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codeName="ThisWorkbook"/>
  <mc:AlternateContent xmlns:mc="http://schemas.openxmlformats.org/markup-compatibility/2006">
    <mc:Choice Requires="x15">
      <x15ac:absPath xmlns:x15ac="http://schemas.microsoft.com/office/spreadsheetml/2010/11/ac" url="https://lgfutures-my.sharepoint.com/personal/lee_geraghty_lgfutures_co_uk/Documents/Lee.Geraghty/2018/2018 LGA/"/>
    </mc:Choice>
  </mc:AlternateContent>
  <xr:revisionPtr revIDLastSave="0" documentId="8_{D187A198-73AB-45AA-9D5D-9516164D01C7}" xr6:coauthVersionLast="37" xr6:coauthVersionMax="37" xr10:uidLastSave="{00000000-0000-0000-0000-000000000000}"/>
  <bookViews>
    <workbookView xWindow="0" yWindow="0" windowWidth="28800" windowHeight="11640" tabRatio="937" xr2:uid="{6DA87EA2-96FA-42EE-890D-A6A8D71ECEF9}"/>
  </bookViews>
  <sheets>
    <sheet name="Inputs" sheetId="1" r:id="rId1"/>
    <sheet name="InputsA" sheetId="20" r:id="rId2"/>
    <sheet name="InputsB" sheetId="21" r:id="rId3"/>
    <sheet name="InputsC" sheetId="22" r:id="rId4"/>
    <sheet name="InputsD" sheetId="28" r:id="rId5"/>
    <sheet name="Outputs" sheetId="26" r:id="rId6"/>
    <sheet name="Outputs (pooling)" sheetId="33" r:id="rId7"/>
    <sheet name="Ref1" sheetId="2" state="hidden" r:id="rId8"/>
    <sheet name="Ref2" sheetId="17" state="hidden" r:id="rId9"/>
    <sheet name="Data1" sheetId="3" state="hidden" r:id="rId10"/>
    <sheet name="Data2" sheetId="7" state="hidden" r:id="rId11"/>
    <sheet name="1_GrowthAppeals" sheetId="6" state="hidden" r:id="rId12"/>
    <sheet name="2_Needs" sheetId="5" state="hidden" r:id="rId13"/>
    <sheet name="3_RatesBilling" sheetId="14" state="hidden" r:id="rId14"/>
    <sheet name="4_RatesSplit" sheetId="16" state="hidden" r:id="rId15"/>
    <sheet name="5_Main" sheetId="23" state="hidden" r:id="rId16"/>
    <sheet name="6_Estimated1920" sheetId="30" state="hidden" r:id="rId17"/>
    <sheet name="7_Summary" sheetId="32" state="hidden" r:id="rId18"/>
  </sheets>
  <definedNames>
    <definedName name="_xlnm._FilterDatabase" localSheetId="17" hidden="1">'7_Summary'!$F$5:$H$5</definedName>
    <definedName name="_xlnm._FilterDatabase" localSheetId="9" hidden="1">Data1!$A$4:$K$387</definedName>
    <definedName name="_xlnm._FilterDatabase" localSheetId="7" hidden="1">'Ref1'!$A$4:$T$387</definedName>
    <definedName name="authorityCode">Inputs!$Q$8</definedName>
    <definedName name="authorityName">Inputs!$F$8</definedName>
    <definedName name="authorityStatus">Inputs!$Q$9</definedName>
    <definedName name="inputAppealsAvg">Inputs!$J$152</definedName>
    <definedName name="inputAppealsPool">Inputs!$K$187</definedName>
    <definedName name="inputAppealsVar">Inputs!$J$154</definedName>
    <definedName name="inputCPI">Inputs!$G$410</definedName>
    <definedName name="inputGainsCurrent">Inputs!$K$263</definedName>
    <definedName name="inputGainsFuture">Inputs!$K$269</definedName>
    <definedName name="inputGainsValue">Inputs!$K$261</definedName>
    <definedName name="inputGrowthAvg">Inputs!$J$103</definedName>
    <definedName name="inputGrowthVar">Inputs!$J$105</definedName>
    <definedName name="inputLevy2Cap">Inputs!$H$325</definedName>
    <definedName name="inputLevy3Rate">Inputs!$H$335</definedName>
    <definedName name="inputLevy3Thresh">Inputs!$H$333</definedName>
    <definedName name="inputLevyOption">Inputs!$H$314</definedName>
    <definedName name="inputPool">Inputs!$F$400</definedName>
    <definedName name="inputResetAvg">Inputs!$J$245</definedName>
    <definedName name="inputSafetyNet">Inputs!$I$303</definedName>
    <definedName name="inputScenario">Inputs!$G$201</definedName>
    <definedName name="inputShareLocal">Inputs!$I$32</definedName>
    <definedName name="inputShareNeeds">Inputs!$J$22</definedName>
    <definedName name="listNames">'Ref1'!$E$5:$E$387</definedName>
    <definedName name="listNamesValid">'Ref1'!$J$5:$J$383</definedName>
    <definedName name="listScenarios">'Ref1'!$L$5:$L$24</definedName>
    <definedName name="listYears">'Ref1'!$V$5:$V$11</definedName>
    <definedName name="_xlnm.Print_Area" localSheetId="0">Inputs!$B:$M</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93" i="1" l="1"/>
  <c r="L36" i="1"/>
  <c r="L234" i="1"/>
  <c r="P234" i="1" s="1"/>
  <c r="Q5" i="1" s="1"/>
  <c r="H49" i="1" l="1"/>
  <c r="G222" i="26" l="1"/>
  <c r="D334" i="28"/>
  <c r="G220" i="26"/>
  <c r="H212" i="26"/>
  <c r="G212" i="26"/>
  <c r="V210" i="26"/>
  <c r="U210" i="26"/>
  <c r="T210" i="26"/>
  <c r="S210" i="26"/>
  <c r="R210" i="26"/>
  <c r="Q210" i="26"/>
  <c r="P210" i="26"/>
  <c r="O210" i="26"/>
  <c r="N210" i="26"/>
  <c r="M210" i="26"/>
  <c r="L210" i="26"/>
  <c r="K210" i="26"/>
  <c r="J210" i="26"/>
  <c r="I210" i="26"/>
  <c r="H210" i="26"/>
  <c r="G210" i="26"/>
  <c r="G207" i="26"/>
  <c r="G205" i="26"/>
  <c r="G191" i="26"/>
  <c r="G190" i="26"/>
  <c r="F400" i="1" l="1"/>
  <c r="K398" i="1"/>
  <c r="G57" i="33" s="1"/>
  <c r="C57" i="33" s="1"/>
  <c r="K397" i="1"/>
  <c r="G56" i="33" s="1"/>
  <c r="C56" i="33" s="1"/>
  <c r="K396" i="1"/>
  <c r="G55" i="33" s="1"/>
  <c r="C55" i="33" s="1"/>
  <c r="K395" i="1"/>
  <c r="G54" i="33" s="1"/>
  <c r="C54" i="33" s="1"/>
  <c r="K394" i="1"/>
  <c r="G53" i="33" s="1"/>
  <c r="C53" i="33" s="1"/>
  <c r="K393" i="1"/>
  <c r="G52" i="33" s="1"/>
  <c r="C52" i="33" s="1"/>
  <c r="K392" i="1"/>
  <c r="G51" i="33" s="1"/>
  <c r="C51" i="33" s="1"/>
  <c r="K391" i="1"/>
  <c r="G50" i="33" s="1"/>
  <c r="C50" i="33" s="1"/>
  <c r="K390" i="1"/>
  <c r="G49" i="33" s="1"/>
  <c r="C49" i="33" s="1"/>
  <c r="K389" i="1"/>
  <c r="G48" i="33" s="1"/>
  <c r="C48" i="33" s="1"/>
  <c r="K388" i="1"/>
  <c r="G47" i="33" s="1"/>
  <c r="C47" i="33" s="1"/>
  <c r="K387" i="1"/>
  <c r="G46" i="33" s="1"/>
  <c r="C46" i="33" s="1"/>
  <c r="K386" i="1"/>
  <c r="G45" i="33" s="1"/>
  <c r="C45" i="33" s="1"/>
  <c r="K385" i="1"/>
  <c r="G44" i="33" s="1"/>
  <c r="C44" i="33" s="1"/>
  <c r="K384" i="1"/>
  <c r="G43" i="33" s="1"/>
  <c r="C43" i="33" s="1"/>
  <c r="K383" i="1"/>
  <c r="G42" i="33" s="1"/>
  <c r="C42" i="33" s="1"/>
  <c r="K382" i="1"/>
  <c r="G41" i="33" s="1"/>
  <c r="C41" i="33" s="1"/>
  <c r="K381" i="1"/>
  <c r="G40" i="33" s="1"/>
  <c r="C40" i="33" s="1"/>
  <c r="K380" i="1"/>
  <c r="G39" i="33" s="1"/>
  <c r="C39" i="33" s="1"/>
  <c r="K379" i="1"/>
  <c r="G38" i="33" s="1"/>
  <c r="C38" i="33" s="1"/>
  <c r="K378" i="1"/>
  <c r="G37" i="33" s="1"/>
  <c r="C37" i="33" s="1"/>
  <c r="K377" i="1"/>
  <c r="G36" i="33" s="1"/>
  <c r="C36" i="33" s="1"/>
  <c r="K376" i="1"/>
  <c r="G35" i="33" s="1"/>
  <c r="C35" i="33" s="1"/>
  <c r="K375" i="1"/>
  <c r="G34" i="33" s="1"/>
  <c r="C34" i="33" s="1"/>
  <c r="K374" i="1"/>
  <c r="G33" i="33" s="1"/>
  <c r="C33" i="33" s="1"/>
  <c r="Q8" i="1" l="1"/>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5" i="2"/>
  <c r="K278" i="1" l="1"/>
  <c r="B415" i="32" l="1"/>
  <c r="B414" i="32"/>
  <c r="B413" i="32"/>
  <c r="B412" i="32"/>
  <c r="B411" i="32"/>
  <c r="B410" i="32"/>
  <c r="B409" i="32"/>
  <c r="B408" i="32"/>
  <c r="B407" i="32"/>
  <c r="B406" i="32"/>
  <c r="B402" i="32"/>
  <c r="B401" i="32"/>
  <c r="B400" i="32"/>
  <c r="B399" i="32"/>
  <c r="B398" i="32"/>
  <c r="B397" i="32"/>
  <c r="B396" i="32"/>
  <c r="B395" i="32"/>
  <c r="B394" i="32"/>
  <c r="B393" i="32"/>
  <c r="B392" i="32"/>
  <c r="B388" i="32"/>
  <c r="B387" i="32"/>
  <c r="B386" i="32"/>
  <c r="B385" i="32"/>
  <c r="B384" i="32"/>
  <c r="B383" i="32"/>
  <c r="B382" i="32"/>
  <c r="B381" i="32"/>
  <c r="B380" i="32"/>
  <c r="B379" i="32"/>
  <c r="B378" i="32"/>
  <c r="B377" i="32"/>
  <c r="B376" i="32"/>
  <c r="B375" i="32"/>
  <c r="B374" i="32"/>
  <c r="B373" i="32"/>
  <c r="B372" i="32"/>
  <c r="B371" i="32"/>
  <c r="B370" i="32"/>
  <c r="B369" i="32"/>
  <c r="B368" i="32"/>
  <c r="B367" i="32"/>
  <c r="B366" i="32"/>
  <c r="B365" i="32"/>
  <c r="B364" i="32"/>
  <c r="B363" i="32"/>
  <c r="B362" i="32"/>
  <c r="B361" i="32"/>
  <c r="B360" i="32"/>
  <c r="B359" i="32"/>
  <c r="B358" i="32"/>
  <c r="B357" i="32"/>
  <c r="B356" i="32"/>
  <c r="B355" i="32"/>
  <c r="B354" i="32"/>
  <c r="B353" i="32"/>
  <c r="B352" i="32"/>
  <c r="B351" i="32"/>
  <c r="B350" i="32"/>
  <c r="B349" i="32"/>
  <c r="B348" i="32"/>
  <c r="B347" i="32"/>
  <c r="B346" i="32"/>
  <c r="B345" i="32"/>
  <c r="B344" i="32"/>
  <c r="B343" i="32"/>
  <c r="B342" i="32"/>
  <c r="B341" i="32"/>
  <c r="B340" i="32"/>
  <c r="B339" i="32"/>
  <c r="B338" i="32"/>
  <c r="B337" i="32"/>
  <c r="B336" i="32"/>
  <c r="B335" i="32"/>
  <c r="B334" i="32"/>
  <c r="B333" i="32"/>
  <c r="B332" i="32"/>
  <c r="B331" i="32"/>
  <c r="B330" i="32"/>
  <c r="B329" i="32"/>
  <c r="B328" i="32"/>
  <c r="B327" i="32"/>
  <c r="B326" i="32"/>
  <c r="B325" i="32"/>
  <c r="B324" i="32"/>
  <c r="B323" i="32"/>
  <c r="B322" i="32"/>
  <c r="B321" i="32"/>
  <c r="B320" i="32"/>
  <c r="B319" i="32"/>
  <c r="B318" i="32"/>
  <c r="B317" i="32"/>
  <c r="B316" i="32"/>
  <c r="B315" i="32"/>
  <c r="B314" i="32"/>
  <c r="B313" i="32"/>
  <c r="B312" i="32"/>
  <c r="B311" i="32"/>
  <c r="B310" i="32"/>
  <c r="B309" i="32"/>
  <c r="B308" i="32"/>
  <c r="B307" i="32"/>
  <c r="B306" i="32"/>
  <c r="B305" i="32"/>
  <c r="B304" i="32"/>
  <c r="B303" i="32"/>
  <c r="B302" i="32"/>
  <c r="B301" i="32"/>
  <c r="B300" i="32"/>
  <c r="B299" i="32"/>
  <c r="B298" i="32"/>
  <c r="B297" i="32"/>
  <c r="B296" i="32"/>
  <c r="B295" i="32"/>
  <c r="B294" i="32"/>
  <c r="B293" i="32"/>
  <c r="B292" i="32"/>
  <c r="B291" i="32"/>
  <c r="B290" i="32"/>
  <c r="B289" i="32"/>
  <c r="B288" i="32"/>
  <c r="B287" i="32"/>
  <c r="B286" i="32"/>
  <c r="B285" i="32"/>
  <c r="B284" i="32"/>
  <c r="B283" i="32"/>
  <c r="B282" i="32"/>
  <c r="B281" i="32"/>
  <c r="B280" i="32"/>
  <c r="B279" i="32"/>
  <c r="B278" i="32"/>
  <c r="B277" i="32"/>
  <c r="B276" i="32"/>
  <c r="B275" i="32"/>
  <c r="B274" i="32"/>
  <c r="B273" i="32"/>
  <c r="B272" i="32"/>
  <c r="B271" i="32"/>
  <c r="B270" i="32"/>
  <c r="B269" i="32"/>
  <c r="B268" i="32"/>
  <c r="B267" i="32"/>
  <c r="B266" i="32"/>
  <c r="B265" i="32"/>
  <c r="B264" i="32"/>
  <c r="B263" i="32"/>
  <c r="B262" i="32"/>
  <c r="B261" i="32"/>
  <c r="B260" i="32"/>
  <c r="B259" i="32"/>
  <c r="B258" i="32"/>
  <c r="B257" i="32"/>
  <c r="B256" i="32"/>
  <c r="B255" i="32"/>
  <c r="B254" i="32"/>
  <c r="B253" i="32"/>
  <c r="B252" i="32"/>
  <c r="B251" i="32"/>
  <c r="B250" i="32"/>
  <c r="B249" i="32"/>
  <c r="B248" i="32"/>
  <c r="B247" i="32"/>
  <c r="B246" i="32"/>
  <c r="B245" i="32"/>
  <c r="B244" i="32"/>
  <c r="B243" i="32"/>
  <c r="B242" i="32"/>
  <c r="B241" i="32"/>
  <c r="B240" i="32"/>
  <c r="B239" i="32"/>
  <c r="B238" i="32"/>
  <c r="B237" i="32"/>
  <c r="B236" i="32"/>
  <c r="B235" i="32"/>
  <c r="B234" i="32"/>
  <c r="B233" i="32"/>
  <c r="B232" i="32"/>
  <c r="B231" i="32"/>
  <c r="B230" i="32"/>
  <c r="B229" i="32"/>
  <c r="B228" i="32"/>
  <c r="B227" i="32"/>
  <c r="B226" i="32"/>
  <c r="B225" i="32"/>
  <c r="B224" i="32"/>
  <c r="B223" i="32"/>
  <c r="B222" i="32"/>
  <c r="B221" i="32"/>
  <c r="B220" i="32"/>
  <c r="B219" i="32"/>
  <c r="B218" i="32"/>
  <c r="B217" i="32"/>
  <c r="B216" i="32"/>
  <c r="B215" i="32"/>
  <c r="B214" i="32"/>
  <c r="B213" i="32"/>
  <c r="B212" i="32"/>
  <c r="B211" i="32"/>
  <c r="B210" i="32"/>
  <c r="B209" i="32"/>
  <c r="B208" i="32"/>
  <c r="B207" i="32"/>
  <c r="B206" i="32"/>
  <c r="B205" i="32"/>
  <c r="B204" i="32"/>
  <c r="B203" i="32"/>
  <c r="B202" i="32"/>
  <c r="B201" i="32"/>
  <c r="B200" i="32"/>
  <c r="B199" i="32"/>
  <c r="B198" i="32"/>
  <c r="B197" i="32"/>
  <c r="B196" i="32"/>
  <c r="B195" i="32"/>
  <c r="B194" i="32"/>
  <c r="B193" i="32"/>
  <c r="B192" i="32"/>
  <c r="B191" i="32"/>
  <c r="B190" i="32"/>
  <c r="B189" i="32"/>
  <c r="B188" i="32"/>
  <c r="B187" i="32"/>
  <c r="B186" i="32"/>
  <c r="B185" i="32"/>
  <c r="B184" i="32"/>
  <c r="B183" i="32"/>
  <c r="B182" i="32"/>
  <c r="B181" i="32"/>
  <c r="B180" i="32"/>
  <c r="B179" i="32"/>
  <c r="B178" i="32"/>
  <c r="B177" i="32"/>
  <c r="B176" i="32"/>
  <c r="B175" i="32"/>
  <c r="B174" i="32"/>
  <c r="B173" i="32"/>
  <c r="B172" i="32"/>
  <c r="B171" i="32"/>
  <c r="B170" i="32"/>
  <c r="B169" i="32"/>
  <c r="B168" i="32"/>
  <c r="B167" i="32"/>
  <c r="B166" i="32"/>
  <c r="B165" i="32"/>
  <c r="B164" i="32"/>
  <c r="B163" i="32"/>
  <c r="B162" i="32"/>
  <c r="B161" i="32"/>
  <c r="B160" i="32"/>
  <c r="B159" i="32"/>
  <c r="B158" i="32"/>
  <c r="B157" i="32"/>
  <c r="B156" i="32"/>
  <c r="B155" i="32"/>
  <c r="B154" i="32"/>
  <c r="B153" i="32"/>
  <c r="B152" i="32"/>
  <c r="B151" i="32"/>
  <c r="B150" i="32"/>
  <c r="B149" i="32"/>
  <c r="B148" i="32"/>
  <c r="B147" i="32"/>
  <c r="B146" i="32"/>
  <c r="B145" i="32"/>
  <c r="B144" i="32"/>
  <c r="B143" i="32"/>
  <c r="B142" i="32"/>
  <c r="B141" i="32"/>
  <c r="B140" i="32"/>
  <c r="B139" i="32"/>
  <c r="B138" i="32"/>
  <c r="B137" i="32"/>
  <c r="B136" i="32"/>
  <c r="B135" i="32"/>
  <c r="B134" i="32"/>
  <c r="B133" i="32"/>
  <c r="B132" i="32"/>
  <c r="B131" i="32"/>
  <c r="B130" i="32"/>
  <c r="B129" i="32"/>
  <c r="B128" i="32"/>
  <c r="B127" i="32"/>
  <c r="B126" i="32"/>
  <c r="B125" i="32"/>
  <c r="B124" i="32"/>
  <c r="B123" i="32"/>
  <c r="B122" i="32"/>
  <c r="B121" i="32"/>
  <c r="B120" i="32"/>
  <c r="B119" i="32"/>
  <c r="B118" i="32"/>
  <c r="B117" i="32"/>
  <c r="B116" i="32"/>
  <c r="B115" i="32"/>
  <c r="B114" i="32"/>
  <c r="B113" i="32"/>
  <c r="B112" i="32"/>
  <c r="B111" i="32"/>
  <c r="B110" i="32"/>
  <c r="B109" i="32"/>
  <c r="B108" i="32"/>
  <c r="B107" i="32"/>
  <c r="B106" i="32"/>
  <c r="B105" i="32"/>
  <c r="B104" i="32"/>
  <c r="B103" i="32"/>
  <c r="B102" i="32"/>
  <c r="B101" i="32"/>
  <c r="B100" i="32"/>
  <c r="B99" i="32"/>
  <c r="B98" i="32"/>
  <c r="B97" i="32"/>
  <c r="B96" i="32"/>
  <c r="B95" i="32"/>
  <c r="B94" i="32"/>
  <c r="B93" i="32"/>
  <c r="B92" i="32"/>
  <c r="B91"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7" i="32"/>
  <c r="B6" i="32"/>
  <c r="O391" i="30"/>
  <c r="N391" i="30"/>
  <c r="M391" i="30"/>
  <c r="K391" i="30"/>
  <c r="J391" i="30"/>
  <c r="I391" i="30"/>
  <c r="G391" i="30"/>
  <c r="F391" i="30"/>
  <c r="E391" i="30"/>
  <c r="H391" i="30" s="1"/>
  <c r="D391" i="30"/>
  <c r="C391" i="30"/>
  <c r="B391" i="30"/>
  <c r="O390" i="30"/>
  <c r="N390" i="30"/>
  <c r="M390" i="30"/>
  <c r="K390" i="30"/>
  <c r="J390" i="30"/>
  <c r="I390" i="30"/>
  <c r="G390" i="30"/>
  <c r="F390" i="30"/>
  <c r="E390" i="30"/>
  <c r="D390" i="30"/>
  <c r="C390" i="30"/>
  <c r="B390" i="30"/>
  <c r="O389" i="30"/>
  <c r="N389" i="30"/>
  <c r="M389" i="30"/>
  <c r="K389" i="30"/>
  <c r="J389" i="30"/>
  <c r="I389" i="30"/>
  <c r="G389" i="30"/>
  <c r="F389" i="30"/>
  <c r="E389" i="30"/>
  <c r="H389" i="30" s="1"/>
  <c r="D389" i="30"/>
  <c r="C389" i="30"/>
  <c r="B389" i="30"/>
  <c r="O388" i="30"/>
  <c r="N388" i="30"/>
  <c r="M388" i="30"/>
  <c r="K388" i="30"/>
  <c r="J388" i="30"/>
  <c r="I388" i="30"/>
  <c r="G388" i="30"/>
  <c r="F388" i="30"/>
  <c r="E388" i="30"/>
  <c r="D388" i="30"/>
  <c r="C388" i="30"/>
  <c r="B388" i="30"/>
  <c r="O387" i="30"/>
  <c r="N387" i="30"/>
  <c r="M387" i="30"/>
  <c r="K387" i="30"/>
  <c r="J387" i="30"/>
  <c r="I387" i="30"/>
  <c r="G387" i="30"/>
  <c r="F387" i="30"/>
  <c r="E387" i="30"/>
  <c r="D387" i="30"/>
  <c r="C387" i="30"/>
  <c r="B387" i="30"/>
  <c r="O386" i="30"/>
  <c r="N386" i="30"/>
  <c r="M386" i="30"/>
  <c r="K386" i="30"/>
  <c r="J386" i="30"/>
  <c r="I386" i="30"/>
  <c r="G386" i="30"/>
  <c r="F386" i="30"/>
  <c r="E386" i="30"/>
  <c r="D386" i="30"/>
  <c r="C386" i="30"/>
  <c r="B386" i="30"/>
  <c r="O385" i="30"/>
  <c r="N385" i="30"/>
  <c r="M385" i="30"/>
  <c r="K385" i="30"/>
  <c r="J385" i="30"/>
  <c r="I385" i="30"/>
  <c r="G385" i="30"/>
  <c r="F385" i="30"/>
  <c r="E385" i="30"/>
  <c r="H385" i="30" s="1"/>
  <c r="L385" i="30" s="1"/>
  <c r="D385" i="30"/>
  <c r="C385" i="30"/>
  <c r="B385" i="30"/>
  <c r="O384" i="30"/>
  <c r="N384" i="30"/>
  <c r="M384" i="30"/>
  <c r="K384" i="30"/>
  <c r="J384" i="30"/>
  <c r="I384" i="30"/>
  <c r="G384" i="30"/>
  <c r="F384" i="30"/>
  <c r="E384" i="30"/>
  <c r="D384" i="30"/>
  <c r="C384" i="30"/>
  <c r="B384" i="30"/>
  <c r="O383" i="30"/>
  <c r="N383" i="30"/>
  <c r="M383" i="30"/>
  <c r="K383" i="30"/>
  <c r="J383" i="30"/>
  <c r="I383" i="30"/>
  <c r="G383" i="30"/>
  <c r="F383" i="30"/>
  <c r="E383" i="30"/>
  <c r="D383" i="30"/>
  <c r="C383" i="30"/>
  <c r="B383" i="30"/>
  <c r="O382" i="30"/>
  <c r="N382" i="30"/>
  <c r="M382" i="30"/>
  <c r="K382" i="30"/>
  <c r="J382" i="30"/>
  <c r="I382" i="30"/>
  <c r="G382" i="30"/>
  <c r="F382" i="30"/>
  <c r="E382" i="30"/>
  <c r="D382" i="30"/>
  <c r="C382" i="30"/>
  <c r="B382" i="30"/>
  <c r="O381" i="30"/>
  <c r="N381" i="30"/>
  <c r="M381" i="30"/>
  <c r="K381" i="30"/>
  <c r="J381" i="30"/>
  <c r="I381" i="30"/>
  <c r="G381" i="30"/>
  <c r="F381" i="30"/>
  <c r="E381" i="30"/>
  <c r="D381" i="30"/>
  <c r="C381" i="30"/>
  <c r="B381" i="30"/>
  <c r="O380" i="30"/>
  <c r="N380" i="30"/>
  <c r="M380" i="30"/>
  <c r="K380" i="30"/>
  <c r="J380" i="30"/>
  <c r="I380" i="30"/>
  <c r="G380" i="30"/>
  <c r="F380" i="30"/>
  <c r="E380" i="30"/>
  <c r="D380" i="30"/>
  <c r="C380" i="30"/>
  <c r="B380" i="30"/>
  <c r="O379" i="30"/>
  <c r="N379" i="30"/>
  <c r="M379" i="30"/>
  <c r="K379" i="30"/>
  <c r="J379" i="30"/>
  <c r="I379" i="30"/>
  <c r="G379" i="30"/>
  <c r="F379" i="30"/>
  <c r="H379" i="30" s="1"/>
  <c r="L379" i="30" s="1"/>
  <c r="E379" i="30"/>
  <c r="D379" i="30"/>
  <c r="C379" i="30"/>
  <c r="B379" i="30"/>
  <c r="O378" i="30"/>
  <c r="N378" i="30"/>
  <c r="M378" i="30"/>
  <c r="K378" i="30"/>
  <c r="J378" i="30"/>
  <c r="I378" i="30"/>
  <c r="G378" i="30"/>
  <c r="F378" i="30"/>
  <c r="E378" i="30"/>
  <c r="D378" i="30"/>
  <c r="C378" i="30"/>
  <c r="B378" i="30"/>
  <c r="O377" i="30"/>
  <c r="N377" i="30"/>
  <c r="M377" i="30"/>
  <c r="K377" i="30"/>
  <c r="J377" i="30"/>
  <c r="I377" i="30"/>
  <c r="G377" i="30"/>
  <c r="F377" i="30"/>
  <c r="E377" i="30"/>
  <c r="H377" i="30" s="1"/>
  <c r="L377" i="30" s="1"/>
  <c r="D377" i="30"/>
  <c r="C377" i="30"/>
  <c r="B377" i="30"/>
  <c r="O376" i="30"/>
  <c r="N376" i="30"/>
  <c r="M376" i="30"/>
  <c r="K376" i="30"/>
  <c r="J376" i="30"/>
  <c r="I376" i="30"/>
  <c r="G376" i="30"/>
  <c r="F376" i="30"/>
  <c r="E376" i="30"/>
  <c r="D376" i="30"/>
  <c r="C376" i="30"/>
  <c r="B376" i="30"/>
  <c r="O375" i="30"/>
  <c r="N375" i="30"/>
  <c r="M375" i="30"/>
  <c r="K375" i="30"/>
  <c r="J375" i="30"/>
  <c r="I375" i="30"/>
  <c r="G375" i="30"/>
  <c r="F375" i="30"/>
  <c r="E375" i="30"/>
  <c r="D375" i="30"/>
  <c r="C375" i="30"/>
  <c r="B375" i="30"/>
  <c r="O374" i="30"/>
  <c r="N374" i="30"/>
  <c r="M374" i="30"/>
  <c r="K374" i="30"/>
  <c r="J374" i="30"/>
  <c r="I374" i="30"/>
  <c r="G374" i="30"/>
  <c r="F374" i="30"/>
  <c r="E374" i="30"/>
  <c r="D374" i="30"/>
  <c r="C374" i="30"/>
  <c r="B374" i="30"/>
  <c r="O373" i="30"/>
  <c r="N373" i="30"/>
  <c r="M373" i="30"/>
  <c r="K373" i="30"/>
  <c r="J373" i="30"/>
  <c r="I373" i="30"/>
  <c r="G373" i="30"/>
  <c r="F373" i="30"/>
  <c r="E373" i="30"/>
  <c r="D373" i="30"/>
  <c r="C373" i="30"/>
  <c r="B373" i="30"/>
  <c r="O372" i="30"/>
  <c r="N372" i="30"/>
  <c r="M372" i="30"/>
  <c r="K372" i="30"/>
  <c r="J372" i="30"/>
  <c r="I372" i="30"/>
  <c r="G372" i="30"/>
  <c r="F372" i="30"/>
  <c r="E372" i="30"/>
  <c r="D372" i="30"/>
  <c r="C372" i="30"/>
  <c r="B372" i="30"/>
  <c r="O371" i="30"/>
  <c r="N371" i="30"/>
  <c r="M371" i="30"/>
  <c r="K371" i="30"/>
  <c r="J371" i="30"/>
  <c r="I371" i="30"/>
  <c r="G371" i="30"/>
  <c r="F371" i="30"/>
  <c r="H371" i="30" s="1"/>
  <c r="E371" i="30"/>
  <c r="D371" i="30"/>
  <c r="C371" i="30"/>
  <c r="B371" i="30"/>
  <c r="O370" i="30"/>
  <c r="N370" i="30"/>
  <c r="M370" i="30"/>
  <c r="K370" i="30"/>
  <c r="J370" i="30"/>
  <c r="I370" i="30"/>
  <c r="G370" i="30"/>
  <c r="F370" i="30"/>
  <c r="E370" i="30"/>
  <c r="D370" i="30"/>
  <c r="C370" i="30"/>
  <c r="B370" i="30"/>
  <c r="O369" i="30"/>
  <c r="N369" i="30"/>
  <c r="M369" i="30"/>
  <c r="K369" i="30"/>
  <c r="J369" i="30"/>
  <c r="I369" i="30"/>
  <c r="G369" i="30"/>
  <c r="F369" i="30"/>
  <c r="E369" i="30"/>
  <c r="H369" i="30" s="1"/>
  <c r="L369" i="30" s="1"/>
  <c r="D369" i="30"/>
  <c r="C369" i="30"/>
  <c r="B369" i="30"/>
  <c r="O368" i="30"/>
  <c r="N368" i="30"/>
  <c r="M368" i="30"/>
  <c r="K368" i="30"/>
  <c r="J368" i="30"/>
  <c r="I368" i="30"/>
  <c r="G368" i="30"/>
  <c r="F368" i="30"/>
  <c r="E368" i="30"/>
  <c r="D368" i="30"/>
  <c r="C368" i="30"/>
  <c r="B368" i="30"/>
  <c r="O367" i="30"/>
  <c r="N367" i="30"/>
  <c r="M367" i="30"/>
  <c r="K367" i="30"/>
  <c r="J367" i="30"/>
  <c r="I367" i="30"/>
  <c r="G367" i="30"/>
  <c r="F367" i="30"/>
  <c r="E367" i="30"/>
  <c r="H367" i="30" s="1"/>
  <c r="L367" i="30" s="1"/>
  <c r="D367" i="30"/>
  <c r="C367" i="30"/>
  <c r="B367" i="30"/>
  <c r="O366" i="30"/>
  <c r="N366" i="30"/>
  <c r="M366" i="30"/>
  <c r="K366" i="30"/>
  <c r="J366" i="30"/>
  <c r="I366" i="30"/>
  <c r="G366" i="30"/>
  <c r="F366" i="30"/>
  <c r="E366" i="30"/>
  <c r="D366" i="30"/>
  <c r="C366" i="30"/>
  <c r="B366" i="30"/>
  <c r="O365" i="30"/>
  <c r="N365" i="30"/>
  <c r="M365" i="30"/>
  <c r="K365" i="30"/>
  <c r="J365" i="30"/>
  <c r="I365" i="30"/>
  <c r="G365" i="30"/>
  <c r="F365" i="30"/>
  <c r="E365" i="30"/>
  <c r="H365" i="30" s="1"/>
  <c r="L365" i="30" s="1"/>
  <c r="D365" i="30"/>
  <c r="C365" i="30"/>
  <c r="B365" i="30"/>
  <c r="O364" i="30"/>
  <c r="N364" i="30"/>
  <c r="M364" i="30"/>
  <c r="K364" i="30"/>
  <c r="J364" i="30"/>
  <c r="I364" i="30"/>
  <c r="G364" i="30"/>
  <c r="F364" i="30"/>
  <c r="E364" i="30"/>
  <c r="D364" i="30"/>
  <c r="C364" i="30"/>
  <c r="B364" i="30"/>
  <c r="O363" i="30"/>
  <c r="N363" i="30"/>
  <c r="M363" i="30"/>
  <c r="K363" i="30"/>
  <c r="J363" i="30"/>
  <c r="I363" i="30"/>
  <c r="G363" i="30"/>
  <c r="F363" i="30"/>
  <c r="E363" i="30"/>
  <c r="D363" i="30"/>
  <c r="C363" i="30"/>
  <c r="B363" i="30"/>
  <c r="O362" i="30"/>
  <c r="N362" i="30"/>
  <c r="M362" i="30"/>
  <c r="K362" i="30"/>
  <c r="J362" i="30"/>
  <c r="I362" i="30"/>
  <c r="G362" i="30"/>
  <c r="F362" i="30"/>
  <c r="E362" i="30"/>
  <c r="D362" i="30"/>
  <c r="C362" i="30"/>
  <c r="B362" i="30"/>
  <c r="O361" i="30"/>
  <c r="N361" i="30"/>
  <c r="M361" i="30"/>
  <c r="K361" i="30"/>
  <c r="J361" i="30"/>
  <c r="I361" i="30"/>
  <c r="G361" i="30"/>
  <c r="F361" i="30"/>
  <c r="H361" i="30" s="1"/>
  <c r="L361" i="30" s="1"/>
  <c r="E361" i="30"/>
  <c r="D361" i="30"/>
  <c r="C361" i="30"/>
  <c r="B361" i="30"/>
  <c r="O360" i="30"/>
  <c r="N360" i="30"/>
  <c r="M360" i="30"/>
  <c r="K360" i="30"/>
  <c r="J360" i="30"/>
  <c r="I360" i="30"/>
  <c r="G360" i="30"/>
  <c r="F360" i="30"/>
  <c r="E360" i="30"/>
  <c r="D360" i="30"/>
  <c r="C360" i="30"/>
  <c r="B360" i="30"/>
  <c r="O359" i="30"/>
  <c r="N359" i="30"/>
  <c r="M359" i="30"/>
  <c r="K359" i="30"/>
  <c r="J359" i="30"/>
  <c r="I359" i="30"/>
  <c r="G359" i="30"/>
  <c r="F359" i="30"/>
  <c r="E359" i="30"/>
  <c r="D359" i="30"/>
  <c r="C359" i="30"/>
  <c r="B359" i="30"/>
  <c r="O358" i="30"/>
  <c r="N358" i="30"/>
  <c r="M358" i="30"/>
  <c r="K358" i="30"/>
  <c r="J358" i="30"/>
  <c r="I358" i="30"/>
  <c r="G358" i="30"/>
  <c r="F358" i="30"/>
  <c r="E358" i="30"/>
  <c r="D358" i="30"/>
  <c r="C358" i="30"/>
  <c r="B358" i="30"/>
  <c r="O357" i="30"/>
  <c r="N357" i="30"/>
  <c r="M357" i="30"/>
  <c r="K357" i="30"/>
  <c r="J357" i="30"/>
  <c r="I357" i="30"/>
  <c r="G357" i="30"/>
  <c r="F357" i="30"/>
  <c r="E357" i="30"/>
  <c r="D357" i="30"/>
  <c r="C357" i="30"/>
  <c r="B357" i="30"/>
  <c r="O356" i="30"/>
  <c r="N356" i="30"/>
  <c r="M356" i="30"/>
  <c r="K356" i="30"/>
  <c r="J356" i="30"/>
  <c r="I356" i="30"/>
  <c r="G356" i="30"/>
  <c r="F356" i="30"/>
  <c r="E356" i="30"/>
  <c r="D356" i="30"/>
  <c r="C356" i="30"/>
  <c r="B356" i="30"/>
  <c r="O355" i="30"/>
  <c r="N355" i="30"/>
  <c r="M355" i="30"/>
  <c r="K355" i="30"/>
  <c r="J355" i="30"/>
  <c r="I355" i="30"/>
  <c r="G355" i="30"/>
  <c r="F355" i="30"/>
  <c r="H355" i="30" s="1"/>
  <c r="L355" i="30" s="1"/>
  <c r="E355" i="30"/>
  <c r="D355" i="30"/>
  <c r="C355" i="30"/>
  <c r="B355" i="30"/>
  <c r="O354" i="30"/>
  <c r="N354" i="30"/>
  <c r="M354" i="30"/>
  <c r="K354" i="30"/>
  <c r="J354" i="30"/>
  <c r="I354" i="30"/>
  <c r="G354" i="30"/>
  <c r="F354" i="30"/>
  <c r="E354" i="30"/>
  <c r="D354" i="30"/>
  <c r="C354" i="30"/>
  <c r="B354" i="30"/>
  <c r="O353" i="30"/>
  <c r="N353" i="30"/>
  <c r="M353" i="30"/>
  <c r="K353" i="30"/>
  <c r="J353" i="30"/>
  <c r="I353" i="30"/>
  <c r="G353" i="30"/>
  <c r="F353" i="30"/>
  <c r="E353" i="30"/>
  <c r="H353" i="30" s="1"/>
  <c r="L353" i="30" s="1"/>
  <c r="D353" i="30"/>
  <c r="C353" i="30"/>
  <c r="B353" i="30"/>
  <c r="O352" i="30"/>
  <c r="N352" i="30"/>
  <c r="M352" i="30"/>
  <c r="K352" i="30"/>
  <c r="J352" i="30"/>
  <c r="I352" i="30"/>
  <c r="G352" i="30"/>
  <c r="F352" i="30"/>
  <c r="E352" i="30"/>
  <c r="D352" i="30"/>
  <c r="C352" i="30"/>
  <c r="B352" i="30"/>
  <c r="O351" i="30"/>
  <c r="N351" i="30"/>
  <c r="M351" i="30"/>
  <c r="K351" i="30"/>
  <c r="J351" i="30"/>
  <c r="I351" i="30"/>
  <c r="G351" i="30"/>
  <c r="F351" i="30"/>
  <c r="E351" i="30"/>
  <c r="D351" i="30"/>
  <c r="C351" i="30"/>
  <c r="B351" i="30"/>
  <c r="O350" i="30"/>
  <c r="N350" i="30"/>
  <c r="M350" i="30"/>
  <c r="K350" i="30"/>
  <c r="J350" i="30"/>
  <c r="I350" i="30"/>
  <c r="G350" i="30"/>
  <c r="F350" i="30"/>
  <c r="E350" i="30"/>
  <c r="D350" i="30"/>
  <c r="C350" i="30"/>
  <c r="B350" i="30"/>
  <c r="O349" i="30"/>
  <c r="N349" i="30"/>
  <c r="M349" i="30"/>
  <c r="K349" i="30"/>
  <c r="J349" i="30"/>
  <c r="I349" i="30"/>
  <c r="G349" i="30"/>
  <c r="F349" i="30"/>
  <c r="E349" i="30"/>
  <c r="D349" i="30"/>
  <c r="C349" i="30"/>
  <c r="B349" i="30"/>
  <c r="O348" i="30"/>
  <c r="N348" i="30"/>
  <c r="M348" i="30"/>
  <c r="K348" i="30"/>
  <c r="J348" i="30"/>
  <c r="I348" i="30"/>
  <c r="G348" i="30"/>
  <c r="F348" i="30"/>
  <c r="E348" i="30"/>
  <c r="D348" i="30"/>
  <c r="C348" i="30"/>
  <c r="B348" i="30"/>
  <c r="O347" i="30"/>
  <c r="N347" i="30"/>
  <c r="M347" i="30"/>
  <c r="K347" i="30"/>
  <c r="J347" i="30"/>
  <c r="I347" i="30"/>
  <c r="G347" i="30"/>
  <c r="F347" i="30"/>
  <c r="E347" i="30"/>
  <c r="D347" i="30"/>
  <c r="C347" i="30"/>
  <c r="B347" i="30"/>
  <c r="O346" i="30"/>
  <c r="N346" i="30"/>
  <c r="M346" i="30"/>
  <c r="K346" i="30"/>
  <c r="J346" i="30"/>
  <c r="I346" i="30"/>
  <c r="G346" i="30"/>
  <c r="F346" i="30"/>
  <c r="E346" i="30"/>
  <c r="D346" i="30"/>
  <c r="C346" i="30"/>
  <c r="B346" i="30"/>
  <c r="O345" i="30"/>
  <c r="N345" i="30"/>
  <c r="M345" i="30"/>
  <c r="K345" i="30"/>
  <c r="J345" i="30"/>
  <c r="I345" i="30"/>
  <c r="G345" i="30"/>
  <c r="F345" i="30"/>
  <c r="E345" i="30"/>
  <c r="D345" i="30"/>
  <c r="C345" i="30"/>
  <c r="B345" i="30"/>
  <c r="O344" i="30"/>
  <c r="N344" i="30"/>
  <c r="M344" i="30"/>
  <c r="K344" i="30"/>
  <c r="J344" i="30"/>
  <c r="I344" i="30"/>
  <c r="G344" i="30"/>
  <c r="F344" i="30"/>
  <c r="E344" i="30"/>
  <c r="D344" i="30"/>
  <c r="C344" i="30"/>
  <c r="B344" i="30"/>
  <c r="O343" i="30"/>
  <c r="N343" i="30"/>
  <c r="M343" i="30"/>
  <c r="K343" i="30"/>
  <c r="J343" i="30"/>
  <c r="I343" i="30"/>
  <c r="G343" i="30"/>
  <c r="F343" i="30"/>
  <c r="E343" i="30"/>
  <c r="D343" i="30"/>
  <c r="C343" i="30"/>
  <c r="B343" i="30"/>
  <c r="O342" i="30"/>
  <c r="N342" i="30"/>
  <c r="M342" i="30"/>
  <c r="K342" i="30"/>
  <c r="J342" i="30"/>
  <c r="I342" i="30"/>
  <c r="G342" i="30"/>
  <c r="F342" i="30"/>
  <c r="E342" i="30"/>
  <c r="D342" i="30"/>
  <c r="C342" i="30"/>
  <c r="B342" i="30"/>
  <c r="O341" i="30"/>
  <c r="N341" i="30"/>
  <c r="M341" i="30"/>
  <c r="K341" i="30"/>
  <c r="J341" i="30"/>
  <c r="I341" i="30"/>
  <c r="G341" i="30"/>
  <c r="F341" i="30"/>
  <c r="E341" i="30"/>
  <c r="D341" i="30"/>
  <c r="C341" i="30"/>
  <c r="B341" i="30"/>
  <c r="O340" i="30"/>
  <c r="N340" i="30"/>
  <c r="M340" i="30"/>
  <c r="K340" i="30"/>
  <c r="J340" i="30"/>
  <c r="I340" i="30"/>
  <c r="G340" i="30"/>
  <c r="F340" i="30"/>
  <c r="E340" i="30"/>
  <c r="D340" i="30"/>
  <c r="C340" i="30"/>
  <c r="B340" i="30"/>
  <c r="O339" i="30"/>
  <c r="N339" i="30"/>
  <c r="M339" i="30"/>
  <c r="K339" i="30"/>
  <c r="J339" i="30"/>
  <c r="I339" i="30"/>
  <c r="G339" i="30"/>
  <c r="H339" i="30" s="1"/>
  <c r="L339" i="30" s="1"/>
  <c r="F339" i="30"/>
  <c r="E339" i="30"/>
  <c r="D339" i="30"/>
  <c r="C339" i="30"/>
  <c r="B339" i="30"/>
  <c r="O338" i="30"/>
  <c r="N338" i="30"/>
  <c r="M338" i="30"/>
  <c r="K338" i="30"/>
  <c r="J338" i="30"/>
  <c r="I338" i="30"/>
  <c r="G338" i="30"/>
  <c r="F338" i="30"/>
  <c r="E338" i="30"/>
  <c r="D338" i="30"/>
  <c r="C338" i="30"/>
  <c r="B338" i="30"/>
  <c r="O337" i="30"/>
  <c r="N337" i="30"/>
  <c r="M337" i="30"/>
  <c r="K337" i="30"/>
  <c r="J337" i="30"/>
  <c r="I337" i="30"/>
  <c r="H337" i="30"/>
  <c r="L337" i="30" s="1"/>
  <c r="G337" i="30"/>
  <c r="F337" i="30"/>
  <c r="E337" i="30"/>
  <c r="D337" i="30"/>
  <c r="C337" i="30"/>
  <c r="B337" i="30"/>
  <c r="O336" i="30"/>
  <c r="N336" i="30"/>
  <c r="M336" i="30"/>
  <c r="K336" i="30"/>
  <c r="J336" i="30"/>
  <c r="I336" i="30"/>
  <c r="G336" i="30"/>
  <c r="F336" i="30"/>
  <c r="E336" i="30"/>
  <c r="D336" i="30"/>
  <c r="C336" i="30"/>
  <c r="B336" i="30"/>
  <c r="O335" i="30"/>
  <c r="N335" i="30"/>
  <c r="M335" i="30"/>
  <c r="K335" i="30"/>
  <c r="J335" i="30"/>
  <c r="I335" i="30"/>
  <c r="G335" i="30"/>
  <c r="F335" i="30"/>
  <c r="E335" i="30"/>
  <c r="D335" i="30"/>
  <c r="C335" i="30"/>
  <c r="B335" i="30"/>
  <c r="O334" i="30"/>
  <c r="N334" i="30"/>
  <c r="M334" i="30"/>
  <c r="K334" i="30"/>
  <c r="J334" i="30"/>
  <c r="I334" i="30"/>
  <c r="G334" i="30"/>
  <c r="F334" i="30"/>
  <c r="E334" i="30"/>
  <c r="D334" i="30"/>
  <c r="C334" i="30"/>
  <c r="B334" i="30"/>
  <c r="O333" i="30"/>
  <c r="N333" i="30"/>
  <c r="M333" i="30"/>
  <c r="K333" i="30"/>
  <c r="J333" i="30"/>
  <c r="I333" i="30"/>
  <c r="G333" i="30"/>
  <c r="F333" i="30"/>
  <c r="H333" i="30" s="1"/>
  <c r="E333" i="30"/>
  <c r="D333" i="30"/>
  <c r="C333" i="30"/>
  <c r="B333" i="30"/>
  <c r="O332" i="30"/>
  <c r="N332" i="30"/>
  <c r="M332" i="30"/>
  <c r="K332" i="30"/>
  <c r="J332" i="30"/>
  <c r="I332" i="30"/>
  <c r="G332" i="30"/>
  <c r="F332" i="30"/>
  <c r="E332" i="30"/>
  <c r="D332" i="30"/>
  <c r="C332" i="30"/>
  <c r="B332" i="30"/>
  <c r="O331" i="30"/>
  <c r="N331" i="30"/>
  <c r="M331" i="30"/>
  <c r="K331" i="30"/>
  <c r="J331" i="30"/>
  <c r="I331" i="30"/>
  <c r="G331" i="30"/>
  <c r="F331" i="30"/>
  <c r="E331" i="30"/>
  <c r="D331" i="30"/>
  <c r="C331" i="30"/>
  <c r="B331" i="30"/>
  <c r="O330" i="30"/>
  <c r="N330" i="30"/>
  <c r="M330" i="30"/>
  <c r="K330" i="30"/>
  <c r="J330" i="30"/>
  <c r="I330" i="30"/>
  <c r="G330" i="30"/>
  <c r="F330" i="30"/>
  <c r="E330" i="30"/>
  <c r="D330" i="30"/>
  <c r="C330" i="30"/>
  <c r="B330" i="30"/>
  <c r="O329" i="30"/>
  <c r="N329" i="30"/>
  <c r="M329" i="30"/>
  <c r="K329" i="30"/>
  <c r="J329" i="30"/>
  <c r="I329" i="30"/>
  <c r="G329" i="30"/>
  <c r="F329" i="30"/>
  <c r="E329" i="30"/>
  <c r="H329" i="30" s="1"/>
  <c r="L329" i="30" s="1"/>
  <c r="D329" i="30"/>
  <c r="C329" i="30"/>
  <c r="B329" i="30"/>
  <c r="O328" i="30"/>
  <c r="N328" i="30"/>
  <c r="M328" i="30"/>
  <c r="K328" i="30"/>
  <c r="J328" i="30"/>
  <c r="I328" i="30"/>
  <c r="G328" i="30"/>
  <c r="F328" i="30"/>
  <c r="E328" i="30"/>
  <c r="D328" i="30"/>
  <c r="C328" i="30"/>
  <c r="B328" i="30"/>
  <c r="O327" i="30"/>
  <c r="N327" i="30"/>
  <c r="M327" i="30"/>
  <c r="K327" i="30"/>
  <c r="J327" i="30"/>
  <c r="I327" i="30"/>
  <c r="G327" i="30"/>
  <c r="F327" i="30"/>
  <c r="E327" i="30"/>
  <c r="D327" i="30"/>
  <c r="C327" i="30"/>
  <c r="B327" i="30"/>
  <c r="O326" i="30"/>
  <c r="N326" i="30"/>
  <c r="M326" i="30"/>
  <c r="K326" i="30"/>
  <c r="J326" i="30"/>
  <c r="I326" i="30"/>
  <c r="G326" i="30"/>
  <c r="F326" i="30"/>
  <c r="E326" i="30"/>
  <c r="D326" i="30"/>
  <c r="C326" i="30"/>
  <c r="B326" i="30"/>
  <c r="O325" i="30"/>
  <c r="N325" i="30"/>
  <c r="M325" i="30"/>
  <c r="K325" i="30"/>
  <c r="J325" i="30"/>
  <c r="I325" i="30"/>
  <c r="G325" i="30"/>
  <c r="F325" i="30"/>
  <c r="E325" i="30"/>
  <c r="D325" i="30"/>
  <c r="C325" i="30"/>
  <c r="B325" i="30"/>
  <c r="O324" i="30"/>
  <c r="N324" i="30"/>
  <c r="M324" i="30"/>
  <c r="K324" i="30"/>
  <c r="J324" i="30"/>
  <c r="I324" i="30"/>
  <c r="G324" i="30"/>
  <c r="F324" i="30"/>
  <c r="E324" i="30"/>
  <c r="D324" i="30"/>
  <c r="C324" i="30"/>
  <c r="B324" i="30"/>
  <c r="O323" i="30"/>
  <c r="N323" i="30"/>
  <c r="M323" i="30"/>
  <c r="K323" i="30"/>
  <c r="J323" i="30"/>
  <c r="I323" i="30"/>
  <c r="G323" i="30"/>
  <c r="H323" i="30" s="1"/>
  <c r="F323" i="30"/>
  <c r="E323" i="30"/>
  <c r="D323" i="30"/>
  <c r="C323" i="30"/>
  <c r="B323" i="30"/>
  <c r="O322" i="30"/>
  <c r="N322" i="30"/>
  <c r="M322" i="30"/>
  <c r="K322" i="30"/>
  <c r="J322" i="30"/>
  <c r="I322" i="30"/>
  <c r="G322" i="30"/>
  <c r="F322" i="30"/>
  <c r="E322" i="30"/>
  <c r="D322" i="30"/>
  <c r="C322" i="30"/>
  <c r="B322" i="30"/>
  <c r="O321" i="30"/>
  <c r="N321" i="30"/>
  <c r="M321" i="30"/>
  <c r="K321" i="30"/>
  <c r="J321" i="30"/>
  <c r="I321" i="30"/>
  <c r="H321" i="30"/>
  <c r="G321" i="30"/>
  <c r="F321" i="30"/>
  <c r="E321" i="30"/>
  <c r="D321" i="30"/>
  <c r="C321" i="30"/>
  <c r="B321" i="30"/>
  <c r="O320" i="30"/>
  <c r="N320" i="30"/>
  <c r="M320" i="30"/>
  <c r="K320" i="30"/>
  <c r="J320" i="30"/>
  <c r="I320" i="30"/>
  <c r="G320" i="30"/>
  <c r="F320" i="30"/>
  <c r="E320" i="30"/>
  <c r="D320" i="30"/>
  <c r="C320" i="30"/>
  <c r="B320" i="30"/>
  <c r="O319" i="30"/>
  <c r="N319" i="30"/>
  <c r="M319" i="30"/>
  <c r="K319" i="30"/>
  <c r="J319" i="30"/>
  <c r="I319" i="30"/>
  <c r="G319" i="30"/>
  <c r="F319" i="30"/>
  <c r="E319" i="30"/>
  <c r="D319" i="30"/>
  <c r="C319" i="30"/>
  <c r="B319" i="30"/>
  <c r="O318" i="30"/>
  <c r="N318" i="30"/>
  <c r="M318" i="30"/>
  <c r="K318" i="30"/>
  <c r="J318" i="30"/>
  <c r="I318" i="30"/>
  <c r="G318" i="30"/>
  <c r="F318" i="30"/>
  <c r="E318" i="30"/>
  <c r="D318" i="30"/>
  <c r="C318" i="30"/>
  <c r="B318" i="30"/>
  <c r="O317" i="30"/>
  <c r="N317" i="30"/>
  <c r="M317" i="30"/>
  <c r="K317" i="30"/>
  <c r="J317" i="30"/>
  <c r="I317" i="30"/>
  <c r="G317" i="30"/>
  <c r="F317" i="30"/>
  <c r="H317" i="30" s="1"/>
  <c r="E317" i="30"/>
  <c r="D317" i="30"/>
  <c r="C317" i="30"/>
  <c r="B317" i="30"/>
  <c r="O316" i="30"/>
  <c r="N316" i="30"/>
  <c r="M316" i="30"/>
  <c r="K316" i="30"/>
  <c r="J316" i="30"/>
  <c r="I316" i="30"/>
  <c r="G316" i="30"/>
  <c r="F316" i="30"/>
  <c r="E316" i="30"/>
  <c r="D316" i="30"/>
  <c r="C316" i="30"/>
  <c r="B316" i="30"/>
  <c r="O315" i="30"/>
  <c r="N315" i="30"/>
  <c r="M315" i="30"/>
  <c r="K315" i="30"/>
  <c r="J315" i="30"/>
  <c r="I315" i="30"/>
  <c r="G315" i="30"/>
  <c r="F315" i="30"/>
  <c r="E315" i="30"/>
  <c r="D315" i="30"/>
  <c r="C315" i="30"/>
  <c r="B315" i="30"/>
  <c r="O314" i="30"/>
  <c r="N314" i="30"/>
  <c r="M314" i="30"/>
  <c r="K314" i="30"/>
  <c r="J314" i="30"/>
  <c r="I314" i="30"/>
  <c r="G314" i="30"/>
  <c r="F314" i="30"/>
  <c r="E314" i="30"/>
  <c r="D314" i="30"/>
  <c r="C314" i="30"/>
  <c r="B314" i="30"/>
  <c r="O313" i="30"/>
  <c r="N313" i="30"/>
  <c r="M313" i="30"/>
  <c r="K313" i="30"/>
  <c r="J313" i="30"/>
  <c r="I313" i="30"/>
  <c r="G313" i="30"/>
  <c r="F313" i="30"/>
  <c r="E313" i="30"/>
  <c r="D313" i="30"/>
  <c r="C313" i="30"/>
  <c r="B313" i="30"/>
  <c r="O312" i="30"/>
  <c r="N312" i="30"/>
  <c r="M312" i="30"/>
  <c r="K312" i="30"/>
  <c r="J312" i="30"/>
  <c r="I312" i="30"/>
  <c r="G312" i="30"/>
  <c r="F312" i="30"/>
  <c r="E312" i="30"/>
  <c r="D312" i="30"/>
  <c r="C312" i="30"/>
  <c r="B312" i="30"/>
  <c r="O311" i="30"/>
  <c r="N311" i="30"/>
  <c r="M311" i="30"/>
  <c r="K311" i="30"/>
  <c r="J311" i="30"/>
  <c r="I311" i="30"/>
  <c r="G311" i="30"/>
  <c r="F311" i="30"/>
  <c r="E311" i="30"/>
  <c r="D311" i="30"/>
  <c r="C311" i="30"/>
  <c r="B311" i="30"/>
  <c r="O310" i="30"/>
  <c r="N310" i="30"/>
  <c r="M310" i="30"/>
  <c r="K310" i="30"/>
  <c r="J310" i="30"/>
  <c r="I310" i="30"/>
  <c r="G310" i="30"/>
  <c r="F310" i="30"/>
  <c r="E310" i="30"/>
  <c r="D310" i="30"/>
  <c r="C310" i="30"/>
  <c r="B310" i="30"/>
  <c r="O309" i="30"/>
  <c r="N309" i="30"/>
  <c r="M309" i="30"/>
  <c r="K309" i="30"/>
  <c r="J309" i="30"/>
  <c r="I309" i="30"/>
  <c r="G309" i="30"/>
  <c r="F309" i="30"/>
  <c r="E309" i="30"/>
  <c r="D309" i="30"/>
  <c r="C309" i="30"/>
  <c r="B309" i="30"/>
  <c r="O308" i="30"/>
  <c r="N308" i="30"/>
  <c r="M308" i="30"/>
  <c r="K308" i="30"/>
  <c r="J308" i="30"/>
  <c r="I308" i="30"/>
  <c r="G308" i="30"/>
  <c r="F308" i="30"/>
  <c r="E308" i="30"/>
  <c r="H308" i="30" s="1"/>
  <c r="L308" i="30" s="1"/>
  <c r="D308" i="30"/>
  <c r="C308" i="30"/>
  <c r="B308" i="30"/>
  <c r="O307" i="30"/>
  <c r="N307" i="30"/>
  <c r="M307" i="30"/>
  <c r="K307" i="30"/>
  <c r="J307" i="30"/>
  <c r="I307" i="30"/>
  <c r="G307" i="30"/>
  <c r="F307" i="30"/>
  <c r="E307" i="30"/>
  <c r="D307" i="30"/>
  <c r="C307" i="30"/>
  <c r="B307" i="30"/>
  <c r="O306" i="30"/>
  <c r="N306" i="30"/>
  <c r="M306" i="30"/>
  <c r="K306" i="30"/>
  <c r="J306" i="30"/>
  <c r="I306" i="30"/>
  <c r="G306" i="30"/>
  <c r="F306" i="30"/>
  <c r="E306" i="30"/>
  <c r="D306" i="30"/>
  <c r="C306" i="30"/>
  <c r="B306" i="30"/>
  <c r="O305" i="30"/>
  <c r="N305" i="30"/>
  <c r="M305" i="30"/>
  <c r="K305" i="30"/>
  <c r="J305" i="30"/>
  <c r="I305" i="30"/>
  <c r="G305" i="30"/>
  <c r="F305" i="30"/>
  <c r="E305" i="30"/>
  <c r="D305" i="30"/>
  <c r="C305" i="30"/>
  <c r="B305" i="30"/>
  <c r="O304" i="30"/>
  <c r="N304" i="30"/>
  <c r="M304" i="30"/>
  <c r="K304" i="30"/>
  <c r="J304" i="30"/>
  <c r="I304" i="30"/>
  <c r="G304" i="30"/>
  <c r="F304" i="30"/>
  <c r="E304" i="30"/>
  <c r="D304" i="30"/>
  <c r="C304" i="30"/>
  <c r="B304" i="30"/>
  <c r="O303" i="30"/>
  <c r="N303" i="30"/>
  <c r="M303" i="30"/>
  <c r="K303" i="30"/>
  <c r="J303" i="30"/>
  <c r="I303" i="30"/>
  <c r="G303" i="30"/>
  <c r="F303" i="30"/>
  <c r="E303" i="30"/>
  <c r="D303" i="30"/>
  <c r="C303" i="30"/>
  <c r="B303" i="30"/>
  <c r="O302" i="30"/>
  <c r="N302" i="30"/>
  <c r="M302" i="30"/>
  <c r="K302" i="30"/>
  <c r="J302" i="30"/>
  <c r="I302" i="30"/>
  <c r="G302" i="30"/>
  <c r="F302" i="30"/>
  <c r="E302" i="30"/>
  <c r="D302" i="30"/>
  <c r="C302" i="30"/>
  <c r="B302" i="30"/>
  <c r="O301" i="30"/>
  <c r="N301" i="30"/>
  <c r="M301" i="30"/>
  <c r="K301" i="30"/>
  <c r="J301" i="30"/>
  <c r="I301" i="30"/>
  <c r="G301" i="30"/>
  <c r="F301" i="30"/>
  <c r="E301" i="30"/>
  <c r="D301" i="30"/>
  <c r="C301" i="30"/>
  <c r="B301" i="30"/>
  <c r="O300" i="30"/>
  <c r="N300" i="30"/>
  <c r="M300" i="30"/>
  <c r="K300" i="30"/>
  <c r="J300" i="30"/>
  <c r="I300" i="30"/>
  <c r="G300" i="30"/>
  <c r="F300" i="30"/>
  <c r="E300" i="30"/>
  <c r="D300" i="30"/>
  <c r="C300" i="30"/>
  <c r="B300" i="30"/>
  <c r="O299" i="30"/>
  <c r="N299" i="30"/>
  <c r="M299" i="30"/>
  <c r="K299" i="30"/>
  <c r="J299" i="30"/>
  <c r="I299" i="30"/>
  <c r="G299" i="30"/>
  <c r="F299" i="30"/>
  <c r="E299" i="30"/>
  <c r="D299" i="30"/>
  <c r="C299" i="30"/>
  <c r="B299" i="30"/>
  <c r="O298" i="30"/>
  <c r="N298" i="30"/>
  <c r="M298" i="30"/>
  <c r="K298" i="30"/>
  <c r="J298" i="30"/>
  <c r="I298" i="30"/>
  <c r="G298" i="30"/>
  <c r="F298" i="30"/>
  <c r="E298" i="30"/>
  <c r="D298" i="30"/>
  <c r="C298" i="30"/>
  <c r="B298" i="30"/>
  <c r="O297" i="30"/>
  <c r="N297" i="30"/>
  <c r="M297" i="30"/>
  <c r="K297" i="30"/>
  <c r="J297" i="30"/>
  <c r="I297" i="30"/>
  <c r="G297" i="30"/>
  <c r="F297" i="30"/>
  <c r="E297" i="30"/>
  <c r="D297" i="30"/>
  <c r="C297" i="30"/>
  <c r="B297" i="30"/>
  <c r="O296" i="30"/>
  <c r="N296" i="30"/>
  <c r="M296" i="30"/>
  <c r="K296" i="30"/>
  <c r="J296" i="30"/>
  <c r="I296" i="30"/>
  <c r="G296" i="30"/>
  <c r="F296" i="30"/>
  <c r="E296" i="30"/>
  <c r="D296" i="30"/>
  <c r="C296" i="30"/>
  <c r="B296" i="30"/>
  <c r="O295" i="30"/>
  <c r="N295" i="30"/>
  <c r="M295" i="30"/>
  <c r="K295" i="30"/>
  <c r="J295" i="30"/>
  <c r="I295" i="30"/>
  <c r="G295" i="30"/>
  <c r="F295" i="30"/>
  <c r="E295" i="30"/>
  <c r="D295" i="30"/>
  <c r="C295" i="30"/>
  <c r="B295" i="30"/>
  <c r="O294" i="30"/>
  <c r="N294" i="30"/>
  <c r="M294" i="30"/>
  <c r="K294" i="30"/>
  <c r="J294" i="30"/>
  <c r="I294" i="30"/>
  <c r="G294" i="30"/>
  <c r="F294" i="30"/>
  <c r="E294" i="30"/>
  <c r="D294" i="30"/>
  <c r="C294" i="30"/>
  <c r="B294" i="30"/>
  <c r="O293" i="30"/>
  <c r="N293" i="30"/>
  <c r="M293" i="30"/>
  <c r="K293" i="30"/>
  <c r="J293" i="30"/>
  <c r="I293" i="30"/>
  <c r="G293" i="30"/>
  <c r="F293" i="30"/>
  <c r="E293" i="30"/>
  <c r="D293" i="30"/>
  <c r="C293" i="30"/>
  <c r="B293" i="30"/>
  <c r="O292" i="30"/>
  <c r="N292" i="30"/>
  <c r="M292" i="30"/>
  <c r="K292" i="30"/>
  <c r="J292" i="30"/>
  <c r="I292" i="30"/>
  <c r="G292" i="30"/>
  <c r="F292" i="30"/>
  <c r="E292" i="30"/>
  <c r="D292" i="30"/>
  <c r="C292" i="30"/>
  <c r="B292" i="30"/>
  <c r="O291" i="30"/>
  <c r="N291" i="30"/>
  <c r="M291" i="30"/>
  <c r="K291" i="30"/>
  <c r="J291" i="30"/>
  <c r="I291" i="30"/>
  <c r="G291" i="30"/>
  <c r="F291" i="30"/>
  <c r="E291" i="30"/>
  <c r="D291" i="30"/>
  <c r="C291" i="30"/>
  <c r="B291" i="30"/>
  <c r="O290" i="30"/>
  <c r="N290" i="30"/>
  <c r="M290" i="30"/>
  <c r="K290" i="30"/>
  <c r="J290" i="30"/>
  <c r="I290" i="30"/>
  <c r="G290" i="30"/>
  <c r="F290" i="30"/>
  <c r="E290" i="30"/>
  <c r="D290" i="30"/>
  <c r="C290" i="30"/>
  <c r="B290" i="30"/>
  <c r="O289" i="30"/>
  <c r="N289" i="30"/>
  <c r="M289" i="30"/>
  <c r="K289" i="30"/>
  <c r="J289" i="30"/>
  <c r="I289" i="30"/>
  <c r="G289" i="30"/>
  <c r="F289" i="30"/>
  <c r="E289" i="30"/>
  <c r="D289" i="30"/>
  <c r="C289" i="30"/>
  <c r="B289" i="30"/>
  <c r="O288" i="30"/>
  <c r="N288" i="30"/>
  <c r="M288" i="30"/>
  <c r="K288" i="30"/>
  <c r="J288" i="30"/>
  <c r="I288" i="30"/>
  <c r="G288" i="30"/>
  <c r="F288" i="30"/>
  <c r="E288" i="30"/>
  <c r="D288" i="30"/>
  <c r="C288" i="30"/>
  <c r="B288" i="30"/>
  <c r="O287" i="30"/>
  <c r="N287" i="30"/>
  <c r="M287" i="30"/>
  <c r="K287" i="30"/>
  <c r="J287" i="30"/>
  <c r="I287" i="30"/>
  <c r="G287" i="30"/>
  <c r="F287" i="30"/>
  <c r="E287" i="30"/>
  <c r="D287" i="30"/>
  <c r="C287" i="30"/>
  <c r="B287" i="30"/>
  <c r="O286" i="30"/>
  <c r="N286" i="30"/>
  <c r="M286" i="30"/>
  <c r="K286" i="30"/>
  <c r="J286" i="30"/>
  <c r="I286" i="30"/>
  <c r="G286" i="30"/>
  <c r="F286" i="30"/>
  <c r="E286" i="30"/>
  <c r="D286" i="30"/>
  <c r="C286" i="30"/>
  <c r="B286" i="30"/>
  <c r="O285" i="30"/>
  <c r="N285" i="30"/>
  <c r="M285" i="30"/>
  <c r="K285" i="30"/>
  <c r="J285" i="30"/>
  <c r="I285" i="30"/>
  <c r="G285" i="30"/>
  <c r="F285" i="30"/>
  <c r="E285" i="30"/>
  <c r="D285" i="30"/>
  <c r="C285" i="30"/>
  <c r="B285" i="30"/>
  <c r="O284" i="30"/>
  <c r="N284" i="30"/>
  <c r="M284" i="30"/>
  <c r="K284" i="30"/>
  <c r="J284" i="30"/>
  <c r="I284" i="30"/>
  <c r="G284" i="30"/>
  <c r="F284" i="30"/>
  <c r="E284" i="30"/>
  <c r="D284" i="30"/>
  <c r="C284" i="30"/>
  <c r="B284" i="30"/>
  <c r="O283" i="30"/>
  <c r="N283" i="30"/>
  <c r="M283" i="30"/>
  <c r="K283" i="30"/>
  <c r="J283" i="30"/>
  <c r="I283" i="30"/>
  <c r="G283" i="30"/>
  <c r="F283" i="30"/>
  <c r="E283" i="30"/>
  <c r="D283" i="30"/>
  <c r="C283" i="30"/>
  <c r="B283" i="30"/>
  <c r="O282" i="30"/>
  <c r="N282" i="30"/>
  <c r="M282" i="30"/>
  <c r="K282" i="30"/>
  <c r="J282" i="30"/>
  <c r="I282" i="30"/>
  <c r="G282" i="30"/>
  <c r="F282" i="30"/>
  <c r="E282" i="30"/>
  <c r="D282" i="30"/>
  <c r="C282" i="30"/>
  <c r="B282" i="30"/>
  <c r="O281" i="30"/>
  <c r="N281" i="30"/>
  <c r="M281" i="30"/>
  <c r="K281" i="30"/>
  <c r="J281" i="30"/>
  <c r="I281" i="30"/>
  <c r="G281" i="30"/>
  <c r="F281" i="30"/>
  <c r="E281" i="30"/>
  <c r="D281" i="30"/>
  <c r="C281" i="30"/>
  <c r="B281" i="30"/>
  <c r="O280" i="30"/>
  <c r="N280" i="30"/>
  <c r="M280" i="30"/>
  <c r="K280" i="30"/>
  <c r="J280" i="30"/>
  <c r="I280" i="30"/>
  <c r="G280" i="30"/>
  <c r="F280" i="30"/>
  <c r="E280" i="30"/>
  <c r="D280" i="30"/>
  <c r="C280" i="30"/>
  <c r="B280" i="30"/>
  <c r="O279" i="30"/>
  <c r="N279" i="30"/>
  <c r="M279" i="30"/>
  <c r="K279" i="30"/>
  <c r="J279" i="30"/>
  <c r="I279" i="30"/>
  <c r="G279" i="30"/>
  <c r="F279" i="30"/>
  <c r="E279" i="30"/>
  <c r="D279" i="30"/>
  <c r="C279" i="30"/>
  <c r="B279" i="30"/>
  <c r="O278" i="30"/>
  <c r="N278" i="30"/>
  <c r="M278" i="30"/>
  <c r="K278" i="30"/>
  <c r="J278" i="30"/>
  <c r="I278" i="30"/>
  <c r="G278" i="30"/>
  <c r="F278" i="30"/>
  <c r="E278" i="30"/>
  <c r="D278" i="30"/>
  <c r="C278" i="30"/>
  <c r="B278" i="30"/>
  <c r="O277" i="30"/>
  <c r="N277" i="30"/>
  <c r="M277" i="30"/>
  <c r="K277" i="30"/>
  <c r="J277" i="30"/>
  <c r="I277" i="30"/>
  <c r="G277" i="30"/>
  <c r="F277" i="30"/>
  <c r="E277" i="30"/>
  <c r="D277" i="30"/>
  <c r="C277" i="30"/>
  <c r="B277" i="30"/>
  <c r="O276" i="30"/>
  <c r="N276" i="30"/>
  <c r="M276" i="30"/>
  <c r="K276" i="30"/>
  <c r="J276" i="30"/>
  <c r="I276" i="30"/>
  <c r="G276" i="30"/>
  <c r="F276" i="30"/>
  <c r="E276" i="30"/>
  <c r="D276" i="30"/>
  <c r="C276" i="30"/>
  <c r="B276" i="30"/>
  <c r="O275" i="30"/>
  <c r="N275" i="30"/>
  <c r="M275" i="30"/>
  <c r="K275" i="30"/>
  <c r="J275" i="30"/>
  <c r="I275" i="30"/>
  <c r="G275" i="30"/>
  <c r="F275" i="30"/>
  <c r="E275" i="30"/>
  <c r="D275" i="30"/>
  <c r="C275" i="30"/>
  <c r="B275" i="30"/>
  <c r="O274" i="30"/>
  <c r="N274" i="30"/>
  <c r="M274" i="30"/>
  <c r="K274" i="30"/>
  <c r="J274" i="30"/>
  <c r="I274" i="30"/>
  <c r="G274" i="30"/>
  <c r="F274" i="30"/>
  <c r="E274" i="30"/>
  <c r="D274" i="30"/>
  <c r="C274" i="30"/>
  <c r="B274" i="30"/>
  <c r="O273" i="30"/>
  <c r="N273" i="30"/>
  <c r="M273" i="30"/>
  <c r="K273" i="30"/>
  <c r="J273" i="30"/>
  <c r="I273" i="30"/>
  <c r="G273" i="30"/>
  <c r="F273" i="30"/>
  <c r="E273" i="30"/>
  <c r="D273" i="30"/>
  <c r="C273" i="30"/>
  <c r="B273" i="30"/>
  <c r="O272" i="30"/>
  <c r="N272" i="30"/>
  <c r="M272" i="30"/>
  <c r="K272" i="30"/>
  <c r="J272" i="30"/>
  <c r="I272" i="30"/>
  <c r="G272" i="30"/>
  <c r="F272" i="30"/>
  <c r="E272" i="30"/>
  <c r="D272" i="30"/>
  <c r="C272" i="30"/>
  <c r="B272" i="30"/>
  <c r="O271" i="30"/>
  <c r="N271" i="30"/>
  <c r="M271" i="30"/>
  <c r="K271" i="30"/>
  <c r="J271" i="30"/>
  <c r="I271" i="30"/>
  <c r="G271" i="30"/>
  <c r="F271" i="30"/>
  <c r="E271" i="30"/>
  <c r="D271" i="30"/>
  <c r="C271" i="30"/>
  <c r="B271" i="30"/>
  <c r="O270" i="30"/>
  <c r="N270" i="30"/>
  <c r="M270" i="30"/>
  <c r="K270" i="30"/>
  <c r="J270" i="30"/>
  <c r="I270" i="30"/>
  <c r="G270" i="30"/>
  <c r="F270" i="30"/>
  <c r="E270" i="30"/>
  <c r="D270" i="30"/>
  <c r="C270" i="30"/>
  <c r="B270" i="30"/>
  <c r="O269" i="30"/>
  <c r="N269" i="30"/>
  <c r="M269" i="30"/>
  <c r="K269" i="30"/>
  <c r="J269" i="30"/>
  <c r="I269" i="30"/>
  <c r="G269" i="30"/>
  <c r="F269" i="30"/>
  <c r="E269" i="30"/>
  <c r="D269" i="30"/>
  <c r="C269" i="30"/>
  <c r="B269" i="30"/>
  <c r="O268" i="30"/>
  <c r="N268" i="30"/>
  <c r="M268" i="30"/>
  <c r="K268" i="30"/>
  <c r="J268" i="30"/>
  <c r="I268" i="30"/>
  <c r="G268" i="30"/>
  <c r="F268" i="30"/>
  <c r="E268" i="30"/>
  <c r="D268" i="30"/>
  <c r="C268" i="30"/>
  <c r="B268" i="30"/>
  <c r="O267" i="30"/>
  <c r="N267" i="30"/>
  <c r="M267" i="30"/>
  <c r="K267" i="30"/>
  <c r="J267" i="30"/>
  <c r="I267" i="30"/>
  <c r="G267" i="30"/>
  <c r="F267" i="30"/>
  <c r="E267" i="30"/>
  <c r="D267" i="30"/>
  <c r="C267" i="30"/>
  <c r="B267" i="30"/>
  <c r="O266" i="30"/>
  <c r="N266" i="30"/>
  <c r="M266" i="30"/>
  <c r="K266" i="30"/>
  <c r="J266" i="30"/>
  <c r="I266" i="30"/>
  <c r="G266" i="30"/>
  <c r="F266" i="30"/>
  <c r="E266" i="30"/>
  <c r="D266" i="30"/>
  <c r="C266" i="30"/>
  <c r="B266" i="30"/>
  <c r="O265" i="30"/>
  <c r="N265" i="30"/>
  <c r="M265" i="30"/>
  <c r="K265" i="30"/>
  <c r="J265" i="30"/>
  <c r="I265" i="30"/>
  <c r="G265" i="30"/>
  <c r="F265" i="30"/>
  <c r="E265" i="30"/>
  <c r="D265" i="30"/>
  <c r="C265" i="30"/>
  <c r="B265" i="30"/>
  <c r="O264" i="30"/>
  <c r="N264" i="30"/>
  <c r="M264" i="30"/>
  <c r="K264" i="30"/>
  <c r="J264" i="30"/>
  <c r="I264" i="30"/>
  <c r="G264" i="30"/>
  <c r="F264" i="30"/>
  <c r="E264" i="30"/>
  <c r="D264" i="30"/>
  <c r="C264" i="30"/>
  <c r="B264" i="30"/>
  <c r="O263" i="30"/>
  <c r="N263" i="30"/>
  <c r="M263" i="30"/>
  <c r="K263" i="30"/>
  <c r="J263" i="30"/>
  <c r="I263" i="30"/>
  <c r="G263" i="30"/>
  <c r="F263" i="30"/>
  <c r="E263" i="30"/>
  <c r="D263" i="30"/>
  <c r="C263" i="30"/>
  <c r="B263" i="30"/>
  <c r="O262" i="30"/>
  <c r="N262" i="30"/>
  <c r="M262" i="30"/>
  <c r="K262" i="30"/>
  <c r="J262" i="30"/>
  <c r="I262" i="30"/>
  <c r="G262" i="30"/>
  <c r="F262" i="30"/>
  <c r="E262" i="30"/>
  <c r="D262" i="30"/>
  <c r="C262" i="30"/>
  <c r="B262" i="30"/>
  <c r="O261" i="30"/>
  <c r="N261" i="30"/>
  <c r="M261" i="30"/>
  <c r="K261" i="30"/>
  <c r="J261" i="30"/>
  <c r="I261" i="30"/>
  <c r="G261" i="30"/>
  <c r="F261" i="30"/>
  <c r="E261" i="30"/>
  <c r="D261" i="30"/>
  <c r="C261" i="30"/>
  <c r="B261" i="30"/>
  <c r="O260" i="30"/>
  <c r="N260" i="30"/>
  <c r="M260" i="30"/>
  <c r="K260" i="30"/>
  <c r="J260" i="30"/>
  <c r="I260" i="30"/>
  <c r="G260" i="30"/>
  <c r="F260" i="30"/>
  <c r="E260" i="30"/>
  <c r="D260" i="30"/>
  <c r="C260" i="30"/>
  <c r="B260" i="30"/>
  <c r="O259" i="30"/>
  <c r="N259" i="30"/>
  <c r="M259" i="30"/>
  <c r="K259" i="30"/>
  <c r="J259" i="30"/>
  <c r="I259" i="30"/>
  <c r="G259" i="30"/>
  <c r="F259" i="30"/>
  <c r="E259" i="30"/>
  <c r="D259" i="30"/>
  <c r="C259" i="30"/>
  <c r="B259" i="30"/>
  <c r="O258" i="30"/>
  <c r="N258" i="30"/>
  <c r="M258" i="30"/>
  <c r="K258" i="30"/>
  <c r="J258" i="30"/>
  <c r="I258" i="30"/>
  <c r="G258" i="30"/>
  <c r="F258" i="30"/>
  <c r="E258" i="30"/>
  <c r="D258" i="30"/>
  <c r="C258" i="30"/>
  <c r="B258" i="30"/>
  <c r="O257" i="30"/>
  <c r="N257" i="30"/>
  <c r="M257" i="30"/>
  <c r="K257" i="30"/>
  <c r="J257" i="30"/>
  <c r="I257" i="30"/>
  <c r="G257" i="30"/>
  <c r="F257" i="30"/>
  <c r="E257" i="30"/>
  <c r="D257" i="30"/>
  <c r="C257" i="30"/>
  <c r="B257" i="30"/>
  <c r="O256" i="30"/>
  <c r="N256" i="30"/>
  <c r="M256" i="30"/>
  <c r="K256" i="30"/>
  <c r="J256" i="30"/>
  <c r="I256" i="30"/>
  <c r="G256" i="30"/>
  <c r="F256" i="30"/>
  <c r="E256" i="30"/>
  <c r="D256" i="30"/>
  <c r="C256" i="30"/>
  <c r="B256" i="30"/>
  <c r="O255" i="30"/>
  <c r="N255" i="30"/>
  <c r="M255" i="30"/>
  <c r="K255" i="30"/>
  <c r="J255" i="30"/>
  <c r="I255" i="30"/>
  <c r="G255" i="30"/>
  <c r="F255" i="30"/>
  <c r="E255" i="30"/>
  <c r="D255" i="30"/>
  <c r="C255" i="30"/>
  <c r="B255" i="30"/>
  <c r="O254" i="30"/>
  <c r="N254" i="30"/>
  <c r="M254" i="30"/>
  <c r="K254" i="30"/>
  <c r="J254" i="30"/>
  <c r="I254" i="30"/>
  <c r="G254" i="30"/>
  <c r="F254" i="30"/>
  <c r="E254" i="30"/>
  <c r="D254" i="30"/>
  <c r="C254" i="30"/>
  <c r="B254" i="30"/>
  <c r="O253" i="30"/>
  <c r="N253" i="30"/>
  <c r="M253" i="30"/>
  <c r="K253" i="30"/>
  <c r="J253" i="30"/>
  <c r="I253" i="30"/>
  <c r="G253" i="30"/>
  <c r="F253" i="30"/>
  <c r="E253" i="30"/>
  <c r="D253" i="30"/>
  <c r="C253" i="30"/>
  <c r="B253" i="30"/>
  <c r="O252" i="30"/>
  <c r="N252" i="30"/>
  <c r="M252" i="30"/>
  <c r="K252" i="30"/>
  <c r="J252" i="30"/>
  <c r="I252" i="30"/>
  <c r="G252" i="30"/>
  <c r="F252" i="30"/>
  <c r="E252" i="30"/>
  <c r="D252" i="30"/>
  <c r="C252" i="30"/>
  <c r="B252" i="30"/>
  <c r="O251" i="30"/>
  <c r="N251" i="30"/>
  <c r="M251" i="30"/>
  <c r="K251" i="30"/>
  <c r="J251" i="30"/>
  <c r="I251" i="30"/>
  <c r="G251" i="30"/>
  <c r="F251" i="30"/>
  <c r="E251" i="30"/>
  <c r="D251" i="30"/>
  <c r="C251" i="30"/>
  <c r="B251" i="30"/>
  <c r="O250" i="30"/>
  <c r="N250" i="30"/>
  <c r="M250" i="30"/>
  <c r="K250" i="30"/>
  <c r="J250" i="30"/>
  <c r="I250" i="30"/>
  <c r="G250" i="30"/>
  <c r="F250" i="30"/>
  <c r="E250" i="30"/>
  <c r="D250" i="30"/>
  <c r="C250" i="30"/>
  <c r="B250" i="30"/>
  <c r="O249" i="30"/>
  <c r="N249" i="30"/>
  <c r="M249" i="30"/>
  <c r="K249" i="30"/>
  <c r="J249" i="30"/>
  <c r="I249" i="30"/>
  <c r="G249" i="30"/>
  <c r="F249" i="30"/>
  <c r="E249" i="30"/>
  <c r="D249" i="30"/>
  <c r="C249" i="30"/>
  <c r="B249" i="30"/>
  <c r="O248" i="30"/>
  <c r="N248" i="30"/>
  <c r="M248" i="30"/>
  <c r="K248" i="30"/>
  <c r="J248" i="30"/>
  <c r="I248" i="30"/>
  <c r="G248" i="30"/>
  <c r="F248" i="30"/>
  <c r="E248" i="30"/>
  <c r="D248" i="30"/>
  <c r="C248" i="30"/>
  <c r="B248" i="30"/>
  <c r="O247" i="30"/>
  <c r="N247" i="30"/>
  <c r="M247" i="30"/>
  <c r="K247" i="30"/>
  <c r="J247" i="30"/>
  <c r="I247" i="30"/>
  <c r="G247" i="30"/>
  <c r="F247" i="30"/>
  <c r="E247" i="30"/>
  <c r="D247" i="30"/>
  <c r="C247" i="30"/>
  <c r="B247" i="30"/>
  <c r="O246" i="30"/>
  <c r="N246" i="30"/>
  <c r="M246" i="30"/>
  <c r="K246" i="30"/>
  <c r="J246" i="30"/>
  <c r="I246" i="30"/>
  <c r="G246" i="30"/>
  <c r="F246" i="30"/>
  <c r="E246" i="30"/>
  <c r="D246" i="30"/>
  <c r="C246" i="30"/>
  <c r="B246" i="30"/>
  <c r="O245" i="30"/>
  <c r="N245" i="30"/>
  <c r="M245" i="30"/>
  <c r="K245" i="30"/>
  <c r="J245" i="30"/>
  <c r="I245" i="30"/>
  <c r="G245" i="30"/>
  <c r="F245" i="30"/>
  <c r="E245" i="30"/>
  <c r="D245" i="30"/>
  <c r="C245" i="30"/>
  <c r="B245" i="30"/>
  <c r="O244" i="30"/>
  <c r="N244" i="30"/>
  <c r="M244" i="30"/>
  <c r="K244" i="30"/>
  <c r="J244" i="30"/>
  <c r="I244" i="30"/>
  <c r="G244" i="30"/>
  <c r="F244" i="30"/>
  <c r="E244" i="30"/>
  <c r="D244" i="30"/>
  <c r="C244" i="30"/>
  <c r="B244" i="30"/>
  <c r="O243" i="30"/>
  <c r="N243" i="30"/>
  <c r="M243" i="30"/>
  <c r="K243" i="30"/>
  <c r="J243" i="30"/>
  <c r="I243" i="30"/>
  <c r="G243" i="30"/>
  <c r="F243" i="30"/>
  <c r="E243" i="30"/>
  <c r="D243" i="30"/>
  <c r="C243" i="30"/>
  <c r="B243" i="30"/>
  <c r="O242" i="30"/>
  <c r="N242" i="30"/>
  <c r="M242" i="30"/>
  <c r="K242" i="30"/>
  <c r="J242" i="30"/>
  <c r="I242" i="30"/>
  <c r="G242" i="30"/>
  <c r="F242" i="30"/>
  <c r="E242" i="30"/>
  <c r="D242" i="30"/>
  <c r="C242" i="30"/>
  <c r="B242" i="30"/>
  <c r="O241" i="30"/>
  <c r="N241" i="30"/>
  <c r="M241" i="30"/>
  <c r="K241" i="30"/>
  <c r="J241" i="30"/>
  <c r="I241" i="30"/>
  <c r="G241" i="30"/>
  <c r="F241" i="30"/>
  <c r="E241" i="30"/>
  <c r="D241" i="30"/>
  <c r="C241" i="30"/>
  <c r="B241" i="30"/>
  <c r="O240" i="30"/>
  <c r="N240" i="30"/>
  <c r="M240" i="30"/>
  <c r="K240" i="30"/>
  <c r="J240" i="30"/>
  <c r="I240" i="30"/>
  <c r="G240" i="30"/>
  <c r="F240" i="30"/>
  <c r="E240" i="30"/>
  <c r="D240" i="30"/>
  <c r="C240" i="30"/>
  <c r="B240" i="30"/>
  <c r="O239" i="30"/>
  <c r="N239" i="30"/>
  <c r="M239" i="30"/>
  <c r="K239" i="30"/>
  <c r="J239" i="30"/>
  <c r="I239" i="30"/>
  <c r="G239" i="30"/>
  <c r="F239" i="30"/>
  <c r="E239" i="30"/>
  <c r="D239" i="30"/>
  <c r="C239" i="30"/>
  <c r="B239" i="30"/>
  <c r="O238" i="30"/>
  <c r="N238" i="30"/>
  <c r="M238" i="30"/>
  <c r="K238" i="30"/>
  <c r="J238" i="30"/>
  <c r="I238" i="30"/>
  <c r="G238" i="30"/>
  <c r="F238" i="30"/>
  <c r="E238" i="30"/>
  <c r="D238" i="30"/>
  <c r="C238" i="30"/>
  <c r="B238" i="30"/>
  <c r="O237" i="30"/>
  <c r="N237" i="30"/>
  <c r="M237" i="30"/>
  <c r="K237" i="30"/>
  <c r="J237" i="30"/>
  <c r="I237" i="30"/>
  <c r="G237" i="30"/>
  <c r="F237" i="30"/>
  <c r="E237" i="30"/>
  <c r="D237" i="30"/>
  <c r="C237" i="30"/>
  <c r="B237" i="30"/>
  <c r="O236" i="30"/>
  <c r="N236" i="30"/>
  <c r="M236" i="30"/>
  <c r="K236" i="30"/>
  <c r="J236" i="30"/>
  <c r="I236" i="30"/>
  <c r="G236" i="30"/>
  <c r="F236" i="30"/>
  <c r="E236" i="30"/>
  <c r="D236" i="30"/>
  <c r="C236" i="30"/>
  <c r="B236" i="30"/>
  <c r="O235" i="30"/>
  <c r="N235" i="30"/>
  <c r="M235" i="30"/>
  <c r="K235" i="30"/>
  <c r="J235" i="30"/>
  <c r="I235" i="30"/>
  <c r="G235" i="30"/>
  <c r="F235" i="30"/>
  <c r="E235" i="30"/>
  <c r="D235" i="30"/>
  <c r="C235" i="30"/>
  <c r="B235" i="30"/>
  <c r="O234" i="30"/>
  <c r="N234" i="30"/>
  <c r="M234" i="30"/>
  <c r="K234" i="30"/>
  <c r="J234" i="30"/>
  <c r="I234" i="30"/>
  <c r="G234" i="30"/>
  <c r="F234" i="30"/>
  <c r="E234" i="30"/>
  <c r="D234" i="30"/>
  <c r="C234" i="30"/>
  <c r="B234" i="30"/>
  <c r="O233" i="30"/>
  <c r="N233" i="30"/>
  <c r="M233" i="30"/>
  <c r="K233" i="30"/>
  <c r="J233" i="30"/>
  <c r="I233" i="30"/>
  <c r="G233" i="30"/>
  <c r="F233" i="30"/>
  <c r="E233" i="30"/>
  <c r="D233" i="30"/>
  <c r="C233" i="30"/>
  <c r="B233" i="30"/>
  <c r="O232" i="30"/>
  <c r="N232" i="30"/>
  <c r="M232" i="30"/>
  <c r="K232" i="30"/>
  <c r="J232" i="30"/>
  <c r="I232" i="30"/>
  <c r="G232" i="30"/>
  <c r="F232" i="30"/>
  <c r="E232" i="30"/>
  <c r="D232" i="30"/>
  <c r="C232" i="30"/>
  <c r="B232" i="30"/>
  <c r="O231" i="30"/>
  <c r="N231" i="30"/>
  <c r="M231" i="30"/>
  <c r="K231" i="30"/>
  <c r="J231" i="30"/>
  <c r="I231" i="30"/>
  <c r="G231" i="30"/>
  <c r="F231" i="30"/>
  <c r="E231" i="30"/>
  <c r="D231" i="30"/>
  <c r="C231" i="30"/>
  <c r="B231" i="30"/>
  <c r="O230" i="30"/>
  <c r="N230" i="30"/>
  <c r="M230" i="30"/>
  <c r="K230" i="30"/>
  <c r="J230" i="30"/>
  <c r="I230" i="30"/>
  <c r="G230" i="30"/>
  <c r="H230" i="30" s="1"/>
  <c r="L230" i="30" s="1"/>
  <c r="F230" i="30"/>
  <c r="E230" i="30"/>
  <c r="D230" i="30"/>
  <c r="C230" i="30"/>
  <c r="B230" i="30"/>
  <c r="O229" i="30"/>
  <c r="N229" i="30"/>
  <c r="M229" i="30"/>
  <c r="K229" i="30"/>
  <c r="J229" i="30"/>
  <c r="I229" i="30"/>
  <c r="G229" i="30"/>
  <c r="F229" i="30"/>
  <c r="E229" i="30"/>
  <c r="D229" i="30"/>
  <c r="C229" i="30"/>
  <c r="B229" i="30"/>
  <c r="O228" i="30"/>
  <c r="N228" i="30"/>
  <c r="M228" i="30"/>
  <c r="K228" i="30"/>
  <c r="J228" i="30"/>
  <c r="I228" i="30"/>
  <c r="G228" i="30"/>
  <c r="F228" i="30"/>
  <c r="E228" i="30"/>
  <c r="D228" i="30"/>
  <c r="C228" i="30"/>
  <c r="B228" i="30"/>
  <c r="O227" i="30"/>
  <c r="N227" i="30"/>
  <c r="M227" i="30"/>
  <c r="K227" i="30"/>
  <c r="J227" i="30"/>
  <c r="I227" i="30"/>
  <c r="G227" i="30"/>
  <c r="F227" i="30"/>
  <c r="E227" i="30"/>
  <c r="D227" i="30"/>
  <c r="C227" i="30"/>
  <c r="B227" i="30"/>
  <c r="O226" i="30"/>
  <c r="N226" i="30"/>
  <c r="M226" i="30"/>
  <c r="K226" i="30"/>
  <c r="J226" i="30"/>
  <c r="I226" i="30"/>
  <c r="H226" i="30"/>
  <c r="L226" i="30" s="1"/>
  <c r="G226" i="30"/>
  <c r="F226" i="30"/>
  <c r="E226" i="30"/>
  <c r="D226" i="30"/>
  <c r="C226" i="30"/>
  <c r="B226" i="30"/>
  <c r="O225" i="30"/>
  <c r="N225" i="30"/>
  <c r="M225" i="30"/>
  <c r="K225" i="30"/>
  <c r="J225" i="30"/>
  <c r="I225" i="30"/>
  <c r="G225" i="30"/>
  <c r="F225" i="30"/>
  <c r="E225" i="30"/>
  <c r="D225" i="30"/>
  <c r="C225" i="30"/>
  <c r="B225" i="30"/>
  <c r="O224" i="30"/>
  <c r="N224" i="30"/>
  <c r="M224" i="30"/>
  <c r="K224" i="30"/>
  <c r="J224" i="30"/>
  <c r="I224" i="30"/>
  <c r="G224" i="30"/>
  <c r="F224" i="30"/>
  <c r="E224" i="30"/>
  <c r="D224" i="30"/>
  <c r="C224" i="30"/>
  <c r="B224" i="30"/>
  <c r="O223" i="30"/>
  <c r="N223" i="30"/>
  <c r="M223" i="30"/>
  <c r="K223" i="30"/>
  <c r="J223" i="30"/>
  <c r="I223" i="30"/>
  <c r="G223" i="30"/>
  <c r="F223" i="30"/>
  <c r="E223" i="30"/>
  <c r="D223" i="30"/>
  <c r="C223" i="30"/>
  <c r="B223" i="30"/>
  <c r="O222" i="30"/>
  <c r="N222" i="30"/>
  <c r="M222" i="30"/>
  <c r="K222" i="30"/>
  <c r="J222" i="30"/>
  <c r="I222" i="30"/>
  <c r="G222" i="30"/>
  <c r="F222" i="30"/>
  <c r="E222" i="30"/>
  <c r="D222" i="30"/>
  <c r="C222" i="30"/>
  <c r="B222" i="30"/>
  <c r="O221" i="30"/>
  <c r="N221" i="30"/>
  <c r="M221" i="30"/>
  <c r="K221" i="30"/>
  <c r="J221" i="30"/>
  <c r="I221" i="30"/>
  <c r="G221" i="30"/>
  <c r="F221" i="30"/>
  <c r="E221" i="30"/>
  <c r="D221" i="30"/>
  <c r="C221" i="30"/>
  <c r="B221" i="30"/>
  <c r="O220" i="30"/>
  <c r="N220" i="30"/>
  <c r="M220" i="30"/>
  <c r="K220" i="30"/>
  <c r="J220" i="30"/>
  <c r="I220" i="30"/>
  <c r="G220" i="30"/>
  <c r="F220" i="30"/>
  <c r="E220" i="30"/>
  <c r="D220" i="30"/>
  <c r="C220" i="30"/>
  <c r="B220" i="30"/>
  <c r="O219" i="30"/>
  <c r="N219" i="30"/>
  <c r="M219" i="30"/>
  <c r="K219" i="30"/>
  <c r="J219" i="30"/>
  <c r="I219" i="30"/>
  <c r="G219" i="30"/>
  <c r="F219" i="30"/>
  <c r="E219" i="30"/>
  <c r="D219" i="30"/>
  <c r="C219" i="30"/>
  <c r="B219" i="30"/>
  <c r="O218" i="30"/>
  <c r="N218" i="30"/>
  <c r="M218" i="30"/>
  <c r="K218" i="30"/>
  <c r="J218" i="30"/>
  <c r="I218" i="30"/>
  <c r="G218" i="30"/>
  <c r="F218" i="30"/>
  <c r="H218" i="30" s="1"/>
  <c r="E218" i="30"/>
  <c r="D218" i="30"/>
  <c r="C218" i="30"/>
  <c r="B218" i="30"/>
  <c r="O217" i="30"/>
  <c r="N217" i="30"/>
  <c r="M217" i="30"/>
  <c r="K217" i="30"/>
  <c r="J217" i="30"/>
  <c r="I217" i="30"/>
  <c r="G217" i="30"/>
  <c r="F217" i="30"/>
  <c r="E217" i="30"/>
  <c r="D217" i="30"/>
  <c r="C217" i="30"/>
  <c r="B217" i="30"/>
  <c r="O216" i="30"/>
  <c r="N216" i="30"/>
  <c r="M216" i="30"/>
  <c r="K216" i="30"/>
  <c r="J216" i="30"/>
  <c r="I216" i="30"/>
  <c r="G216" i="30"/>
  <c r="F216" i="30"/>
  <c r="E216" i="30"/>
  <c r="D216" i="30"/>
  <c r="C216" i="30"/>
  <c r="B216" i="30"/>
  <c r="O215" i="30"/>
  <c r="N215" i="30"/>
  <c r="M215" i="30"/>
  <c r="K215" i="30"/>
  <c r="J215" i="30"/>
  <c r="I215" i="30"/>
  <c r="G215" i="30"/>
  <c r="F215" i="30"/>
  <c r="E215" i="30"/>
  <c r="D215" i="30"/>
  <c r="C215" i="30"/>
  <c r="B215" i="30"/>
  <c r="O214" i="30"/>
  <c r="N214" i="30"/>
  <c r="M214" i="30"/>
  <c r="K214" i="30"/>
  <c r="J214" i="30"/>
  <c r="I214" i="30"/>
  <c r="G214" i="30"/>
  <c r="F214" i="30"/>
  <c r="E214" i="30"/>
  <c r="H214" i="30" s="1"/>
  <c r="L214" i="30" s="1"/>
  <c r="D214" i="30"/>
  <c r="C214" i="30"/>
  <c r="B214" i="30"/>
  <c r="O213" i="30"/>
  <c r="N213" i="30"/>
  <c r="M213" i="30"/>
  <c r="K213" i="30"/>
  <c r="J213" i="30"/>
  <c r="I213" i="30"/>
  <c r="G213" i="30"/>
  <c r="F213" i="30"/>
  <c r="E213" i="30"/>
  <c r="H213" i="30" s="1"/>
  <c r="D213" i="30"/>
  <c r="C213" i="30"/>
  <c r="B213" i="30"/>
  <c r="O212" i="30"/>
  <c r="N212" i="30"/>
  <c r="M212" i="30"/>
  <c r="K212" i="30"/>
  <c r="J212" i="30"/>
  <c r="I212" i="30"/>
  <c r="G212" i="30"/>
  <c r="F212" i="30"/>
  <c r="E212" i="30"/>
  <c r="D212" i="30"/>
  <c r="C212" i="30"/>
  <c r="B212" i="30"/>
  <c r="O211" i="30"/>
  <c r="N211" i="30"/>
  <c r="M211" i="30"/>
  <c r="K211" i="30"/>
  <c r="J211" i="30"/>
  <c r="I211" i="30"/>
  <c r="G211" i="30"/>
  <c r="F211" i="30"/>
  <c r="E211" i="30"/>
  <c r="D211" i="30"/>
  <c r="C211" i="30"/>
  <c r="B211" i="30"/>
  <c r="O210" i="30"/>
  <c r="N210" i="30"/>
  <c r="M210" i="30"/>
  <c r="K210" i="30"/>
  <c r="J210" i="30"/>
  <c r="I210" i="30"/>
  <c r="G210" i="30"/>
  <c r="F210" i="30"/>
  <c r="E210" i="30"/>
  <c r="D210" i="30"/>
  <c r="C210" i="30"/>
  <c r="B210" i="30"/>
  <c r="O209" i="30"/>
  <c r="N209" i="30"/>
  <c r="M209" i="30"/>
  <c r="K209" i="30"/>
  <c r="J209" i="30"/>
  <c r="I209" i="30"/>
  <c r="G209" i="30"/>
  <c r="F209" i="30"/>
  <c r="E209" i="30"/>
  <c r="D209" i="30"/>
  <c r="C209" i="30"/>
  <c r="B209" i="30"/>
  <c r="O208" i="30"/>
  <c r="N208" i="30"/>
  <c r="M208" i="30"/>
  <c r="K208" i="30"/>
  <c r="J208" i="30"/>
  <c r="I208" i="30"/>
  <c r="G208" i="30"/>
  <c r="H208" i="30" s="1"/>
  <c r="F208" i="30"/>
  <c r="E208" i="30"/>
  <c r="D208" i="30"/>
  <c r="C208" i="30"/>
  <c r="B208" i="30"/>
  <c r="O207" i="30"/>
  <c r="N207" i="30"/>
  <c r="M207" i="30"/>
  <c r="K207" i="30"/>
  <c r="J207" i="30"/>
  <c r="I207" i="30"/>
  <c r="G207" i="30"/>
  <c r="F207" i="30"/>
  <c r="E207" i="30"/>
  <c r="D207" i="30"/>
  <c r="C207" i="30"/>
  <c r="B207" i="30"/>
  <c r="O206" i="30"/>
  <c r="N206" i="30"/>
  <c r="M206" i="30"/>
  <c r="K206" i="30"/>
  <c r="J206" i="30"/>
  <c r="I206" i="30"/>
  <c r="H206" i="30"/>
  <c r="G206" i="30"/>
  <c r="F206" i="30"/>
  <c r="E206" i="30"/>
  <c r="D206" i="30"/>
  <c r="C206" i="30"/>
  <c r="B206" i="30"/>
  <c r="O205" i="30"/>
  <c r="N205" i="30"/>
  <c r="M205" i="30"/>
  <c r="K205" i="30"/>
  <c r="J205" i="30"/>
  <c r="I205" i="30"/>
  <c r="G205" i="30"/>
  <c r="F205" i="30"/>
  <c r="E205" i="30"/>
  <c r="D205" i="30"/>
  <c r="C205" i="30"/>
  <c r="B205" i="30"/>
  <c r="O204" i="30"/>
  <c r="N204" i="30"/>
  <c r="M204" i="30"/>
  <c r="K204" i="30"/>
  <c r="J204" i="30"/>
  <c r="I204" i="30"/>
  <c r="G204" i="30"/>
  <c r="F204" i="30"/>
  <c r="E204" i="30"/>
  <c r="D204" i="30"/>
  <c r="C204" i="30"/>
  <c r="B204" i="30"/>
  <c r="O203" i="30"/>
  <c r="N203" i="30"/>
  <c r="M203" i="30"/>
  <c r="K203" i="30"/>
  <c r="J203" i="30"/>
  <c r="I203" i="30"/>
  <c r="G203" i="30"/>
  <c r="F203" i="30"/>
  <c r="E203" i="30"/>
  <c r="D203" i="30"/>
  <c r="C203" i="30"/>
  <c r="B203" i="30"/>
  <c r="O202" i="30"/>
  <c r="N202" i="30"/>
  <c r="M202" i="30"/>
  <c r="K202" i="30"/>
  <c r="J202" i="30"/>
  <c r="I202" i="30"/>
  <c r="G202" i="30"/>
  <c r="F202" i="30"/>
  <c r="H202" i="30" s="1"/>
  <c r="E202" i="30"/>
  <c r="D202" i="30"/>
  <c r="C202" i="30"/>
  <c r="B202" i="30"/>
  <c r="O201" i="30"/>
  <c r="N201" i="30"/>
  <c r="M201" i="30"/>
  <c r="K201" i="30"/>
  <c r="J201" i="30"/>
  <c r="I201" i="30"/>
  <c r="G201" i="30"/>
  <c r="F201" i="30"/>
  <c r="E201" i="30"/>
  <c r="D201" i="30"/>
  <c r="C201" i="30"/>
  <c r="B201" i="30"/>
  <c r="O200" i="30"/>
  <c r="N200" i="30"/>
  <c r="M200" i="30"/>
  <c r="K200" i="30"/>
  <c r="J200" i="30"/>
  <c r="I200" i="30"/>
  <c r="G200" i="30"/>
  <c r="F200" i="30"/>
  <c r="E200" i="30"/>
  <c r="D200" i="30"/>
  <c r="C200" i="30"/>
  <c r="B200" i="30"/>
  <c r="O199" i="30"/>
  <c r="N199" i="30"/>
  <c r="M199" i="30"/>
  <c r="K199" i="30"/>
  <c r="J199" i="30"/>
  <c r="I199" i="30"/>
  <c r="G199" i="30"/>
  <c r="F199" i="30"/>
  <c r="E199" i="30"/>
  <c r="D199" i="30"/>
  <c r="C199" i="30"/>
  <c r="B199" i="30"/>
  <c r="O198" i="30"/>
  <c r="N198" i="30"/>
  <c r="M198" i="30"/>
  <c r="K198" i="30"/>
  <c r="J198" i="30"/>
  <c r="I198" i="30"/>
  <c r="G198" i="30"/>
  <c r="F198" i="30"/>
  <c r="E198" i="30"/>
  <c r="H198" i="30" s="1"/>
  <c r="L198" i="30" s="1"/>
  <c r="D198" i="30"/>
  <c r="C198" i="30"/>
  <c r="B198" i="30"/>
  <c r="O197" i="30"/>
  <c r="N197" i="30"/>
  <c r="M197" i="30"/>
  <c r="K197" i="30"/>
  <c r="J197" i="30"/>
  <c r="I197" i="30"/>
  <c r="G197" i="30"/>
  <c r="F197" i="30"/>
  <c r="E197" i="30"/>
  <c r="D197" i="30"/>
  <c r="C197" i="30"/>
  <c r="B197" i="30"/>
  <c r="O196" i="30"/>
  <c r="N196" i="30"/>
  <c r="M196" i="30"/>
  <c r="K196" i="30"/>
  <c r="J196" i="30"/>
  <c r="I196" i="30"/>
  <c r="G196" i="30"/>
  <c r="F196" i="30"/>
  <c r="E196" i="30"/>
  <c r="H196" i="30" s="1"/>
  <c r="D196" i="30"/>
  <c r="C196" i="30"/>
  <c r="B196" i="30"/>
  <c r="O195" i="30"/>
  <c r="N195" i="30"/>
  <c r="M195" i="30"/>
  <c r="K195" i="30"/>
  <c r="J195" i="30"/>
  <c r="I195" i="30"/>
  <c r="G195" i="30"/>
  <c r="F195" i="30"/>
  <c r="E195" i="30"/>
  <c r="D195" i="30"/>
  <c r="C195" i="30"/>
  <c r="B195" i="30"/>
  <c r="O194" i="30"/>
  <c r="N194" i="30"/>
  <c r="M194" i="30"/>
  <c r="K194" i="30"/>
  <c r="J194" i="30"/>
  <c r="I194" i="30"/>
  <c r="G194" i="30"/>
  <c r="F194" i="30"/>
  <c r="E194" i="30"/>
  <c r="D194" i="30"/>
  <c r="C194" i="30"/>
  <c r="B194" i="30"/>
  <c r="O193" i="30"/>
  <c r="N193" i="30"/>
  <c r="M193" i="30"/>
  <c r="K193" i="30"/>
  <c r="J193" i="30"/>
  <c r="I193" i="30"/>
  <c r="G193" i="30"/>
  <c r="F193" i="30"/>
  <c r="E193" i="30"/>
  <c r="D193" i="30"/>
  <c r="C193" i="30"/>
  <c r="B193" i="30"/>
  <c r="O192" i="30"/>
  <c r="N192" i="30"/>
  <c r="M192" i="30"/>
  <c r="K192" i="30"/>
  <c r="J192" i="30"/>
  <c r="I192" i="30"/>
  <c r="G192" i="30"/>
  <c r="F192" i="30"/>
  <c r="E192" i="30"/>
  <c r="D192" i="30"/>
  <c r="C192" i="30"/>
  <c r="B192" i="30"/>
  <c r="O191" i="30"/>
  <c r="N191" i="30"/>
  <c r="M191" i="30"/>
  <c r="K191" i="30"/>
  <c r="J191" i="30"/>
  <c r="I191" i="30"/>
  <c r="G191" i="30"/>
  <c r="F191" i="30"/>
  <c r="E191" i="30"/>
  <c r="D191" i="30"/>
  <c r="C191" i="30"/>
  <c r="B191" i="30"/>
  <c r="O190" i="30"/>
  <c r="N190" i="30"/>
  <c r="M190" i="30"/>
  <c r="K190" i="30"/>
  <c r="J190" i="30"/>
  <c r="I190" i="30"/>
  <c r="G190" i="30"/>
  <c r="F190" i="30"/>
  <c r="H190" i="30" s="1"/>
  <c r="L190" i="30" s="1"/>
  <c r="E190" i="30"/>
  <c r="D190" i="30"/>
  <c r="C190" i="30"/>
  <c r="B190" i="30"/>
  <c r="O189" i="30"/>
  <c r="N189" i="30"/>
  <c r="M189" i="30"/>
  <c r="K189" i="30"/>
  <c r="J189" i="30"/>
  <c r="I189" i="30"/>
  <c r="G189" i="30"/>
  <c r="F189" i="30"/>
  <c r="E189" i="30"/>
  <c r="D189" i="30"/>
  <c r="C189" i="30"/>
  <c r="B189" i="30"/>
  <c r="O188" i="30"/>
  <c r="N188" i="30"/>
  <c r="M188" i="30"/>
  <c r="K188" i="30"/>
  <c r="J188" i="30"/>
  <c r="I188" i="30"/>
  <c r="G188" i="30"/>
  <c r="F188" i="30"/>
  <c r="E188" i="30"/>
  <c r="D188" i="30"/>
  <c r="C188" i="30"/>
  <c r="B188" i="30"/>
  <c r="O187" i="30"/>
  <c r="N187" i="30"/>
  <c r="M187" i="30"/>
  <c r="K187" i="30"/>
  <c r="J187" i="30"/>
  <c r="I187" i="30"/>
  <c r="G187" i="30"/>
  <c r="F187" i="30"/>
  <c r="E187" i="30"/>
  <c r="D187" i="30"/>
  <c r="C187" i="30"/>
  <c r="B187" i="30"/>
  <c r="O186" i="30"/>
  <c r="N186" i="30"/>
  <c r="M186" i="30"/>
  <c r="K186" i="30"/>
  <c r="J186" i="30"/>
  <c r="I186" i="30"/>
  <c r="G186" i="30"/>
  <c r="F186" i="30"/>
  <c r="H186" i="30" s="1"/>
  <c r="E186" i="30"/>
  <c r="D186" i="30"/>
  <c r="C186" i="30"/>
  <c r="B186" i="30"/>
  <c r="O185" i="30"/>
  <c r="N185" i="30"/>
  <c r="M185" i="30"/>
  <c r="K185" i="30"/>
  <c r="J185" i="30"/>
  <c r="I185" i="30"/>
  <c r="G185" i="30"/>
  <c r="F185" i="30"/>
  <c r="E185" i="30"/>
  <c r="D185" i="30"/>
  <c r="C185" i="30"/>
  <c r="B185" i="30"/>
  <c r="O184" i="30"/>
  <c r="N184" i="30"/>
  <c r="M184" i="30"/>
  <c r="K184" i="30"/>
  <c r="J184" i="30"/>
  <c r="I184" i="30"/>
  <c r="G184" i="30"/>
  <c r="F184" i="30"/>
  <c r="E184" i="30"/>
  <c r="D184" i="30"/>
  <c r="C184" i="30"/>
  <c r="B184" i="30"/>
  <c r="O183" i="30"/>
  <c r="N183" i="30"/>
  <c r="M183" i="30"/>
  <c r="K183" i="30"/>
  <c r="J183" i="30"/>
  <c r="I183" i="30"/>
  <c r="G183" i="30"/>
  <c r="F183" i="30"/>
  <c r="E183" i="30"/>
  <c r="D183" i="30"/>
  <c r="C183" i="30"/>
  <c r="B183" i="30"/>
  <c r="O182" i="30"/>
  <c r="N182" i="30"/>
  <c r="M182" i="30"/>
  <c r="K182" i="30"/>
  <c r="J182" i="30"/>
  <c r="I182" i="30"/>
  <c r="G182" i="30"/>
  <c r="F182" i="30"/>
  <c r="E182" i="30"/>
  <c r="H182" i="30" s="1"/>
  <c r="L182" i="30" s="1"/>
  <c r="D182" i="30"/>
  <c r="C182" i="30"/>
  <c r="B182" i="30"/>
  <c r="O181" i="30"/>
  <c r="N181" i="30"/>
  <c r="M181" i="30"/>
  <c r="K181" i="30"/>
  <c r="J181" i="30"/>
  <c r="I181" i="30"/>
  <c r="G181" i="30"/>
  <c r="F181" i="30"/>
  <c r="E181" i="30"/>
  <c r="D181" i="30"/>
  <c r="C181" i="30"/>
  <c r="B181" i="30"/>
  <c r="O180" i="30"/>
  <c r="N180" i="30"/>
  <c r="M180" i="30"/>
  <c r="K180" i="30"/>
  <c r="J180" i="30"/>
  <c r="I180" i="30"/>
  <c r="G180" i="30"/>
  <c r="F180" i="30"/>
  <c r="E180" i="30"/>
  <c r="H180" i="30" s="1"/>
  <c r="L180" i="30" s="1"/>
  <c r="D180" i="30"/>
  <c r="C180" i="30"/>
  <c r="B180" i="30"/>
  <c r="O179" i="30"/>
  <c r="N179" i="30"/>
  <c r="M179" i="30"/>
  <c r="K179" i="30"/>
  <c r="J179" i="30"/>
  <c r="I179" i="30"/>
  <c r="G179" i="30"/>
  <c r="F179" i="30"/>
  <c r="E179" i="30"/>
  <c r="D179" i="30"/>
  <c r="C179" i="30"/>
  <c r="B179" i="30"/>
  <c r="O178" i="30"/>
  <c r="N178" i="30"/>
  <c r="M178" i="30"/>
  <c r="K178" i="30"/>
  <c r="J178" i="30"/>
  <c r="I178" i="30"/>
  <c r="G178" i="30"/>
  <c r="F178" i="30"/>
  <c r="E178" i="30"/>
  <c r="D178" i="30"/>
  <c r="C178" i="30"/>
  <c r="B178" i="30"/>
  <c r="O177" i="30"/>
  <c r="N177" i="30"/>
  <c r="M177" i="30"/>
  <c r="K177" i="30"/>
  <c r="J177" i="30"/>
  <c r="I177" i="30"/>
  <c r="G177" i="30"/>
  <c r="F177" i="30"/>
  <c r="E177" i="30"/>
  <c r="D177" i="30"/>
  <c r="C177" i="30"/>
  <c r="B177" i="30"/>
  <c r="O176" i="30"/>
  <c r="N176" i="30"/>
  <c r="M176" i="30"/>
  <c r="K176" i="30"/>
  <c r="J176" i="30"/>
  <c r="I176" i="30"/>
  <c r="G176" i="30"/>
  <c r="F176" i="30"/>
  <c r="E176" i="30"/>
  <c r="D176" i="30"/>
  <c r="C176" i="30"/>
  <c r="B176" i="30"/>
  <c r="O175" i="30"/>
  <c r="N175" i="30"/>
  <c r="M175" i="30"/>
  <c r="K175" i="30"/>
  <c r="J175" i="30"/>
  <c r="I175" i="30"/>
  <c r="G175" i="30"/>
  <c r="F175" i="30"/>
  <c r="E175" i="30"/>
  <c r="D175" i="30"/>
  <c r="C175" i="30"/>
  <c r="B175" i="30"/>
  <c r="O174" i="30"/>
  <c r="N174" i="30"/>
  <c r="M174" i="30"/>
  <c r="K174" i="30"/>
  <c r="J174" i="30"/>
  <c r="I174" i="30"/>
  <c r="G174" i="30"/>
  <c r="F174" i="30"/>
  <c r="H174" i="30" s="1"/>
  <c r="L174" i="30" s="1"/>
  <c r="E174" i="30"/>
  <c r="D174" i="30"/>
  <c r="C174" i="30"/>
  <c r="B174" i="30"/>
  <c r="O173" i="30"/>
  <c r="N173" i="30"/>
  <c r="M173" i="30"/>
  <c r="K173" i="30"/>
  <c r="J173" i="30"/>
  <c r="I173" i="30"/>
  <c r="G173" i="30"/>
  <c r="F173" i="30"/>
  <c r="E173" i="30"/>
  <c r="D173" i="30"/>
  <c r="C173" i="30"/>
  <c r="B173" i="30"/>
  <c r="O172" i="30"/>
  <c r="N172" i="30"/>
  <c r="M172" i="30"/>
  <c r="K172" i="30"/>
  <c r="J172" i="30"/>
  <c r="I172" i="30"/>
  <c r="G172" i="30"/>
  <c r="F172" i="30"/>
  <c r="E172" i="30"/>
  <c r="D172" i="30"/>
  <c r="C172" i="30"/>
  <c r="B172" i="30"/>
  <c r="O171" i="30"/>
  <c r="N171" i="30"/>
  <c r="M171" i="30"/>
  <c r="K171" i="30"/>
  <c r="J171" i="30"/>
  <c r="I171" i="30"/>
  <c r="G171" i="30"/>
  <c r="F171" i="30"/>
  <c r="E171" i="30"/>
  <c r="D171" i="30"/>
  <c r="C171" i="30"/>
  <c r="B171" i="30"/>
  <c r="O170" i="30"/>
  <c r="N170" i="30"/>
  <c r="M170" i="30"/>
  <c r="K170" i="30"/>
  <c r="J170" i="30"/>
  <c r="I170" i="30"/>
  <c r="G170" i="30"/>
  <c r="F170" i="30"/>
  <c r="H170" i="30" s="1"/>
  <c r="L170" i="30" s="1"/>
  <c r="E170" i="30"/>
  <c r="D170" i="30"/>
  <c r="C170" i="30"/>
  <c r="B170" i="30"/>
  <c r="O169" i="30"/>
  <c r="N169" i="30"/>
  <c r="M169" i="30"/>
  <c r="K169" i="30"/>
  <c r="J169" i="30"/>
  <c r="I169" i="30"/>
  <c r="G169" i="30"/>
  <c r="F169" i="30"/>
  <c r="E169" i="30"/>
  <c r="D169" i="30"/>
  <c r="C169" i="30"/>
  <c r="B169" i="30"/>
  <c r="O168" i="30"/>
  <c r="N168" i="30"/>
  <c r="M168" i="30"/>
  <c r="K168" i="30"/>
  <c r="J168" i="30"/>
  <c r="I168" i="30"/>
  <c r="G168" i="30"/>
  <c r="F168" i="30"/>
  <c r="E168" i="30"/>
  <c r="D168" i="30"/>
  <c r="C168" i="30"/>
  <c r="B168" i="30"/>
  <c r="O167" i="30"/>
  <c r="N167" i="30"/>
  <c r="M167" i="30"/>
  <c r="K167" i="30"/>
  <c r="J167" i="30"/>
  <c r="I167" i="30"/>
  <c r="G167" i="30"/>
  <c r="F167" i="30"/>
  <c r="E167" i="30"/>
  <c r="D167" i="30"/>
  <c r="C167" i="30"/>
  <c r="B167" i="30"/>
  <c r="O166" i="30"/>
  <c r="N166" i="30"/>
  <c r="M166" i="30"/>
  <c r="K166" i="30"/>
  <c r="J166" i="30"/>
  <c r="I166" i="30"/>
  <c r="G166" i="30"/>
  <c r="F166" i="30"/>
  <c r="E166" i="30"/>
  <c r="H166" i="30" s="1"/>
  <c r="L166" i="30" s="1"/>
  <c r="D166" i="30"/>
  <c r="C166" i="30"/>
  <c r="B166" i="30"/>
  <c r="O165" i="30"/>
  <c r="N165" i="30"/>
  <c r="M165" i="30"/>
  <c r="K165" i="30"/>
  <c r="J165" i="30"/>
  <c r="I165" i="30"/>
  <c r="G165" i="30"/>
  <c r="F165" i="30"/>
  <c r="E165" i="30"/>
  <c r="D165" i="30"/>
  <c r="C165" i="30"/>
  <c r="B165" i="30"/>
  <c r="O164" i="30"/>
  <c r="N164" i="30"/>
  <c r="M164" i="30"/>
  <c r="K164" i="30"/>
  <c r="J164" i="30"/>
  <c r="I164" i="30"/>
  <c r="G164" i="30"/>
  <c r="F164" i="30"/>
  <c r="E164" i="30"/>
  <c r="H164" i="30" s="1"/>
  <c r="L164" i="30" s="1"/>
  <c r="D164" i="30"/>
  <c r="C164" i="30"/>
  <c r="B164" i="30"/>
  <c r="O163" i="30"/>
  <c r="N163" i="30"/>
  <c r="M163" i="30"/>
  <c r="K163" i="30"/>
  <c r="J163" i="30"/>
  <c r="I163" i="30"/>
  <c r="G163" i="30"/>
  <c r="F163" i="30"/>
  <c r="E163" i="30"/>
  <c r="D163" i="30"/>
  <c r="C163" i="30"/>
  <c r="B163" i="30"/>
  <c r="O162" i="30"/>
  <c r="N162" i="30"/>
  <c r="M162" i="30"/>
  <c r="K162" i="30"/>
  <c r="J162" i="30"/>
  <c r="I162" i="30"/>
  <c r="G162" i="30"/>
  <c r="F162" i="30"/>
  <c r="E162" i="30"/>
  <c r="D162" i="30"/>
  <c r="C162" i="30"/>
  <c r="B162" i="30"/>
  <c r="O161" i="30"/>
  <c r="N161" i="30"/>
  <c r="M161" i="30"/>
  <c r="K161" i="30"/>
  <c r="J161" i="30"/>
  <c r="I161" i="30"/>
  <c r="G161" i="30"/>
  <c r="F161" i="30"/>
  <c r="E161" i="30"/>
  <c r="D161" i="30"/>
  <c r="C161" i="30"/>
  <c r="B161" i="30"/>
  <c r="O160" i="30"/>
  <c r="N160" i="30"/>
  <c r="M160" i="30"/>
  <c r="K160" i="30"/>
  <c r="J160" i="30"/>
  <c r="I160" i="30"/>
  <c r="G160" i="30"/>
  <c r="F160" i="30"/>
  <c r="E160" i="30"/>
  <c r="D160" i="30"/>
  <c r="C160" i="30"/>
  <c r="B160" i="30"/>
  <c r="O159" i="30"/>
  <c r="N159" i="30"/>
  <c r="M159" i="30"/>
  <c r="K159" i="30"/>
  <c r="J159" i="30"/>
  <c r="I159" i="30"/>
  <c r="G159" i="30"/>
  <c r="F159" i="30"/>
  <c r="E159" i="30"/>
  <c r="D159" i="30"/>
  <c r="C159" i="30"/>
  <c r="B159" i="30"/>
  <c r="O158" i="30"/>
  <c r="N158" i="30"/>
  <c r="M158" i="30"/>
  <c r="K158" i="30"/>
  <c r="J158" i="30"/>
  <c r="I158" i="30"/>
  <c r="G158" i="30"/>
  <c r="F158" i="30"/>
  <c r="H158" i="30" s="1"/>
  <c r="L158" i="30" s="1"/>
  <c r="E158" i="30"/>
  <c r="D158" i="30"/>
  <c r="C158" i="30"/>
  <c r="B158" i="30"/>
  <c r="O157" i="30"/>
  <c r="N157" i="30"/>
  <c r="M157" i="30"/>
  <c r="K157" i="30"/>
  <c r="J157" i="30"/>
  <c r="I157" i="30"/>
  <c r="G157" i="30"/>
  <c r="F157" i="30"/>
  <c r="E157" i="30"/>
  <c r="D157" i="30"/>
  <c r="C157" i="30"/>
  <c r="B157" i="30"/>
  <c r="O156" i="30"/>
  <c r="N156" i="30"/>
  <c r="M156" i="30"/>
  <c r="K156" i="30"/>
  <c r="J156" i="30"/>
  <c r="I156" i="30"/>
  <c r="G156" i="30"/>
  <c r="F156" i="30"/>
  <c r="E156" i="30"/>
  <c r="D156" i="30"/>
  <c r="C156" i="30"/>
  <c r="B156" i="30"/>
  <c r="O155" i="30"/>
  <c r="N155" i="30"/>
  <c r="M155" i="30"/>
  <c r="K155" i="30"/>
  <c r="J155" i="30"/>
  <c r="I155" i="30"/>
  <c r="G155" i="30"/>
  <c r="F155" i="30"/>
  <c r="E155" i="30"/>
  <c r="D155" i="30"/>
  <c r="C155" i="30"/>
  <c r="B155" i="30"/>
  <c r="O154" i="30"/>
  <c r="N154" i="30"/>
  <c r="M154" i="30"/>
  <c r="K154" i="30"/>
  <c r="J154" i="30"/>
  <c r="I154" i="30"/>
  <c r="G154" i="30"/>
  <c r="F154" i="30"/>
  <c r="H154" i="30" s="1"/>
  <c r="L154" i="30" s="1"/>
  <c r="E154" i="30"/>
  <c r="D154" i="30"/>
  <c r="C154" i="30"/>
  <c r="B154" i="30"/>
  <c r="O153" i="30"/>
  <c r="N153" i="30"/>
  <c r="M153" i="30"/>
  <c r="K153" i="30"/>
  <c r="J153" i="30"/>
  <c r="I153" i="30"/>
  <c r="G153" i="30"/>
  <c r="F153" i="30"/>
  <c r="E153" i="30"/>
  <c r="D153" i="30"/>
  <c r="C153" i="30"/>
  <c r="B153" i="30"/>
  <c r="O152" i="30"/>
  <c r="N152" i="30"/>
  <c r="M152" i="30"/>
  <c r="K152" i="30"/>
  <c r="J152" i="30"/>
  <c r="I152" i="30"/>
  <c r="G152" i="30"/>
  <c r="F152" i="30"/>
  <c r="E152" i="30"/>
  <c r="D152" i="30"/>
  <c r="C152" i="30"/>
  <c r="B152" i="30"/>
  <c r="O151" i="30"/>
  <c r="N151" i="30"/>
  <c r="M151" i="30"/>
  <c r="K151" i="30"/>
  <c r="J151" i="30"/>
  <c r="I151" i="30"/>
  <c r="G151" i="30"/>
  <c r="F151" i="30"/>
  <c r="E151" i="30"/>
  <c r="D151" i="30"/>
  <c r="C151" i="30"/>
  <c r="B151" i="30"/>
  <c r="O150" i="30"/>
  <c r="N150" i="30"/>
  <c r="M150" i="30"/>
  <c r="K150" i="30"/>
  <c r="J150" i="30"/>
  <c r="I150" i="30"/>
  <c r="G150" i="30"/>
  <c r="F150" i="30"/>
  <c r="E150" i="30"/>
  <c r="H150" i="30" s="1"/>
  <c r="L150" i="30" s="1"/>
  <c r="D150" i="30"/>
  <c r="C150" i="30"/>
  <c r="B150" i="30"/>
  <c r="O149" i="30"/>
  <c r="N149" i="30"/>
  <c r="M149" i="30"/>
  <c r="K149" i="30"/>
  <c r="J149" i="30"/>
  <c r="I149" i="30"/>
  <c r="G149" i="30"/>
  <c r="F149" i="30"/>
  <c r="E149" i="30"/>
  <c r="D149" i="30"/>
  <c r="C149" i="30"/>
  <c r="B149" i="30"/>
  <c r="O148" i="30"/>
  <c r="N148" i="30"/>
  <c r="M148" i="30"/>
  <c r="K148" i="30"/>
  <c r="J148" i="30"/>
  <c r="I148" i="30"/>
  <c r="G148" i="30"/>
  <c r="F148" i="30"/>
  <c r="E148" i="30"/>
  <c r="D148" i="30"/>
  <c r="C148" i="30"/>
  <c r="B148" i="30"/>
  <c r="O147" i="30"/>
  <c r="N147" i="30"/>
  <c r="M147" i="30"/>
  <c r="K147" i="30"/>
  <c r="J147" i="30"/>
  <c r="I147" i="30"/>
  <c r="G147" i="30"/>
  <c r="F147" i="30"/>
  <c r="E147" i="30"/>
  <c r="D147" i="30"/>
  <c r="C147" i="30"/>
  <c r="B147" i="30"/>
  <c r="O146" i="30"/>
  <c r="N146" i="30"/>
  <c r="M146" i="30"/>
  <c r="K146" i="30"/>
  <c r="J146" i="30"/>
  <c r="I146" i="30"/>
  <c r="G146" i="30"/>
  <c r="F146" i="30"/>
  <c r="E146" i="30"/>
  <c r="D146" i="30"/>
  <c r="C146" i="30"/>
  <c r="B146" i="30"/>
  <c r="O145" i="30"/>
  <c r="N145" i="30"/>
  <c r="M145" i="30"/>
  <c r="K145" i="30"/>
  <c r="J145" i="30"/>
  <c r="I145" i="30"/>
  <c r="G145" i="30"/>
  <c r="F145" i="30"/>
  <c r="E145" i="30"/>
  <c r="D145" i="30"/>
  <c r="C145" i="30"/>
  <c r="B145" i="30"/>
  <c r="O144" i="30"/>
  <c r="N144" i="30"/>
  <c r="M144" i="30"/>
  <c r="K144" i="30"/>
  <c r="J144" i="30"/>
  <c r="I144" i="30"/>
  <c r="G144" i="30"/>
  <c r="H144" i="30" s="1"/>
  <c r="F144" i="30"/>
  <c r="E144" i="30"/>
  <c r="D144" i="30"/>
  <c r="C144" i="30"/>
  <c r="B144" i="30"/>
  <c r="O143" i="30"/>
  <c r="N143" i="30"/>
  <c r="M143" i="30"/>
  <c r="K143" i="30"/>
  <c r="J143" i="30"/>
  <c r="I143" i="30"/>
  <c r="G143" i="30"/>
  <c r="F143" i="30"/>
  <c r="E143" i="30"/>
  <c r="D143" i="30"/>
  <c r="C143" i="30"/>
  <c r="B143" i="30"/>
  <c r="O142" i="30"/>
  <c r="N142" i="30"/>
  <c r="M142" i="30"/>
  <c r="K142" i="30"/>
  <c r="J142" i="30"/>
  <c r="I142" i="30"/>
  <c r="H142" i="30"/>
  <c r="L142" i="30" s="1"/>
  <c r="G142" i="30"/>
  <c r="F142" i="30"/>
  <c r="E142" i="30"/>
  <c r="D142" i="30"/>
  <c r="C142" i="30"/>
  <c r="B142" i="30"/>
  <c r="O141" i="30"/>
  <c r="N141" i="30"/>
  <c r="M141" i="30"/>
  <c r="K141" i="30"/>
  <c r="J141" i="30"/>
  <c r="I141" i="30"/>
  <c r="G141" i="30"/>
  <c r="F141" i="30"/>
  <c r="E141" i="30"/>
  <c r="D141" i="30"/>
  <c r="C141" i="30"/>
  <c r="B141" i="30"/>
  <c r="O140" i="30"/>
  <c r="N140" i="30"/>
  <c r="M140" i="30"/>
  <c r="K140" i="30"/>
  <c r="J140" i="30"/>
  <c r="I140" i="30"/>
  <c r="G140" i="30"/>
  <c r="F140" i="30"/>
  <c r="E140" i="30"/>
  <c r="D140" i="30"/>
  <c r="C140" i="30"/>
  <c r="B140" i="30"/>
  <c r="O139" i="30"/>
  <c r="N139" i="30"/>
  <c r="M139" i="30"/>
  <c r="K139" i="30"/>
  <c r="J139" i="30"/>
  <c r="I139" i="30"/>
  <c r="G139" i="30"/>
  <c r="F139" i="30"/>
  <c r="E139" i="30"/>
  <c r="D139" i="30"/>
  <c r="C139" i="30"/>
  <c r="B139" i="30"/>
  <c r="O138" i="30"/>
  <c r="N138" i="30"/>
  <c r="M138" i="30"/>
  <c r="K138" i="30"/>
  <c r="J138" i="30"/>
  <c r="I138" i="30"/>
  <c r="G138" i="30"/>
  <c r="F138" i="30"/>
  <c r="H138" i="30" s="1"/>
  <c r="E138" i="30"/>
  <c r="D138" i="30"/>
  <c r="C138" i="30"/>
  <c r="B138" i="30"/>
  <c r="O137" i="30"/>
  <c r="N137" i="30"/>
  <c r="M137" i="30"/>
  <c r="K137" i="30"/>
  <c r="J137" i="30"/>
  <c r="I137" i="30"/>
  <c r="G137" i="30"/>
  <c r="F137" i="30"/>
  <c r="E137" i="30"/>
  <c r="D137" i="30"/>
  <c r="C137" i="30"/>
  <c r="B137" i="30"/>
  <c r="O136" i="30"/>
  <c r="N136" i="30"/>
  <c r="M136" i="30"/>
  <c r="K136" i="30"/>
  <c r="J136" i="30"/>
  <c r="I136" i="30"/>
  <c r="G136" i="30"/>
  <c r="F136" i="30"/>
  <c r="E136" i="30"/>
  <c r="D136" i="30"/>
  <c r="C136" i="30"/>
  <c r="B136" i="30"/>
  <c r="O135" i="30"/>
  <c r="N135" i="30"/>
  <c r="M135" i="30"/>
  <c r="K135" i="30"/>
  <c r="J135" i="30"/>
  <c r="I135" i="30"/>
  <c r="G135" i="30"/>
  <c r="F135" i="30"/>
  <c r="E135" i="30"/>
  <c r="D135" i="30"/>
  <c r="C135" i="30"/>
  <c r="B135" i="30"/>
  <c r="O134" i="30"/>
  <c r="N134" i="30"/>
  <c r="M134" i="30"/>
  <c r="K134" i="30"/>
  <c r="J134" i="30"/>
  <c r="I134" i="30"/>
  <c r="G134" i="30"/>
  <c r="F134" i="30"/>
  <c r="E134" i="30"/>
  <c r="H134" i="30" s="1"/>
  <c r="L134" i="30" s="1"/>
  <c r="D134" i="30"/>
  <c r="C134" i="30"/>
  <c r="B134" i="30"/>
  <c r="O133" i="30"/>
  <c r="N133" i="30"/>
  <c r="M133" i="30"/>
  <c r="K133" i="30"/>
  <c r="J133" i="30"/>
  <c r="I133" i="30"/>
  <c r="G133" i="30"/>
  <c r="F133" i="30"/>
  <c r="E133" i="30"/>
  <c r="D133" i="30"/>
  <c r="C133" i="30"/>
  <c r="B133" i="30"/>
  <c r="O132" i="30"/>
  <c r="N132" i="30"/>
  <c r="M132" i="30"/>
  <c r="K132" i="30"/>
  <c r="J132" i="30"/>
  <c r="I132" i="30"/>
  <c r="G132" i="30"/>
  <c r="F132" i="30"/>
  <c r="E132" i="30"/>
  <c r="H132" i="30" s="1"/>
  <c r="D132" i="30"/>
  <c r="C132" i="30"/>
  <c r="B132" i="30"/>
  <c r="O131" i="30"/>
  <c r="N131" i="30"/>
  <c r="M131" i="30"/>
  <c r="K131" i="30"/>
  <c r="J131" i="30"/>
  <c r="I131" i="30"/>
  <c r="G131" i="30"/>
  <c r="F131" i="30"/>
  <c r="E131" i="30"/>
  <c r="D131" i="30"/>
  <c r="C131" i="30"/>
  <c r="B131" i="30"/>
  <c r="O130" i="30"/>
  <c r="N130" i="30"/>
  <c r="M130" i="30"/>
  <c r="K130" i="30"/>
  <c r="J130" i="30"/>
  <c r="I130" i="30"/>
  <c r="G130" i="30"/>
  <c r="F130" i="30"/>
  <c r="E130" i="30"/>
  <c r="D130" i="30"/>
  <c r="C130" i="30"/>
  <c r="B130" i="30"/>
  <c r="O129" i="30"/>
  <c r="N129" i="30"/>
  <c r="M129" i="30"/>
  <c r="K129" i="30"/>
  <c r="J129" i="30"/>
  <c r="I129" i="30"/>
  <c r="G129" i="30"/>
  <c r="F129" i="30"/>
  <c r="E129" i="30"/>
  <c r="D129" i="30"/>
  <c r="C129" i="30"/>
  <c r="B129" i="30"/>
  <c r="O128" i="30"/>
  <c r="N128" i="30"/>
  <c r="M128" i="30"/>
  <c r="K128" i="30"/>
  <c r="J128" i="30"/>
  <c r="I128" i="30"/>
  <c r="G128" i="30"/>
  <c r="F128" i="30"/>
  <c r="H128" i="30" s="1"/>
  <c r="L128" i="30" s="1"/>
  <c r="E128" i="30"/>
  <c r="D128" i="30"/>
  <c r="C128" i="30"/>
  <c r="B128" i="30"/>
  <c r="O127" i="30"/>
  <c r="N127" i="30"/>
  <c r="M127" i="30"/>
  <c r="K127" i="30"/>
  <c r="J127" i="30"/>
  <c r="I127" i="30"/>
  <c r="G127" i="30"/>
  <c r="F127" i="30"/>
  <c r="E127" i="30"/>
  <c r="D127" i="30"/>
  <c r="C127" i="30"/>
  <c r="B127" i="30"/>
  <c r="O126" i="30"/>
  <c r="N126" i="30"/>
  <c r="M126" i="30"/>
  <c r="K126" i="30"/>
  <c r="J126" i="30"/>
  <c r="I126" i="30"/>
  <c r="G126" i="30"/>
  <c r="F126" i="30"/>
  <c r="E126" i="30"/>
  <c r="D126" i="30"/>
  <c r="C126" i="30"/>
  <c r="B126" i="30"/>
  <c r="O125" i="30"/>
  <c r="N125" i="30"/>
  <c r="M125" i="30"/>
  <c r="K125" i="30"/>
  <c r="J125" i="30"/>
  <c r="I125" i="30"/>
  <c r="G125" i="30"/>
  <c r="F125" i="30"/>
  <c r="E125" i="30"/>
  <c r="D125" i="30"/>
  <c r="C125" i="30"/>
  <c r="B125" i="30"/>
  <c r="O124" i="30"/>
  <c r="N124" i="30"/>
  <c r="M124" i="30"/>
  <c r="K124" i="30"/>
  <c r="J124" i="30"/>
  <c r="I124" i="30"/>
  <c r="G124" i="30"/>
  <c r="F124" i="30"/>
  <c r="E124" i="30"/>
  <c r="D124" i="30"/>
  <c r="C124" i="30"/>
  <c r="B124" i="30"/>
  <c r="O123" i="30"/>
  <c r="N123" i="30"/>
  <c r="M123" i="30"/>
  <c r="K123" i="30"/>
  <c r="J123" i="30"/>
  <c r="I123" i="30"/>
  <c r="G123" i="30"/>
  <c r="F123" i="30"/>
  <c r="E123" i="30"/>
  <c r="D123" i="30"/>
  <c r="C123" i="30"/>
  <c r="B123" i="30"/>
  <c r="O122" i="30"/>
  <c r="N122" i="30"/>
  <c r="M122" i="30"/>
  <c r="K122" i="30"/>
  <c r="J122" i="30"/>
  <c r="I122" i="30"/>
  <c r="G122" i="30"/>
  <c r="F122" i="30"/>
  <c r="H122" i="30" s="1"/>
  <c r="E122" i="30"/>
  <c r="D122" i="30"/>
  <c r="C122" i="30"/>
  <c r="B122" i="30"/>
  <c r="O121" i="30"/>
  <c r="N121" i="30"/>
  <c r="M121" i="30"/>
  <c r="K121" i="30"/>
  <c r="J121" i="30"/>
  <c r="I121" i="30"/>
  <c r="G121" i="30"/>
  <c r="F121" i="30"/>
  <c r="E121" i="30"/>
  <c r="D121" i="30"/>
  <c r="C121" i="30"/>
  <c r="B121" i="30"/>
  <c r="O120" i="30"/>
  <c r="N120" i="30"/>
  <c r="M120" i="30"/>
  <c r="K120" i="30"/>
  <c r="J120" i="30"/>
  <c r="I120" i="30"/>
  <c r="G120" i="30"/>
  <c r="F120" i="30"/>
  <c r="E120" i="30"/>
  <c r="D120" i="30"/>
  <c r="C120" i="30"/>
  <c r="B120" i="30"/>
  <c r="O119" i="30"/>
  <c r="N119" i="30"/>
  <c r="M119" i="30"/>
  <c r="K119" i="30"/>
  <c r="J119" i="30"/>
  <c r="I119" i="30"/>
  <c r="G119" i="30"/>
  <c r="F119" i="30"/>
  <c r="E119" i="30"/>
  <c r="D119" i="30"/>
  <c r="C119" i="30"/>
  <c r="B119" i="30"/>
  <c r="O118" i="30"/>
  <c r="N118" i="30"/>
  <c r="M118" i="30"/>
  <c r="K118" i="30"/>
  <c r="J118" i="30"/>
  <c r="I118" i="30"/>
  <c r="G118" i="30"/>
  <c r="F118" i="30"/>
  <c r="E118" i="30"/>
  <c r="D118" i="30"/>
  <c r="C118" i="30"/>
  <c r="B118" i="30"/>
  <c r="O117" i="30"/>
  <c r="N117" i="30"/>
  <c r="M117" i="30"/>
  <c r="K117" i="30"/>
  <c r="J117" i="30"/>
  <c r="I117" i="30"/>
  <c r="G117" i="30"/>
  <c r="F117" i="30"/>
  <c r="E117" i="30"/>
  <c r="D117" i="30"/>
  <c r="C117" i="30"/>
  <c r="B117" i="30"/>
  <c r="O116" i="30"/>
  <c r="N116" i="30"/>
  <c r="M116" i="30"/>
  <c r="K116" i="30"/>
  <c r="J116" i="30"/>
  <c r="I116" i="30"/>
  <c r="G116" i="30"/>
  <c r="F116" i="30"/>
  <c r="E116" i="30"/>
  <c r="D116" i="30"/>
  <c r="C116" i="30"/>
  <c r="B116" i="30"/>
  <c r="O115" i="30"/>
  <c r="N115" i="30"/>
  <c r="M115" i="30"/>
  <c r="K115" i="30"/>
  <c r="J115" i="30"/>
  <c r="I115" i="30"/>
  <c r="G115" i="30"/>
  <c r="F115" i="30"/>
  <c r="E115" i="30"/>
  <c r="D115" i="30"/>
  <c r="C115" i="30"/>
  <c r="B115" i="30"/>
  <c r="O114" i="30"/>
  <c r="N114" i="30"/>
  <c r="M114" i="30"/>
  <c r="K114" i="30"/>
  <c r="J114" i="30"/>
  <c r="I114" i="30"/>
  <c r="G114" i="30"/>
  <c r="F114" i="30"/>
  <c r="E114" i="30"/>
  <c r="D114" i="30"/>
  <c r="C114" i="30"/>
  <c r="B114" i="30"/>
  <c r="O113" i="30"/>
  <c r="N113" i="30"/>
  <c r="M113" i="30"/>
  <c r="K113" i="30"/>
  <c r="J113" i="30"/>
  <c r="I113" i="30"/>
  <c r="G113" i="30"/>
  <c r="F113" i="30"/>
  <c r="E113" i="30"/>
  <c r="D113" i="30"/>
  <c r="C113" i="30"/>
  <c r="B113" i="30"/>
  <c r="O112" i="30"/>
  <c r="N112" i="30"/>
  <c r="M112" i="30"/>
  <c r="K112" i="30"/>
  <c r="J112" i="30"/>
  <c r="I112" i="30"/>
  <c r="G112" i="30"/>
  <c r="F112" i="30"/>
  <c r="E112" i="30"/>
  <c r="D112" i="30"/>
  <c r="C112" i="30"/>
  <c r="B112" i="30"/>
  <c r="O111" i="30"/>
  <c r="N111" i="30"/>
  <c r="M111" i="30"/>
  <c r="K111" i="30"/>
  <c r="J111" i="30"/>
  <c r="I111" i="30"/>
  <c r="G111" i="30"/>
  <c r="F111" i="30"/>
  <c r="E111" i="30"/>
  <c r="D111" i="30"/>
  <c r="C111" i="30"/>
  <c r="B111" i="30"/>
  <c r="O110" i="30"/>
  <c r="N110" i="30"/>
  <c r="M110" i="30"/>
  <c r="K110" i="30"/>
  <c r="J110" i="30"/>
  <c r="I110" i="30"/>
  <c r="G110" i="30"/>
  <c r="F110" i="30"/>
  <c r="E110" i="30"/>
  <c r="D110" i="30"/>
  <c r="C110" i="30"/>
  <c r="B110" i="30"/>
  <c r="O109" i="30"/>
  <c r="N109" i="30"/>
  <c r="M109" i="30"/>
  <c r="K109" i="30"/>
  <c r="J109" i="30"/>
  <c r="I109" i="30"/>
  <c r="G109" i="30"/>
  <c r="F109" i="30"/>
  <c r="E109" i="30"/>
  <c r="D109" i="30"/>
  <c r="C109" i="30"/>
  <c r="B109" i="30"/>
  <c r="O108" i="30"/>
  <c r="N108" i="30"/>
  <c r="M108" i="30"/>
  <c r="K108" i="30"/>
  <c r="J108" i="30"/>
  <c r="I108" i="30"/>
  <c r="G108" i="30"/>
  <c r="F108" i="30"/>
  <c r="E108" i="30"/>
  <c r="D108" i="30"/>
  <c r="C108" i="30"/>
  <c r="B108" i="30"/>
  <c r="O107" i="30"/>
  <c r="N107" i="30"/>
  <c r="M107" i="30"/>
  <c r="K107" i="30"/>
  <c r="J107" i="30"/>
  <c r="I107" i="30"/>
  <c r="G107" i="30"/>
  <c r="F107" i="30"/>
  <c r="E107" i="30"/>
  <c r="D107" i="30"/>
  <c r="C107" i="30"/>
  <c r="B107" i="30"/>
  <c r="O106" i="30"/>
  <c r="N106" i="30"/>
  <c r="M106" i="30"/>
  <c r="K106" i="30"/>
  <c r="J106" i="30"/>
  <c r="I106" i="30"/>
  <c r="G106" i="30"/>
  <c r="F106" i="30"/>
  <c r="E106" i="30"/>
  <c r="D106" i="30"/>
  <c r="C106" i="30"/>
  <c r="B106" i="30"/>
  <c r="O105" i="30"/>
  <c r="N105" i="30"/>
  <c r="M105" i="30"/>
  <c r="K105" i="30"/>
  <c r="J105" i="30"/>
  <c r="I105" i="30"/>
  <c r="G105" i="30"/>
  <c r="F105" i="30"/>
  <c r="E105" i="30"/>
  <c r="D105" i="30"/>
  <c r="C105" i="30"/>
  <c r="B105" i="30"/>
  <c r="O104" i="30"/>
  <c r="N104" i="30"/>
  <c r="M104" i="30"/>
  <c r="K104" i="30"/>
  <c r="J104" i="30"/>
  <c r="I104" i="30"/>
  <c r="G104" i="30"/>
  <c r="F104" i="30"/>
  <c r="E104" i="30"/>
  <c r="D104" i="30"/>
  <c r="C104" i="30"/>
  <c r="B104" i="30"/>
  <c r="O103" i="30"/>
  <c r="N103" i="30"/>
  <c r="M103" i="30"/>
  <c r="K103" i="30"/>
  <c r="J103" i="30"/>
  <c r="I103" i="30"/>
  <c r="G103" i="30"/>
  <c r="F103" i="30"/>
  <c r="E103" i="30"/>
  <c r="D103" i="30"/>
  <c r="C103" i="30"/>
  <c r="B103" i="30"/>
  <c r="O102" i="30"/>
  <c r="N102" i="30"/>
  <c r="M102" i="30"/>
  <c r="K102" i="30"/>
  <c r="J102" i="30"/>
  <c r="I102" i="30"/>
  <c r="G102" i="30"/>
  <c r="F102" i="30"/>
  <c r="E102" i="30"/>
  <c r="D102" i="30"/>
  <c r="C102" i="30"/>
  <c r="B102" i="30"/>
  <c r="O101" i="30"/>
  <c r="N101" i="30"/>
  <c r="M101" i="30"/>
  <c r="K101" i="30"/>
  <c r="J101" i="30"/>
  <c r="I101" i="30"/>
  <c r="G101" i="30"/>
  <c r="F101" i="30"/>
  <c r="E101" i="30"/>
  <c r="D101" i="30"/>
  <c r="C101" i="30"/>
  <c r="B101" i="30"/>
  <c r="O100" i="30"/>
  <c r="N100" i="30"/>
  <c r="M100" i="30"/>
  <c r="K100" i="30"/>
  <c r="J100" i="30"/>
  <c r="I100" i="30"/>
  <c r="G100" i="30"/>
  <c r="F100" i="30"/>
  <c r="E100" i="30"/>
  <c r="D100" i="30"/>
  <c r="C100" i="30"/>
  <c r="B100" i="30"/>
  <c r="O99" i="30"/>
  <c r="N99" i="30"/>
  <c r="M99" i="30"/>
  <c r="K99" i="30"/>
  <c r="J99" i="30"/>
  <c r="I99" i="30"/>
  <c r="G99" i="30"/>
  <c r="F99" i="30"/>
  <c r="E99" i="30"/>
  <c r="D99" i="30"/>
  <c r="C99" i="30"/>
  <c r="B99" i="30"/>
  <c r="O98" i="30"/>
  <c r="N98" i="30"/>
  <c r="M98" i="30"/>
  <c r="K98" i="30"/>
  <c r="J98" i="30"/>
  <c r="I98" i="30"/>
  <c r="G98" i="30"/>
  <c r="F98" i="30"/>
  <c r="E98" i="30"/>
  <c r="D98" i="30"/>
  <c r="C98" i="30"/>
  <c r="B98" i="30"/>
  <c r="O97" i="30"/>
  <c r="N97" i="30"/>
  <c r="M97" i="30"/>
  <c r="K97" i="30"/>
  <c r="J97" i="30"/>
  <c r="I97" i="30"/>
  <c r="G97" i="30"/>
  <c r="F97" i="30"/>
  <c r="E97" i="30"/>
  <c r="D97" i="30"/>
  <c r="C97" i="30"/>
  <c r="B97" i="30"/>
  <c r="O96" i="30"/>
  <c r="N96" i="30"/>
  <c r="M96" i="30"/>
  <c r="K96" i="30"/>
  <c r="J96" i="30"/>
  <c r="I96" i="30"/>
  <c r="G96" i="30"/>
  <c r="F96" i="30"/>
  <c r="E96" i="30"/>
  <c r="D96" i="30"/>
  <c r="C96" i="30"/>
  <c r="B96" i="30"/>
  <c r="O95" i="30"/>
  <c r="N95" i="30"/>
  <c r="M95" i="30"/>
  <c r="K95" i="30"/>
  <c r="J95" i="30"/>
  <c r="I95" i="30"/>
  <c r="G95" i="30"/>
  <c r="F95" i="30"/>
  <c r="E95" i="30"/>
  <c r="D95" i="30"/>
  <c r="C95" i="30"/>
  <c r="B95" i="30"/>
  <c r="O94" i="30"/>
  <c r="N94" i="30"/>
  <c r="M94" i="30"/>
  <c r="K94" i="30"/>
  <c r="J94" i="30"/>
  <c r="I94" i="30"/>
  <c r="G94" i="30"/>
  <c r="F94" i="30"/>
  <c r="E94" i="30"/>
  <c r="D94" i="30"/>
  <c r="C94" i="30"/>
  <c r="B94" i="30"/>
  <c r="O93" i="30"/>
  <c r="N93" i="30"/>
  <c r="M93" i="30"/>
  <c r="K93" i="30"/>
  <c r="J93" i="30"/>
  <c r="I93" i="30"/>
  <c r="G93" i="30"/>
  <c r="F93" i="30"/>
  <c r="E93" i="30"/>
  <c r="D93" i="30"/>
  <c r="C93" i="30"/>
  <c r="B93" i="30"/>
  <c r="O92" i="30"/>
  <c r="N92" i="30"/>
  <c r="M92" i="30"/>
  <c r="K92" i="30"/>
  <c r="J92" i="30"/>
  <c r="I92" i="30"/>
  <c r="G92" i="30"/>
  <c r="F92" i="30"/>
  <c r="E92" i="30"/>
  <c r="D92" i="30"/>
  <c r="C92" i="30"/>
  <c r="B92" i="30"/>
  <c r="O91" i="30"/>
  <c r="N91" i="30"/>
  <c r="M91" i="30"/>
  <c r="K91" i="30"/>
  <c r="J91" i="30"/>
  <c r="I91" i="30"/>
  <c r="G91" i="30"/>
  <c r="F91" i="30"/>
  <c r="E91" i="30"/>
  <c r="D91" i="30"/>
  <c r="C91" i="30"/>
  <c r="B91" i="30"/>
  <c r="O90" i="30"/>
  <c r="N90" i="30"/>
  <c r="M90" i="30"/>
  <c r="K90" i="30"/>
  <c r="J90" i="30"/>
  <c r="I90" i="30"/>
  <c r="G90" i="30"/>
  <c r="F90" i="30"/>
  <c r="E90" i="30"/>
  <c r="D90" i="30"/>
  <c r="C90" i="30"/>
  <c r="B90" i="30"/>
  <c r="O89" i="30"/>
  <c r="N89" i="30"/>
  <c r="M89" i="30"/>
  <c r="K89" i="30"/>
  <c r="J89" i="30"/>
  <c r="I89" i="30"/>
  <c r="G89" i="30"/>
  <c r="F89" i="30"/>
  <c r="E89" i="30"/>
  <c r="D89" i="30"/>
  <c r="C89" i="30"/>
  <c r="B89" i="30"/>
  <c r="O88" i="30"/>
  <c r="N88" i="30"/>
  <c r="M88" i="30"/>
  <c r="K88" i="30"/>
  <c r="J88" i="30"/>
  <c r="I88" i="30"/>
  <c r="G88" i="30"/>
  <c r="F88" i="30"/>
  <c r="E88" i="30"/>
  <c r="D88" i="30"/>
  <c r="C88" i="30"/>
  <c r="B88" i="30"/>
  <c r="O87" i="30"/>
  <c r="N87" i="30"/>
  <c r="M87" i="30"/>
  <c r="K87" i="30"/>
  <c r="J87" i="30"/>
  <c r="I87" i="30"/>
  <c r="G87" i="30"/>
  <c r="F87" i="30"/>
  <c r="E87" i="30"/>
  <c r="D87" i="30"/>
  <c r="C87" i="30"/>
  <c r="B87" i="30"/>
  <c r="O86" i="30"/>
  <c r="N86" i="30"/>
  <c r="M86" i="30"/>
  <c r="K86" i="30"/>
  <c r="J86" i="30"/>
  <c r="I86" i="30"/>
  <c r="G86" i="30"/>
  <c r="F86" i="30"/>
  <c r="E86" i="30"/>
  <c r="D86" i="30"/>
  <c r="C86" i="30"/>
  <c r="B86" i="30"/>
  <c r="O85" i="30"/>
  <c r="N85" i="30"/>
  <c r="M85" i="30"/>
  <c r="K85" i="30"/>
  <c r="J85" i="30"/>
  <c r="I85" i="30"/>
  <c r="G85" i="30"/>
  <c r="F85" i="30"/>
  <c r="E85" i="30"/>
  <c r="D85" i="30"/>
  <c r="C85" i="30"/>
  <c r="B85" i="30"/>
  <c r="O84" i="30"/>
  <c r="N84" i="30"/>
  <c r="M84" i="30"/>
  <c r="K84" i="30"/>
  <c r="J84" i="30"/>
  <c r="I84" i="30"/>
  <c r="G84" i="30"/>
  <c r="F84" i="30"/>
  <c r="E84" i="30"/>
  <c r="D84" i="30"/>
  <c r="C84" i="30"/>
  <c r="B84" i="30"/>
  <c r="O83" i="30"/>
  <c r="N83" i="30"/>
  <c r="M83" i="30"/>
  <c r="K83" i="30"/>
  <c r="J83" i="30"/>
  <c r="I83" i="30"/>
  <c r="G83" i="30"/>
  <c r="F83" i="30"/>
  <c r="E83" i="30"/>
  <c r="D83" i="30"/>
  <c r="C83" i="30"/>
  <c r="B83" i="30"/>
  <c r="O82" i="30"/>
  <c r="N82" i="30"/>
  <c r="M82" i="30"/>
  <c r="K82" i="30"/>
  <c r="J82" i="30"/>
  <c r="I82" i="30"/>
  <c r="G82" i="30"/>
  <c r="F82" i="30"/>
  <c r="E82" i="30"/>
  <c r="D82" i="30"/>
  <c r="C82" i="30"/>
  <c r="B82" i="30"/>
  <c r="O81" i="30"/>
  <c r="N81" i="30"/>
  <c r="M81" i="30"/>
  <c r="K81" i="30"/>
  <c r="J81" i="30"/>
  <c r="I81" i="30"/>
  <c r="G81" i="30"/>
  <c r="F81" i="30"/>
  <c r="E81" i="30"/>
  <c r="D81" i="30"/>
  <c r="C81" i="30"/>
  <c r="B81" i="30"/>
  <c r="O80" i="30"/>
  <c r="N80" i="30"/>
  <c r="M80" i="30"/>
  <c r="K80" i="30"/>
  <c r="J80" i="30"/>
  <c r="I80" i="30"/>
  <c r="G80" i="30"/>
  <c r="F80" i="30"/>
  <c r="E80" i="30"/>
  <c r="D80" i="30"/>
  <c r="C80" i="30"/>
  <c r="B80" i="30"/>
  <c r="O79" i="30"/>
  <c r="N79" i="30"/>
  <c r="M79" i="30"/>
  <c r="K79" i="30"/>
  <c r="J79" i="30"/>
  <c r="I79" i="30"/>
  <c r="G79" i="30"/>
  <c r="F79" i="30"/>
  <c r="E79" i="30"/>
  <c r="D79" i="30"/>
  <c r="C79" i="30"/>
  <c r="B79" i="30"/>
  <c r="O78" i="30"/>
  <c r="N78" i="30"/>
  <c r="M78" i="30"/>
  <c r="K78" i="30"/>
  <c r="J78" i="30"/>
  <c r="I78" i="30"/>
  <c r="G78" i="30"/>
  <c r="F78" i="30"/>
  <c r="E78" i="30"/>
  <c r="D78" i="30"/>
  <c r="C78" i="30"/>
  <c r="B78" i="30"/>
  <c r="O77" i="30"/>
  <c r="N77" i="30"/>
  <c r="M77" i="30"/>
  <c r="K77" i="30"/>
  <c r="J77" i="30"/>
  <c r="I77" i="30"/>
  <c r="G77" i="30"/>
  <c r="F77" i="30"/>
  <c r="E77" i="30"/>
  <c r="D77" i="30"/>
  <c r="C77" i="30"/>
  <c r="B77" i="30"/>
  <c r="O76" i="30"/>
  <c r="N76" i="30"/>
  <c r="M76" i="30"/>
  <c r="K76" i="30"/>
  <c r="J76" i="30"/>
  <c r="I76" i="30"/>
  <c r="G76" i="30"/>
  <c r="F76" i="30"/>
  <c r="E76" i="30"/>
  <c r="D76" i="30"/>
  <c r="C76" i="30"/>
  <c r="B76" i="30"/>
  <c r="O75" i="30"/>
  <c r="N75" i="30"/>
  <c r="M75" i="30"/>
  <c r="K75" i="30"/>
  <c r="J75" i="30"/>
  <c r="I75" i="30"/>
  <c r="G75" i="30"/>
  <c r="F75" i="30"/>
  <c r="E75" i="30"/>
  <c r="D75" i="30"/>
  <c r="C75" i="30"/>
  <c r="B75" i="30"/>
  <c r="O74" i="30"/>
  <c r="N74" i="30"/>
  <c r="M74" i="30"/>
  <c r="K74" i="30"/>
  <c r="J74" i="30"/>
  <c r="I74" i="30"/>
  <c r="G74" i="30"/>
  <c r="F74" i="30"/>
  <c r="E74" i="30"/>
  <c r="D74" i="30"/>
  <c r="C74" i="30"/>
  <c r="B74" i="30"/>
  <c r="O73" i="30"/>
  <c r="N73" i="30"/>
  <c r="M73" i="30"/>
  <c r="K73" i="30"/>
  <c r="J73" i="30"/>
  <c r="I73" i="30"/>
  <c r="G73" i="30"/>
  <c r="F73" i="30"/>
  <c r="E73" i="30"/>
  <c r="D73" i="30"/>
  <c r="C73" i="30"/>
  <c r="B73" i="30"/>
  <c r="O72" i="30"/>
  <c r="N72" i="30"/>
  <c r="M72" i="30"/>
  <c r="K72" i="30"/>
  <c r="J72" i="30"/>
  <c r="I72" i="30"/>
  <c r="G72" i="30"/>
  <c r="F72" i="30"/>
  <c r="E72" i="30"/>
  <c r="D72" i="30"/>
  <c r="C72" i="30"/>
  <c r="B72" i="30"/>
  <c r="O71" i="30"/>
  <c r="N71" i="30"/>
  <c r="M71" i="30"/>
  <c r="K71" i="30"/>
  <c r="J71" i="30"/>
  <c r="I71" i="30"/>
  <c r="G71" i="30"/>
  <c r="F71" i="30"/>
  <c r="E71" i="30"/>
  <c r="D71" i="30"/>
  <c r="C71" i="30"/>
  <c r="B71" i="30"/>
  <c r="O70" i="30"/>
  <c r="N70" i="30"/>
  <c r="M70" i="30"/>
  <c r="K70" i="30"/>
  <c r="J70" i="30"/>
  <c r="I70" i="30"/>
  <c r="G70" i="30"/>
  <c r="F70" i="30"/>
  <c r="E70" i="30"/>
  <c r="D70" i="30"/>
  <c r="C70" i="30"/>
  <c r="B70" i="30"/>
  <c r="O69" i="30"/>
  <c r="N69" i="30"/>
  <c r="M69" i="30"/>
  <c r="K69" i="30"/>
  <c r="J69" i="30"/>
  <c r="I69" i="30"/>
  <c r="G69" i="30"/>
  <c r="F69" i="30"/>
  <c r="E69" i="30"/>
  <c r="D69" i="30"/>
  <c r="C69" i="30"/>
  <c r="B69" i="30"/>
  <c r="O68" i="30"/>
  <c r="N68" i="30"/>
  <c r="M68" i="30"/>
  <c r="K68" i="30"/>
  <c r="J68" i="30"/>
  <c r="I68" i="30"/>
  <c r="G68" i="30"/>
  <c r="F68" i="30"/>
  <c r="E68" i="30"/>
  <c r="D68" i="30"/>
  <c r="C68" i="30"/>
  <c r="B68" i="30"/>
  <c r="O67" i="30"/>
  <c r="N67" i="30"/>
  <c r="M67" i="30"/>
  <c r="K67" i="30"/>
  <c r="J67" i="30"/>
  <c r="I67" i="30"/>
  <c r="G67" i="30"/>
  <c r="F67" i="30"/>
  <c r="E67" i="30"/>
  <c r="D67" i="30"/>
  <c r="C67" i="30"/>
  <c r="B67" i="30"/>
  <c r="O66" i="30"/>
  <c r="N66" i="30"/>
  <c r="M66" i="30"/>
  <c r="K66" i="30"/>
  <c r="J66" i="30"/>
  <c r="I66" i="30"/>
  <c r="G66" i="30"/>
  <c r="F66" i="30"/>
  <c r="E66" i="30"/>
  <c r="D66" i="30"/>
  <c r="C66" i="30"/>
  <c r="B66" i="30"/>
  <c r="O65" i="30"/>
  <c r="N65" i="30"/>
  <c r="M65" i="30"/>
  <c r="K65" i="30"/>
  <c r="J65" i="30"/>
  <c r="I65" i="30"/>
  <c r="G65" i="30"/>
  <c r="F65" i="30"/>
  <c r="E65" i="30"/>
  <c r="D65" i="30"/>
  <c r="C65" i="30"/>
  <c r="B65" i="30"/>
  <c r="O64" i="30"/>
  <c r="N64" i="30"/>
  <c r="M64" i="30"/>
  <c r="K64" i="30"/>
  <c r="J64" i="30"/>
  <c r="I64" i="30"/>
  <c r="G64" i="30"/>
  <c r="F64" i="30"/>
  <c r="E64" i="30"/>
  <c r="D64" i="30"/>
  <c r="C64" i="30"/>
  <c r="B64" i="30"/>
  <c r="O63" i="30"/>
  <c r="N63" i="30"/>
  <c r="M63" i="30"/>
  <c r="K63" i="30"/>
  <c r="J63" i="30"/>
  <c r="I63" i="30"/>
  <c r="G63" i="30"/>
  <c r="F63" i="30"/>
  <c r="E63" i="30"/>
  <c r="D63" i="30"/>
  <c r="C63" i="30"/>
  <c r="B63" i="30"/>
  <c r="O62" i="30"/>
  <c r="N62" i="30"/>
  <c r="M62" i="30"/>
  <c r="K62" i="30"/>
  <c r="J62" i="30"/>
  <c r="I62" i="30"/>
  <c r="G62" i="30"/>
  <c r="F62" i="30"/>
  <c r="E62" i="30"/>
  <c r="D62" i="30"/>
  <c r="C62" i="30"/>
  <c r="B62" i="30"/>
  <c r="O61" i="30"/>
  <c r="N61" i="30"/>
  <c r="M61" i="30"/>
  <c r="K61" i="30"/>
  <c r="J61" i="30"/>
  <c r="I61" i="30"/>
  <c r="G61" i="30"/>
  <c r="F61" i="30"/>
  <c r="E61" i="30"/>
  <c r="D61" i="30"/>
  <c r="C61" i="30"/>
  <c r="B61" i="30"/>
  <c r="O60" i="30"/>
  <c r="N60" i="30"/>
  <c r="M60" i="30"/>
  <c r="K60" i="30"/>
  <c r="J60" i="30"/>
  <c r="I60" i="30"/>
  <c r="G60" i="30"/>
  <c r="F60" i="30"/>
  <c r="E60" i="30"/>
  <c r="D60" i="30"/>
  <c r="C60" i="30"/>
  <c r="B60" i="30"/>
  <c r="O59" i="30"/>
  <c r="N59" i="30"/>
  <c r="M59" i="30"/>
  <c r="K59" i="30"/>
  <c r="J59" i="30"/>
  <c r="I59" i="30"/>
  <c r="G59" i="30"/>
  <c r="F59" i="30"/>
  <c r="E59" i="30"/>
  <c r="D59" i="30"/>
  <c r="C59" i="30"/>
  <c r="B59" i="30"/>
  <c r="O58" i="30"/>
  <c r="N58" i="30"/>
  <c r="M58" i="30"/>
  <c r="K58" i="30"/>
  <c r="J58" i="30"/>
  <c r="I58" i="30"/>
  <c r="G58" i="30"/>
  <c r="F58" i="30"/>
  <c r="E58" i="30"/>
  <c r="D58" i="30"/>
  <c r="C58" i="30"/>
  <c r="B58" i="30"/>
  <c r="O57" i="30"/>
  <c r="N57" i="30"/>
  <c r="M57" i="30"/>
  <c r="K57" i="30"/>
  <c r="J57" i="30"/>
  <c r="I57" i="30"/>
  <c r="G57" i="30"/>
  <c r="F57" i="30"/>
  <c r="E57" i="30"/>
  <c r="D57" i="30"/>
  <c r="C57" i="30"/>
  <c r="B57" i="30"/>
  <c r="O56" i="30"/>
  <c r="N56" i="30"/>
  <c r="M56" i="30"/>
  <c r="K56" i="30"/>
  <c r="J56" i="30"/>
  <c r="I56" i="30"/>
  <c r="G56" i="30"/>
  <c r="F56" i="30"/>
  <c r="E56" i="30"/>
  <c r="D56" i="30"/>
  <c r="C56" i="30"/>
  <c r="B56" i="30"/>
  <c r="O55" i="30"/>
  <c r="N55" i="30"/>
  <c r="M55" i="30"/>
  <c r="K55" i="30"/>
  <c r="J55" i="30"/>
  <c r="I55" i="30"/>
  <c r="G55" i="30"/>
  <c r="F55" i="30"/>
  <c r="E55" i="30"/>
  <c r="D55" i="30"/>
  <c r="C55" i="30"/>
  <c r="B55" i="30"/>
  <c r="O54" i="30"/>
  <c r="N54" i="30"/>
  <c r="M54" i="30"/>
  <c r="K54" i="30"/>
  <c r="J54" i="30"/>
  <c r="I54" i="30"/>
  <c r="G54" i="30"/>
  <c r="F54" i="30"/>
  <c r="E54" i="30"/>
  <c r="D54" i="30"/>
  <c r="C54" i="30"/>
  <c r="B54" i="30"/>
  <c r="O53" i="30"/>
  <c r="N53" i="30"/>
  <c r="M53" i="30"/>
  <c r="K53" i="30"/>
  <c r="J53" i="30"/>
  <c r="I53" i="30"/>
  <c r="G53" i="30"/>
  <c r="F53" i="30"/>
  <c r="E53" i="30"/>
  <c r="D53" i="30"/>
  <c r="C53" i="30"/>
  <c r="B53" i="30"/>
  <c r="O52" i="30"/>
  <c r="N52" i="30"/>
  <c r="M52" i="30"/>
  <c r="K52" i="30"/>
  <c r="J52" i="30"/>
  <c r="I52" i="30"/>
  <c r="G52" i="30"/>
  <c r="F52" i="30"/>
  <c r="E52" i="30"/>
  <c r="D52" i="30"/>
  <c r="C52" i="30"/>
  <c r="B52" i="30"/>
  <c r="O51" i="30"/>
  <c r="N51" i="30"/>
  <c r="M51" i="30"/>
  <c r="K51" i="30"/>
  <c r="J51" i="30"/>
  <c r="I51" i="30"/>
  <c r="G51" i="30"/>
  <c r="F51" i="30"/>
  <c r="E51" i="30"/>
  <c r="D51" i="30"/>
  <c r="C51" i="30"/>
  <c r="B51" i="30"/>
  <c r="O50" i="30"/>
  <c r="N50" i="30"/>
  <c r="M50" i="30"/>
  <c r="K50" i="30"/>
  <c r="J50" i="30"/>
  <c r="I50" i="30"/>
  <c r="G50" i="30"/>
  <c r="F50" i="30"/>
  <c r="E50" i="30"/>
  <c r="D50" i="30"/>
  <c r="C50" i="30"/>
  <c r="B50" i="30"/>
  <c r="O49" i="30"/>
  <c r="N49" i="30"/>
  <c r="M49" i="30"/>
  <c r="K49" i="30"/>
  <c r="J49" i="30"/>
  <c r="I49" i="30"/>
  <c r="G49" i="30"/>
  <c r="F49" i="30"/>
  <c r="E49" i="30"/>
  <c r="D49" i="30"/>
  <c r="C49" i="30"/>
  <c r="B49" i="30"/>
  <c r="O48" i="30"/>
  <c r="N48" i="30"/>
  <c r="M48" i="30"/>
  <c r="K48" i="30"/>
  <c r="J48" i="30"/>
  <c r="I48" i="30"/>
  <c r="G48" i="30"/>
  <c r="F48" i="30"/>
  <c r="E48" i="30"/>
  <c r="D48" i="30"/>
  <c r="C48" i="30"/>
  <c r="B48" i="30"/>
  <c r="O47" i="30"/>
  <c r="N47" i="30"/>
  <c r="M47" i="30"/>
  <c r="K47" i="30"/>
  <c r="J47" i="30"/>
  <c r="I47" i="30"/>
  <c r="G47" i="30"/>
  <c r="F47" i="30"/>
  <c r="E47" i="30"/>
  <c r="D47" i="30"/>
  <c r="C47" i="30"/>
  <c r="B47" i="30"/>
  <c r="O46" i="30"/>
  <c r="N46" i="30"/>
  <c r="M46" i="30"/>
  <c r="K46" i="30"/>
  <c r="J46" i="30"/>
  <c r="I46" i="30"/>
  <c r="G46" i="30"/>
  <c r="F46" i="30"/>
  <c r="E46" i="30"/>
  <c r="D46" i="30"/>
  <c r="C46" i="30"/>
  <c r="B46" i="30"/>
  <c r="O45" i="30"/>
  <c r="N45" i="30"/>
  <c r="M45" i="30"/>
  <c r="K45" i="30"/>
  <c r="J45" i="30"/>
  <c r="I45" i="30"/>
  <c r="G45" i="30"/>
  <c r="F45" i="30"/>
  <c r="E45" i="30"/>
  <c r="D45" i="30"/>
  <c r="C45" i="30"/>
  <c r="B45" i="30"/>
  <c r="O44" i="30"/>
  <c r="N44" i="30"/>
  <c r="M44" i="30"/>
  <c r="K44" i="30"/>
  <c r="J44" i="30"/>
  <c r="I44" i="30"/>
  <c r="G44" i="30"/>
  <c r="F44" i="30"/>
  <c r="E44" i="30"/>
  <c r="D44" i="30"/>
  <c r="C44" i="30"/>
  <c r="B44" i="30"/>
  <c r="O43" i="30"/>
  <c r="N43" i="30"/>
  <c r="M43" i="30"/>
  <c r="K43" i="30"/>
  <c r="J43" i="30"/>
  <c r="I43" i="30"/>
  <c r="G43" i="30"/>
  <c r="F43" i="30"/>
  <c r="E43" i="30"/>
  <c r="D43" i="30"/>
  <c r="C43" i="30"/>
  <c r="B43" i="30"/>
  <c r="O42" i="30"/>
  <c r="N42" i="30"/>
  <c r="M42" i="30"/>
  <c r="K42" i="30"/>
  <c r="J42" i="30"/>
  <c r="I42" i="30"/>
  <c r="G42" i="30"/>
  <c r="F42" i="30"/>
  <c r="E42" i="30"/>
  <c r="D42" i="30"/>
  <c r="C42" i="30"/>
  <c r="B42" i="30"/>
  <c r="O41" i="30"/>
  <c r="N41" i="30"/>
  <c r="M41" i="30"/>
  <c r="K41" i="30"/>
  <c r="J41" i="30"/>
  <c r="I41" i="30"/>
  <c r="G41" i="30"/>
  <c r="F41" i="30"/>
  <c r="E41" i="30"/>
  <c r="D41" i="30"/>
  <c r="C41" i="30"/>
  <c r="B41" i="30"/>
  <c r="O40" i="30"/>
  <c r="N40" i="30"/>
  <c r="M40" i="30"/>
  <c r="K40" i="30"/>
  <c r="J40" i="30"/>
  <c r="I40" i="30"/>
  <c r="G40" i="30"/>
  <c r="F40" i="30"/>
  <c r="E40" i="30"/>
  <c r="D40" i="30"/>
  <c r="C40" i="30"/>
  <c r="B40" i="30"/>
  <c r="O39" i="30"/>
  <c r="N39" i="30"/>
  <c r="M39" i="30"/>
  <c r="K39" i="30"/>
  <c r="J39" i="30"/>
  <c r="I39" i="30"/>
  <c r="G39" i="30"/>
  <c r="F39" i="30"/>
  <c r="E39" i="30"/>
  <c r="D39" i="30"/>
  <c r="C39" i="30"/>
  <c r="B39" i="30"/>
  <c r="O38" i="30"/>
  <c r="N38" i="30"/>
  <c r="M38" i="30"/>
  <c r="K38" i="30"/>
  <c r="J38" i="30"/>
  <c r="I38" i="30"/>
  <c r="G38" i="30"/>
  <c r="F38" i="30"/>
  <c r="E38" i="30"/>
  <c r="D38" i="30"/>
  <c r="C38" i="30"/>
  <c r="B38" i="30"/>
  <c r="O37" i="30"/>
  <c r="N37" i="30"/>
  <c r="M37" i="30"/>
  <c r="K37" i="30"/>
  <c r="J37" i="30"/>
  <c r="I37" i="30"/>
  <c r="G37" i="30"/>
  <c r="F37" i="30"/>
  <c r="E37" i="30"/>
  <c r="D37" i="30"/>
  <c r="C37" i="30"/>
  <c r="B37" i="30"/>
  <c r="O36" i="30"/>
  <c r="N36" i="30"/>
  <c r="M36" i="30"/>
  <c r="K36" i="30"/>
  <c r="J36" i="30"/>
  <c r="I36" i="30"/>
  <c r="G36" i="30"/>
  <c r="F36" i="30"/>
  <c r="E36" i="30"/>
  <c r="D36" i="30"/>
  <c r="C36" i="30"/>
  <c r="B36" i="30"/>
  <c r="O35" i="30"/>
  <c r="N35" i="30"/>
  <c r="M35" i="30"/>
  <c r="K35" i="30"/>
  <c r="J35" i="30"/>
  <c r="I35" i="30"/>
  <c r="G35" i="30"/>
  <c r="F35" i="30"/>
  <c r="E35" i="30"/>
  <c r="D35" i="30"/>
  <c r="C35" i="30"/>
  <c r="B35" i="30"/>
  <c r="O34" i="30"/>
  <c r="N34" i="30"/>
  <c r="M34" i="30"/>
  <c r="K34" i="30"/>
  <c r="J34" i="30"/>
  <c r="I34" i="30"/>
  <c r="G34" i="30"/>
  <c r="F34" i="30"/>
  <c r="E34" i="30"/>
  <c r="D34" i="30"/>
  <c r="C34" i="30"/>
  <c r="B34" i="30"/>
  <c r="O33" i="30"/>
  <c r="N33" i="30"/>
  <c r="M33" i="30"/>
  <c r="K33" i="30"/>
  <c r="J33" i="30"/>
  <c r="I33" i="30"/>
  <c r="G33" i="30"/>
  <c r="F33" i="30"/>
  <c r="E33" i="30"/>
  <c r="D33" i="30"/>
  <c r="C33" i="30"/>
  <c r="B33" i="30"/>
  <c r="O32" i="30"/>
  <c r="N32" i="30"/>
  <c r="M32" i="30"/>
  <c r="K32" i="30"/>
  <c r="J32" i="30"/>
  <c r="I32" i="30"/>
  <c r="G32" i="30"/>
  <c r="F32" i="30"/>
  <c r="E32" i="30"/>
  <c r="D32" i="30"/>
  <c r="C32" i="30"/>
  <c r="B32" i="30"/>
  <c r="O31" i="30"/>
  <c r="N31" i="30"/>
  <c r="M31" i="30"/>
  <c r="K31" i="30"/>
  <c r="J31" i="30"/>
  <c r="I31" i="30"/>
  <c r="G31" i="30"/>
  <c r="F31" i="30"/>
  <c r="E31" i="30"/>
  <c r="D31" i="30"/>
  <c r="C31" i="30"/>
  <c r="B31" i="30"/>
  <c r="O30" i="30"/>
  <c r="N30" i="30"/>
  <c r="M30" i="30"/>
  <c r="K30" i="30"/>
  <c r="J30" i="30"/>
  <c r="I30" i="30"/>
  <c r="G30" i="30"/>
  <c r="F30" i="30"/>
  <c r="E30" i="30"/>
  <c r="D30" i="30"/>
  <c r="C30" i="30"/>
  <c r="B30" i="30"/>
  <c r="O29" i="30"/>
  <c r="N29" i="30"/>
  <c r="M29" i="30"/>
  <c r="K29" i="30"/>
  <c r="J29" i="30"/>
  <c r="I29" i="30"/>
  <c r="G29" i="30"/>
  <c r="F29" i="30"/>
  <c r="E29" i="30"/>
  <c r="D29" i="30"/>
  <c r="C29" i="30"/>
  <c r="B29" i="30"/>
  <c r="O28" i="30"/>
  <c r="N28" i="30"/>
  <c r="M28" i="30"/>
  <c r="K28" i="30"/>
  <c r="J28" i="30"/>
  <c r="I28" i="30"/>
  <c r="G28" i="30"/>
  <c r="F28" i="30"/>
  <c r="E28" i="30"/>
  <c r="D28" i="30"/>
  <c r="C28" i="30"/>
  <c r="B28" i="30"/>
  <c r="O27" i="30"/>
  <c r="N27" i="30"/>
  <c r="M27" i="30"/>
  <c r="K27" i="30"/>
  <c r="J27" i="30"/>
  <c r="I27" i="30"/>
  <c r="G27" i="30"/>
  <c r="F27" i="30"/>
  <c r="E27" i="30"/>
  <c r="D27" i="30"/>
  <c r="C27" i="30"/>
  <c r="B27" i="30"/>
  <c r="O26" i="30"/>
  <c r="N26" i="30"/>
  <c r="M26" i="30"/>
  <c r="K26" i="30"/>
  <c r="J26" i="30"/>
  <c r="I26" i="30"/>
  <c r="G26" i="30"/>
  <c r="F26" i="30"/>
  <c r="E26" i="30"/>
  <c r="D26" i="30"/>
  <c r="C26" i="30"/>
  <c r="B26" i="30"/>
  <c r="O25" i="30"/>
  <c r="N25" i="30"/>
  <c r="M25" i="30"/>
  <c r="K25" i="30"/>
  <c r="J25" i="30"/>
  <c r="I25" i="30"/>
  <c r="G25" i="30"/>
  <c r="F25" i="30"/>
  <c r="E25" i="30"/>
  <c r="D25" i="30"/>
  <c r="C25" i="30"/>
  <c r="B25" i="30"/>
  <c r="O24" i="30"/>
  <c r="N24" i="30"/>
  <c r="M24" i="30"/>
  <c r="K24" i="30"/>
  <c r="J24" i="30"/>
  <c r="I24" i="30"/>
  <c r="G24" i="30"/>
  <c r="F24" i="30"/>
  <c r="E24" i="30"/>
  <c r="H24" i="30" s="1"/>
  <c r="L24" i="30" s="1"/>
  <c r="D24" i="30"/>
  <c r="C24" i="30"/>
  <c r="B24" i="30"/>
  <c r="O23" i="30"/>
  <c r="N23" i="30"/>
  <c r="M23" i="30"/>
  <c r="K23" i="30"/>
  <c r="J23" i="30"/>
  <c r="I23" i="30"/>
  <c r="G23" i="30"/>
  <c r="F23" i="30"/>
  <c r="E23" i="30"/>
  <c r="D23" i="30"/>
  <c r="C23" i="30"/>
  <c r="B23" i="30"/>
  <c r="O22" i="30"/>
  <c r="N22" i="30"/>
  <c r="M22" i="30"/>
  <c r="K22" i="30"/>
  <c r="J22" i="30"/>
  <c r="I22" i="30"/>
  <c r="G22" i="30"/>
  <c r="F22" i="30"/>
  <c r="E22" i="30"/>
  <c r="H22" i="30" s="1"/>
  <c r="L22" i="30" s="1"/>
  <c r="D22" i="30"/>
  <c r="C22" i="30"/>
  <c r="B22" i="30"/>
  <c r="O21" i="30"/>
  <c r="N21" i="30"/>
  <c r="M21" i="30"/>
  <c r="K21" i="30"/>
  <c r="J21" i="30"/>
  <c r="I21" i="30"/>
  <c r="G21" i="30"/>
  <c r="F21" i="30"/>
  <c r="E21" i="30"/>
  <c r="D21" i="30"/>
  <c r="C21" i="30"/>
  <c r="B21" i="30"/>
  <c r="O20" i="30"/>
  <c r="N20" i="30"/>
  <c r="M20" i="30"/>
  <c r="K20" i="30"/>
  <c r="J20" i="30"/>
  <c r="I20" i="30"/>
  <c r="G20" i="30"/>
  <c r="F20" i="30"/>
  <c r="E20" i="30"/>
  <c r="D20" i="30"/>
  <c r="C20" i="30"/>
  <c r="B20" i="30"/>
  <c r="O19" i="30"/>
  <c r="N19" i="30"/>
  <c r="M19" i="30"/>
  <c r="K19" i="30"/>
  <c r="J19" i="30"/>
  <c r="I19" i="30"/>
  <c r="G19" i="30"/>
  <c r="F19" i="30"/>
  <c r="E19" i="30"/>
  <c r="D19" i="30"/>
  <c r="C19" i="30"/>
  <c r="B19" i="30"/>
  <c r="O18" i="30"/>
  <c r="N18" i="30"/>
  <c r="M18" i="30"/>
  <c r="K18" i="30"/>
  <c r="J18" i="30"/>
  <c r="I18" i="30"/>
  <c r="G18" i="30"/>
  <c r="F18" i="30"/>
  <c r="E18" i="30"/>
  <c r="D18" i="30"/>
  <c r="C18" i="30"/>
  <c r="B18" i="30"/>
  <c r="O17" i="30"/>
  <c r="N17" i="30"/>
  <c r="M17" i="30"/>
  <c r="K17" i="30"/>
  <c r="J17" i="30"/>
  <c r="I17" i="30"/>
  <c r="G17" i="30"/>
  <c r="F17" i="30"/>
  <c r="E17" i="30"/>
  <c r="D17" i="30"/>
  <c r="C17" i="30"/>
  <c r="B17" i="30"/>
  <c r="O16" i="30"/>
  <c r="N16" i="30"/>
  <c r="M16" i="30"/>
  <c r="K16" i="30"/>
  <c r="J16" i="30"/>
  <c r="I16" i="30"/>
  <c r="G16" i="30"/>
  <c r="F16" i="30"/>
  <c r="H16" i="30" s="1"/>
  <c r="L16" i="30" s="1"/>
  <c r="E16" i="30"/>
  <c r="D16" i="30"/>
  <c r="C16" i="30"/>
  <c r="B16" i="30"/>
  <c r="O15" i="30"/>
  <c r="N15" i="30"/>
  <c r="M15" i="30"/>
  <c r="K15" i="30"/>
  <c r="J15" i="30"/>
  <c r="I15" i="30"/>
  <c r="G15" i="30"/>
  <c r="F15" i="30"/>
  <c r="E15" i="30"/>
  <c r="D15" i="30"/>
  <c r="C15" i="30"/>
  <c r="B15" i="30"/>
  <c r="O14" i="30"/>
  <c r="N14" i="30"/>
  <c r="M14" i="30"/>
  <c r="K14" i="30"/>
  <c r="J14" i="30"/>
  <c r="I14" i="30"/>
  <c r="G14" i="30"/>
  <c r="F14" i="30"/>
  <c r="E14" i="30"/>
  <c r="D14" i="30"/>
  <c r="C14" i="30"/>
  <c r="B14" i="30"/>
  <c r="O13" i="30"/>
  <c r="N13" i="30"/>
  <c r="M13" i="30"/>
  <c r="K13" i="30"/>
  <c r="J13" i="30"/>
  <c r="I13" i="30"/>
  <c r="G13" i="30"/>
  <c r="F13" i="30"/>
  <c r="E13" i="30"/>
  <c r="D13" i="30"/>
  <c r="C13" i="30"/>
  <c r="B13" i="30"/>
  <c r="O12" i="30"/>
  <c r="N12" i="30"/>
  <c r="M12" i="30"/>
  <c r="K12" i="30"/>
  <c r="J12" i="30"/>
  <c r="I12" i="30"/>
  <c r="G12" i="30"/>
  <c r="F12" i="30"/>
  <c r="H12" i="30" s="1"/>
  <c r="L12" i="30" s="1"/>
  <c r="E12" i="30"/>
  <c r="D12" i="30"/>
  <c r="C12" i="30"/>
  <c r="B12" i="30"/>
  <c r="O11" i="30"/>
  <c r="N11" i="30"/>
  <c r="M11" i="30"/>
  <c r="K11" i="30"/>
  <c r="J11" i="30"/>
  <c r="I11" i="30"/>
  <c r="G11" i="30"/>
  <c r="F11" i="30"/>
  <c r="H11" i="30" s="1"/>
  <c r="E11" i="30"/>
  <c r="D11" i="30"/>
  <c r="C11" i="30"/>
  <c r="B11" i="30"/>
  <c r="O10" i="30"/>
  <c r="N10" i="30"/>
  <c r="M10" i="30"/>
  <c r="K10" i="30"/>
  <c r="J10" i="30"/>
  <c r="I10" i="30"/>
  <c r="G10" i="30"/>
  <c r="F10" i="30"/>
  <c r="E10" i="30"/>
  <c r="D10" i="30"/>
  <c r="C10" i="30"/>
  <c r="B10" i="30"/>
  <c r="O9" i="30"/>
  <c r="N9" i="30"/>
  <c r="M9" i="30"/>
  <c r="K9" i="30"/>
  <c r="J9" i="30"/>
  <c r="I9" i="30"/>
  <c r="G9" i="30"/>
  <c r="F9" i="30"/>
  <c r="E9" i="30"/>
  <c r="D9" i="30"/>
  <c r="C9" i="30"/>
  <c r="B9" i="30"/>
  <c r="B426" i="23"/>
  <c r="B425" i="23"/>
  <c r="B424" i="23"/>
  <c r="B423" i="23"/>
  <c r="B422" i="23"/>
  <c r="B421" i="23"/>
  <c r="B420" i="23"/>
  <c r="B419" i="23"/>
  <c r="B418" i="23"/>
  <c r="B415" i="23"/>
  <c r="B414" i="23"/>
  <c r="B413" i="23"/>
  <c r="B412" i="23"/>
  <c r="B411" i="23"/>
  <c r="B410" i="23"/>
  <c r="B409" i="23"/>
  <c r="B408" i="23"/>
  <c r="B407" i="23"/>
  <c r="B406" i="23"/>
  <c r="B405" i="23"/>
  <c r="D396" i="23"/>
  <c r="C396" i="23"/>
  <c r="B396" i="23"/>
  <c r="D395" i="23"/>
  <c r="C395" i="23"/>
  <c r="B395" i="23"/>
  <c r="D394" i="23"/>
  <c r="C394" i="23"/>
  <c r="B394" i="23"/>
  <c r="D393" i="23"/>
  <c r="C393" i="23"/>
  <c r="B393" i="23"/>
  <c r="D392" i="23"/>
  <c r="C392" i="23"/>
  <c r="B392" i="23"/>
  <c r="D391" i="23"/>
  <c r="C391" i="23"/>
  <c r="B391" i="23"/>
  <c r="D390" i="23"/>
  <c r="C390" i="23"/>
  <c r="B390" i="23"/>
  <c r="D389" i="23"/>
  <c r="C389" i="23"/>
  <c r="B389" i="23"/>
  <c r="D388" i="23"/>
  <c r="C388" i="23"/>
  <c r="B388" i="23"/>
  <c r="D387" i="23"/>
  <c r="C387" i="23"/>
  <c r="B387" i="23"/>
  <c r="D386" i="23"/>
  <c r="C386" i="23"/>
  <c r="B386" i="23"/>
  <c r="D385" i="23"/>
  <c r="C385" i="23"/>
  <c r="B385" i="23"/>
  <c r="D384" i="23"/>
  <c r="C384" i="23"/>
  <c r="B384" i="23"/>
  <c r="D383" i="23"/>
  <c r="C383" i="23"/>
  <c r="B383" i="23"/>
  <c r="D382" i="23"/>
  <c r="C382" i="23"/>
  <c r="B382" i="23"/>
  <c r="D381" i="23"/>
  <c r="C381" i="23"/>
  <c r="B381" i="23"/>
  <c r="D380" i="23"/>
  <c r="C380" i="23"/>
  <c r="B380" i="23"/>
  <c r="D379" i="23"/>
  <c r="C379" i="23"/>
  <c r="B379" i="23"/>
  <c r="D378" i="23"/>
  <c r="C378" i="23"/>
  <c r="B378" i="23"/>
  <c r="D377" i="23"/>
  <c r="C377" i="23"/>
  <c r="B377" i="23"/>
  <c r="D376" i="23"/>
  <c r="C376" i="23"/>
  <c r="B376" i="23"/>
  <c r="D375" i="23"/>
  <c r="C375" i="23"/>
  <c r="B375" i="23"/>
  <c r="D374" i="23"/>
  <c r="C374" i="23"/>
  <c r="B374" i="23"/>
  <c r="D373" i="23"/>
  <c r="C373" i="23"/>
  <c r="B373" i="23"/>
  <c r="D372" i="23"/>
  <c r="C372" i="23"/>
  <c r="B372" i="23"/>
  <c r="D371" i="23"/>
  <c r="C371" i="23"/>
  <c r="B371" i="23"/>
  <c r="D370" i="23"/>
  <c r="C370" i="23"/>
  <c r="B370" i="23"/>
  <c r="D369" i="23"/>
  <c r="C369" i="23"/>
  <c r="B369" i="23"/>
  <c r="D368" i="23"/>
  <c r="C368" i="23"/>
  <c r="B368" i="23"/>
  <c r="D367" i="23"/>
  <c r="C367" i="23"/>
  <c r="B367" i="23"/>
  <c r="D366" i="23"/>
  <c r="C366" i="23"/>
  <c r="B366" i="23"/>
  <c r="D365" i="23"/>
  <c r="C365" i="23"/>
  <c r="B365" i="23"/>
  <c r="D364" i="23"/>
  <c r="C364" i="23"/>
  <c r="B364" i="23"/>
  <c r="D363" i="23"/>
  <c r="C363" i="23"/>
  <c r="B363" i="23"/>
  <c r="D362" i="23"/>
  <c r="C362" i="23"/>
  <c r="B362" i="23"/>
  <c r="D361" i="23"/>
  <c r="C361" i="23"/>
  <c r="B361" i="23"/>
  <c r="D360" i="23"/>
  <c r="C360" i="23"/>
  <c r="B360" i="23"/>
  <c r="D359" i="23"/>
  <c r="C359" i="23"/>
  <c r="B359" i="23"/>
  <c r="D358" i="23"/>
  <c r="C358" i="23"/>
  <c r="B358" i="23"/>
  <c r="D357" i="23"/>
  <c r="C357" i="23"/>
  <c r="B357" i="23"/>
  <c r="D356" i="23"/>
  <c r="C356" i="23"/>
  <c r="B356" i="23"/>
  <c r="D355" i="23"/>
  <c r="C355" i="23"/>
  <c r="B355" i="23"/>
  <c r="D354" i="23"/>
  <c r="C354" i="23"/>
  <c r="B354" i="23"/>
  <c r="D353" i="23"/>
  <c r="C353" i="23"/>
  <c r="B353" i="23"/>
  <c r="D352" i="23"/>
  <c r="C352" i="23"/>
  <c r="B352" i="23"/>
  <c r="D351" i="23"/>
  <c r="C351" i="23"/>
  <c r="B351" i="23"/>
  <c r="D350" i="23"/>
  <c r="C350" i="23"/>
  <c r="B350" i="23"/>
  <c r="D349" i="23"/>
  <c r="C349" i="23"/>
  <c r="B349" i="23"/>
  <c r="D348" i="23"/>
  <c r="C348" i="23"/>
  <c r="B348" i="23"/>
  <c r="D347" i="23"/>
  <c r="C347" i="23"/>
  <c r="B347" i="23"/>
  <c r="D346" i="23"/>
  <c r="C346" i="23"/>
  <c r="B346" i="23"/>
  <c r="D345" i="23"/>
  <c r="C345" i="23"/>
  <c r="B345" i="23"/>
  <c r="D344" i="23"/>
  <c r="C344" i="23"/>
  <c r="B344" i="23"/>
  <c r="D343" i="23"/>
  <c r="C343" i="23"/>
  <c r="B343" i="23"/>
  <c r="D342" i="23"/>
  <c r="C342" i="23"/>
  <c r="B342" i="23"/>
  <c r="D341" i="23"/>
  <c r="C341" i="23"/>
  <c r="B341" i="23"/>
  <c r="D340" i="23"/>
  <c r="C340" i="23"/>
  <c r="B340" i="23"/>
  <c r="D339" i="23"/>
  <c r="C339" i="23"/>
  <c r="B339" i="23"/>
  <c r="D338" i="23"/>
  <c r="C338" i="23"/>
  <c r="B338" i="23"/>
  <c r="D337" i="23"/>
  <c r="C337" i="23"/>
  <c r="B337" i="23"/>
  <c r="D336" i="23"/>
  <c r="C336" i="23"/>
  <c r="B336" i="23"/>
  <c r="D335" i="23"/>
  <c r="C335" i="23"/>
  <c r="B335" i="23"/>
  <c r="D334" i="23"/>
  <c r="C334" i="23"/>
  <c r="B334" i="23"/>
  <c r="D333" i="23"/>
  <c r="C333" i="23"/>
  <c r="B333" i="23"/>
  <c r="D332" i="23"/>
  <c r="C332" i="23"/>
  <c r="B332" i="23"/>
  <c r="D331" i="23"/>
  <c r="C331" i="23"/>
  <c r="B331" i="23"/>
  <c r="D330" i="23"/>
  <c r="C330" i="23"/>
  <c r="B330" i="23"/>
  <c r="D329" i="23"/>
  <c r="C329" i="23"/>
  <c r="B329" i="23"/>
  <c r="D328" i="23"/>
  <c r="C328" i="23"/>
  <c r="B328" i="23"/>
  <c r="D327" i="23"/>
  <c r="C327" i="23"/>
  <c r="B327" i="23"/>
  <c r="D326" i="23"/>
  <c r="C326" i="23"/>
  <c r="B326" i="23"/>
  <c r="D325" i="23"/>
  <c r="C325" i="23"/>
  <c r="B325" i="23"/>
  <c r="D324" i="23"/>
  <c r="C324" i="23"/>
  <c r="B324" i="23"/>
  <c r="D323" i="23"/>
  <c r="C323" i="23"/>
  <c r="B323" i="23"/>
  <c r="D322" i="23"/>
  <c r="C322" i="23"/>
  <c r="B322" i="23"/>
  <c r="D321" i="23"/>
  <c r="C321" i="23"/>
  <c r="B321" i="23"/>
  <c r="D320" i="23"/>
  <c r="C320" i="23"/>
  <c r="B320" i="23"/>
  <c r="D319" i="23"/>
  <c r="C319" i="23"/>
  <c r="B319" i="23"/>
  <c r="D318" i="23"/>
  <c r="C318" i="23"/>
  <c r="B318" i="23"/>
  <c r="D317" i="23"/>
  <c r="C317" i="23"/>
  <c r="B317" i="23"/>
  <c r="D316" i="23"/>
  <c r="C316" i="23"/>
  <c r="B316" i="23"/>
  <c r="D315" i="23"/>
  <c r="C315" i="23"/>
  <c r="B315" i="23"/>
  <c r="D314" i="23"/>
  <c r="C314" i="23"/>
  <c r="B314" i="23"/>
  <c r="D313" i="23"/>
  <c r="C313" i="23"/>
  <c r="B313" i="23"/>
  <c r="D312" i="23"/>
  <c r="C312" i="23"/>
  <c r="B312" i="23"/>
  <c r="D311" i="23"/>
  <c r="C311" i="23"/>
  <c r="B311" i="23"/>
  <c r="D310" i="23"/>
  <c r="C310" i="23"/>
  <c r="B310" i="23"/>
  <c r="D309" i="23"/>
  <c r="C309" i="23"/>
  <c r="B309" i="23"/>
  <c r="D308" i="23"/>
  <c r="C308" i="23"/>
  <c r="B308" i="23"/>
  <c r="D307" i="23"/>
  <c r="C307" i="23"/>
  <c r="B307" i="23"/>
  <c r="D306" i="23"/>
  <c r="C306" i="23"/>
  <c r="B306" i="23"/>
  <c r="D305" i="23"/>
  <c r="C305" i="23"/>
  <c r="B305" i="23"/>
  <c r="D304" i="23"/>
  <c r="C304" i="23"/>
  <c r="B304" i="23"/>
  <c r="D303" i="23"/>
  <c r="C303" i="23"/>
  <c r="B303" i="23"/>
  <c r="D302" i="23"/>
  <c r="C302" i="23"/>
  <c r="B302" i="23"/>
  <c r="D301" i="23"/>
  <c r="C301" i="23"/>
  <c r="B301" i="23"/>
  <c r="D300" i="23"/>
  <c r="C300" i="23"/>
  <c r="B300" i="23"/>
  <c r="D299" i="23"/>
  <c r="C299" i="23"/>
  <c r="B299" i="23"/>
  <c r="D298" i="23"/>
  <c r="C298" i="23"/>
  <c r="B298" i="23"/>
  <c r="D297" i="23"/>
  <c r="C297" i="23"/>
  <c r="B297" i="23"/>
  <c r="D296" i="23"/>
  <c r="C296" i="23"/>
  <c r="B296" i="23"/>
  <c r="D295" i="23"/>
  <c r="C295" i="23"/>
  <c r="B295" i="23"/>
  <c r="D294" i="23"/>
  <c r="C294" i="23"/>
  <c r="B294" i="23"/>
  <c r="D293" i="23"/>
  <c r="C293" i="23"/>
  <c r="B293" i="23"/>
  <c r="D292" i="23"/>
  <c r="C292" i="23"/>
  <c r="B292" i="23"/>
  <c r="D291" i="23"/>
  <c r="C291" i="23"/>
  <c r="B291" i="23"/>
  <c r="D290" i="23"/>
  <c r="C290" i="23"/>
  <c r="B290" i="23"/>
  <c r="D289" i="23"/>
  <c r="C289" i="23"/>
  <c r="B289" i="23"/>
  <c r="D288" i="23"/>
  <c r="C288" i="23"/>
  <c r="B288" i="23"/>
  <c r="D287" i="23"/>
  <c r="C287" i="23"/>
  <c r="B287" i="23"/>
  <c r="D286" i="23"/>
  <c r="C286" i="23"/>
  <c r="B286" i="23"/>
  <c r="D285" i="23"/>
  <c r="C285" i="23"/>
  <c r="B285" i="23"/>
  <c r="D284" i="23"/>
  <c r="C284" i="23"/>
  <c r="B284" i="23"/>
  <c r="D283" i="23"/>
  <c r="C283" i="23"/>
  <c r="B283" i="23"/>
  <c r="D282" i="23"/>
  <c r="C282" i="23"/>
  <c r="B282" i="23"/>
  <c r="D281" i="23"/>
  <c r="C281" i="23"/>
  <c r="B281" i="23"/>
  <c r="D280" i="23"/>
  <c r="C280" i="23"/>
  <c r="B280" i="23"/>
  <c r="D279" i="23"/>
  <c r="C279" i="23"/>
  <c r="B279" i="23"/>
  <c r="D278" i="23"/>
  <c r="C278" i="23"/>
  <c r="B278" i="23"/>
  <c r="D277" i="23"/>
  <c r="C277" i="23"/>
  <c r="B277" i="23"/>
  <c r="D276" i="23"/>
  <c r="C276" i="23"/>
  <c r="B276" i="23"/>
  <c r="D275" i="23"/>
  <c r="C275" i="23"/>
  <c r="B275" i="23"/>
  <c r="D274" i="23"/>
  <c r="C274" i="23"/>
  <c r="B274" i="23"/>
  <c r="D273" i="23"/>
  <c r="C273" i="23"/>
  <c r="B273" i="23"/>
  <c r="D272" i="23"/>
  <c r="C272" i="23"/>
  <c r="B272" i="23"/>
  <c r="D271" i="23"/>
  <c r="C271" i="23"/>
  <c r="B271" i="23"/>
  <c r="D270" i="23"/>
  <c r="C270" i="23"/>
  <c r="B270" i="23"/>
  <c r="D269" i="23"/>
  <c r="C269" i="23"/>
  <c r="B269" i="23"/>
  <c r="D268" i="23"/>
  <c r="C268" i="23"/>
  <c r="B268" i="23"/>
  <c r="D267" i="23"/>
  <c r="C267" i="23"/>
  <c r="B267" i="23"/>
  <c r="D266" i="23"/>
  <c r="C266" i="23"/>
  <c r="B266" i="23"/>
  <c r="D265" i="23"/>
  <c r="C265" i="23"/>
  <c r="B265" i="23"/>
  <c r="D264" i="23"/>
  <c r="C264" i="23"/>
  <c r="B264" i="23"/>
  <c r="D263" i="23"/>
  <c r="C263" i="23"/>
  <c r="B263" i="23"/>
  <c r="D262" i="23"/>
  <c r="C262" i="23"/>
  <c r="B262" i="23"/>
  <c r="D261" i="23"/>
  <c r="C261" i="23"/>
  <c r="B261" i="23"/>
  <c r="D260" i="23"/>
  <c r="C260" i="23"/>
  <c r="B260" i="23"/>
  <c r="D259" i="23"/>
  <c r="C259" i="23"/>
  <c r="B259" i="23"/>
  <c r="D258" i="23"/>
  <c r="C258" i="23"/>
  <c r="B258" i="23"/>
  <c r="D257" i="23"/>
  <c r="C257" i="23"/>
  <c r="B257" i="23"/>
  <c r="D256" i="23"/>
  <c r="C256" i="23"/>
  <c r="B256" i="23"/>
  <c r="D255" i="23"/>
  <c r="C255" i="23"/>
  <c r="B255" i="23"/>
  <c r="D254" i="23"/>
  <c r="C254" i="23"/>
  <c r="B254" i="23"/>
  <c r="D253" i="23"/>
  <c r="C253" i="23"/>
  <c r="B253" i="23"/>
  <c r="D252" i="23"/>
  <c r="C252" i="23"/>
  <c r="B252" i="23"/>
  <c r="D251" i="23"/>
  <c r="C251" i="23"/>
  <c r="B251" i="23"/>
  <c r="D250" i="23"/>
  <c r="C250" i="23"/>
  <c r="B250" i="23"/>
  <c r="D249" i="23"/>
  <c r="C249" i="23"/>
  <c r="B249" i="23"/>
  <c r="D248" i="23"/>
  <c r="C248" i="23"/>
  <c r="B248" i="23"/>
  <c r="D247" i="23"/>
  <c r="C247" i="23"/>
  <c r="B247" i="23"/>
  <c r="D246" i="23"/>
  <c r="C246" i="23"/>
  <c r="B246" i="23"/>
  <c r="D245" i="23"/>
  <c r="C245" i="23"/>
  <c r="B245" i="23"/>
  <c r="D244" i="23"/>
  <c r="C244" i="23"/>
  <c r="B244" i="23"/>
  <c r="D243" i="23"/>
  <c r="C243" i="23"/>
  <c r="B243" i="23"/>
  <c r="D242" i="23"/>
  <c r="C242" i="23"/>
  <c r="B242" i="23"/>
  <c r="D241" i="23"/>
  <c r="C241" i="23"/>
  <c r="B241" i="23"/>
  <c r="D240" i="23"/>
  <c r="C240" i="23"/>
  <c r="B240" i="23"/>
  <c r="D239" i="23"/>
  <c r="C239" i="23"/>
  <c r="B239" i="23"/>
  <c r="D238" i="23"/>
  <c r="C238" i="23"/>
  <c r="B238" i="23"/>
  <c r="D237" i="23"/>
  <c r="C237" i="23"/>
  <c r="B237" i="23"/>
  <c r="D236" i="23"/>
  <c r="C236" i="23"/>
  <c r="B236" i="23"/>
  <c r="D235" i="23"/>
  <c r="C235" i="23"/>
  <c r="B235" i="23"/>
  <c r="D234" i="23"/>
  <c r="C234" i="23"/>
  <c r="B234" i="23"/>
  <c r="D233" i="23"/>
  <c r="C233" i="23"/>
  <c r="B233" i="23"/>
  <c r="D232" i="23"/>
  <c r="C232" i="23"/>
  <c r="B232" i="23"/>
  <c r="D231" i="23"/>
  <c r="C231" i="23"/>
  <c r="B231" i="23"/>
  <c r="D230" i="23"/>
  <c r="C230" i="23"/>
  <c r="B230" i="23"/>
  <c r="D229" i="23"/>
  <c r="C229" i="23"/>
  <c r="B229" i="23"/>
  <c r="D228" i="23"/>
  <c r="C228" i="23"/>
  <c r="B228" i="23"/>
  <c r="D227" i="23"/>
  <c r="C227" i="23"/>
  <c r="B227" i="23"/>
  <c r="D226" i="23"/>
  <c r="C226" i="23"/>
  <c r="B226" i="23"/>
  <c r="D225" i="23"/>
  <c r="C225" i="23"/>
  <c r="B225" i="23"/>
  <c r="D224" i="23"/>
  <c r="C224" i="23"/>
  <c r="B224" i="23"/>
  <c r="D223" i="23"/>
  <c r="C223" i="23"/>
  <c r="B223" i="23"/>
  <c r="D222" i="23"/>
  <c r="C222" i="23"/>
  <c r="B222" i="23"/>
  <c r="D221" i="23"/>
  <c r="C221" i="23"/>
  <c r="B221" i="23"/>
  <c r="D220" i="23"/>
  <c r="C220" i="23"/>
  <c r="B220" i="23"/>
  <c r="D219" i="23"/>
  <c r="C219" i="23"/>
  <c r="B219" i="23"/>
  <c r="D218" i="23"/>
  <c r="C218" i="23"/>
  <c r="B218" i="23"/>
  <c r="D217" i="23"/>
  <c r="C217" i="23"/>
  <c r="B217" i="23"/>
  <c r="D216" i="23"/>
  <c r="C216" i="23"/>
  <c r="B216" i="23"/>
  <c r="D215" i="23"/>
  <c r="C215" i="23"/>
  <c r="B215" i="23"/>
  <c r="D214" i="23"/>
  <c r="C214" i="23"/>
  <c r="B214" i="23"/>
  <c r="D213" i="23"/>
  <c r="C213" i="23"/>
  <c r="B213" i="23"/>
  <c r="D212" i="23"/>
  <c r="C212" i="23"/>
  <c r="B212" i="23"/>
  <c r="D211" i="23"/>
  <c r="C211" i="23"/>
  <c r="B211" i="23"/>
  <c r="D210" i="23"/>
  <c r="C210" i="23"/>
  <c r="B210" i="23"/>
  <c r="D209" i="23"/>
  <c r="C209" i="23"/>
  <c r="B209" i="23"/>
  <c r="D208" i="23"/>
  <c r="C208" i="23"/>
  <c r="B208" i="23"/>
  <c r="D207" i="23"/>
  <c r="C207" i="23"/>
  <c r="B207" i="23"/>
  <c r="D206" i="23"/>
  <c r="C206" i="23"/>
  <c r="B206" i="23"/>
  <c r="D205" i="23"/>
  <c r="C205" i="23"/>
  <c r="B205" i="23"/>
  <c r="D204" i="23"/>
  <c r="C204" i="23"/>
  <c r="B204" i="23"/>
  <c r="D203" i="23"/>
  <c r="C203" i="23"/>
  <c r="B203" i="23"/>
  <c r="D202" i="23"/>
  <c r="C202" i="23"/>
  <c r="B202" i="23"/>
  <c r="D201" i="23"/>
  <c r="C201" i="23"/>
  <c r="B201" i="23"/>
  <c r="D200" i="23"/>
  <c r="C200" i="23"/>
  <c r="B200" i="23"/>
  <c r="D199" i="23"/>
  <c r="C199" i="23"/>
  <c r="B199" i="23"/>
  <c r="D198" i="23"/>
  <c r="C198" i="23"/>
  <c r="B198" i="23"/>
  <c r="D197" i="23"/>
  <c r="C197" i="23"/>
  <c r="B197" i="23"/>
  <c r="D196" i="23"/>
  <c r="C196" i="23"/>
  <c r="B196" i="23"/>
  <c r="D195" i="23"/>
  <c r="C195" i="23"/>
  <c r="B195" i="23"/>
  <c r="D194" i="23"/>
  <c r="C194" i="23"/>
  <c r="B194" i="23"/>
  <c r="D193" i="23"/>
  <c r="C193" i="23"/>
  <c r="B193" i="23"/>
  <c r="D192" i="23"/>
  <c r="C192" i="23"/>
  <c r="B192" i="23"/>
  <c r="D191" i="23"/>
  <c r="C191" i="23"/>
  <c r="B191" i="23"/>
  <c r="D190" i="23"/>
  <c r="C190" i="23"/>
  <c r="B190" i="23"/>
  <c r="D189" i="23"/>
  <c r="C189" i="23"/>
  <c r="B189" i="23"/>
  <c r="D188" i="23"/>
  <c r="C188" i="23"/>
  <c r="B188" i="23"/>
  <c r="D187" i="23"/>
  <c r="C187" i="23"/>
  <c r="B187" i="23"/>
  <c r="D186" i="23"/>
  <c r="C186" i="23"/>
  <c r="B186" i="23"/>
  <c r="D185" i="23"/>
  <c r="C185" i="23"/>
  <c r="B185" i="23"/>
  <c r="D184" i="23"/>
  <c r="C184" i="23"/>
  <c r="B184" i="23"/>
  <c r="D183" i="23"/>
  <c r="C183" i="23"/>
  <c r="B183" i="23"/>
  <c r="D182" i="23"/>
  <c r="C182" i="23"/>
  <c r="B182" i="23"/>
  <c r="D181" i="23"/>
  <c r="C181" i="23"/>
  <c r="B181" i="23"/>
  <c r="D180" i="23"/>
  <c r="C180" i="23"/>
  <c r="B180" i="23"/>
  <c r="D179" i="23"/>
  <c r="C179" i="23"/>
  <c r="B179" i="23"/>
  <c r="D178" i="23"/>
  <c r="C178" i="23"/>
  <c r="B178" i="23"/>
  <c r="D177" i="23"/>
  <c r="C177" i="23"/>
  <c r="B177" i="23"/>
  <c r="D176" i="23"/>
  <c r="C176" i="23"/>
  <c r="B176" i="23"/>
  <c r="D175" i="23"/>
  <c r="C175" i="23"/>
  <c r="B175" i="23"/>
  <c r="D174" i="23"/>
  <c r="C174" i="23"/>
  <c r="B174" i="23"/>
  <c r="D173" i="23"/>
  <c r="C173" i="23"/>
  <c r="B173" i="23"/>
  <c r="D172" i="23"/>
  <c r="C172" i="23"/>
  <c r="B172" i="23"/>
  <c r="D171" i="23"/>
  <c r="C171" i="23"/>
  <c r="B171" i="23"/>
  <c r="D170" i="23"/>
  <c r="C170" i="23"/>
  <c r="B170" i="23"/>
  <c r="D169" i="23"/>
  <c r="C169" i="23"/>
  <c r="B169" i="23"/>
  <c r="D168" i="23"/>
  <c r="C168" i="23"/>
  <c r="B168" i="23"/>
  <c r="D167" i="23"/>
  <c r="C167" i="23"/>
  <c r="B167" i="23"/>
  <c r="D166" i="23"/>
  <c r="C166" i="23"/>
  <c r="B166" i="23"/>
  <c r="D165" i="23"/>
  <c r="C165" i="23"/>
  <c r="B165" i="23"/>
  <c r="D164" i="23"/>
  <c r="C164" i="23"/>
  <c r="B164" i="23"/>
  <c r="D163" i="23"/>
  <c r="C163" i="23"/>
  <c r="B163" i="23"/>
  <c r="D162" i="23"/>
  <c r="C162" i="23"/>
  <c r="B162" i="23"/>
  <c r="D161" i="23"/>
  <c r="C161" i="23"/>
  <c r="B161" i="23"/>
  <c r="D160" i="23"/>
  <c r="C160" i="23"/>
  <c r="B160" i="23"/>
  <c r="D159" i="23"/>
  <c r="C159" i="23"/>
  <c r="B159" i="23"/>
  <c r="D158" i="23"/>
  <c r="C158" i="23"/>
  <c r="B158" i="23"/>
  <c r="D157" i="23"/>
  <c r="C157" i="23"/>
  <c r="B157" i="23"/>
  <c r="D156" i="23"/>
  <c r="C156" i="23"/>
  <c r="B156" i="23"/>
  <c r="D155" i="23"/>
  <c r="C155" i="23"/>
  <c r="B155" i="23"/>
  <c r="D154" i="23"/>
  <c r="C154" i="23"/>
  <c r="B154" i="23"/>
  <c r="D153" i="23"/>
  <c r="C153" i="23"/>
  <c r="B153" i="23"/>
  <c r="D152" i="23"/>
  <c r="C152" i="23"/>
  <c r="B152" i="23"/>
  <c r="D151" i="23"/>
  <c r="C151" i="23"/>
  <c r="B151" i="23"/>
  <c r="D150" i="23"/>
  <c r="C150" i="23"/>
  <c r="B150" i="23"/>
  <c r="D149" i="23"/>
  <c r="C149" i="23"/>
  <c r="B149" i="23"/>
  <c r="D148" i="23"/>
  <c r="C148" i="23"/>
  <c r="B148" i="23"/>
  <c r="D147" i="23"/>
  <c r="C147" i="23"/>
  <c r="B147" i="23"/>
  <c r="D146" i="23"/>
  <c r="C146" i="23"/>
  <c r="B146" i="23"/>
  <c r="D145" i="23"/>
  <c r="C145" i="23"/>
  <c r="B145" i="23"/>
  <c r="D144" i="23"/>
  <c r="C144" i="23"/>
  <c r="B144" i="23"/>
  <c r="D143" i="23"/>
  <c r="C143" i="23"/>
  <c r="B143" i="23"/>
  <c r="D142" i="23"/>
  <c r="C142" i="23"/>
  <c r="B142" i="23"/>
  <c r="D141" i="23"/>
  <c r="C141" i="23"/>
  <c r="B141" i="23"/>
  <c r="D140" i="23"/>
  <c r="C140" i="23"/>
  <c r="B140" i="23"/>
  <c r="D139" i="23"/>
  <c r="C139" i="23"/>
  <c r="B139" i="23"/>
  <c r="D138" i="23"/>
  <c r="C138" i="23"/>
  <c r="B138" i="23"/>
  <c r="D137" i="23"/>
  <c r="C137" i="23"/>
  <c r="B137" i="23"/>
  <c r="D136" i="23"/>
  <c r="C136" i="23"/>
  <c r="B136" i="23"/>
  <c r="D135" i="23"/>
  <c r="C135" i="23"/>
  <c r="B135" i="23"/>
  <c r="D134" i="23"/>
  <c r="C134" i="23"/>
  <c r="B134" i="23"/>
  <c r="D133" i="23"/>
  <c r="C133" i="23"/>
  <c r="B133" i="23"/>
  <c r="D132" i="23"/>
  <c r="C132" i="23"/>
  <c r="B132" i="23"/>
  <c r="D131" i="23"/>
  <c r="C131" i="23"/>
  <c r="B131" i="23"/>
  <c r="D130" i="23"/>
  <c r="C130" i="23"/>
  <c r="B130" i="23"/>
  <c r="D129" i="23"/>
  <c r="C129" i="23"/>
  <c r="B129" i="23"/>
  <c r="D128" i="23"/>
  <c r="C128" i="23"/>
  <c r="B128" i="23"/>
  <c r="D127" i="23"/>
  <c r="C127" i="23"/>
  <c r="B127" i="23"/>
  <c r="D126" i="23"/>
  <c r="C126" i="23"/>
  <c r="B126" i="23"/>
  <c r="D125" i="23"/>
  <c r="C125" i="23"/>
  <c r="B125" i="23"/>
  <c r="D124" i="23"/>
  <c r="C124" i="23"/>
  <c r="B124" i="23"/>
  <c r="D123" i="23"/>
  <c r="C123" i="23"/>
  <c r="B123" i="23"/>
  <c r="D122" i="23"/>
  <c r="C122" i="23"/>
  <c r="B122" i="23"/>
  <c r="D121" i="23"/>
  <c r="C121" i="23"/>
  <c r="B121" i="23"/>
  <c r="D120" i="23"/>
  <c r="C120" i="23"/>
  <c r="B120" i="23"/>
  <c r="D119" i="23"/>
  <c r="C119" i="23"/>
  <c r="B119" i="23"/>
  <c r="D118" i="23"/>
  <c r="C118" i="23"/>
  <c r="B118" i="23"/>
  <c r="D117" i="23"/>
  <c r="C117" i="23"/>
  <c r="B117" i="23"/>
  <c r="D116" i="23"/>
  <c r="C116" i="23"/>
  <c r="B116" i="23"/>
  <c r="D115" i="23"/>
  <c r="C115" i="23"/>
  <c r="B115" i="23"/>
  <c r="D114" i="23"/>
  <c r="C114" i="23"/>
  <c r="B114" i="23"/>
  <c r="D113" i="23"/>
  <c r="C113" i="23"/>
  <c r="B113" i="23"/>
  <c r="D112" i="23"/>
  <c r="C112" i="23"/>
  <c r="B112" i="23"/>
  <c r="D111" i="23"/>
  <c r="C111" i="23"/>
  <c r="B111" i="23"/>
  <c r="D110" i="23"/>
  <c r="C110" i="23"/>
  <c r="B110" i="23"/>
  <c r="D109" i="23"/>
  <c r="C109" i="23"/>
  <c r="B109" i="23"/>
  <c r="D108" i="23"/>
  <c r="C108" i="23"/>
  <c r="B108" i="23"/>
  <c r="D107" i="23"/>
  <c r="C107" i="23"/>
  <c r="B107" i="23"/>
  <c r="D106" i="23"/>
  <c r="C106" i="23"/>
  <c r="B106" i="23"/>
  <c r="D105" i="23"/>
  <c r="C105" i="23"/>
  <c r="B105" i="23"/>
  <c r="D104" i="23"/>
  <c r="C104" i="23"/>
  <c r="B104" i="23"/>
  <c r="D103" i="23"/>
  <c r="C103" i="23"/>
  <c r="B103" i="23"/>
  <c r="D102" i="23"/>
  <c r="C102" i="23"/>
  <c r="B102" i="23"/>
  <c r="D101" i="23"/>
  <c r="C101" i="23"/>
  <c r="B101" i="23"/>
  <c r="D100" i="23"/>
  <c r="C100" i="23"/>
  <c r="B100" i="23"/>
  <c r="D99" i="23"/>
  <c r="C99" i="23"/>
  <c r="B99" i="23"/>
  <c r="D98" i="23"/>
  <c r="C98" i="23"/>
  <c r="B98" i="23"/>
  <c r="D97" i="23"/>
  <c r="C97" i="23"/>
  <c r="B97" i="23"/>
  <c r="D96" i="23"/>
  <c r="C96" i="23"/>
  <c r="B96" i="23"/>
  <c r="D95" i="23"/>
  <c r="C95" i="23"/>
  <c r="B95" i="23"/>
  <c r="D94" i="23"/>
  <c r="C94" i="23"/>
  <c r="B94" i="23"/>
  <c r="D93" i="23"/>
  <c r="C93" i="23"/>
  <c r="B93" i="23"/>
  <c r="D92" i="23"/>
  <c r="C92" i="23"/>
  <c r="B92" i="23"/>
  <c r="D91" i="23"/>
  <c r="C91" i="23"/>
  <c r="B91" i="23"/>
  <c r="D90" i="23"/>
  <c r="C90" i="23"/>
  <c r="B90" i="23"/>
  <c r="D89" i="23"/>
  <c r="C89" i="23"/>
  <c r="B89" i="23"/>
  <c r="D88" i="23"/>
  <c r="C88" i="23"/>
  <c r="B88" i="23"/>
  <c r="D87" i="23"/>
  <c r="C87" i="23"/>
  <c r="B87" i="23"/>
  <c r="D86" i="23"/>
  <c r="C86" i="23"/>
  <c r="B86" i="23"/>
  <c r="D85" i="23"/>
  <c r="C85" i="23"/>
  <c r="B85" i="23"/>
  <c r="D84" i="23"/>
  <c r="C84" i="23"/>
  <c r="B84" i="23"/>
  <c r="D83" i="23"/>
  <c r="C83" i="23"/>
  <c r="B83" i="23"/>
  <c r="D82" i="23"/>
  <c r="C82" i="23"/>
  <c r="B82" i="23"/>
  <c r="D81" i="23"/>
  <c r="C81" i="23"/>
  <c r="B81" i="23"/>
  <c r="D80" i="23"/>
  <c r="C80" i="23"/>
  <c r="B80" i="23"/>
  <c r="D79" i="23"/>
  <c r="C79" i="23"/>
  <c r="B79" i="23"/>
  <c r="D78" i="23"/>
  <c r="C78" i="23"/>
  <c r="B78" i="23"/>
  <c r="D77" i="23"/>
  <c r="C77" i="23"/>
  <c r="B77" i="23"/>
  <c r="D76" i="23"/>
  <c r="C76" i="23"/>
  <c r="B76" i="23"/>
  <c r="D75" i="23"/>
  <c r="C75" i="23"/>
  <c r="B75" i="23"/>
  <c r="D74" i="23"/>
  <c r="C74" i="23"/>
  <c r="B74" i="23"/>
  <c r="D73" i="23"/>
  <c r="C73" i="23"/>
  <c r="B73" i="23"/>
  <c r="D72" i="23"/>
  <c r="C72" i="23"/>
  <c r="B72" i="23"/>
  <c r="D71" i="23"/>
  <c r="C71" i="23"/>
  <c r="B71" i="23"/>
  <c r="D70" i="23"/>
  <c r="C70" i="23"/>
  <c r="B70" i="23"/>
  <c r="D69" i="23"/>
  <c r="C69" i="23"/>
  <c r="B69" i="23"/>
  <c r="D68" i="23"/>
  <c r="C68" i="23"/>
  <c r="B68" i="23"/>
  <c r="D67" i="23"/>
  <c r="C67" i="23"/>
  <c r="B67" i="23"/>
  <c r="D66" i="23"/>
  <c r="C66" i="23"/>
  <c r="B66" i="23"/>
  <c r="D65" i="23"/>
  <c r="C65" i="23"/>
  <c r="B65" i="23"/>
  <c r="D64" i="23"/>
  <c r="C64" i="23"/>
  <c r="B64" i="23"/>
  <c r="D63" i="23"/>
  <c r="C63" i="23"/>
  <c r="B63" i="23"/>
  <c r="D62" i="23"/>
  <c r="C62" i="23"/>
  <c r="B62" i="23"/>
  <c r="D61" i="23"/>
  <c r="C61" i="23"/>
  <c r="B61" i="23"/>
  <c r="D60" i="23"/>
  <c r="C60" i="23"/>
  <c r="B60" i="23"/>
  <c r="D59" i="23"/>
  <c r="C59" i="23"/>
  <c r="B59" i="23"/>
  <c r="D58" i="23"/>
  <c r="C58" i="23"/>
  <c r="B58" i="23"/>
  <c r="D57" i="23"/>
  <c r="C57" i="23"/>
  <c r="B57" i="23"/>
  <c r="D56" i="23"/>
  <c r="C56" i="23"/>
  <c r="B56" i="23"/>
  <c r="D55" i="23"/>
  <c r="C55" i="23"/>
  <c r="B55" i="23"/>
  <c r="D54" i="23"/>
  <c r="C54" i="23"/>
  <c r="B54" i="23"/>
  <c r="D53" i="23"/>
  <c r="C53" i="23"/>
  <c r="B53" i="23"/>
  <c r="D52" i="23"/>
  <c r="C52" i="23"/>
  <c r="B52" i="23"/>
  <c r="D51" i="23"/>
  <c r="C51" i="23"/>
  <c r="B51" i="23"/>
  <c r="D50" i="23"/>
  <c r="C50" i="23"/>
  <c r="B50" i="23"/>
  <c r="D49" i="23"/>
  <c r="C49" i="23"/>
  <c r="B49" i="23"/>
  <c r="D48" i="23"/>
  <c r="C48" i="23"/>
  <c r="B48" i="23"/>
  <c r="D47" i="23"/>
  <c r="C47" i="23"/>
  <c r="B47" i="23"/>
  <c r="D46" i="23"/>
  <c r="C46" i="23"/>
  <c r="B46" i="23"/>
  <c r="D45" i="23"/>
  <c r="C45" i="23"/>
  <c r="B45" i="23"/>
  <c r="D44" i="23"/>
  <c r="C44" i="23"/>
  <c r="B44" i="23"/>
  <c r="D43" i="23"/>
  <c r="C43" i="23"/>
  <c r="B43" i="23"/>
  <c r="D42" i="23"/>
  <c r="C42" i="23"/>
  <c r="B42" i="23"/>
  <c r="D41" i="23"/>
  <c r="C41" i="23"/>
  <c r="B41" i="23"/>
  <c r="D40" i="23"/>
  <c r="C40" i="23"/>
  <c r="B40" i="23"/>
  <c r="D39" i="23"/>
  <c r="C39" i="23"/>
  <c r="B39" i="23"/>
  <c r="D38" i="23"/>
  <c r="C38" i="23"/>
  <c r="B38" i="23"/>
  <c r="D37" i="23"/>
  <c r="C37" i="23"/>
  <c r="B37" i="23"/>
  <c r="D36" i="23"/>
  <c r="C36" i="23"/>
  <c r="B36" i="23"/>
  <c r="D35" i="23"/>
  <c r="C35" i="23"/>
  <c r="B35" i="23"/>
  <c r="D34" i="23"/>
  <c r="C34" i="23"/>
  <c r="B34" i="23"/>
  <c r="D33" i="23"/>
  <c r="C33" i="23"/>
  <c r="B33" i="23"/>
  <c r="D32" i="23"/>
  <c r="C32" i="23"/>
  <c r="B32" i="23"/>
  <c r="D31" i="23"/>
  <c r="C31" i="23"/>
  <c r="B31" i="23"/>
  <c r="D30" i="23"/>
  <c r="C30" i="23"/>
  <c r="B30" i="23"/>
  <c r="D29" i="23"/>
  <c r="C29" i="23"/>
  <c r="B29" i="23"/>
  <c r="D28" i="23"/>
  <c r="C28" i="23"/>
  <c r="B28" i="23"/>
  <c r="D27" i="23"/>
  <c r="C27" i="23"/>
  <c r="B27" i="23"/>
  <c r="D26" i="23"/>
  <c r="C26" i="23"/>
  <c r="B26" i="23"/>
  <c r="D25" i="23"/>
  <c r="C25" i="23"/>
  <c r="B25" i="23"/>
  <c r="D24" i="23"/>
  <c r="C24" i="23"/>
  <c r="B24" i="23"/>
  <c r="D23" i="23"/>
  <c r="C23" i="23"/>
  <c r="B23" i="23"/>
  <c r="D22" i="23"/>
  <c r="C22" i="23"/>
  <c r="B22" i="23"/>
  <c r="D21" i="23"/>
  <c r="C21" i="23"/>
  <c r="B21" i="23"/>
  <c r="D20" i="23"/>
  <c r="C20" i="23"/>
  <c r="B20" i="23"/>
  <c r="D19" i="23"/>
  <c r="C19" i="23"/>
  <c r="B19" i="23"/>
  <c r="D18" i="23"/>
  <c r="C18" i="23"/>
  <c r="B18" i="23"/>
  <c r="D17" i="23"/>
  <c r="C17" i="23"/>
  <c r="B17" i="23"/>
  <c r="D16" i="23"/>
  <c r="C16" i="23"/>
  <c r="B16" i="23"/>
  <c r="D15" i="23"/>
  <c r="C15" i="23"/>
  <c r="B15" i="23"/>
  <c r="D14" i="23"/>
  <c r="C14" i="23"/>
  <c r="B14" i="23"/>
  <c r="HU13" i="23"/>
  <c r="HT13" i="23"/>
  <c r="HS13" i="23"/>
  <c r="HR13" i="23"/>
  <c r="HQ13" i="23"/>
  <c r="HP13" i="23"/>
  <c r="HO13" i="23"/>
  <c r="HN13" i="23"/>
  <c r="HM13" i="23"/>
  <c r="HL13" i="23"/>
  <c r="HK13" i="23"/>
  <c r="HJ13" i="23"/>
  <c r="HI13" i="23"/>
  <c r="HH13" i="23"/>
  <c r="HG13" i="23"/>
  <c r="HF13" i="23"/>
  <c r="HD13" i="23"/>
  <c r="HC13" i="23"/>
  <c r="HB13" i="23"/>
  <c r="HA13" i="23"/>
  <c r="GZ13" i="23"/>
  <c r="GY13" i="23"/>
  <c r="GX13" i="23"/>
  <c r="GW13" i="23"/>
  <c r="GV13" i="23"/>
  <c r="GU13" i="23"/>
  <c r="GT13" i="23"/>
  <c r="GS13" i="23"/>
  <c r="GR13" i="23"/>
  <c r="GQ13" i="23"/>
  <c r="GP13" i="23"/>
  <c r="GO13" i="23"/>
  <c r="GM13" i="23"/>
  <c r="GL13" i="23"/>
  <c r="GK13" i="23"/>
  <c r="GJ13" i="23"/>
  <c r="GI13" i="23"/>
  <c r="GH13" i="23"/>
  <c r="GG13" i="23"/>
  <c r="GF13" i="23"/>
  <c r="GE13" i="23"/>
  <c r="GD13" i="23"/>
  <c r="GC13" i="23"/>
  <c r="GB13" i="23"/>
  <c r="GA13" i="23"/>
  <c r="FZ13" i="23"/>
  <c r="FY13" i="23"/>
  <c r="FX13" i="23"/>
  <c r="FV13" i="23"/>
  <c r="FU13" i="23"/>
  <c r="FT13" i="23"/>
  <c r="FS13" i="23"/>
  <c r="FR13" i="23"/>
  <c r="FQ13" i="23"/>
  <c r="FP13" i="23"/>
  <c r="FO13" i="23"/>
  <c r="FN13" i="23"/>
  <c r="FM13" i="23"/>
  <c r="FL13" i="23"/>
  <c r="FK13" i="23"/>
  <c r="FJ13" i="23"/>
  <c r="FI13" i="23"/>
  <c r="FH13" i="23"/>
  <c r="FG13" i="23"/>
  <c r="FE13" i="23"/>
  <c r="FD13" i="23"/>
  <c r="FC13" i="23"/>
  <c r="FB13" i="23"/>
  <c r="FA13" i="23"/>
  <c r="EZ13" i="23"/>
  <c r="EY13" i="23"/>
  <c r="EX13" i="23"/>
  <c r="EW13" i="23"/>
  <c r="EV13" i="23"/>
  <c r="EU13" i="23"/>
  <c r="ET13" i="23"/>
  <c r="ES13" i="23"/>
  <c r="ER13" i="23"/>
  <c r="EQ13" i="23"/>
  <c r="EP13" i="23"/>
  <c r="EN13" i="23"/>
  <c r="EM13" i="23"/>
  <c r="EL13" i="23"/>
  <c r="EK13" i="23"/>
  <c r="EJ13" i="23"/>
  <c r="EI13" i="23"/>
  <c r="EH13" i="23"/>
  <c r="EG13" i="23"/>
  <c r="EF13" i="23"/>
  <c r="EE13" i="23"/>
  <c r="ED13" i="23"/>
  <c r="EC13" i="23"/>
  <c r="EB13" i="23"/>
  <c r="EA13" i="23"/>
  <c r="DZ13" i="23"/>
  <c r="DY13" i="23"/>
  <c r="DW13" i="23"/>
  <c r="DV13" i="23"/>
  <c r="DU13" i="23"/>
  <c r="DT13" i="23"/>
  <c r="DS13" i="23"/>
  <c r="DR13" i="23"/>
  <c r="DQ13" i="23"/>
  <c r="DP13" i="23"/>
  <c r="DO13" i="23"/>
  <c r="DN13" i="23"/>
  <c r="DM13" i="23"/>
  <c r="DL13" i="23"/>
  <c r="DK13" i="23"/>
  <c r="DJ13" i="23"/>
  <c r="DI13" i="23"/>
  <c r="DH13" i="23"/>
  <c r="DF13" i="23"/>
  <c r="DE13" i="23"/>
  <c r="DD13" i="23"/>
  <c r="DC13" i="23"/>
  <c r="DB13" i="23"/>
  <c r="DA13" i="23"/>
  <c r="CZ13" i="23"/>
  <c r="CY13" i="23"/>
  <c r="CX13" i="23"/>
  <c r="CW13" i="23"/>
  <c r="CV13" i="23"/>
  <c r="CU13" i="23"/>
  <c r="CT13" i="23"/>
  <c r="CS13" i="23"/>
  <c r="CR13" i="23"/>
  <c r="CQ13" i="23"/>
  <c r="CO13" i="23"/>
  <c r="CN13" i="23"/>
  <c r="CM13" i="23"/>
  <c r="CL13" i="23"/>
  <c r="CK13" i="23"/>
  <c r="CJ13" i="23"/>
  <c r="CI13" i="23"/>
  <c r="CH13" i="23"/>
  <c r="CG13" i="23"/>
  <c r="CF13" i="23"/>
  <c r="CE13" i="23"/>
  <c r="CD13" i="23"/>
  <c r="CC13" i="23"/>
  <c r="CB13" i="23"/>
  <c r="CA13" i="23"/>
  <c r="BZ13" i="23"/>
  <c r="BX13" i="23"/>
  <c r="BW13" i="23"/>
  <c r="BV13" i="23"/>
  <c r="BU13" i="23"/>
  <c r="BT13" i="23"/>
  <c r="BS13" i="23"/>
  <c r="BR13" i="23"/>
  <c r="BQ13" i="23"/>
  <c r="BP13" i="23"/>
  <c r="BO13" i="23"/>
  <c r="BN13" i="23"/>
  <c r="BM13" i="23"/>
  <c r="BL13" i="23"/>
  <c r="BK13" i="23"/>
  <c r="BJ13" i="23"/>
  <c r="BI13" i="23"/>
  <c r="BE13" i="23"/>
  <c r="BD13" i="23"/>
  <c r="BC13" i="23"/>
  <c r="BB13" i="23"/>
  <c r="BA13" i="23"/>
  <c r="AZ13" i="23"/>
  <c r="AY13" i="23"/>
  <c r="AX13" i="23"/>
  <c r="AW13" i="23"/>
  <c r="AV13" i="23"/>
  <c r="AU13" i="23"/>
  <c r="AT13" i="23"/>
  <c r="AS13" i="23"/>
  <c r="AR13" i="23"/>
  <c r="AQ13" i="23"/>
  <c r="AP13" i="23"/>
  <c r="AN13" i="23"/>
  <c r="AM13" i="23"/>
  <c r="AL13" i="23"/>
  <c r="AK13" i="23"/>
  <c r="AJ13" i="23"/>
  <c r="AI13" i="23"/>
  <c r="AH13" i="23"/>
  <c r="AG13" i="23"/>
  <c r="AF13" i="23"/>
  <c r="AE13" i="23"/>
  <c r="AD13" i="23"/>
  <c r="AC13" i="23"/>
  <c r="AB13" i="23"/>
  <c r="AA13" i="23"/>
  <c r="Z13" i="23"/>
  <c r="Y13" i="23"/>
  <c r="W13" i="23"/>
  <c r="V13" i="23"/>
  <c r="U13" i="23"/>
  <c r="T13" i="23"/>
  <c r="S13" i="23"/>
  <c r="R13" i="23"/>
  <c r="Q13" i="23"/>
  <c r="P13" i="23"/>
  <c r="O13" i="23"/>
  <c r="N13" i="23"/>
  <c r="M13" i="23"/>
  <c r="L13" i="23"/>
  <c r="K13" i="23"/>
  <c r="J13" i="23"/>
  <c r="I13" i="23"/>
  <c r="H13" i="23"/>
  <c r="G13" i="23"/>
  <c r="A4" i="23"/>
  <c r="BX3" i="23"/>
  <c r="BW3" i="23"/>
  <c r="BV3" i="23"/>
  <c r="BU3" i="23"/>
  <c r="BT3" i="23"/>
  <c r="BS3" i="23"/>
  <c r="BR3" i="23"/>
  <c r="BQ3" i="23"/>
  <c r="BP3" i="23"/>
  <c r="BO3" i="23"/>
  <c r="BN3" i="23"/>
  <c r="BM3" i="23"/>
  <c r="BL3" i="23"/>
  <c r="BK3" i="23"/>
  <c r="BJ3" i="23"/>
  <c r="BI3" i="23"/>
  <c r="BE3" i="23"/>
  <c r="W89" i="26" s="1"/>
  <c r="BD3" i="23"/>
  <c r="BC3" i="23"/>
  <c r="BC6" i="23" s="1"/>
  <c r="BV6" i="23" s="1"/>
  <c r="BB3" i="23"/>
  <c r="BA3" i="23"/>
  <c r="BA6" i="23" s="1"/>
  <c r="BT6" i="23" s="1"/>
  <c r="AZ3" i="23"/>
  <c r="R89" i="26" s="1"/>
  <c r="AY3" i="23"/>
  <c r="AY6" i="23" s="1"/>
  <c r="BR6" i="23" s="1"/>
  <c r="AX3" i="23"/>
  <c r="AW3" i="23"/>
  <c r="AW6" i="23" s="1"/>
  <c r="BP6" i="23" s="1"/>
  <c r="AV3" i="23"/>
  <c r="N89" i="26" s="1"/>
  <c r="AU3" i="23"/>
  <c r="AT3" i="23"/>
  <c r="AS3" i="23"/>
  <c r="AS6" i="23" s="1"/>
  <c r="BL6" i="23" s="1"/>
  <c r="AR3" i="23"/>
  <c r="AQ3" i="23"/>
  <c r="AQ6" i="23" s="1"/>
  <c r="BJ6" i="23" s="1"/>
  <c r="AP3" i="23"/>
  <c r="H14" i="33" s="1"/>
  <c r="C391" i="16"/>
  <c r="B391" i="16"/>
  <c r="C390" i="16"/>
  <c r="B390" i="16"/>
  <c r="C389" i="16"/>
  <c r="B389" i="16"/>
  <c r="C388" i="16"/>
  <c r="B388" i="16"/>
  <c r="C387" i="16"/>
  <c r="B387" i="16"/>
  <c r="C386" i="16"/>
  <c r="B386" i="16"/>
  <c r="C385" i="16"/>
  <c r="B385" i="16"/>
  <c r="C384" i="16"/>
  <c r="B384" i="16"/>
  <c r="C383" i="16"/>
  <c r="B383" i="16"/>
  <c r="C382" i="16"/>
  <c r="B382" i="16"/>
  <c r="C381" i="16"/>
  <c r="B381" i="16"/>
  <c r="C380" i="16"/>
  <c r="B380" i="16"/>
  <c r="C379" i="16"/>
  <c r="B379" i="16"/>
  <c r="C378" i="16"/>
  <c r="B378" i="16"/>
  <c r="C377" i="16"/>
  <c r="B377" i="16"/>
  <c r="C376" i="16"/>
  <c r="B376" i="16"/>
  <c r="C375" i="16"/>
  <c r="B375" i="16"/>
  <c r="C374" i="16"/>
  <c r="B374" i="16"/>
  <c r="C373" i="16"/>
  <c r="B373" i="16"/>
  <c r="C372" i="16"/>
  <c r="B372" i="16"/>
  <c r="C371" i="16"/>
  <c r="B371" i="16"/>
  <c r="C370" i="16"/>
  <c r="B370" i="16"/>
  <c r="C369" i="16"/>
  <c r="B369" i="16"/>
  <c r="C368" i="16"/>
  <c r="B368" i="16"/>
  <c r="C367" i="16"/>
  <c r="B367" i="16"/>
  <c r="C366" i="16"/>
  <c r="B366" i="16"/>
  <c r="C365" i="16"/>
  <c r="B365" i="16"/>
  <c r="C364" i="16"/>
  <c r="B364" i="16"/>
  <c r="C363" i="16"/>
  <c r="B363" i="16"/>
  <c r="C362" i="16"/>
  <c r="B362" i="16"/>
  <c r="C361" i="16"/>
  <c r="B361" i="16"/>
  <c r="C360" i="16"/>
  <c r="B360" i="16"/>
  <c r="C359" i="16"/>
  <c r="B359" i="16"/>
  <c r="C358" i="16"/>
  <c r="B358" i="16"/>
  <c r="C357" i="16"/>
  <c r="B357" i="16"/>
  <c r="C356" i="16"/>
  <c r="B356" i="16"/>
  <c r="C355" i="16"/>
  <c r="B355" i="16"/>
  <c r="C354" i="16"/>
  <c r="B354" i="16"/>
  <c r="C353" i="16"/>
  <c r="B353" i="16"/>
  <c r="C352" i="16"/>
  <c r="B352" i="16"/>
  <c r="C351" i="16"/>
  <c r="B351" i="16"/>
  <c r="C350" i="16"/>
  <c r="B350" i="16"/>
  <c r="C349" i="16"/>
  <c r="B349" i="16"/>
  <c r="C348" i="16"/>
  <c r="B348" i="16"/>
  <c r="C347" i="16"/>
  <c r="B347" i="16"/>
  <c r="C346" i="16"/>
  <c r="B346" i="16"/>
  <c r="C345" i="16"/>
  <c r="B345" i="16"/>
  <c r="C344" i="16"/>
  <c r="B344" i="16"/>
  <c r="C343" i="16"/>
  <c r="B343" i="16"/>
  <c r="C342" i="16"/>
  <c r="B342" i="16"/>
  <c r="C341" i="16"/>
  <c r="B341" i="16"/>
  <c r="C340" i="16"/>
  <c r="B340" i="16"/>
  <c r="C339" i="16"/>
  <c r="B339" i="16"/>
  <c r="C338" i="16"/>
  <c r="B338" i="16"/>
  <c r="C337" i="16"/>
  <c r="B337" i="16"/>
  <c r="C336" i="16"/>
  <c r="B336" i="16"/>
  <c r="C335" i="16"/>
  <c r="B335" i="16"/>
  <c r="C334" i="16"/>
  <c r="B334" i="16"/>
  <c r="C333" i="16"/>
  <c r="B333" i="16"/>
  <c r="C332" i="16"/>
  <c r="B332" i="16"/>
  <c r="C331" i="16"/>
  <c r="B331" i="16"/>
  <c r="C330" i="16"/>
  <c r="B330" i="16"/>
  <c r="C329" i="16"/>
  <c r="B329" i="16"/>
  <c r="C328" i="16"/>
  <c r="B328" i="16"/>
  <c r="C327" i="16"/>
  <c r="B327" i="16"/>
  <c r="C326" i="16"/>
  <c r="B326" i="16"/>
  <c r="C325" i="16"/>
  <c r="B325" i="16"/>
  <c r="C324" i="16"/>
  <c r="B324" i="16"/>
  <c r="C323" i="16"/>
  <c r="B323" i="16"/>
  <c r="C322" i="16"/>
  <c r="B322" i="16"/>
  <c r="C321" i="16"/>
  <c r="B321" i="16"/>
  <c r="C320" i="16"/>
  <c r="B320" i="16"/>
  <c r="C319" i="16"/>
  <c r="B319" i="16"/>
  <c r="C318" i="16"/>
  <c r="B318" i="16"/>
  <c r="C317" i="16"/>
  <c r="B317" i="16"/>
  <c r="C316" i="16"/>
  <c r="B316" i="16"/>
  <c r="C315" i="16"/>
  <c r="B315" i="16"/>
  <c r="C314" i="16"/>
  <c r="B314" i="16"/>
  <c r="C313" i="16"/>
  <c r="B313" i="16"/>
  <c r="C312" i="16"/>
  <c r="B312" i="16"/>
  <c r="C311" i="16"/>
  <c r="B311" i="16"/>
  <c r="C310" i="16"/>
  <c r="B310" i="16"/>
  <c r="C309" i="16"/>
  <c r="B309" i="16"/>
  <c r="C308" i="16"/>
  <c r="B308" i="16"/>
  <c r="C307" i="16"/>
  <c r="B307" i="16"/>
  <c r="C306" i="16"/>
  <c r="B306" i="16"/>
  <c r="C305" i="16"/>
  <c r="B305" i="16"/>
  <c r="C304" i="16"/>
  <c r="B304" i="16"/>
  <c r="C303" i="16"/>
  <c r="B303" i="16"/>
  <c r="C302" i="16"/>
  <c r="B302" i="16"/>
  <c r="C301" i="16"/>
  <c r="B301" i="16"/>
  <c r="C300" i="16"/>
  <c r="B300" i="16"/>
  <c r="C299" i="16"/>
  <c r="B299" i="16"/>
  <c r="C298" i="16"/>
  <c r="B298" i="16"/>
  <c r="C297" i="16"/>
  <c r="B297" i="16"/>
  <c r="C296" i="16"/>
  <c r="B296" i="16"/>
  <c r="C295" i="16"/>
  <c r="B295" i="16"/>
  <c r="C294" i="16"/>
  <c r="B294" i="16"/>
  <c r="C293" i="16"/>
  <c r="B293" i="16"/>
  <c r="C292" i="16"/>
  <c r="B292" i="16"/>
  <c r="C291" i="16"/>
  <c r="B291" i="16"/>
  <c r="C290" i="16"/>
  <c r="B290" i="16"/>
  <c r="C289" i="16"/>
  <c r="B289" i="16"/>
  <c r="C288" i="16"/>
  <c r="B288" i="16"/>
  <c r="C287" i="16"/>
  <c r="B287" i="16"/>
  <c r="C286" i="16"/>
  <c r="B286" i="16"/>
  <c r="C285" i="16"/>
  <c r="B285" i="16"/>
  <c r="C284" i="16"/>
  <c r="B284" i="16"/>
  <c r="C283" i="16"/>
  <c r="B283" i="16"/>
  <c r="C282" i="16"/>
  <c r="B282" i="16"/>
  <c r="C281" i="16"/>
  <c r="B281" i="16"/>
  <c r="C280" i="16"/>
  <c r="B280" i="16"/>
  <c r="C279" i="16"/>
  <c r="B279" i="16"/>
  <c r="C278" i="16"/>
  <c r="B278" i="16"/>
  <c r="C277" i="16"/>
  <c r="B277" i="16"/>
  <c r="C276" i="16"/>
  <c r="B276" i="16"/>
  <c r="C275" i="16"/>
  <c r="B275" i="16"/>
  <c r="C274" i="16"/>
  <c r="B274" i="16"/>
  <c r="C273" i="16"/>
  <c r="B273" i="16"/>
  <c r="C272" i="16"/>
  <c r="B272" i="16"/>
  <c r="C271" i="16"/>
  <c r="B271" i="16"/>
  <c r="C270" i="16"/>
  <c r="B270" i="16"/>
  <c r="C269" i="16"/>
  <c r="B269" i="16"/>
  <c r="C268" i="16"/>
  <c r="B268" i="16"/>
  <c r="C267" i="16"/>
  <c r="B267" i="16"/>
  <c r="C266" i="16"/>
  <c r="B266" i="16"/>
  <c r="C265" i="16"/>
  <c r="B265" i="16"/>
  <c r="C264" i="16"/>
  <c r="B264" i="16"/>
  <c r="C263" i="16"/>
  <c r="B263" i="16"/>
  <c r="C262" i="16"/>
  <c r="B262" i="16"/>
  <c r="C261" i="16"/>
  <c r="B261" i="16"/>
  <c r="C260" i="16"/>
  <c r="B260" i="16"/>
  <c r="C259" i="16"/>
  <c r="B259" i="16"/>
  <c r="C258" i="16"/>
  <c r="B258" i="16"/>
  <c r="C257" i="16"/>
  <c r="B257" i="16"/>
  <c r="C256" i="16"/>
  <c r="B256" i="16"/>
  <c r="C255" i="16"/>
  <c r="B255" i="16"/>
  <c r="C254" i="16"/>
  <c r="B254" i="16"/>
  <c r="C253" i="16"/>
  <c r="B253" i="16"/>
  <c r="C252" i="16"/>
  <c r="B252" i="16"/>
  <c r="C251" i="16"/>
  <c r="B251" i="16"/>
  <c r="C250" i="16"/>
  <c r="B250" i="16"/>
  <c r="C249" i="16"/>
  <c r="B249" i="16"/>
  <c r="C248" i="16"/>
  <c r="B248" i="16"/>
  <c r="C247" i="16"/>
  <c r="B247" i="16"/>
  <c r="C246" i="16"/>
  <c r="B246" i="16"/>
  <c r="C245" i="16"/>
  <c r="B245" i="16"/>
  <c r="C244" i="16"/>
  <c r="B244" i="16"/>
  <c r="C243" i="16"/>
  <c r="B243" i="16"/>
  <c r="C242" i="16"/>
  <c r="B242" i="16"/>
  <c r="C241" i="16"/>
  <c r="B241" i="16"/>
  <c r="C240" i="16"/>
  <c r="B240" i="16"/>
  <c r="C239" i="16"/>
  <c r="B239" i="16"/>
  <c r="C238" i="16"/>
  <c r="B238" i="16"/>
  <c r="C237" i="16"/>
  <c r="B237" i="16"/>
  <c r="C236" i="16"/>
  <c r="B236" i="16"/>
  <c r="C235" i="16"/>
  <c r="B235" i="16"/>
  <c r="C234" i="16"/>
  <c r="B234" i="16"/>
  <c r="C233" i="16"/>
  <c r="B233" i="16"/>
  <c r="C232" i="16"/>
  <c r="B232" i="16"/>
  <c r="C231" i="16"/>
  <c r="B231" i="16"/>
  <c r="C230" i="16"/>
  <c r="B230" i="16"/>
  <c r="C229" i="16"/>
  <c r="B229" i="16"/>
  <c r="C228" i="16"/>
  <c r="B228" i="16"/>
  <c r="C227" i="16"/>
  <c r="B227" i="16"/>
  <c r="C226" i="16"/>
  <c r="B226" i="16"/>
  <c r="C225" i="16"/>
  <c r="B225" i="16"/>
  <c r="C224" i="16"/>
  <c r="B224" i="16"/>
  <c r="C223" i="16"/>
  <c r="B223" i="16"/>
  <c r="C222" i="16"/>
  <c r="B222" i="16"/>
  <c r="C221" i="16"/>
  <c r="B221" i="16"/>
  <c r="C220" i="16"/>
  <c r="B220" i="16"/>
  <c r="C219" i="16"/>
  <c r="B219" i="16"/>
  <c r="C218" i="16"/>
  <c r="B218" i="16"/>
  <c r="C217" i="16"/>
  <c r="B217" i="16"/>
  <c r="C216" i="16"/>
  <c r="B216" i="16"/>
  <c r="C215" i="16"/>
  <c r="B215" i="16"/>
  <c r="C214" i="16"/>
  <c r="B214" i="16"/>
  <c r="C213" i="16"/>
  <c r="B213" i="16"/>
  <c r="C212" i="16"/>
  <c r="B212" i="16"/>
  <c r="C211" i="16"/>
  <c r="B211" i="16"/>
  <c r="C210" i="16"/>
  <c r="B210" i="16"/>
  <c r="C209" i="16"/>
  <c r="B209" i="16"/>
  <c r="C208" i="16"/>
  <c r="B208" i="16"/>
  <c r="C207" i="16"/>
  <c r="B207" i="16"/>
  <c r="C206" i="16"/>
  <c r="B206" i="16"/>
  <c r="C205" i="16"/>
  <c r="B205" i="16"/>
  <c r="C204" i="16"/>
  <c r="B204" i="16"/>
  <c r="C203" i="16"/>
  <c r="B203" i="16"/>
  <c r="C202" i="16"/>
  <c r="B202" i="16"/>
  <c r="C201" i="16"/>
  <c r="B201" i="16"/>
  <c r="C200" i="16"/>
  <c r="B200" i="16"/>
  <c r="C199" i="16"/>
  <c r="B199" i="16"/>
  <c r="C198" i="16"/>
  <c r="B198" i="16"/>
  <c r="C197" i="16"/>
  <c r="B197" i="16"/>
  <c r="C196" i="16"/>
  <c r="B196" i="16"/>
  <c r="C195" i="16"/>
  <c r="B195" i="16"/>
  <c r="C194" i="16"/>
  <c r="B194" i="16"/>
  <c r="C193" i="16"/>
  <c r="B193" i="16"/>
  <c r="C192" i="16"/>
  <c r="B192" i="16"/>
  <c r="C191" i="16"/>
  <c r="B191" i="16"/>
  <c r="C190" i="16"/>
  <c r="B190" i="16"/>
  <c r="C189" i="16"/>
  <c r="B189" i="16"/>
  <c r="C188" i="16"/>
  <c r="B188" i="16"/>
  <c r="C187" i="16"/>
  <c r="B187" i="16"/>
  <c r="C186" i="16"/>
  <c r="B186" i="16"/>
  <c r="C185" i="16"/>
  <c r="B185" i="16"/>
  <c r="C184" i="16"/>
  <c r="B184" i="16"/>
  <c r="C183" i="16"/>
  <c r="B183" i="16"/>
  <c r="C182" i="16"/>
  <c r="B182" i="16"/>
  <c r="C181" i="16"/>
  <c r="B181" i="16"/>
  <c r="C180" i="16"/>
  <c r="B180" i="16"/>
  <c r="C179" i="16"/>
  <c r="B179" i="16"/>
  <c r="C178" i="16"/>
  <c r="B178" i="16"/>
  <c r="C177" i="16"/>
  <c r="B177" i="16"/>
  <c r="C176" i="16"/>
  <c r="B176" i="16"/>
  <c r="C175" i="16"/>
  <c r="B175" i="16"/>
  <c r="C174" i="16"/>
  <c r="B174" i="16"/>
  <c r="C173" i="16"/>
  <c r="B173" i="16"/>
  <c r="C172" i="16"/>
  <c r="B172" i="16"/>
  <c r="C171" i="16"/>
  <c r="B171" i="16"/>
  <c r="C170" i="16"/>
  <c r="B170" i="16"/>
  <c r="C169" i="16"/>
  <c r="B169" i="16"/>
  <c r="C168" i="16"/>
  <c r="B168" i="16"/>
  <c r="C167" i="16"/>
  <c r="B167" i="16"/>
  <c r="C166" i="16"/>
  <c r="B166" i="16"/>
  <c r="C165" i="16"/>
  <c r="B165" i="16"/>
  <c r="C164" i="16"/>
  <c r="B164" i="16"/>
  <c r="C163" i="16"/>
  <c r="B163" i="16"/>
  <c r="C162" i="16"/>
  <c r="B162" i="16"/>
  <c r="C161" i="16"/>
  <c r="B161" i="16"/>
  <c r="C160" i="16"/>
  <c r="B160" i="16"/>
  <c r="C159" i="16"/>
  <c r="B159" i="16"/>
  <c r="C158" i="16"/>
  <c r="B158" i="16"/>
  <c r="C157" i="16"/>
  <c r="B157" i="16"/>
  <c r="C156" i="16"/>
  <c r="B156" i="16"/>
  <c r="C155" i="16"/>
  <c r="B155" i="16"/>
  <c r="C154" i="16"/>
  <c r="B154" i="16"/>
  <c r="C153" i="16"/>
  <c r="B153" i="16"/>
  <c r="C152" i="16"/>
  <c r="B152" i="16"/>
  <c r="C151" i="16"/>
  <c r="B151" i="16"/>
  <c r="C150" i="16"/>
  <c r="B150" i="16"/>
  <c r="C149" i="16"/>
  <c r="B149" i="16"/>
  <c r="C148" i="16"/>
  <c r="B148" i="16"/>
  <c r="C147" i="16"/>
  <c r="B147" i="16"/>
  <c r="C146" i="16"/>
  <c r="B146" i="16"/>
  <c r="C145" i="16"/>
  <c r="B145" i="16"/>
  <c r="C144" i="16"/>
  <c r="B144" i="16"/>
  <c r="C143" i="16"/>
  <c r="B143" i="16"/>
  <c r="C142" i="16"/>
  <c r="B142" i="16"/>
  <c r="C141" i="16"/>
  <c r="B141" i="16"/>
  <c r="C140" i="16"/>
  <c r="B140" i="16"/>
  <c r="C139" i="16"/>
  <c r="B139" i="16"/>
  <c r="C138" i="16"/>
  <c r="B138" i="16"/>
  <c r="C137" i="16"/>
  <c r="B137" i="16"/>
  <c r="C136" i="16"/>
  <c r="B136" i="16"/>
  <c r="C135" i="16"/>
  <c r="B135" i="16"/>
  <c r="C134" i="16"/>
  <c r="B134" i="16"/>
  <c r="C133" i="16"/>
  <c r="B133" i="16"/>
  <c r="C132" i="16"/>
  <c r="B132" i="16"/>
  <c r="C131" i="16"/>
  <c r="B131" i="16"/>
  <c r="C130" i="16"/>
  <c r="B130" i="16"/>
  <c r="C129" i="16"/>
  <c r="B129" i="16"/>
  <c r="C128" i="16"/>
  <c r="B128" i="16"/>
  <c r="C127" i="16"/>
  <c r="B127" i="16"/>
  <c r="C126" i="16"/>
  <c r="B126" i="16"/>
  <c r="C125" i="16"/>
  <c r="B125" i="16"/>
  <c r="C124" i="16"/>
  <c r="B124" i="16"/>
  <c r="C123" i="16"/>
  <c r="B123" i="16"/>
  <c r="C122" i="16"/>
  <c r="B122" i="16"/>
  <c r="C121" i="16"/>
  <c r="B121" i="16"/>
  <c r="C120" i="16"/>
  <c r="B120" i="16"/>
  <c r="C119" i="16"/>
  <c r="B119" i="16"/>
  <c r="C118" i="16"/>
  <c r="B118" i="16"/>
  <c r="C117" i="16"/>
  <c r="B117" i="16"/>
  <c r="C116" i="16"/>
  <c r="B116" i="16"/>
  <c r="C115" i="16"/>
  <c r="B115" i="16"/>
  <c r="C114" i="16"/>
  <c r="B114" i="16"/>
  <c r="C113" i="16"/>
  <c r="B113" i="16"/>
  <c r="C112" i="16"/>
  <c r="B112" i="16"/>
  <c r="C111" i="16"/>
  <c r="B111" i="16"/>
  <c r="C110" i="16"/>
  <c r="B110" i="16"/>
  <c r="C109" i="16"/>
  <c r="B109" i="16"/>
  <c r="C108" i="16"/>
  <c r="B108" i="16"/>
  <c r="C107" i="16"/>
  <c r="B107" i="16"/>
  <c r="C106" i="16"/>
  <c r="B106" i="16"/>
  <c r="C105" i="16"/>
  <c r="B105" i="16"/>
  <c r="C104" i="16"/>
  <c r="B104" i="16"/>
  <c r="C103" i="16"/>
  <c r="B103" i="16"/>
  <c r="C102" i="16"/>
  <c r="B102" i="16"/>
  <c r="C101" i="16"/>
  <c r="B101" i="16"/>
  <c r="C100" i="16"/>
  <c r="B100" i="16"/>
  <c r="C99" i="16"/>
  <c r="B99" i="16"/>
  <c r="C98" i="16"/>
  <c r="B98" i="16"/>
  <c r="C97" i="16"/>
  <c r="B97" i="16"/>
  <c r="C96" i="16"/>
  <c r="B96" i="16"/>
  <c r="C95" i="16"/>
  <c r="B95" i="16"/>
  <c r="C94" i="16"/>
  <c r="B94" i="16"/>
  <c r="C93" i="16"/>
  <c r="B93" i="16"/>
  <c r="C92" i="16"/>
  <c r="B92" i="16"/>
  <c r="C91" i="16"/>
  <c r="B91" i="16"/>
  <c r="C90" i="16"/>
  <c r="B90" i="16"/>
  <c r="C89" i="16"/>
  <c r="B89" i="16"/>
  <c r="C88" i="16"/>
  <c r="B88" i="16"/>
  <c r="C87" i="16"/>
  <c r="B87" i="16"/>
  <c r="C86" i="16"/>
  <c r="B86" i="16"/>
  <c r="C85" i="16"/>
  <c r="B85" i="16"/>
  <c r="C84" i="16"/>
  <c r="B84" i="16"/>
  <c r="C83" i="16"/>
  <c r="B83" i="16"/>
  <c r="C82" i="16"/>
  <c r="B82" i="16"/>
  <c r="C81" i="16"/>
  <c r="B81" i="16"/>
  <c r="C80" i="16"/>
  <c r="B80" i="16"/>
  <c r="C79" i="16"/>
  <c r="B79" i="16"/>
  <c r="C78" i="16"/>
  <c r="B78" i="16"/>
  <c r="C77" i="16"/>
  <c r="B77" i="16"/>
  <c r="C76" i="16"/>
  <c r="B76" i="16"/>
  <c r="C75" i="16"/>
  <c r="B75" i="16"/>
  <c r="C74" i="16"/>
  <c r="B74" i="16"/>
  <c r="C73" i="16"/>
  <c r="B73" i="16"/>
  <c r="C72" i="16"/>
  <c r="B72" i="16"/>
  <c r="C71" i="16"/>
  <c r="B71" i="16"/>
  <c r="C70" i="16"/>
  <c r="B70" i="16"/>
  <c r="C69" i="16"/>
  <c r="B69" i="16"/>
  <c r="C68" i="16"/>
  <c r="B68" i="16"/>
  <c r="C67" i="16"/>
  <c r="B67" i="16"/>
  <c r="C66" i="16"/>
  <c r="B66" i="16"/>
  <c r="C65" i="16"/>
  <c r="B65" i="16"/>
  <c r="C64" i="16"/>
  <c r="B64" i="16"/>
  <c r="C63" i="16"/>
  <c r="B63" i="16"/>
  <c r="C62" i="16"/>
  <c r="B62" i="16"/>
  <c r="C61" i="16"/>
  <c r="B61" i="16"/>
  <c r="C60" i="16"/>
  <c r="B60" i="16"/>
  <c r="C59" i="16"/>
  <c r="B59" i="16"/>
  <c r="C58" i="16"/>
  <c r="B58" i="16"/>
  <c r="C57" i="16"/>
  <c r="B57" i="16"/>
  <c r="C56" i="16"/>
  <c r="B56" i="16"/>
  <c r="C55" i="16"/>
  <c r="B55" i="16"/>
  <c r="C54" i="16"/>
  <c r="B54" i="16"/>
  <c r="C53" i="16"/>
  <c r="B53" i="16"/>
  <c r="C52" i="16"/>
  <c r="B52" i="16"/>
  <c r="C51" i="16"/>
  <c r="B51" i="16"/>
  <c r="C50" i="16"/>
  <c r="B50" i="16"/>
  <c r="C49" i="16"/>
  <c r="B49" i="16"/>
  <c r="C48" i="16"/>
  <c r="B48" i="16"/>
  <c r="C47" i="16"/>
  <c r="B47" i="16"/>
  <c r="C46" i="16"/>
  <c r="B46" i="16"/>
  <c r="C45" i="16"/>
  <c r="B45" i="16"/>
  <c r="C44" i="16"/>
  <c r="B44" i="16"/>
  <c r="C43" i="16"/>
  <c r="B43" i="16"/>
  <c r="C42" i="16"/>
  <c r="B42" i="16"/>
  <c r="C41" i="16"/>
  <c r="B41" i="16"/>
  <c r="C40" i="16"/>
  <c r="B40" i="16"/>
  <c r="C39" i="16"/>
  <c r="B39" i="16"/>
  <c r="C38" i="16"/>
  <c r="B38" i="16"/>
  <c r="C37" i="16"/>
  <c r="B37" i="16"/>
  <c r="C36" i="16"/>
  <c r="B36" i="16"/>
  <c r="C35" i="16"/>
  <c r="B35" i="16"/>
  <c r="C34" i="16"/>
  <c r="B34" i="16"/>
  <c r="C33" i="16"/>
  <c r="B33" i="16"/>
  <c r="C32" i="16"/>
  <c r="B32" i="16"/>
  <c r="C31" i="16"/>
  <c r="B31" i="16"/>
  <c r="C30" i="16"/>
  <c r="B30" i="16"/>
  <c r="C29" i="16"/>
  <c r="B29" i="16"/>
  <c r="C28" i="16"/>
  <c r="B28" i="16"/>
  <c r="C27" i="16"/>
  <c r="B27" i="16"/>
  <c r="C26" i="16"/>
  <c r="B26" i="16"/>
  <c r="C25" i="16"/>
  <c r="B25" i="16"/>
  <c r="C24" i="16"/>
  <c r="B24" i="16"/>
  <c r="C23" i="16"/>
  <c r="B23" i="16"/>
  <c r="C22" i="16"/>
  <c r="B22" i="16"/>
  <c r="C21" i="16"/>
  <c r="B21" i="16"/>
  <c r="C20" i="16"/>
  <c r="B20" i="16"/>
  <c r="C19" i="16"/>
  <c r="B19" i="16"/>
  <c r="C18" i="16"/>
  <c r="B18" i="16"/>
  <c r="C17" i="16"/>
  <c r="B17" i="16"/>
  <c r="C16" i="16"/>
  <c r="B16" i="16"/>
  <c r="C15" i="16"/>
  <c r="B15" i="16"/>
  <c r="C14" i="16"/>
  <c r="B14" i="16"/>
  <c r="C13" i="16"/>
  <c r="B13" i="16"/>
  <c r="C12" i="16"/>
  <c r="B12" i="16"/>
  <c r="C11" i="16"/>
  <c r="B11" i="16"/>
  <c r="C10" i="16"/>
  <c r="B10" i="16"/>
  <c r="C9" i="16"/>
  <c r="B9" i="16"/>
  <c r="BI8" i="16"/>
  <c r="BH8" i="16"/>
  <c r="BG8" i="16"/>
  <c r="BF8" i="16"/>
  <c r="BE8" i="16"/>
  <c r="BD8" i="16"/>
  <c r="BC8" i="16"/>
  <c r="BB8" i="16"/>
  <c r="BA8" i="16"/>
  <c r="AZ8" i="16"/>
  <c r="AY8" i="16"/>
  <c r="AX8" i="16"/>
  <c r="AW8" i="16"/>
  <c r="AV8" i="16"/>
  <c r="AU8" i="16"/>
  <c r="AT8" i="16"/>
  <c r="AR8" i="16"/>
  <c r="AQ8" i="16"/>
  <c r="AP8" i="16"/>
  <c r="AO8" i="16"/>
  <c r="AN8" i="16"/>
  <c r="AM8" i="16"/>
  <c r="AL8" i="16"/>
  <c r="AK8" i="16"/>
  <c r="AJ8" i="16"/>
  <c r="AI8" i="16"/>
  <c r="AH8" i="16"/>
  <c r="AG8" i="16"/>
  <c r="AF8" i="16"/>
  <c r="AE8" i="16"/>
  <c r="AD8" i="16"/>
  <c r="AC8" i="16"/>
  <c r="AA8" i="16"/>
  <c r="Z8" i="16"/>
  <c r="Y8" i="16"/>
  <c r="X8" i="16"/>
  <c r="W8" i="16"/>
  <c r="V8" i="16"/>
  <c r="U8" i="16"/>
  <c r="T8" i="16"/>
  <c r="S8" i="16"/>
  <c r="R8" i="16"/>
  <c r="Q8" i="16"/>
  <c r="P8" i="16"/>
  <c r="O8" i="16"/>
  <c r="N8" i="16"/>
  <c r="M8" i="16"/>
  <c r="L8" i="16"/>
  <c r="K8" i="16"/>
  <c r="J8" i="16"/>
  <c r="I8" i="16"/>
  <c r="H8" i="16"/>
  <c r="G8" i="16"/>
  <c r="F8" i="16"/>
  <c r="E8" i="16"/>
  <c r="A5" i="16"/>
  <c r="D399" i="14"/>
  <c r="C399" i="14"/>
  <c r="B399" i="14"/>
  <c r="D398" i="14"/>
  <c r="C398" i="14"/>
  <c r="B398" i="14"/>
  <c r="D397" i="14"/>
  <c r="C397" i="14"/>
  <c r="B397" i="14"/>
  <c r="D396" i="14"/>
  <c r="C396" i="14"/>
  <c r="B396" i="14"/>
  <c r="D395" i="14"/>
  <c r="C395" i="14"/>
  <c r="B395" i="14"/>
  <c r="D394" i="14"/>
  <c r="C394" i="14"/>
  <c r="B394" i="14"/>
  <c r="D393" i="14"/>
  <c r="C393" i="14"/>
  <c r="B393" i="14"/>
  <c r="D392" i="14"/>
  <c r="C392" i="14"/>
  <c r="B392" i="14"/>
  <c r="D391" i="14"/>
  <c r="C391" i="14"/>
  <c r="B391" i="14"/>
  <c r="D390" i="14"/>
  <c r="C390" i="14"/>
  <c r="B390" i="14"/>
  <c r="D389" i="14"/>
  <c r="C389" i="14"/>
  <c r="B389" i="14"/>
  <c r="D388" i="14"/>
  <c r="C388" i="14"/>
  <c r="B388" i="14"/>
  <c r="D387" i="14"/>
  <c r="C387" i="14"/>
  <c r="B387" i="14"/>
  <c r="D386" i="14"/>
  <c r="C386" i="14"/>
  <c r="B386" i="14"/>
  <c r="D385" i="14"/>
  <c r="C385" i="14"/>
  <c r="B385" i="14"/>
  <c r="D384" i="14"/>
  <c r="C384" i="14"/>
  <c r="B384" i="14"/>
  <c r="D383" i="14"/>
  <c r="C383" i="14"/>
  <c r="B383" i="14"/>
  <c r="D382" i="14"/>
  <c r="C382" i="14"/>
  <c r="B382" i="14"/>
  <c r="D381" i="14"/>
  <c r="C381" i="14"/>
  <c r="B381" i="14"/>
  <c r="D380" i="14"/>
  <c r="C380" i="14"/>
  <c r="B380" i="14"/>
  <c r="D379" i="14"/>
  <c r="C379" i="14"/>
  <c r="B379" i="14"/>
  <c r="D378" i="14"/>
  <c r="C378" i="14"/>
  <c r="B378" i="14"/>
  <c r="D377" i="14"/>
  <c r="C377" i="14"/>
  <c r="B377" i="14"/>
  <c r="D376" i="14"/>
  <c r="C376" i="14"/>
  <c r="B376" i="14"/>
  <c r="D375" i="14"/>
  <c r="C375" i="14"/>
  <c r="B375" i="14"/>
  <c r="D374" i="14"/>
  <c r="C374" i="14"/>
  <c r="B374" i="14"/>
  <c r="D373" i="14"/>
  <c r="C373" i="14"/>
  <c r="B373" i="14"/>
  <c r="D372" i="14"/>
  <c r="C372" i="14"/>
  <c r="B372" i="14"/>
  <c r="D371" i="14"/>
  <c r="C371" i="14"/>
  <c r="B371" i="14"/>
  <c r="D370" i="14"/>
  <c r="C370" i="14"/>
  <c r="B370" i="14"/>
  <c r="D369" i="14"/>
  <c r="C369" i="14"/>
  <c r="B369" i="14"/>
  <c r="D368" i="14"/>
  <c r="C368" i="14"/>
  <c r="B368" i="14"/>
  <c r="D367" i="14"/>
  <c r="C367" i="14"/>
  <c r="B367" i="14"/>
  <c r="D366" i="14"/>
  <c r="C366" i="14"/>
  <c r="B366" i="14"/>
  <c r="D365" i="14"/>
  <c r="C365" i="14"/>
  <c r="B365" i="14"/>
  <c r="D364" i="14"/>
  <c r="C364" i="14"/>
  <c r="B364" i="14"/>
  <c r="D363" i="14"/>
  <c r="C363" i="14"/>
  <c r="B363" i="14"/>
  <c r="D362" i="14"/>
  <c r="C362" i="14"/>
  <c r="B362" i="14"/>
  <c r="D361" i="14"/>
  <c r="C361" i="14"/>
  <c r="B361" i="14"/>
  <c r="D360" i="14"/>
  <c r="C360" i="14"/>
  <c r="B360" i="14"/>
  <c r="D359" i="14"/>
  <c r="C359" i="14"/>
  <c r="B359" i="14"/>
  <c r="D358" i="14"/>
  <c r="C358" i="14"/>
  <c r="B358" i="14"/>
  <c r="D357" i="14"/>
  <c r="C357" i="14"/>
  <c r="B357" i="14"/>
  <c r="D356" i="14"/>
  <c r="C356" i="14"/>
  <c r="B356" i="14"/>
  <c r="D355" i="14"/>
  <c r="C355" i="14"/>
  <c r="B355" i="14"/>
  <c r="D354" i="14"/>
  <c r="C354" i="14"/>
  <c r="B354" i="14"/>
  <c r="D353" i="14"/>
  <c r="C353" i="14"/>
  <c r="B353" i="14"/>
  <c r="D352" i="14"/>
  <c r="C352" i="14"/>
  <c r="B352" i="14"/>
  <c r="D351" i="14"/>
  <c r="C351" i="14"/>
  <c r="B351" i="14"/>
  <c r="D350" i="14"/>
  <c r="C350" i="14"/>
  <c r="B350" i="14"/>
  <c r="D349" i="14"/>
  <c r="C349" i="14"/>
  <c r="B349" i="14"/>
  <c r="D348" i="14"/>
  <c r="C348" i="14"/>
  <c r="B348" i="14"/>
  <c r="D347" i="14"/>
  <c r="C347" i="14"/>
  <c r="B347" i="14"/>
  <c r="D346" i="14"/>
  <c r="C346" i="14"/>
  <c r="B346" i="14"/>
  <c r="D345" i="14"/>
  <c r="C345" i="14"/>
  <c r="B345" i="14"/>
  <c r="D344" i="14"/>
  <c r="C344" i="14"/>
  <c r="B344" i="14"/>
  <c r="D343" i="14"/>
  <c r="C343" i="14"/>
  <c r="B343" i="14"/>
  <c r="D337" i="14"/>
  <c r="C337" i="14"/>
  <c r="B337" i="14"/>
  <c r="D336" i="14"/>
  <c r="C336" i="14"/>
  <c r="B336" i="14"/>
  <c r="D335" i="14"/>
  <c r="C335" i="14"/>
  <c r="B335" i="14"/>
  <c r="D334" i="14"/>
  <c r="C334" i="14"/>
  <c r="B334" i="14"/>
  <c r="D333" i="14"/>
  <c r="C333" i="14"/>
  <c r="B333" i="14"/>
  <c r="D332" i="14"/>
  <c r="C332" i="14"/>
  <c r="B332" i="14"/>
  <c r="D331" i="14"/>
  <c r="C331" i="14"/>
  <c r="B331" i="14"/>
  <c r="D330" i="14"/>
  <c r="C330" i="14"/>
  <c r="B330" i="14"/>
  <c r="D329" i="14"/>
  <c r="C329" i="14"/>
  <c r="B329" i="14"/>
  <c r="D328" i="14"/>
  <c r="C328" i="14"/>
  <c r="B328" i="14"/>
  <c r="D327" i="14"/>
  <c r="C327" i="14"/>
  <c r="B327" i="14"/>
  <c r="D326" i="14"/>
  <c r="C326" i="14"/>
  <c r="B326" i="14"/>
  <c r="D325" i="14"/>
  <c r="C325" i="14"/>
  <c r="B325" i="14"/>
  <c r="D324" i="14"/>
  <c r="C324" i="14"/>
  <c r="B324" i="14"/>
  <c r="D323" i="14"/>
  <c r="C323" i="14"/>
  <c r="B323" i="14"/>
  <c r="D322" i="14"/>
  <c r="C322" i="14"/>
  <c r="B322" i="14"/>
  <c r="D321" i="14"/>
  <c r="C321" i="14"/>
  <c r="B321" i="14"/>
  <c r="D320" i="14"/>
  <c r="C320" i="14"/>
  <c r="B320" i="14"/>
  <c r="D319" i="14"/>
  <c r="C319" i="14"/>
  <c r="B319" i="14"/>
  <c r="D318" i="14"/>
  <c r="C318" i="14"/>
  <c r="B318" i="14"/>
  <c r="D317" i="14"/>
  <c r="C317" i="14"/>
  <c r="B317" i="14"/>
  <c r="D316" i="14"/>
  <c r="C316" i="14"/>
  <c r="B316" i="14"/>
  <c r="D315" i="14"/>
  <c r="C315" i="14"/>
  <c r="B315" i="14"/>
  <c r="D314" i="14"/>
  <c r="C314" i="14"/>
  <c r="B314" i="14"/>
  <c r="D313" i="14"/>
  <c r="C313" i="14"/>
  <c r="B313" i="14"/>
  <c r="D312" i="14"/>
  <c r="C312" i="14"/>
  <c r="B312" i="14"/>
  <c r="D311" i="14"/>
  <c r="C311" i="14"/>
  <c r="B311" i="14"/>
  <c r="D310" i="14"/>
  <c r="C310" i="14"/>
  <c r="B310" i="14"/>
  <c r="D309" i="14"/>
  <c r="C309" i="14"/>
  <c r="B309" i="14"/>
  <c r="D308" i="14"/>
  <c r="C308" i="14"/>
  <c r="B308" i="14"/>
  <c r="D307" i="14"/>
  <c r="C307" i="14"/>
  <c r="B307" i="14"/>
  <c r="D306" i="14"/>
  <c r="C306" i="14"/>
  <c r="B306" i="14"/>
  <c r="D305" i="14"/>
  <c r="C305" i="14"/>
  <c r="B305" i="14"/>
  <c r="D304" i="14"/>
  <c r="C304" i="14"/>
  <c r="B304" i="14"/>
  <c r="D303" i="14"/>
  <c r="C303" i="14"/>
  <c r="B303" i="14"/>
  <c r="D302" i="14"/>
  <c r="C302" i="14"/>
  <c r="B302" i="14"/>
  <c r="D301" i="14"/>
  <c r="C301" i="14"/>
  <c r="B301" i="14"/>
  <c r="D300" i="14"/>
  <c r="C300" i="14"/>
  <c r="B300" i="14"/>
  <c r="D299" i="14"/>
  <c r="C299" i="14"/>
  <c r="B299" i="14"/>
  <c r="D298" i="14"/>
  <c r="C298" i="14"/>
  <c r="B298" i="14"/>
  <c r="D297" i="14"/>
  <c r="C297" i="14"/>
  <c r="B297" i="14"/>
  <c r="D296" i="14"/>
  <c r="C296" i="14"/>
  <c r="B296" i="14"/>
  <c r="D295" i="14"/>
  <c r="C295" i="14"/>
  <c r="B295" i="14"/>
  <c r="D294" i="14"/>
  <c r="C294" i="14"/>
  <c r="B294" i="14"/>
  <c r="D293" i="14"/>
  <c r="C293" i="14"/>
  <c r="B293" i="14"/>
  <c r="D292" i="14"/>
  <c r="C292" i="14"/>
  <c r="B292" i="14"/>
  <c r="D291" i="14"/>
  <c r="C291" i="14"/>
  <c r="B291" i="14"/>
  <c r="D290" i="14"/>
  <c r="C290" i="14"/>
  <c r="B290" i="14"/>
  <c r="D289" i="14"/>
  <c r="C289" i="14"/>
  <c r="B289" i="14"/>
  <c r="D288" i="14"/>
  <c r="C288" i="14"/>
  <c r="B288" i="14"/>
  <c r="D287" i="14"/>
  <c r="C287" i="14"/>
  <c r="B287" i="14"/>
  <c r="D286" i="14"/>
  <c r="C286" i="14"/>
  <c r="B286" i="14"/>
  <c r="D285" i="14"/>
  <c r="C285" i="14"/>
  <c r="B285" i="14"/>
  <c r="D284" i="14"/>
  <c r="C284" i="14"/>
  <c r="B284" i="14"/>
  <c r="D283" i="14"/>
  <c r="C283" i="14"/>
  <c r="B283" i="14"/>
  <c r="D282" i="14"/>
  <c r="C282" i="14"/>
  <c r="B282" i="14"/>
  <c r="D281" i="14"/>
  <c r="C281" i="14"/>
  <c r="B281" i="14"/>
  <c r="D280" i="14"/>
  <c r="C280" i="14"/>
  <c r="B280" i="14"/>
  <c r="D279" i="14"/>
  <c r="C279" i="14"/>
  <c r="B279" i="14"/>
  <c r="D278" i="14"/>
  <c r="C278" i="14"/>
  <c r="B278" i="14"/>
  <c r="D277" i="14"/>
  <c r="C277" i="14"/>
  <c r="B277" i="14"/>
  <c r="D276" i="14"/>
  <c r="C276" i="14"/>
  <c r="B276" i="14"/>
  <c r="D275" i="14"/>
  <c r="C275" i="14"/>
  <c r="B275" i="14"/>
  <c r="D274" i="14"/>
  <c r="C274" i="14"/>
  <c r="B274" i="14"/>
  <c r="D273" i="14"/>
  <c r="C273" i="14"/>
  <c r="B273" i="14"/>
  <c r="D272" i="14"/>
  <c r="C272" i="14"/>
  <c r="B272" i="14"/>
  <c r="D271" i="14"/>
  <c r="C271" i="14"/>
  <c r="B271" i="14"/>
  <c r="D270" i="14"/>
  <c r="C270" i="14"/>
  <c r="B270" i="14"/>
  <c r="D269" i="14"/>
  <c r="C269" i="14"/>
  <c r="B269" i="14"/>
  <c r="D268" i="14"/>
  <c r="C268" i="14"/>
  <c r="B268" i="14"/>
  <c r="D267" i="14"/>
  <c r="C267" i="14"/>
  <c r="B267" i="14"/>
  <c r="D266" i="14"/>
  <c r="C266" i="14"/>
  <c r="B266" i="14"/>
  <c r="D265" i="14"/>
  <c r="C265" i="14"/>
  <c r="B265" i="14"/>
  <c r="D264" i="14"/>
  <c r="C264" i="14"/>
  <c r="B264" i="14"/>
  <c r="D263" i="14"/>
  <c r="C263" i="14"/>
  <c r="B263" i="14"/>
  <c r="D262" i="14"/>
  <c r="C262" i="14"/>
  <c r="B262" i="14"/>
  <c r="D261" i="14"/>
  <c r="C261" i="14"/>
  <c r="B261" i="14"/>
  <c r="D260" i="14"/>
  <c r="C260" i="14"/>
  <c r="B260" i="14"/>
  <c r="D259" i="14"/>
  <c r="C259" i="14"/>
  <c r="B259" i="14"/>
  <c r="D258" i="14"/>
  <c r="C258" i="14"/>
  <c r="B258" i="14"/>
  <c r="D257" i="14"/>
  <c r="C257" i="14"/>
  <c r="B257" i="14"/>
  <c r="D256" i="14"/>
  <c r="C256" i="14"/>
  <c r="B256" i="14"/>
  <c r="D255" i="14"/>
  <c r="C255" i="14"/>
  <c r="B255" i="14"/>
  <c r="D254" i="14"/>
  <c r="C254" i="14"/>
  <c r="B254" i="14"/>
  <c r="D253" i="14"/>
  <c r="C253" i="14"/>
  <c r="B253" i="14"/>
  <c r="D252" i="14"/>
  <c r="C252" i="14"/>
  <c r="B252" i="14"/>
  <c r="D251" i="14"/>
  <c r="C251" i="14"/>
  <c r="B251" i="14"/>
  <c r="D250" i="14"/>
  <c r="C250" i="14"/>
  <c r="B250" i="14"/>
  <c r="D249" i="14"/>
  <c r="C249" i="14"/>
  <c r="B249" i="14"/>
  <c r="D248" i="14"/>
  <c r="C248" i="14"/>
  <c r="B248" i="14"/>
  <c r="D247" i="14"/>
  <c r="C247" i="14"/>
  <c r="B247" i="14"/>
  <c r="D246" i="14"/>
  <c r="C246" i="14"/>
  <c r="B246" i="14"/>
  <c r="D245" i="14"/>
  <c r="C245" i="14"/>
  <c r="B245" i="14"/>
  <c r="D244" i="14"/>
  <c r="C244" i="14"/>
  <c r="B244" i="14"/>
  <c r="D243" i="14"/>
  <c r="C243" i="14"/>
  <c r="B243" i="14"/>
  <c r="D242" i="14"/>
  <c r="C242" i="14"/>
  <c r="B242" i="14"/>
  <c r="D241" i="14"/>
  <c r="C241" i="14"/>
  <c r="B241" i="14"/>
  <c r="D240" i="14"/>
  <c r="C240" i="14"/>
  <c r="B240" i="14"/>
  <c r="D239" i="14"/>
  <c r="C239" i="14"/>
  <c r="B239" i="14"/>
  <c r="D238" i="14"/>
  <c r="C238" i="14"/>
  <c r="B238" i="14"/>
  <c r="D237" i="14"/>
  <c r="C237" i="14"/>
  <c r="B237" i="14"/>
  <c r="D236" i="14"/>
  <c r="C236" i="14"/>
  <c r="B236" i="14"/>
  <c r="D235" i="14"/>
  <c r="C235" i="14"/>
  <c r="B235" i="14"/>
  <c r="D234" i="14"/>
  <c r="C234" i="14"/>
  <c r="B234" i="14"/>
  <c r="D233" i="14"/>
  <c r="C233" i="14"/>
  <c r="B233" i="14"/>
  <c r="D232" i="14"/>
  <c r="C232" i="14"/>
  <c r="B232" i="14"/>
  <c r="D231" i="14"/>
  <c r="C231" i="14"/>
  <c r="B231" i="14"/>
  <c r="D230" i="14"/>
  <c r="C230" i="14"/>
  <c r="B230" i="14"/>
  <c r="D229" i="14"/>
  <c r="C229" i="14"/>
  <c r="B229" i="14"/>
  <c r="D228" i="14"/>
  <c r="C228" i="14"/>
  <c r="B228" i="14"/>
  <c r="D227" i="14"/>
  <c r="C227" i="14"/>
  <c r="B227" i="14"/>
  <c r="D226" i="14"/>
  <c r="C226" i="14"/>
  <c r="B226" i="14"/>
  <c r="D225" i="14"/>
  <c r="C225" i="14"/>
  <c r="B225" i="14"/>
  <c r="D224" i="14"/>
  <c r="C224" i="14"/>
  <c r="B224" i="14"/>
  <c r="D223" i="14"/>
  <c r="C223" i="14"/>
  <c r="B223" i="14"/>
  <c r="D222" i="14"/>
  <c r="C222" i="14"/>
  <c r="B222" i="14"/>
  <c r="D221" i="14"/>
  <c r="C221" i="14"/>
  <c r="B221" i="14"/>
  <c r="D220" i="14"/>
  <c r="C220" i="14"/>
  <c r="B220" i="14"/>
  <c r="D219" i="14"/>
  <c r="C219" i="14"/>
  <c r="B219" i="14"/>
  <c r="D218" i="14"/>
  <c r="C218" i="14"/>
  <c r="B218" i="14"/>
  <c r="D217" i="14"/>
  <c r="C217" i="14"/>
  <c r="B217" i="14"/>
  <c r="D216" i="14"/>
  <c r="C216" i="14"/>
  <c r="B216" i="14"/>
  <c r="D215" i="14"/>
  <c r="C215" i="14"/>
  <c r="B215" i="14"/>
  <c r="D214" i="14"/>
  <c r="C214" i="14"/>
  <c r="B214" i="14"/>
  <c r="D213" i="14"/>
  <c r="C213" i="14"/>
  <c r="B213" i="14"/>
  <c r="D212" i="14"/>
  <c r="C212" i="14"/>
  <c r="B212" i="14"/>
  <c r="D211" i="14"/>
  <c r="C211" i="14"/>
  <c r="B211" i="14"/>
  <c r="D210" i="14"/>
  <c r="C210" i="14"/>
  <c r="B210" i="14"/>
  <c r="D209" i="14"/>
  <c r="C209" i="14"/>
  <c r="B209" i="14"/>
  <c r="D208" i="14"/>
  <c r="C208" i="14"/>
  <c r="B208" i="14"/>
  <c r="D207" i="14"/>
  <c r="C207" i="14"/>
  <c r="B207" i="14"/>
  <c r="D206" i="14"/>
  <c r="C206" i="14"/>
  <c r="B206" i="14"/>
  <c r="D205" i="14"/>
  <c r="C205" i="14"/>
  <c r="B205" i="14"/>
  <c r="D204" i="14"/>
  <c r="C204" i="14"/>
  <c r="B204" i="14"/>
  <c r="D203" i="14"/>
  <c r="C203" i="14"/>
  <c r="B203" i="14"/>
  <c r="D202" i="14"/>
  <c r="C202" i="14"/>
  <c r="B202" i="14"/>
  <c r="D201" i="14"/>
  <c r="C201" i="14"/>
  <c r="B201" i="14"/>
  <c r="D200" i="14"/>
  <c r="C200" i="14"/>
  <c r="B200" i="14"/>
  <c r="D199" i="14"/>
  <c r="C199" i="14"/>
  <c r="B199" i="14"/>
  <c r="D198" i="14"/>
  <c r="C198" i="14"/>
  <c r="B198" i="14"/>
  <c r="D197" i="14"/>
  <c r="C197" i="14"/>
  <c r="B197" i="14"/>
  <c r="D196" i="14"/>
  <c r="C196" i="14"/>
  <c r="B196" i="14"/>
  <c r="D195" i="14"/>
  <c r="C195" i="14"/>
  <c r="B195" i="14"/>
  <c r="D194" i="14"/>
  <c r="C194" i="14"/>
  <c r="B194" i="14"/>
  <c r="D193" i="14"/>
  <c r="C193" i="14"/>
  <c r="B193" i="14"/>
  <c r="D192" i="14"/>
  <c r="C192" i="14"/>
  <c r="B192" i="14"/>
  <c r="D191" i="14"/>
  <c r="C191" i="14"/>
  <c r="B191" i="14"/>
  <c r="D190" i="14"/>
  <c r="C190" i="14"/>
  <c r="B190" i="14"/>
  <c r="D189" i="14"/>
  <c r="C189" i="14"/>
  <c r="B189" i="14"/>
  <c r="D188" i="14"/>
  <c r="C188" i="14"/>
  <c r="B188" i="14"/>
  <c r="D187" i="14"/>
  <c r="C187" i="14"/>
  <c r="B187" i="14"/>
  <c r="D186" i="14"/>
  <c r="C186" i="14"/>
  <c r="B186" i="14"/>
  <c r="D185" i="14"/>
  <c r="C185" i="14"/>
  <c r="B185" i="14"/>
  <c r="D184" i="14"/>
  <c r="C184" i="14"/>
  <c r="B184" i="14"/>
  <c r="D183" i="14"/>
  <c r="C183" i="14"/>
  <c r="B183" i="14"/>
  <c r="D182" i="14"/>
  <c r="C182" i="14"/>
  <c r="B182" i="14"/>
  <c r="D181" i="14"/>
  <c r="C181" i="14"/>
  <c r="B181" i="14"/>
  <c r="D180" i="14"/>
  <c r="C180" i="14"/>
  <c r="B180" i="14"/>
  <c r="D179" i="14"/>
  <c r="C179" i="14"/>
  <c r="B179" i="14"/>
  <c r="D178" i="14"/>
  <c r="C178" i="14"/>
  <c r="B178" i="14"/>
  <c r="D177" i="14"/>
  <c r="C177" i="14"/>
  <c r="B177" i="14"/>
  <c r="D176" i="14"/>
  <c r="C176" i="14"/>
  <c r="B176" i="14"/>
  <c r="D175" i="14"/>
  <c r="C175" i="14"/>
  <c r="B175" i="14"/>
  <c r="D174" i="14"/>
  <c r="C174" i="14"/>
  <c r="B174" i="14"/>
  <c r="D173" i="14"/>
  <c r="C173" i="14"/>
  <c r="B173" i="14"/>
  <c r="D172" i="14"/>
  <c r="C172" i="14"/>
  <c r="B172" i="14"/>
  <c r="D171" i="14"/>
  <c r="C171" i="14"/>
  <c r="B171" i="14"/>
  <c r="D170" i="14"/>
  <c r="C170" i="14"/>
  <c r="B170" i="14"/>
  <c r="D169" i="14"/>
  <c r="C169" i="14"/>
  <c r="B169" i="14"/>
  <c r="D168" i="14"/>
  <c r="C168" i="14"/>
  <c r="B168" i="14"/>
  <c r="D167" i="14"/>
  <c r="C167" i="14"/>
  <c r="B167" i="14"/>
  <c r="D166" i="14"/>
  <c r="C166" i="14"/>
  <c r="B166" i="14"/>
  <c r="D165" i="14"/>
  <c r="C165" i="14"/>
  <c r="B165" i="14"/>
  <c r="D164" i="14"/>
  <c r="C164" i="14"/>
  <c r="B164" i="14"/>
  <c r="D163" i="14"/>
  <c r="C163" i="14"/>
  <c r="B163" i="14"/>
  <c r="D162" i="14"/>
  <c r="C162" i="14"/>
  <c r="B162" i="14"/>
  <c r="D161" i="14"/>
  <c r="C161" i="14"/>
  <c r="B161" i="14"/>
  <c r="D160" i="14"/>
  <c r="C160" i="14"/>
  <c r="B160" i="14"/>
  <c r="D159" i="14"/>
  <c r="C159" i="14"/>
  <c r="B159" i="14"/>
  <c r="D158" i="14"/>
  <c r="C158" i="14"/>
  <c r="B158" i="14"/>
  <c r="D157" i="14"/>
  <c r="C157" i="14"/>
  <c r="B157" i="14"/>
  <c r="D156" i="14"/>
  <c r="C156" i="14"/>
  <c r="B156" i="14"/>
  <c r="D155" i="14"/>
  <c r="C155" i="14"/>
  <c r="B155" i="14"/>
  <c r="D154" i="14"/>
  <c r="C154" i="14"/>
  <c r="B154" i="14"/>
  <c r="D153" i="14"/>
  <c r="C153" i="14"/>
  <c r="B153" i="14"/>
  <c r="D152" i="14"/>
  <c r="C152" i="14"/>
  <c r="B152" i="14"/>
  <c r="D151" i="14"/>
  <c r="C151" i="14"/>
  <c r="B151" i="14"/>
  <c r="D150" i="14"/>
  <c r="C150" i="14"/>
  <c r="B150" i="14"/>
  <c r="D149" i="14"/>
  <c r="C149" i="14"/>
  <c r="B149" i="14"/>
  <c r="D148" i="14"/>
  <c r="C148" i="14"/>
  <c r="B148" i="14"/>
  <c r="D147" i="14"/>
  <c r="C147" i="14"/>
  <c r="B147" i="14"/>
  <c r="D146" i="14"/>
  <c r="C146" i="14"/>
  <c r="B146" i="14"/>
  <c r="D145" i="14"/>
  <c r="C145" i="14"/>
  <c r="B145" i="14"/>
  <c r="D144" i="14"/>
  <c r="C144" i="14"/>
  <c r="B144" i="14"/>
  <c r="D143" i="14"/>
  <c r="C143" i="14"/>
  <c r="B143" i="14"/>
  <c r="D142" i="14"/>
  <c r="C142" i="14"/>
  <c r="B142" i="14"/>
  <c r="D141" i="14"/>
  <c r="C141" i="14"/>
  <c r="B141" i="14"/>
  <c r="D140" i="14"/>
  <c r="C140" i="14"/>
  <c r="B140" i="14"/>
  <c r="D139" i="14"/>
  <c r="C139" i="14"/>
  <c r="B139" i="14"/>
  <c r="D138" i="14"/>
  <c r="C138" i="14"/>
  <c r="B138" i="14"/>
  <c r="D137" i="14"/>
  <c r="C137" i="14"/>
  <c r="B137" i="14"/>
  <c r="D136" i="14"/>
  <c r="C136" i="14"/>
  <c r="B136" i="14"/>
  <c r="D135" i="14"/>
  <c r="C135" i="14"/>
  <c r="B135" i="14"/>
  <c r="D134" i="14"/>
  <c r="C134" i="14"/>
  <c r="B134" i="14"/>
  <c r="D133" i="14"/>
  <c r="C133" i="14"/>
  <c r="B133" i="14"/>
  <c r="D132" i="14"/>
  <c r="C132" i="14"/>
  <c r="B132" i="14"/>
  <c r="D131" i="14"/>
  <c r="C131" i="14"/>
  <c r="B131" i="14"/>
  <c r="D130" i="14"/>
  <c r="C130" i="14"/>
  <c r="B130" i="14"/>
  <c r="D129" i="14"/>
  <c r="C129" i="14"/>
  <c r="B129" i="14"/>
  <c r="D128" i="14"/>
  <c r="C128" i="14"/>
  <c r="B128" i="14"/>
  <c r="D127" i="14"/>
  <c r="C127" i="14"/>
  <c r="B127" i="14"/>
  <c r="D126" i="14"/>
  <c r="C126" i="14"/>
  <c r="B126" i="14"/>
  <c r="D125" i="14"/>
  <c r="C125" i="14"/>
  <c r="B125" i="14"/>
  <c r="D124" i="14"/>
  <c r="C124" i="14"/>
  <c r="B124" i="14"/>
  <c r="D123" i="14"/>
  <c r="C123" i="14"/>
  <c r="B123" i="14"/>
  <c r="D122" i="14"/>
  <c r="C122" i="14"/>
  <c r="B122" i="14"/>
  <c r="D121" i="14"/>
  <c r="C121" i="14"/>
  <c r="B121" i="14"/>
  <c r="D120" i="14"/>
  <c r="C120" i="14"/>
  <c r="B120" i="14"/>
  <c r="D119" i="14"/>
  <c r="C119" i="14"/>
  <c r="B119" i="14"/>
  <c r="D118" i="14"/>
  <c r="C118" i="14"/>
  <c r="B118" i="14"/>
  <c r="D117" i="14"/>
  <c r="C117" i="14"/>
  <c r="B117" i="14"/>
  <c r="D116" i="14"/>
  <c r="C116" i="14"/>
  <c r="B116" i="14"/>
  <c r="D115" i="14"/>
  <c r="C115" i="14"/>
  <c r="B115" i="14"/>
  <c r="D114" i="14"/>
  <c r="C114" i="14"/>
  <c r="B114" i="14"/>
  <c r="D113" i="14"/>
  <c r="C113" i="14"/>
  <c r="B113" i="14"/>
  <c r="D112" i="14"/>
  <c r="C112" i="14"/>
  <c r="B112" i="14"/>
  <c r="D111" i="14"/>
  <c r="C111" i="14"/>
  <c r="B111" i="14"/>
  <c r="D110" i="14"/>
  <c r="C110" i="14"/>
  <c r="B110" i="14"/>
  <c r="D109" i="14"/>
  <c r="C109" i="14"/>
  <c r="B109" i="14"/>
  <c r="D108" i="14"/>
  <c r="C108" i="14"/>
  <c r="B108" i="14"/>
  <c r="D107" i="14"/>
  <c r="C107" i="14"/>
  <c r="B107" i="14"/>
  <c r="D106" i="14"/>
  <c r="C106" i="14"/>
  <c r="B106" i="14"/>
  <c r="D105" i="14"/>
  <c r="C105" i="14"/>
  <c r="B105" i="14"/>
  <c r="D104" i="14"/>
  <c r="C104" i="14"/>
  <c r="B104" i="14"/>
  <c r="D103" i="14"/>
  <c r="C103" i="14"/>
  <c r="B103" i="14"/>
  <c r="D102" i="14"/>
  <c r="C102" i="14"/>
  <c r="B102" i="14"/>
  <c r="D101" i="14"/>
  <c r="C101" i="14"/>
  <c r="B101" i="14"/>
  <c r="D100" i="14"/>
  <c r="C100" i="14"/>
  <c r="B100" i="14"/>
  <c r="D99" i="14"/>
  <c r="C99" i="14"/>
  <c r="B99" i="14"/>
  <c r="D98" i="14"/>
  <c r="C98" i="14"/>
  <c r="B98" i="14"/>
  <c r="D97" i="14"/>
  <c r="C97" i="14"/>
  <c r="B97" i="14"/>
  <c r="D96" i="14"/>
  <c r="C96" i="14"/>
  <c r="B96" i="14"/>
  <c r="D95" i="14"/>
  <c r="C95" i="14"/>
  <c r="B95" i="14"/>
  <c r="D94" i="14"/>
  <c r="C94" i="14"/>
  <c r="B94" i="14"/>
  <c r="D93" i="14"/>
  <c r="C93" i="14"/>
  <c r="B93" i="14"/>
  <c r="D92" i="14"/>
  <c r="C92" i="14"/>
  <c r="B92" i="14"/>
  <c r="D91" i="14"/>
  <c r="C91" i="14"/>
  <c r="B91" i="14"/>
  <c r="D90" i="14"/>
  <c r="C90" i="14"/>
  <c r="B90" i="14"/>
  <c r="D89" i="14"/>
  <c r="C89" i="14"/>
  <c r="B89" i="14"/>
  <c r="D88" i="14"/>
  <c r="C88" i="14"/>
  <c r="B88" i="14"/>
  <c r="D87" i="14"/>
  <c r="C87" i="14"/>
  <c r="B87" i="14"/>
  <c r="D86" i="14"/>
  <c r="C86" i="14"/>
  <c r="B86" i="14"/>
  <c r="D85" i="14"/>
  <c r="C85" i="14"/>
  <c r="B85" i="14"/>
  <c r="D84" i="14"/>
  <c r="C84" i="14"/>
  <c r="B84" i="14"/>
  <c r="D83" i="14"/>
  <c r="C83" i="14"/>
  <c r="B83" i="14"/>
  <c r="D82" i="14"/>
  <c r="C82" i="14"/>
  <c r="B82" i="14"/>
  <c r="D81" i="14"/>
  <c r="C81" i="14"/>
  <c r="B81" i="14"/>
  <c r="D80" i="14"/>
  <c r="C80" i="14"/>
  <c r="B80" i="14"/>
  <c r="D79" i="14"/>
  <c r="C79" i="14"/>
  <c r="B79" i="14"/>
  <c r="D78" i="14"/>
  <c r="C78" i="14"/>
  <c r="B78" i="14"/>
  <c r="D77" i="14"/>
  <c r="C77" i="14"/>
  <c r="B77" i="14"/>
  <c r="D76" i="14"/>
  <c r="C76" i="14"/>
  <c r="B76" i="14"/>
  <c r="D75" i="14"/>
  <c r="C75" i="14"/>
  <c r="B75" i="14"/>
  <c r="D74" i="14"/>
  <c r="C74" i="14"/>
  <c r="B74" i="14"/>
  <c r="D73" i="14"/>
  <c r="C73" i="14"/>
  <c r="B73" i="14"/>
  <c r="D72" i="14"/>
  <c r="C72" i="14"/>
  <c r="B72" i="14"/>
  <c r="D71" i="14"/>
  <c r="C71" i="14"/>
  <c r="B71" i="14"/>
  <c r="D70" i="14"/>
  <c r="C70" i="14"/>
  <c r="B70" i="14"/>
  <c r="D69" i="14"/>
  <c r="C69" i="14"/>
  <c r="B69" i="14"/>
  <c r="D68" i="14"/>
  <c r="C68" i="14"/>
  <c r="B68" i="14"/>
  <c r="D67" i="14"/>
  <c r="C67" i="14"/>
  <c r="B67" i="14"/>
  <c r="D66" i="14"/>
  <c r="C66" i="14"/>
  <c r="B66" i="14"/>
  <c r="D65" i="14"/>
  <c r="C65" i="14"/>
  <c r="B65" i="14"/>
  <c r="D64" i="14"/>
  <c r="C64" i="14"/>
  <c r="B64" i="14"/>
  <c r="D63" i="14"/>
  <c r="C63" i="14"/>
  <c r="B63" i="14"/>
  <c r="D62" i="14"/>
  <c r="C62" i="14"/>
  <c r="B62" i="14"/>
  <c r="D61" i="14"/>
  <c r="C61" i="14"/>
  <c r="B61" i="14"/>
  <c r="D60" i="14"/>
  <c r="C60" i="14"/>
  <c r="B60" i="14"/>
  <c r="D59" i="14"/>
  <c r="C59" i="14"/>
  <c r="B59" i="14"/>
  <c r="D58" i="14"/>
  <c r="C58" i="14"/>
  <c r="B58" i="14"/>
  <c r="D57" i="14"/>
  <c r="C57" i="14"/>
  <c r="B57" i="14"/>
  <c r="D56" i="14"/>
  <c r="C56" i="14"/>
  <c r="B56" i="14"/>
  <c r="D55" i="14"/>
  <c r="C55" i="14"/>
  <c r="B55" i="14"/>
  <c r="D54" i="14"/>
  <c r="C54" i="14"/>
  <c r="B54" i="14"/>
  <c r="D53" i="14"/>
  <c r="C53" i="14"/>
  <c r="B53" i="14"/>
  <c r="D52" i="14"/>
  <c r="C52" i="14"/>
  <c r="B52" i="14"/>
  <c r="D51" i="14"/>
  <c r="C51" i="14"/>
  <c r="B51" i="14"/>
  <c r="D50" i="14"/>
  <c r="C50" i="14"/>
  <c r="B50" i="14"/>
  <c r="D49" i="14"/>
  <c r="C49" i="14"/>
  <c r="B49" i="14"/>
  <c r="D48" i="14"/>
  <c r="C48" i="14"/>
  <c r="B48" i="14"/>
  <c r="D47" i="14"/>
  <c r="C47" i="14"/>
  <c r="B47" i="14"/>
  <c r="D46" i="14"/>
  <c r="C46" i="14"/>
  <c r="B46" i="14"/>
  <c r="D45" i="14"/>
  <c r="C45" i="14"/>
  <c r="B45" i="14"/>
  <c r="D44" i="14"/>
  <c r="C44" i="14"/>
  <c r="B44" i="14"/>
  <c r="D43" i="14"/>
  <c r="C43" i="14"/>
  <c r="B43" i="14"/>
  <c r="D42" i="14"/>
  <c r="C42" i="14"/>
  <c r="B42" i="14"/>
  <c r="D41" i="14"/>
  <c r="C41" i="14"/>
  <c r="B41" i="14"/>
  <c r="D40" i="14"/>
  <c r="C40" i="14"/>
  <c r="B40" i="14"/>
  <c r="D39" i="14"/>
  <c r="C39" i="14"/>
  <c r="B39" i="14"/>
  <c r="D38" i="14"/>
  <c r="C38" i="14"/>
  <c r="B38" i="14"/>
  <c r="D37" i="14"/>
  <c r="C37" i="14"/>
  <c r="B37" i="14"/>
  <c r="D36" i="14"/>
  <c r="C36" i="14"/>
  <c r="B36" i="14"/>
  <c r="D35" i="14"/>
  <c r="C35" i="14"/>
  <c r="B35" i="14"/>
  <c r="D34" i="14"/>
  <c r="C34" i="14"/>
  <c r="B34" i="14"/>
  <c r="D33" i="14"/>
  <c r="C33" i="14"/>
  <c r="B33" i="14"/>
  <c r="D32" i="14"/>
  <c r="C32" i="14"/>
  <c r="B32" i="14"/>
  <c r="D31" i="14"/>
  <c r="C31" i="14"/>
  <c r="B31" i="14"/>
  <c r="D30" i="14"/>
  <c r="C30" i="14"/>
  <c r="B30" i="14"/>
  <c r="D29" i="14"/>
  <c r="C29" i="14"/>
  <c r="B29" i="14"/>
  <c r="D28" i="14"/>
  <c r="C28" i="14"/>
  <c r="B28" i="14"/>
  <c r="D27" i="14"/>
  <c r="C27" i="14"/>
  <c r="B27" i="14"/>
  <c r="D26" i="14"/>
  <c r="C26" i="14"/>
  <c r="B26" i="14"/>
  <c r="D25" i="14"/>
  <c r="C25" i="14"/>
  <c r="B25" i="14"/>
  <c r="D24" i="14"/>
  <c r="C24" i="14"/>
  <c r="B24" i="14"/>
  <c r="D23" i="14"/>
  <c r="C23" i="14"/>
  <c r="B23" i="14"/>
  <c r="D22" i="14"/>
  <c r="C22" i="14"/>
  <c r="B22" i="14"/>
  <c r="D21" i="14"/>
  <c r="C21" i="14"/>
  <c r="B21" i="14"/>
  <c r="D20" i="14"/>
  <c r="C20" i="14"/>
  <c r="B20" i="14"/>
  <c r="D19" i="14"/>
  <c r="C19" i="14"/>
  <c r="B19" i="14"/>
  <c r="D18" i="14"/>
  <c r="C18" i="14"/>
  <c r="B18" i="14"/>
  <c r="D17" i="14"/>
  <c r="C17" i="14"/>
  <c r="B17" i="14"/>
  <c r="D16" i="14"/>
  <c r="C16" i="14"/>
  <c r="B16" i="14"/>
  <c r="D15" i="14"/>
  <c r="C15" i="14"/>
  <c r="B15" i="14"/>
  <c r="D14" i="14"/>
  <c r="C14" i="14"/>
  <c r="B14" i="14"/>
  <c r="D13" i="14"/>
  <c r="C13" i="14"/>
  <c r="B13" i="14"/>
  <c r="D12" i="14"/>
  <c r="C12" i="14"/>
  <c r="B12" i="14"/>
  <c r="AT11" i="14"/>
  <c r="AS11" i="14"/>
  <c r="AR11" i="14"/>
  <c r="AQ11" i="14"/>
  <c r="AP11" i="14"/>
  <c r="AO11" i="14"/>
  <c r="AN11" i="14"/>
  <c r="AM11" i="14"/>
  <c r="AL11" i="14"/>
  <c r="AK11" i="14"/>
  <c r="AJ11" i="14"/>
  <c r="AI11" i="14"/>
  <c r="AH11" i="14"/>
  <c r="AG11" i="14"/>
  <c r="AF11" i="14"/>
  <c r="AE11" i="14"/>
  <c r="AC11" i="14"/>
  <c r="AB11" i="14"/>
  <c r="AA11" i="14"/>
  <c r="Z11" i="14"/>
  <c r="Y11" i="14"/>
  <c r="X11" i="14"/>
  <c r="W11" i="14"/>
  <c r="V11" i="14"/>
  <c r="U11" i="14"/>
  <c r="T11" i="14"/>
  <c r="S11" i="14"/>
  <c r="R11" i="14"/>
  <c r="Q11" i="14"/>
  <c r="P11" i="14"/>
  <c r="O11" i="14"/>
  <c r="N11" i="14"/>
  <c r="M11" i="14"/>
  <c r="L11" i="14"/>
  <c r="K11" i="14"/>
  <c r="J11" i="14"/>
  <c r="I11" i="14"/>
  <c r="H11" i="14"/>
  <c r="G11" i="14"/>
  <c r="A7" i="14"/>
  <c r="AC2" i="14"/>
  <c r="AC4" i="14" s="1"/>
  <c r="AB2" i="14"/>
  <c r="AB4" i="14" s="1"/>
  <c r="AA2" i="14"/>
  <c r="AA4" i="14" s="1"/>
  <c r="Z2" i="14"/>
  <c r="Z4" i="14" s="1"/>
  <c r="Y2" i="14"/>
  <c r="Y4" i="14" s="1"/>
  <c r="X2" i="14"/>
  <c r="X4" i="14" s="1"/>
  <c r="W2" i="14"/>
  <c r="W4" i="14" s="1"/>
  <c r="V2" i="14"/>
  <c r="V4" i="14" s="1"/>
  <c r="U2" i="14"/>
  <c r="U4" i="14" s="1"/>
  <c r="T2" i="14"/>
  <c r="T4" i="14" s="1"/>
  <c r="S2" i="14"/>
  <c r="S4" i="14" s="1"/>
  <c r="R2" i="14"/>
  <c r="R4" i="14" s="1"/>
  <c r="Q2" i="14"/>
  <c r="Q4" i="14" s="1"/>
  <c r="P2" i="14"/>
  <c r="P4" i="14" s="1"/>
  <c r="O2" i="14"/>
  <c r="O4" i="14" s="1"/>
  <c r="N2" i="14"/>
  <c r="N4" i="14" s="1"/>
  <c r="C393" i="5"/>
  <c r="B393" i="5"/>
  <c r="C392" i="5"/>
  <c r="B392" i="5"/>
  <c r="C391" i="5"/>
  <c r="B391" i="5"/>
  <c r="C390" i="5"/>
  <c r="B390" i="5"/>
  <c r="C389" i="5"/>
  <c r="B389" i="5"/>
  <c r="C388" i="5"/>
  <c r="B388" i="5"/>
  <c r="C387" i="5"/>
  <c r="B387" i="5"/>
  <c r="C386" i="5"/>
  <c r="B386" i="5"/>
  <c r="C385" i="5"/>
  <c r="B385" i="5"/>
  <c r="C384" i="5"/>
  <c r="B384" i="5"/>
  <c r="C383" i="5"/>
  <c r="B383" i="5"/>
  <c r="C382" i="5"/>
  <c r="B382" i="5"/>
  <c r="C381" i="5"/>
  <c r="B381" i="5"/>
  <c r="C380" i="5"/>
  <c r="B380" i="5"/>
  <c r="C379" i="5"/>
  <c r="B379" i="5"/>
  <c r="C378" i="5"/>
  <c r="B378" i="5"/>
  <c r="C377" i="5"/>
  <c r="B377" i="5"/>
  <c r="C376" i="5"/>
  <c r="B376" i="5"/>
  <c r="C375" i="5"/>
  <c r="B375" i="5"/>
  <c r="C374" i="5"/>
  <c r="B374" i="5"/>
  <c r="C373" i="5"/>
  <c r="B373" i="5"/>
  <c r="C372" i="5"/>
  <c r="B372" i="5"/>
  <c r="C371" i="5"/>
  <c r="B371" i="5"/>
  <c r="C370" i="5"/>
  <c r="B370" i="5"/>
  <c r="C369" i="5"/>
  <c r="B369" i="5"/>
  <c r="C368" i="5"/>
  <c r="B368" i="5"/>
  <c r="C367" i="5"/>
  <c r="B367" i="5"/>
  <c r="C366" i="5"/>
  <c r="B366" i="5"/>
  <c r="C365" i="5"/>
  <c r="B365" i="5"/>
  <c r="C364" i="5"/>
  <c r="B364" i="5"/>
  <c r="C363" i="5"/>
  <c r="B363" i="5"/>
  <c r="C362" i="5"/>
  <c r="B362" i="5"/>
  <c r="C361" i="5"/>
  <c r="B361" i="5"/>
  <c r="C360" i="5"/>
  <c r="B360" i="5"/>
  <c r="C359" i="5"/>
  <c r="B359" i="5"/>
  <c r="C358" i="5"/>
  <c r="B358" i="5"/>
  <c r="C357" i="5"/>
  <c r="B357" i="5"/>
  <c r="C356" i="5"/>
  <c r="B356" i="5"/>
  <c r="C355" i="5"/>
  <c r="B355" i="5"/>
  <c r="C354" i="5"/>
  <c r="B354" i="5"/>
  <c r="C353" i="5"/>
  <c r="B353" i="5"/>
  <c r="C352" i="5"/>
  <c r="B352" i="5"/>
  <c r="C351" i="5"/>
  <c r="B351" i="5"/>
  <c r="C350" i="5"/>
  <c r="B350" i="5"/>
  <c r="C349" i="5"/>
  <c r="B349" i="5"/>
  <c r="C348" i="5"/>
  <c r="B348" i="5"/>
  <c r="C347" i="5"/>
  <c r="B347" i="5"/>
  <c r="C346" i="5"/>
  <c r="B346" i="5"/>
  <c r="C345" i="5"/>
  <c r="B345" i="5"/>
  <c r="C344" i="5"/>
  <c r="B344" i="5"/>
  <c r="C343" i="5"/>
  <c r="B343" i="5"/>
  <c r="C342" i="5"/>
  <c r="B342" i="5"/>
  <c r="C341" i="5"/>
  <c r="B341" i="5"/>
  <c r="C340" i="5"/>
  <c r="B340" i="5"/>
  <c r="C339" i="5"/>
  <c r="B339" i="5"/>
  <c r="C338" i="5"/>
  <c r="B338" i="5"/>
  <c r="C337" i="5"/>
  <c r="B337" i="5"/>
  <c r="C336" i="5"/>
  <c r="B336" i="5"/>
  <c r="C335" i="5"/>
  <c r="B335" i="5"/>
  <c r="C334" i="5"/>
  <c r="B334" i="5"/>
  <c r="C333" i="5"/>
  <c r="B333" i="5"/>
  <c r="C332" i="5"/>
  <c r="B332" i="5"/>
  <c r="C331" i="5"/>
  <c r="B331" i="5"/>
  <c r="C330" i="5"/>
  <c r="B330" i="5"/>
  <c r="C329" i="5"/>
  <c r="B329" i="5"/>
  <c r="C328" i="5"/>
  <c r="B328" i="5"/>
  <c r="C327" i="5"/>
  <c r="B327" i="5"/>
  <c r="C326" i="5"/>
  <c r="B326" i="5"/>
  <c r="C325" i="5"/>
  <c r="B325" i="5"/>
  <c r="C324" i="5"/>
  <c r="B324" i="5"/>
  <c r="C323" i="5"/>
  <c r="B323" i="5"/>
  <c r="C322" i="5"/>
  <c r="B322" i="5"/>
  <c r="C321" i="5"/>
  <c r="B321" i="5"/>
  <c r="C320" i="5"/>
  <c r="B320" i="5"/>
  <c r="C319" i="5"/>
  <c r="B319" i="5"/>
  <c r="C318" i="5"/>
  <c r="B318" i="5"/>
  <c r="C317" i="5"/>
  <c r="B317" i="5"/>
  <c r="C316" i="5"/>
  <c r="B316" i="5"/>
  <c r="C315" i="5"/>
  <c r="B315" i="5"/>
  <c r="C314" i="5"/>
  <c r="B314" i="5"/>
  <c r="C313" i="5"/>
  <c r="B313" i="5"/>
  <c r="C312" i="5"/>
  <c r="B312" i="5"/>
  <c r="C311" i="5"/>
  <c r="B311" i="5"/>
  <c r="C310" i="5"/>
  <c r="B310" i="5"/>
  <c r="C309" i="5"/>
  <c r="B309" i="5"/>
  <c r="C308" i="5"/>
  <c r="B308" i="5"/>
  <c r="C307" i="5"/>
  <c r="B307" i="5"/>
  <c r="C306" i="5"/>
  <c r="B306" i="5"/>
  <c r="C305" i="5"/>
  <c r="B305" i="5"/>
  <c r="C304" i="5"/>
  <c r="B304" i="5"/>
  <c r="C303" i="5"/>
  <c r="B303" i="5"/>
  <c r="C302" i="5"/>
  <c r="B302" i="5"/>
  <c r="C301" i="5"/>
  <c r="B301" i="5"/>
  <c r="C300" i="5"/>
  <c r="B300" i="5"/>
  <c r="C299" i="5"/>
  <c r="B299" i="5"/>
  <c r="C298" i="5"/>
  <c r="B298" i="5"/>
  <c r="C297" i="5"/>
  <c r="B297" i="5"/>
  <c r="C296" i="5"/>
  <c r="B296" i="5"/>
  <c r="C295" i="5"/>
  <c r="B295" i="5"/>
  <c r="C294" i="5"/>
  <c r="B294" i="5"/>
  <c r="C293" i="5"/>
  <c r="B293" i="5"/>
  <c r="C292" i="5"/>
  <c r="B292" i="5"/>
  <c r="C291" i="5"/>
  <c r="B291" i="5"/>
  <c r="C290" i="5"/>
  <c r="B290" i="5"/>
  <c r="C289" i="5"/>
  <c r="B289" i="5"/>
  <c r="C288" i="5"/>
  <c r="B288" i="5"/>
  <c r="C287" i="5"/>
  <c r="B287" i="5"/>
  <c r="C286" i="5"/>
  <c r="B286" i="5"/>
  <c r="C285" i="5"/>
  <c r="B285" i="5"/>
  <c r="C284" i="5"/>
  <c r="B284" i="5"/>
  <c r="C283" i="5"/>
  <c r="B283" i="5"/>
  <c r="C282" i="5"/>
  <c r="B282" i="5"/>
  <c r="C281" i="5"/>
  <c r="B281" i="5"/>
  <c r="C280" i="5"/>
  <c r="B280" i="5"/>
  <c r="C279" i="5"/>
  <c r="B279" i="5"/>
  <c r="C278" i="5"/>
  <c r="B278" i="5"/>
  <c r="C277" i="5"/>
  <c r="B277" i="5"/>
  <c r="C276" i="5"/>
  <c r="B276" i="5"/>
  <c r="C275" i="5"/>
  <c r="B275" i="5"/>
  <c r="C274" i="5"/>
  <c r="B274" i="5"/>
  <c r="C273" i="5"/>
  <c r="B273" i="5"/>
  <c r="C272" i="5"/>
  <c r="B272" i="5"/>
  <c r="C271" i="5"/>
  <c r="B271" i="5"/>
  <c r="C270" i="5"/>
  <c r="B270" i="5"/>
  <c r="C269" i="5"/>
  <c r="B269" i="5"/>
  <c r="C268" i="5"/>
  <c r="B268" i="5"/>
  <c r="C267" i="5"/>
  <c r="B267" i="5"/>
  <c r="C266" i="5"/>
  <c r="B266" i="5"/>
  <c r="C265" i="5"/>
  <c r="B265" i="5"/>
  <c r="C264" i="5"/>
  <c r="B264" i="5"/>
  <c r="C263" i="5"/>
  <c r="B263" i="5"/>
  <c r="C262" i="5"/>
  <c r="B262" i="5"/>
  <c r="C261" i="5"/>
  <c r="B261" i="5"/>
  <c r="C260" i="5"/>
  <c r="B260" i="5"/>
  <c r="C259" i="5"/>
  <c r="B259" i="5"/>
  <c r="C258" i="5"/>
  <c r="B258" i="5"/>
  <c r="C257" i="5"/>
  <c r="B257" i="5"/>
  <c r="C256" i="5"/>
  <c r="B256" i="5"/>
  <c r="C255" i="5"/>
  <c r="B255" i="5"/>
  <c r="C254" i="5"/>
  <c r="B254" i="5"/>
  <c r="C253" i="5"/>
  <c r="B253" i="5"/>
  <c r="C252" i="5"/>
  <c r="B252" i="5"/>
  <c r="C251" i="5"/>
  <c r="B251" i="5"/>
  <c r="C250" i="5"/>
  <c r="B250" i="5"/>
  <c r="C249" i="5"/>
  <c r="B249" i="5"/>
  <c r="C248" i="5"/>
  <c r="B248" i="5"/>
  <c r="C247" i="5"/>
  <c r="B247" i="5"/>
  <c r="C246" i="5"/>
  <c r="B246" i="5"/>
  <c r="C245" i="5"/>
  <c r="B245" i="5"/>
  <c r="C244" i="5"/>
  <c r="B244" i="5"/>
  <c r="C243" i="5"/>
  <c r="B243" i="5"/>
  <c r="C242" i="5"/>
  <c r="B242" i="5"/>
  <c r="C241" i="5"/>
  <c r="B241" i="5"/>
  <c r="C240" i="5"/>
  <c r="B240" i="5"/>
  <c r="C239" i="5"/>
  <c r="B239" i="5"/>
  <c r="C238" i="5"/>
  <c r="B238" i="5"/>
  <c r="C237" i="5"/>
  <c r="B237" i="5"/>
  <c r="C236" i="5"/>
  <c r="B236" i="5"/>
  <c r="C235" i="5"/>
  <c r="B235" i="5"/>
  <c r="C234" i="5"/>
  <c r="B234" i="5"/>
  <c r="C233" i="5"/>
  <c r="B233" i="5"/>
  <c r="C232" i="5"/>
  <c r="B232" i="5"/>
  <c r="C231" i="5"/>
  <c r="B231" i="5"/>
  <c r="C230" i="5"/>
  <c r="B230" i="5"/>
  <c r="C229" i="5"/>
  <c r="B229" i="5"/>
  <c r="C228" i="5"/>
  <c r="B228" i="5"/>
  <c r="C227" i="5"/>
  <c r="B227" i="5"/>
  <c r="C226" i="5"/>
  <c r="B226" i="5"/>
  <c r="C225" i="5"/>
  <c r="B225" i="5"/>
  <c r="C224" i="5"/>
  <c r="B224" i="5"/>
  <c r="C223" i="5"/>
  <c r="B223" i="5"/>
  <c r="C222" i="5"/>
  <c r="B222" i="5"/>
  <c r="C221" i="5"/>
  <c r="B221" i="5"/>
  <c r="C220" i="5"/>
  <c r="B220" i="5"/>
  <c r="C219" i="5"/>
  <c r="B219" i="5"/>
  <c r="C218" i="5"/>
  <c r="B218" i="5"/>
  <c r="C217" i="5"/>
  <c r="B217" i="5"/>
  <c r="C216" i="5"/>
  <c r="B216" i="5"/>
  <c r="C215" i="5"/>
  <c r="B215" i="5"/>
  <c r="C214" i="5"/>
  <c r="B214" i="5"/>
  <c r="C213" i="5"/>
  <c r="B213" i="5"/>
  <c r="C212" i="5"/>
  <c r="B212" i="5"/>
  <c r="C211" i="5"/>
  <c r="B211" i="5"/>
  <c r="C210" i="5"/>
  <c r="B210" i="5"/>
  <c r="C209" i="5"/>
  <c r="B209" i="5"/>
  <c r="C208" i="5"/>
  <c r="B208" i="5"/>
  <c r="C207" i="5"/>
  <c r="B207" i="5"/>
  <c r="C206" i="5"/>
  <c r="B206" i="5"/>
  <c r="C205" i="5"/>
  <c r="B205" i="5"/>
  <c r="C204" i="5"/>
  <c r="B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C190" i="5"/>
  <c r="B190" i="5"/>
  <c r="C189" i="5"/>
  <c r="B189" i="5"/>
  <c r="C188" i="5"/>
  <c r="B188" i="5"/>
  <c r="C187" i="5"/>
  <c r="B187" i="5"/>
  <c r="C186" i="5"/>
  <c r="B186" i="5"/>
  <c r="C185" i="5"/>
  <c r="B185" i="5"/>
  <c r="C184" i="5"/>
  <c r="B184" i="5"/>
  <c r="C183" i="5"/>
  <c r="B183" i="5"/>
  <c r="C182" i="5"/>
  <c r="B182" i="5"/>
  <c r="C181" i="5"/>
  <c r="B181" i="5"/>
  <c r="C180" i="5"/>
  <c r="B180" i="5"/>
  <c r="C179" i="5"/>
  <c r="B179" i="5"/>
  <c r="C178" i="5"/>
  <c r="B178" i="5"/>
  <c r="C177" i="5"/>
  <c r="B177" i="5"/>
  <c r="C176" i="5"/>
  <c r="B176" i="5"/>
  <c r="C175" i="5"/>
  <c r="B175" i="5"/>
  <c r="C174" i="5"/>
  <c r="B174" i="5"/>
  <c r="C173" i="5"/>
  <c r="B173" i="5"/>
  <c r="C172" i="5"/>
  <c r="B172" i="5"/>
  <c r="C171" i="5"/>
  <c r="B171" i="5"/>
  <c r="C170" i="5"/>
  <c r="B170" i="5"/>
  <c r="C169" i="5"/>
  <c r="B169" i="5"/>
  <c r="C168" i="5"/>
  <c r="B168" i="5"/>
  <c r="C167" i="5"/>
  <c r="B167" i="5"/>
  <c r="C166" i="5"/>
  <c r="B166" i="5"/>
  <c r="C165" i="5"/>
  <c r="B165" i="5"/>
  <c r="C164" i="5"/>
  <c r="B164" i="5"/>
  <c r="C163" i="5"/>
  <c r="B163" i="5"/>
  <c r="C162" i="5"/>
  <c r="B162" i="5"/>
  <c r="C161" i="5"/>
  <c r="B161" i="5"/>
  <c r="C160" i="5"/>
  <c r="B160" i="5"/>
  <c r="C159" i="5"/>
  <c r="B159" i="5"/>
  <c r="C158" i="5"/>
  <c r="B158" i="5"/>
  <c r="C157" i="5"/>
  <c r="B157" i="5"/>
  <c r="C156" i="5"/>
  <c r="B156" i="5"/>
  <c r="C155" i="5"/>
  <c r="B155" i="5"/>
  <c r="C154" i="5"/>
  <c r="B154" i="5"/>
  <c r="C153" i="5"/>
  <c r="B153" i="5"/>
  <c r="C152" i="5"/>
  <c r="B152" i="5"/>
  <c r="C151" i="5"/>
  <c r="B151" i="5"/>
  <c r="C150" i="5"/>
  <c r="B150" i="5"/>
  <c r="C149" i="5"/>
  <c r="B149" i="5"/>
  <c r="C148" i="5"/>
  <c r="B148" i="5"/>
  <c r="C147" i="5"/>
  <c r="B147" i="5"/>
  <c r="C146" i="5"/>
  <c r="B146" i="5"/>
  <c r="C145" i="5"/>
  <c r="B145" i="5"/>
  <c r="C144" i="5"/>
  <c r="B144" i="5"/>
  <c r="C143" i="5"/>
  <c r="B143" i="5"/>
  <c r="C142" i="5"/>
  <c r="B142" i="5"/>
  <c r="C141" i="5"/>
  <c r="B141" i="5"/>
  <c r="C140" i="5"/>
  <c r="B140" i="5"/>
  <c r="C139" i="5"/>
  <c r="B139" i="5"/>
  <c r="C138" i="5"/>
  <c r="B138" i="5"/>
  <c r="C137" i="5"/>
  <c r="B137" i="5"/>
  <c r="C136" i="5"/>
  <c r="B136" i="5"/>
  <c r="C135" i="5"/>
  <c r="B135" i="5"/>
  <c r="C134" i="5"/>
  <c r="B134" i="5"/>
  <c r="C133" i="5"/>
  <c r="B133" i="5"/>
  <c r="C132" i="5"/>
  <c r="B132" i="5"/>
  <c r="C131" i="5"/>
  <c r="B131" i="5"/>
  <c r="C130" i="5"/>
  <c r="B130" i="5"/>
  <c r="C129" i="5"/>
  <c r="B129" i="5"/>
  <c r="C128" i="5"/>
  <c r="B128" i="5"/>
  <c r="C127" i="5"/>
  <c r="B127" i="5"/>
  <c r="C126" i="5"/>
  <c r="B126" i="5"/>
  <c r="C125" i="5"/>
  <c r="B125" i="5"/>
  <c r="C124" i="5"/>
  <c r="B124" i="5"/>
  <c r="C123" i="5"/>
  <c r="B123" i="5"/>
  <c r="C122" i="5"/>
  <c r="B122" i="5"/>
  <c r="C121" i="5"/>
  <c r="B121" i="5"/>
  <c r="C120" i="5"/>
  <c r="B120" i="5"/>
  <c r="C119" i="5"/>
  <c r="B119" i="5"/>
  <c r="C118" i="5"/>
  <c r="B118" i="5"/>
  <c r="C117" i="5"/>
  <c r="B117" i="5"/>
  <c r="C116" i="5"/>
  <c r="B116" i="5"/>
  <c r="C115" i="5"/>
  <c r="B115" i="5"/>
  <c r="C114" i="5"/>
  <c r="B114" i="5"/>
  <c r="C113" i="5"/>
  <c r="B113" i="5"/>
  <c r="C112" i="5"/>
  <c r="B112" i="5"/>
  <c r="C111" i="5"/>
  <c r="B111" i="5"/>
  <c r="C110" i="5"/>
  <c r="B110" i="5"/>
  <c r="C109" i="5"/>
  <c r="B109" i="5"/>
  <c r="C108" i="5"/>
  <c r="B108" i="5"/>
  <c r="C107" i="5"/>
  <c r="B107" i="5"/>
  <c r="C106" i="5"/>
  <c r="B106" i="5"/>
  <c r="C105" i="5"/>
  <c r="B105" i="5"/>
  <c r="C104" i="5"/>
  <c r="B104" i="5"/>
  <c r="C103" i="5"/>
  <c r="B103" i="5"/>
  <c r="C102" i="5"/>
  <c r="B102" i="5"/>
  <c r="C101" i="5"/>
  <c r="B101" i="5"/>
  <c r="C100" i="5"/>
  <c r="B100" i="5"/>
  <c r="C99" i="5"/>
  <c r="B99" i="5"/>
  <c r="C98" i="5"/>
  <c r="B98" i="5"/>
  <c r="C97" i="5"/>
  <c r="B97" i="5"/>
  <c r="C96" i="5"/>
  <c r="B96" i="5"/>
  <c r="C95" i="5"/>
  <c r="B95" i="5"/>
  <c r="C94" i="5"/>
  <c r="B94" i="5"/>
  <c r="C93" i="5"/>
  <c r="B93" i="5"/>
  <c r="C92" i="5"/>
  <c r="B92" i="5"/>
  <c r="C91" i="5"/>
  <c r="B91" i="5"/>
  <c r="C90" i="5"/>
  <c r="B90" i="5"/>
  <c r="C89" i="5"/>
  <c r="B89" i="5"/>
  <c r="C88" i="5"/>
  <c r="B88" i="5"/>
  <c r="C87" i="5"/>
  <c r="B87" i="5"/>
  <c r="C86" i="5"/>
  <c r="B86" i="5"/>
  <c r="C85" i="5"/>
  <c r="B85" i="5"/>
  <c r="C84" i="5"/>
  <c r="B84" i="5"/>
  <c r="C83" i="5"/>
  <c r="B83" i="5"/>
  <c r="C82" i="5"/>
  <c r="B82" i="5"/>
  <c r="C81" i="5"/>
  <c r="B81" i="5"/>
  <c r="C80" i="5"/>
  <c r="B80" i="5"/>
  <c r="C79" i="5"/>
  <c r="B79" i="5"/>
  <c r="C78" i="5"/>
  <c r="B78" i="5"/>
  <c r="C77" i="5"/>
  <c r="B77" i="5"/>
  <c r="C76" i="5"/>
  <c r="B76" i="5"/>
  <c r="C75" i="5"/>
  <c r="B75" i="5"/>
  <c r="C74" i="5"/>
  <c r="B74" i="5"/>
  <c r="C73" i="5"/>
  <c r="B73" i="5"/>
  <c r="C72" i="5"/>
  <c r="B72" i="5"/>
  <c r="C71" i="5"/>
  <c r="B71" i="5"/>
  <c r="C70" i="5"/>
  <c r="B70" i="5"/>
  <c r="C69" i="5"/>
  <c r="B69" i="5"/>
  <c r="C68" i="5"/>
  <c r="B68" i="5"/>
  <c r="C67" i="5"/>
  <c r="B67" i="5"/>
  <c r="C66" i="5"/>
  <c r="B66" i="5"/>
  <c r="C65" i="5"/>
  <c r="B65" i="5"/>
  <c r="C64" i="5"/>
  <c r="B64" i="5"/>
  <c r="C63" i="5"/>
  <c r="B63" i="5"/>
  <c r="C62" i="5"/>
  <c r="B62" i="5"/>
  <c r="C61" i="5"/>
  <c r="B61" i="5"/>
  <c r="C60" i="5"/>
  <c r="B60" i="5"/>
  <c r="C59" i="5"/>
  <c r="B59" i="5"/>
  <c r="C58" i="5"/>
  <c r="B58" i="5"/>
  <c r="C57" i="5"/>
  <c r="B57" i="5"/>
  <c r="C56" i="5"/>
  <c r="B56" i="5"/>
  <c r="C55" i="5"/>
  <c r="B55" i="5"/>
  <c r="C54" i="5"/>
  <c r="B54" i="5"/>
  <c r="C53" i="5"/>
  <c r="B53" i="5"/>
  <c r="C52" i="5"/>
  <c r="B52" i="5"/>
  <c r="C51" i="5"/>
  <c r="B51" i="5"/>
  <c r="C50" i="5"/>
  <c r="B50" i="5"/>
  <c r="C49" i="5"/>
  <c r="B49" i="5"/>
  <c r="C48" i="5"/>
  <c r="B48" i="5"/>
  <c r="C47" i="5"/>
  <c r="B47" i="5"/>
  <c r="C46" i="5"/>
  <c r="B46" i="5"/>
  <c r="C45" i="5"/>
  <c r="B45" i="5"/>
  <c r="C44" i="5"/>
  <c r="B44" i="5"/>
  <c r="C43" i="5"/>
  <c r="B43" i="5"/>
  <c r="C42" i="5"/>
  <c r="B42" i="5"/>
  <c r="C41" i="5"/>
  <c r="B41" i="5"/>
  <c r="C40" i="5"/>
  <c r="B40"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C19" i="5"/>
  <c r="B19" i="5"/>
  <c r="C18" i="5"/>
  <c r="B18" i="5"/>
  <c r="C17" i="5"/>
  <c r="B17" i="5"/>
  <c r="C16" i="5"/>
  <c r="B16" i="5"/>
  <c r="C15" i="5"/>
  <c r="B15" i="5"/>
  <c r="C14" i="5"/>
  <c r="B14" i="5"/>
  <c r="C13" i="5"/>
  <c r="B13" i="5"/>
  <c r="C12" i="5"/>
  <c r="B12" i="5"/>
  <c r="C11" i="5"/>
  <c r="B11" i="5"/>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AK15" i="6"/>
  <c r="AJ15" i="6"/>
  <c r="AI15" i="6"/>
  <c r="AH15" i="6"/>
  <c r="AG15" i="6"/>
  <c r="AF15" i="6"/>
  <c r="AE15" i="6"/>
  <c r="AD15" i="6"/>
  <c r="AC15" i="6"/>
  <c r="AB15" i="6"/>
  <c r="AA15" i="6"/>
  <c r="Z15" i="6"/>
  <c r="Y15" i="6"/>
  <c r="X15" i="6"/>
  <c r="W15" i="6"/>
  <c r="V15" i="6"/>
  <c r="S15" i="6"/>
  <c r="R15" i="6"/>
  <c r="Q15" i="6"/>
  <c r="P15" i="6"/>
  <c r="O15" i="6"/>
  <c r="N15" i="6"/>
  <c r="M15" i="6"/>
  <c r="L15" i="6"/>
  <c r="K15" i="6"/>
  <c r="J15" i="6"/>
  <c r="I15" i="6"/>
  <c r="H15" i="6"/>
  <c r="G15" i="6"/>
  <c r="F15" i="6"/>
  <c r="E15" i="6"/>
  <c r="D15" i="6"/>
  <c r="A5" i="6"/>
  <c r="C25" i="6" s="1"/>
  <c r="D332" i="17"/>
  <c r="C332" i="17"/>
  <c r="D331" i="17"/>
  <c r="C331" i="17"/>
  <c r="D330" i="17"/>
  <c r="C330" i="17"/>
  <c r="D329" i="17"/>
  <c r="C329" i="17"/>
  <c r="D328" i="17"/>
  <c r="C328" i="17"/>
  <c r="D327" i="17"/>
  <c r="C327" i="17"/>
  <c r="D326" i="17"/>
  <c r="C326" i="17"/>
  <c r="D325" i="17"/>
  <c r="C325" i="17"/>
  <c r="D324" i="17"/>
  <c r="C324" i="17"/>
  <c r="D323" i="17"/>
  <c r="C323" i="17"/>
  <c r="D322" i="17"/>
  <c r="C322" i="17"/>
  <c r="D321" i="17"/>
  <c r="C321" i="17"/>
  <c r="D320" i="17"/>
  <c r="C320" i="17"/>
  <c r="D319" i="17"/>
  <c r="C319" i="17"/>
  <c r="D318" i="17"/>
  <c r="C318" i="17"/>
  <c r="D317" i="17"/>
  <c r="C317" i="17"/>
  <c r="D316" i="17"/>
  <c r="C316" i="17"/>
  <c r="D315" i="17"/>
  <c r="C315" i="17"/>
  <c r="D314" i="17"/>
  <c r="C314" i="17"/>
  <c r="D313" i="17"/>
  <c r="C313" i="17"/>
  <c r="D312" i="17"/>
  <c r="C312" i="17"/>
  <c r="D311" i="17"/>
  <c r="C311" i="17"/>
  <c r="D310" i="17"/>
  <c r="C310" i="17"/>
  <c r="D309" i="17"/>
  <c r="C309" i="17"/>
  <c r="D308" i="17"/>
  <c r="C308" i="17"/>
  <c r="D307" i="17"/>
  <c r="C307" i="17"/>
  <c r="D306" i="17"/>
  <c r="C306" i="17"/>
  <c r="D305" i="17"/>
  <c r="C305" i="17"/>
  <c r="D304" i="17"/>
  <c r="C304" i="17"/>
  <c r="D303" i="17"/>
  <c r="C303" i="17"/>
  <c r="D302" i="17"/>
  <c r="C302" i="17"/>
  <c r="D301" i="17"/>
  <c r="C301" i="17"/>
  <c r="D300" i="17"/>
  <c r="C300" i="17"/>
  <c r="D299" i="17"/>
  <c r="C299" i="17"/>
  <c r="D298" i="17"/>
  <c r="C298" i="17"/>
  <c r="D297" i="17"/>
  <c r="C297" i="17"/>
  <c r="D296" i="17"/>
  <c r="C296" i="17"/>
  <c r="D295" i="17"/>
  <c r="C295" i="17"/>
  <c r="D294" i="17"/>
  <c r="C294" i="17"/>
  <c r="D293" i="17"/>
  <c r="C293" i="17"/>
  <c r="D292" i="17"/>
  <c r="C292" i="17"/>
  <c r="D291" i="17"/>
  <c r="C291" i="17"/>
  <c r="D290" i="17"/>
  <c r="C290" i="17"/>
  <c r="D289" i="17"/>
  <c r="C289" i="17"/>
  <c r="D288" i="17"/>
  <c r="C288" i="17"/>
  <c r="D287" i="17"/>
  <c r="C287" i="17"/>
  <c r="D286" i="17"/>
  <c r="C286" i="17"/>
  <c r="D285" i="17"/>
  <c r="C285" i="17"/>
  <c r="D284" i="17"/>
  <c r="C284" i="17"/>
  <c r="D283" i="17"/>
  <c r="C283" i="17"/>
  <c r="D282" i="17"/>
  <c r="C282" i="17"/>
  <c r="D281" i="17"/>
  <c r="C281" i="17"/>
  <c r="D280" i="17"/>
  <c r="C280" i="17"/>
  <c r="D279" i="17"/>
  <c r="C279" i="17"/>
  <c r="D278" i="17"/>
  <c r="C278" i="17"/>
  <c r="D277" i="17"/>
  <c r="C277" i="17"/>
  <c r="D276" i="17"/>
  <c r="C276" i="17"/>
  <c r="D275" i="17"/>
  <c r="C275" i="17"/>
  <c r="D274" i="17"/>
  <c r="C274" i="17"/>
  <c r="D273" i="17"/>
  <c r="C273" i="17"/>
  <c r="D272" i="17"/>
  <c r="C272" i="17"/>
  <c r="D271" i="17"/>
  <c r="C271" i="17"/>
  <c r="D270" i="17"/>
  <c r="C270" i="17"/>
  <c r="D269" i="17"/>
  <c r="C269" i="17"/>
  <c r="D268" i="17"/>
  <c r="C268" i="17"/>
  <c r="D267" i="17"/>
  <c r="C267" i="17"/>
  <c r="D266" i="17"/>
  <c r="C266" i="17"/>
  <c r="D265" i="17"/>
  <c r="C265" i="17"/>
  <c r="D264" i="17"/>
  <c r="C264" i="17"/>
  <c r="D263" i="17"/>
  <c r="C263" i="17"/>
  <c r="D262" i="17"/>
  <c r="C262" i="17"/>
  <c r="D261" i="17"/>
  <c r="C261" i="17"/>
  <c r="D260" i="17"/>
  <c r="C260" i="17"/>
  <c r="D259" i="17"/>
  <c r="C259" i="17"/>
  <c r="D258" i="17"/>
  <c r="C258" i="17"/>
  <c r="D257" i="17"/>
  <c r="C257" i="17"/>
  <c r="D256" i="17"/>
  <c r="C256" i="17"/>
  <c r="D255" i="17"/>
  <c r="C255" i="17"/>
  <c r="D254" i="17"/>
  <c r="C254" i="17"/>
  <c r="D253" i="17"/>
  <c r="C253" i="17"/>
  <c r="D252" i="17"/>
  <c r="C252" i="17"/>
  <c r="D251" i="17"/>
  <c r="C251" i="17"/>
  <c r="D250" i="17"/>
  <c r="C250" i="17"/>
  <c r="D249" i="17"/>
  <c r="C249" i="17"/>
  <c r="D248" i="17"/>
  <c r="C248" i="17"/>
  <c r="D247" i="17"/>
  <c r="C247" i="17"/>
  <c r="D246" i="17"/>
  <c r="C246" i="17"/>
  <c r="D245" i="17"/>
  <c r="C245" i="17"/>
  <c r="D244" i="17"/>
  <c r="C244" i="17"/>
  <c r="D243" i="17"/>
  <c r="C243" i="17"/>
  <c r="D242" i="17"/>
  <c r="C242" i="17"/>
  <c r="D241" i="17"/>
  <c r="C241" i="17"/>
  <c r="D240" i="17"/>
  <c r="C240" i="17"/>
  <c r="D239" i="17"/>
  <c r="C239" i="17"/>
  <c r="D238" i="17"/>
  <c r="C238" i="17"/>
  <c r="D237" i="17"/>
  <c r="C237" i="17"/>
  <c r="D236" i="17"/>
  <c r="C236" i="17"/>
  <c r="D235" i="17"/>
  <c r="C235" i="17"/>
  <c r="D234" i="17"/>
  <c r="C234" i="17"/>
  <c r="D233" i="17"/>
  <c r="C233" i="17"/>
  <c r="D232" i="17"/>
  <c r="C232" i="17"/>
  <c r="D231" i="17"/>
  <c r="C231" i="17"/>
  <c r="D230" i="17"/>
  <c r="C230" i="17"/>
  <c r="D229" i="17"/>
  <c r="C229" i="17"/>
  <c r="D228" i="17"/>
  <c r="C228" i="17"/>
  <c r="D227" i="17"/>
  <c r="C227" i="17"/>
  <c r="D226" i="17"/>
  <c r="C226" i="17"/>
  <c r="D225" i="17"/>
  <c r="C225" i="17"/>
  <c r="D224" i="17"/>
  <c r="C224" i="17"/>
  <c r="D223" i="17"/>
  <c r="C223" i="17"/>
  <c r="D222" i="17"/>
  <c r="C222" i="17"/>
  <c r="D221" i="17"/>
  <c r="C221" i="17"/>
  <c r="D220" i="17"/>
  <c r="C220" i="17"/>
  <c r="D219" i="17"/>
  <c r="C219" i="17"/>
  <c r="D218" i="17"/>
  <c r="C218" i="17"/>
  <c r="D217" i="17"/>
  <c r="C217" i="17"/>
  <c r="D216" i="17"/>
  <c r="C216" i="17"/>
  <c r="D215" i="17"/>
  <c r="C215" i="17"/>
  <c r="D214" i="17"/>
  <c r="C214" i="17"/>
  <c r="D213" i="17"/>
  <c r="C213" i="17"/>
  <c r="D212" i="17"/>
  <c r="C212" i="17"/>
  <c r="D211" i="17"/>
  <c r="C211" i="17"/>
  <c r="D210" i="17"/>
  <c r="C210" i="17"/>
  <c r="D209" i="17"/>
  <c r="C209" i="17"/>
  <c r="D208" i="17"/>
  <c r="C208" i="17"/>
  <c r="D207" i="17"/>
  <c r="C207" i="17"/>
  <c r="D206" i="17"/>
  <c r="C206" i="17"/>
  <c r="D205" i="17"/>
  <c r="C205" i="17"/>
  <c r="D204" i="17"/>
  <c r="C204" i="17"/>
  <c r="D203" i="17"/>
  <c r="C203" i="17"/>
  <c r="D202" i="17"/>
  <c r="C202" i="17"/>
  <c r="D201" i="17"/>
  <c r="C201" i="17"/>
  <c r="D200" i="17"/>
  <c r="C200" i="17"/>
  <c r="D199" i="17"/>
  <c r="C199" i="17"/>
  <c r="D198" i="17"/>
  <c r="C198" i="17"/>
  <c r="D197" i="17"/>
  <c r="C197" i="17"/>
  <c r="D196" i="17"/>
  <c r="C196" i="17"/>
  <c r="D195" i="17"/>
  <c r="C195" i="17"/>
  <c r="D194" i="17"/>
  <c r="C194" i="17"/>
  <c r="D193" i="17"/>
  <c r="C193" i="17"/>
  <c r="D192" i="17"/>
  <c r="C192" i="17"/>
  <c r="D191" i="17"/>
  <c r="C191" i="17"/>
  <c r="D190" i="17"/>
  <c r="C190" i="17"/>
  <c r="D189" i="17"/>
  <c r="C189" i="17"/>
  <c r="D188" i="17"/>
  <c r="C188" i="17"/>
  <c r="D187" i="17"/>
  <c r="C187" i="17"/>
  <c r="D186" i="17"/>
  <c r="C186" i="17"/>
  <c r="D185" i="17"/>
  <c r="C185" i="17"/>
  <c r="D184" i="17"/>
  <c r="C184" i="17"/>
  <c r="D183" i="17"/>
  <c r="C183" i="17"/>
  <c r="D182" i="17"/>
  <c r="C182" i="17"/>
  <c r="D181" i="17"/>
  <c r="C181" i="17"/>
  <c r="D180" i="17"/>
  <c r="C180" i="17"/>
  <c r="D179" i="17"/>
  <c r="C179" i="17"/>
  <c r="D178" i="17"/>
  <c r="C178" i="17"/>
  <c r="D177" i="17"/>
  <c r="C177" i="17"/>
  <c r="D176" i="17"/>
  <c r="C176" i="17"/>
  <c r="D175" i="17"/>
  <c r="C175" i="17"/>
  <c r="D174" i="17"/>
  <c r="C174" i="17"/>
  <c r="D173" i="17"/>
  <c r="C173" i="17"/>
  <c r="D172" i="17"/>
  <c r="C172" i="17"/>
  <c r="D171" i="17"/>
  <c r="C171" i="17"/>
  <c r="D170" i="17"/>
  <c r="C170" i="17"/>
  <c r="D169" i="17"/>
  <c r="C169" i="17"/>
  <c r="D168" i="17"/>
  <c r="C168" i="17"/>
  <c r="D167" i="17"/>
  <c r="C167" i="17"/>
  <c r="D166" i="17"/>
  <c r="C166" i="17"/>
  <c r="D165" i="17"/>
  <c r="C165" i="17"/>
  <c r="D164" i="17"/>
  <c r="C164" i="17"/>
  <c r="D163" i="17"/>
  <c r="C163" i="17"/>
  <c r="D162" i="17"/>
  <c r="C162" i="17"/>
  <c r="D161" i="17"/>
  <c r="C161" i="17"/>
  <c r="D160" i="17"/>
  <c r="C160" i="17"/>
  <c r="D159" i="17"/>
  <c r="C159" i="17"/>
  <c r="D158" i="17"/>
  <c r="C158" i="17"/>
  <c r="D157" i="17"/>
  <c r="C157" i="17"/>
  <c r="D156" i="17"/>
  <c r="C156" i="17"/>
  <c r="D155" i="17"/>
  <c r="C155" i="17"/>
  <c r="D154" i="17"/>
  <c r="C154" i="17"/>
  <c r="D153" i="17"/>
  <c r="C153" i="17"/>
  <c r="D152" i="17"/>
  <c r="C152" i="17"/>
  <c r="D151" i="17"/>
  <c r="C151" i="17"/>
  <c r="D150" i="17"/>
  <c r="C150" i="17"/>
  <c r="D149" i="17"/>
  <c r="C149" i="17"/>
  <c r="D148" i="17"/>
  <c r="C148" i="17"/>
  <c r="D147" i="17"/>
  <c r="C147" i="17"/>
  <c r="D146" i="17"/>
  <c r="C146" i="17"/>
  <c r="D145" i="17"/>
  <c r="C145" i="17"/>
  <c r="D144" i="17"/>
  <c r="C144" i="17"/>
  <c r="D143" i="17"/>
  <c r="C143" i="17"/>
  <c r="D142" i="17"/>
  <c r="C142" i="17"/>
  <c r="D141" i="17"/>
  <c r="C141" i="17"/>
  <c r="D140" i="17"/>
  <c r="C140" i="17"/>
  <c r="D139" i="17"/>
  <c r="C139" i="17"/>
  <c r="D138" i="17"/>
  <c r="C138" i="17"/>
  <c r="D137" i="17"/>
  <c r="C137" i="17"/>
  <c r="D136" i="17"/>
  <c r="C136" i="17"/>
  <c r="D135" i="17"/>
  <c r="C135" i="17"/>
  <c r="D134" i="17"/>
  <c r="C134" i="17"/>
  <c r="D133" i="17"/>
  <c r="C133" i="17"/>
  <c r="D132" i="17"/>
  <c r="C132" i="17"/>
  <c r="D131" i="17"/>
  <c r="C131" i="17"/>
  <c r="D130" i="17"/>
  <c r="C130" i="17"/>
  <c r="D129" i="17"/>
  <c r="C129" i="17"/>
  <c r="D128" i="17"/>
  <c r="C128" i="17"/>
  <c r="D127" i="17"/>
  <c r="C127" i="17"/>
  <c r="D126" i="17"/>
  <c r="C126" i="17"/>
  <c r="D125" i="17"/>
  <c r="C125" i="17"/>
  <c r="D124" i="17"/>
  <c r="C124" i="17"/>
  <c r="D123" i="17"/>
  <c r="C123" i="17"/>
  <c r="D122" i="17"/>
  <c r="C122" i="17"/>
  <c r="D121" i="17"/>
  <c r="C121" i="17"/>
  <c r="D120" i="17"/>
  <c r="C120" i="17"/>
  <c r="D119" i="17"/>
  <c r="C119" i="17"/>
  <c r="D118" i="17"/>
  <c r="C118" i="17"/>
  <c r="D117" i="17"/>
  <c r="C117" i="17"/>
  <c r="D116" i="17"/>
  <c r="C116" i="17"/>
  <c r="D115" i="17"/>
  <c r="C115" i="17"/>
  <c r="D114" i="17"/>
  <c r="C114" i="17"/>
  <c r="D113" i="17"/>
  <c r="C113" i="17"/>
  <c r="D112" i="17"/>
  <c r="C112" i="17"/>
  <c r="D111" i="17"/>
  <c r="C111" i="17"/>
  <c r="D110" i="17"/>
  <c r="C110" i="17"/>
  <c r="D109" i="17"/>
  <c r="C109" i="17"/>
  <c r="D108" i="17"/>
  <c r="C108" i="17"/>
  <c r="D107" i="17"/>
  <c r="C107" i="17"/>
  <c r="D106" i="17"/>
  <c r="C106" i="17"/>
  <c r="D105" i="17"/>
  <c r="C105" i="17"/>
  <c r="D104" i="17"/>
  <c r="C104" i="17"/>
  <c r="D103" i="17"/>
  <c r="C103" i="17"/>
  <c r="D102" i="17"/>
  <c r="C102" i="17"/>
  <c r="D101" i="17"/>
  <c r="C101" i="17"/>
  <c r="D100" i="17"/>
  <c r="C100" i="17"/>
  <c r="D99" i="17"/>
  <c r="C99" i="17"/>
  <c r="D98" i="17"/>
  <c r="C98" i="17"/>
  <c r="D97" i="17"/>
  <c r="C97" i="17"/>
  <c r="D96" i="17"/>
  <c r="C96" i="17"/>
  <c r="D95" i="17"/>
  <c r="C95" i="17"/>
  <c r="D94" i="17"/>
  <c r="C94" i="17"/>
  <c r="D93" i="17"/>
  <c r="C93" i="17"/>
  <c r="D92" i="17"/>
  <c r="C92" i="17"/>
  <c r="D91" i="17"/>
  <c r="C91" i="17"/>
  <c r="D90" i="17"/>
  <c r="C90" i="17"/>
  <c r="D89" i="17"/>
  <c r="C89" i="17"/>
  <c r="D88" i="17"/>
  <c r="C88" i="17"/>
  <c r="D87" i="17"/>
  <c r="C87" i="17"/>
  <c r="D86" i="17"/>
  <c r="C86" i="17"/>
  <c r="D85" i="17"/>
  <c r="C85" i="17"/>
  <c r="D84" i="17"/>
  <c r="C84" i="17"/>
  <c r="D83" i="17"/>
  <c r="C83" i="17"/>
  <c r="D82" i="17"/>
  <c r="C82" i="17"/>
  <c r="D81" i="17"/>
  <c r="C81" i="17"/>
  <c r="D80" i="17"/>
  <c r="C80" i="17"/>
  <c r="D79" i="17"/>
  <c r="C79" i="17"/>
  <c r="D78" i="17"/>
  <c r="C78" i="17"/>
  <c r="D77" i="17"/>
  <c r="C77" i="17"/>
  <c r="D76" i="17"/>
  <c r="C76" i="17"/>
  <c r="D75" i="17"/>
  <c r="C75" i="17"/>
  <c r="D74" i="17"/>
  <c r="C74" i="17"/>
  <c r="D73" i="17"/>
  <c r="C73" i="17"/>
  <c r="D72" i="17"/>
  <c r="C72" i="17"/>
  <c r="D71" i="17"/>
  <c r="C71" i="17"/>
  <c r="D70" i="17"/>
  <c r="C70" i="17"/>
  <c r="D69" i="17"/>
  <c r="C69" i="17"/>
  <c r="D68" i="17"/>
  <c r="C68" i="17"/>
  <c r="D67" i="17"/>
  <c r="C67" i="17"/>
  <c r="D66" i="17"/>
  <c r="C66" i="17"/>
  <c r="D65" i="17"/>
  <c r="C65" i="17"/>
  <c r="D64" i="17"/>
  <c r="C64" i="17"/>
  <c r="D63" i="17"/>
  <c r="C63" i="17"/>
  <c r="D62" i="17"/>
  <c r="C62" i="17"/>
  <c r="D61" i="17"/>
  <c r="C61" i="17"/>
  <c r="D60" i="17"/>
  <c r="C60" i="17"/>
  <c r="D59" i="17"/>
  <c r="C59" i="17"/>
  <c r="D58" i="17"/>
  <c r="C58" i="17"/>
  <c r="D57" i="17"/>
  <c r="C57" i="17"/>
  <c r="D56" i="17"/>
  <c r="C56" i="17"/>
  <c r="D55" i="17"/>
  <c r="C55" i="17"/>
  <c r="D54" i="17"/>
  <c r="C54" i="17"/>
  <c r="D53" i="17"/>
  <c r="C53" i="17"/>
  <c r="D52" i="17"/>
  <c r="C52" i="17"/>
  <c r="D51" i="17"/>
  <c r="C51" i="17"/>
  <c r="D50" i="17"/>
  <c r="C50" i="17"/>
  <c r="D49" i="17"/>
  <c r="C49" i="17"/>
  <c r="D48" i="17"/>
  <c r="C48" i="17"/>
  <c r="D47" i="17"/>
  <c r="C47" i="17"/>
  <c r="D46" i="17"/>
  <c r="C46" i="17"/>
  <c r="D45" i="17"/>
  <c r="C45" i="17"/>
  <c r="D44" i="17"/>
  <c r="C44" i="17"/>
  <c r="D43" i="17"/>
  <c r="C43" i="17"/>
  <c r="D42" i="17"/>
  <c r="C42" i="17"/>
  <c r="D41" i="17"/>
  <c r="C41" i="17"/>
  <c r="D40" i="17"/>
  <c r="C40" i="17"/>
  <c r="D39" i="17"/>
  <c r="C39" i="17"/>
  <c r="D38" i="17"/>
  <c r="C38" i="17"/>
  <c r="D37" i="17"/>
  <c r="C37" i="17"/>
  <c r="D36" i="17"/>
  <c r="C36" i="17"/>
  <c r="D35" i="17"/>
  <c r="C35" i="17"/>
  <c r="D34" i="17"/>
  <c r="C34" i="17"/>
  <c r="D33" i="17"/>
  <c r="C33" i="17"/>
  <c r="D32" i="17"/>
  <c r="C32" i="17"/>
  <c r="D31" i="17"/>
  <c r="C31" i="17"/>
  <c r="D30" i="17"/>
  <c r="C30" i="17"/>
  <c r="D29" i="17"/>
  <c r="C29" i="17"/>
  <c r="D28" i="17"/>
  <c r="C28" i="17"/>
  <c r="D27" i="17"/>
  <c r="C27" i="17"/>
  <c r="D26" i="17"/>
  <c r="C26" i="17"/>
  <c r="D25" i="17"/>
  <c r="C25" i="17"/>
  <c r="D24" i="17"/>
  <c r="C24" i="17"/>
  <c r="D23" i="17"/>
  <c r="C23" i="17"/>
  <c r="D22" i="17"/>
  <c r="C22" i="17"/>
  <c r="D21" i="17"/>
  <c r="C21" i="17"/>
  <c r="D20" i="17"/>
  <c r="C20" i="17"/>
  <c r="D19" i="17"/>
  <c r="C19" i="17"/>
  <c r="D18" i="17"/>
  <c r="C18" i="17"/>
  <c r="D17" i="17"/>
  <c r="C17" i="17"/>
  <c r="D16" i="17"/>
  <c r="C16" i="17"/>
  <c r="D15" i="17"/>
  <c r="C15" i="17"/>
  <c r="D14" i="17"/>
  <c r="C14" i="17"/>
  <c r="D13" i="17"/>
  <c r="C13" i="17"/>
  <c r="D12" i="17"/>
  <c r="C12" i="17"/>
  <c r="D11" i="17"/>
  <c r="C11" i="17"/>
  <c r="D10" i="17"/>
  <c r="C10" i="17"/>
  <c r="D9" i="17"/>
  <c r="C9" i="17"/>
  <c r="D8" i="17"/>
  <c r="C8" i="17"/>
  <c r="D7" i="17"/>
  <c r="C7" i="17"/>
  <c r="D387" i="2"/>
  <c r="C387" i="2"/>
  <c r="D386" i="2"/>
  <c r="C386" i="2"/>
  <c r="D385" i="2"/>
  <c r="C385" i="2"/>
  <c r="D384" i="2"/>
  <c r="C384" i="2"/>
  <c r="D383" i="2"/>
  <c r="C383" i="2"/>
  <c r="D382" i="2"/>
  <c r="C382" i="2"/>
  <c r="D381" i="2"/>
  <c r="C381" i="2"/>
  <c r="D380" i="2"/>
  <c r="C380" i="2"/>
  <c r="D379" i="2"/>
  <c r="C379" i="2"/>
  <c r="D378" i="2"/>
  <c r="C378" i="2"/>
  <c r="D377" i="2"/>
  <c r="C377" i="2"/>
  <c r="D376" i="2"/>
  <c r="C376" i="2"/>
  <c r="D375" i="2"/>
  <c r="C375" i="2"/>
  <c r="D374" i="2"/>
  <c r="C374" i="2"/>
  <c r="D373" i="2"/>
  <c r="C373" i="2"/>
  <c r="D372" i="2"/>
  <c r="C372" i="2"/>
  <c r="D371" i="2"/>
  <c r="C371" i="2"/>
  <c r="D370" i="2"/>
  <c r="C370" i="2"/>
  <c r="D369" i="2"/>
  <c r="C369" i="2"/>
  <c r="D368" i="2"/>
  <c r="C368" i="2"/>
  <c r="D367" i="2"/>
  <c r="C367" i="2"/>
  <c r="D366" i="2"/>
  <c r="C366" i="2"/>
  <c r="D365" i="2"/>
  <c r="C365" i="2"/>
  <c r="D364" i="2"/>
  <c r="C364" i="2"/>
  <c r="D363" i="2"/>
  <c r="C363" i="2"/>
  <c r="D362" i="2"/>
  <c r="C362" i="2"/>
  <c r="D361" i="2"/>
  <c r="C361" i="2"/>
  <c r="D360" i="2"/>
  <c r="C360" i="2"/>
  <c r="D359" i="2"/>
  <c r="C359" i="2"/>
  <c r="D358" i="2"/>
  <c r="C358" i="2"/>
  <c r="D357" i="2"/>
  <c r="C357" i="2"/>
  <c r="D356" i="2"/>
  <c r="C356" i="2"/>
  <c r="D355" i="2"/>
  <c r="C355" i="2"/>
  <c r="D354" i="2"/>
  <c r="C354" i="2"/>
  <c r="D353" i="2"/>
  <c r="C353" i="2"/>
  <c r="D352" i="2"/>
  <c r="C352" i="2"/>
  <c r="D351" i="2"/>
  <c r="C351" i="2"/>
  <c r="D350" i="2"/>
  <c r="C350" i="2"/>
  <c r="D349" i="2"/>
  <c r="C349" i="2"/>
  <c r="D348" i="2"/>
  <c r="C348" i="2"/>
  <c r="D347" i="2"/>
  <c r="C347" i="2"/>
  <c r="D346" i="2"/>
  <c r="C346" i="2"/>
  <c r="D345" i="2"/>
  <c r="C345" i="2"/>
  <c r="D344" i="2"/>
  <c r="C344" i="2"/>
  <c r="D343" i="2"/>
  <c r="C343" i="2"/>
  <c r="D342" i="2"/>
  <c r="C342" i="2"/>
  <c r="D341" i="2"/>
  <c r="C341" i="2"/>
  <c r="D340" i="2"/>
  <c r="C340" i="2"/>
  <c r="D339" i="2"/>
  <c r="C339" i="2"/>
  <c r="D338" i="2"/>
  <c r="C338" i="2"/>
  <c r="D337" i="2"/>
  <c r="C337" i="2"/>
  <c r="D336" i="2"/>
  <c r="C336" i="2"/>
  <c r="D335" i="2"/>
  <c r="C335" i="2"/>
  <c r="D334" i="2"/>
  <c r="C334" i="2"/>
  <c r="D333" i="2"/>
  <c r="C333" i="2"/>
  <c r="D332" i="2"/>
  <c r="C332" i="2"/>
  <c r="D331" i="2"/>
  <c r="C331" i="2"/>
  <c r="D330" i="2"/>
  <c r="C330" i="2"/>
  <c r="D329" i="2"/>
  <c r="C329" i="2"/>
  <c r="D328" i="2"/>
  <c r="C328" i="2"/>
  <c r="D327" i="2"/>
  <c r="C327" i="2"/>
  <c r="D326" i="2"/>
  <c r="C326" i="2"/>
  <c r="D325" i="2"/>
  <c r="C325" i="2"/>
  <c r="D324" i="2"/>
  <c r="C324" i="2"/>
  <c r="D323" i="2"/>
  <c r="C323" i="2"/>
  <c r="D322" i="2"/>
  <c r="C322" i="2"/>
  <c r="D321" i="2"/>
  <c r="C321" i="2"/>
  <c r="D320" i="2"/>
  <c r="C320" i="2"/>
  <c r="D319" i="2"/>
  <c r="C319" i="2"/>
  <c r="D318" i="2"/>
  <c r="C318" i="2"/>
  <c r="D317" i="2"/>
  <c r="C317" i="2"/>
  <c r="D316" i="2"/>
  <c r="C316" i="2"/>
  <c r="D315" i="2"/>
  <c r="C315" i="2"/>
  <c r="D314" i="2"/>
  <c r="C314" i="2"/>
  <c r="D313" i="2"/>
  <c r="C313" i="2"/>
  <c r="D312" i="2"/>
  <c r="C312" i="2"/>
  <c r="D311" i="2"/>
  <c r="C311" i="2"/>
  <c r="D310" i="2"/>
  <c r="C310" i="2"/>
  <c r="D309" i="2"/>
  <c r="C309" i="2"/>
  <c r="D308" i="2"/>
  <c r="C308" i="2"/>
  <c r="D307" i="2"/>
  <c r="C307" i="2"/>
  <c r="D306" i="2"/>
  <c r="C306" i="2"/>
  <c r="D305" i="2"/>
  <c r="C305" i="2"/>
  <c r="D304" i="2"/>
  <c r="C304" i="2"/>
  <c r="D303" i="2"/>
  <c r="C303" i="2"/>
  <c r="D302" i="2"/>
  <c r="C302" i="2"/>
  <c r="D301" i="2"/>
  <c r="C301" i="2"/>
  <c r="D300" i="2"/>
  <c r="C300" i="2"/>
  <c r="D299" i="2"/>
  <c r="C299" i="2"/>
  <c r="D298" i="2"/>
  <c r="C298" i="2"/>
  <c r="D297" i="2"/>
  <c r="C297" i="2"/>
  <c r="D296" i="2"/>
  <c r="C296" i="2"/>
  <c r="D295" i="2"/>
  <c r="C295" i="2"/>
  <c r="D294" i="2"/>
  <c r="C294" i="2"/>
  <c r="D293" i="2"/>
  <c r="C293" i="2"/>
  <c r="D292" i="2"/>
  <c r="C292" i="2"/>
  <c r="D291" i="2"/>
  <c r="C291" i="2"/>
  <c r="D290" i="2"/>
  <c r="C290" i="2"/>
  <c r="D289" i="2"/>
  <c r="C289" i="2"/>
  <c r="D288" i="2"/>
  <c r="C288" i="2"/>
  <c r="D287" i="2"/>
  <c r="C287" i="2"/>
  <c r="D286" i="2"/>
  <c r="C286" i="2"/>
  <c r="D285" i="2"/>
  <c r="C285" i="2"/>
  <c r="D284" i="2"/>
  <c r="C284" i="2"/>
  <c r="D283" i="2"/>
  <c r="C283" i="2"/>
  <c r="D282" i="2"/>
  <c r="C282" i="2"/>
  <c r="D281" i="2"/>
  <c r="C281" i="2"/>
  <c r="D280" i="2"/>
  <c r="C280" i="2"/>
  <c r="D279" i="2"/>
  <c r="C279" i="2"/>
  <c r="D278" i="2"/>
  <c r="C278" i="2"/>
  <c r="D277" i="2"/>
  <c r="C277" i="2"/>
  <c r="D276" i="2"/>
  <c r="C276" i="2"/>
  <c r="D275" i="2"/>
  <c r="C275" i="2"/>
  <c r="D274" i="2"/>
  <c r="C274" i="2"/>
  <c r="D273" i="2"/>
  <c r="C273" i="2"/>
  <c r="D272" i="2"/>
  <c r="C272" i="2"/>
  <c r="D271" i="2"/>
  <c r="C271" i="2"/>
  <c r="D270" i="2"/>
  <c r="C270" i="2"/>
  <c r="D269" i="2"/>
  <c r="C269" i="2"/>
  <c r="D268" i="2"/>
  <c r="C268" i="2"/>
  <c r="D267" i="2"/>
  <c r="C267" i="2"/>
  <c r="D266" i="2"/>
  <c r="C266" i="2"/>
  <c r="D265" i="2"/>
  <c r="C265" i="2"/>
  <c r="D264" i="2"/>
  <c r="C264" i="2"/>
  <c r="D263" i="2"/>
  <c r="C263" i="2"/>
  <c r="D262" i="2"/>
  <c r="C262" i="2"/>
  <c r="D261" i="2"/>
  <c r="C261" i="2"/>
  <c r="D260" i="2"/>
  <c r="C260" i="2"/>
  <c r="D259" i="2"/>
  <c r="C259" i="2"/>
  <c r="D258" i="2"/>
  <c r="C258" i="2"/>
  <c r="D257" i="2"/>
  <c r="C257" i="2"/>
  <c r="D256" i="2"/>
  <c r="C256" i="2"/>
  <c r="D255" i="2"/>
  <c r="C255" i="2"/>
  <c r="D254" i="2"/>
  <c r="C254" i="2"/>
  <c r="D253" i="2"/>
  <c r="C253" i="2"/>
  <c r="D252" i="2"/>
  <c r="C252" i="2"/>
  <c r="D251" i="2"/>
  <c r="C251" i="2"/>
  <c r="D250" i="2"/>
  <c r="C250" i="2"/>
  <c r="D249" i="2"/>
  <c r="C249" i="2"/>
  <c r="D248" i="2"/>
  <c r="C248" i="2"/>
  <c r="D247" i="2"/>
  <c r="C247" i="2"/>
  <c r="D246" i="2"/>
  <c r="C246" i="2"/>
  <c r="D245" i="2"/>
  <c r="C245" i="2"/>
  <c r="D244" i="2"/>
  <c r="C244" i="2"/>
  <c r="D243" i="2"/>
  <c r="C243" i="2"/>
  <c r="D242" i="2"/>
  <c r="C242" i="2"/>
  <c r="D241" i="2"/>
  <c r="C241" i="2"/>
  <c r="D240" i="2"/>
  <c r="C240" i="2"/>
  <c r="D239" i="2"/>
  <c r="C239" i="2"/>
  <c r="D238" i="2"/>
  <c r="C238" i="2"/>
  <c r="D237" i="2"/>
  <c r="C237" i="2"/>
  <c r="D236" i="2"/>
  <c r="C236" i="2"/>
  <c r="D235" i="2"/>
  <c r="C235" i="2"/>
  <c r="D234" i="2"/>
  <c r="C234" i="2"/>
  <c r="D233" i="2"/>
  <c r="C233" i="2"/>
  <c r="D232" i="2"/>
  <c r="C232" i="2"/>
  <c r="D231" i="2"/>
  <c r="C231" i="2"/>
  <c r="D230" i="2"/>
  <c r="C230" i="2"/>
  <c r="D229" i="2"/>
  <c r="C229" i="2"/>
  <c r="D228" i="2"/>
  <c r="C228" i="2"/>
  <c r="D227" i="2"/>
  <c r="C227" i="2"/>
  <c r="D226" i="2"/>
  <c r="C226" i="2"/>
  <c r="D225" i="2"/>
  <c r="C225" i="2"/>
  <c r="D224" i="2"/>
  <c r="C224" i="2"/>
  <c r="D223" i="2"/>
  <c r="C223" i="2"/>
  <c r="D222" i="2"/>
  <c r="C222" i="2"/>
  <c r="D221" i="2"/>
  <c r="C221" i="2"/>
  <c r="D220" i="2"/>
  <c r="C220" i="2"/>
  <c r="D219" i="2"/>
  <c r="C219" i="2"/>
  <c r="D218" i="2"/>
  <c r="C218" i="2"/>
  <c r="D217" i="2"/>
  <c r="C217" i="2"/>
  <c r="D216" i="2"/>
  <c r="C216" i="2"/>
  <c r="D215" i="2"/>
  <c r="C215" i="2"/>
  <c r="D214" i="2"/>
  <c r="C214" i="2"/>
  <c r="D213" i="2"/>
  <c r="C213" i="2"/>
  <c r="D212" i="2"/>
  <c r="C212" i="2"/>
  <c r="D211" i="2"/>
  <c r="C211" i="2"/>
  <c r="D210" i="2"/>
  <c r="C210" i="2"/>
  <c r="D209" i="2"/>
  <c r="C209" i="2"/>
  <c r="D208" i="2"/>
  <c r="C208" i="2"/>
  <c r="D207" i="2"/>
  <c r="C207" i="2"/>
  <c r="D206" i="2"/>
  <c r="C206" i="2"/>
  <c r="D205" i="2"/>
  <c r="C205" i="2"/>
  <c r="D204" i="2"/>
  <c r="C204" i="2"/>
  <c r="D203" i="2"/>
  <c r="C203" i="2"/>
  <c r="D202" i="2"/>
  <c r="C202" i="2"/>
  <c r="D201" i="2"/>
  <c r="C201" i="2"/>
  <c r="D200" i="2"/>
  <c r="C200" i="2"/>
  <c r="D199" i="2"/>
  <c r="C199" i="2"/>
  <c r="D198" i="2"/>
  <c r="C198" i="2"/>
  <c r="D197" i="2"/>
  <c r="C197" i="2"/>
  <c r="D196" i="2"/>
  <c r="C196" i="2"/>
  <c r="D195" i="2"/>
  <c r="C195" i="2"/>
  <c r="D194" i="2"/>
  <c r="C194" i="2"/>
  <c r="D193" i="2"/>
  <c r="C193" i="2"/>
  <c r="D192" i="2"/>
  <c r="C192" i="2"/>
  <c r="D191" i="2"/>
  <c r="C191" i="2"/>
  <c r="D190" i="2"/>
  <c r="C190" i="2"/>
  <c r="D189" i="2"/>
  <c r="C189" i="2"/>
  <c r="D188" i="2"/>
  <c r="C188" i="2"/>
  <c r="D187" i="2"/>
  <c r="C187" i="2"/>
  <c r="D186" i="2"/>
  <c r="C186" i="2"/>
  <c r="D185" i="2"/>
  <c r="C185" i="2"/>
  <c r="D184" i="2"/>
  <c r="C184" i="2"/>
  <c r="D183" i="2"/>
  <c r="C183" i="2"/>
  <c r="D182" i="2"/>
  <c r="C182" i="2"/>
  <c r="D181" i="2"/>
  <c r="C181" i="2"/>
  <c r="D180" i="2"/>
  <c r="C180" i="2"/>
  <c r="D179" i="2"/>
  <c r="C179" i="2"/>
  <c r="D178" i="2"/>
  <c r="C178" i="2"/>
  <c r="D177" i="2"/>
  <c r="C177" i="2"/>
  <c r="D176" i="2"/>
  <c r="C176" i="2"/>
  <c r="D175" i="2"/>
  <c r="C175" i="2"/>
  <c r="D174" i="2"/>
  <c r="C174" i="2"/>
  <c r="D173" i="2"/>
  <c r="C173" i="2"/>
  <c r="D172" i="2"/>
  <c r="C172" i="2"/>
  <c r="D171" i="2"/>
  <c r="C171" i="2"/>
  <c r="D170" i="2"/>
  <c r="C170" i="2"/>
  <c r="D169" i="2"/>
  <c r="C169" i="2"/>
  <c r="D168" i="2"/>
  <c r="C168" i="2"/>
  <c r="D167" i="2"/>
  <c r="C167" i="2"/>
  <c r="D166" i="2"/>
  <c r="C166" i="2"/>
  <c r="D165" i="2"/>
  <c r="C165" i="2"/>
  <c r="D164" i="2"/>
  <c r="C164" i="2"/>
  <c r="D163" i="2"/>
  <c r="C163" i="2"/>
  <c r="D162" i="2"/>
  <c r="C162" i="2"/>
  <c r="D161" i="2"/>
  <c r="C161" i="2"/>
  <c r="D160" i="2"/>
  <c r="C160" i="2"/>
  <c r="D159" i="2"/>
  <c r="C159" i="2"/>
  <c r="D158" i="2"/>
  <c r="C158" i="2"/>
  <c r="D157" i="2"/>
  <c r="C157" i="2"/>
  <c r="D156" i="2"/>
  <c r="C156" i="2"/>
  <c r="D155" i="2"/>
  <c r="C155" i="2"/>
  <c r="D154" i="2"/>
  <c r="C154" i="2"/>
  <c r="D153" i="2"/>
  <c r="C153" i="2"/>
  <c r="D152" i="2"/>
  <c r="C152" i="2"/>
  <c r="D151" i="2"/>
  <c r="C151" i="2"/>
  <c r="D150" i="2"/>
  <c r="C150" i="2"/>
  <c r="D149" i="2"/>
  <c r="C149" i="2"/>
  <c r="D148" i="2"/>
  <c r="C148" i="2"/>
  <c r="D147" i="2"/>
  <c r="C147" i="2"/>
  <c r="D146" i="2"/>
  <c r="C146" i="2"/>
  <c r="D145" i="2"/>
  <c r="C145" i="2"/>
  <c r="D144" i="2"/>
  <c r="C144" i="2"/>
  <c r="D143" i="2"/>
  <c r="C143" i="2"/>
  <c r="D142" i="2"/>
  <c r="C142" i="2"/>
  <c r="D141" i="2"/>
  <c r="C141" i="2"/>
  <c r="D140" i="2"/>
  <c r="C140" i="2"/>
  <c r="D139" i="2"/>
  <c r="C139" i="2"/>
  <c r="D138" i="2"/>
  <c r="C138" i="2"/>
  <c r="D137" i="2"/>
  <c r="C137" i="2"/>
  <c r="D136" i="2"/>
  <c r="C136" i="2"/>
  <c r="D135" i="2"/>
  <c r="C135" i="2"/>
  <c r="D134" i="2"/>
  <c r="C134" i="2"/>
  <c r="D133" i="2"/>
  <c r="C133" i="2"/>
  <c r="D132" i="2"/>
  <c r="C132" i="2"/>
  <c r="D131" i="2"/>
  <c r="C131" i="2"/>
  <c r="D130" i="2"/>
  <c r="C130" i="2"/>
  <c r="D129" i="2"/>
  <c r="C129" i="2"/>
  <c r="D128" i="2"/>
  <c r="C128" i="2"/>
  <c r="D127" i="2"/>
  <c r="C127" i="2"/>
  <c r="D126" i="2"/>
  <c r="C126" i="2"/>
  <c r="D125" i="2"/>
  <c r="C125" i="2"/>
  <c r="D124" i="2"/>
  <c r="C124" i="2"/>
  <c r="D123" i="2"/>
  <c r="C123" i="2"/>
  <c r="D122" i="2"/>
  <c r="C122" i="2"/>
  <c r="D121" i="2"/>
  <c r="C121" i="2"/>
  <c r="D120" i="2"/>
  <c r="C120" i="2"/>
  <c r="D119" i="2"/>
  <c r="C119" i="2"/>
  <c r="D118" i="2"/>
  <c r="C118" i="2"/>
  <c r="D117" i="2"/>
  <c r="C117" i="2"/>
  <c r="D116" i="2"/>
  <c r="C116" i="2"/>
  <c r="D115" i="2"/>
  <c r="C115" i="2"/>
  <c r="D114" i="2"/>
  <c r="C114" i="2"/>
  <c r="D113" i="2"/>
  <c r="C113" i="2"/>
  <c r="D112" i="2"/>
  <c r="C112" i="2"/>
  <c r="D111" i="2"/>
  <c r="C111" i="2"/>
  <c r="D110" i="2"/>
  <c r="C110" i="2"/>
  <c r="D109" i="2"/>
  <c r="C109" i="2"/>
  <c r="D108" i="2"/>
  <c r="C108" i="2"/>
  <c r="D107" i="2"/>
  <c r="C107" i="2"/>
  <c r="D106" i="2"/>
  <c r="C106" i="2"/>
  <c r="D105" i="2"/>
  <c r="C105" i="2"/>
  <c r="D104" i="2"/>
  <c r="C104" i="2"/>
  <c r="D103" i="2"/>
  <c r="C103" i="2"/>
  <c r="D102" i="2"/>
  <c r="C102" i="2"/>
  <c r="D101" i="2"/>
  <c r="C101" i="2"/>
  <c r="D100" i="2"/>
  <c r="C100" i="2"/>
  <c r="D99" i="2"/>
  <c r="C99" i="2"/>
  <c r="D98" i="2"/>
  <c r="C98" i="2"/>
  <c r="D97" i="2"/>
  <c r="C97" i="2"/>
  <c r="D96" i="2"/>
  <c r="C96" i="2"/>
  <c r="D95" i="2"/>
  <c r="C95" i="2"/>
  <c r="D94" i="2"/>
  <c r="C94" i="2"/>
  <c r="D93" i="2"/>
  <c r="C93" i="2"/>
  <c r="D92" i="2"/>
  <c r="C92" i="2"/>
  <c r="D91" i="2"/>
  <c r="C91" i="2"/>
  <c r="D90" i="2"/>
  <c r="C90" i="2"/>
  <c r="D89" i="2"/>
  <c r="C89" i="2"/>
  <c r="D88" i="2"/>
  <c r="C88" i="2"/>
  <c r="D87" i="2"/>
  <c r="C87" i="2"/>
  <c r="D86" i="2"/>
  <c r="C86" i="2"/>
  <c r="D85" i="2"/>
  <c r="C85" i="2"/>
  <c r="D84" i="2"/>
  <c r="C84" i="2"/>
  <c r="D83" i="2"/>
  <c r="C83" i="2"/>
  <c r="D82" i="2"/>
  <c r="C82" i="2"/>
  <c r="D81" i="2"/>
  <c r="C81" i="2"/>
  <c r="D80" i="2"/>
  <c r="C80" i="2"/>
  <c r="D79" i="2"/>
  <c r="C79" i="2"/>
  <c r="D78" i="2"/>
  <c r="C78" i="2"/>
  <c r="D77" i="2"/>
  <c r="C77" i="2"/>
  <c r="D76" i="2"/>
  <c r="C76" i="2"/>
  <c r="D75" i="2"/>
  <c r="C75" i="2"/>
  <c r="D74" i="2"/>
  <c r="C74" i="2"/>
  <c r="D73" i="2"/>
  <c r="C73" i="2"/>
  <c r="D72" i="2"/>
  <c r="C72" i="2"/>
  <c r="D71" i="2"/>
  <c r="C71" i="2"/>
  <c r="D70" i="2"/>
  <c r="C70" i="2"/>
  <c r="D69" i="2"/>
  <c r="C69" i="2"/>
  <c r="D68" i="2"/>
  <c r="C68" i="2"/>
  <c r="D67" i="2"/>
  <c r="C67" i="2"/>
  <c r="D66" i="2"/>
  <c r="C66" i="2"/>
  <c r="D65" i="2"/>
  <c r="C65" i="2"/>
  <c r="D64" i="2"/>
  <c r="C64" i="2"/>
  <c r="D63" i="2"/>
  <c r="C63" i="2"/>
  <c r="D62" i="2"/>
  <c r="C62" i="2"/>
  <c r="D61" i="2"/>
  <c r="C61" i="2"/>
  <c r="D60" i="2"/>
  <c r="C60" i="2"/>
  <c r="D59" i="2"/>
  <c r="C59" i="2"/>
  <c r="D58" i="2"/>
  <c r="C58" i="2"/>
  <c r="D57" i="2"/>
  <c r="C57" i="2"/>
  <c r="D56" i="2"/>
  <c r="C56" i="2"/>
  <c r="D55" i="2"/>
  <c r="C55" i="2"/>
  <c r="D54" i="2"/>
  <c r="C54" i="2"/>
  <c r="D53" i="2"/>
  <c r="C53" i="2"/>
  <c r="D52" i="2"/>
  <c r="C52" i="2"/>
  <c r="D51" i="2"/>
  <c r="C51" i="2"/>
  <c r="D50" i="2"/>
  <c r="C50" i="2"/>
  <c r="D49" i="2"/>
  <c r="C49" i="2"/>
  <c r="D48" i="2"/>
  <c r="C48" i="2"/>
  <c r="D47" i="2"/>
  <c r="C47" i="2"/>
  <c r="D46" i="2"/>
  <c r="C46" i="2"/>
  <c r="D45" i="2"/>
  <c r="C45" i="2"/>
  <c r="D44" i="2"/>
  <c r="C44" i="2"/>
  <c r="D43" i="2"/>
  <c r="C43" i="2"/>
  <c r="D42" i="2"/>
  <c r="C42" i="2"/>
  <c r="D41" i="2"/>
  <c r="C41" i="2"/>
  <c r="D40" i="2"/>
  <c r="C40" i="2"/>
  <c r="D39" i="2"/>
  <c r="C39" i="2"/>
  <c r="D38" i="2"/>
  <c r="C38" i="2"/>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D12" i="2"/>
  <c r="C12" i="2"/>
  <c r="D11" i="2"/>
  <c r="C11" i="2"/>
  <c r="D10" i="2"/>
  <c r="C10" i="2"/>
  <c r="D9" i="2"/>
  <c r="C9" i="2"/>
  <c r="D8" i="2"/>
  <c r="C8" i="2"/>
  <c r="D7" i="2"/>
  <c r="C7" i="2"/>
  <c r="D6" i="2"/>
  <c r="C6" i="2"/>
  <c r="D5" i="2"/>
  <c r="C5" i="2"/>
  <c r="U14" i="33"/>
  <c r="U63" i="33" s="1"/>
  <c r="T14" i="33"/>
  <c r="M14" i="33"/>
  <c r="W2" i="33"/>
  <c r="C158" i="26"/>
  <c r="C110" i="26"/>
  <c r="W91" i="26"/>
  <c r="V91" i="26"/>
  <c r="U91" i="26"/>
  <c r="T91" i="26"/>
  <c r="S91" i="26"/>
  <c r="R91" i="26"/>
  <c r="Q91" i="26"/>
  <c r="P91" i="26"/>
  <c r="O91" i="26"/>
  <c r="N91" i="26"/>
  <c r="M91" i="26"/>
  <c r="L91" i="26"/>
  <c r="K91" i="26"/>
  <c r="J91" i="26"/>
  <c r="I91" i="26"/>
  <c r="H91" i="26"/>
  <c r="U89" i="26"/>
  <c r="T89" i="26"/>
  <c r="M89" i="26"/>
  <c r="U76" i="26"/>
  <c r="T76" i="26"/>
  <c r="M76" i="26"/>
  <c r="U62" i="26"/>
  <c r="M62" i="26"/>
  <c r="U14" i="26"/>
  <c r="U31" i="26" s="1"/>
  <c r="M14" i="26"/>
  <c r="C9" i="26"/>
  <c r="W2" i="26"/>
  <c r="B2" i="26"/>
  <c r="A1" i="28"/>
  <c r="A1" i="22"/>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A1" i="21"/>
  <c r="A1" i="20"/>
  <c r="R410" i="1"/>
  <c r="G410" i="1" s="1"/>
  <c r="G224" i="26" s="1"/>
  <c r="C6" i="23"/>
  <c r="K373" i="1"/>
  <c r="G32" i="33" s="1"/>
  <c r="C32" i="33" s="1"/>
  <c r="K372" i="1"/>
  <c r="G31" i="33" s="1"/>
  <c r="C31" i="33" s="1"/>
  <c r="K371" i="1"/>
  <c r="G30" i="33" s="1"/>
  <c r="C30" i="33" s="1"/>
  <c r="K370" i="1"/>
  <c r="G29" i="33" s="1"/>
  <c r="C29" i="33" s="1"/>
  <c r="K369" i="1"/>
  <c r="G28" i="33" s="1"/>
  <c r="C28" i="33" s="1"/>
  <c r="K368" i="1"/>
  <c r="G27" i="33" s="1"/>
  <c r="C27" i="33" s="1"/>
  <c r="K367" i="1"/>
  <c r="G26" i="33" s="1"/>
  <c r="C26" i="33" s="1"/>
  <c r="K366" i="1"/>
  <c r="G25" i="33" s="1"/>
  <c r="C25" i="33" s="1"/>
  <c r="K365" i="1"/>
  <c r="K364" i="1"/>
  <c r="K363" i="1"/>
  <c r="K362" i="1"/>
  <c r="K361" i="1"/>
  <c r="K360" i="1"/>
  <c r="F359" i="1"/>
  <c r="K359" i="1" s="1"/>
  <c r="H335" i="1"/>
  <c r="A7" i="23" s="1"/>
  <c r="R333" i="1"/>
  <c r="H333" i="1" s="1"/>
  <c r="A6" i="23" s="1"/>
  <c r="H325" i="1"/>
  <c r="A5" i="23" s="1"/>
  <c r="R301" i="1"/>
  <c r="I301" i="1" s="1"/>
  <c r="R269" i="1"/>
  <c r="K269" i="1" s="1"/>
  <c r="G216" i="26" s="1"/>
  <c r="R263" i="1"/>
  <c r="K263" i="1" s="1"/>
  <c r="K245" i="1"/>
  <c r="E230" i="1"/>
  <c r="E229" i="1"/>
  <c r="E228" i="1"/>
  <c r="E227" i="1"/>
  <c r="E226" i="1"/>
  <c r="E225" i="1"/>
  <c r="E224" i="1"/>
  <c r="E223" i="1"/>
  <c r="E222" i="1"/>
  <c r="E221" i="1"/>
  <c r="E220" i="1"/>
  <c r="E219" i="1"/>
  <c r="E218" i="1"/>
  <c r="E217" i="1"/>
  <c r="E216" i="1"/>
  <c r="E215" i="1"/>
  <c r="R154" i="1"/>
  <c r="J154" i="1" s="1"/>
  <c r="A9" i="6" s="1"/>
  <c r="A11" i="6" s="1"/>
  <c r="R152" i="1"/>
  <c r="J152" i="1" s="1"/>
  <c r="R105" i="1"/>
  <c r="J105" i="1" s="1"/>
  <c r="R103" i="1"/>
  <c r="J103" i="1" s="1"/>
  <c r="K71" i="1"/>
  <c r="D71" i="1"/>
  <c r="K70" i="1"/>
  <c r="D70" i="1"/>
  <c r="K69" i="1"/>
  <c r="D69" i="1"/>
  <c r="K68" i="1"/>
  <c r="D68" i="1"/>
  <c r="K67" i="1"/>
  <c r="D67" i="1"/>
  <c r="K66" i="1"/>
  <c r="D66" i="1"/>
  <c r="K65" i="1"/>
  <c r="D65" i="1"/>
  <c r="K64" i="1"/>
  <c r="D64" i="1"/>
  <c r="K63" i="1"/>
  <c r="D63" i="1"/>
  <c r="K62" i="1"/>
  <c r="D62" i="1"/>
  <c r="K61" i="1"/>
  <c r="D61" i="1"/>
  <c r="I46" i="1"/>
  <c r="R32" i="1"/>
  <c r="I32" i="1" s="1"/>
  <c r="L26" i="1" s="1"/>
  <c r="P26" i="1" s="1"/>
  <c r="Q3" i="1" s="1"/>
  <c r="P293" i="1" l="1"/>
  <c r="Q293" i="1" s="1"/>
  <c r="P36" i="1"/>
  <c r="Q4" i="1" s="1"/>
  <c r="Q6" i="1" s="1"/>
  <c r="G187" i="26"/>
  <c r="A6" i="6"/>
  <c r="G197" i="26"/>
  <c r="G202" i="26"/>
  <c r="I303" i="1"/>
  <c r="G24" i="33"/>
  <c r="C24" i="33" s="1"/>
  <c r="G23" i="33"/>
  <c r="C23" i="33" s="1"/>
  <c r="G22" i="33"/>
  <c r="C22" i="33" s="1"/>
  <c r="G21" i="33"/>
  <c r="C21" i="33" s="1"/>
  <c r="G20" i="33"/>
  <c r="C20" i="33" s="1"/>
  <c r="G19" i="33"/>
  <c r="E15" i="23"/>
  <c r="E23" i="23"/>
  <c r="E31" i="23"/>
  <c r="E39" i="23"/>
  <c r="E47" i="23"/>
  <c r="E55" i="23"/>
  <c r="E63" i="23"/>
  <c r="E71" i="23"/>
  <c r="E79" i="23"/>
  <c r="E87" i="23"/>
  <c r="E95" i="23"/>
  <c r="E103" i="23"/>
  <c r="E111" i="23"/>
  <c r="E119" i="23"/>
  <c r="E127" i="23"/>
  <c r="E135" i="23"/>
  <c r="E143" i="23"/>
  <c r="E151" i="23"/>
  <c r="E159" i="23"/>
  <c r="E167" i="23"/>
  <c r="E175" i="23"/>
  <c r="E183" i="23"/>
  <c r="E191" i="23"/>
  <c r="E199" i="23"/>
  <c r="E231" i="23"/>
  <c r="E239" i="23"/>
  <c r="E247" i="23"/>
  <c r="E263" i="23"/>
  <c r="E279" i="23"/>
  <c r="E303" i="23"/>
  <c r="E335" i="23"/>
  <c r="E383" i="23"/>
  <c r="E16" i="23"/>
  <c r="E24" i="23"/>
  <c r="E32" i="23"/>
  <c r="E40" i="23"/>
  <c r="E48" i="23"/>
  <c r="E56" i="23"/>
  <c r="E64" i="23"/>
  <c r="E72" i="23"/>
  <c r="E80" i="23"/>
  <c r="E88" i="23"/>
  <c r="E96" i="23"/>
  <c r="E104" i="23"/>
  <c r="E112" i="23"/>
  <c r="E120" i="23"/>
  <c r="E128" i="23"/>
  <c r="E136" i="23"/>
  <c r="E144" i="23"/>
  <c r="E152" i="23"/>
  <c r="E160" i="23"/>
  <c r="E168" i="23"/>
  <c r="E176" i="23"/>
  <c r="E184" i="23"/>
  <c r="E192" i="23"/>
  <c r="E200" i="23"/>
  <c r="E208" i="23"/>
  <c r="E216" i="23"/>
  <c r="E224" i="23"/>
  <c r="E232" i="23"/>
  <c r="E240" i="23"/>
  <c r="E248" i="23"/>
  <c r="E256" i="23"/>
  <c r="E264" i="23"/>
  <c r="E272" i="23"/>
  <c r="E280" i="23"/>
  <c r="E288" i="23"/>
  <c r="E296" i="23"/>
  <c r="E304" i="23"/>
  <c r="E312" i="23"/>
  <c r="E320" i="23"/>
  <c r="E328" i="23"/>
  <c r="E336" i="23"/>
  <c r="E344" i="23"/>
  <c r="E352" i="23"/>
  <c r="E360" i="23"/>
  <c r="E368" i="23"/>
  <c r="E376" i="23"/>
  <c r="E384" i="23"/>
  <c r="E392" i="23"/>
  <c r="E17" i="23"/>
  <c r="E25" i="23"/>
  <c r="E33" i="23"/>
  <c r="E41" i="23"/>
  <c r="E49" i="23"/>
  <c r="E57" i="23"/>
  <c r="E65" i="23"/>
  <c r="E73" i="23"/>
  <c r="E89" i="23"/>
  <c r="E97" i="23"/>
  <c r="E105" i="23"/>
  <c r="E113" i="23"/>
  <c r="E121" i="23"/>
  <c r="E129" i="23"/>
  <c r="E137" i="23"/>
  <c r="E145" i="23"/>
  <c r="E161" i="23"/>
  <c r="E169" i="23"/>
  <c r="E177" i="23"/>
  <c r="E193" i="23"/>
  <c r="E209" i="23"/>
  <c r="E217" i="23"/>
  <c r="E233" i="23"/>
  <c r="E249" i="23"/>
  <c r="E257" i="23"/>
  <c r="E273" i="23"/>
  <c r="E289" i="23"/>
  <c r="E297" i="23"/>
  <c r="E313" i="23"/>
  <c r="E329" i="23"/>
  <c r="E337" i="23"/>
  <c r="E353" i="23"/>
  <c r="E361" i="23"/>
  <c r="E377" i="23"/>
  <c r="E385" i="23"/>
  <c r="E255" i="23"/>
  <c r="E351" i="23"/>
  <c r="E81" i="23"/>
  <c r="E153" i="23"/>
  <c r="E185" i="23"/>
  <c r="E201" i="23"/>
  <c r="E225" i="23"/>
  <c r="E241" i="23"/>
  <c r="E265" i="23"/>
  <c r="E281" i="23"/>
  <c r="E305" i="23"/>
  <c r="E321" i="23"/>
  <c r="E345" i="23"/>
  <c r="E369" i="23"/>
  <c r="E393" i="23"/>
  <c r="E271" i="23"/>
  <c r="E367" i="23"/>
  <c r="E18" i="23"/>
  <c r="E26" i="23"/>
  <c r="E34" i="23"/>
  <c r="E42" i="23"/>
  <c r="E50" i="23"/>
  <c r="E58" i="23"/>
  <c r="E66" i="23"/>
  <c r="E74" i="23"/>
  <c r="E82" i="23"/>
  <c r="E90" i="23"/>
  <c r="E98" i="23"/>
  <c r="E106" i="23"/>
  <c r="E114" i="23"/>
  <c r="E122" i="23"/>
  <c r="E130" i="23"/>
  <c r="E138" i="23"/>
  <c r="E146" i="23"/>
  <c r="E154" i="23"/>
  <c r="E162" i="23"/>
  <c r="E170" i="23"/>
  <c r="E178" i="23"/>
  <c r="E186" i="23"/>
  <c r="E194" i="23"/>
  <c r="E202" i="23"/>
  <c r="E210" i="23"/>
  <c r="E218" i="23"/>
  <c r="E226" i="23"/>
  <c r="E234" i="23"/>
  <c r="E242" i="23"/>
  <c r="E250" i="23"/>
  <c r="E258" i="23"/>
  <c r="E266" i="23"/>
  <c r="E274" i="23"/>
  <c r="E282" i="23"/>
  <c r="E290" i="23"/>
  <c r="E298" i="23"/>
  <c r="E306" i="23"/>
  <c r="E314" i="23"/>
  <c r="E322" i="23"/>
  <c r="E330" i="23"/>
  <c r="E338" i="23"/>
  <c r="E346" i="23"/>
  <c r="E354" i="23"/>
  <c r="E362" i="23"/>
  <c r="E370" i="23"/>
  <c r="E378" i="23"/>
  <c r="E386" i="23"/>
  <c r="E394" i="23"/>
  <c r="E61" i="23"/>
  <c r="E173" i="23"/>
  <c r="E221" i="23"/>
  <c r="E253" i="23"/>
  <c r="E277" i="23"/>
  <c r="E301" i="23"/>
  <c r="E325" i="23"/>
  <c r="E349" i="23"/>
  <c r="E373" i="23"/>
  <c r="E215" i="23"/>
  <c r="E311" i="23"/>
  <c r="E359" i="23"/>
  <c r="E19" i="23"/>
  <c r="E27" i="23"/>
  <c r="E35" i="23"/>
  <c r="E43" i="23"/>
  <c r="E51" i="23"/>
  <c r="E59" i="23"/>
  <c r="E67" i="23"/>
  <c r="E75" i="23"/>
  <c r="E83" i="23"/>
  <c r="E91" i="23"/>
  <c r="E99" i="23"/>
  <c r="E107" i="23"/>
  <c r="E115" i="23"/>
  <c r="E123" i="23"/>
  <c r="E131" i="23"/>
  <c r="E139" i="23"/>
  <c r="E147" i="23"/>
  <c r="E155" i="23"/>
  <c r="E163" i="23"/>
  <c r="E171" i="23"/>
  <c r="E179" i="23"/>
  <c r="E187" i="23"/>
  <c r="E195" i="23"/>
  <c r="E203" i="23"/>
  <c r="E211" i="23"/>
  <c r="E219" i="23"/>
  <c r="E227" i="23"/>
  <c r="E235" i="23"/>
  <c r="E243" i="23"/>
  <c r="E251" i="23"/>
  <c r="E259" i="23"/>
  <c r="E267" i="23"/>
  <c r="E275" i="23"/>
  <c r="E283" i="23"/>
  <c r="E291" i="23"/>
  <c r="E299" i="23"/>
  <c r="E307" i="23"/>
  <c r="E315" i="23"/>
  <c r="E323" i="23"/>
  <c r="E331" i="23"/>
  <c r="E339" i="23"/>
  <c r="E347" i="23"/>
  <c r="E355" i="23"/>
  <c r="E363" i="23"/>
  <c r="E371" i="23"/>
  <c r="E379" i="23"/>
  <c r="E387" i="23"/>
  <c r="E395" i="23"/>
  <c r="E37" i="23"/>
  <c r="E157" i="23"/>
  <c r="E205" i="23"/>
  <c r="E237" i="23"/>
  <c r="E261" i="23"/>
  <c r="E285" i="23"/>
  <c r="E317" i="23"/>
  <c r="E333" i="23"/>
  <c r="E357" i="23"/>
  <c r="E381" i="23"/>
  <c r="E389" i="23"/>
  <c r="E223" i="23"/>
  <c r="E287" i="23"/>
  <c r="E319" i="23"/>
  <c r="E343" i="23"/>
  <c r="E20" i="23"/>
  <c r="E28" i="23"/>
  <c r="E36" i="23"/>
  <c r="E44" i="23"/>
  <c r="E52" i="23"/>
  <c r="E60" i="23"/>
  <c r="E68" i="23"/>
  <c r="E76" i="23"/>
  <c r="E84" i="23"/>
  <c r="E92" i="23"/>
  <c r="E100" i="23"/>
  <c r="E108" i="23"/>
  <c r="E116" i="23"/>
  <c r="E124" i="23"/>
  <c r="E132" i="23"/>
  <c r="E140" i="23"/>
  <c r="E148" i="23"/>
  <c r="E156" i="23"/>
  <c r="E164" i="23"/>
  <c r="E172" i="23"/>
  <c r="E180" i="23"/>
  <c r="E188" i="23"/>
  <c r="E196" i="23"/>
  <c r="E204" i="23"/>
  <c r="E212" i="23"/>
  <c r="E220" i="23"/>
  <c r="E228" i="23"/>
  <c r="E236" i="23"/>
  <c r="E244" i="23"/>
  <c r="E252" i="23"/>
  <c r="E260" i="23"/>
  <c r="E268" i="23"/>
  <c r="E276" i="23"/>
  <c r="E284" i="23"/>
  <c r="E292" i="23"/>
  <c r="E300" i="23"/>
  <c r="E308" i="23"/>
  <c r="E316" i="23"/>
  <c r="E324" i="23"/>
  <c r="E332" i="23"/>
  <c r="E340" i="23"/>
  <c r="E348" i="23"/>
  <c r="E356" i="23"/>
  <c r="E364" i="23"/>
  <c r="E372" i="23"/>
  <c r="E380" i="23"/>
  <c r="E388" i="23"/>
  <c r="E396" i="23"/>
  <c r="E21" i="23"/>
  <c r="E29" i="23"/>
  <c r="E45" i="23"/>
  <c r="E53" i="23"/>
  <c r="E69" i="23"/>
  <c r="E77" i="23"/>
  <c r="E85" i="23"/>
  <c r="E93" i="23"/>
  <c r="E101" i="23"/>
  <c r="E109" i="23"/>
  <c r="E117" i="23"/>
  <c r="E125" i="23"/>
  <c r="E133" i="23"/>
  <c r="E141" i="23"/>
  <c r="E149" i="23"/>
  <c r="E165" i="23"/>
  <c r="E181" i="23"/>
  <c r="E189" i="23"/>
  <c r="E197" i="23"/>
  <c r="E213" i="23"/>
  <c r="E229" i="23"/>
  <c r="E245" i="23"/>
  <c r="E269" i="23"/>
  <c r="E293" i="23"/>
  <c r="E309" i="23"/>
  <c r="E341" i="23"/>
  <c r="E365" i="23"/>
  <c r="E14" i="23"/>
  <c r="E207" i="23"/>
  <c r="E295" i="23"/>
  <c r="E327" i="23"/>
  <c r="E375" i="23"/>
  <c r="E22" i="23"/>
  <c r="E30" i="23"/>
  <c r="E38" i="23"/>
  <c r="E46" i="23"/>
  <c r="E54" i="23"/>
  <c r="E62" i="23"/>
  <c r="E70" i="23"/>
  <c r="E78" i="23"/>
  <c r="E86" i="23"/>
  <c r="E94" i="23"/>
  <c r="E102" i="23"/>
  <c r="E110" i="23"/>
  <c r="E118" i="23"/>
  <c r="E126" i="23"/>
  <c r="E134" i="23"/>
  <c r="E142" i="23"/>
  <c r="E150" i="23"/>
  <c r="E158" i="23"/>
  <c r="E166" i="23"/>
  <c r="E174" i="23"/>
  <c r="E182" i="23"/>
  <c r="E190" i="23"/>
  <c r="E198" i="23"/>
  <c r="E206" i="23"/>
  <c r="E214" i="23"/>
  <c r="E222" i="23"/>
  <c r="E230" i="23"/>
  <c r="E238" i="23"/>
  <c r="E246" i="23"/>
  <c r="E254" i="23"/>
  <c r="E262" i="23"/>
  <c r="E270" i="23"/>
  <c r="E278" i="23"/>
  <c r="E286" i="23"/>
  <c r="E294" i="23"/>
  <c r="E302" i="23"/>
  <c r="E310" i="23"/>
  <c r="E318" i="23"/>
  <c r="E326" i="23"/>
  <c r="E334" i="23"/>
  <c r="E342" i="23"/>
  <c r="E350" i="23"/>
  <c r="E358" i="23"/>
  <c r="E366" i="23"/>
  <c r="E374" i="23"/>
  <c r="E382" i="23"/>
  <c r="E390" i="23"/>
  <c r="E391" i="23"/>
  <c r="I14" i="33"/>
  <c r="I63" i="33" s="1"/>
  <c r="I89" i="26"/>
  <c r="P62" i="26"/>
  <c r="Q62" i="26"/>
  <c r="H76" i="26"/>
  <c r="Q89" i="26"/>
  <c r="Q14" i="33"/>
  <c r="Q63" i="33" s="1"/>
  <c r="I14" i="26"/>
  <c r="I31" i="26" s="1"/>
  <c r="Q14" i="26"/>
  <c r="Q31" i="26" s="1"/>
  <c r="I76" i="26"/>
  <c r="I62" i="26"/>
  <c r="Q76" i="26"/>
  <c r="H10" i="30"/>
  <c r="L10" i="30" s="1"/>
  <c r="H20" i="30"/>
  <c r="L20" i="30" s="1"/>
  <c r="H124" i="30"/>
  <c r="L124" i="30" s="1"/>
  <c r="H126" i="30"/>
  <c r="L126" i="30" s="1"/>
  <c r="H168" i="30"/>
  <c r="L168" i="30" s="1"/>
  <c r="H178" i="30"/>
  <c r="L178" i="30" s="1"/>
  <c r="H188" i="30"/>
  <c r="L188" i="30" s="1"/>
  <c r="H363" i="30"/>
  <c r="L363" i="30" s="1"/>
  <c r="H373" i="30"/>
  <c r="L373" i="30" s="1"/>
  <c r="H375" i="30"/>
  <c r="L375" i="30" s="1"/>
  <c r="H18" i="30"/>
  <c r="L18" i="30" s="1"/>
  <c r="H176" i="30"/>
  <c r="L176" i="30" s="1"/>
  <c r="L186" i="30"/>
  <c r="L196" i="30"/>
  <c r="H305" i="30"/>
  <c r="L305" i="30" s="1"/>
  <c r="H307" i="30"/>
  <c r="L371" i="30"/>
  <c r="H381" i="30"/>
  <c r="L381" i="30" s="1"/>
  <c r="H383" i="30"/>
  <c r="L383" i="30" s="1"/>
  <c r="H160" i="30"/>
  <c r="L160" i="30" s="1"/>
  <c r="H26" i="30"/>
  <c r="L26" i="30" s="1"/>
  <c r="H140" i="30"/>
  <c r="H184" i="30"/>
  <c r="L184" i="30" s="1"/>
  <c r="H194" i="30"/>
  <c r="L194" i="30" s="1"/>
  <c r="H204" i="30"/>
  <c r="L204" i="30" s="1"/>
  <c r="H319" i="30"/>
  <c r="L319" i="30" s="1"/>
  <c r="L389" i="30"/>
  <c r="L391" i="30"/>
  <c r="L11" i="30"/>
  <c r="H148" i="30"/>
  <c r="L148" i="30" s="1"/>
  <c r="H192" i="30"/>
  <c r="L192" i="30" s="1"/>
  <c r="L202" i="30"/>
  <c r="H212" i="30"/>
  <c r="L212" i="30" s="1"/>
  <c r="L317" i="30"/>
  <c r="H327" i="30"/>
  <c r="L327" i="30" s="1"/>
  <c r="H366" i="30"/>
  <c r="L366" i="30" s="1"/>
  <c r="H387" i="30"/>
  <c r="L387" i="30" s="1"/>
  <c r="H19" i="30"/>
  <c r="L19" i="30" s="1"/>
  <c r="H136" i="30"/>
  <c r="H146" i="30"/>
  <c r="H156" i="30"/>
  <c r="L156" i="30" s="1"/>
  <c r="H200" i="30"/>
  <c r="L200" i="30" s="1"/>
  <c r="H210" i="30"/>
  <c r="L210" i="30" s="1"/>
  <c r="H220" i="30"/>
  <c r="L220" i="30" s="1"/>
  <c r="H222" i="30"/>
  <c r="L222" i="30" s="1"/>
  <c r="H224" i="30"/>
  <c r="H309" i="30"/>
  <c r="L309" i="30" s="1"/>
  <c r="H313" i="30"/>
  <c r="L313" i="30" s="1"/>
  <c r="H315" i="30"/>
  <c r="L315" i="30" s="1"/>
  <c r="H325" i="30"/>
  <c r="L325" i="30" s="1"/>
  <c r="H335" i="30"/>
  <c r="L335" i="30" s="1"/>
  <c r="H374" i="30"/>
  <c r="L374" i="30" s="1"/>
  <c r="L206" i="30"/>
  <c r="L208" i="30"/>
  <c r="L218" i="30"/>
  <c r="H306" i="30"/>
  <c r="L306" i="30" s="1"/>
  <c r="L321" i="30"/>
  <c r="L323" i="30"/>
  <c r="L333" i="30"/>
  <c r="H341" i="30"/>
  <c r="L341" i="30" s="1"/>
  <c r="H343" i="30"/>
  <c r="L343" i="30" s="1"/>
  <c r="H345" i="30"/>
  <c r="L345" i="30" s="1"/>
  <c r="H349" i="30"/>
  <c r="L349" i="30" s="1"/>
  <c r="H351" i="30"/>
  <c r="L351" i="30" s="1"/>
  <c r="H382" i="30"/>
  <c r="L382" i="30" s="1"/>
  <c r="H14" i="30"/>
  <c r="L14" i="30" s="1"/>
  <c r="H152" i="30"/>
  <c r="L152" i="30" s="1"/>
  <c r="H162" i="30"/>
  <c r="L162" i="30" s="1"/>
  <c r="H172" i="30"/>
  <c r="L172" i="30" s="1"/>
  <c r="H216" i="30"/>
  <c r="L216" i="30" s="1"/>
  <c r="H304" i="30"/>
  <c r="L304" i="30" s="1"/>
  <c r="H331" i="30"/>
  <c r="L331" i="30" s="1"/>
  <c r="H347" i="30"/>
  <c r="L347" i="30" s="1"/>
  <c r="H357" i="30"/>
  <c r="L357" i="30" s="1"/>
  <c r="H359" i="30"/>
  <c r="L359" i="30" s="1"/>
  <c r="H390" i="30"/>
  <c r="L390" i="30" s="1"/>
  <c r="EQ400" i="23"/>
  <c r="EU400" i="23"/>
  <c r="EY400" i="23"/>
  <c r="FC400" i="23"/>
  <c r="ET400" i="23"/>
  <c r="EZ400" i="23"/>
  <c r="FE400" i="23"/>
  <c r="EV400" i="23"/>
  <c r="FA400" i="23"/>
  <c r="EP400" i="23"/>
  <c r="EW400" i="23"/>
  <c r="ER400" i="23"/>
  <c r="FB400" i="23"/>
  <c r="EX400" i="23"/>
  <c r="ES400" i="23"/>
  <c r="FD400" i="23"/>
  <c r="FH400" i="23"/>
  <c r="FL400" i="23"/>
  <c r="FP400" i="23"/>
  <c r="FT400" i="23"/>
  <c r="FS400" i="23"/>
  <c r="FI400" i="23"/>
  <c r="FM400" i="23"/>
  <c r="FQ400" i="23"/>
  <c r="FU400" i="23"/>
  <c r="FO400" i="23"/>
  <c r="FJ400" i="23"/>
  <c r="FN400" i="23"/>
  <c r="FR400" i="23"/>
  <c r="FV400" i="23"/>
  <c r="FK400" i="23"/>
  <c r="FG400" i="23"/>
  <c r="H62" i="26"/>
  <c r="P14" i="26"/>
  <c r="H14" i="26"/>
  <c r="T62" i="26"/>
  <c r="P89" i="26"/>
  <c r="T14" i="26"/>
  <c r="P76" i="26"/>
  <c r="H89" i="26"/>
  <c r="P14" i="33"/>
  <c r="L14" i="26"/>
  <c r="L62" i="26"/>
  <c r="L76" i="26"/>
  <c r="L89" i="26"/>
  <c r="L14" i="33"/>
  <c r="F393" i="30"/>
  <c r="H17" i="30"/>
  <c r="L17" i="30" s="1"/>
  <c r="H25" i="30"/>
  <c r="L25" i="30" s="1"/>
  <c r="H27" i="30"/>
  <c r="L27" i="30" s="1"/>
  <c r="H28" i="30"/>
  <c r="L28" i="30" s="1"/>
  <c r="H29" i="30"/>
  <c r="L29" i="30" s="1"/>
  <c r="H73" i="30"/>
  <c r="L73" i="30" s="1"/>
  <c r="H74" i="30"/>
  <c r="L74" i="30" s="1"/>
  <c r="H75" i="30"/>
  <c r="L75" i="30" s="1"/>
  <c r="H76" i="30"/>
  <c r="L76" i="30" s="1"/>
  <c r="H77" i="30"/>
  <c r="L77" i="30" s="1"/>
  <c r="H78" i="30"/>
  <c r="L78" i="30" s="1"/>
  <c r="H79" i="30"/>
  <c r="L79" i="30" s="1"/>
  <c r="H80" i="30"/>
  <c r="L80" i="30" s="1"/>
  <c r="H81" i="30"/>
  <c r="L81" i="30" s="1"/>
  <c r="H82" i="30"/>
  <c r="L82" i="30" s="1"/>
  <c r="H84" i="30"/>
  <c r="L84" i="30" s="1"/>
  <c r="H85" i="30"/>
  <c r="L85" i="30" s="1"/>
  <c r="H86" i="30"/>
  <c r="L86" i="30" s="1"/>
  <c r="H88" i="30"/>
  <c r="L88" i="30" s="1"/>
  <c r="H89" i="30"/>
  <c r="L89" i="30" s="1"/>
  <c r="H90" i="30"/>
  <c r="L90" i="30" s="1"/>
  <c r="H92" i="30"/>
  <c r="L92" i="30" s="1"/>
  <c r="H93" i="30"/>
  <c r="L93" i="30" s="1"/>
  <c r="H94" i="30"/>
  <c r="L94" i="30" s="1"/>
  <c r="H96" i="30"/>
  <c r="L96" i="30" s="1"/>
  <c r="H97" i="30"/>
  <c r="L97" i="30" s="1"/>
  <c r="H98" i="30"/>
  <c r="L98" i="30" s="1"/>
  <c r="H100" i="30"/>
  <c r="L100" i="30" s="1"/>
  <c r="H101" i="30"/>
  <c r="L101" i="30" s="1"/>
  <c r="H102" i="30"/>
  <c r="L102" i="30" s="1"/>
  <c r="H104" i="30"/>
  <c r="L104" i="30" s="1"/>
  <c r="L138" i="30"/>
  <c r="L122" i="30"/>
  <c r="L136" i="30"/>
  <c r="L146" i="30"/>
  <c r="H13" i="30"/>
  <c r="L13" i="30" s="1"/>
  <c r="H21" i="30"/>
  <c r="L21" i="30" s="1"/>
  <c r="H120" i="30"/>
  <c r="L120" i="30" s="1"/>
  <c r="L132" i="30"/>
  <c r="L144" i="30"/>
  <c r="J393" i="30"/>
  <c r="H15" i="30"/>
  <c r="L15" i="30" s="1"/>
  <c r="H23" i="30"/>
  <c r="L23" i="30" s="1"/>
  <c r="H130" i="30"/>
  <c r="L130" i="30" s="1"/>
  <c r="L140" i="30"/>
  <c r="H215" i="30"/>
  <c r="L215" i="30" s="1"/>
  <c r="H228" i="30"/>
  <c r="L228" i="30" s="1"/>
  <c r="H310" i="30"/>
  <c r="L310" i="30" s="1"/>
  <c r="H311" i="30"/>
  <c r="L311" i="30" s="1"/>
  <c r="H362" i="30"/>
  <c r="L362" i="30" s="1"/>
  <c r="H370" i="30"/>
  <c r="L370" i="30" s="1"/>
  <c r="H378" i="30"/>
  <c r="L378" i="30" s="1"/>
  <c r="H386" i="30"/>
  <c r="L386" i="30" s="1"/>
  <c r="H105" i="30"/>
  <c r="L105" i="30" s="1"/>
  <c r="H106" i="30"/>
  <c r="L106" i="30" s="1"/>
  <c r="H108" i="30"/>
  <c r="L108" i="30" s="1"/>
  <c r="H109" i="30"/>
  <c r="L109" i="30" s="1"/>
  <c r="H110" i="30"/>
  <c r="L110" i="30" s="1"/>
  <c r="H112" i="30"/>
  <c r="L112" i="30" s="1"/>
  <c r="H113" i="30"/>
  <c r="L113" i="30" s="1"/>
  <c r="H114" i="30"/>
  <c r="L114" i="30" s="1"/>
  <c r="H116" i="30"/>
  <c r="L116" i="30" s="1"/>
  <c r="H117" i="30"/>
  <c r="L117" i="30" s="1"/>
  <c r="H118" i="30"/>
  <c r="L118" i="30" s="1"/>
  <c r="H217" i="30"/>
  <c r="L217" i="30" s="1"/>
  <c r="H232" i="30"/>
  <c r="L232" i="30" s="1"/>
  <c r="H254" i="30"/>
  <c r="H256" i="30"/>
  <c r="L256" i="30" s="1"/>
  <c r="H258" i="30"/>
  <c r="L258" i="30" s="1"/>
  <c r="H259" i="30"/>
  <c r="L259" i="30" s="1"/>
  <c r="H260" i="30"/>
  <c r="L260" i="30" s="1"/>
  <c r="H261" i="30"/>
  <c r="L261" i="30" s="1"/>
  <c r="H262" i="30"/>
  <c r="L262" i="30" s="1"/>
  <c r="H263" i="30"/>
  <c r="L263" i="30" s="1"/>
  <c r="H264" i="30"/>
  <c r="L264" i="30" s="1"/>
  <c r="H265" i="30"/>
  <c r="L265" i="30" s="1"/>
  <c r="H266" i="30"/>
  <c r="L266" i="30" s="1"/>
  <c r="H267" i="30"/>
  <c r="L267" i="30" s="1"/>
  <c r="H268" i="30"/>
  <c r="L268" i="30" s="1"/>
  <c r="H269" i="30"/>
  <c r="L269" i="30" s="1"/>
  <c r="H270" i="30"/>
  <c r="L270" i="30" s="1"/>
  <c r="H271" i="30"/>
  <c r="L271" i="30" s="1"/>
  <c r="H272" i="30"/>
  <c r="L272" i="30" s="1"/>
  <c r="H273" i="30"/>
  <c r="L273" i="30" s="1"/>
  <c r="H274" i="30"/>
  <c r="L274" i="30" s="1"/>
  <c r="H275" i="30"/>
  <c r="L275" i="30" s="1"/>
  <c r="H276" i="30"/>
  <c r="L276" i="30" s="1"/>
  <c r="H277" i="30"/>
  <c r="L277" i="30" s="1"/>
  <c r="H278" i="30"/>
  <c r="L278" i="30" s="1"/>
  <c r="H279" i="30"/>
  <c r="L279" i="30" s="1"/>
  <c r="H280" i="30"/>
  <c r="L280" i="30" s="1"/>
  <c r="H281" i="30"/>
  <c r="L281" i="30" s="1"/>
  <c r="H282" i="30"/>
  <c r="L282" i="30" s="1"/>
  <c r="H283" i="30"/>
  <c r="L283" i="30" s="1"/>
  <c r="H284" i="30"/>
  <c r="L284" i="30" s="1"/>
  <c r="H285" i="30"/>
  <c r="L285" i="30" s="1"/>
  <c r="H286" i="30"/>
  <c r="L286" i="30" s="1"/>
  <c r="H287" i="30"/>
  <c r="L287" i="30" s="1"/>
  <c r="H288" i="30"/>
  <c r="L288" i="30" s="1"/>
  <c r="H289" i="30"/>
  <c r="L289" i="30" s="1"/>
  <c r="H290" i="30"/>
  <c r="L290" i="30" s="1"/>
  <c r="H291" i="30"/>
  <c r="L291" i="30" s="1"/>
  <c r="H292" i="30"/>
  <c r="L292" i="30" s="1"/>
  <c r="H293" i="30"/>
  <c r="L293" i="30" s="1"/>
  <c r="H294" i="30"/>
  <c r="L294" i="30" s="1"/>
  <c r="H295" i="30"/>
  <c r="L295" i="30" s="1"/>
  <c r="H296" i="30"/>
  <c r="L296" i="30" s="1"/>
  <c r="H297" i="30"/>
  <c r="L297" i="30" s="1"/>
  <c r="H298" i="30"/>
  <c r="L298" i="30" s="1"/>
  <c r="H299" i="30"/>
  <c r="L299" i="30" s="1"/>
  <c r="H300" i="30"/>
  <c r="L300" i="30" s="1"/>
  <c r="H301" i="30"/>
  <c r="L301" i="30" s="1"/>
  <c r="H302" i="30"/>
  <c r="L302" i="30" s="1"/>
  <c r="H303" i="30"/>
  <c r="L303" i="30" s="1"/>
  <c r="L213" i="30"/>
  <c r="L224" i="30"/>
  <c r="L307" i="30"/>
  <c r="A8" i="23"/>
  <c r="K284" i="1"/>
  <c r="S14" i="26"/>
  <c r="S31" i="26" s="1"/>
  <c r="Q9" i="1"/>
  <c r="E174" i="1"/>
  <c r="A5" i="14"/>
  <c r="K280" i="1"/>
  <c r="S89" i="26"/>
  <c r="A9" i="23"/>
  <c r="L63" i="1"/>
  <c r="L67" i="1"/>
  <c r="L71" i="1"/>
  <c r="O14" i="26"/>
  <c r="O31" i="26" s="1"/>
  <c r="K14" i="26"/>
  <c r="K31" i="26" s="1"/>
  <c r="S62" i="26"/>
  <c r="O14" i="33"/>
  <c r="O63" i="33" s="1"/>
  <c r="W14" i="26"/>
  <c r="S76" i="26"/>
  <c r="J14" i="26"/>
  <c r="N14" i="26"/>
  <c r="R14" i="26"/>
  <c r="V14" i="26"/>
  <c r="O62" i="26"/>
  <c r="O76" i="26"/>
  <c r="O89" i="26"/>
  <c r="K14" i="33"/>
  <c r="K63" i="33" s="1"/>
  <c r="U30" i="26"/>
  <c r="K62" i="26"/>
  <c r="K76" i="26"/>
  <c r="K89" i="26"/>
  <c r="W14" i="33"/>
  <c r="W62" i="26"/>
  <c r="W76" i="26"/>
  <c r="S14" i="33"/>
  <c r="S63" i="33" s="1"/>
  <c r="J14" i="33"/>
  <c r="N14" i="33"/>
  <c r="R14" i="33"/>
  <c r="V14" i="33"/>
  <c r="J62" i="26"/>
  <c r="N62" i="26"/>
  <c r="R62" i="26"/>
  <c r="V62" i="26"/>
  <c r="J76" i="26"/>
  <c r="N76" i="26"/>
  <c r="R76" i="26"/>
  <c r="V76" i="26"/>
  <c r="J89" i="26"/>
  <c r="V89" i="26"/>
  <c r="E112" i="1"/>
  <c r="A7" i="6"/>
  <c r="A10" i="6" s="1"/>
  <c r="A8" i="6"/>
  <c r="E160" i="1"/>
  <c r="C4" i="23"/>
  <c r="A6" i="14"/>
  <c r="V29" i="26"/>
  <c r="R29" i="26"/>
  <c r="N29" i="26"/>
  <c r="J29" i="26"/>
  <c r="U29" i="26"/>
  <c r="Q29" i="26"/>
  <c r="M29" i="26"/>
  <c r="I29" i="26"/>
  <c r="T29" i="26"/>
  <c r="P29" i="26"/>
  <c r="L29" i="26"/>
  <c r="H29" i="26"/>
  <c r="W29" i="26"/>
  <c r="S29" i="26"/>
  <c r="O29" i="26"/>
  <c r="K29" i="26"/>
  <c r="T25" i="6"/>
  <c r="P25" i="6"/>
  <c r="L25" i="6"/>
  <c r="O25" i="6"/>
  <c r="J25" i="6"/>
  <c r="F25" i="6"/>
  <c r="R25" i="6"/>
  <c r="M25" i="6"/>
  <c r="H25" i="6"/>
  <c r="D25" i="6"/>
  <c r="Q25" i="6"/>
  <c r="G25" i="6"/>
  <c r="N25" i="6"/>
  <c r="E25" i="6"/>
  <c r="K25" i="6"/>
  <c r="S25" i="6"/>
  <c r="I25" i="6"/>
  <c r="L61" i="1"/>
  <c r="D51" i="16"/>
  <c r="D57" i="16"/>
  <c r="D126" i="16"/>
  <c r="D97" i="16"/>
  <c r="D188" i="16"/>
  <c r="D105" i="16"/>
  <c r="D150" i="16"/>
  <c r="C20" i="6"/>
  <c r="D390" i="16"/>
  <c r="D386" i="16"/>
  <c r="D378" i="16"/>
  <c r="D370" i="16"/>
  <c r="D366" i="16"/>
  <c r="D360" i="16"/>
  <c r="D344" i="16"/>
  <c r="D336" i="16"/>
  <c r="D328" i="16"/>
  <c r="D320" i="16"/>
  <c r="D312" i="16"/>
  <c r="D296" i="16"/>
  <c r="D290" i="16"/>
  <c r="D278" i="16"/>
  <c r="D274" i="16"/>
  <c r="D270" i="16"/>
  <c r="D266" i="16"/>
  <c r="D254" i="16"/>
  <c r="D233" i="16"/>
  <c r="D230" i="16"/>
  <c r="D158" i="16"/>
  <c r="D387" i="16"/>
  <c r="D375" i="16"/>
  <c r="D371" i="16"/>
  <c r="D367" i="16"/>
  <c r="D358" i="16"/>
  <c r="D350" i="16"/>
  <c r="D342" i="16"/>
  <c r="D334" i="16"/>
  <c r="D326" i="16"/>
  <c r="D310" i="16"/>
  <c r="D302" i="16"/>
  <c r="D294" i="16"/>
  <c r="D291" i="16"/>
  <c r="D283" i="16"/>
  <c r="D271" i="16"/>
  <c r="D267" i="16"/>
  <c r="D263" i="16"/>
  <c r="D259" i="16"/>
  <c r="D255" i="16"/>
  <c r="D247" i="16"/>
  <c r="D228" i="16"/>
  <c r="D220" i="16"/>
  <c r="D212" i="16"/>
  <c r="D196" i="16"/>
  <c r="D180" i="16"/>
  <c r="D172" i="16"/>
  <c r="D164" i="16"/>
  <c r="D156" i="16"/>
  <c r="D140" i="16"/>
  <c r="D132" i="16"/>
  <c r="D121" i="16"/>
  <c r="D113" i="16"/>
  <c r="D107" i="16"/>
  <c r="D83" i="16"/>
  <c r="D73" i="16"/>
  <c r="D61" i="16"/>
  <c r="D41" i="16"/>
  <c r="D9" i="16"/>
  <c r="D81" i="16"/>
  <c r="D49" i="16"/>
  <c r="D17" i="16"/>
  <c r="D123" i="16"/>
  <c r="D89" i="16"/>
  <c r="D67" i="16"/>
  <c r="D13" i="16"/>
  <c r="D115" i="16"/>
  <c r="D65" i="16"/>
  <c r="L62" i="1"/>
  <c r="D262" i="16"/>
  <c r="D166" i="16"/>
  <c r="D29" i="16"/>
  <c r="D19" i="16"/>
  <c r="L66" i="1"/>
  <c r="D174" i="16"/>
  <c r="D239" i="16"/>
  <c r="L70" i="1"/>
  <c r="L72" i="1"/>
  <c r="E161" i="1"/>
  <c r="C19" i="6"/>
  <c r="L69" i="1"/>
  <c r="E111" i="1"/>
  <c r="C341" i="6"/>
  <c r="C337" i="6"/>
  <c r="C338" i="6"/>
  <c r="C334" i="6"/>
  <c r="C333" i="6"/>
  <c r="C332" i="6"/>
  <c r="C331" i="6"/>
  <c r="C330" i="6"/>
  <c r="C329" i="6"/>
  <c r="C328" i="6"/>
  <c r="C327" i="6"/>
  <c r="C339" i="6"/>
  <c r="C335" i="6"/>
  <c r="C326"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340" i="6"/>
  <c r="C324" i="6"/>
  <c r="C336" i="6"/>
  <c r="C325" i="6"/>
  <c r="C323" i="6"/>
  <c r="C293" i="6"/>
  <c r="C292" i="6"/>
  <c r="C291" i="6"/>
  <c r="C290" i="6"/>
  <c r="C289" i="6"/>
  <c r="C288" i="6"/>
  <c r="C287" i="6"/>
  <c r="C286" i="6"/>
  <c r="C285" i="6"/>
  <c r="C284" i="6"/>
  <c r="C283" i="6"/>
  <c r="C282" i="6"/>
  <c r="C281" i="6"/>
  <c r="C280" i="6"/>
  <c r="C279" i="6"/>
  <c r="C278" i="6"/>
  <c r="C276" i="6"/>
  <c r="C277" i="6"/>
  <c r="C273" i="6"/>
  <c r="C275" i="6"/>
  <c r="C274" i="6"/>
  <c r="C272" i="6"/>
  <c r="C268" i="6"/>
  <c r="C264" i="6"/>
  <c r="C260" i="6"/>
  <c r="C256" i="6"/>
  <c r="C252" i="6"/>
  <c r="C248" i="6"/>
  <c r="C244" i="6"/>
  <c r="C240" i="6"/>
  <c r="C236" i="6"/>
  <c r="C232" i="6"/>
  <c r="C228" i="6"/>
  <c r="C224" i="6"/>
  <c r="C269" i="6"/>
  <c r="C265" i="6"/>
  <c r="C261" i="6"/>
  <c r="C257" i="6"/>
  <c r="C253" i="6"/>
  <c r="C249" i="6"/>
  <c r="C245" i="6"/>
  <c r="C241" i="6"/>
  <c r="C237" i="6"/>
  <c r="C233" i="6"/>
  <c r="C229" i="6"/>
  <c r="C225" i="6"/>
  <c r="C221" i="6"/>
  <c r="C270" i="6"/>
  <c r="C266" i="6"/>
  <c r="C262" i="6"/>
  <c r="C258" i="6"/>
  <c r="C254" i="6"/>
  <c r="C250" i="6"/>
  <c r="C246" i="6"/>
  <c r="C242" i="6"/>
  <c r="C238" i="6"/>
  <c r="C234" i="6"/>
  <c r="C230" i="6"/>
  <c r="C226" i="6"/>
  <c r="C222" i="6"/>
  <c r="C271" i="6"/>
  <c r="C267" i="6"/>
  <c r="C263" i="6"/>
  <c r="C259" i="6"/>
  <c r="C255" i="6"/>
  <c r="C251" i="6"/>
  <c r="C247" i="6"/>
  <c r="C243" i="6"/>
  <c r="C239" i="6"/>
  <c r="C235" i="6"/>
  <c r="C231" i="6"/>
  <c r="C227" i="6"/>
  <c r="C220" i="6"/>
  <c r="C216" i="6"/>
  <c r="C217" i="6"/>
  <c r="C223" i="6"/>
  <c r="C218"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219" i="6"/>
  <c r="C215"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19" i="6"/>
  <c r="C115" i="6"/>
  <c r="C111" i="6"/>
  <c r="C107" i="6"/>
  <c r="C103" i="6"/>
  <c r="C99" i="6"/>
  <c r="C95" i="6"/>
  <c r="C91" i="6"/>
  <c r="C87" i="6"/>
  <c r="C83" i="6"/>
  <c r="C79" i="6"/>
  <c r="C75" i="6"/>
  <c r="C71" i="6"/>
  <c r="C67" i="6"/>
  <c r="C63" i="6"/>
  <c r="C59" i="6"/>
  <c r="C55" i="6"/>
  <c r="C51" i="6"/>
  <c r="C47" i="6"/>
  <c r="C43" i="6"/>
  <c r="C39" i="6"/>
  <c r="C35" i="6"/>
  <c r="C31" i="6"/>
  <c r="C120" i="6"/>
  <c r="C116" i="6"/>
  <c r="C112" i="6"/>
  <c r="C108" i="6"/>
  <c r="C104" i="6"/>
  <c r="C100" i="6"/>
  <c r="C96" i="6"/>
  <c r="C92" i="6"/>
  <c r="C88" i="6"/>
  <c r="C84" i="6"/>
  <c r="C80" i="6"/>
  <c r="C76" i="6"/>
  <c r="C72" i="6"/>
  <c r="C68" i="6"/>
  <c r="C64" i="6"/>
  <c r="C60" i="6"/>
  <c r="C56" i="6"/>
  <c r="C52" i="6"/>
  <c r="C48" i="6"/>
  <c r="C44" i="6"/>
  <c r="C40" i="6"/>
  <c r="C36" i="6"/>
  <c r="C32" i="6"/>
  <c r="C28" i="6"/>
  <c r="C117" i="6"/>
  <c r="C113" i="6"/>
  <c r="C109" i="6"/>
  <c r="C105" i="6"/>
  <c r="C101" i="6"/>
  <c r="C97" i="6"/>
  <c r="C93" i="6"/>
  <c r="C89" i="6"/>
  <c r="C85" i="6"/>
  <c r="C81" i="6"/>
  <c r="C77" i="6"/>
  <c r="C73" i="6"/>
  <c r="C69" i="6"/>
  <c r="C65" i="6"/>
  <c r="C61" i="6"/>
  <c r="C57" i="6"/>
  <c r="C53" i="6"/>
  <c r="C49" i="6"/>
  <c r="C45" i="6"/>
  <c r="C41" i="6"/>
  <c r="C37" i="6"/>
  <c r="C33" i="6"/>
  <c r="C29" i="6"/>
  <c r="C118" i="6"/>
  <c r="C114" i="6"/>
  <c r="C110" i="6"/>
  <c r="C106" i="6"/>
  <c r="C102" i="6"/>
  <c r="C98" i="6"/>
  <c r="C94" i="6"/>
  <c r="C90" i="6"/>
  <c r="C86" i="6"/>
  <c r="C82" i="6"/>
  <c r="C78" i="6"/>
  <c r="C74" i="6"/>
  <c r="C70" i="6"/>
  <c r="C66" i="6"/>
  <c r="C62" i="6"/>
  <c r="C58" i="6"/>
  <c r="C54" i="6"/>
  <c r="C50" i="6"/>
  <c r="C46" i="6"/>
  <c r="C42" i="6"/>
  <c r="C38" i="6"/>
  <c r="C34" i="6"/>
  <c r="C30" i="6"/>
  <c r="C26" i="6"/>
  <c r="C16" i="6"/>
  <c r="C17" i="6"/>
  <c r="C18" i="6"/>
  <c r="C22" i="6"/>
  <c r="C24" i="6"/>
  <c r="C27" i="6"/>
  <c r="D374" i="16"/>
  <c r="D148" i="16"/>
  <c r="D77" i="16"/>
  <c r="L65" i="1"/>
  <c r="D382" i="16"/>
  <c r="D286" i="16"/>
  <c r="D258" i="16"/>
  <c r="D250" i="16"/>
  <c r="D241" i="16"/>
  <c r="D214" i="16"/>
  <c r="D206" i="16"/>
  <c r="D182" i="16"/>
  <c r="D391" i="16"/>
  <c r="D379" i="16"/>
  <c r="D318" i="16"/>
  <c r="D251" i="16"/>
  <c r="D93" i="16"/>
  <c r="D45" i="16"/>
  <c r="D25" i="16"/>
  <c r="D33" i="16"/>
  <c r="D222" i="16"/>
  <c r="D198" i="16"/>
  <c r="L64" i="1"/>
  <c r="D352" i="16"/>
  <c r="D282" i="16"/>
  <c r="D190" i="16"/>
  <c r="D383" i="16"/>
  <c r="D287" i="16"/>
  <c r="D279" i="16"/>
  <c r="D275" i="16"/>
  <c r="D204" i="16"/>
  <c r="D134" i="16"/>
  <c r="D99" i="16"/>
  <c r="D35" i="16"/>
  <c r="L68" i="1"/>
  <c r="D304" i="16"/>
  <c r="D142" i="16"/>
  <c r="K261" i="1"/>
  <c r="C21" i="6"/>
  <c r="C23" i="6"/>
  <c r="C395" i="5"/>
  <c r="D215" i="5" s="1"/>
  <c r="E215" i="5" s="1"/>
  <c r="D336" i="5"/>
  <c r="D82" i="5"/>
  <c r="D182" i="5"/>
  <c r="E182" i="5" s="1"/>
  <c r="D246" i="5"/>
  <c r="D283" i="5"/>
  <c r="D11" i="16"/>
  <c r="D21" i="16"/>
  <c r="D27" i="16"/>
  <c r="D37" i="16"/>
  <c r="D43" i="16"/>
  <c r="D53" i="16"/>
  <c r="D59" i="16"/>
  <c r="D69" i="16"/>
  <c r="D75" i="16"/>
  <c r="D85" i="16"/>
  <c r="D91" i="16"/>
  <c r="D101" i="16"/>
  <c r="D18" i="16"/>
  <c r="D23" i="16"/>
  <c r="D38" i="16"/>
  <c r="D40" i="16"/>
  <c r="D50" i="16"/>
  <c r="D55" i="16"/>
  <c r="D70" i="16"/>
  <c r="D72" i="16"/>
  <c r="D82" i="16"/>
  <c r="D87" i="16"/>
  <c r="D104" i="16"/>
  <c r="D117" i="16"/>
  <c r="D119" i="16"/>
  <c r="D128" i="16"/>
  <c r="D130" i="16"/>
  <c r="D147" i="16"/>
  <c r="D10" i="16"/>
  <c r="D15" i="16"/>
  <c r="D30" i="16"/>
  <c r="D32" i="16"/>
  <c r="D42" i="16"/>
  <c r="D47" i="16"/>
  <c r="D62" i="16"/>
  <c r="D64" i="16"/>
  <c r="D74" i="16"/>
  <c r="D79" i="16"/>
  <c r="D94" i="16"/>
  <c r="D96" i="16"/>
  <c r="D112" i="16"/>
  <c r="D125" i="16"/>
  <c r="D136" i="16"/>
  <c r="D138" i="16"/>
  <c r="D235" i="16"/>
  <c r="D237" i="16"/>
  <c r="D243" i="16"/>
  <c r="D245" i="16"/>
  <c r="D249" i="16"/>
  <c r="D253" i="16"/>
  <c r="D257" i="16"/>
  <c r="D261" i="16"/>
  <c r="D265" i="16"/>
  <c r="D269" i="16"/>
  <c r="D273" i="16"/>
  <c r="D277" i="16"/>
  <c r="D281" i="16"/>
  <c r="D285" i="16"/>
  <c r="D289" i="16"/>
  <c r="D365" i="16"/>
  <c r="D369" i="16"/>
  <c r="D373" i="16"/>
  <c r="D377" i="16"/>
  <c r="D381" i="16"/>
  <c r="D385" i="16"/>
  <c r="D389" i="16"/>
  <c r="D22" i="16"/>
  <c r="D24" i="16"/>
  <c r="D34" i="16"/>
  <c r="D39" i="16"/>
  <c r="D54" i="16"/>
  <c r="D56" i="16"/>
  <c r="D66" i="16"/>
  <c r="D71" i="16"/>
  <c r="D86" i="16"/>
  <c r="D88" i="16"/>
  <c r="D98" i="16"/>
  <c r="D103" i="16"/>
  <c r="D120" i="16"/>
  <c r="D131" i="16"/>
  <c r="D144" i="16"/>
  <c r="D146" i="16"/>
  <c r="D14" i="16"/>
  <c r="D16" i="16"/>
  <c r="D26" i="16"/>
  <c r="D31" i="16"/>
  <c r="D46" i="16"/>
  <c r="D48" i="16"/>
  <c r="D58" i="16"/>
  <c r="D63" i="16"/>
  <c r="D78" i="16"/>
  <c r="D80" i="16"/>
  <c r="D90" i="16"/>
  <c r="D95" i="16"/>
  <c r="D109" i="16"/>
  <c r="D111" i="16"/>
  <c r="D139" i="16"/>
  <c r="D152" i="16"/>
  <c r="D154" i="16"/>
  <c r="D160" i="16"/>
  <c r="D162" i="16"/>
  <c r="D168" i="16"/>
  <c r="D170" i="16"/>
  <c r="D176" i="16"/>
  <c r="D178" i="16"/>
  <c r="D184" i="16"/>
  <c r="D186" i="16"/>
  <c r="D192" i="16"/>
  <c r="D194" i="16"/>
  <c r="D200" i="16"/>
  <c r="D202" i="16"/>
  <c r="D208" i="16"/>
  <c r="D210" i="16"/>
  <c r="D216" i="16"/>
  <c r="D218" i="16"/>
  <c r="D224" i="16"/>
  <c r="D226" i="16"/>
  <c r="D232" i="16"/>
  <c r="D248" i="16"/>
  <c r="D252" i="16"/>
  <c r="D256" i="16"/>
  <c r="D260" i="16"/>
  <c r="D264" i="16"/>
  <c r="D268" i="16"/>
  <c r="D272" i="16"/>
  <c r="D276" i="16"/>
  <c r="D280" i="16"/>
  <c r="D284" i="16"/>
  <c r="D288" i="16"/>
  <c r="D292" i="16"/>
  <c r="D298" i="16"/>
  <c r="D300" i="16"/>
  <c r="D306" i="16"/>
  <c r="D308" i="16"/>
  <c r="D314" i="16"/>
  <c r="D316" i="16"/>
  <c r="D322" i="16"/>
  <c r="D324" i="16"/>
  <c r="D330" i="16"/>
  <c r="D332" i="16"/>
  <c r="D338" i="16"/>
  <c r="D340" i="16"/>
  <c r="D346" i="16"/>
  <c r="D348" i="16"/>
  <c r="D354" i="16"/>
  <c r="D356" i="16"/>
  <c r="D362" i="16"/>
  <c r="D364" i="16"/>
  <c r="D368" i="16"/>
  <c r="D372" i="16"/>
  <c r="D376" i="16"/>
  <c r="D380" i="16"/>
  <c r="D384" i="16"/>
  <c r="D388" i="16"/>
  <c r="D12" i="16"/>
  <c r="D20" i="16"/>
  <c r="D28" i="16"/>
  <c r="D36" i="16"/>
  <c r="D44" i="16"/>
  <c r="D52" i="16"/>
  <c r="D60" i="16"/>
  <c r="D68" i="16"/>
  <c r="D76" i="16"/>
  <c r="D84" i="16"/>
  <c r="D92" i="16"/>
  <c r="D100" i="16"/>
  <c r="D108" i="16"/>
  <c r="D116" i="16"/>
  <c r="D124" i="16"/>
  <c r="D127" i="16"/>
  <c r="D135" i="16"/>
  <c r="D143" i="16"/>
  <c r="D151" i="16"/>
  <c r="D159" i="16"/>
  <c r="D167" i="16"/>
  <c r="D175" i="16"/>
  <c r="D183" i="16"/>
  <c r="D191" i="16"/>
  <c r="D199" i="16"/>
  <c r="D207" i="16"/>
  <c r="D215" i="16"/>
  <c r="D223" i="16"/>
  <c r="D231" i="16"/>
  <c r="D234" i="16"/>
  <c r="D242" i="16"/>
  <c r="D297" i="16"/>
  <c r="D305" i="16"/>
  <c r="D313" i="16"/>
  <c r="D321" i="16"/>
  <c r="D329" i="16"/>
  <c r="D337" i="16"/>
  <c r="D345" i="16"/>
  <c r="D353" i="16"/>
  <c r="D361" i="16"/>
  <c r="G393" i="30"/>
  <c r="K393" i="30"/>
  <c r="O393" i="30"/>
  <c r="D102" i="16"/>
  <c r="D110" i="16"/>
  <c r="D118" i="16"/>
  <c r="D129" i="16"/>
  <c r="D137" i="16"/>
  <c r="D145" i="16"/>
  <c r="D153" i="16"/>
  <c r="D161" i="16"/>
  <c r="D169" i="16"/>
  <c r="D177" i="16"/>
  <c r="D185" i="16"/>
  <c r="D193" i="16"/>
  <c r="D201" i="16"/>
  <c r="D209" i="16"/>
  <c r="D217" i="16"/>
  <c r="D225" i="16"/>
  <c r="D236" i="16"/>
  <c r="D244" i="16"/>
  <c r="D299" i="16"/>
  <c r="D307" i="16"/>
  <c r="D315" i="16"/>
  <c r="D323" i="16"/>
  <c r="D331" i="16"/>
  <c r="D339" i="16"/>
  <c r="D347" i="16"/>
  <c r="D355" i="16"/>
  <c r="D363" i="16"/>
  <c r="H9" i="30"/>
  <c r="H30" i="30"/>
  <c r="L30" i="30" s="1"/>
  <c r="H31" i="30"/>
  <c r="L31" i="30" s="1"/>
  <c r="H32" i="30"/>
  <c r="L32" i="30" s="1"/>
  <c r="H33" i="30"/>
  <c r="L33" i="30" s="1"/>
  <c r="H34" i="30"/>
  <c r="L34" i="30" s="1"/>
  <c r="H35" i="30"/>
  <c r="L35" i="30" s="1"/>
  <c r="H36" i="30"/>
  <c r="L36" i="30" s="1"/>
  <c r="H37" i="30"/>
  <c r="L37" i="30" s="1"/>
  <c r="H38" i="30"/>
  <c r="L38" i="30" s="1"/>
  <c r="H39" i="30"/>
  <c r="L39" i="30" s="1"/>
  <c r="H40" i="30"/>
  <c r="L40" i="30" s="1"/>
  <c r="H41" i="30"/>
  <c r="L41" i="30" s="1"/>
  <c r="H42" i="30"/>
  <c r="L42" i="30" s="1"/>
  <c r="H43" i="30"/>
  <c r="L43" i="30" s="1"/>
  <c r="H44" i="30"/>
  <c r="L44" i="30" s="1"/>
  <c r="H45" i="30"/>
  <c r="L45" i="30" s="1"/>
  <c r="H46" i="30"/>
  <c r="L46" i="30" s="1"/>
  <c r="H47" i="30"/>
  <c r="L47" i="30" s="1"/>
  <c r="H48" i="30"/>
  <c r="L48" i="30" s="1"/>
  <c r="H49" i="30"/>
  <c r="L49" i="30" s="1"/>
  <c r="H50" i="30"/>
  <c r="L50" i="30" s="1"/>
  <c r="H51" i="30"/>
  <c r="L51" i="30" s="1"/>
  <c r="H52" i="30"/>
  <c r="L52" i="30" s="1"/>
  <c r="H53" i="30"/>
  <c r="L53" i="30" s="1"/>
  <c r="H54" i="30"/>
  <c r="L54" i="30" s="1"/>
  <c r="H55" i="30"/>
  <c r="L55" i="30" s="1"/>
  <c r="H56" i="30"/>
  <c r="L56" i="30" s="1"/>
  <c r="H57" i="30"/>
  <c r="L57" i="30" s="1"/>
  <c r="H58" i="30"/>
  <c r="L58" i="30" s="1"/>
  <c r="H59" i="30"/>
  <c r="L59" i="30" s="1"/>
  <c r="H60" i="30"/>
  <c r="L60" i="30" s="1"/>
  <c r="H61" i="30"/>
  <c r="L61" i="30" s="1"/>
  <c r="H62" i="30"/>
  <c r="L62" i="30" s="1"/>
  <c r="H63" i="30"/>
  <c r="L63" i="30" s="1"/>
  <c r="H64" i="30"/>
  <c r="L64" i="30" s="1"/>
  <c r="H65" i="30"/>
  <c r="L65" i="30" s="1"/>
  <c r="H66" i="30"/>
  <c r="L66" i="30" s="1"/>
  <c r="H67" i="30"/>
  <c r="L67" i="30" s="1"/>
  <c r="H68" i="30"/>
  <c r="L68" i="30" s="1"/>
  <c r="H69" i="30"/>
  <c r="L69" i="30" s="1"/>
  <c r="H70" i="30"/>
  <c r="L70" i="30" s="1"/>
  <c r="H71" i="30"/>
  <c r="L71" i="30" s="1"/>
  <c r="H72" i="30"/>
  <c r="L72" i="30" s="1"/>
  <c r="D155" i="16"/>
  <c r="D163" i="16"/>
  <c r="D171" i="16"/>
  <c r="D179" i="16"/>
  <c r="D187" i="16"/>
  <c r="D195" i="16"/>
  <c r="D203" i="16"/>
  <c r="D211" i="16"/>
  <c r="D219" i="16"/>
  <c r="D227" i="16"/>
  <c r="D238" i="16"/>
  <c r="D246" i="16"/>
  <c r="D293" i="16"/>
  <c r="D301" i="16"/>
  <c r="D309" i="16"/>
  <c r="D317" i="16"/>
  <c r="D325" i="16"/>
  <c r="D333" i="16"/>
  <c r="D341" i="16"/>
  <c r="D349" i="16"/>
  <c r="D357" i="16"/>
  <c r="E393" i="30"/>
  <c r="I393" i="30"/>
  <c r="M393" i="30"/>
  <c r="D106" i="16"/>
  <c r="D114" i="16"/>
  <c r="D122" i="16"/>
  <c r="D133" i="16"/>
  <c r="D141" i="16"/>
  <c r="D149" i="16"/>
  <c r="D157" i="16"/>
  <c r="D165" i="16"/>
  <c r="D173" i="16"/>
  <c r="D181" i="16"/>
  <c r="D189" i="16"/>
  <c r="D197" i="16"/>
  <c r="D205" i="16"/>
  <c r="D213" i="16"/>
  <c r="D221" i="16"/>
  <c r="D229" i="16"/>
  <c r="D240" i="16"/>
  <c r="D295" i="16"/>
  <c r="D303" i="16"/>
  <c r="D311" i="16"/>
  <c r="D319" i="16"/>
  <c r="D327" i="16"/>
  <c r="D335" i="16"/>
  <c r="D343" i="16"/>
  <c r="D351" i="16"/>
  <c r="D359" i="16"/>
  <c r="H121" i="30"/>
  <c r="L121" i="30" s="1"/>
  <c r="H125" i="30"/>
  <c r="L125" i="30" s="1"/>
  <c r="H129" i="30"/>
  <c r="L129" i="30" s="1"/>
  <c r="H133" i="30"/>
  <c r="L133" i="30" s="1"/>
  <c r="H137" i="30"/>
  <c r="L137" i="30" s="1"/>
  <c r="H141" i="30"/>
  <c r="L141" i="30" s="1"/>
  <c r="H145" i="30"/>
  <c r="L145" i="30" s="1"/>
  <c r="H149" i="30"/>
  <c r="L149" i="30" s="1"/>
  <c r="H153" i="30"/>
  <c r="L153" i="30" s="1"/>
  <c r="H157" i="30"/>
  <c r="L157" i="30" s="1"/>
  <c r="H161" i="30"/>
  <c r="L161" i="30" s="1"/>
  <c r="H165" i="30"/>
  <c r="L165" i="30" s="1"/>
  <c r="H169" i="30"/>
  <c r="L169" i="30" s="1"/>
  <c r="H173" i="30"/>
  <c r="L173" i="30" s="1"/>
  <c r="H177" i="30"/>
  <c r="L177" i="30" s="1"/>
  <c r="H181" i="30"/>
  <c r="L181" i="30" s="1"/>
  <c r="H185" i="30"/>
  <c r="L185" i="30" s="1"/>
  <c r="H189" i="30"/>
  <c r="L189" i="30" s="1"/>
  <c r="H193" i="30"/>
  <c r="L193" i="30" s="1"/>
  <c r="H197" i="30"/>
  <c r="L197" i="30" s="1"/>
  <c r="H201" i="30"/>
  <c r="L201" i="30" s="1"/>
  <c r="H205" i="30"/>
  <c r="L205" i="30" s="1"/>
  <c r="H209" i="30"/>
  <c r="L209" i="30" s="1"/>
  <c r="H83" i="30"/>
  <c r="L83" i="30" s="1"/>
  <c r="H87" i="30"/>
  <c r="L87" i="30" s="1"/>
  <c r="H91" i="30"/>
  <c r="L91" i="30" s="1"/>
  <c r="H95" i="30"/>
  <c r="L95" i="30" s="1"/>
  <c r="H99" i="30"/>
  <c r="L99" i="30" s="1"/>
  <c r="H103" i="30"/>
  <c r="L103" i="30" s="1"/>
  <c r="H107" i="30"/>
  <c r="L107" i="30" s="1"/>
  <c r="H111" i="30"/>
  <c r="L111" i="30" s="1"/>
  <c r="H115" i="30"/>
  <c r="L115" i="30" s="1"/>
  <c r="H119" i="30"/>
  <c r="L119" i="30" s="1"/>
  <c r="H123" i="30"/>
  <c r="L123" i="30" s="1"/>
  <c r="H127" i="30"/>
  <c r="L127" i="30" s="1"/>
  <c r="H131" i="30"/>
  <c r="L131" i="30" s="1"/>
  <c r="H135" i="30"/>
  <c r="L135" i="30" s="1"/>
  <c r="H139" i="30"/>
  <c r="L139" i="30" s="1"/>
  <c r="H143" i="30"/>
  <c r="L143" i="30" s="1"/>
  <c r="H147" i="30"/>
  <c r="L147" i="30" s="1"/>
  <c r="H151" i="30"/>
  <c r="L151" i="30" s="1"/>
  <c r="H155" i="30"/>
  <c r="L155" i="30" s="1"/>
  <c r="H159" i="30"/>
  <c r="L159" i="30" s="1"/>
  <c r="H163" i="30"/>
  <c r="L163" i="30" s="1"/>
  <c r="H167" i="30"/>
  <c r="L167" i="30" s="1"/>
  <c r="H171" i="30"/>
  <c r="L171" i="30" s="1"/>
  <c r="H175" i="30"/>
  <c r="L175" i="30" s="1"/>
  <c r="H179" i="30"/>
  <c r="L179" i="30" s="1"/>
  <c r="H183" i="30"/>
  <c r="L183" i="30" s="1"/>
  <c r="H187" i="30"/>
  <c r="L187" i="30" s="1"/>
  <c r="H191" i="30"/>
  <c r="L191" i="30" s="1"/>
  <c r="H195" i="30"/>
  <c r="L195" i="30" s="1"/>
  <c r="H199" i="30"/>
  <c r="L199" i="30" s="1"/>
  <c r="H203" i="30"/>
  <c r="L203" i="30" s="1"/>
  <c r="H207" i="30"/>
  <c r="L207" i="30" s="1"/>
  <c r="H211" i="30"/>
  <c r="L211" i="30" s="1"/>
  <c r="H221" i="30"/>
  <c r="L221" i="30" s="1"/>
  <c r="H225" i="30"/>
  <c r="L225" i="30" s="1"/>
  <c r="H229" i="30"/>
  <c r="L229" i="30" s="1"/>
  <c r="H233" i="30"/>
  <c r="L233" i="30" s="1"/>
  <c r="H234" i="30"/>
  <c r="L234" i="30" s="1"/>
  <c r="H235" i="30"/>
  <c r="L235" i="30" s="1"/>
  <c r="H236" i="30"/>
  <c r="L236" i="30" s="1"/>
  <c r="H237" i="30"/>
  <c r="L237" i="30" s="1"/>
  <c r="H238" i="30"/>
  <c r="L238" i="30" s="1"/>
  <c r="H239" i="30"/>
  <c r="L239" i="30" s="1"/>
  <c r="H240" i="30"/>
  <c r="L240" i="30" s="1"/>
  <c r="H241" i="30"/>
  <c r="L241" i="30" s="1"/>
  <c r="H242" i="30"/>
  <c r="L242" i="30" s="1"/>
  <c r="H243" i="30"/>
  <c r="L243" i="30" s="1"/>
  <c r="H244" i="30"/>
  <c r="L244" i="30" s="1"/>
  <c r="H245" i="30"/>
  <c r="L245" i="30" s="1"/>
  <c r="H246" i="30"/>
  <c r="L246" i="30" s="1"/>
  <c r="H247" i="30"/>
  <c r="L247" i="30" s="1"/>
  <c r="H248" i="30"/>
  <c r="L248" i="30" s="1"/>
  <c r="H249" i="30"/>
  <c r="L249" i="30" s="1"/>
  <c r="H250" i="30"/>
  <c r="L250" i="30" s="1"/>
  <c r="H251" i="30"/>
  <c r="L251" i="30" s="1"/>
  <c r="H252" i="30"/>
  <c r="L252" i="30" s="1"/>
  <c r="H253" i="30"/>
  <c r="L253" i="30" s="1"/>
  <c r="L254" i="30"/>
  <c r="H255" i="30"/>
  <c r="L255" i="30" s="1"/>
  <c r="H257" i="30"/>
  <c r="L257" i="30" s="1"/>
  <c r="H219" i="30"/>
  <c r="L219" i="30" s="1"/>
  <c r="H223" i="30"/>
  <c r="L223" i="30" s="1"/>
  <c r="H227" i="30"/>
  <c r="L227" i="30" s="1"/>
  <c r="H231" i="30"/>
  <c r="L231" i="30" s="1"/>
  <c r="H312" i="30"/>
  <c r="L312" i="30" s="1"/>
  <c r="H316" i="30"/>
  <c r="L316" i="30" s="1"/>
  <c r="H320" i="30"/>
  <c r="L320" i="30" s="1"/>
  <c r="H324" i="30"/>
  <c r="L324" i="30" s="1"/>
  <c r="H328" i="30"/>
  <c r="L328" i="30" s="1"/>
  <c r="H332" i="30"/>
  <c r="L332" i="30" s="1"/>
  <c r="H336" i="30"/>
  <c r="L336" i="30" s="1"/>
  <c r="H340" i="30"/>
  <c r="L340" i="30" s="1"/>
  <c r="H344" i="30"/>
  <c r="L344" i="30" s="1"/>
  <c r="H348" i="30"/>
  <c r="L348" i="30" s="1"/>
  <c r="H352" i="30"/>
  <c r="L352" i="30" s="1"/>
  <c r="H356" i="30"/>
  <c r="L356" i="30" s="1"/>
  <c r="H360" i="30"/>
  <c r="L360" i="30" s="1"/>
  <c r="H364" i="30"/>
  <c r="L364" i="30" s="1"/>
  <c r="H368" i="30"/>
  <c r="L368" i="30" s="1"/>
  <c r="H372" i="30"/>
  <c r="L372" i="30" s="1"/>
  <c r="H376" i="30"/>
  <c r="L376" i="30" s="1"/>
  <c r="H380" i="30"/>
  <c r="L380" i="30" s="1"/>
  <c r="H384" i="30"/>
  <c r="L384" i="30" s="1"/>
  <c r="H388" i="30"/>
  <c r="L388" i="30" s="1"/>
  <c r="H314" i="30"/>
  <c r="L314" i="30" s="1"/>
  <c r="H318" i="30"/>
  <c r="L318" i="30" s="1"/>
  <c r="H322" i="30"/>
  <c r="L322" i="30" s="1"/>
  <c r="H326" i="30"/>
  <c r="L326" i="30" s="1"/>
  <c r="H330" i="30"/>
  <c r="L330" i="30" s="1"/>
  <c r="H334" i="30"/>
  <c r="L334" i="30" s="1"/>
  <c r="H338" i="30"/>
  <c r="L338" i="30" s="1"/>
  <c r="H342" i="30"/>
  <c r="L342" i="30" s="1"/>
  <c r="H346" i="30"/>
  <c r="L346" i="30" s="1"/>
  <c r="H350" i="30"/>
  <c r="L350" i="30" s="1"/>
  <c r="H354" i="30"/>
  <c r="L354" i="30" s="1"/>
  <c r="H358" i="30"/>
  <c r="L358" i="30" s="1"/>
  <c r="G18" i="33"/>
  <c r="C18" i="33" s="1"/>
  <c r="E336" i="5"/>
  <c r="G83" i="26"/>
  <c r="G67" i="26"/>
  <c r="E283" i="5"/>
  <c r="G82" i="26"/>
  <c r="G66" i="26"/>
  <c r="G19" i="26"/>
  <c r="G94" i="26" s="1"/>
  <c r="G98" i="26" s="1"/>
  <c r="E246" i="5"/>
  <c r="E82" i="5"/>
  <c r="C4" i="17"/>
  <c r="G65" i="26"/>
  <c r="G68" i="26"/>
  <c r="G20" i="26"/>
  <c r="H2" i="1" l="1"/>
  <c r="Y25" i="6"/>
  <c r="AG25" i="6"/>
  <c r="E172" i="1"/>
  <c r="E123" i="1"/>
  <c r="C5" i="23"/>
  <c r="G218" i="26"/>
  <c r="S30" i="26"/>
  <c r="I30" i="26"/>
  <c r="Q30" i="26"/>
  <c r="C19" i="33"/>
  <c r="AK25" i="6"/>
  <c r="AE25" i="6"/>
  <c r="D150" i="5"/>
  <c r="E150" i="5" s="1"/>
  <c r="D118" i="5"/>
  <c r="E118" i="5" s="1"/>
  <c r="D368" i="5"/>
  <c r="E368" i="5" s="1"/>
  <c r="D214" i="5"/>
  <c r="E214" i="5" s="1"/>
  <c r="C82" i="1"/>
  <c r="K30" i="26"/>
  <c r="D78" i="5"/>
  <c r="E78" i="5" s="1"/>
  <c r="D262" i="5"/>
  <c r="E262" i="5" s="1"/>
  <c r="D230" i="5"/>
  <c r="E230" i="5" s="1"/>
  <c r="D198" i="5"/>
  <c r="E198" i="5" s="1"/>
  <c r="D166" i="5"/>
  <c r="E166" i="5" s="1"/>
  <c r="D134" i="5"/>
  <c r="E134" i="5" s="1"/>
  <c r="D102" i="5"/>
  <c r="E102" i="5" s="1"/>
  <c r="D384" i="5"/>
  <c r="E384" i="5" s="1"/>
  <c r="D352" i="5"/>
  <c r="E352" i="5" s="1"/>
  <c r="D320" i="5"/>
  <c r="E320" i="5" s="1"/>
  <c r="D228" i="5"/>
  <c r="E228" i="5" s="1"/>
  <c r="D74" i="5"/>
  <c r="E74" i="5" s="1"/>
  <c r="D218" i="5"/>
  <c r="E218" i="5" s="1"/>
  <c r="D47" i="5"/>
  <c r="E47" i="5" s="1"/>
  <c r="D178" i="5"/>
  <c r="E178" i="5" s="1"/>
  <c r="D266" i="5"/>
  <c r="E266" i="5" s="1"/>
  <c r="D202" i="5"/>
  <c r="E202" i="5" s="1"/>
  <c r="D299" i="5"/>
  <c r="E299" i="5" s="1"/>
  <c r="D254" i="5"/>
  <c r="E254" i="5" s="1"/>
  <c r="D222" i="5"/>
  <c r="E222" i="5" s="1"/>
  <c r="D190" i="5"/>
  <c r="E190" i="5" s="1"/>
  <c r="D158" i="5"/>
  <c r="E158" i="5" s="1"/>
  <c r="D126" i="5"/>
  <c r="E126" i="5" s="1"/>
  <c r="D94" i="5"/>
  <c r="E94" i="5" s="1"/>
  <c r="D376" i="5"/>
  <c r="E376" i="5" s="1"/>
  <c r="D344" i="5"/>
  <c r="E344" i="5" s="1"/>
  <c r="D86" i="5"/>
  <c r="E86" i="5" s="1"/>
  <c r="D194" i="5"/>
  <c r="E194" i="5" s="1"/>
  <c r="D44" i="5"/>
  <c r="E44" i="5" s="1"/>
  <c r="D167" i="5"/>
  <c r="E167" i="5" s="1"/>
  <c r="D312" i="5"/>
  <c r="E312" i="5" s="1"/>
  <c r="D127" i="5"/>
  <c r="E127" i="5" s="1"/>
  <c r="D55" i="5"/>
  <c r="E55" i="5" s="1"/>
  <c r="D300" i="5"/>
  <c r="E300" i="5" s="1"/>
  <c r="D143" i="5"/>
  <c r="D12" i="5"/>
  <c r="D124" i="5"/>
  <c r="E124" i="5" s="1"/>
  <c r="D255" i="5"/>
  <c r="E255" i="5" s="1"/>
  <c r="D79" i="5"/>
  <c r="E79" i="5" s="1"/>
  <c r="D234" i="5"/>
  <c r="E234" i="5" s="1"/>
  <c r="D48" i="5"/>
  <c r="E48" i="5" s="1"/>
  <c r="D270" i="5"/>
  <c r="E270" i="5" s="1"/>
  <c r="D238" i="5"/>
  <c r="E238" i="5" s="1"/>
  <c r="D206" i="5"/>
  <c r="E206" i="5" s="1"/>
  <c r="D174" i="5"/>
  <c r="E174" i="5" s="1"/>
  <c r="D142" i="5"/>
  <c r="E142" i="5" s="1"/>
  <c r="D110" i="5"/>
  <c r="E110" i="5" s="1"/>
  <c r="D392" i="5"/>
  <c r="E392" i="5" s="1"/>
  <c r="D360" i="5"/>
  <c r="E360" i="5" s="1"/>
  <c r="D328" i="5"/>
  <c r="E328" i="5" s="1"/>
  <c r="D271" i="5"/>
  <c r="E271" i="5" s="1"/>
  <c r="D100" i="5"/>
  <c r="E100" i="5" s="1"/>
  <c r="D252" i="5"/>
  <c r="E252" i="5" s="1"/>
  <c r="D90" i="5"/>
  <c r="D212" i="5"/>
  <c r="E212" i="5" s="1"/>
  <c r="D36" i="5"/>
  <c r="E36" i="5" s="1"/>
  <c r="D39" i="5"/>
  <c r="E39" i="5" s="1"/>
  <c r="O30" i="26"/>
  <c r="AC25" i="6"/>
  <c r="AI25" i="6"/>
  <c r="AJ25" i="6"/>
  <c r="AD25" i="6"/>
  <c r="W25" i="6"/>
  <c r="V25" i="6"/>
  <c r="X25" i="6"/>
  <c r="AA25" i="6"/>
  <c r="AF25" i="6"/>
  <c r="Z25" i="6"/>
  <c r="AB25" i="6"/>
  <c r="AH25" i="6"/>
  <c r="C8" i="23"/>
  <c r="G6" i="23" s="1"/>
  <c r="K265" i="1"/>
  <c r="G215" i="26" s="1"/>
  <c r="K283" i="1"/>
  <c r="K286" i="1" s="1"/>
  <c r="K288" i="1" s="1"/>
  <c r="K281" i="1"/>
  <c r="K282" i="1" s="1"/>
  <c r="G84" i="26"/>
  <c r="D308" i="5"/>
  <c r="E308" i="5" s="1"/>
  <c r="D291" i="5"/>
  <c r="E291" i="5" s="1"/>
  <c r="D267" i="5"/>
  <c r="E267" i="5" s="1"/>
  <c r="D251" i="5"/>
  <c r="E251" i="5" s="1"/>
  <c r="D235" i="5"/>
  <c r="E235" i="5" s="1"/>
  <c r="D219" i="5"/>
  <c r="E219" i="5" s="1"/>
  <c r="D203" i="5"/>
  <c r="E203" i="5" s="1"/>
  <c r="D187" i="5"/>
  <c r="E187" i="5" s="1"/>
  <c r="D171" i="5"/>
  <c r="E171" i="5" s="1"/>
  <c r="D155" i="5"/>
  <c r="E155" i="5" s="1"/>
  <c r="D139" i="5"/>
  <c r="E139" i="5" s="1"/>
  <c r="D123" i="5"/>
  <c r="E123" i="5" s="1"/>
  <c r="D107" i="5"/>
  <c r="E107" i="5" s="1"/>
  <c r="D91" i="5"/>
  <c r="E91" i="5" s="1"/>
  <c r="D388" i="5"/>
  <c r="E388" i="5" s="1"/>
  <c r="D372" i="5"/>
  <c r="E372" i="5" s="1"/>
  <c r="D356" i="5"/>
  <c r="E356" i="5" s="1"/>
  <c r="D340" i="5"/>
  <c r="E340" i="5" s="1"/>
  <c r="D324" i="5"/>
  <c r="E324" i="5" s="1"/>
  <c r="D70" i="5"/>
  <c r="E70" i="5" s="1"/>
  <c r="D260" i="5"/>
  <c r="E260" i="5" s="1"/>
  <c r="D226" i="5"/>
  <c r="E226" i="5" s="1"/>
  <c r="D175" i="5"/>
  <c r="E175" i="5" s="1"/>
  <c r="D132" i="5"/>
  <c r="E132" i="5" s="1"/>
  <c r="D98" i="5"/>
  <c r="E98" i="5" s="1"/>
  <c r="D67" i="5"/>
  <c r="E67" i="5" s="1"/>
  <c r="D35" i="5"/>
  <c r="E35" i="5" s="1"/>
  <c r="D295" i="5"/>
  <c r="E295" i="5" s="1"/>
  <c r="D250" i="5"/>
  <c r="E250" i="5" s="1"/>
  <c r="D199" i="5"/>
  <c r="E199" i="5" s="1"/>
  <c r="D156" i="5"/>
  <c r="E156" i="5" s="1"/>
  <c r="D122" i="5"/>
  <c r="E122" i="5" s="1"/>
  <c r="D83" i="5"/>
  <c r="E83" i="5" s="1"/>
  <c r="D40" i="5"/>
  <c r="E40" i="5" s="1"/>
  <c r="D287" i="5"/>
  <c r="E287" i="5" s="1"/>
  <c r="D244" i="5"/>
  <c r="E244" i="5" s="1"/>
  <c r="D210" i="5"/>
  <c r="E210" i="5" s="1"/>
  <c r="D159" i="5"/>
  <c r="E159" i="5" s="1"/>
  <c r="D116" i="5"/>
  <c r="E116" i="5" s="1"/>
  <c r="D59" i="5"/>
  <c r="E59" i="5" s="1"/>
  <c r="D27" i="5"/>
  <c r="E27" i="5" s="1"/>
  <c r="D183" i="5"/>
  <c r="E183" i="5" s="1"/>
  <c r="D32" i="5"/>
  <c r="E32" i="5" s="1"/>
  <c r="D151" i="5"/>
  <c r="E151" i="5" s="1"/>
  <c r="D16" i="5"/>
  <c r="E16" i="5" s="1"/>
  <c r="D119" i="5"/>
  <c r="E119" i="5" s="1"/>
  <c r="R23" i="6"/>
  <c r="AJ23" i="6" s="1"/>
  <c r="N23" i="6"/>
  <c r="AF23" i="6" s="1"/>
  <c r="J23" i="6"/>
  <c r="AB23" i="6" s="1"/>
  <c r="F23" i="6"/>
  <c r="X23" i="6" s="1"/>
  <c r="T23" i="6"/>
  <c r="P23" i="6"/>
  <c r="AH23" i="6" s="1"/>
  <c r="L23" i="6"/>
  <c r="AD23" i="6" s="1"/>
  <c r="H23" i="6"/>
  <c r="Z23" i="6" s="1"/>
  <c r="D23" i="6"/>
  <c r="V23" i="6" s="1"/>
  <c r="S23" i="6"/>
  <c r="AK23" i="6" s="1"/>
  <c r="K23" i="6"/>
  <c r="AC23" i="6" s="1"/>
  <c r="Q23" i="6"/>
  <c r="AI23" i="6" s="1"/>
  <c r="I23" i="6"/>
  <c r="AA23" i="6" s="1"/>
  <c r="O23" i="6"/>
  <c r="AG23" i="6" s="1"/>
  <c r="G23" i="6"/>
  <c r="Y23" i="6" s="1"/>
  <c r="M23" i="6"/>
  <c r="AE23" i="6" s="1"/>
  <c r="E23" i="6"/>
  <c r="W23" i="6" s="1"/>
  <c r="R22" i="6"/>
  <c r="AJ22" i="6" s="1"/>
  <c r="N22" i="6"/>
  <c r="AF22" i="6" s="1"/>
  <c r="T22" i="6"/>
  <c r="AL22" i="6" s="1"/>
  <c r="P22" i="6"/>
  <c r="AH22" i="6" s="1"/>
  <c r="L22" i="6"/>
  <c r="AD22" i="6" s="1"/>
  <c r="H22" i="6"/>
  <c r="Z22" i="6" s="1"/>
  <c r="D22" i="6"/>
  <c r="V22" i="6" s="1"/>
  <c r="Q22" i="6"/>
  <c r="AI22" i="6" s="1"/>
  <c r="J22" i="6"/>
  <c r="AB22" i="6" s="1"/>
  <c r="E22" i="6"/>
  <c r="W22" i="6" s="1"/>
  <c r="O22" i="6"/>
  <c r="AG22" i="6" s="1"/>
  <c r="I22" i="6"/>
  <c r="AA22" i="6" s="1"/>
  <c r="M22" i="6"/>
  <c r="AE22" i="6" s="1"/>
  <c r="G22" i="6"/>
  <c r="Y22" i="6" s="1"/>
  <c r="S22" i="6"/>
  <c r="AK22" i="6" s="1"/>
  <c r="K22" i="6"/>
  <c r="AC22" i="6" s="1"/>
  <c r="F22" i="6"/>
  <c r="X22" i="6" s="1"/>
  <c r="T26" i="6"/>
  <c r="AL26" i="6" s="1"/>
  <c r="P26" i="6"/>
  <c r="AH26" i="6" s="1"/>
  <c r="L26" i="6"/>
  <c r="AD26" i="6" s="1"/>
  <c r="H26" i="6"/>
  <c r="Z26" i="6" s="1"/>
  <c r="D26" i="6"/>
  <c r="V26" i="6" s="1"/>
  <c r="Q26" i="6"/>
  <c r="AI26" i="6" s="1"/>
  <c r="K26" i="6"/>
  <c r="AC26" i="6" s="1"/>
  <c r="F26" i="6"/>
  <c r="X26" i="6" s="1"/>
  <c r="S26" i="6"/>
  <c r="AK26" i="6" s="1"/>
  <c r="N26" i="6"/>
  <c r="AF26" i="6" s="1"/>
  <c r="I26" i="6"/>
  <c r="AA26" i="6" s="1"/>
  <c r="M26" i="6"/>
  <c r="AE26" i="6" s="1"/>
  <c r="J26" i="6"/>
  <c r="AB26" i="6" s="1"/>
  <c r="R26" i="6"/>
  <c r="AJ26" i="6" s="1"/>
  <c r="G26" i="6"/>
  <c r="Y26" i="6" s="1"/>
  <c r="O26" i="6"/>
  <c r="AG26" i="6" s="1"/>
  <c r="E26" i="6"/>
  <c r="W26" i="6" s="1"/>
  <c r="T42" i="6"/>
  <c r="P42" i="6"/>
  <c r="AH42" i="6" s="1"/>
  <c r="L42" i="6"/>
  <c r="AD42" i="6" s="1"/>
  <c r="H42" i="6"/>
  <c r="Z42" i="6" s="1"/>
  <c r="D42" i="6"/>
  <c r="V42" i="6" s="1"/>
  <c r="R42" i="6"/>
  <c r="AJ42" i="6" s="1"/>
  <c r="M42" i="6"/>
  <c r="AE42" i="6" s="1"/>
  <c r="G42" i="6"/>
  <c r="Y42" i="6" s="1"/>
  <c r="Q42" i="6"/>
  <c r="AI42" i="6" s="1"/>
  <c r="K42" i="6"/>
  <c r="AC42" i="6" s="1"/>
  <c r="F42" i="6"/>
  <c r="X42" i="6" s="1"/>
  <c r="O42" i="6"/>
  <c r="AG42" i="6" s="1"/>
  <c r="J42" i="6"/>
  <c r="AB42" i="6" s="1"/>
  <c r="E42" i="6"/>
  <c r="W42" i="6" s="1"/>
  <c r="S42" i="6"/>
  <c r="AK42" i="6" s="1"/>
  <c r="N42" i="6"/>
  <c r="AF42" i="6" s="1"/>
  <c r="I42" i="6"/>
  <c r="AA42" i="6" s="1"/>
  <c r="T58" i="6"/>
  <c r="P58" i="6"/>
  <c r="AH58" i="6" s="1"/>
  <c r="L58" i="6"/>
  <c r="AD58" i="6" s="1"/>
  <c r="H58" i="6"/>
  <c r="Z58" i="6" s="1"/>
  <c r="D58" i="6"/>
  <c r="V58" i="6" s="1"/>
  <c r="R58" i="6"/>
  <c r="AJ58" i="6" s="1"/>
  <c r="M58" i="6"/>
  <c r="AE58" i="6" s="1"/>
  <c r="G58" i="6"/>
  <c r="Y58" i="6" s="1"/>
  <c r="Q58" i="6"/>
  <c r="AI58" i="6" s="1"/>
  <c r="K58" i="6"/>
  <c r="AC58" i="6" s="1"/>
  <c r="F58" i="6"/>
  <c r="X58" i="6" s="1"/>
  <c r="O58" i="6"/>
  <c r="AG58" i="6" s="1"/>
  <c r="J58" i="6"/>
  <c r="AB58" i="6" s="1"/>
  <c r="E58" i="6"/>
  <c r="W58" i="6" s="1"/>
  <c r="S58" i="6"/>
  <c r="AK58" i="6" s="1"/>
  <c r="N58" i="6"/>
  <c r="AF58" i="6" s="1"/>
  <c r="I58" i="6"/>
  <c r="AA58" i="6" s="1"/>
  <c r="T74" i="6"/>
  <c r="AL74" i="6" s="1"/>
  <c r="P74" i="6"/>
  <c r="AH74" i="6" s="1"/>
  <c r="L74" i="6"/>
  <c r="AD74" i="6" s="1"/>
  <c r="H74" i="6"/>
  <c r="Z74" i="6" s="1"/>
  <c r="D74" i="6"/>
  <c r="V74" i="6" s="1"/>
  <c r="R74" i="6"/>
  <c r="AJ74" i="6" s="1"/>
  <c r="M74" i="6"/>
  <c r="AE74" i="6" s="1"/>
  <c r="G74" i="6"/>
  <c r="Y74" i="6" s="1"/>
  <c r="Q74" i="6"/>
  <c r="AI74" i="6" s="1"/>
  <c r="K74" i="6"/>
  <c r="AC74" i="6" s="1"/>
  <c r="F74" i="6"/>
  <c r="X74" i="6" s="1"/>
  <c r="O74" i="6"/>
  <c r="AG74" i="6" s="1"/>
  <c r="J74" i="6"/>
  <c r="AB74" i="6" s="1"/>
  <c r="E74" i="6"/>
  <c r="W74" i="6" s="1"/>
  <c r="S74" i="6"/>
  <c r="AK74" i="6" s="1"/>
  <c r="N74" i="6"/>
  <c r="AF74" i="6" s="1"/>
  <c r="I74" i="6"/>
  <c r="AA74" i="6" s="1"/>
  <c r="D390" i="5"/>
  <c r="E390" i="5" s="1"/>
  <c r="D386" i="5"/>
  <c r="E386" i="5" s="1"/>
  <c r="D382" i="5"/>
  <c r="E382" i="5" s="1"/>
  <c r="D378" i="5"/>
  <c r="E378" i="5" s="1"/>
  <c r="D374" i="5"/>
  <c r="E374" i="5" s="1"/>
  <c r="D370" i="5"/>
  <c r="E370" i="5" s="1"/>
  <c r="D366" i="5"/>
  <c r="E366" i="5" s="1"/>
  <c r="D362" i="5"/>
  <c r="E362" i="5" s="1"/>
  <c r="D358" i="5"/>
  <c r="E358" i="5" s="1"/>
  <c r="D354" i="5"/>
  <c r="E354" i="5" s="1"/>
  <c r="D350" i="5"/>
  <c r="E350" i="5" s="1"/>
  <c r="D346" i="5"/>
  <c r="E346" i="5" s="1"/>
  <c r="D342" i="5"/>
  <c r="E342" i="5" s="1"/>
  <c r="D338" i="5"/>
  <c r="E338" i="5" s="1"/>
  <c r="D334" i="5"/>
  <c r="E334" i="5" s="1"/>
  <c r="D330" i="5"/>
  <c r="E330" i="5" s="1"/>
  <c r="D326" i="5"/>
  <c r="E326" i="5" s="1"/>
  <c r="D322" i="5"/>
  <c r="E322" i="5" s="1"/>
  <c r="D318" i="5"/>
  <c r="E318" i="5" s="1"/>
  <c r="D314" i="5"/>
  <c r="E314" i="5" s="1"/>
  <c r="D310" i="5"/>
  <c r="E310" i="5" s="1"/>
  <c r="D306" i="5"/>
  <c r="E306" i="5" s="1"/>
  <c r="D302" i="5"/>
  <c r="E302" i="5" s="1"/>
  <c r="D298" i="5"/>
  <c r="E298" i="5" s="1"/>
  <c r="D294" i="5"/>
  <c r="E294" i="5" s="1"/>
  <c r="D290" i="5"/>
  <c r="E290" i="5" s="1"/>
  <c r="D286" i="5"/>
  <c r="E286" i="5" s="1"/>
  <c r="D282" i="5"/>
  <c r="E282" i="5" s="1"/>
  <c r="D278" i="5"/>
  <c r="E278" i="5" s="1"/>
  <c r="D274" i="5"/>
  <c r="E274" i="5" s="1"/>
  <c r="D391" i="5"/>
  <c r="E391" i="5" s="1"/>
  <c r="D387" i="5"/>
  <c r="E387" i="5" s="1"/>
  <c r="D383" i="5"/>
  <c r="E383" i="5" s="1"/>
  <c r="D379" i="5"/>
  <c r="E379" i="5" s="1"/>
  <c r="D375" i="5"/>
  <c r="E375" i="5" s="1"/>
  <c r="D371" i="5"/>
  <c r="E371" i="5" s="1"/>
  <c r="D367" i="5"/>
  <c r="E367" i="5" s="1"/>
  <c r="D363" i="5"/>
  <c r="E363" i="5" s="1"/>
  <c r="D359" i="5"/>
  <c r="E359" i="5" s="1"/>
  <c r="D355" i="5"/>
  <c r="E355" i="5" s="1"/>
  <c r="D351" i="5"/>
  <c r="E351" i="5" s="1"/>
  <c r="D347" i="5"/>
  <c r="E347" i="5" s="1"/>
  <c r="D343" i="5"/>
  <c r="E343" i="5" s="1"/>
  <c r="D339" i="5"/>
  <c r="E339" i="5" s="1"/>
  <c r="D335" i="5"/>
  <c r="E335" i="5" s="1"/>
  <c r="D331" i="5"/>
  <c r="E331" i="5" s="1"/>
  <c r="D327" i="5"/>
  <c r="E327" i="5" s="1"/>
  <c r="D323" i="5"/>
  <c r="E323" i="5" s="1"/>
  <c r="D319" i="5"/>
  <c r="E319" i="5" s="1"/>
  <c r="D315" i="5"/>
  <c r="E315" i="5" s="1"/>
  <c r="D311" i="5"/>
  <c r="E311" i="5" s="1"/>
  <c r="D307" i="5"/>
  <c r="E307" i="5" s="1"/>
  <c r="D303" i="5"/>
  <c r="E303" i="5" s="1"/>
  <c r="D393" i="5"/>
  <c r="E393" i="5" s="1"/>
  <c r="D389" i="5"/>
  <c r="E389" i="5" s="1"/>
  <c r="D385" i="5"/>
  <c r="E385" i="5" s="1"/>
  <c r="D381" i="5"/>
  <c r="E381" i="5" s="1"/>
  <c r="D377" i="5"/>
  <c r="E377" i="5" s="1"/>
  <c r="D373" i="5"/>
  <c r="E373" i="5" s="1"/>
  <c r="D369" i="5"/>
  <c r="E369" i="5" s="1"/>
  <c r="D365" i="5"/>
  <c r="E365" i="5" s="1"/>
  <c r="D361" i="5"/>
  <c r="E361" i="5" s="1"/>
  <c r="D357" i="5"/>
  <c r="E357" i="5" s="1"/>
  <c r="D353" i="5"/>
  <c r="E353" i="5" s="1"/>
  <c r="D349" i="5"/>
  <c r="E349" i="5" s="1"/>
  <c r="D345" i="5"/>
  <c r="E345" i="5" s="1"/>
  <c r="D341" i="5"/>
  <c r="E341" i="5" s="1"/>
  <c r="D337" i="5"/>
  <c r="E337" i="5" s="1"/>
  <c r="D333" i="5"/>
  <c r="E333" i="5" s="1"/>
  <c r="D329" i="5"/>
  <c r="E329" i="5" s="1"/>
  <c r="D325" i="5"/>
  <c r="E325" i="5" s="1"/>
  <c r="D321" i="5"/>
  <c r="E321" i="5" s="1"/>
  <c r="D317" i="5"/>
  <c r="E317" i="5" s="1"/>
  <c r="D313" i="5"/>
  <c r="E313" i="5" s="1"/>
  <c r="D296" i="5"/>
  <c r="E296" i="5" s="1"/>
  <c r="D288" i="5"/>
  <c r="E288" i="5" s="1"/>
  <c r="D280" i="5"/>
  <c r="E280" i="5" s="1"/>
  <c r="D264" i="5"/>
  <c r="E264" i="5" s="1"/>
  <c r="D256" i="5"/>
  <c r="E256" i="5" s="1"/>
  <c r="D248" i="5"/>
  <c r="E248" i="5" s="1"/>
  <c r="D240" i="5"/>
  <c r="E240" i="5" s="1"/>
  <c r="D232" i="5"/>
  <c r="E232" i="5" s="1"/>
  <c r="D224" i="5"/>
  <c r="E224" i="5" s="1"/>
  <c r="D216" i="5"/>
  <c r="E216" i="5" s="1"/>
  <c r="D208" i="5"/>
  <c r="E208" i="5" s="1"/>
  <c r="D200" i="5"/>
  <c r="E200" i="5" s="1"/>
  <c r="D192" i="5"/>
  <c r="E192" i="5" s="1"/>
  <c r="D184" i="5"/>
  <c r="E184" i="5" s="1"/>
  <c r="D176" i="5"/>
  <c r="E176" i="5" s="1"/>
  <c r="D168" i="5"/>
  <c r="E168" i="5" s="1"/>
  <c r="D160" i="5"/>
  <c r="E160" i="5" s="1"/>
  <c r="D152" i="5"/>
  <c r="E152" i="5" s="1"/>
  <c r="D144" i="5"/>
  <c r="E144" i="5" s="1"/>
  <c r="D136" i="5"/>
  <c r="E136" i="5" s="1"/>
  <c r="D128" i="5"/>
  <c r="E128" i="5" s="1"/>
  <c r="D120" i="5"/>
  <c r="E120" i="5" s="1"/>
  <c r="D112" i="5"/>
  <c r="E112" i="5" s="1"/>
  <c r="D104" i="5"/>
  <c r="E104" i="5" s="1"/>
  <c r="D96" i="5"/>
  <c r="E96" i="5" s="1"/>
  <c r="D88" i="5"/>
  <c r="E88" i="5" s="1"/>
  <c r="D85" i="5"/>
  <c r="E85" i="5" s="1"/>
  <c r="D75" i="5"/>
  <c r="E75" i="5" s="1"/>
  <c r="D72" i="5"/>
  <c r="E72" i="5" s="1"/>
  <c r="D69" i="5"/>
  <c r="E69" i="5" s="1"/>
  <c r="D62" i="5"/>
  <c r="E62" i="5" s="1"/>
  <c r="D58" i="5"/>
  <c r="E58" i="5" s="1"/>
  <c r="D54" i="5"/>
  <c r="E54" i="5" s="1"/>
  <c r="D50" i="5"/>
  <c r="E50" i="5" s="1"/>
  <c r="D46" i="5"/>
  <c r="E46" i="5" s="1"/>
  <c r="D42" i="5"/>
  <c r="E42" i="5" s="1"/>
  <c r="D38" i="5"/>
  <c r="E38" i="5" s="1"/>
  <c r="D34" i="5"/>
  <c r="E34" i="5" s="1"/>
  <c r="D30" i="5"/>
  <c r="E30" i="5" s="1"/>
  <c r="D26" i="5"/>
  <c r="E26" i="5" s="1"/>
  <c r="D22" i="5"/>
  <c r="E22" i="5" s="1"/>
  <c r="D18" i="5"/>
  <c r="E18" i="5" s="1"/>
  <c r="D14" i="5"/>
  <c r="E14" i="5" s="1"/>
  <c r="D309" i="5"/>
  <c r="E309" i="5" s="1"/>
  <c r="D297" i="5"/>
  <c r="E297" i="5" s="1"/>
  <c r="D289" i="5"/>
  <c r="E289" i="5" s="1"/>
  <c r="D281" i="5"/>
  <c r="E281" i="5" s="1"/>
  <c r="D273" i="5"/>
  <c r="E273" i="5" s="1"/>
  <c r="D265" i="5"/>
  <c r="E265" i="5" s="1"/>
  <c r="D257" i="5"/>
  <c r="E257" i="5" s="1"/>
  <c r="D249" i="5"/>
  <c r="E249" i="5" s="1"/>
  <c r="D241" i="5"/>
  <c r="E241" i="5" s="1"/>
  <c r="D233" i="5"/>
  <c r="E233" i="5" s="1"/>
  <c r="D225" i="5"/>
  <c r="E225" i="5" s="1"/>
  <c r="D217" i="5"/>
  <c r="E217" i="5" s="1"/>
  <c r="D209" i="5"/>
  <c r="E209" i="5" s="1"/>
  <c r="D201" i="5"/>
  <c r="E201" i="5" s="1"/>
  <c r="D193" i="5"/>
  <c r="E193" i="5" s="1"/>
  <c r="D185" i="5"/>
  <c r="E185" i="5" s="1"/>
  <c r="D177" i="5"/>
  <c r="E177" i="5" s="1"/>
  <c r="D169" i="5"/>
  <c r="E169" i="5" s="1"/>
  <c r="D161" i="5"/>
  <c r="E161" i="5" s="1"/>
  <c r="D153" i="5"/>
  <c r="E153" i="5" s="1"/>
  <c r="D145" i="5"/>
  <c r="E145" i="5" s="1"/>
  <c r="D137" i="5"/>
  <c r="E137" i="5" s="1"/>
  <c r="D129" i="5"/>
  <c r="E129" i="5" s="1"/>
  <c r="D121" i="5"/>
  <c r="E121" i="5" s="1"/>
  <c r="D113" i="5"/>
  <c r="E113" i="5" s="1"/>
  <c r="D105" i="5"/>
  <c r="E105" i="5" s="1"/>
  <c r="D97" i="5"/>
  <c r="E97" i="5" s="1"/>
  <c r="D89" i="5"/>
  <c r="E89" i="5" s="1"/>
  <c r="D73" i="5"/>
  <c r="E73" i="5" s="1"/>
  <c r="D15" i="5"/>
  <c r="E15" i="5" s="1"/>
  <c r="D11" i="5"/>
  <c r="D305" i="5"/>
  <c r="E305" i="5" s="1"/>
  <c r="D77" i="5"/>
  <c r="E77" i="5" s="1"/>
  <c r="D301" i="5"/>
  <c r="E301" i="5" s="1"/>
  <c r="D269" i="5"/>
  <c r="E269" i="5" s="1"/>
  <c r="D237" i="5"/>
  <c r="E237" i="5" s="1"/>
  <c r="D205" i="5"/>
  <c r="E205" i="5" s="1"/>
  <c r="D173" i="5"/>
  <c r="E173" i="5" s="1"/>
  <c r="D141" i="5"/>
  <c r="E141" i="5" s="1"/>
  <c r="D109" i="5"/>
  <c r="E109" i="5" s="1"/>
  <c r="D65" i="5"/>
  <c r="E65" i="5" s="1"/>
  <c r="D49" i="5"/>
  <c r="E49" i="5" s="1"/>
  <c r="D33" i="5"/>
  <c r="E33" i="5" s="1"/>
  <c r="D17" i="5"/>
  <c r="E17" i="5" s="1"/>
  <c r="D293" i="5"/>
  <c r="E293" i="5" s="1"/>
  <c r="D261" i="5"/>
  <c r="E261" i="5" s="1"/>
  <c r="D229" i="5"/>
  <c r="E229" i="5" s="1"/>
  <c r="D197" i="5"/>
  <c r="E197" i="5" s="1"/>
  <c r="D165" i="5"/>
  <c r="E165" i="5" s="1"/>
  <c r="D133" i="5"/>
  <c r="E133" i="5" s="1"/>
  <c r="D101" i="5"/>
  <c r="E101" i="5" s="1"/>
  <c r="D81" i="5"/>
  <c r="E81" i="5" s="1"/>
  <c r="D68" i="5"/>
  <c r="E68" i="5" s="1"/>
  <c r="D61" i="5"/>
  <c r="E61" i="5" s="1"/>
  <c r="D45" i="5"/>
  <c r="E45" i="5" s="1"/>
  <c r="D29" i="5"/>
  <c r="E29" i="5" s="1"/>
  <c r="D13" i="5"/>
  <c r="E13" i="5" s="1"/>
  <c r="D285" i="5"/>
  <c r="E285" i="5" s="1"/>
  <c r="D253" i="5"/>
  <c r="E253" i="5" s="1"/>
  <c r="D221" i="5"/>
  <c r="E221" i="5" s="1"/>
  <c r="D189" i="5"/>
  <c r="E189" i="5" s="1"/>
  <c r="D157" i="5"/>
  <c r="E157" i="5" s="1"/>
  <c r="D125" i="5"/>
  <c r="E125" i="5" s="1"/>
  <c r="D93" i="5"/>
  <c r="E93" i="5" s="1"/>
  <c r="D84" i="5"/>
  <c r="E84" i="5" s="1"/>
  <c r="D71" i="5"/>
  <c r="E71" i="5" s="1"/>
  <c r="D57" i="5"/>
  <c r="E57" i="5" s="1"/>
  <c r="D41" i="5"/>
  <c r="E41" i="5" s="1"/>
  <c r="D25" i="5"/>
  <c r="E25" i="5" s="1"/>
  <c r="D181" i="5"/>
  <c r="E181" i="5" s="1"/>
  <c r="D53" i="5"/>
  <c r="E53" i="5" s="1"/>
  <c r="D277" i="5"/>
  <c r="E277" i="5" s="1"/>
  <c r="D149" i="5"/>
  <c r="E149" i="5" s="1"/>
  <c r="D37" i="5"/>
  <c r="E37" i="5" s="1"/>
  <c r="D245" i="5"/>
  <c r="E245" i="5" s="1"/>
  <c r="D117" i="5"/>
  <c r="E117" i="5" s="1"/>
  <c r="D21" i="5"/>
  <c r="E21" i="5" s="1"/>
  <c r="D213" i="5"/>
  <c r="E213" i="5" s="1"/>
  <c r="D87" i="5"/>
  <c r="E87" i="5" s="1"/>
  <c r="D258" i="5"/>
  <c r="E258" i="5" s="1"/>
  <c r="D207" i="5"/>
  <c r="E207" i="5" s="1"/>
  <c r="D164" i="5"/>
  <c r="E164" i="5" s="1"/>
  <c r="D130" i="5"/>
  <c r="E130" i="5" s="1"/>
  <c r="D80" i="5"/>
  <c r="E80" i="5" s="1"/>
  <c r="D60" i="5"/>
  <c r="E60" i="5" s="1"/>
  <c r="D28" i="5"/>
  <c r="E28" i="5" s="1"/>
  <c r="D284" i="5"/>
  <c r="E284" i="5" s="1"/>
  <c r="D231" i="5"/>
  <c r="E231" i="5" s="1"/>
  <c r="D188" i="5"/>
  <c r="E188" i="5" s="1"/>
  <c r="D154" i="5"/>
  <c r="E154" i="5" s="1"/>
  <c r="D103" i="5"/>
  <c r="E103" i="5" s="1"/>
  <c r="D63" i="5"/>
  <c r="E63" i="5" s="1"/>
  <c r="D31" i="5"/>
  <c r="E31" i="5" s="1"/>
  <c r="D276" i="5"/>
  <c r="E276" i="5" s="1"/>
  <c r="D242" i="5"/>
  <c r="E242" i="5" s="1"/>
  <c r="D191" i="5"/>
  <c r="E191" i="5" s="1"/>
  <c r="D148" i="5"/>
  <c r="E148" i="5" s="1"/>
  <c r="D114" i="5"/>
  <c r="E114" i="5" s="1"/>
  <c r="D52" i="5"/>
  <c r="E52" i="5" s="1"/>
  <c r="D20" i="5"/>
  <c r="E20" i="5" s="1"/>
  <c r="D140" i="5"/>
  <c r="E140" i="5" s="1"/>
  <c r="D279" i="5"/>
  <c r="E279" i="5" s="1"/>
  <c r="D108" i="5"/>
  <c r="E108" i="5" s="1"/>
  <c r="D247" i="5"/>
  <c r="E247" i="5" s="1"/>
  <c r="D64" i="5"/>
  <c r="E64" i="5" s="1"/>
  <c r="D172" i="5"/>
  <c r="E172" i="5" s="1"/>
  <c r="T21" i="6"/>
  <c r="AL21" i="6" s="1"/>
  <c r="P21" i="6"/>
  <c r="AH21" i="6" s="1"/>
  <c r="L21" i="6"/>
  <c r="AD21" i="6" s="1"/>
  <c r="H21" i="6"/>
  <c r="Z21" i="6" s="1"/>
  <c r="D21" i="6"/>
  <c r="V21" i="6" s="1"/>
  <c r="S21" i="6"/>
  <c r="AK21" i="6" s="1"/>
  <c r="N21" i="6"/>
  <c r="AF21" i="6" s="1"/>
  <c r="I21" i="6"/>
  <c r="AA21" i="6" s="1"/>
  <c r="R21" i="6"/>
  <c r="AJ21" i="6" s="1"/>
  <c r="M21" i="6"/>
  <c r="AE21" i="6" s="1"/>
  <c r="G21" i="6"/>
  <c r="Y21" i="6" s="1"/>
  <c r="Q21" i="6"/>
  <c r="AI21" i="6" s="1"/>
  <c r="K21" i="6"/>
  <c r="AC21" i="6" s="1"/>
  <c r="F21" i="6"/>
  <c r="X21" i="6" s="1"/>
  <c r="O21" i="6"/>
  <c r="AG21" i="6" s="1"/>
  <c r="J21" i="6"/>
  <c r="AB21" i="6" s="1"/>
  <c r="E21" i="6"/>
  <c r="W21" i="6" s="1"/>
  <c r="T18" i="6"/>
  <c r="AL18" i="6" s="1"/>
  <c r="P18" i="6"/>
  <c r="AH18" i="6" s="1"/>
  <c r="L18" i="6"/>
  <c r="AD18" i="6" s="1"/>
  <c r="H18" i="6"/>
  <c r="Z18" i="6" s="1"/>
  <c r="D18" i="6"/>
  <c r="V18" i="6" s="1"/>
  <c r="S18" i="6"/>
  <c r="AK18" i="6" s="1"/>
  <c r="O18" i="6"/>
  <c r="AG18" i="6" s="1"/>
  <c r="K18" i="6"/>
  <c r="AC18" i="6" s="1"/>
  <c r="G18" i="6"/>
  <c r="Y18" i="6" s="1"/>
  <c r="R18" i="6"/>
  <c r="AJ18" i="6" s="1"/>
  <c r="N18" i="6"/>
  <c r="AF18" i="6" s="1"/>
  <c r="J18" i="6"/>
  <c r="AB18" i="6" s="1"/>
  <c r="F18" i="6"/>
  <c r="X18" i="6" s="1"/>
  <c r="Q18" i="6"/>
  <c r="AI18" i="6" s="1"/>
  <c r="M18" i="6"/>
  <c r="AE18" i="6" s="1"/>
  <c r="I18" i="6"/>
  <c r="AA18" i="6" s="1"/>
  <c r="E18" i="6"/>
  <c r="W18" i="6" s="1"/>
  <c r="T30" i="6"/>
  <c r="AL30" i="6" s="1"/>
  <c r="P30" i="6"/>
  <c r="AH30" i="6" s="1"/>
  <c r="L30" i="6"/>
  <c r="AD30" i="6" s="1"/>
  <c r="H30" i="6"/>
  <c r="Z30" i="6" s="1"/>
  <c r="D30" i="6"/>
  <c r="V30" i="6" s="1"/>
  <c r="R30" i="6"/>
  <c r="AJ30" i="6" s="1"/>
  <c r="M30" i="6"/>
  <c r="AE30" i="6" s="1"/>
  <c r="G30" i="6"/>
  <c r="Y30" i="6" s="1"/>
  <c r="Q30" i="6"/>
  <c r="AI30" i="6" s="1"/>
  <c r="K30" i="6"/>
  <c r="AC30" i="6" s="1"/>
  <c r="F30" i="6"/>
  <c r="X30" i="6" s="1"/>
  <c r="O30" i="6"/>
  <c r="AG30" i="6" s="1"/>
  <c r="J30" i="6"/>
  <c r="AB30" i="6" s="1"/>
  <c r="E30" i="6"/>
  <c r="W30" i="6" s="1"/>
  <c r="S30" i="6"/>
  <c r="AK30" i="6" s="1"/>
  <c r="N30" i="6"/>
  <c r="AF30" i="6" s="1"/>
  <c r="I30" i="6"/>
  <c r="AA30" i="6" s="1"/>
  <c r="T46" i="6"/>
  <c r="P46" i="6"/>
  <c r="AH46" i="6" s="1"/>
  <c r="L46" i="6"/>
  <c r="AD46" i="6" s="1"/>
  <c r="H46" i="6"/>
  <c r="Z46" i="6" s="1"/>
  <c r="D46" i="6"/>
  <c r="V46" i="6" s="1"/>
  <c r="R46" i="6"/>
  <c r="AJ46" i="6" s="1"/>
  <c r="M46" i="6"/>
  <c r="AE46" i="6" s="1"/>
  <c r="G46" i="6"/>
  <c r="Y46" i="6" s="1"/>
  <c r="Q46" i="6"/>
  <c r="AI46" i="6" s="1"/>
  <c r="K46" i="6"/>
  <c r="AC46" i="6" s="1"/>
  <c r="F46" i="6"/>
  <c r="X46" i="6" s="1"/>
  <c r="O46" i="6"/>
  <c r="AG46" i="6" s="1"/>
  <c r="J46" i="6"/>
  <c r="AB46" i="6" s="1"/>
  <c r="E46" i="6"/>
  <c r="W46" i="6" s="1"/>
  <c r="S46" i="6"/>
  <c r="AK46" i="6" s="1"/>
  <c r="N46" i="6"/>
  <c r="AF46" i="6" s="1"/>
  <c r="I46" i="6"/>
  <c r="AA46" i="6" s="1"/>
  <c r="T62" i="6"/>
  <c r="AL62" i="6" s="1"/>
  <c r="P62" i="6"/>
  <c r="AH62" i="6" s="1"/>
  <c r="L62" i="6"/>
  <c r="AD62" i="6" s="1"/>
  <c r="H62" i="6"/>
  <c r="Z62" i="6" s="1"/>
  <c r="D62" i="6"/>
  <c r="V62" i="6" s="1"/>
  <c r="R62" i="6"/>
  <c r="AJ62" i="6" s="1"/>
  <c r="M62" i="6"/>
  <c r="AE62" i="6" s="1"/>
  <c r="G62" i="6"/>
  <c r="Y62" i="6" s="1"/>
  <c r="Q62" i="6"/>
  <c r="AI62" i="6" s="1"/>
  <c r="K62" i="6"/>
  <c r="AC62" i="6" s="1"/>
  <c r="F62" i="6"/>
  <c r="X62" i="6" s="1"/>
  <c r="O62" i="6"/>
  <c r="AG62" i="6" s="1"/>
  <c r="J62" i="6"/>
  <c r="AB62" i="6" s="1"/>
  <c r="E62" i="6"/>
  <c r="W62" i="6" s="1"/>
  <c r="S62" i="6"/>
  <c r="AK62" i="6" s="1"/>
  <c r="N62" i="6"/>
  <c r="AF62" i="6" s="1"/>
  <c r="I62" i="6"/>
  <c r="AA62" i="6" s="1"/>
  <c r="T78" i="6"/>
  <c r="AL78" i="6" s="1"/>
  <c r="P78" i="6"/>
  <c r="AH78" i="6" s="1"/>
  <c r="L78" i="6"/>
  <c r="AD78" i="6" s="1"/>
  <c r="H78" i="6"/>
  <c r="Z78" i="6" s="1"/>
  <c r="D78" i="6"/>
  <c r="V78" i="6" s="1"/>
  <c r="R78" i="6"/>
  <c r="AJ78" i="6" s="1"/>
  <c r="M78" i="6"/>
  <c r="AE78" i="6" s="1"/>
  <c r="G78" i="6"/>
  <c r="Y78" i="6" s="1"/>
  <c r="Q78" i="6"/>
  <c r="AI78" i="6" s="1"/>
  <c r="K78" i="6"/>
  <c r="AC78" i="6" s="1"/>
  <c r="F78" i="6"/>
  <c r="X78" i="6" s="1"/>
  <c r="O78" i="6"/>
  <c r="AG78" i="6" s="1"/>
  <c r="J78" i="6"/>
  <c r="AB78" i="6" s="1"/>
  <c r="E78" i="6"/>
  <c r="W78" i="6" s="1"/>
  <c r="S78" i="6"/>
  <c r="AK78" i="6" s="1"/>
  <c r="N78" i="6"/>
  <c r="AF78" i="6" s="1"/>
  <c r="I78" i="6"/>
  <c r="AA78" i="6" s="1"/>
  <c r="T94" i="6"/>
  <c r="AL94" i="6" s="1"/>
  <c r="P94" i="6"/>
  <c r="AH94" i="6" s="1"/>
  <c r="L94" i="6"/>
  <c r="AD94" i="6" s="1"/>
  <c r="H94" i="6"/>
  <c r="Z94" i="6" s="1"/>
  <c r="D94" i="6"/>
  <c r="V94" i="6" s="1"/>
  <c r="R94" i="6"/>
  <c r="AJ94" i="6" s="1"/>
  <c r="M94" i="6"/>
  <c r="AE94" i="6" s="1"/>
  <c r="G94" i="6"/>
  <c r="Y94" i="6" s="1"/>
  <c r="Q94" i="6"/>
  <c r="AI94" i="6" s="1"/>
  <c r="K94" i="6"/>
  <c r="AC94" i="6" s="1"/>
  <c r="F94" i="6"/>
  <c r="X94" i="6" s="1"/>
  <c r="O94" i="6"/>
  <c r="AG94" i="6" s="1"/>
  <c r="J94" i="6"/>
  <c r="AB94" i="6" s="1"/>
  <c r="E94" i="6"/>
  <c r="W94" i="6" s="1"/>
  <c r="S94" i="6"/>
  <c r="AK94" i="6" s="1"/>
  <c r="N94" i="6"/>
  <c r="AF94" i="6" s="1"/>
  <c r="I94" i="6"/>
  <c r="AA94" i="6" s="1"/>
  <c r="T110" i="6"/>
  <c r="P110" i="6"/>
  <c r="AH110" i="6" s="1"/>
  <c r="L110" i="6"/>
  <c r="AD110" i="6" s="1"/>
  <c r="H110" i="6"/>
  <c r="Z110" i="6" s="1"/>
  <c r="D110" i="6"/>
  <c r="V110" i="6" s="1"/>
  <c r="R110" i="6"/>
  <c r="AJ110" i="6" s="1"/>
  <c r="M110" i="6"/>
  <c r="AE110" i="6" s="1"/>
  <c r="G110" i="6"/>
  <c r="Y110" i="6" s="1"/>
  <c r="Q110" i="6"/>
  <c r="AI110" i="6" s="1"/>
  <c r="K110" i="6"/>
  <c r="AC110" i="6" s="1"/>
  <c r="F110" i="6"/>
  <c r="X110" i="6" s="1"/>
  <c r="O110" i="6"/>
  <c r="AG110" i="6" s="1"/>
  <c r="J110" i="6"/>
  <c r="AB110" i="6" s="1"/>
  <c r="E110" i="6"/>
  <c r="W110" i="6" s="1"/>
  <c r="S110" i="6"/>
  <c r="AK110" i="6" s="1"/>
  <c r="N110" i="6"/>
  <c r="AF110" i="6" s="1"/>
  <c r="I110" i="6"/>
  <c r="AA110" i="6" s="1"/>
  <c r="T33" i="6"/>
  <c r="AL33" i="6" s="1"/>
  <c r="P33" i="6"/>
  <c r="AH33" i="6" s="1"/>
  <c r="L33" i="6"/>
  <c r="AD33" i="6" s="1"/>
  <c r="H33" i="6"/>
  <c r="Z33" i="6" s="1"/>
  <c r="D33" i="6"/>
  <c r="V33" i="6" s="1"/>
  <c r="Q33" i="6"/>
  <c r="AI33" i="6" s="1"/>
  <c r="K33" i="6"/>
  <c r="AC33" i="6" s="1"/>
  <c r="F33" i="6"/>
  <c r="X33" i="6" s="1"/>
  <c r="O33" i="6"/>
  <c r="AG33" i="6" s="1"/>
  <c r="J33" i="6"/>
  <c r="AB33" i="6" s="1"/>
  <c r="E33" i="6"/>
  <c r="W33" i="6" s="1"/>
  <c r="S33" i="6"/>
  <c r="AK33" i="6" s="1"/>
  <c r="N33" i="6"/>
  <c r="AF33" i="6" s="1"/>
  <c r="I33" i="6"/>
  <c r="AA33" i="6" s="1"/>
  <c r="R33" i="6"/>
  <c r="AJ33" i="6" s="1"/>
  <c r="M33" i="6"/>
  <c r="AE33" i="6" s="1"/>
  <c r="G33" i="6"/>
  <c r="Y33" i="6" s="1"/>
  <c r="T49" i="6"/>
  <c r="AL49" i="6" s="1"/>
  <c r="P49" i="6"/>
  <c r="AH49" i="6" s="1"/>
  <c r="L49" i="6"/>
  <c r="AD49" i="6" s="1"/>
  <c r="H49" i="6"/>
  <c r="Z49" i="6" s="1"/>
  <c r="D49" i="6"/>
  <c r="V49" i="6" s="1"/>
  <c r="Q49" i="6"/>
  <c r="AI49" i="6" s="1"/>
  <c r="K49" i="6"/>
  <c r="AC49" i="6" s="1"/>
  <c r="F49" i="6"/>
  <c r="X49" i="6" s="1"/>
  <c r="O49" i="6"/>
  <c r="AG49" i="6" s="1"/>
  <c r="J49" i="6"/>
  <c r="AB49" i="6" s="1"/>
  <c r="E49" i="6"/>
  <c r="W49" i="6" s="1"/>
  <c r="S49" i="6"/>
  <c r="AK49" i="6" s="1"/>
  <c r="N49" i="6"/>
  <c r="AF49" i="6" s="1"/>
  <c r="I49" i="6"/>
  <c r="AA49" i="6" s="1"/>
  <c r="R49" i="6"/>
  <c r="AJ49" i="6" s="1"/>
  <c r="M49" i="6"/>
  <c r="AE49" i="6" s="1"/>
  <c r="G49" i="6"/>
  <c r="Y49" i="6" s="1"/>
  <c r="T65" i="6"/>
  <c r="AL65" i="6" s="1"/>
  <c r="P65" i="6"/>
  <c r="AH65" i="6" s="1"/>
  <c r="L65" i="6"/>
  <c r="AD65" i="6" s="1"/>
  <c r="H65" i="6"/>
  <c r="Z65" i="6" s="1"/>
  <c r="D65" i="6"/>
  <c r="V65" i="6" s="1"/>
  <c r="Q65" i="6"/>
  <c r="AI65" i="6" s="1"/>
  <c r="K65" i="6"/>
  <c r="AC65" i="6" s="1"/>
  <c r="F65" i="6"/>
  <c r="X65" i="6" s="1"/>
  <c r="O65" i="6"/>
  <c r="AG65" i="6" s="1"/>
  <c r="J65" i="6"/>
  <c r="AB65" i="6" s="1"/>
  <c r="E65" i="6"/>
  <c r="W65" i="6" s="1"/>
  <c r="S65" i="6"/>
  <c r="AK65" i="6" s="1"/>
  <c r="N65" i="6"/>
  <c r="AF65" i="6" s="1"/>
  <c r="I65" i="6"/>
  <c r="AA65" i="6" s="1"/>
  <c r="R65" i="6"/>
  <c r="AJ65" i="6" s="1"/>
  <c r="M65" i="6"/>
  <c r="AE65" i="6" s="1"/>
  <c r="G65" i="6"/>
  <c r="Y65" i="6" s="1"/>
  <c r="T81" i="6"/>
  <c r="P81" i="6"/>
  <c r="AH81" i="6" s="1"/>
  <c r="L81" i="6"/>
  <c r="AD81" i="6" s="1"/>
  <c r="H81" i="6"/>
  <c r="Z81" i="6" s="1"/>
  <c r="D81" i="6"/>
  <c r="V81" i="6" s="1"/>
  <c r="Q81" i="6"/>
  <c r="AI81" i="6" s="1"/>
  <c r="K81" i="6"/>
  <c r="AC81" i="6" s="1"/>
  <c r="F81" i="6"/>
  <c r="X81" i="6" s="1"/>
  <c r="O81" i="6"/>
  <c r="AG81" i="6" s="1"/>
  <c r="J81" i="6"/>
  <c r="AB81" i="6" s="1"/>
  <c r="E81" i="6"/>
  <c r="W81" i="6" s="1"/>
  <c r="S81" i="6"/>
  <c r="AK81" i="6" s="1"/>
  <c r="N81" i="6"/>
  <c r="AF81" i="6" s="1"/>
  <c r="I81" i="6"/>
  <c r="AA81" i="6" s="1"/>
  <c r="R81" i="6"/>
  <c r="AJ81" i="6" s="1"/>
  <c r="M81" i="6"/>
  <c r="AE81" i="6" s="1"/>
  <c r="G81" i="6"/>
  <c r="Y81" i="6" s="1"/>
  <c r="T97" i="6"/>
  <c r="AL97" i="6" s="1"/>
  <c r="P97" i="6"/>
  <c r="AH97" i="6" s="1"/>
  <c r="L97" i="6"/>
  <c r="AD97" i="6" s="1"/>
  <c r="H97" i="6"/>
  <c r="Z97" i="6" s="1"/>
  <c r="D97" i="6"/>
  <c r="V97" i="6" s="1"/>
  <c r="Q97" i="6"/>
  <c r="AI97" i="6" s="1"/>
  <c r="K97" i="6"/>
  <c r="AC97" i="6" s="1"/>
  <c r="F97" i="6"/>
  <c r="X97" i="6" s="1"/>
  <c r="O97" i="6"/>
  <c r="AG97" i="6" s="1"/>
  <c r="J97" i="6"/>
  <c r="AB97" i="6" s="1"/>
  <c r="E97" i="6"/>
  <c r="W97" i="6" s="1"/>
  <c r="S97" i="6"/>
  <c r="AK97" i="6" s="1"/>
  <c r="N97" i="6"/>
  <c r="AF97" i="6" s="1"/>
  <c r="I97" i="6"/>
  <c r="AA97" i="6" s="1"/>
  <c r="R97" i="6"/>
  <c r="AJ97" i="6" s="1"/>
  <c r="M97" i="6"/>
  <c r="AE97" i="6" s="1"/>
  <c r="G97" i="6"/>
  <c r="Y97" i="6" s="1"/>
  <c r="T113" i="6"/>
  <c r="AL113" i="6" s="1"/>
  <c r="P113" i="6"/>
  <c r="AH113" i="6" s="1"/>
  <c r="L113" i="6"/>
  <c r="AD113" i="6" s="1"/>
  <c r="H113" i="6"/>
  <c r="Z113" i="6" s="1"/>
  <c r="D113" i="6"/>
  <c r="V113" i="6" s="1"/>
  <c r="Q113" i="6"/>
  <c r="AI113" i="6" s="1"/>
  <c r="K113" i="6"/>
  <c r="AC113" i="6" s="1"/>
  <c r="F113" i="6"/>
  <c r="X113" i="6" s="1"/>
  <c r="O113" i="6"/>
  <c r="AG113" i="6" s="1"/>
  <c r="J113" i="6"/>
  <c r="AB113" i="6" s="1"/>
  <c r="E113" i="6"/>
  <c r="W113" i="6" s="1"/>
  <c r="S113" i="6"/>
  <c r="AK113" i="6" s="1"/>
  <c r="N113" i="6"/>
  <c r="AF113" i="6" s="1"/>
  <c r="I113" i="6"/>
  <c r="AA113" i="6" s="1"/>
  <c r="R113" i="6"/>
  <c r="AJ113" i="6" s="1"/>
  <c r="M113" i="6"/>
  <c r="AE113" i="6" s="1"/>
  <c r="G113" i="6"/>
  <c r="Y113" i="6" s="1"/>
  <c r="D304" i="5"/>
  <c r="E304" i="5" s="1"/>
  <c r="D275" i="5"/>
  <c r="E275" i="5" s="1"/>
  <c r="D259" i="5"/>
  <c r="E259" i="5" s="1"/>
  <c r="D243" i="5"/>
  <c r="E243" i="5" s="1"/>
  <c r="D227" i="5"/>
  <c r="E227" i="5" s="1"/>
  <c r="D211" i="5"/>
  <c r="E211" i="5" s="1"/>
  <c r="D195" i="5"/>
  <c r="E195" i="5" s="1"/>
  <c r="D179" i="5"/>
  <c r="E179" i="5" s="1"/>
  <c r="D163" i="5"/>
  <c r="E163" i="5" s="1"/>
  <c r="D147" i="5"/>
  <c r="E147" i="5" s="1"/>
  <c r="D131" i="5"/>
  <c r="E131" i="5" s="1"/>
  <c r="D115" i="5"/>
  <c r="E115" i="5" s="1"/>
  <c r="D99" i="5"/>
  <c r="E99" i="5" s="1"/>
  <c r="D66" i="5"/>
  <c r="E66" i="5" s="1"/>
  <c r="D380" i="5"/>
  <c r="E380" i="5" s="1"/>
  <c r="D364" i="5"/>
  <c r="E364" i="5" s="1"/>
  <c r="D348" i="5"/>
  <c r="E348" i="5" s="1"/>
  <c r="D332" i="5"/>
  <c r="E332" i="5" s="1"/>
  <c r="D316" i="5"/>
  <c r="E316" i="5" s="1"/>
  <c r="D292" i="5"/>
  <c r="E292" i="5" s="1"/>
  <c r="D239" i="5"/>
  <c r="E239" i="5" s="1"/>
  <c r="D196" i="5"/>
  <c r="E196" i="5" s="1"/>
  <c r="D162" i="5"/>
  <c r="E162" i="5" s="1"/>
  <c r="D111" i="5"/>
  <c r="E111" i="5" s="1"/>
  <c r="D76" i="5"/>
  <c r="E76" i="5" s="1"/>
  <c r="D51" i="5"/>
  <c r="E51" i="5" s="1"/>
  <c r="D19" i="5"/>
  <c r="E19" i="5" s="1"/>
  <c r="D263" i="5"/>
  <c r="E263" i="5" s="1"/>
  <c r="D220" i="5"/>
  <c r="E220" i="5" s="1"/>
  <c r="D186" i="5"/>
  <c r="E186" i="5" s="1"/>
  <c r="D135" i="5"/>
  <c r="E135" i="5" s="1"/>
  <c r="D92" i="5"/>
  <c r="E92" i="5" s="1"/>
  <c r="D56" i="5"/>
  <c r="E56" i="5" s="1"/>
  <c r="D24" i="5"/>
  <c r="E24" i="5" s="1"/>
  <c r="D272" i="5"/>
  <c r="E272" i="5" s="1"/>
  <c r="D223" i="5"/>
  <c r="E223" i="5" s="1"/>
  <c r="D180" i="5"/>
  <c r="E180" i="5" s="1"/>
  <c r="D146" i="5"/>
  <c r="E146" i="5" s="1"/>
  <c r="D95" i="5"/>
  <c r="E95" i="5" s="1"/>
  <c r="D43" i="5"/>
  <c r="E43" i="5" s="1"/>
  <c r="D268" i="5"/>
  <c r="E268" i="5" s="1"/>
  <c r="D138" i="5"/>
  <c r="E138" i="5" s="1"/>
  <c r="D236" i="5"/>
  <c r="E236" i="5" s="1"/>
  <c r="D106" i="5"/>
  <c r="E106" i="5" s="1"/>
  <c r="D204" i="5"/>
  <c r="E204" i="5" s="1"/>
  <c r="D23" i="5"/>
  <c r="E23" i="5" s="1"/>
  <c r="D170" i="5"/>
  <c r="E170" i="5" s="1"/>
  <c r="T27" i="6"/>
  <c r="P27" i="6"/>
  <c r="AH27" i="6" s="1"/>
  <c r="L27" i="6"/>
  <c r="AD27" i="6" s="1"/>
  <c r="H27" i="6"/>
  <c r="Z27" i="6" s="1"/>
  <c r="D27" i="6"/>
  <c r="V27" i="6" s="1"/>
  <c r="S27" i="6"/>
  <c r="AK27" i="6" s="1"/>
  <c r="N27" i="6"/>
  <c r="AF27" i="6" s="1"/>
  <c r="I27" i="6"/>
  <c r="AA27" i="6" s="1"/>
  <c r="R27" i="6"/>
  <c r="AJ27" i="6" s="1"/>
  <c r="M27" i="6"/>
  <c r="AE27" i="6" s="1"/>
  <c r="G27" i="6"/>
  <c r="Y27" i="6" s="1"/>
  <c r="O27" i="6"/>
  <c r="AG27" i="6" s="1"/>
  <c r="J27" i="6"/>
  <c r="AB27" i="6" s="1"/>
  <c r="E27" i="6"/>
  <c r="W27" i="6" s="1"/>
  <c r="F27" i="6"/>
  <c r="X27" i="6" s="1"/>
  <c r="Q27" i="6"/>
  <c r="AI27" i="6" s="1"/>
  <c r="K27" i="6"/>
  <c r="AC27" i="6" s="1"/>
  <c r="T17" i="6"/>
  <c r="AL17" i="6" s="1"/>
  <c r="P17" i="6"/>
  <c r="AH17" i="6" s="1"/>
  <c r="L17" i="6"/>
  <c r="AD17" i="6" s="1"/>
  <c r="H17" i="6"/>
  <c r="Z17" i="6" s="1"/>
  <c r="D17" i="6"/>
  <c r="V17" i="6" s="1"/>
  <c r="S17" i="6"/>
  <c r="AK17" i="6" s="1"/>
  <c r="O17" i="6"/>
  <c r="AG17" i="6" s="1"/>
  <c r="K17" i="6"/>
  <c r="AC17" i="6" s="1"/>
  <c r="G17" i="6"/>
  <c r="Y17" i="6" s="1"/>
  <c r="R17" i="6"/>
  <c r="AJ17" i="6" s="1"/>
  <c r="N17" i="6"/>
  <c r="AF17" i="6" s="1"/>
  <c r="J17" i="6"/>
  <c r="AB17" i="6" s="1"/>
  <c r="F17" i="6"/>
  <c r="X17" i="6" s="1"/>
  <c r="Q17" i="6"/>
  <c r="AI17" i="6" s="1"/>
  <c r="M17" i="6"/>
  <c r="AE17" i="6" s="1"/>
  <c r="I17" i="6"/>
  <c r="AA17" i="6" s="1"/>
  <c r="E17" i="6"/>
  <c r="W17" i="6" s="1"/>
  <c r="T34" i="6"/>
  <c r="AL34" i="6" s="1"/>
  <c r="P34" i="6"/>
  <c r="AH34" i="6" s="1"/>
  <c r="L34" i="6"/>
  <c r="AD34" i="6" s="1"/>
  <c r="H34" i="6"/>
  <c r="Z34" i="6" s="1"/>
  <c r="D34" i="6"/>
  <c r="V34" i="6" s="1"/>
  <c r="R34" i="6"/>
  <c r="AJ34" i="6" s="1"/>
  <c r="M34" i="6"/>
  <c r="AE34" i="6" s="1"/>
  <c r="G34" i="6"/>
  <c r="Y34" i="6" s="1"/>
  <c r="Q34" i="6"/>
  <c r="AI34" i="6" s="1"/>
  <c r="K34" i="6"/>
  <c r="AC34" i="6" s="1"/>
  <c r="F34" i="6"/>
  <c r="X34" i="6" s="1"/>
  <c r="O34" i="6"/>
  <c r="AG34" i="6" s="1"/>
  <c r="J34" i="6"/>
  <c r="AB34" i="6" s="1"/>
  <c r="E34" i="6"/>
  <c r="W34" i="6" s="1"/>
  <c r="S34" i="6"/>
  <c r="AK34" i="6" s="1"/>
  <c r="N34" i="6"/>
  <c r="AF34" i="6" s="1"/>
  <c r="I34" i="6"/>
  <c r="AA34" i="6" s="1"/>
  <c r="T50" i="6"/>
  <c r="AL50" i="6" s="1"/>
  <c r="P50" i="6"/>
  <c r="AH50" i="6" s="1"/>
  <c r="L50" i="6"/>
  <c r="AD50" i="6" s="1"/>
  <c r="H50" i="6"/>
  <c r="Z50" i="6" s="1"/>
  <c r="D50" i="6"/>
  <c r="V50" i="6" s="1"/>
  <c r="R50" i="6"/>
  <c r="AJ50" i="6" s="1"/>
  <c r="M50" i="6"/>
  <c r="AE50" i="6" s="1"/>
  <c r="G50" i="6"/>
  <c r="Y50" i="6" s="1"/>
  <c r="Q50" i="6"/>
  <c r="AI50" i="6" s="1"/>
  <c r="K50" i="6"/>
  <c r="AC50" i="6" s="1"/>
  <c r="F50" i="6"/>
  <c r="X50" i="6" s="1"/>
  <c r="O50" i="6"/>
  <c r="AG50" i="6" s="1"/>
  <c r="J50" i="6"/>
  <c r="AB50" i="6" s="1"/>
  <c r="E50" i="6"/>
  <c r="W50" i="6" s="1"/>
  <c r="S50" i="6"/>
  <c r="AK50" i="6" s="1"/>
  <c r="N50" i="6"/>
  <c r="AF50" i="6" s="1"/>
  <c r="I50" i="6"/>
  <c r="AA50" i="6" s="1"/>
  <c r="T66" i="6"/>
  <c r="AL66" i="6" s="1"/>
  <c r="P66" i="6"/>
  <c r="AH66" i="6" s="1"/>
  <c r="L66" i="6"/>
  <c r="AD66" i="6" s="1"/>
  <c r="H66" i="6"/>
  <c r="Z66" i="6" s="1"/>
  <c r="D66" i="6"/>
  <c r="V66" i="6" s="1"/>
  <c r="R66" i="6"/>
  <c r="AJ66" i="6" s="1"/>
  <c r="M66" i="6"/>
  <c r="AE66" i="6" s="1"/>
  <c r="G66" i="6"/>
  <c r="Y66" i="6" s="1"/>
  <c r="Q66" i="6"/>
  <c r="AI66" i="6" s="1"/>
  <c r="K66" i="6"/>
  <c r="AC66" i="6" s="1"/>
  <c r="F66" i="6"/>
  <c r="X66" i="6" s="1"/>
  <c r="O66" i="6"/>
  <c r="AG66" i="6" s="1"/>
  <c r="J66" i="6"/>
  <c r="AB66" i="6" s="1"/>
  <c r="E66" i="6"/>
  <c r="W66" i="6" s="1"/>
  <c r="S66" i="6"/>
  <c r="AK66" i="6" s="1"/>
  <c r="N66" i="6"/>
  <c r="AF66" i="6" s="1"/>
  <c r="I66" i="6"/>
  <c r="AA66" i="6" s="1"/>
  <c r="T82" i="6"/>
  <c r="AL82" i="6" s="1"/>
  <c r="P82" i="6"/>
  <c r="AH82" i="6" s="1"/>
  <c r="L82" i="6"/>
  <c r="AD82" i="6" s="1"/>
  <c r="H82" i="6"/>
  <c r="Z82" i="6" s="1"/>
  <c r="D82" i="6"/>
  <c r="V82" i="6" s="1"/>
  <c r="R82" i="6"/>
  <c r="AJ82" i="6" s="1"/>
  <c r="M82" i="6"/>
  <c r="AE82" i="6" s="1"/>
  <c r="G82" i="6"/>
  <c r="Y82" i="6" s="1"/>
  <c r="Q82" i="6"/>
  <c r="AI82" i="6" s="1"/>
  <c r="K82" i="6"/>
  <c r="AC82" i="6" s="1"/>
  <c r="F82" i="6"/>
  <c r="X82" i="6" s="1"/>
  <c r="O82" i="6"/>
  <c r="AG82" i="6" s="1"/>
  <c r="J82" i="6"/>
  <c r="AB82" i="6" s="1"/>
  <c r="E82" i="6"/>
  <c r="W82" i="6" s="1"/>
  <c r="S82" i="6"/>
  <c r="AK82" i="6" s="1"/>
  <c r="N82" i="6"/>
  <c r="AF82" i="6" s="1"/>
  <c r="I82" i="6"/>
  <c r="AA82" i="6" s="1"/>
  <c r="T98" i="6"/>
  <c r="AL98" i="6" s="1"/>
  <c r="P98" i="6"/>
  <c r="AH98" i="6" s="1"/>
  <c r="L98" i="6"/>
  <c r="AD98" i="6" s="1"/>
  <c r="H98" i="6"/>
  <c r="Z98" i="6" s="1"/>
  <c r="D98" i="6"/>
  <c r="V98" i="6" s="1"/>
  <c r="R98" i="6"/>
  <c r="AJ98" i="6" s="1"/>
  <c r="M98" i="6"/>
  <c r="AE98" i="6" s="1"/>
  <c r="G98" i="6"/>
  <c r="Y98" i="6" s="1"/>
  <c r="Q98" i="6"/>
  <c r="AI98" i="6" s="1"/>
  <c r="K98" i="6"/>
  <c r="AC98" i="6" s="1"/>
  <c r="F98" i="6"/>
  <c r="X98" i="6" s="1"/>
  <c r="O98" i="6"/>
  <c r="AG98" i="6" s="1"/>
  <c r="J98" i="6"/>
  <c r="AB98" i="6" s="1"/>
  <c r="E98" i="6"/>
  <c r="W98" i="6" s="1"/>
  <c r="S98" i="6"/>
  <c r="AK98" i="6" s="1"/>
  <c r="N98" i="6"/>
  <c r="AF98" i="6" s="1"/>
  <c r="I98" i="6"/>
  <c r="AA98" i="6" s="1"/>
  <c r="T114" i="6"/>
  <c r="AL114" i="6" s="1"/>
  <c r="P114" i="6"/>
  <c r="AH114" i="6" s="1"/>
  <c r="L114" i="6"/>
  <c r="AD114" i="6" s="1"/>
  <c r="H114" i="6"/>
  <c r="Z114" i="6" s="1"/>
  <c r="D114" i="6"/>
  <c r="V114" i="6" s="1"/>
  <c r="R114" i="6"/>
  <c r="AJ114" i="6" s="1"/>
  <c r="M114" i="6"/>
  <c r="AE114" i="6" s="1"/>
  <c r="G114" i="6"/>
  <c r="Y114" i="6" s="1"/>
  <c r="Q114" i="6"/>
  <c r="AI114" i="6" s="1"/>
  <c r="K114" i="6"/>
  <c r="AC114" i="6" s="1"/>
  <c r="F114" i="6"/>
  <c r="X114" i="6" s="1"/>
  <c r="O114" i="6"/>
  <c r="AG114" i="6" s="1"/>
  <c r="J114" i="6"/>
  <c r="AB114" i="6" s="1"/>
  <c r="E114" i="6"/>
  <c r="W114" i="6" s="1"/>
  <c r="S114" i="6"/>
  <c r="AK114" i="6" s="1"/>
  <c r="N114" i="6"/>
  <c r="AF114" i="6" s="1"/>
  <c r="I114" i="6"/>
  <c r="AA114" i="6" s="1"/>
  <c r="T37" i="6"/>
  <c r="P37" i="6"/>
  <c r="AH37" i="6" s="1"/>
  <c r="L37" i="6"/>
  <c r="AD37" i="6" s="1"/>
  <c r="H37" i="6"/>
  <c r="Z37" i="6" s="1"/>
  <c r="D37" i="6"/>
  <c r="V37" i="6" s="1"/>
  <c r="Q37" i="6"/>
  <c r="AI37" i="6" s="1"/>
  <c r="K37" i="6"/>
  <c r="AC37" i="6" s="1"/>
  <c r="F37" i="6"/>
  <c r="X37" i="6" s="1"/>
  <c r="O37" i="6"/>
  <c r="AG37" i="6" s="1"/>
  <c r="J37" i="6"/>
  <c r="AB37" i="6" s="1"/>
  <c r="E37" i="6"/>
  <c r="W37" i="6" s="1"/>
  <c r="S37" i="6"/>
  <c r="AK37" i="6" s="1"/>
  <c r="N37" i="6"/>
  <c r="AF37" i="6" s="1"/>
  <c r="I37" i="6"/>
  <c r="AA37" i="6" s="1"/>
  <c r="R37" i="6"/>
  <c r="AJ37" i="6" s="1"/>
  <c r="M37" i="6"/>
  <c r="AE37" i="6" s="1"/>
  <c r="G37" i="6"/>
  <c r="Y37" i="6" s="1"/>
  <c r="T53" i="6"/>
  <c r="AL53" i="6" s="1"/>
  <c r="P53" i="6"/>
  <c r="AH53" i="6" s="1"/>
  <c r="L53" i="6"/>
  <c r="AD53" i="6" s="1"/>
  <c r="H53" i="6"/>
  <c r="Z53" i="6" s="1"/>
  <c r="D53" i="6"/>
  <c r="V53" i="6" s="1"/>
  <c r="Q53" i="6"/>
  <c r="AI53" i="6" s="1"/>
  <c r="K53" i="6"/>
  <c r="AC53" i="6" s="1"/>
  <c r="F53" i="6"/>
  <c r="X53" i="6" s="1"/>
  <c r="O53" i="6"/>
  <c r="AG53" i="6" s="1"/>
  <c r="J53" i="6"/>
  <c r="AB53" i="6" s="1"/>
  <c r="E53" i="6"/>
  <c r="W53" i="6" s="1"/>
  <c r="S53" i="6"/>
  <c r="AK53" i="6" s="1"/>
  <c r="N53" i="6"/>
  <c r="AF53" i="6" s="1"/>
  <c r="I53" i="6"/>
  <c r="AA53" i="6" s="1"/>
  <c r="R53" i="6"/>
  <c r="AJ53" i="6" s="1"/>
  <c r="M53" i="6"/>
  <c r="AE53" i="6" s="1"/>
  <c r="G53" i="6"/>
  <c r="Y53" i="6" s="1"/>
  <c r="T69" i="6"/>
  <c r="AL69" i="6" s="1"/>
  <c r="P69" i="6"/>
  <c r="AH69" i="6" s="1"/>
  <c r="L69" i="6"/>
  <c r="AD69" i="6" s="1"/>
  <c r="H69" i="6"/>
  <c r="Z69" i="6" s="1"/>
  <c r="D69" i="6"/>
  <c r="V69" i="6" s="1"/>
  <c r="Q69" i="6"/>
  <c r="AI69" i="6" s="1"/>
  <c r="K69" i="6"/>
  <c r="AC69" i="6" s="1"/>
  <c r="F69" i="6"/>
  <c r="X69" i="6" s="1"/>
  <c r="O69" i="6"/>
  <c r="AG69" i="6" s="1"/>
  <c r="J69" i="6"/>
  <c r="AB69" i="6" s="1"/>
  <c r="E69" i="6"/>
  <c r="W69" i="6" s="1"/>
  <c r="S69" i="6"/>
  <c r="AK69" i="6" s="1"/>
  <c r="N69" i="6"/>
  <c r="AF69" i="6" s="1"/>
  <c r="I69" i="6"/>
  <c r="AA69" i="6" s="1"/>
  <c r="R69" i="6"/>
  <c r="AJ69" i="6" s="1"/>
  <c r="M69" i="6"/>
  <c r="AE69" i="6" s="1"/>
  <c r="G69" i="6"/>
  <c r="Y69" i="6" s="1"/>
  <c r="T85" i="6"/>
  <c r="AL85" i="6" s="1"/>
  <c r="P85" i="6"/>
  <c r="AH85" i="6" s="1"/>
  <c r="L85" i="6"/>
  <c r="AD85" i="6" s="1"/>
  <c r="H85" i="6"/>
  <c r="Z85" i="6" s="1"/>
  <c r="D85" i="6"/>
  <c r="V85" i="6" s="1"/>
  <c r="Q85" i="6"/>
  <c r="AI85" i="6" s="1"/>
  <c r="K85" i="6"/>
  <c r="AC85" i="6" s="1"/>
  <c r="F85" i="6"/>
  <c r="X85" i="6" s="1"/>
  <c r="O85" i="6"/>
  <c r="AG85" i="6" s="1"/>
  <c r="J85" i="6"/>
  <c r="AB85" i="6" s="1"/>
  <c r="E85" i="6"/>
  <c r="W85" i="6" s="1"/>
  <c r="S85" i="6"/>
  <c r="AK85" i="6" s="1"/>
  <c r="N85" i="6"/>
  <c r="AF85" i="6" s="1"/>
  <c r="I85" i="6"/>
  <c r="AA85" i="6" s="1"/>
  <c r="R85" i="6"/>
  <c r="AJ85" i="6" s="1"/>
  <c r="M85" i="6"/>
  <c r="AE85" i="6" s="1"/>
  <c r="G85" i="6"/>
  <c r="Y85" i="6" s="1"/>
  <c r="H393" i="30"/>
  <c r="L9" i="30"/>
  <c r="R24" i="6"/>
  <c r="AJ24" i="6" s="1"/>
  <c r="N24" i="6"/>
  <c r="AF24" i="6" s="1"/>
  <c r="J24" i="6"/>
  <c r="AB24" i="6" s="1"/>
  <c r="F24" i="6"/>
  <c r="X24" i="6" s="1"/>
  <c r="T24" i="6"/>
  <c r="AL24" i="6" s="1"/>
  <c r="P24" i="6"/>
  <c r="AH24" i="6" s="1"/>
  <c r="L24" i="6"/>
  <c r="AD24" i="6" s="1"/>
  <c r="H24" i="6"/>
  <c r="Z24" i="6" s="1"/>
  <c r="D24" i="6"/>
  <c r="V24" i="6" s="1"/>
  <c r="M24" i="6"/>
  <c r="AE24" i="6" s="1"/>
  <c r="E24" i="6"/>
  <c r="W24" i="6" s="1"/>
  <c r="S24" i="6"/>
  <c r="AK24" i="6" s="1"/>
  <c r="K24" i="6"/>
  <c r="AC24" i="6" s="1"/>
  <c r="Q24" i="6"/>
  <c r="AI24" i="6" s="1"/>
  <c r="I24" i="6"/>
  <c r="AA24" i="6" s="1"/>
  <c r="O24" i="6"/>
  <c r="AG24" i="6" s="1"/>
  <c r="G24" i="6"/>
  <c r="Y24" i="6" s="1"/>
  <c r="T16" i="6"/>
  <c r="AL16" i="6" s="1"/>
  <c r="P16" i="6"/>
  <c r="L16" i="6"/>
  <c r="H16" i="6"/>
  <c r="D16" i="6"/>
  <c r="S16" i="6"/>
  <c r="O16" i="6"/>
  <c r="K16" i="6"/>
  <c r="G16" i="6"/>
  <c r="R16" i="6"/>
  <c r="N16" i="6"/>
  <c r="J16" i="6"/>
  <c r="F16" i="6"/>
  <c r="Q16" i="6"/>
  <c r="M16" i="6"/>
  <c r="I16" i="6"/>
  <c r="E16" i="6"/>
  <c r="T38" i="6"/>
  <c r="P38" i="6"/>
  <c r="AH38" i="6" s="1"/>
  <c r="L38" i="6"/>
  <c r="AD38" i="6" s="1"/>
  <c r="H38" i="6"/>
  <c r="Z38" i="6" s="1"/>
  <c r="D38" i="6"/>
  <c r="V38" i="6" s="1"/>
  <c r="R38" i="6"/>
  <c r="AJ38" i="6" s="1"/>
  <c r="M38" i="6"/>
  <c r="AE38" i="6" s="1"/>
  <c r="G38" i="6"/>
  <c r="Y38" i="6" s="1"/>
  <c r="Q38" i="6"/>
  <c r="AI38" i="6" s="1"/>
  <c r="K38" i="6"/>
  <c r="AC38" i="6" s="1"/>
  <c r="F38" i="6"/>
  <c r="X38" i="6" s="1"/>
  <c r="O38" i="6"/>
  <c r="AG38" i="6" s="1"/>
  <c r="J38" i="6"/>
  <c r="AB38" i="6" s="1"/>
  <c r="E38" i="6"/>
  <c r="W38" i="6" s="1"/>
  <c r="S38" i="6"/>
  <c r="AK38" i="6" s="1"/>
  <c r="N38" i="6"/>
  <c r="AF38" i="6" s="1"/>
  <c r="I38" i="6"/>
  <c r="AA38" i="6" s="1"/>
  <c r="T54" i="6"/>
  <c r="AL54" i="6" s="1"/>
  <c r="P54" i="6"/>
  <c r="AH54" i="6" s="1"/>
  <c r="L54" i="6"/>
  <c r="AD54" i="6" s="1"/>
  <c r="H54" i="6"/>
  <c r="Z54" i="6" s="1"/>
  <c r="D54" i="6"/>
  <c r="V54" i="6" s="1"/>
  <c r="R54" i="6"/>
  <c r="AJ54" i="6" s="1"/>
  <c r="M54" i="6"/>
  <c r="AE54" i="6" s="1"/>
  <c r="G54" i="6"/>
  <c r="Y54" i="6" s="1"/>
  <c r="Q54" i="6"/>
  <c r="AI54" i="6" s="1"/>
  <c r="K54" i="6"/>
  <c r="AC54" i="6" s="1"/>
  <c r="F54" i="6"/>
  <c r="X54" i="6" s="1"/>
  <c r="O54" i="6"/>
  <c r="AG54" i="6" s="1"/>
  <c r="J54" i="6"/>
  <c r="AB54" i="6" s="1"/>
  <c r="E54" i="6"/>
  <c r="W54" i="6" s="1"/>
  <c r="S54" i="6"/>
  <c r="AK54" i="6" s="1"/>
  <c r="N54" i="6"/>
  <c r="AF54" i="6" s="1"/>
  <c r="I54" i="6"/>
  <c r="AA54" i="6" s="1"/>
  <c r="T70" i="6"/>
  <c r="AL70" i="6" s="1"/>
  <c r="P70" i="6"/>
  <c r="AH70" i="6" s="1"/>
  <c r="L70" i="6"/>
  <c r="AD70" i="6" s="1"/>
  <c r="H70" i="6"/>
  <c r="Z70" i="6" s="1"/>
  <c r="D70" i="6"/>
  <c r="V70" i="6" s="1"/>
  <c r="R70" i="6"/>
  <c r="AJ70" i="6" s="1"/>
  <c r="M70" i="6"/>
  <c r="AE70" i="6" s="1"/>
  <c r="G70" i="6"/>
  <c r="Y70" i="6" s="1"/>
  <c r="Q70" i="6"/>
  <c r="AI70" i="6" s="1"/>
  <c r="K70" i="6"/>
  <c r="AC70" i="6" s="1"/>
  <c r="F70" i="6"/>
  <c r="X70" i="6" s="1"/>
  <c r="O70" i="6"/>
  <c r="AG70" i="6" s="1"/>
  <c r="J70" i="6"/>
  <c r="AB70" i="6" s="1"/>
  <c r="E70" i="6"/>
  <c r="W70" i="6" s="1"/>
  <c r="S70" i="6"/>
  <c r="AK70" i="6" s="1"/>
  <c r="N70" i="6"/>
  <c r="AF70" i="6" s="1"/>
  <c r="I70" i="6"/>
  <c r="AA70" i="6" s="1"/>
  <c r="T86" i="6"/>
  <c r="AL86" i="6" s="1"/>
  <c r="P86" i="6"/>
  <c r="AH86" i="6" s="1"/>
  <c r="L86" i="6"/>
  <c r="AD86" i="6" s="1"/>
  <c r="H86" i="6"/>
  <c r="Z86" i="6" s="1"/>
  <c r="D86" i="6"/>
  <c r="V86" i="6" s="1"/>
  <c r="R86" i="6"/>
  <c r="AJ86" i="6" s="1"/>
  <c r="M86" i="6"/>
  <c r="AE86" i="6" s="1"/>
  <c r="G86" i="6"/>
  <c r="Y86" i="6" s="1"/>
  <c r="Q86" i="6"/>
  <c r="AI86" i="6" s="1"/>
  <c r="K86" i="6"/>
  <c r="AC86" i="6" s="1"/>
  <c r="F86" i="6"/>
  <c r="X86" i="6" s="1"/>
  <c r="O86" i="6"/>
  <c r="AG86" i="6" s="1"/>
  <c r="J86" i="6"/>
  <c r="AB86" i="6" s="1"/>
  <c r="E86" i="6"/>
  <c r="W86" i="6" s="1"/>
  <c r="S86" i="6"/>
  <c r="AK86" i="6" s="1"/>
  <c r="N86" i="6"/>
  <c r="AF86" i="6" s="1"/>
  <c r="I86" i="6"/>
  <c r="AA86" i="6" s="1"/>
  <c r="T102" i="6"/>
  <c r="AL102" i="6" s="1"/>
  <c r="P102" i="6"/>
  <c r="AH102" i="6" s="1"/>
  <c r="L102" i="6"/>
  <c r="AD102" i="6" s="1"/>
  <c r="H102" i="6"/>
  <c r="Z102" i="6" s="1"/>
  <c r="D102" i="6"/>
  <c r="V102" i="6" s="1"/>
  <c r="R102" i="6"/>
  <c r="AJ102" i="6" s="1"/>
  <c r="M102" i="6"/>
  <c r="AE102" i="6" s="1"/>
  <c r="G102" i="6"/>
  <c r="Y102" i="6" s="1"/>
  <c r="Q102" i="6"/>
  <c r="AI102" i="6" s="1"/>
  <c r="K102" i="6"/>
  <c r="AC102" i="6" s="1"/>
  <c r="F102" i="6"/>
  <c r="X102" i="6" s="1"/>
  <c r="O102" i="6"/>
  <c r="AG102" i="6" s="1"/>
  <c r="J102" i="6"/>
  <c r="AB102" i="6" s="1"/>
  <c r="E102" i="6"/>
  <c r="W102" i="6" s="1"/>
  <c r="S102" i="6"/>
  <c r="AK102" i="6" s="1"/>
  <c r="N102" i="6"/>
  <c r="AF102" i="6" s="1"/>
  <c r="I102" i="6"/>
  <c r="AA102" i="6" s="1"/>
  <c r="T118" i="6"/>
  <c r="AL118" i="6" s="1"/>
  <c r="P118" i="6"/>
  <c r="AH118" i="6" s="1"/>
  <c r="L118" i="6"/>
  <c r="AD118" i="6" s="1"/>
  <c r="H118" i="6"/>
  <c r="Z118" i="6" s="1"/>
  <c r="D118" i="6"/>
  <c r="V118" i="6" s="1"/>
  <c r="R118" i="6"/>
  <c r="AJ118" i="6" s="1"/>
  <c r="M118" i="6"/>
  <c r="AE118" i="6" s="1"/>
  <c r="G118" i="6"/>
  <c r="Y118" i="6" s="1"/>
  <c r="Q118" i="6"/>
  <c r="AI118" i="6" s="1"/>
  <c r="K118" i="6"/>
  <c r="AC118" i="6" s="1"/>
  <c r="F118" i="6"/>
  <c r="X118" i="6" s="1"/>
  <c r="O118" i="6"/>
  <c r="AG118" i="6" s="1"/>
  <c r="J118" i="6"/>
  <c r="AB118" i="6" s="1"/>
  <c r="E118" i="6"/>
  <c r="W118" i="6" s="1"/>
  <c r="S118" i="6"/>
  <c r="AK118" i="6" s="1"/>
  <c r="N118" i="6"/>
  <c r="AF118" i="6" s="1"/>
  <c r="I118" i="6"/>
  <c r="AA118" i="6" s="1"/>
  <c r="T41" i="6"/>
  <c r="AL41" i="6" s="1"/>
  <c r="P41" i="6"/>
  <c r="AH41" i="6" s="1"/>
  <c r="L41" i="6"/>
  <c r="AD41" i="6" s="1"/>
  <c r="H41" i="6"/>
  <c r="Z41" i="6" s="1"/>
  <c r="D41" i="6"/>
  <c r="V41" i="6" s="1"/>
  <c r="Q41" i="6"/>
  <c r="AI41" i="6" s="1"/>
  <c r="K41" i="6"/>
  <c r="AC41" i="6" s="1"/>
  <c r="F41" i="6"/>
  <c r="X41" i="6" s="1"/>
  <c r="O41" i="6"/>
  <c r="AG41" i="6" s="1"/>
  <c r="J41" i="6"/>
  <c r="AB41" i="6" s="1"/>
  <c r="E41" i="6"/>
  <c r="W41" i="6" s="1"/>
  <c r="S41" i="6"/>
  <c r="AK41" i="6" s="1"/>
  <c r="N41" i="6"/>
  <c r="AF41" i="6" s="1"/>
  <c r="I41" i="6"/>
  <c r="AA41" i="6" s="1"/>
  <c r="R41" i="6"/>
  <c r="AJ41" i="6" s="1"/>
  <c r="M41" i="6"/>
  <c r="AE41" i="6" s="1"/>
  <c r="G41" i="6"/>
  <c r="Y41" i="6" s="1"/>
  <c r="T57" i="6"/>
  <c r="AL57" i="6" s="1"/>
  <c r="P57" i="6"/>
  <c r="AH57" i="6" s="1"/>
  <c r="L57" i="6"/>
  <c r="AD57" i="6" s="1"/>
  <c r="H57" i="6"/>
  <c r="Z57" i="6" s="1"/>
  <c r="D57" i="6"/>
  <c r="V57" i="6" s="1"/>
  <c r="Q57" i="6"/>
  <c r="AI57" i="6" s="1"/>
  <c r="K57" i="6"/>
  <c r="AC57" i="6" s="1"/>
  <c r="F57" i="6"/>
  <c r="X57" i="6" s="1"/>
  <c r="O57" i="6"/>
  <c r="AG57" i="6" s="1"/>
  <c r="J57" i="6"/>
  <c r="AB57" i="6" s="1"/>
  <c r="E57" i="6"/>
  <c r="W57" i="6" s="1"/>
  <c r="S57" i="6"/>
  <c r="AK57" i="6" s="1"/>
  <c r="N57" i="6"/>
  <c r="AF57" i="6" s="1"/>
  <c r="I57" i="6"/>
  <c r="AA57" i="6" s="1"/>
  <c r="R57" i="6"/>
  <c r="AJ57" i="6" s="1"/>
  <c r="M57" i="6"/>
  <c r="AE57" i="6" s="1"/>
  <c r="G57" i="6"/>
  <c r="Y57" i="6" s="1"/>
  <c r="T73" i="6"/>
  <c r="AL73" i="6" s="1"/>
  <c r="P73" i="6"/>
  <c r="AH73" i="6" s="1"/>
  <c r="L73" i="6"/>
  <c r="AD73" i="6" s="1"/>
  <c r="H73" i="6"/>
  <c r="Z73" i="6" s="1"/>
  <c r="D73" i="6"/>
  <c r="V73" i="6" s="1"/>
  <c r="Q73" i="6"/>
  <c r="AI73" i="6" s="1"/>
  <c r="K73" i="6"/>
  <c r="AC73" i="6" s="1"/>
  <c r="F73" i="6"/>
  <c r="X73" i="6" s="1"/>
  <c r="O73" i="6"/>
  <c r="AG73" i="6" s="1"/>
  <c r="J73" i="6"/>
  <c r="AB73" i="6" s="1"/>
  <c r="E73" i="6"/>
  <c r="W73" i="6" s="1"/>
  <c r="S73" i="6"/>
  <c r="AK73" i="6" s="1"/>
  <c r="N73" i="6"/>
  <c r="AF73" i="6" s="1"/>
  <c r="I73" i="6"/>
  <c r="AA73" i="6" s="1"/>
  <c r="R73" i="6"/>
  <c r="AJ73" i="6" s="1"/>
  <c r="M73" i="6"/>
  <c r="AE73" i="6" s="1"/>
  <c r="G73" i="6"/>
  <c r="Y73" i="6" s="1"/>
  <c r="T89" i="6"/>
  <c r="AL89" i="6" s="1"/>
  <c r="P89" i="6"/>
  <c r="AH89" i="6" s="1"/>
  <c r="L89" i="6"/>
  <c r="AD89" i="6" s="1"/>
  <c r="H89" i="6"/>
  <c r="Z89" i="6" s="1"/>
  <c r="D89" i="6"/>
  <c r="V89" i="6" s="1"/>
  <c r="Q89" i="6"/>
  <c r="AI89" i="6" s="1"/>
  <c r="K89" i="6"/>
  <c r="AC89" i="6" s="1"/>
  <c r="F89" i="6"/>
  <c r="X89" i="6" s="1"/>
  <c r="O89" i="6"/>
  <c r="AG89" i="6" s="1"/>
  <c r="J89" i="6"/>
  <c r="AB89" i="6" s="1"/>
  <c r="E89" i="6"/>
  <c r="W89" i="6" s="1"/>
  <c r="S89" i="6"/>
  <c r="AK89" i="6" s="1"/>
  <c r="N89" i="6"/>
  <c r="AF89" i="6" s="1"/>
  <c r="I89" i="6"/>
  <c r="AA89" i="6" s="1"/>
  <c r="R89" i="6"/>
  <c r="AJ89" i="6" s="1"/>
  <c r="M89" i="6"/>
  <c r="AE89" i="6" s="1"/>
  <c r="G89" i="6"/>
  <c r="Y89" i="6" s="1"/>
  <c r="T105" i="6"/>
  <c r="AL105" i="6" s="1"/>
  <c r="P105" i="6"/>
  <c r="AH105" i="6" s="1"/>
  <c r="L105" i="6"/>
  <c r="AD105" i="6" s="1"/>
  <c r="H105" i="6"/>
  <c r="Z105" i="6" s="1"/>
  <c r="D105" i="6"/>
  <c r="V105" i="6" s="1"/>
  <c r="Q105" i="6"/>
  <c r="AI105" i="6" s="1"/>
  <c r="K105" i="6"/>
  <c r="AC105" i="6" s="1"/>
  <c r="F105" i="6"/>
  <c r="X105" i="6" s="1"/>
  <c r="O105" i="6"/>
  <c r="AG105" i="6" s="1"/>
  <c r="J105" i="6"/>
  <c r="AB105" i="6" s="1"/>
  <c r="E105" i="6"/>
  <c r="W105" i="6" s="1"/>
  <c r="S105" i="6"/>
  <c r="AK105" i="6" s="1"/>
  <c r="N105" i="6"/>
  <c r="AF105" i="6" s="1"/>
  <c r="I105" i="6"/>
  <c r="AA105" i="6" s="1"/>
  <c r="R105" i="6"/>
  <c r="AJ105" i="6" s="1"/>
  <c r="M105" i="6"/>
  <c r="AE105" i="6" s="1"/>
  <c r="G105" i="6"/>
  <c r="Y105" i="6" s="1"/>
  <c r="T28" i="6"/>
  <c r="AL28" i="6" s="1"/>
  <c r="P28" i="6"/>
  <c r="AH28" i="6" s="1"/>
  <c r="L28" i="6"/>
  <c r="AD28" i="6" s="1"/>
  <c r="H28" i="6"/>
  <c r="Z28" i="6" s="1"/>
  <c r="D28" i="6"/>
  <c r="V28" i="6" s="1"/>
  <c r="O28" i="6"/>
  <c r="AG28" i="6" s="1"/>
  <c r="J28" i="6"/>
  <c r="AB28" i="6" s="1"/>
  <c r="E28" i="6"/>
  <c r="W28" i="6" s="1"/>
  <c r="S28" i="6"/>
  <c r="AK28" i="6" s="1"/>
  <c r="N28" i="6"/>
  <c r="AF28" i="6" s="1"/>
  <c r="I28" i="6"/>
  <c r="AA28" i="6" s="1"/>
  <c r="Q28" i="6"/>
  <c r="AI28" i="6" s="1"/>
  <c r="K28" i="6"/>
  <c r="AC28" i="6" s="1"/>
  <c r="F28" i="6"/>
  <c r="X28" i="6" s="1"/>
  <c r="M28" i="6"/>
  <c r="AE28" i="6" s="1"/>
  <c r="G28" i="6"/>
  <c r="Y28" i="6" s="1"/>
  <c r="R28" i="6"/>
  <c r="AJ28" i="6" s="1"/>
  <c r="T44" i="6"/>
  <c r="AL44" i="6" s="1"/>
  <c r="P44" i="6"/>
  <c r="AH44" i="6" s="1"/>
  <c r="L44" i="6"/>
  <c r="AD44" i="6" s="1"/>
  <c r="H44" i="6"/>
  <c r="Z44" i="6" s="1"/>
  <c r="D44" i="6"/>
  <c r="V44" i="6" s="1"/>
  <c r="O44" i="6"/>
  <c r="AG44" i="6" s="1"/>
  <c r="J44" i="6"/>
  <c r="AB44" i="6" s="1"/>
  <c r="E44" i="6"/>
  <c r="W44" i="6" s="1"/>
  <c r="S44" i="6"/>
  <c r="AK44" i="6" s="1"/>
  <c r="N44" i="6"/>
  <c r="AF44" i="6" s="1"/>
  <c r="I44" i="6"/>
  <c r="AA44" i="6" s="1"/>
  <c r="R44" i="6"/>
  <c r="AJ44" i="6" s="1"/>
  <c r="M44" i="6"/>
  <c r="AE44" i="6" s="1"/>
  <c r="G44" i="6"/>
  <c r="Y44" i="6" s="1"/>
  <c r="Q44" i="6"/>
  <c r="AI44" i="6" s="1"/>
  <c r="K44" i="6"/>
  <c r="AC44" i="6" s="1"/>
  <c r="F44" i="6"/>
  <c r="X44" i="6" s="1"/>
  <c r="T60" i="6"/>
  <c r="AL60" i="6" s="1"/>
  <c r="P60" i="6"/>
  <c r="AH60" i="6" s="1"/>
  <c r="L60" i="6"/>
  <c r="AD60" i="6" s="1"/>
  <c r="H60" i="6"/>
  <c r="Z60" i="6" s="1"/>
  <c r="D60" i="6"/>
  <c r="V60" i="6" s="1"/>
  <c r="O60" i="6"/>
  <c r="AG60" i="6" s="1"/>
  <c r="J60" i="6"/>
  <c r="AB60" i="6" s="1"/>
  <c r="E60" i="6"/>
  <c r="W60" i="6" s="1"/>
  <c r="S60" i="6"/>
  <c r="AK60" i="6" s="1"/>
  <c r="N60" i="6"/>
  <c r="AF60" i="6" s="1"/>
  <c r="I60" i="6"/>
  <c r="AA60" i="6" s="1"/>
  <c r="R60" i="6"/>
  <c r="AJ60" i="6" s="1"/>
  <c r="M60" i="6"/>
  <c r="AE60" i="6" s="1"/>
  <c r="G60" i="6"/>
  <c r="Y60" i="6" s="1"/>
  <c r="Q60" i="6"/>
  <c r="AI60" i="6" s="1"/>
  <c r="K60" i="6"/>
  <c r="AC60" i="6" s="1"/>
  <c r="F60" i="6"/>
  <c r="X60" i="6" s="1"/>
  <c r="T76" i="6"/>
  <c r="AL76" i="6" s="1"/>
  <c r="P76" i="6"/>
  <c r="AH76" i="6" s="1"/>
  <c r="L76" i="6"/>
  <c r="AD76" i="6" s="1"/>
  <c r="H76" i="6"/>
  <c r="Z76" i="6" s="1"/>
  <c r="D76" i="6"/>
  <c r="V76" i="6" s="1"/>
  <c r="O76" i="6"/>
  <c r="AG76" i="6" s="1"/>
  <c r="J76" i="6"/>
  <c r="AB76" i="6" s="1"/>
  <c r="E76" i="6"/>
  <c r="W76" i="6" s="1"/>
  <c r="S76" i="6"/>
  <c r="AK76" i="6" s="1"/>
  <c r="N76" i="6"/>
  <c r="AF76" i="6" s="1"/>
  <c r="I76" i="6"/>
  <c r="AA76" i="6" s="1"/>
  <c r="R76" i="6"/>
  <c r="AJ76" i="6" s="1"/>
  <c r="M76" i="6"/>
  <c r="AE76" i="6" s="1"/>
  <c r="G76" i="6"/>
  <c r="Y76" i="6" s="1"/>
  <c r="Q76" i="6"/>
  <c r="AI76" i="6" s="1"/>
  <c r="K76" i="6"/>
  <c r="AC76" i="6" s="1"/>
  <c r="F76" i="6"/>
  <c r="X76" i="6" s="1"/>
  <c r="T92" i="6"/>
  <c r="AL92" i="6" s="1"/>
  <c r="P92" i="6"/>
  <c r="AH92" i="6" s="1"/>
  <c r="L92" i="6"/>
  <c r="AD92" i="6" s="1"/>
  <c r="H92" i="6"/>
  <c r="Z92" i="6" s="1"/>
  <c r="D92" i="6"/>
  <c r="V92" i="6" s="1"/>
  <c r="O92" i="6"/>
  <c r="AG92" i="6" s="1"/>
  <c r="J92" i="6"/>
  <c r="AB92" i="6" s="1"/>
  <c r="E92" i="6"/>
  <c r="W92" i="6" s="1"/>
  <c r="S92" i="6"/>
  <c r="AK92" i="6" s="1"/>
  <c r="N92" i="6"/>
  <c r="AF92" i="6" s="1"/>
  <c r="I92" i="6"/>
  <c r="AA92" i="6" s="1"/>
  <c r="R92" i="6"/>
  <c r="AJ92" i="6" s="1"/>
  <c r="M92" i="6"/>
  <c r="AE92" i="6" s="1"/>
  <c r="G92" i="6"/>
  <c r="Y92" i="6" s="1"/>
  <c r="Q92" i="6"/>
  <c r="AI92" i="6" s="1"/>
  <c r="K92" i="6"/>
  <c r="AC92" i="6" s="1"/>
  <c r="F92" i="6"/>
  <c r="X92" i="6" s="1"/>
  <c r="T108" i="6"/>
  <c r="AL108" i="6" s="1"/>
  <c r="P108" i="6"/>
  <c r="AH108" i="6" s="1"/>
  <c r="L108" i="6"/>
  <c r="AD108" i="6" s="1"/>
  <c r="H108" i="6"/>
  <c r="Z108" i="6" s="1"/>
  <c r="D108" i="6"/>
  <c r="V108" i="6" s="1"/>
  <c r="O108" i="6"/>
  <c r="AG108" i="6" s="1"/>
  <c r="J108" i="6"/>
  <c r="AB108" i="6" s="1"/>
  <c r="E108" i="6"/>
  <c r="W108" i="6" s="1"/>
  <c r="S108" i="6"/>
  <c r="AK108" i="6" s="1"/>
  <c r="N108" i="6"/>
  <c r="AF108" i="6" s="1"/>
  <c r="I108" i="6"/>
  <c r="AA108" i="6" s="1"/>
  <c r="R108" i="6"/>
  <c r="AJ108" i="6" s="1"/>
  <c r="M108" i="6"/>
  <c r="AE108" i="6" s="1"/>
  <c r="G108" i="6"/>
  <c r="Y108" i="6" s="1"/>
  <c r="Q108" i="6"/>
  <c r="AI108" i="6" s="1"/>
  <c r="K108" i="6"/>
  <c r="AC108" i="6" s="1"/>
  <c r="F108" i="6"/>
  <c r="X108" i="6" s="1"/>
  <c r="T31" i="6"/>
  <c r="P31" i="6"/>
  <c r="AH31" i="6" s="1"/>
  <c r="L31" i="6"/>
  <c r="AD31" i="6" s="1"/>
  <c r="H31" i="6"/>
  <c r="Z31" i="6" s="1"/>
  <c r="D31" i="6"/>
  <c r="V31" i="6" s="1"/>
  <c r="S31" i="6"/>
  <c r="AK31" i="6" s="1"/>
  <c r="N31" i="6"/>
  <c r="AF31" i="6" s="1"/>
  <c r="I31" i="6"/>
  <c r="AA31" i="6" s="1"/>
  <c r="R31" i="6"/>
  <c r="AJ31" i="6" s="1"/>
  <c r="M31" i="6"/>
  <c r="AE31" i="6" s="1"/>
  <c r="G31" i="6"/>
  <c r="Y31" i="6" s="1"/>
  <c r="Q31" i="6"/>
  <c r="AI31" i="6" s="1"/>
  <c r="K31" i="6"/>
  <c r="AC31" i="6" s="1"/>
  <c r="F31" i="6"/>
  <c r="X31" i="6" s="1"/>
  <c r="O31" i="6"/>
  <c r="AG31" i="6" s="1"/>
  <c r="J31" i="6"/>
  <c r="AB31" i="6" s="1"/>
  <c r="E31" i="6"/>
  <c r="W31" i="6" s="1"/>
  <c r="T47" i="6"/>
  <c r="AL47" i="6" s="1"/>
  <c r="P47" i="6"/>
  <c r="AH47" i="6" s="1"/>
  <c r="L47" i="6"/>
  <c r="AD47" i="6" s="1"/>
  <c r="H47" i="6"/>
  <c r="Z47" i="6" s="1"/>
  <c r="D47" i="6"/>
  <c r="V47" i="6" s="1"/>
  <c r="S47" i="6"/>
  <c r="AK47" i="6" s="1"/>
  <c r="N47" i="6"/>
  <c r="AF47" i="6" s="1"/>
  <c r="I47" i="6"/>
  <c r="AA47" i="6" s="1"/>
  <c r="R47" i="6"/>
  <c r="AJ47" i="6" s="1"/>
  <c r="M47" i="6"/>
  <c r="AE47" i="6" s="1"/>
  <c r="G47" i="6"/>
  <c r="Y47" i="6" s="1"/>
  <c r="Q47" i="6"/>
  <c r="AI47" i="6" s="1"/>
  <c r="K47" i="6"/>
  <c r="AC47" i="6" s="1"/>
  <c r="F47" i="6"/>
  <c r="X47" i="6" s="1"/>
  <c r="O47" i="6"/>
  <c r="AG47" i="6" s="1"/>
  <c r="J47" i="6"/>
  <c r="AB47" i="6" s="1"/>
  <c r="E47" i="6"/>
  <c r="W47" i="6" s="1"/>
  <c r="T63" i="6"/>
  <c r="AL63" i="6" s="1"/>
  <c r="P63" i="6"/>
  <c r="AH63" i="6" s="1"/>
  <c r="L63" i="6"/>
  <c r="AD63" i="6" s="1"/>
  <c r="H63" i="6"/>
  <c r="Z63" i="6" s="1"/>
  <c r="D63" i="6"/>
  <c r="V63" i="6" s="1"/>
  <c r="S63" i="6"/>
  <c r="AK63" i="6" s="1"/>
  <c r="N63" i="6"/>
  <c r="AF63" i="6" s="1"/>
  <c r="I63" i="6"/>
  <c r="AA63" i="6" s="1"/>
  <c r="R63" i="6"/>
  <c r="AJ63" i="6" s="1"/>
  <c r="M63" i="6"/>
  <c r="AE63" i="6" s="1"/>
  <c r="G63" i="6"/>
  <c r="Y63" i="6" s="1"/>
  <c r="Q63" i="6"/>
  <c r="AI63" i="6" s="1"/>
  <c r="K63" i="6"/>
  <c r="AC63" i="6" s="1"/>
  <c r="F63" i="6"/>
  <c r="X63" i="6" s="1"/>
  <c r="O63" i="6"/>
  <c r="AG63" i="6" s="1"/>
  <c r="J63" i="6"/>
  <c r="AB63" i="6" s="1"/>
  <c r="E63" i="6"/>
  <c r="W63" i="6" s="1"/>
  <c r="T79" i="6"/>
  <c r="AL79" i="6" s="1"/>
  <c r="P79" i="6"/>
  <c r="AH79" i="6" s="1"/>
  <c r="L79" i="6"/>
  <c r="AD79" i="6" s="1"/>
  <c r="H79" i="6"/>
  <c r="Z79" i="6" s="1"/>
  <c r="D79" i="6"/>
  <c r="V79" i="6" s="1"/>
  <c r="S79" i="6"/>
  <c r="AK79" i="6" s="1"/>
  <c r="N79" i="6"/>
  <c r="AF79" i="6" s="1"/>
  <c r="I79" i="6"/>
  <c r="AA79" i="6" s="1"/>
  <c r="R79" i="6"/>
  <c r="AJ79" i="6" s="1"/>
  <c r="M79" i="6"/>
  <c r="AE79" i="6" s="1"/>
  <c r="G79" i="6"/>
  <c r="Y79" i="6" s="1"/>
  <c r="Q79" i="6"/>
  <c r="AI79" i="6" s="1"/>
  <c r="K79" i="6"/>
  <c r="AC79" i="6" s="1"/>
  <c r="F79" i="6"/>
  <c r="X79" i="6" s="1"/>
  <c r="O79" i="6"/>
  <c r="AG79" i="6" s="1"/>
  <c r="J79" i="6"/>
  <c r="AB79" i="6" s="1"/>
  <c r="E79" i="6"/>
  <c r="W79" i="6" s="1"/>
  <c r="T95" i="6"/>
  <c r="AL95" i="6" s="1"/>
  <c r="P95" i="6"/>
  <c r="AH95" i="6" s="1"/>
  <c r="L95" i="6"/>
  <c r="AD95" i="6" s="1"/>
  <c r="H95" i="6"/>
  <c r="Z95" i="6" s="1"/>
  <c r="D95" i="6"/>
  <c r="V95" i="6" s="1"/>
  <c r="S95" i="6"/>
  <c r="AK95" i="6" s="1"/>
  <c r="N95" i="6"/>
  <c r="AF95" i="6" s="1"/>
  <c r="I95" i="6"/>
  <c r="AA95" i="6" s="1"/>
  <c r="R95" i="6"/>
  <c r="AJ95" i="6" s="1"/>
  <c r="M95" i="6"/>
  <c r="AE95" i="6" s="1"/>
  <c r="G95" i="6"/>
  <c r="Y95" i="6" s="1"/>
  <c r="Q95" i="6"/>
  <c r="AI95" i="6" s="1"/>
  <c r="K95" i="6"/>
  <c r="AC95" i="6" s="1"/>
  <c r="F95" i="6"/>
  <c r="X95" i="6" s="1"/>
  <c r="O95" i="6"/>
  <c r="AG95" i="6" s="1"/>
  <c r="J95" i="6"/>
  <c r="AB95" i="6" s="1"/>
  <c r="E95" i="6"/>
  <c r="W95" i="6" s="1"/>
  <c r="T111" i="6"/>
  <c r="AL111" i="6" s="1"/>
  <c r="P111" i="6"/>
  <c r="AH111" i="6" s="1"/>
  <c r="L111" i="6"/>
  <c r="AD111" i="6" s="1"/>
  <c r="H111" i="6"/>
  <c r="Z111" i="6" s="1"/>
  <c r="D111" i="6"/>
  <c r="V111" i="6" s="1"/>
  <c r="S111" i="6"/>
  <c r="AK111" i="6" s="1"/>
  <c r="N111" i="6"/>
  <c r="AF111" i="6" s="1"/>
  <c r="I111" i="6"/>
  <c r="AA111" i="6" s="1"/>
  <c r="R111" i="6"/>
  <c r="AJ111" i="6" s="1"/>
  <c r="M111" i="6"/>
  <c r="AE111" i="6" s="1"/>
  <c r="G111" i="6"/>
  <c r="Y111" i="6" s="1"/>
  <c r="Q111" i="6"/>
  <c r="AI111" i="6" s="1"/>
  <c r="K111" i="6"/>
  <c r="AC111" i="6" s="1"/>
  <c r="F111" i="6"/>
  <c r="X111" i="6" s="1"/>
  <c r="O111" i="6"/>
  <c r="AG111" i="6" s="1"/>
  <c r="J111" i="6"/>
  <c r="AB111" i="6" s="1"/>
  <c r="E111" i="6"/>
  <c r="W111" i="6" s="1"/>
  <c r="S122" i="6"/>
  <c r="AK122" i="6" s="1"/>
  <c r="O122" i="6"/>
  <c r="AG122" i="6" s="1"/>
  <c r="K122" i="6"/>
  <c r="AC122" i="6" s="1"/>
  <c r="G122" i="6"/>
  <c r="Y122" i="6" s="1"/>
  <c r="Q122" i="6"/>
  <c r="AI122" i="6" s="1"/>
  <c r="M122" i="6"/>
  <c r="AE122" i="6" s="1"/>
  <c r="I122" i="6"/>
  <c r="AA122" i="6" s="1"/>
  <c r="E122" i="6"/>
  <c r="W122" i="6" s="1"/>
  <c r="T122" i="6"/>
  <c r="AL122" i="6" s="1"/>
  <c r="P122" i="6"/>
  <c r="AH122" i="6" s="1"/>
  <c r="L122" i="6"/>
  <c r="AD122" i="6" s="1"/>
  <c r="H122" i="6"/>
  <c r="Z122" i="6" s="1"/>
  <c r="D122" i="6"/>
  <c r="V122" i="6" s="1"/>
  <c r="J122" i="6"/>
  <c r="AB122" i="6" s="1"/>
  <c r="F122" i="6"/>
  <c r="X122" i="6" s="1"/>
  <c r="R122" i="6"/>
  <c r="AJ122" i="6" s="1"/>
  <c r="N122" i="6"/>
  <c r="AF122" i="6" s="1"/>
  <c r="S126" i="6"/>
  <c r="AK126" i="6" s="1"/>
  <c r="O126" i="6"/>
  <c r="AG126" i="6" s="1"/>
  <c r="K126" i="6"/>
  <c r="AC126" i="6" s="1"/>
  <c r="G126" i="6"/>
  <c r="Y126" i="6" s="1"/>
  <c r="Q126" i="6"/>
  <c r="AI126" i="6" s="1"/>
  <c r="M126" i="6"/>
  <c r="AE126" i="6" s="1"/>
  <c r="I126" i="6"/>
  <c r="AA126" i="6" s="1"/>
  <c r="E126" i="6"/>
  <c r="W126" i="6" s="1"/>
  <c r="T126" i="6"/>
  <c r="AL126" i="6" s="1"/>
  <c r="P126" i="6"/>
  <c r="AH126" i="6" s="1"/>
  <c r="L126" i="6"/>
  <c r="AD126" i="6" s="1"/>
  <c r="H126" i="6"/>
  <c r="Z126" i="6" s="1"/>
  <c r="D126" i="6"/>
  <c r="V126" i="6" s="1"/>
  <c r="J126" i="6"/>
  <c r="AB126" i="6" s="1"/>
  <c r="F126" i="6"/>
  <c r="X126" i="6" s="1"/>
  <c r="R126" i="6"/>
  <c r="AJ126" i="6" s="1"/>
  <c r="N126" i="6"/>
  <c r="AF126" i="6" s="1"/>
  <c r="S130" i="6"/>
  <c r="AK130" i="6" s="1"/>
  <c r="O130" i="6"/>
  <c r="AG130" i="6" s="1"/>
  <c r="K130" i="6"/>
  <c r="AC130" i="6" s="1"/>
  <c r="G130" i="6"/>
  <c r="Y130" i="6" s="1"/>
  <c r="Q130" i="6"/>
  <c r="AI130" i="6" s="1"/>
  <c r="M130" i="6"/>
  <c r="AE130" i="6" s="1"/>
  <c r="I130" i="6"/>
  <c r="AA130" i="6" s="1"/>
  <c r="E130" i="6"/>
  <c r="W130" i="6" s="1"/>
  <c r="T130" i="6"/>
  <c r="P130" i="6"/>
  <c r="AH130" i="6" s="1"/>
  <c r="L130" i="6"/>
  <c r="AD130" i="6" s="1"/>
  <c r="H130" i="6"/>
  <c r="Z130" i="6" s="1"/>
  <c r="D130" i="6"/>
  <c r="V130" i="6" s="1"/>
  <c r="J130" i="6"/>
  <c r="AB130" i="6" s="1"/>
  <c r="F130" i="6"/>
  <c r="X130" i="6" s="1"/>
  <c r="R130" i="6"/>
  <c r="AJ130" i="6" s="1"/>
  <c r="N130" i="6"/>
  <c r="AF130" i="6" s="1"/>
  <c r="S134" i="6"/>
  <c r="AK134" i="6" s="1"/>
  <c r="O134" i="6"/>
  <c r="AG134" i="6" s="1"/>
  <c r="K134" i="6"/>
  <c r="AC134" i="6" s="1"/>
  <c r="G134" i="6"/>
  <c r="Y134" i="6" s="1"/>
  <c r="Q134" i="6"/>
  <c r="AI134" i="6" s="1"/>
  <c r="M134" i="6"/>
  <c r="AE134" i="6" s="1"/>
  <c r="I134" i="6"/>
  <c r="AA134" i="6" s="1"/>
  <c r="E134" i="6"/>
  <c r="W134" i="6" s="1"/>
  <c r="T134" i="6"/>
  <c r="AL134" i="6" s="1"/>
  <c r="P134" i="6"/>
  <c r="AH134" i="6" s="1"/>
  <c r="L134" i="6"/>
  <c r="AD134" i="6" s="1"/>
  <c r="H134" i="6"/>
  <c r="Z134" i="6" s="1"/>
  <c r="D134" i="6"/>
  <c r="V134" i="6" s="1"/>
  <c r="J134" i="6"/>
  <c r="AB134" i="6" s="1"/>
  <c r="F134" i="6"/>
  <c r="X134" i="6" s="1"/>
  <c r="R134" i="6"/>
  <c r="AJ134" i="6" s="1"/>
  <c r="N134" i="6"/>
  <c r="AF134" i="6" s="1"/>
  <c r="S138" i="6"/>
  <c r="AK138" i="6" s="1"/>
  <c r="O138" i="6"/>
  <c r="AG138" i="6" s="1"/>
  <c r="K138" i="6"/>
  <c r="AC138" i="6" s="1"/>
  <c r="G138" i="6"/>
  <c r="Y138" i="6" s="1"/>
  <c r="Q138" i="6"/>
  <c r="AI138" i="6" s="1"/>
  <c r="M138" i="6"/>
  <c r="AE138" i="6" s="1"/>
  <c r="I138" i="6"/>
  <c r="AA138" i="6" s="1"/>
  <c r="E138" i="6"/>
  <c r="W138" i="6" s="1"/>
  <c r="T138" i="6"/>
  <c r="AL138" i="6" s="1"/>
  <c r="P138" i="6"/>
  <c r="AH138" i="6" s="1"/>
  <c r="L138" i="6"/>
  <c r="AD138" i="6" s="1"/>
  <c r="H138" i="6"/>
  <c r="Z138" i="6" s="1"/>
  <c r="D138" i="6"/>
  <c r="V138" i="6" s="1"/>
  <c r="J138" i="6"/>
  <c r="AB138" i="6" s="1"/>
  <c r="F138" i="6"/>
  <c r="X138" i="6" s="1"/>
  <c r="R138" i="6"/>
  <c r="AJ138" i="6" s="1"/>
  <c r="N138" i="6"/>
  <c r="AF138" i="6" s="1"/>
  <c r="S142" i="6"/>
  <c r="AK142" i="6" s="1"/>
  <c r="O142" i="6"/>
  <c r="AG142" i="6" s="1"/>
  <c r="K142" i="6"/>
  <c r="AC142" i="6" s="1"/>
  <c r="G142" i="6"/>
  <c r="Y142" i="6" s="1"/>
  <c r="R142" i="6"/>
  <c r="AJ142" i="6" s="1"/>
  <c r="N142" i="6"/>
  <c r="AF142" i="6" s="1"/>
  <c r="J142" i="6"/>
  <c r="AB142" i="6" s="1"/>
  <c r="F142" i="6"/>
  <c r="X142" i="6" s="1"/>
  <c r="Q142" i="6"/>
  <c r="AI142" i="6" s="1"/>
  <c r="M142" i="6"/>
  <c r="AE142" i="6" s="1"/>
  <c r="I142" i="6"/>
  <c r="AA142" i="6" s="1"/>
  <c r="E142" i="6"/>
  <c r="W142" i="6" s="1"/>
  <c r="T142" i="6"/>
  <c r="AL142" i="6" s="1"/>
  <c r="P142" i="6"/>
  <c r="AH142" i="6" s="1"/>
  <c r="L142" i="6"/>
  <c r="AD142" i="6" s="1"/>
  <c r="H142" i="6"/>
  <c r="Z142" i="6" s="1"/>
  <c r="D142" i="6"/>
  <c r="V142" i="6" s="1"/>
  <c r="S146" i="6"/>
  <c r="AK146" i="6" s="1"/>
  <c r="O146" i="6"/>
  <c r="AG146" i="6" s="1"/>
  <c r="K146" i="6"/>
  <c r="AC146" i="6" s="1"/>
  <c r="G146" i="6"/>
  <c r="Y146" i="6" s="1"/>
  <c r="R146" i="6"/>
  <c r="AJ146" i="6" s="1"/>
  <c r="N146" i="6"/>
  <c r="AF146" i="6" s="1"/>
  <c r="J146" i="6"/>
  <c r="AB146" i="6" s="1"/>
  <c r="F146" i="6"/>
  <c r="X146" i="6" s="1"/>
  <c r="Q146" i="6"/>
  <c r="AI146" i="6" s="1"/>
  <c r="M146" i="6"/>
  <c r="AE146" i="6" s="1"/>
  <c r="I146" i="6"/>
  <c r="AA146" i="6" s="1"/>
  <c r="E146" i="6"/>
  <c r="W146" i="6" s="1"/>
  <c r="T146" i="6"/>
  <c r="AL146" i="6" s="1"/>
  <c r="P146" i="6"/>
  <c r="AH146" i="6" s="1"/>
  <c r="L146" i="6"/>
  <c r="AD146" i="6" s="1"/>
  <c r="H146" i="6"/>
  <c r="Z146" i="6" s="1"/>
  <c r="D146" i="6"/>
  <c r="V146" i="6" s="1"/>
  <c r="S150" i="6"/>
  <c r="AK150" i="6" s="1"/>
  <c r="O150" i="6"/>
  <c r="AG150" i="6" s="1"/>
  <c r="K150" i="6"/>
  <c r="AC150" i="6" s="1"/>
  <c r="G150" i="6"/>
  <c r="Y150" i="6" s="1"/>
  <c r="R150" i="6"/>
  <c r="AJ150" i="6" s="1"/>
  <c r="N150" i="6"/>
  <c r="AF150" i="6" s="1"/>
  <c r="J150" i="6"/>
  <c r="AB150" i="6" s="1"/>
  <c r="F150" i="6"/>
  <c r="X150" i="6" s="1"/>
  <c r="Q150" i="6"/>
  <c r="AI150" i="6" s="1"/>
  <c r="M150" i="6"/>
  <c r="AE150" i="6" s="1"/>
  <c r="I150" i="6"/>
  <c r="AA150" i="6" s="1"/>
  <c r="E150" i="6"/>
  <c r="W150" i="6" s="1"/>
  <c r="T150" i="6"/>
  <c r="AL150" i="6" s="1"/>
  <c r="P150" i="6"/>
  <c r="AH150" i="6" s="1"/>
  <c r="L150" i="6"/>
  <c r="AD150" i="6" s="1"/>
  <c r="H150" i="6"/>
  <c r="Z150" i="6" s="1"/>
  <c r="D150" i="6"/>
  <c r="V150" i="6" s="1"/>
  <c r="T215" i="6"/>
  <c r="AL215" i="6" s="1"/>
  <c r="P215" i="6"/>
  <c r="AH215" i="6" s="1"/>
  <c r="L215" i="6"/>
  <c r="AD215" i="6" s="1"/>
  <c r="H215" i="6"/>
  <c r="Z215" i="6" s="1"/>
  <c r="D215" i="6"/>
  <c r="V215" i="6" s="1"/>
  <c r="R215" i="6"/>
  <c r="AJ215" i="6" s="1"/>
  <c r="M215" i="6"/>
  <c r="AE215" i="6" s="1"/>
  <c r="G215" i="6"/>
  <c r="Y215" i="6" s="1"/>
  <c r="Q215" i="6"/>
  <c r="AI215" i="6" s="1"/>
  <c r="K215" i="6"/>
  <c r="AC215" i="6" s="1"/>
  <c r="F215" i="6"/>
  <c r="X215" i="6" s="1"/>
  <c r="O215" i="6"/>
  <c r="AG215" i="6" s="1"/>
  <c r="J215" i="6"/>
  <c r="AB215" i="6" s="1"/>
  <c r="E215" i="6"/>
  <c r="W215" i="6" s="1"/>
  <c r="S215" i="6"/>
  <c r="AK215" i="6" s="1"/>
  <c r="N215" i="6"/>
  <c r="AF215" i="6" s="1"/>
  <c r="I215" i="6"/>
  <c r="AA215" i="6" s="1"/>
  <c r="S156" i="6"/>
  <c r="AK156" i="6" s="1"/>
  <c r="O156" i="6"/>
  <c r="AG156" i="6" s="1"/>
  <c r="K156" i="6"/>
  <c r="AC156" i="6" s="1"/>
  <c r="G156" i="6"/>
  <c r="Y156" i="6" s="1"/>
  <c r="Q156" i="6"/>
  <c r="AI156" i="6" s="1"/>
  <c r="L156" i="6"/>
  <c r="AD156" i="6" s="1"/>
  <c r="F156" i="6"/>
  <c r="X156" i="6" s="1"/>
  <c r="P156" i="6"/>
  <c r="AH156" i="6" s="1"/>
  <c r="J156" i="6"/>
  <c r="AB156" i="6" s="1"/>
  <c r="E156" i="6"/>
  <c r="W156" i="6" s="1"/>
  <c r="T156" i="6"/>
  <c r="AL156" i="6" s="1"/>
  <c r="N156" i="6"/>
  <c r="AF156" i="6" s="1"/>
  <c r="I156" i="6"/>
  <c r="AA156" i="6" s="1"/>
  <c r="D156" i="6"/>
  <c r="V156" i="6" s="1"/>
  <c r="R156" i="6"/>
  <c r="AJ156" i="6" s="1"/>
  <c r="M156" i="6"/>
  <c r="AE156" i="6" s="1"/>
  <c r="H156" i="6"/>
  <c r="Z156" i="6" s="1"/>
  <c r="S160" i="6"/>
  <c r="AK160" i="6" s="1"/>
  <c r="O160" i="6"/>
  <c r="AG160" i="6" s="1"/>
  <c r="K160" i="6"/>
  <c r="AC160" i="6" s="1"/>
  <c r="G160" i="6"/>
  <c r="Y160" i="6" s="1"/>
  <c r="Q160" i="6"/>
  <c r="AI160" i="6" s="1"/>
  <c r="L160" i="6"/>
  <c r="AD160" i="6" s="1"/>
  <c r="F160" i="6"/>
  <c r="X160" i="6" s="1"/>
  <c r="P160" i="6"/>
  <c r="AH160" i="6" s="1"/>
  <c r="J160" i="6"/>
  <c r="AB160" i="6" s="1"/>
  <c r="E160" i="6"/>
  <c r="W160" i="6" s="1"/>
  <c r="T160" i="6"/>
  <c r="AL160" i="6" s="1"/>
  <c r="N160" i="6"/>
  <c r="AF160" i="6" s="1"/>
  <c r="I160" i="6"/>
  <c r="AA160" i="6" s="1"/>
  <c r="D160" i="6"/>
  <c r="V160" i="6" s="1"/>
  <c r="R160" i="6"/>
  <c r="AJ160" i="6" s="1"/>
  <c r="M160" i="6"/>
  <c r="AE160" i="6" s="1"/>
  <c r="H160" i="6"/>
  <c r="Z160" i="6" s="1"/>
  <c r="T164" i="6"/>
  <c r="AL164" i="6" s="1"/>
  <c r="P164" i="6"/>
  <c r="AH164" i="6" s="1"/>
  <c r="L164" i="6"/>
  <c r="AD164" i="6" s="1"/>
  <c r="H164" i="6"/>
  <c r="Z164" i="6" s="1"/>
  <c r="D164" i="6"/>
  <c r="V164" i="6" s="1"/>
  <c r="S164" i="6"/>
  <c r="AK164" i="6" s="1"/>
  <c r="O164" i="6"/>
  <c r="AG164" i="6" s="1"/>
  <c r="K164" i="6"/>
  <c r="AC164" i="6" s="1"/>
  <c r="G164" i="6"/>
  <c r="Y164" i="6" s="1"/>
  <c r="N164" i="6"/>
  <c r="AF164" i="6" s="1"/>
  <c r="F164" i="6"/>
  <c r="X164" i="6" s="1"/>
  <c r="M164" i="6"/>
  <c r="AE164" i="6" s="1"/>
  <c r="E164" i="6"/>
  <c r="W164" i="6" s="1"/>
  <c r="R164" i="6"/>
  <c r="AJ164" i="6" s="1"/>
  <c r="J164" i="6"/>
  <c r="AB164" i="6" s="1"/>
  <c r="Q164" i="6"/>
  <c r="AI164" i="6" s="1"/>
  <c r="I164" i="6"/>
  <c r="AA164" i="6" s="1"/>
  <c r="T168" i="6"/>
  <c r="AL168" i="6" s="1"/>
  <c r="P168" i="6"/>
  <c r="AH168" i="6" s="1"/>
  <c r="L168" i="6"/>
  <c r="AD168" i="6" s="1"/>
  <c r="H168" i="6"/>
  <c r="Z168" i="6" s="1"/>
  <c r="D168" i="6"/>
  <c r="V168" i="6" s="1"/>
  <c r="S168" i="6"/>
  <c r="AK168" i="6" s="1"/>
  <c r="O168" i="6"/>
  <c r="AG168" i="6" s="1"/>
  <c r="K168" i="6"/>
  <c r="AC168" i="6" s="1"/>
  <c r="G168" i="6"/>
  <c r="Y168" i="6" s="1"/>
  <c r="N168" i="6"/>
  <c r="AF168" i="6" s="1"/>
  <c r="F168" i="6"/>
  <c r="X168" i="6" s="1"/>
  <c r="M168" i="6"/>
  <c r="AE168" i="6" s="1"/>
  <c r="E168" i="6"/>
  <c r="W168" i="6" s="1"/>
  <c r="R168" i="6"/>
  <c r="AJ168" i="6" s="1"/>
  <c r="J168" i="6"/>
  <c r="AB168" i="6" s="1"/>
  <c r="Q168" i="6"/>
  <c r="AI168" i="6" s="1"/>
  <c r="I168" i="6"/>
  <c r="AA168" i="6" s="1"/>
  <c r="T172" i="6"/>
  <c r="AL172" i="6" s="1"/>
  <c r="P172" i="6"/>
  <c r="AH172" i="6" s="1"/>
  <c r="L172" i="6"/>
  <c r="AD172" i="6" s="1"/>
  <c r="H172" i="6"/>
  <c r="Z172" i="6" s="1"/>
  <c r="D172" i="6"/>
  <c r="V172" i="6" s="1"/>
  <c r="S172" i="6"/>
  <c r="AK172" i="6" s="1"/>
  <c r="O172" i="6"/>
  <c r="AG172" i="6" s="1"/>
  <c r="K172" i="6"/>
  <c r="AC172" i="6" s="1"/>
  <c r="G172" i="6"/>
  <c r="Y172" i="6" s="1"/>
  <c r="N172" i="6"/>
  <c r="AF172" i="6" s="1"/>
  <c r="F172" i="6"/>
  <c r="X172" i="6" s="1"/>
  <c r="M172" i="6"/>
  <c r="AE172" i="6" s="1"/>
  <c r="E172" i="6"/>
  <c r="W172" i="6" s="1"/>
  <c r="R172" i="6"/>
  <c r="AJ172" i="6" s="1"/>
  <c r="J172" i="6"/>
  <c r="AB172" i="6" s="1"/>
  <c r="Q172" i="6"/>
  <c r="AI172" i="6" s="1"/>
  <c r="I172" i="6"/>
  <c r="AA172" i="6" s="1"/>
  <c r="T176" i="6"/>
  <c r="AL176" i="6" s="1"/>
  <c r="P176" i="6"/>
  <c r="AH176" i="6" s="1"/>
  <c r="L176" i="6"/>
  <c r="AD176" i="6" s="1"/>
  <c r="H176" i="6"/>
  <c r="Z176" i="6" s="1"/>
  <c r="D176" i="6"/>
  <c r="V176" i="6" s="1"/>
  <c r="S176" i="6"/>
  <c r="AK176" i="6" s="1"/>
  <c r="O176" i="6"/>
  <c r="AG176" i="6" s="1"/>
  <c r="K176" i="6"/>
  <c r="AC176" i="6" s="1"/>
  <c r="G176" i="6"/>
  <c r="Y176" i="6" s="1"/>
  <c r="N176" i="6"/>
  <c r="AF176" i="6" s="1"/>
  <c r="F176" i="6"/>
  <c r="X176" i="6" s="1"/>
  <c r="M176" i="6"/>
  <c r="AE176" i="6" s="1"/>
  <c r="E176" i="6"/>
  <c r="W176" i="6" s="1"/>
  <c r="R176" i="6"/>
  <c r="AJ176" i="6" s="1"/>
  <c r="J176" i="6"/>
  <c r="AB176" i="6" s="1"/>
  <c r="Q176" i="6"/>
  <c r="AI176" i="6" s="1"/>
  <c r="I176" i="6"/>
  <c r="AA176" i="6" s="1"/>
  <c r="T180" i="6"/>
  <c r="AL180" i="6" s="1"/>
  <c r="P180" i="6"/>
  <c r="AH180" i="6" s="1"/>
  <c r="L180" i="6"/>
  <c r="AD180" i="6" s="1"/>
  <c r="H180" i="6"/>
  <c r="Z180" i="6" s="1"/>
  <c r="D180" i="6"/>
  <c r="V180" i="6" s="1"/>
  <c r="S180" i="6"/>
  <c r="AK180" i="6" s="1"/>
  <c r="O180" i="6"/>
  <c r="AG180" i="6" s="1"/>
  <c r="K180" i="6"/>
  <c r="AC180" i="6" s="1"/>
  <c r="G180" i="6"/>
  <c r="Y180" i="6" s="1"/>
  <c r="N180" i="6"/>
  <c r="AF180" i="6" s="1"/>
  <c r="F180" i="6"/>
  <c r="X180" i="6" s="1"/>
  <c r="M180" i="6"/>
  <c r="AE180" i="6" s="1"/>
  <c r="E180" i="6"/>
  <c r="W180" i="6" s="1"/>
  <c r="R180" i="6"/>
  <c r="AJ180" i="6" s="1"/>
  <c r="J180" i="6"/>
  <c r="AB180" i="6" s="1"/>
  <c r="Q180" i="6"/>
  <c r="AI180" i="6" s="1"/>
  <c r="I180" i="6"/>
  <c r="AA180" i="6" s="1"/>
  <c r="Q184" i="6"/>
  <c r="AI184" i="6" s="1"/>
  <c r="M184" i="6"/>
  <c r="AE184" i="6" s="1"/>
  <c r="I184" i="6"/>
  <c r="AA184" i="6" s="1"/>
  <c r="E184" i="6"/>
  <c r="W184" i="6" s="1"/>
  <c r="T184" i="6"/>
  <c r="AL184" i="6" s="1"/>
  <c r="P184" i="6"/>
  <c r="AH184" i="6" s="1"/>
  <c r="L184" i="6"/>
  <c r="AD184" i="6" s="1"/>
  <c r="H184" i="6"/>
  <c r="Z184" i="6" s="1"/>
  <c r="D184" i="6"/>
  <c r="V184" i="6" s="1"/>
  <c r="S184" i="6"/>
  <c r="AK184" i="6" s="1"/>
  <c r="O184" i="6"/>
  <c r="AG184" i="6" s="1"/>
  <c r="K184" i="6"/>
  <c r="AC184" i="6" s="1"/>
  <c r="G184" i="6"/>
  <c r="Y184" i="6" s="1"/>
  <c r="R184" i="6"/>
  <c r="AJ184" i="6" s="1"/>
  <c r="N184" i="6"/>
  <c r="AF184" i="6" s="1"/>
  <c r="J184" i="6"/>
  <c r="AB184" i="6" s="1"/>
  <c r="F184" i="6"/>
  <c r="X184" i="6" s="1"/>
  <c r="Q188" i="6"/>
  <c r="AI188" i="6" s="1"/>
  <c r="M188" i="6"/>
  <c r="AE188" i="6" s="1"/>
  <c r="I188" i="6"/>
  <c r="AA188" i="6" s="1"/>
  <c r="E188" i="6"/>
  <c r="W188" i="6" s="1"/>
  <c r="T188" i="6"/>
  <c r="AL188" i="6" s="1"/>
  <c r="P188" i="6"/>
  <c r="AH188" i="6" s="1"/>
  <c r="L188" i="6"/>
  <c r="AD188" i="6" s="1"/>
  <c r="H188" i="6"/>
  <c r="Z188" i="6" s="1"/>
  <c r="D188" i="6"/>
  <c r="V188" i="6" s="1"/>
  <c r="S188" i="6"/>
  <c r="AK188" i="6" s="1"/>
  <c r="O188" i="6"/>
  <c r="AG188" i="6" s="1"/>
  <c r="K188" i="6"/>
  <c r="AC188" i="6" s="1"/>
  <c r="G188" i="6"/>
  <c r="Y188" i="6" s="1"/>
  <c r="R188" i="6"/>
  <c r="AJ188" i="6" s="1"/>
  <c r="N188" i="6"/>
  <c r="AF188" i="6" s="1"/>
  <c r="J188" i="6"/>
  <c r="AB188" i="6" s="1"/>
  <c r="F188" i="6"/>
  <c r="X188" i="6" s="1"/>
  <c r="Q192" i="6"/>
  <c r="AI192" i="6" s="1"/>
  <c r="M192" i="6"/>
  <c r="AE192" i="6" s="1"/>
  <c r="I192" i="6"/>
  <c r="AA192" i="6" s="1"/>
  <c r="E192" i="6"/>
  <c r="W192" i="6" s="1"/>
  <c r="T192" i="6"/>
  <c r="AL192" i="6" s="1"/>
  <c r="P192" i="6"/>
  <c r="AH192" i="6" s="1"/>
  <c r="L192" i="6"/>
  <c r="AD192" i="6" s="1"/>
  <c r="H192" i="6"/>
  <c r="Z192" i="6" s="1"/>
  <c r="D192" i="6"/>
  <c r="V192" i="6" s="1"/>
  <c r="S192" i="6"/>
  <c r="AK192" i="6" s="1"/>
  <c r="O192" i="6"/>
  <c r="AG192" i="6" s="1"/>
  <c r="K192" i="6"/>
  <c r="AC192" i="6" s="1"/>
  <c r="G192" i="6"/>
  <c r="Y192" i="6" s="1"/>
  <c r="R192" i="6"/>
  <c r="AJ192" i="6" s="1"/>
  <c r="N192" i="6"/>
  <c r="AF192" i="6" s="1"/>
  <c r="J192" i="6"/>
  <c r="AB192" i="6" s="1"/>
  <c r="F192" i="6"/>
  <c r="X192" i="6" s="1"/>
  <c r="Q196" i="6"/>
  <c r="AI196" i="6" s="1"/>
  <c r="M196" i="6"/>
  <c r="AE196" i="6" s="1"/>
  <c r="I196" i="6"/>
  <c r="AA196" i="6" s="1"/>
  <c r="E196" i="6"/>
  <c r="W196" i="6" s="1"/>
  <c r="T196" i="6"/>
  <c r="AL196" i="6" s="1"/>
  <c r="P196" i="6"/>
  <c r="AH196" i="6" s="1"/>
  <c r="L196" i="6"/>
  <c r="AD196" i="6" s="1"/>
  <c r="H196" i="6"/>
  <c r="Z196" i="6" s="1"/>
  <c r="D196" i="6"/>
  <c r="V196" i="6" s="1"/>
  <c r="S196" i="6"/>
  <c r="AK196" i="6" s="1"/>
  <c r="O196" i="6"/>
  <c r="AG196" i="6" s="1"/>
  <c r="K196" i="6"/>
  <c r="AC196" i="6" s="1"/>
  <c r="G196" i="6"/>
  <c r="Y196" i="6" s="1"/>
  <c r="R196" i="6"/>
  <c r="AJ196" i="6" s="1"/>
  <c r="N196" i="6"/>
  <c r="AF196" i="6" s="1"/>
  <c r="J196" i="6"/>
  <c r="AB196" i="6" s="1"/>
  <c r="F196" i="6"/>
  <c r="X196" i="6" s="1"/>
  <c r="Q200" i="6"/>
  <c r="AI200" i="6" s="1"/>
  <c r="M200" i="6"/>
  <c r="AE200" i="6" s="1"/>
  <c r="I200" i="6"/>
  <c r="AA200" i="6" s="1"/>
  <c r="E200" i="6"/>
  <c r="W200" i="6" s="1"/>
  <c r="T200" i="6"/>
  <c r="AL200" i="6" s="1"/>
  <c r="P200" i="6"/>
  <c r="AH200" i="6" s="1"/>
  <c r="L200" i="6"/>
  <c r="AD200" i="6" s="1"/>
  <c r="H200" i="6"/>
  <c r="Z200" i="6" s="1"/>
  <c r="D200" i="6"/>
  <c r="V200" i="6" s="1"/>
  <c r="S200" i="6"/>
  <c r="AK200" i="6" s="1"/>
  <c r="O200" i="6"/>
  <c r="AG200" i="6" s="1"/>
  <c r="K200" i="6"/>
  <c r="AC200" i="6" s="1"/>
  <c r="G200" i="6"/>
  <c r="Y200" i="6" s="1"/>
  <c r="R200" i="6"/>
  <c r="AJ200" i="6" s="1"/>
  <c r="N200" i="6"/>
  <c r="AF200" i="6" s="1"/>
  <c r="J200" i="6"/>
  <c r="AB200" i="6" s="1"/>
  <c r="F200" i="6"/>
  <c r="X200" i="6" s="1"/>
  <c r="Q204" i="6"/>
  <c r="AI204" i="6" s="1"/>
  <c r="M204" i="6"/>
  <c r="AE204" i="6" s="1"/>
  <c r="I204" i="6"/>
  <c r="AA204" i="6" s="1"/>
  <c r="E204" i="6"/>
  <c r="W204" i="6" s="1"/>
  <c r="T204" i="6"/>
  <c r="AL204" i="6" s="1"/>
  <c r="P204" i="6"/>
  <c r="AH204" i="6" s="1"/>
  <c r="L204" i="6"/>
  <c r="AD204" i="6" s="1"/>
  <c r="H204" i="6"/>
  <c r="Z204" i="6" s="1"/>
  <c r="D204" i="6"/>
  <c r="V204" i="6" s="1"/>
  <c r="S204" i="6"/>
  <c r="AK204" i="6" s="1"/>
  <c r="O204" i="6"/>
  <c r="AG204" i="6" s="1"/>
  <c r="K204" i="6"/>
  <c r="AC204" i="6" s="1"/>
  <c r="G204" i="6"/>
  <c r="Y204" i="6" s="1"/>
  <c r="R204" i="6"/>
  <c r="AJ204" i="6" s="1"/>
  <c r="N204" i="6"/>
  <c r="AF204" i="6" s="1"/>
  <c r="J204" i="6"/>
  <c r="AB204" i="6" s="1"/>
  <c r="F204" i="6"/>
  <c r="X204" i="6" s="1"/>
  <c r="Q208" i="6"/>
  <c r="AI208" i="6" s="1"/>
  <c r="M208" i="6"/>
  <c r="AE208" i="6" s="1"/>
  <c r="I208" i="6"/>
  <c r="AA208" i="6" s="1"/>
  <c r="E208" i="6"/>
  <c r="W208" i="6" s="1"/>
  <c r="T208" i="6"/>
  <c r="AL208" i="6" s="1"/>
  <c r="P208" i="6"/>
  <c r="AH208" i="6" s="1"/>
  <c r="L208" i="6"/>
  <c r="AD208" i="6" s="1"/>
  <c r="H208" i="6"/>
  <c r="Z208" i="6" s="1"/>
  <c r="D208" i="6"/>
  <c r="V208" i="6" s="1"/>
  <c r="S208" i="6"/>
  <c r="AK208" i="6" s="1"/>
  <c r="O208" i="6"/>
  <c r="AG208" i="6" s="1"/>
  <c r="K208" i="6"/>
  <c r="AC208" i="6" s="1"/>
  <c r="G208" i="6"/>
  <c r="Y208" i="6" s="1"/>
  <c r="R208" i="6"/>
  <c r="AJ208" i="6" s="1"/>
  <c r="N208" i="6"/>
  <c r="AF208" i="6" s="1"/>
  <c r="J208" i="6"/>
  <c r="AB208" i="6" s="1"/>
  <c r="F208" i="6"/>
  <c r="X208" i="6" s="1"/>
  <c r="Q212" i="6"/>
  <c r="AI212" i="6" s="1"/>
  <c r="M212" i="6"/>
  <c r="AE212" i="6" s="1"/>
  <c r="I212" i="6"/>
  <c r="AA212" i="6" s="1"/>
  <c r="E212" i="6"/>
  <c r="W212" i="6" s="1"/>
  <c r="T212" i="6"/>
  <c r="AL212" i="6" s="1"/>
  <c r="P212" i="6"/>
  <c r="AH212" i="6" s="1"/>
  <c r="L212" i="6"/>
  <c r="AD212" i="6" s="1"/>
  <c r="H212" i="6"/>
  <c r="Z212" i="6" s="1"/>
  <c r="D212" i="6"/>
  <c r="V212" i="6" s="1"/>
  <c r="S212" i="6"/>
  <c r="AK212" i="6" s="1"/>
  <c r="O212" i="6"/>
  <c r="AG212" i="6" s="1"/>
  <c r="K212" i="6"/>
  <c r="AC212" i="6" s="1"/>
  <c r="G212" i="6"/>
  <c r="Y212" i="6" s="1"/>
  <c r="R212" i="6"/>
  <c r="AJ212" i="6" s="1"/>
  <c r="N212" i="6"/>
  <c r="AF212" i="6" s="1"/>
  <c r="J212" i="6"/>
  <c r="AB212" i="6" s="1"/>
  <c r="F212" i="6"/>
  <c r="X212" i="6" s="1"/>
  <c r="T223" i="6"/>
  <c r="AL223" i="6" s="1"/>
  <c r="P223" i="6"/>
  <c r="AH223" i="6" s="1"/>
  <c r="L223" i="6"/>
  <c r="AD223" i="6" s="1"/>
  <c r="H223" i="6"/>
  <c r="Z223" i="6" s="1"/>
  <c r="D223" i="6"/>
  <c r="V223" i="6" s="1"/>
  <c r="R223" i="6"/>
  <c r="AJ223" i="6" s="1"/>
  <c r="M223" i="6"/>
  <c r="AE223" i="6" s="1"/>
  <c r="G223" i="6"/>
  <c r="Y223" i="6" s="1"/>
  <c r="Q223" i="6"/>
  <c r="AI223" i="6" s="1"/>
  <c r="K223" i="6"/>
  <c r="AC223" i="6" s="1"/>
  <c r="F223" i="6"/>
  <c r="X223" i="6" s="1"/>
  <c r="O223" i="6"/>
  <c r="AG223" i="6" s="1"/>
  <c r="J223" i="6"/>
  <c r="AB223" i="6" s="1"/>
  <c r="E223" i="6"/>
  <c r="W223" i="6" s="1"/>
  <c r="N223" i="6"/>
  <c r="AF223" i="6" s="1"/>
  <c r="I223" i="6"/>
  <c r="AA223" i="6" s="1"/>
  <c r="S223" i="6"/>
  <c r="AK223" i="6" s="1"/>
  <c r="T227" i="6"/>
  <c r="AL227" i="6" s="1"/>
  <c r="P227" i="6"/>
  <c r="AH227" i="6" s="1"/>
  <c r="L227" i="6"/>
  <c r="AD227" i="6" s="1"/>
  <c r="H227" i="6"/>
  <c r="Z227" i="6" s="1"/>
  <c r="D227" i="6"/>
  <c r="V227" i="6" s="1"/>
  <c r="R227" i="6"/>
  <c r="AJ227" i="6" s="1"/>
  <c r="M227" i="6"/>
  <c r="AE227" i="6" s="1"/>
  <c r="G227" i="6"/>
  <c r="Y227" i="6" s="1"/>
  <c r="Q227" i="6"/>
  <c r="AI227" i="6" s="1"/>
  <c r="K227" i="6"/>
  <c r="AC227" i="6" s="1"/>
  <c r="F227" i="6"/>
  <c r="X227" i="6" s="1"/>
  <c r="O227" i="6"/>
  <c r="AG227" i="6" s="1"/>
  <c r="J227" i="6"/>
  <c r="AB227" i="6" s="1"/>
  <c r="E227" i="6"/>
  <c r="W227" i="6" s="1"/>
  <c r="S227" i="6"/>
  <c r="AK227" i="6" s="1"/>
  <c r="N227" i="6"/>
  <c r="AF227" i="6" s="1"/>
  <c r="I227" i="6"/>
  <c r="AA227" i="6" s="1"/>
  <c r="T243" i="6"/>
  <c r="AL243" i="6" s="1"/>
  <c r="P243" i="6"/>
  <c r="AH243" i="6" s="1"/>
  <c r="L243" i="6"/>
  <c r="AD243" i="6" s="1"/>
  <c r="H243" i="6"/>
  <c r="Z243" i="6" s="1"/>
  <c r="D243" i="6"/>
  <c r="V243" i="6" s="1"/>
  <c r="R243" i="6"/>
  <c r="AJ243" i="6" s="1"/>
  <c r="M243" i="6"/>
  <c r="AE243" i="6" s="1"/>
  <c r="G243" i="6"/>
  <c r="Y243" i="6" s="1"/>
  <c r="Q243" i="6"/>
  <c r="AI243" i="6" s="1"/>
  <c r="K243" i="6"/>
  <c r="AC243" i="6" s="1"/>
  <c r="F243" i="6"/>
  <c r="X243" i="6" s="1"/>
  <c r="O243" i="6"/>
  <c r="AG243" i="6" s="1"/>
  <c r="J243" i="6"/>
  <c r="AB243" i="6" s="1"/>
  <c r="E243" i="6"/>
  <c r="W243" i="6" s="1"/>
  <c r="S243" i="6"/>
  <c r="AK243" i="6" s="1"/>
  <c r="N243" i="6"/>
  <c r="AF243" i="6" s="1"/>
  <c r="I243" i="6"/>
  <c r="AA243" i="6" s="1"/>
  <c r="T259" i="6"/>
  <c r="AL259" i="6" s="1"/>
  <c r="P259" i="6"/>
  <c r="AH259" i="6" s="1"/>
  <c r="L259" i="6"/>
  <c r="AD259" i="6" s="1"/>
  <c r="H259" i="6"/>
  <c r="Z259" i="6" s="1"/>
  <c r="D259" i="6"/>
  <c r="V259" i="6" s="1"/>
  <c r="R259" i="6"/>
  <c r="AJ259" i="6" s="1"/>
  <c r="M259" i="6"/>
  <c r="AE259" i="6" s="1"/>
  <c r="G259" i="6"/>
  <c r="Y259" i="6" s="1"/>
  <c r="Q259" i="6"/>
  <c r="AI259" i="6" s="1"/>
  <c r="K259" i="6"/>
  <c r="AC259" i="6" s="1"/>
  <c r="F259" i="6"/>
  <c r="X259" i="6" s="1"/>
  <c r="O259" i="6"/>
  <c r="AG259" i="6" s="1"/>
  <c r="J259" i="6"/>
  <c r="AB259" i="6" s="1"/>
  <c r="E259" i="6"/>
  <c r="W259" i="6" s="1"/>
  <c r="S259" i="6"/>
  <c r="AK259" i="6" s="1"/>
  <c r="N259" i="6"/>
  <c r="AF259" i="6" s="1"/>
  <c r="I259" i="6"/>
  <c r="AA259" i="6" s="1"/>
  <c r="T222" i="6"/>
  <c r="AL222" i="6" s="1"/>
  <c r="P222" i="6"/>
  <c r="AH222" i="6" s="1"/>
  <c r="L222" i="6"/>
  <c r="AD222" i="6" s="1"/>
  <c r="H222" i="6"/>
  <c r="Z222" i="6" s="1"/>
  <c r="D222" i="6"/>
  <c r="V222" i="6" s="1"/>
  <c r="O222" i="6"/>
  <c r="AG222" i="6" s="1"/>
  <c r="J222" i="6"/>
  <c r="AB222" i="6" s="1"/>
  <c r="E222" i="6"/>
  <c r="W222" i="6" s="1"/>
  <c r="S222" i="6"/>
  <c r="AK222" i="6" s="1"/>
  <c r="N222" i="6"/>
  <c r="AF222" i="6" s="1"/>
  <c r="I222" i="6"/>
  <c r="AA222" i="6" s="1"/>
  <c r="M222" i="6"/>
  <c r="AE222" i="6" s="1"/>
  <c r="K222" i="6"/>
  <c r="AC222" i="6" s="1"/>
  <c r="R222" i="6"/>
  <c r="AJ222" i="6" s="1"/>
  <c r="G222" i="6"/>
  <c r="Y222" i="6" s="1"/>
  <c r="Q222" i="6"/>
  <c r="AI222" i="6" s="1"/>
  <c r="F222" i="6"/>
  <c r="X222" i="6" s="1"/>
  <c r="T238" i="6"/>
  <c r="AL238" i="6" s="1"/>
  <c r="P238" i="6"/>
  <c r="AH238" i="6" s="1"/>
  <c r="L238" i="6"/>
  <c r="AD238" i="6" s="1"/>
  <c r="H238" i="6"/>
  <c r="Z238" i="6" s="1"/>
  <c r="D238" i="6"/>
  <c r="V238" i="6" s="1"/>
  <c r="Q238" i="6"/>
  <c r="AI238" i="6" s="1"/>
  <c r="K238" i="6"/>
  <c r="AC238" i="6" s="1"/>
  <c r="F238" i="6"/>
  <c r="X238" i="6" s="1"/>
  <c r="O238" i="6"/>
  <c r="AG238" i="6" s="1"/>
  <c r="J238" i="6"/>
  <c r="AB238" i="6" s="1"/>
  <c r="E238" i="6"/>
  <c r="W238" i="6" s="1"/>
  <c r="S238" i="6"/>
  <c r="AK238" i="6" s="1"/>
  <c r="N238" i="6"/>
  <c r="AF238" i="6" s="1"/>
  <c r="I238" i="6"/>
  <c r="AA238" i="6" s="1"/>
  <c r="R238" i="6"/>
  <c r="AJ238" i="6" s="1"/>
  <c r="M238" i="6"/>
  <c r="AE238" i="6" s="1"/>
  <c r="G238" i="6"/>
  <c r="Y238" i="6" s="1"/>
  <c r="T254" i="6"/>
  <c r="AL254" i="6" s="1"/>
  <c r="P254" i="6"/>
  <c r="AH254" i="6" s="1"/>
  <c r="L254" i="6"/>
  <c r="AD254" i="6" s="1"/>
  <c r="H254" i="6"/>
  <c r="Z254" i="6" s="1"/>
  <c r="D254" i="6"/>
  <c r="V254" i="6" s="1"/>
  <c r="Q254" i="6"/>
  <c r="AI254" i="6" s="1"/>
  <c r="K254" i="6"/>
  <c r="AC254" i="6" s="1"/>
  <c r="F254" i="6"/>
  <c r="X254" i="6" s="1"/>
  <c r="O254" i="6"/>
  <c r="AG254" i="6" s="1"/>
  <c r="J254" i="6"/>
  <c r="AB254" i="6" s="1"/>
  <c r="E254" i="6"/>
  <c r="W254" i="6" s="1"/>
  <c r="S254" i="6"/>
  <c r="AK254" i="6" s="1"/>
  <c r="N254" i="6"/>
  <c r="AF254" i="6" s="1"/>
  <c r="I254" i="6"/>
  <c r="AA254" i="6" s="1"/>
  <c r="R254" i="6"/>
  <c r="AJ254" i="6" s="1"/>
  <c r="M254" i="6"/>
  <c r="AE254" i="6" s="1"/>
  <c r="G254" i="6"/>
  <c r="Y254" i="6" s="1"/>
  <c r="R270" i="6"/>
  <c r="AJ270" i="6" s="1"/>
  <c r="N270" i="6"/>
  <c r="AF270" i="6" s="1"/>
  <c r="J270" i="6"/>
  <c r="AB270" i="6" s="1"/>
  <c r="F270" i="6"/>
  <c r="X270" i="6" s="1"/>
  <c r="T270" i="6"/>
  <c r="AL270" i="6" s="1"/>
  <c r="P270" i="6"/>
  <c r="AH270" i="6" s="1"/>
  <c r="L270" i="6"/>
  <c r="AD270" i="6" s="1"/>
  <c r="H270" i="6"/>
  <c r="Z270" i="6" s="1"/>
  <c r="D270" i="6"/>
  <c r="V270" i="6" s="1"/>
  <c r="O270" i="6"/>
  <c r="AG270" i="6" s="1"/>
  <c r="G270" i="6"/>
  <c r="Y270" i="6" s="1"/>
  <c r="M270" i="6"/>
  <c r="AE270" i="6" s="1"/>
  <c r="E270" i="6"/>
  <c r="W270" i="6" s="1"/>
  <c r="S270" i="6"/>
  <c r="AK270" i="6" s="1"/>
  <c r="K270" i="6"/>
  <c r="AC270" i="6" s="1"/>
  <c r="Q270" i="6"/>
  <c r="AI270" i="6" s="1"/>
  <c r="I270" i="6"/>
  <c r="AA270" i="6" s="1"/>
  <c r="T233" i="6"/>
  <c r="AL233" i="6" s="1"/>
  <c r="P233" i="6"/>
  <c r="AH233" i="6" s="1"/>
  <c r="L233" i="6"/>
  <c r="AD233" i="6" s="1"/>
  <c r="H233" i="6"/>
  <c r="Z233" i="6" s="1"/>
  <c r="D233" i="6"/>
  <c r="V233" i="6" s="1"/>
  <c r="O233" i="6"/>
  <c r="AG233" i="6" s="1"/>
  <c r="J233" i="6"/>
  <c r="AB233" i="6" s="1"/>
  <c r="E233" i="6"/>
  <c r="W233" i="6" s="1"/>
  <c r="S233" i="6"/>
  <c r="AK233" i="6" s="1"/>
  <c r="N233" i="6"/>
  <c r="AF233" i="6" s="1"/>
  <c r="I233" i="6"/>
  <c r="AA233" i="6" s="1"/>
  <c r="R233" i="6"/>
  <c r="AJ233" i="6" s="1"/>
  <c r="M233" i="6"/>
  <c r="AE233" i="6" s="1"/>
  <c r="G233" i="6"/>
  <c r="Y233" i="6" s="1"/>
  <c r="Q233" i="6"/>
  <c r="AI233" i="6" s="1"/>
  <c r="K233" i="6"/>
  <c r="AC233" i="6" s="1"/>
  <c r="F233" i="6"/>
  <c r="X233" i="6" s="1"/>
  <c r="T249" i="6"/>
  <c r="AL249" i="6" s="1"/>
  <c r="P249" i="6"/>
  <c r="AH249" i="6" s="1"/>
  <c r="L249" i="6"/>
  <c r="AD249" i="6" s="1"/>
  <c r="H249" i="6"/>
  <c r="Z249" i="6" s="1"/>
  <c r="D249" i="6"/>
  <c r="V249" i="6" s="1"/>
  <c r="O249" i="6"/>
  <c r="AG249" i="6" s="1"/>
  <c r="J249" i="6"/>
  <c r="AB249" i="6" s="1"/>
  <c r="E249" i="6"/>
  <c r="W249" i="6" s="1"/>
  <c r="S249" i="6"/>
  <c r="AK249" i="6" s="1"/>
  <c r="N249" i="6"/>
  <c r="AF249" i="6" s="1"/>
  <c r="I249" i="6"/>
  <c r="AA249" i="6" s="1"/>
  <c r="R249" i="6"/>
  <c r="AJ249" i="6" s="1"/>
  <c r="M249" i="6"/>
  <c r="AE249" i="6" s="1"/>
  <c r="G249" i="6"/>
  <c r="Y249" i="6" s="1"/>
  <c r="Q249" i="6"/>
  <c r="AI249" i="6" s="1"/>
  <c r="K249" i="6"/>
  <c r="AC249" i="6" s="1"/>
  <c r="F249" i="6"/>
  <c r="X249" i="6" s="1"/>
  <c r="T265" i="6"/>
  <c r="AL265" i="6" s="1"/>
  <c r="P265" i="6"/>
  <c r="AH265" i="6" s="1"/>
  <c r="L265" i="6"/>
  <c r="AD265" i="6" s="1"/>
  <c r="H265" i="6"/>
  <c r="Z265" i="6" s="1"/>
  <c r="D265" i="6"/>
  <c r="V265" i="6" s="1"/>
  <c r="O265" i="6"/>
  <c r="AG265" i="6" s="1"/>
  <c r="J265" i="6"/>
  <c r="AB265" i="6" s="1"/>
  <c r="E265" i="6"/>
  <c r="W265" i="6" s="1"/>
  <c r="S265" i="6"/>
  <c r="AK265" i="6" s="1"/>
  <c r="N265" i="6"/>
  <c r="AF265" i="6" s="1"/>
  <c r="I265" i="6"/>
  <c r="AA265" i="6" s="1"/>
  <c r="R265" i="6"/>
  <c r="AJ265" i="6" s="1"/>
  <c r="M265" i="6"/>
  <c r="AE265" i="6" s="1"/>
  <c r="G265" i="6"/>
  <c r="Y265" i="6" s="1"/>
  <c r="Q265" i="6"/>
  <c r="AI265" i="6" s="1"/>
  <c r="K265" i="6"/>
  <c r="AC265" i="6" s="1"/>
  <c r="F265" i="6"/>
  <c r="X265" i="6" s="1"/>
  <c r="T232" i="6"/>
  <c r="AL232" i="6" s="1"/>
  <c r="P232" i="6"/>
  <c r="AH232" i="6" s="1"/>
  <c r="L232" i="6"/>
  <c r="AD232" i="6" s="1"/>
  <c r="H232" i="6"/>
  <c r="Z232" i="6" s="1"/>
  <c r="D232" i="6"/>
  <c r="V232" i="6" s="1"/>
  <c r="S232" i="6"/>
  <c r="AK232" i="6" s="1"/>
  <c r="N232" i="6"/>
  <c r="AF232" i="6" s="1"/>
  <c r="I232" i="6"/>
  <c r="AA232" i="6" s="1"/>
  <c r="R232" i="6"/>
  <c r="AJ232" i="6" s="1"/>
  <c r="M232" i="6"/>
  <c r="AE232" i="6" s="1"/>
  <c r="G232" i="6"/>
  <c r="Y232" i="6" s="1"/>
  <c r="Q232" i="6"/>
  <c r="AI232" i="6" s="1"/>
  <c r="K232" i="6"/>
  <c r="AC232" i="6" s="1"/>
  <c r="F232" i="6"/>
  <c r="X232" i="6" s="1"/>
  <c r="O232" i="6"/>
  <c r="AG232" i="6" s="1"/>
  <c r="J232" i="6"/>
  <c r="AB232" i="6" s="1"/>
  <c r="E232" i="6"/>
  <c r="W232" i="6" s="1"/>
  <c r="T248" i="6"/>
  <c r="AL248" i="6" s="1"/>
  <c r="P248" i="6"/>
  <c r="AH248" i="6" s="1"/>
  <c r="L248" i="6"/>
  <c r="AD248" i="6" s="1"/>
  <c r="H248" i="6"/>
  <c r="Z248" i="6" s="1"/>
  <c r="D248" i="6"/>
  <c r="V248" i="6" s="1"/>
  <c r="S248" i="6"/>
  <c r="AK248" i="6" s="1"/>
  <c r="N248" i="6"/>
  <c r="AF248" i="6" s="1"/>
  <c r="I248" i="6"/>
  <c r="AA248" i="6" s="1"/>
  <c r="R248" i="6"/>
  <c r="AJ248" i="6" s="1"/>
  <c r="M248" i="6"/>
  <c r="AE248" i="6" s="1"/>
  <c r="G248" i="6"/>
  <c r="Y248" i="6" s="1"/>
  <c r="Q248" i="6"/>
  <c r="AI248" i="6" s="1"/>
  <c r="K248" i="6"/>
  <c r="AC248" i="6" s="1"/>
  <c r="F248" i="6"/>
  <c r="X248" i="6" s="1"/>
  <c r="O248" i="6"/>
  <c r="AG248" i="6" s="1"/>
  <c r="J248" i="6"/>
  <c r="AB248" i="6" s="1"/>
  <c r="E248" i="6"/>
  <c r="W248" i="6" s="1"/>
  <c r="T264" i="6"/>
  <c r="AL264" i="6" s="1"/>
  <c r="P264" i="6"/>
  <c r="AH264" i="6" s="1"/>
  <c r="L264" i="6"/>
  <c r="AD264" i="6" s="1"/>
  <c r="H264" i="6"/>
  <c r="Z264" i="6" s="1"/>
  <c r="D264" i="6"/>
  <c r="V264" i="6" s="1"/>
  <c r="S264" i="6"/>
  <c r="AK264" i="6" s="1"/>
  <c r="N264" i="6"/>
  <c r="AF264" i="6" s="1"/>
  <c r="I264" i="6"/>
  <c r="AA264" i="6" s="1"/>
  <c r="R264" i="6"/>
  <c r="AJ264" i="6" s="1"/>
  <c r="M264" i="6"/>
  <c r="AE264" i="6" s="1"/>
  <c r="G264" i="6"/>
  <c r="Y264" i="6" s="1"/>
  <c r="Q264" i="6"/>
  <c r="AI264" i="6" s="1"/>
  <c r="K264" i="6"/>
  <c r="AC264" i="6" s="1"/>
  <c r="F264" i="6"/>
  <c r="X264" i="6" s="1"/>
  <c r="O264" i="6"/>
  <c r="AG264" i="6" s="1"/>
  <c r="J264" i="6"/>
  <c r="AB264" i="6" s="1"/>
  <c r="E264" i="6"/>
  <c r="W264" i="6" s="1"/>
  <c r="Q275" i="6"/>
  <c r="AI275" i="6" s="1"/>
  <c r="M275" i="6"/>
  <c r="AE275" i="6" s="1"/>
  <c r="I275" i="6"/>
  <c r="AA275" i="6" s="1"/>
  <c r="E275" i="6"/>
  <c r="W275" i="6" s="1"/>
  <c r="R275" i="6"/>
  <c r="AJ275" i="6" s="1"/>
  <c r="L275" i="6"/>
  <c r="AD275" i="6" s="1"/>
  <c r="G275" i="6"/>
  <c r="Y275" i="6" s="1"/>
  <c r="P275" i="6"/>
  <c r="AH275" i="6" s="1"/>
  <c r="K275" i="6"/>
  <c r="AC275" i="6" s="1"/>
  <c r="F275" i="6"/>
  <c r="X275" i="6" s="1"/>
  <c r="S275" i="6"/>
  <c r="AK275" i="6" s="1"/>
  <c r="N275" i="6"/>
  <c r="AF275" i="6" s="1"/>
  <c r="H275" i="6"/>
  <c r="Z275" i="6" s="1"/>
  <c r="O275" i="6"/>
  <c r="AG275" i="6" s="1"/>
  <c r="J275" i="6"/>
  <c r="AB275" i="6" s="1"/>
  <c r="D275" i="6"/>
  <c r="V275" i="6" s="1"/>
  <c r="T275" i="6"/>
  <c r="AL275" i="6" s="1"/>
  <c r="S278" i="6"/>
  <c r="AK278" i="6" s="1"/>
  <c r="O278" i="6"/>
  <c r="AG278" i="6" s="1"/>
  <c r="K278" i="6"/>
  <c r="AC278" i="6" s="1"/>
  <c r="G278" i="6"/>
  <c r="Y278" i="6" s="1"/>
  <c r="Q278" i="6"/>
  <c r="AI278" i="6" s="1"/>
  <c r="M278" i="6"/>
  <c r="AE278" i="6" s="1"/>
  <c r="I278" i="6"/>
  <c r="AA278" i="6" s="1"/>
  <c r="E278" i="6"/>
  <c r="W278" i="6" s="1"/>
  <c r="R278" i="6"/>
  <c r="AJ278" i="6" s="1"/>
  <c r="J278" i="6"/>
  <c r="AB278" i="6" s="1"/>
  <c r="P278" i="6"/>
  <c r="AH278" i="6" s="1"/>
  <c r="H278" i="6"/>
  <c r="Z278" i="6" s="1"/>
  <c r="T278" i="6"/>
  <c r="AL278" i="6" s="1"/>
  <c r="L278" i="6"/>
  <c r="AD278" i="6" s="1"/>
  <c r="D278" i="6"/>
  <c r="V278" i="6" s="1"/>
  <c r="N278" i="6"/>
  <c r="AF278" i="6" s="1"/>
  <c r="F278" i="6"/>
  <c r="X278" i="6" s="1"/>
  <c r="S282" i="6"/>
  <c r="AK282" i="6" s="1"/>
  <c r="O282" i="6"/>
  <c r="AG282" i="6" s="1"/>
  <c r="K282" i="6"/>
  <c r="AC282" i="6" s="1"/>
  <c r="G282" i="6"/>
  <c r="Y282" i="6" s="1"/>
  <c r="Q282" i="6"/>
  <c r="AI282" i="6" s="1"/>
  <c r="M282" i="6"/>
  <c r="AE282" i="6" s="1"/>
  <c r="I282" i="6"/>
  <c r="AA282" i="6" s="1"/>
  <c r="E282" i="6"/>
  <c r="W282" i="6" s="1"/>
  <c r="R282" i="6"/>
  <c r="AJ282" i="6" s="1"/>
  <c r="J282" i="6"/>
  <c r="AB282" i="6" s="1"/>
  <c r="P282" i="6"/>
  <c r="AH282" i="6" s="1"/>
  <c r="H282" i="6"/>
  <c r="Z282" i="6" s="1"/>
  <c r="N282" i="6"/>
  <c r="AF282" i="6" s="1"/>
  <c r="F282" i="6"/>
  <c r="X282" i="6" s="1"/>
  <c r="T282" i="6"/>
  <c r="AL282" i="6" s="1"/>
  <c r="L282" i="6"/>
  <c r="AD282" i="6" s="1"/>
  <c r="D282" i="6"/>
  <c r="V282" i="6" s="1"/>
  <c r="S286" i="6"/>
  <c r="AK286" i="6" s="1"/>
  <c r="O286" i="6"/>
  <c r="AG286" i="6" s="1"/>
  <c r="K286" i="6"/>
  <c r="AC286" i="6" s="1"/>
  <c r="G286" i="6"/>
  <c r="Y286" i="6" s="1"/>
  <c r="Q286" i="6"/>
  <c r="AI286" i="6" s="1"/>
  <c r="M286" i="6"/>
  <c r="AE286" i="6" s="1"/>
  <c r="I286" i="6"/>
  <c r="AA286" i="6" s="1"/>
  <c r="E286" i="6"/>
  <c r="W286" i="6" s="1"/>
  <c r="R286" i="6"/>
  <c r="AJ286" i="6" s="1"/>
  <c r="J286" i="6"/>
  <c r="AB286" i="6" s="1"/>
  <c r="P286" i="6"/>
  <c r="AH286" i="6" s="1"/>
  <c r="H286" i="6"/>
  <c r="Z286" i="6" s="1"/>
  <c r="N286" i="6"/>
  <c r="AF286" i="6" s="1"/>
  <c r="F286" i="6"/>
  <c r="X286" i="6" s="1"/>
  <c r="T286" i="6"/>
  <c r="AL286" i="6" s="1"/>
  <c r="L286" i="6"/>
  <c r="AD286" i="6" s="1"/>
  <c r="D286" i="6"/>
  <c r="V286" i="6" s="1"/>
  <c r="S290" i="6"/>
  <c r="AK290" i="6" s="1"/>
  <c r="O290" i="6"/>
  <c r="AG290" i="6" s="1"/>
  <c r="K290" i="6"/>
  <c r="AC290" i="6" s="1"/>
  <c r="G290" i="6"/>
  <c r="Y290" i="6" s="1"/>
  <c r="Q290" i="6"/>
  <c r="AI290" i="6" s="1"/>
  <c r="M290" i="6"/>
  <c r="AE290" i="6" s="1"/>
  <c r="I290" i="6"/>
  <c r="AA290" i="6" s="1"/>
  <c r="E290" i="6"/>
  <c r="W290" i="6" s="1"/>
  <c r="R290" i="6"/>
  <c r="AJ290" i="6" s="1"/>
  <c r="J290" i="6"/>
  <c r="AB290" i="6" s="1"/>
  <c r="P290" i="6"/>
  <c r="AH290" i="6" s="1"/>
  <c r="H290" i="6"/>
  <c r="Z290" i="6" s="1"/>
  <c r="N290" i="6"/>
  <c r="AF290" i="6" s="1"/>
  <c r="F290" i="6"/>
  <c r="X290" i="6" s="1"/>
  <c r="T290" i="6"/>
  <c r="AL290" i="6" s="1"/>
  <c r="L290" i="6"/>
  <c r="AD290" i="6" s="1"/>
  <c r="D290" i="6"/>
  <c r="V290" i="6" s="1"/>
  <c r="T323" i="6"/>
  <c r="AL323" i="6" s="1"/>
  <c r="P323" i="6"/>
  <c r="AH323" i="6" s="1"/>
  <c r="L323" i="6"/>
  <c r="AD323" i="6" s="1"/>
  <c r="H323" i="6"/>
  <c r="Z323" i="6" s="1"/>
  <c r="D323" i="6"/>
  <c r="V323" i="6" s="1"/>
  <c r="O323" i="6"/>
  <c r="AG323" i="6" s="1"/>
  <c r="J323" i="6"/>
  <c r="AB323" i="6" s="1"/>
  <c r="E323" i="6"/>
  <c r="W323" i="6" s="1"/>
  <c r="R323" i="6"/>
  <c r="AJ323" i="6" s="1"/>
  <c r="M323" i="6"/>
  <c r="AE323" i="6" s="1"/>
  <c r="G323" i="6"/>
  <c r="Y323" i="6" s="1"/>
  <c r="Q323" i="6"/>
  <c r="AI323" i="6" s="1"/>
  <c r="F323" i="6"/>
  <c r="X323" i="6" s="1"/>
  <c r="N323" i="6"/>
  <c r="AF323" i="6" s="1"/>
  <c r="K323" i="6"/>
  <c r="AC323" i="6" s="1"/>
  <c r="S323" i="6"/>
  <c r="AK323" i="6" s="1"/>
  <c r="I323" i="6"/>
  <c r="AA323" i="6" s="1"/>
  <c r="Q340" i="6"/>
  <c r="AI340" i="6" s="1"/>
  <c r="M340" i="6"/>
  <c r="AE340" i="6" s="1"/>
  <c r="I340" i="6"/>
  <c r="AA340" i="6" s="1"/>
  <c r="E340" i="6"/>
  <c r="W340" i="6" s="1"/>
  <c r="R340" i="6"/>
  <c r="AJ340" i="6" s="1"/>
  <c r="L340" i="6"/>
  <c r="AD340" i="6" s="1"/>
  <c r="G340" i="6"/>
  <c r="Y340" i="6" s="1"/>
  <c r="P340" i="6"/>
  <c r="AH340" i="6" s="1"/>
  <c r="K340" i="6"/>
  <c r="AC340" i="6" s="1"/>
  <c r="F340" i="6"/>
  <c r="X340" i="6" s="1"/>
  <c r="T340" i="6"/>
  <c r="AL340" i="6" s="1"/>
  <c r="O340" i="6"/>
  <c r="AG340" i="6" s="1"/>
  <c r="J340" i="6"/>
  <c r="AB340" i="6" s="1"/>
  <c r="D340" i="6"/>
  <c r="V340" i="6" s="1"/>
  <c r="H340" i="6"/>
  <c r="Z340" i="6" s="1"/>
  <c r="S340" i="6"/>
  <c r="AK340" i="6" s="1"/>
  <c r="N340" i="6"/>
  <c r="AF340" i="6" s="1"/>
  <c r="S297" i="6"/>
  <c r="AK297" i="6" s="1"/>
  <c r="O297" i="6"/>
  <c r="AG297" i="6" s="1"/>
  <c r="K297" i="6"/>
  <c r="AC297" i="6" s="1"/>
  <c r="G297" i="6"/>
  <c r="Y297" i="6" s="1"/>
  <c r="Q297" i="6"/>
  <c r="AI297" i="6" s="1"/>
  <c r="M297" i="6"/>
  <c r="AE297" i="6" s="1"/>
  <c r="I297" i="6"/>
  <c r="AA297" i="6" s="1"/>
  <c r="E297" i="6"/>
  <c r="W297" i="6" s="1"/>
  <c r="P297" i="6"/>
  <c r="AH297" i="6" s="1"/>
  <c r="H297" i="6"/>
  <c r="Z297" i="6" s="1"/>
  <c r="T297" i="6"/>
  <c r="AL297" i="6" s="1"/>
  <c r="L297" i="6"/>
  <c r="AD297" i="6" s="1"/>
  <c r="D297" i="6"/>
  <c r="V297" i="6" s="1"/>
  <c r="N297" i="6"/>
  <c r="AF297" i="6" s="1"/>
  <c r="J297" i="6"/>
  <c r="AB297" i="6" s="1"/>
  <c r="F297" i="6"/>
  <c r="X297" i="6" s="1"/>
  <c r="R297" i="6"/>
  <c r="AJ297" i="6" s="1"/>
  <c r="S301" i="6"/>
  <c r="AK301" i="6" s="1"/>
  <c r="O301" i="6"/>
  <c r="AG301" i="6" s="1"/>
  <c r="K301" i="6"/>
  <c r="AC301" i="6" s="1"/>
  <c r="G301" i="6"/>
  <c r="Y301" i="6" s="1"/>
  <c r="Q301" i="6"/>
  <c r="AI301" i="6" s="1"/>
  <c r="M301" i="6"/>
  <c r="AE301" i="6" s="1"/>
  <c r="I301" i="6"/>
  <c r="AA301" i="6" s="1"/>
  <c r="E301" i="6"/>
  <c r="W301" i="6" s="1"/>
  <c r="P301" i="6"/>
  <c r="AH301" i="6" s="1"/>
  <c r="H301" i="6"/>
  <c r="Z301" i="6" s="1"/>
  <c r="T301" i="6"/>
  <c r="AL301" i="6" s="1"/>
  <c r="L301" i="6"/>
  <c r="AD301" i="6" s="1"/>
  <c r="D301" i="6"/>
  <c r="V301" i="6" s="1"/>
  <c r="N301" i="6"/>
  <c r="AF301" i="6" s="1"/>
  <c r="J301" i="6"/>
  <c r="AB301" i="6" s="1"/>
  <c r="F301" i="6"/>
  <c r="X301" i="6" s="1"/>
  <c r="R301" i="6"/>
  <c r="AJ301" i="6" s="1"/>
  <c r="S305" i="6"/>
  <c r="AK305" i="6" s="1"/>
  <c r="O305" i="6"/>
  <c r="AG305" i="6" s="1"/>
  <c r="K305" i="6"/>
  <c r="AC305" i="6" s="1"/>
  <c r="G305" i="6"/>
  <c r="Y305" i="6" s="1"/>
  <c r="Q305" i="6"/>
  <c r="AI305" i="6" s="1"/>
  <c r="M305" i="6"/>
  <c r="AE305" i="6" s="1"/>
  <c r="I305" i="6"/>
  <c r="AA305" i="6" s="1"/>
  <c r="E305" i="6"/>
  <c r="W305" i="6" s="1"/>
  <c r="P305" i="6"/>
  <c r="AH305" i="6" s="1"/>
  <c r="H305" i="6"/>
  <c r="Z305" i="6" s="1"/>
  <c r="T305" i="6"/>
  <c r="AL305" i="6" s="1"/>
  <c r="L305" i="6"/>
  <c r="AD305" i="6" s="1"/>
  <c r="D305" i="6"/>
  <c r="V305" i="6" s="1"/>
  <c r="N305" i="6"/>
  <c r="AF305" i="6" s="1"/>
  <c r="J305" i="6"/>
  <c r="AB305" i="6" s="1"/>
  <c r="F305" i="6"/>
  <c r="X305" i="6" s="1"/>
  <c r="R305" i="6"/>
  <c r="AJ305" i="6" s="1"/>
  <c r="S309" i="6"/>
  <c r="AK309" i="6" s="1"/>
  <c r="O309" i="6"/>
  <c r="AG309" i="6" s="1"/>
  <c r="K309" i="6"/>
  <c r="AC309" i="6" s="1"/>
  <c r="G309" i="6"/>
  <c r="Y309" i="6" s="1"/>
  <c r="Q309" i="6"/>
  <c r="AI309" i="6" s="1"/>
  <c r="M309" i="6"/>
  <c r="AE309" i="6" s="1"/>
  <c r="I309" i="6"/>
  <c r="AA309" i="6" s="1"/>
  <c r="E309" i="6"/>
  <c r="W309" i="6" s="1"/>
  <c r="P309" i="6"/>
  <c r="AH309" i="6" s="1"/>
  <c r="H309" i="6"/>
  <c r="Z309" i="6" s="1"/>
  <c r="T309" i="6"/>
  <c r="AL309" i="6" s="1"/>
  <c r="L309" i="6"/>
  <c r="AD309" i="6" s="1"/>
  <c r="D309" i="6"/>
  <c r="V309" i="6" s="1"/>
  <c r="N309" i="6"/>
  <c r="AF309" i="6" s="1"/>
  <c r="J309" i="6"/>
  <c r="AB309" i="6" s="1"/>
  <c r="F309" i="6"/>
  <c r="X309" i="6" s="1"/>
  <c r="R309" i="6"/>
  <c r="AJ309" i="6" s="1"/>
  <c r="S313" i="6"/>
  <c r="AK313" i="6" s="1"/>
  <c r="O313" i="6"/>
  <c r="AG313" i="6" s="1"/>
  <c r="K313" i="6"/>
  <c r="AC313" i="6" s="1"/>
  <c r="G313" i="6"/>
  <c r="Y313" i="6" s="1"/>
  <c r="Q313" i="6"/>
  <c r="AI313" i="6" s="1"/>
  <c r="M313" i="6"/>
  <c r="AE313" i="6" s="1"/>
  <c r="I313" i="6"/>
  <c r="AA313" i="6" s="1"/>
  <c r="E313" i="6"/>
  <c r="W313" i="6" s="1"/>
  <c r="P313" i="6"/>
  <c r="AH313" i="6" s="1"/>
  <c r="H313" i="6"/>
  <c r="Z313" i="6" s="1"/>
  <c r="T313" i="6"/>
  <c r="AL313" i="6" s="1"/>
  <c r="L313" i="6"/>
  <c r="AD313" i="6" s="1"/>
  <c r="D313" i="6"/>
  <c r="V313" i="6" s="1"/>
  <c r="N313" i="6"/>
  <c r="AF313" i="6" s="1"/>
  <c r="J313" i="6"/>
  <c r="AB313" i="6" s="1"/>
  <c r="F313" i="6"/>
  <c r="X313" i="6" s="1"/>
  <c r="R313" i="6"/>
  <c r="AJ313" i="6" s="1"/>
  <c r="S317" i="6"/>
  <c r="AK317" i="6" s="1"/>
  <c r="O317" i="6"/>
  <c r="AG317" i="6" s="1"/>
  <c r="K317" i="6"/>
  <c r="AC317" i="6" s="1"/>
  <c r="G317" i="6"/>
  <c r="Y317" i="6" s="1"/>
  <c r="Q317" i="6"/>
  <c r="AI317" i="6" s="1"/>
  <c r="M317" i="6"/>
  <c r="AE317" i="6" s="1"/>
  <c r="I317" i="6"/>
  <c r="AA317" i="6" s="1"/>
  <c r="E317" i="6"/>
  <c r="W317" i="6" s="1"/>
  <c r="P317" i="6"/>
  <c r="AH317" i="6" s="1"/>
  <c r="H317" i="6"/>
  <c r="Z317" i="6" s="1"/>
  <c r="N317" i="6"/>
  <c r="AF317" i="6" s="1"/>
  <c r="F317" i="6"/>
  <c r="X317" i="6" s="1"/>
  <c r="T317" i="6"/>
  <c r="AL317" i="6" s="1"/>
  <c r="L317" i="6"/>
  <c r="AD317" i="6" s="1"/>
  <c r="D317" i="6"/>
  <c r="V317" i="6" s="1"/>
  <c r="R317" i="6"/>
  <c r="AJ317" i="6" s="1"/>
  <c r="J317" i="6"/>
  <c r="AB317" i="6" s="1"/>
  <c r="S321" i="6"/>
  <c r="AK321" i="6" s="1"/>
  <c r="O321" i="6"/>
  <c r="AG321" i="6" s="1"/>
  <c r="K321" i="6"/>
  <c r="AC321" i="6" s="1"/>
  <c r="G321" i="6"/>
  <c r="Y321" i="6" s="1"/>
  <c r="Q321" i="6"/>
  <c r="AI321" i="6" s="1"/>
  <c r="M321" i="6"/>
  <c r="AE321" i="6" s="1"/>
  <c r="I321" i="6"/>
  <c r="AA321" i="6" s="1"/>
  <c r="E321" i="6"/>
  <c r="W321" i="6" s="1"/>
  <c r="R321" i="6"/>
  <c r="AJ321" i="6" s="1"/>
  <c r="J321" i="6"/>
  <c r="AB321" i="6" s="1"/>
  <c r="P321" i="6"/>
  <c r="AH321" i="6" s="1"/>
  <c r="H321" i="6"/>
  <c r="Z321" i="6" s="1"/>
  <c r="N321" i="6"/>
  <c r="AF321" i="6" s="1"/>
  <c r="F321" i="6"/>
  <c r="X321" i="6" s="1"/>
  <c r="T321" i="6"/>
  <c r="AL321" i="6" s="1"/>
  <c r="L321" i="6"/>
  <c r="AD321" i="6" s="1"/>
  <c r="D321" i="6"/>
  <c r="V321" i="6" s="1"/>
  <c r="Q339" i="6"/>
  <c r="AI339" i="6" s="1"/>
  <c r="M339" i="6"/>
  <c r="AE339" i="6" s="1"/>
  <c r="I339" i="6"/>
  <c r="AA339" i="6" s="1"/>
  <c r="E339" i="6"/>
  <c r="W339" i="6" s="1"/>
  <c r="P339" i="6"/>
  <c r="AH339" i="6" s="1"/>
  <c r="K339" i="6"/>
  <c r="AC339" i="6" s="1"/>
  <c r="F339" i="6"/>
  <c r="X339" i="6" s="1"/>
  <c r="T339" i="6"/>
  <c r="AL339" i="6" s="1"/>
  <c r="O339" i="6"/>
  <c r="AG339" i="6" s="1"/>
  <c r="J339" i="6"/>
  <c r="AB339" i="6" s="1"/>
  <c r="D339" i="6"/>
  <c r="V339" i="6" s="1"/>
  <c r="S339" i="6"/>
  <c r="AK339" i="6" s="1"/>
  <c r="N339" i="6"/>
  <c r="AF339" i="6" s="1"/>
  <c r="H339" i="6"/>
  <c r="Z339" i="6" s="1"/>
  <c r="G339" i="6"/>
  <c r="Y339" i="6" s="1"/>
  <c r="R339" i="6"/>
  <c r="AJ339" i="6" s="1"/>
  <c r="L339" i="6"/>
  <c r="AD339" i="6" s="1"/>
  <c r="T330" i="6"/>
  <c r="AL330" i="6" s="1"/>
  <c r="P330" i="6"/>
  <c r="AH330" i="6" s="1"/>
  <c r="L330" i="6"/>
  <c r="AD330" i="6" s="1"/>
  <c r="H330" i="6"/>
  <c r="Z330" i="6" s="1"/>
  <c r="D330" i="6"/>
  <c r="V330" i="6" s="1"/>
  <c r="S330" i="6"/>
  <c r="AK330" i="6" s="1"/>
  <c r="O330" i="6"/>
  <c r="AG330" i="6" s="1"/>
  <c r="K330" i="6"/>
  <c r="AC330" i="6" s="1"/>
  <c r="G330" i="6"/>
  <c r="Y330" i="6" s="1"/>
  <c r="M330" i="6"/>
  <c r="AE330" i="6" s="1"/>
  <c r="E330" i="6"/>
  <c r="W330" i="6" s="1"/>
  <c r="R330" i="6"/>
  <c r="AJ330" i="6" s="1"/>
  <c r="J330" i="6"/>
  <c r="AB330" i="6" s="1"/>
  <c r="Q330" i="6"/>
  <c r="AI330" i="6" s="1"/>
  <c r="I330" i="6"/>
  <c r="AA330" i="6" s="1"/>
  <c r="N330" i="6"/>
  <c r="AF330" i="6" s="1"/>
  <c r="F330" i="6"/>
  <c r="X330" i="6" s="1"/>
  <c r="Q334" i="6"/>
  <c r="AI334" i="6" s="1"/>
  <c r="M334" i="6"/>
  <c r="AE334" i="6" s="1"/>
  <c r="I334" i="6"/>
  <c r="AA334" i="6" s="1"/>
  <c r="E334" i="6"/>
  <c r="W334" i="6" s="1"/>
  <c r="T334" i="6"/>
  <c r="AL334" i="6" s="1"/>
  <c r="O334" i="6"/>
  <c r="AG334" i="6" s="1"/>
  <c r="J334" i="6"/>
  <c r="AB334" i="6" s="1"/>
  <c r="D334" i="6"/>
  <c r="V334" i="6" s="1"/>
  <c r="S334" i="6"/>
  <c r="AK334" i="6" s="1"/>
  <c r="N334" i="6"/>
  <c r="AF334" i="6" s="1"/>
  <c r="H334" i="6"/>
  <c r="Z334" i="6" s="1"/>
  <c r="R334" i="6"/>
  <c r="AJ334" i="6" s="1"/>
  <c r="L334" i="6"/>
  <c r="AD334" i="6" s="1"/>
  <c r="G334" i="6"/>
  <c r="Y334" i="6" s="1"/>
  <c r="K334" i="6"/>
  <c r="AC334" i="6" s="1"/>
  <c r="F334" i="6"/>
  <c r="X334" i="6" s="1"/>
  <c r="P334" i="6"/>
  <c r="AH334" i="6" s="1"/>
  <c r="T90" i="6"/>
  <c r="AL90" i="6" s="1"/>
  <c r="P90" i="6"/>
  <c r="AH90" i="6" s="1"/>
  <c r="L90" i="6"/>
  <c r="AD90" i="6" s="1"/>
  <c r="H90" i="6"/>
  <c r="Z90" i="6" s="1"/>
  <c r="D90" i="6"/>
  <c r="V90" i="6" s="1"/>
  <c r="R90" i="6"/>
  <c r="AJ90" i="6" s="1"/>
  <c r="M90" i="6"/>
  <c r="AE90" i="6" s="1"/>
  <c r="G90" i="6"/>
  <c r="Y90" i="6" s="1"/>
  <c r="Q90" i="6"/>
  <c r="AI90" i="6" s="1"/>
  <c r="K90" i="6"/>
  <c r="AC90" i="6" s="1"/>
  <c r="F90" i="6"/>
  <c r="X90" i="6" s="1"/>
  <c r="O90" i="6"/>
  <c r="AG90" i="6" s="1"/>
  <c r="J90" i="6"/>
  <c r="AB90" i="6" s="1"/>
  <c r="E90" i="6"/>
  <c r="W90" i="6" s="1"/>
  <c r="S90" i="6"/>
  <c r="AK90" i="6" s="1"/>
  <c r="N90" i="6"/>
  <c r="AF90" i="6" s="1"/>
  <c r="I90" i="6"/>
  <c r="AA90" i="6" s="1"/>
  <c r="T106" i="6"/>
  <c r="AL106" i="6" s="1"/>
  <c r="P106" i="6"/>
  <c r="AH106" i="6" s="1"/>
  <c r="L106" i="6"/>
  <c r="AD106" i="6" s="1"/>
  <c r="H106" i="6"/>
  <c r="Z106" i="6" s="1"/>
  <c r="D106" i="6"/>
  <c r="V106" i="6" s="1"/>
  <c r="R106" i="6"/>
  <c r="AJ106" i="6" s="1"/>
  <c r="M106" i="6"/>
  <c r="AE106" i="6" s="1"/>
  <c r="G106" i="6"/>
  <c r="Y106" i="6" s="1"/>
  <c r="Q106" i="6"/>
  <c r="AI106" i="6" s="1"/>
  <c r="K106" i="6"/>
  <c r="AC106" i="6" s="1"/>
  <c r="F106" i="6"/>
  <c r="X106" i="6" s="1"/>
  <c r="O106" i="6"/>
  <c r="AG106" i="6" s="1"/>
  <c r="J106" i="6"/>
  <c r="AB106" i="6" s="1"/>
  <c r="E106" i="6"/>
  <c r="W106" i="6" s="1"/>
  <c r="S106" i="6"/>
  <c r="AK106" i="6" s="1"/>
  <c r="N106" i="6"/>
  <c r="AF106" i="6" s="1"/>
  <c r="I106" i="6"/>
  <c r="AA106" i="6" s="1"/>
  <c r="T29" i="6"/>
  <c r="AL29" i="6" s="1"/>
  <c r="P29" i="6"/>
  <c r="AH29" i="6" s="1"/>
  <c r="L29" i="6"/>
  <c r="AD29" i="6" s="1"/>
  <c r="H29" i="6"/>
  <c r="Z29" i="6" s="1"/>
  <c r="D29" i="6"/>
  <c r="V29" i="6" s="1"/>
  <c r="Q29" i="6"/>
  <c r="AI29" i="6" s="1"/>
  <c r="K29" i="6"/>
  <c r="AC29" i="6" s="1"/>
  <c r="F29" i="6"/>
  <c r="X29" i="6" s="1"/>
  <c r="O29" i="6"/>
  <c r="AG29" i="6" s="1"/>
  <c r="J29" i="6"/>
  <c r="AB29" i="6" s="1"/>
  <c r="E29" i="6"/>
  <c r="W29" i="6" s="1"/>
  <c r="S29" i="6"/>
  <c r="AK29" i="6" s="1"/>
  <c r="N29" i="6"/>
  <c r="AF29" i="6" s="1"/>
  <c r="I29" i="6"/>
  <c r="AA29" i="6" s="1"/>
  <c r="R29" i="6"/>
  <c r="AJ29" i="6" s="1"/>
  <c r="M29" i="6"/>
  <c r="AE29" i="6" s="1"/>
  <c r="G29" i="6"/>
  <c r="Y29" i="6" s="1"/>
  <c r="T45" i="6"/>
  <c r="AL45" i="6" s="1"/>
  <c r="P45" i="6"/>
  <c r="AH45" i="6" s="1"/>
  <c r="L45" i="6"/>
  <c r="AD45" i="6" s="1"/>
  <c r="H45" i="6"/>
  <c r="Z45" i="6" s="1"/>
  <c r="D45" i="6"/>
  <c r="V45" i="6" s="1"/>
  <c r="Q45" i="6"/>
  <c r="AI45" i="6" s="1"/>
  <c r="K45" i="6"/>
  <c r="AC45" i="6" s="1"/>
  <c r="F45" i="6"/>
  <c r="X45" i="6" s="1"/>
  <c r="O45" i="6"/>
  <c r="AG45" i="6" s="1"/>
  <c r="J45" i="6"/>
  <c r="AB45" i="6" s="1"/>
  <c r="E45" i="6"/>
  <c r="W45" i="6" s="1"/>
  <c r="S45" i="6"/>
  <c r="AK45" i="6" s="1"/>
  <c r="N45" i="6"/>
  <c r="AF45" i="6" s="1"/>
  <c r="I45" i="6"/>
  <c r="AA45" i="6" s="1"/>
  <c r="R45" i="6"/>
  <c r="AJ45" i="6" s="1"/>
  <c r="M45" i="6"/>
  <c r="AE45" i="6" s="1"/>
  <c r="G45" i="6"/>
  <c r="Y45" i="6" s="1"/>
  <c r="T61" i="6"/>
  <c r="AL61" i="6" s="1"/>
  <c r="P61" i="6"/>
  <c r="AH61" i="6" s="1"/>
  <c r="L61" i="6"/>
  <c r="AD61" i="6" s="1"/>
  <c r="H61" i="6"/>
  <c r="Z61" i="6" s="1"/>
  <c r="D61" i="6"/>
  <c r="V61" i="6" s="1"/>
  <c r="Q61" i="6"/>
  <c r="AI61" i="6" s="1"/>
  <c r="K61" i="6"/>
  <c r="AC61" i="6" s="1"/>
  <c r="F61" i="6"/>
  <c r="X61" i="6" s="1"/>
  <c r="O61" i="6"/>
  <c r="AG61" i="6" s="1"/>
  <c r="J61" i="6"/>
  <c r="AB61" i="6" s="1"/>
  <c r="E61" i="6"/>
  <c r="W61" i="6" s="1"/>
  <c r="S61" i="6"/>
  <c r="AK61" i="6" s="1"/>
  <c r="N61" i="6"/>
  <c r="AF61" i="6" s="1"/>
  <c r="I61" i="6"/>
  <c r="AA61" i="6" s="1"/>
  <c r="R61" i="6"/>
  <c r="AJ61" i="6" s="1"/>
  <c r="M61" i="6"/>
  <c r="AE61" i="6" s="1"/>
  <c r="G61" i="6"/>
  <c r="Y61" i="6" s="1"/>
  <c r="T77" i="6"/>
  <c r="AL77" i="6" s="1"/>
  <c r="P77" i="6"/>
  <c r="AH77" i="6" s="1"/>
  <c r="L77" i="6"/>
  <c r="AD77" i="6" s="1"/>
  <c r="H77" i="6"/>
  <c r="Z77" i="6" s="1"/>
  <c r="D77" i="6"/>
  <c r="V77" i="6" s="1"/>
  <c r="Q77" i="6"/>
  <c r="AI77" i="6" s="1"/>
  <c r="K77" i="6"/>
  <c r="AC77" i="6" s="1"/>
  <c r="F77" i="6"/>
  <c r="X77" i="6" s="1"/>
  <c r="O77" i="6"/>
  <c r="AG77" i="6" s="1"/>
  <c r="J77" i="6"/>
  <c r="AB77" i="6" s="1"/>
  <c r="E77" i="6"/>
  <c r="W77" i="6" s="1"/>
  <c r="S77" i="6"/>
  <c r="AK77" i="6" s="1"/>
  <c r="N77" i="6"/>
  <c r="AF77" i="6" s="1"/>
  <c r="I77" i="6"/>
  <c r="AA77" i="6" s="1"/>
  <c r="R77" i="6"/>
  <c r="AJ77" i="6" s="1"/>
  <c r="M77" i="6"/>
  <c r="AE77" i="6" s="1"/>
  <c r="G77" i="6"/>
  <c r="Y77" i="6" s="1"/>
  <c r="T93" i="6"/>
  <c r="AL93" i="6" s="1"/>
  <c r="P93" i="6"/>
  <c r="AH93" i="6" s="1"/>
  <c r="L93" i="6"/>
  <c r="AD93" i="6" s="1"/>
  <c r="H93" i="6"/>
  <c r="Z93" i="6" s="1"/>
  <c r="D93" i="6"/>
  <c r="V93" i="6" s="1"/>
  <c r="Q93" i="6"/>
  <c r="AI93" i="6" s="1"/>
  <c r="K93" i="6"/>
  <c r="AC93" i="6" s="1"/>
  <c r="F93" i="6"/>
  <c r="X93" i="6" s="1"/>
  <c r="O93" i="6"/>
  <c r="AG93" i="6" s="1"/>
  <c r="J93" i="6"/>
  <c r="AB93" i="6" s="1"/>
  <c r="E93" i="6"/>
  <c r="W93" i="6" s="1"/>
  <c r="S93" i="6"/>
  <c r="AK93" i="6" s="1"/>
  <c r="N93" i="6"/>
  <c r="AF93" i="6" s="1"/>
  <c r="I93" i="6"/>
  <c r="AA93" i="6" s="1"/>
  <c r="R93" i="6"/>
  <c r="AJ93" i="6" s="1"/>
  <c r="M93" i="6"/>
  <c r="AE93" i="6" s="1"/>
  <c r="G93" i="6"/>
  <c r="Y93" i="6" s="1"/>
  <c r="T109" i="6"/>
  <c r="AL109" i="6" s="1"/>
  <c r="P109" i="6"/>
  <c r="AH109" i="6" s="1"/>
  <c r="L109" i="6"/>
  <c r="AD109" i="6" s="1"/>
  <c r="H109" i="6"/>
  <c r="Z109" i="6" s="1"/>
  <c r="D109" i="6"/>
  <c r="V109" i="6" s="1"/>
  <c r="Q109" i="6"/>
  <c r="AI109" i="6" s="1"/>
  <c r="K109" i="6"/>
  <c r="AC109" i="6" s="1"/>
  <c r="F109" i="6"/>
  <c r="X109" i="6" s="1"/>
  <c r="O109" i="6"/>
  <c r="AG109" i="6" s="1"/>
  <c r="J109" i="6"/>
  <c r="AB109" i="6" s="1"/>
  <c r="E109" i="6"/>
  <c r="W109" i="6" s="1"/>
  <c r="S109" i="6"/>
  <c r="AK109" i="6" s="1"/>
  <c r="N109" i="6"/>
  <c r="AF109" i="6" s="1"/>
  <c r="I109" i="6"/>
  <c r="AA109" i="6" s="1"/>
  <c r="R109" i="6"/>
  <c r="AJ109" i="6" s="1"/>
  <c r="M109" i="6"/>
  <c r="AE109" i="6" s="1"/>
  <c r="G109" i="6"/>
  <c r="Y109" i="6" s="1"/>
  <c r="T32" i="6"/>
  <c r="AL32" i="6" s="1"/>
  <c r="P32" i="6"/>
  <c r="AH32" i="6" s="1"/>
  <c r="L32" i="6"/>
  <c r="AD32" i="6" s="1"/>
  <c r="H32" i="6"/>
  <c r="Z32" i="6" s="1"/>
  <c r="D32" i="6"/>
  <c r="V32" i="6" s="1"/>
  <c r="O32" i="6"/>
  <c r="AG32" i="6" s="1"/>
  <c r="J32" i="6"/>
  <c r="AB32" i="6" s="1"/>
  <c r="E32" i="6"/>
  <c r="W32" i="6" s="1"/>
  <c r="S32" i="6"/>
  <c r="AK32" i="6" s="1"/>
  <c r="N32" i="6"/>
  <c r="AF32" i="6" s="1"/>
  <c r="I32" i="6"/>
  <c r="AA32" i="6" s="1"/>
  <c r="R32" i="6"/>
  <c r="AJ32" i="6" s="1"/>
  <c r="M32" i="6"/>
  <c r="AE32" i="6" s="1"/>
  <c r="G32" i="6"/>
  <c r="Y32" i="6" s="1"/>
  <c r="Q32" i="6"/>
  <c r="AI32" i="6" s="1"/>
  <c r="K32" i="6"/>
  <c r="AC32" i="6" s="1"/>
  <c r="F32" i="6"/>
  <c r="X32" i="6" s="1"/>
  <c r="T48" i="6"/>
  <c r="AL48" i="6" s="1"/>
  <c r="P48" i="6"/>
  <c r="AH48" i="6" s="1"/>
  <c r="L48" i="6"/>
  <c r="AD48" i="6" s="1"/>
  <c r="H48" i="6"/>
  <c r="Z48" i="6" s="1"/>
  <c r="D48" i="6"/>
  <c r="V48" i="6" s="1"/>
  <c r="O48" i="6"/>
  <c r="AG48" i="6" s="1"/>
  <c r="J48" i="6"/>
  <c r="AB48" i="6" s="1"/>
  <c r="E48" i="6"/>
  <c r="W48" i="6" s="1"/>
  <c r="S48" i="6"/>
  <c r="AK48" i="6" s="1"/>
  <c r="N48" i="6"/>
  <c r="AF48" i="6" s="1"/>
  <c r="I48" i="6"/>
  <c r="AA48" i="6" s="1"/>
  <c r="R48" i="6"/>
  <c r="AJ48" i="6" s="1"/>
  <c r="M48" i="6"/>
  <c r="AE48" i="6" s="1"/>
  <c r="G48" i="6"/>
  <c r="Y48" i="6" s="1"/>
  <c r="Q48" i="6"/>
  <c r="AI48" i="6" s="1"/>
  <c r="K48" i="6"/>
  <c r="AC48" i="6" s="1"/>
  <c r="F48" i="6"/>
  <c r="X48" i="6" s="1"/>
  <c r="T64" i="6"/>
  <c r="AL64" i="6" s="1"/>
  <c r="P64" i="6"/>
  <c r="AH64" i="6" s="1"/>
  <c r="L64" i="6"/>
  <c r="AD64" i="6" s="1"/>
  <c r="H64" i="6"/>
  <c r="Z64" i="6" s="1"/>
  <c r="D64" i="6"/>
  <c r="V64" i="6" s="1"/>
  <c r="O64" i="6"/>
  <c r="AG64" i="6" s="1"/>
  <c r="J64" i="6"/>
  <c r="AB64" i="6" s="1"/>
  <c r="E64" i="6"/>
  <c r="W64" i="6" s="1"/>
  <c r="S64" i="6"/>
  <c r="AK64" i="6" s="1"/>
  <c r="N64" i="6"/>
  <c r="AF64" i="6" s="1"/>
  <c r="I64" i="6"/>
  <c r="AA64" i="6" s="1"/>
  <c r="R64" i="6"/>
  <c r="AJ64" i="6" s="1"/>
  <c r="M64" i="6"/>
  <c r="AE64" i="6" s="1"/>
  <c r="G64" i="6"/>
  <c r="Y64" i="6" s="1"/>
  <c r="Q64" i="6"/>
  <c r="AI64" i="6" s="1"/>
  <c r="K64" i="6"/>
  <c r="AC64" i="6" s="1"/>
  <c r="F64" i="6"/>
  <c r="X64" i="6" s="1"/>
  <c r="T80" i="6"/>
  <c r="AL80" i="6" s="1"/>
  <c r="P80" i="6"/>
  <c r="AH80" i="6" s="1"/>
  <c r="L80" i="6"/>
  <c r="AD80" i="6" s="1"/>
  <c r="H80" i="6"/>
  <c r="Z80" i="6" s="1"/>
  <c r="D80" i="6"/>
  <c r="V80" i="6" s="1"/>
  <c r="O80" i="6"/>
  <c r="AG80" i="6" s="1"/>
  <c r="J80" i="6"/>
  <c r="AB80" i="6" s="1"/>
  <c r="E80" i="6"/>
  <c r="W80" i="6" s="1"/>
  <c r="S80" i="6"/>
  <c r="AK80" i="6" s="1"/>
  <c r="N80" i="6"/>
  <c r="AF80" i="6" s="1"/>
  <c r="I80" i="6"/>
  <c r="AA80" i="6" s="1"/>
  <c r="R80" i="6"/>
  <c r="AJ80" i="6" s="1"/>
  <c r="M80" i="6"/>
  <c r="AE80" i="6" s="1"/>
  <c r="G80" i="6"/>
  <c r="Y80" i="6" s="1"/>
  <c r="Q80" i="6"/>
  <c r="AI80" i="6" s="1"/>
  <c r="K80" i="6"/>
  <c r="AC80" i="6" s="1"/>
  <c r="F80" i="6"/>
  <c r="X80" i="6" s="1"/>
  <c r="T96" i="6"/>
  <c r="AL96" i="6" s="1"/>
  <c r="P96" i="6"/>
  <c r="AH96" i="6" s="1"/>
  <c r="L96" i="6"/>
  <c r="AD96" i="6" s="1"/>
  <c r="H96" i="6"/>
  <c r="Z96" i="6" s="1"/>
  <c r="D96" i="6"/>
  <c r="V96" i="6" s="1"/>
  <c r="O96" i="6"/>
  <c r="AG96" i="6" s="1"/>
  <c r="J96" i="6"/>
  <c r="AB96" i="6" s="1"/>
  <c r="E96" i="6"/>
  <c r="W96" i="6" s="1"/>
  <c r="S96" i="6"/>
  <c r="AK96" i="6" s="1"/>
  <c r="N96" i="6"/>
  <c r="AF96" i="6" s="1"/>
  <c r="I96" i="6"/>
  <c r="AA96" i="6" s="1"/>
  <c r="R96" i="6"/>
  <c r="AJ96" i="6" s="1"/>
  <c r="M96" i="6"/>
  <c r="AE96" i="6" s="1"/>
  <c r="G96" i="6"/>
  <c r="Y96" i="6" s="1"/>
  <c r="Q96" i="6"/>
  <c r="AI96" i="6" s="1"/>
  <c r="K96" i="6"/>
  <c r="AC96" i="6" s="1"/>
  <c r="F96" i="6"/>
  <c r="X96" i="6" s="1"/>
  <c r="T112" i="6"/>
  <c r="AL112" i="6" s="1"/>
  <c r="P112" i="6"/>
  <c r="AH112" i="6" s="1"/>
  <c r="L112" i="6"/>
  <c r="AD112" i="6" s="1"/>
  <c r="H112" i="6"/>
  <c r="Z112" i="6" s="1"/>
  <c r="D112" i="6"/>
  <c r="V112" i="6" s="1"/>
  <c r="O112" i="6"/>
  <c r="AG112" i="6" s="1"/>
  <c r="J112" i="6"/>
  <c r="AB112" i="6" s="1"/>
  <c r="E112" i="6"/>
  <c r="W112" i="6" s="1"/>
  <c r="S112" i="6"/>
  <c r="AK112" i="6" s="1"/>
  <c r="N112" i="6"/>
  <c r="AF112" i="6" s="1"/>
  <c r="I112" i="6"/>
  <c r="AA112" i="6" s="1"/>
  <c r="R112" i="6"/>
  <c r="AJ112" i="6" s="1"/>
  <c r="M112" i="6"/>
  <c r="AE112" i="6" s="1"/>
  <c r="G112" i="6"/>
  <c r="Y112" i="6" s="1"/>
  <c r="Q112" i="6"/>
  <c r="AI112" i="6" s="1"/>
  <c r="K112" i="6"/>
  <c r="AC112" i="6" s="1"/>
  <c r="F112" i="6"/>
  <c r="X112" i="6" s="1"/>
  <c r="T35" i="6"/>
  <c r="AL35" i="6" s="1"/>
  <c r="P35" i="6"/>
  <c r="AH35" i="6" s="1"/>
  <c r="L35" i="6"/>
  <c r="AD35" i="6" s="1"/>
  <c r="H35" i="6"/>
  <c r="Z35" i="6" s="1"/>
  <c r="D35" i="6"/>
  <c r="V35" i="6" s="1"/>
  <c r="S35" i="6"/>
  <c r="AK35" i="6" s="1"/>
  <c r="N35" i="6"/>
  <c r="AF35" i="6" s="1"/>
  <c r="I35" i="6"/>
  <c r="AA35" i="6" s="1"/>
  <c r="R35" i="6"/>
  <c r="AJ35" i="6" s="1"/>
  <c r="M35" i="6"/>
  <c r="AE35" i="6" s="1"/>
  <c r="G35" i="6"/>
  <c r="Y35" i="6" s="1"/>
  <c r="Q35" i="6"/>
  <c r="AI35" i="6" s="1"/>
  <c r="K35" i="6"/>
  <c r="AC35" i="6" s="1"/>
  <c r="F35" i="6"/>
  <c r="X35" i="6" s="1"/>
  <c r="O35" i="6"/>
  <c r="AG35" i="6" s="1"/>
  <c r="J35" i="6"/>
  <c r="AB35" i="6" s="1"/>
  <c r="E35" i="6"/>
  <c r="W35" i="6" s="1"/>
  <c r="T51" i="6"/>
  <c r="AL51" i="6" s="1"/>
  <c r="P51" i="6"/>
  <c r="AH51" i="6" s="1"/>
  <c r="L51" i="6"/>
  <c r="AD51" i="6" s="1"/>
  <c r="H51" i="6"/>
  <c r="Z51" i="6" s="1"/>
  <c r="D51" i="6"/>
  <c r="V51" i="6" s="1"/>
  <c r="S51" i="6"/>
  <c r="AK51" i="6" s="1"/>
  <c r="N51" i="6"/>
  <c r="AF51" i="6" s="1"/>
  <c r="I51" i="6"/>
  <c r="AA51" i="6" s="1"/>
  <c r="R51" i="6"/>
  <c r="AJ51" i="6" s="1"/>
  <c r="M51" i="6"/>
  <c r="AE51" i="6" s="1"/>
  <c r="G51" i="6"/>
  <c r="Y51" i="6" s="1"/>
  <c r="Q51" i="6"/>
  <c r="AI51" i="6" s="1"/>
  <c r="K51" i="6"/>
  <c r="AC51" i="6" s="1"/>
  <c r="F51" i="6"/>
  <c r="X51" i="6" s="1"/>
  <c r="O51" i="6"/>
  <c r="AG51" i="6" s="1"/>
  <c r="J51" i="6"/>
  <c r="AB51" i="6" s="1"/>
  <c r="E51" i="6"/>
  <c r="W51" i="6" s="1"/>
  <c r="T67" i="6"/>
  <c r="AL67" i="6" s="1"/>
  <c r="P67" i="6"/>
  <c r="AH67" i="6" s="1"/>
  <c r="L67" i="6"/>
  <c r="AD67" i="6" s="1"/>
  <c r="H67" i="6"/>
  <c r="Z67" i="6" s="1"/>
  <c r="D67" i="6"/>
  <c r="V67" i="6" s="1"/>
  <c r="S67" i="6"/>
  <c r="AK67" i="6" s="1"/>
  <c r="N67" i="6"/>
  <c r="AF67" i="6" s="1"/>
  <c r="I67" i="6"/>
  <c r="AA67" i="6" s="1"/>
  <c r="R67" i="6"/>
  <c r="AJ67" i="6" s="1"/>
  <c r="M67" i="6"/>
  <c r="AE67" i="6" s="1"/>
  <c r="G67" i="6"/>
  <c r="Y67" i="6" s="1"/>
  <c r="Q67" i="6"/>
  <c r="AI67" i="6" s="1"/>
  <c r="K67" i="6"/>
  <c r="AC67" i="6" s="1"/>
  <c r="F67" i="6"/>
  <c r="X67" i="6" s="1"/>
  <c r="O67" i="6"/>
  <c r="AG67" i="6" s="1"/>
  <c r="J67" i="6"/>
  <c r="AB67" i="6" s="1"/>
  <c r="E67" i="6"/>
  <c r="W67" i="6" s="1"/>
  <c r="T83" i="6"/>
  <c r="AL83" i="6" s="1"/>
  <c r="P83" i="6"/>
  <c r="AH83" i="6" s="1"/>
  <c r="L83" i="6"/>
  <c r="AD83" i="6" s="1"/>
  <c r="H83" i="6"/>
  <c r="Z83" i="6" s="1"/>
  <c r="D83" i="6"/>
  <c r="V83" i="6" s="1"/>
  <c r="S83" i="6"/>
  <c r="AK83" i="6" s="1"/>
  <c r="N83" i="6"/>
  <c r="AF83" i="6" s="1"/>
  <c r="I83" i="6"/>
  <c r="AA83" i="6" s="1"/>
  <c r="R83" i="6"/>
  <c r="AJ83" i="6" s="1"/>
  <c r="M83" i="6"/>
  <c r="AE83" i="6" s="1"/>
  <c r="G83" i="6"/>
  <c r="Y83" i="6" s="1"/>
  <c r="Q83" i="6"/>
  <c r="AI83" i="6" s="1"/>
  <c r="K83" i="6"/>
  <c r="AC83" i="6" s="1"/>
  <c r="F83" i="6"/>
  <c r="X83" i="6" s="1"/>
  <c r="O83" i="6"/>
  <c r="AG83" i="6" s="1"/>
  <c r="J83" i="6"/>
  <c r="AB83" i="6" s="1"/>
  <c r="E83" i="6"/>
  <c r="W83" i="6" s="1"/>
  <c r="T99" i="6"/>
  <c r="AL99" i="6" s="1"/>
  <c r="P99" i="6"/>
  <c r="AH99" i="6" s="1"/>
  <c r="L99" i="6"/>
  <c r="AD99" i="6" s="1"/>
  <c r="H99" i="6"/>
  <c r="Z99" i="6" s="1"/>
  <c r="D99" i="6"/>
  <c r="V99" i="6" s="1"/>
  <c r="S99" i="6"/>
  <c r="AK99" i="6" s="1"/>
  <c r="N99" i="6"/>
  <c r="AF99" i="6" s="1"/>
  <c r="I99" i="6"/>
  <c r="AA99" i="6" s="1"/>
  <c r="R99" i="6"/>
  <c r="AJ99" i="6" s="1"/>
  <c r="M99" i="6"/>
  <c r="AE99" i="6" s="1"/>
  <c r="G99" i="6"/>
  <c r="Y99" i="6" s="1"/>
  <c r="Q99" i="6"/>
  <c r="AI99" i="6" s="1"/>
  <c r="K99" i="6"/>
  <c r="AC99" i="6" s="1"/>
  <c r="F99" i="6"/>
  <c r="X99" i="6" s="1"/>
  <c r="O99" i="6"/>
  <c r="AG99" i="6" s="1"/>
  <c r="J99" i="6"/>
  <c r="AB99" i="6" s="1"/>
  <c r="E99" i="6"/>
  <c r="W99" i="6" s="1"/>
  <c r="T115" i="6"/>
  <c r="AL115" i="6" s="1"/>
  <c r="P115" i="6"/>
  <c r="AH115" i="6" s="1"/>
  <c r="L115" i="6"/>
  <c r="AD115" i="6" s="1"/>
  <c r="H115" i="6"/>
  <c r="Z115" i="6" s="1"/>
  <c r="D115" i="6"/>
  <c r="V115" i="6" s="1"/>
  <c r="S115" i="6"/>
  <c r="AK115" i="6" s="1"/>
  <c r="N115" i="6"/>
  <c r="AF115" i="6" s="1"/>
  <c r="I115" i="6"/>
  <c r="AA115" i="6" s="1"/>
  <c r="R115" i="6"/>
  <c r="AJ115" i="6" s="1"/>
  <c r="M115" i="6"/>
  <c r="AE115" i="6" s="1"/>
  <c r="G115" i="6"/>
  <c r="Y115" i="6" s="1"/>
  <c r="Q115" i="6"/>
  <c r="AI115" i="6" s="1"/>
  <c r="K115" i="6"/>
  <c r="AC115" i="6" s="1"/>
  <c r="F115" i="6"/>
  <c r="X115" i="6" s="1"/>
  <c r="O115" i="6"/>
  <c r="AG115" i="6" s="1"/>
  <c r="J115" i="6"/>
  <c r="AB115" i="6" s="1"/>
  <c r="E115" i="6"/>
  <c r="W115" i="6" s="1"/>
  <c r="S123" i="6"/>
  <c r="AK123" i="6" s="1"/>
  <c r="O123" i="6"/>
  <c r="AG123" i="6" s="1"/>
  <c r="K123" i="6"/>
  <c r="AC123" i="6" s="1"/>
  <c r="G123" i="6"/>
  <c r="Y123" i="6" s="1"/>
  <c r="Q123" i="6"/>
  <c r="AI123" i="6" s="1"/>
  <c r="M123" i="6"/>
  <c r="AE123" i="6" s="1"/>
  <c r="I123" i="6"/>
  <c r="AA123" i="6" s="1"/>
  <c r="E123" i="6"/>
  <c r="W123" i="6" s="1"/>
  <c r="T123" i="6"/>
  <c r="AL123" i="6" s="1"/>
  <c r="P123" i="6"/>
  <c r="AH123" i="6" s="1"/>
  <c r="L123" i="6"/>
  <c r="AD123" i="6" s="1"/>
  <c r="H123" i="6"/>
  <c r="Z123" i="6" s="1"/>
  <c r="D123" i="6"/>
  <c r="V123" i="6" s="1"/>
  <c r="F123" i="6"/>
  <c r="X123" i="6" s="1"/>
  <c r="R123" i="6"/>
  <c r="AJ123" i="6" s="1"/>
  <c r="N123" i="6"/>
  <c r="AF123" i="6" s="1"/>
  <c r="J123" i="6"/>
  <c r="AB123" i="6" s="1"/>
  <c r="S127" i="6"/>
  <c r="AK127" i="6" s="1"/>
  <c r="O127" i="6"/>
  <c r="AG127" i="6" s="1"/>
  <c r="K127" i="6"/>
  <c r="AC127" i="6" s="1"/>
  <c r="G127" i="6"/>
  <c r="Y127" i="6" s="1"/>
  <c r="Q127" i="6"/>
  <c r="AI127" i="6" s="1"/>
  <c r="M127" i="6"/>
  <c r="AE127" i="6" s="1"/>
  <c r="I127" i="6"/>
  <c r="AA127" i="6" s="1"/>
  <c r="E127" i="6"/>
  <c r="W127" i="6" s="1"/>
  <c r="T127" i="6"/>
  <c r="AL127" i="6" s="1"/>
  <c r="P127" i="6"/>
  <c r="AH127" i="6" s="1"/>
  <c r="L127" i="6"/>
  <c r="AD127" i="6" s="1"/>
  <c r="H127" i="6"/>
  <c r="Z127" i="6" s="1"/>
  <c r="D127" i="6"/>
  <c r="V127" i="6" s="1"/>
  <c r="F127" i="6"/>
  <c r="X127" i="6" s="1"/>
  <c r="R127" i="6"/>
  <c r="AJ127" i="6" s="1"/>
  <c r="N127" i="6"/>
  <c r="AF127" i="6" s="1"/>
  <c r="J127" i="6"/>
  <c r="AB127" i="6" s="1"/>
  <c r="S131" i="6"/>
  <c r="AK131" i="6" s="1"/>
  <c r="O131" i="6"/>
  <c r="AG131" i="6" s="1"/>
  <c r="K131" i="6"/>
  <c r="AC131" i="6" s="1"/>
  <c r="G131" i="6"/>
  <c r="Y131" i="6" s="1"/>
  <c r="Q131" i="6"/>
  <c r="AI131" i="6" s="1"/>
  <c r="M131" i="6"/>
  <c r="AE131" i="6" s="1"/>
  <c r="I131" i="6"/>
  <c r="AA131" i="6" s="1"/>
  <c r="E131" i="6"/>
  <c r="W131" i="6" s="1"/>
  <c r="T131" i="6"/>
  <c r="AL131" i="6" s="1"/>
  <c r="P131" i="6"/>
  <c r="AH131" i="6" s="1"/>
  <c r="L131" i="6"/>
  <c r="AD131" i="6" s="1"/>
  <c r="H131" i="6"/>
  <c r="Z131" i="6" s="1"/>
  <c r="D131" i="6"/>
  <c r="V131" i="6" s="1"/>
  <c r="F131" i="6"/>
  <c r="X131" i="6" s="1"/>
  <c r="R131" i="6"/>
  <c r="AJ131" i="6" s="1"/>
  <c r="N131" i="6"/>
  <c r="AF131" i="6" s="1"/>
  <c r="J131" i="6"/>
  <c r="AB131" i="6" s="1"/>
  <c r="S135" i="6"/>
  <c r="AK135" i="6" s="1"/>
  <c r="O135" i="6"/>
  <c r="AG135" i="6" s="1"/>
  <c r="K135" i="6"/>
  <c r="AC135" i="6" s="1"/>
  <c r="G135" i="6"/>
  <c r="Y135" i="6" s="1"/>
  <c r="Q135" i="6"/>
  <c r="AI135" i="6" s="1"/>
  <c r="M135" i="6"/>
  <c r="AE135" i="6" s="1"/>
  <c r="I135" i="6"/>
  <c r="AA135" i="6" s="1"/>
  <c r="E135" i="6"/>
  <c r="W135" i="6" s="1"/>
  <c r="T135" i="6"/>
  <c r="AL135" i="6" s="1"/>
  <c r="P135" i="6"/>
  <c r="AH135" i="6" s="1"/>
  <c r="L135" i="6"/>
  <c r="AD135" i="6" s="1"/>
  <c r="H135" i="6"/>
  <c r="Z135" i="6" s="1"/>
  <c r="D135" i="6"/>
  <c r="V135" i="6" s="1"/>
  <c r="F135" i="6"/>
  <c r="X135" i="6" s="1"/>
  <c r="R135" i="6"/>
  <c r="AJ135" i="6" s="1"/>
  <c r="N135" i="6"/>
  <c r="AF135" i="6" s="1"/>
  <c r="J135" i="6"/>
  <c r="AB135" i="6" s="1"/>
  <c r="S139" i="6"/>
  <c r="AK139" i="6" s="1"/>
  <c r="O139" i="6"/>
  <c r="AG139" i="6" s="1"/>
  <c r="K139" i="6"/>
  <c r="AC139" i="6" s="1"/>
  <c r="G139" i="6"/>
  <c r="Y139" i="6" s="1"/>
  <c r="Q139" i="6"/>
  <c r="AI139" i="6" s="1"/>
  <c r="M139" i="6"/>
  <c r="AE139" i="6" s="1"/>
  <c r="I139" i="6"/>
  <c r="AA139" i="6" s="1"/>
  <c r="E139" i="6"/>
  <c r="W139" i="6" s="1"/>
  <c r="T139" i="6"/>
  <c r="AL139" i="6" s="1"/>
  <c r="P139" i="6"/>
  <c r="AH139" i="6" s="1"/>
  <c r="L139" i="6"/>
  <c r="AD139" i="6" s="1"/>
  <c r="H139" i="6"/>
  <c r="Z139" i="6" s="1"/>
  <c r="D139" i="6"/>
  <c r="V139" i="6" s="1"/>
  <c r="F139" i="6"/>
  <c r="X139" i="6" s="1"/>
  <c r="R139" i="6"/>
  <c r="AJ139" i="6" s="1"/>
  <c r="N139" i="6"/>
  <c r="AF139" i="6" s="1"/>
  <c r="J139" i="6"/>
  <c r="AB139" i="6" s="1"/>
  <c r="S143" i="6"/>
  <c r="AK143" i="6" s="1"/>
  <c r="O143" i="6"/>
  <c r="AG143" i="6" s="1"/>
  <c r="K143" i="6"/>
  <c r="AC143" i="6" s="1"/>
  <c r="G143" i="6"/>
  <c r="Y143" i="6" s="1"/>
  <c r="R143" i="6"/>
  <c r="AJ143" i="6" s="1"/>
  <c r="N143" i="6"/>
  <c r="AF143" i="6" s="1"/>
  <c r="J143" i="6"/>
  <c r="AB143" i="6" s="1"/>
  <c r="F143" i="6"/>
  <c r="X143" i="6" s="1"/>
  <c r="Q143" i="6"/>
  <c r="AI143" i="6" s="1"/>
  <c r="M143" i="6"/>
  <c r="AE143" i="6" s="1"/>
  <c r="I143" i="6"/>
  <c r="AA143" i="6" s="1"/>
  <c r="E143" i="6"/>
  <c r="W143" i="6" s="1"/>
  <c r="T143" i="6"/>
  <c r="AL143" i="6" s="1"/>
  <c r="P143" i="6"/>
  <c r="AH143" i="6" s="1"/>
  <c r="L143" i="6"/>
  <c r="AD143" i="6" s="1"/>
  <c r="H143" i="6"/>
  <c r="Z143" i="6" s="1"/>
  <c r="D143" i="6"/>
  <c r="V143" i="6" s="1"/>
  <c r="S147" i="6"/>
  <c r="AK147" i="6" s="1"/>
  <c r="O147" i="6"/>
  <c r="AG147" i="6" s="1"/>
  <c r="K147" i="6"/>
  <c r="AC147" i="6" s="1"/>
  <c r="G147" i="6"/>
  <c r="Y147" i="6" s="1"/>
  <c r="R147" i="6"/>
  <c r="AJ147" i="6" s="1"/>
  <c r="N147" i="6"/>
  <c r="AF147" i="6" s="1"/>
  <c r="J147" i="6"/>
  <c r="AB147" i="6" s="1"/>
  <c r="F147" i="6"/>
  <c r="X147" i="6" s="1"/>
  <c r="Q147" i="6"/>
  <c r="AI147" i="6" s="1"/>
  <c r="M147" i="6"/>
  <c r="AE147" i="6" s="1"/>
  <c r="I147" i="6"/>
  <c r="AA147" i="6" s="1"/>
  <c r="E147" i="6"/>
  <c r="W147" i="6" s="1"/>
  <c r="T147" i="6"/>
  <c r="AL147" i="6" s="1"/>
  <c r="P147" i="6"/>
  <c r="AH147" i="6" s="1"/>
  <c r="L147" i="6"/>
  <c r="AD147" i="6" s="1"/>
  <c r="H147" i="6"/>
  <c r="Z147" i="6" s="1"/>
  <c r="D147" i="6"/>
  <c r="V147" i="6" s="1"/>
  <c r="S151" i="6"/>
  <c r="AK151" i="6" s="1"/>
  <c r="O151" i="6"/>
  <c r="AG151" i="6" s="1"/>
  <c r="K151" i="6"/>
  <c r="AC151" i="6" s="1"/>
  <c r="G151" i="6"/>
  <c r="Y151" i="6" s="1"/>
  <c r="R151" i="6"/>
  <c r="AJ151" i="6" s="1"/>
  <c r="N151" i="6"/>
  <c r="AF151" i="6" s="1"/>
  <c r="J151" i="6"/>
  <c r="AB151" i="6" s="1"/>
  <c r="F151" i="6"/>
  <c r="X151" i="6" s="1"/>
  <c r="Q151" i="6"/>
  <c r="AI151" i="6" s="1"/>
  <c r="M151" i="6"/>
  <c r="AE151" i="6" s="1"/>
  <c r="I151" i="6"/>
  <c r="AA151" i="6" s="1"/>
  <c r="E151" i="6"/>
  <c r="W151" i="6" s="1"/>
  <c r="T151" i="6"/>
  <c r="AL151" i="6" s="1"/>
  <c r="P151" i="6"/>
  <c r="AH151" i="6" s="1"/>
  <c r="L151" i="6"/>
  <c r="AD151" i="6" s="1"/>
  <c r="H151" i="6"/>
  <c r="Z151" i="6" s="1"/>
  <c r="D151" i="6"/>
  <c r="V151" i="6" s="1"/>
  <c r="T219" i="6"/>
  <c r="AL219" i="6" s="1"/>
  <c r="P219" i="6"/>
  <c r="AH219" i="6" s="1"/>
  <c r="L219" i="6"/>
  <c r="AD219" i="6" s="1"/>
  <c r="H219" i="6"/>
  <c r="Z219" i="6" s="1"/>
  <c r="D219" i="6"/>
  <c r="V219" i="6" s="1"/>
  <c r="R219" i="6"/>
  <c r="AJ219" i="6" s="1"/>
  <c r="M219" i="6"/>
  <c r="AE219" i="6" s="1"/>
  <c r="G219" i="6"/>
  <c r="Y219" i="6" s="1"/>
  <c r="Q219" i="6"/>
  <c r="AI219" i="6" s="1"/>
  <c r="K219" i="6"/>
  <c r="AC219" i="6" s="1"/>
  <c r="F219" i="6"/>
  <c r="X219" i="6" s="1"/>
  <c r="O219" i="6"/>
  <c r="AG219" i="6" s="1"/>
  <c r="J219" i="6"/>
  <c r="AB219" i="6" s="1"/>
  <c r="E219" i="6"/>
  <c r="W219" i="6" s="1"/>
  <c r="S219" i="6"/>
  <c r="AK219" i="6" s="1"/>
  <c r="N219" i="6"/>
  <c r="AF219" i="6" s="1"/>
  <c r="I219" i="6"/>
  <c r="AA219" i="6" s="1"/>
  <c r="S157" i="6"/>
  <c r="AK157" i="6" s="1"/>
  <c r="O157" i="6"/>
  <c r="AG157" i="6" s="1"/>
  <c r="K157" i="6"/>
  <c r="AC157" i="6" s="1"/>
  <c r="G157" i="6"/>
  <c r="Y157" i="6" s="1"/>
  <c r="R157" i="6"/>
  <c r="AJ157" i="6" s="1"/>
  <c r="M157" i="6"/>
  <c r="AE157" i="6" s="1"/>
  <c r="H157" i="6"/>
  <c r="Z157" i="6" s="1"/>
  <c r="Q157" i="6"/>
  <c r="AI157" i="6" s="1"/>
  <c r="L157" i="6"/>
  <c r="AD157" i="6" s="1"/>
  <c r="F157" i="6"/>
  <c r="X157" i="6" s="1"/>
  <c r="P157" i="6"/>
  <c r="AH157" i="6" s="1"/>
  <c r="J157" i="6"/>
  <c r="AB157" i="6" s="1"/>
  <c r="E157" i="6"/>
  <c r="W157" i="6" s="1"/>
  <c r="T157" i="6"/>
  <c r="AL157" i="6" s="1"/>
  <c r="N157" i="6"/>
  <c r="AF157" i="6" s="1"/>
  <c r="I157" i="6"/>
  <c r="AA157" i="6" s="1"/>
  <c r="D157" i="6"/>
  <c r="V157" i="6" s="1"/>
  <c r="S161" i="6"/>
  <c r="AK161" i="6" s="1"/>
  <c r="O161" i="6"/>
  <c r="AG161" i="6" s="1"/>
  <c r="K161" i="6"/>
  <c r="AC161" i="6" s="1"/>
  <c r="G161" i="6"/>
  <c r="Y161" i="6" s="1"/>
  <c r="R161" i="6"/>
  <c r="AJ161" i="6" s="1"/>
  <c r="M161" i="6"/>
  <c r="AE161" i="6" s="1"/>
  <c r="H161" i="6"/>
  <c r="Z161" i="6" s="1"/>
  <c r="Q161" i="6"/>
  <c r="AI161" i="6" s="1"/>
  <c r="L161" i="6"/>
  <c r="AD161" i="6" s="1"/>
  <c r="F161" i="6"/>
  <c r="X161" i="6" s="1"/>
  <c r="P161" i="6"/>
  <c r="AH161" i="6" s="1"/>
  <c r="J161" i="6"/>
  <c r="AB161" i="6" s="1"/>
  <c r="E161" i="6"/>
  <c r="W161" i="6" s="1"/>
  <c r="T161" i="6"/>
  <c r="AL161" i="6" s="1"/>
  <c r="N161" i="6"/>
  <c r="AF161" i="6" s="1"/>
  <c r="I161" i="6"/>
  <c r="AA161" i="6" s="1"/>
  <c r="D161" i="6"/>
  <c r="V161" i="6" s="1"/>
  <c r="T165" i="6"/>
  <c r="AL165" i="6" s="1"/>
  <c r="P165" i="6"/>
  <c r="AH165" i="6" s="1"/>
  <c r="L165" i="6"/>
  <c r="AD165" i="6" s="1"/>
  <c r="H165" i="6"/>
  <c r="Z165" i="6" s="1"/>
  <c r="D165" i="6"/>
  <c r="V165" i="6" s="1"/>
  <c r="S165" i="6"/>
  <c r="AK165" i="6" s="1"/>
  <c r="O165" i="6"/>
  <c r="AG165" i="6" s="1"/>
  <c r="K165" i="6"/>
  <c r="AC165" i="6" s="1"/>
  <c r="G165" i="6"/>
  <c r="Y165" i="6" s="1"/>
  <c r="R165" i="6"/>
  <c r="AJ165" i="6" s="1"/>
  <c r="J165" i="6"/>
  <c r="AB165" i="6" s="1"/>
  <c r="Q165" i="6"/>
  <c r="AI165" i="6" s="1"/>
  <c r="I165" i="6"/>
  <c r="AA165" i="6" s="1"/>
  <c r="N165" i="6"/>
  <c r="AF165" i="6" s="1"/>
  <c r="F165" i="6"/>
  <c r="X165" i="6" s="1"/>
  <c r="M165" i="6"/>
  <c r="AE165" i="6" s="1"/>
  <c r="E165" i="6"/>
  <c r="W165" i="6" s="1"/>
  <c r="T169" i="6"/>
  <c r="AL169" i="6" s="1"/>
  <c r="P169" i="6"/>
  <c r="AH169" i="6" s="1"/>
  <c r="L169" i="6"/>
  <c r="AD169" i="6" s="1"/>
  <c r="H169" i="6"/>
  <c r="Z169" i="6" s="1"/>
  <c r="D169" i="6"/>
  <c r="V169" i="6" s="1"/>
  <c r="S169" i="6"/>
  <c r="AK169" i="6" s="1"/>
  <c r="O169" i="6"/>
  <c r="AG169" i="6" s="1"/>
  <c r="K169" i="6"/>
  <c r="AC169" i="6" s="1"/>
  <c r="G169" i="6"/>
  <c r="Y169" i="6" s="1"/>
  <c r="R169" i="6"/>
  <c r="AJ169" i="6" s="1"/>
  <c r="J169" i="6"/>
  <c r="AB169" i="6" s="1"/>
  <c r="Q169" i="6"/>
  <c r="AI169" i="6" s="1"/>
  <c r="I169" i="6"/>
  <c r="AA169" i="6" s="1"/>
  <c r="N169" i="6"/>
  <c r="AF169" i="6" s="1"/>
  <c r="F169" i="6"/>
  <c r="X169" i="6" s="1"/>
  <c r="M169" i="6"/>
  <c r="AE169" i="6" s="1"/>
  <c r="E169" i="6"/>
  <c r="W169" i="6" s="1"/>
  <c r="T173" i="6"/>
  <c r="AL173" i="6" s="1"/>
  <c r="P173" i="6"/>
  <c r="AH173" i="6" s="1"/>
  <c r="L173" i="6"/>
  <c r="AD173" i="6" s="1"/>
  <c r="H173" i="6"/>
  <c r="Z173" i="6" s="1"/>
  <c r="D173" i="6"/>
  <c r="V173" i="6" s="1"/>
  <c r="S173" i="6"/>
  <c r="AK173" i="6" s="1"/>
  <c r="O173" i="6"/>
  <c r="AG173" i="6" s="1"/>
  <c r="K173" i="6"/>
  <c r="AC173" i="6" s="1"/>
  <c r="G173" i="6"/>
  <c r="Y173" i="6" s="1"/>
  <c r="R173" i="6"/>
  <c r="AJ173" i="6" s="1"/>
  <c r="J173" i="6"/>
  <c r="AB173" i="6" s="1"/>
  <c r="Q173" i="6"/>
  <c r="AI173" i="6" s="1"/>
  <c r="I173" i="6"/>
  <c r="AA173" i="6" s="1"/>
  <c r="N173" i="6"/>
  <c r="AF173" i="6" s="1"/>
  <c r="F173" i="6"/>
  <c r="X173" i="6" s="1"/>
  <c r="M173" i="6"/>
  <c r="AE173" i="6" s="1"/>
  <c r="E173" i="6"/>
  <c r="W173" i="6" s="1"/>
  <c r="T177" i="6"/>
  <c r="AL177" i="6" s="1"/>
  <c r="P177" i="6"/>
  <c r="AH177" i="6" s="1"/>
  <c r="L177" i="6"/>
  <c r="AD177" i="6" s="1"/>
  <c r="H177" i="6"/>
  <c r="Z177" i="6" s="1"/>
  <c r="D177" i="6"/>
  <c r="V177" i="6" s="1"/>
  <c r="S177" i="6"/>
  <c r="AK177" i="6" s="1"/>
  <c r="O177" i="6"/>
  <c r="AG177" i="6" s="1"/>
  <c r="K177" i="6"/>
  <c r="AC177" i="6" s="1"/>
  <c r="G177" i="6"/>
  <c r="Y177" i="6" s="1"/>
  <c r="R177" i="6"/>
  <c r="AJ177" i="6" s="1"/>
  <c r="J177" i="6"/>
  <c r="AB177" i="6" s="1"/>
  <c r="Q177" i="6"/>
  <c r="AI177" i="6" s="1"/>
  <c r="I177" i="6"/>
  <c r="AA177" i="6" s="1"/>
  <c r="N177" i="6"/>
  <c r="AF177" i="6" s="1"/>
  <c r="F177" i="6"/>
  <c r="X177" i="6" s="1"/>
  <c r="M177" i="6"/>
  <c r="AE177" i="6" s="1"/>
  <c r="E177" i="6"/>
  <c r="W177" i="6" s="1"/>
  <c r="T181" i="6"/>
  <c r="AL181" i="6" s="1"/>
  <c r="P181" i="6"/>
  <c r="AH181" i="6" s="1"/>
  <c r="L181" i="6"/>
  <c r="AD181" i="6" s="1"/>
  <c r="H181" i="6"/>
  <c r="Z181" i="6" s="1"/>
  <c r="D181" i="6"/>
  <c r="V181" i="6" s="1"/>
  <c r="S181" i="6"/>
  <c r="AK181" i="6" s="1"/>
  <c r="O181" i="6"/>
  <c r="AG181" i="6" s="1"/>
  <c r="K181" i="6"/>
  <c r="AC181" i="6" s="1"/>
  <c r="G181" i="6"/>
  <c r="Y181" i="6" s="1"/>
  <c r="R181" i="6"/>
  <c r="AJ181" i="6" s="1"/>
  <c r="J181" i="6"/>
  <c r="AB181" i="6" s="1"/>
  <c r="Q181" i="6"/>
  <c r="AI181" i="6" s="1"/>
  <c r="I181" i="6"/>
  <c r="AA181" i="6" s="1"/>
  <c r="N181" i="6"/>
  <c r="AF181" i="6" s="1"/>
  <c r="F181" i="6"/>
  <c r="X181" i="6" s="1"/>
  <c r="M181" i="6"/>
  <c r="AE181" i="6" s="1"/>
  <c r="E181" i="6"/>
  <c r="W181" i="6" s="1"/>
  <c r="Q185" i="6"/>
  <c r="AI185" i="6" s="1"/>
  <c r="M185" i="6"/>
  <c r="AE185" i="6" s="1"/>
  <c r="I185" i="6"/>
  <c r="AA185" i="6" s="1"/>
  <c r="E185" i="6"/>
  <c r="W185" i="6" s="1"/>
  <c r="T185" i="6"/>
  <c r="AL185" i="6" s="1"/>
  <c r="P185" i="6"/>
  <c r="AH185" i="6" s="1"/>
  <c r="L185" i="6"/>
  <c r="AD185" i="6" s="1"/>
  <c r="H185" i="6"/>
  <c r="Z185" i="6" s="1"/>
  <c r="D185" i="6"/>
  <c r="V185" i="6" s="1"/>
  <c r="S185" i="6"/>
  <c r="AK185" i="6" s="1"/>
  <c r="O185" i="6"/>
  <c r="AG185" i="6" s="1"/>
  <c r="K185" i="6"/>
  <c r="AC185" i="6" s="1"/>
  <c r="G185" i="6"/>
  <c r="Y185" i="6" s="1"/>
  <c r="N185" i="6"/>
  <c r="AF185" i="6" s="1"/>
  <c r="J185" i="6"/>
  <c r="AB185" i="6" s="1"/>
  <c r="F185" i="6"/>
  <c r="X185" i="6" s="1"/>
  <c r="R185" i="6"/>
  <c r="AJ185" i="6" s="1"/>
  <c r="Q189" i="6"/>
  <c r="AI189" i="6" s="1"/>
  <c r="M189" i="6"/>
  <c r="AE189" i="6" s="1"/>
  <c r="I189" i="6"/>
  <c r="AA189" i="6" s="1"/>
  <c r="E189" i="6"/>
  <c r="W189" i="6" s="1"/>
  <c r="T189" i="6"/>
  <c r="AL189" i="6" s="1"/>
  <c r="P189" i="6"/>
  <c r="AH189" i="6" s="1"/>
  <c r="L189" i="6"/>
  <c r="AD189" i="6" s="1"/>
  <c r="H189" i="6"/>
  <c r="Z189" i="6" s="1"/>
  <c r="D189" i="6"/>
  <c r="V189" i="6" s="1"/>
  <c r="S189" i="6"/>
  <c r="AK189" i="6" s="1"/>
  <c r="O189" i="6"/>
  <c r="AG189" i="6" s="1"/>
  <c r="K189" i="6"/>
  <c r="AC189" i="6" s="1"/>
  <c r="G189" i="6"/>
  <c r="Y189" i="6" s="1"/>
  <c r="N189" i="6"/>
  <c r="AF189" i="6" s="1"/>
  <c r="J189" i="6"/>
  <c r="AB189" i="6" s="1"/>
  <c r="F189" i="6"/>
  <c r="X189" i="6" s="1"/>
  <c r="R189" i="6"/>
  <c r="AJ189" i="6" s="1"/>
  <c r="Q193" i="6"/>
  <c r="AI193" i="6" s="1"/>
  <c r="M193" i="6"/>
  <c r="AE193" i="6" s="1"/>
  <c r="I193" i="6"/>
  <c r="AA193" i="6" s="1"/>
  <c r="E193" i="6"/>
  <c r="W193" i="6" s="1"/>
  <c r="T193" i="6"/>
  <c r="AL193" i="6" s="1"/>
  <c r="P193" i="6"/>
  <c r="AH193" i="6" s="1"/>
  <c r="L193" i="6"/>
  <c r="AD193" i="6" s="1"/>
  <c r="H193" i="6"/>
  <c r="Z193" i="6" s="1"/>
  <c r="D193" i="6"/>
  <c r="V193" i="6" s="1"/>
  <c r="S193" i="6"/>
  <c r="AK193" i="6" s="1"/>
  <c r="O193" i="6"/>
  <c r="AG193" i="6" s="1"/>
  <c r="K193" i="6"/>
  <c r="AC193" i="6" s="1"/>
  <c r="G193" i="6"/>
  <c r="Y193" i="6" s="1"/>
  <c r="N193" i="6"/>
  <c r="AF193" i="6" s="1"/>
  <c r="J193" i="6"/>
  <c r="AB193" i="6" s="1"/>
  <c r="F193" i="6"/>
  <c r="X193" i="6" s="1"/>
  <c r="R193" i="6"/>
  <c r="AJ193" i="6" s="1"/>
  <c r="Q197" i="6"/>
  <c r="AI197" i="6" s="1"/>
  <c r="M197" i="6"/>
  <c r="AE197" i="6" s="1"/>
  <c r="I197" i="6"/>
  <c r="AA197" i="6" s="1"/>
  <c r="E197" i="6"/>
  <c r="W197" i="6" s="1"/>
  <c r="T197" i="6"/>
  <c r="AL197" i="6" s="1"/>
  <c r="P197" i="6"/>
  <c r="AH197" i="6" s="1"/>
  <c r="L197" i="6"/>
  <c r="AD197" i="6" s="1"/>
  <c r="H197" i="6"/>
  <c r="Z197" i="6" s="1"/>
  <c r="D197" i="6"/>
  <c r="V197" i="6" s="1"/>
  <c r="S197" i="6"/>
  <c r="AK197" i="6" s="1"/>
  <c r="O197" i="6"/>
  <c r="AG197" i="6" s="1"/>
  <c r="K197" i="6"/>
  <c r="AC197" i="6" s="1"/>
  <c r="G197" i="6"/>
  <c r="Y197" i="6" s="1"/>
  <c r="N197" i="6"/>
  <c r="AF197" i="6" s="1"/>
  <c r="J197" i="6"/>
  <c r="AB197" i="6" s="1"/>
  <c r="F197" i="6"/>
  <c r="X197" i="6" s="1"/>
  <c r="R197" i="6"/>
  <c r="AJ197" i="6" s="1"/>
  <c r="Q201" i="6"/>
  <c r="AI201" i="6" s="1"/>
  <c r="M201" i="6"/>
  <c r="AE201" i="6" s="1"/>
  <c r="I201" i="6"/>
  <c r="AA201" i="6" s="1"/>
  <c r="E201" i="6"/>
  <c r="W201" i="6" s="1"/>
  <c r="T201" i="6"/>
  <c r="AL201" i="6" s="1"/>
  <c r="P201" i="6"/>
  <c r="AH201" i="6" s="1"/>
  <c r="L201" i="6"/>
  <c r="AD201" i="6" s="1"/>
  <c r="H201" i="6"/>
  <c r="Z201" i="6" s="1"/>
  <c r="D201" i="6"/>
  <c r="V201" i="6" s="1"/>
  <c r="S201" i="6"/>
  <c r="AK201" i="6" s="1"/>
  <c r="O201" i="6"/>
  <c r="AG201" i="6" s="1"/>
  <c r="K201" i="6"/>
  <c r="AC201" i="6" s="1"/>
  <c r="G201" i="6"/>
  <c r="Y201" i="6" s="1"/>
  <c r="N201" i="6"/>
  <c r="AF201" i="6" s="1"/>
  <c r="J201" i="6"/>
  <c r="AB201" i="6" s="1"/>
  <c r="F201" i="6"/>
  <c r="X201" i="6" s="1"/>
  <c r="R201" i="6"/>
  <c r="AJ201" i="6" s="1"/>
  <c r="Q205" i="6"/>
  <c r="AI205" i="6" s="1"/>
  <c r="M205" i="6"/>
  <c r="AE205" i="6" s="1"/>
  <c r="I205" i="6"/>
  <c r="AA205" i="6" s="1"/>
  <c r="E205" i="6"/>
  <c r="W205" i="6" s="1"/>
  <c r="T205" i="6"/>
  <c r="AL205" i="6" s="1"/>
  <c r="P205" i="6"/>
  <c r="AH205" i="6" s="1"/>
  <c r="L205" i="6"/>
  <c r="AD205" i="6" s="1"/>
  <c r="H205" i="6"/>
  <c r="Z205" i="6" s="1"/>
  <c r="D205" i="6"/>
  <c r="V205" i="6" s="1"/>
  <c r="S205" i="6"/>
  <c r="AK205" i="6" s="1"/>
  <c r="O205" i="6"/>
  <c r="AG205" i="6" s="1"/>
  <c r="K205" i="6"/>
  <c r="AC205" i="6" s="1"/>
  <c r="G205" i="6"/>
  <c r="Y205" i="6" s="1"/>
  <c r="N205" i="6"/>
  <c r="AF205" i="6" s="1"/>
  <c r="J205" i="6"/>
  <c r="AB205" i="6" s="1"/>
  <c r="F205" i="6"/>
  <c r="X205" i="6" s="1"/>
  <c r="R205" i="6"/>
  <c r="AJ205" i="6" s="1"/>
  <c r="Q209" i="6"/>
  <c r="AI209" i="6" s="1"/>
  <c r="M209" i="6"/>
  <c r="AE209" i="6" s="1"/>
  <c r="I209" i="6"/>
  <c r="AA209" i="6" s="1"/>
  <c r="E209" i="6"/>
  <c r="W209" i="6" s="1"/>
  <c r="T209" i="6"/>
  <c r="AL209" i="6" s="1"/>
  <c r="P209" i="6"/>
  <c r="AH209" i="6" s="1"/>
  <c r="L209" i="6"/>
  <c r="AD209" i="6" s="1"/>
  <c r="H209" i="6"/>
  <c r="Z209" i="6" s="1"/>
  <c r="D209" i="6"/>
  <c r="V209" i="6" s="1"/>
  <c r="S209" i="6"/>
  <c r="AK209" i="6" s="1"/>
  <c r="O209" i="6"/>
  <c r="AG209" i="6" s="1"/>
  <c r="K209" i="6"/>
  <c r="AC209" i="6" s="1"/>
  <c r="G209" i="6"/>
  <c r="Y209" i="6" s="1"/>
  <c r="N209" i="6"/>
  <c r="AF209" i="6" s="1"/>
  <c r="J209" i="6"/>
  <c r="AB209" i="6" s="1"/>
  <c r="F209" i="6"/>
  <c r="X209" i="6" s="1"/>
  <c r="R209" i="6"/>
  <c r="AJ209" i="6" s="1"/>
  <c r="Q213" i="6"/>
  <c r="AI213" i="6" s="1"/>
  <c r="M213" i="6"/>
  <c r="AE213" i="6" s="1"/>
  <c r="I213" i="6"/>
  <c r="AA213" i="6" s="1"/>
  <c r="E213" i="6"/>
  <c r="W213" i="6" s="1"/>
  <c r="T213" i="6"/>
  <c r="AL213" i="6" s="1"/>
  <c r="P213" i="6"/>
  <c r="AH213" i="6" s="1"/>
  <c r="L213" i="6"/>
  <c r="AD213" i="6" s="1"/>
  <c r="H213" i="6"/>
  <c r="Z213" i="6" s="1"/>
  <c r="D213" i="6"/>
  <c r="V213" i="6" s="1"/>
  <c r="S213" i="6"/>
  <c r="AK213" i="6" s="1"/>
  <c r="O213" i="6"/>
  <c r="AG213" i="6" s="1"/>
  <c r="K213" i="6"/>
  <c r="AC213" i="6" s="1"/>
  <c r="G213" i="6"/>
  <c r="Y213" i="6" s="1"/>
  <c r="R213" i="6"/>
  <c r="AJ213" i="6" s="1"/>
  <c r="N213" i="6"/>
  <c r="AF213" i="6" s="1"/>
  <c r="J213" i="6"/>
  <c r="AB213" i="6" s="1"/>
  <c r="F213" i="6"/>
  <c r="X213" i="6" s="1"/>
  <c r="T217" i="6"/>
  <c r="AL217" i="6" s="1"/>
  <c r="P217" i="6"/>
  <c r="AH217" i="6" s="1"/>
  <c r="L217" i="6"/>
  <c r="AD217" i="6" s="1"/>
  <c r="H217" i="6"/>
  <c r="Z217" i="6" s="1"/>
  <c r="D217" i="6"/>
  <c r="V217" i="6" s="1"/>
  <c r="O217" i="6"/>
  <c r="AG217" i="6" s="1"/>
  <c r="J217" i="6"/>
  <c r="AB217" i="6" s="1"/>
  <c r="E217" i="6"/>
  <c r="W217" i="6" s="1"/>
  <c r="S217" i="6"/>
  <c r="AK217" i="6" s="1"/>
  <c r="N217" i="6"/>
  <c r="AF217" i="6" s="1"/>
  <c r="I217" i="6"/>
  <c r="AA217" i="6" s="1"/>
  <c r="R217" i="6"/>
  <c r="AJ217" i="6" s="1"/>
  <c r="M217" i="6"/>
  <c r="AE217" i="6" s="1"/>
  <c r="G217" i="6"/>
  <c r="Y217" i="6" s="1"/>
  <c r="Q217" i="6"/>
  <c r="AI217" i="6" s="1"/>
  <c r="K217" i="6"/>
  <c r="AC217" i="6" s="1"/>
  <c r="F217" i="6"/>
  <c r="X217" i="6" s="1"/>
  <c r="T231" i="6"/>
  <c r="AL231" i="6" s="1"/>
  <c r="P231" i="6"/>
  <c r="AH231" i="6" s="1"/>
  <c r="L231" i="6"/>
  <c r="AD231" i="6" s="1"/>
  <c r="H231" i="6"/>
  <c r="Z231" i="6" s="1"/>
  <c r="D231" i="6"/>
  <c r="V231" i="6" s="1"/>
  <c r="R231" i="6"/>
  <c r="AJ231" i="6" s="1"/>
  <c r="M231" i="6"/>
  <c r="AE231" i="6" s="1"/>
  <c r="G231" i="6"/>
  <c r="Y231" i="6" s="1"/>
  <c r="Q231" i="6"/>
  <c r="AI231" i="6" s="1"/>
  <c r="K231" i="6"/>
  <c r="AC231" i="6" s="1"/>
  <c r="F231" i="6"/>
  <c r="X231" i="6" s="1"/>
  <c r="O231" i="6"/>
  <c r="AG231" i="6" s="1"/>
  <c r="J231" i="6"/>
  <c r="AB231" i="6" s="1"/>
  <c r="E231" i="6"/>
  <c r="W231" i="6" s="1"/>
  <c r="S231" i="6"/>
  <c r="AK231" i="6" s="1"/>
  <c r="N231" i="6"/>
  <c r="AF231" i="6" s="1"/>
  <c r="I231" i="6"/>
  <c r="AA231" i="6" s="1"/>
  <c r="T247" i="6"/>
  <c r="AL247" i="6" s="1"/>
  <c r="P247" i="6"/>
  <c r="AH247" i="6" s="1"/>
  <c r="L247" i="6"/>
  <c r="AD247" i="6" s="1"/>
  <c r="H247" i="6"/>
  <c r="Z247" i="6" s="1"/>
  <c r="D247" i="6"/>
  <c r="V247" i="6" s="1"/>
  <c r="R247" i="6"/>
  <c r="AJ247" i="6" s="1"/>
  <c r="M247" i="6"/>
  <c r="AE247" i="6" s="1"/>
  <c r="G247" i="6"/>
  <c r="Y247" i="6" s="1"/>
  <c r="Q247" i="6"/>
  <c r="AI247" i="6" s="1"/>
  <c r="K247" i="6"/>
  <c r="AC247" i="6" s="1"/>
  <c r="F247" i="6"/>
  <c r="X247" i="6" s="1"/>
  <c r="O247" i="6"/>
  <c r="AG247" i="6" s="1"/>
  <c r="J247" i="6"/>
  <c r="AB247" i="6" s="1"/>
  <c r="E247" i="6"/>
  <c r="W247" i="6" s="1"/>
  <c r="S247" i="6"/>
  <c r="AK247" i="6" s="1"/>
  <c r="N247" i="6"/>
  <c r="AF247" i="6" s="1"/>
  <c r="I247" i="6"/>
  <c r="AA247" i="6" s="1"/>
  <c r="T263" i="6"/>
  <c r="AL263" i="6" s="1"/>
  <c r="P263" i="6"/>
  <c r="AH263" i="6" s="1"/>
  <c r="L263" i="6"/>
  <c r="AD263" i="6" s="1"/>
  <c r="H263" i="6"/>
  <c r="Z263" i="6" s="1"/>
  <c r="D263" i="6"/>
  <c r="V263" i="6" s="1"/>
  <c r="R263" i="6"/>
  <c r="AJ263" i="6" s="1"/>
  <c r="M263" i="6"/>
  <c r="AE263" i="6" s="1"/>
  <c r="G263" i="6"/>
  <c r="Y263" i="6" s="1"/>
  <c r="Q263" i="6"/>
  <c r="AI263" i="6" s="1"/>
  <c r="K263" i="6"/>
  <c r="AC263" i="6" s="1"/>
  <c r="F263" i="6"/>
  <c r="X263" i="6" s="1"/>
  <c r="O263" i="6"/>
  <c r="AG263" i="6" s="1"/>
  <c r="J263" i="6"/>
  <c r="AB263" i="6" s="1"/>
  <c r="E263" i="6"/>
  <c r="W263" i="6" s="1"/>
  <c r="S263" i="6"/>
  <c r="AK263" i="6" s="1"/>
  <c r="N263" i="6"/>
  <c r="AF263" i="6" s="1"/>
  <c r="I263" i="6"/>
  <c r="AA263" i="6" s="1"/>
  <c r="T226" i="6"/>
  <c r="AL226" i="6" s="1"/>
  <c r="P226" i="6"/>
  <c r="AH226" i="6" s="1"/>
  <c r="L226" i="6"/>
  <c r="AD226" i="6" s="1"/>
  <c r="H226" i="6"/>
  <c r="Z226" i="6" s="1"/>
  <c r="D226" i="6"/>
  <c r="V226" i="6" s="1"/>
  <c r="Q226" i="6"/>
  <c r="AI226" i="6" s="1"/>
  <c r="K226" i="6"/>
  <c r="AC226" i="6" s="1"/>
  <c r="F226" i="6"/>
  <c r="X226" i="6" s="1"/>
  <c r="O226" i="6"/>
  <c r="AG226" i="6" s="1"/>
  <c r="J226" i="6"/>
  <c r="AB226" i="6" s="1"/>
  <c r="E226" i="6"/>
  <c r="W226" i="6" s="1"/>
  <c r="S226" i="6"/>
  <c r="AK226" i="6" s="1"/>
  <c r="N226" i="6"/>
  <c r="AF226" i="6" s="1"/>
  <c r="I226" i="6"/>
  <c r="AA226" i="6" s="1"/>
  <c r="R226" i="6"/>
  <c r="AJ226" i="6" s="1"/>
  <c r="M226" i="6"/>
  <c r="AE226" i="6" s="1"/>
  <c r="G226" i="6"/>
  <c r="Y226" i="6" s="1"/>
  <c r="T242" i="6"/>
  <c r="AL242" i="6" s="1"/>
  <c r="P242" i="6"/>
  <c r="AH242" i="6" s="1"/>
  <c r="L242" i="6"/>
  <c r="AD242" i="6" s="1"/>
  <c r="H242" i="6"/>
  <c r="Z242" i="6" s="1"/>
  <c r="D242" i="6"/>
  <c r="V242" i="6" s="1"/>
  <c r="Q242" i="6"/>
  <c r="AI242" i="6" s="1"/>
  <c r="K242" i="6"/>
  <c r="AC242" i="6" s="1"/>
  <c r="F242" i="6"/>
  <c r="X242" i="6" s="1"/>
  <c r="O242" i="6"/>
  <c r="AG242" i="6" s="1"/>
  <c r="J242" i="6"/>
  <c r="AB242" i="6" s="1"/>
  <c r="E242" i="6"/>
  <c r="W242" i="6" s="1"/>
  <c r="S242" i="6"/>
  <c r="AK242" i="6" s="1"/>
  <c r="N242" i="6"/>
  <c r="AF242" i="6" s="1"/>
  <c r="I242" i="6"/>
  <c r="AA242" i="6" s="1"/>
  <c r="R242" i="6"/>
  <c r="AJ242" i="6" s="1"/>
  <c r="M242" i="6"/>
  <c r="AE242" i="6" s="1"/>
  <c r="G242" i="6"/>
  <c r="Y242" i="6" s="1"/>
  <c r="T258" i="6"/>
  <c r="AL258" i="6" s="1"/>
  <c r="P258" i="6"/>
  <c r="AH258" i="6" s="1"/>
  <c r="L258" i="6"/>
  <c r="AD258" i="6" s="1"/>
  <c r="H258" i="6"/>
  <c r="Z258" i="6" s="1"/>
  <c r="D258" i="6"/>
  <c r="V258" i="6" s="1"/>
  <c r="Q258" i="6"/>
  <c r="AI258" i="6" s="1"/>
  <c r="K258" i="6"/>
  <c r="AC258" i="6" s="1"/>
  <c r="F258" i="6"/>
  <c r="X258" i="6" s="1"/>
  <c r="O258" i="6"/>
  <c r="AG258" i="6" s="1"/>
  <c r="J258" i="6"/>
  <c r="AB258" i="6" s="1"/>
  <c r="E258" i="6"/>
  <c r="W258" i="6" s="1"/>
  <c r="S258" i="6"/>
  <c r="AK258" i="6" s="1"/>
  <c r="N258" i="6"/>
  <c r="AF258" i="6" s="1"/>
  <c r="I258" i="6"/>
  <c r="AA258" i="6" s="1"/>
  <c r="R258" i="6"/>
  <c r="AJ258" i="6" s="1"/>
  <c r="M258" i="6"/>
  <c r="AE258" i="6" s="1"/>
  <c r="G258" i="6"/>
  <c r="Y258" i="6" s="1"/>
  <c r="T221" i="6"/>
  <c r="AL221" i="6" s="1"/>
  <c r="P221" i="6"/>
  <c r="AH221" i="6" s="1"/>
  <c r="L221" i="6"/>
  <c r="AD221" i="6" s="1"/>
  <c r="H221" i="6"/>
  <c r="Z221" i="6" s="1"/>
  <c r="D221" i="6"/>
  <c r="V221" i="6" s="1"/>
  <c r="S221" i="6"/>
  <c r="AK221" i="6" s="1"/>
  <c r="N221" i="6"/>
  <c r="AF221" i="6" s="1"/>
  <c r="I221" i="6"/>
  <c r="AA221" i="6" s="1"/>
  <c r="R221" i="6"/>
  <c r="AJ221" i="6" s="1"/>
  <c r="M221" i="6"/>
  <c r="AE221" i="6" s="1"/>
  <c r="G221" i="6"/>
  <c r="Y221" i="6" s="1"/>
  <c r="Q221" i="6"/>
  <c r="AI221" i="6" s="1"/>
  <c r="F221" i="6"/>
  <c r="X221" i="6" s="1"/>
  <c r="O221" i="6"/>
  <c r="AG221" i="6" s="1"/>
  <c r="E221" i="6"/>
  <c r="W221" i="6" s="1"/>
  <c r="K221" i="6"/>
  <c r="AC221" i="6" s="1"/>
  <c r="J221" i="6"/>
  <c r="AB221" i="6" s="1"/>
  <c r="T237" i="6"/>
  <c r="AL237" i="6" s="1"/>
  <c r="P237" i="6"/>
  <c r="AH237" i="6" s="1"/>
  <c r="L237" i="6"/>
  <c r="AD237" i="6" s="1"/>
  <c r="H237" i="6"/>
  <c r="Z237" i="6" s="1"/>
  <c r="D237" i="6"/>
  <c r="V237" i="6" s="1"/>
  <c r="O237" i="6"/>
  <c r="AG237" i="6" s="1"/>
  <c r="J237" i="6"/>
  <c r="AB237" i="6" s="1"/>
  <c r="E237" i="6"/>
  <c r="W237" i="6" s="1"/>
  <c r="S237" i="6"/>
  <c r="AK237" i="6" s="1"/>
  <c r="N237" i="6"/>
  <c r="AF237" i="6" s="1"/>
  <c r="I237" i="6"/>
  <c r="AA237" i="6" s="1"/>
  <c r="R237" i="6"/>
  <c r="AJ237" i="6" s="1"/>
  <c r="M237" i="6"/>
  <c r="AE237" i="6" s="1"/>
  <c r="G237" i="6"/>
  <c r="Y237" i="6" s="1"/>
  <c r="Q237" i="6"/>
  <c r="AI237" i="6" s="1"/>
  <c r="K237" i="6"/>
  <c r="AC237" i="6" s="1"/>
  <c r="F237" i="6"/>
  <c r="X237" i="6" s="1"/>
  <c r="T253" i="6"/>
  <c r="AL253" i="6" s="1"/>
  <c r="P253" i="6"/>
  <c r="AH253" i="6" s="1"/>
  <c r="L253" i="6"/>
  <c r="AD253" i="6" s="1"/>
  <c r="H253" i="6"/>
  <c r="Z253" i="6" s="1"/>
  <c r="D253" i="6"/>
  <c r="V253" i="6" s="1"/>
  <c r="O253" i="6"/>
  <c r="AG253" i="6" s="1"/>
  <c r="J253" i="6"/>
  <c r="AB253" i="6" s="1"/>
  <c r="E253" i="6"/>
  <c r="W253" i="6" s="1"/>
  <c r="S253" i="6"/>
  <c r="AK253" i="6" s="1"/>
  <c r="N253" i="6"/>
  <c r="AF253" i="6" s="1"/>
  <c r="I253" i="6"/>
  <c r="AA253" i="6" s="1"/>
  <c r="R253" i="6"/>
  <c r="AJ253" i="6" s="1"/>
  <c r="M253" i="6"/>
  <c r="AE253" i="6" s="1"/>
  <c r="G253" i="6"/>
  <c r="Y253" i="6" s="1"/>
  <c r="Q253" i="6"/>
  <c r="AI253" i="6" s="1"/>
  <c r="K253" i="6"/>
  <c r="AC253" i="6" s="1"/>
  <c r="F253" i="6"/>
  <c r="X253" i="6" s="1"/>
  <c r="R269" i="6"/>
  <c r="AJ269" i="6" s="1"/>
  <c r="N269" i="6"/>
  <c r="AF269" i="6" s="1"/>
  <c r="J269" i="6"/>
  <c r="AB269" i="6" s="1"/>
  <c r="F269" i="6"/>
  <c r="X269" i="6" s="1"/>
  <c r="T269" i="6"/>
  <c r="AL269" i="6" s="1"/>
  <c r="P269" i="6"/>
  <c r="AH269" i="6" s="1"/>
  <c r="L269" i="6"/>
  <c r="AD269" i="6" s="1"/>
  <c r="H269" i="6"/>
  <c r="Z269" i="6" s="1"/>
  <c r="D269" i="6"/>
  <c r="V269" i="6" s="1"/>
  <c r="M269" i="6"/>
  <c r="AE269" i="6" s="1"/>
  <c r="E269" i="6"/>
  <c r="W269" i="6" s="1"/>
  <c r="S269" i="6"/>
  <c r="AK269" i="6" s="1"/>
  <c r="K269" i="6"/>
  <c r="AC269" i="6" s="1"/>
  <c r="Q269" i="6"/>
  <c r="AI269" i="6" s="1"/>
  <c r="I269" i="6"/>
  <c r="AA269" i="6" s="1"/>
  <c r="O269" i="6"/>
  <c r="AG269" i="6" s="1"/>
  <c r="G269" i="6"/>
  <c r="Y269" i="6" s="1"/>
  <c r="T236" i="6"/>
  <c r="AL236" i="6" s="1"/>
  <c r="P236" i="6"/>
  <c r="AH236" i="6" s="1"/>
  <c r="L236" i="6"/>
  <c r="AD236" i="6" s="1"/>
  <c r="H236" i="6"/>
  <c r="Z236" i="6" s="1"/>
  <c r="D236" i="6"/>
  <c r="V236" i="6" s="1"/>
  <c r="S236" i="6"/>
  <c r="AK236" i="6" s="1"/>
  <c r="N236" i="6"/>
  <c r="AF236" i="6" s="1"/>
  <c r="I236" i="6"/>
  <c r="AA236" i="6" s="1"/>
  <c r="R236" i="6"/>
  <c r="AJ236" i="6" s="1"/>
  <c r="M236" i="6"/>
  <c r="AE236" i="6" s="1"/>
  <c r="G236" i="6"/>
  <c r="Y236" i="6" s="1"/>
  <c r="Q236" i="6"/>
  <c r="AI236" i="6" s="1"/>
  <c r="K236" i="6"/>
  <c r="AC236" i="6" s="1"/>
  <c r="F236" i="6"/>
  <c r="X236" i="6" s="1"/>
  <c r="O236" i="6"/>
  <c r="AG236" i="6" s="1"/>
  <c r="J236" i="6"/>
  <c r="AB236" i="6" s="1"/>
  <c r="E236" i="6"/>
  <c r="W236" i="6" s="1"/>
  <c r="T252" i="6"/>
  <c r="AL252" i="6" s="1"/>
  <c r="P252" i="6"/>
  <c r="AH252" i="6" s="1"/>
  <c r="L252" i="6"/>
  <c r="AD252" i="6" s="1"/>
  <c r="H252" i="6"/>
  <c r="Z252" i="6" s="1"/>
  <c r="D252" i="6"/>
  <c r="V252" i="6" s="1"/>
  <c r="S252" i="6"/>
  <c r="AK252" i="6" s="1"/>
  <c r="N252" i="6"/>
  <c r="AF252" i="6" s="1"/>
  <c r="I252" i="6"/>
  <c r="AA252" i="6" s="1"/>
  <c r="R252" i="6"/>
  <c r="AJ252" i="6" s="1"/>
  <c r="M252" i="6"/>
  <c r="AE252" i="6" s="1"/>
  <c r="G252" i="6"/>
  <c r="Y252" i="6" s="1"/>
  <c r="Q252" i="6"/>
  <c r="AI252" i="6" s="1"/>
  <c r="K252" i="6"/>
  <c r="AC252" i="6" s="1"/>
  <c r="F252" i="6"/>
  <c r="X252" i="6" s="1"/>
  <c r="O252" i="6"/>
  <c r="AG252" i="6" s="1"/>
  <c r="J252" i="6"/>
  <c r="AB252" i="6" s="1"/>
  <c r="E252" i="6"/>
  <c r="W252" i="6" s="1"/>
  <c r="R268" i="6"/>
  <c r="AJ268" i="6" s="1"/>
  <c r="N268" i="6"/>
  <c r="AF268" i="6" s="1"/>
  <c r="J268" i="6"/>
  <c r="AB268" i="6" s="1"/>
  <c r="F268" i="6"/>
  <c r="X268" i="6" s="1"/>
  <c r="T268" i="6"/>
  <c r="AL268" i="6" s="1"/>
  <c r="P268" i="6"/>
  <c r="AH268" i="6" s="1"/>
  <c r="L268" i="6"/>
  <c r="AD268" i="6" s="1"/>
  <c r="H268" i="6"/>
  <c r="Z268" i="6" s="1"/>
  <c r="D268" i="6"/>
  <c r="V268" i="6" s="1"/>
  <c r="S268" i="6"/>
  <c r="AK268" i="6" s="1"/>
  <c r="K268" i="6"/>
  <c r="AC268" i="6" s="1"/>
  <c r="Q268" i="6"/>
  <c r="AI268" i="6" s="1"/>
  <c r="I268" i="6"/>
  <c r="AA268" i="6" s="1"/>
  <c r="O268" i="6"/>
  <c r="AG268" i="6" s="1"/>
  <c r="G268" i="6"/>
  <c r="Y268" i="6" s="1"/>
  <c r="M268" i="6"/>
  <c r="AE268" i="6" s="1"/>
  <c r="E268" i="6"/>
  <c r="W268" i="6" s="1"/>
  <c r="Q273" i="6"/>
  <c r="AI273" i="6" s="1"/>
  <c r="M273" i="6"/>
  <c r="AE273" i="6" s="1"/>
  <c r="I273" i="6"/>
  <c r="AA273" i="6" s="1"/>
  <c r="E273" i="6"/>
  <c r="W273" i="6" s="1"/>
  <c r="S273" i="6"/>
  <c r="AK273" i="6" s="1"/>
  <c r="N273" i="6"/>
  <c r="AF273" i="6" s="1"/>
  <c r="H273" i="6"/>
  <c r="Z273" i="6" s="1"/>
  <c r="P273" i="6"/>
  <c r="AH273" i="6" s="1"/>
  <c r="K273" i="6"/>
  <c r="AC273" i="6" s="1"/>
  <c r="F273" i="6"/>
  <c r="X273" i="6" s="1"/>
  <c r="T273" i="6"/>
  <c r="AL273" i="6" s="1"/>
  <c r="J273" i="6"/>
  <c r="AB273" i="6" s="1"/>
  <c r="R273" i="6"/>
  <c r="AJ273" i="6" s="1"/>
  <c r="G273" i="6"/>
  <c r="Y273" i="6" s="1"/>
  <c r="O273" i="6"/>
  <c r="AG273" i="6" s="1"/>
  <c r="D273" i="6"/>
  <c r="V273" i="6" s="1"/>
  <c r="L273" i="6"/>
  <c r="AD273" i="6" s="1"/>
  <c r="S279" i="6"/>
  <c r="AK279" i="6" s="1"/>
  <c r="O279" i="6"/>
  <c r="AG279" i="6" s="1"/>
  <c r="K279" i="6"/>
  <c r="AC279" i="6" s="1"/>
  <c r="G279" i="6"/>
  <c r="Y279" i="6" s="1"/>
  <c r="Q279" i="6"/>
  <c r="AI279" i="6" s="1"/>
  <c r="M279" i="6"/>
  <c r="AE279" i="6" s="1"/>
  <c r="I279" i="6"/>
  <c r="AA279" i="6" s="1"/>
  <c r="E279" i="6"/>
  <c r="W279" i="6" s="1"/>
  <c r="N279" i="6"/>
  <c r="AF279" i="6" s="1"/>
  <c r="F279" i="6"/>
  <c r="X279" i="6" s="1"/>
  <c r="T279" i="6"/>
  <c r="AL279" i="6" s="1"/>
  <c r="L279" i="6"/>
  <c r="AD279" i="6" s="1"/>
  <c r="D279" i="6"/>
  <c r="V279" i="6" s="1"/>
  <c r="R279" i="6"/>
  <c r="AJ279" i="6" s="1"/>
  <c r="J279" i="6"/>
  <c r="AB279" i="6" s="1"/>
  <c r="P279" i="6"/>
  <c r="AH279" i="6" s="1"/>
  <c r="H279" i="6"/>
  <c r="Z279" i="6" s="1"/>
  <c r="S283" i="6"/>
  <c r="AK283" i="6" s="1"/>
  <c r="O283" i="6"/>
  <c r="AG283" i="6" s="1"/>
  <c r="K283" i="6"/>
  <c r="AC283" i="6" s="1"/>
  <c r="G283" i="6"/>
  <c r="Y283" i="6" s="1"/>
  <c r="Q283" i="6"/>
  <c r="AI283" i="6" s="1"/>
  <c r="M283" i="6"/>
  <c r="AE283" i="6" s="1"/>
  <c r="I283" i="6"/>
  <c r="AA283" i="6" s="1"/>
  <c r="E283" i="6"/>
  <c r="W283" i="6" s="1"/>
  <c r="N283" i="6"/>
  <c r="AF283" i="6" s="1"/>
  <c r="F283" i="6"/>
  <c r="X283" i="6" s="1"/>
  <c r="T283" i="6"/>
  <c r="AL283" i="6" s="1"/>
  <c r="L283" i="6"/>
  <c r="AD283" i="6" s="1"/>
  <c r="D283" i="6"/>
  <c r="V283" i="6" s="1"/>
  <c r="R283" i="6"/>
  <c r="AJ283" i="6" s="1"/>
  <c r="J283" i="6"/>
  <c r="AB283" i="6" s="1"/>
  <c r="P283" i="6"/>
  <c r="AH283" i="6" s="1"/>
  <c r="H283" i="6"/>
  <c r="Z283" i="6" s="1"/>
  <c r="S287" i="6"/>
  <c r="AK287" i="6" s="1"/>
  <c r="O287" i="6"/>
  <c r="AG287" i="6" s="1"/>
  <c r="K287" i="6"/>
  <c r="AC287" i="6" s="1"/>
  <c r="G287" i="6"/>
  <c r="Y287" i="6" s="1"/>
  <c r="Q287" i="6"/>
  <c r="AI287" i="6" s="1"/>
  <c r="M287" i="6"/>
  <c r="AE287" i="6" s="1"/>
  <c r="I287" i="6"/>
  <c r="AA287" i="6" s="1"/>
  <c r="E287" i="6"/>
  <c r="W287" i="6" s="1"/>
  <c r="N287" i="6"/>
  <c r="AF287" i="6" s="1"/>
  <c r="F287" i="6"/>
  <c r="X287" i="6" s="1"/>
  <c r="T287" i="6"/>
  <c r="AL287" i="6" s="1"/>
  <c r="L287" i="6"/>
  <c r="AD287" i="6" s="1"/>
  <c r="D287" i="6"/>
  <c r="V287" i="6" s="1"/>
  <c r="R287" i="6"/>
  <c r="AJ287" i="6" s="1"/>
  <c r="J287" i="6"/>
  <c r="AB287" i="6" s="1"/>
  <c r="P287" i="6"/>
  <c r="AH287" i="6" s="1"/>
  <c r="H287" i="6"/>
  <c r="Z287" i="6" s="1"/>
  <c r="S291" i="6"/>
  <c r="AK291" i="6" s="1"/>
  <c r="O291" i="6"/>
  <c r="AG291" i="6" s="1"/>
  <c r="K291" i="6"/>
  <c r="AC291" i="6" s="1"/>
  <c r="G291" i="6"/>
  <c r="Y291" i="6" s="1"/>
  <c r="Q291" i="6"/>
  <c r="AI291" i="6" s="1"/>
  <c r="M291" i="6"/>
  <c r="AE291" i="6" s="1"/>
  <c r="I291" i="6"/>
  <c r="AA291" i="6" s="1"/>
  <c r="E291" i="6"/>
  <c r="W291" i="6" s="1"/>
  <c r="N291" i="6"/>
  <c r="AF291" i="6" s="1"/>
  <c r="F291" i="6"/>
  <c r="X291" i="6" s="1"/>
  <c r="T291" i="6"/>
  <c r="AL291" i="6" s="1"/>
  <c r="L291" i="6"/>
  <c r="AD291" i="6" s="1"/>
  <c r="D291" i="6"/>
  <c r="V291" i="6" s="1"/>
  <c r="R291" i="6"/>
  <c r="AJ291" i="6" s="1"/>
  <c r="J291" i="6"/>
  <c r="AB291" i="6" s="1"/>
  <c r="P291" i="6"/>
  <c r="AH291" i="6" s="1"/>
  <c r="H291" i="6"/>
  <c r="Z291" i="6" s="1"/>
  <c r="T325" i="6"/>
  <c r="AL325" i="6" s="1"/>
  <c r="P325" i="6"/>
  <c r="AH325" i="6" s="1"/>
  <c r="L325" i="6"/>
  <c r="AD325" i="6" s="1"/>
  <c r="H325" i="6"/>
  <c r="Z325" i="6" s="1"/>
  <c r="D325" i="6"/>
  <c r="V325" i="6" s="1"/>
  <c r="R325" i="6"/>
  <c r="AJ325" i="6" s="1"/>
  <c r="M325" i="6"/>
  <c r="AE325" i="6" s="1"/>
  <c r="G325" i="6"/>
  <c r="Y325" i="6" s="1"/>
  <c r="O325" i="6"/>
  <c r="AG325" i="6" s="1"/>
  <c r="J325" i="6"/>
  <c r="AB325" i="6" s="1"/>
  <c r="E325" i="6"/>
  <c r="W325" i="6" s="1"/>
  <c r="Q325" i="6"/>
  <c r="AI325" i="6" s="1"/>
  <c r="F325" i="6"/>
  <c r="X325" i="6" s="1"/>
  <c r="N325" i="6"/>
  <c r="AF325" i="6" s="1"/>
  <c r="K325" i="6"/>
  <c r="AC325" i="6" s="1"/>
  <c r="S325" i="6"/>
  <c r="AK325" i="6" s="1"/>
  <c r="I325" i="6"/>
  <c r="AA325" i="6" s="1"/>
  <c r="S294" i="6"/>
  <c r="AK294" i="6" s="1"/>
  <c r="O294" i="6"/>
  <c r="AG294" i="6" s="1"/>
  <c r="K294" i="6"/>
  <c r="AC294" i="6" s="1"/>
  <c r="G294" i="6"/>
  <c r="Y294" i="6" s="1"/>
  <c r="Q294" i="6"/>
  <c r="AI294" i="6" s="1"/>
  <c r="M294" i="6"/>
  <c r="AE294" i="6" s="1"/>
  <c r="I294" i="6"/>
  <c r="AA294" i="6" s="1"/>
  <c r="E294" i="6"/>
  <c r="W294" i="6" s="1"/>
  <c r="T294" i="6"/>
  <c r="AL294" i="6" s="1"/>
  <c r="L294" i="6"/>
  <c r="AD294" i="6" s="1"/>
  <c r="D294" i="6"/>
  <c r="V294" i="6" s="1"/>
  <c r="P294" i="6"/>
  <c r="AH294" i="6" s="1"/>
  <c r="H294" i="6"/>
  <c r="Z294" i="6" s="1"/>
  <c r="J294" i="6"/>
  <c r="AB294" i="6" s="1"/>
  <c r="F294" i="6"/>
  <c r="X294" i="6" s="1"/>
  <c r="R294" i="6"/>
  <c r="AJ294" i="6" s="1"/>
  <c r="N294" i="6"/>
  <c r="AF294" i="6" s="1"/>
  <c r="S298" i="6"/>
  <c r="AK298" i="6" s="1"/>
  <c r="O298" i="6"/>
  <c r="AG298" i="6" s="1"/>
  <c r="K298" i="6"/>
  <c r="AC298" i="6" s="1"/>
  <c r="G298" i="6"/>
  <c r="Y298" i="6" s="1"/>
  <c r="Q298" i="6"/>
  <c r="AI298" i="6" s="1"/>
  <c r="M298" i="6"/>
  <c r="AE298" i="6" s="1"/>
  <c r="I298" i="6"/>
  <c r="AA298" i="6" s="1"/>
  <c r="E298" i="6"/>
  <c r="W298" i="6" s="1"/>
  <c r="T298" i="6"/>
  <c r="AL298" i="6" s="1"/>
  <c r="L298" i="6"/>
  <c r="AD298" i="6" s="1"/>
  <c r="D298" i="6"/>
  <c r="V298" i="6" s="1"/>
  <c r="P298" i="6"/>
  <c r="AH298" i="6" s="1"/>
  <c r="H298" i="6"/>
  <c r="Z298" i="6" s="1"/>
  <c r="J298" i="6"/>
  <c r="AB298" i="6" s="1"/>
  <c r="F298" i="6"/>
  <c r="X298" i="6" s="1"/>
  <c r="R298" i="6"/>
  <c r="AJ298" i="6" s="1"/>
  <c r="N298" i="6"/>
  <c r="AF298" i="6" s="1"/>
  <c r="S302" i="6"/>
  <c r="AK302" i="6" s="1"/>
  <c r="O302" i="6"/>
  <c r="AG302" i="6" s="1"/>
  <c r="K302" i="6"/>
  <c r="AC302" i="6" s="1"/>
  <c r="G302" i="6"/>
  <c r="Y302" i="6" s="1"/>
  <c r="Q302" i="6"/>
  <c r="AI302" i="6" s="1"/>
  <c r="M302" i="6"/>
  <c r="AE302" i="6" s="1"/>
  <c r="I302" i="6"/>
  <c r="AA302" i="6" s="1"/>
  <c r="E302" i="6"/>
  <c r="W302" i="6" s="1"/>
  <c r="T302" i="6"/>
  <c r="AL302" i="6" s="1"/>
  <c r="L302" i="6"/>
  <c r="AD302" i="6" s="1"/>
  <c r="D302" i="6"/>
  <c r="V302" i="6" s="1"/>
  <c r="P302" i="6"/>
  <c r="AH302" i="6" s="1"/>
  <c r="H302" i="6"/>
  <c r="Z302" i="6" s="1"/>
  <c r="J302" i="6"/>
  <c r="AB302" i="6" s="1"/>
  <c r="F302" i="6"/>
  <c r="X302" i="6" s="1"/>
  <c r="R302" i="6"/>
  <c r="AJ302" i="6" s="1"/>
  <c r="N302" i="6"/>
  <c r="AF302" i="6" s="1"/>
  <c r="S306" i="6"/>
  <c r="AK306" i="6" s="1"/>
  <c r="O306" i="6"/>
  <c r="AG306" i="6" s="1"/>
  <c r="K306" i="6"/>
  <c r="AC306" i="6" s="1"/>
  <c r="G306" i="6"/>
  <c r="Y306" i="6" s="1"/>
  <c r="Q306" i="6"/>
  <c r="AI306" i="6" s="1"/>
  <c r="M306" i="6"/>
  <c r="AE306" i="6" s="1"/>
  <c r="I306" i="6"/>
  <c r="AA306" i="6" s="1"/>
  <c r="E306" i="6"/>
  <c r="W306" i="6" s="1"/>
  <c r="T306" i="6"/>
  <c r="AL306" i="6" s="1"/>
  <c r="L306" i="6"/>
  <c r="AD306" i="6" s="1"/>
  <c r="D306" i="6"/>
  <c r="V306" i="6" s="1"/>
  <c r="P306" i="6"/>
  <c r="AH306" i="6" s="1"/>
  <c r="H306" i="6"/>
  <c r="Z306" i="6" s="1"/>
  <c r="J306" i="6"/>
  <c r="AB306" i="6" s="1"/>
  <c r="F306" i="6"/>
  <c r="X306" i="6" s="1"/>
  <c r="R306" i="6"/>
  <c r="AJ306" i="6" s="1"/>
  <c r="N306" i="6"/>
  <c r="AF306" i="6" s="1"/>
  <c r="S310" i="6"/>
  <c r="AK310" i="6" s="1"/>
  <c r="O310" i="6"/>
  <c r="AG310" i="6" s="1"/>
  <c r="K310" i="6"/>
  <c r="AC310" i="6" s="1"/>
  <c r="G310" i="6"/>
  <c r="Y310" i="6" s="1"/>
  <c r="Q310" i="6"/>
  <c r="AI310" i="6" s="1"/>
  <c r="M310" i="6"/>
  <c r="AE310" i="6" s="1"/>
  <c r="I310" i="6"/>
  <c r="AA310" i="6" s="1"/>
  <c r="E310" i="6"/>
  <c r="W310" i="6" s="1"/>
  <c r="T310" i="6"/>
  <c r="AL310" i="6" s="1"/>
  <c r="L310" i="6"/>
  <c r="AD310" i="6" s="1"/>
  <c r="D310" i="6"/>
  <c r="V310" i="6" s="1"/>
  <c r="P310" i="6"/>
  <c r="AH310" i="6" s="1"/>
  <c r="H310" i="6"/>
  <c r="Z310" i="6" s="1"/>
  <c r="J310" i="6"/>
  <c r="AB310" i="6" s="1"/>
  <c r="F310" i="6"/>
  <c r="X310" i="6" s="1"/>
  <c r="R310" i="6"/>
  <c r="AJ310" i="6" s="1"/>
  <c r="N310" i="6"/>
  <c r="AF310" i="6" s="1"/>
  <c r="S314" i="6"/>
  <c r="AK314" i="6" s="1"/>
  <c r="O314" i="6"/>
  <c r="AG314" i="6" s="1"/>
  <c r="K314" i="6"/>
  <c r="AC314" i="6" s="1"/>
  <c r="G314" i="6"/>
  <c r="Y314" i="6" s="1"/>
  <c r="Q314" i="6"/>
  <c r="AI314" i="6" s="1"/>
  <c r="M314" i="6"/>
  <c r="AE314" i="6" s="1"/>
  <c r="I314" i="6"/>
  <c r="AA314" i="6" s="1"/>
  <c r="E314" i="6"/>
  <c r="W314" i="6" s="1"/>
  <c r="T314" i="6"/>
  <c r="AL314" i="6" s="1"/>
  <c r="L314" i="6"/>
  <c r="AD314" i="6" s="1"/>
  <c r="D314" i="6"/>
  <c r="V314" i="6" s="1"/>
  <c r="P314" i="6"/>
  <c r="AH314" i="6" s="1"/>
  <c r="H314" i="6"/>
  <c r="Z314" i="6" s="1"/>
  <c r="J314" i="6"/>
  <c r="AB314" i="6" s="1"/>
  <c r="F314" i="6"/>
  <c r="X314" i="6" s="1"/>
  <c r="R314" i="6"/>
  <c r="AJ314" i="6" s="1"/>
  <c r="N314" i="6"/>
  <c r="AF314" i="6" s="1"/>
  <c r="S318" i="6"/>
  <c r="AK318" i="6" s="1"/>
  <c r="O318" i="6"/>
  <c r="AG318" i="6" s="1"/>
  <c r="K318" i="6"/>
  <c r="AC318" i="6" s="1"/>
  <c r="G318" i="6"/>
  <c r="Y318" i="6" s="1"/>
  <c r="Q318" i="6"/>
  <c r="AI318" i="6" s="1"/>
  <c r="M318" i="6"/>
  <c r="AE318" i="6" s="1"/>
  <c r="I318" i="6"/>
  <c r="AA318" i="6" s="1"/>
  <c r="E318" i="6"/>
  <c r="W318" i="6" s="1"/>
  <c r="T318" i="6"/>
  <c r="AL318" i="6" s="1"/>
  <c r="L318" i="6"/>
  <c r="AD318" i="6" s="1"/>
  <c r="D318" i="6"/>
  <c r="V318" i="6" s="1"/>
  <c r="R318" i="6"/>
  <c r="AJ318" i="6" s="1"/>
  <c r="J318" i="6"/>
  <c r="AB318" i="6" s="1"/>
  <c r="P318" i="6"/>
  <c r="AH318" i="6" s="1"/>
  <c r="H318" i="6"/>
  <c r="Z318" i="6" s="1"/>
  <c r="N318" i="6"/>
  <c r="AF318" i="6" s="1"/>
  <c r="F318" i="6"/>
  <c r="X318" i="6" s="1"/>
  <c r="T322" i="6"/>
  <c r="AL322" i="6" s="1"/>
  <c r="S322" i="6"/>
  <c r="AK322" i="6" s="1"/>
  <c r="O322" i="6"/>
  <c r="AG322" i="6" s="1"/>
  <c r="K322" i="6"/>
  <c r="AC322" i="6" s="1"/>
  <c r="G322" i="6"/>
  <c r="Y322" i="6" s="1"/>
  <c r="Q322" i="6"/>
  <c r="AI322" i="6" s="1"/>
  <c r="M322" i="6"/>
  <c r="AE322" i="6" s="1"/>
  <c r="I322" i="6"/>
  <c r="AA322" i="6" s="1"/>
  <c r="E322" i="6"/>
  <c r="W322" i="6" s="1"/>
  <c r="N322" i="6"/>
  <c r="AF322" i="6" s="1"/>
  <c r="F322" i="6"/>
  <c r="X322" i="6" s="1"/>
  <c r="L322" i="6"/>
  <c r="AD322" i="6" s="1"/>
  <c r="D322" i="6"/>
  <c r="V322" i="6" s="1"/>
  <c r="R322" i="6"/>
  <c r="AJ322" i="6" s="1"/>
  <c r="J322" i="6"/>
  <c r="AB322" i="6" s="1"/>
  <c r="P322" i="6"/>
  <c r="AH322" i="6" s="1"/>
  <c r="H322" i="6"/>
  <c r="Z322" i="6" s="1"/>
  <c r="T327" i="6"/>
  <c r="AL327" i="6" s="1"/>
  <c r="P327" i="6"/>
  <c r="AH327" i="6" s="1"/>
  <c r="L327" i="6"/>
  <c r="AD327" i="6" s="1"/>
  <c r="H327" i="6"/>
  <c r="Z327" i="6" s="1"/>
  <c r="D327" i="6"/>
  <c r="V327" i="6" s="1"/>
  <c r="S327" i="6"/>
  <c r="AK327" i="6" s="1"/>
  <c r="O327" i="6"/>
  <c r="AG327" i="6" s="1"/>
  <c r="K327" i="6"/>
  <c r="AC327" i="6" s="1"/>
  <c r="G327" i="6"/>
  <c r="Y327" i="6" s="1"/>
  <c r="Q327" i="6"/>
  <c r="AI327" i="6" s="1"/>
  <c r="I327" i="6"/>
  <c r="AA327" i="6" s="1"/>
  <c r="M327" i="6"/>
  <c r="AE327" i="6" s="1"/>
  <c r="E327" i="6"/>
  <c r="W327" i="6" s="1"/>
  <c r="F327" i="6"/>
  <c r="X327" i="6" s="1"/>
  <c r="R327" i="6"/>
  <c r="AJ327" i="6" s="1"/>
  <c r="N327" i="6"/>
  <c r="AF327" i="6" s="1"/>
  <c r="J327" i="6"/>
  <c r="AB327" i="6" s="1"/>
  <c r="T331" i="6"/>
  <c r="AL331" i="6" s="1"/>
  <c r="P331" i="6"/>
  <c r="AH331" i="6" s="1"/>
  <c r="L331" i="6"/>
  <c r="AD331" i="6" s="1"/>
  <c r="H331" i="6"/>
  <c r="Z331" i="6" s="1"/>
  <c r="D331" i="6"/>
  <c r="V331" i="6" s="1"/>
  <c r="S331" i="6"/>
  <c r="AK331" i="6" s="1"/>
  <c r="O331" i="6"/>
  <c r="AG331" i="6" s="1"/>
  <c r="K331" i="6"/>
  <c r="AC331" i="6" s="1"/>
  <c r="G331" i="6"/>
  <c r="Y331" i="6" s="1"/>
  <c r="Q331" i="6"/>
  <c r="AI331" i="6" s="1"/>
  <c r="I331" i="6"/>
  <c r="AA331" i="6" s="1"/>
  <c r="N331" i="6"/>
  <c r="AF331" i="6" s="1"/>
  <c r="F331" i="6"/>
  <c r="X331" i="6" s="1"/>
  <c r="M331" i="6"/>
  <c r="AE331" i="6" s="1"/>
  <c r="E331" i="6"/>
  <c r="W331" i="6" s="1"/>
  <c r="R331" i="6"/>
  <c r="AJ331" i="6" s="1"/>
  <c r="J331" i="6"/>
  <c r="AB331" i="6" s="1"/>
  <c r="Q338" i="6"/>
  <c r="AI338" i="6" s="1"/>
  <c r="M338" i="6"/>
  <c r="AE338" i="6" s="1"/>
  <c r="I338" i="6"/>
  <c r="AA338" i="6" s="1"/>
  <c r="E338" i="6"/>
  <c r="W338" i="6" s="1"/>
  <c r="T338" i="6"/>
  <c r="AL338" i="6" s="1"/>
  <c r="O338" i="6"/>
  <c r="AG338" i="6" s="1"/>
  <c r="J338" i="6"/>
  <c r="AB338" i="6" s="1"/>
  <c r="D338" i="6"/>
  <c r="V338" i="6" s="1"/>
  <c r="S338" i="6"/>
  <c r="AK338" i="6" s="1"/>
  <c r="N338" i="6"/>
  <c r="AF338" i="6" s="1"/>
  <c r="H338" i="6"/>
  <c r="Z338" i="6" s="1"/>
  <c r="R338" i="6"/>
  <c r="AJ338" i="6" s="1"/>
  <c r="L338" i="6"/>
  <c r="AD338" i="6" s="1"/>
  <c r="G338" i="6"/>
  <c r="Y338" i="6" s="1"/>
  <c r="P338" i="6"/>
  <c r="AH338" i="6" s="1"/>
  <c r="K338" i="6"/>
  <c r="AC338" i="6" s="1"/>
  <c r="F338" i="6"/>
  <c r="X338" i="6" s="1"/>
  <c r="T19" i="6"/>
  <c r="AL19" i="6" s="1"/>
  <c r="P19" i="6"/>
  <c r="AH19" i="6" s="1"/>
  <c r="L19" i="6"/>
  <c r="AD19" i="6" s="1"/>
  <c r="H19" i="6"/>
  <c r="Z19" i="6" s="1"/>
  <c r="D19" i="6"/>
  <c r="V19" i="6" s="1"/>
  <c r="Q19" i="6"/>
  <c r="AI19" i="6" s="1"/>
  <c r="K19" i="6"/>
  <c r="AC19" i="6" s="1"/>
  <c r="F19" i="6"/>
  <c r="X19" i="6" s="1"/>
  <c r="O19" i="6"/>
  <c r="AG19" i="6" s="1"/>
  <c r="J19" i="6"/>
  <c r="AB19" i="6" s="1"/>
  <c r="E19" i="6"/>
  <c r="W19" i="6" s="1"/>
  <c r="S19" i="6"/>
  <c r="AK19" i="6" s="1"/>
  <c r="N19" i="6"/>
  <c r="AF19" i="6" s="1"/>
  <c r="I19" i="6"/>
  <c r="AA19" i="6" s="1"/>
  <c r="R19" i="6"/>
  <c r="AJ19" i="6" s="1"/>
  <c r="M19" i="6"/>
  <c r="AE19" i="6" s="1"/>
  <c r="G19" i="6"/>
  <c r="Y19" i="6" s="1"/>
  <c r="T36" i="6"/>
  <c r="AL36" i="6" s="1"/>
  <c r="P36" i="6"/>
  <c r="AH36" i="6" s="1"/>
  <c r="L36" i="6"/>
  <c r="AD36" i="6" s="1"/>
  <c r="H36" i="6"/>
  <c r="Z36" i="6" s="1"/>
  <c r="D36" i="6"/>
  <c r="V36" i="6" s="1"/>
  <c r="O36" i="6"/>
  <c r="AG36" i="6" s="1"/>
  <c r="J36" i="6"/>
  <c r="AB36" i="6" s="1"/>
  <c r="E36" i="6"/>
  <c r="W36" i="6" s="1"/>
  <c r="S36" i="6"/>
  <c r="AK36" i="6" s="1"/>
  <c r="N36" i="6"/>
  <c r="AF36" i="6" s="1"/>
  <c r="I36" i="6"/>
  <c r="AA36" i="6" s="1"/>
  <c r="R36" i="6"/>
  <c r="AJ36" i="6" s="1"/>
  <c r="M36" i="6"/>
  <c r="AE36" i="6" s="1"/>
  <c r="G36" i="6"/>
  <c r="Y36" i="6" s="1"/>
  <c r="Q36" i="6"/>
  <c r="AI36" i="6" s="1"/>
  <c r="K36" i="6"/>
  <c r="AC36" i="6" s="1"/>
  <c r="F36" i="6"/>
  <c r="X36" i="6" s="1"/>
  <c r="T52" i="6"/>
  <c r="AL52" i="6" s="1"/>
  <c r="P52" i="6"/>
  <c r="AH52" i="6" s="1"/>
  <c r="L52" i="6"/>
  <c r="AD52" i="6" s="1"/>
  <c r="H52" i="6"/>
  <c r="Z52" i="6" s="1"/>
  <c r="D52" i="6"/>
  <c r="V52" i="6" s="1"/>
  <c r="O52" i="6"/>
  <c r="AG52" i="6" s="1"/>
  <c r="J52" i="6"/>
  <c r="AB52" i="6" s="1"/>
  <c r="E52" i="6"/>
  <c r="W52" i="6" s="1"/>
  <c r="S52" i="6"/>
  <c r="AK52" i="6" s="1"/>
  <c r="N52" i="6"/>
  <c r="AF52" i="6" s="1"/>
  <c r="I52" i="6"/>
  <c r="AA52" i="6" s="1"/>
  <c r="R52" i="6"/>
  <c r="AJ52" i="6" s="1"/>
  <c r="M52" i="6"/>
  <c r="AE52" i="6" s="1"/>
  <c r="G52" i="6"/>
  <c r="Y52" i="6" s="1"/>
  <c r="Q52" i="6"/>
  <c r="AI52" i="6" s="1"/>
  <c r="K52" i="6"/>
  <c r="AC52" i="6" s="1"/>
  <c r="F52" i="6"/>
  <c r="X52" i="6" s="1"/>
  <c r="T68" i="6"/>
  <c r="AL68" i="6" s="1"/>
  <c r="P68" i="6"/>
  <c r="AH68" i="6" s="1"/>
  <c r="L68" i="6"/>
  <c r="AD68" i="6" s="1"/>
  <c r="H68" i="6"/>
  <c r="Z68" i="6" s="1"/>
  <c r="D68" i="6"/>
  <c r="V68" i="6" s="1"/>
  <c r="O68" i="6"/>
  <c r="AG68" i="6" s="1"/>
  <c r="J68" i="6"/>
  <c r="AB68" i="6" s="1"/>
  <c r="E68" i="6"/>
  <c r="W68" i="6" s="1"/>
  <c r="S68" i="6"/>
  <c r="AK68" i="6" s="1"/>
  <c r="N68" i="6"/>
  <c r="AF68" i="6" s="1"/>
  <c r="I68" i="6"/>
  <c r="AA68" i="6" s="1"/>
  <c r="R68" i="6"/>
  <c r="AJ68" i="6" s="1"/>
  <c r="M68" i="6"/>
  <c r="AE68" i="6" s="1"/>
  <c r="G68" i="6"/>
  <c r="Y68" i="6" s="1"/>
  <c r="Q68" i="6"/>
  <c r="AI68" i="6" s="1"/>
  <c r="K68" i="6"/>
  <c r="AC68" i="6" s="1"/>
  <c r="F68" i="6"/>
  <c r="X68" i="6" s="1"/>
  <c r="T84" i="6"/>
  <c r="AL84" i="6" s="1"/>
  <c r="P84" i="6"/>
  <c r="AH84" i="6" s="1"/>
  <c r="L84" i="6"/>
  <c r="AD84" i="6" s="1"/>
  <c r="H84" i="6"/>
  <c r="Z84" i="6" s="1"/>
  <c r="D84" i="6"/>
  <c r="V84" i="6" s="1"/>
  <c r="O84" i="6"/>
  <c r="AG84" i="6" s="1"/>
  <c r="J84" i="6"/>
  <c r="AB84" i="6" s="1"/>
  <c r="E84" i="6"/>
  <c r="W84" i="6" s="1"/>
  <c r="S84" i="6"/>
  <c r="AK84" i="6" s="1"/>
  <c r="N84" i="6"/>
  <c r="AF84" i="6" s="1"/>
  <c r="I84" i="6"/>
  <c r="AA84" i="6" s="1"/>
  <c r="R84" i="6"/>
  <c r="AJ84" i="6" s="1"/>
  <c r="M84" i="6"/>
  <c r="AE84" i="6" s="1"/>
  <c r="G84" i="6"/>
  <c r="Y84" i="6" s="1"/>
  <c r="Q84" i="6"/>
  <c r="AI84" i="6" s="1"/>
  <c r="K84" i="6"/>
  <c r="AC84" i="6" s="1"/>
  <c r="F84" i="6"/>
  <c r="X84" i="6" s="1"/>
  <c r="T100" i="6"/>
  <c r="AL100" i="6" s="1"/>
  <c r="P100" i="6"/>
  <c r="AH100" i="6" s="1"/>
  <c r="L100" i="6"/>
  <c r="AD100" i="6" s="1"/>
  <c r="H100" i="6"/>
  <c r="Z100" i="6" s="1"/>
  <c r="D100" i="6"/>
  <c r="V100" i="6" s="1"/>
  <c r="O100" i="6"/>
  <c r="AG100" i="6" s="1"/>
  <c r="J100" i="6"/>
  <c r="AB100" i="6" s="1"/>
  <c r="E100" i="6"/>
  <c r="W100" i="6" s="1"/>
  <c r="S100" i="6"/>
  <c r="AK100" i="6" s="1"/>
  <c r="N100" i="6"/>
  <c r="AF100" i="6" s="1"/>
  <c r="I100" i="6"/>
  <c r="AA100" i="6" s="1"/>
  <c r="R100" i="6"/>
  <c r="AJ100" i="6" s="1"/>
  <c r="M100" i="6"/>
  <c r="AE100" i="6" s="1"/>
  <c r="G100" i="6"/>
  <c r="Y100" i="6" s="1"/>
  <c r="Q100" i="6"/>
  <c r="AI100" i="6" s="1"/>
  <c r="K100" i="6"/>
  <c r="AC100" i="6" s="1"/>
  <c r="F100" i="6"/>
  <c r="X100" i="6" s="1"/>
  <c r="T116" i="6"/>
  <c r="AL116" i="6" s="1"/>
  <c r="P116" i="6"/>
  <c r="AH116" i="6" s="1"/>
  <c r="L116" i="6"/>
  <c r="AD116" i="6" s="1"/>
  <c r="H116" i="6"/>
  <c r="Z116" i="6" s="1"/>
  <c r="D116" i="6"/>
  <c r="V116" i="6" s="1"/>
  <c r="O116" i="6"/>
  <c r="AG116" i="6" s="1"/>
  <c r="J116" i="6"/>
  <c r="AB116" i="6" s="1"/>
  <c r="E116" i="6"/>
  <c r="W116" i="6" s="1"/>
  <c r="S116" i="6"/>
  <c r="AK116" i="6" s="1"/>
  <c r="N116" i="6"/>
  <c r="AF116" i="6" s="1"/>
  <c r="I116" i="6"/>
  <c r="AA116" i="6" s="1"/>
  <c r="R116" i="6"/>
  <c r="AJ116" i="6" s="1"/>
  <c r="M116" i="6"/>
  <c r="AE116" i="6" s="1"/>
  <c r="G116" i="6"/>
  <c r="Y116" i="6" s="1"/>
  <c r="Q116" i="6"/>
  <c r="AI116" i="6" s="1"/>
  <c r="K116" i="6"/>
  <c r="AC116" i="6" s="1"/>
  <c r="F116" i="6"/>
  <c r="X116" i="6" s="1"/>
  <c r="T39" i="6"/>
  <c r="AL39" i="6" s="1"/>
  <c r="P39" i="6"/>
  <c r="AH39" i="6" s="1"/>
  <c r="L39" i="6"/>
  <c r="AD39" i="6" s="1"/>
  <c r="H39" i="6"/>
  <c r="Z39" i="6" s="1"/>
  <c r="D39" i="6"/>
  <c r="V39" i="6" s="1"/>
  <c r="S39" i="6"/>
  <c r="AK39" i="6" s="1"/>
  <c r="N39" i="6"/>
  <c r="AF39" i="6" s="1"/>
  <c r="I39" i="6"/>
  <c r="AA39" i="6" s="1"/>
  <c r="R39" i="6"/>
  <c r="AJ39" i="6" s="1"/>
  <c r="M39" i="6"/>
  <c r="AE39" i="6" s="1"/>
  <c r="G39" i="6"/>
  <c r="Y39" i="6" s="1"/>
  <c r="Q39" i="6"/>
  <c r="AI39" i="6" s="1"/>
  <c r="K39" i="6"/>
  <c r="AC39" i="6" s="1"/>
  <c r="F39" i="6"/>
  <c r="X39" i="6" s="1"/>
  <c r="O39" i="6"/>
  <c r="AG39" i="6" s="1"/>
  <c r="J39" i="6"/>
  <c r="AB39" i="6" s="1"/>
  <c r="E39" i="6"/>
  <c r="W39" i="6" s="1"/>
  <c r="T55" i="6"/>
  <c r="AL55" i="6" s="1"/>
  <c r="P55" i="6"/>
  <c r="AH55" i="6" s="1"/>
  <c r="L55" i="6"/>
  <c r="AD55" i="6" s="1"/>
  <c r="H55" i="6"/>
  <c r="Z55" i="6" s="1"/>
  <c r="D55" i="6"/>
  <c r="V55" i="6" s="1"/>
  <c r="S55" i="6"/>
  <c r="AK55" i="6" s="1"/>
  <c r="N55" i="6"/>
  <c r="AF55" i="6" s="1"/>
  <c r="I55" i="6"/>
  <c r="AA55" i="6" s="1"/>
  <c r="R55" i="6"/>
  <c r="AJ55" i="6" s="1"/>
  <c r="M55" i="6"/>
  <c r="AE55" i="6" s="1"/>
  <c r="G55" i="6"/>
  <c r="Y55" i="6" s="1"/>
  <c r="Q55" i="6"/>
  <c r="AI55" i="6" s="1"/>
  <c r="K55" i="6"/>
  <c r="AC55" i="6" s="1"/>
  <c r="F55" i="6"/>
  <c r="X55" i="6" s="1"/>
  <c r="O55" i="6"/>
  <c r="AG55" i="6" s="1"/>
  <c r="J55" i="6"/>
  <c r="AB55" i="6" s="1"/>
  <c r="E55" i="6"/>
  <c r="W55" i="6" s="1"/>
  <c r="T71" i="6"/>
  <c r="AL71" i="6" s="1"/>
  <c r="P71" i="6"/>
  <c r="AH71" i="6" s="1"/>
  <c r="L71" i="6"/>
  <c r="AD71" i="6" s="1"/>
  <c r="H71" i="6"/>
  <c r="Z71" i="6" s="1"/>
  <c r="D71" i="6"/>
  <c r="V71" i="6" s="1"/>
  <c r="S71" i="6"/>
  <c r="AK71" i="6" s="1"/>
  <c r="N71" i="6"/>
  <c r="AF71" i="6" s="1"/>
  <c r="I71" i="6"/>
  <c r="AA71" i="6" s="1"/>
  <c r="R71" i="6"/>
  <c r="AJ71" i="6" s="1"/>
  <c r="M71" i="6"/>
  <c r="AE71" i="6" s="1"/>
  <c r="G71" i="6"/>
  <c r="Y71" i="6" s="1"/>
  <c r="Q71" i="6"/>
  <c r="AI71" i="6" s="1"/>
  <c r="K71" i="6"/>
  <c r="AC71" i="6" s="1"/>
  <c r="F71" i="6"/>
  <c r="X71" i="6" s="1"/>
  <c r="O71" i="6"/>
  <c r="AG71" i="6" s="1"/>
  <c r="J71" i="6"/>
  <c r="AB71" i="6" s="1"/>
  <c r="E71" i="6"/>
  <c r="W71" i="6" s="1"/>
  <c r="T87" i="6"/>
  <c r="AL87" i="6" s="1"/>
  <c r="P87" i="6"/>
  <c r="AH87" i="6" s="1"/>
  <c r="L87" i="6"/>
  <c r="AD87" i="6" s="1"/>
  <c r="H87" i="6"/>
  <c r="Z87" i="6" s="1"/>
  <c r="D87" i="6"/>
  <c r="V87" i="6" s="1"/>
  <c r="S87" i="6"/>
  <c r="AK87" i="6" s="1"/>
  <c r="N87" i="6"/>
  <c r="AF87" i="6" s="1"/>
  <c r="I87" i="6"/>
  <c r="AA87" i="6" s="1"/>
  <c r="R87" i="6"/>
  <c r="AJ87" i="6" s="1"/>
  <c r="M87" i="6"/>
  <c r="AE87" i="6" s="1"/>
  <c r="G87" i="6"/>
  <c r="Y87" i="6" s="1"/>
  <c r="Q87" i="6"/>
  <c r="AI87" i="6" s="1"/>
  <c r="K87" i="6"/>
  <c r="AC87" i="6" s="1"/>
  <c r="F87" i="6"/>
  <c r="X87" i="6" s="1"/>
  <c r="O87" i="6"/>
  <c r="AG87" i="6" s="1"/>
  <c r="J87" i="6"/>
  <c r="AB87" i="6" s="1"/>
  <c r="E87" i="6"/>
  <c r="W87" i="6" s="1"/>
  <c r="T103" i="6"/>
  <c r="AL103" i="6" s="1"/>
  <c r="P103" i="6"/>
  <c r="AH103" i="6" s="1"/>
  <c r="L103" i="6"/>
  <c r="AD103" i="6" s="1"/>
  <c r="H103" i="6"/>
  <c r="Z103" i="6" s="1"/>
  <c r="D103" i="6"/>
  <c r="V103" i="6" s="1"/>
  <c r="S103" i="6"/>
  <c r="AK103" i="6" s="1"/>
  <c r="N103" i="6"/>
  <c r="AF103" i="6" s="1"/>
  <c r="I103" i="6"/>
  <c r="AA103" i="6" s="1"/>
  <c r="R103" i="6"/>
  <c r="AJ103" i="6" s="1"/>
  <c r="M103" i="6"/>
  <c r="AE103" i="6" s="1"/>
  <c r="G103" i="6"/>
  <c r="Y103" i="6" s="1"/>
  <c r="Q103" i="6"/>
  <c r="AI103" i="6" s="1"/>
  <c r="K103" i="6"/>
  <c r="AC103" i="6" s="1"/>
  <c r="F103" i="6"/>
  <c r="X103" i="6" s="1"/>
  <c r="O103" i="6"/>
  <c r="AG103" i="6" s="1"/>
  <c r="J103" i="6"/>
  <c r="AB103" i="6" s="1"/>
  <c r="E103" i="6"/>
  <c r="W103" i="6" s="1"/>
  <c r="T119" i="6"/>
  <c r="AL119" i="6" s="1"/>
  <c r="P119" i="6"/>
  <c r="AH119" i="6" s="1"/>
  <c r="L119" i="6"/>
  <c r="AD119" i="6" s="1"/>
  <c r="H119" i="6"/>
  <c r="Z119" i="6" s="1"/>
  <c r="D119" i="6"/>
  <c r="V119" i="6" s="1"/>
  <c r="S119" i="6"/>
  <c r="AK119" i="6" s="1"/>
  <c r="N119" i="6"/>
  <c r="AF119" i="6" s="1"/>
  <c r="I119" i="6"/>
  <c r="AA119" i="6" s="1"/>
  <c r="R119" i="6"/>
  <c r="AJ119" i="6" s="1"/>
  <c r="M119" i="6"/>
  <c r="AE119" i="6" s="1"/>
  <c r="G119" i="6"/>
  <c r="Y119" i="6" s="1"/>
  <c r="Q119" i="6"/>
  <c r="AI119" i="6" s="1"/>
  <c r="K119" i="6"/>
  <c r="AC119" i="6" s="1"/>
  <c r="F119" i="6"/>
  <c r="X119" i="6" s="1"/>
  <c r="O119" i="6"/>
  <c r="AG119" i="6" s="1"/>
  <c r="J119" i="6"/>
  <c r="AB119" i="6" s="1"/>
  <c r="E119" i="6"/>
  <c r="W119" i="6" s="1"/>
  <c r="S124" i="6"/>
  <c r="AK124" i="6" s="1"/>
  <c r="O124" i="6"/>
  <c r="AG124" i="6" s="1"/>
  <c r="K124" i="6"/>
  <c r="AC124" i="6" s="1"/>
  <c r="G124" i="6"/>
  <c r="Y124" i="6" s="1"/>
  <c r="Q124" i="6"/>
  <c r="AI124" i="6" s="1"/>
  <c r="M124" i="6"/>
  <c r="AE124" i="6" s="1"/>
  <c r="I124" i="6"/>
  <c r="AA124" i="6" s="1"/>
  <c r="E124" i="6"/>
  <c r="W124" i="6" s="1"/>
  <c r="T124" i="6"/>
  <c r="AL124" i="6" s="1"/>
  <c r="P124" i="6"/>
  <c r="AH124" i="6" s="1"/>
  <c r="L124" i="6"/>
  <c r="AD124" i="6" s="1"/>
  <c r="H124" i="6"/>
  <c r="Z124" i="6" s="1"/>
  <c r="D124" i="6"/>
  <c r="V124" i="6" s="1"/>
  <c r="R124" i="6"/>
  <c r="AJ124" i="6" s="1"/>
  <c r="N124" i="6"/>
  <c r="AF124" i="6" s="1"/>
  <c r="J124" i="6"/>
  <c r="AB124" i="6" s="1"/>
  <c r="F124" i="6"/>
  <c r="X124" i="6" s="1"/>
  <c r="S128" i="6"/>
  <c r="AK128" i="6" s="1"/>
  <c r="O128" i="6"/>
  <c r="AG128" i="6" s="1"/>
  <c r="K128" i="6"/>
  <c r="AC128" i="6" s="1"/>
  <c r="G128" i="6"/>
  <c r="Y128" i="6" s="1"/>
  <c r="Q128" i="6"/>
  <c r="AI128" i="6" s="1"/>
  <c r="M128" i="6"/>
  <c r="AE128" i="6" s="1"/>
  <c r="I128" i="6"/>
  <c r="AA128" i="6" s="1"/>
  <c r="E128" i="6"/>
  <c r="W128" i="6" s="1"/>
  <c r="T128" i="6"/>
  <c r="AL128" i="6" s="1"/>
  <c r="P128" i="6"/>
  <c r="AH128" i="6" s="1"/>
  <c r="L128" i="6"/>
  <c r="AD128" i="6" s="1"/>
  <c r="H128" i="6"/>
  <c r="Z128" i="6" s="1"/>
  <c r="D128" i="6"/>
  <c r="V128" i="6" s="1"/>
  <c r="R128" i="6"/>
  <c r="AJ128" i="6" s="1"/>
  <c r="N128" i="6"/>
  <c r="AF128" i="6" s="1"/>
  <c r="J128" i="6"/>
  <c r="AB128" i="6" s="1"/>
  <c r="F128" i="6"/>
  <c r="X128" i="6" s="1"/>
  <c r="S132" i="6"/>
  <c r="AK132" i="6" s="1"/>
  <c r="O132" i="6"/>
  <c r="AG132" i="6" s="1"/>
  <c r="K132" i="6"/>
  <c r="AC132" i="6" s="1"/>
  <c r="G132" i="6"/>
  <c r="Y132" i="6" s="1"/>
  <c r="Q132" i="6"/>
  <c r="AI132" i="6" s="1"/>
  <c r="M132" i="6"/>
  <c r="AE132" i="6" s="1"/>
  <c r="I132" i="6"/>
  <c r="AA132" i="6" s="1"/>
  <c r="E132" i="6"/>
  <c r="W132" i="6" s="1"/>
  <c r="T132" i="6"/>
  <c r="AL132" i="6" s="1"/>
  <c r="P132" i="6"/>
  <c r="AH132" i="6" s="1"/>
  <c r="L132" i="6"/>
  <c r="AD132" i="6" s="1"/>
  <c r="H132" i="6"/>
  <c r="Z132" i="6" s="1"/>
  <c r="D132" i="6"/>
  <c r="V132" i="6" s="1"/>
  <c r="R132" i="6"/>
  <c r="AJ132" i="6" s="1"/>
  <c r="N132" i="6"/>
  <c r="AF132" i="6" s="1"/>
  <c r="J132" i="6"/>
  <c r="AB132" i="6" s="1"/>
  <c r="F132" i="6"/>
  <c r="X132" i="6" s="1"/>
  <c r="S136" i="6"/>
  <c r="AK136" i="6" s="1"/>
  <c r="O136" i="6"/>
  <c r="AG136" i="6" s="1"/>
  <c r="K136" i="6"/>
  <c r="AC136" i="6" s="1"/>
  <c r="G136" i="6"/>
  <c r="Y136" i="6" s="1"/>
  <c r="Q136" i="6"/>
  <c r="AI136" i="6" s="1"/>
  <c r="M136" i="6"/>
  <c r="AE136" i="6" s="1"/>
  <c r="I136" i="6"/>
  <c r="AA136" i="6" s="1"/>
  <c r="E136" i="6"/>
  <c r="W136" i="6" s="1"/>
  <c r="T136" i="6"/>
  <c r="AL136" i="6" s="1"/>
  <c r="P136" i="6"/>
  <c r="AH136" i="6" s="1"/>
  <c r="L136" i="6"/>
  <c r="AD136" i="6" s="1"/>
  <c r="H136" i="6"/>
  <c r="Z136" i="6" s="1"/>
  <c r="D136" i="6"/>
  <c r="V136" i="6" s="1"/>
  <c r="R136" i="6"/>
  <c r="AJ136" i="6" s="1"/>
  <c r="N136" i="6"/>
  <c r="AF136" i="6" s="1"/>
  <c r="J136" i="6"/>
  <c r="AB136" i="6" s="1"/>
  <c r="F136" i="6"/>
  <c r="X136" i="6" s="1"/>
  <c r="S140" i="6"/>
  <c r="AK140" i="6" s="1"/>
  <c r="O140" i="6"/>
  <c r="AG140" i="6" s="1"/>
  <c r="K140" i="6"/>
  <c r="AC140" i="6" s="1"/>
  <c r="G140" i="6"/>
  <c r="Y140" i="6" s="1"/>
  <c r="Q140" i="6"/>
  <c r="AI140" i="6" s="1"/>
  <c r="M140" i="6"/>
  <c r="AE140" i="6" s="1"/>
  <c r="I140" i="6"/>
  <c r="AA140" i="6" s="1"/>
  <c r="E140" i="6"/>
  <c r="W140" i="6" s="1"/>
  <c r="T140" i="6"/>
  <c r="AL140" i="6" s="1"/>
  <c r="P140" i="6"/>
  <c r="AH140" i="6" s="1"/>
  <c r="L140" i="6"/>
  <c r="AD140" i="6" s="1"/>
  <c r="H140" i="6"/>
  <c r="Z140" i="6" s="1"/>
  <c r="D140" i="6"/>
  <c r="V140" i="6" s="1"/>
  <c r="R140" i="6"/>
  <c r="AJ140" i="6" s="1"/>
  <c r="N140" i="6"/>
  <c r="AF140" i="6" s="1"/>
  <c r="J140" i="6"/>
  <c r="AB140" i="6" s="1"/>
  <c r="F140" i="6"/>
  <c r="X140" i="6" s="1"/>
  <c r="S144" i="6"/>
  <c r="AK144" i="6" s="1"/>
  <c r="O144" i="6"/>
  <c r="AG144" i="6" s="1"/>
  <c r="K144" i="6"/>
  <c r="AC144" i="6" s="1"/>
  <c r="G144" i="6"/>
  <c r="Y144" i="6" s="1"/>
  <c r="R144" i="6"/>
  <c r="AJ144" i="6" s="1"/>
  <c r="N144" i="6"/>
  <c r="AF144" i="6" s="1"/>
  <c r="J144" i="6"/>
  <c r="AB144" i="6" s="1"/>
  <c r="F144" i="6"/>
  <c r="X144" i="6" s="1"/>
  <c r="Q144" i="6"/>
  <c r="AI144" i="6" s="1"/>
  <c r="M144" i="6"/>
  <c r="AE144" i="6" s="1"/>
  <c r="I144" i="6"/>
  <c r="AA144" i="6" s="1"/>
  <c r="E144" i="6"/>
  <c r="W144" i="6" s="1"/>
  <c r="T144" i="6"/>
  <c r="AL144" i="6" s="1"/>
  <c r="P144" i="6"/>
  <c r="AH144" i="6" s="1"/>
  <c r="L144" i="6"/>
  <c r="AD144" i="6" s="1"/>
  <c r="H144" i="6"/>
  <c r="Z144" i="6" s="1"/>
  <c r="D144" i="6"/>
  <c r="V144" i="6" s="1"/>
  <c r="S148" i="6"/>
  <c r="AK148" i="6" s="1"/>
  <c r="O148" i="6"/>
  <c r="AG148" i="6" s="1"/>
  <c r="K148" i="6"/>
  <c r="AC148" i="6" s="1"/>
  <c r="G148" i="6"/>
  <c r="Y148" i="6" s="1"/>
  <c r="R148" i="6"/>
  <c r="AJ148" i="6" s="1"/>
  <c r="N148" i="6"/>
  <c r="AF148" i="6" s="1"/>
  <c r="J148" i="6"/>
  <c r="AB148" i="6" s="1"/>
  <c r="F148" i="6"/>
  <c r="X148" i="6" s="1"/>
  <c r="Q148" i="6"/>
  <c r="AI148" i="6" s="1"/>
  <c r="M148" i="6"/>
  <c r="AE148" i="6" s="1"/>
  <c r="I148" i="6"/>
  <c r="AA148" i="6" s="1"/>
  <c r="E148" i="6"/>
  <c r="W148" i="6" s="1"/>
  <c r="T148" i="6"/>
  <c r="AL148" i="6" s="1"/>
  <c r="P148" i="6"/>
  <c r="AH148" i="6" s="1"/>
  <c r="L148" i="6"/>
  <c r="AD148" i="6" s="1"/>
  <c r="H148" i="6"/>
  <c r="Z148" i="6" s="1"/>
  <c r="D148" i="6"/>
  <c r="V148" i="6" s="1"/>
  <c r="S152" i="6"/>
  <c r="AK152" i="6" s="1"/>
  <c r="O152" i="6"/>
  <c r="AG152" i="6" s="1"/>
  <c r="K152" i="6"/>
  <c r="AC152" i="6" s="1"/>
  <c r="G152" i="6"/>
  <c r="Y152" i="6" s="1"/>
  <c r="R152" i="6"/>
  <c r="AJ152" i="6" s="1"/>
  <c r="N152" i="6"/>
  <c r="AF152" i="6" s="1"/>
  <c r="J152" i="6"/>
  <c r="AB152" i="6" s="1"/>
  <c r="F152" i="6"/>
  <c r="X152" i="6" s="1"/>
  <c r="Q152" i="6"/>
  <c r="AI152" i="6" s="1"/>
  <c r="M152" i="6"/>
  <c r="AE152" i="6" s="1"/>
  <c r="I152" i="6"/>
  <c r="AA152" i="6" s="1"/>
  <c r="E152" i="6"/>
  <c r="W152" i="6" s="1"/>
  <c r="T152" i="6"/>
  <c r="AL152" i="6" s="1"/>
  <c r="P152" i="6"/>
  <c r="AH152" i="6" s="1"/>
  <c r="L152" i="6"/>
  <c r="AD152" i="6" s="1"/>
  <c r="H152" i="6"/>
  <c r="Z152" i="6" s="1"/>
  <c r="D152" i="6"/>
  <c r="V152" i="6" s="1"/>
  <c r="S154" i="6"/>
  <c r="AK154" i="6" s="1"/>
  <c r="O154" i="6"/>
  <c r="AG154" i="6" s="1"/>
  <c r="K154" i="6"/>
  <c r="AC154" i="6" s="1"/>
  <c r="G154" i="6"/>
  <c r="Y154" i="6" s="1"/>
  <c r="T154" i="6"/>
  <c r="AL154" i="6" s="1"/>
  <c r="N154" i="6"/>
  <c r="AF154" i="6" s="1"/>
  <c r="I154" i="6"/>
  <c r="AA154" i="6" s="1"/>
  <c r="D154" i="6"/>
  <c r="V154" i="6" s="1"/>
  <c r="R154" i="6"/>
  <c r="AJ154" i="6" s="1"/>
  <c r="M154" i="6"/>
  <c r="AE154" i="6" s="1"/>
  <c r="H154" i="6"/>
  <c r="Z154" i="6" s="1"/>
  <c r="Q154" i="6"/>
  <c r="AI154" i="6" s="1"/>
  <c r="L154" i="6"/>
  <c r="AD154" i="6" s="1"/>
  <c r="F154" i="6"/>
  <c r="X154" i="6" s="1"/>
  <c r="P154" i="6"/>
  <c r="AH154" i="6" s="1"/>
  <c r="J154" i="6"/>
  <c r="AB154" i="6" s="1"/>
  <c r="E154" i="6"/>
  <c r="W154" i="6" s="1"/>
  <c r="S158" i="6"/>
  <c r="AK158" i="6" s="1"/>
  <c r="O158" i="6"/>
  <c r="AG158" i="6" s="1"/>
  <c r="K158" i="6"/>
  <c r="AC158" i="6" s="1"/>
  <c r="G158" i="6"/>
  <c r="Y158" i="6" s="1"/>
  <c r="T158" i="6"/>
  <c r="AL158" i="6" s="1"/>
  <c r="N158" i="6"/>
  <c r="AF158" i="6" s="1"/>
  <c r="I158" i="6"/>
  <c r="AA158" i="6" s="1"/>
  <c r="D158" i="6"/>
  <c r="V158" i="6" s="1"/>
  <c r="R158" i="6"/>
  <c r="AJ158" i="6" s="1"/>
  <c r="M158" i="6"/>
  <c r="AE158" i="6" s="1"/>
  <c r="H158" i="6"/>
  <c r="Z158" i="6" s="1"/>
  <c r="Q158" i="6"/>
  <c r="AI158" i="6" s="1"/>
  <c r="L158" i="6"/>
  <c r="AD158" i="6" s="1"/>
  <c r="F158" i="6"/>
  <c r="X158" i="6" s="1"/>
  <c r="P158" i="6"/>
  <c r="AH158" i="6" s="1"/>
  <c r="J158" i="6"/>
  <c r="AB158" i="6" s="1"/>
  <c r="E158" i="6"/>
  <c r="W158" i="6" s="1"/>
  <c r="S162" i="6"/>
  <c r="AK162" i="6" s="1"/>
  <c r="O162" i="6"/>
  <c r="AG162" i="6" s="1"/>
  <c r="K162" i="6"/>
  <c r="AC162" i="6" s="1"/>
  <c r="G162" i="6"/>
  <c r="Y162" i="6" s="1"/>
  <c r="T162" i="6"/>
  <c r="AL162" i="6" s="1"/>
  <c r="N162" i="6"/>
  <c r="AF162" i="6" s="1"/>
  <c r="I162" i="6"/>
  <c r="AA162" i="6" s="1"/>
  <c r="D162" i="6"/>
  <c r="V162" i="6" s="1"/>
  <c r="R162" i="6"/>
  <c r="AJ162" i="6" s="1"/>
  <c r="M162" i="6"/>
  <c r="AE162" i="6" s="1"/>
  <c r="H162" i="6"/>
  <c r="Z162" i="6" s="1"/>
  <c r="Q162" i="6"/>
  <c r="AI162" i="6" s="1"/>
  <c r="L162" i="6"/>
  <c r="AD162" i="6" s="1"/>
  <c r="F162" i="6"/>
  <c r="X162" i="6" s="1"/>
  <c r="P162" i="6"/>
  <c r="AH162" i="6" s="1"/>
  <c r="J162" i="6"/>
  <c r="AB162" i="6" s="1"/>
  <c r="E162" i="6"/>
  <c r="W162" i="6" s="1"/>
  <c r="T166" i="6"/>
  <c r="AL166" i="6" s="1"/>
  <c r="P166" i="6"/>
  <c r="AH166" i="6" s="1"/>
  <c r="L166" i="6"/>
  <c r="AD166" i="6" s="1"/>
  <c r="H166" i="6"/>
  <c r="Z166" i="6" s="1"/>
  <c r="D166" i="6"/>
  <c r="V166" i="6" s="1"/>
  <c r="S166" i="6"/>
  <c r="AK166" i="6" s="1"/>
  <c r="O166" i="6"/>
  <c r="AG166" i="6" s="1"/>
  <c r="K166" i="6"/>
  <c r="AC166" i="6" s="1"/>
  <c r="G166" i="6"/>
  <c r="Y166" i="6" s="1"/>
  <c r="N166" i="6"/>
  <c r="AF166" i="6" s="1"/>
  <c r="F166" i="6"/>
  <c r="X166" i="6" s="1"/>
  <c r="M166" i="6"/>
  <c r="AE166" i="6" s="1"/>
  <c r="E166" i="6"/>
  <c r="W166" i="6" s="1"/>
  <c r="R166" i="6"/>
  <c r="AJ166" i="6" s="1"/>
  <c r="J166" i="6"/>
  <c r="AB166" i="6" s="1"/>
  <c r="Q166" i="6"/>
  <c r="AI166" i="6" s="1"/>
  <c r="I166" i="6"/>
  <c r="AA166" i="6" s="1"/>
  <c r="T170" i="6"/>
  <c r="AL170" i="6" s="1"/>
  <c r="P170" i="6"/>
  <c r="AH170" i="6" s="1"/>
  <c r="L170" i="6"/>
  <c r="AD170" i="6" s="1"/>
  <c r="H170" i="6"/>
  <c r="Z170" i="6" s="1"/>
  <c r="D170" i="6"/>
  <c r="V170" i="6" s="1"/>
  <c r="S170" i="6"/>
  <c r="AK170" i="6" s="1"/>
  <c r="O170" i="6"/>
  <c r="AG170" i="6" s="1"/>
  <c r="K170" i="6"/>
  <c r="AC170" i="6" s="1"/>
  <c r="G170" i="6"/>
  <c r="Y170" i="6" s="1"/>
  <c r="N170" i="6"/>
  <c r="AF170" i="6" s="1"/>
  <c r="F170" i="6"/>
  <c r="X170" i="6" s="1"/>
  <c r="M170" i="6"/>
  <c r="AE170" i="6" s="1"/>
  <c r="E170" i="6"/>
  <c r="W170" i="6" s="1"/>
  <c r="R170" i="6"/>
  <c r="AJ170" i="6" s="1"/>
  <c r="J170" i="6"/>
  <c r="AB170" i="6" s="1"/>
  <c r="Q170" i="6"/>
  <c r="AI170" i="6" s="1"/>
  <c r="I170" i="6"/>
  <c r="AA170" i="6" s="1"/>
  <c r="T174" i="6"/>
  <c r="AL174" i="6" s="1"/>
  <c r="P174" i="6"/>
  <c r="AH174" i="6" s="1"/>
  <c r="L174" i="6"/>
  <c r="AD174" i="6" s="1"/>
  <c r="H174" i="6"/>
  <c r="Z174" i="6" s="1"/>
  <c r="D174" i="6"/>
  <c r="V174" i="6" s="1"/>
  <c r="S174" i="6"/>
  <c r="AK174" i="6" s="1"/>
  <c r="O174" i="6"/>
  <c r="AG174" i="6" s="1"/>
  <c r="K174" i="6"/>
  <c r="AC174" i="6" s="1"/>
  <c r="G174" i="6"/>
  <c r="Y174" i="6" s="1"/>
  <c r="N174" i="6"/>
  <c r="AF174" i="6" s="1"/>
  <c r="F174" i="6"/>
  <c r="X174" i="6" s="1"/>
  <c r="M174" i="6"/>
  <c r="AE174" i="6" s="1"/>
  <c r="E174" i="6"/>
  <c r="W174" i="6" s="1"/>
  <c r="R174" i="6"/>
  <c r="AJ174" i="6" s="1"/>
  <c r="J174" i="6"/>
  <c r="AB174" i="6" s="1"/>
  <c r="Q174" i="6"/>
  <c r="AI174" i="6" s="1"/>
  <c r="I174" i="6"/>
  <c r="AA174" i="6" s="1"/>
  <c r="T178" i="6"/>
  <c r="AL178" i="6" s="1"/>
  <c r="P178" i="6"/>
  <c r="AH178" i="6" s="1"/>
  <c r="L178" i="6"/>
  <c r="AD178" i="6" s="1"/>
  <c r="H178" i="6"/>
  <c r="Z178" i="6" s="1"/>
  <c r="D178" i="6"/>
  <c r="V178" i="6" s="1"/>
  <c r="S178" i="6"/>
  <c r="AK178" i="6" s="1"/>
  <c r="O178" i="6"/>
  <c r="AG178" i="6" s="1"/>
  <c r="K178" i="6"/>
  <c r="AC178" i="6" s="1"/>
  <c r="G178" i="6"/>
  <c r="Y178" i="6" s="1"/>
  <c r="N178" i="6"/>
  <c r="AF178" i="6" s="1"/>
  <c r="F178" i="6"/>
  <c r="X178" i="6" s="1"/>
  <c r="M178" i="6"/>
  <c r="AE178" i="6" s="1"/>
  <c r="E178" i="6"/>
  <c r="W178" i="6" s="1"/>
  <c r="R178" i="6"/>
  <c r="AJ178" i="6" s="1"/>
  <c r="J178" i="6"/>
  <c r="AB178" i="6" s="1"/>
  <c r="Q178" i="6"/>
  <c r="AI178" i="6" s="1"/>
  <c r="I178" i="6"/>
  <c r="AA178" i="6" s="1"/>
  <c r="T182" i="6"/>
  <c r="AL182" i="6" s="1"/>
  <c r="P182" i="6"/>
  <c r="AH182" i="6" s="1"/>
  <c r="L182" i="6"/>
  <c r="AD182" i="6" s="1"/>
  <c r="H182" i="6"/>
  <c r="Z182" i="6" s="1"/>
  <c r="D182" i="6"/>
  <c r="V182" i="6" s="1"/>
  <c r="S182" i="6"/>
  <c r="AK182" i="6" s="1"/>
  <c r="O182" i="6"/>
  <c r="AG182" i="6" s="1"/>
  <c r="K182" i="6"/>
  <c r="AC182" i="6" s="1"/>
  <c r="G182" i="6"/>
  <c r="Y182" i="6" s="1"/>
  <c r="N182" i="6"/>
  <c r="AF182" i="6" s="1"/>
  <c r="F182" i="6"/>
  <c r="X182" i="6" s="1"/>
  <c r="M182" i="6"/>
  <c r="AE182" i="6" s="1"/>
  <c r="E182" i="6"/>
  <c r="W182" i="6" s="1"/>
  <c r="R182" i="6"/>
  <c r="AJ182" i="6" s="1"/>
  <c r="J182" i="6"/>
  <c r="AB182" i="6" s="1"/>
  <c r="Q182" i="6"/>
  <c r="AI182" i="6" s="1"/>
  <c r="I182" i="6"/>
  <c r="AA182" i="6" s="1"/>
  <c r="Q186" i="6"/>
  <c r="AI186" i="6" s="1"/>
  <c r="M186" i="6"/>
  <c r="AE186" i="6" s="1"/>
  <c r="I186" i="6"/>
  <c r="AA186" i="6" s="1"/>
  <c r="E186" i="6"/>
  <c r="W186" i="6" s="1"/>
  <c r="T186" i="6"/>
  <c r="AL186" i="6" s="1"/>
  <c r="P186" i="6"/>
  <c r="AH186" i="6" s="1"/>
  <c r="L186" i="6"/>
  <c r="AD186" i="6" s="1"/>
  <c r="H186" i="6"/>
  <c r="Z186" i="6" s="1"/>
  <c r="D186" i="6"/>
  <c r="V186" i="6" s="1"/>
  <c r="S186" i="6"/>
  <c r="AK186" i="6" s="1"/>
  <c r="O186" i="6"/>
  <c r="AG186" i="6" s="1"/>
  <c r="K186" i="6"/>
  <c r="AC186" i="6" s="1"/>
  <c r="G186" i="6"/>
  <c r="Y186" i="6" s="1"/>
  <c r="J186" i="6"/>
  <c r="AB186" i="6" s="1"/>
  <c r="F186" i="6"/>
  <c r="X186" i="6" s="1"/>
  <c r="R186" i="6"/>
  <c r="AJ186" i="6" s="1"/>
  <c r="N186" i="6"/>
  <c r="AF186" i="6" s="1"/>
  <c r="Q190" i="6"/>
  <c r="AI190" i="6" s="1"/>
  <c r="M190" i="6"/>
  <c r="AE190" i="6" s="1"/>
  <c r="I190" i="6"/>
  <c r="AA190" i="6" s="1"/>
  <c r="E190" i="6"/>
  <c r="W190" i="6" s="1"/>
  <c r="T190" i="6"/>
  <c r="AL190" i="6" s="1"/>
  <c r="P190" i="6"/>
  <c r="AH190" i="6" s="1"/>
  <c r="L190" i="6"/>
  <c r="AD190" i="6" s="1"/>
  <c r="H190" i="6"/>
  <c r="Z190" i="6" s="1"/>
  <c r="D190" i="6"/>
  <c r="V190" i="6" s="1"/>
  <c r="S190" i="6"/>
  <c r="AK190" i="6" s="1"/>
  <c r="O190" i="6"/>
  <c r="AG190" i="6" s="1"/>
  <c r="K190" i="6"/>
  <c r="AC190" i="6" s="1"/>
  <c r="G190" i="6"/>
  <c r="Y190" i="6" s="1"/>
  <c r="J190" i="6"/>
  <c r="AB190" i="6" s="1"/>
  <c r="F190" i="6"/>
  <c r="X190" i="6" s="1"/>
  <c r="R190" i="6"/>
  <c r="AJ190" i="6" s="1"/>
  <c r="N190" i="6"/>
  <c r="AF190" i="6" s="1"/>
  <c r="Q194" i="6"/>
  <c r="AI194" i="6" s="1"/>
  <c r="M194" i="6"/>
  <c r="AE194" i="6" s="1"/>
  <c r="I194" i="6"/>
  <c r="AA194" i="6" s="1"/>
  <c r="E194" i="6"/>
  <c r="W194" i="6" s="1"/>
  <c r="T194" i="6"/>
  <c r="AL194" i="6" s="1"/>
  <c r="P194" i="6"/>
  <c r="AH194" i="6" s="1"/>
  <c r="L194" i="6"/>
  <c r="AD194" i="6" s="1"/>
  <c r="H194" i="6"/>
  <c r="Z194" i="6" s="1"/>
  <c r="D194" i="6"/>
  <c r="V194" i="6" s="1"/>
  <c r="S194" i="6"/>
  <c r="AK194" i="6" s="1"/>
  <c r="O194" i="6"/>
  <c r="AG194" i="6" s="1"/>
  <c r="K194" i="6"/>
  <c r="AC194" i="6" s="1"/>
  <c r="G194" i="6"/>
  <c r="Y194" i="6" s="1"/>
  <c r="J194" i="6"/>
  <c r="AB194" i="6" s="1"/>
  <c r="F194" i="6"/>
  <c r="X194" i="6" s="1"/>
  <c r="R194" i="6"/>
  <c r="AJ194" i="6" s="1"/>
  <c r="N194" i="6"/>
  <c r="AF194" i="6" s="1"/>
  <c r="Q198" i="6"/>
  <c r="AI198" i="6" s="1"/>
  <c r="M198" i="6"/>
  <c r="AE198" i="6" s="1"/>
  <c r="I198" i="6"/>
  <c r="AA198" i="6" s="1"/>
  <c r="E198" i="6"/>
  <c r="W198" i="6" s="1"/>
  <c r="T198" i="6"/>
  <c r="AL198" i="6" s="1"/>
  <c r="P198" i="6"/>
  <c r="AH198" i="6" s="1"/>
  <c r="L198" i="6"/>
  <c r="AD198" i="6" s="1"/>
  <c r="H198" i="6"/>
  <c r="Z198" i="6" s="1"/>
  <c r="D198" i="6"/>
  <c r="V198" i="6" s="1"/>
  <c r="S198" i="6"/>
  <c r="AK198" i="6" s="1"/>
  <c r="O198" i="6"/>
  <c r="AG198" i="6" s="1"/>
  <c r="K198" i="6"/>
  <c r="AC198" i="6" s="1"/>
  <c r="G198" i="6"/>
  <c r="Y198" i="6" s="1"/>
  <c r="J198" i="6"/>
  <c r="AB198" i="6" s="1"/>
  <c r="F198" i="6"/>
  <c r="X198" i="6" s="1"/>
  <c r="R198" i="6"/>
  <c r="AJ198" i="6" s="1"/>
  <c r="N198" i="6"/>
  <c r="AF198" i="6" s="1"/>
  <c r="Q202" i="6"/>
  <c r="AI202" i="6" s="1"/>
  <c r="M202" i="6"/>
  <c r="AE202" i="6" s="1"/>
  <c r="I202" i="6"/>
  <c r="AA202" i="6" s="1"/>
  <c r="E202" i="6"/>
  <c r="W202" i="6" s="1"/>
  <c r="T202" i="6"/>
  <c r="AL202" i="6" s="1"/>
  <c r="P202" i="6"/>
  <c r="AH202" i="6" s="1"/>
  <c r="L202" i="6"/>
  <c r="AD202" i="6" s="1"/>
  <c r="H202" i="6"/>
  <c r="Z202" i="6" s="1"/>
  <c r="D202" i="6"/>
  <c r="V202" i="6" s="1"/>
  <c r="S202" i="6"/>
  <c r="AK202" i="6" s="1"/>
  <c r="O202" i="6"/>
  <c r="AG202" i="6" s="1"/>
  <c r="K202" i="6"/>
  <c r="AC202" i="6" s="1"/>
  <c r="G202" i="6"/>
  <c r="Y202" i="6" s="1"/>
  <c r="J202" i="6"/>
  <c r="AB202" i="6" s="1"/>
  <c r="F202" i="6"/>
  <c r="X202" i="6" s="1"/>
  <c r="R202" i="6"/>
  <c r="AJ202" i="6" s="1"/>
  <c r="N202" i="6"/>
  <c r="AF202" i="6" s="1"/>
  <c r="Q206" i="6"/>
  <c r="AI206" i="6" s="1"/>
  <c r="M206" i="6"/>
  <c r="AE206" i="6" s="1"/>
  <c r="I206" i="6"/>
  <c r="AA206" i="6" s="1"/>
  <c r="E206" i="6"/>
  <c r="W206" i="6" s="1"/>
  <c r="T206" i="6"/>
  <c r="AL206" i="6" s="1"/>
  <c r="P206" i="6"/>
  <c r="AH206" i="6" s="1"/>
  <c r="L206" i="6"/>
  <c r="AD206" i="6" s="1"/>
  <c r="H206" i="6"/>
  <c r="Z206" i="6" s="1"/>
  <c r="D206" i="6"/>
  <c r="V206" i="6" s="1"/>
  <c r="S206" i="6"/>
  <c r="AK206" i="6" s="1"/>
  <c r="O206" i="6"/>
  <c r="AG206" i="6" s="1"/>
  <c r="K206" i="6"/>
  <c r="AC206" i="6" s="1"/>
  <c r="G206" i="6"/>
  <c r="Y206" i="6" s="1"/>
  <c r="J206" i="6"/>
  <c r="AB206" i="6" s="1"/>
  <c r="F206" i="6"/>
  <c r="X206" i="6" s="1"/>
  <c r="R206" i="6"/>
  <c r="AJ206" i="6" s="1"/>
  <c r="N206" i="6"/>
  <c r="AF206" i="6" s="1"/>
  <c r="Q210" i="6"/>
  <c r="AI210" i="6" s="1"/>
  <c r="M210" i="6"/>
  <c r="AE210" i="6" s="1"/>
  <c r="I210" i="6"/>
  <c r="AA210" i="6" s="1"/>
  <c r="E210" i="6"/>
  <c r="W210" i="6" s="1"/>
  <c r="T210" i="6"/>
  <c r="AL210" i="6" s="1"/>
  <c r="P210" i="6"/>
  <c r="AH210" i="6" s="1"/>
  <c r="L210" i="6"/>
  <c r="AD210" i="6" s="1"/>
  <c r="H210" i="6"/>
  <c r="Z210" i="6" s="1"/>
  <c r="D210" i="6"/>
  <c r="V210" i="6" s="1"/>
  <c r="S210" i="6"/>
  <c r="AK210" i="6" s="1"/>
  <c r="O210" i="6"/>
  <c r="AG210" i="6" s="1"/>
  <c r="K210" i="6"/>
  <c r="AC210" i="6" s="1"/>
  <c r="G210" i="6"/>
  <c r="Y210" i="6" s="1"/>
  <c r="J210" i="6"/>
  <c r="AB210" i="6" s="1"/>
  <c r="F210" i="6"/>
  <c r="X210" i="6" s="1"/>
  <c r="R210" i="6"/>
  <c r="AJ210" i="6" s="1"/>
  <c r="N210" i="6"/>
  <c r="AF210" i="6" s="1"/>
  <c r="T214" i="6"/>
  <c r="AL214" i="6" s="1"/>
  <c r="P214" i="6"/>
  <c r="AH214" i="6" s="1"/>
  <c r="L214" i="6"/>
  <c r="AD214" i="6" s="1"/>
  <c r="H214" i="6"/>
  <c r="Z214" i="6" s="1"/>
  <c r="D214" i="6"/>
  <c r="V214" i="6" s="1"/>
  <c r="Q214" i="6"/>
  <c r="AI214" i="6" s="1"/>
  <c r="K214" i="6"/>
  <c r="AC214" i="6" s="1"/>
  <c r="F214" i="6"/>
  <c r="X214" i="6" s="1"/>
  <c r="O214" i="6"/>
  <c r="AG214" i="6" s="1"/>
  <c r="J214" i="6"/>
  <c r="AB214" i="6" s="1"/>
  <c r="E214" i="6"/>
  <c r="W214" i="6" s="1"/>
  <c r="S214" i="6"/>
  <c r="AK214" i="6" s="1"/>
  <c r="N214" i="6"/>
  <c r="AF214" i="6" s="1"/>
  <c r="I214" i="6"/>
  <c r="AA214" i="6" s="1"/>
  <c r="R214" i="6"/>
  <c r="AJ214" i="6" s="1"/>
  <c r="M214" i="6"/>
  <c r="AE214" i="6" s="1"/>
  <c r="G214" i="6"/>
  <c r="Y214" i="6" s="1"/>
  <c r="T216" i="6"/>
  <c r="AL216" i="6" s="1"/>
  <c r="P216" i="6"/>
  <c r="AH216" i="6" s="1"/>
  <c r="L216" i="6"/>
  <c r="AD216" i="6" s="1"/>
  <c r="H216" i="6"/>
  <c r="Z216" i="6" s="1"/>
  <c r="D216" i="6"/>
  <c r="V216" i="6" s="1"/>
  <c r="S216" i="6"/>
  <c r="AK216" i="6" s="1"/>
  <c r="N216" i="6"/>
  <c r="AF216" i="6" s="1"/>
  <c r="I216" i="6"/>
  <c r="AA216" i="6" s="1"/>
  <c r="R216" i="6"/>
  <c r="AJ216" i="6" s="1"/>
  <c r="M216" i="6"/>
  <c r="AE216" i="6" s="1"/>
  <c r="G216" i="6"/>
  <c r="Y216" i="6" s="1"/>
  <c r="Q216" i="6"/>
  <c r="AI216" i="6" s="1"/>
  <c r="K216" i="6"/>
  <c r="AC216" i="6" s="1"/>
  <c r="F216" i="6"/>
  <c r="X216" i="6" s="1"/>
  <c r="O216" i="6"/>
  <c r="AG216" i="6" s="1"/>
  <c r="J216" i="6"/>
  <c r="AB216" i="6" s="1"/>
  <c r="E216" i="6"/>
  <c r="W216" i="6" s="1"/>
  <c r="T235" i="6"/>
  <c r="AL235" i="6" s="1"/>
  <c r="P235" i="6"/>
  <c r="AH235" i="6" s="1"/>
  <c r="L235" i="6"/>
  <c r="AD235" i="6" s="1"/>
  <c r="H235" i="6"/>
  <c r="Z235" i="6" s="1"/>
  <c r="D235" i="6"/>
  <c r="V235" i="6" s="1"/>
  <c r="R235" i="6"/>
  <c r="AJ235" i="6" s="1"/>
  <c r="M235" i="6"/>
  <c r="AE235" i="6" s="1"/>
  <c r="G235" i="6"/>
  <c r="Y235" i="6" s="1"/>
  <c r="Q235" i="6"/>
  <c r="AI235" i="6" s="1"/>
  <c r="K235" i="6"/>
  <c r="AC235" i="6" s="1"/>
  <c r="F235" i="6"/>
  <c r="X235" i="6" s="1"/>
  <c r="O235" i="6"/>
  <c r="AG235" i="6" s="1"/>
  <c r="J235" i="6"/>
  <c r="AB235" i="6" s="1"/>
  <c r="E235" i="6"/>
  <c r="W235" i="6" s="1"/>
  <c r="S235" i="6"/>
  <c r="AK235" i="6" s="1"/>
  <c r="N235" i="6"/>
  <c r="AF235" i="6" s="1"/>
  <c r="I235" i="6"/>
  <c r="AA235" i="6" s="1"/>
  <c r="T251" i="6"/>
  <c r="AL251" i="6" s="1"/>
  <c r="P251" i="6"/>
  <c r="AH251" i="6" s="1"/>
  <c r="L251" i="6"/>
  <c r="AD251" i="6" s="1"/>
  <c r="H251" i="6"/>
  <c r="Z251" i="6" s="1"/>
  <c r="D251" i="6"/>
  <c r="V251" i="6" s="1"/>
  <c r="R251" i="6"/>
  <c r="AJ251" i="6" s="1"/>
  <c r="M251" i="6"/>
  <c r="AE251" i="6" s="1"/>
  <c r="G251" i="6"/>
  <c r="Y251" i="6" s="1"/>
  <c r="Q251" i="6"/>
  <c r="AI251" i="6" s="1"/>
  <c r="K251" i="6"/>
  <c r="AC251" i="6" s="1"/>
  <c r="F251" i="6"/>
  <c r="X251" i="6" s="1"/>
  <c r="O251" i="6"/>
  <c r="AG251" i="6" s="1"/>
  <c r="J251" i="6"/>
  <c r="AB251" i="6" s="1"/>
  <c r="E251" i="6"/>
  <c r="W251" i="6" s="1"/>
  <c r="S251" i="6"/>
  <c r="AK251" i="6" s="1"/>
  <c r="N251" i="6"/>
  <c r="AF251" i="6" s="1"/>
  <c r="I251" i="6"/>
  <c r="AA251" i="6" s="1"/>
  <c r="R267" i="6"/>
  <c r="AJ267" i="6" s="1"/>
  <c r="N267" i="6"/>
  <c r="AF267" i="6" s="1"/>
  <c r="J267" i="6"/>
  <c r="AB267" i="6" s="1"/>
  <c r="F267" i="6"/>
  <c r="X267" i="6" s="1"/>
  <c r="T267" i="6"/>
  <c r="AL267" i="6" s="1"/>
  <c r="P267" i="6"/>
  <c r="AH267" i="6" s="1"/>
  <c r="L267" i="6"/>
  <c r="AD267" i="6" s="1"/>
  <c r="H267" i="6"/>
  <c r="Z267" i="6" s="1"/>
  <c r="D267" i="6"/>
  <c r="V267" i="6" s="1"/>
  <c r="Q267" i="6"/>
  <c r="AI267" i="6" s="1"/>
  <c r="I267" i="6"/>
  <c r="AA267" i="6" s="1"/>
  <c r="O267" i="6"/>
  <c r="AG267" i="6" s="1"/>
  <c r="G267" i="6"/>
  <c r="Y267" i="6" s="1"/>
  <c r="M267" i="6"/>
  <c r="AE267" i="6" s="1"/>
  <c r="E267" i="6"/>
  <c r="W267" i="6" s="1"/>
  <c r="S267" i="6"/>
  <c r="AK267" i="6" s="1"/>
  <c r="K267" i="6"/>
  <c r="AC267" i="6" s="1"/>
  <c r="T230" i="6"/>
  <c r="AL230" i="6" s="1"/>
  <c r="P230" i="6"/>
  <c r="AH230" i="6" s="1"/>
  <c r="L230" i="6"/>
  <c r="AD230" i="6" s="1"/>
  <c r="H230" i="6"/>
  <c r="Z230" i="6" s="1"/>
  <c r="D230" i="6"/>
  <c r="V230" i="6" s="1"/>
  <c r="Q230" i="6"/>
  <c r="AI230" i="6" s="1"/>
  <c r="K230" i="6"/>
  <c r="AC230" i="6" s="1"/>
  <c r="F230" i="6"/>
  <c r="X230" i="6" s="1"/>
  <c r="O230" i="6"/>
  <c r="AG230" i="6" s="1"/>
  <c r="J230" i="6"/>
  <c r="AB230" i="6" s="1"/>
  <c r="E230" i="6"/>
  <c r="W230" i="6" s="1"/>
  <c r="S230" i="6"/>
  <c r="AK230" i="6" s="1"/>
  <c r="N230" i="6"/>
  <c r="AF230" i="6" s="1"/>
  <c r="I230" i="6"/>
  <c r="AA230" i="6" s="1"/>
  <c r="R230" i="6"/>
  <c r="AJ230" i="6" s="1"/>
  <c r="M230" i="6"/>
  <c r="AE230" i="6" s="1"/>
  <c r="G230" i="6"/>
  <c r="Y230" i="6" s="1"/>
  <c r="T246" i="6"/>
  <c r="AL246" i="6" s="1"/>
  <c r="P246" i="6"/>
  <c r="AH246" i="6" s="1"/>
  <c r="L246" i="6"/>
  <c r="AD246" i="6" s="1"/>
  <c r="H246" i="6"/>
  <c r="Z246" i="6" s="1"/>
  <c r="D246" i="6"/>
  <c r="V246" i="6" s="1"/>
  <c r="Q246" i="6"/>
  <c r="AI246" i="6" s="1"/>
  <c r="K246" i="6"/>
  <c r="AC246" i="6" s="1"/>
  <c r="F246" i="6"/>
  <c r="X246" i="6" s="1"/>
  <c r="O246" i="6"/>
  <c r="AG246" i="6" s="1"/>
  <c r="J246" i="6"/>
  <c r="AB246" i="6" s="1"/>
  <c r="E246" i="6"/>
  <c r="W246" i="6" s="1"/>
  <c r="S246" i="6"/>
  <c r="AK246" i="6" s="1"/>
  <c r="N246" i="6"/>
  <c r="AF246" i="6" s="1"/>
  <c r="I246" i="6"/>
  <c r="AA246" i="6" s="1"/>
  <c r="R246" i="6"/>
  <c r="AJ246" i="6" s="1"/>
  <c r="M246" i="6"/>
  <c r="AE246" i="6" s="1"/>
  <c r="G246" i="6"/>
  <c r="Y246" i="6" s="1"/>
  <c r="T262" i="6"/>
  <c r="AL262" i="6" s="1"/>
  <c r="P262" i="6"/>
  <c r="AH262" i="6" s="1"/>
  <c r="L262" i="6"/>
  <c r="AD262" i="6" s="1"/>
  <c r="H262" i="6"/>
  <c r="Z262" i="6" s="1"/>
  <c r="D262" i="6"/>
  <c r="V262" i="6" s="1"/>
  <c r="Q262" i="6"/>
  <c r="AI262" i="6" s="1"/>
  <c r="K262" i="6"/>
  <c r="AC262" i="6" s="1"/>
  <c r="F262" i="6"/>
  <c r="X262" i="6" s="1"/>
  <c r="O262" i="6"/>
  <c r="AG262" i="6" s="1"/>
  <c r="J262" i="6"/>
  <c r="AB262" i="6" s="1"/>
  <c r="E262" i="6"/>
  <c r="W262" i="6" s="1"/>
  <c r="S262" i="6"/>
  <c r="AK262" i="6" s="1"/>
  <c r="N262" i="6"/>
  <c r="AF262" i="6" s="1"/>
  <c r="I262" i="6"/>
  <c r="AA262" i="6" s="1"/>
  <c r="R262" i="6"/>
  <c r="AJ262" i="6" s="1"/>
  <c r="M262" i="6"/>
  <c r="AE262" i="6" s="1"/>
  <c r="G262" i="6"/>
  <c r="Y262" i="6" s="1"/>
  <c r="T225" i="6"/>
  <c r="AL225" i="6" s="1"/>
  <c r="P225" i="6"/>
  <c r="AH225" i="6" s="1"/>
  <c r="L225" i="6"/>
  <c r="AD225" i="6" s="1"/>
  <c r="H225" i="6"/>
  <c r="Z225" i="6" s="1"/>
  <c r="D225" i="6"/>
  <c r="V225" i="6" s="1"/>
  <c r="O225" i="6"/>
  <c r="AG225" i="6" s="1"/>
  <c r="J225" i="6"/>
  <c r="AB225" i="6" s="1"/>
  <c r="E225" i="6"/>
  <c r="W225" i="6" s="1"/>
  <c r="S225" i="6"/>
  <c r="AK225" i="6" s="1"/>
  <c r="N225" i="6"/>
  <c r="AF225" i="6" s="1"/>
  <c r="I225" i="6"/>
  <c r="AA225" i="6" s="1"/>
  <c r="R225" i="6"/>
  <c r="AJ225" i="6" s="1"/>
  <c r="M225" i="6"/>
  <c r="AE225" i="6" s="1"/>
  <c r="G225" i="6"/>
  <c r="Y225" i="6" s="1"/>
  <c r="Q225" i="6"/>
  <c r="AI225" i="6" s="1"/>
  <c r="K225" i="6"/>
  <c r="AC225" i="6" s="1"/>
  <c r="F225" i="6"/>
  <c r="X225" i="6" s="1"/>
  <c r="T241" i="6"/>
  <c r="AL241" i="6" s="1"/>
  <c r="P241" i="6"/>
  <c r="AH241" i="6" s="1"/>
  <c r="L241" i="6"/>
  <c r="AD241" i="6" s="1"/>
  <c r="H241" i="6"/>
  <c r="Z241" i="6" s="1"/>
  <c r="D241" i="6"/>
  <c r="V241" i="6" s="1"/>
  <c r="O241" i="6"/>
  <c r="AG241" i="6" s="1"/>
  <c r="J241" i="6"/>
  <c r="AB241" i="6" s="1"/>
  <c r="E241" i="6"/>
  <c r="W241" i="6" s="1"/>
  <c r="S241" i="6"/>
  <c r="AK241" i="6" s="1"/>
  <c r="N241" i="6"/>
  <c r="AF241" i="6" s="1"/>
  <c r="I241" i="6"/>
  <c r="AA241" i="6" s="1"/>
  <c r="R241" i="6"/>
  <c r="AJ241" i="6" s="1"/>
  <c r="M241" i="6"/>
  <c r="AE241" i="6" s="1"/>
  <c r="G241" i="6"/>
  <c r="Y241" i="6" s="1"/>
  <c r="Q241" i="6"/>
  <c r="AI241" i="6" s="1"/>
  <c r="K241" i="6"/>
  <c r="AC241" i="6" s="1"/>
  <c r="F241" i="6"/>
  <c r="X241" i="6" s="1"/>
  <c r="T257" i="6"/>
  <c r="AL257" i="6" s="1"/>
  <c r="P257" i="6"/>
  <c r="AH257" i="6" s="1"/>
  <c r="L257" i="6"/>
  <c r="AD257" i="6" s="1"/>
  <c r="H257" i="6"/>
  <c r="Z257" i="6" s="1"/>
  <c r="D257" i="6"/>
  <c r="V257" i="6" s="1"/>
  <c r="O257" i="6"/>
  <c r="AG257" i="6" s="1"/>
  <c r="J257" i="6"/>
  <c r="AB257" i="6" s="1"/>
  <c r="E257" i="6"/>
  <c r="W257" i="6" s="1"/>
  <c r="S257" i="6"/>
  <c r="AK257" i="6" s="1"/>
  <c r="N257" i="6"/>
  <c r="AF257" i="6" s="1"/>
  <c r="I257" i="6"/>
  <c r="AA257" i="6" s="1"/>
  <c r="R257" i="6"/>
  <c r="AJ257" i="6" s="1"/>
  <c r="M257" i="6"/>
  <c r="AE257" i="6" s="1"/>
  <c r="G257" i="6"/>
  <c r="Y257" i="6" s="1"/>
  <c r="Q257" i="6"/>
  <c r="AI257" i="6" s="1"/>
  <c r="K257" i="6"/>
  <c r="AC257" i="6" s="1"/>
  <c r="F257" i="6"/>
  <c r="X257" i="6" s="1"/>
  <c r="T224" i="6"/>
  <c r="AL224" i="6" s="1"/>
  <c r="P224" i="6"/>
  <c r="AH224" i="6" s="1"/>
  <c r="L224" i="6"/>
  <c r="AD224" i="6" s="1"/>
  <c r="H224" i="6"/>
  <c r="Z224" i="6" s="1"/>
  <c r="D224" i="6"/>
  <c r="V224" i="6" s="1"/>
  <c r="S224" i="6"/>
  <c r="AK224" i="6" s="1"/>
  <c r="N224" i="6"/>
  <c r="AF224" i="6" s="1"/>
  <c r="I224" i="6"/>
  <c r="AA224" i="6" s="1"/>
  <c r="R224" i="6"/>
  <c r="AJ224" i="6" s="1"/>
  <c r="M224" i="6"/>
  <c r="AE224" i="6" s="1"/>
  <c r="G224" i="6"/>
  <c r="Y224" i="6" s="1"/>
  <c r="Q224" i="6"/>
  <c r="AI224" i="6" s="1"/>
  <c r="K224" i="6"/>
  <c r="AC224" i="6" s="1"/>
  <c r="F224" i="6"/>
  <c r="X224" i="6" s="1"/>
  <c r="O224" i="6"/>
  <c r="AG224" i="6" s="1"/>
  <c r="J224" i="6"/>
  <c r="AB224" i="6" s="1"/>
  <c r="E224" i="6"/>
  <c r="W224" i="6" s="1"/>
  <c r="T240" i="6"/>
  <c r="AL240" i="6" s="1"/>
  <c r="P240" i="6"/>
  <c r="AH240" i="6" s="1"/>
  <c r="L240" i="6"/>
  <c r="AD240" i="6" s="1"/>
  <c r="H240" i="6"/>
  <c r="Z240" i="6" s="1"/>
  <c r="D240" i="6"/>
  <c r="V240" i="6" s="1"/>
  <c r="S240" i="6"/>
  <c r="AK240" i="6" s="1"/>
  <c r="N240" i="6"/>
  <c r="AF240" i="6" s="1"/>
  <c r="I240" i="6"/>
  <c r="AA240" i="6" s="1"/>
  <c r="R240" i="6"/>
  <c r="AJ240" i="6" s="1"/>
  <c r="M240" i="6"/>
  <c r="AE240" i="6" s="1"/>
  <c r="G240" i="6"/>
  <c r="Y240" i="6" s="1"/>
  <c r="Q240" i="6"/>
  <c r="AI240" i="6" s="1"/>
  <c r="K240" i="6"/>
  <c r="AC240" i="6" s="1"/>
  <c r="F240" i="6"/>
  <c r="X240" i="6" s="1"/>
  <c r="O240" i="6"/>
  <c r="AG240" i="6" s="1"/>
  <c r="J240" i="6"/>
  <c r="AB240" i="6" s="1"/>
  <c r="E240" i="6"/>
  <c r="W240" i="6" s="1"/>
  <c r="T256" i="6"/>
  <c r="AL256" i="6" s="1"/>
  <c r="P256" i="6"/>
  <c r="AH256" i="6" s="1"/>
  <c r="L256" i="6"/>
  <c r="AD256" i="6" s="1"/>
  <c r="H256" i="6"/>
  <c r="Z256" i="6" s="1"/>
  <c r="D256" i="6"/>
  <c r="V256" i="6" s="1"/>
  <c r="S256" i="6"/>
  <c r="AK256" i="6" s="1"/>
  <c r="N256" i="6"/>
  <c r="AF256" i="6" s="1"/>
  <c r="I256" i="6"/>
  <c r="AA256" i="6" s="1"/>
  <c r="R256" i="6"/>
  <c r="AJ256" i="6" s="1"/>
  <c r="M256" i="6"/>
  <c r="AE256" i="6" s="1"/>
  <c r="G256" i="6"/>
  <c r="Y256" i="6" s="1"/>
  <c r="Q256" i="6"/>
  <c r="AI256" i="6" s="1"/>
  <c r="K256" i="6"/>
  <c r="AC256" i="6" s="1"/>
  <c r="F256" i="6"/>
  <c r="X256" i="6" s="1"/>
  <c r="O256" i="6"/>
  <c r="AG256" i="6" s="1"/>
  <c r="J256" i="6"/>
  <c r="AB256" i="6" s="1"/>
  <c r="E256" i="6"/>
  <c r="W256" i="6" s="1"/>
  <c r="Q272" i="6"/>
  <c r="AI272" i="6" s="1"/>
  <c r="M272" i="6"/>
  <c r="AE272" i="6" s="1"/>
  <c r="I272" i="6"/>
  <c r="AA272" i="6" s="1"/>
  <c r="E272" i="6"/>
  <c r="W272" i="6" s="1"/>
  <c r="R272" i="6"/>
  <c r="AJ272" i="6" s="1"/>
  <c r="L272" i="6"/>
  <c r="AD272" i="6" s="1"/>
  <c r="G272" i="6"/>
  <c r="Y272" i="6" s="1"/>
  <c r="T272" i="6"/>
  <c r="AL272" i="6" s="1"/>
  <c r="O272" i="6"/>
  <c r="AG272" i="6" s="1"/>
  <c r="J272" i="6"/>
  <c r="AB272" i="6" s="1"/>
  <c r="D272" i="6"/>
  <c r="V272" i="6" s="1"/>
  <c r="N272" i="6"/>
  <c r="AF272" i="6" s="1"/>
  <c r="K272" i="6"/>
  <c r="AC272" i="6" s="1"/>
  <c r="S272" i="6"/>
  <c r="AK272" i="6" s="1"/>
  <c r="H272" i="6"/>
  <c r="Z272" i="6" s="1"/>
  <c r="P272" i="6"/>
  <c r="AH272" i="6" s="1"/>
  <c r="F272" i="6"/>
  <c r="X272" i="6" s="1"/>
  <c r="S277" i="6"/>
  <c r="AK277" i="6" s="1"/>
  <c r="Q277" i="6"/>
  <c r="AI277" i="6" s="1"/>
  <c r="M277" i="6"/>
  <c r="AE277" i="6" s="1"/>
  <c r="I277" i="6"/>
  <c r="AA277" i="6" s="1"/>
  <c r="E277" i="6"/>
  <c r="W277" i="6" s="1"/>
  <c r="O277" i="6"/>
  <c r="AG277" i="6" s="1"/>
  <c r="J277" i="6"/>
  <c r="AB277" i="6" s="1"/>
  <c r="D277" i="6"/>
  <c r="V277" i="6" s="1"/>
  <c r="T277" i="6"/>
  <c r="AL277" i="6" s="1"/>
  <c r="N277" i="6"/>
  <c r="AF277" i="6" s="1"/>
  <c r="H277" i="6"/>
  <c r="Z277" i="6" s="1"/>
  <c r="P277" i="6"/>
  <c r="AH277" i="6" s="1"/>
  <c r="K277" i="6"/>
  <c r="AC277" i="6" s="1"/>
  <c r="F277" i="6"/>
  <c r="X277" i="6" s="1"/>
  <c r="R277" i="6"/>
  <c r="AJ277" i="6" s="1"/>
  <c r="L277" i="6"/>
  <c r="AD277" i="6" s="1"/>
  <c r="G277" i="6"/>
  <c r="Y277" i="6" s="1"/>
  <c r="S280" i="6"/>
  <c r="AK280" i="6" s="1"/>
  <c r="O280" i="6"/>
  <c r="AG280" i="6" s="1"/>
  <c r="K280" i="6"/>
  <c r="AC280" i="6" s="1"/>
  <c r="G280" i="6"/>
  <c r="Y280" i="6" s="1"/>
  <c r="Q280" i="6"/>
  <c r="AI280" i="6" s="1"/>
  <c r="M280" i="6"/>
  <c r="AE280" i="6" s="1"/>
  <c r="I280" i="6"/>
  <c r="AA280" i="6" s="1"/>
  <c r="E280" i="6"/>
  <c r="W280" i="6" s="1"/>
  <c r="R280" i="6"/>
  <c r="AJ280" i="6" s="1"/>
  <c r="J280" i="6"/>
  <c r="AB280" i="6" s="1"/>
  <c r="P280" i="6"/>
  <c r="AH280" i="6" s="1"/>
  <c r="H280" i="6"/>
  <c r="Z280" i="6" s="1"/>
  <c r="N280" i="6"/>
  <c r="AF280" i="6" s="1"/>
  <c r="F280" i="6"/>
  <c r="X280" i="6" s="1"/>
  <c r="T280" i="6"/>
  <c r="AL280" i="6" s="1"/>
  <c r="L280" i="6"/>
  <c r="AD280" i="6" s="1"/>
  <c r="D280" i="6"/>
  <c r="V280" i="6" s="1"/>
  <c r="S284" i="6"/>
  <c r="AK284" i="6" s="1"/>
  <c r="O284" i="6"/>
  <c r="AG284" i="6" s="1"/>
  <c r="K284" i="6"/>
  <c r="AC284" i="6" s="1"/>
  <c r="G284" i="6"/>
  <c r="Y284" i="6" s="1"/>
  <c r="Q284" i="6"/>
  <c r="AI284" i="6" s="1"/>
  <c r="M284" i="6"/>
  <c r="AE284" i="6" s="1"/>
  <c r="I284" i="6"/>
  <c r="AA284" i="6" s="1"/>
  <c r="E284" i="6"/>
  <c r="W284" i="6" s="1"/>
  <c r="R284" i="6"/>
  <c r="AJ284" i="6" s="1"/>
  <c r="J284" i="6"/>
  <c r="AB284" i="6" s="1"/>
  <c r="P284" i="6"/>
  <c r="AH284" i="6" s="1"/>
  <c r="H284" i="6"/>
  <c r="Z284" i="6" s="1"/>
  <c r="N284" i="6"/>
  <c r="AF284" i="6" s="1"/>
  <c r="F284" i="6"/>
  <c r="X284" i="6" s="1"/>
  <c r="T284" i="6"/>
  <c r="AL284" i="6" s="1"/>
  <c r="L284" i="6"/>
  <c r="AD284" i="6" s="1"/>
  <c r="D284" i="6"/>
  <c r="V284" i="6" s="1"/>
  <c r="S288" i="6"/>
  <c r="AK288" i="6" s="1"/>
  <c r="O288" i="6"/>
  <c r="AG288" i="6" s="1"/>
  <c r="K288" i="6"/>
  <c r="AC288" i="6" s="1"/>
  <c r="G288" i="6"/>
  <c r="Y288" i="6" s="1"/>
  <c r="Q288" i="6"/>
  <c r="AI288" i="6" s="1"/>
  <c r="M288" i="6"/>
  <c r="AE288" i="6" s="1"/>
  <c r="I288" i="6"/>
  <c r="AA288" i="6" s="1"/>
  <c r="E288" i="6"/>
  <c r="W288" i="6" s="1"/>
  <c r="R288" i="6"/>
  <c r="AJ288" i="6" s="1"/>
  <c r="J288" i="6"/>
  <c r="AB288" i="6" s="1"/>
  <c r="P288" i="6"/>
  <c r="AH288" i="6" s="1"/>
  <c r="H288" i="6"/>
  <c r="Z288" i="6" s="1"/>
  <c r="N288" i="6"/>
  <c r="AF288" i="6" s="1"/>
  <c r="F288" i="6"/>
  <c r="X288" i="6" s="1"/>
  <c r="T288" i="6"/>
  <c r="AL288" i="6" s="1"/>
  <c r="L288" i="6"/>
  <c r="AD288" i="6" s="1"/>
  <c r="D288" i="6"/>
  <c r="V288" i="6" s="1"/>
  <c r="S292" i="6"/>
  <c r="AK292" i="6" s="1"/>
  <c r="O292" i="6"/>
  <c r="AG292" i="6" s="1"/>
  <c r="K292" i="6"/>
  <c r="AC292" i="6" s="1"/>
  <c r="G292" i="6"/>
  <c r="Y292" i="6" s="1"/>
  <c r="Q292" i="6"/>
  <c r="AI292" i="6" s="1"/>
  <c r="M292" i="6"/>
  <c r="AE292" i="6" s="1"/>
  <c r="I292" i="6"/>
  <c r="AA292" i="6" s="1"/>
  <c r="E292" i="6"/>
  <c r="W292" i="6" s="1"/>
  <c r="R292" i="6"/>
  <c r="AJ292" i="6" s="1"/>
  <c r="J292" i="6"/>
  <c r="AB292" i="6" s="1"/>
  <c r="P292" i="6"/>
  <c r="AH292" i="6" s="1"/>
  <c r="H292" i="6"/>
  <c r="Z292" i="6" s="1"/>
  <c r="N292" i="6"/>
  <c r="AF292" i="6" s="1"/>
  <c r="F292" i="6"/>
  <c r="X292" i="6" s="1"/>
  <c r="T292" i="6"/>
  <c r="AL292" i="6" s="1"/>
  <c r="L292" i="6"/>
  <c r="AD292" i="6" s="1"/>
  <c r="D292" i="6"/>
  <c r="V292" i="6" s="1"/>
  <c r="Q336" i="6"/>
  <c r="AI336" i="6" s="1"/>
  <c r="M336" i="6"/>
  <c r="AE336" i="6" s="1"/>
  <c r="I336" i="6"/>
  <c r="AA336" i="6" s="1"/>
  <c r="E336" i="6"/>
  <c r="W336" i="6" s="1"/>
  <c r="R336" i="6"/>
  <c r="AJ336" i="6" s="1"/>
  <c r="L336" i="6"/>
  <c r="AD336" i="6" s="1"/>
  <c r="G336" i="6"/>
  <c r="Y336" i="6" s="1"/>
  <c r="P336" i="6"/>
  <c r="AH336" i="6" s="1"/>
  <c r="K336" i="6"/>
  <c r="AC336" i="6" s="1"/>
  <c r="F336" i="6"/>
  <c r="X336" i="6" s="1"/>
  <c r="T336" i="6"/>
  <c r="AL336" i="6" s="1"/>
  <c r="O336" i="6"/>
  <c r="AG336" i="6" s="1"/>
  <c r="J336" i="6"/>
  <c r="AB336" i="6" s="1"/>
  <c r="D336" i="6"/>
  <c r="V336" i="6" s="1"/>
  <c r="S336" i="6"/>
  <c r="AK336" i="6" s="1"/>
  <c r="N336" i="6"/>
  <c r="AF336" i="6" s="1"/>
  <c r="H336" i="6"/>
  <c r="Z336" i="6" s="1"/>
  <c r="S295" i="6"/>
  <c r="AK295" i="6" s="1"/>
  <c r="O295" i="6"/>
  <c r="AG295" i="6" s="1"/>
  <c r="K295" i="6"/>
  <c r="AC295" i="6" s="1"/>
  <c r="G295" i="6"/>
  <c r="Y295" i="6" s="1"/>
  <c r="Q295" i="6"/>
  <c r="AI295" i="6" s="1"/>
  <c r="M295" i="6"/>
  <c r="AE295" i="6" s="1"/>
  <c r="I295" i="6"/>
  <c r="AA295" i="6" s="1"/>
  <c r="E295" i="6"/>
  <c r="W295" i="6" s="1"/>
  <c r="P295" i="6"/>
  <c r="AH295" i="6" s="1"/>
  <c r="H295" i="6"/>
  <c r="Z295" i="6" s="1"/>
  <c r="T295" i="6"/>
  <c r="AL295" i="6" s="1"/>
  <c r="L295" i="6"/>
  <c r="AD295" i="6" s="1"/>
  <c r="D295" i="6"/>
  <c r="V295" i="6" s="1"/>
  <c r="F295" i="6"/>
  <c r="X295" i="6" s="1"/>
  <c r="R295" i="6"/>
  <c r="AJ295" i="6" s="1"/>
  <c r="N295" i="6"/>
  <c r="AF295" i="6" s="1"/>
  <c r="J295" i="6"/>
  <c r="AB295" i="6" s="1"/>
  <c r="S299" i="6"/>
  <c r="AK299" i="6" s="1"/>
  <c r="O299" i="6"/>
  <c r="AG299" i="6" s="1"/>
  <c r="K299" i="6"/>
  <c r="AC299" i="6" s="1"/>
  <c r="G299" i="6"/>
  <c r="Y299" i="6" s="1"/>
  <c r="Q299" i="6"/>
  <c r="AI299" i="6" s="1"/>
  <c r="M299" i="6"/>
  <c r="AE299" i="6" s="1"/>
  <c r="I299" i="6"/>
  <c r="AA299" i="6" s="1"/>
  <c r="E299" i="6"/>
  <c r="W299" i="6" s="1"/>
  <c r="P299" i="6"/>
  <c r="AH299" i="6" s="1"/>
  <c r="H299" i="6"/>
  <c r="Z299" i="6" s="1"/>
  <c r="T299" i="6"/>
  <c r="AL299" i="6" s="1"/>
  <c r="L299" i="6"/>
  <c r="AD299" i="6" s="1"/>
  <c r="D299" i="6"/>
  <c r="V299" i="6" s="1"/>
  <c r="F299" i="6"/>
  <c r="X299" i="6" s="1"/>
  <c r="R299" i="6"/>
  <c r="AJ299" i="6" s="1"/>
  <c r="N299" i="6"/>
  <c r="AF299" i="6" s="1"/>
  <c r="J299" i="6"/>
  <c r="AB299" i="6" s="1"/>
  <c r="S303" i="6"/>
  <c r="AK303" i="6" s="1"/>
  <c r="O303" i="6"/>
  <c r="AG303" i="6" s="1"/>
  <c r="K303" i="6"/>
  <c r="AC303" i="6" s="1"/>
  <c r="G303" i="6"/>
  <c r="Y303" i="6" s="1"/>
  <c r="Q303" i="6"/>
  <c r="AI303" i="6" s="1"/>
  <c r="M303" i="6"/>
  <c r="AE303" i="6" s="1"/>
  <c r="I303" i="6"/>
  <c r="AA303" i="6" s="1"/>
  <c r="E303" i="6"/>
  <c r="W303" i="6" s="1"/>
  <c r="P303" i="6"/>
  <c r="AH303" i="6" s="1"/>
  <c r="H303" i="6"/>
  <c r="Z303" i="6" s="1"/>
  <c r="T303" i="6"/>
  <c r="AL303" i="6" s="1"/>
  <c r="L303" i="6"/>
  <c r="AD303" i="6" s="1"/>
  <c r="D303" i="6"/>
  <c r="V303" i="6" s="1"/>
  <c r="F303" i="6"/>
  <c r="X303" i="6" s="1"/>
  <c r="R303" i="6"/>
  <c r="AJ303" i="6" s="1"/>
  <c r="N303" i="6"/>
  <c r="AF303" i="6" s="1"/>
  <c r="J303" i="6"/>
  <c r="AB303" i="6" s="1"/>
  <c r="S307" i="6"/>
  <c r="AK307" i="6" s="1"/>
  <c r="O307" i="6"/>
  <c r="AG307" i="6" s="1"/>
  <c r="K307" i="6"/>
  <c r="AC307" i="6" s="1"/>
  <c r="G307" i="6"/>
  <c r="Y307" i="6" s="1"/>
  <c r="Q307" i="6"/>
  <c r="AI307" i="6" s="1"/>
  <c r="M307" i="6"/>
  <c r="AE307" i="6" s="1"/>
  <c r="I307" i="6"/>
  <c r="AA307" i="6" s="1"/>
  <c r="E307" i="6"/>
  <c r="W307" i="6" s="1"/>
  <c r="P307" i="6"/>
  <c r="AH307" i="6" s="1"/>
  <c r="H307" i="6"/>
  <c r="Z307" i="6" s="1"/>
  <c r="T307" i="6"/>
  <c r="AL307" i="6" s="1"/>
  <c r="L307" i="6"/>
  <c r="AD307" i="6" s="1"/>
  <c r="D307" i="6"/>
  <c r="V307" i="6" s="1"/>
  <c r="F307" i="6"/>
  <c r="X307" i="6" s="1"/>
  <c r="R307" i="6"/>
  <c r="AJ307" i="6" s="1"/>
  <c r="N307" i="6"/>
  <c r="AF307" i="6" s="1"/>
  <c r="J307" i="6"/>
  <c r="AB307" i="6" s="1"/>
  <c r="S311" i="6"/>
  <c r="AK311" i="6" s="1"/>
  <c r="O311" i="6"/>
  <c r="AG311" i="6" s="1"/>
  <c r="K311" i="6"/>
  <c r="AC311" i="6" s="1"/>
  <c r="G311" i="6"/>
  <c r="Y311" i="6" s="1"/>
  <c r="Q311" i="6"/>
  <c r="AI311" i="6" s="1"/>
  <c r="M311" i="6"/>
  <c r="AE311" i="6" s="1"/>
  <c r="I311" i="6"/>
  <c r="AA311" i="6" s="1"/>
  <c r="E311" i="6"/>
  <c r="W311" i="6" s="1"/>
  <c r="P311" i="6"/>
  <c r="AH311" i="6" s="1"/>
  <c r="H311" i="6"/>
  <c r="Z311" i="6" s="1"/>
  <c r="T311" i="6"/>
  <c r="AL311" i="6" s="1"/>
  <c r="L311" i="6"/>
  <c r="AD311" i="6" s="1"/>
  <c r="D311" i="6"/>
  <c r="V311" i="6" s="1"/>
  <c r="F311" i="6"/>
  <c r="X311" i="6" s="1"/>
  <c r="R311" i="6"/>
  <c r="AJ311" i="6" s="1"/>
  <c r="N311" i="6"/>
  <c r="AF311" i="6" s="1"/>
  <c r="J311" i="6"/>
  <c r="AB311" i="6" s="1"/>
  <c r="S315" i="6"/>
  <c r="AK315" i="6" s="1"/>
  <c r="O315" i="6"/>
  <c r="AG315" i="6" s="1"/>
  <c r="K315" i="6"/>
  <c r="AC315" i="6" s="1"/>
  <c r="G315" i="6"/>
  <c r="Y315" i="6" s="1"/>
  <c r="Q315" i="6"/>
  <c r="AI315" i="6" s="1"/>
  <c r="M315" i="6"/>
  <c r="AE315" i="6" s="1"/>
  <c r="I315" i="6"/>
  <c r="AA315" i="6" s="1"/>
  <c r="E315" i="6"/>
  <c r="W315" i="6" s="1"/>
  <c r="P315" i="6"/>
  <c r="AH315" i="6" s="1"/>
  <c r="H315" i="6"/>
  <c r="Z315" i="6" s="1"/>
  <c r="T315" i="6"/>
  <c r="AL315" i="6" s="1"/>
  <c r="L315" i="6"/>
  <c r="AD315" i="6" s="1"/>
  <c r="D315" i="6"/>
  <c r="V315" i="6" s="1"/>
  <c r="F315" i="6"/>
  <c r="X315" i="6" s="1"/>
  <c r="R315" i="6"/>
  <c r="AJ315" i="6" s="1"/>
  <c r="N315" i="6"/>
  <c r="AF315" i="6" s="1"/>
  <c r="J315" i="6"/>
  <c r="AB315" i="6" s="1"/>
  <c r="S319" i="6"/>
  <c r="AK319" i="6" s="1"/>
  <c r="O319" i="6"/>
  <c r="AG319" i="6" s="1"/>
  <c r="K319" i="6"/>
  <c r="AC319" i="6" s="1"/>
  <c r="G319" i="6"/>
  <c r="Y319" i="6" s="1"/>
  <c r="Q319" i="6"/>
  <c r="AI319" i="6" s="1"/>
  <c r="M319" i="6"/>
  <c r="AE319" i="6" s="1"/>
  <c r="I319" i="6"/>
  <c r="AA319" i="6" s="1"/>
  <c r="E319" i="6"/>
  <c r="W319" i="6" s="1"/>
  <c r="R319" i="6"/>
  <c r="AJ319" i="6" s="1"/>
  <c r="J319" i="6"/>
  <c r="AB319" i="6" s="1"/>
  <c r="P319" i="6"/>
  <c r="AH319" i="6" s="1"/>
  <c r="H319" i="6"/>
  <c r="Z319" i="6" s="1"/>
  <c r="N319" i="6"/>
  <c r="AF319" i="6" s="1"/>
  <c r="F319" i="6"/>
  <c r="X319" i="6" s="1"/>
  <c r="T319" i="6"/>
  <c r="AL319" i="6" s="1"/>
  <c r="L319" i="6"/>
  <c r="AD319" i="6" s="1"/>
  <c r="D319" i="6"/>
  <c r="V319" i="6" s="1"/>
  <c r="T326" i="6"/>
  <c r="AL326" i="6" s="1"/>
  <c r="P326" i="6"/>
  <c r="AH326" i="6" s="1"/>
  <c r="L326" i="6"/>
  <c r="AD326" i="6" s="1"/>
  <c r="H326" i="6"/>
  <c r="Z326" i="6" s="1"/>
  <c r="D326" i="6"/>
  <c r="V326" i="6" s="1"/>
  <c r="S326" i="6"/>
  <c r="AK326" i="6" s="1"/>
  <c r="N326" i="6"/>
  <c r="AF326" i="6" s="1"/>
  <c r="I326" i="6"/>
  <c r="AA326" i="6" s="1"/>
  <c r="Q326" i="6"/>
  <c r="AI326" i="6" s="1"/>
  <c r="K326" i="6"/>
  <c r="AC326" i="6" s="1"/>
  <c r="F326" i="6"/>
  <c r="X326" i="6" s="1"/>
  <c r="M326" i="6"/>
  <c r="AE326" i="6" s="1"/>
  <c r="J326" i="6"/>
  <c r="AB326" i="6" s="1"/>
  <c r="R326" i="6"/>
  <c r="AJ326" i="6" s="1"/>
  <c r="G326" i="6"/>
  <c r="Y326" i="6" s="1"/>
  <c r="O326" i="6"/>
  <c r="AG326" i="6" s="1"/>
  <c r="E326" i="6"/>
  <c r="W326" i="6" s="1"/>
  <c r="T328" i="6"/>
  <c r="AL328" i="6" s="1"/>
  <c r="P328" i="6"/>
  <c r="AH328" i="6" s="1"/>
  <c r="L328" i="6"/>
  <c r="AD328" i="6" s="1"/>
  <c r="H328" i="6"/>
  <c r="Z328" i="6" s="1"/>
  <c r="D328" i="6"/>
  <c r="V328" i="6" s="1"/>
  <c r="S328" i="6"/>
  <c r="AK328" i="6" s="1"/>
  <c r="O328" i="6"/>
  <c r="AG328" i="6" s="1"/>
  <c r="K328" i="6"/>
  <c r="AC328" i="6" s="1"/>
  <c r="G328" i="6"/>
  <c r="Y328" i="6" s="1"/>
  <c r="M328" i="6"/>
  <c r="AE328" i="6" s="1"/>
  <c r="E328" i="6"/>
  <c r="W328" i="6" s="1"/>
  <c r="R328" i="6"/>
  <c r="AJ328" i="6" s="1"/>
  <c r="J328" i="6"/>
  <c r="AB328" i="6" s="1"/>
  <c r="Q328" i="6"/>
  <c r="AI328" i="6" s="1"/>
  <c r="I328" i="6"/>
  <c r="AA328" i="6" s="1"/>
  <c r="N328" i="6"/>
  <c r="AF328" i="6" s="1"/>
  <c r="F328" i="6"/>
  <c r="X328" i="6" s="1"/>
  <c r="T332" i="6"/>
  <c r="AL332" i="6" s="1"/>
  <c r="P332" i="6"/>
  <c r="AH332" i="6" s="1"/>
  <c r="L332" i="6"/>
  <c r="AD332" i="6" s="1"/>
  <c r="H332" i="6"/>
  <c r="Z332" i="6" s="1"/>
  <c r="D332" i="6"/>
  <c r="V332" i="6" s="1"/>
  <c r="S332" i="6"/>
  <c r="AK332" i="6" s="1"/>
  <c r="O332" i="6"/>
  <c r="AG332" i="6" s="1"/>
  <c r="K332" i="6"/>
  <c r="AC332" i="6" s="1"/>
  <c r="G332" i="6"/>
  <c r="Y332" i="6" s="1"/>
  <c r="R332" i="6"/>
  <c r="AJ332" i="6" s="1"/>
  <c r="N332" i="6"/>
  <c r="AF332" i="6" s="1"/>
  <c r="J332" i="6"/>
  <c r="AB332" i="6" s="1"/>
  <c r="F332" i="6"/>
  <c r="X332" i="6" s="1"/>
  <c r="E332" i="6"/>
  <c r="W332" i="6" s="1"/>
  <c r="Q332" i="6"/>
  <c r="AI332" i="6" s="1"/>
  <c r="M332" i="6"/>
  <c r="AE332" i="6" s="1"/>
  <c r="I332" i="6"/>
  <c r="AA332" i="6" s="1"/>
  <c r="Q337" i="6"/>
  <c r="AI337" i="6" s="1"/>
  <c r="M337" i="6"/>
  <c r="AE337" i="6" s="1"/>
  <c r="I337" i="6"/>
  <c r="AA337" i="6" s="1"/>
  <c r="E337" i="6"/>
  <c r="W337" i="6" s="1"/>
  <c r="S337" i="6"/>
  <c r="AK337" i="6" s="1"/>
  <c r="N337" i="6"/>
  <c r="AF337" i="6" s="1"/>
  <c r="H337" i="6"/>
  <c r="Z337" i="6" s="1"/>
  <c r="R337" i="6"/>
  <c r="AJ337" i="6" s="1"/>
  <c r="L337" i="6"/>
  <c r="AD337" i="6" s="1"/>
  <c r="G337" i="6"/>
  <c r="Y337" i="6" s="1"/>
  <c r="P337" i="6"/>
  <c r="AH337" i="6" s="1"/>
  <c r="K337" i="6"/>
  <c r="AC337" i="6" s="1"/>
  <c r="F337" i="6"/>
  <c r="X337" i="6" s="1"/>
  <c r="T337" i="6"/>
  <c r="AL337" i="6" s="1"/>
  <c r="O337" i="6"/>
  <c r="AG337" i="6" s="1"/>
  <c r="J337" i="6"/>
  <c r="AB337" i="6" s="1"/>
  <c r="D337" i="6"/>
  <c r="V337" i="6" s="1"/>
  <c r="T20" i="6"/>
  <c r="AL20" i="6" s="1"/>
  <c r="P20" i="6"/>
  <c r="AH20" i="6" s="1"/>
  <c r="L20" i="6"/>
  <c r="AD20" i="6" s="1"/>
  <c r="H20" i="6"/>
  <c r="Z20" i="6" s="1"/>
  <c r="D20" i="6"/>
  <c r="V20" i="6" s="1"/>
  <c r="R20" i="6"/>
  <c r="AJ20" i="6" s="1"/>
  <c r="M20" i="6"/>
  <c r="AE20" i="6" s="1"/>
  <c r="G20" i="6"/>
  <c r="Y20" i="6" s="1"/>
  <c r="Q20" i="6"/>
  <c r="AI20" i="6" s="1"/>
  <c r="K20" i="6"/>
  <c r="AC20" i="6" s="1"/>
  <c r="F20" i="6"/>
  <c r="X20" i="6" s="1"/>
  <c r="O20" i="6"/>
  <c r="AG20" i="6" s="1"/>
  <c r="J20" i="6"/>
  <c r="AB20" i="6" s="1"/>
  <c r="E20" i="6"/>
  <c r="W20" i="6" s="1"/>
  <c r="S20" i="6"/>
  <c r="AK20" i="6" s="1"/>
  <c r="N20" i="6"/>
  <c r="AF20" i="6" s="1"/>
  <c r="I20" i="6"/>
  <c r="AA20" i="6" s="1"/>
  <c r="T101" i="6"/>
  <c r="AL101" i="6" s="1"/>
  <c r="P101" i="6"/>
  <c r="AH101" i="6" s="1"/>
  <c r="L101" i="6"/>
  <c r="AD101" i="6" s="1"/>
  <c r="H101" i="6"/>
  <c r="Z101" i="6" s="1"/>
  <c r="D101" i="6"/>
  <c r="V101" i="6" s="1"/>
  <c r="Q101" i="6"/>
  <c r="AI101" i="6" s="1"/>
  <c r="K101" i="6"/>
  <c r="AC101" i="6" s="1"/>
  <c r="F101" i="6"/>
  <c r="X101" i="6" s="1"/>
  <c r="O101" i="6"/>
  <c r="AG101" i="6" s="1"/>
  <c r="J101" i="6"/>
  <c r="AB101" i="6" s="1"/>
  <c r="E101" i="6"/>
  <c r="W101" i="6" s="1"/>
  <c r="S101" i="6"/>
  <c r="AK101" i="6" s="1"/>
  <c r="N101" i="6"/>
  <c r="AF101" i="6" s="1"/>
  <c r="I101" i="6"/>
  <c r="AA101" i="6" s="1"/>
  <c r="R101" i="6"/>
  <c r="AJ101" i="6" s="1"/>
  <c r="M101" i="6"/>
  <c r="AE101" i="6" s="1"/>
  <c r="G101" i="6"/>
  <c r="Y101" i="6" s="1"/>
  <c r="T117" i="6"/>
  <c r="AL117" i="6" s="1"/>
  <c r="P117" i="6"/>
  <c r="AH117" i="6" s="1"/>
  <c r="L117" i="6"/>
  <c r="AD117" i="6" s="1"/>
  <c r="H117" i="6"/>
  <c r="Z117" i="6" s="1"/>
  <c r="D117" i="6"/>
  <c r="V117" i="6" s="1"/>
  <c r="Q117" i="6"/>
  <c r="AI117" i="6" s="1"/>
  <c r="K117" i="6"/>
  <c r="AC117" i="6" s="1"/>
  <c r="F117" i="6"/>
  <c r="X117" i="6" s="1"/>
  <c r="O117" i="6"/>
  <c r="AG117" i="6" s="1"/>
  <c r="J117" i="6"/>
  <c r="AB117" i="6" s="1"/>
  <c r="E117" i="6"/>
  <c r="W117" i="6" s="1"/>
  <c r="S117" i="6"/>
  <c r="AK117" i="6" s="1"/>
  <c r="N117" i="6"/>
  <c r="AF117" i="6" s="1"/>
  <c r="I117" i="6"/>
  <c r="AA117" i="6" s="1"/>
  <c r="R117" i="6"/>
  <c r="AJ117" i="6" s="1"/>
  <c r="M117" i="6"/>
  <c r="AE117" i="6" s="1"/>
  <c r="G117" i="6"/>
  <c r="Y117" i="6" s="1"/>
  <c r="T40" i="6"/>
  <c r="AL40" i="6" s="1"/>
  <c r="P40" i="6"/>
  <c r="AH40" i="6" s="1"/>
  <c r="L40" i="6"/>
  <c r="AD40" i="6" s="1"/>
  <c r="H40" i="6"/>
  <c r="Z40" i="6" s="1"/>
  <c r="D40" i="6"/>
  <c r="V40" i="6" s="1"/>
  <c r="O40" i="6"/>
  <c r="AG40" i="6" s="1"/>
  <c r="J40" i="6"/>
  <c r="AB40" i="6" s="1"/>
  <c r="E40" i="6"/>
  <c r="W40" i="6" s="1"/>
  <c r="S40" i="6"/>
  <c r="AK40" i="6" s="1"/>
  <c r="N40" i="6"/>
  <c r="AF40" i="6" s="1"/>
  <c r="I40" i="6"/>
  <c r="AA40" i="6" s="1"/>
  <c r="R40" i="6"/>
  <c r="AJ40" i="6" s="1"/>
  <c r="M40" i="6"/>
  <c r="AE40" i="6" s="1"/>
  <c r="G40" i="6"/>
  <c r="Y40" i="6" s="1"/>
  <c r="Q40" i="6"/>
  <c r="AI40" i="6" s="1"/>
  <c r="K40" i="6"/>
  <c r="AC40" i="6" s="1"/>
  <c r="F40" i="6"/>
  <c r="X40" i="6" s="1"/>
  <c r="T56" i="6"/>
  <c r="AL56" i="6" s="1"/>
  <c r="P56" i="6"/>
  <c r="AH56" i="6" s="1"/>
  <c r="L56" i="6"/>
  <c r="AD56" i="6" s="1"/>
  <c r="H56" i="6"/>
  <c r="Z56" i="6" s="1"/>
  <c r="D56" i="6"/>
  <c r="V56" i="6" s="1"/>
  <c r="O56" i="6"/>
  <c r="AG56" i="6" s="1"/>
  <c r="J56" i="6"/>
  <c r="AB56" i="6" s="1"/>
  <c r="E56" i="6"/>
  <c r="W56" i="6" s="1"/>
  <c r="S56" i="6"/>
  <c r="AK56" i="6" s="1"/>
  <c r="N56" i="6"/>
  <c r="AF56" i="6" s="1"/>
  <c r="I56" i="6"/>
  <c r="AA56" i="6" s="1"/>
  <c r="R56" i="6"/>
  <c r="AJ56" i="6" s="1"/>
  <c r="M56" i="6"/>
  <c r="AE56" i="6" s="1"/>
  <c r="G56" i="6"/>
  <c r="Y56" i="6" s="1"/>
  <c r="Q56" i="6"/>
  <c r="AI56" i="6" s="1"/>
  <c r="K56" i="6"/>
  <c r="AC56" i="6" s="1"/>
  <c r="F56" i="6"/>
  <c r="X56" i="6" s="1"/>
  <c r="T72" i="6"/>
  <c r="AL72" i="6" s="1"/>
  <c r="P72" i="6"/>
  <c r="AH72" i="6" s="1"/>
  <c r="L72" i="6"/>
  <c r="AD72" i="6" s="1"/>
  <c r="H72" i="6"/>
  <c r="Z72" i="6" s="1"/>
  <c r="D72" i="6"/>
  <c r="V72" i="6" s="1"/>
  <c r="O72" i="6"/>
  <c r="AG72" i="6" s="1"/>
  <c r="J72" i="6"/>
  <c r="AB72" i="6" s="1"/>
  <c r="E72" i="6"/>
  <c r="W72" i="6" s="1"/>
  <c r="S72" i="6"/>
  <c r="AK72" i="6" s="1"/>
  <c r="N72" i="6"/>
  <c r="AF72" i="6" s="1"/>
  <c r="I72" i="6"/>
  <c r="AA72" i="6" s="1"/>
  <c r="R72" i="6"/>
  <c r="AJ72" i="6" s="1"/>
  <c r="M72" i="6"/>
  <c r="AE72" i="6" s="1"/>
  <c r="G72" i="6"/>
  <c r="Y72" i="6" s="1"/>
  <c r="Q72" i="6"/>
  <c r="AI72" i="6" s="1"/>
  <c r="K72" i="6"/>
  <c r="AC72" i="6" s="1"/>
  <c r="F72" i="6"/>
  <c r="X72" i="6" s="1"/>
  <c r="T88" i="6"/>
  <c r="AL88" i="6" s="1"/>
  <c r="P88" i="6"/>
  <c r="AH88" i="6" s="1"/>
  <c r="L88" i="6"/>
  <c r="AD88" i="6" s="1"/>
  <c r="H88" i="6"/>
  <c r="Z88" i="6" s="1"/>
  <c r="D88" i="6"/>
  <c r="V88" i="6" s="1"/>
  <c r="O88" i="6"/>
  <c r="AG88" i="6" s="1"/>
  <c r="J88" i="6"/>
  <c r="AB88" i="6" s="1"/>
  <c r="E88" i="6"/>
  <c r="W88" i="6" s="1"/>
  <c r="S88" i="6"/>
  <c r="AK88" i="6" s="1"/>
  <c r="N88" i="6"/>
  <c r="AF88" i="6" s="1"/>
  <c r="I88" i="6"/>
  <c r="AA88" i="6" s="1"/>
  <c r="R88" i="6"/>
  <c r="AJ88" i="6" s="1"/>
  <c r="M88" i="6"/>
  <c r="AE88" i="6" s="1"/>
  <c r="G88" i="6"/>
  <c r="Y88" i="6" s="1"/>
  <c r="Q88" i="6"/>
  <c r="AI88" i="6" s="1"/>
  <c r="K88" i="6"/>
  <c r="AC88" i="6" s="1"/>
  <c r="F88" i="6"/>
  <c r="X88" i="6" s="1"/>
  <c r="T104" i="6"/>
  <c r="AL104" i="6" s="1"/>
  <c r="P104" i="6"/>
  <c r="AH104" i="6" s="1"/>
  <c r="L104" i="6"/>
  <c r="AD104" i="6" s="1"/>
  <c r="H104" i="6"/>
  <c r="Z104" i="6" s="1"/>
  <c r="D104" i="6"/>
  <c r="V104" i="6" s="1"/>
  <c r="O104" i="6"/>
  <c r="AG104" i="6" s="1"/>
  <c r="J104" i="6"/>
  <c r="AB104" i="6" s="1"/>
  <c r="E104" i="6"/>
  <c r="W104" i="6" s="1"/>
  <c r="S104" i="6"/>
  <c r="AK104" i="6" s="1"/>
  <c r="N104" i="6"/>
  <c r="AF104" i="6" s="1"/>
  <c r="I104" i="6"/>
  <c r="AA104" i="6" s="1"/>
  <c r="R104" i="6"/>
  <c r="AJ104" i="6" s="1"/>
  <c r="M104" i="6"/>
  <c r="AE104" i="6" s="1"/>
  <c r="G104" i="6"/>
  <c r="Y104" i="6" s="1"/>
  <c r="Q104" i="6"/>
  <c r="AI104" i="6" s="1"/>
  <c r="K104" i="6"/>
  <c r="AC104" i="6" s="1"/>
  <c r="F104" i="6"/>
  <c r="X104" i="6" s="1"/>
  <c r="S120" i="6"/>
  <c r="AK120" i="6" s="1"/>
  <c r="O120" i="6"/>
  <c r="AG120" i="6" s="1"/>
  <c r="K120" i="6"/>
  <c r="AC120" i="6" s="1"/>
  <c r="Q120" i="6"/>
  <c r="AI120" i="6" s="1"/>
  <c r="M120" i="6"/>
  <c r="AE120" i="6" s="1"/>
  <c r="I120" i="6"/>
  <c r="AA120" i="6" s="1"/>
  <c r="E120" i="6"/>
  <c r="W120" i="6" s="1"/>
  <c r="T120" i="6"/>
  <c r="AL120" i="6" s="1"/>
  <c r="P120" i="6"/>
  <c r="AH120" i="6" s="1"/>
  <c r="L120" i="6"/>
  <c r="AD120" i="6" s="1"/>
  <c r="H120" i="6"/>
  <c r="Z120" i="6" s="1"/>
  <c r="D120" i="6"/>
  <c r="V120" i="6" s="1"/>
  <c r="R120" i="6"/>
  <c r="AJ120" i="6" s="1"/>
  <c r="F120" i="6"/>
  <c r="X120" i="6" s="1"/>
  <c r="N120" i="6"/>
  <c r="AF120" i="6" s="1"/>
  <c r="J120" i="6"/>
  <c r="AB120" i="6" s="1"/>
  <c r="G120" i="6"/>
  <c r="Y120" i="6" s="1"/>
  <c r="T43" i="6"/>
  <c r="AL43" i="6" s="1"/>
  <c r="P43" i="6"/>
  <c r="AH43" i="6" s="1"/>
  <c r="L43" i="6"/>
  <c r="AD43" i="6" s="1"/>
  <c r="H43" i="6"/>
  <c r="Z43" i="6" s="1"/>
  <c r="D43" i="6"/>
  <c r="V43" i="6" s="1"/>
  <c r="S43" i="6"/>
  <c r="AK43" i="6" s="1"/>
  <c r="N43" i="6"/>
  <c r="AF43" i="6" s="1"/>
  <c r="I43" i="6"/>
  <c r="AA43" i="6" s="1"/>
  <c r="R43" i="6"/>
  <c r="AJ43" i="6" s="1"/>
  <c r="M43" i="6"/>
  <c r="AE43" i="6" s="1"/>
  <c r="G43" i="6"/>
  <c r="Y43" i="6" s="1"/>
  <c r="Q43" i="6"/>
  <c r="AI43" i="6" s="1"/>
  <c r="K43" i="6"/>
  <c r="AC43" i="6" s="1"/>
  <c r="F43" i="6"/>
  <c r="X43" i="6" s="1"/>
  <c r="O43" i="6"/>
  <c r="AG43" i="6" s="1"/>
  <c r="J43" i="6"/>
  <c r="AB43" i="6" s="1"/>
  <c r="E43" i="6"/>
  <c r="W43" i="6" s="1"/>
  <c r="T59" i="6"/>
  <c r="AL59" i="6" s="1"/>
  <c r="P59" i="6"/>
  <c r="AH59" i="6" s="1"/>
  <c r="L59" i="6"/>
  <c r="AD59" i="6" s="1"/>
  <c r="H59" i="6"/>
  <c r="Z59" i="6" s="1"/>
  <c r="D59" i="6"/>
  <c r="V59" i="6" s="1"/>
  <c r="S59" i="6"/>
  <c r="AK59" i="6" s="1"/>
  <c r="N59" i="6"/>
  <c r="AF59" i="6" s="1"/>
  <c r="I59" i="6"/>
  <c r="AA59" i="6" s="1"/>
  <c r="R59" i="6"/>
  <c r="AJ59" i="6" s="1"/>
  <c r="M59" i="6"/>
  <c r="AE59" i="6" s="1"/>
  <c r="G59" i="6"/>
  <c r="Y59" i="6" s="1"/>
  <c r="Q59" i="6"/>
  <c r="AI59" i="6" s="1"/>
  <c r="K59" i="6"/>
  <c r="AC59" i="6" s="1"/>
  <c r="F59" i="6"/>
  <c r="X59" i="6" s="1"/>
  <c r="O59" i="6"/>
  <c r="AG59" i="6" s="1"/>
  <c r="J59" i="6"/>
  <c r="AB59" i="6" s="1"/>
  <c r="E59" i="6"/>
  <c r="W59" i="6" s="1"/>
  <c r="T75" i="6"/>
  <c r="AL75" i="6" s="1"/>
  <c r="P75" i="6"/>
  <c r="AH75" i="6" s="1"/>
  <c r="L75" i="6"/>
  <c r="AD75" i="6" s="1"/>
  <c r="H75" i="6"/>
  <c r="Z75" i="6" s="1"/>
  <c r="D75" i="6"/>
  <c r="V75" i="6" s="1"/>
  <c r="S75" i="6"/>
  <c r="AK75" i="6" s="1"/>
  <c r="N75" i="6"/>
  <c r="AF75" i="6" s="1"/>
  <c r="I75" i="6"/>
  <c r="AA75" i="6" s="1"/>
  <c r="R75" i="6"/>
  <c r="AJ75" i="6" s="1"/>
  <c r="M75" i="6"/>
  <c r="AE75" i="6" s="1"/>
  <c r="G75" i="6"/>
  <c r="Y75" i="6" s="1"/>
  <c r="Q75" i="6"/>
  <c r="AI75" i="6" s="1"/>
  <c r="K75" i="6"/>
  <c r="AC75" i="6" s="1"/>
  <c r="F75" i="6"/>
  <c r="X75" i="6" s="1"/>
  <c r="O75" i="6"/>
  <c r="AG75" i="6" s="1"/>
  <c r="J75" i="6"/>
  <c r="AB75" i="6" s="1"/>
  <c r="E75" i="6"/>
  <c r="W75" i="6" s="1"/>
  <c r="T91" i="6"/>
  <c r="AL91" i="6" s="1"/>
  <c r="P91" i="6"/>
  <c r="AH91" i="6" s="1"/>
  <c r="L91" i="6"/>
  <c r="AD91" i="6" s="1"/>
  <c r="H91" i="6"/>
  <c r="Z91" i="6" s="1"/>
  <c r="D91" i="6"/>
  <c r="V91" i="6" s="1"/>
  <c r="S91" i="6"/>
  <c r="AK91" i="6" s="1"/>
  <c r="N91" i="6"/>
  <c r="AF91" i="6" s="1"/>
  <c r="I91" i="6"/>
  <c r="AA91" i="6" s="1"/>
  <c r="R91" i="6"/>
  <c r="AJ91" i="6" s="1"/>
  <c r="M91" i="6"/>
  <c r="AE91" i="6" s="1"/>
  <c r="G91" i="6"/>
  <c r="Y91" i="6" s="1"/>
  <c r="Q91" i="6"/>
  <c r="AI91" i="6" s="1"/>
  <c r="K91" i="6"/>
  <c r="AC91" i="6" s="1"/>
  <c r="F91" i="6"/>
  <c r="X91" i="6" s="1"/>
  <c r="O91" i="6"/>
  <c r="AG91" i="6" s="1"/>
  <c r="J91" i="6"/>
  <c r="AB91" i="6" s="1"/>
  <c r="E91" i="6"/>
  <c r="W91" i="6" s="1"/>
  <c r="T107" i="6"/>
  <c r="AL107" i="6" s="1"/>
  <c r="P107" i="6"/>
  <c r="AH107" i="6" s="1"/>
  <c r="L107" i="6"/>
  <c r="AD107" i="6" s="1"/>
  <c r="H107" i="6"/>
  <c r="Z107" i="6" s="1"/>
  <c r="D107" i="6"/>
  <c r="V107" i="6" s="1"/>
  <c r="S107" i="6"/>
  <c r="AK107" i="6" s="1"/>
  <c r="N107" i="6"/>
  <c r="AF107" i="6" s="1"/>
  <c r="I107" i="6"/>
  <c r="AA107" i="6" s="1"/>
  <c r="R107" i="6"/>
  <c r="AJ107" i="6" s="1"/>
  <c r="M107" i="6"/>
  <c r="AE107" i="6" s="1"/>
  <c r="G107" i="6"/>
  <c r="Y107" i="6" s="1"/>
  <c r="Q107" i="6"/>
  <c r="AI107" i="6" s="1"/>
  <c r="K107" i="6"/>
  <c r="AC107" i="6" s="1"/>
  <c r="F107" i="6"/>
  <c r="X107" i="6" s="1"/>
  <c r="O107" i="6"/>
  <c r="AG107" i="6" s="1"/>
  <c r="J107" i="6"/>
  <c r="AB107" i="6" s="1"/>
  <c r="E107" i="6"/>
  <c r="W107" i="6" s="1"/>
  <c r="S121" i="6"/>
  <c r="AK121" i="6" s="1"/>
  <c r="O121" i="6"/>
  <c r="AG121" i="6" s="1"/>
  <c r="K121" i="6"/>
  <c r="AC121" i="6" s="1"/>
  <c r="G121" i="6"/>
  <c r="Y121" i="6" s="1"/>
  <c r="Q121" i="6"/>
  <c r="AI121" i="6" s="1"/>
  <c r="M121" i="6"/>
  <c r="AE121" i="6" s="1"/>
  <c r="I121" i="6"/>
  <c r="AA121" i="6" s="1"/>
  <c r="E121" i="6"/>
  <c r="W121" i="6" s="1"/>
  <c r="T121" i="6"/>
  <c r="AL121" i="6" s="1"/>
  <c r="P121" i="6"/>
  <c r="AH121" i="6" s="1"/>
  <c r="L121" i="6"/>
  <c r="AD121" i="6" s="1"/>
  <c r="H121" i="6"/>
  <c r="Z121" i="6" s="1"/>
  <c r="D121" i="6"/>
  <c r="V121" i="6" s="1"/>
  <c r="N121" i="6"/>
  <c r="AF121" i="6" s="1"/>
  <c r="J121" i="6"/>
  <c r="AB121" i="6" s="1"/>
  <c r="F121" i="6"/>
  <c r="X121" i="6" s="1"/>
  <c r="R121" i="6"/>
  <c r="AJ121" i="6" s="1"/>
  <c r="S125" i="6"/>
  <c r="AK125" i="6" s="1"/>
  <c r="O125" i="6"/>
  <c r="AG125" i="6" s="1"/>
  <c r="K125" i="6"/>
  <c r="AC125" i="6" s="1"/>
  <c r="G125" i="6"/>
  <c r="Y125" i="6" s="1"/>
  <c r="Q125" i="6"/>
  <c r="AI125" i="6" s="1"/>
  <c r="M125" i="6"/>
  <c r="AE125" i="6" s="1"/>
  <c r="I125" i="6"/>
  <c r="AA125" i="6" s="1"/>
  <c r="E125" i="6"/>
  <c r="W125" i="6" s="1"/>
  <c r="T125" i="6"/>
  <c r="AL125" i="6" s="1"/>
  <c r="P125" i="6"/>
  <c r="AH125" i="6" s="1"/>
  <c r="L125" i="6"/>
  <c r="AD125" i="6" s="1"/>
  <c r="H125" i="6"/>
  <c r="Z125" i="6" s="1"/>
  <c r="D125" i="6"/>
  <c r="V125" i="6" s="1"/>
  <c r="N125" i="6"/>
  <c r="AF125" i="6" s="1"/>
  <c r="J125" i="6"/>
  <c r="AB125" i="6" s="1"/>
  <c r="F125" i="6"/>
  <c r="X125" i="6" s="1"/>
  <c r="R125" i="6"/>
  <c r="AJ125" i="6" s="1"/>
  <c r="S129" i="6"/>
  <c r="AK129" i="6" s="1"/>
  <c r="O129" i="6"/>
  <c r="AG129" i="6" s="1"/>
  <c r="K129" i="6"/>
  <c r="AC129" i="6" s="1"/>
  <c r="G129" i="6"/>
  <c r="Y129" i="6" s="1"/>
  <c r="Q129" i="6"/>
  <c r="AI129" i="6" s="1"/>
  <c r="M129" i="6"/>
  <c r="AE129" i="6" s="1"/>
  <c r="I129" i="6"/>
  <c r="AA129" i="6" s="1"/>
  <c r="E129" i="6"/>
  <c r="W129" i="6" s="1"/>
  <c r="T129" i="6"/>
  <c r="AL129" i="6" s="1"/>
  <c r="P129" i="6"/>
  <c r="AH129" i="6" s="1"/>
  <c r="L129" i="6"/>
  <c r="AD129" i="6" s="1"/>
  <c r="H129" i="6"/>
  <c r="Z129" i="6" s="1"/>
  <c r="D129" i="6"/>
  <c r="V129" i="6" s="1"/>
  <c r="N129" i="6"/>
  <c r="AF129" i="6" s="1"/>
  <c r="J129" i="6"/>
  <c r="AB129" i="6" s="1"/>
  <c r="F129" i="6"/>
  <c r="X129" i="6" s="1"/>
  <c r="R129" i="6"/>
  <c r="AJ129" i="6" s="1"/>
  <c r="S133" i="6"/>
  <c r="AK133" i="6" s="1"/>
  <c r="O133" i="6"/>
  <c r="AG133" i="6" s="1"/>
  <c r="K133" i="6"/>
  <c r="AC133" i="6" s="1"/>
  <c r="G133" i="6"/>
  <c r="Y133" i="6" s="1"/>
  <c r="Q133" i="6"/>
  <c r="AI133" i="6" s="1"/>
  <c r="M133" i="6"/>
  <c r="AE133" i="6" s="1"/>
  <c r="I133" i="6"/>
  <c r="AA133" i="6" s="1"/>
  <c r="E133" i="6"/>
  <c r="W133" i="6" s="1"/>
  <c r="T133" i="6"/>
  <c r="AL133" i="6" s="1"/>
  <c r="P133" i="6"/>
  <c r="AH133" i="6" s="1"/>
  <c r="L133" i="6"/>
  <c r="AD133" i="6" s="1"/>
  <c r="H133" i="6"/>
  <c r="Z133" i="6" s="1"/>
  <c r="D133" i="6"/>
  <c r="V133" i="6" s="1"/>
  <c r="N133" i="6"/>
  <c r="AF133" i="6" s="1"/>
  <c r="J133" i="6"/>
  <c r="AB133" i="6" s="1"/>
  <c r="F133" i="6"/>
  <c r="X133" i="6" s="1"/>
  <c r="R133" i="6"/>
  <c r="AJ133" i="6" s="1"/>
  <c r="S137" i="6"/>
  <c r="AK137" i="6" s="1"/>
  <c r="O137" i="6"/>
  <c r="AG137" i="6" s="1"/>
  <c r="K137" i="6"/>
  <c r="AC137" i="6" s="1"/>
  <c r="G137" i="6"/>
  <c r="Y137" i="6" s="1"/>
  <c r="Q137" i="6"/>
  <c r="AI137" i="6" s="1"/>
  <c r="M137" i="6"/>
  <c r="AE137" i="6" s="1"/>
  <c r="I137" i="6"/>
  <c r="AA137" i="6" s="1"/>
  <c r="E137" i="6"/>
  <c r="W137" i="6" s="1"/>
  <c r="T137" i="6"/>
  <c r="AL137" i="6" s="1"/>
  <c r="P137" i="6"/>
  <c r="AH137" i="6" s="1"/>
  <c r="L137" i="6"/>
  <c r="AD137" i="6" s="1"/>
  <c r="H137" i="6"/>
  <c r="Z137" i="6" s="1"/>
  <c r="D137" i="6"/>
  <c r="V137" i="6" s="1"/>
  <c r="N137" i="6"/>
  <c r="AF137" i="6" s="1"/>
  <c r="J137" i="6"/>
  <c r="AB137" i="6" s="1"/>
  <c r="F137" i="6"/>
  <c r="X137" i="6" s="1"/>
  <c r="R137" i="6"/>
  <c r="AJ137" i="6" s="1"/>
  <c r="S141" i="6"/>
  <c r="AK141" i="6" s="1"/>
  <c r="O141" i="6"/>
  <c r="AG141" i="6" s="1"/>
  <c r="K141" i="6"/>
  <c r="AC141" i="6" s="1"/>
  <c r="G141" i="6"/>
  <c r="Y141" i="6" s="1"/>
  <c r="R141" i="6"/>
  <c r="AJ141" i="6" s="1"/>
  <c r="N141" i="6"/>
  <c r="AF141" i="6" s="1"/>
  <c r="J141" i="6"/>
  <c r="AB141" i="6" s="1"/>
  <c r="F141" i="6"/>
  <c r="X141" i="6" s="1"/>
  <c r="Q141" i="6"/>
  <c r="AI141" i="6" s="1"/>
  <c r="M141" i="6"/>
  <c r="AE141" i="6" s="1"/>
  <c r="I141" i="6"/>
  <c r="AA141" i="6" s="1"/>
  <c r="E141" i="6"/>
  <c r="W141" i="6" s="1"/>
  <c r="T141" i="6"/>
  <c r="AL141" i="6" s="1"/>
  <c r="P141" i="6"/>
  <c r="AH141" i="6" s="1"/>
  <c r="L141" i="6"/>
  <c r="AD141" i="6" s="1"/>
  <c r="H141" i="6"/>
  <c r="Z141" i="6" s="1"/>
  <c r="D141" i="6"/>
  <c r="V141" i="6" s="1"/>
  <c r="S145" i="6"/>
  <c r="AK145" i="6" s="1"/>
  <c r="O145" i="6"/>
  <c r="AG145" i="6" s="1"/>
  <c r="K145" i="6"/>
  <c r="AC145" i="6" s="1"/>
  <c r="G145" i="6"/>
  <c r="Y145" i="6" s="1"/>
  <c r="R145" i="6"/>
  <c r="AJ145" i="6" s="1"/>
  <c r="N145" i="6"/>
  <c r="AF145" i="6" s="1"/>
  <c r="J145" i="6"/>
  <c r="AB145" i="6" s="1"/>
  <c r="F145" i="6"/>
  <c r="X145" i="6" s="1"/>
  <c r="Q145" i="6"/>
  <c r="AI145" i="6" s="1"/>
  <c r="M145" i="6"/>
  <c r="AE145" i="6" s="1"/>
  <c r="I145" i="6"/>
  <c r="AA145" i="6" s="1"/>
  <c r="E145" i="6"/>
  <c r="W145" i="6" s="1"/>
  <c r="T145" i="6"/>
  <c r="AL145" i="6" s="1"/>
  <c r="P145" i="6"/>
  <c r="AH145" i="6" s="1"/>
  <c r="L145" i="6"/>
  <c r="AD145" i="6" s="1"/>
  <c r="H145" i="6"/>
  <c r="Z145" i="6" s="1"/>
  <c r="D145" i="6"/>
  <c r="V145" i="6" s="1"/>
  <c r="S149" i="6"/>
  <c r="AK149" i="6" s="1"/>
  <c r="O149" i="6"/>
  <c r="AG149" i="6" s="1"/>
  <c r="K149" i="6"/>
  <c r="AC149" i="6" s="1"/>
  <c r="G149" i="6"/>
  <c r="Y149" i="6" s="1"/>
  <c r="R149" i="6"/>
  <c r="AJ149" i="6" s="1"/>
  <c r="N149" i="6"/>
  <c r="AF149" i="6" s="1"/>
  <c r="J149" i="6"/>
  <c r="AB149" i="6" s="1"/>
  <c r="F149" i="6"/>
  <c r="X149" i="6" s="1"/>
  <c r="Q149" i="6"/>
  <c r="AI149" i="6" s="1"/>
  <c r="M149" i="6"/>
  <c r="AE149" i="6" s="1"/>
  <c r="I149" i="6"/>
  <c r="AA149" i="6" s="1"/>
  <c r="E149" i="6"/>
  <c r="W149" i="6" s="1"/>
  <c r="T149" i="6"/>
  <c r="AL149" i="6" s="1"/>
  <c r="P149" i="6"/>
  <c r="AH149" i="6" s="1"/>
  <c r="L149" i="6"/>
  <c r="AD149" i="6" s="1"/>
  <c r="H149" i="6"/>
  <c r="Z149" i="6" s="1"/>
  <c r="D149" i="6"/>
  <c r="V149" i="6" s="1"/>
  <c r="S153" i="6"/>
  <c r="AK153" i="6" s="1"/>
  <c r="O153" i="6"/>
  <c r="AG153" i="6" s="1"/>
  <c r="K153" i="6"/>
  <c r="AC153" i="6" s="1"/>
  <c r="G153" i="6"/>
  <c r="Y153" i="6" s="1"/>
  <c r="R153" i="6"/>
  <c r="AJ153" i="6" s="1"/>
  <c r="N153" i="6"/>
  <c r="AF153" i="6" s="1"/>
  <c r="J153" i="6"/>
  <c r="AB153" i="6" s="1"/>
  <c r="F153" i="6"/>
  <c r="X153" i="6" s="1"/>
  <c r="Q153" i="6"/>
  <c r="AI153" i="6" s="1"/>
  <c r="M153" i="6"/>
  <c r="AE153" i="6" s="1"/>
  <c r="I153" i="6"/>
  <c r="AA153" i="6" s="1"/>
  <c r="E153" i="6"/>
  <c r="W153" i="6" s="1"/>
  <c r="T153" i="6"/>
  <c r="AL153" i="6" s="1"/>
  <c r="P153" i="6"/>
  <c r="AH153" i="6" s="1"/>
  <c r="L153" i="6"/>
  <c r="AD153" i="6" s="1"/>
  <c r="H153" i="6"/>
  <c r="Z153" i="6" s="1"/>
  <c r="D153" i="6"/>
  <c r="V153" i="6" s="1"/>
  <c r="S155" i="6"/>
  <c r="AK155" i="6" s="1"/>
  <c r="O155" i="6"/>
  <c r="AG155" i="6" s="1"/>
  <c r="K155" i="6"/>
  <c r="AC155" i="6" s="1"/>
  <c r="G155" i="6"/>
  <c r="Y155" i="6" s="1"/>
  <c r="P155" i="6"/>
  <c r="AH155" i="6" s="1"/>
  <c r="J155" i="6"/>
  <c r="AB155" i="6" s="1"/>
  <c r="E155" i="6"/>
  <c r="W155" i="6" s="1"/>
  <c r="T155" i="6"/>
  <c r="AL155" i="6" s="1"/>
  <c r="N155" i="6"/>
  <c r="AF155" i="6" s="1"/>
  <c r="I155" i="6"/>
  <c r="AA155" i="6" s="1"/>
  <c r="D155" i="6"/>
  <c r="V155" i="6" s="1"/>
  <c r="R155" i="6"/>
  <c r="AJ155" i="6" s="1"/>
  <c r="M155" i="6"/>
  <c r="AE155" i="6" s="1"/>
  <c r="H155" i="6"/>
  <c r="Z155" i="6" s="1"/>
  <c r="Q155" i="6"/>
  <c r="AI155" i="6" s="1"/>
  <c r="L155" i="6"/>
  <c r="AD155" i="6" s="1"/>
  <c r="F155" i="6"/>
  <c r="X155" i="6" s="1"/>
  <c r="S159" i="6"/>
  <c r="AK159" i="6" s="1"/>
  <c r="O159" i="6"/>
  <c r="AG159" i="6" s="1"/>
  <c r="K159" i="6"/>
  <c r="AC159" i="6" s="1"/>
  <c r="G159" i="6"/>
  <c r="Y159" i="6" s="1"/>
  <c r="P159" i="6"/>
  <c r="AH159" i="6" s="1"/>
  <c r="J159" i="6"/>
  <c r="AB159" i="6" s="1"/>
  <c r="E159" i="6"/>
  <c r="W159" i="6" s="1"/>
  <c r="T159" i="6"/>
  <c r="AL159" i="6" s="1"/>
  <c r="N159" i="6"/>
  <c r="AF159" i="6" s="1"/>
  <c r="I159" i="6"/>
  <c r="AA159" i="6" s="1"/>
  <c r="D159" i="6"/>
  <c r="V159" i="6" s="1"/>
  <c r="R159" i="6"/>
  <c r="AJ159" i="6" s="1"/>
  <c r="M159" i="6"/>
  <c r="AE159" i="6" s="1"/>
  <c r="H159" i="6"/>
  <c r="Z159" i="6" s="1"/>
  <c r="Q159" i="6"/>
  <c r="AI159" i="6" s="1"/>
  <c r="L159" i="6"/>
  <c r="AD159" i="6" s="1"/>
  <c r="F159" i="6"/>
  <c r="X159" i="6" s="1"/>
  <c r="T163" i="6"/>
  <c r="AL163" i="6" s="1"/>
  <c r="P163" i="6"/>
  <c r="AH163" i="6" s="1"/>
  <c r="L163" i="6"/>
  <c r="AD163" i="6" s="1"/>
  <c r="H163" i="6"/>
  <c r="Z163" i="6" s="1"/>
  <c r="D163" i="6"/>
  <c r="V163" i="6" s="1"/>
  <c r="S163" i="6"/>
  <c r="AK163" i="6" s="1"/>
  <c r="O163" i="6"/>
  <c r="AG163" i="6" s="1"/>
  <c r="K163" i="6"/>
  <c r="AC163" i="6" s="1"/>
  <c r="G163" i="6"/>
  <c r="Y163" i="6" s="1"/>
  <c r="R163" i="6"/>
  <c r="AJ163" i="6" s="1"/>
  <c r="J163" i="6"/>
  <c r="AB163" i="6" s="1"/>
  <c r="Q163" i="6"/>
  <c r="AI163" i="6" s="1"/>
  <c r="I163" i="6"/>
  <c r="AA163" i="6" s="1"/>
  <c r="N163" i="6"/>
  <c r="AF163" i="6" s="1"/>
  <c r="F163" i="6"/>
  <c r="X163" i="6" s="1"/>
  <c r="M163" i="6"/>
  <c r="AE163" i="6" s="1"/>
  <c r="E163" i="6"/>
  <c r="W163" i="6" s="1"/>
  <c r="T167" i="6"/>
  <c r="AL167" i="6" s="1"/>
  <c r="P167" i="6"/>
  <c r="AH167" i="6" s="1"/>
  <c r="L167" i="6"/>
  <c r="AD167" i="6" s="1"/>
  <c r="H167" i="6"/>
  <c r="Z167" i="6" s="1"/>
  <c r="D167" i="6"/>
  <c r="V167" i="6" s="1"/>
  <c r="S167" i="6"/>
  <c r="AK167" i="6" s="1"/>
  <c r="O167" i="6"/>
  <c r="AG167" i="6" s="1"/>
  <c r="K167" i="6"/>
  <c r="AC167" i="6" s="1"/>
  <c r="G167" i="6"/>
  <c r="Y167" i="6" s="1"/>
  <c r="R167" i="6"/>
  <c r="AJ167" i="6" s="1"/>
  <c r="J167" i="6"/>
  <c r="AB167" i="6" s="1"/>
  <c r="Q167" i="6"/>
  <c r="AI167" i="6" s="1"/>
  <c r="I167" i="6"/>
  <c r="AA167" i="6" s="1"/>
  <c r="N167" i="6"/>
  <c r="AF167" i="6" s="1"/>
  <c r="F167" i="6"/>
  <c r="X167" i="6" s="1"/>
  <c r="M167" i="6"/>
  <c r="AE167" i="6" s="1"/>
  <c r="E167" i="6"/>
  <c r="W167" i="6" s="1"/>
  <c r="T171" i="6"/>
  <c r="AL171" i="6" s="1"/>
  <c r="P171" i="6"/>
  <c r="AH171" i="6" s="1"/>
  <c r="L171" i="6"/>
  <c r="AD171" i="6" s="1"/>
  <c r="H171" i="6"/>
  <c r="Z171" i="6" s="1"/>
  <c r="D171" i="6"/>
  <c r="V171" i="6" s="1"/>
  <c r="S171" i="6"/>
  <c r="AK171" i="6" s="1"/>
  <c r="O171" i="6"/>
  <c r="AG171" i="6" s="1"/>
  <c r="K171" i="6"/>
  <c r="AC171" i="6" s="1"/>
  <c r="G171" i="6"/>
  <c r="Y171" i="6" s="1"/>
  <c r="R171" i="6"/>
  <c r="AJ171" i="6" s="1"/>
  <c r="J171" i="6"/>
  <c r="AB171" i="6" s="1"/>
  <c r="Q171" i="6"/>
  <c r="AI171" i="6" s="1"/>
  <c r="I171" i="6"/>
  <c r="AA171" i="6" s="1"/>
  <c r="N171" i="6"/>
  <c r="AF171" i="6" s="1"/>
  <c r="F171" i="6"/>
  <c r="X171" i="6" s="1"/>
  <c r="M171" i="6"/>
  <c r="AE171" i="6" s="1"/>
  <c r="E171" i="6"/>
  <c r="W171" i="6" s="1"/>
  <c r="T175" i="6"/>
  <c r="AL175" i="6" s="1"/>
  <c r="P175" i="6"/>
  <c r="AH175" i="6" s="1"/>
  <c r="L175" i="6"/>
  <c r="AD175" i="6" s="1"/>
  <c r="H175" i="6"/>
  <c r="Z175" i="6" s="1"/>
  <c r="D175" i="6"/>
  <c r="V175" i="6" s="1"/>
  <c r="S175" i="6"/>
  <c r="AK175" i="6" s="1"/>
  <c r="O175" i="6"/>
  <c r="AG175" i="6" s="1"/>
  <c r="K175" i="6"/>
  <c r="AC175" i="6" s="1"/>
  <c r="G175" i="6"/>
  <c r="Y175" i="6" s="1"/>
  <c r="R175" i="6"/>
  <c r="AJ175" i="6" s="1"/>
  <c r="J175" i="6"/>
  <c r="AB175" i="6" s="1"/>
  <c r="Q175" i="6"/>
  <c r="AI175" i="6" s="1"/>
  <c r="I175" i="6"/>
  <c r="AA175" i="6" s="1"/>
  <c r="N175" i="6"/>
  <c r="AF175" i="6" s="1"/>
  <c r="F175" i="6"/>
  <c r="X175" i="6" s="1"/>
  <c r="M175" i="6"/>
  <c r="AE175" i="6" s="1"/>
  <c r="E175" i="6"/>
  <c r="W175" i="6" s="1"/>
  <c r="T179" i="6"/>
  <c r="AL179" i="6" s="1"/>
  <c r="P179" i="6"/>
  <c r="AH179" i="6" s="1"/>
  <c r="L179" i="6"/>
  <c r="AD179" i="6" s="1"/>
  <c r="H179" i="6"/>
  <c r="Z179" i="6" s="1"/>
  <c r="D179" i="6"/>
  <c r="V179" i="6" s="1"/>
  <c r="S179" i="6"/>
  <c r="AK179" i="6" s="1"/>
  <c r="O179" i="6"/>
  <c r="AG179" i="6" s="1"/>
  <c r="K179" i="6"/>
  <c r="AC179" i="6" s="1"/>
  <c r="G179" i="6"/>
  <c r="Y179" i="6" s="1"/>
  <c r="R179" i="6"/>
  <c r="AJ179" i="6" s="1"/>
  <c r="J179" i="6"/>
  <c r="AB179" i="6" s="1"/>
  <c r="Q179" i="6"/>
  <c r="AI179" i="6" s="1"/>
  <c r="I179" i="6"/>
  <c r="AA179" i="6" s="1"/>
  <c r="N179" i="6"/>
  <c r="AF179" i="6" s="1"/>
  <c r="F179" i="6"/>
  <c r="X179" i="6" s="1"/>
  <c r="M179" i="6"/>
  <c r="AE179" i="6" s="1"/>
  <c r="E179" i="6"/>
  <c r="W179" i="6" s="1"/>
  <c r="Q183" i="6"/>
  <c r="AI183" i="6" s="1"/>
  <c r="M183" i="6"/>
  <c r="AE183" i="6" s="1"/>
  <c r="I183" i="6"/>
  <c r="AA183" i="6" s="1"/>
  <c r="E183" i="6"/>
  <c r="W183" i="6" s="1"/>
  <c r="T183" i="6"/>
  <c r="AL183" i="6" s="1"/>
  <c r="P183" i="6"/>
  <c r="AH183" i="6" s="1"/>
  <c r="L183" i="6"/>
  <c r="AD183" i="6" s="1"/>
  <c r="H183" i="6"/>
  <c r="Z183" i="6" s="1"/>
  <c r="D183" i="6"/>
  <c r="V183" i="6" s="1"/>
  <c r="S183" i="6"/>
  <c r="AK183" i="6" s="1"/>
  <c r="O183" i="6"/>
  <c r="AG183" i="6" s="1"/>
  <c r="K183" i="6"/>
  <c r="AC183" i="6" s="1"/>
  <c r="G183" i="6"/>
  <c r="Y183" i="6" s="1"/>
  <c r="F183" i="6"/>
  <c r="X183" i="6" s="1"/>
  <c r="R183" i="6"/>
  <c r="AJ183" i="6" s="1"/>
  <c r="N183" i="6"/>
  <c r="AF183" i="6" s="1"/>
  <c r="J183" i="6"/>
  <c r="AB183" i="6" s="1"/>
  <c r="Q187" i="6"/>
  <c r="AI187" i="6" s="1"/>
  <c r="M187" i="6"/>
  <c r="AE187" i="6" s="1"/>
  <c r="I187" i="6"/>
  <c r="AA187" i="6" s="1"/>
  <c r="E187" i="6"/>
  <c r="W187" i="6" s="1"/>
  <c r="T187" i="6"/>
  <c r="AL187" i="6" s="1"/>
  <c r="P187" i="6"/>
  <c r="AH187" i="6" s="1"/>
  <c r="L187" i="6"/>
  <c r="AD187" i="6" s="1"/>
  <c r="H187" i="6"/>
  <c r="Z187" i="6" s="1"/>
  <c r="D187" i="6"/>
  <c r="V187" i="6" s="1"/>
  <c r="S187" i="6"/>
  <c r="AK187" i="6" s="1"/>
  <c r="O187" i="6"/>
  <c r="AG187" i="6" s="1"/>
  <c r="K187" i="6"/>
  <c r="AC187" i="6" s="1"/>
  <c r="G187" i="6"/>
  <c r="Y187" i="6" s="1"/>
  <c r="F187" i="6"/>
  <c r="X187" i="6" s="1"/>
  <c r="R187" i="6"/>
  <c r="AJ187" i="6" s="1"/>
  <c r="N187" i="6"/>
  <c r="AF187" i="6" s="1"/>
  <c r="J187" i="6"/>
  <c r="AB187" i="6" s="1"/>
  <c r="Q191" i="6"/>
  <c r="AI191" i="6" s="1"/>
  <c r="M191" i="6"/>
  <c r="AE191" i="6" s="1"/>
  <c r="I191" i="6"/>
  <c r="AA191" i="6" s="1"/>
  <c r="E191" i="6"/>
  <c r="W191" i="6" s="1"/>
  <c r="T191" i="6"/>
  <c r="AL191" i="6" s="1"/>
  <c r="P191" i="6"/>
  <c r="AH191" i="6" s="1"/>
  <c r="L191" i="6"/>
  <c r="AD191" i="6" s="1"/>
  <c r="H191" i="6"/>
  <c r="Z191" i="6" s="1"/>
  <c r="D191" i="6"/>
  <c r="V191" i="6" s="1"/>
  <c r="S191" i="6"/>
  <c r="AK191" i="6" s="1"/>
  <c r="O191" i="6"/>
  <c r="AG191" i="6" s="1"/>
  <c r="K191" i="6"/>
  <c r="AC191" i="6" s="1"/>
  <c r="G191" i="6"/>
  <c r="Y191" i="6" s="1"/>
  <c r="F191" i="6"/>
  <c r="X191" i="6" s="1"/>
  <c r="R191" i="6"/>
  <c r="AJ191" i="6" s="1"/>
  <c r="N191" i="6"/>
  <c r="AF191" i="6" s="1"/>
  <c r="J191" i="6"/>
  <c r="AB191" i="6" s="1"/>
  <c r="Q195" i="6"/>
  <c r="AI195" i="6" s="1"/>
  <c r="M195" i="6"/>
  <c r="AE195" i="6" s="1"/>
  <c r="I195" i="6"/>
  <c r="AA195" i="6" s="1"/>
  <c r="E195" i="6"/>
  <c r="W195" i="6" s="1"/>
  <c r="T195" i="6"/>
  <c r="AL195" i="6" s="1"/>
  <c r="P195" i="6"/>
  <c r="AH195" i="6" s="1"/>
  <c r="L195" i="6"/>
  <c r="AD195" i="6" s="1"/>
  <c r="H195" i="6"/>
  <c r="Z195" i="6" s="1"/>
  <c r="D195" i="6"/>
  <c r="V195" i="6" s="1"/>
  <c r="S195" i="6"/>
  <c r="AK195" i="6" s="1"/>
  <c r="O195" i="6"/>
  <c r="AG195" i="6" s="1"/>
  <c r="K195" i="6"/>
  <c r="AC195" i="6" s="1"/>
  <c r="G195" i="6"/>
  <c r="Y195" i="6" s="1"/>
  <c r="F195" i="6"/>
  <c r="X195" i="6" s="1"/>
  <c r="R195" i="6"/>
  <c r="AJ195" i="6" s="1"/>
  <c r="N195" i="6"/>
  <c r="AF195" i="6" s="1"/>
  <c r="J195" i="6"/>
  <c r="AB195" i="6" s="1"/>
  <c r="Q199" i="6"/>
  <c r="AI199" i="6" s="1"/>
  <c r="M199" i="6"/>
  <c r="AE199" i="6" s="1"/>
  <c r="I199" i="6"/>
  <c r="AA199" i="6" s="1"/>
  <c r="E199" i="6"/>
  <c r="W199" i="6" s="1"/>
  <c r="T199" i="6"/>
  <c r="AL199" i="6" s="1"/>
  <c r="P199" i="6"/>
  <c r="AH199" i="6" s="1"/>
  <c r="L199" i="6"/>
  <c r="AD199" i="6" s="1"/>
  <c r="H199" i="6"/>
  <c r="Z199" i="6" s="1"/>
  <c r="D199" i="6"/>
  <c r="V199" i="6" s="1"/>
  <c r="S199" i="6"/>
  <c r="AK199" i="6" s="1"/>
  <c r="O199" i="6"/>
  <c r="AG199" i="6" s="1"/>
  <c r="K199" i="6"/>
  <c r="AC199" i="6" s="1"/>
  <c r="G199" i="6"/>
  <c r="Y199" i="6" s="1"/>
  <c r="F199" i="6"/>
  <c r="X199" i="6" s="1"/>
  <c r="R199" i="6"/>
  <c r="AJ199" i="6" s="1"/>
  <c r="N199" i="6"/>
  <c r="AF199" i="6" s="1"/>
  <c r="J199" i="6"/>
  <c r="AB199" i="6" s="1"/>
  <c r="Q203" i="6"/>
  <c r="AI203" i="6" s="1"/>
  <c r="M203" i="6"/>
  <c r="AE203" i="6" s="1"/>
  <c r="I203" i="6"/>
  <c r="AA203" i="6" s="1"/>
  <c r="E203" i="6"/>
  <c r="W203" i="6" s="1"/>
  <c r="T203" i="6"/>
  <c r="AL203" i="6" s="1"/>
  <c r="P203" i="6"/>
  <c r="AH203" i="6" s="1"/>
  <c r="L203" i="6"/>
  <c r="AD203" i="6" s="1"/>
  <c r="H203" i="6"/>
  <c r="Z203" i="6" s="1"/>
  <c r="D203" i="6"/>
  <c r="V203" i="6" s="1"/>
  <c r="S203" i="6"/>
  <c r="AK203" i="6" s="1"/>
  <c r="O203" i="6"/>
  <c r="AG203" i="6" s="1"/>
  <c r="K203" i="6"/>
  <c r="AC203" i="6" s="1"/>
  <c r="G203" i="6"/>
  <c r="Y203" i="6" s="1"/>
  <c r="F203" i="6"/>
  <c r="X203" i="6" s="1"/>
  <c r="R203" i="6"/>
  <c r="AJ203" i="6" s="1"/>
  <c r="N203" i="6"/>
  <c r="AF203" i="6" s="1"/>
  <c r="J203" i="6"/>
  <c r="AB203" i="6" s="1"/>
  <c r="Q207" i="6"/>
  <c r="AI207" i="6" s="1"/>
  <c r="M207" i="6"/>
  <c r="AE207" i="6" s="1"/>
  <c r="I207" i="6"/>
  <c r="AA207" i="6" s="1"/>
  <c r="E207" i="6"/>
  <c r="W207" i="6" s="1"/>
  <c r="T207" i="6"/>
  <c r="AL207" i="6" s="1"/>
  <c r="P207" i="6"/>
  <c r="AH207" i="6" s="1"/>
  <c r="L207" i="6"/>
  <c r="AD207" i="6" s="1"/>
  <c r="H207" i="6"/>
  <c r="Z207" i="6" s="1"/>
  <c r="D207" i="6"/>
  <c r="V207" i="6" s="1"/>
  <c r="S207" i="6"/>
  <c r="AK207" i="6" s="1"/>
  <c r="O207" i="6"/>
  <c r="AG207" i="6" s="1"/>
  <c r="K207" i="6"/>
  <c r="AC207" i="6" s="1"/>
  <c r="G207" i="6"/>
  <c r="Y207" i="6" s="1"/>
  <c r="F207" i="6"/>
  <c r="X207" i="6" s="1"/>
  <c r="R207" i="6"/>
  <c r="AJ207" i="6" s="1"/>
  <c r="N207" i="6"/>
  <c r="AF207" i="6" s="1"/>
  <c r="J207" i="6"/>
  <c r="AB207" i="6" s="1"/>
  <c r="Q211" i="6"/>
  <c r="AI211" i="6" s="1"/>
  <c r="M211" i="6"/>
  <c r="AE211" i="6" s="1"/>
  <c r="I211" i="6"/>
  <c r="AA211" i="6" s="1"/>
  <c r="E211" i="6"/>
  <c r="W211" i="6" s="1"/>
  <c r="T211" i="6"/>
  <c r="AL211" i="6" s="1"/>
  <c r="P211" i="6"/>
  <c r="AH211" i="6" s="1"/>
  <c r="L211" i="6"/>
  <c r="AD211" i="6" s="1"/>
  <c r="H211" i="6"/>
  <c r="Z211" i="6" s="1"/>
  <c r="D211" i="6"/>
  <c r="V211" i="6" s="1"/>
  <c r="S211" i="6"/>
  <c r="AK211" i="6" s="1"/>
  <c r="O211" i="6"/>
  <c r="AG211" i="6" s="1"/>
  <c r="K211" i="6"/>
  <c r="AC211" i="6" s="1"/>
  <c r="G211" i="6"/>
  <c r="Y211" i="6" s="1"/>
  <c r="F211" i="6"/>
  <c r="X211" i="6" s="1"/>
  <c r="R211" i="6"/>
  <c r="AJ211" i="6" s="1"/>
  <c r="N211" i="6"/>
  <c r="AF211" i="6" s="1"/>
  <c r="J211" i="6"/>
  <c r="AB211" i="6" s="1"/>
  <c r="T218" i="6"/>
  <c r="AL218" i="6" s="1"/>
  <c r="P218" i="6"/>
  <c r="AH218" i="6" s="1"/>
  <c r="L218" i="6"/>
  <c r="AD218" i="6" s="1"/>
  <c r="H218" i="6"/>
  <c r="Z218" i="6" s="1"/>
  <c r="D218" i="6"/>
  <c r="V218" i="6" s="1"/>
  <c r="Q218" i="6"/>
  <c r="AI218" i="6" s="1"/>
  <c r="K218" i="6"/>
  <c r="AC218" i="6" s="1"/>
  <c r="F218" i="6"/>
  <c r="X218" i="6" s="1"/>
  <c r="O218" i="6"/>
  <c r="AG218" i="6" s="1"/>
  <c r="J218" i="6"/>
  <c r="AB218" i="6" s="1"/>
  <c r="E218" i="6"/>
  <c r="W218" i="6" s="1"/>
  <c r="S218" i="6"/>
  <c r="AK218" i="6" s="1"/>
  <c r="N218" i="6"/>
  <c r="AF218" i="6" s="1"/>
  <c r="I218" i="6"/>
  <c r="AA218" i="6" s="1"/>
  <c r="R218" i="6"/>
  <c r="AJ218" i="6" s="1"/>
  <c r="M218" i="6"/>
  <c r="AE218" i="6" s="1"/>
  <c r="G218" i="6"/>
  <c r="Y218" i="6" s="1"/>
  <c r="T220" i="6"/>
  <c r="AL220" i="6" s="1"/>
  <c r="P220" i="6"/>
  <c r="AH220" i="6" s="1"/>
  <c r="L220" i="6"/>
  <c r="AD220" i="6" s="1"/>
  <c r="H220" i="6"/>
  <c r="Z220" i="6" s="1"/>
  <c r="D220" i="6"/>
  <c r="V220" i="6" s="1"/>
  <c r="R220" i="6"/>
  <c r="AJ220" i="6" s="1"/>
  <c r="N220" i="6"/>
  <c r="AF220" i="6" s="1"/>
  <c r="I220" i="6"/>
  <c r="AA220" i="6" s="1"/>
  <c r="S220" i="6"/>
  <c r="AK220" i="6" s="1"/>
  <c r="M220" i="6"/>
  <c r="AE220" i="6" s="1"/>
  <c r="G220" i="6"/>
  <c r="Y220" i="6" s="1"/>
  <c r="Q220" i="6"/>
  <c r="AI220" i="6" s="1"/>
  <c r="K220" i="6"/>
  <c r="AC220" i="6" s="1"/>
  <c r="F220" i="6"/>
  <c r="X220" i="6" s="1"/>
  <c r="O220" i="6"/>
  <c r="AG220" i="6" s="1"/>
  <c r="J220" i="6"/>
  <c r="AB220" i="6" s="1"/>
  <c r="E220" i="6"/>
  <c r="W220" i="6" s="1"/>
  <c r="T239" i="6"/>
  <c r="AL239" i="6" s="1"/>
  <c r="P239" i="6"/>
  <c r="AH239" i="6" s="1"/>
  <c r="L239" i="6"/>
  <c r="AD239" i="6" s="1"/>
  <c r="H239" i="6"/>
  <c r="Z239" i="6" s="1"/>
  <c r="D239" i="6"/>
  <c r="V239" i="6" s="1"/>
  <c r="R239" i="6"/>
  <c r="AJ239" i="6" s="1"/>
  <c r="M239" i="6"/>
  <c r="AE239" i="6" s="1"/>
  <c r="G239" i="6"/>
  <c r="Y239" i="6" s="1"/>
  <c r="Q239" i="6"/>
  <c r="AI239" i="6" s="1"/>
  <c r="K239" i="6"/>
  <c r="AC239" i="6" s="1"/>
  <c r="F239" i="6"/>
  <c r="X239" i="6" s="1"/>
  <c r="O239" i="6"/>
  <c r="AG239" i="6" s="1"/>
  <c r="J239" i="6"/>
  <c r="AB239" i="6" s="1"/>
  <c r="E239" i="6"/>
  <c r="W239" i="6" s="1"/>
  <c r="S239" i="6"/>
  <c r="AK239" i="6" s="1"/>
  <c r="N239" i="6"/>
  <c r="AF239" i="6" s="1"/>
  <c r="I239" i="6"/>
  <c r="AA239" i="6" s="1"/>
  <c r="T255" i="6"/>
  <c r="AL255" i="6" s="1"/>
  <c r="P255" i="6"/>
  <c r="AH255" i="6" s="1"/>
  <c r="L255" i="6"/>
  <c r="AD255" i="6" s="1"/>
  <c r="H255" i="6"/>
  <c r="Z255" i="6" s="1"/>
  <c r="D255" i="6"/>
  <c r="V255" i="6" s="1"/>
  <c r="R255" i="6"/>
  <c r="AJ255" i="6" s="1"/>
  <c r="M255" i="6"/>
  <c r="AE255" i="6" s="1"/>
  <c r="G255" i="6"/>
  <c r="Y255" i="6" s="1"/>
  <c r="Q255" i="6"/>
  <c r="AI255" i="6" s="1"/>
  <c r="K255" i="6"/>
  <c r="AC255" i="6" s="1"/>
  <c r="F255" i="6"/>
  <c r="X255" i="6" s="1"/>
  <c r="O255" i="6"/>
  <c r="AG255" i="6" s="1"/>
  <c r="J255" i="6"/>
  <c r="AB255" i="6" s="1"/>
  <c r="E255" i="6"/>
  <c r="W255" i="6" s="1"/>
  <c r="S255" i="6"/>
  <c r="AK255" i="6" s="1"/>
  <c r="N255" i="6"/>
  <c r="AF255" i="6" s="1"/>
  <c r="I255" i="6"/>
  <c r="AA255" i="6" s="1"/>
  <c r="R271" i="6"/>
  <c r="AJ271" i="6" s="1"/>
  <c r="N271" i="6"/>
  <c r="AF271" i="6" s="1"/>
  <c r="J271" i="6"/>
  <c r="AB271" i="6" s="1"/>
  <c r="F271" i="6"/>
  <c r="X271" i="6" s="1"/>
  <c r="T271" i="6"/>
  <c r="AL271" i="6" s="1"/>
  <c r="P271" i="6"/>
  <c r="AH271" i="6" s="1"/>
  <c r="L271" i="6"/>
  <c r="AD271" i="6" s="1"/>
  <c r="H271" i="6"/>
  <c r="Z271" i="6" s="1"/>
  <c r="D271" i="6"/>
  <c r="V271" i="6" s="1"/>
  <c r="Q271" i="6"/>
  <c r="AI271" i="6" s="1"/>
  <c r="I271" i="6"/>
  <c r="AA271" i="6" s="1"/>
  <c r="O271" i="6"/>
  <c r="AG271" i="6" s="1"/>
  <c r="G271" i="6"/>
  <c r="Y271" i="6" s="1"/>
  <c r="M271" i="6"/>
  <c r="AE271" i="6" s="1"/>
  <c r="E271" i="6"/>
  <c r="W271" i="6" s="1"/>
  <c r="S271" i="6"/>
  <c r="AK271" i="6" s="1"/>
  <c r="K271" i="6"/>
  <c r="AC271" i="6" s="1"/>
  <c r="T234" i="6"/>
  <c r="AL234" i="6" s="1"/>
  <c r="P234" i="6"/>
  <c r="AH234" i="6" s="1"/>
  <c r="L234" i="6"/>
  <c r="AD234" i="6" s="1"/>
  <c r="H234" i="6"/>
  <c r="Z234" i="6" s="1"/>
  <c r="D234" i="6"/>
  <c r="V234" i="6" s="1"/>
  <c r="Q234" i="6"/>
  <c r="AI234" i="6" s="1"/>
  <c r="K234" i="6"/>
  <c r="AC234" i="6" s="1"/>
  <c r="F234" i="6"/>
  <c r="X234" i="6" s="1"/>
  <c r="O234" i="6"/>
  <c r="AG234" i="6" s="1"/>
  <c r="J234" i="6"/>
  <c r="AB234" i="6" s="1"/>
  <c r="E234" i="6"/>
  <c r="W234" i="6" s="1"/>
  <c r="S234" i="6"/>
  <c r="AK234" i="6" s="1"/>
  <c r="N234" i="6"/>
  <c r="AF234" i="6" s="1"/>
  <c r="I234" i="6"/>
  <c r="AA234" i="6" s="1"/>
  <c r="R234" i="6"/>
  <c r="AJ234" i="6" s="1"/>
  <c r="M234" i="6"/>
  <c r="AE234" i="6" s="1"/>
  <c r="G234" i="6"/>
  <c r="Y234" i="6" s="1"/>
  <c r="T250" i="6"/>
  <c r="AL250" i="6" s="1"/>
  <c r="P250" i="6"/>
  <c r="AH250" i="6" s="1"/>
  <c r="L250" i="6"/>
  <c r="AD250" i="6" s="1"/>
  <c r="H250" i="6"/>
  <c r="Z250" i="6" s="1"/>
  <c r="D250" i="6"/>
  <c r="V250" i="6" s="1"/>
  <c r="Q250" i="6"/>
  <c r="AI250" i="6" s="1"/>
  <c r="K250" i="6"/>
  <c r="AC250" i="6" s="1"/>
  <c r="F250" i="6"/>
  <c r="X250" i="6" s="1"/>
  <c r="O250" i="6"/>
  <c r="AG250" i="6" s="1"/>
  <c r="J250" i="6"/>
  <c r="AB250" i="6" s="1"/>
  <c r="E250" i="6"/>
  <c r="W250" i="6" s="1"/>
  <c r="S250" i="6"/>
  <c r="AK250" i="6" s="1"/>
  <c r="N250" i="6"/>
  <c r="AF250" i="6" s="1"/>
  <c r="I250" i="6"/>
  <c r="AA250" i="6" s="1"/>
  <c r="R250" i="6"/>
  <c r="AJ250" i="6" s="1"/>
  <c r="M250" i="6"/>
  <c r="AE250" i="6" s="1"/>
  <c r="G250" i="6"/>
  <c r="Y250" i="6" s="1"/>
  <c r="T266" i="6"/>
  <c r="AL266" i="6" s="1"/>
  <c r="P266" i="6"/>
  <c r="AH266" i="6" s="1"/>
  <c r="L266" i="6"/>
  <c r="AD266" i="6" s="1"/>
  <c r="H266" i="6"/>
  <c r="Z266" i="6" s="1"/>
  <c r="D266" i="6"/>
  <c r="V266" i="6" s="1"/>
  <c r="Q266" i="6"/>
  <c r="AI266" i="6" s="1"/>
  <c r="K266" i="6"/>
  <c r="AC266" i="6" s="1"/>
  <c r="F266" i="6"/>
  <c r="X266" i="6" s="1"/>
  <c r="O266" i="6"/>
  <c r="AG266" i="6" s="1"/>
  <c r="J266" i="6"/>
  <c r="AB266" i="6" s="1"/>
  <c r="E266" i="6"/>
  <c r="W266" i="6" s="1"/>
  <c r="S266" i="6"/>
  <c r="AK266" i="6" s="1"/>
  <c r="N266" i="6"/>
  <c r="AF266" i="6" s="1"/>
  <c r="I266" i="6"/>
  <c r="AA266" i="6" s="1"/>
  <c r="R266" i="6"/>
  <c r="AJ266" i="6" s="1"/>
  <c r="M266" i="6"/>
  <c r="AE266" i="6" s="1"/>
  <c r="G266" i="6"/>
  <c r="Y266" i="6" s="1"/>
  <c r="T229" i="6"/>
  <c r="AL229" i="6" s="1"/>
  <c r="P229" i="6"/>
  <c r="AH229" i="6" s="1"/>
  <c r="L229" i="6"/>
  <c r="AD229" i="6" s="1"/>
  <c r="H229" i="6"/>
  <c r="Z229" i="6" s="1"/>
  <c r="D229" i="6"/>
  <c r="V229" i="6" s="1"/>
  <c r="O229" i="6"/>
  <c r="AG229" i="6" s="1"/>
  <c r="J229" i="6"/>
  <c r="AB229" i="6" s="1"/>
  <c r="E229" i="6"/>
  <c r="W229" i="6" s="1"/>
  <c r="S229" i="6"/>
  <c r="AK229" i="6" s="1"/>
  <c r="N229" i="6"/>
  <c r="AF229" i="6" s="1"/>
  <c r="I229" i="6"/>
  <c r="AA229" i="6" s="1"/>
  <c r="R229" i="6"/>
  <c r="AJ229" i="6" s="1"/>
  <c r="M229" i="6"/>
  <c r="AE229" i="6" s="1"/>
  <c r="G229" i="6"/>
  <c r="Y229" i="6" s="1"/>
  <c r="F229" i="6"/>
  <c r="X229" i="6" s="1"/>
  <c r="Q229" i="6"/>
  <c r="AI229" i="6" s="1"/>
  <c r="K229" i="6"/>
  <c r="AC229" i="6" s="1"/>
  <c r="T245" i="6"/>
  <c r="AL245" i="6" s="1"/>
  <c r="P245" i="6"/>
  <c r="AH245" i="6" s="1"/>
  <c r="L245" i="6"/>
  <c r="AD245" i="6" s="1"/>
  <c r="H245" i="6"/>
  <c r="Z245" i="6" s="1"/>
  <c r="D245" i="6"/>
  <c r="V245" i="6" s="1"/>
  <c r="O245" i="6"/>
  <c r="AG245" i="6" s="1"/>
  <c r="J245" i="6"/>
  <c r="AB245" i="6" s="1"/>
  <c r="E245" i="6"/>
  <c r="W245" i="6" s="1"/>
  <c r="S245" i="6"/>
  <c r="AK245" i="6" s="1"/>
  <c r="N245" i="6"/>
  <c r="AF245" i="6" s="1"/>
  <c r="I245" i="6"/>
  <c r="AA245" i="6" s="1"/>
  <c r="R245" i="6"/>
  <c r="AJ245" i="6" s="1"/>
  <c r="M245" i="6"/>
  <c r="AE245" i="6" s="1"/>
  <c r="G245" i="6"/>
  <c r="Y245" i="6" s="1"/>
  <c r="Q245" i="6"/>
  <c r="AI245" i="6" s="1"/>
  <c r="K245" i="6"/>
  <c r="AC245" i="6" s="1"/>
  <c r="F245" i="6"/>
  <c r="X245" i="6" s="1"/>
  <c r="T261" i="6"/>
  <c r="AL261" i="6" s="1"/>
  <c r="P261" i="6"/>
  <c r="AH261" i="6" s="1"/>
  <c r="L261" i="6"/>
  <c r="AD261" i="6" s="1"/>
  <c r="H261" i="6"/>
  <c r="Z261" i="6" s="1"/>
  <c r="D261" i="6"/>
  <c r="V261" i="6" s="1"/>
  <c r="O261" i="6"/>
  <c r="AG261" i="6" s="1"/>
  <c r="J261" i="6"/>
  <c r="AB261" i="6" s="1"/>
  <c r="E261" i="6"/>
  <c r="W261" i="6" s="1"/>
  <c r="S261" i="6"/>
  <c r="AK261" i="6" s="1"/>
  <c r="N261" i="6"/>
  <c r="AF261" i="6" s="1"/>
  <c r="I261" i="6"/>
  <c r="AA261" i="6" s="1"/>
  <c r="R261" i="6"/>
  <c r="AJ261" i="6" s="1"/>
  <c r="M261" i="6"/>
  <c r="AE261" i="6" s="1"/>
  <c r="G261" i="6"/>
  <c r="Y261" i="6" s="1"/>
  <c r="Q261" i="6"/>
  <c r="AI261" i="6" s="1"/>
  <c r="K261" i="6"/>
  <c r="AC261" i="6" s="1"/>
  <c r="F261" i="6"/>
  <c r="X261" i="6" s="1"/>
  <c r="T228" i="6"/>
  <c r="AL228" i="6" s="1"/>
  <c r="P228" i="6"/>
  <c r="AH228" i="6" s="1"/>
  <c r="L228" i="6"/>
  <c r="AD228" i="6" s="1"/>
  <c r="H228" i="6"/>
  <c r="Z228" i="6" s="1"/>
  <c r="D228" i="6"/>
  <c r="V228" i="6" s="1"/>
  <c r="S228" i="6"/>
  <c r="AK228" i="6" s="1"/>
  <c r="N228" i="6"/>
  <c r="AF228" i="6" s="1"/>
  <c r="I228" i="6"/>
  <c r="AA228" i="6" s="1"/>
  <c r="R228" i="6"/>
  <c r="AJ228" i="6" s="1"/>
  <c r="M228" i="6"/>
  <c r="AE228" i="6" s="1"/>
  <c r="G228" i="6"/>
  <c r="Y228" i="6" s="1"/>
  <c r="Q228" i="6"/>
  <c r="AI228" i="6" s="1"/>
  <c r="K228" i="6"/>
  <c r="AC228" i="6" s="1"/>
  <c r="F228" i="6"/>
  <c r="X228" i="6" s="1"/>
  <c r="E228" i="6"/>
  <c r="W228" i="6" s="1"/>
  <c r="O228" i="6"/>
  <c r="AG228" i="6" s="1"/>
  <c r="J228" i="6"/>
  <c r="AB228" i="6" s="1"/>
  <c r="T244" i="6"/>
  <c r="AL244" i="6" s="1"/>
  <c r="P244" i="6"/>
  <c r="AH244" i="6" s="1"/>
  <c r="L244" i="6"/>
  <c r="AD244" i="6" s="1"/>
  <c r="H244" i="6"/>
  <c r="Z244" i="6" s="1"/>
  <c r="D244" i="6"/>
  <c r="V244" i="6" s="1"/>
  <c r="S244" i="6"/>
  <c r="AK244" i="6" s="1"/>
  <c r="N244" i="6"/>
  <c r="AF244" i="6" s="1"/>
  <c r="I244" i="6"/>
  <c r="AA244" i="6" s="1"/>
  <c r="R244" i="6"/>
  <c r="AJ244" i="6" s="1"/>
  <c r="M244" i="6"/>
  <c r="AE244" i="6" s="1"/>
  <c r="G244" i="6"/>
  <c r="Y244" i="6" s="1"/>
  <c r="Q244" i="6"/>
  <c r="AI244" i="6" s="1"/>
  <c r="K244" i="6"/>
  <c r="AC244" i="6" s="1"/>
  <c r="F244" i="6"/>
  <c r="X244" i="6" s="1"/>
  <c r="O244" i="6"/>
  <c r="AG244" i="6" s="1"/>
  <c r="J244" i="6"/>
  <c r="AB244" i="6" s="1"/>
  <c r="E244" i="6"/>
  <c r="W244" i="6" s="1"/>
  <c r="T260" i="6"/>
  <c r="AL260" i="6" s="1"/>
  <c r="P260" i="6"/>
  <c r="AH260" i="6" s="1"/>
  <c r="L260" i="6"/>
  <c r="AD260" i="6" s="1"/>
  <c r="H260" i="6"/>
  <c r="Z260" i="6" s="1"/>
  <c r="D260" i="6"/>
  <c r="V260" i="6" s="1"/>
  <c r="S260" i="6"/>
  <c r="AK260" i="6" s="1"/>
  <c r="N260" i="6"/>
  <c r="AF260" i="6" s="1"/>
  <c r="I260" i="6"/>
  <c r="AA260" i="6" s="1"/>
  <c r="R260" i="6"/>
  <c r="AJ260" i="6" s="1"/>
  <c r="M260" i="6"/>
  <c r="AE260" i="6" s="1"/>
  <c r="G260" i="6"/>
  <c r="Y260" i="6" s="1"/>
  <c r="Q260" i="6"/>
  <c r="AI260" i="6" s="1"/>
  <c r="K260" i="6"/>
  <c r="AC260" i="6" s="1"/>
  <c r="F260" i="6"/>
  <c r="X260" i="6" s="1"/>
  <c r="O260" i="6"/>
  <c r="AG260" i="6" s="1"/>
  <c r="J260" i="6"/>
  <c r="AB260" i="6" s="1"/>
  <c r="E260" i="6"/>
  <c r="W260" i="6" s="1"/>
  <c r="Q274" i="6"/>
  <c r="AI274" i="6" s="1"/>
  <c r="M274" i="6"/>
  <c r="AE274" i="6" s="1"/>
  <c r="I274" i="6"/>
  <c r="AA274" i="6" s="1"/>
  <c r="E274" i="6"/>
  <c r="W274" i="6" s="1"/>
  <c r="T274" i="6"/>
  <c r="AL274" i="6" s="1"/>
  <c r="O274" i="6"/>
  <c r="AG274" i="6" s="1"/>
  <c r="J274" i="6"/>
  <c r="AB274" i="6" s="1"/>
  <c r="D274" i="6"/>
  <c r="V274" i="6" s="1"/>
  <c r="R274" i="6"/>
  <c r="AJ274" i="6" s="1"/>
  <c r="L274" i="6"/>
  <c r="AD274" i="6" s="1"/>
  <c r="G274" i="6"/>
  <c r="Y274" i="6" s="1"/>
  <c r="N274" i="6"/>
  <c r="AF274" i="6" s="1"/>
  <c r="K274" i="6"/>
  <c r="AC274" i="6" s="1"/>
  <c r="S274" i="6"/>
  <c r="AK274" i="6" s="1"/>
  <c r="H274" i="6"/>
  <c r="Z274" i="6" s="1"/>
  <c r="P274" i="6"/>
  <c r="AH274" i="6" s="1"/>
  <c r="F274" i="6"/>
  <c r="X274" i="6" s="1"/>
  <c r="Q276" i="6"/>
  <c r="AI276" i="6" s="1"/>
  <c r="M276" i="6"/>
  <c r="AE276" i="6" s="1"/>
  <c r="I276" i="6"/>
  <c r="AA276" i="6" s="1"/>
  <c r="E276" i="6"/>
  <c r="W276" i="6" s="1"/>
  <c r="S276" i="6"/>
  <c r="AK276" i="6" s="1"/>
  <c r="N276" i="6"/>
  <c r="AF276" i="6" s="1"/>
  <c r="H276" i="6"/>
  <c r="Z276" i="6" s="1"/>
  <c r="R276" i="6"/>
  <c r="AJ276" i="6" s="1"/>
  <c r="L276" i="6"/>
  <c r="AD276" i="6" s="1"/>
  <c r="G276" i="6"/>
  <c r="Y276" i="6" s="1"/>
  <c r="T276" i="6"/>
  <c r="AL276" i="6" s="1"/>
  <c r="O276" i="6"/>
  <c r="AG276" i="6" s="1"/>
  <c r="J276" i="6"/>
  <c r="AB276" i="6" s="1"/>
  <c r="D276" i="6"/>
  <c r="V276" i="6" s="1"/>
  <c r="P276" i="6"/>
  <c r="AH276" i="6" s="1"/>
  <c r="K276" i="6"/>
  <c r="AC276" i="6" s="1"/>
  <c r="F276" i="6"/>
  <c r="X276" i="6" s="1"/>
  <c r="S281" i="6"/>
  <c r="AK281" i="6" s="1"/>
  <c r="O281" i="6"/>
  <c r="AG281" i="6" s="1"/>
  <c r="K281" i="6"/>
  <c r="AC281" i="6" s="1"/>
  <c r="G281" i="6"/>
  <c r="Y281" i="6" s="1"/>
  <c r="Q281" i="6"/>
  <c r="AI281" i="6" s="1"/>
  <c r="M281" i="6"/>
  <c r="AE281" i="6" s="1"/>
  <c r="I281" i="6"/>
  <c r="AA281" i="6" s="1"/>
  <c r="E281" i="6"/>
  <c r="W281" i="6" s="1"/>
  <c r="N281" i="6"/>
  <c r="AF281" i="6" s="1"/>
  <c r="F281" i="6"/>
  <c r="X281" i="6" s="1"/>
  <c r="T281" i="6"/>
  <c r="AL281" i="6" s="1"/>
  <c r="L281" i="6"/>
  <c r="AD281" i="6" s="1"/>
  <c r="D281" i="6"/>
  <c r="V281" i="6" s="1"/>
  <c r="R281" i="6"/>
  <c r="AJ281" i="6" s="1"/>
  <c r="J281" i="6"/>
  <c r="AB281" i="6" s="1"/>
  <c r="P281" i="6"/>
  <c r="AH281" i="6" s="1"/>
  <c r="H281" i="6"/>
  <c r="Z281" i="6" s="1"/>
  <c r="S285" i="6"/>
  <c r="AK285" i="6" s="1"/>
  <c r="O285" i="6"/>
  <c r="AG285" i="6" s="1"/>
  <c r="K285" i="6"/>
  <c r="AC285" i="6" s="1"/>
  <c r="G285" i="6"/>
  <c r="Y285" i="6" s="1"/>
  <c r="Q285" i="6"/>
  <c r="AI285" i="6" s="1"/>
  <c r="M285" i="6"/>
  <c r="AE285" i="6" s="1"/>
  <c r="I285" i="6"/>
  <c r="AA285" i="6" s="1"/>
  <c r="E285" i="6"/>
  <c r="W285" i="6" s="1"/>
  <c r="N285" i="6"/>
  <c r="AF285" i="6" s="1"/>
  <c r="F285" i="6"/>
  <c r="X285" i="6" s="1"/>
  <c r="T285" i="6"/>
  <c r="AL285" i="6" s="1"/>
  <c r="L285" i="6"/>
  <c r="AD285" i="6" s="1"/>
  <c r="D285" i="6"/>
  <c r="V285" i="6" s="1"/>
  <c r="R285" i="6"/>
  <c r="AJ285" i="6" s="1"/>
  <c r="J285" i="6"/>
  <c r="AB285" i="6" s="1"/>
  <c r="P285" i="6"/>
  <c r="AH285" i="6" s="1"/>
  <c r="H285" i="6"/>
  <c r="Z285" i="6" s="1"/>
  <c r="S289" i="6"/>
  <c r="AK289" i="6" s="1"/>
  <c r="O289" i="6"/>
  <c r="AG289" i="6" s="1"/>
  <c r="K289" i="6"/>
  <c r="AC289" i="6" s="1"/>
  <c r="G289" i="6"/>
  <c r="Y289" i="6" s="1"/>
  <c r="Q289" i="6"/>
  <c r="AI289" i="6" s="1"/>
  <c r="M289" i="6"/>
  <c r="AE289" i="6" s="1"/>
  <c r="I289" i="6"/>
  <c r="AA289" i="6" s="1"/>
  <c r="E289" i="6"/>
  <c r="W289" i="6" s="1"/>
  <c r="N289" i="6"/>
  <c r="AF289" i="6" s="1"/>
  <c r="F289" i="6"/>
  <c r="X289" i="6" s="1"/>
  <c r="T289" i="6"/>
  <c r="AL289" i="6" s="1"/>
  <c r="L289" i="6"/>
  <c r="AD289" i="6" s="1"/>
  <c r="D289" i="6"/>
  <c r="V289" i="6" s="1"/>
  <c r="R289" i="6"/>
  <c r="AJ289" i="6" s="1"/>
  <c r="J289" i="6"/>
  <c r="AB289" i="6" s="1"/>
  <c r="P289" i="6"/>
  <c r="AH289" i="6" s="1"/>
  <c r="H289" i="6"/>
  <c r="Z289" i="6" s="1"/>
  <c r="S293" i="6"/>
  <c r="AK293" i="6" s="1"/>
  <c r="O293" i="6"/>
  <c r="AG293" i="6" s="1"/>
  <c r="Q293" i="6"/>
  <c r="AI293" i="6" s="1"/>
  <c r="P293" i="6"/>
  <c r="AH293" i="6" s="1"/>
  <c r="K293" i="6"/>
  <c r="AC293" i="6" s="1"/>
  <c r="G293" i="6"/>
  <c r="Y293" i="6" s="1"/>
  <c r="T293" i="6"/>
  <c r="AL293" i="6" s="1"/>
  <c r="M293" i="6"/>
  <c r="AE293" i="6" s="1"/>
  <c r="I293" i="6"/>
  <c r="AA293" i="6" s="1"/>
  <c r="E293" i="6"/>
  <c r="W293" i="6" s="1"/>
  <c r="N293" i="6"/>
  <c r="AF293" i="6" s="1"/>
  <c r="F293" i="6"/>
  <c r="X293" i="6" s="1"/>
  <c r="L293" i="6"/>
  <c r="AD293" i="6" s="1"/>
  <c r="D293" i="6"/>
  <c r="V293" i="6" s="1"/>
  <c r="J293" i="6"/>
  <c r="AB293" i="6" s="1"/>
  <c r="R293" i="6"/>
  <c r="AJ293" i="6" s="1"/>
  <c r="H293" i="6"/>
  <c r="Z293" i="6" s="1"/>
  <c r="T324" i="6"/>
  <c r="AL324" i="6" s="1"/>
  <c r="P324" i="6"/>
  <c r="AH324" i="6" s="1"/>
  <c r="L324" i="6"/>
  <c r="AD324" i="6" s="1"/>
  <c r="H324" i="6"/>
  <c r="Z324" i="6" s="1"/>
  <c r="D324" i="6"/>
  <c r="V324" i="6" s="1"/>
  <c r="Q324" i="6"/>
  <c r="AI324" i="6" s="1"/>
  <c r="K324" i="6"/>
  <c r="AC324" i="6" s="1"/>
  <c r="F324" i="6"/>
  <c r="X324" i="6" s="1"/>
  <c r="S324" i="6"/>
  <c r="AK324" i="6" s="1"/>
  <c r="N324" i="6"/>
  <c r="AF324" i="6" s="1"/>
  <c r="I324" i="6"/>
  <c r="AA324" i="6" s="1"/>
  <c r="M324" i="6"/>
  <c r="AE324" i="6" s="1"/>
  <c r="J324" i="6"/>
  <c r="AB324" i="6" s="1"/>
  <c r="R324" i="6"/>
  <c r="AJ324" i="6" s="1"/>
  <c r="G324" i="6"/>
  <c r="Y324" i="6" s="1"/>
  <c r="O324" i="6"/>
  <c r="AG324" i="6" s="1"/>
  <c r="E324" i="6"/>
  <c r="W324" i="6" s="1"/>
  <c r="S296" i="6"/>
  <c r="AK296" i="6" s="1"/>
  <c r="O296" i="6"/>
  <c r="AG296" i="6" s="1"/>
  <c r="K296" i="6"/>
  <c r="AC296" i="6" s="1"/>
  <c r="G296" i="6"/>
  <c r="Y296" i="6" s="1"/>
  <c r="Q296" i="6"/>
  <c r="AI296" i="6" s="1"/>
  <c r="M296" i="6"/>
  <c r="AE296" i="6" s="1"/>
  <c r="I296" i="6"/>
  <c r="AA296" i="6" s="1"/>
  <c r="E296" i="6"/>
  <c r="W296" i="6" s="1"/>
  <c r="T296" i="6"/>
  <c r="AL296" i="6" s="1"/>
  <c r="L296" i="6"/>
  <c r="AD296" i="6" s="1"/>
  <c r="D296" i="6"/>
  <c r="V296" i="6" s="1"/>
  <c r="P296" i="6"/>
  <c r="AH296" i="6" s="1"/>
  <c r="H296" i="6"/>
  <c r="Z296" i="6" s="1"/>
  <c r="R296" i="6"/>
  <c r="AJ296" i="6" s="1"/>
  <c r="N296" i="6"/>
  <c r="AF296" i="6" s="1"/>
  <c r="J296" i="6"/>
  <c r="AB296" i="6" s="1"/>
  <c r="F296" i="6"/>
  <c r="X296" i="6" s="1"/>
  <c r="S300" i="6"/>
  <c r="AK300" i="6" s="1"/>
  <c r="O300" i="6"/>
  <c r="AG300" i="6" s="1"/>
  <c r="K300" i="6"/>
  <c r="AC300" i="6" s="1"/>
  <c r="G300" i="6"/>
  <c r="Y300" i="6" s="1"/>
  <c r="Q300" i="6"/>
  <c r="AI300" i="6" s="1"/>
  <c r="M300" i="6"/>
  <c r="AE300" i="6" s="1"/>
  <c r="I300" i="6"/>
  <c r="AA300" i="6" s="1"/>
  <c r="E300" i="6"/>
  <c r="W300" i="6" s="1"/>
  <c r="T300" i="6"/>
  <c r="AL300" i="6" s="1"/>
  <c r="L300" i="6"/>
  <c r="AD300" i="6" s="1"/>
  <c r="D300" i="6"/>
  <c r="V300" i="6" s="1"/>
  <c r="P300" i="6"/>
  <c r="AH300" i="6" s="1"/>
  <c r="H300" i="6"/>
  <c r="Z300" i="6" s="1"/>
  <c r="R300" i="6"/>
  <c r="AJ300" i="6" s="1"/>
  <c r="N300" i="6"/>
  <c r="AF300" i="6" s="1"/>
  <c r="J300" i="6"/>
  <c r="AB300" i="6" s="1"/>
  <c r="F300" i="6"/>
  <c r="X300" i="6" s="1"/>
  <c r="S304" i="6"/>
  <c r="AK304" i="6" s="1"/>
  <c r="O304" i="6"/>
  <c r="AG304" i="6" s="1"/>
  <c r="K304" i="6"/>
  <c r="AC304" i="6" s="1"/>
  <c r="G304" i="6"/>
  <c r="Y304" i="6" s="1"/>
  <c r="Q304" i="6"/>
  <c r="AI304" i="6" s="1"/>
  <c r="M304" i="6"/>
  <c r="AE304" i="6" s="1"/>
  <c r="I304" i="6"/>
  <c r="AA304" i="6" s="1"/>
  <c r="E304" i="6"/>
  <c r="W304" i="6" s="1"/>
  <c r="T304" i="6"/>
  <c r="AL304" i="6" s="1"/>
  <c r="L304" i="6"/>
  <c r="AD304" i="6" s="1"/>
  <c r="D304" i="6"/>
  <c r="V304" i="6" s="1"/>
  <c r="P304" i="6"/>
  <c r="AH304" i="6" s="1"/>
  <c r="H304" i="6"/>
  <c r="Z304" i="6" s="1"/>
  <c r="R304" i="6"/>
  <c r="AJ304" i="6" s="1"/>
  <c r="N304" i="6"/>
  <c r="AF304" i="6" s="1"/>
  <c r="J304" i="6"/>
  <c r="AB304" i="6" s="1"/>
  <c r="F304" i="6"/>
  <c r="X304" i="6" s="1"/>
  <c r="S308" i="6"/>
  <c r="AK308" i="6" s="1"/>
  <c r="O308" i="6"/>
  <c r="AG308" i="6" s="1"/>
  <c r="K308" i="6"/>
  <c r="AC308" i="6" s="1"/>
  <c r="G308" i="6"/>
  <c r="Y308" i="6" s="1"/>
  <c r="Q308" i="6"/>
  <c r="AI308" i="6" s="1"/>
  <c r="M308" i="6"/>
  <c r="AE308" i="6" s="1"/>
  <c r="I308" i="6"/>
  <c r="AA308" i="6" s="1"/>
  <c r="E308" i="6"/>
  <c r="W308" i="6" s="1"/>
  <c r="T308" i="6"/>
  <c r="AL308" i="6" s="1"/>
  <c r="L308" i="6"/>
  <c r="AD308" i="6" s="1"/>
  <c r="D308" i="6"/>
  <c r="V308" i="6" s="1"/>
  <c r="P308" i="6"/>
  <c r="AH308" i="6" s="1"/>
  <c r="H308" i="6"/>
  <c r="Z308" i="6" s="1"/>
  <c r="R308" i="6"/>
  <c r="AJ308" i="6" s="1"/>
  <c r="N308" i="6"/>
  <c r="AF308" i="6" s="1"/>
  <c r="J308" i="6"/>
  <c r="AB308" i="6" s="1"/>
  <c r="F308" i="6"/>
  <c r="X308" i="6" s="1"/>
  <c r="S312" i="6"/>
  <c r="AK312" i="6" s="1"/>
  <c r="O312" i="6"/>
  <c r="AG312" i="6" s="1"/>
  <c r="K312" i="6"/>
  <c r="AC312" i="6" s="1"/>
  <c r="G312" i="6"/>
  <c r="Y312" i="6" s="1"/>
  <c r="Q312" i="6"/>
  <c r="AI312" i="6" s="1"/>
  <c r="M312" i="6"/>
  <c r="AE312" i="6" s="1"/>
  <c r="I312" i="6"/>
  <c r="AA312" i="6" s="1"/>
  <c r="E312" i="6"/>
  <c r="W312" i="6" s="1"/>
  <c r="T312" i="6"/>
  <c r="AL312" i="6" s="1"/>
  <c r="L312" i="6"/>
  <c r="AD312" i="6" s="1"/>
  <c r="D312" i="6"/>
  <c r="V312" i="6" s="1"/>
  <c r="P312" i="6"/>
  <c r="AH312" i="6" s="1"/>
  <c r="H312" i="6"/>
  <c r="Z312" i="6" s="1"/>
  <c r="R312" i="6"/>
  <c r="AJ312" i="6" s="1"/>
  <c r="N312" i="6"/>
  <c r="AF312" i="6" s="1"/>
  <c r="J312" i="6"/>
  <c r="AB312" i="6" s="1"/>
  <c r="F312" i="6"/>
  <c r="X312" i="6" s="1"/>
  <c r="S316" i="6"/>
  <c r="AK316" i="6" s="1"/>
  <c r="O316" i="6"/>
  <c r="AG316" i="6" s="1"/>
  <c r="K316" i="6"/>
  <c r="AC316" i="6" s="1"/>
  <c r="G316" i="6"/>
  <c r="Y316" i="6" s="1"/>
  <c r="Q316" i="6"/>
  <c r="AI316" i="6" s="1"/>
  <c r="M316" i="6"/>
  <c r="AE316" i="6" s="1"/>
  <c r="I316" i="6"/>
  <c r="AA316" i="6" s="1"/>
  <c r="E316" i="6"/>
  <c r="W316" i="6" s="1"/>
  <c r="T316" i="6"/>
  <c r="AL316" i="6" s="1"/>
  <c r="L316" i="6"/>
  <c r="AD316" i="6" s="1"/>
  <c r="D316" i="6"/>
  <c r="V316" i="6" s="1"/>
  <c r="R316" i="6"/>
  <c r="AJ316" i="6" s="1"/>
  <c r="J316" i="6"/>
  <c r="AB316" i="6" s="1"/>
  <c r="P316" i="6"/>
  <c r="AH316" i="6" s="1"/>
  <c r="H316" i="6"/>
  <c r="Z316" i="6" s="1"/>
  <c r="N316" i="6"/>
  <c r="AF316" i="6" s="1"/>
  <c r="F316" i="6"/>
  <c r="X316" i="6" s="1"/>
  <c r="S320" i="6"/>
  <c r="AK320" i="6" s="1"/>
  <c r="O320" i="6"/>
  <c r="AG320" i="6" s="1"/>
  <c r="K320" i="6"/>
  <c r="AC320" i="6" s="1"/>
  <c r="G320" i="6"/>
  <c r="Y320" i="6" s="1"/>
  <c r="Q320" i="6"/>
  <c r="AI320" i="6" s="1"/>
  <c r="M320" i="6"/>
  <c r="AE320" i="6" s="1"/>
  <c r="I320" i="6"/>
  <c r="AA320" i="6" s="1"/>
  <c r="E320" i="6"/>
  <c r="W320" i="6" s="1"/>
  <c r="N320" i="6"/>
  <c r="AF320" i="6" s="1"/>
  <c r="F320" i="6"/>
  <c r="X320" i="6" s="1"/>
  <c r="T320" i="6"/>
  <c r="AL320" i="6" s="1"/>
  <c r="L320" i="6"/>
  <c r="AD320" i="6" s="1"/>
  <c r="D320" i="6"/>
  <c r="V320" i="6" s="1"/>
  <c r="R320" i="6"/>
  <c r="AJ320" i="6" s="1"/>
  <c r="J320" i="6"/>
  <c r="AB320" i="6" s="1"/>
  <c r="P320" i="6"/>
  <c r="AH320" i="6" s="1"/>
  <c r="H320" i="6"/>
  <c r="Z320" i="6" s="1"/>
  <c r="Q335" i="6"/>
  <c r="AI335" i="6" s="1"/>
  <c r="M335" i="6"/>
  <c r="AE335" i="6" s="1"/>
  <c r="I335" i="6"/>
  <c r="AA335" i="6" s="1"/>
  <c r="E335" i="6"/>
  <c r="W335" i="6" s="1"/>
  <c r="P335" i="6"/>
  <c r="AH335" i="6" s="1"/>
  <c r="K335" i="6"/>
  <c r="AC335" i="6" s="1"/>
  <c r="F335" i="6"/>
  <c r="X335" i="6" s="1"/>
  <c r="T335" i="6"/>
  <c r="AL335" i="6" s="1"/>
  <c r="O335" i="6"/>
  <c r="AG335" i="6" s="1"/>
  <c r="J335" i="6"/>
  <c r="AB335" i="6" s="1"/>
  <c r="D335" i="6"/>
  <c r="V335" i="6" s="1"/>
  <c r="S335" i="6"/>
  <c r="AK335" i="6" s="1"/>
  <c r="N335" i="6"/>
  <c r="AF335" i="6" s="1"/>
  <c r="H335" i="6"/>
  <c r="Z335" i="6" s="1"/>
  <c r="R335" i="6"/>
  <c r="AJ335" i="6" s="1"/>
  <c r="L335" i="6"/>
  <c r="AD335" i="6" s="1"/>
  <c r="G335" i="6"/>
  <c r="Y335" i="6" s="1"/>
  <c r="T329" i="6"/>
  <c r="AL329" i="6" s="1"/>
  <c r="P329" i="6"/>
  <c r="AH329" i="6" s="1"/>
  <c r="L329" i="6"/>
  <c r="AD329" i="6" s="1"/>
  <c r="H329" i="6"/>
  <c r="Z329" i="6" s="1"/>
  <c r="D329" i="6"/>
  <c r="V329" i="6" s="1"/>
  <c r="S329" i="6"/>
  <c r="AK329" i="6" s="1"/>
  <c r="O329" i="6"/>
  <c r="AG329" i="6" s="1"/>
  <c r="K329" i="6"/>
  <c r="AC329" i="6" s="1"/>
  <c r="G329" i="6"/>
  <c r="Y329" i="6" s="1"/>
  <c r="Q329" i="6"/>
  <c r="AI329" i="6" s="1"/>
  <c r="I329" i="6"/>
  <c r="AA329" i="6" s="1"/>
  <c r="N329" i="6"/>
  <c r="AF329" i="6" s="1"/>
  <c r="F329" i="6"/>
  <c r="X329" i="6" s="1"/>
  <c r="M329" i="6"/>
  <c r="AE329" i="6" s="1"/>
  <c r="E329" i="6"/>
  <c r="W329" i="6" s="1"/>
  <c r="R329" i="6"/>
  <c r="AJ329" i="6" s="1"/>
  <c r="J329" i="6"/>
  <c r="AB329" i="6" s="1"/>
  <c r="T333" i="6"/>
  <c r="AL333" i="6" s="1"/>
  <c r="P333" i="6"/>
  <c r="AH333" i="6" s="1"/>
  <c r="L333" i="6"/>
  <c r="AD333" i="6" s="1"/>
  <c r="H333" i="6"/>
  <c r="Z333" i="6" s="1"/>
  <c r="D333" i="6"/>
  <c r="V333" i="6" s="1"/>
  <c r="S333" i="6"/>
  <c r="AK333" i="6" s="1"/>
  <c r="O333" i="6"/>
  <c r="AG333" i="6" s="1"/>
  <c r="K333" i="6"/>
  <c r="AC333" i="6" s="1"/>
  <c r="G333" i="6"/>
  <c r="Y333" i="6" s="1"/>
  <c r="R333" i="6"/>
  <c r="AJ333" i="6" s="1"/>
  <c r="N333" i="6"/>
  <c r="AF333" i="6" s="1"/>
  <c r="J333" i="6"/>
  <c r="AB333" i="6" s="1"/>
  <c r="F333" i="6"/>
  <c r="X333" i="6" s="1"/>
  <c r="M333" i="6"/>
  <c r="AE333" i="6" s="1"/>
  <c r="I333" i="6"/>
  <c r="AA333" i="6" s="1"/>
  <c r="E333" i="6"/>
  <c r="W333" i="6" s="1"/>
  <c r="Q333" i="6"/>
  <c r="AI333" i="6" s="1"/>
  <c r="R341" i="6"/>
  <c r="AJ341" i="6" s="1"/>
  <c r="N341" i="6"/>
  <c r="AF341" i="6" s="1"/>
  <c r="J341" i="6"/>
  <c r="AB341" i="6" s="1"/>
  <c r="F341" i="6"/>
  <c r="X341" i="6" s="1"/>
  <c r="Q341" i="6"/>
  <c r="AI341" i="6" s="1"/>
  <c r="M341" i="6"/>
  <c r="AE341" i="6" s="1"/>
  <c r="I341" i="6"/>
  <c r="AA341" i="6" s="1"/>
  <c r="E341" i="6"/>
  <c r="W341" i="6" s="1"/>
  <c r="S341" i="6"/>
  <c r="AK341" i="6" s="1"/>
  <c r="K341" i="6"/>
  <c r="AC341" i="6" s="1"/>
  <c r="P341" i="6"/>
  <c r="AH341" i="6" s="1"/>
  <c r="H341" i="6"/>
  <c r="Z341" i="6" s="1"/>
  <c r="O341" i="6"/>
  <c r="AG341" i="6" s="1"/>
  <c r="G341" i="6"/>
  <c r="Y341" i="6" s="1"/>
  <c r="L341" i="6"/>
  <c r="AD341" i="6" s="1"/>
  <c r="D341" i="6"/>
  <c r="V341" i="6" s="1"/>
  <c r="T341" i="6"/>
  <c r="AL341" i="6" s="1"/>
  <c r="AL130" i="6"/>
  <c r="AL81" i="6"/>
  <c r="AL37" i="6"/>
  <c r="AL25" i="6"/>
  <c r="AL110" i="6"/>
  <c r="AL58" i="6"/>
  <c r="AL46" i="6"/>
  <c r="AL42" i="6"/>
  <c r="AL38" i="6"/>
  <c r="AL31" i="6"/>
  <c r="AL27" i="6"/>
  <c r="AL23" i="6"/>
  <c r="E331" i="17"/>
  <c r="F331" i="17" s="1"/>
  <c r="E329" i="17"/>
  <c r="F329" i="17" s="1"/>
  <c r="E327" i="17"/>
  <c r="F327" i="17" s="1"/>
  <c r="E325" i="17"/>
  <c r="F325" i="17" s="1"/>
  <c r="E323" i="17"/>
  <c r="F323" i="17" s="1"/>
  <c r="E321" i="17"/>
  <c r="F321" i="17" s="1"/>
  <c r="E319" i="17"/>
  <c r="F319" i="17" s="1"/>
  <c r="E317" i="17"/>
  <c r="F317" i="17" s="1"/>
  <c r="E315" i="17"/>
  <c r="F315" i="17" s="1"/>
  <c r="E313" i="17"/>
  <c r="F313" i="17" s="1"/>
  <c r="E311" i="17"/>
  <c r="F311" i="17" s="1"/>
  <c r="E309" i="17"/>
  <c r="F309" i="17" s="1"/>
  <c r="E307" i="17"/>
  <c r="F307" i="17" s="1"/>
  <c r="E305" i="17"/>
  <c r="F305" i="17" s="1"/>
  <c r="E303" i="17"/>
  <c r="F303" i="17" s="1"/>
  <c r="E301" i="17"/>
  <c r="F301" i="17" s="1"/>
  <c r="E299" i="17"/>
  <c r="F299" i="17" s="1"/>
  <c r="E297" i="17"/>
  <c r="F297" i="17" s="1"/>
  <c r="E295" i="17"/>
  <c r="F295" i="17" s="1"/>
  <c r="E293" i="17"/>
  <c r="F293" i="17" s="1"/>
  <c r="E291" i="17"/>
  <c r="F291" i="17" s="1"/>
  <c r="E289" i="17"/>
  <c r="F289" i="17" s="1"/>
  <c r="E287" i="17"/>
  <c r="F287" i="17" s="1"/>
  <c r="E285" i="17"/>
  <c r="F285" i="17" s="1"/>
  <c r="E283" i="17"/>
  <c r="F283" i="17" s="1"/>
  <c r="E281" i="17"/>
  <c r="F281" i="17" s="1"/>
  <c r="E279" i="17"/>
  <c r="F279" i="17" s="1"/>
  <c r="E277" i="17"/>
  <c r="F277" i="17" s="1"/>
  <c r="E275" i="17"/>
  <c r="F275" i="17" s="1"/>
  <c r="E273" i="17"/>
  <c r="F273" i="17" s="1"/>
  <c r="E271" i="17"/>
  <c r="F271" i="17" s="1"/>
  <c r="E269" i="17"/>
  <c r="F269" i="17" s="1"/>
  <c r="E267" i="17"/>
  <c r="F267" i="17" s="1"/>
  <c r="E265" i="17"/>
  <c r="F265" i="17" s="1"/>
  <c r="E263" i="17"/>
  <c r="F263" i="17" s="1"/>
  <c r="E261" i="17"/>
  <c r="F261" i="17" s="1"/>
  <c r="E259" i="17"/>
  <c r="F259" i="17" s="1"/>
  <c r="E257" i="17"/>
  <c r="F257" i="17" s="1"/>
  <c r="E255" i="17"/>
  <c r="F255" i="17" s="1"/>
  <c r="E253" i="17"/>
  <c r="F253" i="17" s="1"/>
  <c r="E251" i="17"/>
  <c r="F251" i="17" s="1"/>
  <c r="E249" i="17"/>
  <c r="F249" i="17" s="1"/>
  <c r="E247" i="17"/>
  <c r="F247" i="17" s="1"/>
  <c r="E245" i="17"/>
  <c r="F245" i="17" s="1"/>
  <c r="E243" i="17"/>
  <c r="F243" i="17" s="1"/>
  <c r="E241" i="17"/>
  <c r="F241" i="17" s="1"/>
  <c r="E239" i="17"/>
  <c r="F239" i="17" s="1"/>
  <c r="E237" i="17"/>
  <c r="F237" i="17" s="1"/>
  <c r="E235" i="17"/>
  <c r="F235" i="17" s="1"/>
  <c r="E233" i="17"/>
  <c r="F233" i="17" s="1"/>
  <c r="E231" i="17"/>
  <c r="F231" i="17" s="1"/>
  <c r="E229" i="17"/>
  <c r="F229" i="17" s="1"/>
  <c r="E227" i="17"/>
  <c r="F227" i="17" s="1"/>
  <c r="E225" i="17"/>
  <c r="F225" i="17" s="1"/>
  <c r="E223" i="17"/>
  <c r="F223" i="17" s="1"/>
  <c r="E221" i="17"/>
  <c r="F221" i="17" s="1"/>
  <c r="E219" i="17"/>
  <c r="F219" i="17" s="1"/>
  <c r="E217" i="17"/>
  <c r="F217" i="17" s="1"/>
  <c r="E215" i="17"/>
  <c r="F215" i="17" s="1"/>
  <c r="E213" i="17"/>
  <c r="F213" i="17" s="1"/>
  <c r="E211" i="17"/>
  <c r="F211" i="17" s="1"/>
  <c r="E209" i="17"/>
  <c r="F209" i="17" s="1"/>
  <c r="E207" i="17"/>
  <c r="F207" i="17" s="1"/>
  <c r="E205" i="17"/>
  <c r="F205" i="17" s="1"/>
  <c r="E203" i="17"/>
  <c r="F203" i="17" s="1"/>
  <c r="E201" i="17"/>
  <c r="F201" i="17" s="1"/>
  <c r="E199" i="17"/>
  <c r="F199" i="17" s="1"/>
  <c r="E197" i="17"/>
  <c r="F197" i="17" s="1"/>
  <c r="E195" i="17"/>
  <c r="F195" i="17" s="1"/>
  <c r="E193" i="17"/>
  <c r="F193" i="17" s="1"/>
  <c r="E191" i="17"/>
  <c r="F191" i="17" s="1"/>
  <c r="E189" i="17"/>
  <c r="F189" i="17" s="1"/>
  <c r="E187" i="17"/>
  <c r="F187" i="17" s="1"/>
  <c r="E185" i="17"/>
  <c r="F185" i="17" s="1"/>
  <c r="E183" i="17"/>
  <c r="F183" i="17" s="1"/>
  <c r="E181" i="17"/>
  <c r="F181" i="17" s="1"/>
  <c r="E179" i="17"/>
  <c r="F179" i="17" s="1"/>
  <c r="E177" i="17"/>
  <c r="F177" i="17" s="1"/>
  <c r="E175" i="17"/>
  <c r="F175" i="17" s="1"/>
  <c r="E173" i="17"/>
  <c r="F173" i="17" s="1"/>
  <c r="E171" i="17"/>
  <c r="F171" i="17" s="1"/>
  <c r="E169" i="17"/>
  <c r="F169" i="17" s="1"/>
  <c r="E167" i="17"/>
  <c r="F167" i="17" s="1"/>
  <c r="E165" i="17"/>
  <c r="F165" i="17" s="1"/>
  <c r="E163" i="17"/>
  <c r="F163" i="17" s="1"/>
  <c r="E161" i="17"/>
  <c r="F161" i="17" s="1"/>
  <c r="E159" i="17"/>
  <c r="F159" i="17" s="1"/>
  <c r="E157" i="17"/>
  <c r="F157" i="17" s="1"/>
  <c r="E155" i="17"/>
  <c r="F155" i="17" s="1"/>
  <c r="E153" i="17"/>
  <c r="F153" i="17" s="1"/>
  <c r="E151" i="17"/>
  <c r="F151" i="17" s="1"/>
  <c r="E149" i="17"/>
  <c r="F149" i="17" s="1"/>
  <c r="E147" i="17"/>
  <c r="F147" i="17" s="1"/>
  <c r="E145" i="17"/>
  <c r="F145" i="17" s="1"/>
  <c r="E143" i="17"/>
  <c r="F143" i="17" s="1"/>
  <c r="E141" i="17"/>
  <c r="F141" i="17" s="1"/>
  <c r="E139" i="17"/>
  <c r="F139" i="17" s="1"/>
  <c r="E137" i="17"/>
  <c r="F137" i="17" s="1"/>
  <c r="E135" i="17"/>
  <c r="F135" i="17" s="1"/>
  <c r="E133" i="17"/>
  <c r="F133" i="17" s="1"/>
  <c r="E131" i="17"/>
  <c r="F131" i="17" s="1"/>
  <c r="E129" i="17"/>
  <c r="F129" i="17" s="1"/>
  <c r="E127" i="17"/>
  <c r="F127" i="17" s="1"/>
  <c r="E125" i="17"/>
  <c r="F125" i="17" s="1"/>
  <c r="E123" i="17"/>
  <c r="F123" i="17" s="1"/>
  <c r="E121" i="17"/>
  <c r="F121" i="17" s="1"/>
  <c r="E119" i="17"/>
  <c r="F119" i="17" s="1"/>
  <c r="E117" i="17"/>
  <c r="F117" i="17" s="1"/>
  <c r="E115" i="17"/>
  <c r="F115" i="17" s="1"/>
  <c r="E113" i="17"/>
  <c r="F113" i="17" s="1"/>
  <c r="E111" i="17"/>
  <c r="F111" i="17" s="1"/>
  <c r="E109" i="17"/>
  <c r="F109" i="17" s="1"/>
  <c r="E107" i="17"/>
  <c r="F107" i="17" s="1"/>
  <c r="E105" i="17"/>
  <c r="F105" i="17" s="1"/>
  <c r="E103" i="17"/>
  <c r="F103" i="17" s="1"/>
  <c r="E101" i="17"/>
  <c r="F101" i="17" s="1"/>
  <c r="E99" i="17"/>
  <c r="F99" i="17" s="1"/>
  <c r="E97" i="17"/>
  <c r="F97" i="17" s="1"/>
  <c r="E95" i="17"/>
  <c r="F95" i="17" s="1"/>
  <c r="E93" i="17"/>
  <c r="F93" i="17" s="1"/>
  <c r="E91" i="17"/>
  <c r="F91" i="17" s="1"/>
  <c r="E89" i="17"/>
  <c r="F89" i="17" s="1"/>
  <c r="E87" i="17"/>
  <c r="F87" i="17" s="1"/>
  <c r="E85" i="17"/>
  <c r="F85" i="17" s="1"/>
  <c r="E83" i="17"/>
  <c r="F83" i="17" s="1"/>
  <c r="E81" i="17"/>
  <c r="F81" i="17" s="1"/>
  <c r="E79" i="17"/>
  <c r="F79" i="17" s="1"/>
  <c r="E77" i="17"/>
  <c r="F77" i="17" s="1"/>
  <c r="E75" i="17"/>
  <c r="F75" i="17" s="1"/>
  <c r="E73" i="17"/>
  <c r="F73" i="17" s="1"/>
  <c r="E71" i="17"/>
  <c r="F71" i="17" s="1"/>
  <c r="E69" i="17"/>
  <c r="F69" i="17" s="1"/>
  <c r="E67" i="17"/>
  <c r="F67" i="17" s="1"/>
  <c r="E65" i="17"/>
  <c r="F65" i="17" s="1"/>
  <c r="E63" i="17"/>
  <c r="F63" i="17" s="1"/>
  <c r="E61" i="17"/>
  <c r="F61" i="17" s="1"/>
  <c r="E59" i="17"/>
  <c r="F59" i="17" s="1"/>
  <c r="E57" i="17"/>
  <c r="F57" i="17" s="1"/>
  <c r="E55" i="17"/>
  <c r="F55" i="17" s="1"/>
  <c r="E53" i="17"/>
  <c r="F53" i="17" s="1"/>
  <c r="E51" i="17"/>
  <c r="F51" i="17" s="1"/>
  <c r="E49" i="17"/>
  <c r="F49" i="17" s="1"/>
  <c r="E47" i="17"/>
  <c r="F47" i="17" s="1"/>
  <c r="E45" i="17"/>
  <c r="F45" i="17" s="1"/>
  <c r="E332" i="17"/>
  <c r="F332" i="17" s="1"/>
  <c r="E330" i="17"/>
  <c r="F330" i="17" s="1"/>
  <c r="E328" i="17"/>
  <c r="F328" i="17" s="1"/>
  <c r="E326" i="17"/>
  <c r="F326" i="17" s="1"/>
  <c r="E324" i="17"/>
  <c r="F324" i="17" s="1"/>
  <c r="E322" i="17"/>
  <c r="F322" i="17" s="1"/>
  <c r="E320" i="17"/>
  <c r="F320" i="17" s="1"/>
  <c r="E318" i="17"/>
  <c r="F318" i="17" s="1"/>
  <c r="E316" i="17"/>
  <c r="F316" i="17" s="1"/>
  <c r="E314" i="17"/>
  <c r="F314" i="17" s="1"/>
  <c r="E312" i="17"/>
  <c r="F312" i="17" s="1"/>
  <c r="E310" i="17"/>
  <c r="F310" i="17" s="1"/>
  <c r="E308" i="17"/>
  <c r="F308" i="17" s="1"/>
  <c r="E306" i="17"/>
  <c r="F306" i="17" s="1"/>
  <c r="E304" i="17"/>
  <c r="F304" i="17" s="1"/>
  <c r="E302" i="17"/>
  <c r="F302" i="17" s="1"/>
  <c r="E300" i="17"/>
  <c r="F300" i="17" s="1"/>
  <c r="E298" i="17"/>
  <c r="F298" i="17" s="1"/>
  <c r="E296" i="17"/>
  <c r="F296" i="17" s="1"/>
  <c r="E294" i="17"/>
  <c r="F294" i="17" s="1"/>
  <c r="E292" i="17"/>
  <c r="F292" i="17" s="1"/>
  <c r="E290" i="17"/>
  <c r="F290" i="17" s="1"/>
  <c r="E288" i="17"/>
  <c r="F288" i="17" s="1"/>
  <c r="E286" i="17"/>
  <c r="F286" i="17" s="1"/>
  <c r="E284" i="17"/>
  <c r="F284" i="17" s="1"/>
  <c r="E282" i="17"/>
  <c r="F282" i="17" s="1"/>
  <c r="E280" i="17"/>
  <c r="F280" i="17" s="1"/>
  <c r="E278" i="17"/>
  <c r="F278" i="17" s="1"/>
  <c r="E276" i="17"/>
  <c r="F276" i="17" s="1"/>
  <c r="E274" i="17"/>
  <c r="F274" i="17" s="1"/>
  <c r="E272" i="17"/>
  <c r="F272" i="17" s="1"/>
  <c r="E270" i="17"/>
  <c r="F270" i="17" s="1"/>
  <c r="E268" i="17"/>
  <c r="F268" i="17" s="1"/>
  <c r="E266" i="17"/>
  <c r="F266" i="17" s="1"/>
  <c r="E264" i="17"/>
  <c r="F264" i="17" s="1"/>
  <c r="E262" i="17"/>
  <c r="F262" i="17" s="1"/>
  <c r="E260" i="17"/>
  <c r="F260" i="17" s="1"/>
  <c r="E258" i="17"/>
  <c r="F258" i="17" s="1"/>
  <c r="E256" i="17"/>
  <c r="F256" i="17" s="1"/>
  <c r="E254" i="17"/>
  <c r="F254" i="17" s="1"/>
  <c r="E252" i="17"/>
  <c r="F252" i="17" s="1"/>
  <c r="E250" i="17"/>
  <c r="F250" i="17" s="1"/>
  <c r="E248" i="17"/>
  <c r="F248" i="17" s="1"/>
  <c r="E246" i="17"/>
  <c r="F246" i="17" s="1"/>
  <c r="E244" i="17"/>
  <c r="F244" i="17" s="1"/>
  <c r="E242" i="17"/>
  <c r="F242" i="17" s="1"/>
  <c r="E240" i="17"/>
  <c r="F240" i="17" s="1"/>
  <c r="E238" i="17"/>
  <c r="F238" i="17" s="1"/>
  <c r="E236" i="17"/>
  <c r="F236" i="17" s="1"/>
  <c r="E234" i="17"/>
  <c r="F234" i="17" s="1"/>
  <c r="E232" i="17"/>
  <c r="F232" i="17" s="1"/>
  <c r="E230" i="17"/>
  <c r="F230" i="17" s="1"/>
  <c r="E228" i="17"/>
  <c r="F228" i="17" s="1"/>
  <c r="E226" i="17"/>
  <c r="F226" i="17" s="1"/>
  <c r="E224" i="17"/>
  <c r="F224" i="17" s="1"/>
  <c r="E222" i="17"/>
  <c r="F222" i="17" s="1"/>
  <c r="E220" i="17"/>
  <c r="F220" i="17" s="1"/>
  <c r="E218" i="17"/>
  <c r="F218" i="17" s="1"/>
  <c r="E216" i="17"/>
  <c r="F216" i="17" s="1"/>
  <c r="E214" i="17"/>
  <c r="F214" i="17" s="1"/>
  <c r="E212" i="17"/>
  <c r="F212" i="17" s="1"/>
  <c r="E210" i="17"/>
  <c r="F210" i="17" s="1"/>
  <c r="E208" i="17"/>
  <c r="F208" i="17" s="1"/>
  <c r="E206" i="17"/>
  <c r="F206" i="17" s="1"/>
  <c r="E204" i="17"/>
  <c r="F204" i="17" s="1"/>
  <c r="E202" i="17"/>
  <c r="F202" i="17" s="1"/>
  <c r="E200" i="17"/>
  <c r="F200" i="17" s="1"/>
  <c r="E198" i="17"/>
  <c r="F198" i="17" s="1"/>
  <c r="E196" i="17"/>
  <c r="F196" i="17" s="1"/>
  <c r="E194" i="17"/>
  <c r="F194" i="17" s="1"/>
  <c r="E192" i="17"/>
  <c r="F192" i="17" s="1"/>
  <c r="E190" i="17"/>
  <c r="F190" i="17" s="1"/>
  <c r="E188" i="17"/>
  <c r="F188" i="17" s="1"/>
  <c r="E186" i="17"/>
  <c r="F186" i="17" s="1"/>
  <c r="E184" i="17"/>
  <c r="F184" i="17" s="1"/>
  <c r="E182" i="17"/>
  <c r="F182" i="17" s="1"/>
  <c r="E180" i="17"/>
  <c r="F180" i="17" s="1"/>
  <c r="E178" i="17"/>
  <c r="F178" i="17" s="1"/>
  <c r="E176" i="17"/>
  <c r="F176" i="17" s="1"/>
  <c r="E174" i="17"/>
  <c r="F174" i="17" s="1"/>
  <c r="E172" i="17"/>
  <c r="F172" i="17" s="1"/>
  <c r="E170" i="17"/>
  <c r="F170" i="17" s="1"/>
  <c r="E168" i="17"/>
  <c r="F168" i="17" s="1"/>
  <c r="E166" i="17"/>
  <c r="F166" i="17" s="1"/>
  <c r="E164" i="17"/>
  <c r="F164" i="17" s="1"/>
  <c r="E162" i="17"/>
  <c r="F162" i="17" s="1"/>
  <c r="E160" i="17"/>
  <c r="F160" i="17" s="1"/>
  <c r="E158" i="17"/>
  <c r="F158" i="17" s="1"/>
  <c r="E156" i="17"/>
  <c r="F156" i="17" s="1"/>
  <c r="E154" i="17"/>
  <c r="F154" i="17" s="1"/>
  <c r="E152" i="17"/>
  <c r="F152" i="17" s="1"/>
  <c r="E150" i="17"/>
  <c r="F150" i="17" s="1"/>
  <c r="E148" i="17"/>
  <c r="F148" i="17" s="1"/>
  <c r="E146" i="17"/>
  <c r="F146" i="17" s="1"/>
  <c r="E144" i="17"/>
  <c r="F144" i="17" s="1"/>
  <c r="E142" i="17"/>
  <c r="F142" i="17" s="1"/>
  <c r="E140" i="17"/>
  <c r="F140" i="17" s="1"/>
  <c r="E138" i="17"/>
  <c r="F138" i="17" s="1"/>
  <c r="E136" i="17"/>
  <c r="F136" i="17" s="1"/>
  <c r="E134" i="17"/>
  <c r="F134" i="17" s="1"/>
  <c r="E132" i="17"/>
  <c r="F132" i="17" s="1"/>
  <c r="E130" i="17"/>
  <c r="F130" i="17" s="1"/>
  <c r="E128" i="17"/>
  <c r="F128" i="17" s="1"/>
  <c r="E126" i="17"/>
  <c r="F126" i="17" s="1"/>
  <c r="E124" i="17"/>
  <c r="F124" i="17" s="1"/>
  <c r="E122" i="17"/>
  <c r="F122" i="17" s="1"/>
  <c r="E120" i="17"/>
  <c r="F120" i="17" s="1"/>
  <c r="E118" i="17"/>
  <c r="F118" i="17" s="1"/>
  <c r="E116" i="17"/>
  <c r="F116" i="17" s="1"/>
  <c r="E114" i="17"/>
  <c r="F114" i="17" s="1"/>
  <c r="E112" i="17"/>
  <c r="F112" i="17" s="1"/>
  <c r="E110" i="17"/>
  <c r="F110" i="17" s="1"/>
  <c r="E108" i="17"/>
  <c r="F108" i="17" s="1"/>
  <c r="E106" i="17"/>
  <c r="F106" i="17" s="1"/>
  <c r="E104" i="17"/>
  <c r="F104" i="17" s="1"/>
  <c r="E102" i="17"/>
  <c r="F102" i="17" s="1"/>
  <c r="E100" i="17"/>
  <c r="F100" i="17" s="1"/>
  <c r="E98" i="17"/>
  <c r="F98" i="17" s="1"/>
  <c r="E96" i="17"/>
  <c r="F96" i="17" s="1"/>
  <c r="E94" i="17"/>
  <c r="F94" i="17" s="1"/>
  <c r="E92" i="17"/>
  <c r="F92" i="17" s="1"/>
  <c r="E90" i="17"/>
  <c r="F90" i="17" s="1"/>
  <c r="E88" i="17"/>
  <c r="F88" i="17" s="1"/>
  <c r="E86" i="17"/>
  <c r="F86" i="17" s="1"/>
  <c r="E84" i="17"/>
  <c r="F84" i="17" s="1"/>
  <c r="E82" i="17"/>
  <c r="F82" i="17" s="1"/>
  <c r="E80" i="17"/>
  <c r="F80" i="17" s="1"/>
  <c r="E78" i="17"/>
  <c r="F78" i="17" s="1"/>
  <c r="E76" i="17"/>
  <c r="F76" i="17" s="1"/>
  <c r="E74" i="17"/>
  <c r="F74" i="17" s="1"/>
  <c r="E72" i="17"/>
  <c r="F72" i="17" s="1"/>
  <c r="E70" i="17"/>
  <c r="F70" i="17" s="1"/>
  <c r="E68" i="17"/>
  <c r="F68" i="17" s="1"/>
  <c r="E66" i="17"/>
  <c r="F66" i="17" s="1"/>
  <c r="E64" i="17"/>
  <c r="F64" i="17" s="1"/>
  <c r="E62" i="17"/>
  <c r="F62" i="17" s="1"/>
  <c r="E60" i="17"/>
  <c r="F60" i="17" s="1"/>
  <c r="E58" i="17"/>
  <c r="F58" i="17" s="1"/>
  <c r="E56" i="17"/>
  <c r="F56" i="17" s="1"/>
  <c r="E54" i="17"/>
  <c r="F54" i="17" s="1"/>
  <c r="E52" i="17"/>
  <c r="F52" i="17" s="1"/>
  <c r="E50" i="17"/>
  <c r="F50" i="17" s="1"/>
  <c r="E48" i="17"/>
  <c r="F48" i="17" s="1"/>
  <c r="E46" i="17"/>
  <c r="F46" i="17" s="1"/>
  <c r="E44" i="17"/>
  <c r="F44" i="17" s="1"/>
  <c r="E42" i="17"/>
  <c r="F42" i="17" s="1"/>
  <c r="E40" i="17"/>
  <c r="F40" i="17" s="1"/>
  <c r="E38" i="17"/>
  <c r="F38" i="17" s="1"/>
  <c r="E36" i="17"/>
  <c r="F36" i="17" s="1"/>
  <c r="E34" i="17"/>
  <c r="F34" i="17" s="1"/>
  <c r="E32" i="17"/>
  <c r="F32" i="17" s="1"/>
  <c r="E30" i="17"/>
  <c r="F30" i="17" s="1"/>
  <c r="E28" i="17"/>
  <c r="F28" i="17" s="1"/>
  <c r="E26" i="17"/>
  <c r="F26" i="17" s="1"/>
  <c r="E24" i="17"/>
  <c r="F24" i="17" s="1"/>
  <c r="E22" i="17"/>
  <c r="F22" i="17" s="1"/>
  <c r="E20" i="17"/>
  <c r="F20" i="17" s="1"/>
  <c r="E18" i="17"/>
  <c r="F18" i="17" s="1"/>
  <c r="E16" i="17"/>
  <c r="F16" i="17" s="1"/>
  <c r="E14" i="17"/>
  <c r="F14" i="17" s="1"/>
  <c r="E12" i="17"/>
  <c r="F12" i="17" s="1"/>
  <c r="E10" i="17"/>
  <c r="F10" i="17" s="1"/>
  <c r="E8" i="17"/>
  <c r="F8" i="17" s="1"/>
  <c r="E43" i="17"/>
  <c r="F43" i="17" s="1"/>
  <c r="E39" i="17"/>
  <c r="F39" i="17" s="1"/>
  <c r="E35" i="17"/>
  <c r="F35" i="17" s="1"/>
  <c r="E31" i="17"/>
  <c r="F31" i="17" s="1"/>
  <c r="E27" i="17"/>
  <c r="F27" i="17" s="1"/>
  <c r="E23" i="17"/>
  <c r="F23" i="17" s="1"/>
  <c r="E19" i="17"/>
  <c r="F19" i="17" s="1"/>
  <c r="E15" i="17"/>
  <c r="F15" i="17" s="1"/>
  <c r="E11" i="17"/>
  <c r="F11" i="17" s="1"/>
  <c r="E7" i="17"/>
  <c r="F7" i="17" s="1"/>
  <c r="E41" i="17"/>
  <c r="F41" i="17" s="1"/>
  <c r="E37" i="17"/>
  <c r="F37" i="17" s="1"/>
  <c r="E33" i="17"/>
  <c r="F33" i="17" s="1"/>
  <c r="E29" i="17"/>
  <c r="F29" i="17" s="1"/>
  <c r="E25" i="17"/>
  <c r="F25" i="17" s="1"/>
  <c r="E21" i="17"/>
  <c r="F21" i="17" s="1"/>
  <c r="E17" i="17"/>
  <c r="F17" i="17" s="1"/>
  <c r="E13" i="17"/>
  <c r="F13" i="17" s="1"/>
  <c r="E9" i="17"/>
  <c r="F9" i="17" s="1"/>
  <c r="G70" i="26"/>
  <c r="G93" i="26" s="1"/>
  <c r="L393" i="30" l="1"/>
  <c r="G18" i="26"/>
  <c r="G21" i="26" s="1"/>
  <c r="G22" i="26" s="1"/>
  <c r="F5" i="5"/>
  <c r="J18" i="1" s="1"/>
  <c r="J22" i="1" s="1"/>
  <c r="J2" i="26"/>
  <c r="I2" i="26" s="1"/>
  <c r="I2" i="33"/>
  <c r="H2" i="33" s="1"/>
  <c r="G9" i="17"/>
  <c r="I344" i="6"/>
  <c r="I343" i="6"/>
  <c r="I345" i="6"/>
  <c r="AA16" i="6"/>
  <c r="J344" i="6"/>
  <c r="J345" i="6"/>
  <c r="J343" i="6"/>
  <c r="AB16" i="6"/>
  <c r="K345" i="6"/>
  <c r="K343" i="6"/>
  <c r="K344" i="6"/>
  <c r="AC16" i="6"/>
  <c r="H345" i="6"/>
  <c r="H343" i="6"/>
  <c r="H344" i="6"/>
  <c r="Z16" i="6"/>
  <c r="M344" i="6"/>
  <c r="M345" i="6"/>
  <c r="M343" i="6"/>
  <c r="AE16" i="6"/>
  <c r="N344" i="6"/>
  <c r="N343" i="6"/>
  <c r="N345" i="6"/>
  <c r="AF16" i="6"/>
  <c r="O345" i="6"/>
  <c r="O343" i="6"/>
  <c r="O344" i="6"/>
  <c r="AG16" i="6"/>
  <c r="L345" i="6"/>
  <c r="L343" i="6"/>
  <c r="L344" i="6"/>
  <c r="AD16" i="6"/>
  <c r="Q344" i="6"/>
  <c r="Q343" i="6"/>
  <c r="Q345" i="6"/>
  <c r="AI16" i="6"/>
  <c r="R344" i="6"/>
  <c r="R345" i="6"/>
  <c r="R343" i="6"/>
  <c r="AJ16" i="6"/>
  <c r="S345" i="6"/>
  <c r="S343" i="6"/>
  <c r="S344" i="6"/>
  <c r="AK16" i="6"/>
  <c r="P345" i="6"/>
  <c r="P343" i="6"/>
  <c r="P344" i="6"/>
  <c r="AH16" i="6"/>
  <c r="AL344" i="6"/>
  <c r="AL345" i="6"/>
  <c r="AL343" i="6"/>
  <c r="E344" i="6"/>
  <c r="E345" i="6"/>
  <c r="E343" i="6"/>
  <c r="W16" i="6"/>
  <c r="F344" i="6"/>
  <c r="F343" i="6"/>
  <c r="F345" i="6"/>
  <c r="X16" i="6"/>
  <c r="G345" i="6"/>
  <c r="G343" i="6"/>
  <c r="G344" i="6"/>
  <c r="Y16" i="6"/>
  <c r="D345" i="6"/>
  <c r="D343" i="6"/>
  <c r="D344" i="6"/>
  <c r="V16" i="6"/>
  <c r="T345" i="6"/>
  <c r="T343" i="6"/>
  <c r="T344" i="6"/>
  <c r="G21" i="17"/>
  <c r="G37" i="17"/>
  <c r="G15" i="17"/>
  <c r="G31" i="17"/>
  <c r="G8" i="17"/>
  <c r="G16" i="17"/>
  <c r="G24" i="17"/>
  <c r="G32" i="17"/>
  <c r="G40" i="17"/>
  <c r="G48" i="17"/>
  <c r="G56" i="17"/>
  <c r="G64" i="17"/>
  <c r="G72" i="17"/>
  <c r="G80" i="17"/>
  <c r="G88" i="17"/>
  <c r="G96" i="17"/>
  <c r="G104" i="17"/>
  <c r="G112" i="17"/>
  <c r="G120" i="17"/>
  <c r="G128" i="17"/>
  <c r="G136" i="17"/>
  <c r="G144" i="17"/>
  <c r="G152" i="17"/>
  <c r="G160" i="17"/>
  <c r="G168" i="17"/>
  <c r="G176" i="17"/>
  <c r="G184" i="17"/>
  <c r="G192" i="17"/>
  <c r="G200" i="17"/>
  <c r="G208" i="17"/>
  <c r="G216" i="17"/>
  <c r="G224" i="17"/>
  <c r="G232" i="17"/>
  <c r="G240" i="17"/>
  <c r="G248" i="17"/>
  <c r="G256" i="17"/>
  <c r="G264" i="17"/>
  <c r="G272" i="17"/>
  <c r="G280" i="17"/>
  <c r="G288" i="17"/>
  <c r="G296" i="17"/>
  <c r="G304" i="17"/>
  <c r="G312" i="17"/>
  <c r="G320" i="17"/>
  <c r="G328" i="17"/>
  <c r="G47" i="17"/>
  <c r="G55" i="17"/>
  <c r="G63" i="17"/>
  <c r="G71" i="17"/>
  <c r="G79" i="17"/>
  <c r="G87" i="17"/>
  <c r="G95" i="17"/>
  <c r="G103" i="17"/>
  <c r="G111" i="17"/>
  <c r="G119" i="17"/>
  <c r="G127" i="17"/>
  <c r="G135" i="17"/>
  <c r="G143" i="17"/>
  <c r="G151" i="17"/>
  <c r="G159" i="17"/>
  <c r="G167" i="17"/>
  <c r="G175" i="17"/>
  <c r="G183" i="17"/>
  <c r="G191" i="17"/>
  <c r="G199" i="17"/>
  <c r="G207" i="17"/>
  <c r="G215" i="17"/>
  <c r="G223" i="17"/>
  <c r="G231" i="17"/>
  <c r="G239" i="17"/>
  <c r="G247" i="17"/>
  <c r="G255" i="17"/>
  <c r="G263" i="17"/>
  <c r="G271" i="17"/>
  <c r="G279" i="17"/>
  <c r="G287" i="17"/>
  <c r="G295" i="17"/>
  <c r="G303" i="17"/>
  <c r="G311" i="17"/>
  <c r="G319" i="17"/>
  <c r="G327" i="17"/>
  <c r="G25" i="17"/>
  <c r="G41" i="17"/>
  <c r="G19" i="17"/>
  <c r="G35" i="17"/>
  <c r="G10" i="17"/>
  <c r="G18" i="17"/>
  <c r="G26" i="17"/>
  <c r="G34" i="17"/>
  <c r="G42" i="17"/>
  <c r="G50" i="17"/>
  <c r="G58" i="17"/>
  <c r="G66" i="17"/>
  <c r="G74" i="17"/>
  <c r="G82" i="17"/>
  <c r="G90" i="17"/>
  <c r="G98" i="17"/>
  <c r="G106" i="17"/>
  <c r="G114" i="17"/>
  <c r="G122" i="17"/>
  <c r="G130" i="17"/>
  <c r="G138" i="17"/>
  <c r="G146" i="17"/>
  <c r="G154" i="17"/>
  <c r="G162" i="17"/>
  <c r="G170" i="17"/>
  <c r="G178" i="17"/>
  <c r="G186" i="17"/>
  <c r="G194" i="17"/>
  <c r="G202" i="17"/>
  <c r="G210" i="17"/>
  <c r="G218" i="17"/>
  <c r="G226" i="17"/>
  <c r="G234" i="17"/>
  <c r="G242" i="17"/>
  <c r="G250" i="17"/>
  <c r="G258" i="17"/>
  <c r="G266" i="17"/>
  <c r="G274" i="17"/>
  <c r="G282" i="17"/>
  <c r="G290" i="17"/>
  <c r="G298" i="17"/>
  <c r="G306" i="17"/>
  <c r="G314" i="17"/>
  <c r="G322" i="17"/>
  <c r="G330" i="17"/>
  <c r="G49" i="17"/>
  <c r="G57" i="17"/>
  <c r="G65" i="17"/>
  <c r="G73" i="17"/>
  <c r="G81" i="17"/>
  <c r="G89" i="17"/>
  <c r="G97" i="17"/>
  <c r="G105" i="17"/>
  <c r="G113" i="17"/>
  <c r="G121" i="17"/>
  <c r="G129" i="17"/>
  <c r="G137" i="17"/>
  <c r="G145" i="17"/>
  <c r="G153" i="17"/>
  <c r="G161" i="17"/>
  <c r="G169" i="17"/>
  <c r="G177" i="17"/>
  <c r="G185" i="17"/>
  <c r="G193" i="17"/>
  <c r="G201" i="17"/>
  <c r="G209" i="17"/>
  <c r="G217" i="17"/>
  <c r="G225" i="17"/>
  <c r="G233" i="17"/>
  <c r="G241" i="17"/>
  <c r="G249" i="17"/>
  <c r="G257" i="17"/>
  <c r="G265" i="17"/>
  <c r="G273" i="17"/>
  <c r="G281" i="17"/>
  <c r="G289" i="17"/>
  <c r="G297" i="17"/>
  <c r="G305" i="17"/>
  <c r="G313" i="17"/>
  <c r="G321" i="17"/>
  <c r="G329" i="17"/>
  <c r="G13" i="17"/>
  <c r="G29" i="17"/>
  <c r="G7" i="17"/>
  <c r="G23" i="17"/>
  <c r="G39" i="17"/>
  <c r="G12" i="17"/>
  <c r="G20" i="17"/>
  <c r="G28" i="17"/>
  <c r="G36" i="17"/>
  <c r="G44" i="17"/>
  <c r="G52" i="17"/>
  <c r="G60" i="17"/>
  <c r="G68" i="17"/>
  <c r="G76" i="17"/>
  <c r="G84" i="17"/>
  <c r="G92" i="17"/>
  <c r="G100" i="17"/>
  <c r="G108" i="17"/>
  <c r="G116" i="17"/>
  <c r="G124" i="17"/>
  <c r="G132" i="17"/>
  <c r="G140" i="17"/>
  <c r="G148" i="17"/>
  <c r="G156" i="17"/>
  <c r="G164" i="17"/>
  <c r="G172" i="17"/>
  <c r="G180" i="17"/>
  <c r="G188" i="17"/>
  <c r="G196" i="17"/>
  <c r="G204" i="17"/>
  <c r="G212" i="17"/>
  <c r="G220" i="17"/>
  <c r="G228" i="17"/>
  <c r="G236" i="17"/>
  <c r="G244" i="17"/>
  <c r="G252" i="17"/>
  <c r="G260" i="17"/>
  <c r="G268" i="17"/>
  <c r="G276" i="17"/>
  <c r="G284" i="17"/>
  <c r="G292" i="17"/>
  <c r="G300" i="17"/>
  <c r="G308" i="17"/>
  <c r="G316" i="17"/>
  <c r="G324" i="17"/>
  <c r="G332" i="17"/>
  <c r="G51" i="17"/>
  <c r="G59" i="17"/>
  <c r="G67" i="17"/>
  <c r="G75" i="17"/>
  <c r="G83" i="17"/>
  <c r="G91" i="17"/>
  <c r="G99" i="17"/>
  <c r="G107" i="17"/>
  <c r="G115" i="17"/>
  <c r="G123" i="17"/>
  <c r="G131" i="17"/>
  <c r="G139" i="17"/>
  <c r="G147" i="17"/>
  <c r="G155" i="17"/>
  <c r="G163" i="17"/>
  <c r="G171" i="17"/>
  <c r="G179" i="17"/>
  <c r="G187" i="17"/>
  <c r="G195" i="17"/>
  <c r="G203" i="17"/>
  <c r="G211" i="17"/>
  <c r="G219" i="17"/>
  <c r="G227" i="17"/>
  <c r="G235" i="17"/>
  <c r="G243" i="17"/>
  <c r="G251" i="17"/>
  <c r="G259" i="17"/>
  <c r="G267" i="17"/>
  <c r="G275" i="17"/>
  <c r="G283" i="17"/>
  <c r="G291" i="17"/>
  <c r="G299" i="17"/>
  <c r="G307" i="17"/>
  <c r="G315" i="17"/>
  <c r="G323" i="17"/>
  <c r="G331" i="17"/>
  <c r="G97" i="26"/>
  <c r="G99" i="26" s="1"/>
  <c r="G95" i="26"/>
  <c r="G100" i="26" s="1"/>
  <c r="G17" i="17"/>
  <c r="G33" i="17"/>
  <c r="G11" i="17"/>
  <c r="G27" i="17"/>
  <c r="G43" i="17"/>
  <c r="G14" i="17"/>
  <c r="G22" i="17"/>
  <c r="G30" i="17"/>
  <c r="G38" i="17"/>
  <c r="G46" i="17"/>
  <c r="G54" i="17"/>
  <c r="G62" i="17"/>
  <c r="G70" i="17"/>
  <c r="G78" i="17"/>
  <c r="G86" i="17"/>
  <c r="G94" i="17"/>
  <c r="G102" i="17"/>
  <c r="G110" i="17"/>
  <c r="G118" i="17"/>
  <c r="G126" i="17"/>
  <c r="G134" i="17"/>
  <c r="G142" i="17"/>
  <c r="G150" i="17"/>
  <c r="G158" i="17"/>
  <c r="G166" i="17"/>
  <c r="G174" i="17"/>
  <c r="G182" i="17"/>
  <c r="G190" i="17"/>
  <c r="G198" i="17"/>
  <c r="G206" i="17"/>
  <c r="G214" i="17"/>
  <c r="G222" i="17"/>
  <c r="G230" i="17"/>
  <c r="G238" i="17"/>
  <c r="G246" i="17"/>
  <c r="G254" i="17"/>
  <c r="G262" i="17"/>
  <c r="G270" i="17"/>
  <c r="G278" i="17"/>
  <c r="G286" i="17"/>
  <c r="G294" i="17"/>
  <c r="G302" i="17"/>
  <c r="G310" i="17"/>
  <c r="G318" i="17"/>
  <c r="G326" i="17"/>
  <c r="G45" i="17"/>
  <c r="G53" i="17"/>
  <c r="G61" i="17"/>
  <c r="G69" i="17"/>
  <c r="G77" i="17"/>
  <c r="G85" i="17"/>
  <c r="G93" i="17"/>
  <c r="G101" i="17"/>
  <c r="G109" i="17"/>
  <c r="G117" i="17"/>
  <c r="G125" i="17"/>
  <c r="G133" i="17"/>
  <c r="G141" i="17"/>
  <c r="G149" i="17"/>
  <c r="G157" i="17"/>
  <c r="G165" i="17"/>
  <c r="G173" i="17"/>
  <c r="G181" i="17"/>
  <c r="G189" i="17"/>
  <c r="G197" i="17"/>
  <c r="G205" i="17"/>
  <c r="G213" i="17"/>
  <c r="G221" i="17"/>
  <c r="G229" i="17"/>
  <c r="G237" i="17"/>
  <c r="G245" i="17"/>
  <c r="G253" i="17"/>
  <c r="G261" i="17"/>
  <c r="G269" i="17"/>
  <c r="G277" i="17"/>
  <c r="G285" i="17"/>
  <c r="G293" i="17"/>
  <c r="G301" i="17"/>
  <c r="G309" i="17"/>
  <c r="G317" i="17"/>
  <c r="G325" i="17"/>
  <c r="C6" i="5" l="1"/>
  <c r="E11" i="5" s="1"/>
  <c r="G185" i="26"/>
  <c r="BG400" i="23"/>
  <c r="AH344" i="6"/>
  <c r="AH343" i="6"/>
  <c r="AH345" i="6"/>
  <c r="AK345" i="6"/>
  <c r="AK343" i="6"/>
  <c r="AK344" i="6"/>
  <c r="AJ345" i="6"/>
  <c r="AJ343" i="6"/>
  <c r="AJ344" i="6"/>
  <c r="AI344" i="6"/>
  <c r="AI345" i="6"/>
  <c r="AI343" i="6"/>
  <c r="AD344" i="6"/>
  <c r="AD345" i="6"/>
  <c r="AD343" i="6"/>
  <c r="AG345" i="6"/>
  <c r="AG343" i="6"/>
  <c r="AG344" i="6"/>
  <c r="AF345" i="6"/>
  <c r="AF343" i="6"/>
  <c r="AF344" i="6"/>
  <c r="AE344" i="6"/>
  <c r="AE343" i="6"/>
  <c r="AE345" i="6"/>
  <c r="Z344" i="6"/>
  <c r="Z343" i="6"/>
  <c r="Z345" i="6"/>
  <c r="AC345" i="6"/>
  <c r="AC343" i="6"/>
  <c r="AC344" i="6"/>
  <c r="AB345" i="6"/>
  <c r="AB343" i="6"/>
  <c r="AB344" i="6"/>
  <c r="AA344" i="6"/>
  <c r="AA345" i="6"/>
  <c r="AA343" i="6"/>
  <c r="V344" i="6"/>
  <c r="V345" i="6"/>
  <c r="V343" i="6"/>
  <c r="Y345" i="6"/>
  <c r="Y343" i="6"/>
  <c r="Y344" i="6"/>
  <c r="X345" i="6"/>
  <c r="X343" i="6"/>
  <c r="X344" i="6"/>
  <c r="W344" i="6"/>
  <c r="W343" i="6"/>
  <c r="W345" i="6"/>
  <c r="I331" i="17"/>
  <c r="I329" i="17"/>
  <c r="I327" i="17"/>
  <c r="I325" i="17"/>
  <c r="I323" i="17"/>
  <c r="I321" i="17"/>
  <c r="I319" i="17"/>
  <c r="I317" i="17"/>
  <c r="I315" i="17"/>
  <c r="I313" i="17"/>
  <c r="I311" i="17"/>
  <c r="I309" i="17"/>
  <c r="I307" i="17"/>
  <c r="I305" i="17"/>
  <c r="I303" i="17"/>
  <c r="I301" i="17"/>
  <c r="I299" i="17"/>
  <c r="I297" i="17"/>
  <c r="I295" i="17"/>
  <c r="I293" i="17"/>
  <c r="I291" i="17"/>
  <c r="I289" i="17"/>
  <c r="I287" i="17"/>
  <c r="I285" i="17"/>
  <c r="I283" i="17"/>
  <c r="I281" i="17"/>
  <c r="I279" i="17"/>
  <c r="I277" i="17"/>
  <c r="I275" i="17"/>
  <c r="I273" i="17"/>
  <c r="I271" i="17"/>
  <c r="I269" i="17"/>
  <c r="I267" i="17"/>
  <c r="I265" i="17"/>
  <c r="I263" i="17"/>
  <c r="I261" i="17"/>
  <c r="I259" i="17"/>
  <c r="I257" i="17"/>
  <c r="I255" i="17"/>
  <c r="I253" i="17"/>
  <c r="I251" i="17"/>
  <c r="I249" i="17"/>
  <c r="I247" i="17"/>
  <c r="I245" i="17"/>
  <c r="I243" i="17"/>
  <c r="I241" i="17"/>
  <c r="I239" i="17"/>
  <c r="I237" i="17"/>
  <c r="I235" i="17"/>
  <c r="I233" i="17"/>
  <c r="I231" i="17"/>
  <c r="I229" i="17"/>
  <c r="I227" i="17"/>
  <c r="I225" i="17"/>
  <c r="I223" i="17"/>
  <c r="I221" i="17"/>
  <c r="I219" i="17"/>
  <c r="I217" i="17"/>
  <c r="I215" i="17"/>
  <c r="I213" i="17"/>
  <c r="I211" i="17"/>
  <c r="I209" i="17"/>
  <c r="I207" i="17"/>
  <c r="I205" i="17"/>
  <c r="I203" i="17"/>
  <c r="I201" i="17"/>
  <c r="I199" i="17"/>
  <c r="I197" i="17"/>
  <c r="I195" i="17"/>
  <c r="I193" i="17"/>
  <c r="I191" i="17"/>
  <c r="I189" i="17"/>
  <c r="I187" i="17"/>
  <c r="I185" i="17"/>
  <c r="I183" i="17"/>
  <c r="I181" i="17"/>
  <c r="I179" i="17"/>
  <c r="I177" i="17"/>
  <c r="I175" i="17"/>
  <c r="I173" i="17"/>
  <c r="I171" i="17"/>
  <c r="I169" i="17"/>
  <c r="I167" i="17"/>
  <c r="I165" i="17"/>
  <c r="I163" i="17"/>
  <c r="I161" i="17"/>
  <c r="I159" i="17"/>
  <c r="I157" i="17"/>
  <c r="I155" i="17"/>
  <c r="I153" i="17"/>
  <c r="I151" i="17"/>
  <c r="I149" i="17"/>
  <c r="I147" i="17"/>
  <c r="I145" i="17"/>
  <c r="I143" i="17"/>
  <c r="I141" i="17"/>
  <c r="I139" i="17"/>
  <c r="I137" i="17"/>
  <c r="I135" i="17"/>
  <c r="I133" i="17"/>
  <c r="I131" i="17"/>
  <c r="I129" i="17"/>
  <c r="I127" i="17"/>
  <c r="I125" i="17"/>
  <c r="I123" i="17"/>
  <c r="I121" i="17"/>
  <c r="I119" i="17"/>
  <c r="I117" i="17"/>
  <c r="I115" i="17"/>
  <c r="I113" i="17"/>
  <c r="I111" i="17"/>
  <c r="I109" i="17"/>
  <c r="I107" i="17"/>
  <c r="I105" i="17"/>
  <c r="I103" i="17"/>
  <c r="I101" i="17"/>
  <c r="I99" i="17"/>
  <c r="I97" i="17"/>
  <c r="I95" i="17"/>
  <c r="I93" i="17"/>
  <c r="I91" i="17"/>
  <c r="I89" i="17"/>
  <c r="I87" i="17"/>
  <c r="I85" i="17"/>
  <c r="I83" i="17"/>
  <c r="I81" i="17"/>
  <c r="I79" i="17"/>
  <c r="I77" i="17"/>
  <c r="I75" i="17"/>
  <c r="I73" i="17"/>
  <c r="I71" i="17"/>
  <c r="I69" i="17"/>
  <c r="I67" i="17"/>
  <c r="I65" i="17"/>
  <c r="I63" i="17"/>
  <c r="I61" i="17"/>
  <c r="I59" i="17"/>
  <c r="I57" i="17"/>
  <c r="I55" i="17"/>
  <c r="I53" i="17"/>
  <c r="I51" i="17"/>
  <c r="I49" i="17"/>
  <c r="I47" i="17"/>
  <c r="I45" i="17"/>
  <c r="I43" i="17"/>
  <c r="I41" i="17"/>
  <c r="I39" i="17"/>
  <c r="I37" i="17"/>
  <c r="I35" i="17"/>
  <c r="I33" i="17"/>
  <c r="I31" i="17"/>
  <c r="I29" i="17"/>
  <c r="I27" i="17"/>
  <c r="I25" i="17"/>
  <c r="I23" i="17"/>
  <c r="I21" i="17"/>
  <c r="I19" i="17"/>
  <c r="I17" i="17"/>
  <c r="I15" i="17"/>
  <c r="I13" i="17"/>
  <c r="I11" i="17"/>
  <c r="I9" i="17"/>
  <c r="I7" i="17"/>
  <c r="I330" i="17"/>
  <c r="I326" i="17"/>
  <c r="I322" i="17"/>
  <c r="I318" i="17"/>
  <c r="I314" i="17"/>
  <c r="I310" i="17"/>
  <c r="I306" i="17"/>
  <c r="I302" i="17"/>
  <c r="I298" i="17"/>
  <c r="I294" i="17"/>
  <c r="I290" i="17"/>
  <c r="I286" i="17"/>
  <c r="I282" i="17"/>
  <c r="I278" i="17"/>
  <c r="I274" i="17"/>
  <c r="I270" i="17"/>
  <c r="I266" i="17"/>
  <c r="I262" i="17"/>
  <c r="I258" i="17"/>
  <c r="I254" i="17"/>
  <c r="I250" i="17"/>
  <c r="I246" i="17"/>
  <c r="I242" i="17"/>
  <c r="I238" i="17"/>
  <c r="I234" i="17"/>
  <c r="I230" i="17"/>
  <c r="I226" i="17"/>
  <c r="I222" i="17"/>
  <c r="I218" i="17"/>
  <c r="I214" i="17"/>
  <c r="I210" i="17"/>
  <c r="I206" i="17"/>
  <c r="I202" i="17"/>
  <c r="I198" i="17"/>
  <c r="I194" i="17"/>
  <c r="I190" i="17"/>
  <c r="I186" i="17"/>
  <c r="I182" i="17"/>
  <c r="I178" i="17"/>
  <c r="I174" i="17"/>
  <c r="I170" i="17"/>
  <c r="I166" i="17"/>
  <c r="I162" i="17"/>
  <c r="I158" i="17"/>
  <c r="I154" i="17"/>
  <c r="I150" i="17"/>
  <c r="I146" i="17"/>
  <c r="I142" i="17"/>
  <c r="I138" i="17"/>
  <c r="I134" i="17"/>
  <c r="I130" i="17"/>
  <c r="I126" i="17"/>
  <c r="I122" i="17"/>
  <c r="I118" i="17"/>
  <c r="I114" i="17"/>
  <c r="I110" i="17"/>
  <c r="I106" i="17"/>
  <c r="I102" i="17"/>
  <c r="I98" i="17"/>
  <c r="I94" i="17"/>
  <c r="I90" i="17"/>
  <c r="I86" i="17"/>
  <c r="I82" i="17"/>
  <c r="I78" i="17"/>
  <c r="I74" i="17"/>
  <c r="I70" i="17"/>
  <c r="I66" i="17"/>
  <c r="I62" i="17"/>
  <c r="I58" i="17"/>
  <c r="I54" i="17"/>
  <c r="I50" i="17"/>
  <c r="I46" i="17"/>
  <c r="I320" i="17"/>
  <c r="I304" i="17"/>
  <c r="I288" i="17"/>
  <c r="I272" i="17"/>
  <c r="I256" i="17"/>
  <c r="I240" i="17"/>
  <c r="I224" i="17"/>
  <c r="I208" i="17"/>
  <c r="I192" i="17"/>
  <c r="I176" i="17"/>
  <c r="I160" i="17"/>
  <c r="I144" i="17"/>
  <c r="I128" i="17"/>
  <c r="I116" i="17"/>
  <c r="I104" i="17"/>
  <c r="I88" i="17"/>
  <c r="I72" i="17"/>
  <c r="I56" i="17"/>
  <c r="I42" i="17"/>
  <c r="I40" i="17"/>
  <c r="I38" i="17"/>
  <c r="I36" i="17"/>
  <c r="I34" i="17"/>
  <c r="I32" i="17"/>
  <c r="I30" i="17"/>
  <c r="I28" i="17"/>
  <c r="I26" i="17"/>
  <c r="I24" i="17"/>
  <c r="I22" i="17"/>
  <c r="I20" i="17"/>
  <c r="I18" i="17"/>
  <c r="I16" i="17"/>
  <c r="I14" i="17"/>
  <c r="I12" i="17"/>
  <c r="I10" i="17"/>
  <c r="I8" i="17"/>
  <c r="I328" i="17"/>
  <c r="I312" i="17"/>
  <c r="I296" i="17"/>
  <c r="I280" i="17"/>
  <c r="I264" i="17"/>
  <c r="I248" i="17"/>
  <c r="I232" i="17"/>
  <c r="I216" i="17"/>
  <c r="I200" i="17"/>
  <c r="I184" i="17"/>
  <c r="I168" i="17"/>
  <c r="I152" i="17"/>
  <c r="I136" i="17"/>
  <c r="I120" i="17"/>
  <c r="I112" i="17"/>
  <c r="I96" i="17"/>
  <c r="I80" i="17"/>
  <c r="I64" i="17"/>
  <c r="I48" i="17"/>
  <c r="I324" i="17"/>
  <c r="I308" i="17"/>
  <c r="I292" i="17"/>
  <c r="I276" i="17"/>
  <c r="I260" i="17"/>
  <c r="I244" i="17"/>
  <c r="I228" i="17"/>
  <c r="I212" i="17"/>
  <c r="I196" i="17"/>
  <c r="I180" i="17"/>
  <c r="I164" i="17"/>
  <c r="I148" i="17"/>
  <c r="I132" i="17"/>
  <c r="I100" i="17"/>
  <c r="I84" i="17"/>
  <c r="I68" i="17"/>
  <c r="I52" i="17"/>
  <c r="I284" i="17"/>
  <c r="I220" i="17"/>
  <c r="I156" i="17"/>
  <c r="I92" i="17"/>
  <c r="I332" i="17"/>
  <c r="I268" i="17"/>
  <c r="I204" i="17"/>
  <c r="I140" i="17"/>
  <c r="I108" i="17"/>
  <c r="I44" i="17"/>
  <c r="I316" i="17"/>
  <c r="I252" i="17"/>
  <c r="I188" i="17"/>
  <c r="I124" i="17"/>
  <c r="I60" i="17"/>
  <c r="I300" i="17"/>
  <c r="I236" i="17"/>
  <c r="I172" i="17"/>
  <c r="I76" i="17"/>
  <c r="E143" i="5" l="1"/>
  <c r="E12" i="5"/>
  <c r="F11" i="5"/>
  <c r="BG14" i="23" s="1"/>
  <c r="F6" i="5"/>
  <c r="F7" i="5" s="1"/>
  <c r="E90" i="5"/>
  <c r="A236" i="28"/>
  <c r="A236" i="21"/>
  <c r="A234" i="22"/>
  <c r="A234" i="20"/>
  <c r="A188" i="28"/>
  <c r="A188" i="21"/>
  <c r="A186" i="22"/>
  <c r="A186" i="20"/>
  <c r="A108" i="28"/>
  <c r="A108" i="21"/>
  <c r="A106" i="22"/>
  <c r="A106" i="20"/>
  <c r="A332" i="28"/>
  <c r="A332" i="21"/>
  <c r="A330" i="22"/>
  <c r="A330" i="20"/>
  <c r="A284" i="28"/>
  <c r="A284" i="21"/>
  <c r="A282" i="22"/>
  <c r="A282" i="20"/>
  <c r="A100" i="28"/>
  <c r="A98" i="22"/>
  <c r="A98" i="20"/>
  <c r="A100" i="21"/>
  <c r="A180" i="28"/>
  <c r="A180" i="21"/>
  <c r="A178" i="22"/>
  <c r="A178" i="20"/>
  <c r="A244" i="28"/>
  <c r="A244" i="21"/>
  <c r="A242" i="22"/>
  <c r="A242" i="20"/>
  <c r="A308" i="28"/>
  <c r="A308" i="21"/>
  <c r="A306" i="22"/>
  <c r="A306" i="20"/>
  <c r="A80" i="28"/>
  <c r="A78" i="22"/>
  <c r="A80" i="21"/>
  <c r="A78" i="20"/>
  <c r="A136" i="28"/>
  <c r="A136" i="21"/>
  <c r="A134" i="20"/>
  <c r="A134" i="22"/>
  <c r="A200" i="28"/>
  <c r="A200" i="21"/>
  <c r="A198" i="20"/>
  <c r="A198" i="22"/>
  <c r="A264" i="28"/>
  <c r="A264" i="21"/>
  <c r="A262" i="20"/>
  <c r="A262" i="22"/>
  <c r="A328" i="28"/>
  <c r="A328" i="21"/>
  <c r="A326" i="20"/>
  <c r="A326" i="22"/>
  <c r="A14" i="28"/>
  <c r="A12" i="22"/>
  <c r="A14" i="21"/>
  <c r="A12" i="20"/>
  <c r="A22" i="28"/>
  <c r="A20" i="22"/>
  <c r="A22" i="21"/>
  <c r="A20" i="20"/>
  <c r="A30" i="28"/>
  <c r="A28" i="22"/>
  <c r="A30" i="21"/>
  <c r="A28" i="20"/>
  <c r="A38" i="28"/>
  <c r="A36" i="22"/>
  <c r="A38" i="21"/>
  <c r="A36" i="20"/>
  <c r="A72" i="28"/>
  <c r="A70" i="20"/>
  <c r="A70" i="22"/>
  <c r="A72" i="21"/>
  <c r="A128" i="28"/>
  <c r="A128" i="21"/>
  <c r="A126" i="20"/>
  <c r="A126" i="22"/>
  <c r="A192" i="28"/>
  <c r="A192" i="21"/>
  <c r="A190" i="20"/>
  <c r="A190" i="22"/>
  <c r="A256" i="28"/>
  <c r="A256" i="21"/>
  <c r="A254" i="20"/>
  <c r="A254" i="22"/>
  <c r="A320" i="28"/>
  <c r="A320" i="21"/>
  <c r="A318" i="20"/>
  <c r="A318" i="22"/>
  <c r="A58" i="28"/>
  <c r="A56" i="22"/>
  <c r="A58" i="21"/>
  <c r="A56" i="20"/>
  <c r="A74" i="28"/>
  <c r="A72" i="22"/>
  <c r="A74" i="21"/>
  <c r="A72" i="20"/>
  <c r="A90" i="28"/>
  <c r="A88" i="22"/>
  <c r="A90" i="21"/>
  <c r="A88" i="20"/>
  <c r="A106" i="28"/>
  <c r="A104" i="22"/>
  <c r="A106" i="21"/>
  <c r="A104" i="20"/>
  <c r="A122" i="28"/>
  <c r="A120" i="22"/>
  <c r="A122" i="21"/>
  <c r="A120" i="20"/>
  <c r="A138" i="28"/>
  <c r="A136" i="22"/>
  <c r="A136" i="20"/>
  <c r="A138" i="21"/>
  <c r="A154" i="28"/>
  <c r="A152" i="22"/>
  <c r="A154" i="21"/>
  <c r="A152" i="20"/>
  <c r="A170" i="28"/>
  <c r="A168" i="22"/>
  <c r="A170" i="21"/>
  <c r="A168" i="20"/>
  <c r="A186" i="28"/>
  <c r="A184" i="22"/>
  <c r="A186" i="21"/>
  <c r="A184" i="20"/>
  <c r="A202" i="28"/>
  <c r="A200" i="22"/>
  <c r="A200" i="20"/>
  <c r="A202" i="21"/>
  <c r="A218" i="28"/>
  <c r="A216" i="22"/>
  <c r="A218" i="21"/>
  <c r="A216" i="20"/>
  <c r="A234" i="28"/>
  <c r="A232" i="22"/>
  <c r="A234" i="21"/>
  <c r="A232" i="20"/>
  <c r="A250" i="28"/>
  <c r="A248" i="22"/>
  <c r="A250" i="21"/>
  <c r="A248" i="20"/>
  <c r="A266" i="28"/>
  <c r="A264" i="22"/>
  <c r="A264" i="20"/>
  <c r="A266" i="21"/>
  <c r="A282" i="28"/>
  <c r="A280" i="22"/>
  <c r="A282" i="21"/>
  <c r="A280" i="20"/>
  <c r="A298" i="28"/>
  <c r="A296" i="22"/>
  <c r="A298" i="21"/>
  <c r="A296" i="20"/>
  <c r="A314" i="28"/>
  <c r="A312" i="22"/>
  <c r="A314" i="21"/>
  <c r="A312" i="20"/>
  <c r="A330" i="28"/>
  <c r="A328" i="22"/>
  <c r="A328" i="20"/>
  <c r="A330" i="21"/>
  <c r="A11" i="22"/>
  <c r="A13" i="28"/>
  <c r="A13" i="21"/>
  <c r="A11" i="20"/>
  <c r="A21" i="28"/>
  <c r="A19" i="22"/>
  <c r="A21" i="21"/>
  <c r="A19" i="20"/>
  <c r="A29" i="28"/>
  <c r="A27" i="22"/>
  <c r="A29" i="21"/>
  <c r="A27" i="20"/>
  <c r="A37" i="28"/>
  <c r="A35" i="22"/>
  <c r="A37" i="21"/>
  <c r="A35" i="20"/>
  <c r="A45" i="28"/>
  <c r="A43" i="22"/>
  <c r="A45" i="21"/>
  <c r="A43" i="20"/>
  <c r="A53" i="28"/>
  <c r="A51" i="22"/>
  <c r="A53" i="21"/>
  <c r="A51" i="20"/>
  <c r="A61" i="28"/>
  <c r="A59" i="22"/>
  <c r="A61" i="21"/>
  <c r="A59" i="20"/>
  <c r="A69" i="28"/>
  <c r="A67" i="22"/>
  <c r="A69" i="21"/>
  <c r="A67" i="20"/>
  <c r="A77" i="28"/>
  <c r="A75" i="22"/>
  <c r="A77" i="21"/>
  <c r="A75" i="20"/>
  <c r="A85" i="28"/>
  <c r="A83" i="22"/>
  <c r="A85" i="21"/>
  <c r="A83" i="20"/>
  <c r="A93" i="28"/>
  <c r="A91" i="22"/>
  <c r="A93" i="21"/>
  <c r="A91" i="20"/>
  <c r="A101" i="28"/>
  <c r="A99" i="22"/>
  <c r="A101" i="21"/>
  <c r="A99" i="20"/>
  <c r="A109" i="28"/>
  <c r="A107" i="22"/>
  <c r="A109" i="21"/>
  <c r="A107" i="20"/>
  <c r="A117" i="28"/>
  <c r="A115" i="22"/>
  <c r="A117" i="21"/>
  <c r="A115" i="20"/>
  <c r="A125" i="28"/>
  <c r="A123" i="22"/>
  <c r="A125" i="21"/>
  <c r="A123" i="20"/>
  <c r="A133" i="28"/>
  <c r="A131" i="22"/>
  <c r="A133" i="21"/>
  <c r="A131" i="20"/>
  <c r="A141" i="28"/>
  <c r="A139" i="22"/>
  <c r="A141" i="21"/>
  <c r="A139" i="20"/>
  <c r="A149" i="28"/>
  <c r="A147" i="22"/>
  <c r="A149" i="21"/>
  <c r="A147" i="20"/>
  <c r="A157" i="28"/>
  <c r="A155" i="22"/>
  <c r="A157" i="21"/>
  <c r="A155" i="20"/>
  <c r="A165" i="28"/>
  <c r="A163" i="22"/>
  <c r="A165" i="21"/>
  <c r="A163" i="20"/>
  <c r="A173" i="28"/>
  <c r="A171" i="22"/>
  <c r="A173" i="21"/>
  <c r="A171" i="20"/>
  <c r="A181" i="28"/>
  <c r="A179" i="22"/>
  <c r="A181" i="21"/>
  <c r="A179" i="20"/>
  <c r="A189" i="28"/>
  <c r="A187" i="22"/>
  <c r="A189" i="21"/>
  <c r="A187" i="20"/>
  <c r="A197" i="28"/>
  <c r="A195" i="22"/>
  <c r="A197" i="21"/>
  <c r="A195" i="20"/>
  <c r="A205" i="28"/>
  <c r="A203" i="22"/>
  <c r="A205" i="21"/>
  <c r="A203" i="20"/>
  <c r="A213" i="28"/>
  <c r="A211" i="22"/>
  <c r="A213" i="21"/>
  <c r="A211" i="20"/>
  <c r="A221" i="28"/>
  <c r="A219" i="22"/>
  <c r="A221" i="21"/>
  <c r="A219" i="20"/>
  <c r="A229" i="28"/>
  <c r="A227" i="22"/>
  <c r="A229" i="21"/>
  <c r="A227" i="20"/>
  <c r="A237" i="28"/>
  <c r="A235" i="22"/>
  <c r="A237" i="21"/>
  <c r="A235" i="20"/>
  <c r="A245" i="28"/>
  <c r="A243" i="22"/>
  <c r="A245" i="21"/>
  <c r="A243" i="20"/>
  <c r="A253" i="28"/>
  <c r="A251" i="22"/>
  <c r="A253" i="21"/>
  <c r="A251" i="20"/>
  <c r="A261" i="28"/>
  <c r="A259" i="22"/>
  <c r="A261" i="21"/>
  <c r="A259" i="20"/>
  <c r="A269" i="28"/>
  <c r="A267" i="22"/>
  <c r="A269" i="21"/>
  <c r="A267" i="20"/>
  <c r="A277" i="28"/>
  <c r="A275" i="22"/>
  <c r="A277" i="21"/>
  <c r="A275" i="20"/>
  <c r="A285" i="28"/>
  <c r="A283" i="22"/>
  <c r="A285" i="21"/>
  <c r="A283" i="20"/>
  <c r="A293" i="28"/>
  <c r="A291" i="22"/>
  <c r="A293" i="21"/>
  <c r="A291" i="20"/>
  <c r="A301" i="28"/>
  <c r="A299" i="22"/>
  <c r="A301" i="21"/>
  <c r="A299" i="20"/>
  <c r="A309" i="28"/>
  <c r="A307" i="22"/>
  <c r="A309" i="21"/>
  <c r="A307" i="20"/>
  <c r="A317" i="28"/>
  <c r="A315" i="22"/>
  <c r="A317" i="21"/>
  <c r="A315" i="20"/>
  <c r="A325" i="28"/>
  <c r="A323" i="22"/>
  <c r="A325" i="21"/>
  <c r="A323" i="20"/>
  <c r="A300" i="28"/>
  <c r="A300" i="21"/>
  <c r="A298" i="22"/>
  <c r="A298" i="20"/>
  <c r="A252" i="28"/>
  <c r="A252" i="21"/>
  <c r="A250" i="22"/>
  <c r="A250" i="20"/>
  <c r="A140" i="28"/>
  <c r="A140" i="21"/>
  <c r="A138" i="22"/>
  <c r="A138" i="20"/>
  <c r="A92" i="28"/>
  <c r="A90" i="22"/>
  <c r="A90" i="20"/>
  <c r="A92" i="21"/>
  <c r="A52" i="28"/>
  <c r="A50" i="22"/>
  <c r="A50" i="20"/>
  <c r="A52" i="21"/>
  <c r="A132" i="28"/>
  <c r="A132" i="21"/>
  <c r="A130" i="22"/>
  <c r="A130" i="20"/>
  <c r="A196" i="28"/>
  <c r="A196" i="21"/>
  <c r="A194" i="22"/>
  <c r="A194" i="20"/>
  <c r="A260" i="28"/>
  <c r="A260" i="21"/>
  <c r="A258" i="22"/>
  <c r="A258" i="20"/>
  <c r="A324" i="28"/>
  <c r="A324" i="21"/>
  <c r="A322" i="22"/>
  <c r="A322" i="20"/>
  <c r="A96" i="28"/>
  <c r="A96" i="21"/>
  <c r="A94" i="20"/>
  <c r="A94" i="22"/>
  <c r="A152" i="28"/>
  <c r="A152" i="21"/>
  <c r="A150" i="20"/>
  <c r="A150" i="22"/>
  <c r="A216" i="28"/>
  <c r="A216" i="21"/>
  <c r="A214" i="20"/>
  <c r="A214" i="22"/>
  <c r="A280" i="28"/>
  <c r="A280" i="21"/>
  <c r="A278" i="20"/>
  <c r="A278" i="22"/>
  <c r="A6" i="20"/>
  <c r="A8" i="28"/>
  <c r="A6" i="22"/>
  <c r="A8" i="21"/>
  <c r="A16" i="28"/>
  <c r="A14" i="22"/>
  <c r="A14" i="20"/>
  <c r="A16" i="21"/>
  <c r="A24" i="28"/>
  <c r="A22" i="20"/>
  <c r="A22" i="22"/>
  <c r="A24" i="21"/>
  <c r="A32" i="21"/>
  <c r="A30" i="20"/>
  <c r="A32" i="28"/>
  <c r="A30" i="22"/>
  <c r="A40" i="28"/>
  <c r="A38" i="20"/>
  <c r="A38" i="22"/>
  <c r="A40" i="21"/>
  <c r="A88" i="28"/>
  <c r="A86" i="20"/>
  <c r="A88" i="21"/>
  <c r="A86" i="22"/>
  <c r="A144" i="28"/>
  <c r="A144" i="21"/>
  <c r="A142" i="22"/>
  <c r="A142" i="20"/>
  <c r="A208" i="28"/>
  <c r="A208" i="21"/>
  <c r="A206" i="22"/>
  <c r="A206" i="20"/>
  <c r="A272" i="28"/>
  <c r="A272" i="21"/>
  <c r="A270" i="22"/>
  <c r="A270" i="20"/>
  <c r="A44" i="22"/>
  <c r="A46" i="28"/>
  <c r="A46" i="21"/>
  <c r="A44" i="20"/>
  <c r="A60" i="22"/>
  <c r="A62" i="21"/>
  <c r="A62" i="28"/>
  <c r="A60" i="20"/>
  <c r="A76" i="22"/>
  <c r="A78" i="28"/>
  <c r="A78" i="21"/>
  <c r="A76" i="20"/>
  <c r="A92" i="22"/>
  <c r="A94" i="21"/>
  <c r="A94" i="28"/>
  <c r="A92" i="20"/>
  <c r="A110" i="21"/>
  <c r="A108" i="22"/>
  <c r="A110" i="28"/>
  <c r="A108" i="20"/>
  <c r="A126" i="21"/>
  <c r="A124" i="22"/>
  <c r="A124" i="20"/>
  <c r="A126" i="28"/>
  <c r="A142" i="21"/>
  <c r="A140" i="22"/>
  <c r="A142" i="28"/>
  <c r="A140" i="20"/>
  <c r="A158" i="21"/>
  <c r="A156" i="22"/>
  <c r="A158" i="28"/>
  <c r="A156" i="20"/>
  <c r="A174" i="21"/>
  <c r="A172" i="22"/>
  <c r="A174" i="28"/>
  <c r="A172" i="20"/>
  <c r="A190" i="21"/>
  <c r="A188" i="22"/>
  <c r="A190" i="28"/>
  <c r="A188" i="20"/>
  <c r="A206" i="21"/>
  <c r="A204" i="22"/>
  <c r="A206" i="28"/>
  <c r="A204" i="20"/>
  <c r="A222" i="21"/>
  <c r="A220" i="22"/>
  <c r="A222" i="28"/>
  <c r="A220" i="20"/>
  <c r="A238" i="21"/>
  <c r="A236" i="22"/>
  <c r="A238" i="28"/>
  <c r="A236" i="20"/>
  <c r="A254" i="21"/>
  <c r="A252" i="22"/>
  <c r="A252" i="20"/>
  <c r="A254" i="28"/>
  <c r="A270" i="21"/>
  <c r="A268" i="22"/>
  <c r="A270" i="28"/>
  <c r="A268" i="20"/>
  <c r="A286" i="21"/>
  <c r="A284" i="22"/>
  <c r="A286" i="28"/>
  <c r="A284" i="20"/>
  <c r="A302" i="21"/>
  <c r="A300" i="22"/>
  <c r="A302" i="28"/>
  <c r="A300" i="20"/>
  <c r="A318" i="21"/>
  <c r="A316" i="22"/>
  <c r="A318" i="28"/>
  <c r="A316" i="20"/>
  <c r="A7" i="28"/>
  <c r="A5" i="22"/>
  <c r="A5" i="20"/>
  <c r="A7" i="21"/>
  <c r="A15" i="28"/>
  <c r="A13" i="22"/>
  <c r="A13" i="20"/>
  <c r="A15" i="21"/>
  <c r="A21" i="22"/>
  <c r="A23" i="28"/>
  <c r="A23" i="21"/>
  <c r="A21" i="20"/>
  <c r="A31" i="28"/>
  <c r="A29" i="22"/>
  <c r="A31" i="21"/>
  <c r="A29" i="20"/>
  <c r="A37" i="22"/>
  <c r="A39" i="21"/>
  <c r="A39" i="28"/>
  <c r="A37" i="20"/>
  <c r="A45" i="22"/>
  <c r="A47" i="21"/>
  <c r="A47" i="28"/>
  <c r="A45" i="20"/>
  <c r="A53" i="22"/>
  <c r="A55" i="21"/>
  <c r="A53" i="20"/>
  <c r="A55" i="28"/>
  <c r="A61" i="22"/>
  <c r="A63" i="28"/>
  <c r="A63" i="21"/>
  <c r="A61" i="20"/>
  <c r="A69" i="22"/>
  <c r="A71" i="21"/>
  <c r="A71" i="28"/>
  <c r="A69" i="20"/>
  <c r="A77" i="22"/>
  <c r="A79" i="21"/>
  <c r="A79" i="28"/>
  <c r="A77" i="20"/>
  <c r="A85" i="22"/>
  <c r="A87" i="21"/>
  <c r="A85" i="20"/>
  <c r="A87" i="28"/>
  <c r="A93" i="22"/>
  <c r="A95" i="28"/>
  <c r="A95" i="21"/>
  <c r="A93" i="20"/>
  <c r="A101" i="22"/>
  <c r="A103" i="21"/>
  <c r="A103" i="28"/>
  <c r="A101" i="20"/>
  <c r="A109" i="22"/>
  <c r="A111" i="28"/>
  <c r="A111" i="21"/>
  <c r="A109" i="20"/>
  <c r="A117" i="22"/>
  <c r="A119" i="21"/>
  <c r="A119" i="28"/>
  <c r="A117" i="20"/>
  <c r="A125" i="22"/>
  <c r="A127" i="28"/>
  <c r="A127" i="21"/>
  <c r="A125" i="20"/>
  <c r="A133" i="22"/>
  <c r="A135" i="21"/>
  <c r="A135" i="28"/>
  <c r="A133" i="20"/>
  <c r="A141" i="22"/>
  <c r="A143" i="28"/>
  <c r="A143" i="21"/>
  <c r="A141" i="20"/>
  <c r="A149" i="22"/>
  <c r="A151" i="21"/>
  <c r="A151" i="28"/>
  <c r="A149" i="20"/>
  <c r="A157" i="22"/>
  <c r="A159" i="28"/>
  <c r="A159" i="21"/>
  <c r="A157" i="20"/>
  <c r="A165" i="22"/>
  <c r="A167" i="21"/>
  <c r="A167" i="28"/>
  <c r="A165" i="20"/>
  <c r="A173" i="22"/>
  <c r="A175" i="28"/>
  <c r="A175" i="21"/>
  <c r="A173" i="20"/>
  <c r="A181" i="22"/>
  <c r="A183" i="21"/>
  <c r="A181" i="20"/>
  <c r="A183" i="28"/>
  <c r="A189" i="22"/>
  <c r="A191" i="28"/>
  <c r="A191" i="21"/>
  <c r="A189" i="20"/>
  <c r="A197" i="22"/>
  <c r="A199" i="21"/>
  <c r="A199" i="28"/>
  <c r="A197" i="20"/>
  <c r="A205" i="22"/>
  <c r="A207" i="28"/>
  <c r="A207" i="21"/>
  <c r="A205" i="20"/>
  <c r="A213" i="22"/>
  <c r="A215" i="21"/>
  <c r="A213" i="20"/>
  <c r="A215" i="28"/>
  <c r="A221" i="22"/>
  <c r="A223" i="28"/>
  <c r="A223" i="21"/>
  <c r="A221" i="20"/>
  <c r="A229" i="22"/>
  <c r="A231" i="21"/>
  <c r="A231" i="28"/>
  <c r="A229" i="20"/>
  <c r="A237" i="22"/>
  <c r="A239" i="28"/>
  <c r="A239" i="21"/>
  <c r="A237" i="20"/>
  <c r="A245" i="22"/>
  <c r="A247" i="21"/>
  <c r="A247" i="28"/>
  <c r="A245" i="20"/>
  <c r="A253" i="22"/>
  <c r="A255" i="28"/>
  <c r="A255" i="21"/>
  <c r="A253" i="20"/>
  <c r="A261" i="22"/>
  <c r="A263" i="21"/>
  <c r="A263" i="28"/>
  <c r="A261" i="20"/>
  <c r="A269" i="22"/>
  <c r="A271" i="28"/>
  <c r="A271" i="21"/>
  <c r="A269" i="20"/>
  <c r="A277" i="22"/>
  <c r="A279" i="21"/>
  <c r="A279" i="28"/>
  <c r="A277" i="20"/>
  <c r="A285" i="22"/>
  <c r="A287" i="28"/>
  <c r="A287" i="21"/>
  <c r="A285" i="20"/>
  <c r="A293" i="22"/>
  <c r="A295" i="21"/>
  <c r="A295" i="28"/>
  <c r="A293" i="20"/>
  <c r="A301" i="22"/>
  <c r="A303" i="28"/>
  <c r="A303" i="21"/>
  <c r="A301" i="20"/>
  <c r="A309" i="22"/>
  <c r="A311" i="21"/>
  <c r="A309" i="20"/>
  <c r="A311" i="28"/>
  <c r="A317" i="22"/>
  <c r="A319" i="28"/>
  <c r="A319" i="21"/>
  <c r="A317" i="20"/>
  <c r="A325" i="22"/>
  <c r="A327" i="21"/>
  <c r="A327" i="28"/>
  <c r="A325" i="20"/>
  <c r="A76" i="28"/>
  <c r="A74" i="22"/>
  <c r="A74" i="20"/>
  <c r="A76" i="21"/>
  <c r="A60" i="28"/>
  <c r="A58" i="22"/>
  <c r="A58" i="20"/>
  <c r="A60" i="21"/>
  <c r="A316" i="28"/>
  <c r="A316" i="21"/>
  <c r="A314" i="22"/>
  <c r="A314" i="20"/>
  <c r="A204" i="28"/>
  <c r="A204" i="21"/>
  <c r="A202" i="22"/>
  <c r="A202" i="20"/>
  <c r="A156" i="28"/>
  <c r="A156" i="21"/>
  <c r="A154" i="22"/>
  <c r="A154" i="20"/>
  <c r="A68" i="28"/>
  <c r="A66" i="22"/>
  <c r="A66" i="20"/>
  <c r="A68" i="21"/>
  <c r="A148" i="28"/>
  <c r="A148" i="21"/>
  <c r="A146" i="22"/>
  <c r="A146" i="20"/>
  <c r="A212" i="28"/>
  <c r="A212" i="21"/>
  <c r="A210" i="22"/>
  <c r="A210" i="20"/>
  <c r="A276" i="28"/>
  <c r="A276" i="21"/>
  <c r="A274" i="22"/>
  <c r="A274" i="20"/>
  <c r="A48" i="28"/>
  <c r="A46" i="22"/>
  <c r="A48" i="21"/>
  <c r="A46" i="20"/>
  <c r="A112" i="28"/>
  <c r="A112" i="21"/>
  <c r="A110" i="22"/>
  <c r="A110" i="20"/>
  <c r="A168" i="28"/>
  <c r="A168" i="21"/>
  <c r="A166" i="20"/>
  <c r="A166" i="22"/>
  <c r="A232" i="28"/>
  <c r="A232" i="21"/>
  <c r="A230" i="20"/>
  <c r="A230" i="22"/>
  <c r="A296" i="28"/>
  <c r="A296" i="21"/>
  <c r="A294" i="20"/>
  <c r="A294" i="22"/>
  <c r="A8" i="22"/>
  <c r="A10" i="28"/>
  <c r="A10" i="21"/>
  <c r="A8" i="20"/>
  <c r="A18" i="28"/>
  <c r="A16" i="22"/>
  <c r="A18" i="21"/>
  <c r="A16" i="20"/>
  <c r="A24" i="22"/>
  <c r="A26" i="28"/>
  <c r="A26" i="21"/>
  <c r="A24" i="20"/>
  <c r="A32" i="22"/>
  <c r="A34" i="21"/>
  <c r="A34" i="28"/>
  <c r="A32" i="20"/>
  <c r="A42" i="28"/>
  <c r="A40" i="22"/>
  <c r="A42" i="21"/>
  <c r="A40" i="20"/>
  <c r="A104" i="28"/>
  <c r="A102" i="20"/>
  <c r="A102" i="22"/>
  <c r="A104" i="21"/>
  <c r="A160" i="28"/>
  <c r="A160" i="21"/>
  <c r="A158" i="20"/>
  <c r="A158" i="22"/>
  <c r="A224" i="28"/>
  <c r="A224" i="21"/>
  <c r="A222" i="20"/>
  <c r="A222" i="22"/>
  <c r="A288" i="28"/>
  <c r="A288" i="21"/>
  <c r="A286" i="20"/>
  <c r="A286" i="22"/>
  <c r="A50" i="28"/>
  <c r="A48" i="22"/>
  <c r="A50" i="21"/>
  <c r="A48" i="20"/>
  <c r="A66" i="28"/>
  <c r="A64" i="22"/>
  <c r="A66" i="21"/>
  <c r="A64" i="20"/>
  <c r="A82" i="28"/>
  <c r="A80" i="22"/>
  <c r="A82" i="21"/>
  <c r="A80" i="20"/>
  <c r="A98" i="28"/>
  <c r="A96" i="22"/>
  <c r="A98" i="21"/>
  <c r="A96" i="20"/>
  <c r="A114" i="28"/>
  <c r="A112" i="22"/>
  <c r="A114" i="21"/>
  <c r="A112" i="20"/>
  <c r="A130" i="28"/>
  <c r="A128" i="22"/>
  <c r="A130" i="21"/>
  <c r="A128" i="20"/>
  <c r="A146" i="28"/>
  <c r="A144" i="22"/>
  <c r="A146" i="21"/>
  <c r="A144" i="20"/>
  <c r="A162" i="28"/>
  <c r="A160" i="22"/>
  <c r="A162" i="21"/>
  <c r="A160" i="20"/>
  <c r="A178" i="28"/>
  <c r="A176" i="22"/>
  <c r="A178" i="21"/>
  <c r="A176" i="20"/>
  <c r="A194" i="28"/>
  <c r="A192" i="22"/>
  <c r="A194" i="21"/>
  <c r="A192" i="20"/>
  <c r="A210" i="28"/>
  <c r="A208" i="22"/>
  <c r="A210" i="21"/>
  <c r="A208" i="20"/>
  <c r="A226" i="28"/>
  <c r="A224" i="22"/>
  <c r="A226" i="21"/>
  <c r="A224" i="20"/>
  <c r="A242" i="28"/>
  <c r="A240" i="22"/>
  <c r="A242" i="21"/>
  <c r="A240" i="20"/>
  <c r="A258" i="28"/>
  <c r="A256" i="22"/>
  <c r="A258" i="21"/>
  <c r="A256" i="20"/>
  <c r="A274" i="28"/>
  <c r="A272" i="22"/>
  <c r="A274" i="21"/>
  <c r="A272" i="20"/>
  <c r="A290" i="28"/>
  <c r="A288" i="22"/>
  <c r="A290" i="21"/>
  <c r="A288" i="20"/>
  <c r="A306" i="28"/>
  <c r="A304" i="22"/>
  <c r="A306" i="21"/>
  <c r="A304" i="20"/>
  <c r="A322" i="28"/>
  <c r="A320" i="22"/>
  <c r="A322" i="21"/>
  <c r="A320" i="20"/>
  <c r="A7" i="22"/>
  <c r="A9" i="28"/>
  <c r="A9" i="21"/>
  <c r="A7" i="20"/>
  <c r="A17" i="28"/>
  <c r="A15" i="22"/>
  <c r="A17" i="21"/>
  <c r="A15" i="20"/>
  <c r="A25" i="28"/>
  <c r="A23" i="22"/>
  <c r="A25" i="21"/>
  <c r="A23" i="20"/>
  <c r="A33" i="28"/>
  <c r="A31" i="22"/>
  <c r="A33" i="21"/>
  <c r="A31" i="20"/>
  <c r="A41" i="28"/>
  <c r="A39" i="22"/>
  <c r="A41" i="21"/>
  <c r="A39" i="20"/>
  <c r="A49" i="28"/>
  <c r="A47" i="22"/>
  <c r="A49" i="21"/>
  <c r="A47" i="20"/>
  <c r="A57" i="28"/>
  <c r="A55" i="22"/>
  <c r="A57" i="21"/>
  <c r="A55" i="20"/>
  <c r="A65" i="28"/>
  <c r="A63" i="22"/>
  <c r="A65" i="21"/>
  <c r="A63" i="20"/>
  <c r="A73" i="28"/>
  <c r="A71" i="22"/>
  <c r="A73" i="21"/>
  <c r="A71" i="20"/>
  <c r="A81" i="28"/>
  <c r="A79" i="22"/>
  <c r="A81" i="21"/>
  <c r="A79" i="20"/>
  <c r="A89" i="28"/>
  <c r="A87" i="22"/>
  <c r="A89" i="21"/>
  <c r="A87" i="20"/>
  <c r="A97" i="28"/>
  <c r="A95" i="22"/>
  <c r="A97" i="21"/>
  <c r="A95" i="20"/>
  <c r="A105" i="28"/>
  <c r="A103" i="22"/>
  <c r="A105" i="21"/>
  <c r="A103" i="20"/>
  <c r="A113" i="28"/>
  <c r="A111" i="22"/>
  <c r="A113" i="21"/>
  <c r="A111" i="20"/>
  <c r="A121" i="28"/>
  <c r="A119" i="22"/>
  <c r="A121" i="21"/>
  <c r="A119" i="20"/>
  <c r="A129" i="28"/>
  <c r="A127" i="22"/>
  <c r="A129" i="21"/>
  <c r="A127" i="20"/>
  <c r="A137" i="28"/>
  <c r="A135" i="22"/>
  <c r="A137" i="21"/>
  <c r="A135" i="20"/>
  <c r="A145" i="28"/>
  <c r="A143" i="22"/>
  <c r="A145" i="21"/>
  <c r="A143" i="20"/>
  <c r="A153" i="28"/>
  <c r="A151" i="22"/>
  <c r="A153" i="21"/>
  <c r="A151" i="20"/>
  <c r="A161" i="28"/>
  <c r="A159" i="22"/>
  <c r="A161" i="21"/>
  <c r="A159" i="20"/>
  <c r="A169" i="28"/>
  <c r="A167" i="22"/>
  <c r="A169" i="21"/>
  <c r="A167" i="20"/>
  <c r="A177" i="28"/>
  <c r="A175" i="22"/>
  <c r="A177" i="21"/>
  <c r="A175" i="20"/>
  <c r="A185" i="28"/>
  <c r="A183" i="22"/>
  <c r="A185" i="21"/>
  <c r="A183" i="20"/>
  <c r="A193" i="28"/>
  <c r="A191" i="22"/>
  <c r="A193" i="21"/>
  <c r="A191" i="20"/>
  <c r="A201" i="28"/>
  <c r="A199" i="22"/>
  <c r="A201" i="21"/>
  <c r="A199" i="20"/>
  <c r="A209" i="28"/>
  <c r="A207" i="22"/>
  <c r="A209" i="21"/>
  <c r="A207" i="20"/>
  <c r="A217" i="28"/>
  <c r="A215" i="22"/>
  <c r="A217" i="21"/>
  <c r="A215" i="20"/>
  <c r="A225" i="28"/>
  <c r="A223" i="22"/>
  <c r="A225" i="21"/>
  <c r="A223" i="20"/>
  <c r="A233" i="28"/>
  <c r="A231" i="22"/>
  <c r="A233" i="21"/>
  <c r="A231" i="20"/>
  <c r="A241" i="28"/>
  <c r="A239" i="22"/>
  <c r="A241" i="21"/>
  <c r="A239" i="20"/>
  <c r="A249" i="28"/>
  <c r="A247" i="22"/>
  <c r="A249" i="21"/>
  <c r="A247" i="20"/>
  <c r="A257" i="28"/>
  <c r="A255" i="22"/>
  <c r="A257" i="21"/>
  <c r="A255" i="20"/>
  <c r="A265" i="28"/>
  <c r="A263" i="22"/>
  <c r="A265" i="21"/>
  <c r="A263" i="20"/>
  <c r="A273" i="28"/>
  <c r="A271" i="22"/>
  <c r="A273" i="21"/>
  <c r="A271" i="20"/>
  <c r="A281" i="28"/>
  <c r="A279" i="22"/>
  <c r="A281" i="21"/>
  <c r="A279" i="20"/>
  <c r="A289" i="28"/>
  <c r="A287" i="22"/>
  <c r="A289" i="21"/>
  <c r="A287" i="20"/>
  <c r="A297" i="28"/>
  <c r="A295" i="22"/>
  <c r="A297" i="21"/>
  <c r="A295" i="20"/>
  <c r="A305" i="28"/>
  <c r="A303" i="22"/>
  <c r="A305" i="21"/>
  <c r="A303" i="20"/>
  <c r="A313" i="28"/>
  <c r="A311" i="22"/>
  <c r="A313" i="21"/>
  <c r="A311" i="20"/>
  <c r="A321" i="28"/>
  <c r="A319" i="22"/>
  <c r="A321" i="21"/>
  <c r="A319" i="20"/>
  <c r="A329" i="28"/>
  <c r="A327" i="22"/>
  <c r="A329" i="21"/>
  <c r="A327" i="20"/>
  <c r="A172" i="28"/>
  <c r="A172" i="21"/>
  <c r="A170" i="22"/>
  <c r="A170" i="20"/>
  <c r="A124" i="28"/>
  <c r="A124" i="21"/>
  <c r="A122" i="22"/>
  <c r="A122" i="20"/>
  <c r="A44" i="28"/>
  <c r="A42" i="22"/>
  <c r="A42" i="20"/>
  <c r="A44" i="21"/>
  <c r="A268" i="28"/>
  <c r="A268" i="21"/>
  <c r="A266" i="22"/>
  <c r="A266" i="20"/>
  <c r="A220" i="28"/>
  <c r="A220" i="21"/>
  <c r="A218" i="22"/>
  <c r="A218" i="20"/>
  <c r="A84" i="28"/>
  <c r="A82" i="22"/>
  <c r="A82" i="20"/>
  <c r="A84" i="21"/>
  <c r="A164" i="28"/>
  <c r="A164" i="21"/>
  <c r="A162" i="22"/>
  <c r="A162" i="20"/>
  <c r="A228" i="28"/>
  <c r="A228" i="21"/>
  <c r="A226" i="22"/>
  <c r="A226" i="20"/>
  <c r="A292" i="28"/>
  <c r="A292" i="21"/>
  <c r="A290" i="22"/>
  <c r="A290" i="20"/>
  <c r="A64" i="28"/>
  <c r="A64" i="21"/>
  <c r="A62" i="20"/>
  <c r="A62" i="22"/>
  <c r="A120" i="28"/>
  <c r="A120" i="21"/>
  <c r="A118" i="20"/>
  <c r="A118" i="22"/>
  <c r="A184" i="28"/>
  <c r="A184" i="21"/>
  <c r="A182" i="20"/>
  <c r="A182" i="22"/>
  <c r="A248" i="28"/>
  <c r="A248" i="21"/>
  <c r="A246" i="20"/>
  <c r="A246" i="22"/>
  <c r="A312" i="28"/>
  <c r="A312" i="21"/>
  <c r="A310" i="20"/>
  <c r="A310" i="22"/>
  <c r="A12" i="28"/>
  <c r="A10" i="22"/>
  <c r="A10" i="20"/>
  <c r="A12" i="21"/>
  <c r="A18" i="22"/>
  <c r="A18" i="20"/>
  <c r="A20" i="28"/>
  <c r="A20" i="21"/>
  <c r="A28" i="28"/>
  <c r="A26" i="22"/>
  <c r="A26" i="20"/>
  <c r="A28" i="21"/>
  <c r="A36" i="28"/>
  <c r="A34" i="22"/>
  <c r="A34" i="20"/>
  <c r="A36" i="21"/>
  <c r="A56" i="28"/>
  <c r="A54" i="20"/>
  <c r="A56" i="21"/>
  <c r="A54" i="22"/>
  <c r="A116" i="28"/>
  <c r="A116" i="21"/>
  <c r="A114" i="22"/>
  <c r="A114" i="20"/>
  <c r="A176" i="28"/>
  <c r="A176" i="21"/>
  <c r="A174" i="22"/>
  <c r="A174" i="20"/>
  <c r="A240" i="28"/>
  <c r="A240" i="21"/>
  <c r="A238" i="22"/>
  <c r="A238" i="20"/>
  <c r="A304" i="28"/>
  <c r="A304" i="21"/>
  <c r="A302" i="22"/>
  <c r="A302" i="20"/>
  <c r="A54" i="28"/>
  <c r="A52" i="22"/>
  <c r="A54" i="21"/>
  <c r="A52" i="20"/>
  <c r="A70" i="28"/>
  <c r="A68" i="22"/>
  <c r="A70" i="21"/>
  <c r="A68" i="20"/>
  <c r="A86" i="28"/>
  <c r="A84" i="22"/>
  <c r="A86" i="21"/>
  <c r="A84" i="20"/>
  <c r="A102" i="28"/>
  <c r="A100" i="22"/>
  <c r="A102" i="21"/>
  <c r="A100" i="20"/>
  <c r="A118" i="28"/>
  <c r="A116" i="22"/>
  <c r="A118" i="21"/>
  <c r="A116" i="20"/>
  <c r="A134" i="28"/>
  <c r="A132" i="22"/>
  <c r="A134" i="21"/>
  <c r="A132" i="20"/>
  <c r="A150" i="28"/>
  <c r="A148" i="22"/>
  <c r="A150" i="21"/>
  <c r="A148" i="20"/>
  <c r="A166" i="28"/>
  <c r="A164" i="22"/>
  <c r="A166" i="21"/>
  <c r="A164" i="20"/>
  <c r="A182" i="28"/>
  <c r="A180" i="22"/>
  <c r="A182" i="21"/>
  <c r="A180" i="20"/>
  <c r="A198" i="28"/>
  <c r="A196" i="22"/>
  <c r="A198" i="21"/>
  <c r="A196" i="20"/>
  <c r="A214" i="28"/>
  <c r="A212" i="22"/>
  <c r="A214" i="21"/>
  <c r="A212" i="20"/>
  <c r="A230" i="28"/>
  <c r="A228" i="22"/>
  <c r="A230" i="21"/>
  <c r="A228" i="20"/>
  <c r="A246" i="28"/>
  <c r="A244" i="22"/>
  <c r="A246" i="21"/>
  <c r="A244" i="20"/>
  <c r="A262" i="28"/>
  <c r="A260" i="22"/>
  <c r="A262" i="21"/>
  <c r="A260" i="20"/>
  <c r="A278" i="28"/>
  <c r="A276" i="22"/>
  <c r="A278" i="21"/>
  <c r="A276" i="20"/>
  <c r="A294" i="28"/>
  <c r="A292" i="22"/>
  <c r="A294" i="21"/>
  <c r="A292" i="20"/>
  <c r="A310" i="28"/>
  <c r="A308" i="22"/>
  <c r="A310" i="21"/>
  <c r="A308" i="20"/>
  <c r="A326" i="28"/>
  <c r="A324" i="22"/>
  <c r="A326" i="21"/>
  <c r="A324" i="20"/>
  <c r="A11" i="28"/>
  <c r="A9" i="22"/>
  <c r="A9" i="20"/>
  <c r="A11" i="21"/>
  <c r="A17" i="22"/>
  <c r="A19" i="28"/>
  <c r="A17" i="20"/>
  <c r="A19" i="21"/>
  <c r="A25" i="22"/>
  <c r="A27" i="28"/>
  <c r="A25" i="20"/>
  <c r="A27" i="21"/>
  <c r="A33" i="22"/>
  <c r="A35" i="28"/>
  <c r="A35" i="21"/>
  <c r="A33" i="20"/>
  <c r="A41" i="22"/>
  <c r="A43" i="21"/>
  <c r="A43" i="28"/>
  <c r="A41" i="20"/>
  <c r="A49" i="22"/>
  <c r="A51" i="21"/>
  <c r="A51" i="28"/>
  <c r="A49" i="20"/>
  <c r="A57" i="22"/>
  <c r="A59" i="21"/>
  <c r="A59" i="28"/>
  <c r="A57" i="20"/>
  <c r="A65" i="22"/>
  <c r="A67" i="28"/>
  <c r="A67" i="21"/>
  <c r="A65" i="20"/>
  <c r="A73" i="22"/>
  <c r="A75" i="21"/>
  <c r="A75" i="28"/>
  <c r="A73" i="20"/>
  <c r="A81" i="22"/>
  <c r="A83" i="21"/>
  <c r="A83" i="28"/>
  <c r="A81" i="20"/>
  <c r="A89" i="22"/>
  <c r="A91" i="21"/>
  <c r="A91" i="28"/>
  <c r="A89" i="20"/>
  <c r="A97" i="22"/>
  <c r="A99" i="28"/>
  <c r="A99" i="21"/>
  <c r="A97" i="20"/>
  <c r="A105" i="22"/>
  <c r="A107" i="28"/>
  <c r="A107" i="21"/>
  <c r="A105" i="20"/>
  <c r="A113" i="22"/>
  <c r="A115" i="28"/>
  <c r="A113" i="20"/>
  <c r="A115" i="21"/>
  <c r="A121" i="22"/>
  <c r="A123" i="21"/>
  <c r="A123" i="28"/>
  <c r="A121" i="20"/>
  <c r="A129" i="22"/>
  <c r="A131" i="28"/>
  <c r="A131" i="21"/>
  <c r="A129" i="20"/>
  <c r="A137" i="22"/>
  <c r="A139" i="28"/>
  <c r="A139" i="21"/>
  <c r="A137" i="20"/>
  <c r="A145" i="22"/>
  <c r="A147" i="28"/>
  <c r="A147" i="21"/>
  <c r="A145" i="20"/>
  <c r="A153" i="22"/>
  <c r="A155" i="21"/>
  <c r="A153" i="20"/>
  <c r="A155" i="28"/>
  <c r="A161" i="22"/>
  <c r="A163" i="28"/>
  <c r="A161" i="20"/>
  <c r="A163" i="21"/>
  <c r="A169" i="22"/>
  <c r="A171" i="28"/>
  <c r="A171" i="21"/>
  <c r="A169" i="20"/>
  <c r="A177" i="22"/>
  <c r="A179" i="28"/>
  <c r="A177" i="20"/>
  <c r="A179" i="21"/>
  <c r="A185" i="22"/>
  <c r="A187" i="21"/>
  <c r="A185" i="20"/>
  <c r="A187" i="28"/>
  <c r="A193" i="22"/>
  <c r="A195" i="28"/>
  <c r="A195" i="21"/>
  <c r="A193" i="20"/>
  <c r="A201" i="22"/>
  <c r="A203" i="28"/>
  <c r="A203" i="21"/>
  <c r="A201" i="20"/>
  <c r="A209" i="22"/>
  <c r="A211" i="28"/>
  <c r="A211" i="21"/>
  <c r="A209" i="20"/>
  <c r="A217" i="22"/>
  <c r="A219" i="21"/>
  <c r="A219" i="28"/>
  <c r="A217" i="20"/>
  <c r="A225" i="22"/>
  <c r="A227" i="28"/>
  <c r="A225" i="20"/>
  <c r="A227" i="21"/>
  <c r="A233" i="22"/>
  <c r="A235" i="28"/>
  <c r="A235" i="21"/>
  <c r="A233" i="20"/>
  <c r="A241" i="22"/>
  <c r="A243" i="28"/>
  <c r="A241" i="20"/>
  <c r="A243" i="21"/>
  <c r="A249" i="22"/>
  <c r="A251" i="21"/>
  <c r="A251" i="28"/>
  <c r="A249" i="20"/>
  <c r="A257" i="22"/>
  <c r="A259" i="28"/>
  <c r="A259" i="21"/>
  <c r="A257" i="20"/>
  <c r="A265" i="22"/>
  <c r="A267" i="28"/>
  <c r="A267" i="21"/>
  <c r="A265" i="20"/>
  <c r="A273" i="22"/>
  <c r="A275" i="28"/>
  <c r="A275" i="21"/>
  <c r="A273" i="20"/>
  <c r="A281" i="22"/>
  <c r="A283" i="21"/>
  <c r="A281" i="20"/>
  <c r="A283" i="28"/>
  <c r="A289" i="22"/>
  <c r="A291" i="28"/>
  <c r="A289" i="20"/>
  <c r="A291" i="21"/>
  <c r="A297" i="22"/>
  <c r="A299" i="28"/>
  <c r="A299" i="21"/>
  <c r="A297" i="20"/>
  <c r="A305" i="22"/>
  <c r="A307" i="28"/>
  <c r="A305" i="20"/>
  <c r="A307" i="21"/>
  <c r="A313" i="22"/>
  <c r="A315" i="21"/>
  <c r="A313" i="20"/>
  <c r="A315" i="28"/>
  <c r="A321" i="22"/>
  <c r="A323" i="28"/>
  <c r="A323" i="21"/>
  <c r="A321" i="20"/>
  <c r="A329" i="22"/>
  <c r="A331" i="28"/>
  <c r="A331" i="21"/>
  <c r="A329" i="20"/>
  <c r="E395" i="5" l="1"/>
  <c r="F90" i="5"/>
  <c r="BG93" i="23" s="1"/>
  <c r="F276" i="5"/>
  <c r="BG279" i="23" s="1"/>
  <c r="F252" i="5"/>
  <c r="BG255" i="23" s="1"/>
  <c r="F110" i="5"/>
  <c r="BG113" i="23" s="1"/>
  <c r="F300" i="5"/>
  <c r="BG303" i="23" s="1"/>
  <c r="F174" i="5"/>
  <c r="BG177" i="23" s="1"/>
  <c r="F254" i="5"/>
  <c r="BG257" i="23" s="1"/>
  <c r="F308" i="5"/>
  <c r="BG311" i="23" s="1"/>
  <c r="F225" i="5"/>
  <c r="BG228" i="23" s="1"/>
  <c r="F12" i="5"/>
  <c r="F337" i="5"/>
  <c r="BG340" i="23" s="1"/>
  <c r="F361" i="5"/>
  <c r="BG364" i="23" s="1"/>
  <c r="F59" i="5"/>
  <c r="BG62" i="23" s="1"/>
  <c r="F202" i="5"/>
  <c r="BG205" i="23" s="1"/>
  <c r="F273" i="5"/>
  <c r="BG276" i="23" s="1"/>
  <c r="F98" i="5"/>
  <c r="BG101" i="23" s="1"/>
  <c r="F228" i="5"/>
  <c r="BG231" i="23" s="1"/>
  <c r="F344" i="5"/>
  <c r="BG347" i="23" s="1"/>
  <c r="F281" i="5"/>
  <c r="BG284" i="23" s="1"/>
  <c r="F68" i="5"/>
  <c r="BG71" i="23" s="1"/>
  <c r="F108" i="5"/>
  <c r="BG111" i="23" s="1"/>
  <c r="F269" i="5"/>
  <c r="BG272" i="23" s="1"/>
  <c r="F210" i="5"/>
  <c r="BG213" i="23" s="1"/>
  <c r="F109" i="5"/>
  <c r="BG112" i="23" s="1"/>
  <c r="F188" i="5"/>
  <c r="BG191" i="23" s="1"/>
  <c r="F162" i="5"/>
  <c r="BG165" i="23" s="1"/>
  <c r="F275" i="5"/>
  <c r="BG278" i="23" s="1"/>
  <c r="F372" i="5"/>
  <c r="BG375" i="23" s="1"/>
  <c r="F117" i="5"/>
  <c r="BG120" i="23" s="1"/>
  <c r="F364" i="5"/>
  <c r="BG367" i="23" s="1"/>
  <c r="F32" i="5"/>
  <c r="BG35" i="23" s="1"/>
  <c r="F19" i="5"/>
  <c r="BG22" i="23" s="1"/>
  <c r="F47" i="5"/>
  <c r="BG50" i="23" s="1"/>
  <c r="F340" i="5"/>
  <c r="BG343" i="23" s="1"/>
  <c r="F185" i="5"/>
  <c r="BG188" i="23" s="1"/>
  <c r="F84" i="5"/>
  <c r="BG87" i="23" s="1"/>
  <c r="F196" i="5"/>
  <c r="BG199" i="23" s="1"/>
  <c r="F253" i="5"/>
  <c r="BG256" i="23" s="1"/>
  <c r="F111" i="5"/>
  <c r="BG114" i="23" s="1"/>
  <c r="F334" i="5"/>
  <c r="BG337" i="23" s="1"/>
  <c r="F236" i="5"/>
  <c r="BG239" i="23" s="1"/>
  <c r="F173" i="5"/>
  <c r="BG176" i="23" s="1"/>
  <c r="F221" i="5"/>
  <c r="BG224" i="23" s="1"/>
  <c r="F368" i="5"/>
  <c r="BG371" i="23" s="1"/>
  <c r="F139" i="5"/>
  <c r="BG142" i="23" s="1"/>
  <c r="F138" i="5"/>
  <c r="BG141" i="23" s="1"/>
  <c r="F74" i="5"/>
  <c r="BG77" i="23" s="1"/>
  <c r="F183" i="5"/>
  <c r="BG186" i="23" s="1"/>
  <c r="F93" i="5"/>
  <c r="BG96" i="23" s="1"/>
  <c r="F243" i="5"/>
  <c r="BG246" i="23" s="1"/>
  <c r="F324" i="5"/>
  <c r="BG327" i="23" s="1"/>
  <c r="F259" i="5"/>
  <c r="BG262" i="23" s="1"/>
  <c r="F159" i="5"/>
  <c r="BG162" i="23" s="1"/>
  <c r="F244" i="5"/>
  <c r="BG247" i="23" s="1"/>
  <c r="F354" i="5"/>
  <c r="BG357" i="23" s="1"/>
  <c r="F187" i="5"/>
  <c r="BG190" i="23" s="1"/>
  <c r="F282" i="5"/>
  <c r="BG285" i="23" s="1"/>
  <c r="F365" i="5"/>
  <c r="BG368" i="23" s="1"/>
  <c r="F181" i="5"/>
  <c r="BG184" i="23" s="1"/>
  <c r="F270" i="5"/>
  <c r="BG273" i="23" s="1"/>
  <c r="F307" i="5"/>
  <c r="BG310" i="23" s="1"/>
  <c r="F240" i="5"/>
  <c r="BG243" i="23" s="1"/>
  <c r="F321" i="5"/>
  <c r="BG324" i="23" s="1"/>
  <c r="F40" i="5"/>
  <c r="BG43" i="23" s="1"/>
  <c r="F390" i="5"/>
  <c r="BG393" i="23" s="1"/>
  <c r="F377" i="5"/>
  <c r="BG380" i="23" s="1"/>
  <c r="F283" i="5"/>
  <c r="BG286" i="23" s="1"/>
  <c r="F328" i="5"/>
  <c r="BG331" i="23" s="1"/>
  <c r="F114" i="5"/>
  <c r="BG117" i="23" s="1"/>
  <c r="F149" i="5"/>
  <c r="BG152" i="23" s="1"/>
  <c r="F351" i="5"/>
  <c r="BG354" i="23" s="1"/>
  <c r="F255" i="5"/>
  <c r="BG258" i="23" s="1"/>
  <c r="F99" i="5"/>
  <c r="BG102" i="23" s="1"/>
  <c r="F338" i="5"/>
  <c r="BG341" i="23" s="1"/>
  <c r="F134" i="5"/>
  <c r="BG137" i="23" s="1"/>
  <c r="F83" i="5"/>
  <c r="BG86" i="23" s="1"/>
  <c r="F237" i="5"/>
  <c r="BG240" i="23" s="1"/>
  <c r="F60" i="5"/>
  <c r="BG63" i="23" s="1"/>
  <c r="F380" i="5"/>
  <c r="BG383" i="23" s="1"/>
  <c r="F52" i="5"/>
  <c r="BG55" i="23" s="1"/>
  <c r="F132" i="5"/>
  <c r="BG135" i="23" s="1"/>
  <c r="F277" i="5"/>
  <c r="BG280" i="23" s="1"/>
  <c r="F115" i="5"/>
  <c r="BG118" i="23" s="1"/>
  <c r="F287" i="5"/>
  <c r="BG290" i="23" s="1"/>
  <c r="F316" i="5"/>
  <c r="BG319" i="23" s="1"/>
  <c r="F27" i="5"/>
  <c r="BG30" i="23" s="1"/>
  <c r="F322" i="5"/>
  <c r="BG325" i="23" s="1"/>
  <c r="F304" i="5"/>
  <c r="BG307" i="23" s="1"/>
  <c r="F357" i="5"/>
  <c r="BG360" i="23" s="1"/>
  <c r="F382" i="5"/>
  <c r="BG385" i="23" s="1"/>
  <c r="F150" i="5"/>
  <c r="BG153" i="23" s="1"/>
  <c r="F70" i="5"/>
  <c r="BG73" i="23" s="1"/>
  <c r="F197" i="5"/>
  <c r="BG200" i="23" s="1"/>
  <c r="F148" i="5"/>
  <c r="BG151" i="23" s="1"/>
  <c r="F95" i="5"/>
  <c r="BG98" i="23" s="1"/>
  <c r="F332" i="5"/>
  <c r="BG335" i="23" s="1"/>
  <c r="F163" i="5"/>
  <c r="BG166" i="23" s="1"/>
  <c r="F256" i="5"/>
  <c r="BG259" i="23" s="1"/>
  <c r="F318" i="5"/>
  <c r="BG321" i="23" s="1"/>
  <c r="F279" i="5"/>
  <c r="BG282" i="23" s="1"/>
  <c r="F63" i="5"/>
  <c r="BG66" i="23" s="1"/>
  <c r="F92" i="5"/>
  <c r="BG95" i="23" s="1"/>
  <c r="F391" i="5"/>
  <c r="BG394" i="23" s="1"/>
  <c r="F388" i="5"/>
  <c r="BG391" i="23" s="1"/>
  <c r="F142" i="5"/>
  <c r="BG145" i="23" s="1"/>
  <c r="F374" i="5"/>
  <c r="BG377" i="23" s="1"/>
  <c r="F191" i="5"/>
  <c r="BG194" i="23" s="1"/>
  <c r="F223" i="5"/>
  <c r="BG226" i="23" s="1"/>
  <c r="F359" i="5"/>
  <c r="BG362" i="23" s="1"/>
  <c r="F175" i="5"/>
  <c r="BG178" i="23" s="1"/>
  <c r="F335" i="5"/>
  <c r="BG338" i="23" s="1"/>
  <c r="F73" i="5"/>
  <c r="BG76" i="23" s="1"/>
  <c r="F53" i="5"/>
  <c r="BG56" i="23" s="1"/>
  <c r="F208" i="5"/>
  <c r="BG211" i="23" s="1"/>
  <c r="F94" i="5"/>
  <c r="BG97" i="23" s="1"/>
  <c r="F65" i="5"/>
  <c r="BG68" i="23" s="1"/>
  <c r="F302" i="5"/>
  <c r="BG305" i="23" s="1"/>
  <c r="F353" i="5"/>
  <c r="BG356" i="23" s="1"/>
  <c r="F86" i="5"/>
  <c r="BG89" i="23" s="1"/>
  <c r="F199" i="5"/>
  <c r="BG202" i="23" s="1"/>
  <c r="F182" i="5"/>
  <c r="BG185" i="23" s="1"/>
  <c r="F146" i="5"/>
  <c r="BG149" i="23" s="1"/>
  <c r="F81" i="5"/>
  <c r="BG84" i="23" s="1"/>
  <c r="F118" i="5"/>
  <c r="BG121" i="23" s="1"/>
  <c r="F192" i="5"/>
  <c r="BG195" i="23" s="1"/>
  <c r="F280" i="5"/>
  <c r="BG283" i="23" s="1"/>
  <c r="F178" i="5"/>
  <c r="BG181" i="23" s="1"/>
  <c r="F119" i="5"/>
  <c r="BG122" i="23" s="1"/>
  <c r="F41" i="5"/>
  <c r="BG44" i="23" s="1"/>
  <c r="F179" i="5"/>
  <c r="BG182" i="23" s="1"/>
  <c r="F35" i="5"/>
  <c r="BG38" i="23" s="1"/>
  <c r="F131" i="5"/>
  <c r="BG134" i="23" s="1"/>
  <c r="F342" i="5"/>
  <c r="BG345" i="23" s="1"/>
  <c r="F247" i="5"/>
  <c r="BG250" i="23" s="1"/>
  <c r="F106" i="5"/>
  <c r="BG109" i="23" s="1"/>
  <c r="F389" i="5"/>
  <c r="BG392" i="23" s="1"/>
  <c r="F116" i="5"/>
  <c r="BG119" i="23" s="1"/>
  <c r="F295" i="5"/>
  <c r="BG298" i="23" s="1"/>
  <c r="F315" i="5"/>
  <c r="BG318" i="23" s="1"/>
  <c r="F56" i="5"/>
  <c r="BG59" i="23" s="1"/>
  <c r="F233" i="5"/>
  <c r="BG236" i="23" s="1"/>
  <c r="F341" i="5"/>
  <c r="BG344" i="23" s="1"/>
  <c r="F143" i="5"/>
  <c r="BG146" i="23" s="1"/>
  <c r="BG410" i="23" s="1"/>
  <c r="F16" i="5"/>
  <c r="BG19" i="23" s="1"/>
  <c r="F258" i="5"/>
  <c r="BG261" i="23" s="1"/>
  <c r="F292" i="5"/>
  <c r="BG295" i="23" s="1"/>
  <c r="F366" i="5"/>
  <c r="BG369" i="23" s="1"/>
  <c r="F272" i="5"/>
  <c r="BG275" i="23" s="1"/>
  <c r="F268" i="5"/>
  <c r="BG271" i="23" s="1"/>
  <c r="F105" i="5"/>
  <c r="BG108" i="23" s="1"/>
  <c r="F224" i="5"/>
  <c r="BG227" i="23" s="1"/>
  <c r="F151" i="5"/>
  <c r="BG154" i="23" s="1"/>
  <c r="F379" i="5"/>
  <c r="BG382" i="23" s="1"/>
  <c r="F348" i="5"/>
  <c r="BG351" i="23" s="1"/>
  <c r="F128" i="5"/>
  <c r="BG131" i="23" s="1"/>
  <c r="F375" i="5"/>
  <c r="BG378" i="23" s="1"/>
  <c r="F267" i="5"/>
  <c r="BG270" i="23" s="1"/>
  <c r="F378" i="5"/>
  <c r="BG381" i="23" s="1"/>
  <c r="F363" i="5"/>
  <c r="BG366" i="23" s="1"/>
  <c r="F239" i="5"/>
  <c r="BG242" i="23" s="1"/>
  <c r="F72" i="5"/>
  <c r="BG75" i="23" s="1"/>
  <c r="F343" i="5"/>
  <c r="BG346" i="23" s="1"/>
  <c r="F124" i="5"/>
  <c r="BG127" i="23" s="1"/>
  <c r="F204" i="5"/>
  <c r="BG207" i="23" s="1"/>
  <c r="F285" i="5"/>
  <c r="BG288" i="23" s="1"/>
  <c r="F88" i="5"/>
  <c r="BG91" i="23" s="1"/>
  <c r="F69" i="5"/>
  <c r="BG72" i="23" s="1"/>
  <c r="F164" i="5"/>
  <c r="BG167" i="23" s="1"/>
  <c r="F209" i="5"/>
  <c r="BG212" i="23" s="1"/>
  <c r="F248" i="5"/>
  <c r="BG251" i="23" s="1"/>
  <c r="F78" i="5"/>
  <c r="BG81" i="23" s="1"/>
  <c r="F198" i="5"/>
  <c r="BG201" i="23" s="1"/>
  <c r="F392" i="5"/>
  <c r="BG395" i="23" s="1"/>
  <c r="F312" i="5"/>
  <c r="BG315" i="23" s="1"/>
  <c r="F46" i="5"/>
  <c r="BG49" i="23" s="1"/>
  <c r="F155" i="5"/>
  <c r="BG158" i="23" s="1"/>
  <c r="F245" i="5"/>
  <c r="BG248" i="23" s="1"/>
  <c r="F168" i="5"/>
  <c r="BG171" i="23" s="1"/>
  <c r="F48" i="5"/>
  <c r="BG51" i="23" s="1"/>
  <c r="F194" i="5"/>
  <c r="BG197" i="23" s="1"/>
  <c r="F231" i="5"/>
  <c r="BG234" i="23" s="1"/>
  <c r="F79" i="5"/>
  <c r="BG82" i="23" s="1"/>
  <c r="F358" i="5"/>
  <c r="BG361" i="23" s="1"/>
  <c r="F20" i="5"/>
  <c r="BG23" i="23" s="1"/>
  <c r="F43" i="5"/>
  <c r="BG46" i="23" s="1"/>
  <c r="F327" i="5"/>
  <c r="BG330" i="23" s="1"/>
  <c r="F156" i="5"/>
  <c r="BG159" i="23" s="1"/>
  <c r="F346" i="5"/>
  <c r="BG349" i="23" s="1"/>
  <c r="F331" i="5"/>
  <c r="BG334" i="23" s="1"/>
  <c r="F220" i="5"/>
  <c r="BG223" i="23" s="1"/>
  <c r="F297" i="5"/>
  <c r="BG300" i="23" s="1"/>
  <c r="F373" i="5"/>
  <c r="BG376" i="23" s="1"/>
  <c r="F383" i="5"/>
  <c r="BG386" i="23" s="1"/>
  <c r="F232" i="5"/>
  <c r="BG235" i="23" s="1"/>
  <c r="F339" i="5"/>
  <c r="BG342" i="23" s="1"/>
  <c r="F37" i="5"/>
  <c r="BG40" i="23" s="1"/>
  <c r="F201" i="5"/>
  <c r="BG204" i="23" s="1"/>
  <c r="F222" i="5"/>
  <c r="BG225" i="23" s="1"/>
  <c r="F122" i="5"/>
  <c r="BG125" i="23" s="1"/>
  <c r="F306" i="5"/>
  <c r="BG309" i="23" s="1"/>
  <c r="F227" i="5"/>
  <c r="BG230" i="23" s="1"/>
  <c r="F325" i="5"/>
  <c r="BG328" i="23" s="1"/>
  <c r="F350" i="5"/>
  <c r="BG353" i="23" s="1"/>
  <c r="F369" i="5"/>
  <c r="BG372" i="23" s="1"/>
  <c r="F154" i="5"/>
  <c r="BG157" i="23" s="1"/>
  <c r="F15" i="5"/>
  <c r="BG18" i="23" s="1"/>
  <c r="F326" i="5"/>
  <c r="BG329" i="23" s="1"/>
  <c r="F345" i="5"/>
  <c r="BG348" i="23" s="1"/>
  <c r="F320" i="5"/>
  <c r="BG323" i="23" s="1"/>
  <c r="F49" i="5"/>
  <c r="BG52" i="23" s="1"/>
  <c r="F96" i="5"/>
  <c r="BG99" i="23" s="1"/>
  <c r="F251" i="5"/>
  <c r="BG254" i="23" s="1"/>
  <c r="F310" i="5"/>
  <c r="BG313" i="23" s="1"/>
  <c r="F329" i="5"/>
  <c r="BG332" i="23" s="1"/>
  <c r="F314" i="5"/>
  <c r="BG317" i="23" s="1"/>
  <c r="F133" i="5"/>
  <c r="BG136" i="23" s="1"/>
  <c r="F54" i="5"/>
  <c r="BG57" i="23" s="1"/>
  <c r="F100" i="5"/>
  <c r="BG103" i="23" s="1"/>
  <c r="F352" i="5"/>
  <c r="BG355" i="23" s="1"/>
  <c r="F313" i="5"/>
  <c r="BG316" i="23" s="1"/>
  <c r="F42" i="5"/>
  <c r="BG45" i="23" s="1"/>
  <c r="F45" i="5"/>
  <c r="BG48" i="23" s="1"/>
  <c r="F200" i="5"/>
  <c r="BG203" i="23" s="1"/>
  <c r="F336" i="5"/>
  <c r="BG339" i="23" s="1"/>
  <c r="F158" i="5"/>
  <c r="BG161" i="23" s="1"/>
  <c r="F29" i="5"/>
  <c r="BG32" i="23" s="1"/>
  <c r="F126" i="5"/>
  <c r="BG129" i="23" s="1"/>
  <c r="F55" i="5"/>
  <c r="BG58" i="23" s="1"/>
  <c r="F238" i="5"/>
  <c r="BG241" i="23" s="1"/>
  <c r="F356" i="5"/>
  <c r="BG359" i="23" s="1"/>
  <c r="F263" i="5"/>
  <c r="BG266" i="23" s="1"/>
  <c r="F67" i="5"/>
  <c r="BG70" i="23" s="1"/>
  <c r="F266" i="5"/>
  <c r="BG269" i="23" s="1"/>
  <c r="F64" i="5"/>
  <c r="BG67" i="23" s="1"/>
  <c r="F260" i="5"/>
  <c r="BG263" i="23" s="1"/>
  <c r="F230" i="5"/>
  <c r="BG233" i="23" s="1"/>
  <c r="F241" i="5"/>
  <c r="BG244" i="23" s="1"/>
  <c r="F203" i="5"/>
  <c r="BG206" i="23" s="1"/>
  <c r="F362" i="5"/>
  <c r="BG365" i="23" s="1"/>
  <c r="F347" i="5"/>
  <c r="BG350" i="23" s="1"/>
  <c r="F76" i="5"/>
  <c r="BG79" i="23" s="1"/>
  <c r="F38" i="5"/>
  <c r="BG41" i="23" s="1"/>
  <c r="F311" i="5"/>
  <c r="BG314" i="23" s="1"/>
  <c r="F278" i="5"/>
  <c r="BG281" i="23" s="1"/>
  <c r="F264" i="5"/>
  <c r="BG267" i="23" s="1"/>
  <c r="F371" i="5"/>
  <c r="BG374" i="23" s="1"/>
  <c r="F71" i="5"/>
  <c r="BG74" i="23" s="1"/>
  <c r="F265" i="5"/>
  <c r="BG268" i="23" s="1"/>
  <c r="F349" i="5"/>
  <c r="BG352" i="23" s="1"/>
  <c r="F26" i="5"/>
  <c r="BG29" i="23" s="1"/>
  <c r="F50" i="5"/>
  <c r="BG53" i="23" s="1"/>
  <c r="F355" i="5"/>
  <c r="BG358" i="23" s="1"/>
  <c r="F213" i="5"/>
  <c r="BG216" i="23" s="1"/>
  <c r="F262" i="5"/>
  <c r="BG265" i="23" s="1"/>
  <c r="F370" i="5"/>
  <c r="BG373" i="23" s="1"/>
  <c r="F393" i="5"/>
  <c r="BG396" i="23" s="1"/>
  <c r="F180" i="5"/>
  <c r="BG183" i="23" s="1"/>
  <c r="F169" i="5"/>
  <c r="BG172" i="23" s="1"/>
  <c r="F296" i="5"/>
  <c r="BG299" i="23" s="1"/>
  <c r="F257" i="5"/>
  <c r="BG260" i="23" s="1"/>
  <c r="F385" i="5"/>
  <c r="BG388" i="23" s="1"/>
  <c r="F214" i="5"/>
  <c r="BG217" i="23" s="1"/>
  <c r="F319" i="5"/>
  <c r="BG322" i="23" s="1"/>
  <c r="F104" i="5"/>
  <c r="BG107" i="23" s="1"/>
  <c r="F288" i="5"/>
  <c r="BG291" i="23" s="1"/>
  <c r="F172" i="5"/>
  <c r="BG175" i="23" s="1"/>
  <c r="F261" i="5"/>
  <c r="BG264" i="23" s="1"/>
  <c r="F376" i="5"/>
  <c r="BG379" i="23" s="1"/>
  <c r="F303" i="5"/>
  <c r="BG306" i="23" s="1"/>
  <c r="F75" i="5"/>
  <c r="BG78" i="23" s="1"/>
  <c r="F216" i="5"/>
  <c r="BG219" i="23" s="1"/>
  <c r="F330" i="5"/>
  <c r="BG333" i="23" s="1"/>
  <c r="F61" i="5"/>
  <c r="BG64" i="23" s="1"/>
  <c r="F215" i="5"/>
  <c r="BG218" i="23" s="1"/>
  <c r="F127" i="5"/>
  <c r="BG130" i="23" s="1"/>
  <c r="F166" i="5"/>
  <c r="BG169" i="23" s="1"/>
  <c r="F294" i="5"/>
  <c r="BG297" i="23" s="1"/>
  <c r="F22" i="5"/>
  <c r="BG25" i="23" s="1"/>
  <c r="F387" i="5"/>
  <c r="BG390" i="23" s="1"/>
  <c r="F234" i="5"/>
  <c r="BG237" i="23" s="1"/>
  <c r="F137" i="5"/>
  <c r="BG140" i="23" s="1"/>
  <c r="F129" i="5"/>
  <c r="BG132" i="23" s="1"/>
  <c r="F177" i="5"/>
  <c r="BG180" i="23" s="1"/>
  <c r="F226" i="5"/>
  <c r="BG229" i="23" s="1"/>
  <c r="F87" i="5"/>
  <c r="BG90" i="23" s="1"/>
  <c r="F153" i="5"/>
  <c r="BG156" i="23" s="1"/>
  <c r="F235" i="5"/>
  <c r="BG238" i="23" s="1"/>
  <c r="F25" i="5"/>
  <c r="BG28" i="23" s="1"/>
  <c r="F290" i="5"/>
  <c r="BG293" i="23" s="1"/>
  <c r="F384" i="5"/>
  <c r="BG387" i="23" s="1"/>
  <c r="F91" i="5"/>
  <c r="BG94" i="23" s="1"/>
  <c r="F24" i="5"/>
  <c r="BG27" i="23" s="1"/>
  <c r="F317" i="5"/>
  <c r="BG320" i="23" s="1"/>
  <c r="F212" i="5"/>
  <c r="BG215" i="23" s="1"/>
  <c r="F301" i="5"/>
  <c r="BG304" i="23" s="1"/>
  <c r="F44" i="5"/>
  <c r="BG47" i="23" s="1"/>
  <c r="F381" i="5"/>
  <c r="BG384" i="23" s="1"/>
  <c r="F58" i="5"/>
  <c r="BG61" i="23" s="1"/>
  <c r="F152" i="5"/>
  <c r="BG155" i="23" s="1"/>
  <c r="F298" i="5"/>
  <c r="BG301" i="23" s="1"/>
  <c r="F157" i="5"/>
  <c r="BG160" i="23" s="1"/>
  <c r="F144" i="5"/>
  <c r="BG147" i="23" s="1"/>
  <c r="F113" i="5"/>
  <c r="BG116" i="23" s="1"/>
  <c r="F229" i="5"/>
  <c r="BG232" i="23" s="1"/>
  <c r="F120" i="5"/>
  <c r="BG123" i="23" s="1"/>
  <c r="F291" i="5"/>
  <c r="BG294" i="23" s="1"/>
  <c r="F217" i="5"/>
  <c r="BG220" i="23" s="1"/>
  <c r="F189" i="5"/>
  <c r="BG192" i="23" s="1"/>
  <c r="F66" i="5"/>
  <c r="BG69" i="23" s="1"/>
  <c r="F101" i="5"/>
  <c r="BG104" i="23" s="1"/>
  <c r="F360" i="5"/>
  <c r="BG363" i="23" s="1"/>
  <c r="F219" i="5"/>
  <c r="BG222" i="23" s="1"/>
  <c r="F333" i="5"/>
  <c r="BG336" i="23" s="1"/>
  <c r="F309" i="5"/>
  <c r="BG312" i="23" s="1"/>
  <c r="F18" i="5"/>
  <c r="BG21" i="23" s="1"/>
  <c r="F323" i="5"/>
  <c r="BG326" i="23" s="1"/>
  <c r="F28" i="5"/>
  <c r="BG31" i="23" s="1"/>
  <c r="F186" i="5"/>
  <c r="BG189" i="23" s="1"/>
  <c r="F57" i="5"/>
  <c r="BG60" i="23" s="1"/>
  <c r="F286" i="5"/>
  <c r="BG289" i="23" s="1"/>
  <c r="F30" i="5"/>
  <c r="BG33" i="23" s="1"/>
  <c r="F293" i="5"/>
  <c r="BG296" i="23" s="1"/>
  <c r="F284" i="5"/>
  <c r="BG287" i="23" s="1"/>
  <c r="F161" i="5"/>
  <c r="BG164" i="23" s="1"/>
  <c r="F271" i="5"/>
  <c r="BG274" i="23" s="1"/>
  <c r="F218" i="5"/>
  <c r="BG221" i="23" s="1"/>
  <c r="F14" i="5"/>
  <c r="BG17" i="23" s="1"/>
  <c r="F165" i="5"/>
  <c r="BG168" i="23" s="1"/>
  <c r="F242" i="5"/>
  <c r="BG245" i="23" s="1"/>
  <c r="F97" i="5"/>
  <c r="BG100" i="23" s="1"/>
  <c r="F274" i="5"/>
  <c r="BG277" i="23" s="1"/>
  <c r="F167" i="5"/>
  <c r="BG170" i="23" s="1"/>
  <c r="F193" i="5"/>
  <c r="BG196" i="23" s="1"/>
  <c r="F136" i="5"/>
  <c r="BG139" i="23" s="1"/>
  <c r="F82" i="5"/>
  <c r="BG85" i="23" s="1"/>
  <c r="F205" i="5"/>
  <c r="BG208" i="23" s="1"/>
  <c r="F121" i="5"/>
  <c r="BG124" i="23" s="1"/>
  <c r="F102" i="5"/>
  <c r="BG105" i="23" s="1"/>
  <c r="F190" i="5"/>
  <c r="BG193" i="23" s="1"/>
  <c r="F80" i="5"/>
  <c r="BG83" i="23" s="1"/>
  <c r="F299" i="5"/>
  <c r="BG302" i="23" s="1"/>
  <c r="F246" i="5"/>
  <c r="BG249" i="23" s="1"/>
  <c r="F107" i="5"/>
  <c r="BG110" i="23" s="1"/>
  <c r="F176" i="5"/>
  <c r="BG179" i="23" s="1"/>
  <c r="F145" i="5"/>
  <c r="BG148" i="23" s="1"/>
  <c r="F141" i="5"/>
  <c r="BG144" i="23" s="1"/>
  <c r="F184" i="5"/>
  <c r="BG187" i="23" s="1"/>
  <c r="F123" i="5"/>
  <c r="BG126" i="23" s="1"/>
  <c r="F249" i="5"/>
  <c r="BG252" i="23" s="1"/>
  <c r="F13" i="5"/>
  <c r="BG16" i="23" s="1"/>
  <c r="F211" i="5"/>
  <c r="BG214" i="23" s="1"/>
  <c r="F33" i="5"/>
  <c r="BG36" i="23" s="1"/>
  <c r="F36" i="5"/>
  <c r="BG39" i="23" s="1"/>
  <c r="F17" i="5"/>
  <c r="BG20" i="23" s="1"/>
  <c r="F31" i="5"/>
  <c r="BG34" i="23" s="1"/>
  <c r="F135" i="5"/>
  <c r="BG138" i="23" s="1"/>
  <c r="F147" i="5"/>
  <c r="BG150" i="23" s="1"/>
  <c r="F386" i="5"/>
  <c r="BG389" i="23" s="1"/>
  <c r="F206" i="5"/>
  <c r="BG209" i="23" s="1"/>
  <c r="F85" i="5"/>
  <c r="BG88" i="23" s="1"/>
  <c r="F77" i="5"/>
  <c r="BG80" i="23" s="1"/>
  <c r="F125" i="5"/>
  <c r="BG128" i="23" s="1"/>
  <c r="F34" i="5"/>
  <c r="BG37" i="23" s="1"/>
  <c r="F140" i="5"/>
  <c r="BG143" i="23" s="1"/>
  <c r="F170" i="5"/>
  <c r="BG173" i="23" s="1"/>
  <c r="F51" i="5"/>
  <c r="BG54" i="23" s="1"/>
  <c r="F160" i="5"/>
  <c r="BG163" i="23" s="1"/>
  <c r="F89" i="5"/>
  <c r="BG92" i="23" s="1"/>
  <c r="F21" i="5"/>
  <c r="BG24" i="23" s="1"/>
  <c r="F23" i="5"/>
  <c r="BG26" i="23" s="1"/>
  <c r="F130" i="5"/>
  <c r="BG133" i="23" s="1"/>
  <c r="F39" i="5"/>
  <c r="BG42" i="23" s="1"/>
  <c r="F250" i="5"/>
  <c r="BG253" i="23" s="1"/>
  <c r="F305" i="5"/>
  <c r="BG308" i="23" s="1"/>
  <c r="F207" i="5"/>
  <c r="BG210" i="23" s="1"/>
  <c r="F195" i="5"/>
  <c r="BG198" i="23" s="1"/>
  <c r="F103" i="5"/>
  <c r="BG106" i="23" s="1"/>
  <c r="F62" i="5"/>
  <c r="BG65" i="23" s="1"/>
  <c r="F112" i="5"/>
  <c r="BG115" i="23" s="1"/>
  <c r="F367" i="5"/>
  <c r="BG370" i="23" s="1"/>
  <c r="F289" i="5"/>
  <c r="BG292" i="23" s="1"/>
  <c r="F171" i="5"/>
  <c r="BG174" i="23" s="1"/>
  <c r="J329" i="20"/>
  <c r="X329" i="20" s="1"/>
  <c r="F329" i="20"/>
  <c r="T329" i="20" s="1"/>
  <c r="B329" i="20"/>
  <c r="I329" i="20"/>
  <c r="W329" i="20" s="1"/>
  <c r="E329" i="20"/>
  <c r="S329" i="20" s="1"/>
  <c r="H329" i="20"/>
  <c r="V329" i="20" s="1"/>
  <c r="D329" i="20"/>
  <c r="R329" i="20" s="1"/>
  <c r="G329" i="20"/>
  <c r="U329" i="20" s="1"/>
  <c r="C329" i="20"/>
  <c r="J321" i="20"/>
  <c r="X321" i="20" s="1"/>
  <c r="F321" i="20"/>
  <c r="T321" i="20" s="1"/>
  <c r="B321" i="20"/>
  <c r="I321" i="20"/>
  <c r="W321" i="20" s="1"/>
  <c r="E321" i="20"/>
  <c r="S321" i="20" s="1"/>
  <c r="H321" i="20"/>
  <c r="V321" i="20" s="1"/>
  <c r="D321" i="20"/>
  <c r="R321" i="20" s="1"/>
  <c r="G321" i="20"/>
  <c r="U321" i="20" s="1"/>
  <c r="C321" i="20"/>
  <c r="C315" i="28"/>
  <c r="B315" i="28"/>
  <c r="P307" i="21"/>
  <c r="AV307" i="21" s="1"/>
  <c r="L307" i="21"/>
  <c r="AR307" i="21" s="1"/>
  <c r="H307" i="21"/>
  <c r="AN307" i="21" s="1"/>
  <c r="D307" i="21"/>
  <c r="AJ307" i="21" s="1"/>
  <c r="R307" i="21"/>
  <c r="AX307" i="21" s="1"/>
  <c r="M307" i="21"/>
  <c r="AS307" i="21" s="1"/>
  <c r="G307" i="21"/>
  <c r="AM307" i="21" s="1"/>
  <c r="B307" i="21"/>
  <c r="O307" i="21"/>
  <c r="AU307" i="21" s="1"/>
  <c r="J307" i="21"/>
  <c r="AP307" i="21" s="1"/>
  <c r="E307" i="21"/>
  <c r="AK307" i="21" s="1"/>
  <c r="S307" i="21"/>
  <c r="AY307" i="21" s="1"/>
  <c r="N307" i="21"/>
  <c r="AT307" i="21" s="1"/>
  <c r="I307" i="21"/>
  <c r="AO307" i="21" s="1"/>
  <c r="C307" i="21"/>
  <c r="K307" i="21"/>
  <c r="AQ307" i="21" s="1"/>
  <c r="F307" i="21"/>
  <c r="AL307" i="21" s="1"/>
  <c r="Q307" i="21"/>
  <c r="AW307" i="21" s="1"/>
  <c r="J297" i="20"/>
  <c r="X297" i="20" s="1"/>
  <c r="F297" i="20"/>
  <c r="T297" i="20" s="1"/>
  <c r="B297" i="20"/>
  <c r="I297" i="20"/>
  <c r="W297" i="20" s="1"/>
  <c r="E297" i="20"/>
  <c r="S297" i="20" s="1"/>
  <c r="H297" i="20"/>
  <c r="V297" i="20" s="1"/>
  <c r="D297" i="20"/>
  <c r="R297" i="20" s="1"/>
  <c r="G297" i="20"/>
  <c r="U297" i="20" s="1"/>
  <c r="C297" i="20"/>
  <c r="P291" i="21"/>
  <c r="AV291" i="21" s="1"/>
  <c r="L291" i="21"/>
  <c r="AR291" i="21" s="1"/>
  <c r="H291" i="21"/>
  <c r="AN291" i="21" s="1"/>
  <c r="D291" i="21"/>
  <c r="AJ291" i="21" s="1"/>
  <c r="R291" i="21"/>
  <c r="AX291" i="21" s="1"/>
  <c r="M291" i="21"/>
  <c r="AS291" i="21" s="1"/>
  <c r="G291" i="21"/>
  <c r="AM291" i="21" s="1"/>
  <c r="B291" i="21"/>
  <c r="O291" i="21"/>
  <c r="AU291" i="21" s="1"/>
  <c r="J291" i="21"/>
  <c r="AP291" i="21" s="1"/>
  <c r="E291" i="21"/>
  <c r="AK291" i="21" s="1"/>
  <c r="S291" i="21"/>
  <c r="AY291" i="21" s="1"/>
  <c r="N291" i="21"/>
  <c r="AT291" i="21" s="1"/>
  <c r="I291" i="21"/>
  <c r="AO291" i="21" s="1"/>
  <c r="C291" i="21"/>
  <c r="Q291" i="21"/>
  <c r="AW291" i="21" s="1"/>
  <c r="K291" i="21"/>
  <c r="AQ291" i="21" s="1"/>
  <c r="F291" i="21"/>
  <c r="AL291" i="21" s="1"/>
  <c r="C283" i="28"/>
  <c r="B283" i="28"/>
  <c r="J273" i="20"/>
  <c r="X273" i="20" s="1"/>
  <c r="F273" i="20"/>
  <c r="T273" i="20" s="1"/>
  <c r="B273" i="20"/>
  <c r="I273" i="20"/>
  <c r="W273" i="20" s="1"/>
  <c r="E273" i="20"/>
  <c r="S273" i="20" s="1"/>
  <c r="H273" i="20"/>
  <c r="V273" i="20" s="1"/>
  <c r="D273" i="20"/>
  <c r="R273" i="20" s="1"/>
  <c r="G273" i="20"/>
  <c r="U273" i="20" s="1"/>
  <c r="C273" i="20"/>
  <c r="J265" i="20"/>
  <c r="X265" i="20" s="1"/>
  <c r="F265" i="20"/>
  <c r="T265" i="20" s="1"/>
  <c r="B265" i="20"/>
  <c r="I265" i="20"/>
  <c r="W265" i="20" s="1"/>
  <c r="E265" i="20"/>
  <c r="S265" i="20" s="1"/>
  <c r="H265" i="20"/>
  <c r="V265" i="20" s="1"/>
  <c r="D265" i="20"/>
  <c r="R265" i="20" s="1"/>
  <c r="G265" i="20"/>
  <c r="U265" i="20" s="1"/>
  <c r="C265" i="20"/>
  <c r="J257" i="20"/>
  <c r="X257" i="20" s="1"/>
  <c r="F257" i="20"/>
  <c r="T257" i="20" s="1"/>
  <c r="B257" i="20"/>
  <c r="I257" i="20"/>
  <c r="W257" i="20" s="1"/>
  <c r="E257" i="20"/>
  <c r="S257" i="20" s="1"/>
  <c r="H257" i="20"/>
  <c r="V257" i="20" s="1"/>
  <c r="D257" i="20"/>
  <c r="R257" i="20" s="1"/>
  <c r="G257" i="20"/>
  <c r="U257" i="20" s="1"/>
  <c r="C257" i="20"/>
  <c r="J249" i="20"/>
  <c r="X249" i="20" s="1"/>
  <c r="F249" i="20"/>
  <c r="T249" i="20" s="1"/>
  <c r="B249" i="20"/>
  <c r="I249" i="20"/>
  <c r="W249" i="20" s="1"/>
  <c r="E249" i="20"/>
  <c r="S249" i="20" s="1"/>
  <c r="H249" i="20"/>
  <c r="V249" i="20" s="1"/>
  <c r="D249" i="20"/>
  <c r="R249" i="20" s="1"/>
  <c r="G249" i="20"/>
  <c r="U249" i="20" s="1"/>
  <c r="C249" i="20"/>
  <c r="P243" i="21"/>
  <c r="AV243" i="21" s="1"/>
  <c r="L243" i="21"/>
  <c r="AR243" i="21" s="1"/>
  <c r="H243" i="21"/>
  <c r="AN243" i="21" s="1"/>
  <c r="D243" i="21"/>
  <c r="AJ243" i="21" s="1"/>
  <c r="R243" i="21"/>
  <c r="AX243" i="21" s="1"/>
  <c r="M243" i="21"/>
  <c r="AS243" i="21" s="1"/>
  <c r="G243" i="21"/>
  <c r="AM243" i="21" s="1"/>
  <c r="B243" i="21"/>
  <c r="O243" i="21"/>
  <c r="AU243" i="21" s="1"/>
  <c r="J243" i="21"/>
  <c r="AP243" i="21" s="1"/>
  <c r="E243" i="21"/>
  <c r="AK243" i="21" s="1"/>
  <c r="S243" i="21"/>
  <c r="AY243" i="21" s="1"/>
  <c r="N243" i="21"/>
  <c r="AT243" i="21" s="1"/>
  <c r="I243" i="21"/>
  <c r="AO243" i="21" s="1"/>
  <c r="C243" i="21"/>
  <c r="K243" i="21"/>
  <c r="AQ243" i="21" s="1"/>
  <c r="F243" i="21"/>
  <c r="AL243" i="21" s="1"/>
  <c r="Q243" i="21"/>
  <c r="AW243" i="21" s="1"/>
  <c r="J233" i="20"/>
  <c r="X233" i="20" s="1"/>
  <c r="F233" i="20"/>
  <c r="T233" i="20" s="1"/>
  <c r="B233" i="20"/>
  <c r="I233" i="20"/>
  <c r="W233" i="20" s="1"/>
  <c r="E233" i="20"/>
  <c r="S233" i="20" s="1"/>
  <c r="H233" i="20"/>
  <c r="V233" i="20" s="1"/>
  <c r="D233" i="20"/>
  <c r="R233" i="20" s="1"/>
  <c r="G233" i="20"/>
  <c r="U233" i="20" s="1"/>
  <c r="C233" i="20"/>
  <c r="P227" i="21"/>
  <c r="AV227" i="21" s="1"/>
  <c r="L227" i="21"/>
  <c r="AR227" i="21" s="1"/>
  <c r="H227" i="21"/>
  <c r="AN227" i="21" s="1"/>
  <c r="D227" i="21"/>
  <c r="AJ227" i="21" s="1"/>
  <c r="R227" i="21"/>
  <c r="AX227" i="21" s="1"/>
  <c r="M227" i="21"/>
  <c r="AS227" i="21" s="1"/>
  <c r="G227" i="21"/>
  <c r="AM227" i="21" s="1"/>
  <c r="B227" i="21"/>
  <c r="O227" i="21"/>
  <c r="AU227" i="21" s="1"/>
  <c r="J227" i="21"/>
  <c r="AP227" i="21" s="1"/>
  <c r="E227" i="21"/>
  <c r="AK227" i="21" s="1"/>
  <c r="S227" i="21"/>
  <c r="AY227" i="21" s="1"/>
  <c r="N227" i="21"/>
  <c r="AT227" i="21" s="1"/>
  <c r="I227" i="21"/>
  <c r="AO227" i="21" s="1"/>
  <c r="C227" i="21"/>
  <c r="Q227" i="21"/>
  <c r="AW227" i="21" s="1"/>
  <c r="K227" i="21"/>
  <c r="AQ227" i="21" s="1"/>
  <c r="F227" i="21"/>
  <c r="AL227" i="21" s="1"/>
  <c r="J217" i="20"/>
  <c r="X217" i="20" s="1"/>
  <c r="F217" i="20"/>
  <c r="T217" i="20" s="1"/>
  <c r="B217" i="20"/>
  <c r="I217" i="20"/>
  <c r="W217" i="20" s="1"/>
  <c r="E217" i="20"/>
  <c r="S217" i="20" s="1"/>
  <c r="H217" i="20"/>
  <c r="V217" i="20" s="1"/>
  <c r="D217" i="20"/>
  <c r="R217" i="20" s="1"/>
  <c r="G217" i="20"/>
  <c r="U217" i="20" s="1"/>
  <c r="C217" i="20"/>
  <c r="J209" i="20"/>
  <c r="X209" i="20" s="1"/>
  <c r="F209" i="20"/>
  <c r="T209" i="20" s="1"/>
  <c r="B209" i="20"/>
  <c r="I209" i="20"/>
  <c r="W209" i="20" s="1"/>
  <c r="E209" i="20"/>
  <c r="S209" i="20" s="1"/>
  <c r="H209" i="20"/>
  <c r="V209" i="20" s="1"/>
  <c r="D209" i="20"/>
  <c r="R209" i="20" s="1"/>
  <c r="G209" i="20"/>
  <c r="U209" i="20" s="1"/>
  <c r="C209" i="20"/>
  <c r="J201" i="20"/>
  <c r="X201" i="20" s="1"/>
  <c r="F201" i="20"/>
  <c r="T201" i="20" s="1"/>
  <c r="B201" i="20"/>
  <c r="I201" i="20"/>
  <c r="W201" i="20" s="1"/>
  <c r="E201" i="20"/>
  <c r="S201" i="20" s="1"/>
  <c r="H201" i="20"/>
  <c r="V201" i="20" s="1"/>
  <c r="D201" i="20"/>
  <c r="R201" i="20" s="1"/>
  <c r="G201" i="20"/>
  <c r="U201" i="20" s="1"/>
  <c r="C201" i="20"/>
  <c r="J193" i="20"/>
  <c r="X193" i="20" s="1"/>
  <c r="F193" i="20"/>
  <c r="T193" i="20" s="1"/>
  <c r="B193" i="20"/>
  <c r="I193" i="20"/>
  <c r="W193" i="20" s="1"/>
  <c r="E193" i="20"/>
  <c r="S193" i="20" s="1"/>
  <c r="H193" i="20"/>
  <c r="V193" i="20" s="1"/>
  <c r="D193" i="20"/>
  <c r="R193" i="20" s="1"/>
  <c r="G193" i="20"/>
  <c r="U193" i="20" s="1"/>
  <c r="C193" i="20"/>
  <c r="C187" i="28"/>
  <c r="B187" i="28"/>
  <c r="P179" i="21"/>
  <c r="AV179" i="21" s="1"/>
  <c r="L179" i="21"/>
  <c r="AR179" i="21" s="1"/>
  <c r="H179" i="21"/>
  <c r="AN179" i="21" s="1"/>
  <c r="D179" i="21"/>
  <c r="AJ179" i="21" s="1"/>
  <c r="R179" i="21"/>
  <c r="AX179" i="21" s="1"/>
  <c r="M179" i="21"/>
  <c r="AS179" i="21" s="1"/>
  <c r="G179" i="21"/>
  <c r="AM179" i="21" s="1"/>
  <c r="B179" i="21"/>
  <c r="O179" i="21"/>
  <c r="AU179" i="21" s="1"/>
  <c r="J179" i="21"/>
  <c r="AP179" i="21" s="1"/>
  <c r="E179" i="21"/>
  <c r="AK179" i="21" s="1"/>
  <c r="S179" i="21"/>
  <c r="AY179" i="21" s="1"/>
  <c r="N179" i="21"/>
  <c r="AT179" i="21" s="1"/>
  <c r="I179" i="21"/>
  <c r="AO179" i="21" s="1"/>
  <c r="C179" i="21"/>
  <c r="K179" i="21"/>
  <c r="AQ179" i="21" s="1"/>
  <c r="F179" i="21"/>
  <c r="AL179" i="21" s="1"/>
  <c r="Q179" i="21"/>
  <c r="AW179" i="21" s="1"/>
  <c r="J169" i="20"/>
  <c r="X169" i="20" s="1"/>
  <c r="F169" i="20"/>
  <c r="T169" i="20" s="1"/>
  <c r="B169" i="20"/>
  <c r="I169" i="20"/>
  <c r="W169" i="20" s="1"/>
  <c r="E169" i="20"/>
  <c r="S169" i="20" s="1"/>
  <c r="H169" i="20"/>
  <c r="V169" i="20" s="1"/>
  <c r="D169" i="20"/>
  <c r="R169" i="20" s="1"/>
  <c r="G169" i="20"/>
  <c r="U169" i="20" s="1"/>
  <c r="C169" i="20"/>
  <c r="P163" i="21"/>
  <c r="AV163" i="21" s="1"/>
  <c r="L163" i="21"/>
  <c r="AR163" i="21" s="1"/>
  <c r="H163" i="21"/>
  <c r="AN163" i="21" s="1"/>
  <c r="D163" i="21"/>
  <c r="AJ163" i="21" s="1"/>
  <c r="R163" i="21"/>
  <c r="AX163" i="21" s="1"/>
  <c r="M163" i="21"/>
  <c r="AS163" i="21" s="1"/>
  <c r="G163" i="21"/>
  <c r="AM163" i="21" s="1"/>
  <c r="B163" i="21"/>
  <c r="O163" i="21"/>
  <c r="AU163" i="21" s="1"/>
  <c r="J163" i="21"/>
  <c r="AP163" i="21" s="1"/>
  <c r="E163" i="21"/>
  <c r="AK163" i="21" s="1"/>
  <c r="S163" i="21"/>
  <c r="AY163" i="21" s="1"/>
  <c r="N163" i="21"/>
  <c r="AT163" i="21" s="1"/>
  <c r="I163" i="21"/>
  <c r="AO163" i="21" s="1"/>
  <c r="C163" i="21"/>
  <c r="Q163" i="21"/>
  <c r="AW163" i="21" s="1"/>
  <c r="K163" i="21"/>
  <c r="AQ163" i="21" s="1"/>
  <c r="F163" i="21"/>
  <c r="AL163" i="21" s="1"/>
  <c r="C155" i="28"/>
  <c r="B155" i="28"/>
  <c r="J145" i="20"/>
  <c r="X145" i="20" s="1"/>
  <c r="F145" i="20"/>
  <c r="T145" i="20" s="1"/>
  <c r="B145" i="20"/>
  <c r="I145" i="20"/>
  <c r="W145" i="20" s="1"/>
  <c r="E145" i="20"/>
  <c r="S145" i="20" s="1"/>
  <c r="H145" i="20"/>
  <c r="V145" i="20" s="1"/>
  <c r="D145" i="20"/>
  <c r="R145" i="20" s="1"/>
  <c r="G145" i="20"/>
  <c r="U145" i="20" s="1"/>
  <c r="C145" i="20"/>
  <c r="J137" i="20"/>
  <c r="X137" i="20" s="1"/>
  <c r="F137" i="20"/>
  <c r="T137" i="20" s="1"/>
  <c r="B137" i="20"/>
  <c r="I137" i="20"/>
  <c r="W137" i="20" s="1"/>
  <c r="E137" i="20"/>
  <c r="S137" i="20" s="1"/>
  <c r="H137" i="20"/>
  <c r="V137" i="20" s="1"/>
  <c r="D137" i="20"/>
  <c r="R137" i="20" s="1"/>
  <c r="G137" i="20"/>
  <c r="U137" i="20" s="1"/>
  <c r="C137" i="20"/>
  <c r="J129" i="20"/>
  <c r="X129" i="20" s="1"/>
  <c r="F129" i="20"/>
  <c r="T129" i="20" s="1"/>
  <c r="B129" i="20"/>
  <c r="I129" i="20"/>
  <c r="W129" i="20" s="1"/>
  <c r="E129" i="20"/>
  <c r="S129" i="20" s="1"/>
  <c r="H129" i="20"/>
  <c r="V129" i="20" s="1"/>
  <c r="D129" i="20"/>
  <c r="R129" i="20" s="1"/>
  <c r="G129" i="20"/>
  <c r="U129" i="20" s="1"/>
  <c r="C129" i="20"/>
  <c r="J121" i="20"/>
  <c r="X121" i="20" s="1"/>
  <c r="F121" i="20"/>
  <c r="T121" i="20" s="1"/>
  <c r="B121" i="20"/>
  <c r="I121" i="20"/>
  <c r="W121" i="20" s="1"/>
  <c r="E121" i="20"/>
  <c r="S121" i="20" s="1"/>
  <c r="H121" i="20"/>
  <c r="V121" i="20" s="1"/>
  <c r="D121" i="20"/>
  <c r="R121" i="20" s="1"/>
  <c r="G121" i="20"/>
  <c r="U121" i="20" s="1"/>
  <c r="C121" i="20"/>
  <c r="P115" i="21"/>
  <c r="AV115" i="21" s="1"/>
  <c r="L115" i="21"/>
  <c r="AR115" i="21" s="1"/>
  <c r="H115" i="21"/>
  <c r="AN115" i="21" s="1"/>
  <c r="D115" i="21"/>
  <c r="AJ115" i="21" s="1"/>
  <c r="R115" i="21"/>
  <c r="AX115" i="21" s="1"/>
  <c r="M115" i="21"/>
  <c r="AS115" i="21" s="1"/>
  <c r="G115" i="21"/>
  <c r="AM115" i="21" s="1"/>
  <c r="B115" i="21"/>
  <c r="O115" i="21"/>
  <c r="AU115" i="21" s="1"/>
  <c r="J115" i="21"/>
  <c r="AP115" i="21" s="1"/>
  <c r="E115" i="21"/>
  <c r="AK115" i="21" s="1"/>
  <c r="S115" i="21"/>
  <c r="AY115" i="21" s="1"/>
  <c r="N115" i="21"/>
  <c r="AT115" i="21" s="1"/>
  <c r="I115" i="21"/>
  <c r="AO115" i="21" s="1"/>
  <c r="C115" i="21"/>
  <c r="K115" i="21"/>
  <c r="AQ115" i="21" s="1"/>
  <c r="F115" i="21"/>
  <c r="AL115" i="21" s="1"/>
  <c r="Q115" i="21"/>
  <c r="AW115" i="21" s="1"/>
  <c r="J105" i="20"/>
  <c r="X105" i="20" s="1"/>
  <c r="F105" i="20"/>
  <c r="T105" i="20" s="1"/>
  <c r="B105" i="20"/>
  <c r="I105" i="20"/>
  <c r="W105" i="20" s="1"/>
  <c r="E105" i="20"/>
  <c r="S105" i="20" s="1"/>
  <c r="H105" i="20"/>
  <c r="V105" i="20" s="1"/>
  <c r="D105" i="20"/>
  <c r="R105" i="20" s="1"/>
  <c r="G105" i="20"/>
  <c r="U105" i="20" s="1"/>
  <c r="C105" i="20"/>
  <c r="J97" i="20"/>
  <c r="X97" i="20" s="1"/>
  <c r="F97" i="20"/>
  <c r="T97" i="20" s="1"/>
  <c r="B97" i="20"/>
  <c r="I97" i="20"/>
  <c r="W97" i="20" s="1"/>
  <c r="E97" i="20"/>
  <c r="S97" i="20" s="1"/>
  <c r="H97" i="20"/>
  <c r="V97" i="20" s="1"/>
  <c r="D97" i="20"/>
  <c r="R97" i="20" s="1"/>
  <c r="G97" i="20"/>
  <c r="U97" i="20" s="1"/>
  <c r="C97" i="20"/>
  <c r="J89" i="20"/>
  <c r="X89" i="20" s="1"/>
  <c r="F89" i="20"/>
  <c r="T89" i="20" s="1"/>
  <c r="B89" i="20"/>
  <c r="I89" i="20"/>
  <c r="W89" i="20" s="1"/>
  <c r="E89" i="20"/>
  <c r="S89" i="20" s="1"/>
  <c r="H89" i="20"/>
  <c r="V89" i="20" s="1"/>
  <c r="D89" i="20"/>
  <c r="R89" i="20" s="1"/>
  <c r="G89" i="20"/>
  <c r="U89" i="20" s="1"/>
  <c r="C89" i="20"/>
  <c r="J81" i="20"/>
  <c r="X81" i="20" s="1"/>
  <c r="F81" i="20"/>
  <c r="T81" i="20" s="1"/>
  <c r="B81" i="20"/>
  <c r="I81" i="20"/>
  <c r="W81" i="20" s="1"/>
  <c r="E81" i="20"/>
  <c r="S81" i="20" s="1"/>
  <c r="H81" i="20"/>
  <c r="V81" i="20" s="1"/>
  <c r="D81" i="20"/>
  <c r="R81" i="20" s="1"/>
  <c r="G81" i="20"/>
  <c r="U81" i="20" s="1"/>
  <c r="C81" i="20"/>
  <c r="J73" i="20"/>
  <c r="X73" i="20" s="1"/>
  <c r="F73" i="20"/>
  <c r="T73" i="20" s="1"/>
  <c r="B73" i="20"/>
  <c r="I73" i="20"/>
  <c r="W73" i="20" s="1"/>
  <c r="E73" i="20"/>
  <c r="S73" i="20" s="1"/>
  <c r="H73" i="20"/>
  <c r="V73" i="20" s="1"/>
  <c r="D73" i="20"/>
  <c r="R73" i="20" s="1"/>
  <c r="G73" i="20"/>
  <c r="U73" i="20" s="1"/>
  <c r="C73" i="20"/>
  <c r="J65" i="20"/>
  <c r="X65" i="20" s="1"/>
  <c r="F65" i="20"/>
  <c r="T65" i="20" s="1"/>
  <c r="B65" i="20"/>
  <c r="I65" i="20"/>
  <c r="W65" i="20" s="1"/>
  <c r="E65" i="20"/>
  <c r="S65" i="20" s="1"/>
  <c r="H65" i="20"/>
  <c r="V65" i="20" s="1"/>
  <c r="D65" i="20"/>
  <c r="R65" i="20" s="1"/>
  <c r="G65" i="20"/>
  <c r="U65" i="20" s="1"/>
  <c r="C65" i="20"/>
  <c r="J57" i="20"/>
  <c r="X57" i="20" s="1"/>
  <c r="F57" i="20"/>
  <c r="T57" i="20" s="1"/>
  <c r="B57" i="20"/>
  <c r="I57" i="20"/>
  <c r="W57" i="20" s="1"/>
  <c r="E57" i="20"/>
  <c r="S57" i="20" s="1"/>
  <c r="H57" i="20"/>
  <c r="V57" i="20" s="1"/>
  <c r="D57" i="20"/>
  <c r="R57" i="20" s="1"/>
  <c r="G57" i="20"/>
  <c r="U57" i="20" s="1"/>
  <c r="C57" i="20"/>
  <c r="J49" i="20"/>
  <c r="X49" i="20" s="1"/>
  <c r="F49" i="20"/>
  <c r="T49" i="20" s="1"/>
  <c r="B49" i="20"/>
  <c r="I49" i="20"/>
  <c r="W49" i="20" s="1"/>
  <c r="H49" i="20"/>
  <c r="V49" i="20" s="1"/>
  <c r="D49" i="20"/>
  <c r="R49" i="20" s="1"/>
  <c r="G49" i="20"/>
  <c r="U49" i="20" s="1"/>
  <c r="C49" i="20"/>
  <c r="E49" i="20"/>
  <c r="S49" i="20" s="1"/>
  <c r="J41" i="20"/>
  <c r="X41" i="20" s="1"/>
  <c r="F41" i="20"/>
  <c r="T41" i="20" s="1"/>
  <c r="B41" i="20"/>
  <c r="H41" i="20"/>
  <c r="V41" i="20" s="1"/>
  <c r="D41" i="20"/>
  <c r="R41" i="20" s="1"/>
  <c r="G41" i="20"/>
  <c r="U41" i="20" s="1"/>
  <c r="C41" i="20"/>
  <c r="I41" i="20"/>
  <c r="W41" i="20" s="1"/>
  <c r="E41" i="20"/>
  <c r="S41" i="20" s="1"/>
  <c r="J33" i="20"/>
  <c r="X33" i="20" s="1"/>
  <c r="F33" i="20"/>
  <c r="T33" i="20" s="1"/>
  <c r="B33" i="20"/>
  <c r="I33" i="20"/>
  <c r="W33" i="20" s="1"/>
  <c r="E33" i="20"/>
  <c r="S33" i="20" s="1"/>
  <c r="H33" i="20"/>
  <c r="V33" i="20" s="1"/>
  <c r="D33" i="20"/>
  <c r="R33" i="20" s="1"/>
  <c r="G33" i="20"/>
  <c r="U33" i="20" s="1"/>
  <c r="C33" i="20"/>
  <c r="S27" i="21"/>
  <c r="AY27" i="21" s="1"/>
  <c r="O27" i="21"/>
  <c r="AU27" i="21" s="1"/>
  <c r="K27" i="21"/>
  <c r="AQ27" i="21" s="1"/>
  <c r="G27" i="21"/>
  <c r="AM27" i="21" s="1"/>
  <c r="C27" i="21"/>
  <c r="R27" i="21"/>
  <c r="AX27" i="21" s="1"/>
  <c r="N27" i="21"/>
  <c r="AT27" i="21" s="1"/>
  <c r="J27" i="21"/>
  <c r="AP27" i="21" s="1"/>
  <c r="F27" i="21"/>
  <c r="AL27" i="21" s="1"/>
  <c r="B27" i="21"/>
  <c r="Q27" i="21"/>
  <c r="AW27" i="21" s="1"/>
  <c r="M27" i="21"/>
  <c r="AS27" i="21" s="1"/>
  <c r="I27" i="21"/>
  <c r="AO27" i="21" s="1"/>
  <c r="E27" i="21"/>
  <c r="AK27" i="21" s="1"/>
  <c r="P27" i="21"/>
  <c r="AV27" i="21" s="1"/>
  <c r="L27" i="21"/>
  <c r="AR27" i="21" s="1"/>
  <c r="H27" i="21"/>
  <c r="AN27" i="21" s="1"/>
  <c r="D27" i="21"/>
  <c r="AJ27" i="21" s="1"/>
  <c r="S19" i="21"/>
  <c r="AY19" i="21" s="1"/>
  <c r="O19" i="21"/>
  <c r="AU19" i="21" s="1"/>
  <c r="K19" i="21"/>
  <c r="AQ19" i="21" s="1"/>
  <c r="G19" i="21"/>
  <c r="AM19" i="21" s="1"/>
  <c r="C19" i="21"/>
  <c r="R19" i="21"/>
  <c r="AX19" i="21" s="1"/>
  <c r="N19" i="21"/>
  <c r="AT19" i="21" s="1"/>
  <c r="J19" i="21"/>
  <c r="AP19" i="21" s="1"/>
  <c r="F19" i="21"/>
  <c r="AL19" i="21" s="1"/>
  <c r="B19" i="21"/>
  <c r="Q19" i="21"/>
  <c r="AW19" i="21" s="1"/>
  <c r="M19" i="21"/>
  <c r="AS19" i="21" s="1"/>
  <c r="I19" i="21"/>
  <c r="AO19" i="21" s="1"/>
  <c r="E19" i="21"/>
  <c r="AK19" i="21" s="1"/>
  <c r="P19" i="21"/>
  <c r="AV19" i="21" s="1"/>
  <c r="L19" i="21"/>
  <c r="AR19" i="21" s="1"/>
  <c r="H19" i="21"/>
  <c r="AN19" i="21" s="1"/>
  <c r="D19" i="21"/>
  <c r="AJ19" i="21" s="1"/>
  <c r="S11" i="21"/>
  <c r="AY11" i="21" s="1"/>
  <c r="O11" i="21"/>
  <c r="AU11" i="21" s="1"/>
  <c r="K11" i="21"/>
  <c r="AQ11" i="21" s="1"/>
  <c r="G11" i="21"/>
  <c r="AM11" i="21" s="1"/>
  <c r="C11" i="21"/>
  <c r="R11" i="21"/>
  <c r="AX11" i="21" s="1"/>
  <c r="N11" i="21"/>
  <c r="AT11" i="21" s="1"/>
  <c r="J11" i="21"/>
  <c r="AP11" i="21" s="1"/>
  <c r="F11" i="21"/>
  <c r="AL11" i="21" s="1"/>
  <c r="B11" i="21"/>
  <c r="Q11" i="21"/>
  <c r="AW11" i="21" s="1"/>
  <c r="M11" i="21"/>
  <c r="AS11" i="21" s="1"/>
  <c r="I11" i="21"/>
  <c r="AO11" i="21" s="1"/>
  <c r="E11" i="21"/>
  <c r="AK11" i="21" s="1"/>
  <c r="P11" i="21"/>
  <c r="AV11" i="21" s="1"/>
  <c r="L11" i="21"/>
  <c r="AR11" i="21" s="1"/>
  <c r="H11" i="21"/>
  <c r="AN11" i="21" s="1"/>
  <c r="D11" i="21"/>
  <c r="AJ11" i="21" s="1"/>
  <c r="G324" i="20"/>
  <c r="U324" i="20" s="1"/>
  <c r="C324" i="20"/>
  <c r="J324" i="20"/>
  <c r="X324" i="20" s="1"/>
  <c r="F324" i="20"/>
  <c r="T324" i="20" s="1"/>
  <c r="B324" i="20"/>
  <c r="I324" i="20"/>
  <c r="W324" i="20" s="1"/>
  <c r="E324" i="20"/>
  <c r="S324" i="20" s="1"/>
  <c r="H324" i="20"/>
  <c r="V324" i="20" s="1"/>
  <c r="D324" i="20"/>
  <c r="R324" i="20" s="1"/>
  <c r="G308" i="20"/>
  <c r="U308" i="20" s="1"/>
  <c r="C308" i="20"/>
  <c r="J308" i="20"/>
  <c r="X308" i="20" s="1"/>
  <c r="F308" i="20"/>
  <c r="T308" i="20" s="1"/>
  <c r="B308" i="20"/>
  <c r="I308" i="20"/>
  <c r="W308" i="20" s="1"/>
  <c r="E308" i="20"/>
  <c r="S308" i="20" s="1"/>
  <c r="H308" i="20"/>
  <c r="V308" i="20" s="1"/>
  <c r="D308" i="20"/>
  <c r="R308" i="20" s="1"/>
  <c r="G292" i="20"/>
  <c r="U292" i="20" s="1"/>
  <c r="C292" i="20"/>
  <c r="J292" i="20"/>
  <c r="X292" i="20" s="1"/>
  <c r="F292" i="20"/>
  <c r="T292" i="20" s="1"/>
  <c r="B292" i="20"/>
  <c r="I292" i="20"/>
  <c r="W292" i="20" s="1"/>
  <c r="E292" i="20"/>
  <c r="S292" i="20" s="1"/>
  <c r="H292" i="20"/>
  <c r="V292" i="20" s="1"/>
  <c r="D292" i="20"/>
  <c r="R292" i="20" s="1"/>
  <c r="G276" i="20"/>
  <c r="U276" i="20" s="1"/>
  <c r="C276" i="20"/>
  <c r="J276" i="20"/>
  <c r="X276" i="20" s="1"/>
  <c r="F276" i="20"/>
  <c r="T276" i="20" s="1"/>
  <c r="B276" i="20"/>
  <c r="I276" i="20"/>
  <c r="W276" i="20" s="1"/>
  <c r="E276" i="20"/>
  <c r="S276" i="20" s="1"/>
  <c r="H276" i="20"/>
  <c r="V276" i="20" s="1"/>
  <c r="D276" i="20"/>
  <c r="R276" i="20" s="1"/>
  <c r="G260" i="20"/>
  <c r="U260" i="20" s="1"/>
  <c r="C260" i="20"/>
  <c r="J260" i="20"/>
  <c r="X260" i="20" s="1"/>
  <c r="F260" i="20"/>
  <c r="T260" i="20" s="1"/>
  <c r="B260" i="20"/>
  <c r="I260" i="20"/>
  <c r="W260" i="20" s="1"/>
  <c r="E260" i="20"/>
  <c r="S260" i="20" s="1"/>
  <c r="H260" i="20"/>
  <c r="V260" i="20" s="1"/>
  <c r="D260" i="20"/>
  <c r="R260" i="20" s="1"/>
  <c r="G244" i="20"/>
  <c r="U244" i="20" s="1"/>
  <c r="C244" i="20"/>
  <c r="J244" i="20"/>
  <c r="X244" i="20" s="1"/>
  <c r="F244" i="20"/>
  <c r="T244" i="20" s="1"/>
  <c r="B244" i="20"/>
  <c r="I244" i="20"/>
  <c r="W244" i="20" s="1"/>
  <c r="E244" i="20"/>
  <c r="S244" i="20" s="1"/>
  <c r="H244" i="20"/>
  <c r="V244" i="20" s="1"/>
  <c r="D244" i="20"/>
  <c r="R244" i="20" s="1"/>
  <c r="G228" i="20"/>
  <c r="U228" i="20" s="1"/>
  <c r="C228" i="20"/>
  <c r="J228" i="20"/>
  <c r="X228" i="20" s="1"/>
  <c r="F228" i="20"/>
  <c r="T228" i="20" s="1"/>
  <c r="B228" i="20"/>
  <c r="I228" i="20"/>
  <c r="W228" i="20" s="1"/>
  <c r="E228" i="20"/>
  <c r="S228" i="20" s="1"/>
  <c r="H228" i="20"/>
  <c r="V228" i="20" s="1"/>
  <c r="D228" i="20"/>
  <c r="R228" i="20" s="1"/>
  <c r="G212" i="20"/>
  <c r="U212" i="20" s="1"/>
  <c r="C212" i="20"/>
  <c r="J212" i="20"/>
  <c r="X212" i="20" s="1"/>
  <c r="F212" i="20"/>
  <c r="T212" i="20" s="1"/>
  <c r="B212" i="20"/>
  <c r="I212" i="20"/>
  <c r="W212" i="20" s="1"/>
  <c r="E212" i="20"/>
  <c r="S212" i="20" s="1"/>
  <c r="H212" i="20"/>
  <c r="V212" i="20" s="1"/>
  <c r="D212" i="20"/>
  <c r="R212" i="20" s="1"/>
  <c r="G196" i="20"/>
  <c r="U196" i="20" s="1"/>
  <c r="C196" i="20"/>
  <c r="J196" i="20"/>
  <c r="X196" i="20" s="1"/>
  <c r="F196" i="20"/>
  <c r="T196" i="20" s="1"/>
  <c r="B196" i="20"/>
  <c r="I196" i="20"/>
  <c r="W196" i="20" s="1"/>
  <c r="E196" i="20"/>
  <c r="S196" i="20" s="1"/>
  <c r="H196" i="20"/>
  <c r="V196" i="20" s="1"/>
  <c r="D196" i="20"/>
  <c r="R196" i="20" s="1"/>
  <c r="G180" i="20"/>
  <c r="U180" i="20" s="1"/>
  <c r="C180" i="20"/>
  <c r="J180" i="20"/>
  <c r="X180" i="20" s="1"/>
  <c r="F180" i="20"/>
  <c r="T180" i="20" s="1"/>
  <c r="B180" i="20"/>
  <c r="I180" i="20"/>
  <c r="W180" i="20" s="1"/>
  <c r="E180" i="20"/>
  <c r="S180" i="20" s="1"/>
  <c r="H180" i="20"/>
  <c r="V180" i="20" s="1"/>
  <c r="D180" i="20"/>
  <c r="R180" i="20" s="1"/>
  <c r="G164" i="20"/>
  <c r="U164" i="20" s="1"/>
  <c r="C164" i="20"/>
  <c r="J164" i="20"/>
  <c r="X164" i="20" s="1"/>
  <c r="F164" i="20"/>
  <c r="T164" i="20" s="1"/>
  <c r="B164" i="20"/>
  <c r="I164" i="20"/>
  <c r="W164" i="20" s="1"/>
  <c r="E164" i="20"/>
  <c r="S164" i="20" s="1"/>
  <c r="H164" i="20"/>
  <c r="V164" i="20" s="1"/>
  <c r="D164" i="20"/>
  <c r="R164" i="20" s="1"/>
  <c r="G148" i="20"/>
  <c r="U148" i="20" s="1"/>
  <c r="C148" i="20"/>
  <c r="J148" i="20"/>
  <c r="X148" i="20" s="1"/>
  <c r="F148" i="20"/>
  <c r="T148" i="20" s="1"/>
  <c r="B148" i="20"/>
  <c r="I148" i="20"/>
  <c r="W148" i="20" s="1"/>
  <c r="E148" i="20"/>
  <c r="S148" i="20" s="1"/>
  <c r="H148" i="20"/>
  <c r="V148" i="20" s="1"/>
  <c r="D148" i="20"/>
  <c r="R148" i="20" s="1"/>
  <c r="G132" i="20"/>
  <c r="U132" i="20" s="1"/>
  <c r="C132" i="20"/>
  <c r="J132" i="20"/>
  <c r="X132" i="20" s="1"/>
  <c r="F132" i="20"/>
  <c r="T132" i="20" s="1"/>
  <c r="B132" i="20"/>
  <c r="I132" i="20"/>
  <c r="W132" i="20" s="1"/>
  <c r="E132" i="20"/>
  <c r="S132" i="20" s="1"/>
  <c r="H132" i="20"/>
  <c r="V132" i="20" s="1"/>
  <c r="D132" i="20"/>
  <c r="R132" i="20" s="1"/>
  <c r="G116" i="20"/>
  <c r="U116" i="20" s="1"/>
  <c r="C116" i="20"/>
  <c r="J116" i="20"/>
  <c r="X116" i="20" s="1"/>
  <c r="F116" i="20"/>
  <c r="T116" i="20" s="1"/>
  <c r="B116" i="20"/>
  <c r="I116" i="20"/>
  <c r="W116" i="20" s="1"/>
  <c r="E116" i="20"/>
  <c r="S116" i="20" s="1"/>
  <c r="H116" i="20"/>
  <c r="V116" i="20" s="1"/>
  <c r="D116" i="20"/>
  <c r="R116" i="20" s="1"/>
  <c r="G100" i="20"/>
  <c r="U100" i="20" s="1"/>
  <c r="C100" i="20"/>
  <c r="J100" i="20"/>
  <c r="X100" i="20" s="1"/>
  <c r="F100" i="20"/>
  <c r="T100" i="20" s="1"/>
  <c r="B100" i="20"/>
  <c r="I100" i="20"/>
  <c r="W100" i="20" s="1"/>
  <c r="E100" i="20"/>
  <c r="S100" i="20" s="1"/>
  <c r="H100" i="20"/>
  <c r="V100" i="20" s="1"/>
  <c r="D100" i="20"/>
  <c r="R100" i="20" s="1"/>
  <c r="G84" i="20"/>
  <c r="U84" i="20" s="1"/>
  <c r="C84" i="20"/>
  <c r="J84" i="20"/>
  <c r="X84" i="20" s="1"/>
  <c r="F84" i="20"/>
  <c r="T84" i="20" s="1"/>
  <c r="B84" i="20"/>
  <c r="I84" i="20"/>
  <c r="W84" i="20" s="1"/>
  <c r="E84" i="20"/>
  <c r="S84" i="20" s="1"/>
  <c r="H84" i="20"/>
  <c r="V84" i="20" s="1"/>
  <c r="D84" i="20"/>
  <c r="R84" i="20" s="1"/>
  <c r="G68" i="20"/>
  <c r="U68" i="20" s="1"/>
  <c r="C68" i="20"/>
  <c r="J68" i="20"/>
  <c r="X68" i="20" s="1"/>
  <c r="B68" i="20"/>
  <c r="I68" i="20"/>
  <c r="W68" i="20" s="1"/>
  <c r="E68" i="20"/>
  <c r="S68" i="20" s="1"/>
  <c r="H68" i="20"/>
  <c r="V68" i="20" s="1"/>
  <c r="D68" i="20"/>
  <c r="R68" i="20" s="1"/>
  <c r="F68" i="20"/>
  <c r="T68" i="20" s="1"/>
  <c r="G52" i="20"/>
  <c r="U52" i="20" s="1"/>
  <c r="C52" i="20"/>
  <c r="J52" i="20"/>
  <c r="X52" i="20" s="1"/>
  <c r="F52" i="20"/>
  <c r="T52" i="20" s="1"/>
  <c r="B52" i="20"/>
  <c r="I52" i="20"/>
  <c r="W52" i="20" s="1"/>
  <c r="E52" i="20"/>
  <c r="S52" i="20" s="1"/>
  <c r="H52" i="20"/>
  <c r="V52" i="20" s="1"/>
  <c r="D52" i="20"/>
  <c r="R52" i="20" s="1"/>
  <c r="I302" i="20"/>
  <c r="W302" i="20" s="1"/>
  <c r="E302" i="20"/>
  <c r="S302" i="20" s="1"/>
  <c r="H302" i="20"/>
  <c r="V302" i="20" s="1"/>
  <c r="D302" i="20"/>
  <c r="R302" i="20" s="1"/>
  <c r="G302" i="20"/>
  <c r="U302" i="20" s="1"/>
  <c r="C302" i="20"/>
  <c r="J302" i="20"/>
  <c r="X302" i="20" s="1"/>
  <c r="F302" i="20"/>
  <c r="T302" i="20" s="1"/>
  <c r="B302" i="20"/>
  <c r="I238" i="20"/>
  <c r="W238" i="20" s="1"/>
  <c r="E238" i="20"/>
  <c r="S238" i="20" s="1"/>
  <c r="H238" i="20"/>
  <c r="V238" i="20" s="1"/>
  <c r="D238" i="20"/>
  <c r="R238" i="20" s="1"/>
  <c r="G238" i="20"/>
  <c r="U238" i="20" s="1"/>
  <c r="C238" i="20"/>
  <c r="J238" i="20"/>
  <c r="X238" i="20" s="1"/>
  <c r="F238" i="20"/>
  <c r="T238" i="20" s="1"/>
  <c r="B238" i="20"/>
  <c r="I174" i="20"/>
  <c r="W174" i="20" s="1"/>
  <c r="E174" i="20"/>
  <c r="S174" i="20" s="1"/>
  <c r="H174" i="20"/>
  <c r="V174" i="20" s="1"/>
  <c r="D174" i="20"/>
  <c r="R174" i="20" s="1"/>
  <c r="G174" i="20"/>
  <c r="U174" i="20" s="1"/>
  <c r="C174" i="20"/>
  <c r="J174" i="20"/>
  <c r="X174" i="20" s="1"/>
  <c r="F174" i="20"/>
  <c r="T174" i="20" s="1"/>
  <c r="B174" i="20"/>
  <c r="I114" i="20"/>
  <c r="W114" i="20" s="1"/>
  <c r="E114" i="20"/>
  <c r="S114" i="20" s="1"/>
  <c r="H114" i="20"/>
  <c r="V114" i="20" s="1"/>
  <c r="D114" i="20"/>
  <c r="R114" i="20" s="1"/>
  <c r="G114" i="20"/>
  <c r="U114" i="20" s="1"/>
  <c r="C114" i="20"/>
  <c r="J114" i="20"/>
  <c r="X114" i="20" s="1"/>
  <c r="F114" i="20"/>
  <c r="T114" i="20" s="1"/>
  <c r="B114" i="20"/>
  <c r="C54" i="22"/>
  <c r="B54" i="22"/>
  <c r="D54" i="22"/>
  <c r="F54" i="22" s="1"/>
  <c r="R36" i="21"/>
  <c r="AX36" i="21" s="1"/>
  <c r="N36" i="21"/>
  <c r="AT36" i="21" s="1"/>
  <c r="J36" i="21"/>
  <c r="AP36" i="21" s="1"/>
  <c r="F36" i="21"/>
  <c r="AL36" i="21" s="1"/>
  <c r="B36" i="21"/>
  <c r="P36" i="21"/>
  <c r="AV36" i="21" s="1"/>
  <c r="L36" i="21"/>
  <c r="AR36" i="21" s="1"/>
  <c r="H36" i="21"/>
  <c r="AN36" i="21" s="1"/>
  <c r="D36" i="21"/>
  <c r="AJ36" i="21" s="1"/>
  <c r="S36" i="21"/>
  <c r="AY36" i="21" s="1"/>
  <c r="O36" i="21"/>
  <c r="AU36" i="21" s="1"/>
  <c r="K36" i="21"/>
  <c r="AQ36" i="21" s="1"/>
  <c r="G36" i="21"/>
  <c r="AM36" i="21" s="1"/>
  <c r="C36" i="21"/>
  <c r="E36" i="21"/>
  <c r="AK36" i="21" s="1"/>
  <c r="Q36" i="21"/>
  <c r="AW36" i="21" s="1"/>
  <c r="M36" i="21"/>
  <c r="AS36" i="21" s="1"/>
  <c r="I36" i="21"/>
  <c r="AO36" i="21" s="1"/>
  <c r="P28" i="21"/>
  <c r="AV28" i="21" s="1"/>
  <c r="L28" i="21"/>
  <c r="AR28" i="21" s="1"/>
  <c r="H28" i="21"/>
  <c r="AN28" i="21" s="1"/>
  <c r="D28" i="21"/>
  <c r="AJ28" i="21" s="1"/>
  <c r="S28" i="21"/>
  <c r="AY28" i="21" s="1"/>
  <c r="O28" i="21"/>
  <c r="AU28" i="21" s="1"/>
  <c r="K28" i="21"/>
  <c r="AQ28" i="21" s="1"/>
  <c r="G28" i="21"/>
  <c r="AM28" i="21" s="1"/>
  <c r="C28" i="21"/>
  <c r="R28" i="21"/>
  <c r="AX28" i="21" s="1"/>
  <c r="N28" i="21"/>
  <c r="AT28" i="21" s="1"/>
  <c r="J28" i="21"/>
  <c r="AP28" i="21" s="1"/>
  <c r="F28" i="21"/>
  <c r="AL28" i="21" s="1"/>
  <c r="B28" i="21"/>
  <c r="Q28" i="21"/>
  <c r="AW28" i="21" s="1"/>
  <c r="M28" i="21"/>
  <c r="AS28" i="21" s="1"/>
  <c r="I28" i="21"/>
  <c r="AO28" i="21" s="1"/>
  <c r="E28" i="21"/>
  <c r="AK28" i="21" s="1"/>
  <c r="P20" i="21"/>
  <c r="AV20" i="21" s="1"/>
  <c r="L20" i="21"/>
  <c r="AR20" i="21" s="1"/>
  <c r="H20" i="21"/>
  <c r="AN20" i="21" s="1"/>
  <c r="D20" i="21"/>
  <c r="AJ20" i="21" s="1"/>
  <c r="S20" i="21"/>
  <c r="AY20" i="21" s="1"/>
  <c r="O20" i="21"/>
  <c r="AU20" i="21" s="1"/>
  <c r="K20" i="21"/>
  <c r="AQ20" i="21" s="1"/>
  <c r="G20" i="21"/>
  <c r="AM20" i="21" s="1"/>
  <c r="C20" i="21"/>
  <c r="R20" i="21"/>
  <c r="AX20" i="21" s="1"/>
  <c r="N20" i="21"/>
  <c r="AT20" i="21" s="1"/>
  <c r="J20" i="21"/>
  <c r="AP20" i="21" s="1"/>
  <c r="F20" i="21"/>
  <c r="AL20" i="21" s="1"/>
  <c r="B20" i="21"/>
  <c r="Q20" i="21"/>
  <c r="AW20" i="21" s="1"/>
  <c r="M20" i="21"/>
  <c r="AS20" i="21" s="1"/>
  <c r="I20" i="21"/>
  <c r="AO20" i="21" s="1"/>
  <c r="E20" i="21"/>
  <c r="AK20" i="21" s="1"/>
  <c r="P12" i="21"/>
  <c r="AV12" i="21" s="1"/>
  <c r="L12" i="21"/>
  <c r="AR12" i="21" s="1"/>
  <c r="H12" i="21"/>
  <c r="AN12" i="21" s="1"/>
  <c r="D12" i="21"/>
  <c r="AJ12" i="21" s="1"/>
  <c r="S12" i="21"/>
  <c r="AY12" i="21" s="1"/>
  <c r="O12" i="21"/>
  <c r="AU12" i="21" s="1"/>
  <c r="K12" i="21"/>
  <c r="AQ12" i="21" s="1"/>
  <c r="G12" i="21"/>
  <c r="AM12" i="21" s="1"/>
  <c r="C12" i="21"/>
  <c r="R12" i="21"/>
  <c r="AX12" i="21" s="1"/>
  <c r="N12" i="21"/>
  <c r="AT12" i="21" s="1"/>
  <c r="J12" i="21"/>
  <c r="AP12" i="21" s="1"/>
  <c r="F12" i="21"/>
  <c r="AL12" i="21" s="1"/>
  <c r="B12" i="21"/>
  <c r="Q12" i="21"/>
  <c r="AW12" i="21" s="1"/>
  <c r="M12" i="21"/>
  <c r="AS12" i="21" s="1"/>
  <c r="I12" i="21"/>
  <c r="AO12" i="21" s="1"/>
  <c r="E12" i="21"/>
  <c r="AK12" i="21" s="1"/>
  <c r="C310" i="22"/>
  <c r="B310" i="22"/>
  <c r="D310" i="22"/>
  <c r="F310" i="22" s="1"/>
  <c r="C246" i="22"/>
  <c r="B246" i="22"/>
  <c r="D246" i="22"/>
  <c r="F246" i="22" s="1"/>
  <c r="C182" i="22"/>
  <c r="B182" i="22"/>
  <c r="D182" i="22"/>
  <c r="F182" i="22" s="1"/>
  <c r="C118" i="22"/>
  <c r="B118" i="22"/>
  <c r="D118" i="22"/>
  <c r="F118" i="22" s="1"/>
  <c r="C62" i="22"/>
  <c r="B62" i="22"/>
  <c r="D62" i="22"/>
  <c r="F62" i="22" s="1"/>
  <c r="I290" i="20"/>
  <c r="W290" i="20" s="1"/>
  <c r="E290" i="20"/>
  <c r="S290" i="20" s="1"/>
  <c r="H290" i="20"/>
  <c r="V290" i="20" s="1"/>
  <c r="D290" i="20"/>
  <c r="R290" i="20" s="1"/>
  <c r="G290" i="20"/>
  <c r="U290" i="20" s="1"/>
  <c r="C290" i="20"/>
  <c r="J290" i="20"/>
  <c r="X290" i="20" s="1"/>
  <c r="F290" i="20"/>
  <c r="T290" i="20" s="1"/>
  <c r="B290" i="20"/>
  <c r="I226" i="20"/>
  <c r="W226" i="20" s="1"/>
  <c r="E226" i="20"/>
  <c r="S226" i="20" s="1"/>
  <c r="H226" i="20"/>
  <c r="V226" i="20" s="1"/>
  <c r="D226" i="20"/>
  <c r="R226" i="20" s="1"/>
  <c r="G226" i="20"/>
  <c r="U226" i="20" s="1"/>
  <c r="C226" i="20"/>
  <c r="J226" i="20"/>
  <c r="X226" i="20" s="1"/>
  <c r="F226" i="20"/>
  <c r="T226" i="20" s="1"/>
  <c r="B226" i="20"/>
  <c r="I162" i="20"/>
  <c r="W162" i="20" s="1"/>
  <c r="E162" i="20"/>
  <c r="S162" i="20" s="1"/>
  <c r="H162" i="20"/>
  <c r="V162" i="20" s="1"/>
  <c r="D162" i="20"/>
  <c r="R162" i="20" s="1"/>
  <c r="G162" i="20"/>
  <c r="U162" i="20" s="1"/>
  <c r="C162" i="20"/>
  <c r="J162" i="20"/>
  <c r="X162" i="20" s="1"/>
  <c r="F162" i="20"/>
  <c r="T162" i="20" s="1"/>
  <c r="B162" i="20"/>
  <c r="R84" i="21"/>
  <c r="AX84" i="21" s="1"/>
  <c r="N84" i="21"/>
  <c r="AT84" i="21" s="1"/>
  <c r="J84" i="21"/>
  <c r="AP84" i="21" s="1"/>
  <c r="F84" i="21"/>
  <c r="AL84" i="21" s="1"/>
  <c r="B84" i="21"/>
  <c r="P84" i="21"/>
  <c r="AV84" i="21" s="1"/>
  <c r="L84" i="21"/>
  <c r="AR84" i="21" s="1"/>
  <c r="H84" i="21"/>
  <c r="AN84" i="21" s="1"/>
  <c r="D84" i="21"/>
  <c r="AJ84" i="21" s="1"/>
  <c r="S84" i="21"/>
  <c r="AY84" i="21" s="1"/>
  <c r="O84" i="21"/>
  <c r="AU84" i="21" s="1"/>
  <c r="K84" i="21"/>
  <c r="AQ84" i="21" s="1"/>
  <c r="G84" i="21"/>
  <c r="AM84" i="21" s="1"/>
  <c r="C84" i="21"/>
  <c r="E84" i="21"/>
  <c r="AK84" i="21" s="1"/>
  <c r="Q84" i="21"/>
  <c r="AW84" i="21" s="1"/>
  <c r="M84" i="21"/>
  <c r="AS84" i="21" s="1"/>
  <c r="I84" i="21"/>
  <c r="AO84" i="21" s="1"/>
  <c r="I218" i="20"/>
  <c r="W218" i="20" s="1"/>
  <c r="E218" i="20"/>
  <c r="S218" i="20" s="1"/>
  <c r="H218" i="20"/>
  <c r="V218" i="20" s="1"/>
  <c r="D218" i="20"/>
  <c r="R218" i="20" s="1"/>
  <c r="G218" i="20"/>
  <c r="U218" i="20" s="1"/>
  <c r="C218" i="20"/>
  <c r="J218" i="20"/>
  <c r="X218" i="20" s="1"/>
  <c r="F218" i="20"/>
  <c r="T218" i="20" s="1"/>
  <c r="B218" i="20"/>
  <c r="I266" i="20"/>
  <c r="W266" i="20" s="1"/>
  <c r="E266" i="20"/>
  <c r="S266" i="20" s="1"/>
  <c r="H266" i="20"/>
  <c r="V266" i="20" s="1"/>
  <c r="D266" i="20"/>
  <c r="R266" i="20" s="1"/>
  <c r="G266" i="20"/>
  <c r="U266" i="20" s="1"/>
  <c r="C266" i="20"/>
  <c r="J266" i="20"/>
  <c r="X266" i="20" s="1"/>
  <c r="F266" i="20"/>
  <c r="T266" i="20" s="1"/>
  <c r="B266" i="20"/>
  <c r="R44" i="21"/>
  <c r="AX44" i="21" s="1"/>
  <c r="N44" i="21"/>
  <c r="AT44" i="21" s="1"/>
  <c r="J44" i="21"/>
  <c r="AP44" i="21" s="1"/>
  <c r="F44" i="21"/>
  <c r="AL44" i="21" s="1"/>
  <c r="B44" i="21"/>
  <c r="P44" i="21"/>
  <c r="AV44" i="21" s="1"/>
  <c r="L44" i="21"/>
  <c r="AR44" i="21" s="1"/>
  <c r="H44" i="21"/>
  <c r="AN44" i="21" s="1"/>
  <c r="D44" i="21"/>
  <c r="AJ44" i="21" s="1"/>
  <c r="S44" i="21"/>
  <c r="AY44" i="21" s="1"/>
  <c r="O44" i="21"/>
  <c r="AU44" i="21" s="1"/>
  <c r="K44" i="21"/>
  <c r="AQ44" i="21" s="1"/>
  <c r="G44" i="21"/>
  <c r="AM44" i="21" s="1"/>
  <c r="C44" i="21"/>
  <c r="M44" i="21"/>
  <c r="AS44" i="21" s="1"/>
  <c r="I44" i="21"/>
  <c r="AO44" i="21" s="1"/>
  <c r="E44" i="21"/>
  <c r="AK44" i="21" s="1"/>
  <c r="Q44" i="21"/>
  <c r="AW44" i="21" s="1"/>
  <c r="I122" i="20"/>
  <c r="W122" i="20" s="1"/>
  <c r="E122" i="20"/>
  <c r="S122" i="20" s="1"/>
  <c r="H122" i="20"/>
  <c r="V122" i="20" s="1"/>
  <c r="D122" i="20"/>
  <c r="R122" i="20" s="1"/>
  <c r="G122" i="20"/>
  <c r="U122" i="20" s="1"/>
  <c r="C122" i="20"/>
  <c r="J122" i="20"/>
  <c r="X122" i="20" s="1"/>
  <c r="F122" i="20"/>
  <c r="T122" i="20" s="1"/>
  <c r="B122" i="20"/>
  <c r="I170" i="20"/>
  <c r="W170" i="20" s="1"/>
  <c r="E170" i="20"/>
  <c r="S170" i="20" s="1"/>
  <c r="H170" i="20"/>
  <c r="V170" i="20" s="1"/>
  <c r="D170" i="20"/>
  <c r="R170" i="20" s="1"/>
  <c r="G170" i="20"/>
  <c r="U170" i="20" s="1"/>
  <c r="C170" i="20"/>
  <c r="J170" i="20"/>
  <c r="X170" i="20" s="1"/>
  <c r="F170" i="20"/>
  <c r="T170" i="20" s="1"/>
  <c r="B170" i="20"/>
  <c r="H327" i="20"/>
  <c r="V327" i="20" s="1"/>
  <c r="D327" i="20"/>
  <c r="R327" i="20" s="1"/>
  <c r="G327" i="20"/>
  <c r="U327" i="20" s="1"/>
  <c r="C327" i="20"/>
  <c r="J327" i="20"/>
  <c r="X327" i="20" s="1"/>
  <c r="F327" i="20"/>
  <c r="T327" i="20" s="1"/>
  <c r="B327" i="20"/>
  <c r="I327" i="20"/>
  <c r="W327" i="20" s="1"/>
  <c r="E327" i="20"/>
  <c r="S327" i="20" s="1"/>
  <c r="H319" i="20"/>
  <c r="V319" i="20" s="1"/>
  <c r="D319" i="20"/>
  <c r="R319" i="20" s="1"/>
  <c r="G319" i="20"/>
  <c r="U319" i="20" s="1"/>
  <c r="C319" i="20"/>
  <c r="J319" i="20"/>
  <c r="X319" i="20" s="1"/>
  <c r="F319" i="20"/>
  <c r="T319" i="20" s="1"/>
  <c r="B319" i="20"/>
  <c r="I319" i="20"/>
  <c r="W319" i="20" s="1"/>
  <c r="E319" i="20"/>
  <c r="S319" i="20" s="1"/>
  <c r="H311" i="20"/>
  <c r="V311" i="20" s="1"/>
  <c r="D311" i="20"/>
  <c r="R311" i="20" s="1"/>
  <c r="G311" i="20"/>
  <c r="U311" i="20" s="1"/>
  <c r="C311" i="20"/>
  <c r="J311" i="20"/>
  <c r="X311" i="20" s="1"/>
  <c r="F311" i="20"/>
  <c r="T311" i="20" s="1"/>
  <c r="B311" i="20"/>
  <c r="I311" i="20"/>
  <c r="W311" i="20" s="1"/>
  <c r="E311" i="20"/>
  <c r="S311" i="20" s="1"/>
  <c r="H303" i="20"/>
  <c r="V303" i="20" s="1"/>
  <c r="D303" i="20"/>
  <c r="R303" i="20" s="1"/>
  <c r="G303" i="20"/>
  <c r="U303" i="20" s="1"/>
  <c r="C303" i="20"/>
  <c r="J303" i="20"/>
  <c r="X303" i="20" s="1"/>
  <c r="F303" i="20"/>
  <c r="T303" i="20" s="1"/>
  <c r="B303" i="20"/>
  <c r="I303" i="20"/>
  <c r="W303" i="20" s="1"/>
  <c r="E303" i="20"/>
  <c r="S303" i="20" s="1"/>
  <c r="H295" i="20"/>
  <c r="V295" i="20" s="1"/>
  <c r="D295" i="20"/>
  <c r="R295" i="20" s="1"/>
  <c r="G295" i="20"/>
  <c r="U295" i="20" s="1"/>
  <c r="C295" i="20"/>
  <c r="J295" i="20"/>
  <c r="X295" i="20" s="1"/>
  <c r="F295" i="20"/>
  <c r="T295" i="20" s="1"/>
  <c r="B295" i="20"/>
  <c r="I295" i="20"/>
  <c r="W295" i="20" s="1"/>
  <c r="E295" i="20"/>
  <c r="S295" i="20" s="1"/>
  <c r="H287" i="20"/>
  <c r="V287" i="20" s="1"/>
  <c r="D287" i="20"/>
  <c r="R287" i="20" s="1"/>
  <c r="G287" i="20"/>
  <c r="U287" i="20" s="1"/>
  <c r="C287" i="20"/>
  <c r="J287" i="20"/>
  <c r="X287" i="20" s="1"/>
  <c r="F287" i="20"/>
  <c r="T287" i="20" s="1"/>
  <c r="B287" i="20"/>
  <c r="I287" i="20"/>
  <c r="W287" i="20" s="1"/>
  <c r="E287" i="20"/>
  <c r="S287" i="20" s="1"/>
  <c r="H279" i="20"/>
  <c r="V279" i="20" s="1"/>
  <c r="D279" i="20"/>
  <c r="R279" i="20" s="1"/>
  <c r="G279" i="20"/>
  <c r="U279" i="20" s="1"/>
  <c r="C279" i="20"/>
  <c r="J279" i="20"/>
  <c r="X279" i="20" s="1"/>
  <c r="F279" i="20"/>
  <c r="T279" i="20" s="1"/>
  <c r="B279" i="20"/>
  <c r="I279" i="20"/>
  <c r="W279" i="20" s="1"/>
  <c r="E279" i="20"/>
  <c r="S279" i="20" s="1"/>
  <c r="H271" i="20"/>
  <c r="V271" i="20" s="1"/>
  <c r="D271" i="20"/>
  <c r="R271" i="20" s="1"/>
  <c r="G271" i="20"/>
  <c r="U271" i="20" s="1"/>
  <c r="C271" i="20"/>
  <c r="J271" i="20"/>
  <c r="X271" i="20" s="1"/>
  <c r="F271" i="20"/>
  <c r="T271" i="20" s="1"/>
  <c r="B271" i="20"/>
  <c r="I271" i="20"/>
  <c r="W271" i="20" s="1"/>
  <c r="E271" i="20"/>
  <c r="S271" i="20" s="1"/>
  <c r="H263" i="20"/>
  <c r="V263" i="20" s="1"/>
  <c r="D263" i="20"/>
  <c r="R263" i="20" s="1"/>
  <c r="G263" i="20"/>
  <c r="U263" i="20" s="1"/>
  <c r="C263" i="20"/>
  <c r="J263" i="20"/>
  <c r="X263" i="20" s="1"/>
  <c r="F263" i="20"/>
  <c r="T263" i="20" s="1"/>
  <c r="B263" i="20"/>
  <c r="I263" i="20"/>
  <c r="W263" i="20" s="1"/>
  <c r="E263" i="20"/>
  <c r="S263" i="20" s="1"/>
  <c r="H255" i="20"/>
  <c r="V255" i="20" s="1"/>
  <c r="D255" i="20"/>
  <c r="R255" i="20" s="1"/>
  <c r="G255" i="20"/>
  <c r="U255" i="20" s="1"/>
  <c r="C255" i="20"/>
  <c r="J255" i="20"/>
  <c r="X255" i="20" s="1"/>
  <c r="F255" i="20"/>
  <c r="T255" i="20" s="1"/>
  <c r="B255" i="20"/>
  <c r="I255" i="20"/>
  <c r="W255" i="20" s="1"/>
  <c r="E255" i="20"/>
  <c r="S255" i="20" s="1"/>
  <c r="H247" i="20"/>
  <c r="V247" i="20" s="1"/>
  <c r="D247" i="20"/>
  <c r="R247" i="20" s="1"/>
  <c r="G247" i="20"/>
  <c r="U247" i="20" s="1"/>
  <c r="C247" i="20"/>
  <c r="J247" i="20"/>
  <c r="X247" i="20" s="1"/>
  <c r="F247" i="20"/>
  <c r="T247" i="20" s="1"/>
  <c r="B247" i="20"/>
  <c r="I247" i="20"/>
  <c r="W247" i="20" s="1"/>
  <c r="E247" i="20"/>
  <c r="S247" i="20" s="1"/>
  <c r="H239" i="20"/>
  <c r="V239" i="20" s="1"/>
  <c r="D239" i="20"/>
  <c r="R239" i="20" s="1"/>
  <c r="G239" i="20"/>
  <c r="U239" i="20" s="1"/>
  <c r="C239" i="20"/>
  <c r="J239" i="20"/>
  <c r="X239" i="20" s="1"/>
  <c r="F239" i="20"/>
  <c r="T239" i="20" s="1"/>
  <c r="B239" i="20"/>
  <c r="I239" i="20"/>
  <c r="W239" i="20" s="1"/>
  <c r="E239" i="20"/>
  <c r="S239" i="20" s="1"/>
  <c r="H231" i="20"/>
  <c r="V231" i="20" s="1"/>
  <c r="D231" i="20"/>
  <c r="R231" i="20" s="1"/>
  <c r="G231" i="20"/>
  <c r="U231" i="20" s="1"/>
  <c r="C231" i="20"/>
  <c r="J231" i="20"/>
  <c r="X231" i="20" s="1"/>
  <c r="F231" i="20"/>
  <c r="T231" i="20" s="1"/>
  <c r="B231" i="20"/>
  <c r="I231" i="20"/>
  <c r="W231" i="20" s="1"/>
  <c r="E231" i="20"/>
  <c r="S231" i="20" s="1"/>
  <c r="H223" i="20"/>
  <c r="V223" i="20" s="1"/>
  <c r="D223" i="20"/>
  <c r="R223" i="20" s="1"/>
  <c r="G223" i="20"/>
  <c r="U223" i="20" s="1"/>
  <c r="C223" i="20"/>
  <c r="J223" i="20"/>
  <c r="X223" i="20" s="1"/>
  <c r="F223" i="20"/>
  <c r="T223" i="20" s="1"/>
  <c r="B223" i="20"/>
  <c r="I223" i="20"/>
  <c r="W223" i="20" s="1"/>
  <c r="E223" i="20"/>
  <c r="S223" i="20" s="1"/>
  <c r="H215" i="20"/>
  <c r="V215" i="20" s="1"/>
  <c r="D215" i="20"/>
  <c r="R215" i="20" s="1"/>
  <c r="G215" i="20"/>
  <c r="U215" i="20" s="1"/>
  <c r="C215" i="20"/>
  <c r="J215" i="20"/>
  <c r="X215" i="20" s="1"/>
  <c r="F215" i="20"/>
  <c r="T215" i="20" s="1"/>
  <c r="B215" i="20"/>
  <c r="I215" i="20"/>
  <c r="W215" i="20" s="1"/>
  <c r="E215" i="20"/>
  <c r="S215" i="20" s="1"/>
  <c r="H207" i="20"/>
  <c r="V207" i="20" s="1"/>
  <c r="D207" i="20"/>
  <c r="R207" i="20" s="1"/>
  <c r="G207" i="20"/>
  <c r="U207" i="20" s="1"/>
  <c r="C207" i="20"/>
  <c r="J207" i="20"/>
  <c r="X207" i="20" s="1"/>
  <c r="F207" i="20"/>
  <c r="T207" i="20" s="1"/>
  <c r="B207" i="20"/>
  <c r="I207" i="20"/>
  <c r="W207" i="20" s="1"/>
  <c r="E207" i="20"/>
  <c r="S207" i="20" s="1"/>
  <c r="H199" i="20"/>
  <c r="V199" i="20" s="1"/>
  <c r="D199" i="20"/>
  <c r="R199" i="20" s="1"/>
  <c r="G199" i="20"/>
  <c r="U199" i="20" s="1"/>
  <c r="C199" i="20"/>
  <c r="J199" i="20"/>
  <c r="X199" i="20" s="1"/>
  <c r="F199" i="20"/>
  <c r="T199" i="20" s="1"/>
  <c r="B199" i="20"/>
  <c r="I199" i="20"/>
  <c r="W199" i="20" s="1"/>
  <c r="E199" i="20"/>
  <c r="S199" i="20" s="1"/>
  <c r="H191" i="20"/>
  <c r="V191" i="20" s="1"/>
  <c r="D191" i="20"/>
  <c r="R191" i="20" s="1"/>
  <c r="G191" i="20"/>
  <c r="U191" i="20" s="1"/>
  <c r="C191" i="20"/>
  <c r="J191" i="20"/>
  <c r="X191" i="20" s="1"/>
  <c r="F191" i="20"/>
  <c r="T191" i="20" s="1"/>
  <c r="B191" i="20"/>
  <c r="I191" i="20"/>
  <c r="W191" i="20" s="1"/>
  <c r="E191" i="20"/>
  <c r="S191" i="20" s="1"/>
  <c r="H183" i="20"/>
  <c r="V183" i="20" s="1"/>
  <c r="D183" i="20"/>
  <c r="R183" i="20" s="1"/>
  <c r="G183" i="20"/>
  <c r="U183" i="20" s="1"/>
  <c r="C183" i="20"/>
  <c r="J183" i="20"/>
  <c r="X183" i="20" s="1"/>
  <c r="F183" i="20"/>
  <c r="T183" i="20" s="1"/>
  <c r="B183" i="20"/>
  <c r="I183" i="20"/>
  <c r="W183" i="20" s="1"/>
  <c r="E183" i="20"/>
  <c r="S183" i="20" s="1"/>
  <c r="H175" i="20"/>
  <c r="V175" i="20" s="1"/>
  <c r="D175" i="20"/>
  <c r="R175" i="20" s="1"/>
  <c r="G175" i="20"/>
  <c r="U175" i="20" s="1"/>
  <c r="C175" i="20"/>
  <c r="J175" i="20"/>
  <c r="X175" i="20" s="1"/>
  <c r="F175" i="20"/>
  <c r="T175" i="20" s="1"/>
  <c r="B175" i="20"/>
  <c r="I175" i="20"/>
  <c r="W175" i="20" s="1"/>
  <c r="E175" i="20"/>
  <c r="S175" i="20" s="1"/>
  <c r="H167" i="20"/>
  <c r="V167" i="20" s="1"/>
  <c r="D167" i="20"/>
  <c r="R167" i="20" s="1"/>
  <c r="G167" i="20"/>
  <c r="U167" i="20" s="1"/>
  <c r="C167" i="20"/>
  <c r="J167" i="20"/>
  <c r="X167" i="20" s="1"/>
  <c r="F167" i="20"/>
  <c r="T167" i="20" s="1"/>
  <c r="B167" i="20"/>
  <c r="I167" i="20"/>
  <c r="W167" i="20" s="1"/>
  <c r="E167" i="20"/>
  <c r="S167" i="20" s="1"/>
  <c r="H159" i="20"/>
  <c r="V159" i="20" s="1"/>
  <c r="D159" i="20"/>
  <c r="R159" i="20" s="1"/>
  <c r="G159" i="20"/>
  <c r="U159" i="20" s="1"/>
  <c r="C159" i="20"/>
  <c r="J159" i="20"/>
  <c r="X159" i="20" s="1"/>
  <c r="F159" i="20"/>
  <c r="T159" i="20" s="1"/>
  <c r="B159" i="20"/>
  <c r="I159" i="20"/>
  <c r="W159" i="20" s="1"/>
  <c r="E159" i="20"/>
  <c r="S159" i="20" s="1"/>
  <c r="H151" i="20"/>
  <c r="V151" i="20" s="1"/>
  <c r="D151" i="20"/>
  <c r="R151" i="20" s="1"/>
  <c r="G151" i="20"/>
  <c r="U151" i="20" s="1"/>
  <c r="C151" i="20"/>
  <c r="J151" i="20"/>
  <c r="X151" i="20" s="1"/>
  <c r="F151" i="20"/>
  <c r="T151" i="20" s="1"/>
  <c r="B151" i="20"/>
  <c r="I151" i="20"/>
  <c r="W151" i="20" s="1"/>
  <c r="E151" i="20"/>
  <c r="S151" i="20" s="1"/>
  <c r="H143" i="20"/>
  <c r="V143" i="20" s="1"/>
  <c r="D143" i="20"/>
  <c r="R143" i="20" s="1"/>
  <c r="G143" i="20"/>
  <c r="U143" i="20" s="1"/>
  <c r="C143" i="20"/>
  <c r="J143" i="20"/>
  <c r="X143" i="20" s="1"/>
  <c r="F143" i="20"/>
  <c r="T143" i="20" s="1"/>
  <c r="B143" i="20"/>
  <c r="I143" i="20"/>
  <c r="W143" i="20" s="1"/>
  <c r="E143" i="20"/>
  <c r="S143" i="20" s="1"/>
  <c r="H135" i="20"/>
  <c r="V135" i="20" s="1"/>
  <c r="D135" i="20"/>
  <c r="R135" i="20" s="1"/>
  <c r="G135" i="20"/>
  <c r="U135" i="20" s="1"/>
  <c r="C135" i="20"/>
  <c r="J135" i="20"/>
  <c r="X135" i="20" s="1"/>
  <c r="F135" i="20"/>
  <c r="T135" i="20" s="1"/>
  <c r="B135" i="20"/>
  <c r="I135" i="20"/>
  <c r="W135" i="20" s="1"/>
  <c r="E135" i="20"/>
  <c r="S135" i="20" s="1"/>
  <c r="H127" i="20"/>
  <c r="V127" i="20" s="1"/>
  <c r="D127" i="20"/>
  <c r="R127" i="20" s="1"/>
  <c r="G127" i="20"/>
  <c r="U127" i="20" s="1"/>
  <c r="C127" i="20"/>
  <c r="J127" i="20"/>
  <c r="X127" i="20" s="1"/>
  <c r="F127" i="20"/>
  <c r="T127" i="20" s="1"/>
  <c r="B127" i="20"/>
  <c r="I127" i="20"/>
  <c r="W127" i="20" s="1"/>
  <c r="E127" i="20"/>
  <c r="S127" i="20" s="1"/>
  <c r="H119" i="20"/>
  <c r="V119" i="20" s="1"/>
  <c r="D119" i="20"/>
  <c r="R119" i="20" s="1"/>
  <c r="G119" i="20"/>
  <c r="U119" i="20" s="1"/>
  <c r="C119" i="20"/>
  <c r="J119" i="20"/>
  <c r="X119" i="20" s="1"/>
  <c r="F119" i="20"/>
  <c r="T119" i="20" s="1"/>
  <c r="B119" i="20"/>
  <c r="I119" i="20"/>
  <c r="W119" i="20" s="1"/>
  <c r="E119" i="20"/>
  <c r="S119" i="20" s="1"/>
  <c r="H111" i="20"/>
  <c r="V111" i="20" s="1"/>
  <c r="D111" i="20"/>
  <c r="R111" i="20" s="1"/>
  <c r="G111" i="20"/>
  <c r="U111" i="20" s="1"/>
  <c r="C111" i="20"/>
  <c r="J111" i="20"/>
  <c r="X111" i="20" s="1"/>
  <c r="F111" i="20"/>
  <c r="T111" i="20" s="1"/>
  <c r="B111" i="20"/>
  <c r="I111" i="20"/>
  <c r="W111" i="20" s="1"/>
  <c r="E111" i="20"/>
  <c r="S111" i="20" s="1"/>
  <c r="H103" i="20"/>
  <c r="V103" i="20" s="1"/>
  <c r="D103" i="20"/>
  <c r="R103" i="20" s="1"/>
  <c r="G103" i="20"/>
  <c r="U103" i="20" s="1"/>
  <c r="C103" i="20"/>
  <c r="J103" i="20"/>
  <c r="X103" i="20" s="1"/>
  <c r="F103" i="20"/>
  <c r="T103" i="20" s="1"/>
  <c r="B103" i="20"/>
  <c r="I103" i="20"/>
  <c r="W103" i="20" s="1"/>
  <c r="E103" i="20"/>
  <c r="S103" i="20" s="1"/>
  <c r="H95" i="20"/>
  <c r="V95" i="20" s="1"/>
  <c r="D95" i="20"/>
  <c r="R95" i="20" s="1"/>
  <c r="G95" i="20"/>
  <c r="U95" i="20" s="1"/>
  <c r="C95" i="20"/>
  <c r="J95" i="20"/>
  <c r="X95" i="20" s="1"/>
  <c r="F95" i="20"/>
  <c r="T95" i="20" s="1"/>
  <c r="B95" i="20"/>
  <c r="I95" i="20"/>
  <c r="W95" i="20" s="1"/>
  <c r="E95" i="20"/>
  <c r="S95" i="20" s="1"/>
  <c r="H87" i="20"/>
  <c r="V87" i="20" s="1"/>
  <c r="D87" i="20"/>
  <c r="R87" i="20" s="1"/>
  <c r="G87" i="20"/>
  <c r="U87" i="20" s="1"/>
  <c r="C87" i="20"/>
  <c r="J87" i="20"/>
  <c r="X87" i="20" s="1"/>
  <c r="F87" i="20"/>
  <c r="T87" i="20" s="1"/>
  <c r="B87" i="20"/>
  <c r="I87" i="20"/>
  <c r="W87" i="20" s="1"/>
  <c r="E87" i="20"/>
  <c r="S87" i="20" s="1"/>
  <c r="H79" i="20"/>
  <c r="V79" i="20" s="1"/>
  <c r="D79" i="20"/>
  <c r="R79" i="20" s="1"/>
  <c r="C79" i="20"/>
  <c r="G79" i="20"/>
  <c r="U79" i="20" s="1"/>
  <c r="J79" i="20"/>
  <c r="X79" i="20" s="1"/>
  <c r="F79" i="20"/>
  <c r="T79" i="20" s="1"/>
  <c r="B79" i="20"/>
  <c r="I79" i="20"/>
  <c r="W79" i="20" s="1"/>
  <c r="E79" i="20"/>
  <c r="S79" i="20" s="1"/>
  <c r="H71" i="20"/>
  <c r="V71" i="20" s="1"/>
  <c r="D71" i="20"/>
  <c r="R71" i="20" s="1"/>
  <c r="G71" i="20"/>
  <c r="U71" i="20" s="1"/>
  <c r="C71" i="20"/>
  <c r="J71" i="20"/>
  <c r="X71" i="20" s="1"/>
  <c r="F71" i="20"/>
  <c r="T71" i="20" s="1"/>
  <c r="B71" i="20"/>
  <c r="I71" i="20"/>
  <c r="W71" i="20" s="1"/>
  <c r="E71" i="20"/>
  <c r="S71" i="20" s="1"/>
  <c r="H63" i="20"/>
  <c r="V63" i="20" s="1"/>
  <c r="D63" i="20"/>
  <c r="R63" i="20" s="1"/>
  <c r="G63" i="20"/>
  <c r="U63" i="20" s="1"/>
  <c r="J63" i="20"/>
  <c r="X63" i="20" s="1"/>
  <c r="F63" i="20"/>
  <c r="T63" i="20" s="1"/>
  <c r="B63" i="20"/>
  <c r="I63" i="20"/>
  <c r="W63" i="20" s="1"/>
  <c r="E63" i="20"/>
  <c r="S63" i="20" s="1"/>
  <c r="C63" i="20"/>
  <c r="H55" i="20"/>
  <c r="V55" i="20" s="1"/>
  <c r="D55" i="20"/>
  <c r="R55" i="20" s="1"/>
  <c r="G55" i="20"/>
  <c r="U55" i="20" s="1"/>
  <c r="J55" i="20"/>
  <c r="X55" i="20" s="1"/>
  <c r="F55" i="20"/>
  <c r="T55" i="20" s="1"/>
  <c r="B55" i="20"/>
  <c r="I55" i="20"/>
  <c r="W55" i="20" s="1"/>
  <c r="E55" i="20"/>
  <c r="S55" i="20" s="1"/>
  <c r="C55" i="20"/>
  <c r="H47" i="20"/>
  <c r="V47" i="20" s="1"/>
  <c r="D47" i="20"/>
  <c r="R47" i="20" s="1"/>
  <c r="G47" i="20"/>
  <c r="U47" i="20" s="1"/>
  <c r="J47" i="20"/>
  <c r="X47" i="20" s="1"/>
  <c r="F47" i="20"/>
  <c r="T47" i="20" s="1"/>
  <c r="B47" i="20"/>
  <c r="I47" i="20"/>
  <c r="W47" i="20" s="1"/>
  <c r="E47" i="20"/>
  <c r="S47" i="20" s="1"/>
  <c r="C47" i="20"/>
  <c r="H39" i="20"/>
  <c r="V39" i="20" s="1"/>
  <c r="D39" i="20"/>
  <c r="R39" i="20" s="1"/>
  <c r="J39" i="20"/>
  <c r="X39" i="20" s="1"/>
  <c r="F39" i="20"/>
  <c r="T39" i="20" s="1"/>
  <c r="B39" i="20"/>
  <c r="I39" i="20"/>
  <c r="W39" i="20" s="1"/>
  <c r="E39" i="20"/>
  <c r="S39" i="20" s="1"/>
  <c r="G39" i="20"/>
  <c r="U39" i="20" s="1"/>
  <c r="C39" i="20"/>
  <c r="H31" i="20"/>
  <c r="V31" i="20" s="1"/>
  <c r="D31" i="20"/>
  <c r="R31" i="20" s="1"/>
  <c r="G31" i="20"/>
  <c r="U31" i="20" s="1"/>
  <c r="J31" i="20"/>
  <c r="X31" i="20" s="1"/>
  <c r="F31" i="20"/>
  <c r="T31" i="20" s="1"/>
  <c r="B31" i="20"/>
  <c r="I31" i="20"/>
  <c r="W31" i="20" s="1"/>
  <c r="E31" i="20"/>
  <c r="S31" i="20" s="1"/>
  <c r="C31" i="20"/>
  <c r="H23" i="20"/>
  <c r="V23" i="20" s="1"/>
  <c r="D23" i="20"/>
  <c r="R23" i="20" s="1"/>
  <c r="C23" i="20"/>
  <c r="J23" i="20"/>
  <c r="X23" i="20" s="1"/>
  <c r="F23" i="20"/>
  <c r="T23" i="20" s="1"/>
  <c r="B23" i="20"/>
  <c r="I23" i="20"/>
  <c r="W23" i="20" s="1"/>
  <c r="E23" i="20"/>
  <c r="S23" i="20" s="1"/>
  <c r="G23" i="20"/>
  <c r="U23" i="20" s="1"/>
  <c r="H15" i="20"/>
  <c r="V15" i="20" s="1"/>
  <c r="D15" i="20"/>
  <c r="R15" i="20" s="1"/>
  <c r="C15" i="20"/>
  <c r="J15" i="20"/>
  <c r="X15" i="20" s="1"/>
  <c r="F15" i="20"/>
  <c r="T15" i="20" s="1"/>
  <c r="B15" i="20"/>
  <c r="G15" i="20"/>
  <c r="U15" i="20" s="1"/>
  <c r="I15" i="20"/>
  <c r="W15" i="20" s="1"/>
  <c r="E15" i="20"/>
  <c r="S15" i="20" s="1"/>
  <c r="H7" i="20"/>
  <c r="V7" i="20" s="1"/>
  <c r="D7" i="20"/>
  <c r="R7" i="20" s="1"/>
  <c r="G7" i="20"/>
  <c r="U7" i="20" s="1"/>
  <c r="C7" i="20"/>
  <c r="J7" i="20"/>
  <c r="X7" i="20" s="1"/>
  <c r="F7" i="20"/>
  <c r="T7" i="20" s="1"/>
  <c r="B7" i="20"/>
  <c r="I7" i="20"/>
  <c r="W7" i="20" s="1"/>
  <c r="E7" i="20"/>
  <c r="S7" i="20" s="1"/>
  <c r="G320" i="20"/>
  <c r="U320" i="20" s="1"/>
  <c r="C320" i="20"/>
  <c r="J320" i="20"/>
  <c r="X320" i="20" s="1"/>
  <c r="F320" i="20"/>
  <c r="T320" i="20" s="1"/>
  <c r="B320" i="20"/>
  <c r="I320" i="20"/>
  <c r="W320" i="20" s="1"/>
  <c r="E320" i="20"/>
  <c r="S320" i="20" s="1"/>
  <c r="H320" i="20"/>
  <c r="V320" i="20" s="1"/>
  <c r="D320" i="20"/>
  <c r="R320" i="20" s="1"/>
  <c r="G304" i="20"/>
  <c r="U304" i="20" s="1"/>
  <c r="C304" i="20"/>
  <c r="J304" i="20"/>
  <c r="X304" i="20" s="1"/>
  <c r="F304" i="20"/>
  <c r="T304" i="20" s="1"/>
  <c r="B304" i="20"/>
  <c r="I304" i="20"/>
  <c r="W304" i="20" s="1"/>
  <c r="E304" i="20"/>
  <c r="S304" i="20" s="1"/>
  <c r="H304" i="20"/>
  <c r="V304" i="20" s="1"/>
  <c r="D304" i="20"/>
  <c r="R304" i="20" s="1"/>
  <c r="G288" i="20"/>
  <c r="U288" i="20" s="1"/>
  <c r="C288" i="20"/>
  <c r="J288" i="20"/>
  <c r="X288" i="20" s="1"/>
  <c r="F288" i="20"/>
  <c r="T288" i="20" s="1"/>
  <c r="B288" i="20"/>
  <c r="I288" i="20"/>
  <c r="W288" i="20" s="1"/>
  <c r="E288" i="20"/>
  <c r="S288" i="20" s="1"/>
  <c r="H288" i="20"/>
  <c r="V288" i="20" s="1"/>
  <c r="D288" i="20"/>
  <c r="R288" i="20" s="1"/>
  <c r="G272" i="20"/>
  <c r="U272" i="20" s="1"/>
  <c r="C272" i="20"/>
  <c r="J272" i="20"/>
  <c r="X272" i="20" s="1"/>
  <c r="F272" i="20"/>
  <c r="T272" i="20" s="1"/>
  <c r="B272" i="20"/>
  <c r="I272" i="20"/>
  <c r="W272" i="20" s="1"/>
  <c r="E272" i="20"/>
  <c r="S272" i="20" s="1"/>
  <c r="H272" i="20"/>
  <c r="V272" i="20" s="1"/>
  <c r="D272" i="20"/>
  <c r="R272" i="20" s="1"/>
  <c r="G256" i="20"/>
  <c r="U256" i="20" s="1"/>
  <c r="C256" i="20"/>
  <c r="J256" i="20"/>
  <c r="X256" i="20" s="1"/>
  <c r="F256" i="20"/>
  <c r="T256" i="20" s="1"/>
  <c r="B256" i="20"/>
  <c r="I256" i="20"/>
  <c r="W256" i="20" s="1"/>
  <c r="E256" i="20"/>
  <c r="S256" i="20" s="1"/>
  <c r="H256" i="20"/>
  <c r="V256" i="20" s="1"/>
  <c r="D256" i="20"/>
  <c r="R256" i="20" s="1"/>
  <c r="G240" i="20"/>
  <c r="U240" i="20" s="1"/>
  <c r="C240" i="20"/>
  <c r="J240" i="20"/>
  <c r="X240" i="20" s="1"/>
  <c r="F240" i="20"/>
  <c r="T240" i="20" s="1"/>
  <c r="B240" i="20"/>
  <c r="I240" i="20"/>
  <c r="W240" i="20" s="1"/>
  <c r="E240" i="20"/>
  <c r="S240" i="20" s="1"/>
  <c r="H240" i="20"/>
  <c r="V240" i="20" s="1"/>
  <c r="D240" i="20"/>
  <c r="R240" i="20" s="1"/>
  <c r="G224" i="20"/>
  <c r="U224" i="20" s="1"/>
  <c r="C224" i="20"/>
  <c r="J224" i="20"/>
  <c r="X224" i="20" s="1"/>
  <c r="F224" i="20"/>
  <c r="T224" i="20" s="1"/>
  <c r="B224" i="20"/>
  <c r="I224" i="20"/>
  <c r="W224" i="20" s="1"/>
  <c r="E224" i="20"/>
  <c r="S224" i="20" s="1"/>
  <c r="H224" i="20"/>
  <c r="V224" i="20" s="1"/>
  <c r="D224" i="20"/>
  <c r="R224" i="20" s="1"/>
  <c r="G208" i="20"/>
  <c r="U208" i="20" s="1"/>
  <c r="C208" i="20"/>
  <c r="J208" i="20"/>
  <c r="X208" i="20" s="1"/>
  <c r="F208" i="20"/>
  <c r="T208" i="20" s="1"/>
  <c r="B208" i="20"/>
  <c r="I208" i="20"/>
  <c r="W208" i="20" s="1"/>
  <c r="E208" i="20"/>
  <c r="S208" i="20" s="1"/>
  <c r="H208" i="20"/>
  <c r="V208" i="20" s="1"/>
  <c r="D208" i="20"/>
  <c r="R208" i="20" s="1"/>
  <c r="G192" i="20"/>
  <c r="U192" i="20" s="1"/>
  <c r="C192" i="20"/>
  <c r="J192" i="20"/>
  <c r="X192" i="20" s="1"/>
  <c r="F192" i="20"/>
  <c r="T192" i="20" s="1"/>
  <c r="B192" i="20"/>
  <c r="I192" i="20"/>
  <c r="W192" i="20" s="1"/>
  <c r="E192" i="20"/>
  <c r="S192" i="20" s="1"/>
  <c r="H192" i="20"/>
  <c r="V192" i="20" s="1"/>
  <c r="D192" i="20"/>
  <c r="R192" i="20" s="1"/>
  <c r="G176" i="20"/>
  <c r="U176" i="20" s="1"/>
  <c r="C176" i="20"/>
  <c r="J176" i="20"/>
  <c r="X176" i="20" s="1"/>
  <c r="F176" i="20"/>
  <c r="T176" i="20" s="1"/>
  <c r="B176" i="20"/>
  <c r="I176" i="20"/>
  <c r="W176" i="20" s="1"/>
  <c r="E176" i="20"/>
  <c r="S176" i="20" s="1"/>
  <c r="H176" i="20"/>
  <c r="V176" i="20" s="1"/>
  <c r="D176" i="20"/>
  <c r="R176" i="20" s="1"/>
  <c r="G160" i="20"/>
  <c r="U160" i="20" s="1"/>
  <c r="C160" i="20"/>
  <c r="J160" i="20"/>
  <c r="X160" i="20" s="1"/>
  <c r="F160" i="20"/>
  <c r="T160" i="20" s="1"/>
  <c r="B160" i="20"/>
  <c r="I160" i="20"/>
  <c r="W160" i="20" s="1"/>
  <c r="E160" i="20"/>
  <c r="S160" i="20" s="1"/>
  <c r="H160" i="20"/>
  <c r="V160" i="20" s="1"/>
  <c r="D160" i="20"/>
  <c r="R160" i="20" s="1"/>
  <c r="G144" i="20"/>
  <c r="U144" i="20" s="1"/>
  <c r="C144" i="20"/>
  <c r="J144" i="20"/>
  <c r="X144" i="20" s="1"/>
  <c r="F144" i="20"/>
  <c r="T144" i="20" s="1"/>
  <c r="B144" i="20"/>
  <c r="I144" i="20"/>
  <c r="W144" i="20" s="1"/>
  <c r="E144" i="20"/>
  <c r="S144" i="20" s="1"/>
  <c r="H144" i="20"/>
  <c r="V144" i="20" s="1"/>
  <c r="D144" i="20"/>
  <c r="R144" i="20" s="1"/>
  <c r="G128" i="20"/>
  <c r="U128" i="20" s="1"/>
  <c r="C128" i="20"/>
  <c r="J128" i="20"/>
  <c r="X128" i="20" s="1"/>
  <c r="F128" i="20"/>
  <c r="T128" i="20" s="1"/>
  <c r="B128" i="20"/>
  <c r="I128" i="20"/>
  <c r="W128" i="20" s="1"/>
  <c r="E128" i="20"/>
  <c r="S128" i="20" s="1"/>
  <c r="H128" i="20"/>
  <c r="V128" i="20" s="1"/>
  <c r="D128" i="20"/>
  <c r="R128" i="20" s="1"/>
  <c r="G112" i="20"/>
  <c r="U112" i="20" s="1"/>
  <c r="C112" i="20"/>
  <c r="J112" i="20"/>
  <c r="X112" i="20" s="1"/>
  <c r="F112" i="20"/>
  <c r="T112" i="20" s="1"/>
  <c r="B112" i="20"/>
  <c r="I112" i="20"/>
  <c r="W112" i="20" s="1"/>
  <c r="E112" i="20"/>
  <c r="S112" i="20" s="1"/>
  <c r="H112" i="20"/>
  <c r="V112" i="20" s="1"/>
  <c r="D112" i="20"/>
  <c r="R112" i="20" s="1"/>
  <c r="G96" i="20"/>
  <c r="U96" i="20" s="1"/>
  <c r="C96" i="20"/>
  <c r="J96" i="20"/>
  <c r="X96" i="20" s="1"/>
  <c r="F96" i="20"/>
  <c r="T96" i="20" s="1"/>
  <c r="B96" i="20"/>
  <c r="I96" i="20"/>
  <c r="W96" i="20" s="1"/>
  <c r="E96" i="20"/>
  <c r="S96" i="20" s="1"/>
  <c r="H96" i="20"/>
  <c r="V96" i="20" s="1"/>
  <c r="D96" i="20"/>
  <c r="R96" i="20" s="1"/>
  <c r="G80" i="20"/>
  <c r="U80" i="20" s="1"/>
  <c r="C80" i="20"/>
  <c r="J80" i="20"/>
  <c r="X80" i="20" s="1"/>
  <c r="F80" i="20"/>
  <c r="T80" i="20" s="1"/>
  <c r="B80" i="20"/>
  <c r="I80" i="20"/>
  <c r="W80" i="20" s="1"/>
  <c r="E80" i="20"/>
  <c r="S80" i="20" s="1"/>
  <c r="H80" i="20"/>
  <c r="V80" i="20" s="1"/>
  <c r="D80" i="20"/>
  <c r="R80" i="20" s="1"/>
  <c r="G64" i="20"/>
  <c r="U64" i="20" s="1"/>
  <c r="C64" i="20"/>
  <c r="J64" i="20"/>
  <c r="X64" i="20" s="1"/>
  <c r="B64" i="20"/>
  <c r="I64" i="20"/>
  <c r="W64" i="20" s="1"/>
  <c r="E64" i="20"/>
  <c r="S64" i="20" s="1"/>
  <c r="H64" i="20"/>
  <c r="V64" i="20" s="1"/>
  <c r="D64" i="20"/>
  <c r="R64" i="20" s="1"/>
  <c r="F64" i="20"/>
  <c r="T64" i="20" s="1"/>
  <c r="G48" i="20"/>
  <c r="U48" i="20" s="1"/>
  <c r="C48" i="20"/>
  <c r="B48" i="20"/>
  <c r="I48" i="20"/>
  <c r="W48" i="20" s="1"/>
  <c r="E48" i="20"/>
  <c r="S48" i="20" s="1"/>
  <c r="H48" i="20"/>
  <c r="V48" i="20" s="1"/>
  <c r="D48" i="20"/>
  <c r="R48" i="20" s="1"/>
  <c r="J48" i="20"/>
  <c r="X48" i="20" s="1"/>
  <c r="F48" i="20"/>
  <c r="T48" i="20" s="1"/>
  <c r="C286" i="22"/>
  <c r="B286" i="22"/>
  <c r="D286" i="22"/>
  <c r="F286" i="22" s="1"/>
  <c r="C222" i="22"/>
  <c r="B222" i="22"/>
  <c r="D222" i="22"/>
  <c r="F222" i="22" s="1"/>
  <c r="C158" i="22"/>
  <c r="B158" i="22"/>
  <c r="D158" i="22"/>
  <c r="F158" i="22" s="1"/>
  <c r="R104" i="21"/>
  <c r="AX104" i="21" s="1"/>
  <c r="N104" i="21"/>
  <c r="AT104" i="21" s="1"/>
  <c r="J104" i="21"/>
  <c r="AP104" i="21" s="1"/>
  <c r="F104" i="21"/>
  <c r="AL104" i="21" s="1"/>
  <c r="B104" i="21"/>
  <c r="P104" i="21"/>
  <c r="AV104" i="21" s="1"/>
  <c r="L104" i="21"/>
  <c r="AR104" i="21" s="1"/>
  <c r="H104" i="21"/>
  <c r="AN104" i="21" s="1"/>
  <c r="D104" i="21"/>
  <c r="AJ104" i="21" s="1"/>
  <c r="S104" i="21"/>
  <c r="AY104" i="21" s="1"/>
  <c r="O104" i="21"/>
  <c r="AU104" i="21" s="1"/>
  <c r="K104" i="21"/>
  <c r="AQ104" i="21" s="1"/>
  <c r="G104" i="21"/>
  <c r="AM104" i="21" s="1"/>
  <c r="C104" i="21"/>
  <c r="I104" i="21"/>
  <c r="AO104" i="21" s="1"/>
  <c r="E104" i="21"/>
  <c r="AK104" i="21" s="1"/>
  <c r="Q104" i="21"/>
  <c r="AW104" i="21" s="1"/>
  <c r="M104" i="21"/>
  <c r="AS104" i="21" s="1"/>
  <c r="G40" i="20"/>
  <c r="U40" i="20" s="1"/>
  <c r="C40" i="20"/>
  <c r="J40" i="20"/>
  <c r="X40" i="20" s="1"/>
  <c r="I40" i="20"/>
  <c r="W40" i="20" s="1"/>
  <c r="E40" i="20"/>
  <c r="S40" i="20" s="1"/>
  <c r="H40" i="20"/>
  <c r="V40" i="20" s="1"/>
  <c r="D40" i="20"/>
  <c r="R40" i="20" s="1"/>
  <c r="F40" i="20"/>
  <c r="T40" i="20" s="1"/>
  <c r="B40" i="20"/>
  <c r="G32" i="20"/>
  <c r="U32" i="20" s="1"/>
  <c r="C32" i="20"/>
  <c r="B32" i="20"/>
  <c r="I32" i="20"/>
  <c r="W32" i="20" s="1"/>
  <c r="E32" i="20"/>
  <c r="S32" i="20" s="1"/>
  <c r="H32" i="20"/>
  <c r="V32" i="20" s="1"/>
  <c r="D32" i="20"/>
  <c r="R32" i="20" s="1"/>
  <c r="J32" i="20"/>
  <c r="X32" i="20" s="1"/>
  <c r="F32" i="20"/>
  <c r="T32" i="20" s="1"/>
  <c r="G24" i="20"/>
  <c r="U24" i="20" s="1"/>
  <c r="C24" i="20"/>
  <c r="J24" i="20"/>
  <c r="X24" i="20" s="1"/>
  <c r="B24" i="20"/>
  <c r="I24" i="20"/>
  <c r="W24" i="20" s="1"/>
  <c r="E24" i="20"/>
  <c r="S24" i="20" s="1"/>
  <c r="F24" i="20"/>
  <c r="T24" i="20" s="1"/>
  <c r="H24" i="20"/>
  <c r="V24" i="20" s="1"/>
  <c r="D24" i="20"/>
  <c r="R24" i="20" s="1"/>
  <c r="G16" i="20"/>
  <c r="U16" i="20" s="1"/>
  <c r="C16" i="20"/>
  <c r="B16" i="20"/>
  <c r="F16" i="20"/>
  <c r="T16" i="20" s="1"/>
  <c r="I16" i="20"/>
  <c r="W16" i="20" s="1"/>
  <c r="E16" i="20"/>
  <c r="S16" i="20" s="1"/>
  <c r="H16" i="20"/>
  <c r="V16" i="20" s="1"/>
  <c r="D16" i="20"/>
  <c r="R16" i="20" s="1"/>
  <c r="J16" i="20"/>
  <c r="X16" i="20" s="1"/>
  <c r="G8" i="20"/>
  <c r="U8" i="20" s="1"/>
  <c r="C8" i="20"/>
  <c r="B8" i="20"/>
  <c r="F8" i="20"/>
  <c r="T8" i="20" s="1"/>
  <c r="I8" i="20"/>
  <c r="W8" i="20" s="1"/>
  <c r="E8" i="20"/>
  <c r="S8" i="20" s="1"/>
  <c r="J8" i="20"/>
  <c r="X8" i="20" s="1"/>
  <c r="H8" i="20"/>
  <c r="V8" i="20" s="1"/>
  <c r="D8" i="20"/>
  <c r="R8" i="20" s="1"/>
  <c r="C294" i="22"/>
  <c r="B294" i="22"/>
  <c r="D294" i="22"/>
  <c r="F294" i="22" s="1"/>
  <c r="C230" i="22"/>
  <c r="B230" i="22"/>
  <c r="D230" i="22"/>
  <c r="F230" i="22" s="1"/>
  <c r="C166" i="22"/>
  <c r="B166" i="22"/>
  <c r="D166" i="22"/>
  <c r="F166" i="22" s="1"/>
  <c r="I110" i="20"/>
  <c r="W110" i="20" s="1"/>
  <c r="E110" i="20"/>
  <c r="S110" i="20" s="1"/>
  <c r="H110" i="20"/>
  <c r="V110" i="20" s="1"/>
  <c r="D110" i="20"/>
  <c r="R110" i="20" s="1"/>
  <c r="G110" i="20"/>
  <c r="U110" i="20" s="1"/>
  <c r="C110" i="20"/>
  <c r="J110" i="20"/>
  <c r="X110" i="20" s="1"/>
  <c r="F110" i="20"/>
  <c r="T110" i="20" s="1"/>
  <c r="B110" i="20"/>
  <c r="I46" i="20"/>
  <c r="W46" i="20" s="1"/>
  <c r="E46" i="20"/>
  <c r="S46" i="20" s="1"/>
  <c r="G46" i="20"/>
  <c r="U46" i="20" s="1"/>
  <c r="C46" i="20"/>
  <c r="J46" i="20"/>
  <c r="X46" i="20" s="1"/>
  <c r="F46" i="20"/>
  <c r="T46" i="20" s="1"/>
  <c r="B46" i="20"/>
  <c r="H46" i="20"/>
  <c r="V46" i="20" s="1"/>
  <c r="D46" i="20"/>
  <c r="R46" i="20" s="1"/>
  <c r="I274" i="20"/>
  <c r="W274" i="20" s="1"/>
  <c r="E274" i="20"/>
  <c r="S274" i="20" s="1"/>
  <c r="H274" i="20"/>
  <c r="V274" i="20" s="1"/>
  <c r="D274" i="20"/>
  <c r="R274" i="20" s="1"/>
  <c r="G274" i="20"/>
  <c r="U274" i="20" s="1"/>
  <c r="C274" i="20"/>
  <c r="J274" i="20"/>
  <c r="X274" i="20" s="1"/>
  <c r="F274" i="20"/>
  <c r="T274" i="20" s="1"/>
  <c r="B274" i="20"/>
  <c r="I210" i="20"/>
  <c r="W210" i="20" s="1"/>
  <c r="E210" i="20"/>
  <c r="S210" i="20" s="1"/>
  <c r="H210" i="20"/>
  <c r="V210" i="20" s="1"/>
  <c r="D210" i="20"/>
  <c r="R210" i="20" s="1"/>
  <c r="G210" i="20"/>
  <c r="U210" i="20" s="1"/>
  <c r="C210" i="20"/>
  <c r="J210" i="20"/>
  <c r="X210" i="20" s="1"/>
  <c r="F210" i="20"/>
  <c r="T210" i="20" s="1"/>
  <c r="B210" i="20"/>
  <c r="I146" i="20"/>
  <c r="W146" i="20" s="1"/>
  <c r="E146" i="20"/>
  <c r="S146" i="20" s="1"/>
  <c r="H146" i="20"/>
  <c r="V146" i="20" s="1"/>
  <c r="D146" i="20"/>
  <c r="R146" i="20" s="1"/>
  <c r="G146" i="20"/>
  <c r="U146" i="20" s="1"/>
  <c r="C146" i="20"/>
  <c r="J146" i="20"/>
  <c r="X146" i="20" s="1"/>
  <c r="F146" i="20"/>
  <c r="T146" i="20" s="1"/>
  <c r="B146" i="20"/>
  <c r="R68" i="21"/>
  <c r="AX68" i="21" s="1"/>
  <c r="N68" i="21"/>
  <c r="AT68" i="21" s="1"/>
  <c r="J68" i="21"/>
  <c r="AP68" i="21" s="1"/>
  <c r="F68" i="21"/>
  <c r="AL68" i="21" s="1"/>
  <c r="B68" i="21"/>
  <c r="P68" i="21"/>
  <c r="AV68" i="21" s="1"/>
  <c r="L68" i="21"/>
  <c r="AR68" i="21" s="1"/>
  <c r="H68" i="21"/>
  <c r="AN68" i="21" s="1"/>
  <c r="D68" i="21"/>
  <c r="AJ68" i="21" s="1"/>
  <c r="S68" i="21"/>
  <c r="AY68" i="21" s="1"/>
  <c r="O68" i="21"/>
  <c r="AU68" i="21" s="1"/>
  <c r="K68" i="21"/>
  <c r="AQ68" i="21" s="1"/>
  <c r="G68" i="21"/>
  <c r="AM68" i="21" s="1"/>
  <c r="C68" i="21"/>
  <c r="E68" i="21"/>
  <c r="AK68" i="21" s="1"/>
  <c r="Q68" i="21"/>
  <c r="AW68" i="21" s="1"/>
  <c r="M68" i="21"/>
  <c r="AS68" i="21" s="1"/>
  <c r="I68" i="21"/>
  <c r="AO68" i="21" s="1"/>
  <c r="I154" i="20"/>
  <c r="W154" i="20" s="1"/>
  <c r="E154" i="20"/>
  <c r="S154" i="20" s="1"/>
  <c r="H154" i="20"/>
  <c r="V154" i="20" s="1"/>
  <c r="D154" i="20"/>
  <c r="R154" i="20" s="1"/>
  <c r="G154" i="20"/>
  <c r="U154" i="20" s="1"/>
  <c r="C154" i="20"/>
  <c r="J154" i="20"/>
  <c r="X154" i="20" s="1"/>
  <c r="F154" i="20"/>
  <c r="T154" i="20" s="1"/>
  <c r="B154" i="20"/>
  <c r="I202" i="20"/>
  <c r="W202" i="20" s="1"/>
  <c r="E202" i="20"/>
  <c r="S202" i="20" s="1"/>
  <c r="H202" i="20"/>
  <c r="V202" i="20" s="1"/>
  <c r="D202" i="20"/>
  <c r="R202" i="20" s="1"/>
  <c r="G202" i="20"/>
  <c r="U202" i="20" s="1"/>
  <c r="C202" i="20"/>
  <c r="J202" i="20"/>
  <c r="X202" i="20" s="1"/>
  <c r="F202" i="20"/>
  <c r="T202" i="20" s="1"/>
  <c r="B202" i="20"/>
  <c r="I314" i="20"/>
  <c r="W314" i="20" s="1"/>
  <c r="E314" i="20"/>
  <c r="S314" i="20" s="1"/>
  <c r="H314" i="20"/>
  <c r="V314" i="20" s="1"/>
  <c r="D314" i="20"/>
  <c r="R314" i="20" s="1"/>
  <c r="G314" i="20"/>
  <c r="U314" i="20" s="1"/>
  <c r="C314" i="20"/>
  <c r="J314" i="20"/>
  <c r="X314" i="20" s="1"/>
  <c r="F314" i="20"/>
  <c r="T314" i="20" s="1"/>
  <c r="B314" i="20"/>
  <c r="R60" i="21"/>
  <c r="AX60" i="21" s="1"/>
  <c r="N60" i="21"/>
  <c r="AT60" i="21" s="1"/>
  <c r="J60" i="21"/>
  <c r="AP60" i="21" s="1"/>
  <c r="F60" i="21"/>
  <c r="AL60" i="21" s="1"/>
  <c r="B60" i="21"/>
  <c r="P60" i="21"/>
  <c r="AV60" i="21" s="1"/>
  <c r="L60" i="21"/>
  <c r="AR60" i="21" s="1"/>
  <c r="H60" i="21"/>
  <c r="AN60" i="21" s="1"/>
  <c r="D60" i="21"/>
  <c r="AJ60" i="21" s="1"/>
  <c r="S60" i="21"/>
  <c r="AY60" i="21" s="1"/>
  <c r="O60" i="21"/>
  <c r="AU60" i="21" s="1"/>
  <c r="K60" i="21"/>
  <c r="AQ60" i="21" s="1"/>
  <c r="G60" i="21"/>
  <c r="AM60" i="21" s="1"/>
  <c r="C60" i="21"/>
  <c r="M60" i="21"/>
  <c r="AS60" i="21" s="1"/>
  <c r="I60" i="21"/>
  <c r="AO60" i="21" s="1"/>
  <c r="E60" i="21"/>
  <c r="AK60" i="21" s="1"/>
  <c r="Q60" i="21"/>
  <c r="AW60" i="21" s="1"/>
  <c r="R76" i="21"/>
  <c r="AX76" i="21" s="1"/>
  <c r="N76" i="21"/>
  <c r="AT76" i="21" s="1"/>
  <c r="J76" i="21"/>
  <c r="AP76" i="21" s="1"/>
  <c r="F76" i="21"/>
  <c r="AL76" i="21" s="1"/>
  <c r="B76" i="21"/>
  <c r="P76" i="21"/>
  <c r="AV76" i="21" s="1"/>
  <c r="L76" i="21"/>
  <c r="AR76" i="21" s="1"/>
  <c r="H76" i="21"/>
  <c r="AN76" i="21" s="1"/>
  <c r="D76" i="21"/>
  <c r="AJ76" i="21" s="1"/>
  <c r="S76" i="21"/>
  <c r="AY76" i="21" s="1"/>
  <c r="O76" i="21"/>
  <c r="AU76" i="21" s="1"/>
  <c r="K76" i="21"/>
  <c r="AQ76" i="21" s="1"/>
  <c r="G76" i="21"/>
  <c r="AM76" i="21" s="1"/>
  <c r="C76" i="21"/>
  <c r="M76" i="21"/>
  <c r="AS76" i="21" s="1"/>
  <c r="I76" i="21"/>
  <c r="AO76" i="21" s="1"/>
  <c r="E76" i="21"/>
  <c r="AK76" i="21" s="1"/>
  <c r="Q76" i="21"/>
  <c r="AW76" i="21" s="1"/>
  <c r="J325" i="20"/>
  <c r="X325" i="20" s="1"/>
  <c r="F325" i="20"/>
  <c r="T325" i="20" s="1"/>
  <c r="B325" i="20"/>
  <c r="I325" i="20"/>
  <c r="W325" i="20" s="1"/>
  <c r="E325" i="20"/>
  <c r="S325" i="20" s="1"/>
  <c r="H325" i="20"/>
  <c r="V325" i="20" s="1"/>
  <c r="D325" i="20"/>
  <c r="R325" i="20" s="1"/>
  <c r="G325" i="20"/>
  <c r="U325" i="20" s="1"/>
  <c r="C325" i="20"/>
  <c r="J317" i="20"/>
  <c r="X317" i="20" s="1"/>
  <c r="F317" i="20"/>
  <c r="T317" i="20" s="1"/>
  <c r="B317" i="20"/>
  <c r="I317" i="20"/>
  <c r="W317" i="20" s="1"/>
  <c r="E317" i="20"/>
  <c r="S317" i="20" s="1"/>
  <c r="H317" i="20"/>
  <c r="V317" i="20" s="1"/>
  <c r="D317" i="20"/>
  <c r="R317" i="20" s="1"/>
  <c r="G317" i="20"/>
  <c r="U317" i="20" s="1"/>
  <c r="C317" i="20"/>
  <c r="C311" i="28"/>
  <c r="B311" i="28"/>
  <c r="J301" i="20"/>
  <c r="X301" i="20" s="1"/>
  <c r="F301" i="20"/>
  <c r="T301" i="20" s="1"/>
  <c r="B301" i="20"/>
  <c r="I301" i="20"/>
  <c r="W301" i="20" s="1"/>
  <c r="E301" i="20"/>
  <c r="S301" i="20" s="1"/>
  <c r="H301" i="20"/>
  <c r="V301" i="20" s="1"/>
  <c r="D301" i="20"/>
  <c r="R301" i="20" s="1"/>
  <c r="G301" i="20"/>
  <c r="U301" i="20" s="1"/>
  <c r="C301" i="20"/>
  <c r="J293" i="20"/>
  <c r="X293" i="20" s="1"/>
  <c r="F293" i="20"/>
  <c r="T293" i="20" s="1"/>
  <c r="B293" i="20"/>
  <c r="I293" i="20"/>
  <c r="W293" i="20" s="1"/>
  <c r="E293" i="20"/>
  <c r="S293" i="20" s="1"/>
  <c r="H293" i="20"/>
  <c r="V293" i="20" s="1"/>
  <c r="D293" i="20"/>
  <c r="R293" i="20" s="1"/>
  <c r="G293" i="20"/>
  <c r="U293" i="20" s="1"/>
  <c r="C293" i="20"/>
  <c r="J285" i="20"/>
  <c r="X285" i="20" s="1"/>
  <c r="F285" i="20"/>
  <c r="T285" i="20" s="1"/>
  <c r="B285" i="20"/>
  <c r="I285" i="20"/>
  <c r="W285" i="20" s="1"/>
  <c r="E285" i="20"/>
  <c r="S285" i="20" s="1"/>
  <c r="H285" i="20"/>
  <c r="V285" i="20" s="1"/>
  <c r="D285" i="20"/>
  <c r="R285" i="20" s="1"/>
  <c r="G285" i="20"/>
  <c r="U285" i="20" s="1"/>
  <c r="C285" i="20"/>
  <c r="J277" i="20"/>
  <c r="X277" i="20" s="1"/>
  <c r="F277" i="20"/>
  <c r="T277" i="20" s="1"/>
  <c r="B277" i="20"/>
  <c r="I277" i="20"/>
  <c r="W277" i="20" s="1"/>
  <c r="E277" i="20"/>
  <c r="S277" i="20" s="1"/>
  <c r="H277" i="20"/>
  <c r="V277" i="20" s="1"/>
  <c r="D277" i="20"/>
  <c r="R277" i="20" s="1"/>
  <c r="G277" i="20"/>
  <c r="U277" i="20" s="1"/>
  <c r="C277" i="20"/>
  <c r="J269" i="20"/>
  <c r="X269" i="20" s="1"/>
  <c r="F269" i="20"/>
  <c r="T269" i="20" s="1"/>
  <c r="B269" i="20"/>
  <c r="I269" i="20"/>
  <c r="W269" i="20" s="1"/>
  <c r="E269" i="20"/>
  <c r="S269" i="20" s="1"/>
  <c r="H269" i="20"/>
  <c r="V269" i="20" s="1"/>
  <c r="D269" i="20"/>
  <c r="R269" i="20" s="1"/>
  <c r="G269" i="20"/>
  <c r="U269" i="20" s="1"/>
  <c r="C269" i="20"/>
  <c r="J261" i="20"/>
  <c r="X261" i="20" s="1"/>
  <c r="F261" i="20"/>
  <c r="T261" i="20" s="1"/>
  <c r="B261" i="20"/>
  <c r="I261" i="20"/>
  <c r="W261" i="20" s="1"/>
  <c r="E261" i="20"/>
  <c r="S261" i="20" s="1"/>
  <c r="H261" i="20"/>
  <c r="V261" i="20" s="1"/>
  <c r="D261" i="20"/>
  <c r="R261" i="20" s="1"/>
  <c r="G261" i="20"/>
  <c r="U261" i="20" s="1"/>
  <c r="C261" i="20"/>
  <c r="J253" i="20"/>
  <c r="X253" i="20" s="1"/>
  <c r="F253" i="20"/>
  <c r="T253" i="20" s="1"/>
  <c r="B253" i="20"/>
  <c r="I253" i="20"/>
  <c r="W253" i="20" s="1"/>
  <c r="E253" i="20"/>
  <c r="S253" i="20" s="1"/>
  <c r="H253" i="20"/>
  <c r="V253" i="20" s="1"/>
  <c r="D253" i="20"/>
  <c r="R253" i="20" s="1"/>
  <c r="G253" i="20"/>
  <c r="U253" i="20" s="1"/>
  <c r="C253" i="20"/>
  <c r="J245" i="20"/>
  <c r="X245" i="20" s="1"/>
  <c r="F245" i="20"/>
  <c r="T245" i="20" s="1"/>
  <c r="B245" i="20"/>
  <c r="I245" i="20"/>
  <c r="W245" i="20" s="1"/>
  <c r="E245" i="20"/>
  <c r="S245" i="20" s="1"/>
  <c r="H245" i="20"/>
  <c r="V245" i="20" s="1"/>
  <c r="D245" i="20"/>
  <c r="R245" i="20" s="1"/>
  <c r="G245" i="20"/>
  <c r="U245" i="20" s="1"/>
  <c r="C245" i="20"/>
  <c r="J237" i="20"/>
  <c r="X237" i="20" s="1"/>
  <c r="F237" i="20"/>
  <c r="T237" i="20" s="1"/>
  <c r="B237" i="20"/>
  <c r="I237" i="20"/>
  <c r="W237" i="20" s="1"/>
  <c r="E237" i="20"/>
  <c r="S237" i="20" s="1"/>
  <c r="H237" i="20"/>
  <c r="V237" i="20" s="1"/>
  <c r="D237" i="20"/>
  <c r="R237" i="20" s="1"/>
  <c r="G237" i="20"/>
  <c r="U237" i="20" s="1"/>
  <c r="C237" i="20"/>
  <c r="J229" i="20"/>
  <c r="X229" i="20" s="1"/>
  <c r="F229" i="20"/>
  <c r="T229" i="20" s="1"/>
  <c r="B229" i="20"/>
  <c r="I229" i="20"/>
  <c r="W229" i="20" s="1"/>
  <c r="E229" i="20"/>
  <c r="S229" i="20" s="1"/>
  <c r="H229" i="20"/>
  <c r="V229" i="20" s="1"/>
  <c r="D229" i="20"/>
  <c r="R229" i="20" s="1"/>
  <c r="G229" i="20"/>
  <c r="U229" i="20" s="1"/>
  <c r="C229" i="20"/>
  <c r="J221" i="20"/>
  <c r="X221" i="20" s="1"/>
  <c r="F221" i="20"/>
  <c r="T221" i="20" s="1"/>
  <c r="B221" i="20"/>
  <c r="I221" i="20"/>
  <c r="W221" i="20" s="1"/>
  <c r="E221" i="20"/>
  <c r="S221" i="20" s="1"/>
  <c r="H221" i="20"/>
  <c r="V221" i="20" s="1"/>
  <c r="D221" i="20"/>
  <c r="R221" i="20" s="1"/>
  <c r="G221" i="20"/>
  <c r="U221" i="20" s="1"/>
  <c r="C221" i="20"/>
  <c r="C215" i="28"/>
  <c r="B215" i="28"/>
  <c r="J205" i="20"/>
  <c r="X205" i="20" s="1"/>
  <c r="F205" i="20"/>
  <c r="T205" i="20" s="1"/>
  <c r="B205" i="20"/>
  <c r="I205" i="20"/>
  <c r="W205" i="20" s="1"/>
  <c r="E205" i="20"/>
  <c r="S205" i="20" s="1"/>
  <c r="H205" i="20"/>
  <c r="V205" i="20" s="1"/>
  <c r="D205" i="20"/>
  <c r="R205" i="20" s="1"/>
  <c r="G205" i="20"/>
  <c r="U205" i="20" s="1"/>
  <c r="C205" i="20"/>
  <c r="J197" i="20"/>
  <c r="X197" i="20" s="1"/>
  <c r="F197" i="20"/>
  <c r="T197" i="20" s="1"/>
  <c r="B197" i="20"/>
  <c r="I197" i="20"/>
  <c r="W197" i="20" s="1"/>
  <c r="E197" i="20"/>
  <c r="S197" i="20" s="1"/>
  <c r="H197" i="20"/>
  <c r="V197" i="20" s="1"/>
  <c r="D197" i="20"/>
  <c r="R197" i="20" s="1"/>
  <c r="G197" i="20"/>
  <c r="U197" i="20" s="1"/>
  <c r="C197" i="20"/>
  <c r="J189" i="20"/>
  <c r="X189" i="20" s="1"/>
  <c r="F189" i="20"/>
  <c r="T189" i="20" s="1"/>
  <c r="B189" i="20"/>
  <c r="I189" i="20"/>
  <c r="W189" i="20" s="1"/>
  <c r="E189" i="20"/>
  <c r="S189" i="20" s="1"/>
  <c r="H189" i="20"/>
  <c r="V189" i="20" s="1"/>
  <c r="D189" i="20"/>
  <c r="R189" i="20" s="1"/>
  <c r="G189" i="20"/>
  <c r="U189" i="20" s="1"/>
  <c r="C189" i="20"/>
  <c r="C183" i="28"/>
  <c r="B183" i="28"/>
  <c r="J173" i="20"/>
  <c r="X173" i="20" s="1"/>
  <c r="F173" i="20"/>
  <c r="T173" i="20" s="1"/>
  <c r="B173" i="20"/>
  <c r="I173" i="20"/>
  <c r="W173" i="20" s="1"/>
  <c r="E173" i="20"/>
  <c r="S173" i="20" s="1"/>
  <c r="H173" i="20"/>
  <c r="V173" i="20" s="1"/>
  <c r="D173" i="20"/>
  <c r="R173" i="20" s="1"/>
  <c r="G173" i="20"/>
  <c r="U173" i="20" s="1"/>
  <c r="C173" i="20"/>
  <c r="J165" i="20"/>
  <c r="X165" i="20" s="1"/>
  <c r="F165" i="20"/>
  <c r="T165" i="20" s="1"/>
  <c r="B165" i="20"/>
  <c r="I165" i="20"/>
  <c r="W165" i="20" s="1"/>
  <c r="E165" i="20"/>
  <c r="S165" i="20" s="1"/>
  <c r="H165" i="20"/>
  <c r="V165" i="20" s="1"/>
  <c r="D165" i="20"/>
  <c r="R165" i="20" s="1"/>
  <c r="G165" i="20"/>
  <c r="U165" i="20" s="1"/>
  <c r="C165" i="20"/>
  <c r="J157" i="20"/>
  <c r="X157" i="20" s="1"/>
  <c r="F157" i="20"/>
  <c r="T157" i="20" s="1"/>
  <c r="B157" i="20"/>
  <c r="I157" i="20"/>
  <c r="W157" i="20" s="1"/>
  <c r="E157" i="20"/>
  <c r="S157" i="20" s="1"/>
  <c r="H157" i="20"/>
  <c r="V157" i="20" s="1"/>
  <c r="D157" i="20"/>
  <c r="R157" i="20" s="1"/>
  <c r="G157" i="20"/>
  <c r="U157" i="20" s="1"/>
  <c r="C157" i="20"/>
  <c r="J149" i="20"/>
  <c r="X149" i="20" s="1"/>
  <c r="F149" i="20"/>
  <c r="T149" i="20" s="1"/>
  <c r="B149" i="20"/>
  <c r="I149" i="20"/>
  <c r="W149" i="20" s="1"/>
  <c r="E149" i="20"/>
  <c r="S149" i="20" s="1"/>
  <c r="H149" i="20"/>
  <c r="V149" i="20" s="1"/>
  <c r="D149" i="20"/>
  <c r="R149" i="20" s="1"/>
  <c r="G149" i="20"/>
  <c r="U149" i="20" s="1"/>
  <c r="C149" i="20"/>
  <c r="J141" i="20"/>
  <c r="X141" i="20" s="1"/>
  <c r="F141" i="20"/>
  <c r="T141" i="20" s="1"/>
  <c r="B141" i="20"/>
  <c r="I141" i="20"/>
  <c r="W141" i="20" s="1"/>
  <c r="E141" i="20"/>
  <c r="S141" i="20" s="1"/>
  <c r="H141" i="20"/>
  <c r="V141" i="20" s="1"/>
  <c r="D141" i="20"/>
  <c r="R141" i="20" s="1"/>
  <c r="G141" i="20"/>
  <c r="U141" i="20" s="1"/>
  <c r="C141" i="20"/>
  <c r="J133" i="20"/>
  <c r="X133" i="20" s="1"/>
  <c r="F133" i="20"/>
  <c r="T133" i="20" s="1"/>
  <c r="B133" i="20"/>
  <c r="I133" i="20"/>
  <c r="W133" i="20" s="1"/>
  <c r="E133" i="20"/>
  <c r="S133" i="20" s="1"/>
  <c r="H133" i="20"/>
  <c r="V133" i="20" s="1"/>
  <c r="D133" i="20"/>
  <c r="R133" i="20" s="1"/>
  <c r="G133" i="20"/>
  <c r="U133" i="20" s="1"/>
  <c r="C133" i="20"/>
  <c r="J125" i="20"/>
  <c r="X125" i="20" s="1"/>
  <c r="F125" i="20"/>
  <c r="T125" i="20" s="1"/>
  <c r="B125" i="20"/>
  <c r="I125" i="20"/>
  <c r="W125" i="20" s="1"/>
  <c r="E125" i="20"/>
  <c r="S125" i="20" s="1"/>
  <c r="H125" i="20"/>
  <c r="V125" i="20" s="1"/>
  <c r="D125" i="20"/>
  <c r="R125" i="20" s="1"/>
  <c r="G125" i="20"/>
  <c r="U125" i="20" s="1"/>
  <c r="C125" i="20"/>
  <c r="J117" i="20"/>
  <c r="X117" i="20" s="1"/>
  <c r="F117" i="20"/>
  <c r="T117" i="20" s="1"/>
  <c r="B117" i="20"/>
  <c r="I117" i="20"/>
  <c r="W117" i="20" s="1"/>
  <c r="E117" i="20"/>
  <c r="S117" i="20" s="1"/>
  <c r="H117" i="20"/>
  <c r="V117" i="20" s="1"/>
  <c r="D117" i="20"/>
  <c r="R117" i="20" s="1"/>
  <c r="G117" i="20"/>
  <c r="U117" i="20" s="1"/>
  <c r="C117" i="20"/>
  <c r="J109" i="20"/>
  <c r="X109" i="20" s="1"/>
  <c r="F109" i="20"/>
  <c r="T109" i="20" s="1"/>
  <c r="B109" i="20"/>
  <c r="I109" i="20"/>
  <c r="W109" i="20" s="1"/>
  <c r="E109" i="20"/>
  <c r="S109" i="20" s="1"/>
  <c r="H109" i="20"/>
  <c r="V109" i="20" s="1"/>
  <c r="D109" i="20"/>
  <c r="R109" i="20" s="1"/>
  <c r="G109" i="20"/>
  <c r="U109" i="20" s="1"/>
  <c r="C109" i="20"/>
  <c r="J101" i="20"/>
  <c r="X101" i="20" s="1"/>
  <c r="F101" i="20"/>
  <c r="T101" i="20" s="1"/>
  <c r="B101" i="20"/>
  <c r="I101" i="20"/>
  <c r="W101" i="20" s="1"/>
  <c r="E101" i="20"/>
  <c r="S101" i="20" s="1"/>
  <c r="H101" i="20"/>
  <c r="V101" i="20" s="1"/>
  <c r="D101" i="20"/>
  <c r="R101" i="20" s="1"/>
  <c r="G101" i="20"/>
  <c r="U101" i="20" s="1"/>
  <c r="C101" i="20"/>
  <c r="J93" i="20"/>
  <c r="X93" i="20" s="1"/>
  <c r="F93" i="20"/>
  <c r="T93" i="20" s="1"/>
  <c r="B93" i="20"/>
  <c r="I93" i="20"/>
  <c r="W93" i="20" s="1"/>
  <c r="E93" i="20"/>
  <c r="S93" i="20" s="1"/>
  <c r="H93" i="20"/>
  <c r="V93" i="20" s="1"/>
  <c r="D93" i="20"/>
  <c r="R93" i="20" s="1"/>
  <c r="G93" i="20"/>
  <c r="U93" i="20" s="1"/>
  <c r="C93" i="20"/>
  <c r="C87" i="28"/>
  <c r="B87" i="28"/>
  <c r="J77" i="20"/>
  <c r="X77" i="20" s="1"/>
  <c r="F77" i="20"/>
  <c r="T77" i="20" s="1"/>
  <c r="B77" i="20"/>
  <c r="I77" i="20"/>
  <c r="W77" i="20" s="1"/>
  <c r="E77" i="20"/>
  <c r="S77" i="20" s="1"/>
  <c r="H77" i="20"/>
  <c r="V77" i="20" s="1"/>
  <c r="D77" i="20"/>
  <c r="R77" i="20" s="1"/>
  <c r="G77" i="20"/>
  <c r="U77" i="20" s="1"/>
  <c r="C77" i="20"/>
  <c r="J69" i="20"/>
  <c r="X69" i="20" s="1"/>
  <c r="F69" i="20"/>
  <c r="T69" i="20" s="1"/>
  <c r="B69" i="20"/>
  <c r="I69" i="20"/>
  <c r="W69" i="20" s="1"/>
  <c r="E69" i="20"/>
  <c r="S69" i="20" s="1"/>
  <c r="H69" i="20"/>
  <c r="V69" i="20" s="1"/>
  <c r="D69" i="20"/>
  <c r="R69" i="20" s="1"/>
  <c r="G69" i="20"/>
  <c r="U69" i="20" s="1"/>
  <c r="C69" i="20"/>
  <c r="J61" i="20"/>
  <c r="X61" i="20" s="1"/>
  <c r="F61" i="20"/>
  <c r="T61" i="20" s="1"/>
  <c r="B61" i="20"/>
  <c r="I61" i="20"/>
  <c r="W61" i="20" s="1"/>
  <c r="E61" i="20"/>
  <c r="S61" i="20" s="1"/>
  <c r="H61" i="20"/>
  <c r="V61" i="20" s="1"/>
  <c r="D61" i="20"/>
  <c r="R61" i="20" s="1"/>
  <c r="G61" i="20"/>
  <c r="U61" i="20" s="1"/>
  <c r="C61" i="20"/>
  <c r="C55" i="28"/>
  <c r="B55" i="28"/>
  <c r="J45" i="20"/>
  <c r="X45" i="20" s="1"/>
  <c r="F45" i="20"/>
  <c r="T45" i="20" s="1"/>
  <c r="B45" i="20"/>
  <c r="I45" i="20"/>
  <c r="W45" i="20" s="1"/>
  <c r="H45" i="20"/>
  <c r="V45" i="20" s="1"/>
  <c r="D45" i="20"/>
  <c r="R45" i="20" s="1"/>
  <c r="G45" i="20"/>
  <c r="U45" i="20" s="1"/>
  <c r="C45" i="20"/>
  <c r="E45" i="20"/>
  <c r="S45" i="20" s="1"/>
  <c r="J37" i="20"/>
  <c r="X37" i="20" s="1"/>
  <c r="F37" i="20"/>
  <c r="T37" i="20" s="1"/>
  <c r="B37" i="20"/>
  <c r="H37" i="20"/>
  <c r="V37" i="20" s="1"/>
  <c r="D37" i="20"/>
  <c r="R37" i="20" s="1"/>
  <c r="G37" i="20"/>
  <c r="U37" i="20" s="1"/>
  <c r="C37" i="20"/>
  <c r="I37" i="20"/>
  <c r="W37" i="20" s="1"/>
  <c r="E37" i="20"/>
  <c r="S37" i="20" s="1"/>
  <c r="J29" i="20"/>
  <c r="X29" i="20" s="1"/>
  <c r="F29" i="20"/>
  <c r="T29" i="20" s="1"/>
  <c r="B29" i="20"/>
  <c r="I29" i="20"/>
  <c r="W29" i="20" s="1"/>
  <c r="H29" i="20"/>
  <c r="V29" i="20" s="1"/>
  <c r="D29" i="20"/>
  <c r="R29" i="20" s="1"/>
  <c r="G29" i="20"/>
  <c r="U29" i="20" s="1"/>
  <c r="C29" i="20"/>
  <c r="E29" i="20"/>
  <c r="S29" i="20" s="1"/>
  <c r="J21" i="20"/>
  <c r="X21" i="20" s="1"/>
  <c r="F21" i="20"/>
  <c r="T21" i="20" s="1"/>
  <c r="B21" i="20"/>
  <c r="E21" i="20"/>
  <c r="S21" i="20" s="1"/>
  <c r="I21" i="20"/>
  <c r="W21" i="20" s="1"/>
  <c r="H21" i="20"/>
  <c r="V21" i="20" s="1"/>
  <c r="D21" i="20"/>
  <c r="R21" i="20" s="1"/>
  <c r="G21" i="20"/>
  <c r="U21" i="20" s="1"/>
  <c r="C21" i="20"/>
  <c r="S15" i="21"/>
  <c r="AY15" i="21" s="1"/>
  <c r="O15" i="21"/>
  <c r="AU15" i="21" s="1"/>
  <c r="K15" i="21"/>
  <c r="AQ15" i="21" s="1"/>
  <c r="G15" i="21"/>
  <c r="AM15" i="21" s="1"/>
  <c r="C15" i="21"/>
  <c r="R15" i="21"/>
  <c r="AX15" i="21" s="1"/>
  <c r="N15" i="21"/>
  <c r="AT15" i="21" s="1"/>
  <c r="J15" i="21"/>
  <c r="AP15" i="21" s="1"/>
  <c r="F15" i="21"/>
  <c r="AL15" i="21" s="1"/>
  <c r="B15" i="21"/>
  <c r="Q15" i="21"/>
  <c r="AW15" i="21" s="1"/>
  <c r="M15" i="21"/>
  <c r="AS15" i="21" s="1"/>
  <c r="I15" i="21"/>
  <c r="AO15" i="21" s="1"/>
  <c r="E15" i="21"/>
  <c r="AK15" i="21" s="1"/>
  <c r="P15" i="21"/>
  <c r="AV15" i="21" s="1"/>
  <c r="L15" i="21"/>
  <c r="AR15" i="21" s="1"/>
  <c r="H15" i="21"/>
  <c r="AN15" i="21" s="1"/>
  <c r="D15" i="21"/>
  <c r="AJ15" i="21" s="1"/>
  <c r="S7" i="21"/>
  <c r="O7" i="21"/>
  <c r="K7" i="21"/>
  <c r="G7" i="21"/>
  <c r="C7" i="21"/>
  <c r="R7" i="21"/>
  <c r="N7" i="21"/>
  <c r="J7" i="21"/>
  <c r="F7" i="21"/>
  <c r="B7" i="21"/>
  <c r="Q7" i="21"/>
  <c r="M7" i="21"/>
  <c r="I7" i="21"/>
  <c r="E7" i="21"/>
  <c r="P7" i="21"/>
  <c r="L7" i="21"/>
  <c r="H7" i="21"/>
  <c r="D7" i="21"/>
  <c r="G316" i="20"/>
  <c r="U316" i="20" s="1"/>
  <c r="C316" i="20"/>
  <c r="J316" i="20"/>
  <c r="X316" i="20" s="1"/>
  <c r="F316" i="20"/>
  <c r="T316" i="20" s="1"/>
  <c r="B316" i="20"/>
  <c r="I316" i="20"/>
  <c r="W316" i="20" s="1"/>
  <c r="E316" i="20"/>
  <c r="S316" i="20" s="1"/>
  <c r="H316" i="20"/>
  <c r="V316" i="20" s="1"/>
  <c r="D316" i="20"/>
  <c r="R316" i="20" s="1"/>
  <c r="G300" i="20"/>
  <c r="U300" i="20" s="1"/>
  <c r="C300" i="20"/>
  <c r="J300" i="20"/>
  <c r="X300" i="20" s="1"/>
  <c r="F300" i="20"/>
  <c r="T300" i="20" s="1"/>
  <c r="B300" i="20"/>
  <c r="I300" i="20"/>
  <c r="W300" i="20" s="1"/>
  <c r="E300" i="20"/>
  <c r="S300" i="20" s="1"/>
  <c r="H300" i="20"/>
  <c r="V300" i="20" s="1"/>
  <c r="D300" i="20"/>
  <c r="R300" i="20" s="1"/>
  <c r="G284" i="20"/>
  <c r="U284" i="20" s="1"/>
  <c r="C284" i="20"/>
  <c r="J284" i="20"/>
  <c r="X284" i="20" s="1"/>
  <c r="F284" i="20"/>
  <c r="T284" i="20" s="1"/>
  <c r="B284" i="20"/>
  <c r="I284" i="20"/>
  <c r="W284" i="20" s="1"/>
  <c r="E284" i="20"/>
  <c r="S284" i="20" s="1"/>
  <c r="H284" i="20"/>
  <c r="V284" i="20" s="1"/>
  <c r="D284" i="20"/>
  <c r="R284" i="20" s="1"/>
  <c r="G268" i="20"/>
  <c r="U268" i="20" s="1"/>
  <c r="C268" i="20"/>
  <c r="J268" i="20"/>
  <c r="X268" i="20" s="1"/>
  <c r="F268" i="20"/>
  <c r="T268" i="20" s="1"/>
  <c r="B268" i="20"/>
  <c r="I268" i="20"/>
  <c r="W268" i="20" s="1"/>
  <c r="E268" i="20"/>
  <c r="S268" i="20" s="1"/>
  <c r="H268" i="20"/>
  <c r="V268" i="20" s="1"/>
  <c r="D268" i="20"/>
  <c r="R268" i="20" s="1"/>
  <c r="C254" i="28"/>
  <c r="B254" i="28"/>
  <c r="G236" i="20"/>
  <c r="U236" i="20" s="1"/>
  <c r="C236" i="20"/>
  <c r="J236" i="20"/>
  <c r="X236" i="20" s="1"/>
  <c r="F236" i="20"/>
  <c r="T236" i="20" s="1"/>
  <c r="B236" i="20"/>
  <c r="I236" i="20"/>
  <c r="W236" i="20" s="1"/>
  <c r="E236" i="20"/>
  <c r="S236" i="20" s="1"/>
  <c r="H236" i="20"/>
  <c r="V236" i="20" s="1"/>
  <c r="D236" i="20"/>
  <c r="R236" i="20" s="1"/>
  <c r="G220" i="20"/>
  <c r="U220" i="20" s="1"/>
  <c r="C220" i="20"/>
  <c r="J220" i="20"/>
  <c r="X220" i="20" s="1"/>
  <c r="F220" i="20"/>
  <c r="T220" i="20" s="1"/>
  <c r="B220" i="20"/>
  <c r="I220" i="20"/>
  <c r="W220" i="20" s="1"/>
  <c r="E220" i="20"/>
  <c r="S220" i="20" s="1"/>
  <c r="H220" i="20"/>
  <c r="V220" i="20" s="1"/>
  <c r="D220" i="20"/>
  <c r="R220" i="20" s="1"/>
  <c r="G204" i="20"/>
  <c r="U204" i="20" s="1"/>
  <c r="C204" i="20"/>
  <c r="J204" i="20"/>
  <c r="X204" i="20" s="1"/>
  <c r="F204" i="20"/>
  <c r="T204" i="20" s="1"/>
  <c r="B204" i="20"/>
  <c r="I204" i="20"/>
  <c r="W204" i="20" s="1"/>
  <c r="E204" i="20"/>
  <c r="S204" i="20" s="1"/>
  <c r="H204" i="20"/>
  <c r="V204" i="20" s="1"/>
  <c r="D204" i="20"/>
  <c r="R204" i="20" s="1"/>
  <c r="G188" i="20"/>
  <c r="U188" i="20" s="1"/>
  <c r="C188" i="20"/>
  <c r="J188" i="20"/>
  <c r="X188" i="20" s="1"/>
  <c r="F188" i="20"/>
  <c r="T188" i="20" s="1"/>
  <c r="B188" i="20"/>
  <c r="I188" i="20"/>
  <c r="W188" i="20" s="1"/>
  <c r="E188" i="20"/>
  <c r="S188" i="20" s="1"/>
  <c r="H188" i="20"/>
  <c r="V188" i="20" s="1"/>
  <c r="D188" i="20"/>
  <c r="R188" i="20" s="1"/>
  <c r="G172" i="20"/>
  <c r="U172" i="20" s="1"/>
  <c r="C172" i="20"/>
  <c r="J172" i="20"/>
  <c r="X172" i="20" s="1"/>
  <c r="F172" i="20"/>
  <c r="T172" i="20" s="1"/>
  <c r="B172" i="20"/>
  <c r="I172" i="20"/>
  <c r="W172" i="20" s="1"/>
  <c r="E172" i="20"/>
  <c r="S172" i="20" s="1"/>
  <c r="H172" i="20"/>
  <c r="V172" i="20" s="1"/>
  <c r="D172" i="20"/>
  <c r="R172" i="20" s="1"/>
  <c r="G156" i="20"/>
  <c r="U156" i="20" s="1"/>
  <c r="C156" i="20"/>
  <c r="J156" i="20"/>
  <c r="X156" i="20" s="1"/>
  <c r="F156" i="20"/>
  <c r="T156" i="20" s="1"/>
  <c r="B156" i="20"/>
  <c r="I156" i="20"/>
  <c r="W156" i="20" s="1"/>
  <c r="E156" i="20"/>
  <c r="S156" i="20" s="1"/>
  <c r="H156" i="20"/>
  <c r="V156" i="20" s="1"/>
  <c r="D156" i="20"/>
  <c r="R156" i="20" s="1"/>
  <c r="G140" i="20"/>
  <c r="U140" i="20" s="1"/>
  <c r="C140" i="20"/>
  <c r="J140" i="20"/>
  <c r="X140" i="20" s="1"/>
  <c r="F140" i="20"/>
  <c r="T140" i="20" s="1"/>
  <c r="B140" i="20"/>
  <c r="I140" i="20"/>
  <c r="W140" i="20" s="1"/>
  <c r="E140" i="20"/>
  <c r="S140" i="20" s="1"/>
  <c r="H140" i="20"/>
  <c r="V140" i="20" s="1"/>
  <c r="D140" i="20"/>
  <c r="R140" i="20" s="1"/>
  <c r="C126" i="28"/>
  <c r="B126" i="28"/>
  <c r="G108" i="20"/>
  <c r="U108" i="20" s="1"/>
  <c r="C108" i="20"/>
  <c r="J108" i="20"/>
  <c r="X108" i="20" s="1"/>
  <c r="F108" i="20"/>
  <c r="T108" i="20" s="1"/>
  <c r="B108" i="20"/>
  <c r="I108" i="20"/>
  <c r="W108" i="20" s="1"/>
  <c r="E108" i="20"/>
  <c r="S108" i="20" s="1"/>
  <c r="H108" i="20"/>
  <c r="V108" i="20" s="1"/>
  <c r="D108" i="20"/>
  <c r="R108" i="20" s="1"/>
  <c r="G92" i="20"/>
  <c r="U92" i="20" s="1"/>
  <c r="C92" i="20"/>
  <c r="J92" i="20"/>
  <c r="X92" i="20" s="1"/>
  <c r="F92" i="20"/>
  <c r="T92" i="20" s="1"/>
  <c r="B92" i="20"/>
  <c r="I92" i="20"/>
  <c r="W92" i="20" s="1"/>
  <c r="E92" i="20"/>
  <c r="S92" i="20" s="1"/>
  <c r="H92" i="20"/>
  <c r="V92" i="20" s="1"/>
  <c r="D92" i="20"/>
  <c r="R92" i="20" s="1"/>
  <c r="G76" i="20"/>
  <c r="U76" i="20" s="1"/>
  <c r="C76" i="20"/>
  <c r="J76" i="20"/>
  <c r="X76" i="20" s="1"/>
  <c r="F76" i="20"/>
  <c r="T76" i="20" s="1"/>
  <c r="I76" i="20"/>
  <c r="W76" i="20" s="1"/>
  <c r="E76" i="20"/>
  <c r="S76" i="20" s="1"/>
  <c r="H76" i="20"/>
  <c r="V76" i="20" s="1"/>
  <c r="D76" i="20"/>
  <c r="R76" i="20" s="1"/>
  <c r="B76" i="20"/>
  <c r="G60" i="20"/>
  <c r="U60" i="20" s="1"/>
  <c r="C60" i="20"/>
  <c r="J60" i="20"/>
  <c r="X60" i="20" s="1"/>
  <c r="B60" i="20"/>
  <c r="I60" i="20"/>
  <c r="W60" i="20" s="1"/>
  <c r="E60" i="20"/>
  <c r="S60" i="20" s="1"/>
  <c r="H60" i="20"/>
  <c r="V60" i="20" s="1"/>
  <c r="D60" i="20"/>
  <c r="R60" i="20" s="1"/>
  <c r="F60" i="20"/>
  <c r="T60" i="20" s="1"/>
  <c r="G44" i="20"/>
  <c r="U44" i="20" s="1"/>
  <c r="C44" i="20"/>
  <c r="B44" i="20"/>
  <c r="I44" i="20"/>
  <c r="W44" i="20" s="1"/>
  <c r="E44" i="20"/>
  <c r="S44" i="20" s="1"/>
  <c r="H44" i="20"/>
  <c r="V44" i="20" s="1"/>
  <c r="D44" i="20"/>
  <c r="R44" i="20" s="1"/>
  <c r="J44" i="20"/>
  <c r="X44" i="20" s="1"/>
  <c r="F44" i="20"/>
  <c r="T44" i="20" s="1"/>
  <c r="I270" i="20"/>
  <c r="W270" i="20" s="1"/>
  <c r="E270" i="20"/>
  <c r="S270" i="20" s="1"/>
  <c r="H270" i="20"/>
  <c r="V270" i="20" s="1"/>
  <c r="D270" i="20"/>
  <c r="R270" i="20" s="1"/>
  <c r="G270" i="20"/>
  <c r="U270" i="20" s="1"/>
  <c r="C270" i="20"/>
  <c r="J270" i="20"/>
  <c r="X270" i="20" s="1"/>
  <c r="F270" i="20"/>
  <c r="T270" i="20" s="1"/>
  <c r="B270" i="20"/>
  <c r="I206" i="20"/>
  <c r="W206" i="20" s="1"/>
  <c r="E206" i="20"/>
  <c r="S206" i="20" s="1"/>
  <c r="H206" i="20"/>
  <c r="V206" i="20" s="1"/>
  <c r="D206" i="20"/>
  <c r="R206" i="20" s="1"/>
  <c r="G206" i="20"/>
  <c r="U206" i="20" s="1"/>
  <c r="C206" i="20"/>
  <c r="J206" i="20"/>
  <c r="X206" i="20" s="1"/>
  <c r="F206" i="20"/>
  <c r="T206" i="20" s="1"/>
  <c r="B206" i="20"/>
  <c r="I142" i="20"/>
  <c r="W142" i="20" s="1"/>
  <c r="E142" i="20"/>
  <c r="S142" i="20" s="1"/>
  <c r="H142" i="20"/>
  <c r="V142" i="20" s="1"/>
  <c r="D142" i="20"/>
  <c r="R142" i="20" s="1"/>
  <c r="G142" i="20"/>
  <c r="U142" i="20" s="1"/>
  <c r="C142" i="20"/>
  <c r="J142" i="20"/>
  <c r="X142" i="20" s="1"/>
  <c r="F142" i="20"/>
  <c r="T142" i="20" s="1"/>
  <c r="B142" i="20"/>
  <c r="C86" i="22"/>
  <c r="B86" i="22"/>
  <c r="D86" i="22"/>
  <c r="F86" i="22" s="1"/>
  <c r="R40" i="21"/>
  <c r="AX40" i="21" s="1"/>
  <c r="N40" i="21"/>
  <c r="AT40" i="21" s="1"/>
  <c r="J40" i="21"/>
  <c r="AP40" i="21" s="1"/>
  <c r="F40" i="21"/>
  <c r="AL40" i="21" s="1"/>
  <c r="B40" i="21"/>
  <c r="P40" i="21"/>
  <c r="AV40" i="21" s="1"/>
  <c r="L40" i="21"/>
  <c r="AR40" i="21" s="1"/>
  <c r="H40" i="21"/>
  <c r="AN40" i="21" s="1"/>
  <c r="D40" i="21"/>
  <c r="AJ40" i="21" s="1"/>
  <c r="S40" i="21"/>
  <c r="AY40" i="21" s="1"/>
  <c r="O40" i="21"/>
  <c r="AU40" i="21" s="1"/>
  <c r="K40" i="21"/>
  <c r="AQ40" i="21" s="1"/>
  <c r="G40" i="21"/>
  <c r="AM40" i="21" s="1"/>
  <c r="C40" i="21"/>
  <c r="I40" i="21"/>
  <c r="AO40" i="21" s="1"/>
  <c r="E40" i="21"/>
  <c r="AK40" i="21" s="1"/>
  <c r="Q40" i="21"/>
  <c r="AW40" i="21" s="1"/>
  <c r="M40" i="21"/>
  <c r="AS40" i="21" s="1"/>
  <c r="C30" i="22"/>
  <c r="B30" i="22"/>
  <c r="D30" i="22"/>
  <c r="F30" i="22" s="1"/>
  <c r="P24" i="21"/>
  <c r="AV24" i="21" s="1"/>
  <c r="L24" i="21"/>
  <c r="AR24" i="21" s="1"/>
  <c r="H24" i="21"/>
  <c r="AN24" i="21" s="1"/>
  <c r="D24" i="21"/>
  <c r="AJ24" i="21" s="1"/>
  <c r="S24" i="21"/>
  <c r="AY24" i="21" s="1"/>
  <c r="O24" i="21"/>
  <c r="AU24" i="21" s="1"/>
  <c r="K24" i="21"/>
  <c r="AQ24" i="21" s="1"/>
  <c r="G24" i="21"/>
  <c r="AM24" i="21" s="1"/>
  <c r="C24" i="21"/>
  <c r="R24" i="21"/>
  <c r="AX24" i="21" s="1"/>
  <c r="N24" i="21"/>
  <c r="AT24" i="21" s="1"/>
  <c r="J24" i="21"/>
  <c r="AP24" i="21" s="1"/>
  <c r="F24" i="21"/>
  <c r="AL24" i="21" s="1"/>
  <c r="B24" i="21"/>
  <c r="Q24" i="21"/>
  <c r="AW24" i="21" s="1"/>
  <c r="M24" i="21"/>
  <c r="AS24" i="21" s="1"/>
  <c r="I24" i="21"/>
  <c r="AO24" i="21" s="1"/>
  <c r="E24" i="21"/>
  <c r="AK24" i="21" s="1"/>
  <c r="P16" i="21"/>
  <c r="AV16" i="21" s="1"/>
  <c r="L16" i="21"/>
  <c r="AR16" i="21" s="1"/>
  <c r="H16" i="21"/>
  <c r="AN16" i="21" s="1"/>
  <c r="D16" i="21"/>
  <c r="AJ16" i="21" s="1"/>
  <c r="S16" i="21"/>
  <c r="AY16" i="21" s="1"/>
  <c r="O16" i="21"/>
  <c r="AU16" i="21" s="1"/>
  <c r="K16" i="21"/>
  <c r="AQ16" i="21" s="1"/>
  <c r="G16" i="21"/>
  <c r="AM16" i="21" s="1"/>
  <c r="C16" i="21"/>
  <c r="R16" i="21"/>
  <c r="AX16" i="21" s="1"/>
  <c r="N16" i="21"/>
  <c r="AT16" i="21" s="1"/>
  <c r="J16" i="21"/>
  <c r="AP16" i="21" s="1"/>
  <c r="F16" i="21"/>
  <c r="AL16" i="21" s="1"/>
  <c r="B16" i="21"/>
  <c r="Q16" i="21"/>
  <c r="AW16" i="21" s="1"/>
  <c r="M16" i="21"/>
  <c r="AS16" i="21" s="1"/>
  <c r="I16" i="21"/>
  <c r="AO16" i="21" s="1"/>
  <c r="E16" i="21"/>
  <c r="AK16" i="21" s="1"/>
  <c r="P8" i="21"/>
  <c r="AV8" i="21" s="1"/>
  <c r="L8" i="21"/>
  <c r="AR8" i="21" s="1"/>
  <c r="H8" i="21"/>
  <c r="AN8" i="21" s="1"/>
  <c r="D8" i="21"/>
  <c r="AJ8" i="21" s="1"/>
  <c r="S8" i="21"/>
  <c r="AY8" i="21" s="1"/>
  <c r="O8" i="21"/>
  <c r="AU8" i="21" s="1"/>
  <c r="K8" i="21"/>
  <c r="AQ8" i="21" s="1"/>
  <c r="G8" i="21"/>
  <c r="AM8" i="21" s="1"/>
  <c r="C8" i="21"/>
  <c r="R8" i="21"/>
  <c r="AX8" i="21" s="1"/>
  <c r="N8" i="21"/>
  <c r="AT8" i="21" s="1"/>
  <c r="J8" i="21"/>
  <c r="AP8" i="21" s="1"/>
  <c r="F8" i="21"/>
  <c r="AL8" i="21" s="1"/>
  <c r="B8" i="21"/>
  <c r="Q8" i="21"/>
  <c r="AW8" i="21" s="1"/>
  <c r="M8" i="21"/>
  <c r="AS8" i="21" s="1"/>
  <c r="I8" i="21"/>
  <c r="AO8" i="21" s="1"/>
  <c r="E8" i="21"/>
  <c r="AK8" i="21" s="1"/>
  <c r="C278" i="22"/>
  <c r="B278" i="22"/>
  <c r="D278" i="22"/>
  <c r="F278" i="22" s="1"/>
  <c r="C214" i="22"/>
  <c r="B214" i="22"/>
  <c r="D214" i="22"/>
  <c r="F214" i="22" s="1"/>
  <c r="C150" i="22"/>
  <c r="B150" i="22"/>
  <c r="D150" i="22"/>
  <c r="F150" i="22" s="1"/>
  <c r="C94" i="22"/>
  <c r="B94" i="22"/>
  <c r="D94" i="22"/>
  <c r="F94" i="22" s="1"/>
  <c r="I322" i="20"/>
  <c r="W322" i="20" s="1"/>
  <c r="E322" i="20"/>
  <c r="S322" i="20" s="1"/>
  <c r="H322" i="20"/>
  <c r="V322" i="20" s="1"/>
  <c r="D322" i="20"/>
  <c r="R322" i="20" s="1"/>
  <c r="G322" i="20"/>
  <c r="U322" i="20" s="1"/>
  <c r="C322" i="20"/>
  <c r="J322" i="20"/>
  <c r="X322" i="20" s="1"/>
  <c r="F322" i="20"/>
  <c r="T322" i="20" s="1"/>
  <c r="B322" i="20"/>
  <c r="I258" i="20"/>
  <c r="W258" i="20" s="1"/>
  <c r="E258" i="20"/>
  <c r="S258" i="20" s="1"/>
  <c r="H258" i="20"/>
  <c r="V258" i="20" s="1"/>
  <c r="D258" i="20"/>
  <c r="R258" i="20" s="1"/>
  <c r="G258" i="20"/>
  <c r="U258" i="20" s="1"/>
  <c r="C258" i="20"/>
  <c r="J258" i="20"/>
  <c r="X258" i="20" s="1"/>
  <c r="F258" i="20"/>
  <c r="T258" i="20" s="1"/>
  <c r="B258" i="20"/>
  <c r="I194" i="20"/>
  <c r="W194" i="20" s="1"/>
  <c r="E194" i="20"/>
  <c r="S194" i="20" s="1"/>
  <c r="H194" i="20"/>
  <c r="V194" i="20" s="1"/>
  <c r="D194" i="20"/>
  <c r="R194" i="20" s="1"/>
  <c r="G194" i="20"/>
  <c r="U194" i="20" s="1"/>
  <c r="C194" i="20"/>
  <c r="J194" i="20"/>
  <c r="X194" i="20" s="1"/>
  <c r="F194" i="20"/>
  <c r="T194" i="20" s="1"/>
  <c r="B194" i="20"/>
  <c r="I130" i="20"/>
  <c r="W130" i="20" s="1"/>
  <c r="E130" i="20"/>
  <c r="S130" i="20" s="1"/>
  <c r="H130" i="20"/>
  <c r="V130" i="20" s="1"/>
  <c r="D130" i="20"/>
  <c r="R130" i="20" s="1"/>
  <c r="G130" i="20"/>
  <c r="U130" i="20" s="1"/>
  <c r="C130" i="20"/>
  <c r="J130" i="20"/>
  <c r="X130" i="20" s="1"/>
  <c r="F130" i="20"/>
  <c r="T130" i="20" s="1"/>
  <c r="B130" i="20"/>
  <c r="R52" i="21"/>
  <c r="AX52" i="21" s="1"/>
  <c r="N52" i="21"/>
  <c r="AT52" i="21" s="1"/>
  <c r="J52" i="21"/>
  <c r="AP52" i="21" s="1"/>
  <c r="F52" i="21"/>
  <c r="AL52" i="21" s="1"/>
  <c r="B52" i="21"/>
  <c r="P52" i="21"/>
  <c r="AV52" i="21" s="1"/>
  <c r="L52" i="21"/>
  <c r="AR52" i="21" s="1"/>
  <c r="H52" i="21"/>
  <c r="AN52" i="21" s="1"/>
  <c r="D52" i="21"/>
  <c r="AJ52" i="21" s="1"/>
  <c r="S52" i="21"/>
  <c r="AY52" i="21" s="1"/>
  <c r="O52" i="21"/>
  <c r="AU52" i="21" s="1"/>
  <c r="K52" i="21"/>
  <c r="AQ52" i="21" s="1"/>
  <c r="G52" i="21"/>
  <c r="AM52" i="21" s="1"/>
  <c r="C52" i="21"/>
  <c r="E52" i="21"/>
  <c r="AK52" i="21" s="1"/>
  <c r="Q52" i="21"/>
  <c r="AW52" i="21" s="1"/>
  <c r="M52" i="21"/>
  <c r="AS52" i="21" s="1"/>
  <c r="I52" i="21"/>
  <c r="AO52" i="21" s="1"/>
  <c r="R92" i="21"/>
  <c r="AX92" i="21" s="1"/>
  <c r="N92" i="21"/>
  <c r="AT92" i="21" s="1"/>
  <c r="J92" i="21"/>
  <c r="AP92" i="21" s="1"/>
  <c r="F92" i="21"/>
  <c r="AL92" i="21" s="1"/>
  <c r="B92" i="21"/>
  <c r="P92" i="21"/>
  <c r="AV92" i="21" s="1"/>
  <c r="L92" i="21"/>
  <c r="AR92" i="21" s="1"/>
  <c r="H92" i="21"/>
  <c r="AN92" i="21" s="1"/>
  <c r="D92" i="21"/>
  <c r="AJ92" i="21" s="1"/>
  <c r="S92" i="21"/>
  <c r="AY92" i="21" s="1"/>
  <c r="O92" i="21"/>
  <c r="AU92" i="21" s="1"/>
  <c r="K92" i="21"/>
  <c r="AQ92" i="21" s="1"/>
  <c r="G92" i="21"/>
  <c r="AM92" i="21" s="1"/>
  <c r="C92" i="21"/>
  <c r="M92" i="21"/>
  <c r="AS92" i="21" s="1"/>
  <c r="I92" i="21"/>
  <c r="AO92" i="21" s="1"/>
  <c r="E92" i="21"/>
  <c r="AK92" i="21" s="1"/>
  <c r="Q92" i="21"/>
  <c r="AW92" i="21" s="1"/>
  <c r="I138" i="20"/>
  <c r="W138" i="20" s="1"/>
  <c r="E138" i="20"/>
  <c r="S138" i="20" s="1"/>
  <c r="H138" i="20"/>
  <c r="V138" i="20" s="1"/>
  <c r="D138" i="20"/>
  <c r="R138" i="20" s="1"/>
  <c r="G138" i="20"/>
  <c r="U138" i="20" s="1"/>
  <c r="C138" i="20"/>
  <c r="J138" i="20"/>
  <c r="X138" i="20" s="1"/>
  <c r="F138" i="20"/>
  <c r="T138" i="20" s="1"/>
  <c r="B138" i="20"/>
  <c r="I250" i="20"/>
  <c r="W250" i="20" s="1"/>
  <c r="E250" i="20"/>
  <c r="S250" i="20" s="1"/>
  <c r="H250" i="20"/>
  <c r="V250" i="20" s="1"/>
  <c r="D250" i="20"/>
  <c r="R250" i="20" s="1"/>
  <c r="G250" i="20"/>
  <c r="U250" i="20" s="1"/>
  <c r="C250" i="20"/>
  <c r="J250" i="20"/>
  <c r="X250" i="20" s="1"/>
  <c r="F250" i="20"/>
  <c r="T250" i="20" s="1"/>
  <c r="B250" i="20"/>
  <c r="I298" i="20"/>
  <c r="W298" i="20" s="1"/>
  <c r="E298" i="20"/>
  <c r="S298" i="20" s="1"/>
  <c r="H298" i="20"/>
  <c r="V298" i="20" s="1"/>
  <c r="D298" i="20"/>
  <c r="R298" i="20" s="1"/>
  <c r="G298" i="20"/>
  <c r="U298" i="20" s="1"/>
  <c r="C298" i="20"/>
  <c r="J298" i="20"/>
  <c r="X298" i="20" s="1"/>
  <c r="F298" i="20"/>
  <c r="T298" i="20" s="1"/>
  <c r="B298" i="20"/>
  <c r="H323" i="20"/>
  <c r="V323" i="20" s="1"/>
  <c r="D323" i="20"/>
  <c r="R323" i="20" s="1"/>
  <c r="G323" i="20"/>
  <c r="U323" i="20" s="1"/>
  <c r="C323" i="20"/>
  <c r="J323" i="20"/>
  <c r="X323" i="20" s="1"/>
  <c r="F323" i="20"/>
  <c r="T323" i="20" s="1"/>
  <c r="B323" i="20"/>
  <c r="I323" i="20"/>
  <c r="W323" i="20" s="1"/>
  <c r="E323" i="20"/>
  <c r="S323" i="20" s="1"/>
  <c r="H315" i="20"/>
  <c r="V315" i="20" s="1"/>
  <c r="D315" i="20"/>
  <c r="R315" i="20" s="1"/>
  <c r="G315" i="20"/>
  <c r="U315" i="20" s="1"/>
  <c r="C315" i="20"/>
  <c r="J315" i="20"/>
  <c r="X315" i="20" s="1"/>
  <c r="F315" i="20"/>
  <c r="T315" i="20" s="1"/>
  <c r="B315" i="20"/>
  <c r="I315" i="20"/>
  <c r="W315" i="20" s="1"/>
  <c r="E315" i="20"/>
  <c r="S315" i="20" s="1"/>
  <c r="H307" i="20"/>
  <c r="V307" i="20" s="1"/>
  <c r="D307" i="20"/>
  <c r="R307" i="20" s="1"/>
  <c r="G307" i="20"/>
  <c r="U307" i="20" s="1"/>
  <c r="C307" i="20"/>
  <c r="J307" i="20"/>
  <c r="X307" i="20" s="1"/>
  <c r="F307" i="20"/>
  <c r="T307" i="20" s="1"/>
  <c r="B307" i="20"/>
  <c r="I307" i="20"/>
  <c r="W307" i="20" s="1"/>
  <c r="E307" i="20"/>
  <c r="S307" i="20" s="1"/>
  <c r="H299" i="20"/>
  <c r="V299" i="20" s="1"/>
  <c r="D299" i="20"/>
  <c r="R299" i="20" s="1"/>
  <c r="G299" i="20"/>
  <c r="U299" i="20" s="1"/>
  <c r="C299" i="20"/>
  <c r="J299" i="20"/>
  <c r="X299" i="20" s="1"/>
  <c r="F299" i="20"/>
  <c r="T299" i="20" s="1"/>
  <c r="B299" i="20"/>
  <c r="I299" i="20"/>
  <c r="W299" i="20" s="1"/>
  <c r="E299" i="20"/>
  <c r="S299" i="20" s="1"/>
  <c r="H291" i="20"/>
  <c r="V291" i="20" s="1"/>
  <c r="D291" i="20"/>
  <c r="R291" i="20" s="1"/>
  <c r="G291" i="20"/>
  <c r="U291" i="20" s="1"/>
  <c r="C291" i="20"/>
  <c r="J291" i="20"/>
  <c r="X291" i="20" s="1"/>
  <c r="F291" i="20"/>
  <c r="T291" i="20" s="1"/>
  <c r="B291" i="20"/>
  <c r="I291" i="20"/>
  <c r="W291" i="20" s="1"/>
  <c r="E291" i="20"/>
  <c r="S291" i="20" s="1"/>
  <c r="H283" i="20"/>
  <c r="V283" i="20" s="1"/>
  <c r="D283" i="20"/>
  <c r="R283" i="20" s="1"/>
  <c r="G283" i="20"/>
  <c r="U283" i="20" s="1"/>
  <c r="C283" i="20"/>
  <c r="J283" i="20"/>
  <c r="X283" i="20" s="1"/>
  <c r="F283" i="20"/>
  <c r="T283" i="20" s="1"/>
  <c r="B283" i="20"/>
  <c r="I283" i="20"/>
  <c r="W283" i="20" s="1"/>
  <c r="E283" i="20"/>
  <c r="S283" i="20" s="1"/>
  <c r="H275" i="20"/>
  <c r="V275" i="20" s="1"/>
  <c r="D275" i="20"/>
  <c r="R275" i="20" s="1"/>
  <c r="G275" i="20"/>
  <c r="U275" i="20" s="1"/>
  <c r="C275" i="20"/>
  <c r="J275" i="20"/>
  <c r="X275" i="20" s="1"/>
  <c r="F275" i="20"/>
  <c r="T275" i="20" s="1"/>
  <c r="B275" i="20"/>
  <c r="I275" i="20"/>
  <c r="W275" i="20" s="1"/>
  <c r="E275" i="20"/>
  <c r="S275" i="20" s="1"/>
  <c r="H267" i="20"/>
  <c r="V267" i="20" s="1"/>
  <c r="D267" i="20"/>
  <c r="R267" i="20" s="1"/>
  <c r="G267" i="20"/>
  <c r="U267" i="20" s="1"/>
  <c r="C267" i="20"/>
  <c r="J267" i="20"/>
  <c r="X267" i="20" s="1"/>
  <c r="F267" i="20"/>
  <c r="T267" i="20" s="1"/>
  <c r="B267" i="20"/>
  <c r="I267" i="20"/>
  <c r="W267" i="20" s="1"/>
  <c r="E267" i="20"/>
  <c r="S267" i="20" s="1"/>
  <c r="H259" i="20"/>
  <c r="V259" i="20" s="1"/>
  <c r="D259" i="20"/>
  <c r="R259" i="20" s="1"/>
  <c r="G259" i="20"/>
  <c r="U259" i="20" s="1"/>
  <c r="C259" i="20"/>
  <c r="J259" i="20"/>
  <c r="X259" i="20" s="1"/>
  <c r="F259" i="20"/>
  <c r="T259" i="20" s="1"/>
  <c r="B259" i="20"/>
  <c r="I259" i="20"/>
  <c r="W259" i="20" s="1"/>
  <c r="E259" i="20"/>
  <c r="S259" i="20" s="1"/>
  <c r="H251" i="20"/>
  <c r="V251" i="20" s="1"/>
  <c r="D251" i="20"/>
  <c r="R251" i="20" s="1"/>
  <c r="G251" i="20"/>
  <c r="U251" i="20" s="1"/>
  <c r="C251" i="20"/>
  <c r="J251" i="20"/>
  <c r="X251" i="20" s="1"/>
  <c r="F251" i="20"/>
  <c r="T251" i="20" s="1"/>
  <c r="B251" i="20"/>
  <c r="I251" i="20"/>
  <c r="W251" i="20" s="1"/>
  <c r="E251" i="20"/>
  <c r="S251" i="20" s="1"/>
  <c r="H243" i="20"/>
  <c r="V243" i="20" s="1"/>
  <c r="D243" i="20"/>
  <c r="R243" i="20" s="1"/>
  <c r="G243" i="20"/>
  <c r="U243" i="20" s="1"/>
  <c r="C243" i="20"/>
  <c r="J243" i="20"/>
  <c r="X243" i="20" s="1"/>
  <c r="F243" i="20"/>
  <c r="T243" i="20" s="1"/>
  <c r="B243" i="20"/>
  <c r="I243" i="20"/>
  <c r="W243" i="20" s="1"/>
  <c r="E243" i="20"/>
  <c r="S243" i="20" s="1"/>
  <c r="H235" i="20"/>
  <c r="V235" i="20" s="1"/>
  <c r="D235" i="20"/>
  <c r="R235" i="20" s="1"/>
  <c r="G235" i="20"/>
  <c r="U235" i="20" s="1"/>
  <c r="C235" i="20"/>
  <c r="J235" i="20"/>
  <c r="X235" i="20" s="1"/>
  <c r="F235" i="20"/>
  <c r="T235" i="20" s="1"/>
  <c r="B235" i="20"/>
  <c r="I235" i="20"/>
  <c r="W235" i="20" s="1"/>
  <c r="E235" i="20"/>
  <c r="S235" i="20" s="1"/>
  <c r="H227" i="20"/>
  <c r="V227" i="20" s="1"/>
  <c r="D227" i="20"/>
  <c r="R227" i="20" s="1"/>
  <c r="G227" i="20"/>
  <c r="U227" i="20" s="1"/>
  <c r="C227" i="20"/>
  <c r="J227" i="20"/>
  <c r="X227" i="20" s="1"/>
  <c r="F227" i="20"/>
  <c r="T227" i="20" s="1"/>
  <c r="B227" i="20"/>
  <c r="I227" i="20"/>
  <c r="W227" i="20" s="1"/>
  <c r="E227" i="20"/>
  <c r="S227" i="20" s="1"/>
  <c r="H219" i="20"/>
  <c r="V219" i="20" s="1"/>
  <c r="D219" i="20"/>
  <c r="R219" i="20" s="1"/>
  <c r="G219" i="20"/>
  <c r="U219" i="20" s="1"/>
  <c r="C219" i="20"/>
  <c r="J219" i="20"/>
  <c r="X219" i="20" s="1"/>
  <c r="F219" i="20"/>
  <c r="T219" i="20" s="1"/>
  <c r="B219" i="20"/>
  <c r="I219" i="20"/>
  <c r="W219" i="20" s="1"/>
  <c r="E219" i="20"/>
  <c r="S219" i="20" s="1"/>
  <c r="H211" i="20"/>
  <c r="V211" i="20" s="1"/>
  <c r="D211" i="20"/>
  <c r="R211" i="20" s="1"/>
  <c r="G211" i="20"/>
  <c r="U211" i="20" s="1"/>
  <c r="C211" i="20"/>
  <c r="J211" i="20"/>
  <c r="X211" i="20" s="1"/>
  <c r="F211" i="20"/>
  <c r="T211" i="20" s="1"/>
  <c r="B211" i="20"/>
  <c r="I211" i="20"/>
  <c r="W211" i="20" s="1"/>
  <c r="E211" i="20"/>
  <c r="S211" i="20" s="1"/>
  <c r="H203" i="20"/>
  <c r="V203" i="20" s="1"/>
  <c r="D203" i="20"/>
  <c r="R203" i="20" s="1"/>
  <c r="G203" i="20"/>
  <c r="U203" i="20" s="1"/>
  <c r="C203" i="20"/>
  <c r="J203" i="20"/>
  <c r="X203" i="20" s="1"/>
  <c r="F203" i="20"/>
  <c r="T203" i="20" s="1"/>
  <c r="B203" i="20"/>
  <c r="I203" i="20"/>
  <c r="W203" i="20" s="1"/>
  <c r="E203" i="20"/>
  <c r="S203" i="20" s="1"/>
  <c r="H195" i="20"/>
  <c r="V195" i="20" s="1"/>
  <c r="D195" i="20"/>
  <c r="R195" i="20" s="1"/>
  <c r="G195" i="20"/>
  <c r="U195" i="20" s="1"/>
  <c r="C195" i="20"/>
  <c r="J195" i="20"/>
  <c r="X195" i="20" s="1"/>
  <c r="F195" i="20"/>
  <c r="T195" i="20" s="1"/>
  <c r="B195" i="20"/>
  <c r="I195" i="20"/>
  <c r="W195" i="20" s="1"/>
  <c r="E195" i="20"/>
  <c r="S195" i="20" s="1"/>
  <c r="H187" i="20"/>
  <c r="V187" i="20" s="1"/>
  <c r="D187" i="20"/>
  <c r="R187" i="20" s="1"/>
  <c r="G187" i="20"/>
  <c r="U187" i="20" s="1"/>
  <c r="C187" i="20"/>
  <c r="J187" i="20"/>
  <c r="X187" i="20" s="1"/>
  <c r="F187" i="20"/>
  <c r="T187" i="20" s="1"/>
  <c r="B187" i="20"/>
  <c r="I187" i="20"/>
  <c r="W187" i="20" s="1"/>
  <c r="E187" i="20"/>
  <c r="S187" i="20" s="1"/>
  <c r="H179" i="20"/>
  <c r="V179" i="20" s="1"/>
  <c r="D179" i="20"/>
  <c r="R179" i="20" s="1"/>
  <c r="G179" i="20"/>
  <c r="U179" i="20" s="1"/>
  <c r="C179" i="20"/>
  <c r="J179" i="20"/>
  <c r="X179" i="20" s="1"/>
  <c r="F179" i="20"/>
  <c r="T179" i="20" s="1"/>
  <c r="B179" i="20"/>
  <c r="I179" i="20"/>
  <c r="W179" i="20" s="1"/>
  <c r="E179" i="20"/>
  <c r="S179" i="20" s="1"/>
  <c r="H171" i="20"/>
  <c r="V171" i="20" s="1"/>
  <c r="D171" i="20"/>
  <c r="R171" i="20" s="1"/>
  <c r="G171" i="20"/>
  <c r="U171" i="20" s="1"/>
  <c r="C171" i="20"/>
  <c r="J171" i="20"/>
  <c r="X171" i="20" s="1"/>
  <c r="F171" i="20"/>
  <c r="T171" i="20" s="1"/>
  <c r="B171" i="20"/>
  <c r="I171" i="20"/>
  <c r="W171" i="20" s="1"/>
  <c r="E171" i="20"/>
  <c r="S171" i="20" s="1"/>
  <c r="H163" i="20"/>
  <c r="V163" i="20" s="1"/>
  <c r="D163" i="20"/>
  <c r="R163" i="20" s="1"/>
  <c r="G163" i="20"/>
  <c r="U163" i="20" s="1"/>
  <c r="C163" i="20"/>
  <c r="J163" i="20"/>
  <c r="X163" i="20" s="1"/>
  <c r="F163" i="20"/>
  <c r="T163" i="20" s="1"/>
  <c r="B163" i="20"/>
  <c r="I163" i="20"/>
  <c r="W163" i="20" s="1"/>
  <c r="E163" i="20"/>
  <c r="S163" i="20" s="1"/>
  <c r="H155" i="20"/>
  <c r="V155" i="20" s="1"/>
  <c r="D155" i="20"/>
  <c r="R155" i="20" s="1"/>
  <c r="G155" i="20"/>
  <c r="U155" i="20" s="1"/>
  <c r="C155" i="20"/>
  <c r="J155" i="20"/>
  <c r="X155" i="20" s="1"/>
  <c r="F155" i="20"/>
  <c r="T155" i="20" s="1"/>
  <c r="B155" i="20"/>
  <c r="I155" i="20"/>
  <c r="W155" i="20" s="1"/>
  <c r="E155" i="20"/>
  <c r="S155" i="20" s="1"/>
  <c r="H147" i="20"/>
  <c r="V147" i="20" s="1"/>
  <c r="D147" i="20"/>
  <c r="R147" i="20" s="1"/>
  <c r="G147" i="20"/>
  <c r="U147" i="20" s="1"/>
  <c r="C147" i="20"/>
  <c r="J147" i="20"/>
  <c r="X147" i="20" s="1"/>
  <c r="F147" i="20"/>
  <c r="T147" i="20" s="1"/>
  <c r="B147" i="20"/>
  <c r="I147" i="20"/>
  <c r="W147" i="20" s="1"/>
  <c r="E147" i="20"/>
  <c r="S147" i="20" s="1"/>
  <c r="H139" i="20"/>
  <c r="V139" i="20" s="1"/>
  <c r="D139" i="20"/>
  <c r="R139" i="20" s="1"/>
  <c r="G139" i="20"/>
  <c r="U139" i="20" s="1"/>
  <c r="C139" i="20"/>
  <c r="J139" i="20"/>
  <c r="X139" i="20" s="1"/>
  <c r="F139" i="20"/>
  <c r="T139" i="20" s="1"/>
  <c r="B139" i="20"/>
  <c r="I139" i="20"/>
  <c r="W139" i="20" s="1"/>
  <c r="E139" i="20"/>
  <c r="S139" i="20" s="1"/>
  <c r="H131" i="20"/>
  <c r="V131" i="20" s="1"/>
  <c r="D131" i="20"/>
  <c r="R131" i="20" s="1"/>
  <c r="G131" i="20"/>
  <c r="U131" i="20" s="1"/>
  <c r="C131" i="20"/>
  <c r="J131" i="20"/>
  <c r="X131" i="20" s="1"/>
  <c r="F131" i="20"/>
  <c r="T131" i="20" s="1"/>
  <c r="B131" i="20"/>
  <c r="I131" i="20"/>
  <c r="W131" i="20" s="1"/>
  <c r="E131" i="20"/>
  <c r="S131" i="20" s="1"/>
  <c r="H123" i="20"/>
  <c r="V123" i="20" s="1"/>
  <c r="D123" i="20"/>
  <c r="R123" i="20" s="1"/>
  <c r="G123" i="20"/>
  <c r="U123" i="20" s="1"/>
  <c r="C123" i="20"/>
  <c r="J123" i="20"/>
  <c r="X123" i="20" s="1"/>
  <c r="F123" i="20"/>
  <c r="T123" i="20" s="1"/>
  <c r="B123" i="20"/>
  <c r="I123" i="20"/>
  <c r="W123" i="20" s="1"/>
  <c r="E123" i="20"/>
  <c r="S123" i="20" s="1"/>
  <c r="H115" i="20"/>
  <c r="V115" i="20" s="1"/>
  <c r="D115" i="20"/>
  <c r="R115" i="20" s="1"/>
  <c r="G115" i="20"/>
  <c r="U115" i="20" s="1"/>
  <c r="C115" i="20"/>
  <c r="J115" i="20"/>
  <c r="X115" i="20" s="1"/>
  <c r="F115" i="20"/>
  <c r="T115" i="20" s="1"/>
  <c r="B115" i="20"/>
  <c r="I115" i="20"/>
  <c r="W115" i="20" s="1"/>
  <c r="E115" i="20"/>
  <c r="S115" i="20" s="1"/>
  <c r="H107" i="20"/>
  <c r="V107" i="20" s="1"/>
  <c r="D107" i="20"/>
  <c r="R107" i="20" s="1"/>
  <c r="G107" i="20"/>
  <c r="U107" i="20" s="1"/>
  <c r="C107" i="20"/>
  <c r="J107" i="20"/>
  <c r="X107" i="20" s="1"/>
  <c r="F107" i="20"/>
  <c r="T107" i="20" s="1"/>
  <c r="B107" i="20"/>
  <c r="I107" i="20"/>
  <c r="W107" i="20" s="1"/>
  <c r="E107" i="20"/>
  <c r="S107" i="20" s="1"/>
  <c r="H99" i="20"/>
  <c r="V99" i="20" s="1"/>
  <c r="D99" i="20"/>
  <c r="R99" i="20" s="1"/>
  <c r="G99" i="20"/>
  <c r="U99" i="20" s="1"/>
  <c r="C99" i="20"/>
  <c r="J99" i="20"/>
  <c r="X99" i="20" s="1"/>
  <c r="F99" i="20"/>
  <c r="T99" i="20" s="1"/>
  <c r="B99" i="20"/>
  <c r="I99" i="20"/>
  <c r="W99" i="20" s="1"/>
  <c r="E99" i="20"/>
  <c r="S99" i="20" s="1"/>
  <c r="H91" i="20"/>
  <c r="V91" i="20" s="1"/>
  <c r="D91" i="20"/>
  <c r="R91" i="20" s="1"/>
  <c r="G91" i="20"/>
  <c r="U91" i="20" s="1"/>
  <c r="C91" i="20"/>
  <c r="J91" i="20"/>
  <c r="X91" i="20" s="1"/>
  <c r="F91" i="20"/>
  <c r="T91" i="20" s="1"/>
  <c r="B91" i="20"/>
  <c r="I91" i="20"/>
  <c r="W91" i="20" s="1"/>
  <c r="E91" i="20"/>
  <c r="S91" i="20" s="1"/>
  <c r="H83" i="20"/>
  <c r="V83" i="20" s="1"/>
  <c r="D83" i="20"/>
  <c r="R83" i="20" s="1"/>
  <c r="G83" i="20"/>
  <c r="U83" i="20" s="1"/>
  <c r="C83" i="20"/>
  <c r="J83" i="20"/>
  <c r="X83" i="20" s="1"/>
  <c r="F83" i="20"/>
  <c r="T83" i="20" s="1"/>
  <c r="B83" i="20"/>
  <c r="I83" i="20"/>
  <c r="W83" i="20" s="1"/>
  <c r="E83" i="20"/>
  <c r="S83" i="20" s="1"/>
  <c r="H75" i="20"/>
  <c r="V75" i="20" s="1"/>
  <c r="D75" i="20"/>
  <c r="R75" i="20" s="1"/>
  <c r="G75" i="20"/>
  <c r="U75" i="20" s="1"/>
  <c r="C75" i="20"/>
  <c r="J75" i="20"/>
  <c r="X75" i="20" s="1"/>
  <c r="F75" i="20"/>
  <c r="T75" i="20" s="1"/>
  <c r="B75" i="20"/>
  <c r="I75" i="20"/>
  <c r="W75" i="20" s="1"/>
  <c r="E75" i="20"/>
  <c r="S75" i="20" s="1"/>
  <c r="H67" i="20"/>
  <c r="V67" i="20" s="1"/>
  <c r="D67" i="20"/>
  <c r="R67" i="20" s="1"/>
  <c r="G67" i="20"/>
  <c r="U67" i="20" s="1"/>
  <c r="C67" i="20"/>
  <c r="J67" i="20"/>
  <c r="X67" i="20" s="1"/>
  <c r="F67" i="20"/>
  <c r="T67" i="20" s="1"/>
  <c r="B67" i="20"/>
  <c r="I67" i="20"/>
  <c r="W67" i="20" s="1"/>
  <c r="E67" i="20"/>
  <c r="S67" i="20" s="1"/>
  <c r="H59" i="20"/>
  <c r="V59" i="20" s="1"/>
  <c r="D59" i="20"/>
  <c r="R59" i="20" s="1"/>
  <c r="G59" i="20"/>
  <c r="U59" i="20" s="1"/>
  <c r="C59" i="20"/>
  <c r="J59" i="20"/>
  <c r="X59" i="20" s="1"/>
  <c r="F59" i="20"/>
  <c r="T59" i="20" s="1"/>
  <c r="B59" i="20"/>
  <c r="I59" i="20"/>
  <c r="W59" i="20" s="1"/>
  <c r="E59" i="20"/>
  <c r="S59" i="20" s="1"/>
  <c r="H51" i="20"/>
  <c r="V51" i="20" s="1"/>
  <c r="D51" i="20"/>
  <c r="R51" i="20" s="1"/>
  <c r="C51" i="20"/>
  <c r="G51" i="20"/>
  <c r="U51" i="20" s="1"/>
  <c r="J51" i="20"/>
  <c r="X51" i="20" s="1"/>
  <c r="F51" i="20"/>
  <c r="T51" i="20" s="1"/>
  <c r="B51" i="20"/>
  <c r="I51" i="20"/>
  <c r="W51" i="20" s="1"/>
  <c r="E51" i="20"/>
  <c r="S51" i="20" s="1"/>
  <c r="H43" i="20"/>
  <c r="V43" i="20" s="1"/>
  <c r="D43" i="20"/>
  <c r="R43" i="20" s="1"/>
  <c r="G43" i="20"/>
  <c r="U43" i="20" s="1"/>
  <c r="J43" i="20"/>
  <c r="X43" i="20" s="1"/>
  <c r="F43" i="20"/>
  <c r="T43" i="20" s="1"/>
  <c r="B43" i="20"/>
  <c r="I43" i="20"/>
  <c r="W43" i="20" s="1"/>
  <c r="E43" i="20"/>
  <c r="S43" i="20" s="1"/>
  <c r="C43" i="20"/>
  <c r="H35" i="20"/>
  <c r="V35" i="20" s="1"/>
  <c r="D35" i="20"/>
  <c r="R35" i="20" s="1"/>
  <c r="J35" i="20"/>
  <c r="X35" i="20" s="1"/>
  <c r="F35" i="20"/>
  <c r="T35" i="20" s="1"/>
  <c r="B35" i="20"/>
  <c r="I35" i="20"/>
  <c r="W35" i="20" s="1"/>
  <c r="E35" i="20"/>
  <c r="S35" i="20" s="1"/>
  <c r="G35" i="20"/>
  <c r="U35" i="20" s="1"/>
  <c r="C35" i="20"/>
  <c r="H27" i="20"/>
  <c r="V27" i="20" s="1"/>
  <c r="D27" i="20"/>
  <c r="R27" i="20" s="1"/>
  <c r="J27" i="20"/>
  <c r="X27" i="20" s="1"/>
  <c r="F27" i="20"/>
  <c r="T27" i="20" s="1"/>
  <c r="B27" i="20"/>
  <c r="C27" i="20"/>
  <c r="I27" i="20"/>
  <c r="W27" i="20" s="1"/>
  <c r="E27" i="20"/>
  <c r="S27" i="20" s="1"/>
  <c r="G27" i="20"/>
  <c r="U27" i="20" s="1"/>
  <c r="H19" i="20"/>
  <c r="V19" i="20" s="1"/>
  <c r="D19" i="20"/>
  <c r="R19" i="20" s="1"/>
  <c r="G19" i="20"/>
  <c r="U19" i="20" s="1"/>
  <c r="C19" i="20"/>
  <c r="J19" i="20"/>
  <c r="X19" i="20" s="1"/>
  <c r="F19" i="20"/>
  <c r="T19" i="20" s="1"/>
  <c r="B19" i="20"/>
  <c r="I19" i="20"/>
  <c r="W19" i="20" s="1"/>
  <c r="E19" i="20"/>
  <c r="S19" i="20" s="1"/>
  <c r="H11" i="20"/>
  <c r="V11" i="20" s="1"/>
  <c r="D11" i="20"/>
  <c r="R11" i="20" s="1"/>
  <c r="C11" i="20"/>
  <c r="J11" i="20"/>
  <c r="X11" i="20" s="1"/>
  <c r="F11" i="20"/>
  <c r="T11" i="20" s="1"/>
  <c r="B11" i="20"/>
  <c r="G11" i="20"/>
  <c r="U11" i="20" s="1"/>
  <c r="I11" i="20"/>
  <c r="W11" i="20" s="1"/>
  <c r="E11" i="20"/>
  <c r="S11" i="20" s="1"/>
  <c r="S330" i="21"/>
  <c r="AY330" i="21" s="1"/>
  <c r="AT335" i="14" s="1"/>
  <c r="O330" i="21"/>
  <c r="AU330" i="21" s="1"/>
  <c r="AP335" i="14" s="1"/>
  <c r="K330" i="21"/>
  <c r="AQ330" i="21" s="1"/>
  <c r="AL335" i="14" s="1"/>
  <c r="G330" i="21"/>
  <c r="AM330" i="21" s="1"/>
  <c r="AH335" i="14" s="1"/>
  <c r="C330" i="21"/>
  <c r="R330" i="21"/>
  <c r="AX330" i="21" s="1"/>
  <c r="AS335" i="14" s="1"/>
  <c r="M330" i="21"/>
  <c r="AS330" i="21" s="1"/>
  <c r="AN335" i="14" s="1"/>
  <c r="H330" i="21"/>
  <c r="AN330" i="21" s="1"/>
  <c r="AI335" i="14" s="1"/>
  <c r="B330" i="21"/>
  <c r="P330" i="21"/>
  <c r="AV330" i="21" s="1"/>
  <c r="AQ335" i="14" s="1"/>
  <c r="J330" i="21"/>
  <c r="AP330" i="21" s="1"/>
  <c r="AK335" i="14" s="1"/>
  <c r="E330" i="21"/>
  <c r="AK330" i="21" s="1"/>
  <c r="AF335" i="14" s="1"/>
  <c r="N330" i="21"/>
  <c r="AT330" i="21" s="1"/>
  <c r="AO335" i="14" s="1"/>
  <c r="I330" i="21"/>
  <c r="AO330" i="21" s="1"/>
  <c r="AJ335" i="14" s="1"/>
  <c r="D330" i="21"/>
  <c r="AJ330" i="21" s="1"/>
  <c r="AE335" i="14" s="1"/>
  <c r="Q330" i="21"/>
  <c r="AW330" i="21" s="1"/>
  <c r="AR335" i="14" s="1"/>
  <c r="L330" i="21"/>
  <c r="AR330" i="21" s="1"/>
  <c r="AM335" i="14" s="1"/>
  <c r="F330" i="21"/>
  <c r="AL330" i="21" s="1"/>
  <c r="AG335" i="14" s="1"/>
  <c r="G312" i="20"/>
  <c r="U312" i="20" s="1"/>
  <c r="C312" i="20"/>
  <c r="J312" i="20"/>
  <c r="X312" i="20" s="1"/>
  <c r="F312" i="20"/>
  <c r="T312" i="20" s="1"/>
  <c r="B312" i="20"/>
  <c r="I312" i="20"/>
  <c r="W312" i="20" s="1"/>
  <c r="E312" i="20"/>
  <c r="S312" i="20" s="1"/>
  <c r="H312" i="20"/>
  <c r="V312" i="20" s="1"/>
  <c r="D312" i="20"/>
  <c r="R312" i="20" s="1"/>
  <c r="G296" i="20"/>
  <c r="U296" i="20" s="1"/>
  <c r="C296" i="20"/>
  <c r="J296" i="20"/>
  <c r="X296" i="20" s="1"/>
  <c r="F296" i="20"/>
  <c r="T296" i="20" s="1"/>
  <c r="B296" i="20"/>
  <c r="I296" i="20"/>
  <c r="W296" i="20" s="1"/>
  <c r="E296" i="20"/>
  <c r="S296" i="20" s="1"/>
  <c r="H296" i="20"/>
  <c r="V296" i="20" s="1"/>
  <c r="D296" i="20"/>
  <c r="R296" i="20" s="1"/>
  <c r="G280" i="20"/>
  <c r="U280" i="20" s="1"/>
  <c r="C280" i="20"/>
  <c r="J280" i="20"/>
  <c r="X280" i="20" s="1"/>
  <c r="F280" i="20"/>
  <c r="T280" i="20" s="1"/>
  <c r="B280" i="20"/>
  <c r="I280" i="20"/>
  <c r="W280" i="20" s="1"/>
  <c r="E280" i="20"/>
  <c r="S280" i="20" s="1"/>
  <c r="H280" i="20"/>
  <c r="V280" i="20" s="1"/>
  <c r="D280" i="20"/>
  <c r="R280" i="20" s="1"/>
  <c r="S266" i="21"/>
  <c r="AY266" i="21" s="1"/>
  <c r="O266" i="21"/>
  <c r="AU266" i="21" s="1"/>
  <c r="K266" i="21"/>
  <c r="AQ266" i="21" s="1"/>
  <c r="G266" i="21"/>
  <c r="AM266" i="21" s="1"/>
  <c r="C266" i="21"/>
  <c r="R266" i="21"/>
  <c r="AX266" i="21" s="1"/>
  <c r="M266" i="21"/>
  <c r="AS266" i="21" s="1"/>
  <c r="H266" i="21"/>
  <c r="AN266" i="21" s="1"/>
  <c r="B266" i="21"/>
  <c r="P266" i="21"/>
  <c r="AV266" i="21" s="1"/>
  <c r="J266" i="21"/>
  <c r="AP266" i="21" s="1"/>
  <c r="E266" i="21"/>
  <c r="AK266" i="21" s="1"/>
  <c r="N266" i="21"/>
  <c r="AT266" i="21" s="1"/>
  <c r="I266" i="21"/>
  <c r="AO266" i="21" s="1"/>
  <c r="D266" i="21"/>
  <c r="AJ266" i="21" s="1"/>
  <c r="Q266" i="21"/>
  <c r="AW266" i="21" s="1"/>
  <c r="L266" i="21"/>
  <c r="AR266" i="21" s="1"/>
  <c r="F266" i="21"/>
  <c r="AL266" i="21" s="1"/>
  <c r="G248" i="20"/>
  <c r="U248" i="20" s="1"/>
  <c r="C248" i="20"/>
  <c r="J248" i="20"/>
  <c r="X248" i="20" s="1"/>
  <c r="F248" i="20"/>
  <c r="T248" i="20" s="1"/>
  <c r="B248" i="20"/>
  <c r="I248" i="20"/>
  <c r="W248" i="20" s="1"/>
  <c r="E248" i="20"/>
  <c r="S248" i="20" s="1"/>
  <c r="H248" i="20"/>
  <c r="V248" i="20" s="1"/>
  <c r="D248" i="20"/>
  <c r="R248" i="20" s="1"/>
  <c r="G232" i="20"/>
  <c r="U232" i="20" s="1"/>
  <c r="C232" i="20"/>
  <c r="J232" i="20"/>
  <c r="X232" i="20" s="1"/>
  <c r="F232" i="20"/>
  <c r="T232" i="20" s="1"/>
  <c r="B232" i="20"/>
  <c r="I232" i="20"/>
  <c r="W232" i="20" s="1"/>
  <c r="E232" i="20"/>
  <c r="S232" i="20" s="1"/>
  <c r="H232" i="20"/>
  <c r="V232" i="20" s="1"/>
  <c r="D232" i="20"/>
  <c r="R232" i="20" s="1"/>
  <c r="G216" i="20"/>
  <c r="U216" i="20" s="1"/>
  <c r="C216" i="20"/>
  <c r="J216" i="20"/>
  <c r="X216" i="20" s="1"/>
  <c r="F216" i="20"/>
  <c r="T216" i="20" s="1"/>
  <c r="B216" i="20"/>
  <c r="I216" i="20"/>
  <c r="W216" i="20" s="1"/>
  <c r="E216" i="20"/>
  <c r="S216" i="20" s="1"/>
  <c r="H216" i="20"/>
  <c r="V216" i="20" s="1"/>
  <c r="D216" i="20"/>
  <c r="R216" i="20" s="1"/>
  <c r="S202" i="21"/>
  <c r="AY202" i="21" s="1"/>
  <c r="O202" i="21"/>
  <c r="AU202" i="21" s="1"/>
  <c r="K202" i="21"/>
  <c r="AQ202" i="21" s="1"/>
  <c r="G202" i="21"/>
  <c r="AM202" i="21" s="1"/>
  <c r="C202" i="21"/>
  <c r="R202" i="21"/>
  <c r="AX202" i="21" s="1"/>
  <c r="M202" i="21"/>
  <c r="AS202" i="21" s="1"/>
  <c r="H202" i="21"/>
  <c r="AN202" i="21" s="1"/>
  <c r="B202" i="21"/>
  <c r="P202" i="21"/>
  <c r="AV202" i="21" s="1"/>
  <c r="J202" i="21"/>
  <c r="AP202" i="21" s="1"/>
  <c r="E202" i="21"/>
  <c r="AK202" i="21" s="1"/>
  <c r="N202" i="21"/>
  <c r="AT202" i="21" s="1"/>
  <c r="I202" i="21"/>
  <c r="AO202" i="21" s="1"/>
  <c r="D202" i="21"/>
  <c r="AJ202" i="21" s="1"/>
  <c r="Q202" i="21"/>
  <c r="AW202" i="21" s="1"/>
  <c r="L202" i="21"/>
  <c r="AR202" i="21" s="1"/>
  <c r="F202" i="21"/>
  <c r="AL202" i="21" s="1"/>
  <c r="G184" i="20"/>
  <c r="U184" i="20" s="1"/>
  <c r="C184" i="20"/>
  <c r="J184" i="20"/>
  <c r="X184" i="20" s="1"/>
  <c r="F184" i="20"/>
  <c r="T184" i="20" s="1"/>
  <c r="B184" i="20"/>
  <c r="I184" i="20"/>
  <c r="W184" i="20" s="1"/>
  <c r="E184" i="20"/>
  <c r="S184" i="20" s="1"/>
  <c r="H184" i="20"/>
  <c r="V184" i="20" s="1"/>
  <c r="D184" i="20"/>
  <c r="R184" i="20" s="1"/>
  <c r="G168" i="20"/>
  <c r="U168" i="20" s="1"/>
  <c r="C168" i="20"/>
  <c r="J168" i="20"/>
  <c r="X168" i="20" s="1"/>
  <c r="F168" i="20"/>
  <c r="T168" i="20" s="1"/>
  <c r="B168" i="20"/>
  <c r="I168" i="20"/>
  <c r="W168" i="20" s="1"/>
  <c r="E168" i="20"/>
  <c r="S168" i="20" s="1"/>
  <c r="H168" i="20"/>
  <c r="V168" i="20" s="1"/>
  <c r="D168" i="20"/>
  <c r="R168" i="20" s="1"/>
  <c r="G152" i="20"/>
  <c r="U152" i="20" s="1"/>
  <c r="C152" i="20"/>
  <c r="J152" i="20"/>
  <c r="X152" i="20" s="1"/>
  <c r="F152" i="20"/>
  <c r="T152" i="20" s="1"/>
  <c r="B152" i="20"/>
  <c r="I152" i="20"/>
  <c r="W152" i="20" s="1"/>
  <c r="E152" i="20"/>
  <c r="S152" i="20" s="1"/>
  <c r="H152" i="20"/>
  <c r="V152" i="20" s="1"/>
  <c r="D152" i="20"/>
  <c r="R152" i="20" s="1"/>
  <c r="S138" i="21"/>
  <c r="AY138" i="21" s="1"/>
  <c r="O138" i="21"/>
  <c r="AU138" i="21" s="1"/>
  <c r="K138" i="21"/>
  <c r="AQ138" i="21" s="1"/>
  <c r="G138" i="21"/>
  <c r="AM138" i="21" s="1"/>
  <c r="C138" i="21"/>
  <c r="R138" i="21"/>
  <c r="AX138" i="21" s="1"/>
  <c r="M138" i="21"/>
  <c r="AS138" i="21" s="1"/>
  <c r="H138" i="21"/>
  <c r="AN138" i="21" s="1"/>
  <c r="B138" i="21"/>
  <c r="P138" i="21"/>
  <c r="AV138" i="21" s="1"/>
  <c r="J138" i="21"/>
  <c r="AP138" i="21" s="1"/>
  <c r="E138" i="21"/>
  <c r="AK138" i="21" s="1"/>
  <c r="N138" i="21"/>
  <c r="AT138" i="21" s="1"/>
  <c r="I138" i="21"/>
  <c r="AO138" i="21" s="1"/>
  <c r="D138" i="21"/>
  <c r="AJ138" i="21" s="1"/>
  <c r="Q138" i="21"/>
  <c r="AW138" i="21" s="1"/>
  <c r="L138" i="21"/>
  <c r="AR138" i="21" s="1"/>
  <c r="F138" i="21"/>
  <c r="AL138" i="21" s="1"/>
  <c r="G120" i="20"/>
  <c r="U120" i="20" s="1"/>
  <c r="C120" i="20"/>
  <c r="J120" i="20"/>
  <c r="X120" i="20" s="1"/>
  <c r="F120" i="20"/>
  <c r="T120" i="20" s="1"/>
  <c r="B120" i="20"/>
  <c r="I120" i="20"/>
  <c r="W120" i="20" s="1"/>
  <c r="E120" i="20"/>
  <c r="S120" i="20" s="1"/>
  <c r="H120" i="20"/>
  <c r="V120" i="20" s="1"/>
  <c r="D120" i="20"/>
  <c r="R120" i="20" s="1"/>
  <c r="G104" i="20"/>
  <c r="U104" i="20" s="1"/>
  <c r="C104" i="20"/>
  <c r="J104" i="20"/>
  <c r="X104" i="20" s="1"/>
  <c r="F104" i="20"/>
  <c r="T104" i="20" s="1"/>
  <c r="B104" i="20"/>
  <c r="I104" i="20"/>
  <c r="W104" i="20" s="1"/>
  <c r="E104" i="20"/>
  <c r="S104" i="20" s="1"/>
  <c r="H104" i="20"/>
  <c r="V104" i="20" s="1"/>
  <c r="D104" i="20"/>
  <c r="R104" i="20" s="1"/>
  <c r="G88" i="20"/>
  <c r="U88" i="20" s="1"/>
  <c r="C88" i="20"/>
  <c r="J88" i="20"/>
  <c r="X88" i="20" s="1"/>
  <c r="F88" i="20"/>
  <c r="T88" i="20" s="1"/>
  <c r="B88" i="20"/>
  <c r="I88" i="20"/>
  <c r="W88" i="20" s="1"/>
  <c r="E88" i="20"/>
  <c r="S88" i="20" s="1"/>
  <c r="H88" i="20"/>
  <c r="V88" i="20" s="1"/>
  <c r="D88" i="20"/>
  <c r="R88" i="20" s="1"/>
  <c r="G72" i="20"/>
  <c r="U72" i="20" s="1"/>
  <c r="C72" i="20"/>
  <c r="J72" i="20"/>
  <c r="X72" i="20" s="1"/>
  <c r="B72" i="20"/>
  <c r="I72" i="20"/>
  <c r="W72" i="20" s="1"/>
  <c r="E72" i="20"/>
  <c r="S72" i="20" s="1"/>
  <c r="H72" i="20"/>
  <c r="V72" i="20" s="1"/>
  <c r="D72" i="20"/>
  <c r="R72" i="20" s="1"/>
  <c r="F72" i="20"/>
  <c r="T72" i="20" s="1"/>
  <c r="G56" i="20"/>
  <c r="U56" i="20" s="1"/>
  <c r="C56" i="20"/>
  <c r="B56" i="20"/>
  <c r="F56" i="20"/>
  <c r="T56" i="20" s="1"/>
  <c r="I56" i="20"/>
  <c r="W56" i="20" s="1"/>
  <c r="E56" i="20"/>
  <c r="S56" i="20" s="1"/>
  <c r="H56" i="20"/>
  <c r="V56" i="20" s="1"/>
  <c r="D56" i="20"/>
  <c r="R56" i="20" s="1"/>
  <c r="J56" i="20"/>
  <c r="X56" i="20" s="1"/>
  <c r="C318" i="22"/>
  <c r="B318" i="22"/>
  <c r="D318" i="22"/>
  <c r="F318" i="22" s="1"/>
  <c r="C254" i="22"/>
  <c r="B254" i="22"/>
  <c r="D254" i="22"/>
  <c r="F254" i="22" s="1"/>
  <c r="C190" i="22"/>
  <c r="B190" i="22"/>
  <c r="D190" i="22"/>
  <c r="F190" i="22" s="1"/>
  <c r="C126" i="22"/>
  <c r="B126" i="22"/>
  <c r="D126" i="22"/>
  <c r="F126" i="22" s="1"/>
  <c r="R72" i="21"/>
  <c r="AX72" i="21" s="1"/>
  <c r="N72" i="21"/>
  <c r="AT72" i="21" s="1"/>
  <c r="J72" i="21"/>
  <c r="AP72" i="21" s="1"/>
  <c r="F72" i="21"/>
  <c r="AL72" i="21" s="1"/>
  <c r="B72" i="21"/>
  <c r="P72" i="21"/>
  <c r="AV72" i="21" s="1"/>
  <c r="L72" i="21"/>
  <c r="AR72" i="21" s="1"/>
  <c r="H72" i="21"/>
  <c r="AN72" i="21" s="1"/>
  <c r="D72" i="21"/>
  <c r="AJ72" i="21" s="1"/>
  <c r="S72" i="21"/>
  <c r="AY72" i="21" s="1"/>
  <c r="O72" i="21"/>
  <c r="AU72" i="21" s="1"/>
  <c r="K72" i="21"/>
  <c r="AQ72" i="21" s="1"/>
  <c r="G72" i="21"/>
  <c r="AM72" i="21" s="1"/>
  <c r="C72" i="21"/>
  <c r="I72" i="21"/>
  <c r="AO72" i="21" s="1"/>
  <c r="E72" i="21"/>
  <c r="AK72" i="21" s="1"/>
  <c r="Q72" i="21"/>
  <c r="AW72" i="21" s="1"/>
  <c r="M72" i="21"/>
  <c r="AS72" i="21" s="1"/>
  <c r="G36" i="20"/>
  <c r="U36" i="20" s="1"/>
  <c r="C36" i="20"/>
  <c r="J36" i="20"/>
  <c r="X36" i="20" s="1"/>
  <c r="I36" i="20"/>
  <c r="W36" i="20" s="1"/>
  <c r="E36" i="20"/>
  <c r="S36" i="20" s="1"/>
  <c r="H36" i="20"/>
  <c r="V36" i="20" s="1"/>
  <c r="D36" i="20"/>
  <c r="R36" i="20" s="1"/>
  <c r="F36" i="20"/>
  <c r="T36" i="20" s="1"/>
  <c r="B36" i="20"/>
  <c r="G28" i="20"/>
  <c r="U28" i="20" s="1"/>
  <c r="C28" i="20"/>
  <c r="B28" i="20"/>
  <c r="I28" i="20"/>
  <c r="W28" i="20" s="1"/>
  <c r="E28" i="20"/>
  <c r="S28" i="20" s="1"/>
  <c r="H28" i="20"/>
  <c r="V28" i="20" s="1"/>
  <c r="D28" i="20"/>
  <c r="R28" i="20" s="1"/>
  <c r="J28" i="20"/>
  <c r="X28" i="20" s="1"/>
  <c r="F28" i="20"/>
  <c r="T28" i="20" s="1"/>
  <c r="G20" i="20"/>
  <c r="U20" i="20" s="1"/>
  <c r="C20" i="20"/>
  <c r="F20" i="20"/>
  <c r="T20" i="20" s="1"/>
  <c r="I20" i="20"/>
  <c r="W20" i="20" s="1"/>
  <c r="E20" i="20"/>
  <c r="S20" i="20" s="1"/>
  <c r="J20" i="20"/>
  <c r="X20" i="20" s="1"/>
  <c r="H20" i="20"/>
  <c r="V20" i="20" s="1"/>
  <c r="D20" i="20"/>
  <c r="R20" i="20" s="1"/>
  <c r="B20" i="20"/>
  <c r="G12" i="20"/>
  <c r="U12" i="20" s="1"/>
  <c r="C12" i="20"/>
  <c r="B12" i="20"/>
  <c r="F12" i="20"/>
  <c r="T12" i="20" s="1"/>
  <c r="I12" i="20"/>
  <c r="W12" i="20" s="1"/>
  <c r="E12" i="20"/>
  <c r="S12" i="20" s="1"/>
  <c r="J12" i="20"/>
  <c r="X12" i="20" s="1"/>
  <c r="H12" i="20"/>
  <c r="V12" i="20" s="1"/>
  <c r="D12" i="20"/>
  <c r="R12" i="20" s="1"/>
  <c r="C326" i="22"/>
  <c r="B326" i="22"/>
  <c r="D326" i="22"/>
  <c r="F326" i="22" s="1"/>
  <c r="C262" i="22"/>
  <c r="B262" i="22"/>
  <c r="D262" i="22"/>
  <c r="F262" i="22" s="1"/>
  <c r="C198" i="22"/>
  <c r="B198" i="22"/>
  <c r="D198" i="22"/>
  <c r="F198" i="22" s="1"/>
  <c r="C134" i="22"/>
  <c r="B134" i="22"/>
  <c r="D134" i="22"/>
  <c r="F134" i="22" s="1"/>
  <c r="I78" i="20"/>
  <c r="W78" i="20" s="1"/>
  <c r="E78" i="20"/>
  <c r="S78" i="20" s="1"/>
  <c r="G78" i="20"/>
  <c r="U78" i="20" s="1"/>
  <c r="C78" i="20"/>
  <c r="J78" i="20"/>
  <c r="X78" i="20" s="1"/>
  <c r="F78" i="20"/>
  <c r="T78" i="20" s="1"/>
  <c r="B78" i="20"/>
  <c r="H78" i="20"/>
  <c r="V78" i="20" s="1"/>
  <c r="D78" i="20"/>
  <c r="R78" i="20" s="1"/>
  <c r="I306" i="20"/>
  <c r="W306" i="20" s="1"/>
  <c r="E306" i="20"/>
  <c r="S306" i="20" s="1"/>
  <c r="H306" i="20"/>
  <c r="V306" i="20" s="1"/>
  <c r="D306" i="20"/>
  <c r="R306" i="20" s="1"/>
  <c r="G306" i="20"/>
  <c r="U306" i="20" s="1"/>
  <c r="C306" i="20"/>
  <c r="J306" i="20"/>
  <c r="X306" i="20" s="1"/>
  <c r="F306" i="20"/>
  <c r="T306" i="20" s="1"/>
  <c r="B306" i="20"/>
  <c r="I242" i="20"/>
  <c r="W242" i="20" s="1"/>
  <c r="E242" i="20"/>
  <c r="S242" i="20" s="1"/>
  <c r="H242" i="20"/>
  <c r="V242" i="20" s="1"/>
  <c r="D242" i="20"/>
  <c r="R242" i="20" s="1"/>
  <c r="G242" i="20"/>
  <c r="U242" i="20" s="1"/>
  <c r="C242" i="20"/>
  <c r="J242" i="20"/>
  <c r="X242" i="20" s="1"/>
  <c r="F242" i="20"/>
  <c r="T242" i="20" s="1"/>
  <c r="B242" i="20"/>
  <c r="I178" i="20"/>
  <c r="W178" i="20" s="1"/>
  <c r="E178" i="20"/>
  <c r="S178" i="20" s="1"/>
  <c r="H178" i="20"/>
  <c r="V178" i="20" s="1"/>
  <c r="D178" i="20"/>
  <c r="R178" i="20" s="1"/>
  <c r="G178" i="20"/>
  <c r="U178" i="20" s="1"/>
  <c r="C178" i="20"/>
  <c r="J178" i="20"/>
  <c r="X178" i="20" s="1"/>
  <c r="F178" i="20"/>
  <c r="T178" i="20" s="1"/>
  <c r="B178" i="20"/>
  <c r="R100" i="21"/>
  <c r="AX100" i="21" s="1"/>
  <c r="N100" i="21"/>
  <c r="AT100" i="21" s="1"/>
  <c r="J100" i="21"/>
  <c r="AP100" i="21" s="1"/>
  <c r="F100" i="21"/>
  <c r="AL100" i="21" s="1"/>
  <c r="B100" i="21"/>
  <c r="P100" i="21"/>
  <c r="AV100" i="21" s="1"/>
  <c r="L100" i="21"/>
  <c r="AR100" i="21" s="1"/>
  <c r="H100" i="21"/>
  <c r="AN100" i="21" s="1"/>
  <c r="D100" i="21"/>
  <c r="AJ100" i="21" s="1"/>
  <c r="S100" i="21"/>
  <c r="AY100" i="21" s="1"/>
  <c r="O100" i="21"/>
  <c r="AU100" i="21" s="1"/>
  <c r="K100" i="21"/>
  <c r="AQ100" i="21" s="1"/>
  <c r="G100" i="21"/>
  <c r="AM100" i="21" s="1"/>
  <c r="C100" i="21"/>
  <c r="E100" i="21"/>
  <c r="AK100" i="21" s="1"/>
  <c r="Q100" i="21"/>
  <c r="AW100" i="21" s="1"/>
  <c r="M100" i="21"/>
  <c r="AS100" i="21" s="1"/>
  <c r="I100" i="21"/>
  <c r="AO100" i="21" s="1"/>
  <c r="I282" i="20"/>
  <c r="W282" i="20" s="1"/>
  <c r="E282" i="20"/>
  <c r="S282" i="20" s="1"/>
  <c r="H282" i="20"/>
  <c r="V282" i="20" s="1"/>
  <c r="D282" i="20"/>
  <c r="R282" i="20" s="1"/>
  <c r="G282" i="20"/>
  <c r="U282" i="20" s="1"/>
  <c r="C282" i="20"/>
  <c r="J282" i="20"/>
  <c r="X282" i="20" s="1"/>
  <c r="F282" i="20"/>
  <c r="T282" i="20" s="1"/>
  <c r="B282" i="20"/>
  <c r="I330" i="20"/>
  <c r="W330" i="20" s="1"/>
  <c r="E330" i="20"/>
  <c r="S330" i="20" s="1"/>
  <c r="H330" i="20"/>
  <c r="V330" i="20" s="1"/>
  <c r="D330" i="20"/>
  <c r="R330" i="20" s="1"/>
  <c r="G330" i="20"/>
  <c r="U330" i="20" s="1"/>
  <c r="C330" i="20"/>
  <c r="J330" i="20"/>
  <c r="X330" i="20" s="1"/>
  <c r="F330" i="20"/>
  <c r="T330" i="20" s="1"/>
  <c r="B330" i="20"/>
  <c r="I106" i="20"/>
  <c r="W106" i="20" s="1"/>
  <c r="E106" i="20"/>
  <c r="S106" i="20" s="1"/>
  <c r="H106" i="20"/>
  <c r="V106" i="20" s="1"/>
  <c r="D106" i="20"/>
  <c r="R106" i="20" s="1"/>
  <c r="G106" i="20"/>
  <c r="U106" i="20" s="1"/>
  <c r="C106" i="20"/>
  <c r="J106" i="20"/>
  <c r="X106" i="20" s="1"/>
  <c r="F106" i="20"/>
  <c r="T106" i="20" s="1"/>
  <c r="B106" i="20"/>
  <c r="I186" i="20"/>
  <c r="W186" i="20" s="1"/>
  <c r="E186" i="20"/>
  <c r="S186" i="20" s="1"/>
  <c r="H186" i="20"/>
  <c r="V186" i="20" s="1"/>
  <c r="D186" i="20"/>
  <c r="R186" i="20" s="1"/>
  <c r="G186" i="20"/>
  <c r="U186" i="20" s="1"/>
  <c r="C186" i="20"/>
  <c r="J186" i="20"/>
  <c r="X186" i="20" s="1"/>
  <c r="F186" i="20"/>
  <c r="T186" i="20" s="1"/>
  <c r="B186" i="20"/>
  <c r="I234" i="20"/>
  <c r="W234" i="20" s="1"/>
  <c r="E234" i="20"/>
  <c r="S234" i="20" s="1"/>
  <c r="H234" i="20"/>
  <c r="V234" i="20" s="1"/>
  <c r="D234" i="20"/>
  <c r="R234" i="20" s="1"/>
  <c r="G234" i="20"/>
  <c r="U234" i="20" s="1"/>
  <c r="C234" i="20"/>
  <c r="J234" i="20"/>
  <c r="X234" i="20" s="1"/>
  <c r="F234" i="20"/>
  <c r="T234" i="20" s="1"/>
  <c r="B234" i="20"/>
  <c r="P331" i="21"/>
  <c r="AV331" i="21" s="1"/>
  <c r="AQ336" i="14" s="1"/>
  <c r="L331" i="21"/>
  <c r="AR331" i="21" s="1"/>
  <c r="AM336" i="14" s="1"/>
  <c r="H331" i="21"/>
  <c r="AN331" i="21" s="1"/>
  <c r="AI336" i="14" s="1"/>
  <c r="D331" i="21"/>
  <c r="AJ331" i="21" s="1"/>
  <c r="AE336" i="14" s="1"/>
  <c r="O331" i="21"/>
  <c r="AU331" i="21" s="1"/>
  <c r="AP336" i="14" s="1"/>
  <c r="J331" i="21"/>
  <c r="AP331" i="21" s="1"/>
  <c r="AK336" i="14" s="1"/>
  <c r="E331" i="21"/>
  <c r="AK331" i="21" s="1"/>
  <c r="AF336" i="14" s="1"/>
  <c r="R331" i="21"/>
  <c r="AX331" i="21" s="1"/>
  <c r="AS336" i="14" s="1"/>
  <c r="M331" i="21"/>
  <c r="AS331" i="21" s="1"/>
  <c r="AN336" i="14" s="1"/>
  <c r="G331" i="21"/>
  <c r="AM331" i="21" s="1"/>
  <c r="AH336" i="14" s="1"/>
  <c r="B331" i="21"/>
  <c r="Q331" i="21"/>
  <c r="AW331" i="21" s="1"/>
  <c r="AR336" i="14" s="1"/>
  <c r="K331" i="21"/>
  <c r="AQ331" i="21" s="1"/>
  <c r="AL336" i="14" s="1"/>
  <c r="F331" i="21"/>
  <c r="AL331" i="21" s="1"/>
  <c r="AG336" i="14" s="1"/>
  <c r="C331" i="21"/>
  <c r="S331" i="21"/>
  <c r="AY331" i="21" s="1"/>
  <c r="AT336" i="14" s="1"/>
  <c r="N331" i="21"/>
  <c r="AT331" i="21" s="1"/>
  <c r="AO336" i="14" s="1"/>
  <c r="I331" i="21"/>
  <c r="AO331" i="21" s="1"/>
  <c r="AJ336" i="14" s="1"/>
  <c r="P323" i="21"/>
  <c r="AV323" i="21" s="1"/>
  <c r="AQ328" i="14" s="1"/>
  <c r="L323" i="21"/>
  <c r="AR323" i="21" s="1"/>
  <c r="AM328" i="14" s="1"/>
  <c r="H323" i="21"/>
  <c r="AN323" i="21" s="1"/>
  <c r="AI328" i="14" s="1"/>
  <c r="D323" i="21"/>
  <c r="AJ323" i="21" s="1"/>
  <c r="AE328" i="14" s="1"/>
  <c r="R323" i="21"/>
  <c r="AX323" i="21" s="1"/>
  <c r="AS328" i="14" s="1"/>
  <c r="M323" i="21"/>
  <c r="AS323" i="21" s="1"/>
  <c r="AN328" i="14" s="1"/>
  <c r="G323" i="21"/>
  <c r="AM323" i="21" s="1"/>
  <c r="AH328" i="14" s="1"/>
  <c r="B323" i="21"/>
  <c r="O323" i="21"/>
  <c r="AU323" i="21" s="1"/>
  <c r="AP328" i="14" s="1"/>
  <c r="J323" i="21"/>
  <c r="AP323" i="21" s="1"/>
  <c r="AK328" i="14" s="1"/>
  <c r="E323" i="21"/>
  <c r="AK323" i="21" s="1"/>
  <c r="AF328" i="14" s="1"/>
  <c r="S323" i="21"/>
  <c r="AY323" i="21" s="1"/>
  <c r="AT328" i="14" s="1"/>
  <c r="N323" i="21"/>
  <c r="AT323" i="21" s="1"/>
  <c r="AO328" i="14" s="1"/>
  <c r="I323" i="21"/>
  <c r="AO323" i="21" s="1"/>
  <c r="AJ328" i="14" s="1"/>
  <c r="C323" i="21"/>
  <c r="F323" i="21"/>
  <c r="AL323" i="21" s="1"/>
  <c r="AG328" i="14" s="1"/>
  <c r="Q323" i="21"/>
  <c r="AW323" i="21" s="1"/>
  <c r="AR328" i="14" s="1"/>
  <c r="K323" i="21"/>
  <c r="AQ323" i="21" s="1"/>
  <c r="AL328" i="14" s="1"/>
  <c r="J313" i="20"/>
  <c r="X313" i="20" s="1"/>
  <c r="F313" i="20"/>
  <c r="T313" i="20" s="1"/>
  <c r="B313" i="20"/>
  <c r="I313" i="20"/>
  <c r="W313" i="20" s="1"/>
  <c r="E313" i="20"/>
  <c r="S313" i="20" s="1"/>
  <c r="H313" i="20"/>
  <c r="V313" i="20" s="1"/>
  <c r="D313" i="20"/>
  <c r="R313" i="20" s="1"/>
  <c r="G313" i="20"/>
  <c r="U313" i="20" s="1"/>
  <c r="C313" i="20"/>
  <c r="J305" i="20"/>
  <c r="X305" i="20" s="1"/>
  <c r="F305" i="20"/>
  <c r="T305" i="20" s="1"/>
  <c r="B305" i="20"/>
  <c r="I305" i="20"/>
  <c r="W305" i="20" s="1"/>
  <c r="E305" i="20"/>
  <c r="S305" i="20" s="1"/>
  <c r="H305" i="20"/>
  <c r="V305" i="20" s="1"/>
  <c r="D305" i="20"/>
  <c r="R305" i="20" s="1"/>
  <c r="G305" i="20"/>
  <c r="U305" i="20" s="1"/>
  <c r="C305" i="20"/>
  <c r="P299" i="21"/>
  <c r="AV299" i="21" s="1"/>
  <c r="L299" i="21"/>
  <c r="AR299" i="21" s="1"/>
  <c r="H299" i="21"/>
  <c r="AN299" i="21" s="1"/>
  <c r="D299" i="21"/>
  <c r="AJ299" i="21" s="1"/>
  <c r="O299" i="21"/>
  <c r="AU299" i="21" s="1"/>
  <c r="J299" i="21"/>
  <c r="AP299" i="21" s="1"/>
  <c r="E299" i="21"/>
  <c r="AK299" i="21" s="1"/>
  <c r="R299" i="21"/>
  <c r="AX299" i="21" s="1"/>
  <c r="M299" i="21"/>
  <c r="AS299" i="21" s="1"/>
  <c r="G299" i="21"/>
  <c r="AM299" i="21" s="1"/>
  <c r="B299" i="21"/>
  <c r="Q299" i="21"/>
  <c r="AW299" i="21" s="1"/>
  <c r="K299" i="21"/>
  <c r="AQ299" i="21" s="1"/>
  <c r="F299" i="21"/>
  <c r="AL299" i="21" s="1"/>
  <c r="N299" i="21"/>
  <c r="AT299" i="21" s="1"/>
  <c r="I299" i="21"/>
  <c r="AO299" i="21" s="1"/>
  <c r="C299" i="21"/>
  <c r="S299" i="21"/>
  <c r="AY299" i="21" s="1"/>
  <c r="J289" i="20"/>
  <c r="X289" i="20" s="1"/>
  <c r="F289" i="20"/>
  <c r="T289" i="20" s="1"/>
  <c r="B289" i="20"/>
  <c r="I289" i="20"/>
  <c r="W289" i="20" s="1"/>
  <c r="E289" i="20"/>
  <c r="S289" i="20" s="1"/>
  <c r="H289" i="20"/>
  <c r="V289" i="20" s="1"/>
  <c r="D289" i="20"/>
  <c r="R289" i="20" s="1"/>
  <c r="G289" i="20"/>
  <c r="U289" i="20" s="1"/>
  <c r="C289" i="20"/>
  <c r="J281" i="20"/>
  <c r="X281" i="20" s="1"/>
  <c r="F281" i="20"/>
  <c r="T281" i="20" s="1"/>
  <c r="B281" i="20"/>
  <c r="I281" i="20"/>
  <c r="W281" i="20" s="1"/>
  <c r="E281" i="20"/>
  <c r="S281" i="20" s="1"/>
  <c r="H281" i="20"/>
  <c r="V281" i="20" s="1"/>
  <c r="D281" i="20"/>
  <c r="R281" i="20" s="1"/>
  <c r="G281" i="20"/>
  <c r="U281" i="20" s="1"/>
  <c r="C281" i="20"/>
  <c r="P275" i="21"/>
  <c r="AV275" i="21" s="1"/>
  <c r="L275" i="21"/>
  <c r="AR275" i="21" s="1"/>
  <c r="H275" i="21"/>
  <c r="AN275" i="21" s="1"/>
  <c r="D275" i="21"/>
  <c r="AJ275" i="21" s="1"/>
  <c r="R275" i="21"/>
  <c r="AX275" i="21" s="1"/>
  <c r="M275" i="21"/>
  <c r="AS275" i="21" s="1"/>
  <c r="G275" i="21"/>
  <c r="AM275" i="21" s="1"/>
  <c r="B275" i="21"/>
  <c r="O275" i="21"/>
  <c r="AU275" i="21" s="1"/>
  <c r="J275" i="21"/>
  <c r="AP275" i="21" s="1"/>
  <c r="E275" i="21"/>
  <c r="AK275" i="21" s="1"/>
  <c r="S275" i="21"/>
  <c r="AY275" i="21" s="1"/>
  <c r="N275" i="21"/>
  <c r="AT275" i="21" s="1"/>
  <c r="I275" i="21"/>
  <c r="AO275" i="21" s="1"/>
  <c r="C275" i="21"/>
  <c r="Q275" i="21"/>
  <c r="AW275" i="21" s="1"/>
  <c r="K275" i="21"/>
  <c r="AQ275" i="21" s="1"/>
  <c r="F275" i="21"/>
  <c r="AL275" i="21" s="1"/>
  <c r="P267" i="21"/>
  <c r="AV267" i="21" s="1"/>
  <c r="L267" i="21"/>
  <c r="AR267" i="21" s="1"/>
  <c r="H267" i="21"/>
  <c r="AN267" i="21" s="1"/>
  <c r="D267" i="21"/>
  <c r="AJ267" i="21" s="1"/>
  <c r="O267" i="21"/>
  <c r="AU267" i="21" s="1"/>
  <c r="J267" i="21"/>
  <c r="AP267" i="21" s="1"/>
  <c r="E267" i="21"/>
  <c r="AK267" i="21" s="1"/>
  <c r="R267" i="21"/>
  <c r="AX267" i="21" s="1"/>
  <c r="M267" i="21"/>
  <c r="AS267" i="21" s="1"/>
  <c r="G267" i="21"/>
  <c r="AM267" i="21" s="1"/>
  <c r="B267" i="21"/>
  <c r="Q267" i="21"/>
  <c r="AW267" i="21" s="1"/>
  <c r="K267" i="21"/>
  <c r="AQ267" i="21" s="1"/>
  <c r="F267" i="21"/>
  <c r="AL267" i="21" s="1"/>
  <c r="C267" i="21"/>
  <c r="S267" i="21"/>
  <c r="AY267" i="21" s="1"/>
  <c r="N267" i="21"/>
  <c r="AT267" i="21" s="1"/>
  <c r="I267" i="21"/>
  <c r="AO267" i="21" s="1"/>
  <c r="P259" i="21"/>
  <c r="AV259" i="21" s="1"/>
  <c r="L259" i="21"/>
  <c r="AR259" i="21" s="1"/>
  <c r="H259" i="21"/>
  <c r="AN259" i="21" s="1"/>
  <c r="D259" i="21"/>
  <c r="AJ259" i="21" s="1"/>
  <c r="R259" i="21"/>
  <c r="AX259" i="21" s="1"/>
  <c r="M259" i="21"/>
  <c r="AS259" i="21" s="1"/>
  <c r="G259" i="21"/>
  <c r="AM259" i="21" s="1"/>
  <c r="B259" i="21"/>
  <c r="O259" i="21"/>
  <c r="AU259" i="21" s="1"/>
  <c r="J259" i="21"/>
  <c r="AP259" i="21" s="1"/>
  <c r="E259" i="21"/>
  <c r="AK259" i="21" s="1"/>
  <c r="S259" i="21"/>
  <c r="AY259" i="21" s="1"/>
  <c r="N259" i="21"/>
  <c r="AT259" i="21" s="1"/>
  <c r="I259" i="21"/>
  <c r="AO259" i="21" s="1"/>
  <c r="C259" i="21"/>
  <c r="F259" i="21"/>
  <c r="AL259" i="21" s="1"/>
  <c r="Q259" i="21"/>
  <c r="AW259" i="21" s="1"/>
  <c r="K259" i="21"/>
  <c r="AQ259" i="21" s="1"/>
  <c r="C251" i="28"/>
  <c r="B251" i="28"/>
  <c r="J241" i="20"/>
  <c r="X241" i="20" s="1"/>
  <c r="F241" i="20"/>
  <c r="T241" i="20" s="1"/>
  <c r="B241" i="20"/>
  <c r="I241" i="20"/>
  <c r="W241" i="20" s="1"/>
  <c r="E241" i="20"/>
  <c r="S241" i="20" s="1"/>
  <c r="H241" i="20"/>
  <c r="V241" i="20" s="1"/>
  <c r="D241" i="20"/>
  <c r="R241" i="20" s="1"/>
  <c r="G241" i="20"/>
  <c r="U241" i="20" s="1"/>
  <c r="C241" i="20"/>
  <c r="P235" i="21"/>
  <c r="AV235" i="21" s="1"/>
  <c r="L235" i="21"/>
  <c r="AR235" i="21" s="1"/>
  <c r="H235" i="21"/>
  <c r="AN235" i="21" s="1"/>
  <c r="D235" i="21"/>
  <c r="AJ235" i="21" s="1"/>
  <c r="O235" i="21"/>
  <c r="AU235" i="21" s="1"/>
  <c r="J235" i="21"/>
  <c r="AP235" i="21" s="1"/>
  <c r="E235" i="21"/>
  <c r="AK235" i="21" s="1"/>
  <c r="R235" i="21"/>
  <c r="AX235" i="21" s="1"/>
  <c r="M235" i="21"/>
  <c r="AS235" i="21" s="1"/>
  <c r="G235" i="21"/>
  <c r="AM235" i="21" s="1"/>
  <c r="B235" i="21"/>
  <c r="Q235" i="21"/>
  <c r="AW235" i="21" s="1"/>
  <c r="K235" i="21"/>
  <c r="AQ235" i="21" s="1"/>
  <c r="F235" i="21"/>
  <c r="AL235" i="21" s="1"/>
  <c r="N235" i="21"/>
  <c r="AT235" i="21" s="1"/>
  <c r="I235" i="21"/>
  <c r="AO235" i="21" s="1"/>
  <c r="C235" i="21"/>
  <c r="S235" i="21"/>
  <c r="AY235" i="21" s="1"/>
  <c r="J225" i="20"/>
  <c r="X225" i="20" s="1"/>
  <c r="F225" i="20"/>
  <c r="T225" i="20" s="1"/>
  <c r="B225" i="20"/>
  <c r="I225" i="20"/>
  <c r="W225" i="20" s="1"/>
  <c r="E225" i="20"/>
  <c r="S225" i="20" s="1"/>
  <c r="H225" i="20"/>
  <c r="V225" i="20" s="1"/>
  <c r="D225" i="20"/>
  <c r="R225" i="20" s="1"/>
  <c r="G225" i="20"/>
  <c r="U225" i="20" s="1"/>
  <c r="C225" i="20"/>
  <c r="C219" i="28"/>
  <c r="B219" i="28"/>
  <c r="P211" i="21"/>
  <c r="AV211" i="21" s="1"/>
  <c r="L211" i="21"/>
  <c r="AR211" i="21" s="1"/>
  <c r="H211" i="21"/>
  <c r="AN211" i="21" s="1"/>
  <c r="D211" i="21"/>
  <c r="AJ211" i="21" s="1"/>
  <c r="R211" i="21"/>
  <c r="AX211" i="21" s="1"/>
  <c r="M211" i="21"/>
  <c r="AS211" i="21" s="1"/>
  <c r="G211" i="21"/>
  <c r="AM211" i="21" s="1"/>
  <c r="B211" i="21"/>
  <c r="O211" i="21"/>
  <c r="AU211" i="21" s="1"/>
  <c r="J211" i="21"/>
  <c r="AP211" i="21" s="1"/>
  <c r="E211" i="21"/>
  <c r="AK211" i="21" s="1"/>
  <c r="S211" i="21"/>
  <c r="AY211" i="21" s="1"/>
  <c r="N211" i="21"/>
  <c r="AT211" i="21" s="1"/>
  <c r="I211" i="21"/>
  <c r="AO211" i="21" s="1"/>
  <c r="C211" i="21"/>
  <c r="Q211" i="21"/>
  <c r="AW211" i="21" s="1"/>
  <c r="K211" i="21"/>
  <c r="AQ211" i="21" s="1"/>
  <c r="F211" i="21"/>
  <c r="AL211" i="21" s="1"/>
  <c r="P203" i="21"/>
  <c r="AV203" i="21" s="1"/>
  <c r="L203" i="21"/>
  <c r="AR203" i="21" s="1"/>
  <c r="H203" i="21"/>
  <c r="AN203" i="21" s="1"/>
  <c r="D203" i="21"/>
  <c r="AJ203" i="21" s="1"/>
  <c r="O203" i="21"/>
  <c r="AU203" i="21" s="1"/>
  <c r="J203" i="21"/>
  <c r="AP203" i="21" s="1"/>
  <c r="E203" i="21"/>
  <c r="AK203" i="21" s="1"/>
  <c r="R203" i="21"/>
  <c r="AX203" i="21" s="1"/>
  <c r="M203" i="21"/>
  <c r="AS203" i="21" s="1"/>
  <c r="G203" i="21"/>
  <c r="AM203" i="21" s="1"/>
  <c r="B203" i="21"/>
  <c r="Q203" i="21"/>
  <c r="AW203" i="21" s="1"/>
  <c r="K203" i="21"/>
  <c r="AQ203" i="21" s="1"/>
  <c r="F203" i="21"/>
  <c r="AL203" i="21" s="1"/>
  <c r="C203" i="21"/>
  <c r="S203" i="21"/>
  <c r="AY203" i="21" s="1"/>
  <c r="N203" i="21"/>
  <c r="AT203" i="21" s="1"/>
  <c r="I203" i="21"/>
  <c r="AO203" i="21" s="1"/>
  <c r="P195" i="21"/>
  <c r="AV195" i="21" s="1"/>
  <c r="L195" i="21"/>
  <c r="AR195" i="21" s="1"/>
  <c r="H195" i="21"/>
  <c r="AN195" i="21" s="1"/>
  <c r="D195" i="21"/>
  <c r="AJ195" i="21" s="1"/>
  <c r="R195" i="21"/>
  <c r="AX195" i="21" s="1"/>
  <c r="M195" i="21"/>
  <c r="AS195" i="21" s="1"/>
  <c r="G195" i="21"/>
  <c r="AM195" i="21" s="1"/>
  <c r="B195" i="21"/>
  <c r="O195" i="21"/>
  <c r="AU195" i="21" s="1"/>
  <c r="J195" i="21"/>
  <c r="AP195" i="21" s="1"/>
  <c r="E195" i="21"/>
  <c r="AK195" i="21" s="1"/>
  <c r="S195" i="21"/>
  <c r="AY195" i="21" s="1"/>
  <c r="N195" i="21"/>
  <c r="AT195" i="21" s="1"/>
  <c r="I195" i="21"/>
  <c r="AO195" i="21" s="1"/>
  <c r="C195" i="21"/>
  <c r="F195" i="21"/>
  <c r="AL195" i="21" s="1"/>
  <c r="Q195" i="21"/>
  <c r="AW195" i="21" s="1"/>
  <c r="K195" i="21"/>
  <c r="AQ195" i="21" s="1"/>
  <c r="J185" i="20"/>
  <c r="X185" i="20" s="1"/>
  <c r="F185" i="20"/>
  <c r="T185" i="20" s="1"/>
  <c r="B185" i="20"/>
  <c r="I185" i="20"/>
  <c r="W185" i="20" s="1"/>
  <c r="E185" i="20"/>
  <c r="S185" i="20" s="1"/>
  <c r="H185" i="20"/>
  <c r="V185" i="20" s="1"/>
  <c r="D185" i="20"/>
  <c r="R185" i="20" s="1"/>
  <c r="G185" i="20"/>
  <c r="U185" i="20" s="1"/>
  <c r="C185" i="20"/>
  <c r="J177" i="20"/>
  <c r="X177" i="20" s="1"/>
  <c r="F177" i="20"/>
  <c r="T177" i="20" s="1"/>
  <c r="B177" i="20"/>
  <c r="I177" i="20"/>
  <c r="W177" i="20" s="1"/>
  <c r="E177" i="20"/>
  <c r="S177" i="20" s="1"/>
  <c r="H177" i="20"/>
  <c r="V177" i="20" s="1"/>
  <c r="D177" i="20"/>
  <c r="R177" i="20" s="1"/>
  <c r="G177" i="20"/>
  <c r="U177" i="20" s="1"/>
  <c r="C177" i="20"/>
  <c r="P171" i="21"/>
  <c r="AV171" i="21" s="1"/>
  <c r="L171" i="21"/>
  <c r="AR171" i="21" s="1"/>
  <c r="H171" i="21"/>
  <c r="AN171" i="21" s="1"/>
  <c r="D171" i="21"/>
  <c r="AJ171" i="21" s="1"/>
  <c r="O171" i="21"/>
  <c r="AU171" i="21" s="1"/>
  <c r="J171" i="21"/>
  <c r="AP171" i="21" s="1"/>
  <c r="E171" i="21"/>
  <c r="AK171" i="21" s="1"/>
  <c r="R171" i="21"/>
  <c r="AX171" i="21" s="1"/>
  <c r="M171" i="21"/>
  <c r="AS171" i="21" s="1"/>
  <c r="G171" i="21"/>
  <c r="AM171" i="21" s="1"/>
  <c r="B171" i="21"/>
  <c r="Q171" i="21"/>
  <c r="AW171" i="21" s="1"/>
  <c r="K171" i="21"/>
  <c r="AQ171" i="21" s="1"/>
  <c r="F171" i="21"/>
  <c r="AL171" i="21" s="1"/>
  <c r="N171" i="21"/>
  <c r="AT171" i="21" s="1"/>
  <c r="I171" i="21"/>
  <c r="AO171" i="21" s="1"/>
  <c r="C171" i="21"/>
  <c r="S171" i="21"/>
  <c r="AY171" i="21" s="1"/>
  <c r="J161" i="20"/>
  <c r="X161" i="20" s="1"/>
  <c r="F161" i="20"/>
  <c r="T161" i="20" s="1"/>
  <c r="B161" i="20"/>
  <c r="I161" i="20"/>
  <c r="W161" i="20" s="1"/>
  <c r="E161" i="20"/>
  <c r="S161" i="20" s="1"/>
  <c r="H161" i="20"/>
  <c r="V161" i="20" s="1"/>
  <c r="D161" i="20"/>
  <c r="R161" i="20" s="1"/>
  <c r="G161" i="20"/>
  <c r="U161" i="20" s="1"/>
  <c r="C161" i="20"/>
  <c r="J153" i="20"/>
  <c r="X153" i="20" s="1"/>
  <c r="F153" i="20"/>
  <c r="T153" i="20" s="1"/>
  <c r="B153" i="20"/>
  <c r="I153" i="20"/>
  <c r="W153" i="20" s="1"/>
  <c r="E153" i="20"/>
  <c r="S153" i="20" s="1"/>
  <c r="H153" i="20"/>
  <c r="V153" i="20" s="1"/>
  <c r="D153" i="20"/>
  <c r="R153" i="20" s="1"/>
  <c r="G153" i="20"/>
  <c r="U153" i="20" s="1"/>
  <c r="C153" i="20"/>
  <c r="P147" i="21"/>
  <c r="AV147" i="21" s="1"/>
  <c r="L147" i="21"/>
  <c r="AR147" i="21" s="1"/>
  <c r="H147" i="21"/>
  <c r="AN147" i="21" s="1"/>
  <c r="D147" i="21"/>
  <c r="AJ147" i="21" s="1"/>
  <c r="R147" i="21"/>
  <c r="AX147" i="21" s="1"/>
  <c r="M147" i="21"/>
  <c r="AS147" i="21" s="1"/>
  <c r="G147" i="21"/>
  <c r="AM147" i="21" s="1"/>
  <c r="B147" i="21"/>
  <c r="O147" i="21"/>
  <c r="AU147" i="21" s="1"/>
  <c r="J147" i="21"/>
  <c r="AP147" i="21" s="1"/>
  <c r="E147" i="21"/>
  <c r="AK147" i="21" s="1"/>
  <c r="S147" i="21"/>
  <c r="AY147" i="21" s="1"/>
  <c r="N147" i="21"/>
  <c r="AT147" i="21" s="1"/>
  <c r="I147" i="21"/>
  <c r="AO147" i="21" s="1"/>
  <c r="C147" i="21"/>
  <c r="Q147" i="21"/>
  <c r="AW147" i="21" s="1"/>
  <c r="K147" i="21"/>
  <c r="AQ147" i="21" s="1"/>
  <c r="F147" i="21"/>
  <c r="AL147" i="21" s="1"/>
  <c r="P139" i="21"/>
  <c r="AV139" i="21" s="1"/>
  <c r="L139" i="21"/>
  <c r="AR139" i="21" s="1"/>
  <c r="H139" i="21"/>
  <c r="AN139" i="21" s="1"/>
  <c r="D139" i="21"/>
  <c r="AJ139" i="21" s="1"/>
  <c r="O139" i="21"/>
  <c r="AU139" i="21" s="1"/>
  <c r="J139" i="21"/>
  <c r="AP139" i="21" s="1"/>
  <c r="E139" i="21"/>
  <c r="AK139" i="21" s="1"/>
  <c r="R139" i="21"/>
  <c r="AX139" i="21" s="1"/>
  <c r="M139" i="21"/>
  <c r="AS139" i="21" s="1"/>
  <c r="G139" i="21"/>
  <c r="AM139" i="21" s="1"/>
  <c r="B139" i="21"/>
  <c r="Q139" i="21"/>
  <c r="AW139" i="21" s="1"/>
  <c r="K139" i="21"/>
  <c r="AQ139" i="21" s="1"/>
  <c r="F139" i="21"/>
  <c r="AL139" i="21" s="1"/>
  <c r="C139" i="21"/>
  <c r="S139" i="21"/>
  <c r="AY139" i="21" s="1"/>
  <c r="N139" i="21"/>
  <c r="AT139" i="21" s="1"/>
  <c r="I139" i="21"/>
  <c r="AO139" i="21" s="1"/>
  <c r="P131" i="21"/>
  <c r="AV131" i="21" s="1"/>
  <c r="L131" i="21"/>
  <c r="AR131" i="21" s="1"/>
  <c r="H131" i="21"/>
  <c r="AN131" i="21" s="1"/>
  <c r="D131" i="21"/>
  <c r="AJ131" i="21" s="1"/>
  <c r="R131" i="21"/>
  <c r="AX131" i="21" s="1"/>
  <c r="M131" i="21"/>
  <c r="AS131" i="21" s="1"/>
  <c r="G131" i="21"/>
  <c r="AM131" i="21" s="1"/>
  <c r="B131" i="21"/>
  <c r="O131" i="21"/>
  <c r="AU131" i="21" s="1"/>
  <c r="J131" i="21"/>
  <c r="AP131" i="21" s="1"/>
  <c r="E131" i="21"/>
  <c r="AK131" i="21" s="1"/>
  <c r="S131" i="21"/>
  <c r="AY131" i="21" s="1"/>
  <c r="N131" i="21"/>
  <c r="AT131" i="21" s="1"/>
  <c r="I131" i="21"/>
  <c r="AO131" i="21" s="1"/>
  <c r="C131" i="21"/>
  <c r="F131" i="21"/>
  <c r="AL131" i="21" s="1"/>
  <c r="Q131" i="21"/>
  <c r="AW131" i="21" s="1"/>
  <c r="K131" i="21"/>
  <c r="AQ131" i="21" s="1"/>
  <c r="C123" i="28"/>
  <c r="B123" i="28"/>
  <c r="J113" i="20"/>
  <c r="X113" i="20" s="1"/>
  <c r="F113" i="20"/>
  <c r="T113" i="20" s="1"/>
  <c r="B113" i="20"/>
  <c r="I113" i="20"/>
  <c r="W113" i="20" s="1"/>
  <c r="E113" i="20"/>
  <c r="S113" i="20" s="1"/>
  <c r="H113" i="20"/>
  <c r="V113" i="20" s="1"/>
  <c r="D113" i="20"/>
  <c r="R113" i="20" s="1"/>
  <c r="G113" i="20"/>
  <c r="U113" i="20" s="1"/>
  <c r="C113" i="20"/>
  <c r="P107" i="21"/>
  <c r="AV107" i="21" s="1"/>
  <c r="L107" i="21"/>
  <c r="AR107" i="21" s="1"/>
  <c r="H107" i="21"/>
  <c r="AN107" i="21" s="1"/>
  <c r="D107" i="21"/>
  <c r="AJ107" i="21" s="1"/>
  <c r="O107" i="21"/>
  <c r="AU107" i="21" s="1"/>
  <c r="J107" i="21"/>
  <c r="AP107" i="21" s="1"/>
  <c r="E107" i="21"/>
  <c r="AK107" i="21" s="1"/>
  <c r="R107" i="21"/>
  <c r="AX107" i="21" s="1"/>
  <c r="M107" i="21"/>
  <c r="AS107" i="21" s="1"/>
  <c r="G107" i="21"/>
  <c r="AM107" i="21" s="1"/>
  <c r="B107" i="21"/>
  <c r="Q107" i="21"/>
  <c r="AW107" i="21" s="1"/>
  <c r="K107" i="21"/>
  <c r="AQ107" i="21" s="1"/>
  <c r="F107" i="21"/>
  <c r="AL107" i="21" s="1"/>
  <c r="N107" i="21"/>
  <c r="AT107" i="21" s="1"/>
  <c r="I107" i="21"/>
  <c r="AO107" i="21" s="1"/>
  <c r="C107" i="21"/>
  <c r="S107" i="21"/>
  <c r="AY107" i="21" s="1"/>
  <c r="Q99" i="21"/>
  <c r="AW99" i="21" s="1"/>
  <c r="M99" i="21"/>
  <c r="AS99" i="21" s="1"/>
  <c r="I99" i="21"/>
  <c r="AO99" i="21" s="1"/>
  <c r="E99" i="21"/>
  <c r="AK99" i="21" s="1"/>
  <c r="S99" i="21"/>
  <c r="AY99" i="21" s="1"/>
  <c r="O99" i="21"/>
  <c r="AU99" i="21" s="1"/>
  <c r="K99" i="21"/>
  <c r="AQ99" i="21" s="1"/>
  <c r="G99" i="21"/>
  <c r="AM99" i="21" s="1"/>
  <c r="C99" i="21"/>
  <c r="R99" i="21"/>
  <c r="AX99" i="21" s="1"/>
  <c r="N99" i="21"/>
  <c r="AT99" i="21" s="1"/>
  <c r="J99" i="21"/>
  <c r="AP99" i="21" s="1"/>
  <c r="F99" i="21"/>
  <c r="AL99" i="21" s="1"/>
  <c r="B99" i="21"/>
  <c r="H99" i="21"/>
  <c r="AN99" i="21" s="1"/>
  <c r="D99" i="21"/>
  <c r="AJ99" i="21" s="1"/>
  <c r="P99" i="21"/>
  <c r="AV99" i="21" s="1"/>
  <c r="L99" i="21"/>
  <c r="AR99" i="21" s="1"/>
  <c r="C91" i="28"/>
  <c r="B91" i="28"/>
  <c r="C83" i="28"/>
  <c r="B83" i="28"/>
  <c r="C75" i="28"/>
  <c r="B75" i="28"/>
  <c r="Q67" i="21"/>
  <c r="AW67" i="21" s="1"/>
  <c r="M67" i="21"/>
  <c r="AS67" i="21" s="1"/>
  <c r="I67" i="21"/>
  <c r="AO67" i="21" s="1"/>
  <c r="E67" i="21"/>
  <c r="AK67" i="21" s="1"/>
  <c r="S67" i="21"/>
  <c r="AY67" i="21" s="1"/>
  <c r="O67" i="21"/>
  <c r="AU67" i="21" s="1"/>
  <c r="K67" i="21"/>
  <c r="AQ67" i="21" s="1"/>
  <c r="G67" i="21"/>
  <c r="AM67" i="21" s="1"/>
  <c r="C67" i="21"/>
  <c r="R67" i="21"/>
  <c r="AX67" i="21" s="1"/>
  <c r="N67" i="21"/>
  <c r="AT67" i="21" s="1"/>
  <c r="J67" i="21"/>
  <c r="AP67" i="21" s="1"/>
  <c r="F67" i="21"/>
  <c r="AL67" i="21" s="1"/>
  <c r="B67" i="21"/>
  <c r="H67" i="21"/>
  <c r="AN67" i="21" s="1"/>
  <c r="D67" i="21"/>
  <c r="AJ67" i="21" s="1"/>
  <c r="P67" i="21"/>
  <c r="AV67" i="21" s="1"/>
  <c r="L67" i="21"/>
  <c r="AR67" i="21" s="1"/>
  <c r="C59" i="28"/>
  <c r="B59" i="28"/>
  <c r="C51" i="28"/>
  <c r="B51" i="28"/>
  <c r="C43" i="28"/>
  <c r="B43" i="28"/>
  <c r="Q35" i="21"/>
  <c r="AW35" i="21" s="1"/>
  <c r="M35" i="21"/>
  <c r="AS35" i="21" s="1"/>
  <c r="I35" i="21"/>
  <c r="AO35" i="21" s="1"/>
  <c r="E35" i="21"/>
  <c r="AK35" i="21" s="1"/>
  <c r="S35" i="21"/>
  <c r="AY35" i="21" s="1"/>
  <c r="O35" i="21"/>
  <c r="AU35" i="21" s="1"/>
  <c r="K35" i="21"/>
  <c r="AQ35" i="21" s="1"/>
  <c r="G35" i="21"/>
  <c r="AM35" i="21" s="1"/>
  <c r="C35" i="21"/>
  <c r="R35" i="21"/>
  <c r="AX35" i="21" s="1"/>
  <c r="N35" i="21"/>
  <c r="AT35" i="21" s="1"/>
  <c r="J35" i="21"/>
  <c r="AP35" i="21" s="1"/>
  <c r="F35" i="21"/>
  <c r="AL35" i="21" s="1"/>
  <c r="B35" i="21"/>
  <c r="H35" i="21"/>
  <c r="AN35" i="21" s="1"/>
  <c r="D35" i="21"/>
  <c r="AJ35" i="21" s="1"/>
  <c r="P35" i="21"/>
  <c r="AV35" i="21" s="1"/>
  <c r="L35" i="21"/>
  <c r="AR35" i="21" s="1"/>
  <c r="J25" i="20"/>
  <c r="X25" i="20" s="1"/>
  <c r="F25" i="20"/>
  <c r="T25" i="20" s="1"/>
  <c r="B25" i="20"/>
  <c r="I25" i="20"/>
  <c r="W25" i="20" s="1"/>
  <c r="E25" i="20"/>
  <c r="S25" i="20" s="1"/>
  <c r="H25" i="20"/>
  <c r="V25" i="20" s="1"/>
  <c r="D25" i="20"/>
  <c r="R25" i="20" s="1"/>
  <c r="G25" i="20"/>
  <c r="U25" i="20" s="1"/>
  <c r="C25" i="20"/>
  <c r="J17" i="20"/>
  <c r="X17" i="20" s="1"/>
  <c r="F17" i="20"/>
  <c r="T17" i="20" s="1"/>
  <c r="B17" i="20"/>
  <c r="I17" i="20"/>
  <c r="W17" i="20" s="1"/>
  <c r="H17" i="20"/>
  <c r="V17" i="20" s="1"/>
  <c r="D17" i="20"/>
  <c r="R17" i="20" s="1"/>
  <c r="E17" i="20"/>
  <c r="S17" i="20" s="1"/>
  <c r="G17" i="20"/>
  <c r="U17" i="20" s="1"/>
  <c r="C17" i="20"/>
  <c r="J9" i="20"/>
  <c r="X9" i="20" s="1"/>
  <c r="F9" i="20"/>
  <c r="T9" i="20" s="1"/>
  <c r="B9" i="20"/>
  <c r="I9" i="20"/>
  <c r="W9" i="20" s="1"/>
  <c r="E9" i="20"/>
  <c r="S9" i="20" s="1"/>
  <c r="H9" i="20"/>
  <c r="V9" i="20" s="1"/>
  <c r="D9" i="20"/>
  <c r="R9" i="20" s="1"/>
  <c r="G9" i="20"/>
  <c r="U9" i="20" s="1"/>
  <c r="C9" i="20"/>
  <c r="S326" i="21"/>
  <c r="AY326" i="21" s="1"/>
  <c r="AT331" i="14" s="1"/>
  <c r="O326" i="21"/>
  <c r="AU326" i="21" s="1"/>
  <c r="AP331" i="14" s="1"/>
  <c r="K326" i="21"/>
  <c r="AQ326" i="21" s="1"/>
  <c r="AL331" i="14" s="1"/>
  <c r="G326" i="21"/>
  <c r="AM326" i="21" s="1"/>
  <c r="AH331" i="14" s="1"/>
  <c r="C326" i="21"/>
  <c r="N326" i="21"/>
  <c r="AT326" i="21" s="1"/>
  <c r="AO331" i="14" s="1"/>
  <c r="I326" i="21"/>
  <c r="AO326" i="21" s="1"/>
  <c r="AJ331" i="14" s="1"/>
  <c r="D326" i="21"/>
  <c r="AJ326" i="21" s="1"/>
  <c r="AE331" i="14" s="1"/>
  <c r="Q326" i="21"/>
  <c r="AW326" i="21" s="1"/>
  <c r="AR331" i="14" s="1"/>
  <c r="L326" i="21"/>
  <c r="AR326" i="21" s="1"/>
  <c r="AM331" i="14" s="1"/>
  <c r="F326" i="21"/>
  <c r="AL326" i="21" s="1"/>
  <c r="AG331" i="14" s="1"/>
  <c r="P326" i="21"/>
  <c r="AV326" i="21" s="1"/>
  <c r="AQ331" i="14" s="1"/>
  <c r="J326" i="21"/>
  <c r="AP326" i="21" s="1"/>
  <c r="AK331" i="14" s="1"/>
  <c r="E326" i="21"/>
  <c r="AK326" i="21" s="1"/>
  <c r="AF331" i="14" s="1"/>
  <c r="H326" i="21"/>
  <c r="AN326" i="21" s="1"/>
  <c r="AI331" i="14" s="1"/>
  <c r="B326" i="21"/>
  <c r="R326" i="21"/>
  <c r="AX326" i="21" s="1"/>
  <c r="AS331" i="14" s="1"/>
  <c r="M326" i="21"/>
  <c r="AS326" i="21" s="1"/>
  <c r="AN331" i="14" s="1"/>
  <c r="S310" i="21"/>
  <c r="AY310" i="21" s="1"/>
  <c r="O310" i="21"/>
  <c r="AU310" i="21" s="1"/>
  <c r="K310" i="21"/>
  <c r="AQ310" i="21" s="1"/>
  <c r="G310" i="21"/>
  <c r="AM310" i="21" s="1"/>
  <c r="C310" i="21"/>
  <c r="N310" i="21"/>
  <c r="AT310" i="21" s="1"/>
  <c r="I310" i="21"/>
  <c r="AO310" i="21" s="1"/>
  <c r="D310" i="21"/>
  <c r="AJ310" i="21" s="1"/>
  <c r="Q310" i="21"/>
  <c r="AW310" i="21" s="1"/>
  <c r="L310" i="21"/>
  <c r="AR310" i="21" s="1"/>
  <c r="F310" i="21"/>
  <c r="AL310" i="21" s="1"/>
  <c r="P310" i="21"/>
  <c r="AV310" i="21" s="1"/>
  <c r="J310" i="21"/>
  <c r="AP310" i="21" s="1"/>
  <c r="E310" i="21"/>
  <c r="AK310" i="21" s="1"/>
  <c r="M310" i="21"/>
  <c r="AS310" i="21" s="1"/>
  <c r="H310" i="21"/>
  <c r="AN310" i="21" s="1"/>
  <c r="B310" i="21"/>
  <c r="R310" i="21"/>
  <c r="AX310" i="21" s="1"/>
  <c r="S294" i="21"/>
  <c r="AY294" i="21" s="1"/>
  <c r="O294" i="21"/>
  <c r="AU294" i="21" s="1"/>
  <c r="K294" i="21"/>
  <c r="AQ294" i="21" s="1"/>
  <c r="G294" i="21"/>
  <c r="AM294" i="21" s="1"/>
  <c r="C294" i="21"/>
  <c r="N294" i="21"/>
  <c r="AT294" i="21" s="1"/>
  <c r="I294" i="21"/>
  <c r="AO294" i="21" s="1"/>
  <c r="D294" i="21"/>
  <c r="AJ294" i="21" s="1"/>
  <c r="Q294" i="21"/>
  <c r="AW294" i="21" s="1"/>
  <c r="L294" i="21"/>
  <c r="AR294" i="21" s="1"/>
  <c r="F294" i="21"/>
  <c r="AL294" i="21" s="1"/>
  <c r="P294" i="21"/>
  <c r="AV294" i="21" s="1"/>
  <c r="J294" i="21"/>
  <c r="AP294" i="21" s="1"/>
  <c r="E294" i="21"/>
  <c r="AK294" i="21" s="1"/>
  <c r="R294" i="21"/>
  <c r="AX294" i="21" s="1"/>
  <c r="M294" i="21"/>
  <c r="AS294" i="21" s="1"/>
  <c r="H294" i="21"/>
  <c r="AN294" i="21" s="1"/>
  <c r="B294" i="21"/>
  <c r="S278" i="21"/>
  <c r="AY278" i="21" s="1"/>
  <c r="O278" i="21"/>
  <c r="AU278" i="21" s="1"/>
  <c r="K278" i="21"/>
  <c r="AQ278" i="21" s="1"/>
  <c r="G278" i="21"/>
  <c r="AM278" i="21" s="1"/>
  <c r="C278" i="21"/>
  <c r="N278" i="21"/>
  <c r="AT278" i="21" s="1"/>
  <c r="I278" i="21"/>
  <c r="AO278" i="21" s="1"/>
  <c r="D278" i="21"/>
  <c r="AJ278" i="21" s="1"/>
  <c r="Q278" i="21"/>
  <c r="AW278" i="21" s="1"/>
  <c r="L278" i="21"/>
  <c r="AR278" i="21" s="1"/>
  <c r="F278" i="21"/>
  <c r="AL278" i="21" s="1"/>
  <c r="P278" i="21"/>
  <c r="AV278" i="21" s="1"/>
  <c r="J278" i="21"/>
  <c r="AP278" i="21" s="1"/>
  <c r="E278" i="21"/>
  <c r="AK278" i="21" s="1"/>
  <c r="B278" i="21"/>
  <c r="R278" i="21"/>
  <c r="AX278" i="21" s="1"/>
  <c r="M278" i="21"/>
  <c r="AS278" i="21" s="1"/>
  <c r="H278" i="21"/>
  <c r="AN278" i="21" s="1"/>
  <c r="S262" i="21"/>
  <c r="AY262" i="21" s="1"/>
  <c r="O262" i="21"/>
  <c r="AU262" i="21" s="1"/>
  <c r="AP267" i="14" s="1"/>
  <c r="K262" i="21"/>
  <c r="AQ262" i="21" s="1"/>
  <c r="AL267" i="14" s="1"/>
  <c r="G262" i="21"/>
  <c r="AM262" i="21" s="1"/>
  <c r="C262" i="21"/>
  <c r="N262" i="21"/>
  <c r="AT262" i="21" s="1"/>
  <c r="AO267" i="14" s="1"/>
  <c r="I262" i="21"/>
  <c r="AO262" i="21" s="1"/>
  <c r="D262" i="21"/>
  <c r="AJ262" i="21" s="1"/>
  <c r="AE267" i="14" s="1"/>
  <c r="Q262" i="21"/>
  <c r="AW262" i="21" s="1"/>
  <c r="AR267" i="14" s="1"/>
  <c r="L262" i="21"/>
  <c r="AR262" i="21" s="1"/>
  <c r="AM267" i="14" s="1"/>
  <c r="F262" i="21"/>
  <c r="AL262" i="21" s="1"/>
  <c r="AG267" i="14" s="1"/>
  <c r="P262" i="21"/>
  <c r="AV262" i="21" s="1"/>
  <c r="AQ267" i="14" s="1"/>
  <c r="J262" i="21"/>
  <c r="AP262" i="21" s="1"/>
  <c r="AK267" i="14" s="1"/>
  <c r="E262" i="21"/>
  <c r="AK262" i="21" s="1"/>
  <c r="AF267" i="14" s="1"/>
  <c r="H262" i="21"/>
  <c r="AN262" i="21" s="1"/>
  <c r="B262" i="21"/>
  <c r="R262" i="21"/>
  <c r="AX262" i="21" s="1"/>
  <c r="M262" i="21"/>
  <c r="AS262" i="21" s="1"/>
  <c r="AN267" i="14" s="1"/>
  <c r="S246" i="21"/>
  <c r="AY246" i="21" s="1"/>
  <c r="O246" i="21"/>
  <c r="AU246" i="21" s="1"/>
  <c r="K246" i="21"/>
  <c r="AQ246" i="21" s="1"/>
  <c r="G246" i="21"/>
  <c r="AM246" i="21" s="1"/>
  <c r="C246" i="21"/>
  <c r="N246" i="21"/>
  <c r="AT246" i="21" s="1"/>
  <c r="I246" i="21"/>
  <c r="AO246" i="21" s="1"/>
  <c r="D246" i="21"/>
  <c r="AJ246" i="21" s="1"/>
  <c r="Q246" i="21"/>
  <c r="AW246" i="21" s="1"/>
  <c r="L246" i="21"/>
  <c r="AR246" i="21" s="1"/>
  <c r="F246" i="21"/>
  <c r="AL246" i="21" s="1"/>
  <c r="P246" i="21"/>
  <c r="AV246" i="21" s="1"/>
  <c r="J246" i="21"/>
  <c r="AP246" i="21" s="1"/>
  <c r="E246" i="21"/>
  <c r="AK246" i="21" s="1"/>
  <c r="M246" i="21"/>
  <c r="AS246" i="21" s="1"/>
  <c r="H246" i="21"/>
  <c r="AN246" i="21" s="1"/>
  <c r="B246" i="21"/>
  <c r="R246" i="21"/>
  <c r="AX246" i="21" s="1"/>
  <c r="S230" i="21"/>
  <c r="AY230" i="21" s="1"/>
  <c r="O230" i="21"/>
  <c r="AU230" i="21" s="1"/>
  <c r="K230" i="21"/>
  <c r="AQ230" i="21" s="1"/>
  <c r="G230" i="21"/>
  <c r="AM230" i="21" s="1"/>
  <c r="C230" i="21"/>
  <c r="N230" i="21"/>
  <c r="AT230" i="21" s="1"/>
  <c r="I230" i="21"/>
  <c r="AO230" i="21" s="1"/>
  <c r="D230" i="21"/>
  <c r="AJ230" i="21" s="1"/>
  <c r="Q230" i="21"/>
  <c r="AW230" i="21" s="1"/>
  <c r="L230" i="21"/>
  <c r="AR230" i="21" s="1"/>
  <c r="F230" i="21"/>
  <c r="AL230" i="21" s="1"/>
  <c r="P230" i="21"/>
  <c r="AV230" i="21" s="1"/>
  <c r="J230" i="21"/>
  <c r="AP230" i="21" s="1"/>
  <c r="E230" i="21"/>
  <c r="AK230" i="21" s="1"/>
  <c r="R230" i="21"/>
  <c r="AX230" i="21" s="1"/>
  <c r="M230" i="21"/>
  <c r="AS230" i="21" s="1"/>
  <c r="H230" i="21"/>
  <c r="AN230" i="21" s="1"/>
  <c r="B230" i="21"/>
  <c r="S214" i="21"/>
  <c r="AY214" i="21" s="1"/>
  <c r="O214" i="21"/>
  <c r="AU214" i="21" s="1"/>
  <c r="K214" i="21"/>
  <c r="AQ214" i="21" s="1"/>
  <c r="G214" i="21"/>
  <c r="AM214" i="21" s="1"/>
  <c r="C214" i="21"/>
  <c r="N214" i="21"/>
  <c r="AT214" i="21" s="1"/>
  <c r="I214" i="21"/>
  <c r="AO214" i="21" s="1"/>
  <c r="D214" i="21"/>
  <c r="AJ214" i="21" s="1"/>
  <c r="Q214" i="21"/>
  <c r="AW214" i="21" s="1"/>
  <c r="L214" i="21"/>
  <c r="AR214" i="21" s="1"/>
  <c r="F214" i="21"/>
  <c r="AL214" i="21" s="1"/>
  <c r="P214" i="21"/>
  <c r="AV214" i="21" s="1"/>
  <c r="J214" i="21"/>
  <c r="AP214" i="21" s="1"/>
  <c r="E214" i="21"/>
  <c r="AK214" i="21" s="1"/>
  <c r="B214" i="21"/>
  <c r="R214" i="21"/>
  <c r="AX214" i="21" s="1"/>
  <c r="M214" i="21"/>
  <c r="AS214" i="21" s="1"/>
  <c r="H214" i="21"/>
  <c r="AN214" i="21" s="1"/>
  <c r="S198" i="21"/>
  <c r="AY198" i="21" s="1"/>
  <c r="O198" i="21"/>
  <c r="AU198" i="21" s="1"/>
  <c r="K198" i="21"/>
  <c r="AQ198" i="21" s="1"/>
  <c r="G198" i="21"/>
  <c r="AM198" i="21" s="1"/>
  <c r="C198" i="21"/>
  <c r="N198" i="21"/>
  <c r="AT198" i="21" s="1"/>
  <c r="I198" i="21"/>
  <c r="AO198" i="21" s="1"/>
  <c r="D198" i="21"/>
  <c r="AJ198" i="21" s="1"/>
  <c r="Q198" i="21"/>
  <c r="AW198" i="21" s="1"/>
  <c r="L198" i="21"/>
  <c r="AR198" i="21" s="1"/>
  <c r="F198" i="21"/>
  <c r="AL198" i="21" s="1"/>
  <c r="P198" i="21"/>
  <c r="AV198" i="21" s="1"/>
  <c r="J198" i="21"/>
  <c r="AP198" i="21" s="1"/>
  <c r="E198" i="21"/>
  <c r="AK198" i="21" s="1"/>
  <c r="H198" i="21"/>
  <c r="AN198" i="21" s="1"/>
  <c r="B198" i="21"/>
  <c r="R198" i="21"/>
  <c r="AX198" i="21" s="1"/>
  <c r="M198" i="21"/>
  <c r="AS198" i="21" s="1"/>
  <c r="S182" i="21"/>
  <c r="AY182" i="21" s="1"/>
  <c r="O182" i="21"/>
  <c r="AU182" i="21" s="1"/>
  <c r="K182" i="21"/>
  <c r="AQ182" i="21" s="1"/>
  <c r="G182" i="21"/>
  <c r="AM182" i="21" s="1"/>
  <c r="C182" i="21"/>
  <c r="N182" i="21"/>
  <c r="AT182" i="21" s="1"/>
  <c r="I182" i="21"/>
  <c r="AO182" i="21" s="1"/>
  <c r="D182" i="21"/>
  <c r="AJ182" i="21" s="1"/>
  <c r="Q182" i="21"/>
  <c r="AW182" i="21" s="1"/>
  <c r="L182" i="21"/>
  <c r="AR182" i="21" s="1"/>
  <c r="F182" i="21"/>
  <c r="AL182" i="21" s="1"/>
  <c r="P182" i="21"/>
  <c r="AV182" i="21" s="1"/>
  <c r="J182" i="21"/>
  <c r="AP182" i="21" s="1"/>
  <c r="E182" i="21"/>
  <c r="AK182" i="21" s="1"/>
  <c r="M182" i="21"/>
  <c r="AS182" i="21" s="1"/>
  <c r="H182" i="21"/>
  <c r="AN182" i="21" s="1"/>
  <c r="B182" i="21"/>
  <c r="R182" i="21"/>
  <c r="AX182" i="21" s="1"/>
  <c r="S166" i="21"/>
  <c r="AY166" i="21" s="1"/>
  <c r="O166" i="21"/>
  <c r="AU166" i="21" s="1"/>
  <c r="K166" i="21"/>
  <c r="AQ166" i="21" s="1"/>
  <c r="G166" i="21"/>
  <c r="AM166" i="21" s="1"/>
  <c r="C166" i="21"/>
  <c r="N166" i="21"/>
  <c r="AT166" i="21" s="1"/>
  <c r="I166" i="21"/>
  <c r="AO166" i="21" s="1"/>
  <c r="D166" i="21"/>
  <c r="AJ166" i="21" s="1"/>
  <c r="Q166" i="21"/>
  <c r="AW166" i="21" s="1"/>
  <c r="L166" i="21"/>
  <c r="AR166" i="21" s="1"/>
  <c r="F166" i="21"/>
  <c r="AL166" i="21" s="1"/>
  <c r="P166" i="21"/>
  <c r="AV166" i="21" s="1"/>
  <c r="J166" i="21"/>
  <c r="AP166" i="21" s="1"/>
  <c r="E166" i="21"/>
  <c r="AK166" i="21" s="1"/>
  <c r="R166" i="21"/>
  <c r="AX166" i="21" s="1"/>
  <c r="M166" i="21"/>
  <c r="AS166" i="21" s="1"/>
  <c r="H166" i="21"/>
  <c r="AN166" i="21" s="1"/>
  <c r="B166" i="21"/>
  <c r="S150" i="21"/>
  <c r="AY150" i="21" s="1"/>
  <c r="O150" i="21"/>
  <c r="AU150" i="21" s="1"/>
  <c r="K150" i="21"/>
  <c r="AQ150" i="21" s="1"/>
  <c r="G150" i="21"/>
  <c r="AM150" i="21" s="1"/>
  <c r="C150" i="21"/>
  <c r="N150" i="21"/>
  <c r="AT150" i="21" s="1"/>
  <c r="I150" i="21"/>
  <c r="AO150" i="21" s="1"/>
  <c r="D150" i="21"/>
  <c r="AJ150" i="21" s="1"/>
  <c r="Q150" i="21"/>
  <c r="AW150" i="21" s="1"/>
  <c r="L150" i="21"/>
  <c r="AR150" i="21" s="1"/>
  <c r="F150" i="21"/>
  <c r="AL150" i="21" s="1"/>
  <c r="P150" i="21"/>
  <c r="AV150" i="21" s="1"/>
  <c r="J150" i="21"/>
  <c r="AP150" i="21" s="1"/>
  <c r="E150" i="21"/>
  <c r="AK150" i="21" s="1"/>
  <c r="B150" i="21"/>
  <c r="R150" i="21"/>
  <c r="AX150" i="21" s="1"/>
  <c r="M150" i="21"/>
  <c r="AS150" i="21" s="1"/>
  <c r="H150" i="21"/>
  <c r="AN150" i="21" s="1"/>
  <c r="S134" i="21"/>
  <c r="AY134" i="21" s="1"/>
  <c r="O134" i="21"/>
  <c r="AU134" i="21" s="1"/>
  <c r="K134" i="21"/>
  <c r="AQ134" i="21" s="1"/>
  <c r="G134" i="21"/>
  <c r="AM134" i="21" s="1"/>
  <c r="C134" i="21"/>
  <c r="N134" i="21"/>
  <c r="AT134" i="21" s="1"/>
  <c r="I134" i="21"/>
  <c r="AO134" i="21" s="1"/>
  <c r="D134" i="21"/>
  <c r="AJ134" i="21" s="1"/>
  <c r="Q134" i="21"/>
  <c r="AW134" i="21" s="1"/>
  <c r="L134" i="21"/>
  <c r="AR134" i="21" s="1"/>
  <c r="F134" i="21"/>
  <c r="AL134" i="21" s="1"/>
  <c r="P134" i="21"/>
  <c r="AV134" i="21" s="1"/>
  <c r="J134" i="21"/>
  <c r="AP134" i="21" s="1"/>
  <c r="E134" i="21"/>
  <c r="AK134" i="21" s="1"/>
  <c r="H134" i="21"/>
  <c r="AN134" i="21" s="1"/>
  <c r="B134" i="21"/>
  <c r="R134" i="21"/>
  <c r="AX134" i="21" s="1"/>
  <c r="M134" i="21"/>
  <c r="AS134" i="21" s="1"/>
  <c r="S118" i="21"/>
  <c r="AY118" i="21" s="1"/>
  <c r="O118" i="21"/>
  <c r="AU118" i="21" s="1"/>
  <c r="K118" i="21"/>
  <c r="AQ118" i="21" s="1"/>
  <c r="G118" i="21"/>
  <c r="AM118" i="21" s="1"/>
  <c r="C118" i="21"/>
  <c r="N118" i="21"/>
  <c r="AT118" i="21" s="1"/>
  <c r="I118" i="21"/>
  <c r="AO118" i="21" s="1"/>
  <c r="D118" i="21"/>
  <c r="AJ118" i="21" s="1"/>
  <c r="Q118" i="21"/>
  <c r="AW118" i="21" s="1"/>
  <c r="L118" i="21"/>
  <c r="AR118" i="21" s="1"/>
  <c r="F118" i="21"/>
  <c r="AL118" i="21" s="1"/>
  <c r="P118" i="21"/>
  <c r="AV118" i="21" s="1"/>
  <c r="J118" i="21"/>
  <c r="AP118" i="21" s="1"/>
  <c r="E118" i="21"/>
  <c r="AK118" i="21" s="1"/>
  <c r="M118" i="21"/>
  <c r="AS118" i="21" s="1"/>
  <c r="H118" i="21"/>
  <c r="AN118" i="21" s="1"/>
  <c r="B118" i="21"/>
  <c r="R118" i="21"/>
  <c r="AX118" i="21" s="1"/>
  <c r="P102" i="21"/>
  <c r="AV102" i="21" s="1"/>
  <c r="L102" i="21"/>
  <c r="AR102" i="21" s="1"/>
  <c r="H102" i="21"/>
  <c r="AN102" i="21" s="1"/>
  <c r="D102" i="21"/>
  <c r="AJ102" i="21" s="1"/>
  <c r="R102" i="21"/>
  <c r="AX102" i="21" s="1"/>
  <c r="N102" i="21"/>
  <c r="AT102" i="21" s="1"/>
  <c r="J102" i="21"/>
  <c r="AP102" i="21" s="1"/>
  <c r="F102" i="21"/>
  <c r="AL102" i="21" s="1"/>
  <c r="B102" i="21"/>
  <c r="Q102" i="21"/>
  <c r="AW102" i="21" s="1"/>
  <c r="M102" i="21"/>
  <c r="AS102" i="21" s="1"/>
  <c r="I102" i="21"/>
  <c r="AO102" i="21" s="1"/>
  <c r="E102" i="21"/>
  <c r="AK102" i="21" s="1"/>
  <c r="O102" i="21"/>
  <c r="AU102" i="21" s="1"/>
  <c r="K102" i="21"/>
  <c r="AQ102" i="21" s="1"/>
  <c r="G102" i="21"/>
  <c r="AM102" i="21" s="1"/>
  <c r="S102" i="21"/>
  <c r="AY102" i="21" s="1"/>
  <c r="C102" i="21"/>
  <c r="P86" i="21"/>
  <c r="AV86" i="21" s="1"/>
  <c r="L86" i="21"/>
  <c r="AR86" i="21" s="1"/>
  <c r="H86" i="21"/>
  <c r="AN86" i="21" s="1"/>
  <c r="D86" i="21"/>
  <c r="AJ86" i="21" s="1"/>
  <c r="R86" i="21"/>
  <c r="AX86" i="21" s="1"/>
  <c r="N86" i="21"/>
  <c r="AT86" i="21" s="1"/>
  <c r="J86" i="21"/>
  <c r="AP86" i="21" s="1"/>
  <c r="F86" i="21"/>
  <c r="AL86" i="21" s="1"/>
  <c r="B86" i="21"/>
  <c r="Q86" i="21"/>
  <c r="AW86" i="21" s="1"/>
  <c r="M86" i="21"/>
  <c r="AS86" i="21" s="1"/>
  <c r="I86" i="21"/>
  <c r="AO86" i="21" s="1"/>
  <c r="E86" i="21"/>
  <c r="AK86" i="21" s="1"/>
  <c r="O86" i="21"/>
  <c r="AU86" i="21" s="1"/>
  <c r="K86" i="21"/>
  <c r="AQ86" i="21" s="1"/>
  <c r="G86" i="21"/>
  <c r="AM86" i="21" s="1"/>
  <c r="S86" i="21"/>
  <c r="AY86" i="21" s="1"/>
  <c r="C86" i="21"/>
  <c r="P70" i="21"/>
  <c r="AV70" i="21" s="1"/>
  <c r="L70" i="21"/>
  <c r="AR70" i="21" s="1"/>
  <c r="H70" i="21"/>
  <c r="AN70" i="21" s="1"/>
  <c r="D70" i="21"/>
  <c r="AJ70" i="21" s="1"/>
  <c r="R70" i="21"/>
  <c r="AX70" i="21" s="1"/>
  <c r="N70" i="21"/>
  <c r="AT70" i="21" s="1"/>
  <c r="J70" i="21"/>
  <c r="AP70" i="21" s="1"/>
  <c r="F70" i="21"/>
  <c r="AL70" i="21" s="1"/>
  <c r="B70" i="21"/>
  <c r="Q70" i="21"/>
  <c r="AW70" i="21" s="1"/>
  <c r="M70" i="21"/>
  <c r="AS70" i="21" s="1"/>
  <c r="I70" i="21"/>
  <c r="AO70" i="21" s="1"/>
  <c r="E70" i="21"/>
  <c r="AK70" i="21" s="1"/>
  <c r="O70" i="21"/>
  <c r="AU70" i="21" s="1"/>
  <c r="K70" i="21"/>
  <c r="AQ70" i="21" s="1"/>
  <c r="G70" i="21"/>
  <c r="AM70" i="21" s="1"/>
  <c r="S70" i="21"/>
  <c r="AY70" i="21" s="1"/>
  <c r="C70" i="21"/>
  <c r="P54" i="21"/>
  <c r="AV54" i="21" s="1"/>
  <c r="L54" i="21"/>
  <c r="AR54" i="21" s="1"/>
  <c r="H54" i="21"/>
  <c r="AN54" i="21" s="1"/>
  <c r="D54" i="21"/>
  <c r="AJ54" i="21" s="1"/>
  <c r="R54" i="21"/>
  <c r="AX54" i="21" s="1"/>
  <c r="N54" i="21"/>
  <c r="AT54" i="21" s="1"/>
  <c r="J54" i="21"/>
  <c r="AP54" i="21" s="1"/>
  <c r="F54" i="21"/>
  <c r="AL54" i="21" s="1"/>
  <c r="B54" i="21"/>
  <c r="Q54" i="21"/>
  <c r="AW54" i="21" s="1"/>
  <c r="M54" i="21"/>
  <c r="AS54" i="21" s="1"/>
  <c r="I54" i="21"/>
  <c r="AO54" i="21" s="1"/>
  <c r="E54" i="21"/>
  <c r="AK54" i="21" s="1"/>
  <c r="O54" i="21"/>
  <c r="AU54" i="21" s="1"/>
  <c r="K54" i="21"/>
  <c r="AQ54" i="21" s="1"/>
  <c r="G54" i="21"/>
  <c r="AM54" i="21" s="1"/>
  <c r="S54" i="21"/>
  <c r="AY54" i="21" s="1"/>
  <c r="C54" i="21"/>
  <c r="C302" i="22"/>
  <c r="B302" i="22"/>
  <c r="D302" i="22"/>
  <c r="F302" i="22" s="1"/>
  <c r="C238" i="22"/>
  <c r="B238" i="22"/>
  <c r="D238" i="22"/>
  <c r="F238" i="22" s="1"/>
  <c r="C174" i="22"/>
  <c r="B174" i="22"/>
  <c r="D174" i="22"/>
  <c r="F174" i="22" s="1"/>
  <c r="C114" i="22"/>
  <c r="B114" i="22"/>
  <c r="D114" i="22"/>
  <c r="F114" i="22" s="1"/>
  <c r="R56" i="21"/>
  <c r="AX56" i="21" s="1"/>
  <c r="N56" i="21"/>
  <c r="AT56" i="21" s="1"/>
  <c r="J56" i="21"/>
  <c r="AP56" i="21" s="1"/>
  <c r="F56" i="21"/>
  <c r="AL56" i="21" s="1"/>
  <c r="B56" i="21"/>
  <c r="P56" i="21"/>
  <c r="AV56" i="21" s="1"/>
  <c r="L56" i="21"/>
  <c r="AR56" i="21" s="1"/>
  <c r="H56" i="21"/>
  <c r="AN56" i="21" s="1"/>
  <c r="D56" i="21"/>
  <c r="AJ56" i="21" s="1"/>
  <c r="S56" i="21"/>
  <c r="AY56" i="21" s="1"/>
  <c r="O56" i="21"/>
  <c r="AU56" i="21" s="1"/>
  <c r="K56" i="21"/>
  <c r="AQ56" i="21" s="1"/>
  <c r="G56" i="21"/>
  <c r="AM56" i="21" s="1"/>
  <c r="C56" i="21"/>
  <c r="I56" i="21"/>
  <c r="AO56" i="21" s="1"/>
  <c r="E56" i="21"/>
  <c r="AK56" i="21" s="1"/>
  <c r="Q56" i="21"/>
  <c r="AW56" i="21" s="1"/>
  <c r="M56" i="21"/>
  <c r="AS56" i="21" s="1"/>
  <c r="I34" i="20"/>
  <c r="W34" i="20" s="1"/>
  <c r="E34" i="20"/>
  <c r="S34" i="20" s="1"/>
  <c r="H34" i="20"/>
  <c r="V34" i="20" s="1"/>
  <c r="D34" i="20"/>
  <c r="R34" i="20" s="1"/>
  <c r="G34" i="20"/>
  <c r="U34" i="20" s="1"/>
  <c r="C34" i="20"/>
  <c r="J34" i="20"/>
  <c r="X34" i="20" s="1"/>
  <c r="F34" i="20"/>
  <c r="T34" i="20" s="1"/>
  <c r="B34" i="20"/>
  <c r="I26" i="20"/>
  <c r="W26" i="20" s="1"/>
  <c r="E26" i="20"/>
  <c r="S26" i="20" s="1"/>
  <c r="D26" i="20"/>
  <c r="R26" i="20" s="1"/>
  <c r="G26" i="20"/>
  <c r="U26" i="20" s="1"/>
  <c r="C26" i="20"/>
  <c r="H26" i="20"/>
  <c r="V26" i="20" s="1"/>
  <c r="J26" i="20"/>
  <c r="X26" i="20" s="1"/>
  <c r="F26" i="20"/>
  <c r="T26" i="20" s="1"/>
  <c r="B26" i="20"/>
  <c r="B20" i="28"/>
  <c r="C20" i="28"/>
  <c r="I10" i="20"/>
  <c r="W10" i="20" s="1"/>
  <c r="E10" i="20"/>
  <c r="S10" i="20" s="1"/>
  <c r="D10" i="20"/>
  <c r="R10" i="20" s="1"/>
  <c r="G10" i="20"/>
  <c r="U10" i="20" s="1"/>
  <c r="C10" i="20"/>
  <c r="J10" i="20"/>
  <c r="X10" i="20" s="1"/>
  <c r="F10" i="20"/>
  <c r="T10" i="20" s="1"/>
  <c r="B10" i="20"/>
  <c r="H10" i="20"/>
  <c r="V10" i="20" s="1"/>
  <c r="I310" i="20"/>
  <c r="W310" i="20" s="1"/>
  <c r="E310" i="20"/>
  <c r="S310" i="20" s="1"/>
  <c r="H310" i="20"/>
  <c r="V310" i="20" s="1"/>
  <c r="D310" i="20"/>
  <c r="R310" i="20" s="1"/>
  <c r="G310" i="20"/>
  <c r="U310" i="20" s="1"/>
  <c r="C310" i="20"/>
  <c r="J310" i="20"/>
  <c r="X310" i="20" s="1"/>
  <c r="F310" i="20"/>
  <c r="T310" i="20" s="1"/>
  <c r="B310" i="20"/>
  <c r="I246" i="20"/>
  <c r="W246" i="20" s="1"/>
  <c r="E246" i="20"/>
  <c r="S246" i="20" s="1"/>
  <c r="H246" i="20"/>
  <c r="V246" i="20" s="1"/>
  <c r="D246" i="20"/>
  <c r="R246" i="20" s="1"/>
  <c r="G246" i="20"/>
  <c r="U246" i="20" s="1"/>
  <c r="C246" i="20"/>
  <c r="J246" i="20"/>
  <c r="X246" i="20" s="1"/>
  <c r="F246" i="20"/>
  <c r="T246" i="20" s="1"/>
  <c r="B246" i="20"/>
  <c r="I182" i="20"/>
  <c r="W182" i="20" s="1"/>
  <c r="E182" i="20"/>
  <c r="S182" i="20" s="1"/>
  <c r="H182" i="20"/>
  <c r="V182" i="20" s="1"/>
  <c r="D182" i="20"/>
  <c r="R182" i="20" s="1"/>
  <c r="G182" i="20"/>
  <c r="U182" i="20" s="1"/>
  <c r="C182" i="20"/>
  <c r="J182" i="20"/>
  <c r="X182" i="20" s="1"/>
  <c r="F182" i="20"/>
  <c r="T182" i="20" s="1"/>
  <c r="B182" i="20"/>
  <c r="I118" i="20"/>
  <c r="W118" i="20" s="1"/>
  <c r="E118" i="20"/>
  <c r="S118" i="20" s="1"/>
  <c r="H118" i="20"/>
  <c r="V118" i="20" s="1"/>
  <c r="D118" i="20"/>
  <c r="R118" i="20" s="1"/>
  <c r="G118" i="20"/>
  <c r="U118" i="20" s="1"/>
  <c r="C118" i="20"/>
  <c r="J118" i="20"/>
  <c r="X118" i="20" s="1"/>
  <c r="F118" i="20"/>
  <c r="T118" i="20" s="1"/>
  <c r="B118" i="20"/>
  <c r="I62" i="20"/>
  <c r="W62" i="20" s="1"/>
  <c r="E62" i="20"/>
  <c r="S62" i="20" s="1"/>
  <c r="G62" i="20"/>
  <c r="U62" i="20" s="1"/>
  <c r="C62" i="20"/>
  <c r="J62" i="20"/>
  <c r="X62" i="20" s="1"/>
  <c r="F62" i="20"/>
  <c r="T62" i="20" s="1"/>
  <c r="B62" i="20"/>
  <c r="H62" i="20"/>
  <c r="V62" i="20" s="1"/>
  <c r="D62" i="20"/>
  <c r="R62" i="20" s="1"/>
  <c r="C290" i="22"/>
  <c r="B290" i="22"/>
  <c r="D290" i="22"/>
  <c r="F290" i="22" s="1"/>
  <c r="C226" i="22"/>
  <c r="B226" i="22"/>
  <c r="D226" i="22"/>
  <c r="F226" i="22" s="1"/>
  <c r="C162" i="22"/>
  <c r="B162" i="22"/>
  <c r="D162" i="22"/>
  <c r="F162" i="22" s="1"/>
  <c r="I82" i="20"/>
  <c r="W82" i="20" s="1"/>
  <c r="E82" i="20"/>
  <c r="S82" i="20" s="1"/>
  <c r="H82" i="20"/>
  <c r="V82" i="20" s="1"/>
  <c r="D82" i="20"/>
  <c r="R82" i="20" s="1"/>
  <c r="G82" i="20"/>
  <c r="U82" i="20" s="1"/>
  <c r="C82" i="20"/>
  <c r="J82" i="20"/>
  <c r="X82" i="20" s="1"/>
  <c r="F82" i="20"/>
  <c r="T82" i="20" s="1"/>
  <c r="B82" i="20"/>
  <c r="C218" i="22"/>
  <c r="B218" i="22"/>
  <c r="D218" i="22"/>
  <c r="F218" i="22" s="1"/>
  <c r="C266" i="22"/>
  <c r="B266" i="22"/>
  <c r="D266" i="22"/>
  <c r="F266" i="22" s="1"/>
  <c r="I42" i="20"/>
  <c r="W42" i="20" s="1"/>
  <c r="E42" i="20"/>
  <c r="S42" i="20" s="1"/>
  <c r="H42" i="20"/>
  <c r="V42" i="20" s="1"/>
  <c r="D42" i="20"/>
  <c r="R42" i="20" s="1"/>
  <c r="G42" i="20"/>
  <c r="U42" i="20" s="1"/>
  <c r="C42" i="20"/>
  <c r="J42" i="20"/>
  <c r="X42" i="20" s="1"/>
  <c r="F42" i="20"/>
  <c r="T42" i="20" s="1"/>
  <c r="B42" i="20"/>
  <c r="C122" i="22"/>
  <c r="B122" i="22"/>
  <c r="D122" i="22"/>
  <c r="F122" i="22" s="1"/>
  <c r="C170" i="22"/>
  <c r="B170" i="22"/>
  <c r="D170" i="22"/>
  <c r="F170" i="22" s="1"/>
  <c r="R329" i="21"/>
  <c r="AX329" i="21" s="1"/>
  <c r="AS334" i="14" s="1"/>
  <c r="N329" i="21"/>
  <c r="AT329" i="21" s="1"/>
  <c r="AO334" i="14" s="1"/>
  <c r="J329" i="21"/>
  <c r="AP329" i="21" s="1"/>
  <c r="AK334" i="14" s="1"/>
  <c r="F329" i="21"/>
  <c r="AL329" i="21" s="1"/>
  <c r="AG334" i="14" s="1"/>
  <c r="B329" i="21"/>
  <c r="P329" i="21"/>
  <c r="AV329" i="21" s="1"/>
  <c r="AQ334" i="14" s="1"/>
  <c r="K329" i="21"/>
  <c r="AQ329" i="21" s="1"/>
  <c r="AL334" i="14" s="1"/>
  <c r="E329" i="21"/>
  <c r="AK329" i="21" s="1"/>
  <c r="AF334" i="14" s="1"/>
  <c r="S329" i="21"/>
  <c r="AY329" i="21" s="1"/>
  <c r="AT334" i="14" s="1"/>
  <c r="M329" i="21"/>
  <c r="AS329" i="21" s="1"/>
  <c r="AN334" i="14" s="1"/>
  <c r="H329" i="21"/>
  <c r="AN329" i="21" s="1"/>
  <c r="AI334" i="14" s="1"/>
  <c r="C329" i="21"/>
  <c r="Q329" i="21"/>
  <c r="AW329" i="21" s="1"/>
  <c r="AR334" i="14" s="1"/>
  <c r="L329" i="21"/>
  <c r="AR329" i="21" s="1"/>
  <c r="AM334" i="14" s="1"/>
  <c r="G329" i="21"/>
  <c r="AM329" i="21" s="1"/>
  <c r="AH334" i="14" s="1"/>
  <c r="I329" i="21"/>
  <c r="AO329" i="21" s="1"/>
  <c r="AJ334" i="14" s="1"/>
  <c r="D329" i="21"/>
  <c r="AJ329" i="21" s="1"/>
  <c r="AE334" i="14" s="1"/>
  <c r="O329" i="21"/>
  <c r="AU329" i="21" s="1"/>
  <c r="AP334" i="14" s="1"/>
  <c r="R321" i="21"/>
  <c r="AX321" i="21" s="1"/>
  <c r="AS326" i="14" s="1"/>
  <c r="N321" i="21"/>
  <c r="AT321" i="21" s="1"/>
  <c r="AO326" i="14" s="1"/>
  <c r="J321" i="21"/>
  <c r="AP321" i="21" s="1"/>
  <c r="AK326" i="14" s="1"/>
  <c r="F321" i="21"/>
  <c r="AL321" i="21" s="1"/>
  <c r="AG326" i="14" s="1"/>
  <c r="B321" i="21"/>
  <c r="S321" i="21"/>
  <c r="AY321" i="21" s="1"/>
  <c r="AT326" i="14" s="1"/>
  <c r="M321" i="21"/>
  <c r="AS321" i="21" s="1"/>
  <c r="AN326" i="14" s="1"/>
  <c r="H321" i="21"/>
  <c r="AN321" i="21" s="1"/>
  <c r="AI326" i="14" s="1"/>
  <c r="C321" i="21"/>
  <c r="P321" i="21"/>
  <c r="AV321" i="21" s="1"/>
  <c r="AQ326" i="14" s="1"/>
  <c r="K321" i="21"/>
  <c r="AQ321" i="21" s="1"/>
  <c r="AL326" i="14" s="1"/>
  <c r="E321" i="21"/>
  <c r="AK321" i="21" s="1"/>
  <c r="AF326" i="14" s="1"/>
  <c r="O321" i="21"/>
  <c r="AU321" i="21" s="1"/>
  <c r="AP326" i="14" s="1"/>
  <c r="I321" i="21"/>
  <c r="AO321" i="21" s="1"/>
  <c r="AJ326" i="14" s="1"/>
  <c r="D321" i="21"/>
  <c r="AJ321" i="21" s="1"/>
  <c r="AE326" i="14" s="1"/>
  <c r="L321" i="21"/>
  <c r="AR321" i="21" s="1"/>
  <c r="AM326" i="14" s="1"/>
  <c r="G321" i="21"/>
  <c r="AM321" i="21" s="1"/>
  <c r="AH326" i="14" s="1"/>
  <c r="Q321" i="21"/>
  <c r="AW321" i="21" s="1"/>
  <c r="AR326" i="14" s="1"/>
  <c r="R313" i="21"/>
  <c r="AX313" i="21" s="1"/>
  <c r="N313" i="21"/>
  <c r="AT313" i="21" s="1"/>
  <c r="J313" i="21"/>
  <c r="AP313" i="21" s="1"/>
  <c r="F313" i="21"/>
  <c r="AL313" i="21" s="1"/>
  <c r="B313" i="21"/>
  <c r="P313" i="21"/>
  <c r="AV313" i="21" s="1"/>
  <c r="K313" i="21"/>
  <c r="AQ313" i="21" s="1"/>
  <c r="E313" i="21"/>
  <c r="AK313" i="21" s="1"/>
  <c r="S313" i="21"/>
  <c r="AY313" i="21" s="1"/>
  <c r="M313" i="21"/>
  <c r="AS313" i="21" s="1"/>
  <c r="H313" i="21"/>
  <c r="AN313" i="21" s="1"/>
  <c r="C313" i="21"/>
  <c r="Q313" i="21"/>
  <c r="AW313" i="21" s="1"/>
  <c r="L313" i="21"/>
  <c r="AR313" i="21" s="1"/>
  <c r="G313" i="21"/>
  <c r="AM313" i="21" s="1"/>
  <c r="O313" i="21"/>
  <c r="AU313" i="21" s="1"/>
  <c r="I313" i="21"/>
  <c r="AO313" i="21" s="1"/>
  <c r="D313" i="21"/>
  <c r="AJ313" i="21" s="1"/>
  <c r="R305" i="21"/>
  <c r="AX305" i="21" s="1"/>
  <c r="N305" i="21"/>
  <c r="AT305" i="21" s="1"/>
  <c r="J305" i="21"/>
  <c r="AP305" i="21" s="1"/>
  <c r="F305" i="21"/>
  <c r="AL305" i="21" s="1"/>
  <c r="B305" i="21"/>
  <c r="S305" i="21"/>
  <c r="AY305" i="21" s="1"/>
  <c r="M305" i="21"/>
  <c r="AS305" i="21" s="1"/>
  <c r="H305" i="21"/>
  <c r="AN305" i="21" s="1"/>
  <c r="C305" i="21"/>
  <c r="P305" i="21"/>
  <c r="AV305" i="21" s="1"/>
  <c r="K305" i="21"/>
  <c r="AQ305" i="21" s="1"/>
  <c r="E305" i="21"/>
  <c r="AK305" i="21" s="1"/>
  <c r="O305" i="21"/>
  <c r="AU305" i="21" s="1"/>
  <c r="I305" i="21"/>
  <c r="AO305" i="21" s="1"/>
  <c r="D305" i="21"/>
  <c r="AJ305" i="21" s="1"/>
  <c r="Q305" i="21"/>
  <c r="AW305" i="21" s="1"/>
  <c r="L305" i="21"/>
  <c r="AR305" i="21" s="1"/>
  <c r="G305" i="21"/>
  <c r="AM305" i="21" s="1"/>
  <c r="R297" i="21"/>
  <c r="AX297" i="21" s="1"/>
  <c r="N297" i="21"/>
  <c r="AT297" i="21" s="1"/>
  <c r="J297" i="21"/>
  <c r="AP297" i="21" s="1"/>
  <c r="F297" i="21"/>
  <c r="AL297" i="21" s="1"/>
  <c r="B297" i="21"/>
  <c r="P297" i="21"/>
  <c r="AV297" i="21" s="1"/>
  <c r="K297" i="21"/>
  <c r="AQ297" i="21" s="1"/>
  <c r="E297" i="21"/>
  <c r="AK297" i="21" s="1"/>
  <c r="S297" i="21"/>
  <c r="AY297" i="21" s="1"/>
  <c r="M297" i="21"/>
  <c r="AS297" i="21" s="1"/>
  <c r="H297" i="21"/>
  <c r="AN297" i="21" s="1"/>
  <c r="C297" i="21"/>
  <c r="Q297" i="21"/>
  <c r="AW297" i="21" s="1"/>
  <c r="L297" i="21"/>
  <c r="AR297" i="21" s="1"/>
  <c r="G297" i="21"/>
  <c r="AM297" i="21" s="1"/>
  <c r="O297" i="21"/>
  <c r="AU297" i="21" s="1"/>
  <c r="I297" i="21"/>
  <c r="AO297" i="21" s="1"/>
  <c r="D297" i="21"/>
  <c r="AJ297" i="21" s="1"/>
  <c r="R289" i="21"/>
  <c r="AX289" i="21" s="1"/>
  <c r="N289" i="21"/>
  <c r="AT289" i="21" s="1"/>
  <c r="J289" i="21"/>
  <c r="AP289" i="21" s="1"/>
  <c r="F289" i="21"/>
  <c r="AL289" i="21" s="1"/>
  <c r="B289" i="21"/>
  <c r="S289" i="21"/>
  <c r="AY289" i="21" s="1"/>
  <c r="AT294" i="14" s="1"/>
  <c r="M289" i="21"/>
  <c r="AS289" i="21" s="1"/>
  <c r="H289" i="21"/>
  <c r="AN289" i="21" s="1"/>
  <c r="C289" i="21"/>
  <c r="P289" i="21"/>
  <c r="AV289" i="21" s="1"/>
  <c r="K289" i="21"/>
  <c r="AQ289" i="21" s="1"/>
  <c r="E289" i="21"/>
  <c r="AK289" i="21" s="1"/>
  <c r="O289" i="21"/>
  <c r="AU289" i="21" s="1"/>
  <c r="I289" i="21"/>
  <c r="AO289" i="21" s="1"/>
  <c r="AJ294" i="14" s="1"/>
  <c r="D289" i="21"/>
  <c r="AJ289" i="21" s="1"/>
  <c r="Q289" i="21"/>
  <c r="AW289" i="21" s="1"/>
  <c r="L289" i="21"/>
  <c r="AR289" i="21" s="1"/>
  <c r="G289" i="21"/>
  <c r="AM289" i="21" s="1"/>
  <c r="R281" i="21"/>
  <c r="AX281" i="21" s="1"/>
  <c r="N281" i="21"/>
  <c r="AT281" i="21" s="1"/>
  <c r="J281" i="21"/>
  <c r="AP281" i="21" s="1"/>
  <c r="F281" i="21"/>
  <c r="AL281" i="21" s="1"/>
  <c r="B281" i="21"/>
  <c r="P281" i="21"/>
  <c r="AV281" i="21" s="1"/>
  <c r="K281" i="21"/>
  <c r="AQ281" i="21" s="1"/>
  <c r="E281" i="21"/>
  <c r="AK281" i="21" s="1"/>
  <c r="S281" i="21"/>
  <c r="AY281" i="21" s="1"/>
  <c r="M281" i="21"/>
  <c r="AS281" i="21" s="1"/>
  <c r="H281" i="21"/>
  <c r="AN281" i="21" s="1"/>
  <c r="C281" i="21"/>
  <c r="Q281" i="21"/>
  <c r="AW281" i="21" s="1"/>
  <c r="L281" i="21"/>
  <c r="AR281" i="21" s="1"/>
  <c r="G281" i="21"/>
  <c r="AM281" i="21" s="1"/>
  <c r="D281" i="21"/>
  <c r="AJ281" i="21" s="1"/>
  <c r="O281" i="21"/>
  <c r="AU281" i="21" s="1"/>
  <c r="I281" i="21"/>
  <c r="AO281" i="21" s="1"/>
  <c r="R273" i="21"/>
  <c r="AX273" i="21" s="1"/>
  <c r="N273" i="21"/>
  <c r="AT273" i="21" s="1"/>
  <c r="J273" i="21"/>
  <c r="AP273" i="21" s="1"/>
  <c r="F273" i="21"/>
  <c r="AL273" i="21" s="1"/>
  <c r="B273" i="21"/>
  <c r="S273" i="21"/>
  <c r="AY273" i="21" s="1"/>
  <c r="M273" i="21"/>
  <c r="AS273" i="21" s="1"/>
  <c r="H273" i="21"/>
  <c r="AN273" i="21" s="1"/>
  <c r="C273" i="21"/>
  <c r="P273" i="21"/>
  <c r="AV273" i="21" s="1"/>
  <c r="K273" i="21"/>
  <c r="AQ273" i="21" s="1"/>
  <c r="E273" i="21"/>
  <c r="AK273" i="21" s="1"/>
  <c r="O273" i="21"/>
  <c r="AU273" i="21" s="1"/>
  <c r="I273" i="21"/>
  <c r="AO273" i="21" s="1"/>
  <c r="D273" i="21"/>
  <c r="AJ273" i="21" s="1"/>
  <c r="G273" i="21"/>
  <c r="AM273" i="21" s="1"/>
  <c r="Q273" i="21"/>
  <c r="AW273" i="21" s="1"/>
  <c r="L273" i="21"/>
  <c r="AR273" i="21" s="1"/>
  <c r="R265" i="21"/>
  <c r="AX265" i="21" s="1"/>
  <c r="N265" i="21"/>
  <c r="AT265" i="21" s="1"/>
  <c r="J265" i="21"/>
  <c r="AP265" i="21" s="1"/>
  <c r="F265" i="21"/>
  <c r="AL265" i="21" s="1"/>
  <c r="B265" i="21"/>
  <c r="P265" i="21"/>
  <c r="AV265" i="21" s="1"/>
  <c r="K265" i="21"/>
  <c r="AQ265" i="21" s="1"/>
  <c r="E265" i="21"/>
  <c r="AK265" i="21" s="1"/>
  <c r="S265" i="21"/>
  <c r="AY265" i="21" s="1"/>
  <c r="M265" i="21"/>
  <c r="AS265" i="21" s="1"/>
  <c r="H265" i="21"/>
  <c r="AN265" i="21" s="1"/>
  <c r="C265" i="21"/>
  <c r="Q265" i="21"/>
  <c r="AW265" i="21" s="1"/>
  <c r="L265" i="21"/>
  <c r="AR265" i="21" s="1"/>
  <c r="G265" i="21"/>
  <c r="AM265" i="21" s="1"/>
  <c r="I265" i="21"/>
  <c r="AO265" i="21" s="1"/>
  <c r="D265" i="21"/>
  <c r="AJ265" i="21" s="1"/>
  <c r="O265" i="21"/>
  <c r="AU265" i="21" s="1"/>
  <c r="R257" i="21"/>
  <c r="AX257" i="21" s="1"/>
  <c r="N257" i="21"/>
  <c r="AT257" i="21" s="1"/>
  <c r="J257" i="21"/>
  <c r="AP257" i="21" s="1"/>
  <c r="F257" i="21"/>
  <c r="AL257" i="21" s="1"/>
  <c r="B257" i="21"/>
  <c r="S257" i="21"/>
  <c r="AY257" i="21" s="1"/>
  <c r="M257" i="21"/>
  <c r="AS257" i="21" s="1"/>
  <c r="H257" i="21"/>
  <c r="AN257" i="21" s="1"/>
  <c r="C257" i="21"/>
  <c r="P257" i="21"/>
  <c r="AV257" i="21" s="1"/>
  <c r="K257" i="21"/>
  <c r="AQ257" i="21" s="1"/>
  <c r="E257" i="21"/>
  <c r="AK257" i="21" s="1"/>
  <c r="O257" i="21"/>
  <c r="AU257" i="21" s="1"/>
  <c r="I257" i="21"/>
  <c r="AO257" i="21" s="1"/>
  <c r="D257" i="21"/>
  <c r="AJ257" i="21" s="1"/>
  <c r="L257" i="21"/>
  <c r="AR257" i="21" s="1"/>
  <c r="G257" i="21"/>
  <c r="AM257" i="21" s="1"/>
  <c r="Q257" i="21"/>
  <c r="AW257" i="21" s="1"/>
  <c r="R249" i="21"/>
  <c r="AX249" i="21" s="1"/>
  <c r="N249" i="21"/>
  <c r="AT249" i="21" s="1"/>
  <c r="J249" i="21"/>
  <c r="AP249" i="21" s="1"/>
  <c r="F249" i="21"/>
  <c r="AL249" i="21" s="1"/>
  <c r="B249" i="21"/>
  <c r="P249" i="21"/>
  <c r="AV249" i="21" s="1"/>
  <c r="K249" i="21"/>
  <c r="AQ249" i="21" s="1"/>
  <c r="E249" i="21"/>
  <c r="AK249" i="21" s="1"/>
  <c r="S249" i="21"/>
  <c r="AY249" i="21" s="1"/>
  <c r="M249" i="21"/>
  <c r="AS249" i="21" s="1"/>
  <c r="H249" i="21"/>
  <c r="AN249" i="21" s="1"/>
  <c r="C249" i="21"/>
  <c r="Q249" i="21"/>
  <c r="AW249" i="21" s="1"/>
  <c r="L249" i="21"/>
  <c r="AR249" i="21" s="1"/>
  <c r="G249" i="21"/>
  <c r="AM249" i="21" s="1"/>
  <c r="O249" i="21"/>
  <c r="AU249" i="21" s="1"/>
  <c r="I249" i="21"/>
  <c r="AO249" i="21" s="1"/>
  <c r="D249" i="21"/>
  <c r="AJ249" i="21" s="1"/>
  <c r="R241" i="21"/>
  <c r="AX241" i="21" s="1"/>
  <c r="N241" i="21"/>
  <c r="AT241" i="21" s="1"/>
  <c r="J241" i="21"/>
  <c r="AP241" i="21" s="1"/>
  <c r="F241" i="21"/>
  <c r="AL241" i="21" s="1"/>
  <c r="B241" i="21"/>
  <c r="S241" i="21"/>
  <c r="AY241" i="21" s="1"/>
  <c r="M241" i="21"/>
  <c r="AS241" i="21" s="1"/>
  <c r="H241" i="21"/>
  <c r="AN241" i="21" s="1"/>
  <c r="C241" i="21"/>
  <c r="P241" i="21"/>
  <c r="AV241" i="21" s="1"/>
  <c r="K241" i="21"/>
  <c r="AQ241" i="21" s="1"/>
  <c r="E241" i="21"/>
  <c r="AK241" i="21" s="1"/>
  <c r="O241" i="21"/>
  <c r="AU241" i="21" s="1"/>
  <c r="I241" i="21"/>
  <c r="AO241" i="21" s="1"/>
  <c r="D241" i="21"/>
  <c r="AJ241" i="21" s="1"/>
  <c r="Q241" i="21"/>
  <c r="AW241" i="21" s="1"/>
  <c r="L241" i="21"/>
  <c r="AR241" i="21" s="1"/>
  <c r="G241" i="21"/>
  <c r="AM241" i="21" s="1"/>
  <c r="R233" i="21"/>
  <c r="AX233" i="21" s="1"/>
  <c r="N233" i="21"/>
  <c r="AT233" i="21" s="1"/>
  <c r="J233" i="21"/>
  <c r="AP233" i="21" s="1"/>
  <c r="F233" i="21"/>
  <c r="AL233" i="21" s="1"/>
  <c r="B233" i="21"/>
  <c r="P233" i="21"/>
  <c r="AV233" i="21" s="1"/>
  <c r="K233" i="21"/>
  <c r="AQ233" i="21" s="1"/>
  <c r="E233" i="21"/>
  <c r="AK233" i="21" s="1"/>
  <c r="S233" i="21"/>
  <c r="AY233" i="21" s="1"/>
  <c r="M233" i="21"/>
  <c r="AS233" i="21" s="1"/>
  <c r="H233" i="21"/>
  <c r="AN233" i="21" s="1"/>
  <c r="C233" i="21"/>
  <c r="Q233" i="21"/>
  <c r="AW233" i="21" s="1"/>
  <c r="L233" i="21"/>
  <c r="AR233" i="21" s="1"/>
  <c r="G233" i="21"/>
  <c r="AM233" i="21" s="1"/>
  <c r="O233" i="21"/>
  <c r="AU233" i="21" s="1"/>
  <c r="I233" i="21"/>
  <c r="AO233" i="21" s="1"/>
  <c r="D233" i="21"/>
  <c r="AJ233" i="21" s="1"/>
  <c r="R225" i="21"/>
  <c r="AX225" i="21" s="1"/>
  <c r="N225" i="21"/>
  <c r="AT225" i="21" s="1"/>
  <c r="J225" i="21"/>
  <c r="AP225" i="21" s="1"/>
  <c r="F225" i="21"/>
  <c r="AL225" i="21" s="1"/>
  <c r="B225" i="21"/>
  <c r="S225" i="21"/>
  <c r="AY225" i="21" s="1"/>
  <c r="M225" i="21"/>
  <c r="AS225" i="21" s="1"/>
  <c r="H225" i="21"/>
  <c r="AN225" i="21" s="1"/>
  <c r="C225" i="21"/>
  <c r="P225" i="21"/>
  <c r="AV225" i="21" s="1"/>
  <c r="K225" i="21"/>
  <c r="AQ225" i="21" s="1"/>
  <c r="E225" i="21"/>
  <c r="AK225" i="21" s="1"/>
  <c r="O225" i="21"/>
  <c r="AU225" i="21" s="1"/>
  <c r="I225" i="21"/>
  <c r="AO225" i="21" s="1"/>
  <c r="D225" i="21"/>
  <c r="AJ225" i="21" s="1"/>
  <c r="Q225" i="21"/>
  <c r="AW225" i="21" s="1"/>
  <c r="L225" i="21"/>
  <c r="AR225" i="21" s="1"/>
  <c r="G225" i="21"/>
  <c r="AM225" i="21" s="1"/>
  <c r="R217" i="21"/>
  <c r="AX217" i="21" s="1"/>
  <c r="N217" i="21"/>
  <c r="AT217" i="21" s="1"/>
  <c r="J217" i="21"/>
  <c r="AP217" i="21" s="1"/>
  <c r="F217" i="21"/>
  <c r="AL217" i="21" s="1"/>
  <c r="B217" i="21"/>
  <c r="P217" i="21"/>
  <c r="AV217" i="21" s="1"/>
  <c r="K217" i="21"/>
  <c r="AQ217" i="21" s="1"/>
  <c r="E217" i="21"/>
  <c r="AK217" i="21" s="1"/>
  <c r="S217" i="21"/>
  <c r="AY217" i="21" s="1"/>
  <c r="M217" i="21"/>
  <c r="AS217" i="21" s="1"/>
  <c r="H217" i="21"/>
  <c r="AN217" i="21" s="1"/>
  <c r="C217" i="21"/>
  <c r="Q217" i="21"/>
  <c r="AW217" i="21" s="1"/>
  <c r="L217" i="21"/>
  <c r="AR217" i="21" s="1"/>
  <c r="G217" i="21"/>
  <c r="AM217" i="21" s="1"/>
  <c r="D217" i="21"/>
  <c r="AJ217" i="21" s="1"/>
  <c r="O217" i="21"/>
  <c r="AU217" i="21" s="1"/>
  <c r="I217" i="21"/>
  <c r="AO217" i="21" s="1"/>
  <c r="R209" i="21"/>
  <c r="AX209" i="21" s="1"/>
  <c r="N209" i="21"/>
  <c r="AT209" i="21" s="1"/>
  <c r="J209" i="21"/>
  <c r="AP209" i="21" s="1"/>
  <c r="F209" i="21"/>
  <c r="AL209" i="21" s="1"/>
  <c r="B209" i="21"/>
  <c r="S209" i="21"/>
  <c r="AY209" i="21" s="1"/>
  <c r="M209" i="21"/>
  <c r="AS209" i="21" s="1"/>
  <c r="H209" i="21"/>
  <c r="AN209" i="21" s="1"/>
  <c r="C209" i="21"/>
  <c r="P209" i="21"/>
  <c r="AV209" i="21" s="1"/>
  <c r="K209" i="21"/>
  <c r="AQ209" i="21" s="1"/>
  <c r="E209" i="21"/>
  <c r="AK209" i="21" s="1"/>
  <c r="O209" i="21"/>
  <c r="AU209" i="21" s="1"/>
  <c r="I209" i="21"/>
  <c r="AO209" i="21" s="1"/>
  <c r="D209" i="21"/>
  <c r="AJ209" i="21" s="1"/>
  <c r="G209" i="21"/>
  <c r="AM209" i="21" s="1"/>
  <c r="Q209" i="21"/>
  <c r="AW209" i="21" s="1"/>
  <c r="L209" i="21"/>
  <c r="AR209" i="21" s="1"/>
  <c r="R201" i="21"/>
  <c r="AX201" i="21" s="1"/>
  <c r="N201" i="21"/>
  <c r="AT201" i="21" s="1"/>
  <c r="J201" i="21"/>
  <c r="AP201" i="21" s="1"/>
  <c r="F201" i="21"/>
  <c r="AL201" i="21" s="1"/>
  <c r="B201" i="21"/>
  <c r="P201" i="21"/>
  <c r="AV201" i="21" s="1"/>
  <c r="K201" i="21"/>
  <c r="AQ201" i="21" s="1"/>
  <c r="E201" i="21"/>
  <c r="AK201" i="21" s="1"/>
  <c r="S201" i="21"/>
  <c r="AY201" i="21" s="1"/>
  <c r="M201" i="21"/>
  <c r="AS201" i="21" s="1"/>
  <c r="H201" i="21"/>
  <c r="AN201" i="21" s="1"/>
  <c r="C201" i="21"/>
  <c r="Q201" i="21"/>
  <c r="AW201" i="21" s="1"/>
  <c r="L201" i="21"/>
  <c r="AR201" i="21" s="1"/>
  <c r="G201" i="21"/>
  <c r="AM201" i="21" s="1"/>
  <c r="I201" i="21"/>
  <c r="AO201" i="21" s="1"/>
  <c r="D201" i="21"/>
  <c r="AJ201" i="21" s="1"/>
  <c r="O201" i="21"/>
  <c r="AU201" i="21" s="1"/>
  <c r="R193" i="21"/>
  <c r="AX193" i="21" s="1"/>
  <c r="N193" i="21"/>
  <c r="AT193" i="21" s="1"/>
  <c r="J193" i="21"/>
  <c r="AP193" i="21" s="1"/>
  <c r="F193" i="21"/>
  <c r="AL193" i="21" s="1"/>
  <c r="B193" i="21"/>
  <c r="S193" i="21"/>
  <c r="AY193" i="21" s="1"/>
  <c r="M193" i="21"/>
  <c r="AS193" i="21" s="1"/>
  <c r="H193" i="21"/>
  <c r="AN193" i="21" s="1"/>
  <c r="C193" i="21"/>
  <c r="P193" i="21"/>
  <c r="AV193" i="21" s="1"/>
  <c r="K193" i="21"/>
  <c r="AQ193" i="21" s="1"/>
  <c r="E193" i="21"/>
  <c r="AK193" i="21" s="1"/>
  <c r="O193" i="21"/>
  <c r="AU193" i="21" s="1"/>
  <c r="I193" i="21"/>
  <c r="AO193" i="21" s="1"/>
  <c r="D193" i="21"/>
  <c r="AJ193" i="21" s="1"/>
  <c r="L193" i="21"/>
  <c r="AR193" i="21" s="1"/>
  <c r="G193" i="21"/>
  <c r="AM193" i="21" s="1"/>
  <c r="Q193" i="21"/>
  <c r="AW193" i="21" s="1"/>
  <c r="R185" i="21"/>
  <c r="AX185" i="21" s="1"/>
  <c r="N185" i="21"/>
  <c r="AT185" i="21" s="1"/>
  <c r="J185" i="21"/>
  <c r="AP185" i="21" s="1"/>
  <c r="F185" i="21"/>
  <c r="AL185" i="21" s="1"/>
  <c r="B185" i="21"/>
  <c r="P185" i="21"/>
  <c r="AV185" i="21" s="1"/>
  <c r="K185" i="21"/>
  <c r="AQ185" i="21" s="1"/>
  <c r="E185" i="21"/>
  <c r="AK185" i="21" s="1"/>
  <c r="S185" i="21"/>
  <c r="AY185" i="21" s="1"/>
  <c r="M185" i="21"/>
  <c r="AS185" i="21" s="1"/>
  <c r="H185" i="21"/>
  <c r="AN185" i="21" s="1"/>
  <c r="C185" i="21"/>
  <c r="Q185" i="21"/>
  <c r="AW185" i="21" s="1"/>
  <c r="L185" i="21"/>
  <c r="AR185" i="21" s="1"/>
  <c r="G185" i="21"/>
  <c r="AM185" i="21" s="1"/>
  <c r="O185" i="21"/>
  <c r="AU185" i="21" s="1"/>
  <c r="I185" i="21"/>
  <c r="AO185" i="21" s="1"/>
  <c r="D185" i="21"/>
  <c r="AJ185" i="21" s="1"/>
  <c r="R177" i="21"/>
  <c r="AX177" i="21" s="1"/>
  <c r="N177" i="21"/>
  <c r="AT177" i="21" s="1"/>
  <c r="J177" i="21"/>
  <c r="AP177" i="21" s="1"/>
  <c r="F177" i="21"/>
  <c r="AL177" i="21" s="1"/>
  <c r="B177" i="21"/>
  <c r="S177" i="21"/>
  <c r="AY177" i="21" s="1"/>
  <c r="M177" i="21"/>
  <c r="AS177" i="21" s="1"/>
  <c r="H177" i="21"/>
  <c r="AN177" i="21" s="1"/>
  <c r="C177" i="21"/>
  <c r="P177" i="21"/>
  <c r="AV177" i="21" s="1"/>
  <c r="K177" i="21"/>
  <c r="AQ177" i="21" s="1"/>
  <c r="E177" i="21"/>
  <c r="AK177" i="21" s="1"/>
  <c r="O177" i="21"/>
  <c r="AU177" i="21" s="1"/>
  <c r="I177" i="21"/>
  <c r="AO177" i="21" s="1"/>
  <c r="D177" i="21"/>
  <c r="AJ177" i="21" s="1"/>
  <c r="Q177" i="21"/>
  <c r="AW177" i="21" s="1"/>
  <c r="L177" i="21"/>
  <c r="AR177" i="21" s="1"/>
  <c r="G177" i="21"/>
  <c r="AM177" i="21" s="1"/>
  <c r="R169" i="21"/>
  <c r="AX169" i="21" s="1"/>
  <c r="N169" i="21"/>
  <c r="AT169" i="21" s="1"/>
  <c r="J169" i="21"/>
  <c r="AP169" i="21" s="1"/>
  <c r="F169" i="21"/>
  <c r="AL169" i="21" s="1"/>
  <c r="B169" i="21"/>
  <c r="P169" i="21"/>
  <c r="AV169" i="21" s="1"/>
  <c r="K169" i="21"/>
  <c r="AQ169" i="21" s="1"/>
  <c r="E169" i="21"/>
  <c r="AK169" i="21" s="1"/>
  <c r="S169" i="21"/>
  <c r="AY169" i="21" s="1"/>
  <c r="M169" i="21"/>
  <c r="AS169" i="21" s="1"/>
  <c r="H169" i="21"/>
  <c r="AN169" i="21" s="1"/>
  <c r="C169" i="21"/>
  <c r="Q169" i="21"/>
  <c r="AW169" i="21" s="1"/>
  <c r="L169" i="21"/>
  <c r="AR169" i="21" s="1"/>
  <c r="G169" i="21"/>
  <c r="AM169" i="21" s="1"/>
  <c r="O169" i="21"/>
  <c r="AU169" i="21" s="1"/>
  <c r="I169" i="21"/>
  <c r="AO169" i="21" s="1"/>
  <c r="D169" i="21"/>
  <c r="AJ169" i="21" s="1"/>
  <c r="R161" i="21"/>
  <c r="AX161" i="21" s="1"/>
  <c r="N161" i="21"/>
  <c r="AT161" i="21" s="1"/>
  <c r="J161" i="21"/>
  <c r="AP161" i="21" s="1"/>
  <c r="F161" i="21"/>
  <c r="AL161" i="21" s="1"/>
  <c r="B161" i="21"/>
  <c r="S161" i="21"/>
  <c r="AY161" i="21" s="1"/>
  <c r="M161" i="21"/>
  <c r="AS161" i="21" s="1"/>
  <c r="H161" i="21"/>
  <c r="AN161" i="21" s="1"/>
  <c r="C161" i="21"/>
  <c r="P161" i="21"/>
  <c r="AV161" i="21" s="1"/>
  <c r="K161" i="21"/>
  <c r="AQ161" i="21" s="1"/>
  <c r="E161" i="21"/>
  <c r="AK161" i="21" s="1"/>
  <c r="O161" i="21"/>
  <c r="AU161" i="21" s="1"/>
  <c r="I161" i="21"/>
  <c r="AO161" i="21" s="1"/>
  <c r="D161" i="21"/>
  <c r="AJ161" i="21" s="1"/>
  <c r="Q161" i="21"/>
  <c r="AW161" i="21" s="1"/>
  <c r="L161" i="21"/>
  <c r="AR161" i="21" s="1"/>
  <c r="G161" i="21"/>
  <c r="AM161" i="21" s="1"/>
  <c r="R153" i="21"/>
  <c r="AX153" i="21" s="1"/>
  <c r="N153" i="21"/>
  <c r="AT153" i="21" s="1"/>
  <c r="J153" i="21"/>
  <c r="AP153" i="21" s="1"/>
  <c r="F153" i="21"/>
  <c r="AL153" i="21" s="1"/>
  <c r="B153" i="21"/>
  <c r="P153" i="21"/>
  <c r="AV153" i="21" s="1"/>
  <c r="K153" i="21"/>
  <c r="AQ153" i="21" s="1"/>
  <c r="E153" i="21"/>
  <c r="AK153" i="21" s="1"/>
  <c r="S153" i="21"/>
  <c r="AY153" i="21" s="1"/>
  <c r="M153" i="21"/>
  <c r="AS153" i="21" s="1"/>
  <c r="H153" i="21"/>
  <c r="AN153" i="21" s="1"/>
  <c r="C153" i="21"/>
  <c r="Q153" i="21"/>
  <c r="AW153" i="21" s="1"/>
  <c r="L153" i="21"/>
  <c r="AR153" i="21" s="1"/>
  <c r="G153" i="21"/>
  <c r="AM153" i="21" s="1"/>
  <c r="D153" i="21"/>
  <c r="AJ153" i="21" s="1"/>
  <c r="O153" i="21"/>
  <c r="AU153" i="21" s="1"/>
  <c r="I153" i="21"/>
  <c r="AO153" i="21" s="1"/>
  <c r="R145" i="21"/>
  <c r="AX145" i="21" s="1"/>
  <c r="N145" i="21"/>
  <c r="AT145" i="21" s="1"/>
  <c r="J145" i="21"/>
  <c r="AP145" i="21" s="1"/>
  <c r="F145" i="21"/>
  <c r="AL145" i="21" s="1"/>
  <c r="B145" i="21"/>
  <c r="S145" i="21"/>
  <c r="AY145" i="21" s="1"/>
  <c r="M145" i="21"/>
  <c r="AS145" i="21" s="1"/>
  <c r="H145" i="21"/>
  <c r="AN145" i="21" s="1"/>
  <c r="C145" i="21"/>
  <c r="P145" i="21"/>
  <c r="AV145" i="21" s="1"/>
  <c r="K145" i="21"/>
  <c r="AQ145" i="21" s="1"/>
  <c r="E145" i="21"/>
  <c r="AK145" i="21" s="1"/>
  <c r="O145" i="21"/>
  <c r="AU145" i="21" s="1"/>
  <c r="I145" i="21"/>
  <c r="AO145" i="21" s="1"/>
  <c r="D145" i="21"/>
  <c r="AJ145" i="21" s="1"/>
  <c r="G145" i="21"/>
  <c r="AM145" i="21" s="1"/>
  <c r="Q145" i="21"/>
  <c r="AW145" i="21" s="1"/>
  <c r="L145" i="21"/>
  <c r="AR145" i="21" s="1"/>
  <c r="R137" i="21"/>
  <c r="AX137" i="21" s="1"/>
  <c r="N137" i="21"/>
  <c r="AT137" i="21" s="1"/>
  <c r="J137" i="21"/>
  <c r="AP137" i="21" s="1"/>
  <c r="F137" i="21"/>
  <c r="AL137" i="21" s="1"/>
  <c r="B137" i="21"/>
  <c r="P137" i="21"/>
  <c r="AV137" i="21" s="1"/>
  <c r="K137" i="21"/>
  <c r="AQ137" i="21" s="1"/>
  <c r="E137" i="21"/>
  <c r="AK137" i="21" s="1"/>
  <c r="S137" i="21"/>
  <c r="AY137" i="21" s="1"/>
  <c r="M137" i="21"/>
  <c r="AS137" i="21" s="1"/>
  <c r="H137" i="21"/>
  <c r="AN137" i="21" s="1"/>
  <c r="C137" i="21"/>
  <c r="Q137" i="21"/>
  <c r="AW137" i="21" s="1"/>
  <c r="L137" i="21"/>
  <c r="AR137" i="21" s="1"/>
  <c r="G137" i="21"/>
  <c r="AM137" i="21" s="1"/>
  <c r="I137" i="21"/>
  <c r="AO137" i="21" s="1"/>
  <c r="D137" i="21"/>
  <c r="AJ137" i="21" s="1"/>
  <c r="O137" i="21"/>
  <c r="AU137" i="21" s="1"/>
  <c r="R129" i="21"/>
  <c r="AX129" i="21" s="1"/>
  <c r="N129" i="21"/>
  <c r="AT129" i="21" s="1"/>
  <c r="J129" i="21"/>
  <c r="AP129" i="21" s="1"/>
  <c r="F129" i="21"/>
  <c r="AL129" i="21" s="1"/>
  <c r="B129" i="21"/>
  <c r="S129" i="21"/>
  <c r="AY129" i="21" s="1"/>
  <c r="M129" i="21"/>
  <c r="AS129" i="21" s="1"/>
  <c r="H129" i="21"/>
  <c r="AN129" i="21" s="1"/>
  <c r="C129" i="21"/>
  <c r="P129" i="21"/>
  <c r="AV129" i="21" s="1"/>
  <c r="K129" i="21"/>
  <c r="AQ129" i="21" s="1"/>
  <c r="E129" i="21"/>
  <c r="AK129" i="21" s="1"/>
  <c r="O129" i="21"/>
  <c r="AU129" i="21" s="1"/>
  <c r="I129" i="21"/>
  <c r="AO129" i="21" s="1"/>
  <c r="D129" i="21"/>
  <c r="AJ129" i="21" s="1"/>
  <c r="L129" i="21"/>
  <c r="AR129" i="21" s="1"/>
  <c r="G129" i="21"/>
  <c r="AM129" i="21" s="1"/>
  <c r="Q129" i="21"/>
  <c r="AW129" i="21" s="1"/>
  <c r="R121" i="21"/>
  <c r="AX121" i="21" s="1"/>
  <c r="N121" i="21"/>
  <c r="AT121" i="21" s="1"/>
  <c r="J121" i="21"/>
  <c r="AP121" i="21" s="1"/>
  <c r="F121" i="21"/>
  <c r="AL121" i="21" s="1"/>
  <c r="B121" i="21"/>
  <c r="P121" i="21"/>
  <c r="AV121" i="21" s="1"/>
  <c r="K121" i="21"/>
  <c r="AQ121" i="21" s="1"/>
  <c r="E121" i="21"/>
  <c r="AK121" i="21" s="1"/>
  <c r="S121" i="21"/>
  <c r="AY121" i="21" s="1"/>
  <c r="M121" i="21"/>
  <c r="AS121" i="21" s="1"/>
  <c r="H121" i="21"/>
  <c r="AN121" i="21" s="1"/>
  <c r="C121" i="21"/>
  <c r="Q121" i="21"/>
  <c r="AW121" i="21" s="1"/>
  <c r="L121" i="21"/>
  <c r="AR121" i="21" s="1"/>
  <c r="G121" i="21"/>
  <c r="AM121" i="21" s="1"/>
  <c r="O121" i="21"/>
  <c r="AU121" i="21" s="1"/>
  <c r="I121" i="21"/>
  <c r="AO121" i="21" s="1"/>
  <c r="D121" i="21"/>
  <c r="AJ121" i="21" s="1"/>
  <c r="R113" i="21"/>
  <c r="AX113" i="21" s="1"/>
  <c r="N113" i="21"/>
  <c r="AT113" i="21" s="1"/>
  <c r="J113" i="21"/>
  <c r="AP113" i="21" s="1"/>
  <c r="F113" i="21"/>
  <c r="AL113" i="21" s="1"/>
  <c r="B113" i="21"/>
  <c r="S113" i="21"/>
  <c r="AY113" i="21" s="1"/>
  <c r="M113" i="21"/>
  <c r="AS113" i="21" s="1"/>
  <c r="H113" i="21"/>
  <c r="AN113" i="21" s="1"/>
  <c r="C113" i="21"/>
  <c r="P113" i="21"/>
  <c r="AV113" i="21" s="1"/>
  <c r="K113" i="21"/>
  <c r="AQ113" i="21" s="1"/>
  <c r="E113" i="21"/>
  <c r="AK113" i="21" s="1"/>
  <c r="O113" i="21"/>
  <c r="AU113" i="21" s="1"/>
  <c r="I113" i="21"/>
  <c r="AO113" i="21" s="1"/>
  <c r="D113" i="21"/>
  <c r="AJ113" i="21" s="1"/>
  <c r="Q113" i="21"/>
  <c r="AW113" i="21" s="1"/>
  <c r="L113" i="21"/>
  <c r="AR113" i="21" s="1"/>
  <c r="G113" i="21"/>
  <c r="AM113" i="21" s="1"/>
  <c r="S105" i="21"/>
  <c r="AY105" i="21" s="1"/>
  <c r="O105" i="21"/>
  <c r="AU105" i="21" s="1"/>
  <c r="K105" i="21"/>
  <c r="AQ105" i="21" s="1"/>
  <c r="G105" i="21"/>
  <c r="AM105" i="21" s="1"/>
  <c r="C105" i="21"/>
  <c r="Q105" i="21"/>
  <c r="AW105" i="21" s="1"/>
  <c r="M105" i="21"/>
  <c r="AS105" i="21" s="1"/>
  <c r="I105" i="21"/>
  <c r="AO105" i="21" s="1"/>
  <c r="E105" i="21"/>
  <c r="AK105" i="21" s="1"/>
  <c r="P105" i="21"/>
  <c r="AV105" i="21" s="1"/>
  <c r="L105" i="21"/>
  <c r="AR105" i="21" s="1"/>
  <c r="H105" i="21"/>
  <c r="AN105" i="21" s="1"/>
  <c r="D105" i="21"/>
  <c r="AJ105" i="21" s="1"/>
  <c r="F105" i="21"/>
  <c r="AL105" i="21" s="1"/>
  <c r="R105" i="21"/>
  <c r="AX105" i="21" s="1"/>
  <c r="B105" i="21"/>
  <c r="N105" i="21"/>
  <c r="AT105" i="21" s="1"/>
  <c r="J105" i="21"/>
  <c r="AP105" i="21" s="1"/>
  <c r="S97" i="21"/>
  <c r="AY97" i="21" s="1"/>
  <c r="O97" i="21"/>
  <c r="AU97" i="21" s="1"/>
  <c r="K97" i="21"/>
  <c r="AQ97" i="21" s="1"/>
  <c r="G97" i="21"/>
  <c r="AM97" i="21" s="1"/>
  <c r="C97" i="21"/>
  <c r="Q97" i="21"/>
  <c r="AW97" i="21" s="1"/>
  <c r="M97" i="21"/>
  <c r="AS97" i="21" s="1"/>
  <c r="I97" i="21"/>
  <c r="AO97" i="21" s="1"/>
  <c r="E97" i="21"/>
  <c r="AK97" i="21" s="1"/>
  <c r="P97" i="21"/>
  <c r="AV97" i="21" s="1"/>
  <c r="L97" i="21"/>
  <c r="AR97" i="21" s="1"/>
  <c r="H97" i="21"/>
  <c r="AN97" i="21" s="1"/>
  <c r="D97" i="21"/>
  <c r="AJ97" i="21" s="1"/>
  <c r="N97" i="21"/>
  <c r="AT97" i="21" s="1"/>
  <c r="J97" i="21"/>
  <c r="AP97" i="21" s="1"/>
  <c r="F97" i="21"/>
  <c r="AL97" i="21" s="1"/>
  <c r="R97" i="21"/>
  <c r="AX97" i="21" s="1"/>
  <c r="B97" i="21"/>
  <c r="S89" i="21"/>
  <c r="AY89" i="21" s="1"/>
  <c r="O89" i="21"/>
  <c r="AU89" i="21" s="1"/>
  <c r="K89" i="21"/>
  <c r="AQ89" i="21" s="1"/>
  <c r="G89" i="21"/>
  <c r="AM89" i="21" s="1"/>
  <c r="C89" i="21"/>
  <c r="Q89" i="21"/>
  <c r="AW89" i="21" s="1"/>
  <c r="M89" i="21"/>
  <c r="AS89" i="21" s="1"/>
  <c r="I89" i="21"/>
  <c r="AO89" i="21" s="1"/>
  <c r="E89" i="21"/>
  <c r="AK89" i="21" s="1"/>
  <c r="P89" i="21"/>
  <c r="AV89" i="21" s="1"/>
  <c r="L89" i="21"/>
  <c r="AR89" i="21" s="1"/>
  <c r="H89" i="21"/>
  <c r="AN89" i="21" s="1"/>
  <c r="D89" i="21"/>
  <c r="AJ89" i="21" s="1"/>
  <c r="F89" i="21"/>
  <c r="AL89" i="21" s="1"/>
  <c r="R89" i="21"/>
  <c r="AX89" i="21" s="1"/>
  <c r="B89" i="21"/>
  <c r="N89" i="21"/>
  <c r="AT89" i="21" s="1"/>
  <c r="J89" i="21"/>
  <c r="AP89" i="21" s="1"/>
  <c r="S81" i="21"/>
  <c r="AY81" i="21" s="1"/>
  <c r="O81" i="21"/>
  <c r="AU81" i="21" s="1"/>
  <c r="K81" i="21"/>
  <c r="AQ81" i="21" s="1"/>
  <c r="G81" i="21"/>
  <c r="AM81" i="21" s="1"/>
  <c r="C81" i="21"/>
  <c r="Q81" i="21"/>
  <c r="AW81" i="21" s="1"/>
  <c r="M81" i="21"/>
  <c r="AS81" i="21" s="1"/>
  <c r="I81" i="21"/>
  <c r="AO81" i="21" s="1"/>
  <c r="E81" i="21"/>
  <c r="AK81" i="21" s="1"/>
  <c r="P81" i="21"/>
  <c r="AV81" i="21" s="1"/>
  <c r="L81" i="21"/>
  <c r="AR81" i="21" s="1"/>
  <c r="H81" i="21"/>
  <c r="AN81" i="21" s="1"/>
  <c r="D81" i="21"/>
  <c r="AJ81" i="21" s="1"/>
  <c r="N81" i="21"/>
  <c r="AT81" i="21" s="1"/>
  <c r="J81" i="21"/>
  <c r="AP81" i="21" s="1"/>
  <c r="F81" i="21"/>
  <c r="AL81" i="21" s="1"/>
  <c r="R81" i="21"/>
  <c r="AX81" i="21" s="1"/>
  <c r="B81" i="21"/>
  <c r="S73" i="21"/>
  <c r="AY73" i="21" s="1"/>
  <c r="O73" i="21"/>
  <c r="AU73" i="21" s="1"/>
  <c r="K73" i="21"/>
  <c r="AQ73" i="21" s="1"/>
  <c r="G73" i="21"/>
  <c r="AM73" i="21" s="1"/>
  <c r="C73" i="21"/>
  <c r="Q73" i="21"/>
  <c r="AW73" i="21" s="1"/>
  <c r="M73" i="21"/>
  <c r="AS73" i="21" s="1"/>
  <c r="I73" i="21"/>
  <c r="AO73" i="21" s="1"/>
  <c r="E73" i="21"/>
  <c r="AK73" i="21" s="1"/>
  <c r="P73" i="21"/>
  <c r="AV73" i="21" s="1"/>
  <c r="L73" i="21"/>
  <c r="AR73" i="21" s="1"/>
  <c r="H73" i="21"/>
  <c r="AN73" i="21" s="1"/>
  <c r="D73" i="21"/>
  <c r="AJ73" i="21" s="1"/>
  <c r="F73" i="21"/>
  <c r="AL73" i="21" s="1"/>
  <c r="R73" i="21"/>
  <c r="AX73" i="21" s="1"/>
  <c r="B73" i="21"/>
  <c r="N73" i="21"/>
  <c r="AT73" i="21" s="1"/>
  <c r="J73" i="21"/>
  <c r="AP73" i="21" s="1"/>
  <c r="S65" i="21"/>
  <c r="AY65" i="21" s="1"/>
  <c r="O65" i="21"/>
  <c r="AU65" i="21" s="1"/>
  <c r="K65" i="21"/>
  <c r="AQ65" i="21" s="1"/>
  <c r="G65" i="21"/>
  <c r="AM65" i="21" s="1"/>
  <c r="C65" i="21"/>
  <c r="Q65" i="21"/>
  <c r="AW65" i="21" s="1"/>
  <c r="M65" i="21"/>
  <c r="AS65" i="21" s="1"/>
  <c r="I65" i="21"/>
  <c r="AO65" i="21" s="1"/>
  <c r="E65" i="21"/>
  <c r="AK65" i="21" s="1"/>
  <c r="P65" i="21"/>
  <c r="AV65" i="21" s="1"/>
  <c r="L65" i="21"/>
  <c r="AR65" i="21" s="1"/>
  <c r="H65" i="21"/>
  <c r="AN65" i="21" s="1"/>
  <c r="D65" i="21"/>
  <c r="AJ65" i="21" s="1"/>
  <c r="N65" i="21"/>
  <c r="AT65" i="21" s="1"/>
  <c r="J65" i="21"/>
  <c r="AP65" i="21" s="1"/>
  <c r="F65" i="21"/>
  <c r="AL65" i="21" s="1"/>
  <c r="R65" i="21"/>
  <c r="AX65" i="21" s="1"/>
  <c r="B65" i="21"/>
  <c r="S57" i="21"/>
  <c r="AY57" i="21" s="1"/>
  <c r="O57" i="21"/>
  <c r="AU57" i="21" s="1"/>
  <c r="K57" i="21"/>
  <c r="AQ57" i="21" s="1"/>
  <c r="G57" i="21"/>
  <c r="AM57" i="21" s="1"/>
  <c r="C57" i="21"/>
  <c r="Q57" i="21"/>
  <c r="AW57" i="21" s="1"/>
  <c r="M57" i="21"/>
  <c r="AS57" i="21" s="1"/>
  <c r="I57" i="21"/>
  <c r="AO57" i="21" s="1"/>
  <c r="E57" i="21"/>
  <c r="AK57" i="21" s="1"/>
  <c r="P57" i="21"/>
  <c r="AV57" i="21" s="1"/>
  <c r="L57" i="21"/>
  <c r="AR57" i="21" s="1"/>
  <c r="H57" i="21"/>
  <c r="AN57" i="21" s="1"/>
  <c r="D57" i="21"/>
  <c r="AJ57" i="21" s="1"/>
  <c r="F57" i="21"/>
  <c r="AL57" i="21" s="1"/>
  <c r="R57" i="21"/>
  <c r="AX57" i="21" s="1"/>
  <c r="B57" i="21"/>
  <c r="N57" i="21"/>
  <c r="AT57" i="21" s="1"/>
  <c r="J57" i="21"/>
  <c r="AP57" i="21" s="1"/>
  <c r="S49" i="21"/>
  <c r="AY49" i="21" s="1"/>
  <c r="O49" i="21"/>
  <c r="AU49" i="21" s="1"/>
  <c r="K49" i="21"/>
  <c r="AQ49" i="21" s="1"/>
  <c r="G49" i="21"/>
  <c r="AM49" i="21" s="1"/>
  <c r="C49" i="21"/>
  <c r="Q49" i="21"/>
  <c r="AW49" i="21" s="1"/>
  <c r="M49" i="21"/>
  <c r="AS49" i="21" s="1"/>
  <c r="I49" i="21"/>
  <c r="AO49" i="21" s="1"/>
  <c r="E49" i="21"/>
  <c r="AK49" i="21" s="1"/>
  <c r="P49" i="21"/>
  <c r="AV49" i="21" s="1"/>
  <c r="L49" i="21"/>
  <c r="AR49" i="21" s="1"/>
  <c r="H49" i="21"/>
  <c r="AN49" i="21" s="1"/>
  <c r="D49" i="21"/>
  <c r="AJ49" i="21" s="1"/>
  <c r="N49" i="21"/>
  <c r="AT49" i="21" s="1"/>
  <c r="J49" i="21"/>
  <c r="AP49" i="21" s="1"/>
  <c r="F49" i="21"/>
  <c r="AL49" i="21" s="1"/>
  <c r="R49" i="21"/>
  <c r="AX49" i="21" s="1"/>
  <c r="B49" i="21"/>
  <c r="S41" i="21"/>
  <c r="AY41" i="21" s="1"/>
  <c r="O41" i="21"/>
  <c r="AU41" i="21" s="1"/>
  <c r="K41" i="21"/>
  <c r="AQ41" i="21" s="1"/>
  <c r="G41" i="21"/>
  <c r="AM41" i="21" s="1"/>
  <c r="C41" i="21"/>
  <c r="Q41" i="21"/>
  <c r="AW41" i="21" s="1"/>
  <c r="M41" i="21"/>
  <c r="AS41" i="21" s="1"/>
  <c r="I41" i="21"/>
  <c r="AO41" i="21" s="1"/>
  <c r="E41" i="21"/>
  <c r="AK41" i="21" s="1"/>
  <c r="P41" i="21"/>
  <c r="AV41" i="21" s="1"/>
  <c r="L41" i="21"/>
  <c r="AR41" i="21" s="1"/>
  <c r="H41" i="21"/>
  <c r="AN41" i="21" s="1"/>
  <c r="D41" i="21"/>
  <c r="AJ41" i="21" s="1"/>
  <c r="F41" i="21"/>
  <c r="AL41" i="21" s="1"/>
  <c r="R41" i="21"/>
  <c r="AX41" i="21" s="1"/>
  <c r="B41" i="21"/>
  <c r="N41" i="21"/>
  <c r="AT41" i="21" s="1"/>
  <c r="J41" i="21"/>
  <c r="AP41" i="21" s="1"/>
  <c r="S33" i="21"/>
  <c r="AY33" i="21" s="1"/>
  <c r="O33" i="21"/>
  <c r="AU33" i="21" s="1"/>
  <c r="K33" i="21"/>
  <c r="AQ33" i="21" s="1"/>
  <c r="G33" i="21"/>
  <c r="AM33" i="21" s="1"/>
  <c r="C33" i="21"/>
  <c r="Q33" i="21"/>
  <c r="AW33" i="21" s="1"/>
  <c r="M33" i="21"/>
  <c r="AS33" i="21" s="1"/>
  <c r="I33" i="21"/>
  <c r="AO33" i="21" s="1"/>
  <c r="E33" i="21"/>
  <c r="AK33" i="21" s="1"/>
  <c r="P33" i="21"/>
  <c r="AV33" i="21" s="1"/>
  <c r="L33" i="21"/>
  <c r="AR33" i="21" s="1"/>
  <c r="H33" i="21"/>
  <c r="AN33" i="21" s="1"/>
  <c r="D33" i="21"/>
  <c r="AJ33" i="21" s="1"/>
  <c r="N33" i="21"/>
  <c r="AT33" i="21" s="1"/>
  <c r="J33" i="21"/>
  <c r="AP33" i="21" s="1"/>
  <c r="F33" i="21"/>
  <c r="AL33" i="21" s="1"/>
  <c r="R33" i="21"/>
  <c r="AX33" i="21" s="1"/>
  <c r="B33" i="21"/>
  <c r="Q25" i="21"/>
  <c r="AW25" i="21" s="1"/>
  <c r="M25" i="21"/>
  <c r="AS25" i="21" s="1"/>
  <c r="I25" i="21"/>
  <c r="AO25" i="21" s="1"/>
  <c r="E25" i="21"/>
  <c r="AK25" i="21" s="1"/>
  <c r="P25" i="21"/>
  <c r="AV25" i="21" s="1"/>
  <c r="L25" i="21"/>
  <c r="AR25" i="21" s="1"/>
  <c r="H25" i="21"/>
  <c r="AN25" i="21" s="1"/>
  <c r="D25" i="21"/>
  <c r="AJ25" i="21" s="1"/>
  <c r="S25" i="21"/>
  <c r="AY25" i="21" s="1"/>
  <c r="O25" i="21"/>
  <c r="AU25" i="21" s="1"/>
  <c r="K25" i="21"/>
  <c r="AQ25" i="21" s="1"/>
  <c r="G25" i="21"/>
  <c r="AM25" i="21" s="1"/>
  <c r="C25" i="21"/>
  <c r="R25" i="21"/>
  <c r="AX25" i="21" s="1"/>
  <c r="N25" i="21"/>
  <c r="AT25" i="21" s="1"/>
  <c r="J25" i="21"/>
  <c r="AP25" i="21" s="1"/>
  <c r="F25" i="21"/>
  <c r="AL25" i="21" s="1"/>
  <c r="B25" i="21"/>
  <c r="Q17" i="21"/>
  <c r="AW17" i="21" s="1"/>
  <c r="M17" i="21"/>
  <c r="AS17" i="21" s="1"/>
  <c r="I17" i="21"/>
  <c r="AO17" i="21" s="1"/>
  <c r="E17" i="21"/>
  <c r="AK17" i="21" s="1"/>
  <c r="P17" i="21"/>
  <c r="AV17" i="21" s="1"/>
  <c r="L17" i="21"/>
  <c r="AR17" i="21" s="1"/>
  <c r="H17" i="21"/>
  <c r="AN17" i="21" s="1"/>
  <c r="D17" i="21"/>
  <c r="AJ17" i="21" s="1"/>
  <c r="S17" i="21"/>
  <c r="AY17" i="21" s="1"/>
  <c r="O17" i="21"/>
  <c r="AU17" i="21" s="1"/>
  <c r="K17" i="21"/>
  <c r="AQ17" i="21" s="1"/>
  <c r="G17" i="21"/>
  <c r="AM17" i="21" s="1"/>
  <c r="C17" i="21"/>
  <c r="R17" i="21"/>
  <c r="AX17" i="21" s="1"/>
  <c r="N17" i="21"/>
  <c r="AT17" i="21" s="1"/>
  <c r="J17" i="21"/>
  <c r="AP17" i="21" s="1"/>
  <c r="F17" i="21"/>
  <c r="AL17" i="21" s="1"/>
  <c r="B17" i="21"/>
  <c r="Q9" i="21"/>
  <c r="AW9" i="21" s="1"/>
  <c r="M9" i="21"/>
  <c r="AS9" i="21" s="1"/>
  <c r="I9" i="21"/>
  <c r="AO9" i="21" s="1"/>
  <c r="E9" i="21"/>
  <c r="AK9" i="21" s="1"/>
  <c r="P9" i="21"/>
  <c r="AV9" i="21" s="1"/>
  <c r="L9" i="21"/>
  <c r="AR9" i="21" s="1"/>
  <c r="H9" i="21"/>
  <c r="AN9" i="21" s="1"/>
  <c r="D9" i="21"/>
  <c r="AJ9" i="21" s="1"/>
  <c r="S9" i="21"/>
  <c r="AY9" i="21" s="1"/>
  <c r="O9" i="21"/>
  <c r="AU9" i="21" s="1"/>
  <c r="K9" i="21"/>
  <c r="AQ9" i="21" s="1"/>
  <c r="G9" i="21"/>
  <c r="AM9" i="21" s="1"/>
  <c r="C9" i="21"/>
  <c r="R9" i="21"/>
  <c r="AX9" i="21" s="1"/>
  <c r="N9" i="21"/>
  <c r="AT9" i="21" s="1"/>
  <c r="J9" i="21"/>
  <c r="AP9" i="21" s="1"/>
  <c r="F9" i="21"/>
  <c r="AL9" i="21" s="1"/>
  <c r="B9" i="21"/>
  <c r="S322" i="21"/>
  <c r="AY322" i="21" s="1"/>
  <c r="AT327" i="14" s="1"/>
  <c r="O322" i="21"/>
  <c r="AU322" i="21" s="1"/>
  <c r="AP327" i="14" s="1"/>
  <c r="K322" i="21"/>
  <c r="AQ322" i="21" s="1"/>
  <c r="AL327" i="14" s="1"/>
  <c r="G322" i="21"/>
  <c r="AM322" i="21" s="1"/>
  <c r="AH327" i="14" s="1"/>
  <c r="C322" i="21"/>
  <c r="P322" i="21"/>
  <c r="AV322" i="21" s="1"/>
  <c r="AQ327" i="14" s="1"/>
  <c r="J322" i="21"/>
  <c r="AP322" i="21" s="1"/>
  <c r="AK327" i="14" s="1"/>
  <c r="E322" i="21"/>
  <c r="AK322" i="21" s="1"/>
  <c r="AF327" i="14" s="1"/>
  <c r="R322" i="21"/>
  <c r="AX322" i="21" s="1"/>
  <c r="AS327" i="14" s="1"/>
  <c r="M322" i="21"/>
  <c r="AS322" i="21" s="1"/>
  <c r="AN327" i="14" s="1"/>
  <c r="H322" i="21"/>
  <c r="AN322" i="21" s="1"/>
  <c r="AI327" i="14" s="1"/>
  <c r="B322" i="21"/>
  <c r="Q322" i="21"/>
  <c r="AW322" i="21" s="1"/>
  <c r="AR327" i="14" s="1"/>
  <c r="L322" i="21"/>
  <c r="AR322" i="21" s="1"/>
  <c r="AM327" i="14" s="1"/>
  <c r="F322" i="21"/>
  <c r="AL322" i="21" s="1"/>
  <c r="AG327" i="14" s="1"/>
  <c r="N322" i="21"/>
  <c r="AT322" i="21" s="1"/>
  <c r="AO327" i="14" s="1"/>
  <c r="I322" i="21"/>
  <c r="AO322" i="21" s="1"/>
  <c r="AJ327" i="14" s="1"/>
  <c r="D322" i="21"/>
  <c r="AJ322" i="21" s="1"/>
  <c r="AE327" i="14" s="1"/>
  <c r="S306" i="21"/>
  <c r="AY306" i="21" s="1"/>
  <c r="AT311" i="14" s="1"/>
  <c r="O306" i="21"/>
  <c r="AU306" i="21" s="1"/>
  <c r="AP311" i="14" s="1"/>
  <c r="K306" i="21"/>
  <c r="AQ306" i="21" s="1"/>
  <c r="AL311" i="14" s="1"/>
  <c r="G306" i="21"/>
  <c r="AM306" i="21" s="1"/>
  <c r="AH311" i="14" s="1"/>
  <c r="C306" i="21"/>
  <c r="P306" i="21"/>
  <c r="AV306" i="21" s="1"/>
  <c r="AQ311" i="14" s="1"/>
  <c r="J306" i="21"/>
  <c r="AP306" i="21" s="1"/>
  <c r="AK311" i="14" s="1"/>
  <c r="E306" i="21"/>
  <c r="AK306" i="21" s="1"/>
  <c r="AF311" i="14" s="1"/>
  <c r="R306" i="21"/>
  <c r="AX306" i="21" s="1"/>
  <c r="AS311" i="14" s="1"/>
  <c r="M306" i="21"/>
  <c r="AS306" i="21" s="1"/>
  <c r="AN311" i="14" s="1"/>
  <c r="H306" i="21"/>
  <c r="AN306" i="21" s="1"/>
  <c r="AI311" i="14" s="1"/>
  <c r="B306" i="21"/>
  <c r="Q306" i="21"/>
  <c r="AW306" i="21" s="1"/>
  <c r="AR311" i="14" s="1"/>
  <c r="L306" i="21"/>
  <c r="AR306" i="21" s="1"/>
  <c r="AM311" i="14" s="1"/>
  <c r="F306" i="21"/>
  <c r="AL306" i="21" s="1"/>
  <c r="AG311" i="14" s="1"/>
  <c r="D306" i="21"/>
  <c r="AJ306" i="21" s="1"/>
  <c r="AE311" i="14" s="1"/>
  <c r="N306" i="21"/>
  <c r="AT306" i="21" s="1"/>
  <c r="AO311" i="14" s="1"/>
  <c r="I306" i="21"/>
  <c r="AO306" i="21" s="1"/>
  <c r="AJ311" i="14" s="1"/>
  <c r="S290" i="21"/>
  <c r="AY290" i="21" s="1"/>
  <c r="O290" i="21"/>
  <c r="AU290" i="21" s="1"/>
  <c r="K290" i="21"/>
  <c r="AQ290" i="21" s="1"/>
  <c r="G290" i="21"/>
  <c r="AM290" i="21" s="1"/>
  <c r="C290" i="21"/>
  <c r="P290" i="21"/>
  <c r="AV290" i="21" s="1"/>
  <c r="J290" i="21"/>
  <c r="AP290" i="21" s="1"/>
  <c r="E290" i="21"/>
  <c r="AK290" i="21" s="1"/>
  <c r="R290" i="21"/>
  <c r="AX290" i="21" s="1"/>
  <c r="M290" i="21"/>
  <c r="AS290" i="21" s="1"/>
  <c r="H290" i="21"/>
  <c r="AN290" i="21" s="1"/>
  <c r="B290" i="21"/>
  <c r="Q290" i="21"/>
  <c r="AW290" i="21" s="1"/>
  <c r="L290" i="21"/>
  <c r="AR290" i="21" s="1"/>
  <c r="F290" i="21"/>
  <c r="AL290" i="21" s="1"/>
  <c r="I290" i="21"/>
  <c r="AO290" i="21" s="1"/>
  <c r="D290" i="21"/>
  <c r="AJ290" i="21" s="1"/>
  <c r="N290" i="21"/>
  <c r="AT290" i="21" s="1"/>
  <c r="S274" i="21"/>
  <c r="AY274" i="21" s="1"/>
  <c r="O274" i="21"/>
  <c r="AU274" i="21" s="1"/>
  <c r="K274" i="21"/>
  <c r="AQ274" i="21" s="1"/>
  <c r="G274" i="21"/>
  <c r="AM274" i="21" s="1"/>
  <c r="C274" i="21"/>
  <c r="P274" i="21"/>
  <c r="AV274" i="21" s="1"/>
  <c r="J274" i="21"/>
  <c r="AP274" i="21" s="1"/>
  <c r="E274" i="21"/>
  <c r="AK274" i="21" s="1"/>
  <c r="R274" i="21"/>
  <c r="AX274" i="21" s="1"/>
  <c r="M274" i="21"/>
  <c r="AS274" i="21" s="1"/>
  <c r="H274" i="21"/>
  <c r="AN274" i="21" s="1"/>
  <c r="B274" i="21"/>
  <c r="Q274" i="21"/>
  <c r="AW274" i="21" s="1"/>
  <c r="L274" i="21"/>
  <c r="AR274" i="21" s="1"/>
  <c r="F274" i="21"/>
  <c r="AL274" i="21" s="1"/>
  <c r="N274" i="21"/>
  <c r="AT274" i="21" s="1"/>
  <c r="I274" i="21"/>
  <c r="AO274" i="21" s="1"/>
  <c r="D274" i="21"/>
  <c r="AJ274" i="21" s="1"/>
  <c r="S258" i="21"/>
  <c r="AY258" i="21" s="1"/>
  <c r="O258" i="21"/>
  <c r="AU258" i="21" s="1"/>
  <c r="K258" i="21"/>
  <c r="AQ258" i="21" s="1"/>
  <c r="G258" i="21"/>
  <c r="AM258" i="21" s="1"/>
  <c r="C258" i="21"/>
  <c r="P258" i="21"/>
  <c r="AV258" i="21" s="1"/>
  <c r="J258" i="21"/>
  <c r="AP258" i="21" s="1"/>
  <c r="E258" i="21"/>
  <c r="AK258" i="21" s="1"/>
  <c r="R258" i="21"/>
  <c r="AX258" i="21" s="1"/>
  <c r="M258" i="21"/>
  <c r="AS258" i="21" s="1"/>
  <c r="H258" i="21"/>
  <c r="AN258" i="21" s="1"/>
  <c r="B258" i="21"/>
  <c r="Q258" i="21"/>
  <c r="AW258" i="21" s="1"/>
  <c r="L258" i="21"/>
  <c r="AR258" i="21" s="1"/>
  <c r="F258" i="21"/>
  <c r="AL258" i="21" s="1"/>
  <c r="N258" i="21"/>
  <c r="AT258" i="21" s="1"/>
  <c r="I258" i="21"/>
  <c r="AO258" i="21" s="1"/>
  <c r="D258" i="21"/>
  <c r="AJ258" i="21" s="1"/>
  <c r="S242" i="21"/>
  <c r="AY242" i="21" s="1"/>
  <c r="O242" i="21"/>
  <c r="AU242" i="21" s="1"/>
  <c r="K242" i="21"/>
  <c r="AQ242" i="21" s="1"/>
  <c r="G242" i="21"/>
  <c r="AM242" i="21" s="1"/>
  <c r="C242" i="21"/>
  <c r="P242" i="21"/>
  <c r="AV242" i="21" s="1"/>
  <c r="J242" i="21"/>
  <c r="AP242" i="21" s="1"/>
  <c r="E242" i="21"/>
  <c r="AK242" i="21" s="1"/>
  <c r="R242" i="21"/>
  <c r="AX242" i="21" s="1"/>
  <c r="M242" i="21"/>
  <c r="AS242" i="21" s="1"/>
  <c r="H242" i="21"/>
  <c r="AN242" i="21" s="1"/>
  <c r="B242" i="21"/>
  <c r="Q242" i="21"/>
  <c r="AW242" i="21" s="1"/>
  <c r="L242" i="21"/>
  <c r="AR242" i="21" s="1"/>
  <c r="F242" i="21"/>
  <c r="AL242" i="21" s="1"/>
  <c r="D242" i="21"/>
  <c r="AJ242" i="21" s="1"/>
  <c r="N242" i="21"/>
  <c r="AT242" i="21" s="1"/>
  <c r="I242" i="21"/>
  <c r="AO242" i="21" s="1"/>
  <c r="S226" i="21"/>
  <c r="AY226" i="21" s="1"/>
  <c r="O226" i="21"/>
  <c r="AU226" i="21" s="1"/>
  <c r="K226" i="21"/>
  <c r="AQ226" i="21" s="1"/>
  <c r="G226" i="21"/>
  <c r="AM226" i="21" s="1"/>
  <c r="C226" i="21"/>
  <c r="P226" i="21"/>
  <c r="AV226" i="21" s="1"/>
  <c r="J226" i="21"/>
  <c r="AP226" i="21" s="1"/>
  <c r="E226" i="21"/>
  <c r="AK226" i="21" s="1"/>
  <c r="R226" i="21"/>
  <c r="AX226" i="21" s="1"/>
  <c r="M226" i="21"/>
  <c r="AS226" i="21" s="1"/>
  <c r="H226" i="21"/>
  <c r="AN226" i="21" s="1"/>
  <c r="B226" i="21"/>
  <c r="Q226" i="21"/>
  <c r="AW226" i="21" s="1"/>
  <c r="L226" i="21"/>
  <c r="AR226" i="21" s="1"/>
  <c r="F226" i="21"/>
  <c r="AL226" i="21" s="1"/>
  <c r="I226" i="21"/>
  <c r="AO226" i="21" s="1"/>
  <c r="D226" i="21"/>
  <c r="AJ226" i="21" s="1"/>
  <c r="N226" i="21"/>
  <c r="AT226" i="21" s="1"/>
  <c r="S210" i="21"/>
  <c r="AY210" i="21" s="1"/>
  <c r="O210" i="21"/>
  <c r="AU210" i="21" s="1"/>
  <c r="K210" i="21"/>
  <c r="AQ210" i="21" s="1"/>
  <c r="G210" i="21"/>
  <c r="AM210" i="21" s="1"/>
  <c r="C210" i="21"/>
  <c r="P210" i="21"/>
  <c r="AV210" i="21" s="1"/>
  <c r="J210" i="21"/>
  <c r="AP210" i="21" s="1"/>
  <c r="E210" i="21"/>
  <c r="AK210" i="21" s="1"/>
  <c r="R210" i="21"/>
  <c r="AX210" i="21" s="1"/>
  <c r="M210" i="21"/>
  <c r="AS210" i="21" s="1"/>
  <c r="H210" i="21"/>
  <c r="AN210" i="21" s="1"/>
  <c r="B210" i="21"/>
  <c r="Q210" i="21"/>
  <c r="AW210" i="21" s="1"/>
  <c r="L210" i="21"/>
  <c r="AR210" i="21" s="1"/>
  <c r="F210" i="21"/>
  <c r="AL210" i="21" s="1"/>
  <c r="N210" i="21"/>
  <c r="AT210" i="21" s="1"/>
  <c r="I210" i="21"/>
  <c r="AO210" i="21" s="1"/>
  <c r="D210" i="21"/>
  <c r="AJ210" i="21" s="1"/>
  <c r="S194" i="21"/>
  <c r="AY194" i="21" s="1"/>
  <c r="O194" i="21"/>
  <c r="AU194" i="21" s="1"/>
  <c r="K194" i="21"/>
  <c r="AQ194" i="21" s="1"/>
  <c r="G194" i="21"/>
  <c r="AM194" i="21" s="1"/>
  <c r="C194" i="21"/>
  <c r="P194" i="21"/>
  <c r="AV194" i="21" s="1"/>
  <c r="J194" i="21"/>
  <c r="AP194" i="21" s="1"/>
  <c r="E194" i="21"/>
  <c r="AK194" i="21" s="1"/>
  <c r="R194" i="21"/>
  <c r="AX194" i="21" s="1"/>
  <c r="M194" i="21"/>
  <c r="AS194" i="21" s="1"/>
  <c r="H194" i="21"/>
  <c r="AN194" i="21" s="1"/>
  <c r="B194" i="21"/>
  <c r="Q194" i="21"/>
  <c r="AW194" i="21" s="1"/>
  <c r="L194" i="21"/>
  <c r="AR194" i="21" s="1"/>
  <c r="F194" i="21"/>
  <c r="AL194" i="21" s="1"/>
  <c r="N194" i="21"/>
  <c r="AT194" i="21" s="1"/>
  <c r="I194" i="21"/>
  <c r="AO194" i="21" s="1"/>
  <c r="D194" i="21"/>
  <c r="AJ194" i="21" s="1"/>
  <c r="S178" i="21"/>
  <c r="AY178" i="21" s="1"/>
  <c r="O178" i="21"/>
  <c r="AU178" i="21" s="1"/>
  <c r="K178" i="21"/>
  <c r="AQ178" i="21" s="1"/>
  <c r="G178" i="21"/>
  <c r="AM178" i="21" s="1"/>
  <c r="C178" i="21"/>
  <c r="P178" i="21"/>
  <c r="AV178" i="21" s="1"/>
  <c r="J178" i="21"/>
  <c r="AP178" i="21" s="1"/>
  <c r="E178" i="21"/>
  <c r="AK178" i="21" s="1"/>
  <c r="R178" i="21"/>
  <c r="AX178" i="21" s="1"/>
  <c r="M178" i="21"/>
  <c r="AS178" i="21" s="1"/>
  <c r="H178" i="21"/>
  <c r="AN178" i="21" s="1"/>
  <c r="B178" i="21"/>
  <c r="Q178" i="21"/>
  <c r="AW178" i="21" s="1"/>
  <c r="L178" i="21"/>
  <c r="AR178" i="21" s="1"/>
  <c r="F178" i="21"/>
  <c r="AL178" i="21" s="1"/>
  <c r="D178" i="21"/>
  <c r="AJ178" i="21" s="1"/>
  <c r="N178" i="21"/>
  <c r="AT178" i="21" s="1"/>
  <c r="I178" i="21"/>
  <c r="AO178" i="21" s="1"/>
  <c r="S162" i="21"/>
  <c r="AY162" i="21" s="1"/>
  <c r="O162" i="21"/>
  <c r="AU162" i="21" s="1"/>
  <c r="K162" i="21"/>
  <c r="AQ162" i="21" s="1"/>
  <c r="G162" i="21"/>
  <c r="AM162" i="21" s="1"/>
  <c r="C162" i="21"/>
  <c r="P162" i="21"/>
  <c r="AV162" i="21" s="1"/>
  <c r="AQ166" i="14" s="1"/>
  <c r="J162" i="21"/>
  <c r="AP162" i="21" s="1"/>
  <c r="AK166" i="14" s="1"/>
  <c r="E162" i="21"/>
  <c r="AK162" i="21" s="1"/>
  <c r="R162" i="21"/>
  <c r="AX162" i="21" s="1"/>
  <c r="M162" i="21"/>
  <c r="AS162" i="21" s="1"/>
  <c r="H162" i="21"/>
  <c r="AN162" i="21" s="1"/>
  <c r="B162" i="21"/>
  <c r="Q162" i="21"/>
  <c r="AW162" i="21" s="1"/>
  <c r="L162" i="21"/>
  <c r="AR162" i="21" s="1"/>
  <c r="F162" i="21"/>
  <c r="AL162" i="21" s="1"/>
  <c r="I162" i="21"/>
  <c r="AO162" i="21" s="1"/>
  <c r="D162" i="21"/>
  <c r="AJ162" i="21" s="1"/>
  <c r="N162" i="21"/>
  <c r="AT162" i="21" s="1"/>
  <c r="S146" i="21"/>
  <c r="AY146" i="21" s="1"/>
  <c r="O146" i="21"/>
  <c r="AU146" i="21" s="1"/>
  <c r="K146" i="21"/>
  <c r="AQ146" i="21" s="1"/>
  <c r="G146" i="21"/>
  <c r="AM146" i="21" s="1"/>
  <c r="C146" i="21"/>
  <c r="P146" i="21"/>
  <c r="AV146" i="21" s="1"/>
  <c r="J146" i="21"/>
  <c r="AP146" i="21" s="1"/>
  <c r="E146" i="21"/>
  <c r="AK146" i="21" s="1"/>
  <c r="R146" i="21"/>
  <c r="AX146" i="21" s="1"/>
  <c r="M146" i="21"/>
  <c r="AS146" i="21" s="1"/>
  <c r="H146" i="21"/>
  <c r="AN146" i="21" s="1"/>
  <c r="B146" i="21"/>
  <c r="Q146" i="21"/>
  <c r="AW146" i="21" s="1"/>
  <c r="L146" i="21"/>
  <c r="AR146" i="21" s="1"/>
  <c r="F146" i="21"/>
  <c r="AL146" i="21" s="1"/>
  <c r="N146" i="21"/>
  <c r="AT146" i="21" s="1"/>
  <c r="AO150" i="14" s="1"/>
  <c r="I146" i="21"/>
  <c r="AO146" i="21" s="1"/>
  <c r="D146" i="21"/>
  <c r="AJ146" i="21" s="1"/>
  <c r="S130" i="21"/>
  <c r="AY130" i="21" s="1"/>
  <c r="O130" i="21"/>
  <c r="AU130" i="21" s="1"/>
  <c r="K130" i="21"/>
  <c r="AQ130" i="21" s="1"/>
  <c r="AL134" i="14" s="1"/>
  <c r="G130" i="21"/>
  <c r="AM130" i="21" s="1"/>
  <c r="C130" i="21"/>
  <c r="P130" i="21"/>
  <c r="AV130" i="21" s="1"/>
  <c r="J130" i="21"/>
  <c r="AP130" i="21" s="1"/>
  <c r="E130" i="21"/>
  <c r="AK130" i="21" s="1"/>
  <c r="R130" i="21"/>
  <c r="AX130" i="21" s="1"/>
  <c r="AS134" i="14" s="1"/>
  <c r="M130" i="21"/>
  <c r="AS130" i="21" s="1"/>
  <c r="H130" i="21"/>
  <c r="AN130" i="21" s="1"/>
  <c r="B130" i="21"/>
  <c r="Q130" i="21"/>
  <c r="AW130" i="21" s="1"/>
  <c r="L130" i="21"/>
  <c r="AR130" i="21" s="1"/>
  <c r="F130" i="21"/>
  <c r="AL130" i="21" s="1"/>
  <c r="N130" i="21"/>
  <c r="AT130" i="21" s="1"/>
  <c r="I130" i="21"/>
  <c r="AO130" i="21" s="1"/>
  <c r="D130" i="21"/>
  <c r="AJ130" i="21" s="1"/>
  <c r="S114" i="21"/>
  <c r="AY114" i="21" s="1"/>
  <c r="O114" i="21"/>
  <c r="AU114" i="21" s="1"/>
  <c r="K114" i="21"/>
  <c r="AQ114" i="21" s="1"/>
  <c r="G114" i="21"/>
  <c r="AM114" i="21" s="1"/>
  <c r="C114" i="21"/>
  <c r="P114" i="21"/>
  <c r="AV114" i="21" s="1"/>
  <c r="J114" i="21"/>
  <c r="AP114" i="21" s="1"/>
  <c r="E114" i="21"/>
  <c r="AK114" i="21" s="1"/>
  <c r="R114" i="21"/>
  <c r="AX114" i="21" s="1"/>
  <c r="M114" i="21"/>
  <c r="AS114" i="21" s="1"/>
  <c r="H114" i="21"/>
  <c r="AN114" i="21" s="1"/>
  <c r="B114" i="21"/>
  <c r="Q114" i="21"/>
  <c r="AW114" i="21" s="1"/>
  <c r="L114" i="21"/>
  <c r="AR114" i="21" s="1"/>
  <c r="F114" i="21"/>
  <c r="AL114" i="21" s="1"/>
  <c r="D114" i="21"/>
  <c r="AJ114" i="21" s="1"/>
  <c r="N114" i="21"/>
  <c r="AT114" i="21" s="1"/>
  <c r="I114" i="21"/>
  <c r="AO114" i="21" s="1"/>
  <c r="P98" i="21"/>
  <c r="AV98" i="21" s="1"/>
  <c r="L98" i="21"/>
  <c r="AR98" i="21" s="1"/>
  <c r="H98" i="21"/>
  <c r="AN98" i="21" s="1"/>
  <c r="D98" i="21"/>
  <c r="AJ98" i="21" s="1"/>
  <c r="R98" i="21"/>
  <c r="AX98" i="21" s="1"/>
  <c r="N98" i="21"/>
  <c r="AT98" i="21" s="1"/>
  <c r="J98" i="21"/>
  <c r="AP98" i="21" s="1"/>
  <c r="F98" i="21"/>
  <c r="AL98" i="21" s="1"/>
  <c r="B98" i="21"/>
  <c r="Q98" i="21"/>
  <c r="AW98" i="21" s="1"/>
  <c r="M98" i="21"/>
  <c r="AS98" i="21" s="1"/>
  <c r="I98" i="21"/>
  <c r="AO98" i="21" s="1"/>
  <c r="E98" i="21"/>
  <c r="AK98" i="21" s="1"/>
  <c r="K98" i="21"/>
  <c r="AQ98" i="21" s="1"/>
  <c r="G98" i="21"/>
  <c r="AM98" i="21" s="1"/>
  <c r="S98" i="21"/>
  <c r="AY98" i="21" s="1"/>
  <c r="C98" i="21"/>
  <c r="O98" i="21"/>
  <c r="AU98" i="21" s="1"/>
  <c r="P82" i="21"/>
  <c r="AV82" i="21" s="1"/>
  <c r="L82" i="21"/>
  <c r="AR82" i="21" s="1"/>
  <c r="H82" i="21"/>
  <c r="AN82" i="21" s="1"/>
  <c r="D82" i="21"/>
  <c r="AJ82" i="21" s="1"/>
  <c r="R82" i="21"/>
  <c r="AX82" i="21" s="1"/>
  <c r="N82" i="21"/>
  <c r="AT82" i="21" s="1"/>
  <c r="J82" i="21"/>
  <c r="AP82" i="21" s="1"/>
  <c r="F82" i="21"/>
  <c r="AL82" i="21" s="1"/>
  <c r="B82" i="21"/>
  <c r="Q82" i="21"/>
  <c r="AW82" i="21" s="1"/>
  <c r="M82" i="21"/>
  <c r="AS82" i="21" s="1"/>
  <c r="I82" i="21"/>
  <c r="AO82" i="21" s="1"/>
  <c r="E82" i="21"/>
  <c r="AK82" i="21" s="1"/>
  <c r="K82" i="21"/>
  <c r="AQ82" i="21" s="1"/>
  <c r="G82" i="21"/>
  <c r="AM82" i="21" s="1"/>
  <c r="S82" i="21"/>
  <c r="AY82" i="21" s="1"/>
  <c r="C82" i="21"/>
  <c r="O82" i="21"/>
  <c r="AU82" i="21" s="1"/>
  <c r="P66" i="21"/>
  <c r="AV66" i="21" s="1"/>
  <c r="L66" i="21"/>
  <c r="AR66" i="21" s="1"/>
  <c r="H66" i="21"/>
  <c r="AN66" i="21" s="1"/>
  <c r="D66" i="21"/>
  <c r="AJ66" i="21" s="1"/>
  <c r="R66" i="21"/>
  <c r="AX66" i="21" s="1"/>
  <c r="N66" i="21"/>
  <c r="AT66" i="21" s="1"/>
  <c r="J66" i="21"/>
  <c r="AP66" i="21" s="1"/>
  <c r="F66" i="21"/>
  <c r="AL66" i="21" s="1"/>
  <c r="B66" i="21"/>
  <c r="Q66" i="21"/>
  <c r="AW66" i="21" s="1"/>
  <c r="M66" i="21"/>
  <c r="AS66" i="21" s="1"/>
  <c r="I66" i="21"/>
  <c r="AO66" i="21" s="1"/>
  <c r="E66" i="21"/>
  <c r="AK66" i="21" s="1"/>
  <c r="K66" i="21"/>
  <c r="AQ66" i="21" s="1"/>
  <c r="G66" i="21"/>
  <c r="AM66" i="21" s="1"/>
  <c r="S66" i="21"/>
  <c r="AY66" i="21" s="1"/>
  <c r="C66" i="21"/>
  <c r="O66" i="21"/>
  <c r="AU66" i="21" s="1"/>
  <c r="P50" i="21"/>
  <c r="AV50" i="21" s="1"/>
  <c r="L50" i="21"/>
  <c r="AR50" i="21" s="1"/>
  <c r="H50" i="21"/>
  <c r="AN50" i="21" s="1"/>
  <c r="D50" i="21"/>
  <c r="AJ50" i="21" s="1"/>
  <c r="R50" i="21"/>
  <c r="AX50" i="21" s="1"/>
  <c r="N50" i="21"/>
  <c r="AT50" i="21" s="1"/>
  <c r="J50" i="21"/>
  <c r="AP50" i="21" s="1"/>
  <c r="F50" i="21"/>
  <c r="AL50" i="21" s="1"/>
  <c r="B50" i="21"/>
  <c r="Q50" i="21"/>
  <c r="AW50" i="21" s="1"/>
  <c r="M50" i="21"/>
  <c r="AS50" i="21" s="1"/>
  <c r="I50" i="21"/>
  <c r="AO50" i="21" s="1"/>
  <c r="E50" i="21"/>
  <c r="AK50" i="21" s="1"/>
  <c r="K50" i="21"/>
  <c r="AQ50" i="21" s="1"/>
  <c r="G50" i="21"/>
  <c r="AM50" i="21" s="1"/>
  <c r="S50" i="21"/>
  <c r="AY50" i="21" s="1"/>
  <c r="C50" i="21"/>
  <c r="O50" i="21"/>
  <c r="AU50" i="21" s="1"/>
  <c r="I286" i="20"/>
  <c r="W286" i="20" s="1"/>
  <c r="E286" i="20"/>
  <c r="S286" i="20" s="1"/>
  <c r="H286" i="20"/>
  <c r="V286" i="20" s="1"/>
  <c r="D286" i="20"/>
  <c r="R286" i="20" s="1"/>
  <c r="G286" i="20"/>
  <c r="U286" i="20" s="1"/>
  <c r="C286" i="20"/>
  <c r="J286" i="20"/>
  <c r="X286" i="20" s="1"/>
  <c r="F286" i="20"/>
  <c r="T286" i="20" s="1"/>
  <c r="B286" i="20"/>
  <c r="I222" i="20"/>
  <c r="W222" i="20" s="1"/>
  <c r="E222" i="20"/>
  <c r="S222" i="20" s="1"/>
  <c r="H222" i="20"/>
  <c r="V222" i="20" s="1"/>
  <c r="D222" i="20"/>
  <c r="R222" i="20" s="1"/>
  <c r="G222" i="20"/>
  <c r="U222" i="20" s="1"/>
  <c r="C222" i="20"/>
  <c r="J222" i="20"/>
  <c r="X222" i="20" s="1"/>
  <c r="F222" i="20"/>
  <c r="T222" i="20" s="1"/>
  <c r="B222" i="20"/>
  <c r="I158" i="20"/>
  <c r="W158" i="20" s="1"/>
  <c r="E158" i="20"/>
  <c r="S158" i="20" s="1"/>
  <c r="H158" i="20"/>
  <c r="V158" i="20" s="1"/>
  <c r="D158" i="20"/>
  <c r="R158" i="20" s="1"/>
  <c r="G158" i="20"/>
  <c r="U158" i="20" s="1"/>
  <c r="C158" i="20"/>
  <c r="J158" i="20"/>
  <c r="X158" i="20" s="1"/>
  <c r="F158" i="20"/>
  <c r="T158" i="20" s="1"/>
  <c r="B158" i="20"/>
  <c r="C102" i="22"/>
  <c r="B102" i="22"/>
  <c r="D102" i="22"/>
  <c r="F102" i="22" s="1"/>
  <c r="P42" i="21"/>
  <c r="AV42" i="21" s="1"/>
  <c r="L42" i="21"/>
  <c r="AR42" i="21" s="1"/>
  <c r="H42" i="21"/>
  <c r="AN42" i="21" s="1"/>
  <c r="D42" i="21"/>
  <c r="AJ42" i="21" s="1"/>
  <c r="R42" i="21"/>
  <c r="AX42" i="21" s="1"/>
  <c r="N42" i="21"/>
  <c r="AT42" i="21" s="1"/>
  <c r="J42" i="21"/>
  <c r="AP42" i="21" s="1"/>
  <c r="F42" i="21"/>
  <c r="AL42" i="21" s="1"/>
  <c r="B42" i="21"/>
  <c r="Q42" i="21"/>
  <c r="AW42" i="21" s="1"/>
  <c r="M42" i="21"/>
  <c r="AS42" i="21" s="1"/>
  <c r="I42" i="21"/>
  <c r="AO42" i="21" s="1"/>
  <c r="E42" i="21"/>
  <c r="AK42" i="21" s="1"/>
  <c r="S42" i="21"/>
  <c r="AY42" i="21" s="1"/>
  <c r="C42" i="21"/>
  <c r="O42" i="21"/>
  <c r="AU42" i="21" s="1"/>
  <c r="K42" i="21"/>
  <c r="AQ42" i="21" s="1"/>
  <c r="G42" i="21"/>
  <c r="AM42" i="21" s="1"/>
  <c r="B34" i="28"/>
  <c r="C34" i="28"/>
  <c r="R26" i="21"/>
  <c r="AX26" i="21" s="1"/>
  <c r="N26" i="21"/>
  <c r="AT26" i="21" s="1"/>
  <c r="J26" i="21"/>
  <c r="AP26" i="21" s="1"/>
  <c r="F26" i="21"/>
  <c r="AL26" i="21" s="1"/>
  <c r="B26" i="21"/>
  <c r="Q26" i="21"/>
  <c r="AW26" i="21" s="1"/>
  <c r="M26" i="21"/>
  <c r="AS26" i="21" s="1"/>
  <c r="I26" i="21"/>
  <c r="AO26" i="21" s="1"/>
  <c r="E26" i="21"/>
  <c r="AK26" i="21" s="1"/>
  <c r="P26" i="21"/>
  <c r="AV26" i="21" s="1"/>
  <c r="L26" i="21"/>
  <c r="AR26" i="21" s="1"/>
  <c r="H26" i="21"/>
  <c r="AN26" i="21" s="1"/>
  <c r="D26" i="21"/>
  <c r="AJ26" i="21" s="1"/>
  <c r="S26" i="21"/>
  <c r="AY26" i="21" s="1"/>
  <c r="O26" i="21"/>
  <c r="AU26" i="21" s="1"/>
  <c r="K26" i="21"/>
  <c r="AQ26" i="21" s="1"/>
  <c r="G26" i="21"/>
  <c r="AM26" i="21" s="1"/>
  <c r="C26" i="21"/>
  <c r="R18" i="21"/>
  <c r="AX18" i="21" s="1"/>
  <c r="N18" i="21"/>
  <c r="AT18" i="21" s="1"/>
  <c r="J18" i="21"/>
  <c r="AP18" i="21" s="1"/>
  <c r="F18" i="21"/>
  <c r="AL18" i="21" s="1"/>
  <c r="B18" i="21"/>
  <c r="Q18" i="21"/>
  <c r="AW18" i="21" s="1"/>
  <c r="M18" i="21"/>
  <c r="AS18" i="21" s="1"/>
  <c r="I18" i="21"/>
  <c r="AO18" i="21" s="1"/>
  <c r="E18" i="21"/>
  <c r="AK18" i="21" s="1"/>
  <c r="P18" i="21"/>
  <c r="AV18" i="21" s="1"/>
  <c r="L18" i="21"/>
  <c r="AR18" i="21" s="1"/>
  <c r="H18" i="21"/>
  <c r="AN18" i="21" s="1"/>
  <c r="D18" i="21"/>
  <c r="AJ18" i="21" s="1"/>
  <c r="S18" i="21"/>
  <c r="AY18" i="21" s="1"/>
  <c r="O18" i="21"/>
  <c r="AU18" i="21" s="1"/>
  <c r="K18" i="21"/>
  <c r="AQ18" i="21" s="1"/>
  <c r="G18" i="21"/>
  <c r="AM18" i="21" s="1"/>
  <c r="C18" i="21"/>
  <c r="R10" i="21"/>
  <c r="AX10" i="21" s="1"/>
  <c r="N10" i="21"/>
  <c r="AT10" i="21" s="1"/>
  <c r="J10" i="21"/>
  <c r="AP10" i="21" s="1"/>
  <c r="F10" i="21"/>
  <c r="AL10" i="21" s="1"/>
  <c r="B10" i="21"/>
  <c r="Q10" i="21"/>
  <c r="AW10" i="21" s="1"/>
  <c r="M10" i="21"/>
  <c r="AS10" i="21" s="1"/>
  <c r="I10" i="21"/>
  <c r="AO10" i="21" s="1"/>
  <c r="E10" i="21"/>
  <c r="AK10" i="21" s="1"/>
  <c r="P10" i="21"/>
  <c r="AV10" i="21" s="1"/>
  <c r="L10" i="21"/>
  <c r="AR10" i="21" s="1"/>
  <c r="H10" i="21"/>
  <c r="AN10" i="21" s="1"/>
  <c r="D10" i="21"/>
  <c r="AJ10" i="21" s="1"/>
  <c r="S10" i="21"/>
  <c r="AY10" i="21" s="1"/>
  <c r="O10" i="21"/>
  <c r="AU10" i="21" s="1"/>
  <c r="K10" i="21"/>
  <c r="AQ10" i="21" s="1"/>
  <c r="G10" i="21"/>
  <c r="AM10" i="21" s="1"/>
  <c r="C10" i="21"/>
  <c r="I294" i="20"/>
  <c r="W294" i="20" s="1"/>
  <c r="E294" i="20"/>
  <c r="S294" i="20" s="1"/>
  <c r="H294" i="20"/>
  <c r="V294" i="20" s="1"/>
  <c r="D294" i="20"/>
  <c r="R294" i="20" s="1"/>
  <c r="G294" i="20"/>
  <c r="U294" i="20" s="1"/>
  <c r="C294" i="20"/>
  <c r="J294" i="20"/>
  <c r="X294" i="20" s="1"/>
  <c r="F294" i="20"/>
  <c r="T294" i="20" s="1"/>
  <c r="B294" i="20"/>
  <c r="I230" i="20"/>
  <c r="W230" i="20" s="1"/>
  <c r="E230" i="20"/>
  <c r="S230" i="20" s="1"/>
  <c r="H230" i="20"/>
  <c r="V230" i="20" s="1"/>
  <c r="D230" i="20"/>
  <c r="R230" i="20" s="1"/>
  <c r="G230" i="20"/>
  <c r="U230" i="20" s="1"/>
  <c r="C230" i="20"/>
  <c r="J230" i="20"/>
  <c r="X230" i="20" s="1"/>
  <c r="F230" i="20"/>
  <c r="T230" i="20" s="1"/>
  <c r="B230" i="20"/>
  <c r="I166" i="20"/>
  <c r="W166" i="20" s="1"/>
  <c r="E166" i="20"/>
  <c r="S166" i="20" s="1"/>
  <c r="H166" i="20"/>
  <c r="V166" i="20" s="1"/>
  <c r="D166" i="20"/>
  <c r="R166" i="20" s="1"/>
  <c r="G166" i="20"/>
  <c r="U166" i="20" s="1"/>
  <c r="C166" i="20"/>
  <c r="J166" i="20"/>
  <c r="X166" i="20" s="1"/>
  <c r="F166" i="20"/>
  <c r="T166" i="20" s="1"/>
  <c r="B166" i="20"/>
  <c r="C110" i="22"/>
  <c r="B110" i="22"/>
  <c r="D110" i="22"/>
  <c r="F110" i="22" s="1"/>
  <c r="R48" i="21"/>
  <c r="AX48" i="21" s="1"/>
  <c r="N48" i="21"/>
  <c r="AT48" i="21" s="1"/>
  <c r="J48" i="21"/>
  <c r="AP48" i="21" s="1"/>
  <c r="F48" i="21"/>
  <c r="AL48" i="21" s="1"/>
  <c r="B48" i="21"/>
  <c r="P48" i="21"/>
  <c r="AV48" i="21" s="1"/>
  <c r="L48" i="21"/>
  <c r="AR48" i="21" s="1"/>
  <c r="H48" i="21"/>
  <c r="AN48" i="21" s="1"/>
  <c r="D48" i="21"/>
  <c r="AJ48" i="21" s="1"/>
  <c r="S48" i="21"/>
  <c r="AY48" i="21" s="1"/>
  <c r="O48" i="21"/>
  <c r="AU48" i="21" s="1"/>
  <c r="K48" i="21"/>
  <c r="AQ48" i="21" s="1"/>
  <c r="G48" i="21"/>
  <c r="AM48" i="21" s="1"/>
  <c r="C48" i="21"/>
  <c r="Q48" i="21"/>
  <c r="AW48" i="21" s="1"/>
  <c r="M48" i="21"/>
  <c r="AS48" i="21" s="1"/>
  <c r="I48" i="21"/>
  <c r="AO48" i="21" s="1"/>
  <c r="E48" i="21"/>
  <c r="AK48" i="21" s="1"/>
  <c r="C274" i="22"/>
  <c r="B274" i="22"/>
  <c r="D274" i="22"/>
  <c r="F274" i="22" s="1"/>
  <c r="C210" i="22"/>
  <c r="B210" i="22"/>
  <c r="D210" i="22"/>
  <c r="F210" i="22" s="1"/>
  <c r="C146" i="22"/>
  <c r="B146" i="22"/>
  <c r="D146" i="22"/>
  <c r="F146" i="22" s="1"/>
  <c r="I66" i="20"/>
  <c r="W66" i="20" s="1"/>
  <c r="E66" i="20"/>
  <c r="S66" i="20" s="1"/>
  <c r="H66" i="20"/>
  <c r="V66" i="20" s="1"/>
  <c r="D66" i="20"/>
  <c r="R66" i="20" s="1"/>
  <c r="G66" i="20"/>
  <c r="U66" i="20" s="1"/>
  <c r="C66" i="20"/>
  <c r="J66" i="20"/>
  <c r="X66" i="20" s="1"/>
  <c r="F66" i="20"/>
  <c r="T66" i="20" s="1"/>
  <c r="B66" i="20"/>
  <c r="C154" i="22"/>
  <c r="B154" i="22"/>
  <c r="D154" i="22"/>
  <c r="F154" i="22" s="1"/>
  <c r="C202" i="22"/>
  <c r="B202" i="22"/>
  <c r="D202" i="22"/>
  <c r="F202" i="22" s="1"/>
  <c r="C314" i="22"/>
  <c r="B314" i="22"/>
  <c r="D314" i="22"/>
  <c r="F314" i="22" s="1"/>
  <c r="I58" i="20"/>
  <c r="W58" i="20" s="1"/>
  <c r="E58" i="20"/>
  <c r="S58" i="20" s="1"/>
  <c r="H58" i="20"/>
  <c r="V58" i="20" s="1"/>
  <c r="D58" i="20"/>
  <c r="R58" i="20" s="1"/>
  <c r="G58" i="20"/>
  <c r="U58" i="20" s="1"/>
  <c r="C58" i="20"/>
  <c r="J58" i="20"/>
  <c r="X58" i="20" s="1"/>
  <c r="F58" i="20"/>
  <c r="T58" i="20" s="1"/>
  <c r="B58" i="20"/>
  <c r="I74" i="20"/>
  <c r="W74" i="20" s="1"/>
  <c r="E74" i="20"/>
  <c r="S74" i="20" s="1"/>
  <c r="H74" i="20"/>
  <c r="V74" i="20" s="1"/>
  <c r="D74" i="20"/>
  <c r="R74" i="20" s="1"/>
  <c r="G74" i="20"/>
  <c r="U74" i="20" s="1"/>
  <c r="C74" i="20"/>
  <c r="J74" i="20"/>
  <c r="X74" i="20" s="1"/>
  <c r="F74" i="20"/>
  <c r="T74" i="20" s="1"/>
  <c r="B74" i="20"/>
  <c r="C327" i="28"/>
  <c r="B327" i="28"/>
  <c r="P319" i="21"/>
  <c r="AV319" i="21" s="1"/>
  <c r="AQ324" i="14" s="1"/>
  <c r="L319" i="21"/>
  <c r="AR319" i="21" s="1"/>
  <c r="AM324" i="14" s="1"/>
  <c r="H319" i="21"/>
  <c r="AN319" i="21" s="1"/>
  <c r="AI324" i="14" s="1"/>
  <c r="D319" i="21"/>
  <c r="AJ319" i="21" s="1"/>
  <c r="AE324" i="14" s="1"/>
  <c r="S319" i="21"/>
  <c r="AY319" i="21" s="1"/>
  <c r="AT324" i="14" s="1"/>
  <c r="N319" i="21"/>
  <c r="AT319" i="21" s="1"/>
  <c r="AO324" i="14" s="1"/>
  <c r="I319" i="21"/>
  <c r="AO319" i="21" s="1"/>
  <c r="AJ324" i="14" s="1"/>
  <c r="C319" i="21"/>
  <c r="Q319" i="21"/>
  <c r="AW319" i="21" s="1"/>
  <c r="AR324" i="14" s="1"/>
  <c r="K319" i="21"/>
  <c r="AQ319" i="21" s="1"/>
  <c r="AL324" i="14" s="1"/>
  <c r="F319" i="21"/>
  <c r="AL319" i="21" s="1"/>
  <c r="AG324" i="14" s="1"/>
  <c r="O319" i="21"/>
  <c r="AU319" i="21" s="1"/>
  <c r="AP324" i="14" s="1"/>
  <c r="J319" i="21"/>
  <c r="AP319" i="21" s="1"/>
  <c r="AK324" i="14" s="1"/>
  <c r="E319" i="21"/>
  <c r="AK319" i="21" s="1"/>
  <c r="AF324" i="14" s="1"/>
  <c r="R319" i="21"/>
  <c r="AX319" i="21" s="1"/>
  <c r="AS324" i="14" s="1"/>
  <c r="M319" i="21"/>
  <c r="AS319" i="21" s="1"/>
  <c r="AN324" i="14" s="1"/>
  <c r="G319" i="21"/>
  <c r="AM319" i="21" s="1"/>
  <c r="AH324" i="14" s="1"/>
  <c r="B319" i="21"/>
  <c r="J309" i="20"/>
  <c r="X309" i="20" s="1"/>
  <c r="F309" i="20"/>
  <c r="T309" i="20" s="1"/>
  <c r="B309" i="20"/>
  <c r="I309" i="20"/>
  <c r="W309" i="20" s="1"/>
  <c r="E309" i="20"/>
  <c r="S309" i="20" s="1"/>
  <c r="H309" i="20"/>
  <c r="V309" i="20" s="1"/>
  <c r="D309" i="20"/>
  <c r="R309" i="20" s="1"/>
  <c r="G309" i="20"/>
  <c r="U309" i="20" s="1"/>
  <c r="C309" i="20"/>
  <c r="P303" i="21"/>
  <c r="AV303" i="21" s="1"/>
  <c r="L303" i="21"/>
  <c r="AR303" i="21" s="1"/>
  <c r="H303" i="21"/>
  <c r="AN303" i="21" s="1"/>
  <c r="D303" i="21"/>
  <c r="AJ303" i="21" s="1"/>
  <c r="S303" i="21"/>
  <c r="AY303" i="21" s="1"/>
  <c r="N303" i="21"/>
  <c r="AT303" i="21" s="1"/>
  <c r="I303" i="21"/>
  <c r="AO303" i="21" s="1"/>
  <c r="C303" i="21"/>
  <c r="Q303" i="21"/>
  <c r="AW303" i="21" s="1"/>
  <c r="K303" i="21"/>
  <c r="AQ303" i="21" s="1"/>
  <c r="F303" i="21"/>
  <c r="AL303" i="21" s="1"/>
  <c r="O303" i="21"/>
  <c r="AU303" i="21" s="1"/>
  <c r="J303" i="21"/>
  <c r="AP303" i="21" s="1"/>
  <c r="E303" i="21"/>
  <c r="AK303" i="21" s="1"/>
  <c r="B303" i="21"/>
  <c r="R303" i="21"/>
  <c r="AX303" i="21" s="1"/>
  <c r="M303" i="21"/>
  <c r="AS303" i="21" s="1"/>
  <c r="G303" i="21"/>
  <c r="AM303" i="21" s="1"/>
  <c r="C295" i="28"/>
  <c r="B295" i="28"/>
  <c r="P287" i="21"/>
  <c r="AV287" i="21" s="1"/>
  <c r="AQ292" i="14" s="1"/>
  <c r="L287" i="21"/>
  <c r="AR287" i="21" s="1"/>
  <c r="AM292" i="14" s="1"/>
  <c r="H287" i="21"/>
  <c r="AN287" i="21" s="1"/>
  <c r="AI292" i="14" s="1"/>
  <c r="D287" i="21"/>
  <c r="AJ287" i="21" s="1"/>
  <c r="AE292" i="14" s="1"/>
  <c r="S287" i="21"/>
  <c r="AY287" i="21" s="1"/>
  <c r="AT292" i="14" s="1"/>
  <c r="N287" i="21"/>
  <c r="AT287" i="21" s="1"/>
  <c r="AO292" i="14" s="1"/>
  <c r="I287" i="21"/>
  <c r="AO287" i="21" s="1"/>
  <c r="AJ292" i="14" s="1"/>
  <c r="C287" i="21"/>
  <c r="Q287" i="21"/>
  <c r="AW287" i="21" s="1"/>
  <c r="AR292" i="14" s="1"/>
  <c r="K287" i="21"/>
  <c r="AQ287" i="21" s="1"/>
  <c r="AL292" i="14" s="1"/>
  <c r="F287" i="21"/>
  <c r="AL287" i="21" s="1"/>
  <c r="AG292" i="14" s="1"/>
  <c r="O287" i="21"/>
  <c r="AU287" i="21" s="1"/>
  <c r="AP292" i="14" s="1"/>
  <c r="J287" i="21"/>
  <c r="AP287" i="21" s="1"/>
  <c r="AK292" i="14" s="1"/>
  <c r="E287" i="21"/>
  <c r="AK287" i="21" s="1"/>
  <c r="AF292" i="14" s="1"/>
  <c r="G287" i="21"/>
  <c r="AM287" i="21" s="1"/>
  <c r="AH292" i="14" s="1"/>
  <c r="B287" i="21"/>
  <c r="R287" i="21"/>
  <c r="AX287" i="21" s="1"/>
  <c r="AS292" i="14" s="1"/>
  <c r="M287" i="21"/>
  <c r="AS287" i="21" s="1"/>
  <c r="AN292" i="14" s="1"/>
  <c r="C279" i="28"/>
  <c r="B279" i="28"/>
  <c r="P271" i="21"/>
  <c r="AV271" i="21" s="1"/>
  <c r="L271" i="21"/>
  <c r="AR271" i="21" s="1"/>
  <c r="H271" i="21"/>
  <c r="AN271" i="21" s="1"/>
  <c r="D271" i="21"/>
  <c r="AJ271" i="21" s="1"/>
  <c r="S271" i="21"/>
  <c r="AY271" i="21" s="1"/>
  <c r="N271" i="21"/>
  <c r="AT271" i="21" s="1"/>
  <c r="I271" i="21"/>
  <c r="AO271" i="21" s="1"/>
  <c r="C271" i="21"/>
  <c r="Q271" i="21"/>
  <c r="AW271" i="21" s="1"/>
  <c r="K271" i="21"/>
  <c r="AQ271" i="21" s="1"/>
  <c r="F271" i="21"/>
  <c r="AL271" i="21" s="1"/>
  <c r="O271" i="21"/>
  <c r="AU271" i="21" s="1"/>
  <c r="J271" i="21"/>
  <c r="AP271" i="21" s="1"/>
  <c r="E271" i="21"/>
  <c r="AK271" i="21" s="1"/>
  <c r="M271" i="21"/>
  <c r="AS271" i="21" s="1"/>
  <c r="G271" i="21"/>
  <c r="AM271" i="21" s="1"/>
  <c r="B271" i="21"/>
  <c r="R271" i="21"/>
  <c r="AX271" i="21" s="1"/>
  <c r="C263" i="28"/>
  <c r="B263" i="28"/>
  <c r="P255" i="21"/>
  <c r="AV255" i="21" s="1"/>
  <c r="L255" i="21"/>
  <c r="AR255" i="21" s="1"/>
  <c r="H255" i="21"/>
  <c r="AN255" i="21" s="1"/>
  <c r="D255" i="21"/>
  <c r="AJ255" i="21" s="1"/>
  <c r="S255" i="21"/>
  <c r="AY255" i="21" s="1"/>
  <c r="N255" i="21"/>
  <c r="AT255" i="21" s="1"/>
  <c r="I255" i="21"/>
  <c r="AO255" i="21" s="1"/>
  <c r="C255" i="21"/>
  <c r="Q255" i="21"/>
  <c r="AW255" i="21" s="1"/>
  <c r="K255" i="21"/>
  <c r="AQ255" i="21" s="1"/>
  <c r="F255" i="21"/>
  <c r="AL255" i="21" s="1"/>
  <c r="O255" i="21"/>
  <c r="AU255" i="21" s="1"/>
  <c r="J255" i="21"/>
  <c r="AP255" i="21" s="1"/>
  <c r="E255" i="21"/>
  <c r="AK255" i="21" s="1"/>
  <c r="R255" i="21"/>
  <c r="AX255" i="21" s="1"/>
  <c r="M255" i="21"/>
  <c r="AS255" i="21" s="1"/>
  <c r="G255" i="21"/>
  <c r="AM255" i="21" s="1"/>
  <c r="B255" i="21"/>
  <c r="C247" i="28"/>
  <c r="B247" i="28"/>
  <c r="P239" i="21"/>
  <c r="AV239" i="21" s="1"/>
  <c r="L239" i="21"/>
  <c r="AR239" i="21" s="1"/>
  <c r="H239" i="21"/>
  <c r="AN239" i="21" s="1"/>
  <c r="D239" i="21"/>
  <c r="AJ239" i="21" s="1"/>
  <c r="S239" i="21"/>
  <c r="AY239" i="21" s="1"/>
  <c r="N239" i="21"/>
  <c r="AT239" i="21" s="1"/>
  <c r="I239" i="21"/>
  <c r="AO239" i="21" s="1"/>
  <c r="C239" i="21"/>
  <c r="Q239" i="21"/>
  <c r="AW239" i="21" s="1"/>
  <c r="K239" i="21"/>
  <c r="AQ239" i="21" s="1"/>
  <c r="F239" i="21"/>
  <c r="AL239" i="21" s="1"/>
  <c r="O239" i="21"/>
  <c r="AU239" i="21" s="1"/>
  <c r="J239" i="21"/>
  <c r="AP239" i="21" s="1"/>
  <c r="E239" i="21"/>
  <c r="AK239" i="21" s="1"/>
  <c r="B239" i="21"/>
  <c r="R239" i="21"/>
  <c r="AX239" i="21" s="1"/>
  <c r="M239" i="21"/>
  <c r="AS239" i="21" s="1"/>
  <c r="G239" i="21"/>
  <c r="AM239" i="21" s="1"/>
  <c r="C231" i="28"/>
  <c r="B231" i="28"/>
  <c r="P223" i="21"/>
  <c r="AV223" i="21" s="1"/>
  <c r="L223" i="21"/>
  <c r="AR223" i="21" s="1"/>
  <c r="H223" i="21"/>
  <c r="AN223" i="21" s="1"/>
  <c r="D223" i="21"/>
  <c r="AJ223" i="21" s="1"/>
  <c r="S223" i="21"/>
  <c r="AY223" i="21" s="1"/>
  <c r="N223" i="21"/>
  <c r="AT223" i="21" s="1"/>
  <c r="I223" i="21"/>
  <c r="AO223" i="21" s="1"/>
  <c r="C223" i="21"/>
  <c r="Q223" i="21"/>
  <c r="AW223" i="21" s="1"/>
  <c r="K223" i="21"/>
  <c r="AQ223" i="21" s="1"/>
  <c r="F223" i="21"/>
  <c r="AL223" i="21" s="1"/>
  <c r="O223" i="21"/>
  <c r="AU223" i="21" s="1"/>
  <c r="J223" i="21"/>
  <c r="AP223" i="21" s="1"/>
  <c r="E223" i="21"/>
  <c r="AK223" i="21" s="1"/>
  <c r="G223" i="21"/>
  <c r="AM223" i="21" s="1"/>
  <c r="B223" i="21"/>
  <c r="R223" i="21"/>
  <c r="AX223" i="21" s="1"/>
  <c r="M223" i="21"/>
  <c r="AS223" i="21" s="1"/>
  <c r="J213" i="20"/>
  <c r="X213" i="20" s="1"/>
  <c r="F213" i="20"/>
  <c r="T213" i="20" s="1"/>
  <c r="B213" i="20"/>
  <c r="I213" i="20"/>
  <c r="W213" i="20" s="1"/>
  <c r="E213" i="20"/>
  <c r="S213" i="20" s="1"/>
  <c r="H213" i="20"/>
  <c r="V213" i="20" s="1"/>
  <c r="D213" i="20"/>
  <c r="R213" i="20" s="1"/>
  <c r="G213" i="20"/>
  <c r="U213" i="20" s="1"/>
  <c r="C213" i="20"/>
  <c r="P207" i="21"/>
  <c r="AV207" i="21" s="1"/>
  <c r="L207" i="21"/>
  <c r="AR207" i="21" s="1"/>
  <c r="H207" i="21"/>
  <c r="AN207" i="21" s="1"/>
  <c r="D207" i="21"/>
  <c r="AJ207" i="21" s="1"/>
  <c r="S207" i="21"/>
  <c r="AY207" i="21" s="1"/>
  <c r="N207" i="21"/>
  <c r="AT207" i="21" s="1"/>
  <c r="I207" i="21"/>
  <c r="AO207" i="21" s="1"/>
  <c r="C207" i="21"/>
  <c r="Q207" i="21"/>
  <c r="AW207" i="21" s="1"/>
  <c r="K207" i="21"/>
  <c r="AQ207" i="21" s="1"/>
  <c r="F207" i="21"/>
  <c r="AL207" i="21" s="1"/>
  <c r="O207" i="21"/>
  <c r="AU207" i="21" s="1"/>
  <c r="J207" i="21"/>
  <c r="AP207" i="21" s="1"/>
  <c r="E207" i="21"/>
  <c r="AK207" i="21" s="1"/>
  <c r="M207" i="21"/>
  <c r="AS207" i="21" s="1"/>
  <c r="G207" i="21"/>
  <c r="AM207" i="21" s="1"/>
  <c r="B207" i="21"/>
  <c r="R207" i="21"/>
  <c r="AX207" i="21" s="1"/>
  <c r="C199" i="28"/>
  <c r="B199" i="28"/>
  <c r="P191" i="21"/>
  <c r="AV191" i="21" s="1"/>
  <c r="L191" i="21"/>
  <c r="AR191" i="21" s="1"/>
  <c r="H191" i="21"/>
  <c r="AN191" i="21" s="1"/>
  <c r="D191" i="21"/>
  <c r="AJ191" i="21" s="1"/>
  <c r="S191" i="21"/>
  <c r="AY191" i="21" s="1"/>
  <c r="N191" i="21"/>
  <c r="AT191" i="21" s="1"/>
  <c r="I191" i="21"/>
  <c r="AO191" i="21" s="1"/>
  <c r="C191" i="21"/>
  <c r="Q191" i="21"/>
  <c r="AW191" i="21" s="1"/>
  <c r="K191" i="21"/>
  <c r="AQ191" i="21" s="1"/>
  <c r="F191" i="21"/>
  <c r="AL191" i="21" s="1"/>
  <c r="O191" i="21"/>
  <c r="AU191" i="21" s="1"/>
  <c r="J191" i="21"/>
  <c r="AP191" i="21" s="1"/>
  <c r="E191" i="21"/>
  <c r="AK191" i="21" s="1"/>
  <c r="R191" i="21"/>
  <c r="AX191" i="21" s="1"/>
  <c r="M191" i="21"/>
  <c r="AS191" i="21" s="1"/>
  <c r="G191" i="21"/>
  <c r="AM191" i="21" s="1"/>
  <c r="B191" i="21"/>
  <c r="J181" i="20"/>
  <c r="X181" i="20" s="1"/>
  <c r="F181" i="20"/>
  <c r="T181" i="20" s="1"/>
  <c r="B181" i="20"/>
  <c r="I181" i="20"/>
  <c r="W181" i="20" s="1"/>
  <c r="E181" i="20"/>
  <c r="S181" i="20" s="1"/>
  <c r="H181" i="20"/>
  <c r="V181" i="20" s="1"/>
  <c r="D181" i="20"/>
  <c r="R181" i="20" s="1"/>
  <c r="G181" i="20"/>
  <c r="U181" i="20" s="1"/>
  <c r="C181" i="20"/>
  <c r="P175" i="21"/>
  <c r="AV175" i="21" s="1"/>
  <c r="L175" i="21"/>
  <c r="AR175" i="21" s="1"/>
  <c r="H175" i="21"/>
  <c r="AN175" i="21" s="1"/>
  <c r="D175" i="21"/>
  <c r="AJ175" i="21" s="1"/>
  <c r="S175" i="21"/>
  <c r="AY175" i="21" s="1"/>
  <c r="N175" i="21"/>
  <c r="AT175" i="21" s="1"/>
  <c r="I175" i="21"/>
  <c r="AO175" i="21" s="1"/>
  <c r="C175" i="21"/>
  <c r="Q175" i="21"/>
  <c r="AW175" i="21" s="1"/>
  <c r="K175" i="21"/>
  <c r="AQ175" i="21" s="1"/>
  <c r="F175" i="21"/>
  <c r="AL175" i="21" s="1"/>
  <c r="O175" i="21"/>
  <c r="AU175" i="21" s="1"/>
  <c r="J175" i="21"/>
  <c r="AP175" i="21" s="1"/>
  <c r="E175" i="21"/>
  <c r="AK175" i="21" s="1"/>
  <c r="B175" i="21"/>
  <c r="R175" i="21"/>
  <c r="AX175" i="21" s="1"/>
  <c r="M175" i="21"/>
  <c r="AS175" i="21" s="1"/>
  <c r="G175" i="21"/>
  <c r="AM175" i="21" s="1"/>
  <c r="C167" i="28"/>
  <c r="B167" i="28"/>
  <c r="P159" i="21"/>
  <c r="AV159" i="21" s="1"/>
  <c r="L159" i="21"/>
  <c r="AR159" i="21" s="1"/>
  <c r="H159" i="21"/>
  <c r="AN159" i="21" s="1"/>
  <c r="D159" i="21"/>
  <c r="AJ159" i="21" s="1"/>
  <c r="S159" i="21"/>
  <c r="AY159" i="21" s="1"/>
  <c r="N159" i="21"/>
  <c r="AT159" i="21" s="1"/>
  <c r="I159" i="21"/>
  <c r="AO159" i="21" s="1"/>
  <c r="C159" i="21"/>
  <c r="Q159" i="21"/>
  <c r="AW159" i="21" s="1"/>
  <c r="K159" i="21"/>
  <c r="AQ159" i="21" s="1"/>
  <c r="F159" i="21"/>
  <c r="AL159" i="21" s="1"/>
  <c r="O159" i="21"/>
  <c r="AU159" i="21" s="1"/>
  <c r="J159" i="21"/>
  <c r="AP159" i="21" s="1"/>
  <c r="E159" i="21"/>
  <c r="AK159" i="21" s="1"/>
  <c r="G159" i="21"/>
  <c r="AM159" i="21" s="1"/>
  <c r="B159" i="21"/>
  <c r="R159" i="21"/>
  <c r="AX159" i="21" s="1"/>
  <c r="M159" i="21"/>
  <c r="AS159" i="21" s="1"/>
  <c r="C151" i="28"/>
  <c r="B151" i="28"/>
  <c r="P143" i="21"/>
  <c r="AV143" i="21" s="1"/>
  <c r="L143" i="21"/>
  <c r="AR143" i="21" s="1"/>
  <c r="H143" i="21"/>
  <c r="AN143" i="21" s="1"/>
  <c r="D143" i="21"/>
  <c r="AJ143" i="21" s="1"/>
  <c r="S143" i="21"/>
  <c r="AY143" i="21" s="1"/>
  <c r="N143" i="21"/>
  <c r="AT143" i="21" s="1"/>
  <c r="I143" i="21"/>
  <c r="AO143" i="21" s="1"/>
  <c r="C143" i="21"/>
  <c r="Q143" i="21"/>
  <c r="AW143" i="21" s="1"/>
  <c r="K143" i="21"/>
  <c r="AQ143" i="21" s="1"/>
  <c r="F143" i="21"/>
  <c r="AL143" i="21" s="1"/>
  <c r="O143" i="21"/>
  <c r="AU143" i="21" s="1"/>
  <c r="J143" i="21"/>
  <c r="AP143" i="21" s="1"/>
  <c r="E143" i="21"/>
  <c r="AK143" i="21" s="1"/>
  <c r="M143" i="21"/>
  <c r="AS143" i="21" s="1"/>
  <c r="G143" i="21"/>
  <c r="AM143" i="21" s="1"/>
  <c r="B143" i="21"/>
  <c r="R143" i="21"/>
  <c r="AX143" i="21" s="1"/>
  <c r="C135" i="28"/>
  <c r="B135" i="28"/>
  <c r="P127" i="21"/>
  <c r="AV127" i="21" s="1"/>
  <c r="L127" i="21"/>
  <c r="AR127" i="21" s="1"/>
  <c r="H127" i="21"/>
  <c r="AN127" i="21" s="1"/>
  <c r="D127" i="21"/>
  <c r="AJ127" i="21" s="1"/>
  <c r="S127" i="21"/>
  <c r="AY127" i="21" s="1"/>
  <c r="N127" i="21"/>
  <c r="AT127" i="21" s="1"/>
  <c r="I127" i="21"/>
  <c r="AO127" i="21" s="1"/>
  <c r="C127" i="21"/>
  <c r="Q127" i="21"/>
  <c r="AW127" i="21" s="1"/>
  <c r="K127" i="21"/>
  <c r="AQ127" i="21" s="1"/>
  <c r="F127" i="21"/>
  <c r="AL127" i="21" s="1"/>
  <c r="O127" i="21"/>
  <c r="AU127" i="21" s="1"/>
  <c r="J127" i="21"/>
  <c r="AP127" i="21" s="1"/>
  <c r="E127" i="21"/>
  <c r="AK127" i="21" s="1"/>
  <c r="R127" i="21"/>
  <c r="AX127" i="21" s="1"/>
  <c r="M127" i="21"/>
  <c r="AS127" i="21" s="1"/>
  <c r="G127" i="21"/>
  <c r="AM127" i="21" s="1"/>
  <c r="B127" i="21"/>
  <c r="C119" i="28"/>
  <c r="B119" i="28"/>
  <c r="P111" i="21"/>
  <c r="AV111" i="21" s="1"/>
  <c r="L111" i="21"/>
  <c r="AR111" i="21" s="1"/>
  <c r="H111" i="21"/>
  <c r="AN111" i="21" s="1"/>
  <c r="D111" i="21"/>
  <c r="AJ111" i="21" s="1"/>
  <c r="S111" i="21"/>
  <c r="AY111" i="21" s="1"/>
  <c r="N111" i="21"/>
  <c r="AT111" i="21" s="1"/>
  <c r="I111" i="21"/>
  <c r="AO111" i="21" s="1"/>
  <c r="C111" i="21"/>
  <c r="Q111" i="21"/>
  <c r="AW111" i="21" s="1"/>
  <c r="K111" i="21"/>
  <c r="AQ111" i="21" s="1"/>
  <c r="F111" i="21"/>
  <c r="AL111" i="21" s="1"/>
  <c r="O111" i="21"/>
  <c r="AU111" i="21" s="1"/>
  <c r="J111" i="21"/>
  <c r="AP111" i="21" s="1"/>
  <c r="E111" i="21"/>
  <c r="AK111" i="21" s="1"/>
  <c r="B111" i="21"/>
  <c r="R111" i="21"/>
  <c r="AX111" i="21" s="1"/>
  <c r="M111" i="21"/>
  <c r="AS111" i="21" s="1"/>
  <c r="G111" i="21"/>
  <c r="AM111" i="21" s="1"/>
  <c r="C103" i="28"/>
  <c r="B103" i="28"/>
  <c r="Q95" i="21"/>
  <c r="AW95" i="21" s="1"/>
  <c r="M95" i="21"/>
  <c r="AS95" i="21" s="1"/>
  <c r="I95" i="21"/>
  <c r="AO95" i="21" s="1"/>
  <c r="E95" i="21"/>
  <c r="AK95" i="21" s="1"/>
  <c r="S95" i="21"/>
  <c r="AY95" i="21" s="1"/>
  <c r="O95" i="21"/>
  <c r="AU95" i="21" s="1"/>
  <c r="K95" i="21"/>
  <c r="AQ95" i="21" s="1"/>
  <c r="G95" i="21"/>
  <c r="AM95" i="21" s="1"/>
  <c r="C95" i="21"/>
  <c r="R95" i="21"/>
  <c r="AX95" i="21" s="1"/>
  <c r="N95" i="21"/>
  <c r="AT95" i="21" s="1"/>
  <c r="J95" i="21"/>
  <c r="AP95" i="21" s="1"/>
  <c r="F95" i="21"/>
  <c r="AL95" i="21" s="1"/>
  <c r="B95" i="21"/>
  <c r="D95" i="21"/>
  <c r="AJ95" i="21" s="1"/>
  <c r="P95" i="21"/>
  <c r="AV95" i="21" s="1"/>
  <c r="L95" i="21"/>
  <c r="AR95" i="21" s="1"/>
  <c r="H95" i="21"/>
  <c r="AN95" i="21" s="1"/>
  <c r="J85" i="20"/>
  <c r="X85" i="20" s="1"/>
  <c r="F85" i="20"/>
  <c r="T85" i="20" s="1"/>
  <c r="B85" i="20"/>
  <c r="I85" i="20"/>
  <c r="W85" i="20" s="1"/>
  <c r="E85" i="20"/>
  <c r="S85" i="20" s="1"/>
  <c r="H85" i="20"/>
  <c r="V85" i="20" s="1"/>
  <c r="D85" i="20"/>
  <c r="R85" i="20" s="1"/>
  <c r="G85" i="20"/>
  <c r="U85" i="20" s="1"/>
  <c r="C85" i="20"/>
  <c r="C79" i="28"/>
  <c r="B79" i="28"/>
  <c r="C71" i="28"/>
  <c r="B71" i="28"/>
  <c r="Q63" i="21"/>
  <c r="AW63" i="21" s="1"/>
  <c r="M63" i="21"/>
  <c r="AS63" i="21" s="1"/>
  <c r="I63" i="21"/>
  <c r="AO63" i="21" s="1"/>
  <c r="E63" i="21"/>
  <c r="AK63" i="21" s="1"/>
  <c r="S63" i="21"/>
  <c r="AY63" i="21" s="1"/>
  <c r="O63" i="21"/>
  <c r="AU63" i="21" s="1"/>
  <c r="K63" i="21"/>
  <c r="AQ63" i="21" s="1"/>
  <c r="G63" i="21"/>
  <c r="AM63" i="21" s="1"/>
  <c r="C63" i="21"/>
  <c r="R63" i="21"/>
  <c r="AX63" i="21" s="1"/>
  <c r="N63" i="21"/>
  <c r="AT63" i="21" s="1"/>
  <c r="J63" i="21"/>
  <c r="AP63" i="21" s="1"/>
  <c r="F63" i="21"/>
  <c r="AL63" i="21" s="1"/>
  <c r="B63" i="21"/>
  <c r="D63" i="21"/>
  <c r="AJ63" i="21" s="1"/>
  <c r="P63" i="21"/>
  <c r="AV63" i="21" s="1"/>
  <c r="L63" i="21"/>
  <c r="AR63" i="21" s="1"/>
  <c r="H63" i="21"/>
  <c r="AN63" i="21" s="1"/>
  <c r="J53" i="20"/>
  <c r="X53" i="20" s="1"/>
  <c r="F53" i="20"/>
  <c r="T53" i="20" s="1"/>
  <c r="B53" i="20"/>
  <c r="I53" i="20"/>
  <c r="W53" i="20" s="1"/>
  <c r="H53" i="20"/>
  <c r="V53" i="20" s="1"/>
  <c r="D53" i="20"/>
  <c r="R53" i="20" s="1"/>
  <c r="G53" i="20"/>
  <c r="U53" i="20" s="1"/>
  <c r="C53" i="20"/>
  <c r="E53" i="20"/>
  <c r="S53" i="20" s="1"/>
  <c r="C47" i="28"/>
  <c r="B47" i="28"/>
  <c r="C39" i="28"/>
  <c r="B39" i="28"/>
  <c r="Q31" i="21"/>
  <c r="AW31" i="21" s="1"/>
  <c r="M31" i="21"/>
  <c r="AS31" i="21" s="1"/>
  <c r="I31" i="21"/>
  <c r="AO31" i="21" s="1"/>
  <c r="E31" i="21"/>
  <c r="AK31" i="21" s="1"/>
  <c r="S31" i="21"/>
  <c r="AY31" i="21" s="1"/>
  <c r="O31" i="21"/>
  <c r="AU31" i="21" s="1"/>
  <c r="K31" i="21"/>
  <c r="AQ31" i="21" s="1"/>
  <c r="G31" i="21"/>
  <c r="AM31" i="21" s="1"/>
  <c r="C31" i="21"/>
  <c r="R31" i="21"/>
  <c r="AX31" i="21" s="1"/>
  <c r="N31" i="21"/>
  <c r="AT31" i="21" s="1"/>
  <c r="J31" i="21"/>
  <c r="AP31" i="21" s="1"/>
  <c r="F31" i="21"/>
  <c r="AL31" i="21" s="1"/>
  <c r="B31" i="21"/>
  <c r="D31" i="21"/>
  <c r="AJ31" i="21" s="1"/>
  <c r="P31" i="21"/>
  <c r="AV31" i="21" s="1"/>
  <c r="L31" i="21"/>
  <c r="AR31" i="21" s="1"/>
  <c r="H31" i="21"/>
  <c r="AN31" i="21" s="1"/>
  <c r="S23" i="21"/>
  <c r="AY23" i="21" s="1"/>
  <c r="O23" i="21"/>
  <c r="AU23" i="21" s="1"/>
  <c r="K23" i="21"/>
  <c r="AQ23" i="21" s="1"/>
  <c r="G23" i="21"/>
  <c r="AM23" i="21" s="1"/>
  <c r="C23" i="21"/>
  <c r="R23" i="21"/>
  <c r="AX23" i="21" s="1"/>
  <c r="N23" i="21"/>
  <c r="AT23" i="21" s="1"/>
  <c r="J23" i="21"/>
  <c r="AP23" i="21" s="1"/>
  <c r="F23" i="21"/>
  <c r="AL23" i="21" s="1"/>
  <c r="B23" i="21"/>
  <c r="Q23" i="21"/>
  <c r="AW23" i="21" s="1"/>
  <c r="M23" i="21"/>
  <c r="AS23" i="21" s="1"/>
  <c r="I23" i="21"/>
  <c r="AO23" i="21" s="1"/>
  <c r="E23" i="21"/>
  <c r="AK23" i="21" s="1"/>
  <c r="P23" i="21"/>
  <c r="AV23" i="21" s="1"/>
  <c r="L23" i="21"/>
  <c r="AR23" i="21" s="1"/>
  <c r="H23" i="21"/>
  <c r="AN23" i="21" s="1"/>
  <c r="D23" i="21"/>
  <c r="AJ23" i="21" s="1"/>
  <c r="J13" i="20"/>
  <c r="X13" i="20" s="1"/>
  <c r="F13" i="20"/>
  <c r="T13" i="20" s="1"/>
  <c r="B13" i="20"/>
  <c r="I13" i="20"/>
  <c r="W13" i="20" s="1"/>
  <c r="E13" i="20"/>
  <c r="S13" i="20" s="1"/>
  <c r="H13" i="20"/>
  <c r="V13" i="20" s="1"/>
  <c r="D13" i="20"/>
  <c r="R13" i="20" s="1"/>
  <c r="G13" i="20"/>
  <c r="U13" i="20" s="1"/>
  <c r="C13" i="20"/>
  <c r="J5" i="20"/>
  <c r="F5" i="20"/>
  <c r="B5" i="20"/>
  <c r="I5" i="20"/>
  <c r="E5" i="20"/>
  <c r="H5" i="20"/>
  <c r="D5" i="20"/>
  <c r="G5" i="20"/>
  <c r="C5" i="20"/>
  <c r="C318" i="28"/>
  <c r="B318" i="28"/>
  <c r="C302" i="28"/>
  <c r="B302" i="28"/>
  <c r="C286" i="28"/>
  <c r="B286" i="28"/>
  <c r="C270" i="28"/>
  <c r="B270" i="28"/>
  <c r="G252" i="20"/>
  <c r="U252" i="20" s="1"/>
  <c r="C252" i="20"/>
  <c r="J252" i="20"/>
  <c r="X252" i="20" s="1"/>
  <c r="F252" i="20"/>
  <c r="T252" i="20" s="1"/>
  <c r="B252" i="20"/>
  <c r="I252" i="20"/>
  <c r="W252" i="20" s="1"/>
  <c r="E252" i="20"/>
  <c r="S252" i="20" s="1"/>
  <c r="H252" i="20"/>
  <c r="V252" i="20" s="1"/>
  <c r="D252" i="20"/>
  <c r="R252" i="20" s="1"/>
  <c r="C238" i="28"/>
  <c r="B238" i="28"/>
  <c r="C222" i="28"/>
  <c r="B222" i="28"/>
  <c r="C206" i="28"/>
  <c r="B206" i="28"/>
  <c r="C190" i="28"/>
  <c r="B190" i="28"/>
  <c r="C174" i="28"/>
  <c r="B174" i="28"/>
  <c r="C158" i="28"/>
  <c r="B158" i="28"/>
  <c r="C142" i="28"/>
  <c r="B142" i="28"/>
  <c r="G124" i="20"/>
  <c r="U124" i="20" s="1"/>
  <c r="C124" i="20"/>
  <c r="J124" i="20"/>
  <c r="X124" i="20" s="1"/>
  <c r="F124" i="20"/>
  <c r="T124" i="20" s="1"/>
  <c r="B124" i="20"/>
  <c r="I124" i="20"/>
  <c r="W124" i="20" s="1"/>
  <c r="E124" i="20"/>
  <c r="S124" i="20" s="1"/>
  <c r="H124" i="20"/>
  <c r="V124" i="20" s="1"/>
  <c r="D124" i="20"/>
  <c r="R124" i="20" s="1"/>
  <c r="C110" i="28"/>
  <c r="B110" i="28"/>
  <c r="C94" i="28"/>
  <c r="B94" i="28"/>
  <c r="P78" i="21"/>
  <c r="AV78" i="21" s="1"/>
  <c r="L78" i="21"/>
  <c r="AR78" i="21" s="1"/>
  <c r="H78" i="21"/>
  <c r="AN78" i="21" s="1"/>
  <c r="D78" i="21"/>
  <c r="AJ78" i="21" s="1"/>
  <c r="R78" i="21"/>
  <c r="AX78" i="21" s="1"/>
  <c r="N78" i="21"/>
  <c r="AT78" i="21" s="1"/>
  <c r="J78" i="21"/>
  <c r="AP78" i="21" s="1"/>
  <c r="F78" i="21"/>
  <c r="AL78" i="21" s="1"/>
  <c r="B78" i="21"/>
  <c r="Q78" i="21"/>
  <c r="AW78" i="21" s="1"/>
  <c r="M78" i="21"/>
  <c r="AS78" i="21" s="1"/>
  <c r="I78" i="21"/>
  <c r="AO78" i="21" s="1"/>
  <c r="E78" i="21"/>
  <c r="AK78" i="21" s="1"/>
  <c r="G78" i="21"/>
  <c r="AM78" i="21" s="1"/>
  <c r="S78" i="21"/>
  <c r="AY78" i="21" s="1"/>
  <c r="C78" i="21"/>
  <c r="O78" i="21"/>
  <c r="AU78" i="21" s="1"/>
  <c r="K78" i="21"/>
  <c r="AQ78" i="21" s="1"/>
  <c r="C62" i="28"/>
  <c r="B62" i="28"/>
  <c r="P46" i="21"/>
  <c r="AV46" i="21" s="1"/>
  <c r="L46" i="21"/>
  <c r="AR46" i="21" s="1"/>
  <c r="H46" i="21"/>
  <c r="AN46" i="21" s="1"/>
  <c r="D46" i="21"/>
  <c r="AJ46" i="21" s="1"/>
  <c r="R46" i="21"/>
  <c r="AX46" i="21" s="1"/>
  <c r="N46" i="21"/>
  <c r="AT46" i="21" s="1"/>
  <c r="J46" i="21"/>
  <c r="AP46" i="21" s="1"/>
  <c r="F46" i="21"/>
  <c r="AL46" i="21" s="1"/>
  <c r="B46" i="21"/>
  <c r="Q46" i="21"/>
  <c r="AW46" i="21" s="1"/>
  <c r="M46" i="21"/>
  <c r="AS46" i="21" s="1"/>
  <c r="I46" i="21"/>
  <c r="AO46" i="21" s="1"/>
  <c r="E46" i="21"/>
  <c r="AK46" i="21" s="1"/>
  <c r="G46" i="21"/>
  <c r="AM46" i="21" s="1"/>
  <c r="S46" i="21"/>
  <c r="AY46" i="21" s="1"/>
  <c r="C46" i="21"/>
  <c r="O46" i="21"/>
  <c r="AU46" i="21" s="1"/>
  <c r="K46" i="21"/>
  <c r="AQ46" i="21" s="1"/>
  <c r="C270" i="22"/>
  <c r="B270" i="22"/>
  <c r="D270" i="22"/>
  <c r="F270" i="22" s="1"/>
  <c r="C206" i="22"/>
  <c r="B206" i="22"/>
  <c r="D206" i="22"/>
  <c r="F206" i="22" s="1"/>
  <c r="C142" i="22"/>
  <c r="B142" i="22"/>
  <c r="D142" i="22"/>
  <c r="F142" i="22" s="1"/>
  <c r="R88" i="21"/>
  <c r="AX88" i="21" s="1"/>
  <c r="N88" i="21"/>
  <c r="AT88" i="21" s="1"/>
  <c r="J88" i="21"/>
  <c r="AP88" i="21" s="1"/>
  <c r="F88" i="21"/>
  <c r="AL88" i="21" s="1"/>
  <c r="B88" i="21"/>
  <c r="P88" i="21"/>
  <c r="AV88" i="21" s="1"/>
  <c r="L88" i="21"/>
  <c r="AR88" i="21" s="1"/>
  <c r="H88" i="21"/>
  <c r="AN88" i="21" s="1"/>
  <c r="D88" i="21"/>
  <c r="AJ88" i="21" s="1"/>
  <c r="S88" i="21"/>
  <c r="AY88" i="21" s="1"/>
  <c r="O88" i="21"/>
  <c r="AU88" i="21" s="1"/>
  <c r="K88" i="21"/>
  <c r="AQ88" i="21" s="1"/>
  <c r="G88" i="21"/>
  <c r="AM88" i="21" s="1"/>
  <c r="C88" i="21"/>
  <c r="I88" i="21"/>
  <c r="AO88" i="21" s="1"/>
  <c r="E88" i="21"/>
  <c r="AK88" i="21" s="1"/>
  <c r="Q88" i="21"/>
  <c r="AW88" i="21" s="1"/>
  <c r="M88" i="21"/>
  <c r="AS88" i="21" s="1"/>
  <c r="C38" i="22"/>
  <c r="B38" i="22"/>
  <c r="D38" i="22"/>
  <c r="F38" i="22" s="1"/>
  <c r="C32" i="28"/>
  <c r="B32" i="28"/>
  <c r="C22" i="22"/>
  <c r="B22" i="22"/>
  <c r="D22" i="22"/>
  <c r="F22" i="22" s="1"/>
  <c r="I14" i="20"/>
  <c r="W14" i="20" s="1"/>
  <c r="E14" i="20"/>
  <c r="S14" i="20" s="1"/>
  <c r="D14" i="20"/>
  <c r="R14" i="20" s="1"/>
  <c r="G14" i="20"/>
  <c r="U14" i="20" s="1"/>
  <c r="C14" i="20"/>
  <c r="J14" i="20"/>
  <c r="X14" i="20" s="1"/>
  <c r="F14" i="20"/>
  <c r="T14" i="20" s="1"/>
  <c r="B14" i="20"/>
  <c r="H14" i="20"/>
  <c r="V14" i="20" s="1"/>
  <c r="C6" i="22"/>
  <c r="B6" i="22"/>
  <c r="D6" i="22"/>
  <c r="F6" i="22" s="1"/>
  <c r="I278" i="20"/>
  <c r="W278" i="20" s="1"/>
  <c r="E278" i="20"/>
  <c r="S278" i="20" s="1"/>
  <c r="H278" i="20"/>
  <c r="V278" i="20" s="1"/>
  <c r="D278" i="20"/>
  <c r="R278" i="20" s="1"/>
  <c r="G278" i="20"/>
  <c r="U278" i="20" s="1"/>
  <c r="C278" i="20"/>
  <c r="J278" i="20"/>
  <c r="X278" i="20" s="1"/>
  <c r="F278" i="20"/>
  <c r="T278" i="20" s="1"/>
  <c r="B278" i="20"/>
  <c r="I214" i="20"/>
  <c r="W214" i="20" s="1"/>
  <c r="E214" i="20"/>
  <c r="S214" i="20" s="1"/>
  <c r="H214" i="20"/>
  <c r="V214" i="20" s="1"/>
  <c r="D214" i="20"/>
  <c r="R214" i="20" s="1"/>
  <c r="G214" i="20"/>
  <c r="U214" i="20" s="1"/>
  <c r="C214" i="20"/>
  <c r="J214" i="20"/>
  <c r="X214" i="20" s="1"/>
  <c r="F214" i="20"/>
  <c r="T214" i="20" s="1"/>
  <c r="B214" i="20"/>
  <c r="I150" i="20"/>
  <c r="W150" i="20" s="1"/>
  <c r="E150" i="20"/>
  <c r="S150" i="20" s="1"/>
  <c r="H150" i="20"/>
  <c r="V150" i="20" s="1"/>
  <c r="D150" i="20"/>
  <c r="R150" i="20" s="1"/>
  <c r="G150" i="20"/>
  <c r="U150" i="20" s="1"/>
  <c r="C150" i="20"/>
  <c r="J150" i="20"/>
  <c r="X150" i="20" s="1"/>
  <c r="F150" i="20"/>
  <c r="T150" i="20" s="1"/>
  <c r="B150" i="20"/>
  <c r="I94" i="20"/>
  <c r="W94" i="20" s="1"/>
  <c r="E94" i="20"/>
  <c r="S94" i="20" s="1"/>
  <c r="H94" i="20"/>
  <c r="V94" i="20" s="1"/>
  <c r="D94" i="20"/>
  <c r="R94" i="20" s="1"/>
  <c r="G94" i="20"/>
  <c r="U94" i="20" s="1"/>
  <c r="C94" i="20"/>
  <c r="J94" i="20"/>
  <c r="X94" i="20" s="1"/>
  <c r="F94" i="20"/>
  <c r="T94" i="20" s="1"/>
  <c r="B94" i="20"/>
  <c r="C322" i="22"/>
  <c r="B322" i="22"/>
  <c r="D322" i="22"/>
  <c r="F322" i="22" s="1"/>
  <c r="C258" i="22"/>
  <c r="B258" i="22"/>
  <c r="D258" i="22"/>
  <c r="F258" i="22" s="1"/>
  <c r="C194" i="22"/>
  <c r="B194" i="22"/>
  <c r="D194" i="22"/>
  <c r="F194" i="22" s="1"/>
  <c r="C130" i="22"/>
  <c r="B130" i="22"/>
  <c r="D130" i="22"/>
  <c r="F130" i="22" s="1"/>
  <c r="I50" i="20"/>
  <c r="W50" i="20" s="1"/>
  <c r="E50" i="20"/>
  <c r="S50" i="20" s="1"/>
  <c r="H50" i="20"/>
  <c r="V50" i="20" s="1"/>
  <c r="D50" i="20"/>
  <c r="R50" i="20" s="1"/>
  <c r="G50" i="20"/>
  <c r="U50" i="20" s="1"/>
  <c r="C50" i="20"/>
  <c r="J50" i="20"/>
  <c r="X50" i="20" s="1"/>
  <c r="F50" i="20"/>
  <c r="T50" i="20" s="1"/>
  <c r="B50" i="20"/>
  <c r="I90" i="20"/>
  <c r="W90" i="20" s="1"/>
  <c r="E90" i="20"/>
  <c r="S90" i="20" s="1"/>
  <c r="H90" i="20"/>
  <c r="V90" i="20" s="1"/>
  <c r="D90" i="20"/>
  <c r="R90" i="20" s="1"/>
  <c r="G90" i="20"/>
  <c r="U90" i="20" s="1"/>
  <c r="C90" i="20"/>
  <c r="J90" i="20"/>
  <c r="X90" i="20" s="1"/>
  <c r="F90" i="20"/>
  <c r="T90" i="20" s="1"/>
  <c r="B90" i="20"/>
  <c r="C138" i="22"/>
  <c r="B138" i="22"/>
  <c r="D138" i="22"/>
  <c r="F138" i="22" s="1"/>
  <c r="C250" i="22"/>
  <c r="B250" i="22"/>
  <c r="D250" i="22"/>
  <c r="F250" i="22" s="1"/>
  <c r="C298" i="22"/>
  <c r="B298" i="22"/>
  <c r="D298" i="22"/>
  <c r="F298" i="22" s="1"/>
  <c r="R325" i="21"/>
  <c r="AX325" i="21" s="1"/>
  <c r="AS330" i="14" s="1"/>
  <c r="N325" i="21"/>
  <c r="AT325" i="21" s="1"/>
  <c r="AO330" i="14" s="1"/>
  <c r="J325" i="21"/>
  <c r="AP325" i="21" s="1"/>
  <c r="AK330" i="14" s="1"/>
  <c r="F325" i="21"/>
  <c r="AL325" i="21" s="1"/>
  <c r="AG330" i="14" s="1"/>
  <c r="B325" i="21"/>
  <c r="Q325" i="21"/>
  <c r="AW325" i="21" s="1"/>
  <c r="AR330" i="14" s="1"/>
  <c r="L325" i="21"/>
  <c r="AR325" i="21" s="1"/>
  <c r="AM330" i="14" s="1"/>
  <c r="G325" i="21"/>
  <c r="AM325" i="21" s="1"/>
  <c r="AH330" i="14" s="1"/>
  <c r="O325" i="21"/>
  <c r="AU325" i="21" s="1"/>
  <c r="AP330" i="14" s="1"/>
  <c r="I325" i="21"/>
  <c r="AO325" i="21" s="1"/>
  <c r="AJ330" i="14" s="1"/>
  <c r="D325" i="21"/>
  <c r="AJ325" i="21" s="1"/>
  <c r="AE330" i="14" s="1"/>
  <c r="S325" i="21"/>
  <c r="AY325" i="21" s="1"/>
  <c r="AT330" i="14" s="1"/>
  <c r="M325" i="21"/>
  <c r="AS325" i="21" s="1"/>
  <c r="AN330" i="14" s="1"/>
  <c r="H325" i="21"/>
  <c r="AN325" i="21" s="1"/>
  <c r="AI330" i="14" s="1"/>
  <c r="C325" i="21"/>
  <c r="P325" i="21"/>
  <c r="AV325" i="21" s="1"/>
  <c r="AQ330" i="14" s="1"/>
  <c r="K325" i="21"/>
  <c r="AQ325" i="21" s="1"/>
  <c r="AL330" i="14" s="1"/>
  <c r="E325" i="21"/>
  <c r="AK325" i="21" s="1"/>
  <c r="AF330" i="14" s="1"/>
  <c r="R317" i="21"/>
  <c r="AX317" i="21" s="1"/>
  <c r="N317" i="21"/>
  <c r="AT317" i="21" s="1"/>
  <c r="J317" i="21"/>
  <c r="AP317" i="21" s="1"/>
  <c r="F317" i="21"/>
  <c r="AL317" i="21" s="1"/>
  <c r="B317" i="21"/>
  <c r="O317" i="21"/>
  <c r="AU317" i="21" s="1"/>
  <c r="I317" i="21"/>
  <c r="AO317" i="21" s="1"/>
  <c r="D317" i="21"/>
  <c r="AJ317" i="21" s="1"/>
  <c r="Q317" i="21"/>
  <c r="AW317" i="21" s="1"/>
  <c r="L317" i="21"/>
  <c r="AR317" i="21" s="1"/>
  <c r="G317" i="21"/>
  <c r="AM317" i="21" s="1"/>
  <c r="P317" i="21"/>
  <c r="AV317" i="21" s="1"/>
  <c r="K317" i="21"/>
  <c r="AQ317" i="21" s="1"/>
  <c r="E317" i="21"/>
  <c r="AK317" i="21" s="1"/>
  <c r="C317" i="21"/>
  <c r="S317" i="21"/>
  <c r="AY317" i="21" s="1"/>
  <c r="M317" i="21"/>
  <c r="AS317" i="21" s="1"/>
  <c r="H317" i="21"/>
  <c r="AN317" i="21" s="1"/>
  <c r="R309" i="21"/>
  <c r="AX309" i="21" s="1"/>
  <c r="AS314" i="14" s="1"/>
  <c r="N309" i="21"/>
  <c r="AT309" i="21" s="1"/>
  <c r="AO314" i="14" s="1"/>
  <c r="J309" i="21"/>
  <c r="AP309" i="21" s="1"/>
  <c r="AK314" i="14" s="1"/>
  <c r="F309" i="21"/>
  <c r="AL309" i="21" s="1"/>
  <c r="AG314" i="14" s="1"/>
  <c r="B309" i="21"/>
  <c r="Q309" i="21"/>
  <c r="AW309" i="21" s="1"/>
  <c r="AR314" i="14" s="1"/>
  <c r="L309" i="21"/>
  <c r="AR309" i="21" s="1"/>
  <c r="AM314" i="14" s="1"/>
  <c r="G309" i="21"/>
  <c r="AM309" i="21" s="1"/>
  <c r="AH314" i="14" s="1"/>
  <c r="O309" i="21"/>
  <c r="AU309" i="21" s="1"/>
  <c r="AP314" i="14" s="1"/>
  <c r="I309" i="21"/>
  <c r="AO309" i="21" s="1"/>
  <c r="AJ314" i="14" s="1"/>
  <c r="D309" i="21"/>
  <c r="AJ309" i="21" s="1"/>
  <c r="AE314" i="14" s="1"/>
  <c r="S309" i="21"/>
  <c r="AY309" i="21" s="1"/>
  <c r="AT314" i="14" s="1"/>
  <c r="M309" i="21"/>
  <c r="AS309" i="21" s="1"/>
  <c r="AN314" i="14" s="1"/>
  <c r="H309" i="21"/>
  <c r="AN309" i="21" s="1"/>
  <c r="AI314" i="14" s="1"/>
  <c r="C309" i="21"/>
  <c r="E309" i="21"/>
  <c r="AK309" i="21" s="1"/>
  <c r="AF314" i="14" s="1"/>
  <c r="P309" i="21"/>
  <c r="AV309" i="21" s="1"/>
  <c r="AQ314" i="14" s="1"/>
  <c r="K309" i="21"/>
  <c r="AQ309" i="21" s="1"/>
  <c r="AL314" i="14" s="1"/>
  <c r="R301" i="21"/>
  <c r="AX301" i="21" s="1"/>
  <c r="N301" i="21"/>
  <c r="AT301" i="21" s="1"/>
  <c r="J301" i="21"/>
  <c r="AP301" i="21" s="1"/>
  <c r="F301" i="21"/>
  <c r="AL301" i="21" s="1"/>
  <c r="B301" i="21"/>
  <c r="O301" i="21"/>
  <c r="AU301" i="21" s="1"/>
  <c r="I301" i="21"/>
  <c r="AO301" i="21" s="1"/>
  <c r="D301" i="21"/>
  <c r="AJ301" i="21" s="1"/>
  <c r="Q301" i="21"/>
  <c r="AW301" i="21" s="1"/>
  <c r="L301" i="21"/>
  <c r="AR301" i="21" s="1"/>
  <c r="G301" i="21"/>
  <c r="AM301" i="21" s="1"/>
  <c r="P301" i="21"/>
  <c r="AV301" i="21" s="1"/>
  <c r="K301" i="21"/>
  <c r="AQ301" i="21" s="1"/>
  <c r="E301" i="21"/>
  <c r="AK301" i="21" s="1"/>
  <c r="H301" i="21"/>
  <c r="AN301" i="21" s="1"/>
  <c r="C301" i="21"/>
  <c r="S301" i="21"/>
  <c r="AY301" i="21" s="1"/>
  <c r="M301" i="21"/>
  <c r="AS301" i="21" s="1"/>
  <c r="R293" i="21"/>
  <c r="AX293" i="21" s="1"/>
  <c r="N293" i="21"/>
  <c r="AT293" i="21" s="1"/>
  <c r="J293" i="21"/>
  <c r="AP293" i="21" s="1"/>
  <c r="F293" i="21"/>
  <c r="AL293" i="21" s="1"/>
  <c r="B293" i="21"/>
  <c r="Q293" i="21"/>
  <c r="AW293" i="21" s="1"/>
  <c r="L293" i="21"/>
  <c r="AR293" i="21" s="1"/>
  <c r="G293" i="21"/>
  <c r="AM293" i="21" s="1"/>
  <c r="O293" i="21"/>
  <c r="AU293" i="21" s="1"/>
  <c r="I293" i="21"/>
  <c r="AO293" i="21" s="1"/>
  <c r="D293" i="21"/>
  <c r="AJ293" i="21" s="1"/>
  <c r="S293" i="21"/>
  <c r="AY293" i="21" s="1"/>
  <c r="M293" i="21"/>
  <c r="AS293" i="21" s="1"/>
  <c r="H293" i="21"/>
  <c r="AN293" i="21" s="1"/>
  <c r="C293" i="21"/>
  <c r="K293" i="21"/>
  <c r="AQ293" i="21" s="1"/>
  <c r="E293" i="21"/>
  <c r="AK293" i="21" s="1"/>
  <c r="P293" i="21"/>
  <c r="AV293" i="21" s="1"/>
  <c r="R285" i="21"/>
  <c r="AX285" i="21" s="1"/>
  <c r="AS290" i="14" s="1"/>
  <c r="N285" i="21"/>
  <c r="AT285" i="21" s="1"/>
  <c r="AO290" i="14" s="1"/>
  <c r="J285" i="21"/>
  <c r="AP285" i="21" s="1"/>
  <c r="AK290" i="14" s="1"/>
  <c r="F285" i="21"/>
  <c r="AL285" i="21" s="1"/>
  <c r="AG290" i="14" s="1"/>
  <c r="B285" i="21"/>
  <c r="O285" i="21"/>
  <c r="AU285" i="21" s="1"/>
  <c r="AP290" i="14" s="1"/>
  <c r="I285" i="21"/>
  <c r="AO285" i="21" s="1"/>
  <c r="D285" i="21"/>
  <c r="AJ285" i="21" s="1"/>
  <c r="AE290" i="14" s="1"/>
  <c r="Q285" i="21"/>
  <c r="AW285" i="21" s="1"/>
  <c r="AR290" i="14" s="1"/>
  <c r="L285" i="21"/>
  <c r="AR285" i="21" s="1"/>
  <c r="AM290" i="14" s="1"/>
  <c r="G285" i="21"/>
  <c r="AM285" i="21" s="1"/>
  <c r="AH290" i="14" s="1"/>
  <c r="P285" i="21"/>
  <c r="AV285" i="21" s="1"/>
  <c r="AQ290" i="14" s="1"/>
  <c r="K285" i="21"/>
  <c r="AQ285" i="21" s="1"/>
  <c r="AL290" i="14" s="1"/>
  <c r="E285" i="21"/>
  <c r="AK285" i="21" s="1"/>
  <c r="AF290" i="14" s="1"/>
  <c r="M285" i="21"/>
  <c r="AS285" i="21" s="1"/>
  <c r="AN290" i="14" s="1"/>
  <c r="H285" i="21"/>
  <c r="AN285" i="21" s="1"/>
  <c r="AI290" i="14" s="1"/>
  <c r="C285" i="21"/>
  <c r="S285" i="21"/>
  <c r="AY285" i="21" s="1"/>
  <c r="R277" i="21"/>
  <c r="AX277" i="21" s="1"/>
  <c r="N277" i="21"/>
  <c r="AT277" i="21" s="1"/>
  <c r="J277" i="21"/>
  <c r="AP277" i="21" s="1"/>
  <c r="F277" i="21"/>
  <c r="AL277" i="21" s="1"/>
  <c r="B277" i="21"/>
  <c r="Q277" i="21"/>
  <c r="AW277" i="21" s="1"/>
  <c r="L277" i="21"/>
  <c r="AR277" i="21" s="1"/>
  <c r="G277" i="21"/>
  <c r="AM277" i="21" s="1"/>
  <c r="O277" i="21"/>
  <c r="AU277" i="21" s="1"/>
  <c r="I277" i="21"/>
  <c r="AO277" i="21" s="1"/>
  <c r="D277" i="21"/>
  <c r="AJ277" i="21" s="1"/>
  <c r="S277" i="21"/>
  <c r="AY277" i="21" s="1"/>
  <c r="M277" i="21"/>
  <c r="AS277" i="21" s="1"/>
  <c r="H277" i="21"/>
  <c r="AN277" i="21" s="1"/>
  <c r="C277" i="21"/>
  <c r="P277" i="21"/>
  <c r="AV277" i="21" s="1"/>
  <c r="K277" i="21"/>
  <c r="AQ277" i="21" s="1"/>
  <c r="E277" i="21"/>
  <c r="AK277" i="21" s="1"/>
  <c r="R269" i="21"/>
  <c r="AX269" i="21" s="1"/>
  <c r="N269" i="21"/>
  <c r="AT269" i="21" s="1"/>
  <c r="J269" i="21"/>
  <c r="AP269" i="21" s="1"/>
  <c r="F269" i="21"/>
  <c r="AL269" i="21" s="1"/>
  <c r="B269" i="21"/>
  <c r="O269" i="21"/>
  <c r="AU269" i="21" s="1"/>
  <c r="I269" i="21"/>
  <c r="AO269" i="21" s="1"/>
  <c r="D269" i="21"/>
  <c r="AJ269" i="21" s="1"/>
  <c r="Q269" i="21"/>
  <c r="AW269" i="21" s="1"/>
  <c r="L269" i="21"/>
  <c r="AR269" i="21" s="1"/>
  <c r="G269" i="21"/>
  <c r="AM269" i="21" s="1"/>
  <c r="P269" i="21"/>
  <c r="AV269" i="21" s="1"/>
  <c r="K269" i="21"/>
  <c r="AQ269" i="21" s="1"/>
  <c r="E269" i="21"/>
  <c r="AK269" i="21" s="1"/>
  <c r="S269" i="21"/>
  <c r="AY269" i="21" s="1"/>
  <c r="M269" i="21"/>
  <c r="AS269" i="21" s="1"/>
  <c r="H269" i="21"/>
  <c r="AN269" i="21" s="1"/>
  <c r="C269" i="21"/>
  <c r="R261" i="21"/>
  <c r="AX261" i="21" s="1"/>
  <c r="AS266" i="14" s="1"/>
  <c r="N261" i="21"/>
  <c r="AT261" i="21" s="1"/>
  <c r="AO266" i="14" s="1"/>
  <c r="J261" i="21"/>
  <c r="AP261" i="21" s="1"/>
  <c r="AK266" i="14" s="1"/>
  <c r="F261" i="21"/>
  <c r="AL261" i="21" s="1"/>
  <c r="AG266" i="14" s="1"/>
  <c r="B261" i="21"/>
  <c r="Q261" i="21"/>
  <c r="AW261" i="21" s="1"/>
  <c r="AR266" i="14" s="1"/>
  <c r="L261" i="21"/>
  <c r="AR261" i="21" s="1"/>
  <c r="AM266" i="14" s="1"/>
  <c r="G261" i="21"/>
  <c r="AM261" i="21" s="1"/>
  <c r="AH266" i="14" s="1"/>
  <c r="O261" i="21"/>
  <c r="AU261" i="21" s="1"/>
  <c r="AP266" i="14" s="1"/>
  <c r="I261" i="21"/>
  <c r="AO261" i="21" s="1"/>
  <c r="AJ266" i="14" s="1"/>
  <c r="D261" i="21"/>
  <c r="AJ261" i="21" s="1"/>
  <c r="AE266" i="14" s="1"/>
  <c r="S261" i="21"/>
  <c r="AY261" i="21" s="1"/>
  <c r="AT266" i="14" s="1"/>
  <c r="M261" i="21"/>
  <c r="AS261" i="21" s="1"/>
  <c r="AN266" i="14" s="1"/>
  <c r="H261" i="21"/>
  <c r="AN261" i="21" s="1"/>
  <c r="AI266" i="14" s="1"/>
  <c r="C261" i="21"/>
  <c r="P261" i="21"/>
  <c r="AV261" i="21" s="1"/>
  <c r="AQ266" i="14" s="1"/>
  <c r="K261" i="21"/>
  <c r="AQ261" i="21" s="1"/>
  <c r="AL266" i="14" s="1"/>
  <c r="E261" i="21"/>
  <c r="AK261" i="21" s="1"/>
  <c r="AF266" i="14" s="1"/>
  <c r="R253" i="21"/>
  <c r="AX253" i="21" s="1"/>
  <c r="N253" i="21"/>
  <c r="AT253" i="21" s="1"/>
  <c r="J253" i="21"/>
  <c r="AP253" i="21" s="1"/>
  <c r="F253" i="21"/>
  <c r="AL253" i="21" s="1"/>
  <c r="B253" i="21"/>
  <c r="O253" i="21"/>
  <c r="AU253" i="21" s="1"/>
  <c r="I253" i="21"/>
  <c r="AO253" i="21" s="1"/>
  <c r="D253" i="21"/>
  <c r="AJ253" i="21" s="1"/>
  <c r="Q253" i="21"/>
  <c r="AW253" i="21" s="1"/>
  <c r="L253" i="21"/>
  <c r="AR253" i="21" s="1"/>
  <c r="G253" i="21"/>
  <c r="AM253" i="21" s="1"/>
  <c r="P253" i="21"/>
  <c r="AV253" i="21" s="1"/>
  <c r="K253" i="21"/>
  <c r="AQ253" i="21" s="1"/>
  <c r="E253" i="21"/>
  <c r="AK253" i="21" s="1"/>
  <c r="C253" i="21"/>
  <c r="S253" i="21"/>
  <c r="AY253" i="21" s="1"/>
  <c r="M253" i="21"/>
  <c r="AS253" i="21" s="1"/>
  <c r="H253" i="21"/>
  <c r="AN253" i="21" s="1"/>
  <c r="R245" i="21"/>
  <c r="AX245" i="21" s="1"/>
  <c r="N245" i="21"/>
  <c r="AT245" i="21" s="1"/>
  <c r="J245" i="21"/>
  <c r="AP245" i="21" s="1"/>
  <c r="F245" i="21"/>
  <c r="AL245" i="21" s="1"/>
  <c r="B245" i="21"/>
  <c r="Q245" i="21"/>
  <c r="AW245" i="21" s="1"/>
  <c r="L245" i="21"/>
  <c r="AR245" i="21" s="1"/>
  <c r="G245" i="21"/>
  <c r="AM245" i="21" s="1"/>
  <c r="O245" i="21"/>
  <c r="AU245" i="21" s="1"/>
  <c r="I245" i="21"/>
  <c r="AO245" i="21" s="1"/>
  <c r="D245" i="21"/>
  <c r="AJ245" i="21" s="1"/>
  <c r="S245" i="21"/>
  <c r="AY245" i="21" s="1"/>
  <c r="M245" i="21"/>
  <c r="AS245" i="21" s="1"/>
  <c r="H245" i="21"/>
  <c r="AN245" i="21" s="1"/>
  <c r="C245" i="21"/>
  <c r="E245" i="21"/>
  <c r="AK245" i="21" s="1"/>
  <c r="P245" i="21"/>
  <c r="AV245" i="21" s="1"/>
  <c r="K245" i="21"/>
  <c r="AQ245" i="21" s="1"/>
  <c r="R237" i="21"/>
  <c r="AX237" i="21" s="1"/>
  <c r="N237" i="21"/>
  <c r="AT237" i="21" s="1"/>
  <c r="J237" i="21"/>
  <c r="AP237" i="21" s="1"/>
  <c r="F237" i="21"/>
  <c r="AL237" i="21" s="1"/>
  <c r="B237" i="21"/>
  <c r="O237" i="21"/>
  <c r="AU237" i="21" s="1"/>
  <c r="I237" i="21"/>
  <c r="AO237" i="21" s="1"/>
  <c r="D237" i="21"/>
  <c r="AJ237" i="21" s="1"/>
  <c r="Q237" i="21"/>
  <c r="AW237" i="21" s="1"/>
  <c r="L237" i="21"/>
  <c r="AR237" i="21" s="1"/>
  <c r="G237" i="21"/>
  <c r="AM237" i="21" s="1"/>
  <c r="P237" i="21"/>
  <c r="AV237" i="21" s="1"/>
  <c r="K237" i="21"/>
  <c r="AQ237" i="21" s="1"/>
  <c r="E237" i="21"/>
  <c r="AK237" i="21" s="1"/>
  <c r="H237" i="21"/>
  <c r="AN237" i="21" s="1"/>
  <c r="C237" i="21"/>
  <c r="S237" i="21"/>
  <c r="AY237" i="21" s="1"/>
  <c r="M237" i="21"/>
  <c r="AS237" i="21" s="1"/>
  <c r="R229" i="21"/>
  <c r="AX229" i="21" s="1"/>
  <c r="N229" i="21"/>
  <c r="AT229" i="21" s="1"/>
  <c r="J229" i="21"/>
  <c r="AP229" i="21" s="1"/>
  <c r="F229" i="21"/>
  <c r="AL229" i="21" s="1"/>
  <c r="B229" i="21"/>
  <c r="Q229" i="21"/>
  <c r="AW229" i="21" s="1"/>
  <c r="L229" i="21"/>
  <c r="AR229" i="21" s="1"/>
  <c r="G229" i="21"/>
  <c r="AM229" i="21" s="1"/>
  <c r="O229" i="21"/>
  <c r="AU229" i="21" s="1"/>
  <c r="I229" i="21"/>
  <c r="AO229" i="21" s="1"/>
  <c r="D229" i="21"/>
  <c r="AJ229" i="21" s="1"/>
  <c r="S229" i="21"/>
  <c r="AY229" i="21" s="1"/>
  <c r="M229" i="21"/>
  <c r="AS229" i="21" s="1"/>
  <c r="H229" i="21"/>
  <c r="AN229" i="21" s="1"/>
  <c r="C229" i="21"/>
  <c r="K229" i="21"/>
  <c r="AQ229" i="21" s="1"/>
  <c r="E229" i="21"/>
  <c r="AK229" i="21" s="1"/>
  <c r="P229" i="21"/>
  <c r="AV229" i="21" s="1"/>
  <c r="R221" i="21"/>
  <c r="AX221" i="21" s="1"/>
  <c r="N221" i="21"/>
  <c r="AT221" i="21" s="1"/>
  <c r="J221" i="21"/>
  <c r="AP221" i="21" s="1"/>
  <c r="F221" i="21"/>
  <c r="AL221" i="21" s="1"/>
  <c r="B221" i="21"/>
  <c r="O221" i="21"/>
  <c r="AU221" i="21" s="1"/>
  <c r="I221" i="21"/>
  <c r="AO221" i="21" s="1"/>
  <c r="D221" i="21"/>
  <c r="AJ221" i="21" s="1"/>
  <c r="Q221" i="21"/>
  <c r="AW221" i="21" s="1"/>
  <c r="L221" i="21"/>
  <c r="AR221" i="21" s="1"/>
  <c r="G221" i="21"/>
  <c r="AM221" i="21" s="1"/>
  <c r="P221" i="21"/>
  <c r="AV221" i="21" s="1"/>
  <c r="K221" i="21"/>
  <c r="AQ221" i="21" s="1"/>
  <c r="E221" i="21"/>
  <c r="AK221" i="21" s="1"/>
  <c r="M221" i="21"/>
  <c r="AS221" i="21" s="1"/>
  <c r="H221" i="21"/>
  <c r="AN221" i="21" s="1"/>
  <c r="C221" i="21"/>
  <c r="S221" i="21"/>
  <c r="AY221" i="21" s="1"/>
  <c r="R213" i="21"/>
  <c r="AX213" i="21" s="1"/>
  <c r="N213" i="21"/>
  <c r="AT213" i="21" s="1"/>
  <c r="J213" i="21"/>
  <c r="AP213" i="21" s="1"/>
  <c r="F213" i="21"/>
  <c r="AL213" i="21" s="1"/>
  <c r="B213" i="21"/>
  <c r="Q213" i="21"/>
  <c r="AW213" i="21" s="1"/>
  <c r="L213" i="21"/>
  <c r="AR213" i="21" s="1"/>
  <c r="G213" i="21"/>
  <c r="AM213" i="21" s="1"/>
  <c r="O213" i="21"/>
  <c r="AU213" i="21" s="1"/>
  <c r="I213" i="21"/>
  <c r="AO213" i="21" s="1"/>
  <c r="D213" i="21"/>
  <c r="AJ213" i="21" s="1"/>
  <c r="S213" i="21"/>
  <c r="AY213" i="21" s="1"/>
  <c r="M213" i="21"/>
  <c r="AS213" i="21" s="1"/>
  <c r="H213" i="21"/>
  <c r="AN213" i="21" s="1"/>
  <c r="C213" i="21"/>
  <c r="P213" i="21"/>
  <c r="AV213" i="21" s="1"/>
  <c r="K213" i="21"/>
  <c r="AQ213" i="21" s="1"/>
  <c r="E213" i="21"/>
  <c r="AK213" i="21" s="1"/>
  <c r="R205" i="21"/>
  <c r="AX205" i="21" s="1"/>
  <c r="N205" i="21"/>
  <c r="AT205" i="21" s="1"/>
  <c r="J205" i="21"/>
  <c r="AP205" i="21" s="1"/>
  <c r="F205" i="21"/>
  <c r="AL205" i="21" s="1"/>
  <c r="B205" i="21"/>
  <c r="O205" i="21"/>
  <c r="AU205" i="21" s="1"/>
  <c r="I205" i="21"/>
  <c r="AO205" i="21" s="1"/>
  <c r="D205" i="21"/>
  <c r="AJ205" i="21" s="1"/>
  <c r="Q205" i="21"/>
  <c r="AW205" i="21" s="1"/>
  <c r="L205" i="21"/>
  <c r="AR205" i="21" s="1"/>
  <c r="G205" i="21"/>
  <c r="AM205" i="21" s="1"/>
  <c r="P205" i="21"/>
  <c r="AV205" i="21" s="1"/>
  <c r="K205" i="21"/>
  <c r="AQ205" i="21" s="1"/>
  <c r="E205" i="21"/>
  <c r="AK205" i="21" s="1"/>
  <c r="S205" i="21"/>
  <c r="AY205" i="21" s="1"/>
  <c r="M205" i="21"/>
  <c r="AS205" i="21" s="1"/>
  <c r="H205" i="21"/>
  <c r="AN205" i="21" s="1"/>
  <c r="C205" i="21"/>
  <c r="R197" i="21"/>
  <c r="AX197" i="21" s="1"/>
  <c r="N197" i="21"/>
  <c r="AT197" i="21" s="1"/>
  <c r="J197" i="21"/>
  <c r="AP197" i="21" s="1"/>
  <c r="F197" i="21"/>
  <c r="AL197" i="21" s="1"/>
  <c r="B197" i="21"/>
  <c r="Q197" i="21"/>
  <c r="AW197" i="21" s="1"/>
  <c r="L197" i="21"/>
  <c r="AR197" i="21" s="1"/>
  <c r="G197" i="21"/>
  <c r="AM197" i="21" s="1"/>
  <c r="O197" i="21"/>
  <c r="AU197" i="21" s="1"/>
  <c r="I197" i="21"/>
  <c r="AO197" i="21" s="1"/>
  <c r="D197" i="21"/>
  <c r="AJ197" i="21" s="1"/>
  <c r="S197" i="21"/>
  <c r="AY197" i="21" s="1"/>
  <c r="M197" i="21"/>
  <c r="AS197" i="21" s="1"/>
  <c r="H197" i="21"/>
  <c r="AN197" i="21" s="1"/>
  <c r="C197" i="21"/>
  <c r="P197" i="21"/>
  <c r="AV197" i="21" s="1"/>
  <c r="K197" i="21"/>
  <c r="AQ197" i="21" s="1"/>
  <c r="E197" i="21"/>
  <c r="AK197" i="21" s="1"/>
  <c r="R189" i="21"/>
  <c r="AX189" i="21" s="1"/>
  <c r="N189" i="21"/>
  <c r="AT189" i="21" s="1"/>
  <c r="J189" i="21"/>
  <c r="AP189" i="21" s="1"/>
  <c r="F189" i="21"/>
  <c r="AL189" i="21" s="1"/>
  <c r="B189" i="21"/>
  <c r="O189" i="21"/>
  <c r="AU189" i="21" s="1"/>
  <c r="I189" i="21"/>
  <c r="AO189" i="21" s="1"/>
  <c r="D189" i="21"/>
  <c r="AJ189" i="21" s="1"/>
  <c r="Q189" i="21"/>
  <c r="AW189" i="21" s="1"/>
  <c r="L189" i="21"/>
  <c r="AR189" i="21" s="1"/>
  <c r="G189" i="21"/>
  <c r="AM189" i="21" s="1"/>
  <c r="P189" i="21"/>
  <c r="AV189" i="21" s="1"/>
  <c r="K189" i="21"/>
  <c r="AQ189" i="21" s="1"/>
  <c r="E189" i="21"/>
  <c r="AK189" i="21" s="1"/>
  <c r="C189" i="21"/>
  <c r="S189" i="21"/>
  <c r="AY189" i="21" s="1"/>
  <c r="M189" i="21"/>
  <c r="AS189" i="21" s="1"/>
  <c r="H189" i="21"/>
  <c r="AN189" i="21" s="1"/>
  <c r="R181" i="21"/>
  <c r="AX181" i="21" s="1"/>
  <c r="N181" i="21"/>
  <c r="AT181" i="21" s="1"/>
  <c r="J181" i="21"/>
  <c r="AP181" i="21" s="1"/>
  <c r="F181" i="21"/>
  <c r="AL181" i="21" s="1"/>
  <c r="B181" i="21"/>
  <c r="Q181" i="21"/>
  <c r="AW181" i="21" s="1"/>
  <c r="L181" i="21"/>
  <c r="AR181" i="21" s="1"/>
  <c r="G181" i="21"/>
  <c r="AM181" i="21" s="1"/>
  <c r="O181" i="21"/>
  <c r="AU181" i="21" s="1"/>
  <c r="I181" i="21"/>
  <c r="AO181" i="21" s="1"/>
  <c r="D181" i="21"/>
  <c r="AJ181" i="21" s="1"/>
  <c r="S181" i="21"/>
  <c r="AY181" i="21" s="1"/>
  <c r="M181" i="21"/>
  <c r="AS181" i="21" s="1"/>
  <c r="H181" i="21"/>
  <c r="AN181" i="21" s="1"/>
  <c r="C181" i="21"/>
  <c r="E181" i="21"/>
  <c r="AK181" i="21" s="1"/>
  <c r="P181" i="21"/>
  <c r="AV181" i="21" s="1"/>
  <c r="K181" i="21"/>
  <c r="AQ181" i="21" s="1"/>
  <c r="R173" i="21"/>
  <c r="AX173" i="21" s="1"/>
  <c r="N173" i="21"/>
  <c r="AT173" i="21" s="1"/>
  <c r="J173" i="21"/>
  <c r="AP173" i="21" s="1"/>
  <c r="F173" i="21"/>
  <c r="AL173" i="21" s="1"/>
  <c r="B173" i="21"/>
  <c r="O173" i="21"/>
  <c r="AU173" i="21" s="1"/>
  <c r="I173" i="21"/>
  <c r="AO173" i="21" s="1"/>
  <c r="D173" i="21"/>
  <c r="AJ173" i="21" s="1"/>
  <c r="Q173" i="21"/>
  <c r="AW173" i="21" s="1"/>
  <c r="L173" i="21"/>
  <c r="AR173" i="21" s="1"/>
  <c r="G173" i="21"/>
  <c r="AM173" i="21" s="1"/>
  <c r="P173" i="21"/>
  <c r="AV173" i="21" s="1"/>
  <c r="K173" i="21"/>
  <c r="AQ173" i="21" s="1"/>
  <c r="E173" i="21"/>
  <c r="AK173" i="21" s="1"/>
  <c r="H173" i="21"/>
  <c r="AN173" i="21" s="1"/>
  <c r="C173" i="21"/>
  <c r="S173" i="21"/>
  <c r="AY173" i="21" s="1"/>
  <c r="M173" i="21"/>
  <c r="AS173" i="21" s="1"/>
  <c r="R165" i="21"/>
  <c r="AX165" i="21" s="1"/>
  <c r="N165" i="21"/>
  <c r="AT165" i="21" s="1"/>
  <c r="J165" i="21"/>
  <c r="AP165" i="21" s="1"/>
  <c r="F165" i="21"/>
  <c r="AL165" i="21" s="1"/>
  <c r="B165" i="21"/>
  <c r="Q165" i="21"/>
  <c r="AW165" i="21" s="1"/>
  <c r="L165" i="21"/>
  <c r="AR165" i="21" s="1"/>
  <c r="G165" i="21"/>
  <c r="AM165" i="21" s="1"/>
  <c r="O165" i="21"/>
  <c r="AU165" i="21" s="1"/>
  <c r="I165" i="21"/>
  <c r="AO165" i="21" s="1"/>
  <c r="D165" i="21"/>
  <c r="AJ165" i="21" s="1"/>
  <c r="S165" i="21"/>
  <c r="AY165" i="21" s="1"/>
  <c r="M165" i="21"/>
  <c r="AS165" i="21" s="1"/>
  <c r="H165" i="21"/>
  <c r="AN165" i="21" s="1"/>
  <c r="C165" i="21"/>
  <c r="K165" i="21"/>
  <c r="AQ165" i="21" s="1"/>
  <c r="E165" i="21"/>
  <c r="AK165" i="21" s="1"/>
  <c r="P165" i="21"/>
  <c r="AV165" i="21" s="1"/>
  <c r="R157" i="21"/>
  <c r="AX157" i="21" s="1"/>
  <c r="N157" i="21"/>
  <c r="AT157" i="21" s="1"/>
  <c r="J157" i="21"/>
  <c r="AP157" i="21" s="1"/>
  <c r="F157" i="21"/>
  <c r="AL157" i="21" s="1"/>
  <c r="B157" i="21"/>
  <c r="O157" i="21"/>
  <c r="AU157" i="21" s="1"/>
  <c r="I157" i="21"/>
  <c r="AO157" i="21" s="1"/>
  <c r="D157" i="21"/>
  <c r="AJ157" i="21" s="1"/>
  <c r="Q157" i="21"/>
  <c r="AW157" i="21" s="1"/>
  <c r="L157" i="21"/>
  <c r="AR157" i="21" s="1"/>
  <c r="G157" i="21"/>
  <c r="AM157" i="21" s="1"/>
  <c r="P157" i="21"/>
  <c r="AV157" i="21" s="1"/>
  <c r="K157" i="21"/>
  <c r="AQ157" i="21" s="1"/>
  <c r="E157" i="21"/>
  <c r="AK157" i="21" s="1"/>
  <c r="M157" i="21"/>
  <c r="AS157" i="21" s="1"/>
  <c r="H157" i="21"/>
  <c r="AN157" i="21" s="1"/>
  <c r="C157" i="21"/>
  <c r="S157" i="21"/>
  <c r="AY157" i="21" s="1"/>
  <c r="R149" i="21"/>
  <c r="AX149" i="21" s="1"/>
  <c r="N149" i="21"/>
  <c r="AT149" i="21" s="1"/>
  <c r="J149" i="21"/>
  <c r="AP149" i="21" s="1"/>
  <c r="F149" i="21"/>
  <c r="AL149" i="21" s="1"/>
  <c r="B149" i="21"/>
  <c r="Q149" i="21"/>
  <c r="AW149" i="21" s="1"/>
  <c r="L149" i="21"/>
  <c r="AR149" i="21" s="1"/>
  <c r="G149" i="21"/>
  <c r="AM149" i="21" s="1"/>
  <c r="O149" i="21"/>
  <c r="AU149" i="21" s="1"/>
  <c r="I149" i="21"/>
  <c r="AO149" i="21" s="1"/>
  <c r="D149" i="21"/>
  <c r="AJ149" i="21" s="1"/>
  <c r="S149" i="21"/>
  <c r="AY149" i="21" s="1"/>
  <c r="M149" i="21"/>
  <c r="AS149" i="21" s="1"/>
  <c r="H149" i="21"/>
  <c r="AN149" i="21" s="1"/>
  <c r="C149" i="21"/>
  <c r="P149" i="21"/>
  <c r="AV149" i="21" s="1"/>
  <c r="K149" i="21"/>
  <c r="AQ149" i="21" s="1"/>
  <c r="E149" i="21"/>
  <c r="AK149" i="21" s="1"/>
  <c r="R141" i="21"/>
  <c r="AX141" i="21" s="1"/>
  <c r="N141" i="21"/>
  <c r="AT141" i="21" s="1"/>
  <c r="J141" i="21"/>
  <c r="AP141" i="21" s="1"/>
  <c r="F141" i="21"/>
  <c r="AL141" i="21" s="1"/>
  <c r="B141" i="21"/>
  <c r="O141" i="21"/>
  <c r="AU141" i="21" s="1"/>
  <c r="I141" i="21"/>
  <c r="AO141" i="21" s="1"/>
  <c r="D141" i="21"/>
  <c r="AJ141" i="21" s="1"/>
  <c r="Q141" i="21"/>
  <c r="AW141" i="21" s="1"/>
  <c r="L141" i="21"/>
  <c r="AR141" i="21" s="1"/>
  <c r="G141" i="21"/>
  <c r="AM141" i="21" s="1"/>
  <c r="P141" i="21"/>
  <c r="AV141" i="21" s="1"/>
  <c r="K141" i="21"/>
  <c r="AQ141" i="21" s="1"/>
  <c r="E141" i="21"/>
  <c r="AK141" i="21" s="1"/>
  <c r="S141" i="21"/>
  <c r="AY141" i="21" s="1"/>
  <c r="M141" i="21"/>
  <c r="AS141" i="21" s="1"/>
  <c r="H141" i="21"/>
  <c r="AN141" i="21" s="1"/>
  <c r="C141" i="21"/>
  <c r="R133" i="21"/>
  <c r="AX133" i="21" s="1"/>
  <c r="N133" i="21"/>
  <c r="AT133" i="21" s="1"/>
  <c r="J133" i="21"/>
  <c r="AP133" i="21" s="1"/>
  <c r="F133" i="21"/>
  <c r="AL133" i="21" s="1"/>
  <c r="B133" i="21"/>
  <c r="Q133" i="21"/>
  <c r="AW133" i="21" s="1"/>
  <c r="L133" i="21"/>
  <c r="AR133" i="21" s="1"/>
  <c r="G133" i="21"/>
  <c r="AM133" i="21" s="1"/>
  <c r="O133" i="21"/>
  <c r="AU133" i="21" s="1"/>
  <c r="I133" i="21"/>
  <c r="AO133" i="21" s="1"/>
  <c r="D133" i="21"/>
  <c r="AJ133" i="21" s="1"/>
  <c r="S133" i="21"/>
  <c r="AY133" i="21" s="1"/>
  <c r="M133" i="21"/>
  <c r="AS133" i="21" s="1"/>
  <c r="H133" i="21"/>
  <c r="AN133" i="21" s="1"/>
  <c r="C133" i="21"/>
  <c r="P133" i="21"/>
  <c r="AV133" i="21" s="1"/>
  <c r="K133" i="21"/>
  <c r="AQ133" i="21" s="1"/>
  <c r="E133" i="21"/>
  <c r="AK133" i="21" s="1"/>
  <c r="R125" i="21"/>
  <c r="AX125" i="21" s="1"/>
  <c r="N125" i="21"/>
  <c r="AT125" i="21" s="1"/>
  <c r="J125" i="21"/>
  <c r="AP125" i="21" s="1"/>
  <c r="F125" i="21"/>
  <c r="AL125" i="21" s="1"/>
  <c r="B125" i="21"/>
  <c r="O125" i="21"/>
  <c r="AU125" i="21" s="1"/>
  <c r="I125" i="21"/>
  <c r="AO125" i="21" s="1"/>
  <c r="D125" i="21"/>
  <c r="AJ125" i="21" s="1"/>
  <c r="Q125" i="21"/>
  <c r="AW125" i="21" s="1"/>
  <c r="L125" i="21"/>
  <c r="AR125" i="21" s="1"/>
  <c r="G125" i="21"/>
  <c r="AM125" i="21" s="1"/>
  <c r="P125" i="21"/>
  <c r="AV125" i="21" s="1"/>
  <c r="K125" i="21"/>
  <c r="AQ125" i="21" s="1"/>
  <c r="E125" i="21"/>
  <c r="AK125" i="21" s="1"/>
  <c r="C125" i="21"/>
  <c r="S125" i="21"/>
  <c r="AY125" i="21" s="1"/>
  <c r="M125" i="21"/>
  <c r="AS125" i="21" s="1"/>
  <c r="H125" i="21"/>
  <c r="AN125" i="21" s="1"/>
  <c r="R117" i="21"/>
  <c r="AX117" i="21" s="1"/>
  <c r="N117" i="21"/>
  <c r="AT117" i="21" s="1"/>
  <c r="J117" i="21"/>
  <c r="AP117" i="21" s="1"/>
  <c r="F117" i="21"/>
  <c r="AL117" i="21" s="1"/>
  <c r="B117" i="21"/>
  <c r="Q117" i="21"/>
  <c r="AW117" i="21" s="1"/>
  <c r="L117" i="21"/>
  <c r="AR117" i="21" s="1"/>
  <c r="G117" i="21"/>
  <c r="AM117" i="21" s="1"/>
  <c r="O117" i="21"/>
  <c r="AU117" i="21" s="1"/>
  <c r="I117" i="21"/>
  <c r="AO117" i="21" s="1"/>
  <c r="D117" i="21"/>
  <c r="AJ117" i="21" s="1"/>
  <c r="S117" i="21"/>
  <c r="AY117" i="21" s="1"/>
  <c r="M117" i="21"/>
  <c r="AS117" i="21" s="1"/>
  <c r="H117" i="21"/>
  <c r="AN117" i="21" s="1"/>
  <c r="C117" i="21"/>
  <c r="E117" i="21"/>
  <c r="AK117" i="21" s="1"/>
  <c r="P117" i="21"/>
  <c r="AV117" i="21" s="1"/>
  <c r="K117" i="21"/>
  <c r="AQ117" i="21" s="1"/>
  <c r="R109" i="21"/>
  <c r="AX109" i="21" s="1"/>
  <c r="N109" i="21"/>
  <c r="AT109" i="21" s="1"/>
  <c r="J109" i="21"/>
  <c r="AP109" i="21" s="1"/>
  <c r="F109" i="21"/>
  <c r="AL109" i="21" s="1"/>
  <c r="B109" i="21"/>
  <c r="O109" i="21"/>
  <c r="AU109" i="21" s="1"/>
  <c r="I109" i="21"/>
  <c r="AO109" i="21" s="1"/>
  <c r="D109" i="21"/>
  <c r="AJ109" i="21" s="1"/>
  <c r="Q109" i="21"/>
  <c r="AW109" i="21" s="1"/>
  <c r="L109" i="21"/>
  <c r="AR109" i="21" s="1"/>
  <c r="G109" i="21"/>
  <c r="AM109" i="21" s="1"/>
  <c r="P109" i="21"/>
  <c r="AV109" i="21" s="1"/>
  <c r="K109" i="21"/>
  <c r="AQ109" i="21" s="1"/>
  <c r="E109" i="21"/>
  <c r="AK109" i="21" s="1"/>
  <c r="H109" i="21"/>
  <c r="AN109" i="21" s="1"/>
  <c r="C109" i="21"/>
  <c r="S109" i="21"/>
  <c r="AY109" i="21" s="1"/>
  <c r="M109" i="21"/>
  <c r="AS109" i="21" s="1"/>
  <c r="S101" i="21"/>
  <c r="AY101" i="21" s="1"/>
  <c r="O101" i="21"/>
  <c r="AU101" i="21" s="1"/>
  <c r="K101" i="21"/>
  <c r="AQ101" i="21" s="1"/>
  <c r="G101" i="21"/>
  <c r="AM101" i="21" s="1"/>
  <c r="C101" i="21"/>
  <c r="Q101" i="21"/>
  <c r="AW101" i="21" s="1"/>
  <c r="M101" i="21"/>
  <c r="AS101" i="21" s="1"/>
  <c r="I101" i="21"/>
  <c r="AO101" i="21" s="1"/>
  <c r="E101" i="21"/>
  <c r="AK101" i="21" s="1"/>
  <c r="P101" i="21"/>
  <c r="AV101" i="21" s="1"/>
  <c r="L101" i="21"/>
  <c r="AR101" i="21" s="1"/>
  <c r="H101" i="21"/>
  <c r="AN101" i="21" s="1"/>
  <c r="D101" i="21"/>
  <c r="AJ101" i="21" s="1"/>
  <c r="R101" i="21"/>
  <c r="AX101" i="21" s="1"/>
  <c r="B101" i="21"/>
  <c r="N101" i="21"/>
  <c r="AT101" i="21" s="1"/>
  <c r="J101" i="21"/>
  <c r="AP101" i="21" s="1"/>
  <c r="F101" i="21"/>
  <c r="AL101" i="21" s="1"/>
  <c r="S93" i="21"/>
  <c r="AY93" i="21" s="1"/>
  <c r="O93" i="21"/>
  <c r="AU93" i="21" s="1"/>
  <c r="K93" i="21"/>
  <c r="AQ93" i="21" s="1"/>
  <c r="G93" i="21"/>
  <c r="AM93" i="21" s="1"/>
  <c r="C93" i="21"/>
  <c r="Q93" i="21"/>
  <c r="AW93" i="21" s="1"/>
  <c r="M93" i="21"/>
  <c r="AS93" i="21" s="1"/>
  <c r="I93" i="21"/>
  <c r="AO93" i="21" s="1"/>
  <c r="E93" i="21"/>
  <c r="AK93" i="21" s="1"/>
  <c r="P93" i="21"/>
  <c r="AV93" i="21" s="1"/>
  <c r="L93" i="21"/>
  <c r="AR93" i="21" s="1"/>
  <c r="H93" i="21"/>
  <c r="AN93" i="21" s="1"/>
  <c r="D93" i="21"/>
  <c r="AJ93" i="21" s="1"/>
  <c r="J93" i="21"/>
  <c r="AP93" i="21" s="1"/>
  <c r="F93" i="21"/>
  <c r="AL93" i="21" s="1"/>
  <c r="R93" i="21"/>
  <c r="AX93" i="21" s="1"/>
  <c r="B93" i="21"/>
  <c r="N93" i="21"/>
  <c r="AT93" i="21" s="1"/>
  <c r="S85" i="21"/>
  <c r="AY85" i="21" s="1"/>
  <c r="O85" i="21"/>
  <c r="AU85" i="21" s="1"/>
  <c r="K85" i="21"/>
  <c r="AQ85" i="21" s="1"/>
  <c r="G85" i="21"/>
  <c r="AM85" i="21" s="1"/>
  <c r="C85" i="21"/>
  <c r="Q85" i="21"/>
  <c r="AW85" i="21" s="1"/>
  <c r="M85" i="21"/>
  <c r="AS85" i="21" s="1"/>
  <c r="I85" i="21"/>
  <c r="AO85" i="21" s="1"/>
  <c r="E85" i="21"/>
  <c r="AK85" i="21" s="1"/>
  <c r="P85" i="21"/>
  <c r="AV85" i="21" s="1"/>
  <c r="L85" i="21"/>
  <c r="AR85" i="21" s="1"/>
  <c r="H85" i="21"/>
  <c r="AN85" i="21" s="1"/>
  <c r="D85" i="21"/>
  <c r="AJ85" i="21" s="1"/>
  <c r="R85" i="21"/>
  <c r="AX85" i="21" s="1"/>
  <c r="B85" i="21"/>
  <c r="N85" i="21"/>
  <c r="AT85" i="21" s="1"/>
  <c r="J85" i="21"/>
  <c r="AP85" i="21" s="1"/>
  <c r="F85" i="21"/>
  <c r="AL85" i="21" s="1"/>
  <c r="S77" i="21"/>
  <c r="AY77" i="21" s="1"/>
  <c r="O77" i="21"/>
  <c r="AU77" i="21" s="1"/>
  <c r="K77" i="21"/>
  <c r="AQ77" i="21" s="1"/>
  <c r="G77" i="21"/>
  <c r="AM77" i="21" s="1"/>
  <c r="C77" i="21"/>
  <c r="Q77" i="21"/>
  <c r="AW77" i="21" s="1"/>
  <c r="M77" i="21"/>
  <c r="AS77" i="21" s="1"/>
  <c r="I77" i="21"/>
  <c r="AO77" i="21" s="1"/>
  <c r="E77" i="21"/>
  <c r="AK77" i="21" s="1"/>
  <c r="P77" i="21"/>
  <c r="AV77" i="21" s="1"/>
  <c r="L77" i="21"/>
  <c r="AR77" i="21" s="1"/>
  <c r="H77" i="21"/>
  <c r="AN77" i="21" s="1"/>
  <c r="D77" i="21"/>
  <c r="AJ77" i="21" s="1"/>
  <c r="J77" i="21"/>
  <c r="AP77" i="21" s="1"/>
  <c r="F77" i="21"/>
  <c r="AL77" i="21" s="1"/>
  <c r="R77" i="21"/>
  <c r="AX77" i="21" s="1"/>
  <c r="B77" i="21"/>
  <c r="N77" i="21"/>
  <c r="AT77" i="21" s="1"/>
  <c r="S69" i="21"/>
  <c r="AY69" i="21" s="1"/>
  <c r="O69" i="21"/>
  <c r="AU69" i="21" s="1"/>
  <c r="K69" i="21"/>
  <c r="AQ69" i="21" s="1"/>
  <c r="G69" i="21"/>
  <c r="AM69" i="21" s="1"/>
  <c r="C69" i="21"/>
  <c r="Q69" i="21"/>
  <c r="AW69" i="21" s="1"/>
  <c r="M69" i="21"/>
  <c r="AS69" i="21" s="1"/>
  <c r="I69" i="21"/>
  <c r="AO69" i="21" s="1"/>
  <c r="E69" i="21"/>
  <c r="AK69" i="21" s="1"/>
  <c r="P69" i="21"/>
  <c r="AV69" i="21" s="1"/>
  <c r="L69" i="21"/>
  <c r="AR69" i="21" s="1"/>
  <c r="H69" i="21"/>
  <c r="AN69" i="21" s="1"/>
  <c r="D69" i="21"/>
  <c r="AJ69" i="21" s="1"/>
  <c r="R69" i="21"/>
  <c r="AX69" i="21" s="1"/>
  <c r="B69" i="21"/>
  <c r="N69" i="21"/>
  <c r="AT69" i="21" s="1"/>
  <c r="J69" i="21"/>
  <c r="AP69" i="21" s="1"/>
  <c r="F69" i="21"/>
  <c r="AL69" i="21" s="1"/>
  <c r="S61" i="21"/>
  <c r="AY61" i="21" s="1"/>
  <c r="O61" i="21"/>
  <c r="AU61" i="21" s="1"/>
  <c r="K61" i="21"/>
  <c r="AQ61" i="21" s="1"/>
  <c r="G61" i="21"/>
  <c r="AM61" i="21" s="1"/>
  <c r="C61" i="21"/>
  <c r="Q61" i="21"/>
  <c r="AW61" i="21" s="1"/>
  <c r="M61" i="21"/>
  <c r="AS61" i="21" s="1"/>
  <c r="I61" i="21"/>
  <c r="AO61" i="21" s="1"/>
  <c r="E61" i="21"/>
  <c r="AK61" i="21" s="1"/>
  <c r="P61" i="21"/>
  <c r="AV61" i="21" s="1"/>
  <c r="L61" i="21"/>
  <c r="AR61" i="21" s="1"/>
  <c r="H61" i="21"/>
  <c r="AN61" i="21" s="1"/>
  <c r="D61" i="21"/>
  <c r="AJ61" i="21" s="1"/>
  <c r="J61" i="21"/>
  <c r="AP61" i="21" s="1"/>
  <c r="F61" i="21"/>
  <c r="AL61" i="21" s="1"/>
  <c r="R61" i="21"/>
  <c r="AX61" i="21" s="1"/>
  <c r="B61" i="21"/>
  <c r="N61" i="21"/>
  <c r="AT61" i="21" s="1"/>
  <c r="S53" i="21"/>
  <c r="AY53" i="21" s="1"/>
  <c r="O53" i="21"/>
  <c r="AU53" i="21" s="1"/>
  <c r="K53" i="21"/>
  <c r="AQ53" i="21" s="1"/>
  <c r="AL54" i="14" s="1"/>
  <c r="G53" i="21"/>
  <c r="AM53" i="21" s="1"/>
  <c r="C53" i="21"/>
  <c r="Q53" i="21"/>
  <c r="AW53" i="21" s="1"/>
  <c r="M53" i="21"/>
  <c r="AS53" i="21" s="1"/>
  <c r="I53" i="21"/>
  <c r="AO53" i="21" s="1"/>
  <c r="E53" i="21"/>
  <c r="AK53" i="21" s="1"/>
  <c r="P53" i="21"/>
  <c r="AV53" i="21" s="1"/>
  <c r="L53" i="21"/>
  <c r="AR53" i="21" s="1"/>
  <c r="AM54" i="14" s="1"/>
  <c r="H53" i="21"/>
  <c r="AN53" i="21" s="1"/>
  <c r="D53" i="21"/>
  <c r="AJ53" i="21" s="1"/>
  <c r="R53" i="21"/>
  <c r="AX53" i="21" s="1"/>
  <c r="B53" i="21"/>
  <c r="N53" i="21"/>
  <c r="AT53" i="21" s="1"/>
  <c r="J53" i="21"/>
  <c r="AP53" i="21" s="1"/>
  <c r="F53" i="21"/>
  <c r="AL53" i="21" s="1"/>
  <c r="S45" i="21"/>
  <c r="AY45" i="21" s="1"/>
  <c r="AT46" i="14" s="1"/>
  <c r="O45" i="21"/>
  <c r="AU45" i="21" s="1"/>
  <c r="K45" i="21"/>
  <c r="AQ45" i="21" s="1"/>
  <c r="G45" i="21"/>
  <c r="AM45" i="21" s="1"/>
  <c r="C45" i="21"/>
  <c r="Q45" i="21"/>
  <c r="AW45" i="21" s="1"/>
  <c r="AR46" i="14" s="1"/>
  <c r="M45" i="21"/>
  <c r="AS45" i="21" s="1"/>
  <c r="AN46" i="14" s="1"/>
  <c r="I45" i="21"/>
  <c r="AO45" i="21" s="1"/>
  <c r="AJ46" i="14" s="1"/>
  <c r="E45" i="21"/>
  <c r="AK45" i="21" s="1"/>
  <c r="AF46" i="14" s="1"/>
  <c r="P45" i="21"/>
  <c r="AV45" i="21" s="1"/>
  <c r="L45" i="21"/>
  <c r="AR45" i="21" s="1"/>
  <c r="H45" i="21"/>
  <c r="AN45" i="21" s="1"/>
  <c r="AI46" i="14" s="1"/>
  <c r="D45" i="21"/>
  <c r="AJ45" i="21" s="1"/>
  <c r="J45" i="21"/>
  <c r="AP45" i="21" s="1"/>
  <c r="F45" i="21"/>
  <c r="AL45" i="21" s="1"/>
  <c r="R45" i="21"/>
  <c r="AX45" i="21" s="1"/>
  <c r="B45" i="21"/>
  <c r="N45" i="21"/>
  <c r="AT45" i="21" s="1"/>
  <c r="S37" i="21"/>
  <c r="AY37" i="21" s="1"/>
  <c r="O37" i="21"/>
  <c r="AU37" i="21" s="1"/>
  <c r="K37" i="21"/>
  <c r="AQ37" i="21" s="1"/>
  <c r="G37" i="21"/>
  <c r="AM37" i="21" s="1"/>
  <c r="C37" i="21"/>
  <c r="Q37" i="21"/>
  <c r="AW37" i="21" s="1"/>
  <c r="M37" i="21"/>
  <c r="AS37" i="21" s="1"/>
  <c r="I37" i="21"/>
  <c r="AO37" i="21" s="1"/>
  <c r="E37" i="21"/>
  <c r="AK37" i="21" s="1"/>
  <c r="P37" i="21"/>
  <c r="AV37" i="21" s="1"/>
  <c r="L37" i="21"/>
  <c r="AR37" i="21" s="1"/>
  <c r="H37" i="21"/>
  <c r="AN37" i="21" s="1"/>
  <c r="D37" i="21"/>
  <c r="AJ37" i="21" s="1"/>
  <c r="R37" i="21"/>
  <c r="AX37" i="21" s="1"/>
  <c r="B37" i="21"/>
  <c r="N37" i="21"/>
  <c r="AT37" i="21" s="1"/>
  <c r="J37" i="21"/>
  <c r="AP37" i="21" s="1"/>
  <c r="F37" i="21"/>
  <c r="AL37" i="21" s="1"/>
  <c r="S29" i="21"/>
  <c r="AY29" i="21" s="1"/>
  <c r="O29" i="21"/>
  <c r="AU29" i="21" s="1"/>
  <c r="K29" i="21"/>
  <c r="AQ29" i="21" s="1"/>
  <c r="G29" i="21"/>
  <c r="AM29" i="21" s="1"/>
  <c r="C29" i="21"/>
  <c r="Q29" i="21"/>
  <c r="AW29" i="21" s="1"/>
  <c r="M29" i="21"/>
  <c r="AS29" i="21" s="1"/>
  <c r="I29" i="21"/>
  <c r="AO29" i="21" s="1"/>
  <c r="E29" i="21"/>
  <c r="AK29" i="21" s="1"/>
  <c r="P29" i="21"/>
  <c r="AV29" i="21" s="1"/>
  <c r="L29" i="21"/>
  <c r="AR29" i="21" s="1"/>
  <c r="H29" i="21"/>
  <c r="AN29" i="21" s="1"/>
  <c r="D29" i="21"/>
  <c r="AJ29" i="21" s="1"/>
  <c r="J29" i="21"/>
  <c r="AP29" i="21" s="1"/>
  <c r="F29" i="21"/>
  <c r="AL29" i="21" s="1"/>
  <c r="R29" i="21"/>
  <c r="AX29" i="21" s="1"/>
  <c r="B29" i="21"/>
  <c r="N29" i="21"/>
  <c r="AT29" i="21" s="1"/>
  <c r="Q21" i="21"/>
  <c r="AW21" i="21" s="1"/>
  <c r="AR21" i="14" s="1"/>
  <c r="M21" i="21"/>
  <c r="AS21" i="21" s="1"/>
  <c r="AN21" i="14" s="1"/>
  <c r="I21" i="21"/>
  <c r="AO21" i="21" s="1"/>
  <c r="AJ21" i="14" s="1"/>
  <c r="E21" i="21"/>
  <c r="AK21" i="21" s="1"/>
  <c r="P21" i="21"/>
  <c r="AV21" i="21" s="1"/>
  <c r="AQ21" i="14" s="1"/>
  <c r="L21" i="21"/>
  <c r="AR21" i="21" s="1"/>
  <c r="H21" i="21"/>
  <c r="AN21" i="21" s="1"/>
  <c r="D21" i="21"/>
  <c r="AJ21" i="21" s="1"/>
  <c r="S21" i="21"/>
  <c r="AY21" i="21" s="1"/>
  <c r="AT21" i="14" s="1"/>
  <c r="O21" i="21"/>
  <c r="AU21" i="21" s="1"/>
  <c r="K21" i="21"/>
  <c r="AQ21" i="21" s="1"/>
  <c r="AL21" i="14" s="1"/>
  <c r="G21" i="21"/>
  <c r="AM21" i="21" s="1"/>
  <c r="AH21" i="14" s="1"/>
  <c r="C21" i="21"/>
  <c r="R21" i="21"/>
  <c r="AX21" i="21" s="1"/>
  <c r="N21" i="21"/>
  <c r="AT21" i="21" s="1"/>
  <c r="J21" i="21"/>
  <c r="AP21" i="21" s="1"/>
  <c r="F21" i="21"/>
  <c r="AL21" i="21" s="1"/>
  <c r="AG21" i="14" s="1"/>
  <c r="B21" i="21"/>
  <c r="Q13" i="21"/>
  <c r="AW13" i="21" s="1"/>
  <c r="M13" i="21"/>
  <c r="AS13" i="21" s="1"/>
  <c r="I13" i="21"/>
  <c r="AO13" i="21" s="1"/>
  <c r="E13" i="21"/>
  <c r="AK13" i="21" s="1"/>
  <c r="P13" i="21"/>
  <c r="AV13" i="21" s="1"/>
  <c r="L13" i="21"/>
  <c r="AR13" i="21" s="1"/>
  <c r="H13" i="21"/>
  <c r="AN13" i="21" s="1"/>
  <c r="D13" i="21"/>
  <c r="AJ13" i="21" s="1"/>
  <c r="S13" i="21"/>
  <c r="AY13" i="21" s="1"/>
  <c r="O13" i="21"/>
  <c r="AU13" i="21" s="1"/>
  <c r="K13" i="21"/>
  <c r="AQ13" i="21" s="1"/>
  <c r="G13" i="21"/>
  <c r="AM13" i="21" s="1"/>
  <c r="C13" i="21"/>
  <c r="R13" i="21"/>
  <c r="AX13" i="21" s="1"/>
  <c r="N13" i="21"/>
  <c r="AT13" i="21" s="1"/>
  <c r="J13" i="21"/>
  <c r="AP13" i="21" s="1"/>
  <c r="F13" i="21"/>
  <c r="AL13" i="21" s="1"/>
  <c r="B13" i="21"/>
  <c r="G328" i="20"/>
  <c r="U328" i="20" s="1"/>
  <c r="C328" i="20"/>
  <c r="J328" i="20"/>
  <c r="X328" i="20" s="1"/>
  <c r="F328" i="20"/>
  <c r="T328" i="20" s="1"/>
  <c r="B328" i="20"/>
  <c r="I328" i="20"/>
  <c r="W328" i="20" s="1"/>
  <c r="E328" i="20"/>
  <c r="S328" i="20" s="1"/>
  <c r="H328" i="20"/>
  <c r="V328" i="20" s="1"/>
  <c r="D328" i="20"/>
  <c r="R328" i="20" s="1"/>
  <c r="S314" i="21"/>
  <c r="AY314" i="21" s="1"/>
  <c r="O314" i="21"/>
  <c r="AU314" i="21" s="1"/>
  <c r="K314" i="21"/>
  <c r="AQ314" i="21" s="1"/>
  <c r="G314" i="21"/>
  <c r="AM314" i="21" s="1"/>
  <c r="C314" i="21"/>
  <c r="R314" i="21"/>
  <c r="AX314" i="21" s="1"/>
  <c r="M314" i="21"/>
  <c r="AS314" i="21" s="1"/>
  <c r="H314" i="21"/>
  <c r="AN314" i="21" s="1"/>
  <c r="B314" i="21"/>
  <c r="P314" i="21"/>
  <c r="AV314" i="21" s="1"/>
  <c r="J314" i="21"/>
  <c r="AP314" i="21" s="1"/>
  <c r="E314" i="21"/>
  <c r="AK314" i="21" s="1"/>
  <c r="N314" i="21"/>
  <c r="AT314" i="21" s="1"/>
  <c r="I314" i="21"/>
  <c r="AO314" i="21" s="1"/>
  <c r="D314" i="21"/>
  <c r="AJ314" i="21" s="1"/>
  <c r="Q314" i="21"/>
  <c r="AW314" i="21" s="1"/>
  <c r="L314" i="21"/>
  <c r="AR314" i="21" s="1"/>
  <c r="F314" i="21"/>
  <c r="AL314" i="21" s="1"/>
  <c r="S298" i="21"/>
  <c r="AY298" i="21" s="1"/>
  <c r="AT303" i="14" s="1"/>
  <c r="O298" i="21"/>
  <c r="AU298" i="21" s="1"/>
  <c r="AP303" i="14" s="1"/>
  <c r="K298" i="21"/>
  <c r="AQ298" i="21" s="1"/>
  <c r="AL303" i="14" s="1"/>
  <c r="G298" i="21"/>
  <c r="AM298" i="21" s="1"/>
  <c r="AH303" i="14" s="1"/>
  <c r="C298" i="21"/>
  <c r="R298" i="21"/>
  <c r="AX298" i="21" s="1"/>
  <c r="AS303" i="14" s="1"/>
  <c r="M298" i="21"/>
  <c r="AS298" i="21" s="1"/>
  <c r="AN303" i="14" s="1"/>
  <c r="H298" i="21"/>
  <c r="AN298" i="21" s="1"/>
  <c r="AI303" i="14" s="1"/>
  <c r="B298" i="21"/>
  <c r="P298" i="21"/>
  <c r="AV298" i="21" s="1"/>
  <c r="AQ303" i="14" s="1"/>
  <c r="J298" i="21"/>
  <c r="AP298" i="21" s="1"/>
  <c r="AK303" i="14" s="1"/>
  <c r="E298" i="21"/>
  <c r="AK298" i="21" s="1"/>
  <c r="AF303" i="14" s="1"/>
  <c r="N298" i="21"/>
  <c r="AT298" i="21" s="1"/>
  <c r="AO303" i="14" s="1"/>
  <c r="I298" i="21"/>
  <c r="AO298" i="21" s="1"/>
  <c r="D298" i="21"/>
  <c r="AJ298" i="21" s="1"/>
  <c r="F298" i="21"/>
  <c r="AL298" i="21" s="1"/>
  <c r="AG303" i="14" s="1"/>
  <c r="Q298" i="21"/>
  <c r="AW298" i="21" s="1"/>
  <c r="AR303" i="14" s="1"/>
  <c r="L298" i="21"/>
  <c r="AR298" i="21" s="1"/>
  <c r="AM303" i="14" s="1"/>
  <c r="S282" i="21"/>
  <c r="AY282" i="21" s="1"/>
  <c r="O282" i="21"/>
  <c r="AU282" i="21" s="1"/>
  <c r="K282" i="21"/>
  <c r="AQ282" i="21" s="1"/>
  <c r="G282" i="21"/>
  <c r="AM282" i="21" s="1"/>
  <c r="C282" i="21"/>
  <c r="R282" i="21"/>
  <c r="AX282" i="21" s="1"/>
  <c r="M282" i="21"/>
  <c r="AS282" i="21" s="1"/>
  <c r="H282" i="21"/>
  <c r="AN282" i="21" s="1"/>
  <c r="B282" i="21"/>
  <c r="P282" i="21"/>
  <c r="AV282" i="21" s="1"/>
  <c r="J282" i="21"/>
  <c r="AP282" i="21" s="1"/>
  <c r="E282" i="21"/>
  <c r="AK282" i="21" s="1"/>
  <c r="N282" i="21"/>
  <c r="AT282" i="21" s="1"/>
  <c r="I282" i="21"/>
  <c r="AO282" i="21" s="1"/>
  <c r="D282" i="21"/>
  <c r="AJ282" i="21" s="1"/>
  <c r="L282" i="21"/>
  <c r="AR282" i="21" s="1"/>
  <c r="F282" i="21"/>
  <c r="AL282" i="21" s="1"/>
  <c r="Q282" i="21"/>
  <c r="AW282" i="21" s="1"/>
  <c r="G264" i="20"/>
  <c r="U264" i="20" s="1"/>
  <c r="C264" i="20"/>
  <c r="J264" i="20"/>
  <c r="X264" i="20" s="1"/>
  <c r="F264" i="20"/>
  <c r="T264" i="20" s="1"/>
  <c r="B264" i="20"/>
  <c r="I264" i="20"/>
  <c r="W264" i="20" s="1"/>
  <c r="E264" i="20"/>
  <c r="S264" i="20" s="1"/>
  <c r="H264" i="20"/>
  <c r="V264" i="20" s="1"/>
  <c r="D264" i="20"/>
  <c r="R264" i="20" s="1"/>
  <c r="S250" i="21"/>
  <c r="AY250" i="21" s="1"/>
  <c r="O250" i="21"/>
  <c r="AU250" i="21" s="1"/>
  <c r="K250" i="21"/>
  <c r="AQ250" i="21" s="1"/>
  <c r="G250" i="21"/>
  <c r="AM250" i="21" s="1"/>
  <c r="C250" i="21"/>
  <c r="R250" i="21"/>
  <c r="AX250" i="21" s="1"/>
  <c r="M250" i="21"/>
  <c r="AS250" i="21" s="1"/>
  <c r="H250" i="21"/>
  <c r="AN250" i="21" s="1"/>
  <c r="B250" i="21"/>
  <c r="P250" i="21"/>
  <c r="AV250" i="21" s="1"/>
  <c r="J250" i="21"/>
  <c r="AP250" i="21" s="1"/>
  <c r="E250" i="21"/>
  <c r="AK250" i="21" s="1"/>
  <c r="N250" i="21"/>
  <c r="AT250" i="21" s="1"/>
  <c r="I250" i="21"/>
  <c r="AO250" i="21" s="1"/>
  <c r="D250" i="21"/>
  <c r="AJ250" i="21" s="1"/>
  <c r="Q250" i="21"/>
  <c r="AW250" i="21" s="1"/>
  <c r="L250" i="21"/>
  <c r="AR250" i="21" s="1"/>
  <c r="F250" i="21"/>
  <c r="AL250" i="21" s="1"/>
  <c r="S234" i="21"/>
  <c r="AY234" i="21" s="1"/>
  <c r="O234" i="21"/>
  <c r="AU234" i="21" s="1"/>
  <c r="K234" i="21"/>
  <c r="AQ234" i="21" s="1"/>
  <c r="AL238" i="14" s="1"/>
  <c r="G234" i="21"/>
  <c r="AM234" i="21" s="1"/>
  <c r="C234" i="21"/>
  <c r="R234" i="21"/>
  <c r="AX234" i="21" s="1"/>
  <c r="M234" i="21"/>
  <c r="AS234" i="21" s="1"/>
  <c r="H234" i="21"/>
  <c r="AN234" i="21" s="1"/>
  <c r="B234" i="21"/>
  <c r="P234" i="21"/>
  <c r="AV234" i="21" s="1"/>
  <c r="AQ238" i="14" s="1"/>
  <c r="J234" i="21"/>
  <c r="AP234" i="21" s="1"/>
  <c r="E234" i="21"/>
  <c r="AK234" i="21" s="1"/>
  <c r="AF238" i="14" s="1"/>
  <c r="N234" i="21"/>
  <c r="AT234" i="21" s="1"/>
  <c r="I234" i="21"/>
  <c r="AO234" i="21" s="1"/>
  <c r="D234" i="21"/>
  <c r="AJ234" i="21" s="1"/>
  <c r="F234" i="21"/>
  <c r="AL234" i="21" s="1"/>
  <c r="AG238" i="14" s="1"/>
  <c r="Q234" i="21"/>
  <c r="AW234" i="21" s="1"/>
  <c r="AR238" i="14" s="1"/>
  <c r="L234" i="21"/>
  <c r="AR234" i="21" s="1"/>
  <c r="AM238" i="14" s="1"/>
  <c r="S218" i="21"/>
  <c r="AY218" i="21" s="1"/>
  <c r="O218" i="21"/>
  <c r="AU218" i="21" s="1"/>
  <c r="K218" i="21"/>
  <c r="AQ218" i="21" s="1"/>
  <c r="G218" i="21"/>
  <c r="AM218" i="21" s="1"/>
  <c r="C218" i="21"/>
  <c r="R218" i="21"/>
  <c r="AX218" i="21" s="1"/>
  <c r="M218" i="21"/>
  <c r="AS218" i="21" s="1"/>
  <c r="H218" i="21"/>
  <c r="AN218" i="21" s="1"/>
  <c r="B218" i="21"/>
  <c r="P218" i="21"/>
  <c r="AV218" i="21" s="1"/>
  <c r="J218" i="21"/>
  <c r="AP218" i="21" s="1"/>
  <c r="E218" i="21"/>
  <c r="AK218" i="21" s="1"/>
  <c r="N218" i="21"/>
  <c r="AT218" i="21" s="1"/>
  <c r="I218" i="21"/>
  <c r="AO218" i="21" s="1"/>
  <c r="D218" i="21"/>
  <c r="AJ218" i="21" s="1"/>
  <c r="L218" i="21"/>
  <c r="AR218" i="21" s="1"/>
  <c r="F218" i="21"/>
  <c r="AL218" i="21" s="1"/>
  <c r="Q218" i="21"/>
  <c r="AW218" i="21" s="1"/>
  <c r="G200" i="20"/>
  <c r="U200" i="20" s="1"/>
  <c r="C200" i="20"/>
  <c r="J200" i="20"/>
  <c r="X200" i="20" s="1"/>
  <c r="F200" i="20"/>
  <c r="T200" i="20" s="1"/>
  <c r="B200" i="20"/>
  <c r="I200" i="20"/>
  <c r="W200" i="20" s="1"/>
  <c r="E200" i="20"/>
  <c r="S200" i="20" s="1"/>
  <c r="H200" i="20"/>
  <c r="V200" i="20" s="1"/>
  <c r="D200" i="20"/>
  <c r="R200" i="20" s="1"/>
  <c r="S186" i="21"/>
  <c r="AY186" i="21" s="1"/>
  <c r="O186" i="21"/>
  <c r="AU186" i="21" s="1"/>
  <c r="K186" i="21"/>
  <c r="AQ186" i="21" s="1"/>
  <c r="G186" i="21"/>
  <c r="AM186" i="21" s="1"/>
  <c r="C186" i="21"/>
  <c r="R186" i="21"/>
  <c r="AX186" i="21" s="1"/>
  <c r="M186" i="21"/>
  <c r="AS186" i="21" s="1"/>
  <c r="H186" i="21"/>
  <c r="AN186" i="21" s="1"/>
  <c r="B186" i="21"/>
  <c r="P186" i="21"/>
  <c r="AV186" i="21" s="1"/>
  <c r="J186" i="21"/>
  <c r="AP186" i="21" s="1"/>
  <c r="E186" i="21"/>
  <c r="AK186" i="21" s="1"/>
  <c r="N186" i="21"/>
  <c r="AT186" i="21" s="1"/>
  <c r="I186" i="21"/>
  <c r="AO186" i="21" s="1"/>
  <c r="D186" i="21"/>
  <c r="AJ186" i="21" s="1"/>
  <c r="Q186" i="21"/>
  <c r="AW186" i="21" s="1"/>
  <c r="L186" i="21"/>
  <c r="AR186" i="21" s="1"/>
  <c r="F186" i="21"/>
  <c r="AL186" i="21" s="1"/>
  <c r="S170" i="21"/>
  <c r="AY170" i="21" s="1"/>
  <c r="O170" i="21"/>
  <c r="AU170" i="21" s="1"/>
  <c r="K170" i="21"/>
  <c r="AQ170" i="21" s="1"/>
  <c r="G170" i="21"/>
  <c r="AM170" i="21" s="1"/>
  <c r="C170" i="21"/>
  <c r="R170" i="21"/>
  <c r="AX170" i="21" s="1"/>
  <c r="M170" i="21"/>
  <c r="AS170" i="21" s="1"/>
  <c r="H170" i="21"/>
  <c r="AN170" i="21" s="1"/>
  <c r="B170" i="21"/>
  <c r="P170" i="21"/>
  <c r="AV170" i="21" s="1"/>
  <c r="J170" i="21"/>
  <c r="AP170" i="21" s="1"/>
  <c r="E170" i="21"/>
  <c r="AK170" i="21" s="1"/>
  <c r="N170" i="21"/>
  <c r="AT170" i="21" s="1"/>
  <c r="I170" i="21"/>
  <c r="AO170" i="21" s="1"/>
  <c r="D170" i="21"/>
  <c r="AJ170" i="21" s="1"/>
  <c r="F170" i="21"/>
  <c r="AL170" i="21" s="1"/>
  <c r="Q170" i="21"/>
  <c r="AW170" i="21" s="1"/>
  <c r="L170" i="21"/>
  <c r="AR170" i="21" s="1"/>
  <c r="S154" i="21"/>
  <c r="AY154" i="21" s="1"/>
  <c r="O154" i="21"/>
  <c r="AU154" i="21" s="1"/>
  <c r="K154" i="21"/>
  <c r="AQ154" i="21" s="1"/>
  <c r="G154" i="21"/>
  <c r="AM154" i="21" s="1"/>
  <c r="C154" i="21"/>
  <c r="R154" i="21"/>
  <c r="AX154" i="21" s="1"/>
  <c r="M154" i="21"/>
  <c r="AS154" i="21" s="1"/>
  <c r="H154" i="21"/>
  <c r="AN154" i="21" s="1"/>
  <c r="B154" i="21"/>
  <c r="P154" i="21"/>
  <c r="AV154" i="21" s="1"/>
  <c r="J154" i="21"/>
  <c r="AP154" i="21" s="1"/>
  <c r="E154" i="21"/>
  <c r="AK154" i="21" s="1"/>
  <c r="N154" i="21"/>
  <c r="AT154" i="21" s="1"/>
  <c r="AO158" i="14" s="1"/>
  <c r="I154" i="21"/>
  <c r="AO154" i="21" s="1"/>
  <c r="D154" i="21"/>
  <c r="AJ154" i="21" s="1"/>
  <c r="AE158" i="14" s="1"/>
  <c r="L154" i="21"/>
  <c r="AR154" i="21" s="1"/>
  <c r="F154" i="21"/>
  <c r="AL154" i="21" s="1"/>
  <c r="Q154" i="21"/>
  <c r="AW154" i="21" s="1"/>
  <c r="G136" i="20"/>
  <c r="U136" i="20" s="1"/>
  <c r="C136" i="20"/>
  <c r="J136" i="20"/>
  <c r="X136" i="20" s="1"/>
  <c r="F136" i="20"/>
  <c r="T136" i="20" s="1"/>
  <c r="B136" i="20"/>
  <c r="I136" i="20"/>
  <c r="W136" i="20" s="1"/>
  <c r="E136" i="20"/>
  <c r="S136" i="20" s="1"/>
  <c r="H136" i="20"/>
  <c r="V136" i="20" s="1"/>
  <c r="D136" i="20"/>
  <c r="R136" i="20" s="1"/>
  <c r="S122" i="21"/>
  <c r="AY122" i="21" s="1"/>
  <c r="O122" i="21"/>
  <c r="AU122" i="21" s="1"/>
  <c r="K122" i="21"/>
  <c r="AQ122" i="21" s="1"/>
  <c r="G122" i="21"/>
  <c r="AM122" i="21" s="1"/>
  <c r="C122" i="21"/>
  <c r="R122" i="21"/>
  <c r="AX122" i="21" s="1"/>
  <c r="M122" i="21"/>
  <c r="AS122" i="21" s="1"/>
  <c r="H122" i="21"/>
  <c r="AN122" i="21" s="1"/>
  <c r="B122" i="21"/>
  <c r="P122" i="21"/>
  <c r="AV122" i="21" s="1"/>
  <c r="J122" i="21"/>
  <c r="AP122" i="21" s="1"/>
  <c r="E122" i="21"/>
  <c r="AK122" i="21" s="1"/>
  <c r="N122" i="21"/>
  <c r="AT122" i="21" s="1"/>
  <c r="I122" i="21"/>
  <c r="AO122" i="21" s="1"/>
  <c r="D122" i="21"/>
  <c r="AJ122" i="21" s="1"/>
  <c r="Q122" i="21"/>
  <c r="AW122" i="21" s="1"/>
  <c r="L122" i="21"/>
  <c r="AR122" i="21" s="1"/>
  <c r="F122" i="21"/>
  <c r="AL122" i="21" s="1"/>
  <c r="S106" i="21"/>
  <c r="AY106" i="21" s="1"/>
  <c r="O106" i="21"/>
  <c r="AU106" i="21" s="1"/>
  <c r="K106" i="21"/>
  <c r="AQ106" i="21" s="1"/>
  <c r="G106" i="21"/>
  <c r="AM106" i="21" s="1"/>
  <c r="C106" i="21"/>
  <c r="R106" i="21"/>
  <c r="AX106" i="21" s="1"/>
  <c r="M106" i="21"/>
  <c r="AS106" i="21" s="1"/>
  <c r="H106" i="21"/>
  <c r="AN106" i="21" s="1"/>
  <c r="B106" i="21"/>
  <c r="P106" i="21"/>
  <c r="AV106" i="21" s="1"/>
  <c r="J106" i="21"/>
  <c r="AP106" i="21" s="1"/>
  <c r="E106" i="21"/>
  <c r="AK106" i="21" s="1"/>
  <c r="N106" i="21"/>
  <c r="AT106" i="21" s="1"/>
  <c r="I106" i="21"/>
  <c r="AO106" i="21" s="1"/>
  <c r="D106" i="21"/>
  <c r="AJ106" i="21" s="1"/>
  <c r="F106" i="21"/>
  <c r="AL106" i="21" s="1"/>
  <c r="Q106" i="21"/>
  <c r="AW106" i="21" s="1"/>
  <c r="L106" i="21"/>
  <c r="AR106" i="21" s="1"/>
  <c r="P90" i="21"/>
  <c r="AV90" i="21" s="1"/>
  <c r="L90" i="21"/>
  <c r="AR90" i="21" s="1"/>
  <c r="H90" i="21"/>
  <c r="AN90" i="21" s="1"/>
  <c r="D90" i="21"/>
  <c r="AJ90" i="21" s="1"/>
  <c r="R90" i="21"/>
  <c r="AX90" i="21" s="1"/>
  <c r="N90" i="21"/>
  <c r="AT90" i="21" s="1"/>
  <c r="J90" i="21"/>
  <c r="AP90" i="21" s="1"/>
  <c r="F90" i="21"/>
  <c r="AL90" i="21" s="1"/>
  <c r="B90" i="21"/>
  <c r="Q90" i="21"/>
  <c r="AW90" i="21" s="1"/>
  <c r="M90" i="21"/>
  <c r="AS90" i="21" s="1"/>
  <c r="I90" i="21"/>
  <c r="AO90" i="21" s="1"/>
  <c r="E90" i="21"/>
  <c r="AK90" i="21" s="1"/>
  <c r="S90" i="21"/>
  <c r="AY90" i="21" s="1"/>
  <c r="C90" i="21"/>
  <c r="O90" i="21"/>
  <c r="AU90" i="21" s="1"/>
  <c r="K90" i="21"/>
  <c r="AQ90" i="21" s="1"/>
  <c r="G90" i="21"/>
  <c r="AM90" i="21" s="1"/>
  <c r="P74" i="21"/>
  <c r="AV74" i="21" s="1"/>
  <c r="L74" i="21"/>
  <c r="AR74" i="21" s="1"/>
  <c r="H74" i="21"/>
  <c r="AN74" i="21" s="1"/>
  <c r="D74" i="21"/>
  <c r="AJ74" i="21" s="1"/>
  <c r="R74" i="21"/>
  <c r="AX74" i="21" s="1"/>
  <c r="N74" i="21"/>
  <c r="AT74" i="21" s="1"/>
  <c r="J74" i="21"/>
  <c r="AP74" i="21" s="1"/>
  <c r="AK77" i="14" s="1"/>
  <c r="F74" i="21"/>
  <c r="AL74" i="21" s="1"/>
  <c r="AG77" i="14" s="1"/>
  <c r="B74" i="21"/>
  <c r="Q74" i="21"/>
  <c r="AW74" i="21" s="1"/>
  <c r="M74" i="21"/>
  <c r="AS74" i="21" s="1"/>
  <c r="I74" i="21"/>
  <c r="AO74" i="21" s="1"/>
  <c r="E74" i="21"/>
  <c r="AK74" i="21" s="1"/>
  <c r="S74" i="21"/>
  <c r="AY74" i="21" s="1"/>
  <c r="C74" i="21"/>
  <c r="O74" i="21"/>
  <c r="AU74" i="21" s="1"/>
  <c r="K74" i="21"/>
  <c r="AQ74" i="21" s="1"/>
  <c r="G74" i="21"/>
  <c r="AM74" i="21" s="1"/>
  <c r="P58" i="21"/>
  <c r="AV58" i="21" s="1"/>
  <c r="L58" i="21"/>
  <c r="AR58" i="21" s="1"/>
  <c r="H58" i="21"/>
  <c r="AN58" i="21" s="1"/>
  <c r="D58" i="21"/>
  <c r="AJ58" i="21" s="1"/>
  <c r="R58" i="21"/>
  <c r="AX58" i="21" s="1"/>
  <c r="N58" i="21"/>
  <c r="AT58" i="21" s="1"/>
  <c r="J58" i="21"/>
  <c r="AP58" i="21" s="1"/>
  <c r="F58" i="21"/>
  <c r="AL58" i="21" s="1"/>
  <c r="B58" i="21"/>
  <c r="Q58" i="21"/>
  <c r="AW58" i="21" s="1"/>
  <c r="M58" i="21"/>
  <c r="AS58" i="21" s="1"/>
  <c r="I58" i="21"/>
  <c r="AO58" i="21" s="1"/>
  <c r="E58" i="21"/>
  <c r="AK58" i="21" s="1"/>
  <c r="S58" i="21"/>
  <c r="AY58" i="21" s="1"/>
  <c r="C58" i="21"/>
  <c r="O58" i="21"/>
  <c r="AU58" i="21" s="1"/>
  <c r="K58" i="21"/>
  <c r="AQ58" i="21" s="1"/>
  <c r="G58" i="21"/>
  <c r="AM58" i="21" s="1"/>
  <c r="I318" i="20"/>
  <c r="W318" i="20" s="1"/>
  <c r="E318" i="20"/>
  <c r="S318" i="20" s="1"/>
  <c r="H318" i="20"/>
  <c r="V318" i="20" s="1"/>
  <c r="D318" i="20"/>
  <c r="R318" i="20" s="1"/>
  <c r="G318" i="20"/>
  <c r="U318" i="20" s="1"/>
  <c r="C318" i="20"/>
  <c r="J318" i="20"/>
  <c r="X318" i="20" s="1"/>
  <c r="F318" i="20"/>
  <c r="T318" i="20" s="1"/>
  <c r="B318" i="20"/>
  <c r="I254" i="20"/>
  <c r="W254" i="20" s="1"/>
  <c r="E254" i="20"/>
  <c r="S254" i="20" s="1"/>
  <c r="H254" i="20"/>
  <c r="V254" i="20" s="1"/>
  <c r="D254" i="20"/>
  <c r="R254" i="20" s="1"/>
  <c r="G254" i="20"/>
  <c r="U254" i="20" s="1"/>
  <c r="C254" i="20"/>
  <c r="J254" i="20"/>
  <c r="X254" i="20" s="1"/>
  <c r="F254" i="20"/>
  <c r="T254" i="20" s="1"/>
  <c r="B254" i="20"/>
  <c r="I190" i="20"/>
  <c r="W190" i="20" s="1"/>
  <c r="E190" i="20"/>
  <c r="S190" i="20" s="1"/>
  <c r="H190" i="20"/>
  <c r="V190" i="20" s="1"/>
  <c r="D190" i="20"/>
  <c r="R190" i="20" s="1"/>
  <c r="G190" i="20"/>
  <c r="U190" i="20" s="1"/>
  <c r="C190" i="20"/>
  <c r="J190" i="20"/>
  <c r="X190" i="20" s="1"/>
  <c r="F190" i="20"/>
  <c r="T190" i="20" s="1"/>
  <c r="B190" i="20"/>
  <c r="I126" i="20"/>
  <c r="W126" i="20" s="1"/>
  <c r="E126" i="20"/>
  <c r="S126" i="20" s="1"/>
  <c r="H126" i="20"/>
  <c r="V126" i="20" s="1"/>
  <c r="D126" i="20"/>
  <c r="R126" i="20" s="1"/>
  <c r="G126" i="20"/>
  <c r="U126" i="20" s="1"/>
  <c r="C126" i="20"/>
  <c r="J126" i="20"/>
  <c r="X126" i="20" s="1"/>
  <c r="F126" i="20"/>
  <c r="T126" i="20" s="1"/>
  <c r="B126" i="20"/>
  <c r="C70" i="22"/>
  <c r="B70" i="22"/>
  <c r="D70" i="22"/>
  <c r="F70" i="22" s="1"/>
  <c r="P38" i="21"/>
  <c r="AV38" i="21" s="1"/>
  <c r="L38" i="21"/>
  <c r="AR38" i="21" s="1"/>
  <c r="H38" i="21"/>
  <c r="AN38" i="21" s="1"/>
  <c r="D38" i="21"/>
  <c r="AJ38" i="21" s="1"/>
  <c r="R38" i="21"/>
  <c r="AX38" i="21" s="1"/>
  <c r="N38" i="21"/>
  <c r="AT38" i="21" s="1"/>
  <c r="J38" i="21"/>
  <c r="AP38" i="21" s="1"/>
  <c r="F38" i="21"/>
  <c r="AL38" i="21" s="1"/>
  <c r="B38" i="21"/>
  <c r="Q38" i="21"/>
  <c r="AW38" i="21" s="1"/>
  <c r="M38" i="21"/>
  <c r="AS38" i="21" s="1"/>
  <c r="I38" i="21"/>
  <c r="AO38" i="21" s="1"/>
  <c r="E38" i="21"/>
  <c r="AK38" i="21" s="1"/>
  <c r="O38" i="21"/>
  <c r="AU38" i="21" s="1"/>
  <c r="K38" i="21"/>
  <c r="AQ38" i="21" s="1"/>
  <c r="G38" i="21"/>
  <c r="AM38" i="21" s="1"/>
  <c r="S38" i="21"/>
  <c r="AY38" i="21" s="1"/>
  <c r="C38" i="21"/>
  <c r="P30" i="21"/>
  <c r="AV30" i="21" s="1"/>
  <c r="L30" i="21"/>
  <c r="AR30" i="21" s="1"/>
  <c r="H30" i="21"/>
  <c r="AN30" i="21" s="1"/>
  <c r="D30" i="21"/>
  <c r="AJ30" i="21" s="1"/>
  <c r="R30" i="21"/>
  <c r="AX30" i="21" s="1"/>
  <c r="N30" i="21"/>
  <c r="AT30" i="21" s="1"/>
  <c r="J30" i="21"/>
  <c r="AP30" i="21" s="1"/>
  <c r="F30" i="21"/>
  <c r="AL30" i="21" s="1"/>
  <c r="B30" i="21"/>
  <c r="Q30" i="21"/>
  <c r="AW30" i="21" s="1"/>
  <c r="M30" i="21"/>
  <c r="AS30" i="21" s="1"/>
  <c r="I30" i="21"/>
  <c r="AO30" i="21" s="1"/>
  <c r="E30" i="21"/>
  <c r="AK30" i="21" s="1"/>
  <c r="G30" i="21"/>
  <c r="AM30" i="21" s="1"/>
  <c r="AH31" i="14" s="1"/>
  <c r="S30" i="21"/>
  <c r="AY30" i="21" s="1"/>
  <c r="C30" i="21"/>
  <c r="O30" i="21"/>
  <c r="AU30" i="21" s="1"/>
  <c r="K30" i="21"/>
  <c r="AQ30" i="21" s="1"/>
  <c r="R22" i="21"/>
  <c r="AX22" i="21" s="1"/>
  <c r="N22" i="21"/>
  <c r="AT22" i="21" s="1"/>
  <c r="J22" i="21"/>
  <c r="AP22" i="21" s="1"/>
  <c r="F22" i="21"/>
  <c r="AL22" i="21" s="1"/>
  <c r="B22" i="21"/>
  <c r="Q22" i="21"/>
  <c r="AW22" i="21" s="1"/>
  <c r="M22" i="21"/>
  <c r="AS22" i="21" s="1"/>
  <c r="I22" i="21"/>
  <c r="AO22" i="21" s="1"/>
  <c r="E22" i="21"/>
  <c r="AK22" i="21" s="1"/>
  <c r="P22" i="21"/>
  <c r="AV22" i="21" s="1"/>
  <c r="L22" i="21"/>
  <c r="AR22" i="21" s="1"/>
  <c r="H22" i="21"/>
  <c r="AN22" i="21" s="1"/>
  <c r="D22" i="21"/>
  <c r="AJ22" i="21" s="1"/>
  <c r="AE22" i="14" s="1"/>
  <c r="S22" i="21"/>
  <c r="AY22" i="21" s="1"/>
  <c r="O22" i="21"/>
  <c r="AU22" i="21" s="1"/>
  <c r="K22" i="21"/>
  <c r="AQ22" i="21" s="1"/>
  <c r="G22" i="21"/>
  <c r="AM22" i="21" s="1"/>
  <c r="C22" i="21"/>
  <c r="R14" i="21"/>
  <c r="AX14" i="21" s="1"/>
  <c r="N14" i="21"/>
  <c r="AT14" i="21" s="1"/>
  <c r="J14" i="21"/>
  <c r="AP14" i="21" s="1"/>
  <c r="F14" i="21"/>
  <c r="AL14" i="21" s="1"/>
  <c r="B14" i="21"/>
  <c r="Q14" i="21"/>
  <c r="AW14" i="21" s="1"/>
  <c r="M14" i="21"/>
  <c r="AS14" i="21" s="1"/>
  <c r="I14" i="21"/>
  <c r="AO14" i="21" s="1"/>
  <c r="E14" i="21"/>
  <c r="AK14" i="21" s="1"/>
  <c r="P14" i="21"/>
  <c r="AV14" i="21" s="1"/>
  <c r="L14" i="21"/>
  <c r="AR14" i="21" s="1"/>
  <c r="AM14" i="14" s="1"/>
  <c r="H14" i="21"/>
  <c r="AN14" i="21" s="1"/>
  <c r="D14" i="21"/>
  <c r="AJ14" i="21" s="1"/>
  <c r="S14" i="21"/>
  <c r="AY14" i="21" s="1"/>
  <c r="O14" i="21"/>
  <c r="AU14" i="21" s="1"/>
  <c r="K14" i="21"/>
  <c r="AQ14" i="21" s="1"/>
  <c r="G14" i="21"/>
  <c r="AM14" i="21" s="1"/>
  <c r="C14" i="21"/>
  <c r="I326" i="20"/>
  <c r="W326" i="20" s="1"/>
  <c r="E326" i="20"/>
  <c r="S326" i="20" s="1"/>
  <c r="H326" i="20"/>
  <c r="V326" i="20" s="1"/>
  <c r="D326" i="20"/>
  <c r="R326" i="20" s="1"/>
  <c r="G326" i="20"/>
  <c r="U326" i="20" s="1"/>
  <c r="C326" i="20"/>
  <c r="J326" i="20"/>
  <c r="X326" i="20" s="1"/>
  <c r="F326" i="20"/>
  <c r="T326" i="20" s="1"/>
  <c r="B326" i="20"/>
  <c r="I262" i="20"/>
  <c r="W262" i="20" s="1"/>
  <c r="E262" i="20"/>
  <c r="S262" i="20" s="1"/>
  <c r="H262" i="20"/>
  <c r="V262" i="20" s="1"/>
  <c r="D262" i="20"/>
  <c r="R262" i="20" s="1"/>
  <c r="G262" i="20"/>
  <c r="U262" i="20" s="1"/>
  <c r="C262" i="20"/>
  <c r="J262" i="20"/>
  <c r="X262" i="20" s="1"/>
  <c r="F262" i="20"/>
  <c r="T262" i="20" s="1"/>
  <c r="B262" i="20"/>
  <c r="I198" i="20"/>
  <c r="W198" i="20" s="1"/>
  <c r="E198" i="20"/>
  <c r="S198" i="20" s="1"/>
  <c r="H198" i="20"/>
  <c r="V198" i="20" s="1"/>
  <c r="D198" i="20"/>
  <c r="R198" i="20" s="1"/>
  <c r="G198" i="20"/>
  <c r="U198" i="20" s="1"/>
  <c r="C198" i="20"/>
  <c r="J198" i="20"/>
  <c r="X198" i="20" s="1"/>
  <c r="F198" i="20"/>
  <c r="T198" i="20" s="1"/>
  <c r="B198" i="20"/>
  <c r="I134" i="20"/>
  <c r="W134" i="20" s="1"/>
  <c r="E134" i="20"/>
  <c r="S134" i="20" s="1"/>
  <c r="H134" i="20"/>
  <c r="V134" i="20" s="1"/>
  <c r="D134" i="20"/>
  <c r="R134" i="20" s="1"/>
  <c r="G134" i="20"/>
  <c r="U134" i="20" s="1"/>
  <c r="C134" i="20"/>
  <c r="J134" i="20"/>
  <c r="X134" i="20" s="1"/>
  <c r="F134" i="20"/>
  <c r="T134" i="20" s="1"/>
  <c r="B134" i="20"/>
  <c r="R80" i="21"/>
  <c r="AX80" i="21" s="1"/>
  <c r="N80" i="21"/>
  <c r="AT80" i="21" s="1"/>
  <c r="J80" i="21"/>
  <c r="AP80" i="21" s="1"/>
  <c r="F80" i="21"/>
  <c r="AL80" i="21" s="1"/>
  <c r="B80" i="21"/>
  <c r="P80" i="21"/>
  <c r="AV80" i="21" s="1"/>
  <c r="L80" i="21"/>
  <c r="AR80" i="21" s="1"/>
  <c r="H80" i="21"/>
  <c r="AN80" i="21" s="1"/>
  <c r="D80" i="21"/>
  <c r="AJ80" i="21" s="1"/>
  <c r="S80" i="21"/>
  <c r="AY80" i="21" s="1"/>
  <c r="O80" i="21"/>
  <c r="AU80" i="21" s="1"/>
  <c r="K80" i="21"/>
  <c r="AQ80" i="21" s="1"/>
  <c r="G80" i="21"/>
  <c r="AM80" i="21" s="1"/>
  <c r="C80" i="21"/>
  <c r="Q80" i="21"/>
  <c r="AW80" i="21" s="1"/>
  <c r="M80" i="21"/>
  <c r="AS80" i="21" s="1"/>
  <c r="I80" i="21"/>
  <c r="AO80" i="21" s="1"/>
  <c r="E80" i="21"/>
  <c r="AK80" i="21" s="1"/>
  <c r="C306" i="22"/>
  <c r="B306" i="22"/>
  <c r="D306" i="22"/>
  <c r="F306" i="22" s="1"/>
  <c r="C242" i="22"/>
  <c r="B242" i="22"/>
  <c r="D242" i="22"/>
  <c r="F242" i="22" s="1"/>
  <c r="C178" i="22"/>
  <c r="B178" i="22"/>
  <c r="D178" i="22"/>
  <c r="F178" i="22" s="1"/>
  <c r="I98" i="20"/>
  <c r="W98" i="20" s="1"/>
  <c r="E98" i="20"/>
  <c r="S98" i="20" s="1"/>
  <c r="H98" i="20"/>
  <c r="V98" i="20" s="1"/>
  <c r="D98" i="20"/>
  <c r="R98" i="20" s="1"/>
  <c r="G98" i="20"/>
  <c r="U98" i="20" s="1"/>
  <c r="C98" i="20"/>
  <c r="J98" i="20"/>
  <c r="X98" i="20" s="1"/>
  <c r="F98" i="20"/>
  <c r="T98" i="20" s="1"/>
  <c r="B98" i="20"/>
  <c r="C282" i="22"/>
  <c r="B282" i="22"/>
  <c r="D282" i="22"/>
  <c r="F282" i="22" s="1"/>
  <c r="C330" i="22"/>
  <c r="B330" i="22"/>
  <c r="D330" i="22"/>
  <c r="F330" i="22" s="1"/>
  <c r="C106" i="22"/>
  <c r="B106" i="22"/>
  <c r="D106" i="22"/>
  <c r="F106" i="22" s="1"/>
  <c r="C186" i="22"/>
  <c r="B186" i="22"/>
  <c r="D186" i="22"/>
  <c r="F186" i="22" s="1"/>
  <c r="C234" i="22"/>
  <c r="B234" i="22"/>
  <c r="D234" i="22"/>
  <c r="F234" i="22" s="1"/>
  <c r="C331" i="28"/>
  <c r="B331" i="28"/>
  <c r="C323" i="28"/>
  <c r="B323" i="28"/>
  <c r="P315" i="21"/>
  <c r="AV315" i="21" s="1"/>
  <c r="L315" i="21"/>
  <c r="AR315" i="21" s="1"/>
  <c r="H315" i="21"/>
  <c r="AN315" i="21" s="1"/>
  <c r="D315" i="21"/>
  <c r="AJ315" i="21" s="1"/>
  <c r="O315" i="21"/>
  <c r="AU315" i="21" s="1"/>
  <c r="J315" i="21"/>
  <c r="AP315" i="21" s="1"/>
  <c r="E315" i="21"/>
  <c r="AK315" i="21" s="1"/>
  <c r="R315" i="21"/>
  <c r="AX315" i="21" s="1"/>
  <c r="M315" i="21"/>
  <c r="AS315" i="21" s="1"/>
  <c r="G315" i="21"/>
  <c r="AM315" i="21" s="1"/>
  <c r="B315" i="21"/>
  <c r="Q315" i="21"/>
  <c r="AW315" i="21" s="1"/>
  <c r="K315" i="21"/>
  <c r="AQ315" i="21" s="1"/>
  <c r="F315" i="21"/>
  <c r="AL315" i="21" s="1"/>
  <c r="I315" i="21"/>
  <c r="AO315" i="21" s="1"/>
  <c r="C315" i="21"/>
  <c r="S315" i="21"/>
  <c r="AY315" i="21" s="1"/>
  <c r="N315" i="21"/>
  <c r="AT315" i="21" s="1"/>
  <c r="C307" i="28"/>
  <c r="B307" i="28"/>
  <c r="C299" i="28"/>
  <c r="B299" i="28"/>
  <c r="C291" i="28"/>
  <c r="B291" i="28"/>
  <c r="P283" i="21"/>
  <c r="AV283" i="21" s="1"/>
  <c r="AQ288" i="14" s="1"/>
  <c r="L283" i="21"/>
  <c r="AR283" i="21" s="1"/>
  <c r="AM288" i="14" s="1"/>
  <c r="H283" i="21"/>
  <c r="AN283" i="21" s="1"/>
  <c r="AI288" i="14" s="1"/>
  <c r="D283" i="21"/>
  <c r="AJ283" i="21" s="1"/>
  <c r="AE288" i="14" s="1"/>
  <c r="O283" i="21"/>
  <c r="AU283" i="21" s="1"/>
  <c r="J283" i="21"/>
  <c r="AP283" i="21" s="1"/>
  <c r="AK288" i="14" s="1"/>
  <c r="E283" i="21"/>
  <c r="AK283" i="21" s="1"/>
  <c r="AF288" i="14" s="1"/>
  <c r="R283" i="21"/>
  <c r="AX283" i="21" s="1"/>
  <c r="AS288" i="14" s="1"/>
  <c r="M283" i="21"/>
  <c r="AS283" i="21" s="1"/>
  <c r="AN288" i="14" s="1"/>
  <c r="G283" i="21"/>
  <c r="AM283" i="21" s="1"/>
  <c r="AH288" i="14" s="1"/>
  <c r="B283" i="21"/>
  <c r="Q283" i="21"/>
  <c r="AW283" i="21" s="1"/>
  <c r="AR288" i="14" s="1"/>
  <c r="K283" i="21"/>
  <c r="AQ283" i="21" s="1"/>
  <c r="AL288" i="14" s="1"/>
  <c r="F283" i="21"/>
  <c r="AL283" i="21" s="1"/>
  <c r="AG288" i="14" s="1"/>
  <c r="S283" i="21"/>
  <c r="AY283" i="21" s="1"/>
  <c r="AT288" i="14" s="1"/>
  <c r="N283" i="21"/>
  <c r="AT283" i="21" s="1"/>
  <c r="AO288" i="14" s="1"/>
  <c r="I283" i="21"/>
  <c r="AO283" i="21" s="1"/>
  <c r="AJ288" i="14" s="1"/>
  <c r="C283" i="21"/>
  <c r="C275" i="28"/>
  <c r="B275" i="28"/>
  <c r="C267" i="28"/>
  <c r="B267" i="28"/>
  <c r="C259" i="28"/>
  <c r="B259" i="28"/>
  <c r="P251" i="21"/>
  <c r="AV251" i="21" s="1"/>
  <c r="L251" i="21"/>
  <c r="AR251" i="21" s="1"/>
  <c r="H251" i="21"/>
  <c r="AN251" i="21" s="1"/>
  <c r="D251" i="21"/>
  <c r="AJ251" i="21" s="1"/>
  <c r="O251" i="21"/>
  <c r="AU251" i="21" s="1"/>
  <c r="J251" i="21"/>
  <c r="AP251" i="21" s="1"/>
  <c r="E251" i="21"/>
  <c r="AK251" i="21" s="1"/>
  <c r="R251" i="21"/>
  <c r="AX251" i="21" s="1"/>
  <c r="M251" i="21"/>
  <c r="AS251" i="21" s="1"/>
  <c r="G251" i="21"/>
  <c r="AM251" i="21" s="1"/>
  <c r="B251" i="21"/>
  <c r="Q251" i="21"/>
  <c r="AW251" i="21" s="1"/>
  <c r="K251" i="21"/>
  <c r="AQ251" i="21" s="1"/>
  <c r="F251" i="21"/>
  <c r="AL251" i="21" s="1"/>
  <c r="I251" i="21"/>
  <c r="AO251" i="21" s="1"/>
  <c r="C251" i="21"/>
  <c r="S251" i="21"/>
  <c r="AY251" i="21" s="1"/>
  <c r="N251" i="21"/>
  <c r="AT251" i="21" s="1"/>
  <c r="C243" i="28"/>
  <c r="B243" i="28"/>
  <c r="C235" i="28"/>
  <c r="B235" i="28"/>
  <c r="C227" i="28"/>
  <c r="B227" i="28"/>
  <c r="P219" i="21"/>
  <c r="AV219" i="21" s="1"/>
  <c r="L219" i="21"/>
  <c r="AR219" i="21" s="1"/>
  <c r="H219" i="21"/>
  <c r="AN219" i="21" s="1"/>
  <c r="D219" i="21"/>
  <c r="AJ219" i="21" s="1"/>
  <c r="O219" i="21"/>
  <c r="AU219" i="21" s="1"/>
  <c r="J219" i="21"/>
  <c r="AP219" i="21" s="1"/>
  <c r="E219" i="21"/>
  <c r="AK219" i="21" s="1"/>
  <c r="R219" i="21"/>
  <c r="AX219" i="21" s="1"/>
  <c r="M219" i="21"/>
  <c r="AS219" i="21" s="1"/>
  <c r="AN223" i="14" s="1"/>
  <c r="G219" i="21"/>
  <c r="AM219" i="21" s="1"/>
  <c r="B219" i="21"/>
  <c r="Q219" i="21"/>
  <c r="AW219" i="21" s="1"/>
  <c r="AR223" i="14" s="1"/>
  <c r="K219" i="21"/>
  <c r="AQ219" i="21" s="1"/>
  <c r="F219" i="21"/>
  <c r="AL219" i="21" s="1"/>
  <c r="S219" i="21"/>
  <c r="AY219" i="21" s="1"/>
  <c r="N219" i="21"/>
  <c r="AT219" i="21" s="1"/>
  <c r="I219" i="21"/>
  <c r="AO219" i="21" s="1"/>
  <c r="C219" i="21"/>
  <c r="C211" i="28"/>
  <c r="B211" i="28"/>
  <c r="C203" i="28"/>
  <c r="B203" i="28"/>
  <c r="C195" i="28"/>
  <c r="B195" i="28"/>
  <c r="P187" i="21"/>
  <c r="AV187" i="21" s="1"/>
  <c r="L187" i="21"/>
  <c r="AR187" i="21" s="1"/>
  <c r="H187" i="21"/>
  <c r="AN187" i="21" s="1"/>
  <c r="D187" i="21"/>
  <c r="AJ187" i="21" s="1"/>
  <c r="AE191" i="14" s="1"/>
  <c r="O187" i="21"/>
  <c r="AU187" i="21" s="1"/>
  <c r="J187" i="21"/>
  <c r="AP187" i="21" s="1"/>
  <c r="E187" i="21"/>
  <c r="AK187" i="21" s="1"/>
  <c r="R187" i="21"/>
  <c r="AX187" i="21" s="1"/>
  <c r="M187" i="21"/>
  <c r="AS187" i="21" s="1"/>
  <c r="G187" i="21"/>
  <c r="AM187" i="21" s="1"/>
  <c r="B187" i="21"/>
  <c r="Q187" i="21"/>
  <c r="AW187" i="21" s="1"/>
  <c r="K187" i="21"/>
  <c r="AQ187" i="21" s="1"/>
  <c r="F187" i="21"/>
  <c r="AL187" i="21" s="1"/>
  <c r="I187" i="21"/>
  <c r="AO187" i="21" s="1"/>
  <c r="C187" i="21"/>
  <c r="S187" i="21"/>
  <c r="AY187" i="21" s="1"/>
  <c r="N187" i="21"/>
  <c r="AT187" i="21" s="1"/>
  <c r="AO191" i="14" s="1"/>
  <c r="C179" i="28"/>
  <c r="B179" i="28"/>
  <c r="C171" i="28"/>
  <c r="B171" i="28"/>
  <c r="C163" i="28"/>
  <c r="B163" i="28"/>
  <c r="P155" i="21"/>
  <c r="AV155" i="21" s="1"/>
  <c r="L155" i="21"/>
  <c r="AR155" i="21" s="1"/>
  <c r="H155" i="21"/>
  <c r="AN155" i="21" s="1"/>
  <c r="D155" i="21"/>
  <c r="AJ155" i="21" s="1"/>
  <c r="O155" i="21"/>
  <c r="AU155" i="21" s="1"/>
  <c r="J155" i="21"/>
  <c r="AP155" i="21" s="1"/>
  <c r="E155" i="21"/>
  <c r="AK155" i="21" s="1"/>
  <c r="R155" i="21"/>
  <c r="AX155" i="21" s="1"/>
  <c r="M155" i="21"/>
  <c r="AS155" i="21" s="1"/>
  <c r="G155" i="21"/>
  <c r="AM155" i="21" s="1"/>
  <c r="B155" i="21"/>
  <c r="Q155" i="21"/>
  <c r="AW155" i="21" s="1"/>
  <c r="K155" i="21"/>
  <c r="AQ155" i="21" s="1"/>
  <c r="F155" i="21"/>
  <c r="AL155" i="21" s="1"/>
  <c r="S155" i="21"/>
  <c r="AY155" i="21" s="1"/>
  <c r="N155" i="21"/>
  <c r="AT155" i="21" s="1"/>
  <c r="I155" i="21"/>
  <c r="AO155" i="21" s="1"/>
  <c r="C155" i="21"/>
  <c r="C147" i="28"/>
  <c r="B147" i="28"/>
  <c r="C139" i="28"/>
  <c r="B139" i="28"/>
  <c r="C131" i="28"/>
  <c r="B131" i="28"/>
  <c r="P123" i="21"/>
  <c r="AV123" i="21" s="1"/>
  <c r="L123" i="21"/>
  <c r="AR123" i="21" s="1"/>
  <c r="H123" i="21"/>
  <c r="AN123" i="21" s="1"/>
  <c r="D123" i="21"/>
  <c r="AJ123" i="21" s="1"/>
  <c r="O123" i="21"/>
  <c r="AU123" i="21" s="1"/>
  <c r="J123" i="21"/>
  <c r="AP123" i="21" s="1"/>
  <c r="E123" i="21"/>
  <c r="AK123" i="21" s="1"/>
  <c r="R123" i="21"/>
  <c r="AX123" i="21" s="1"/>
  <c r="M123" i="21"/>
  <c r="AS123" i="21" s="1"/>
  <c r="G123" i="21"/>
  <c r="AM123" i="21" s="1"/>
  <c r="B123" i="21"/>
  <c r="Q123" i="21"/>
  <c r="AW123" i="21" s="1"/>
  <c r="AR127" i="14" s="1"/>
  <c r="K123" i="21"/>
  <c r="AQ123" i="21" s="1"/>
  <c r="F123" i="21"/>
  <c r="AL123" i="21" s="1"/>
  <c r="AG127" i="14" s="1"/>
  <c r="I123" i="21"/>
  <c r="AO123" i="21" s="1"/>
  <c r="C123" i="21"/>
  <c r="S123" i="21"/>
  <c r="AY123" i="21" s="1"/>
  <c r="N123" i="21"/>
  <c r="AT123" i="21" s="1"/>
  <c r="C115" i="28"/>
  <c r="B115" i="28"/>
  <c r="C107" i="28"/>
  <c r="B107" i="28"/>
  <c r="C99" i="28"/>
  <c r="B99" i="28"/>
  <c r="Q91" i="21"/>
  <c r="AW91" i="21" s="1"/>
  <c r="M91" i="21"/>
  <c r="AS91" i="21" s="1"/>
  <c r="I91" i="21"/>
  <c r="AO91" i="21" s="1"/>
  <c r="E91" i="21"/>
  <c r="AK91" i="21" s="1"/>
  <c r="S91" i="21"/>
  <c r="AY91" i="21" s="1"/>
  <c r="O91" i="21"/>
  <c r="AU91" i="21" s="1"/>
  <c r="K91" i="21"/>
  <c r="AQ91" i="21" s="1"/>
  <c r="G91" i="21"/>
  <c r="AM91" i="21" s="1"/>
  <c r="C91" i="21"/>
  <c r="R91" i="21"/>
  <c r="AX91" i="21" s="1"/>
  <c r="N91" i="21"/>
  <c r="AT91" i="21" s="1"/>
  <c r="J91" i="21"/>
  <c r="AP91" i="21" s="1"/>
  <c r="F91" i="21"/>
  <c r="AL91" i="21" s="1"/>
  <c r="B91" i="21"/>
  <c r="P91" i="21"/>
  <c r="AV91" i="21" s="1"/>
  <c r="L91" i="21"/>
  <c r="AR91" i="21" s="1"/>
  <c r="H91" i="21"/>
  <c r="AN91" i="21" s="1"/>
  <c r="D91" i="21"/>
  <c r="AJ91" i="21" s="1"/>
  <c r="Q83" i="21"/>
  <c r="AW83" i="21" s="1"/>
  <c r="M83" i="21"/>
  <c r="AS83" i="21" s="1"/>
  <c r="I83" i="21"/>
  <c r="AO83" i="21" s="1"/>
  <c r="E83" i="21"/>
  <c r="AK83" i="21" s="1"/>
  <c r="S83" i="21"/>
  <c r="AY83" i="21" s="1"/>
  <c r="O83" i="21"/>
  <c r="AU83" i="21" s="1"/>
  <c r="K83" i="21"/>
  <c r="AQ83" i="21" s="1"/>
  <c r="G83" i="21"/>
  <c r="AM83" i="21" s="1"/>
  <c r="C83" i="21"/>
  <c r="R83" i="21"/>
  <c r="AX83" i="21" s="1"/>
  <c r="N83" i="21"/>
  <c r="AT83" i="21" s="1"/>
  <c r="J83" i="21"/>
  <c r="AP83" i="21" s="1"/>
  <c r="F83" i="21"/>
  <c r="AL83" i="21" s="1"/>
  <c r="B83" i="21"/>
  <c r="H83" i="21"/>
  <c r="AN83" i="21" s="1"/>
  <c r="D83" i="21"/>
  <c r="AJ83" i="21" s="1"/>
  <c r="P83" i="21"/>
  <c r="AV83" i="21" s="1"/>
  <c r="L83" i="21"/>
  <c r="AR83" i="21" s="1"/>
  <c r="Q75" i="21"/>
  <c r="AW75" i="21" s="1"/>
  <c r="M75" i="21"/>
  <c r="AS75" i="21" s="1"/>
  <c r="I75" i="21"/>
  <c r="AO75" i="21" s="1"/>
  <c r="E75" i="21"/>
  <c r="AK75" i="21" s="1"/>
  <c r="S75" i="21"/>
  <c r="AY75" i="21" s="1"/>
  <c r="O75" i="21"/>
  <c r="AU75" i="21" s="1"/>
  <c r="K75" i="21"/>
  <c r="AQ75" i="21" s="1"/>
  <c r="G75" i="21"/>
  <c r="AM75" i="21" s="1"/>
  <c r="C75" i="21"/>
  <c r="R75" i="21"/>
  <c r="AX75" i="21" s="1"/>
  <c r="N75" i="21"/>
  <c r="AT75" i="21" s="1"/>
  <c r="J75" i="21"/>
  <c r="AP75" i="21" s="1"/>
  <c r="F75" i="21"/>
  <c r="AL75" i="21" s="1"/>
  <c r="B75" i="21"/>
  <c r="P75" i="21"/>
  <c r="AV75" i="21" s="1"/>
  <c r="L75" i="21"/>
  <c r="AR75" i="21" s="1"/>
  <c r="H75" i="21"/>
  <c r="AN75" i="21" s="1"/>
  <c r="D75" i="21"/>
  <c r="AJ75" i="21" s="1"/>
  <c r="C67" i="28"/>
  <c r="B67" i="28"/>
  <c r="Q59" i="21"/>
  <c r="AW59" i="21" s="1"/>
  <c r="M59" i="21"/>
  <c r="AS59" i="21" s="1"/>
  <c r="I59" i="21"/>
  <c r="AO59" i="21" s="1"/>
  <c r="E59" i="21"/>
  <c r="AK59" i="21" s="1"/>
  <c r="S59" i="21"/>
  <c r="AY59" i="21" s="1"/>
  <c r="O59" i="21"/>
  <c r="AU59" i="21" s="1"/>
  <c r="K59" i="21"/>
  <c r="AQ59" i="21" s="1"/>
  <c r="G59" i="21"/>
  <c r="AM59" i="21" s="1"/>
  <c r="C59" i="21"/>
  <c r="R59" i="21"/>
  <c r="AX59" i="21" s="1"/>
  <c r="N59" i="21"/>
  <c r="AT59" i="21" s="1"/>
  <c r="J59" i="21"/>
  <c r="AP59" i="21" s="1"/>
  <c r="F59" i="21"/>
  <c r="AL59" i="21" s="1"/>
  <c r="B59" i="21"/>
  <c r="P59" i="21"/>
  <c r="AV59" i="21" s="1"/>
  <c r="L59" i="21"/>
  <c r="AR59" i="21" s="1"/>
  <c r="H59" i="21"/>
  <c r="AN59" i="21" s="1"/>
  <c r="D59" i="21"/>
  <c r="AJ59" i="21" s="1"/>
  <c r="Q51" i="21"/>
  <c r="AW51" i="21" s="1"/>
  <c r="M51" i="21"/>
  <c r="AS51" i="21" s="1"/>
  <c r="I51" i="21"/>
  <c r="AO51" i="21" s="1"/>
  <c r="E51" i="21"/>
  <c r="AK51" i="21" s="1"/>
  <c r="S51" i="21"/>
  <c r="AY51" i="21" s="1"/>
  <c r="O51" i="21"/>
  <c r="AU51" i="21" s="1"/>
  <c r="K51" i="21"/>
  <c r="AQ51" i="21" s="1"/>
  <c r="G51" i="21"/>
  <c r="AM51" i="21" s="1"/>
  <c r="C51" i="21"/>
  <c r="R51" i="21"/>
  <c r="AX51" i="21" s="1"/>
  <c r="N51" i="21"/>
  <c r="AT51" i="21" s="1"/>
  <c r="J51" i="21"/>
  <c r="AP51" i="21" s="1"/>
  <c r="F51" i="21"/>
  <c r="AL51" i="21" s="1"/>
  <c r="B51" i="21"/>
  <c r="H51" i="21"/>
  <c r="AN51" i="21" s="1"/>
  <c r="D51" i="21"/>
  <c r="AJ51" i="21" s="1"/>
  <c r="P51" i="21"/>
  <c r="AV51" i="21" s="1"/>
  <c r="L51" i="21"/>
  <c r="AR51" i="21" s="1"/>
  <c r="Q43" i="21"/>
  <c r="AW43" i="21" s="1"/>
  <c r="M43" i="21"/>
  <c r="AS43" i="21" s="1"/>
  <c r="I43" i="21"/>
  <c r="AO43" i="21" s="1"/>
  <c r="E43" i="21"/>
  <c r="AK43" i="21" s="1"/>
  <c r="S43" i="21"/>
  <c r="AY43" i="21" s="1"/>
  <c r="O43" i="21"/>
  <c r="AU43" i="21" s="1"/>
  <c r="K43" i="21"/>
  <c r="AQ43" i="21" s="1"/>
  <c r="G43" i="21"/>
  <c r="AM43" i="21" s="1"/>
  <c r="C43" i="21"/>
  <c r="R43" i="21"/>
  <c r="AX43" i="21" s="1"/>
  <c r="N43" i="21"/>
  <c r="AT43" i="21" s="1"/>
  <c r="J43" i="21"/>
  <c r="AP43" i="21" s="1"/>
  <c r="F43" i="21"/>
  <c r="AL43" i="21" s="1"/>
  <c r="B43" i="21"/>
  <c r="P43" i="21"/>
  <c r="AV43" i="21" s="1"/>
  <c r="L43" i="21"/>
  <c r="AR43" i="21" s="1"/>
  <c r="H43" i="21"/>
  <c r="AN43" i="21" s="1"/>
  <c r="D43" i="21"/>
  <c r="AJ43" i="21" s="1"/>
  <c r="C35" i="28"/>
  <c r="B35" i="28"/>
  <c r="C27" i="28"/>
  <c r="B27" i="28"/>
  <c r="C19" i="28"/>
  <c r="B19" i="28"/>
  <c r="C9" i="22"/>
  <c r="B9" i="22"/>
  <c r="D9" i="22"/>
  <c r="F9" i="22" s="1"/>
  <c r="C324" i="22"/>
  <c r="D324" i="22"/>
  <c r="F324" i="22" s="1"/>
  <c r="B324" i="22"/>
  <c r="C308" i="22"/>
  <c r="D308" i="22"/>
  <c r="F308" i="22" s="1"/>
  <c r="B308" i="22"/>
  <c r="C292" i="22"/>
  <c r="D292" i="22"/>
  <c r="F292" i="22" s="1"/>
  <c r="B292" i="22"/>
  <c r="C276" i="22"/>
  <c r="D276" i="22"/>
  <c r="F276" i="22" s="1"/>
  <c r="B276" i="22"/>
  <c r="C260" i="22"/>
  <c r="D260" i="22"/>
  <c r="F260" i="22" s="1"/>
  <c r="B260" i="22"/>
  <c r="C244" i="22"/>
  <c r="D244" i="22"/>
  <c r="F244" i="22" s="1"/>
  <c r="B244" i="22"/>
  <c r="C228" i="22"/>
  <c r="D228" i="22"/>
  <c r="F228" i="22" s="1"/>
  <c r="B228" i="22"/>
  <c r="C212" i="22"/>
  <c r="D212" i="22"/>
  <c r="F212" i="22" s="1"/>
  <c r="B212" i="22"/>
  <c r="C196" i="22"/>
  <c r="D196" i="22"/>
  <c r="F196" i="22" s="1"/>
  <c r="B196" i="22"/>
  <c r="C180" i="22"/>
  <c r="D180" i="22"/>
  <c r="F180" i="22" s="1"/>
  <c r="B180" i="22"/>
  <c r="C164" i="22"/>
  <c r="D164" i="22"/>
  <c r="F164" i="22" s="1"/>
  <c r="B164" i="22"/>
  <c r="C148" i="22"/>
  <c r="D148" i="22"/>
  <c r="F148" i="22" s="1"/>
  <c r="B148" i="22"/>
  <c r="C132" i="22"/>
  <c r="D132" i="22"/>
  <c r="F132" i="22" s="1"/>
  <c r="B132" i="22"/>
  <c r="C116" i="22"/>
  <c r="D116" i="22"/>
  <c r="F116" i="22" s="1"/>
  <c r="B116" i="22"/>
  <c r="C100" i="22"/>
  <c r="D100" i="22"/>
  <c r="F100" i="22" s="1"/>
  <c r="B100" i="22"/>
  <c r="C84" i="22"/>
  <c r="D84" i="22"/>
  <c r="F84" i="22" s="1"/>
  <c r="B84" i="22"/>
  <c r="C68" i="22"/>
  <c r="D68" i="22"/>
  <c r="F68" i="22" s="1"/>
  <c r="B68" i="22"/>
  <c r="C52" i="22"/>
  <c r="D52" i="22"/>
  <c r="F52" i="22" s="1"/>
  <c r="B52" i="22"/>
  <c r="Q304" i="21"/>
  <c r="AW304" i="21" s="1"/>
  <c r="AR309" i="14" s="1"/>
  <c r="M304" i="21"/>
  <c r="AS304" i="21" s="1"/>
  <c r="AN309" i="14" s="1"/>
  <c r="I304" i="21"/>
  <c r="AO304" i="21" s="1"/>
  <c r="AJ309" i="14" s="1"/>
  <c r="E304" i="21"/>
  <c r="AK304" i="21" s="1"/>
  <c r="AF309" i="14" s="1"/>
  <c r="P304" i="21"/>
  <c r="AV304" i="21" s="1"/>
  <c r="AQ309" i="14" s="1"/>
  <c r="K304" i="21"/>
  <c r="AQ304" i="21" s="1"/>
  <c r="AL309" i="14" s="1"/>
  <c r="F304" i="21"/>
  <c r="AL304" i="21" s="1"/>
  <c r="AG309" i="14" s="1"/>
  <c r="S304" i="21"/>
  <c r="AY304" i="21" s="1"/>
  <c r="AT309" i="14" s="1"/>
  <c r="N304" i="21"/>
  <c r="AT304" i="21" s="1"/>
  <c r="AO309" i="14" s="1"/>
  <c r="H304" i="21"/>
  <c r="AN304" i="21" s="1"/>
  <c r="AI309" i="14" s="1"/>
  <c r="C304" i="21"/>
  <c r="R304" i="21"/>
  <c r="AX304" i="21" s="1"/>
  <c r="AS309" i="14" s="1"/>
  <c r="L304" i="21"/>
  <c r="AR304" i="21" s="1"/>
  <c r="AM309" i="14" s="1"/>
  <c r="G304" i="21"/>
  <c r="AM304" i="21" s="1"/>
  <c r="AH309" i="14" s="1"/>
  <c r="B304" i="21"/>
  <c r="J304" i="21"/>
  <c r="AP304" i="21" s="1"/>
  <c r="AK309" i="14" s="1"/>
  <c r="D304" i="21"/>
  <c r="AJ304" i="21" s="1"/>
  <c r="AE309" i="14" s="1"/>
  <c r="O304" i="21"/>
  <c r="AU304" i="21" s="1"/>
  <c r="AP309" i="14" s="1"/>
  <c r="Q240" i="21"/>
  <c r="AW240" i="21" s="1"/>
  <c r="M240" i="21"/>
  <c r="AS240" i="21" s="1"/>
  <c r="I240" i="21"/>
  <c r="AO240" i="21" s="1"/>
  <c r="E240" i="21"/>
  <c r="AK240" i="21" s="1"/>
  <c r="P240" i="21"/>
  <c r="AV240" i="21" s="1"/>
  <c r="K240" i="21"/>
  <c r="AQ240" i="21" s="1"/>
  <c r="F240" i="21"/>
  <c r="AL240" i="21" s="1"/>
  <c r="S240" i="21"/>
  <c r="AY240" i="21" s="1"/>
  <c r="N240" i="21"/>
  <c r="AT240" i="21" s="1"/>
  <c r="H240" i="21"/>
  <c r="AN240" i="21" s="1"/>
  <c r="C240" i="21"/>
  <c r="R240" i="21"/>
  <c r="AX240" i="21" s="1"/>
  <c r="L240" i="21"/>
  <c r="AR240" i="21" s="1"/>
  <c r="G240" i="21"/>
  <c r="AM240" i="21" s="1"/>
  <c r="B240" i="21"/>
  <c r="J240" i="21"/>
  <c r="AP240" i="21" s="1"/>
  <c r="D240" i="21"/>
  <c r="AJ240" i="21" s="1"/>
  <c r="AE244" i="14" s="1"/>
  <c r="O240" i="21"/>
  <c r="AU240" i="21" s="1"/>
  <c r="Q176" i="21"/>
  <c r="AW176" i="21" s="1"/>
  <c r="M176" i="21"/>
  <c r="AS176" i="21" s="1"/>
  <c r="AN180" i="14" s="1"/>
  <c r="I176" i="21"/>
  <c r="AO176" i="21" s="1"/>
  <c r="E176" i="21"/>
  <c r="AK176" i="21" s="1"/>
  <c r="P176" i="21"/>
  <c r="AV176" i="21" s="1"/>
  <c r="K176" i="21"/>
  <c r="AQ176" i="21" s="1"/>
  <c r="F176" i="21"/>
  <c r="AL176" i="21" s="1"/>
  <c r="S176" i="21"/>
  <c r="AY176" i="21" s="1"/>
  <c r="N176" i="21"/>
  <c r="AT176" i="21" s="1"/>
  <c r="H176" i="21"/>
  <c r="AN176" i="21" s="1"/>
  <c r="C176" i="21"/>
  <c r="R176" i="21"/>
  <c r="AX176" i="21" s="1"/>
  <c r="L176" i="21"/>
  <c r="AR176" i="21" s="1"/>
  <c r="G176" i="21"/>
  <c r="AM176" i="21" s="1"/>
  <c r="B176" i="21"/>
  <c r="J176" i="21"/>
  <c r="AP176" i="21" s="1"/>
  <c r="D176" i="21"/>
  <c r="AJ176" i="21" s="1"/>
  <c r="O176" i="21"/>
  <c r="AU176" i="21" s="1"/>
  <c r="Q116" i="21"/>
  <c r="AW116" i="21" s="1"/>
  <c r="M116" i="21"/>
  <c r="AS116" i="21" s="1"/>
  <c r="AN120" i="14" s="1"/>
  <c r="I116" i="21"/>
  <c r="AO116" i="21" s="1"/>
  <c r="AJ120" i="14" s="1"/>
  <c r="E116" i="21"/>
  <c r="AK116" i="21" s="1"/>
  <c r="AF120" i="14" s="1"/>
  <c r="O116" i="21"/>
  <c r="AU116" i="21" s="1"/>
  <c r="J116" i="21"/>
  <c r="AP116" i="21" s="1"/>
  <c r="D116" i="21"/>
  <c r="AJ116" i="21" s="1"/>
  <c r="R116" i="21"/>
  <c r="AX116" i="21" s="1"/>
  <c r="AS120" i="14" s="1"/>
  <c r="L116" i="21"/>
  <c r="AR116" i="21" s="1"/>
  <c r="G116" i="21"/>
  <c r="AM116" i="21" s="1"/>
  <c r="AH120" i="14" s="1"/>
  <c r="B116" i="21"/>
  <c r="P116" i="21"/>
  <c r="AV116" i="21" s="1"/>
  <c r="K116" i="21"/>
  <c r="AQ116" i="21" s="1"/>
  <c r="F116" i="21"/>
  <c r="AL116" i="21" s="1"/>
  <c r="AG120" i="14" s="1"/>
  <c r="S116" i="21"/>
  <c r="AY116" i="21" s="1"/>
  <c r="N116" i="21"/>
  <c r="AT116" i="21" s="1"/>
  <c r="H116" i="21"/>
  <c r="AN116" i="21" s="1"/>
  <c r="AI120" i="14" s="1"/>
  <c r="C116" i="21"/>
  <c r="I54" i="20"/>
  <c r="W54" i="20" s="1"/>
  <c r="E54" i="20"/>
  <c r="S54" i="20" s="1"/>
  <c r="G54" i="20"/>
  <c r="U54" i="20" s="1"/>
  <c r="C54" i="20"/>
  <c r="J54" i="20"/>
  <c r="X54" i="20" s="1"/>
  <c r="F54" i="20"/>
  <c r="T54" i="20" s="1"/>
  <c r="B54" i="20"/>
  <c r="H54" i="20"/>
  <c r="V54" i="20" s="1"/>
  <c r="D54" i="20"/>
  <c r="R54" i="20" s="1"/>
  <c r="C34" i="22"/>
  <c r="B34" i="22"/>
  <c r="D34" i="22"/>
  <c r="F34" i="22" s="1"/>
  <c r="C26" i="22"/>
  <c r="B26" i="22"/>
  <c r="D26" i="22"/>
  <c r="F26" i="22" s="1"/>
  <c r="I18" i="20"/>
  <c r="W18" i="20" s="1"/>
  <c r="E18" i="20"/>
  <c r="S18" i="20" s="1"/>
  <c r="D18" i="20"/>
  <c r="R18" i="20" s="1"/>
  <c r="G18" i="20"/>
  <c r="U18" i="20" s="1"/>
  <c r="C18" i="20"/>
  <c r="J18" i="20"/>
  <c r="X18" i="20" s="1"/>
  <c r="F18" i="20"/>
  <c r="T18" i="20" s="1"/>
  <c r="B18" i="20"/>
  <c r="H18" i="20"/>
  <c r="V18" i="20" s="1"/>
  <c r="C10" i="22"/>
  <c r="B10" i="22"/>
  <c r="D10" i="22"/>
  <c r="F10" i="22" s="1"/>
  <c r="Q312" i="21"/>
  <c r="AW312" i="21" s="1"/>
  <c r="AR317" i="14" s="1"/>
  <c r="M312" i="21"/>
  <c r="AS312" i="21" s="1"/>
  <c r="AN317" i="14" s="1"/>
  <c r="I312" i="21"/>
  <c r="AO312" i="21" s="1"/>
  <c r="AJ317" i="14" s="1"/>
  <c r="E312" i="21"/>
  <c r="AK312" i="21" s="1"/>
  <c r="AF317" i="14" s="1"/>
  <c r="S312" i="21"/>
  <c r="AY312" i="21" s="1"/>
  <c r="AT317" i="14" s="1"/>
  <c r="N312" i="21"/>
  <c r="AT312" i="21" s="1"/>
  <c r="AO317" i="14" s="1"/>
  <c r="H312" i="21"/>
  <c r="AN312" i="21" s="1"/>
  <c r="AI317" i="14" s="1"/>
  <c r="C312" i="21"/>
  <c r="P312" i="21"/>
  <c r="AV312" i="21" s="1"/>
  <c r="AQ317" i="14" s="1"/>
  <c r="K312" i="21"/>
  <c r="AQ312" i="21" s="1"/>
  <c r="AL317" i="14" s="1"/>
  <c r="F312" i="21"/>
  <c r="AL312" i="21" s="1"/>
  <c r="AG317" i="14" s="1"/>
  <c r="O312" i="21"/>
  <c r="AU312" i="21" s="1"/>
  <c r="AP317" i="14" s="1"/>
  <c r="J312" i="21"/>
  <c r="AP312" i="21" s="1"/>
  <c r="AK317" i="14" s="1"/>
  <c r="D312" i="21"/>
  <c r="AJ312" i="21" s="1"/>
  <c r="AE317" i="14" s="1"/>
  <c r="G312" i="21"/>
  <c r="AM312" i="21" s="1"/>
  <c r="AH317" i="14" s="1"/>
  <c r="B312" i="21"/>
  <c r="R312" i="21"/>
  <c r="AX312" i="21" s="1"/>
  <c r="AS317" i="14" s="1"/>
  <c r="L312" i="21"/>
  <c r="AR312" i="21" s="1"/>
  <c r="AM317" i="14" s="1"/>
  <c r="Q248" i="21"/>
  <c r="AW248" i="21" s="1"/>
  <c r="M248" i="21"/>
  <c r="AS248" i="21" s="1"/>
  <c r="I248" i="21"/>
  <c r="AO248" i="21" s="1"/>
  <c r="E248" i="21"/>
  <c r="AK248" i="21" s="1"/>
  <c r="S248" i="21"/>
  <c r="AY248" i="21" s="1"/>
  <c r="N248" i="21"/>
  <c r="AT248" i="21" s="1"/>
  <c r="H248" i="21"/>
  <c r="AN248" i="21" s="1"/>
  <c r="C248" i="21"/>
  <c r="P248" i="21"/>
  <c r="AV248" i="21" s="1"/>
  <c r="K248" i="21"/>
  <c r="AQ248" i="21" s="1"/>
  <c r="F248" i="21"/>
  <c r="AL248" i="21" s="1"/>
  <c r="O248" i="21"/>
  <c r="AU248" i="21" s="1"/>
  <c r="J248" i="21"/>
  <c r="AP248" i="21" s="1"/>
  <c r="D248" i="21"/>
  <c r="AJ248" i="21" s="1"/>
  <c r="G248" i="21"/>
  <c r="AM248" i="21" s="1"/>
  <c r="B248" i="21"/>
  <c r="R248" i="21"/>
  <c r="AX248" i="21" s="1"/>
  <c r="L248" i="21"/>
  <c r="AR248" i="21" s="1"/>
  <c r="Q184" i="21"/>
  <c r="AW184" i="21" s="1"/>
  <c r="M184" i="21"/>
  <c r="AS184" i="21" s="1"/>
  <c r="I184" i="21"/>
  <c r="AO184" i="21" s="1"/>
  <c r="E184" i="21"/>
  <c r="AK184" i="21" s="1"/>
  <c r="S184" i="21"/>
  <c r="AY184" i="21" s="1"/>
  <c r="N184" i="21"/>
  <c r="AT184" i="21" s="1"/>
  <c r="H184" i="21"/>
  <c r="AN184" i="21" s="1"/>
  <c r="C184" i="21"/>
  <c r="P184" i="21"/>
  <c r="AV184" i="21" s="1"/>
  <c r="K184" i="21"/>
  <c r="AQ184" i="21" s="1"/>
  <c r="F184" i="21"/>
  <c r="AL184" i="21" s="1"/>
  <c r="O184" i="21"/>
  <c r="AU184" i="21" s="1"/>
  <c r="J184" i="21"/>
  <c r="AP184" i="21" s="1"/>
  <c r="D184" i="21"/>
  <c r="AJ184" i="21" s="1"/>
  <c r="G184" i="21"/>
  <c r="AM184" i="21" s="1"/>
  <c r="B184" i="21"/>
  <c r="R184" i="21"/>
  <c r="AX184" i="21" s="1"/>
  <c r="L184" i="21"/>
  <c r="AR184" i="21" s="1"/>
  <c r="Q120" i="21"/>
  <c r="AW120" i="21" s="1"/>
  <c r="M120" i="21"/>
  <c r="AS120" i="21" s="1"/>
  <c r="I120" i="21"/>
  <c r="AO120" i="21" s="1"/>
  <c r="E120" i="21"/>
  <c r="AK120" i="21" s="1"/>
  <c r="S120" i="21"/>
  <c r="AY120" i="21" s="1"/>
  <c r="N120" i="21"/>
  <c r="AT120" i="21" s="1"/>
  <c r="H120" i="21"/>
  <c r="AN120" i="21" s="1"/>
  <c r="C120" i="21"/>
  <c r="P120" i="21"/>
  <c r="AV120" i="21" s="1"/>
  <c r="K120" i="21"/>
  <c r="AQ120" i="21" s="1"/>
  <c r="F120" i="21"/>
  <c r="AL120" i="21" s="1"/>
  <c r="O120" i="21"/>
  <c r="AU120" i="21" s="1"/>
  <c r="J120" i="21"/>
  <c r="AP120" i="21" s="1"/>
  <c r="D120" i="21"/>
  <c r="AJ120" i="21" s="1"/>
  <c r="G120" i="21"/>
  <c r="AM120" i="21" s="1"/>
  <c r="B120" i="21"/>
  <c r="R120" i="21"/>
  <c r="AX120" i="21" s="1"/>
  <c r="L120" i="21"/>
  <c r="AR120" i="21" s="1"/>
  <c r="R64" i="21"/>
  <c r="AX64" i="21" s="1"/>
  <c r="N64" i="21"/>
  <c r="AT64" i="21" s="1"/>
  <c r="J64" i="21"/>
  <c r="AP64" i="21" s="1"/>
  <c r="F64" i="21"/>
  <c r="AL64" i="21" s="1"/>
  <c r="B64" i="21"/>
  <c r="P64" i="21"/>
  <c r="AV64" i="21" s="1"/>
  <c r="L64" i="21"/>
  <c r="AR64" i="21" s="1"/>
  <c r="H64" i="21"/>
  <c r="AN64" i="21" s="1"/>
  <c r="D64" i="21"/>
  <c r="AJ64" i="21" s="1"/>
  <c r="S64" i="21"/>
  <c r="AY64" i="21" s="1"/>
  <c r="O64" i="21"/>
  <c r="AU64" i="21" s="1"/>
  <c r="K64" i="21"/>
  <c r="AQ64" i="21" s="1"/>
  <c r="G64" i="21"/>
  <c r="AM64" i="21" s="1"/>
  <c r="C64" i="21"/>
  <c r="Q64" i="21"/>
  <c r="AW64" i="21" s="1"/>
  <c r="M64" i="21"/>
  <c r="AS64" i="21" s="1"/>
  <c r="I64" i="21"/>
  <c r="AO64" i="21" s="1"/>
  <c r="E64" i="21"/>
  <c r="AK64" i="21" s="1"/>
  <c r="Q292" i="21"/>
  <c r="AW292" i="21" s="1"/>
  <c r="AR297" i="14" s="1"/>
  <c r="M292" i="21"/>
  <c r="AS292" i="21" s="1"/>
  <c r="AN297" i="14" s="1"/>
  <c r="I292" i="21"/>
  <c r="AO292" i="21" s="1"/>
  <c r="AJ297" i="14" s="1"/>
  <c r="E292" i="21"/>
  <c r="AK292" i="21" s="1"/>
  <c r="AF297" i="14" s="1"/>
  <c r="O292" i="21"/>
  <c r="AU292" i="21" s="1"/>
  <c r="AP297" i="14" s="1"/>
  <c r="J292" i="21"/>
  <c r="AP292" i="21" s="1"/>
  <c r="AK297" i="14" s="1"/>
  <c r="D292" i="21"/>
  <c r="AJ292" i="21" s="1"/>
  <c r="AE297" i="14" s="1"/>
  <c r="R292" i="21"/>
  <c r="AX292" i="21" s="1"/>
  <c r="AS297" i="14" s="1"/>
  <c r="L292" i="21"/>
  <c r="AR292" i="21" s="1"/>
  <c r="AM297" i="14" s="1"/>
  <c r="G292" i="21"/>
  <c r="AM292" i="21" s="1"/>
  <c r="AH297" i="14" s="1"/>
  <c r="B292" i="21"/>
  <c r="P292" i="21"/>
  <c r="AV292" i="21" s="1"/>
  <c r="AQ297" i="14" s="1"/>
  <c r="K292" i="21"/>
  <c r="AQ292" i="21" s="1"/>
  <c r="AL297" i="14" s="1"/>
  <c r="F292" i="21"/>
  <c r="AL292" i="21" s="1"/>
  <c r="AG297" i="14" s="1"/>
  <c r="C292" i="21"/>
  <c r="S292" i="21"/>
  <c r="AY292" i="21" s="1"/>
  <c r="AT297" i="14" s="1"/>
  <c r="N292" i="21"/>
  <c r="AT292" i="21" s="1"/>
  <c r="AO297" i="14" s="1"/>
  <c r="H292" i="21"/>
  <c r="AN292" i="21" s="1"/>
  <c r="AI297" i="14" s="1"/>
  <c r="Q228" i="21"/>
  <c r="AW228" i="21" s="1"/>
  <c r="M228" i="21"/>
  <c r="AS228" i="21" s="1"/>
  <c r="I228" i="21"/>
  <c r="AO228" i="21" s="1"/>
  <c r="E228" i="21"/>
  <c r="AK228" i="21" s="1"/>
  <c r="O228" i="21"/>
  <c r="AU228" i="21" s="1"/>
  <c r="J228" i="21"/>
  <c r="AP228" i="21" s="1"/>
  <c r="D228" i="21"/>
  <c r="AJ228" i="21" s="1"/>
  <c r="R228" i="21"/>
  <c r="AX228" i="21" s="1"/>
  <c r="L228" i="21"/>
  <c r="AR228" i="21" s="1"/>
  <c r="G228" i="21"/>
  <c r="AM228" i="21" s="1"/>
  <c r="B228" i="21"/>
  <c r="P228" i="21"/>
  <c r="AV228" i="21" s="1"/>
  <c r="K228" i="21"/>
  <c r="AQ228" i="21" s="1"/>
  <c r="F228" i="21"/>
  <c r="AL228" i="21" s="1"/>
  <c r="C228" i="21"/>
  <c r="S228" i="21"/>
  <c r="AY228" i="21" s="1"/>
  <c r="N228" i="21"/>
  <c r="AT228" i="21" s="1"/>
  <c r="H228" i="21"/>
  <c r="AN228" i="21" s="1"/>
  <c r="Q164" i="21"/>
  <c r="AW164" i="21" s="1"/>
  <c r="AR168" i="14" s="1"/>
  <c r="M164" i="21"/>
  <c r="AS164" i="21" s="1"/>
  <c r="AN168" i="14" s="1"/>
  <c r="I164" i="21"/>
  <c r="AO164" i="21" s="1"/>
  <c r="AJ168" i="14" s="1"/>
  <c r="E164" i="21"/>
  <c r="AK164" i="21" s="1"/>
  <c r="AF168" i="14" s="1"/>
  <c r="O164" i="21"/>
  <c r="AU164" i="21" s="1"/>
  <c r="AP168" i="14" s="1"/>
  <c r="J164" i="21"/>
  <c r="AP164" i="21" s="1"/>
  <c r="D164" i="21"/>
  <c r="AJ164" i="21" s="1"/>
  <c r="R164" i="21"/>
  <c r="AX164" i="21" s="1"/>
  <c r="AS168" i="14" s="1"/>
  <c r="L164" i="21"/>
  <c r="AR164" i="21" s="1"/>
  <c r="G164" i="21"/>
  <c r="AM164" i="21" s="1"/>
  <c r="AH168" i="14" s="1"/>
  <c r="B164" i="21"/>
  <c r="P164" i="21"/>
  <c r="AV164" i="21" s="1"/>
  <c r="AQ168" i="14" s="1"/>
  <c r="K164" i="21"/>
  <c r="AQ164" i="21" s="1"/>
  <c r="AL168" i="14" s="1"/>
  <c r="F164" i="21"/>
  <c r="AL164" i="21" s="1"/>
  <c r="C164" i="21"/>
  <c r="S164" i="21"/>
  <c r="AY164" i="21" s="1"/>
  <c r="N164" i="21"/>
  <c r="AT164" i="21" s="1"/>
  <c r="AO168" i="14" s="1"/>
  <c r="H164" i="21"/>
  <c r="AN164" i="21" s="1"/>
  <c r="AI168" i="14" s="1"/>
  <c r="C82" i="22"/>
  <c r="B82" i="22"/>
  <c r="D82" i="22"/>
  <c r="F82" i="22" s="1"/>
  <c r="Q220" i="21"/>
  <c r="AW220" i="21" s="1"/>
  <c r="M220" i="21"/>
  <c r="AS220" i="21" s="1"/>
  <c r="I220" i="21"/>
  <c r="AO220" i="21" s="1"/>
  <c r="E220" i="21"/>
  <c r="AK220" i="21" s="1"/>
  <c r="R220" i="21"/>
  <c r="AX220" i="21" s="1"/>
  <c r="L220" i="21"/>
  <c r="AR220" i="21" s="1"/>
  <c r="G220" i="21"/>
  <c r="AM220" i="21" s="1"/>
  <c r="B220" i="21"/>
  <c r="O220" i="21"/>
  <c r="AU220" i="21" s="1"/>
  <c r="J220" i="21"/>
  <c r="AP220" i="21" s="1"/>
  <c r="D220" i="21"/>
  <c r="AJ220" i="21" s="1"/>
  <c r="S220" i="21"/>
  <c r="AY220" i="21" s="1"/>
  <c r="N220" i="21"/>
  <c r="AT220" i="21" s="1"/>
  <c r="H220" i="21"/>
  <c r="AN220" i="21" s="1"/>
  <c r="C220" i="21"/>
  <c r="F220" i="21"/>
  <c r="AL220" i="21" s="1"/>
  <c r="P220" i="21"/>
  <c r="AV220" i="21" s="1"/>
  <c r="K220" i="21"/>
  <c r="AQ220" i="21" s="1"/>
  <c r="Q268" i="21"/>
  <c r="AW268" i="21" s="1"/>
  <c r="AR273" i="14" s="1"/>
  <c r="M268" i="21"/>
  <c r="AS268" i="21" s="1"/>
  <c r="AN273" i="14" s="1"/>
  <c r="I268" i="21"/>
  <c r="AO268" i="21" s="1"/>
  <c r="AJ273" i="14" s="1"/>
  <c r="E268" i="21"/>
  <c r="AK268" i="21" s="1"/>
  <c r="AF273" i="14" s="1"/>
  <c r="R268" i="21"/>
  <c r="AX268" i="21" s="1"/>
  <c r="AS273" i="14" s="1"/>
  <c r="L268" i="21"/>
  <c r="AR268" i="21" s="1"/>
  <c r="AM273" i="14" s="1"/>
  <c r="G268" i="21"/>
  <c r="AM268" i="21" s="1"/>
  <c r="AH273" i="14" s="1"/>
  <c r="B268" i="21"/>
  <c r="O268" i="21"/>
  <c r="AU268" i="21" s="1"/>
  <c r="AP273" i="14" s="1"/>
  <c r="J268" i="21"/>
  <c r="AP268" i="21" s="1"/>
  <c r="AK273" i="14" s="1"/>
  <c r="D268" i="21"/>
  <c r="AJ268" i="21" s="1"/>
  <c r="AE273" i="14" s="1"/>
  <c r="S268" i="21"/>
  <c r="AY268" i="21" s="1"/>
  <c r="AT273" i="14" s="1"/>
  <c r="N268" i="21"/>
  <c r="AT268" i="21" s="1"/>
  <c r="AO273" i="14" s="1"/>
  <c r="H268" i="21"/>
  <c r="AN268" i="21" s="1"/>
  <c r="AI273" i="14" s="1"/>
  <c r="C268" i="21"/>
  <c r="K268" i="21"/>
  <c r="AQ268" i="21" s="1"/>
  <c r="AL273" i="14" s="1"/>
  <c r="F268" i="21"/>
  <c r="AL268" i="21" s="1"/>
  <c r="AG273" i="14" s="1"/>
  <c r="P268" i="21"/>
  <c r="AV268" i="21" s="1"/>
  <c r="AQ273" i="14" s="1"/>
  <c r="C42" i="22"/>
  <c r="B42" i="22"/>
  <c r="D42" i="22"/>
  <c r="F42" i="22" s="1"/>
  <c r="Q124" i="21"/>
  <c r="AW124" i="21" s="1"/>
  <c r="M124" i="21"/>
  <c r="AS124" i="21" s="1"/>
  <c r="I124" i="21"/>
  <c r="AO124" i="21" s="1"/>
  <c r="E124" i="21"/>
  <c r="AK124" i="21" s="1"/>
  <c r="R124" i="21"/>
  <c r="AX124" i="21" s="1"/>
  <c r="L124" i="21"/>
  <c r="AR124" i="21" s="1"/>
  <c r="G124" i="21"/>
  <c r="AM124" i="21" s="1"/>
  <c r="B124" i="21"/>
  <c r="O124" i="21"/>
  <c r="AU124" i="21" s="1"/>
  <c r="J124" i="21"/>
  <c r="AP124" i="21" s="1"/>
  <c r="D124" i="21"/>
  <c r="AJ124" i="21" s="1"/>
  <c r="S124" i="21"/>
  <c r="AY124" i="21" s="1"/>
  <c r="N124" i="21"/>
  <c r="AT124" i="21" s="1"/>
  <c r="H124" i="21"/>
  <c r="AN124" i="21" s="1"/>
  <c r="C124" i="21"/>
  <c r="P124" i="21"/>
  <c r="AV124" i="21" s="1"/>
  <c r="K124" i="21"/>
  <c r="AQ124" i="21" s="1"/>
  <c r="F124" i="21"/>
  <c r="AL124" i="21" s="1"/>
  <c r="Q172" i="21"/>
  <c r="AW172" i="21" s="1"/>
  <c r="M172" i="21"/>
  <c r="AS172" i="21" s="1"/>
  <c r="AN176" i="14" s="1"/>
  <c r="I172" i="21"/>
  <c r="AO172" i="21" s="1"/>
  <c r="E172" i="21"/>
  <c r="AK172" i="21" s="1"/>
  <c r="R172" i="21"/>
  <c r="AX172" i="21" s="1"/>
  <c r="L172" i="21"/>
  <c r="AR172" i="21" s="1"/>
  <c r="G172" i="21"/>
  <c r="AM172" i="21" s="1"/>
  <c r="B172" i="21"/>
  <c r="O172" i="21"/>
  <c r="AU172" i="21" s="1"/>
  <c r="AP176" i="14" s="1"/>
  <c r="J172" i="21"/>
  <c r="AP172" i="21" s="1"/>
  <c r="AK176" i="14" s="1"/>
  <c r="D172" i="21"/>
  <c r="AJ172" i="21" s="1"/>
  <c r="S172" i="21"/>
  <c r="AY172" i="21" s="1"/>
  <c r="N172" i="21"/>
  <c r="AT172" i="21" s="1"/>
  <c r="AO176" i="14" s="1"/>
  <c r="H172" i="21"/>
  <c r="AN172" i="21" s="1"/>
  <c r="C172" i="21"/>
  <c r="P172" i="21"/>
  <c r="AV172" i="21" s="1"/>
  <c r="AQ176" i="14" s="1"/>
  <c r="K172" i="21"/>
  <c r="AQ172" i="21" s="1"/>
  <c r="F172" i="21"/>
  <c r="AL172" i="21" s="1"/>
  <c r="AG176" i="14" s="1"/>
  <c r="B327" i="22"/>
  <c r="D327" i="22"/>
  <c r="F327" i="22" s="1"/>
  <c r="C327" i="22"/>
  <c r="B319" i="22"/>
  <c r="D319" i="22"/>
  <c r="F319" i="22" s="1"/>
  <c r="C319" i="22"/>
  <c r="B311" i="22"/>
  <c r="D311" i="22"/>
  <c r="F311" i="22" s="1"/>
  <c r="C311" i="22"/>
  <c r="B303" i="22"/>
  <c r="D303" i="22"/>
  <c r="F303" i="22" s="1"/>
  <c r="C303" i="22"/>
  <c r="B295" i="22"/>
  <c r="D295" i="22"/>
  <c r="F295" i="22" s="1"/>
  <c r="C295" i="22"/>
  <c r="B287" i="22"/>
  <c r="D287" i="22"/>
  <c r="F287" i="22" s="1"/>
  <c r="C287" i="22"/>
  <c r="B279" i="22"/>
  <c r="D279" i="22"/>
  <c r="F279" i="22" s="1"/>
  <c r="C279" i="22"/>
  <c r="B271" i="22"/>
  <c r="D271" i="22"/>
  <c r="F271" i="22" s="1"/>
  <c r="C271" i="22"/>
  <c r="B263" i="22"/>
  <c r="D263" i="22"/>
  <c r="F263" i="22" s="1"/>
  <c r="C263" i="22"/>
  <c r="B255" i="22"/>
  <c r="D255" i="22"/>
  <c r="F255" i="22" s="1"/>
  <c r="C255" i="22"/>
  <c r="B247" i="22"/>
  <c r="D247" i="22"/>
  <c r="F247" i="22" s="1"/>
  <c r="C247" i="22"/>
  <c r="B239" i="22"/>
  <c r="D239" i="22"/>
  <c r="F239" i="22" s="1"/>
  <c r="C239" i="22"/>
  <c r="B231" i="22"/>
  <c r="D231" i="22"/>
  <c r="F231" i="22" s="1"/>
  <c r="C231" i="22"/>
  <c r="B223" i="22"/>
  <c r="D223" i="22"/>
  <c r="F223" i="22" s="1"/>
  <c r="C223" i="22"/>
  <c r="B215" i="22"/>
  <c r="D215" i="22"/>
  <c r="F215" i="22" s="1"/>
  <c r="C215" i="22"/>
  <c r="B207" i="22"/>
  <c r="D207" i="22"/>
  <c r="F207" i="22" s="1"/>
  <c r="C207" i="22"/>
  <c r="B199" i="22"/>
  <c r="D199" i="22"/>
  <c r="F199" i="22" s="1"/>
  <c r="C199" i="22"/>
  <c r="B191" i="22"/>
  <c r="D191" i="22"/>
  <c r="F191" i="22" s="1"/>
  <c r="C191" i="22"/>
  <c r="B183" i="22"/>
  <c r="D183" i="22"/>
  <c r="F183" i="22" s="1"/>
  <c r="C183" i="22"/>
  <c r="B175" i="22"/>
  <c r="D175" i="22"/>
  <c r="F175" i="22" s="1"/>
  <c r="C175" i="22"/>
  <c r="B167" i="22"/>
  <c r="D167" i="22"/>
  <c r="F167" i="22" s="1"/>
  <c r="C167" i="22"/>
  <c r="B159" i="22"/>
  <c r="D159" i="22"/>
  <c r="F159" i="22" s="1"/>
  <c r="C159" i="22"/>
  <c r="B151" i="22"/>
  <c r="D151" i="22"/>
  <c r="F151" i="22" s="1"/>
  <c r="C151" i="22"/>
  <c r="B143" i="22"/>
  <c r="D143" i="22"/>
  <c r="F143" i="22" s="1"/>
  <c r="C143" i="22"/>
  <c r="B135" i="22"/>
  <c r="D135" i="22"/>
  <c r="F135" i="22" s="1"/>
  <c r="C135" i="22"/>
  <c r="B127" i="22"/>
  <c r="D127" i="22"/>
  <c r="F127" i="22" s="1"/>
  <c r="C127" i="22"/>
  <c r="B119" i="22"/>
  <c r="D119" i="22"/>
  <c r="F119" i="22" s="1"/>
  <c r="C119" i="22"/>
  <c r="B111" i="22"/>
  <c r="D111" i="22"/>
  <c r="F111" i="22" s="1"/>
  <c r="C111" i="22"/>
  <c r="B103" i="22"/>
  <c r="D103" i="22"/>
  <c r="F103" i="22" s="1"/>
  <c r="C103" i="22"/>
  <c r="B95" i="22"/>
  <c r="D95" i="22"/>
  <c r="F95" i="22" s="1"/>
  <c r="C95" i="22"/>
  <c r="B87" i="22"/>
  <c r="D87" i="22"/>
  <c r="F87" i="22" s="1"/>
  <c r="C87" i="22"/>
  <c r="B79" i="22"/>
  <c r="D79" i="22"/>
  <c r="F79" i="22" s="1"/>
  <c r="C79" i="22"/>
  <c r="B71" i="22"/>
  <c r="D71" i="22"/>
  <c r="F71" i="22" s="1"/>
  <c r="C71" i="22"/>
  <c r="B63" i="22"/>
  <c r="D63" i="22"/>
  <c r="F63" i="22" s="1"/>
  <c r="C63" i="22"/>
  <c r="B55" i="22"/>
  <c r="D55" i="22"/>
  <c r="F55" i="22" s="1"/>
  <c r="C55" i="22"/>
  <c r="B47" i="22"/>
  <c r="D47" i="22"/>
  <c r="F47" i="22" s="1"/>
  <c r="C47" i="22"/>
  <c r="B39" i="22"/>
  <c r="D39" i="22"/>
  <c r="F39" i="22" s="1"/>
  <c r="C39" i="22"/>
  <c r="B31" i="22"/>
  <c r="D31" i="22"/>
  <c r="F31" i="22" s="1"/>
  <c r="C31" i="22"/>
  <c r="B23" i="22"/>
  <c r="D23" i="22"/>
  <c r="F23" i="22" s="1"/>
  <c r="C23" i="22"/>
  <c r="B15" i="22"/>
  <c r="D15" i="22"/>
  <c r="F15" i="22" s="1"/>
  <c r="C15" i="22"/>
  <c r="C9" i="28"/>
  <c r="B9" i="28"/>
  <c r="C320" i="22"/>
  <c r="D320" i="22"/>
  <c r="F320" i="22" s="1"/>
  <c r="B320" i="22"/>
  <c r="C304" i="22"/>
  <c r="D304" i="22"/>
  <c r="F304" i="22" s="1"/>
  <c r="B304" i="22"/>
  <c r="C288" i="22"/>
  <c r="D288" i="22"/>
  <c r="F288" i="22" s="1"/>
  <c r="B288" i="22"/>
  <c r="C272" i="22"/>
  <c r="D272" i="22"/>
  <c r="F272" i="22" s="1"/>
  <c r="B272" i="22"/>
  <c r="C256" i="22"/>
  <c r="D256" i="22"/>
  <c r="F256" i="22" s="1"/>
  <c r="B256" i="22"/>
  <c r="C240" i="22"/>
  <c r="D240" i="22"/>
  <c r="F240" i="22" s="1"/>
  <c r="B240" i="22"/>
  <c r="C224" i="22"/>
  <c r="D224" i="22"/>
  <c r="F224" i="22" s="1"/>
  <c r="B224" i="22"/>
  <c r="C208" i="22"/>
  <c r="D208" i="22"/>
  <c r="F208" i="22" s="1"/>
  <c r="B208" i="22"/>
  <c r="C192" i="22"/>
  <c r="D192" i="22"/>
  <c r="F192" i="22" s="1"/>
  <c r="B192" i="22"/>
  <c r="C176" i="22"/>
  <c r="D176" i="22"/>
  <c r="F176" i="22" s="1"/>
  <c r="B176" i="22"/>
  <c r="C160" i="22"/>
  <c r="D160" i="22"/>
  <c r="F160" i="22" s="1"/>
  <c r="B160" i="22"/>
  <c r="C144" i="22"/>
  <c r="D144" i="22"/>
  <c r="F144" i="22" s="1"/>
  <c r="B144" i="22"/>
  <c r="C128" i="22"/>
  <c r="D128" i="22"/>
  <c r="F128" i="22" s="1"/>
  <c r="B128" i="22"/>
  <c r="C112" i="22"/>
  <c r="D112" i="22"/>
  <c r="F112" i="22" s="1"/>
  <c r="B112" i="22"/>
  <c r="C96" i="22"/>
  <c r="D96" i="22"/>
  <c r="F96" i="22" s="1"/>
  <c r="B96" i="22"/>
  <c r="C80" i="22"/>
  <c r="D80" i="22"/>
  <c r="F80" i="22" s="1"/>
  <c r="B80" i="22"/>
  <c r="C64" i="22"/>
  <c r="D64" i="22"/>
  <c r="F64" i="22" s="1"/>
  <c r="B64" i="22"/>
  <c r="C48" i="22"/>
  <c r="D48" i="22"/>
  <c r="F48" i="22" s="1"/>
  <c r="B48" i="22"/>
  <c r="Q288" i="21"/>
  <c r="AW288" i="21" s="1"/>
  <c r="M288" i="21"/>
  <c r="AS288" i="21" s="1"/>
  <c r="I288" i="21"/>
  <c r="AO288" i="21" s="1"/>
  <c r="AJ293" i="14" s="1"/>
  <c r="E288" i="21"/>
  <c r="AK288" i="21" s="1"/>
  <c r="AF293" i="14" s="1"/>
  <c r="P288" i="21"/>
  <c r="AV288" i="21" s="1"/>
  <c r="AQ293" i="14" s="1"/>
  <c r="K288" i="21"/>
  <c r="AQ288" i="21" s="1"/>
  <c r="AL293" i="14" s="1"/>
  <c r="F288" i="21"/>
  <c r="AL288" i="21" s="1"/>
  <c r="S288" i="21"/>
  <c r="AY288" i="21" s="1"/>
  <c r="AT293" i="14" s="1"/>
  <c r="N288" i="21"/>
  <c r="AT288" i="21" s="1"/>
  <c r="H288" i="21"/>
  <c r="AN288" i="21" s="1"/>
  <c r="C288" i="21"/>
  <c r="R288" i="21"/>
  <c r="AX288" i="21" s="1"/>
  <c r="AS293" i="14" s="1"/>
  <c r="L288" i="21"/>
  <c r="AR288" i="21" s="1"/>
  <c r="AM293" i="14" s="1"/>
  <c r="G288" i="21"/>
  <c r="AM288" i="21" s="1"/>
  <c r="AH293" i="14" s="1"/>
  <c r="B288" i="21"/>
  <c r="O288" i="21"/>
  <c r="AU288" i="21" s="1"/>
  <c r="AP293" i="14" s="1"/>
  <c r="J288" i="21"/>
  <c r="AP288" i="21" s="1"/>
  <c r="D288" i="21"/>
  <c r="AJ288" i="21" s="1"/>
  <c r="Q224" i="21"/>
  <c r="AW224" i="21" s="1"/>
  <c r="AR228" i="14" s="1"/>
  <c r="M224" i="21"/>
  <c r="AS224" i="21" s="1"/>
  <c r="AN228" i="14" s="1"/>
  <c r="I224" i="21"/>
  <c r="AO224" i="21" s="1"/>
  <c r="E224" i="21"/>
  <c r="AK224" i="21" s="1"/>
  <c r="P224" i="21"/>
  <c r="AV224" i="21" s="1"/>
  <c r="K224" i="21"/>
  <c r="AQ224" i="21" s="1"/>
  <c r="AL228" i="14" s="1"/>
  <c r="F224" i="21"/>
  <c r="AL224" i="21" s="1"/>
  <c r="S224" i="21"/>
  <c r="AY224" i="21" s="1"/>
  <c r="N224" i="21"/>
  <c r="AT224" i="21" s="1"/>
  <c r="H224" i="21"/>
  <c r="AN224" i="21" s="1"/>
  <c r="C224" i="21"/>
  <c r="R224" i="21"/>
  <c r="AX224" i="21" s="1"/>
  <c r="L224" i="21"/>
  <c r="AR224" i="21" s="1"/>
  <c r="G224" i="21"/>
  <c r="AM224" i="21" s="1"/>
  <c r="B224" i="21"/>
  <c r="O224" i="21"/>
  <c r="AU224" i="21" s="1"/>
  <c r="J224" i="21"/>
  <c r="AP224" i="21" s="1"/>
  <c r="D224" i="21"/>
  <c r="AJ224" i="21" s="1"/>
  <c r="Q160" i="21"/>
  <c r="AW160" i="21" s="1"/>
  <c r="M160" i="21"/>
  <c r="AS160" i="21" s="1"/>
  <c r="I160" i="21"/>
  <c r="AO160" i="21" s="1"/>
  <c r="E160" i="21"/>
  <c r="AK160" i="21" s="1"/>
  <c r="P160" i="21"/>
  <c r="AV160" i="21" s="1"/>
  <c r="K160" i="21"/>
  <c r="AQ160" i="21" s="1"/>
  <c r="F160" i="21"/>
  <c r="AL160" i="21" s="1"/>
  <c r="S160" i="21"/>
  <c r="AY160" i="21" s="1"/>
  <c r="N160" i="21"/>
  <c r="AT160" i="21" s="1"/>
  <c r="H160" i="21"/>
  <c r="AN160" i="21" s="1"/>
  <c r="C160" i="21"/>
  <c r="R160" i="21"/>
  <c r="AX160" i="21" s="1"/>
  <c r="L160" i="21"/>
  <c r="AR160" i="21" s="1"/>
  <c r="G160" i="21"/>
  <c r="AM160" i="21" s="1"/>
  <c r="B160" i="21"/>
  <c r="O160" i="21"/>
  <c r="AU160" i="21" s="1"/>
  <c r="J160" i="21"/>
  <c r="AP160" i="21" s="1"/>
  <c r="D160" i="21"/>
  <c r="AJ160" i="21" s="1"/>
  <c r="I102" i="20"/>
  <c r="W102" i="20" s="1"/>
  <c r="E102" i="20"/>
  <c r="S102" i="20" s="1"/>
  <c r="H102" i="20"/>
  <c r="V102" i="20" s="1"/>
  <c r="D102" i="20"/>
  <c r="R102" i="20" s="1"/>
  <c r="G102" i="20"/>
  <c r="U102" i="20" s="1"/>
  <c r="C102" i="20"/>
  <c r="J102" i="20"/>
  <c r="X102" i="20" s="1"/>
  <c r="F102" i="20"/>
  <c r="T102" i="20" s="1"/>
  <c r="B102" i="20"/>
  <c r="C40" i="22"/>
  <c r="D40" i="22"/>
  <c r="F40" i="22" s="1"/>
  <c r="B40" i="22"/>
  <c r="P34" i="21"/>
  <c r="AV34" i="21" s="1"/>
  <c r="L34" i="21"/>
  <c r="AR34" i="21" s="1"/>
  <c r="H34" i="21"/>
  <c r="AN34" i="21" s="1"/>
  <c r="D34" i="21"/>
  <c r="AJ34" i="21" s="1"/>
  <c r="R34" i="21"/>
  <c r="AX34" i="21" s="1"/>
  <c r="N34" i="21"/>
  <c r="AT34" i="21" s="1"/>
  <c r="J34" i="21"/>
  <c r="AP34" i="21" s="1"/>
  <c r="F34" i="21"/>
  <c r="AL34" i="21" s="1"/>
  <c r="B34" i="21"/>
  <c r="Q34" i="21"/>
  <c r="AW34" i="21" s="1"/>
  <c r="M34" i="21"/>
  <c r="AS34" i="21" s="1"/>
  <c r="I34" i="21"/>
  <c r="AO34" i="21" s="1"/>
  <c r="E34" i="21"/>
  <c r="AK34" i="21" s="1"/>
  <c r="K34" i="21"/>
  <c r="AQ34" i="21" s="1"/>
  <c r="G34" i="21"/>
  <c r="AM34" i="21" s="1"/>
  <c r="S34" i="21"/>
  <c r="AY34" i="21" s="1"/>
  <c r="C34" i="21"/>
  <c r="O34" i="21"/>
  <c r="AU34" i="21" s="1"/>
  <c r="B26" i="28"/>
  <c r="C26" i="28"/>
  <c r="C16" i="22"/>
  <c r="D16" i="22"/>
  <c r="F16" i="22" s="1"/>
  <c r="B16" i="22"/>
  <c r="B10" i="28"/>
  <c r="C10" i="28"/>
  <c r="Q296" i="21"/>
  <c r="AW296" i="21" s="1"/>
  <c r="AR301" i="14" s="1"/>
  <c r="M296" i="21"/>
  <c r="AS296" i="21" s="1"/>
  <c r="AN301" i="14" s="1"/>
  <c r="I296" i="21"/>
  <c r="AO296" i="21" s="1"/>
  <c r="AJ301" i="14" s="1"/>
  <c r="E296" i="21"/>
  <c r="AK296" i="21" s="1"/>
  <c r="AF301" i="14" s="1"/>
  <c r="S296" i="21"/>
  <c r="AY296" i="21" s="1"/>
  <c r="AT301" i="14" s="1"/>
  <c r="N296" i="21"/>
  <c r="AT296" i="21" s="1"/>
  <c r="AO301" i="14" s="1"/>
  <c r="H296" i="21"/>
  <c r="AN296" i="21" s="1"/>
  <c r="AI301" i="14" s="1"/>
  <c r="C296" i="21"/>
  <c r="P296" i="21"/>
  <c r="AV296" i="21" s="1"/>
  <c r="AQ301" i="14" s="1"/>
  <c r="K296" i="21"/>
  <c r="AQ296" i="21" s="1"/>
  <c r="AL301" i="14" s="1"/>
  <c r="F296" i="21"/>
  <c r="AL296" i="21" s="1"/>
  <c r="AG301" i="14" s="1"/>
  <c r="O296" i="21"/>
  <c r="AU296" i="21" s="1"/>
  <c r="AP301" i="14" s="1"/>
  <c r="J296" i="21"/>
  <c r="AP296" i="21" s="1"/>
  <c r="AK301" i="14" s="1"/>
  <c r="D296" i="21"/>
  <c r="AJ296" i="21" s="1"/>
  <c r="AE301" i="14" s="1"/>
  <c r="L296" i="21"/>
  <c r="AR296" i="21" s="1"/>
  <c r="AM301" i="14" s="1"/>
  <c r="G296" i="21"/>
  <c r="AM296" i="21" s="1"/>
  <c r="AH301" i="14" s="1"/>
  <c r="B296" i="21"/>
  <c r="R296" i="21"/>
  <c r="AX296" i="21" s="1"/>
  <c r="AS301" i="14" s="1"/>
  <c r="Q232" i="21"/>
  <c r="AW232" i="21" s="1"/>
  <c r="M232" i="21"/>
  <c r="AS232" i="21" s="1"/>
  <c r="I232" i="21"/>
  <c r="AO232" i="21" s="1"/>
  <c r="E232" i="21"/>
  <c r="AK232" i="21" s="1"/>
  <c r="S232" i="21"/>
  <c r="AY232" i="21" s="1"/>
  <c r="N232" i="21"/>
  <c r="AT232" i="21" s="1"/>
  <c r="H232" i="21"/>
  <c r="AN232" i="21" s="1"/>
  <c r="C232" i="21"/>
  <c r="P232" i="21"/>
  <c r="AV232" i="21" s="1"/>
  <c r="K232" i="21"/>
  <c r="AQ232" i="21" s="1"/>
  <c r="F232" i="21"/>
  <c r="AL232" i="21" s="1"/>
  <c r="O232" i="21"/>
  <c r="AU232" i="21" s="1"/>
  <c r="J232" i="21"/>
  <c r="AP232" i="21" s="1"/>
  <c r="D232" i="21"/>
  <c r="AJ232" i="21" s="1"/>
  <c r="L232" i="21"/>
  <c r="AR232" i="21" s="1"/>
  <c r="G232" i="21"/>
  <c r="AM232" i="21" s="1"/>
  <c r="B232" i="21"/>
  <c r="R232" i="21"/>
  <c r="AX232" i="21" s="1"/>
  <c r="Q168" i="21"/>
  <c r="AW168" i="21" s="1"/>
  <c r="M168" i="21"/>
  <c r="AS168" i="21" s="1"/>
  <c r="I168" i="21"/>
  <c r="AO168" i="21" s="1"/>
  <c r="E168" i="21"/>
  <c r="AK168" i="21" s="1"/>
  <c r="S168" i="21"/>
  <c r="AY168" i="21" s="1"/>
  <c r="N168" i="21"/>
  <c r="AT168" i="21" s="1"/>
  <c r="H168" i="21"/>
  <c r="AN168" i="21" s="1"/>
  <c r="C168" i="21"/>
  <c r="P168" i="21"/>
  <c r="AV168" i="21" s="1"/>
  <c r="K168" i="21"/>
  <c r="AQ168" i="21" s="1"/>
  <c r="F168" i="21"/>
  <c r="AL168" i="21" s="1"/>
  <c r="O168" i="21"/>
  <c r="AU168" i="21" s="1"/>
  <c r="J168" i="21"/>
  <c r="AP168" i="21" s="1"/>
  <c r="D168" i="21"/>
  <c r="AJ168" i="21" s="1"/>
  <c r="L168" i="21"/>
  <c r="AR168" i="21" s="1"/>
  <c r="G168" i="21"/>
  <c r="AM168" i="21" s="1"/>
  <c r="B168" i="21"/>
  <c r="R168" i="21"/>
  <c r="AX168" i="21" s="1"/>
  <c r="Q112" i="21"/>
  <c r="AW112" i="21" s="1"/>
  <c r="M112" i="21"/>
  <c r="AS112" i="21" s="1"/>
  <c r="I112" i="21"/>
  <c r="AO112" i="21" s="1"/>
  <c r="E112" i="21"/>
  <c r="AK112" i="21" s="1"/>
  <c r="P112" i="21"/>
  <c r="AV112" i="21" s="1"/>
  <c r="K112" i="21"/>
  <c r="AQ112" i="21" s="1"/>
  <c r="F112" i="21"/>
  <c r="AL112" i="21" s="1"/>
  <c r="S112" i="21"/>
  <c r="AY112" i="21" s="1"/>
  <c r="N112" i="21"/>
  <c r="AT112" i="21" s="1"/>
  <c r="H112" i="21"/>
  <c r="AN112" i="21" s="1"/>
  <c r="C112" i="21"/>
  <c r="R112" i="21"/>
  <c r="AX112" i="21" s="1"/>
  <c r="L112" i="21"/>
  <c r="AR112" i="21" s="1"/>
  <c r="G112" i="21"/>
  <c r="AM112" i="21" s="1"/>
  <c r="B112" i="21"/>
  <c r="J112" i="21"/>
  <c r="AP112" i="21" s="1"/>
  <c r="D112" i="21"/>
  <c r="AJ112" i="21" s="1"/>
  <c r="O112" i="21"/>
  <c r="AU112" i="21" s="1"/>
  <c r="C46" i="22"/>
  <c r="B46" i="22"/>
  <c r="D46" i="22"/>
  <c r="F46" i="22" s="1"/>
  <c r="Q276" i="21"/>
  <c r="AW276" i="21" s="1"/>
  <c r="M276" i="21"/>
  <c r="AS276" i="21" s="1"/>
  <c r="I276" i="21"/>
  <c r="AO276" i="21" s="1"/>
  <c r="E276" i="21"/>
  <c r="AK276" i="21" s="1"/>
  <c r="O276" i="21"/>
  <c r="AU276" i="21" s="1"/>
  <c r="J276" i="21"/>
  <c r="AP276" i="21" s="1"/>
  <c r="D276" i="21"/>
  <c r="AJ276" i="21" s="1"/>
  <c r="R276" i="21"/>
  <c r="AX276" i="21" s="1"/>
  <c r="L276" i="21"/>
  <c r="AR276" i="21" s="1"/>
  <c r="G276" i="21"/>
  <c r="AM276" i="21" s="1"/>
  <c r="B276" i="21"/>
  <c r="P276" i="21"/>
  <c r="AV276" i="21" s="1"/>
  <c r="K276" i="21"/>
  <c r="AQ276" i="21" s="1"/>
  <c r="F276" i="21"/>
  <c r="AL276" i="21" s="1"/>
  <c r="H276" i="21"/>
  <c r="AN276" i="21" s="1"/>
  <c r="C276" i="21"/>
  <c r="S276" i="21"/>
  <c r="AY276" i="21" s="1"/>
  <c r="N276" i="21"/>
  <c r="AT276" i="21" s="1"/>
  <c r="Q212" i="21"/>
  <c r="AW212" i="21" s="1"/>
  <c r="M212" i="21"/>
  <c r="AS212" i="21" s="1"/>
  <c r="I212" i="21"/>
  <c r="AO212" i="21" s="1"/>
  <c r="E212" i="21"/>
  <c r="AK212" i="21" s="1"/>
  <c r="O212" i="21"/>
  <c r="AU212" i="21" s="1"/>
  <c r="J212" i="21"/>
  <c r="AP212" i="21" s="1"/>
  <c r="D212" i="21"/>
  <c r="AJ212" i="21" s="1"/>
  <c r="R212" i="21"/>
  <c r="AX212" i="21" s="1"/>
  <c r="L212" i="21"/>
  <c r="AR212" i="21" s="1"/>
  <c r="G212" i="21"/>
  <c r="AM212" i="21" s="1"/>
  <c r="B212" i="21"/>
  <c r="P212" i="21"/>
  <c r="AV212" i="21" s="1"/>
  <c r="K212" i="21"/>
  <c r="AQ212" i="21" s="1"/>
  <c r="F212" i="21"/>
  <c r="AL212" i="21" s="1"/>
  <c r="H212" i="21"/>
  <c r="AN212" i="21" s="1"/>
  <c r="C212" i="21"/>
  <c r="S212" i="21"/>
  <c r="AY212" i="21" s="1"/>
  <c r="N212" i="21"/>
  <c r="AT212" i="21" s="1"/>
  <c r="Q148" i="21"/>
  <c r="AW148" i="21" s="1"/>
  <c r="M148" i="21"/>
  <c r="AS148" i="21" s="1"/>
  <c r="I148" i="21"/>
  <c r="AO148" i="21" s="1"/>
  <c r="E148" i="21"/>
  <c r="AK148" i="21" s="1"/>
  <c r="AF152" i="14" s="1"/>
  <c r="O148" i="21"/>
  <c r="AU148" i="21" s="1"/>
  <c r="J148" i="21"/>
  <c r="AP148" i="21" s="1"/>
  <c r="D148" i="21"/>
  <c r="AJ148" i="21" s="1"/>
  <c r="R148" i="21"/>
  <c r="AX148" i="21" s="1"/>
  <c r="AS152" i="14" s="1"/>
  <c r="L148" i="21"/>
  <c r="AR148" i="21" s="1"/>
  <c r="AM152" i="14" s="1"/>
  <c r="G148" i="21"/>
  <c r="AM148" i="21" s="1"/>
  <c r="B148" i="21"/>
  <c r="P148" i="21"/>
  <c r="AV148" i="21" s="1"/>
  <c r="AQ152" i="14" s="1"/>
  <c r="K148" i="21"/>
  <c r="AQ148" i="21" s="1"/>
  <c r="F148" i="21"/>
  <c r="AL148" i="21" s="1"/>
  <c r="H148" i="21"/>
  <c r="AN148" i="21" s="1"/>
  <c r="C148" i="21"/>
  <c r="S148" i="21"/>
  <c r="AY148" i="21" s="1"/>
  <c r="N148" i="21"/>
  <c r="AT148" i="21" s="1"/>
  <c r="C66" i="22"/>
  <c r="B66" i="22"/>
  <c r="D66" i="22"/>
  <c r="F66" i="22" s="1"/>
  <c r="Q156" i="21"/>
  <c r="AW156" i="21" s="1"/>
  <c r="M156" i="21"/>
  <c r="AS156" i="21" s="1"/>
  <c r="I156" i="21"/>
  <c r="AO156" i="21" s="1"/>
  <c r="E156" i="21"/>
  <c r="AK156" i="21" s="1"/>
  <c r="R156" i="21"/>
  <c r="AX156" i="21" s="1"/>
  <c r="L156" i="21"/>
  <c r="AR156" i="21" s="1"/>
  <c r="G156" i="21"/>
  <c r="AM156" i="21" s="1"/>
  <c r="B156" i="21"/>
  <c r="O156" i="21"/>
  <c r="AU156" i="21" s="1"/>
  <c r="J156" i="21"/>
  <c r="AP156" i="21" s="1"/>
  <c r="D156" i="21"/>
  <c r="AJ156" i="21" s="1"/>
  <c r="S156" i="21"/>
  <c r="AY156" i="21" s="1"/>
  <c r="N156" i="21"/>
  <c r="AT156" i="21" s="1"/>
  <c r="H156" i="21"/>
  <c r="AN156" i="21" s="1"/>
  <c r="AI160" i="14" s="1"/>
  <c r="C156" i="21"/>
  <c r="F156" i="21"/>
  <c r="AL156" i="21" s="1"/>
  <c r="P156" i="21"/>
  <c r="AV156" i="21" s="1"/>
  <c r="K156" i="21"/>
  <c r="AQ156" i="21" s="1"/>
  <c r="Q204" i="21"/>
  <c r="AW204" i="21" s="1"/>
  <c r="AR208" i="14" s="1"/>
  <c r="M204" i="21"/>
  <c r="AS204" i="21" s="1"/>
  <c r="I204" i="21"/>
  <c r="AO204" i="21" s="1"/>
  <c r="AJ208" i="14" s="1"/>
  <c r="E204" i="21"/>
  <c r="AK204" i="21" s="1"/>
  <c r="R204" i="21"/>
  <c r="AX204" i="21" s="1"/>
  <c r="L204" i="21"/>
  <c r="AR204" i="21" s="1"/>
  <c r="AM208" i="14" s="1"/>
  <c r="G204" i="21"/>
  <c r="AM204" i="21" s="1"/>
  <c r="AH208" i="14" s="1"/>
  <c r="B204" i="21"/>
  <c r="O204" i="21"/>
  <c r="AU204" i="21" s="1"/>
  <c r="AP208" i="14" s="1"/>
  <c r="J204" i="21"/>
  <c r="AP204" i="21" s="1"/>
  <c r="D204" i="21"/>
  <c r="AJ204" i="21" s="1"/>
  <c r="AE208" i="14" s="1"/>
  <c r="S204" i="21"/>
  <c r="AY204" i="21" s="1"/>
  <c r="N204" i="21"/>
  <c r="AT204" i="21" s="1"/>
  <c r="H204" i="21"/>
  <c r="AN204" i="21" s="1"/>
  <c r="AI208" i="14" s="1"/>
  <c r="C204" i="21"/>
  <c r="K204" i="21"/>
  <c r="AQ204" i="21" s="1"/>
  <c r="AL208" i="14" s="1"/>
  <c r="F204" i="21"/>
  <c r="AL204" i="21" s="1"/>
  <c r="P204" i="21"/>
  <c r="AV204" i="21" s="1"/>
  <c r="Q316" i="21"/>
  <c r="AW316" i="21" s="1"/>
  <c r="M316" i="21"/>
  <c r="AS316" i="21" s="1"/>
  <c r="I316" i="21"/>
  <c r="AO316" i="21" s="1"/>
  <c r="E316" i="21"/>
  <c r="AK316" i="21" s="1"/>
  <c r="R316" i="21"/>
  <c r="AX316" i="21" s="1"/>
  <c r="L316" i="21"/>
  <c r="AR316" i="21" s="1"/>
  <c r="G316" i="21"/>
  <c r="AM316" i="21" s="1"/>
  <c r="B316" i="21"/>
  <c r="O316" i="21"/>
  <c r="AU316" i="21" s="1"/>
  <c r="J316" i="21"/>
  <c r="AP316" i="21" s="1"/>
  <c r="AK321" i="14" s="1"/>
  <c r="D316" i="21"/>
  <c r="AJ316" i="21" s="1"/>
  <c r="AE321" i="14" s="1"/>
  <c r="S316" i="21"/>
  <c r="AY316" i="21" s="1"/>
  <c r="N316" i="21"/>
  <c r="AT316" i="21" s="1"/>
  <c r="H316" i="21"/>
  <c r="AN316" i="21" s="1"/>
  <c r="C316" i="21"/>
  <c r="P316" i="21"/>
  <c r="AV316" i="21" s="1"/>
  <c r="K316" i="21"/>
  <c r="AQ316" i="21" s="1"/>
  <c r="F316" i="21"/>
  <c r="AL316" i="21" s="1"/>
  <c r="AG321" i="14" s="1"/>
  <c r="C58" i="22"/>
  <c r="B58" i="22"/>
  <c r="D58" i="22"/>
  <c r="F58" i="22" s="1"/>
  <c r="C74" i="22"/>
  <c r="B74" i="22"/>
  <c r="D74" i="22"/>
  <c r="F74" i="22" s="1"/>
  <c r="P327" i="21"/>
  <c r="AV327" i="21" s="1"/>
  <c r="AQ332" i="14" s="1"/>
  <c r="L327" i="21"/>
  <c r="AR327" i="21" s="1"/>
  <c r="AM332" i="14" s="1"/>
  <c r="H327" i="21"/>
  <c r="AN327" i="21" s="1"/>
  <c r="AI332" i="14" s="1"/>
  <c r="D327" i="21"/>
  <c r="AJ327" i="21" s="1"/>
  <c r="AE332" i="14" s="1"/>
  <c r="Q327" i="21"/>
  <c r="AW327" i="21" s="1"/>
  <c r="AR332" i="14" s="1"/>
  <c r="K327" i="21"/>
  <c r="AQ327" i="21" s="1"/>
  <c r="AL332" i="14" s="1"/>
  <c r="F327" i="21"/>
  <c r="AL327" i="21" s="1"/>
  <c r="AG332" i="14" s="1"/>
  <c r="S327" i="21"/>
  <c r="AY327" i="21" s="1"/>
  <c r="AT332" i="14" s="1"/>
  <c r="N327" i="21"/>
  <c r="AT327" i="21" s="1"/>
  <c r="AO332" i="14" s="1"/>
  <c r="I327" i="21"/>
  <c r="AO327" i="21" s="1"/>
  <c r="AJ332" i="14" s="1"/>
  <c r="C327" i="21"/>
  <c r="R327" i="21"/>
  <c r="AX327" i="21" s="1"/>
  <c r="AS332" i="14" s="1"/>
  <c r="M327" i="21"/>
  <c r="AS327" i="21" s="1"/>
  <c r="AN332" i="14" s="1"/>
  <c r="G327" i="21"/>
  <c r="AM327" i="21" s="1"/>
  <c r="AH332" i="14" s="1"/>
  <c r="B327" i="21"/>
  <c r="O327" i="21"/>
  <c r="AU327" i="21" s="1"/>
  <c r="AP332" i="14" s="1"/>
  <c r="J327" i="21"/>
  <c r="AP327" i="21" s="1"/>
  <c r="AK332" i="14" s="1"/>
  <c r="E327" i="21"/>
  <c r="AK327" i="21" s="1"/>
  <c r="AF332" i="14" s="1"/>
  <c r="C319" i="28"/>
  <c r="B319" i="28"/>
  <c r="P311" i="21"/>
  <c r="AV311" i="21" s="1"/>
  <c r="L311" i="21"/>
  <c r="AR311" i="21" s="1"/>
  <c r="AM316" i="14" s="1"/>
  <c r="H311" i="21"/>
  <c r="AN311" i="21" s="1"/>
  <c r="AI316" i="14" s="1"/>
  <c r="D311" i="21"/>
  <c r="AJ311" i="21" s="1"/>
  <c r="AE316" i="14" s="1"/>
  <c r="Q311" i="21"/>
  <c r="AW311" i="21" s="1"/>
  <c r="AR316" i="14" s="1"/>
  <c r="K311" i="21"/>
  <c r="AQ311" i="21" s="1"/>
  <c r="AL316" i="14" s="1"/>
  <c r="F311" i="21"/>
  <c r="AL311" i="21" s="1"/>
  <c r="AG316" i="14" s="1"/>
  <c r="S311" i="21"/>
  <c r="AY311" i="21" s="1"/>
  <c r="AT316" i="14" s="1"/>
  <c r="N311" i="21"/>
  <c r="AT311" i="21" s="1"/>
  <c r="AO316" i="14" s="1"/>
  <c r="I311" i="21"/>
  <c r="AO311" i="21" s="1"/>
  <c r="C311" i="21"/>
  <c r="R311" i="21"/>
  <c r="AX311" i="21" s="1"/>
  <c r="AS316" i="14" s="1"/>
  <c r="M311" i="21"/>
  <c r="AS311" i="21" s="1"/>
  <c r="AN316" i="14" s="1"/>
  <c r="G311" i="21"/>
  <c r="AM311" i="21" s="1"/>
  <c r="AH316" i="14" s="1"/>
  <c r="B311" i="21"/>
  <c r="O311" i="21"/>
  <c r="AU311" i="21" s="1"/>
  <c r="J311" i="21"/>
  <c r="AP311" i="21" s="1"/>
  <c r="AK316" i="14" s="1"/>
  <c r="E311" i="21"/>
  <c r="AK311" i="21" s="1"/>
  <c r="C303" i="28"/>
  <c r="B303" i="28"/>
  <c r="P295" i="21"/>
  <c r="AV295" i="21" s="1"/>
  <c r="AQ300" i="14" s="1"/>
  <c r="L295" i="21"/>
  <c r="AR295" i="21" s="1"/>
  <c r="AM300" i="14" s="1"/>
  <c r="H295" i="21"/>
  <c r="AN295" i="21" s="1"/>
  <c r="AI300" i="14" s="1"/>
  <c r="D295" i="21"/>
  <c r="AJ295" i="21" s="1"/>
  <c r="AE300" i="14" s="1"/>
  <c r="Q295" i="21"/>
  <c r="AW295" i="21" s="1"/>
  <c r="AR300" i="14" s="1"/>
  <c r="K295" i="21"/>
  <c r="AQ295" i="21" s="1"/>
  <c r="F295" i="21"/>
  <c r="AL295" i="21" s="1"/>
  <c r="AG300" i="14" s="1"/>
  <c r="S295" i="21"/>
  <c r="AY295" i="21" s="1"/>
  <c r="AT300" i="14" s="1"/>
  <c r="N295" i="21"/>
  <c r="AT295" i="21" s="1"/>
  <c r="AO300" i="14" s="1"/>
  <c r="I295" i="21"/>
  <c r="AO295" i="21" s="1"/>
  <c r="AJ300" i="14" s="1"/>
  <c r="C295" i="21"/>
  <c r="R295" i="21"/>
  <c r="AX295" i="21" s="1"/>
  <c r="AS300" i="14" s="1"/>
  <c r="M295" i="21"/>
  <c r="AS295" i="21" s="1"/>
  <c r="AN300" i="14" s="1"/>
  <c r="G295" i="21"/>
  <c r="AM295" i="21" s="1"/>
  <c r="AH300" i="14" s="1"/>
  <c r="B295" i="21"/>
  <c r="E295" i="21"/>
  <c r="AK295" i="21" s="1"/>
  <c r="AF300" i="14" s="1"/>
  <c r="O295" i="21"/>
  <c r="AU295" i="21" s="1"/>
  <c r="AP300" i="14" s="1"/>
  <c r="J295" i="21"/>
  <c r="AP295" i="21" s="1"/>
  <c r="C287" i="28"/>
  <c r="B287" i="28"/>
  <c r="P279" i="21"/>
  <c r="AV279" i="21" s="1"/>
  <c r="AQ284" i="14" s="1"/>
  <c r="L279" i="21"/>
  <c r="AR279" i="21" s="1"/>
  <c r="AM284" i="14" s="1"/>
  <c r="H279" i="21"/>
  <c r="AN279" i="21" s="1"/>
  <c r="AI284" i="14" s="1"/>
  <c r="D279" i="21"/>
  <c r="AJ279" i="21" s="1"/>
  <c r="Q279" i="21"/>
  <c r="AW279" i="21" s="1"/>
  <c r="K279" i="21"/>
  <c r="AQ279" i="21" s="1"/>
  <c r="AL284" i="14" s="1"/>
  <c r="F279" i="21"/>
  <c r="AL279" i="21" s="1"/>
  <c r="AG284" i="14" s="1"/>
  <c r="S279" i="21"/>
  <c r="AY279" i="21" s="1"/>
  <c r="AT284" i="14" s="1"/>
  <c r="N279" i="21"/>
  <c r="AT279" i="21" s="1"/>
  <c r="AO284" i="14" s="1"/>
  <c r="I279" i="21"/>
  <c r="AO279" i="21" s="1"/>
  <c r="AJ284" i="14" s="1"/>
  <c r="C279" i="21"/>
  <c r="R279" i="21"/>
  <c r="AX279" i="21" s="1"/>
  <c r="AS284" i="14" s="1"/>
  <c r="M279" i="21"/>
  <c r="AS279" i="21" s="1"/>
  <c r="AN284" i="14" s="1"/>
  <c r="G279" i="21"/>
  <c r="AM279" i="21" s="1"/>
  <c r="AH284" i="14" s="1"/>
  <c r="B279" i="21"/>
  <c r="J279" i="21"/>
  <c r="AP279" i="21" s="1"/>
  <c r="AK284" i="14" s="1"/>
  <c r="E279" i="21"/>
  <c r="AK279" i="21" s="1"/>
  <c r="AF284" i="14" s="1"/>
  <c r="O279" i="21"/>
  <c r="AU279" i="21" s="1"/>
  <c r="AP284" i="14" s="1"/>
  <c r="C271" i="28"/>
  <c r="B271" i="28"/>
  <c r="P263" i="21"/>
  <c r="AV263" i="21" s="1"/>
  <c r="AQ268" i="14" s="1"/>
  <c r="L263" i="21"/>
  <c r="AR263" i="21" s="1"/>
  <c r="AM268" i="14" s="1"/>
  <c r="H263" i="21"/>
  <c r="AN263" i="21" s="1"/>
  <c r="AI268" i="14" s="1"/>
  <c r="D263" i="21"/>
  <c r="AJ263" i="21" s="1"/>
  <c r="AE268" i="14" s="1"/>
  <c r="Q263" i="21"/>
  <c r="AW263" i="21" s="1"/>
  <c r="AR268" i="14" s="1"/>
  <c r="K263" i="21"/>
  <c r="AQ263" i="21" s="1"/>
  <c r="AL268" i="14" s="1"/>
  <c r="F263" i="21"/>
  <c r="AL263" i="21" s="1"/>
  <c r="AG268" i="14" s="1"/>
  <c r="S263" i="21"/>
  <c r="AY263" i="21" s="1"/>
  <c r="AT268" i="14" s="1"/>
  <c r="N263" i="21"/>
  <c r="AT263" i="21" s="1"/>
  <c r="AO268" i="14" s="1"/>
  <c r="I263" i="21"/>
  <c r="AO263" i="21" s="1"/>
  <c r="AJ268" i="14" s="1"/>
  <c r="C263" i="21"/>
  <c r="R263" i="21"/>
  <c r="AX263" i="21" s="1"/>
  <c r="AS268" i="14" s="1"/>
  <c r="M263" i="21"/>
  <c r="AS263" i="21" s="1"/>
  <c r="AN268" i="14" s="1"/>
  <c r="G263" i="21"/>
  <c r="AM263" i="21" s="1"/>
  <c r="B263" i="21"/>
  <c r="O263" i="21"/>
  <c r="AU263" i="21" s="1"/>
  <c r="AP268" i="14" s="1"/>
  <c r="J263" i="21"/>
  <c r="AP263" i="21" s="1"/>
  <c r="AK268" i="14" s="1"/>
  <c r="E263" i="21"/>
  <c r="AK263" i="21" s="1"/>
  <c r="AF268" i="14" s="1"/>
  <c r="C255" i="28"/>
  <c r="B255" i="28"/>
  <c r="P247" i="21"/>
  <c r="AV247" i="21" s="1"/>
  <c r="L247" i="21"/>
  <c r="AR247" i="21" s="1"/>
  <c r="H247" i="21"/>
  <c r="AN247" i="21" s="1"/>
  <c r="D247" i="21"/>
  <c r="AJ247" i="21" s="1"/>
  <c r="AE251" i="14" s="1"/>
  <c r="Q247" i="21"/>
  <c r="AW247" i="21" s="1"/>
  <c r="K247" i="21"/>
  <c r="AQ247" i="21" s="1"/>
  <c r="F247" i="21"/>
  <c r="AL247" i="21" s="1"/>
  <c r="AG251" i="14" s="1"/>
  <c r="S247" i="21"/>
  <c r="AY247" i="21" s="1"/>
  <c r="N247" i="21"/>
  <c r="AT247" i="21" s="1"/>
  <c r="I247" i="21"/>
  <c r="AO247" i="21" s="1"/>
  <c r="C247" i="21"/>
  <c r="R247" i="21"/>
  <c r="AX247" i="21" s="1"/>
  <c r="M247" i="21"/>
  <c r="AS247" i="21" s="1"/>
  <c r="G247" i="21"/>
  <c r="AM247" i="21" s="1"/>
  <c r="B247" i="21"/>
  <c r="O247" i="21"/>
  <c r="AU247" i="21" s="1"/>
  <c r="J247" i="21"/>
  <c r="AP247" i="21" s="1"/>
  <c r="E247" i="21"/>
  <c r="AK247" i="21" s="1"/>
  <c r="C239" i="28"/>
  <c r="B239" i="28"/>
  <c r="P231" i="21"/>
  <c r="AV231" i="21" s="1"/>
  <c r="L231" i="21"/>
  <c r="AR231" i="21" s="1"/>
  <c r="H231" i="21"/>
  <c r="AN231" i="21" s="1"/>
  <c r="D231" i="21"/>
  <c r="AJ231" i="21" s="1"/>
  <c r="Q231" i="21"/>
  <c r="AW231" i="21" s="1"/>
  <c r="K231" i="21"/>
  <c r="AQ231" i="21" s="1"/>
  <c r="F231" i="21"/>
  <c r="AL231" i="21" s="1"/>
  <c r="S231" i="21"/>
  <c r="AY231" i="21" s="1"/>
  <c r="N231" i="21"/>
  <c r="AT231" i="21" s="1"/>
  <c r="I231" i="21"/>
  <c r="AO231" i="21" s="1"/>
  <c r="C231" i="21"/>
  <c r="R231" i="21"/>
  <c r="AX231" i="21" s="1"/>
  <c r="M231" i="21"/>
  <c r="AS231" i="21" s="1"/>
  <c r="G231" i="21"/>
  <c r="AM231" i="21" s="1"/>
  <c r="B231" i="21"/>
  <c r="E231" i="21"/>
  <c r="AK231" i="21" s="1"/>
  <c r="O231" i="21"/>
  <c r="AU231" i="21" s="1"/>
  <c r="J231" i="21"/>
  <c r="AP231" i="21" s="1"/>
  <c r="C223" i="28"/>
  <c r="B223" i="28"/>
  <c r="P215" i="21"/>
  <c r="AV215" i="21" s="1"/>
  <c r="AQ219" i="14" s="1"/>
  <c r="L215" i="21"/>
  <c r="AR215" i="21" s="1"/>
  <c r="AM219" i="14" s="1"/>
  <c r="H215" i="21"/>
  <c r="AN215" i="21" s="1"/>
  <c r="AI219" i="14" s="1"/>
  <c r="D215" i="21"/>
  <c r="AJ215" i="21" s="1"/>
  <c r="Q215" i="21"/>
  <c r="AW215" i="21" s="1"/>
  <c r="K215" i="21"/>
  <c r="AQ215" i="21" s="1"/>
  <c r="AL219" i="14" s="1"/>
  <c r="F215" i="21"/>
  <c r="AL215" i="21" s="1"/>
  <c r="AG219" i="14" s="1"/>
  <c r="S215" i="21"/>
  <c r="AY215" i="21" s="1"/>
  <c r="N215" i="21"/>
  <c r="AT215" i="21" s="1"/>
  <c r="I215" i="21"/>
  <c r="AO215" i="21" s="1"/>
  <c r="C215" i="21"/>
  <c r="R215" i="21"/>
  <c r="AX215" i="21" s="1"/>
  <c r="M215" i="21"/>
  <c r="AS215" i="21" s="1"/>
  <c r="G215" i="21"/>
  <c r="AM215" i="21" s="1"/>
  <c r="AH219" i="14" s="1"/>
  <c r="B215" i="21"/>
  <c r="J215" i="21"/>
  <c r="AP215" i="21" s="1"/>
  <c r="AK219" i="14" s="1"/>
  <c r="E215" i="21"/>
  <c r="AK215" i="21" s="1"/>
  <c r="O215" i="21"/>
  <c r="AU215" i="21" s="1"/>
  <c r="AP219" i="14" s="1"/>
  <c r="C207" i="28"/>
  <c r="B207" i="28"/>
  <c r="P199" i="21"/>
  <c r="AV199" i="21" s="1"/>
  <c r="L199" i="21"/>
  <c r="AR199" i="21" s="1"/>
  <c r="H199" i="21"/>
  <c r="AN199" i="21" s="1"/>
  <c r="D199" i="21"/>
  <c r="AJ199" i="21" s="1"/>
  <c r="Q199" i="21"/>
  <c r="AW199" i="21" s="1"/>
  <c r="K199" i="21"/>
  <c r="AQ199" i="21" s="1"/>
  <c r="F199" i="21"/>
  <c r="AL199" i="21" s="1"/>
  <c r="S199" i="21"/>
  <c r="AY199" i="21" s="1"/>
  <c r="N199" i="21"/>
  <c r="AT199" i="21" s="1"/>
  <c r="I199" i="21"/>
  <c r="AO199" i="21" s="1"/>
  <c r="C199" i="21"/>
  <c r="R199" i="21"/>
  <c r="AX199" i="21" s="1"/>
  <c r="M199" i="21"/>
  <c r="AS199" i="21" s="1"/>
  <c r="G199" i="21"/>
  <c r="AM199" i="21" s="1"/>
  <c r="B199" i="21"/>
  <c r="O199" i="21"/>
  <c r="AU199" i="21" s="1"/>
  <c r="J199" i="21"/>
  <c r="AP199" i="21" s="1"/>
  <c r="E199" i="21"/>
  <c r="AK199" i="21" s="1"/>
  <c r="C191" i="28"/>
  <c r="B191" i="28"/>
  <c r="P183" i="21"/>
  <c r="AV183" i="21" s="1"/>
  <c r="L183" i="21"/>
  <c r="AR183" i="21" s="1"/>
  <c r="H183" i="21"/>
  <c r="AN183" i="21" s="1"/>
  <c r="AI187" i="14" s="1"/>
  <c r="D183" i="21"/>
  <c r="AJ183" i="21" s="1"/>
  <c r="AE187" i="14" s="1"/>
  <c r="Q183" i="21"/>
  <c r="AW183" i="21" s="1"/>
  <c r="AR187" i="14" s="1"/>
  <c r="K183" i="21"/>
  <c r="AQ183" i="21" s="1"/>
  <c r="F183" i="21"/>
  <c r="AL183" i="21" s="1"/>
  <c r="AG187" i="14" s="1"/>
  <c r="S183" i="21"/>
  <c r="AY183" i="21" s="1"/>
  <c r="AT187" i="14" s="1"/>
  <c r="N183" i="21"/>
  <c r="AT183" i="21" s="1"/>
  <c r="AO187" i="14" s="1"/>
  <c r="I183" i="21"/>
  <c r="AO183" i="21" s="1"/>
  <c r="AJ187" i="14" s="1"/>
  <c r="C183" i="21"/>
  <c r="R183" i="21"/>
  <c r="AX183" i="21" s="1"/>
  <c r="M183" i="21"/>
  <c r="AS183" i="21" s="1"/>
  <c r="AN187" i="14" s="1"/>
  <c r="G183" i="21"/>
  <c r="AM183" i="21" s="1"/>
  <c r="B183" i="21"/>
  <c r="O183" i="21"/>
  <c r="AU183" i="21" s="1"/>
  <c r="AP187" i="14" s="1"/>
  <c r="J183" i="21"/>
  <c r="AP183" i="21" s="1"/>
  <c r="E183" i="21"/>
  <c r="AK183" i="21" s="1"/>
  <c r="AF187" i="14" s="1"/>
  <c r="C175" i="28"/>
  <c r="B175" i="28"/>
  <c r="P167" i="21"/>
  <c r="AV167" i="21" s="1"/>
  <c r="AQ171" i="14" s="1"/>
  <c r="L167" i="21"/>
  <c r="AR167" i="21" s="1"/>
  <c r="H167" i="21"/>
  <c r="AN167" i="21" s="1"/>
  <c r="AI171" i="14" s="1"/>
  <c r="D167" i="21"/>
  <c r="AJ167" i="21" s="1"/>
  <c r="AE171" i="14" s="1"/>
  <c r="Q167" i="21"/>
  <c r="AW167" i="21" s="1"/>
  <c r="AR171" i="14" s="1"/>
  <c r="K167" i="21"/>
  <c r="AQ167" i="21" s="1"/>
  <c r="F167" i="21"/>
  <c r="AL167" i="21" s="1"/>
  <c r="AG171" i="14" s="1"/>
  <c r="S167" i="21"/>
  <c r="AY167" i="21" s="1"/>
  <c r="N167" i="21"/>
  <c r="AT167" i="21" s="1"/>
  <c r="AO171" i="14" s="1"/>
  <c r="I167" i="21"/>
  <c r="AO167" i="21" s="1"/>
  <c r="AJ171" i="14" s="1"/>
  <c r="C167" i="21"/>
  <c r="R167" i="21"/>
  <c r="AX167" i="21" s="1"/>
  <c r="AS171" i="14" s="1"/>
  <c r="M167" i="21"/>
  <c r="AS167" i="21" s="1"/>
  <c r="G167" i="21"/>
  <c r="AM167" i="21" s="1"/>
  <c r="AH171" i="14" s="1"/>
  <c r="B167" i="21"/>
  <c r="E167" i="21"/>
  <c r="AK167" i="21" s="1"/>
  <c r="AF171" i="14" s="1"/>
  <c r="O167" i="21"/>
  <c r="AU167" i="21" s="1"/>
  <c r="J167" i="21"/>
  <c r="AP167" i="21" s="1"/>
  <c r="AK171" i="14" s="1"/>
  <c r="C159" i="28"/>
  <c r="B159" i="28"/>
  <c r="P151" i="21"/>
  <c r="AV151" i="21" s="1"/>
  <c r="L151" i="21"/>
  <c r="AR151" i="21" s="1"/>
  <c r="H151" i="21"/>
  <c r="AN151" i="21" s="1"/>
  <c r="D151" i="21"/>
  <c r="AJ151" i="21" s="1"/>
  <c r="Q151" i="21"/>
  <c r="AW151" i="21" s="1"/>
  <c r="K151" i="21"/>
  <c r="AQ151" i="21" s="1"/>
  <c r="F151" i="21"/>
  <c r="AL151" i="21" s="1"/>
  <c r="S151" i="21"/>
  <c r="AY151" i="21" s="1"/>
  <c r="N151" i="21"/>
  <c r="AT151" i="21" s="1"/>
  <c r="I151" i="21"/>
  <c r="AO151" i="21" s="1"/>
  <c r="C151" i="21"/>
  <c r="R151" i="21"/>
  <c r="AX151" i="21" s="1"/>
  <c r="M151" i="21"/>
  <c r="AS151" i="21" s="1"/>
  <c r="G151" i="21"/>
  <c r="AM151" i="21" s="1"/>
  <c r="B151" i="21"/>
  <c r="J151" i="21"/>
  <c r="AP151" i="21" s="1"/>
  <c r="E151" i="21"/>
  <c r="AK151" i="21" s="1"/>
  <c r="O151" i="21"/>
  <c r="AU151" i="21" s="1"/>
  <c r="C143" i="28"/>
  <c r="B143" i="28"/>
  <c r="P135" i="21"/>
  <c r="AV135" i="21" s="1"/>
  <c r="L135" i="21"/>
  <c r="AR135" i="21" s="1"/>
  <c r="H135" i="21"/>
  <c r="AN135" i="21" s="1"/>
  <c r="D135" i="21"/>
  <c r="AJ135" i="21" s="1"/>
  <c r="Q135" i="21"/>
  <c r="AW135" i="21" s="1"/>
  <c r="K135" i="21"/>
  <c r="AQ135" i="21" s="1"/>
  <c r="F135" i="21"/>
  <c r="AL135" i="21" s="1"/>
  <c r="S135" i="21"/>
  <c r="AY135" i="21" s="1"/>
  <c r="N135" i="21"/>
  <c r="AT135" i="21" s="1"/>
  <c r="I135" i="21"/>
  <c r="AO135" i="21" s="1"/>
  <c r="C135" i="21"/>
  <c r="R135" i="21"/>
  <c r="AX135" i="21" s="1"/>
  <c r="M135" i="21"/>
  <c r="AS135" i="21" s="1"/>
  <c r="G135" i="21"/>
  <c r="AM135" i="21" s="1"/>
  <c r="B135" i="21"/>
  <c r="O135" i="21"/>
  <c r="AU135" i="21" s="1"/>
  <c r="J135" i="21"/>
  <c r="AP135" i="21" s="1"/>
  <c r="E135" i="21"/>
  <c r="AK135" i="21" s="1"/>
  <c r="C127" i="28"/>
  <c r="B127" i="28"/>
  <c r="P119" i="21"/>
  <c r="AV119" i="21" s="1"/>
  <c r="L119" i="21"/>
  <c r="AR119" i="21" s="1"/>
  <c r="H119" i="21"/>
  <c r="AN119" i="21" s="1"/>
  <c r="D119" i="21"/>
  <c r="AJ119" i="21" s="1"/>
  <c r="Q119" i="21"/>
  <c r="AW119" i="21" s="1"/>
  <c r="K119" i="21"/>
  <c r="AQ119" i="21" s="1"/>
  <c r="F119" i="21"/>
  <c r="AL119" i="21" s="1"/>
  <c r="S119" i="21"/>
  <c r="AY119" i="21" s="1"/>
  <c r="N119" i="21"/>
  <c r="AT119" i="21" s="1"/>
  <c r="I119" i="21"/>
  <c r="AO119" i="21" s="1"/>
  <c r="C119" i="21"/>
  <c r="R119" i="21"/>
  <c r="AX119" i="21" s="1"/>
  <c r="M119" i="21"/>
  <c r="AS119" i="21" s="1"/>
  <c r="G119" i="21"/>
  <c r="AM119" i="21" s="1"/>
  <c r="B119" i="21"/>
  <c r="O119" i="21"/>
  <c r="AU119" i="21" s="1"/>
  <c r="J119" i="21"/>
  <c r="AP119" i="21" s="1"/>
  <c r="E119" i="21"/>
  <c r="AK119" i="21" s="1"/>
  <c r="C111" i="28"/>
  <c r="B111" i="28"/>
  <c r="Q103" i="21"/>
  <c r="AW103" i="21" s="1"/>
  <c r="M103" i="21"/>
  <c r="AS103" i="21" s="1"/>
  <c r="I103" i="21"/>
  <c r="AO103" i="21" s="1"/>
  <c r="E103" i="21"/>
  <c r="AK103" i="21" s="1"/>
  <c r="S103" i="21"/>
  <c r="AY103" i="21" s="1"/>
  <c r="O103" i="21"/>
  <c r="AU103" i="21" s="1"/>
  <c r="K103" i="21"/>
  <c r="AQ103" i="21" s="1"/>
  <c r="G103" i="21"/>
  <c r="AM103" i="21" s="1"/>
  <c r="C103" i="21"/>
  <c r="R103" i="21"/>
  <c r="AX103" i="21" s="1"/>
  <c r="N103" i="21"/>
  <c r="AT103" i="21" s="1"/>
  <c r="J103" i="21"/>
  <c r="AP103" i="21" s="1"/>
  <c r="F103" i="21"/>
  <c r="AL103" i="21" s="1"/>
  <c r="B103" i="21"/>
  <c r="L103" i="21"/>
  <c r="AR103" i="21" s="1"/>
  <c r="H103" i="21"/>
  <c r="AN103" i="21" s="1"/>
  <c r="D103" i="21"/>
  <c r="AJ103" i="21" s="1"/>
  <c r="P103" i="21"/>
  <c r="AV103" i="21" s="1"/>
  <c r="C95" i="28"/>
  <c r="B95" i="28"/>
  <c r="Q87" i="21"/>
  <c r="AW87" i="21" s="1"/>
  <c r="M87" i="21"/>
  <c r="AS87" i="21" s="1"/>
  <c r="I87" i="21"/>
  <c r="AO87" i="21" s="1"/>
  <c r="E87" i="21"/>
  <c r="AK87" i="21" s="1"/>
  <c r="S87" i="21"/>
  <c r="AY87" i="21" s="1"/>
  <c r="O87" i="21"/>
  <c r="AU87" i="21" s="1"/>
  <c r="K87" i="21"/>
  <c r="AQ87" i="21" s="1"/>
  <c r="G87" i="21"/>
  <c r="AM87" i="21" s="1"/>
  <c r="C87" i="21"/>
  <c r="R87" i="21"/>
  <c r="AX87" i="21" s="1"/>
  <c r="N87" i="21"/>
  <c r="AT87" i="21" s="1"/>
  <c r="J87" i="21"/>
  <c r="AP87" i="21" s="1"/>
  <c r="F87" i="21"/>
  <c r="AL87" i="21" s="1"/>
  <c r="B87" i="21"/>
  <c r="L87" i="21"/>
  <c r="AR87" i="21" s="1"/>
  <c r="H87" i="21"/>
  <c r="AN87" i="21" s="1"/>
  <c r="D87" i="21"/>
  <c r="AJ87" i="21" s="1"/>
  <c r="P87" i="21"/>
  <c r="AV87" i="21" s="1"/>
  <c r="Q79" i="21"/>
  <c r="AW79" i="21" s="1"/>
  <c r="M79" i="21"/>
  <c r="AS79" i="21" s="1"/>
  <c r="I79" i="21"/>
  <c r="AO79" i="21" s="1"/>
  <c r="E79" i="21"/>
  <c r="AK79" i="21" s="1"/>
  <c r="S79" i="21"/>
  <c r="AY79" i="21" s="1"/>
  <c r="O79" i="21"/>
  <c r="AU79" i="21" s="1"/>
  <c r="K79" i="21"/>
  <c r="AQ79" i="21" s="1"/>
  <c r="G79" i="21"/>
  <c r="AM79" i="21" s="1"/>
  <c r="C79" i="21"/>
  <c r="R79" i="21"/>
  <c r="AX79" i="21" s="1"/>
  <c r="N79" i="21"/>
  <c r="AT79" i="21" s="1"/>
  <c r="J79" i="21"/>
  <c r="AP79" i="21" s="1"/>
  <c r="F79" i="21"/>
  <c r="AL79" i="21" s="1"/>
  <c r="B79" i="21"/>
  <c r="D79" i="21"/>
  <c r="AJ79" i="21" s="1"/>
  <c r="P79" i="21"/>
  <c r="AV79" i="21" s="1"/>
  <c r="L79" i="21"/>
  <c r="AR79" i="21" s="1"/>
  <c r="H79" i="21"/>
  <c r="AN79" i="21" s="1"/>
  <c r="Q71" i="21"/>
  <c r="AW71" i="21" s="1"/>
  <c r="M71" i="21"/>
  <c r="AS71" i="21" s="1"/>
  <c r="I71" i="21"/>
  <c r="AO71" i="21" s="1"/>
  <c r="E71" i="21"/>
  <c r="AK71" i="21" s="1"/>
  <c r="S71" i="21"/>
  <c r="AY71" i="21" s="1"/>
  <c r="O71" i="21"/>
  <c r="AU71" i="21" s="1"/>
  <c r="K71" i="21"/>
  <c r="AQ71" i="21" s="1"/>
  <c r="G71" i="21"/>
  <c r="AM71" i="21" s="1"/>
  <c r="AH73" i="14" s="1"/>
  <c r="C71" i="21"/>
  <c r="R71" i="21"/>
  <c r="AX71" i="21" s="1"/>
  <c r="N71" i="21"/>
  <c r="AT71" i="21" s="1"/>
  <c r="AO73" i="14" s="1"/>
  <c r="J71" i="21"/>
  <c r="AP71" i="21" s="1"/>
  <c r="F71" i="21"/>
  <c r="AL71" i="21" s="1"/>
  <c r="B71" i="21"/>
  <c r="L71" i="21"/>
  <c r="AR71" i="21" s="1"/>
  <c r="H71" i="21"/>
  <c r="AN71" i="21" s="1"/>
  <c r="D71" i="21"/>
  <c r="AJ71" i="21" s="1"/>
  <c r="P71" i="21"/>
  <c r="AV71" i="21" s="1"/>
  <c r="C63" i="28"/>
  <c r="B63" i="28"/>
  <c r="Q55" i="21"/>
  <c r="AW55" i="21" s="1"/>
  <c r="M55" i="21"/>
  <c r="AS55" i="21" s="1"/>
  <c r="I55" i="21"/>
  <c r="AO55" i="21" s="1"/>
  <c r="E55" i="21"/>
  <c r="AK55" i="21" s="1"/>
  <c r="S55" i="21"/>
  <c r="AY55" i="21" s="1"/>
  <c r="O55" i="21"/>
  <c r="AU55" i="21" s="1"/>
  <c r="K55" i="21"/>
  <c r="AQ55" i="21" s="1"/>
  <c r="G55" i="21"/>
  <c r="AM55" i="21" s="1"/>
  <c r="C55" i="21"/>
  <c r="R55" i="21"/>
  <c r="AX55" i="21" s="1"/>
  <c r="N55" i="21"/>
  <c r="AT55" i="21" s="1"/>
  <c r="J55" i="21"/>
  <c r="AP55" i="21" s="1"/>
  <c r="F55" i="21"/>
  <c r="AL55" i="21" s="1"/>
  <c r="B55" i="21"/>
  <c r="L55" i="21"/>
  <c r="AR55" i="21" s="1"/>
  <c r="AM56" i="14" s="1"/>
  <c r="H55" i="21"/>
  <c r="AN55" i="21" s="1"/>
  <c r="D55" i="21"/>
  <c r="AJ55" i="21" s="1"/>
  <c r="P55" i="21"/>
  <c r="AV55" i="21" s="1"/>
  <c r="Q47" i="21"/>
  <c r="AW47" i="21" s="1"/>
  <c r="M47" i="21"/>
  <c r="AS47" i="21" s="1"/>
  <c r="I47" i="21"/>
  <c r="AO47" i="21" s="1"/>
  <c r="E47" i="21"/>
  <c r="AK47" i="21" s="1"/>
  <c r="S47" i="21"/>
  <c r="AY47" i="21" s="1"/>
  <c r="O47" i="21"/>
  <c r="AU47" i="21" s="1"/>
  <c r="K47" i="21"/>
  <c r="AQ47" i="21" s="1"/>
  <c r="G47" i="21"/>
  <c r="AM47" i="21" s="1"/>
  <c r="C47" i="21"/>
  <c r="R47" i="21"/>
  <c r="AX47" i="21" s="1"/>
  <c r="N47" i="21"/>
  <c r="AT47" i="21" s="1"/>
  <c r="J47" i="21"/>
  <c r="AP47" i="21" s="1"/>
  <c r="F47" i="21"/>
  <c r="AL47" i="21" s="1"/>
  <c r="B47" i="21"/>
  <c r="D47" i="21"/>
  <c r="AJ47" i="21" s="1"/>
  <c r="P47" i="21"/>
  <c r="AV47" i="21" s="1"/>
  <c r="L47" i="21"/>
  <c r="AR47" i="21" s="1"/>
  <c r="H47" i="21"/>
  <c r="AN47" i="21" s="1"/>
  <c r="Q39" i="21"/>
  <c r="AW39" i="21" s="1"/>
  <c r="M39" i="21"/>
  <c r="AS39" i="21" s="1"/>
  <c r="AN40" i="14" s="1"/>
  <c r="I39" i="21"/>
  <c r="AO39" i="21" s="1"/>
  <c r="E39" i="21"/>
  <c r="AK39" i="21" s="1"/>
  <c r="S39" i="21"/>
  <c r="AY39" i="21" s="1"/>
  <c r="AT40" i="14" s="1"/>
  <c r="O39" i="21"/>
  <c r="AU39" i="21" s="1"/>
  <c r="AP40" i="14" s="1"/>
  <c r="K39" i="21"/>
  <c r="AQ39" i="21" s="1"/>
  <c r="AL40" i="14" s="1"/>
  <c r="G39" i="21"/>
  <c r="AM39" i="21" s="1"/>
  <c r="AH40" i="14" s="1"/>
  <c r="C39" i="21"/>
  <c r="R39" i="21"/>
  <c r="AX39" i="21" s="1"/>
  <c r="AS40" i="14" s="1"/>
  <c r="N39" i="21"/>
  <c r="AT39" i="21" s="1"/>
  <c r="J39" i="21"/>
  <c r="AP39" i="21" s="1"/>
  <c r="F39" i="21"/>
  <c r="AL39" i="21" s="1"/>
  <c r="AG40" i="14" s="1"/>
  <c r="B39" i="21"/>
  <c r="L39" i="21"/>
  <c r="AR39" i="21" s="1"/>
  <c r="AM40" i="14" s="1"/>
  <c r="H39" i="21"/>
  <c r="AN39" i="21" s="1"/>
  <c r="AI40" i="14" s="1"/>
  <c r="D39" i="21"/>
  <c r="AJ39" i="21" s="1"/>
  <c r="AE40" i="14" s="1"/>
  <c r="P39" i="21"/>
  <c r="AV39" i="21" s="1"/>
  <c r="C29" i="22"/>
  <c r="D29" i="22"/>
  <c r="F29" i="22" s="1"/>
  <c r="B29" i="22"/>
  <c r="C23" i="28"/>
  <c r="B23" i="28"/>
  <c r="C13" i="22"/>
  <c r="D13" i="22"/>
  <c r="F13" i="22" s="1"/>
  <c r="B13" i="22"/>
  <c r="C5" i="22"/>
  <c r="D5" i="22"/>
  <c r="B5" i="22"/>
  <c r="C316" i="22"/>
  <c r="D316" i="22"/>
  <c r="F316" i="22" s="1"/>
  <c r="B316" i="22"/>
  <c r="C300" i="22"/>
  <c r="D300" i="22"/>
  <c r="F300" i="22" s="1"/>
  <c r="B300" i="22"/>
  <c r="C284" i="22"/>
  <c r="D284" i="22"/>
  <c r="F284" i="22" s="1"/>
  <c r="B284" i="22"/>
  <c r="C268" i="22"/>
  <c r="D268" i="22"/>
  <c r="F268" i="22" s="1"/>
  <c r="B268" i="22"/>
  <c r="C252" i="22"/>
  <c r="D252" i="22"/>
  <c r="F252" i="22" s="1"/>
  <c r="B252" i="22"/>
  <c r="C236" i="22"/>
  <c r="D236" i="22"/>
  <c r="F236" i="22" s="1"/>
  <c r="B236" i="22"/>
  <c r="C220" i="22"/>
  <c r="D220" i="22"/>
  <c r="F220" i="22" s="1"/>
  <c r="B220" i="22"/>
  <c r="C204" i="22"/>
  <c r="D204" i="22"/>
  <c r="F204" i="22" s="1"/>
  <c r="B204" i="22"/>
  <c r="C188" i="22"/>
  <c r="D188" i="22"/>
  <c r="F188" i="22" s="1"/>
  <c r="B188" i="22"/>
  <c r="C172" i="22"/>
  <c r="D172" i="22"/>
  <c r="F172" i="22" s="1"/>
  <c r="B172" i="22"/>
  <c r="C156" i="22"/>
  <c r="D156" i="22"/>
  <c r="F156" i="22" s="1"/>
  <c r="B156" i="22"/>
  <c r="C140" i="22"/>
  <c r="D140" i="22"/>
  <c r="F140" i="22" s="1"/>
  <c r="B140" i="22"/>
  <c r="C124" i="22"/>
  <c r="D124" i="22"/>
  <c r="F124" i="22" s="1"/>
  <c r="B124" i="22"/>
  <c r="C108" i="22"/>
  <c r="D108" i="22"/>
  <c r="F108" i="22" s="1"/>
  <c r="B108" i="22"/>
  <c r="P94" i="21"/>
  <c r="AV94" i="21" s="1"/>
  <c r="L94" i="21"/>
  <c r="AR94" i="21" s="1"/>
  <c r="H94" i="21"/>
  <c r="AN94" i="21" s="1"/>
  <c r="D94" i="21"/>
  <c r="AJ94" i="21" s="1"/>
  <c r="R94" i="21"/>
  <c r="AX94" i="21" s="1"/>
  <c r="N94" i="21"/>
  <c r="AT94" i="21" s="1"/>
  <c r="AO97" i="14" s="1"/>
  <c r="J94" i="21"/>
  <c r="AP94" i="21" s="1"/>
  <c r="AK97" i="14" s="1"/>
  <c r="F94" i="21"/>
  <c r="AL94" i="21" s="1"/>
  <c r="B94" i="21"/>
  <c r="Q94" i="21"/>
  <c r="AW94" i="21" s="1"/>
  <c r="M94" i="21"/>
  <c r="AS94" i="21" s="1"/>
  <c r="AN97" i="14" s="1"/>
  <c r="I94" i="21"/>
  <c r="AO94" i="21" s="1"/>
  <c r="AJ97" i="14" s="1"/>
  <c r="E94" i="21"/>
  <c r="AK94" i="21" s="1"/>
  <c r="AF97" i="14" s="1"/>
  <c r="G94" i="21"/>
  <c r="AM94" i="21" s="1"/>
  <c r="S94" i="21"/>
  <c r="AY94" i="21" s="1"/>
  <c r="C94" i="21"/>
  <c r="O94" i="21"/>
  <c r="AU94" i="21" s="1"/>
  <c r="AP97" i="14" s="1"/>
  <c r="K94" i="21"/>
  <c r="AQ94" i="21" s="1"/>
  <c r="C78" i="28"/>
  <c r="B78" i="28"/>
  <c r="P62" i="21"/>
  <c r="AV62" i="21" s="1"/>
  <c r="L62" i="21"/>
  <c r="AR62" i="21" s="1"/>
  <c r="H62" i="21"/>
  <c r="AN62" i="21" s="1"/>
  <c r="D62" i="21"/>
  <c r="AJ62" i="21" s="1"/>
  <c r="R62" i="21"/>
  <c r="AX62" i="21" s="1"/>
  <c r="N62" i="21"/>
  <c r="AT62" i="21" s="1"/>
  <c r="J62" i="21"/>
  <c r="AP62" i="21" s="1"/>
  <c r="F62" i="21"/>
  <c r="AL62" i="21" s="1"/>
  <c r="B62" i="21"/>
  <c r="Q62" i="21"/>
  <c r="AW62" i="21" s="1"/>
  <c r="M62" i="21"/>
  <c r="AS62" i="21" s="1"/>
  <c r="I62" i="21"/>
  <c r="AO62" i="21" s="1"/>
  <c r="E62" i="21"/>
  <c r="AK62" i="21" s="1"/>
  <c r="G62" i="21"/>
  <c r="AM62" i="21" s="1"/>
  <c r="S62" i="21"/>
  <c r="AY62" i="21" s="1"/>
  <c r="C62" i="21"/>
  <c r="O62" i="21"/>
  <c r="AU62" i="21" s="1"/>
  <c r="K62" i="21"/>
  <c r="AQ62" i="21" s="1"/>
  <c r="C46" i="28"/>
  <c r="B46" i="28"/>
  <c r="Q272" i="21"/>
  <c r="AW272" i="21" s="1"/>
  <c r="AR277" i="14" s="1"/>
  <c r="M272" i="21"/>
  <c r="AS272" i="21" s="1"/>
  <c r="AN277" i="14" s="1"/>
  <c r="I272" i="21"/>
  <c r="AO272" i="21" s="1"/>
  <c r="AJ277" i="14" s="1"/>
  <c r="E272" i="21"/>
  <c r="AK272" i="21" s="1"/>
  <c r="AF277" i="14" s="1"/>
  <c r="P272" i="21"/>
  <c r="AV272" i="21" s="1"/>
  <c r="AQ277" i="14" s="1"/>
  <c r="K272" i="21"/>
  <c r="AQ272" i="21" s="1"/>
  <c r="AL277" i="14" s="1"/>
  <c r="F272" i="21"/>
  <c r="AL272" i="21" s="1"/>
  <c r="AG277" i="14" s="1"/>
  <c r="S272" i="21"/>
  <c r="AY272" i="21" s="1"/>
  <c r="AT277" i="14" s="1"/>
  <c r="N272" i="21"/>
  <c r="AT272" i="21" s="1"/>
  <c r="AO277" i="14" s="1"/>
  <c r="H272" i="21"/>
  <c r="AN272" i="21" s="1"/>
  <c r="AI277" i="14" s="1"/>
  <c r="C272" i="21"/>
  <c r="R272" i="21"/>
  <c r="AX272" i="21" s="1"/>
  <c r="AS277" i="14" s="1"/>
  <c r="L272" i="21"/>
  <c r="AR272" i="21" s="1"/>
  <c r="AM277" i="14" s="1"/>
  <c r="G272" i="21"/>
  <c r="AM272" i="21" s="1"/>
  <c r="AH277" i="14" s="1"/>
  <c r="B272" i="21"/>
  <c r="O272" i="21"/>
  <c r="AU272" i="21" s="1"/>
  <c r="AP277" i="14" s="1"/>
  <c r="J272" i="21"/>
  <c r="AP272" i="21" s="1"/>
  <c r="AK277" i="14" s="1"/>
  <c r="D272" i="21"/>
  <c r="AJ272" i="21" s="1"/>
  <c r="AE277" i="14" s="1"/>
  <c r="Q208" i="21"/>
  <c r="AW208" i="21" s="1"/>
  <c r="M208" i="21"/>
  <c r="AS208" i="21" s="1"/>
  <c r="AN212" i="14" s="1"/>
  <c r="I208" i="21"/>
  <c r="AO208" i="21" s="1"/>
  <c r="AJ212" i="14" s="1"/>
  <c r="E208" i="21"/>
  <c r="AK208" i="21" s="1"/>
  <c r="P208" i="21"/>
  <c r="AV208" i="21" s="1"/>
  <c r="K208" i="21"/>
  <c r="AQ208" i="21" s="1"/>
  <c r="F208" i="21"/>
  <c r="AL208" i="21" s="1"/>
  <c r="S208" i="21"/>
  <c r="AY208" i="21" s="1"/>
  <c r="N208" i="21"/>
  <c r="AT208" i="21" s="1"/>
  <c r="H208" i="21"/>
  <c r="AN208" i="21" s="1"/>
  <c r="C208" i="21"/>
  <c r="R208" i="21"/>
  <c r="AX208" i="21" s="1"/>
  <c r="L208" i="21"/>
  <c r="AR208" i="21" s="1"/>
  <c r="G208" i="21"/>
  <c r="AM208" i="21" s="1"/>
  <c r="B208" i="21"/>
  <c r="O208" i="21"/>
  <c r="AU208" i="21" s="1"/>
  <c r="J208" i="21"/>
  <c r="AP208" i="21" s="1"/>
  <c r="D208" i="21"/>
  <c r="AJ208" i="21" s="1"/>
  <c r="Q144" i="21"/>
  <c r="AW144" i="21" s="1"/>
  <c r="M144" i="21"/>
  <c r="AS144" i="21" s="1"/>
  <c r="I144" i="21"/>
  <c r="AO144" i="21" s="1"/>
  <c r="E144" i="21"/>
  <c r="AK144" i="21" s="1"/>
  <c r="P144" i="21"/>
  <c r="AV144" i="21" s="1"/>
  <c r="K144" i="21"/>
  <c r="AQ144" i="21" s="1"/>
  <c r="F144" i="21"/>
  <c r="AL144" i="21" s="1"/>
  <c r="S144" i="21"/>
  <c r="AY144" i="21" s="1"/>
  <c r="N144" i="21"/>
  <c r="AT144" i="21" s="1"/>
  <c r="H144" i="21"/>
  <c r="AN144" i="21" s="1"/>
  <c r="C144" i="21"/>
  <c r="R144" i="21"/>
  <c r="AX144" i="21" s="1"/>
  <c r="L144" i="21"/>
  <c r="AR144" i="21" s="1"/>
  <c r="G144" i="21"/>
  <c r="AM144" i="21" s="1"/>
  <c r="B144" i="21"/>
  <c r="O144" i="21"/>
  <c r="AU144" i="21" s="1"/>
  <c r="J144" i="21"/>
  <c r="AP144" i="21" s="1"/>
  <c r="D144" i="21"/>
  <c r="AJ144" i="21" s="1"/>
  <c r="I86" i="20"/>
  <c r="W86" i="20" s="1"/>
  <c r="E86" i="20"/>
  <c r="S86" i="20" s="1"/>
  <c r="H86" i="20"/>
  <c r="V86" i="20" s="1"/>
  <c r="D86" i="20"/>
  <c r="R86" i="20" s="1"/>
  <c r="G86" i="20"/>
  <c r="U86" i="20" s="1"/>
  <c r="C86" i="20"/>
  <c r="J86" i="20"/>
  <c r="X86" i="20" s="1"/>
  <c r="F86" i="20"/>
  <c r="T86" i="20" s="1"/>
  <c r="B86" i="20"/>
  <c r="I38" i="20"/>
  <c r="W38" i="20" s="1"/>
  <c r="E38" i="20"/>
  <c r="S38" i="20" s="1"/>
  <c r="H38" i="20"/>
  <c r="V38" i="20" s="1"/>
  <c r="G38" i="20"/>
  <c r="U38" i="20" s="1"/>
  <c r="C38" i="20"/>
  <c r="J38" i="20"/>
  <c r="X38" i="20" s="1"/>
  <c r="F38" i="20"/>
  <c r="T38" i="20" s="1"/>
  <c r="B38" i="20"/>
  <c r="D38" i="20"/>
  <c r="R38" i="20" s="1"/>
  <c r="I30" i="20"/>
  <c r="W30" i="20" s="1"/>
  <c r="E30" i="20"/>
  <c r="S30" i="20" s="1"/>
  <c r="H30" i="20"/>
  <c r="V30" i="20" s="1"/>
  <c r="D30" i="20"/>
  <c r="R30" i="20" s="1"/>
  <c r="G30" i="20"/>
  <c r="U30" i="20" s="1"/>
  <c r="C30" i="20"/>
  <c r="J30" i="20"/>
  <c r="X30" i="20" s="1"/>
  <c r="F30" i="20"/>
  <c r="T30" i="20" s="1"/>
  <c r="B30" i="20"/>
  <c r="I22" i="20"/>
  <c r="W22" i="20" s="1"/>
  <c r="E22" i="20"/>
  <c r="S22" i="20" s="1"/>
  <c r="G22" i="20"/>
  <c r="U22" i="20" s="1"/>
  <c r="C22" i="20"/>
  <c r="D22" i="20"/>
  <c r="R22" i="20" s="1"/>
  <c r="J22" i="20"/>
  <c r="X22" i="20" s="1"/>
  <c r="F22" i="20"/>
  <c r="T22" i="20" s="1"/>
  <c r="B22" i="20"/>
  <c r="H22" i="20"/>
  <c r="V22" i="20" s="1"/>
  <c r="C14" i="22"/>
  <c r="B14" i="22"/>
  <c r="D14" i="22"/>
  <c r="F14" i="22" s="1"/>
  <c r="B8" i="28"/>
  <c r="C8" i="28"/>
  <c r="Q280" i="21"/>
  <c r="AW280" i="21" s="1"/>
  <c r="M280" i="21"/>
  <c r="AS280" i="21" s="1"/>
  <c r="I280" i="21"/>
  <c r="AO280" i="21" s="1"/>
  <c r="E280" i="21"/>
  <c r="AK280" i="21" s="1"/>
  <c r="AF285" i="14" s="1"/>
  <c r="S280" i="21"/>
  <c r="AY280" i="21" s="1"/>
  <c r="AT285" i="14" s="1"/>
  <c r="N280" i="21"/>
  <c r="AT280" i="21" s="1"/>
  <c r="H280" i="21"/>
  <c r="AN280" i="21" s="1"/>
  <c r="C280" i="21"/>
  <c r="P280" i="21"/>
  <c r="AV280" i="21" s="1"/>
  <c r="K280" i="21"/>
  <c r="AQ280" i="21" s="1"/>
  <c r="F280" i="21"/>
  <c r="AL280" i="21" s="1"/>
  <c r="O280" i="21"/>
  <c r="AU280" i="21" s="1"/>
  <c r="AP285" i="14" s="1"/>
  <c r="J280" i="21"/>
  <c r="AP280" i="21" s="1"/>
  <c r="AK285" i="14" s="1"/>
  <c r="D280" i="21"/>
  <c r="AJ280" i="21" s="1"/>
  <c r="R280" i="21"/>
  <c r="AX280" i="21" s="1"/>
  <c r="L280" i="21"/>
  <c r="AR280" i="21" s="1"/>
  <c r="G280" i="21"/>
  <c r="AM280" i="21" s="1"/>
  <c r="B280" i="21"/>
  <c r="Q216" i="21"/>
  <c r="AW216" i="21" s="1"/>
  <c r="M216" i="21"/>
  <c r="AS216" i="21" s="1"/>
  <c r="I216" i="21"/>
  <c r="AO216" i="21" s="1"/>
  <c r="E216" i="21"/>
  <c r="AK216" i="21" s="1"/>
  <c r="S216" i="21"/>
  <c r="AY216" i="21" s="1"/>
  <c r="N216" i="21"/>
  <c r="AT216" i="21" s="1"/>
  <c r="H216" i="21"/>
  <c r="AN216" i="21" s="1"/>
  <c r="C216" i="21"/>
  <c r="P216" i="21"/>
  <c r="AV216" i="21" s="1"/>
  <c r="K216" i="21"/>
  <c r="AQ216" i="21" s="1"/>
  <c r="F216" i="21"/>
  <c r="AL216" i="21" s="1"/>
  <c r="AG220" i="14" s="1"/>
  <c r="O216" i="21"/>
  <c r="AU216" i="21" s="1"/>
  <c r="J216" i="21"/>
  <c r="AP216" i="21" s="1"/>
  <c r="D216" i="21"/>
  <c r="AJ216" i="21" s="1"/>
  <c r="R216" i="21"/>
  <c r="AX216" i="21" s="1"/>
  <c r="L216" i="21"/>
  <c r="AR216" i="21" s="1"/>
  <c r="G216" i="21"/>
  <c r="AM216" i="21" s="1"/>
  <c r="B216" i="21"/>
  <c r="Q152" i="21"/>
  <c r="AW152" i="21" s="1"/>
  <c r="M152" i="21"/>
  <c r="AS152" i="21" s="1"/>
  <c r="I152" i="21"/>
  <c r="AO152" i="21" s="1"/>
  <c r="E152" i="21"/>
  <c r="AK152" i="21" s="1"/>
  <c r="S152" i="21"/>
  <c r="AY152" i="21" s="1"/>
  <c r="N152" i="21"/>
  <c r="AT152" i="21" s="1"/>
  <c r="H152" i="21"/>
  <c r="AN152" i="21" s="1"/>
  <c r="C152" i="21"/>
  <c r="P152" i="21"/>
  <c r="AV152" i="21" s="1"/>
  <c r="K152" i="21"/>
  <c r="AQ152" i="21" s="1"/>
  <c r="F152" i="21"/>
  <c r="AL152" i="21" s="1"/>
  <c r="O152" i="21"/>
  <c r="AU152" i="21" s="1"/>
  <c r="AP156" i="14" s="1"/>
  <c r="J152" i="21"/>
  <c r="AP152" i="21" s="1"/>
  <c r="D152" i="21"/>
  <c r="AJ152" i="21" s="1"/>
  <c r="AE156" i="14" s="1"/>
  <c r="R152" i="21"/>
  <c r="AX152" i="21" s="1"/>
  <c r="L152" i="21"/>
  <c r="AR152" i="21" s="1"/>
  <c r="G152" i="21"/>
  <c r="AM152" i="21" s="1"/>
  <c r="B152" i="21"/>
  <c r="R96" i="21"/>
  <c r="AX96" i="21" s="1"/>
  <c r="N96" i="21"/>
  <c r="AT96" i="21" s="1"/>
  <c r="J96" i="21"/>
  <c r="AP96" i="21" s="1"/>
  <c r="F96" i="21"/>
  <c r="AL96" i="21" s="1"/>
  <c r="B96" i="21"/>
  <c r="P96" i="21"/>
  <c r="AV96" i="21" s="1"/>
  <c r="L96" i="21"/>
  <c r="AR96" i="21" s="1"/>
  <c r="H96" i="21"/>
  <c r="AN96" i="21" s="1"/>
  <c r="D96" i="21"/>
  <c r="AJ96" i="21" s="1"/>
  <c r="S96" i="21"/>
  <c r="AY96" i="21" s="1"/>
  <c r="AT99" i="14" s="1"/>
  <c r="O96" i="21"/>
  <c r="AU96" i="21" s="1"/>
  <c r="K96" i="21"/>
  <c r="AQ96" i="21" s="1"/>
  <c r="G96" i="21"/>
  <c r="AM96" i="21" s="1"/>
  <c r="C96" i="21"/>
  <c r="Q96" i="21"/>
  <c r="AW96" i="21" s="1"/>
  <c r="M96" i="21"/>
  <c r="AS96" i="21" s="1"/>
  <c r="I96" i="21"/>
  <c r="AO96" i="21" s="1"/>
  <c r="E96" i="21"/>
  <c r="AK96" i="21" s="1"/>
  <c r="Q324" i="21"/>
  <c r="AW324" i="21" s="1"/>
  <c r="AR329" i="14" s="1"/>
  <c r="M324" i="21"/>
  <c r="AS324" i="21" s="1"/>
  <c r="AN329" i="14" s="1"/>
  <c r="I324" i="21"/>
  <c r="AO324" i="21" s="1"/>
  <c r="AJ329" i="14" s="1"/>
  <c r="E324" i="21"/>
  <c r="AK324" i="21" s="1"/>
  <c r="AF329" i="14" s="1"/>
  <c r="O324" i="21"/>
  <c r="AU324" i="21" s="1"/>
  <c r="AP329" i="14" s="1"/>
  <c r="J324" i="21"/>
  <c r="AP324" i="21" s="1"/>
  <c r="AK329" i="14" s="1"/>
  <c r="D324" i="21"/>
  <c r="AJ324" i="21" s="1"/>
  <c r="AE329" i="14" s="1"/>
  <c r="R324" i="21"/>
  <c r="AX324" i="21" s="1"/>
  <c r="AS329" i="14" s="1"/>
  <c r="L324" i="21"/>
  <c r="AR324" i="21" s="1"/>
  <c r="AM329" i="14" s="1"/>
  <c r="G324" i="21"/>
  <c r="AM324" i="21" s="1"/>
  <c r="AH329" i="14" s="1"/>
  <c r="B324" i="21"/>
  <c r="P324" i="21"/>
  <c r="AV324" i="21" s="1"/>
  <c r="AQ329" i="14" s="1"/>
  <c r="K324" i="21"/>
  <c r="AQ324" i="21" s="1"/>
  <c r="AL329" i="14" s="1"/>
  <c r="F324" i="21"/>
  <c r="AL324" i="21" s="1"/>
  <c r="AG329" i="14" s="1"/>
  <c r="N324" i="21"/>
  <c r="AT324" i="21" s="1"/>
  <c r="AO329" i="14" s="1"/>
  <c r="H324" i="21"/>
  <c r="AN324" i="21" s="1"/>
  <c r="AI329" i="14" s="1"/>
  <c r="C324" i="21"/>
  <c r="S324" i="21"/>
  <c r="AY324" i="21" s="1"/>
  <c r="AT329" i="14" s="1"/>
  <c r="Q260" i="21"/>
  <c r="AW260" i="21" s="1"/>
  <c r="M260" i="21"/>
  <c r="AS260" i="21" s="1"/>
  <c r="I260" i="21"/>
  <c r="AO260" i="21" s="1"/>
  <c r="E260" i="21"/>
  <c r="AK260" i="21" s="1"/>
  <c r="O260" i="21"/>
  <c r="AU260" i="21" s="1"/>
  <c r="AP265" i="14" s="1"/>
  <c r="J260" i="21"/>
  <c r="AP260" i="21" s="1"/>
  <c r="D260" i="21"/>
  <c r="AJ260" i="21" s="1"/>
  <c r="R260" i="21"/>
  <c r="AX260" i="21" s="1"/>
  <c r="L260" i="21"/>
  <c r="AR260" i="21" s="1"/>
  <c r="G260" i="21"/>
  <c r="AM260" i="21" s="1"/>
  <c r="B260" i="21"/>
  <c r="P260" i="21"/>
  <c r="AV260" i="21" s="1"/>
  <c r="K260" i="21"/>
  <c r="AQ260" i="21" s="1"/>
  <c r="F260" i="21"/>
  <c r="AL260" i="21" s="1"/>
  <c r="N260" i="21"/>
  <c r="AT260" i="21" s="1"/>
  <c r="H260" i="21"/>
  <c r="AN260" i="21" s="1"/>
  <c r="C260" i="21"/>
  <c r="S260" i="21"/>
  <c r="AY260" i="21" s="1"/>
  <c r="Q196" i="21"/>
  <c r="AW196" i="21" s="1"/>
  <c r="AR200" i="14" s="1"/>
  <c r="M196" i="21"/>
  <c r="AS196" i="21" s="1"/>
  <c r="I196" i="21"/>
  <c r="AO196" i="21" s="1"/>
  <c r="E196" i="21"/>
  <c r="AK196" i="21" s="1"/>
  <c r="AF200" i="14" s="1"/>
  <c r="O196" i="21"/>
  <c r="AU196" i="21" s="1"/>
  <c r="AP200" i="14" s="1"/>
  <c r="J196" i="21"/>
  <c r="AP196" i="21" s="1"/>
  <c r="AK200" i="14" s="1"/>
  <c r="D196" i="21"/>
  <c r="AJ196" i="21" s="1"/>
  <c r="R196" i="21"/>
  <c r="AX196" i="21" s="1"/>
  <c r="AS200" i="14" s="1"/>
  <c r="L196" i="21"/>
  <c r="AR196" i="21" s="1"/>
  <c r="AM200" i="14" s="1"/>
  <c r="G196" i="21"/>
  <c r="AM196" i="21" s="1"/>
  <c r="B196" i="21"/>
  <c r="P196" i="21"/>
  <c r="AV196" i="21" s="1"/>
  <c r="AQ200" i="14" s="1"/>
  <c r="K196" i="21"/>
  <c r="AQ196" i="21" s="1"/>
  <c r="AL200" i="14" s="1"/>
  <c r="F196" i="21"/>
  <c r="AL196" i="21" s="1"/>
  <c r="AG200" i="14" s="1"/>
  <c r="N196" i="21"/>
  <c r="AT196" i="21" s="1"/>
  <c r="AO200" i="14" s="1"/>
  <c r="H196" i="21"/>
  <c r="AN196" i="21" s="1"/>
  <c r="AI200" i="14" s="1"/>
  <c r="C196" i="21"/>
  <c r="S196" i="21"/>
  <c r="AY196" i="21" s="1"/>
  <c r="AT200" i="14" s="1"/>
  <c r="Q132" i="21"/>
  <c r="AW132" i="21" s="1"/>
  <c r="AR136" i="14" s="1"/>
  <c r="M132" i="21"/>
  <c r="AS132" i="21" s="1"/>
  <c r="AN136" i="14" s="1"/>
  <c r="I132" i="21"/>
  <c r="AO132" i="21" s="1"/>
  <c r="AJ136" i="14" s="1"/>
  <c r="E132" i="21"/>
  <c r="AK132" i="21" s="1"/>
  <c r="O132" i="21"/>
  <c r="AU132" i="21" s="1"/>
  <c r="AP136" i="14" s="1"/>
  <c r="J132" i="21"/>
  <c r="AP132" i="21" s="1"/>
  <c r="D132" i="21"/>
  <c r="AJ132" i="21" s="1"/>
  <c r="AE136" i="14" s="1"/>
  <c r="R132" i="21"/>
  <c r="AX132" i="21" s="1"/>
  <c r="AS136" i="14" s="1"/>
  <c r="L132" i="21"/>
  <c r="AR132" i="21" s="1"/>
  <c r="G132" i="21"/>
  <c r="AM132" i="21" s="1"/>
  <c r="AH136" i="14" s="1"/>
  <c r="B132" i="21"/>
  <c r="P132" i="21"/>
  <c r="AV132" i="21" s="1"/>
  <c r="AQ136" i="14" s="1"/>
  <c r="K132" i="21"/>
  <c r="AQ132" i="21" s="1"/>
  <c r="F132" i="21"/>
  <c r="AL132" i="21" s="1"/>
  <c r="N132" i="21"/>
  <c r="AT132" i="21" s="1"/>
  <c r="AO136" i="14" s="1"/>
  <c r="H132" i="21"/>
  <c r="AN132" i="21" s="1"/>
  <c r="C132" i="21"/>
  <c r="S132" i="21"/>
  <c r="AY132" i="21" s="1"/>
  <c r="AT136" i="14" s="1"/>
  <c r="C50" i="22"/>
  <c r="B50" i="22"/>
  <c r="D50" i="22"/>
  <c r="F50" i="22" s="1"/>
  <c r="C90" i="22"/>
  <c r="B90" i="22"/>
  <c r="D90" i="22"/>
  <c r="F90" i="22" s="1"/>
  <c r="Q140" i="21"/>
  <c r="AW140" i="21" s="1"/>
  <c r="M140" i="21"/>
  <c r="AS140" i="21" s="1"/>
  <c r="AN144" i="14" s="1"/>
  <c r="I140" i="21"/>
  <c r="AO140" i="21" s="1"/>
  <c r="E140" i="21"/>
  <c r="AK140" i="21" s="1"/>
  <c r="AF144" i="14" s="1"/>
  <c r="R140" i="21"/>
  <c r="AX140" i="21" s="1"/>
  <c r="AS144" i="14" s="1"/>
  <c r="L140" i="21"/>
  <c r="AR140" i="21" s="1"/>
  <c r="G140" i="21"/>
  <c r="AM140" i="21" s="1"/>
  <c r="B140" i="21"/>
  <c r="O140" i="21"/>
  <c r="AU140" i="21" s="1"/>
  <c r="J140" i="21"/>
  <c r="AP140" i="21" s="1"/>
  <c r="AK144" i="14" s="1"/>
  <c r="D140" i="21"/>
  <c r="AJ140" i="21" s="1"/>
  <c r="S140" i="21"/>
  <c r="AY140" i="21" s="1"/>
  <c r="AT144" i="14" s="1"/>
  <c r="N140" i="21"/>
  <c r="AT140" i="21" s="1"/>
  <c r="AO144" i="14" s="1"/>
  <c r="H140" i="21"/>
  <c r="AN140" i="21" s="1"/>
  <c r="AI144" i="14" s="1"/>
  <c r="C140" i="21"/>
  <c r="K140" i="21"/>
  <c r="AQ140" i="21" s="1"/>
  <c r="AL144" i="14" s="1"/>
  <c r="F140" i="21"/>
  <c r="AL140" i="21" s="1"/>
  <c r="AG144" i="14" s="1"/>
  <c r="P140" i="21"/>
  <c r="AV140" i="21" s="1"/>
  <c r="AQ144" i="14" s="1"/>
  <c r="Q252" i="21"/>
  <c r="AW252" i="21" s="1"/>
  <c r="M252" i="21"/>
  <c r="AS252" i="21" s="1"/>
  <c r="I252" i="21"/>
  <c r="AO252" i="21" s="1"/>
  <c r="AJ257" i="14" s="1"/>
  <c r="E252" i="21"/>
  <c r="AK252" i="21" s="1"/>
  <c r="R252" i="21"/>
  <c r="AX252" i="21" s="1"/>
  <c r="L252" i="21"/>
  <c r="AR252" i="21" s="1"/>
  <c r="AM257" i="14" s="1"/>
  <c r="G252" i="21"/>
  <c r="AM252" i="21" s="1"/>
  <c r="AH257" i="14" s="1"/>
  <c r="B252" i="21"/>
  <c r="O252" i="21"/>
  <c r="AU252" i="21" s="1"/>
  <c r="J252" i="21"/>
  <c r="AP252" i="21" s="1"/>
  <c r="D252" i="21"/>
  <c r="AJ252" i="21" s="1"/>
  <c r="S252" i="21"/>
  <c r="AY252" i="21" s="1"/>
  <c r="N252" i="21"/>
  <c r="AT252" i="21" s="1"/>
  <c r="AO257" i="14" s="1"/>
  <c r="H252" i="21"/>
  <c r="AN252" i="21" s="1"/>
  <c r="C252" i="21"/>
  <c r="P252" i="21"/>
  <c r="AV252" i="21" s="1"/>
  <c r="K252" i="21"/>
  <c r="AQ252" i="21" s="1"/>
  <c r="F252" i="21"/>
  <c r="AL252" i="21" s="1"/>
  <c r="Q300" i="21"/>
  <c r="AW300" i="21" s="1"/>
  <c r="AR305" i="14" s="1"/>
  <c r="M300" i="21"/>
  <c r="AS300" i="21" s="1"/>
  <c r="AN305" i="14" s="1"/>
  <c r="I300" i="21"/>
  <c r="AO300" i="21" s="1"/>
  <c r="AJ305" i="14" s="1"/>
  <c r="E300" i="21"/>
  <c r="AK300" i="21" s="1"/>
  <c r="AF305" i="14" s="1"/>
  <c r="R300" i="21"/>
  <c r="AX300" i="21" s="1"/>
  <c r="AS305" i="14" s="1"/>
  <c r="L300" i="21"/>
  <c r="AR300" i="21" s="1"/>
  <c r="AM305" i="14" s="1"/>
  <c r="G300" i="21"/>
  <c r="AM300" i="21" s="1"/>
  <c r="AH305" i="14" s="1"/>
  <c r="B300" i="21"/>
  <c r="O300" i="21"/>
  <c r="AU300" i="21" s="1"/>
  <c r="AP305" i="14" s="1"/>
  <c r="J300" i="21"/>
  <c r="AP300" i="21" s="1"/>
  <c r="AK305" i="14" s="1"/>
  <c r="D300" i="21"/>
  <c r="AJ300" i="21" s="1"/>
  <c r="AE305" i="14" s="1"/>
  <c r="S300" i="21"/>
  <c r="AY300" i="21" s="1"/>
  <c r="AT305" i="14" s="1"/>
  <c r="N300" i="21"/>
  <c r="AT300" i="21" s="1"/>
  <c r="AO305" i="14" s="1"/>
  <c r="H300" i="21"/>
  <c r="AN300" i="21" s="1"/>
  <c r="AI305" i="14" s="1"/>
  <c r="C300" i="21"/>
  <c r="P300" i="21"/>
  <c r="AV300" i="21" s="1"/>
  <c r="AQ305" i="14" s="1"/>
  <c r="K300" i="21"/>
  <c r="AQ300" i="21" s="1"/>
  <c r="AL305" i="14" s="1"/>
  <c r="F300" i="21"/>
  <c r="AL300" i="21" s="1"/>
  <c r="AG305" i="14" s="1"/>
  <c r="D323" i="22"/>
  <c r="F323" i="22" s="1"/>
  <c r="B323" i="22"/>
  <c r="C323" i="22"/>
  <c r="D315" i="22"/>
  <c r="F315" i="22" s="1"/>
  <c r="B315" i="22"/>
  <c r="C315" i="22"/>
  <c r="D307" i="22"/>
  <c r="F307" i="22" s="1"/>
  <c r="B307" i="22"/>
  <c r="C307" i="22"/>
  <c r="D299" i="22"/>
  <c r="F299" i="22" s="1"/>
  <c r="B299" i="22"/>
  <c r="C299" i="22"/>
  <c r="D291" i="22"/>
  <c r="F291" i="22" s="1"/>
  <c r="B291" i="22"/>
  <c r="C291" i="22"/>
  <c r="D283" i="22"/>
  <c r="F283" i="22" s="1"/>
  <c r="B283" i="22"/>
  <c r="C283" i="22"/>
  <c r="D275" i="22"/>
  <c r="F275" i="22" s="1"/>
  <c r="B275" i="22"/>
  <c r="C275" i="22"/>
  <c r="D267" i="22"/>
  <c r="F267" i="22" s="1"/>
  <c r="B267" i="22"/>
  <c r="C267" i="22"/>
  <c r="D259" i="22"/>
  <c r="F259" i="22" s="1"/>
  <c r="B259" i="22"/>
  <c r="C259" i="22"/>
  <c r="D251" i="22"/>
  <c r="F251" i="22" s="1"/>
  <c r="B251" i="22"/>
  <c r="C251" i="22"/>
  <c r="D243" i="22"/>
  <c r="F243" i="22" s="1"/>
  <c r="B243" i="22"/>
  <c r="C243" i="22"/>
  <c r="D235" i="22"/>
  <c r="F235" i="22" s="1"/>
  <c r="B235" i="22"/>
  <c r="C235" i="22"/>
  <c r="D227" i="22"/>
  <c r="F227" i="22" s="1"/>
  <c r="B227" i="22"/>
  <c r="C227" i="22"/>
  <c r="D219" i="22"/>
  <c r="F219" i="22" s="1"/>
  <c r="B219" i="22"/>
  <c r="C219" i="22"/>
  <c r="D211" i="22"/>
  <c r="F211" i="22" s="1"/>
  <c r="B211" i="22"/>
  <c r="C211" i="22"/>
  <c r="D203" i="22"/>
  <c r="F203" i="22" s="1"/>
  <c r="B203" i="22"/>
  <c r="C203" i="22"/>
  <c r="D195" i="22"/>
  <c r="F195" i="22" s="1"/>
  <c r="B195" i="22"/>
  <c r="C195" i="22"/>
  <c r="D187" i="22"/>
  <c r="F187" i="22" s="1"/>
  <c r="B187" i="22"/>
  <c r="C187" i="22"/>
  <c r="D179" i="22"/>
  <c r="F179" i="22" s="1"/>
  <c r="B179" i="22"/>
  <c r="C179" i="22"/>
  <c r="D171" i="22"/>
  <c r="F171" i="22" s="1"/>
  <c r="B171" i="22"/>
  <c r="C171" i="22"/>
  <c r="D163" i="22"/>
  <c r="F163" i="22" s="1"/>
  <c r="B163" i="22"/>
  <c r="C163" i="22"/>
  <c r="D155" i="22"/>
  <c r="F155" i="22" s="1"/>
  <c r="B155" i="22"/>
  <c r="C155" i="22"/>
  <c r="D147" i="22"/>
  <c r="F147" i="22" s="1"/>
  <c r="B147" i="22"/>
  <c r="C147" i="22"/>
  <c r="D139" i="22"/>
  <c r="F139" i="22" s="1"/>
  <c r="B139" i="22"/>
  <c r="C139" i="22"/>
  <c r="D131" i="22"/>
  <c r="F131" i="22" s="1"/>
  <c r="B131" i="22"/>
  <c r="C131" i="22"/>
  <c r="D123" i="22"/>
  <c r="F123" i="22" s="1"/>
  <c r="B123" i="22"/>
  <c r="C123" i="22"/>
  <c r="D115" i="22"/>
  <c r="F115" i="22" s="1"/>
  <c r="B115" i="22"/>
  <c r="C115" i="22"/>
  <c r="D107" i="22"/>
  <c r="F107" i="22" s="1"/>
  <c r="B107" i="22"/>
  <c r="C107" i="22"/>
  <c r="D99" i="22"/>
  <c r="F99" i="22" s="1"/>
  <c r="B99" i="22"/>
  <c r="C99" i="22"/>
  <c r="D91" i="22"/>
  <c r="F91" i="22" s="1"/>
  <c r="B91" i="22"/>
  <c r="C91" i="22"/>
  <c r="D83" i="22"/>
  <c r="F83" i="22" s="1"/>
  <c r="B83" i="22"/>
  <c r="C83" i="22"/>
  <c r="D75" i="22"/>
  <c r="F75" i="22" s="1"/>
  <c r="B75" i="22"/>
  <c r="C75" i="22"/>
  <c r="D67" i="22"/>
  <c r="F67" i="22" s="1"/>
  <c r="B67" i="22"/>
  <c r="C67" i="22"/>
  <c r="D59" i="22"/>
  <c r="F59" i="22" s="1"/>
  <c r="B59" i="22"/>
  <c r="C59" i="22"/>
  <c r="D51" i="22"/>
  <c r="F51" i="22" s="1"/>
  <c r="B51" i="22"/>
  <c r="C51" i="22"/>
  <c r="D43" i="22"/>
  <c r="F43" i="22" s="1"/>
  <c r="B43" i="22"/>
  <c r="C43" i="22"/>
  <c r="D35" i="22"/>
  <c r="F35" i="22" s="1"/>
  <c r="B35" i="22"/>
  <c r="C35" i="22"/>
  <c r="D27" i="22"/>
  <c r="F27" i="22" s="1"/>
  <c r="B27" i="22"/>
  <c r="C27" i="22"/>
  <c r="D19" i="22"/>
  <c r="F19" i="22" s="1"/>
  <c r="B19" i="22"/>
  <c r="C19" i="22"/>
  <c r="C13" i="28"/>
  <c r="B13" i="28"/>
  <c r="C328" i="22"/>
  <c r="D328" i="22"/>
  <c r="F328" i="22" s="1"/>
  <c r="B328" i="22"/>
  <c r="C312" i="22"/>
  <c r="D312" i="22"/>
  <c r="F312" i="22" s="1"/>
  <c r="B312" i="22"/>
  <c r="C296" i="22"/>
  <c r="D296" i="22"/>
  <c r="F296" i="22" s="1"/>
  <c r="B296" i="22"/>
  <c r="C280" i="22"/>
  <c r="D280" i="22"/>
  <c r="F280" i="22" s="1"/>
  <c r="B280" i="22"/>
  <c r="C264" i="22"/>
  <c r="D264" i="22"/>
  <c r="F264" i="22" s="1"/>
  <c r="B264" i="22"/>
  <c r="C248" i="22"/>
  <c r="D248" i="22"/>
  <c r="F248" i="22" s="1"/>
  <c r="B248" i="22"/>
  <c r="C232" i="22"/>
  <c r="D232" i="22"/>
  <c r="F232" i="22" s="1"/>
  <c r="B232" i="22"/>
  <c r="C216" i="22"/>
  <c r="D216" i="22"/>
  <c r="F216" i="22" s="1"/>
  <c r="B216" i="22"/>
  <c r="C200" i="22"/>
  <c r="D200" i="22"/>
  <c r="F200" i="22" s="1"/>
  <c r="B200" i="22"/>
  <c r="C184" i="22"/>
  <c r="D184" i="22"/>
  <c r="F184" i="22" s="1"/>
  <c r="B184" i="22"/>
  <c r="C168" i="22"/>
  <c r="D168" i="22"/>
  <c r="F168" i="22" s="1"/>
  <c r="B168" i="22"/>
  <c r="C152" i="22"/>
  <c r="D152" i="22"/>
  <c r="F152" i="22" s="1"/>
  <c r="B152" i="22"/>
  <c r="C136" i="22"/>
  <c r="D136" i="22"/>
  <c r="F136" i="22" s="1"/>
  <c r="B136" i="22"/>
  <c r="C120" i="22"/>
  <c r="D120" i="22"/>
  <c r="F120" i="22" s="1"/>
  <c r="B120" i="22"/>
  <c r="C104" i="22"/>
  <c r="D104" i="22"/>
  <c r="F104" i="22" s="1"/>
  <c r="B104" i="22"/>
  <c r="C88" i="22"/>
  <c r="D88" i="22"/>
  <c r="F88" i="22" s="1"/>
  <c r="B88" i="22"/>
  <c r="C72" i="22"/>
  <c r="D72" i="22"/>
  <c r="F72" i="22" s="1"/>
  <c r="B72" i="22"/>
  <c r="C56" i="22"/>
  <c r="D56" i="22"/>
  <c r="F56" i="22" s="1"/>
  <c r="B56" i="22"/>
  <c r="Q320" i="21"/>
  <c r="AW320" i="21" s="1"/>
  <c r="AR325" i="14" s="1"/>
  <c r="M320" i="21"/>
  <c r="AS320" i="21" s="1"/>
  <c r="AN325" i="14" s="1"/>
  <c r="I320" i="21"/>
  <c r="AO320" i="21" s="1"/>
  <c r="AJ325" i="14" s="1"/>
  <c r="E320" i="21"/>
  <c r="AK320" i="21" s="1"/>
  <c r="AF325" i="14" s="1"/>
  <c r="P320" i="21"/>
  <c r="AV320" i="21" s="1"/>
  <c r="AQ325" i="14" s="1"/>
  <c r="K320" i="21"/>
  <c r="AQ320" i="21" s="1"/>
  <c r="AL325" i="14" s="1"/>
  <c r="F320" i="21"/>
  <c r="AL320" i="21" s="1"/>
  <c r="AG325" i="14" s="1"/>
  <c r="S320" i="21"/>
  <c r="AY320" i="21" s="1"/>
  <c r="AT325" i="14" s="1"/>
  <c r="N320" i="21"/>
  <c r="AT320" i="21" s="1"/>
  <c r="AO325" i="14" s="1"/>
  <c r="H320" i="21"/>
  <c r="AN320" i="21" s="1"/>
  <c r="AI325" i="14" s="1"/>
  <c r="C320" i="21"/>
  <c r="R320" i="21"/>
  <c r="AX320" i="21" s="1"/>
  <c r="AS325" i="14" s="1"/>
  <c r="L320" i="21"/>
  <c r="AR320" i="21" s="1"/>
  <c r="AM325" i="14" s="1"/>
  <c r="G320" i="21"/>
  <c r="AM320" i="21" s="1"/>
  <c r="AH325" i="14" s="1"/>
  <c r="B320" i="21"/>
  <c r="D320" i="21"/>
  <c r="AJ320" i="21" s="1"/>
  <c r="AE325" i="14" s="1"/>
  <c r="O320" i="21"/>
  <c r="AU320" i="21" s="1"/>
  <c r="AP325" i="14" s="1"/>
  <c r="J320" i="21"/>
  <c r="AP320" i="21" s="1"/>
  <c r="AK325" i="14" s="1"/>
  <c r="Q256" i="21"/>
  <c r="AW256" i="21" s="1"/>
  <c r="M256" i="21"/>
  <c r="AS256" i="21" s="1"/>
  <c r="AN261" i="14" s="1"/>
  <c r="I256" i="21"/>
  <c r="AO256" i="21" s="1"/>
  <c r="AJ261" i="14" s="1"/>
  <c r="E256" i="21"/>
  <c r="AK256" i="21" s="1"/>
  <c r="AF261" i="14" s="1"/>
  <c r="P256" i="21"/>
  <c r="AV256" i="21" s="1"/>
  <c r="AQ261" i="14" s="1"/>
  <c r="K256" i="21"/>
  <c r="AQ256" i="21" s="1"/>
  <c r="AL261" i="14" s="1"/>
  <c r="F256" i="21"/>
  <c r="AL256" i="21" s="1"/>
  <c r="AG261" i="14" s="1"/>
  <c r="S256" i="21"/>
  <c r="AY256" i="21" s="1"/>
  <c r="AT261" i="14" s="1"/>
  <c r="N256" i="21"/>
  <c r="AT256" i="21" s="1"/>
  <c r="AO261" i="14" s="1"/>
  <c r="H256" i="21"/>
  <c r="AN256" i="21" s="1"/>
  <c r="AI261" i="14" s="1"/>
  <c r="C256" i="21"/>
  <c r="R256" i="21"/>
  <c r="AX256" i="21" s="1"/>
  <c r="AS261" i="14" s="1"/>
  <c r="L256" i="21"/>
  <c r="AR256" i="21" s="1"/>
  <c r="G256" i="21"/>
  <c r="AM256" i="21" s="1"/>
  <c r="AH261" i="14" s="1"/>
  <c r="B256" i="21"/>
  <c r="D256" i="21"/>
  <c r="AJ256" i="21" s="1"/>
  <c r="AE261" i="14" s="1"/>
  <c r="O256" i="21"/>
  <c r="AU256" i="21" s="1"/>
  <c r="J256" i="21"/>
  <c r="AP256" i="21" s="1"/>
  <c r="AK261" i="14" s="1"/>
  <c r="Q192" i="21"/>
  <c r="AW192" i="21" s="1"/>
  <c r="M192" i="21"/>
  <c r="AS192" i="21" s="1"/>
  <c r="I192" i="21"/>
  <c r="AO192" i="21" s="1"/>
  <c r="E192" i="21"/>
  <c r="AK192" i="21" s="1"/>
  <c r="P192" i="21"/>
  <c r="AV192" i="21" s="1"/>
  <c r="K192" i="21"/>
  <c r="AQ192" i="21" s="1"/>
  <c r="F192" i="21"/>
  <c r="AL192" i="21" s="1"/>
  <c r="AG196" i="14" s="1"/>
  <c r="S192" i="21"/>
  <c r="AY192" i="21" s="1"/>
  <c r="AT196" i="14" s="1"/>
  <c r="N192" i="21"/>
  <c r="AT192" i="21" s="1"/>
  <c r="AO196" i="14" s="1"/>
  <c r="H192" i="21"/>
  <c r="AN192" i="21" s="1"/>
  <c r="C192" i="21"/>
  <c r="R192" i="21"/>
  <c r="AX192" i="21" s="1"/>
  <c r="L192" i="21"/>
  <c r="AR192" i="21" s="1"/>
  <c r="AM196" i="14" s="1"/>
  <c r="G192" i="21"/>
  <c r="AM192" i="21" s="1"/>
  <c r="B192" i="21"/>
  <c r="D192" i="21"/>
  <c r="AJ192" i="21" s="1"/>
  <c r="AE196" i="14" s="1"/>
  <c r="O192" i="21"/>
  <c r="AU192" i="21" s="1"/>
  <c r="J192" i="21"/>
  <c r="AP192" i="21" s="1"/>
  <c r="AK196" i="14" s="1"/>
  <c r="Q128" i="21"/>
  <c r="AW128" i="21" s="1"/>
  <c r="AR132" i="14" s="1"/>
  <c r="M128" i="21"/>
  <c r="AS128" i="21" s="1"/>
  <c r="I128" i="21"/>
  <c r="AO128" i="21" s="1"/>
  <c r="E128" i="21"/>
  <c r="AK128" i="21" s="1"/>
  <c r="AF132" i="14" s="1"/>
  <c r="P128" i="21"/>
  <c r="AV128" i="21" s="1"/>
  <c r="K128" i="21"/>
  <c r="AQ128" i="21" s="1"/>
  <c r="F128" i="21"/>
  <c r="AL128" i="21" s="1"/>
  <c r="AG132" i="14" s="1"/>
  <c r="S128" i="21"/>
  <c r="AY128" i="21" s="1"/>
  <c r="AT132" i="14" s="1"/>
  <c r="N128" i="21"/>
  <c r="AT128" i="21" s="1"/>
  <c r="AO132" i="14" s="1"/>
  <c r="H128" i="21"/>
  <c r="AN128" i="21" s="1"/>
  <c r="C128" i="21"/>
  <c r="R128" i="21"/>
  <c r="AX128" i="21" s="1"/>
  <c r="L128" i="21"/>
  <c r="AR128" i="21" s="1"/>
  <c r="G128" i="21"/>
  <c r="AM128" i="21" s="1"/>
  <c r="B128" i="21"/>
  <c r="D128" i="21"/>
  <c r="AJ128" i="21" s="1"/>
  <c r="AE132" i="14" s="1"/>
  <c r="O128" i="21"/>
  <c r="AU128" i="21" s="1"/>
  <c r="AP132" i="14" s="1"/>
  <c r="J128" i="21"/>
  <c r="AP128" i="21" s="1"/>
  <c r="AK132" i="14" s="1"/>
  <c r="I70" i="20"/>
  <c r="W70" i="20" s="1"/>
  <c r="E70" i="20"/>
  <c r="S70" i="20" s="1"/>
  <c r="H70" i="20"/>
  <c r="V70" i="20" s="1"/>
  <c r="D70" i="20"/>
  <c r="R70" i="20" s="1"/>
  <c r="G70" i="20"/>
  <c r="U70" i="20" s="1"/>
  <c r="C70" i="20"/>
  <c r="J70" i="20"/>
  <c r="X70" i="20" s="1"/>
  <c r="F70" i="20"/>
  <c r="T70" i="20" s="1"/>
  <c r="B70" i="20"/>
  <c r="C36" i="22"/>
  <c r="D36" i="22"/>
  <c r="F36" i="22" s="1"/>
  <c r="B36" i="22"/>
  <c r="C28" i="22"/>
  <c r="D28" i="22"/>
  <c r="F28" i="22" s="1"/>
  <c r="B28" i="22"/>
  <c r="C20" i="22"/>
  <c r="D20" i="22"/>
  <c r="F20" i="22" s="1"/>
  <c r="B20" i="22"/>
  <c r="C12" i="22"/>
  <c r="D12" i="22"/>
  <c r="F12" i="22" s="1"/>
  <c r="B12" i="22"/>
  <c r="Q328" i="21"/>
  <c r="AW328" i="21" s="1"/>
  <c r="AR333" i="14" s="1"/>
  <c r="M328" i="21"/>
  <c r="AS328" i="21" s="1"/>
  <c r="AN333" i="14" s="1"/>
  <c r="I328" i="21"/>
  <c r="AO328" i="21" s="1"/>
  <c r="AJ333" i="14" s="1"/>
  <c r="E328" i="21"/>
  <c r="AK328" i="21" s="1"/>
  <c r="AF333" i="14" s="1"/>
  <c r="S328" i="21"/>
  <c r="AY328" i="21" s="1"/>
  <c r="AT333" i="14" s="1"/>
  <c r="N328" i="21"/>
  <c r="AT328" i="21" s="1"/>
  <c r="AO333" i="14" s="1"/>
  <c r="H328" i="21"/>
  <c r="AN328" i="21" s="1"/>
  <c r="AI333" i="14" s="1"/>
  <c r="C328" i="21"/>
  <c r="P328" i="21"/>
  <c r="AV328" i="21" s="1"/>
  <c r="AQ333" i="14" s="1"/>
  <c r="K328" i="21"/>
  <c r="AQ328" i="21" s="1"/>
  <c r="AL333" i="14" s="1"/>
  <c r="F328" i="21"/>
  <c r="AL328" i="21" s="1"/>
  <c r="AG333" i="14" s="1"/>
  <c r="O328" i="21"/>
  <c r="AU328" i="21" s="1"/>
  <c r="AP333" i="14" s="1"/>
  <c r="J328" i="21"/>
  <c r="AP328" i="21" s="1"/>
  <c r="AK333" i="14" s="1"/>
  <c r="D328" i="21"/>
  <c r="AJ328" i="21" s="1"/>
  <c r="AE333" i="14" s="1"/>
  <c r="B328" i="21"/>
  <c r="R328" i="21"/>
  <c r="AX328" i="21" s="1"/>
  <c r="AS333" i="14" s="1"/>
  <c r="L328" i="21"/>
  <c r="AR328" i="21" s="1"/>
  <c r="AM333" i="14" s="1"/>
  <c r="G328" i="21"/>
  <c r="AM328" i="21" s="1"/>
  <c r="AH333" i="14" s="1"/>
  <c r="Q264" i="21"/>
  <c r="AW264" i="21" s="1"/>
  <c r="AR269" i="14" s="1"/>
  <c r="M264" i="21"/>
  <c r="AS264" i="21" s="1"/>
  <c r="AN269" i="14" s="1"/>
  <c r="I264" i="21"/>
  <c r="AO264" i="21" s="1"/>
  <c r="AJ269" i="14" s="1"/>
  <c r="E264" i="21"/>
  <c r="AK264" i="21" s="1"/>
  <c r="AF269" i="14" s="1"/>
  <c r="S264" i="21"/>
  <c r="AY264" i="21" s="1"/>
  <c r="AT269" i="14" s="1"/>
  <c r="N264" i="21"/>
  <c r="AT264" i="21" s="1"/>
  <c r="AO269" i="14" s="1"/>
  <c r="H264" i="21"/>
  <c r="AN264" i="21" s="1"/>
  <c r="AI269" i="14" s="1"/>
  <c r="C264" i="21"/>
  <c r="P264" i="21"/>
  <c r="AV264" i="21" s="1"/>
  <c r="AQ269" i="14" s="1"/>
  <c r="K264" i="21"/>
  <c r="AQ264" i="21" s="1"/>
  <c r="AL269" i="14" s="1"/>
  <c r="F264" i="21"/>
  <c r="AL264" i="21" s="1"/>
  <c r="AG269" i="14" s="1"/>
  <c r="O264" i="21"/>
  <c r="AU264" i="21" s="1"/>
  <c r="AP269" i="14" s="1"/>
  <c r="J264" i="21"/>
  <c r="AP264" i="21" s="1"/>
  <c r="AK269" i="14" s="1"/>
  <c r="D264" i="21"/>
  <c r="AJ264" i="21" s="1"/>
  <c r="AE269" i="14" s="1"/>
  <c r="B264" i="21"/>
  <c r="R264" i="21"/>
  <c r="AX264" i="21" s="1"/>
  <c r="AS269" i="14" s="1"/>
  <c r="L264" i="21"/>
  <c r="AR264" i="21" s="1"/>
  <c r="AM269" i="14" s="1"/>
  <c r="G264" i="21"/>
  <c r="AM264" i="21" s="1"/>
  <c r="AH269" i="14" s="1"/>
  <c r="Q200" i="21"/>
  <c r="AW200" i="21" s="1"/>
  <c r="M200" i="21"/>
  <c r="AS200" i="21" s="1"/>
  <c r="I200" i="21"/>
  <c r="AO200" i="21" s="1"/>
  <c r="E200" i="21"/>
  <c r="AK200" i="21" s="1"/>
  <c r="S200" i="21"/>
  <c r="AY200" i="21" s="1"/>
  <c r="N200" i="21"/>
  <c r="AT200" i="21" s="1"/>
  <c r="H200" i="21"/>
  <c r="AN200" i="21" s="1"/>
  <c r="C200" i="21"/>
  <c r="P200" i="21"/>
  <c r="AV200" i="21" s="1"/>
  <c r="K200" i="21"/>
  <c r="AQ200" i="21" s="1"/>
  <c r="F200" i="21"/>
  <c r="AL200" i="21" s="1"/>
  <c r="O200" i="21"/>
  <c r="AU200" i="21" s="1"/>
  <c r="J200" i="21"/>
  <c r="AP200" i="21" s="1"/>
  <c r="D200" i="21"/>
  <c r="AJ200" i="21" s="1"/>
  <c r="B200" i="21"/>
  <c r="R200" i="21"/>
  <c r="AX200" i="21" s="1"/>
  <c r="L200" i="21"/>
  <c r="AR200" i="21" s="1"/>
  <c r="G200" i="21"/>
  <c r="AM200" i="21" s="1"/>
  <c r="Q136" i="21"/>
  <c r="AW136" i="21" s="1"/>
  <c r="M136" i="21"/>
  <c r="AS136" i="21" s="1"/>
  <c r="I136" i="21"/>
  <c r="AO136" i="21" s="1"/>
  <c r="E136" i="21"/>
  <c r="AK136" i="21" s="1"/>
  <c r="S136" i="21"/>
  <c r="AY136" i="21" s="1"/>
  <c r="N136" i="21"/>
  <c r="AT136" i="21" s="1"/>
  <c r="H136" i="21"/>
  <c r="AN136" i="21" s="1"/>
  <c r="C136" i="21"/>
  <c r="P136" i="21"/>
  <c r="AV136" i="21" s="1"/>
  <c r="K136" i="21"/>
  <c r="AQ136" i="21" s="1"/>
  <c r="F136" i="21"/>
  <c r="AL136" i="21" s="1"/>
  <c r="O136" i="21"/>
  <c r="AU136" i="21" s="1"/>
  <c r="J136" i="21"/>
  <c r="AP136" i="21" s="1"/>
  <c r="D136" i="21"/>
  <c r="AJ136" i="21" s="1"/>
  <c r="B136" i="21"/>
  <c r="R136" i="21"/>
  <c r="AX136" i="21" s="1"/>
  <c r="L136" i="21"/>
  <c r="AR136" i="21" s="1"/>
  <c r="G136" i="21"/>
  <c r="AM136" i="21" s="1"/>
  <c r="C78" i="22"/>
  <c r="B78" i="22"/>
  <c r="D78" i="22"/>
  <c r="F78" i="22" s="1"/>
  <c r="Q308" i="21"/>
  <c r="AW308" i="21" s="1"/>
  <c r="M308" i="21"/>
  <c r="AS308" i="21" s="1"/>
  <c r="I308" i="21"/>
  <c r="AO308" i="21" s="1"/>
  <c r="E308" i="21"/>
  <c r="AK308" i="21" s="1"/>
  <c r="O308" i="21"/>
  <c r="AU308" i="21" s="1"/>
  <c r="J308" i="21"/>
  <c r="AP308" i="21" s="1"/>
  <c r="D308" i="21"/>
  <c r="AJ308" i="21" s="1"/>
  <c r="AE313" i="14" s="1"/>
  <c r="R308" i="21"/>
  <c r="AX308" i="21" s="1"/>
  <c r="L308" i="21"/>
  <c r="AR308" i="21" s="1"/>
  <c r="G308" i="21"/>
  <c r="AM308" i="21" s="1"/>
  <c r="B308" i="21"/>
  <c r="P308" i="21"/>
  <c r="AV308" i="21" s="1"/>
  <c r="K308" i="21"/>
  <c r="AQ308" i="21" s="1"/>
  <c r="AL313" i="14" s="1"/>
  <c r="F308" i="21"/>
  <c r="AL308" i="21" s="1"/>
  <c r="S308" i="21"/>
  <c r="AY308" i="21" s="1"/>
  <c r="AT313" i="14" s="1"/>
  <c r="N308" i="21"/>
  <c r="AT308" i="21" s="1"/>
  <c r="H308" i="21"/>
  <c r="AN308" i="21" s="1"/>
  <c r="AI313" i="14" s="1"/>
  <c r="C308" i="21"/>
  <c r="Q244" i="21"/>
  <c r="AW244" i="21" s="1"/>
  <c r="M244" i="21"/>
  <c r="AS244" i="21" s="1"/>
  <c r="AN248" i="14" s="1"/>
  <c r="I244" i="21"/>
  <c r="AO244" i="21" s="1"/>
  <c r="AJ248" i="14" s="1"/>
  <c r="E244" i="21"/>
  <c r="AK244" i="21" s="1"/>
  <c r="AF248" i="14" s="1"/>
  <c r="O244" i="21"/>
  <c r="AU244" i="21" s="1"/>
  <c r="AP248" i="14" s="1"/>
  <c r="J244" i="21"/>
  <c r="AP244" i="21" s="1"/>
  <c r="D244" i="21"/>
  <c r="AJ244" i="21" s="1"/>
  <c r="AE248" i="14" s="1"/>
  <c r="R244" i="21"/>
  <c r="AX244" i="21" s="1"/>
  <c r="AS248" i="14" s="1"/>
  <c r="L244" i="21"/>
  <c r="AR244" i="21" s="1"/>
  <c r="G244" i="21"/>
  <c r="AM244" i="21" s="1"/>
  <c r="AH248" i="14" s="1"/>
  <c r="B244" i="21"/>
  <c r="P244" i="21"/>
  <c r="AV244" i="21" s="1"/>
  <c r="AQ248" i="14" s="1"/>
  <c r="K244" i="21"/>
  <c r="AQ244" i="21" s="1"/>
  <c r="AL248" i="14" s="1"/>
  <c r="F244" i="21"/>
  <c r="AL244" i="21" s="1"/>
  <c r="AG248" i="14" s="1"/>
  <c r="S244" i="21"/>
  <c r="AY244" i="21" s="1"/>
  <c r="AT248" i="14" s="1"/>
  <c r="N244" i="21"/>
  <c r="AT244" i="21" s="1"/>
  <c r="AO248" i="14" s="1"/>
  <c r="H244" i="21"/>
  <c r="AN244" i="21" s="1"/>
  <c r="AI248" i="14" s="1"/>
  <c r="C244" i="21"/>
  <c r="Q180" i="21"/>
  <c r="AW180" i="21" s="1"/>
  <c r="M180" i="21"/>
  <c r="AS180" i="21" s="1"/>
  <c r="I180" i="21"/>
  <c r="AO180" i="21" s="1"/>
  <c r="E180" i="21"/>
  <c r="AK180" i="21" s="1"/>
  <c r="O180" i="21"/>
  <c r="AU180" i="21" s="1"/>
  <c r="AP184" i="14" s="1"/>
  <c r="J180" i="21"/>
  <c r="AP180" i="21" s="1"/>
  <c r="D180" i="21"/>
  <c r="AJ180" i="21" s="1"/>
  <c r="AE184" i="14" s="1"/>
  <c r="R180" i="21"/>
  <c r="AX180" i="21" s="1"/>
  <c r="L180" i="21"/>
  <c r="AR180" i="21" s="1"/>
  <c r="G180" i="21"/>
  <c r="AM180" i="21" s="1"/>
  <c r="B180" i="21"/>
  <c r="P180" i="21"/>
  <c r="AV180" i="21" s="1"/>
  <c r="AQ184" i="14" s="1"/>
  <c r="K180" i="21"/>
  <c r="AQ180" i="21" s="1"/>
  <c r="AL184" i="14" s="1"/>
  <c r="F180" i="21"/>
  <c r="AL180" i="21" s="1"/>
  <c r="S180" i="21"/>
  <c r="AY180" i="21" s="1"/>
  <c r="N180" i="21"/>
  <c r="AT180" i="21" s="1"/>
  <c r="H180" i="21"/>
  <c r="AN180" i="21" s="1"/>
  <c r="C180" i="21"/>
  <c r="C98" i="22"/>
  <c r="B98" i="22"/>
  <c r="D98" i="22"/>
  <c r="F98" i="22" s="1"/>
  <c r="Q284" i="21"/>
  <c r="AW284" i="21" s="1"/>
  <c r="M284" i="21"/>
  <c r="AS284" i="21" s="1"/>
  <c r="I284" i="21"/>
  <c r="AO284" i="21" s="1"/>
  <c r="E284" i="21"/>
  <c r="AK284" i="21" s="1"/>
  <c r="R284" i="21"/>
  <c r="AX284" i="21" s="1"/>
  <c r="L284" i="21"/>
  <c r="AR284" i="21" s="1"/>
  <c r="G284" i="21"/>
  <c r="AM284" i="21" s="1"/>
  <c r="B284" i="21"/>
  <c r="O284" i="21"/>
  <c r="AU284" i="21" s="1"/>
  <c r="J284" i="21"/>
  <c r="AP284" i="21" s="1"/>
  <c r="D284" i="21"/>
  <c r="AJ284" i="21" s="1"/>
  <c r="S284" i="21"/>
  <c r="AY284" i="21" s="1"/>
  <c r="N284" i="21"/>
  <c r="AT284" i="21" s="1"/>
  <c r="H284" i="21"/>
  <c r="AN284" i="21" s="1"/>
  <c r="C284" i="21"/>
  <c r="F284" i="21"/>
  <c r="AL284" i="21" s="1"/>
  <c r="P284" i="21"/>
  <c r="AV284" i="21" s="1"/>
  <c r="K284" i="21"/>
  <c r="AQ284" i="21" s="1"/>
  <c r="Q332" i="21"/>
  <c r="AW332" i="21" s="1"/>
  <c r="AR337" i="14" s="1"/>
  <c r="M332" i="21"/>
  <c r="AS332" i="21" s="1"/>
  <c r="AN337" i="14" s="1"/>
  <c r="I332" i="21"/>
  <c r="AO332" i="21" s="1"/>
  <c r="AJ337" i="14" s="1"/>
  <c r="E332" i="21"/>
  <c r="AK332" i="21" s="1"/>
  <c r="AF337" i="14" s="1"/>
  <c r="R332" i="21"/>
  <c r="AX332" i="21" s="1"/>
  <c r="AS337" i="14" s="1"/>
  <c r="L332" i="21"/>
  <c r="AR332" i="21" s="1"/>
  <c r="AM337" i="14" s="1"/>
  <c r="G332" i="21"/>
  <c r="AM332" i="21" s="1"/>
  <c r="AH337" i="14" s="1"/>
  <c r="B332" i="21"/>
  <c r="O332" i="21"/>
  <c r="AU332" i="21" s="1"/>
  <c r="AP337" i="14" s="1"/>
  <c r="J332" i="21"/>
  <c r="AP332" i="21" s="1"/>
  <c r="AK337" i="14" s="1"/>
  <c r="D332" i="21"/>
  <c r="AJ332" i="21" s="1"/>
  <c r="AE337" i="14" s="1"/>
  <c r="S332" i="21"/>
  <c r="AY332" i="21" s="1"/>
  <c r="AT337" i="14" s="1"/>
  <c r="N332" i="21"/>
  <c r="AT332" i="21" s="1"/>
  <c r="AO337" i="14" s="1"/>
  <c r="H332" i="21"/>
  <c r="AN332" i="21" s="1"/>
  <c r="AI337" i="14" s="1"/>
  <c r="C332" i="21"/>
  <c r="K332" i="21"/>
  <c r="AQ332" i="21" s="1"/>
  <c r="AL337" i="14" s="1"/>
  <c r="F332" i="21"/>
  <c r="AL332" i="21" s="1"/>
  <c r="AG337" i="14" s="1"/>
  <c r="P332" i="21"/>
  <c r="AV332" i="21" s="1"/>
  <c r="AQ337" i="14" s="1"/>
  <c r="Q108" i="21"/>
  <c r="AW108" i="21" s="1"/>
  <c r="AR112" i="14" s="1"/>
  <c r="M108" i="21"/>
  <c r="AS108" i="21" s="1"/>
  <c r="AN112" i="14" s="1"/>
  <c r="I108" i="21"/>
  <c r="AO108" i="21" s="1"/>
  <c r="AJ112" i="14" s="1"/>
  <c r="E108" i="21"/>
  <c r="AK108" i="21" s="1"/>
  <c r="AF112" i="14" s="1"/>
  <c r="R108" i="21"/>
  <c r="AX108" i="21" s="1"/>
  <c r="AS112" i="14" s="1"/>
  <c r="L108" i="21"/>
  <c r="AR108" i="21" s="1"/>
  <c r="AM112" i="14" s="1"/>
  <c r="G108" i="21"/>
  <c r="AM108" i="21" s="1"/>
  <c r="AH112" i="14" s="1"/>
  <c r="B108" i="21"/>
  <c r="O108" i="21"/>
  <c r="AU108" i="21" s="1"/>
  <c r="J108" i="21"/>
  <c r="AP108" i="21" s="1"/>
  <c r="D108" i="21"/>
  <c r="AJ108" i="21" s="1"/>
  <c r="AE112" i="14" s="1"/>
  <c r="S108" i="21"/>
  <c r="AY108" i="21" s="1"/>
  <c r="AT112" i="14" s="1"/>
  <c r="N108" i="21"/>
  <c r="AT108" i="21" s="1"/>
  <c r="AO112" i="14" s="1"/>
  <c r="H108" i="21"/>
  <c r="AN108" i="21" s="1"/>
  <c r="C108" i="21"/>
  <c r="P108" i="21"/>
  <c r="AV108" i="21" s="1"/>
  <c r="AQ112" i="14" s="1"/>
  <c r="K108" i="21"/>
  <c r="AQ108" i="21" s="1"/>
  <c r="F108" i="21"/>
  <c r="AL108" i="21" s="1"/>
  <c r="Q188" i="21"/>
  <c r="AW188" i="21" s="1"/>
  <c r="M188" i="21"/>
  <c r="AS188" i="21" s="1"/>
  <c r="AN192" i="14" s="1"/>
  <c r="I188" i="21"/>
  <c r="AO188" i="21" s="1"/>
  <c r="E188" i="21"/>
  <c r="AK188" i="21" s="1"/>
  <c r="R188" i="21"/>
  <c r="AX188" i="21" s="1"/>
  <c r="L188" i="21"/>
  <c r="AR188" i="21" s="1"/>
  <c r="G188" i="21"/>
  <c r="AM188" i="21" s="1"/>
  <c r="B188" i="21"/>
  <c r="O188" i="21"/>
  <c r="AU188" i="21" s="1"/>
  <c r="J188" i="21"/>
  <c r="AP188" i="21" s="1"/>
  <c r="D188" i="21"/>
  <c r="AJ188" i="21" s="1"/>
  <c r="S188" i="21"/>
  <c r="AY188" i="21" s="1"/>
  <c r="N188" i="21"/>
  <c r="AT188" i="21" s="1"/>
  <c r="H188" i="21"/>
  <c r="AN188" i="21" s="1"/>
  <c r="AI192" i="14" s="1"/>
  <c r="C188" i="21"/>
  <c r="P188" i="21"/>
  <c r="AV188" i="21" s="1"/>
  <c r="K188" i="21"/>
  <c r="AQ188" i="21" s="1"/>
  <c r="F188" i="21"/>
  <c r="AL188" i="21" s="1"/>
  <c r="Q236" i="21"/>
  <c r="AW236" i="21" s="1"/>
  <c r="AR240" i="14" s="1"/>
  <c r="M236" i="21"/>
  <c r="AS236" i="21" s="1"/>
  <c r="AN240" i="14" s="1"/>
  <c r="I236" i="21"/>
  <c r="AO236" i="21" s="1"/>
  <c r="E236" i="21"/>
  <c r="AK236" i="21" s="1"/>
  <c r="R236" i="21"/>
  <c r="AX236" i="21" s="1"/>
  <c r="L236" i="21"/>
  <c r="AR236" i="21" s="1"/>
  <c r="AM240" i="14" s="1"/>
  <c r="G236" i="21"/>
  <c r="AM236" i="21" s="1"/>
  <c r="AH240" i="14" s="1"/>
  <c r="B236" i="21"/>
  <c r="O236" i="21"/>
  <c r="AU236" i="21" s="1"/>
  <c r="J236" i="21"/>
  <c r="AP236" i="21" s="1"/>
  <c r="AK240" i="14" s="1"/>
  <c r="D236" i="21"/>
  <c r="AJ236" i="21" s="1"/>
  <c r="AE240" i="14" s="1"/>
  <c r="S236" i="21"/>
  <c r="AY236" i="21" s="1"/>
  <c r="AT240" i="14" s="1"/>
  <c r="N236" i="21"/>
  <c r="AT236" i="21" s="1"/>
  <c r="H236" i="21"/>
  <c r="AN236" i="21" s="1"/>
  <c r="AI240" i="14" s="1"/>
  <c r="C236" i="21"/>
  <c r="P236" i="21"/>
  <c r="AV236" i="21" s="1"/>
  <c r="AQ240" i="14" s="1"/>
  <c r="K236" i="21"/>
  <c r="AQ236" i="21" s="1"/>
  <c r="F236" i="21"/>
  <c r="AL236" i="21" s="1"/>
  <c r="AG240" i="14" s="1"/>
  <c r="C329" i="22"/>
  <c r="B329" i="22"/>
  <c r="D329" i="22"/>
  <c r="F329" i="22" s="1"/>
  <c r="C321" i="22"/>
  <c r="B321" i="22"/>
  <c r="D321" i="22"/>
  <c r="F321" i="22" s="1"/>
  <c r="C313" i="22"/>
  <c r="B313" i="22"/>
  <c r="D313" i="22"/>
  <c r="F313" i="22" s="1"/>
  <c r="C305" i="22"/>
  <c r="B305" i="22"/>
  <c r="D305" i="22"/>
  <c r="F305" i="22" s="1"/>
  <c r="C297" i="22"/>
  <c r="B297" i="22"/>
  <c r="D297" i="22"/>
  <c r="F297" i="22" s="1"/>
  <c r="C289" i="22"/>
  <c r="B289" i="22"/>
  <c r="D289" i="22"/>
  <c r="F289" i="22" s="1"/>
  <c r="C281" i="22"/>
  <c r="B281" i="22"/>
  <c r="D281" i="22"/>
  <c r="F281" i="22" s="1"/>
  <c r="C273" i="22"/>
  <c r="B273" i="22"/>
  <c r="D273" i="22"/>
  <c r="F273" i="22" s="1"/>
  <c r="C265" i="22"/>
  <c r="B265" i="22"/>
  <c r="D265" i="22"/>
  <c r="F265" i="22" s="1"/>
  <c r="C257" i="22"/>
  <c r="B257" i="22"/>
  <c r="D257" i="22"/>
  <c r="F257" i="22" s="1"/>
  <c r="C249" i="22"/>
  <c r="B249" i="22"/>
  <c r="D249" i="22"/>
  <c r="F249" i="22" s="1"/>
  <c r="C241" i="22"/>
  <c r="B241" i="22"/>
  <c r="D241" i="22"/>
  <c r="F241" i="22" s="1"/>
  <c r="C233" i="22"/>
  <c r="B233" i="22"/>
  <c r="D233" i="22"/>
  <c r="F233" i="22" s="1"/>
  <c r="C225" i="22"/>
  <c r="B225" i="22"/>
  <c r="D225" i="22"/>
  <c r="F225" i="22" s="1"/>
  <c r="C217" i="22"/>
  <c r="B217" i="22"/>
  <c r="D217" i="22"/>
  <c r="F217" i="22" s="1"/>
  <c r="C209" i="22"/>
  <c r="B209" i="22"/>
  <c r="D209" i="22"/>
  <c r="F209" i="22" s="1"/>
  <c r="C201" i="22"/>
  <c r="B201" i="22"/>
  <c r="D201" i="22"/>
  <c r="F201" i="22" s="1"/>
  <c r="C193" i="22"/>
  <c r="B193" i="22"/>
  <c r="D193" i="22"/>
  <c r="F193" i="22" s="1"/>
  <c r="C185" i="22"/>
  <c r="B185" i="22"/>
  <c r="D185" i="22"/>
  <c r="F185" i="22" s="1"/>
  <c r="C177" i="22"/>
  <c r="B177" i="22"/>
  <c r="D177" i="22"/>
  <c r="F177" i="22" s="1"/>
  <c r="C169" i="22"/>
  <c r="B169" i="22"/>
  <c r="D169" i="22"/>
  <c r="F169" i="22" s="1"/>
  <c r="C161" i="22"/>
  <c r="B161" i="22"/>
  <c r="D161" i="22"/>
  <c r="F161" i="22" s="1"/>
  <c r="C153" i="22"/>
  <c r="B153" i="22"/>
  <c r="D153" i="22"/>
  <c r="F153" i="22" s="1"/>
  <c r="C145" i="22"/>
  <c r="B145" i="22"/>
  <c r="D145" i="22"/>
  <c r="F145" i="22" s="1"/>
  <c r="C137" i="22"/>
  <c r="B137" i="22"/>
  <c r="D137" i="22"/>
  <c r="F137" i="22" s="1"/>
  <c r="C129" i="22"/>
  <c r="B129" i="22"/>
  <c r="D129" i="22"/>
  <c r="F129" i="22" s="1"/>
  <c r="C121" i="22"/>
  <c r="B121" i="22"/>
  <c r="D121" i="22"/>
  <c r="F121" i="22" s="1"/>
  <c r="C113" i="22"/>
  <c r="B113" i="22"/>
  <c r="D113" i="22"/>
  <c r="F113" i="22" s="1"/>
  <c r="C105" i="22"/>
  <c r="B105" i="22"/>
  <c r="D105" i="22"/>
  <c r="F105" i="22" s="1"/>
  <c r="C97" i="22"/>
  <c r="B97" i="22"/>
  <c r="D97" i="22"/>
  <c r="F97" i="22" s="1"/>
  <c r="C89" i="22"/>
  <c r="B89" i="22"/>
  <c r="D89" i="22"/>
  <c r="F89" i="22" s="1"/>
  <c r="C81" i="22"/>
  <c r="B81" i="22"/>
  <c r="D81" i="22"/>
  <c r="F81" i="22" s="1"/>
  <c r="C73" i="22"/>
  <c r="B73" i="22"/>
  <c r="D73" i="22"/>
  <c r="F73" i="22" s="1"/>
  <c r="C65" i="22"/>
  <c r="B65" i="22"/>
  <c r="D65" i="22"/>
  <c r="F65" i="22" s="1"/>
  <c r="C57" i="22"/>
  <c r="B57" i="22"/>
  <c r="D57" i="22"/>
  <c r="F57" i="22" s="1"/>
  <c r="C49" i="22"/>
  <c r="B49" i="22"/>
  <c r="D49" i="22"/>
  <c r="F49" i="22" s="1"/>
  <c r="C41" i="22"/>
  <c r="B41" i="22"/>
  <c r="D41" i="22"/>
  <c r="F41" i="22" s="1"/>
  <c r="C33" i="22"/>
  <c r="B33" i="22"/>
  <c r="D33" i="22"/>
  <c r="F33" i="22" s="1"/>
  <c r="C25" i="22"/>
  <c r="B25" i="22"/>
  <c r="D25" i="22"/>
  <c r="F25" i="22" s="1"/>
  <c r="C17" i="22"/>
  <c r="B17" i="22"/>
  <c r="D17" i="22"/>
  <c r="F17" i="22" s="1"/>
  <c r="B11" i="28"/>
  <c r="C11" i="28"/>
  <c r="C326" i="28"/>
  <c r="B326" i="28"/>
  <c r="C310" i="28"/>
  <c r="B310" i="28"/>
  <c r="C294" i="28"/>
  <c r="B294" i="28"/>
  <c r="C278" i="28"/>
  <c r="B278" i="28"/>
  <c r="C262" i="28"/>
  <c r="B262" i="28"/>
  <c r="C246" i="28"/>
  <c r="B246" i="28"/>
  <c r="C230" i="28"/>
  <c r="B230" i="28"/>
  <c r="C214" i="28"/>
  <c r="B214" i="28"/>
  <c r="C198" i="28"/>
  <c r="B198" i="28"/>
  <c r="C182" i="28"/>
  <c r="B182" i="28"/>
  <c r="C166" i="28"/>
  <c r="B166" i="28"/>
  <c r="C150" i="28"/>
  <c r="B150" i="28"/>
  <c r="C134" i="28"/>
  <c r="B134" i="28"/>
  <c r="C118" i="28"/>
  <c r="B118" i="28"/>
  <c r="C102" i="28"/>
  <c r="B102" i="28"/>
  <c r="C86" i="28"/>
  <c r="B86" i="28"/>
  <c r="C70" i="28"/>
  <c r="B70" i="28"/>
  <c r="C54" i="28"/>
  <c r="B54" i="28"/>
  <c r="C304" i="28"/>
  <c r="B304" i="28"/>
  <c r="C240" i="28"/>
  <c r="B240" i="28"/>
  <c r="C176" i="28"/>
  <c r="B176" i="28"/>
  <c r="C116" i="28"/>
  <c r="B116" i="28"/>
  <c r="B56" i="28"/>
  <c r="C56" i="28"/>
  <c r="C36" i="28"/>
  <c r="B36" i="28"/>
  <c r="C28" i="28"/>
  <c r="B28" i="28"/>
  <c r="C18" i="22"/>
  <c r="B18" i="22"/>
  <c r="D18" i="22"/>
  <c r="F18" i="22" s="1"/>
  <c r="B12" i="28"/>
  <c r="C12" i="28"/>
  <c r="B312" i="28"/>
  <c r="C312" i="28"/>
  <c r="B248" i="28"/>
  <c r="C248" i="28"/>
  <c r="B184" i="28"/>
  <c r="C184" i="28"/>
  <c r="B120" i="28"/>
  <c r="C120" i="28"/>
  <c r="C64" i="28"/>
  <c r="B64" i="28"/>
  <c r="C292" i="28"/>
  <c r="B292" i="28"/>
  <c r="C228" i="28"/>
  <c r="B228" i="28"/>
  <c r="C164" i="28"/>
  <c r="B164" i="28"/>
  <c r="C84" i="28"/>
  <c r="B84" i="28"/>
  <c r="C220" i="28"/>
  <c r="B220" i="28"/>
  <c r="C268" i="28"/>
  <c r="B268" i="28"/>
  <c r="C44" i="28"/>
  <c r="B44" i="28"/>
  <c r="C124" i="28"/>
  <c r="B124" i="28"/>
  <c r="C172" i="28"/>
  <c r="B172" i="28"/>
  <c r="B329" i="28"/>
  <c r="C329" i="28"/>
  <c r="B321" i="28"/>
  <c r="C321" i="28"/>
  <c r="B313" i="28"/>
  <c r="C313" i="28"/>
  <c r="B305" i="28"/>
  <c r="C305" i="28"/>
  <c r="B297" i="28"/>
  <c r="C297" i="28"/>
  <c r="B289" i="28"/>
  <c r="C289" i="28"/>
  <c r="B281" i="28"/>
  <c r="C281" i="28"/>
  <c r="B273" i="28"/>
  <c r="C273" i="28"/>
  <c r="B265" i="28"/>
  <c r="C265" i="28"/>
  <c r="B257" i="28"/>
  <c r="C257" i="28"/>
  <c r="B249" i="28"/>
  <c r="C249" i="28"/>
  <c r="B241" i="28"/>
  <c r="C241" i="28"/>
  <c r="B233" i="28"/>
  <c r="C233" i="28"/>
  <c r="B225" i="28"/>
  <c r="C225" i="28"/>
  <c r="B217" i="28"/>
  <c r="C217" i="28"/>
  <c r="B209" i="28"/>
  <c r="C209" i="28"/>
  <c r="B201" i="28"/>
  <c r="C201" i="28"/>
  <c r="B193" i="28"/>
  <c r="C193" i="28"/>
  <c r="B185" i="28"/>
  <c r="C185" i="28"/>
  <c r="B177" i="28"/>
  <c r="C177" i="28"/>
  <c r="B169" i="28"/>
  <c r="C169" i="28"/>
  <c r="B161" i="28"/>
  <c r="C161" i="28"/>
  <c r="B153" i="28"/>
  <c r="C153" i="28"/>
  <c r="B145" i="28"/>
  <c r="C145" i="28"/>
  <c r="B137" i="28"/>
  <c r="C137" i="28"/>
  <c r="B129" i="28"/>
  <c r="C129" i="28"/>
  <c r="B121" i="28"/>
  <c r="C121" i="28"/>
  <c r="B113" i="28"/>
  <c r="C113" i="28"/>
  <c r="B105" i="28"/>
  <c r="C105" i="28"/>
  <c r="B97" i="28"/>
  <c r="C97" i="28"/>
  <c r="B89" i="28"/>
  <c r="C89" i="28"/>
  <c r="B81" i="28"/>
  <c r="C81" i="28"/>
  <c r="B73" i="28"/>
  <c r="C73" i="28"/>
  <c r="B65" i="28"/>
  <c r="C65" i="28"/>
  <c r="B57" i="28"/>
  <c r="C57" i="28"/>
  <c r="B49" i="28"/>
  <c r="C49" i="28"/>
  <c r="B41" i="28"/>
  <c r="C41" i="28"/>
  <c r="C33" i="28"/>
  <c r="B33" i="28"/>
  <c r="C25" i="28"/>
  <c r="B25" i="28"/>
  <c r="B17" i="28"/>
  <c r="C17" i="28"/>
  <c r="B7" i="22"/>
  <c r="D7" i="22"/>
  <c r="F7" i="22" s="1"/>
  <c r="C7" i="22"/>
  <c r="C322" i="28"/>
  <c r="B322" i="28"/>
  <c r="C306" i="28"/>
  <c r="B306" i="28"/>
  <c r="C290" i="28"/>
  <c r="B290" i="28"/>
  <c r="C274" i="28"/>
  <c r="B274" i="28"/>
  <c r="C258" i="28"/>
  <c r="B258" i="28"/>
  <c r="C242" i="28"/>
  <c r="B242" i="28"/>
  <c r="C226" i="28"/>
  <c r="B226" i="28"/>
  <c r="C210" i="28"/>
  <c r="B210" i="28"/>
  <c r="C194" i="28"/>
  <c r="B194" i="28"/>
  <c r="C178" i="28"/>
  <c r="B178" i="28"/>
  <c r="C162" i="28"/>
  <c r="B162" i="28"/>
  <c r="C146" i="28"/>
  <c r="B146" i="28"/>
  <c r="C130" i="28"/>
  <c r="B130" i="28"/>
  <c r="C114" i="28"/>
  <c r="B114" i="28"/>
  <c r="C98" i="28"/>
  <c r="B98" i="28"/>
  <c r="C82" i="28"/>
  <c r="B82" i="28"/>
  <c r="C66" i="28"/>
  <c r="B66" i="28"/>
  <c r="C50" i="28"/>
  <c r="B50" i="28"/>
  <c r="C288" i="28"/>
  <c r="B288" i="28"/>
  <c r="C224" i="28"/>
  <c r="B224" i="28"/>
  <c r="C160" i="28"/>
  <c r="B160" i="28"/>
  <c r="B104" i="28"/>
  <c r="C104" i="28"/>
  <c r="C42" i="28"/>
  <c r="B42" i="28"/>
  <c r="C32" i="22"/>
  <c r="D32" i="22"/>
  <c r="F32" i="22" s="1"/>
  <c r="B32" i="22"/>
  <c r="C24" i="22"/>
  <c r="D24" i="22"/>
  <c r="F24" i="22" s="1"/>
  <c r="B24" i="22"/>
  <c r="B18" i="28"/>
  <c r="C18" i="28"/>
  <c r="C8" i="22"/>
  <c r="D8" i="22"/>
  <c r="F8" i="22" s="1"/>
  <c r="B8" i="22"/>
  <c r="B296" i="28"/>
  <c r="C296" i="28"/>
  <c r="B232" i="28"/>
  <c r="C232" i="28"/>
  <c r="B168" i="28"/>
  <c r="C168" i="28"/>
  <c r="C112" i="28"/>
  <c r="B112" i="28"/>
  <c r="C48" i="28"/>
  <c r="B48" i="28"/>
  <c r="C276" i="28"/>
  <c r="B276" i="28"/>
  <c r="C212" i="28"/>
  <c r="B212" i="28"/>
  <c r="C148" i="28"/>
  <c r="B148" i="28"/>
  <c r="C68" i="28"/>
  <c r="B68" i="28"/>
  <c r="C156" i="28"/>
  <c r="B156" i="28"/>
  <c r="C204" i="28"/>
  <c r="B204" i="28"/>
  <c r="C316" i="28"/>
  <c r="B316" i="28"/>
  <c r="C60" i="28"/>
  <c r="B60" i="28"/>
  <c r="C76" i="28"/>
  <c r="B76" i="28"/>
  <c r="C325" i="22"/>
  <c r="D325" i="22"/>
  <c r="F325" i="22" s="1"/>
  <c r="B325" i="22"/>
  <c r="C317" i="22"/>
  <c r="D317" i="22"/>
  <c r="F317" i="22" s="1"/>
  <c r="B317" i="22"/>
  <c r="C309" i="22"/>
  <c r="D309" i="22"/>
  <c r="F309" i="22" s="1"/>
  <c r="B309" i="22"/>
  <c r="C301" i="22"/>
  <c r="D301" i="22"/>
  <c r="F301" i="22" s="1"/>
  <c r="B301" i="22"/>
  <c r="C293" i="22"/>
  <c r="D293" i="22"/>
  <c r="F293" i="22" s="1"/>
  <c r="B293" i="22"/>
  <c r="C285" i="22"/>
  <c r="D285" i="22"/>
  <c r="F285" i="22" s="1"/>
  <c r="B285" i="22"/>
  <c r="C277" i="22"/>
  <c r="D277" i="22"/>
  <c r="F277" i="22" s="1"/>
  <c r="B277" i="22"/>
  <c r="C269" i="22"/>
  <c r="D269" i="22"/>
  <c r="F269" i="22" s="1"/>
  <c r="B269" i="22"/>
  <c r="C261" i="22"/>
  <c r="D261" i="22"/>
  <c r="F261" i="22" s="1"/>
  <c r="B261" i="22"/>
  <c r="C253" i="22"/>
  <c r="D253" i="22"/>
  <c r="F253" i="22" s="1"/>
  <c r="B253" i="22"/>
  <c r="C245" i="22"/>
  <c r="D245" i="22"/>
  <c r="F245" i="22" s="1"/>
  <c r="B245" i="22"/>
  <c r="C237" i="22"/>
  <c r="D237" i="22"/>
  <c r="F237" i="22" s="1"/>
  <c r="B237" i="22"/>
  <c r="C229" i="22"/>
  <c r="D229" i="22"/>
  <c r="F229" i="22" s="1"/>
  <c r="B229" i="22"/>
  <c r="C221" i="22"/>
  <c r="D221" i="22"/>
  <c r="F221" i="22" s="1"/>
  <c r="B221" i="22"/>
  <c r="C213" i="22"/>
  <c r="D213" i="22"/>
  <c r="F213" i="22" s="1"/>
  <c r="B213" i="22"/>
  <c r="C205" i="22"/>
  <c r="D205" i="22"/>
  <c r="F205" i="22" s="1"/>
  <c r="B205" i="22"/>
  <c r="C197" i="22"/>
  <c r="D197" i="22"/>
  <c r="F197" i="22" s="1"/>
  <c r="B197" i="22"/>
  <c r="C189" i="22"/>
  <c r="D189" i="22"/>
  <c r="F189" i="22" s="1"/>
  <c r="B189" i="22"/>
  <c r="C181" i="22"/>
  <c r="D181" i="22"/>
  <c r="F181" i="22" s="1"/>
  <c r="B181" i="22"/>
  <c r="C173" i="22"/>
  <c r="D173" i="22"/>
  <c r="F173" i="22" s="1"/>
  <c r="B173" i="22"/>
  <c r="C165" i="22"/>
  <c r="D165" i="22"/>
  <c r="F165" i="22" s="1"/>
  <c r="B165" i="22"/>
  <c r="C157" i="22"/>
  <c r="D157" i="22"/>
  <c r="F157" i="22" s="1"/>
  <c r="B157" i="22"/>
  <c r="C149" i="22"/>
  <c r="D149" i="22"/>
  <c r="F149" i="22" s="1"/>
  <c r="B149" i="22"/>
  <c r="C141" i="22"/>
  <c r="D141" i="22"/>
  <c r="F141" i="22" s="1"/>
  <c r="B141" i="22"/>
  <c r="C133" i="22"/>
  <c r="D133" i="22"/>
  <c r="F133" i="22" s="1"/>
  <c r="B133" i="22"/>
  <c r="C125" i="22"/>
  <c r="D125" i="22"/>
  <c r="F125" i="22" s="1"/>
  <c r="B125" i="22"/>
  <c r="C117" i="22"/>
  <c r="D117" i="22"/>
  <c r="F117" i="22" s="1"/>
  <c r="B117" i="22"/>
  <c r="C109" i="22"/>
  <c r="D109" i="22"/>
  <c r="F109" i="22" s="1"/>
  <c r="B109" i="22"/>
  <c r="C101" i="22"/>
  <c r="D101" i="22"/>
  <c r="F101" i="22" s="1"/>
  <c r="B101" i="22"/>
  <c r="C93" i="22"/>
  <c r="D93" i="22"/>
  <c r="F93" i="22" s="1"/>
  <c r="B93" i="22"/>
  <c r="C85" i="22"/>
  <c r="D85" i="22"/>
  <c r="F85" i="22" s="1"/>
  <c r="B85" i="22"/>
  <c r="C77" i="22"/>
  <c r="D77" i="22"/>
  <c r="F77" i="22" s="1"/>
  <c r="B77" i="22"/>
  <c r="C69" i="22"/>
  <c r="D69" i="22"/>
  <c r="F69" i="22" s="1"/>
  <c r="B69" i="22"/>
  <c r="C61" i="22"/>
  <c r="D61" i="22"/>
  <c r="F61" i="22" s="1"/>
  <c r="B61" i="22"/>
  <c r="C53" i="22"/>
  <c r="D53" i="22"/>
  <c r="F53" i="22" s="1"/>
  <c r="B53" i="22"/>
  <c r="C45" i="22"/>
  <c r="D45" i="22"/>
  <c r="F45" i="22" s="1"/>
  <c r="B45" i="22"/>
  <c r="C37" i="22"/>
  <c r="D37" i="22"/>
  <c r="F37" i="22" s="1"/>
  <c r="B37" i="22"/>
  <c r="C31" i="28"/>
  <c r="B31" i="28"/>
  <c r="C21" i="22"/>
  <c r="D21" i="22"/>
  <c r="F21" i="22" s="1"/>
  <c r="B21" i="22"/>
  <c r="C15" i="28"/>
  <c r="B15" i="28"/>
  <c r="E334" i="14"/>
  <c r="E330" i="14"/>
  <c r="E326" i="14"/>
  <c r="E322" i="14"/>
  <c r="E318" i="14"/>
  <c r="E332" i="14"/>
  <c r="E324" i="14"/>
  <c r="E316" i="14"/>
  <c r="E312" i="14"/>
  <c r="E308" i="14"/>
  <c r="E304" i="14"/>
  <c r="E300" i="14"/>
  <c r="E336" i="14"/>
  <c r="E333" i="14"/>
  <c r="E323" i="14"/>
  <c r="E320" i="14"/>
  <c r="E317" i="14"/>
  <c r="E314" i="14"/>
  <c r="E306" i="14"/>
  <c r="E298" i="14"/>
  <c r="E294" i="14"/>
  <c r="E290" i="14"/>
  <c r="E286" i="14"/>
  <c r="E282" i="14"/>
  <c r="E278" i="14"/>
  <c r="E274" i="14"/>
  <c r="E270" i="14"/>
  <c r="E266" i="14"/>
  <c r="E262" i="14"/>
  <c r="E258" i="14"/>
  <c r="E254" i="14"/>
  <c r="E250" i="14"/>
  <c r="E246" i="14"/>
  <c r="E242" i="14"/>
  <c r="E238" i="14"/>
  <c r="E234" i="14"/>
  <c r="E230" i="14"/>
  <c r="E226" i="14"/>
  <c r="E222" i="14"/>
  <c r="E218" i="14"/>
  <c r="E214" i="14"/>
  <c r="E210" i="14"/>
  <c r="E206" i="14"/>
  <c r="E202" i="14"/>
  <c r="E198" i="14"/>
  <c r="E194" i="14"/>
  <c r="E190" i="14"/>
  <c r="E337" i="14"/>
  <c r="E327" i="14"/>
  <c r="E321" i="14"/>
  <c r="E315" i="14"/>
  <c r="E309" i="14"/>
  <c r="E307" i="14"/>
  <c r="E301" i="14"/>
  <c r="E299" i="14"/>
  <c r="E293" i="14"/>
  <c r="E289" i="14"/>
  <c r="E285" i="14"/>
  <c r="E281" i="14"/>
  <c r="E277" i="14"/>
  <c r="E273" i="14"/>
  <c r="E269" i="14"/>
  <c r="E265" i="14"/>
  <c r="E261" i="14"/>
  <c r="E257" i="14"/>
  <c r="E253" i="14"/>
  <c r="E249" i="14"/>
  <c r="E245" i="14"/>
  <c r="E241" i="14"/>
  <c r="E237" i="14"/>
  <c r="E233" i="14"/>
  <c r="E229" i="14"/>
  <c r="E225" i="14"/>
  <c r="E221" i="14"/>
  <c r="E217" i="14"/>
  <c r="E213" i="14"/>
  <c r="E209" i="14"/>
  <c r="E205" i="14"/>
  <c r="E201" i="14"/>
  <c r="E197" i="14"/>
  <c r="E331" i="14"/>
  <c r="E328" i="14"/>
  <c r="E325" i="14"/>
  <c r="E310" i="14"/>
  <c r="E302" i="14"/>
  <c r="E296" i="14"/>
  <c r="E292" i="14"/>
  <c r="E288" i="14"/>
  <c r="E284" i="14"/>
  <c r="E280" i="14"/>
  <c r="E276" i="14"/>
  <c r="E272" i="14"/>
  <c r="E268" i="14"/>
  <c r="E264" i="14"/>
  <c r="E260" i="14"/>
  <c r="E256" i="14"/>
  <c r="E252" i="14"/>
  <c r="E248" i="14"/>
  <c r="E244" i="14"/>
  <c r="E240" i="14"/>
  <c r="E236" i="14"/>
  <c r="E232" i="14"/>
  <c r="E228" i="14"/>
  <c r="E224" i="14"/>
  <c r="E220" i="14"/>
  <c r="E216" i="14"/>
  <c r="E212" i="14"/>
  <c r="E208" i="14"/>
  <c r="E204" i="14"/>
  <c r="E200" i="14"/>
  <c r="E196" i="14"/>
  <c r="E192" i="14"/>
  <c r="E335" i="14"/>
  <c r="E329" i="14"/>
  <c r="E319" i="14"/>
  <c r="E313" i="14"/>
  <c r="E311" i="14"/>
  <c r="E305" i="14"/>
  <c r="E303" i="14"/>
  <c r="E297" i="14"/>
  <c r="E295" i="14"/>
  <c r="E291" i="14"/>
  <c r="E287" i="14"/>
  <c r="E283" i="14"/>
  <c r="E279" i="14"/>
  <c r="E275" i="14"/>
  <c r="E271" i="14"/>
  <c r="E267" i="14"/>
  <c r="E263" i="14"/>
  <c r="E259" i="14"/>
  <c r="E255" i="14"/>
  <c r="E251" i="14"/>
  <c r="E247" i="14"/>
  <c r="E243" i="14"/>
  <c r="E239" i="14"/>
  <c r="E235" i="14"/>
  <c r="E231" i="14"/>
  <c r="E227" i="14"/>
  <c r="E223" i="14"/>
  <c r="E219" i="14"/>
  <c r="E215" i="14"/>
  <c r="E211" i="14"/>
  <c r="E207" i="14"/>
  <c r="E203" i="14"/>
  <c r="E186" i="14"/>
  <c r="E182" i="14"/>
  <c r="E178" i="14"/>
  <c r="E174" i="14"/>
  <c r="E170" i="14"/>
  <c r="E166" i="14"/>
  <c r="E162" i="14"/>
  <c r="E158" i="14"/>
  <c r="E154" i="14"/>
  <c r="E150" i="14"/>
  <c r="E146" i="14"/>
  <c r="E142" i="14"/>
  <c r="E138" i="14"/>
  <c r="E134" i="14"/>
  <c r="E130" i="14"/>
  <c r="E126" i="14"/>
  <c r="E122" i="14"/>
  <c r="E118" i="14"/>
  <c r="E114" i="14"/>
  <c r="E110" i="14"/>
  <c r="E106" i="14"/>
  <c r="E102" i="14"/>
  <c r="E98" i="14"/>
  <c r="E94" i="14"/>
  <c r="E90" i="14"/>
  <c r="E86" i="14"/>
  <c r="E82" i="14"/>
  <c r="E78" i="14"/>
  <c r="E74" i="14"/>
  <c r="E70" i="14"/>
  <c r="E66" i="14"/>
  <c r="E62" i="14"/>
  <c r="E58" i="14"/>
  <c r="E54" i="14"/>
  <c r="E50" i="14"/>
  <c r="E46" i="14"/>
  <c r="E42" i="14"/>
  <c r="E38" i="14"/>
  <c r="E34" i="14"/>
  <c r="E30" i="14"/>
  <c r="E26" i="14"/>
  <c r="E22" i="14"/>
  <c r="E18" i="14"/>
  <c r="E14" i="14"/>
  <c r="E185" i="14"/>
  <c r="E181" i="14"/>
  <c r="E177" i="14"/>
  <c r="E173" i="14"/>
  <c r="E169" i="14"/>
  <c r="E165" i="14"/>
  <c r="E161" i="14"/>
  <c r="E157" i="14"/>
  <c r="E153" i="14"/>
  <c r="E149" i="14"/>
  <c r="E145" i="14"/>
  <c r="E141" i="14"/>
  <c r="E137" i="14"/>
  <c r="E133" i="14"/>
  <c r="E129" i="14"/>
  <c r="E125" i="14"/>
  <c r="E121" i="14"/>
  <c r="E117" i="14"/>
  <c r="E113" i="14"/>
  <c r="E109" i="14"/>
  <c r="E105" i="14"/>
  <c r="E101" i="14"/>
  <c r="E97" i="14"/>
  <c r="E93" i="14"/>
  <c r="E89" i="14"/>
  <c r="E85" i="14"/>
  <c r="E81" i="14"/>
  <c r="E77" i="14"/>
  <c r="E73" i="14"/>
  <c r="E69" i="14"/>
  <c r="E65" i="14"/>
  <c r="E61" i="14"/>
  <c r="E57" i="14"/>
  <c r="E53" i="14"/>
  <c r="E49" i="14"/>
  <c r="E45" i="14"/>
  <c r="E41" i="14"/>
  <c r="E37" i="14"/>
  <c r="E33" i="14"/>
  <c r="E29" i="14"/>
  <c r="E25" i="14"/>
  <c r="E21" i="14"/>
  <c r="E17" i="14"/>
  <c r="E13" i="14"/>
  <c r="E188" i="14"/>
  <c r="E184" i="14"/>
  <c r="E180" i="14"/>
  <c r="E176" i="14"/>
  <c r="E172" i="14"/>
  <c r="E168" i="14"/>
  <c r="E164" i="14"/>
  <c r="E160" i="14"/>
  <c r="E156" i="14"/>
  <c r="E152" i="14"/>
  <c r="E148" i="14"/>
  <c r="E144" i="14"/>
  <c r="E140" i="14"/>
  <c r="E136" i="14"/>
  <c r="E132" i="14"/>
  <c r="E128" i="14"/>
  <c r="E124" i="14"/>
  <c r="E120" i="14"/>
  <c r="E116" i="14"/>
  <c r="E112" i="14"/>
  <c r="E108" i="14"/>
  <c r="E104" i="14"/>
  <c r="E100" i="14"/>
  <c r="E96" i="14"/>
  <c r="E92" i="14"/>
  <c r="E88" i="14"/>
  <c r="E84" i="14"/>
  <c r="E80" i="14"/>
  <c r="E76" i="14"/>
  <c r="E72" i="14"/>
  <c r="E68" i="14"/>
  <c r="E64" i="14"/>
  <c r="E60" i="14"/>
  <c r="E56" i="14"/>
  <c r="E52" i="14"/>
  <c r="E48" i="14"/>
  <c r="E44" i="14"/>
  <c r="E40" i="14"/>
  <c r="E36" i="14"/>
  <c r="E32" i="14"/>
  <c r="E28" i="14"/>
  <c r="E24" i="14"/>
  <c r="E20" i="14"/>
  <c r="E16" i="14"/>
  <c r="E12" i="14"/>
  <c r="E199" i="14"/>
  <c r="E195" i="14"/>
  <c r="E193" i="14"/>
  <c r="E191" i="14"/>
  <c r="E189" i="14"/>
  <c r="E187" i="14"/>
  <c r="E183" i="14"/>
  <c r="E179" i="14"/>
  <c r="E175" i="14"/>
  <c r="E171" i="14"/>
  <c r="E167" i="14"/>
  <c r="E163" i="14"/>
  <c r="E159" i="14"/>
  <c r="E155" i="14"/>
  <c r="E151" i="14"/>
  <c r="E147" i="14"/>
  <c r="E143" i="14"/>
  <c r="E139" i="14"/>
  <c r="E135" i="14"/>
  <c r="E131" i="14"/>
  <c r="E127" i="14"/>
  <c r="E123" i="14"/>
  <c r="E119" i="14"/>
  <c r="E115" i="14"/>
  <c r="E111" i="14"/>
  <c r="E107" i="14"/>
  <c r="E103" i="14"/>
  <c r="E99" i="14"/>
  <c r="E95" i="14"/>
  <c r="E91" i="14"/>
  <c r="E87" i="14"/>
  <c r="E83" i="14"/>
  <c r="E79" i="14"/>
  <c r="E75" i="14"/>
  <c r="E71" i="14"/>
  <c r="E67" i="14"/>
  <c r="E63" i="14"/>
  <c r="E59" i="14"/>
  <c r="E55" i="14"/>
  <c r="E51" i="14"/>
  <c r="E47" i="14"/>
  <c r="E43" i="14"/>
  <c r="E39" i="14"/>
  <c r="E35" i="14"/>
  <c r="E31" i="14"/>
  <c r="E27" i="14"/>
  <c r="E23" i="14"/>
  <c r="E19" i="14"/>
  <c r="E15" i="14"/>
  <c r="C7" i="28"/>
  <c r="B7" i="28"/>
  <c r="S318" i="21"/>
  <c r="AY318" i="21" s="1"/>
  <c r="AT323" i="14" s="1"/>
  <c r="O318" i="21"/>
  <c r="AU318" i="21" s="1"/>
  <c r="AP323" i="14" s="1"/>
  <c r="K318" i="21"/>
  <c r="AQ318" i="21" s="1"/>
  <c r="AL323" i="14" s="1"/>
  <c r="G318" i="21"/>
  <c r="AM318" i="21" s="1"/>
  <c r="AH323" i="14" s="1"/>
  <c r="C318" i="21"/>
  <c r="Q318" i="21"/>
  <c r="AW318" i="21" s="1"/>
  <c r="AR323" i="14" s="1"/>
  <c r="L318" i="21"/>
  <c r="AR318" i="21" s="1"/>
  <c r="AM323" i="14" s="1"/>
  <c r="F318" i="21"/>
  <c r="AL318" i="21" s="1"/>
  <c r="AG323" i="14" s="1"/>
  <c r="N318" i="21"/>
  <c r="AT318" i="21" s="1"/>
  <c r="AO323" i="14" s="1"/>
  <c r="I318" i="21"/>
  <c r="AO318" i="21" s="1"/>
  <c r="AJ323" i="14" s="1"/>
  <c r="D318" i="21"/>
  <c r="AJ318" i="21" s="1"/>
  <c r="AE323" i="14" s="1"/>
  <c r="R318" i="21"/>
  <c r="AX318" i="21" s="1"/>
  <c r="AS323" i="14" s="1"/>
  <c r="M318" i="21"/>
  <c r="AS318" i="21" s="1"/>
  <c r="AN323" i="14" s="1"/>
  <c r="H318" i="21"/>
  <c r="AN318" i="21" s="1"/>
  <c r="AI323" i="14" s="1"/>
  <c r="B318" i="21"/>
  <c r="J318" i="21"/>
  <c r="AP318" i="21" s="1"/>
  <c r="AK323" i="14" s="1"/>
  <c r="E318" i="21"/>
  <c r="AK318" i="21" s="1"/>
  <c r="AF323" i="14" s="1"/>
  <c r="P318" i="21"/>
  <c r="AV318" i="21" s="1"/>
  <c r="AQ323" i="14" s="1"/>
  <c r="S302" i="21"/>
  <c r="AY302" i="21" s="1"/>
  <c r="AT307" i="14" s="1"/>
  <c r="O302" i="21"/>
  <c r="AU302" i="21" s="1"/>
  <c r="AP307" i="14" s="1"/>
  <c r="K302" i="21"/>
  <c r="AQ302" i="21" s="1"/>
  <c r="AL307" i="14" s="1"/>
  <c r="G302" i="21"/>
  <c r="AM302" i="21" s="1"/>
  <c r="AH307" i="14" s="1"/>
  <c r="C302" i="21"/>
  <c r="Q302" i="21"/>
  <c r="AW302" i="21" s="1"/>
  <c r="AR307" i="14" s="1"/>
  <c r="L302" i="21"/>
  <c r="AR302" i="21" s="1"/>
  <c r="AM307" i="14" s="1"/>
  <c r="F302" i="21"/>
  <c r="AL302" i="21" s="1"/>
  <c r="AG307" i="14" s="1"/>
  <c r="N302" i="21"/>
  <c r="AT302" i="21" s="1"/>
  <c r="AO307" i="14" s="1"/>
  <c r="I302" i="21"/>
  <c r="AO302" i="21" s="1"/>
  <c r="AJ307" i="14" s="1"/>
  <c r="D302" i="21"/>
  <c r="AJ302" i="21" s="1"/>
  <c r="AE307" i="14" s="1"/>
  <c r="R302" i="21"/>
  <c r="AX302" i="21" s="1"/>
  <c r="AS307" i="14" s="1"/>
  <c r="M302" i="21"/>
  <c r="AS302" i="21" s="1"/>
  <c r="AN307" i="14" s="1"/>
  <c r="H302" i="21"/>
  <c r="AN302" i="21" s="1"/>
  <c r="AI307" i="14" s="1"/>
  <c r="B302" i="21"/>
  <c r="P302" i="21"/>
  <c r="AV302" i="21" s="1"/>
  <c r="AQ307" i="14" s="1"/>
  <c r="J302" i="21"/>
  <c r="AP302" i="21" s="1"/>
  <c r="AK307" i="14" s="1"/>
  <c r="E302" i="21"/>
  <c r="AK302" i="21" s="1"/>
  <c r="AF307" i="14" s="1"/>
  <c r="S286" i="21"/>
  <c r="AY286" i="21" s="1"/>
  <c r="AT291" i="14" s="1"/>
  <c r="O286" i="21"/>
  <c r="AU286" i="21" s="1"/>
  <c r="AP291" i="14" s="1"/>
  <c r="K286" i="21"/>
  <c r="AQ286" i="21" s="1"/>
  <c r="AL291" i="14" s="1"/>
  <c r="G286" i="21"/>
  <c r="AM286" i="21" s="1"/>
  <c r="AH291" i="14" s="1"/>
  <c r="C286" i="21"/>
  <c r="Q286" i="21"/>
  <c r="AW286" i="21" s="1"/>
  <c r="AR291" i="14" s="1"/>
  <c r="L286" i="21"/>
  <c r="AR286" i="21" s="1"/>
  <c r="AM291" i="14" s="1"/>
  <c r="F286" i="21"/>
  <c r="AL286" i="21" s="1"/>
  <c r="AG291" i="14" s="1"/>
  <c r="N286" i="21"/>
  <c r="AT286" i="21" s="1"/>
  <c r="AO291" i="14" s="1"/>
  <c r="I286" i="21"/>
  <c r="AO286" i="21" s="1"/>
  <c r="AJ291" i="14" s="1"/>
  <c r="D286" i="21"/>
  <c r="AJ286" i="21" s="1"/>
  <c r="AE291" i="14" s="1"/>
  <c r="R286" i="21"/>
  <c r="AX286" i="21" s="1"/>
  <c r="AS291" i="14" s="1"/>
  <c r="M286" i="21"/>
  <c r="AS286" i="21" s="1"/>
  <c r="AN291" i="14" s="1"/>
  <c r="H286" i="21"/>
  <c r="AN286" i="21" s="1"/>
  <c r="AI291" i="14" s="1"/>
  <c r="B286" i="21"/>
  <c r="P286" i="21"/>
  <c r="AV286" i="21" s="1"/>
  <c r="AQ291" i="14" s="1"/>
  <c r="J286" i="21"/>
  <c r="AP286" i="21" s="1"/>
  <c r="AK291" i="14" s="1"/>
  <c r="E286" i="21"/>
  <c r="AK286" i="21" s="1"/>
  <c r="AF291" i="14" s="1"/>
  <c r="S270" i="21"/>
  <c r="AY270" i="21" s="1"/>
  <c r="AT275" i="14" s="1"/>
  <c r="O270" i="21"/>
  <c r="AU270" i="21" s="1"/>
  <c r="AP275" i="14" s="1"/>
  <c r="K270" i="21"/>
  <c r="AQ270" i="21" s="1"/>
  <c r="AL275" i="14" s="1"/>
  <c r="G270" i="21"/>
  <c r="AM270" i="21" s="1"/>
  <c r="AH275" i="14" s="1"/>
  <c r="C270" i="21"/>
  <c r="Q270" i="21"/>
  <c r="AW270" i="21" s="1"/>
  <c r="AR275" i="14" s="1"/>
  <c r="L270" i="21"/>
  <c r="AR270" i="21" s="1"/>
  <c r="AM275" i="14" s="1"/>
  <c r="F270" i="21"/>
  <c r="AL270" i="21" s="1"/>
  <c r="AG275" i="14" s="1"/>
  <c r="N270" i="21"/>
  <c r="AT270" i="21" s="1"/>
  <c r="AO275" i="14" s="1"/>
  <c r="I270" i="21"/>
  <c r="AO270" i="21" s="1"/>
  <c r="AJ275" i="14" s="1"/>
  <c r="D270" i="21"/>
  <c r="AJ270" i="21" s="1"/>
  <c r="AE275" i="14" s="1"/>
  <c r="R270" i="21"/>
  <c r="AX270" i="21" s="1"/>
  <c r="AS275" i="14" s="1"/>
  <c r="M270" i="21"/>
  <c r="AS270" i="21" s="1"/>
  <c r="AN275" i="14" s="1"/>
  <c r="H270" i="21"/>
  <c r="AN270" i="21" s="1"/>
  <c r="AI275" i="14" s="1"/>
  <c r="B270" i="21"/>
  <c r="E270" i="21"/>
  <c r="AK270" i="21" s="1"/>
  <c r="AF275" i="14" s="1"/>
  <c r="P270" i="21"/>
  <c r="AV270" i="21" s="1"/>
  <c r="AQ275" i="14" s="1"/>
  <c r="J270" i="21"/>
  <c r="AP270" i="21" s="1"/>
  <c r="AK275" i="14" s="1"/>
  <c r="S254" i="21"/>
  <c r="AY254" i="21" s="1"/>
  <c r="AT259" i="14" s="1"/>
  <c r="O254" i="21"/>
  <c r="AU254" i="21" s="1"/>
  <c r="AP259" i="14" s="1"/>
  <c r="K254" i="21"/>
  <c r="AQ254" i="21" s="1"/>
  <c r="AL259" i="14" s="1"/>
  <c r="G254" i="21"/>
  <c r="AM254" i="21" s="1"/>
  <c r="AH259" i="14" s="1"/>
  <c r="C254" i="21"/>
  <c r="Q254" i="21"/>
  <c r="AW254" i="21" s="1"/>
  <c r="AR259" i="14" s="1"/>
  <c r="L254" i="21"/>
  <c r="AR254" i="21" s="1"/>
  <c r="AM259" i="14" s="1"/>
  <c r="F254" i="21"/>
  <c r="AL254" i="21" s="1"/>
  <c r="AG259" i="14" s="1"/>
  <c r="N254" i="21"/>
  <c r="AT254" i="21" s="1"/>
  <c r="AO259" i="14" s="1"/>
  <c r="I254" i="21"/>
  <c r="AO254" i="21" s="1"/>
  <c r="D254" i="21"/>
  <c r="AJ254" i="21" s="1"/>
  <c r="AE259" i="14" s="1"/>
  <c r="R254" i="21"/>
  <c r="AX254" i="21" s="1"/>
  <c r="AS259" i="14" s="1"/>
  <c r="M254" i="21"/>
  <c r="AS254" i="21" s="1"/>
  <c r="AN259" i="14" s="1"/>
  <c r="H254" i="21"/>
  <c r="AN254" i="21" s="1"/>
  <c r="AI259" i="14" s="1"/>
  <c r="B254" i="21"/>
  <c r="J254" i="21"/>
  <c r="AP254" i="21" s="1"/>
  <c r="AK259" i="14" s="1"/>
  <c r="E254" i="21"/>
  <c r="AK254" i="21" s="1"/>
  <c r="AF259" i="14" s="1"/>
  <c r="P254" i="21"/>
  <c r="AV254" i="21" s="1"/>
  <c r="AQ259" i="14" s="1"/>
  <c r="S238" i="21"/>
  <c r="AY238" i="21" s="1"/>
  <c r="O238" i="21"/>
  <c r="AU238" i="21" s="1"/>
  <c r="AP242" i="14" s="1"/>
  <c r="K238" i="21"/>
  <c r="AQ238" i="21" s="1"/>
  <c r="G238" i="21"/>
  <c r="AM238" i="21" s="1"/>
  <c r="C238" i="21"/>
  <c r="Q238" i="21"/>
  <c r="AW238" i="21" s="1"/>
  <c r="L238" i="21"/>
  <c r="AR238" i="21" s="1"/>
  <c r="F238" i="21"/>
  <c r="AL238" i="21" s="1"/>
  <c r="AG242" i="14" s="1"/>
  <c r="N238" i="21"/>
  <c r="AT238" i="21" s="1"/>
  <c r="I238" i="21"/>
  <c r="AO238" i="21" s="1"/>
  <c r="AJ242" i="14" s="1"/>
  <c r="D238" i="21"/>
  <c r="AJ238" i="21" s="1"/>
  <c r="R238" i="21"/>
  <c r="AX238" i="21" s="1"/>
  <c r="M238" i="21"/>
  <c r="AS238" i="21" s="1"/>
  <c r="H238" i="21"/>
  <c r="AN238" i="21" s="1"/>
  <c r="AI242" i="14" s="1"/>
  <c r="B238" i="21"/>
  <c r="P238" i="21"/>
  <c r="AV238" i="21" s="1"/>
  <c r="AQ242" i="14" s="1"/>
  <c r="J238" i="21"/>
  <c r="AP238" i="21" s="1"/>
  <c r="E238" i="21"/>
  <c r="AK238" i="21" s="1"/>
  <c r="AF242" i="14" s="1"/>
  <c r="S222" i="21"/>
  <c r="AY222" i="21" s="1"/>
  <c r="AT226" i="14" s="1"/>
  <c r="O222" i="21"/>
  <c r="AU222" i="21" s="1"/>
  <c r="K222" i="21"/>
  <c r="AQ222" i="21" s="1"/>
  <c r="AL226" i="14" s="1"/>
  <c r="G222" i="21"/>
  <c r="AM222" i="21" s="1"/>
  <c r="AH226" i="14" s="1"/>
  <c r="C222" i="21"/>
  <c r="Q222" i="21"/>
  <c r="AW222" i="21" s="1"/>
  <c r="L222" i="21"/>
  <c r="AR222" i="21" s="1"/>
  <c r="AM226" i="14" s="1"/>
  <c r="F222" i="21"/>
  <c r="AL222" i="21" s="1"/>
  <c r="AG226" i="14" s="1"/>
  <c r="N222" i="21"/>
  <c r="AT222" i="21" s="1"/>
  <c r="AO226" i="14" s="1"/>
  <c r="I222" i="21"/>
  <c r="AO222" i="21" s="1"/>
  <c r="D222" i="21"/>
  <c r="AJ222" i="21" s="1"/>
  <c r="R222" i="21"/>
  <c r="AX222" i="21" s="1"/>
  <c r="M222" i="21"/>
  <c r="AS222" i="21" s="1"/>
  <c r="AN226" i="14" s="1"/>
  <c r="H222" i="21"/>
  <c r="AN222" i="21" s="1"/>
  <c r="AI226" i="14" s="1"/>
  <c r="B222" i="21"/>
  <c r="P222" i="21"/>
  <c r="AV222" i="21" s="1"/>
  <c r="AQ226" i="14" s="1"/>
  <c r="J222" i="21"/>
  <c r="AP222" i="21" s="1"/>
  <c r="AK226" i="14" s="1"/>
  <c r="E222" i="21"/>
  <c r="AK222" i="21" s="1"/>
  <c r="S206" i="21"/>
  <c r="AY206" i="21" s="1"/>
  <c r="AT210" i="14" s="1"/>
  <c r="O206" i="21"/>
  <c r="AU206" i="21" s="1"/>
  <c r="AP210" i="14" s="1"/>
  <c r="K206" i="21"/>
  <c r="AQ206" i="21" s="1"/>
  <c r="G206" i="21"/>
  <c r="AM206" i="21" s="1"/>
  <c r="C206" i="21"/>
  <c r="Q206" i="21"/>
  <c r="AW206" i="21" s="1"/>
  <c r="L206" i="21"/>
  <c r="AR206" i="21" s="1"/>
  <c r="F206" i="21"/>
  <c r="AL206" i="21" s="1"/>
  <c r="N206" i="21"/>
  <c r="AT206" i="21" s="1"/>
  <c r="I206" i="21"/>
  <c r="AO206" i="21" s="1"/>
  <c r="AJ210" i="14" s="1"/>
  <c r="D206" i="21"/>
  <c r="AJ206" i="21" s="1"/>
  <c r="R206" i="21"/>
  <c r="AX206" i="21" s="1"/>
  <c r="M206" i="21"/>
  <c r="AS206" i="21" s="1"/>
  <c r="AN210" i="14" s="1"/>
  <c r="H206" i="21"/>
  <c r="AN206" i="21" s="1"/>
  <c r="B206" i="21"/>
  <c r="E206" i="21"/>
  <c r="AK206" i="21" s="1"/>
  <c r="AF210" i="14" s="1"/>
  <c r="P206" i="21"/>
  <c r="AV206" i="21" s="1"/>
  <c r="J206" i="21"/>
  <c r="AP206" i="21" s="1"/>
  <c r="S190" i="21"/>
  <c r="AY190" i="21" s="1"/>
  <c r="O190" i="21"/>
  <c r="AU190" i="21" s="1"/>
  <c r="K190" i="21"/>
  <c r="AQ190" i="21" s="1"/>
  <c r="G190" i="21"/>
  <c r="AM190" i="21" s="1"/>
  <c r="AH194" i="14" s="1"/>
  <c r="C190" i="21"/>
  <c r="Q190" i="21"/>
  <c r="AW190" i="21" s="1"/>
  <c r="L190" i="21"/>
  <c r="AR190" i="21" s="1"/>
  <c r="AM194" i="14" s="1"/>
  <c r="F190" i="21"/>
  <c r="AL190" i="21" s="1"/>
  <c r="AG194" i="14" s="1"/>
  <c r="N190" i="21"/>
  <c r="AT190" i="21" s="1"/>
  <c r="AO194" i="14" s="1"/>
  <c r="I190" i="21"/>
  <c r="AO190" i="21" s="1"/>
  <c r="D190" i="21"/>
  <c r="AJ190" i="21" s="1"/>
  <c r="R190" i="21"/>
  <c r="AX190" i="21" s="1"/>
  <c r="M190" i="21"/>
  <c r="AS190" i="21" s="1"/>
  <c r="H190" i="21"/>
  <c r="AN190" i="21" s="1"/>
  <c r="AI194" i="14" s="1"/>
  <c r="B190" i="21"/>
  <c r="J190" i="21"/>
  <c r="AP190" i="21" s="1"/>
  <c r="AK194" i="14" s="1"/>
  <c r="E190" i="21"/>
  <c r="AK190" i="21" s="1"/>
  <c r="P190" i="21"/>
  <c r="AV190" i="21" s="1"/>
  <c r="S174" i="21"/>
  <c r="AY174" i="21" s="1"/>
  <c r="O174" i="21"/>
  <c r="AU174" i="21" s="1"/>
  <c r="AP178" i="14" s="1"/>
  <c r="K174" i="21"/>
  <c r="AQ174" i="21" s="1"/>
  <c r="G174" i="21"/>
  <c r="AM174" i="21" s="1"/>
  <c r="C174" i="21"/>
  <c r="Q174" i="21"/>
  <c r="AW174" i="21" s="1"/>
  <c r="L174" i="21"/>
  <c r="AR174" i="21" s="1"/>
  <c r="F174" i="21"/>
  <c r="AL174" i="21" s="1"/>
  <c r="AG178" i="14" s="1"/>
  <c r="N174" i="21"/>
  <c r="AT174" i="21" s="1"/>
  <c r="I174" i="21"/>
  <c r="AO174" i="21" s="1"/>
  <c r="AJ178" i="14" s="1"/>
  <c r="D174" i="21"/>
  <c r="AJ174" i="21" s="1"/>
  <c r="R174" i="21"/>
  <c r="AX174" i="21" s="1"/>
  <c r="M174" i="21"/>
  <c r="AS174" i="21" s="1"/>
  <c r="H174" i="21"/>
  <c r="AN174" i="21" s="1"/>
  <c r="AI178" i="14" s="1"/>
  <c r="B174" i="21"/>
  <c r="P174" i="21"/>
  <c r="AV174" i="21" s="1"/>
  <c r="AQ178" i="14" s="1"/>
  <c r="J174" i="21"/>
  <c r="AP174" i="21" s="1"/>
  <c r="E174" i="21"/>
  <c r="AK174" i="21" s="1"/>
  <c r="AF178" i="14" s="1"/>
  <c r="S158" i="21"/>
  <c r="AY158" i="21" s="1"/>
  <c r="AT162" i="14" s="1"/>
  <c r="O158" i="21"/>
  <c r="AU158" i="21" s="1"/>
  <c r="K158" i="21"/>
  <c r="AQ158" i="21" s="1"/>
  <c r="AL162" i="14" s="1"/>
  <c r="G158" i="21"/>
  <c r="AM158" i="21" s="1"/>
  <c r="AH162" i="14" s="1"/>
  <c r="C158" i="21"/>
  <c r="Q158" i="21"/>
  <c r="AW158" i="21" s="1"/>
  <c r="L158" i="21"/>
  <c r="AR158" i="21" s="1"/>
  <c r="AM162" i="14" s="1"/>
  <c r="F158" i="21"/>
  <c r="AL158" i="21" s="1"/>
  <c r="AG162" i="14" s="1"/>
  <c r="N158" i="21"/>
  <c r="AT158" i="21" s="1"/>
  <c r="AO162" i="14" s="1"/>
  <c r="I158" i="21"/>
  <c r="AO158" i="21" s="1"/>
  <c r="D158" i="21"/>
  <c r="AJ158" i="21" s="1"/>
  <c r="R158" i="21"/>
  <c r="AX158" i="21" s="1"/>
  <c r="M158" i="21"/>
  <c r="AS158" i="21" s="1"/>
  <c r="AN162" i="14" s="1"/>
  <c r="H158" i="21"/>
  <c r="AN158" i="21" s="1"/>
  <c r="AI162" i="14" s="1"/>
  <c r="B158" i="21"/>
  <c r="P158" i="21"/>
  <c r="AV158" i="21" s="1"/>
  <c r="AQ162" i="14" s="1"/>
  <c r="J158" i="21"/>
  <c r="AP158" i="21" s="1"/>
  <c r="AK162" i="14" s="1"/>
  <c r="E158" i="21"/>
  <c r="AK158" i="21" s="1"/>
  <c r="S142" i="21"/>
  <c r="AY142" i="21" s="1"/>
  <c r="AT146" i="14" s="1"/>
  <c r="O142" i="21"/>
  <c r="AU142" i="21" s="1"/>
  <c r="AP146" i="14" s="1"/>
  <c r="K142" i="21"/>
  <c r="AQ142" i="21" s="1"/>
  <c r="G142" i="21"/>
  <c r="AM142" i="21" s="1"/>
  <c r="C142" i="21"/>
  <c r="Q142" i="21"/>
  <c r="AW142" i="21" s="1"/>
  <c r="L142" i="21"/>
  <c r="AR142" i="21" s="1"/>
  <c r="F142" i="21"/>
  <c r="AL142" i="21" s="1"/>
  <c r="N142" i="21"/>
  <c r="AT142" i="21" s="1"/>
  <c r="I142" i="21"/>
  <c r="AO142" i="21" s="1"/>
  <c r="AJ146" i="14" s="1"/>
  <c r="D142" i="21"/>
  <c r="AJ142" i="21" s="1"/>
  <c r="R142" i="21"/>
  <c r="AX142" i="21" s="1"/>
  <c r="M142" i="21"/>
  <c r="AS142" i="21" s="1"/>
  <c r="AN146" i="14" s="1"/>
  <c r="H142" i="21"/>
  <c r="AN142" i="21" s="1"/>
  <c r="B142" i="21"/>
  <c r="E142" i="21"/>
  <c r="AK142" i="21" s="1"/>
  <c r="AF146" i="14" s="1"/>
  <c r="P142" i="21"/>
  <c r="AV142" i="21" s="1"/>
  <c r="J142" i="21"/>
  <c r="AP142" i="21" s="1"/>
  <c r="S126" i="21"/>
  <c r="AY126" i="21" s="1"/>
  <c r="O126" i="21"/>
  <c r="AU126" i="21" s="1"/>
  <c r="K126" i="21"/>
  <c r="AQ126" i="21" s="1"/>
  <c r="G126" i="21"/>
  <c r="AM126" i="21" s="1"/>
  <c r="AH130" i="14" s="1"/>
  <c r="C126" i="21"/>
  <c r="Q126" i="21"/>
  <c r="AW126" i="21" s="1"/>
  <c r="L126" i="21"/>
  <c r="AR126" i="21" s="1"/>
  <c r="AM130" i="14" s="1"/>
  <c r="F126" i="21"/>
  <c r="AL126" i="21" s="1"/>
  <c r="AG130" i="14" s="1"/>
  <c r="N126" i="21"/>
  <c r="AT126" i="21" s="1"/>
  <c r="AO130" i="14" s="1"/>
  <c r="I126" i="21"/>
  <c r="AO126" i="21" s="1"/>
  <c r="D126" i="21"/>
  <c r="AJ126" i="21" s="1"/>
  <c r="R126" i="21"/>
  <c r="AX126" i="21" s="1"/>
  <c r="M126" i="21"/>
  <c r="AS126" i="21" s="1"/>
  <c r="H126" i="21"/>
  <c r="AN126" i="21" s="1"/>
  <c r="AI130" i="14" s="1"/>
  <c r="B126" i="21"/>
  <c r="J126" i="21"/>
  <c r="AP126" i="21" s="1"/>
  <c r="AK130" i="14" s="1"/>
  <c r="E126" i="21"/>
  <c r="AK126" i="21" s="1"/>
  <c r="P126" i="21"/>
  <c r="AV126" i="21" s="1"/>
  <c r="S110" i="21"/>
  <c r="AY110" i="21" s="1"/>
  <c r="O110" i="21"/>
  <c r="AU110" i="21" s="1"/>
  <c r="AP114" i="14" s="1"/>
  <c r="K110" i="21"/>
  <c r="AQ110" i="21" s="1"/>
  <c r="G110" i="21"/>
  <c r="AM110" i="21" s="1"/>
  <c r="C110" i="21"/>
  <c r="Q110" i="21"/>
  <c r="AW110" i="21" s="1"/>
  <c r="L110" i="21"/>
  <c r="AR110" i="21" s="1"/>
  <c r="F110" i="21"/>
  <c r="AL110" i="21" s="1"/>
  <c r="AG114" i="14" s="1"/>
  <c r="N110" i="21"/>
  <c r="AT110" i="21" s="1"/>
  <c r="I110" i="21"/>
  <c r="AO110" i="21" s="1"/>
  <c r="AJ114" i="14" s="1"/>
  <c r="D110" i="21"/>
  <c r="AJ110" i="21" s="1"/>
  <c r="R110" i="21"/>
  <c r="AX110" i="21" s="1"/>
  <c r="M110" i="21"/>
  <c r="AS110" i="21" s="1"/>
  <c r="H110" i="21"/>
  <c r="AN110" i="21" s="1"/>
  <c r="AI114" i="14" s="1"/>
  <c r="B110" i="21"/>
  <c r="P110" i="21"/>
  <c r="AV110" i="21" s="1"/>
  <c r="AQ114" i="14" s="1"/>
  <c r="J110" i="21"/>
  <c r="AP110" i="21" s="1"/>
  <c r="E110" i="21"/>
  <c r="AK110" i="21" s="1"/>
  <c r="AF114" i="14" s="1"/>
  <c r="C92" i="22"/>
  <c r="D92" i="22"/>
  <c r="F92" i="22" s="1"/>
  <c r="B92" i="22"/>
  <c r="C76" i="22"/>
  <c r="D76" i="22"/>
  <c r="F76" i="22" s="1"/>
  <c r="B76" i="22"/>
  <c r="C60" i="22"/>
  <c r="D60" i="22"/>
  <c r="F60" i="22" s="1"/>
  <c r="B60" i="22"/>
  <c r="C44" i="22"/>
  <c r="D44" i="22"/>
  <c r="F44" i="22" s="1"/>
  <c r="B44" i="22"/>
  <c r="C272" i="28"/>
  <c r="B272" i="28"/>
  <c r="C208" i="28"/>
  <c r="B208" i="28"/>
  <c r="C144" i="28"/>
  <c r="B144" i="28"/>
  <c r="B88" i="28"/>
  <c r="C88" i="28"/>
  <c r="B40" i="28"/>
  <c r="C40" i="28"/>
  <c r="R32" i="21"/>
  <c r="AX32" i="21" s="1"/>
  <c r="N32" i="21"/>
  <c r="AT32" i="21" s="1"/>
  <c r="AO33" i="14" s="1"/>
  <c r="J32" i="21"/>
  <c r="AP32" i="21" s="1"/>
  <c r="AK33" i="14" s="1"/>
  <c r="F32" i="21"/>
  <c r="AL32" i="21" s="1"/>
  <c r="AG33" i="14" s="1"/>
  <c r="B32" i="21"/>
  <c r="P32" i="21"/>
  <c r="AV32" i="21" s="1"/>
  <c r="AQ33" i="14" s="1"/>
  <c r="L32" i="21"/>
  <c r="AR32" i="21" s="1"/>
  <c r="AM33" i="14" s="1"/>
  <c r="H32" i="21"/>
  <c r="AN32" i="21" s="1"/>
  <c r="AI33" i="14" s="1"/>
  <c r="D32" i="21"/>
  <c r="AJ32" i="21" s="1"/>
  <c r="AE33" i="14" s="1"/>
  <c r="S32" i="21"/>
  <c r="AY32" i="21" s="1"/>
  <c r="AT33" i="14" s="1"/>
  <c r="O32" i="21"/>
  <c r="AU32" i="21" s="1"/>
  <c r="AP33" i="14" s="1"/>
  <c r="K32" i="21"/>
  <c r="AQ32" i="21" s="1"/>
  <c r="G32" i="21"/>
  <c r="AM32" i="21" s="1"/>
  <c r="C32" i="21"/>
  <c r="Q32" i="21"/>
  <c r="AW32" i="21" s="1"/>
  <c r="AR33" i="14" s="1"/>
  <c r="M32" i="21"/>
  <c r="AS32" i="21" s="1"/>
  <c r="AN33" i="14" s="1"/>
  <c r="I32" i="21"/>
  <c r="AO32" i="21" s="1"/>
  <c r="E32" i="21"/>
  <c r="AK32" i="21" s="1"/>
  <c r="AF33" i="14" s="1"/>
  <c r="B24" i="28"/>
  <c r="C24" i="28"/>
  <c r="C16" i="28"/>
  <c r="B16" i="28"/>
  <c r="I6" i="20"/>
  <c r="W6" i="20" s="1"/>
  <c r="E6" i="20"/>
  <c r="S6" i="20" s="1"/>
  <c r="G6" i="20"/>
  <c r="U6" i="20" s="1"/>
  <c r="C6" i="20"/>
  <c r="H6" i="20"/>
  <c r="V6" i="20" s="1"/>
  <c r="J6" i="20"/>
  <c r="X6" i="20" s="1"/>
  <c r="F6" i="20"/>
  <c r="T6" i="20" s="1"/>
  <c r="B6" i="20"/>
  <c r="D6" i="20"/>
  <c r="R6" i="20" s="1"/>
  <c r="B280" i="28"/>
  <c r="C280" i="28"/>
  <c r="B216" i="28"/>
  <c r="C216" i="28"/>
  <c r="B152" i="28"/>
  <c r="C152" i="28"/>
  <c r="C96" i="28"/>
  <c r="B96" i="28"/>
  <c r="C324" i="28"/>
  <c r="B324" i="28"/>
  <c r="C260" i="28"/>
  <c r="B260" i="28"/>
  <c r="C196" i="28"/>
  <c r="B196" i="28"/>
  <c r="C132" i="28"/>
  <c r="B132" i="28"/>
  <c r="C52" i="28"/>
  <c r="B52" i="28"/>
  <c r="C92" i="28"/>
  <c r="B92" i="28"/>
  <c r="C140" i="28"/>
  <c r="B140" i="28"/>
  <c r="C252" i="28"/>
  <c r="B252" i="28"/>
  <c r="C300" i="28"/>
  <c r="B300" i="28"/>
  <c r="B325" i="28"/>
  <c r="C325" i="28"/>
  <c r="B317" i="28"/>
  <c r="C317" i="28"/>
  <c r="B309" i="28"/>
  <c r="C309" i="28"/>
  <c r="B301" i="28"/>
  <c r="C301" i="28"/>
  <c r="B293" i="28"/>
  <c r="C293" i="28"/>
  <c r="B285" i="28"/>
  <c r="C285" i="28"/>
  <c r="B277" i="28"/>
  <c r="C277" i="28"/>
  <c r="B269" i="28"/>
  <c r="C269" i="28"/>
  <c r="B261" i="28"/>
  <c r="C261" i="28"/>
  <c r="B253" i="28"/>
  <c r="C253" i="28"/>
  <c r="B245" i="28"/>
  <c r="C245" i="28"/>
  <c r="B237" i="28"/>
  <c r="C237" i="28"/>
  <c r="B229" i="28"/>
  <c r="C229" i="28"/>
  <c r="B221" i="28"/>
  <c r="C221" i="28"/>
  <c r="B213" i="28"/>
  <c r="C213" i="28"/>
  <c r="B205" i="28"/>
  <c r="C205" i="28"/>
  <c r="B197" i="28"/>
  <c r="C197" i="28"/>
  <c r="B189" i="28"/>
  <c r="C189" i="28"/>
  <c r="B181" i="28"/>
  <c r="C181" i="28"/>
  <c r="B173" i="28"/>
  <c r="C173" i="28"/>
  <c r="B165" i="28"/>
  <c r="C165" i="28"/>
  <c r="B157" i="28"/>
  <c r="C157" i="28"/>
  <c r="B149" i="28"/>
  <c r="C149" i="28"/>
  <c r="B141" i="28"/>
  <c r="C141" i="28"/>
  <c r="B133" i="28"/>
  <c r="C133" i="28"/>
  <c r="B125" i="28"/>
  <c r="C125" i="28"/>
  <c r="B117" i="28"/>
  <c r="C117" i="28"/>
  <c r="B109" i="28"/>
  <c r="C109" i="28"/>
  <c r="B101" i="28"/>
  <c r="C101" i="28"/>
  <c r="B93" i="28"/>
  <c r="C93" i="28"/>
  <c r="B85" i="28"/>
  <c r="C85" i="28"/>
  <c r="B77" i="28"/>
  <c r="C77" i="28"/>
  <c r="B69" i="28"/>
  <c r="C69" i="28"/>
  <c r="B61" i="28"/>
  <c r="C61" i="28"/>
  <c r="B53" i="28"/>
  <c r="C53" i="28"/>
  <c r="B45" i="28"/>
  <c r="C45" i="28"/>
  <c r="B37" i="28"/>
  <c r="C37" i="28"/>
  <c r="B29" i="28"/>
  <c r="C29" i="28"/>
  <c r="C21" i="28"/>
  <c r="B21" i="28"/>
  <c r="D11" i="22"/>
  <c r="F11" i="22" s="1"/>
  <c r="B11" i="22"/>
  <c r="C11" i="22"/>
  <c r="C330" i="28"/>
  <c r="B330" i="28"/>
  <c r="C314" i="28"/>
  <c r="B314" i="28"/>
  <c r="C298" i="28"/>
  <c r="B298" i="28"/>
  <c r="C282" i="28"/>
  <c r="B282" i="28"/>
  <c r="C266" i="28"/>
  <c r="B266" i="28"/>
  <c r="C250" i="28"/>
  <c r="B250" i="28"/>
  <c r="C234" i="28"/>
  <c r="B234" i="28"/>
  <c r="C218" i="28"/>
  <c r="B218" i="28"/>
  <c r="C202" i="28"/>
  <c r="B202" i="28"/>
  <c r="C186" i="28"/>
  <c r="B186" i="28"/>
  <c r="C170" i="28"/>
  <c r="B170" i="28"/>
  <c r="C154" i="28"/>
  <c r="B154" i="28"/>
  <c r="C138" i="28"/>
  <c r="B138" i="28"/>
  <c r="C122" i="28"/>
  <c r="B122" i="28"/>
  <c r="C106" i="28"/>
  <c r="B106" i="28"/>
  <c r="C90" i="28"/>
  <c r="B90" i="28"/>
  <c r="C74" i="28"/>
  <c r="B74" i="28"/>
  <c r="C58" i="28"/>
  <c r="B58" i="28"/>
  <c r="C320" i="28"/>
  <c r="B320" i="28"/>
  <c r="C256" i="28"/>
  <c r="B256" i="28"/>
  <c r="C192" i="28"/>
  <c r="B192" i="28"/>
  <c r="C128" i="28"/>
  <c r="B128" i="28"/>
  <c r="B72" i="28"/>
  <c r="C72" i="28"/>
  <c r="C38" i="28"/>
  <c r="B38" i="28"/>
  <c r="B30" i="28"/>
  <c r="C30" i="28"/>
  <c r="B22" i="28"/>
  <c r="C22" i="28"/>
  <c r="C14" i="28"/>
  <c r="B14" i="28"/>
  <c r="B328" i="28"/>
  <c r="C328" i="28"/>
  <c r="B264" i="28"/>
  <c r="C264" i="28"/>
  <c r="B200" i="28"/>
  <c r="C200" i="28"/>
  <c r="B136" i="28"/>
  <c r="C136" i="28"/>
  <c r="C80" i="28"/>
  <c r="B80" i="28"/>
  <c r="C308" i="28"/>
  <c r="B308" i="28"/>
  <c r="C244" i="28"/>
  <c r="B244" i="28"/>
  <c r="C180" i="28"/>
  <c r="B180" i="28"/>
  <c r="C100" i="28"/>
  <c r="B100" i="28"/>
  <c r="C284" i="28"/>
  <c r="B284" i="28"/>
  <c r="C332" i="28"/>
  <c r="B332" i="28"/>
  <c r="C108" i="28"/>
  <c r="B108" i="28"/>
  <c r="C188" i="28"/>
  <c r="B188" i="28"/>
  <c r="C236" i="28"/>
  <c r="B236" i="28"/>
  <c r="AM228" i="14" l="1"/>
  <c r="AH192" i="14"/>
  <c r="AT31" i="14"/>
  <c r="AO192" i="14"/>
  <c r="AN222" i="14"/>
  <c r="AM168" i="14"/>
  <c r="AG168" i="14"/>
  <c r="AK168" i="14"/>
  <c r="AR120" i="14"/>
  <c r="AL97" i="14"/>
  <c r="AL240" i="14"/>
  <c r="AP240" i="14"/>
  <c r="AK120" i="14"/>
  <c r="AG97" i="14"/>
  <c r="AM192" i="14"/>
  <c r="AT168" i="14"/>
  <c r="AH232" i="14"/>
  <c r="AO240" i="14"/>
  <c r="AP112" i="14"/>
  <c r="AM248" i="14"/>
  <c r="AR248" i="14"/>
  <c r="AT120" i="14"/>
  <c r="AE120" i="14"/>
  <c r="AL33" i="14"/>
  <c r="AL112" i="14"/>
  <c r="AK248" i="14"/>
  <c r="AP31" i="14"/>
  <c r="AE56" i="14"/>
  <c r="AQ130" i="14"/>
  <c r="AE146" i="14"/>
  <c r="AE210" i="14"/>
  <c r="AQ194" i="14"/>
  <c r="AE114" i="14"/>
  <c r="AE178" i="14"/>
  <c r="AE242" i="14"/>
  <c r="AT194" i="14"/>
  <c r="AG112" i="14"/>
  <c r="AK112" i="14"/>
  <c r="AL171" i="14"/>
  <c r="AG31" i="14"/>
  <c r="AS240" i="14"/>
  <c r="AP144" i="14"/>
  <c r="AK187" i="14"/>
  <c r="AF222" i="14"/>
  <c r="AR196" i="14"/>
  <c r="AI136" i="14"/>
  <c r="AH200" i="14"/>
  <c r="AK40" i="14"/>
  <c r="AF40" i="14"/>
  <c r="AT219" i="14"/>
  <c r="AI78" i="14"/>
  <c r="AF158" i="14"/>
  <c r="AQ146" i="14"/>
  <c r="AE162" i="14"/>
  <c r="AQ210" i="14"/>
  <c r="AE226" i="14"/>
  <c r="AG146" i="14"/>
  <c r="AG210" i="14"/>
  <c r="AJ240" i="14"/>
  <c r="AS192" i="14"/>
  <c r="AL132" i="14"/>
  <c r="AO208" i="14"/>
  <c r="AH78" i="14"/>
  <c r="AM132" i="14"/>
  <c r="AH196" i="14"/>
  <c r="AT212" i="14"/>
  <c r="AN219" i="14"/>
  <c r="AR219" i="14"/>
  <c r="AI176" i="14"/>
  <c r="AS22" i="14"/>
  <c r="AK212" i="14"/>
  <c r="AE130" i="14"/>
  <c r="AE194" i="14"/>
  <c r="AQ196" i="14"/>
  <c r="AF136" i="14"/>
  <c r="AQ208" i="14"/>
  <c r="AN208" i="14"/>
  <c r="AP244" i="14"/>
  <c r="AE222" i="14"/>
  <c r="AQ212" i="14"/>
  <c r="AR212" i="14"/>
  <c r="AI56" i="14"/>
  <c r="AQ228" i="14"/>
  <c r="AQ14" i="14"/>
  <c r="AI22" i="14"/>
  <c r="AK48" i="14"/>
  <c r="AF48" i="14"/>
  <c r="AP56" i="14"/>
  <c r="AL136" i="14"/>
  <c r="AK134" i="14"/>
  <c r="AL166" i="14"/>
  <c r="AJ64" i="14"/>
  <c r="AS184" i="14"/>
  <c r="AH184" i="14"/>
  <c r="AN184" i="14"/>
  <c r="AI196" i="14"/>
  <c r="AS285" i="14"/>
  <c r="AI285" i="14"/>
  <c r="AE148" i="14"/>
  <c r="AE48" i="14"/>
  <c r="AT73" i="14"/>
  <c r="AR90" i="14"/>
  <c r="AN203" i="14"/>
  <c r="AR203" i="14"/>
  <c r="AK251" i="14"/>
  <c r="AO251" i="14"/>
  <c r="AQ316" i="14"/>
  <c r="AO321" i="14"/>
  <c r="AS321" i="14"/>
  <c r="AG152" i="14"/>
  <c r="AK152" i="14"/>
  <c r="AS216" i="14"/>
  <c r="AH281" i="14"/>
  <c r="AP61" i="14"/>
  <c r="AG110" i="14"/>
  <c r="AI110" i="14"/>
  <c r="AP126" i="14"/>
  <c r="AI54" i="14"/>
  <c r="AH54" i="14"/>
  <c r="AL298" i="14"/>
  <c r="AS276" i="14"/>
  <c r="AL276" i="14"/>
  <c r="AM276" i="14"/>
  <c r="AR294" i="14"/>
  <c r="AI294" i="14"/>
  <c r="AI184" i="14"/>
  <c r="AM184" i="14"/>
  <c r="AR184" i="14"/>
  <c r="AP196" i="14"/>
  <c r="AE285" i="14"/>
  <c r="AO285" i="14"/>
  <c r="AK73" i="14"/>
  <c r="AF73" i="14"/>
  <c r="AS203" i="14"/>
  <c r="AE203" i="14"/>
  <c r="AP251" i="14"/>
  <c r="AT251" i="14"/>
  <c r="AP316" i="14"/>
  <c r="AT321" i="14"/>
  <c r="AF321" i="14"/>
  <c r="AL152" i="14"/>
  <c r="AP152" i="14"/>
  <c r="AI216" i="14"/>
  <c r="AE216" i="14"/>
  <c r="AG293" i="14"/>
  <c r="AL176" i="14"/>
  <c r="AR176" i="14"/>
  <c r="AF180" i="14"/>
  <c r="AO86" i="14"/>
  <c r="AL223" i="14"/>
  <c r="AP288" i="14"/>
  <c r="AE110" i="14"/>
  <c r="AE30" i="14"/>
  <c r="AR276" i="14"/>
  <c r="AQ276" i="14"/>
  <c r="AL230" i="14"/>
  <c r="AE294" i="14"/>
  <c r="AN294" i="14"/>
  <c r="AH267" i="14"/>
  <c r="AJ73" i="14"/>
  <c r="AI203" i="14"/>
  <c r="AJ321" i="14"/>
  <c r="AJ110" i="14"/>
  <c r="AH276" i="14"/>
  <c r="AH118" i="14"/>
  <c r="AT184" i="14"/>
  <c r="AL220" i="14"/>
  <c r="AJ203" i="14"/>
  <c r="AM203" i="14"/>
  <c r="AK235" i="14"/>
  <c r="AJ235" i="14"/>
  <c r="AN321" i="14"/>
  <c r="AN276" i="14"/>
  <c r="AJ276" i="14"/>
  <c r="AP294" i="14"/>
  <c r="AG184" i="14"/>
  <c r="AK184" i="14"/>
  <c r="AR220" i="14"/>
  <c r="AG285" i="14"/>
  <c r="AJ285" i="14"/>
  <c r="AH148" i="14"/>
  <c r="AL148" i="14"/>
  <c r="AR97" i="14"/>
  <c r="AM97" i="14"/>
  <c r="AE73" i="14"/>
  <c r="AK203" i="14"/>
  <c r="AQ235" i="14"/>
  <c r="AN251" i="14"/>
  <c r="AR251" i="14"/>
  <c r="AR284" i="14"/>
  <c r="AL321" i="14"/>
  <c r="AP321" i="14"/>
  <c r="AR321" i="14"/>
  <c r="AO152" i="14"/>
  <c r="AH152" i="14"/>
  <c r="AQ216" i="14"/>
  <c r="AF216" i="14"/>
  <c r="AO180" i="14"/>
  <c r="AM223" i="14"/>
  <c r="AP77" i="14"/>
  <c r="AH110" i="14"/>
  <c r="AP30" i="14"/>
  <c r="AT290" i="14"/>
  <c r="AF276" i="14"/>
  <c r="AO276" i="14"/>
  <c r="AF166" i="14"/>
  <c r="AF230" i="14"/>
  <c r="AF294" i="14"/>
  <c r="AG294" i="14"/>
  <c r="AS267" i="14"/>
  <c r="AT267" i="14"/>
  <c r="AO184" i="14"/>
  <c r="AL285" i="14"/>
  <c r="AN285" i="14"/>
  <c r="AM148" i="14"/>
  <c r="AI73" i="14"/>
  <c r="AP203" i="14"/>
  <c r="AT203" i="14"/>
  <c r="AE284" i="14"/>
  <c r="AQ321" i="14"/>
  <c r="AR152" i="14"/>
  <c r="AJ216" i="14"/>
  <c r="AO126" i="14"/>
  <c r="AT30" i="14"/>
  <c r="AN54" i="14"/>
  <c r="AK276" i="14"/>
  <c r="AT276" i="14"/>
  <c r="AK230" i="14"/>
  <c r="AL294" i="14"/>
  <c r="AK294" i="14"/>
  <c r="AF184" i="14"/>
  <c r="AI220" i="14"/>
  <c r="AH285" i="14"/>
  <c r="AQ285" i="14"/>
  <c r="AR285" i="14"/>
  <c r="AS148" i="14"/>
  <c r="AH212" i="14"/>
  <c r="AG203" i="14"/>
  <c r="AG235" i="14"/>
  <c r="AI251" i="14"/>
  <c r="AH321" i="14"/>
  <c r="AO216" i="14"/>
  <c r="AH216" i="14"/>
  <c r="AN216" i="14"/>
  <c r="AE293" i="14"/>
  <c r="AI293" i="14"/>
  <c r="AN293" i="14"/>
  <c r="AF176" i="14"/>
  <c r="AS223" i="14"/>
  <c r="AF126" i="14"/>
  <c r="AE303" i="14"/>
  <c r="AJ30" i="14"/>
  <c r="AQ298" i="14"/>
  <c r="AO298" i="14"/>
  <c r="AP276" i="14"/>
  <c r="AE276" i="14"/>
  <c r="AQ230" i="14"/>
  <c r="AH294" i="14"/>
  <c r="AQ294" i="14"/>
  <c r="AO294" i="14"/>
  <c r="AI267" i="14"/>
  <c r="AJ267" i="14"/>
  <c r="AJ259" i="14"/>
  <c r="AT130" i="14"/>
  <c r="AJ184" i="14"/>
  <c r="AM285" i="14"/>
  <c r="AS90" i="14"/>
  <c r="AL203" i="14"/>
  <c r="AF251" i="14"/>
  <c r="AJ251" i="14"/>
  <c r="AH268" i="14"/>
  <c r="AL300" i="14"/>
  <c r="AF316" i="14"/>
  <c r="AJ316" i="14"/>
  <c r="AI321" i="14"/>
  <c r="AM321" i="14"/>
  <c r="AI152" i="14"/>
  <c r="AT216" i="14"/>
  <c r="AM216" i="14"/>
  <c r="AK293" i="14"/>
  <c r="AO293" i="14"/>
  <c r="AR293" i="14"/>
  <c r="AJ303" i="14"/>
  <c r="AJ290" i="14"/>
  <c r="AP298" i="14"/>
  <c r="AS298" i="14"/>
  <c r="AG276" i="14"/>
  <c r="AI276" i="14"/>
  <c r="AM294" i="14"/>
  <c r="AS294" i="14"/>
  <c r="AM64" i="14"/>
  <c r="AQ180" i="14"/>
  <c r="AS78" i="14"/>
  <c r="AO14" i="14"/>
  <c r="AG22" i="14"/>
  <c r="AN110" i="14"/>
  <c r="AK222" i="14"/>
  <c r="AG82" i="14"/>
  <c r="AS110" i="14"/>
  <c r="AI126" i="14"/>
  <c r="AK158" i="14"/>
  <c r="AH238" i="14"/>
  <c r="AH64" i="14"/>
  <c r="AO64" i="14"/>
  <c r="AT90" i="14"/>
  <c r="AI228" i="14"/>
  <c r="AR180" i="14"/>
  <c r="AJ244" i="14"/>
  <c r="AI222" i="14"/>
  <c r="AI82" i="14"/>
  <c r="AN82" i="14"/>
  <c r="AK90" i="14"/>
  <c r="AF90" i="14"/>
  <c r="AI158" i="14"/>
  <c r="AF140" i="14"/>
  <c r="AQ48" i="14"/>
  <c r="AQ56" i="14"/>
  <c r="AJ191" i="14"/>
  <c r="AT223" i="14"/>
  <c r="AK126" i="14"/>
  <c r="AK146" i="14"/>
  <c r="AR144" i="14"/>
  <c r="AM136" i="14"/>
  <c r="AJ200" i="14"/>
  <c r="AL64" i="14"/>
  <c r="AE90" i="14"/>
  <c r="AQ187" i="14"/>
  <c r="AQ251" i="14"/>
  <c r="AH228" i="14"/>
  <c r="AG244" i="14"/>
  <c r="AH222" i="14"/>
  <c r="AF134" i="14"/>
  <c r="AN196" i="14"/>
  <c r="AF240" i="14"/>
  <c r="AN200" i="14"/>
  <c r="AK148" i="14"/>
  <c r="AE168" i="14"/>
  <c r="AH158" i="14"/>
  <c r="AL222" i="14"/>
  <c r="AK210" i="14"/>
  <c r="AH178" i="14"/>
  <c r="AH242" i="14"/>
  <c r="AH132" i="14"/>
  <c r="AT148" i="14"/>
  <c r="AE212" i="14"/>
  <c r="AO40" i="14"/>
  <c r="AJ40" i="14"/>
  <c r="AS208" i="14"/>
  <c r="AG216" i="14"/>
  <c r="AK216" i="14"/>
  <c r="AM78" i="14"/>
  <c r="AL158" i="14"/>
  <c r="AI30" i="14"/>
  <c r="AH114" i="14"/>
  <c r="AJ162" i="14"/>
  <c r="AJ226" i="14"/>
  <c r="AF192" i="14"/>
  <c r="AQ132" i="14"/>
  <c r="AK136" i="14"/>
  <c r="AM171" i="14"/>
  <c r="AH187" i="14"/>
  <c r="AF203" i="14"/>
  <c r="AM235" i="14"/>
  <c r="AH251" i="14"/>
  <c r="AT208" i="14"/>
  <c r="AJ152" i="14"/>
  <c r="AJ228" i="14"/>
  <c r="AH176" i="14"/>
  <c r="AL78" i="14"/>
  <c r="AK238" i="14"/>
  <c r="AS166" i="14"/>
  <c r="AS230" i="14"/>
  <c r="AP212" i="14"/>
  <c r="AP171" i="14"/>
  <c r="AO203" i="14"/>
  <c r="AP235" i="14"/>
  <c r="AN152" i="14"/>
  <c r="AM176" i="14"/>
  <c r="AN94" i="14"/>
  <c r="AK21" i="14"/>
  <c r="AE21" i="14"/>
  <c r="AJ192" i="14"/>
  <c r="AK114" i="14"/>
  <c r="AK178" i="14"/>
  <c r="AK242" i="14"/>
  <c r="AQ97" i="14"/>
  <c r="AS219" i="14"/>
  <c r="AE219" i="14"/>
  <c r="AK180" i="14"/>
  <c r="AT180" i="14"/>
  <c r="AI244" i="14"/>
  <c r="AL110" i="14"/>
  <c r="AJ130" i="14"/>
  <c r="AH146" i="14"/>
  <c r="AJ194" i="14"/>
  <c r="AH210" i="14"/>
  <c r="AE144" i="14"/>
  <c r="AM82" i="14"/>
  <c r="AT176" i="14"/>
  <c r="AM110" i="14"/>
  <c r="AH126" i="14"/>
  <c r="AI238" i="14"/>
  <c r="AH48" i="14"/>
  <c r="AS56" i="14"/>
  <c r="AN56" i="14"/>
  <c r="AQ90" i="14"/>
  <c r="AH180" i="14"/>
  <c r="AL180" i="14"/>
  <c r="AM180" i="14"/>
  <c r="AK14" i="14"/>
  <c r="AG126" i="14"/>
  <c r="D336" i="28"/>
  <c r="G226" i="26" s="1"/>
  <c r="AK64" i="14"/>
  <c r="AP90" i="14"/>
  <c r="AS244" i="14"/>
  <c r="AJ31" i="14"/>
  <c r="AG222" i="14"/>
  <c r="AE192" i="14"/>
  <c r="AJ82" i="14"/>
  <c r="AG90" i="14"/>
  <c r="AE228" i="14"/>
  <c r="AG158" i="14"/>
  <c r="AP238" i="14"/>
  <c r="AS82" i="14"/>
  <c r="AL31" i="14"/>
  <c r="AF30" i="14"/>
  <c r="AR192" i="14"/>
  <c r="AM48" i="14"/>
  <c r="AE160" i="14"/>
  <c r="AP228" i="14"/>
  <c r="AP86" i="14"/>
  <c r="BG409" i="23"/>
  <c r="BG420" i="23"/>
  <c r="BG418" i="23"/>
  <c r="BG423" i="23"/>
  <c r="BG425" i="23"/>
  <c r="BG419" i="23"/>
  <c r="BG415" i="23"/>
  <c r="BG411" i="23"/>
  <c r="BG426" i="23"/>
  <c r="BG412" i="23"/>
  <c r="BG407" i="23"/>
  <c r="BG421" i="23"/>
  <c r="BG413" i="23"/>
  <c r="BG414" i="23"/>
  <c r="BG424" i="23"/>
  <c r="BG15" i="23"/>
  <c r="H80" i="26" s="1"/>
  <c r="I80" i="26" s="1"/>
  <c r="J80" i="26" s="1"/>
  <c r="K80" i="26" s="1"/>
  <c r="L80" i="26" s="1"/>
  <c r="M80" i="26" s="1"/>
  <c r="N80" i="26" s="1"/>
  <c r="O80" i="26" s="1"/>
  <c r="P80" i="26" s="1"/>
  <c r="Q80" i="26" s="1"/>
  <c r="R80" i="26" s="1"/>
  <c r="S80" i="26" s="1"/>
  <c r="T80" i="26" s="1"/>
  <c r="U80" i="26" s="1"/>
  <c r="V80" i="26" s="1"/>
  <c r="W80" i="26" s="1"/>
  <c r="F395" i="5"/>
  <c r="BG408" i="23"/>
  <c r="BG406" i="23"/>
  <c r="AG159" i="14"/>
  <c r="AE159" i="14"/>
  <c r="AQ134" i="14"/>
  <c r="AO230" i="14"/>
  <c r="AN171" i="14"/>
  <c r="AF219" i="14"/>
  <c r="AO219" i="14"/>
  <c r="AN235" i="14"/>
  <c r="AF21" i="14"/>
  <c r="AH144" i="14"/>
  <c r="AO166" i="14"/>
  <c r="AI112" i="14"/>
  <c r="AM144" i="14"/>
  <c r="AG136" i="14"/>
  <c r="AM156" i="14"/>
  <c r="AQ40" i="14"/>
  <c r="AE200" i="14"/>
  <c r="AR40" i="14"/>
  <c r="AQ203" i="14"/>
  <c r="AT114" i="14"/>
  <c r="AL130" i="14"/>
  <c r="AT178" i="14"/>
  <c r="AL194" i="14"/>
  <c r="AT242" i="14"/>
  <c r="AJ132" i="14"/>
  <c r="AI48" i="14"/>
  <c r="AS187" i="14"/>
  <c r="AS251" i="14"/>
  <c r="AK208" i="14"/>
  <c r="AT152" i="14"/>
  <c r="AK228" i="14"/>
  <c r="AS176" i="14"/>
  <c r="AN244" i="14"/>
  <c r="AT14" i="14"/>
  <c r="AR14" i="14"/>
  <c r="AL22" i="14"/>
  <c r="AJ22" i="14"/>
  <c r="AT238" i="14"/>
  <c r="AJ144" i="14"/>
  <c r="AG208" i="14"/>
  <c r="AM187" i="14"/>
  <c r="AH203" i="14"/>
  <c r="AM251" i="14"/>
  <c r="AE152" i="14"/>
  <c r="AR216" i="14"/>
  <c r="AN178" i="14"/>
  <c r="AO210" i="14"/>
  <c r="AP82" i="14"/>
  <c r="AI90" i="14"/>
  <c r="AH90" i="14"/>
  <c r="AM126" i="14"/>
  <c r="AO238" i="14"/>
  <c r="AO146" i="14"/>
  <c r="AP162" i="14"/>
  <c r="AP148" i="14"/>
  <c r="AI212" i="14"/>
  <c r="AP226" i="14"/>
  <c r="AL187" i="14"/>
  <c r="AL251" i="14"/>
  <c r="AF208" i="14"/>
  <c r="AL216" i="14"/>
  <c r="AP216" i="14"/>
  <c r="AN114" i="14"/>
  <c r="AF162" i="14"/>
  <c r="AH99" i="14"/>
  <c r="AQ220" i="14"/>
  <c r="AE180" i="14"/>
  <c r="AP78" i="14"/>
  <c r="AH86" i="14"/>
  <c r="AM191" i="14"/>
  <c r="AH223" i="14"/>
  <c r="AP14" i="14"/>
  <c r="AN14" i="14"/>
  <c r="AH22" i="14"/>
  <c r="AF22" i="14"/>
  <c r="AM222" i="14"/>
  <c r="AK46" i="14"/>
  <c r="AO114" i="14"/>
  <c r="AO178" i="14"/>
  <c r="AO242" i="14"/>
  <c r="AE140" i="14"/>
  <c r="AG212" i="14"/>
  <c r="AT171" i="14"/>
  <c r="AO228" i="14"/>
  <c r="AT127" i="14"/>
  <c r="AK110" i="14"/>
  <c r="AM158" i="14"/>
  <c r="AO21" i="14"/>
  <c r="AI21" i="14"/>
  <c r="AN132" i="14"/>
  <c r="AS196" i="14"/>
  <c r="AN242" i="14"/>
  <c r="AF226" i="14"/>
  <c r="AM146" i="14"/>
  <c r="AM210" i="14"/>
  <c r="AP130" i="14"/>
  <c r="AP194" i="14"/>
  <c r="AM114" i="14"/>
  <c r="AF130" i="14"/>
  <c r="AM178" i="14"/>
  <c r="AF194" i="14"/>
  <c r="AM242" i="14"/>
  <c r="AJ196" i="14"/>
  <c r="AJ219" i="14"/>
  <c r="AJ238" i="14"/>
  <c r="AS238" i="14"/>
  <c r="AR222" i="14"/>
  <c r="AS222" i="14"/>
  <c r="AP222" i="14"/>
  <c r="AS21" i="14"/>
  <c r="AP21" i="14"/>
  <c r="AM21" i="14"/>
  <c r="AE176" i="14"/>
  <c r="AJ176" i="14"/>
  <c r="AG140" i="14"/>
  <c r="AI140" i="14"/>
  <c r="AO48" i="14"/>
  <c r="AL48" i="14"/>
  <c r="AJ48" i="14"/>
  <c r="AG56" i="14"/>
  <c r="AT56" i="14"/>
  <c r="AR56" i="14"/>
  <c r="AO160" i="14"/>
  <c r="AS160" i="14"/>
  <c r="AR160" i="14"/>
  <c r="AN31" i="14"/>
  <c r="AK31" i="14"/>
  <c r="AI31" i="14"/>
  <c r="AO30" i="14"/>
  <c r="AK30" i="14"/>
  <c r="AO54" i="14"/>
  <c r="AJ118" i="14"/>
  <c r="AQ118" i="14"/>
  <c r="AO134" i="14"/>
  <c r="AM150" i="14"/>
  <c r="AQ150" i="14"/>
  <c r="AJ166" i="14"/>
  <c r="AH166" i="14"/>
  <c r="AJ230" i="14"/>
  <c r="AH230" i="14"/>
  <c r="AF64" i="14"/>
  <c r="AO118" i="14"/>
  <c r="AT118" i="14"/>
  <c r="AJ150" i="14"/>
  <c r="AT150" i="14"/>
  <c r="AR114" i="14"/>
  <c r="AS130" i="14"/>
  <c r="AI146" i="14"/>
  <c r="AR146" i="14"/>
  <c r="AS162" i="14"/>
  <c r="AR178" i="14"/>
  <c r="AS194" i="14"/>
  <c r="AI210" i="14"/>
  <c r="AR210" i="14"/>
  <c r="AS226" i="14"/>
  <c r="AR242" i="14"/>
  <c r="AS132" i="14"/>
  <c r="AL196" i="14"/>
  <c r="AI148" i="14"/>
  <c r="AN148" i="14"/>
  <c r="AS212" i="14"/>
  <c r="AF212" i="14"/>
  <c r="AE82" i="14"/>
  <c r="AE78" i="14"/>
  <c r="AK86" i="14"/>
  <c r="AF110" i="14"/>
  <c r="AJ126" i="14"/>
  <c r="AS126" i="14"/>
  <c r="AT158" i="14"/>
  <c r="AS114" i="14"/>
  <c r="AR162" i="14"/>
  <c r="AS210" i="14"/>
  <c r="AR226" i="14"/>
  <c r="AL192" i="14"/>
  <c r="AP192" i="14"/>
  <c r="AI132" i="14"/>
  <c r="AF196" i="14"/>
  <c r="AL212" i="14"/>
  <c r="AM90" i="14"/>
  <c r="AL90" i="14"/>
  <c r="AS228" i="14"/>
  <c r="AT228" i="14"/>
  <c r="AN86" i="14"/>
  <c r="AR126" i="14"/>
  <c r="AR130" i="14"/>
  <c r="AS146" i="14"/>
  <c r="AS178" i="14"/>
  <c r="AR194" i="14"/>
  <c r="AS242" i="14"/>
  <c r="AL114" i="14"/>
  <c r="AN130" i="14"/>
  <c r="AL146" i="14"/>
  <c r="AL178" i="14"/>
  <c r="AN194" i="14"/>
  <c r="AL210" i="14"/>
  <c r="AL242" i="14"/>
  <c r="AQ192" i="14"/>
  <c r="AT192" i="14"/>
  <c r="AG148" i="14"/>
  <c r="AJ148" i="14"/>
  <c r="AM212" i="14"/>
  <c r="AO212" i="14"/>
  <c r="AG156" i="14"/>
  <c r="AI156" i="14"/>
  <c r="AQ64" i="14"/>
  <c r="AM31" i="14"/>
  <c r="AR82" i="14"/>
  <c r="AO90" i="14"/>
  <c r="AJ90" i="14"/>
  <c r="AF228" i="14"/>
  <c r="AQ110" i="14"/>
  <c r="AP110" i="14"/>
  <c r="AN158" i="14"/>
  <c r="AJ222" i="14"/>
  <c r="AQ222" i="14"/>
  <c r="AQ82" i="14"/>
  <c r="AP180" i="14"/>
  <c r="AF244" i="14"/>
  <c r="AQ78" i="14"/>
  <c r="AR110" i="14"/>
  <c r="AN126" i="14"/>
  <c r="AJ158" i="14"/>
  <c r="AQ158" i="14"/>
  <c r="AO222" i="14"/>
  <c r="AE238" i="14"/>
  <c r="AN238" i="14"/>
  <c r="AM30" i="14"/>
  <c r="AN30" i="14"/>
  <c r="AJ140" i="14"/>
  <c r="AJ156" i="14"/>
  <c r="AH220" i="14"/>
  <c r="AF128" i="14"/>
  <c r="AK127" i="14"/>
  <c r="AG191" i="14"/>
  <c r="AG223" i="14"/>
  <c r="AM118" i="14"/>
  <c r="AP118" i="14"/>
  <c r="AH134" i="14"/>
  <c r="AP150" i="14"/>
  <c r="AT160" i="14"/>
  <c r="AF160" i="14"/>
  <c r="AM140" i="14"/>
  <c r="AG192" i="14"/>
  <c r="AK192" i="14"/>
  <c r="AH140" i="14"/>
  <c r="AL140" i="14"/>
  <c r="AE128" i="14"/>
  <c r="AS180" i="14"/>
  <c r="AH244" i="14"/>
  <c r="AL244" i="14"/>
  <c r="AS118" i="14"/>
  <c r="AR150" i="14"/>
  <c r="AS150" i="14"/>
  <c r="AN64" i="14"/>
  <c r="AO140" i="14"/>
  <c r="AN140" i="14"/>
  <c r="AL99" i="14"/>
  <c r="AL156" i="14"/>
  <c r="AO156" i="14"/>
  <c r="AN156" i="14"/>
  <c r="AM220" i="14"/>
  <c r="AP220" i="14"/>
  <c r="AF220" i="14"/>
  <c r="AP64" i="14"/>
  <c r="AS64" i="14"/>
  <c r="AS48" i="14"/>
  <c r="AP48" i="14"/>
  <c r="AN48" i="14"/>
  <c r="AK56" i="14"/>
  <c r="AH56" i="14"/>
  <c r="AF56" i="14"/>
  <c r="AG160" i="14"/>
  <c r="AH128" i="14"/>
  <c r="AJ128" i="14"/>
  <c r="AL127" i="14"/>
  <c r="AN127" i="14"/>
  <c r="AP127" i="14"/>
  <c r="AQ127" i="14"/>
  <c r="AJ159" i="14"/>
  <c r="AP159" i="14"/>
  <c r="AQ159" i="14"/>
  <c r="AT191" i="14"/>
  <c r="AP191" i="14"/>
  <c r="AQ191" i="14"/>
  <c r="AR31" i="14"/>
  <c r="AO31" i="14"/>
  <c r="AR118" i="14"/>
  <c r="AG134" i="14"/>
  <c r="AI134" i="14"/>
  <c r="AG166" i="14"/>
  <c r="AI166" i="14"/>
  <c r="AG230" i="14"/>
  <c r="AI230" i="14"/>
  <c r="AK140" i="14"/>
  <c r="AQ140" i="14"/>
  <c r="AR140" i="14"/>
  <c r="AK99" i="14"/>
  <c r="AH156" i="14"/>
  <c r="AQ156" i="14"/>
  <c r="AR156" i="14"/>
  <c r="AJ220" i="14"/>
  <c r="AE64" i="14"/>
  <c r="AH160" i="14"/>
  <c r="AG128" i="14"/>
  <c r="AI128" i="14"/>
  <c r="AK128" i="14"/>
  <c r="AM128" i="14"/>
  <c r="AM244" i="14"/>
  <c r="AO244" i="14"/>
  <c r="AS127" i="14"/>
  <c r="AE127" i="14"/>
  <c r="AO159" i="14"/>
  <c r="AR159" i="14"/>
  <c r="AS159" i="14"/>
  <c r="AS191" i="14"/>
  <c r="AO223" i="14"/>
  <c r="AQ31" i="14"/>
  <c r="AG54" i="14"/>
  <c r="AF118" i="14"/>
  <c r="AM134" i="14"/>
  <c r="AP134" i="14"/>
  <c r="AF150" i="14"/>
  <c r="AH150" i="14"/>
  <c r="AM166" i="14"/>
  <c r="AP166" i="14"/>
  <c r="AM230" i="14"/>
  <c r="AP230" i="14"/>
  <c r="AK160" i="14"/>
  <c r="AM160" i="14"/>
  <c r="AM236" i="14"/>
  <c r="AJ236" i="14"/>
  <c r="AH127" i="14"/>
  <c r="AK159" i="14"/>
  <c r="AK191" i="14"/>
  <c r="AG99" i="14"/>
  <c r="AL236" i="14"/>
  <c r="AO236" i="14"/>
  <c r="AN236" i="14"/>
  <c r="AH124" i="14"/>
  <c r="AG124" i="14"/>
  <c r="AI124" i="14"/>
  <c r="AJ124" i="14"/>
  <c r="AH252" i="14"/>
  <c r="AG252" i="14"/>
  <c r="AI252" i="14"/>
  <c r="AJ252" i="14"/>
  <c r="AG44" i="14"/>
  <c r="AT44" i="14"/>
  <c r="AR44" i="14"/>
  <c r="AO52" i="14"/>
  <c r="AJ52" i="14"/>
  <c r="AL159" i="14"/>
  <c r="AN159" i="14"/>
  <c r="AL191" i="14"/>
  <c r="AN191" i="14"/>
  <c r="AJ223" i="14"/>
  <c r="AP223" i="14"/>
  <c r="AQ223" i="14"/>
  <c r="AL60" i="14"/>
  <c r="AS60" i="14"/>
  <c r="AQ60" i="14"/>
  <c r="AE96" i="14"/>
  <c r="AF96" i="14"/>
  <c r="AT177" i="14"/>
  <c r="AL209" i="14"/>
  <c r="AR209" i="14"/>
  <c r="AS209" i="14"/>
  <c r="AR225" i="14"/>
  <c r="AS225" i="14"/>
  <c r="AE233" i="14"/>
  <c r="AK233" i="14"/>
  <c r="AN234" i="14"/>
  <c r="AT135" i="14"/>
  <c r="AE135" i="14"/>
  <c r="AS128" i="14"/>
  <c r="AR128" i="14"/>
  <c r="AS156" i="14"/>
  <c r="AK220" i="14"/>
  <c r="AT220" i="14"/>
  <c r="AR64" i="14"/>
  <c r="AQ160" i="14"/>
  <c r="AP160" i="14"/>
  <c r="AG236" i="14"/>
  <c r="AI236" i="14"/>
  <c r="AQ128" i="14"/>
  <c r="AT128" i="14"/>
  <c r="AJ224" i="14"/>
  <c r="AP124" i="14"/>
  <c r="AF124" i="14"/>
  <c r="AP252" i="14"/>
  <c r="AF252" i="14"/>
  <c r="AE44" i="14"/>
  <c r="AS44" i="14"/>
  <c r="AP44" i="14"/>
  <c r="AN44" i="14"/>
  <c r="AK52" i="14"/>
  <c r="AF52" i="14"/>
  <c r="AO127" i="14"/>
  <c r="AM127" i="14"/>
  <c r="AH159" i="14"/>
  <c r="AM159" i="14"/>
  <c r="AH191" i="14"/>
  <c r="AK223" i="14"/>
  <c r="AH60" i="14"/>
  <c r="AT60" i="14"/>
  <c r="AR60" i="14"/>
  <c r="AO60" i="14"/>
  <c r="AQ30" i="14"/>
  <c r="AR30" i="14"/>
  <c r="AO46" i="14"/>
  <c r="AO96" i="14"/>
  <c r="AK96" i="14"/>
  <c r="AQ96" i="14"/>
  <c r="AR96" i="14"/>
  <c r="AP96" i="14"/>
  <c r="AN177" i="14"/>
  <c r="AF177" i="14"/>
  <c r="AM177" i="14"/>
  <c r="AP177" i="14"/>
  <c r="AO177" i="14"/>
  <c r="AI193" i="14"/>
  <c r="AF193" i="14"/>
  <c r="AM193" i="14"/>
  <c r="AP193" i="14"/>
  <c r="AO193" i="14"/>
  <c r="AQ201" i="14"/>
  <c r="AT201" i="14"/>
  <c r="AH201" i="14"/>
  <c r="AG201" i="14"/>
  <c r="AF209" i="14"/>
  <c r="AM209" i="14"/>
  <c r="AP209" i="14"/>
  <c r="AO209" i="14"/>
  <c r="AT225" i="14"/>
  <c r="AF225" i="14"/>
  <c r="AM225" i="14"/>
  <c r="AP225" i="14"/>
  <c r="AO225" i="14"/>
  <c r="AL233" i="14"/>
  <c r="AT233" i="14"/>
  <c r="AH233" i="14"/>
  <c r="AG233" i="14"/>
  <c r="AS236" i="14"/>
  <c r="AE236" i="14"/>
  <c r="AI44" i="14"/>
  <c r="AF60" i="14"/>
  <c r="AT96" i="14"/>
  <c r="AL177" i="14"/>
  <c r="AR177" i="14"/>
  <c r="AS177" i="14"/>
  <c r="AN193" i="14"/>
  <c r="AL193" i="14"/>
  <c r="AR193" i="14"/>
  <c r="AS193" i="14"/>
  <c r="AE201" i="14"/>
  <c r="AM201" i="14"/>
  <c r="AK201" i="14"/>
  <c r="AI209" i="14"/>
  <c r="AL225" i="14"/>
  <c r="AM233" i="14"/>
  <c r="AG115" i="14"/>
  <c r="AJ115" i="14"/>
  <c r="AI115" i="14"/>
  <c r="AS131" i="14"/>
  <c r="AG131" i="14"/>
  <c r="AJ131" i="14"/>
  <c r="AI131" i="14"/>
  <c r="AN147" i="14"/>
  <c r="AG147" i="14"/>
  <c r="AJ147" i="14"/>
  <c r="AI147" i="14"/>
  <c r="AH163" i="14"/>
  <c r="AG163" i="14"/>
  <c r="AJ163" i="14"/>
  <c r="AI163" i="14"/>
  <c r="AS227" i="14"/>
  <c r="AK227" i="14"/>
  <c r="AR227" i="14"/>
  <c r="AT227" i="14"/>
  <c r="AQ227" i="14"/>
  <c r="AN243" i="14"/>
  <c r="AK243" i="14"/>
  <c r="AR243" i="14"/>
  <c r="AT243" i="14"/>
  <c r="AQ243" i="14"/>
  <c r="AN101" i="14"/>
  <c r="AK101" i="14"/>
  <c r="AE213" i="14"/>
  <c r="AL213" i="14"/>
  <c r="AN213" i="14"/>
  <c r="AK213" i="14"/>
  <c r="AQ234" i="14"/>
  <c r="AE234" i="14"/>
  <c r="AH234" i="14"/>
  <c r="AT140" i="14"/>
  <c r="AR99" i="14"/>
  <c r="AP99" i="14"/>
  <c r="AM99" i="14"/>
  <c r="AK156" i="14"/>
  <c r="AT156" i="14"/>
  <c r="AS220" i="14"/>
  <c r="AG64" i="14"/>
  <c r="AG48" i="14"/>
  <c r="AT48" i="14"/>
  <c r="AR48" i="14"/>
  <c r="AO56" i="14"/>
  <c r="AL56" i="14"/>
  <c r="AJ56" i="14"/>
  <c r="AJ160" i="14"/>
  <c r="AK236" i="14"/>
  <c r="AQ236" i="14"/>
  <c r="AT236" i="14"/>
  <c r="AR236" i="14"/>
  <c r="AN128" i="14"/>
  <c r="AM124" i="14"/>
  <c r="AE124" i="14"/>
  <c r="AL124" i="14"/>
  <c r="AO124" i="14"/>
  <c r="AN124" i="14"/>
  <c r="AM252" i="14"/>
  <c r="AE252" i="14"/>
  <c r="AL252" i="14"/>
  <c r="AO252" i="14"/>
  <c r="AN252" i="14"/>
  <c r="AG180" i="14"/>
  <c r="AJ180" i="14"/>
  <c r="AQ244" i="14"/>
  <c r="AR244" i="14"/>
  <c r="AM44" i="14"/>
  <c r="AK44" i="14"/>
  <c r="AH44" i="14"/>
  <c r="AF44" i="14"/>
  <c r="AM52" i="14"/>
  <c r="AP52" i="14"/>
  <c r="AN52" i="14"/>
  <c r="AR191" i="14"/>
  <c r="AE223" i="14"/>
  <c r="AF31" i="14"/>
  <c r="AS31" i="14"/>
  <c r="AP60" i="14"/>
  <c r="AJ60" i="14"/>
  <c r="AE60" i="14"/>
  <c r="AS96" i="14"/>
  <c r="AI96" i="14"/>
  <c r="AJ96" i="14"/>
  <c r="AH96" i="14"/>
  <c r="AQ177" i="14"/>
  <c r="AE177" i="14"/>
  <c r="AG177" i="14"/>
  <c r="AT193" i="14"/>
  <c r="AQ193" i="14"/>
  <c r="AE193" i="14"/>
  <c r="AG193" i="14"/>
  <c r="AF201" i="14"/>
  <c r="AI201" i="14"/>
  <c r="AJ201" i="14"/>
  <c r="AR201" i="14"/>
  <c r="AO201" i="14"/>
  <c r="AN209" i="14"/>
  <c r="AQ209" i="14"/>
  <c r="AE209" i="14"/>
  <c r="AG209" i="14"/>
  <c r="AI225" i="14"/>
  <c r="AQ225" i="14"/>
  <c r="AE225" i="14"/>
  <c r="AG225" i="14"/>
  <c r="AQ233" i="14"/>
  <c r="AI233" i="14"/>
  <c r="AJ233" i="14"/>
  <c r="AR233" i="14"/>
  <c r="AO233" i="14"/>
  <c r="AS140" i="14"/>
  <c r="AP140" i="14"/>
  <c r="AF99" i="14"/>
  <c r="AQ99" i="14"/>
  <c r="AF156" i="14"/>
  <c r="AE220" i="14"/>
  <c r="AO220" i="14"/>
  <c r="AN220" i="14"/>
  <c r="AT64" i="14"/>
  <c r="AI64" i="14"/>
  <c r="AF82" i="14"/>
  <c r="AN90" i="14"/>
  <c r="AL160" i="14"/>
  <c r="AN160" i="14"/>
  <c r="AH236" i="14"/>
  <c r="AP236" i="14"/>
  <c r="AF236" i="14"/>
  <c r="AL128" i="14"/>
  <c r="AO128" i="14"/>
  <c r="AP128" i="14"/>
  <c r="AS124" i="14"/>
  <c r="AK124" i="14"/>
  <c r="AQ124" i="14"/>
  <c r="AT124" i="14"/>
  <c r="AR124" i="14"/>
  <c r="AS252" i="14"/>
  <c r="AQ252" i="14"/>
  <c r="AT252" i="14"/>
  <c r="AR252" i="14"/>
  <c r="AI180" i="14"/>
  <c r="AK244" i="14"/>
  <c r="AT244" i="14"/>
  <c r="AQ44" i="14"/>
  <c r="AO44" i="14"/>
  <c r="AL44" i="14"/>
  <c r="AJ44" i="14"/>
  <c r="AQ52" i="14"/>
  <c r="AT52" i="14"/>
  <c r="AR52" i="14"/>
  <c r="AJ127" i="14"/>
  <c r="AF127" i="14"/>
  <c r="AI127" i="14"/>
  <c r="AT159" i="14"/>
  <c r="AF159" i="14"/>
  <c r="AI159" i="14"/>
  <c r="AF191" i="14"/>
  <c r="AI191" i="14"/>
  <c r="AF223" i="14"/>
  <c r="AI223" i="14"/>
  <c r="AE31" i="14"/>
  <c r="AN60" i="14"/>
  <c r="AO110" i="14"/>
  <c r="AT110" i="14"/>
  <c r="AR158" i="14"/>
  <c r="AS158" i="14"/>
  <c r="AP158" i="14"/>
  <c r="AT222" i="14"/>
  <c r="AK54" i="14"/>
  <c r="AG96" i="14"/>
  <c r="AM96" i="14"/>
  <c r="AN96" i="14"/>
  <c r="AL96" i="14"/>
  <c r="AI177" i="14"/>
  <c r="AH177" i="14"/>
  <c r="AJ177" i="14"/>
  <c r="AK177" i="14"/>
  <c r="AS115" i="14"/>
  <c r="AP115" i="14"/>
  <c r="AE115" i="14"/>
  <c r="AN131" i="14"/>
  <c r="AP131" i="14"/>
  <c r="AE131" i="14"/>
  <c r="AH147" i="14"/>
  <c r="AP147" i="14"/>
  <c r="AE147" i="14"/>
  <c r="AP163" i="14"/>
  <c r="AE163" i="14"/>
  <c r="AN227" i="14"/>
  <c r="AF227" i="14"/>
  <c r="AL227" i="14"/>
  <c r="AO227" i="14"/>
  <c r="AM227" i="14"/>
  <c r="AH243" i="14"/>
  <c r="AF243" i="14"/>
  <c r="AL243" i="14"/>
  <c r="AO243" i="14"/>
  <c r="AM243" i="14"/>
  <c r="AT101" i="14"/>
  <c r="AJ101" i="14"/>
  <c r="AG101" i="14"/>
  <c r="AE101" i="14"/>
  <c r="AN118" i="14"/>
  <c r="AE150" i="14"/>
  <c r="AN150" i="14"/>
  <c r="AH213" i="14"/>
  <c r="AF213" i="14"/>
  <c r="AI213" i="14"/>
  <c r="AG213" i="14"/>
  <c r="AI234" i="14"/>
  <c r="AK234" i="14"/>
  <c r="AR234" i="14"/>
  <c r="AT234" i="14"/>
  <c r="AR135" i="14"/>
  <c r="AO135" i="14"/>
  <c r="AP135" i="14"/>
  <c r="AS135" i="14"/>
  <c r="AQ135" i="14"/>
  <c r="AJ23" i="14"/>
  <c r="AG23" i="14"/>
  <c r="AT23" i="14"/>
  <c r="AQ23" i="14"/>
  <c r="AM15" i="14"/>
  <c r="AN15" i="14"/>
  <c r="AK15" i="14"/>
  <c r="AH15" i="14"/>
  <c r="AG135" i="14"/>
  <c r="AN23" i="14"/>
  <c r="AK23" i="14"/>
  <c r="AH23" i="14"/>
  <c r="AE23" i="14"/>
  <c r="AQ15" i="14"/>
  <c r="AR15" i="14"/>
  <c r="AO15" i="14"/>
  <c r="AL15" i="14"/>
  <c r="AH115" i="14"/>
  <c r="AF115" i="14"/>
  <c r="AL115" i="14"/>
  <c r="AO115" i="14"/>
  <c r="AM115" i="14"/>
  <c r="AF131" i="14"/>
  <c r="AL131" i="14"/>
  <c r="AO131" i="14"/>
  <c r="AM131" i="14"/>
  <c r="AS147" i="14"/>
  <c r="AF147" i="14"/>
  <c r="AL147" i="14"/>
  <c r="AO147" i="14"/>
  <c r="AM147" i="14"/>
  <c r="AN163" i="14"/>
  <c r="AF163" i="14"/>
  <c r="AL163" i="14"/>
  <c r="AO163" i="14"/>
  <c r="AM163" i="14"/>
  <c r="AP227" i="14"/>
  <c r="AE227" i="14"/>
  <c r="AS243" i="14"/>
  <c r="AP243" i="14"/>
  <c r="AE243" i="14"/>
  <c r="AP101" i="14"/>
  <c r="AR101" i="14"/>
  <c r="AO101" i="14"/>
  <c r="AE118" i="14"/>
  <c r="AE134" i="14"/>
  <c r="AN134" i="14"/>
  <c r="AN166" i="14"/>
  <c r="AN230" i="14"/>
  <c r="AM213" i="14"/>
  <c r="AJ213" i="14"/>
  <c r="AQ213" i="14"/>
  <c r="AT213" i="14"/>
  <c r="AO213" i="14"/>
  <c r="AS234" i="14"/>
  <c r="AG234" i="14"/>
  <c r="AJ234" i="14"/>
  <c r="AL234" i="14"/>
  <c r="AF135" i="14"/>
  <c r="AH135" i="14"/>
  <c r="AI135" i="14"/>
  <c r="AR23" i="14"/>
  <c r="AO23" i="14"/>
  <c r="AL23" i="14"/>
  <c r="AI23" i="14"/>
  <c r="AE15" i="14"/>
  <c r="AF15" i="14"/>
  <c r="AS15" i="14"/>
  <c r="AP15" i="14"/>
  <c r="AH193" i="14"/>
  <c r="AJ193" i="14"/>
  <c r="AK193" i="14"/>
  <c r="AL201" i="14"/>
  <c r="AN201" i="14"/>
  <c r="AP201" i="14"/>
  <c r="AS201" i="14"/>
  <c r="AT209" i="14"/>
  <c r="AH209" i="14"/>
  <c r="AJ209" i="14"/>
  <c r="AK209" i="14"/>
  <c r="AN225" i="14"/>
  <c r="AH225" i="14"/>
  <c r="AJ225" i="14"/>
  <c r="AK225" i="14"/>
  <c r="AF233" i="14"/>
  <c r="AN233" i="14"/>
  <c r="AP233" i="14"/>
  <c r="AS233" i="14"/>
  <c r="AN115" i="14"/>
  <c r="AK115" i="14"/>
  <c r="AR115" i="14"/>
  <c r="AT115" i="14"/>
  <c r="AQ115" i="14"/>
  <c r="AH131" i="14"/>
  <c r="AK131" i="14"/>
  <c r="AR131" i="14"/>
  <c r="AT131" i="14"/>
  <c r="AQ131" i="14"/>
  <c r="AK147" i="14"/>
  <c r="AR147" i="14"/>
  <c r="AT147" i="14"/>
  <c r="AQ147" i="14"/>
  <c r="AS163" i="14"/>
  <c r="AK163" i="14"/>
  <c r="AR163" i="14"/>
  <c r="AT163" i="14"/>
  <c r="AQ163" i="14"/>
  <c r="AH227" i="14"/>
  <c r="AG227" i="14"/>
  <c r="AJ227" i="14"/>
  <c r="AI227" i="14"/>
  <c r="AG243" i="14"/>
  <c r="AJ243" i="14"/>
  <c r="AI243" i="14"/>
  <c r="AF101" i="14"/>
  <c r="AS101" i="14"/>
  <c r="AG118" i="14"/>
  <c r="AI118" i="14"/>
  <c r="AK118" i="14"/>
  <c r="AL118" i="14"/>
  <c r="AJ134" i="14"/>
  <c r="AR134" i="14"/>
  <c r="AT134" i="14"/>
  <c r="AG150" i="14"/>
  <c r="AI150" i="14"/>
  <c r="AK150" i="14"/>
  <c r="AL150" i="14"/>
  <c r="AE166" i="14"/>
  <c r="AR166" i="14"/>
  <c r="AT166" i="14"/>
  <c r="AE230" i="14"/>
  <c r="AR230" i="14"/>
  <c r="AT230" i="14"/>
  <c r="AR213" i="14"/>
  <c r="AP213" i="14"/>
  <c r="AS213" i="14"/>
  <c r="AF234" i="14"/>
  <c r="AM234" i="14"/>
  <c r="AO234" i="14"/>
  <c r="AP234" i="14"/>
  <c r="AL135" i="14"/>
  <c r="AJ135" i="14"/>
  <c r="AK135" i="14"/>
  <c r="AN135" i="14"/>
  <c r="AM135" i="14"/>
  <c r="AF23" i="14"/>
  <c r="AS23" i="14"/>
  <c r="AP23" i="14"/>
  <c r="AM23" i="14"/>
  <c r="AF19" i="14"/>
  <c r="AI15" i="14"/>
  <c r="AJ15" i="14"/>
  <c r="AG15" i="14"/>
  <c r="AT15" i="14"/>
  <c r="AQ289" i="14"/>
  <c r="AO289" i="14"/>
  <c r="AP289" i="14"/>
  <c r="AS289" i="14"/>
  <c r="AR289" i="14"/>
  <c r="AG313" i="14"/>
  <c r="AG312" i="14"/>
  <c r="AH313" i="14"/>
  <c r="AH312" i="14"/>
  <c r="AK313" i="14"/>
  <c r="AK312" i="14"/>
  <c r="AN313" i="14"/>
  <c r="AN312" i="14"/>
  <c r="AM204" i="14"/>
  <c r="AK204" i="14"/>
  <c r="AQ204" i="14"/>
  <c r="AT204" i="14"/>
  <c r="AR204" i="14"/>
  <c r="AL265" i="14"/>
  <c r="AM265" i="14"/>
  <c r="AR265" i="14"/>
  <c r="AE107" i="14"/>
  <c r="AG107" i="14"/>
  <c r="AT107" i="14"/>
  <c r="AR107" i="14"/>
  <c r="AK123" i="14"/>
  <c r="AN123" i="14"/>
  <c r="AO123" i="14"/>
  <c r="AR123" i="14"/>
  <c r="AQ123" i="14"/>
  <c r="AK139" i="14"/>
  <c r="AN139" i="14"/>
  <c r="AO139" i="14"/>
  <c r="AR139" i="14"/>
  <c r="AQ139" i="14"/>
  <c r="AF155" i="14"/>
  <c r="AN155" i="14"/>
  <c r="AO155" i="14"/>
  <c r="AR155" i="14"/>
  <c r="AQ155" i="14"/>
  <c r="AO235" i="14"/>
  <c r="AO231" i="14"/>
  <c r="AR235" i="14"/>
  <c r="AR231" i="14"/>
  <c r="AO281" i="14"/>
  <c r="AG281" i="14"/>
  <c r="AK281" i="14"/>
  <c r="AN281" i="14"/>
  <c r="AG116" i="14"/>
  <c r="AJ116" i="14"/>
  <c r="AK172" i="14"/>
  <c r="AQ172" i="14"/>
  <c r="AT172" i="14"/>
  <c r="AR172" i="14"/>
  <c r="AP164" i="14"/>
  <c r="AS164" i="14"/>
  <c r="AT164" i="14"/>
  <c r="AF164" i="14"/>
  <c r="AE224" i="14"/>
  <c r="AH224" i="14"/>
  <c r="AI232" i="14"/>
  <c r="AG232" i="14"/>
  <c r="AK232" i="14"/>
  <c r="AN232" i="14"/>
  <c r="AM188" i="14"/>
  <c r="AE188" i="14"/>
  <c r="AL188" i="14"/>
  <c r="AO188" i="14"/>
  <c r="AN188" i="14"/>
  <c r="AS61" i="14"/>
  <c r="AN61" i="14"/>
  <c r="AO320" i="14"/>
  <c r="AG320" i="14"/>
  <c r="AH320" i="14"/>
  <c r="AK320" i="14"/>
  <c r="AM320" i="14"/>
  <c r="AS39" i="14"/>
  <c r="AR93" i="14"/>
  <c r="AM93" i="14"/>
  <c r="AQ126" i="14"/>
  <c r="AQ119" i="14"/>
  <c r="AE174" i="14"/>
  <c r="AE167" i="14"/>
  <c r="AK174" i="14"/>
  <c r="AN174" i="14"/>
  <c r="AL174" i="14"/>
  <c r="AL167" i="14"/>
  <c r="AM190" i="14"/>
  <c r="AO190" i="14"/>
  <c r="AT190" i="14"/>
  <c r="AE287" i="14"/>
  <c r="AK287" i="14"/>
  <c r="AN287" i="14"/>
  <c r="AL287" i="14"/>
  <c r="AE319" i="14"/>
  <c r="AK319" i="14"/>
  <c r="AN319" i="14"/>
  <c r="AL319" i="14"/>
  <c r="AO71" i="14"/>
  <c r="AI71" i="14"/>
  <c r="AJ71" i="14"/>
  <c r="AO80" i="14"/>
  <c r="AK80" i="14"/>
  <c r="AQ80" i="14"/>
  <c r="AR80" i="14"/>
  <c r="AP80" i="14"/>
  <c r="AO88" i="14"/>
  <c r="AI88" i="14"/>
  <c r="AJ88" i="14"/>
  <c r="AH88" i="14"/>
  <c r="AO105" i="14"/>
  <c r="AI105" i="14"/>
  <c r="AJ105" i="14"/>
  <c r="AH105" i="14"/>
  <c r="AN113" i="14"/>
  <c r="AF113" i="14"/>
  <c r="AM113" i="14"/>
  <c r="AP113" i="14"/>
  <c r="AO113" i="14"/>
  <c r="AF121" i="14"/>
  <c r="AT121" i="14"/>
  <c r="AH121" i="14"/>
  <c r="AG121" i="14"/>
  <c r="AI129" i="14"/>
  <c r="AF129" i="14"/>
  <c r="AM129" i="14"/>
  <c r="AP129" i="14"/>
  <c r="AO129" i="14"/>
  <c r="AQ137" i="14"/>
  <c r="AT137" i="14"/>
  <c r="AH137" i="14"/>
  <c r="AG137" i="14"/>
  <c r="AF145" i="14"/>
  <c r="AM145" i="14"/>
  <c r="AP145" i="14"/>
  <c r="AO145" i="14"/>
  <c r="AQ153" i="14"/>
  <c r="AT153" i="14"/>
  <c r="AH153" i="14"/>
  <c r="AG153" i="14"/>
  <c r="AT161" i="14"/>
  <c r="AF161" i="14"/>
  <c r="AM161" i="14"/>
  <c r="AP161" i="14"/>
  <c r="AO161" i="14"/>
  <c r="AL169" i="14"/>
  <c r="AT169" i="14"/>
  <c r="AH169" i="14"/>
  <c r="AG169" i="14"/>
  <c r="AF185" i="14"/>
  <c r="AT185" i="14"/>
  <c r="AH185" i="14"/>
  <c r="AG185" i="14"/>
  <c r="AQ217" i="14"/>
  <c r="AT217" i="14"/>
  <c r="AH217" i="14"/>
  <c r="AG217" i="14"/>
  <c r="AN241" i="14"/>
  <c r="AF241" i="14"/>
  <c r="AM241" i="14"/>
  <c r="AP241" i="14"/>
  <c r="AO241" i="14"/>
  <c r="AF249" i="14"/>
  <c r="AT249" i="14"/>
  <c r="AH249" i="14"/>
  <c r="AG249" i="14"/>
  <c r="AF274" i="14"/>
  <c r="AM274" i="14"/>
  <c r="AP274" i="14"/>
  <c r="AO274" i="14"/>
  <c r="AQ282" i="14"/>
  <c r="AT282" i="14"/>
  <c r="AH282" i="14"/>
  <c r="AG282" i="14"/>
  <c r="AG289" i="14"/>
  <c r="AT289" i="14"/>
  <c r="AF289" i="14"/>
  <c r="AM313" i="14"/>
  <c r="AM312" i="14"/>
  <c r="AP313" i="14"/>
  <c r="AP312" i="14"/>
  <c r="AR313" i="14"/>
  <c r="AR312" i="14"/>
  <c r="AS204" i="14"/>
  <c r="AP204" i="14"/>
  <c r="AF204" i="14"/>
  <c r="AI257" i="14"/>
  <c r="AK257" i="14"/>
  <c r="AN257" i="14"/>
  <c r="AI265" i="14"/>
  <c r="AQ265" i="14"/>
  <c r="AS265" i="14"/>
  <c r="AF265" i="14"/>
  <c r="AO148" i="14"/>
  <c r="AQ148" i="14"/>
  <c r="AR148" i="14"/>
  <c r="AI107" i="14"/>
  <c r="AK107" i="14"/>
  <c r="AH107" i="14"/>
  <c r="AF107" i="14"/>
  <c r="AP123" i="14"/>
  <c r="AS123" i="14"/>
  <c r="AT123" i="14"/>
  <c r="AE123" i="14"/>
  <c r="AP139" i="14"/>
  <c r="AS139" i="14"/>
  <c r="AT139" i="14"/>
  <c r="AE139" i="14"/>
  <c r="AK155" i="14"/>
  <c r="AS155" i="14"/>
  <c r="AT155" i="14"/>
  <c r="AE155" i="14"/>
  <c r="AF235" i="14"/>
  <c r="AF231" i="14"/>
  <c r="AS235" i="14"/>
  <c r="AS231" i="14"/>
  <c r="AT235" i="14"/>
  <c r="AT231" i="14"/>
  <c r="AE235" i="14"/>
  <c r="AE231" i="14"/>
  <c r="AT281" i="14"/>
  <c r="AL281" i="14"/>
  <c r="AM281" i="14"/>
  <c r="AP281" i="14"/>
  <c r="AR281" i="14"/>
  <c r="AP116" i="14"/>
  <c r="AH116" i="14"/>
  <c r="AI116" i="14"/>
  <c r="AL116" i="14"/>
  <c r="AN116" i="14"/>
  <c r="AH172" i="14"/>
  <c r="AP172" i="14"/>
  <c r="AF172" i="14"/>
  <c r="AG164" i="14"/>
  <c r="AJ164" i="14"/>
  <c r="AL224" i="14"/>
  <c r="AI224" i="14"/>
  <c r="AK224" i="14"/>
  <c r="AM224" i="14"/>
  <c r="AN224" i="14"/>
  <c r="AO232" i="14"/>
  <c r="AL232" i="14"/>
  <c r="AM232" i="14"/>
  <c r="AP232" i="14"/>
  <c r="AR232" i="14"/>
  <c r="AS188" i="14"/>
  <c r="AK188" i="14"/>
  <c r="AQ188" i="14"/>
  <c r="AT188" i="14"/>
  <c r="AR188" i="14"/>
  <c r="AG61" i="14"/>
  <c r="AT61" i="14"/>
  <c r="AR61" i="14"/>
  <c r="AT320" i="14"/>
  <c r="AL320" i="14"/>
  <c r="AN320" i="14"/>
  <c r="AP320" i="14"/>
  <c r="AQ320" i="14"/>
  <c r="AJ39" i="14"/>
  <c r="AG39" i="14"/>
  <c r="AN77" i="14"/>
  <c r="AL93" i="14"/>
  <c r="AF93" i="14"/>
  <c r="AS93" i="14"/>
  <c r="AQ93" i="14"/>
  <c r="AT126" i="14"/>
  <c r="AT119" i="14"/>
  <c r="AM174" i="14"/>
  <c r="AJ174" i="14"/>
  <c r="AQ174" i="14"/>
  <c r="AS174" i="14"/>
  <c r="AP174" i="14"/>
  <c r="AR190" i="14"/>
  <c r="AF190" i="14"/>
  <c r="AI190" i="14"/>
  <c r="AH190" i="14"/>
  <c r="AR287" i="14"/>
  <c r="AJ287" i="14"/>
  <c r="AQ287" i="14"/>
  <c r="AS287" i="14"/>
  <c r="AP287" i="14"/>
  <c r="AG319" i="14"/>
  <c r="AJ319" i="14"/>
  <c r="AQ319" i="14"/>
  <c r="AS319" i="14"/>
  <c r="AP319" i="14"/>
  <c r="AM71" i="14"/>
  <c r="AN71" i="14"/>
  <c r="AL71" i="14"/>
  <c r="AE80" i="14"/>
  <c r="AF80" i="14"/>
  <c r="AT80" i="14"/>
  <c r="AM88" i="14"/>
  <c r="AN88" i="14"/>
  <c r="AL88" i="14"/>
  <c r="AM105" i="14"/>
  <c r="AN105" i="14"/>
  <c r="AL105" i="14"/>
  <c r="AT113" i="14"/>
  <c r="AL113" i="14"/>
  <c r="AR113" i="14"/>
  <c r="AS113" i="14"/>
  <c r="AE121" i="14"/>
  <c r="AM121" i="14"/>
  <c r="AK121" i="14"/>
  <c r="AN129" i="14"/>
  <c r="AL129" i="14"/>
  <c r="AR129" i="14"/>
  <c r="AS129" i="14"/>
  <c r="AE137" i="14"/>
  <c r="AM137" i="14"/>
  <c r="AK137" i="14"/>
  <c r="AI145" i="14"/>
  <c r="AL145" i="14"/>
  <c r="AR145" i="14"/>
  <c r="AS145" i="14"/>
  <c r="AE153" i="14"/>
  <c r="AM153" i="14"/>
  <c r="AK153" i="14"/>
  <c r="AL161" i="14"/>
  <c r="AR161" i="14"/>
  <c r="AS161" i="14"/>
  <c r="AE169" i="14"/>
  <c r="AM169" i="14"/>
  <c r="AK169" i="14"/>
  <c r="AE185" i="14"/>
  <c r="AM185" i="14"/>
  <c r="AK185" i="14"/>
  <c r="AE217" i="14"/>
  <c r="AM217" i="14"/>
  <c r="AK217" i="14"/>
  <c r="AT241" i="14"/>
  <c r="AL241" i="14"/>
  <c r="AR241" i="14"/>
  <c r="AS241" i="14"/>
  <c r="AE249" i="14"/>
  <c r="AM249" i="14"/>
  <c r="AK249" i="14"/>
  <c r="AE289" i="14"/>
  <c r="AH289" i="14"/>
  <c r="AJ289" i="14"/>
  <c r="AO313" i="14"/>
  <c r="AO312" i="14"/>
  <c r="AQ313" i="14"/>
  <c r="AQ312" i="14"/>
  <c r="AS313" i="14"/>
  <c r="AS312" i="14"/>
  <c r="AF313" i="14"/>
  <c r="AF312" i="14"/>
  <c r="AG204" i="14"/>
  <c r="AI204" i="14"/>
  <c r="AJ204" i="14"/>
  <c r="AP257" i="14"/>
  <c r="AO265" i="14"/>
  <c r="AE265" i="14"/>
  <c r="AJ265" i="14"/>
  <c r="AF148" i="14"/>
  <c r="AM107" i="14"/>
  <c r="AO107" i="14"/>
  <c r="AL107" i="14"/>
  <c r="AJ107" i="14"/>
  <c r="AG123" i="14"/>
  <c r="AI123" i="14"/>
  <c r="AG139" i="14"/>
  <c r="AI139" i="14"/>
  <c r="AG155" i="14"/>
  <c r="AI155" i="14"/>
  <c r="AI235" i="14"/>
  <c r="AI231" i="14"/>
  <c r="AQ281" i="14"/>
  <c r="AS281" i="14"/>
  <c r="AF281" i="14"/>
  <c r="AE116" i="14"/>
  <c r="AM116" i="14"/>
  <c r="AO116" i="14"/>
  <c r="AQ116" i="14"/>
  <c r="AR116" i="14"/>
  <c r="AM172" i="14"/>
  <c r="AG172" i="14"/>
  <c r="AI172" i="14"/>
  <c r="AJ172" i="14"/>
  <c r="AE164" i="14"/>
  <c r="AH164" i="14"/>
  <c r="AI164" i="14"/>
  <c r="AL164" i="14"/>
  <c r="AN164" i="14"/>
  <c r="AQ224" i="14"/>
  <c r="AO224" i="14"/>
  <c r="AP224" i="14"/>
  <c r="AS224" i="14"/>
  <c r="AR224" i="14"/>
  <c r="AT232" i="14"/>
  <c r="AQ232" i="14"/>
  <c r="AS232" i="14"/>
  <c r="AF232" i="14"/>
  <c r="AP188" i="14"/>
  <c r="AF188" i="14"/>
  <c r="AL120" i="14"/>
  <c r="AM120" i="14"/>
  <c r="AP120" i="14"/>
  <c r="AM61" i="14"/>
  <c r="AK61" i="14"/>
  <c r="AH61" i="14"/>
  <c r="AR320" i="14"/>
  <c r="AS320" i="14"/>
  <c r="AE320" i="14"/>
  <c r="AL39" i="14"/>
  <c r="AN39" i="14"/>
  <c r="AK39" i="14"/>
  <c r="AI39" i="14"/>
  <c r="AH77" i="14"/>
  <c r="AR77" i="14"/>
  <c r="AM77" i="14"/>
  <c r="AP93" i="14"/>
  <c r="AJ93" i="14"/>
  <c r="AG93" i="14"/>
  <c r="AR174" i="14"/>
  <c r="AR167" i="14"/>
  <c r="AO174" i="14"/>
  <c r="AT174" i="14"/>
  <c r="AT167" i="14"/>
  <c r="AE190" i="14"/>
  <c r="AK190" i="14"/>
  <c r="AN190" i="14"/>
  <c r="AL190" i="14"/>
  <c r="AG287" i="14"/>
  <c r="AO287" i="14"/>
  <c r="AT287" i="14"/>
  <c r="AM319" i="14"/>
  <c r="AO319" i="14"/>
  <c r="AT319" i="14"/>
  <c r="AS71" i="14"/>
  <c r="AP71" i="14"/>
  <c r="AS80" i="14"/>
  <c r="AI80" i="14"/>
  <c r="AJ80" i="14"/>
  <c r="AH80" i="14"/>
  <c r="AG88" i="14"/>
  <c r="AS88" i="14"/>
  <c r="AQ88" i="14"/>
  <c r="AR88" i="14"/>
  <c r="AP88" i="14"/>
  <c r="AG105" i="14"/>
  <c r="AS105" i="14"/>
  <c r="AQ105" i="14"/>
  <c r="AR105" i="14"/>
  <c r="AP105" i="14"/>
  <c r="AQ113" i="14"/>
  <c r="AE113" i="14"/>
  <c r="AG113" i="14"/>
  <c r="AL121" i="14"/>
  <c r="AI121" i="14"/>
  <c r="AJ121" i="14"/>
  <c r="AR121" i="14"/>
  <c r="AO121" i="14"/>
  <c r="AT129" i="14"/>
  <c r="AQ129" i="14"/>
  <c r="AE129" i="14"/>
  <c r="AG129" i="14"/>
  <c r="AF137" i="14"/>
  <c r="AI137" i="14"/>
  <c r="AJ137" i="14"/>
  <c r="AR137" i="14"/>
  <c r="AO137" i="14"/>
  <c r="AN145" i="14"/>
  <c r="AQ145" i="14"/>
  <c r="AE145" i="14"/>
  <c r="AG145" i="14"/>
  <c r="AF153" i="14"/>
  <c r="AI153" i="14"/>
  <c r="AJ153" i="14"/>
  <c r="AR153" i="14"/>
  <c r="AO153" i="14"/>
  <c r="AI161" i="14"/>
  <c r="AQ161" i="14"/>
  <c r="AE161" i="14"/>
  <c r="AG161" i="14"/>
  <c r="AQ169" i="14"/>
  <c r="AI169" i="14"/>
  <c r="AJ169" i="14"/>
  <c r="AR169" i="14"/>
  <c r="AO169" i="14"/>
  <c r="AL185" i="14"/>
  <c r="AI185" i="14"/>
  <c r="AJ185" i="14"/>
  <c r="AR185" i="14"/>
  <c r="AO185" i="14"/>
  <c r="AL289" i="14"/>
  <c r="AI289" i="14"/>
  <c r="AK289" i="14"/>
  <c r="AM289" i="14"/>
  <c r="AN289" i="14"/>
  <c r="AJ313" i="14"/>
  <c r="AJ312" i="14"/>
  <c r="AH204" i="14"/>
  <c r="AE204" i="14"/>
  <c r="AL204" i="14"/>
  <c r="AO204" i="14"/>
  <c r="AN204" i="14"/>
  <c r="AP261" i="14"/>
  <c r="AM261" i="14"/>
  <c r="AR261" i="14"/>
  <c r="AF257" i="14"/>
  <c r="AT265" i="14"/>
  <c r="AG265" i="14"/>
  <c r="AH265" i="14"/>
  <c r="AK265" i="14"/>
  <c r="AN265" i="14"/>
  <c r="AQ107" i="14"/>
  <c r="AS107" i="14"/>
  <c r="AP107" i="14"/>
  <c r="AN107" i="14"/>
  <c r="AF123" i="14"/>
  <c r="AH123" i="14"/>
  <c r="AJ123" i="14"/>
  <c r="AL123" i="14"/>
  <c r="AM123" i="14"/>
  <c r="AF139" i="14"/>
  <c r="AH139" i="14"/>
  <c r="AJ139" i="14"/>
  <c r="AL139" i="14"/>
  <c r="AM139" i="14"/>
  <c r="AP155" i="14"/>
  <c r="AH155" i="14"/>
  <c r="AJ155" i="14"/>
  <c r="AL155" i="14"/>
  <c r="AM155" i="14"/>
  <c r="AH235" i="14"/>
  <c r="AH231" i="14"/>
  <c r="AL235" i="14"/>
  <c r="AL231" i="14"/>
  <c r="AK300" i="14"/>
  <c r="AI281" i="14"/>
  <c r="AE281" i="14"/>
  <c r="AJ281" i="14"/>
  <c r="AK116" i="14"/>
  <c r="AS116" i="14"/>
  <c r="AT116" i="14"/>
  <c r="AF116" i="14"/>
  <c r="AS172" i="14"/>
  <c r="AE172" i="14"/>
  <c r="AL172" i="14"/>
  <c r="AO172" i="14"/>
  <c r="AN172" i="14"/>
  <c r="AK164" i="14"/>
  <c r="AM164" i="14"/>
  <c r="AO164" i="14"/>
  <c r="AQ164" i="14"/>
  <c r="AR164" i="14"/>
  <c r="AG228" i="14"/>
  <c r="AG224" i="14"/>
  <c r="AT224" i="14"/>
  <c r="AF224" i="14"/>
  <c r="AE232" i="14"/>
  <c r="AJ232" i="14"/>
  <c r="AH188" i="14"/>
  <c r="AG188" i="14"/>
  <c r="AI188" i="14"/>
  <c r="AJ188" i="14"/>
  <c r="AK252" i="14"/>
  <c r="AO120" i="14"/>
  <c r="AQ120" i="14"/>
  <c r="AQ61" i="14"/>
  <c r="AL61" i="14"/>
  <c r="AJ320" i="14"/>
  <c r="AF320" i="14"/>
  <c r="AI320" i="14"/>
  <c r="AP39" i="14"/>
  <c r="AO39" i="14"/>
  <c r="AM39" i="14"/>
  <c r="AL77" i="14"/>
  <c r="AS77" i="14"/>
  <c r="AQ77" i="14"/>
  <c r="AN93" i="14"/>
  <c r="AK93" i="14"/>
  <c r="AE126" i="14"/>
  <c r="AE119" i="14"/>
  <c r="AL126" i="14"/>
  <c r="AL119" i="14"/>
  <c r="AG174" i="14"/>
  <c r="AG167" i="14"/>
  <c r="AF174" i="14"/>
  <c r="AI174" i="14"/>
  <c r="AH174" i="14"/>
  <c r="AG190" i="14"/>
  <c r="AJ190" i="14"/>
  <c r="AQ190" i="14"/>
  <c r="AS190" i="14"/>
  <c r="AP190" i="14"/>
  <c r="AM287" i="14"/>
  <c r="AF287" i="14"/>
  <c r="AI287" i="14"/>
  <c r="AH287" i="14"/>
  <c r="AR319" i="14"/>
  <c r="AF319" i="14"/>
  <c r="AI319" i="14"/>
  <c r="AH319" i="14"/>
  <c r="AG80" i="14"/>
  <c r="AM80" i="14"/>
  <c r="AN80" i="14"/>
  <c r="AL80" i="14"/>
  <c r="AK88" i="14"/>
  <c r="AE88" i="14"/>
  <c r="AF88" i="14"/>
  <c r="AT88" i="14"/>
  <c r="AK105" i="14"/>
  <c r="AE105" i="14"/>
  <c r="AF105" i="14"/>
  <c r="AT105" i="14"/>
  <c r="AI113" i="14"/>
  <c r="AH113" i="14"/>
  <c r="AJ113" i="14"/>
  <c r="AK113" i="14"/>
  <c r="AQ121" i="14"/>
  <c r="AN121" i="14"/>
  <c r="AP121" i="14"/>
  <c r="AS121" i="14"/>
  <c r="AH129" i="14"/>
  <c r="AJ129" i="14"/>
  <c r="AK129" i="14"/>
  <c r="AL137" i="14"/>
  <c r="AN137" i="14"/>
  <c r="AP137" i="14"/>
  <c r="AS137" i="14"/>
  <c r="AT145" i="14"/>
  <c r="AH145" i="14"/>
  <c r="AJ145" i="14"/>
  <c r="AK145" i="14"/>
  <c r="AL153" i="14"/>
  <c r="AN153" i="14"/>
  <c r="AP153" i="14"/>
  <c r="AS153" i="14"/>
  <c r="AN161" i="14"/>
  <c r="AH161" i="14"/>
  <c r="AJ161" i="14"/>
  <c r="AK161" i="14"/>
  <c r="AF169" i="14"/>
  <c r="AT298" i="14"/>
  <c r="AT296" i="14"/>
  <c r="AH298" i="14"/>
  <c r="AH296" i="14"/>
  <c r="AG298" i="14"/>
  <c r="AG296" i="14"/>
  <c r="AN306" i="14"/>
  <c r="AF306" i="14"/>
  <c r="AM306" i="14"/>
  <c r="AP306" i="14"/>
  <c r="AO306" i="14"/>
  <c r="AI322" i="14"/>
  <c r="AF322" i="14"/>
  <c r="AM322" i="14"/>
  <c r="AP322" i="14"/>
  <c r="AO322" i="14"/>
  <c r="AM24" i="14"/>
  <c r="AN24" i="14"/>
  <c r="AK24" i="14"/>
  <c r="AH24" i="14"/>
  <c r="AI32" i="14"/>
  <c r="AS32" i="14"/>
  <c r="AP32" i="14"/>
  <c r="AN32" i="14"/>
  <c r="AS179" i="14"/>
  <c r="AP179" i="14"/>
  <c r="AE179" i="14"/>
  <c r="AS195" i="14"/>
  <c r="AG195" i="14"/>
  <c r="AJ195" i="14"/>
  <c r="AI195" i="14"/>
  <c r="AN211" i="14"/>
  <c r="AG211" i="14"/>
  <c r="AJ211" i="14"/>
  <c r="AI211" i="14"/>
  <c r="AH308" i="14"/>
  <c r="AF308" i="14"/>
  <c r="AL308" i="14"/>
  <c r="AO308" i="14"/>
  <c r="AM308" i="14"/>
  <c r="AT74" i="14"/>
  <c r="AQ74" i="14"/>
  <c r="AR74" i="14"/>
  <c r="AO74" i="14"/>
  <c r="AJ182" i="14"/>
  <c r="AM182" i="14"/>
  <c r="AN182" i="14"/>
  <c r="AQ182" i="14"/>
  <c r="AP182" i="14"/>
  <c r="AO198" i="14"/>
  <c r="AF198" i="14"/>
  <c r="AH198" i="14"/>
  <c r="AE214" i="14"/>
  <c r="AM214" i="14"/>
  <c r="AN214" i="14"/>
  <c r="AQ214" i="14"/>
  <c r="AP214" i="14"/>
  <c r="AJ246" i="14"/>
  <c r="AM246" i="14"/>
  <c r="AN246" i="14"/>
  <c r="AQ246" i="14"/>
  <c r="AP246" i="14"/>
  <c r="AE279" i="14"/>
  <c r="AM279" i="14"/>
  <c r="AN279" i="14"/>
  <c r="AQ279" i="14"/>
  <c r="AP279" i="14"/>
  <c r="AJ295" i="14"/>
  <c r="AF295" i="14"/>
  <c r="AH295" i="14"/>
  <c r="AN58" i="14"/>
  <c r="AK76" i="14"/>
  <c r="AQ76" i="14"/>
  <c r="AP76" i="14"/>
  <c r="AK109" i="14"/>
  <c r="AG109" i="14"/>
  <c r="AQ109" i="14"/>
  <c r="AR109" i="14"/>
  <c r="AP109" i="14"/>
  <c r="AR117" i="14"/>
  <c r="AF117" i="14"/>
  <c r="AI117" i="14"/>
  <c r="AG117" i="14"/>
  <c r="AE125" i="14"/>
  <c r="AM125" i="14"/>
  <c r="AN125" i="14"/>
  <c r="AQ125" i="14"/>
  <c r="AO125" i="14"/>
  <c r="AM133" i="14"/>
  <c r="AF133" i="14"/>
  <c r="AI133" i="14"/>
  <c r="AG133" i="14"/>
  <c r="AP141" i="14"/>
  <c r="AM141" i="14"/>
  <c r="AN141" i="14"/>
  <c r="AQ141" i="14"/>
  <c r="AO141" i="14"/>
  <c r="AH149" i="14"/>
  <c r="AF149" i="14"/>
  <c r="AI149" i="14"/>
  <c r="AG149" i="14"/>
  <c r="AJ157" i="14"/>
  <c r="AM157" i="14"/>
  <c r="AN157" i="14"/>
  <c r="AQ157" i="14"/>
  <c r="AO157" i="14"/>
  <c r="AR165" i="14"/>
  <c r="AF165" i="14"/>
  <c r="AI165" i="14"/>
  <c r="AG165" i="14"/>
  <c r="AE173" i="14"/>
  <c r="AM173" i="14"/>
  <c r="AN173" i="14"/>
  <c r="AQ173" i="14"/>
  <c r="AO173" i="14"/>
  <c r="AR181" i="14"/>
  <c r="AF181" i="14"/>
  <c r="AI181" i="14"/>
  <c r="AG181" i="14"/>
  <c r="AE189" i="14"/>
  <c r="AM189" i="14"/>
  <c r="AN189" i="14"/>
  <c r="AQ189" i="14"/>
  <c r="AQ183" i="14"/>
  <c r="AO189" i="14"/>
  <c r="AM197" i="14"/>
  <c r="AF197" i="14"/>
  <c r="AI197" i="14"/>
  <c r="AG197" i="14"/>
  <c r="AP205" i="14"/>
  <c r="AM205" i="14"/>
  <c r="AN205" i="14"/>
  <c r="AQ205" i="14"/>
  <c r="AO205" i="14"/>
  <c r="AI274" i="14"/>
  <c r="AL274" i="14"/>
  <c r="AR274" i="14"/>
  <c r="AS274" i="14"/>
  <c r="AE282" i="14"/>
  <c r="AM282" i="14"/>
  <c r="AK282" i="14"/>
  <c r="AE298" i="14"/>
  <c r="AE296" i="14"/>
  <c r="AM298" i="14"/>
  <c r="AM296" i="14"/>
  <c r="AK298" i="14"/>
  <c r="AK296" i="14"/>
  <c r="AT306" i="14"/>
  <c r="AL306" i="14"/>
  <c r="AR306" i="14"/>
  <c r="AS306" i="14"/>
  <c r="AN322" i="14"/>
  <c r="AL322" i="14"/>
  <c r="AR322" i="14"/>
  <c r="AS322" i="14"/>
  <c r="AQ24" i="14"/>
  <c r="AR24" i="14"/>
  <c r="AO24" i="14"/>
  <c r="AL24" i="14"/>
  <c r="AM32" i="14"/>
  <c r="AG32" i="14"/>
  <c r="AT32" i="14"/>
  <c r="AR32" i="14"/>
  <c r="AG179" i="14"/>
  <c r="AJ179" i="14"/>
  <c r="AI179" i="14"/>
  <c r="AF195" i="14"/>
  <c r="AL195" i="14"/>
  <c r="AO195" i="14"/>
  <c r="AM195" i="14"/>
  <c r="AS211" i="14"/>
  <c r="AF211" i="14"/>
  <c r="AL211" i="14"/>
  <c r="AO211" i="14"/>
  <c r="AM211" i="14"/>
  <c r="AN308" i="14"/>
  <c r="AK308" i="14"/>
  <c r="AR308" i="14"/>
  <c r="AT308" i="14"/>
  <c r="AQ308" i="14"/>
  <c r="AH74" i="14"/>
  <c r="AE74" i="14"/>
  <c r="AF74" i="14"/>
  <c r="AS74" i="14"/>
  <c r="AF85" i="14"/>
  <c r="AS85" i="14"/>
  <c r="AO182" i="14"/>
  <c r="AR182" i="14"/>
  <c r="AS182" i="14"/>
  <c r="AT182" i="14"/>
  <c r="AG198" i="14"/>
  <c r="AI198" i="14"/>
  <c r="AK198" i="14"/>
  <c r="AL198" i="14"/>
  <c r="AJ214" i="14"/>
  <c r="AR214" i="14"/>
  <c r="AS214" i="14"/>
  <c r="AT214" i="14"/>
  <c r="AO246" i="14"/>
  <c r="AR246" i="14"/>
  <c r="AS246" i="14"/>
  <c r="AT246" i="14"/>
  <c r="AJ279" i="14"/>
  <c r="AR279" i="14"/>
  <c r="AS279" i="14"/>
  <c r="AT279" i="14"/>
  <c r="AG295" i="14"/>
  <c r="AI295" i="14"/>
  <c r="AK295" i="14"/>
  <c r="AL295" i="14"/>
  <c r="AG58" i="14"/>
  <c r="AR58" i="14"/>
  <c r="AO76" i="14"/>
  <c r="AE76" i="14"/>
  <c r="AT76" i="14"/>
  <c r="AO109" i="14"/>
  <c r="AE109" i="14"/>
  <c r="AF109" i="14"/>
  <c r="AT109" i="14"/>
  <c r="AE117" i="14"/>
  <c r="AL117" i="14"/>
  <c r="AN117" i="14"/>
  <c r="AK117" i="14"/>
  <c r="AJ125" i="14"/>
  <c r="AR125" i="14"/>
  <c r="AT125" i="14"/>
  <c r="AS125" i="14"/>
  <c r="AE133" i="14"/>
  <c r="AL133" i="14"/>
  <c r="AN133" i="14"/>
  <c r="AK133" i="14"/>
  <c r="AE141" i="14"/>
  <c r="AR141" i="14"/>
  <c r="AT141" i="14"/>
  <c r="AS141" i="14"/>
  <c r="AE149" i="14"/>
  <c r="AL149" i="14"/>
  <c r="AN149" i="14"/>
  <c r="AK149" i="14"/>
  <c r="AP157" i="14"/>
  <c r="AR157" i="14"/>
  <c r="AT157" i="14"/>
  <c r="AS157" i="14"/>
  <c r="AE165" i="14"/>
  <c r="AL165" i="14"/>
  <c r="AN165" i="14"/>
  <c r="AK165" i="14"/>
  <c r="AJ173" i="14"/>
  <c r="AR173" i="14"/>
  <c r="AT173" i="14"/>
  <c r="AS173" i="14"/>
  <c r="AE181" i="14"/>
  <c r="AL181" i="14"/>
  <c r="AN181" i="14"/>
  <c r="AK181" i="14"/>
  <c r="AJ189" i="14"/>
  <c r="AR189" i="14"/>
  <c r="AT189" i="14"/>
  <c r="AS189" i="14"/>
  <c r="AE197" i="14"/>
  <c r="AL197" i="14"/>
  <c r="AN197" i="14"/>
  <c r="AF217" i="14"/>
  <c r="AI217" i="14"/>
  <c r="AJ217" i="14"/>
  <c r="AR217" i="14"/>
  <c r="AO217" i="14"/>
  <c r="AQ241" i="14"/>
  <c r="AE241" i="14"/>
  <c r="AG241" i="14"/>
  <c r="AL249" i="14"/>
  <c r="AI249" i="14"/>
  <c r="AJ249" i="14"/>
  <c r="AR249" i="14"/>
  <c r="AO249" i="14"/>
  <c r="AN274" i="14"/>
  <c r="AQ274" i="14"/>
  <c r="AE274" i="14"/>
  <c r="AG274" i="14"/>
  <c r="AF282" i="14"/>
  <c r="AI282" i="14"/>
  <c r="AJ282" i="14"/>
  <c r="AR282" i="14"/>
  <c r="AO282" i="14"/>
  <c r="AI298" i="14"/>
  <c r="AI296" i="14"/>
  <c r="AJ298" i="14"/>
  <c r="AJ296" i="14"/>
  <c r="AR298" i="14"/>
  <c r="AR296" i="14"/>
  <c r="AQ306" i="14"/>
  <c r="AE306" i="14"/>
  <c r="AG306" i="14"/>
  <c r="AT322" i="14"/>
  <c r="AQ322" i="14"/>
  <c r="AE322" i="14"/>
  <c r="AG322" i="14"/>
  <c r="AE24" i="14"/>
  <c r="AF24" i="14"/>
  <c r="AS24" i="14"/>
  <c r="AP24" i="14"/>
  <c r="AQ32" i="14"/>
  <c r="AK32" i="14"/>
  <c r="AH32" i="14"/>
  <c r="AF32" i="14"/>
  <c r="AH179" i="14"/>
  <c r="AF179" i="14"/>
  <c r="AL179" i="14"/>
  <c r="AO179" i="14"/>
  <c r="AM179" i="14"/>
  <c r="AH195" i="14"/>
  <c r="AK195" i="14"/>
  <c r="AR195" i="14"/>
  <c r="AT195" i="14"/>
  <c r="AQ195" i="14"/>
  <c r="AK211" i="14"/>
  <c r="AR211" i="14"/>
  <c r="AT211" i="14"/>
  <c r="AQ211" i="14"/>
  <c r="AS308" i="14"/>
  <c r="AP308" i="14"/>
  <c r="AE308" i="14"/>
  <c r="AL74" i="14"/>
  <c r="AI74" i="14"/>
  <c r="AT85" i="14"/>
  <c r="AE85" i="14"/>
  <c r="AE182" i="14"/>
  <c r="AF182" i="14"/>
  <c r="AH182" i="14"/>
  <c r="AE198" i="14"/>
  <c r="AM198" i="14"/>
  <c r="AN198" i="14"/>
  <c r="AQ198" i="14"/>
  <c r="AP198" i="14"/>
  <c r="AO214" i="14"/>
  <c r="AF214" i="14"/>
  <c r="AH214" i="14"/>
  <c r="AE246" i="14"/>
  <c r="AF246" i="14"/>
  <c r="AH246" i="14"/>
  <c r="AO279" i="14"/>
  <c r="AF279" i="14"/>
  <c r="AH279" i="14"/>
  <c r="AO295" i="14"/>
  <c r="AM295" i="14"/>
  <c r="AN295" i="14"/>
  <c r="AQ295" i="14"/>
  <c r="AP295" i="14"/>
  <c r="AH58" i="14"/>
  <c r="AE58" i="14"/>
  <c r="AF58" i="14"/>
  <c r="AI76" i="14"/>
  <c r="AJ76" i="14"/>
  <c r="AI109" i="14"/>
  <c r="AJ109" i="14"/>
  <c r="AH109" i="14"/>
  <c r="AN169" i="14"/>
  <c r="AP169" i="14"/>
  <c r="AS169" i="14"/>
  <c r="AQ185" i="14"/>
  <c r="AN185" i="14"/>
  <c r="AP185" i="14"/>
  <c r="AS185" i="14"/>
  <c r="AL217" i="14"/>
  <c r="AN217" i="14"/>
  <c r="AP217" i="14"/>
  <c r="AS217" i="14"/>
  <c r="AI241" i="14"/>
  <c r="AH241" i="14"/>
  <c r="AJ241" i="14"/>
  <c r="AK241" i="14"/>
  <c r="AQ249" i="14"/>
  <c r="AN249" i="14"/>
  <c r="AP249" i="14"/>
  <c r="AS249" i="14"/>
  <c r="AT274" i="14"/>
  <c r="AH274" i="14"/>
  <c r="AJ274" i="14"/>
  <c r="AK274" i="14"/>
  <c r="AL282" i="14"/>
  <c r="AN282" i="14"/>
  <c r="AP282" i="14"/>
  <c r="AS282" i="14"/>
  <c r="AF298" i="14"/>
  <c r="AF296" i="14"/>
  <c r="AN298" i="14"/>
  <c r="AN296" i="14"/>
  <c r="AI306" i="14"/>
  <c r="AH306" i="14"/>
  <c r="AJ306" i="14"/>
  <c r="AK306" i="14"/>
  <c r="AH322" i="14"/>
  <c r="AJ322" i="14"/>
  <c r="AK322" i="14"/>
  <c r="AI24" i="14"/>
  <c r="AJ24" i="14"/>
  <c r="AG24" i="14"/>
  <c r="AT24" i="14"/>
  <c r="AE32" i="14"/>
  <c r="AO32" i="14"/>
  <c r="AL32" i="14"/>
  <c r="AJ32" i="14"/>
  <c r="AN179" i="14"/>
  <c r="AK179" i="14"/>
  <c r="AR179" i="14"/>
  <c r="AT179" i="14"/>
  <c r="AQ179" i="14"/>
  <c r="AN195" i="14"/>
  <c r="AP195" i="14"/>
  <c r="AE195" i="14"/>
  <c r="AH211" i="14"/>
  <c r="AP211" i="14"/>
  <c r="AE211" i="14"/>
  <c r="AG308" i="14"/>
  <c r="AJ308" i="14"/>
  <c r="AI308" i="14"/>
  <c r="AP74" i="14"/>
  <c r="AM74" i="14"/>
  <c r="AG182" i="14"/>
  <c r="AI182" i="14"/>
  <c r="AK182" i="14"/>
  <c r="AL182" i="14"/>
  <c r="AJ198" i="14"/>
  <c r="AR198" i="14"/>
  <c r="AS198" i="14"/>
  <c r="AT198" i="14"/>
  <c r="AG214" i="14"/>
  <c r="AI214" i="14"/>
  <c r="AK214" i="14"/>
  <c r="AL214" i="14"/>
  <c r="AG246" i="14"/>
  <c r="AI246" i="14"/>
  <c r="AK246" i="14"/>
  <c r="AL246" i="14"/>
  <c r="AG279" i="14"/>
  <c r="AI279" i="14"/>
  <c r="AK279" i="14"/>
  <c r="AL279" i="14"/>
  <c r="AE295" i="14"/>
  <c r="AR295" i="14"/>
  <c r="AS295" i="14"/>
  <c r="AT295" i="14"/>
  <c r="AL58" i="14"/>
  <c r="AI58" i="14"/>
  <c r="AJ221" i="14"/>
  <c r="AM221" i="14"/>
  <c r="AN221" i="14"/>
  <c r="AQ221" i="14"/>
  <c r="AO221" i="14"/>
  <c r="AR229" i="14"/>
  <c r="AF229" i="14"/>
  <c r="AI229" i="14"/>
  <c r="AG229" i="14"/>
  <c r="AE237" i="14"/>
  <c r="AM237" i="14"/>
  <c r="AN237" i="14"/>
  <c r="AQ237" i="14"/>
  <c r="AO237" i="14"/>
  <c r="AR245" i="14"/>
  <c r="AF245" i="14"/>
  <c r="AI245" i="14"/>
  <c r="AG245" i="14"/>
  <c r="AP270" i="14"/>
  <c r="AM270" i="14"/>
  <c r="AN270" i="14"/>
  <c r="AQ270" i="14"/>
  <c r="AO270" i="14"/>
  <c r="AH278" i="14"/>
  <c r="AF278" i="14"/>
  <c r="AI278" i="14"/>
  <c r="AG278" i="14"/>
  <c r="AJ286" i="14"/>
  <c r="AM286" i="14"/>
  <c r="AN286" i="14"/>
  <c r="AQ286" i="14"/>
  <c r="AO286" i="14"/>
  <c r="AE302" i="14"/>
  <c r="AM302" i="14"/>
  <c r="AN302" i="14"/>
  <c r="AQ302" i="14"/>
  <c r="AO302" i="14"/>
  <c r="AR310" i="14"/>
  <c r="AF310" i="14"/>
  <c r="AI310" i="14"/>
  <c r="AG310" i="14"/>
  <c r="AE318" i="14"/>
  <c r="AM318" i="14"/>
  <c r="AN318" i="14"/>
  <c r="AQ318" i="14"/>
  <c r="AO318" i="14"/>
  <c r="AT72" i="14"/>
  <c r="AF72" i="14"/>
  <c r="AS72" i="14"/>
  <c r="AQ72" i="14"/>
  <c r="AT106" i="14"/>
  <c r="AK197" i="14"/>
  <c r="AE205" i="14"/>
  <c r="AR205" i="14"/>
  <c r="AT205" i="14"/>
  <c r="AS205" i="14"/>
  <c r="AP221" i="14"/>
  <c r="AR221" i="14"/>
  <c r="AT221" i="14"/>
  <c r="AS221" i="14"/>
  <c r="AE229" i="14"/>
  <c r="AL229" i="14"/>
  <c r="AN229" i="14"/>
  <c r="AK229" i="14"/>
  <c r="AJ237" i="14"/>
  <c r="AR237" i="14"/>
  <c r="AT237" i="14"/>
  <c r="AS237" i="14"/>
  <c r="AE245" i="14"/>
  <c r="AL245" i="14"/>
  <c r="AN245" i="14"/>
  <c r="AK245" i="14"/>
  <c r="AE270" i="14"/>
  <c r="AR270" i="14"/>
  <c r="AT270" i="14"/>
  <c r="AS270" i="14"/>
  <c r="AE278" i="14"/>
  <c r="AL278" i="14"/>
  <c r="AN278" i="14"/>
  <c r="AK278" i="14"/>
  <c r="AP286" i="14"/>
  <c r="AR286" i="14"/>
  <c r="AT286" i="14"/>
  <c r="AS286" i="14"/>
  <c r="AJ302" i="14"/>
  <c r="AR302" i="14"/>
  <c r="AT302" i="14"/>
  <c r="AS302" i="14"/>
  <c r="AH117" i="14"/>
  <c r="AJ117" i="14"/>
  <c r="AQ117" i="14"/>
  <c r="AT117" i="14"/>
  <c r="AO117" i="14"/>
  <c r="AP125" i="14"/>
  <c r="AF125" i="14"/>
  <c r="AG125" i="14"/>
  <c r="AR133" i="14"/>
  <c r="AJ133" i="14"/>
  <c r="AQ133" i="14"/>
  <c r="AT133" i="14"/>
  <c r="AO133" i="14"/>
  <c r="AJ141" i="14"/>
  <c r="AF141" i="14"/>
  <c r="AG141" i="14"/>
  <c r="AM149" i="14"/>
  <c r="AJ149" i="14"/>
  <c r="AQ149" i="14"/>
  <c r="AT149" i="14"/>
  <c r="AO149" i="14"/>
  <c r="AE157" i="14"/>
  <c r="AF157" i="14"/>
  <c r="AG157" i="14"/>
  <c r="AH165" i="14"/>
  <c r="AJ165" i="14"/>
  <c r="AQ165" i="14"/>
  <c r="AT165" i="14"/>
  <c r="AO165" i="14"/>
  <c r="AP173" i="14"/>
  <c r="AF173" i="14"/>
  <c r="AG173" i="14"/>
  <c r="AH181" i="14"/>
  <c r="AJ181" i="14"/>
  <c r="AQ181" i="14"/>
  <c r="AT181" i="14"/>
  <c r="AO181" i="14"/>
  <c r="AP189" i="14"/>
  <c r="AF189" i="14"/>
  <c r="AF183" i="14"/>
  <c r="AG189" i="14"/>
  <c r="AG183" i="14"/>
  <c r="AR197" i="14"/>
  <c r="AJ197" i="14"/>
  <c r="AQ197" i="14"/>
  <c r="AT197" i="14"/>
  <c r="AO197" i="14"/>
  <c r="AJ205" i="14"/>
  <c r="AF205" i="14"/>
  <c r="AG205" i="14"/>
  <c r="AE221" i="14"/>
  <c r="AF221" i="14"/>
  <c r="AG221" i="14"/>
  <c r="AH229" i="14"/>
  <c r="AJ229" i="14"/>
  <c r="AQ229" i="14"/>
  <c r="AT229" i="14"/>
  <c r="AO229" i="14"/>
  <c r="AP237" i="14"/>
  <c r="AF237" i="14"/>
  <c r="AG237" i="14"/>
  <c r="AH245" i="14"/>
  <c r="AJ245" i="14"/>
  <c r="AQ245" i="14"/>
  <c r="AT245" i="14"/>
  <c r="AO245" i="14"/>
  <c r="AJ270" i="14"/>
  <c r="AF270" i="14"/>
  <c r="AG270" i="14"/>
  <c r="AM278" i="14"/>
  <c r="AJ278" i="14"/>
  <c r="AQ278" i="14"/>
  <c r="AT278" i="14"/>
  <c r="AO278" i="14"/>
  <c r="AE286" i="14"/>
  <c r="AF286" i="14"/>
  <c r="AG286" i="14"/>
  <c r="AP302" i="14"/>
  <c r="AF302" i="14"/>
  <c r="AG302" i="14"/>
  <c r="AH310" i="14"/>
  <c r="AJ310" i="14"/>
  <c r="AQ310" i="14"/>
  <c r="AT310" i="14"/>
  <c r="AO310" i="14"/>
  <c r="AP318" i="14"/>
  <c r="AF318" i="14"/>
  <c r="AG318" i="14"/>
  <c r="AJ58" i="14"/>
  <c r="AM76" i="14"/>
  <c r="AN76" i="14"/>
  <c r="AS109" i="14"/>
  <c r="AM109" i="14"/>
  <c r="AN109" i="14"/>
  <c r="AL109" i="14"/>
  <c r="AM117" i="14"/>
  <c r="AP117" i="14"/>
  <c r="AS117" i="14"/>
  <c r="AH125" i="14"/>
  <c r="AI125" i="14"/>
  <c r="AL125" i="14"/>
  <c r="AK125" i="14"/>
  <c r="AH133" i="14"/>
  <c r="AP133" i="14"/>
  <c r="AS133" i="14"/>
  <c r="AH141" i="14"/>
  <c r="AI141" i="14"/>
  <c r="AL141" i="14"/>
  <c r="AK141" i="14"/>
  <c r="AR149" i="14"/>
  <c r="AP149" i="14"/>
  <c r="AS149" i="14"/>
  <c r="AH157" i="14"/>
  <c r="AI157" i="14"/>
  <c r="AL157" i="14"/>
  <c r="AK157" i="14"/>
  <c r="AM165" i="14"/>
  <c r="AP165" i="14"/>
  <c r="AS165" i="14"/>
  <c r="AH173" i="14"/>
  <c r="AI173" i="14"/>
  <c r="AL173" i="14"/>
  <c r="AK173" i="14"/>
  <c r="AM181" i="14"/>
  <c r="AP181" i="14"/>
  <c r="AS181" i="14"/>
  <c r="AH189" i="14"/>
  <c r="AH183" i="14"/>
  <c r="AI189" i="14"/>
  <c r="AI183" i="14"/>
  <c r="AL189" i="14"/>
  <c r="AL183" i="14"/>
  <c r="AK189" i="14"/>
  <c r="AH197" i="14"/>
  <c r="AP197" i="14"/>
  <c r="AS197" i="14"/>
  <c r="AH205" i="14"/>
  <c r="AI205" i="14"/>
  <c r="AL205" i="14"/>
  <c r="AK205" i="14"/>
  <c r="AH221" i="14"/>
  <c r="AI221" i="14"/>
  <c r="AL221" i="14"/>
  <c r="AK221" i="14"/>
  <c r="AM229" i="14"/>
  <c r="AP229" i="14"/>
  <c r="AS229" i="14"/>
  <c r="AH237" i="14"/>
  <c r="AI237" i="14"/>
  <c r="AL237" i="14"/>
  <c r="AK237" i="14"/>
  <c r="AM245" i="14"/>
  <c r="AP245" i="14"/>
  <c r="AS245" i="14"/>
  <c r="AH270" i="14"/>
  <c r="AI270" i="14"/>
  <c r="AL270" i="14"/>
  <c r="AK270" i="14"/>
  <c r="AR278" i="14"/>
  <c r="AP278" i="14"/>
  <c r="AS278" i="14"/>
  <c r="AH286" i="14"/>
  <c r="AI286" i="14"/>
  <c r="AL286" i="14"/>
  <c r="AK286" i="14"/>
  <c r="AH302" i="14"/>
  <c r="AI302" i="14"/>
  <c r="AL302" i="14"/>
  <c r="AK302" i="14"/>
  <c r="AM310" i="14"/>
  <c r="AP310" i="14"/>
  <c r="AF106" i="14"/>
  <c r="AS106" i="14"/>
  <c r="AQ106" i="14"/>
  <c r="AN122" i="14"/>
  <c r="AG122" i="14"/>
  <c r="AJ122" i="14"/>
  <c r="AL122" i="14"/>
  <c r="AS138" i="14"/>
  <c r="AK138" i="14"/>
  <c r="AR138" i="14"/>
  <c r="AT138" i="14"/>
  <c r="AG154" i="14"/>
  <c r="AJ154" i="14"/>
  <c r="AL154" i="14"/>
  <c r="AI170" i="14"/>
  <c r="AK170" i="14"/>
  <c r="AR170" i="14"/>
  <c r="AT170" i="14"/>
  <c r="AN186" i="14"/>
  <c r="AG186" i="14"/>
  <c r="AJ186" i="14"/>
  <c r="AL186" i="14"/>
  <c r="AS202" i="14"/>
  <c r="AK202" i="14"/>
  <c r="AR202" i="14"/>
  <c r="AT202" i="14"/>
  <c r="AG218" i="14"/>
  <c r="AJ218" i="14"/>
  <c r="AL218" i="14"/>
  <c r="AN250" i="14"/>
  <c r="AN247" i="14"/>
  <c r="AG250" i="14"/>
  <c r="AJ250" i="14"/>
  <c r="AJ247" i="14"/>
  <c r="AL250" i="14"/>
  <c r="AL247" i="14"/>
  <c r="AG283" i="14"/>
  <c r="AJ283" i="14"/>
  <c r="AL283" i="14"/>
  <c r="AI299" i="14"/>
  <c r="AK299" i="14"/>
  <c r="AR299" i="14"/>
  <c r="AT299" i="14"/>
  <c r="AN315" i="14"/>
  <c r="AG315" i="14"/>
  <c r="AJ315" i="14"/>
  <c r="AL315" i="14"/>
  <c r="AJ111" i="14"/>
  <c r="AR111" i="14"/>
  <c r="AS111" i="14"/>
  <c r="AE111" i="14"/>
  <c r="AF143" i="14"/>
  <c r="AI143" i="14"/>
  <c r="AL151" i="14"/>
  <c r="AO151" i="14"/>
  <c r="AP151" i="14"/>
  <c r="AS151" i="14"/>
  <c r="AQ151" i="14"/>
  <c r="AL175" i="14"/>
  <c r="AN175" i="14"/>
  <c r="AP175" i="14"/>
  <c r="AQ175" i="14"/>
  <c r="AR199" i="14"/>
  <c r="AO199" i="14"/>
  <c r="AP199" i="14"/>
  <c r="AS199" i="14"/>
  <c r="AQ199" i="14"/>
  <c r="AF207" i="14"/>
  <c r="AI207" i="14"/>
  <c r="AL215" i="14"/>
  <c r="AO215" i="14"/>
  <c r="AP215" i="14"/>
  <c r="AS215" i="14"/>
  <c r="AQ215" i="14"/>
  <c r="AT239" i="14"/>
  <c r="AG239" i="14"/>
  <c r="AH239" i="14"/>
  <c r="AK239" i="14"/>
  <c r="AM239" i="14"/>
  <c r="AO272" i="14"/>
  <c r="AL272" i="14"/>
  <c r="AN272" i="14"/>
  <c r="AP272" i="14"/>
  <c r="AQ272" i="14"/>
  <c r="AF280" i="14"/>
  <c r="AH280" i="14"/>
  <c r="AI280" i="14"/>
  <c r="AO304" i="14"/>
  <c r="AF304" i="14"/>
  <c r="AI304" i="14"/>
  <c r="AE310" i="14"/>
  <c r="AL310" i="14"/>
  <c r="AN310" i="14"/>
  <c r="AK310" i="14"/>
  <c r="AJ318" i="14"/>
  <c r="AR318" i="14"/>
  <c r="AT318" i="14"/>
  <c r="AS318" i="14"/>
  <c r="AH72" i="14"/>
  <c r="AJ72" i="14"/>
  <c r="AG72" i="14"/>
  <c r="AE72" i="14"/>
  <c r="AH106" i="14"/>
  <c r="AJ106" i="14"/>
  <c r="AG106" i="14"/>
  <c r="AE106" i="14"/>
  <c r="AS122" i="14"/>
  <c r="AF122" i="14"/>
  <c r="AM122" i="14"/>
  <c r="AO122" i="14"/>
  <c r="AP122" i="14"/>
  <c r="AQ138" i="14"/>
  <c r="AE138" i="14"/>
  <c r="AH138" i="14"/>
  <c r="AI154" i="14"/>
  <c r="AF154" i="14"/>
  <c r="AM154" i="14"/>
  <c r="AO154" i="14"/>
  <c r="AP154" i="14"/>
  <c r="AN170" i="14"/>
  <c r="AQ170" i="14"/>
  <c r="AE170" i="14"/>
  <c r="AH170" i="14"/>
  <c r="AS186" i="14"/>
  <c r="AF186" i="14"/>
  <c r="AM186" i="14"/>
  <c r="AO186" i="14"/>
  <c r="AP186" i="14"/>
  <c r="AQ202" i="14"/>
  <c r="AE202" i="14"/>
  <c r="AH202" i="14"/>
  <c r="AI218" i="14"/>
  <c r="AF218" i="14"/>
  <c r="AM218" i="14"/>
  <c r="AO218" i="14"/>
  <c r="AP218" i="14"/>
  <c r="AS250" i="14"/>
  <c r="AF250" i="14"/>
  <c r="AF247" i="14"/>
  <c r="AM250" i="14"/>
  <c r="AM247" i="14"/>
  <c r="AO250" i="14"/>
  <c r="AP250" i="14"/>
  <c r="AI283" i="14"/>
  <c r="AF283" i="14"/>
  <c r="AM283" i="14"/>
  <c r="AO283" i="14"/>
  <c r="AP283" i="14"/>
  <c r="AN299" i="14"/>
  <c r="AQ299" i="14"/>
  <c r="AE299" i="14"/>
  <c r="AH299" i="14"/>
  <c r="AS315" i="14"/>
  <c r="AF315" i="14"/>
  <c r="AM315" i="14"/>
  <c r="AO315" i="14"/>
  <c r="AP315" i="14"/>
  <c r="AO111" i="14"/>
  <c r="AF111" i="14"/>
  <c r="AI111" i="14"/>
  <c r="AJ143" i="14"/>
  <c r="AG143" i="14"/>
  <c r="AH143" i="14"/>
  <c r="AK143" i="14"/>
  <c r="AM143" i="14"/>
  <c r="AR151" i="14"/>
  <c r="AT151" i="14"/>
  <c r="AE151" i="14"/>
  <c r="AL72" i="14"/>
  <c r="AN72" i="14"/>
  <c r="AK72" i="14"/>
  <c r="AI72" i="14"/>
  <c r="AL106" i="14"/>
  <c r="AN106" i="14"/>
  <c r="AK106" i="14"/>
  <c r="AI106" i="14"/>
  <c r="AK122" i="14"/>
  <c r="AR122" i="14"/>
  <c r="AT122" i="14"/>
  <c r="AI138" i="14"/>
  <c r="AG138" i="14"/>
  <c r="AJ138" i="14"/>
  <c r="AL138" i="14"/>
  <c r="AN154" i="14"/>
  <c r="AK154" i="14"/>
  <c r="AR154" i="14"/>
  <c r="AT154" i="14"/>
  <c r="AS170" i="14"/>
  <c r="AG170" i="14"/>
  <c r="AJ170" i="14"/>
  <c r="AL170" i="14"/>
  <c r="AK186" i="14"/>
  <c r="AR186" i="14"/>
  <c r="AT186" i="14"/>
  <c r="AI202" i="14"/>
  <c r="AG202" i="14"/>
  <c r="AJ202" i="14"/>
  <c r="AL202" i="14"/>
  <c r="AN218" i="14"/>
  <c r="AK218" i="14"/>
  <c r="AR218" i="14"/>
  <c r="AT218" i="14"/>
  <c r="AK250" i="14"/>
  <c r="AK247" i="14"/>
  <c r="AR250" i="14"/>
  <c r="AR247" i="14"/>
  <c r="AT250" i="14"/>
  <c r="AN283" i="14"/>
  <c r="AK283" i="14"/>
  <c r="AR283" i="14"/>
  <c r="AT283" i="14"/>
  <c r="AS299" i="14"/>
  <c r="AG299" i="14"/>
  <c r="AJ299" i="14"/>
  <c r="AL299" i="14"/>
  <c r="AK315" i="14"/>
  <c r="AR315" i="14"/>
  <c r="AT315" i="14"/>
  <c r="AT111" i="14"/>
  <c r="AG111" i="14"/>
  <c r="AH111" i="14"/>
  <c r="AK111" i="14"/>
  <c r="AM111" i="14"/>
  <c r="AO143" i="14"/>
  <c r="AL143" i="14"/>
  <c r="AN143" i="14"/>
  <c r="AP143" i="14"/>
  <c r="AQ143" i="14"/>
  <c r="AF151" i="14"/>
  <c r="AH151" i="14"/>
  <c r="AI151" i="14"/>
  <c r="AO175" i="14"/>
  <c r="AF175" i="14"/>
  <c r="AI175" i="14"/>
  <c r="AF199" i="14"/>
  <c r="AH199" i="14"/>
  <c r="AI199" i="14"/>
  <c r="AO207" i="14"/>
  <c r="AL207" i="14"/>
  <c r="AN207" i="14"/>
  <c r="AP207" i="14"/>
  <c r="AQ207" i="14"/>
  <c r="AF215" i="14"/>
  <c r="AH215" i="14"/>
  <c r="AI215" i="14"/>
  <c r="AJ239" i="14"/>
  <c r="AR239" i="14"/>
  <c r="AS239" i="14"/>
  <c r="AE239" i="14"/>
  <c r="AS310" i="14"/>
  <c r="AH318" i="14"/>
  <c r="AI318" i="14"/>
  <c r="AL318" i="14"/>
  <c r="AK318" i="14"/>
  <c r="AP72" i="14"/>
  <c r="AR72" i="14"/>
  <c r="AO72" i="14"/>
  <c r="AM72" i="14"/>
  <c r="AP106" i="14"/>
  <c r="AR106" i="14"/>
  <c r="AO106" i="14"/>
  <c r="AM106" i="14"/>
  <c r="AI122" i="14"/>
  <c r="AQ122" i="14"/>
  <c r="AE122" i="14"/>
  <c r="AH122" i="14"/>
  <c r="AN138" i="14"/>
  <c r="AF138" i="14"/>
  <c r="AM138" i="14"/>
  <c r="AO138" i="14"/>
  <c r="AP138" i="14"/>
  <c r="AS154" i="14"/>
  <c r="AQ154" i="14"/>
  <c r="AE154" i="14"/>
  <c r="AH154" i="14"/>
  <c r="AF170" i="14"/>
  <c r="AM170" i="14"/>
  <c r="AO170" i="14"/>
  <c r="AP170" i="14"/>
  <c r="AI186" i="14"/>
  <c r="AQ186" i="14"/>
  <c r="AE186" i="14"/>
  <c r="AH186" i="14"/>
  <c r="AN202" i="14"/>
  <c r="AF202" i="14"/>
  <c r="AM202" i="14"/>
  <c r="AO202" i="14"/>
  <c r="AP202" i="14"/>
  <c r="AS218" i="14"/>
  <c r="AQ218" i="14"/>
  <c r="AE218" i="14"/>
  <c r="AH218" i="14"/>
  <c r="AI250" i="14"/>
  <c r="AI247" i="14"/>
  <c r="AQ250" i="14"/>
  <c r="AE250" i="14"/>
  <c r="AE247" i="14"/>
  <c r="AH250" i="14"/>
  <c r="AH247" i="14"/>
  <c r="AS283" i="14"/>
  <c r="AQ283" i="14"/>
  <c r="AE283" i="14"/>
  <c r="AH283" i="14"/>
  <c r="AF299" i="14"/>
  <c r="AM299" i="14"/>
  <c r="AO299" i="14"/>
  <c r="AP299" i="14"/>
  <c r="AI315" i="14"/>
  <c r="AQ315" i="14"/>
  <c r="AE315" i="14"/>
  <c r="AH315" i="14"/>
  <c r="AL111" i="14"/>
  <c r="AN111" i="14"/>
  <c r="AP111" i="14"/>
  <c r="AQ111" i="14"/>
  <c r="AT143" i="14"/>
  <c r="AR143" i="14"/>
  <c r="AS143" i="14"/>
  <c r="AE143" i="14"/>
  <c r="AG151" i="14"/>
  <c r="AJ151" i="14"/>
  <c r="AK151" i="14"/>
  <c r="AN151" i="14"/>
  <c r="AM151" i="14"/>
  <c r="AT175" i="14"/>
  <c r="AG175" i="14"/>
  <c r="AH175" i="14"/>
  <c r="AK175" i="14"/>
  <c r="AM175" i="14"/>
  <c r="AF272" i="14"/>
  <c r="AI272" i="14"/>
  <c r="AL280" i="14"/>
  <c r="AO280" i="14"/>
  <c r="AP280" i="14"/>
  <c r="AS280" i="14"/>
  <c r="AQ280" i="14"/>
  <c r="AL304" i="14"/>
  <c r="AN304" i="14"/>
  <c r="AP304" i="14"/>
  <c r="AQ304" i="14"/>
  <c r="AJ104" i="14"/>
  <c r="AT104" i="14"/>
  <c r="AE142" i="14"/>
  <c r="AK142" i="14"/>
  <c r="AN142" i="14"/>
  <c r="AL142" i="14"/>
  <c r="AR206" i="14"/>
  <c r="AF206" i="14"/>
  <c r="AI206" i="14"/>
  <c r="AH206" i="14"/>
  <c r="AM271" i="14"/>
  <c r="AO271" i="14"/>
  <c r="AT271" i="14"/>
  <c r="AJ16" i="14"/>
  <c r="AG16" i="14"/>
  <c r="AT16" i="14"/>
  <c r="AQ16" i="14"/>
  <c r="AN108" i="14"/>
  <c r="AT108" i="14"/>
  <c r="AQ108" i="14"/>
  <c r="AO108" i="14"/>
  <c r="AF119" i="14"/>
  <c r="AH119" i="14"/>
  <c r="AI119" i="14"/>
  <c r="AF167" i="14"/>
  <c r="AH167" i="14"/>
  <c r="AI167" i="14"/>
  <c r="AR183" i="14"/>
  <c r="AJ183" i="14"/>
  <c r="AK183" i="14"/>
  <c r="AN183" i="14"/>
  <c r="AM183" i="14"/>
  <c r="AG231" i="14"/>
  <c r="AJ231" i="14"/>
  <c r="AK231" i="14"/>
  <c r="AN231" i="14"/>
  <c r="AM231" i="14"/>
  <c r="AG247" i="14"/>
  <c r="AO247" i="14"/>
  <c r="AP247" i="14"/>
  <c r="AS247" i="14"/>
  <c r="AQ247" i="14"/>
  <c r="AL296" i="14"/>
  <c r="AO296" i="14"/>
  <c r="AP296" i="14"/>
  <c r="AS296" i="14"/>
  <c r="AQ296" i="14"/>
  <c r="AL312" i="14"/>
  <c r="AT312" i="14"/>
  <c r="AE312" i="14"/>
  <c r="AL199" i="14"/>
  <c r="AJ199" i="14"/>
  <c r="AK199" i="14"/>
  <c r="AN199" i="14"/>
  <c r="AM199" i="14"/>
  <c r="AT207" i="14"/>
  <c r="AR207" i="14"/>
  <c r="AS207" i="14"/>
  <c r="AE207" i="14"/>
  <c r="AG215" i="14"/>
  <c r="AJ215" i="14"/>
  <c r="AK215" i="14"/>
  <c r="AN215" i="14"/>
  <c r="AM215" i="14"/>
  <c r="AO239" i="14"/>
  <c r="AF239" i="14"/>
  <c r="AI239" i="14"/>
  <c r="AJ272" i="14"/>
  <c r="AG272" i="14"/>
  <c r="AH272" i="14"/>
  <c r="AK272" i="14"/>
  <c r="AM272" i="14"/>
  <c r="AR280" i="14"/>
  <c r="AT280" i="14"/>
  <c r="AE280" i="14"/>
  <c r="AJ304" i="14"/>
  <c r="AR304" i="14"/>
  <c r="AS304" i="14"/>
  <c r="AE304" i="14"/>
  <c r="AN104" i="14"/>
  <c r="AE104" i="14"/>
  <c r="AS104" i="14"/>
  <c r="AG142" i="14"/>
  <c r="AJ142" i="14"/>
  <c r="AQ142" i="14"/>
  <c r="AS142" i="14"/>
  <c r="AP142" i="14"/>
  <c r="AE206" i="14"/>
  <c r="AK206" i="14"/>
  <c r="AN206" i="14"/>
  <c r="AL206" i="14"/>
  <c r="AR271" i="14"/>
  <c r="AF271" i="14"/>
  <c r="AI271" i="14"/>
  <c r="AH271" i="14"/>
  <c r="AN16" i="14"/>
  <c r="AK16" i="14"/>
  <c r="AH16" i="14"/>
  <c r="AE16" i="14"/>
  <c r="AM28" i="14"/>
  <c r="AR108" i="14"/>
  <c r="AH108" i="14"/>
  <c r="AE108" i="14"/>
  <c r="AS108" i="14"/>
  <c r="AR119" i="14"/>
  <c r="AJ119" i="14"/>
  <c r="AK119" i="14"/>
  <c r="AN119" i="14"/>
  <c r="AM119" i="14"/>
  <c r="AJ167" i="14"/>
  <c r="AK167" i="14"/>
  <c r="AN167" i="14"/>
  <c r="AM167" i="14"/>
  <c r="AO183" i="14"/>
  <c r="AP183" i="14"/>
  <c r="AS183" i="14"/>
  <c r="AP231" i="14"/>
  <c r="AQ231" i="14"/>
  <c r="AT247" i="14"/>
  <c r="AI312" i="14"/>
  <c r="AM142" i="14"/>
  <c r="AO142" i="14"/>
  <c r="AT142" i="14"/>
  <c r="AG206" i="14"/>
  <c r="AJ206" i="14"/>
  <c r="AQ206" i="14"/>
  <c r="AS206" i="14"/>
  <c r="AP206" i="14"/>
  <c r="AE271" i="14"/>
  <c r="AK271" i="14"/>
  <c r="AN271" i="14"/>
  <c r="AL271" i="14"/>
  <c r="AR16" i="14"/>
  <c r="AO16" i="14"/>
  <c r="AL16" i="14"/>
  <c r="AI16" i="14"/>
  <c r="AF108" i="14"/>
  <c r="AL108" i="14"/>
  <c r="AI108" i="14"/>
  <c r="AG108" i="14"/>
  <c r="AQ19" i="14"/>
  <c r="AG119" i="14"/>
  <c r="AO119" i="14"/>
  <c r="AP119" i="14"/>
  <c r="AS119" i="14"/>
  <c r="AO167" i="14"/>
  <c r="AP167" i="14"/>
  <c r="AS167" i="14"/>
  <c r="AQ167" i="14"/>
  <c r="AT183" i="14"/>
  <c r="AE183" i="14"/>
  <c r="AJ175" i="14"/>
  <c r="AR175" i="14"/>
  <c r="AS175" i="14"/>
  <c r="AE175" i="14"/>
  <c r="AG199" i="14"/>
  <c r="AT199" i="14"/>
  <c r="AE199" i="14"/>
  <c r="AJ207" i="14"/>
  <c r="AG207" i="14"/>
  <c r="AH207" i="14"/>
  <c r="AK207" i="14"/>
  <c r="AM207" i="14"/>
  <c r="AR215" i="14"/>
  <c r="AT215" i="14"/>
  <c r="AE215" i="14"/>
  <c r="AL239" i="14"/>
  <c r="AN239" i="14"/>
  <c r="AP239" i="14"/>
  <c r="AQ239" i="14"/>
  <c r="AT272" i="14"/>
  <c r="AR272" i="14"/>
  <c r="AS272" i="14"/>
  <c r="AE272" i="14"/>
  <c r="AG280" i="14"/>
  <c r="AJ280" i="14"/>
  <c r="AK280" i="14"/>
  <c r="AN280" i="14"/>
  <c r="AM280" i="14"/>
  <c r="AT304" i="14"/>
  <c r="AG304" i="14"/>
  <c r="AH304" i="14"/>
  <c r="AK304" i="14"/>
  <c r="AM304" i="14"/>
  <c r="AK104" i="14"/>
  <c r="AR142" i="14"/>
  <c r="AF142" i="14"/>
  <c r="AI142" i="14"/>
  <c r="AH142" i="14"/>
  <c r="AM206" i="14"/>
  <c r="AO206" i="14"/>
  <c r="AT206" i="14"/>
  <c r="AG271" i="14"/>
  <c r="AJ271" i="14"/>
  <c r="AQ271" i="14"/>
  <c r="AS271" i="14"/>
  <c r="AP271" i="14"/>
  <c r="AF16" i="14"/>
  <c r="AS16" i="14"/>
  <c r="AP16" i="14"/>
  <c r="AM16" i="14"/>
  <c r="AK28" i="14"/>
  <c r="AJ108" i="14"/>
  <c r="AP108" i="14"/>
  <c r="AM108" i="14"/>
  <c r="AK108" i="14"/>
  <c r="AI28" i="14"/>
  <c r="AE28" i="14"/>
  <c r="AH46" i="14"/>
  <c r="AR54" i="14"/>
  <c r="AP54" i="14"/>
  <c r="AK58" i="14"/>
  <c r="AL257" i="14"/>
  <c r="AS257" i="14"/>
  <c r="AR257" i="14"/>
  <c r="AE97" i="14"/>
  <c r="AM73" i="14"/>
  <c r="AL73" i="14"/>
  <c r="AT82" i="14"/>
  <c r="AS52" i="14"/>
  <c r="AF61" i="14"/>
  <c r="AK78" i="14"/>
  <c r="AS86" i="14"/>
  <c r="AF94" i="14"/>
  <c r="AH14" i="14"/>
  <c r="AE14" i="14"/>
  <c r="AF14" i="14"/>
  <c r="AS14" i="14"/>
  <c r="AP22" i="14"/>
  <c r="AM22" i="14"/>
  <c r="AN22" i="14"/>
  <c r="AK22" i="14"/>
  <c r="AG60" i="14"/>
  <c r="AT77" i="14"/>
  <c r="AO77" i="14"/>
  <c r="AE93" i="14"/>
  <c r="AS30" i="14"/>
  <c r="AH30" i="14"/>
  <c r="AS46" i="14"/>
  <c r="AS54" i="14"/>
  <c r="AQ54" i="14"/>
  <c r="AG71" i="14"/>
  <c r="AQ71" i="14"/>
  <c r="AR71" i="14"/>
  <c r="AJ74" i="14"/>
  <c r="AG74" i="14"/>
  <c r="AL101" i="14"/>
  <c r="AM101" i="14"/>
  <c r="AH76" i="14"/>
  <c r="AO99" i="14"/>
  <c r="AT97" i="14"/>
  <c r="AN73" i="14"/>
  <c r="AK82" i="14"/>
  <c r="AO61" i="14"/>
  <c r="AQ86" i="14"/>
  <c r="AR39" i="14"/>
  <c r="AI60" i="14"/>
  <c r="AF77" i="14"/>
  <c r="AL46" i="14"/>
  <c r="AF54" i="14"/>
  <c r="AT71" i="14"/>
  <c r="AO58" i="14"/>
  <c r="AS76" i="14"/>
  <c r="AJ99" i="14"/>
  <c r="AE99" i="14"/>
  <c r="AE52" i="14"/>
  <c r="AH52" i="14"/>
  <c r="AE61" i="14"/>
  <c r="AN78" i="14"/>
  <c r="AF86" i="14"/>
  <c r="AS94" i="14"/>
  <c r="AT39" i="14"/>
  <c r="AQ39" i="14"/>
  <c r="AE77" i="14"/>
  <c r="AT93" i="14"/>
  <c r="AO93" i="14"/>
  <c r="AQ46" i="14"/>
  <c r="AL85" i="14"/>
  <c r="AP58" i="14"/>
  <c r="AM58" i="14"/>
  <c r="AR76" i="14"/>
  <c r="AQ94" i="14"/>
  <c r="AL94" i="14"/>
  <c r="AM46" i="14"/>
  <c r="AN85" i="14"/>
  <c r="AK85" i="14"/>
  <c r="AM85" i="14"/>
  <c r="AE19" i="14"/>
  <c r="AS19" i="14"/>
  <c r="AR19" i="14"/>
  <c r="AO19" i="14"/>
  <c r="AP19" i="14"/>
  <c r="AL19" i="14"/>
  <c r="AQ257" i="14"/>
  <c r="AT257" i="14"/>
  <c r="AI97" i="14"/>
  <c r="AQ73" i="14"/>
  <c r="AS73" i="14"/>
  <c r="AP73" i="14"/>
  <c r="AH82" i="14"/>
  <c r="AG52" i="14"/>
  <c r="AJ61" i="14"/>
  <c r="AO78" i="14"/>
  <c r="AT86" i="14"/>
  <c r="AJ94" i="14"/>
  <c r="AL14" i="14"/>
  <c r="AI14" i="14"/>
  <c r="AJ14" i="14"/>
  <c r="AG14" i="14"/>
  <c r="AT22" i="14"/>
  <c r="AQ22" i="14"/>
  <c r="AR22" i="14"/>
  <c r="AO22" i="14"/>
  <c r="AK60" i="14"/>
  <c r="AI93" i="14"/>
  <c r="AG30" i="14"/>
  <c r="AL30" i="14"/>
  <c r="AG46" i="14"/>
  <c r="AE54" i="14"/>
  <c r="AT54" i="14"/>
  <c r="AK71" i="14"/>
  <c r="AE71" i="14"/>
  <c r="AF71" i="14"/>
  <c r="AN74" i="14"/>
  <c r="AK74" i="14"/>
  <c r="AQ101" i="14"/>
  <c r="AL76" i="14"/>
  <c r="AE257" i="14"/>
  <c r="AS99" i="14"/>
  <c r="AH97" i="14"/>
  <c r="AG73" i="14"/>
  <c r="AR73" i="14"/>
  <c r="AO82" i="14"/>
  <c r="AL82" i="14"/>
  <c r="AE86" i="14"/>
  <c r="AE94" i="14"/>
  <c r="AP94" i="14"/>
  <c r="AF39" i="14"/>
  <c r="AM60" i="14"/>
  <c r="AJ77" i="14"/>
  <c r="AH93" i="14"/>
  <c r="AR255" i="14"/>
  <c r="AF255" i="14"/>
  <c r="AI255" i="14"/>
  <c r="AP46" i="14"/>
  <c r="AJ54" i="14"/>
  <c r="AK63" i="14"/>
  <c r="AR63" i="14"/>
  <c r="AH71" i="14"/>
  <c r="AJ81" i="14"/>
  <c r="AE81" i="14"/>
  <c r="AT65" i="14"/>
  <c r="AT27" i="14"/>
  <c r="AQ27" i="14"/>
  <c r="AR27" i="14"/>
  <c r="AO27" i="14"/>
  <c r="AP85" i="14"/>
  <c r="AR85" i="14"/>
  <c r="AO85" i="14"/>
  <c r="AS58" i="14"/>
  <c r="AJ67" i="14"/>
  <c r="AG76" i="14"/>
  <c r="AM262" i="14"/>
  <c r="AI262" i="14"/>
  <c r="AG262" i="14"/>
  <c r="AR103" i="14"/>
  <c r="AL103" i="14"/>
  <c r="AJ33" i="14"/>
  <c r="AH33" i="14"/>
  <c r="AS33" i="14"/>
  <c r="AG257" i="14"/>
  <c r="AN99" i="14"/>
  <c r="AI99" i="14"/>
  <c r="AS97" i="14"/>
  <c r="AI52" i="14"/>
  <c r="AL52" i="14"/>
  <c r="AI61" i="14"/>
  <c r="AT78" i="14"/>
  <c r="AR78" i="14"/>
  <c r="AJ86" i="14"/>
  <c r="AG94" i="14"/>
  <c r="AH39" i="14"/>
  <c r="AE39" i="14"/>
  <c r="AI77" i="14"/>
  <c r="AE46" i="14"/>
  <c r="AQ85" i="14"/>
  <c r="AT58" i="14"/>
  <c r="AQ58" i="14"/>
  <c r="AF76" i="14"/>
  <c r="AR66" i="14"/>
  <c r="AP66" i="14"/>
  <c r="AM66" i="14"/>
  <c r="AK66" i="14"/>
  <c r="AJ78" i="14"/>
  <c r="AJ79" i="14"/>
  <c r="AG86" i="14"/>
  <c r="AG87" i="14"/>
  <c r="AR86" i="14"/>
  <c r="AR87" i="14"/>
  <c r="AO94" i="14"/>
  <c r="AJ256" i="14"/>
  <c r="AF256" i="14"/>
  <c r="AI256" i="14"/>
  <c r="AF83" i="14"/>
  <c r="AT83" i="14"/>
  <c r="AQ83" i="14"/>
  <c r="AO83" i="14"/>
  <c r="AM255" i="14"/>
  <c r="AO255" i="14"/>
  <c r="AT255" i="14"/>
  <c r="AK38" i="14"/>
  <c r="AE38" i="14"/>
  <c r="AF38" i="14"/>
  <c r="AT38" i="14"/>
  <c r="AG63" i="14"/>
  <c r="AM63" i="14"/>
  <c r="AN63" i="14"/>
  <c r="AL63" i="14"/>
  <c r="AH258" i="14"/>
  <c r="AJ258" i="14"/>
  <c r="AK258" i="14"/>
  <c r="AN91" i="14"/>
  <c r="AT91" i="14"/>
  <c r="AQ91" i="14"/>
  <c r="AO91" i="14"/>
  <c r="AP47" i="14"/>
  <c r="AF47" i="14"/>
  <c r="AS47" i="14"/>
  <c r="AQ47" i="14"/>
  <c r="AP81" i="14"/>
  <c r="AF81" i="14"/>
  <c r="AS81" i="14"/>
  <c r="AQ81" i="14"/>
  <c r="AI65" i="14"/>
  <c r="AS65" i="14"/>
  <c r="AP65" i="14"/>
  <c r="AN65" i="14"/>
  <c r="AM98" i="14"/>
  <c r="AG98" i="14"/>
  <c r="AT98" i="14"/>
  <c r="AR98" i="14"/>
  <c r="AS260" i="14"/>
  <c r="AG260" i="14"/>
  <c r="AJ260" i="14"/>
  <c r="AI260" i="14"/>
  <c r="AR49" i="14"/>
  <c r="AP49" i="14"/>
  <c r="AM49" i="14"/>
  <c r="AK49" i="14"/>
  <c r="AH18" i="14"/>
  <c r="AE18" i="14"/>
  <c r="AF18" i="14"/>
  <c r="AS18" i="14"/>
  <c r="AP27" i="14"/>
  <c r="AM27" i="14"/>
  <c r="AN27" i="14"/>
  <c r="AK27" i="14"/>
  <c r="AN43" i="14"/>
  <c r="AK43" i="14"/>
  <c r="AI43" i="14"/>
  <c r="AH51" i="14"/>
  <c r="AN51" i="14"/>
  <c r="AK51" i="14"/>
  <c r="AI51" i="14"/>
  <c r="AF68" i="14"/>
  <c r="AF70" i="14"/>
  <c r="AS68" i="14"/>
  <c r="AQ68" i="14"/>
  <c r="AH85" i="14"/>
  <c r="AI85" i="14"/>
  <c r="AF66" i="14"/>
  <c r="AT66" i="14"/>
  <c r="AQ66" i="14"/>
  <c r="AO66" i="14"/>
  <c r="AO256" i="14"/>
  <c r="AG256" i="14"/>
  <c r="AH256" i="14"/>
  <c r="AK256" i="14"/>
  <c r="AM256" i="14"/>
  <c r="AJ83" i="14"/>
  <c r="AH83" i="14"/>
  <c r="AE83" i="14"/>
  <c r="AS83" i="14"/>
  <c r="AH255" i="14"/>
  <c r="AO38" i="14"/>
  <c r="AI38" i="14"/>
  <c r="AJ38" i="14"/>
  <c r="AH38" i="14"/>
  <c r="AO63" i="14"/>
  <c r="AQ63" i="14"/>
  <c r="AP63" i="14"/>
  <c r="AI258" i="14"/>
  <c r="AF258" i="14"/>
  <c r="AM258" i="14"/>
  <c r="AP258" i="14"/>
  <c r="AO258" i="14"/>
  <c r="AR91" i="14"/>
  <c r="AH91" i="14"/>
  <c r="AE91" i="14"/>
  <c r="AS91" i="14"/>
  <c r="AJ47" i="14"/>
  <c r="AG47" i="14"/>
  <c r="AE47" i="14"/>
  <c r="AG81" i="14"/>
  <c r="AM65" i="14"/>
  <c r="AG65" i="14"/>
  <c r="AR65" i="14"/>
  <c r="AQ98" i="14"/>
  <c r="AK98" i="14"/>
  <c r="AH98" i="14"/>
  <c r="AF98" i="14"/>
  <c r="AF260" i="14"/>
  <c r="AL260" i="14"/>
  <c r="AO260" i="14"/>
  <c r="AM260" i="14"/>
  <c r="AF49" i="14"/>
  <c r="AT49" i="14"/>
  <c r="AQ49" i="14"/>
  <c r="AO49" i="14"/>
  <c r="AL18" i="14"/>
  <c r="AI18" i="14"/>
  <c r="AJ18" i="14"/>
  <c r="AG18" i="14"/>
  <c r="AH43" i="14"/>
  <c r="AT43" i="14"/>
  <c r="AR43" i="14"/>
  <c r="AO43" i="14"/>
  <c r="AM43" i="14"/>
  <c r="AP51" i="14"/>
  <c r="AL51" i="14"/>
  <c r="AR51" i="14"/>
  <c r="AO51" i="14"/>
  <c r="AM51" i="14"/>
  <c r="AT68" i="14"/>
  <c r="AJ68" i="14"/>
  <c r="AG68" i="14"/>
  <c r="AE68" i="14"/>
  <c r="AK17" i="14"/>
  <c r="AH17" i="14"/>
  <c r="AE17" i="14"/>
  <c r="AF17" i="14"/>
  <c r="AS26" i="14"/>
  <c r="AP26" i="14"/>
  <c r="AM26" i="14"/>
  <c r="AN26" i="14"/>
  <c r="AN29" i="14"/>
  <c r="AG34" i="14"/>
  <c r="AI34" i="14"/>
  <c r="AJ34" i="14"/>
  <c r="AJ37" i="14"/>
  <c r="AH34" i="14"/>
  <c r="AK42" i="14"/>
  <c r="AG42" i="14"/>
  <c r="AG45" i="14"/>
  <c r="AQ42" i="14"/>
  <c r="AR42" i="14"/>
  <c r="AP42" i="14"/>
  <c r="AG50" i="14"/>
  <c r="AI50" i="14"/>
  <c r="AJ50" i="14"/>
  <c r="AH50" i="14"/>
  <c r="AK59" i="14"/>
  <c r="AG59" i="14"/>
  <c r="AQ59" i="14"/>
  <c r="AR59" i="14"/>
  <c r="AP59" i="14"/>
  <c r="AG67" i="14"/>
  <c r="AI67" i="14"/>
  <c r="AH67" i="14"/>
  <c r="AG84" i="14"/>
  <c r="AI84" i="14"/>
  <c r="AJ84" i="14"/>
  <c r="AH84" i="14"/>
  <c r="AK92" i="14"/>
  <c r="AG92" i="14"/>
  <c r="AQ92" i="14"/>
  <c r="AR92" i="14"/>
  <c r="AP92" i="14"/>
  <c r="AG100" i="14"/>
  <c r="AI100" i="14"/>
  <c r="AJ100" i="14"/>
  <c r="AH100" i="14"/>
  <c r="AE254" i="14"/>
  <c r="AE253" i="14"/>
  <c r="AM254" i="14"/>
  <c r="AN254" i="14"/>
  <c r="AN253" i="14"/>
  <c r="AQ254" i="14"/>
  <c r="AQ253" i="14"/>
  <c r="AO254" i="14"/>
  <c r="AF262" i="14"/>
  <c r="AJ66" i="14"/>
  <c r="AH66" i="14"/>
  <c r="AE66" i="14"/>
  <c r="AS66" i="14"/>
  <c r="AG78" i="14"/>
  <c r="AI86" i="14"/>
  <c r="AI87" i="14"/>
  <c r="AL86" i="14"/>
  <c r="AL87" i="14"/>
  <c r="AI94" i="14"/>
  <c r="AT94" i="14"/>
  <c r="AR94" i="14"/>
  <c r="AT256" i="14"/>
  <c r="AL256" i="14"/>
  <c r="AN256" i="14"/>
  <c r="AP256" i="14"/>
  <c r="AQ256" i="14"/>
  <c r="AN83" i="14"/>
  <c r="AL83" i="14"/>
  <c r="AI83" i="14"/>
  <c r="AG83" i="14"/>
  <c r="AE255" i="14"/>
  <c r="AK255" i="14"/>
  <c r="AN255" i="14"/>
  <c r="AL255" i="14"/>
  <c r="AM38" i="14"/>
  <c r="AN38" i="14"/>
  <c r="AL38" i="14"/>
  <c r="AE63" i="14"/>
  <c r="AF63" i="14"/>
  <c r="AT63" i="14"/>
  <c r="AN258" i="14"/>
  <c r="AL258" i="14"/>
  <c r="AR258" i="14"/>
  <c r="AS258" i="14"/>
  <c r="AF91" i="14"/>
  <c r="AL91" i="14"/>
  <c r="AI91" i="14"/>
  <c r="AG91" i="14"/>
  <c r="AT47" i="14"/>
  <c r="AN47" i="14"/>
  <c r="AK47" i="14"/>
  <c r="AI47" i="14"/>
  <c r="AT81" i="14"/>
  <c r="AN81" i="14"/>
  <c r="AK81" i="14"/>
  <c r="AI81" i="14"/>
  <c r="AQ65" i="14"/>
  <c r="AK65" i="14"/>
  <c r="AH65" i="14"/>
  <c r="AF65" i="14"/>
  <c r="AE98" i="14"/>
  <c r="AO98" i="14"/>
  <c r="AL98" i="14"/>
  <c r="AJ98" i="14"/>
  <c r="AH260" i="14"/>
  <c r="AK260" i="14"/>
  <c r="AR260" i="14"/>
  <c r="AT260" i="14"/>
  <c r="AQ260" i="14"/>
  <c r="AJ49" i="14"/>
  <c r="AH49" i="14"/>
  <c r="AE49" i="14"/>
  <c r="AS49" i="14"/>
  <c r="AP18" i="14"/>
  <c r="AM18" i="14"/>
  <c r="AN18" i="14"/>
  <c r="AK18" i="14"/>
  <c r="AN66" i="14"/>
  <c r="AL66" i="14"/>
  <c r="AI66" i="14"/>
  <c r="AG66" i="14"/>
  <c r="AF78" i="14"/>
  <c r="AM86" i="14"/>
  <c r="AM87" i="14"/>
  <c r="AM94" i="14"/>
  <c r="AK94" i="14"/>
  <c r="AH94" i="14"/>
  <c r="AR256" i="14"/>
  <c r="AS256" i="14"/>
  <c r="AE256" i="14"/>
  <c r="AR83" i="14"/>
  <c r="AP83" i="14"/>
  <c r="AM83" i="14"/>
  <c r="AK83" i="14"/>
  <c r="AG255" i="14"/>
  <c r="AJ255" i="14"/>
  <c r="AQ255" i="14"/>
  <c r="AS255" i="14"/>
  <c r="AP255" i="14"/>
  <c r="AG38" i="14"/>
  <c r="AS38" i="14"/>
  <c r="AQ38" i="14"/>
  <c r="AR38" i="14"/>
  <c r="AP38" i="14"/>
  <c r="AS63" i="14"/>
  <c r="AI63" i="14"/>
  <c r="AJ63" i="14"/>
  <c r="AH63" i="14"/>
  <c r="AT258" i="14"/>
  <c r="AQ258" i="14"/>
  <c r="AE258" i="14"/>
  <c r="AG258" i="14"/>
  <c r="AJ91" i="14"/>
  <c r="AP91" i="14"/>
  <c r="AM91" i="14"/>
  <c r="AK91" i="14"/>
  <c r="AL47" i="14"/>
  <c r="AH47" i="14"/>
  <c r="AR47" i="14"/>
  <c r="AO47" i="14"/>
  <c r="AM47" i="14"/>
  <c r="AL81" i="14"/>
  <c r="AH81" i="14"/>
  <c r="AR81" i="14"/>
  <c r="AO81" i="14"/>
  <c r="AM81" i="14"/>
  <c r="AE65" i="14"/>
  <c r="AO65" i="14"/>
  <c r="AL65" i="14"/>
  <c r="AJ65" i="14"/>
  <c r="AI98" i="14"/>
  <c r="AS98" i="14"/>
  <c r="AP98" i="14"/>
  <c r="AN98" i="14"/>
  <c r="AN260" i="14"/>
  <c r="AP260" i="14"/>
  <c r="AE260" i="14"/>
  <c r="AN49" i="14"/>
  <c r="AL49" i="14"/>
  <c r="AI49" i="14"/>
  <c r="AG49" i="14"/>
  <c r="AT18" i="14"/>
  <c r="AQ18" i="14"/>
  <c r="AR18" i="14"/>
  <c r="AO18" i="14"/>
  <c r="AL27" i="14"/>
  <c r="AI27" i="14"/>
  <c r="AJ27" i="14"/>
  <c r="AG27" i="14"/>
  <c r="AP43" i="14"/>
  <c r="AJ43" i="14"/>
  <c r="AG43" i="14"/>
  <c r="AE43" i="14"/>
  <c r="AG17" i="14"/>
  <c r="AT17" i="14"/>
  <c r="AQ17" i="14"/>
  <c r="AR17" i="14"/>
  <c r="AO26" i="14"/>
  <c r="AL26" i="14"/>
  <c r="AI26" i="14"/>
  <c r="AJ26" i="14"/>
  <c r="AS34" i="14"/>
  <c r="AS37" i="14"/>
  <c r="AE34" i="14"/>
  <c r="AF34" i="14"/>
  <c r="AF37" i="14"/>
  <c r="AT34" i="14"/>
  <c r="AT37" i="14"/>
  <c r="AS42" i="14"/>
  <c r="AM42" i="14"/>
  <c r="AN42" i="14"/>
  <c r="AL42" i="14"/>
  <c r="AL45" i="14"/>
  <c r="AS50" i="14"/>
  <c r="AE50" i="14"/>
  <c r="AF50" i="14"/>
  <c r="AT50" i="14"/>
  <c r="AS59" i="14"/>
  <c r="AM59" i="14"/>
  <c r="AN59" i="14"/>
  <c r="AL59" i="14"/>
  <c r="AS67" i="14"/>
  <c r="AE67" i="14"/>
  <c r="AF67" i="14"/>
  <c r="AT67" i="14"/>
  <c r="AS84" i="14"/>
  <c r="AE84" i="14"/>
  <c r="AF84" i="14"/>
  <c r="AT84" i="14"/>
  <c r="AS92" i="14"/>
  <c r="AM92" i="14"/>
  <c r="AN92" i="14"/>
  <c r="AL92" i="14"/>
  <c r="AS100" i="14"/>
  <c r="AE100" i="14"/>
  <c r="AF100" i="14"/>
  <c r="AT100" i="14"/>
  <c r="AH254" i="14"/>
  <c r="AH253" i="14"/>
  <c r="AI254" i="14"/>
  <c r="AL254" i="14"/>
  <c r="AK254" i="14"/>
  <c r="AK253" i="14"/>
  <c r="AH262" i="14"/>
  <c r="AP262" i="14"/>
  <c r="AS262" i="14"/>
  <c r="AN57" i="14"/>
  <c r="AT57" i="14"/>
  <c r="AQ57" i="14"/>
  <c r="AO57" i="14"/>
  <c r="AH55" i="14"/>
  <c r="AJ55" i="14"/>
  <c r="AG55" i="14"/>
  <c r="AE55" i="14"/>
  <c r="AH89" i="14"/>
  <c r="AJ89" i="14"/>
  <c r="AG89" i="14"/>
  <c r="AE89" i="14"/>
  <c r="AI36" i="14"/>
  <c r="AO36" i="14"/>
  <c r="AL36" i="14"/>
  <c r="AJ36" i="14"/>
  <c r="AI69" i="14"/>
  <c r="AO69" i="14"/>
  <c r="AL69" i="14"/>
  <c r="AJ69" i="14"/>
  <c r="AI102" i="14"/>
  <c r="AO102" i="14"/>
  <c r="AL102" i="14"/>
  <c r="AJ102" i="14"/>
  <c r="AR57" i="14"/>
  <c r="AH57" i="14"/>
  <c r="AE57" i="14"/>
  <c r="AS57" i="14"/>
  <c r="AL55" i="14"/>
  <c r="AN55" i="14"/>
  <c r="AK55" i="14"/>
  <c r="AI55" i="14"/>
  <c r="AL89" i="14"/>
  <c r="AN89" i="14"/>
  <c r="AK89" i="14"/>
  <c r="AI89" i="14"/>
  <c r="AM36" i="14"/>
  <c r="AS36" i="14"/>
  <c r="AP36" i="14"/>
  <c r="AN36" i="14"/>
  <c r="AM69" i="14"/>
  <c r="AS69" i="14"/>
  <c r="AP69" i="14"/>
  <c r="AN69" i="14"/>
  <c r="AM102" i="14"/>
  <c r="AS102" i="14"/>
  <c r="AP102" i="14"/>
  <c r="AN102" i="14"/>
  <c r="AI103" i="14"/>
  <c r="AI104" i="14"/>
  <c r="AG103" i="14"/>
  <c r="AG104" i="14"/>
  <c r="AN75" i="14"/>
  <c r="AT75" i="14"/>
  <c r="AQ75" i="14"/>
  <c r="AO75" i="14"/>
  <c r="AH27" i="14"/>
  <c r="AE27" i="14"/>
  <c r="AF27" i="14"/>
  <c r="AS27" i="14"/>
  <c r="AL43" i="14"/>
  <c r="AF43" i="14"/>
  <c r="AS43" i="14"/>
  <c r="AQ43" i="14"/>
  <c r="AF51" i="14"/>
  <c r="AS51" i="14"/>
  <c r="AQ51" i="14"/>
  <c r="AH68" i="14"/>
  <c r="AN68" i="14"/>
  <c r="AK68" i="14"/>
  <c r="AI68" i="14"/>
  <c r="AH101" i="14"/>
  <c r="AI101" i="14"/>
  <c r="AO17" i="14"/>
  <c r="AL17" i="14"/>
  <c r="AI17" i="14"/>
  <c r="AJ17" i="14"/>
  <c r="AG26" i="14"/>
  <c r="AT26" i="14"/>
  <c r="AQ26" i="14"/>
  <c r="AR26" i="14"/>
  <c r="AK34" i="14"/>
  <c r="AK37" i="14"/>
  <c r="AM34" i="14"/>
  <c r="AN34" i="14"/>
  <c r="AN37" i="14"/>
  <c r="AL34" i="14"/>
  <c r="AO42" i="14"/>
  <c r="AE42" i="14"/>
  <c r="AF42" i="14"/>
  <c r="AT42" i="14"/>
  <c r="AK50" i="14"/>
  <c r="AM50" i="14"/>
  <c r="AN50" i="14"/>
  <c r="AL50" i="14"/>
  <c r="AO59" i="14"/>
  <c r="AE59" i="14"/>
  <c r="AF59" i="14"/>
  <c r="AT59" i="14"/>
  <c r="AK67" i="14"/>
  <c r="AM67" i="14"/>
  <c r="AN67" i="14"/>
  <c r="AL67" i="14"/>
  <c r="AK84" i="14"/>
  <c r="AM84" i="14"/>
  <c r="AN84" i="14"/>
  <c r="AL84" i="14"/>
  <c r="AO92" i="14"/>
  <c r="AE92" i="14"/>
  <c r="AF92" i="14"/>
  <c r="AT92" i="14"/>
  <c r="AK100" i="14"/>
  <c r="AM100" i="14"/>
  <c r="AN100" i="14"/>
  <c r="AL100" i="14"/>
  <c r="AJ254" i="14"/>
  <c r="AJ253" i="14"/>
  <c r="AR254" i="14"/>
  <c r="AT254" i="14"/>
  <c r="AS254" i="14"/>
  <c r="AE262" i="14"/>
  <c r="AL262" i="14"/>
  <c r="AN262" i="14"/>
  <c r="AK262" i="14"/>
  <c r="AF57" i="14"/>
  <c r="AL57" i="14"/>
  <c r="AI57" i="14"/>
  <c r="AG57" i="14"/>
  <c r="AP55" i="14"/>
  <c r="AR55" i="14"/>
  <c r="AO55" i="14"/>
  <c r="AM55" i="14"/>
  <c r="AP89" i="14"/>
  <c r="AR89" i="14"/>
  <c r="AO89" i="14"/>
  <c r="AM89" i="14"/>
  <c r="AQ36" i="14"/>
  <c r="AG36" i="14"/>
  <c r="AT36" i="14"/>
  <c r="AR36" i="14"/>
  <c r="AQ69" i="14"/>
  <c r="AG69" i="14"/>
  <c r="AT51" i="14"/>
  <c r="AJ51" i="14"/>
  <c r="AG51" i="14"/>
  <c r="AE51" i="14"/>
  <c r="AP68" i="14"/>
  <c r="AL68" i="14"/>
  <c r="AR68" i="14"/>
  <c r="AO68" i="14"/>
  <c r="AM68" i="14"/>
  <c r="AJ85" i="14"/>
  <c r="AG85" i="14"/>
  <c r="AS17" i="14"/>
  <c r="AP17" i="14"/>
  <c r="AM17" i="14"/>
  <c r="AN17" i="14"/>
  <c r="AK26" i="14"/>
  <c r="AK29" i="14"/>
  <c r="AH26" i="14"/>
  <c r="AH29" i="14"/>
  <c r="AE26" i="14"/>
  <c r="AE29" i="14"/>
  <c r="AF26" i="14"/>
  <c r="AO34" i="14"/>
  <c r="AO37" i="14"/>
  <c r="AQ34" i="14"/>
  <c r="AQ37" i="14"/>
  <c r="AR34" i="14"/>
  <c r="AP34" i="14"/>
  <c r="AI42" i="14"/>
  <c r="AI45" i="14"/>
  <c r="AJ42" i="14"/>
  <c r="AJ45" i="14"/>
  <c r="AH42" i="14"/>
  <c r="AO50" i="14"/>
  <c r="AQ50" i="14"/>
  <c r="AR50" i="14"/>
  <c r="AP50" i="14"/>
  <c r="AI59" i="14"/>
  <c r="AJ59" i="14"/>
  <c r="AH59" i="14"/>
  <c r="AO67" i="14"/>
  <c r="AQ67" i="14"/>
  <c r="AR67" i="14"/>
  <c r="AP67" i="14"/>
  <c r="AO84" i="14"/>
  <c r="AQ84" i="14"/>
  <c r="AR84" i="14"/>
  <c r="AP84" i="14"/>
  <c r="AI92" i="14"/>
  <c r="AJ92" i="14"/>
  <c r="AH92" i="14"/>
  <c r="AO100" i="14"/>
  <c r="AQ100" i="14"/>
  <c r="AR100" i="14"/>
  <c r="AP100" i="14"/>
  <c r="AP254" i="14"/>
  <c r="AF254" i="14"/>
  <c r="AG254" i="14"/>
  <c r="AR262" i="14"/>
  <c r="AJ262" i="14"/>
  <c r="AQ262" i="14"/>
  <c r="AT262" i="14"/>
  <c r="AO262" i="14"/>
  <c r="AJ57" i="14"/>
  <c r="AP57" i="14"/>
  <c r="AM57" i="14"/>
  <c r="AK57" i="14"/>
  <c r="AT55" i="14"/>
  <c r="AF55" i="14"/>
  <c r="AS55" i="14"/>
  <c r="AQ55" i="14"/>
  <c r="AT89" i="14"/>
  <c r="AF89" i="14"/>
  <c r="AS89" i="14"/>
  <c r="AQ89" i="14"/>
  <c r="AF95" i="14"/>
  <c r="AH95" i="14"/>
  <c r="AE95" i="14"/>
  <c r="AS95" i="14"/>
  <c r="AF53" i="14"/>
  <c r="AP53" i="14"/>
  <c r="AM53" i="14"/>
  <c r="AK53" i="14"/>
  <c r="AJ25" i="14"/>
  <c r="AG25" i="14"/>
  <c r="AT25" i="14"/>
  <c r="AQ25" i="14"/>
  <c r="AN41" i="14"/>
  <c r="AT41" i="14"/>
  <c r="AQ41" i="14"/>
  <c r="AO41" i="14"/>
  <c r="AR79" i="14"/>
  <c r="AT79" i="14"/>
  <c r="AQ79" i="14"/>
  <c r="AO79" i="14"/>
  <c r="AJ62" i="14"/>
  <c r="AL62" i="14"/>
  <c r="AI62" i="14"/>
  <c r="AG62" i="14"/>
  <c r="AN70" i="14"/>
  <c r="AH70" i="14"/>
  <c r="AE70" i="14"/>
  <c r="AS70" i="14"/>
  <c r="AR45" i="14"/>
  <c r="AT45" i="14"/>
  <c r="AQ45" i="14"/>
  <c r="AO45" i="14"/>
  <c r="AJ87" i="14"/>
  <c r="AT87" i="14"/>
  <c r="AQ87" i="14"/>
  <c r="AO87" i="14"/>
  <c r="AF253" i="14"/>
  <c r="AS253" i="14"/>
  <c r="AP253" i="14"/>
  <c r="AM253" i="14"/>
  <c r="AF29" i="14"/>
  <c r="AS29" i="14"/>
  <c r="AP29" i="14"/>
  <c r="AM29" i="14"/>
  <c r="AR37" i="14"/>
  <c r="AL37" i="14"/>
  <c r="AI37" i="14"/>
  <c r="AG37" i="14"/>
  <c r="AQ104" i="14"/>
  <c r="AR104" i="14"/>
  <c r="AO104" i="14"/>
  <c r="AL104" i="14"/>
  <c r="AI19" i="14"/>
  <c r="AJ19" i="14"/>
  <c r="AG19" i="14"/>
  <c r="AT19" i="14"/>
  <c r="AQ28" i="14"/>
  <c r="AR28" i="14"/>
  <c r="AO28" i="14"/>
  <c r="AL28" i="14"/>
  <c r="AT69" i="14"/>
  <c r="AR69" i="14"/>
  <c r="AQ102" i="14"/>
  <c r="AG102" i="14"/>
  <c r="AT102" i="14"/>
  <c r="AR102" i="14"/>
  <c r="AF103" i="14"/>
  <c r="AP103" i="14"/>
  <c r="AM103" i="14"/>
  <c r="AK103" i="14"/>
  <c r="AR75" i="14"/>
  <c r="AH75" i="14"/>
  <c r="AE75" i="14"/>
  <c r="AS75" i="14"/>
  <c r="AJ95" i="14"/>
  <c r="AL95" i="14"/>
  <c r="AI95" i="14"/>
  <c r="AG95" i="14"/>
  <c r="AJ53" i="14"/>
  <c r="AT53" i="14"/>
  <c r="AQ53" i="14"/>
  <c r="AO53" i="14"/>
  <c r="AN25" i="14"/>
  <c r="AK25" i="14"/>
  <c r="AH25" i="14"/>
  <c r="AE25" i="14"/>
  <c r="AR41" i="14"/>
  <c r="AH41" i="14"/>
  <c r="AE41" i="14"/>
  <c r="AS41" i="14"/>
  <c r="AH28" i="14"/>
  <c r="AF79" i="14"/>
  <c r="AH79" i="14"/>
  <c r="AE79" i="14"/>
  <c r="AS79" i="14"/>
  <c r="AN62" i="14"/>
  <c r="AP62" i="14"/>
  <c r="AM62" i="14"/>
  <c r="AK62" i="14"/>
  <c r="AR70" i="14"/>
  <c r="AL70" i="14"/>
  <c r="AI70" i="14"/>
  <c r="AG70" i="14"/>
  <c r="AF45" i="14"/>
  <c r="AH45" i="14"/>
  <c r="AE45" i="14"/>
  <c r="AS45" i="14"/>
  <c r="AN87" i="14"/>
  <c r="AH87" i="14"/>
  <c r="AE87" i="14"/>
  <c r="AS87" i="14"/>
  <c r="AG253" i="14"/>
  <c r="AT253" i="14"/>
  <c r="AJ29" i="14"/>
  <c r="AG29" i="14"/>
  <c r="AT29" i="14"/>
  <c r="AQ29" i="14"/>
  <c r="AP37" i="14"/>
  <c r="AM37" i="14"/>
  <c r="AF104" i="14"/>
  <c r="AP104" i="14"/>
  <c r="AM19" i="14"/>
  <c r="AN19" i="14"/>
  <c r="AK19" i="14"/>
  <c r="AH19" i="14"/>
  <c r="AF28" i="14"/>
  <c r="AS28" i="14"/>
  <c r="AP28" i="14"/>
  <c r="AE36" i="14"/>
  <c r="AK36" i="14"/>
  <c r="AH36" i="14"/>
  <c r="AF36" i="14"/>
  <c r="AE69" i="14"/>
  <c r="AK69" i="14"/>
  <c r="AH69" i="14"/>
  <c r="AF69" i="14"/>
  <c r="AE102" i="14"/>
  <c r="AK102" i="14"/>
  <c r="AH102" i="14"/>
  <c r="AF102" i="14"/>
  <c r="AJ103" i="14"/>
  <c r="AT103" i="14"/>
  <c r="AQ103" i="14"/>
  <c r="AO103" i="14"/>
  <c r="AF75" i="14"/>
  <c r="AL75" i="14"/>
  <c r="AI75" i="14"/>
  <c r="AG75" i="14"/>
  <c r="AN95" i="14"/>
  <c r="AP95" i="14"/>
  <c r="AM95" i="14"/>
  <c r="AK95" i="14"/>
  <c r="AN53" i="14"/>
  <c r="AH53" i="14"/>
  <c r="AE53" i="14"/>
  <c r="AS53" i="14"/>
  <c r="AR25" i="14"/>
  <c r="AO25" i="14"/>
  <c r="AL25" i="14"/>
  <c r="AI25" i="14"/>
  <c r="AF41" i="14"/>
  <c r="AL41" i="14"/>
  <c r="AI41" i="14"/>
  <c r="AG41" i="14"/>
  <c r="AT28" i="14"/>
  <c r="AM104" i="14"/>
  <c r="AJ28" i="14"/>
  <c r="AL79" i="14"/>
  <c r="AI79" i="14"/>
  <c r="AG79" i="14"/>
  <c r="AR62" i="14"/>
  <c r="AT62" i="14"/>
  <c r="AQ62" i="14"/>
  <c r="AO62" i="14"/>
  <c r="AP70" i="14"/>
  <c r="AM70" i="14"/>
  <c r="AK70" i="14"/>
  <c r="AN103" i="14"/>
  <c r="AH103" i="14"/>
  <c r="AE103" i="14"/>
  <c r="AS103" i="14"/>
  <c r="AJ75" i="14"/>
  <c r="AP75" i="14"/>
  <c r="AM75" i="14"/>
  <c r="AK75" i="14"/>
  <c r="AR95" i="14"/>
  <c r="AT95" i="14"/>
  <c r="AQ95" i="14"/>
  <c r="AO95" i="14"/>
  <c r="AR53" i="14"/>
  <c r="AL53" i="14"/>
  <c r="AI53" i="14"/>
  <c r="AG53" i="14"/>
  <c r="AF25" i="14"/>
  <c r="AS25" i="14"/>
  <c r="AP25" i="14"/>
  <c r="AM25" i="14"/>
  <c r="AJ41" i="14"/>
  <c r="AP41" i="14"/>
  <c r="AM41" i="14"/>
  <c r="AK41" i="14"/>
  <c r="AH104" i="14"/>
  <c r="AN28" i="14"/>
  <c r="AG28" i="14"/>
  <c r="AN79" i="14"/>
  <c r="AP79" i="14"/>
  <c r="AM79" i="14"/>
  <c r="AK79" i="14"/>
  <c r="AF62" i="14"/>
  <c r="AH62" i="14"/>
  <c r="AE62" i="14"/>
  <c r="AS62" i="14"/>
  <c r="AJ70" i="14"/>
  <c r="AT70" i="14"/>
  <c r="AQ70" i="14"/>
  <c r="AO70" i="14"/>
  <c r="AN45" i="14"/>
  <c r="AP45" i="14"/>
  <c r="AM45" i="14"/>
  <c r="AK45" i="14"/>
  <c r="AF87" i="14"/>
  <c r="AP87" i="14"/>
  <c r="AK87" i="14"/>
  <c r="AR253" i="14"/>
  <c r="AO253" i="14"/>
  <c r="AL253" i="14"/>
  <c r="AI253" i="14"/>
  <c r="AR29" i="14"/>
  <c r="AO29" i="14"/>
  <c r="AL29" i="14"/>
  <c r="AI29" i="14"/>
  <c r="AH37" i="14"/>
  <c r="AE37" i="14"/>
  <c r="M15" i="14"/>
  <c r="I15" i="14"/>
  <c r="G12" i="16" s="1"/>
  <c r="L15" i="14"/>
  <c r="J12" i="16" s="1"/>
  <c r="H15" i="14"/>
  <c r="F12" i="16" s="1"/>
  <c r="K15" i="14"/>
  <c r="I12" i="16" s="1"/>
  <c r="G15" i="14"/>
  <c r="E12" i="16" s="1"/>
  <c r="J15" i="14"/>
  <c r="H12" i="16" s="1"/>
  <c r="M31" i="14"/>
  <c r="I31" i="14"/>
  <c r="L31" i="14"/>
  <c r="H31" i="14"/>
  <c r="K31" i="14"/>
  <c r="G31" i="14"/>
  <c r="J31" i="14"/>
  <c r="E388" i="14"/>
  <c r="E357" i="14"/>
  <c r="M47" i="14"/>
  <c r="I47" i="14"/>
  <c r="G47" i="16" s="1"/>
  <c r="L47" i="14"/>
  <c r="J47" i="16" s="1"/>
  <c r="H47" i="14"/>
  <c r="F47" i="16" s="1"/>
  <c r="K47" i="14"/>
  <c r="I47" i="16" s="1"/>
  <c r="G47" i="14"/>
  <c r="E47" i="16" s="1"/>
  <c r="J47" i="14"/>
  <c r="H47" i="16" s="1"/>
  <c r="M63" i="14"/>
  <c r="I63" i="14"/>
  <c r="L63" i="14"/>
  <c r="H63" i="14"/>
  <c r="K63" i="14"/>
  <c r="G63" i="14"/>
  <c r="J63" i="14"/>
  <c r="E351" i="14"/>
  <c r="M79" i="14"/>
  <c r="I79" i="14"/>
  <c r="L79" i="14"/>
  <c r="H79" i="14"/>
  <c r="K79" i="14"/>
  <c r="G79" i="14"/>
  <c r="J79" i="14"/>
  <c r="E360" i="14"/>
  <c r="E389" i="14"/>
  <c r="M95" i="14"/>
  <c r="I95" i="14"/>
  <c r="G109" i="16" s="1"/>
  <c r="L95" i="14"/>
  <c r="J109" i="16" s="1"/>
  <c r="H95" i="14"/>
  <c r="F109" i="16" s="1"/>
  <c r="K95" i="14"/>
  <c r="I109" i="16" s="1"/>
  <c r="G95" i="14"/>
  <c r="E109" i="16" s="1"/>
  <c r="J95" i="14"/>
  <c r="H109" i="16" s="1"/>
  <c r="M111" i="14"/>
  <c r="I111" i="14"/>
  <c r="G129" i="16" s="1"/>
  <c r="L111" i="14"/>
  <c r="J129" i="16" s="1"/>
  <c r="H111" i="14"/>
  <c r="F129" i="16" s="1"/>
  <c r="K111" i="14"/>
  <c r="I129" i="16" s="1"/>
  <c r="G111" i="14"/>
  <c r="E129" i="16" s="1"/>
  <c r="J111" i="14"/>
  <c r="H129" i="16" s="1"/>
  <c r="M127" i="14"/>
  <c r="I127" i="14"/>
  <c r="G148" i="16" s="1"/>
  <c r="L127" i="14"/>
  <c r="J148" i="16" s="1"/>
  <c r="H127" i="14"/>
  <c r="F148" i="16" s="1"/>
  <c r="K127" i="14"/>
  <c r="I148" i="16" s="1"/>
  <c r="G127" i="14"/>
  <c r="E148" i="16" s="1"/>
  <c r="J127" i="14"/>
  <c r="H148" i="16" s="1"/>
  <c r="M143" i="14"/>
  <c r="I143" i="14"/>
  <c r="G168" i="16" s="1"/>
  <c r="L143" i="14"/>
  <c r="J168" i="16" s="1"/>
  <c r="H143" i="14"/>
  <c r="F168" i="16" s="1"/>
  <c r="K143" i="14"/>
  <c r="I168" i="16" s="1"/>
  <c r="G143" i="14"/>
  <c r="E168" i="16" s="1"/>
  <c r="J143" i="14"/>
  <c r="H168" i="16" s="1"/>
  <c r="M159" i="14"/>
  <c r="I159" i="14"/>
  <c r="G189" i="16" s="1"/>
  <c r="L159" i="14"/>
  <c r="J189" i="16" s="1"/>
  <c r="H159" i="14"/>
  <c r="F189" i="16" s="1"/>
  <c r="K159" i="14"/>
  <c r="I189" i="16" s="1"/>
  <c r="G159" i="14"/>
  <c r="E189" i="16" s="1"/>
  <c r="J159" i="14"/>
  <c r="H189" i="16" s="1"/>
  <c r="M175" i="14"/>
  <c r="I175" i="14"/>
  <c r="L175" i="14"/>
  <c r="H175" i="14"/>
  <c r="K175" i="14"/>
  <c r="G175" i="14"/>
  <c r="J175" i="14"/>
  <c r="E364" i="14"/>
  <c r="K189" i="14"/>
  <c r="I224" i="16" s="1"/>
  <c r="G189" i="14"/>
  <c r="E224" i="16" s="1"/>
  <c r="M189" i="14"/>
  <c r="I189" i="14"/>
  <c r="G224" i="16" s="1"/>
  <c r="L189" i="14"/>
  <c r="J224" i="16" s="1"/>
  <c r="J189" i="14"/>
  <c r="H224" i="16" s="1"/>
  <c r="H189" i="14"/>
  <c r="F224" i="16" s="1"/>
  <c r="M199" i="14"/>
  <c r="I199" i="14"/>
  <c r="G234" i="16" s="1"/>
  <c r="L199" i="14"/>
  <c r="J234" i="16" s="1"/>
  <c r="H199" i="14"/>
  <c r="F234" i="16" s="1"/>
  <c r="K199" i="14"/>
  <c r="I234" i="16" s="1"/>
  <c r="G199" i="14"/>
  <c r="E234" i="16" s="1"/>
  <c r="J199" i="14"/>
  <c r="H234" i="16" s="1"/>
  <c r="L24" i="14"/>
  <c r="H24" i="14"/>
  <c r="K24" i="14"/>
  <c r="G24" i="14"/>
  <c r="J24" i="14"/>
  <c r="M24" i="14"/>
  <c r="I24" i="14"/>
  <c r="E350" i="14"/>
  <c r="E381" i="14"/>
  <c r="L40" i="14"/>
  <c r="J40" i="16" s="1"/>
  <c r="H40" i="14"/>
  <c r="F40" i="16" s="1"/>
  <c r="K40" i="14"/>
  <c r="I40" i="16" s="1"/>
  <c r="G40" i="14"/>
  <c r="E40" i="16" s="1"/>
  <c r="J40" i="14"/>
  <c r="H40" i="16" s="1"/>
  <c r="M40" i="14"/>
  <c r="I40" i="14"/>
  <c r="G40" i="16" s="1"/>
  <c r="L56" i="14"/>
  <c r="H56" i="14"/>
  <c r="K56" i="14"/>
  <c r="G56" i="14"/>
  <c r="J56" i="14"/>
  <c r="M56" i="14"/>
  <c r="I56" i="14"/>
  <c r="E392" i="14"/>
  <c r="E365" i="14"/>
  <c r="L72" i="14"/>
  <c r="J77" i="16" s="1"/>
  <c r="H72" i="14"/>
  <c r="F77" i="16" s="1"/>
  <c r="K72" i="14"/>
  <c r="I77" i="16" s="1"/>
  <c r="G72" i="14"/>
  <c r="E77" i="16" s="1"/>
  <c r="J72" i="14"/>
  <c r="H77" i="16" s="1"/>
  <c r="M72" i="14"/>
  <c r="I72" i="14"/>
  <c r="G77" i="16" s="1"/>
  <c r="L88" i="14"/>
  <c r="J99" i="16" s="1"/>
  <c r="H88" i="14"/>
  <c r="F99" i="16" s="1"/>
  <c r="K88" i="14"/>
  <c r="I99" i="16" s="1"/>
  <c r="G88" i="14"/>
  <c r="E99" i="16" s="1"/>
  <c r="J88" i="14"/>
  <c r="H99" i="16" s="1"/>
  <c r="M88" i="14"/>
  <c r="I88" i="14"/>
  <c r="G99" i="16" s="1"/>
  <c r="L104" i="14"/>
  <c r="J120" i="16" s="1"/>
  <c r="H104" i="14"/>
  <c r="F120" i="16" s="1"/>
  <c r="K104" i="14"/>
  <c r="I120" i="16" s="1"/>
  <c r="G104" i="14"/>
  <c r="E120" i="16" s="1"/>
  <c r="J104" i="14"/>
  <c r="H120" i="16" s="1"/>
  <c r="M104" i="14"/>
  <c r="I104" i="14"/>
  <c r="G120" i="16" s="1"/>
  <c r="L120" i="14"/>
  <c r="J139" i="16" s="1"/>
  <c r="H120" i="14"/>
  <c r="F139" i="16" s="1"/>
  <c r="K120" i="14"/>
  <c r="I139" i="16" s="1"/>
  <c r="G120" i="14"/>
  <c r="E139" i="16" s="1"/>
  <c r="J120" i="14"/>
  <c r="H139" i="16" s="1"/>
  <c r="M120" i="14"/>
  <c r="I120" i="14"/>
  <c r="G139" i="16" s="1"/>
  <c r="L136" i="14"/>
  <c r="J159" i="16" s="1"/>
  <c r="H136" i="14"/>
  <c r="F159" i="16" s="1"/>
  <c r="K136" i="14"/>
  <c r="I159" i="16" s="1"/>
  <c r="G136" i="14"/>
  <c r="E159" i="16" s="1"/>
  <c r="J136" i="14"/>
  <c r="H159" i="16" s="1"/>
  <c r="M136" i="14"/>
  <c r="I136" i="14"/>
  <c r="G159" i="16" s="1"/>
  <c r="L152" i="14"/>
  <c r="J180" i="16" s="1"/>
  <c r="H152" i="14"/>
  <c r="F180" i="16" s="1"/>
  <c r="K152" i="14"/>
  <c r="I180" i="16" s="1"/>
  <c r="G152" i="14"/>
  <c r="E180" i="16" s="1"/>
  <c r="J152" i="14"/>
  <c r="H180" i="16" s="1"/>
  <c r="M152" i="14"/>
  <c r="I152" i="14"/>
  <c r="G180" i="16" s="1"/>
  <c r="L168" i="14"/>
  <c r="J201" i="16" s="1"/>
  <c r="H168" i="14"/>
  <c r="F201" i="16" s="1"/>
  <c r="K168" i="14"/>
  <c r="I201" i="16" s="1"/>
  <c r="G168" i="14"/>
  <c r="E201" i="16" s="1"/>
  <c r="J168" i="14"/>
  <c r="H201" i="16" s="1"/>
  <c r="M168" i="14"/>
  <c r="I168" i="14"/>
  <c r="G201" i="16" s="1"/>
  <c r="L184" i="14"/>
  <c r="J218" i="16" s="1"/>
  <c r="H184" i="14"/>
  <c r="F218" i="16" s="1"/>
  <c r="K184" i="14"/>
  <c r="I218" i="16" s="1"/>
  <c r="G184" i="14"/>
  <c r="E218" i="16" s="1"/>
  <c r="J184" i="14"/>
  <c r="H218" i="16" s="1"/>
  <c r="M184" i="14"/>
  <c r="I184" i="14"/>
  <c r="G218" i="16" s="1"/>
  <c r="K21" i="14"/>
  <c r="I19" i="16" s="1"/>
  <c r="G21" i="14"/>
  <c r="E19" i="16" s="1"/>
  <c r="J21" i="14"/>
  <c r="H19" i="16" s="1"/>
  <c r="M21" i="14"/>
  <c r="I21" i="14"/>
  <c r="G19" i="16" s="1"/>
  <c r="L21" i="14"/>
  <c r="J19" i="16" s="1"/>
  <c r="H21" i="14"/>
  <c r="F19" i="16" s="1"/>
  <c r="K37" i="14"/>
  <c r="G37" i="14"/>
  <c r="J37" i="14"/>
  <c r="M37" i="14"/>
  <c r="I37" i="14"/>
  <c r="L37" i="14"/>
  <c r="H37" i="14"/>
  <c r="E399" i="14"/>
  <c r="K53" i="14"/>
  <c r="I55" i="16" s="1"/>
  <c r="G53" i="14"/>
  <c r="E55" i="16" s="1"/>
  <c r="J53" i="14"/>
  <c r="H55" i="16" s="1"/>
  <c r="M53" i="14"/>
  <c r="I53" i="14"/>
  <c r="G55" i="16" s="1"/>
  <c r="L53" i="14"/>
  <c r="J55" i="16" s="1"/>
  <c r="H53" i="14"/>
  <c r="F55" i="16" s="1"/>
  <c r="K69" i="14"/>
  <c r="I74" i="16" s="1"/>
  <c r="G69" i="14"/>
  <c r="E74" i="16" s="1"/>
  <c r="J69" i="14"/>
  <c r="H74" i="16" s="1"/>
  <c r="M69" i="14"/>
  <c r="I69" i="14"/>
  <c r="G74" i="16" s="1"/>
  <c r="L69" i="14"/>
  <c r="J74" i="16" s="1"/>
  <c r="H69" i="14"/>
  <c r="F74" i="16" s="1"/>
  <c r="K85" i="14"/>
  <c r="I92" i="16" s="1"/>
  <c r="G85" i="14"/>
  <c r="E92" i="16" s="1"/>
  <c r="J85" i="14"/>
  <c r="H92" i="16" s="1"/>
  <c r="M85" i="14"/>
  <c r="I85" i="14"/>
  <c r="G92" i="16" s="1"/>
  <c r="L85" i="14"/>
  <c r="J92" i="16" s="1"/>
  <c r="H85" i="14"/>
  <c r="F92" i="16" s="1"/>
  <c r="K101" i="14"/>
  <c r="I115" i="16" s="1"/>
  <c r="G101" i="14"/>
  <c r="E115" i="16" s="1"/>
  <c r="J101" i="14"/>
  <c r="H115" i="16" s="1"/>
  <c r="M101" i="14"/>
  <c r="I101" i="14"/>
  <c r="G115" i="16" s="1"/>
  <c r="L101" i="14"/>
  <c r="J115" i="16" s="1"/>
  <c r="H101" i="14"/>
  <c r="F115" i="16" s="1"/>
  <c r="K117" i="14"/>
  <c r="I135" i="16" s="1"/>
  <c r="G117" i="14"/>
  <c r="E135" i="16" s="1"/>
  <c r="J117" i="14"/>
  <c r="H135" i="16" s="1"/>
  <c r="M117" i="14"/>
  <c r="I117" i="14"/>
  <c r="G135" i="16" s="1"/>
  <c r="L117" i="14"/>
  <c r="J135" i="16" s="1"/>
  <c r="H117" i="14"/>
  <c r="F135" i="16" s="1"/>
  <c r="K133" i="14"/>
  <c r="I156" i="16" s="1"/>
  <c r="G133" i="14"/>
  <c r="E156" i="16" s="1"/>
  <c r="J133" i="14"/>
  <c r="H156" i="16" s="1"/>
  <c r="M133" i="14"/>
  <c r="I133" i="14"/>
  <c r="G156" i="16" s="1"/>
  <c r="L133" i="14"/>
  <c r="J156" i="16" s="1"/>
  <c r="H133" i="14"/>
  <c r="F156" i="16" s="1"/>
  <c r="K149" i="14"/>
  <c r="I175" i="16" s="1"/>
  <c r="G149" i="14"/>
  <c r="E175" i="16" s="1"/>
  <c r="J149" i="14"/>
  <c r="H175" i="16" s="1"/>
  <c r="M149" i="14"/>
  <c r="I149" i="14"/>
  <c r="G175" i="16" s="1"/>
  <c r="L149" i="14"/>
  <c r="J175" i="16" s="1"/>
  <c r="H149" i="14"/>
  <c r="F175" i="16" s="1"/>
  <c r="K165" i="14"/>
  <c r="I197" i="16" s="1"/>
  <c r="G165" i="14"/>
  <c r="E197" i="16" s="1"/>
  <c r="J165" i="14"/>
  <c r="H197" i="16" s="1"/>
  <c r="M165" i="14"/>
  <c r="I165" i="14"/>
  <c r="G197" i="16" s="1"/>
  <c r="L165" i="14"/>
  <c r="J197" i="16" s="1"/>
  <c r="H165" i="14"/>
  <c r="F197" i="16" s="1"/>
  <c r="K181" i="14"/>
  <c r="I215" i="16" s="1"/>
  <c r="G181" i="14"/>
  <c r="E215" i="16" s="1"/>
  <c r="J181" i="14"/>
  <c r="H215" i="16" s="1"/>
  <c r="M181" i="14"/>
  <c r="I181" i="14"/>
  <c r="G215" i="16" s="1"/>
  <c r="L181" i="14"/>
  <c r="J215" i="16" s="1"/>
  <c r="H181" i="14"/>
  <c r="F215" i="16" s="1"/>
  <c r="J22" i="14"/>
  <c r="M22" i="14"/>
  <c r="I22" i="14"/>
  <c r="L22" i="14"/>
  <c r="H22" i="14"/>
  <c r="K22" i="14"/>
  <c r="G22" i="14"/>
  <c r="E394" i="14"/>
  <c r="J38" i="14"/>
  <c r="M38" i="14"/>
  <c r="I38" i="14"/>
  <c r="L38" i="14"/>
  <c r="H38" i="14"/>
  <c r="K38" i="14"/>
  <c r="G38" i="14"/>
  <c r="E373" i="14"/>
  <c r="J54" i="14"/>
  <c r="M54" i="14"/>
  <c r="I54" i="14"/>
  <c r="L54" i="14"/>
  <c r="H54" i="14"/>
  <c r="K54" i="14"/>
  <c r="G54" i="14"/>
  <c r="E375" i="14"/>
  <c r="E344" i="14"/>
  <c r="J70" i="14"/>
  <c r="H75" i="16" s="1"/>
  <c r="M70" i="14"/>
  <c r="I70" i="14"/>
  <c r="G75" i="16" s="1"/>
  <c r="L70" i="14"/>
  <c r="J75" i="16" s="1"/>
  <c r="H70" i="14"/>
  <c r="F75" i="16" s="1"/>
  <c r="K70" i="14"/>
  <c r="I75" i="16" s="1"/>
  <c r="G70" i="14"/>
  <c r="E75" i="16" s="1"/>
  <c r="J86" i="14"/>
  <c r="H93" i="16" s="1"/>
  <c r="M86" i="14"/>
  <c r="I86" i="14"/>
  <c r="G93" i="16" s="1"/>
  <c r="L86" i="14"/>
  <c r="J93" i="16" s="1"/>
  <c r="H86" i="14"/>
  <c r="F93" i="16" s="1"/>
  <c r="K86" i="14"/>
  <c r="I93" i="16" s="1"/>
  <c r="G86" i="14"/>
  <c r="E93" i="16" s="1"/>
  <c r="J102" i="14"/>
  <c r="M102" i="14"/>
  <c r="I102" i="14"/>
  <c r="L102" i="14"/>
  <c r="H102" i="14"/>
  <c r="K102" i="14"/>
  <c r="G102" i="14"/>
  <c r="E349" i="14"/>
  <c r="J118" i="14"/>
  <c r="H136" i="16" s="1"/>
  <c r="M118" i="14"/>
  <c r="I118" i="14"/>
  <c r="G136" i="16" s="1"/>
  <c r="L118" i="14"/>
  <c r="J136" i="16" s="1"/>
  <c r="H118" i="14"/>
  <c r="F136" i="16" s="1"/>
  <c r="K118" i="14"/>
  <c r="I136" i="16" s="1"/>
  <c r="G118" i="14"/>
  <c r="E136" i="16" s="1"/>
  <c r="J134" i="14"/>
  <c r="M134" i="14"/>
  <c r="I134" i="14"/>
  <c r="L134" i="14"/>
  <c r="H134" i="14"/>
  <c r="K134" i="14"/>
  <c r="G134" i="14"/>
  <c r="E377" i="14"/>
  <c r="J150" i="14"/>
  <c r="H176" i="16" s="1"/>
  <c r="M150" i="14"/>
  <c r="I150" i="14"/>
  <c r="G176" i="16" s="1"/>
  <c r="L150" i="14"/>
  <c r="J176" i="16" s="1"/>
  <c r="H150" i="14"/>
  <c r="F176" i="16" s="1"/>
  <c r="K150" i="14"/>
  <c r="I176" i="16" s="1"/>
  <c r="G150" i="14"/>
  <c r="E176" i="16" s="1"/>
  <c r="J166" i="14"/>
  <c r="H199" i="16" s="1"/>
  <c r="M166" i="14"/>
  <c r="I166" i="14"/>
  <c r="G199" i="16" s="1"/>
  <c r="L166" i="14"/>
  <c r="J199" i="16" s="1"/>
  <c r="H166" i="14"/>
  <c r="F199" i="16" s="1"/>
  <c r="K166" i="14"/>
  <c r="I199" i="16" s="1"/>
  <c r="G166" i="14"/>
  <c r="E199" i="16" s="1"/>
  <c r="J182" i="14"/>
  <c r="H216" i="16" s="1"/>
  <c r="M182" i="14"/>
  <c r="I182" i="14"/>
  <c r="G216" i="16" s="1"/>
  <c r="L182" i="14"/>
  <c r="J216" i="16" s="1"/>
  <c r="H182" i="14"/>
  <c r="F216" i="16" s="1"/>
  <c r="K182" i="14"/>
  <c r="I216" i="16" s="1"/>
  <c r="G182" i="14"/>
  <c r="E216" i="16" s="1"/>
  <c r="M211" i="14"/>
  <c r="I211" i="14"/>
  <c r="G252" i="16" s="1"/>
  <c r="L211" i="14"/>
  <c r="J252" i="16" s="1"/>
  <c r="H211" i="14"/>
  <c r="F252" i="16" s="1"/>
  <c r="K211" i="14"/>
  <c r="I252" i="16" s="1"/>
  <c r="G211" i="14"/>
  <c r="E252" i="16" s="1"/>
  <c r="J211" i="14"/>
  <c r="H252" i="16" s="1"/>
  <c r="M227" i="14"/>
  <c r="I227" i="14"/>
  <c r="G268" i="16" s="1"/>
  <c r="L227" i="14"/>
  <c r="J268" i="16" s="1"/>
  <c r="H227" i="14"/>
  <c r="F268" i="16" s="1"/>
  <c r="K227" i="14"/>
  <c r="I268" i="16" s="1"/>
  <c r="G227" i="14"/>
  <c r="E268" i="16" s="1"/>
  <c r="J227" i="14"/>
  <c r="H268" i="16" s="1"/>
  <c r="M243" i="14"/>
  <c r="I243" i="14"/>
  <c r="L243" i="14"/>
  <c r="H243" i="14"/>
  <c r="K243" i="14"/>
  <c r="G243" i="14"/>
  <c r="J243" i="14"/>
  <c r="E391" i="14"/>
  <c r="M259" i="14"/>
  <c r="I259" i="14"/>
  <c r="G302" i="16" s="1"/>
  <c r="L259" i="14"/>
  <c r="J302" i="16" s="1"/>
  <c r="H259" i="14"/>
  <c r="F302" i="16" s="1"/>
  <c r="K259" i="14"/>
  <c r="I302" i="16" s="1"/>
  <c r="G259" i="14"/>
  <c r="E302" i="16" s="1"/>
  <c r="J259" i="14"/>
  <c r="H302" i="16" s="1"/>
  <c r="M275" i="14"/>
  <c r="I275" i="14"/>
  <c r="G321" i="16" s="1"/>
  <c r="L275" i="14"/>
  <c r="J321" i="16" s="1"/>
  <c r="H275" i="14"/>
  <c r="F321" i="16" s="1"/>
  <c r="K275" i="14"/>
  <c r="I321" i="16" s="1"/>
  <c r="G275" i="14"/>
  <c r="E321" i="16" s="1"/>
  <c r="J275" i="14"/>
  <c r="H321" i="16" s="1"/>
  <c r="M291" i="14"/>
  <c r="I291" i="14"/>
  <c r="G339" i="16" s="1"/>
  <c r="L291" i="14"/>
  <c r="J339" i="16" s="1"/>
  <c r="H291" i="14"/>
  <c r="F339" i="16" s="1"/>
  <c r="K291" i="14"/>
  <c r="I339" i="16" s="1"/>
  <c r="G291" i="14"/>
  <c r="E339" i="16" s="1"/>
  <c r="J291" i="14"/>
  <c r="H339" i="16" s="1"/>
  <c r="M305" i="14"/>
  <c r="I305" i="14"/>
  <c r="G354" i="16" s="1"/>
  <c r="J305" i="14"/>
  <c r="H354" i="16" s="1"/>
  <c r="H305" i="14"/>
  <c r="F354" i="16" s="1"/>
  <c r="L305" i="14"/>
  <c r="J354" i="16" s="1"/>
  <c r="G305" i="14"/>
  <c r="E354" i="16" s="1"/>
  <c r="K305" i="14"/>
  <c r="I354" i="16" s="1"/>
  <c r="K329" i="14"/>
  <c r="I382" i="16" s="1"/>
  <c r="G329" i="14"/>
  <c r="E382" i="16" s="1"/>
  <c r="J329" i="14"/>
  <c r="H382" i="16" s="1"/>
  <c r="L329" i="14"/>
  <c r="J382" i="16" s="1"/>
  <c r="I329" i="14"/>
  <c r="G382" i="16" s="1"/>
  <c r="H329" i="14"/>
  <c r="F382" i="16" s="1"/>
  <c r="M329" i="14"/>
  <c r="L200" i="14"/>
  <c r="J237" i="16" s="1"/>
  <c r="H200" i="14"/>
  <c r="F237" i="16" s="1"/>
  <c r="K200" i="14"/>
  <c r="I237" i="16" s="1"/>
  <c r="G200" i="14"/>
  <c r="E237" i="16" s="1"/>
  <c r="J200" i="14"/>
  <c r="H237" i="16" s="1"/>
  <c r="M200" i="14"/>
  <c r="I200" i="14"/>
  <c r="G237" i="16" s="1"/>
  <c r="L216" i="14"/>
  <c r="J257" i="16" s="1"/>
  <c r="H216" i="14"/>
  <c r="F257" i="16" s="1"/>
  <c r="K216" i="14"/>
  <c r="I257" i="16" s="1"/>
  <c r="G216" i="14"/>
  <c r="E257" i="16" s="1"/>
  <c r="J216" i="14"/>
  <c r="H257" i="16" s="1"/>
  <c r="M216" i="14"/>
  <c r="I216" i="14"/>
  <c r="G257" i="16" s="1"/>
  <c r="L232" i="14"/>
  <c r="J273" i="16" s="1"/>
  <c r="H232" i="14"/>
  <c r="F273" i="16" s="1"/>
  <c r="K232" i="14"/>
  <c r="I273" i="16" s="1"/>
  <c r="G232" i="14"/>
  <c r="E273" i="16" s="1"/>
  <c r="J232" i="14"/>
  <c r="H273" i="16" s="1"/>
  <c r="M232" i="14"/>
  <c r="I232" i="14"/>
  <c r="G273" i="16" s="1"/>
  <c r="L248" i="14"/>
  <c r="J291" i="16" s="1"/>
  <c r="H248" i="14"/>
  <c r="F291" i="16" s="1"/>
  <c r="K248" i="14"/>
  <c r="I291" i="16" s="1"/>
  <c r="G248" i="14"/>
  <c r="E291" i="16" s="1"/>
  <c r="J248" i="14"/>
  <c r="H291" i="16" s="1"/>
  <c r="M248" i="14"/>
  <c r="I248" i="14"/>
  <c r="G291" i="16" s="1"/>
  <c r="L280" i="14"/>
  <c r="J328" i="16" s="1"/>
  <c r="H280" i="14"/>
  <c r="F328" i="16" s="1"/>
  <c r="K280" i="14"/>
  <c r="I328" i="16" s="1"/>
  <c r="G280" i="14"/>
  <c r="E328" i="16" s="1"/>
  <c r="J280" i="14"/>
  <c r="H328" i="16" s="1"/>
  <c r="M280" i="14"/>
  <c r="I280" i="14"/>
  <c r="G328" i="16" s="1"/>
  <c r="J296" i="14"/>
  <c r="H344" i="16" s="1"/>
  <c r="M296" i="14"/>
  <c r="H296" i="14"/>
  <c r="F344" i="16" s="1"/>
  <c r="L296" i="14"/>
  <c r="J344" i="16" s="1"/>
  <c r="G296" i="14"/>
  <c r="E344" i="16" s="1"/>
  <c r="K296" i="14"/>
  <c r="I344" i="16" s="1"/>
  <c r="I296" i="14"/>
  <c r="G344" i="16" s="1"/>
  <c r="L328" i="14"/>
  <c r="J381" i="16" s="1"/>
  <c r="H328" i="14"/>
  <c r="F381" i="16" s="1"/>
  <c r="I328" i="14"/>
  <c r="G381" i="16" s="1"/>
  <c r="J328" i="14"/>
  <c r="H381" i="16" s="1"/>
  <c r="G328" i="14"/>
  <c r="E381" i="16" s="1"/>
  <c r="M328" i="14"/>
  <c r="K328" i="14"/>
  <c r="I381" i="16" s="1"/>
  <c r="K205" i="14"/>
  <c r="I245" i="16" s="1"/>
  <c r="G205" i="14"/>
  <c r="E245" i="16" s="1"/>
  <c r="J205" i="14"/>
  <c r="H245" i="16" s="1"/>
  <c r="M205" i="14"/>
  <c r="I205" i="14"/>
  <c r="G245" i="16" s="1"/>
  <c r="L205" i="14"/>
  <c r="J245" i="16" s="1"/>
  <c r="H205" i="14"/>
  <c r="F245" i="16" s="1"/>
  <c r="K221" i="14"/>
  <c r="I262" i="16" s="1"/>
  <c r="G221" i="14"/>
  <c r="E262" i="16" s="1"/>
  <c r="J221" i="14"/>
  <c r="H262" i="16" s="1"/>
  <c r="M221" i="14"/>
  <c r="I221" i="14"/>
  <c r="G262" i="16" s="1"/>
  <c r="L221" i="14"/>
  <c r="J262" i="16" s="1"/>
  <c r="H221" i="14"/>
  <c r="F262" i="16" s="1"/>
  <c r="K237" i="14"/>
  <c r="I278" i="16" s="1"/>
  <c r="G237" i="14"/>
  <c r="E278" i="16" s="1"/>
  <c r="J237" i="14"/>
  <c r="H278" i="16" s="1"/>
  <c r="M237" i="14"/>
  <c r="I237" i="14"/>
  <c r="G278" i="16" s="1"/>
  <c r="L237" i="14"/>
  <c r="J278" i="16" s="1"/>
  <c r="H237" i="14"/>
  <c r="F278" i="16" s="1"/>
  <c r="K253" i="14"/>
  <c r="I296" i="16" s="1"/>
  <c r="G253" i="14"/>
  <c r="E296" i="16" s="1"/>
  <c r="J253" i="14"/>
  <c r="H296" i="16" s="1"/>
  <c r="M253" i="14"/>
  <c r="I253" i="14"/>
  <c r="G296" i="16" s="1"/>
  <c r="L253" i="14"/>
  <c r="J296" i="16" s="1"/>
  <c r="H253" i="14"/>
  <c r="F296" i="16" s="1"/>
  <c r="K269" i="14"/>
  <c r="I315" i="16" s="1"/>
  <c r="G269" i="14"/>
  <c r="E315" i="16" s="1"/>
  <c r="J269" i="14"/>
  <c r="H315" i="16" s="1"/>
  <c r="M269" i="14"/>
  <c r="I269" i="14"/>
  <c r="G315" i="16" s="1"/>
  <c r="L269" i="14"/>
  <c r="J315" i="16" s="1"/>
  <c r="H269" i="14"/>
  <c r="F315" i="16" s="1"/>
  <c r="K285" i="14"/>
  <c r="I333" i="16" s="1"/>
  <c r="G285" i="14"/>
  <c r="E333" i="16" s="1"/>
  <c r="J285" i="14"/>
  <c r="H333" i="16" s="1"/>
  <c r="M285" i="14"/>
  <c r="I285" i="14"/>
  <c r="G333" i="16" s="1"/>
  <c r="L285" i="14"/>
  <c r="J333" i="16" s="1"/>
  <c r="H285" i="14"/>
  <c r="F333" i="16" s="1"/>
  <c r="M301" i="14"/>
  <c r="I301" i="14"/>
  <c r="G350" i="16" s="1"/>
  <c r="L301" i="14"/>
  <c r="J350" i="16" s="1"/>
  <c r="G301" i="14"/>
  <c r="E350" i="16" s="1"/>
  <c r="K301" i="14"/>
  <c r="I350" i="16" s="1"/>
  <c r="J301" i="14"/>
  <c r="H350" i="16" s="1"/>
  <c r="H301" i="14"/>
  <c r="F350" i="16" s="1"/>
  <c r="K321" i="14"/>
  <c r="I374" i="16" s="1"/>
  <c r="G321" i="14"/>
  <c r="E374" i="16" s="1"/>
  <c r="J321" i="14"/>
  <c r="H374" i="16" s="1"/>
  <c r="H321" i="14"/>
  <c r="F374" i="16" s="1"/>
  <c r="M321" i="14"/>
  <c r="L321" i="14"/>
  <c r="J374" i="16" s="1"/>
  <c r="I321" i="14"/>
  <c r="G374" i="16" s="1"/>
  <c r="J194" i="14"/>
  <c r="H229" i="16" s="1"/>
  <c r="L194" i="14"/>
  <c r="J229" i="16" s="1"/>
  <c r="H194" i="14"/>
  <c r="F229" i="16" s="1"/>
  <c r="M194" i="14"/>
  <c r="K194" i="14"/>
  <c r="I229" i="16" s="1"/>
  <c r="I194" i="14"/>
  <c r="G229" i="16" s="1"/>
  <c r="G194" i="14"/>
  <c r="E229" i="16" s="1"/>
  <c r="J210" i="14"/>
  <c r="H251" i="16" s="1"/>
  <c r="M210" i="14"/>
  <c r="I210" i="14"/>
  <c r="G251" i="16" s="1"/>
  <c r="L210" i="14"/>
  <c r="J251" i="16" s="1"/>
  <c r="H210" i="14"/>
  <c r="F251" i="16" s="1"/>
  <c r="K210" i="14"/>
  <c r="I251" i="16" s="1"/>
  <c r="G210" i="14"/>
  <c r="E251" i="16" s="1"/>
  <c r="J226" i="14"/>
  <c r="H267" i="16" s="1"/>
  <c r="M226" i="14"/>
  <c r="I226" i="14"/>
  <c r="G267" i="16" s="1"/>
  <c r="L226" i="14"/>
  <c r="J267" i="16" s="1"/>
  <c r="H226" i="14"/>
  <c r="F267" i="16" s="1"/>
  <c r="K226" i="14"/>
  <c r="I267" i="16" s="1"/>
  <c r="G226" i="14"/>
  <c r="E267" i="16" s="1"/>
  <c r="J242" i="14"/>
  <c r="H283" i="16" s="1"/>
  <c r="M242" i="14"/>
  <c r="I242" i="14"/>
  <c r="G283" i="16" s="1"/>
  <c r="L242" i="14"/>
  <c r="J283" i="16" s="1"/>
  <c r="H242" i="14"/>
  <c r="F283" i="16" s="1"/>
  <c r="K242" i="14"/>
  <c r="I283" i="16" s="1"/>
  <c r="G242" i="14"/>
  <c r="E283" i="16" s="1"/>
  <c r="J258" i="14"/>
  <c r="H301" i="16" s="1"/>
  <c r="M258" i="14"/>
  <c r="I258" i="14"/>
  <c r="G301" i="16" s="1"/>
  <c r="L258" i="14"/>
  <c r="J301" i="16" s="1"/>
  <c r="H258" i="14"/>
  <c r="F301" i="16" s="1"/>
  <c r="K258" i="14"/>
  <c r="I301" i="16" s="1"/>
  <c r="G258" i="14"/>
  <c r="E301" i="16" s="1"/>
  <c r="J274" i="14"/>
  <c r="H320" i="16" s="1"/>
  <c r="M274" i="14"/>
  <c r="I274" i="14"/>
  <c r="G320" i="16" s="1"/>
  <c r="L274" i="14"/>
  <c r="J320" i="16" s="1"/>
  <c r="H274" i="14"/>
  <c r="F320" i="16" s="1"/>
  <c r="K274" i="14"/>
  <c r="I320" i="16" s="1"/>
  <c r="G274" i="14"/>
  <c r="E320" i="16" s="1"/>
  <c r="J290" i="14"/>
  <c r="H338" i="16" s="1"/>
  <c r="M290" i="14"/>
  <c r="I290" i="14"/>
  <c r="G338" i="16" s="1"/>
  <c r="L290" i="14"/>
  <c r="J338" i="16" s="1"/>
  <c r="H290" i="14"/>
  <c r="F338" i="16" s="1"/>
  <c r="K290" i="14"/>
  <c r="I338" i="16" s="1"/>
  <c r="G290" i="14"/>
  <c r="E338" i="16" s="1"/>
  <c r="L314" i="14"/>
  <c r="J364" i="16" s="1"/>
  <c r="H314" i="14"/>
  <c r="F364" i="16" s="1"/>
  <c r="K314" i="14"/>
  <c r="I364" i="16" s="1"/>
  <c r="J314" i="14"/>
  <c r="H364" i="16" s="1"/>
  <c r="I314" i="14"/>
  <c r="G364" i="16" s="1"/>
  <c r="M314" i="14"/>
  <c r="G314" i="14"/>
  <c r="E364" i="16" s="1"/>
  <c r="K333" i="14"/>
  <c r="I387" i="16" s="1"/>
  <c r="G333" i="14"/>
  <c r="E387" i="16" s="1"/>
  <c r="M333" i="14"/>
  <c r="H333" i="14"/>
  <c r="F387" i="16" s="1"/>
  <c r="L333" i="14"/>
  <c r="J387" i="16" s="1"/>
  <c r="J333" i="14"/>
  <c r="H387" i="16" s="1"/>
  <c r="I333" i="14"/>
  <c r="G387" i="16" s="1"/>
  <c r="J308" i="14"/>
  <c r="H358" i="16" s="1"/>
  <c r="K308" i="14"/>
  <c r="I358" i="16" s="1"/>
  <c r="I308" i="14"/>
  <c r="G358" i="16" s="1"/>
  <c r="M308" i="14"/>
  <c r="H308" i="14"/>
  <c r="F358" i="16" s="1"/>
  <c r="L308" i="14"/>
  <c r="J358" i="16" s="1"/>
  <c r="G308" i="14"/>
  <c r="E358" i="16" s="1"/>
  <c r="L332" i="14"/>
  <c r="J386" i="16" s="1"/>
  <c r="H332" i="14"/>
  <c r="F386" i="16" s="1"/>
  <c r="K332" i="14"/>
  <c r="I386" i="16" s="1"/>
  <c r="M332" i="14"/>
  <c r="J332" i="14"/>
  <c r="H386" i="16" s="1"/>
  <c r="I332" i="14"/>
  <c r="G386" i="16" s="1"/>
  <c r="G332" i="14"/>
  <c r="E386" i="16" s="1"/>
  <c r="J330" i="14"/>
  <c r="H383" i="16" s="1"/>
  <c r="M330" i="14"/>
  <c r="H330" i="14"/>
  <c r="F383" i="16" s="1"/>
  <c r="G330" i="14"/>
  <c r="E383" i="16" s="1"/>
  <c r="L330" i="14"/>
  <c r="J383" i="16" s="1"/>
  <c r="K330" i="14"/>
  <c r="I383" i="16" s="1"/>
  <c r="I330" i="14"/>
  <c r="G383" i="16" s="1"/>
  <c r="I334" i="20"/>
  <c r="J87" i="1" s="1"/>
  <c r="L194" i="26" s="1"/>
  <c r="E334" i="20"/>
  <c r="F87" i="1" s="1"/>
  <c r="H194" i="26" s="1"/>
  <c r="H334" i="20"/>
  <c r="I87" i="1" s="1"/>
  <c r="K194" i="26" s="1"/>
  <c r="D334" i="20"/>
  <c r="E87" i="1" s="1"/>
  <c r="G194" i="26" s="1"/>
  <c r="G334" i="20"/>
  <c r="H87" i="1" s="1"/>
  <c r="J194" i="26" s="1"/>
  <c r="J334" i="20"/>
  <c r="K87" i="1" s="1"/>
  <c r="M194" i="26" s="1"/>
  <c r="F334" i="20"/>
  <c r="G87" i="1" s="1"/>
  <c r="I194" i="26" s="1"/>
  <c r="E332" i="20"/>
  <c r="S5" i="20"/>
  <c r="S332" i="20" s="1"/>
  <c r="J332" i="20"/>
  <c r="X5" i="20"/>
  <c r="X332" i="20" s="1"/>
  <c r="D334" i="21"/>
  <c r="AJ7" i="21"/>
  <c r="AE263" i="14" s="1"/>
  <c r="E334" i="21"/>
  <c r="AK7" i="21"/>
  <c r="AK336" i="21" s="1"/>
  <c r="H200" i="26" s="1"/>
  <c r="R334" i="21"/>
  <c r="AX7" i="21"/>
  <c r="AS263" i="14" s="1"/>
  <c r="O334" i="21"/>
  <c r="AU7" i="21"/>
  <c r="AU336" i="21" s="1"/>
  <c r="R200" i="26" s="1"/>
  <c r="M19" i="14"/>
  <c r="I19" i="14"/>
  <c r="L19" i="14"/>
  <c r="H19" i="14"/>
  <c r="K19" i="14"/>
  <c r="G19" i="14"/>
  <c r="J19" i="14"/>
  <c r="E366" i="14"/>
  <c r="M35" i="14"/>
  <c r="H35" i="14"/>
  <c r="E382" i="14"/>
  <c r="M51" i="14"/>
  <c r="I51" i="14"/>
  <c r="L51" i="14"/>
  <c r="H51" i="14"/>
  <c r="K51" i="14"/>
  <c r="G51" i="14"/>
  <c r="J51" i="14"/>
  <c r="E356" i="14"/>
  <c r="M67" i="14"/>
  <c r="I67" i="14"/>
  <c r="G72" i="16" s="1"/>
  <c r="L67" i="14"/>
  <c r="J72" i="16" s="1"/>
  <c r="H67" i="14"/>
  <c r="F72" i="16" s="1"/>
  <c r="K67" i="14"/>
  <c r="I72" i="16" s="1"/>
  <c r="G67" i="14"/>
  <c r="E72" i="16" s="1"/>
  <c r="J67" i="14"/>
  <c r="H72" i="16" s="1"/>
  <c r="M83" i="14"/>
  <c r="I83" i="14"/>
  <c r="L83" i="14"/>
  <c r="H83" i="14"/>
  <c r="K83" i="14"/>
  <c r="G83" i="14"/>
  <c r="J83" i="14"/>
  <c r="E379" i="14"/>
  <c r="M99" i="14"/>
  <c r="I99" i="14"/>
  <c r="G113" i="16" s="1"/>
  <c r="L99" i="14"/>
  <c r="J113" i="16" s="1"/>
  <c r="H99" i="14"/>
  <c r="F113" i="16" s="1"/>
  <c r="K99" i="14"/>
  <c r="I113" i="16" s="1"/>
  <c r="G99" i="14"/>
  <c r="E113" i="16" s="1"/>
  <c r="J99" i="14"/>
  <c r="H113" i="16" s="1"/>
  <c r="M115" i="14"/>
  <c r="I115" i="14"/>
  <c r="G133" i="16" s="1"/>
  <c r="L115" i="14"/>
  <c r="J133" i="16" s="1"/>
  <c r="H115" i="14"/>
  <c r="F133" i="16" s="1"/>
  <c r="K115" i="14"/>
  <c r="I133" i="16" s="1"/>
  <c r="G115" i="14"/>
  <c r="E133" i="16" s="1"/>
  <c r="J115" i="14"/>
  <c r="H133" i="16" s="1"/>
  <c r="M131" i="14"/>
  <c r="I131" i="14"/>
  <c r="G154" i="16" s="1"/>
  <c r="L131" i="14"/>
  <c r="J154" i="16" s="1"/>
  <c r="H131" i="14"/>
  <c r="F154" i="16" s="1"/>
  <c r="K131" i="14"/>
  <c r="I154" i="16" s="1"/>
  <c r="G131" i="14"/>
  <c r="E154" i="16" s="1"/>
  <c r="J131" i="14"/>
  <c r="H154" i="16" s="1"/>
  <c r="M147" i="14"/>
  <c r="I147" i="14"/>
  <c r="G173" i="16" s="1"/>
  <c r="L147" i="14"/>
  <c r="J173" i="16" s="1"/>
  <c r="H147" i="14"/>
  <c r="F173" i="16" s="1"/>
  <c r="K147" i="14"/>
  <c r="I173" i="16" s="1"/>
  <c r="G147" i="14"/>
  <c r="E173" i="16" s="1"/>
  <c r="J147" i="14"/>
  <c r="H173" i="16" s="1"/>
  <c r="M163" i="14"/>
  <c r="I163" i="14"/>
  <c r="G195" i="16" s="1"/>
  <c r="L163" i="14"/>
  <c r="J195" i="16" s="1"/>
  <c r="H163" i="14"/>
  <c r="F195" i="16" s="1"/>
  <c r="K163" i="14"/>
  <c r="I195" i="16" s="1"/>
  <c r="G163" i="14"/>
  <c r="E195" i="16" s="1"/>
  <c r="J163" i="14"/>
  <c r="H195" i="16" s="1"/>
  <c r="M179" i="14"/>
  <c r="I179" i="14"/>
  <c r="G213" i="16" s="1"/>
  <c r="L179" i="14"/>
  <c r="J213" i="16" s="1"/>
  <c r="H179" i="14"/>
  <c r="F213" i="16" s="1"/>
  <c r="K179" i="14"/>
  <c r="I213" i="16" s="1"/>
  <c r="G179" i="14"/>
  <c r="E213" i="16" s="1"/>
  <c r="J179" i="14"/>
  <c r="H213" i="16" s="1"/>
  <c r="M191" i="14"/>
  <c r="I191" i="14"/>
  <c r="G226" i="16" s="1"/>
  <c r="K191" i="14"/>
  <c r="I226" i="16" s="1"/>
  <c r="G191" i="14"/>
  <c r="E226" i="16" s="1"/>
  <c r="L191" i="14"/>
  <c r="J226" i="16" s="1"/>
  <c r="J191" i="14"/>
  <c r="H226" i="16" s="1"/>
  <c r="H191" i="14"/>
  <c r="F226" i="16" s="1"/>
  <c r="E339" i="14"/>
  <c r="E369" i="14"/>
  <c r="L28" i="14"/>
  <c r="H28" i="14"/>
  <c r="K28" i="14"/>
  <c r="G28" i="14"/>
  <c r="J28" i="14"/>
  <c r="M28" i="14"/>
  <c r="I28" i="14"/>
  <c r="E372" i="14"/>
  <c r="L44" i="14"/>
  <c r="H44" i="14"/>
  <c r="K44" i="14"/>
  <c r="G44" i="14"/>
  <c r="J44" i="14"/>
  <c r="M44" i="14"/>
  <c r="I44" i="14"/>
  <c r="E380" i="14"/>
  <c r="L60" i="14"/>
  <c r="J64" i="16" s="1"/>
  <c r="H60" i="14"/>
  <c r="F64" i="16" s="1"/>
  <c r="K60" i="14"/>
  <c r="I64" i="16" s="1"/>
  <c r="G60" i="14"/>
  <c r="E64" i="16" s="1"/>
  <c r="J60" i="14"/>
  <c r="H64" i="16" s="1"/>
  <c r="M60" i="14"/>
  <c r="I60" i="14"/>
  <c r="G64" i="16" s="1"/>
  <c r="L76" i="14"/>
  <c r="J82" i="16" s="1"/>
  <c r="H76" i="14"/>
  <c r="F82" i="16" s="1"/>
  <c r="K76" i="14"/>
  <c r="I82" i="16" s="1"/>
  <c r="G76" i="14"/>
  <c r="E82" i="16" s="1"/>
  <c r="J76" i="14"/>
  <c r="H82" i="16" s="1"/>
  <c r="M76" i="14"/>
  <c r="I76" i="14"/>
  <c r="G82" i="16" s="1"/>
  <c r="L92" i="14"/>
  <c r="J106" i="16" s="1"/>
  <c r="H92" i="14"/>
  <c r="F106" i="16" s="1"/>
  <c r="K92" i="14"/>
  <c r="I106" i="16" s="1"/>
  <c r="G92" i="14"/>
  <c r="E106" i="16" s="1"/>
  <c r="J92" i="14"/>
  <c r="H106" i="16" s="1"/>
  <c r="M92" i="14"/>
  <c r="I92" i="14"/>
  <c r="G106" i="16" s="1"/>
  <c r="L108" i="14"/>
  <c r="J124" i="16" s="1"/>
  <c r="H108" i="14"/>
  <c r="F124" i="16" s="1"/>
  <c r="K108" i="14"/>
  <c r="I124" i="16" s="1"/>
  <c r="G108" i="14"/>
  <c r="E124" i="16" s="1"/>
  <c r="J108" i="14"/>
  <c r="H124" i="16" s="1"/>
  <c r="M108" i="14"/>
  <c r="I108" i="14"/>
  <c r="G124" i="16" s="1"/>
  <c r="L124" i="14"/>
  <c r="J145" i="16" s="1"/>
  <c r="H124" i="14"/>
  <c r="F145" i="16" s="1"/>
  <c r="K124" i="14"/>
  <c r="I145" i="16" s="1"/>
  <c r="G124" i="14"/>
  <c r="E145" i="16" s="1"/>
  <c r="J124" i="14"/>
  <c r="H145" i="16" s="1"/>
  <c r="M124" i="14"/>
  <c r="I124" i="14"/>
  <c r="G145" i="16" s="1"/>
  <c r="L140" i="14"/>
  <c r="J165" i="16" s="1"/>
  <c r="H140" i="14"/>
  <c r="F165" i="16" s="1"/>
  <c r="K140" i="14"/>
  <c r="I165" i="16" s="1"/>
  <c r="G140" i="14"/>
  <c r="E165" i="16" s="1"/>
  <c r="J140" i="14"/>
  <c r="H165" i="16" s="1"/>
  <c r="M140" i="14"/>
  <c r="I140" i="14"/>
  <c r="G165" i="16" s="1"/>
  <c r="L156" i="14"/>
  <c r="J184" i="16" s="1"/>
  <c r="H156" i="14"/>
  <c r="F184" i="16" s="1"/>
  <c r="K156" i="14"/>
  <c r="I184" i="16" s="1"/>
  <c r="G156" i="14"/>
  <c r="E184" i="16" s="1"/>
  <c r="J156" i="14"/>
  <c r="H184" i="16" s="1"/>
  <c r="M156" i="14"/>
  <c r="I156" i="14"/>
  <c r="G184" i="16" s="1"/>
  <c r="L172" i="14"/>
  <c r="J205" i="16" s="1"/>
  <c r="H172" i="14"/>
  <c r="F205" i="16" s="1"/>
  <c r="K172" i="14"/>
  <c r="I205" i="16" s="1"/>
  <c r="G172" i="14"/>
  <c r="E205" i="16" s="1"/>
  <c r="J172" i="14"/>
  <c r="H205" i="16" s="1"/>
  <c r="M172" i="14"/>
  <c r="I172" i="14"/>
  <c r="G205" i="16" s="1"/>
  <c r="L188" i="14"/>
  <c r="J223" i="16" s="1"/>
  <c r="H188" i="14"/>
  <c r="F223" i="16" s="1"/>
  <c r="I188" i="14"/>
  <c r="G223" i="16" s="1"/>
  <c r="M188" i="14"/>
  <c r="G188" i="14"/>
  <c r="E223" i="16" s="1"/>
  <c r="K188" i="14"/>
  <c r="I223" i="16" s="1"/>
  <c r="J188" i="14"/>
  <c r="H223" i="16" s="1"/>
  <c r="K25" i="14"/>
  <c r="G25" i="14"/>
  <c r="J25" i="14"/>
  <c r="M25" i="14"/>
  <c r="I25" i="14"/>
  <c r="L25" i="14"/>
  <c r="H25" i="14"/>
  <c r="E383" i="14"/>
  <c r="E352" i="14"/>
  <c r="K41" i="14"/>
  <c r="G41" i="14"/>
  <c r="J41" i="14"/>
  <c r="M41" i="14"/>
  <c r="I41" i="14"/>
  <c r="L41" i="14"/>
  <c r="H41" i="14"/>
  <c r="E359" i="14"/>
  <c r="K57" i="14"/>
  <c r="I61" i="16" s="1"/>
  <c r="G57" i="14"/>
  <c r="E61" i="16" s="1"/>
  <c r="J57" i="14"/>
  <c r="H61" i="16" s="1"/>
  <c r="M57" i="14"/>
  <c r="I57" i="14"/>
  <c r="G61" i="16" s="1"/>
  <c r="L57" i="14"/>
  <c r="J61" i="16" s="1"/>
  <c r="H57" i="14"/>
  <c r="F61" i="16" s="1"/>
  <c r="K73" i="14"/>
  <c r="I79" i="16" s="1"/>
  <c r="G73" i="14"/>
  <c r="E79" i="16" s="1"/>
  <c r="J73" i="14"/>
  <c r="H79" i="16" s="1"/>
  <c r="M73" i="14"/>
  <c r="I73" i="14"/>
  <c r="G79" i="16" s="1"/>
  <c r="L73" i="14"/>
  <c r="J79" i="16" s="1"/>
  <c r="H73" i="14"/>
  <c r="F79" i="16" s="1"/>
  <c r="K89" i="14"/>
  <c r="I102" i="16" s="1"/>
  <c r="G89" i="14"/>
  <c r="E102" i="16" s="1"/>
  <c r="J89" i="14"/>
  <c r="H102" i="16" s="1"/>
  <c r="M89" i="14"/>
  <c r="I89" i="14"/>
  <c r="G102" i="16" s="1"/>
  <c r="L89" i="14"/>
  <c r="J102" i="16" s="1"/>
  <c r="H89" i="14"/>
  <c r="F102" i="16" s="1"/>
  <c r="K105" i="14"/>
  <c r="G105" i="14"/>
  <c r="J105" i="14"/>
  <c r="M105" i="14"/>
  <c r="I105" i="14"/>
  <c r="L105" i="14"/>
  <c r="H105" i="14"/>
  <c r="E367" i="14"/>
  <c r="K121" i="14"/>
  <c r="I140" i="16" s="1"/>
  <c r="G121" i="14"/>
  <c r="E140" i="16" s="1"/>
  <c r="J121" i="14"/>
  <c r="H140" i="16" s="1"/>
  <c r="M121" i="14"/>
  <c r="I121" i="14"/>
  <c r="G140" i="16" s="1"/>
  <c r="L121" i="14"/>
  <c r="J140" i="16" s="1"/>
  <c r="H121" i="14"/>
  <c r="F140" i="16" s="1"/>
  <c r="K137" i="14"/>
  <c r="I160" i="16" s="1"/>
  <c r="G137" i="14"/>
  <c r="E160" i="16" s="1"/>
  <c r="J137" i="14"/>
  <c r="H160" i="16" s="1"/>
  <c r="M137" i="14"/>
  <c r="I137" i="14"/>
  <c r="G160" i="16" s="1"/>
  <c r="L137" i="14"/>
  <c r="J160" i="16" s="1"/>
  <c r="H137" i="14"/>
  <c r="F160" i="16" s="1"/>
  <c r="K153" i="14"/>
  <c r="I181" i="16" s="1"/>
  <c r="G153" i="14"/>
  <c r="E181" i="16" s="1"/>
  <c r="J153" i="14"/>
  <c r="H181" i="16" s="1"/>
  <c r="M153" i="14"/>
  <c r="I153" i="14"/>
  <c r="G181" i="16" s="1"/>
  <c r="L153" i="14"/>
  <c r="J181" i="16" s="1"/>
  <c r="H153" i="14"/>
  <c r="F181" i="16" s="1"/>
  <c r="K169" i="14"/>
  <c r="I202" i="16" s="1"/>
  <c r="G169" i="14"/>
  <c r="E202" i="16" s="1"/>
  <c r="J169" i="14"/>
  <c r="H202" i="16" s="1"/>
  <c r="M169" i="14"/>
  <c r="I169" i="14"/>
  <c r="G202" i="16" s="1"/>
  <c r="L169" i="14"/>
  <c r="J202" i="16" s="1"/>
  <c r="H169" i="14"/>
  <c r="F202" i="16" s="1"/>
  <c r="K185" i="14"/>
  <c r="I219" i="16" s="1"/>
  <c r="G185" i="14"/>
  <c r="E219" i="16" s="1"/>
  <c r="J185" i="14"/>
  <c r="H219" i="16" s="1"/>
  <c r="M185" i="14"/>
  <c r="I185" i="14"/>
  <c r="G219" i="16" s="1"/>
  <c r="L185" i="14"/>
  <c r="J219" i="16" s="1"/>
  <c r="H185" i="14"/>
  <c r="F219" i="16" s="1"/>
  <c r="J26" i="14"/>
  <c r="H24" i="16" s="1"/>
  <c r="M26" i="14"/>
  <c r="I26" i="14"/>
  <c r="G24" i="16" s="1"/>
  <c r="L26" i="14"/>
  <c r="J24" i="16" s="1"/>
  <c r="H26" i="14"/>
  <c r="F24" i="16" s="1"/>
  <c r="K26" i="14"/>
  <c r="I24" i="16" s="1"/>
  <c r="G26" i="14"/>
  <c r="E24" i="16" s="1"/>
  <c r="J42" i="14"/>
  <c r="H42" i="16" s="1"/>
  <c r="M42" i="14"/>
  <c r="I42" i="14"/>
  <c r="G42" i="16" s="1"/>
  <c r="L42" i="14"/>
  <c r="J42" i="16" s="1"/>
  <c r="H42" i="14"/>
  <c r="F42" i="16" s="1"/>
  <c r="K42" i="14"/>
  <c r="I42" i="16" s="1"/>
  <c r="G42" i="14"/>
  <c r="E42" i="16" s="1"/>
  <c r="J58" i="14"/>
  <c r="H62" i="16" s="1"/>
  <c r="M58" i="14"/>
  <c r="I58" i="14"/>
  <c r="G62" i="16" s="1"/>
  <c r="L58" i="14"/>
  <c r="J62" i="16" s="1"/>
  <c r="H58" i="14"/>
  <c r="F62" i="16" s="1"/>
  <c r="K58" i="14"/>
  <c r="I62" i="16" s="1"/>
  <c r="G58" i="14"/>
  <c r="E62" i="16" s="1"/>
  <c r="J74" i="14"/>
  <c r="H80" i="16" s="1"/>
  <c r="M74" i="14"/>
  <c r="I74" i="14"/>
  <c r="G80" i="16" s="1"/>
  <c r="L74" i="14"/>
  <c r="J80" i="16" s="1"/>
  <c r="H74" i="14"/>
  <c r="F80" i="16" s="1"/>
  <c r="K74" i="14"/>
  <c r="I80" i="16" s="1"/>
  <c r="G74" i="14"/>
  <c r="E80" i="16" s="1"/>
  <c r="J90" i="14"/>
  <c r="H103" i="16" s="1"/>
  <c r="M90" i="14"/>
  <c r="I90" i="14"/>
  <c r="G103" i="16" s="1"/>
  <c r="L90" i="14"/>
  <c r="J103" i="16" s="1"/>
  <c r="H90" i="14"/>
  <c r="F103" i="16" s="1"/>
  <c r="K90" i="14"/>
  <c r="I103" i="16" s="1"/>
  <c r="G90" i="14"/>
  <c r="E103" i="16" s="1"/>
  <c r="J106" i="14"/>
  <c r="H122" i="16" s="1"/>
  <c r="M106" i="14"/>
  <c r="I106" i="14"/>
  <c r="G122" i="16" s="1"/>
  <c r="L106" i="14"/>
  <c r="J122" i="16" s="1"/>
  <c r="H106" i="14"/>
  <c r="F122" i="16" s="1"/>
  <c r="K106" i="14"/>
  <c r="I122" i="16" s="1"/>
  <c r="G106" i="14"/>
  <c r="E122" i="16" s="1"/>
  <c r="J122" i="14"/>
  <c r="H143" i="16" s="1"/>
  <c r="M122" i="14"/>
  <c r="I122" i="14"/>
  <c r="G143" i="16" s="1"/>
  <c r="L122" i="14"/>
  <c r="J143" i="16" s="1"/>
  <c r="H122" i="14"/>
  <c r="F143" i="16" s="1"/>
  <c r="K122" i="14"/>
  <c r="I143" i="16" s="1"/>
  <c r="G122" i="14"/>
  <c r="E143" i="16" s="1"/>
  <c r="J138" i="14"/>
  <c r="H162" i="16" s="1"/>
  <c r="M138" i="14"/>
  <c r="I138" i="14"/>
  <c r="G162" i="16" s="1"/>
  <c r="L138" i="14"/>
  <c r="J162" i="16" s="1"/>
  <c r="H138" i="14"/>
  <c r="F162" i="16" s="1"/>
  <c r="K138" i="14"/>
  <c r="I162" i="16" s="1"/>
  <c r="G138" i="14"/>
  <c r="E162" i="16" s="1"/>
  <c r="J154" i="14"/>
  <c r="H182" i="16" s="1"/>
  <c r="M154" i="14"/>
  <c r="I154" i="14"/>
  <c r="G182" i="16" s="1"/>
  <c r="L154" i="14"/>
  <c r="J182" i="16" s="1"/>
  <c r="H154" i="14"/>
  <c r="F182" i="16" s="1"/>
  <c r="K154" i="14"/>
  <c r="I182" i="16" s="1"/>
  <c r="G154" i="14"/>
  <c r="E182" i="16" s="1"/>
  <c r="J170" i="14"/>
  <c r="H203" i="16" s="1"/>
  <c r="M170" i="14"/>
  <c r="I170" i="14"/>
  <c r="G203" i="16" s="1"/>
  <c r="L170" i="14"/>
  <c r="J203" i="16" s="1"/>
  <c r="H170" i="14"/>
  <c r="F203" i="16" s="1"/>
  <c r="K170" i="14"/>
  <c r="I203" i="16" s="1"/>
  <c r="G170" i="14"/>
  <c r="E203" i="16" s="1"/>
  <c r="J186" i="14"/>
  <c r="H220" i="16" s="1"/>
  <c r="M186" i="14"/>
  <c r="I186" i="14"/>
  <c r="G220" i="16" s="1"/>
  <c r="L186" i="14"/>
  <c r="J220" i="16" s="1"/>
  <c r="H186" i="14"/>
  <c r="F220" i="16" s="1"/>
  <c r="K186" i="14"/>
  <c r="I220" i="16" s="1"/>
  <c r="G186" i="14"/>
  <c r="E220" i="16" s="1"/>
  <c r="M215" i="14"/>
  <c r="I215" i="14"/>
  <c r="G256" i="16" s="1"/>
  <c r="L215" i="14"/>
  <c r="J256" i="16" s="1"/>
  <c r="H215" i="14"/>
  <c r="F256" i="16" s="1"/>
  <c r="K215" i="14"/>
  <c r="I256" i="16" s="1"/>
  <c r="G215" i="14"/>
  <c r="E256" i="16" s="1"/>
  <c r="J215" i="14"/>
  <c r="H256" i="16" s="1"/>
  <c r="M231" i="14"/>
  <c r="I231" i="14"/>
  <c r="G272" i="16" s="1"/>
  <c r="L231" i="14"/>
  <c r="J272" i="16" s="1"/>
  <c r="H231" i="14"/>
  <c r="F272" i="16" s="1"/>
  <c r="K231" i="14"/>
  <c r="I272" i="16" s="1"/>
  <c r="G231" i="14"/>
  <c r="E272" i="16" s="1"/>
  <c r="J231" i="14"/>
  <c r="H272" i="16" s="1"/>
  <c r="M247" i="14"/>
  <c r="I247" i="14"/>
  <c r="G290" i="16" s="1"/>
  <c r="L247" i="14"/>
  <c r="J290" i="16" s="1"/>
  <c r="H247" i="14"/>
  <c r="F290" i="16" s="1"/>
  <c r="K247" i="14"/>
  <c r="I290" i="16" s="1"/>
  <c r="G247" i="14"/>
  <c r="E290" i="16" s="1"/>
  <c r="J247" i="14"/>
  <c r="H290" i="16" s="1"/>
  <c r="M263" i="14"/>
  <c r="H263" i="14"/>
  <c r="F307" i="16" s="1"/>
  <c r="M279" i="14"/>
  <c r="I279" i="14"/>
  <c r="G327" i="16" s="1"/>
  <c r="L279" i="14"/>
  <c r="J327" i="16" s="1"/>
  <c r="H279" i="14"/>
  <c r="F327" i="16" s="1"/>
  <c r="K279" i="14"/>
  <c r="I327" i="16" s="1"/>
  <c r="G279" i="14"/>
  <c r="E327" i="16" s="1"/>
  <c r="J279" i="14"/>
  <c r="H327" i="16" s="1"/>
  <c r="M295" i="14"/>
  <c r="I295" i="14"/>
  <c r="G343" i="16" s="1"/>
  <c r="L295" i="14"/>
  <c r="J343" i="16" s="1"/>
  <c r="H295" i="14"/>
  <c r="F343" i="16" s="1"/>
  <c r="K295" i="14"/>
  <c r="I343" i="16" s="1"/>
  <c r="G295" i="14"/>
  <c r="E343" i="16" s="1"/>
  <c r="J295" i="14"/>
  <c r="H343" i="16" s="1"/>
  <c r="K311" i="14"/>
  <c r="I361" i="16" s="1"/>
  <c r="G311" i="14"/>
  <c r="E361" i="16" s="1"/>
  <c r="J311" i="14"/>
  <c r="H361" i="16" s="1"/>
  <c r="I311" i="14"/>
  <c r="G361" i="16" s="1"/>
  <c r="M311" i="14"/>
  <c r="H311" i="14"/>
  <c r="F361" i="16" s="1"/>
  <c r="L311" i="14"/>
  <c r="J361" i="16" s="1"/>
  <c r="M335" i="14"/>
  <c r="I335" i="14"/>
  <c r="G389" i="16" s="1"/>
  <c r="L335" i="14"/>
  <c r="J389" i="16" s="1"/>
  <c r="G335" i="14"/>
  <c r="E389" i="16" s="1"/>
  <c r="K335" i="14"/>
  <c r="I389" i="16" s="1"/>
  <c r="J335" i="14"/>
  <c r="H389" i="16" s="1"/>
  <c r="H335" i="14"/>
  <c r="F389" i="16" s="1"/>
  <c r="L204" i="14"/>
  <c r="J244" i="16" s="1"/>
  <c r="H204" i="14"/>
  <c r="F244" i="16" s="1"/>
  <c r="K204" i="14"/>
  <c r="I244" i="16" s="1"/>
  <c r="G204" i="14"/>
  <c r="E244" i="16" s="1"/>
  <c r="J204" i="14"/>
  <c r="H244" i="16" s="1"/>
  <c r="M204" i="14"/>
  <c r="I204" i="14"/>
  <c r="G244" i="16" s="1"/>
  <c r="L220" i="14"/>
  <c r="J261" i="16" s="1"/>
  <c r="H220" i="14"/>
  <c r="F261" i="16" s="1"/>
  <c r="K220" i="14"/>
  <c r="I261" i="16" s="1"/>
  <c r="G220" i="14"/>
  <c r="E261" i="16" s="1"/>
  <c r="J220" i="14"/>
  <c r="H261" i="16" s="1"/>
  <c r="M220" i="14"/>
  <c r="I220" i="14"/>
  <c r="G261" i="16" s="1"/>
  <c r="L236" i="14"/>
  <c r="J277" i="16" s="1"/>
  <c r="H236" i="14"/>
  <c r="F277" i="16" s="1"/>
  <c r="K236" i="14"/>
  <c r="I277" i="16" s="1"/>
  <c r="G236" i="14"/>
  <c r="E277" i="16" s="1"/>
  <c r="J236" i="14"/>
  <c r="H277" i="16" s="1"/>
  <c r="M236" i="14"/>
  <c r="I236" i="14"/>
  <c r="G277" i="16" s="1"/>
  <c r="L252" i="14"/>
  <c r="J295" i="16" s="1"/>
  <c r="H252" i="14"/>
  <c r="F295" i="16" s="1"/>
  <c r="K252" i="14"/>
  <c r="I295" i="16" s="1"/>
  <c r="G252" i="14"/>
  <c r="E295" i="16" s="1"/>
  <c r="J252" i="14"/>
  <c r="H295" i="16" s="1"/>
  <c r="M252" i="14"/>
  <c r="I252" i="14"/>
  <c r="G295" i="16" s="1"/>
  <c r="L268" i="14"/>
  <c r="J312" i="16" s="1"/>
  <c r="H268" i="14"/>
  <c r="F312" i="16" s="1"/>
  <c r="K268" i="14"/>
  <c r="I312" i="16" s="1"/>
  <c r="G268" i="14"/>
  <c r="E312" i="16" s="1"/>
  <c r="J268" i="14"/>
  <c r="H312" i="16" s="1"/>
  <c r="M268" i="14"/>
  <c r="I268" i="14"/>
  <c r="G312" i="16" s="1"/>
  <c r="L284" i="14"/>
  <c r="J332" i="16" s="1"/>
  <c r="H284" i="14"/>
  <c r="F332" i="16" s="1"/>
  <c r="K284" i="14"/>
  <c r="I332" i="16" s="1"/>
  <c r="G284" i="14"/>
  <c r="E332" i="16" s="1"/>
  <c r="J284" i="14"/>
  <c r="H332" i="16" s="1"/>
  <c r="M284" i="14"/>
  <c r="I284" i="14"/>
  <c r="G332" i="16" s="1"/>
  <c r="L302" i="14"/>
  <c r="J351" i="16" s="1"/>
  <c r="H302" i="14"/>
  <c r="F351" i="16" s="1"/>
  <c r="I302" i="14"/>
  <c r="G351" i="16" s="1"/>
  <c r="M302" i="14"/>
  <c r="G302" i="14"/>
  <c r="E351" i="16" s="1"/>
  <c r="K302" i="14"/>
  <c r="I351" i="16" s="1"/>
  <c r="J302" i="14"/>
  <c r="H351" i="16" s="1"/>
  <c r="M331" i="14"/>
  <c r="I331" i="14"/>
  <c r="G384" i="16" s="1"/>
  <c r="J331" i="14"/>
  <c r="H384" i="16" s="1"/>
  <c r="H331" i="14"/>
  <c r="F384" i="16" s="1"/>
  <c r="G331" i="14"/>
  <c r="E384" i="16" s="1"/>
  <c r="L331" i="14"/>
  <c r="J384" i="16" s="1"/>
  <c r="K331" i="14"/>
  <c r="I384" i="16" s="1"/>
  <c r="K209" i="14"/>
  <c r="I250" i="16" s="1"/>
  <c r="G209" i="14"/>
  <c r="E250" i="16" s="1"/>
  <c r="J209" i="14"/>
  <c r="H250" i="16" s="1"/>
  <c r="M209" i="14"/>
  <c r="I209" i="14"/>
  <c r="G250" i="16" s="1"/>
  <c r="L209" i="14"/>
  <c r="J250" i="16" s="1"/>
  <c r="H209" i="14"/>
  <c r="F250" i="16" s="1"/>
  <c r="K225" i="14"/>
  <c r="I266" i="16" s="1"/>
  <c r="G225" i="14"/>
  <c r="E266" i="16" s="1"/>
  <c r="J225" i="14"/>
  <c r="H266" i="16" s="1"/>
  <c r="M225" i="14"/>
  <c r="I225" i="14"/>
  <c r="G266" i="16" s="1"/>
  <c r="L225" i="14"/>
  <c r="J266" i="16" s="1"/>
  <c r="H225" i="14"/>
  <c r="F266" i="16" s="1"/>
  <c r="K241" i="14"/>
  <c r="I282" i="16" s="1"/>
  <c r="G241" i="14"/>
  <c r="E282" i="16" s="1"/>
  <c r="J241" i="14"/>
  <c r="H282" i="16" s="1"/>
  <c r="M241" i="14"/>
  <c r="I241" i="14"/>
  <c r="G282" i="16" s="1"/>
  <c r="L241" i="14"/>
  <c r="J282" i="16" s="1"/>
  <c r="H241" i="14"/>
  <c r="F282" i="16" s="1"/>
  <c r="K257" i="14"/>
  <c r="I300" i="16" s="1"/>
  <c r="G257" i="14"/>
  <c r="E300" i="16" s="1"/>
  <c r="J257" i="14"/>
  <c r="H300" i="16" s="1"/>
  <c r="M257" i="14"/>
  <c r="I257" i="14"/>
  <c r="G300" i="16" s="1"/>
  <c r="L257" i="14"/>
  <c r="J300" i="16" s="1"/>
  <c r="H257" i="14"/>
  <c r="F300" i="16" s="1"/>
  <c r="K273" i="14"/>
  <c r="I319" i="16" s="1"/>
  <c r="G273" i="14"/>
  <c r="E319" i="16" s="1"/>
  <c r="J273" i="14"/>
  <c r="H319" i="16" s="1"/>
  <c r="M273" i="14"/>
  <c r="I273" i="14"/>
  <c r="G319" i="16" s="1"/>
  <c r="L273" i="14"/>
  <c r="J319" i="16" s="1"/>
  <c r="H273" i="14"/>
  <c r="F319" i="16" s="1"/>
  <c r="K289" i="14"/>
  <c r="I337" i="16" s="1"/>
  <c r="G289" i="14"/>
  <c r="E337" i="16" s="1"/>
  <c r="J289" i="14"/>
  <c r="H337" i="16" s="1"/>
  <c r="M289" i="14"/>
  <c r="I289" i="14"/>
  <c r="G337" i="16" s="1"/>
  <c r="L289" i="14"/>
  <c r="J337" i="16" s="1"/>
  <c r="H289" i="14"/>
  <c r="F337" i="16" s="1"/>
  <c r="K307" i="14"/>
  <c r="I356" i="16" s="1"/>
  <c r="G307" i="14"/>
  <c r="E356" i="16" s="1"/>
  <c r="M307" i="14"/>
  <c r="H307" i="14"/>
  <c r="F356" i="16" s="1"/>
  <c r="L307" i="14"/>
  <c r="J356" i="16" s="1"/>
  <c r="J307" i="14"/>
  <c r="H356" i="16" s="1"/>
  <c r="I307" i="14"/>
  <c r="G356" i="16" s="1"/>
  <c r="M327" i="14"/>
  <c r="I327" i="14"/>
  <c r="G380" i="16" s="1"/>
  <c r="L327" i="14"/>
  <c r="J380" i="16" s="1"/>
  <c r="G327" i="14"/>
  <c r="E380" i="16" s="1"/>
  <c r="H327" i="14"/>
  <c r="F380" i="16" s="1"/>
  <c r="K327" i="14"/>
  <c r="I380" i="16" s="1"/>
  <c r="J327" i="14"/>
  <c r="H380" i="16" s="1"/>
  <c r="J198" i="14"/>
  <c r="M198" i="14"/>
  <c r="I198" i="14"/>
  <c r="L198" i="14"/>
  <c r="H198" i="14"/>
  <c r="K198" i="14"/>
  <c r="G198" i="14"/>
  <c r="E368" i="14"/>
  <c r="J214" i="14"/>
  <c r="H255" i="16" s="1"/>
  <c r="M214" i="14"/>
  <c r="I214" i="14"/>
  <c r="G255" i="16" s="1"/>
  <c r="L214" i="14"/>
  <c r="J255" i="16" s="1"/>
  <c r="H214" i="14"/>
  <c r="F255" i="16" s="1"/>
  <c r="K214" i="14"/>
  <c r="I255" i="16" s="1"/>
  <c r="G214" i="14"/>
  <c r="E255" i="16" s="1"/>
  <c r="J230" i="14"/>
  <c r="H271" i="16" s="1"/>
  <c r="M230" i="14"/>
  <c r="I230" i="14"/>
  <c r="G271" i="16" s="1"/>
  <c r="L230" i="14"/>
  <c r="J271" i="16" s="1"/>
  <c r="H230" i="14"/>
  <c r="F271" i="16" s="1"/>
  <c r="K230" i="14"/>
  <c r="I271" i="16" s="1"/>
  <c r="G230" i="14"/>
  <c r="E271" i="16" s="1"/>
  <c r="J246" i="14"/>
  <c r="H289" i="16" s="1"/>
  <c r="M246" i="14"/>
  <c r="I246" i="14"/>
  <c r="G289" i="16" s="1"/>
  <c r="L246" i="14"/>
  <c r="J289" i="16" s="1"/>
  <c r="H246" i="14"/>
  <c r="F289" i="16" s="1"/>
  <c r="K246" i="14"/>
  <c r="I289" i="16" s="1"/>
  <c r="G246" i="14"/>
  <c r="E289" i="16" s="1"/>
  <c r="J262" i="14"/>
  <c r="H306" i="16" s="1"/>
  <c r="M262" i="14"/>
  <c r="I262" i="14"/>
  <c r="G306" i="16" s="1"/>
  <c r="L262" i="14"/>
  <c r="J306" i="16" s="1"/>
  <c r="H262" i="14"/>
  <c r="F306" i="16" s="1"/>
  <c r="K262" i="14"/>
  <c r="I306" i="16" s="1"/>
  <c r="G262" i="14"/>
  <c r="E306" i="16" s="1"/>
  <c r="J278" i="14"/>
  <c r="H326" i="16" s="1"/>
  <c r="M278" i="14"/>
  <c r="I278" i="14"/>
  <c r="G326" i="16" s="1"/>
  <c r="L278" i="14"/>
  <c r="J326" i="16" s="1"/>
  <c r="H278" i="14"/>
  <c r="F326" i="16" s="1"/>
  <c r="K278" i="14"/>
  <c r="I326" i="16" s="1"/>
  <c r="G278" i="14"/>
  <c r="E326" i="16" s="1"/>
  <c r="J294" i="14"/>
  <c r="H342" i="16" s="1"/>
  <c r="M294" i="14"/>
  <c r="I294" i="14"/>
  <c r="G342" i="16" s="1"/>
  <c r="L294" i="14"/>
  <c r="J342" i="16" s="1"/>
  <c r="H294" i="14"/>
  <c r="F342" i="16" s="1"/>
  <c r="K294" i="14"/>
  <c r="I342" i="16" s="1"/>
  <c r="G294" i="14"/>
  <c r="E342" i="16" s="1"/>
  <c r="K317" i="14"/>
  <c r="I367" i="16" s="1"/>
  <c r="G317" i="14"/>
  <c r="E367" i="16" s="1"/>
  <c r="M317" i="14"/>
  <c r="H317" i="14"/>
  <c r="F367" i="16" s="1"/>
  <c r="L317" i="14"/>
  <c r="J367" i="16" s="1"/>
  <c r="J317" i="14"/>
  <c r="H367" i="16" s="1"/>
  <c r="I317" i="14"/>
  <c r="G367" i="16" s="1"/>
  <c r="L336" i="14"/>
  <c r="J390" i="16" s="1"/>
  <c r="H336" i="14"/>
  <c r="F390" i="16" s="1"/>
  <c r="I336" i="14"/>
  <c r="G390" i="16" s="1"/>
  <c r="M336" i="14"/>
  <c r="K336" i="14"/>
  <c r="I390" i="16" s="1"/>
  <c r="J336" i="14"/>
  <c r="H390" i="16" s="1"/>
  <c r="G336" i="14"/>
  <c r="E390" i="16" s="1"/>
  <c r="J312" i="14"/>
  <c r="H362" i="16" s="1"/>
  <c r="M312" i="14"/>
  <c r="H312" i="14"/>
  <c r="F362" i="16" s="1"/>
  <c r="L312" i="14"/>
  <c r="J362" i="16" s="1"/>
  <c r="G312" i="14"/>
  <c r="E362" i="16" s="1"/>
  <c r="K312" i="14"/>
  <c r="I362" i="16" s="1"/>
  <c r="I312" i="14"/>
  <c r="G362" i="16" s="1"/>
  <c r="J318" i="14"/>
  <c r="H368" i="16" s="1"/>
  <c r="K318" i="14"/>
  <c r="I368" i="16" s="1"/>
  <c r="I318" i="14"/>
  <c r="G368" i="16" s="1"/>
  <c r="H318" i="14"/>
  <c r="F368" i="16" s="1"/>
  <c r="M318" i="14"/>
  <c r="G318" i="14"/>
  <c r="E368" i="16" s="1"/>
  <c r="L318" i="14"/>
  <c r="J368" i="16" s="1"/>
  <c r="J334" i="14"/>
  <c r="H388" i="16" s="1"/>
  <c r="K334" i="14"/>
  <c r="I388" i="16" s="1"/>
  <c r="I334" i="14"/>
  <c r="G388" i="16" s="1"/>
  <c r="H334" i="14"/>
  <c r="F388" i="16" s="1"/>
  <c r="M334" i="14"/>
  <c r="G334" i="14"/>
  <c r="E388" i="16" s="1"/>
  <c r="L334" i="14"/>
  <c r="J388" i="16" s="1"/>
  <c r="G332" i="20"/>
  <c r="U5" i="20"/>
  <c r="U332" i="20" s="1"/>
  <c r="I332" i="20"/>
  <c r="W5" i="20"/>
  <c r="W332" i="20" s="1"/>
  <c r="H334" i="21"/>
  <c r="AN7" i="21"/>
  <c r="AN336" i="21" s="1"/>
  <c r="K200" i="26" s="1"/>
  <c r="I334" i="21"/>
  <c r="AO7" i="21"/>
  <c r="AO336" i="21" s="1"/>
  <c r="L200" i="26" s="1"/>
  <c r="AL7" i="21"/>
  <c r="AL336" i="21" s="1"/>
  <c r="I200" i="26" s="1"/>
  <c r="F334" i="21"/>
  <c r="Q336" i="21"/>
  <c r="M336" i="21"/>
  <c r="I336" i="21"/>
  <c r="E336" i="21"/>
  <c r="R336" i="21"/>
  <c r="L336" i="21"/>
  <c r="G336" i="21"/>
  <c r="O336" i="21"/>
  <c r="J336" i="21"/>
  <c r="D336" i="21"/>
  <c r="S336" i="21"/>
  <c r="N336" i="21"/>
  <c r="H336" i="21"/>
  <c r="K336" i="21"/>
  <c r="F336" i="21"/>
  <c r="P336" i="21"/>
  <c r="S334" i="21"/>
  <c r="AY7" i="21"/>
  <c r="AY336" i="21" s="1"/>
  <c r="V200" i="26" s="1"/>
  <c r="M23" i="14"/>
  <c r="I23" i="14"/>
  <c r="G21" i="16" s="1"/>
  <c r="L23" i="14"/>
  <c r="J21" i="16" s="1"/>
  <c r="H23" i="14"/>
  <c r="F21" i="16" s="1"/>
  <c r="K23" i="14"/>
  <c r="I21" i="16" s="1"/>
  <c r="G23" i="14"/>
  <c r="E21" i="16" s="1"/>
  <c r="J23" i="14"/>
  <c r="H21" i="16" s="1"/>
  <c r="M39" i="14"/>
  <c r="I39" i="14"/>
  <c r="L39" i="14"/>
  <c r="H39" i="14"/>
  <c r="K39" i="14"/>
  <c r="G39" i="14"/>
  <c r="J39" i="14"/>
  <c r="E397" i="14"/>
  <c r="M55" i="14"/>
  <c r="I55" i="14"/>
  <c r="G59" i="16" s="1"/>
  <c r="L55" i="14"/>
  <c r="J59" i="16" s="1"/>
  <c r="H55" i="14"/>
  <c r="F59" i="16" s="1"/>
  <c r="K55" i="14"/>
  <c r="I59" i="16" s="1"/>
  <c r="G55" i="14"/>
  <c r="E59" i="16" s="1"/>
  <c r="J55" i="14"/>
  <c r="H59" i="16" s="1"/>
  <c r="M71" i="14"/>
  <c r="I71" i="14"/>
  <c r="L71" i="14"/>
  <c r="H71" i="14"/>
  <c r="K71" i="14"/>
  <c r="G71" i="14"/>
  <c r="J71" i="14"/>
  <c r="E348" i="14"/>
  <c r="M87" i="14"/>
  <c r="I87" i="14"/>
  <c r="G95" i="16" s="1"/>
  <c r="L87" i="14"/>
  <c r="J95" i="16" s="1"/>
  <c r="H87" i="14"/>
  <c r="F95" i="16" s="1"/>
  <c r="K87" i="14"/>
  <c r="I95" i="16" s="1"/>
  <c r="G87" i="14"/>
  <c r="E95" i="16" s="1"/>
  <c r="J87" i="14"/>
  <c r="H95" i="16" s="1"/>
  <c r="M103" i="14"/>
  <c r="I103" i="14"/>
  <c r="G119" i="16" s="1"/>
  <c r="L103" i="14"/>
  <c r="J119" i="16" s="1"/>
  <c r="H103" i="14"/>
  <c r="F119" i="16" s="1"/>
  <c r="K103" i="14"/>
  <c r="I119" i="16" s="1"/>
  <c r="G103" i="14"/>
  <c r="E119" i="16" s="1"/>
  <c r="J103" i="14"/>
  <c r="H119" i="16" s="1"/>
  <c r="M119" i="14"/>
  <c r="I119" i="14"/>
  <c r="G138" i="16" s="1"/>
  <c r="L119" i="14"/>
  <c r="J138" i="16" s="1"/>
  <c r="H119" i="14"/>
  <c r="F138" i="16" s="1"/>
  <c r="K119" i="14"/>
  <c r="I138" i="16" s="1"/>
  <c r="G119" i="14"/>
  <c r="E138" i="16" s="1"/>
  <c r="J119" i="14"/>
  <c r="H138" i="16" s="1"/>
  <c r="M135" i="14"/>
  <c r="I135" i="14"/>
  <c r="G158" i="16" s="1"/>
  <c r="L135" i="14"/>
  <c r="J158" i="16" s="1"/>
  <c r="H135" i="14"/>
  <c r="F158" i="16" s="1"/>
  <c r="K135" i="14"/>
  <c r="I158" i="16" s="1"/>
  <c r="G135" i="14"/>
  <c r="E158" i="16" s="1"/>
  <c r="J135" i="14"/>
  <c r="H158" i="16" s="1"/>
  <c r="M151" i="14"/>
  <c r="I151" i="14"/>
  <c r="G177" i="16" s="1"/>
  <c r="L151" i="14"/>
  <c r="J177" i="16" s="1"/>
  <c r="H151" i="14"/>
  <c r="F177" i="16" s="1"/>
  <c r="K151" i="14"/>
  <c r="I177" i="16" s="1"/>
  <c r="G151" i="14"/>
  <c r="E177" i="16" s="1"/>
  <c r="J151" i="14"/>
  <c r="H177" i="16" s="1"/>
  <c r="M167" i="14"/>
  <c r="I167" i="14"/>
  <c r="G200" i="16" s="1"/>
  <c r="L167" i="14"/>
  <c r="J200" i="16" s="1"/>
  <c r="H167" i="14"/>
  <c r="F200" i="16" s="1"/>
  <c r="K167" i="14"/>
  <c r="I200" i="16" s="1"/>
  <c r="G167" i="14"/>
  <c r="E200" i="16" s="1"/>
  <c r="J167" i="14"/>
  <c r="H200" i="16" s="1"/>
  <c r="M183" i="14"/>
  <c r="I183" i="14"/>
  <c r="G217" i="16" s="1"/>
  <c r="L183" i="14"/>
  <c r="J217" i="16" s="1"/>
  <c r="H183" i="14"/>
  <c r="F217" i="16" s="1"/>
  <c r="K183" i="14"/>
  <c r="I217" i="16" s="1"/>
  <c r="G183" i="14"/>
  <c r="E217" i="16" s="1"/>
  <c r="J183" i="14"/>
  <c r="H217" i="16" s="1"/>
  <c r="K193" i="14"/>
  <c r="I228" i="16" s="1"/>
  <c r="G193" i="14"/>
  <c r="E228" i="16" s="1"/>
  <c r="M193" i="14"/>
  <c r="I193" i="14"/>
  <c r="G228" i="16" s="1"/>
  <c r="L193" i="14"/>
  <c r="J228" i="16" s="1"/>
  <c r="J193" i="14"/>
  <c r="H228" i="16" s="1"/>
  <c r="H193" i="14"/>
  <c r="F228" i="16" s="1"/>
  <c r="L16" i="14"/>
  <c r="H16" i="14"/>
  <c r="K16" i="14"/>
  <c r="G16" i="14"/>
  <c r="J16" i="14"/>
  <c r="M16" i="14"/>
  <c r="I16" i="14"/>
  <c r="E362" i="14"/>
  <c r="E390" i="14"/>
  <c r="L32" i="14"/>
  <c r="H32" i="14"/>
  <c r="K32" i="14"/>
  <c r="G32" i="14"/>
  <c r="J32" i="14"/>
  <c r="M32" i="14"/>
  <c r="I32" i="14"/>
  <c r="E387" i="14"/>
  <c r="L48" i="14"/>
  <c r="H48" i="14"/>
  <c r="K48" i="14"/>
  <c r="G48" i="14"/>
  <c r="J48" i="14"/>
  <c r="M48" i="14"/>
  <c r="I48" i="14"/>
  <c r="E384" i="14"/>
  <c r="E353" i="14"/>
  <c r="L64" i="14"/>
  <c r="H64" i="14"/>
  <c r="K64" i="14"/>
  <c r="G64" i="14"/>
  <c r="J64" i="14"/>
  <c r="M64" i="14"/>
  <c r="I64" i="14"/>
  <c r="E363" i="14"/>
  <c r="L80" i="14"/>
  <c r="J86" i="16" s="1"/>
  <c r="H80" i="14"/>
  <c r="F86" i="16" s="1"/>
  <c r="K80" i="14"/>
  <c r="I86" i="16" s="1"/>
  <c r="G80" i="14"/>
  <c r="E86" i="16" s="1"/>
  <c r="J80" i="14"/>
  <c r="H86" i="16" s="1"/>
  <c r="M80" i="14"/>
  <c r="I80" i="14"/>
  <c r="G86" i="16" s="1"/>
  <c r="L96" i="14"/>
  <c r="J110" i="16" s="1"/>
  <c r="H96" i="14"/>
  <c r="F110" i="16" s="1"/>
  <c r="K96" i="14"/>
  <c r="I110" i="16" s="1"/>
  <c r="G96" i="14"/>
  <c r="E110" i="16" s="1"/>
  <c r="J96" i="14"/>
  <c r="H110" i="16" s="1"/>
  <c r="M96" i="14"/>
  <c r="I96" i="14"/>
  <c r="G110" i="16" s="1"/>
  <c r="L112" i="14"/>
  <c r="J130" i="16" s="1"/>
  <c r="H112" i="14"/>
  <c r="F130" i="16" s="1"/>
  <c r="K112" i="14"/>
  <c r="I130" i="16" s="1"/>
  <c r="G112" i="14"/>
  <c r="E130" i="16" s="1"/>
  <c r="J112" i="14"/>
  <c r="H130" i="16" s="1"/>
  <c r="M112" i="14"/>
  <c r="I112" i="14"/>
  <c r="G130" i="16" s="1"/>
  <c r="L128" i="14"/>
  <c r="J151" i="16" s="1"/>
  <c r="H128" i="14"/>
  <c r="F151" i="16" s="1"/>
  <c r="K128" i="14"/>
  <c r="I151" i="16" s="1"/>
  <c r="G128" i="14"/>
  <c r="E151" i="16" s="1"/>
  <c r="J128" i="14"/>
  <c r="H151" i="16" s="1"/>
  <c r="M128" i="14"/>
  <c r="I128" i="14"/>
  <c r="G151" i="16" s="1"/>
  <c r="L144" i="14"/>
  <c r="J169" i="16" s="1"/>
  <c r="H144" i="14"/>
  <c r="F169" i="16" s="1"/>
  <c r="K144" i="14"/>
  <c r="I169" i="16" s="1"/>
  <c r="G144" i="14"/>
  <c r="E169" i="16" s="1"/>
  <c r="J144" i="14"/>
  <c r="H169" i="16" s="1"/>
  <c r="M144" i="14"/>
  <c r="I144" i="14"/>
  <c r="G169" i="16" s="1"/>
  <c r="L160" i="14"/>
  <c r="J190" i="16" s="1"/>
  <c r="H160" i="14"/>
  <c r="F190" i="16" s="1"/>
  <c r="K160" i="14"/>
  <c r="I190" i="16" s="1"/>
  <c r="G160" i="14"/>
  <c r="E190" i="16" s="1"/>
  <c r="J160" i="14"/>
  <c r="H190" i="16" s="1"/>
  <c r="M160" i="14"/>
  <c r="I160" i="14"/>
  <c r="G190" i="16" s="1"/>
  <c r="L176" i="14"/>
  <c r="J210" i="16" s="1"/>
  <c r="H176" i="14"/>
  <c r="F210" i="16" s="1"/>
  <c r="K176" i="14"/>
  <c r="I210" i="16" s="1"/>
  <c r="G176" i="14"/>
  <c r="E210" i="16" s="1"/>
  <c r="J176" i="14"/>
  <c r="H210" i="16" s="1"/>
  <c r="M176" i="14"/>
  <c r="I176" i="14"/>
  <c r="G210" i="16" s="1"/>
  <c r="E345" i="14"/>
  <c r="K29" i="14"/>
  <c r="I29" i="16" s="1"/>
  <c r="G29" i="14"/>
  <c r="E29" i="16" s="1"/>
  <c r="J29" i="14"/>
  <c r="H29" i="16" s="1"/>
  <c r="M29" i="14"/>
  <c r="I29" i="14"/>
  <c r="G29" i="16" s="1"/>
  <c r="L29" i="14"/>
  <c r="J29" i="16" s="1"/>
  <c r="H29" i="14"/>
  <c r="F29" i="16" s="1"/>
  <c r="K45" i="14"/>
  <c r="I45" i="16" s="1"/>
  <c r="G45" i="14"/>
  <c r="E45" i="16" s="1"/>
  <c r="J45" i="14"/>
  <c r="H45" i="16" s="1"/>
  <c r="M45" i="14"/>
  <c r="I45" i="14"/>
  <c r="G45" i="16" s="1"/>
  <c r="L45" i="14"/>
  <c r="J45" i="16" s="1"/>
  <c r="H45" i="14"/>
  <c r="F45" i="16" s="1"/>
  <c r="K61" i="14"/>
  <c r="I65" i="16" s="1"/>
  <c r="G61" i="14"/>
  <c r="E65" i="16" s="1"/>
  <c r="J61" i="14"/>
  <c r="H65" i="16" s="1"/>
  <c r="M61" i="14"/>
  <c r="I61" i="14"/>
  <c r="G65" i="16" s="1"/>
  <c r="L61" i="14"/>
  <c r="J65" i="16" s="1"/>
  <c r="H61" i="14"/>
  <c r="F65" i="16" s="1"/>
  <c r="K77" i="14"/>
  <c r="I83" i="16" s="1"/>
  <c r="G77" i="14"/>
  <c r="E83" i="16" s="1"/>
  <c r="J77" i="14"/>
  <c r="H83" i="16" s="1"/>
  <c r="M77" i="14"/>
  <c r="I77" i="14"/>
  <c r="G83" i="16" s="1"/>
  <c r="L77" i="14"/>
  <c r="J83" i="16" s="1"/>
  <c r="H77" i="14"/>
  <c r="F83" i="16" s="1"/>
  <c r="K93" i="14"/>
  <c r="I107" i="16" s="1"/>
  <c r="G93" i="14"/>
  <c r="E107" i="16" s="1"/>
  <c r="J93" i="14"/>
  <c r="H107" i="16" s="1"/>
  <c r="M93" i="14"/>
  <c r="I93" i="14"/>
  <c r="G107" i="16" s="1"/>
  <c r="L93" i="14"/>
  <c r="J107" i="16" s="1"/>
  <c r="H93" i="14"/>
  <c r="F107" i="16" s="1"/>
  <c r="K109" i="14"/>
  <c r="I125" i="16" s="1"/>
  <c r="G109" i="14"/>
  <c r="E125" i="16" s="1"/>
  <c r="J109" i="14"/>
  <c r="H125" i="16" s="1"/>
  <c r="M109" i="14"/>
  <c r="I109" i="14"/>
  <c r="G125" i="16" s="1"/>
  <c r="L109" i="14"/>
  <c r="J125" i="16" s="1"/>
  <c r="H109" i="14"/>
  <c r="F125" i="16" s="1"/>
  <c r="K125" i="14"/>
  <c r="I146" i="16" s="1"/>
  <c r="G125" i="14"/>
  <c r="E146" i="16" s="1"/>
  <c r="J125" i="14"/>
  <c r="H146" i="16" s="1"/>
  <c r="M125" i="14"/>
  <c r="I125" i="14"/>
  <c r="G146" i="16" s="1"/>
  <c r="L125" i="14"/>
  <c r="J146" i="16" s="1"/>
  <c r="H125" i="14"/>
  <c r="F146" i="16" s="1"/>
  <c r="K141" i="14"/>
  <c r="I166" i="16" s="1"/>
  <c r="G141" i="14"/>
  <c r="E166" i="16" s="1"/>
  <c r="J141" i="14"/>
  <c r="H166" i="16" s="1"/>
  <c r="M141" i="14"/>
  <c r="I141" i="14"/>
  <c r="G166" i="16" s="1"/>
  <c r="L141" i="14"/>
  <c r="J166" i="16" s="1"/>
  <c r="H141" i="14"/>
  <c r="F166" i="16" s="1"/>
  <c r="K157" i="14"/>
  <c r="G157" i="14"/>
  <c r="J157" i="14"/>
  <c r="M157" i="14"/>
  <c r="I157" i="14"/>
  <c r="L157" i="14"/>
  <c r="H157" i="14"/>
  <c r="E393" i="14"/>
  <c r="K173" i="14"/>
  <c r="I206" i="16" s="1"/>
  <c r="G173" i="14"/>
  <c r="E206" i="16" s="1"/>
  <c r="J173" i="14"/>
  <c r="H206" i="16" s="1"/>
  <c r="M173" i="14"/>
  <c r="I173" i="14"/>
  <c r="G206" i="16" s="1"/>
  <c r="L173" i="14"/>
  <c r="J206" i="16" s="1"/>
  <c r="H173" i="14"/>
  <c r="F206" i="16" s="1"/>
  <c r="J14" i="14"/>
  <c r="M14" i="14"/>
  <c r="I14" i="14"/>
  <c r="L14" i="14"/>
  <c r="H14" i="14"/>
  <c r="K14" i="14"/>
  <c r="G14" i="14"/>
  <c r="E378" i="14"/>
  <c r="E346" i="14"/>
  <c r="J30" i="14"/>
  <c r="M30" i="14"/>
  <c r="I30" i="14"/>
  <c r="L30" i="14"/>
  <c r="H30" i="14"/>
  <c r="K30" i="14"/>
  <c r="G30" i="14"/>
  <c r="E396" i="14"/>
  <c r="J46" i="14"/>
  <c r="H46" i="16" s="1"/>
  <c r="M46" i="14"/>
  <c r="I46" i="14"/>
  <c r="G46" i="16" s="1"/>
  <c r="L46" i="14"/>
  <c r="J46" i="16" s="1"/>
  <c r="H46" i="14"/>
  <c r="F46" i="16" s="1"/>
  <c r="K46" i="14"/>
  <c r="I46" i="16" s="1"/>
  <c r="G46" i="14"/>
  <c r="E46" i="16" s="1"/>
  <c r="J62" i="14"/>
  <c r="H66" i="16" s="1"/>
  <c r="M62" i="14"/>
  <c r="I62" i="14"/>
  <c r="G66" i="16" s="1"/>
  <c r="L62" i="14"/>
  <c r="J66" i="16" s="1"/>
  <c r="H62" i="14"/>
  <c r="F66" i="16" s="1"/>
  <c r="K62" i="14"/>
  <c r="I66" i="16" s="1"/>
  <c r="G62" i="14"/>
  <c r="E66" i="16" s="1"/>
  <c r="J78" i="14"/>
  <c r="H84" i="16" s="1"/>
  <c r="M78" i="14"/>
  <c r="I78" i="14"/>
  <c r="G84" i="16" s="1"/>
  <c r="L78" i="14"/>
  <c r="J84" i="16" s="1"/>
  <c r="H78" i="14"/>
  <c r="F84" i="16" s="1"/>
  <c r="K78" i="14"/>
  <c r="I84" i="16" s="1"/>
  <c r="G78" i="14"/>
  <c r="E84" i="16" s="1"/>
  <c r="J94" i="14"/>
  <c r="M94" i="14"/>
  <c r="I94" i="14"/>
  <c r="L94" i="14"/>
  <c r="H94" i="14"/>
  <c r="K94" i="14"/>
  <c r="G94" i="14"/>
  <c r="E347" i="14"/>
  <c r="E398" i="14"/>
  <c r="J110" i="14"/>
  <c r="H128" i="16" s="1"/>
  <c r="M110" i="14"/>
  <c r="I110" i="14"/>
  <c r="G128" i="16" s="1"/>
  <c r="L110" i="14"/>
  <c r="J128" i="16" s="1"/>
  <c r="H110" i="14"/>
  <c r="F128" i="16" s="1"/>
  <c r="K110" i="14"/>
  <c r="I128" i="16" s="1"/>
  <c r="G110" i="14"/>
  <c r="E128" i="16" s="1"/>
  <c r="J126" i="14"/>
  <c r="H147" i="16" s="1"/>
  <c r="M126" i="14"/>
  <c r="I126" i="14"/>
  <c r="G147" i="16" s="1"/>
  <c r="L126" i="14"/>
  <c r="J147" i="16" s="1"/>
  <c r="H126" i="14"/>
  <c r="F147" i="16" s="1"/>
  <c r="K126" i="14"/>
  <c r="I147" i="16" s="1"/>
  <c r="G126" i="14"/>
  <c r="E147" i="16" s="1"/>
  <c r="J142" i="14"/>
  <c r="H167" i="16" s="1"/>
  <c r="M142" i="14"/>
  <c r="I142" i="14"/>
  <c r="G167" i="16" s="1"/>
  <c r="L142" i="14"/>
  <c r="J167" i="16" s="1"/>
  <c r="H142" i="14"/>
  <c r="F167" i="16" s="1"/>
  <c r="K142" i="14"/>
  <c r="I167" i="16" s="1"/>
  <c r="G142" i="14"/>
  <c r="E167" i="16" s="1"/>
  <c r="J158" i="14"/>
  <c r="H186" i="16" s="1"/>
  <c r="M158" i="14"/>
  <c r="I158" i="14"/>
  <c r="G186" i="16" s="1"/>
  <c r="L158" i="14"/>
  <c r="J186" i="16" s="1"/>
  <c r="H158" i="14"/>
  <c r="F186" i="16" s="1"/>
  <c r="K158" i="14"/>
  <c r="I186" i="16" s="1"/>
  <c r="G158" i="14"/>
  <c r="E186" i="16" s="1"/>
  <c r="J174" i="14"/>
  <c r="H207" i="16" s="1"/>
  <c r="M174" i="14"/>
  <c r="I174" i="14"/>
  <c r="G207" i="16" s="1"/>
  <c r="L174" i="14"/>
  <c r="J207" i="16" s="1"/>
  <c r="H174" i="14"/>
  <c r="F207" i="16" s="1"/>
  <c r="K174" i="14"/>
  <c r="I207" i="16" s="1"/>
  <c r="G174" i="14"/>
  <c r="E207" i="16" s="1"/>
  <c r="M203" i="14"/>
  <c r="I203" i="14"/>
  <c r="G241" i="16" s="1"/>
  <c r="L203" i="14"/>
  <c r="J241" i="16" s="1"/>
  <c r="H203" i="14"/>
  <c r="F241" i="16" s="1"/>
  <c r="K203" i="14"/>
  <c r="I241" i="16" s="1"/>
  <c r="G203" i="14"/>
  <c r="E241" i="16" s="1"/>
  <c r="J203" i="14"/>
  <c r="H241" i="16" s="1"/>
  <c r="M219" i="14"/>
  <c r="I219" i="14"/>
  <c r="G260" i="16" s="1"/>
  <c r="L219" i="14"/>
  <c r="J260" i="16" s="1"/>
  <c r="H219" i="14"/>
  <c r="F260" i="16" s="1"/>
  <c r="K219" i="14"/>
  <c r="I260" i="16" s="1"/>
  <c r="G219" i="14"/>
  <c r="E260" i="16" s="1"/>
  <c r="J219" i="14"/>
  <c r="H260" i="16" s="1"/>
  <c r="M235" i="14"/>
  <c r="I235" i="14"/>
  <c r="G276" i="16" s="1"/>
  <c r="L235" i="14"/>
  <c r="J276" i="16" s="1"/>
  <c r="H235" i="14"/>
  <c r="F276" i="16" s="1"/>
  <c r="K235" i="14"/>
  <c r="I276" i="16" s="1"/>
  <c r="G235" i="14"/>
  <c r="E276" i="16" s="1"/>
  <c r="J235" i="14"/>
  <c r="H276" i="16" s="1"/>
  <c r="M251" i="14"/>
  <c r="I251" i="14"/>
  <c r="G294" i="16" s="1"/>
  <c r="L251" i="14"/>
  <c r="J294" i="16" s="1"/>
  <c r="H251" i="14"/>
  <c r="F294" i="16" s="1"/>
  <c r="K251" i="14"/>
  <c r="I294" i="16" s="1"/>
  <c r="G251" i="14"/>
  <c r="E294" i="16" s="1"/>
  <c r="J251" i="14"/>
  <c r="H294" i="16" s="1"/>
  <c r="M267" i="14"/>
  <c r="I267" i="14"/>
  <c r="G311" i="16" s="1"/>
  <c r="L267" i="14"/>
  <c r="J311" i="16" s="1"/>
  <c r="H267" i="14"/>
  <c r="F311" i="16" s="1"/>
  <c r="K267" i="14"/>
  <c r="I311" i="16" s="1"/>
  <c r="G267" i="14"/>
  <c r="E311" i="16" s="1"/>
  <c r="J267" i="14"/>
  <c r="H311" i="16" s="1"/>
  <c r="M283" i="14"/>
  <c r="I283" i="14"/>
  <c r="G331" i="16" s="1"/>
  <c r="L283" i="14"/>
  <c r="J331" i="16" s="1"/>
  <c r="H283" i="14"/>
  <c r="F331" i="16" s="1"/>
  <c r="K283" i="14"/>
  <c r="I331" i="16" s="1"/>
  <c r="G283" i="14"/>
  <c r="E331" i="16" s="1"/>
  <c r="J283" i="14"/>
  <c r="H331" i="16" s="1"/>
  <c r="M297" i="14"/>
  <c r="I297" i="14"/>
  <c r="G345" i="16" s="1"/>
  <c r="J297" i="14"/>
  <c r="H345" i="16" s="1"/>
  <c r="H297" i="14"/>
  <c r="F345" i="16" s="1"/>
  <c r="L297" i="14"/>
  <c r="J345" i="16" s="1"/>
  <c r="G297" i="14"/>
  <c r="E345" i="16" s="1"/>
  <c r="K297" i="14"/>
  <c r="I345" i="16" s="1"/>
  <c r="M313" i="14"/>
  <c r="I313" i="14"/>
  <c r="G363" i="16" s="1"/>
  <c r="J313" i="14"/>
  <c r="H363" i="16" s="1"/>
  <c r="H313" i="14"/>
  <c r="F363" i="16" s="1"/>
  <c r="L313" i="14"/>
  <c r="J363" i="16" s="1"/>
  <c r="G313" i="14"/>
  <c r="E363" i="16" s="1"/>
  <c r="K313" i="14"/>
  <c r="I363" i="16" s="1"/>
  <c r="L192" i="14"/>
  <c r="J227" i="16" s="1"/>
  <c r="H192" i="14"/>
  <c r="F227" i="16" s="1"/>
  <c r="J192" i="14"/>
  <c r="H227" i="16" s="1"/>
  <c r="M192" i="14"/>
  <c r="K192" i="14"/>
  <c r="I227" i="16" s="1"/>
  <c r="I192" i="14"/>
  <c r="G227" i="16" s="1"/>
  <c r="G192" i="14"/>
  <c r="E227" i="16" s="1"/>
  <c r="L208" i="14"/>
  <c r="J249" i="16" s="1"/>
  <c r="H208" i="14"/>
  <c r="F249" i="16" s="1"/>
  <c r="K208" i="14"/>
  <c r="I249" i="16" s="1"/>
  <c r="G208" i="14"/>
  <c r="E249" i="16" s="1"/>
  <c r="J208" i="14"/>
  <c r="H249" i="16" s="1"/>
  <c r="M208" i="14"/>
  <c r="I208" i="14"/>
  <c r="G249" i="16" s="1"/>
  <c r="L224" i="14"/>
  <c r="J265" i="16" s="1"/>
  <c r="H224" i="14"/>
  <c r="F265" i="16" s="1"/>
  <c r="K224" i="14"/>
  <c r="I265" i="16" s="1"/>
  <c r="G224" i="14"/>
  <c r="E265" i="16" s="1"/>
  <c r="J224" i="14"/>
  <c r="H265" i="16" s="1"/>
  <c r="M224" i="14"/>
  <c r="I224" i="14"/>
  <c r="G265" i="16" s="1"/>
  <c r="L240" i="14"/>
  <c r="J281" i="16" s="1"/>
  <c r="H240" i="14"/>
  <c r="F281" i="16" s="1"/>
  <c r="K240" i="14"/>
  <c r="I281" i="16" s="1"/>
  <c r="G240" i="14"/>
  <c r="E281" i="16" s="1"/>
  <c r="J240" i="14"/>
  <c r="H281" i="16" s="1"/>
  <c r="M240" i="14"/>
  <c r="I240" i="14"/>
  <c r="G281" i="16" s="1"/>
  <c r="L256" i="14"/>
  <c r="J299" i="16" s="1"/>
  <c r="H256" i="14"/>
  <c r="F299" i="16" s="1"/>
  <c r="K256" i="14"/>
  <c r="I299" i="16" s="1"/>
  <c r="G256" i="14"/>
  <c r="E299" i="16" s="1"/>
  <c r="J256" i="14"/>
  <c r="H299" i="16" s="1"/>
  <c r="M256" i="14"/>
  <c r="I256" i="14"/>
  <c r="G299" i="16" s="1"/>
  <c r="L272" i="14"/>
  <c r="J318" i="16" s="1"/>
  <c r="H272" i="14"/>
  <c r="F318" i="16" s="1"/>
  <c r="K272" i="14"/>
  <c r="I318" i="16" s="1"/>
  <c r="G272" i="14"/>
  <c r="E318" i="16" s="1"/>
  <c r="J272" i="14"/>
  <c r="H318" i="16" s="1"/>
  <c r="M272" i="14"/>
  <c r="I272" i="14"/>
  <c r="G318" i="16" s="1"/>
  <c r="L288" i="14"/>
  <c r="J336" i="16" s="1"/>
  <c r="H288" i="14"/>
  <c r="F336" i="16" s="1"/>
  <c r="K288" i="14"/>
  <c r="I336" i="16" s="1"/>
  <c r="G288" i="14"/>
  <c r="E336" i="16" s="1"/>
  <c r="J288" i="14"/>
  <c r="H336" i="16" s="1"/>
  <c r="M288" i="14"/>
  <c r="I288" i="14"/>
  <c r="G336" i="16" s="1"/>
  <c r="L310" i="14"/>
  <c r="J360" i="16" s="1"/>
  <c r="H310" i="14"/>
  <c r="F360" i="16" s="1"/>
  <c r="I310" i="14"/>
  <c r="G360" i="16" s="1"/>
  <c r="M310" i="14"/>
  <c r="G310" i="14"/>
  <c r="E360" i="16" s="1"/>
  <c r="K310" i="14"/>
  <c r="I360" i="16" s="1"/>
  <c r="J310" i="14"/>
  <c r="H360" i="16" s="1"/>
  <c r="K197" i="14"/>
  <c r="I232" i="16" s="1"/>
  <c r="G197" i="14"/>
  <c r="E232" i="16" s="1"/>
  <c r="J197" i="14"/>
  <c r="H232" i="16" s="1"/>
  <c r="M197" i="14"/>
  <c r="I197" i="14"/>
  <c r="G232" i="16" s="1"/>
  <c r="L197" i="14"/>
  <c r="J232" i="16" s="1"/>
  <c r="H197" i="14"/>
  <c r="F232" i="16" s="1"/>
  <c r="K213" i="14"/>
  <c r="I254" i="16" s="1"/>
  <c r="G213" i="14"/>
  <c r="E254" i="16" s="1"/>
  <c r="J213" i="14"/>
  <c r="H254" i="16" s="1"/>
  <c r="M213" i="14"/>
  <c r="I213" i="14"/>
  <c r="G254" i="16" s="1"/>
  <c r="L213" i="14"/>
  <c r="J254" i="16" s="1"/>
  <c r="H213" i="14"/>
  <c r="F254" i="16" s="1"/>
  <c r="K229" i="14"/>
  <c r="I270" i="16" s="1"/>
  <c r="G229" i="14"/>
  <c r="E270" i="16" s="1"/>
  <c r="J229" i="14"/>
  <c r="H270" i="16" s="1"/>
  <c r="M229" i="14"/>
  <c r="I229" i="14"/>
  <c r="G270" i="16" s="1"/>
  <c r="L229" i="14"/>
  <c r="J270" i="16" s="1"/>
  <c r="H229" i="14"/>
  <c r="F270" i="16" s="1"/>
  <c r="K245" i="14"/>
  <c r="I287" i="16" s="1"/>
  <c r="G245" i="14"/>
  <c r="E287" i="16" s="1"/>
  <c r="J245" i="14"/>
  <c r="H287" i="16" s="1"/>
  <c r="M245" i="14"/>
  <c r="I245" i="14"/>
  <c r="G287" i="16" s="1"/>
  <c r="L245" i="14"/>
  <c r="J287" i="16" s="1"/>
  <c r="H245" i="14"/>
  <c r="F287" i="16" s="1"/>
  <c r="K261" i="14"/>
  <c r="I305" i="16" s="1"/>
  <c r="G261" i="14"/>
  <c r="E305" i="16" s="1"/>
  <c r="J261" i="14"/>
  <c r="H305" i="16" s="1"/>
  <c r="M261" i="14"/>
  <c r="I261" i="14"/>
  <c r="G305" i="16" s="1"/>
  <c r="L261" i="14"/>
  <c r="J305" i="16" s="1"/>
  <c r="H261" i="14"/>
  <c r="F305" i="16" s="1"/>
  <c r="K277" i="14"/>
  <c r="I324" i="16" s="1"/>
  <c r="G277" i="14"/>
  <c r="E324" i="16" s="1"/>
  <c r="J277" i="14"/>
  <c r="H324" i="16" s="1"/>
  <c r="M277" i="14"/>
  <c r="I277" i="14"/>
  <c r="G324" i="16" s="1"/>
  <c r="L277" i="14"/>
  <c r="J324" i="16" s="1"/>
  <c r="H277" i="14"/>
  <c r="F324" i="16" s="1"/>
  <c r="K293" i="14"/>
  <c r="I341" i="16" s="1"/>
  <c r="G293" i="14"/>
  <c r="E341" i="16" s="1"/>
  <c r="J293" i="14"/>
  <c r="H341" i="16" s="1"/>
  <c r="M293" i="14"/>
  <c r="I293" i="14"/>
  <c r="G341" i="16" s="1"/>
  <c r="L293" i="14"/>
  <c r="J341" i="16" s="1"/>
  <c r="H293" i="14"/>
  <c r="F341" i="16" s="1"/>
  <c r="M309" i="14"/>
  <c r="I309" i="14"/>
  <c r="G359" i="16" s="1"/>
  <c r="L309" i="14"/>
  <c r="J359" i="16" s="1"/>
  <c r="G309" i="14"/>
  <c r="E359" i="16" s="1"/>
  <c r="K309" i="14"/>
  <c r="I359" i="16" s="1"/>
  <c r="J309" i="14"/>
  <c r="H359" i="16" s="1"/>
  <c r="H309" i="14"/>
  <c r="F359" i="16" s="1"/>
  <c r="K337" i="14"/>
  <c r="I391" i="16" s="1"/>
  <c r="G337" i="14"/>
  <c r="E391" i="16" s="1"/>
  <c r="J337" i="14"/>
  <c r="H391" i="16" s="1"/>
  <c r="H337" i="14"/>
  <c r="F391" i="16" s="1"/>
  <c r="M337" i="14"/>
  <c r="L337" i="14"/>
  <c r="J391" i="16" s="1"/>
  <c r="I337" i="14"/>
  <c r="G391" i="16" s="1"/>
  <c r="J202" i="14"/>
  <c r="H240" i="16" s="1"/>
  <c r="M202" i="14"/>
  <c r="I202" i="14"/>
  <c r="G240" i="16" s="1"/>
  <c r="L202" i="14"/>
  <c r="J240" i="16" s="1"/>
  <c r="H202" i="14"/>
  <c r="F240" i="16" s="1"/>
  <c r="K202" i="14"/>
  <c r="I240" i="16" s="1"/>
  <c r="G202" i="14"/>
  <c r="E240" i="16" s="1"/>
  <c r="J218" i="14"/>
  <c r="H259" i="16" s="1"/>
  <c r="M218" i="14"/>
  <c r="I218" i="14"/>
  <c r="G259" i="16" s="1"/>
  <c r="L218" i="14"/>
  <c r="J259" i="16" s="1"/>
  <c r="H218" i="14"/>
  <c r="F259" i="16" s="1"/>
  <c r="K218" i="14"/>
  <c r="I259" i="16" s="1"/>
  <c r="G218" i="14"/>
  <c r="E259" i="16" s="1"/>
  <c r="J234" i="14"/>
  <c r="H275" i="16" s="1"/>
  <c r="M234" i="14"/>
  <c r="I234" i="14"/>
  <c r="G275" i="16" s="1"/>
  <c r="L234" i="14"/>
  <c r="J275" i="16" s="1"/>
  <c r="H234" i="14"/>
  <c r="F275" i="16" s="1"/>
  <c r="K234" i="14"/>
  <c r="I275" i="16" s="1"/>
  <c r="G234" i="14"/>
  <c r="E275" i="16" s="1"/>
  <c r="J250" i="14"/>
  <c r="H293" i="16" s="1"/>
  <c r="M250" i="14"/>
  <c r="I250" i="14"/>
  <c r="G293" i="16" s="1"/>
  <c r="L250" i="14"/>
  <c r="J293" i="16" s="1"/>
  <c r="H250" i="14"/>
  <c r="F293" i="16" s="1"/>
  <c r="K250" i="14"/>
  <c r="I293" i="16" s="1"/>
  <c r="G250" i="14"/>
  <c r="E293" i="16" s="1"/>
  <c r="J266" i="14"/>
  <c r="H310" i="16" s="1"/>
  <c r="M266" i="14"/>
  <c r="I266" i="14"/>
  <c r="G310" i="16" s="1"/>
  <c r="L266" i="14"/>
  <c r="J310" i="16" s="1"/>
  <c r="H266" i="14"/>
  <c r="F310" i="16" s="1"/>
  <c r="K266" i="14"/>
  <c r="I310" i="16" s="1"/>
  <c r="G266" i="14"/>
  <c r="E310" i="16" s="1"/>
  <c r="J282" i="14"/>
  <c r="H330" i="16" s="1"/>
  <c r="M282" i="14"/>
  <c r="I282" i="14"/>
  <c r="G330" i="16" s="1"/>
  <c r="L282" i="14"/>
  <c r="J330" i="16" s="1"/>
  <c r="H282" i="14"/>
  <c r="F330" i="16" s="1"/>
  <c r="K282" i="14"/>
  <c r="I330" i="16" s="1"/>
  <c r="G282" i="14"/>
  <c r="E330" i="16" s="1"/>
  <c r="L298" i="14"/>
  <c r="J346" i="16" s="1"/>
  <c r="H298" i="14"/>
  <c r="F346" i="16" s="1"/>
  <c r="K298" i="14"/>
  <c r="I346" i="16" s="1"/>
  <c r="J298" i="14"/>
  <c r="H346" i="16" s="1"/>
  <c r="I298" i="14"/>
  <c r="G346" i="16" s="1"/>
  <c r="M298" i="14"/>
  <c r="G298" i="14"/>
  <c r="E346" i="16" s="1"/>
  <c r="L320" i="14"/>
  <c r="J371" i="16" s="1"/>
  <c r="H320" i="14"/>
  <c r="F371" i="16" s="1"/>
  <c r="I320" i="14"/>
  <c r="G371" i="16" s="1"/>
  <c r="M320" i="14"/>
  <c r="K320" i="14"/>
  <c r="I371" i="16" s="1"/>
  <c r="J320" i="14"/>
  <c r="H371" i="16" s="1"/>
  <c r="G320" i="14"/>
  <c r="E371" i="16" s="1"/>
  <c r="J300" i="14"/>
  <c r="H349" i="16" s="1"/>
  <c r="K300" i="14"/>
  <c r="I349" i="16" s="1"/>
  <c r="I300" i="14"/>
  <c r="G349" i="16" s="1"/>
  <c r="M300" i="14"/>
  <c r="H300" i="14"/>
  <c r="F349" i="16" s="1"/>
  <c r="L300" i="14"/>
  <c r="J349" i="16" s="1"/>
  <c r="G300" i="14"/>
  <c r="E349" i="16" s="1"/>
  <c r="L316" i="14"/>
  <c r="J366" i="16" s="1"/>
  <c r="H316" i="14"/>
  <c r="F366" i="16" s="1"/>
  <c r="K316" i="14"/>
  <c r="I366" i="16" s="1"/>
  <c r="M316" i="14"/>
  <c r="J316" i="14"/>
  <c r="H366" i="16" s="1"/>
  <c r="I316" i="14"/>
  <c r="G366" i="16" s="1"/>
  <c r="G316" i="14"/>
  <c r="E366" i="16" s="1"/>
  <c r="J322" i="14"/>
  <c r="H375" i="16" s="1"/>
  <c r="M322" i="14"/>
  <c r="H322" i="14"/>
  <c r="F375" i="16" s="1"/>
  <c r="K322" i="14"/>
  <c r="I375" i="16" s="1"/>
  <c r="I322" i="14"/>
  <c r="G375" i="16" s="1"/>
  <c r="G322" i="14"/>
  <c r="E375" i="16" s="1"/>
  <c r="L322" i="14"/>
  <c r="J375" i="16" s="1"/>
  <c r="D332" i="20"/>
  <c r="R5" i="20"/>
  <c r="R332" i="20" s="1"/>
  <c r="L334" i="21"/>
  <c r="AR7" i="21"/>
  <c r="AM263" i="14" s="1"/>
  <c r="M334" i="21"/>
  <c r="AS7" i="21"/>
  <c r="AN263" i="14" s="1"/>
  <c r="J334" i="21"/>
  <c r="AP7" i="21"/>
  <c r="AK263" i="14" s="1"/>
  <c r="G334" i="21"/>
  <c r="AM7" i="21"/>
  <c r="AM336" i="21" s="1"/>
  <c r="J200" i="26" s="1"/>
  <c r="M27" i="14"/>
  <c r="I27" i="14"/>
  <c r="L27" i="14"/>
  <c r="H27" i="14"/>
  <c r="K27" i="14"/>
  <c r="G27" i="14"/>
  <c r="J27" i="14"/>
  <c r="E371" i="14"/>
  <c r="M43" i="14"/>
  <c r="I43" i="14"/>
  <c r="G43" i="16" s="1"/>
  <c r="L43" i="14"/>
  <c r="J43" i="16" s="1"/>
  <c r="H43" i="14"/>
  <c r="F43" i="16" s="1"/>
  <c r="K43" i="14"/>
  <c r="I43" i="16" s="1"/>
  <c r="G43" i="14"/>
  <c r="E43" i="16" s="1"/>
  <c r="J43" i="14"/>
  <c r="H43" i="16" s="1"/>
  <c r="M59" i="14"/>
  <c r="I59" i="14"/>
  <c r="G63" i="16" s="1"/>
  <c r="L59" i="14"/>
  <c r="J63" i="16" s="1"/>
  <c r="H59" i="14"/>
  <c r="F63" i="16" s="1"/>
  <c r="K59" i="14"/>
  <c r="I63" i="16" s="1"/>
  <c r="G59" i="14"/>
  <c r="E63" i="16" s="1"/>
  <c r="J59" i="14"/>
  <c r="H63" i="16" s="1"/>
  <c r="M75" i="14"/>
  <c r="I75" i="14"/>
  <c r="L75" i="14"/>
  <c r="H75" i="14"/>
  <c r="K75" i="14"/>
  <c r="G75" i="14"/>
  <c r="J75" i="14"/>
  <c r="E361" i="14"/>
  <c r="M91" i="14"/>
  <c r="I91" i="14"/>
  <c r="G104" i="16" s="1"/>
  <c r="L91" i="14"/>
  <c r="J104" i="16" s="1"/>
  <c r="H91" i="14"/>
  <c r="F104" i="16" s="1"/>
  <c r="K91" i="14"/>
  <c r="I104" i="16" s="1"/>
  <c r="G91" i="14"/>
  <c r="E104" i="16" s="1"/>
  <c r="J91" i="14"/>
  <c r="H104" i="16" s="1"/>
  <c r="M107" i="14"/>
  <c r="I107" i="14"/>
  <c r="G123" i="16" s="1"/>
  <c r="L107" i="14"/>
  <c r="J123" i="16" s="1"/>
  <c r="H107" i="14"/>
  <c r="F123" i="16" s="1"/>
  <c r="K107" i="14"/>
  <c r="I123" i="16" s="1"/>
  <c r="G107" i="14"/>
  <c r="E123" i="16" s="1"/>
  <c r="J107" i="14"/>
  <c r="H123" i="16" s="1"/>
  <c r="M123" i="14"/>
  <c r="I123" i="14"/>
  <c r="G144" i="16" s="1"/>
  <c r="L123" i="14"/>
  <c r="J144" i="16" s="1"/>
  <c r="H123" i="14"/>
  <c r="F144" i="16" s="1"/>
  <c r="K123" i="14"/>
  <c r="I144" i="16" s="1"/>
  <c r="G123" i="14"/>
  <c r="E144" i="16" s="1"/>
  <c r="J123" i="14"/>
  <c r="H144" i="16" s="1"/>
  <c r="M139" i="14"/>
  <c r="I139" i="14"/>
  <c r="G164" i="16" s="1"/>
  <c r="L139" i="14"/>
  <c r="J164" i="16" s="1"/>
  <c r="H139" i="14"/>
  <c r="F164" i="16" s="1"/>
  <c r="K139" i="14"/>
  <c r="I164" i="16" s="1"/>
  <c r="G139" i="14"/>
  <c r="E164" i="16" s="1"/>
  <c r="J139" i="14"/>
  <c r="H164" i="16" s="1"/>
  <c r="M155" i="14"/>
  <c r="I155" i="14"/>
  <c r="G183" i="16" s="1"/>
  <c r="L155" i="14"/>
  <c r="J183" i="16" s="1"/>
  <c r="H155" i="14"/>
  <c r="F183" i="16" s="1"/>
  <c r="K155" i="14"/>
  <c r="I183" i="16" s="1"/>
  <c r="G155" i="14"/>
  <c r="E183" i="16" s="1"/>
  <c r="J155" i="14"/>
  <c r="H183" i="16" s="1"/>
  <c r="M171" i="14"/>
  <c r="I171" i="14"/>
  <c r="G204" i="16" s="1"/>
  <c r="L171" i="14"/>
  <c r="J204" i="16" s="1"/>
  <c r="H171" i="14"/>
  <c r="F204" i="16" s="1"/>
  <c r="K171" i="14"/>
  <c r="I204" i="16" s="1"/>
  <c r="G171" i="14"/>
  <c r="E204" i="16" s="1"/>
  <c r="J171" i="14"/>
  <c r="H204" i="16" s="1"/>
  <c r="M187" i="14"/>
  <c r="I187" i="14"/>
  <c r="G221" i="16" s="1"/>
  <c r="L187" i="14"/>
  <c r="J221" i="16" s="1"/>
  <c r="H187" i="14"/>
  <c r="F221" i="16" s="1"/>
  <c r="K187" i="14"/>
  <c r="I221" i="16" s="1"/>
  <c r="G187" i="14"/>
  <c r="E221" i="16" s="1"/>
  <c r="J187" i="14"/>
  <c r="H221" i="16" s="1"/>
  <c r="M195" i="14"/>
  <c r="I195" i="14"/>
  <c r="G230" i="16" s="1"/>
  <c r="K195" i="14"/>
  <c r="I230" i="16" s="1"/>
  <c r="G195" i="14"/>
  <c r="E230" i="16" s="1"/>
  <c r="L195" i="14"/>
  <c r="J230" i="16" s="1"/>
  <c r="J195" i="14"/>
  <c r="H230" i="16" s="1"/>
  <c r="H195" i="14"/>
  <c r="F230" i="16" s="1"/>
  <c r="L20" i="14"/>
  <c r="H20" i="14"/>
  <c r="G20" i="14"/>
  <c r="J20" i="14"/>
  <c r="M20" i="14"/>
  <c r="E370" i="14"/>
  <c r="L36" i="14"/>
  <c r="H36" i="14"/>
  <c r="K36" i="14"/>
  <c r="G36" i="14"/>
  <c r="J36" i="14"/>
  <c r="M36" i="14"/>
  <c r="I36" i="14"/>
  <c r="E358" i="14"/>
  <c r="L52" i="14"/>
  <c r="J54" i="16" s="1"/>
  <c r="H52" i="14"/>
  <c r="F54" i="16" s="1"/>
  <c r="K52" i="14"/>
  <c r="I54" i="16" s="1"/>
  <c r="G52" i="14"/>
  <c r="E54" i="16" s="1"/>
  <c r="J52" i="14"/>
  <c r="H54" i="16" s="1"/>
  <c r="M52" i="14"/>
  <c r="I52" i="14"/>
  <c r="G54" i="16" s="1"/>
  <c r="L68" i="14"/>
  <c r="J73" i="16" s="1"/>
  <c r="H68" i="14"/>
  <c r="F73" i="16" s="1"/>
  <c r="K68" i="14"/>
  <c r="I73" i="16" s="1"/>
  <c r="G68" i="14"/>
  <c r="E73" i="16" s="1"/>
  <c r="J68" i="14"/>
  <c r="H73" i="16" s="1"/>
  <c r="M68" i="14"/>
  <c r="I68" i="14"/>
  <c r="G73" i="16" s="1"/>
  <c r="L84" i="14"/>
  <c r="J91" i="16" s="1"/>
  <c r="H84" i="14"/>
  <c r="F91" i="16" s="1"/>
  <c r="K84" i="14"/>
  <c r="I91" i="16" s="1"/>
  <c r="G84" i="14"/>
  <c r="E91" i="16" s="1"/>
  <c r="J84" i="14"/>
  <c r="H91" i="16" s="1"/>
  <c r="M84" i="14"/>
  <c r="I84" i="14"/>
  <c r="G91" i="16" s="1"/>
  <c r="L100" i="14"/>
  <c r="H100" i="14"/>
  <c r="K100" i="14"/>
  <c r="G100" i="14"/>
  <c r="J100" i="14"/>
  <c r="M100" i="14"/>
  <c r="I100" i="14"/>
  <c r="E385" i="14"/>
  <c r="L116" i="14"/>
  <c r="H116" i="14"/>
  <c r="K116" i="14"/>
  <c r="G116" i="14"/>
  <c r="J116" i="14"/>
  <c r="M116" i="14"/>
  <c r="I116" i="14"/>
  <c r="E395" i="14"/>
  <c r="L132" i="14"/>
  <c r="J155" i="16" s="1"/>
  <c r="H132" i="14"/>
  <c r="F155" i="16" s="1"/>
  <c r="K132" i="14"/>
  <c r="I155" i="16" s="1"/>
  <c r="G132" i="14"/>
  <c r="E155" i="16" s="1"/>
  <c r="J132" i="14"/>
  <c r="H155" i="16" s="1"/>
  <c r="M132" i="14"/>
  <c r="I132" i="14"/>
  <c r="G155" i="16" s="1"/>
  <c r="L148" i="14"/>
  <c r="J174" i="16" s="1"/>
  <c r="H148" i="14"/>
  <c r="F174" i="16" s="1"/>
  <c r="K148" i="14"/>
  <c r="I174" i="16" s="1"/>
  <c r="G148" i="14"/>
  <c r="E174" i="16" s="1"/>
  <c r="J148" i="14"/>
  <c r="H174" i="16" s="1"/>
  <c r="M148" i="14"/>
  <c r="I148" i="14"/>
  <c r="G174" i="16" s="1"/>
  <c r="L164" i="14"/>
  <c r="J196" i="16" s="1"/>
  <c r="H164" i="14"/>
  <c r="F196" i="16" s="1"/>
  <c r="K164" i="14"/>
  <c r="I196" i="16" s="1"/>
  <c r="G164" i="14"/>
  <c r="E196" i="16" s="1"/>
  <c r="J164" i="14"/>
  <c r="H196" i="16" s="1"/>
  <c r="M164" i="14"/>
  <c r="I164" i="14"/>
  <c r="G196" i="16" s="1"/>
  <c r="L180" i="14"/>
  <c r="J214" i="16" s="1"/>
  <c r="H180" i="14"/>
  <c r="F214" i="16" s="1"/>
  <c r="K180" i="14"/>
  <c r="I214" i="16" s="1"/>
  <c r="G180" i="14"/>
  <c r="E214" i="16" s="1"/>
  <c r="J180" i="14"/>
  <c r="H214" i="16" s="1"/>
  <c r="M180" i="14"/>
  <c r="I180" i="14"/>
  <c r="G214" i="16" s="1"/>
  <c r="K17" i="14"/>
  <c r="G17" i="14"/>
  <c r="J17" i="14"/>
  <c r="M17" i="14"/>
  <c r="I17" i="14"/>
  <c r="L17" i="14"/>
  <c r="H17" i="14"/>
  <c r="E355" i="14"/>
  <c r="E386" i="14"/>
  <c r="K33" i="14"/>
  <c r="I33" i="16" s="1"/>
  <c r="G33" i="14"/>
  <c r="E33" i="16" s="1"/>
  <c r="J33" i="14"/>
  <c r="H33" i="16" s="1"/>
  <c r="M33" i="14"/>
  <c r="I33" i="14"/>
  <c r="G33" i="16" s="1"/>
  <c r="L33" i="14"/>
  <c r="J33" i="16" s="1"/>
  <c r="H33" i="14"/>
  <c r="F33" i="16" s="1"/>
  <c r="K49" i="14"/>
  <c r="G49" i="14"/>
  <c r="J49" i="14"/>
  <c r="M49" i="14"/>
  <c r="I49" i="14"/>
  <c r="L49" i="14"/>
  <c r="H49" i="14"/>
  <c r="E354" i="14"/>
  <c r="K65" i="14"/>
  <c r="G65" i="14"/>
  <c r="J65" i="14"/>
  <c r="M65" i="14"/>
  <c r="I65" i="14"/>
  <c r="L65" i="14"/>
  <c r="H65" i="14"/>
  <c r="E376" i="14"/>
  <c r="K81" i="14"/>
  <c r="I87" i="16" s="1"/>
  <c r="G81" i="14"/>
  <c r="E87" i="16" s="1"/>
  <c r="J81" i="14"/>
  <c r="H87" i="16" s="1"/>
  <c r="M81" i="14"/>
  <c r="I81" i="14"/>
  <c r="G87" i="16" s="1"/>
  <c r="L81" i="14"/>
  <c r="J87" i="16" s="1"/>
  <c r="H81" i="14"/>
  <c r="F87" i="16" s="1"/>
  <c r="K97" i="14"/>
  <c r="I111" i="16" s="1"/>
  <c r="G97" i="14"/>
  <c r="E111" i="16" s="1"/>
  <c r="J97" i="14"/>
  <c r="H111" i="16" s="1"/>
  <c r="M97" i="14"/>
  <c r="I97" i="14"/>
  <c r="G111" i="16" s="1"/>
  <c r="L97" i="14"/>
  <c r="J111" i="16" s="1"/>
  <c r="H97" i="14"/>
  <c r="F111" i="16" s="1"/>
  <c r="K113" i="14"/>
  <c r="I131" i="16" s="1"/>
  <c r="G113" i="14"/>
  <c r="E131" i="16" s="1"/>
  <c r="J113" i="14"/>
  <c r="H131" i="16" s="1"/>
  <c r="M113" i="14"/>
  <c r="I113" i="14"/>
  <c r="G131" i="16" s="1"/>
  <c r="L113" i="14"/>
  <c r="J131" i="16" s="1"/>
  <c r="H113" i="14"/>
  <c r="F131" i="16" s="1"/>
  <c r="K129" i="14"/>
  <c r="I152" i="16" s="1"/>
  <c r="G129" i="14"/>
  <c r="E152" i="16" s="1"/>
  <c r="J129" i="14"/>
  <c r="H152" i="16" s="1"/>
  <c r="M129" i="14"/>
  <c r="I129" i="14"/>
  <c r="G152" i="16" s="1"/>
  <c r="L129" i="14"/>
  <c r="J152" i="16" s="1"/>
  <c r="H129" i="14"/>
  <c r="F152" i="16" s="1"/>
  <c r="K145" i="14"/>
  <c r="I171" i="16" s="1"/>
  <c r="G145" i="14"/>
  <c r="E171" i="16" s="1"/>
  <c r="J145" i="14"/>
  <c r="H171" i="16" s="1"/>
  <c r="M145" i="14"/>
  <c r="I145" i="14"/>
  <c r="G171" i="16" s="1"/>
  <c r="L145" i="14"/>
  <c r="J171" i="16" s="1"/>
  <c r="H145" i="14"/>
  <c r="F171" i="16" s="1"/>
  <c r="K161" i="14"/>
  <c r="I191" i="16" s="1"/>
  <c r="G161" i="14"/>
  <c r="E191" i="16" s="1"/>
  <c r="J161" i="14"/>
  <c r="H191" i="16" s="1"/>
  <c r="M161" i="14"/>
  <c r="I161" i="14"/>
  <c r="G191" i="16" s="1"/>
  <c r="L161" i="14"/>
  <c r="J191" i="16" s="1"/>
  <c r="H161" i="14"/>
  <c r="F191" i="16" s="1"/>
  <c r="K177" i="14"/>
  <c r="I211" i="16" s="1"/>
  <c r="G177" i="14"/>
  <c r="E211" i="16" s="1"/>
  <c r="J177" i="14"/>
  <c r="H211" i="16" s="1"/>
  <c r="M177" i="14"/>
  <c r="I177" i="14"/>
  <c r="G211" i="16" s="1"/>
  <c r="L177" i="14"/>
  <c r="J211" i="16" s="1"/>
  <c r="H177" i="14"/>
  <c r="F211" i="16" s="1"/>
  <c r="J18" i="14"/>
  <c r="M18" i="14"/>
  <c r="I18" i="14"/>
  <c r="L18" i="14"/>
  <c r="H18" i="14"/>
  <c r="K18" i="14"/>
  <c r="G18" i="14"/>
  <c r="E343" i="14"/>
  <c r="E374" i="14"/>
  <c r="J34" i="14"/>
  <c r="H34" i="16" s="1"/>
  <c r="M34" i="14"/>
  <c r="I34" i="14"/>
  <c r="G34" i="16" s="1"/>
  <c r="L34" i="14"/>
  <c r="J34" i="16" s="1"/>
  <c r="H34" i="14"/>
  <c r="F34" i="16" s="1"/>
  <c r="K34" i="14"/>
  <c r="I34" i="16" s="1"/>
  <c r="G34" i="14"/>
  <c r="E34" i="16" s="1"/>
  <c r="J50" i="14"/>
  <c r="H50" i="16" s="1"/>
  <c r="M50" i="14"/>
  <c r="I50" i="14"/>
  <c r="G50" i="16" s="1"/>
  <c r="L50" i="14"/>
  <c r="J50" i="16" s="1"/>
  <c r="H50" i="14"/>
  <c r="F50" i="16" s="1"/>
  <c r="K50" i="14"/>
  <c r="I50" i="16" s="1"/>
  <c r="G50" i="14"/>
  <c r="E50" i="16" s="1"/>
  <c r="J66" i="14"/>
  <c r="H71" i="16" s="1"/>
  <c r="M66" i="14"/>
  <c r="I66" i="14"/>
  <c r="G71" i="16" s="1"/>
  <c r="L66" i="14"/>
  <c r="J71" i="16" s="1"/>
  <c r="H66" i="14"/>
  <c r="F71" i="16" s="1"/>
  <c r="K66" i="14"/>
  <c r="I71" i="16" s="1"/>
  <c r="G66" i="14"/>
  <c r="E71" i="16" s="1"/>
  <c r="J82" i="14"/>
  <c r="H89" i="16" s="1"/>
  <c r="M82" i="14"/>
  <c r="I82" i="14"/>
  <c r="G89" i="16" s="1"/>
  <c r="L82" i="14"/>
  <c r="J89" i="16" s="1"/>
  <c r="H82" i="14"/>
  <c r="F89" i="16" s="1"/>
  <c r="K82" i="14"/>
  <c r="I89" i="16" s="1"/>
  <c r="G82" i="14"/>
  <c r="E89" i="16" s="1"/>
  <c r="J98" i="14"/>
  <c r="H112" i="16" s="1"/>
  <c r="M98" i="14"/>
  <c r="I98" i="14"/>
  <c r="G112" i="16" s="1"/>
  <c r="L98" i="14"/>
  <c r="J112" i="16" s="1"/>
  <c r="H98" i="14"/>
  <c r="F112" i="16" s="1"/>
  <c r="K98" i="14"/>
  <c r="I112" i="16" s="1"/>
  <c r="G98" i="14"/>
  <c r="E112" i="16" s="1"/>
  <c r="J114" i="14"/>
  <c r="H132" i="16" s="1"/>
  <c r="M114" i="14"/>
  <c r="I114" i="14"/>
  <c r="G132" i="16" s="1"/>
  <c r="L114" i="14"/>
  <c r="J132" i="16" s="1"/>
  <c r="H114" i="14"/>
  <c r="F132" i="16" s="1"/>
  <c r="K114" i="14"/>
  <c r="I132" i="16" s="1"/>
  <c r="G114" i="14"/>
  <c r="E132" i="16" s="1"/>
  <c r="J130" i="14"/>
  <c r="H153" i="16" s="1"/>
  <c r="M130" i="14"/>
  <c r="I130" i="14"/>
  <c r="G153" i="16" s="1"/>
  <c r="L130" i="14"/>
  <c r="J153" i="16" s="1"/>
  <c r="H130" i="14"/>
  <c r="F153" i="16" s="1"/>
  <c r="K130" i="14"/>
  <c r="I153" i="16" s="1"/>
  <c r="G130" i="14"/>
  <c r="E153" i="16" s="1"/>
  <c r="J146" i="14"/>
  <c r="H172" i="16" s="1"/>
  <c r="M146" i="14"/>
  <c r="I146" i="14"/>
  <c r="G172" i="16" s="1"/>
  <c r="L146" i="14"/>
  <c r="J172" i="16" s="1"/>
  <c r="H146" i="14"/>
  <c r="F172" i="16" s="1"/>
  <c r="K146" i="14"/>
  <c r="I172" i="16" s="1"/>
  <c r="G146" i="14"/>
  <c r="E172" i="16" s="1"/>
  <c r="J162" i="14"/>
  <c r="H194" i="16" s="1"/>
  <c r="M162" i="14"/>
  <c r="I162" i="14"/>
  <c r="G194" i="16" s="1"/>
  <c r="L162" i="14"/>
  <c r="J194" i="16" s="1"/>
  <c r="H162" i="14"/>
  <c r="F194" i="16" s="1"/>
  <c r="K162" i="14"/>
  <c r="I194" i="16" s="1"/>
  <c r="G162" i="14"/>
  <c r="E194" i="16" s="1"/>
  <c r="J178" i="14"/>
  <c r="H212" i="16" s="1"/>
  <c r="M178" i="14"/>
  <c r="I178" i="14"/>
  <c r="G212" i="16" s="1"/>
  <c r="L178" i="14"/>
  <c r="J212" i="16" s="1"/>
  <c r="H178" i="14"/>
  <c r="F212" i="16" s="1"/>
  <c r="K178" i="14"/>
  <c r="I212" i="16" s="1"/>
  <c r="G178" i="14"/>
  <c r="E212" i="16" s="1"/>
  <c r="M207" i="14"/>
  <c r="I207" i="14"/>
  <c r="G247" i="16" s="1"/>
  <c r="L207" i="14"/>
  <c r="J247" i="16" s="1"/>
  <c r="H207" i="14"/>
  <c r="F247" i="16" s="1"/>
  <c r="K207" i="14"/>
  <c r="I247" i="16" s="1"/>
  <c r="G207" i="14"/>
  <c r="E247" i="16" s="1"/>
  <c r="J207" i="14"/>
  <c r="H247" i="16" s="1"/>
  <c r="M223" i="14"/>
  <c r="I223" i="14"/>
  <c r="G264" i="16" s="1"/>
  <c r="L223" i="14"/>
  <c r="J264" i="16" s="1"/>
  <c r="H223" i="14"/>
  <c r="F264" i="16" s="1"/>
  <c r="K223" i="14"/>
  <c r="I264" i="16" s="1"/>
  <c r="G223" i="14"/>
  <c r="E264" i="16" s="1"/>
  <c r="J223" i="14"/>
  <c r="H264" i="16" s="1"/>
  <c r="M239" i="14"/>
  <c r="I239" i="14"/>
  <c r="G280" i="16" s="1"/>
  <c r="L239" i="14"/>
  <c r="J280" i="16" s="1"/>
  <c r="H239" i="14"/>
  <c r="F280" i="16" s="1"/>
  <c r="K239" i="14"/>
  <c r="I280" i="16" s="1"/>
  <c r="G239" i="14"/>
  <c r="E280" i="16" s="1"/>
  <c r="J239" i="14"/>
  <c r="H280" i="16" s="1"/>
  <c r="M255" i="14"/>
  <c r="I255" i="14"/>
  <c r="G298" i="16" s="1"/>
  <c r="L255" i="14"/>
  <c r="J298" i="16" s="1"/>
  <c r="H255" i="14"/>
  <c r="F298" i="16" s="1"/>
  <c r="K255" i="14"/>
  <c r="I298" i="16" s="1"/>
  <c r="G255" i="14"/>
  <c r="E298" i="16" s="1"/>
  <c r="J255" i="14"/>
  <c r="H298" i="16" s="1"/>
  <c r="M271" i="14"/>
  <c r="I271" i="14"/>
  <c r="G317" i="16" s="1"/>
  <c r="L271" i="14"/>
  <c r="J317" i="16" s="1"/>
  <c r="H271" i="14"/>
  <c r="F317" i="16" s="1"/>
  <c r="K271" i="14"/>
  <c r="I317" i="16" s="1"/>
  <c r="G271" i="14"/>
  <c r="E317" i="16" s="1"/>
  <c r="J271" i="14"/>
  <c r="H317" i="16" s="1"/>
  <c r="M287" i="14"/>
  <c r="I287" i="14"/>
  <c r="G335" i="16" s="1"/>
  <c r="L287" i="14"/>
  <c r="J335" i="16" s="1"/>
  <c r="H287" i="14"/>
  <c r="F335" i="16" s="1"/>
  <c r="K287" i="14"/>
  <c r="I335" i="16" s="1"/>
  <c r="G287" i="14"/>
  <c r="E335" i="16" s="1"/>
  <c r="J287" i="14"/>
  <c r="H335" i="16" s="1"/>
  <c r="K303" i="14"/>
  <c r="I352" i="16" s="1"/>
  <c r="G303" i="14"/>
  <c r="E352" i="16" s="1"/>
  <c r="J303" i="14"/>
  <c r="H352" i="16" s="1"/>
  <c r="I303" i="14"/>
  <c r="G352" i="16" s="1"/>
  <c r="M303" i="14"/>
  <c r="H303" i="14"/>
  <c r="F352" i="16" s="1"/>
  <c r="L303" i="14"/>
  <c r="J352" i="16" s="1"/>
  <c r="M319" i="14"/>
  <c r="I319" i="14"/>
  <c r="G370" i="16" s="1"/>
  <c r="L319" i="14"/>
  <c r="J370" i="16" s="1"/>
  <c r="G319" i="14"/>
  <c r="E370" i="16" s="1"/>
  <c r="K319" i="14"/>
  <c r="I370" i="16" s="1"/>
  <c r="J319" i="14"/>
  <c r="H370" i="16" s="1"/>
  <c r="H319" i="14"/>
  <c r="F370" i="16" s="1"/>
  <c r="L196" i="14"/>
  <c r="J231" i="16" s="1"/>
  <c r="H196" i="14"/>
  <c r="F231" i="16" s="1"/>
  <c r="J196" i="14"/>
  <c r="H231" i="16" s="1"/>
  <c r="M196" i="14"/>
  <c r="K196" i="14"/>
  <c r="I231" i="16" s="1"/>
  <c r="I196" i="14"/>
  <c r="G231" i="16" s="1"/>
  <c r="G196" i="14"/>
  <c r="E231" i="16" s="1"/>
  <c r="L212" i="14"/>
  <c r="J253" i="16" s="1"/>
  <c r="H212" i="14"/>
  <c r="F253" i="16" s="1"/>
  <c r="K212" i="14"/>
  <c r="I253" i="16" s="1"/>
  <c r="G212" i="14"/>
  <c r="E253" i="16" s="1"/>
  <c r="J212" i="14"/>
  <c r="H253" i="16" s="1"/>
  <c r="M212" i="14"/>
  <c r="I212" i="14"/>
  <c r="G253" i="16" s="1"/>
  <c r="L228" i="14"/>
  <c r="J269" i="16" s="1"/>
  <c r="H228" i="14"/>
  <c r="F269" i="16" s="1"/>
  <c r="K228" i="14"/>
  <c r="I269" i="16" s="1"/>
  <c r="G228" i="14"/>
  <c r="E269" i="16" s="1"/>
  <c r="J228" i="14"/>
  <c r="H269" i="16" s="1"/>
  <c r="M228" i="14"/>
  <c r="I228" i="14"/>
  <c r="G269" i="16" s="1"/>
  <c r="L244" i="14"/>
  <c r="J286" i="16" s="1"/>
  <c r="H244" i="14"/>
  <c r="F286" i="16" s="1"/>
  <c r="K244" i="14"/>
  <c r="I286" i="16" s="1"/>
  <c r="G244" i="14"/>
  <c r="E286" i="16" s="1"/>
  <c r="J244" i="14"/>
  <c r="H286" i="16" s="1"/>
  <c r="M244" i="14"/>
  <c r="I244" i="14"/>
  <c r="G286" i="16" s="1"/>
  <c r="L260" i="14"/>
  <c r="J303" i="16" s="1"/>
  <c r="H260" i="14"/>
  <c r="F303" i="16" s="1"/>
  <c r="K260" i="14"/>
  <c r="I303" i="16" s="1"/>
  <c r="G260" i="14"/>
  <c r="E303" i="16" s="1"/>
  <c r="J260" i="14"/>
  <c r="H303" i="16" s="1"/>
  <c r="M260" i="14"/>
  <c r="I260" i="14"/>
  <c r="G303" i="16" s="1"/>
  <c r="L276" i="14"/>
  <c r="J323" i="16" s="1"/>
  <c r="H276" i="14"/>
  <c r="F323" i="16" s="1"/>
  <c r="K276" i="14"/>
  <c r="I323" i="16" s="1"/>
  <c r="G276" i="14"/>
  <c r="E323" i="16" s="1"/>
  <c r="J276" i="14"/>
  <c r="H323" i="16" s="1"/>
  <c r="M276" i="14"/>
  <c r="I276" i="14"/>
  <c r="G323" i="16" s="1"/>
  <c r="L292" i="14"/>
  <c r="J340" i="16" s="1"/>
  <c r="H292" i="14"/>
  <c r="F340" i="16" s="1"/>
  <c r="K292" i="14"/>
  <c r="I340" i="16" s="1"/>
  <c r="G292" i="14"/>
  <c r="E340" i="16" s="1"/>
  <c r="J292" i="14"/>
  <c r="H340" i="16" s="1"/>
  <c r="M292" i="14"/>
  <c r="I292" i="14"/>
  <c r="G340" i="16" s="1"/>
  <c r="K325" i="14"/>
  <c r="I378" i="16" s="1"/>
  <c r="G325" i="14"/>
  <c r="E378" i="16" s="1"/>
  <c r="M325" i="14"/>
  <c r="H325" i="14"/>
  <c r="F378" i="16" s="1"/>
  <c r="J325" i="14"/>
  <c r="H378" i="16" s="1"/>
  <c r="I325" i="14"/>
  <c r="G378" i="16" s="1"/>
  <c r="L325" i="14"/>
  <c r="J378" i="16" s="1"/>
  <c r="K201" i="14"/>
  <c r="I239" i="16" s="1"/>
  <c r="G201" i="14"/>
  <c r="E239" i="16" s="1"/>
  <c r="J201" i="14"/>
  <c r="H239" i="16" s="1"/>
  <c r="M201" i="14"/>
  <c r="I201" i="14"/>
  <c r="G239" i="16" s="1"/>
  <c r="H201" i="14"/>
  <c r="F239" i="16" s="1"/>
  <c r="L201" i="14"/>
  <c r="J239" i="16" s="1"/>
  <c r="K217" i="14"/>
  <c r="I258" i="16" s="1"/>
  <c r="G217" i="14"/>
  <c r="E258" i="16" s="1"/>
  <c r="J217" i="14"/>
  <c r="H258" i="16" s="1"/>
  <c r="M217" i="14"/>
  <c r="I217" i="14"/>
  <c r="G258" i="16" s="1"/>
  <c r="L217" i="14"/>
  <c r="J258" i="16" s="1"/>
  <c r="H217" i="14"/>
  <c r="F258" i="16" s="1"/>
  <c r="K233" i="14"/>
  <c r="I274" i="16" s="1"/>
  <c r="G233" i="14"/>
  <c r="E274" i="16" s="1"/>
  <c r="J233" i="14"/>
  <c r="H274" i="16" s="1"/>
  <c r="M233" i="14"/>
  <c r="I233" i="14"/>
  <c r="G274" i="16" s="1"/>
  <c r="L233" i="14"/>
  <c r="J274" i="16" s="1"/>
  <c r="H233" i="14"/>
  <c r="F274" i="16" s="1"/>
  <c r="K249" i="14"/>
  <c r="I292" i="16" s="1"/>
  <c r="G249" i="14"/>
  <c r="E292" i="16" s="1"/>
  <c r="J249" i="14"/>
  <c r="H292" i="16" s="1"/>
  <c r="M249" i="14"/>
  <c r="I249" i="14"/>
  <c r="G292" i="16" s="1"/>
  <c r="L249" i="14"/>
  <c r="J292" i="16" s="1"/>
  <c r="H249" i="14"/>
  <c r="F292" i="16" s="1"/>
  <c r="K265" i="14"/>
  <c r="I309" i="16" s="1"/>
  <c r="G265" i="14"/>
  <c r="E309" i="16" s="1"/>
  <c r="J265" i="14"/>
  <c r="H309" i="16" s="1"/>
  <c r="M265" i="14"/>
  <c r="I265" i="14"/>
  <c r="G309" i="16" s="1"/>
  <c r="L265" i="14"/>
  <c r="J309" i="16" s="1"/>
  <c r="H265" i="14"/>
  <c r="F309" i="16" s="1"/>
  <c r="K281" i="14"/>
  <c r="I329" i="16" s="1"/>
  <c r="G281" i="14"/>
  <c r="E329" i="16" s="1"/>
  <c r="J281" i="14"/>
  <c r="H329" i="16" s="1"/>
  <c r="M281" i="14"/>
  <c r="I281" i="14"/>
  <c r="G329" i="16" s="1"/>
  <c r="L281" i="14"/>
  <c r="J329" i="16" s="1"/>
  <c r="H281" i="14"/>
  <c r="F329" i="16" s="1"/>
  <c r="K299" i="14"/>
  <c r="I347" i="16" s="1"/>
  <c r="G299" i="14"/>
  <c r="E347" i="16" s="1"/>
  <c r="M299" i="14"/>
  <c r="H299" i="14"/>
  <c r="F347" i="16" s="1"/>
  <c r="L299" i="14"/>
  <c r="J347" i="16" s="1"/>
  <c r="J299" i="14"/>
  <c r="H347" i="16" s="1"/>
  <c r="I299" i="14"/>
  <c r="G347" i="16" s="1"/>
  <c r="K315" i="14"/>
  <c r="I365" i="16" s="1"/>
  <c r="G315" i="14"/>
  <c r="E365" i="16" s="1"/>
  <c r="M315" i="14"/>
  <c r="H315" i="14"/>
  <c r="F365" i="16" s="1"/>
  <c r="L315" i="14"/>
  <c r="J365" i="16" s="1"/>
  <c r="J315" i="14"/>
  <c r="H365" i="16" s="1"/>
  <c r="I315" i="14"/>
  <c r="G365" i="16" s="1"/>
  <c r="J190" i="14"/>
  <c r="H225" i="16" s="1"/>
  <c r="L190" i="14"/>
  <c r="J225" i="16" s="1"/>
  <c r="H190" i="14"/>
  <c r="F225" i="16" s="1"/>
  <c r="M190" i="14"/>
  <c r="K190" i="14"/>
  <c r="I225" i="16" s="1"/>
  <c r="I190" i="14"/>
  <c r="G225" i="16" s="1"/>
  <c r="G190" i="14"/>
  <c r="E225" i="16" s="1"/>
  <c r="J206" i="14"/>
  <c r="H246" i="16" s="1"/>
  <c r="M206" i="14"/>
  <c r="I206" i="14"/>
  <c r="G246" i="16" s="1"/>
  <c r="L206" i="14"/>
  <c r="J246" i="16" s="1"/>
  <c r="H206" i="14"/>
  <c r="F246" i="16" s="1"/>
  <c r="K206" i="14"/>
  <c r="I246" i="16" s="1"/>
  <c r="G206" i="14"/>
  <c r="E246" i="16" s="1"/>
  <c r="J222" i="14"/>
  <c r="H263" i="16" s="1"/>
  <c r="M222" i="14"/>
  <c r="I222" i="14"/>
  <c r="G263" i="16" s="1"/>
  <c r="L222" i="14"/>
  <c r="J263" i="16" s="1"/>
  <c r="H222" i="14"/>
  <c r="F263" i="16" s="1"/>
  <c r="K222" i="14"/>
  <c r="I263" i="16" s="1"/>
  <c r="G222" i="14"/>
  <c r="E263" i="16" s="1"/>
  <c r="J238" i="14"/>
  <c r="H279" i="16" s="1"/>
  <c r="M238" i="14"/>
  <c r="I238" i="14"/>
  <c r="G279" i="16" s="1"/>
  <c r="L238" i="14"/>
  <c r="J279" i="16" s="1"/>
  <c r="H238" i="14"/>
  <c r="F279" i="16" s="1"/>
  <c r="K238" i="14"/>
  <c r="I279" i="16" s="1"/>
  <c r="G238" i="14"/>
  <c r="E279" i="16" s="1"/>
  <c r="J254" i="14"/>
  <c r="H297" i="16" s="1"/>
  <c r="M254" i="14"/>
  <c r="I254" i="14"/>
  <c r="G297" i="16" s="1"/>
  <c r="L254" i="14"/>
  <c r="J297" i="16" s="1"/>
  <c r="H254" i="14"/>
  <c r="F297" i="16" s="1"/>
  <c r="K254" i="14"/>
  <c r="I297" i="16" s="1"/>
  <c r="G254" i="14"/>
  <c r="E297" i="16" s="1"/>
  <c r="J270" i="14"/>
  <c r="H316" i="16" s="1"/>
  <c r="M270" i="14"/>
  <c r="I270" i="14"/>
  <c r="G316" i="16" s="1"/>
  <c r="L270" i="14"/>
  <c r="J316" i="16" s="1"/>
  <c r="H270" i="14"/>
  <c r="F316" i="16" s="1"/>
  <c r="K270" i="14"/>
  <c r="I316" i="16" s="1"/>
  <c r="G270" i="14"/>
  <c r="E316" i="16" s="1"/>
  <c r="J286" i="14"/>
  <c r="H334" i="16" s="1"/>
  <c r="M286" i="14"/>
  <c r="I286" i="14"/>
  <c r="G334" i="16" s="1"/>
  <c r="L286" i="14"/>
  <c r="J334" i="16" s="1"/>
  <c r="H286" i="14"/>
  <c r="F334" i="16" s="1"/>
  <c r="K286" i="14"/>
  <c r="I334" i="16" s="1"/>
  <c r="G286" i="14"/>
  <c r="E334" i="16" s="1"/>
  <c r="L306" i="14"/>
  <c r="J355" i="16" s="1"/>
  <c r="H306" i="14"/>
  <c r="F355" i="16" s="1"/>
  <c r="K306" i="14"/>
  <c r="I355" i="16" s="1"/>
  <c r="J306" i="14"/>
  <c r="H355" i="16" s="1"/>
  <c r="I306" i="14"/>
  <c r="G355" i="16" s="1"/>
  <c r="M306" i="14"/>
  <c r="G306" i="14"/>
  <c r="E355" i="16" s="1"/>
  <c r="M323" i="14"/>
  <c r="I323" i="14"/>
  <c r="G376" i="16" s="1"/>
  <c r="J323" i="14"/>
  <c r="H376" i="16" s="1"/>
  <c r="L323" i="14"/>
  <c r="J376" i="16" s="1"/>
  <c r="K323" i="14"/>
  <c r="I376" i="16" s="1"/>
  <c r="H323" i="14"/>
  <c r="F376" i="16" s="1"/>
  <c r="G323" i="14"/>
  <c r="E376" i="16" s="1"/>
  <c r="J304" i="14"/>
  <c r="H353" i="16" s="1"/>
  <c r="M304" i="14"/>
  <c r="H304" i="14"/>
  <c r="F353" i="16" s="1"/>
  <c r="L304" i="14"/>
  <c r="J353" i="16" s="1"/>
  <c r="G304" i="14"/>
  <c r="E353" i="16" s="1"/>
  <c r="K304" i="14"/>
  <c r="I353" i="16" s="1"/>
  <c r="I304" i="14"/>
  <c r="G353" i="16" s="1"/>
  <c r="L324" i="14"/>
  <c r="J377" i="16" s="1"/>
  <c r="H324" i="14"/>
  <c r="F377" i="16" s="1"/>
  <c r="K324" i="14"/>
  <c r="I377" i="16" s="1"/>
  <c r="I324" i="14"/>
  <c r="G377" i="16" s="1"/>
  <c r="G324" i="14"/>
  <c r="E377" i="16" s="1"/>
  <c r="M324" i="14"/>
  <c r="J324" i="14"/>
  <c r="H377" i="16" s="1"/>
  <c r="J326" i="14"/>
  <c r="H379" i="16" s="1"/>
  <c r="K326" i="14"/>
  <c r="I379" i="16" s="1"/>
  <c r="M326" i="14"/>
  <c r="G326" i="14"/>
  <c r="E379" i="16" s="1"/>
  <c r="L326" i="14"/>
  <c r="J379" i="16" s="1"/>
  <c r="I326" i="14"/>
  <c r="G379" i="16" s="1"/>
  <c r="H326" i="14"/>
  <c r="F379" i="16" s="1"/>
  <c r="D332" i="22"/>
  <c r="F5" i="22"/>
  <c r="F334" i="22" s="1"/>
  <c r="H332" i="20"/>
  <c r="V5" i="20"/>
  <c r="V332" i="20" s="1"/>
  <c r="F332" i="20"/>
  <c r="T5" i="20"/>
  <c r="T332" i="20" s="1"/>
  <c r="P334" i="21"/>
  <c r="AV7" i="21"/>
  <c r="AV336" i="21" s="1"/>
  <c r="S200" i="26" s="1"/>
  <c r="Q334" i="21"/>
  <c r="AW7" i="21"/>
  <c r="AW336" i="21" s="1"/>
  <c r="T200" i="26" s="1"/>
  <c r="N334" i="21"/>
  <c r="AT7" i="21"/>
  <c r="AO263" i="14" s="1"/>
  <c r="AQ7" i="21"/>
  <c r="AQ336" i="21" s="1"/>
  <c r="N200" i="26" s="1"/>
  <c r="K334" i="21"/>
  <c r="AI20" i="14" l="1"/>
  <c r="AK20" i="14"/>
  <c r="AP20" i="14"/>
  <c r="AQ20" i="14"/>
  <c r="AS20" i="14"/>
  <c r="AL20" i="14"/>
  <c r="AN20" i="14"/>
  <c r="AF20" i="14"/>
  <c r="AT20" i="14"/>
  <c r="AO20" i="14"/>
  <c r="AJ20" i="14"/>
  <c r="I20" i="14"/>
  <c r="AG20" i="14"/>
  <c r="AR20" i="14"/>
  <c r="AM20" i="14"/>
  <c r="AE20" i="14"/>
  <c r="K20" i="14"/>
  <c r="AH20" i="14"/>
  <c r="BG422" i="23"/>
  <c r="BG405" i="23"/>
  <c r="BG398" i="23"/>
  <c r="AC371" i="16"/>
  <c r="AC227" i="16"/>
  <c r="AC390" i="16"/>
  <c r="M12" i="14"/>
  <c r="H12" i="14"/>
  <c r="H369" i="14" s="1"/>
  <c r="F372" i="16" s="1"/>
  <c r="AJ12" i="14"/>
  <c r="AH12" i="14"/>
  <c r="AT12" i="14"/>
  <c r="AS12" i="14"/>
  <c r="J12" i="14"/>
  <c r="L12" i="14"/>
  <c r="J9" i="16" s="1"/>
  <c r="AI12" i="14"/>
  <c r="AK12" i="14"/>
  <c r="AG12" i="14"/>
  <c r="AN12" i="14"/>
  <c r="G12" i="14"/>
  <c r="E9" i="16" s="1"/>
  <c r="AL12" i="14"/>
  <c r="AF12" i="14"/>
  <c r="AR12" i="14"/>
  <c r="AM12" i="14"/>
  <c r="I12" i="14"/>
  <c r="G9" i="16" s="1"/>
  <c r="K12" i="14"/>
  <c r="AO12" i="14"/>
  <c r="AE12" i="14"/>
  <c r="AQ12" i="14"/>
  <c r="AP12" i="14"/>
  <c r="G35" i="14"/>
  <c r="E35" i="16" s="1"/>
  <c r="I35" i="14"/>
  <c r="G35" i="16" s="1"/>
  <c r="AQ35" i="14"/>
  <c r="AR35" i="14"/>
  <c r="AT35" i="14"/>
  <c r="AI35" i="14"/>
  <c r="AL35" i="14"/>
  <c r="K35" i="14"/>
  <c r="AF35" i="14"/>
  <c r="AN35" i="14"/>
  <c r="AE35" i="14"/>
  <c r="AP35" i="14"/>
  <c r="AK35" i="14"/>
  <c r="AJ35" i="14"/>
  <c r="J35" i="14"/>
  <c r="L35" i="14"/>
  <c r="AH35" i="14"/>
  <c r="AM35" i="14"/>
  <c r="AG35" i="14"/>
  <c r="AS35" i="14"/>
  <c r="AO35" i="14"/>
  <c r="H13" i="14"/>
  <c r="F10" i="16" s="1"/>
  <c r="AJ336" i="21"/>
  <c r="G200" i="26" s="1"/>
  <c r="AX336" i="21"/>
  <c r="U200" i="26" s="1"/>
  <c r="AC234" i="16"/>
  <c r="AC148" i="16"/>
  <c r="I264" i="14"/>
  <c r="G308" i="16" s="1"/>
  <c r="K264" i="14"/>
  <c r="I308" i="16" s="1"/>
  <c r="AP264" i="14"/>
  <c r="AN264" i="14"/>
  <c r="AH264" i="14"/>
  <c r="M264" i="14"/>
  <c r="H264" i="14"/>
  <c r="F308" i="16" s="1"/>
  <c r="AO264" i="14"/>
  <c r="AK264" i="14"/>
  <c r="AF264" i="14"/>
  <c r="AE264" i="14"/>
  <c r="J264" i="14"/>
  <c r="H308" i="16" s="1"/>
  <c r="L264" i="14"/>
  <c r="J308" i="16" s="1"/>
  <c r="AQ264" i="14"/>
  <c r="AR264" i="14"/>
  <c r="AJ264" i="14"/>
  <c r="AT264" i="14"/>
  <c r="G264" i="14"/>
  <c r="E308" i="16" s="1"/>
  <c r="AS264" i="14"/>
  <c r="AM264" i="14"/>
  <c r="AL264" i="14"/>
  <c r="AI264" i="14"/>
  <c r="AG264" i="14"/>
  <c r="J263" i="14"/>
  <c r="H307" i="16" s="1"/>
  <c r="L263" i="14"/>
  <c r="J307" i="16" s="1"/>
  <c r="AP263" i="14"/>
  <c r="AG263" i="14"/>
  <c r="G263" i="14"/>
  <c r="E307" i="16" s="1"/>
  <c r="I263" i="14"/>
  <c r="G307" i="16" s="1"/>
  <c r="AQ263" i="14"/>
  <c r="AL263" i="14"/>
  <c r="AR263" i="14"/>
  <c r="AH263" i="14"/>
  <c r="K263" i="14"/>
  <c r="I307" i="16" s="1"/>
  <c r="AJ263" i="14"/>
  <c r="AF263" i="14"/>
  <c r="AI263" i="14"/>
  <c r="AT263" i="14"/>
  <c r="AC231" i="16"/>
  <c r="J13" i="14"/>
  <c r="M13" i="14"/>
  <c r="J172" i="1"/>
  <c r="G203" i="26" s="1"/>
  <c r="AC12" i="16"/>
  <c r="AC180" i="16"/>
  <c r="AC99" i="16"/>
  <c r="AC129" i="16"/>
  <c r="AC156" i="16"/>
  <c r="AC74" i="16"/>
  <c r="AC381" i="16"/>
  <c r="AC291" i="16"/>
  <c r="AC339" i="16"/>
  <c r="AC252" i="16"/>
  <c r="AC176" i="16"/>
  <c r="AC364" i="16"/>
  <c r="AC338" i="16"/>
  <c r="AC267" i="16"/>
  <c r="AC344" i="16"/>
  <c r="AC229" i="16"/>
  <c r="AC315" i="16"/>
  <c r="AC245" i="16"/>
  <c r="AC332" i="16"/>
  <c r="AC261" i="16"/>
  <c r="AC389" i="16"/>
  <c r="AC162" i="16"/>
  <c r="AC80" i="16"/>
  <c r="AC145" i="16"/>
  <c r="AC64" i="16"/>
  <c r="AC226" i="16"/>
  <c r="AC195" i="16"/>
  <c r="AC113" i="16"/>
  <c r="S334" i="20"/>
  <c r="AC181" i="16"/>
  <c r="AC79" i="16"/>
  <c r="AC341" i="16"/>
  <c r="AC270" i="16"/>
  <c r="AC125" i="16"/>
  <c r="AC45" i="16"/>
  <c r="AC297" i="16"/>
  <c r="AC378" i="16"/>
  <c r="AC323" i="16"/>
  <c r="AC253" i="16"/>
  <c r="AC370" i="16"/>
  <c r="AC298" i="16"/>
  <c r="AC153" i="16"/>
  <c r="AC71" i="16"/>
  <c r="AC174" i="16"/>
  <c r="AC54" i="16"/>
  <c r="AC221" i="16"/>
  <c r="AC144" i="16"/>
  <c r="AC43" i="16"/>
  <c r="AC275" i="16"/>
  <c r="AC360" i="16"/>
  <c r="AC299" i="16"/>
  <c r="AC276" i="16"/>
  <c r="AC207" i="16"/>
  <c r="AC128" i="16"/>
  <c r="AC84" i="16"/>
  <c r="AC329" i="16"/>
  <c r="AC191" i="16"/>
  <c r="AC379" i="16"/>
  <c r="AC279" i="16"/>
  <c r="AC274" i="16"/>
  <c r="AC303" i="16"/>
  <c r="AC352" i="16"/>
  <c r="AC280" i="16"/>
  <c r="AC212" i="16"/>
  <c r="AC132" i="16"/>
  <c r="AC50" i="16"/>
  <c r="AC211" i="16"/>
  <c r="AC131" i="16"/>
  <c r="AC155" i="16"/>
  <c r="AC230" i="16"/>
  <c r="AC204" i="16"/>
  <c r="AC123" i="16"/>
  <c r="AC362" i="16"/>
  <c r="AC326" i="16"/>
  <c r="AC255" i="16"/>
  <c r="AC102" i="16"/>
  <c r="AC388" i="16"/>
  <c r="AC337" i="16"/>
  <c r="AC266" i="16"/>
  <c r="AC258" i="16"/>
  <c r="AC111" i="16"/>
  <c r="L13" i="14"/>
  <c r="AC306" i="16"/>
  <c r="AC312" i="16"/>
  <c r="AC244" i="16"/>
  <c r="AC361" i="16"/>
  <c r="AC290" i="16"/>
  <c r="AC220" i="16"/>
  <c r="AC143" i="16"/>
  <c r="AC62" i="16"/>
  <c r="AC205" i="16"/>
  <c r="AC124" i="16"/>
  <c r="AC293" i="16"/>
  <c r="AC359" i="16"/>
  <c r="AC318" i="16"/>
  <c r="AC249" i="16"/>
  <c r="AC294" i="16"/>
  <c r="AC147" i="16"/>
  <c r="AC146" i="16"/>
  <c r="AC65" i="16"/>
  <c r="AC210" i="16"/>
  <c r="AC130" i="16"/>
  <c r="AC217" i="16"/>
  <c r="AC138" i="16"/>
  <c r="AC21" i="16"/>
  <c r="AC151" i="16"/>
  <c r="AC158" i="16"/>
  <c r="AC59" i="16"/>
  <c r="AC160" i="16"/>
  <c r="AC61" i="16"/>
  <c r="AC324" i="16"/>
  <c r="AC254" i="16"/>
  <c r="AC206" i="16"/>
  <c r="AC107" i="16"/>
  <c r="AC29" i="16"/>
  <c r="AC380" i="16"/>
  <c r="AC282" i="16"/>
  <c r="AC173" i="16"/>
  <c r="AC72" i="16"/>
  <c r="AC386" i="16"/>
  <c r="AC320" i="16"/>
  <c r="AC251" i="16"/>
  <c r="AC273" i="16"/>
  <c r="AC354" i="16"/>
  <c r="AC321" i="16"/>
  <c r="AC136" i="16"/>
  <c r="AC159" i="16"/>
  <c r="AC77" i="16"/>
  <c r="AC40" i="16"/>
  <c r="K379" i="16"/>
  <c r="AD379" i="16" s="1"/>
  <c r="K377" i="16"/>
  <c r="AD377" i="16" s="1"/>
  <c r="AC355" i="16"/>
  <c r="AC334" i="16"/>
  <c r="K334" i="16"/>
  <c r="AC263" i="16"/>
  <c r="K263" i="16"/>
  <c r="K225" i="16"/>
  <c r="AD225" i="16" s="1"/>
  <c r="K365" i="16"/>
  <c r="K309" i="16"/>
  <c r="AD309" i="16" s="1"/>
  <c r="K239" i="16"/>
  <c r="AD239" i="16" s="1"/>
  <c r="K378" i="16"/>
  <c r="AD378" i="16" s="1"/>
  <c r="K340" i="16"/>
  <c r="AD340" i="16" s="1"/>
  <c r="AC286" i="16"/>
  <c r="K269" i="16"/>
  <c r="K231" i="16"/>
  <c r="AD231" i="16" s="1"/>
  <c r="AC335" i="16"/>
  <c r="K335" i="16"/>
  <c r="AD335" i="16" s="1"/>
  <c r="AC264" i="16"/>
  <c r="K264" i="16"/>
  <c r="AD264" i="16" s="1"/>
  <c r="AC194" i="16"/>
  <c r="K194" i="16"/>
  <c r="AD194" i="16" s="1"/>
  <c r="AC112" i="16"/>
  <c r="K112" i="16"/>
  <c r="AD112" i="16" s="1"/>
  <c r="AC34" i="16"/>
  <c r="K34" i="16"/>
  <c r="AD34" i="16" s="1"/>
  <c r="E16" i="16"/>
  <c r="G343" i="14"/>
  <c r="E51" i="16" s="1"/>
  <c r="G374" i="14"/>
  <c r="E52" i="16" s="1"/>
  <c r="G16" i="16"/>
  <c r="I374" i="14"/>
  <c r="G52" i="16" s="1"/>
  <c r="I343" i="14"/>
  <c r="G51" i="16" s="1"/>
  <c r="K171" i="16"/>
  <c r="K87" i="16"/>
  <c r="AD87" i="16" s="1"/>
  <c r="M376" i="14"/>
  <c r="K70" i="16" s="1"/>
  <c r="K69" i="16"/>
  <c r="M354" i="14"/>
  <c r="K163" i="16" s="1"/>
  <c r="K49" i="16"/>
  <c r="K14" i="16"/>
  <c r="M386" i="14"/>
  <c r="K179" i="16" s="1"/>
  <c r="M355" i="14"/>
  <c r="K178" i="16" s="1"/>
  <c r="AC214" i="16"/>
  <c r="K196" i="16"/>
  <c r="AD196" i="16" s="1"/>
  <c r="E134" i="16"/>
  <c r="G395" i="14"/>
  <c r="E348" i="16" s="1"/>
  <c r="G385" i="14"/>
  <c r="E170" i="16" s="1"/>
  <c r="E114" i="16"/>
  <c r="AC91" i="16"/>
  <c r="K73" i="16"/>
  <c r="AD73" i="16" s="1"/>
  <c r="H36" i="16"/>
  <c r="J358" i="14"/>
  <c r="H198" i="16" s="1"/>
  <c r="J36" i="16"/>
  <c r="L358" i="14"/>
  <c r="J198" i="16" s="1"/>
  <c r="H18" i="16"/>
  <c r="J18" i="16"/>
  <c r="AC183" i="16"/>
  <c r="K183" i="16"/>
  <c r="AD183" i="16" s="1"/>
  <c r="AC104" i="16"/>
  <c r="K104" i="16"/>
  <c r="AD104" i="16" s="1"/>
  <c r="I81" i="16"/>
  <c r="K361" i="14"/>
  <c r="I238" i="16" s="1"/>
  <c r="M361" i="14"/>
  <c r="K238" i="16" s="1"/>
  <c r="K81" i="16"/>
  <c r="H25" i="16"/>
  <c r="J371" i="14"/>
  <c r="H15" i="16" s="1"/>
  <c r="L371" i="14"/>
  <c r="J15" i="16" s="1"/>
  <c r="J25" i="16"/>
  <c r="K371" i="16"/>
  <c r="AD371" i="16" s="1"/>
  <c r="AC346" i="16"/>
  <c r="AC330" i="16"/>
  <c r="K330" i="16"/>
  <c r="AD330" i="16" s="1"/>
  <c r="AC259" i="16"/>
  <c r="K259" i="16"/>
  <c r="AD259" i="16" s="1"/>
  <c r="K305" i="16"/>
  <c r="AD305" i="16" s="1"/>
  <c r="K232" i="16"/>
  <c r="AD232" i="16" s="1"/>
  <c r="K336" i="16"/>
  <c r="AD336" i="16" s="1"/>
  <c r="AC281" i="16"/>
  <c r="K265" i="16"/>
  <c r="AD265" i="16" s="1"/>
  <c r="K227" i="16"/>
  <c r="AC363" i="16"/>
  <c r="AC331" i="16"/>
  <c r="K331" i="16"/>
  <c r="AD331" i="16" s="1"/>
  <c r="AC260" i="16"/>
  <c r="K260" i="16"/>
  <c r="AD260" i="16" s="1"/>
  <c r="AC186" i="16"/>
  <c r="K186" i="16"/>
  <c r="AD186" i="16" s="1"/>
  <c r="L398" i="14"/>
  <c r="J98" i="16" s="1"/>
  <c r="L347" i="14"/>
  <c r="J97" i="16" s="1"/>
  <c r="J108" i="16"/>
  <c r="AC66" i="16"/>
  <c r="K66" i="16"/>
  <c r="AD66" i="16" s="1"/>
  <c r="F30" i="16"/>
  <c r="H396" i="14"/>
  <c r="F369" i="16" s="1"/>
  <c r="H30" i="16"/>
  <c r="J396" i="14"/>
  <c r="H369" i="16" s="1"/>
  <c r="I11" i="16"/>
  <c r="K378" i="14"/>
  <c r="I96" i="16" s="1"/>
  <c r="K346" i="14"/>
  <c r="I94" i="16" s="1"/>
  <c r="K11" i="16"/>
  <c r="M378" i="14"/>
  <c r="K96" i="16" s="1"/>
  <c r="M346" i="14"/>
  <c r="K94" i="16" s="1"/>
  <c r="G185" i="16"/>
  <c r="I393" i="14"/>
  <c r="G209" i="16" s="1"/>
  <c r="I185" i="16"/>
  <c r="K393" i="14"/>
  <c r="I209" i="16" s="1"/>
  <c r="K166" i="16"/>
  <c r="AD166" i="16" s="1"/>
  <c r="K83" i="16"/>
  <c r="AD83" i="16" s="1"/>
  <c r="I13" i="14"/>
  <c r="K13" i="14"/>
  <c r="AC190" i="16"/>
  <c r="K169" i="16"/>
  <c r="AD169" i="16" s="1"/>
  <c r="AC110" i="16"/>
  <c r="K86" i="16"/>
  <c r="AD86" i="16" s="1"/>
  <c r="M363" i="14"/>
  <c r="K248" i="16" s="1"/>
  <c r="K68" i="16"/>
  <c r="F68" i="16"/>
  <c r="H363" i="14"/>
  <c r="F248" i="16" s="1"/>
  <c r="G48" i="16"/>
  <c r="I384" i="14"/>
  <c r="G161" i="16" s="1"/>
  <c r="I353" i="14"/>
  <c r="G385" i="16" s="1"/>
  <c r="K384" i="14"/>
  <c r="I161" i="16" s="1"/>
  <c r="K353" i="14"/>
  <c r="I385" i="16" s="1"/>
  <c r="I48" i="16"/>
  <c r="G32" i="16"/>
  <c r="I387" i="14"/>
  <c r="G188" i="16" s="1"/>
  <c r="I32" i="16"/>
  <c r="K387" i="14"/>
  <c r="I188" i="16" s="1"/>
  <c r="E13" i="16"/>
  <c r="G390" i="14"/>
  <c r="E243" i="16" s="1"/>
  <c r="G362" i="14"/>
  <c r="E242" i="16" s="1"/>
  <c r="K228" i="16"/>
  <c r="AD228" i="16" s="1"/>
  <c r="AC200" i="16"/>
  <c r="K200" i="16"/>
  <c r="AD200" i="16" s="1"/>
  <c r="AC119" i="16"/>
  <c r="K119" i="16"/>
  <c r="AD119" i="16" s="1"/>
  <c r="H348" i="14"/>
  <c r="F100" i="16" s="1"/>
  <c r="F76" i="16"/>
  <c r="J397" i="14"/>
  <c r="H373" i="16" s="1"/>
  <c r="H39" i="16"/>
  <c r="J39" i="16"/>
  <c r="L397" i="14"/>
  <c r="J373" i="16" s="1"/>
  <c r="K368" i="16"/>
  <c r="AD368" i="16" s="1"/>
  <c r="AC289" i="16"/>
  <c r="K289" i="16"/>
  <c r="J233" i="16"/>
  <c r="L368" i="14"/>
  <c r="J357" i="16" s="1"/>
  <c r="K319" i="16"/>
  <c r="AD319" i="16" s="1"/>
  <c r="K250" i="16"/>
  <c r="AD250" i="16" s="1"/>
  <c r="AC384" i="16"/>
  <c r="AC351" i="16"/>
  <c r="AC295" i="16"/>
  <c r="K277" i="16"/>
  <c r="AD277" i="16" s="1"/>
  <c r="AC343" i="16"/>
  <c r="K343" i="16"/>
  <c r="AD343" i="16" s="1"/>
  <c r="AC272" i="16"/>
  <c r="K272" i="16"/>
  <c r="AD272" i="16" s="1"/>
  <c r="AC203" i="16"/>
  <c r="K203" i="16"/>
  <c r="AD203" i="16" s="1"/>
  <c r="AC122" i="16"/>
  <c r="K122" i="16"/>
  <c r="AC42" i="16"/>
  <c r="K42" i="16"/>
  <c r="AD42" i="16" s="1"/>
  <c r="K219" i="16"/>
  <c r="AD219" i="16" s="1"/>
  <c r="K140" i="16"/>
  <c r="AD140" i="16" s="1"/>
  <c r="M367" i="14"/>
  <c r="K325" i="16" s="1"/>
  <c r="K121" i="16"/>
  <c r="G41" i="16"/>
  <c r="I359" i="14"/>
  <c r="G222" i="16" s="1"/>
  <c r="I41" i="16"/>
  <c r="K359" i="14"/>
  <c r="I222" i="16" s="1"/>
  <c r="L352" i="14"/>
  <c r="J149" i="16" s="1"/>
  <c r="J23" i="16"/>
  <c r="L383" i="14"/>
  <c r="J150" i="16" s="1"/>
  <c r="G383" i="14"/>
  <c r="E150" i="16" s="1"/>
  <c r="E23" i="16"/>
  <c r="G352" i="14"/>
  <c r="E149" i="16" s="1"/>
  <c r="AC184" i="16"/>
  <c r="K165" i="16"/>
  <c r="AD165" i="16" s="1"/>
  <c r="AC106" i="16"/>
  <c r="K82" i="16"/>
  <c r="AD82" i="16" s="1"/>
  <c r="H44" i="16"/>
  <c r="J380" i="14"/>
  <c r="H117" i="16" s="1"/>
  <c r="J44" i="16"/>
  <c r="L380" i="14"/>
  <c r="J117" i="16" s="1"/>
  <c r="H26" i="16"/>
  <c r="J372" i="14"/>
  <c r="H27" i="16" s="1"/>
  <c r="J26" i="16"/>
  <c r="L372" i="14"/>
  <c r="J27" i="16" s="1"/>
  <c r="H9" i="16"/>
  <c r="J369" i="14"/>
  <c r="H372" i="16" s="1"/>
  <c r="K226" i="16"/>
  <c r="AC154" i="16"/>
  <c r="K154" i="16"/>
  <c r="AD154" i="16" s="1"/>
  <c r="H90" i="16"/>
  <c r="J379" i="14"/>
  <c r="H105" i="16" s="1"/>
  <c r="L379" i="14"/>
  <c r="J105" i="16" s="1"/>
  <c r="J90" i="16"/>
  <c r="E53" i="16"/>
  <c r="G356" i="14"/>
  <c r="E187" i="16" s="1"/>
  <c r="G53" i="16"/>
  <c r="I356" i="14"/>
  <c r="G187" i="16" s="1"/>
  <c r="G366" i="14"/>
  <c r="E322" i="16" s="1"/>
  <c r="E17" i="16"/>
  <c r="G17" i="16"/>
  <c r="I366" i="14"/>
  <c r="G322" i="16" s="1"/>
  <c r="U334" i="20"/>
  <c r="K386" i="16"/>
  <c r="AC301" i="16"/>
  <c r="K301" i="16"/>
  <c r="AD301" i="16" s="1"/>
  <c r="K374" i="16"/>
  <c r="AD374" i="16" s="1"/>
  <c r="AC374" i="16"/>
  <c r="AC296" i="16"/>
  <c r="K278" i="16"/>
  <c r="AD278" i="16" s="1"/>
  <c r="AC328" i="16"/>
  <c r="K308" i="16"/>
  <c r="AC257" i="16"/>
  <c r="K237" i="16"/>
  <c r="AD237" i="16" s="1"/>
  <c r="AC382" i="16"/>
  <c r="AC302" i="16"/>
  <c r="K302" i="16"/>
  <c r="AD302" i="16" s="1"/>
  <c r="K391" i="14"/>
  <c r="I285" i="16" s="1"/>
  <c r="I284" i="16"/>
  <c r="M391" i="14"/>
  <c r="K285" i="16" s="1"/>
  <c r="K284" i="16"/>
  <c r="AC216" i="16"/>
  <c r="K216" i="16"/>
  <c r="AD216" i="16" s="1"/>
  <c r="L377" i="14"/>
  <c r="J78" i="16" s="1"/>
  <c r="J157" i="16"/>
  <c r="G349" i="14"/>
  <c r="E116" i="16" s="1"/>
  <c r="E118" i="16"/>
  <c r="I349" i="14"/>
  <c r="G116" i="16" s="1"/>
  <c r="G118" i="16"/>
  <c r="AC93" i="16"/>
  <c r="K93" i="16"/>
  <c r="AD93" i="16" s="1"/>
  <c r="I56" i="16"/>
  <c r="K344" i="14"/>
  <c r="I57" i="16" s="1"/>
  <c r="K375" i="14"/>
  <c r="I58" i="16" s="1"/>
  <c r="K56" i="16"/>
  <c r="M375" i="14"/>
  <c r="K58" i="16" s="1"/>
  <c r="M344" i="14"/>
  <c r="K57" i="16" s="1"/>
  <c r="K373" i="14"/>
  <c r="I28" i="16" s="1"/>
  <c r="I38" i="16"/>
  <c r="K38" i="16"/>
  <c r="M373" i="14"/>
  <c r="K28" i="16" s="1"/>
  <c r="I20" i="16"/>
  <c r="K394" i="14"/>
  <c r="I304" i="16" s="1"/>
  <c r="K20" i="16"/>
  <c r="M394" i="14"/>
  <c r="K304" i="16" s="1"/>
  <c r="AC215" i="16"/>
  <c r="K197" i="16"/>
  <c r="AD197" i="16" s="1"/>
  <c r="AC135" i="16"/>
  <c r="K115" i="16"/>
  <c r="AD115" i="16" s="1"/>
  <c r="AC55" i="16"/>
  <c r="I399" i="14"/>
  <c r="G101" i="16" s="1"/>
  <c r="G37" i="16"/>
  <c r="I37" i="16"/>
  <c r="K399" i="14"/>
  <c r="I101" i="16" s="1"/>
  <c r="K19" i="16"/>
  <c r="AD19" i="16" s="1"/>
  <c r="AC218" i="16"/>
  <c r="K201" i="16"/>
  <c r="AD201" i="16" s="1"/>
  <c r="AC139" i="16"/>
  <c r="K120" i="16"/>
  <c r="AD120" i="16" s="1"/>
  <c r="J365" i="14"/>
  <c r="H313" i="16" s="1"/>
  <c r="H60" i="16"/>
  <c r="J392" i="14"/>
  <c r="H314" i="16" s="1"/>
  <c r="L365" i="14"/>
  <c r="J313" i="16" s="1"/>
  <c r="L392" i="14"/>
  <c r="J314" i="16" s="1"/>
  <c r="J60" i="16"/>
  <c r="H22" i="16"/>
  <c r="J381" i="14"/>
  <c r="H127" i="16" s="1"/>
  <c r="J350" i="14"/>
  <c r="H126" i="16" s="1"/>
  <c r="J22" i="16"/>
  <c r="L350" i="14"/>
  <c r="J126" i="16" s="1"/>
  <c r="L381" i="14"/>
  <c r="J127" i="16" s="1"/>
  <c r="K224" i="16"/>
  <c r="AD224" i="16" s="1"/>
  <c r="J364" i="14"/>
  <c r="H288" i="16" s="1"/>
  <c r="H208" i="16"/>
  <c r="J208" i="16"/>
  <c r="L364" i="14"/>
  <c r="J288" i="16" s="1"/>
  <c r="AC168" i="16"/>
  <c r="K168" i="16"/>
  <c r="AD168" i="16" s="1"/>
  <c r="H85" i="16"/>
  <c r="J389" i="14"/>
  <c r="H236" i="16" s="1"/>
  <c r="J360" i="14"/>
  <c r="H235" i="16" s="1"/>
  <c r="L389" i="14"/>
  <c r="J236" i="16" s="1"/>
  <c r="L360" i="14"/>
  <c r="J235" i="16" s="1"/>
  <c r="J85" i="16"/>
  <c r="H67" i="16"/>
  <c r="J351" i="14"/>
  <c r="H137" i="16" s="1"/>
  <c r="L351" i="14"/>
  <c r="J137" i="16" s="1"/>
  <c r="J67" i="16"/>
  <c r="J357" i="14"/>
  <c r="H192" i="16" s="1"/>
  <c r="J388" i="14"/>
  <c r="H193" i="16" s="1"/>
  <c r="H31" i="16"/>
  <c r="J31" i="16"/>
  <c r="L388" i="14"/>
  <c r="J193" i="16" s="1"/>
  <c r="L357" i="14"/>
  <c r="J192" i="16" s="1"/>
  <c r="AW334" i="21"/>
  <c r="AR13" i="14"/>
  <c r="K355" i="16"/>
  <c r="AD355" i="16" s="1"/>
  <c r="K279" i="16"/>
  <c r="AD279" i="16" s="1"/>
  <c r="AC347" i="16"/>
  <c r="K329" i="16"/>
  <c r="K258" i="16"/>
  <c r="AD258" i="16" s="1"/>
  <c r="K286" i="16"/>
  <c r="AD286" i="16" s="1"/>
  <c r="AD269" i="16"/>
  <c r="K352" i="16"/>
  <c r="AD352" i="16" s="1"/>
  <c r="K280" i="16"/>
  <c r="AD280" i="16" s="1"/>
  <c r="K212" i="16"/>
  <c r="AD212" i="16" s="1"/>
  <c r="K132" i="16"/>
  <c r="AD132" i="16" s="1"/>
  <c r="K50" i="16"/>
  <c r="K374" i="14"/>
  <c r="I52" i="16" s="1"/>
  <c r="K343" i="14"/>
  <c r="I51" i="16" s="1"/>
  <c r="I16" i="16"/>
  <c r="K16" i="16"/>
  <c r="M374" i="14"/>
  <c r="K52" i="16" s="1"/>
  <c r="M343" i="14"/>
  <c r="K51" i="16" s="1"/>
  <c r="K191" i="16"/>
  <c r="AD191" i="16" s="1"/>
  <c r="K111" i="16"/>
  <c r="F69" i="16"/>
  <c r="H376" i="14"/>
  <c r="F70" i="16" s="1"/>
  <c r="H69" i="16"/>
  <c r="J376" i="14"/>
  <c r="H70" i="16" s="1"/>
  <c r="H354" i="14"/>
  <c r="F163" i="16" s="1"/>
  <c r="F49" i="16"/>
  <c r="J354" i="14"/>
  <c r="H163" i="16" s="1"/>
  <c r="H49" i="16"/>
  <c r="F14" i="16"/>
  <c r="H386" i="14"/>
  <c r="F179" i="16" s="1"/>
  <c r="H355" i="14"/>
  <c r="F178" i="16" s="1"/>
  <c r="H14" i="16"/>
  <c r="J355" i="14"/>
  <c r="H178" i="16" s="1"/>
  <c r="J386" i="14"/>
  <c r="H179" i="16" s="1"/>
  <c r="K214" i="16"/>
  <c r="AD214" i="16" s="1"/>
  <c r="G134" i="16"/>
  <c r="I395" i="14"/>
  <c r="G348" i="16" s="1"/>
  <c r="I134" i="16"/>
  <c r="K395" i="14"/>
  <c r="I348" i="16" s="1"/>
  <c r="G114" i="16"/>
  <c r="I385" i="14"/>
  <c r="G170" i="16" s="1"/>
  <c r="I114" i="16"/>
  <c r="K385" i="14"/>
  <c r="I170" i="16" s="1"/>
  <c r="K91" i="16"/>
  <c r="AD91" i="16" s="1"/>
  <c r="E36" i="16"/>
  <c r="G358" i="14"/>
  <c r="E198" i="16" s="1"/>
  <c r="E18" i="16"/>
  <c r="K204" i="16"/>
  <c r="AD204" i="16" s="1"/>
  <c r="K123" i="16"/>
  <c r="AD123" i="16" s="1"/>
  <c r="H361" i="14"/>
  <c r="F238" i="16" s="1"/>
  <c r="F81" i="16"/>
  <c r="G371" i="14"/>
  <c r="E15" i="16" s="1"/>
  <c r="E25" i="16"/>
  <c r="G25" i="16"/>
  <c r="I371" i="14"/>
  <c r="G15" i="16" s="1"/>
  <c r="AP334" i="21"/>
  <c r="AK13" i="14"/>
  <c r="AR334" i="21"/>
  <c r="AM13" i="14"/>
  <c r="K375" i="16"/>
  <c r="K349" i="16"/>
  <c r="AD349" i="16" s="1"/>
  <c r="K346" i="16"/>
  <c r="AD346" i="16" s="1"/>
  <c r="K275" i="16"/>
  <c r="AD275" i="16" s="1"/>
  <c r="K324" i="16"/>
  <c r="AD324" i="16" s="1"/>
  <c r="K254" i="16"/>
  <c r="AD254" i="16" s="1"/>
  <c r="K281" i="16"/>
  <c r="AD281" i="16" s="1"/>
  <c r="K345" i="16"/>
  <c r="AD345" i="16" s="1"/>
  <c r="K276" i="16"/>
  <c r="AD276" i="16" s="1"/>
  <c r="K207" i="16"/>
  <c r="AD207" i="16" s="1"/>
  <c r="K128" i="16"/>
  <c r="AD128" i="16" s="1"/>
  <c r="G398" i="14"/>
  <c r="E98" i="16" s="1"/>
  <c r="E108" i="16"/>
  <c r="G347" i="14"/>
  <c r="E97" i="16" s="1"/>
  <c r="G108" i="16"/>
  <c r="I398" i="14"/>
  <c r="G98" i="16" s="1"/>
  <c r="I347" i="14"/>
  <c r="G97" i="16" s="1"/>
  <c r="K84" i="16"/>
  <c r="AD84" i="16" s="1"/>
  <c r="J30" i="16"/>
  <c r="L396" i="14"/>
  <c r="J369" i="16" s="1"/>
  <c r="F11" i="16"/>
  <c r="H346" i="14"/>
  <c r="F94" i="16" s="1"/>
  <c r="H378" i="14"/>
  <c r="F96" i="16" s="1"/>
  <c r="H11" i="16"/>
  <c r="J346" i="14"/>
  <c r="H94" i="16" s="1"/>
  <c r="J378" i="14"/>
  <c r="H96" i="16" s="1"/>
  <c r="K206" i="16"/>
  <c r="AD206" i="16" s="1"/>
  <c r="M393" i="14"/>
  <c r="K209" i="16" s="1"/>
  <c r="K185" i="16"/>
  <c r="K107" i="16"/>
  <c r="AD107" i="16" s="1"/>
  <c r="K29" i="16"/>
  <c r="AD29" i="16" s="1"/>
  <c r="K190" i="16"/>
  <c r="AD190" i="16" s="1"/>
  <c r="K110" i="16"/>
  <c r="AD110" i="16" s="1"/>
  <c r="H68" i="16"/>
  <c r="J363" i="14"/>
  <c r="H248" i="16" s="1"/>
  <c r="L363" i="14"/>
  <c r="J248" i="16" s="1"/>
  <c r="J68" i="16"/>
  <c r="K48" i="16"/>
  <c r="M353" i="14"/>
  <c r="K385" i="16" s="1"/>
  <c r="M384" i="14"/>
  <c r="K161" i="16" s="1"/>
  <c r="F48" i="16"/>
  <c r="H353" i="14"/>
  <c r="F385" i="16" s="1"/>
  <c r="H384" i="14"/>
  <c r="F161" i="16" s="1"/>
  <c r="K32" i="16"/>
  <c r="M387" i="14"/>
  <c r="K188" i="16" s="1"/>
  <c r="F32" i="16"/>
  <c r="H387" i="14"/>
  <c r="F188" i="16" s="1"/>
  <c r="G13" i="16"/>
  <c r="I390" i="14"/>
  <c r="G243" i="16" s="1"/>
  <c r="I362" i="14"/>
  <c r="G242" i="16" s="1"/>
  <c r="I13" i="16"/>
  <c r="K390" i="14"/>
  <c r="I243" i="16" s="1"/>
  <c r="K362" i="14"/>
  <c r="I242" i="16" s="1"/>
  <c r="K217" i="16"/>
  <c r="AD217" i="16" s="1"/>
  <c r="K138" i="16"/>
  <c r="J348" i="14"/>
  <c r="H100" i="16" s="1"/>
  <c r="H76" i="16"/>
  <c r="L348" i="14"/>
  <c r="J100" i="16" s="1"/>
  <c r="J76" i="16"/>
  <c r="E39" i="16"/>
  <c r="G397" i="14"/>
  <c r="E373" i="16" s="1"/>
  <c r="I397" i="14"/>
  <c r="G373" i="16" s="1"/>
  <c r="G39" i="16"/>
  <c r="K21" i="16"/>
  <c r="AP336" i="21"/>
  <c r="M200" i="26" s="1"/>
  <c r="AN334" i="21"/>
  <c r="AI13" i="14"/>
  <c r="K388" i="16"/>
  <c r="AD388" i="16" s="1"/>
  <c r="AC367" i="16"/>
  <c r="K306" i="16"/>
  <c r="G368" i="14"/>
  <c r="E357" i="16" s="1"/>
  <c r="E233" i="16"/>
  <c r="I368" i="14"/>
  <c r="G357" i="16" s="1"/>
  <c r="G233" i="16"/>
  <c r="AC356" i="16"/>
  <c r="K337" i="16"/>
  <c r="AD337" i="16" s="1"/>
  <c r="K266" i="16"/>
  <c r="AD266" i="16" s="1"/>
  <c r="K295" i="16"/>
  <c r="AD295" i="16" s="1"/>
  <c r="K361" i="16"/>
  <c r="AD361" i="16" s="1"/>
  <c r="K290" i="16"/>
  <c r="AD290" i="16" s="1"/>
  <c r="K220" i="16"/>
  <c r="AD220" i="16" s="1"/>
  <c r="K143" i="16"/>
  <c r="AD143" i="16" s="1"/>
  <c r="K62" i="16"/>
  <c r="AD62" i="16" s="1"/>
  <c r="K160" i="16"/>
  <c r="AD160" i="16" s="1"/>
  <c r="F121" i="16"/>
  <c r="H121" i="16"/>
  <c r="K61" i="16"/>
  <c r="AD61" i="16" s="1"/>
  <c r="M359" i="14"/>
  <c r="K222" i="16" s="1"/>
  <c r="K41" i="16"/>
  <c r="I352" i="14"/>
  <c r="G149" i="16" s="1"/>
  <c r="I383" i="14"/>
  <c r="G150" i="16" s="1"/>
  <c r="G23" i="16"/>
  <c r="K352" i="14"/>
  <c r="I149" i="16" s="1"/>
  <c r="K383" i="14"/>
  <c r="I150" i="16" s="1"/>
  <c r="I23" i="16"/>
  <c r="K223" i="16"/>
  <c r="AD223" i="16" s="1"/>
  <c r="K184" i="16"/>
  <c r="AD184" i="16" s="1"/>
  <c r="K106" i="16"/>
  <c r="AD106" i="16" s="1"/>
  <c r="E44" i="16"/>
  <c r="G380" i="14"/>
  <c r="E117" i="16" s="1"/>
  <c r="E26" i="16"/>
  <c r="G372" i="14"/>
  <c r="E27" i="16" s="1"/>
  <c r="G369" i="14"/>
  <c r="E372" i="16" s="1"/>
  <c r="K173" i="16"/>
  <c r="AD173" i="16" s="1"/>
  <c r="G379" i="14"/>
  <c r="E105" i="16" s="1"/>
  <c r="E90" i="16"/>
  <c r="G90" i="16"/>
  <c r="I379" i="14"/>
  <c r="G105" i="16" s="1"/>
  <c r="K72" i="16"/>
  <c r="AD72" i="16" s="1"/>
  <c r="I53" i="16"/>
  <c r="K356" i="14"/>
  <c r="I187" i="16" s="1"/>
  <c r="K53" i="16"/>
  <c r="M356" i="14"/>
  <c r="K187" i="16" s="1"/>
  <c r="K382" i="14"/>
  <c r="I142" i="16" s="1"/>
  <c r="I35" i="16"/>
  <c r="K35" i="16"/>
  <c r="M382" i="14"/>
  <c r="K142" i="16" s="1"/>
  <c r="I17" i="16"/>
  <c r="K366" i="14"/>
  <c r="I322" i="16" s="1"/>
  <c r="M366" i="14"/>
  <c r="K322" i="16" s="1"/>
  <c r="K17" i="16"/>
  <c r="AX334" i="21"/>
  <c r="AS13" i="14"/>
  <c r="AJ334" i="21"/>
  <c r="AE13" i="14"/>
  <c r="AC358" i="16"/>
  <c r="AC387" i="16"/>
  <c r="K320" i="16"/>
  <c r="AD320" i="16" s="1"/>
  <c r="K251" i="16"/>
  <c r="K296" i="16"/>
  <c r="K328" i="16"/>
  <c r="AD328" i="16" s="1"/>
  <c r="K257" i="16"/>
  <c r="AD257" i="16" s="1"/>
  <c r="K321" i="16"/>
  <c r="AD321" i="16" s="1"/>
  <c r="H391" i="14"/>
  <c r="F285" i="16" s="1"/>
  <c r="F284" i="16"/>
  <c r="E157" i="16"/>
  <c r="G377" i="14"/>
  <c r="E78" i="16" s="1"/>
  <c r="G157" i="16"/>
  <c r="I377" i="14"/>
  <c r="G78" i="16" s="1"/>
  <c r="K136" i="16"/>
  <c r="AD136" i="16" s="1"/>
  <c r="I118" i="16"/>
  <c r="K349" i="14"/>
  <c r="I116" i="16" s="1"/>
  <c r="K118" i="16"/>
  <c r="M349" i="14"/>
  <c r="K116" i="16" s="1"/>
  <c r="F56" i="16"/>
  <c r="H375" i="14"/>
  <c r="F58" i="16" s="1"/>
  <c r="H344" i="14"/>
  <c r="F57" i="16" s="1"/>
  <c r="J344" i="14"/>
  <c r="H57" i="16" s="1"/>
  <c r="H56" i="16"/>
  <c r="J375" i="14"/>
  <c r="H58" i="16" s="1"/>
  <c r="F38" i="16"/>
  <c r="H373" i="14"/>
  <c r="F28" i="16" s="1"/>
  <c r="H38" i="16"/>
  <c r="J373" i="14"/>
  <c r="H28" i="16" s="1"/>
  <c r="F20" i="16"/>
  <c r="H394" i="14"/>
  <c r="F304" i="16" s="1"/>
  <c r="H20" i="16"/>
  <c r="J394" i="14"/>
  <c r="H304" i="16" s="1"/>
  <c r="K215" i="16"/>
  <c r="AD215" i="16" s="1"/>
  <c r="K135" i="16"/>
  <c r="AD135" i="16" s="1"/>
  <c r="K55" i="16"/>
  <c r="AD55" i="16" s="1"/>
  <c r="M399" i="14"/>
  <c r="K101" i="16" s="1"/>
  <c r="K37" i="16"/>
  <c r="K218" i="16"/>
  <c r="K139" i="16"/>
  <c r="AD139" i="16" s="1"/>
  <c r="E60" i="16"/>
  <c r="G392" i="14"/>
  <c r="E314" i="16" s="1"/>
  <c r="G365" i="14"/>
  <c r="E313" i="16" s="1"/>
  <c r="E22" i="16"/>
  <c r="G350" i="14"/>
  <c r="E126" i="16" s="1"/>
  <c r="G381" i="14"/>
  <c r="E127" i="16" s="1"/>
  <c r="G364" i="14"/>
  <c r="E288" i="16" s="1"/>
  <c r="E208" i="16"/>
  <c r="I364" i="14"/>
  <c r="G288" i="16" s="1"/>
  <c r="G208" i="16"/>
  <c r="AC189" i="16"/>
  <c r="K189" i="16"/>
  <c r="AD189" i="16" s="1"/>
  <c r="AC109" i="16"/>
  <c r="K109" i="16"/>
  <c r="AD109" i="16" s="1"/>
  <c r="E85" i="16"/>
  <c r="G360" i="14"/>
  <c r="E235" i="16" s="1"/>
  <c r="G389" i="14"/>
  <c r="E236" i="16" s="1"/>
  <c r="I389" i="14"/>
  <c r="G236" i="16" s="1"/>
  <c r="I360" i="14"/>
  <c r="G235" i="16" s="1"/>
  <c r="G85" i="16"/>
  <c r="E67" i="16"/>
  <c r="G351" i="14"/>
  <c r="E137" i="16" s="1"/>
  <c r="I351" i="14"/>
  <c r="G137" i="16" s="1"/>
  <c r="G67" i="16"/>
  <c r="AC47" i="16"/>
  <c r="K47" i="16"/>
  <c r="AD47" i="16" s="1"/>
  <c r="E31" i="16"/>
  <c r="G388" i="14"/>
  <c r="E193" i="16" s="1"/>
  <c r="G357" i="14"/>
  <c r="E192" i="16" s="1"/>
  <c r="G31" i="16"/>
  <c r="I388" i="14"/>
  <c r="G193" i="16" s="1"/>
  <c r="I357" i="14"/>
  <c r="G192" i="16" s="1"/>
  <c r="K12" i="16"/>
  <c r="AD12" i="16" s="1"/>
  <c r="AQ334" i="21"/>
  <c r="AL13" i="14"/>
  <c r="AD334" i="16"/>
  <c r="K297" i="16"/>
  <c r="AD263" i="16"/>
  <c r="AD365" i="16"/>
  <c r="AC365" i="16"/>
  <c r="AC292" i="16"/>
  <c r="K274" i="16"/>
  <c r="K303" i="16"/>
  <c r="AD303" i="16" s="1"/>
  <c r="K370" i="16"/>
  <c r="K298" i="16"/>
  <c r="K153" i="16"/>
  <c r="AD153" i="16" s="1"/>
  <c r="K71" i="16"/>
  <c r="AD71" i="16" s="1"/>
  <c r="F16" i="16"/>
  <c r="H374" i="14"/>
  <c r="F52" i="16" s="1"/>
  <c r="H343" i="14"/>
  <c r="F51" i="16" s="1"/>
  <c r="H16" i="16"/>
  <c r="J374" i="14"/>
  <c r="H52" i="16" s="1"/>
  <c r="J343" i="14"/>
  <c r="H51" i="16" s="1"/>
  <c r="K211" i="16"/>
  <c r="AD171" i="16"/>
  <c r="AC152" i="16"/>
  <c r="K131" i="16"/>
  <c r="AD131" i="16" s="1"/>
  <c r="L376" i="14"/>
  <c r="J70" i="16" s="1"/>
  <c r="J69" i="16"/>
  <c r="E69" i="16"/>
  <c r="G376" i="14"/>
  <c r="E70" i="16" s="1"/>
  <c r="J49" i="16"/>
  <c r="L354" i="14"/>
  <c r="J163" i="16" s="1"/>
  <c r="G354" i="14"/>
  <c r="E163" i="16" s="1"/>
  <c r="E49" i="16"/>
  <c r="AC33" i="16"/>
  <c r="J14" i="16"/>
  <c r="L355" i="14"/>
  <c r="J178" i="16" s="1"/>
  <c r="L386" i="14"/>
  <c r="J179" i="16" s="1"/>
  <c r="E14" i="16"/>
  <c r="G355" i="14"/>
  <c r="E178" i="16" s="1"/>
  <c r="G386" i="14"/>
  <c r="E179" i="16" s="1"/>
  <c r="K155" i="16"/>
  <c r="AD155" i="16" s="1"/>
  <c r="K134" i="16"/>
  <c r="M395" i="14"/>
  <c r="K348" i="16" s="1"/>
  <c r="F134" i="16"/>
  <c r="H395" i="14"/>
  <c r="F348" i="16" s="1"/>
  <c r="M385" i="14"/>
  <c r="K170" i="16" s="1"/>
  <c r="K114" i="16"/>
  <c r="H385" i="14"/>
  <c r="F170" i="16" s="1"/>
  <c r="F114" i="16"/>
  <c r="G36" i="16"/>
  <c r="I358" i="14"/>
  <c r="G198" i="16" s="1"/>
  <c r="K358" i="14"/>
  <c r="I198" i="16" s="1"/>
  <c r="I36" i="16"/>
  <c r="G18" i="16"/>
  <c r="I370" i="14"/>
  <c r="G141" i="16" s="1"/>
  <c r="I18" i="16"/>
  <c r="K370" i="14"/>
  <c r="I141" i="16" s="1"/>
  <c r="K221" i="16"/>
  <c r="AD221" i="16" s="1"/>
  <c r="K144" i="16"/>
  <c r="AD144" i="16" s="1"/>
  <c r="H81" i="16"/>
  <c r="J361" i="14"/>
  <c r="H238" i="16" s="1"/>
  <c r="L361" i="14"/>
  <c r="J238" i="16" s="1"/>
  <c r="J81" i="16"/>
  <c r="K43" i="16"/>
  <c r="I25" i="16"/>
  <c r="K371" i="14"/>
  <c r="I15" i="16" s="1"/>
  <c r="M371" i="14"/>
  <c r="K15" i="16" s="1"/>
  <c r="K25" i="16"/>
  <c r="K366" i="16"/>
  <c r="K293" i="16"/>
  <c r="K359" i="16"/>
  <c r="K341" i="16"/>
  <c r="AD341" i="16" s="1"/>
  <c r="AC287" i="16"/>
  <c r="K270" i="16"/>
  <c r="K299" i="16"/>
  <c r="AD299" i="16" s="1"/>
  <c r="K363" i="16"/>
  <c r="AD363" i="16" s="1"/>
  <c r="K294" i="16"/>
  <c r="AD294" i="16" s="1"/>
  <c r="K147" i="16"/>
  <c r="I108" i="16"/>
  <c r="K398" i="14"/>
  <c r="I98" i="16" s="1"/>
  <c r="K347" i="14"/>
  <c r="I97" i="16" s="1"/>
  <c r="M398" i="14"/>
  <c r="K98" i="16" s="1"/>
  <c r="M347" i="14"/>
  <c r="K97" i="16" s="1"/>
  <c r="K108" i="16"/>
  <c r="E30" i="16"/>
  <c r="G396" i="14"/>
  <c r="E369" i="16" s="1"/>
  <c r="G30" i="16"/>
  <c r="I396" i="14"/>
  <c r="G369" i="16" s="1"/>
  <c r="L346" i="14"/>
  <c r="J94" i="16" s="1"/>
  <c r="J11" i="16"/>
  <c r="L378" i="14"/>
  <c r="J96" i="16" s="1"/>
  <c r="F185" i="16"/>
  <c r="H393" i="14"/>
  <c r="F209" i="16" s="1"/>
  <c r="H185" i="16"/>
  <c r="J393" i="14"/>
  <c r="H209" i="16" s="1"/>
  <c r="K125" i="16"/>
  <c r="AD125" i="16" s="1"/>
  <c r="K45" i="16"/>
  <c r="AD45" i="16" s="1"/>
  <c r="H345" i="14"/>
  <c r="F88" i="16" s="1"/>
  <c r="K210" i="16"/>
  <c r="AD210" i="16" s="1"/>
  <c r="K130" i="16"/>
  <c r="AD130" i="16" s="1"/>
  <c r="G363" i="14"/>
  <c r="E248" i="16" s="1"/>
  <c r="E68" i="16"/>
  <c r="H48" i="16"/>
  <c r="J353" i="14"/>
  <c r="H385" i="16" s="1"/>
  <c r="J384" i="14"/>
  <c r="H161" i="16" s="1"/>
  <c r="J48" i="16"/>
  <c r="L353" i="14"/>
  <c r="J385" i="16" s="1"/>
  <c r="L384" i="14"/>
  <c r="J161" i="16" s="1"/>
  <c r="H32" i="16"/>
  <c r="J387" i="14"/>
  <c r="H188" i="16" s="1"/>
  <c r="J32" i="16"/>
  <c r="L387" i="14"/>
  <c r="J188" i="16" s="1"/>
  <c r="M390" i="14"/>
  <c r="K243" i="16" s="1"/>
  <c r="M362" i="14"/>
  <c r="K242" i="16" s="1"/>
  <c r="K13" i="16"/>
  <c r="H390" i="14"/>
  <c r="F243" i="16" s="1"/>
  <c r="H362" i="14"/>
  <c r="F242" i="16" s="1"/>
  <c r="F13" i="16"/>
  <c r="AC228" i="16"/>
  <c r="K158" i="16"/>
  <c r="E76" i="16"/>
  <c r="G348" i="14"/>
  <c r="E100" i="16" s="1"/>
  <c r="G76" i="16"/>
  <c r="I348" i="14"/>
  <c r="G100" i="16" s="1"/>
  <c r="K59" i="16"/>
  <c r="AD59" i="16" s="1"/>
  <c r="K397" i="14"/>
  <c r="I373" i="16" s="1"/>
  <c r="I39" i="16"/>
  <c r="M397" i="14"/>
  <c r="K373" i="16" s="1"/>
  <c r="K39" i="16"/>
  <c r="AL334" i="21"/>
  <c r="AG13" i="14"/>
  <c r="K362" i="16"/>
  <c r="AD362" i="16" s="1"/>
  <c r="K326" i="16"/>
  <c r="AD326" i="16" s="1"/>
  <c r="AD289" i="16"/>
  <c r="K255" i="16"/>
  <c r="AD255" i="16" s="1"/>
  <c r="I233" i="16"/>
  <c r="K368" i="14"/>
  <c r="I357" i="16" s="1"/>
  <c r="M368" i="14"/>
  <c r="K357" i="16" s="1"/>
  <c r="K233" i="16"/>
  <c r="K380" i="16"/>
  <c r="AD380" i="16" s="1"/>
  <c r="AC300" i="16"/>
  <c r="K282" i="16"/>
  <c r="AD282" i="16" s="1"/>
  <c r="K384" i="16"/>
  <c r="AD384" i="16" s="1"/>
  <c r="K351" i="16"/>
  <c r="AD351" i="16" s="1"/>
  <c r="K312" i="16"/>
  <c r="AD312" i="16" s="1"/>
  <c r="K244" i="16"/>
  <c r="AD244" i="16" s="1"/>
  <c r="K389" i="16"/>
  <c r="K307" i="16"/>
  <c r="K162" i="16"/>
  <c r="AD122" i="16"/>
  <c r="K80" i="16"/>
  <c r="AC202" i="16"/>
  <c r="K181" i="16"/>
  <c r="AD181" i="16" s="1"/>
  <c r="L367" i="14"/>
  <c r="J325" i="16" s="1"/>
  <c r="J121" i="16"/>
  <c r="E121" i="16"/>
  <c r="G367" i="14"/>
  <c r="E325" i="16" s="1"/>
  <c r="K79" i="16"/>
  <c r="H359" i="14"/>
  <c r="F222" i="16" s="1"/>
  <c r="F41" i="16"/>
  <c r="H41" i="16"/>
  <c r="J359" i="14"/>
  <c r="H222" i="16" s="1"/>
  <c r="M383" i="14"/>
  <c r="K150" i="16" s="1"/>
  <c r="M352" i="14"/>
  <c r="K149" i="16" s="1"/>
  <c r="K23" i="16"/>
  <c r="K205" i="16"/>
  <c r="K124" i="16"/>
  <c r="G44" i="16"/>
  <c r="I380" i="14"/>
  <c r="G117" i="16" s="1"/>
  <c r="K380" i="14"/>
  <c r="I117" i="16" s="1"/>
  <c r="I44" i="16"/>
  <c r="G26" i="16"/>
  <c r="I372" i="14"/>
  <c r="G27" i="16" s="1"/>
  <c r="K372" i="14"/>
  <c r="I27" i="16" s="1"/>
  <c r="I26" i="16"/>
  <c r="I9" i="16"/>
  <c r="K369" i="14"/>
  <c r="I372" i="16" s="1"/>
  <c r="K195" i="16"/>
  <c r="AD195" i="16" s="1"/>
  <c r="K113" i="16"/>
  <c r="AD113" i="16" s="1"/>
  <c r="I90" i="16"/>
  <c r="K379" i="14"/>
  <c r="I105" i="16" s="1"/>
  <c r="K90" i="16"/>
  <c r="M379" i="14"/>
  <c r="K105" i="16" s="1"/>
  <c r="H356" i="14"/>
  <c r="F187" i="16" s="1"/>
  <c r="F53" i="16"/>
  <c r="H382" i="14"/>
  <c r="F142" i="16" s="1"/>
  <c r="F35" i="16"/>
  <c r="H366" i="14"/>
  <c r="F322" i="16" s="1"/>
  <c r="F17" i="16"/>
  <c r="R334" i="20"/>
  <c r="T334" i="20"/>
  <c r="K338" i="16"/>
  <c r="AD338" i="16" s="1"/>
  <c r="K267" i="16"/>
  <c r="AD267" i="16" s="1"/>
  <c r="K229" i="16"/>
  <c r="AC333" i="16"/>
  <c r="K315" i="16"/>
  <c r="AD315" i="16" s="1"/>
  <c r="AC262" i="16"/>
  <c r="K245" i="16"/>
  <c r="AD245" i="16" s="1"/>
  <c r="K344" i="16"/>
  <c r="K273" i="16"/>
  <c r="AD273" i="16" s="1"/>
  <c r="K382" i="16"/>
  <c r="AD382" i="16" s="1"/>
  <c r="K339" i="16"/>
  <c r="AD339" i="16" s="1"/>
  <c r="H284" i="16"/>
  <c r="J391" i="14"/>
  <c r="H285" i="16" s="1"/>
  <c r="J284" i="16"/>
  <c r="L391" i="14"/>
  <c r="J285" i="16" s="1"/>
  <c r="K252" i="16"/>
  <c r="K176" i="16"/>
  <c r="AD176" i="16" s="1"/>
  <c r="I157" i="16"/>
  <c r="K377" i="14"/>
  <c r="I78" i="16" s="1"/>
  <c r="M377" i="14"/>
  <c r="K78" i="16" s="1"/>
  <c r="K157" i="16"/>
  <c r="H349" i="14"/>
  <c r="F116" i="16" s="1"/>
  <c r="F118" i="16"/>
  <c r="J349" i="14"/>
  <c r="H116" i="16" s="1"/>
  <c r="H118" i="16"/>
  <c r="L344" i="14"/>
  <c r="J57" i="16" s="1"/>
  <c r="J56" i="16"/>
  <c r="L375" i="14"/>
  <c r="J58" i="16" s="1"/>
  <c r="J38" i="16"/>
  <c r="L373" i="14"/>
  <c r="J28" i="16" s="1"/>
  <c r="J20" i="16"/>
  <c r="L394" i="14"/>
  <c r="J304" i="16" s="1"/>
  <c r="AC175" i="16"/>
  <c r="K156" i="16"/>
  <c r="AC92" i="16"/>
  <c r="K74" i="16"/>
  <c r="H399" i="14"/>
  <c r="F101" i="16" s="1"/>
  <c r="F37" i="16"/>
  <c r="H37" i="16"/>
  <c r="J399" i="14"/>
  <c r="H101" i="16" s="1"/>
  <c r="K159" i="16"/>
  <c r="AD159" i="16" s="1"/>
  <c r="K77" i="16"/>
  <c r="AD77" i="16" s="1"/>
  <c r="G60" i="16"/>
  <c r="I365" i="14"/>
  <c r="G313" i="16" s="1"/>
  <c r="I392" i="14"/>
  <c r="G314" i="16" s="1"/>
  <c r="I60" i="16"/>
  <c r="K392" i="14"/>
  <c r="I314" i="16" s="1"/>
  <c r="K365" i="14"/>
  <c r="I313" i="16" s="1"/>
  <c r="K40" i="16"/>
  <c r="AD40" i="16" s="1"/>
  <c r="G22" i="16"/>
  <c r="I381" i="14"/>
  <c r="G127" i="16" s="1"/>
  <c r="I350" i="14"/>
  <c r="G126" i="16" s="1"/>
  <c r="K350" i="14"/>
  <c r="I126" i="16" s="1"/>
  <c r="K381" i="14"/>
  <c r="I127" i="16" s="1"/>
  <c r="I22" i="16"/>
  <c r="AC224" i="16"/>
  <c r="K364" i="14"/>
  <c r="I288" i="16" s="1"/>
  <c r="I208" i="16"/>
  <c r="K208" i="16"/>
  <c r="M364" i="14"/>
  <c r="K288" i="16" s="1"/>
  <c r="K129" i="16"/>
  <c r="I85" i="16"/>
  <c r="K360" i="14"/>
  <c r="I235" i="16" s="1"/>
  <c r="K389" i="14"/>
  <c r="I236" i="16" s="1"/>
  <c r="K85" i="16"/>
  <c r="M389" i="14"/>
  <c r="K236" i="16" s="1"/>
  <c r="M360" i="14"/>
  <c r="K235" i="16" s="1"/>
  <c r="I67" i="16"/>
  <c r="K351" i="14"/>
  <c r="I137" i="16" s="1"/>
  <c r="K67" i="16"/>
  <c r="M351" i="14"/>
  <c r="K137" i="16" s="1"/>
  <c r="K388" i="14"/>
  <c r="I193" i="16" s="1"/>
  <c r="K357" i="14"/>
  <c r="I192" i="16" s="1"/>
  <c r="I31" i="16"/>
  <c r="M357" i="14"/>
  <c r="K192" i="16" s="1"/>
  <c r="M388" i="14"/>
  <c r="K193" i="16" s="1"/>
  <c r="K31" i="16"/>
  <c r="AT334" i="21"/>
  <c r="AO13" i="14"/>
  <c r="AV334" i="21"/>
  <c r="AQ13" i="14"/>
  <c r="F332" i="22"/>
  <c r="G5" i="22" s="1"/>
  <c r="AC377" i="16"/>
  <c r="AC353" i="16"/>
  <c r="K353" i="16"/>
  <c r="AD353" i="16" s="1"/>
  <c r="AC376" i="16"/>
  <c r="K376" i="16"/>
  <c r="AC316" i="16"/>
  <c r="K316" i="16"/>
  <c r="AC246" i="16"/>
  <c r="K246" i="16"/>
  <c r="AC225" i="16"/>
  <c r="K347" i="16"/>
  <c r="AD347" i="16" s="1"/>
  <c r="AD329" i="16"/>
  <c r="AC309" i="16"/>
  <c r="K292" i="16"/>
  <c r="AD292" i="16" s="1"/>
  <c r="AC239" i="16"/>
  <c r="AC340" i="16"/>
  <c r="K323" i="16"/>
  <c r="AC269" i="16"/>
  <c r="K253" i="16"/>
  <c r="AC317" i="16"/>
  <c r="K317" i="16"/>
  <c r="AD317" i="16" s="1"/>
  <c r="AC247" i="16"/>
  <c r="K247" i="16"/>
  <c r="AC172" i="16"/>
  <c r="K172" i="16"/>
  <c r="AC89" i="16"/>
  <c r="K89" i="16"/>
  <c r="AD89" i="16" s="1"/>
  <c r="AD50" i="16"/>
  <c r="J16" i="16"/>
  <c r="L374" i="14"/>
  <c r="J52" i="16" s="1"/>
  <c r="L343" i="14"/>
  <c r="J51" i="16" s="1"/>
  <c r="AC171" i="16"/>
  <c r="K152" i="16"/>
  <c r="AD111" i="16"/>
  <c r="AC87" i="16"/>
  <c r="I376" i="14"/>
  <c r="G70" i="16" s="1"/>
  <c r="G69" i="16"/>
  <c r="I69" i="16"/>
  <c r="K376" i="14"/>
  <c r="I70" i="16" s="1"/>
  <c r="G49" i="16"/>
  <c r="I354" i="14"/>
  <c r="G163" i="16" s="1"/>
  <c r="I49" i="16"/>
  <c r="K354" i="14"/>
  <c r="I163" i="16" s="1"/>
  <c r="K33" i="16"/>
  <c r="G14" i="16"/>
  <c r="I386" i="14"/>
  <c r="G179" i="16" s="1"/>
  <c r="I355" i="14"/>
  <c r="G178" i="16" s="1"/>
  <c r="I14" i="16"/>
  <c r="K386" i="14"/>
  <c r="I179" i="16" s="1"/>
  <c r="K355" i="14"/>
  <c r="I178" i="16" s="1"/>
  <c r="AC196" i="16"/>
  <c r="K174" i="16"/>
  <c r="AD174" i="16" s="1"/>
  <c r="J395" i="14"/>
  <c r="H348" i="16" s="1"/>
  <c r="H134" i="16"/>
  <c r="J134" i="16"/>
  <c r="L395" i="14"/>
  <c r="J348" i="16" s="1"/>
  <c r="H114" i="16"/>
  <c r="J385" i="14"/>
  <c r="H170" i="16" s="1"/>
  <c r="L385" i="14"/>
  <c r="J170" i="16" s="1"/>
  <c r="J114" i="16"/>
  <c r="AC73" i="16"/>
  <c r="K54" i="16"/>
  <c r="AD54" i="16" s="1"/>
  <c r="K36" i="16"/>
  <c r="M358" i="14"/>
  <c r="K198" i="16" s="1"/>
  <c r="F36" i="16"/>
  <c r="H358" i="14"/>
  <c r="F198" i="16" s="1"/>
  <c r="K18" i="16"/>
  <c r="M370" i="14"/>
  <c r="K141" i="16" s="1"/>
  <c r="F18" i="16"/>
  <c r="H370" i="14"/>
  <c r="F141" i="16" s="1"/>
  <c r="K230" i="16"/>
  <c r="AD230" i="16" s="1"/>
  <c r="AC164" i="16"/>
  <c r="K164" i="16"/>
  <c r="AD164" i="16" s="1"/>
  <c r="E81" i="16"/>
  <c r="G361" i="14"/>
  <c r="E238" i="16" s="1"/>
  <c r="G81" i="16"/>
  <c r="I361" i="14"/>
  <c r="G238" i="16" s="1"/>
  <c r="AC63" i="16"/>
  <c r="K63" i="16"/>
  <c r="H371" i="14"/>
  <c r="F15" i="16" s="1"/>
  <c r="F25" i="16"/>
  <c r="AM334" i="21"/>
  <c r="AH13" i="14"/>
  <c r="AS334" i="21"/>
  <c r="AN13" i="14"/>
  <c r="AC375" i="16"/>
  <c r="AC366" i="16"/>
  <c r="AC349" i="16"/>
  <c r="AC310" i="16"/>
  <c r="K310" i="16"/>
  <c r="AD310" i="16" s="1"/>
  <c r="AC240" i="16"/>
  <c r="K240" i="16"/>
  <c r="AD240" i="16" s="1"/>
  <c r="K391" i="16"/>
  <c r="AC391" i="16"/>
  <c r="AC305" i="16"/>
  <c r="K287" i="16"/>
  <c r="AC232" i="16"/>
  <c r="K360" i="16"/>
  <c r="AD360" i="16" s="1"/>
  <c r="AC336" i="16"/>
  <c r="K318" i="16"/>
  <c r="AD318" i="16" s="1"/>
  <c r="AC265" i="16"/>
  <c r="K249" i="16"/>
  <c r="AD249" i="16" s="1"/>
  <c r="AD227" i="16"/>
  <c r="AC345" i="16"/>
  <c r="AC311" i="16"/>
  <c r="K311" i="16"/>
  <c r="AD311" i="16" s="1"/>
  <c r="AC241" i="16"/>
  <c r="K241" i="16"/>
  <c r="AD241" i="16" s="1"/>
  <c r="AC167" i="16"/>
  <c r="K167" i="16"/>
  <c r="AD167" i="16" s="1"/>
  <c r="H398" i="14"/>
  <c r="F98" i="16" s="1"/>
  <c r="F108" i="16"/>
  <c r="H347" i="14"/>
  <c r="F97" i="16" s="1"/>
  <c r="J398" i="14"/>
  <c r="H98" i="16" s="1"/>
  <c r="H108" i="16"/>
  <c r="J347" i="14"/>
  <c r="H97" i="16" s="1"/>
  <c r="AC46" i="16"/>
  <c r="K46" i="16"/>
  <c r="AD46" i="16" s="1"/>
  <c r="K396" i="14"/>
  <c r="I369" i="16" s="1"/>
  <c r="I30" i="16"/>
  <c r="K30" i="16"/>
  <c r="M396" i="14"/>
  <c r="K369" i="16" s="1"/>
  <c r="G378" i="14"/>
  <c r="E96" i="16" s="1"/>
  <c r="G346" i="14"/>
  <c r="E94" i="16" s="1"/>
  <c r="E11" i="16"/>
  <c r="G11" i="16"/>
  <c r="I378" i="14"/>
  <c r="G96" i="16" s="1"/>
  <c r="I346" i="14"/>
  <c r="G94" i="16" s="1"/>
  <c r="J185" i="16"/>
  <c r="L393" i="14"/>
  <c r="J209" i="16" s="1"/>
  <c r="E185" i="16"/>
  <c r="G393" i="14"/>
  <c r="E209" i="16" s="1"/>
  <c r="AC166" i="16"/>
  <c r="K146" i="16"/>
  <c r="AC83" i="16"/>
  <c r="K65" i="16"/>
  <c r="J10" i="16"/>
  <c r="L345" i="14"/>
  <c r="J88" i="16" s="1"/>
  <c r="G13" i="14"/>
  <c r="AC169" i="16"/>
  <c r="K151" i="16"/>
  <c r="AC86" i="16"/>
  <c r="G68" i="16"/>
  <c r="I363" i="14"/>
  <c r="G248" i="16" s="1"/>
  <c r="I68" i="16"/>
  <c r="K363" i="14"/>
  <c r="I248" i="16" s="1"/>
  <c r="E48" i="16"/>
  <c r="G353" i="14"/>
  <c r="E385" i="16" s="1"/>
  <c r="G384" i="14"/>
  <c r="E161" i="16" s="1"/>
  <c r="E32" i="16"/>
  <c r="G387" i="14"/>
  <c r="E188" i="16" s="1"/>
  <c r="J390" i="14"/>
  <c r="H243" i="16" s="1"/>
  <c r="H13" i="16"/>
  <c r="J362" i="14"/>
  <c r="H242" i="16" s="1"/>
  <c r="L390" i="14"/>
  <c r="J243" i="16" s="1"/>
  <c r="L362" i="14"/>
  <c r="J242" i="16" s="1"/>
  <c r="J13" i="16"/>
  <c r="AC177" i="16"/>
  <c r="K177" i="16"/>
  <c r="AD177" i="16" s="1"/>
  <c r="AC95" i="16"/>
  <c r="K95" i="16"/>
  <c r="I76" i="16"/>
  <c r="K348" i="14"/>
  <c r="I100" i="16" s="1"/>
  <c r="M348" i="14"/>
  <c r="K100" i="16" s="1"/>
  <c r="K76" i="16"/>
  <c r="H397" i="14"/>
  <c r="F373" i="16" s="1"/>
  <c r="F39" i="16"/>
  <c r="AD21" i="16"/>
  <c r="AY334" i="21"/>
  <c r="AT13" i="14"/>
  <c r="AT336" i="21"/>
  <c r="Q200" i="26" s="1"/>
  <c r="AR336" i="21"/>
  <c r="O200" i="26" s="1"/>
  <c r="AS336" i="21"/>
  <c r="P200" i="26" s="1"/>
  <c r="AO334" i="21"/>
  <c r="AJ13" i="14"/>
  <c r="AC368" i="16"/>
  <c r="K390" i="16"/>
  <c r="K367" i="16"/>
  <c r="AD367" i="16" s="1"/>
  <c r="AC342" i="16"/>
  <c r="K342" i="16"/>
  <c r="AC271" i="16"/>
  <c r="K271" i="16"/>
  <c r="F233" i="16"/>
  <c r="H368" i="14"/>
  <c r="F357" i="16" s="1"/>
  <c r="H233" i="16"/>
  <c r="J368" i="14"/>
  <c r="H357" i="16" s="1"/>
  <c r="K356" i="16"/>
  <c r="AD356" i="16" s="1"/>
  <c r="AC319" i="16"/>
  <c r="K300" i="16"/>
  <c r="AD300" i="16" s="1"/>
  <c r="AC250" i="16"/>
  <c r="K332" i="16"/>
  <c r="AC277" i="16"/>
  <c r="K261" i="16"/>
  <c r="AC327" i="16"/>
  <c r="K327" i="16"/>
  <c r="AC256" i="16"/>
  <c r="K256" i="16"/>
  <c r="AC182" i="16"/>
  <c r="K182" i="16"/>
  <c r="AC103" i="16"/>
  <c r="K103" i="16"/>
  <c r="AC24" i="16"/>
  <c r="K24" i="16"/>
  <c r="AC219" i="16"/>
  <c r="K202" i="16"/>
  <c r="AC140" i="16"/>
  <c r="G121" i="16"/>
  <c r="I121" i="16"/>
  <c r="K367" i="14"/>
  <c r="I325" i="16" s="1"/>
  <c r="K102" i="16"/>
  <c r="L359" i="14"/>
  <c r="J222" i="16" s="1"/>
  <c r="J41" i="16"/>
  <c r="G359" i="14"/>
  <c r="E222" i="16" s="1"/>
  <c r="E41" i="16"/>
  <c r="H383" i="14"/>
  <c r="F150" i="16" s="1"/>
  <c r="F23" i="16"/>
  <c r="H352" i="14"/>
  <c r="F149" i="16" s="1"/>
  <c r="H23" i="16"/>
  <c r="J352" i="14"/>
  <c r="H149" i="16" s="1"/>
  <c r="J383" i="14"/>
  <c r="H150" i="16" s="1"/>
  <c r="AC223" i="16"/>
  <c r="AC165" i="16"/>
  <c r="K145" i="16"/>
  <c r="AD145" i="16" s="1"/>
  <c r="AC82" i="16"/>
  <c r="K64" i="16"/>
  <c r="K44" i="16"/>
  <c r="M380" i="14"/>
  <c r="K117" i="16" s="1"/>
  <c r="F44" i="16"/>
  <c r="H380" i="14"/>
  <c r="F117" i="16" s="1"/>
  <c r="K26" i="16"/>
  <c r="M372" i="14"/>
  <c r="K27" i="16" s="1"/>
  <c r="F26" i="16"/>
  <c r="H372" i="14"/>
  <c r="F27" i="16" s="1"/>
  <c r="M369" i="14"/>
  <c r="K372" i="16" s="1"/>
  <c r="K9" i="16"/>
  <c r="AC213" i="16"/>
  <c r="K213" i="16"/>
  <c r="AD213" i="16" s="1"/>
  <c r="AC133" i="16"/>
  <c r="K133" i="16"/>
  <c r="AD133" i="16" s="1"/>
  <c r="F90" i="16"/>
  <c r="H379" i="14"/>
  <c r="F105" i="16" s="1"/>
  <c r="J356" i="14"/>
  <c r="H187" i="16" s="1"/>
  <c r="H53" i="16"/>
  <c r="L356" i="14"/>
  <c r="J187" i="16" s="1"/>
  <c r="J53" i="16"/>
  <c r="J382" i="14"/>
  <c r="H142" i="16" s="1"/>
  <c r="H35" i="16"/>
  <c r="L382" i="14"/>
  <c r="J142" i="16" s="1"/>
  <c r="J35" i="16"/>
  <c r="J366" i="14"/>
  <c r="H322" i="16" s="1"/>
  <c r="H17" i="16"/>
  <c r="L366" i="14"/>
  <c r="J322" i="16" s="1"/>
  <c r="J17" i="16"/>
  <c r="AU334" i="21"/>
  <c r="AP13" i="14"/>
  <c r="AK334" i="21"/>
  <c r="AF13" i="14"/>
  <c r="V334" i="20"/>
  <c r="W334" i="20"/>
  <c r="X334" i="20"/>
  <c r="AC383" i="16"/>
  <c r="K383" i="16"/>
  <c r="AD386" i="16"/>
  <c r="K358" i="16"/>
  <c r="AD358" i="16" s="1"/>
  <c r="K387" i="16"/>
  <c r="AD387" i="16" s="1"/>
  <c r="K364" i="16"/>
  <c r="AC283" i="16"/>
  <c r="K283" i="16"/>
  <c r="AD283" i="16" s="1"/>
  <c r="AD251" i="16"/>
  <c r="AC350" i="16"/>
  <c r="K350" i="16"/>
  <c r="AD350" i="16" s="1"/>
  <c r="K333" i="16"/>
  <c r="AC278" i="16"/>
  <c r="K262" i="16"/>
  <c r="K381" i="16"/>
  <c r="AD381" i="16" s="1"/>
  <c r="K291" i="16"/>
  <c r="AC237" i="16"/>
  <c r="K354" i="16"/>
  <c r="AD354" i="16" s="1"/>
  <c r="G391" i="14"/>
  <c r="E285" i="16" s="1"/>
  <c r="E284" i="16"/>
  <c r="I391" i="14"/>
  <c r="G285" i="16" s="1"/>
  <c r="G284" i="16"/>
  <c r="AC268" i="16"/>
  <c r="K268" i="16"/>
  <c r="AC199" i="16"/>
  <c r="K199" i="16"/>
  <c r="F157" i="16"/>
  <c r="H377" i="14"/>
  <c r="F78" i="16" s="1"/>
  <c r="H157" i="16"/>
  <c r="J377" i="14"/>
  <c r="H78" i="16" s="1"/>
  <c r="L349" i="14"/>
  <c r="J116" i="16" s="1"/>
  <c r="J118" i="16"/>
  <c r="AC75" i="16"/>
  <c r="K75" i="16"/>
  <c r="E56" i="16"/>
  <c r="G375" i="14"/>
  <c r="E58" i="16" s="1"/>
  <c r="G344" i="14"/>
  <c r="E57" i="16" s="1"/>
  <c r="G56" i="16"/>
  <c r="I344" i="14"/>
  <c r="G57" i="16" s="1"/>
  <c r="I375" i="14"/>
  <c r="G58" i="16" s="1"/>
  <c r="E38" i="16"/>
  <c r="G373" i="14"/>
  <c r="E28" i="16" s="1"/>
  <c r="G38" i="16"/>
  <c r="I373" i="14"/>
  <c r="G28" i="16" s="1"/>
  <c r="E20" i="16"/>
  <c r="G394" i="14"/>
  <c r="E304" i="16" s="1"/>
  <c r="G20" i="16"/>
  <c r="I394" i="14"/>
  <c r="G304" i="16" s="1"/>
  <c r="AC197" i="16"/>
  <c r="K175" i="16"/>
  <c r="AD175" i="16" s="1"/>
  <c r="AC115" i="16"/>
  <c r="K92" i="16"/>
  <c r="AD92" i="16" s="1"/>
  <c r="J37" i="16"/>
  <c r="L399" i="14"/>
  <c r="J101" i="16" s="1"/>
  <c r="G399" i="14"/>
  <c r="E101" i="16" s="1"/>
  <c r="E37" i="16"/>
  <c r="AC19" i="16"/>
  <c r="AC201" i="16"/>
  <c r="K180" i="16"/>
  <c r="AD180" i="16" s="1"/>
  <c r="AC120" i="16"/>
  <c r="K99" i="16"/>
  <c r="AD99" i="16" s="1"/>
  <c r="M392" i="14"/>
  <c r="K314" i="16" s="1"/>
  <c r="M365" i="14"/>
  <c r="K313" i="16" s="1"/>
  <c r="K60" i="16"/>
  <c r="H365" i="14"/>
  <c r="F313" i="16" s="1"/>
  <c r="H392" i="14"/>
  <c r="F314" i="16" s="1"/>
  <c r="F60" i="16"/>
  <c r="K22" i="16"/>
  <c r="M350" i="14"/>
  <c r="K126" i="16" s="1"/>
  <c r="M381" i="14"/>
  <c r="K127" i="16" s="1"/>
  <c r="F22" i="16"/>
  <c r="H381" i="14"/>
  <c r="F127" i="16" s="1"/>
  <c r="H350" i="14"/>
  <c r="F126" i="16" s="1"/>
  <c r="K234" i="16"/>
  <c r="F208" i="16"/>
  <c r="H364" i="14"/>
  <c r="F288" i="16" s="1"/>
  <c r="K148" i="16"/>
  <c r="H389" i="14"/>
  <c r="F236" i="16" s="1"/>
  <c r="F85" i="16"/>
  <c r="H360" i="14"/>
  <c r="F235" i="16" s="1"/>
  <c r="F67" i="16"/>
  <c r="H351" i="14"/>
  <c r="F137" i="16" s="1"/>
  <c r="H357" i="14"/>
  <c r="F192" i="16" s="1"/>
  <c r="F31" i="16"/>
  <c r="H388" i="14"/>
  <c r="F193" i="16" s="1"/>
  <c r="M339" i="14" l="1"/>
  <c r="H367" i="14"/>
  <c r="F325" i="16" s="1"/>
  <c r="G382" i="14"/>
  <c r="E142" i="16" s="1"/>
  <c r="L369" i="14"/>
  <c r="J372" i="16" s="1"/>
  <c r="AC372" i="16" s="1"/>
  <c r="F9" i="16"/>
  <c r="AD307" i="16"/>
  <c r="I369" i="14"/>
  <c r="G372" i="16" s="1"/>
  <c r="M345" i="14"/>
  <c r="K88" i="16" s="1"/>
  <c r="G93" i="23" s="1"/>
  <c r="I339" i="14"/>
  <c r="G393" i="16" s="1"/>
  <c r="H339" i="14"/>
  <c r="F395" i="16" s="1"/>
  <c r="AC105" i="16"/>
  <c r="K10" i="16"/>
  <c r="G15" i="23" s="1"/>
  <c r="I367" i="14"/>
  <c r="G325" i="16" s="1"/>
  <c r="L339" i="14"/>
  <c r="J393" i="16" s="1"/>
  <c r="L370" i="14"/>
  <c r="J141" i="16" s="1"/>
  <c r="AD141" i="16" s="1"/>
  <c r="K339" i="14"/>
  <c r="I393" i="16" s="1"/>
  <c r="J339" i="14"/>
  <c r="H395" i="16" s="1"/>
  <c r="I382" i="14"/>
  <c r="G142" i="16" s="1"/>
  <c r="J345" i="14"/>
  <c r="H88" i="16" s="1"/>
  <c r="H10" i="16"/>
  <c r="AD56" i="16"/>
  <c r="AC76" i="16"/>
  <c r="AC369" i="16"/>
  <c r="AC22" i="16"/>
  <c r="AD57" i="16"/>
  <c r="AC18" i="16"/>
  <c r="AC198" i="16"/>
  <c r="AC308" i="16"/>
  <c r="AD28" i="16"/>
  <c r="AD121" i="16"/>
  <c r="AD96" i="16"/>
  <c r="AD17" i="16"/>
  <c r="AD185" i="16"/>
  <c r="AC85" i="16"/>
  <c r="AC208" i="16"/>
  <c r="AC127" i="16"/>
  <c r="AC60" i="16"/>
  <c r="AC157" i="16"/>
  <c r="AC27" i="16"/>
  <c r="AC117" i="16"/>
  <c r="AD178" i="16"/>
  <c r="AC23" i="16"/>
  <c r="AC357" i="16"/>
  <c r="AD142" i="16"/>
  <c r="AD187" i="16"/>
  <c r="AD16" i="16"/>
  <c r="AC137" i="16"/>
  <c r="AD304" i="16"/>
  <c r="AD284" i="16"/>
  <c r="AC97" i="16"/>
  <c r="AC15" i="16"/>
  <c r="AD238" i="16"/>
  <c r="AD163" i="16"/>
  <c r="AD308" i="16"/>
  <c r="AC193" i="16"/>
  <c r="AC313" i="16"/>
  <c r="AC39" i="16"/>
  <c r="AD49" i="16"/>
  <c r="AC307" i="16"/>
  <c r="AD69" i="16"/>
  <c r="AC25" i="16"/>
  <c r="AD52" i="16"/>
  <c r="AC90" i="16"/>
  <c r="AC26" i="16"/>
  <c r="AC44" i="16"/>
  <c r="AC36" i="16"/>
  <c r="AC98" i="16"/>
  <c r="AD81" i="16"/>
  <c r="AD179" i="16"/>
  <c r="AD11" i="16"/>
  <c r="AC149" i="16"/>
  <c r="J367" i="14"/>
  <c r="H325" i="16" s="1"/>
  <c r="AD325" i="16" s="1"/>
  <c r="G370" i="14"/>
  <c r="E141" i="16" s="1"/>
  <c r="J370" i="14"/>
  <c r="H141" i="16" s="1"/>
  <c r="AD101" i="16"/>
  <c r="AC121" i="16"/>
  <c r="AD222" i="16"/>
  <c r="AC14" i="16"/>
  <c r="AD116" i="16"/>
  <c r="AC179" i="16"/>
  <c r="AC314" i="16"/>
  <c r="AC78" i="16"/>
  <c r="AC68" i="16"/>
  <c r="AD51" i="16"/>
  <c r="AC235" i="16"/>
  <c r="AD32" i="16"/>
  <c r="AD385" i="16"/>
  <c r="AD248" i="16"/>
  <c r="AD58" i="16"/>
  <c r="AD20" i="16"/>
  <c r="AD68" i="16"/>
  <c r="AC248" i="16"/>
  <c r="AC30" i="16"/>
  <c r="AC288" i="16"/>
  <c r="AD38" i="16"/>
  <c r="AD285" i="16"/>
  <c r="AD37" i="16"/>
  <c r="AD118" i="16"/>
  <c r="AD170" i="16"/>
  <c r="AD134" i="16"/>
  <c r="AC100" i="16"/>
  <c r="AC9" i="16"/>
  <c r="AC373" i="16"/>
  <c r="AC150" i="16"/>
  <c r="AD53" i="16"/>
  <c r="AC233" i="16"/>
  <c r="AC108" i="16"/>
  <c r="AD14" i="16"/>
  <c r="AC192" i="16"/>
  <c r="AD94" i="16"/>
  <c r="AD70" i="16"/>
  <c r="AD188" i="16"/>
  <c r="AC178" i="16"/>
  <c r="AD322" i="16"/>
  <c r="AD114" i="16"/>
  <c r="AD348" i="16"/>
  <c r="AC236" i="16"/>
  <c r="AD48" i="16"/>
  <c r="AC126" i="16"/>
  <c r="AC325" i="16"/>
  <c r="AD13" i="16"/>
  <c r="AC163" i="16"/>
  <c r="AC53" i="16"/>
  <c r="AD243" i="16"/>
  <c r="AC69" i="16"/>
  <c r="AC52" i="16"/>
  <c r="AD31" i="16"/>
  <c r="AD67" i="16"/>
  <c r="AC170" i="16"/>
  <c r="AC348" i="16"/>
  <c r="AD127" i="16"/>
  <c r="AD313" i="16"/>
  <c r="G24" i="23"/>
  <c r="G120" i="23"/>
  <c r="G202" i="23"/>
  <c r="G33" i="23"/>
  <c r="AC28" i="16"/>
  <c r="G61" i="23"/>
  <c r="G98" i="23"/>
  <c r="AD78" i="16"/>
  <c r="G242" i="23"/>
  <c r="G313" i="23"/>
  <c r="G391" i="23"/>
  <c r="AD90" i="16"/>
  <c r="AD149" i="16"/>
  <c r="G330" i="23"/>
  <c r="G127" i="23"/>
  <c r="G208" i="23"/>
  <c r="G282" i="23"/>
  <c r="G124" i="23"/>
  <c r="G205" i="23"/>
  <c r="AC188" i="16"/>
  <c r="AC48" i="16"/>
  <c r="G73" i="23"/>
  <c r="AC209" i="16"/>
  <c r="G71" i="23"/>
  <c r="AD97" i="16"/>
  <c r="G264" i="23"/>
  <c r="G335" i="23"/>
  <c r="G376" i="23"/>
  <c r="AD15" i="16"/>
  <c r="G86" i="23"/>
  <c r="AC81" i="16"/>
  <c r="G19" i="23"/>
  <c r="G74" i="23"/>
  <c r="G269" i="23"/>
  <c r="G340" i="23"/>
  <c r="G236" i="23"/>
  <c r="G244" i="23"/>
  <c r="G314" i="23"/>
  <c r="G382" i="23"/>
  <c r="G132" i="23"/>
  <c r="G80" i="23"/>
  <c r="G105" i="23"/>
  <c r="G100" i="23"/>
  <c r="G292" i="23"/>
  <c r="G38" i="23"/>
  <c r="G177" i="23"/>
  <c r="G252" i="23"/>
  <c r="G257" i="23"/>
  <c r="G95" i="23"/>
  <c r="G200" i="23"/>
  <c r="G129" i="23"/>
  <c r="G210" i="23"/>
  <c r="G247" i="23"/>
  <c r="G215" i="23"/>
  <c r="G103" i="23"/>
  <c r="G275" i="23"/>
  <c r="G149" i="23"/>
  <c r="G303" i="23"/>
  <c r="G223" i="23"/>
  <c r="G192" i="23"/>
  <c r="G46" i="23"/>
  <c r="G295" i="23"/>
  <c r="G143" i="23"/>
  <c r="AC13" i="16"/>
  <c r="G166" i="23"/>
  <c r="G214" i="23"/>
  <c r="G380" i="23"/>
  <c r="AD172" i="16"/>
  <c r="AD247" i="16"/>
  <c r="AD85" i="16"/>
  <c r="G153" i="23"/>
  <c r="G131" i="23"/>
  <c r="G318" i="23"/>
  <c r="G104" i="23"/>
  <c r="G185" i="23"/>
  <c r="G273" i="23"/>
  <c r="G359" i="23"/>
  <c r="G386" i="23"/>
  <c r="G355" i="23"/>
  <c r="G388" i="23"/>
  <c r="G377" i="23"/>
  <c r="G49" i="23"/>
  <c r="AD124" i="16"/>
  <c r="AD205" i="16"/>
  <c r="G108" i="23"/>
  <c r="G187" i="23"/>
  <c r="G261" i="23"/>
  <c r="G332" i="23"/>
  <c r="G395" i="23"/>
  <c r="AD242" i="16"/>
  <c r="E10" i="16"/>
  <c r="G345" i="14"/>
  <c r="E88" i="16" s="1"/>
  <c r="G70" i="23"/>
  <c r="G35" i="23"/>
  <c r="G51" i="23"/>
  <c r="G254" i="23"/>
  <c r="G323" i="23"/>
  <c r="G396" i="23"/>
  <c r="G23" i="23"/>
  <c r="G157" i="23"/>
  <c r="G381" i="23"/>
  <c r="G11" i="22"/>
  <c r="G117" i="22"/>
  <c r="G245" i="22"/>
  <c r="G57" i="22"/>
  <c r="G185" i="22"/>
  <c r="G313" i="22"/>
  <c r="G136" i="22"/>
  <c r="G35" i="22"/>
  <c r="G163" i="22"/>
  <c r="G291" i="22"/>
  <c r="G252" i="22"/>
  <c r="G58" i="22"/>
  <c r="G192" i="22"/>
  <c r="G55" i="22"/>
  <c r="G183" i="22"/>
  <c r="G311" i="22"/>
  <c r="G212" i="22"/>
  <c r="G298" i="22"/>
  <c r="G162" i="22"/>
  <c r="G278" i="22"/>
  <c r="G54" i="22"/>
  <c r="G109" i="22"/>
  <c r="G237" i="22"/>
  <c r="G32" i="22"/>
  <c r="G113" i="22"/>
  <c r="G241" i="22"/>
  <c r="G56" i="22"/>
  <c r="G312" i="22"/>
  <c r="G123" i="22"/>
  <c r="G251" i="22"/>
  <c r="G172" i="22"/>
  <c r="G74" i="22"/>
  <c r="G176" i="22"/>
  <c r="G47" i="22"/>
  <c r="G175" i="22"/>
  <c r="G303" i="22"/>
  <c r="G196" i="22"/>
  <c r="G242" i="22"/>
  <c r="G314" i="22"/>
  <c r="G114" i="22"/>
  <c r="G30" i="22"/>
  <c r="G310" i="22"/>
  <c r="AV317" i="14" s="1"/>
  <c r="AW317" i="14" s="1"/>
  <c r="N317" i="14" s="1"/>
  <c r="G37" i="22"/>
  <c r="G165" i="22"/>
  <c r="G293" i="22"/>
  <c r="G18" i="22"/>
  <c r="G137" i="22"/>
  <c r="G265" i="22"/>
  <c r="G104" i="22"/>
  <c r="G19" i="22"/>
  <c r="G147" i="22"/>
  <c r="G275" i="22"/>
  <c r="G220" i="22"/>
  <c r="G160" i="22"/>
  <c r="G71" i="22"/>
  <c r="G199" i="22"/>
  <c r="G327" i="22"/>
  <c r="AV334" i="14" s="1"/>
  <c r="AW334" i="14" s="1"/>
  <c r="N334" i="14" s="1"/>
  <c r="G116" i="22"/>
  <c r="G234" i="22"/>
  <c r="G194" i="22"/>
  <c r="G110" i="22"/>
  <c r="G302" i="22"/>
  <c r="G86" i="22"/>
  <c r="G44" i="22"/>
  <c r="G61" i="22"/>
  <c r="G189" i="22"/>
  <c r="G317" i="22"/>
  <c r="AV324" i="14" s="1"/>
  <c r="AW324" i="14" s="1"/>
  <c r="N324" i="14" s="1"/>
  <c r="G129" i="22"/>
  <c r="G257" i="22"/>
  <c r="G20" i="22"/>
  <c r="G280" i="22"/>
  <c r="G139" i="22"/>
  <c r="G267" i="22"/>
  <c r="G140" i="22"/>
  <c r="G208" i="22"/>
  <c r="G95" i="22"/>
  <c r="G223" i="22"/>
  <c r="G82" i="22"/>
  <c r="G292" i="22"/>
  <c r="AV299" i="14" s="1"/>
  <c r="AW299" i="14" s="1"/>
  <c r="N299" i="14" s="1"/>
  <c r="G130" i="22"/>
  <c r="G154" i="22"/>
  <c r="G198" i="22"/>
  <c r="G92" i="22"/>
  <c r="G149" i="22"/>
  <c r="G277" i="22"/>
  <c r="G89" i="22"/>
  <c r="G217" i="22"/>
  <c r="G78" i="22"/>
  <c r="G200" i="22"/>
  <c r="G67" i="22"/>
  <c r="G195" i="22"/>
  <c r="G323" i="22"/>
  <c r="AV330" i="14" s="1"/>
  <c r="AW330" i="14" s="1"/>
  <c r="N330" i="14" s="1"/>
  <c r="G316" i="22"/>
  <c r="G16" i="22"/>
  <c r="G256" i="22"/>
  <c r="G87" i="22"/>
  <c r="G215" i="22"/>
  <c r="G42" i="22"/>
  <c r="G276" i="22"/>
  <c r="G322" i="22"/>
  <c r="AV329" i="14" s="1"/>
  <c r="AW329" i="14" s="1"/>
  <c r="N329" i="14" s="1"/>
  <c r="G174" i="22"/>
  <c r="G294" i="22"/>
  <c r="G76" i="22"/>
  <c r="G21" i="22"/>
  <c r="G141" i="22"/>
  <c r="G269" i="22"/>
  <c r="G17" i="22"/>
  <c r="G145" i="22"/>
  <c r="G273" i="22"/>
  <c r="AV280" i="14" s="1"/>
  <c r="AW280" i="14" s="1"/>
  <c r="N280" i="14" s="1"/>
  <c r="G120" i="22"/>
  <c r="G27" i="22"/>
  <c r="G155" i="22"/>
  <c r="G283" i="22"/>
  <c r="G236" i="22"/>
  <c r="G66" i="22"/>
  <c r="G240" i="22"/>
  <c r="G79" i="22"/>
  <c r="G207" i="22"/>
  <c r="G34" i="22"/>
  <c r="G260" i="22"/>
  <c r="G70" i="22"/>
  <c r="G274" i="22"/>
  <c r="AV281" i="14" s="1"/>
  <c r="AW281" i="14" s="1"/>
  <c r="N281" i="14" s="1"/>
  <c r="G326" i="22"/>
  <c r="AV333" i="14" s="1"/>
  <c r="AW333" i="14" s="1"/>
  <c r="N333" i="14" s="1"/>
  <c r="G230" i="22"/>
  <c r="G60" i="22"/>
  <c r="G69" i="22"/>
  <c r="G197" i="22"/>
  <c r="G325" i="22"/>
  <c r="AV332" i="14" s="1"/>
  <c r="AW332" i="14" s="1"/>
  <c r="N332" i="14" s="1"/>
  <c r="G41" i="22"/>
  <c r="G169" i="22"/>
  <c r="G297" i="22"/>
  <c r="AV304" i="14" s="1"/>
  <c r="AW304" i="14" s="1"/>
  <c r="N304" i="14" s="1"/>
  <c r="G168" i="22"/>
  <c r="G51" i="22"/>
  <c r="G179" i="22"/>
  <c r="G307" i="22"/>
  <c r="G284" i="22"/>
  <c r="G224" i="22"/>
  <c r="G103" i="22"/>
  <c r="G231" i="22"/>
  <c r="G10" i="22"/>
  <c r="G180" i="22"/>
  <c r="G282" i="22"/>
  <c r="G102" i="22"/>
  <c r="G262" i="22"/>
  <c r="G166" i="22"/>
  <c r="G93" i="22"/>
  <c r="G221" i="22"/>
  <c r="G33" i="22"/>
  <c r="G161" i="22"/>
  <c r="G289" i="22"/>
  <c r="AV296" i="14" s="1"/>
  <c r="AW296" i="14" s="1"/>
  <c r="N296" i="14" s="1"/>
  <c r="G88" i="22"/>
  <c r="G43" i="22"/>
  <c r="G171" i="22"/>
  <c r="G299" i="22"/>
  <c r="G204" i="22"/>
  <c r="G40" i="22"/>
  <c r="G272" i="22"/>
  <c r="G127" i="22"/>
  <c r="G255" i="22"/>
  <c r="G100" i="22"/>
  <c r="G9" i="22"/>
  <c r="G6" i="22"/>
  <c r="G146" i="22"/>
  <c r="G318" i="22"/>
  <c r="AV325" i="14" s="1"/>
  <c r="AW325" i="14" s="1"/>
  <c r="N325" i="14" s="1"/>
  <c r="G53" i="22"/>
  <c r="G181" i="22"/>
  <c r="G309" i="22"/>
  <c r="AV316" i="14" s="1"/>
  <c r="AW316" i="14" s="1"/>
  <c r="N316" i="14" s="1"/>
  <c r="G121" i="22"/>
  <c r="G249" i="22"/>
  <c r="G12" i="22"/>
  <c r="G264" i="22"/>
  <c r="G99" i="22"/>
  <c r="G227" i="22"/>
  <c r="G124" i="22"/>
  <c r="G64" i="22"/>
  <c r="G320" i="22"/>
  <c r="AV327" i="14" s="1"/>
  <c r="AW327" i="14" s="1"/>
  <c r="N327" i="14" s="1"/>
  <c r="G119" i="22"/>
  <c r="G247" i="22"/>
  <c r="G84" i="22"/>
  <c r="G106" i="22"/>
  <c r="G38" i="22"/>
  <c r="G202" i="22"/>
  <c r="G134" i="22"/>
  <c r="G286" i="22"/>
  <c r="G45" i="22"/>
  <c r="G173" i="22"/>
  <c r="G301" i="22"/>
  <c r="AV308" i="14" s="1"/>
  <c r="AW308" i="14" s="1"/>
  <c r="N308" i="14" s="1"/>
  <c r="G49" i="22"/>
  <c r="G177" i="22"/>
  <c r="G305" i="22"/>
  <c r="G184" i="22"/>
  <c r="G59" i="22"/>
  <c r="G187" i="22"/>
  <c r="G315" i="22"/>
  <c r="AV322" i="14" s="1"/>
  <c r="AW322" i="14" s="1"/>
  <c r="N322" i="14" s="1"/>
  <c r="G300" i="22"/>
  <c r="AV307" i="14" s="1"/>
  <c r="AW307" i="14" s="1"/>
  <c r="N307" i="14" s="1"/>
  <c r="G48" i="22"/>
  <c r="G304" i="22"/>
  <c r="G111" i="22"/>
  <c r="G239" i="22"/>
  <c r="G68" i="22"/>
  <c r="G324" i="22"/>
  <c r="AV331" i="14" s="1"/>
  <c r="AW331" i="14" s="1"/>
  <c r="N331" i="14" s="1"/>
  <c r="G258" i="22"/>
  <c r="AV265" i="14" s="1"/>
  <c r="AW265" i="14" s="1"/>
  <c r="N265" i="14" s="1"/>
  <c r="G122" i="22"/>
  <c r="G190" i="22"/>
  <c r="G222" i="22"/>
  <c r="G101" i="22"/>
  <c r="G229" i="22"/>
  <c r="G24" i="22"/>
  <c r="G73" i="22"/>
  <c r="G201" i="22"/>
  <c r="G329" i="22"/>
  <c r="AV336" i="14" s="1"/>
  <c r="AW336" i="14" s="1"/>
  <c r="N336" i="14" s="1"/>
  <c r="G232" i="22"/>
  <c r="G83" i="22"/>
  <c r="G211" i="22"/>
  <c r="G50" i="22"/>
  <c r="G46" i="22"/>
  <c r="G288" i="22"/>
  <c r="G135" i="22"/>
  <c r="G263" i="22"/>
  <c r="G26" i="22"/>
  <c r="G244" i="22"/>
  <c r="G178" i="22"/>
  <c r="G170" i="22"/>
  <c r="G126" i="22"/>
  <c r="G158" i="22"/>
  <c r="G125" i="22"/>
  <c r="G253" i="22"/>
  <c r="G65" i="22"/>
  <c r="G193" i="22"/>
  <c r="G321" i="22"/>
  <c r="AV328" i="14" s="1"/>
  <c r="AW328" i="14" s="1"/>
  <c r="N328" i="14" s="1"/>
  <c r="G152" i="22"/>
  <c r="G75" i="22"/>
  <c r="G203" i="22"/>
  <c r="G90" i="22"/>
  <c r="G268" i="22"/>
  <c r="G80" i="22"/>
  <c r="G31" i="22"/>
  <c r="G159" i="22"/>
  <c r="G287" i="22"/>
  <c r="AV294" i="14" s="1"/>
  <c r="AW294" i="14" s="1"/>
  <c r="N294" i="14" s="1"/>
  <c r="G164" i="22"/>
  <c r="G330" i="22"/>
  <c r="AV337" i="14" s="1"/>
  <c r="AW337" i="14" s="1"/>
  <c r="N337" i="14" s="1"/>
  <c r="G22" i="22"/>
  <c r="G226" i="22"/>
  <c r="G94" i="22"/>
  <c r="G85" i="22"/>
  <c r="G213" i="22"/>
  <c r="G25" i="22"/>
  <c r="G153" i="22"/>
  <c r="G281" i="22"/>
  <c r="AV288" i="14" s="1"/>
  <c r="AW288" i="14" s="1"/>
  <c r="N288" i="14" s="1"/>
  <c r="G72" i="22"/>
  <c r="G328" i="22"/>
  <c r="AV335" i="14" s="1"/>
  <c r="AW335" i="14" s="1"/>
  <c r="N335" i="14" s="1"/>
  <c r="G131" i="22"/>
  <c r="G259" i="22"/>
  <c r="G188" i="22"/>
  <c r="G13" i="22"/>
  <c r="G128" i="22"/>
  <c r="G23" i="22"/>
  <c r="G151" i="22"/>
  <c r="G279" i="22"/>
  <c r="AV286" i="14" s="1"/>
  <c r="AW286" i="14" s="1"/>
  <c r="N286" i="14" s="1"/>
  <c r="G148" i="22"/>
  <c r="G306" i="22"/>
  <c r="G206" i="22"/>
  <c r="G218" i="22"/>
  <c r="AV224" i="14" s="1"/>
  <c r="AW224" i="14" s="1"/>
  <c r="N224" i="14" s="1"/>
  <c r="G254" i="22"/>
  <c r="AV261" i="14" s="1"/>
  <c r="AW261" i="14" s="1"/>
  <c r="N261" i="14" s="1"/>
  <c r="G118" i="22"/>
  <c r="G77" i="22"/>
  <c r="G205" i="22"/>
  <c r="G8" i="22"/>
  <c r="G81" i="22"/>
  <c r="G209" i="22"/>
  <c r="G36" i="22"/>
  <c r="G248" i="22"/>
  <c r="G91" i="22"/>
  <c r="G219" i="22"/>
  <c r="G108" i="22"/>
  <c r="G29" i="22"/>
  <c r="G112" i="22"/>
  <c r="G15" i="22"/>
  <c r="G143" i="22"/>
  <c r="G271" i="22"/>
  <c r="AV278" i="14" s="1"/>
  <c r="AW278" i="14" s="1"/>
  <c r="N278" i="14" s="1"/>
  <c r="G132" i="22"/>
  <c r="G186" i="22"/>
  <c r="G142" i="22"/>
  <c r="G266" i="22"/>
  <c r="AV273" i="14" s="1"/>
  <c r="AW273" i="14" s="1"/>
  <c r="N273" i="14" s="1"/>
  <c r="G214" i="22"/>
  <c r="G62" i="22"/>
  <c r="G133" i="22"/>
  <c r="G261" i="22"/>
  <c r="G7" i="22"/>
  <c r="G105" i="22"/>
  <c r="G233" i="22"/>
  <c r="G28" i="22"/>
  <c r="G296" i="22"/>
  <c r="G115" i="22"/>
  <c r="G243" i="22"/>
  <c r="G156" i="22"/>
  <c r="G96" i="22"/>
  <c r="G39" i="22"/>
  <c r="G167" i="22"/>
  <c r="G295" i="22"/>
  <c r="AV302" i="14" s="1"/>
  <c r="AW302" i="14" s="1"/>
  <c r="N302" i="14" s="1"/>
  <c r="G52" i="22"/>
  <c r="G308" i="22"/>
  <c r="AV315" i="14" s="1"/>
  <c r="AW315" i="14" s="1"/>
  <c r="N315" i="14" s="1"/>
  <c r="G138" i="22"/>
  <c r="AV144" i="14" s="1"/>
  <c r="AW144" i="14" s="1"/>
  <c r="N144" i="14" s="1"/>
  <c r="G210" i="22"/>
  <c r="G290" i="22"/>
  <c r="AV297" i="14" s="1"/>
  <c r="AW297" i="14" s="1"/>
  <c r="N297" i="14" s="1"/>
  <c r="G150" i="22"/>
  <c r="G246" i="22"/>
  <c r="AV252" i="14" s="1"/>
  <c r="AW252" i="14" s="1"/>
  <c r="N252" i="14" s="1"/>
  <c r="G157" i="22"/>
  <c r="G285" i="22"/>
  <c r="G97" i="22"/>
  <c r="G225" i="22"/>
  <c r="G98" i="22"/>
  <c r="G216" i="22"/>
  <c r="AV222" i="14" s="1"/>
  <c r="AW222" i="14" s="1"/>
  <c r="N222" i="14" s="1"/>
  <c r="G107" i="22"/>
  <c r="G235" i="22"/>
  <c r="AV241" i="14" s="1"/>
  <c r="AW241" i="14" s="1"/>
  <c r="N241" i="14" s="1"/>
  <c r="G14" i="22"/>
  <c r="G144" i="22"/>
  <c r="G63" i="22"/>
  <c r="G191" i="22"/>
  <c r="G319" i="22"/>
  <c r="AV326" i="14" s="1"/>
  <c r="AW326" i="14" s="1"/>
  <c r="N326" i="14" s="1"/>
  <c r="G228" i="22"/>
  <c r="G250" i="22"/>
  <c r="AV257" i="14" s="1"/>
  <c r="AW257" i="14" s="1"/>
  <c r="N257" i="14" s="1"/>
  <c r="G270" i="22"/>
  <c r="AV277" i="14" s="1"/>
  <c r="AW277" i="14" s="1"/>
  <c r="N277" i="14" s="1"/>
  <c r="G238" i="22"/>
  <c r="G182" i="22"/>
  <c r="G142" i="23"/>
  <c r="AC67" i="16"/>
  <c r="G293" i="23"/>
  <c r="AD218" i="16"/>
  <c r="G234" i="23"/>
  <c r="G238" i="23"/>
  <c r="AD390" i="16"/>
  <c r="G44" i="23"/>
  <c r="G248" i="23"/>
  <c r="G135" i="23"/>
  <c r="AD391" i="16"/>
  <c r="G139" i="23"/>
  <c r="G308" i="23"/>
  <c r="G279" i="23"/>
  <c r="G302" i="23"/>
  <c r="G144" i="23"/>
  <c r="G60" i="23"/>
  <c r="G220" i="23"/>
  <c r="AD75" i="16"/>
  <c r="AC116" i="16"/>
  <c r="AC322" i="16"/>
  <c r="G58" i="23"/>
  <c r="G77" i="23"/>
  <c r="G178" i="23"/>
  <c r="G111" i="23"/>
  <c r="G189" i="23"/>
  <c r="G227" i="23"/>
  <c r="G148" i="23"/>
  <c r="G366" i="23"/>
  <c r="G300" i="23"/>
  <c r="G390" i="23"/>
  <c r="G115" i="23"/>
  <c r="G195" i="23"/>
  <c r="G89" i="23"/>
  <c r="G354" i="23"/>
  <c r="G128" i="23"/>
  <c r="G209" i="23"/>
  <c r="AC114" i="16"/>
  <c r="AC134" i="16"/>
  <c r="G21" i="23"/>
  <c r="G217" i="23"/>
  <c r="G285" i="23"/>
  <c r="G291" i="23"/>
  <c r="AD137" i="16"/>
  <c r="AD235" i="16"/>
  <c r="AD126" i="16"/>
  <c r="G125" i="23"/>
  <c r="G206" i="23"/>
  <c r="G25" i="23"/>
  <c r="G62" i="23"/>
  <c r="AC58" i="16"/>
  <c r="AD252" i="16"/>
  <c r="AC284" i="16"/>
  <c r="AD229" i="16"/>
  <c r="AD105" i="16"/>
  <c r="G159" i="23"/>
  <c r="G231" i="23"/>
  <c r="AD9" i="16"/>
  <c r="AC222" i="16"/>
  <c r="G47" i="23"/>
  <c r="G294" i="23"/>
  <c r="AD373" i="16"/>
  <c r="AC32" i="16"/>
  <c r="AC385" i="16"/>
  <c r="G253" i="23"/>
  <c r="AC185" i="16"/>
  <c r="G99" i="23"/>
  <c r="AC94" i="16"/>
  <c r="AD98" i="16"/>
  <c r="G270" i="23"/>
  <c r="G341" i="23"/>
  <c r="G243" i="23"/>
  <c r="G109" i="23"/>
  <c r="G188" i="23"/>
  <c r="AD198" i="16"/>
  <c r="G183" i="23"/>
  <c r="G54" i="23"/>
  <c r="G75" i="23"/>
  <c r="G117" i="23"/>
  <c r="G199" i="23"/>
  <c r="G383" i="23"/>
  <c r="G230" i="23"/>
  <c r="G65" i="23"/>
  <c r="G14" i="23"/>
  <c r="G347" i="23"/>
  <c r="G203" i="23"/>
  <c r="G59" i="23"/>
  <c r="G322" i="23"/>
  <c r="G358" i="23"/>
  <c r="G90" i="23"/>
  <c r="G118" i="23"/>
  <c r="G394" i="23"/>
  <c r="G371" i="23"/>
  <c r="G375" i="23"/>
  <c r="G262" i="23"/>
  <c r="G301" i="23"/>
  <c r="G40" i="23"/>
  <c r="G67" i="23"/>
  <c r="G311" i="23"/>
  <c r="G37" i="23"/>
  <c r="G239" i="23"/>
  <c r="G319" i="23"/>
  <c r="G97" i="23"/>
  <c r="G180" i="23"/>
  <c r="G204" i="23"/>
  <c r="G296" i="23"/>
  <c r="AD296" i="16"/>
  <c r="G288" i="23"/>
  <c r="G369" i="23"/>
  <c r="G363" i="23"/>
  <c r="G218" i="23"/>
  <c r="G32" i="23"/>
  <c r="G69" i="23"/>
  <c r="G107" i="23"/>
  <c r="G207" i="23"/>
  <c r="G29" i="23"/>
  <c r="G266" i="23"/>
  <c r="G337" i="23"/>
  <c r="G305" i="23"/>
  <c r="G361" i="23"/>
  <c r="G156" i="23"/>
  <c r="G151" i="23"/>
  <c r="AD209" i="16"/>
  <c r="G68" i="23"/>
  <c r="G169" i="23"/>
  <c r="G235" i="23"/>
  <c r="G41" i="23"/>
  <c r="AC70" i="16"/>
  <c r="G258" i="23"/>
  <c r="G328" i="23"/>
  <c r="G251" i="23"/>
  <c r="G321" i="23"/>
  <c r="G36" i="23"/>
  <c r="AC31" i="16"/>
  <c r="G72" i="23"/>
  <c r="G240" i="23"/>
  <c r="G134" i="23"/>
  <c r="G213" i="23"/>
  <c r="G82" i="23"/>
  <c r="G164" i="23"/>
  <c r="G278" i="23"/>
  <c r="G349" i="23"/>
  <c r="G250" i="23"/>
  <c r="G320" i="23"/>
  <c r="G28" i="23"/>
  <c r="G84" i="23"/>
  <c r="G186" i="23"/>
  <c r="G356" i="23"/>
  <c r="G362" i="23"/>
  <c r="G260" i="23"/>
  <c r="G331" i="23"/>
  <c r="G378" i="23"/>
  <c r="G64" i="23"/>
  <c r="G163" i="23"/>
  <c r="G50" i="23"/>
  <c r="G130" i="23"/>
  <c r="G113" i="23"/>
  <c r="G152" i="23"/>
  <c r="G299" i="23"/>
  <c r="G368" i="23"/>
  <c r="G364" i="23"/>
  <c r="G30" i="23"/>
  <c r="G119" i="23"/>
  <c r="G160" i="23"/>
  <c r="G216" i="23"/>
  <c r="G17" i="23"/>
  <c r="G52" i="23"/>
  <c r="AD148" i="16"/>
  <c r="AD234" i="16"/>
  <c r="G42" i="23"/>
  <c r="G140" i="23"/>
  <c r="G121" i="23"/>
  <c r="AC118" i="16"/>
  <c r="AD199" i="16"/>
  <c r="G326" i="23"/>
  <c r="G256" i="23"/>
  <c r="G325" i="23"/>
  <c r="G22" i="23"/>
  <c r="AC17" i="16"/>
  <c r="AC35" i="16"/>
  <c r="AD102" i="16"/>
  <c r="AD202" i="16"/>
  <c r="G271" i="23"/>
  <c r="G342" i="23"/>
  <c r="G393" i="23"/>
  <c r="AD76" i="16"/>
  <c r="AD95" i="16"/>
  <c r="AC242" i="16"/>
  <c r="G193" i="23"/>
  <c r="AD65" i="16"/>
  <c r="AD146" i="16"/>
  <c r="G211" i="23"/>
  <c r="AD369" i="16"/>
  <c r="G212" i="23"/>
  <c r="G281" i="23"/>
  <c r="G350" i="23"/>
  <c r="G286" i="23"/>
  <c r="AD287" i="16"/>
  <c r="AD63" i="16"/>
  <c r="G96" i="23"/>
  <c r="G219" i="23"/>
  <c r="AD33" i="16"/>
  <c r="AD152" i="16"/>
  <c r="G56" i="23"/>
  <c r="AC16" i="16"/>
  <c r="G55" i="23"/>
  <c r="G137" i="23"/>
  <c r="G357" i="23"/>
  <c r="G263" i="23"/>
  <c r="G334" i="23"/>
  <c r="AD246" i="16"/>
  <c r="AD316" i="16"/>
  <c r="AD192" i="16"/>
  <c r="AD236" i="16"/>
  <c r="AD129" i="16"/>
  <c r="AD288" i="16"/>
  <c r="G229" i="23"/>
  <c r="AD22" i="16"/>
  <c r="AD60" i="16"/>
  <c r="AC101" i="16"/>
  <c r="AC304" i="16"/>
  <c r="G43" i="23"/>
  <c r="G63" i="23"/>
  <c r="AC57" i="16"/>
  <c r="G221" i="23"/>
  <c r="G289" i="23"/>
  <c r="AC285" i="16"/>
  <c r="G283" i="23"/>
  <c r="AD383" i="16"/>
  <c r="AD27" i="16"/>
  <c r="AD117" i="16"/>
  <c r="AD64" i="16"/>
  <c r="AD150" i="16"/>
  <c r="AC41" i="16"/>
  <c r="AD79" i="16"/>
  <c r="G224" i="23"/>
  <c r="AD389" i="16"/>
  <c r="G255" i="23"/>
  <c r="G324" i="23"/>
  <c r="AD357" i="16"/>
  <c r="G373" i="23"/>
  <c r="AD39" i="16"/>
  <c r="AC161" i="16"/>
  <c r="AD151" i="16"/>
  <c r="I10" i="16"/>
  <c r="K345" i="14"/>
  <c r="I88" i="16" s="1"/>
  <c r="G88" i="23"/>
  <c r="G171" i="23"/>
  <c r="G101" i="23"/>
  <c r="AC96" i="16"/>
  <c r="AD147" i="16"/>
  <c r="G265" i="23"/>
  <c r="G336" i="23"/>
  <c r="G232" i="23"/>
  <c r="AD270" i="16"/>
  <c r="AD375" i="16"/>
  <c r="AD18" i="16"/>
  <c r="AD36" i="16"/>
  <c r="G78" i="23"/>
  <c r="G201" i="23"/>
  <c r="G184" i="23"/>
  <c r="G168" i="23"/>
  <c r="AD211" i="16"/>
  <c r="G39" i="23"/>
  <c r="AD253" i="16"/>
  <c r="AD323" i="16"/>
  <c r="AD297" i="16"/>
  <c r="G384" i="23"/>
  <c r="G392" i="23"/>
  <c r="G31" i="23"/>
  <c r="G276" i="23"/>
  <c r="G182" i="23"/>
  <c r="G365" i="23"/>
  <c r="G94" i="23"/>
  <c r="G197" i="23"/>
  <c r="G83" i="23"/>
  <c r="G181" i="23"/>
  <c r="G344" i="23"/>
  <c r="G155" i="23"/>
  <c r="G312" i="23"/>
  <c r="G389" i="23"/>
  <c r="G346" i="23"/>
  <c r="G141" i="23"/>
  <c r="G333" i="23"/>
  <c r="G228" i="23"/>
  <c r="G225" i="23"/>
  <c r="G27" i="23"/>
  <c r="G267" i="23"/>
  <c r="G338" i="23"/>
  <c r="AD35" i="16"/>
  <c r="G138" i="23"/>
  <c r="F393" i="16"/>
  <c r="K393" i="16"/>
  <c r="K395" i="16"/>
  <c r="G122" i="23"/>
  <c r="G150" i="23"/>
  <c r="AD41" i="16"/>
  <c r="AD306" i="16"/>
  <c r="G372" i="23"/>
  <c r="G81" i="23"/>
  <c r="AD138" i="16"/>
  <c r="G374" i="23"/>
  <c r="G172" i="23"/>
  <c r="G246" i="23"/>
  <c r="G316" i="23"/>
  <c r="G245" i="23"/>
  <c r="G315" i="23"/>
  <c r="G146" i="23"/>
  <c r="G410" i="23" s="1"/>
  <c r="G179" i="23"/>
  <c r="AC49" i="16"/>
  <c r="G297" i="23"/>
  <c r="G352" i="23"/>
  <c r="G198" i="23"/>
  <c r="G241" i="23"/>
  <c r="G45" i="23"/>
  <c r="G79" i="23"/>
  <c r="G161" i="23"/>
  <c r="G162" i="23"/>
  <c r="G387" i="23"/>
  <c r="G272" i="23"/>
  <c r="G343" i="23"/>
  <c r="G110" i="23"/>
  <c r="G154" i="23"/>
  <c r="G85" i="23"/>
  <c r="G167" i="23"/>
  <c r="G249" i="23"/>
  <c r="G317" i="23"/>
  <c r="G287" i="23"/>
  <c r="G385" i="23"/>
  <c r="G367" i="23"/>
  <c r="G18" i="23"/>
  <c r="AD161" i="16"/>
  <c r="G102" i="23"/>
  <c r="G304" i="23"/>
  <c r="G298" i="23"/>
  <c r="G20" i="23"/>
  <c r="G48" i="23"/>
  <c r="G226" i="23"/>
  <c r="G175" i="23"/>
  <c r="G353" i="23"/>
  <c r="G136" i="23"/>
  <c r="G76" i="23"/>
  <c r="G158" i="23"/>
  <c r="G114" i="23"/>
  <c r="G194" i="23"/>
  <c r="G106" i="23"/>
  <c r="G123" i="23"/>
  <c r="AD268" i="16"/>
  <c r="AD262" i="16"/>
  <c r="AD333" i="16"/>
  <c r="G327" i="23"/>
  <c r="G147" i="23"/>
  <c r="AC142" i="16"/>
  <c r="AC187" i="16"/>
  <c r="G339" i="14"/>
  <c r="G66" i="23"/>
  <c r="G165" i="23"/>
  <c r="AD24" i="16"/>
  <c r="AD103" i="16"/>
  <c r="AD182" i="16"/>
  <c r="AD256" i="16"/>
  <c r="AD327" i="16"/>
  <c r="AD271" i="16"/>
  <c r="AD342" i="16"/>
  <c r="G26" i="23"/>
  <c r="AD100" i="16"/>
  <c r="G222" i="23"/>
  <c r="AC243" i="16"/>
  <c r="G53" i="23"/>
  <c r="G34" i="23"/>
  <c r="G112" i="23"/>
  <c r="G190" i="23"/>
  <c r="AD30" i="16"/>
  <c r="G133" i="23"/>
  <c r="G259" i="23"/>
  <c r="G329" i="23"/>
  <c r="G280" i="23"/>
  <c r="G351" i="23"/>
  <c r="AD366" i="16"/>
  <c r="G116" i="23"/>
  <c r="G196" i="23"/>
  <c r="G57" i="23"/>
  <c r="AC51" i="16"/>
  <c r="G284" i="23"/>
  <c r="G360" i="23"/>
  <c r="AD193" i="16"/>
  <c r="G173" i="23"/>
  <c r="AD208" i="16"/>
  <c r="AD314" i="16"/>
  <c r="AC37" i="16"/>
  <c r="AD74" i="16"/>
  <c r="AD156" i="16"/>
  <c r="G309" i="23"/>
  <c r="AC20" i="16"/>
  <c r="AC38" i="16"/>
  <c r="AC56" i="16"/>
  <c r="AD157" i="16"/>
  <c r="G290" i="23"/>
  <c r="G307" i="23"/>
  <c r="AD291" i="16"/>
  <c r="AD344" i="16"/>
  <c r="G379" i="23"/>
  <c r="G306" i="23"/>
  <c r="AD364" i="16"/>
  <c r="AD226" i="16"/>
  <c r="AD26" i="16"/>
  <c r="AD44" i="16"/>
  <c r="G87" i="23"/>
  <c r="G170" i="23"/>
  <c r="AD23" i="16"/>
  <c r="G126" i="23"/>
  <c r="G145" i="23"/>
  <c r="AD80" i="16"/>
  <c r="AD162" i="16"/>
  <c r="G277" i="23"/>
  <c r="G348" i="23"/>
  <c r="AD261" i="16"/>
  <c r="AD332" i="16"/>
  <c r="AD233" i="16"/>
  <c r="AD158" i="16"/>
  <c r="G233" i="23"/>
  <c r="G91" i="23"/>
  <c r="G174" i="23"/>
  <c r="G10" i="16"/>
  <c r="I345" i="14"/>
  <c r="G88" i="16" s="1"/>
  <c r="G16" i="23"/>
  <c r="AC11" i="16"/>
  <c r="AD108" i="16"/>
  <c r="G191" i="23"/>
  <c r="G237" i="23"/>
  <c r="G310" i="23"/>
  <c r="AD359" i="16"/>
  <c r="AD293" i="16"/>
  <c r="AD25" i="16"/>
  <c r="AD43" i="16"/>
  <c r="AC238" i="16"/>
  <c r="G92" i="23"/>
  <c r="G176" i="23"/>
  <c r="AD298" i="16"/>
  <c r="AD370" i="16"/>
  <c r="G274" i="23"/>
  <c r="G345" i="23"/>
  <c r="AD274" i="16"/>
  <c r="G370" i="23"/>
  <c r="G268" i="23"/>
  <c r="G339" i="23"/>
  <c r="AD376" i="16"/>
  <c r="I395" i="16" l="1"/>
  <c r="AV234" i="14"/>
  <c r="AW234" i="14" s="1"/>
  <c r="N234" i="14" s="1"/>
  <c r="AV162" i="14"/>
  <c r="AW162" i="14" s="1"/>
  <c r="N162" i="14" s="1"/>
  <c r="AV268" i="14"/>
  <c r="AW268" i="14" s="1"/>
  <c r="N268" i="14" s="1"/>
  <c r="AV293" i="14"/>
  <c r="AW293" i="14" s="1"/>
  <c r="N293" i="14" s="1"/>
  <c r="AV188" i="14"/>
  <c r="AW188" i="14" s="1"/>
  <c r="N188" i="14" s="1"/>
  <c r="O188" i="14" s="1"/>
  <c r="AV292" i="14"/>
  <c r="AW292" i="14" s="1"/>
  <c r="N292" i="14" s="1"/>
  <c r="O292" i="14" s="1"/>
  <c r="AV303" i="14"/>
  <c r="AW303" i="14" s="1"/>
  <c r="N303" i="14" s="1"/>
  <c r="L352" i="16" s="1"/>
  <c r="AE352" i="16" s="1"/>
  <c r="AV86" i="14"/>
  <c r="AW86" i="14" s="1"/>
  <c r="N86" i="14" s="1"/>
  <c r="O86" i="14" s="1"/>
  <c r="AV313" i="14"/>
  <c r="AW313" i="14" s="1"/>
  <c r="N313" i="14" s="1"/>
  <c r="O313" i="14" s="1"/>
  <c r="AV266" i="14"/>
  <c r="AW266" i="14" s="1"/>
  <c r="N266" i="14" s="1"/>
  <c r="AV199" i="14"/>
  <c r="AW199" i="14" s="1"/>
  <c r="N199" i="14" s="1"/>
  <c r="AV311" i="14"/>
  <c r="AW311" i="14" s="1"/>
  <c r="N311" i="14" s="1"/>
  <c r="AV279" i="14"/>
  <c r="AW279" i="14" s="1"/>
  <c r="N279" i="14" s="1"/>
  <c r="L327" i="16" s="1"/>
  <c r="AE327" i="16" s="1"/>
  <c r="AV319" i="14"/>
  <c r="AW319" i="14" s="1"/>
  <c r="N319" i="14" s="1"/>
  <c r="AV270" i="14"/>
  <c r="AW270" i="14" s="1"/>
  <c r="N270" i="14" s="1"/>
  <c r="O270" i="14" s="1"/>
  <c r="AV271" i="14"/>
  <c r="AW271" i="14" s="1"/>
  <c r="N271" i="14" s="1"/>
  <c r="L317" i="16" s="1"/>
  <c r="AE317" i="16" s="1"/>
  <c r="AV283" i="14"/>
  <c r="AW283" i="14" s="1"/>
  <c r="N283" i="14" s="1"/>
  <c r="O283" i="14" s="1"/>
  <c r="AV220" i="14"/>
  <c r="AW220" i="14" s="1"/>
  <c r="N220" i="14" s="1"/>
  <c r="O220" i="14" s="1"/>
  <c r="AV118" i="14"/>
  <c r="AW118" i="14" s="1"/>
  <c r="N118" i="14" s="1"/>
  <c r="AV183" i="14"/>
  <c r="AW183" i="14" s="1"/>
  <c r="N183" i="14" s="1"/>
  <c r="AV244" i="14"/>
  <c r="AW244" i="14" s="1"/>
  <c r="N244" i="14" s="1"/>
  <c r="O244" i="14" s="1"/>
  <c r="AV163" i="14"/>
  <c r="AW163" i="14" s="1"/>
  <c r="N163" i="14" s="1"/>
  <c r="G395" i="16"/>
  <c r="G396" i="16" s="1"/>
  <c r="H393" i="16"/>
  <c r="H396" i="16" s="1"/>
  <c r="AD372" i="16"/>
  <c r="AD10" i="16"/>
  <c r="J395" i="16"/>
  <c r="AD88" i="16"/>
  <c r="AV49" i="14"/>
  <c r="AW49" i="14" s="1"/>
  <c r="N49" i="14" s="1"/>
  <c r="O49" i="14" s="1"/>
  <c r="AV124" i="14"/>
  <c r="AW124" i="14" s="1"/>
  <c r="N124" i="14" s="1"/>
  <c r="L145" i="16" s="1"/>
  <c r="AE145" i="16" s="1"/>
  <c r="AV176" i="14"/>
  <c r="AW176" i="14" s="1"/>
  <c r="N176" i="14" s="1"/>
  <c r="L210" i="16" s="1"/>
  <c r="AE210" i="16" s="1"/>
  <c r="AV248" i="14"/>
  <c r="AW248" i="14" s="1"/>
  <c r="N248" i="14" s="1"/>
  <c r="O248" i="14" s="1"/>
  <c r="AV74" i="14"/>
  <c r="AW74" i="14" s="1"/>
  <c r="N74" i="14" s="1"/>
  <c r="O74" i="14" s="1"/>
  <c r="AV196" i="14"/>
  <c r="AW196" i="14" s="1"/>
  <c r="N196" i="14" s="1"/>
  <c r="O196" i="14" s="1"/>
  <c r="AV216" i="14"/>
  <c r="AW216" i="14" s="1"/>
  <c r="N216" i="14" s="1"/>
  <c r="O216" i="14" s="1"/>
  <c r="AV134" i="14"/>
  <c r="AW134" i="14" s="1"/>
  <c r="N134" i="14" s="1"/>
  <c r="O134" i="14" s="1"/>
  <c r="AV27" i="14"/>
  <c r="AW27" i="14" s="1"/>
  <c r="N27" i="14" s="1"/>
  <c r="O27" i="14" s="1"/>
  <c r="AV154" i="14"/>
  <c r="AW154" i="14" s="1"/>
  <c r="N154" i="14" s="1"/>
  <c r="L182" i="16" s="1"/>
  <c r="AE182" i="16" s="1"/>
  <c r="AV63" i="14"/>
  <c r="AW63" i="14" s="1"/>
  <c r="N63" i="14" s="1"/>
  <c r="L67" i="16" s="1"/>
  <c r="AE67" i="16" s="1"/>
  <c r="AV136" i="14"/>
  <c r="AW136" i="14" s="1"/>
  <c r="N136" i="14" s="1"/>
  <c r="O136" i="14" s="1"/>
  <c r="AV179" i="14"/>
  <c r="AW179" i="14" s="1"/>
  <c r="N179" i="14" s="1"/>
  <c r="O179" i="14" s="1"/>
  <c r="AV209" i="14"/>
  <c r="AW209" i="14" s="1"/>
  <c r="N209" i="14" s="1"/>
  <c r="O209" i="14" s="1"/>
  <c r="AV55" i="14"/>
  <c r="AW55" i="14" s="1"/>
  <c r="N55" i="14" s="1"/>
  <c r="O55" i="14" s="1"/>
  <c r="AV197" i="14"/>
  <c r="AW197" i="14" s="1"/>
  <c r="N197" i="14" s="1"/>
  <c r="O197" i="14" s="1"/>
  <c r="AV239" i="14"/>
  <c r="AW239" i="14" s="1"/>
  <c r="N239" i="14" s="1"/>
  <c r="O239" i="14" s="1"/>
  <c r="AV39" i="14"/>
  <c r="AW39" i="14" s="1"/>
  <c r="N39" i="14" s="1"/>
  <c r="O39" i="14" s="1"/>
  <c r="AV113" i="14"/>
  <c r="AW113" i="14" s="1"/>
  <c r="N113" i="14" s="1"/>
  <c r="O113" i="14" s="1"/>
  <c r="AV121" i="14"/>
  <c r="AW121" i="14" s="1"/>
  <c r="N121" i="14" s="1"/>
  <c r="L140" i="16" s="1"/>
  <c r="AE140" i="16" s="1"/>
  <c r="AV16" i="14"/>
  <c r="AW16" i="14" s="1"/>
  <c r="N16" i="14" s="1"/>
  <c r="O16" i="14" s="1"/>
  <c r="AV170" i="14"/>
  <c r="AW170" i="14" s="1"/>
  <c r="N170" i="14" s="1"/>
  <c r="L203" i="16" s="1"/>
  <c r="AE203" i="16" s="1"/>
  <c r="AV161" i="14"/>
  <c r="AW161" i="14" s="1"/>
  <c r="N161" i="14" s="1"/>
  <c r="O161" i="14" s="1"/>
  <c r="AV231" i="14"/>
  <c r="AW231" i="14" s="1"/>
  <c r="N231" i="14" s="1"/>
  <c r="L272" i="16" s="1"/>
  <c r="AE272" i="16" s="1"/>
  <c r="AV173" i="14"/>
  <c r="AW173" i="14" s="1"/>
  <c r="N173" i="14" s="1"/>
  <c r="O173" i="14" s="1"/>
  <c r="AV139" i="14"/>
  <c r="AW139" i="14" s="1"/>
  <c r="N139" i="14" s="1"/>
  <c r="O139" i="14" s="1"/>
  <c r="AV148" i="14"/>
  <c r="AW148" i="14" s="1"/>
  <c r="N148" i="14" s="1"/>
  <c r="O148" i="14" s="1"/>
  <c r="AV111" i="14"/>
  <c r="AW111" i="14" s="1"/>
  <c r="N111" i="14" s="1"/>
  <c r="L129" i="16" s="1"/>
  <c r="AE129" i="16" s="1"/>
  <c r="AV192" i="14"/>
  <c r="AW192" i="14" s="1"/>
  <c r="N192" i="14" s="1"/>
  <c r="L227" i="16" s="1"/>
  <c r="AE227" i="16" s="1"/>
  <c r="AV194" i="14"/>
  <c r="AW194" i="14" s="1"/>
  <c r="N194" i="14" s="1"/>
  <c r="O194" i="14" s="1"/>
  <c r="AV77" i="14"/>
  <c r="AW77" i="14" s="1"/>
  <c r="N77" i="14" s="1"/>
  <c r="L83" i="16" s="1"/>
  <c r="AE83" i="16" s="1"/>
  <c r="AV165" i="14"/>
  <c r="AW165" i="14" s="1"/>
  <c r="N165" i="14" s="1"/>
  <c r="O165" i="14" s="1"/>
  <c r="AV184" i="14"/>
  <c r="AW184" i="14" s="1"/>
  <c r="N184" i="14" s="1"/>
  <c r="O184" i="14" s="1"/>
  <c r="AV150" i="14"/>
  <c r="AW150" i="14" s="1"/>
  <c r="N150" i="14" s="1"/>
  <c r="O150" i="14" s="1"/>
  <c r="AV116" i="14"/>
  <c r="AW116" i="14" s="1"/>
  <c r="N116" i="14" s="1"/>
  <c r="O116" i="14" s="1"/>
  <c r="AV32" i="14"/>
  <c r="AW32" i="14" s="1"/>
  <c r="N32" i="14" s="1"/>
  <c r="O32" i="14" s="1"/>
  <c r="AV159" i="14"/>
  <c r="AW159" i="14" s="1"/>
  <c r="N159" i="14" s="1"/>
  <c r="O159" i="14" s="1"/>
  <c r="AC141" i="16"/>
  <c r="AC10" i="16"/>
  <c r="AC88" i="16"/>
  <c r="AV73" i="14"/>
  <c r="AW73" i="14" s="1"/>
  <c r="N73" i="14" s="1"/>
  <c r="O73" i="14" s="1"/>
  <c r="AV101" i="14"/>
  <c r="AW101" i="14" s="1"/>
  <c r="N101" i="14" s="1"/>
  <c r="O101" i="14" s="1"/>
  <c r="AV109" i="14"/>
  <c r="AW109" i="14" s="1"/>
  <c r="N109" i="14" s="1"/>
  <c r="O109" i="14" s="1"/>
  <c r="AV138" i="14"/>
  <c r="AW138" i="14" s="1"/>
  <c r="N138" i="14" s="1"/>
  <c r="L162" i="16" s="1"/>
  <c r="AE162" i="16" s="1"/>
  <c r="AV164" i="14"/>
  <c r="AW164" i="14" s="1"/>
  <c r="N164" i="14" s="1"/>
  <c r="O164" i="14" s="1"/>
  <c r="AV250" i="14"/>
  <c r="AW250" i="14" s="1"/>
  <c r="N250" i="14" s="1"/>
  <c r="O250" i="14" s="1"/>
  <c r="AV233" i="14"/>
  <c r="AW233" i="14" s="1"/>
  <c r="N233" i="14" s="1"/>
  <c r="O233" i="14" s="1"/>
  <c r="AV172" i="14"/>
  <c r="AW172" i="14" s="1"/>
  <c r="N172" i="14" s="1"/>
  <c r="L205" i="16" s="1"/>
  <c r="AE205" i="16" s="1"/>
  <c r="AV221" i="14"/>
  <c r="AW221" i="14" s="1"/>
  <c r="N221" i="14" s="1"/>
  <c r="L262" i="16" s="1"/>
  <c r="AE262" i="16" s="1"/>
  <c r="AV72" i="14"/>
  <c r="AW72" i="14" s="1"/>
  <c r="N72" i="14" s="1"/>
  <c r="O72" i="14" s="1"/>
  <c r="AV112" i="14"/>
  <c r="AW112" i="14" s="1"/>
  <c r="N112" i="14" s="1"/>
  <c r="L130" i="16" s="1"/>
  <c r="AE130" i="16" s="1"/>
  <c r="AV43" i="14"/>
  <c r="AW43" i="14" s="1"/>
  <c r="N43" i="14" s="1"/>
  <c r="O43" i="14" s="1"/>
  <c r="AV174" i="14"/>
  <c r="AW174" i="14" s="1"/>
  <c r="N174" i="14" s="1"/>
  <c r="O174" i="14" s="1"/>
  <c r="AV135" i="14"/>
  <c r="AW135" i="14" s="1"/>
  <c r="N135" i="14" s="1"/>
  <c r="L158" i="16" s="1"/>
  <c r="AE158" i="16" s="1"/>
  <c r="AV232" i="14"/>
  <c r="AW232" i="14" s="1"/>
  <c r="N232" i="14" s="1"/>
  <c r="O232" i="14" s="1"/>
  <c r="AV128" i="14"/>
  <c r="AW128" i="14" s="1"/>
  <c r="N128" i="14" s="1"/>
  <c r="O128" i="14" s="1"/>
  <c r="AV245" i="14"/>
  <c r="AW245" i="14" s="1"/>
  <c r="N245" i="14" s="1"/>
  <c r="O245" i="14" s="1"/>
  <c r="AV140" i="14"/>
  <c r="AW140" i="14" s="1"/>
  <c r="N140" i="14" s="1"/>
  <c r="O140" i="14" s="1"/>
  <c r="AV108" i="14"/>
  <c r="AW108" i="14" s="1"/>
  <c r="N108" i="14" s="1"/>
  <c r="O108" i="14" s="1"/>
  <c r="AV237" i="14"/>
  <c r="AW237" i="14" s="1"/>
  <c r="N237" i="14" s="1"/>
  <c r="L278" i="16" s="1"/>
  <c r="AE278" i="16" s="1"/>
  <c r="AV240" i="14"/>
  <c r="AW240" i="14" s="1"/>
  <c r="N240" i="14" s="1"/>
  <c r="O240" i="14" s="1"/>
  <c r="AV225" i="14"/>
  <c r="AW225" i="14" s="1"/>
  <c r="N225" i="14" s="1"/>
  <c r="O225" i="14" s="1"/>
  <c r="AV82" i="14"/>
  <c r="AW82" i="14" s="1"/>
  <c r="N82" i="14" s="1"/>
  <c r="O82" i="14" s="1"/>
  <c r="AV212" i="14"/>
  <c r="AW212" i="14" s="1"/>
  <c r="N212" i="14" s="1"/>
  <c r="L253" i="16" s="1"/>
  <c r="AE253" i="16" s="1"/>
  <c r="AV157" i="14"/>
  <c r="AW157" i="14" s="1"/>
  <c r="N157" i="14" s="1"/>
  <c r="O157" i="14" s="1"/>
  <c r="AV208" i="14"/>
  <c r="AW208" i="14" s="1"/>
  <c r="N208" i="14" s="1"/>
  <c r="O208" i="14" s="1"/>
  <c r="AV185" i="14"/>
  <c r="AW185" i="14" s="1"/>
  <c r="N185" i="14" s="1"/>
  <c r="O185" i="14" s="1"/>
  <c r="AV175" i="14"/>
  <c r="AW175" i="14" s="1"/>
  <c r="N175" i="14" s="1"/>
  <c r="O175" i="14" s="1"/>
  <c r="AV213" i="14"/>
  <c r="AW213" i="14" s="1"/>
  <c r="N213" i="14" s="1"/>
  <c r="O213" i="14" s="1"/>
  <c r="AV146" i="14"/>
  <c r="AW146" i="14" s="1"/>
  <c r="N146" i="14" s="1"/>
  <c r="O146" i="14" s="1"/>
  <c r="AV122" i="14"/>
  <c r="AW122" i="14" s="1"/>
  <c r="N122" i="14" s="1"/>
  <c r="O122" i="14" s="1"/>
  <c r="AV90" i="14"/>
  <c r="AW90" i="14" s="1"/>
  <c r="N90" i="14" s="1"/>
  <c r="L103" i="16" s="1"/>
  <c r="AE103" i="16" s="1"/>
  <c r="AV295" i="14"/>
  <c r="AW295" i="14" s="1"/>
  <c r="N295" i="14" s="1"/>
  <c r="O295" i="14" s="1"/>
  <c r="AV228" i="14"/>
  <c r="AW228" i="14" s="1"/>
  <c r="N228" i="14" s="1"/>
  <c r="L269" i="16" s="1"/>
  <c r="AE269" i="16" s="1"/>
  <c r="AV193" i="14"/>
  <c r="AW193" i="14" s="1"/>
  <c r="N193" i="14" s="1"/>
  <c r="O193" i="14" s="1"/>
  <c r="AV41" i="14"/>
  <c r="AW41" i="14" s="1"/>
  <c r="N41" i="14" s="1"/>
  <c r="L41" i="16" s="1"/>
  <c r="AE41" i="16" s="1"/>
  <c r="AV125" i="14"/>
  <c r="AW125" i="14" s="1"/>
  <c r="N125" i="14" s="1"/>
  <c r="L146" i="16" s="1"/>
  <c r="AE146" i="16" s="1"/>
  <c r="AV177" i="14"/>
  <c r="AW177" i="14" s="1"/>
  <c r="N177" i="14" s="1"/>
  <c r="L211" i="16" s="1"/>
  <c r="AE211" i="16" s="1"/>
  <c r="AV167" i="14"/>
  <c r="AW167" i="14" s="1"/>
  <c r="N167" i="14" s="1"/>
  <c r="L200" i="16" s="1"/>
  <c r="AE200" i="16" s="1"/>
  <c r="AV186" i="14"/>
  <c r="AW186" i="14" s="1"/>
  <c r="N186" i="14" s="1"/>
  <c r="L220" i="16" s="1"/>
  <c r="AE220" i="16" s="1"/>
  <c r="AV230" i="14"/>
  <c r="AW230" i="14" s="1"/>
  <c r="N230" i="14" s="1"/>
  <c r="L271" i="16" s="1"/>
  <c r="AE271" i="16" s="1"/>
  <c r="AV64" i="14"/>
  <c r="AW64" i="14" s="1"/>
  <c r="N64" i="14" s="1"/>
  <c r="O64" i="14" s="1"/>
  <c r="AV84" i="14"/>
  <c r="AW84" i="14" s="1"/>
  <c r="N84" i="14" s="1"/>
  <c r="O84" i="14" s="1"/>
  <c r="AV290" i="14"/>
  <c r="AW290" i="14" s="1"/>
  <c r="N290" i="14" s="1"/>
  <c r="O290" i="14" s="1"/>
  <c r="AV147" i="14"/>
  <c r="AW147" i="14" s="1"/>
  <c r="N147" i="14" s="1"/>
  <c r="O147" i="14" s="1"/>
  <c r="AV180" i="14"/>
  <c r="AW180" i="14" s="1"/>
  <c r="N180" i="14" s="1"/>
  <c r="O180" i="14" s="1"/>
  <c r="AV323" i="14"/>
  <c r="AW323" i="14" s="1"/>
  <c r="N323" i="14" s="1"/>
  <c r="O323" i="14" s="1"/>
  <c r="AV206" i="14"/>
  <c r="AW206" i="14" s="1"/>
  <c r="N206" i="14" s="1"/>
  <c r="O206" i="14" s="1"/>
  <c r="AV284" i="14"/>
  <c r="AW284" i="14" s="1"/>
  <c r="N284" i="14" s="1"/>
  <c r="O284" i="14" s="1"/>
  <c r="AV160" i="14"/>
  <c r="AW160" i="14" s="1"/>
  <c r="N160" i="14" s="1"/>
  <c r="L190" i="16" s="1"/>
  <c r="AE190" i="16" s="1"/>
  <c r="AV229" i="14"/>
  <c r="AW229" i="14" s="1"/>
  <c r="N229" i="14" s="1"/>
  <c r="L270" i="16" s="1"/>
  <c r="AE270" i="16" s="1"/>
  <c r="AV274" i="14"/>
  <c r="AW274" i="14" s="1"/>
  <c r="N274" i="14" s="1"/>
  <c r="O274" i="14" s="1"/>
  <c r="AV264" i="14"/>
  <c r="AW264" i="14" s="1"/>
  <c r="N264" i="14" s="1"/>
  <c r="O264" i="14" s="1"/>
  <c r="AV226" i="14"/>
  <c r="AW226" i="14" s="1"/>
  <c r="N226" i="14" s="1"/>
  <c r="O226" i="14" s="1"/>
  <c r="AV110" i="14"/>
  <c r="AW110" i="14" s="1"/>
  <c r="N110" i="14" s="1"/>
  <c r="L128" i="16" s="1"/>
  <c r="AE128" i="16" s="1"/>
  <c r="AV300" i="14"/>
  <c r="AW300" i="14" s="1"/>
  <c r="N300" i="14" s="1"/>
  <c r="O300" i="14" s="1"/>
  <c r="AV202" i="14"/>
  <c r="AW202" i="14" s="1"/>
  <c r="N202" i="14" s="1"/>
  <c r="O202" i="14" s="1"/>
  <c r="AV182" i="14"/>
  <c r="AW182" i="14" s="1"/>
  <c r="N182" i="14" s="1"/>
  <c r="O182" i="14" s="1"/>
  <c r="AV129" i="14"/>
  <c r="AW129" i="14" s="1"/>
  <c r="N129" i="14" s="1"/>
  <c r="O129" i="14" s="1"/>
  <c r="AV119" i="14"/>
  <c r="AW119" i="14" s="1"/>
  <c r="N119" i="14" s="1"/>
  <c r="L138" i="16" s="1"/>
  <c r="AE138" i="16" s="1"/>
  <c r="AV218" i="14"/>
  <c r="AW218" i="14" s="1"/>
  <c r="N218" i="14" s="1"/>
  <c r="O218" i="14" s="1"/>
  <c r="AV198" i="14"/>
  <c r="AW198" i="14" s="1"/>
  <c r="N198" i="14" s="1"/>
  <c r="O198" i="14" s="1"/>
  <c r="AV169" i="14"/>
  <c r="AW169" i="14" s="1"/>
  <c r="N169" i="14" s="1"/>
  <c r="L202" i="16" s="1"/>
  <c r="AE202" i="16" s="1"/>
  <c r="AV191" i="14"/>
  <c r="AW191" i="14" s="1"/>
  <c r="N191" i="14" s="1"/>
  <c r="L226" i="16" s="1"/>
  <c r="AE226" i="16" s="1"/>
  <c r="AV137" i="14"/>
  <c r="AW137" i="14" s="1"/>
  <c r="N137" i="14" s="1"/>
  <c r="L160" i="16" s="1"/>
  <c r="AE160" i="16" s="1"/>
  <c r="AV80" i="14"/>
  <c r="AW80" i="14" s="1"/>
  <c r="N80" i="14" s="1"/>
  <c r="O80" i="14" s="1"/>
  <c r="AV132" i="14"/>
  <c r="AW132" i="14" s="1"/>
  <c r="N132" i="14" s="1"/>
  <c r="O132" i="14" s="1"/>
  <c r="AV238" i="14"/>
  <c r="AW238" i="14" s="1"/>
  <c r="N238" i="14" s="1"/>
  <c r="O238" i="14" s="1"/>
  <c r="AV105" i="14"/>
  <c r="AW105" i="14" s="1"/>
  <c r="N105" i="14" s="1"/>
  <c r="O105" i="14" s="1"/>
  <c r="AV127" i="14"/>
  <c r="AW127" i="14" s="1"/>
  <c r="N127" i="14" s="1"/>
  <c r="L148" i="16" s="1"/>
  <c r="AE148" i="16" s="1"/>
  <c r="AV106" i="14"/>
  <c r="AW106" i="14" s="1"/>
  <c r="N106" i="14" s="1"/>
  <c r="O106" i="14" s="1"/>
  <c r="AV269" i="14"/>
  <c r="AW269" i="14" s="1"/>
  <c r="N269" i="14" s="1"/>
  <c r="O269" i="14" s="1"/>
  <c r="AV291" i="14"/>
  <c r="AW291" i="14" s="1"/>
  <c r="N291" i="14" s="1"/>
  <c r="O291" i="14" s="1"/>
  <c r="AV236" i="14"/>
  <c r="AW236" i="14" s="1"/>
  <c r="N236" i="14" s="1"/>
  <c r="O236" i="14" s="1"/>
  <c r="AV267" i="14"/>
  <c r="AW267" i="14" s="1"/>
  <c r="N267" i="14" s="1"/>
  <c r="O267" i="14" s="1"/>
  <c r="AV246" i="14"/>
  <c r="AW246" i="14" s="1"/>
  <c r="N246" i="14" s="1"/>
  <c r="L289" i="16" s="1"/>
  <c r="AE289" i="16" s="1"/>
  <c r="AV151" i="14"/>
  <c r="AW151" i="14" s="1"/>
  <c r="N151" i="14" s="1"/>
  <c r="L177" i="16" s="1"/>
  <c r="AE177" i="16" s="1"/>
  <c r="AV155" i="14"/>
  <c r="AW155" i="14" s="1"/>
  <c r="N155" i="14" s="1"/>
  <c r="O155" i="14" s="1"/>
  <c r="AV145" i="14"/>
  <c r="AW145" i="14" s="1"/>
  <c r="N145" i="14" s="1"/>
  <c r="O145" i="14" s="1"/>
  <c r="AV200" i="14"/>
  <c r="AW200" i="14" s="1"/>
  <c r="N200" i="14" s="1"/>
  <c r="L237" i="16" s="1"/>
  <c r="AE237" i="16" s="1"/>
  <c r="AV205" i="14"/>
  <c r="AW205" i="14" s="1"/>
  <c r="N205" i="14" s="1"/>
  <c r="L245" i="16" s="1"/>
  <c r="AE245" i="16" s="1"/>
  <c r="AV282" i="14"/>
  <c r="AW282" i="14" s="1"/>
  <c r="N282" i="14" s="1"/>
  <c r="L330" i="16" s="1"/>
  <c r="AE330" i="16" s="1"/>
  <c r="AV272" i="14"/>
  <c r="AW272" i="14" s="1"/>
  <c r="N272" i="14" s="1"/>
  <c r="L318" i="16" s="1"/>
  <c r="AE318" i="16" s="1"/>
  <c r="AV171" i="14"/>
  <c r="AW171" i="14" s="1"/>
  <c r="N171" i="14" s="1"/>
  <c r="L204" i="16" s="1"/>
  <c r="AE204" i="16" s="1"/>
  <c r="AV120" i="14"/>
  <c r="AW120" i="14" s="1"/>
  <c r="N120" i="14" s="1"/>
  <c r="O120" i="14" s="1"/>
  <c r="AV310" i="14"/>
  <c r="AW310" i="14" s="1"/>
  <c r="N310" i="14" s="1"/>
  <c r="O310" i="14" s="1"/>
  <c r="AV285" i="14"/>
  <c r="AW285" i="14" s="1"/>
  <c r="N285" i="14" s="1"/>
  <c r="O285" i="14" s="1"/>
  <c r="AV318" i="14"/>
  <c r="AW318" i="14" s="1"/>
  <c r="N318" i="14" s="1"/>
  <c r="O318" i="14" s="1"/>
  <c r="AV249" i="14"/>
  <c r="AW249" i="14" s="1"/>
  <c r="N249" i="14" s="1"/>
  <c r="O249" i="14" s="1"/>
  <c r="AV149" i="14"/>
  <c r="AW149" i="14" s="1"/>
  <c r="N149" i="14" s="1"/>
  <c r="O149" i="14" s="1"/>
  <c r="AV114" i="14"/>
  <c r="AW114" i="14" s="1"/>
  <c r="N114" i="14" s="1"/>
  <c r="L132" i="16" s="1"/>
  <c r="AE132" i="16" s="1"/>
  <c r="AV211" i="14"/>
  <c r="AW211" i="14" s="1"/>
  <c r="N211" i="14" s="1"/>
  <c r="O211" i="14" s="1"/>
  <c r="AV275" i="14"/>
  <c r="AW275" i="14" s="1"/>
  <c r="N275" i="14" s="1"/>
  <c r="L321" i="16" s="1"/>
  <c r="AE321" i="16" s="1"/>
  <c r="AV158" i="14"/>
  <c r="AW158" i="14" s="1"/>
  <c r="N158" i="14" s="1"/>
  <c r="L186" i="16" s="1"/>
  <c r="AE186" i="16" s="1"/>
  <c r="AV235" i="14"/>
  <c r="AW235" i="14" s="1"/>
  <c r="N235" i="14" s="1"/>
  <c r="O235" i="14" s="1"/>
  <c r="AV190" i="14"/>
  <c r="AW190" i="14" s="1"/>
  <c r="N190" i="14" s="1"/>
  <c r="O190" i="14" s="1"/>
  <c r="AV152" i="14"/>
  <c r="AW152" i="14" s="1"/>
  <c r="N152" i="14" s="1"/>
  <c r="O152" i="14" s="1"/>
  <c r="AV262" i="14"/>
  <c r="AW262" i="14" s="1"/>
  <c r="N262" i="14" s="1"/>
  <c r="O262" i="14" s="1"/>
  <c r="AV210" i="14"/>
  <c r="AW210" i="14" s="1"/>
  <c r="N210" i="14" s="1"/>
  <c r="O210" i="14" s="1"/>
  <c r="AV93" i="14"/>
  <c r="AW93" i="14" s="1"/>
  <c r="N93" i="14" s="1"/>
  <c r="O93" i="14" s="1"/>
  <c r="AV227" i="14"/>
  <c r="AW227" i="14" s="1"/>
  <c r="N227" i="14" s="1"/>
  <c r="O227" i="14" s="1"/>
  <c r="AV314" i="14"/>
  <c r="AW314" i="14" s="1"/>
  <c r="N314" i="14" s="1"/>
  <c r="O314" i="14" s="1"/>
  <c r="AV203" i="14"/>
  <c r="AW203" i="14" s="1"/>
  <c r="N203" i="14" s="1"/>
  <c r="L241" i="16" s="1"/>
  <c r="AE241" i="16" s="1"/>
  <c r="AV201" i="14"/>
  <c r="AW201" i="14" s="1"/>
  <c r="N201" i="14" s="1"/>
  <c r="L239" i="16" s="1"/>
  <c r="AE239" i="16" s="1"/>
  <c r="AV223" i="14"/>
  <c r="AW223" i="14" s="1"/>
  <c r="N223" i="14" s="1"/>
  <c r="O223" i="14" s="1"/>
  <c r="AV214" i="14"/>
  <c r="AW214" i="14" s="1"/>
  <c r="N214" i="14" s="1"/>
  <c r="O214" i="14" s="1"/>
  <c r="AV287" i="14"/>
  <c r="AW287" i="14" s="1"/>
  <c r="N287" i="14" s="1"/>
  <c r="O287" i="14" s="1"/>
  <c r="AV153" i="14"/>
  <c r="AW153" i="14" s="1"/>
  <c r="N153" i="14" s="1"/>
  <c r="O153" i="14" s="1"/>
  <c r="AV143" i="14"/>
  <c r="AW143" i="14" s="1"/>
  <c r="N143" i="14" s="1"/>
  <c r="O143" i="14" s="1"/>
  <c r="AV321" i="14"/>
  <c r="AW321" i="14" s="1"/>
  <c r="N321" i="14" s="1"/>
  <c r="O321" i="14" s="1"/>
  <c r="AV181" i="14"/>
  <c r="AW181" i="14" s="1"/>
  <c r="N181" i="14" s="1"/>
  <c r="O181" i="14" s="1"/>
  <c r="AV178" i="14"/>
  <c r="AW178" i="14" s="1"/>
  <c r="N178" i="14" s="1"/>
  <c r="O178" i="14" s="1"/>
  <c r="AV243" i="14"/>
  <c r="AW243" i="14" s="1"/>
  <c r="N243" i="14" s="1"/>
  <c r="L284" i="16" s="1"/>
  <c r="AE284" i="16" s="1"/>
  <c r="AV168" i="14"/>
  <c r="AW168" i="14" s="1"/>
  <c r="N168" i="14" s="1"/>
  <c r="O168" i="14" s="1"/>
  <c r="AV189" i="14"/>
  <c r="AW189" i="14" s="1"/>
  <c r="N189" i="14" s="1"/>
  <c r="O189" i="14" s="1"/>
  <c r="AV142" i="14"/>
  <c r="AW142" i="14" s="1"/>
  <c r="N142" i="14" s="1"/>
  <c r="L167" i="16" s="1"/>
  <c r="AE167" i="16" s="1"/>
  <c r="AV251" i="14"/>
  <c r="AW251" i="14" s="1"/>
  <c r="N251" i="14" s="1"/>
  <c r="L294" i="16" s="1"/>
  <c r="AE294" i="16" s="1"/>
  <c r="AV156" i="14"/>
  <c r="AW156" i="14" s="1"/>
  <c r="N156" i="14" s="1"/>
  <c r="L184" i="16" s="1"/>
  <c r="AE184" i="16" s="1"/>
  <c r="AV215" i="14"/>
  <c r="AW215" i="14" s="1"/>
  <c r="N215" i="14" s="1"/>
  <c r="L256" i="16" s="1"/>
  <c r="AE256" i="16" s="1"/>
  <c r="AV219" i="14"/>
  <c r="AW219" i="14" s="1"/>
  <c r="N219" i="14" s="1"/>
  <c r="O219" i="14" s="1"/>
  <c r="AV25" i="14"/>
  <c r="AW25" i="14" s="1"/>
  <c r="N25" i="14" s="1"/>
  <c r="O25" i="14" s="1"/>
  <c r="AV95" i="14"/>
  <c r="AW95" i="14" s="1"/>
  <c r="N95" i="14" s="1"/>
  <c r="O95" i="14" s="1"/>
  <c r="AV131" i="14"/>
  <c r="AW131" i="14" s="1"/>
  <c r="N131" i="14" s="1"/>
  <c r="O131" i="14" s="1"/>
  <c r="AV141" i="14"/>
  <c r="AW141" i="14" s="1"/>
  <c r="N141" i="14" s="1"/>
  <c r="L166" i="16" s="1"/>
  <c r="AE166" i="16" s="1"/>
  <c r="AV217" i="14"/>
  <c r="AW217" i="14" s="1"/>
  <c r="N217" i="14" s="1"/>
  <c r="L258" i="16" s="1"/>
  <c r="AE258" i="16" s="1"/>
  <c r="AV207" i="14"/>
  <c r="AW207" i="14" s="1"/>
  <c r="N207" i="14" s="1"/>
  <c r="L247" i="16" s="1"/>
  <c r="AE247" i="16" s="1"/>
  <c r="AV107" i="14"/>
  <c r="AW107" i="14" s="1"/>
  <c r="N107" i="14" s="1"/>
  <c r="O107" i="14" s="1"/>
  <c r="AV117" i="14"/>
  <c r="AW117" i="14" s="1"/>
  <c r="N117" i="14" s="1"/>
  <c r="L135" i="16" s="1"/>
  <c r="AE135" i="16" s="1"/>
  <c r="AV312" i="14"/>
  <c r="AW312" i="14" s="1"/>
  <c r="N312" i="14" s="1"/>
  <c r="O312" i="14" s="1"/>
  <c r="AV130" i="14"/>
  <c r="AW130" i="14" s="1"/>
  <c r="N130" i="14" s="1"/>
  <c r="O130" i="14" s="1"/>
  <c r="AV187" i="14"/>
  <c r="AW187" i="14" s="1"/>
  <c r="N187" i="14" s="1"/>
  <c r="O187" i="14" s="1"/>
  <c r="AV23" i="14"/>
  <c r="AW23" i="14" s="1"/>
  <c r="N23" i="14" s="1"/>
  <c r="L21" i="16" s="1"/>
  <c r="AE21" i="16" s="1"/>
  <c r="AV133" i="14"/>
  <c r="AW133" i="14" s="1"/>
  <c r="N133" i="14" s="1"/>
  <c r="O133" i="14" s="1"/>
  <c r="AV306" i="14"/>
  <c r="AW306" i="14" s="1"/>
  <c r="N306" i="14" s="1"/>
  <c r="L355" i="16" s="1"/>
  <c r="AE355" i="16" s="1"/>
  <c r="AV98" i="14"/>
  <c r="AW98" i="14" s="1"/>
  <c r="N98" i="14" s="1"/>
  <c r="L112" i="16" s="1"/>
  <c r="AE112" i="16" s="1"/>
  <c r="AV289" i="14"/>
  <c r="AW289" i="14" s="1"/>
  <c r="N289" i="14" s="1"/>
  <c r="O289" i="14" s="1"/>
  <c r="AV242" i="14"/>
  <c r="AW242" i="14" s="1"/>
  <c r="N242" i="14" s="1"/>
  <c r="O242" i="14" s="1"/>
  <c r="AV126" i="14"/>
  <c r="AW126" i="14" s="1"/>
  <c r="N126" i="14" s="1"/>
  <c r="O126" i="14" s="1"/>
  <c r="AV276" i="14"/>
  <c r="AW276" i="14" s="1"/>
  <c r="N276" i="14" s="1"/>
  <c r="L323" i="16" s="1"/>
  <c r="AE323" i="16" s="1"/>
  <c r="AV301" i="14"/>
  <c r="AW301" i="14" s="1"/>
  <c r="N301" i="14" s="1"/>
  <c r="O301" i="14" s="1"/>
  <c r="AV204" i="14"/>
  <c r="AW204" i="14" s="1"/>
  <c r="N204" i="14" s="1"/>
  <c r="O204" i="14" s="1"/>
  <c r="AV195" i="14"/>
  <c r="AW195" i="14" s="1"/>
  <c r="N195" i="14" s="1"/>
  <c r="L230" i="16" s="1"/>
  <c r="AE230" i="16" s="1"/>
  <c r="AV309" i="14"/>
  <c r="AW309" i="14" s="1"/>
  <c r="N309" i="14" s="1"/>
  <c r="O309" i="14" s="1"/>
  <c r="AV166" i="14"/>
  <c r="AW166" i="14" s="1"/>
  <c r="N166" i="14" s="1"/>
  <c r="L199" i="16" s="1"/>
  <c r="AE199" i="16" s="1"/>
  <c r="AV247" i="14"/>
  <c r="AW247" i="14" s="1"/>
  <c r="N247" i="14" s="1"/>
  <c r="L290" i="16" s="1"/>
  <c r="AE290" i="16" s="1"/>
  <c r="AV115" i="14"/>
  <c r="AW115" i="14" s="1"/>
  <c r="N115" i="14" s="1"/>
  <c r="O115" i="14" s="1"/>
  <c r="AV305" i="14"/>
  <c r="AW305" i="14" s="1"/>
  <c r="N305" i="14" s="1"/>
  <c r="O305" i="14" s="1"/>
  <c r="AV298" i="14"/>
  <c r="AW298" i="14" s="1"/>
  <c r="N298" i="14" s="1"/>
  <c r="O298" i="14" s="1"/>
  <c r="AV320" i="14"/>
  <c r="AW320" i="14" s="1"/>
  <c r="N320" i="14" s="1"/>
  <c r="L371" i="16" s="1"/>
  <c r="AE371" i="16" s="1"/>
  <c r="AV123" i="14"/>
  <c r="AW123" i="14" s="1"/>
  <c r="N123" i="14" s="1"/>
  <c r="O123" i="14" s="1"/>
  <c r="AV26" i="14"/>
  <c r="AW26" i="14" s="1"/>
  <c r="N26" i="14" s="1"/>
  <c r="AV88" i="14"/>
  <c r="AW88" i="14" s="1"/>
  <c r="N88" i="14" s="1"/>
  <c r="O88" i="14" s="1"/>
  <c r="AV53" i="14"/>
  <c r="AW53" i="14" s="1"/>
  <c r="N53" i="14" s="1"/>
  <c r="O53" i="14" s="1"/>
  <c r="AV48" i="14"/>
  <c r="AW48" i="14" s="1"/>
  <c r="N48" i="14" s="1"/>
  <c r="L48" i="16" s="1"/>
  <c r="AE48" i="16" s="1"/>
  <c r="AV99" i="14"/>
  <c r="AW99" i="14" s="1"/>
  <c r="N99" i="14" s="1"/>
  <c r="L113" i="16" s="1"/>
  <c r="AE113" i="16" s="1"/>
  <c r="AV24" i="14"/>
  <c r="AW24" i="14" s="1"/>
  <c r="N24" i="14" s="1"/>
  <c r="O24" i="14" s="1"/>
  <c r="AV61" i="14"/>
  <c r="AW61" i="14" s="1"/>
  <c r="N61" i="14" s="1"/>
  <c r="O61" i="14" s="1"/>
  <c r="AV75" i="14"/>
  <c r="AW75" i="14" s="1"/>
  <c r="N75" i="14" s="1"/>
  <c r="L81" i="16" s="1"/>
  <c r="AE81" i="16" s="1"/>
  <c r="AV31" i="14"/>
  <c r="AW31" i="14" s="1"/>
  <c r="N31" i="14" s="1"/>
  <c r="O31" i="14" s="1"/>
  <c r="AV92" i="14"/>
  <c r="AW92" i="14" s="1"/>
  <c r="N92" i="14" s="1"/>
  <c r="L106" i="16" s="1"/>
  <c r="AE106" i="16" s="1"/>
  <c r="AV255" i="14"/>
  <c r="AW255" i="14" s="1"/>
  <c r="N255" i="14" s="1"/>
  <c r="O255" i="14" s="1"/>
  <c r="AV85" i="14"/>
  <c r="AW85" i="14" s="1"/>
  <c r="N85" i="14" s="1"/>
  <c r="L92" i="16" s="1"/>
  <c r="AE92" i="16" s="1"/>
  <c r="AV51" i="14"/>
  <c r="AW51" i="14" s="1"/>
  <c r="N51" i="14" s="1"/>
  <c r="L53" i="16" s="1"/>
  <c r="AE53" i="16" s="1"/>
  <c r="AV36" i="14"/>
  <c r="AW36" i="14" s="1"/>
  <c r="N36" i="14" s="1"/>
  <c r="O36" i="14" s="1"/>
  <c r="AV15" i="14"/>
  <c r="AW15" i="14" s="1"/>
  <c r="N15" i="14" s="1"/>
  <c r="L12" i="16" s="1"/>
  <c r="AE12" i="16" s="1"/>
  <c r="AV263" i="14"/>
  <c r="AW263" i="14" s="1"/>
  <c r="N263" i="14" s="1"/>
  <c r="O263" i="14" s="1"/>
  <c r="AV60" i="14"/>
  <c r="AW60" i="14" s="1"/>
  <c r="N60" i="14" s="1"/>
  <c r="L64" i="16" s="1"/>
  <c r="AE64" i="16" s="1"/>
  <c r="AV67" i="14"/>
  <c r="AW67" i="14" s="1"/>
  <c r="N67" i="14" s="1"/>
  <c r="O67" i="14" s="1"/>
  <c r="AV102" i="14"/>
  <c r="AW102" i="14" s="1"/>
  <c r="N102" i="14" s="1"/>
  <c r="O102" i="14" s="1"/>
  <c r="AV66" i="14"/>
  <c r="AW66" i="14" s="1"/>
  <c r="N66" i="14" s="1"/>
  <c r="O66" i="14" s="1"/>
  <c r="AV17" i="14"/>
  <c r="AW17" i="14" s="1"/>
  <c r="N17" i="14" s="1"/>
  <c r="O17" i="14" s="1"/>
  <c r="AV258" i="14"/>
  <c r="AW258" i="14" s="1"/>
  <c r="N258" i="14" s="1"/>
  <c r="O258" i="14" s="1"/>
  <c r="AV96" i="14"/>
  <c r="AW96" i="14" s="1"/>
  <c r="N96" i="14" s="1"/>
  <c r="L110" i="16" s="1"/>
  <c r="AE110" i="16" s="1"/>
  <c r="AV103" i="14"/>
  <c r="AW103" i="14" s="1"/>
  <c r="N103" i="14" s="1"/>
  <c r="AV253" i="14"/>
  <c r="AW253" i="14" s="1"/>
  <c r="N253" i="14" s="1"/>
  <c r="O253" i="14" s="1"/>
  <c r="AV28" i="14"/>
  <c r="AW28" i="14" s="1"/>
  <c r="N28" i="14" s="1"/>
  <c r="L26" i="16" s="1"/>
  <c r="AE26" i="16" s="1"/>
  <c r="AV260" i="14"/>
  <c r="AW260" i="14" s="1"/>
  <c r="N260" i="14" s="1"/>
  <c r="O260" i="14" s="1"/>
  <c r="AV89" i="14"/>
  <c r="AW89" i="14" s="1"/>
  <c r="N89" i="14" s="1"/>
  <c r="O89" i="14" s="1"/>
  <c r="AV68" i="14"/>
  <c r="AW68" i="14" s="1"/>
  <c r="N68" i="14" s="1"/>
  <c r="O68" i="14" s="1"/>
  <c r="AV37" i="14"/>
  <c r="AW37" i="14" s="1"/>
  <c r="N37" i="14" s="1"/>
  <c r="O37" i="14" s="1"/>
  <c r="AV70" i="14"/>
  <c r="AW70" i="14" s="1"/>
  <c r="N70" i="14" s="1"/>
  <c r="O70" i="14" s="1"/>
  <c r="AV30" i="14"/>
  <c r="AW30" i="14" s="1"/>
  <c r="N30" i="14" s="1"/>
  <c r="AV19" i="14"/>
  <c r="AW19" i="14" s="1"/>
  <c r="N19" i="14" s="1"/>
  <c r="O19" i="14" s="1"/>
  <c r="AV81" i="14"/>
  <c r="AW81" i="14" s="1"/>
  <c r="N81" i="14" s="1"/>
  <c r="L87" i="16" s="1"/>
  <c r="AE87" i="16" s="1"/>
  <c r="AV97" i="14"/>
  <c r="AW97" i="14" s="1"/>
  <c r="N97" i="14" s="1"/>
  <c r="L111" i="16" s="1"/>
  <c r="AE111" i="16" s="1"/>
  <c r="AV91" i="14"/>
  <c r="AW91" i="14" s="1"/>
  <c r="N91" i="14" s="1"/>
  <c r="O91" i="14" s="1"/>
  <c r="AV76" i="14"/>
  <c r="AW76" i="14" s="1"/>
  <c r="N76" i="14" s="1"/>
  <c r="L82" i="16" s="1"/>
  <c r="AE82" i="16" s="1"/>
  <c r="AV40" i="14"/>
  <c r="AW40" i="14" s="1"/>
  <c r="N40" i="14" s="1"/>
  <c r="O40" i="14" s="1"/>
  <c r="AV259" i="14"/>
  <c r="AW259" i="14" s="1"/>
  <c r="N259" i="14" s="1"/>
  <c r="O259" i="14" s="1"/>
  <c r="AV42" i="14"/>
  <c r="AW42" i="14" s="1"/>
  <c r="N42" i="14" s="1"/>
  <c r="O42" i="14" s="1"/>
  <c r="AV254" i="14"/>
  <c r="AW254" i="14" s="1"/>
  <c r="N254" i="14" s="1"/>
  <c r="O254" i="14" s="1"/>
  <c r="AV14" i="14"/>
  <c r="AW14" i="14" s="1"/>
  <c r="N14" i="14" s="1"/>
  <c r="O14" i="14" s="1"/>
  <c r="AV45" i="14"/>
  <c r="AW45" i="14" s="1"/>
  <c r="N45" i="14" s="1"/>
  <c r="L45" i="16" s="1"/>
  <c r="AE45" i="16" s="1"/>
  <c r="AV18" i="14"/>
  <c r="AW18" i="14" s="1"/>
  <c r="N18" i="14" s="1"/>
  <c r="L16" i="16" s="1"/>
  <c r="AE16" i="16" s="1"/>
  <c r="AV71" i="14"/>
  <c r="AW71" i="14" s="1"/>
  <c r="N71" i="14" s="1"/>
  <c r="O71" i="14" s="1"/>
  <c r="AV94" i="14"/>
  <c r="AW94" i="14" s="1"/>
  <c r="N94" i="14" s="1"/>
  <c r="O94" i="14" s="1"/>
  <c r="AV87" i="14"/>
  <c r="AW87" i="14" s="1"/>
  <c r="N87" i="14" s="1"/>
  <c r="O87" i="14" s="1"/>
  <c r="AV22" i="14"/>
  <c r="AW22" i="14" s="1"/>
  <c r="N22" i="14" s="1"/>
  <c r="O22" i="14" s="1"/>
  <c r="AV21" i="14"/>
  <c r="AW21" i="14" s="1"/>
  <c r="N21" i="14" s="1"/>
  <c r="O21" i="14" s="1"/>
  <c r="AV20" i="14"/>
  <c r="AW20" i="14" s="1"/>
  <c r="N20" i="14" s="1"/>
  <c r="O20" i="14" s="1"/>
  <c r="AV50" i="14"/>
  <c r="AW50" i="14" s="1"/>
  <c r="N50" i="14" s="1"/>
  <c r="O50" i="14" s="1"/>
  <c r="AV59" i="14"/>
  <c r="AW59" i="14" s="1"/>
  <c r="N59" i="14" s="1"/>
  <c r="AV58" i="14"/>
  <c r="AW58" i="14" s="1"/>
  <c r="N58" i="14" s="1"/>
  <c r="L62" i="16" s="1"/>
  <c r="AE62" i="16" s="1"/>
  <c r="AV34" i="14"/>
  <c r="AW34" i="14" s="1"/>
  <c r="N34" i="14" s="1"/>
  <c r="L34" i="16" s="1"/>
  <c r="AE34" i="16" s="1"/>
  <c r="AV78" i="14"/>
  <c r="AW78" i="14" s="1"/>
  <c r="N78" i="14" s="1"/>
  <c r="L84" i="16" s="1"/>
  <c r="AE84" i="16" s="1"/>
  <c r="AV256" i="14"/>
  <c r="AW256" i="14" s="1"/>
  <c r="N256" i="14" s="1"/>
  <c r="O256" i="14" s="1"/>
  <c r="AV56" i="14"/>
  <c r="AW56" i="14" s="1"/>
  <c r="N56" i="14" s="1"/>
  <c r="O56" i="14" s="1"/>
  <c r="AV104" i="14"/>
  <c r="AW104" i="14" s="1"/>
  <c r="N104" i="14" s="1"/>
  <c r="L120" i="16" s="1"/>
  <c r="AE120" i="16" s="1"/>
  <c r="AV54" i="14"/>
  <c r="AW54" i="14" s="1"/>
  <c r="N54" i="14" s="1"/>
  <c r="O54" i="14" s="1"/>
  <c r="AV44" i="14"/>
  <c r="AW44" i="14" s="1"/>
  <c r="N44" i="14" s="1"/>
  <c r="AV65" i="14"/>
  <c r="AW65" i="14" s="1"/>
  <c r="N65" i="14" s="1"/>
  <c r="L69" i="16" s="1"/>
  <c r="AE69" i="16" s="1"/>
  <c r="AV33" i="14"/>
  <c r="AW33" i="14" s="1"/>
  <c r="N33" i="14" s="1"/>
  <c r="O33" i="14" s="1"/>
  <c r="AV57" i="14"/>
  <c r="AW57" i="14" s="1"/>
  <c r="N57" i="14" s="1"/>
  <c r="O57" i="14" s="1"/>
  <c r="AV12" i="14"/>
  <c r="AW12" i="14" s="1"/>
  <c r="N12" i="14" s="1"/>
  <c r="L9" i="16" s="1"/>
  <c r="AE9" i="16" s="1"/>
  <c r="AV69" i="14"/>
  <c r="AW69" i="14" s="1"/>
  <c r="N69" i="14" s="1"/>
  <c r="O69" i="14" s="1"/>
  <c r="AV29" i="14"/>
  <c r="AW29" i="14" s="1"/>
  <c r="N29" i="14" s="1"/>
  <c r="L29" i="16" s="1"/>
  <c r="AE29" i="16" s="1"/>
  <c r="AV52" i="14"/>
  <c r="AW52" i="14" s="1"/>
  <c r="N52" i="14" s="1"/>
  <c r="O52" i="14" s="1"/>
  <c r="AV46" i="14"/>
  <c r="AW46" i="14" s="1"/>
  <c r="N46" i="14" s="1"/>
  <c r="AV83" i="14"/>
  <c r="AW83" i="14" s="1"/>
  <c r="N83" i="14" s="1"/>
  <c r="O83" i="14" s="1"/>
  <c r="AV100" i="14"/>
  <c r="AW100" i="14" s="1"/>
  <c r="N100" i="14" s="1"/>
  <c r="O100" i="14" s="1"/>
  <c r="AV47" i="14"/>
  <c r="AW47" i="14" s="1"/>
  <c r="N47" i="14" s="1"/>
  <c r="L47" i="16" s="1"/>
  <c r="AE47" i="16" s="1"/>
  <c r="AV79" i="14"/>
  <c r="AW79" i="14" s="1"/>
  <c r="N79" i="14" s="1"/>
  <c r="O79" i="14" s="1"/>
  <c r="AV35" i="14"/>
  <c r="AW35" i="14" s="1"/>
  <c r="N35" i="14" s="1"/>
  <c r="O35" i="14" s="1"/>
  <c r="AV62" i="14"/>
  <c r="AW62" i="14" s="1"/>
  <c r="N62" i="14" s="1"/>
  <c r="O62" i="14" s="1"/>
  <c r="AV38" i="14"/>
  <c r="AW38" i="14" s="1"/>
  <c r="N38" i="14" s="1"/>
  <c r="O38" i="14" s="1"/>
  <c r="AV13" i="14"/>
  <c r="AW13" i="14" s="1"/>
  <c r="N13" i="14" s="1"/>
  <c r="O13" i="14" s="1"/>
  <c r="M10" i="16" s="1"/>
  <c r="G413" i="23"/>
  <c r="F396" i="16"/>
  <c r="J396" i="16"/>
  <c r="G419" i="23"/>
  <c r="K396" i="16"/>
  <c r="G406" i="23"/>
  <c r="G418" i="23"/>
  <c r="G412" i="23"/>
  <c r="G415" i="23"/>
  <c r="G408" i="23"/>
  <c r="G421" i="23"/>
  <c r="I396" i="16"/>
  <c r="G425" i="23"/>
  <c r="E393" i="16"/>
  <c r="E395" i="16"/>
  <c r="G424" i="23"/>
  <c r="G414" i="23"/>
  <c r="G422" i="23"/>
  <c r="G400" i="23"/>
  <c r="G423" i="23"/>
  <c r="G398" i="23"/>
  <c r="G3" i="23" s="1"/>
  <c r="AP6" i="23" s="1"/>
  <c r="BI6" i="23" s="1"/>
  <c r="G405" i="23"/>
  <c r="G426" i="23"/>
  <c r="G411" i="23"/>
  <c r="O277" i="14"/>
  <c r="L324" i="16"/>
  <c r="AE324" i="16" s="1"/>
  <c r="O257" i="14"/>
  <c r="L300" i="16"/>
  <c r="AE300" i="16" s="1"/>
  <c r="O234" i="14"/>
  <c r="L275" i="16"/>
  <c r="AE275" i="16" s="1"/>
  <c r="L379" i="16"/>
  <c r="AE379" i="16" s="1"/>
  <c r="O326" i="14"/>
  <c r="L282" i="16"/>
  <c r="AE282" i="16" s="1"/>
  <c r="O241" i="14"/>
  <c r="O222" i="14"/>
  <c r="L263" i="16"/>
  <c r="AE263" i="16" s="1"/>
  <c r="L340" i="16"/>
  <c r="AE340" i="16" s="1"/>
  <c r="O163" i="14"/>
  <c r="L195" i="16"/>
  <c r="AE195" i="16" s="1"/>
  <c r="O252" i="14"/>
  <c r="L295" i="16"/>
  <c r="AE295" i="16" s="1"/>
  <c r="O156" i="14"/>
  <c r="O297" i="14"/>
  <c r="L345" i="16"/>
  <c r="AE345" i="16" s="1"/>
  <c r="O144" i="14"/>
  <c r="L169" i="16"/>
  <c r="AE169" i="16" s="1"/>
  <c r="L365" i="16"/>
  <c r="AE365" i="16" s="1"/>
  <c r="O315" i="14"/>
  <c r="O302" i="14"/>
  <c r="L351" i="16"/>
  <c r="AE351" i="16" s="1"/>
  <c r="O162" i="14"/>
  <c r="L194" i="16"/>
  <c r="AE194" i="16" s="1"/>
  <c r="O268" i="14"/>
  <c r="L312" i="16"/>
  <c r="AE312" i="16" s="1"/>
  <c r="L261" i="16"/>
  <c r="AE261" i="16" s="1"/>
  <c r="O273" i="14"/>
  <c r="L319" i="16"/>
  <c r="AE319" i="16" s="1"/>
  <c r="O278" i="14"/>
  <c r="L326" i="16"/>
  <c r="AE326" i="16" s="1"/>
  <c r="L136" i="16"/>
  <c r="AE136" i="16" s="1"/>
  <c r="O118" i="14"/>
  <c r="O261" i="14"/>
  <c r="L305" i="16"/>
  <c r="AE305" i="16" s="1"/>
  <c r="O224" i="14"/>
  <c r="L265" i="16"/>
  <c r="AE265" i="16" s="1"/>
  <c r="O286" i="14"/>
  <c r="L334" i="16"/>
  <c r="AE334" i="16" s="1"/>
  <c r="O266" i="14"/>
  <c r="L310" i="16"/>
  <c r="AE310" i="16" s="1"/>
  <c r="O335" i="14"/>
  <c r="L389" i="16"/>
  <c r="AE389" i="16" s="1"/>
  <c r="O288" i="14"/>
  <c r="L336" i="16"/>
  <c r="AE336" i="16" s="1"/>
  <c r="O337" i="14"/>
  <c r="L391" i="16"/>
  <c r="AE391" i="16" s="1"/>
  <c r="O170" i="14"/>
  <c r="O294" i="14"/>
  <c r="L342" i="16"/>
  <c r="AE342" i="16" s="1"/>
  <c r="L250" i="16"/>
  <c r="AE250" i="16" s="1"/>
  <c r="L381" i="16"/>
  <c r="AE381" i="16" s="1"/>
  <c r="O328" i="14"/>
  <c r="L234" i="16"/>
  <c r="AE234" i="16" s="1"/>
  <c r="O199" i="14"/>
  <c r="O336" i="14"/>
  <c r="L390" i="16"/>
  <c r="AE390" i="16" s="1"/>
  <c r="O265" i="14"/>
  <c r="L309" i="16"/>
  <c r="AE309" i="16" s="1"/>
  <c r="O331" i="14"/>
  <c r="L384" i="16"/>
  <c r="AE384" i="16" s="1"/>
  <c r="O311" i="14"/>
  <c r="L361" i="16"/>
  <c r="AE361" i="16" s="1"/>
  <c r="O307" i="14"/>
  <c r="L356" i="16"/>
  <c r="AE356" i="16" s="1"/>
  <c r="O322" i="14"/>
  <c r="L375" i="16"/>
  <c r="AE375" i="16" s="1"/>
  <c r="O63" i="14"/>
  <c r="O183" i="14"/>
  <c r="L217" i="16"/>
  <c r="AE217" i="16" s="1"/>
  <c r="O308" i="14"/>
  <c r="L358" i="16"/>
  <c r="AE358" i="16" s="1"/>
  <c r="O293" i="14"/>
  <c r="L341" i="16"/>
  <c r="AE341" i="16" s="1"/>
  <c r="O327" i="14"/>
  <c r="L380" i="16"/>
  <c r="AE380" i="16" s="1"/>
  <c r="O316" i="14"/>
  <c r="L366" i="16"/>
  <c r="AE366" i="16" s="1"/>
  <c r="O325" i="14"/>
  <c r="L378" i="16"/>
  <c r="AE378" i="16" s="1"/>
  <c r="O296" i="14"/>
  <c r="L344" i="16"/>
  <c r="AE344" i="16" s="1"/>
  <c r="O304" i="14"/>
  <c r="L353" i="16"/>
  <c r="AE353" i="16" s="1"/>
  <c r="O332" i="14"/>
  <c r="L386" i="16"/>
  <c r="AE386" i="16" s="1"/>
  <c r="O333" i="14"/>
  <c r="L387" i="16"/>
  <c r="AE387" i="16" s="1"/>
  <c r="O281" i="14"/>
  <c r="L329" i="16"/>
  <c r="AE329" i="16" s="1"/>
  <c r="O280" i="14"/>
  <c r="L328" i="16"/>
  <c r="AE328" i="16" s="1"/>
  <c r="O329" i="14"/>
  <c r="L382" i="16"/>
  <c r="AE382" i="16" s="1"/>
  <c r="L383" i="16"/>
  <c r="AE383" i="16" s="1"/>
  <c r="O330" i="14"/>
  <c r="O299" i="14"/>
  <c r="L347" i="16"/>
  <c r="AE347" i="16" s="1"/>
  <c r="O324" i="14"/>
  <c r="L377" i="16"/>
  <c r="AE377" i="16" s="1"/>
  <c r="O334" i="14"/>
  <c r="L388" i="16"/>
  <c r="AE388" i="16" s="1"/>
  <c r="O317" i="14"/>
  <c r="L367" i="16"/>
  <c r="AE367" i="16" s="1"/>
  <c r="L216" i="16"/>
  <c r="AE216" i="16" s="1"/>
  <c r="O319" i="14"/>
  <c r="L370" i="16"/>
  <c r="AE370" i="16" s="1"/>
  <c r="L201" i="16"/>
  <c r="AE201" i="16" s="1"/>
  <c r="G420" i="23"/>
  <c r="G409" i="23"/>
  <c r="G407" i="23"/>
  <c r="G28" i="26"/>
  <c r="L68" i="16" l="1"/>
  <c r="AE68" i="16" s="1"/>
  <c r="O112" i="14"/>
  <c r="O176" i="14"/>
  <c r="O229" i="14"/>
  <c r="L311" i="16"/>
  <c r="AE311" i="16" s="1"/>
  <c r="O271" i="14"/>
  <c r="L93" i="16"/>
  <c r="AE93" i="16" s="1"/>
  <c r="L360" i="16"/>
  <c r="AE360" i="16" s="1"/>
  <c r="L91" i="16"/>
  <c r="AE91" i="16" s="1"/>
  <c r="O114" i="14"/>
  <c r="M132" i="16" s="1"/>
  <c r="AF132" i="16" s="1"/>
  <c r="L152" i="16"/>
  <c r="AE152" i="16" s="1"/>
  <c r="L134" i="16"/>
  <c r="AE134" i="16" s="1"/>
  <c r="L124" i="16"/>
  <c r="AE124" i="16" s="1"/>
  <c r="O303" i="14"/>
  <c r="P303" i="14" s="1"/>
  <c r="O65" i="14"/>
  <c r="M69" i="16" s="1"/>
  <c r="AF69" i="16" s="1"/>
  <c r="L316" i="16"/>
  <c r="AE316" i="16" s="1"/>
  <c r="L251" i="16"/>
  <c r="AE251" i="16" s="1"/>
  <c r="O276" i="14"/>
  <c r="P276" i="14" s="1"/>
  <c r="L73" i="16"/>
  <c r="AE73" i="16" s="1"/>
  <c r="O51" i="14"/>
  <c r="O76" i="14"/>
  <c r="P76" i="14" s="1"/>
  <c r="L364" i="16"/>
  <c r="AE364" i="16" s="1"/>
  <c r="L172" i="16"/>
  <c r="AE172" i="16" s="1"/>
  <c r="L214" i="16"/>
  <c r="AE214" i="16" s="1"/>
  <c r="O135" i="14"/>
  <c r="P135" i="14" s="1"/>
  <c r="L267" i="16"/>
  <c r="AE267" i="16" s="1"/>
  <c r="L144" i="16"/>
  <c r="AE144" i="16" s="1"/>
  <c r="L233" i="16"/>
  <c r="AE233" i="16" s="1"/>
  <c r="L374" i="16"/>
  <c r="AE374" i="16" s="1"/>
  <c r="O177" i="14"/>
  <c r="P177" i="14" s="1"/>
  <c r="O195" i="14"/>
  <c r="P195" i="14" s="1"/>
  <c r="O306" i="14"/>
  <c r="P306" i="14" s="1"/>
  <c r="O279" i="14"/>
  <c r="P279" i="14" s="1"/>
  <c r="L223" i="16"/>
  <c r="AE223" i="16" s="1"/>
  <c r="L286" i="16"/>
  <c r="AE286" i="16" s="1"/>
  <c r="O99" i="14"/>
  <c r="L331" i="16"/>
  <c r="AE331" i="16" s="1"/>
  <c r="L363" i="16"/>
  <c r="AE363" i="16" s="1"/>
  <c r="L280" i="16"/>
  <c r="AE280" i="16" s="1"/>
  <c r="O221" i="14"/>
  <c r="P221" i="14" s="1"/>
  <c r="L49" i="16"/>
  <c r="AE49" i="16" s="1"/>
  <c r="L23" i="16"/>
  <c r="AE23" i="16" s="1"/>
  <c r="O243" i="14"/>
  <c r="P243" i="14" s="1"/>
  <c r="O247" i="14"/>
  <c r="P247" i="14" s="1"/>
  <c r="L240" i="16"/>
  <c r="AE240" i="16" s="1"/>
  <c r="L185" i="16"/>
  <c r="AE185" i="16" s="1"/>
  <c r="L25" i="16"/>
  <c r="AE25" i="16" s="1"/>
  <c r="N371" i="14"/>
  <c r="L15" i="16" s="1"/>
  <c r="AE15" i="16" s="1"/>
  <c r="L218" i="16"/>
  <c r="AE218" i="16" s="1"/>
  <c r="O230" i="14"/>
  <c r="P230" i="14" s="1"/>
  <c r="L206" i="16"/>
  <c r="AE206" i="16" s="1"/>
  <c r="L264" i="16"/>
  <c r="AE264" i="16" s="1"/>
  <c r="L50" i="16"/>
  <c r="AE50" i="16" s="1"/>
  <c r="O137" i="14"/>
  <c r="M160" i="16" s="1"/>
  <c r="AF160" i="16" s="1"/>
  <c r="L14" i="16"/>
  <c r="AE14" i="16" s="1"/>
  <c r="O124" i="14"/>
  <c r="M145" i="16" s="1"/>
  <c r="AF145" i="16" s="1"/>
  <c r="L176" i="16"/>
  <c r="AE176" i="16" s="1"/>
  <c r="O154" i="14"/>
  <c r="P154" i="14" s="1"/>
  <c r="O160" i="14"/>
  <c r="P160" i="14" s="1"/>
  <c r="L165" i="16"/>
  <c r="AE165" i="16" s="1"/>
  <c r="O282" i="14"/>
  <c r="M330" i="16" s="1"/>
  <c r="AF330" i="16" s="1"/>
  <c r="L133" i="16"/>
  <c r="AE133" i="16" s="1"/>
  <c r="N348" i="14"/>
  <c r="L100" i="16" s="1"/>
  <c r="AE100" i="16" s="1"/>
  <c r="L255" i="16"/>
  <c r="AE255" i="16" s="1"/>
  <c r="L153" i="16"/>
  <c r="AE153" i="16" s="1"/>
  <c r="L277" i="16"/>
  <c r="AE277" i="16" s="1"/>
  <c r="L306" i="16"/>
  <c r="AE306" i="16" s="1"/>
  <c r="O228" i="14"/>
  <c r="O368" i="14" s="1"/>
  <c r="M357" i="16" s="1"/>
  <c r="L77" i="16"/>
  <c r="AE77" i="16" s="1"/>
  <c r="L86" i="16"/>
  <c r="AE86" i="16" s="1"/>
  <c r="L175" i="16"/>
  <c r="AE175" i="16" s="1"/>
  <c r="L164" i="16"/>
  <c r="AE164" i="16" s="1"/>
  <c r="L115" i="16"/>
  <c r="AE115" i="16" s="1"/>
  <c r="L39" i="16"/>
  <c r="AE39" i="16" s="1"/>
  <c r="L109" i="16"/>
  <c r="AE109" i="16" s="1"/>
  <c r="L147" i="16"/>
  <c r="AE147" i="16" s="1"/>
  <c r="L249" i="16"/>
  <c r="AE249" i="16" s="1"/>
  <c r="O121" i="14"/>
  <c r="P121" i="14" s="1"/>
  <c r="L346" i="16"/>
  <c r="AE346" i="16" s="1"/>
  <c r="O119" i="14"/>
  <c r="M138" i="16" s="1"/>
  <c r="AF138" i="16" s="1"/>
  <c r="L159" i="16"/>
  <c r="AE159" i="16" s="1"/>
  <c r="L291" i="16"/>
  <c r="AE291" i="16" s="1"/>
  <c r="L43" i="16"/>
  <c r="AE43" i="16" s="1"/>
  <c r="O138" i="14"/>
  <c r="P138" i="14" s="1"/>
  <c r="AD393" i="16"/>
  <c r="AU332" i="16" s="1"/>
  <c r="Z337" i="23" s="1"/>
  <c r="L207" i="16"/>
  <c r="AE207" i="16" s="1"/>
  <c r="O320" i="14"/>
  <c r="P320" i="14" s="1"/>
  <c r="L168" i="16"/>
  <c r="AE168" i="16" s="1"/>
  <c r="O275" i="14"/>
  <c r="M321" i="16" s="1"/>
  <c r="AF321" i="16" s="1"/>
  <c r="L189" i="16"/>
  <c r="AE189" i="16" s="1"/>
  <c r="L173" i="16"/>
  <c r="AE173" i="16" s="1"/>
  <c r="O125" i="14"/>
  <c r="M146" i="16" s="1"/>
  <c r="AF146" i="16" s="1"/>
  <c r="L213" i="16"/>
  <c r="AE213" i="16" s="1"/>
  <c r="L156" i="16"/>
  <c r="AE156" i="16" s="1"/>
  <c r="O151" i="14"/>
  <c r="M177" i="16" s="1"/>
  <c r="AF177" i="16" s="1"/>
  <c r="L121" i="16"/>
  <c r="AE121" i="16" s="1"/>
  <c r="O192" i="14"/>
  <c r="M227" i="16" s="1"/>
  <c r="AF227" i="16" s="1"/>
  <c r="L80" i="16"/>
  <c r="AE80" i="16" s="1"/>
  <c r="O251" i="14"/>
  <c r="M294" i="16" s="1"/>
  <c r="AF294" i="16" s="1"/>
  <c r="O217" i="14"/>
  <c r="M258" i="16" s="1"/>
  <c r="AF258" i="16" s="1"/>
  <c r="L196" i="16"/>
  <c r="AE196" i="16" s="1"/>
  <c r="O75" i="14"/>
  <c r="P75" i="14" s="1"/>
  <c r="L266" i="16"/>
  <c r="AE266" i="16" s="1"/>
  <c r="O207" i="14"/>
  <c r="M247" i="16" s="1"/>
  <c r="AF247" i="16" s="1"/>
  <c r="L231" i="16"/>
  <c r="AE231" i="16" s="1"/>
  <c r="L293" i="16"/>
  <c r="AE293" i="16" s="1"/>
  <c r="L183" i="16"/>
  <c r="AE183" i="16" s="1"/>
  <c r="O127" i="14"/>
  <c r="P127" i="14" s="1"/>
  <c r="O158" i="14"/>
  <c r="P158" i="14" s="1"/>
  <c r="L229" i="16"/>
  <c r="AE229" i="16" s="1"/>
  <c r="L20" i="16"/>
  <c r="AE20" i="16" s="1"/>
  <c r="L74" i="16"/>
  <c r="AE74" i="16" s="1"/>
  <c r="L171" i="16"/>
  <c r="AE171" i="16" s="1"/>
  <c r="O200" i="14"/>
  <c r="M237" i="16" s="1"/>
  <c r="AF237" i="16" s="1"/>
  <c r="O117" i="14"/>
  <c r="M135" i="16" s="1"/>
  <c r="AF135" i="16" s="1"/>
  <c r="O191" i="14"/>
  <c r="L157" i="16"/>
  <c r="AE157" i="16" s="1"/>
  <c r="L18" i="16"/>
  <c r="AE18" i="16" s="1"/>
  <c r="O212" i="14"/>
  <c r="P212" i="14" s="1"/>
  <c r="O169" i="14"/>
  <c r="M202" i="16" s="1"/>
  <c r="AF202" i="16" s="1"/>
  <c r="O60" i="14"/>
  <c r="P60" i="14" s="1"/>
  <c r="O77" i="14"/>
  <c r="M83" i="16" s="1"/>
  <c r="AF83" i="16" s="1"/>
  <c r="O98" i="14"/>
  <c r="P98" i="14" s="1"/>
  <c r="L257" i="16"/>
  <c r="AE257" i="16" s="1"/>
  <c r="L19" i="16"/>
  <c r="AE19" i="16" s="1"/>
  <c r="O167" i="14"/>
  <c r="L60" i="16"/>
  <c r="AE60" i="16" s="1"/>
  <c r="L274" i="16"/>
  <c r="AE274" i="16" s="1"/>
  <c r="L123" i="16"/>
  <c r="AE123" i="16" s="1"/>
  <c r="L31" i="16"/>
  <c r="AE31" i="16" s="1"/>
  <c r="AC393" i="16"/>
  <c r="AT38" i="16" s="1"/>
  <c r="Y43" i="23" s="1"/>
  <c r="AP43" i="23" s="1"/>
  <c r="L72" i="16"/>
  <c r="AE72" i="16" s="1"/>
  <c r="O41" i="14"/>
  <c r="P41" i="14" s="1"/>
  <c r="O231" i="14"/>
  <c r="M272" i="16" s="1"/>
  <c r="AF272" i="16" s="1"/>
  <c r="L232" i="16"/>
  <c r="AE232" i="16" s="1"/>
  <c r="O172" i="14"/>
  <c r="P172" i="14" s="1"/>
  <c r="O142" i="14"/>
  <c r="M167" i="16" s="1"/>
  <c r="AF167" i="16" s="1"/>
  <c r="L212" i="16"/>
  <c r="AE212" i="16" s="1"/>
  <c r="L246" i="16"/>
  <c r="AE246" i="16" s="1"/>
  <c r="O92" i="14"/>
  <c r="P92" i="14" s="1"/>
  <c r="O81" i="14"/>
  <c r="M87" i="16" s="1"/>
  <c r="AF87" i="16" s="1"/>
  <c r="O246" i="14"/>
  <c r="M289" i="16" s="1"/>
  <c r="AF289" i="16" s="1"/>
  <c r="O237" i="14"/>
  <c r="P237" i="14" s="1"/>
  <c r="L107" i="16"/>
  <c r="AE107" i="16" s="1"/>
  <c r="O23" i="14"/>
  <c r="M21" i="16" s="1"/>
  <c r="AF21" i="16" s="1"/>
  <c r="L225" i="16"/>
  <c r="AE225" i="16" s="1"/>
  <c r="O34" i="14"/>
  <c r="O346" i="14" s="1"/>
  <c r="M94" i="16" s="1"/>
  <c r="O58" i="14"/>
  <c r="M62" i="16" s="1"/>
  <c r="AF62" i="16" s="1"/>
  <c r="N385" i="14"/>
  <c r="L170" i="16" s="1"/>
  <c r="AE170" i="16" s="1"/>
  <c r="O186" i="14"/>
  <c r="P186" i="14" s="1"/>
  <c r="L99" i="16"/>
  <c r="AE99" i="16" s="1"/>
  <c r="O141" i="14"/>
  <c r="P141" i="14" s="1"/>
  <c r="O90" i="14"/>
  <c r="M103" i="16" s="1"/>
  <c r="AF103" i="16" s="1"/>
  <c r="O111" i="14"/>
  <c r="M129" i="16" s="1"/>
  <c r="AF129" i="16" s="1"/>
  <c r="L259" i="16"/>
  <c r="AE259" i="16" s="1"/>
  <c r="L244" i="16"/>
  <c r="AE244" i="16" s="1"/>
  <c r="L283" i="16"/>
  <c r="AE283" i="16" s="1"/>
  <c r="L339" i="16"/>
  <c r="AE339" i="16" s="1"/>
  <c r="L180" i="16"/>
  <c r="AE180" i="16" s="1"/>
  <c r="L362" i="16"/>
  <c r="AE362" i="16" s="1"/>
  <c r="L55" i="16"/>
  <c r="AE55" i="16" s="1"/>
  <c r="L343" i="16"/>
  <c r="AE343" i="16" s="1"/>
  <c r="O15" i="14"/>
  <c r="M12" i="16" s="1"/>
  <c r="AF12" i="16" s="1"/>
  <c r="N397" i="14"/>
  <c r="L373" i="16" s="1"/>
  <c r="AE373" i="16" s="1"/>
  <c r="L13" i="16"/>
  <c r="AE13" i="16" s="1"/>
  <c r="L65" i="16"/>
  <c r="AE65" i="16" s="1"/>
  <c r="L61" i="16"/>
  <c r="AE61" i="16" s="1"/>
  <c r="L139" i="16"/>
  <c r="AE139" i="16" s="1"/>
  <c r="O205" i="14"/>
  <c r="M245" i="16" s="1"/>
  <c r="AF245" i="16" s="1"/>
  <c r="L332" i="16"/>
  <c r="AE332" i="16" s="1"/>
  <c r="L254" i="16"/>
  <c r="AE254" i="16" s="1"/>
  <c r="L268" i="16"/>
  <c r="AE268" i="16" s="1"/>
  <c r="N353" i="14"/>
  <c r="L385" i="16" s="1"/>
  <c r="AE385" i="16" s="1"/>
  <c r="L287" i="16"/>
  <c r="AE287" i="16" s="1"/>
  <c r="L292" i="16"/>
  <c r="AE292" i="16" s="1"/>
  <c r="N390" i="14"/>
  <c r="L243" i="16" s="1"/>
  <c r="AE243" i="16" s="1"/>
  <c r="L308" i="16"/>
  <c r="AE308" i="16" s="1"/>
  <c r="N368" i="14"/>
  <c r="L357" i="16" s="1"/>
  <c r="AE357" i="16" s="1"/>
  <c r="L281" i="16"/>
  <c r="AE281" i="16" s="1"/>
  <c r="L79" i="16"/>
  <c r="AE79" i="16" s="1"/>
  <c r="O97" i="14"/>
  <c r="M111" i="16" s="1"/>
  <c r="AF111" i="16" s="1"/>
  <c r="L298" i="16"/>
  <c r="AE298" i="16" s="1"/>
  <c r="N373" i="14"/>
  <c r="L28" i="16" s="1"/>
  <c r="AE28" i="16" s="1"/>
  <c r="N377" i="14"/>
  <c r="L78" i="16" s="1"/>
  <c r="AE78" i="16" s="1"/>
  <c r="O272" i="14"/>
  <c r="M318" i="16" s="1"/>
  <c r="AF318" i="16" s="1"/>
  <c r="L143" i="16"/>
  <c r="AE143" i="16" s="1"/>
  <c r="L359" i="16"/>
  <c r="AE359" i="16" s="1"/>
  <c r="L90" i="16"/>
  <c r="AE90" i="16" s="1"/>
  <c r="L76" i="16"/>
  <c r="AE76" i="16" s="1"/>
  <c r="L376" i="16"/>
  <c r="AE376" i="16" s="1"/>
  <c r="L17" i="16"/>
  <c r="AE17" i="16" s="1"/>
  <c r="O203" i="14"/>
  <c r="M241" i="16" s="1"/>
  <c r="AF241" i="16" s="1"/>
  <c r="L296" i="16"/>
  <c r="AE296" i="16" s="1"/>
  <c r="L122" i="16"/>
  <c r="AE122" i="16" s="1"/>
  <c r="L228" i="16"/>
  <c r="AE228" i="16" s="1"/>
  <c r="N354" i="14"/>
  <c r="L163" i="16" s="1"/>
  <c r="AE163" i="16" s="1"/>
  <c r="L273" i="16"/>
  <c r="AE273" i="16" s="1"/>
  <c r="L24" i="16"/>
  <c r="AE24" i="16" s="1"/>
  <c r="O215" i="14"/>
  <c r="P215" i="14" s="1"/>
  <c r="L174" i="16"/>
  <c r="AE174" i="16" s="1"/>
  <c r="N388" i="14"/>
  <c r="L193" i="16" s="1"/>
  <c r="AE193" i="16" s="1"/>
  <c r="L59" i="16"/>
  <c r="AE59" i="16" s="1"/>
  <c r="L224" i="16"/>
  <c r="AE224" i="16" s="1"/>
  <c r="L354" i="16"/>
  <c r="AE354" i="16" s="1"/>
  <c r="L333" i="16"/>
  <c r="AE333" i="16" s="1"/>
  <c r="L35" i="16"/>
  <c r="AE35" i="16" s="1"/>
  <c r="L215" i="16"/>
  <c r="AE215" i="16" s="1"/>
  <c r="O110" i="14"/>
  <c r="M128" i="16" s="1"/>
  <c r="AF128" i="16" s="1"/>
  <c r="N395" i="14"/>
  <c r="L348" i="16" s="1"/>
  <c r="AE348" i="16" s="1"/>
  <c r="L335" i="16"/>
  <c r="AE335" i="16" s="1"/>
  <c r="N347" i="14"/>
  <c r="L97" i="16" s="1"/>
  <c r="AE97" i="16" s="1"/>
  <c r="N366" i="14"/>
  <c r="L322" i="16" s="1"/>
  <c r="AE322" i="16" s="1"/>
  <c r="L191" i="16"/>
  <c r="AE191" i="16" s="1"/>
  <c r="L219" i="16"/>
  <c r="AE219" i="16" s="1"/>
  <c r="L125" i="16"/>
  <c r="AE125" i="16" s="1"/>
  <c r="L221" i="16"/>
  <c r="AE221" i="16" s="1"/>
  <c r="L297" i="16"/>
  <c r="AE297" i="16" s="1"/>
  <c r="L276" i="16"/>
  <c r="AE276" i="16" s="1"/>
  <c r="L155" i="16"/>
  <c r="AE155" i="16" s="1"/>
  <c r="L154" i="16"/>
  <c r="AE154" i="16" s="1"/>
  <c r="N372" i="14"/>
  <c r="L27" i="16" s="1"/>
  <c r="AE27" i="16" s="1"/>
  <c r="O26" i="14"/>
  <c r="M24" i="16" s="1"/>
  <c r="AF24" i="16" s="1"/>
  <c r="L89" i="16"/>
  <c r="AE89" i="16" s="1"/>
  <c r="L131" i="16"/>
  <c r="AE131" i="16" s="1"/>
  <c r="N391" i="14"/>
  <c r="L285" i="16" s="1"/>
  <c r="AE285" i="16" s="1"/>
  <c r="N393" i="14"/>
  <c r="L209" i="16" s="1"/>
  <c r="AE209" i="16" s="1"/>
  <c r="N382" i="14"/>
  <c r="L142" i="16" s="1"/>
  <c r="AE142" i="16" s="1"/>
  <c r="L368" i="16"/>
  <c r="AE368" i="16" s="1"/>
  <c r="O171" i="14"/>
  <c r="P171" i="14" s="1"/>
  <c r="O166" i="14"/>
  <c r="P166" i="14" s="1"/>
  <c r="L108" i="16"/>
  <c r="AE108" i="16" s="1"/>
  <c r="O201" i="14"/>
  <c r="M239" i="16" s="1"/>
  <c r="AF239" i="16" s="1"/>
  <c r="L350" i="16"/>
  <c r="AE350" i="16" s="1"/>
  <c r="L22" i="16"/>
  <c r="AE22" i="16" s="1"/>
  <c r="L37" i="16"/>
  <c r="AE37" i="16" s="1"/>
  <c r="N364" i="14"/>
  <c r="L288" i="16" s="1"/>
  <c r="AE288" i="16" s="1"/>
  <c r="L337" i="16"/>
  <c r="AE337" i="16" s="1"/>
  <c r="L315" i="16"/>
  <c r="AE315" i="16" s="1"/>
  <c r="L36" i="16"/>
  <c r="AE36" i="16" s="1"/>
  <c r="L11" i="16"/>
  <c r="AE11" i="16" s="1"/>
  <c r="L151" i="16"/>
  <c r="AE151" i="16" s="1"/>
  <c r="L197" i="16"/>
  <c r="AE197" i="16" s="1"/>
  <c r="L260" i="16"/>
  <c r="AE260" i="16" s="1"/>
  <c r="O28" i="14"/>
  <c r="M26" i="16" s="1"/>
  <c r="AF26" i="16" s="1"/>
  <c r="L252" i="16"/>
  <c r="AE252" i="16" s="1"/>
  <c r="L32" i="16"/>
  <c r="AE32" i="16" s="1"/>
  <c r="N357" i="14"/>
  <c r="L192" i="16" s="1"/>
  <c r="AE192" i="16" s="1"/>
  <c r="L301" i="16"/>
  <c r="AE301" i="16" s="1"/>
  <c r="L33" i="16"/>
  <c r="AE33" i="16" s="1"/>
  <c r="L40" i="16"/>
  <c r="AE40" i="16" s="1"/>
  <c r="L349" i="16"/>
  <c r="AE349" i="16" s="1"/>
  <c r="L181" i="16"/>
  <c r="AE181" i="16" s="1"/>
  <c r="L320" i="16"/>
  <c r="AE320" i="16" s="1"/>
  <c r="N398" i="14"/>
  <c r="L98" i="16" s="1"/>
  <c r="AE98" i="16" s="1"/>
  <c r="L338" i="16"/>
  <c r="AE338" i="16" s="1"/>
  <c r="N399" i="14"/>
  <c r="L101" i="16" s="1"/>
  <c r="AE101" i="16" s="1"/>
  <c r="L208" i="16"/>
  <c r="AE208" i="16" s="1"/>
  <c r="N358" i="14"/>
  <c r="L198" i="16" s="1"/>
  <c r="AE198" i="16" s="1"/>
  <c r="O104" i="14"/>
  <c r="P104" i="14" s="1"/>
  <c r="N346" i="14"/>
  <c r="L94" i="16" s="1"/>
  <c r="AE94" i="16" s="1"/>
  <c r="N367" i="14"/>
  <c r="L325" i="16" s="1"/>
  <c r="AE325" i="16" s="1"/>
  <c r="N351" i="14"/>
  <c r="L137" i="16" s="1"/>
  <c r="AE137" i="16" s="1"/>
  <c r="L279" i="16"/>
  <c r="AE279" i="16" s="1"/>
  <c r="N359" i="14"/>
  <c r="L222" i="16" s="1"/>
  <c r="AE222" i="16" s="1"/>
  <c r="L66" i="16"/>
  <c r="AE66" i="16" s="1"/>
  <c r="O29" i="14"/>
  <c r="P29" i="14" s="1"/>
  <c r="N344" i="14"/>
  <c r="L57" i="16" s="1"/>
  <c r="AE57" i="16" s="1"/>
  <c r="N362" i="14"/>
  <c r="L242" i="16" s="1"/>
  <c r="AE242" i="16" s="1"/>
  <c r="N392" i="14"/>
  <c r="L314" i="16" s="1"/>
  <c r="AE314" i="16" s="1"/>
  <c r="N387" i="14"/>
  <c r="L188" i="16" s="1"/>
  <c r="AE188" i="16" s="1"/>
  <c r="N376" i="14"/>
  <c r="L70" i="16" s="1"/>
  <c r="AE70" i="16" s="1"/>
  <c r="N374" i="14"/>
  <c r="L52" i="16" s="1"/>
  <c r="AE52" i="16" s="1"/>
  <c r="L85" i="16"/>
  <c r="AE85" i="16" s="1"/>
  <c r="L307" i="16"/>
  <c r="AE307" i="16" s="1"/>
  <c r="L38" i="16"/>
  <c r="AE38" i="16" s="1"/>
  <c r="O47" i="14"/>
  <c r="P47" i="14" s="1"/>
  <c r="O45" i="14"/>
  <c r="O371" i="14" s="1"/>
  <c r="M15" i="16" s="1"/>
  <c r="L75" i="16"/>
  <c r="AE75" i="16" s="1"/>
  <c r="L56" i="16"/>
  <c r="AE56" i="16" s="1"/>
  <c r="N365" i="14"/>
  <c r="L313" i="16" s="1"/>
  <c r="AE313" i="16" s="1"/>
  <c r="N356" i="14"/>
  <c r="L187" i="16" s="1"/>
  <c r="AE187" i="16" s="1"/>
  <c r="O96" i="14"/>
  <c r="P96" i="14" s="1"/>
  <c r="N369" i="14"/>
  <c r="L372" i="16" s="1"/>
  <c r="AE372" i="16" s="1"/>
  <c r="N380" i="14"/>
  <c r="L117" i="16" s="1"/>
  <c r="AE117" i="16" s="1"/>
  <c r="N396" i="14"/>
  <c r="L369" i="16" s="1"/>
  <c r="AE369" i="16" s="1"/>
  <c r="N352" i="14"/>
  <c r="L149" i="16" s="1"/>
  <c r="AE149" i="16" s="1"/>
  <c r="L95" i="16"/>
  <c r="AE95" i="16" s="1"/>
  <c r="L303" i="16"/>
  <c r="AE303" i="16" s="1"/>
  <c r="L302" i="16"/>
  <c r="AE302" i="16" s="1"/>
  <c r="N375" i="14"/>
  <c r="L58" i="16" s="1"/>
  <c r="AE58" i="16" s="1"/>
  <c r="L54" i="16"/>
  <c r="AE54" i="16" s="1"/>
  <c r="O78" i="14"/>
  <c r="P78" i="14" s="1"/>
  <c r="L114" i="16"/>
  <c r="AE114" i="16" s="1"/>
  <c r="N381" i="14"/>
  <c r="L127" i="16" s="1"/>
  <c r="AE127" i="16" s="1"/>
  <c r="N378" i="14"/>
  <c r="L96" i="16" s="1"/>
  <c r="AE96" i="16" s="1"/>
  <c r="N360" i="14"/>
  <c r="L235" i="16" s="1"/>
  <c r="AE235" i="16" s="1"/>
  <c r="N384" i="14"/>
  <c r="L161" i="16" s="1"/>
  <c r="AE161" i="16" s="1"/>
  <c r="O85" i="14"/>
  <c r="P85" i="14" s="1"/>
  <c r="N383" i="14"/>
  <c r="L150" i="16" s="1"/>
  <c r="AE150" i="16" s="1"/>
  <c r="O30" i="14"/>
  <c r="M30" i="16" s="1"/>
  <c r="N361" i="14"/>
  <c r="L238" i="16" s="1"/>
  <c r="AE238" i="16" s="1"/>
  <c r="O48" i="14"/>
  <c r="M48" i="16" s="1"/>
  <c r="AF48" i="16" s="1"/>
  <c r="N343" i="14"/>
  <c r="L51" i="16" s="1"/>
  <c r="AE51" i="16" s="1"/>
  <c r="O44" i="14"/>
  <c r="M44" i="16" s="1"/>
  <c r="L119" i="16"/>
  <c r="AE119" i="16" s="1"/>
  <c r="L299" i="16"/>
  <c r="AE299" i="16" s="1"/>
  <c r="L46" i="16"/>
  <c r="AE46" i="16" s="1"/>
  <c r="N339" i="14"/>
  <c r="L395" i="16" s="1"/>
  <c r="N363" i="14"/>
  <c r="L248" i="16" s="1"/>
  <c r="AE248" i="16" s="1"/>
  <c r="O46" i="14"/>
  <c r="P46" i="14" s="1"/>
  <c r="P13" i="14"/>
  <c r="Q13" i="14" s="1"/>
  <c r="O12" i="14"/>
  <c r="L63" i="16"/>
  <c r="AE63" i="16" s="1"/>
  <c r="N389" i="14"/>
  <c r="L236" i="16" s="1"/>
  <c r="AE236" i="16" s="1"/>
  <c r="L104" i="16"/>
  <c r="AE104" i="16" s="1"/>
  <c r="N394" i="14"/>
  <c r="L304" i="16" s="1"/>
  <c r="AE304" i="16" s="1"/>
  <c r="N379" i="14"/>
  <c r="L105" i="16" s="1"/>
  <c r="AE105" i="16" s="1"/>
  <c r="O18" i="14"/>
  <c r="P18" i="14" s="1"/>
  <c r="N350" i="14"/>
  <c r="L126" i="16" s="1"/>
  <c r="AE126" i="16" s="1"/>
  <c r="L30" i="16"/>
  <c r="AE30" i="16" s="1"/>
  <c r="L44" i="16"/>
  <c r="AE44" i="16" s="1"/>
  <c r="O59" i="14"/>
  <c r="M63" i="16" s="1"/>
  <c r="N370" i="14"/>
  <c r="L141" i="16" s="1"/>
  <c r="AE141" i="16" s="1"/>
  <c r="L102" i="16"/>
  <c r="AE102" i="16" s="1"/>
  <c r="O103" i="14"/>
  <c r="M119" i="16" s="1"/>
  <c r="L71" i="16"/>
  <c r="AE71" i="16" s="1"/>
  <c r="N386" i="14"/>
  <c r="L179" i="16" s="1"/>
  <c r="AE179" i="16" s="1"/>
  <c r="L42" i="16"/>
  <c r="AE42" i="16" s="1"/>
  <c r="N355" i="14"/>
  <c r="L178" i="16" s="1"/>
  <c r="AE178" i="16" s="1"/>
  <c r="L118" i="16"/>
  <c r="AE118" i="16" s="1"/>
  <c r="N349" i="14"/>
  <c r="L116" i="16" s="1"/>
  <c r="AE116" i="16" s="1"/>
  <c r="N345" i="14"/>
  <c r="L88" i="16" s="1"/>
  <c r="AE88" i="16" s="1"/>
  <c r="L10" i="16"/>
  <c r="AF10" i="16" s="1"/>
  <c r="E396" i="16"/>
  <c r="I15" i="23"/>
  <c r="H14" i="23"/>
  <c r="P123" i="14"/>
  <c r="M144" i="16"/>
  <c r="H149" i="23"/>
  <c r="H299" i="23"/>
  <c r="M65" i="16"/>
  <c r="P61" i="14"/>
  <c r="H231" i="23"/>
  <c r="H376" i="23"/>
  <c r="H172" i="23"/>
  <c r="M38" i="16"/>
  <c r="P38" i="14"/>
  <c r="H207" i="23"/>
  <c r="P298" i="14"/>
  <c r="M346" i="16"/>
  <c r="P259" i="14"/>
  <c r="M302" i="16"/>
  <c r="P62" i="14"/>
  <c r="M66" i="16"/>
  <c r="M233" i="16"/>
  <c r="AF233" i="16" s="1"/>
  <c r="P198" i="14"/>
  <c r="H238" i="23"/>
  <c r="P189" i="14"/>
  <c r="M224" i="16"/>
  <c r="P318" i="14"/>
  <c r="M368" i="16"/>
  <c r="P218" i="14"/>
  <c r="M259" i="16"/>
  <c r="P305" i="14"/>
  <c r="M354" i="16"/>
  <c r="H206" i="23"/>
  <c r="M201" i="16"/>
  <c r="AF201" i="16" s="1"/>
  <c r="P168" i="14"/>
  <c r="P285" i="14"/>
  <c r="M333" i="16"/>
  <c r="M61" i="16"/>
  <c r="P57" i="14"/>
  <c r="M133" i="16"/>
  <c r="P115" i="14"/>
  <c r="H289" i="23"/>
  <c r="P35" i="14"/>
  <c r="M35" i="16"/>
  <c r="H143" i="23"/>
  <c r="H295" i="23"/>
  <c r="H69" i="23"/>
  <c r="H375" i="23"/>
  <c r="P319" i="14"/>
  <c r="M370" i="16"/>
  <c r="AF370" i="16" s="1"/>
  <c r="P129" i="14"/>
  <c r="M152" i="16"/>
  <c r="P258" i="14"/>
  <c r="M301" i="16"/>
  <c r="P178" i="14"/>
  <c r="M212" i="16"/>
  <c r="M85" i="16"/>
  <c r="P79" i="14"/>
  <c r="O360" i="14"/>
  <c r="M235" i="16" s="1"/>
  <c r="O389" i="14"/>
  <c r="M236" i="16" s="1"/>
  <c r="H221" i="23"/>
  <c r="P182" i="14"/>
  <c r="M216" i="16"/>
  <c r="AF216" i="16" s="1"/>
  <c r="M50" i="16"/>
  <c r="P50" i="14"/>
  <c r="M215" i="16"/>
  <c r="P181" i="14"/>
  <c r="P310" i="14"/>
  <c r="M360" i="16"/>
  <c r="P202" i="14"/>
  <c r="M240" i="16"/>
  <c r="P248" i="14"/>
  <c r="M291" i="16"/>
  <c r="P321" i="14"/>
  <c r="M374" i="16"/>
  <c r="M139" i="16"/>
  <c r="P120" i="14"/>
  <c r="P33" i="14"/>
  <c r="M33" i="16"/>
  <c r="H372" i="23"/>
  <c r="P317" i="14"/>
  <c r="M367" i="16"/>
  <c r="AF367" i="16" s="1"/>
  <c r="M40" i="16"/>
  <c r="P40" i="14"/>
  <c r="H209" i="23"/>
  <c r="P300" i="14"/>
  <c r="M349" i="16"/>
  <c r="M18" i="16"/>
  <c r="P20" i="14"/>
  <c r="P143" i="14"/>
  <c r="M168" i="16"/>
  <c r="H323" i="23"/>
  <c r="H133" i="23"/>
  <c r="P21" i="14"/>
  <c r="M19" i="16"/>
  <c r="M181" i="16"/>
  <c r="P153" i="14"/>
  <c r="H335" i="23"/>
  <c r="P226" i="14"/>
  <c r="M267" i="16"/>
  <c r="H204" i="23"/>
  <c r="H87" i="23"/>
  <c r="H250" i="23"/>
  <c r="H393" i="23"/>
  <c r="P334" i="14"/>
  <c r="M388" i="16"/>
  <c r="AF388" i="16" s="1"/>
  <c r="M143" i="16"/>
  <c r="P122" i="14"/>
  <c r="P240" i="14"/>
  <c r="M281" i="16"/>
  <c r="H242" i="23"/>
  <c r="P116" i="14"/>
  <c r="M134" i="16"/>
  <c r="AF134" i="16" s="1"/>
  <c r="O395" i="14"/>
  <c r="M348" i="16" s="1"/>
  <c r="H139" i="23"/>
  <c r="P309" i="14"/>
  <c r="M359" i="16"/>
  <c r="P91" i="14"/>
  <c r="M104" i="16"/>
  <c r="H52" i="23"/>
  <c r="H74" i="23"/>
  <c r="H235" i="23"/>
  <c r="H382" i="23"/>
  <c r="P324" i="14"/>
  <c r="M377" i="16"/>
  <c r="AF377" i="16" s="1"/>
  <c r="H163" i="23"/>
  <c r="P264" i="14"/>
  <c r="M308" i="16"/>
  <c r="M20" i="16"/>
  <c r="P22" i="14"/>
  <c r="O394" i="14"/>
  <c r="M304" i="16" s="1"/>
  <c r="P287" i="14"/>
  <c r="M335" i="16"/>
  <c r="M171" i="16"/>
  <c r="P145" i="14"/>
  <c r="P274" i="14"/>
  <c r="M320" i="16"/>
  <c r="P146" i="14"/>
  <c r="M172" i="16"/>
  <c r="P214" i="14"/>
  <c r="M255" i="16"/>
  <c r="P100" i="14"/>
  <c r="M114" i="16"/>
  <c r="H275" i="23"/>
  <c r="P229" i="14"/>
  <c r="M270" i="16"/>
  <c r="AF270" i="16" s="1"/>
  <c r="M95" i="16"/>
  <c r="P87" i="14"/>
  <c r="H352" i="23"/>
  <c r="P299" i="14"/>
  <c r="M347" i="16"/>
  <c r="AF347" i="16" s="1"/>
  <c r="M159" i="16"/>
  <c r="P136" i="14"/>
  <c r="H195" i="23"/>
  <c r="P204" i="14"/>
  <c r="M244" i="16"/>
  <c r="H116" i="23"/>
  <c r="M183" i="16"/>
  <c r="P155" i="14"/>
  <c r="P284" i="14"/>
  <c r="M332" i="16"/>
  <c r="P94" i="14"/>
  <c r="M108" i="16"/>
  <c r="P223" i="14"/>
  <c r="M264" i="16"/>
  <c r="P83" i="14"/>
  <c r="M90" i="16"/>
  <c r="O379" i="14"/>
  <c r="M105" i="16" s="1"/>
  <c r="P206" i="14"/>
  <c r="M246" i="16"/>
  <c r="P71" i="14"/>
  <c r="O348" i="14"/>
  <c r="M100" i="16" s="1"/>
  <c r="M76" i="16"/>
  <c r="H244" i="23"/>
  <c r="P330" i="14"/>
  <c r="M383" i="16"/>
  <c r="AF383" i="16" s="1"/>
  <c r="H388" i="23"/>
  <c r="P323" i="14"/>
  <c r="M376" i="16"/>
  <c r="H21" i="23"/>
  <c r="P263" i="14"/>
  <c r="M307" i="16"/>
  <c r="H111" i="23"/>
  <c r="H267" i="23"/>
  <c r="H50" i="23"/>
  <c r="P283" i="14"/>
  <c r="M331" i="16"/>
  <c r="H387" i="23"/>
  <c r="P329" i="14"/>
  <c r="M382" i="16"/>
  <c r="AF382" i="16" s="1"/>
  <c r="P180" i="14"/>
  <c r="M214" i="16"/>
  <c r="P301" i="14"/>
  <c r="M350" i="16"/>
  <c r="H92" i="23"/>
  <c r="M22" i="16"/>
  <c r="P24" i="14"/>
  <c r="M173" i="16"/>
  <c r="P147" i="14"/>
  <c r="H328" i="23"/>
  <c r="P19" i="14"/>
  <c r="M17" i="16"/>
  <c r="H182" i="23"/>
  <c r="H333" i="23"/>
  <c r="P280" i="14"/>
  <c r="M328" i="16"/>
  <c r="AF328" i="16" s="1"/>
  <c r="M147" i="16"/>
  <c r="P126" i="14"/>
  <c r="M191" i="16"/>
  <c r="P161" i="14"/>
  <c r="P290" i="14"/>
  <c r="M338" i="16"/>
  <c r="P242" i="14"/>
  <c r="M283" i="16"/>
  <c r="M75" i="16"/>
  <c r="P70" i="14"/>
  <c r="H294" i="23"/>
  <c r="H96" i="23"/>
  <c r="M91" i="16"/>
  <c r="AF91" i="16" s="1"/>
  <c r="P84" i="14"/>
  <c r="P213" i="14"/>
  <c r="M254" i="16"/>
  <c r="P37" i="14"/>
  <c r="O399" i="14"/>
  <c r="M101" i="16" s="1"/>
  <c r="M37" i="16"/>
  <c r="P267" i="14"/>
  <c r="M311" i="16"/>
  <c r="H86" i="23"/>
  <c r="H334" i="23"/>
  <c r="P281" i="14"/>
  <c r="M329" i="16"/>
  <c r="AF329" i="16" s="1"/>
  <c r="H392" i="23"/>
  <c r="P333" i="14"/>
  <c r="M387" i="16"/>
  <c r="AF387" i="16" s="1"/>
  <c r="P236" i="14"/>
  <c r="M277" i="16"/>
  <c r="H73" i="23"/>
  <c r="P64" i="14"/>
  <c r="M68" i="16"/>
  <c r="AF68" i="16" s="1"/>
  <c r="M79" i="16"/>
  <c r="P73" i="14"/>
  <c r="H246" i="23"/>
  <c r="H391" i="23"/>
  <c r="P332" i="14"/>
  <c r="M386" i="16"/>
  <c r="AF386" i="16" s="1"/>
  <c r="P175" i="14"/>
  <c r="M208" i="16"/>
  <c r="H358" i="23"/>
  <c r="P304" i="14"/>
  <c r="M353" i="16"/>
  <c r="AF353" i="16" s="1"/>
  <c r="M207" i="16"/>
  <c r="P174" i="14"/>
  <c r="P54" i="14"/>
  <c r="M56" i="16"/>
  <c r="M219" i="16"/>
  <c r="P185" i="14"/>
  <c r="P314" i="14"/>
  <c r="M364" i="16"/>
  <c r="P291" i="14"/>
  <c r="M339" i="16"/>
  <c r="H276" i="23"/>
  <c r="M125" i="16"/>
  <c r="P109" i="14"/>
  <c r="H283" i="23"/>
  <c r="P253" i="14"/>
  <c r="M296" i="16"/>
  <c r="H225" i="23"/>
  <c r="P289" i="14"/>
  <c r="M337" i="16"/>
  <c r="P108" i="14"/>
  <c r="M124" i="16"/>
  <c r="P269" i="14"/>
  <c r="M315" i="16"/>
  <c r="H210" i="23"/>
  <c r="H117" i="23"/>
  <c r="P227" i="14"/>
  <c r="M268" i="16"/>
  <c r="M36" i="16"/>
  <c r="P36" i="14"/>
  <c r="H205" i="23"/>
  <c r="H349" i="23"/>
  <c r="P296" i="14"/>
  <c r="M344" i="16"/>
  <c r="AF344" i="16" s="1"/>
  <c r="M107" i="16"/>
  <c r="P93" i="14"/>
  <c r="H216" i="23"/>
  <c r="H360" i="23"/>
  <c r="H256" i="23"/>
  <c r="P210" i="14"/>
  <c r="M251" i="16"/>
  <c r="AF251" i="16" s="1"/>
  <c r="P43" i="14"/>
  <c r="M43" i="16"/>
  <c r="H332" i="23"/>
  <c r="P133" i="14"/>
  <c r="M156" i="16"/>
  <c r="P262" i="14"/>
  <c r="M306" i="16"/>
  <c r="P106" i="14"/>
  <c r="M122" i="16"/>
  <c r="H125" i="23"/>
  <c r="H26" i="23"/>
  <c r="P152" i="14"/>
  <c r="M180" i="16"/>
  <c r="H383" i="23"/>
  <c r="P325" i="14"/>
  <c r="M378" i="16"/>
  <c r="AF378" i="16" s="1"/>
  <c r="P56" i="14"/>
  <c r="M60" i="16"/>
  <c r="M221" i="16"/>
  <c r="P187" i="14"/>
  <c r="H371" i="23"/>
  <c r="P316" i="14"/>
  <c r="M366" i="16"/>
  <c r="AF366" i="16" s="1"/>
  <c r="H153" i="23"/>
  <c r="P256" i="14"/>
  <c r="M299" i="16"/>
  <c r="P14" i="14"/>
  <c r="O378" i="14"/>
  <c r="M96" i="16" s="1"/>
  <c r="M11" i="16"/>
  <c r="H322" i="23"/>
  <c r="P271" i="14"/>
  <c r="M317" i="16"/>
  <c r="AF317" i="16" s="1"/>
  <c r="M121" i="16"/>
  <c r="P105" i="14"/>
  <c r="O367" i="14"/>
  <c r="M325" i="16" s="1"/>
  <c r="P233" i="14"/>
  <c r="M274" i="16"/>
  <c r="M153" i="16"/>
  <c r="P130" i="14"/>
  <c r="H78" i="23"/>
  <c r="M73" i="16"/>
  <c r="AF73" i="16" s="1"/>
  <c r="P68" i="14"/>
  <c r="H385" i="23"/>
  <c r="P327" i="14"/>
  <c r="M380" i="16"/>
  <c r="AF380" i="16" s="1"/>
  <c r="H151" i="23"/>
  <c r="P254" i="14"/>
  <c r="M297" i="16"/>
  <c r="P89" i="14"/>
  <c r="M102" i="16"/>
  <c r="P112" i="14"/>
  <c r="M130" i="16"/>
  <c r="AF130" i="16" s="1"/>
  <c r="H135" i="23"/>
  <c r="H46" i="23"/>
  <c r="P208" i="14"/>
  <c r="M249" i="16"/>
  <c r="M165" i="16"/>
  <c r="P140" i="14"/>
  <c r="H346" i="23"/>
  <c r="P293" i="14"/>
  <c r="M341" i="16"/>
  <c r="AF341" i="16" s="1"/>
  <c r="H53" i="23"/>
  <c r="M213" i="16"/>
  <c r="P179" i="14"/>
  <c r="H363" i="23"/>
  <c r="P308" i="14"/>
  <c r="M358" i="16"/>
  <c r="AF358" i="16" s="1"/>
  <c r="M54" i="16"/>
  <c r="P52" i="14"/>
  <c r="H222" i="23"/>
  <c r="M217" i="16"/>
  <c r="AF217" i="16" s="1"/>
  <c r="P183" i="14"/>
  <c r="P312" i="14"/>
  <c r="M362" i="16"/>
  <c r="M225" i="16"/>
  <c r="P190" i="14"/>
  <c r="H72" i="23"/>
  <c r="M67" i="16"/>
  <c r="AF67" i="16" s="1"/>
  <c r="P63" i="14"/>
  <c r="P193" i="14"/>
  <c r="M228" i="16"/>
  <c r="H380" i="23"/>
  <c r="P322" i="14"/>
  <c r="M375" i="16"/>
  <c r="AF375" i="16" s="1"/>
  <c r="H361" i="23"/>
  <c r="P307" i="14"/>
  <c r="M356" i="16"/>
  <c r="AF356" i="16" s="1"/>
  <c r="H58" i="23"/>
  <c r="P51" i="14"/>
  <c r="O356" i="14"/>
  <c r="M187" i="16" s="1"/>
  <c r="M53" i="16"/>
  <c r="AF53" i="16" s="1"/>
  <c r="H366" i="23"/>
  <c r="P311" i="14"/>
  <c r="M361" i="16"/>
  <c r="AF361" i="16" s="1"/>
  <c r="H140" i="23"/>
  <c r="P245" i="14"/>
  <c r="M287" i="16"/>
  <c r="M77" i="16"/>
  <c r="P72" i="14"/>
  <c r="H389" i="23"/>
  <c r="P331" i="14"/>
  <c r="M384" i="16"/>
  <c r="AF384" i="16" s="1"/>
  <c r="H314" i="23"/>
  <c r="P265" i="14"/>
  <c r="M309" i="16"/>
  <c r="AF309" i="16" s="1"/>
  <c r="M151" i="16"/>
  <c r="P128" i="14"/>
  <c r="M231" i="16"/>
  <c r="P196" i="14"/>
  <c r="H274" i="23"/>
  <c r="M123" i="16"/>
  <c r="P107" i="14"/>
  <c r="P235" i="14"/>
  <c r="M276" i="16"/>
  <c r="P27" i="14"/>
  <c r="M25" i="16"/>
  <c r="H89" i="23"/>
  <c r="H252" i="23"/>
  <c r="H395" i="23"/>
  <c r="P336" i="14"/>
  <c r="M390" i="16"/>
  <c r="AF390" i="16" s="1"/>
  <c r="P238" i="14"/>
  <c r="M279" i="16"/>
  <c r="M99" i="16"/>
  <c r="P88" i="14"/>
  <c r="H263" i="23"/>
  <c r="P217" i="14"/>
  <c r="P53" i="14"/>
  <c r="M55" i="16"/>
  <c r="P49" i="14"/>
  <c r="M49" i="16"/>
  <c r="P295" i="14"/>
  <c r="M343" i="16"/>
  <c r="H171" i="23"/>
  <c r="P270" i="14"/>
  <c r="M316" i="16"/>
  <c r="H34" i="23"/>
  <c r="P250" i="14"/>
  <c r="M293" i="16"/>
  <c r="P184" i="14"/>
  <c r="M218" i="16"/>
  <c r="H215" i="23"/>
  <c r="P176" i="14"/>
  <c r="M210" i="16"/>
  <c r="AF210" i="16" s="1"/>
  <c r="M155" i="16"/>
  <c r="P132" i="14"/>
  <c r="P164" i="14"/>
  <c r="M196" i="16"/>
  <c r="P131" i="14"/>
  <c r="M154" i="16"/>
  <c r="P260" i="14"/>
  <c r="M303" i="16"/>
  <c r="P69" i="14"/>
  <c r="M74" i="16"/>
  <c r="P199" i="14"/>
  <c r="M234" i="16"/>
  <c r="AF234" i="16" s="1"/>
  <c r="H239" i="23"/>
  <c r="P328" i="14"/>
  <c r="M381" i="16"/>
  <c r="AF381" i="16" s="1"/>
  <c r="H386" i="23"/>
  <c r="H191" i="23"/>
  <c r="P80" i="14"/>
  <c r="M86" i="16"/>
  <c r="H255" i="23"/>
  <c r="P209" i="14"/>
  <c r="M250" i="16"/>
  <c r="AF250" i="16" s="1"/>
  <c r="M109" i="16"/>
  <c r="P95" i="14"/>
  <c r="H326" i="23"/>
  <c r="P275" i="14"/>
  <c r="H97" i="23"/>
  <c r="H39" i="23"/>
  <c r="P34" i="14"/>
  <c r="M197" i="16"/>
  <c r="P165" i="14"/>
  <c r="H347" i="23"/>
  <c r="P294" i="14"/>
  <c r="M342" i="16"/>
  <c r="AF342" i="16" s="1"/>
  <c r="H208" i="23"/>
  <c r="M203" i="16"/>
  <c r="AF203" i="16" s="1"/>
  <c r="P170" i="14"/>
  <c r="H396" i="23"/>
  <c r="P337" i="14"/>
  <c r="M391" i="16"/>
  <c r="AF391" i="16" s="1"/>
  <c r="P25" i="14"/>
  <c r="M23" i="16"/>
  <c r="P232" i="14"/>
  <c r="M273" i="16"/>
  <c r="H118" i="23"/>
  <c r="H108" i="23"/>
  <c r="P219" i="14"/>
  <c r="M260" i="16"/>
  <c r="H31" i="23"/>
  <c r="M189" i="16"/>
  <c r="P159" i="14"/>
  <c r="H341" i="23"/>
  <c r="P288" i="14"/>
  <c r="M336" i="16"/>
  <c r="AF336" i="16" s="1"/>
  <c r="H88" i="23"/>
  <c r="H394" i="23"/>
  <c r="P335" i="14"/>
  <c r="M389" i="16"/>
  <c r="AF389" i="16" s="1"/>
  <c r="H165" i="23"/>
  <c r="P137" i="14"/>
  <c r="H315" i="23"/>
  <c r="P266" i="14"/>
  <c r="M310" i="16"/>
  <c r="AF310" i="16" s="1"/>
  <c r="M229" i="16"/>
  <c r="P194" i="14"/>
  <c r="H17" i="23"/>
  <c r="M157" i="16"/>
  <c r="P134" i="14"/>
  <c r="M185" i="16"/>
  <c r="P157" i="14"/>
  <c r="H339" i="23"/>
  <c r="P286" i="14"/>
  <c r="M334" i="16"/>
  <c r="AF334" i="16" s="1"/>
  <c r="H187" i="23"/>
  <c r="P313" i="14"/>
  <c r="M363" i="16"/>
  <c r="H258" i="23"/>
  <c r="H270" i="23"/>
  <c r="P224" i="14"/>
  <c r="M265" i="16"/>
  <c r="AF265" i="16" s="1"/>
  <c r="H310" i="23"/>
  <c r="P261" i="14"/>
  <c r="M305" i="16"/>
  <c r="AF305" i="16" s="1"/>
  <c r="H150" i="23"/>
  <c r="M89" i="16"/>
  <c r="P82" i="14"/>
  <c r="P211" i="14"/>
  <c r="M252" i="16"/>
  <c r="P74" i="14"/>
  <c r="M80" i="16"/>
  <c r="H98" i="23"/>
  <c r="M93" i="16"/>
  <c r="AF93" i="16" s="1"/>
  <c r="P86" i="14"/>
  <c r="H261" i="23"/>
  <c r="P39" i="14"/>
  <c r="O397" i="14"/>
  <c r="M373" i="16" s="1"/>
  <c r="M39" i="16"/>
  <c r="P255" i="14"/>
  <c r="M298" i="16"/>
  <c r="H115" i="23"/>
  <c r="P225" i="14"/>
  <c r="M266" i="16"/>
  <c r="H137" i="23"/>
  <c r="M32" i="16"/>
  <c r="P32" i="14"/>
  <c r="O387" i="14"/>
  <c r="M188" i="16" s="1"/>
  <c r="P118" i="14"/>
  <c r="M136" i="16"/>
  <c r="AF136" i="16" s="1"/>
  <c r="H141" i="23"/>
  <c r="M14" i="16"/>
  <c r="P17" i="14"/>
  <c r="O355" i="14"/>
  <c r="M178" i="16" s="1"/>
  <c r="O386" i="14"/>
  <c r="M179" i="16" s="1"/>
  <c r="M175" i="16"/>
  <c r="P149" i="14"/>
  <c r="H331" i="23"/>
  <c r="P278" i="14"/>
  <c r="M326" i="16"/>
  <c r="AF326" i="16" s="1"/>
  <c r="H167" i="23"/>
  <c r="H232" i="23"/>
  <c r="P148" i="14"/>
  <c r="M174" i="16"/>
  <c r="H324" i="23"/>
  <c r="P273" i="14"/>
  <c r="M319" i="16"/>
  <c r="AF319" i="16" s="1"/>
  <c r="H266" i="23"/>
  <c r="P220" i="14"/>
  <c r="M261" i="16"/>
  <c r="AF261" i="16" s="1"/>
  <c r="M71" i="16"/>
  <c r="P66" i="14"/>
  <c r="P139" i="14"/>
  <c r="M164" i="16"/>
  <c r="H317" i="23"/>
  <c r="P268" i="14"/>
  <c r="M312" i="16"/>
  <c r="AF312" i="16" s="1"/>
  <c r="H67" i="23"/>
  <c r="P58" i="14"/>
  <c r="H134" i="23"/>
  <c r="P239" i="14"/>
  <c r="M280" i="16"/>
  <c r="P31" i="14"/>
  <c r="M31" i="16"/>
  <c r="H357" i="23"/>
  <c r="H145" i="23"/>
  <c r="P249" i="14"/>
  <c r="M292" i="16"/>
  <c r="H199" i="23"/>
  <c r="P162" i="14"/>
  <c r="M194" i="16"/>
  <c r="AF194" i="16" s="1"/>
  <c r="H120" i="23"/>
  <c r="M115" i="16"/>
  <c r="P101" i="14"/>
  <c r="M42" i="16"/>
  <c r="P42" i="14"/>
  <c r="P173" i="14"/>
  <c r="M206" i="16"/>
  <c r="H356" i="23"/>
  <c r="P302" i="14"/>
  <c r="M351" i="16"/>
  <c r="AF351" i="16" s="1"/>
  <c r="M59" i="16"/>
  <c r="P55" i="14"/>
  <c r="P315" i="14"/>
  <c r="M365" i="16"/>
  <c r="AF365" i="16" s="1"/>
  <c r="H370" i="23"/>
  <c r="H174" i="23"/>
  <c r="M169" i="16"/>
  <c r="AF169" i="16" s="1"/>
  <c r="P144" i="14"/>
  <c r="H262" i="23"/>
  <c r="P216" i="14"/>
  <c r="M257" i="16"/>
  <c r="H350" i="23"/>
  <c r="P297" i="14"/>
  <c r="M345" i="16"/>
  <c r="AF345" i="16" s="1"/>
  <c r="H189" i="23"/>
  <c r="P156" i="14"/>
  <c r="M184" i="16"/>
  <c r="AF184" i="16" s="1"/>
  <c r="H300" i="23"/>
  <c r="P252" i="14"/>
  <c r="M295" i="16"/>
  <c r="AF295" i="16" s="1"/>
  <c r="H200" i="23"/>
  <c r="M195" i="16"/>
  <c r="AF195" i="16" s="1"/>
  <c r="P163" i="14"/>
  <c r="H345" i="23"/>
  <c r="P292" i="14"/>
  <c r="M340" i="16"/>
  <c r="AF340" i="16" s="1"/>
  <c r="P102" i="14"/>
  <c r="M118" i="16"/>
  <c r="H277" i="23"/>
  <c r="H268" i="23"/>
  <c r="P222" i="14"/>
  <c r="M263" i="16"/>
  <c r="AF263" i="16" s="1"/>
  <c r="M131" i="16"/>
  <c r="P113" i="14"/>
  <c r="P241" i="14"/>
  <c r="M282" i="16"/>
  <c r="AF282" i="16" s="1"/>
  <c r="H287" i="23"/>
  <c r="P16" i="14"/>
  <c r="M13" i="16"/>
  <c r="H181" i="23"/>
  <c r="P150" i="14"/>
  <c r="M176" i="16"/>
  <c r="P67" i="14"/>
  <c r="M72" i="16"/>
  <c r="P197" i="14"/>
  <c r="M232" i="16"/>
  <c r="P326" i="14"/>
  <c r="M379" i="16"/>
  <c r="AF379" i="16" s="1"/>
  <c r="H384" i="23"/>
  <c r="H280" i="23"/>
  <c r="P234" i="14"/>
  <c r="M275" i="16"/>
  <c r="AF275" i="16" s="1"/>
  <c r="H305" i="23"/>
  <c r="P257" i="14"/>
  <c r="M300" i="16"/>
  <c r="AF300" i="16" s="1"/>
  <c r="H329" i="23"/>
  <c r="P277" i="14"/>
  <c r="M324" i="16"/>
  <c r="AF324" i="16" s="1"/>
  <c r="H291" i="23"/>
  <c r="P244" i="14"/>
  <c r="M286" i="16"/>
  <c r="AF286" i="16" s="1"/>
  <c r="M223" i="16"/>
  <c r="P188" i="14"/>
  <c r="BI21" i="23"/>
  <c r="BI53" i="23"/>
  <c r="BI85" i="23"/>
  <c r="BI125" i="23"/>
  <c r="BI157" i="23"/>
  <c r="BI189" i="23"/>
  <c r="BI221" i="23"/>
  <c r="BI253" i="23"/>
  <c r="BI285" i="23"/>
  <c r="BI317" i="23"/>
  <c r="BI349" i="23"/>
  <c r="BI381" i="23"/>
  <c r="BI50" i="23"/>
  <c r="BI110" i="23"/>
  <c r="BI174" i="23"/>
  <c r="BI238" i="23"/>
  <c r="BI302" i="23"/>
  <c r="BI366" i="23"/>
  <c r="BI35" i="23"/>
  <c r="BI83" i="23"/>
  <c r="BI195" i="23"/>
  <c r="BI259" i="23"/>
  <c r="BI323" i="23"/>
  <c r="BI387" i="23"/>
  <c r="BI54" i="23"/>
  <c r="BI114" i="23"/>
  <c r="BI162" i="23"/>
  <c r="BI226" i="23"/>
  <c r="BI290" i="23"/>
  <c r="BI354" i="23"/>
  <c r="BI71" i="23"/>
  <c r="BI119" i="23"/>
  <c r="BI183" i="23"/>
  <c r="BI247" i="23"/>
  <c r="BI311" i="23"/>
  <c r="BI375" i="23"/>
  <c r="BI49" i="23"/>
  <c r="BI81" i="23"/>
  <c r="BI113" i="23"/>
  <c r="BI145" i="23"/>
  <c r="BI177" i="23"/>
  <c r="BI209" i="23"/>
  <c r="BI241" i="23"/>
  <c r="BI273" i="23"/>
  <c r="BI305" i="23"/>
  <c r="BI337" i="23"/>
  <c r="BI369" i="23"/>
  <c r="BI26" i="23"/>
  <c r="BI90" i="23"/>
  <c r="BI150" i="23"/>
  <c r="BI214" i="23"/>
  <c r="BI278" i="23"/>
  <c r="BI342" i="23"/>
  <c r="BI27" i="23"/>
  <c r="BI91" i="23"/>
  <c r="BI155" i="23"/>
  <c r="BI219" i="23"/>
  <c r="BI283" i="23"/>
  <c r="BI347" i="23"/>
  <c r="BI78" i="23"/>
  <c r="BI154" i="23"/>
  <c r="BI218" i="23"/>
  <c r="BI282" i="23"/>
  <c r="BI346" i="23"/>
  <c r="BI63" i="23"/>
  <c r="BI127" i="23"/>
  <c r="BI191" i="23"/>
  <c r="BI255" i="23"/>
  <c r="BI319" i="23"/>
  <c r="BI383" i="23"/>
  <c r="BI28" i="23"/>
  <c r="BI60" i="23"/>
  <c r="BI92" i="23"/>
  <c r="BI124" i="23"/>
  <c r="BI156" i="23"/>
  <c r="BI188" i="23"/>
  <c r="BI220" i="23"/>
  <c r="BI252" i="23"/>
  <c r="BI284" i="23"/>
  <c r="BI316" i="23"/>
  <c r="BI348" i="23"/>
  <c r="BI380" i="23"/>
  <c r="BI40" i="23"/>
  <c r="BI88" i="23"/>
  <c r="BI120" i="23"/>
  <c r="BI152" i="23"/>
  <c r="BI184" i="23"/>
  <c r="BI216" i="23"/>
  <c r="BI248" i="23"/>
  <c r="BI280" i="23"/>
  <c r="BI312" i="23"/>
  <c r="BI344" i="23"/>
  <c r="BI376" i="23"/>
  <c r="BI93" i="23"/>
  <c r="BI29" i="23"/>
  <c r="BI61" i="23"/>
  <c r="BI101" i="23"/>
  <c r="BI133" i="23"/>
  <c r="BI165" i="23"/>
  <c r="BI197" i="23"/>
  <c r="BI229" i="23"/>
  <c r="BI261" i="23"/>
  <c r="BI293" i="23"/>
  <c r="BI325" i="23"/>
  <c r="BI357" i="23"/>
  <c r="BI389" i="23"/>
  <c r="BI66" i="23"/>
  <c r="BI126" i="23"/>
  <c r="BI190" i="23"/>
  <c r="BI254" i="23"/>
  <c r="BI318" i="23"/>
  <c r="BI382" i="23"/>
  <c r="BI51" i="23"/>
  <c r="BI99" i="23"/>
  <c r="BI147" i="23"/>
  <c r="BI211" i="23"/>
  <c r="BI275" i="23"/>
  <c r="BI339" i="23"/>
  <c r="BI70" i="23"/>
  <c r="BI130" i="23"/>
  <c r="BI178" i="23"/>
  <c r="BI242" i="23"/>
  <c r="BI306" i="23"/>
  <c r="BI370" i="23"/>
  <c r="BI23" i="23"/>
  <c r="BI135" i="23"/>
  <c r="BI199" i="23"/>
  <c r="BI263" i="23"/>
  <c r="BI327" i="23"/>
  <c r="BI391" i="23"/>
  <c r="BI25" i="23"/>
  <c r="BI57" i="23"/>
  <c r="BI89" i="23"/>
  <c r="BI121" i="23"/>
  <c r="BI153" i="23"/>
  <c r="BI185" i="23"/>
  <c r="BI217" i="23"/>
  <c r="BI249" i="23"/>
  <c r="BI281" i="23"/>
  <c r="BI313" i="23"/>
  <c r="BI345" i="23"/>
  <c r="BI377" i="23"/>
  <c r="BI42" i="23"/>
  <c r="BI102" i="23"/>
  <c r="BI166" i="23"/>
  <c r="BI230" i="23"/>
  <c r="BI294" i="23"/>
  <c r="BI358" i="23"/>
  <c r="BI43" i="23"/>
  <c r="BI107" i="23"/>
  <c r="BI171" i="23"/>
  <c r="BI235" i="23"/>
  <c r="BI299" i="23"/>
  <c r="BI363" i="23"/>
  <c r="BI30" i="23"/>
  <c r="BI106" i="23"/>
  <c r="BI170" i="23"/>
  <c r="BI234" i="23"/>
  <c r="BI298" i="23"/>
  <c r="BI362" i="23"/>
  <c r="BI15" i="23"/>
  <c r="BI79" i="23"/>
  <c r="BI143" i="23"/>
  <c r="BI207" i="23"/>
  <c r="BI271" i="23"/>
  <c r="BI335" i="23"/>
  <c r="BI36" i="23"/>
  <c r="BI68" i="23"/>
  <c r="BI100" i="23"/>
  <c r="BI132" i="23"/>
  <c r="BI164" i="23"/>
  <c r="BI196" i="23"/>
  <c r="BI228" i="23"/>
  <c r="BI260" i="23"/>
  <c r="BI292" i="23"/>
  <c r="BI324" i="23"/>
  <c r="BI356" i="23"/>
  <c r="BI388" i="23"/>
  <c r="BI16" i="23"/>
  <c r="BI48" i="23"/>
  <c r="BI64" i="23"/>
  <c r="BI96" i="23"/>
  <c r="BI128" i="23"/>
  <c r="BI160" i="23"/>
  <c r="BI192" i="23"/>
  <c r="BI224" i="23"/>
  <c r="BI256" i="23"/>
  <c r="BI288" i="23"/>
  <c r="BI320" i="23"/>
  <c r="BI352" i="23"/>
  <c r="BI384" i="23"/>
  <c r="BI37" i="23"/>
  <c r="BI69" i="23"/>
  <c r="BI109" i="23"/>
  <c r="BI141" i="23"/>
  <c r="BI173" i="23"/>
  <c r="BI205" i="23"/>
  <c r="BI237" i="23"/>
  <c r="BI269" i="23"/>
  <c r="BI301" i="23"/>
  <c r="BI333" i="23"/>
  <c r="BI365" i="23"/>
  <c r="BI18" i="23"/>
  <c r="BI82" i="23"/>
  <c r="BI142" i="23"/>
  <c r="BI206" i="23"/>
  <c r="BI270" i="23"/>
  <c r="BI334" i="23"/>
  <c r="BI19" i="23"/>
  <c r="BI67" i="23"/>
  <c r="BI115" i="23"/>
  <c r="BI163" i="23"/>
  <c r="BI227" i="23"/>
  <c r="BI291" i="23"/>
  <c r="BI355" i="23"/>
  <c r="BI22" i="23"/>
  <c r="BI86" i="23"/>
  <c r="BI194" i="23"/>
  <c r="BI258" i="23"/>
  <c r="BI322" i="23"/>
  <c r="BI386" i="23"/>
  <c r="BI39" i="23"/>
  <c r="BI87" i="23"/>
  <c r="BI151" i="23"/>
  <c r="BI215" i="23"/>
  <c r="BI279" i="23"/>
  <c r="BI343" i="23"/>
  <c r="BI17" i="23"/>
  <c r="BI33" i="23"/>
  <c r="BI65" i="23"/>
  <c r="BI97" i="23"/>
  <c r="BI129" i="23"/>
  <c r="BI161" i="23"/>
  <c r="BI193" i="23"/>
  <c r="BI225" i="23"/>
  <c r="BI257" i="23"/>
  <c r="BI289" i="23"/>
  <c r="BI321" i="23"/>
  <c r="BI353" i="23"/>
  <c r="BI385" i="23"/>
  <c r="BI58" i="23"/>
  <c r="BI118" i="23"/>
  <c r="BI182" i="23"/>
  <c r="BI246" i="23"/>
  <c r="BI310" i="23"/>
  <c r="BI374" i="23"/>
  <c r="BI59" i="23"/>
  <c r="BI123" i="23"/>
  <c r="BI187" i="23"/>
  <c r="BI251" i="23"/>
  <c r="BI315" i="23"/>
  <c r="BI379" i="23"/>
  <c r="BI46" i="23"/>
  <c r="BI122" i="23"/>
  <c r="BI186" i="23"/>
  <c r="BI250" i="23"/>
  <c r="BI314" i="23"/>
  <c r="BI378" i="23"/>
  <c r="BI31" i="23"/>
  <c r="BI95" i="23"/>
  <c r="BI159" i="23"/>
  <c r="BI223" i="23"/>
  <c r="BI287" i="23"/>
  <c r="BI351" i="23"/>
  <c r="BI44" i="23"/>
  <c r="BI76" i="23"/>
  <c r="BI108" i="23"/>
  <c r="BI140" i="23"/>
  <c r="BI172" i="23"/>
  <c r="BI204" i="23"/>
  <c r="BI236" i="23"/>
  <c r="BI268" i="23"/>
  <c r="BI300" i="23"/>
  <c r="BI332" i="23"/>
  <c r="BI364" i="23"/>
  <c r="BI396" i="23"/>
  <c r="BI24" i="23"/>
  <c r="BI72" i="23"/>
  <c r="BI104" i="23"/>
  <c r="BI136" i="23"/>
  <c r="BI168" i="23"/>
  <c r="BI200" i="23"/>
  <c r="BI232" i="23"/>
  <c r="BI264" i="23"/>
  <c r="BI296" i="23"/>
  <c r="BI328" i="23"/>
  <c r="BI360" i="23"/>
  <c r="BI392" i="23"/>
  <c r="BI45" i="23"/>
  <c r="BI77" i="23"/>
  <c r="BI117" i="23"/>
  <c r="BI149" i="23"/>
  <c r="BI181" i="23"/>
  <c r="BI213" i="23"/>
  <c r="BI245" i="23"/>
  <c r="BI277" i="23"/>
  <c r="BI309" i="23"/>
  <c r="BI341" i="23"/>
  <c r="BI373" i="23"/>
  <c r="BI34" i="23"/>
  <c r="BI94" i="23"/>
  <c r="BI158" i="23"/>
  <c r="BI222" i="23"/>
  <c r="BI286" i="23"/>
  <c r="BI350" i="23"/>
  <c r="BI131" i="23"/>
  <c r="BI179" i="23"/>
  <c r="BI243" i="23"/>
  <c r="BI307" i="23"/>
  <c r="BI371" i="23"/>
  <c r="BI38" i="23"/>
  <c r="BI98" i="23"/>
  <c r="BI146" i="23"/>
  <c r="BI210" i="23"/>
  <c r="BI274" i="23"/>
  <c r="BI338" i="23"/>
  <c r="BI55" i="23"/>
  <c r="BI103" i="23"/>
  <c r="BI167" i="23"/>
  <c r="BI231" i="23"/>
  <c r="BI295" i="23"/>
  <c r="BI359" i="23"/>
  <c r="BI41" i="23"/>
  <c r="BI73" i="23"/>
  <c r="BI105" i="23"/>
  <c r="BI137" i="23"/>
  <c r="BI169" i="23"/>
  <c r="BI201" i="23"/>
  <c r="BI233" i="23"/>
  <c r="BI265" i="23"/>
  <c r="BI297" i="23"/>
  <c r="BI329" i="23"/>
  <c r="BI361" i="23"/>
  <c r="BI393" i="23"/>
  <c r="BI74" i="23"/>
  <c r="BI134" i="23"/>
  <c r="BI198" i="23"/>
  <c r="BI262" i="23"/>
  <c r="BI326" i="23"/>
  <c r="BI390" i="23"/>
  <c r="BI75" i="23"/>
  <c r="BI139" i="23"/>
  <c r="BI203" i="23"/>
  <c r="BI267" i="23"/>
  <c r="BI331" i="23"/>
  <c r="BI395" i="23"/>
  <c r="BI62" i="23"/>
  <c r="BI138" i="23"/>
  <c r="BI202" i="23"/>
  <c r="BI266" i="23"/>
  <c r="BI330" i="23"/>
  <c r="BI394" i="23"/>
  <c r="BI47" i="23"/>
  <c r="BI111" i="23"/>
  <c r="BI175" i="23"/>
  <c r="BI239" i="23"/>
  <c r="BI303" i="23"/>
  <c r="BI367" i="23"/>
  <c r="BI20" i="23"/>
  <c r="BI52" i="23"/>
  <c r="BI84" i="23"/>
  <c r="BI116" i="23"/>
  <c r="BI148" i="23"/>
  <c r="BI180" i="23"/>
  <c r="BI212" i="23"/>
  <c r="BI244" i="23"/>
  <c r="BI276" i="23"/>
  <c r="BI308" i="23"/>
  <c r="BI340" i="23"/>
  <c r="BI372" i="23"/>
  <c r="BI32" i="23"/>
  <c r="BI56" i="23"/>
  <c r="BI80" i="23"/>
  <c r="BI112" i="23"/>
  <c r="BI144" i="23"/>
  <c r="BI176" i="23"/>
  <c r="BI208" i="23"/>
  <c r="BI240" i="23"/>
  <c r="BI272" i="23"/>
  <c r="BI304" i="23"/>
  <c r="BI336" i="23"/>
  <c r="BI368" i="23"/>
  <c r="BI14" i="23"/>
  <c r="M81" i="16" l="1"/>
  <c r="AF81" i="16" s="1"/>
  <c r="AF311" i="16"/>
  <c r="H316" i="23"/>
  <c r="AF152" i="16"/>
  <c r="H236" i="23"/>
  <c r="H49" i="23"/>
  <c r="P77" i="14"/>
  <c r="M110" i="16"/>
  <c r="AF110" i="16" s="1"/>
  <c r="P114" i="14"/>
  <c r="Q114" i="14" s="1"/>
  <c r="M271" i="16"/>
  <c r="AF271" i="16" s="1"/>
  <c r="O366" i="14"/>
  <c r="M322" i="16" s="1"/>
  <c r="I327" i="23" s="1"/>
  <c r="M323" i="16"/>
  <c r="AF323" i="16" s="1"/>
  <c r="M182" i="16"/>
  <c r="AF182" i="16" s="1"/>
  <c r="M92" i="16"/>
  <c r="AF92" i="16" s="1"/>
  <c r="P111" i="14"/>
  <c r="H298" i="23"/>
  <c r="AF276" i="16"/>
  <c r="AF225" i="16"/>
  <c r="H85" i="23"/>
  <c r="AF59" i="16"/>
  <c r="H44" i="23"/>
  <c r="AF197" i="16"/>
  <c r="AF122" i="16"/>
  <c r="AF223" i="16"/>
  <c r="AF31" i="16"/>
  <c r="AF189" i="16"/>
  <c r="AF277" i="16"/>
  <c r="H228" i="23"/>
  <c r="H194" i="23"/>
  <c r="AF23" i="16"/>
  <c r="AF332" i="16"/>
  <c r="H36" i="23"/>
  <c r="AF343" i="16"/>
  <c r="H282" i="23"/>
  <c r="AF212" i="16"/>
  <c r="H28" i="23"/>
  <c r="AF293" i="16"/>
  <c r="AF39" i="16"/>
  <c r="AF80" i="16"/>
  <c r="H365" i="23"/>
  <c r="AF360" i="16"/>
  <c r="H272" i="23"/>
  <c r="M29" i="16"/>
  <c r="AF29" i="16" s="1"/>
  <c r="P200" i="14"/>
  <c r="Q200" i="14" s="1"/>
  <c r="O385" i="14"/>
  <c r="M170" i="16" s="1"/>
  <c r="AF170" i="16" s="1"/>
  <c r="AF267" i="16"/>
  <c r="AF155" i="16"/>
  <c r="H157" i="23"/>
  <c r="AF144" i="16"/>
  <c r="P282" i="14"/>
  <c r="M82" i="16"/>
  <c r="AF82" i="16" s="1"/>
  <c r="AF249" i="16"/>
  <c r="H82" i="23"/>
  <c r="H129" i="23"/>
  <c r="H245" i="23"/>
  <c r="H55" i="23"/>
  <c r="H254" i="23"/>
  <c r="AF331" i="16"/>
  <c r="H379" i="23"/>
  <c r="AF124" i="16"/>
  <c r="AF77" i="16"/>
  <c r="H19" i="23"/>
  <c r="H285" i="23"/>
  <c r="H30" i="23"/>
  <c r="AF14" i="16"/>
  <c r="AF280" i="16"/>
  <c r="H177" i="23"/>
  <c r="M230" i="16"/>
  <c r="AF230" i="16" s="1"/>
  <c r="P65" i="14"/>
  <c r="H180" i="23"/>
  <c r="AF25" i="16"/>
  <c r="AF172" i="16"/>
  <c r="M211" i="16"/>
  <c r="AF211" i="16" s="1"/>
  <c r="H369" i="23"/>
  <c r="AF364" i="16"/>
  <c r="M140" i="16"/>
  <c r="AF140" i="16" s="1"/>
  <c r="P231" i="14"/>
  <c r="M352" i="16"/>
  <c r="AF352" i="16" s="1"/>
  <c r="AF316" i="16"/>
  <c r="M355" i="16"/>
  <c r="AF355" i="16" s="1"/>
  <c r="H219" i="23"/>
  <c r="H321" i="23"/>
  <c r="AF214" i="16"/>
  <c r="H60" i="23"/>
  <c r="AF153" i="16"/>
  <c r="P272" i="14"/>
  <c r="P377" i="14" s="1"/>
  <c r="N78" i="16" s="1"/>
  <c r="O349" i="14"/>
  <c r="M116" i="16" s="1"/>
  <c r="AF116" i="16" s="1"/>
  <c r="H158" i="23"/>
  <c r="AF171" i="16"/>
  <c r="H90" i="23"/>
  <c r="AF176" i="16"/>
  <c r="H176" i="23"/>
  <c r="M158" i="16"/>
  <c r="AF158" i="16" s="1"/>
  <c r="AF49" i="16"/>
  <c r="H128" i="23"/>
  <c r="AF218" i="16"/>
  <c r="P23" i="14"/>
  <c r="P345" i="14" s="1"/>
  <c r="N88" i="16" s="1"/>
  <c r="O351" i="14"/>
  <c r="M137" i="16" s="1"/>
  <c r="AF137" i="16" s="1"/>
  <c r="AF159" i="16"/>
  <c r="P192" i="14"/>
  <c r="N227" i="16" s="1"/>
  <c r="AG227" i="16" s="1"/>
  <c r="H54" i="23"/>
  <c r="M327" i="16"/>
  <c r="AF327" i="16" s="1"/>
  <c r="AF115" i="16"/>
  <c r="H223" i="23"/>
  <c r="AF231" i="16"/>
  <c r="AF297" i="16"/>
  <c r="H164" i="23"/>
  <c r="AF33" i="16"/>
  <c r="AF240" i="16"/>
  <c r="AF50" i="16"/>
  <c r="H336" i="23"/>
  <c r="AF374" i="16"/>
  <c r="O361" i="14"/>
  <c r="M238" i="16" s="1"/>
  <c r="I243" i="23" s="1"/>
  <c r="AF72" i="16"/>
  <c r="H269" i="23"/>
  <c r="O375" i="14"/>
  <c r="M58" i="16" s="1"/>
  <c r="AF58" i="16" s="1"/>
  <c r="H77" i="23"/>
  <c r="M162" i="16"/>
  <c r="AF162" i="16" s="1"/>
  <c r="M269" i="16"/>
  <c r="AF269" i="16" s="1"/>
  <c r="P125" i="14"/>
  <c r="Q125" i="14" s="1"/>
  <c r="O344" i="14"/>
  <c r="M57" i="16" s="1"/>
  <c r="AF57" i="16" s="1"/>
  <c r="P228" i="14"/>
  <c r="P99" i="14"/>
  <c r="AF165" i="16"/>
  <c r="M113" i="16"/>
  <c r="AF113" i="16" s="1"/>
  <c r="H170" i="23"/>
  <c r="M290" i="16"/>
  <c r="AF290" i="16" s="1"/>
  <c r="AF264" i="16"/>
  <c r="H95" i="23"/>
  <c r="M205" i="16"/>
  <c r="AF205" i="16" s="1"/>
  <c r="P110" i="14"/>
  <c r="O350" i="14"/>
  <c r="M126" i="16" s="1"/>
  <c r="AF126" i="16" s="1"/>
  <c r="P124" i="14"/>
  <c r="P59" i="14"/>
  <c r="P119" i="14"/>
  <c r="O363" i="14"/>
  <c r="M248" i="16" s="1"/>
  <c r="I253" i="23" s="1"/>
  <c r="P201" i="14"/>
  <c r="Q201" i="14" s="1"/>
  <c r="P169" i="14"/>
  <c r="P207" i="14"/>
  <c r="M166" i="16"/>
  <c r="AF166" i="16" s="1"/>
  <c r="P203" i="14"/>
  <c r="O381" i="14"/>
  <c r="M127" i="16" s="1"/>
  <c r="AF127" i="16" s="1"/>
  <c r="M262" i="16"/>
  <c r="AF262" i="16" s="1"/>
  <c r="H190" i="23"/>
  <c r="H142" i="23"/>
  <c r="AF207" i="16"/>
  <c r="H212" i="23"/>
  <c r="H292" i="23"/>
  <c r="AF18" i="16"/>
  <c r="AF363" i="16"/>
  <c r="AF229" i="16"/>
  <c r="AF86" i="16"/>
  <c r="AF156" i="16"/>
  <c r="H23" i="23"/>
  <c r="H234" i="23"/>
  <c r="AF133" i="16"/>
  <c r="H368" i="23"/>
  <c r="AF185" i="16"/>
  <c r="H91" i="23"/>
  <c r="H161" i="23"/>
  <c r="H138" i="23"/>
  <c r="H308" i="23"/>
  <c r="H20" i="23"/>
  <c r="AF139" i="16"/>
  <c r="AF164" i="16"/>
  <c r="AF131" i="16"/>
  <c r="H136" i="23"/>
  <c r="H227" i="23"/>
  <c r="H173" i="23"/>
  <c r="H144" i="23"/>
  <c r="AF42" i="16"/>
  <c r="H169" i="23"/>
  <c r="AF362" i="16"/>
  <c r="AF121" i="16"/>
  <c r="H226" i="23"/>
  <c r="AF101" i="16"/>
  <c r="H248" i="23"/>
  <c r="AF174" i="16"/>
  <c r="AF74" i="16"/>
  <c r="H126" i="23"/>
  <c r="AF107" i="16"/>
  <c r="AF255" i="16"/>
  <c r="H367" i="23"/>
  <c r="H112" i="23"/>
  <c r="H179" i="23"/>
  <c r="H79" i="23"/>
  <c r="AF274" i="16"/>
  <c r="H260" i="23"/>
  <c r="H83" i="23"/>
  <c r="H279" i="23"/>
  <c r="AF11" i="16"/>
  <c r="AF168" i="16"/>
  <c r="AF301" i="16"/>
  <c r="H47" i="23"/>
  <c r="H16" i="23"/>
  <c r="AF221" i="16"/>
  <c r="H306" i="23"/>
  <c r="AF15" i="16"/>
  <c r="H240" i="23"/>
  <c r="AF303" i="16"/>
  <c r="H318" i="23"/>
  <c r="O347" i="14"/>
  <c r="M97" i="16" s="1"/>
  <c r="AF97" i="16" s="1"/>
  <c r="AF335" i="16"/>
  <c r="AF291" i="16"/>
  <c r="AF357" i="16"/>
  <c r="AF143" i="16"/>
  <c r="H296" i="23"/>
  <c r="AF119" i="16"/>
  <c r="AF22" i="16"/>
  <c r="AF40" i="16"/>
  <c r="H311" i="23"/>
  <c r="AF206" i="16"/>
  <c r="H114" i="23"/>
  <c r="O358" i="14"/>
  <c r="M198" i="16" s="1"/>
  <c r="AF198" i="16" s="1"/>
  <c r="H211" i="23"/>
  <c r="P15" i="14"/>
  <c r="Q15" i="14" s="1"/>
  <c r="M34" i="16"/>
  <c r="AF34" i="16" s="1"/>
  <c r="P117" i="14"/>
  <c r="AF228" i="16"/>
  <c r="AF183" i="16"/>
  <c r="AF109" i="16"/>
  <c r="AF306" i="16"/>
  <c r="M112" i="16"/>
  <c r="AF112" i="16" s="1"/>
  <c r="M284" i="16"/>
  <c r="AF284" i="16" s="1"/>
  <c r="AF43" i="16"/>
  <c r="AF254" i="16"/>
  <c r="AF173" i="16"/>
  <c r="AF246" i="16"/>
  <c r="H188" i="23"/>
  <c r="H48" i="23"/>
  <c r="M120" i="16"/>
  <c r="AF120" i="16" s="1"/>
  <c r="O369" i="14"/>
  <c r="M372" i="16" s="1"/>
  <c r="AF372" i="16" s="1"/>
  <c r="H178" i="23"/>
  <c r="M190" i="16"/>
  <c r="AF190" i="16" s="1"/>
  <c r="O391" i="14"/>
  <c r="M285" i="16" s="1"/>
  <c r="AF285" i="16" s="1"/>
  <c r="AF37" i="16"/>
  <c r="AF359" i="16"/>
  <c r="P251" i="14"/>
  <c r="P358" i="14" s="1"/>
  <c r="N198" i="16" s="1"/>
  <c r="AG198" i="16" s="1"/>
  <c r="AF259" i="16"/>
  <c r="AF281" i="16"/>
  <c r="AF224" i="16"/>
  <c r="AF54" i="16"/>
  <c r="AF104" i="16"/>
  <c r="AF260" i="16"/>
  <c r="AF349" i="16"/>
  <c r="AF38" i="16"/>
  <c r="O380" i="14"/>
  <c r="M117" i="16" s="1"/>
  <c r="AF117" i="16" s="1"/>
  <c r="P44" i="14"/>
  <c r="Q44" i="14" s="1"/>
  <c r="AF102" i="16"/>
  <c r="AF235" i="16"/>
  <c r="P12" i="14"/>
  <c r="Q12" i="14" s="1"/>
  <c r="AF30" i="16"/>
  <c r="M9" i="16"/>
  <c r="AF9" i="16" s="1"/>
  <c r="AU296" i="16"/>
  <c r="Z301" i="23" s="1"/>
  <c r="AU367" i="16"/>
  <c r="Z372" i="23" s="1"/>
  <c r="AU291" i="16"/>
  <c r="Z296" i="23" s="1"/>
  <c r="AU81" i="16"/>
  <c r="Z86" i="23" s="1"/>
  <c r="AU334" i="16"/>
  <c r="Z339" i="23" s="1"/>
  <c r="AT304" i="16"/>
  <c r="Y309" i="23" s="1"/>
  <c r="AP309" i="23" s="1"/>
  <c r="BZ309" i="23" s="1"/>
  <c r="AU18" i="16"/>
  <c r="Z23" i="23" s="1"/>
  <c r="AT55" i="16"/>
  <c r="Y60" i="23" s="1"/>
  <c r="AP60" i="23" s="1"/>
  <c r="BZ60" i="23" s="1"/>
  <c r="AT81" i="16"/>
  <c r="Y86" i="23" s="1"/>
  <c r="AP86" i="23" s="1"/>
  <c r="BZ86" i="23" s="1"/>
  <c r="CQ86" i="23" s="1"/>
  <c r="EP86" i="23" s="1"/>
  <c r="AT157" i="16"/>
  <c r="Y162" i="23" s="1"/>
  <c r="AP162" i="23" s="1"/>
  <c r="AQ162" i="23" s="1"/>
  <c r="AU64" i="16"/>
  <c r="Z69" i="23" s="1"/>
  <c r="AT152" i="16"/>
  <c r="Y157" i="23" s="1"/>
  <c r="AP157" i="23" s="1"/>
  <c r="AQ157" i="23" s="1"/>
  <c r="AU146" i="16"/>
  <c r="Z151" i="23" s="1"/>
  <c r="AT34" i="16"/>
  <c r="Y39" i="23" s="1"/>
  <c r="AP39" i="23" s="1"/>
  <c r="AQ39" i="23" s="1"/>
  <c r="AU359" i="16"/>
  <c r="Z364" i="23" s="1"/>
  <c r="AT108" i="16"/>
  <c r="Y113" i="23" s="1"/>
  <c r="AP113" i="23" s="1"/>
  <c r="AQ113" i="23" s="1"/>
  <c r="AU76" i="16"/>
  <c r="Z81" i="23" s="1"/>
  <c r="AU201" i="16"/>
  <c r="Z206" i="23" s="1"/>
  <c r="AT295" i="16"/>
  <c r="Y300" i="23" s="1"/>
  <c r="AP300" i="23" s="1"/>
  <c r="AQ300" i="23" s="1"/>
  <c r="AT177" i="16"/>
  <c r="Y182" i="23" s="1"/>
  <c r="AP182" i="23" s="1"/>
  <c r="AQ182" i="23" s="1"/>
  <c r="AT25" i="16"/>
  <c r="Y30" i="23" s="1"/>
  <c r="AP30" i="23" s="1"/>
  <c r="AT106" i="16"/>
  <c r="Y111" i="23" s="1"/>
  <c r="AP111" i="23" s="1"/>
  <c r="AQ111" i="23" s="1"/>
  <c r="AT49" i="16"/>
  <c r="Y54" i="23" s="1"/>
  <c r="AP54" i="23" s="1"/>
  <c r="BZ54" i="23" s="1"/>
  <c r="AT165" i="16"/>
  <c r="Y170" i="23" s="1"/>
  <c r="AP170" i="23" s="1"/>
  <c r="BZ170" i="23" s="1"/>
  <c r="AT363" i="16"/>
  <c r="Y368" i="23" s="1"/>
  <c r="AP368" i="23" s="1"/>
  <c r="AQ368" i="23" s="1"/>
  <c r="AT248" i="16"/>
  <c r="Y253" i="23" s="1"/>
  <c r="AP253" i="23" s="1"/>
  <c r="BZ253" i="23" s="1"/>
  <c r="AT300" i="16"/>
  <c r="Y305" i="23" s="1"/>
  <c r="AP305" i="23" s="1"/>
  <c r="AQ305" i="23" s="1"/>
  <c r="AT142" i="16"/>
  <c r="Y147" i="23" s="1"/>
  <c r="AP147" i="23" s="1"/>
  <c r="FG147" i="23" s="1"/>
  <c r="AT292" i="16"/>
  <c r="Y297" i="23" s="1"/>
  <c r="AP297" i="23" s="1"/>
  <c r="BZ297" i="23" s="1"/>
  <c r="AT272" i="16"/>
  <c r="Y277" i="23" s="1"/>
  <c r="AP277" i="23" s="1"/>
  <c r="BZ277" i="23" s="1"/>
  <c r="CQ277" i="23" s="1"/>
  <c r="EP277" i="23" s="1"/>
  <c r="AT383" i="16"/>
  <c r="Y388" i="23" s="1"/>
  <c r="AP388" i="23" s="1"/>
  <c r="AQ388" i="23" s="1"/>
  <c r="AT171" i="16"/>
  <c r="Y176" i="23" s="1"/>
  <c r="AP176" i="23" s="1"/>
  <c r="AQ176" i="23" s="1"/>
  <c r="AT56" i="16"/>
  <c r="Y61" i="23" s="1"/>
  <c r="AP61" i="23" s="1"/>
  <c r="AQ61" i="23" s="1"/>
  <c r="AT346" i="16"/>
  <c r="Y351" i="23" s="1"/>
  <c r="AP351" i="23" s="1"/>
  <c r="BZ351" i="23" s="1"/>
  <c r="AT53" i="16"/>
  <c r="Y58" i="23" s="1"/>
  <c r="AP58" i="23" s="1"/>
  <c r="AQ58" i="23" s="1"/>
  <c r="AT340" i="16"/>
  <c r="Y345" i="23" s="1"/>
  <c r="AP345" i="23" s="1"/>
  <c r="AQ345" i="23" s="1"/>
  <c r="AT200" i="16"/>
  <c r="Y205" i="23" s="1"/>
  <c r="AP205" i="23" s="1"/>
  <c r="BZ205" i="23" s="1"/>
  <c r="CQ205" i="23" s="1"/>
  <c r="EP205" i="23" s="1"/>
  <c r="AT95" i="16"/>
  <c r="Y100" i="23" s="1"/>
  <c r="AP100" i="23" s="1"/>
  <c r="AQ100" i="23" s="1"/>
  <c r="AT260" i="16"/>
  <c r="Y265" i="23" s="1"/>
  <c r="AP265" i="23" s="1"/>
  <c r="AQ265" i="23" s="1"/>
  <c r="AT16" i="16"/>
  <c r="Y21" i="23" s="1"/>
  <c r="AP21" i="23" s="1"/>
  <c r="BZ21" i="23" s="1"/>
  <c r="CQ21" i="23" s="1"/>
  <c r="EP21" i="23" s="1"/>
  <c r="AT10" i="16"/>
  <c r="Y15" i="23" s="1"/>
  <c r="AP15" i="23" s="1"/>
  <c r="FG15" i="23" s="1"/>
  <c r="AT327" i="16"/>
  <c r="Y332" i="23" s="1"/>
  <c r="AP332" i="23" s="1"/>
  <c r="BZ332" i="23" s="1"/>
  <c r="CQ332" i="23" s="1"/>
  <c r="EP332" i="23" s="1"/>
  <c r="AT87" i="16"/>
  <c r="Y92" i="23" s="1"/>
  <c r="AP92" i="23" s="1"/>
  <c r="AQ92" i="23" s="1"/>
  <c r="AT196" i="16"/>
  <c r="Y201" i="23" s="1"/>
  <c r="AP201" i="23" s="1"/>
  <c r="BZ201" i="23" s="1"/>
  <c r="AT348" i="16"/>
  <c r="Y353" i="23" s="1"/>
  <c r="AP353" i="23" s="1"/>
  <c r="BZ353" i="23" s="1"/>
  <c r="AT114" i="16"/>
  <c r="Y119" i="23" s="1"/>
  <c r="AP119" i="23" s="1"/>
  <c r="AQ119" i="23" s="1"/>
  <c r="AT169" i="16"/>
  <c r="Y174" i="23" s="1"/>
  <c r="AP174" i="23" s="1"/>
  <c r="AQ174" i="23" s="1"/>
  <c r="AT219" i="16"/>
  <c r="Y224" i="23" s="1"/>
  <c r="AP224" i="23" s="1"/>
  <c r="AQ224" i="23" s="1"/>
  <c r="AT22" i="16"/>
  <c r="Y27" i="23" s="1"/>
  <c r="AP27" i="23" s="1"/>
  <c r="AQ27" i="23" s="1"/>
  <c r="AT237" i="16"/>
  <c r="Y242" i="23" s="1"/>
  <c r="AP242" i="23" s="1"/>
  <c r="BZ242" i="23" s="1"/>
  <c r="CQ242" i="23" s="1"/>
  <c r="EP242" i="23" s="1"/>
  <c r="AT140" i="16"/>
  <c r="Y145" i="23" s="1"/>
  <c r="AP145" i="23" s="1"/>
  <c r="AQ145" i="23" s="1"/>
  <c r="AT166" i="16"/>
  <c r="Y171" i="23" s="1"/>
  <c r="AP171" i="23" s="1"/>
  <c r="AQ171" i="23" s="1"/>
  <c r="AT215" i="16"/>
  <c r="Y220" i="23" s="1"/>
  <c r="AP220" i="23" s="1"/>
  <c r="BZ220" i="23" s="1"/>
  <c r="AT52" i="16"/>
  <c r="Y57" i="23" s="1"/>
  <c r="AP57" i="23" s="1"/>
  <c r="BZ57" i="23" s="1"/>
  <c r="AT92" i="16"/>
  <c r="Y97" i="23" s="1"/>
  <c r="AP97" i="23" s="1"/>
  <c r="BZ97" i="23" s="1"/>
  <c r="CQ97" i="23" s="1"/>
  <c r="EP97" i="23" s="1"/>
  <c r="AT373" i="16"/>
  <c r="Y378" i="23" s="1"/>
  <c r="AP378" i="23" s="1"/>
  <c r="BZ378" i="23" s="1"/>
  <c r="AT239" i="16"/>
  <c r="Y244" i="23" s="1"/>
  <c r="AP244" i="23" s="1"/>
  <c r="BZ244" i="23" s="1"/>
  <c r="CQ244" i="23" s="1"/>
  <c r="EP244" i="23" s="1"/>
  <c r="AT35" i="16"/>
  <c r="Y40" i="23" s="1"/>
  <c r="AP40" i="23" s="1"/>
  <c r="AQ40" i="23" s="1"/>
  <c r="AT154" i="16"/>
  <c r="Y159" i="23" s="1"/>
  <c r="AP159" i="23" s="1"/>
  <c r="AQ159" i="23" s="1"/>
  <c r="AT377" i="16"/>
  <c r="Y382" i="23" s="1"/>
  <c r="AP382" i="23" s="1"/>
  <c r="AQ382" i="23" s="1"/>
  <c r="AT277" i="16"/>
  <c r="Y282" i="23" s="1"/>
  <c r="AP282" i="23" s="1"/>
  <c r="BZ282" i="23" s="1"/>
  <c r="CQ282" i="23" s="1"/>
  <c r="EP282" i="23" s="1"/>
  <c r="AT119" i="16"/>
  <c r="Y124" i="23" s="1"/>
  <c r="AP124" i="23" s="1"/>
  <c r="BZ124" i="23" s="1"/>
  <c r="AT335" i="16"/>
  <c r="Y340" i="23" s="1"/>
  <c r="AP340" i="23" s="1"/>
  <c r="AQ340" i="23" s="1"/>
  <c r="AT317" i="16"/>
  <c r="Y322" i="23" s="1"/>
  <c r="AP322" i="23" s="1"/>
  <c r="BZ322" i="23" s="1"/>
  <c r="CQ322" i="23" s="1"/>
  <c r="EP322" i="23" s="1"/>
  <c r="AT366" i="16"/>
  <c r="Y371" i="23" s="1"/>
  <c r="AP371" i="23" s="1"/>
  <c r="AQ371" i="23" s="1"/>
  <c r="AT301" i="16"/>
  <c r="Y306" i="23" s="1"/>
  <c r="AP306" i="23" s="1"/>
  <c r="AQ306" i="23" s="1"/>
  <c r="AT269" i="16"/>
  <c r="Y274" i="23" s="1"/>
  <c r="AP274" i="23" s="1"/>
  <c r="AQ274" i="23" s="1"/>
  <c r="AT189" i="16"/>
  <c r="Y194" i="23" s="1"/>
  <c r="AP194" i="23" s="1"/>
  <c r="BZ194" i="23" s="1"/>
  <c r="CQ194" i="23" s="1"/>
  <c r="EP194" i="23" s="1"/>
  <c r="AT24" i="16"/>
  <c r="Y29" i="23" s="1"/>
  <c r="AP29" i="23" s="1"/>
  <c r="BZ29" i="23" s="1"/>
  <c r="AT199" i="16"/>
  <c r="Y204" i="23" s="1"/>
  <c r="AP204" i="23" s="1"/>
  <c r="AQ204" i="23" s="1"/>
  <c r="AT93" i="16"/>
  <c r="Y98" i="23" s="1"/>
  <c r="AP98" i="23" s="1"/>
  <c r="AQ98" i="23" s="1"/>
  <c r="AT228" i="16"/>
  <c r="Y233" i="23" s="1"/>
  <c r="AP233" i="23" s="1"/>
  <c r="BZ233" i="23" s="1"/>
  <c r="AT257" i="16"/>
  <c r="Y262" i="23" s="1"/>
  <c r="AP262" i="23" s="1"/>
  <c r="BZ262" i="23" s="1"/>
  <c r="CQ262" i="23" s="1"/>
  <c r="EP262" i="23" s="1"/>
  <c r="AT39" i="16"/>
  <c r="Y44" i="23" s="1"/>
  <c r="AP44" i="23" s="1"/>
  <c r="AQ44" i="23" s="1"/>
  <c r="AT334" i="16"/>
  <c r="Y339" i="23" s="1"/>
  <c r="AP339" i="23" s="1"/>
  <c r="AQ339" i="23" s="1"/>
  <c r="AT126" i="16"/>
  <c r="Y131" i="23" s="1"/>
  <c r="AP131" i="23" s="1"/>
  <c r="BZ131" i="23" s="1"/>
  <c r="AT313" i="16"/>
  <c r="Y318" i="23" s="1"/>
  <c r="AP318" i="23" s="1"/>
  <c r="AQ318" i="23" s="1"/>
  <c r="AT347" i="16"/>
  <c r="Y352" i="23" s="1"/>
  <c r="AP352" i="23" s="1"/>
  <c r="AQ352" i="23" s="1"/>
  <c r="AT37" i="16"/>
  <c r="Y42" i="23" s="1"/>
  <c r="AP42" i="23" s="1"/>
  <c r="AQ42" i="23" s="1"/>
  <c r="AT20" i="16"/>
  <c r="Y25" i="23" s="1"/>
  <c r="AP25" i="23" s="1"/>
  <c r="AT58" i="16"/>
  <c r="Y63" i="23" s="1"/>
  <c r="AP63" i="23" s="1"/>
  <c r="AQ63" i="23" s="1"/>
  <c r="AT117" i="16"/>
  <c r="Y122" i="23" s="1"/>
  <c r="AP122" i="23" s="1"/>
  <c r="AQ122" i="23" s="1"/>
  <c r="AT198" i="16"/>
  <c r="Y203" i="23" s="1"/>
  <c r="AP203" i="23" s="1"/>
  <c r="AQ203" i="23" s="1"/>
  <c r="AT179" i="16"/>
  <c r="Y184" i="23" s="1"/>
  <c r="AP184" i="23" s="1"/>
  <c r="AQ184" i="23" s="1"/>
  <c r="AT133" i="16"/>
  <c r="Y138" i="23" s="1"/>
  <c r="AP138" i="23" s="1"/>
  <c r="AQ138" i="23" s="1"/>
  <c r="AT115" i="16"/>
  <c r="Y120" i="23" s="1"/>
  <c r="AP120" i="23" s="1"/>
  <c r="AQ120" i="23" s="1"/>
  <c r="AT314" i="16"/>
  <c r="Y319" i="23" s="1"/>
  <c r="AP319" i="23" s="1"/>
  <c r="AQ319" i="23" s="1"/>
  <c r="AT175" i="16"/>
  <c r="Y180" i="23" s="1"/>
  <c r="AP180" i="23" s="1"/>
  <c r="BZ180" i="23" s="1"/>
  <c r="AT367" i="16"/>
  <c r="Y372" i="23" s="1"/>
  <c r="AP372" i="23" s="1"/>
  <c r="AQ372" i="23" s="1"/>
  <c r="AT233" i="16"/>
  <c r="Y238" i="23" s="1"/>
  <c r="AP238" i="23" s="1"/>
  <c r="AQ238" i="23" s="1"/>
  <c r="AT243" i="16"/>
  <c r="Y248" i="23" s="1"/>
  <c r="AP248" i="23" s="1"/>
  <c r="AQ248" i="23" s="1"/>
  <c r="AT281" i="16"/>
  <c r="Y286" i="23" s="1"/>
  <c r="AP286" i="23" s="1"/>
  <c r="AQ286" i="23" s="1"/>
  <c r="AT120" i="16"/>
  <c r="Y125" i="23" s="1"/>
  <c r="AP125" i="23" s="1"/>
  <c r="BZ125" i="23" s="1"/>
  <c r="CQ125" i="23" s="1"/>
  <c r="EP125" i="23" s="1"/>
  <c r="AT256" i="16"/>
  <c r="Y261" i="23" s="1"/>
  <c r="AP261" i="23" s="1"/>
  <c r="AQ261" i="23" s="1"/>
  <c r="AT201" i="16"/>
  <c r="Y206" i="23" s="1"/>
  <c r="AP206" i="23" s="1"/>
  <c r="BZ206" i="23" s="1"/>
  <c r="CQ206" i="23" s="1"/>
  <c r="EP206" i="23" s="1"/>
  <c r="AT44" i="16"/>
  <c r="Y49" i="23" s="1"/>
  <c r="AP49" i="23" s="1"/>
  <c r="BZ49" i="23" s="1"/>
  <c r="AT236" i="16"/>
  <c r="Y241" i="23" s="1"/>
  <c r="AP241" i="23" s="1"/>
  <c r="AQ241" i="23" s="1"/>
  <c r="AT357" i="16"/>
  <c r="Y362" i="23" s="1"/>
  <c r="AP362" i="23" s="1"/>
  <c r="AQ362" i="23" s="1"/>
  <c r="AT186" i="16"/>
  <c r="Y191" i="23" s="1"/>
  <c r="AP191" i="23" s="1"/>
  <c r="AQ191" i="23" s="1"/>
  <c r="AT121" i="16"/>
  <c r="Y126" i="23" s="1"/>
  <c r="AP126" i="23" s="1"/>
  <c r="AQ126" i="23" s="1"/>
  <c r="H297" i="23"/>
  <c r="H271" i="23"/>
  <c r="AF346" i="16"/>
  <c r="AF100" i="16"/>
  <c r="H351" i="23"/>
  <c r="M371" i="16"/>
  <c r="AF371" i="16" s="1"/>
  <c r="AF175" i="16"/>
  <c r="AF266" i="16"/>
  <c r="H105" i="23"/>
  <c r="H100" i="23"/>
  <c r="AF257" i="16"/>
  <c r="H168" i="23"/>
  <c r="M106" i="16"/>
  <c r="AF106" i="16" s="1"/>
  <c r="M47" i="16"/>
  <c r="AF47" i="16" s="1"/>
  <c r="H373" i="23"/>
  <c r="H107" i="23"/>
  <c r="AF268" i="16"/>
  <c r="H122" i="23"/>
  <c r="P30" i="14"/>
  <c r="Q30" i="14" s="1"/>
  <c r="AF181" i="16"/>
  <c r="AF354" i="16"/>
  <c r="M226" i="16"/>
  <c r="AF226" i="16" s="1"/>
  <c r="M84" i="16"/>
  <c r="AF84" i="16" s="1"/>
  <c r="AF79" i="16"/>
  <c r="H186" i="23"/>
  <c r="P191" i="14"/>
  <c r="P385" i="14" s="1"/>
  <c r="N170" i="16" s="1"/>
  <c r="H247" i="23"/>
  <c r="AF373" i="16"/>
  <c r="P28" i="14"/>
  <c r="Q28" i="14" s="1"/>
  <c r="AF154" i="16"/>
  <c r="M148" i="16"/>
  <c r="AF148" i="16" s="1"/>
  <c r="H273" i="23"/>
  <c r="H84" i="23"/>
  <c r="AF322" i="16"/>
  <c r="H359" i="23"/>
  <c r="AF94" i="16"/>
  <c r="AF147" i="16"/>
  <c r="AF244" i="16"/>
  <c r="O376" i="14"/>
  <c r="M70" i="16" s="1"/>
  <c r="AF70" i="16" s="1"/>
  <c r="H378" i="23"/>
  <c r="H159" i="23"/>
  <c r="H293" i="23"/>
  <c r="H152" i="23"/>
  <c r="H327" i="23"/>
  <c r="AF90" i="16"/>
  <c r="H99" i="23"/>
  <c r="H249" i="23"/>
  <c r="AF368" i="16"/>
  <c r="AU376" i="16"/>
  <c r="Z381" i="23" s="1"/>
  <c r="AU25" i="16"/>
  <c r="Z30" i="23" s="1"/>
  <c r="AU234" i="16"/>
  <c r="Z239" i="23" s="1"/>
  <c r="AU229" i="16"/>
  <c r="Z234" i="23" s="1"/>
  <c r="AU44" i="16"/>
  <c r="Z49" i="23" s="1"/>
  <c r="AU22" i="16"/>
  <c r="Z27" i="23" s="1"/>
  <c r="AU36" i="16"/>
  <c r="Z41" i="23" s="1"/>
  <c r="AU141" i="16"/>
  <c r="Z146" i="23" s="1"/>
  <c r="Z410" i="23" s="1"/>
  <c r="AU297" i="16"/>
  <c r="Z302" i="23" s="1"/>
  <c r="AU100" i="16"/>
  <c r="Z105" i="23" s="1"/>
  <c r="AU154" i="16"/>
  <c r="Z159" i="23" s="1"/>
  <c r="AU183" i="16"/>
  <c r="Z188" i="23" s="1"/>
  <c r="AU337" i="16"/>
  <c r="Z342" i="23" s="1"/>
  <c r="AU164" i="16"/>
  <c r="Z169" i="23" s="1"/>
  <c r="AU23" i="16"/>
  <c r="Z28" i="23" s="1"/>
  <c r="AU344" i="16"/>
  <c r="Z349" i="23" s="1"/>
  <c r="AU389" i="16"/>
  <c r="Z394" i="23" s="1"/>
  <c r="AU90" i="16"/>
  <c r="Z95" i="23" s="1"/>
  <c r="AU208" i="16"/>
  <c r="Z213" i="23" s="1"/>
  <c r="AU33" i="16"/>
  <c r="Z38" i="23" s="1"/>
  <c r="AU150" i="16"/>
  <c r="Z155" i="23" s="1"/>
  <c r="AU108" i="16"/>
  <c r="Z113" i="23" s="1"/>
  <c r="AU262" i="16"/>
  <c r="Z267" i="23" s="1"/>
  <c r="AU147" i="16"/>
  <c r="Z152" i="23" s="1"/>
  <c r="AU216" i="16"/>
  <c r="Z221" i="23" s="1"/>
  <c r="AU263" i="16"/>
  <c r="Z268" i="23" s="1"/>
  <c r="AU351" i="16"/>
  <c r="Z356" i="23" s="1"/>
  <c r="AU339" i="16"/>
  <c r="Z344" i="23" s="1"/>
  <c r="AU193" i="16"/>
  <c r="Z198" i="23" s="1"/>
  <c r="AU333" i="16"/>
  <c r="Z338" i="23" s="1"/>
  <c r="AU79" i="16"/>
  <c r="Z84" i="23" s="1"/>
  <c r="AU288" i="16"/>
  <c r="Z293" i="23" s="1"/>
  <c r="AU247" i="16"/>
  <c r="Z252" i="23" s="1"/>
  <c r="AU138" i="16"/>
  <c r="Z143" i="23" s="1"/>
  <c r="AU41" i="16"/>
  <c r="Z46" i="23" s="1"/>
  <c r="AU152" i="16"/>
  <c r="Z157" i="23" s="1"/>
  <c r="AU15" i="16"/>
  <c r="Z20" i="23" s="1"/>
  <c r="AU364" i="16"/>
  <c r="Z369" i="23" s="1"/>
  <c r="AU270" i="16"/>
  <c r="Z275" i="23" s="1"/>
  <c r="AU105" i="16"/>
  <c r="Z110" i="23" s="1"/>
  <c r="AU72" i="16"/>
  <c r="Z77" i="23" s="1"/>
  <c r="AU93" i="16"/>
  <c r="Z98" i="23" s="1"/>
  <c r="AU387" i="16"/>
  <c r="Z392" i="23" s="1"/>
  <c r="AU167" i="16"/>
  <c r="Z172" i="23" s="1"/>
  <c r="AU24" i="16"/>
  <c r="Z29" i="23" s="1"/>
  <c r="AU80" i="16"/>
  <c r="Z85" i="23" s="1"/>
  <c r="AU236" i="16"/>
  <c r="Z241" i="23" s="1"/>
  <c r="AU209" i="16"/>
  <c r="Z214" i="23" s="1"/>
  <c r="AU149" i="16"/>
  <c r="Z154" i="23" s="1"/>
  <c r="AU148" i="16"/>
  <c r="Z153" i="23" s="1"/>
  <c r="AU127" i="16"/>
  <c r="Z132" i="23" s="1"/>
  <c r="AU306" i="16"/>
  <c r="Z311" i="23" s="1"/>
  <c r="AU129" i="16"/>
  <c r="Z134" i="23" s="1"/>
  <c r="AU218" i="16"/>
  <c r="Z223" i="23" s="1"/>
  <c r="AU371" i="16"/>
  <c r="Z376" i="23" s="1"/>
  <c r="AU186" i="16"/>
  <c r="Z191" i="23" s="1"/>
  <c r="AU255" i="16"/>
  <c r="Z260" i="23" s="1"/>
  <c r="AU257" i="16"/>
  <c r="Z262" i="23" s="1"/>
  <c r="AU43" i="16"/>
  <c r="Z48" i="23" s="1"/>
  <c r="AU156" i="16"/>
  <c r="Z161" i="23" s="1"/>
  <c r="AU202" i="16"/>
  <c r="Z207" i="23" s="1"/>
  <c r="AU75" i="16"/>
  <c r="Z80" i="23" s="1"/>
  <c r="AU268" i="16"/>
  <c r="Z273" i="23" s="1"/>
  <c r="AU117" i="16"/>
  <c r="Z122" i="23" s="1"/>
  <c r="AU98" i="16"/>
  <c r="Z103" i="23" s="1"/>
  <c r="AU162" i="16"/>
  <c r="Z167" i="23" s="1"/>
  <c r="AU253" i="16"/>
  <c r="Z258" i="23" s="1"/>
  <c r="AU106" i="16"/>
  <c r="Z111" i="23" s="1"/>
  <c r="AU354" i="16"/>
  <c r="Z359" i="23" s="1"/>
  <c r="AU244" i="16"/>
  <c r="Z249" i="23" s="1"/>
  <c r="AU349" i="16"/>
  <c r="Z354" i="23" s="1"/>
  <c r="AU95" i="16"/>
  <c r="Z100" i="23" s="1"/>
  <c r="AU261" i="16"/>
  <c r="Z266" i="23" s="1"/>
  <c r="AU103" i="16"/>
  <c r="Z108" i="23" s="1"/>
  <c r="AU151" i="16"/>
  <c r="Z156" i="23" s="1"/>
  <c r="AU391" i="16"/>
  <c r="Z396" i="23" s="1"/>
  <c r="AU366" i="16"/>
  <c r="Z371" i="23" s="1"/>
  <c r="AU226" i="16"/>
  <c r="Z231" i="23" s="1"/>
  <c r="AU246" i="16"/>
  <c r="Z251" i="23" s="1"/>
  <c r="AU390" i="16"/>
  <c r="Z395" i="23" s="1"/>
  <c r="AU293" i="16"/>
  <c r="Z298" i="23" s="1"/>
  <c r="AU342" i="16"/>
  <c r="Z347" i="23" s="1"/>
  <c r="AU304" i="16"/>
  <c r="Z309" i="23" s="1"/>
  <c r="AU194" i="16"/>
  <c r="Z199" i="23" s="1"/>
  <c r="AU248" i="16"/>
  <c r="Z253" i="23" s="1"/>
  <c r="AU266" i="16"/>
  <c r="Z271" i="23" s="1"/>
  <c r="AU252" i="16"/>
  <c r="Z257" i="23" s="1"/>
  <c r="AU323" i="16"/>
  <c r="Z328" i="23" s="1"/>
  <c r="AU235" i="16"/>
  <c r="Z240" i="23" s="1"/>
  <c r="AU30" i="16"/>
  <c r="Z35" i="23" s="1"/>
  <c r="AU39" i="16"/>
  <c r="Z44" i="23" s="1"/>
  <c r="AU85" i="16"/>
  <c r="Z90" i="23" s="1"/>
  <c r="AU74" i="16"/>
  <c r="Z79" i="23" s="1"/>
  <c r="AU274" i="16"/>
  <c r="Z279" i="23" s="1"/>
  <c r="AU305" i="16"/>
  <c r="Z310" i="23" s="1"/>
  <c r="AU178" i="16"/>
  <c r="Z183" i="23" s="1"/>
  <c r="AU299" i="16"/>
  <c r="Z304" i="23" s="1"/>
  <c r="AU282" i="16"/>
  <c r="Z287" i="23" s="1"/>
  <c r="AU385" i="16"/>
  <c r="Z390" i="23" s="1"/>
  <c r="AU350" i="16"/>
  <c r="Z355" i="23" s="1"/>
  <c r="AU336" i="16"/>
  <c r="Z341" i="23" s="1"/>
  <c r="AU73" i="16"/>
  <c r="Z78" i="23" s="1"/>
  <c r="AU68" i="16"/>
  <c r="Z73" i="23" s="1"/>
  <c r="AU158" i="16"/>
  <c r="Z163" i="23" s="1"/>
  <c r="AU14" i="16"/>
  <c r="Z19" i="23" s="1"/>
  <c r="AU254" i="16"/>
  <c r="Z259" i="23" s="1"/>
  <c r="AU203" i="16"/>
  <c r="Z208" i="23" s="1"/>
  <c r="AU310" i="16"/>
  <c r="Z315" i="23" s="1"/>
  <c r="AU328" i="16"/>
  <c r="Z333" i="23" s="1"/>
  <c r="AU375" i="16"/>
  <c r="Z380" i="23" s="1"/>
  <c r="AU102" i="16"/>
  <c r="Z107" i="23" s="1"/>
  <c r="AU238" i="16"/>
  <c r="Z243" i="23" s="1"/>
  <c r="AU101" i="16"/>
  <c r="Z106" i="23" s="1"/>
  <c r="AU363" i="16"/>
  <c r="Z368" i="23" s="1"/>
  <c r="AU276" i="16"/>
  <c r="Z281" i="23" s="1"/>
  <c r="AU181" i="16"/>
  <c r="Z186" i="23" s="1"/>
  <c r="AU46" i="16"/>
  <c r="Z51" i="23" s="1"/>
  <c r="AU285" i="16"/>
  <c r="Z290" i="23" s="1"/>
  <c r="AU50" i="16"/>
  <c r="Z55" i="23" s="1"/>
  <c r="AU170" i="16"/>
  <c r="Z175" i="23" s="1"/>
  <c r="AU230" i="16"/>
  <c r="Z235" i="23" s="1"/>
  <c r="AU243" i="16"/>
  <c r="Z248" i="23" s="1"/>
  <c r="AU29" i="16"/>
  <c r="Z34" i="23" s="1"/>
  <c r="AU82" i="16"/>
  <c r="Z87" i="23" s="1"/>
  <c r="AU48" i="16"/>
  <c r="Z53" i="23" s="1"/>
  <c r="AU168" i="16"/>
  <c r="Z173" i="23" s="1"/>
  <c r="AU215" i="16"/>
  <c r="Z220" i="23" s="1"/>
  <c r="AU338" i="16"/>
  <c r="Z343" i="23" s="1"/>
  <c r="AU135" i="16"/>
  <c r="Z140" i="23" s="1"/>
  <c r="AU245" i="16"/>
  <c r="Z250" i="23" s="1"/>
  <c r="AU71" i="16"/>
  <c r="Z76" i="23" s="1"/>
  <c r="AU241" i="16"/>
  <c r="Z246" i="23" s="1"/>
  <c r="AU199" i="16"/>
  <c r="Z204" i="23" s="1"/>
  <c r="AU97" i="16"/>
  <c r="Z102" i="23" s="1"/>
  <c r="AU225" i="16"/>
  <c r="Z230" i="23" s="1"/>
  <c r="AU92" i="16"/>
  <c r="Z97" i="23" s="1"/>
  <c r="AU17" i="16"/>
  <c r="Z22" i="23" s="1"/>
  <c r="AU53" i="16"/>
  <c r="Z58" i="23" s="1"/>
  <c r="AU321" i="16"/>
  <c r="Z326" i="23" s="1"/>
  <c r="AU77" i="16"/>
  <c r="Z82" i="23" s="1"/>
  <c r="AU239" i="16"/>
  <c r="Z244" i="23" s="1"/>
  <c r="AU49" i="16"/>
  <c r="Z54" i="23" s="1"/>
  <c r="AU340" i="16"/>
  <c r="Z345" i="23" s="1"/>
  <c r="AU37" i="16"/>
  <c r="Z42" i="23" s="1"/>
  <c r="AU86" i="16"/>
  <c r="Z91" i="23" s="1"/>
  <c r="AU153" i="16"/>
  <c r="Z158" i="23" s="1"/>
  <c r="AU345" i="16"/>
  <c r="Z350" i="23" s="1"/>
  <c r="AU195" i="16"/>
  <c r="Z200" i="23" s="1"/>
  <c r="AU380" i="16"/>
  <c r="Z385" i="23" s="1"/>
  <c r="AU370" i="16"/>
  <c r="Z375" i="23" s="1"/>
  <c r="AU126" i="16"/>
  <c r="Z131" i="23" s="1"/>
  <c r="AU378" i="16"/>
  <c r="Z383" i="23" s="1"/>
  <c r="AU190" i="16"/>
  <c r="Z195" i="23" s="1"/>
  <c r="AU335" i="16"/>
  <c r="Z340" i="23" s="1"/>
  <c r="AU118" i="16"/>
  <c r="Z123" i="23" s="1"/>
  <c r="AU133" i="16"/>
  <c r="Z138" i="23" s="1"/>
  <c r="AU104" i="16"/>
  <c r="Z109" i="23" s="1"/>
  <c r="AU319" i="16"/>
  <c r="Z324" i="23" s="1"/>
  <c r="AU83" i="16"/>
  <c r="Z88" i="23" s="1"/>
  <c r="AU210" i="16"/>
  <c r="Z215" i="23" s="1"/>
  <c r="AU221" i="16"/>
  <c r="Z226" i="23" s="1"/>
  <c r="AU355" i="16"/>
  <c r="Z360" i="23" s="1"/>
  <c r="AU32" i="16"/>
  <c r="Z37" i="23" s="1"/>
  <c r="AU54" i="16"/>
  <c r="Z59" i="23" s="1"/>
  <c r="AU277" i="16"/>
  <c r="Z282" i="23" s="1"/>
  <c r="AU179" i="16"/>
  <c r="Z184" i="23" s="1"/>
  <c r="AU223" i="16"/>
  <c r="Z228" i="23" s="1"/>
  <c r="AU157" i="16"/>
  <c r="Z162" i="23" s="1"/>
  <c r="AU205" i="16"/>
  <c r="Z210" i="23" s="1"/>
  <c r="AU383" i="16"/>
  <c r="Z388" i="23" s="1"/>
  <c r="AU264" i="16"/>
  <c r="Z269" i="23" s="1"/>
  <c r="AU185" i="16"/>
  <c r="Z190" i="23" s="1"/>
  <c r="AU232" i="16"/>
  <c r="Z237" i="23" s="1"/>
  <c r="AU143" i="16"/>
  <c r="Z148" i="23" s="1"/>
  <c r="AU142" i="16"/>
  <c r="Z147" i="23" s="1"/>
  <c r="AU122" i="16"/>
  <c r="Z127" i="23" s="1"/>
  <c r="AU16" i="16"/>
  <c r="Z21" i="23" s="1"/>
  <c r="AU145" i="16"/>
  <c r="Z150" i="23" s="1"/>
  <c r="AU171" i="16"/>
  <c r="Z176" i="23" s="1"/>
  <c r="AU197" i="16"/>
  <c r="Z202" i="23" s="1"/>
  <c r="AU279" i="16"/>
  <c r="Z284" i="23" s="1"/>
  <c r="AU374" i="16"/>
  <c r="Z379" i="23" s="1"/>
  <c r="AU87" i="16"/>
  <c r="Z92" i="23" s="1"/>
  <c r="AU136" i="16"/>
  <c r="Z141" i="23" s="1"/>
  <c r="AU140" i="16"/>
  <c r="Z145" i="23" s="1"/>
  <c r="AU300" i="16"/>
  <c r="Z305" i="23" s="1"/>
  <c r="AU233" i="16"/>
  <c r="Z238" i="23" s="1"/>
  <c r="AU242" i="16"/>
  <c r="Z247" i="23" s="1"/>
  <c r="AU192" i="16"/>
  <c r="Z197" i="23" s="1"/>
  <c r="AU121" i="16"/>
  <c r="Z126" i="23" s="1"/>
  <c r="AU91" i="16"/>
  <c r="Z96" i="23" s="1"/>
  <c r="AU184" i="16"/>
  <c r="Z189" i="23" s="1"/>
  <c r="AU329" i="16"/>
  <c r="Z334" i="23" s="1"/>
  <c r="AU111" i="16"/>
  <c r="Z116" i="23" s="1"/>
  <c r="AU112" i="16"/>
  <c r="Z117" i="23" s="1"/>
  <c r="AU165" i="16"/>
  <c r="Z170" i="23" s="1"/>
  <c r="AU250" i="16"/>
  <c r="Z255" i="23" s="1"/>
  <c r="AU303" i="16"/>
  <c r="Z308" i="23" s="1"/>
  <c r="AU275" i="16"/>
  <c r="Z280" i="23" s="1"/>
  <c r="AU70" i="16"/>
  <c r="Z75" i="23" s="1"/>
  <c r="AU249" i="16"/>
  <c r="Z254" i="23" s="1"/>
  <c r="AU278" i="16"/>
  <c r="Z283" i="23" s="1"/>
  <c r="AU283" i="16"/>
  <c r="Z288" i="23" s="1"/>
  <c r="AU12" i="16"/>
  <c r="Z17" i="23" s="1"/>
  <c r="AU307" i="16"/>
  <c r="Z312" i="23" s="1"/>
  <c r="AU316" i="16"/>
  <c r="Z321" i="23" s="1"/>
  <c r="AU369" i="16"/>
  <c r="Z374" i="23" s="1"/>
  <c r="AU308" i="16"/>
  <c r="Z313" i="23" s="1"/>
  <c r="AU352" i="16"/>
  <c r="Z357" i="23" s="1"/>
  <c r="AU302" i="16"/>
  <c r="Z307" i="23" s="1"/>
  <c r="AU110" i="16"/>
  <c r="Z115" i="23" s="1"/>
  <c r="AU69" i="16"/>
  <c r="Z74" i="23" s="1"/>
  <c r="AU58" i="16"/>
  <c r="Z63" i="23" s="1"/>
  <c r="AU213" i="16"/>
  <c r="Z218" i="23" s="1"/>
  <c r="AU280" i="16"/>
  <c r="Z285" i="23" s="1"/>
  <c r="AU361" i="16"/>
  <c r="Z366" i="23" s="1"/>
  <c r="AU189" i="16"/>
  <c r="Z194" i="23" s="1"/>
  <c r="AU330" i="16"/>
  <c r="Z335" i="23" s="1"/>
  <c r="AU259" i="16"/>
  <c r="Z264" i="23" s="1"/>
  <c r="AU295" i="16"/>
  <c r="Z300" i="23" s="1"/>
  <c r="AU325" i="16"/>
  <c r="Z330" i="23" s="1"/>
  <c r="AU28" i="16"/>
  <c r="Z33" i="23" s="1"/>
  <c r="AU19" i="16"/>
  <c r="Z24" i="23" s="1"/>
  <c r="AU159" i="16"/>
  <c r="Z164" i="23" s="1"/>
  <c r="AU214" i="16"/>
  <c r="Z219" i="23" s="1"/>
  <c r="AU42" i="16"/>
  <c r="Z47" i="23" s="1"/>
  <c r="AU94" i="16"/>
  <c r="Z99" i="23" s="1"/>
  <c r="AU166" i="16"/>
  <c r="Z171" i="23" s="1"/>
  <c r="AU160" i="16"/>
  <c r="Z165" i="23" s="1"/>
  <c r="AU231" i="16"/>
  <c r="Z236" i="23" s="1"/>
  <c r="AU317" i="16"/>
  <c r="Z322" i="23" s="1"/>
  <c r="AU177" i="16"/>
  <c r="Z182" i="23" s="1"/>
  <c r="AU173" i="16"/>
  <c r="Z178" i="23" s="1"/>
  <c r="AU284" i="16"/>
  <c r="Z289" i="23" s="1"/>
  <c r="AU318" i="16"/>
  <c r="Z323" i="23" s="1"/>
  <c r="AU66" i="16"/>
  <c r="Z71" i="23" s="1"/>
  <c r="AU187" i="16"/>
  <c r="Z192" i="23" s="1"/>
  <c r="AU315" i="16"/>
  <c r="Z320" i="23" s="1"/>
  <c r="AU384" i="16"/>
  <c r="Z389" i="23" s="1"/>
  <c r="AU256" i="16"/>
  <c r="Z261" i="23" s="1"/>
  <c r="AU27" i="16"/>
  <c r="Z32" i="23" s="1"/>
  <c r="AU88" i="16"/>
  <c r="Z93" i="23" s="1"/>
  <c r="AU372" i="16"/>
  <c r="Z377" i="23" s="1"/>
  <c r="AU120" i="16"/>
  <c r="Z125" i="23" s="1"/>
  <c r="AU217" i="16"/>
  <c r="Z222" i="23" s="1"/>
  <c r="AU212" i="16"/>
  <c r="Z217" i="23" s="1"/>
  <c r="AU343" i="16"/>
  <c r="Z348" i="23" s="1"/>
  <c r="AU346" i="16"/>
  <c r="Z351" i="23" s="1"/>
  <c r="AU224" i="16"/>
  <c r="Z229" i="23" s="1"/>
  <c r="AU13" i="16"/>
  <c r="Z18" i="23" s="1"/>
  <c r="AU191" i="16"/>
  <c r="Z196" i="23" s="1"/>
  <c r="AU62" i="16"/>
  <c r="Z67" i="23" s="1"/>
  <c r="AU175" i="16"/>
  <c r="Z180" i="23" s="1"/>
  <c r="AU281" i="16"/>
  <c r="Z286" i="23" s="1"/>
  <c r="AU155" i="16"/>
  <c r="Z160" i="23" s="1"/>
  <c r="AU115" i="16"/>
  <c r="Z120" i="23" s="1"/>
  <c r="AU20" i="16"/>
  <c r="Z25" i="23" s="1"/>
  <c r="AU123" i="16"/>
  <c r="Z128" i="23" s="1"/>
  <c r="AU128" i="16"/>
  <c r="Z133" i="23" s="1"/>
  <c r="AU265" i="16"/>
  <c r="Z270" i="23" s="1"/>
  <c r="AU331" i="16"/>
  <c r="Z336" i="23" s="1"/>
  <c r="AU301" i="16"/>
  <c r="Z306" i="23" s="1"/>
  <c r="AU56" i="16"/>
  <c r="Z61" i="23" s="1"/>
  <c r="AU139" i="16"/>
  <c r="Z144" i="23" s="1"/>
  <c r="AU320" i="16"/>
  <c r="Z325" i="23" s="1"/>
  <c r="AU206" i="16"/>
  <c r="Z211" i="23" s="1"/>
  <c r="AU59" i="16"/>
  <c r="Z64" i="23" s="1"/>
  <c r="AU196" i="16"/>
  <c r="Z201" i="23" s="1"/>
  <c r="AU251" i="16"/>
  <c r="Z256" i="23" s="1"/>
  <c r="AU222" i="16"/>
  <c r="Z227" i="23" s="1"/>
  <c r="AU362" i="16"/>
  <c r="Z367" i="23" s="1"/>
  <c r="AU200" i="16"/>
  <c r="Z205" i="23" s="1"/>
  <c r="AU174" i="16"/>
  <c r="Z179" i="23" s="1"/>
  <c r="AU360" i="16"/>
  <c r="Z365" i="23" s="1"/>
  <c r="AU347" i="16"/>
  <c r="Z352" i="23" s="1"/>
  <c r="AU26" i="16"/>
  <c r="Z31" i="23" s="1"/>
  <c r="AU287" i="16"/>
  <c r="Z292" i="23" s="1"/>
  <c r="AU124" i="16"/>
  <c r="Z129" i="23" s="1"/>
  <c r="AU63" i="16"/>
  <c r="Z68" i="23" s="1"/>
  <c r="AU373" i="16"/>
  <c r="Z378" i="23" s="1"/>
  <c r="AU163" i="16"/>
  <c r="Z168" i="23" s="1"/>
  <c r="AU220" i="16"/>
  <c r="Z225" i="23" s="1"/>
  <c r="AU109" i="16"/>
  <c r="Z114" i="23" s="1"/>
  <c r="AU132" i="16"/>
  <c r="Z137" i="23" s="1"/>
  <c r="AU228" i="16"/>
  <c r="Z233" i="23" s="1"/>
  <c r="AU134" i="16"/>
  <c r="Z139" i="23" s="1"/>
  <c r="AU379" i="16"/>
  <c r="Z384" i="23" s="1"/>
  <c r="AU324" i="16"/>
  <c r="Z329" i="23" s="1"/>
  <c r="AU365" i="16"/>
  <c r="Z370" i="23" s="1"/>
  <c r="AU290" i="16"/>
  <c r="Z295" i="23" s="1"/>
  <c r="AU130" i="16"/>
  <c r="Z135" i="23" s="1"/>
  <c r="AU286" i="16"/>
  <c r="Z291" i="23" s="1"/>
  <c r="AU114" i="16"/>
  <c r="Z119" i="23" s="1"/>
  <c r="AU388" i="16"/>
  <c r="Z393" i="23" s="1"/>
  <c r="AU96" i="16"/>
  <c r="Z101" i="23" s="1"/>
  <c r="AU358" i="16"/>
  <c r="Z363" i="23" s="1"/>
  <c r="AU119" i="16"/>
  <c r="Z124" i="23" s="1"/>
  <c r="AU52" i="16"/>
  <c r="Z57" i="23" s="1"/>
  <c r="AU258" i="16"/>
  <c r="Z263" i="23" s="1"/>
  <c r="AU107" i="16"/>
  <c r="Z112" i="23" s="1"/>
  <c r="AU204" i="16"/>
  <c r="Z209" i="23" s="1"/>
  <c r="AU67" i="16"/>
  <c r="Z72" i="23" s="1"/>
  <c r="AU40" i="16"/>
  <c r="Z45" i="23" s="1"/>
  <c r="AU353" i="16"/>
  <c r="Z358" i="23" s="1"/>
  <c r="AU260" i="16"/>
  <c r="Z265" i="23" s="1"/>
  <c r="AU47" i="16"/>
  <c r="Z52" i="23" s="1"/>
  <c r="AU267" i="16"/>
  <c r="Z272" i="23" s="1"/>
  <c r="AU292" i="16"/>
  <c r="Z297" i="23" s="1"/>
  <c r="AU312" i="16"/>
  <c r="Z317" i="23" s="1"/>
  <c r="AU113" i="16"/>
  <c r="Z118" i="23" s="1"/>
  <c r="AU294" i="16"/>
  <c r="Z299" i="23" s="1"/>
  <c r="AU11" i="16"/>
  <c r="Z16" i="23" s="1"/>
  <c r="AU271" i="16"/>
  <c r="Z276" i="23" s="1"/>
  <c r="AU60" i="16"/>
  <c r="Z65" i="23" s="1"/>
  <c r="AU172" i="16"/>
  <c r="Z177" i="23" s="1"/>
  <c r="AU35" i="16"/>
  <c r="Z40" i="23" s="1"/>
  <c r="AU137" i="16"/>
  <c r="Z142" i="23" s="1"/>
  <c r="AU188" i="16"/>
  <c r="Z193" i="23" s="1"/>
  <c r="AU237" i="16"/>
  <c r="Z242" i="23" s="1"/>
  <c r="AU21" i="16"/>
  <c r="Z26" i="23" s="1"/>
  <c r="AU10" i="16"/>
  <c r="Z15" i="23" s="1"/>
  <c r="AU272" i="16"/>
  <c r="Z277" i="23" s="1"/>
  <c r="AU84" i="16"/>
  <c r="Z89" i="23" s="1"/>
  <c r="AU34" i="16"/>
  <c r="Z39" i="23" s="1"/>
  <c r="AU227" i="16"/>
  <c r="Z232" i="23" s="1"/>
  <c r="AU38" i="16"/>
  <c r="Z43" i="23" s="1"/>
  <c r="AU386" i="16"/>
  <c r="Z391" i="23" s="1"/>
  <c r="AU377" i="16"/>
  <c r="Z382" i="23" s="1"/>
  <c r="AU51" i="16"/>
  <c r="Z56" i="23" s="1"/>
  <c r="AU207" i="16"/>
  <c r="Z212" i="23" s="1"/>
  <c r="AU116" i="16"/>
  <c r="Z121" i="23" s="1"/>
  <c r="AU368" i="16"/>
  <c r="Z373" i="23" s="1"/>
  <c r="AU309" i="16"/>
  <c r="Z314" i="23" s="1"/>
  <c r="AU289" i="16"/>
  <c r="Z294" i="23" s="1"/>
  <c r="AU273" i="16"/>
  <c r="Z278" i="23" s="1"/>
  <c r="AU348" i="16"/>
  <c r="Z353" i="23" s="1"/>
  <c r="AU322" i="16"/>
  <c r="Z327" i="23" s="1"/>
  <c r="AU169" i="16"/>
  <c r="Z174" i="23" s="1"/>
  <c r="AU269" i="16"/>
  <c r="Z274" i="23" s="1"/>
  <c r="AU125" i="16"/>
  <c r="Z130" i="23" s="1"/>
  <c r="AU99" i="16"/>
  <c r="Z104" i="23" s="1"/>
  <c r="AU219" i="16"/>
  <c r="Z224" i="23" s="1"/>
  <c r="AU31" i="16"/>
  <c r="Z36" i="23" s="1"/>
  <c r="AU311" i="16"/>
  <c r="Z316" i="23" s="1"/>
  <c r="AU381" i="16"/>
  <c r="Z386" i="23" s="1"/>
  <c r="AU55" i="16"/>
  <c r="Z60" i="23" s="1"/>
  <c r="AU144" i="16"/>
  <c r="Z149" i="23" s="1"/>
  <c r="AU382" i="16"/>
  <c r="Z387" i="23" s="1"/>
  <c r="AU327" i="16"/>
  <c r="Z332" i="23" s="1"/>
  <c r="AU161" i="16"/>
  <c r="Z166" i="23" s="1"/>
  <c r="AU65" i="16"/>
  <c r="Z70" i="23" s="1"/>
  <c r="AU341" i="16"/>
  <c r="Z346" i="23" s="1"/>
  <c r="AU57" i="16"/>
  <c r="Z62" i="23" s="1"/>
  <c r="AU131" i="16"/>
  <c r="Z136" i="23" s="1"/>
  <c r="AU89" i="16"/>
  <c r="Z94" i="23" s="1"/>
  <c r="AU45" i="16"/>
  <c r="Z50" i="23" s="1"/>
  <c r="AU180" i="16"/>
  <c r="Z185" i="23" s="1"/>
  <c r="AU298" i="16"/>
  <c r="Z303" i="23" s="1"/>
  <c r="AU357" i="16"/>
  <c r="Z362" i="23" s="1"/>
  <c r="AU198" i="16"/>
  <c r="Z203" i="23" s="1"/>
  <c r="AU78" i="16"/>
  <c r="Z83" i="23" s="1"/>
  <c r="AU240" i="16"/>
  <c r="Z245" i="23" s="1"/>
  <c r="AU61" i="16"/>
  <c r="Z66" i="23" s="1"/>
  <c r="AU356" i="16"/>
  <c r="Z361" i="23" s="1"/>
  <c r="AU326" i="16"/>
  <c r="Z331" i="23" s="1"/>
  <c r="AU176" i="16"/>
  <c r="Z181" i="23" s="1"/>
  <c r="AU314" i="16"/>
  <c r="Z319" i="23" s="1"/>
  <c r="AU182" i="16"/>
  <c r="Z187" i="23" s="1"/>
  <c r="AU211" i="16"/>
  <c r="Z216" i="23" s="1"/>
  <c r="AU313" i="16"/>
  <c r="Z318" i="23" s="1"/>
  <c r="AU9" i="16"/>
  <c r="Z14" i="23" s="1"/>
  <c r="AF196" i="16"/>
  <c r="AF333" i="16"/>
  <c r="H201" i="23"/>
  <c r="AF213" i="16"/>
  <c r="H218" i="23"/>
  <c r="H162" i="23"/>
  <c r="AF191" i="16"/>
  <c r="N10" i="16"/>
  <c r="AG10" i="16" s="1"/>
  <c r="O398" i="14"/>
  <c r="M98" i="16" s="1"/>
  <c r="AF98" i="16" s="1"/>
  <c r="O373" i="14"/>
  <c r="M28" i="16" s="1"/>
  <c r="AF28" i="16" s="1"/>
  <c r="H41" i="23"/>
  <c r="AF232" i="16"/>
  <c r="H284" i="23"/>
  <c r="P151" i="14"/>
  <c r="N177" i="16" s="1"/>
  <c r="AG177" i="16" s="1"/>
  <c r="H237" i="23"/>
  <c r="AF20" i="16"/>
  <c r="H25" i="23"/>
  <c r="AF13" i="16"/>
  <c r="O354" i="14"/>
  <c r="M163" i="16" s="1"/>
  <c r="AF163" i="16" s="1"/>
  <c r="H330" i="23"/>
  <c r="H319" i="23"/>
  <c r="M45" i="16"/>
  <c r="AF45" i="16" s="1"/>
  <c r="AF252" i="16"/>
  <c r="M41" i="16"/>
  <c r="AF41" i="16" s="1"/>
  <c r="P45" i="14"/>
  <c r="P371" i="14" s="1"/>
  <c r="N15" i="16" s="1"/>
  <c r="AG15" i="16" s="1"/>
  <c r="H175" i="23"/>
  <c r="H338" i="23"/>
  <c r="AF273" i="16"/>
  <c r="H243" i="23"/>
  <c r="H374" i="23"/>
  <c r="P81" i="14"/>
  <c r="P97" i="14"/>
  <c r="N111" i="16" s="1"/>
  <c r="AG111" i="16" s="1"/>
  <c r="H32" i="23"/>
  <c r="H257" i="23"/>
  <c r="AF337" i="16"/>
  <c r="H288" i="23"/>
  <c r="H18" i="23"/>
  <c r="H278" i="23"/>
  <c r="AF325" i="16"/>
  <c r="O382" i="14"/>
  <c r="M142" i="16" s="1"/>
  <c r="AF142" i="16" s="1"/>
  <c r="AF157" i="16"/>
  <c r="M186" i="16"/>
  <c r="AF186" i="16" s="1"/>
  <c r="H342" i="23"/>
  <c r="AF19" i="16"/>
  <c r="H390" i="23"/>
  <c r="H197" i="23"/>
  <c r="AF179" i="16"/>
  <c r="H101" i="23"/>
  <c r="H185" i="23"/>
  <c r="AF125" i="16"/>
  <c r="H61" i="23"/>
  <c r="O364" i="14"/>
  <c r="M288" i="16" s="1"/>
  <c r="AF288" i="16" s="1"/>
  <c r="AF89" i="16"/>
  <c r="H130" i="23"/>
  <c r="H22" i="23"/>
  <c r="H113" i="23"/>
  <c r="H65" i="23"/>
  <c r="AF215" i="16"/>
  <c r="H33" i="23"/>
  <c r="AF99" i="16"/>
  <c r="H220" i="23"/>
  <c r="H184" i="23"/>
  <c r="M256" i="16"/>
  <c r="AF256" i="16" s="1"/>
  <c r="M253" i="16"/>
  <c r="AF253" i="16" s="1"/>
  <c r="H104" i="23"/>
  <c r="M278" i="16"/>
  <c r="AF278" i="16" s="1"/>
  <c r="AF56" i="16"/>
  <c r="AF338" i="16"/>
  <c r="H131" i="23"/>
  <c r="H94" i="23"/>
  <c r="AF292" i="16"/>
  <c r="AF279" i="16"/>
  <c r="AF96" i="16"/>
  <c r="AF17" i="16"/>
  <c r="AF108" i="16"/>
  <c r="AF61" i="16"/>
  <c r="AF60" i="16"/>
  <c r="AF180" i="16"/>
  <c r="AF36" i="16"/>
  <c r="H343" i="23"/>
  <c r="H56" i="23"/>
  <c r="AF95" i="16"/>
  <c r="H75" i="23"/>
  <c r="H66" i="23"/>
  <c r="FG286" i="23"/>
  <c r="FG86" i="23"/>
  <c r="FG368" i="23"/>
  <c r="FG159" i="23"/>
  <c r="FG382" i="23"/>
  <c r="FG282" i="23"/>
  <c r="FG124" i="23"/>
  <c r="FG340" i="23"/>
  <c r="FG322" i="23"/>
  <c r="FG371" i="23"/>
  <c r="FG306" i="23"/>
  <c r="FG274" i="23"/>
  <c r="FG194" i="23"/>
  <c r="FG61" i="23"/>
  <c r="FG125" i="23"/>
  <c r="FG388" i="23"/>
  <c r="FG176" i="23"/>
  <c r="FG42" i="23"/>
  <c r="FG309" i="23"/>
  <c r="FG162" i="23"/>
  <c r="FG332" i="23"/>
  <c r="FG205" i="23"/>
  <c r="FG60" i="23"/>
  <c r="FG300" i="23"/>
  <c r="FG100" i="23"/>
  <c r="FG27" i="23"/>
  <c r="FG378" i="23"/>
  <c r="FG353" i="23"/>
  <c r="FG244" i="23"/>
  <c r="FG170" i="23"/>
  <c r="FG113" i="23"/>
  <c r="FG29" i="23"/>
  <c r="FG98" i="23"/>
  <c r="FG233" i="23"/>
  <c r="FG262" i="23"/>
  <c r="FG44" i="23"/>
  <c r="FG339" i="23"/>
  <c r="FG131" i="23"/>
  <c r="FG318" i="23"/>
  <c r="FG352" i="23"/>
  <c r="FG206" i="23"/>
  <c r="FG305" i="23"/>
  <c r="FG54" i="23"/>
  <c r="FG204" i="23"/>
  <c r="FG21" i="23"/>
  <c r="FG39" i="23"/>
  <c r="FG351" i="23"/>
  <c r="FG92" i="23"/>
  <c r="FG58" i="23"/>
  <c r="FG277" i="23"/>
  <c r="FG111" i="23"/>
  <c r="FG182" i="23"/>
  <c r="FG265" i="23"/>
  <c r="FG157" i="23"/>
  <c r="FG297" i="23"/>
  <c r="FG242" i="23"/>
  <c r="FG119" i="23"/>
  <c r="FG40" i="23"/>
  <c r="FG63" i="23"/>
  <c r="FG122" i="23"/>
  <c r="FG203" i="23"/>
  <c r="FG184" i="23"/>
  <c r="FG138" i="23"/>
  <c r="FG120" i="23"/>
  <c r="FG319" i="23"/>
  <c r="FG180" i="23"/>
  <c r="FG372" i="23"/>
  <c r="FG238" i="23"/>
  <c r="FG261" i="23"/>
  <c r="FG224" i="23"/>
  <c r="FG248" i="23"/>
  <c r="FG145" i="23"/>
  <c r="FG174" i="23"/>
  <c r="FG171" i="23"/>
  <c r="FG253" i="23"/>
  <c r="FG220" i="23"/>
  <c r="FG201" i="23"/>
  <c r="FG57" i="23"/>
  <c r="FG345" i="23"/>
  <c r="FG97" i="23"/>
  <c r="AQ43" i="23"/>
  <c r="FG43" i="23"/>
  <c r="FG49" i="23"/>
  <c r="FG241" i="23"/>
  <c r="FG362" i="23"/>
  <c r="FG191" i="23"/>
  <c r="FG126" i="23"/>
  <c r="AT238" i="16"/>
  <c r="Y243" i="23" s="1"/>
  <c r="AP243" i="23" s="1"/>
  <c r="BZ243" i="23" s="1"/>
  <c r="AT11" i="16"/>
  <c r="Y16" i="23" s="1"/>
  <c r="AP16" i="23" s="1"/>
  <c r="FG16" i="23" s="1"/>
  <c r="AT28" i="16"/>
  <c r="Y33" i="23" s="1"/>
  <c r="AP33" i="23" s="1"/>
  <c r="BZ33" i="23" s="1"/>
  <c r="AT69" i="16"/>
  <c r="Y74" i="23" s="1"/>
  <c r="AP74" i="23" s="1"/>
  <c r="BZ74" i="23" s="1"/>
  <c r="CQ74" i="23" s="1"/>
  <c r="EP74" i="23" s="1"/>
  <c r="AT336" i="16"/>
  <c r="Y341" i="23" s="1"/>
  <c r="AP341" i="23" s="1"/>
  <c r="BZ341" i="23" s="1"/>
  <c r="CQ341" i="23" s="1"/>
  <c r="EP341" i="23" s="1"/>
  <c r="AT27" i="16"/>
  <c r="Y32" i="23" s="1"/>
  <c r="AP32" i="23" s="1"/>
  <c r="AT104" i="16"/>
  <c r="Y109" i="23" s="1"/>
  <c r="AP109" i="23" s="1"/>
  <c r="AT103" i="16"/>
  <c r="Y108" i="23" s="1"/>
  <c r="AP108" i="23" s="1"/>
  <c r="AT66" i="16"/>
  <c r="Y71" i="23" s="1"/>
  <c r="AP71" i="23" s="1"/>
  <c r="BZ71" i="23" s="1"/>
  <c r="AT342" i="16"/>
  <c r="Y347" i="23" s="1"/>
  <c r="AP347" i="23" s="1"/>
  <c r="BZ347" i="23" s="1"/>
  <c r="CQ347" i="23" s="1"/>
  <c r="EP347" i="23" s="1"/>
  <c r="AT391" i="16"/>
  <c r="Y396" i="23" s="1"/>
  <c r="AP396" i="23" s="1"/>
  <c r="BZ396" i="23" s="1"/>
  <c r="CQ396" i="23" s="1"/>
  <c r="EP396" i="23" s="1"/>
  <c r="AT287" i="16"/>
  <c r="Y292" i="23" s="1"/>
  <c r="AP292" i="23" s="1"/>
  <c r="BZ292" i="23" s="1"/>
  <c r="AT83" i="16"/>
  <c r="Y88" i="23" s="1"/>
  <c r="AP88" i="23" s="1"/>
  <c r="BZ88" i="23" s="1"/>
  <c r="CQ88" i="23" s="1"/>
  <c r="EP88" i="23" s="1"/>
  <c r="AT355" i="16"/>
  <c r="Y360" i="23" s="1"/>
  <c r="AP360" i="23" s="1"/>
  <c r="AT46" i="16"/>
  <c r="Y51" i="23" s="1"/>
  <c r="AP51" i="23" s="1"/>
  <c r="AT97" i="16"/>
  <c r="Y102" i="23" s="1"/>
  <c r="AP102" i="23" s="1"/>
  <c r="AT305" i="16"/>
  <c r="Y310" i="23" s="1"/>
  <c r="AP310" i="23" s="1"/>
  <c r="BZ310" i="23" s="1"/>
  <c r="CQ310" i="23" s="1"/>
  <c r="EP310" i="23" s="1"/>
  <c r="AT302" i="16"/>
  <c r="Y307" i="23" s="1"/>
  <c r="AP307" i="23" s="1"/>
  <c r="BZ307" i="23" s="1"/>
  <c r="AT247" i="16"/>
  <c r="Y252" i="23" s="1"/>
  <c r="AP252" i="23" s="1"/>
  <c r="BZ252" i="23" s="1"/>
  <c r="CQ252" i="23" s="1"/>
  <c r="EP252" i="23" s="1"/>
  <c r="AT197" i="16"/>
  <c r="Y202" i="23" s="1"/>
  <c r="AP202" i="23" s="1"/>
  <c r="BZ202" i="23" s="1"/>
  <c r="AT240" i="16"/>
  <c r="Y245" i="23" s="1"/>
  <c r="AP245" i="23" s="1"/>
  <c r="AT384" i="16"/>
  <c r="Y389" i="23" s="1"/>
  <c r="AP389" i="23" s="1"/>
  <c r="AT30" i="16"/>
  <c r="Y35" i="23" s="1"/>
  <c r="AP35" i="23" s="1"/>
  <c r="FG35" i="23" s="1"/>
  <c r="AT286" i="16"/>
  <c r="Y291" i="23" s="1"/>
  <c r="AP291" i="23" s="1"/>
  <c r="AT278" i="16"/>
  <c r="Y283" i="23" s="1"/>
  <c r="AP283" i="23" s="1"/>
  <c r="BZ283" i="23" s="1"/>
  <c r="CQ283" i="23" s="1"/>
  <c r="EP283" i="23" s="1"/>
  <c r="AT387" i="16"/>
  <c r="Y392" i="23" s="1"/>
  <c r="AP392" i="23" s="1"/>
  <c r="BZ392" i="23" s="1"/>
  <c r="CQ392" i="23" s="1"/>
  <c r="EP392" i="23" s="1"/>
  <c r="AT193" i="16"/>
  <c r="Y198" i="23" s="1"/>
  <c r="AP198" i="23" s="1"/>
  <c r="BZ198" i="23" s="1"/>
  <c r="AT311" i="16"/>
  <c r="Y316" i="23" s="1"/>
  <c r="AP316" i="23" s="1"/>
  <c r="BZ316" i="23" s="1"/>
  <c r="CQ316" i="23" s="1"/>
  <c r="EP316" i="23" s="1"/>
  <c r="AT112" i="16"/>
  <c r="Y117" i="23" s="1"/>
  <c r="AP117" i="23" s="1"/>
  <c r="BZ117" i="23" s="1"/>
  <c r="CQ117" i="23" s="1"/>
  <c r="EP117" i="23" s="1"/>
  <c r="AT333" i="16"/>
  <c r="Y338" i="23" s="1"/>
  <c r="AP338" i="23" s="1"/>
  <c r="AT183" i="16"/>
  <c r="Y188" i="23" s="1"/>
  <c r="AP188" i="23" s="1"/>
  <c r="AT265" i="16"/>
  <c r="Y270" i="23" s="1"/>
  <c r="AP270" i="23" s="1"/>
  <c r="AT139" i="16"/>
  <c r="Y144" i="23" s="1"/>
  <c r="AP144" i="23" s="1"/>
  <c r="BZ144" i="23" s="1"/>
  <c r="AT250" i="16"/>
  <c r="Y255" i="23" s="1"/>
  <c r="AP255" i="23" s="1"/>
  <c r="BZ255" i="23" s="1"/>
  <c r="CQ255" i="23" s="1"/>
  <c r="EP255" i="23" s="1"/>
  <c r="AT203" i="16"/>
  <c r="Y208" i="23" s="1"/>
  <c r="AP208" i="23" s="1"/>
  <c r="BZ208" i="23" s="1"/>
  <c r="CQ208" i="23" s="1"/>
  <c r="EP208" i="23" s="1"/>
  <c r="AT369" i="16"/>
  <c r="Y374" i="23" s="1"/>
  <c r="AP374" i="23" s="1"/>
  <c r="BZ374" i="23" s="1"/>
  <c r="AT308" i="16"/>
  <c r="Y313" i="23" s="1"/>
  <c r="AP313" i="23" s="1"/>
  <c r="AT60" i="16"/>
  <c r="Y65" i="23" s="1"/>
  <c r="AP65" i="23" s="1"/>
  <c r="AT182" i="16"/>
  <c r="Y187" i="23" s="1"/>
  <c r="AP187" i="23" s="1"/>
  <c r="BZ187" i="23" s="1"/>
  <c r="CQ187" i="23" s="1"/>
  <c r="EP187" i="23" s="1"/>
  <c r="AT330" i="16"/>
  <c r="Y335" i="23" s="1"/>
  <c r="AP335" i="23" s="1"/>
  <c r="AT208" i="16"/>
  <c r="Y213" i="23" s="1"/>
  <c r="AP213" i="23" s="1"/>
  <c r="BZ213" i="23" s="1"/>
  <c r="AT223" i="16"/>
  <c r="Y228" i="23" s="1"/>
  <c r="AP228" i="23" s="1"/>
  <c r="BZ228" i="23" s="1"/>
  <c r="AT75" i="16"/>
  <c r="Y80" i="23" s="1"/>
  <c r="AP80" i="23" s="1"/>
  <c r="BZ80" i="23" s="1"/>
  <c r="AT225" i="16"/>
  <c r="Y230" i="23" s="1"/>
  <c r="AP230" i="23" s="1"/>
  <c r="BZ230" i="23" s="1"/>
  <c r="AT178" i="16"/>
  <c r="Y183" i="23" s="1"/>
  <c r="AP183" i="23" s="1"/>
  <c r="AT190" i="16"/>
  <c r="Y195" i="23" s="1"/>
  <c r="AP195" i="23" s="1"/>
  <c r="AT47" i="16"/>
  <c r="Y52" i="23" s="1"/>
  <c r="AP52" i="23" s="1"/>
  <c r="AT109" i="16"/>
  <c r="Y114" i="23" s="1"/>
  <c r="AP114" i="23" s="1"/>
  <c r="AT271" i="16"/>
  <c r="Y276" i="23" s="1"/>
  <c r="AP276" i="23" s="1"/>
  <c r="BZ276" i="23" s="1"/>
  <c r="CQ276" i="23" s="1"/>
  <c r="EP276" i="23" s="1"/>
  <c r="AT343" i="16"/>
  <c r="Y348" i="23" s="1"/>
  <c r="AP348" i="23" s="1"/>
  <c r="BZ348" i="23" s="1"/>
  <c r="AT262" i="16"/>
  <c r="Y267" i="23" s="1"/>
  <c r="AP267" i="23" s="1"/>
  <c r="BZ267" i="23" s="1"/>
  <c r="CQ267" i="23" s="1"/>
  <c r="EP267" i="23" s="1"/>
  <c r="AT9" i="16"/>
  <c r="Y14" i="23" s="1"/>
  <c r="AT351" i="16"/>
  <c r="Y356" i="23" s="1"/>
  <c r="AP356" i="23" s="1"/>
  <c r="AT149" i="16"/>
  <c r="Y154" i="23" s="1"/>
  <c r="AP154" i="23" s="1"/>
  <c r="AT382" i="16"/>
  <c r="Y387" i="23" s="1"/>
  <c r="AP387" i="23" s="1"/>
  <c r="AT150" i="16"/>
  <c r="Y155" i="23" s="1"/>
  <c r="AP155" i="23" s="1"/>
  <c r="AT289" i="16"/>
  <c r="Y294" i="23" s="1"/>
  <c r="AP294" i="23" s="1"/>
  <c r="BZ294" i="23" s="1"/>
  <c r="CQ294" i="23" s="1"/>
  <c r="EP294" i="23" s="1"/>
  <c r="AT268" i="16"/>
  <c r="Y273" i="23" s="1"/>
  <c r="AP273" i="23" s="1"/>
  <c r="BZ273" i="23" s="1"/>
  <c r="AT192" i="16"/>
  <c r="Y197" i="23" s="1"/>
  <c r="AP197" i="23" s="1"/>
  <c r="BZ197" i="23" s="1"/>
  <c r="AT33" i="16"/>
  <c r="Y38" i="23" s="1"/>
  <c r="AP38" i="23" s="1"/>
  <c r="BZ38" i="23" s="1"/>
  <c r="AT135" i="16"/>
  <c r="Y140" i="23" s="1"/>
  <c r="AP140" i="23" s="1"/>
  <c r="AT86" i="16"/>
  <c r="Y91" i="23" s="1"/>
  <c r="AP91" i="23" s="1"/>
  <c r="AT122" i="16"/>
  <c r="Y127" i="23" s="1"/>
  <c r="AP127" i="23" s="1"/>
  <c r="AT345" i="16"/>
  <c r="Y350" i="23" s="1"/>
  <c r="AP350" i="23" s="1"/>
  <c r="AT372" i="16"/>
  <c r="Y377" i="23" s="1"/>
  <c r="AP377" i="23" s="1"/>
  <c r="BZ377" i="23" s="1"/>
  <c r="AT42" i="16"/>
  <c r="Y47" i="23" s="1"/>
  <c r="AP47" i="23" s="1"/>
  <c r="BZ47" i="23" s="1"/>
  <c r="AT264" i="16"/>
  <c r="Y269" i="23" s="1"/>
  <c r="AP269" i="23" s="1"/>
  <c r="BZ269" i="23" s="1"/>
  <c r="AT78" i="16"/>
  <c r="Y83" i="23" s="1"/>
  <c r="AP83" i="23" s="1"/>
  <c r="FG83" i="23" s="1"/>
  <c r="AT85" i="16"/>
  <c r="Y90" i="23" s="1"/>
  <c r="AP90" i="23" s="1"/>
  <c r="AT167" i="16"/>
  <c r="Y172" i="23" s="1"/>
  <c r="AP172" i="23" s="1"/>
  <c r="AT232" i="16"/>
  <c r="Y237" i="23" s="1"/>
  <c r="AP237" i="23" s="1"/>
  <c r="AT168" i="16"/>
  <c r="Y173" i="23" s="1"/>
  <c r="AP173" i="23" s="1"/>
  <c r="AT214" i="16"/>
  <c r="Y219" i="23" s="1"/>
  <c r="AP219" i="23" s="1"/>
  <c r="BZ219" i="23" s="1"/>
  <c r="AT283" i="16"/>
  <c r="Y288" i="23" s="1"/>
  <c r="AP288" i="23" s="1"/>
  <c r="BZ288" i="23" s="1"/>
  <c r="AT202" i="16"/>
  <c r="Y207" i="23" s="1"/>
  <c r="AP207" i="23" s="1"/>
  <c r="BZ207" i="23" s="1"/>
  <c r="CQ207" i="23" s="1"/>
  <c r="EP207" i="23" s="1"/>
  <c r="AT241" i="16"/>
  <c r="Y246" i="23" s="1"/>
  <c r="AP246" i="23" s="1"/>
  <c r="BZ246" i="23" s="1"/>
  <c r="CQ246" i="23" s="1"/>
  <c r="EP246" i="23" s="1"/>
  <c r="AT349" i="16"/>
  <c r="Y354" i="23" s="1"/>
  <c r="AP354" i="23" s="1"/>
  <c r="AT127" i="16"/>
  <c r="Y132" i="23" s="1"/>
  <c r="AP132" i="23" s="1"/>
  <c r="AT15" i="16"/>
  <c r="Y20" i="23" s="1"/>
  <c r="AP20" i="23" s="1"/>
  <c r="FG20" i="23" s="1"/>
  <c r="AT246" i="16"/>
  <c r="Y251" i="23" s="1"/>
  <c r="AP251" i="23" s="1"/>
  <c r="AT96" i="16"/>
  <c r="Y101" i="23" s="1"/>
  <c r="AP101" i="23" s="1"/>
  <c r="BZ101" i="23" s="1"/>
  <c r="AT187" i="16"/>
  <c r="Y192" i="23" s="1"/>
  <c r="AP192" i="23" s="1"/>
  <c r="BZ192" i="23" s="1"/>
  <c r="AT17" i="16"/>
  <c r="Y22" i="23" s="1"/>
  <c r="AP22" i="23" s="1"/>
  <c r="FG22" i="23" s="1"/>
  <c r="AT90" i="16"/>
  <c r="Y95" i="23" s="1"/>
  <c r="AP95" i="23" s="1"/>
  <c r="BZ95" i="23" s="1"/>
  <c r="AT358" i="16"/>
  <c r="Y363" i="23" s="1"/>
  <c r="AP363" i="23" s="1"/>
  <c r="AT218" i="16"/>
  <c r="Y223" i="23" s="1"/>
  <c r="AP223" i="23" s="1"/>
  <c r="AT164" i="16"/>
  <c r="Y169" i="23" s="1"/>
  <c r="AP169" i="23" s="1"/>
  <c r="AT376" i="16"/>
  <c r="Y381" i="23" s="1"/>
  <c r="AP381" i="23" s="1"/>
  <c r="AT63" i="16"/>
  <c r="Y68" i="23" s="1"/>
  <c r="AP68" i="23" s="1"/>
  <c r="BZ68" i="23" s="1"/>
  <c r="AT36" i="16"/>
  <c r="Y41" i="23" s="1"/>
  <c r="AP41" i="23" s="1"/>
  <c r="BZ41" i="23" s="1"/>
  <c r="AT76" i="16"/>
  <c r="Y81" i="23" s="1"/>
  <c r="AP81" i="23" s="1"/>
  <c r="BZ81" i="23" s="1"/>
  <c r="AT328" i="16"/>
  <c r="Y333" i="23" s="1"/>
  <c r="AP333" i="23" s="1"/>
  <c r="BZ333" i="23" s="1"/>
  <c r="CQ333" i="23" s="1"/>
  <c r="EP333" i="23" s="1"/>
  <c r="AT316" i="16"/>
  <c r="Y321" i="23" s="1"/>
  <c r="AP321" i="23" s="1"/>
  <c r="AT319" i="16"/>
  <c r="Y324" i="23" s="1"/>
  <c r="AP324" i="23" s="1"/>
  <c r="AT374" i="16"/>
  <c r="Y379" i="23" s="1"/>
  <c r="AP379" i="23" s="1"/>
  <c r="BZ379" i="23" s="1"/>
  <c r="AT259" i="16"/>
  <c r="Y264" i="23" s="1"/>
  <c r="AP264" i="23" s="1"/>
  <c r="AT224" i="16"/>
  <c r="Y229" i="23" s="1"/>
  <c r="AP229" i="23" s="1"/>
  <c r="BZ229" i="23" s="1"/>
  <c r="AT19" i="16"/>
  <c r="Y24" i="23" s="1"/>
  <c r="AP24" i="23" s="1"/>
  <c r="BZ24" i="23" s="1"/>
  <c r="AT14" i="16"/>
  <c r="Y19" i="23" s="1"/>
  <c r="AP19" i="23" s="1"/>
  <c r="BZ19" i="23" s="1"/>
  <c r="AT100" i="16"/>
  <c r="Y105" i="23" s="1"/>
  <c r="AP105" i="23" s="1"/>
  <c r="BZ105" i="23" s="1"/>
  <c r="AT365" i="16"/>
  <c r="Y370" i="23" s="1"/>
  <c r="AP370" i="23" s="1"/>
  <c r="AT331" i="16"/>
  <c r="Y336" i="23" s="1"/>
  <c r="AP336" i="23" s="1"/>
  <c r="AT26" i="16"/>
  <c r="Y31" i="23" s="1"/>
  <c r="AP31" i="23" s="1"/>
  <c r="AT137" i="16"/>
  <c r="Y142" i="23" s="1"/>
  <c r="AP142" i="23" s="1"/>
  <c r="AT356" i="16"/>
  <c r="Y361" i="23" s="1"/>
  <c r="AP361" i="23" s="1"/>
  <c r="BZ361" i="23" s="1"/>
  <c r="CQ361" i="23" s="1"/>
  <c r="EP361" i="23" s="1"/>
  <c r="AT91" i="16"/>
  <c r="Y96" i="23" s="1"/>
  <c r="AP96" i="23" s="1"/>
  <c r="BZ96" i="23" s="1"/>
  <c r="CQ96" i="23" s="1"/>
  <c r="EP96" i="23" s="1"/>
  <c r="AT309" i="16"/>
  <c r="Y314" i="23" s="1"/>
  <c r="AP314" i="23" s="1"/>
  <c r="BZ314" i="23" s="1"/>
  <c r="CQ314" i="23" s="1"/>
  <c r="EP314" i="23" s="1"/>
  <c r="AT288" i="16"/>
  <c r="Y293" i="23" s="1"/>
  <c r="AP293" i="23" s="1"/>
  <c r="BZ293" i="23" s="1"/>
  <c r="AT101" i="16"/>
  <c r="Y106" i="23" s="1"/>
  <c r="AP106" i="23" s="1"/>
  <c r="AT385" i="16"/>
  <c r="Y390" i="23" s="1"/>
  <c r="AP390" i="23" s="1"/>
  <c r="AT116" i="16"/>
  <c r="Y121" i="23" s="1"/>
  <c r="AP121" i="23" s="1"/>
  <c r="BZ121" i="23" s="1"/>
  <c r="AT51" i="16"/>
  <c r="Y56" i="23" s="1"/>
  <c r="AP56" i="23" s="1"/>
  <c r="AT235" i="16"/>
  <c r="Y240" i="23" s="1"/>
  <c r="AP240" i="23" s="1"/>
  <c r="BZ240" i="23" s="1"/>
  <c r="AT375" i="16"/>
  <c r="Y380" i="23" s="1"/>
  <c r="AP380" i="23" s="1"/>
  <c r="BZ380" i="23" s="1"/>
  <c r="CQ380" i="23" s="1"/>
  <c r="EP380" i="23" s="1"/>
  <c r="AT98" i="16"/>
  <c r="Y103" i="23" s="1"/>
  <c r="AP103" i="23" s="1"/>
  <c r="BZ103" i="23" s="1"/>
  <c r="AT194" i="16"/>
  <c r="Y199" i="23" s="1"/>
  <c r="AP199" i="23" s="1"/>
  <c r="BZ199" i="23" s="1"/>
  <c r="CQ199" i="23" s="1"/>
  <c r="EP199" i="23" s="1"/>
  <c r="AT368" i="16"/>
  <c r="Y373" i="23" s="1"/>
  <c r="AP373" i="23" s="1"/>
  <c r="AT325" i="16"/>
  <c r="Y330" i="23" s="1"/>
  <c r="AP330" i="23" s="1"/>
  <c r="AT172" i="16"/>
  <c r="Y177" i="23" s="1"/>
  <c r="AP177" i="23" s="1"/>
  <c r="BZ177" i="23" s="1"/>
  <c r="AT350" i="16"/>
  <c r="Y355" i="23" s="1"/>
  <c r="AP355" i="23" s="1"/>
  <c r="AT141" i="16"/>
  <c r="Y146" i="23" s="1"/>
  <c r="Y410" i="23" s="1"/>
  <c r="AT263" i="16"/>
  <c r="Y268" i="23" s="1"/>
  <c r="AP268" i="23" s="1"/>
  <c r="BZ268" i="23" s="1"/>
  <c r="CQ268" i="23" s="1"/>
  <c r="EP268" i="23" s="1"/>
  <c r="AT82" i="16"/>
  <c r="Y87" i="23" s="1"/>
  <c r="AP87" i="23" s="1"/>
  <c r="FG87" i="23" s="1"/>
  <c r="AT105" i="16"/>
  <c r="Y110" i="23" s="1"/>
  <c r="AP110" i="23" s="1"/>
  <c r="BZ110" i="23" s="1"/>
  <c r="AT23" i="16"/>
  <c r="Y28" i="23" s="1"/>
  <c r="AP28" i="23" s="1"/>
  <c r="AT163" i="16"/>
  <c r="Y168" i="23" s="1"/>
  <c r="AP168" i="23" s="1"/>
  <c r="AT184" i="16"/>
  <c r="Y189" i="23" s="1"/>
  <c r="AP189" i="23" s="1"/>
  <c r="BZ189" i="23" s="1"/>
  <c r="CQ189" i="23" s="1"/>
  <c r="EP189" i="23" s="1"/>
  <c r="AT353" i="16"/>
  <c r="Y358" i="23" s="1"/>
  <c r="AP358" i="23" s="1"/>
  <c r="AT213" i="16"/>
  <c r="Y218" i="23" s="1"/>
  <c r="AP218" i="23" s="1"/>
  <c r="BZ218" i="23" s="1"/>
  <c r="AT73" i="16"/>
  <c r="Y78" i="23" s="1"/>
  <c r="AP78" i="23" s="1"/>
  <c r="BZ78" i="23" s="1"/>
  <c r="CQ78" i="23" s="1"/>
  <c r="EP78" i="23" s="1"/>
  <c r="AT110" i="16"/>
  <c r="Y115" i="23" s="1"/>
  <c r="AP115" i="23" s="1"/>
  <c r="BZ115" i="23" s="1"/>
  <c r="CQ115" i="23" s="1"/>
  <c r="EP115" i="23" s="1"/>
  <c r="AT89" i="16"/>
  <c r="Y94" i="23" s="1"/>
  <c r="AP94" i="23" s="1"/>
  <c r="BZ94" i="23" s="1"/>
  <c r="AT68" i="16"/>
  <c r="Y73" i="23" s="1"/>
  <c r="AP73" i="23" s="1"/>
  <c r="AT296" i="16"/>
  <c r="Y301" i="23" s="1"/>
  <c r="AP301" i="23" s="1"/>
  <c r="AT216" i="16"/>
  <c r="Y221" i="23" s="1"/>
  <c r="AP221" i="23" s="1"/>
  <c r="AT170" i="16"/>
  <c r="Y175" i="23" s="1"/>
  <c r="AP175" i="23" s="1"/>
  <c r="AT310" i="16"/>
  <c r="Y315" i="23" s="1"/>
  <c r="AP315" i="23" s="1"/>
  <c r="BZ315" i="23" s="1"/>
  <c r="CQ315" i="23" s="1"/>
  <c r="EP315" i="23" s="1"/>
  <c r="H124" i="23"/>
  <c r="AF187" i="16"/>
  <c r="AF296" i="16"/>
  <c r="O357" i="14"/>
  <c r="M192" i="16" s="1"/>
  <c r="AF192" i="16" s="1"/>
  <c r="H183" i="23"/>
  <c r="O377" i="14"/>
  <c r="M78" i="16" s="1"/>
  <c r="AF78" i="16" s="1"/>
  <c r="H166" i="23"/>
  <c r="H302" i="23"/>
  <c r="H213" i="23"/>
  <c r="O396" i="14"/>
  <c r="M369" i="16" s="1"/>
  <c r="AF369" i="16" s="1"/>
  <c r="AF350" i="16"/>
  <c r="H38" i="23"/>
  <c r="AF66" i="16"/>
  <c r="P142" i="14"/>
  <c r="N167" i="16" s="1"/>
  <c r="AG167" i="16" s="1"/>
  <c r="O388" i="14"/>
  <c r="M193" i="16" s="1"/>
  <c r="AF193" i="16" s="1"/>
  <c r="AF123" i="16"/>
  <c r="H192" i="23"/>
  <c r="H301" i="23"/>
  <c r="AF308" i="16"/>
  <c r="P205" i="14"/>
  <c r="N245" i="16" s="1"/>
  <c r="AG245" i="16" s="1"/>
  <c r="O345" i="14"/>
  <c r="M88" i="16" s="1"/>
  <c r="I93" i="23" s="1"/>
  <c r="O372" i="14"/>
  <c r="M27" i="16" s="1"/>
  <c r="AF27" i="16" s="1"/>
  <c r="AF348" i="16"/>
  <c r="M64" i="16"/>
  <c r="AF64" i="16" s="1"/>
  <c r="H290" i="23"/>
  <c r="AF63" i="16"/>
  <c r="H71" i="23"/>
  <c r="O370" i="14"/>
  <c r="M141" i="16" s="1"/>
  <c r="AF141" i="16" s="1"/>
  <c r="H355" i="23"/>
  <c r="P90" i="14"/>
  <c r="Q90" i="14" s="1"/>
  <c r="H156" i="23"/>
  <c r="H313" i="23"/>
  <c r="H68" i="23"/>
  <c r="AF302" i="16"/>
  <c r="AF151" i="16"/>
  <c r="H198" i="23"/>
  <c r="AF55" i="16"/>
  <c r="AF85" i="16"/>
  <c r="AF178" i="16"/>
  <c r="AF208" i="16"/>
  <c r="H353" i="23"/>
  <c r="H307" i="23"/>
  <c r="AT242" i="16"/>
  <c r="Y247" i="23" s="1"/>
  <c r="AP247" i="23" s="1"/>
  <c r="AT161" i="16"/>
  <c r="Y166" i="23" s="1"/>
  <c r="AP166" i="23" s="1"/>
  <c r="AT88" i="16"/>
  <c r="Y93" i="23" s="1"/>
  <c r="AP93" i="23" s="1"/>
  <c r="AT370" i="16"/>
  <c r="Y375" i="23" s="1"/>
  <c r="AP375" i="23" s="1"/>
  <c r="AT284" i="16"/>
  <c r="Y289" i="23" s="1"/>
  <c r="AP289" i="23" s="1"/>
  <c r="AT282" i="16"/>
  <c r="Y287" i="23" s="1"/>
  <c r="AP287" i="23" s="1"/>
  <c r="AT84" i="16"/>
  <c r="Y89" i="23" s="1"/>
  <c r="AP89" i="23" s="1"/>
  <c r="AT45" i="16"/>
  <c r="Y50" i="23" s="1"/>
  <c r="AP50" i="23" s="1"/>
  <c r="AT258" i="16"/>
  <c r="Y263" i="23" s="1"/>
  <c r="AP263" i="23" s="1"/>
  <c r="AT148" i="16"/>
  <c r="Y153" i="23" s="1"/>
  <c r="AP153" i="23" s="1"/>
  <c r="AT32" i="16"/>
  <c r="Y37" i="23" s="1"/>
  <c r="AP37" i="23" s="1"/>
  <c r="AT226" i="16"/>
  <c r="Y231" i="23" s="1"/>
  <c r="AP231" i="23" s="1"/>
  <c r="AT294" i="16"/>
  <c r="Y299" i="23" s="1"/>
  <c r="AP299" i="23" s="1"/>
  <c r="AT303" i="16"/>
  <c r="Y308" i="23" s="1"/>
  <c r="AP308" i="23" s="1"/>
  <c r="AT279" i="16"/>
  <c r="Y284" i="23" s="1"/>
  <c r="AP284" i="23" s="1"/>
  <c r="AT57" i="16"/>
  <c r="Y62" i="23" s="1"/>
  <c r="AP62" i="23" s="1"/>
  <c r="AT222" i="16"/>
  <c r="Y227" i="23" s="1"/>
  <c r="AP227" i="23" s="1"/>
  <c r="AT307" i="16"/>
  <c r="Y312" i="23" s="1"/>
  <c r="AP312" i="23" s="1"/>
  <c r="AT326" i="16"/>
  <c r="Y331" i="23" s="1"/>
  <c r="AP331" i="23" s="1"/>
  <c r="AT344" i="16"/>
  <c r="Y349" i="23" s="1"/>
  <c r="AP349" i="23" s="1"/>
  <c r="AT251" i="16"/>
  <c r="Y256" i="23" s="1"/>
  <c r="AP256" i="23" s="1"/>
  <c r="AT138" i="16"/>
  <c r="Y143" i="23" s="1"/>
  <c r="AP143" i="23" s="1"/>
  <c r="AT332" i="16"/>
  <c r="Y337" i="23" s="1"/>
  <c r="AP337" i="23" s="1"/>
  <c r="AT209" i="16"/>
  <c r="Y214" i="23" s="1"/>
  <c r="AP214" i="23" s="1"/>
  <c r="AT29" i="16"/>
  <c r="Y34" i="23" s="1"/>
  <c r="AP34" i="23" s="1"/>
  <c r="AT312" i="16"/>
  <c r="Y317" i="23" s="1"/>
  <c r="AP317" i="23" s="1"/>
  <c r="AT322" i="16"/>
  <c r="Y327" i="23" s="1"/>
  <c r="AP327" i="23" s="1"/>
  <c r="AT134" i="16"/>
  <c r="Y139" i="23" s="1"/>
  <c r="AP139" i="23" s="1"/>
  <c r="AT173" i="16"/>
  <c r="Y178" i="23" s="1"/>
  <c r="AP178" i="23" s="1"/>
  <c r="AT380" i="16"/>
  <c r="Y385" i="23" s="1"/>
  <c r="AP385" i="23" s="1"/>
  <c r="AT113" i="16"/>
  <c r="Y118" i="23" s="1"/>
  <c r="AP118" i="23" s="1"/>
  <c r="AT191" i="16"/>
  <c r="Y196" i="23" s="1"/>
  <c r="AP196" i="23" s="1"/>
  <c r="AT261" i="16"/>
  <c r="Y266" i="23" s="1"/>
  <c r="AP266" i="23" s="1"/>
  <c r="AT99" i="16"/>
  <c r="Y104" i="23" s="1"/>
  <c r="AP104" i="23" s="1"/>
  <c r="AT48" i="16"/>
  <c r="Y53" i="23" s="1"/>
  <c r="AP53" i="23" s="1"/>
  <c r="AT270" i="16"/>
  <c r="Y275" i="23" s="1"/>
  <c r="AP275" i="23" s="1"/>
  <c r="AT130" i="16"/>
  <c r="Y135" i="23" s="1"/>
  <c r="AP135" i="23" s="1"/>
  <c r="AT71" i="16"/>
  <c r="Y76" i="23" s="1"/>
  <c r="AP76" i="23" s="1"/>
  <c r="AT273" i="16"/>
  <c r="Y278" i="23" s="1"/>
  <c r="AP278" i="23" s="1"/>
  <c r="AT207" i="16"/>
  <c r="Y212" i="23" s="1"/>
  <c r="AP212" i="23" s="1"/>
  <c r="AT297" i="16"/>
  <c r="Y302" i="23" s="1"/>
  <c r="AP302" i="23" s="1"/>
  <c r="AT323" i="16"/>
  <c r="Y328" i="23" s="1"/>
  <c r="AP328" i="23" s="1"/>
  <c r="AT153" i="16"/>
  <c r="Y158" i="23" s="1"/>
  <c r="AP158" i="23" s="1"/>
  <c r="AT360" i="16"/>
  <c r="Y365" i="23" s="1"/>
  <c r="AP365" i="23" s="1"/>
  <c r="AT227" i="16"/>
  <c r="Y232" i="23" s="1"/>
  <c r="AP232" i="23" s="1"/>
  <c r="AT64" i="16"/>
  <c r="Y69" i="23" s="1"/>
  <c r="AP69" i="23" s="1"/>
  <c r="AT244" i="16"/>
  <c r="Y249" i="23" s="1"/>
  <c r="AP249" i="23" s="1"/>
  <c r="AT298" i="16"/>
  <c r="Y303" i="23" s="1"/>
  <c r="AP303" i="23" s="1"/>
  <c r="AT129" i="16"/>
  <c r="Y134" i="23" s="1"/>
  <c r="AP134" i="23" s="1"/>
  <c r="AT299" i="16"/>
  <c r="Y304" i="23" s="1"/>
  <c r="AP304" i="23" s="1"/>
  <c r="AT245" i="16"/>
  <c r="Y250" i="23" s="1"/>
  <c r="AP250" i="23" s="1"/>
  <c r="AT388" i="16"/>
  <c r="Y393" i="23" s="1"/>
  <c r="AP393" i="23" s="1"/>
  <c r="AT111" i="16"/>
  <c r="Y116" i="23" s="1"/>
  <c r="AP116" i="23" s="1"/>
  <c r="BZ116" i="23" s="1"/>
  <c r="CQ116" i="23" s="1"/>
  <c r="EP116" i="23" s="1"/>
  <c r="AT159" i="16"/>
  <c r="Y164" i="23" s="1"/>
  <c r="AP164" i="23" s="1"/>
  <c r="AT217" i="16"/>
  <c r="Y222" i="23" s="1"/>
  <c r="AP222" i="23" s="1"/>
  <c r="AT185" i="16"/>
  <c r="Y190" i="23" s="1"/>
  <c r="AP190" i="23" s="1"/>
  <c r="AT378" i="16"/>
  <c r="Y383" i="23" s="1"/>
  <c r="AP383" i="23" s="1"/>
  <c r="AT280" i="16"/>
  <c r="Y285" i="23" s="1"/>
  <c r="AP285" i="23" s="1"/>
  <c r="AT229" i="16"/>
  <c r="Y234" i="23" s="1"/>
  <c r="AP234" i="23" s="1"/>
  <c r="AT147" i="16"/>
  <c r="Y152" i="23" s="1"/>
  <c r="AP152" i="23" s="1"/>
  <c r="AT267" i="16"/>
  <c r="Y272" i="23" s="1"/>
  <c r="AP272" i="23" s="1"/>
  <c r="AT379" i="16"/>
  <c r="Y384" i="23" s="1"/>
  <c r="AP384" i="23" s="1"/>
  <c r="AT381" i="16"/>
  <c r="Y386" i="23" s="1"/>
  <c r="AP386" i="23" s="1"/>
  <c r="AT50" i="16"/>
  <c r="Y55" i="23" s="1"/>
  <c r="AP55" i="23" s="1"/>
  <c r="AT290" i="16"/>
  <c r="Y295" i="23" s="1"/>
  <c r="AP295" i="23" s="1"/>
  <c r="AT158" i="16"/>
  <c r="Y163" i="23" s="1"/>
  <c r="AP163" i="23" s="1"/>
  <c r="AT43" i="16"/>
  <c r="Y48" i="23" s="1"/>
  <c r="AP48" i="23" s="1"/>
  <c r="AT160" i="16"/>
  <c r="Y165" i="23" s="1"/>
  <c r="AP165" i="23" s="1"/>
  <c r="AT124" i="16"/>
  <c r="Y129" i="23" s="1"/>
  <c r="AP129" i="23" s="1"/>
  <c r="AT40" i="16"/>
  <c r="Y45" i="23" s="1"/>
  <c r="AP45" i="23" s="1"/>
  <c r="AT61" i="16"/>
  <c r="Y66" i="23" s="1"/>
  <c r="AP66" i="23" s="1"/>
  <c r="AT338" i="16"/>
  <c r="Y343" i="23" s="1"/>
  <c r="AP343" i="23" s="1"/>
  <c r="AT13" i="16"/>
  <c r="Y18" i="23" s="1"/>
  <c r="AP18" i="23" s="1"/>
  <c r="AT321" i="16"/>
  <c r="Y326" i="23" s="1"/>
  <c r="AP326" i="23" s="1"/>
  <c r="AT339" i="16"/>
  <c r="Y344" i="23" s="1"/>
  <c r="AP344" i="23" s="1"/>
  <c r="AT181" i="16"/>
  <c r="Y186" i="23" s="1"/>
  <c r="AP186" i="23" s="1"/>
  <c r="AT174" i="16"/>
  <c r="Y179" i="23" s="1"/>
  <c r="AP179" i="23" s="1"/>
  <c r="AT252" i="16"/>
  <c r="Y257" i="23" s="1"/>
  <c r="AP257" i="23" s="1"/>
  <c r="AT195" i="16"/>
  <c r="Y200" i="23" s="1"/>
  <c r="AP200" i="23" s="1"/>
  <c r="AT341" i="16"/>
  <c r="Y346" i="23" s="1"/>
  <c r="AP346" i="23" s="1"/>
  <c r="AT65" i="16"/>
  <c r="Y70" i="23" s="1"/>
  <c r="AP70" i="23" s="1"/>
  <c r="AT210" i="16"/>
  <c r="Y215" i="23" s="1"/>
  <c r="AP215" i="23" s="1"/>
  <c r="AT315" i="16"/>
  <c r="Y320" i="23" s="1"/>
  <c r="AP320" i="23" s="1"/>
  <c r="AT234" i="16"/>
  <c r="Y239" i="23" s="1"/>
  <c r="AP239" i="23" s="1"/>
  <c r="AT362" i="16"/>
  <c r="Y367" i="23" s="1"/>
  <c r="AP367" i="23" s="1"/>
  <c r="AT285" i="16"/>
  <c r="Y290" i="23" s="1"/>
  <c r="AP290" i="23" s="1"/>
  <c r="AT74" i="16"/>
  <c r="Y79" i="23" s="1"/>
  <c r="AP79" i="23" s="1"/>
  <c r="AT151" i="16"/>
  <c r="Y156" i="23" s="1"/>
  <c r="AP156" i="23" s="1"/>
  <c r="AT131" i="16"/>
  <c r="Y136" i="23" s="1"/>
  <c r="AP136" i="23" s="1"/>
  <c r="AT274" i="16"/>
  <c r="Y279" i="23" s="1"/>
  <c r="AP279" i="23" s="1"/>
  <c r="AT18" i="16"/>
  <c r="Y23" i="23" s="1"/>
  <c r="AP23" i="23" s="1"/>
  <c r="AT291" i="16"/>
  <c r="Y296" i="23" s="1"/>
  <c r="AP296" i="23" s="1"/>
  <c r="AT320" i="16"/>
  <c r="Y325" i="23" s="1"/>
  <c r="AP325" i="23" s="1"/>
  <c r="AT354" i="16"/>
  <c r="Y359" i="23" s="1"/>
  <c r="AP359" i="23" s="1"/>
  <c r="AT206" i="16"/>
  <c r="Y211" i="23" s="1"/>
  <c r="AP211" i="23" s="1"/>
  <c r="AT324" i="16"/>
  <c r="Y329" i="23" s="1"/>
  <c r="AP329" i="23" s="1"/>
  <c r="AT352" i="16"/>
  <c r="Y357" i="23" s="1"/>
  <c r="AP357" i="23" s="1"/>
  <c r="AT249" i="16"/>
  <c r="Y254" i="23" s="1"/>
  <c r="AP254" i="23" s="1"/>
  <c r="AT230" i="16"/>
  <c r="Y235" i="23" s="1"/>
  <c r="AP235" i="23" s="1"/>
  <c r="AT205" i="16"/>
  <c r="Y210" i="23" s="1"/>
  <c r="AP210" i="23" s="1"/>
  <c r="AT77" i="16"/>
  <c r="Y82" i="23" s="1"/>
  <c r="AP82" i="23" s="1"/>
  <c r="AT254" i="16"/>
  <c r="Y259" i="23" s="1"/>
  <c r="AP259" i="23" s="1"/>
  <c r="AT80" i="16"/>
  <c r="Y85" i="23" s="1"/>
  <c r="AP85" i="23" s="1"/>
  <c r="AT94" i="16"/>
  <c r="Y99" i="23" s="1"/>
  <c r="AP99" i="23" s="1"/>
  <c r="AT253" i="16"/>
  <c r="Y258" i="23" s="1"/>
  <c r="AP258" i="23" s="1"/>
  <c r="AT145" i="16"/>
  <c r="Y150" i="23" s="1"/>
  <c r="AP150" i="23" s="1"/>
  <c r="AT125" i="16"/>
  <c r="Y130" i="23" s="1"/>
  <c r="AP130" i="23" s="1"/>
  <c r="AT276" i="16"/>
  <c r="Y281" i="23" s="1"/>
  <c r="AP281" i="23" s="1"/>
  <c r="AT212" i="16"/>
  <c r="Y217" i="23" s="1"/>
  <c r="AP217" i="23" s="1"/>
  <c r="AT306" i="16"/>
  <c r="Y311" i="23" s="1"/>
  <c r="AP311" i="23" s="1"/>
  <c r="AT146" i="16"/>
  <c r="Y151" i="23" s="1"/>
  <c r="AP151" i="23" s="1"/>
  <c r="AT221" i="16"/>
  <c r="Y226" i="23" s="1"/>
  <c r="AP226" i="23" s="1"/>
  <c r="AT337" i="16"/>
  <c r="Y342" i="23" s="1"/>
  <c r="AP342" i="23" s="1"/>
  <c r="AT79" i="16"/>
  <c r="Y84" i="23" s="1"/>
  <c r="AP84" i="23" s="1"/>
  <c r="AT144" i="16"/>
  <c r="Y149" i="23" s="1"/>
  <c r="AP149" i="23" s="1"/>
  <c r="AT107" i="16"/>
  <c r="Y112" i="23" s="1"/>
  <c r="AP112" i="23" s="1"/>
  <c r="AT329" i="16"/>
  <c r="Y334" i="23" s="1"/>
  <c r="AP334" i="23" s="1"/>
  <c r="AT41" i="16"/>
  <c r="Y46" i="23" s="1"/>
  <c r="AP46" i="23" s="1"/>
  <c r="AT156" i="16"/>
  <c r="Y161" i="23" s="1"/>
  <c r="AP161" i="23" s="1"/>
  <c r="AT54" i="16"/>
  <c r="Y59" i="23" s="1"/>
  <c r="AP59" i="23" s="1"/>
  <c r="AT211" i="16"/>
  <c r="Y216" i="23" s="1"/>
  <c r="AP216" i="23" s="1"/>
  <c r="AT231" i="16"/>
  <c r="Y236" i="23" s="1"/>
  <c r="AP236" i="23" s="1"/>
  <c r="AT70" i="16"/>
  <c r="Y75" i="23" s="1"/>
  <c r="AP75" i="23" s="1"/>
  <c r="AT371" i="16"/>
  <c r="Y376" i="23" s="1"/>
  <c r="AP376" i="23" s="1"/>
  <c r="AT364" i="16"/>
  <c r="Y369" i="23" s="1"/>
  <c r="AP369" i="23" s="1"/>
  <c r="AT21" i="16"/>
  <c r="Y26" i="23" s="1"/>
  <c r="AP26" i="23" s="1"/>
  <c r="AT361" i="16"/>
  <c r="Y366" i="23" s="1"/>
  <c r="AP366" i="23" s="1"/>
  <c r="AT123" i="16"/>
  <c r="Y128" i="23" s="1"/>
  <c r="AP128" i="23" s="1"/>
  <c r="AT143" i="16"/>
  <c r="Y148" i="23" s="1"/>
  <c r="AP148" i="23" s="1"/>
  <c r="AT180" i="16"/>
  <c r="Y185" i="23" s="1"/>
  <c r="AP185" i="23" s="1"/>
  <c r="AT318" i="16"/>
  <c r="Y323" i="23" s="1"/>
  <c r="AP323" i="23" s="1"/>
  <c r="AT31" i="16"/>
  <c r="Y36" i="23" s="1"/>
  <c r="AP36" i="23" s="1"/>
  <c r="AT162" i="16"/>
  <c r="Y167" i="23" s="1"/>
  <c r="AP167" i="23" s="1"/>
  <c r="AT128" i="16"/>
  <c r="Y133" i="23" s="1"/>
  <c r="AP133" i="23" s="1"/>
  <c r="AT132" i="16"/>
  <c r="Y137" i="23" s="1"/>
  <c r="AP137" i="23" s="1"/>
  <c r="AT136" i="16"/>
  <c r="Y141" i="23" s="1"/>
  <c r="AP141" i="23" s="1"/>
  <c r="AT188" i="16"/>
  <c r="Y193" i="23" s="1"/>
  <c r="AP193" i="23" s="1"/>
  <c r="AT67" i="16"/>
  <c r="Y72" i="23" s="1"/>
  <c r="AP72" i="23" s="1"/>
  <c r="AT102" i="16"/>
  <c r="Y107" i="23" s="1"/>
  <c r="AP107" i="23" s="1"/>
  <c r="AT176" i="16"/>
  <c r="Y181" i="23" s="1"/>
  <c r="AP181" i="23" s="1"/>
  <c r="AT386" i="16"/>
  <c r="Y391" i="23" s="1"/>
  <c r="AP391" i="23" s="1"/>
  <c r="AT255" i="16"/>
  <c r="Y260" i="23" s="1"/>
  <c r="AP260" i="23" s="1"/>
  <c r="AT204" i="16"/>
  <c r="Y209" i="23" s="1"/>
  <c r="AP209" i="23" s="1"/>
  <c r="AT220" i="16"/>
  <c r="Y225" i="23" s="1"/>
  <c r="AP225" i="23" s="1"/>
  <c r="AT59" i="16"/>
  <c r="Y64" i="23" s="1"/>
  <c r="AP64" i="23" s="1"/>
  <c r="AT293" i="16"/>
  <c r="Y298" i="23" s="1"/>
  <c r="AP298" i="23" s="1"/>
  <c r="AT118" i="16"/>
  <c r="Y123" i="23" s="1"/>
  <c r="AP123" i="23" s="1"/>
  <c r="AT12" i="16"/>
  <c r="Y17" i="23" s="1"/>
  <c r="AP17" i="23" s="1"/>
  <c r="AT390" i="16"/>
  <c r="Y395" i="23" s="1"/>
  <c r="AP395" i="23" s="1"/>
  <c r="AT275" i="16"/>
  <c r="Y280" i="23" s="1"/>
  <c r="AP280" i="23" s="1"/>
  <c r="AT155" i="16"/>
  <c r="Y160" i="23" s="1"/>
  <c r="AP160" i="23" s="1"/>
  <c r="AT359" i="16"/>
  <c r="Y364" i="23" s="1"/>
  <c r="AP364" i="23" s="1"/>
  <c r="AT72" i="16"/>
  <c r="Y77" i="23" s="1"/>
  <c r="AP77" i="23" s="1"/>
  <c r="AT62" i="16"/>
  <c r="Y67" i="23" s="1"/>
  <c r="AP67" i="23" s="1"/>
  <c r="AT266" i="16"/>
  <c r="Y271" i="23" s="1"/>
  <c r="AP271" i="23" s="1"/>
  <c r="AT389" i="16"/>
  <c r="Y394" i="23" s="1"/>
  <c r="AP394" i="23" s="1"/>
  <c r="AF32" i="16"/>
  <c r="O353" i="14"/>
  <c r="M385" i="16" s="1"/>
  <c r="AF385" i="16" s="1"/>
  <c r="O390" i="14"/>
  <c r="M243" i="16" s="1"/>
  <c r="AF243" i="16" s="1"/>
  <c r="H76" i="23"/>
  <c r="AF188" i="16"/>
  <c r="H303" i="23"/>
  <c r="H29" i="23"/>
  <c r="P246" i="14"/>
  <c r="Q246" i="14" s="1"/>
  <c r="M16" i="16"/>
  <c r="AF16" i="16" s="1"/>
  <c r="H325" i="23"/>
  <c r="M199" i="16"/>
  <c r="AF199" i="16" s="1"/>
  <c r="AF65" i="16"/>
  <c r="O352" i="14"/>
  <c r="M149" i="16" s="1"/>
  <c r="AF149" i="16" s="1"/>
  <c r="O365" i="14"/>
  <c r="M313" i="16" s="1"/>
  <c r="AF313" i="16" s="1"/>
  <c r="AF219" i="16"/>
  <c r="H193" i="23"/>
  <c r="O384" i="14"/>
  <c r="M161" i="16" s="1"/>
  <c r="AF161" i="16" s="1"/>
  <c r="AF315" i="16"/>
  <c r="AF376" i="16"/>
  <c r="AF105" i="16"/>
  <c r="H70" i="23"/>
  <c r="O393" i="14"/>
  <c r="M209" i="16" s="1"/>
  <c r="AF209" i="16" s="1"/>
  <c r="O392" i="14"/>
  <c r="M314" i="16" s="1"/>
  <c r="AF314" i="16" s="1"/>
  <c r="M200" i="16"/>
  <c r="AF200" i="16" s="1"/>
  <c r="AF339" i="16"/>
  <c r="P48" i="14"/>
  <c r="P353" i="14" s="1"/>
  <c r="N385" i="16" s="1"/>
  <c r="AG385" i="16" s="1"/>
  <c r="M46" i="16"/>
  <c r="AF46" i="16" s="1"/>
  <c r="P167" i="14"/>
  <c r="M220" i="16"/>
  <c r="AF220" i="16" s="1"/>
  <c r="H80" i="23"/>
  <c r="AF76" i="16"/>
  <c r="AF114" i="16"/>
  <c r="O359" i="14"/>
  <c r="M222" i="16" s="1"/>
  <c r="AF222" i="16" s="1"/>
  <c r="H224" i="23"/>
  <c r="H37" i="23"/>
  <c r="P103" i="14"/>
  <c r="Q103" i="14" s="1"/>
  <c r="H320" i="23"/>
  <c r="H344" i="23"/>
  <c r="AF283" i="16"/>
  <c r="H196" i="23"/>
  <c r="O343" i="14"/>
  <c r="M51" i="16" s="1"/>
  <c r="AF51" i="16" s="1"/>
  <c r="H381" i="23"/>
  <c r="H24" i="23"/>
  <c r="M204" i="16"/>
  <c r="AF204" i="16" s="1"/>
  <c r="H40" i="23"/>
  <c r="O339" i="14"/>
  <c r="M395" i="16" s="1"/>
  <c r="AF35" i="16"/>
  <c r="AF298" i="16"/>
  <c r="P26" i="14"/>
  <c r="P362" i="14" s="1"/>
  <c r="N242" i="16" s="1"/>
  <c r="O374" i="14"/>
  <c r="M52" i="16" s="1"/>
  <c r="AF52" i="16" s="1"/>
  <c r="H110" i="23"/>
  <c r="AF320" i="16"/>
  <c r="O362" i="14"/>
  <c r="M242" i="16" s="1"/>
  <c r="AF242" i="16" s="1"/>
  <c r="AF287" i="16"/>
  <c r="H81" i="23"/>
  <c r="H103" i="23"/>
  <c r="H119" i="23"/>
  <c r="H362" i="23"/>
  <c r="H377" i="23"/>
  <c r="H265" i="23"/>
  <c r="H102" i="23"/>
  <c r="H62" i="23"/>
  <c r="H251" i="23"/>
  <c r="H354" i="23"/>
  <c r="H43" i="23"/>
  <c r="H259" i="23"/>
  <c r="H109" i="23"/>
  <c r="H147" i="23"/>
  <c r="H229" i="23"/>
  <c r="H160" i="23"/>
  <c r="H233" i="23"/>
  <c r="H59" i="23"/>
  <c r="H364" i="23"/>
  <c r="H121" i="23"/>
  <c r="H155" i="23"/>
  <c r="H106" i="23"/>
  <c r="H264" i="23"/>
  <c r="H51" i="23"/>
  <c r="H42" i="23"/>
  <c r="H146" i="23"/>
  <c r="H410" i="23" s="1"/>
  <c r="H57" i="23"/>
  <c r="H286" i="23"/>
  <c r="H123" i="23"/>
  <c r="H230" i="23"/>
  <c r="H27" i="23"/>
  <c r="H340" i="23"/>
  <c r="H203" i="23"/>
  <c r="H214" i="23"/>
  <c r="H348" i="23"/>
  <c r="H217" i="23"/>
  <c r="H64" i="23"/>
  <c r="H202" i="23"/>
  <c r="H45" i="23"/>
  <c r="H281" i="23"/>
  <c r="H127" i="23"/>
  <c r="H337" i="23"/>
  <c r="H148" i="23"/>
  <c r="AF118" i="16"/>
  <c r="H63" i="23"/>
  <c r="AF307" i="16"/>
  <c r="H154" i="23"/>
  <c r="H132" i="23"/>
  <c r="AF299" i="16"/>
  <c r="AF71" i="16"/>
  <c r="H304" i="23"/>
  <c r="AF75" i="16"/>
  <c r="H312" i="23"/>
  <c r="AF236" i="16"/>
  <c r="H241" i="23"/>
  <c r="O383" i="14"/>
  <c r="M150" i="16" s="1"/>
  <c r="AF150" i="16" s="1"/>
  <c r="AF44" i="16"/>
  <c r="H253" i="23"/>
  <c r="H35" i="23"/>
  <c r="H309" i="23"/>
  <c r="AF304" i="16"/>
  <c r="L393" i="16"/>
  <c r="L396" i="16" s="1"/>
  <c r="H93" i="23"/>
  <c r="H28" i="26" s="1"/>
  <c r="H25" i="26" s="1"/>
  <c r="H31" i="26" s="1"/>
  <c r="AE10" i="16"/>
  <c r="AE393" i="16" s="1"/>
  <c r="AV83" i="16" s="1"/>
  <c r="AA88" i="23" s="1"/>
  <c r="H15" i="23"/>
  <c r="Z400" i="23"/>
  <c r="BI423" i="23"/>
  <c r="BI398" i="23"/>
  <c r="BI405" i="23"/>
  <c r="DH14" i="23"/>
  <c r="BJ14" i="23"/>
  <c r="DH368" i="23"/>
  <c r="BJ368" i="23"/>
  <c r="DH336" i="23"/>
  <c r="BJ336" i="23"/>
  <c r="DH304" i="23"/>
  <c r="BJ304" i="23"/>
  <c r="DH272" i="23"/>
  <c r="BJ272" i="23"/>
  <c r="DH240" i="23"/>
  <c r="BJ240" i="23"/>
  <c r="DH208" i="23"/>
  <c r="BJ208" i="23"/>
  <c r="DH176" i="23"/>
  <c r="BJ176" i="23"/>
  <c r="DH144" i="23"/>
  <c r="BJ144" i="23"/>
  <c r="DH112" i="23"/>
  <c r="BJ112" i="23"/>
  <c r="DH80" i="23"/>
  <c r="BJ80" i="23"/>
  <c r="BI406" i="23"/>
  <c r="BJ56" i="23"/>
  <c r="DH56" i="23"/>
  <c r="DH32" i="23"/>
  <c r="BJ32" i="23"/>
  <c r="DH372" i="23"/>
  <c r="BJ372" i="23"/>
  <c r="DH340" i="23"/>
  <c r="BJ340" i="23"/>
  <c r="DH308" i="23"/>
  <c r="BJ308" i="23"/>
  <c r="DH276" i="23"/>
  <c r="BJ276" i="23"/>
  <c r="DH244" i="23"/>
  <c r="BJ244" i="23"/>
  <c r="DH212" i="23"/>
  <c r="BJ212" i="23"/>
  <c r="BJ180" i="23"/>
  <c r="DH180" i="23"/>
  <c r="DH148" i="23"/>
  <c r="BJ148" i="23"/>
  <c r="DH116" i="23"/>
  <c r="BJ116" i="23"/>
  <c r="DH84" i="23"/>
  <c r="BJ84" i="23"/>
  <c r="BJ52" i="23"/>
  <c r="DH52" i="23"/>
  <c r="BI424" i="23"/>
  <c r="BI414" i="23"/>
  <c r="DH20" i="23"/>
  <c r="BJ20" i="23"/>
  <c r="DH367" i="23"/>
  <c r="BJ367" i="23"/>
  <c r="DH303" i="23"/>
  <c r="BJ303" i="23"/>
  <c r="DH239" i="23"/>
  <c r="BJ239" i="23"/>
  <c r="DH175" i="23"/>
  <c r="BJ175" i="23"/>
  <c r="DH111" i="23"/>
  <c r="BJ111" i="23"/>
  <c r="BJ47" i="23"/>
  <c r="DH47" i="23"/>
  <c r="BJ394" i="23"/>
  <c r="DH394" i="23"/>
  <c r="DH330" i="23"/>
  <c r="BJ330" i="23"/>
  <c r="DH266" i="23"/>
  <c r="BJ266" i="23"/>
  <c r="DH202" i="23"/>
  <c r="BJ202" i="23"/>
  <c r="DH138" i="23"/>
  <c r="BJ138" i="23"/>
  <c r="DH62" i="23"/>
  <c r="BJ62" i="23"/>
  <c r="DH395" i="23"/>
  <c r="BJ395" i="23"/>
  <c r="BJ331" i="23"/>
  <c r="DH331" i="23"/>
  <c r="DH267" i="23"/>
  <c r="BJ267" i="23"/>
  <c r="DH203" i="23"/>
  <c r="BJ203" i="23"/>
  <c r="DH139" i="23"/>
  <c r="BJ139" i="23"/>
  <c r="DH75" i="23"/>
  <c r="BJ75" i="23"/>
  <c r="BJ390" i="23"/>
  <c r="DH390" i="23"/>
  <c r="DH326" i="23"/>
  <c r="BJ326" i="23"/>
  <c r="DH262" i="23"/>
  <c r="BJ262" i="23"/>
  <c r="DH198" i="23"/>
  <c r="BJ198" i="23"/>
  <c r="DH134" i="23"/>
  <c r="BJ134" i="23"/>
  <c r="DH74" i="23"/>
  <c r="BJ74" i="23"/>
  <c r="DH393" i="23"/>
  <c r="BJ393" i="23"/>
  <c r="DH361" i="23"/>
  <c r="BJ361" i="23"/>
  <c r="BJ329" i="23"/>
  <c r="DH329" i="23"/>
  <c r="DH297" i="23"/>
  <c r="BJ297" i="23"/>
  <c r="DH265" i="23"/>
  <c r="BJ265" i="23"/>
  <c r="DH233" i="23"/>
  <c r="BJ233" i="23"/>
  <c r="DH201" i="23"/>
  <c r="BJ201" i="23"/>
  <c r="DH169" i="23"/>
  <c r="BJ169" i="23"/>
  <c r="DH137" i="23"/>
  <c r="BJ137" i="23"/>
  <c r="DH105" i="23"/>
  <c r="BJ105" i="23"/>
  <c r="DH73" i="23"/>
  <c r="BJ73" i="23"/>
  <c r="DH41" i="23"/>
  <c r="BJ41" i="23"/>
  <c r="DH359" i="23"/>
  <c r="BJ359" i="23"/>
  <c r="DH295" i="23"/>
  <c r="BJ295" i="23"/>
  <c r="DH231" i="23"/>
  <c r="BJ231" i="23"/>
  <c r="DH167" i="23"/>
  <c r="BJ167" i="23"/>
  <c r="DH103" i="23"/>
  <c r="BJ103" i="23"/>
  <c r="BJ55" i="23"/>
  <c r="DH55" i="23"/>
  <c r="DH338" i="23"/>
  <c r="BJ338" i="23"/>
  <c r="DH274" i="23"/>
  <c r="BJ274" i="23"/>
  <c r="DH210" i="23"/>
  <c r="BJ210" i="23"/>
  <c r="BI410" i="23"/>
  <c r="DH146" i="23"/>
  <c r="BJ146" i="23"/>
  <c r="DH98" i="23"/>
  <c r="BJ98" i="23"/>
  <c r="BJ38" i="23"/>
  <c r="DH38" i="23"/>
  <c r="DH371" i="23"/>
  <c r="BJ371" i="23"/>
  <c r="DH307" i="23"/>
  <c r="BJ307" i="23"/>
  <c r="DH243" i="23"/>
  <c r="BJ243" i="23"/>
  <c r="BJ179" i="23"/>
  <c r="DH179" i="23"/>
  <c r="DH131" i="23"/>
  <c r="BJ131" i="23"/>
  <c r="DH350" i="23"/>
  <c r="BJ350" i="23"/>
  <c r="DH286" i="23"/>
  <c r="BJ286" i="23"/>
  <c r="DH222" i="23"/>
  <c r="BJ222" i="23"/>
  <c r="DH158" i="23"/>
  <c r="BJ158" i="23"/>
  <c r="DH94" i="23"/>
  <c r="BJ94" i="23"/>
  <c r="DH34" i="23"/>
  <c r="BJ34" i="23"/>
  <c r="DH373" i="23"/>
  <c r="BJ373" i="23"/>
  <c r="DH341" i="23"/>
  <c r="BJ341" i="23"/>
  <c r="DH309" i="23"/>
  <c r="BJ309" i="23"/>
  <c r="DH277" i="23"/>
  <c r="BJ277" i="23"/>
  <c r="DH245" i="23"/>
  <c r="BJ245" i="23"/>
  <c r="DH213" i="23"/>
  <c r="BJ213" i="23"/>
  <c r="DH181" i="23"/>
  <c r="BJ181" i="23"/>
  <c r="DH149" i="23"/>
  <c r="BJ149" i="23"/>
  <c r="DH117" i="23"/>
  <c r="BJ117" i="23"/>
  <c r="DH77" i="23"/>
  <c r="BJ77" i="23"/>
  <c r="DH45" i="23"/>
  <c r="BJ45" i="23"/>
  <c r="BJ392" i="23"/>
  <c r="DH392" i="23"/>
  <c r="DH360" i="23"/>
  <c r="BJ360" i="23"/>
  <c r="BJ328" i="23"/>
  <c r="DH328" i="23"/>
  <c r="DH296" i="23"/>
  <c r="BJ296" i="23"/>
  <c r="DH264" i="23"/>
  <c r="BJ264" i="23"/>
  <c r="DH232" i="23"/>
  <c r="BJ232" i="23"/>
  <c r="DH200" i="23"/>
  <c r="BJ200" i="23"/>
  <c r="DH168" i="23"/>
  <c r="BJ168" i="23"/>
  <c r="DH136" i="23"/>
  <c r="BJ136" i="23"/>
  <c r="DH104" i="23"/>
  <c r="BJ104" i="23"/>
  <c r="DH72" i="23"/>
  <c r="BJ72" i="23"/>
  <c r="DH24" i="23"/>
  <c r="BJ24" i="23"/>
  <c r="BJ396" i="23"/>
  <c r="DH396" i="23"/>
  <c r="DH364" i="23"/>
  <c r="BJ364" i="23"/>
  <c r="BJ332" i="23"/>
  <c r="DH332" i="23"/>
  <c r="DH300" i="23"/>
  <c r="BJ300" i="23"/>
  <c r="DH268" i="23"/>
  <c r="BJ268" i="23"/>
  <c r="DH236" i="23"/>
  <c r="BJ236" i="23"/>
  <c r="DH204" i="23"/>
  <c r="BJ204" i="23"/>
  <c r="DH172" i="23"/>
  <c r="BJ172" i="23"/>
  <c r="DH140" i="23"/>
  <c r="BJ140" i="23"/>
  <c r="DH108" i="23"/>
  <c r="BJ108" i="23"/>
  <c r="DH76" i="23"/>
  <c r="BJ76" i="23"/>
  <c r="BJ44" i="23"/>
  <c r="DH44" i="23"/>
  <c r="DH351" i="23"/>
  <c r="BJ351" i="23"/>
  <c r="DH287" i="23"/>
  <c r="BJ287" i="23"/>
  <c r="DH223" i="23"/>
  <c r="BJ223" i="23"/>
  <c r="DH159" i="23"/>
  <c r="BJ159" i="23"/>
  <c r="DH95" i="23"/>
  <c r="BJ95" i="23"/>
  <c r="DH31" i="23"/>
  <c r="BJ31" i="23"/>
  <c r="DH378" i="23"/>
  <c r="BJ378" i="23"/>
  <c r="DH314" i="23"/>
  <c r="BJ314" i="23"/>
  <c r="DH250" i="23"/>
  <c r="BJ250" i="23"/>
  <c r="DH186" i="23"/>
  <c r="BJ186" i="23"/>
  <c r="DH122" i="23"/>
  <c r="BJ122" i="23"/>
  <c r="BJ46" i="23"/>
  <c r="DH46" i="23"/>
  <c r="DH379" i="23"/>
  <c r="BJ379" i="23"/>
  <c r="DH315" i="23"/>
  <c r="BJ315" i="23"/>
  <c r="DH251" i="23"/>
  <c r="BJ251" i="23"/>
  <c r="DH187" i="23"/>
  <c r="BJ187" i="23"/>
  <c r="DH123" i="23"/>
  <c r="BJ123" i="23"/>
  <c r="DH59" i="23"/>
  <c r="BJ59" i="23"/>
  <c r="DH374" i="23"/>
  <c r="BJ374" i="23"/>
  <c r="DH310" i="23"/>
  <c r="BJ310" i="23"/>
  <c r="DH246" i="23"/>
  <c r="BJ246" i="23"/>
  <c r="BJ182" i="23"/>
  <c r="DH182" i="23"/>
  <c r="DH118" i="23"/>
  <c r="BJ118" i="23"/>
  <c r="DH58" i="23"/>
  <c r="BJ58" i="23"/>
  <c r="DH385" i="23"/>
  <c r="BJ385" i="23"/>
  <c r="DH353" i="23"/>
  <c r="BJ353" i="23"/>
  <c r="DH321" i="23"/>
  <c r="BJ321" i="23"/>
  <c r="DH289" i="23"/>
  <c r="BJ289" i="23"/>
  <c r="DH257" i="23"/>
  <c r="BJ257" i="23"/>
  <c r="DH225" i="23"/>
  <c r="BJ225" i="23"/>
  <c r="DH193" i="23"/>
  <c r="BJ193" i="23"/>
  <c r="DH161" i="23"/>
  <c r="BJ161" i="23"/>
  <c r="DH129" i="23"/>
  <c r="BJ129" i="23"/>
  <c r="DH97" i="23"/>
  <c r="BJ97" i="23"/>
  <c r="DH65" i="23"/>
  <c r="BJ65" i="23"/>
  <c r="DH33" i="23"/>
  <c r="BJ33" i="23"/>
  <c r="DH17" i="23"/>
  <c r="BJ17" i="23"/>
  <c r="DH343" i="23"/>
  <c r="BJ343" i="23"/>
  <c r="DH279" i="23"/>
  <c r="BJ279" i="23"/>
  <c r="DH215" i="23"/>
  <c r="BJ215" i="23"/>
  <c r="DH151" i="23"/>
  <c r="BJ151" i="23"/>
  <c r="BI413" i="23"/>
  <c r="DH87" i="23"/>
  <c r="BJ87" i="23"/>
  <c r="BJ39" i="23"/>
  <c r="DH39" i="23"/>
  <c r="BJ386" i="23"/>
  <c r="DH386" i="23"/>
  <c r="DH322" i="23"/>
  <c r="BJ322" i="23"/>
  <c r="DH258" i="23"/>
  <c r="BJ258" i="23"/>
  <c r="DH194" i="23"/>
  <c r="BJ194" i="23"/>
  <c r="DH86" i="23"/>
  <c r="BJ86" i="23"/>
  <c r="BI418" i="23"/>
  <c r="DH22" i="23"/>
  <c r="BJ22" i="23"/>
  <c r="DH355" i="23"/>
  <c r="BJ355" i="23"/>
  <c r="DH291" i="23"/>
  <c r="BJ291" i="23"/>
  <c r="DH227" i="23"/>
  <c r="BJ227" i="23"/>
  <c r="DH163" i="23"/>
  <c r="BJ163" i="23"/>
  <c r="DH115" i="23"/>
  <c r="BJ115" i="23"/>
  <c r="DH67" i="23"/>
  <c r="BJ67" i="23"/>
  <c r="DH19" i="23"/>
  <c r="BJ19" i="23"/>
  <c r="BJ334" i="23"/>
  <c r="DH334" i="23"/>
  <c r="DH270" i="23"/>
  <c r="BJ270" i="23"/>
  <c r="DH206" i="23"/>
  <c r="BJ206" i="23"/>
  <c r="DH142" i="23"/>
  <c r="BJ142" i="23"/>
  <c r="DH82" i="23"/>
  <c r="BJ82" i="23"/>
  <c r="DH18" i="23"/>
  <c r="BJ18" i="23"/>
  <c r="DH365" i="23"/>
  <c r="BJ365" i="23"/>
  <c r="DH333" i="23"/>
  <c r="BJ333" i="23"/>
  <c r="DH301" i="23"/>
  <c r="BJ301" i="23"/>
  <c r="DH269" i="23"/>
  <c r="BJ269" i="23"/>
  <c r="DH237" i="23"/>
  <c r="BJ237" i="23"/>
  <c r="DH205" i="23"/>
  <c r="BJ205" i="23"/>
  <c r="DH173" i="23"/>
  <c r="BJ173" i="23"/>
  <c r="DH141" i="23"/>
  <c r="BJ141" i="23"/>
  <c r="DH109" i="23"/>
  <c r="BJ109" i="23"/>
  <c r="DH69" i="23"/>
  <c r="BJ69" i="23"/>
  <c r="DH37" i="23"/>
  <c r="BJ37" i="23"/>
  <c r="DH384" i="23"/>
  <c r="BJ384" i="23"/>
  <c r="DH352" i="23"/>
  <c r="BJ352" i="23"/>
  <c r="DH320" i="23"/>
  <c r="BJ320" i="23"/>
  <c r="DH288" i="23"/>
  <c r="BJ288" i="23"/>
  <c r="DH256" i="23"/>
  <c r="BJ256" i="23"/>
  <c r="DH224" i="23"/>
  <c r="BJ224" i="23"/>
  <c r="DH192" i="23"/>
  <c r="BJ192" i="23"/>
  <c r="DH160" i="23"/>
  <c r="BJ160" i="23"/>
  <c r="DH128" i="23"/>
  <c r="BJ128" i="23"/>
  <c r="DH96" i="23"/>
  <c r="BJ96" i="23"/>
  <c r="BI408" i="23"/>
  <c r="DH64" i="23"/>
  <c r="BJ64" i="23"/>
  <c r="BJ48" i="23"/>
  <c r="DH48" i="23"/>
  <c r="BI419" i="23"/>
  <c r="DH16" i="23"/>
  <c r="BJ16" i="23"/>
  <c r="BJ388" i="23"/>
  <c r="DH388" i="23"/>
  <c r="DH356" i="23"/>
  <c r="BJ356" i="23"/>
  <c r="DH324" i="23"/>
  <c r="BJ324" i="23"/>
  <c r="DH292" i="23"/>
  <c r="BJ292" i="23"/>
  <c r="DH260" i="23"/>
  <c r="BJ260" i="23"/>
  <c r="DH228" i="23"/>
  <c r="BJ228" i="23"/>
  <c r="DH196" i="23"/>
  <c r="BJ196" i="23"/>
  <c r="DH164" i="23"/>
  <c r="BJ164" i="23"/>
  <c r="DH132" i="23"/>
  <c r="BJ132" i="23"/>
  <c r="DH100" i="23"/>
  <c r="BJ100" i="23"/>
  <c r="DH68" i="23"/>
  <c r="BJ68" i="23"/>
  <c r="DH36" i="23"/>
  <c r="BJ36" i="23"/>
  <c r="DH335" i="23"/>
  <c r="BJ335" i="23"/>
  <c r="DH271" i="23"/>
  <c r="BJ271" i="23"/>
  <c r="DH207" i="23"/>
  <c r="BJ207" i="23"/>
  <c r="DH143" i="23"/>
  <c r="BJ143" i="23"/>
  <c r="DH79" i="23"/>
  <c r="BJ79" i="23"/>
  <c r="BI422" i="23"/>
  <c r="DH15" i="23"/>
  <c r="BJ15" i="23"/>
  <c r="BI400" i="23"/>
  <c r="DH400" i="23" s="1"/>
  <c r="DH362" i="23"/>
  <c r="BJ362" i="23"/>
  <c r="DH298" i="23"/>
  <c r="BJ298" i="23"/>
  <c r="DH234" i="23"/>
  <c r="BJ234" i="23"/>
  <c r="DH170" i="23"/>
  <c r="BJ170" i="23"/>
  <c r="DH106" i="23"/>
  <c r="BJ106" i="23"/>
  <c r="BI412" i="23"/>
  <c r="DH30" i="23"/>
  <c r="BJ30" i="23"/>
  <c r="DH363" i="23"/>
  <c r="BJ363" i="23"/>
  <c r="DH299" i="23"/>
  <c r="BJ299" i="23"/>
  <c r="DH235" i="23"/>
  <c r="BJ235" i="23"/>
  <c r="DH171" i="23"/>
  <c r="BJ171" i="23"/>
  <c r="DH107" i="23"/>
  <c r="BJ107" i="23"/>
  <c r="BJ43" i="23"/>
  <c r="DH43" i="23"/>
  <c r="BZ43" i="23"/>
  <c r="DH358" i="23"/>
  <c r="BJ358" i="23"/>
  <c r="DH294" i="23"/>
  <c r="BJ294" i="23"/>
  <c r="DH230" i="23"/>
  <c r="BJ230" i="23"/>
  <c r="DH166" i="23"/>
  <c r="BJ166" i="23"/>
  <c r="DH102" i="23"/>
  <c r="BJ102" i="23"/>
  <c r="BJ42" i="23"/>
  <c r="DH42" i="23"/>
  <c r="DH377" i="23"/>
  <c r="BJ377" i="23"/>
  <c r="DH345" i="23"/>
  <c r="BJ345" i="23"/>
  <c r="DH313" i="23"/>
  <c r="BJ313" i="23"/>
  <c r="DH281" i="23"/>
  <c r="BJ281" i="23"/>
  <c r="DH249" i="23"/>
  <c r="BJ249" i="23"/>
  <c r="DH217" i="23"/>
  <c r="BJ217" i="23"/>
  <c r="DH185" i="23"/>
  <c r="BJ185" i="23"/>
  <c r="DH153" i="23"/>
  <c r="BJ153" i="23"/>
  <c r="DH121" i="23"/>
  <c r="BJ121" i="23"/>
  <c r="DH89" i="23"/>
  <c r="BJ89" i="23"/>
  <c r="DH57" i="23"/>
  <c r="BJ57" i="23"/>
  <c r="BI411" i="23"/>
  <c r="BI426" i="23"/>
  <c r="DH25" i="23"/>
  <c r="BJ25" i="23"/>
  <c r="DH391" i="23"/>
  <c r="BJ391" i="23"/>
  <c r="BJ327" i="23"/>
  <c r="DH327" i="23"/>
  <c r="DH263" i="23"/>
  <c r="BJ263" i="23"/>
  <c r="DH199" i="23"/>
  <c r="BJ199" i="23"/>
  <c r="DH135" i="23"/>
  <c r="BJ135" i="23"/>
  <c r="BI420" i="23"/>
  <c r="BI409" i="23"/>
  <c r="DH23" i="23"/>
  <c r="BJ23" i="23"/>
  <c r="DH370" i="23"/>
  <c r="BJ370" i="23"/>
  <c r="DH306" i="23"/>
  <c r="BJ306" i="23"/>
  <c r="DH242" i="23"/>
  <c r="BJ242" i="23"/>
  <c r="DH178" i="23"/>
  <c r="BJ178" i="23"/>
  <c r="DH130" i="23"/>
  <c r="BJ130" i="23"/>
  <c r="DH70" i="23"/>
  <c r="BJ70" i="23"/>
  <c r="DH339" i="23"/>
  <c r="BJ339" i="23"/>
  <c r="DH275" i="23"/>
  <c r="BJ275" i="23"/>
  <c r="DH211" i="23"/>
  <c r="BJ211" i="23"/>
  <c r="BI415" i="23"/>
  <c r="DH147" i="23"/>
  <c r="BJ147" i="23"/>
  <c r="DH99" i="23"/>
  <c r="BJ99" i="23"/>
  <c r="BJ51" i="23"/>
  <c r="DH51" i="23"/>
  <c r="DH382" i="23"/>
  <c r="BJ382" i="23"/>
  <c r="DH318" i="23"/>
  <c r="BJ318" i="23"/>
  <c r="DH254" i="23"/>
  <c r="BJ254" i="23"/>
  <c r="DH190" i="23"/>
  <c r="BJ190" i="23"/>
  <c r="DH126" i="23"/>
  <c r="BJ126" i="23"/>
  <c r="DH66" i="23"/>
  <c r="BJ66" i="23"/>
  <c r="DH389" i="23"/>
  <c r="BJ389" i="23"/>
  <c r="DH357" i="23"/>
  <c r="BJ357" i="23"/>
  <c r="DH325" i="23"/>
  <c r="BJ325" i="23"/>
  <c r="DH293" i="23"/>
  <c r="BJ293" i="23"/>
  <c r="DH261" i="23"/>
  <c r="BJ261" i="23"/>
  <c r="DH229" i="23"/>
  <c r="BJ229" i="23"/>
  <c r="DH197" i="23"/>
  <c r="BJ197" i="23"/>
  <c r="DH165" i="23"/>
  <c r="BJ165" i="23"/>
  <c r="DH133" i="23"/>
  <c r="BJ133" i="23"/>
  <c r="DH101" i="23"/>
  <c r="BJ101" i="23"/>
  <c r="DH61" i="23"/>
  <c r="BJ61" i="23"/>
  <c r="DH29" i="23"/>
  <c r="BJ29" i="23"/>
  <c r="BI407" i="23"/>
  <c r="DH93" i="23"/>
  <c r="BJ93" i="23"/>
  <c r="H19" i="26"/>
  <c r="H94" i="26" s="1"/>
  <c r="H98" i="26" s="1"/>
  <c r="DH376" i="23"/>
  <c r="BJ376" i="23"/>
  <c r="DH344" i="23"/>
  <c r="BJ344" i="23"/>
  <c r="DH312" i="23"/>
  <c r="BJ312" i="23"/>
  <c r="DH280" i="23"/>
  <c r="BJ280" i="23"/>
  <c r="DH248" i="23"/>
  <c r="BJ248" i="23"/>
  <c r="DH216" i="23"/>
  <c r="BJ216" i="23"/>
  <c r="DH184" i="23"/>
  <c r="BJ184" i="23"/>
  <c r="DH152" i="23"/>
  <c r="BJ152" i="23"/>
  <c r="DH120" i="23"/>
  <c r="BJ120" i="23"/>
  <c r="DH88" i="23"/>
  <c r="BJ88" i="23"/>
  <c r="BJ40" i="23"/>
  <c r="DH40" i="23"/>
  <c r="DH380" i="23"/>
  <c r="BJ380" i="23"/>
  <c r="BJ348" i="23"/>
  <c r="DH348" i="23"/>
  <c r="DH316" i="23"/>
  <c r="BJ316" i="23"/>
  <c r="DH284" i="23"/>
  <c r="BJ284" i="23"/>
  <c r="DH252" i="23"/>
  <c r="BJ252" i="23"/>
  <c r="BJ220" i="23"/>
  <c r="DH220" i="23"/>
  <c r="DH188" i="23"/>
  <c r="BJ188" i="23"/>
  <c r="DH156" i="23"/>
  <c r="BJ156" i="23"/>
  <c r="DH124" i="23"/>
  <c r="BJ124" i="23"/>
  <c r="DH92" i="23"/>
  <c r="BJ92" i="23"/>
  <c r="DH60" i="23"/>
  <c r="BJ60" i="23"/>
  <c r="DH28" i="23"/>
  <c r="BJ28" i="23"/>
  <c r="DH383" i="23"/>
  <c r="BJ383" i="23"/>
  <c r="DH319" i="23"/>
  <c r="BJ319" i="23"/>
  <c r="DH255" i="23"/>
  <c r="BJ255" i="23"/>
  <c r="DH191" i="23"/>
  <c r="BJ191" i="23"/>
  <c r="DH127" i="23"/>
  <c r="BJ127" i="23"/>
  <c r="DH63" i="23"/>
  <c r="BJ63" i="23"/>
  <c r="DH346" i="23"/>
  <c r="BJ346" i="23"/>
  <c r="DH282" i="23"/>
  <c r="BJ282" i="23"/>
  <c r="DH218" i="23"/>
  <c r="BJ218" i="23"/>
  <c r="DH154" i="23"/>
  <c r="BJ154" i="23"/>
  <c r="DH78" i="23"/>
  <c r="BJ78" i="23"/>
  <c r="DH347" i="23"/>
  <c r="BJ347" i="23"/>
  <c r="DH283" i="23"/>
  <c r="BJ283" i="23"/>
  <c r="DH219" i="23"/>
  <c r="BJ219" i="23"/>
  <c r="DH155" i="23"/>
  <c r="BJ155" i="23"/>
  <c r="DH91" i="23"/>
  <c r="BJ91" i="23"/>
  <c r="DH27" i="23"/>
  <c r="BJ27" i="23"/>
  <c r="DH342" i="23"/>
  <c r="BJ342" i="23"/>
  <c r="DH278" i="23"/>
  <c r="BJ278" i="23"/>
  <c r="DH214" i="23"/>
  <c r="BJ214" i="23"/>
  <c r="DH150" i="23"/>
  <c r="BJ150" i="23"/>
  <c r="DH90" i="23"/>
  <c r="BJ90" i="23"/>
  <c r="DH26" i="23"/>
  <c r="BJ26" i="23"/>
  <c r="DH369" i="23"/>
  <c r="BJ369" i="23"/>
  <c r="DH337" i="23"/>
  <c r="BJ337" i="23"/>
  <c r="DH305" i="23"/>
  <c r="BJ305" i="23"/>
  <c r="DH273" i="23"/>
  <c r="BJ273" i="23"/>
  <c r="DH241" i="23"/>
  <c r="BJ241" i="23"/>
  <c r="DH209" i="23"/>
  <c r="BJ209" i="23"/>
  <c r="DH177" i="23"/>
  <c r="BJ177" i="23"/>
  <c r="DH145" i="23"/>
  <c r="BJ145" i="23"/>
  <c r="DH113" i="23"/>
  <c r="BJ113" i="23"/>
  <c r="DH81" i="23"/>
  <c r="BJ81" i="23"/>
  <c r="DH49" i="23"/>
  <c r="BJ49" i="23"/>
  <c r="DH375" i="23"/>
  <c r="BJ375" i="23"/>
  <c r="DH311" i="23"/>
  <c r="BJ311" i="23"/>
  <c r="DH247" i="23"/>
  <c r="BJ247" i="23"/>
  <c r="DH183" i="23"/>
  <c r="BJ183" i="23"/>
  <c r="DH119" i="23"/>
  <c r="BJ119" i="23"/>
  <c r="DH71" i="23"/>
  <c r="BJ71" i="23"/>
  <c r="DH354" i="23"/>
  <c r="BJ354" i="23"/>
  <c r="DH290" i="23"/>
  <c r="BJ290" i="23"/>
  <c r="DH226" i="23"/>
  <c r="BJ226" i="23"/>
  <c r="DH162" i="23"/>
  <c r="BJ162" i="23"/>
  <c r="DH114" i="23"/>
  <c r="BJ114" i="23"/>
  <c r="BJ54" i="23"/>
  <c r="DH54" i="23"/>
  <c r="BJ387" i="23"/>
  <c r="DH387" i="23"/>
  <c r="DH323" i="23"/>
  <c r="BJ323" i="23"/>
  <c r="DH259" i="23"/>
  <c r="BJ259" i="23"/>
  <c r="DH195" i="23"/>
  <c r="BJ195" i="23"/>
  <c r="BI421" i="23"/>
  <c r="DH83" i="23"/>
  <c r="BJ83" i="23"/>
  <c r="BI425" i="23"/>
  <c r="DH35" i="23"/>
  <c r="BJ35" i="23"/>
  <c r="DH366" i="23"/>
  <c r="BJ366" i="23"/>
  <c r="DH302" i="23"/>
  <c r="BJ302" i="23"/>
  <c r="DH238" i="23"/>
  <c r="BJ238" i="23"/>
  <c r="DH174" i="23"/>
  <c r="BJ174" i="23"/>
  <c r="DH110" i="23"/>
  <c r="BJ110" i="23"/>
  <c r="BJ50" i="23"/>
  <c r="DH50" i="23"/>
  <c r="DH381" i="23"/>
  <c r="BJ381" i="23"/>
  <c r="DH349" i="23"/>
  <c r="BJ349" i="23"/>
  <c r="DH317" i="23"/>
  <c r="BJ317" i="23"/>
  <c r="DH285" i="23"/>
  <c r="BJ285" i="23"/>
  <c r="DH253" i="23"/>
  <c r="BJ253" i="23"/>
  <c r="BJ221" i="23"/>
  <c r="DH221" i="23"/>
  <c r="DH189" i="23"/>
  <c r="BJ189" i="23"/>
  <c r="DH157" i="23"/>
  <c r="BJ157" i="23"/>
  <c r="DH125" i="23"/>
  <c r="BJ125" i="23"/>
  <c r="DH85" i="23"/>
  <c r="BJ85" i="23"/>
  <c r="DH53" i="23"/>
  <c r="BJ53" i="23"/>
  <c r="DH21" i="23"/>
  <c r="BJ21" i="23"/>
  <c r="N223" i="16"/>
  <c r="AG223" i="16" s="1"/>
  <c r="Q188" i="14"/>
  <c r="I228" i="23"/>
  <c r="I291" i="23"/>
  <c r="Q244" i="14"/>
  <c r="N286" i="16"/>
  <c r="AG286" i="16" s="1"/>
  <c r="I329" i="23"/>
  <c r="Q277" i="14"/>
  <c r="N324" i="16"/>
  <c r="AG324" i="16" s="1"/>
  <c r="I305" i="23"/>
  <c r="Q257" i="14"/>
  <c r="N300" i="16"/>
  <c r="AG300" i="16" s="1"/>
  <c r="I280" i="23"/>
  <c r="N275" i="16"/>
  <c r="AG275" i="16" s="1"/>
  <c r="Q234" i="14"/>
  <c r="I384" i="23"/>
  <c r="Q326" i="14"/>
  <c r="N379" i="16"/>
  <c r="AG379" i="16" s="1"/>
  <c r="I237" i="23"/>
  <c r="Q197" i="14"/>
  <c r="N232" i="16"/>
  <c r="AG232" i="16" s="1"/>
  <c r="I77" i="23"/>
  <c r="Q67" i="14"/>
  <c r="N72" i="16"/>
  <c r="AG72" i="16" s="1"/>
  <c r="I181" i="23"/>
  <c r="Q150" i="14"/>
  <c r="N176" i="16"/>
  <c r="AG176" i="16" s="1"/>
  <c r="I18" i="23"/>
  <c r="Q16" i="14"/>
  <c r="N13" i="16"/>
  <c r="AG13" i="16" s="1"/>
  <c r="I287" i="23"/>
  <c r="Q241" i="14"/>
  <c r="N282" i="16"/>
  <c r="AG282" i="16" s="1"/>
  <c r="Q113" i="14"/>
  <c r="N131" i="16"/>
  <c r="AG131" i="16" s="1"/>
  <c r="I136" i="23"/>
  <c r="I268" i="23"/>
  <c r="N263" i="16"/>
  <c r="AG263" i="16" s="1"/>
  <c r="Q222" i="14"/>
  <c r="I124" i="23"/>
  <c r="I277" i="23"/>
  <c r="Q231" i="14"/>
  <c r="N272" i="16"/>
  <c r="AG272" i="16" s="1"/>
  <c r="I123" i="23"/>
  <c r="Q102" i="14"/>
  <c r="N118" i="16"/>
  <c r="AG118" i="16" s="1"/>
  <c r="P349" i="14"/>
  <c r="N116" i="16" s="1"/>
  <c r="I345" i="23"/>
  <c r="Q292" i="14"/>
  <c r="N340" i="16"/>
  <c r="AG340" i="16" s="1"/>
  <c r="N195" i="16"/>
  <c r="AG195" i="16" s="1"/>
  <c r="Q163" i="14"/>
  <c r="I200" i="23"/>
  <c r="I300" i="23"/>
  <c r="N295" i="16"/>
  <c r="AG295" i="16" s="1"/>
  <c r="Q252" i="14"/>
  <c r="I189" i="23"/>
  <c r="Q156" i="14"/>
  <c r="N184" i="16"/>
  <c r="AG184" i="16" s="1"/>
  <c r="I350" i="23"/>
  <c r="Q297" i="14"/>
  <c r="N345" i="16"/>
  <c r="AG345" i="16" s="1"/>
  <c r="I262" i="23"/>
  <c r="N257" i="16"/>
  <c r="AG257" i="16" s="1"/>
  <c r="Q216" i="14"/>
  <c r="N169" i="16"/>
  <c r="AG169" i="16" s="1"/>
  <c r="Q144" i="14"/>
  <c r="I174" i="23"/>
  <c r="I370" i="23"/>
  <c r="Q315" i="14"/>
  <c r="N365" i="16"/>
  <c r="AG365" i="16" s="1"/>
  <c r="Q55" i="14"/>
  <c r="N59" i="16"/>
  <c r="AG59" i="16" s="1"/>
  <c r="I64" i="23"/>
  <c r="I356" i="23"/>
  <c r="Q302" i="14"/>
  <c r="N351" i="16"/>
  <c r="AG351" i="16" s="1"/>
  <c r="I211" i="23"/>
  <c r="Q173" i="14"/>
  <c r="N206" i="16"/>
  <c r="AG206" i="16" s="1"/>
  <c r="Q42" i="14"/>
  <c r="N42" i="16"/>
  <c r="AG42" i="16" s="1"/>
  <c r="I47" i="23"/>
  <c r="Q101" i="14"/>
  <c r="N115" i="16"/>
  <c r="AG115" i="16" s="1"/>
  <c r="I120" i="23"/>
  <c r="I199" i="23"/>
  <c r="Q162" i="14"/>
  <c r="N194" i="16"/>
  <c r="AG194" i="16" s="1"/>
  <c r="I297" i="23"/>
  <c r="Q249" i="14"/>
  <c r="N292" i="16"/>
  <c r="AG292" i="16" s="1"/>
  <c r="Q121" i="14"/>
  <c r="N140" i="16"/>
  <c r="Q303" i="14"/>
  <c r="N352" i="16"/>
  <c r="I36" i="23"/>
  <c r="Q31" i="14"/>
  <c r="N31" i="16"/>
  <c r="AG31" i="16" s="1"/>
  <c r="I285" i="23"/>
  <c r="Q239" i="14"/>
  <c r="N280" i="16"/>
  <c r="AG280" i="16" s="1"/>
  <c r="Q111" i="14"/>
  <c r="N129" i="16"/>
  <c r="AG129" i="16" s="1"/>
  <c r="I134" i="23"/>
  <c r="I67" i="23"/>
  <c r="Q58" i="14"/>
  <c r="N62" i="16"/>
  <c r="AG62" i="16" s="1"/>
  <c r="I317" i="23"/>
  <c r="Q268" i="14"/>
  <c r="N312" i="16"/>
  <c r="AG312" i="16" s="1"/>
  <c r="I169" i="23"/>
  <c r="Q139" i="14"/>
  <c r="N164" i="16"/>
  <c r="AG164" i="16" s="1"/>
  <c r="Q66" i="14"/>
  <c r="N71" i="16"/>
  <c r="AG71" i="16" s="1"/>
  <c r="I76" i="23"/>
  <c r="I266" i="23"/>
  <c r="N261" i="16"/>
  <c r="AG261" i="16" s="1"/>
  <c r="Q220" i="14"/>
  <c r="I324" i="23"/>
  <c r="Q273" i="14"/>
  <c r="N319" i="16"/>
  <c r="AG319" i="16" s="1"/>
  <c r="I179" i="23"/>
  <c r="Q148" i="14"/>
  <c r="N174" i="16"/>
  <c r="AG174" i="16" s="1"/>
  <c r="I232" i="23"/>
  <c r="Q138" i="14"/>
  <c r="N162" i="16"/>
  <c r="I331" i="23"/>
  <c r="Q278" i="14"/>
  <c r="N326" i="16"/>
  <c r="AG326" i="16" s="1"/>
  <c r="N175" i="16"/>
  <c r="AG175" i="16" s="1"/>
  <c r="Q149" i="14"/>
  <c r="I180" i="23"/>
  <c r="I184" i="23"/>
  <c r="I183" i="23"/>
  <c r="Q17" i="14"/>
  <c r="P386" i="14"/>
  <c r="N179" i="16" s="1"/>
  <c r="AG179" i="16" s="1"/>
  <c r="P355" i="14"/>
  <c r="N178" i="16" s="1"/>
  <c r="AG178" i="16" s="1"/>
  <c r="N14" i="16"/>
  <c r="AG14" i="16" s="1"/>
  <c r="I19" i="23"/>
  <c r="I141" i="23"/>
  <c r="Q118" i="14"/>
  <c r="N136" i="16"/>
  <c r="AG136" i="16" s="1"/>
  <c r="I193" i="23"/>
  <c r="Q32" i="14"/>
  <c r="P387" i="14"/>
  <c r="N188" i="16" s="1"/>
  <c r="AG188" i="16" s="1"/>
  <c r="N32" i="16"/>
  <c r="AG32" i="16" s="1"/>
  <c r="I37" i="23"/>
  <c r="I137" i="23"/>
  <c r="I271" i="23"/>
  <c r="Q225" i="14"/>
  <c r="N266" i="16"/>
  <c r="AG266" i="16" s="1"/>
  <c r="Q96" i="14"/>
  <c r="N110" i="16"/>
  <c r="AG110" i="16" s="1"/>
  <c r="I303" i="23"/>
  <c r="Q255" i="14"/>
  <c r="N298" i="16"/>
  <c r="AG298" i="16" s="1"/>
  <c r="I44" i="23"/>
  <c r="I378" i="23"/>
  <c r="Q39" i="14"/>
  <c r="P397" i="14"/>
  <c r="N373" i="16" s="1"/>
  <c r="AG373" i="16" s="1"/>
  <c r="N39" i="16"/>
  <c r="AG39" i="16" s="1"/>
  <c r="Q215" i="14"/>
  <c r="N256" i="16"/>
  <c r="Q86" i="14"/>
  <c r="N93" i="16"/>
  <c r="AG93" i="16" s="1"/>
  <c r="I98" i="23"/>
  <c r="I85" i="23"/>
  <c r="Q74" i="14"/>
  <c r="N80" i="16"/>
  <c r="AG80" i="16" s="1"/>
  <c r="I257" i="23"/>
  <c r="Q211" i="14"/>
  <c r="N252" i="16"/>
  <c r="AG252" i="16" s="1"/>
  <c r="Q82" i="14"/>
  <c r="N89" i="16"/>
  <c r="AG89" i="16" s="1"/>
  <c r="I94" i="23"/>
  <c r="Q124" i="14"/>
  <c r="N145" i="16"/>
  <c r="AG145" i="16" s="1"/>
  <c r="I150" i="23"/>
  <c r="I310" i="23"/>
  <c r="N305" i="16"/>
  <c r="AG305" i="16" s="1"/>
  <c r="Q261" i="14"/>
  <c r="I270" i="23"/>
  <c r="N265" i="16"/>
  <c r="AG265" i="16" s="1"/>
  <c r="Q224" i="14"/>
  <c r="N253" i="16"/>
  <c r="Q212" i="14"/>
  <c r="I368" i="23"/>
  <c r="Q313" i="14"/>
  <c r="N363" i="16"/>
  <c r="AG363" i="16" s="1"/>
  <c r="I187" i="23"/>
  <c r="Q154" i="14"/>
  <c r="N182" i="16"/>
  <c r="AG182" i="16" s="1"/>
  <c r="I339" i="23"/>
  <c r="Q286" i="14"/>
  <c r="N334" i="16"/>
  <c r="AG334" i="16" s="1"/>
  <c r="N185" i="16"/>
  <c r="AG185" i="16" s="1"/>
  <c r="Q157" i="14"/>
  <c r="P393" i="14"/>
  <c r="N209" i="16" s="1"/>
  <c r="I190" i="23"/>
  <c r="I29" i="23"/>
  <c r="N157" i="16"/>
  <c r="AG157" i="16" s="1"/>
  <c r="Q134" i="14"/>
  <c r="I162" i="23"/>
  <c r="I17" i="23"/>
  <c r="N229" i="16"/>
  <c r="AG229" i="16" s="1"/>
  <c r="Q194" i="14"/>
  <c r="I234" i="23"/>
  <c r="I315" i="23"/>
  <c r="Q266" i="14"/>
  <c r="N310" i="16"/>
  <c r="AG310" i="16" s="1"/>
  <c r="I165" i="23"/>
  <c r="Q137" i="14"/>
  <c r="N160" i="16"/>
  <c r="AG160" i="16" s="1"/>
  <c r="I394" i="23"/>
  <c r="Q335" i="14"/>
  <c r="N389" i="16"/>
  <c r="AG389" i="16" s="1"/>
  <c r="Q77" i="14"/>
  <c r="N83" i="16"/>
  <c r="AG83" i="16" s="1"/>
  <c r="I88" i="23"/>
  <c r="I341" i="23"/>
  <c r="Q288" i="14"/>
  <c r="N336" i="16"/>
  <c r="AG336" i="16" s="1"/>
  <c r="N189" i="16"/>
  <c r="AG189" i="16" s="1"/>
  <c r="Q159" i="14"/>
  <c r="I194" i="23"/>
  <c r="I31" i="23"/>
  <c r="I265" i="23"/>
  <c r="Q219" i="14"/>
  <c r="N260" i="16"/>
  <c r="AG260" i="16" s="1"/>
  <c r="I108" i="23"/>
  <c r="Q99" i="14"/>
  <c r="N113" i="16"/>
  <c r="AG113" i="16" s="1"/>
  <c r="I278" i="23"/>
  <c r="N273" i="16"/>
  <c r="AG273" i="16" s="1"/>
  <c r="Q232" i="14"/>
  <c r="I28" i="23"/>
  <c r="Q25" i="14"/>
  <c r="N23" i="16"/>
  <c r="AG23" i="16" s="1"/>
  <c r="I396" i="23"/>
  <c r="Q337" i="14"/>
  <c r="N391" i="16"/>
  <c r="AG391" i="16" s="1"/>
  <c r="N203" i="16"/>
  <c r="AG203" i="16" s="1"/>
  <c r="Q170" i="14"/>
  <c r="I208" i="23"/>
  <c r="I347" i="23"/>
  <c r="Q294" i="14"/>
  <c r="N342" i="16"/>
  <c r="AG342" i="16" s="1"/>
  <c r="N197" i="16"/>
  <c r="AG197" i="16" s="1"/>
  <c r="Q165" i="14"/>
  <c r="I202" i="23"/>
  <c r="Q34" i="14"/>
  <c r="N34" i="16"/>
  <c r="Q85" i="14"/>
  <c r="N92" i="16"/>
  <c r="I326" i="23"/>
  <c r="Q275" i="14"/>
  <c r="N321" i="16"/>
  <c r="AG321" i="16" s="1"/>
  <c r="Q95" i="14"/>
  <c r="N109" i="16"/>
  <c r="AG109" i="16" s="1"/>
  <c r="I114" i="23"/>
  <c r="I255" i="23"/>
  <c r="Q209" i="14"/>
  <c r="N250" i="16"/>
  <c r="AG250" i="16" s="1"/>
  <c r="I91" i="23"/>
  <c r="Q80" i="14"/>
  <c r="N86" i="16"/>
  <c r="AG86" i="16" s="1"/>
  <c r="Q158" i="14"/>
  <c r="N186" i="16"/>
  <c r="I386" i="23"/>
  <c r="Q328" i="14"/>
  <c r="N381" i="16"/>
  <c r="AG381" i="16" s="1"/>
  <c r="I239" i="23"/>
  <c r="Q199" i="14"/>
  <c r="N234" i="16"/>
  <c r="AG234" i="16" s="1"/>
  <c r="I79" i="23"/>
  <c r="Q69" i="14"/>
  <c r="N74" i="16"/>
  <c r="AG74" i="16" s="1"/>
  <c r="I308" i="23"/>
  <c r="N303" i="16"/>
  <c r="AG303" i="16" s="1"/>
  <c r="Q260" i="14"/>
  <c r="I159" i="23"/>
  <c r="Q131" i="14"/>
  <c r="N154" i="16"/>
  <c r="AG154" i="16" s="1"/>
  <c r="I201" i="23"/>
  <c r="Q164" i="14"/>
  <c r="N196" i="16"/>
  <c r="AG196" i="16" s="1"/>
  <c r="N155" i="16"/>
  <c r="AG155" i="16" s="1"/>
  <c r="Q132" i="14"/>
  <c r="I160" i="23"/>
  <c r="I215" i="23"/>
  <c r="Q176" i="14"/>
  <c r="N210" i="16"/>
  <c r="AG210" i="16" s="1"/>
  <c r="I223" i="23"/>
  <c r="Q184" i="14"/>
  <c r="N218" i="16"/>
  <c r="AG218" i="16" s="1"/>
  <c r="I298" i="23"/>
  <c r="N293" i="16"/>
  <c r="AG293" i="16" s="1"/>
  <c r="Q250" i="14"/>
  <c r="Q29" i="14"/>
  <c r="N29" i="16"/>
  <c r="I321" i="23"/>
  <c r="Q270" i="14"/>
  <c r="N316" i="16"/>
  <c r="AG316" i="16" s="1"/>
  <c r="Q141" i="14"/>
  <c r="N166" i="16"/>
  <c r="I348" i="23"/>
  <c r="Q295" i="14"/>
  <c r="N343" i="16"/>
  <c r="AG343" i="16" s="1"/>
  <c r="I54" i="23"/>
  <c r="Q49" i="14"/>
  <c r="N49" i="16"/>
  <c r="AG49" i="16" s="1"/>
  <c r="I60" i="23"/>
  <c r="Q53" i="14"/>
  <c r="N55" i="16"/>
  <c r="AG55" i="16" s="1"/>
  <c r="I263" i="23"/>
  <c r="Q217" i="14"/>
  <c r="N258" i="16"/>
  <c r="AG258" i="16" s="1"/>
  <c r="Q88" i="14"/>
  <c r="N99" i="16"/>
  <c r="AG99" i="16" s="1"/>
  <c r="I104" i="23"/>
  <c r="I284" i="23"/>
  <c r="N279" i="16"/>
  <c r="AG279" i="16" s="1"/>
  <c r="Q238" i="14"/>
  <c r="I395" i="23"/>
  <c r="N390" i="16"/>
  <c r="AG390" i="16" s="1"/>
  <c r="Q336" i="14"/>
  <c r="Q207" i="14"/>
  <c r="N247" i="16"/>
  <c r="AG247" i="16" s="1"/>
  <c r="I252" i="23"/>
  <c r="Q78" i="14"/>
  <c r="N84" i="16"/>
  <c r="I30" i="23"/>
  <c r="I20" i="23"/>
  <c r="Q27" i="14"/>
  <c r="N25" i="16"/>
  <c r="AG25" i="16" s="1"/>
  <c r="I281" i="23"/>
  <c r="Q235" i="14"/>
  <c r="N276" i="16"/>
  <c r="AG276" i="16" s="1"/>
  <c r="Q107" i="14"/>
  <c r="N123" i="16"/>
  <c r="AG123" i="16" s="1"/>
  <c r="I128" i="23"/>
  <c r="N269" i="16"/>
  <c r="Q228" i="14"/>
  <c r="N231" i="16"/>
  <c r="AG231" i="16" s="1"/>
  <c r="Q196" i="14"/>
  <c r="I236" i="23"/>
  <c r="Q128" i="14"/>
  <c r="N151" i="16"/>
  <c r="AG151" i="16" s="1"/>
  <c r="I156" i="23"/>
  <c r="I314" i="23"/>
  <c r="N309" i="16"/>
  <c r="AG309" i="16" s="1"/>
  <c r="Q265" i="14"/>
  <c r="I389" i="23"/>
  <c r="N384" i="16"/>
  <c r="AG384" i="16" s="1"/>
  <c r="Q331" i="14"/>
  <c r="Q72" i="14"/>
  <c r="N77" i="16"/>
  <c r="AG77" i="16" s="1"/>
  <c r="I82" i="23"/>
  <c r="I292" i="23"/>
  <c r="Q245" i="14"/>
  <c r="N287" i="16"/>
  <c r="AG287" i="16" s="1"/>
  <c r="Q117" i="14"/>
  <c r="N135" i="16"/>
  <c r="AG135" i="16" s="1"/>
  <c r="I140" i="23"/>
  <c r="I366" i="23"/>
  <c r="Q311" i="14"/>
  <c r="N361" i="16"/>
  <c r="AG361" i="16" s="1"/>
  <c r="I58" i="23"/>
  <c r="I192" i="23"/>
  <c r="Q51" i="14"/>
  <c r="N53" i="16"/>
  <c r="AG53" i="16" s="1"/>
  <c r="P356" i="14"/>
  <c r="N187" i="16" s="1"/>
  <c r="AG187" i="16" s="1"/>
  <c r="I361" i="23"/>
  <c r="Q307" i="14"/>
  <c r="N356" i="16"/>
  <c r="AG356" i="16" s="1"/>
  <c r="I380" i="23"/>
  <c r="Q322" i="14"/>
  <c r="N375" i="16"/>
  <c r="AG375" i="16" s="1"/>
  <c r="I233" i="23"/>
  <c r="Q193" i="14"/>
  <c r="N228" i="16"/>
  <c r="AG228" i="16" s="1"/>
  <c r="Q63" i="14"/>
  <c r="N67" i="16"/>
  <c r="AG67" i="16" s="1"/>
  <c r="I72" i="23"/>
  <c r="N225" i="16"/>
  <c r="AG225" i="16" s="1"/>
  <c r="Q190" i="14"/>
  <c r="I230" i="23"/>
  <c r="I367" i="23"/>
  <c r="Q312" i="14"/>
  <c r="N362" i="16"/>
  <c r="AG362" i="16" s="1"/>
  <c r="N217" i="16"/>
  <c r="AG217" i="16" s="1"/>
  <c r="Q183" i="14"/>
  <c r="I222" i="23"/>
  <c r="Q52" i="14"/>
  <c r="N54" i="16"/>
  <c r="AG54" i="16" s="1"/>
  <c r="I59" i="23"/>
  <c r="I363" i="23"/>
  <c r="Q308" i="14"/>
  <c r="N358" i="16"/>
  <c r="AG358" i="16" s="1"/>
  <c r="N213" i="16"/>
  <c r="AG213" i="16" s="1"/>
  <c r="Q179" i="14"/>
  <c r="I218" i="23"/>
  <c r="I53" i="23"/>
  <c r="I346" i="23"/>
  <c r="Q293" i="14"/>
  <c r="N341" i="16"/>
  <c r="AG341" i="16" s="1"/>
  <c r="N165" i="16"/>
  <c r="AG165" i="16" s="1"/>
  <c r="Q140" i="14"/>
  <c r="I170" i="23"/>
  <c r="I254" i="23"/>
  <c r="N249" i="16"/>
  <c r="AG249" i="16" s="1"/>
  <c r="Q208" i="14"/>
  <c r="Q41" i="14"/>
  <c r="P359" i="14"/>
  <c r="N222" i="16" s="1"/>
  <c r="N41" i="16"/>
  <c r="I135" i="23"/>
  <c r="Q112" i="14"/>
  <c r="N130" i="16"/>
  <c r="AG130" i="16" s="1"/>
  <c r="I107" i="23"/>
  <c r="Q89" i="14"/>
  <c r="N102" i="16"/>
  <c r="AG102" i="16" s="1"/>
  <c r="I302" i="23"/>
  <c r="N297" i="16"/>
  <c r="AG297" i="16" s="1"/>
  <c r="Q254" i="14"/>
  <c r="I151" i="23"/>
  <c r="I385" i="23"/>
  <c r="N380" i="16"/>
  <c r="AG380" i="16" s="1"/>
  <c r="Q327" i="14"/>
  <c r="Q68" i="14"/>
  <c r="N73" i="16"/>
  <c r="AG73" i="16" s="1"/>
  <c r="I78" i="23"/>
  <c r="N153" i="16"/>
  <c r="AG153" i="16" s="1"/>
  <c r="Q130" i="14"/>
  <c r="I158" i="23"/>
  <c r="I279" i="23"/>
  <c r="Q233" i="14"/>
  <c r="N274" i="16"/>
  <c r="AG274" i="16" s="1"/>
  <c r="I330" i="23"/>
  <c r="Q105" i="14"/>
  <c r="P367" i="14"/>
  <c r="N325" i="16" s="1"/>
  <c r="AG325" i="16" s="1"/>
  <c r="N121" i="16"/>
  <c r="AG121" i="16" s="1"/>
  <c r="I126" i="23"/>
  <c r="I322" i="23"/>
  <c r="Q271" i="14"/>
  <c r="N317" i="16"/>
  <c r="AG317" i="16" s="1"/>
  <c r="I16" i="23"/>
  <c r="I101" i="23"/>
  <c r="I99" i="23"/>
  <c r="Q14" i="14"/>
  <c r="P378" i="14"/>
  <c r="N96" i="16" s="1"/>
  <c r="AG96" i="16" s="1"/>
  <c r="P346" i="14"/>
  <c r="N94" i="16" s="1"/>
  <c r="AG94" i="16" s="1"/>
  <c r="N11" i="16"/>
  <c r="AG11" i="16" s="1"/>
  <c r="I304" i="23"/>
  <c r="N299" i="16"/>
  <c r="AG299" i="16" s="1"/>
  <c r="Q256" i="14"/>
  <c r="Q127" i="14"/>
  <c r="N148" i="16"/>
  <c r="I371" i="23"/>
  <c r="N366" i="16"/>
  <c r="AG366" i="16" s="1"/>
  <c r="Q316" i="14"/>
  <c r="N221" i="16"/>
  <c r="AG221" i="16" s="1"/>
  <c r="Q187" i="14"/>
  <c r="I226" i="23"/>
  <c r="I65" i="23"/>
  <c r="Q56" i="14"/>
  <c r="P365" i="14"/>
  <c r="N313" i="16" s="1"/>
  <c r="P392" i="14"/>
  <c r="N314" i="16" s="1"/>
  <c r="N60" i="16"/>
  <c r="AG60" i="16" s="1"/>
  <c r="I383" i="23"/>
  <c r="N378" i="16"/>
  <c r="AG378" i="16" s="1"/>
  <c r="Q325" i="14"/>
  <c r="I185" i="23"/>
  <c r="Q152" i="14"/>
  <c r="N180" i="16"/>
  <c r="AG180" i="16" s="1"/>
  <c r="I26" i="23"/>
  <c r="Q104" i="14"/>
  <c r="N120" i="16"/>
  <c r="I127" i="23"/>
  <c r="Q106" i="14"/>
  <c r="N122" i="16"/>
  <c r="AG122" i="16" s="1"/>
  <c r="I311" i="23"/>
  <c r="Q262" i="14"/>
  <c r="N306" i="16"/>
  <c r="AG306" i="16" s="1"/>
  <c r="I161" i="23"/>
  <c r="Q133" i="14"/>
  <c r="N156" i="16"/>
  <c r="AG156" i="16" s="1"/>
  <c r="Q279" i="14"/>
  <c r="N327" i="16"/>
  <c r="I48" i="23"/>
  <c r="Q43" i="14"/>
  <c r="N43" i="16"/>
  <c r="AG43" i="16" s="1"/>
  <c r="I256" i="23"/>
  <c r="N251" i="16"/>
  <c r="AG251" i="16" s="1"/>
  <c r="Q210" i="14"/>
  <c r="Q306" i="14"/>
  <c r="N355" i="16"/>
  <c r="N211" i="16"/>
  <c r="Q177" i="14"/>
  <c r="Q46" i="14"/>
  <c r="N46" i="16"/>
  <c r="Q93" i="14"/>
  <c r="N107" i="16"/>
  <c r="AG107" i="16" s="1"/>
  <c r="I112" i="23"/>
  <c r="I349" i="23"/>
  <c r="Q296" i="14"/>
  <c r="N344" i="16"/>
  <c r="AG344" i="16" s="1"/>
  <c r="Q36" i="14"/>
  <c r="N36" i="16"/>
  <c r="AG36" i="16" s="1"/>
  <c r="I41" i="23"/>
  <c r="I273" i="23"/>
  <c r="Q227" i="14"/>
  <c r="N268" i="16"/>
  <c r="AG268" i="16" s="1"/>
  <c r="Q98" i="14"/>
  <c r="N112" i="16"/>
  <c r="N205" i="16"/>
  <c r="Q172" i="14"/>
  <c r="I320" i="23"/>
  <c r="N315" i="16"/>
  <c r="AG315" i="16" s="1"/>
  <c r="Q269" i="14"/>
  <c r="I129" i="23"/>
  <c r="Q108" i="14"/>
  <c r="N124" i="16"/>
  <c r="AG124" i="16" s="1"/>
  <c r="I342" i="23"/>
  <c r="Q289" i="14"/>
  <c r="N337" i="16"/>
  <c r="AG337" i="16" s="1"/>
  <c r="Q186" i="14"/>
  <c r="N220" i="16"/>
  <c r="I301" i="23"/>
  <c r="Q253" i="14"/>
  <c r="N296" i="16"/>
  <c r="AG296" i="16" s="1"/>
  <c r="Q237" i="14"/>
  <c r="N278" i="16"/>
  <c r="Q109" i="14"/>
  <c r="N125" i="16"/>
  <c r="AG125" i="16" s="1"/>
  <c r="I130" i="23"/>
  <c r="N271" i="16"/>
  <c r="Q230" i="14"/>
  <c r="I344" i="23"/>
  <c r="Q291" i="14"/>
  <c r="N339" i="16"/>
  <c r="AG339" i="16" s="1"/>
  <c r="I369" i="23"/>
  <c r="N364" i="16"/>
  <c r="AG364" i="16" s="1"/>
  <c r="Q314" i="14"/>
  <c r="N219" i="16"/>
  <c r="AG219" i="16" s="1"/>
  <c r="Q185" i="14"/>
  <c r="I224" i="23"/>
  <c r="I61" i="23"/>
  <c r="N56" i="16"/>
  <c r="AG56" i="16" s="1"/>
  <c r="Q54" i="14"/>
  <c r="P375" i="14"/>
  <c r="N58" i="16" s="1"/>
  <c r="P344" i="14"/>
  <c r="N57" i="16" s="1"/>
  <c r="N207" i="16"/>
  <c r="AG207" i="16" s="1"/>
  <c r="Q174" i="14"/>
  <c r="I212" i="23"/>
  <c r="I358" i="23"/>
  <c r="Q304" i="14"/>
  <c r="N353" i="16"/>
  <c r="AG353" i="16" s="1"/>
  <c r="I213" i="23"/>
  <c r="Q175" i="14"/>
  <c r="P364" i="14"/>
  <c r="N288" i="16" s="1"/>
  <c r="N208" i="16"/>
  <c r="AG208" i="16" s="1"/>
  <c r="I49" i="23"/>
  <c r="I391" i="23"/>
  <c r="N386" i="16"/>
  <c r="AG386" i="16" s="1"/>
  <c r="Q332" i="14"/>
  <c r="Q203" i="14"/>
  <c r="N241" i="16"/>
  <c r="AG241" i="16" s="1"/>
  <c r="I246" i="23"/>
  <c r="Q73" i="14"/>
  <c r="N79" i="16"/>
  <c r="AG79" i="16" s="1"/>
  <c r="I84" i="23"/>
  <c r="I73" i="23"/>
  <c r="Q64" i="14"/>
  <c r="P363" i="14"/>
  <c r="N248" i="16" s="1"/>
  <c r="N68" i="16"/>
  <c r="AG68" i="16" s="1"/>
  <c r="I282" i="23"/>
  <c r="N277" i="16"/>
  <c r="AG277" i="16" s="1"/>
  <c r="Q236" i="14"/>
  <c r="I392" i="23"/>
  <c r="Q333" i="14"/>
  <c r="N387" i="16"/>
  <c r="AG387" i="16" s="1"/>
  <c r="I334" i="23"/>
  <c r="Q281" i="14"/>
  <c r="N329" i="16"/>
  <c r="AG329" i="16" s="1"/>
  <c r="Q75" i="14"/>
  <c r="N81" i="16"/>
  <c r="AG81" i="16" s="1"/>
  <c r="I86" i="23"/>
  <c r="I316" i="23"/>
  <c r="N311" i="16"/>
  <c r="AG311" i="16" s="1"/>
  <c r="Q267" i="14"/>
  <c r="I42" i="23"/>
  <c r="I106" i="23"/>
  <c r="Q37" i="14"/>
  <c r="P399" i="14"/>
  <c r="N101" i="16" s="1"/>
  <c r="AG101" i="16" s="1"/>
  <c r="N37" i="16"/>
  <c r="AG37" i="16" s="1"/>
  <c r="I259" i="23"/>
  <c r="Q213" i="14"/>
  <c r="N254" i="16"/>
  <c r="AG254" i="16" s="1"/>
  <c r="Q84" i="14"/>
  <c r="N91" i="16"/>
  <c r="AG91" i="16" s="1"/>
  <c r="I96" i="23"/>
  <c r="I294" i="23"/>
  <c r="Q70" i="14"/>
  <c r="N75" i="16"/>
  <c r="AG75" i="16" s="1"/>
  <c r="I80" i="23"/>
  <c r="I288" i="23"/>
  <c r="N283" i="16"/>
  <c r="AG283" i="16" s="1"/>
  <c r="Q242" i="14"/>
  <c r="I343" i="23"/>
  <c r="Q290" i="14"/>
  <c r="N338" i="16"/>
  <c r="AG338" i="16" s="1"/>
  <c r="N191" i="16"/>
  <c r="AG191" i="16" s="1"/>
  <c r="Q161" i="14"/>
  <c r="I196" i="23"/>
  <c r="I35" i="23"/>
  <c r="Q126" i="14"/>
  <c r="N147" i="16"/>
  <c r="AG147" i="16" s="1"/>
  <c r="I152" i="23"/>
  <c r="I333" i="23"/>
  <c r="Q280" i="14"/>
  <c r="N328" i="16"/>
  <c r="AG328" i="16" s="1"/>
  <c r="I182" i="23"/>
  <c r="I22" i="23"/>
  <c r="Q19" i="14"/>
  <c r="P366" i="14"/>
  <c r="N322" i="16" s="1"/>
  <c r="N17" i="16"/>
  <c r="AG17" i="16" s="1"/>
  <c r="Q276" i="14"/>
  <c r="N323" i="16"/>
  <c r="N173" i="16"/>
  <c r="AG173" i="16" s="1"/>
  <c r="Q147" i="14"/>
  <c r="I178" i="23"/>
  <c r="Q24" i="14"/>
  <c r="N22" i="16"/>
  <c r="AG22" i="16" s="1"/>
  <c r="I27" i="23"/>
  <c r="I92" i="23"/>
  <c r="I355" i="23"/>
  <c r="Q301" i="14"/>
  <c r="N350" i="16"/>
  <c r="AG350" i="16" s="1"/>
  <c r="I219" i="23"/>
  <c r="Q180" i="14"/>
  <c r="N214" i="16"/>
  <c r="AG214" i="16" s="1"/>
  <c r="I387" i="23"/>
  <c r="N382" i="16"/>
  <c r="AG382" i="16" s="1"/>
  <c r="Q329" i="14"/>
  <c r="I336" i="23"/>
  <c r="Q283" i="14"/>
  <c r="N331" i="16"/>
  <c r="AG331" i="16" s="1"/>
  <c r="Q221" i="14"/>
  <c r="N262" i="16"/>
  <c r="Q92" i="14"/>
  <c r="N106" i="16"/>
  <c r="I312" i="23"/>
  <c r="N307" i="16"/>
  <c r="AG307" i="16" s="1"/>
  <c r="Q263" i="14"/>
  <c r="Q18" i="14"/>
  <c r="N16" i="16"/>
  <c r="I381" i="23"/>
  <c r="N376" i="16"/>
  <c r="AG376" i="16" s="1"/>
  <c r="Q323" i="14"/>
  <c r="I388" i="23"/>
  <c r="Q330" i="14"/>
  <c r="N383" i="16"/>
  <c r="AG383" i="16" s="1"/>
  <c r="I244" i="23"/>
  <c r="I81" i="23"/>
  <c r="I105" i="23"/>
  <c r="Q71" i="14"/>
  <c r="N76" i="16"/>
  <c r="AG76" i="16" s="1"/>
  <c r="P348" i="14"/>
  <c r="N100" i="16" s="1"/>
  <c r="AG100" i="16" s="1"/>
  <c r="I251" i="23"/>
  <c r="Q206" i="14"/>
  <c r="N246" i="16"/>
  <c r="AG246" i="16" s="1"/>
  <c r="I110" i="23"/>
  <c r="I95" i="23"/>
  <c r="Q83" i="14"/>
  <c r="P379" i="14"/>
  <c r="N105" i="16" s="1"/>
  <c r="AG105" i="16" s="1"/>
  <c r="N90" i="16"/>
  <c r="AG90" i="16" s="1"/>
  <c r="I269" i="23"/>
  <c r="Q223" i="14"/>
  <c r="N264" i="16"/>
  <c r="AG264" i="16" s="1"/>
  <c r="I113" i="23"/>
  <c r="Q94" i="14"/>
  <c r="P398" i="14"/>
  <c r="N98" i="16" s="1"/>
  <c r="P347" i="14"/>
  <c r="N97" i="16" s="1"/>
  <c r="N108" i="16"/>
  <c r="AG108" i="16" s="1"/>
  <c r="I337" i="23"/>
  <c r="Q284" i="14"/>
  <c r="N332" i="16"/>
  <c r="AG332" i="16" s="1"/>
  <c r="N183" i="16"/>
  <c r="AG183" i="16" s="1"/>
  <c r="Q155" i="14"/>
  <c r="I188" i="23"/>
  <c r="I116" i="23"/>
  <c r="I249" i="23"/>
  <c r="Q204" i="14"/>
  <c r="N244" i="16"/>
  <c r="AG244" i="16" s="1"/>
  <c r="Q160" i="14"/>
  <c r="N190" i="16"/>
  <c r="N159" i="16"/>
  <c r="AG159" i="16" s="1"/>
  <c r="Q136" i="14"/>
  <c r="I164" i="23"/>
  <c r="I352" i="23"/>
  <c r="Q299" i="14"/>
  <c r="N347" i="16"/>
  <c r="AG347" i="16" s="1"/>
  <c r="Q87" i="14"/>
  <c r="N95" i="16"/>
  <c r="AG95" i="16" s="1"/>
  <c r="I100" i="23"/>
  <c r="I275" i="23"/>
  <c r="Q229" i="14"/>
  <c r="N270" i="16"/>
  <c r="AG270" i="16" s="1"/>
  <c r="I119" i="23"/>
  <c r="Q100" i="14"/>
  <c r="N114" i="16"/>
  <c r="AG114" i="16" s="1"/>
  <c r="I260" i="23"/>
  <c r="N255" i="16"/>
  <c r="AG255" i="16" s="1"/>
  <c r="Q214" i="14"/>
  <c r="I177" i="23"/>
  <c r="Q146" i="14"/>
  <c r="N172" i="16"/>
  <c r="AG172" i="16" s="1"/>
  <c r="I325" i="23"/>
  <c r="Q274" i="14"/>
  <c r="N320" i="16"/>
  <c r="AG320" i="16" s="1"/>
  <c r="N171" i="16"/>
  <c r="AG171" i="16" s="1"/>
  <c r="Q145" i="14"/>
  <c r="I176" i="23"/>
  <c r="I340" i="23"/>
  <c r="Q287" i="14"/>
  <c r="N335" i="16"/>
  <c r="AG335" i="16" s="1"/>
  <c r="I309" i="23"/>
  <c r="Q22" i="14"/>
  <c r="P394" i="14"/>
  <c r="N304" i="16" s="1"/>
  <c r="AG304" i="16" s="1"/>
  <c r="N20" i="16"/>
  <c r="AG20" i="16" s="1"/>
  <c r="I25" i="23"/>
  <c r="I313" i="23"/>
  <c r="Q264" i="14"/>
  <c r="N308" i="16"/>
  <c r="AG308" i="16" s="1"/>
  <c r="Q135" i="14"/>
  <c r="N158" i="16"/>
  <c r="I382" i="23"/>
  <c r="Q324" i="14"/>
  <c r="N377" i="16"/>
  <c r="AG377" i="16" s="1"/>
  <c r="Q195" i="14"/>
  <c r="N230" i="16"/>
  <c r="Q65" i="14"/>
  <c r="N69" i="16"/>
  <c r="AG69" i="16" s="1"/>
  <c r="I74" i="23"/>
  <c r="Q47" i="14"/>
  <c r="N47" i="16"/>
  <c r="I109" i="23"/>
  <c r="Q91" i="14"/>
  <c r="N104" i="16"/>
  <c r="AG104" i="16" s="1"/>
  <c r="I364" i="23"/>
  <c r="Q309" i="14"/>
  <c r="N359" i="16"/>
  <c r="AG359" i="16" s="1"/>
  <c r="I353" i="23"/>
  <c r="I139" i="23"/>
  <c r="Q116" i="14"/>
  <c r="P395" i="14"/>
  <c r="N348" i="16" s="1"/>
  <c r="AG348" i="16" s="1"/>
  <c r="N134" i="16"/>
  <c r="AG134" i="16" s="1"/>
  <c r="I242" i="23"/>
  <c r="I286" i="23"/>
  <c r="N281" i="16"/>
  <c r="AG281" i="16" s="1"/>
  <c r="Q240" i="14"/>
  <c r="Q122" i="14"/>
  <c r="N143" i="16"/>
  <c r="AG143" i="16" s="1"/>
  <c r="I148" i="23"/>
  <c r="I393" i="23"/>
  <c r="N388" i="16"/>
  <c r="AG388" i="16" s="1"/>
  <c r="Q334" i="14"/>
  <c r="I250" i="23"/>
  <c r="Q76" i="14"/>
  <c r="N82" i="16"/>
  <c r="N199" i="16"/>
  <c r="Q166" i="14"/>
  <c r="I272" i="23"/>
  <c r="N267" i="16"/>
  <c r="AG267" i="16" s="1"/>
  <c r="Q226" i="14"/>
  <c r="I335" i="23"/>
  <c r="Q282" i="14"/>
  <c r="N330" i="16"/>
  <c r="AG330" i="16" s="1"/>
  <c r="N181" i="16"/>
  <c r="AG181" i="16" s="1"/>
  <c r="Q153" i="14"/>
  <c r="I186" i="23"/>
  <c r="I24" i="23"/>
  <c r="Q21" i="14"/>
  <c r="N19" i="16"/>
  <c r="AG19" i="16" s="1"/>
  <c r="I133" i="23"/>
  <c r="Q110" i="14"/>
  <c r="N128" i="16"/>
  <c r="AG128" i="16" s="1"/>
  <c r="I323" i="23"/>
  <c r="Q272" i="14"/>
  <c r="I173" i="23"/>
  <c r="Q143" i="14"/>
  <c r="N168" i="16"/>
  <c r="AG168" i="16" s="1"/>
  <c r="Q20" i="14"/>
  <c r="N18" i="16"/>
  <c r="AG18" i="16" s="1"/>
  <c r="I23" i="23"/>
  <c r="I354" i="23"/>
  <c r="Q300" i="14"/>
  <c r="N349" i="16"/>
  <c r="AG349" i="16" s="1"/>
  <c r="Q171" i="14"/>
  <c r="N204" i="16"/>
  <c r="Q40" i="14"/>
  <c r="N40" i="16"/>
  <c r="AG40" i="16" s="1"/>
  <c r="I45" i="23"/>
  <c r="I372" i="23"/>
  <c r="Q317" i="14"/>
  <c r="N367" i="16"/>
  <c r="AG367" i="16" s="1"/>
  <c r="I38" i="23"/>
  <c r="Q33" i="14"/>
  <c r="N33" i="16"/>
  <c r="AG33" i="16" s="1"/>
  <c r="Q120" i="14"/>
  <c r="N139" i="16"/>
  <c r="AG139" i="16" s="1"/>
  <c r="I144" i="23"/>
  <c r="I379" i="23"/>
  <c r="N374" i="16"/>
  <c r="AG374" i="16" s="1"/>
  <c r="Q321" i="14"/>
  <c r="I296" i="23"/>
  <c r="Q248" i="14"/>
  <c r="N291" i="16"/>
  <c r="AG291" i="16" s="1"/>
  <c r="I245" i="23"/>
  <c r="Q202" i="14"/>
  <c r="N240" i="16"/>
  <c r="AG240" i="16" s="1"/>
  <c r="I365" i="23"/>
  <c r="Q310" i="14"/>
  <c r="N360" i="16"/>
  <c r="AG360" i="16" s="1"/>
  <c r="N215" i="16"/>
  <c r="AG215" i="16" s="1"/>
  <c r="Q181" i="14"/>
  <c r="I220" i="23"/>
  <c r="Q50" i="14"/>
  <c r="N50" i="16"/>
  <c r="AG50" i="16" s="1"/>
  <c r="I55" i="23"/>
  <c r="I221" i="23"/>
  <c r="Q182" i="14"/>
  <c r="N216" i="16"/>
  <c r="AG216" i="16" s="1"/>
  <c r="I241" i="23"/>
  <c r="I240" i="23"/>
  <c r="Q79" i="14"/>
  <c r="P389" i="14"/>
  <c r="N236" i="16" s="1"/>
  <c r="AG236" i="16" s="1"/>
  <c r="N85" i="16"/>
  <c r="AG85" i="16" s="1"/>
  <c r="P360" i="14"/>
  <c r="N235" i="16" s="1"/>
  <c r="AG235" i="16" s="1"/>
  <c r="I90" i="23"/>
  <c r="I217" i="23"/>
  <c r="Q178" i="14"/>
  <c r="N212" i="16"/>
  <c r="AG212" i="16" s="1"/>
  <c r="I306" i="23"/>
  <c r="N301" i="16"/>
  <c r="AG301" i="16" s="1"/>
  <c r="Q258" i="14"/>
  <c r="I157" i="23"/>
  <c r="Q129" i="14"/>
  <c r="N152" i="16"/>
  <c r="AG152" i="16" s="1"/>
  <c r="I375" i="23"/>
  <c r="N370" i="16"/>
  <c r="AG370" i="16" s="1"/>
  <c r="Q319" i="14"/>
  <c r="Q60" i="14"/>
  <c r="N64" i="16"/>
  <c r="I295" i="23"/>
  <c r="Q247" i="14"/>
  <c r="N290" i="16"/>
  <c r="I143" i="23"/>
  <c r="Q119" i="14"/>
  <c r="N138" i="16"/>
  <c r="AG138" i="16" s="1"/>
  <c r="I40" i="23"/>
  <c r="Q35" i="14"/>
  <c r="P382" i="14"/>
  <c r="N142" i="16" s="1"/>
  <c r="N35" i="16"/>
  <c r="AG35" i="16" s="1"/>
  <c r="Q243" i="14"/>
  <c r="P391" i="14"/>
  <c r="N285" i="16" s="1"/>
  <c r="N284" i="16"/>
  <c r="Q115" i="14"/>
  <c r="N133" i="16"/>
  <c r="AG133" i="16" s="1"/>
  <c r="I138" i="23"/>
  <c r="Q57" i="14"/>
  <c r="N61" i="16"/>
  <c r="AG61" i="16" s="1"/>
  <c r="I66" i="23"/>
  <c r="I338" i="23"/>
  <c r="Q285" i="14"/>
  <c r="N333" i="16"/>
  <c r="AG333" i="16" s="1"/>
  <c r="N201" i="16"/>
  <c r="AG201" i="16" s="1"/>
  <c r="Q168" i="14"/>
  <c r="I206" i="23"/>
  <c r="I359" i="23"/>
  <c r="Q305" i="14"/>
  <c r="N354" i="16"/>
  <c r="AG354" i="16" s="1"/>
  <c r="I264" i="23"/>
  <c r="N259" i="16"/>
  <c r="AG259" i="16" s="1"/>
  <c r="Q218" i="14"/>
  <c r="I373" i="23"/>
  <c r="N368" i="16"/>
  <c r="AG368" i="16" s="1"/>
  <c r="Q318" i="14"/>
  <c r="I229" i="23"/>
  <c r="Q189" i="14"/>
  <c r="N224" i="16"/>
  <c r="AG224" i="16" s="1"/>
  <c r="Q59" i="14"/>
  <c r="N63" i="16"/>
  <c r="AG63" i="16" s="1"/>
  <c r="I68" i="23"/>
  <c r="I362" i="23"/>
  <c r="Q198" i="14"/>
  <c r="N233" i="16"/>
  <c r="AG233" i="16" s="1"/>
  <c r="P368" i="14"/>
  <c r="N357" i="16" s="1"/>
  <c r="AG357" i="16" s="1"/>
  <c r="I238" i="23"/>
  <c r="I71" i="23"/>
  <c r="Q62" i="14"/>
  <c r="N66" i="16"/>
  <c r="AG66" i="16" s="1"/>
  <c r="I307" i="23"/>
  <c r="Q259" i="14"/>
  <c r="N302" i="16"/>
  <c r="AG302" i="16" s="1"/>
  <c r="I351" i="23"/>
  <c r="Q298" i="14"/>
  <c r="N346" i="16"/>
  <c r="AG346" i="16" s="1"/>
  <c r="I207" i="23"/>
  <c r="Q169" i="14"/>
  <c r="N202" i="16"/>
  <c r="AG202" i="16" s="1"/>
  <c r="Q38" i="14"/>
  <c r="P373" i="14"/>
  <c r="N28" i="16" s="1"/>
  <c r="N38" i="16"/>
  <c r="AG38" i="16" s="1"/>
  <c r="I43" i="23"/>
  <c r="I172" i="23"/>
  <c r="Q320" i="14"/>
  <c r="N371" i="16"/>
  <c r="Q61" i="14"/>
  <c r="N65" i="16"/>
  <c r="AG65" i="16" s="1"/>
  <c r="I70" i="23"/>
  <c r="I299" i="23"/>
  <c r="N294" i="16"/>
  <c r="AG294" i="16" s="1"/>
  <c r="I149" i="23"/>
  <c r="Q123" i="14"/>
  <c r="N144" i="16"/>
  <c r="AG144" i="16" s="1"/>
  <c r="O10" i="16"/>
  <c r="R13" i="14"/>
  <c r="I115" i="23" l="1"/>
  <c r="P381" i="14"/>
  <c r="N127" i="16" s="1"/>
  <c r="N318" i="16"/>
  <c r="AG318" i="16" s="1"/>
  <c r="Q251" i="14"/>
  <c r="CQ49" i="23"/>
  <c r="EP49" i="23" s="1"/>
  <c r="P351" i="14"/>
  <c r="N137" i="16" s="1"/>
  <c r="N132" i="16"/>
  <c r="AG132" i="16" s="1"/>
  <c r="I87" i="23"/>
  <c r="AG322" i="16"/>
  <c r="I34" i="23"/>
  <c r="P361" i="14"/>
  <c r="N238" i="16" s="1"/>
  <c r="N237" i="16"/>
  <c r="AG237" i="16" s="1"/>
  <c r="I276" i="23"/>
  <c r="CQ47" i="23"/>
  <c r="EP47" i="23" s="1"/>
  <c r="AG271" i="16"/>
  <c r="I235" i="23"/>
  <c r="I328" i="23"/>
  <c r="P350" i="14"/>
  <c r="N126" i="16" s="1"/>
  <c r="AG126" i="16" s="1"/>
  <c r="AG323" i="16"/>
  <c r="I46" i="23"/>
  <c r="BZ265" i="23"/>
  <c r="CQ265" i="23" s="1"/>
  <c r="CQ228" i="23"/>
  <c r="EP228" i="23" s="1"/>
  <c r="AG127" i="16"/>
  <c r="I167" i="23"/>
  <c r="AG352" i="16"/>
  <c r="I132" i="23"/>
  <c r="I203" i="23"/>
  <c r="AG92" i="16"/>
  <c r="I357" i="23"/>
  <c r="AG327" i="16"/>
  <c r="I97" i="23"/>
  <c r="I332" i="23"/>
  <c r="AG162" i="16"/>
  <c r="AG262" i="16"/>
  <c r="AG290" i="16"/>
  <c r="I290" i="23"/>
  <c r="AG82" i="16"/>
  <c r="CQ269" i="23"/>
  <c r="EP269" i="23" s="1"/>
  <c r="CQ177" i="23"/>
  <c r="EP177" i="23" s="1"/>
  <c r="CQ379" i="23"/>
  <c r="EP379" i="23" s="1"/>
  <c r="AG29" i="16"/>
  <c r="AG285" i="16"/>
  <c r="AG170" i="16"/>
  <c r="I175" i="23"/>
  <c r="N21" i="16"/>
  <c r="AG21" i="16" s="1"/>
  <c r="CQ180" i="23"/>
  <c r="EP180" i="23" s="1"/>
  <c r="FX180" i="23" s="1"/>
  <c r="CQ170" i="23"/>
  <c r="EP170" i="23" s="1"/>
  <c r="FX170" i="23" s="1"/>
  <c r="CQ19" i="23"/>
  <c r="EP19" i="23" s="1"/>
  <c r="H413" i="23"/>
  <c r="AG142" i="16"/>
  <c r="Q192" i="14"/>
  <c r="Q97" i="14"/>
  <c r="AG41" i="16"/>
  <c r="AG140" i="16"/>
  <c r="AH10" i="16"/>
  <c r="N30" i="16"/>
  <c r="AG30" i="16" s="1"/>
  <c r="J15" i="23"/>
  <c r="AG230" i="16"/>
  <c r="I145" i="23"/>
  <c r="CQ60" i="23"/>
  <c r="EP60" i="23" s="1"/>
  <c r="FX60" i="23" s="1"/>
  <c r="P376" i="14"/>
  <c r="N70" i="16" s="1"/>
  <c r="AG70" i="16" s="1"/>
  <c r="I360" i="23"/>
  <c r="N146" i="16"/>
  <c r="AG146" i="16" s="1"/>
  <c r="N44" i="16"/>
  <c r="AG44" i="16" s="1"/>
  <c r="AG355" i="16"/>
  <c r="I142" i="23"/>
  <c r="AG205" i="16"/>
  <c r="CQ144" i="23"/>
  <c r="EP144" i="23" s="1"/>
  <c r="AG97" i="16"/>
  <c r="AG190" i="16"/>
  <c r="AG137" i="16"/>
  <c r="I210" i="23"/>
  <c r="I195" i="23"/>
  <c r="I102" i="23"/>
  <c r="AG158" i="16"/>
  <c r="I163" i="23"/>
  <c r="CQ54" i="23"/>
  <c r="EP54" i="23" s="1"/>
  <c r="FX54" i="23" s="1"/>
  <c r="I118" i="23"/>
  <c r="I121" i="23"/>
  <c r="AG116" i="16"/>
  <c r="CQ240" i="23"/>
  <c r="EP240" i="23" s="1"/>
  <c r="AG269" i="16"/>
  <c r="I267" i="23"/>
  <c r="I274" i="23"/>
  <c r="AG211" i="16"/>
  <c r="P380" i="14"/>
  <c r="N117" i="16" s="1"/>
  <c r="AG117" i="16" s="1"/>
  <c r="Q23" i="14"/>
  <c r="Q345" i="14" s="1"/>
  <c r="O88" i="16" s="1"/>
  <c r="AH88" i="16" s="1"/>
  <c r="AG84" i="16"/>
  <c r="I89" i="23"/>
  <c r="I75" i="23"/>
  <c r="AG148" i="16"/>
  <c r="CQ95" i="23"/>
  <c r="EP95" i="23" s="1"/>
  <c r="I216" i="23"/>
  <c r="I153" i="23"/>
  <c r="BZ248" i="23"/>
  <c r="CQ248" i="23" s="1"/>
  <c r="EP248" i="23" s="1"/>
  <c r="FX248" i="23" s="1"/>
  <c r="CQ219" i="23"/>
  <c r="EP219" i="23" s="1"/>
  <c r="BZ274" i="23"/>
  <c r="CQ274" i="23" s="1"/>
  <c r="EP274" i="23" s="1"/>
  <c r="FX274" i="23" s="1"/>
  <c r="BZ145" i="23"/>
  <c r="CQ145" i="23" s="1"/>
  <c r="EP145" i="23" s="1"/>
  <c r="FX145" i="23" s="1"/>
  <c r="BZ191" i="23"/>
  <c r="CQ191" i="23" s="1"/>
  <c r="EP191" i="23" s="1"/>
  <c r="FX191" i="23" s="1"/>
  <c r="BZ159" i="23"/>
  <c r="CQ159" i="23" s="1"/>
  <c r="EP159" i="23" s="1"/>
  <c r="FX159" i="23" s="1"/>
  <c r="BZ58" i="23"/>
  <c r="CQ58" i="23" s="1"/>
  <c r="EP58" i="23" s="1"/>
  <c r="FX58" i="23" s="1"/>
  <c r="BZ300" i="23"/>
  <c r="CQ300" i="23" s="1"/>
  <c r="EP300" i="23" s="1"/>
  <c r="FX300" i="23" s="1"/>
  <c r="BZ203" i="23"/>
  <c r="CQ203" i="23" s="1"/>
  <c r="EP203" i="23" s="1"/>
  <c r="FX203" i="23" s="1"/>
  <c r="BZ305" i="23"/>
  <c r="CQ305" i="23" s="1"/>
  <c r="EP305" i="23" s="1"/>
  <c r="FX305" i="23" s="1"/>
  <c r="BZ339" i="23"/>
  <c r="CQ339" i="23" s="1"/>
  <c r="EP339" i="23" s="1"/>
  <c r="FX339" i="23" s="1"/>
  <c r="BZ92" i="23"/>
  <c r="CQ92" i="23" s="1"/>
  <c r="EP92" i="23" s="1"/>
  <c r="FX92" i="23" s="1"/>
  <c r="I50" i="23"/>
  <c r="Q151" i="14"/>
  <c r="AG166" i="16"/>
  <c r="AG58" i="16"/>
  <c r="N9" i="16"/>
  <c r="AG9" i="16" s="1"/>
  <c r="I171" i="23"/>
  <c r="CQ292" i="23"/>
  <c r="EP292" i="23" s="1"/>
  <c r="I63" i="23"/>
  <c r="I131" i="23"/>
  <c r="I289" i="23"/>
  <c r="AG57" i="16"/>
  <c r="AG238" i="16"/>
  <c r="AF238" i="16"/>
  <c r="I62" i="23"/>
  <c r="I117" i="23"/>
  <c r="AG120" i="16"/>
  <c r="AG248" i="16"/>
  <c r="I125" i="23"/>
  <c r="AF248" i="16"/>
  <c r="I14" i="23"/>
  <c r="I28" i="26" s="1"/>
  <c r="I25" i="26" s="1"/>
  <c r="AG112" i="16"/>
  <c r="N239" i="16"/>
  <c r="AG239" i="16" s="1"/>
  <c r="N12" i="16"/>
  <c r="AG12" i="16" s="1"/>
  <c r="N26" i="16"/>
  <c r="AG26" i="16" s="1"/>
  <c r="P369" i="14"/>
  <c r="N372" i="16" s="1"/>
  <c r="AG372" i="16" s="1"/>
  <c r="AG284" i="16"/>
  <c r="I377" i="23"/>
  <c r="AG28" i="16"/>
  <c r="AG106" i="16"/>
  <c r="I111" i="23"/>
  <c r="I39" i="23"/>
  <c r="AG34" i="16"/>
  <c r="I376" i="23"/>
  <c r="AG47" i="16"/>
  <c r="I231" i="23"/>
  <c r="P370" i="14"/>
  <c r="N141" i="16" s="1"/>
  <c r="AG141" i="16" s="1"/>
  <c r="N87" i="16"/>
  <c r="AG87" i="16" s="1"/>
  <c r="Q81" i="14"/>
  <c r="Q191" i="14"/>
  <c r="Q385" i="14" s="1"/>
  <c r="O170" i="16" s="1"/>
  <c r="AH170" i="16" s="1"/>
  <c r="N226" i="16"/>
  <c r="AG226" i="16" s="1"/>
  <c r="BZ388" i="23"/>
  <c r="CQ388" i="23" s="1"/>
  <c r="EP388" i="23" s="1"/>
  <c r="FX388" i="23" s="1"/>
  <c r="BZ162" i="23"/>
  <c r="CQ162" i="23" s="1"/>
  <c r="EP162" i="23" s="1"/>
  <c r="FX162" i="23" s="1"/>
  <c r="AQ86" i="23"/>
  <c r="CA86" i="23" s="1"/>
  <c r="CR86" i="23" s="1"/>
  <c r="EQ86" i="23" s="1"/>
  <c r="BZ157" i="23"/>
  <c r="CQ157" i="23" s="1"/>
  <c r="EP157" i="23" s="1"/>
  <c r="FX157" i="23" s="1"/>
  <c r="AG371" i="16"/>
  <c r="I52" i="23"/>
  <c r="I122" i="23"/>
  <c r="I168" i="23"/>
  <c r="P354" i="14"/>
  <c r="N163" i="16" s="1"/>
  <c r="AG163" i="16" s="1"/>
  <c r="I147" i="23"/>
  <c r="BZ98" i="23"/>
  <c r="CQ98" i="23" s="1"/>
  <c r="EP98" i="23" s="1"/>
  <c r="FX98" i="23" s="1"/>
  <c r="I57" i="23"/>
  <c r="I33" i="23"/>
  <c r="P343" i="14"/>
  <c r="N51" i="16" s="1"/>
  <c r="AG51" i="16" s="1"/>
  <c r="N289" i="16"/>
  <c r="AG289" i="16" s="1"/>
  <c r="P374" i="14"/>
  <c r="N52" i="16" s="1"/>
  <c r="AG52" i="16" s="1"/>
  <c r="Q142" i="14"/>
  <c r="P396" i="14"/>
  <c r="N369" i="16" s="1"/>
  <c r="AG369" i="16" s="1"/>
  <c r="N103" i="16"/>
  <c r="AG103" i="16" s="1"/>
  <c r="I32" i="23"/>
  <c r="AG314" i="16"/>
  <c r="AG78" i="16"/>
  <c r="AG88" i="16"/>
  <c r="I319" i="23"/>
  <c r="I83" i="23"/>
  <c r="I421" i="23" s="1"/>
  <c r="AG253" i="16"/>
  <c r="CQ41" i="23"/>
  <c r="EP41" i="23" s="1"/>
  <c r="I258" i="23"/>
  <c r="AF88" i="16"/>
  <c r="I209" i="23"/>
  <c r="P388" i="14"/>
  <c r="N193" i="16" s="1"/>
  <c r="AG193" i="16" s="1"/>
  <c r="AG220" i="16"/>
  <c r="P372" i="14"/>
  <c r="N27" i="16" s="1"/>
  <c r="AG27" i="16" s="1"/>
  <c r="I225" i="23"/>
  <c r="AG204" i="16"/>
  <c r="Q205" i="14"/>
  <c r="R205" i="14" s="1"/>
  <c r="P357" i="14"/>
  <c r="N192" i="16" s="1"/>
  <c r="AG192" i="16" s="1"/>
  <c r="AG313" i="16"/>
  <c r="I214" i="23"/>
  <c r="I146" i="23"/>
  <c r="I410" i="23" s="1"/>
  <c r="I318" i="23"/>
  <c r="AG209" i="16"/>
  <c r="AG222" i="16"/>
  <c r="CQ105" i="23"/>
  <c r="EP105" i="23" s="1"/>
  <c r="AG186" i="16"/>
  <c r="AG256" i="16"/>
  <c r="I191" i="23"/>
  <c r="I261" i="23"/>
  <c r="N200" i="16"/>
  <c r="AG200" i="16" s="1"/>
  <c r="Q167" i="14"/>
  <c r="AQ253" i="23"/>
  <c r="CA253" i="23" s="1"/>
  <c r="CR253" i="23" s="1"/>
  <c r="EQ253" i="23" s="1"/>
  <c r="AQ332" i="23"/>
  <c r="CA332" i="23" s="1"/>
  <c r="CR332" i="23" s="1"/>
  <c r="EQ332" i="23" s="1"/>
  <c r="I103" i="23"/>
  <c r="Q26" i="14"/>
  <c r="O24" i="16" s="1"/>
  <c r="AG98" i="16"/>
  <c r="N45" i="16"/>
  <c r="AG45" i="16" s="1"/>
  <c r="Q45" i="14"/>
  <c r="I374" i="23"/>
  <c r="AG199" i="16"/>
  <c r="BZ119" i="23"/>
  <c r="CQ119" i="23" s="1"/>
  <c r="EP119" i="23" s="1"/>
  <c r="FX119" i="23" s="1"/>
  <c r="AQ309" i="23"/>
  <c r="CA309" i="23" s="1"/>
  <c r="CR309" i="23" s="1"/>
  <c r="EQ309" i="23" s="1"/>
  <c r="BZ39" i="23"/>
  <c r="CQ39" i="23" s="1"/>
  <c r="EP39" i="23" s="1"/>
  <c r="FX39" i="23" s="1"/>
  <c r="BZ340" i="23"/>
  <c r="CQ340" i="23" s="1"/>
  <c r="EP340" i="23" s="1"/>
  <c r="FX340" i="23" s="1"/>
  <c r="AQ54" i="23"/>
  <c r="CA54" i="23" s="1"/>
  <c r="CR54" i="23" s="1"/>
  <c r="EQ54" i="23" s="1"/>
  <c r="Q48" i="14"/>
  <c r="CQ29" i="23"/>
  <c r="EP29" i="23" s="1"/>
  <c r="FX29" i="23" s="1"/>
  <c r="CQ297" i="23"/>
  <c r="EP297" i="23" s="1"/>
  <c r="FX297" i="23" s="1"/>
  <c r="CQ201" i="23"/>
  <c r="EP201" i="23" s="1"/>
  <c r="FX201" i="23" s="1"/>
  <c r="CQ351" i="23"/>
  <c r="EP351" i="23" s="1"/>
  <c r="FX351" i="23" s="1"/>
  <c r="CQ378" i="23"/>
  <c r="EP378" i="23" s="1"/>
  <c r="FX378" i="23" s="1"/>
  <c r="AQ277" i="23"/>
  <c r="CA277" i="23" s="1"/>
  <c r="CR277" i="23" s="1"/>
  <c r="EQ277" i="23" s="1"/>
  <c r="BZ100" i="23"/>
  <c r="CQ100" i="23" s="1"/>
  <c r="EP100" i="23" s="1"/>
  <c r="FX100" i="23" s="1"/>
  <c r="BZ111" i="23"/>
  <c r="CQ111" i="23" s="1"/>
  <c r="EP111" i="23" s="1"/>
  <c r="FX111" i="23" s="1"/>
  <c r="AQ170" i="23"/>
  <c r="CA170" i="23" s="1"/>
  <c r="CR170" i="23" s="1"/>
  <c r="EQ170" i="23" s="1"/>
  <c r="AQ60" i="23"/>
  <c r="CA60" i="23" s="1"/>
  <c r="CR60" i="23" s="1"/>
  <c r="EQ60" i="23" s="1"/>
  <c r="BZ176" i="23"/>
  <c r="CQ176" i="23" s="1"/>
  <c r="EP176" i="23" s="1"/>
  <c r="FX176" i="23" s="1"/>
  <c r="BZ368" i="23"/>
  <c r="CQ368" i="23" s="1"/>
  <c r="EP368" i="23" s="1"/>
  <c r="FX368" i="23" s="1"/>
  <c r="BZ61" i="23"/>
  <c r="CQ61" i="23" s="1"/>
  <c r="EP61" i="23" s="1"/>
  <c r="FX61" i="23" s="1"/>
  <c r="BZ27" i="23"/>
  <c r="CQ27" i="23" s="1"/>
  <c r="EP27" i="23" s="1"/>
  <c r="FX27" i="23" s="1"/>
  <c r="AQ244" i="23"/>
  <c r="CA244" i="23" s="1"/>
  <c r="CR244" i="23" s="1"/>
  <c r="EQ244" i="23" s="1"/>
  <c r="BZ372" i="23"/>
  <c r="CQ372" i="23" s="1"/>
  <c r="EP372" i="23" s="1"/>
  <c r="FX372" i="23" s="1"/>
  <c r="BZ318" i="23"/>
  <c r="CQ318" i="23" s="1"/>
  <c r="EP318" i="23" s="1"/>
  <c r="FX318" i="23" s="1"/>
  <c r="AQ297" i="23"/>
  <c r="AQ125" i="23"/>
  <c r="BZ138" i="23"/>
  <c r="CQ138" i="23" s="1"/>
  <c r="EP138" i="23" s="1"/>
  <c r="FX138" i="23" s="1"/>
  <c r="AQ353" i="23"/>
  <c r="AQ29" i="23"/>
  <c r="CA29" i="23" s="1"/>
  <c r="CR29" i="23" s="1"/>
  <c r="EQ29" i="23" s="1"/>
  <c r="AQ205" i="23"/>
  <c r="CA205" i="23" s="1"/>
  <c r="AQ220" i="23"/>
  <c r="CA220" i="23" s="1"/>
  <c r="CR220" i="23" s="1"/>
  <c r="EQ220" i="23" s="1"/>
  <c r="AQ282" i="23"/>
  <c r="CA282" i="23" s="1"/>
  <c r="CR282" i="23" s="1"/>
  <c r="EQ282" i="23" s="1"/>
  <c r="BZ113" i="23"/>
  <c r="CQ113" i="23" s="1"/>
  <c r="EP113" i="23" s="1"/>
  <c r="FX113" i="23" s="1"/>
  <c r="AQ49" i="23"/>
  <c r="AQ378" i="23"/>
  <c r="CA378" i="23" s="1"/>
  <c r="CR378" i="23" s="1"/>
  <c r="EQ378" i="23" s="1"/>
  <c r="BZ184" i="23"/>
  <c r="CQ184" i="23" s="1"/>
  <c r="EP184" i="23" s="1"/>
  <c r="FX184" i="23" s="1"/>
  <c r="BZ126" i="23"/>
  <c r="CQ126" i="23" s="1"/>
  <c r="EP126" i="23" s="1"/>
  <c r="FX126" i="23" s="1"/>
  <c r="AQ201" i="23"/>
  <c r="CA201" i="23" s="1"/>
  <c r="CR201" i="23" s="1"/>
  <c r="EQ201" i="23" s="1"/>
  <c r="AQ194" i="23"/>
  <c r="CA194" i="23" s="1"/>
  <c r="CR194" i="23" s="1"/>
  <c r="EQ194" i="23" s="1"/>
  <c r="BZ171" i="23"/>
  <c r="CQ171" i="23" s="1"/>
  <c r="EP171" i="23" s="1"/>
  <c r="FX171" i="23" s="1"/>
  <c r="BZ286" i="23"/>
  <c r="CQ286" i="23" s="1"/>
  <c r="BZ382" i="23"/>
  <c r="CQ382" i="23" s="1"/>
  <c r="EP382" i="23" s="1"/>
  <c r="FX382" i="23" s="1"/>
  <c r="BZ182" i="23"/>
  <c r="CQ182" i="23" s="1"/>
  <c r="EP182" i="23" s="1"/>
  <c r="FX182" i="23" s="1"/>
  <c r="BZ345" i="23"/>
  <c r="CQ345" i="23" s="1"/>
  <c r="EP345" i="23" s="1"/>
  <c r="FX345" i="23" s="1"/>
  <c r="AQ131" i="23"/>
  <c r="CA131" i="23" s="1"/>
  <c r="BZ306" i="23"/>
  <c r="CQ306" i="23" s="1"/>
  <c r="EP306" i="23" s="1"/>
  <c r="FX306" i="23" s="1"/>
  <c r="BZ122" i="23"/>
  <c r="CQ122" i="23" s="1"/>
  <c r="EP122" i="23" s="1"/>
  <c r="FX122" i="23" s="1"/>
  <c r="BZ44" i="23"/>
  <c r="CQ44" i="23" s="1"/>
  <c r="EP44" i="23" s="1"/>
  <c r="FX44" i="23" s="1"/>
  <c r="AQ242" i="23"/>
  <c r="CA242" i="23" s="1"/>
  <c r="CR242" i="23" s="1"/>
  <c r="EQ242" i="23" s="1"/>
  <c r="BZ40" i="23"/>
  <c r="CQ40" i="23" s="1"/>
  <c r="AQ351" i="23"/>
  <c r="CA351" i="23" s="1"/>
  <c r="CR351" i="23" s="1"/>
  <c r="EQ351" i="23" s="1"/>
  <c r="BZ362" i="23"/>
  <c r="CQ362" i="23" s="1"/>
  <c r="BZ238" i="23"/>
  <c r="CQ238" i="23" s="1"/>
  <c r="EP238" i="23" s="1"/>
  <c r="FX238" i="23" s="1"/>
  <c r="AQ57" i="23"/>
  <c r="AQ124" i="23"/>
  <c r="CA124" i="23" s="1"/>
  <c r="CR124" i="23" s="1"/>
  <c r="EQ124" i="23" s="1"/>
  <c r="BZ204" i="23"/>
  <c r="CQ204" i="23" s="1"/>
  <c r="EP204" i="23" s="1"/>
  <c r="FX204" i="23" s="1"/>
  <c r="AQ21" i="23"/>
  <c r="AQ322" i="23"/>
  <c r="AQ180" i="23"/>
  <c r="CA180" i="23" s="1"/>
  <c r="CR180" i="23" s="1"/>
  <c r="EQ180" i="23" s="1"/>
  <c r="AQ233" i="23"/>
  <c r="CA233" i="23" s="1"/>
  <c r="CR233" i="23" s="1"/>
  <c r="EQ233" i="23" s="1"/>
  <c r="BZ224" i="23"/>
  <c r="CQ224" i="23" s="1"/>
  <c r="EP224" i="23" s="1"/>
  <c r="FX224" i="23" s="1"/>
  <c r="BZ42" i="23"/>
  <c r="CQ42" i="23" s="1"/>
  <c r="EP42" i="23" s="1"/>
  <c r="FX42" i="23" s="1"/>
  <c r="BZ174" i="23"/>
  <c r="CQ174" i="23" s="1"/>
  <c r="EP174" i="23" s="1"/>
  <c r="FX174" i="23" s="1"/>
  <c r="BZ319" i="23"/>
  <c r="CQ319" i="23" s="1"/>
  <c r="AQ97" i="23"/>
  <c r="AQ206" i="23"/>
  <c r="BZ120" i="23"/>
  <c r="CQ120" i="23" s="1"/>
  <c r="EP120" i="23" s="1"/>
  <c r="FX120" i="23" s="1"/>
  <c r="BZ261" i="23"/>
  <c r="CQ261" i="23" s="1"/>
  <c r="EP261" i="23" s="1"/>
  <c r="FX261" i="23" s="1"/>
  <c r="BZ352" i="23"/>
  <c r="CQ352" i="23" s="1"/>
  <c r="EP352" i="23" s="1"/>
  <c r="FX352" i="23" s="1"/>
  <c r="BZ241" i="23"/>
  <c r="CQ241" i="23" s="1"/>
  <c r="BZ63" i="23"/>
  <c r="CQ63" i="23" s="1"/>
  <c r="AQ262" i="23"/>
  <c r="BZ371" i="23"/>
  <c r="CQ371" i="23" s="1"/>
  <c r="EP371" i="23" s="1"/>
  <c r="FX371" i="23" s="1"/>
  <c r="I227" i="23"/>
  <c r="I198" i="23"/>
  <c r="I166" i="23"/>
  <c r="CQ288" i="23"/>
  <c r="EP288" i="23" s="1"/>
  <c r="CQ273" i="23"/>
  <c r="EP273" i="23" s="1"/>
  <c r="H409" i="23"/>
  <c r="Z415" i="23"/>
  <c r="I51" i="23"/>
  <c r="H421" i="23"/>
  <c r="AG46" i="16"/>
  <c r="P390" i="14"/>
  <c r="N243" i="16" s="1"/>
  <c r="AG243" i="16" s="1"/>
  <c r="CQ353" i="23"/>
  <c r="EP353" i="23" s="1"/>
  <c r="FX353" i="23" s="1"/>
  <c r="I204" i="23"/>
  <c r="N24" i="16"/>
  <c r="AG24" i="16" s="1"/>
  <c r="I248" i="23"/>
  <c r="CQ293" i="23"/>
  <c r="EP293" i="23" s="1"/>
  <c r="CQ374" i="23"/>
  <c r="EP374" i="23" s="1"/>
  <c r="CQ218" i="23"/>
  <c r="EP218" i="23" s="1"/>
  <c r="CQ377" i="23"/>
  <c r="EP377" i="23" s="1"/>
  <c r="CQ213" i="23"/>
  <c r="EP213" i="23" s="1"/>
  <c r="CQ243" i="23"/>
  <c r="EP243" i="23" s="1"/>
  <c r="I56" i="23"/>
  <c r="I390" i="23"/>
  <c r="CQ124" i="23"/>
  <c r="EP124" i="23" s="1"/>
  <c r="FX124" i="23" s="1"/>
  <c r="AG64" i="16"/>
  <c r="AG288" i="16"/>
  <c r="AG278" i="16"/>
  <c r="N48" i="16"/>
  <c r="AG48" i="16" s="1"/>
  <c r="P339" i="14"/>
  <c r="N395" i="16" s="1"/>
  <c r="I69" i="23"/>
  <c r="P384" i="14"/>
  <c r="N161" i="16" s="1"/>
  <c r="AG161" i="16" s="1"/>
  <c r="I293" i="23"/>
  <c r="I283" i="23"/>
  <c r="Z420" i="23"/>
  <c r="Z426" i="23"/>
  <c r="Z413" i="23"/>
  <c r="Z406" i="23"/>
  <c r="Z408" i="23"/>
  <c r="Z409" i="23"/>
  <c r="Z412" i="23"/>
  <c r="Z422" i="23"/>
  <c r="Z421" i="23"/>
  <c r="Z418" i="23"/>
  <c r="Z423" i="23"/>
  <c r="Z411" i="23"/>
  <c r="Z414" i="23"/>
  <c r="Z407" i="23"/>
  <c r="Z425" i="23"/>
  <c r="Z424" i="23"/>
  <c r="AU393" i="16"/>
  <c r="Z419" i="23"/>
  <c r="Z398" i="23"/>
  <c r="Z405" i="23"/>
  <c r="I154" i="23"/>
  <c r="I197" i="23"/>
  <c r="P352" i="14"/>
  <c r="N149" i="16" s="1"/>
  <c r="AG149" i="16" s="1"/>
  <c r="P383" i="14"/>
  <c r="N150" i="16" s="1"/>
  <c r="AG150" i="16" s="1"/>
  <c r="N119" i="16"/>
  <c r="AG119" i="16" s="1"/>
  <c r="CQ220" i="23"/>
  <c r="EP220" i="23" s="1"/>
  <c r="FX220" i="23" s="1"/>
  <c r="CQ131" i="23"/>
  <c r="EP131" i="23" s="1"/>
  <c r="FX131" i="23" s="1"/>
  <c r="CQ197" i="23"/>
  <c r="EP197" i="23" s="1"/>
  <c r="CQ233" i="23"/>
  <c r="EP233" i="23" s="1"/>
  <c r="FX233" i="23" s="1"/>
  <c r="H408" i="23"/>
  <c r="CQ94" i="23"/>
  <c r="EP94" i="23" s="1"/>
  <c r="H426" i="23"/>
  <c r="CQ101" i="23"/>
  <c r="EP101" i="23" s="1"/>
  <c r="H65" i="26"/>
  <c r="I247" i="23"/>
  <c r="CQ33" i="23"/>
  <c r="EP33" i="23" s="1"/>
  <c r="CQ110" i="23"/>
  <c r="EP110" i="23" s="1"/>
  <c r="CQ38" i="23"/>
  <c r="EP38" i="23" s="1"/>
  <c r="H81" i="26"/>
  <c r="I81" i="26" s="1"/>
  <c r="CQ103" i="23"/>
  <c r="EP103" i="23" s="1"/>
  <c r="CQ81" i="23"/>
  <c r="EP81" i="23" s="1"/>
  <c r="CQ80" i="23"/>
  <c r="EP80" i="23" s="1"/>
  <c r="CQ198" i="23"/>
  <c r="EP198" i="23" s="1"/>
  <c r="CQ192" i="23"/>
  <c r="EP192" i="23" s="1"/>
  <c r="CQ307" i="23"/>
  <c r="EP307" i="23" s="1"/>
  <c r="CQ229" i="23"/>
  <c r="EP229" i="23" s="1"/>
  <c r="CQ68" i="23"/>
  <c r="EP68" i="23" s="1"/>
  <c r="CQ71" i="23"/>
  <c r="EP71" i="23" s="1"/>
  <c r="AP146" i="23"/>
  <c r="FG146" i="23" s="1"/>
  <c r="AQ395" i="23"/>
  <c r="CA395" i="23" s="1"/>
  <c r="CR395" i="23" s="1"/>
  <c r="EQ395" i="23" s="1"/>
  <c r="FG395" i="23"/>
  <c r="AQ225" i="23"/>
  <c r="CA225" i="23" s="1"/>
  <c r="FG225" i="23"/>
  <c r="AQ141" i="23"/>
  <c r="CA141" i="23" s="1"/>
  <c r="CR141" i="23" s="1"/>
  <c r="EQ141" i="23" s="1"/>
  <c r="FG141" i="23"/>
  <c r="AQ128" i="23"/>
  <c r="CA128" i="23" s="1"/>
  <c r="CR128" i="23" s="1"/>
  <c r="EQ128" i="23" s="1"/>
  <c r="FG128" i="23"/>
  <c r="AQ59" i="23"/>
  <c r="CA59" i="23" s="1"/>
  <c r="CR59" i="23" s="1"/>
  <c r="EQ59" i="23" s="1"/>
  <c r="FG59" i="23"/>
  <c r="AQ226" i="23"/>
  <c r="CA226" i="23" s="1"/>
  <c r="CR226" i="23" s="1"/>
  <c r="EQ226" i="23" s="1"/>
  <c r="FG226" i="23"/>
  <c r="AQ99" i="23"/>
  <c r="CA99" i="23" s="1"/>
  <c r="CR99" i="23" s="1"/>
  <c r="EQ99" i="23" s="1"/>
  <c r="FG99" i="23"/>
  <c r="AQ329" i="23"/>
  <c r="CA329" i="23" s="1"/>
  <c r="CR329" i="23" s="1"/>
  <c r="EQ329" i="23" s="1"/>
  <c r="FG329" i="23"/>
  <c r="AQ156" i="23"/>
  <c r="CA156" i="23" s="1"/>
  <c r="CR156" i="23" s="1"/>
  <c r="EQ156" i="23" s="1"/>
  <c r="FG156" i="23"/>
  <c r="AQ346" i="23"/>
  <c r="CA346" i="23" s="1"/>
  <c r="CR346" i="23" s="1"/>
  <c r="EQ346" i="23" s="1"/>
  <c r="FG346" i="23"/>
  <c r="AQ343" i="23"/>
  <c r="CA343" i="23" s="1"/>
  <c r="CR343" i="23" s="1"/>
  <c r="EQ343" i="23" s="1"/>
  <c r="FG343" i="23"/>
  <c r="AQ55" i="23"/>
  <c r="CA55" i="23" s="1"/>
  <c r="CR55" i="23" s="1"/>
  <c r="EQ55" i="23" s="1"/>
  <c r="FG55" i="23"/>
  <c r="AQ190" i="23"/>
  <c r="CA190" i="23" s="1"/>
  <c r="CR190" i="23" s="1"/>
  <c r="EQ190" i="23" s="1"/>
  <c r="FG190" i="23"/>
  <c r="AQ303" i="23"/>
  <c r="CA303" i="23" s="1"/>
  <c r="CR303" i="23" s="1"/>
  <c r="EQ303" i="23" s="1"/>
  <c r="FG303" i="23"/>
  <c r="AQ212" i="23"/>
  <c r="CA212" i="23" s="1"/>
  <c r="CR212" i="23" s="1"/>
  <c r="EQ212" i="23" s="1"/>
  <c r="FG212" i="23"/>
  <c r="AQ196" i="23"/>
  <c r="CA196" i="23" s="1"/>
  <c r="CR196" i="23" s="1"/>
  <c r="EQ196" i="23" s="1"/>
  <c r="FG196" i="23"/>
  <c r="AQ214" i="23"/>
  <c r="CA214" i="23" s="1"/>
  <c r="FG214" i="23"/>
  <c r="AQ62" i="23"/>
  <c r="CA62" i="23" s="1"/>
  <c r="FG62" i="23"/>
  <c r="AQ50" i="23"/>
  <c r="CA50" i="23" s="1"/>
  <c r="FG50" i="23"/>
  <c r="AQ94" i="23"/>
  <c r="CA94" i="23" s="1"/>
  <c r="CR94" i="23" s="1"/>
  <c r="EQ94" i="23" s="1"/>
  <c r="FG94" i="23"/>
  <c r="AQ110" i="23"/>
  <c r="CA110" i="23" s="1"/>
  <c r="CR110" i="23" s="1"/>
  <c r="EQ110" i="23" s="1"/>
  <c r="FG110" i="23"/>
  <c r="AQ199" i="23"/>
  <c r="CA199" i="23" s="1"/>
  <c r="CR199" i="23" s="1"/>
  <c r="EQ199" i="23" s="1"/>
  <c r="FG199" i="23"/>
  <c r="FX199" i="23" s="1"/>
  <c r="AQ293" i="23"/>
  <c r="CA293" i="23" s="1"/>
  <c r="FG293" i="23"/>
  <c r="AQ105" i="23"/>
  <c r="CA105" i="23" s="1"/>
  <c r="CR105" i="23" s="1"/>
  <c r="EQ105" i="23" s="1"/>
  <c r="FG105" i="23"/>
  <c r="AQ333" i="23"/>
  <c r="CA333" i="23" s="1"/>
  <c r="CR333" i="23" s="1"/>
  <c r="EQ333" i="23" s="1"/>
  <c r="FG333" i="23"/>
  <c r="FX333" i="23" s="1"/>
  <c r="AQ95" i="23"/>
  <c r="CA95" i="23" s="1"/>
  <c r="CR95" i="23" s="1"/>
  <c r="EQ95" i="23" s="1"/>
  <c r="FG95" i="23"/>
  <c r="AQ246" i="23"/>
  <c r="CA246" i="23" s="1"/>
  <c r="CR246" i="23" s="1"/>
  <c r="EQ246" i="23" s="1"/>
  <c r="FG246" i="23"/>
  <c r="FX246" i="23" s="1"/>
  <c r="AQ38" i="23"/>
  <c r="CA38" i="23" s="1"/>
  <c r="CR38" i="23" s="1"/>
  <c r="EQ38" i="23" s="1"/>
  <c r="FG38" i="23"/>
  <c r="AQ230" i="23"/>
  <c r="CA230" i="23" s="1"/>
  <c r="CR230" i="23" s="1"/>
  <c r="EQ230" i="23" s="1"/>
  <c r="FG230" i="23"/>
  <c r="AQ374" i="23"/>
  <c r="CA374" i="23" s="1"/>
  <c r="FG374" i="23"/>
  <c r="AQ316" i="23"/>
  <c r="CA316" i="23" s="1"/>
  <c r="CR316" i="23" s="1"/>
  <c r="EQ316" i="23" s="1"/>
  <c r="FG316" i="23"/>
  <c r="FX316" i="23" s="1"/>
  <c r="AQ202" i="23"/>
  <c r="CA202" i="23" s="1"/>
  <c r="CR202" i="23" s="1"/>
  <c r="EQ202" i="23" s="1"/>
  <c r="FG202" i="23"/>
  <c r="AQ292" i="23"/>
  <c r="CA292" i="23" s="1"/>
  <c r="CR292" i="23" s="1"/>
  <c r="EQ292" i="23" s="1"/>
  <c r="FG292" i="23"/>
  <c r="AQ74" i="23"/>
  <c r="CA74" i="23" s="1"/>
  <c r="CR74" i="23" s="1"/>
  <c r="EQ74" i="23" s="1"/>
  <c r="FG74" i="23"/>
  <c r="FX74" i="23" s="1"/>
  <c r="AQ367" i="23"/>
  <c r="CA367" i="23" s="1"/>
  <c r="CR367" i="23" s="1"/>
  <c r="EQ367" i="23" s="1"/>
  <c r="FG367" i="23"/>
  <c r="AQ364" i="23"/>
  <c r="CA364" i="23" s="1"/>
  <c r="CR364" i="23" s="1"/>
  <c r="EQ364" i="23" s="1"/>
  <c r="FG364" i="23"/>
  <c r="AQ160" i="23"/>
  <c r="CA160" i="23" s="1"/>
  <c r="CR160" i="23" s="1"/>
  <c r="EQ160" i="23" s="1"/>
  <c r="FG160" i="23"/>
  <c r="AQ209" i="23"/>
  <c r="CA209" i="23" s="1"/>
  <c r="FG209" i="23"/>
  <c r="AQ137" i="23"/>
  <c r="CA137" i="23" s="1"/>
  <c r="CR137" i="23" s="1"/>
  <c r="EQ137" i="23" s="1"/>
  <c r="FG137" i="23"/>
  <c r="AQ366" i="23"/>
  <c r="CA366" i="23" s="1"/>
  <c r="CR366" i="23" s="1"/>
  <c r="EQ366" i="23" s="1"/>
  <c r="FG366" i="23"/>
  <c r="AQ161" i="23"/>
  <c r="CA161" i="23" s="1"/>
  <c r="CR161" i="23" s="1"/>
  <c r="EQ161" i="23" s="1"/>
  <c r="FG161" i="23"/>
  <c r="AQ151" i="23"/>
  <c r="CA151" i="23" s="1"/>
  <c r="CR151" i="23" s="1"/>
  <c r="EQ151" i="23" s="1"/>
  <c r="FG151" i="23"/>
  <c r="AQ85" i="23"/>
  <c r="CA85" i="23" s="1"/>
  <c r="CR85" i="23" s="1"/>
  <c r="EQ85" i="23" s="1"/>
  <c r="FG85" i="23"/>
  <c r="AQ211" i="23"/>
  <c r="CA211" i="23" s="1"/>
  <c r="CR211" i="23" s="1"/>
  <c r="EQ211" i="23" s="1"/>
  <c r="FG211" i="23"/>
  <c r="AQ79" i="23"/>
  <c r="CA79" i="23" s="1"/>
  <c r="CR79" i="23" s="1"/>
  <c r="EQ79" i="23" s="1"/>
  <c r="FG79" i="23"/>
  <c r="AQ200" i="23"/>
  <c r="CA200" i="23" s="1"/>
  <c r="CR200" i="23" s="1"/>
  <c r="EQ200" i="23" s="1"/>
  <c r="FG200" i="23"/>
  <c r="AQ66" i="23"/>
  <c r="CA66" i="23" s="1"/>
  <c r="CR66" i="23" s="1"/>
  <c r="EQ66" i="23" s="1"/>
  <c r="FG66" i="23"/>
  <c r="AQ386" i="23"/>
  <c r="CA386" i="23" s="1"/>
  <c r="CR386" i="23" s="1"/>
  <c r="EQ386" i="23" s="1"/>
  <c r="FG386" i="23"/>
  <c r="AQ222" i="23"/>
  <c r="CA222" i="23" s="1"/>
  <c r="CR222" i="23" s="1"/>
  <c r="EQ222" i="23" s="1"/>
  <c r="FG222" i="23"/>
  <c r="AQ249" i="23"/>
  <c r="CA249" i="23" s="1"/>
  <c r="CR249" i="23" s="1"/>
  <c r="EQ249" i="23" s="1"/>
  <c r="FG249" i="23"/>
  <c r="AQ278" i="23"/>
  <c r="CA278" i="23" s="1"/>
  <c r="CR278" i="23" s="1"/>
  <c r="EQ278" i="23" s="1"/>
  <c r="FG278" i="23"/>
  <c r="AQ118" i="23"/>
  <c r="CA118" i="23" s="1"/>
  <c r="FG118" i="23"/>
  <c r="AQ337" i="23"/>
  <c r="CA337" i="23" s="1"/>
  <c r="CR337" i="23" s="1"/>
  <c r="EQ337" i="23" s="1"/>
  <c r="FG337" i="23"/>
  <c r="AQ284" i="23"/>
  <c r="CA284" i="23" s="1"/>
  <c r="CR284" i="23" s="1"/>
  <c r="EQ284" i="23" s="1"/>
  <c r="FG284" i="23"/>
  <c r="AQ89" i="23"/>
  <c r="CA89" i="23" s="1"/>
  <c r="FG89" i="23"/>
  <c r="AQ115" i="23"/>
  <c r="CA115" i="23" s="1"/>
  <c r="CR115" i="23" s="1"/>
  <c r="EQ115" i="23" s="1"/>
  <c r="FG115" i="23"/>
  <c r="FX115" i="23" s="1"/>
  <c r="AQ103" i="23"/>
  <c r="CA103" i="23" s="1"/>
  <c r="FG103" i="23"/>
  <c r="AQ314" i="23"/>
  <c r="CA314" i="23" s="1"/>
  <c r="CR314" i="23" s="1"/>
  <c r="EQ314" i="23" s="1"/>
  <c r="FG314" i="23"/>
  <c r="FX314" i="23" s="1"/>
  <c r="AQ19" i="23"/>
  <c r="CA19" i="23" s="1"/>
  <c r="CR19" i="23" s="1"/>
  <c r="EQ19" i="23" s="1"/>
  <c r="FG19" i="23"/>
  <c r="AQ81" i="23"/>
  <c r="CA81" i="23" s="1"/>
  <c r="CR81" i="23" s="1"/>
  <c r="EQ81" i="23" s="1"/>
  <c r="FG81" i="23"/>
  <c r="FX81" i="23" s="1"/>
  <c r="AQ207" i="23"/>
  <c r="CA207" i="23" s="1"/>
  <c r="CR207" i="23" s="1"/>
  <c r="EQ207" i="23" s="1"/>
  <c r="FG207" i="23"/>
  <c r="FX207" i="23" s="1"/>
  <c r="AQ269" i="23"/>
  <c r="CA269" i="23" s="1"/>
  <c r="CR269" i="23" s="1"/>
  <c r="EQ269" i="23" s="1"/>
  <c r="FG269" i="23"/>
  <c r="AQ197" i="23"/>
  <c r="CA197" i="23" s="1"/>
  <c r="FG197" i="23"/>
  <c r="AQ267" i="23"/>
  <c r="CA267" i="23" s="1"/>
  <c r="FG267" i="23"/>
  <c r="FX267" i="23" s="1"/>
  <c r="AQ80" i="23"/>
  <c r="CA80" i="23" s="1"/>
  <c r="CR80" i="23" s="1"/>
  <c r="EQ80" i="23" s="1"/>
  <c r="FG80" i="23"/>
  <c r="AQ208" i="23"/>
  <c r="CA208" i="23" s="1"/>
  <c r="CR208" i="23" s="1"/>
  <c r="EQ208" i="23" s="1"/>
  <c r="FG208" i="23"/>
  <c r="FX208" i="23" s="1"/>
  <c r="AQ198" i="23"/>
  <c r="CA198" i="23" s="1"/>
  <c r="FG198" i="23"/>
  <c r="AQ252" i="23"/>
  <c r="CA252" i="23" s="1"/>
  <c r="CR252" i="23" s="1"/>
  <c r="EQ252" i="23" s="1"/>
  <c r="FG252" i="23"/>
  <c r="FX252" i="23" s="1"/>
  <c r="AQ396" i="23"/>
  <c r="CA396" i="23" s="1"/>
  <c r="CR396" i="23" s="1"/>
  <c r="EQ396" i="23" s="1"/>
  <c r="FG396" i="23"/>
  <c r="FX396" i="23" s="1"/>
  <c r="AQ33" i="23"/>
  <c r="CA33" i="23" s="1"/>
  <c r="FG33" i="23"/>
  <c r="FH362" i="23"/>
  <c r="FH97" i="23"/>
  <c r="FH220" i="23"/>
  <c r="FH145" i="23"/>
  <c r="FH238" i="23"/>
  <c r="FH120" i="23"/>
  <c r="FH122" i="23"/>
  <c r="FH242" i="23"/>
  <c r="FH182" i="23"/>
  <c r="FH92" i="23"/>
  <c r="FH204" i="23"/>
  <c r="FH352" i="23"/>
  <c r="FH44" i="23"/>
  <c r="FH29" i="23"/>
  <c r="FH353" i="23"/>
  <c r="FH300" i="23"/>
  <c r="FH162" i="23"/>
  <c r="FH388" i="23"/>
  <c r="FH274" i="23"/>
  <c r="FH340" i="23"/>
  <c r="FH159" i="23"/>
  <c r="AQ325" i="23"/>
  <c r="CA325" i="23" s="1"/>
  <c r="CR325" i="23" s="1"/>
  <c r="EQ325" i="23" s="1"/>
  <c r="FG325" i="23"/>
  <c r="BZ30" i="23"/>
  <c r="CQ30" i="23" s="1"/>
  <c r="EP30" i="23" s="1"/>
  <c r="FG30" i="23"/>
  <c r="BZ25" i="23"/>
  <c r="CQ25" i="23" s="1"/>
  <c r="EP25" i="23" s="1"/>
  <c r="FG25" i="23"/>
  <c r="AQ280" i="23"/>
  <c r="CA280" i="23" s="1"/>
  <c r="CR280" i="23" s="1"/>
  <c r="EQ280" i="23" s="1"/>
  <c r="FG280" i="23"/>
  <c r="AQ260" i="23"/>
  <c r="CA260" i="23" s="1"/>
  <c r="CR260" i="23" s="1"/>
  <c r="EQ260" i="23" s="1"/>
  <c r="FG260" i="23"/>
  <c r="AQ133" i="23"/>
  <c r="CA133" i="23" s="1"/>
  <c r="CR133" i="23" s="1"/>
  <c r="EQ133" i="23" s="1"/>
  <c r="FG133" i="23"/>
  <c r="AQ26" i="23"/>
  <c r="CA26" i="23" s="1"/>
  <c r="CR26" i="23" s="1"/>
  <c r="EQ26" i="23" s="1"/>
  <c r="FG26" i="23"/>
  <c r="AQ46" i="23"/>
  <c r="CA46" i="23" s="1"/>
  <c r="FG46" i="23"/>
  <c r="AQ311" i="23"/>
  <c r="CA311" i="23" s="1"/>
  <c r="CR311" i="23" s="1"/>
  <c r="EQ311" i="23" s="1"/>
  <c r="FG311" i="23"/>
  <c r="AQ259" i="23"/>
  <c r="CA259" i="23" s="1"/>
  <c r="CR259" i="23" s="1"/>
  <c r="EQ259" i="23" s="1"/>
  <c r="FG259" i="23"/>
  <c r="AQ359" i="23"/>
  <c r="CA359" i="23" s="1"/>
  <c r="CR359" i="23" s="1"/>
  <c r="EQ359" i="23" s="1"/>
  <c r="FG359" i="23"/>
  <c r="AQ290" i="23"/>
  <c r="CA290" i="23" s="1"/>
  <c r="FG290" i="23"/>
  <c r="AQ257" i="23"/>
  <c r="CA257" i="23" s="1"/>
  <c r="CR257" i="23" s="1"/>
  <c r="EQ257" i="23" s="1"/>
  <c r="FG257" i="23"/>
  <c r="AQ45" i="23"/>
  <c r="CA45" i="23" s="1"/>
  <c r="CR45" i="23" s="1"/>
  <c r="EQ45" i="23" s="1"/>
  <c r="FG45" i="23"/>
  <c r="AQ384" i="23"/>
  <c r="CA384" i="23" s="1"/>
  <c r="CR384" i="23" s="1"/>
  <c r="EQ384" i="23" s="1"/>
  <c r="FG384" i="23"/>
  <c r="AQ164" i="23"/>
  <c r="CA164" i="23" s="1"/>
  <c r="CR164" i="23" s="1"/>
  <c r="EQ164" i="23" s="1"/>
  <c r="FG164" i="23"/>
  <c r="AQ69" i="23"/>
  <c r="CA69" i="23" s="1"/>
  <c r="FG69" i="23"/>
  <c r="AQ76" i="23"/>
  <c r="CA76" i="23" s="1"/>
  <c r="CR76" i="23" s="1"/>
  <c r="EQ76" i="23" s="1"/>
  <c r="FG76" i="23"/>
  <c r="AQ385" i="23"/>
  <c r="CA385" i="23" s="1"/>
  <c r="CR385" i="23" s="1"/>
  <c r="EQ385" i="23" s="1"/>
  <c r="FG385" i="23"/>
  <c r="AQ143" i="23"/>
  <c r="CA143" i="23" s="1"/>
  <c r="CR143" i="23" s="1"/>
  <c r="EQ143" i="23" s="1"/>
  <c r="FG143" i="23"/>
  <c r="AQ308" i="23"/>
  <c r="CA308" i="23" s="1"/>
  <c r="CR308" i="23" s="1"/>
  <c r="EQ308" i="23" s="1"/>
  <c r="FG308" i="23"/>
  <c r="AQ287" i="23"/>
  <c r="CA287" i="23" s="1"/>
  <c r="CR287" i="23" s="1"/>
  <c r="EQ287" i="23" s="1"/>
  <c r="FG287" i="23"/>
  <c r="AQ78" i="23"/>
  <c r="CA78" i="23" s="1"/>
  <c r="CR78" i="23" s="1"/>
  <c r="EQ78" i="23" s="1"/>
  <c r="FG78" i="23"/>
  <c r="FX78" i="23" s="1"/>
  <c r="AQ268" i="23"/>
  <c r="CA268" i="23" s="1"/>
  <c r="CR268" i="23" s="1"/>
  <c r="EQ268" i="23" s="1"/>
  <c r="FG268" i="23"/>
  <c r="FX268" i="23" s="1"/>
  <c r="AQ380" i="23"/>
  <c r="CA380" i="23" s="1"/>
  <c r="CR380" i="23" s="1"/>
  <c r="EQ380" i="23" s="1"/>
  <c r="FG380" i="23"/>
  <c r="FX380" i="23" s="1"/>
  <c r="AQ96" i="23"/>
  <c r="CA96" i="23" s="1"/>
  <c r="CR96" i="23" s="1"/>
  <c r="EQ96" i="23" s="1"/>
  <c r="FG96" i="23"/>
  <c r="FX96" i="23" s="1"/>
  <c r="AQ24" i="23"/>
  <c r="CA24" i="23" s="1"/>
  <c r="CR24" i="23" s="1"/>
  <c r="EQ24" i="23" s="1"/>
  <c r="FG24" i="23"/>
  <c r="AQ41" i="23"/>
  <c r="CA41" i="23" s="1"/>
  <c r="CR41" i="23" s="1"/>
  <c r="EQ41" i="23" s="1"/>
  <c r="FG41" i="23"/>
  <c r="AQ192" i="23"/>
  <c r="CA192" i="23" s="1"/>
  <c r="CR192" i="23" s="1"/>
  <c r="EQ192" i="23" s="1"/>
  <c r="FG192" i="23"/>
  <c r="AQ288" i="23"/>
  <c r="CA288" i="23" s="1"/>
  <c r="CR288" i="23" s="1"/>
  <c r="EQ288" i="23" s="1"/>
  <c r="FG288" i="23"/>
  <c r="AQ47" i="23"/>
  <c r="CA47" i="23" s="1"/>
  <c r="CR47" i="23" s="1"/>
  <c r="EQ47" i="23" s="1"/>
  <c r="FG47" i="23"/>
  <c r="FX47" i="23" s="1"/>
  <c r="AQ273" i="23"/>
  <c r="CA273" i="23" s="1"/>
  <c r="CR273" i="23" s="1"/>
  <c r="EQ273" i="23" s="1"/>
  <c r="FG273" i="23"/>
  <c r="AQ348" i="23"/>
  <c r="CA348" i="23" s="1"/>
  <c r="CR348" i="23" s="1"/>
  <c r="EQ348" i="23" s="1"/>
  <c r="FG348" i="23"/>
  <c r="AQ228" i="23"/>
  <c r="CA228" i="23" s="1"/>
  <c r="CR228" i="23" s="1"/>
  <c r="EQ228" i="23" s="1"/>
  <c r="FG228" i="23"/>
  <c r="FX228" i="23" s="1"/>
  <c r="AQ255" i="23"/>
  <c r="CA255" i="23" s="1"/>
  <c r="CR255" i="23" s="1"/>
  <c r="EQ255" i="23" s="1"/>
  <c r="FG255" i="23"/>
  <c r="FX255" i="23" s="1"/>
  <c r="AQ392" i="23"/>
  <c r="CA392" i="23" s="1"/>
  <c r="CR392" i="23" s="1"/>
  <c r="EQ392" i="23" s="1"/>
  <c r="FG392" i="23"/>
  <c r="FX392" i="23" s="1"/>
  <c r="AQ307" i="23"/>
  <c r="CA307" i="23" s="1"/>
  <c r="CR307" i="23" s="1"/>
  <c r="EQ307" i="23" s="1"/>
  <c r="FG307" i="23"/>
  <c r="AQ347" i="23"/>
  <c r="CA347" i="23" s="1"/>
  <c r="CR347" i="23" s="1"/>
  <c r="EQ347" i="23" s="1"/>
  <c r="FG347" i="23"/>
  <c r="FX347" i="23" s="1"/>
  <c r="AQ167" i="23"/>
  <c r="CA167" i="23" s="1"/>
  <c r="CR167" i="23" s="1"/>
  <c r="EQ167" i="23" s="1"/>
  <c r="FG167" i="23"/>
  <c r="AQ179" i="23"/>
  <c r="CA179" i="23" s="1"/>
  <c r="CR179" i="23" s="1"/>
  <c r="EQ179" i="23" s="1"/>
  <c r="FG179" i="23"/>
  <c r="AQ129" i="23"/>
  <c r="CA129" i="23" s="1"/>
  <c r="CR129" i="23" s="1"/>
  <c r="EQ129" i="23" s="1"/>
  <c r="FG129" i="23"/>
  <c r="AQ116" i="23"/>
  <c r="CA116" i="23" s="1"/>
  <c r="CR116" i="23" s="1"/>
  <c r="EQ116" i="23" s="1"/>
  <c r="FG116" i="23"/>
  <c r="FX116" i="23" s="1"/>
  <c r="AQ299" i="23"/>
  <c r="CA299" i="23" s="1"/>
  <c r="CR299" i="23" s="1"/>
  <c r="EQ299" i="23" s="1"/>
  <c r="FG299" i="23"/>
  <c r="AQ289" i="23"/>
  <c r="CA289" i="23" s="1"/>
  <c r="FG289" i="23"/>
  <c r="AQ315" i="23"/>
  <c r="CA315" i="23" s="1"/>
  <c r="CR315" i="23" s="1"/>
  <c r="EQ315" i="23" s="1"/>
  <c r="FG315" i="23"/>
  <c r="FX315" i="23" s="1"/>
  <c r="AQ218" i="23"/>
  <c r="CA218" i="23" s="1"/>
  <c r="CR218" i="23" s="1"/>
  <c r="EQ218" i="23" s="1"/>
  <c r="FG218" i="23"/>
  <c r="AQ240" i="23"/>
  <c r="CA240" i="23" s="1"/>
  <c r="CR240" i="23" s="1"/>
  <c r="EQ240" i="23" s="1"/>
  <c r="FG240" i="23"/>
  <c r="AQ361" i="23"/>
  <c r="CA361" i="23" s="1"/>
  <c r="CR361" i="23" s="1"/>
  <c r="EQ361" i="23" s="1"/>
  <c r="FG361" i="23"/>
  <c r="FX361" i="23" s="1"/>
  <c r="AQ229" i="23"/>
  <c r="CA229" i="23" s="1"/>
  <c r="CR229" i="23" s="1"/>
  <c r="EQ229" i="23" s="1"/>
  <c r="FG229" i="23"/>
  <c r="AQ68" i="23"/>
  <c r="CA68" i="23" s="1"/>
  <c r="CR68" i="23" s="1"/>
  <c r="EQ68" i="23" s="1"/>
  <c r="FG68" i="23"/>
  <c r="AQ101" i="23"/>
  <c r="CA101" i="23" s="1"/>
  <c r="CR101" i="23" s="1"/>
  <c r="EQ101" i="23" s="1"/>
  <c r="FG101" i="23"/>
  <c r="AQ219" i="23"/>
  <c r="CA219" i="23" s="1"/>
  <c r="CR219" i="23" s="1"/>
  <c r="EQ219" i="23" s="1"/>
  <c r="FG219" i="23"/>
  <c r="AQ377" i="23"/>
  <c r="CA377" i="23" s="1"/>
  <c r="FG377" i="23"/>
  <c r="AQ294" i="23"/>
  <c r="CA294" i="23" s="1"/>
  <c r="CR294" i="23" s="1"/>
  <c r="EQ294" i="23" s="1"/>
  <c r="FG294" i="23"/>
  <c r="FX294" i="23" s="1"/>
  <c r="AQ276" i="23"/>
  <c r="CA276" i="23" s="1"/>
  <c r="CR276" i="23" s="1"/>
  <c r="EQ276" i="23" s="1"/>
  <c r="FG276" i="23"/>
  <c r="FX276" i="23" s="1"/>
  <c r="AQ213" i="23"/>
  <c r="CA213" i="23" s="1"/>
  <c r="CR213" i="23" s="1"/>
  <c r="EQ213" i="23" s="1"/>
  <c r="FG213" i="23"/>
  <c r="AQ144" i="23"/>
  <c r="CA144" i="23" s="1"/>
  <c r="CR144" i="23" s="1"/>
  <c r="EQ144" i="23" s="1"/>
  <c r="FG144" i="23"/>
  <c r="AQ283" i="23"/>
  <c r="CA283" i="23" s="1"/>
  <c r="FG283" i="23"/>
  <c r="FX283" i="23" s="1"/>
  <c r="AQ310" i="23"/>
  <c r="CA310" i="23" s="1"/>
  <c r="CR310" i="23" s="1"/>
  <c r="EQ310" i="23" s="1"/>
  <c r="FG310" i="23"/>
  <c r="FX310" i="23" s="1"/>
  <c r="AQ71" i="23"/>
  <c r="CA71" i="23" s="1"/>
  <c r="CR71" i="23" s="1"/>
  <c r="EQ71" i="23" s="1"/>
  <c r="FG71" i="23"/>
  <c r="AQ243" i="23"/>
  <c r="CA243" i="23" s="1"/>
  <c r="CR243" i="23" s="1"/>
  <c r="EQ243" i="23" s="1"/>
  <c r="FG243" i="23"/>
  <c r="FH241" i="23"/>
  <c r="FH345" i="23"/>
  <c r="FH253" i="23"/>
  <c r="FH248" i="23"/>
  <c r="FH372" i="23"/>
  <c r="FH138" i="23"/>
  <c r="FH63" i="23"/>
  <c r="FH297" i="23"/>
  <c r="FH111" i="23"/>
  <c r="FH351" i="23"/>
  <c r="FH54" i="23"/>
  <c r="FH318" i="23"/>
  <c r="FH262" i="23"/>
  <c r="FH113" i="23"/>
  <c r="FH378" i="23"/>
  <c r="FH60" i="23"/>
  <c r="FH309" i="23"/>
  <c r="FH125" i="23"/>
  <c r="FH306" i="23"/>
  <c r="FH124" i="23"/>
  <c r="FH368" i="23"/>
  <c r="AQ369" i="23"/>
  <c r="CA369" i="23" s="1"/>
  <c r="CR369" i="23" s="1"/>
  <c r="EQ369" i="23" s="1"/>
  <c r="FG369" i="23"/>
  <c r="AQ82" i="23"/>
  <c r="CA82" i="23" s="1"/>
  <c r="CR82" i="23" s="1"/>
  <c r="EQ82" i="23" s="1"/>
  <c r="FG82" i="23"/>
  <c r="AQ272" i="23"/>
  <c r="CA272" i="23" s="1"/>
  <c r="CR272" i="23" s="1"/>
  <c r="EQ272" i="23" s="1"/>
  <c r="FG272" i="23"/>
  <c r="AQ232" i="23"/>
  <c r="CA232" i="23" s="1"/>
  <c r="CR232" i="23" s="1"/>
  <c r="EQ232" i="23" s="1"/>
  <c r="FG232" i="23"/>
  <c r="AQ256" i="23"/>
  <c r="CA256" i="23" s="1"/>
  <c r="CR256" i="23" s="1"/>
  <c r="EQ256" i="23" s="1"/>
  <c r="FG256" i="23"/>
  <c r="AQ394" i="23"/>
  <c r="CA394" i="23" s="1"/>
  <c r="CR394" i="23" s="1"/>
  <c r="EQ394" i="23" s="1"/>
  <c r="FG394" i="23"/>
  <c r="AQ17" i="23"/>
  <c r="CA17" i="23" s="1"/>
  <c r="CR17" i="23" s="1"/>
  <c r="EQ17" i="23" s="1"/>
  <c r="FG17" i="23"/>
  <c r="AQ181" i="23"/>
  <c r="CA181" i="23" s="1"/>
  <c r="CR181" i="23" s="1"/>
  <c r="EQ181" i="23" s="1"/>
  <c r="FG181" i="23"/>
  <c r="AQ36" i="23"/>
  <c r="CA36" i="23" s="1"/>
  <c r="CR36" i="23" s="1"/>
  <c r="EQ36" i="23" s="1"/>
  <c r="FG36" i="23"/>
  <c r="AQ376" i="23"/>
  <c r="CA376" i="23" s="1"/>
  <c r="FG376" i="23"/>
  <c r="AQ112" i="23"/>
  <c r="CA112" i="23" s="1"/>
  <c r="CR112" i="23" s="1"/>
  <c r="EQ112" i="23" s="1"/>
  <c r="FG112" i="23"/>
  <c r="AQ281" i="23"/>
  <c r="CA281" i="23" s="1"/>
  <c r="CR281" i="23" s="1"/>
  <c r="EQ281" i="23" s="1"/>
  <c r="FG281" i="23"/>
  <c r="AQ210" i="23"/>
  <c r="CA210" i="23" s="1"/>
  <c r="FG210" i="23"/>
  <c r="AQ296" i="23"/>
  <c r="CA296" i="23" s="1"/>
  <c r="CR296" i="23" s="1"/>
  <c r="EQ296" i="23" s="1"/>
  <c r="FG296" i="23"/>
  <c r="AQ239" i="23"/>
  <c r="CA239" i="23" s="1"/>
  <c r="CR239" i="23" s="1"/>
  <c r="EQ239" i="23" s="1"/>
  <c r="FG239" i="23"/>
  <c r="AQ186" i="23"/>
  <c r="CA186" i="23" s="1"/>
  <c r="CR186" i="23" s="1"/>
  <c r="EQ186" i="23" s="1"/>
  <c r="FG186" i="23"/>
  <c r="AQ165" i="23"/>
  <c r="CA165" i="23" s="1"/>
  <c r="CR165" i="23" s="1"/>
  <c r="EQ165" i="23" s="1"/>
  <c r="FG165" i="23"/>
  <c r="AQ152" i="23"/>
  <c r="CA152" i="23" s="1"/>
  <c r="CR152" i="23" s="1"/>
  <c r="EQ152" i="23" s="1"/>
  <c r="FG152" i="23"/>
  <c r="AQ393" i="23"/>
  <c r="CA393" i="23" s="1"/>
  <c r="CR393" i="23" s="1"/>
  <c r="EQ393" i="23" s="1"/>
  <c r="FG393" i="23"/>
  <c r="AQ365" i="23"/>
  <c r="CA365" i="23" s="1"/>
  <c r="CR365" i="23" s="1"/>
  <c r="EQ365" i="23" s="1"/>
  <c r="FG365" i="23"/>
  <c r="AQ275" i="23"/>
  <c r="CA275" i="23" s="1"/>
  <c r="CR275" i="23" s="1"/>
  <c r="EQ275" i="23" s="1"/>
  <c r="FG275" i="23"/>
  <c r="AQ139" i="23"/>
  <c r="CA139" i="23" s="1"/>
  <c r="CR139" i="23" s="1"/>
  <c r="EQ139" i="23" s="1"/>
  <c r="FG139" i="23"/>
  <c r="AQ349" i="23"/>
  <c r="CA349" i="23" s="1"/>
  <c r="CR349" i="23" s="1"/>
  <c r="EQ349" i="23" s="1"/>
  <c r="FG349" i="23"/>
  <c r="AQ231" i="23"/>
  <c r="CA231" i="23" s="1"/>
  <c r="FG231" i="23"/>
  <c r="AQ375" i="23"/>
  <c r="CA375" i="23" s="1"/>
  <c r="CR375" i="23" s="1"/>
  <c r="EQ375" i="23" s="1"/>
  <c r="FG375" i="23"/>
  <c r="AQ175" i="23"/>
  <c r="CA175" i="23" s="1"/>
  <c r="FG175" i="23"/>
  <c r="AQ358" i="23"/>
  <c r="CA358" i="23" s="1"/>
  <c r="CR358" i="23" s="1"/>
  <c r="EQ358" i="23" s="1"/>
  <c r="FG358" i="23"/>
  <c r="AQ355" i="23"/>
  <c r="CA355" i="23" s="1"/>
  <c r="CR355" i="23" s="1"/>
  <c r="EQ355" i="23" s="1"/>
  <c r="FG355" i="23"/>
  <c r="BZ56" i="23"/>
  <c r="CQ56" i="23" s="1"/>
  <c r="EP56" i="23" s="1"/>
  <c r="FG56" i="23"/>
  <c r="AQ142" i="23"/>
  <c r="CA142" i="23" s="1"/>
  <c r="FG142" i="23"/>
  <c r="AQ264" i="23"/>
  <c r="CA264" i="23" s="1"/>
  <c r="CR264" i="23" s="1"/>
  <c r="EQ264" i="23" s="1"/>
  <c r="FG264" i="23"/>
  <c r="AQ381" i="23"/>
  <c r="CA381" i="23" s="1"/>
  <c r="CR381" i="23" s="1"/>
  <c r="EQ381" i="23" s="1"/>
  <c r="FG381" i="23"/>
  <c r="AQ251" i="23"/>
  <c r="CA251" i="23" s="1"/>
  <c r="CR251" i="23" s="1"/>
  <c r="EQ251" i="23" s="1"/>
  <c r="FG251" i="23"/>
  <c r="AQ173" i="23"/>
  <c r="CA173" i="23" s="1"/>
  <c r="CR173" i="23" s="1"/>
  <c r="EQ173" i="23" s="1"/>
  <c r="FG173" i="23"/>
  <c r="AQ350" i="23"/>
  <c r="CA350" i="23" s="1"/>
  <c r="CR350" i="23" s="1"/>
  <c r="EQ350" i="23" s="1"/>
  <c r="FG350" i="23"/>
  <c r="AQ155" i="23"/>
  <c r="CA155" i="23" s="1"/>
  <c r="FG155" i="23"/>
  <c r="AQ114" i="23"/>
  <c r="CA114" i="23" s="1"/>
  <c r="CR114" i="23" s="1"/>
  <c r="EQ114" i="23" s="1"/>
  <c r="FG114" i="23"/>
  <c r="AQ335" i="23"/>
  <c r="CA335" i="23" s="1"/>
  <c r="CR335" i="23" s="1"/>
  <c r="EQ335" i="23" s="1"/>
  <c r="FG335" i="23"/>
  <c r="AQ270" i="23"/>
  <c r="CA270" i="23" s="1"/>
  <c r="CR270" i="23" s="1"/>
  <c r="EQ270" i="23" s="1"/>
  <c r="FG270" i="23"/>
  <c r="AQ291" i="23"/>
  <c r="CA291" i="23" s="1"/>
  <c r="CR291" i="23" s="1"/>
  <c r="EQ291" i="23" s="1"/>
  <c r="FG291" i="23"/>
  <c r="AQ102" i="23"/>
  <c r="CA102" i="23" s="1"/>
  <c r="FG102" i="23"/>
  <c r="AQ108" i="23"/>
  <c r="CA108" i="23" s="1"/>
  <c r="CR108" i="23" s="1"/>
  <c r="EQ108" i="23" s="1"/>
  <c r="FG108" i="23"/>
  <c r="AQ271" i="23"/>
  <c r="CA271" i="23" s="1"/>
  <c r="CR271" i="23" s="1"/>
  <c r="EQ271" i="23" s="1"/>
  <c r="FG271" i="23"/>
  <c r="AQ123" i="23"/>
  <c r="CA123" i="23" s="1"/>
  <c r="CR123" i="23" s="1"/>
  <c r="EQ123" i="23" s="1"/>
  <c r="FG123" i="23"/>
  <c r="AQ107" i="23"/>
  <c r="CA107" i="23" s="1"/>
  <c r="CR107" i="23" s="1"/>
  <c r="EQ107" i="23" s="1"/>
  <c r="FG107" i="23"/>
  <c r="AQ323" i="23"/>
  <c r="CA323" i="23" s="1"/>
  <c r="CR323" i="23" s="1"/>
  <c r="EQ323" i="23" s="1"/>
  <c r="FG323" i="23"/>
  <c r="AQ75" i="23"/>
  <c r="CA75" i="23" s="1"/>
  <c r="FG75" i="23"/>
  <c r="AQ149" i="23"/>
  <c r="CA149" i="23" s="1"/>
  <c r="CR149" i="23" s="1"/>
  <c r="EQ149" i="23" s="1"/>
  <c r="FG149" i="23"/>
  <c r="AQ130" i="23"/>
  <c r="CA130" i="23" s="1"/>
  <c r="CR130" i="23" s="1"/>
  <c r="EQ130" i="23" s="1"/>
  <c r="FG130" i="23"/>
  <c r="AQ235" i="23"/>
  <c r="CA235" i="23" s="1"/>
  <c r="CR235" i="23" s="1"/>
  <c r="EQ235" i="23" s="1"/>
  <c r="FG235" i="23"/>
  <c r="BZ23" i="23"/>
  <c r="CQ23" i="23" s="1"/>
  <c r="EP23" i="23" s="1"/>
  <c r="FG23" i="23"/>
  <c r="AQ320" i="23"/>
  <c r="CA320" i="23" s="1"/>
  <c r="CR320" i="23" s="1"/>
  <c r="EQ320" i="23" s="1"/>
  <c r="FG320" i="23"/>
  <c r="AQ344" i="23"/>
  <c r="CA344" i="23" s="1"/>
  <c r="CR344" i="23" s="1"/>
  <c r="EQ344" i="23" s="1"/>
  <c r="FG344" i="23"/>
  <c r="AQ48" i="23"/>
  <c r="CA48" i="23" s="1"/>
  <c r="CR48" i="23" s="1"/>
  <c r="EQ48" i="23" s="1"/>
  <c r="FG48" i="23"/>
  <c r="AQ234" i="23"/>
  <c r="CA234" i="23" s="1"/>
  <c r="CR234" i="23" s="1"/>
  <c r="EQ234" i="23" s="1"/>
  <c r="FG234" i="23"/>
  <c r="AQ250" i="23"/>
  <c r="CA250" i="23" s="1"/>
  <c r="CR250" i="23" s="1"/>
  <c r="EQ250" i="23" s="1"/>
  <c r="FG250" i="23"/>
  <c r="AQ158" i="23"/>
  <c r="CA158" i="23" s="1"/>
  <c r="CR158" i="23" s="1"/>
  <c r="EQ158" i="23" s="1"/>
  <c r="FG158" i="23"/>
  <c r="AQ53" i="23"/>
  <c r="CA53" i="23" s="1"/>
  <c r="CR53" i="23" s="1"/>
  <c r="EQ53" i="23" s="1"/>
  <c r="FG53" i="23"/>
  <c r="AQ327" i="23"/>
  <c r="CA327" i="23" s="1"/>
  <c r="CR327" i="23" s="1"/>
  <c r="EQ327" i="23" s="1"/>
  <c r="FG327" i="23"/>
  <c r="AQ331" i="23"/>
  <c r="CA331" i="23" s="1"/>
  <c r="CR331" i="23" s="1"/>
  <c r="EQ331" i="23" s="1"/>
  <c r="FG331" i="23"/>
  <c r="AQ37" i="23"/>
  <c r="CA37" i="23" s="1"/>
  <c r="CR37" i="23" s="1"/>
  <c r="EQ37" i="23" s="1"/>
  <c r="FG37" i="23"/>
  <c r="BZ93" i="23"/>
  <c r="CQ93" i="23" s="1"/>
  <c r="FG93" i="23"/>
  <c r="AQ221" i="23"/>
  <c r="CA221" i="23" s="1"/>
  <c r="CR221" i="23" s="1"/>
  <c r="EQ221" i="23" s="1"/>
  <c r="FG221" i="23"/>
  <c r="AQ189" i="23"/>
  <c r="CA189" i="23" s="1"/>
  <c r="CR189" i="23" s="1"/>
  <c r="EQ189" i="23" s="1"/>
  <c r="FG189" i="23"/>
  <c r="FX189" i="23" s="1"/>
  <c r="AQ177" i="23"/>
  <c r="CA177" i="23" s="1"/>
  <c r="CR177" i="23" s="1"/>
  <c r="EQ177" i="23" s="1"/>
  <c r="FG177" i="23"/>
  <c r="AQ121" i="23"/>
  <c r="CA121" i="23" s="1"/>
  <c r="FG121" i="23"/>
  <c r="AQ31" i="23"/>
  <c r="CA31" i="23" s="1"/>
  <c r="CR31" i="23" s="1"/>
  <c r="EQ31" i="23" s="1"/>
  <c r="FG31" i="23"/>
  <c r="AQ379" i="23"/>
  <c r="CA379" i="23" s="1"/>
  <c r="CR379" i="23" s="1"/>
  <c r="EQ379" i="23" s="1"/>
  <c r="FG379" i="23"/>
  <c r="FX379" i="23" s="1"/>
  <c r="AQ169" i="23"/>
  <c r="CA169" i="23" s="1"/>
  <c r="CR169" i="23" s="1"/>
  <c r="EQ169" i="23" s="1"/>
  <c r="FG169" i="23"/>
  <c r="AQ237" i="23"/>
  <c r="CA237" i="23" s="1"/>
  <c r="CR237" i="23" s="1"/>
  <c r="EQ237" i="23" s="1"/>
  <c r="FG237" i="23"/>
  <c r="AQ127" i="23"/>
  <c r="CA127" i="23" s="1"/>
  <c r="CR127" i="23" s="1"/>
  <c r="EQ127" i="23" s="1"/>
  <c r="FG127" i="23"/>
  <c r="AQ387" i="23"/>
  <c r="CA387" i="23" s="1"/>
  <c r="CR387" i="23" s="1"/>
  <c r="EQ387" i="23" s="1"/>
  <c r="FG387" i="23"/>
  <c r="AQ52" i="23"/>
  <c r="CA52" i="23" s="1"/>
  <c r="FG52" i="23"/>
  <c r="AQ187" i="23"/>
  <c r="CA187" i="23" s="1"/>
  <c r="CR187" i="23" s="1"/>
  <c r="EQ187" i="23" s="1"/>
  <c r="FG187" i="23"/>
  <c r="FX187" i="23" s="1"/>
  <c r="AQ188" i="23"/>
  <c r="CA188" i="23" s="1"/>
  <c r="CR188" i="23" s="1"/>
  <c r="EQ188" i="23" s="1"/>
  <c r="FG188" i="23"/>
  <c r="AQ51" i="23"/>
  <c r="CA51" i="23" s="1"/>
  <c r="FG51" i="23"/>
  <c r="AQ109" i="23"/>
  <c r="CA109" i="23" s="1"/>
  <c r="CR109" i="23" s="1"/>
  <c r="EQ109" i="23" s="1"/>
  <c r="FG109" i="23"/>
  <c r="FH126" i="23"/>
  <c r="FH49" i="23"/>
  <c r="FH57" i="23"/>
  <c r="FH171" i="23"/>
  <c r="FH224" i="23"/>
  <c r="FH180" i="23"/>
  <c r="FH184" i="23"/>
  <c r="FH40" i="23"/>
  <c r="FH157" i="23"/>
  <c r="FH277" i="23"/>
  <c r="FH39" i="23"/>
  <c r="FH305" i="23"/>
  <c r="FH131" i="23"/>
  <c r="FH233" i="23"/>
  <c r="FH170" i="23"/>
  <c r="FH27" i="23"/>
  <c r="FH205" i="23"/>
  <c r="FH42" i="23"/>
  <c r="FH61" i="23"/>
  <c r="FH371" i="23"/>
  <c r="FH282" i="23"/>
  <c r="FH86" i="23"/>
  <c r="AQ334" i="23"/>
  <c r="CA334" i="23" s="1"/>
  <c r="CR334" i="23" s="1"/>
  <c r="EQ334" i="23" s="1"/>
  <c r="FG334" i="23"/>
  <c r="AQ178" i="23"/>
  <c r="CA178" i="23" s="1"/>
  <c r="CR178" i="23" s="1"/>
  <c r="EQ178" i="23" s="1"/>
  <c r="FG178" i="23"/>
  <c r="AQ67" i="23"/>
  <c r="CA67" i="23" s="1"/>
  <c r="CR67" i="23" s="1"/>
  <c r="EQ67" i="23" s="1"/>
  <c r="FG67" i="23"/>
  <c r="AQ298" i="23"/>
  <c r="CA298" i="23" s="1"/>
  <c r="CR298" i="23" s="1"/>
  <c r="EQ298" i="23" s="1"/>
  <c r="FG298" i="23"/>
  <c r="AQ72" i="23"/>
  <c r="CA72" i="23" s="1"/>
  <c r="CR72" i="23" s="1"/>
  <c r="EQ72" i="23" s="1"/>
  <c r="FG72" i="23"/>
  <c r="AQ185" i="23"/>
  <c r="CA185" i="23" s="1"/>
  <c r="CR185" i="23" s="1"/>
  <c r="EQ185" i="23" s="1"/>
  <c r="FG185" i="23"/>
  <c r="AQ236" i="23"/>
  <c r="CA236" i="23" s="1"/>
  <c r="CR236" i="23" s="1"/>
  <c r="EQ236" i="23" s="1"/>
  <c r="FG236" i="23"/>
  <c r="AQ84" i="23"/>
  <c r="CA84" i="23" s="1"/>
  <c r="CR84" i="23" s="1"/>
  <c r="EQ84" i="23" s="1"/>
  <c r="FG84" i="23"/>
  <c r="AQ150" i="23"/>
  <c r="CA150" i="23" s="1"/>
  <c r="CR150" i="23" s="1"/>
  <c r="EQ150" i="23" s="1"/>
  <c r="FG150" i="23"/>
  <c r="AQ254" i="23"/>
  <c r="CA254" i="23" s="1"/>
  <c r="CR254" i="23" s="1"/>
  <c r="EQ254" i="23" s="1"/>
  <c r="FG254" i="23"/>
  <c r="AQ279" i="23"/>
  <c r="CA279" i="23" s="1"/>
  <c r="CR279" i="23" s="1"/>
  <c r="EQ279" i="23" s="1"/>
  <c r="FG279" i="23"/>
  <c r="AQ215" i="23"/>
  <c r="CA215" i="23" s="1"/>
  <c r="CR215" i="23" s="1"/>
  <c r="EQ215" i="23" s="1"/>
  <c r="FG215" i="23"/>
  <c r="AQ326" i="23"/>
  <c r="CA326" i="23" s="1"/>
  <c r="CR326" i="23" s="1"/>
  <c r="EQ326" i="23" s="1"/>
  <c r="FG326" i="23"/>
  <c r="AQ163" i="23"/>
  <c r="CA163" i="23" s="1"/>
  <c r="FG163" i="23"/>
  <c r="AQ285" i="23"/>
  <c r="CA285" i="23" s="1"/>
  <c r="CR285" i="23" s="1"/>
  <c r="EQ285" i="23" s="1"/>
  <c r="FG285" i="23"/>
  <c r="AQ304" i="23"/>
  <c r="CA304" i="23" s="1"/>
  <c r="CR304" i="23" s="1"/>
  <c r="EQ304" i="23" s="1"/>
  <c r="FG304" i="23"/>
  <c r="AQ328" i="23"/>
  <c r="CA328" i="23" s="1"/>
  <c r="CR328" i="23" s="1"/>
  <c r="EQ328" i="23" s="1"/>
  <c r="FG328" i="23"/>
  <c r="AQ104" i="23"/>
  <c r="CA104" i="23" s="1"/>
  <c r="CR104" i="23" s="1"/>
  <c r="EQ104" i="23" s="1"/>
  <c r="FG104" i="23"/>
  <c r="AQ317" i="23"/>
  <c r="CA317" i="23" s="1"/>
  <c r="CR317" i="23" s="1"/>
  <c r="EQ317" i="23" s="1"/>
  <c r="FG317" i="23"/>
  <c r="AQ312" i="23"/>
  <c r="CA312" i="23" s="1"/>
  <c r="CR312" i="23" s="1"/>
  <c r="EQ312" i="23" s="1"/>
  <c r="FG312" i="23"/>
  <c r="AQ153" i="23"/>
  <c r="CA153" i="23" s="1"/>
  <c r="FG153" i="23"/>
  <c r="AQ166" i="23"/>
  <c r="CA166" i="23" s="1"/>
  <c r="FG166" i="23"/>
  <c r="AQ301" i="23"/>
  <c r="CA301" i="23" s="1"/>
  <c r="CR301" i="23" s="1"/>
  <c r="EQ301" i="23" s="1"/>
  <c r="FG301" i="23"/>
  <c r="AQ168" i="23"/>
  <c r="CA168" i="23" s="1"/>
  <c r="FG168" i="23"/>
  <c r="AQ330" i="23"/>
  <c r="CA330" i="23" s="1"/>
  <c r="CR330" i="23" s="1"/>
  <c r="EQ330" i="23" s="1"/>
  <c r="FG330" i="23"/>
  <c r="AQ390" i="23"/>
  <c r="CA390" i="23" s="1"/>
  <c r="FG390" i="23"/>
  <c r="AQ336" i="23"/>
  <c r="CA336" i="23" s="1"/>
  <c r="CR336" i="23" s="1"/>
  <c r="EQ336" i="23" s="1"/>
  <c r="FG336" i="23"/>
  <c r="AQ324" i="23"/>
  <c r="CA324" i="23" s="1"/>
  <c r="CR324" i="23" s="1"/>
  <c r="EQ324" i="23" s="1"/>
  <c r="FG324" i="23"/>
  <c r="AQ223" i="23"/>
  <c r="CA223" i="23" s="1"/>
  <c r="CR223" i="23" s="1"/>
  <c r="EQ223" i="23" s="1"/>
  <c r="FG223" i="23"/>
  <c r="AQ132" i="23"/>
  <c r="CA132" i="23" s="1"/>
  <c r="FG132" i="23"/>
  <c r="AQ172" i="23"/>
  <c r="CA172" i="23" s="1"/>
  <c r="CR172" i="23" s="1"/>
  <c r="EQ172" i="23" s="1"/>
  <c r="FG172" i="23"/>
  <c r="AQ91" i="23"/>
  <c r="CA91" i="23" s="1"/>
  <c r="CR91" i="23" s="1"/>
  <c r="EQ91" i="23" s="1"/>
  <c r="FG91" i="23"/>
  <c r="AQ154" i="23"/>
  <c r="CA154" i="23" s="1"/>
  <c r="FG154" i="23"/>
  <c r="AQ195" i="23"/>
  <c r="CA195" i="23" s="1"/>
  <c r="FG195" i="23"/>
  <c r="AQ65" i="23"/>
  <c r="CA65" i="23" s="1"/>
  <c r="CR65" i="23" s="1"/>
  <c r="EQ65" i="23" s="1"/>
  <c r="FG65" i="23"/>
  <c r="AQ338" i="23"/>
  <c r="CA338" i="23" s="1"/>
  <c r="CR338" i="23" s="1"/>
  <c r="EQ338" i="23" s="1"/>
  <c r="FG338" i="23"/>
  <c r="AQ389" i="23"/>
  <c r="CA389" i="23" s="1"/>
  <c r="CR389" i="23" s="1"/>
  <c r="EQ389" i="23" s="1"/>
  <c r="FG389" i="23"/>
  <c r="AQ360" i="23"/>
  <c r="CA360" i="23" s="1"/>
  <c r="FG360" i="23"/>
  <c r="AQ32" i="23"/>
  <c r="CA32" i="23" s="1"/>
  <c r="FG32" i="23"/>
  <c r="AQ391" i="23"/>
  <c r="CA391" i="23" s="1"/>
  <c r="CR391" i="23" s="1"/>
  <c r="EQ391" i="23" s="1"/>
  <c r="FG391" i="23"/>
  <c r="AQ217" i="23"/>
  <c r="CA217" i="23" s="1"/>
  <c r="CR217" i="23" s="1"/>
  <c r="EQ217" i="23" s="1"/>
  <c r="FG217" i="23"/>
  <c r="AQ135" i="23"/>
  <c r="CA135" i="23" s="1"/>
  <c r="CR135" i="23" s="1"/>
  <c r="EQ135" i="23" s="1"/>
  <c r="FG135" i="23"/>
  <c r="AQ77" i="23"/>
  <c r="CA77" i="23" s="1"/>
  <c r="CR77" i="23" s="1"/>
  <c r="EQ77" i="23" s="1"/>
  <c r="FG77" i="23"/>
  <c r="BZ64" i="23"/>
  <c r="CQ64" i="23" s="1"/>
  <c r="FG64" i="23"/>
  <c r="AQ193" i="23"/>
  <c r="CA193" i="23" s="1"/>
  <c r="CR193" i="23" s="1"/>
  <c r="EQ193" i="23" s="1"/>
  <c r="FG193" i="23"/>
  <c r="AQ148" i="23"/>
  <c r="CA148" i="23" s="1"/>
  <c r="CR148" i="23" s="1"/>
  <c r="EQ148" i="23" s="1"/>
  <c r="FG148" i="23"/>
  <c r="AQ216" i="23"/>
  <c r="CA216" i="23" s="1"/>
  <c r="FG216" i="23"/>
  <c r="AQ342" i="23"/>
  <c r="CA342" i="23" s="1"/>
  <c r="CR342" i="23" s="1"/>
  <c r="EQ342" i="23" s="1"/>
  <c r="FG342" i="23"/>
  <c r="AQ258" i="23"/>
  <c r="CA258" i="23" s="1"/>
  <c r="FG258" i="23"/>
  <c r="AQ357" i="23"/>
  <c r="CA357" i="23" s="1"/>
  <c r="FG357" i="23"/>
  <c r="AQ136" i="23"/>
  <c r="CA136" i="23" s="1"/>
  <c r="CR136" i="23" s="1"/>
  <c r="EQ136" i="23" s="1"/>
  <c r="FG136" i="23"/>
  <c r="AQ70" i="23"/>
  <c r="CA70" i="23" s="1"/>
  <c r="CR70" i="23" s="1"/>
  <c r="EQ70" i="23" s="1"/>
  <c r="FG70" i="23"/>
  <c r="AQ18" i="23"/>
  <c r="CA18" i="23" s="1"/>
  <c r="CR18" i="23" s="1"/>
  <c r="EQ18" i="23" s="1"/>
  <c r="FG18" i="23"/>
  <c r="AQ295" i="23"/>
  <c r="CA295" i="23" s="1"/>
  <c r="CR295" i="23" s="1"/>
  <c r="EQ295" i="23" s="1"/>
  <c r="FG295" i="23"/>
  <c r="AQ383" i="23"/>
  <c r="CA383" i="23" s="1"/>
  <c r="CR383" i="23" s="1"/>
  <c r="EQ383" i="23" s="1"/>
  <c r="FG383" i="23"/>
  <c r="AQ134" i="23"/>
  <c r="CA134" i="23" s="1"/>
  <c r="CR134" i="23" s="1"/>
  <c r="EQ134" i="23" s="1"/>
  <c r="FG134" i="23"/>
  <c r="AQ302" i="23"/>
  <c r="CA302" i="23" s="1"/>
  <c r="CR302" i="23" s="1"/>
  <c r="EQ302" i="23" s="1"/>
  <c r="FG302" i="23"/>
  <c r="AQ266" i="23"/>
  <c r="CA266" i="23" s="1"/>
  <c r="CR266" i="23" s="1"/>
  <c r="EQ266" i="23" s="1"/>
  <c r="FG266" i="23"/>
  <c r="AQ34" i="23"/>
  <c r="CA34" i="23" s="1"/>
  <c r="FG34" i="23"/>
  <c r="AQ227" i="23"/>
  <c r="CA227" i="23" s="1"/>
  <c r="FG227" i="23"/>
  <c r="AQ263" i="23"/>
  <c r="CA263" i="23" s="1"/>
  <c r="CR263" i="23" s="1"/>
  <c r="EQ263" i="23" s="1"/>
  <c r="FG263" i="23"/>
  <c r="AQ247" i="23"/>
  <c r="CA247" i="23" s="1"/>
  <c r="FG247" i="23"/>
  <c r="AQ73" i="23"/>
  <c r="CA73" i="23" s="1"/>
  <c r="CR73" i="23" s="1"/>
  <c r="EQ73" i="23" s="1"/>
  <c r="FG73" i="23"/>
  <c r="AQ28" i="23"/>
  <c r="CA28" i="23" s="1"/>
  <c r="CR28" i="23" s="1"/>
  <c r="EQ28" i="23" s="1"/>
  <c r="FG28" i="23"/>
  <c r="AQ373" i="23"/>
  <c r="CA373" i="23" s="1"/>
  <c r="CR373" i="23" s="1"/>
  <c r="EQ373" i="23" s="1"/>
  <c r="FG373" i="23"/>
  <c r="AQ106" i="23"/>
  <c r="CA106" i="23" s="1"/>
  <c r="CR106" i="23" s="1"/>
  <c r="EQ106" i="23" s="1"/>
  <c r="FG106" i="23"/>
  <c r="AQ370" i="23"/>
  <c r="CA370" i="23" s="1"/>
  <c r="CR370" i="23" s="1"/>
  <c r="EQ370" i="23" s="1"/>
  <c r="FG370" i="23"/>
  <c r="AQ321" i="23"/>
  <c r="CA321" i="23" s="1"/>
  <c r="CR321" i="23" s="1"/>
  <c r="EQ321" i="23" s="1"/>
  <c r="FG321" i="23"/>
  <c r="AQ363" i="23"/>
  <c r="CA363" i="23" s="1"/>
  <c r="CR363" i="23" s="1"/>
  <c r="EQ363" i="23" s="1"/>
  <c r="FG363" i="23"/>
  <c r="AQ354" i="23"/>
  <c r="CA354" i="23" s="1"/>
  <c r="CR354" i="23" s="1"/>
  <c r="EQ354" i="23" s="1"/>
  <c r="FG354" i="23"/>
  <c r="AQ90" i="23"/>
  <c r="CA90" i="23" s="1"/>
  <c r="CR90" i="23" s="1"/>
  <c r="EQ90" i="23" s="1"/>
  <c r="FG90" i="23"/>
  <c r="AQ140" i="23"/>
  <c r="CA140" i="23" s="1"/>
  <c r="CR140" i="23" s="1"/>
  <c r="EQ140" i="23" s="1"/>
  <c r="FG140" i="23"/>
  <c r="AQ356" i="23"/>
  <c r="CA356" i="23" s="1"/>
  <c r="CR356" i="23" s="1"/>
  <c r="EQ356" i="23" s="1"/>
  <c r="FG356" i="23"/>
  <c r="AQ183" i="23"/>
  <c r="CA183" i="23" s="1"/>
  <c r="CR183" i="23" s="1"/>
  <c r="EQ183" i="23" s="1"/>
  <c r="FG183" i="23"/>
  <c r="AQ313" i="23"/>
  <c r="CA313" i="23" s="1"/>
  <c r="CR313" i="23" s="1"/>
  <c r="EQ313" i="23" s="1"/>
  <c r="FG313" i="23"/>
  <c r="AQ117" i="23"/>
  <c r="CA117" i="23" s="1"/>
  <c r="FG117" i="23"/>
  <c r="FX117" i="23" s="1"/>
  <c r="AQ245" i="23"/>
  <c r="CA245" i="23" s="1"/>
  <c r="CR245" i="23" s="1"/>
  <c r="EQ245" i="23" s="1"/>
  <c r="FG245" i="23"/>
  <c r="AQ88" i="23"/>
  <c r="CA88" i="23" s="1"/>
  <c r="CR88" i="23" s="1"/>
  <c r="EQ88" i="23" s="1"/>
  <c r="FG88" i="23"/>
  <c r="FX88" i="23" s="1"/>
  <c r="AQ341" i="23"/>
  <c r="CA341" i="23" s="1"/>
  <c r="CR341" i="23" s="1"/>
  <c r="EQ341" i="23" s="1"/>
  <c r="FG341" i="23"/>
  <c r="FX341" i="23" s="1"/>
  <c r="FH191" i="23"/>
  <c r="FH43" i="23"/>
  <c r="FH201" i="23"/>
  <c r="FH174" i="23"/>
  <c r="FH261" i="23"/>
  <c r="FH319" i="23"/>
  <c r="FH203" i="23"/>
  <c r="FH119" i="23"/>
  <c r="FH265" i="23"/>
  <c r="FH58" i="23"/>
  <c r="FH21" i="23"/>
  <c r="FH206" i="23"/>
  <c r="FH339" i="23"/>
  <c r="FH98" i="23"/>
  <c r="FH244" i="23"/>
  <c r="FH100" i="23"/>
  <c r="FH332" i="23"/>
  <c r="FH176" i="23"/>
  <c r="FH194" i="23"/>
  <c r="FH322" i="23"/>
  <c r="FH382" i="23"/>
  <c r="FH286" i="23"/>
  <c r="BZ373" i="23"/>
  <c r="CQ373" i="23" s="1"/>
  <c r="EP373" i="23" s="1"/>
  <c r="BZ245" i="23"/>
  <c r="CQ245" i="23" s="1"/>
  <c r="EP245" i="23" s="1"/>
  <c r="BZ370" i="23"/>
  <c r="CQ370" i="23" s="1"/>
  <c r="EP370" i="23" s="1"/>
  <c r="BZ313" i="23"/>
  <c r="CQ313" i="23" s="1"/>
  <c r="EP313" i="23" s="1"/>
  <c r="BZ354" i="23"/>
  <c r="CQ354" i="23" s="1"/>
  <c r="BZ188" i="23"/>
  <c r="CQ188" i="23" s="1"/>
  <c r="BZ169" i="23"/>
  <c r="CQ169" i="23" s="1"/>
  <c r="BZ51" i="23"/>
  <c r="CQ51" i="23" s="1"/>
  <c r="BZ221" i="23"/>
  <c r="CQ221" i="23" s="1"/>
  <c r="EP221" i="23" s="1"/>
  <c r="BZ109" i="23"/>
  <c r="CQ109" i="23" s="1"/>
  <c r="EP109" i="23" s="1"/>
  <c r="BZ31" i="23"/>
  <c r="CQ31" i="23" s="1"/>
  <c r="EP31" i="23" s="1"/>
  <c r="BZ387" i="23"/>
  <c r="CQ387" i="23" s="1"/>
  <c r="EP387" i="23" s="1"/>
  <c r="FX387" i="23" s="1"/>
  <c r="BZ52" i="23"/>
  <c r="CQ52" i="23" s="1"/>
  <c r="BZ237" i="23"/>
  <c r="CQ237" i="23" s="1"/>
  <c r="BZ127" i="23"/>
  <c r="CQ127" i="23" s="1"/>
  <c r="EP127" i="23" s="1"/>
  <c r="BZ321" i="23"/>
  <c r="CQ321" i="23" s="1"/>
  <c r="BZ106" i="23"/>
  <c r="CQ106" i="23" s="1"/>
  <c r="BZ73" i="23"/>
  <c r="CQ73" i="23" s="1"/>
  <c r="EP73" i="23" s="1"/>
  <c r="BZ183" i="23"/>
  <c r="CQ183" i="23" s="1"/>
  <c r="BZ363" i="23"/>
  <c r="CQ363" i="23" s="1"/>
  <c r="BZ90" i="23"/>
  <c r="CQ90" i="23" s="1"/>
  <c r="BZ28" i="23"/>
  <c r="CQ28" i="23" s="1"/>
  <c r="BZ356" i="23"/>
  <c r="CQ356" i="23" s="1"/>
  <c r="BZ140" i="23"/>
  <c r="CQ140" i="23" s="1"/>
  <c r="BZ172" i="23"/>
  <c r="CQ172" i="23" s="1"/>
  <c r="EP172" i="23" s="1"/>
  <c r="BZ324" i="23"/>
  <c r="CQ324" i="23" s="1"/>
  <c r="EP324" i="23" s="1"/>
  <c r="BZ32" i="23"/>
  <c r="CQ32" i="23" s="1"/>
  <c r="BZ223" i="23"/>
  <c r="CQ223" i="23" s="1"/>
  <c r="BZ132" i="23"/>
  <c r="CQ132" i="23" s="1"/>
  <c r="BZ168" i="23"/>
  <c r="CQ168" i="23" s="1"/>
  <c r="BZ390" i="23"/>
  <c r="CQ390" i="23" s="1"/>
  <c r="BZ91" i="23"/>
  <c r="CQ91" i="23" s="1"/>
  <c r="BZ338" i="23"/>
  <c r="CQ338" i="23" s="1"/>
  <c r="EP338" i="23" s="1"/>
  <c r="BZ336" i="23"/>
  <c r="CQ336" i="23" s="1"/>
  <c r="BZ154" i="23"/>
  <c r="CQ154" i="23" s="1"/>
  <c r="BZ330" i="23"/>
  <c r="CQ330" i="23" s="1"/>
  <c r="BZ195" i="23"/>
  <c r="CQ195" i="23" s="1"/>
  <c r="BZ389" i="23"/>
  <c r="CQ389" i="23" s="1"/>
  <c r="BZ301" i="23"/>
  <c r="CQ301" i="23" s="1"/>
  <c r="BZ65" i="23"/>
  <c r="CQ65" i="23" s="1"/>
  <c r="BZ360" i="23"/>
  <c r="CQ360" i="23" s="1"/>
  <c r="EP360" i="23" s="1"/>
  <c r="BZ173" i="23"/>
  <c r="CQ173" i="23" s="1"/>
  <c r="BZ142" i="23"/>
  <c r="CQ142" i="23" s="1"/>
  <c r="BZ155" i="23"/>
  <c r="CQ155" i="23" s="1"/>
  <c r="BZ108" i="23"/>
  <c r="CQ108" i="23" s="1"/>
  <c r="BZ102" i="23"/>
  <c r="CQ102" i="23" s="1"/>
  <c r="BZ114" i="23"/>
  <c r="CQ114" i="23" s="1"/>
  <c r="BZ355" i="23"/>
  <c r="CQ355" i="23" s="1"/>
  <c r="BZ251" i="23"/>
  <c r="CQ251" i="23" s="1"/>
  <c r="BZ350" i="23"/>
  <c r="CQ350" i="23" s="1"/>
  <c r="BZ335" i="23"/>
  <c r="CQ335" i="23" s="1"/>
  <c r="BZ358" i="23"/>
  <c r="CQ358" i="23" s="1"/>
  <c r="BZ264" i="23"/>
  <c r="CQ264" i="23" s="1"/>
  <c r="BZ381" i="23"/>
  <c r="CQ381" i="23" s="1"/>
  <c r="BZ175" i="23"/>
  <c r="CQ175" i="23" s="1"/>
  <c r="BZ270" i="23"/>
  <c r="CQ270" i="23" s="1"/>
  <c r="BZ291" i="23"/>
  <c r="CQ291" i="23" s="1"/>
  <c r="BZ375" i="23"/>
  <c r="CQ375" i="23" s="1"/>
  <c r="EP375" i="23" s="1"/>
  <c r="BZ166" i="23"/>
  <c r="CQ166" i="23" s="1"/>
  <c r="H415" i="23"/>
  <c r="H419" i="23"/>
  <c r="CQ24" i="23"/>
  <c r="I21" i="23"/>
  <c r="AG242" i="16"/>
  <c r="AG16" i="16"/>
  <c r="I205" i="23"/>
  <c r="BZ289" i="23"/>
  <c r="CQ289" i="23" s="1"/>
  <c r="BZ256" i="23"/>
  <c r="CQ256" i="23" s="1"/>
  <c r="BZ299" i="23"/>
  <c r="CQ299" i="23" s="1"/>
  <c r="BZ279" i="23"/>
  <c r="CQ279" i="23" s="1"/>
  <c r="Y415" i="23"/>
  <c r="BZ247" i="23"/>
  <c r="CQ247" i="23" s="1"/>
  <c r="BZ212" i="23"/>
  <c r="CQ212" i="23" s="1"/>
  <c r="BZ266" i="23"/>
  <c r="CQ266" i="23" s="1"/>
  <c r="BZ295" i="23"/>
  <c r="CQ295" i="23" s="1"/>
  <c r="BZ287" i="23"/>
  <c r="CQ287" i="23" s="1"/>
  <c r="BZ164" i="23"/>
  <c r="CQ164" i="23" s="1"/>
  <c r="BZ329" i="23"/>
  <c r="CQ329" i="23" s="1"/>
  <c r="BZ343" i="23"/>
  <c r="CQ343" i="23" s="1"/>
  <c r="BZ226" i="23"/>
  <c r="CQ226" i="23" s="1"/>
  <c r="BZ346" i="23"/>
  <c r="CQ346" i="23" s="1"/>
  <c r="BZ156" i="23"/>
  <c r="CQ156" i="23" s="1"/>
  <c r="BZ141" i="23"/>
  <c r="CQ141" i="23" s="1"/>
  <c r="BZ303" i="23"/>
  <c r="CQ303" i="23" s="1"/>
  <c r="BZ59" i="23"/>
  <c r="CQ59" i="23" s="1"/>
  <c r="BZ99" i="23"/>
  <c r="CQ99" i="23" s="1"/>
  <c r="BZ214" i="23"/>
  <c r="CQ214" i="23" s="1"/>
  <c r="BZ190" i="23"/>
  <c r="CQ190" i="23" s="1"/>
  <c r="BZ196" i="23"/>
  <c r="CQ196" i="23" s="1"/>
  <c r="BZ62" i="23"/>
  <c r="CQ62" i="23" s="1"/>
  <c r="BZ50" i="23"/>
  <c r="CQ50" i="23" s="1"/>
  <c r="BZ55" i="23"/>
  <c r="CQ55" i="23" s="1"/>
  <c r="BZ69" i="23"/>
  <c r="CQ69" i="23" s="1"/>
  <c r="BZ258" i="23"/>
  <c r="CQ258" i="23" s="1"/>
  <c r="BZ66" i="23"/>
  <c r="CQ66" i="23" s="1"/>
  <c r="BZ118" i="23"/>
  <c r="CQ118" i="23" s="1"/>
  <c r="BZ136" i="23"/>
  <c r="CQ136" i="23" s="1"/>
  <c r="BZ386" i="23"/>
  <c r="CQ386" i="23" s="1"/>
  <c r="BZ366" i="23"/>
  <c r="CQ366" i="23" s="1"/>
  <c r="BZ337" i="23"/>
  <c r="CQ337" i="23" s="1"/>
  <c r="BZ89" i="23"/>
  <c r="CQ89" i="23" s="1"/>
  <c r="BZ79" i="23"/>
  <c r="CQ79" i="23" s="1"/>
  <c r="BZ200" i="23"/>
  <c r="CQ200" i="23" s="1"/>
  <c r="BZ151" i="23"/>
  <c r="CQ151" i="23" s="1"/>
  <c r="BZ161" i="23"/>
  <c r="CQ161" i="23" s="1"/>
  <c r="BZ211" i="23"/>
  <c r="CQ211" i="23" s="1"/>
  <c r="BZ209" i="23"/>
  <c r="CQ209" i="23" s="1"/>
  <c r="BZ160" i="23"/>
  <c r="CQ160" i="23" s="1"/>
  <c r="BZ249" i="23"/>
  <c r="CQ249" i="23" s="1"/>
  <c r="BZ284" i="23"/>
  <c r="CQ284" i="23" s="1"/>
  <c r="BZ222" i="23"/>
  <c r="CQ222" i="23" s="1"/>
  <c r="BZ137" i="23"/>
  <c r="CQ137" i="23" s="1"/>
  <c r="BZ85" i="23"/>
  <c r="CQ85" i="23" s="1"/>
  <c r="BZ278" i="23"/>
  <c r="CQ278" i="23" s="1"/>
  <c r="BZ216" i="23"/>
  <c r="CQ216" i="23" s="1"/>
  <c r="AQ64" i="23"/>
  <c r="BZ193" i="23"/>
  <c r="CQ193" i="23" s="1"/>
  <c r="BZ77" i="23"/>
  <c r="CQ77" i="23" s="1"/>
  <c r="BZ357" i="23"/>
  <c r="CQ357" i="23" s="1"/>
  <c r="BZ70" i="23"/>
  <c r="CQ70" i="23" s="1"/>
  <c r="BZ134" i="23"/>
  <c r="CQ134" i="23" s="1"/>
  <c r="BZ383" i="23"/>
  <c r="CQ383" i="23" s="1"/>
  <c r="BZ263" i="23"/>
  <c r="CQ263" i="23" s="1"/>
  <c r="BZ18" i="23"/>
  <c r="CQ18" i="23" s="1"/>
  <c r="BZ302" i="23"/>
  <c r="CQ302" i="23" s="1"/>
  <c r="BZ342" i="23"/>
  <c r="CQ342" i="23" s="1"/>
  <c r="BZ227" i="23"/>
  <c r="CQ227" i="23" s="1"/>
  <c r="BZ34" i="23"/>
  <c r="CQ34" i="23" s="1"/>
  <c r="BZ148" i="23"/>
  <c r="CQ148" i="23" s="1"/>
  <c r="BZ231" i="23"/>
  <c r="CQ231" i="23" s="1"/>
  <c r="BZ37" i="23"/>
  <c r="CQ37" i="23" s="1"/>
  <c r="BZ150" i="23"/>
  <c r="CQ150" i="23" s="1"/>
  <c r="AQ23" i="23"/>
  <c r="BZ149" i="23"/>
  <c r="CQ149" i="23" s="1"/>
  <c r="BZ153" i="23"/>
  <c r="CQ153" i="23" s="1"/>
  <c r="BZ254" i="23"/>
  <c r="CQ254" i="23" s="1"/>
  <c r="BZ67" i="23"/>
  <c r="CQ67" i="23" s="1"/>
  <c r="BZ317" i="23"/>
  <c r="CQ317" i="23" s="1"/>
  <c r="BZ104" i="23"/>
  <c r="CQ104" i="23" s="1"/>
  <c r="BZ312" i="23"/>
  <c r="CQ312" i="23" s="1"/>
  <c r="BZ236" i="23"/>
  <c r="CQ236" i="23" s="1"/>
  <c r="BZ225" i="23"/>
  <c r="CQ225" i="23" s="1"/>
  <c r="BZ76" i="23"/>
  <c r="CQ76" i="23" s="1"/>
  <c r="BZ143" i="23"/>
  <c r="CQ143" i="23" s="1"/>
  <c r="BZ384" i="23"/>
  <c r="CQ384" i="23" s="1"/>
  <c r="BZ364" i="23"/>
  <c r="CQ364" i="23" s="1"/>
  <c r="BZ128" i="23"/>
  <c r="CQ128" i="23" s="1"/>
  <c r="Y406" i="23"/>
  <c r="BZ280" i="23"/>
  <c r="CQ280" i="23" s="1"/>
  <c r="BZ298" i="23"/>
  <c r="CQ298" i="23" s="1"/>
  <c r="BZ385" i="23"/>
  <c r="CQ385" i="23" s="1"/>
  <c r="BZ308" i="23"/>
  <c r="CQ308" i="23" s="1"/>
  <c r="BZ349" i="23"/>
  <c r="CQ349" i="23" s="1"/>
  <c r="BZ394" i="23"/>
  <c r="CQ394" i="23" s="1"/>
  <c r="BZ53" i="23"/>
  <c r="CQ53" i="23" s="1"/>
  <c r="BZ331" i="23"/>
  <c r="CQ331" i="23" s="1"/>
  <c r="BZ327" i="23"/>
  <c r="CQ327" i="23" s="1"/>
  <c r="BZ250" i="23"/>
  <c r="CQ250" i="23" s="1"/>
  <c r="BZ320" i="23"/>
  <c r="CQ320" i="23" s="1"/>
  <c r="Y407" i="23"/>
  <c r="BZ235" i="23"/>
  <c r="CQ235" i="23" s="1"/>
  <c r="BZ271" i="23"/>
  <c r="CQ271" i="23" s="1"/>
  <c r="BZ123" i="23"/>
  <c r="CQ123" i="23" s="1"/>
  <c r="BZ323" i="23"/>
  <c r="CQ323" i="23" s="1"/>
  <c r="BZ75" i="23"/>
  <c r="CQ75" i="23" s="1"/>
  <c r="BZ107" i="23"/>
  <c r="CQ107" i="23" s="1"/>
  <c r="BZ234" i="23"/>
  <c r="CQ234" i="23" s="1"/>
  <c r="BZ158" i="23"/>
  <c r="CQ158" i="23" s="1"/>
  <c r="BZ344" i="23"/>
  <c r="CQ344" i="23" s="1"/>
  <c r="BZ130" i="23"/>
  <c r="CQ130" i="23" s="1"/>
  <c r="BZ48" i="23"/>
  <c r="CQ48" i="23" s="1"/>
  <c r="BZ304" i="23"/>
  <c r="CQ304" i="23" s="1"/>
  <c r="BZ285" i="23"/>
  <c r="CQ285" i="23" s="1"/>
  <c r="BZ84" i="23"/>
  <c r="CQ84" i="23" s="1"/>
  <c r="BZ215" i="23"/>
  <c r="CQ215" i="23" s="1"/>
  <c r="BZ328" i="23"/>
  <c r="CQ328" i="23" s="1"/>
  <c r="BZ326" i="23"/>
  <c r="CQ326" i="23" s="1"/>
  <c r="BZ163" i="23"/>
  <c r="CQ163" i="23" s="1"/>
  <c r="BZ185" i="23"/>
  <c r="CQ185" i="23" s="1"/>
  <c r="BZ72" i="23"/>
  <c r="CQ72" i="23" s="1"/>
  <c r="BZ376" i="23"/>
  <c r="CQ376" i="23" s="1"/>
  <c r="BZ17" i="23"/>
  <c r="CQ17" i="23" s="1"/>
  <c r="BZ165" i="23"/>
  <c r="CQ165" i="23" s="1"/>
  <c r="EP165" i="23" s="1"/>
  <c r="BZ112" i="23"/>
  <c r="CQ112" i="23" s="1"/>
  <c r="BZ152" i="23"/>
  <c r="CQ152" i="23" s="1"/>
  <c r="BZ210" i="23"/>
  <c r="CQ210" i="23" s="1"/>
  <c r="AP409" i="23"/>
  <c r="BZ365" i="23"/>
  <c r="CQ365" i="23" s="1"/>
  <c r="BZ139" i="23"/>
  <c r="CQ139" i="23" s="1"/>
  <c r="Y421" i="23"/>
  <c r="BZ181" i="23"/>
  <c r="CQ181" i="23" s="1"/>
  <c r="BZ186" i="23"/>
  <c r="CQ186" i="23" s="1"/>
  <c r="BZ275" i="23"/>
  <c r="CQ275" i="23" s="1"/>
  <c r="BZ36" i="23"/>
  <c r="CQ36" i="23" s="1"/>
  <c r="BZ296" i="23"/>
  <c r="CQ296" i="23" s="1"/>
  <c r="BZ391" i="23"/>
  <c r="CQ391" i="23" s="1"/>
  <c r="BZ82" i="23"/>
  <c r="CQ82" i="23" s="1"/>
  <c r="BZ179" i="23"/>
  <c r="CQ179" i="23" s="1"/>
  <c r="BZ393" i="23"/>
  <c r="CQ393" i="23" s="1"/>
  <c r="BZ367" i="23"/>
  <c r="CQ367" i="23" s="1"/>
  <c r="BZ272" i="23"/>
  <c r="CQ272" i="23" s="1"/>
  <c r="BZ178" i="23"/>
  <c r="CQ178" i="23" s="1"/>
  <c r="BZ232" i="23"/>
  <c r="CQ232" i="23" s="1"/>
  <c r="BZ135" i="23"/>
  <c r="CQ135" i="23" s="1"/>
  <c r="BZ281" i="23"/>
  <c r="CQ281" i="23" s="1"/>
  <c r="BZ334" i="23"/>
  <c r="CQ334" i="23" s="1"/>
  <c r="BZ129" i="23"/>
  <c r="CQ129" i="23" s="1"/>
  <c r="BZ239" i="23"/>
  <c r="CQ239" i="23" s="1"/>
  <c r="Y400" i="23"/>
  <c r="Y413" i="23"/>
  <c r="Y409" i="23"/>
  <c r="BZ325" i="23"/>
  <c r="CQ325" i="23" s="1"/>
  <c r="BZ369" i="23"/>
  <c r="CQ369" i="23" s="1"/>
  <c r="BZ217" i="23"/>
  <c r="CQ217" i="23" s="1"/>
  <c r="BZ167" i="23"/>
  <c r="CQ167" i="23" s="1"/>
  <c r="BZ395" i="23"/>
  <c r="CQ395" i="23" s="1"/>
  <c r="Y422" i="23"/>
  <c r="Y426" i="23"/>
  <c r="BZ46" i="23"/>
  <c r="CQ46" i="23" s="1"/>
  <c r="Y418" i="23"/>
  <c r="Y425" i="23"/>
  <c r="Y419" i="23"/>
  <c r="BZ290" i="23"/>
  <c r="CQ290" i="23" s="1"/>
  <c r="BZ133" i="23"/>
  <c r="CQ133" i="23" s="1"/>
  <c r="BZ260" i="23"/>
  <c r="CQ260" i="23" s="1"/>
  <c r="Y411" i="23"/>
  <c r="BZ26" i="23"/>
  <c r="CQ26" i="23" s="1"/>
  <c r="BZ311" i="23"/>
  <c r="CQ311" i="23" s="1"/>
  <c r="BZ45" i="23"/>
  <c r="CQ45" i="23" s="1"/>
  <c r="AT393" i="16"/>
  <c r="Y424" i="23"/>
  <c r="BZ259" i="23"/>
  <c r="CQ259" i="23" s="1"/>
  <c r="BZ257" i="23"/>
  <c r="CQ257" i="23" s="1"/>
  <c r="Y412" i="23"/>
  <c r="Y414" i="23"/>
  <c r="Y420" i="23"/>
  <c r="AP408" i="23"/>
  <c r="BZ359" i="23"/>
  <c r="CQ359" i="23" s="1"/>
  <c r="Y408" i="23"/>
  <c r="H406" i="23"/>
  <c r="CQ230" i="23"/>
  <c r="CQ202" i="23"/>
  <c r="H425" i="23"/>
  <c r="CQ309" i="23"/>
  <c r="EP309" i="23" s="1"/>
  <c r="FX309" i="23" s="1"/>
  <c r="H424" i="23"/>
  <c r="H414" i="23"/>
  <c r="H423" i="23"/>
  <c r="M393" i="16"/>
  <c r="M396" i="16" s="1"/>
  <c r="H418" i="23"/>
  <c r="CQ43" i="23"/>
  <c r="CQ121" i="23"/>
  <c r="EP121" i="23" s="1"/>
  <c r="H405" i="23"/>
  <c r="CQ57" i="23"/>
  <c r="I155" i="23"/>
  <c r="CQ348" i="23"/>
  <c r="H412" i="23"/>
  <c r="H420" i="23"/>
  <c r="J93" i="23"/>
  <c r="H407" i="23"/>
  <c r="CQ253" i="23"/>
  <c r="H398" i="23"/>
  <c r="H3" i="23" s="1"/>
  <c r="H411" i="23"/>
  <c r="AV300" i="16"/>
  <c r="AA305" i="23" s="1"/>
  <c r="AV391" i="16"/>
  <c r="AA396" i="23" s="1"/>
  <c r="AV357" i="16"/>
  <c r="AA362" i="23" s="1"/>
  <c r="AV241" i="16"/>
  <c r="AA246" i="23" s="1"/>
  <c r="AV231" i="16"/>
  <c r="AA236" i="23" s="1"/>
  <c r="AV214" i="16"/>
  <c r="AA219" i="23" s="1"/>
  <c r="AV95" i="16"/>
  <c r="AA100" i="23" s="1"/>
  <c r="AV260" i="16"/>
  <c r="AA265" i="23" s="1"/>
  <c r="AV158" i="16"/>
  <c r="AA163" i="23" s="1"/>
  <c r="AV249" i="16"/>
  <c r="AA254" i="23" s="1"/>
  <c r="AV181" i="16"/>
  <c r="AA186" i="23" s="1"/>
  <c r="AV211" i="16"/>
  <c r="AA216" i="23" s="1"/>
  <c r="AV338" i="16"/>
  <c r="AA343" i="23" s="1"/>
  <c r="AV318" i="16"/>
  <c r="AA323" i="23" s="1"/>
  <c r="AV210" i="16"/>
  <c r="AA215" i="23" s="1"/>
  <c r="AV226" i="16"/>
  <c r="AA231" i="23" s="1"/>
  <c r="AV225" i="16"/>
  <c r="AA230" i="23" s="1"/>
  <c r="AV267" i="16"/>
  <c r="AA272" i="23" s="1"/>
  <c r="AV180" i="16"/>
  <c r="AA185" i="23" s="1"/>
  <c r="AV230" i="16"/>
  <c r="AA235" i="23" s="1"/>
  <c r="AV76" i="16"/>
  <c r="AA81" i="23" s="1"/>
  <c r="AV193" i="16"/>
  <c r="AA198" i="23" s="1"/>
  <c r="AV134" i="16"/>
  <c r="AA139" i="23" s="1"/>
  <c r="AV321" i="16"/>
  <c r="AA326" i="23" s="1"/>
  <c r="AV348" i="16"/>
  <c r="AA353" i="23" s="1"/>
  <c r="AV152" i="16"/>
  <c r="AA157" i="23" s="1"/>
  <c r="AV97" i="16"/>
  <c r="AA102" i="23" s="1"/>
  <c r="AV329" i="16"/>
  <c r="AA334" i="23" s="1"/>
  <c r="AV317" i="16"/>
  <c r="AA322" i="23" s="1"/>
  <c r="AV316" i="16"/>
  <c r="AA321" i="23" s="1"/>
  <c r="AV32" i="16"/>
  <c r="AA37" i="23" s="1"/>
  <c r="AV372" i="16"/>
  <c r="AA377" i="23" s="1"/>
  <c r="AV347" i="16"/>
  <c r="AA352" i="23" s="1"/>
  <c r="AV168" i="16"/>
  <c r="AA173" i="23" s="1"/>
  <c r="AV294" i="16"/>
  <c r="AA299" i="23" s="1"/>
  <c r="AV143" i="16"/>
  <c r="AA148" i="23" s="1"/>
  <c r="AV331" i="16"/>
  <c r="AA336" i="23" s="1"/>
  <c r="AV107" i="16"/>
  <c r="AA112" i="23" s="1"/>
  <c r="AV217" i="16"/>
  <c r="AA222" i="23" s="1"/>
  <c r="AV250" i="16"/>
  <c r="AA255" i="23" s="1"/>
  <c r="AV72" i="16"/>
  <c r="AA77" i="23" s="1"/>
  <c r="AV281" i="16"/>
  <c r="AA286" i="23" s="1"/>
  <c r="AV302" i="16"/>
  <c r="AA307" i="23" s="1"/>
  <c r="AV170" i="16"/>
  <c r="AA175" i="23" s="1"/>
  <c r="AV369" i="16"/>
  <c r="AA374" i="23" s="1"/>
  <c r="AV120" i="16"/>
  <c r="AA125" i="23" s="1"/>
  <c r="AV309" i="16"/>
  <c r="AA314" i="23" s="1"/>
  <c r="AV113" i="16"/>
  <c r="AA118" i="23" s="1"/>
  <c r="AV28" i="16"/>
  <c r="AA33" i="23" s="1"/>
  <c r="AV270" i="16"/>
  <c r="AA275" i="23" s="1"/>
  <c r="AV330" i="16"/>
  <c r="AA335" i="23" s="1"/>
  <c r="AV307" i="16"/>
  <c r="AA312" i="23" s="1"/>
  <c r="AV364" i="16"/>
  <c r="AA369" i="23" s="1"/>
  <c r="AV161" i="16"/>
  <c r="AA166" i="23" s="1"/>
  <c r="AV303" i="16"/>
  <c r="AA308" i="23" s="1"/>
  <c r="AV263" i="16"/>
  <c r="AA268" i="23" s="1"/>
  <c r="AV235" i="16"/>
  <c r="AA240" i="23" s="1"/>
  <c r="AV10" i="16"/>
  <c r="AA15" i="23" s="1"/>
  <c r="AV388" i="16"/>
  <c r="AA393" i="23" s="1"/>
  <c r="AV202" i="16"/>
  <c r="AA207" i="23" s="1"/>
  <c r="AV308" i="16"/>
  <c r="AA313" i="23" s="1"/>
  <c r="AV323" i="16"/>
  <c r="AA328" i="23" s="1"/>
  <c r="AV306" i="16"/>
  <c r="AA311" i="23" s="1"/>
  <c r="AV77" i="16"/>
  <c r="AA82" i="23" s="1"/>
  <c r="AV149" i="16"/>
  <c r="AA154" i="23" s="1"/>
  <c r="AV346" i="16"/>
  <c r="AA351" i="23" s="1"/>
  <c r="AV138" i="16"/>
  <c r="AA143" i="23" s="1"/>
  <c r="AV183" i="16"/>
  <c r="AA188" i="23" s="1"/>
  <c r="AV37" i="16"/>
  <c r="AA42" i="23" s="1"/>
  <c r="AV11" i="16"/>
  <c r="AA16" i="23" s="1"/>
  <c r="AV343" i="16"/>
  <c r="AA348" i="23" s="1"/>
  <c r="AV266" i="16"/>
  <c r="AA271" i="23" s="1"/>
  <c r="AV233" i="16"/>
  <c r="AA238" i="23" s="1"/>
  <c r="AV167" i="16"/>
  <c r="AA172" i="23" s="1"/>
  <c r="AV70" i="16"/>
  <c r="AA75" i="23" s="1"/>
  <c r="AV87" i="16"/>
  <c r="AA92" i="23" s="1"/>
  <c r="AV251" i="16"/>
  <c r="AA256" i="23" s="1"/>
  <c r="AV187" i="16"/>
  <c r="AA192" i="23" s="1"/>
  <c r="AV34" i="16"/>
  <c r="AA39" i="23" s="1"/>
  <c r="AV286" i="16"/>
  <c r="AA291" i="23" s="1"/>
  <c r="AV82" i="16"/>
  <c r="AA87" i="23" s="1"/>
  <c r="AV88" i="16"/>
  <c r="AA93" i="23" s="1"/>
  <c r="AV144" i="16"/>
  <c r="AA149" i="23" s="1"/>
  <c r="AV35" i="16"/>
  <c r="AA40" i="23" s="1"/>
  <c r="AV244" i="16"/>
  <c r="AA249" i="23" s="1"/>
  <c r="AV91" i="16"/>
  <c r="AA96" i="23" s="1"/>
  <c r="AV221" i="16"/>
  <c r="AA226" i="23" s="1"/>
  <c r="AV25" i="16"/>
  <c r="AA30" i="23" s="1"/>
  <c r="AV298" i="16"/>
  <c r="AA303" i="23" s="1"/>
  <c r="AV66" i="16"/>
  <c r="AA71" i="23" s="1"/>
  <c r="AV20" i="16"/>
  <c r="AA25" i="23" s="1"/>
  <c r="AV19" i="16"/>
  <c r="AA24" i="23" s="1"/>
  <c r="AV16" i="16"/>
  <c r="AA21" i="23" s="1"/>
  <c r="AV117" i="16"/>
  <c r="AA122" i="23" s="1"/>
  <c r="AV341" i="16"/>
  <c r="AA346" i="23" s="1"/>
  <c r="AV196" i="16"/>
  <c r="AA201" i="23" s="1"/>
  <c r="AV272" i="16"/>
  <c r="AA277" i="23" s="1"/>
  <c r="H400" i="23"/>
  <c r="H422" i="23"/>
  <c r="AV200" i="16"/>
  <c r="AA205" i="23" s="1"/>
  <c r="AV39" i="16"/>
  <c r="AA44" i="23" s="1"/>
  <c r="AV101" i="16"/>
  <c r="AA106" i="23" s="1"/>
  <c r="AV106" i="16"/>
  <c r="AA111" i="23" s="1"/>
  <c r="AV243" i="16"/>
  <c r="AA248" i="23" s="1"/>
  <c r="AV218" i="16"/>
  <c r="AA223" i="23" s="1"/>
  <c r="AV127" i="16"/>
  <c r="AA132" i="23" s="1"/>
  <c r="AV64" i="16"/>
  <c r="AA69" i="23" s="1"/>
  <c r="AV15" i="16"/>
  <c r="AA20" i="23" s="1"/>
  <c r="AV353" i="16"/>
  <c r="AA358" i="23" s="1"/>
  <c r="AV220" i="16"/>
  <c r="AA225" i="23" s="1"/>
  <c r="AV147" i="16"/>
  <c r="AA152" i="23" s="1"/>
  <c r="AV33" i="16"/>
  <c r="AA38" i="23" s="1"/>
  <c r="AV22" i="16"/>
  <c r="AA27" i="23" s="1"/>
  <c r="AV169" i="16"/>
  <c r="AA174" i="23" s="1"/>
  <c r="AV386" i="16"/>
  <c r="AA391" i="23" s="1"/>
  <c r="AV327" i="16"/>
  <c r="AA332" i="23" s="1"/>
  <c r="AV188" i="16"/>
  <c r="AA193" i="23" s="1"/>
  <c r="AV203" i="16"/>
  <c r="AA208" i="23" s="1"/>
  <c r="AV301" i="16"/>
  <c r="AA306" i="23" s="1"/>
  <c r="AV374" i="16"/>
  <c r="AA379" i="23" s="1"/>
  <c r="AV229" i="16"/>
  <c r="AA234" i="23" s="1"/>
  <c r="AV201" i="16"/>
  <c r="AA206" i="23" s="1"/>
  <c r="AV279" i="16"/>
  <c r="AA284" i="23" s="1"/>
  <c r="AV362" i="16"/>
  <c r="AA367" i="23" s="1"/>
  <c r="AV360" i="16"/>
  <c r="AA365" i="23" s="1"/>
  <c r="AV49" i="16"/>
  <c r="AA54" i="23" s="1"/>
  <c r="AV145" i="16"/>
  <c r="AA150" i="23" s="1"/>
  <c r="AV43" i="16"/>
  <c r="AA48" i="23" s="1"/>
  <c r="AV354" i="16"/>
  <c r="AA359" i="23" s="1"/>
  <c r="AV80" i="16"/>
  <c r="AA85" i="23" s="1"/>
  <c r="AV111" i="16"/>
  <c r="AA116" i="23" s="1"/>
  <c r="AV142" i="16"/>
  <c r="AA147" i="23" s="1"/>
  <c r="AV339" i="16"/>
  <c r="AA344" i="23" s="1"/>
  <c r="AV351" i="16"/>
  <c r="AA356" i="23" s="1"/>
  <c r="AV290" i="16"/>
  <c r="AA295" i="23" s="1"/>
  <c r="AV94" i="16"/>
  <c r="AA99" i="23" s="1"/>
  <c r="AV282" i="16"/>
  <c r="AA287" i="23" s="1"/>
  <c r="AV378" i="16"/>
  <c r="AA383" i="23" s="1"/>
  <c r="AV110" i="16"/>
  <c r="AA115" i="23" s="1"/>
  <c r="AV207" i="16"/>
  <c r="AA212" i="23" s="1"/>
  <c r="AV242" i="16"/>
  <c r="AA247" i="23" s="1"/>
  <c r="AV146" i="16"/>
  <c r="AA151" i="23" s="1"/>
  <c r="AV240" i="16"/>
  <c r="AA245" i="23" s="1"/>
  <c r="AV273" i="16"/>
  <c r="AA278" i="23" s="1"/>
  <c r="AV381" i="16"/>
  <c r="AA386" i="23" s="1"/>
  <c r="AV293" i="16"/>
  <c r="AA298" i="23" s="1"/>
  <c r="AV160" i="16"/>
  <c r="AA165" i="23" s="1"/>
  <c r="AV63" i="16"/>
  <c r="AA68" i="23" s="1"/>
  <c r="AV358" i="16"/>
  <c r="AA363" i="23" s="1"/>
  <c r="AV245" i="16"/>
  <c r="AA250" i="23" s="1"/>
  <c r="AV102" i="16"/>
  <c r="AA107" i="23" s="1"/>
  <c r="AV62" i="16"/>
  <c r="AA67" i="23" s="1"/>
  <c r="AV135" i="16"/>
  <c r="AA140" i="23" s="1"/>
  <c r="AV320" i="16"/>
  <c r="AA325" i="23" s="1"/>
  <c r="AV41" i="16"/>
  <c r="AA46" i="23" s="1"/>
  <c r="AV192" i="16"/>
  <c r="AA197" i="23" s="1"/>
  <c r="AV198" i="16"/>
  <c r="AA203" i="23" s="1"/>
  <c r="AV384" i="16"/>
  <c r="AA389" i="23" s="1"/>
  <c r="AV365" i="16"/>
  <c r="AA370" i="23" s="1"/>
  <c r="AV114" i="16"/>
  <c r="AA119" i="23" s="1"/>
  <c r="AV389" i="16"/>
  <c r="AA394" i="23" s="1"/>
  <c r="AV277" i="16"/>
  <c r="AA282" i="23" s="1"/>
  <c r="AV337" i="16"/>
  <c r="AA342" i="23" s="1"/>
  <c r="AV376" i="16"/>
  <c r="AA381" i="23" s="1"/>
  <c r="AV100" i="16"/>
  <c r="AA105" i="23" s="1"/>
  <c r="AV262" i="16"/>
  <c r="AA267" i="23" s="1"/>
  <c r="AV259" i="16"/>
  <c r="AA264" i="23" s="1"/>
  <c r="AV335" i="16"/>
  <c r="AA340" i="23" s="1"/>
  <c r="AV148" i="16"/>
  <c r="AA153" i="23" s="1"/>
  <c r="AV265" i="16"/>
  <c r="AA270" i="23" s="1"/>
  <c r="AV118" i="16"/>
  <c r="AA123" i="23" s="1"/>
  <c r="AV65" i="16"/>
  <c r="AA70" i="23" s="1"/>
  <c r="AV237" i="16"/>
  <c r="AA242" i="23" s="1"/>
  <c r="AV125" i="16"/>
  <c r="AA130" i="23" s="1"/>
  <c r="AV157" i="16"/>
  <c r="AA162" i="23" s="1"/>
  <c r="AV257" i="16"/>
  <c r="AA262" i="23" s="1"/>
  <c r="AV283" i="16"/>
  <c r="AA288" i="23" s="1"/>
  <c r="AV165" i="16"/>
  <c r="AA170" i="23" s="1"/>
  <c r="AV86" i="16"/>
  <c r="AA91" i="23" s="1"/>
  <c r="AV13" i="16"/>
  <c r="AA18" i="23" s="1"/>
  <c r="AV69" i="16"/>
  <c r="AA74" i="23" s="1"/>
  <c r="AV121" i="16"/>
  <c r="AA126" i="23" s="1"/>
  <c r="AV312" i="16"/>
  <c r="AA317" i="23" s="1"/>
  <c r="AV130" i="16"/>
  <c r="AA135" i="23" s="1"/>
  <c r="AV177" i="16"/>
  <c r="AA182" i="23" s="1"/>
  <c r="AV42" i="16"/>
  <c r="AA47" i="23" s="1"/>
  <c r="AV361" i="16"/>
  <c r="AA366" i="23" s="1"/>
  <c r="AV205" i="16"/>
  <c r="AA210" i="23" s="1"/>
  <c r="AV126" i="16"/>
  <c r="AA131" i="23" s="1"/>
  <c r="AV84" i="16"/>
  <c r="AA89" i="23" s="1"/>
  <c r="AV326" i="16"/>
  <c r="AA331" i="23" s="1"/>
  <c r="AV141" i="16"/>
  <c r="AA146" i="23" s="1"/>
  <c r="AA410" i="23" s="1"/>
  <c r="AV224" i="16"/>
  <c r="AA229" i="23" s="1"/>
  <c r="AV79" i="16"/>
  <c r="AA84" i="23" s="1"/>
  <c r="AV175" i="16"/>
  <c r="AA180" i="23" s="1"/>
  <c r="AV122" i="16"/>
  <c r="AA127" i="23" s="1"/>
  <c r="AV209" i="16"/>
  <c r="AA214" i="23" s="1"/>
  <c r="AV375" i="16"/>
  <c r="AA380" i="23" s="1"/>
  <c r="AV199" i="16"/>
  <c r="AA204" i="23" s="1"/>
  <c r="AV186" i="16"/>
  <c r="AA191" i="23" s="1"/>
  <c r="AV85" i="16"/>
  <c r="AA90" i="23" s="1"/>
  <c r="AV246" i="16"/>
  <c r="AA251" i="23" s="1"/>
  <c r="AV315" i="16"/>
  <c r="AA320" i="23" s="1"/>
  <c r="AV234" i="16"/>
  <c r="AA239" i="23" s="1"/>
  <c r="AV162" i="16"/>
  <c r="AA167" i="23" s="1"/>
  <c r="AV377" i="16"/>
  <c r="AA382" i="23" s="1"/>
  <c r="AV342" i="16"/>
  <c r="AA347" i="23" s="1"/>
  <c r="AV216" i="16"/>
  <c r="AA221" i="23" s="1"/>
  <c r="AV383" i="16"/>
  <c r="AA388" i="23" s="1"/>
  <c r="AV112" i="16"/>
  <c r="AA117" i="23" s="1"/>
  <c r="AV189" i="16"/>
  <c r="AA194" i="23" s="1"/>
  <c r="AV174" i="16"/>
  <c r="AA179" i="23" s="1"/>
  <c r="AV98" i="16"/>
  <c r="AA103" i="23" s="1"/>
  <c r="AV387" i="16"/>
  <c r="AA392" i="23" s="1"/>
  <c r="AV96" i="16"/>
  <c r="AA101" i="23" s="1"/>
  <c r="AV247" i="16"/>
  <c r="AA252" i="23" s="1"/>
  <c r="AV26" i="16"/>
  <c r="AA31" i="23" s="1"/>
  <c r="AV324" i="16"/>
  <c r="AA329" i="23" s="1"/>
  <c r="AV204" i="16"/>
  <c r="AA209" i="23" s="1"/>
  <c r="AV311" i="16"/>
  <c r="AA316" i="23" s="1"/>
  <c r="AV385" i="16"/>
  <c r="AA390" i="23" s="1"/>
  <c r="AV182" i="16"/>
  <c r="AA187" i="23" s="1"/>
  <c r="AV292" i="16"/>
  <c r="AA297" i="23" s="1"/>
  <c r="AV264" i="16"/>
  <c r="AA269" i="23" s="1"/>
  <c r="AV136" i="16"/>
  <c r="AA141" i="23" s="1"/>
  <c r="AV349" i="16"/>
  <c r="AA354" i="23" s="1"/>
  <c r="AV73" i="16"/>
  <c r="AA78" i="23" s="1"/>
  <c r="AV164" i="16"/>
  <c r="AA169" i="23" s="1"/>
  <c r="AV254" i="16"/>
  <c r="AA259" i="23" s="1"/>
  <c r="AV92" i="16"/>
  <c r="AA97" i="23" s="1"/>
  <c r="AV236" i="16"/>
  <c r="AA241" i="23" s="1"/>
  <c r="AV12" i="16"/>
  <c r="AA17" i="23" s="1"/>
  <c r="AV285" i="16"/>
  <c r="AA290" i="23" s="1"/>
  <c r="AV108" i="16"/>
  <c r="AA113" i="23" s="1"/>
  <c r="AV314" i="16"/>
  <c r="AA319" i="23" s="1"/>
  <c r="AV363" i="16"/>
  <c r="AA368" i="23" s="1"/>
  <c r="AV9" i="16"/>
  <c r="AA14" i="23" s="1"/>
  <c r="AV288" i="16"/>
  <c r="AA293" i="23" s="1"/>
  <c r="AV269" i="16"/>
  <c r="AA274" i="23" s="1"/>
  <c r="AV232" i="16"/>
  <c r="AA237" i="23" s="1"/>
  <c r="AV328" i="16"/>
  <c r="AA333" i="23" s="1"/>
  <c r="AV305" i="16"/>
  <c r="AA310" i="23" s="1"/>
  <c r="AV17" i="16"/>
  <c r="AA22" i="23" s="1"/>
  <c r="AV366" i="16"/>
  <c r="AA371" i="23" s="1"/>
  <c r="AV166" i="16"/>
  <c r="AA171" i="23" s="1"/>
  <c r="AV119" i="16"/>
  <c r="AA124" i="23" s="1"/>
  <c r="AV128" i="16"/>
  <c r="AA133" i="23" s="1"/>
  <c r="AV380" i="16"/>
  <c r="AA385" i="23" s="1"/>
  <c r="AV319" i="16"/>
  <c r="AA324" i="23" s="1"/>
  <c r="AV139" i="16"/>
  <c r="AA144" i="23" s="1"/>
  <c r="AV44" i="16"/>
  <c r="AA49" i="23" s="1"/>
  <c r="AV27" i="16"/>
  <c r="AA32" i="23" s="1"/>
  <c r="AV31" i="16"/>
  <c r="AA36" i="23" s="1"/>
  <c r="AV206" i="16"/>
  <c r="AA211" i="23" s="1"/>
  <c r="AV252" i="16"/>
  <c r="AA257" i="23" s="1"/>
  <c r="AV123" i="16"/>
  <c r="AA128" i="23" s="1"/>
  <c r="AV159" i="16"/>
  <c r="AA164" i="23" s="1"/>
  <c r="AV238" i="16"/>
  <c r="AA243" i="23" s="1"/>
  <c r="AV47" i="16"/>
  <c r="AA52" i="23" s="1"/>
  <c r="AV219" i="16"/>
  <c r="AA224" i="23" s="1"/>
  <c r="AV356" i="16"/>
  <c r="AA361" i="23" s="1"/>
  <c r="AV93" i="16"/>
  <c r="AA98" i="23" s="1"/>
  <c r="AV195" i="16"/>
  <c r="AA200" i="23" s="1"/>
  <c r="AV382" i="16"/>
  <c r="AA387" i="23" s="1"/>
  <c r="AV46" i="16"/>
  <c r="AA51" i="23" s="1"/>
  <c r="AV213" i="16"/>
  <c r="AA218" i="23" s="1"/>
  <c r="AV154" i="16"/>
  <c r="AA159" i="23" s="1"/>
  <c r="AV280" i="16"/>
  <c r="AA285" i="23" s="1"/>
  <c r="AV133" i="16"/>
  <c r="AA138" i="23" s="1"/>
  <c r="AV171" i="16"/>
  <c r="AA176" i="23" s="1"/>
  <c r="AV271" i="16"/>
  <c r="AA276" i="23" s="1"/>
  <c r="AV99" i="16"/>
  <c r="AA104" i="23" s="1"/>
  <c r="AV132" i="16"/>
  <c r="AA137" i="23" s="1"/>
  <c r="AV295" i="16"/>
  <c r="AA300" i="23" s="1"/>
  <c r="AV296" i="16"/>
  <c r="AA301" i="23" s="1"/>
  <c r="AV194" i="16"/>
  <c r="AA199" i="23" s="1"/>
  <c r="AV24" i="16"/>
  <c r="AA29" i="23" s="1"/>
  <c r="AV61" i="16"/>
  <c r="AA66" i="23" s="1"/>
  <c r="AV14" i="16"/>
  <c r="AA19" i="23" s="1"/>
  <c r="AV379" i="16"/>
  <c r="AA384" i="23" s="1"/>
  <c r="AV40" i="16"/>
  <c r="AA45" i="23" s="1"/>
  <c r="AV228" i="16"/>
  <c r="AA233" i="23" s="1"/>
  <c r="AV261" i="16"/>
  <c r="AA266" i="23" s="1"/>
  <c r="AV255" i="16"/>
  <c r="AA260" i="23" s="1"/>
  <c r="AV75" i="16"/>
  <c r="AA80" i="23" s="1"/>
  <c r="AV274" i="16"/>
  <c r="AA279" i="23" s="1"/>
  <c r="AV359" i="16"/>
  <c r="AA364" i="23" s="1"/>
  <c r="AV184" i="16"/>
  <c r="AA189" i="23" s="1"/>
  <c r="AV215" i="16"/>
  <c r="AA220" i="23" s="1"/>
  <c r="AV51" i="16"/>
  <c r="AA56" i="23" s="1"/>
  <c r="AV258" i="16"/>
  <c r="AA263" i="23" s="1"/>
  <c r="AV60" i="16"/>
  <c r="AA65" i="23" s="1"/>
  <c r="AV38" i="16"/>
  <c r="AA43" i="23" s="1"/>
  <c r="AV334" i="16"/>
  <c r="AA339" i="23" s="1"/>
  <c r="AV58" i="16"/>
  <c r="AA63" i="23" s="1"/>
  <c r="AV370" i="16"/>
  <c r="AA375" i="23" s="1"/>
  <c r="AV36" i="16"/>
  <c r="AA41" i="23" s="1"/>
  <c r="AV371" i="16"/>
  <c r="AA376" i="23" s="1"/>
  <c r="AV90" i="16"/>
  <c r="AA95" i="23" s="1"/>
  <c r="AV173" i="16"/>
  <c r="AA178" i="23" s="1"/>
  <c r="AV248" i="16"/>
  <c r="AA253" i="23" s="1"/>
  <c r="AV156" i="16"/>
  <c r="AA161" i="23" s="1"/>
  <c r="AV325" i="16"/>
  <c r="AA330" i="23" s="1"/>
  <c r="AV137" i="16"/>
  <c r="AA142" i="23" s="1"/>
  <c r="AV163" i="16"/>
  <c r="AA168" i="23" s="1"/>
  <c r="AV109" i="16"/>
  <c r="AA114" i="23" s="1"/>
  <c r="AV78" i="16"/>
  <c r="AA83" i="23" s="1"/>
  <c r="AV116" i="16"/>
  <c r="AA121" i="23" s="1"/>
  <c r="AV223" i="16"/>
  <c r="AA228" i="23" s="1"/>
  <c r="AV284" i="16"/>
  <c r="AA289" i="23" s="1"/>
  <c r="AV367" i="16"/>
  <c r="AA372" i="23" s="1"/>
  <c r="AV172" i="16"/>
  <c r="AA177" i="23" s="1"/>
  <c r="AV30" i="16"/>
  <c r="AA35" i="23" s="1"/>
  <c r="AV278" i="16"/>
  <c r="AA283" i="23" s="1"/>
  <c r="AV297" i="16"/>
  <c r="AA302" i="23" s="1"/>
  <c r="AV55" i="16"/>
  <c r="AA60" i="23" s="1"/>
  <c r="AV185" i="16"/>
  <c r="AA190" i="23" s="1"/>
  <c r="AV178" i="16"/>
  <c r="AA183" i="23" s="1"/>
  <c r="AV352" i="16"/>
  <c r="AA357" i="23" s="1"/>
  <c r="AV340" i="16"/>
  <c r="AA345" i="23" s="1"/>
  <c r="AV52" i="16"/>
  <c r="AA57" i="23" s="1"/>
  <c r="AV191" i="16"/>
  <c r="AA196" i="23" s="1"/>
  <c r="AV56" i="16"/>
  <c r="AA61" i="23" s="1"/>
  <c r="AV21" i="16"/>
  <c r="AA26" i="23" s="1"/>
  <c r="AV222" i="16"/>
  <c r="AA227" i="23" s="1"/>
  <c r="AV287" i="16"/>
  <c r="AA292" i="23" s="1"/>
  <c r="AV29" i="16"/>
  <c r="AA34" i="23" s="1"/>
  <c r="AV197" i="16"/>
  <c r="AA202" i="23" s="1"/>
  <c r="AV373" i="16"/>
  <c r="AA378" i="23" s="1"/>
  <c r="AV131" i="16"/>
  <c r="AA136" i="23" s="1"/>
  <c r="AV212" i="16"/>
  <c r="AA217" i="23" s="1"/>
  <c r="AV18" i="16"/>
  <c r="AA23" i="23" s="1"/>
  <c r="AV105" i="16"/>
  <c r="AA110" i="23" s="1"/>
  <c r="AV68" i="16"/>
  <c r="AA73" i="23" s="1"/>
  <c r="AV124" i="16"/>
  <c r="AA129" i="23" s="1"/>
  <c r="AV67" i="16"/>
  <c r="AA72" i="23" s="1"/>
  <c r="AV150" i="16"/>
  <c r="AA155" i="23" s="1"/>
  <c r="AV253" i="16"/>
  <c r="AA258" i="23" s="1"/>
  <c r="AV227" i="16"/>
  <c r="AA232" i="23" s="1"/>
  <c r="AV115" i="16"/>
  <c r="AA120" i="23" s="1"/>
  <c r="AV190" i="16"/>
  <c r="AA195" i="23" s="1"/>
  <c r="AV45" i="16"/>
  <c r="AA50" i="23" s="1"/>
  <c r="AV289" i="16"/>
  <c r="AA294" i="23" s="1"/>
  <c r="AV344" i="16"/>
  <c r="AA349" i="23" s="1"/>
  <c r="AV313" i="16"/>
  <c r="AA318" i="23" s="1"/>
  <c r="AV48" i="16"/>
  <c r="AA53" i="23" s="1"/>
  <c r="AV151" i="16"/>
  <c r="AA156" i="23" s="1"/>
  <c r="AV155" i="16"/>
  <c r="AA160" i="23" s="1"/>
  <c r="AV23" i="16"/>
  <c r="AA28" i="23" s="1"/>
  <c r="AV179" i="16"/>
  <c r="AA184" i="23" s="1"/>
  <c r="AV176" i="16"/>
  <c r="AA181" i="23" s="1"/>
  <c r="AV368" i="16"/>
  <c r="AA373" i="23" s="1"/>
  <c r="AV50" i="16"/>
  <c r="AA55" i="23" s="1"/>
  <c r="AV104" i="16"/>
  <c r="AA109" i="23" s="1"/>
  <c r="AV239" i="16"/>
  <c r="AA244" i="23" s="1"/>
  <c r="AV208" i="16"/>
  <c r="AA213" i="23" s="1"/>
  <c r="AV268" i="16"/>
  <c r="AA273" i="23" s="1"/>
  <c r="AV53" i="16"/>
  <c r="AA58" i="23" s="1"/>
  <c r="AV336" i="16"/>
  <c r="AA341" i="23" s="1"/>
  <c r="AV89" i="16"/>
  <c r="AA94" i="23" s="1"/>
  <c r="AV71" i="16"/>
  <c r="AA76" i="23" s="1"/>
  <c r="AV59" i="16"/>
  <c r="AA64" i="23" s="1"/>
  <c r="AV332" i="16"/>
  <c r="AA337" i="23" s="1"/>
  <c r="AV350" i="16"/>
  <c r="AA355" i="23" s="1"/>
  <c r="AV81" i="16"/>
  <c r="AA86" i="23" s="1"/>
  <c r="AV355" i="16"/>
  <c r="AA360" i="23" s="1"/>
  <c r="AV299" i="16"/>
  <c r="AA304" i="23" s="1"/>
  <c r="AV54" i="16"/>
  <c r="AA59" i="23" s="1"/>
  <c r="AV276" i="16"/>
  <c r="AA281" i="23" s="1"/>
  <c r="AV74" i="16"/>
  <c r="AA79" i="23" s="1"/>
  <c r="AV103" i="16"/>
  <c r="AA108" i="23" s="1"/>
  <c r="AV140" i="16"/>
  <c r="AA145" i="23" s="1"/>
  <c r="AV275" i="16"/>
  <c r="AA280" i="23" s="1"/>
  <c r="AV333" i="16"/>
  <c r="AA338" i="23" s="1"/>
  <c r="AV291" i="16"/>
  <c r="AA296" i="23" s="1"/>
  <c r="AV304" i="16"/>
  <c r="AA309" i="23" s="1"/>
  <c r="AV322" i="16"/>
  <c r="AA327" i="23" s="1"/>
  <c r="AV57" i="16"/>
  <c r="AA62" i="23" s="1"/>
  <c r="AV153" i="16"/>
  <c r="AA158" i="23" s="1"/>
  <c r="AV390" i="16"/>
  <c r="AA395" i="23" s="1"/>
  <c r="AV310" i="16"/>
  <c r="AA315" i="23" s="1"/>
  <c r="AV256" i="16"/>
  <c r="AA261" i="23" s="1"/>
  <c r="AV129" i="16"/>
  <c r="AA134" i="23" s="1"/>
  <c r="AV345" i="16"/>
  <c r="AA350" i="23" s="1"/>
  <c r="I400" i="23"/>
  <c r="BZ16" i="23"/>
  <c r="CQ16" i="23" s="1"/>
  <c r="EP16" i="23" s="1"/>
  <c r="BZ147" i="23"/>
  <c r="CQ147" i="23" s="1"/>
  <c r="BZ20" i="23"/>
  <c r="CQ20" i="23" s="1"/>
  <c r="EP20" i="23" s="1"/>
  <c r="BZ83" i="23"/>
  <c r="CQ83" i="23" s="1"/>
  <c r="BZ22" i="23"/>
  <c r="CQ22" i="23" s="1"/>
  <c r="EP22" i="23" s="1"/>
  <c r="BZ87" i="23"/>
  <c r="CQ87" i="23" s="1"/>
  <c r="EP87" i="23" s="1"/>
  <c r="FX262" i="23"/>
  <c r="BZ35" i="23"/>
  <c r="CQ35" i="23" s="1"/>
  <c r="EP35" i="23" s="1"/>
  <c r="FX242" i="23"/>
  <c r="BZ15" i="23"/>
  <c r="FX49" i="23"/>
  <c r="FX125" i="23"/>
  <c r="FX205" i="23"/>
  <c r="FX206" i="23"/>
  <c r="FX21" i="23"/>
  <c r="FX282" i="23"/>
  <c r="FX86" i="23"/>
  <c r="FX194" i="23"/>
  <c r="FX322" i="23"/>
  <c r="FX97" i="23"/>
  <c r="FX332" i="23"/>
  <c r="FX277" i="23"/>
  <c r="DY244" i="23"/>
  <c r="DY199" i="23"/>
  <c r="DY86" i="23"/>
  <c r="DY194" i="23"/>
  <c r="DY322" i="23"/>
  <c r="DY332" i="23"/>
  <c r="DY396" i="23"/>
  <c r="H39" i="33" s="1"/>
  <c r="DY392" i="23"/>
  <c r="DY116" i="23"/>
  <c r="DY276" i="23"/>
  <c r="AP412" i="23"/>
  <c r="AQ30" i="23"/>
  <c r="FX244" i="23"/>
  <c r="AP424" i="23"/>
  <c r="AQ20" i="23"/>
  <c r="AP414" i="23"/>
  <c r="DY21" i="23"/>
  <c r="DY125" i="23"/>
  <c r="DY189" i="23"/>
  <c r="DY207" i="23"/>
  <c r="DY97" i="23"/>
  <c r="DY246" i="23"/>
  <c r="DY310" i="23"/>
  <c r="DY187" i="23"/>
  <c r="DY315" i="23"/>
  <c r="DY314" i="23"/>
  <c r="DY268" i="23"/>
  <c r="DY117" i="23"/>
  <c r="DY277" i="23"/>
  <c r="DY341" i="23"/>
  <c r="DY208" i="23"/>
  <c r="Y398" i="23"/>
  <c r="AP14" i="23"/>
  <c r="Y423" i="23"/>
  <c r="Y405" i="23"/>
  <c r="AP411" i="23"/>
  <c r="AP426" i="23"/>
  <c r="AQ25" i="23"/>
  <c r="FH25" i="23" s="1"/>
  <c r="AP421" i="23"/>
  <c r="AQ83" i="23"/>
  <c r="AP413" i="23"/>
  <c r="AQ87" i="23"/>
  <c r="FH87" i="23" s="1"/>
  <c r="AP406" i="23"/>
  <c r="AQ56" i="23"/>
  <c r="DY242" i="23"/>
  <c r="DY294" i="23"/>
  <c r="DY361" i="23"/>
  <c r="DY74" i="23"/>
  <c r="DY262" i="23"/>
  <c r="DY267" i="23"/>
  <c r="H33" i="33" s="1"/>
  <c r="AQ15" i="23"/>
  <c r="FH15" i="23" s="1"/>
  <c r="AP422" i="23"/>
  <c r="AP425" i="23"/>
  <c r="AQ35" i="23"/>
  <c r="DY283" i="23"/>
  <c r="DY347" i="23"/>
  <c r="DY78" i="23"/>
  <c r="DY282" i="23"/>
  <c r="DY255" i="23"/>
  <c r="DY252" i="23"/>
  <c r="H53" i="33" s="1"/>
  <c r="DY316" i="23"/>
  <c r="DY380" i="23"/>
  <c r="DY88" i="23"/>
  <c r="DY96" i="23"/>
  <c r="DY205" i="23"/>
  <c r="H28" i="33" s="1"/>
  <c r="DY333" i="23"/>
  <c r="DY206" i="23"/>
  <c r="DY115" i="23"/>
  <c r="AQ93" i="23"/>
  <c r="AP407" i="23"/>
  <c r="AP418" i="23"/>
  <c r="AQ22" i="23"/>
  <c r="FH22" i="23" s="1"/>
  <c r="AQ16" i="23"/>
  <c r="FH16" i="23" s="1"/>
  <c r="AP419" i="23"/>
  <c r="AP415" i="23"/>
  <c r="AQ147" i="23"/>
  <c r="FH147" i="23" s="1"/>
  <c r="S13" i="14"/>
  <c r="P10" i="16"/>
  <c r="AI10" i="16" s="1"/>
  <c r="K15" i="23"/>
  <c r="J377" i="23"/>
  <c r="R12" i="14"/>
  <c r="O9" i="16"/>
  <c r="Q369" i="14"/>
  <c r="O372" i="16" s="1"/>
  <c r="AH372" i="16" s="1"/>
  <c r="J149" i="23"/>
  <c r="R123" i="14"/>
  <c r="O144" i="16"/>
  <c r="AH144" i="16" s="1"/>
  <c r="J299" i="23"/>
  <c r="R251" i="14"/>
  <c r="O294" i="16"/>
  <c r="AH294" i="16" s="1"/>
  <c r="J70" i="23"/>
  <c r="R61" i="14"/>
  <c r="O65" i="16"/>
  <c r="AH65" i="16" s="1"/>
  <c r="J376" i="23"/>
  <c r="R320" i="14"/>
  <c r="O371" i="16"/>
  <c r="AH371" i="16" s="1"/>
  <c r="R142" i="14"/>
  <c r="O167" i="16"/>
  <c r="AH167" i="16" s="1"/>
  <c r="J172" i="23"/>
  <c r="J43" i="23"/>
  <c r="J33" i="23"/>
  <c r="O38" i="16"/>
  <c r="AH38" i="16" s="1"/>
  <c r="R38" i="14"/>
  <c r="Q373" i="14"/>
  <c r="O28" i="16" s="1"/>
  <c r="AH28" i="16" s="1"/>
  <c r="J207" i="23"/>
  <c r="R169" i="14"/>
  <c r="O202" i="16"/>
  <c r="AH202" i="16" s="1"/>
  <c r="J351" i="23"/>
  <c r="R298" i="14"/>
  <c r="O346" i="16"/>
  <c r="AH346" i="16" s="1"/>
  <c r="J307" i="23"/>
  <c r="R259" i="14"/>
  <c r="O302" i="16"/>
  <c r="AH302" i="16" s="1"/>
  <c r="J71" i="23"/>
  <c r="R62" i="14"/>
  <c r="O66" i="16"/>
  <c r="AH66" i="16" s="1"/>
  <c r="J362" i="23"/>
  <c r="J238" i="23"/>
  <c r="R198" i="14"/>
  <c r="O233" i="16"/>
  <c r="AH233" i="16" s="1"/>
  <c r="Q368" i="14"/>
  <c r="O357" i="16" s="1"/>
  <c r="AH357" i="16" s="1"/>
  <c r="J68" i="23"/>
  <c r="R59" i="14"/>
  <c r="O63" i="16"/>
  <c r="AH63" i="16" s="1"/>
  <c r="J229" i="23"/>
  <c r="R189" i="14"/>
  <c r="O224" i="16"/>
  <c r="AH224" i="16" s="1"/>
  <c r="R318" i="14"/>
  <c r="O368" i="16"/>
  <c r="AH368" i="16" s="1"/>
  <c r="J373" i="23"/>
  <c r="R218" i="14"/>
  <c r="O259" i="16"/>
  <c r="AH259" i="16" s="1"/>
  <c r="J264" i="23"/>
  <c r="J359" i="23"/>
  <c r="R305" i="14"/>
  <c r="O354" i="16"/>
  <c r="AH354" i="16" s="1"/>
  <c r="R168" i="14"/>
  <c r="O201" i="16"/>
  <c r="AH201" i="16" s="1"/>
  <c r="J206" i="23"/>
  <c r="J338" i="23"/>
  <c r="R285" i="14"/>
  <c r="O333" i="16"/>
  <c r="AH333" i="16" s="1"/>
  <c r="J66" i="23"/>
  <c r="R57" i="14"/>
  <c r="O61" i="16"/>
  <c r="AH61" i="16" s="1"/>
  <c r="J138" i="23"/>
  <c r="O133" i="16"/>
  <c r="AH133" i="16" s="1"/>
  <c r="R115" i="14"/>
  <c r="J289" i="23"/>
  <c r="J290" i="23"/>
  <c r="R243" i="14"/>
  <c r="O284" i="16"/>
  <c r="AH284" i="16" s="1"/>
  <c r="Q391" i="14"/>
  <c r="O285" i="16" s="1"/>
  <c r="AH285" i="16" s="1"/>
  <c r="J40" i="23"/>
  <c r="J147" i="23"/>
  <c r="R35" i="14"/>
  <c r="Q382" i="14"/>
  <c r="O142" i="16" s="1"/>
  <c r="AH142" i="16" s="1"/>
  <c r="O35" i="16"/>
  <c r="AH35" i="16" s="1"/>
  <c r="J143" i="23"/>
  <c r="R119" i="14"/>
  <c r="O138" i="16"/>
  <c r="AH138" i="16" s="1"/>
  <c r="J295" i="23"/>
  <c r="R247" i="14"/>
  <c r="O290" i="16"/>
  <c r="AH290" i="16" s="1"/>
  <c r="J69" i="23"/>
  <c r="R60" i="14"/>
  <c r="O64" i="16"/>
  <c r="AH64" i="16" s="1"/>
  <c r="R319" i="14"/>
  <c r="O370" i="16"/>
  <c r="AH370" i="16" s="1"/>
  <c r="J375" i="23"/>
  <c r="J157" i="23"/>
  <c r="R129" i="14"/>
  <c r="O152" i="16"/>
  <c r="AH152" i="16" s="1"/>
  <c r="O301" i="16"/>
  <c r="AH301" i="16" s="1"/>
  <c r="R258" i="14"/>
  <c r="J306" i="23"/>
  <c r="J217" i="23"/>
  <c r="R178" i="14"/>
  <c r="O212" i="16"/>
  <c r="AH212" i="16" s="1"/>
  <c r="J240" i="23"/>
  <c r="J90" i="23"/>
  <c r="J241" i="23"/>
  <c r="R79" i="14"/>
  <c r="Q389" i="14"/>
  <c r="O236" i="16" s="1"/>
  <c r="AH236" i="16" s="1"/>
  <c r="O85" i="16"/>
  <c r="AH85" i="16" s="1"/>
  <c r="Q360" i="14"/>
  <c r="O235" i="16" s="1"/>
  <c r="AH235" i="16" s="1"/>
  <c r="J221" i="23"/>
  <c r="R182" i="14"/>
  <c r="O216" i="16"/>
  <c r="AH216" i="16" s="1"/>
  <c r="J55" i="23"/>
  <c r="O50" i="16"/>
  <c r="AH50" i="16" s="1"/>
  <c r="R50" i="14"/>
  <c r="R181" i="14"/>
  <c r="O215" i="16"/>
  <c r="AH215" i="16" s="1"/>
  <c r="J220" i="23"/>
  <c r="J365" i="23"/>
  <c r="R310" i="14"/>
  <c r="O360" i="16"/>
  <c r="AH360" i="16" s="1"/>
  <c r="J245" i="23"/>
  <c r="R202" i="14"/>
  <c r="O240" i="16"/>
  <c r="AH240" i="16" s="1"/>
  <c r="J296" i="23"/>
  <c r="R248" i="14"/>
  <c r="O291" i="16"/>
  <c r="AH291" i="16" s="1"/>
  <c r="R321" i="14"/>
  <c r="O374" i="16"/>
  <c r="AH374" i="16" s="1"/>
  <c r="J379" i="23"/>
  <c r="J144" i="23"/>
  <c r="O139" i="16"/>
  <c r="AH139" i="16" s="1"/>
  <c r="R120" i="14"/>
  <c r="J38" i="23"/>
  <c r="R33" i="14"/>
  <c r="O33" i="16"/>
  <c r="AH33" i="16" s="1"/>
  <c r="J372" i="23"/>
  <c r="R317" i="14"/>
  <c r="O367" i="16"/>
  <c r="AH367" i="16" s="1"/>
  <c r="J45" i="23"/>
  <c r="O40" i="16"/>
  <c r="AH40" i="16" s="1"/>
  <c r="R40" i="14"/>
  <c r="J209" i="23"/>
  <c r="R171" i="14"/>
  <c r="O204" i="16"/>
  <c r="AH204" i="16" s="1"/>
  <c r="J354" i="23"/>
  <c r="R300" i="14"/>
  <c r="O349" i="16"/>
  <c r="AH349" i="16" s="1"/>
  <c r="J23" i="23"/>
  <c r="O18" i="16"/>
  <c r="AH18" i="16" s="1"/>
  <c r="R20" i="14"/>
  <c r="J173" i="23"/>
  <c r="R143" i="14"/>
  <c r="O168" i="16"/>
  <c r="AH168" i="16" s="1"/>
  <c r="J323" i="23"/>
  <c r="R272" i="14"/>
  <c r="O318" i="16"/>
  <c r="AH318" i="16" s="1"/>
  <c r="J133" i="23"/>
  <c r="R110" i="14"/>
  <c r="O128" i="16"/>
  <c r="AH128" i="16" s="1"/>
  <c r="J24" i="23"/>
  <c r="R21" i="14"/>
  <c r="O19" i="16"/>
  <c r="AH19" i="16" s="1"/>
  <c r="R153" i="14"/>
  <c r="O181" i="16"/>
  <c r="AH181" i="16" s="1"/>
  <c r="J186" i="23"/>
  <c r="J335" i="23"/>
  <c r="R282" i="14"/>
  <c r="O330" i="16"/>
  <c r="AH330" i="16" s="1"/>
  <c r="R226" i="14"/>
  <c r="O267" i="16"/>
  <c r="AH267" i="16" s="1"/>
  <c r="J272" i="23"/>
  <c r="R166" i="14"/>
  <c r="O199" i="16"/>
  <c r="AH199" i="16" s="1"/>
  <c r="J204" i="23"/>
  <c r="J87" i="23"/>
  <c r="R76" i="14"/>
  <c r="O82" i="16"/>
  <c r="AH82" i="16" s="1"/>
  <c r="I413" i="23"/>
  <c r="J250" i="23"/>
  <c r="R334" i="14"/>
  <c r="O388" i="16"/>
  <c r="AH388" i="16" s="1"/>
  <c r="J393" i="23"/>
  <c r="J148" i="23"/>
  <c r="O143" i="16"/>
  <c r="AH143" i="16" s="1"/>
  <c r="R122" i="14"/>
  <c r="R240" i="14"/>
  <c r="O281" i="16"/>
  <c r="AH281" i="16" s="1"/>
  <c r="J286" i="23"/>
  <c r="J242" i="23"/>
  <c r="R200" i="14"/>
  <c r="O237" i="16"/>
  <c r="AH237" i="16" s="1"/>
  <c r="J139" i="23"/>
  <c r="J353" i="23"/>
  <c r="R116" i="14"/>
  <c r="Q395" i="14"/>
  <c r="O348" i="16" s="1"/>
  <c r="AH348" i="16" s="1"/>
  <c r="O134" i="16"/>
  <c r="AH134" i="16" s="1"/>
  <c r="J364" i="23"/>
  <c r="R309" i="14"/>
  <c r="O359" i="16"/>
  <c r="AH359" i="16" s="1"/>
  <c r="J109" i="23"/>
  <c r="R91" i="14"/>
  <c r="O104" i="16"/>
  <c r="AH104" i="16" s="1"/>
  <c r="J52" i="23"/>
  <c r="R47" i="14"/>
  <c r="O47" i="16"/>
  <c r="AH47" i="16" s="1"/>
  <c r="J74" i="23"/>
  <c r="R65" i="14"/>
  <c r="O69" i="16"/>
  <c r="AH69" i="16" s="1"/>
  <c r="Q376" i="14"/>
  <c r="O70" i="16" s="1"/>
  <c r="J235" i="23"/>
  <c r="R195" i="14"/>
  <c r="O230" i="16"/>
  <c r="AH230" i="16" s="1"/>
  <c r="J382" i="23"/>
  <c r="R324" i="14"/>
  <c r="O377" i="16"/>
  <c r="AH377" i="16" s="1"/>
  <c r="J163" i="23"/>
  <c r="R135" i="14"/>
  <c r="O158" i="16"/>
  <c r="AH158" i="16" s="1"/>
  <c r="J313" i="23"/>
  <c r="R264" i="14"/>
  <c r="O308" i="16"/>
  <c r="AH308" i="16" s="1"/>
  <c r="J25" i="23"/>
  <c r="J309" i="23"/>
  <c r="O20" i="16"/>
  <c r="AH20" i="16" s="1"/>
  <c r="R22" i="14"/>
  <c r="Q394" i="14"/>
  <c r="O304" i="16" s="1"/>
  <c r="AH304" i="16" s="1"/>
  <c r="J340" i="23"/>
  <c r="R287" i="14"/>
  <c r="O335" i="16"/>
  <c r="AH335" i="16" s="1"/>
  <c r="R145" i="14"/>
  <c r="O171" i="16"/>
  <c r="AH171" i="16" s="1"/>
  <c r="J176" i="23"/>
  <c r="J325" i="23"/>
  <c r="R274" i="14"/>
  <c r="O320" i="16"/>
  <c r="AH320" i="16" s="1"/>
  <c r="J177" i="23"/>
  <c r="R146" i="14"/>
  <c r="O172" i="16"/>
  <c r="AH172" i="16" s="1"/>
  <c r="R214" i="14"/>
  <c r="O255" i="16"/>
  <c r="AH255" i="16" s="1"/>
  <c r="J260" i="23"/>
  <c r="J119" i="23"/>
  <c r="J175" i="23"/>
  <c r="R100" i="14"/>
  <c r="O114" i="16"/>
  <c r="AH114" i="16" s="1"/>
  <c r="J275" i="23"/>
  <c r="R229" i="14"/>
  <c r="O270" i="16"/>
  <c r="AH270" i="16" s="1"/>
  <c r="J100" i="23"/>
  <c r="R87" i="14"/>
  <c r="O95" i="16"/>
  <c r="AH95" i="16" s="1"/>
  <c r="J352" i="23"/>
  <c r="R299" i="14"/>
  <c r="O347" i="16"/>
  <c r="AH347" i="16" s="1"/>
  <c r="R136" i="14"/>
  <c r="O159" i="16"/>
  <c r="AH159" i="16" s="1"/>
  <c r="J164" i="23"/>
  <c r="J195" i="23"/>
  <c r="R160" i="14"/>
  <c r="O190" i="16"/>
  <c r="AH190" i="16" s="1"/>
  <c r="J249" i="23"/>
  <c r="R204" i="14"/>
  <c r="O244" i="16"/>
  <c r="AH244" i="16" s="1"/>
  <c r="J116" i="23"/>
  <c r="R97" i="14"/>
  <c r="O111" i="16"/>
  <c r="AH111" i="16" s="1"/>
  <c r="R155" i="14"/>
  <c r="O183" i="16"/>
  <c r="AH183" i="16" s="1"/>
  <c r="J188" i="23"/>
  <c r="J337" i="23"/>
  <c r="R284" i="14"/>
  <c r="O332" i="16"/>
  <c r="AH332" i="16" s="1"/>
  <c r="J113" i="23"/>
  <c r="J102" i="23"/>
  <c r="J103" i="23"/>
  <c r="R94" i="14"/>
  <c r="Q398" i="14"/>
  <c r="O98" i="16" s="1"/>
  <c r="AH98" i="16" s="1"/>
  <c r="O108" i="16"/>
  <c r="AH108" i="16" s="1"/>
  <c r="Q347" i="14"/>
  <c r="O97" i="16" s="1"/>
  <c r="AH97" i="16" s="1"/>
  <c r="J269" i="23"/>
  <c r="R223" i="14"/>
  <c r="O264" i="16"/>
  <c r="AH264" i="16" s="1"/>
  <c r="J95" i="23"/>
  <c r="J110" i="23"/>
  <c r="R83" i="14"/>
  <c r="Q379" i="14"/>
  <c r="O105" i="16" s="1"/>
  <c r="AH105" i="16" s="1"/>
  <c r="O90" i="16"/>
  <c r="AH90" i="16" s="1"/>
  <c r="J251" i="23"/>
  <c r="R206" i="14"/>
  <c r="O246" i="16"/>
  <c r="AH246" i="16" s="1"/>
  <c r="J105" i="23"/>
  <c r="J81" i="23"/>
  <c r="R71" i="14"/>
  <c r="Q348" i="14"/>
  <c r="O100" i="16" s="1"/>
  <c r="AH100" i="16" s="1"/>
  <c r="O76" i="16"/>
  <c r="AH76" i="16" s="1"/>
  <c r="R201" i="14"/>
  <c r="O239" i="16"/>
  <c r="J388" i="23"/>
  <c r="R330" i="14"/>
  <c r="O383" i="16"/>
  <c r="AH383" i="16" s="1"/>
  <c r="R323" i="14"/>
  <c r="O376" i="16"/>
  <c r="AH376" i="16" s="1"/>
  <c r="J381" i="23"/>
  <c r="J21" i="23"/>
  <c r="O16" i="16"/>
  <c r="AH16" i="16" s="1"/>
  <c r="R18" i="14"/>
  <c r="Q374" i="14"/>
  <c r="O52" i="16" s="1"/>
  <c r="Q343" i="14"/>
  <c r="O51" i="16" s="1"/>
  <c r="R263" i="14"/>
  <c r="O307" i="16"/>
  <c r="AH307" i="16" s="1"/>
  <c r="J312" i="23"/>
  <c r="J111" i="23"/>
  <c r="R92" i="14"/>
  <c r="O106" i="16"/>
  <c r="AH106" i="16" s="1"/>
  <c r="J267" i="23"/>
  <c r="R221" i="14"/>
  <c r="O262" i="16"/>
  <c r="AH262" i="16" s="1"/>
  <c r="R45" i="14"/>
  <c r="O45" i="16"/>
  <c r="J336" i="23"/>
  <c r="R283" i="14"/>
  <c r="O331" i="16"/>
  <c r="AH331" i="16" s="1"/>
  <c r="R329" i="14"/>
  <c r="O382" i="16"/>
  <c r="AH382" i="16" s="1"/>
  <c r="J387" i="23"/>
  <c r="J219" i="23"/>
  <c r="R180" i="14"/>
  <c r="O214" i="16"/>
  <c r="AH214" i="16" s="1"/>
  <c r="J355" i="23"/>
  <c r="R301" i="14"/>
  <c r="O350" i="16"/>
  <c r="AH350" i="16" s="1"/>
  <c r="J27" i="23"/>
  <c r="J132" i="23"/>
  <c r="O22" i="16"/>
  <c r="AH22" i="16" s="1"/>
  <c r="R24" i="14"/>
  <c r="Q350" i="14"/>
  <c r="O126" i="16" s="1"/>
  <c r="AH126" i="16" s="1"/>
  <c r="Q381" i="14"/>
  <c r="O127" i="16" s="1"/>
  <c r="AH127" i="16" s="1"/>
  <c r="R147" i="14"/>
  <c r="O173" i="16"/>
  <c r="AH173" i="16" s="1"/>
  <c r="J178" i="23"/>
  <c r="J328" i="23"/>
  <c r="R276" i="14"/>
  <c r="O323" i="16"/>
  <c r="AH323" i="16" s="1"/>
  <c r="J22" i="23"/>
  <c r="J327" i="23"/>
  <c r="R19" i="14"/>
  <c r="Q366" i="14"/>
  <c r="O322" i="16" s="1"/>
  <c r="AH322" i="16" s="1"/>
  <c r="O17" i="16"/>
  <c r="AH17" i="16" s="1"/>
  <c r="R151" i="14"/>
  <c r="O177" i="16"/>
  <c r="AH177" i="16" s="1"/>
  <c r="J182" i="23"/>
  <c r="J333" i="23"/>
  <c r="R280" i="14"/>
  <c r="O328" i="16"/>
  <c r="AH328" i="16" s="1"/>
  <c r="J152" i="23"/>
  <c r="O147" i="16"/>
  <c r="AH147" i="16" s="1"/>
  <c r="R126" i="14"/>
  <c r="J35" i="23"/>
  <c r="O30" i="16"/>
  <c r="R30" i="14"/>
  <c r="Q396" i="14"/>
  <c r="O369" i="16" s="1"/>
  <c r="R161" i="14"/>
  <c r="O191" i="16"/>
  <c r="AH191" i="16" s="1"/>
  <c r="J196" i="23"/>
  <c r="J343" i="23"/>
  <c r="R290" i="14"/>
  <c r="O338" i="16"/>
  <c r="AH338" i="16" s="1"/>
  <c r="R242" i="14"/>
  <c r="O283" i="16"/>
  <c r="AH283" i="16" s="1"/>
  <c r="J288" i="23"/>
  <c r="J80" i="23"/>
  <c r="R70" i="14"/>
  <c r="O75" i="16"/>
  <c r="AH75" i="16" s="1"/>
  <c r="R246" i="14"/>
  <c r="O289" i="16"/>
  <c r="J96" i="23"/>
  <c r="R84" i="14"/>
  <c r="O91" i="16"/>
  <c r="AH91" i="16" s="1"/>
  <c r="J259" i="23"/>
  <c r="R213" i="14"/>
  <c r="O254" i="16"/>
  <c r="AH254" i="16" s="1"/>
  <c r="J42" i="23"/>
  <c r="J106" i="23"/>
  <c r="R37" i="14"/>
  <c r="O37" i="16"/>
  <c r="AH37" i="16" s="1"/>
  <c r="Q399" i="14"/>
  <c r="O101" i="16" s="1"/>
  <c r="AH101" i="16" s="1"/>
  <c r="R267" i="14"/>
  <c r="O311" i="16"/>
  <c r="AH311" i="16" s="1"/>
  <c r="J316" i="23"/>
  <c r="J86" i="23"/>
  <c r="J243" i="23"/>
  <c r="R75" i="14"/>
  <c r="O81" i="16"/>
  <c r="AH81" i="16" s="1"/>
  <c r="Q361" i="14"/>
  <c r="O238" i="16" s="1"/>
  <c r="AH238" i="16" s="1"/>
  <c r="J334" i="23"/>
  <c r="R281" i="14"/>
  <c r="O329" i="16"/>
  <c r="AH329" i="16" s="1"/>
  <c r="J392" i="23"/>
  <c r="R333" i="14"/>
  <c r="O387" i="16"/>
  <c r="AH387" i="16" s="1"/>
  <c r="R236" i="14"/>
  <c r="O277" i="16"/>
  <c r="AH277" i="16" s="1"/>
  <c r="J282" i="23"/>
  <c r="J73" i="23"/>
  <c r="J253" i="23"/>
  <c r="R64" i="14"/>
  <c r="Q363" i="14"/>
  <c r="O248" i="16" s="1"/>
  <c r="AH248" i="16" s="1"/>
  <c r="O68" i="16"/>
  <c r="AH68" i="16" s="1"/>
  <c r="J84" i="23"/>
  <c r="R73" i="14"/>
  <c r="O79" i="16"/>
  <c r="AH79" i="16" s="1"/>
  <c r="J246" i="23"/>
  <c r="R203" i="14"/>
  <c r="O241" i="16"/>
  <c r="AH241" i="16" s="1"/>
  <c r="R332" i="14"/>
  <c r="O386" i="16"/>
  <c r="AH386" i="16" s="1"/>
  <c r="J391" i="23"/>
  <c r="O44" i="16"/>
  <c r="R44" i="14"/>
  <c r="Q380" i="14"/>
  <c r="O117" i="16" s="1"/>
  <c r="J213" i="23"/>
  <c r="J293" i="23"/>
  <c r="R175" i="14"/>
  <c r="Q364" i="14"/>
  <c r="O288" i="16" s="1"/>
  <c r="AH288" i="16" s="1"/>
  <c r="O208" i="16"/>
  <c r="AH208" i="16" s="1"/>
  <c r="J358" i="23"/>
  <c r="R304" i="14"/>
  <c r="O353" i="16"/>
  <c r="AH353" i="16" s="1"/>
  <c r="R174" i="14"/>
  <c r="O207" i="16"/>
  <c r="AH207" i="16" s="1"/>
  <c r="J212" i="23"/>
  <c r="J62" i="23"/>
  <c r="J63" i="23"/>
  <c r="O56" i="16"/>
  <c r="AH56" i="16" s="1"/>
  <c r="R54" i="14"/>
  <c r="Q375" i="14"/>
  <c r="O58" i="16" s="1"/>
  <c r="AH58" i="16" s="1"/>
  <c r="Q344" i="14"/>
  <c r="O57" i="16" s="1"/>
  <c r="AH57" i="16" s="1"/>
  <c r="J61" i="23"/>
  <c r="R185" i="14"/>
  <c r="O219" i="16"/>
  <c r="AH219" i="16" s="1"/>
  <c r="J224" i="23"/>
  <c r="R314" i="14"/>
  <c r="O364" i="16"/>
  <c r="AH364" i="16" s="1"/>
  <c r="J369" i="23"/>
  <c r="J344" i="23"/>
  <c r="R291" i="14"/>
  <c r="O339" i="16"/>
  <c r="AH339" i="16" s="1"/>
  <c r="R230" i="14"/>
  <c r="O271" i="16"/>
  <c r="AH271" i="16" s="1"/>
  <c r="J276" i="23"/>
  <c r="J130" i="23"/>
  <c r="R109" i="14"/>
  <c r="O125" i="16"/>
  <c r="AH125" i="16" s="1"/>
  <c r="J283" i="23"/>
  <c r="R237" i="14"/>
  <c r="O278" i="16"/>
  <c r="AH278" i="16" s="1"/>
  <c r="J301" i="23"/>
  <c r="R253" i="14"/>
  <c r="O296" i="16"/>
  <c r="AH296" i="16" s="1"/>
  <c r="J225" i="23"/>
  <c r="R186" i="14"/>
  <c r="O220" i="16"/>
  <c r="AH220" i="16" s="1"/>
  <c r="J342" i="23"/>
  <c r="R289" i="14"/>
  <c r="O337" i="16"/>
  <c r="AH337" i="16" s="1"/>
  <c r="J129" i="23"/>
  <c r="R108" i="14"/>
  <c r="O124" i="16"/>
  <c r="AH124" i="16" s="1"/>
  <c r="R269" i="14"/>
  <c r="O315" i="16"/>
  <c r="AH315" i="16" s="1"/>
  <c r="J320" i="23"/>
  <c r="R172" i="14"/>
  <c r="O205" i="16"/>
  <c r="AH205" i="16" s="1"/>
  <c r="J210" i="23"/>
  <c r="J117" i="23"/>
  <c r="R98" i="14"/>
  <c r="O112" i="16"/>
  <c r="AH112" i="16" s="1"/>
  <c r="J273" i="23"/>
  <c r="R227" i="14"/>
  <c r="O268" i="16"/>
  <c r="AH268" i="16" s="1"/>
  <c r="J41" i="23"/>
  <c r="J203" i="23"/>
  <c r="O36" i="16"/>
  <c r="AH36" i="16" s="1"/>
  <c r="R36" i="14"/>
  <c r="Q358" i="14"/>
  <c r="O198" i="16" s="1"/>
  <c r="AH198" i="16" s="1"/>
  <c r="J205" i="23"/>
  <c r="R167" i="14"/>
  <c r="O200" i="16"/>
  <c r="AH200" i="16" s="1"/>
  <c r="J349" i="23"/>
  <c r="R296" i="14"/>
  <c r="O344" i="16"/>
  <c r="AH344" i="16" s="1"/>
  <c r="J112" i="23"/>
  <c r="R93" i="14"/>
  <c r="O107" i="16"/>
  <c r="AH107" i="16" s="1"/>
  <c r="J51" i="23"/>
  <c r="O46" i="16"/>
  <c r="AH46" i="16" s="1"/>
  <c r="R46" i="14"/>
  <c r="R177" i="14"/>
  <c r="O211" i="16"/>
  <c r="AH211" i="16" s="1"/>
  <c r="J216" i="23"/>
  <c r="J360" i="23"/>
  <c r="R306" i="14"/>
  <c r="O355" i="16"/>
  <c r="AH355" i="16" s="1"/>
  <c r="R210" i="14"/>
  <c r="O251" i="16"/>
  <c r="AH251" i="16" s="1"/>
  <c r="J256" i="23"/>
  <c r="J48" i="23"/>
  <c r="R43" i="14"/>
  <c r="O43" i="16"/>
  <c r="AH43" i="16" s="1"/>
  <c r="J332" i="23"/>
  <c r="R279" i="14"/>
  <c r="O327" i="16"/>
  <c r="AH327" i="16" s="1"/>
  <c r="J161" i="23"/>
  <c r="R133" i="14"/>
  <c r="O156" i="16"/>
  <c r="AH156" i="16" s="1"/>
  <c r="J311" i="23"/>
  <c r="R262" i="14"/>
  <c r="O306" i="16"/>
  <c r="AH306" i="16" s="1"/>
  <c r="J127" i="23"/>
  <c r="R106" i="14"/>
  <c r="O122" i="16"/>
  <c r="AH122" i="16" s="1"/>
  <c r="J125" i="23"/>
  <c r="R104" i="14"/>
  <c r="O120" i="16"/>
  <c r="AH120" i="16" s="1"/>
  <c r="O21" i="16"/>
  <c r="J185" i="23"/>
  <c r="R152" i="14"/>
  <c r="O180" i="16"/>
  <c r="AH180" i="16" s="1"/>
  <c r="R325" i="14"/>
  <c r="O378" i="16"/>
  <c r="AH378" i="16" s="1"/>
  <c r="J383" i="23"/>
  <c r="J65" i="23"/>
  <c r="J319" i="23"/>
  <c r="J318" i="23"/>
  <c r="R56" i="14"/>
  <c r="Q365" i="14"/>
  <c r="O313" i="16" s="1"/>
  <c r="AH313" i="16" s="1"/>
  <c r="O60" i="16"/>
  <c r="AH60" i="16" s="1"/>
  <c r="Q392" i="14"/>
  <c r="O314" i="16" s="1"/>
  <c r="AH314" i="16" s="1"/>
  <c r="R187" i="14"/>
  <c r="O221" i="16"/>
  <c r="AH221" i="16" s="1"/>
  <c r="J226" i="23"/>
  <c r="R316" i="14"/>
  <c r="O366" i="16"/>
  <c r="AH366" i="16" s="1"/>
  <c r="J371" i="23"/>
  <c r="J153" i="23"/>
  <c r="R127" i="14"/>
  <c r="O148" i="16"/>
  <c r="AH148" i="16" s="1"/>
  <c r="O299" i="16"/>
  <c r="AH299" i="16" s="1"/>
  <c r="R256" i="14"/>
  <c r="J304" i="23"/>
  <c r="J16" i="23"/>
  <c r="J99" i="23"/>
  <c r="J101" i="23"/>
  <c r="R14" i="14"/>
  <c r="Q378" i="14"/>
  <c r="O96" i="16" s="1"/>
  <c r="AH96" i="16" s="1"/>
  <c r="Q346" i="14"/>
  <c r="O94" i="16" s="1"/>
  <c r="AH94" i="16" s="1"/>
  <c r="O11" i="16"/>
  <c r="AH11" i="16" s="1"/>
  <c r="J322" i="23"/>
  <c r="R271" i="14"/>
  <c r="O317" i="16"/>
  <c r="AH317" i="16" s="1"/>
  <c r="J126" i="23"/>
  <c r="J330" i="23"/>
  <c r="R105" i="14"/>
  <c r="O121" i="16"/>
  <c r="AH121" i="16" s="1"/>
  <c r="Q367" i="14"/>
  <c r="O325" i="16" s="1"/>
  <c r="AH325" i="16" s="1"/>
  <c r="J279" i="23"/>
  <c r="R233" i="14"/>
  <c r="O274" i="16"/>
  <c r="AH274" i="16" s="1"/>
  <c r="R130" i="14"/>
  <c r="O153" i="16"/>
  <c r="AH153" i="16" s="1"/>
  <c r="J158" i="23"/>
  <c r="J78" i="23"/>
  <c r="R68" i="14"/>
  <c r="O73" i="16"/>
  <c r="AH73" i="16" s="1"/>
  <c r="R327" i="14"/>
  <c r="O380" i="16"/>
  <c r="AH380" i="16" s="1"/>
  <c r="J385" i="23"/>
  <c r="R125" i="14"/>
  <c r="O146" i="16"/>
  <c r="O297" i="16"/>
  <c r="AH297" i="16" s="1"/>
  <c r="R254" i="14"/>
  <c r="J302" i="23"/>
  <c r="J107" i="23"/>
  <c r="R89" i="14"/>
  <c r="O102" i="16"/>
  <c r="AH102" i="16" s="1"/>
  <c r="J135" i="23"/>
  <c r="R112" i="14"/>
  <c r="O130" i="16"/>
  <c r="AH130" i="16" s="1"/>
  <c r="J46" i="23"/>
  <c r="J227" i="23"/>
  <c r="R41" i="14"/>
  <c r="Q359" i="14"/>
  <c r="O222" i="16" s="1"/>
  <c r="AH222" i="16" s="1"/>
  <c r="O41" i="16"/>
  <c r="AH41" i="16" s="1"/>
  <c r="R208" i="14"/>
  <c r="O249" i="16"/>
  <c r="AH249" i="16" s="1"/>
  <c r="J254" i="23"/>
  <c r="R140" i="14"/>
  <c r="O165" i="16"/>
  <c r="AH165" i="16" s="1"/>
  <c r="J170" i="23"/>
  <c r="J346" i="23"/>
  <c r="R293" i="14"/>
  <c r="O341" i="16"/>
  <c r="AH341" i="16" s="1"/>
  <c r="J390" i="23"/>
  <c r="O48" i="16"/>
  <c r="R48" i="14"/>
  <c r="Q384" i="14"/>
  <c r="O161" i="16" s="1"/>
  <c r="Q353" i="14"/>
  <c r="O385" i="16" s="1"/>
  <c r="AH385" i="16" s="1"/>
  <c r="R179" i="14"/>
  <c r="O213" i="16"/>
  <c r="AH213" i="16" s="1"/>
  <c r="J218" i="23"/>
  <c r="J363" i="23"/>
  <c r="R308" i="14"/>
  <c r="O358" i="16"/>
  <c r="AH358" i="16" s="1"/>
  <c r="J59" i="23"/>
  <c r="O54" i="16"/>
  <c r="AH54" i="16" s="1"/>
  <c r="R52" i="14"/>
  <c r="R183" i="14"/>
  <c r="O217" i="16"/>
  <c r="AH217" i="16" s="1"/>
  <c r="J222" i="23"/>
  <c r="J367" i="23"/>
  <c r="R312" i="14"/>
  <c r="O362" i="16"/>
  <c r="AH362" i="16" s="1"/>
  <c r="R190" i="14"/>
  <c r="O225" i="16"/>
  <c r="AH225" i="16" s="1"/>
  <c r="J230" i="23"/>
  <c r="J72" i="23"/>
  <c r="J142" i="23"/>
  <c r="R63" i="14"/>
  <c r="O67" i="16"/>
  <c r="AH67" i="16" s="1"/>
  <c r="Q351" i="14"/>
  <c r="O137" i="16" s="1"/>
  <c r="AH137" i="16" s="1"/>
  <c r="J233" i="23"/>
  <c r="R193" i="14"/>
  <c r="O228" i="16"/>
  <c r="AH228" i="16" s="1"/>
  <c r="J380" i="23"/>
  <c r="R322" i="14"/>
  <c r="O375" i="16"/>
  <c r="AH375" i="16" s="1"/>
  <c r="J361" i="23"/>
  <c r="R307" i="14"/>
  <c r="O356" i="16"/>
  <c r="AH356" i="16" s="1"/>
  <c r="J192" i="23"/>
  <c r="J58" i="23"/>
  <c r="R51" i="14"/>
  <c r="Q356" i="14"/>
  <c r="O187" i="16" s="1"/>
  <c r="AH187" i="16" s="1"/>
  <c r="O53" i="16"/>
  <c r="AH53" i="16" s="1"/>
  <c r="J366" i="23"/>
  <c r="R311" i="14"/>
  <c r="O361" i="16"/>
  <c r="AH361" i="16" s="1"/>
  <c r="J140" i="23"/>
  <c r="O135" i="16"/>
  <c r="AH135" i="16" s="1"/>
  <c r="R117" i="14"/>
  <c r="J292" i="23"/>
  <c r="R245" i="14"/>
  <c r="O287" i="16"/>
  <c r="AH287" i="16" s="1"/>
  <c r="J82" i="23"/>
  <c r="R72" i="14"/>
  <c r="O77" i="16"/>
  <c r="AH77" i="16" s="1"/>
  <c r="R331" i="14"/>
  <c r="O384" i="16"/>
  <c r="AH384" i="16" s="1"/>
  <c r="J389" i="23"/>
  <c r="R265" i="14"/>
  <c r="O309" i="16"/>
  <c r="AH309" i="16" s="1"/>
  <c r="J314" i="23"/>
  <c r="J156" i="23"/>
  <c r="O151" i="16"/>
  <c r="AH151" i="16" s="1"/>
  <c r="R128" i="14"/>
  <c r="R196" i="14"/>
  <c r="O231" i="16"/>
  <c r="AH231" i="16" s="1"/>
  <c r="J236" i="23"/>
  <c r="R228" i="14"/>
  <c r="O269" i="16"/>
  <c r="AH269" i="16" s="1"/>
  <c r="J274" i="23"/>
  <c r="J128" i="23"/>
  <c r="R107" i="14"/>
  <c r="O123" i="16"/>
  <c r="AH123" i="16" s="1"/>
  <c r="J281" i="23"/>
  <c r="R235" i="14"/>
  <c r="O276" i="16"/>
  <c r="AH276" i="16" s="1"/>
  <c r="J20" i="23"/>
  <c r="J30" i="23"/>
  <c r="R27" i="14"/>
  <c r="Q371" i="14"/>
  <c r="O15" i="16" s="1"/>
  <c r="AH15" i="16" s="1"/>
  <c r="O25" i="16"/>
  <c r="AH25" i="16" s="1"/>
  <c r="J89" i="23"/>
  <c r="R78" i="14"/>
  <c r="O84" i="16"/>
  <c r="AH84" i="16" s="1"/>
  <c r="J252" i="23"/>
  <c r="R207" i="14"/>
  <c r="O247" i="16"/>
  <c r="AH247" i="16" s="1"/>
  <c r="R336" i="14"/>
  <c r="O390" i="16"/>
  <c r="AH390" i="16" s="1"/>
  <c r="J395" i="23"/>
  <c r="R238" i="14"/>
  <c r="O279" i="16"/>
  <c r="AH279" i="16" s="1"/>
  <c r="J284" i="23"/>
  <c r="J104" i="23"/>
  <c r="R88" i="14"/>
  <c r="O99" i="16"/>
  <c r="AH99" i="16" s="1"/>
  <c r="J263" i="23"/>
  <c r="R217" i="14"/>
  <c r="O258" i="16"/>
  <c r="AH258" i="16" s="1"/>
  <c r="J60" i="23"/>
  <c r="R53" i="14"/>
  <c r="O55" i="16"/>
  <c r="AH55" i="16" s="1"/>
  <c r="J54" i="23"/>
  <c r="R49" i="14"/>
  <c r="Q354" i="14"/>
  <c r="O163" i="16" s="1"/>
  <c r="O49" i="16"/>
  <c r="AH49" i="16" s="1"/>
  <c r="J348" i="23"/>
  <c r="R295" i="14"/>
  <c r="O343" i="16"/>
  <c r="AH343" i="16" s="1"/>
  <c r="J171" i="23"/>
  <c r="R141" i="14"/>
  <c r="O166" i="16"/>
  <c r="AH166" i="16" s="1"/>
  <c r="J321" i="23"/>
  <c r="R270" i="14"/>
  <c r="O316" i="16"/>
  <c r="AH316" i="16" s="1"/>
  <c r="J34" i="23"/>
  <c r="R29" i="14"/>
  <c r="O29" i="16"/>
  <c r="AH29" i="16" s="1"/>
  <c r="O293" i="16"/>
  <c r="AH293" i="16" s="1"/>
  <c r="R250" i="14"/>
  <c r="J298" i="23"/>
  <c r="J223" i="23"/>
  <c r="R184" i="14"/>
  <c r="O218" i="16"/>
  <c r="AH218" i="16" s="1"/>
  <c r="J215" i="23"/>
  <c r="R176" i="14"/>
  <c r="O210" i="16"/>
  <c r="AH210" i="16" s="1"/>
  <c r="R132" i="14"/>
  <c r="O155" i="16"/>
  <c r="AH155" i="16" s="1"/>
  <c r="J160" i="23"/>
  <c r="J201" i="23"/>
  <c r="R164" i="14"/>
  <c r="O196" i="16"/>
  <c r="AH196" i="16" s="1"/>
  <c r="J159" i="23"/>
  <c r="R131" i="14"/>
  <c r="O154" i="16"/>
  <c r="AH154" i="16" s="1"/>
  <c r="R260" i="14"/>
  <c r="O303" i="16"/>
  <c r="AH303" i="16" s="1"/>
  <c r="J308" i="23"/>
  <c r="J79" i="23"/>
  <c r="R69" i="14"/>
  <c r="O74" i="16"/>
  <c r="AH74" i="16" s="1"/>
  <c r="J239" i="23"/>
  <c r="R199" i="14"/>
  <c r="O234" i="16"/>
  <c r="AH234" i="16" s="1"/>
  <c r="J386" i="23"/>
  <c r="R328" i="14"/>
  <c r="O381" i="16"/>
  <c r="AH381" i="16" s="1"/>
  <c r="J191" i="23"/>
  <c r="R158" i="14"/>
  <c r="O186" i="16"/>
  <c r="AH186" i="16" s="1"/>
  <c r="J91" i="23"/>
  <c r="R80" i="14"/>
  <c r="O86" i="16"/>
  <c r="AH86" i="16" s="1"/>
  <c r="J255" i="23"/>
  <c r="R209" i="14"/>
  <c r="O250" i="16"/>
  <c r="AH250" i="16" s="1"/>
  <c r="J114" i="23"/>
  <c r="R95" i="14"/>
  <c r="O109" i="16"/>
  <c r="AH109" i="16" s="1"/>
  <c r="J326" i="23"/>
  <c r="R275" i="14"/>
  <c r="O321" i="16"/>
  <c r="AH321" i="16" s="1"/>
  <c r="J97" i="23"/>
  <c r="R85" i="14"/>
  <c r="O92" i="16"/>
  <c r="AH92" i="16" s="1"/>
  <c r="J39" i="23"/>
  <c r="O34" i="16"/>
  <c r="AH34" i="16" s="1"/>
  <c r="R34" i="14"/>
  <c r="R165" i="14"/>
  <c r="O197" i="16"/>
  <c r="AH197" i="16" s="1"/>
  <c r="J202" i="23"/>
  <c r="J347" i="23"/>
  <c r="R294" i="14"/>
  <c r="O342" i="16"/>
  <c r="AH342" i="16" s="1"/>
  <c r="R170" i="14"/>
  <c r="O203" i="16"/>
  <c r="AH203" i="16" s="1"/>
  <c r="J208" i="23"/>
  <c r="J396" i="23"/>
  <c r="R337" i="14"/>
  <c r="O391" i="16"/>
  <c r="AH391" i="16" s="1"/>
  <c r="J28" i="23"/>
  <c r="R25" i="14"/>
  <c r="Q352" i="14"/>
  <c r="O149" i="16" s="1"/>
  <c r="Q383" i="14"/>
  <c r="O150" i="16" s="1"/>
  <c r="O23" i="16"/>
  <c r="AH23" i="16" s="1"/>
  <c r="R232" i="14"/>
  <c r="O273" i="16"/>
  <c r="AH273" i="16" s="1"/>
  <c r="J278" i="23"/>
  <c r="J118" i="23"/>
  <c r="R99" i="14"/>
  <c r="O113" i="16"/>
  <c r="AH113" i="16" s="1"/>
  <c r="R90" i="14"/>
  <c r="O103" i="16"/>
  <c r="J265" i="23"/>
  <c r="R219" i="14"/>
  <c r="O260" i="16"/>
  <c r="AH260" i="16" s="1"/>
  <c r="O26" i="16"/>
  <c r="R28" i="14"/>
  <c r="Q372" i="14"/>
  <c r="O27" i="16" s="1"/>
  <c r="R159" i="14"/>
  <c r="O189" i="16"/>
  <c r="AH189" i="16" s="1"/>
  <c r="J194" i="23"/>
  <c r="J341" i="23"/>
  <c r="R288" i="14"/>
  <c r="O336" i="16"/>
  <c r="AH336" i="16" s="1"/>
  <c r="J88" i="23"/>
  <c r="R77" i="14"/>
  <c r="O83" i="16"/>
  <c r="AH83" i="16" s="1"/>
  <c r="J394" i="23"/>
  <c r="R335" i="14"/>
  <c r="O389" i="16"/>
  <c r="AH389" i="16" s="1"/>
  <c r="J165" i="23"/>
  <c r="R137" i="14"/>
  <c r="O160" i="16"/>
  <c r="AH160" i="16" s="1"/>
  <c r="J315" i="23"/>
  <c r="R266" i="14"/>
  <c r="O310" i="16"/>
  <c r="AH310" i="16" s="1"/>
  <c r="R194" i="14"/>
  <c r="O229" i="16"/>
  <c r="AH229" i="16" s="1"/>
  <c r="J234" i="23"/>
  <c r="O12" i="16"/>
  <c r="R15" i="14"/>
  <c r="J83" i="23"/>
  <c r="R134" i="14"/>
  <c r="O157" i="16"/>
  <c r="AH157" i="16" s="1"/>
  <c r="Q377" i="14"/>
  <c r="O78" i="16" s="1"/>
  <c r="AH78" i="16" s="1"/>
  <c r="J162" i="23"/>
  <c r="J29" i="23"/>
  <c r="J214" i="23"/>
  <c r="R157" i="14"/>
  <c r="Q393" i="14"/>
  <c r="O209" i="16" s="1"/>
  <c r="AH209" i="16" s="1"/>
  <c r="O185" i="16"/>
  <c r="AH185" i="16" s="1"/>
  <c r="J190" i="23"/>
  <c r="J339" i="23"/>
  <c r="R286" i="14"/>
  <c r="O334" i="16"/>
  <c r="AH334" i="16" s="1"/>
  <c r="J187" i="23"/>
  <c r="R154" i="14"/>
  <c r="O182" i="16"/>
  <c r="AH182" i="16" s="1"/>
  <c r="J368" i="23"/>
  <c r="R313" i="14"/>
  <c r="O363" i="16"/>
  <c r="AH363" i="16" s="1"/>
  <c r="R212" i="14"/>
  <c r="O253" i="16"/>
  <c r="AH253" i="16" s="1"/>
  <c r="J258" i="23"/>
  <c r="R224" i="14"/>
  <c r="O265" i="16"/>
  <c r="AH265" i="16" s="1"/>
  <c r="J270" i="23"/>
  <c r="R261" i="14"/>
  <c r="O305" i="16"/>
  <c r="AH305" i="16" s="1"/>
  <c r="J310" i="23"/>
  <c r="J150" i="23"/>
  <c r="O145" i="16"/>
  <c r="AH145" i="16" s="1"/>
  <c r="R124" i="14"/>
  <c r="J94" i="23"/>
  <c r="R82" i="14"/>
  <c r="O89" i="16"/>
  <c r="AH89" i="16" s="1"/>
  <c r="J257" i="23"/>
  <c r="R211" i="14"/>
  <c r="O252" i="16"/>
  <c r="AH252" i="16" s="1"/>
  <c r="J85" i="23"/>
  <c r="R74" i="14"/>
  <c r="O80" i="16"/>
  <c r="AH80" i="16" s="1"/>
  <c r="J98" i="23"/>
  <c r="R86" i="14"/>
  <c r="O93" i="16"/>
  <c r="AH93" i="16" s="1"/>
  <c r="J261" i="23"/>
  <c r="R215" i="14"/>
  <c r="O256" i="16"/>
  <c r="AH256" i="16" s="1"/>
  <c r="J44" i="23"/>
  <c r="J378" i="23"/>
  <c r="R39" i="14"/>
  <c r="Q397" i="14"/>
  <c r="O373" i="16" s="1"/>
  <c r="AH373" i="16" s="1"/>
  <c r="O39" i="16"/>
  <c r="AH39" i="16" s="1"/>
  <c r="J303" i="23"/>
  <c r="R255" i="14"/>
  <c r="O298" i="16"/>
  <c r="AH298" i="16" s="1"/>
  <c r="J115" i="23"/>
  <c r="R96" i="14"/>
  <c r="O110" i="16"/>
  <c r="AH110" i="16" s="1"/>
  <c r="J271" i="23"/>
  <c r="R225" i="14"/>
  <c r="O266" i="16"/>
  <c r="AH266" i="16" s="1"/>
  <c r="J137" i="23"/>
  <c r="R114" i="14"/>
  <c r="O132" i="16"/>
  <c r="AH132" i="16" s="1"/>
  <c r="J37" i="23"/>
  <c r="J193" i="23"/>
  <c r="O32" i="16"/>
  <c r="AH32" i="16" s="1"/>
  <c r="R32" i="14"/>
  <c r="Q387" i="14"/>
  <c r="O188" i="16" s="1"/>
  <c r="AH188" i="16" s="1"/>
  <c r="J141" i="23"/>
  <c r="R118" i="14"/>
  <c r="O136" i="16"/>
  <c r="AH136" i="16" s="1"/>
  <c r="J19" i="23"/>
  <c r="J183" i="23"/>
  <c r="J184" i="23"/>
  <c r="O14" i="16"/>
  <c r="AH14" i="16" s="1"/>
  <c r="R17" i="14"/>
  <c r="Q386" i="14"/>
  <c r="O179" i="16" s="1"/>
  <c r="AH179" i="16" s="1"/>
  <c r="Q355" i="14"/>
  <c r="O178" i="16" s="1"/>
  <c r="AH178" i="16" s="1"/>
  <c r="R149" i="14"/>
  <c r="O175" i="16"/>
  <c r="AH175" i="16" s="1"/>
  <c r="J180" i="23"/>
  <c r="J331" i="23"/>
  <c r="R278" i="14"/>
  <c r="O326" i="16"/>
  <c r="AH326" i="16" s="1"/>
  <c r="J167" i="23"/>
  <c r="R138" i="14"/>
  <c r="O162" i="16"/>
  <c r="AH162" i="16" s="1"/>
  <c r="R192" i="14"/>
  <c r="O227" i="16"/>
  <c r="AH227" i="16" s="1"/>
  <c r="J232" i="23"/>
  <c r="J179" i="23"/>
  <c r="R148" i="14"/>
  <c r="O174" i="16"/>
  <c r="AH174" i="16" s="1"/>
  <c r="J324" i="23"/>
  <c r="R273" i="14"/>
  <c r="O319" i="16"/>
  <c r="AH319" i="16" s="1"/>
  <c r="R220" i="14"/>
  <c r="O261" i="16"/>
  <c r="AH261" i="16" s="1"/>
  <c r="J266" i="23"/>
  <c r="J76" i="23"/>
  <c r="R66" i="14"/>
  <c r="O71" i="16"/>
  <c r="AH71" i="16" s="1"/>
  <c r="J169" i="23"/>
  <c r="R139" i="14"/>
  <c r="O164" i="16"/>
  <c r="AH164" i="16" s="1"/>
  <c r="J317" i="23"/>
  <c r="R268" i="14"/>
  <c r="O312" i="16"/>
  <c r="AH312" i="16" s="1"/>
  <c r="J67" i="23"/>
  <c r="R58" i="14"/>
  <c r="O62" i="16"/>
  <c r="AH62" i="16" s="1"/>
  <c r="J134" i="23"/>
  <c r="O129" i="16"/>
  <c r="AH129" i="16" s="1"/>
  <c r="R111" i="14"/>
  <c r="J285" i="23"/>
  <c r="R239" i="14"/>
  <c r="O280" i="16"/>
  <c r="AH280" i="16" s="1"/>
  <c r="J36" i="23"/>
  <c r="R31" i="14"/>
  <c r="O31" i="16"/>
  <c r="AH31" i="16" s="1"/>
  <c r="J357" i="23"/>
  <c r="R303" i="14"/>
  <c r="O352" i="16"/>
  <c r="AH352" i="16" s="1"/>
  <c r="J145" i="23"/>
  <c r="R121" i="14"/>
  <c r="O140" i="16"/>
  <c r="AH140" i="16" s="1"/>
  <c r="J297" i="23"/>
  <c r="R249" i="14"/>
  <c r="O292" i="16"/>
  <c r="AH292" i="16" s="1"/>
  <c r="J199" i="23"/>
  <c r="R162" i="14"/>
  <c r="O194" i="16"/>
  <c r="AH194" i="16" s="1"/>
  <c r="J120" i="23"/>
  <c r="R101" i="14"/>
  <c r="O115" i="16"/>
  <c r="AH115" i="16" s="1"/>
  <c r="J47" i="23"/>
  <c r="O42" i="16"/>
  <c r="AH42" i="16" s="1"/>
  <c r="R42" i="14"/>
  <c r="J211" i="23"/>
  <c r="R173" i="14"/>
  <c r="O206" i="16"/>
  <c r="AH206" i="16" s="1"/>
  <c r="J356" i="23"/>
  <c r="R302" i="14"/>
  <c r="O351" i="16"/>
  <c r="AH351" i="16" s="1"/>
  <c r="J64" i="23"/>
  <c r="R55" i="14"/>
  <c r="O59" i="16"/>
  <c r="AH59" i="16" s="1"/>
  <c r="J370" i="23"/>
  <c r="R315" i="14"/>
  <c r="O365" i="16"/>
  <c r="AH365" i="16" s="1"/>
  <c r="R144" i="14"/>
  <c r="O169" i="16"/>
  <c r="AH169" i="16" s="1"/>
  <c r="J174" i="23"/>
  <c r="R216" i="14"/>
  <c r="O257" i="16"/>
  <c r="AH257" i="16" s="1"/>
  <c r="J262" i="23"/>
  <c r="J350" i="23"/>
  <c r="R297" i="14"/>
  <c r="O345" i="16"/>
  <c r="AH345" i="16" s="1"/>
  <c r="J189" i="23"/>
  <c r="R156" i="14"/>
  <c r="O184" i="16"/>
  <c r="AH184" i="16" s="1"/>
  <c r="O295" i="16"/>
  <c r="AH295" i="16" s="1"/>
  <c r="R252" i="14"/>
  <c r="J300" i="23"/>
  <c r="R163" i="14"/>
  <c r="O195" i="16"/>
  <c r="AH195" i="16" s="1"/>
  <c r="J200" i="23"/>
  <c r="J345" i="23"/>
  <c r="R292" i="14"/>
  <c r="O340" i="16"/>
  <c r="AH340" i="16" s="1"/>
  <c r="J121" i="23"/>
  <c r="J123" i="23"/>
  <c r="R102" i="14"/>
  <c r="O118" i="16"/>
  <c r="AH118" i="16" s="1"/>
  <c r="Q349" i="14"/>
  <c r="O116" i="16" s="1"/>
  <c r="AH116" i="16" s="1"/>
  <c r="J277" i="23"/>
  <c r="R231" i="14"/>
  <c r="O272" i="16"/>
  <c r="AH272" i="16" s="1"/>
  <c r="R103" i="14"/>
  <c r="O119" i="16"/>
  <c r="R222" i="14"/>
  <c r="O263" i="16"/>
  <c r="AH263" i="16" s="1"/>
  <c r="J268" i="23"/>
  <c r="J136" i="23"/>
  <c r="O131" i="16"/>
  <c r="AH131" i="16" s="1"/>
  <c r="R113" i="14"/>
  <c r="J287" i="23"/>
  <c r="R241" i="14"/>
  <c r="O282" i="16"/>
  <c r="AH282" i="16" s="1"/>
  <c r="J247" i="23"/>
  <c r="J18" i="23"/>
  <c r="R16" i="14"/>
  <c r="O13" i="16"/>
  <c r="AH13" i="16" s="1"/>
  <c r="J181" i="23"/>
  <c r="R150" i="14"/>
  <c r="O176" i="16"/>
  <c r="AH176" i="16" s="1"/>
  <c r="J77" i="23"/>
  <c r="R67" i="14"/>
  <c r="O72" i="16"/>
  <c r="AH72" i="16" s="1"/>
  <c r="J237" i="23"/>
  <c r="R197" i="14"/>
  <c r="O232" i="16"/>
  <c r="AH232" i="16" s="1"/>
  <c r="J384" i="23"/>
  <c r="R326" i="14"/>
  <c r="O379" i="16"/>
  <c r="AH379" i="16" s="1"/>
  <c r="R234" i="14"/>
  <c r="O275" i="16"/>
  <c r="AH275" i="16" s="1"/>
  <c r="J280" i="23"/>
  <c r="J305" i="23"/>
  <c r="R257" i="14"/>
  <c r="O300" i="16"/>
  <c r="AH300" i="16" s="1"/>
  <c r="J329" i="23"/>
  <c r="R277" i="14"/>
  <c r="O324" i="16"/>
  <c r="AH324" i="16" s="1"/>
  <c r="J291" i="23"/>
  <c r="R244" i="14"/>
  <c r="O286" i="16"/>
  <c r="AH286" i="16" s="1"/>
  <c r="R188" i="14"/>
  <c r="O223" i="16"/>
  <c r="AH223" i="16" s="1"/>
  <c r="J228" i="23"/>
  <c r="DI21" i="23"/>
  <c r="DI53" i="23"/>
  <c r="DI85" i="23"/>
  <c r="DI125" i="23"/>
  <c r="DI157" i="23"/>
  <c r="CA157" i="23"/>
  <c r="CR157" i="23" s="1"/>
  <c r="EQ157" i="23" s="1"/>
  <c r="DI189" i="23"/>
  <c r="DI221" i="23"/>
  <c r="DI253" i="23"/>
  <c r="DI285" i="23"/>
  <c r="DI317" i="23"/>
  <c r="DI349" i="23"/>
  <c r="DI381" i="23"/>
  <c r="DI50" i="23"/>
  <c r="DI110" i="23"/>
  <c r="DI174" i="23"/>
  <c r="CA174" i="23"/>
  <c r="CR174" i="23" s="1"/>
  <c r="EQ174" i="23" s="1"/>
  <c r="DI238" i="23"/>
  <c r="CA238" i="23"/>
  <c r="CR238" i="23" s="1"/>
  <c r="EQ238" i="23" s="1"/>
  <c r="DI302" i="23"/>
  <c r="DI366" i="23"/>
  <c r="BJ425" i="23"/>
  <c r="DI35" i="23"/>
  <c r="DH425" i="23"/>
  <c r="BJ421" i="23"/>
  <c r="DI83" i="23"/>
  <c r="DH421" i="23"/>
  <c r="DI195" i="23"/>
  <c r="DI259" i="23"/>
  <c r="DI323" i="23"/>
  <c r="DI387" i="23"/>
  <c r="DI54" i="23"/>
  <c r="DI114" i="23"/>
  <c r="DI162" i="23"/>
  <c r="CA162" i="23"/>
  <c r="CR162" i="23" s="1"/>
  <c r="EQ162" i="23" s="1"/>
  <c r="DI226" i="23"/>
  <c r="DI290" i="23"/>
  <c r="DI354" i="23"/>
  <c r="DI71" i="23"/>
  <c r="DI119" i="23"/>
  <c r="CA119" i="23"/>
  <c r="CR119" i="23" s="1"/>
  <c r="EQ119" i="23" s="1"/>
  <c r="DI183" i="23"/>
  <c r="DI247" i="23"/>
  <c r="DI311" i="23"/>
  <c r="DI375" i="23"/>
  <c r="DI49" i="23"/>
  <c r="DI81" i="23"/>
  <c r="DI113" i="23"/>
  <c r="CA113" i="23"/>
  <c r="CR113" i="23" s="1"/>
  <c r="EQ113" i="23" s="1"/>
  <c r="DI145" i="23"/>
  <c r="CA145" i="23"/>
  <c r="CR145" i="23" s="1"/>
  <c r="EQ145" i="23" s="1"/>
  <c r="DI177" i="23"/>
  <c r="DI209" i="23"/>
  <c r="DI241" i="23"/>
  <c r="CA241" i="23"/>
  <c r="CR241" i="23" s="1"/>
  <c r="EQ241" i="23" s="1"/>
  <c r="DI273" i="23"/>
  <c r="DI305" i="23"/>
  <c r="CA305" i="23"/>
  <c r="CR305" i="23" s="1"/>
  <c r="EQ305" i="23" s="1"/>
  <c r="DI337" i="23"/>
  <c r="DI369" i="23"/>
  <c r="DI26" i="23"/>
  <c r="DI90" i="23"/>
  <c r="DI150" i="23"/>
  <c r="DI214" i="23"/>
  <c r="DI278" i="23"/>
  <c r="DI342" i="23"/>
  <c r="DI27" i="23"/>
  <c r="CA27" i="23"/>
  <c r="CR27" i="23" s="1"/>
  <c r="EQ27" i="23" s="1"/>
  <c r="DI91" i="23"/>
  <c r="DI155" i="23"/>
  <c r="DI219" i="23"/>
  <c r="DI283" i="23"/>
  <c r="DI347" i="23"/>
  <c r="DI78" i="23"/>
  <c r="DI154" i="23"/>
  <c r="DI218" i="23"/>
  <c r="DI282" i="23"/>
  <c r="DI346" i="23"/>
  <c r="DI63" i="23"/>
  <c r="CA63" i="23"/>
  <c r="DI127" i="23"/>
  <c r="DI191" i="23"/>
  <c r="CA191" i="23"/>
  <c r="DI255" i="23"/>
  <c r="DI319" i="23"/>
  <c r="CA319" i="23"/>
  <c r="DI383" i="23"/>
  <c r="DI28" i="23"/>
  <c r="DI60" i="23"/>
  <c r="DI92" i="23"/>
  <c r="CA92" i="23"/>
  <c r="CR92" i="23" s="1"/>
  <c r="EQ92" i="23" s="1"/>
  <c r="DI124" i="23"/>
  <c r="DI156" i="23"/>
  <c r="DI188" i="23"/>
  <c r="DI220" i="23"/>
  <c r="DI252" i="23"/>
  <c r="DI284" i="23"/>
  <c r="DI316" i="23"/>
  <c r="DI348" i="23"/>
  <c r="DI380" i="23"/>
  <c r="DI40" i="23"/>
  <c r="CA40" i="23"/>
  <c r="CR40" i="23" s="1"/>
  <c r="EQ40" i="23" s="1"/>
  <c r="DI88" i="23"/>
  <c r="DI120" i="23"/>
  <c r="CA120" i="23"/>
  <c r="CR120" i="23" s="1"/>
  <c r="EQ120" i="23" s="1"/>
  <c r="DI152" i="23"/>
  <c r="DI184" i="23"/>
  <c r="CA184" i="23"/>
  <c r="CR184" i="23" s="1"/>
  <c r="EQ184" i="23" s="1"/>
  <c r="DI216" i="23"/>
  <c r="DI248" i="23"/>
  <c r="CA248" i="23"/>
  <c r="DI280" i="23"/>
  <c r="DI312" i="23"/>
  <c r="DI344" i="23"/>
  <c r="DI376" i="23"/>
  <c r="BJ407" i="23"/>
  <c r="DI93" i="23"/>
  <c r="I19" i="26"/>
  <c r="I94" i="26" s="1"/>
  <c r="I98" i="26" s="1"/>
  <c r="DH407" i="23"/>
  <c r="H20" i="26"/>
  <c r="DI29" i="23"/>
  <c r="DI61" i="23"/>
  <c r="CA61" i="23"/>
  <c r="CR61" i="23" s="1"/>
  <c r="EQ61" i="23" s="1"/>
  <c r="DI101" i="23"/>
  <c r="DI133" i="23"/>
  <c r="DI165" i="23"/>
  <c r="DI197" i="23"/>
  <c r="DI229" i="23"/>
  <c r="DI261" i="23"/>
  <c r="CA261" i="23"/>
  <c r="DI293" i="23"/>
  <c r="DI325" i="23"/>
  <c r="DI357" i="23"/>
  <c r="DI389" i="23"/>
  <c r="DI66" i="23"/>
  <c r="DI126" i="23"/>
  <c r="CA126" i="23"/>
  <c r="CR126" i="23" s="1"/>
  <c r="EQ126" i="23" s="1"/>
  <c r="DI190" i="23"/>
  <c r="DI254" i="23"/>
  <c r="DI318" i="23"/>
  <c r="CA318" i="23"/>
  <c r="DI382" i="23"/>
  <c r="CA382" i="23"/>
  <c r="CR382" i="23" s="1"/>
  <c r="EQ382" i="23" s="1"/>
  <c r="DI51" i="23"/>
  <c r="DI99" i="23"/>
  <c r="BJ415" i="23"/>
  <c r="DI147" i="23"/>
  <c r="DH415" i="23"/>
  <c r="DI211" i="23"/>
  <c r="DI275" i="23"/>
  <c r="DI339" i="23"/>
  <c r="CA339" i="23"/>
  <c r="CR339" i="23" s="1"/>
  <c r="EQ339" i="23" s="1"/>
  <c r="DI70" i="23"/>
  <c r="DI130" i="23"/>
  <c r="DI178" i="23"/>
  <c r="DI242" i="23"/>
  <c r="DI306" i="23"/>
  <c r="CA306" i="23"/>
  <c r="CR306" i="23" s="1"/>
  <c r="EQ306" i="23" s="1"/>
  <c r="DI370" i="23"/>
  <c r="BJ420" i="23"/>
  <c r="BJ409" i="23"/>
  <c r="DI23" i="23"/>
  <c r="DH420" i="23"/>
  <c r="DH409" i="23"/>
  <c r="DI135" i="23"/>
  <c r="DI199" i="23"/>
  <c r="DI263" i="23"/>
  <c r="DI327" i="23"/>
  <c r="DI391" i="23"/>
  <c r="BJ411" i="23"/>
  <c r="BJ426" i="23"/>
  <c r="DI25" i="23"/>
  <c r="DH411" i="23"/>
  <c r="DH426" i="23"/>
  <c r="DI57" i="23"/>
  <c r="DI89" i="23"/>
  <c r="DI121" i="23"/>
  <c r="DI153" i="23"/>
  <c r="DI185" i="23"/>
  <c r="DI217" i="23"/>
  <c r="DI249" i="23"/>
  <c r="DI281" i="23"/>
  <c r="DI313" i="23"/>
  <c r="DI345" i="23"/>
  <c r="CA345" i="23"/>
  <c r="CR345" i="23" s="1"/>
  <c r="EQ345" i="23" s="1"/>
  <c r="DI377" i="23"/>
  <c r="DI42" i="23"/>
  <c r="CA42" i="23"/>
  <c r="CR42" i="23" s="1"/>
  <c r="EQ42" i="23" s="1"/>
  <c r="DI102" i="23"/>
  <c r="DI166" i="23"/>
  <c r="DI230" i="23"/>
  <c r="DI294" i="23"/>
  <c r="DI358" i="23"/>
  <c r="DI43" i="23"/>
  <c r="CA43" i="23"/>
  <c r="CR43" i="23" s="1"/>
  <c r="EQ43" i="23" s="1"/>
  <c r="DI107" i="23"/>
  <c r="DI171" i="23"/>
  <c r="CA171" i="23"/>
  <c r="DI235" i="23"/>
  <c r="DI299" i="23"/>
  <c r="DI363" i="23"/>
  <c r="BJ412" i="23"/>
  <c r="DI30" i="23"/>
  <c r="DH412" i="23"/>
  <c r="DI106" i="23"/>
  <c r="DI170" i="23"/>
  <c r="DI234" i="23"/>
  <c r="DI298" i="23"/>
  <c r="DI362" i="23"/>
  <c r="CA362" i="23"/>
  <c r="CR362" i="23" s="1"/>
  <c r="EQ362" i="23" s="1"/>
  <c r="BJ422" i="23"/>
  <c r="DI15" i="23"/>
  <c r="BJ400" i="23"/>
  <c r="DI400" i="23" s="1"/>
  <c r="DH422" i="23"/>
  <c r="DI79" i="23"/>
  <c r="DI143" i="23"/>
  <c r="DI207" i="23"/>
  <c r="DI271" i="23"/>
  <c r="DI335" i="23"/>
  <c r="DI36" i="23"/>
  <c r="DI68" i="23"/>
  <c r="DI100" i="23"/>
  <c r="CA100" i="23"/>
  <c r="CR100" i="23" s="1"/>
  <c r="EQ100" i="23" s="1"/>
  <c r="DI132" i="23"/>
  <c r="DI164" i="23"/>
  <c r="DI196" i="23"/>
  <c r="DI228" i="23"/>
  <c r="DI260" i="23"/>
  <c r="DI292" i="23"/>
  <c r="DI324" i="23"/>
  <c r="DI356" i="23"/>
  <c r="DI388" i="23"/>
  <c r="CA388" i="23"/>
  <c r="CR388" i="23" s="1"/>
  <c r="EQ388" i="23" s="1"/>
  <c r="BJ419" i="23"/>
  <c r="DI16" i="23"/>
  <c r="DH419" i="23"/>
  <c r="DI48" i="23"/>
  <c r="BJ408" i="23"/>
  <c r="DI64" i="23"/>
  <c r="DH408" i="23"/>
  <c r="DI96" i="23"/>
  <c r="DI128" i="23"/>
  <c r="DI160" i="23"/>
  <c r="DI192" i="23"/>
  <c r="DI224" i="23"/>
  <c r="CA224" i="23"/>
  <c r="CR224" i="23" s="1"/>
  <c r="EQ224" i="23" s="1"/>
  <c r="DI256" i="23"/>
  <c r="DI288" i="23"/>
  <c r="DI320" i="23"/>
  <c r="DI352" i="23"/>
  <c r="CA352" i="23"/>
  <c r="CR352" i="23" s="1"/>
  <c r="EQ352" i="23" s="1"/>
  <c r="DI384" i="23"/>
  <c r="DI37" i="23"/>
  <c r="DI69" i="23"/>
  <c r="DI109" i="23"/>
  <c r="DI141" i="23"/>
  <c r="DI173" i="23"/>
  <c r="DI205" i="23"/>
  <c r="DI237" i="23"/>
  <c r="DI269" i="23"/>
  <c r="DI301" i="23"/>
  <c r="DI333" i="23"/>
  <c r="DI365" i="23"/>
  <c r="DI18" i="23"/>
  <c r="DI82" i="23"/>
  <c r="DI142" i="23"/>
  <c r="DI206" i="23"/>
  <c r="DI270" i="23"/>
  <c r="DI334" i="23"/>
  <c r="DI19" i="23"/>
  <c r="DI67" i="23"/>
  <c r="DI115" i="23"/>
  <c r="DI163" i="23"/>
  <c r="DI227" i="23"/>
  <c r="DI291" i="23"/>
  <c r="DI355" i="23"/>
  <c r="BJ418" i="23"/>
  <c r="DI22" i="23"/>
  <c r="DH418" i="23"/>
  <c r="DI86" i="23"/>
  <c r="DI194" i="23"/>
  <c r="DI258" i="23"/>
  <c r="DI322" i="23"/>
  <c r="DI386" i="23"/>
  <c r="DI39" i="23"/>
  <c r="CA39" i="23"/>
  <c r="BJ413" i="23"/>
  <c r="DI87" i="23"/>
  <c r="DH413" i="23"/>
  <c r="DI151" i="23"/>
  <c r="DI215" i="23"/>
  <c r="DI279" i="23"/>
  <c r="DI343" i="23"/>
  <c r="DI17" i="23"/>
  <c r="DI33" i="23"/>
  <c r="DI65" i="23"/>
  <c r="DI97" i="23"/>
  <c r="DI129" i="23"/>
  <c r="DI161" i="23"/>
  <c r="DI193" i="23"/>
  <c r="DI225" i="23"/>
  <c r="DI257" i="23"/>
  <c r="DI289" i="23"/>
  <c r="DI321" i="23"/>
  <c r="DI353" i="23"/>
  <c r="DI385" i="23"/>
  <c r="DI58" i="23"/>
  <c r="CA58" i="23"/>
  <c r="CR58" i="23" s="1"/>
  <c r="EQ58" i="23" s="1"/>
  <c r="DI118" i="23"/>
  <c r="DI182" i="23"/>
  <c r="CA182" i="23"/>
  <c r="CR182" i="23" s="1"/>
  <c r="EQ182" i="23" s="1"/>
  <c r="DI246" i="23"/>
  <c r="DI310" i="23"/>
  <c r="DI374" i="23"/>
  <c r="DI59" i="23"/>
  <c r="DI123" i="23"/>
  <c r="DI187" i="23"/>
  <c r="DI251" i="23"/>
  <c r="DI315" i="23"/>
  <c r="DI379" i="23"/>
  <c r="DI46" i="23"/>
  <c r="DI122" i="23"/>
  <c r="CA122" i="23"/>
  <c r="DI186" i="23"/>
  <c r="DI250" i="23"/>
  <c r="DI314" i="23"/>
  <c r="DI378" i="23"/>
  <c r="DI31" i="23"/>
  <c r="DI95" i="23"/>
  <c r="DI159" i="23"/>
  <c r="CA159" i="23"/>
  <c r="CR159" i="23" s="1"/>
  <c r="EQ159" i="23" s="1"/>
  <c r="DI223" i="23"/>
  <c r="DI287" i="23"/>
  <c r="DI351" i="23"/>
  <c r="DI44" i="23"/>
  <c r="CA44" i="23"/>
  <c r="CR44" i="23" s="1"/>
  <c r="EQ44" i="23" s="1"/>
  <c r="DI76" i="23"/>
  <c r="DI108" i="23"/>
  <c r="DI140" i="23"/>
  <c r="DI172" i="23"/>
  <c r="DI204" i="23"/>
  <c r="CA204" i="23"/>
  <c r="DI236" i="23"/>
  <c r="DI268" i="23"/>
  <c r="DI300" i="23"/>
  <c r="CA300" i="23"/>
  <c r="CR300" i="23" s="1"/>
  <c r="EQ300" i="23" s="1"/>
  <c r="DI332" i="23"/>
  <c r="DI364" i="23"/>
  <c r="DI396" i="23"/>
  <c r="DI24" i="23"/>
  <c r="DI72" i="23"/>
  <c r="DI104" i="23"/>
  <c r="DI136" i="23"/>
  <c r="DI168" i="23"/>
  <c r="DI200" i="23"/>
  <c r="DI232" i="23"/>
  <c r="DI264" i="23"/>
  <c r="DI296" i="23"/>
  <c r="DI328" i="23"/>
  <c r="DI360" i="23"/>
  <c r="DI392" i="23"/>
  <c r="DI45" i="23"/>
  <c r="DI77" i="23"/>
  <c r="DI117" i="23"/>
  <c r="DI149" i="23"/>
  <c r="DI181" i="23"/>
  <c r="DI213" i="23"/>
  <c r="DI245" i="23"/>
  <c r="DI277" i="23"/>
  <c r="DI309" i="23"/>
  <c r="DI341" i="23"/>
  <c r="DI373" i="23"/>
  <c r="DI34" i="23"/>
  <c r="DI94" i="23"/>
  <c r="DI158" i="23"/>
  <c r="DI222" i="23"/>
  <c r="DI286" i="23"/>
  <c r="CA286" i="23"/>
  <c r="CR286" i="23" s="1"/>
  <c r="EQ286" i="23" s="1"/>
  <c r="DI350" i="23"/>
  <c r="DI131" i="23"/>
  <c r="DI179" i="23"/>
  <c r="DI243" i="23"/>
  <c r="DI307" i="23"/>
  <c r="DI371" i="23"/>
  <c r="CA371" i="23"/>
  <c r="CR371" i="23" s="1"/>
  <c r="EQ371" i="23" s="1"/>
  <c r="DI38" i="23"/>
  <c r="DI98" i="23"/>
  <c r="CA98" i="23"/>
  <c r="CR98" i="23" s="1"/>
  <c r="EQ98" i="23" s="1"/>
  <c r="BJ410" i="23"/>
  <c r="DI146" i="23"/>
  <c r="DH410" i="23"/>
  <c r="DI210" i="23"/>
  <c r="DI274" i="23"/>
  <c r="CA274" i="23"/>
  <c r="DI338" i="23"/>
  <c r="DI55" i="23"/>
  <c r="DI103" i="23"/>
  <c r="DI167" i="23"/>
  <c r="DI231" i="23"/>
  <c r="DI295" i="23"/>
  <c r="DI359" i="23"/>
  <c r="DI41" i="23"/>
  <c r="DI73" i="23"/>
  <c r="DI105" i="23"/>
  <c r="DI137" i="23"/>
  <c r="DI169" i="23"/>
  <c r="DI201" i="23"/>
  <c r="DI233" i="23"/>
  <c r="DI265" i="23"/>
  <c r="CA265" i="23"/>
  <c r="CR265" i="23" s="1"/>
  <c r="EQ265" i="23" s="1"/>
  <c r="DI297" i="23"/>
  <c r="DI329" i="23"/>
  <c r="DI361" i="23"/>
  <c r="DI393" i="23"/>
  <c r="DI74" i="23"/>
  <c r="DI134" i="23"/>
  <c r="DI198" i="23"/>
  <c r="DI262" i="23"/>
  <c r="DI326" i="23"/>
  <c r="DI390" i="23"/>
  <c r="DI75" i="23"/>
  <c r="DI139" i="23"/>
  <c r="DI203" i="23"/>
  <c r="CA203" i="23"/>
  <c r="CR203" i="23" s="1"/>
  <c r="EQ203" i="23" s="1"/>
  <c r="DI267" i="23"/>
  <c r="DI331" i="23"/>
  <c r="DI395" i="23"/>
  <c r="DI62" i="23"/>
  <c r="DI138" i="23"/>
  <c r="CA138" i="23"/>
  <c r="CR138" i="23" s="1"/>
  <c r="EQ138" i="23" s="1"/>
  <c r="DI202" i="23"/>
  <c r="DI266" i="23"/>
  <c r="DI330" i="23"/>
  <c r="DI394" i="23"/>
  <c r="DI47" i="23"/>
  <c r="DI111" i="23"/>
  <c r="CA111" i="23"/>
  <c r="DI175" i="23"/>
  <c r="DI239" i="23"/>
  <c r="DI303" i="23"/>
  <c r="DI367" i="23"/>
  <c r="BJ424" i="23"/>
  <c r="BJ414" i="23"/>
  <c r="DI20" i="23"/>
  <c r="DH424" i="23"/>
  <c r="DH414" i="23"/>
  <c r="DI52" i="23"/>
  <c r="DI84" i="23"/>
  <c r="DI116" i="23"/>
  <c r="DI148" i="23"/>
  <c r="DI180" i="23"/>
  <c r="DI212" i="23"/>
  <c r="DI244" i="23"/>
  <c r="DI276" i="23"/>
  <c r="DI308" i="23"/>
  <c r="DI340" i="23"/>
  <c r="CA340" i="23"/>
  <c r="CR340" i="23" s="1"/>
  <c r="EQ340" i="23" s="1"/>
  <c r="DI372" i="23"/>
  <c r="CA372" i="23"/>
  <c r="CR372" i="23" s="1"/>
  <c r="EQ372" i="23" s="1"/>
  <c r="DI32" i="23"/>
  <c r="DH406" i="23"/>
  <c r="BJ406" i="23"/>
  <c r="DI56" i="23"/>
  <c r="DI80" i="23"/>
  <c r="DI112" i="23"/>
  <c r="DI144" i="23"/>
  <c r="DI176" i="23"/>
  <c r="CA176" i="23"/>
  <c r="CR176" i="23" s="1"/>
  <c r="EQ176" i="23" s="1"/>
  <c r="DI208" i="23"/>
  <c r="DI240" i="23"/>
  <c r="DI272" i="23"/>
  <c r="DI304" i="23"/>
  <c r="DI336" i="23"/>
  <c r="DI368" i="23"/>
  <c r="CA368" i="23"/>
  <c r="CR368" i="23" s="1"/>
  <c r="EQ368" i="23" s="1"/>
  <c r="BJ423" i="23"/>
  <c r="BJ405" i="23"/>
  <c r="BJ398" i="23"/>
  <c r="DI14" i="23"/>
  <c r="DH405" i="23"/>
  <c r="DH423" i="23"/>
  <c r="DH398" i="23"/>
  <c r="DY49" i="23" l="1"/>
  <c r="H41" i="33" s="1"/>
  <c r="CR34" i="23"/>
  <c r="EQ34" i="23" s="1"/>
  <c r="DY228" i="23"/>
  <c r="DY47" i="23"/>
  <c r="R23" i="14"/>
  <c r="J26" i="23"/>
  <c r="J131" i="23"/>
  <c r="J374" i="23"/>
  <c r="FX95" i="23"/>
  <c r="CR175" i="23"/>
  <c r="EQ175" i="23" s="1"/>
  <c r="FX144" i="23"/>
  <c r="CR274" i="23"/>
  <c r="EQ274" i="23" s="1"/>
  <c r="CR290" i="23"/>
  <c r="EQ290" i="23" s="1"/>
  <c r="CR46" i="23"/>
  <c r="EQ46" i="23" s="1"/>
  <c r="AH21" i="16"/>
  <c r="AH70" i="16"/>
  <c r="J75" i="23"/>
  <c r="CR216" i="23"/>
  <c r="EQ216" i="23" s="1"/>
  <c r="CR357" i="23"/>
  <c r="EQ357" i="23" s="1"/>
  <c r="CR132" i="23"/>
  <c r="EQ132" i="23" s="1"/>
  <c r="AH117" i="16"/>
  <c r="DY180" i="23"/>
  <c r="CR293" i="23"/>
  <c r="EQ293" i="23" s="1"/>
  <c r="FX269" i="23"/>
  <c r="J154" i="23"/>
  <c r="CR360" i="23"/>
  <c r="EQ360" i="23" s="1"/>
  <c r="DY269" i="23"/>
  <c r="AH103" i="16"/>
  <c r="CR153" i="23"/>
  <c r="EQ153" i="23" s="1"/>
  <c r="FX41" i="23"/>
  <c r="J108" i="23"/>
  <c r="J411" i="23" s="1"/>
  <c r="CR118" i="23"/>
  <c r="EQ118" i="23" s="1"/>
  <c r="J14" i="23"/>
  <c r="AH146" i="16"/>
  <c r="J151" i="23"/>
  <c r="FX177" i="23"/>
  <c r="I408" i="23"/>
  <c r="AH9" i="16"/>
  <c r="DY379" i="23"/>
  <c r="I426" i="23"/>
  <c r="DY170" i="23"/>
  <c r="DY177" i="23"/>
  <c r="CR191" i="23"/>
  <c r="EQ191" i="23" s="1"/>
  <c r="FY191" i="23" s="1"/>
  <c r="AH48" i="16"/>
  <c r="CR102" i="23"/>
  <c r="EQ102" i="23" s="1"/>
  <c r="J53" i="23"/>
  <c r="CR117" i="23"/>
  <c r="EQ117" i="23" s="1"/>
  <c r="CR75" i="23"/>
  <c r="EQ75" i="23" s="1"/>
  <c r="FX288" i="23"/>
  <c r="CR142" i="23"/>
  <c r="EQ142" i="23" s="1"/>
  <c r="CR261" i="23"/>
  <c r="EQ261" i="23" s="1"/>
  <c r="FY261" i="23" s="1"/>
  <c r="CR63" i="23"/>
  <c r="EQ63" i="23" s="1"/>
  <c r="FY63" i="23" s="1"/>
  <c r="J31" i="23"/>
  <c r="AH30" i="16"/>
  <c r="CR210" i="23"/>
  <c r="EQ210" i="23" s="1"/>
  <c r="AH44" i="16"/>
  <c r="FX19" i="23"/>
  <c r="J49" i="23"/>
  <c r="DY19" i="23"/>
  <c r="DY60" i="23"/>
  <c r="H20" i="33" s="1"/>
  <c r="DY144" i="23"/>
  <c r="DY54" i="23"/>
  <c r="CR163" i="23"/>
  <c r="EQ163" i="23" s="1"/>
  <c r="CR376" i="23"/>
  <c r="EQ376" i="23" s="1"/>
  <c r="CR121" i="23"/>
  <c r="EQ121" i="23" s="1"/>
  <c r="CR267" i="23"/>
  <c r="EQ267" i="23" s="1"/>
  <c r="J231" i="23"/>
  <c r="J426" i="23" s="1"/>
  <c r="DY240" i="23"/>
  <c r="FX240" i="23"/>
  <c r="CR195" i="23"/>
  <c r="EQ195" i="23" s="1"/>
  <c r="DY219" i="23"/>
  <c r="FX219" i="23"/>
  <c r="I409" i="23"/>
  <c r="CR50" i="23"/>
  <c r="EQ50" i="23" s="1"/>
  <c r="AH161" i="16"/>
  <c r="J122" i="23"/>
  <c r="AH369" i="16"/>
  <c r="CR289" i="23"/>
  <c r="EQ289" i="23" s="1"/>
  <c r="DY339" i="23"/>
  <c r="CR171" i="23"/>
  <c r="EQ171" i="23" s="1"/>
  <c r="FY171" i="23" s="1"/>
  <c r="DY274" i="23"/>
  <c r="CR89" i="23"/>
  <c r="EQ89" i="23" s="1"/>
  <c r="DY145" i="23"/>
  <c r="DY92" i="23"/>
  <c r="DY191" i="23"/>
  <c r="DY58" i="23"/>
  <c r="FX360" i="23"/>
  <c r="DY95" i="23"/>
  <c r="CR390" i="23"/>
  <c r="EQ390" i="23" s="1"/>
  <c r="CR377" i="23"/>
  <c r="EQ377" i="23" s="1"/>
  <c r="I65" i="26"/>
  <c r="CR231" i="23"/>
  <c r="EQ231" i="23" s="1"/>
  <c r="DY248" i="23"/>
  <c r="DY300" i="23"/>
  <c r="DY305" i="23"/>
  <c r="DY98" i="23"/>
  <c r="DY41" i="23"/>
  <c r="DY29" i="23"/>
  <c r="J166" i="23"/>
  <c r="FX33" i="23"/>
  <c r="AH239" i="16"/>
  <c r="DY292" i="23"/>
  <c r="J244" i="23"/>
  <c r="J421" i="23" s="1"/>
  <c r="Q370" i="14"/>
  <c r="O141" i="16" s="1"/>
  <c r="AH141" i="16" s="1"/>
  <c r="FX292" i="23"/>
  <c r="FX110" i="23"/>
  <c r="CR62" i="23"/>
  <c r="EQ62" i="23" s="1"/>
  <c r="O226" i="16"/>
  <c r="AH226" i="16" s="1"/>
  <c r="R191" i="14"/>
  <c r="CR39" i="23"/>
  <c r="EQ39" i="23" s="1"/>
  <c r="FY39" i="23" s="1"/>
  <c r="AH26" i="16"/>
  <c r="CR131" i="23"/>
  <c r="EQ131" i="23" s="1"/>
  <c r="FY131" i="23" s="1"/>
  <c r="AH12" i="16"/>
  <c r="J124" i="23"/>
  <c r="J17" i="23"/>
  <c r="O87" i="16"/>
  <c r="AH87" i="16" s="1"/>
  <c r="I407" i="23"/>
  <c r="AF393" i="16"/>
  <c r="AW41" i="16" s="1"/>
  <c r="AB46" i="23" s="1"/>
  <c r="R81" i="14"/>
  <c r="R370" i="14" s="1"/>
  <c r="P141" i="16" s="1"/>
  <c r="AH51" i="16"/>
  <c r="J56" i="23"/>
  <c r="AH119" i="16"/>
  <c r="Q357" i="14"/>
  <c r="O192" i="16" s="1"/>
  <c r="AH192" i="16" s="1"/>
  <c r="Q388" i="14"/>
  <c r="O193" i="16" s="1"/>
  <c r="AH193" i="16" s="1"/>
  <c r="AH149" i="16"/>
  <c r="J146" i="23"/>
  <c r="J410" i="23" s="1"/>
  <c r="DY157" i="23"/>
  <c r="CR51" i="23"/>
  <c r="EQ51" i="23" s="1"/>
  <c r="FX374" i="23"/>
  <c r="I420" i="23"/>
  <c r="CR111" i="23"/>
  <c r="EQ111" i="23" s="1"/>
  <c r="FY111" i="23" s="1"/>
  <c r="J92" i="23"/>
  <c r="J409" i="23" s="1"/>
  <c r="J197" i="23"/>
  <c r="CR33" i="23"/>
  <c r="EQ33" i="23" s="1"/>
  <c r="FX373" i="23"/>
  <c r="FX273" i="23"/>
  <c r="DY388" i="23"/>
  <c r="CR204" i="23"/>
  <c r="EQ204" i="23" s="1"/>
  <c r="FY204" i="23" s="1"/>
  <c r="J32" i="23"/>
  <c r="AH163" i="16"/>
  <c r="AH45" i="16"/>
  <c r="J50" i="23"/>
  <c r="FX198" i="23"/>
  <c r="CR318" i="23"/>
  <c r="EQ318" i="23" s="1"/>
  <c r="FY318" i="23" s="1"/>
  <c r="J168" i="23"/>
  <c r="AH27" i="16"/>
  <c r="DY100" i="23"/>
  <c r="DY306" i="23"/>
  <c r="J248" i="23"/>
  <c r="CR166" i="23"/>
  <c r="EQ166" i="23" s="1"/>
  <c r="CR209" i="23"/>
  <c r="EQ209" i="23" s="1"/>
  <c r="CR122" i="23"/>
  <c r="EQ122" i="23" s="1"/>
  <c r="FY122" i="23" s="1"/>
  <c r="CR52" i="23"/>
  <c r="EQ52" i="23" s="1"/>
  <c r="J198" i="23"/>
  <c r="AH289" i="16"/>
  <c r="J294" i="23"/>
  <c r="I415" i="23"/>
  <c r="CR225" i="23"/>
  <c r="EQ225" i="23" s="1"/>
  <c r="FX80" i="23"/>
  <c r="AH24" i="16"/>
  <c r="FX377" i="23"/>
  <c r="CR103" i="23"/>
  <c r="EQ103" i="23" s="1"/>
  <c r="CR227" i="23"/>
  <c r="EQ227" i="23" s="1"/>
  <c r="I405" i="23"/>
  <c r="FX218" i="23"/>
  <c r="I425" i="23"/>
  <c r="DY159" i="23"/>
  <c r="Q362" i="14"/>
  <c r="O242" i="16" s="1"/>
  <c r="AH242" i="16" s="1"/>
  <c r="AH150" i="16"/>
  <c r="CR198" i="23"/>
  <c r="EQ198" i="23" s="1"/>
  <c r="Q390" i="14"/>
  <c r="O243" i="16" s="1"/>
  <c r="AH243" i="16" s="1"/>
  <c r="Q339" i="14"/>
  <c r="O395" i="16" s="1"/>
  <c r="AH52" i="16"/>
  <c r="J155" i="23"/>
  <c r="I424" i="23"/>
  <c r="CR319" i="23"/>
  <c r="EQ319" i="23" s="1"/>
  <c r="FY319" i="23" s="1"/>
  <c r="R26" i="14"/>
  <c r="R362" i="14" s="1"/>
  <c r="P242" i="16" s="1"/>
  <c r="J57" i="23"/>
  <c r="I418" i="23"/>
  <c r="CR168" i="23"/>
  <c r="EQ168" i="23" s="1"/>
  <c r="DY105" i="23"/>
  <c r="DY171" i="23"/>
  <c r="DY318" i="23"/>
  <c r="CR154" i="23"/>
  <c r="EQ154" i="23" s="1"/>
  <c r="CR214" i="23"/>
  <c r="EQ214" i="23" s="1"/>
  <c r="DY138" i="23"/>
  <c r="DY201" i="23"/>
  <c r="DY351" i="23"/>
  <c r="DY39" i="23"/>
  <c r="DY378" i="23"/>
  <c r="FX101" i="23"/>
  <c r="FX293" i="23"/>
  <c r="FX197" i="23"/>
  <c r="FX213" i="23"/>
  <c r="I411" i="23"/>
  <c r="I398" i="23"/>
  <c r="I3" i="23" s="1"/>
  <c r="FX165" i="23"/>
  <c r="CR32" i="23"/>
  <c r="EQ32" i="23" s="1"/>
  <c r="O245" i="16"/>
  <c r="AH245" i="16" s="1"/>
  <c r="I422" i="23"/>
  <c r="CR258" i="23"/>
  <c r="EQ258" i="23" s="1"/>
  <c r="DY111" i="23"/>
  <c r="FX375" i="23"/>
  <c r="FX109" i="23"/>
  <c r="CR247" i="23"/>
  <c r="EQ247" i="23" s="1"/>
  <c r="FX172" i="23"/>
  <c r="FX221" i="23"/>
  <c r="FX68" i="23"/>
  <c r="N393" i="16"/>
  <c r="N396" i="16" s="1"/>
  <c r="FX243" i="23"/>
  <c r="CR374" i="23"/>
  <c r="EQ374" i="23" s="1"/>
  <c r="FX103" i="23"/>
  <c r="CR283" i="23"/>
  <c r="EQ283" i="23" s="1"/>
  <c r="FX105" i="23"/>
  <c r="FX71" i="23"/>
  <c r="I412" i="23"/>
  <c r="I406" i="23"/>
  <c r="I419" i="23"/>
  <c r="I423" i="23"/>
  <c r="CR248" i="23"/>
  <c r="EQ248" i="23" s="1"/>
  <c r="FY248" i="23" s="1"/>
  <c r="I414" i="23"/>
  <c r="CR69" i="23"/>
  <c r="EQ69" i="23" s="1"/>
  <c r="CR205" i="23"/>
  <c r="EQ205" i="23" s="1"/>
  <c r="FY205" i="23" s="1"/>
  <c r="FX313" i="23"/>
  <c r="CR197" i="23"/>
  <c r="EQ197" i="23" s="1"/>
  <c r="CA21" i="23"/>
  <c r="CR21" i="23" s="1"/>
  <c r="EQ21" i="23" s="1"/>
  <c r="FY21" i="23" s="1"/>
  <c r="DY297" i="23"/>
  <c r="CA97" i="23"/>
  <c r="CR97" i="23" s="1"/>
  <c r="EQ97" i="23" s="1"/>
  <c r="FY97" i="23" s="1"/>
  <c r="CA297" i="23"/>
  <c r="CR297" i="23" s="1"/>
  <c r="EQ297" i="23" s="1"/>
  <c r="FY297" i="23" s="1"/>
  <c r="DY176" i="23"/>
  <c r="DY345" i="23"/>
  <c r="CA353" i="23"/>
  <c r="CR353" i="23" s="1"/>
  <c r="EQ353" i="23" s="1"/>
  <c r="FY353" i="23" s="1"/>
  <c r="DY261" i="23"/>
  <c r="DY184" i="23"/>
  <c r="H49" i="33" s="1"/>
  <c r="DY80" i="23"/>
  <c r="DY368" i="23"/>
  <c r="DY27" i="23"/>
  <c r="DY218" i="23"/>
  <c r="DY213" i="23"/>
  <c r="DY372" i="23"/>
  <c r="CA125" i="23"/>
  <c r="CR125" i="23" s="1"/>
  <c r="EQ125" i="23" s="1"/>
  <c r="FY125" i="23" s="1"/>
  <c r="DY382" i="23"/>
  <c r="CA49" i="23"/>
  <c r="CR49" i="23" s="1"/>
  <c r="EQ49" i="23" s="1"/>
  <c r="FY49" i="23" s="1"/>
  <c r="CA322" i="23"/>
  <c r="CR322" i="23" s="1"/>
  <c r="EQ322" i="23" s="1"/>
  <c r="FY322" i="23" s="1"/>
  <c r="CA206" i="23"/>
  <c r="CR206" i="23" s="1"/>
  <c r="EQ206" i="23" s="1"/>
  <c r="FY206" i="23" s="1"/>
  <c r="DY374" i="23"/>
  <c r="DY233" i="23"/>
  <c r="DY126" i="23"/>
  <c r="CA57" i="23"/>
  <c r="CR57" i="23" s="1"/>
  <c r="EQ57" i="23" s="1"/>
  <c r="FY57" i="23" s="1"/>
  <c r="DY288" i="23"/>
  <c r="DY221" i="23"/>
  <c r="H51" i="33" s="1"/>
  <c r="DY174" i="23"/>
  <c r="DY127" i="23"/>
  <c r="DY273" i="23"/>
  <c r="H55" i="33" s="1"/>
  <c r="DY353" i="23"/>
  <c r="DY371" i="23"/>
  <c r="DY113" i="23"/>
  <c r="EP40" i="23"/>
  <c r="FX40" i="23" s="1"/>
  <c r="DY40" i="23"/>
  <c r="DY204" i="23"/>
  <c r="DY44" i="23"/>
  <c r="DY182" i="23"/>
  <c r="H27" i="33" s="1"/>
  <c r="DY352" i="23"/>
  <c r="DY238" i="23"/>
  <c r="DY68" i="23"/>
  <c r="DY120" i="23"/>
  <c r="DY122" i="23"/>
  <c r="EP319" i="23"/>
  <c r="FX319" i="23" s="1"/>
  <c r="DY319" i="23"/>
  <c r="CA262" i="23"/>
  <c r="CR262" i="23" s="1"/>
  <c r="EQ262" i="23" s="1"/>
  <c r="FY262" i="23" s="1"/>
  <c r="DY162" i="23"/>
  <c r="DY377" i="23"/>
  <c r="DY124" i="23"/>
  <c r="DY293" i="23"/>
  <c r="DY94" i="23"/>
  <c r="H21" i="33" s="1"/>
  <c r="DY243" i="23"/>
  <c r="DY224" i="23"/>
  <c r="DY61" i="23"/>
  <c r="EP241" i="23"/>
  <c r="FX241" i="23" s="1"/>
  <c r="DY241" i="23"/>
  <c r="EP63" i="23"/>
  <c r="FX63" i="23" s="1"/>
  <c r="DY63" i="23"/>
  <c r="DY172" i="23"/>
  <c r="DY33" i="23"/>
  <c r="CR155" i="23"/>
  <c r="EQ155" i="23" s="1"/>
  <c r="DY203" i="23"/>
  <c r="DY340" i="23"/>
  <c r="DY198" i="23"/>
  <c r="DY338" i="23"/>
  <c r="DY360" i="23"/>
  <c r="DY192" i="23"/>
  <c r="DY25" i="23"/>
  <c r="DY42" i="23"/>
  <c r="DY56" i="23"/>
  <c r="DY30" i="23"/>
  <c r="DY373" i="23"/>
  <c r="DY131" i="23"/>
  <c r="DY103" i="23"/>
  <c r="DY229" i="23"/>
  <c r="H52" i="33" s="1"/>
  <c r="DY38" i="23"/>
  <c r="AQ146" i="23"/>
  <c r="AQ410" i="23" s="1"/>
  <c r="AP410" i="23"/>
  <c r="DY197" i="23"/>
  <c r="AP420" i="23"/>
  <c r="DY81" i="23"/>
  <c r="DY101" i="23"/>
  <c r="BZ146" i="23"/>
  <c r="CQ146" i="23" s="1"/>
  <c r="EP146" i="23" s="1"/>
  <c r="FX146" i="23" s="1"/>
  <c r="FX410" i="23" s="1"/>
  <c r="FX73" i="23"/>
  <c r="FX121" i="23"/>
  <c r="DY313" i="23"/>
  <c r="DY307" i="23"/>
  <c r="DY110" i="23"/>
  <c r="DY220" i="23"/>
  <c r="DY119" i="23"/>
  <c r="DY387" i="23"/>
  <c r="FX192" i="23"/>
  <c r="FX229" i="23"/>
  <c r="FX94" i="23"/>
  <c r="DY71" i="23"/>
  <c r="FX307" i="23"/>
  <c r="FX38" i="23"/>
  <c r="FX245" i="23"/>
  <c r="DY109" i="23"/>
  <c r="H43" i="33" s="1"/>
  <c r="DY245" i="23"/>
  <c r="DY324" i="23"/>
  <c r="DY73" i="23"/>
  <c r="DY375" i="23"/>
  <c r="DY23" i="23"/>
  <c r="FX31" i="23"/>
  <c r="FX370" i="23"/>
  <c r="DY370" i="23"/>
  <c r="DY31" i="23"/>
  <c r="FX338" i="23"/>
  <c r="FX324" i="23"/>
  <c r="FX127" i="23"/>
  <c r="FH146" i="23"/>
  <c r="DY93" i="23"/>
  <c r="EP93" i="23"/>
  <c r="DY147" i="23"/>
  <c r="H46" i="33" s="1"/>
  <c r="EP147" i="23"/>
  <c r="DY57" i="23"/>
  <c r="EP57" i="23"/>
  <c r="FX57" i="23" s="1"/>
  <c r="DY230" i="23"/>
  <c r="EP230" i="23"/>
  <c r="FX230" i="23" s="1"/>
  <c r="DY257" i="23"/>
  <c r="EP257" i="23"/>
  <c r="FX257" i="23" s="1"/>
  <c r="DY260" i="23"/>
  <c r="H54" i="33" s="1"/>
  <c r="EP260" i="23"/>
  <c r="FX260" i="23" s="1"/>
  <c r="DY178" i="23"/>
  <c r="EP178" i="23"/>
  <c r="FX178" i="23" s="1"/>
  <c r="DY36" i="23"/>
  <c r="EP36" i="23"/>
  <c r="FX36" i="23" s="1"/>
  <c r="DY210" i="23"/>
  <c r="EP210" i="23"/>
  <c r="FX210" i="23" s="1"/>
  <c r="DY163" i="23"/>
  <c r="EP163" i="23"/>
  <c r="FX163" i="23" s="1"/>
  <c r="DY130" i="23"/>
  <c r="EP130" i="23"/>
  <c r="FX130" i="23" s="1"/>
  <c r="DY271" i="23"/>
  <c r="EP271" i="23"/>
  <c r="FX271" i="23" s="1"/>
  <c r="DY394" i="23"/>
  <c r="H38" i="33" s="1"/>
  <c r="EP394" i="23"/>
  <c r="FX394" i="23" s="1"/>
  <c r="DY364" i="23"/>
  <c r="EP364" i="23"/>
  <c r="FX364" i="23" s="1"/>
  <c r="DY317" i="23"/>
  <c r="EP317" i="23"/>
  <c r="FX317" i="23" s="1"/>
  <c r="DY231" i="23"/>
  <c r="EP231" i="23"/>
  <c r="FX231" i="23" s="1"/>
  <c r="DY383" i="23"/>
  <c r="EP383" i="23"/>
  <c r="FX383" i="23" s="1"/>
  <c r="DY278" i="23"/>
  <c r="EP278" i="23"/>
  <c r="FX278" i="23" s="1"/>
  <c r="DY211" i="23"/>
  <c r="EP211" i="23"/>
  <c r="FX211" i="23" s="1"/>
  <c r="DY386" i="23"/>
  <c r="EP386" i="23"/>
  <c r="FX386" i="23" s="1"/>
  <c r="DY62" i="23"/>
  <c r="EP62" i="23"/>
  <c r="FX62" i="23" s="1"/>
  <c r="DY156" i="23"/>
  <c r="EP156" i="23"/>
  <c r="FX156" i="23" s="1"/>
  <c r="DY266" i="23"/>
  <c r="EP266" i="23"/>
  <c r="FX266" i="23" s="1"/>
  <c r="DY362" i="23"/>
  <c r="EP362" i="23"/>
  <c r="FX362" i="23" s="1"/>
  <c r="DY381" i="23"/>
  <c r="EP381" i="23"/>
  <c r="FX381" i="23" s="1"/>
  <c r="DY102" i="23"/>
  <c r="EP102" i="23"/>
  <c r="FX102" i="23" s="1"/>
  <c r="DY389" i="23"/>
  <c r="EP389" i="23"/>
  <c r="FX389" i="23" s="1"/>
  <c r="DY168" i="23"/>
  <c r="EP168" i="23"/>
  <c r="FX168" i="23" s="1"/>
  <c r="DY28" i="23"/>
  <c r="EP28" i="23"/>
  <c r="FX28" i="23" s="1"/>
  <c r="DY237" i="23"/>
  <c r="EP237" i="23"/>
  <c r="FX237" i="23" s="1"/>
  <c r="DY188" i="23"/>
  <c r="EP188" i="23"/>
  <c r="FX188" i="23" s="1"/>
  <c r="CA35" i="23"/>
  <c r="CR35" i="23" s="1"/>
  <c r="FH35" i="23"/>
  <c r="DY354" i="23"/>
  <c r="H36" i="33" s="1"/>
  <c r="EP354" i="23"/>
  <c r="FX354" i="23" s="1"/>
  <c r="DY259" i="23"/>
  <c r="EP259" i="23"/>
  <c r="FX259" i="23" s="1"/>
  <c r="DY133" i="23"/>
  <c r="EP133" i="23"/>
  <c r="FX133" i="23" s="1"/>
  <c r="DY272" i="23"/>
  <c r="EP272" i="23"/>
  <c r="FX272" i="23" s="1"/>
  <c r="DY275" i="23"/>
  <c r="EP275" i="23"/>
  <c r="FX275" i="23" s="1"/>
  <c r="DY152" i="23"/>
  <c r="EP152" i="23"/>
  <c r="FX152" i="23" s="1"/>
  <c r="DY326" i="23"/>
  <c r="EP326" i="23"/>
  <c r="FX326" i="23" s="1"/>
  <c r="DY344" i="23"/>
  <c r="H35" i="33" s="1"/>
  <c r="EP344" i="23"/>
  <c r="FX344" i="23" s="1"/>
  <c r="DY235" i="23"/>
  <c r="EP235" i="23"/>
  <c r="FX235" i="23" s="1"/>
  <c r="DY349" i="23"/>
  <c r="EP349" i="23"/>
  <c r="FX349" i="23" s="1"/>
  <c r="DY384" i="23"/>
  <c r="EP384" i="23"/>
  <c r="FX384" i="23" s="1"/>
  <c r="DY67" i="23"/>
  <c r="H42" i="33" s="1"/>
  <c r="EP67" i="23"/>
  <c r="FX67" i="23" s="1"/>
  <c r="DY148" i="23"/>
  <c r="H24" i="33" s="1"/>
  <c r="EP148" i="23"/>
  <c r="FX148" i="23" s="1"/>
  <c r="DY134" i="23"/>
  <c r="H23" i="33" s="1"/>
  <c r="EP134" i="23"/>
  <c r="FX134" i="23" s="1"/>
  <c r="DY85" i="23"/>
  <c r="EP85" i="23"/>
  <c r="FX85" i="23" s="1"/>
  <c r="DY161" i="23"/>
  <c r="EP161" i="23"/>
  <c r="FX161" i="23" s="1"/>
  <c r="DY136" i="23"/>
  <c r="EP136" i="23"/>
  <c r="FX136" i="23" s="1"/>
  <c r="DY196" i="23"/>
  <c r="EP196" i="23"/>
  <c r="FX196" i="23" s="1"/>
  <c r="DY346" i="23"/>
  <c r="EP346" i="23"/>
  <c r="FX346" i="23" s="1"/>
  <c r="DY212" i="23"/>
  <c r="EP212" i="23"/>
  <c r="FX212" i="23" s="1"/>
  <c r="DY264" i="23"/>
  <c r="EP264" i="23"/>
  <c r="FX264" i="23" s="1"/>
  <c r="DY108" i="23"/>
  <c r="EP108" i="23"/>
  <c r="FX108" i="23" s="1"/>
  <c r="DY195" i="23"/>
  <c r="EP195" i="23"/>
  <c r="FX195" i="23" s="1"/>
  <c r="DY132" i="23"/>
  <c r="EP132" i="23"/>
  <c r="FX132" i="23" s="1"/>
  <c r="DY90" i="23"/>
  <c r="EP90" i="23"/>
  <c r="FX90" i="23" s="1"/>
  <c r="DY52" i="23"/>
  <c r="EP52" i="23"/>
  <c r="FX52" i="23" s="1"/>
  <c r="FI382" i="23"/>
  <c r="FI332" i="23"/>
  <c r="FI339" i="23"/>
  <c r="FI265" i="23"/>
  <c r="FI261" i="23"/>
  <c r="FI191" i="23"/>
  <c r="FH117" i="23"/>
  <c r="FH140" i="23"/>
  <c r="FY140" i="23" s="1"/>
  <c r="FH321" i="23"/>
  <c r="FY321" i="23" s="1"/>
  <c r="FH28" i="23"/>
  <c r="FY28" i="23" s="1"/>
  <c r="FH227" i="23"/>
  <c r="FH134" i="23"/>
  <c r="FY134" i="23" s="1"/>
  <c r="FH70" i="23"/>
  <c r="FY70" i="23" s="1"/>
  <c r="FH342" i="23"/>
  <c r="FY342" i="23" s="1"/>
  <c r="FH391" i="23"/>
  <c r="FY391" i="23" s="1"/>
  <c r="FH338" i="23"/>
  <c r="FY338" i="23" s="1"/>
  <c r="FH91" i="23"/>
  <c r="FY91" i="23" s="1"/>
  <c r="FH324" i="23"/>
  <c r="FY324" i="23" s="1"/>
  <c r="FH168" i="23"/>
  <c r="FH312" i="23"/>
  <c r="FY312" i="23" s="1"/>
  <c r="FH304" i="23"/>
  <c r="FY304" i="23" s="1"/>
  <c r="FH215" i="23"/>
  <c r="FY215" i="23" s="1"/>
  <c r="FH84" i="23"/>
  <c r="FY84" i="23" s="1"/>
  <c r="FH298" i="23"/>
  <c r="FY298" i="23" s="1"/>
  <c r="FI86" i="23"/>
  <c r="FI42" i="23"/>
  <c r="FI233" i="23"/>
  <c r="FI277" i="23"/>
  <c r="FI180" i="23"/>
  <c r="FI49" i="23"/>
  <c r="FH188" i="23"/>
  <c r="FY188" i="23" s="1"/>
  <c r="FH127" i="23"/>
  <c r="FY127" i="23" s="1"/>
  <c r="FH31" i="23"/>
  <c r="FY31" i="23" s="1"/>
  <c r="FH221" i="23"/>
  <c r="FY221" i="23" s="1"/>
  <c r="FH327" i="23"/>
  <c r="FY327" i="23" s="1"/>
  <c r="FH234" i="23"/>
  <c r="FY234" i="23" s="1"/>
  <c r="FH75" i="23"/>
  <c r="FH271" i="23"/>
  <c r="FY271" i="23" s="1"/>
  <c r="FH270" i="23"/>
  <c r="FY270" i="23" s="1"/>
  <c r="FH350" i="23"/>
  <c r="FY350" i="23" s="1"/>
  <c r="FH264" i="23"/>
  <c r="FY264" i="23" s="1"/>
  <c r="FH358" i="23"/>
  <c r="FY358" i="23" s="1"/>
  <c r="FH349" i="23"/>
  <c r="FY349" i="23" s="1"/>
  <c r="FH393" i="23"/>
  <c r="FY393" i="23" s="1"/>
  <c r="FH239" i="23"/>
  <c r="FY239" i="23" s="1"/>
  <c r="FH112" i="23"/>
  <c r="FY112" i="23" s="1"/>
  <c r="FH17" i="23"/>
  <c r="FY17" i="23" s="1"/>
  <c r="FH272" i="23"/>
  <c r="FY272" i="23" s="1"/>
  <c r="FI124" i="23"/>
  <c r="FI60" i="23"/>
  <c r="FI318" i="23"/>
  <c r="FI297" i="23"/>
  <c r="FI248" i="23"/>
  <c r="FH243" i="23"/>
  <c r="FY243" i="23" s="1"/>
  <c r="FH144" i="23"/>
  <c r="FY144" i="23" s="1"/>
  <c r="FH377" i="23"/>
  <c r="FH229" i="23"/>
  <c r="FY229" i="23" s="1"/>
  <c r="FH315" i="23"/>
  <c r="FY315" i="23" s="1"/>
  <c r="FH129" i="23"/>
  <c r="FY129" i="23" s="1"/>
  <c r="FH307" i="23"/>
  <c r="FY307" i="23" s="1"/>
  <c r="FH348" i="23"/>
  <c r="FY348" i="23" s="1"/>
  <c r="FH192" i="23"/>
  <c r="FY192" i="23" s="1"/>
  <c r="FH380" i="23"/>
  <c r="FY380" i="23" s="1"/>
  <c r="FH308" i="23"/>
  <c r="FY308" i="23" s="1"/>
  <c r="FH69" i="23"/>
  <c r="FH257" i="23"/>
  <c r="FY257" i="23" s="1"/>
  <c r="FH311" i="23"/>
  <c r="FY311" i="23" s="1"/>
  <c r="FH260" i="23"/>
  <c r="FY260" i="23" s="1"/>
  <c r="FH325" i="23"/>
  <c r="FY325" i="23" s="1"/>
  <c r="FI388" i="23"/>
  <c r="FI29" i="23"/>
  <c r="FI92" i="23"/>
  <c r="FI120" i="23"/>
  <c r="FI97" i="23"/>
  <c r="FH252" i="23"/>
  <c r="FY252" i="23" s="1"/>
  <c r="FH267" i="23"/>
  <c r="FH81" i="23"/>
  <c r="FY81" i="23" s="1"/>
  <c r="FH115" i="23"/>
  <c r="FY115" i="23" s="1"/>
  <c r="FH118" i="23"/>
  <c r="FH386" i="23"/>
  <c r="FY386" i="23" s="1"/>
  <c r="FH211" i="23"/>
  <c r="FY211" i="23" s="1"/>
  <c r="FH366" i="23"/>
  <c r="FY366" i="23" s="1"/>
  <c r="FH364" i="23"/>
  <c r="FY364" i="23" s="1"/>
  <c r="FH202" i="23"/>
  <c r="FY202" i="23" s="1"/>
  <c r="FH38" i="23"/>
  <c r="FY38" i="23" s="1"/>
  <c r="FH105" i="23"/>
  <c r="FY105" i="23" s="1"/>
  <c r="FH94" i="23"/>
  <c r="FY94" i="23" s="1"/>
  <c r="FH196" i="23"/>
  <c r="FY196" i="23" s="1"/>
  <c r="FH55" i="23"/>
  <c r="FY55" i="23" s="1"/>
  <c r="FH329" i="23"/>
  <c r="FY329" i="23" s="1"/>
  <c r="FH128" i="23"/>
  <c r="FY128" i="23" s="1"/>
  <c r="DY286" i="23"/>
  <c r="EP286" i="23"/>
  <c r="FX286" i="23" s="1"/>
  <c r="DY290" i="23"/>
  <c r="EP290" i="23"/>
  <c r="FX290" i="23" s="1"/>
  <c r="DY395" i="23"/>
  <c r="EP395" i="23"/>
  <c r="FX395" i="23" s="1"/>
  <c r="DY239" i="23"/>
  <c r="EP239" i="23"/>
  <c r="FX239" i="23" s="1"/>
  <c r="DY367" i="23"/>
  <c r="EP367" i="23"/>
  <c r="FX367" i="23" s="1"/>
  <c r="DY186" i="23"/>
  <c r="EP186" i="23"/>
  <c r="FX186" i="23" s="1"/>
  <c r="DY112" i="23"/>
  <c r="EP112" i="23"/>
  <c r="FX112" i="23" s="1"/>
  <c r="DY328" i="23"/>
  <c r="EP328" i="23"/>
  <c r="FX328" i="23" s="1"/>
  <c r="DY158" i="23"/>
  <c r="EP158" i="23"/>
  <c r="FX158" i="23" s="1"/>
  <c r="DY308" i="23"/>
  <c r="EP308" i="23"/>
  <c r="FX308" i="23" s="1"/>
  <c r="DY143" i="23"/>
  <c r="EP143" i="23"/>
  <c r="FX143" i="23" s="1"/>
  <c r="DY254" i="23"/>
  <c r="H32" i="33" s="1"/>
  <c r="EP254" i="23"/>
  <c r="FX254" i="23" s="1"/>
  <c r="DY34" i="23"/>
  <c r="EP34" i="23"/>
  <c r="FX34" i="23" s="1"/>
  <c r="DY70" i="23"/>
  <c r="EP70" i="23"/>
  <c r="FX70" i="23" s="1"/>
  <c r="DY137" i="23"/>
  <c r="H45" i="33" s="1"/>
  <c r="EP137" i="23"/>
  <c r="FX137" i="23" s="1"/>
  <c r="DY151" i="23"/>
  <c r="EP151" i="23"/>
  <c r="FX151" i="23" s="1"/>
  <c r="DY118" i="23"/>
  <c r="EP118" i="23"/>
  <c r="FX118" i="23" s="1"/>
  <c r="DY190" i="23"/>
  <c r="EP190" i="23"/>
  <c r="FX190" i="23" s="1"/>
  <c r="DY226" i="23"/>
  <c r="H30" i="33" s="1"/>
  <c r="EP226" i="23"/>
  <c r="FX226" i="23" s="1"/>
  <c r="DY247" i="23"/>
  <c r="EP247" i="23"/>
  <c r="FX247" i="23" s="1"/>
  <c r="DY64" i="23"/>
  <c r="EP64" i="23"/>
  <c r="FX64" i="23" s="1"/>
  <c r="DY358" i="23"/>
  <c r="EP358" i="23"/>
  <c r="FX358" i="23" s="1"/>
  <c r="DY155" i="23"/>
  <c r="EP155" i="23"/>
  <c r="FX155" i="23" s="1"/>
  <c r="DY330" i="23"/>
  <c r="EP330" i="23"/>
  <c r="FX330" i="23" s="1"/>
  <c r="DY223" i="23"/>
  <c r="EP223" i="23"/>
  <c r="FX223" i="23" s="1"/>
  <c r="DY363" i="23"/>
  <c r="EP363" i="23"/>
  <c r="FX363" i="23" s="1"/>
  <c r="CA56" i="23"/>
  <c r="CA406" i="23" s="1"/>
  <c r="FH56" i="23"/>
  <c r="CA20" i="23"/>
  <c r="CR20" i="23" s="1"/>
  <c r="FH20" i="23"/>
  <c r="DY359" i="23"/>
  <c r="EP359" i="23"/>
  <c r="FX359" i="23" s="1"/>
  <c r="DY167" i="23"/>
  <c r="H47" i="33" s="1"/>
  <c r="EP167" i="23"/>
  <c r="FX167" i="23" s="1"/>
  <c r="DY129" i="23"/>
  <c r="EP129" i="23"/>
  <c r="FX129" i="23" s="1"/>
  <c r="DY393" i="23"/>
  <c r="EP393" i="23"/>
  <c r="FX393" i="23" s="1"/>
  <c r="DY181" i="23"/>
  <c r="H26" i="33" s="1"/>
  <c r="EP181" i="23"/>
  <c r="FX181" i="23" s="1"/>
  <c r="DY215" i="23"/>
  <c r="EP215" i="23"/>
  <c r="FX215" i="23" s="1"/>
  <c r="DY234" i="23"/>
  <c r="EP234" i="23"/>
  <c r="FX234" i="23" s="1"/>
  <c r="DY320" i="23"/>
  <c r="EP320" i="23"/>
  <c r="FX320" i="23" s="1"/>
  <c r="DY385" i="23"/>
  <c r="EP385" i="23"/>
  <c r="FX385" i="23" s="1"/>
  <c r="DY76" i="23"/>
  <c r="EP76" i="23"/>
  <c r="FX76" i="23" s="1"/>
  <c r="DY153" i="23"/>
  <c r="EP153" i="23"/>
  <c r="FX153" i="23" s="1"/>
  <c r="DY227" i="23"/>
  <c r="EP227" i="23"/>
  <c r="FX227" i="23" s="1"/>
  <c r="DY357" i="23"/>
  <c r="EP357" i="23"/>
  <c r="FX357" i="23" s="1"/>
  <c r="DY222" i="23"/>
  <c r="EP222" i="23"/>
  <c r="FX222" i="23" s="1"/>
  <c r="DY200" i="23"/>
  <c r="H50" i="33" s="1"/>
  <c r="EP200" i="23"/>
  <c r="FX200" i="23" s="1"/>
  <c r="DY66" i="23"/>
  <c r="EP66" i="23"/>
  <c r="FX66" i="23" s="1"/>
  <c r="DY214" i="23"/>
  <c r="EP214" i="23"/>
  <c r="FX214" i="23" s="1"/>
  <c r="DY343" i="23"/>
  <c r="EP343" i="23"/>
  <c r="FX343" i="23" s="1"/>
  <c r="DY166" i="23"/>
  <c r="EP166" i="23"/>
  <c r="FX166" i="23" s="1"/>
  <c r="DY335" i="23"/>
  <c r="EP335" i="23"/>
  <c r="FX335" i="23" s="1"/>
  <c r="DY142" i="23"/>
  <c r="EP142" i="23"/>
  <c r="FX142" i="23" s="1"/>
  <c r="DY154" i="23"/>
  <c r="H25" i="33" s="1"/>
  <c r="EP154" i="23"/>
  <c r="FX154" i="23" s="1"/>
  <c r="DY32" i="23"/>
  <c r="EP32" i="23"/>
  <c r="FX32" i="23" s="1"/>
  <c r="DY183" i="23"/>
  <c r="EP183" i="23"/>
  <c r="FX183" i="23" s="1"/>
  <c r="FI322" i="23"/>
  <c r="FI100" i="23"/>
  <c r="FI206" i="23"/>
  <c r="FI119" i="23"/>
  <c r="FI174" i="23"/>
  <c r="FH341" i="23"/>
  <c r="FY341" i="23" s="1"/>
  <c r="FH313" i="23"/>
  <c r="FY313" i="23" s="1"/>
  <c r="FH90" i="23"/>
  <c r="FY90" i="23" s="1"/>
  <c r="FH370" i="23"/>
  <c r="FY370" i="23" s="1"/>
  <c r="FH73" i="23"/>
  <c r="FY73" i="23" s="1"/>
  <c r="FH34" i="23"/>
  <c r="FY34" i="23" s="1"/>
  <c r="FH383" i="23"/>
  <c r="FY383" i="23" s="1"/>
  <c r="FH136" i="23"/>
  <c r="FY136" i="23" s="1"/>
  <c r="FH216" i="23"/>
  <c r="FY216" i="23" s="1"/>
  <c r="FH77" i="23"/>
  <c r="FY77" i="23" s="1"/>
  <c r="FH32" i="23"/>
  <c r="FH65" i="23"/>
  <c r="FY65" i="23" s="1"/>
  <c r="FH172" i="23"/>
  <c r="FY172" i="23" s="1"/>
  <c r="FH336" i="23"/>
  <c r="FY336" i="23" s="1"/>
  <c r="FH301" i="23"/>
  <c r="FY301" i="23" s="1"/>
  <c r="FH317" i="23"/>
  <c r="FY317" i="23" s="1"/>
  <c r="FH285" i="23"/>
  <c r="FY285" i="23" s="1"/>
  <c r="FH279" i="23"/>
  <c r="FY279" i="23" s="1"/>
  <c r="FH236" i="23"/>
  <c r="FY236" i="23" s="1"/>
  <c r="FH67" i="23"/>
  <c r="FY67" i="23" s="1"/>
  <c r="FI282" i="23"/>
  <c r="FI205" i="23"/>
  <c r="FI131" i="23"/>
  <c r="FI157" i="23"/>
  <c r="FI224" i="23"/>
  <c r="FI126" i="23"/>
  <c r="FH187" i="23"/>
  <c r="FY187" i="23" s="1"/>
  <c r="FH237" i="23"/>
  <c r="FY237" i="23" s="1"/>
  <c r="FH121" i="23"/>
  <c r="FY121" i="23" s="1"/>
  <c r="FH53" i="23"/>
  <c r="FY53" i="23" s="1"/>
  <c r="FH48" i="23"/>
  <c r="FY48" i="23" s="1"/>
  <c r="FH235" i="23"/>
  <c r="FY235" i="23" s="1"/>
  <c r="FH323" i="23"/>
  <c r="FY323" i="23" s="1"/>
  <c r="FH108" i="23"/>
  <c r="FY108" i="23" s="1"/>
  <c r="FH335" i="23"/>
  <c r="FY335" i="23" s="1"/>
  <c r="FH173" i="23"/>
  <c r="FY173" i="23" s="1"/>
  <c r="FH142" i="23"/>
  <c r="FH175" i="23"/>
  <c r="FY175" i="23" s="1"/>
  <c r="FH139" i="23"/>
  <c r="FY139" i="23" s="1"/>
  <c r="FH152" i="23"/>
  <c r="FY152" i="23" s="1"/>
  <c r="FH296" i="23"/>
  <c r="FY296" i="23" s="1"/>
  <c r="FH376" i="23"/>
  <c r="FH394" i="23"/>
  <c r="FY394" i="23" s="1"/>
  <c r="FH82" i="23"/>
  <c r="FY82" i="23" s="1"/>
  <c r="FI306" i="23"/>
  <c r="FI378" i="23"/>
  <c r="FI54" i="23"/>
  <c r="FI63" i="23"/>
  <c r="FI253" i="23"/>
  <c r="FH71" i="23"/>
  <c r="FY71" i="23" s="1"/>
  <c r="FH213" i="23"/>
  <c r="FY213" i="23" s="1"/>
  <c r="FH219" i="23"/>
  <c r="FY219" i="23" s="1"/>
  <c r="FH361" i="23"/>
  <c r="FY361" i="23" s="1"/>
  <c r="FH289" i="23"/>
  <c r="FH179" i="23"/>
  <c r="FY179" i="23" s="1"/>
  <c r="FH392" i="23"/>
  <c r="FY392" i="23" s="1"/>
  <c r="FH273" i="23"/>
  <c r="FY273" i="23" s="1"/>
  <c r="FH41" i="23"/>
  <c r="FY41" i="23" s="1"/>
  <c r="FH268" i="23"/>
  <c r="FY268" i="23" s="1"/>
  <c r="FH143" i="23"/>
  <c r="FY143" i="23" s="1"/>
  <c r="FH164" i="23"/>
  <c r="FY164" i="23" s="1"/>
  <c r="FH290" i="23"/>
  <c r="FH46" i="23"/>
  <c r="FH280" i="23"/>
  <c r="FY280" i="23" s="1"/>
  <c r="FI159" i="23"/>
  <c r="FI162" i="23"/>
  <c r="FI44" i="23"/>
  <c r="FI182" i="23"/>
  <c r="FI238" i="23"/>
  <c r="FI362" i="23"/>
  <c r="FH198" i="23"/>
  <c r="FH197" i="23"/>
  <c r="FH19" i="23"/>
  <c r="FY19" i="23" s="1"/>
  <c r="FH89" i="23"/>
  <c r="FH278" i="23"/>
  <c r="FY278" i="23" s="1"/>
  <c r="FH66" i="23"/>
  <c r="FY66" i="23" s="1"/>
  <c r="FH85" i="23"/>
  <c r="FY85" i="23" s="1"/>
  <c r="FH137" i="23"/>
  <c r="FY137" i="23" s="1"/>
  <c r="FH367" i="23"/>
  <c r="FY367" i="23" s="1"/>
  <c r="FH316" i="23"/>
  <c r="FY316" i="23" s="1"/>
  <c r="FH246" i="23"/>
  <c r="FY246" i="23" s="1"/>
  <c r="FH293" i="23"/>
  <c r="FH50" i="23"/>
  <c r="FH212" i="23"/>
  <c r="FY212" i="23" s="1"/>
  <c r="FH343" i="23"/>
  <c r="FY343" i="23" s="1"/>
  <c r="FH99" i="23"/>
  <c r="FY99" i="23" s="1"/>
  <c r="FH141" i="23"/>
  <c r="FY141" i="23" s="1"/>
  <c r="DY43" i="23"/>
  <c r="EP43" i="23"/>
  <c r="FX43" i="23" s="1"/>
  <c r="DY45" i="23"/>
  <c r="EP45" i="23"/>
  <c r="FX45" i="23" s="1"/>
  <c r="DY217" i="23"/>
  <c r="EP217" i="23"/>
  <c r="FX217" i="23" s="1"/>
  <c r="DY334" i="23"/>
  <c r="EP334" i="23"/>
  <c r="FX334" i="23" s="1"/>
  <c r="DY179" i="23"/>
  <c r="H48" i="33" s="1"/>
  <c r="EP179" i="23"/>
  <c r="FX179" i="23" s="1"/>
  <c r="DY17" i="23"/>
  <c r="EP17" i="23"/>
  <c r="FX17" i="23" s="1"/>
  <c r="DY84" i="23"/>
  <c r="EP84" i="23"/>
  <c r="FX84" i="23" s="1"/>
  <c r="DY107" i="23"/>
  <c r="EP107" i="23"/>
  <c r="FX107" i="23" s="1"/>
  <c r="DY250" i="23"/>
  <c r="EP250" i="23"/>
  <c r="FX250" i="23" s="1"/>
  <c r="DY298" i="23"/>
  <c r="EP298" i="23"/>
  <c r="FX298" i="23" s="1"/>
  <c r="DY225" i="23"/>
  <c r="EP225" i="23"/>
  <c r="FX225" i="23" s="1"/>
  <c r="DY149" i="23"/>
  <c r="EP149" i="23"/>
  <c r="FX149" i="23" s="1"/>
  <c r="DY342" i="23"/>
  <c r="EP342" i="23"/>
  <c r="FX342" i="23" s="1"/>
  <c r="DY77" i="23"/>
  <c r="EP77" i="23"/>
  <c r="FX77" i="23" s="1"/>
  <c r="DY284" i="23"/>
  <c r="EP284" i="23"/>
  <c r="FX284" i="23" s="1"/>
  <c r="DY79" i="23"/>
  <c r="EP79" i="23"/>
  <c r="FX79" i="23" s="1"/>
  <c r="DY258" i="23"/>
  <c r="EP258" i="23"/>
  <c r="FX258" i="23" s="1"/>
  <c r="DY99" i="23"/>
  <c r="EP99" i="23"/>
  <c r="FX99" i="23" s="1"/>
  <c r="DY329" i="23"/>
  <c r="EP329" i="23"/>
  <c r="FX329" i="23" s="1"/>
  <c r="DY279" i="23"/>
  <c r="EP279" i="23"/>
  <c r="FX279" i="23" s="1"/>
  <c r="DY350" i="23"/>
  <c r="EP350" i="23"/>
  <c r="FX350" i="23" s="1"/>
  <c r="DY173" i="23"/>
  <c r="EP173" i="23"/>
  <c r="FX173" i="23" s="1"/>
  <c r="DY336" i="23"/>
  <c r="EP336" i="23"/>
  <c r="FX336" i="23" s="1"/>
  <c r="DY106" i="23"/>
  <c r="EP106" i="23"/>
  <c r="FX106" i="23" s="1"/>
  <c r="DY311" i="23"/>
  <c r="EP311" i="23"/>
  <c r="FX311" i="23" s="1"/>
  <c r="DY369" i="23"/>
  <c r="EP369" i="23"/>
  <c r="FX369" i="23" s="1"/>
  <c r="DY281" i="23"/>
  <c r="EP281" i="23"/>
  <c r="FX281" i="23" s="1"/>
  <c r="DY82" i="23"/>
  <c r="EP82" i="23"/>
  <c r="FX82" i="23" s="1"/>
  <c r="DY139" i="23"/>
  <c r="EP139" i="23"/>
  <c r="FX139" i="23" s="1"/>
  <c r="DY376" i="23"/>
  <c r="EP376" i="23"/>
  <c r="FX376" i="23" s="1"/>
  <c r="DY285" i="23"/>
  <c r="EP285" i="23"/>
  <c r="FX285" i="23" s="1"/>
  <c r="DY75" i="23"/>
  <c r="EP75" i="23"/>
  <c r="FX75" i="23" s="1"/>
  <c r="DY327" i="23"/>
  <c r="EP327" i="23"/>
  <c r="FX327" i="23" s="1"/>
  <c r="DY280" i="23"/>
  <c r="H34" i="33" s="1"/>
  <c r="EP280" i="23"/>
  <c r="FX280" i="23" s="1"/>
  <c r="DY236" i="23"/>
  <c r="EP236" i="23"/>
  <c r="FX236" i="23" s="1"/>
  <c r="CA23" i="23"/>
  <c r="CR23" i="23" s="1"/>
  <c r="EQ23" i="23" s="1"/>
  <c r="FH23" i="23"/>
  <c r="DY302" i="23"/>
  <c r="EP302" i="23"/>
  <c r="FX302" i="23" s="1"/>
  <c r="DY193" i="23"/>
  <c r="EP193" i="23"/>
  <c r="FX193" i="23" s="1"/>
  <c r="DY249" i="23"/>
  <c r="EP249" i="23"/>
  <c r="FX249" i="23" s="1"/>
  <c r="DY89" i="23"/>
  <c r="EP89" i="23"/>
  <c r="FX89" i="23" s="1"/>
  <c r="DY69" i="23"/>
  <c r="EP69" i="23"/>
  <c r="FX69" i="23" s="1"/>
  <c r="DY59" i="23"/>
  <c r="EP59" i="23"/>
  <c r="FX59" i="23" s="1"/>
  <c r="DY164" i="23"/>
  <c r="EP164" i="23"/>
  <c r="FX164" i="23" s="1"/>
  <c r="DY299" i="23"/>
  <c r="EP299" i="23"/>
  <c r="FX299" i="23" s="1"/>
  <c r="DY291" i="23"/>
  <c r="EP291" i="23"/>
  <c r="FX291" i="23" s="1"/>
  <c r="DY251" i="23"/>
  <c r="H31" i="33" s="1"/>
  <c r="EP251" i="23"/>
  <c r="FX251" i="23" s="1"/>
  <c r="FI194" i="23"/>
  <c r="FI244" i="23"/>
  <c r="FI21" i="23"/>
  <c r="FI203" i="23"/>
  <c r="FI201" i="23"/>
  <c r="FH88" i="23"/>
  <c r="FY88" i="23" s="1"/>
  <c r="FH183" i="23"/>
  <c r="FY183" i="23" s="1"/>
  <c r="FH354" i="23"/>
  <c r="FY354" i="23" s="1"/>
  <c r="FH106" i="23"/>
  <c r="FY106" i="23" s="1"/>
  <c r="FH247" i="23"/>
  <c r="FH266" i="23"/>
  <c r="FY266" i="23" s="1"/>
  <c r="FH295" i="23"/>
  <c r="FY295" i="23" s="1"/>
  <c r="FH357" i="23"/>
  <c r="FH148" i="23"/>
  <c r="FY148" i="23" s="1"/>
  <c r="FH135" i="23"/>
  <c r="FY135" i="23" s="1"/>
  <c r="FH360" i="23"/>
  <c r="FY360" i="23" s="1"/>
  <c r="FH195" i="23"/>
  <c r="FH132" i="23"/>
  <c r="FY132" i="23" s="1"/>
  <c r="FH390" i="23"/>
  <c r="FH166" i="23"/>
  <c r="FH104" i="23"/>
  <c r="FY104" i="23" s="1"/>
  <c r="FH163" i="23"/>
  <c r="FH254" i="23"/>
  <c r="FY254" i="23" s="1"/>
  <c r="FH185" i="23"/>
  <c r="FY185" i="23" s="1"/>
  <c r="FH178" i="23"/>
  <c r="FY178" i="23" s="1"/>
  <c r="FI371" i="23"/>
  <c r="FI27" i="23"/>
  <c r="FI305" i="23"/>
  <c r="FI40" i="23"/>
  <c r="FI171" i="23"/>
  <c r="FH109" i="23"/>
  <c r="FY109" i="23" s="1"/>
  <c r="FH52" i="23"/>
  <c r="FH169" i="23"/>
  <c r="FY169" i="23" s="1"/>
  <c r="FH177" i="23"/>
  <c r="FY177" i="23" s="1"/>
  <c r="FH37" i="23"/>
  <c r="FY37" i="23" s="1"/>
  <c r="FH158" i="23"/>
  <c r="FY158" i="23" s="1"/>
  <c r="FH344" i="23"/>
  <c r="FY344" i="23" s="1"/>
  <c r="FH130" i="23"/>
  <c r="FY130" i="23" s="1"/>
  <c r="FH107" i="23"/>
  <c r="FY107" i="23" s="1"/>
  <c r="FH102" i="23"/>
  <c r="FH114" i="23"/>
  <c r="FY114" i="23" s="1"/>
  <c r="FH251" i="23"/>
  <c r="FY251" i="23" s="1"/>
  <c r="FH375" i="23"/>
  <c r="FY375" i="23" s="1"/>
  <c r="FH275" i="23"/>
  <c r="FY275" i="23" s="1"/>
  <c r="FH165" i="23"/>
  <c r="FY165" i="23" s="1"/>
  <c r="FH210" i="23"/>
  <c r="FH36" i="23"/>
  <c r="FY36" i="23" s="1"/>
  <c r="FH256" i="23"/>
  <c r="FY256" i="23" s="1"/>
  <c r="FH369" i="23"/>
  <c r="FY369" i="23" s="1"/>
  <c r="FI125" i="23"/>
  <c r="FI113" i="23"/>
  <c r="FI351" i="23"/>
  <c r="FI138" i="23"/>
  <c r="FI345" i="23"/>
  <c r="FH310" i="23"/>
  <c r="FY310" i="23" s="1"/>
  <c r="FH276" i="23"/>
  <c r="FY276" i="23" s="1"/>
  <c r="FH101" i="23"/>
  <c r="FY101" i="23" s="1"/>
  <c r="FH240" i="23"/>
  <c r="FY240" i="23" s="1"/>
  <c r="FH299" i="23"/>
  <c r="FY299" i="23" s="1"/>
  <c r="FH167" i="23"/>
  <c r="FY167" i="23" s="1"/>
  <c r="FH255" i="23"/>
  <c r="FY255" i="23" s="1"/>
  <c r="FH47" i="23"/>
  <c r="FY47" i="23" s="1"/>
  <c r="FH24" i="23"/>
  <c r="FY24" i="23" s="1"/>
  <c r="FH78" i="23"/>
  <c r="FY78" i="23" s="1"/>
  <c r="FH385" i="23"/>
  <c r="FY385" i="23" s="1"/>
  <c r="FH384" i="23"/>
  <c r="FY384" i="23" s="1"/>
  <c r="FH359" i="23"/>
  <c r="FY359" i="23" s="1"/>
  <c r="FH26" i="23"/>
  <c r="FY26" i="23" s="1"/>
  <c r="FI340" i="23"/>
  <c r="FI300" i="23"/>
  <c r="FI352" i="23"/>
  <c r="FI242" i="23"/>
  <c r="FI145" i="23"/>
  <c r="FH33" i="23"/>
  <c r="FH208" i="23"/>
  <c r="FY208" i="23" s="1"/>
  <c r="FH269" i="23"/>
  <c r="FY269" i="23" s="1"/>
  <c r="FH314" i="23"/>
  <c r="FY314" i="23" s="1"/>
  <c r="FH284" i="23"/>
  <c r="FY284" i="23" s="1"/>
  <c r="FH249" i="23"/>
  <c r="FY249" i="23" s="1"/>
  <c r="FH200" i="23"/>
  <c r="FY200" i="23" s="1"/>
  <c r="FH151" i="23"/>
  <c r="FY151" i="23" s="1"/>
  <c r="FH209" i="23"/>
  <c r="FH74" i="23"/>
  <c r="FY74" i="23" s="1"/>
  <c r="FH374" i="23"/>
  <c r="FY374" i="23" s="1"/>
  <c r="FH95" i="23"/>
  <c r="FY95" i="23" s="1"/>
  <c r="FH199" i="23"/>
  <c r="FY199" i="23" s="1"/>
  <c r="FH62" i="23"/>
  <c r="FH303" i="23"/>
  <c r="FY303" i="23" s="1"/>
  <c r="FH346" i="23"/>
  <c r="FY346" i="23" s="1"/>
  <c r="FH226" i="23"/>
  <c r="FY226" i="23" s="1"/>
  <c r="FH225" i="23"/>
  <c r="AP400" i="23"/>
  <c r="FG14" i="23"/>
  <c r="DY83" i="23"/>
  <c r="EP83" i="23"/>
  <c r="DY348" i="23"/>
  <c r="EP348" i="23"/>
  <c r="FX348" i="23" s="1"/>
  <c r="DY202" i="23"/>
  <c r="EP202" i="23"/>
  <c r="FX202" i="23" s="1"/>
  <c r="DY26" i="23"/>
  <c r="EP26" i="23"/>
  <c r="FX26" i="23" s="1"/>
  <c r="DY325" i="23"/>
  <c r="EP325" i="23"/>
  <c r="FX325" i="23" s="1"/>
  <c r="DY135" i="23"/>
  <c r="EP135" i="23"/>
  <c r="FX135" i="23" s="1"/>
  <c r="DY391" i="23"/>
  <c r="EP391" i="23"/>
  <c r="FX391" i="23" s="1"/>
  <c r="DY365" i="23"/>
  <c r="EP365" i="23"/>
  <c r="FX365" i="23" s="1"/>
  <c r="DY72" i="23"/>
  <c r="EP72" i="23"/>
  <c r="FX72" i="23" s="1"/>
  <c r="DY304" i="23"/>
  <c r="EP304" i="23"/>
  <c r="FX304" i="23" s="1"/>
  <c r="DY323" i="23"/>
  <c r="EP323" i="23"/>
  <c r="FX323" i="23" s="1"/>
  <c r="DY331" i="23"/>
  <c r="EP331" i="23"/>
  <c r="FX331" i="23" s="1"/>
  <c r="DY312" i="23"/>
  <c r="EP312" i="23"/>
  <c r="FX312" i="23" s="1"/>
  <c r="DY150" i="23"/>
  <c r="EP150" i="23"/>
  <c r="FX150" i="23" s="1"/>
  <c r="DY18" i="23"/>
  <c r="EP18" i="23"/>
  <c r="FX18" i="23" s="1"/>
  <c r="FH64" i="23"/>
  <c r="DY160" i="23"/>
  <c r="EP160" i="23"/>
  <c r="FX160" i="23" s="1"/>
  <c r="DY337" i="23"/>
  <c r="EP337" i="23"/>
  <c r="FX337" i="23" s="1"/>
  <c r="DY55" i="23"/>
  <c r="EP55" i="23"/>
  <c r="FX55" i="23" s="1"/>
  <c r="DY303" i="23"/>
  <c r="EP303" i="23"/>
  <c r="FX303" i="23" s="1"/>
  <c r="DY287" i="23"/>
  <c r="EP287" i="23"/>
  <c r="FX287" i="23" s="1"/>
  <c r="DY256" i="23"/>
  <c r="EP256" i="23"/>
  <c r="FX256" i="23" s="1"/>
  <c r="DY270" i="23"/>
  <c r="EP270" i="23"/>
  <c r="FX270" i="23" s="1"/>
  <c r="DY355" i="23"/>
  <c r="H37" i="33" s="1"/>
  <c r="EP355" i="23"/>
  <c r="FX355" i="23" s="1"/>
  <c r="DY65" i="23"/>
  <c r="EP65" i="23"/>
  <c r="FX65" i="23" s="1"/>
  <c r="DY91" i="23"/>
  <c r="EP91" i="23"/>
  <c r="FX91" i="23" s="1"/>
  <c r="DY140" i="23"/>
  <c r="EP140" i="23"/>
  <c r="FX140" i="23" s="1"/>
  <c r="DY321" i="23"/>
  <c r="EP321" i="23"/>
  <c r="FX321" i="23" s="1"/>
  <c r="DY51" i="23"/>
  <c r="EP51" i="23"/>
  <c r="FX51" i="23" s="1"/>
  <c r="CA93" i="23"/>
  <c r="CA407" i="23" s="1"/>
  <c r="FH93" i="23"/>
  <c r="CA83" i="23"/>
  <c r="CR83" i="23" s="1"/>
  <c r="FH83" i="23"/>
  <c r="CA30" i="23"/>
  <c r="CR30" i="23" s="1"/>
  <c r="FH30" i="23"/>
  <c r="DY253" i="23"/>
  <c r="EP253" i="23"/>
  <c r="FX253" i="23" s="1"/>
  <c r="DY265" i="23"/>
  <c r="EP265" i="23"/>
  <c r="FX265" i="23" s="1"/>
  <c r="DY46" i="23"/>
  <c r="EP46" i="23"/>
  <c r="FX46" i="23" s="1"/>
  <c r="DY232" i="23"/>
  <c r="EP232" i="23"/>
  <c r="FX232" i="23" s="1"/>
  <c r="DY296" i="23"/>
  <c r="EP296" i="23"/>
  <c r="FX296" i="23" s="1"/>
  <c r="DY185" i="23"/>
  <c r="EP185" i="23"/>
  <c r="FX185" i="23" s="1"/>
  <c r="DY48" i="23"/>
  <c r="EP48" i="23"/>
  <c r="FX48" i="23" s="1"/>
  <c r="DY123" i="23"/>
  <c r="EP123" i="23"/>
  <c r="FX123" i="23" s="1"/>
  <c r="DY53" i="23"/>
  <c r="EP53" i="23"/>
  <c r="FX53" i="23" s="1"/>
  <c r="DY128" i="23"/>
  <c r="EP128" i="23"/>
  <c r="FX128" i="23" s="1"/>
  <c r="DY104" i="23"/>
  <c r="EP104" i="23"/>
  <c r="FX104" i="23" s="1"/>
  <c r="DY37" i="23"/>
  <c r="EP37" i="23"/>
  <c r="FX37" i="23" s="1"/>
  <c r="DY263" i="23"/>
  <c r="EP263" i="23"/>
  <c r="FX263" i="23" s="1"/>
  <c r="DY216" i="23"/>
  <c r="EP216" i="23"/>
  <c r="FX216" i="23" s="1"/>
  <c r="DY209" i="23"/>
  <c r="H29" i="33" s="1"/>
  <c r="EP209" i="23"/>
  <c r="FX209" i="23" s="1"/>
  <c r="DY366" i="23"/>
  <c r="EP366" i="23"/>
  <c r="FX366" i="23" s="1"/>
  <c r="DY50" i="23"/>
  <c r="EP50" i="23"/>
  <c r="FX50" i="23" s="1"/>
  <c r="DY141" i="23"/>
  <c r="EP141" i="23"/>
  <c r="FX141" i="23" s="1"/>
  <c r="DY295" i="23"/>
  <c r="EP295" i="23"/>
  <c r="FX295" i="23" s="1"/>
  <c r="DY289" i="23"/>
  <c r="EP289" i="23"/>
  <c r="FX289" i="23" s="1"/>
  <c r="DY24" i="23"/>
  <c r="EP24" i="23"/>
  <c r="FX24" i="23" s="1"/>
  <c r="DY175" i="23"/>
  <c r="EP175" i="23"/>
  <c r="FX175" i="23" s="1"/>
  <c r="DY114" i="23"/>
  <c r="EP114" i="23"/>
  <c r="FX114" i="23" s="1"/>
  <c r="DY301" i="23"/>
  <c r="H56" i="33" s="1"/>
  <c r="EP301" i="23"/>
  <c r="FX301" i="23" s="1"/>
  <c r="DY390" i="23"/>
  <c r="EP390" i="23"/>
  <c r="FX390" i="23" s="1"/>
  <c r="DY356" i="23"/>
  <c r="EP356" i="23"/>
  <c r="FX356" i="23" s="1"/>
  <c r="DY169" i="23"/>
  <c r="EP169" i="23"/>
  <c r="FX169" i="23" s="1"/>
  <c r="FI286" i="23"/>
  <c r="FI176" i="23"/>
  <c r="FI98" i="23"/>
  <c r="FI58" i="23"/>
  <c r="FI319" i="23"/>
  <c r="FI43" i="23"/>
  <c r="FH245" i="23"/>
  <c r="FY245" i="23" s="1"/>
  <c r="FH356" i="23"/>
  <c r="FY356" i="23" s="1"/>
  <c r="FH363" i="23"/>
  <c r="FY363" i="23" s="1"/>
  <c r="FH373" i="23"/>
  <c r="FY373" i="23" s="1"/>
  <c r="FH263" i="23"/>
  <c r="FY263" i="23" s="1"/>
  <c r="FH302" i="23"/>
  <c r="FY302" i="23" s="1"/>
  <c r="FH18" i="23"/>
  <c r="FY18" i="23" s="1"/>
  <c r="FH258" i="23"/>
  <c r="FH193" i="23"/>
  <c r="FY193" i="23" s="1"/>
  <c r="FH217" i="23"/>
  <c r="FY217" i="23" s="1"/>
  <c r="FH389" i="23"/>
  <c r="FY389" i="23" s="1"/>
  <c r="FH154" i="23"/>
  <c r="FH223" i="23"/>
  <c r="FY223" i="23" s="1"/>
  <c r="FH330" i="23"/>
  <c r="FY330" i="23" s="1"/>
  <c r="FH153" i="23"/>
  <c r="FH328" i="23"/>
  <c r="FY328" i="23" s="1"/>
  <c r="FH326" i="23"/>
  <c r="FY326" i="23" s="1"/>
  <c r="FH150" i="23"/>
  <c r="FY150" i="23" s="1"/>
  <c r="FH72" i="23"/>
  <c r="FY72" i="23" s="1"/>
  <c r="FH334" i="23"/>
  <c r="FY334" i="23" s="1"/>
  <c r="FI61" i="23"/>
  <c r="FI170" i="23"/>
  <c r="FI39" i="23"/>
  <c r="FI184" i="23"/>
  <c r="FI57" i="23"/>
  <c r="FH51" i="23"/>
  <c r="FH387" i="23"/>
  <c r="FY387" i="23" s="1"/>
  <c r="FH379" i="23"/>
  <c r="FY379" i="23" s="1"/>
  <c r="FH189" i="23"/>
  <c r="FY189" i="23" s="1"/>
  <c r="FH331" i="23"/>
  <c r="FY331" i="23" s="1"/>
  <c r="FH250" i="23"/>
  <c r="FY250" i="23" s="1"/>
  <c r="FH320" i="23"/>
  <c r="FY320" i="23" s="1"/>
  <c r="FH149" i="23"/>
  <c r="FY149" i="23" s="1"/>
  <c r="FH123" i="23"/>
  <c r="FY123" i="23" s="1"/>
  <c r="FH291" i="23"/>
  <c r="FY291" i="23" s="1"/>
  <c r="FH155" i="23"/>
  <c r="FH381" i="23"/>
  <c r="FY381" i="23" s="1"/>
  <c r="FH355" i="23"/>
  <c r="FY355" i="23" s="1"/>
  <c r="FH231" i="23"/>
  <c r="FH365" i="23"/>
  <c r="FY365" i="23" s="1"/>
  <c r="FH186" i="23"/>
  <c r="FY186" i="23" s="1"/>
  <c r="FH281" i="23"/>
  <c r="FY281" i="23" s="1"/>
  <c r="FH181" i="23"/>
  <c r="FY181" i="23" s="1"/>
  <c r="FH232" i="23"/>
  <c r="FY232" i="23" s="1"/>
  <c r="FI368" i="23"/>
  <c r="FI309" i="23"/>
  <c r="FI262" i="23"/>
  <c r="FI111" i="23"/>
  <c r="FI372" i="23"/>
  <c r="FI241" i="23"/>
  <c r="FH283" i="23"/>
  <c r="FH294" i="23"/>
  <c r="FY294" i="23" s="1"/>
  <c r="FH68" i="23"/>
  <c r="FY68" i="23" s="1"/>
  <c r="FH218" i="23"/>
  <c r="FY218" i="23" s="1"/>
  <c r="FH116" i="23"/>
  <c r="FY116" i="23" s="1"/>
  <c r="FH347" i="23"/>
  <c r="FY347" i="23" s="1"/>
  <c r="FH228" i="23"/>
  <c r="FY228" i="23" s="1"/>
  <c r="FH288" i="23"/>
  <c r="FY288" i="23" s="1"/>
  <c r="FH96" i="23"/>
  <c r="FY96" i="23" s="1"/>
  <c r="FH287" i="23"/>
  <c r="FY287" i="23" s="1"/>
  <c r="FH76" i="23"/>
  <c r="FY76" i="23" s="1"/>
  <c r="FH45" i="23"/>
  <c r="FY45" i="23" s="1"/>
  <c r="FH259" i="23"/>
  <c r="FY259" i="23" s="1"/>
  <c r="FH133" i="23"/>
  <c r="FY133" i="23" s="1"/>
  <c r="FI274" i="23"/>
  <c r="FI353" i="23"/>
  <c r="FI204" i="23"/>
  <c r="FI122" i="23"/>
  <c r="FI220" i="23"/>
  <c r="FH396" i="23"/>
  <c r="FY396" i="23" s="1"/>
  <c r="FH80" i="23"/>
  <c r="FY80" i="23" s="1"/>
  <c r="FH207" i="23"/>
  <c r="FY207" i="23" s="1"/>
  <c r="FH103" i="23"/>
  <c r="FH337" i="23"/>
  <c r="FY337" i="23" s="1"/>
  <c r="FH222" i="23"/>
  <c r="FY222" i="23" s="1"/>
  <c r="FH79" i="23"/>
  <c r="FY79" i="23" s="1"/>
  <c r="FH161" i="23"/>
  <c r="FY161" i="23" s="1"/>
  <c r="FH160" i="23"/>
  <c r="FY160" i="23" s="1"/>
  <c r="FH292" i="23"/>
  <c r="FY292" i="23" s="1"/>
  <c r="FH230" i="23"/>
  <c r="FY230" i="23" s="1"/>
  <c r="FH333" i="23"/>
  <c r="FY333" i="23" s="1"/>
  <c r="FH110" i="23"/>
  <c r="FY110" i="23" s="1"/>
  <c r="FH214" i="23"/>
  <c r="FH190" i="23"/>
  <c r="FY190" i="23" s="1"/>
  <c r="FH156" i="23"/>
  <c r="FY156" i="23" s="1"/>
  <c r="FH59" i="23"/>
  <c r="FY59" i="23" s="1"/>
  <c r="FH395" i="23"/>
  <c r="FY395" i="23" s="1"/>
  <c r="AG393" i="16"/>
  <c r="AX133" i="16" s="1"/>
  <c r="AC138" i="23" s="1"/>
  <c r="AQ409" i="23"/>
  <c r="H22" i="33"/>
  <c r="H44" i="33"/>
  <c r="BZ406" i="23"/>
  <c r="CQ413" i="23"/>
  <c r="CQ406" i="23"/>
  <c r="BZ407" i="23"/>
  <c r="CA64" i="23"/>
  <c r="CR64" i="23" s="1"/>
  <c r="AQ408" i="23"/>
  <c r="CQ409" i="23"/>
  <c r="CQ411" i="23"/>
  <c r="CQ426" i="23"/>
  <c r="DY121" i="23"/>
  <c r="DY165" i="23"/>
  <c r="BZ426" i="23"/>
  <c r="BZ409" i="23"/>
  <c r="BZ408" i="23"/>
  <c r="CQ412" i="23"/>
  <c r="CQ419" i="23"/>
  <c r="BZ412" i="23"/>
  <c r="BZ411" i="23"/>
  <c r="DY309" i="23"/>
  <c r="CQ408" i="23"/>
  <c r="K93" i="23"/>
  <c r="J28" i="26"/>
  <c r="J25" i="26" s="1"/>
  <c r="J31" i="26" s="1"/>
  <c r="CQ424" i="23"/>
  <c r="BZ415" i="23"/>
  <c r="DY20" i="23"/>
  <c r="DY87" i="23"/>
  <c r="CQ415" i="23"/>
  <c r="BZ413" i="23"/>
  <c r="BZ424" i="23"/>
  <c r="BZ414" i="23"/>
  <c r="AA413" i="23"/>
  <c r="DY35" i="23"/>
  <c r="DY22" i="23"/>
  <c r="DY16" i="23"/>
  <c r="H57" i="33" s="1"/>
  <c r="CQ418" i="23"/>
  <c r="BZ418" i="23"/>
  <c r="CQ414" i="23"/>
  <c r="CQ421" i="23"/>
  <c r="AA411" i="23"/>
  <c r="BZ422" i="23"/>
  <c r="BZ421" i="23"/>
  <c r="AA407" i="23"/>
  <c r="AA423" i="23"/>
  <c r="CQ15" i="23"/>
  <c r="AA419" i="23"/>
  <c r="AA426" i="23"/>
  <c r="AA412" i="23"/>
  <c r="CQ425" i="23"/>
  <c r="AV393" i="16"/>
  <c r="FX35" i="23"/>
  <c r="BZ419" i="23"/>
  <c r="BZ425" i="23"/>
  <c r="AA409" i="23"/>
  <c r="AA421" i="23"/>
  <c r="AA414" i="23"/>
  <c r="AA418" i="23"/>
  <c r="AA424" i="23"/>
  <c r="AA406" i="23"/>
  <c r="AA408" i="23"/>
  <c r="AA425" i="23"/>
  <c r="AA415" i="23"/>
  <c r="AA420" i="23"/>
  <c r="J65" i="26"/>
  <c r="CA87" i="23"/>
  <c r="CR87" i="23" s="1"/>
  <c r="EQ87" i="23" s="1"/>
  <c r="CA22" i="23"/>
  <c r="CR22" i="23" s="1"/>
  <c r="EQ22" i="23" s="1"/>
  <c r="CA25" i="23"/>
  <c r="CR25" i="23" s="1"/>
  <c r="FY43" i="23"/>
  <c r="DZ308" i="23"/>
  <c r="DZ276" i="23"/>
  <c r="DZ244" i="23"/>
  <c r="DZ116" i="23"/>
  <c r="DZ301" i="23"/>
  <c r="I56" i="33" s="1"/>
  <c r="DZ37" i="23"/>
  <c r="DZ368" i="23"/>
  <c r="DZ304" i="23"/>
  <c r="FY382" i="23"/>
  <c r="FY126" i="23"/>
  <c r="FY61" i="23"/>
  <c r="DZ386" i="23"/>
  <c r="FY372" i="23"/>
  <c r="FY340" i="23"/>
  <c r="FY180" i="23"/>
  <c r="FY352" i="23"/>
  <c r="FY224" i="23"/>
  <c r="CA15" i="23"/>
  <c r="CR15" i="23" s="1"/>
  <c r="CA16" i="23"/>
  <c r="CR16" i="23" s="1"/>
  <c r="CA147" i="23"/>
  <c r="CR147" i="23" s="1"/>
  <c r="EQ147" i="23" s="1"/>
  <c r="DZ303" i="23"/>
  <c r="DZ395" i="23"/>
  <c r="DZ203" i="23"/>
  <c r="DZ139" i="23"/>
  <c r="DZ393" i="23"/>
  <c r="DZ329" i="23"/>
  <c r="DZ338" i="23"/>
  <c r="DZ274" i="23"/>
  <c r="FY86" i="23"/>
  <c r="DZ334" i="23"/>
  <c r="DZ270" i="23"/>
  <c r="DZ367" i="23"/>
  <c r="DZ239" i="23"/>
  <c r="DZ394" i="23"/>
  <c r="I38" i="33" s="1"/>
  <c r="DZ266" i="23"/>
  <c r="DZ202" i="23"/>
  <c r="DZ138" i="23"/>
  <c r="DZ326" i="23"/>
  <c r="DZ361" i="23"/>
  <c r="DZ233" i="23"/>
  <c r="DZ201" i="23"/>
  <c r="DZ169" i="23"/>
  <c r="DZ137" i="23"/>
  <c r="I45" i="33" s="1"/>
  <c r="DZ105" i="23"/>
  <c r="DZ359" i="23"/>
  <c r="DZ295" i="23"/>
  <c r="DZ167" i="23"/>
  <c r="I47" i="33" s="1"/>
  <c r="FY98" i="23"/>
  <c r="FY371" i="23"/>
  <c r="FY286" i="23"/>
  <c r="FY309" i="23"/>
  <c r="FY277" i="23"/>
  <c r="FY351" i="23"/>
  <c r="FY159" i="23"/>
  <c r="FY378" i="23"/>
  <c r="FY58" i="23"/>
  <c r="DZ355" i="23"/>
  <c r="I37" i="33" s="1"/>
  <c r="DZ48" i="23"/>
  <c r="FY100" i="23"/>
  <c r="FY362" i="23"/>
  <c r="FY170" i="23"/>
  <c r="DZ211" i="23"/>
  <c r="DZ66" i="23"/>
  <c r="FY238" i="23"/>
  <c r="FY253" i="23"/>
  <c r="FY306" i="23"/>
  <c r="FY242" i="23"/>
  <c r="FY339" i="23"/>
  <c r="FY40" i="23"/>
  <c r="FY220" i="23"/>
  <c r="FY124" i="23"/>
  <c r="FY92" i="23"/>
  <c r="FY60" i="23"/>
  <c r="FY27" i="23"/>
  <c r="FY119" i="23"/>
  <c r="FY54" i="23"/>
  <c r="DZ370" i="23"/>
  <c r="DZ306" i="23"/>
  <c r="DZ242" i="23"/>
  <c r="DZ178" i="23"/>
  <c r="DZ339" i="23"/>
  <c r="DZ275" i="23"/>
  <c r="DZ352" i="23"/>
  <c r="DZ327" i="23"/>
  <c r="DZ135" i="23"/>
  <c r="DZ382" i="23"/>
  <c r="DZ61" i="23"/>
  <c r="DZ372" i="23"/>
  <c r="DZ340" i="23"/>
  <c r="DZ212" i="23"/>
  <c r="DZ180" i="23"/>
  <c r="DZ148" i="23"/>
  <c r="I24" i="33" s="1"/>
  <c r="DZ84" i="23"/>
  <c r="FY138" i="23"/>
  <c r="FY233" i="23"/>
  <c r="FY201" i="23"/>
  <c r="FY184" i="23"/>
  <c r="FY120" i="23"/>
  <c r="FY282" i="23"/>
  <c r="FY305" i="23"/>
  <c r="FY241" i="23"/>
  <c r="FY145" i="23"/>
  <c r="FY113" i="23"/>
  <c r="FY162" i="23"/>
  <c r="FY244" i="23"/>
  <c r="FY29" i="23"/>
  <c r="FY174" i="23"/>
  <c r="FY157" i="23"/>
  <c r="R345" i="14"/>
  <c r="P88" i="16" s="1"/>
  <c r="AI88" i="16" s="1"/>
  <c r="FY332" i="23"/>
  <c r="FY300" i="23"/>
  <c r="FY44" i="23"/>
  <c r="FY182" i="23"/>
  <c r="FY388" i="23"/>
  <c r="FY203" i="23"/>
  <c r="FY265" i="23"/>
  <c r="FY274" i="23"/>
  <c r="FY368" i="23"/>
  <c r="FY176" i="23"/>
  <c r="FY194" i="23"/>
  <c r="FY42" i="23"/>
  <c r="FY345" i="23"/>
  <c r="DZ344" i="23"/>
  <c r="I35" i="33" s="1"/>
  <c r="DZ312" i="23"/>
  <c r="DZ280" i="23"/>
  <c r="I34" i="33" s="1"/>
  <c r="DZ184" i="23"/>
  <c r="I49" i="33" s="1"/>
  <c r="DZ152" i="23"/>
  <c r="DZ120" i="23"/>
  <c r="DZ88" i="23"/>
  <c r="DZ40" i="23"/>
  <c r="DZ316" i="23"/>
  <c r="DZ284" i="23"/>
  <c r="DZ252" i="23"/>
  <c r="I53" i="33" s="1"/>
  <c r="DZ188" i="23"/>
  <c r="DZ156" i="23"/>
  <c r="DZ124" i="23"/>
  <c r="DZ92" i="23"/>
  <c r="DZ60" i="23"/>
  <c r="I20" i="33" s="1"/>
  <c r="DZ28" i="23"/>
  <c r="DZ255" i="23"/>
  <c r="DZ346" i="23"/>
  <c r="DZ282" i="23"/>
  <c r="DZ218" i="23"/>
  <c r="DZ78" i="23"/>
  <c r="DZ347" i="23"/>
  <c r="DZ219" i="23"/>
  <c r="DZ91" i="23"/>
  <c r="DZ27" i="23"/>
  <c r="DZ342" i="23"/>
  <c r="DZ278" i="23"/>
  <c r="DZ150" i="23"/>
  <c r="DZ90" i="23"/>
  <c r="DZ26" i="23"/>
  <c r="DZ337" i="23"/>
  <c r="DZ273" i="23"/>
  <c r="I55" i="33" s="1"/>
  <c r="DZ241" i="23"/>
  <c r="DZ177" i="23"/>
  <c r="DZ145" i="23"/>
  <c r="DZ113" i="23"/>
  <c r="DZ81" i="23"/>
  <c r="DZ375" i="23"/>
  <c r="DZ311" i="23"/>
  <c r="DZ119" i="23"/>
  <c r="DZ71" i="23"/>
  <c r="DZ354" i="23"/>
  <c r="I36" i="33" s="1"/>
  <c r="DZ162" i="23"/>
  <c r="DZ114" i="23"/>
  <c r="DZ323" i="23"/>
  <c r="DZ259" i="23"/>
  <c r="AQ415" i="23"/>
  <c r="AQ421" i="23"/>
  <c r="J81" i="26"/>
  <c r="DZ291" i="23"/>
  <c r="DZ115" i="23"/>
  <c r="DZ67" i="23"/>
  <c r="I42" i="33" s="1"/>
  <c r="DZ19" i="23"/>
  <c r="DZ82" i="23"/>
  <c r="DZ18" i="23"/>
  <c r="DZ365" i="23"/>
  <c r="DZ333" i="23"/>
  <c r="DZ269" i="23"/>
  <c r="DZ237" i="23"/>
  <c r="DZ173" i="23"/>
  <c r="DZ141" i="23"/>
  <c r="DZ109" i="23"/>
  <c r="I43" i="33" s="1"/>
  <c r="DZ384" i="23"/>
  <c r="DZ320" i="23"/>
  <c r="DZ288" i="23"/>
  <c r="DZ256" i="23"/>
  <c r="DZ224" i="23"/>
  <c r="DZ192" i="23"/>
  <c r="DZ160" i="23"/>
  <c r="DZ128" i="23"/>
  <c r="DZ96" i="23"/>
  <c r="DZ43" i="23"/>
  <c r="DZ230" i="23"/>
  <c r="DZ42" i="23"/>
  <c r="DZ391" i="23"/>
  <c r="DZ263" i="23"/>
  <c r="DZ199" i="23"/>
  <c r="DZ99" i="23"/>
  <c r="DZ254" i="23"/>
  <c r="I32" i="33" s="1"/>
  <c r="DZ190" i="23"/>
  <c r="DZ126" i="23"/>
  <c r="DZ389" i="23"/>
  <c r="DZ325" i="23"/>
  <c r="DZ229" i="23"/>
  <c r="I52" i="33" s="1"/>
  <c r="DZ165" i="23"/>
  <c r="DZ133" i="23"/>
  <c r="DZ101" i="23"/>
  <c r="DZ29" i="23"/>
  <c r="DZ53" i="23"/>
  <c r="J400" i="23"/>
  <c r="AQ419" i="23"/>
  <c r="AQ413" i="23"/>
  <c r="BZ14" i="23"/>
  <c r="H66" i="26" s="1"/>
  <c r="AP423" i="23"/>
  <c r="AP405" i="23"/>
  <c r="AQ14" i="23"/>
  <c r="AP398" i="23"/>
  <c r="DZ336" i="23"/>
  <c r="DZ272" i="23"/>
  <c r="DZ240" i="23"/>
  <c r="DZ208" i="23"/>
  <c r="DZ176" i="23"/>
  <c r="DZ144" i="23"/>
  <c r="DZ112" i="23"/>
  <c r="DZ80" i="23"/>
  <c r="DZ38" i="23"/>
  <c r="DZ307" i="23"/>
  <c r="DZ179" i="23"/>
  <c r="I48" i="33" s="1"/>
  <c r="DZ222" i="23"/>
  <c r="DZ181" i="23"/>
  <c r="I26" i="33" s="1"/>
  <c r="DZ45" i="23"/>
  <c r="DZ328" i="23"/>
  <c r="DZ264" i="23"/>
  <c r="DZ232" i="23"/>
  <c r="DZ332" i="23"/>
  <c r="DZ300" i="23"/>
  <c r="DZ268" i="23"/>
  <c r="DZ351" i="23"/>
  <c r="DZ186" i="23"/>
  <c r="DZ187" i="23"/>
  <c r="DZ182" i="23"/>
  <c r="I27" i="33" s="1"/>
  <c r="DZ58" i="23"/>
  <c r="DZ385" i="23"/>
  <c r="DZ65" i="23"/>
  <c r="DZ194" i="23"/>
  <c r="DZ86" i="23"/>
  <c r="DZ260" i="23"/>
  <c r="I54" i="33" s="1"/>
  <c r="DZ363" i="23"/>
  <c r="DZ299" i="23"/>
  <c r="DZ235" i="23"/>
  <c r="DZ107" i="23"/>
  <c r="DZ358" i="23"/>
  <c r="DZ294" i="23"/>
  <c r="DZ345" i="23"/>
  <c r="DZ313" i="23"/>
  <c r="DZ281" i="23"/>
  <c r="DZ249" i="23"/>
  <c r="DZ217" i="23"/>
  <c r="DZ185" i="23"/>
  <c r="DZ366" i="23"/>
  <c r="DZ302" i="23"/>
  <c r="DZ238" i="23"/>
  <c r="DZ174" i="23"/>
  <c r="DZ110" i="23"/>
  <c r="DZ381" i="23"/>
  <c r="DZ349" i="23"/>
  <c r="DZ317" i="23"/>
  <c r="DZ285" i="23"/>
  <c r="DZ253" i="23"/>
  <c r="DZ221" i="23"/>
  <c r="I51" i="33" s="1"/>
  <c r="DZ189" i="23"/>
  <c r="DZ157" i="23"/>
  <c r="DZ85" i="23"/>
  <c r="AQ407" i="23"/>
  <c r="AQ425" i="23"/>
  <c r="AQ411" i="23"/>
  <c r="AQ426" i="23"/>
  <c r="AA422" i="23"/>
  <c r="AA400" i="23"/>
  <c r="AA398" i="23"/>
  <c r="AA405" i="23"/>
  <c r="AQ414" i="23"/>
  <c r="AQ424" i="23"/>
  <c r="AQ412" i="23"/>
  <c r="DZ47" i="23"/>
  <c r="DZ330" i="23"/>
  <c r="DZ331" i="23"/>
  <c r="DZ134" i="23"/>
  <c r="I23" i="33" s="1"/>
  <c r="DZ74" i="23"/>
  <c r="DZ265" i="23"/>
  <c r="DZ73" i="23"/>
  <c r="DZ41" i="23"/>
  <c r="DZ55" i="23"/>
  <c r="DZ98" i="23"/>
  <c r="DZ371" i="23"/>
  <c r="DZ243" i="23"/>
  <c r="DZ350" i="23"/>
  <c r="DZ286" i="23"/>
  <c r="DZ158" i="23"/>
  <c r="DZ94" i="23"/>
  <c r="I21" i="33" s="1"/>
  <c r="DZ34" i="23"/>
  <c r="DZ373" i="23"/>
  <c r="DZ341" i="23"/>
  <c r="DZ309" i="23"/>
  <c r="DZ277" i="23"/>
  <c r="DZ245" i="23"/>
  <c r="DZ213" i="23"/>
  <c r="DZ149" i="23"/>
  <c r="DZ77" i="23"/>
  <c r="DZ392" i="23"/>
  <c r="DZ296" i="23"/>
  <c r="DZ200" i="23"/>
  <c r="I50" i="33" s="1"/>
  <c r="DZ136" i="23"/>
  <c r="DZ104" i="23"/>
  <c r="DZ72" i="23"/>
  <c r="DZ24" i="23"/>
  <c r="DZ396" i="23"/>
  <c r="I39" i="33" s="1"/>
  <c r="DZ364" i="23"/>
  <c r="DZ236" i="23"/>
  <c r="DZ172" i="23"/>
  <c r="DZ140" i="23"/>
  <c r="DZ108" i="23"/>
  <c r="DZ76" i="23"/>
  <c r="DZ44" i="23"/>
  <c r="DZ287" i="23"/>
  <c r="DZ223" i="23"/>
  <c r="DZ159" i="23"/>
  <c r="DZ95" i="23"/>
  <c r="DZ31" i="23"/>
  <c r="DZ378" i="23"/>
  <c r="DZ314" i="23"/>
  <c r="DZ250" i="23"/>
  <c r="DZ379" i="23"/>
  <c r="DZ315" i="23"/>
  <c r="DZ251" i="23"/>
  <c r="I31" i="33" s="1"/>
  <c r="DZ123" i="23"/>
  <c r="DZ59" i="23"/>
  <c r="DZ310" i="23"/>
  <c r="DZ246" i="23"/>
  <c r="DZ321" i="23"/>
  <c r="DZ257" i="23"/>
  <c r="DZ193" i="23"/>
  <c r="DZ161" i="23"/>
  <c r="DZ129" i="23"/>
  <c r="DZ17" i="23"/>
  <c r="DZ343" i="23"/>
  <c r="DZ279" i="23"/>
  <c r="DZ215" i="23"/>
  <c r="DZ151" i="23"/>
  <c r="DZ388" i="23"/>
  <c r="DZ356" i="23"/>
  <c r="DZ324" i="23"/>
  <c r="DZ292" i="23"/>
  <c r="DZ228" i="23"/>
  <c r="DZ196" i="23"/>
  <c r="DZ164" i="23"/>
  <c r="DZ132" i="23"/>
  <c r="DZ100" i="23"/>
  <c r="DZ68" i="23"/>
  <c r="DZ36" i="23"/>
  <c r="DZ335" i="23"/>
  <c r="DZ271" i="23"/>
  <c r="DZ207" i="23"/>
  <c r="DZ143" i="23"/>
  <c r="DZ79" i="23"/>
  <c r="DZ362" i="23"/>
  <c r="DZ298" i="23"/>
  <c r="DZ234" i="23"/>
  <c r="DZ170" i="23"/>
  <c r="DZ106" i="23"/>
  <c r="DZ130" i="23"/>
  <c r="DZ70" i="23"/>
  <c r="DZ380" i="23"/>
  <c r="DZ348" i="23"/>
  <c r="DZ220" i="23"/>
  <c r="DZ383" i="23"/>
  <c r="DZ127" i="23"/>
  <c r="DZ369" i="23"/>
  <c r="DZ305" i="23"/>
  <c r="DZ183" i="23"/>
  <c r="DZ226" i="23"/>
  <c r="I30" i="33" s="1"/>
  <c r="DZ54" i="23"/>
  <c r="DZ387" i="23"/>
  <c r="AQ418" i="23"/>
  <c r="AQ422" i="23"/>
  <c r="AQ406" i="23"/>
  <c r="CQ407" i="23"/>
  <c r="DI423" i="23"/>
  <c r="DI398" i="23"/>
  <c r="DI405" i="23"/>
  <c r="DI406" i="23"/>
  <c r="DI424" i="23"/>
  <c r="DI414" i="23"/>
  <c r="DI410" i="23"/>
  <c r="DI413" i="23"/>
  <c r="DI418" i="23"/>
  <c r="DI408" i="23"/>
  <c r="DI419" i="23"/>
  <c r="BK400" i="23"/>
  <c r="DJ400" i="23" s="1"/>
  <c r="DI422" i="23"/>
  <c r="DI412" i="23"/>
  <c r="DI426" i="23"/>
  <c r="DI411" i="23"/>
  <c r="DI420" i="23"/>
  <c r="DI409" i="23"/>
  <c r="DI415" i="23"/>
  <c r="DI407" i="23"/>
  <c r="I20" i="26"/>
  <c r="DI421" i="23"/>
  <c r="DI425" i="23"/>
  <c r="K228" i="23"/>
  <c r="S188" i="14"/>
  <c r="P223" i="16"/>
  <c r="AI223" i="16" s="1"/>
  <c r="K291" i="23"/>
  <c r="S244" i="14"/>
  <c r="P286" i="16"/>
  <c r="AI286" i="16" s="1"/>
  <c r="K329" i="23"/>
  <c r="S277" i="14"/>
  <c r="P324" i="16"/>
  <c r="AI324" i="16" s="1"/>
  <c r="K305" i="23"/>
  <c r="S257" i="14"/>
  <c r="P300" i="16"/>
  <c r="AI300" i="16" s="1"/>
  <c r="K280" i="23"/>
  <c r="S234" i="14"/>
  <c r="P275" i="16"/>
  <c r="AI275" i="16" s="1"/>
  <c r="K384" i="23"/>
  <c r="P379" i="16"/>
  <c r="AI379" i="16" s="1"/>
  <c r="S326" i="14"/>
  <c r="K237" i="23"/>
  <c r="S197" i="14"/>
  <c r="P232" i="16"/>
  <c r="AI232" i="16" s="1"/>
  <c r="K77" i="23"/>
  <c r="S67" i="14"/>
  <c r="P72" i="16"/>
  <c r="AI72" i="16" s="1"/>
  <c r="K181" i="23"/>
  <c r="S150" i="14"/>
  <c r="P176" i="16"/>
  <c r="AI176" i="16" s="1"/>
  <c r="K18" i="23"/>
  <c r="S16" i="14"/>
  <c r="P13" i="16"/>
  <c r="AI13" i="16" s="1"/>
  <c r="K287" i="23"/>
  <c r="P282" i="16"/>
  <c r="AI282" i="16" s="1"/>
  <c r="S241" i="14"/>
  <c r="S113" i="14"/>
  <c r="P131" i="16"/>
  <c r="AI131" i="16" s="1"/>
  <c r="K136" i="23"/>
  <c r="K268" i="23"/>
  <c r="S222" i="14"/>
  <c r="P263" i="16"/>
  <c r="AI263" i="16" s="1"/>
  <c r="K124" i="23"/>
  <c r="P119" i="16"/>
  <c r="AI119" i="16" s="1"/>
  <c r="S103" i="14"/>
  <c r="K277" i="23"/>
  <c r="P272" i="16"/>
  <c r="AI272" i="16" s="1"/>
  <c r="S231" i="14"/>
  <c r="K121" i="23"/>
  <c r="K123" i="23"/>
  <c r="S102" i="14"/>
  <c r="R349" i="14"/>
  <c r="P116" i="16" s="1"/>
  <c r="AI116" i="16" s="1"/>
  <c r="P118" i="16"/>
  <c r="AI118" i="16" s="1"/>
  <c r="K345" i="23"/>
  <c r="S292" i="14"/>
  <c r="P340" i="16"/>
  <c r="AI340" i="16" s="1"/>
  <c r="K200" i="23"/>
  <c r="S163" i="14"/>
  <c r="P195" i="16"/>
  <c r="AI195" i="16" s="1"/>
  <c r="S252" i="14"/>
  <c r="P295" i="16"/>
  <c r="AI295" i="16" s="1"/>
  <c r="K300" i="23"/>
  <c r="K189" i="23"/>
  <c r="S156" i="14"/>
  <c r="P184" i="16"/>
  <c r="AI184" i="16" s="1"/>
  <c r="K350" i="23"/>
  <c r="S297" i="14"/>
  <c r="P345" i="16"/>
  <c r="AI345" i="16" s="1"/>
  <c r="K262" i="23"/>
  <c r="S216" i="14"/>
  <c r="P257" i="16"/>
  <c r="AI257" i="16" s="1"/>
  <c r="K174" i="23"/>
  <c r="S144" i="14"/>
  <c r="P169" i="16"/>
  <c r="AI169" i="16" s="1"/>
  <c r="K370" i="23"/>
  <c r="P365" i="16"/>
  <c r="AI365" i="16" s="1"/>
  <c r="S315" i="14"/>
  <c r="K64" i="23"/>
  <c r="P59" i="16"/>
  <c r="AI59" i="16" s="1"/>
  <c r="S55" i="14"/>
  <c r="J408" i="23"/>
  <c r="K356" i="23"/>
  <c r="S302" i="14"/>
  <c r="P351" i="16"/>
  <c r="AI351" i="16" s="1"/>
  <c r="K211" i="23"/>
  <c r="S173" i="14"/>
  <c r="P206" i="16"/>
  <c r="AI206" i="16" s="1"/>
  <c r="S42" i="14"/>
  <c r="P42" i="16"/>
  <c r="AI42" i="16" s="1"/>
  <c r="K47" i="23"/>
  <c r="K120" i="23"/>
  <c r="P115" i="16"/>
  <c r="AI115" i="16" s="1"/>
  <c r="S101" i="14"/>
  <c r="K199" i="23"/>
  <c r="S162" i="14"/>
  <c r="P194" i="16"/>
  <c r="AI194" i="16" s="1"/>
  <c r="K297" i="23"/>
  <c r="S249" i="14"/>
  <c r="P292" i="16"/>
  <c r="AI292" i="16" s="1"/>
  <c r="K145" i="23"/>
  <c r="P140" i="16"/>
  <c r="AI140" i="16" s="1"/>
  <c r="S121" i="14"/>
  <c r="K357" i="23"/>
  <c r="S303" i="14"/>
  <c r="P352" i="16"/>
  <c r="AI352" i="16" s="1"/>
  <c r="K36" i="23"/>
  <c r="S31" i="14"/>
  <c r="R357" i="14"/>
  <c r="P192" i="16" s="1"/>
  <c r="R388" i="14"/>
  <c r="P193" i="16" s="1"/>
  <c r="P31" i="16"/>
  <c r="AI31" i="16" s="1"/>
  <c r="K285" i="23"/>
  <c r="P280" i="16"/>
  <c r="AI280" i="16" s="1"/>
  <c r="S239" i="14"/>
  <c r="S111" i="14"/>
  <c r="P129" i="16"/>
  <c r="AI129" i="16" s="1"/>
  <c r="K134" i="23"/>
  <c r="K67" i="23"/>
  <c r="S58" i="14"/>
  <c r="P62" i="16"/>
  <c r="AI62" i="16" s="1"/>
  <c r="K317" i="23"/>
  <c r="S268" i="14"/>
  <c r="P312" i="16"/>
  <c r="AI312" i="16" s="1"/>
  <c r="K169" i="23"/>
  <c r="S139" i="14"/>
  <c r="P164" i="16"/>
  <c r="AI164" i="16" s="1"/>
  <c r="K76" i="23"/>
  <c r="P71" i="16"/>
  <c r="AI71" i="16" s="1"/>
  <c r="S66" i="14"/>
  <c r="K266" i="23"/>
  <c r="S220" i="14"/>
  <c r="P261" i="16"/>
  <c r="AI261" i="16" s="1"/>
  <c r="K324" i="23"/>
  <c r="S273" i="14"/>
  <c r="P319" i="16"/>
  <c r="AI319" i="16" s="1"/>
  <c r="K179" i="23"/>
  <c r="S148" i="14"/>
  <c r="P174" i="16"/>
  <c r="AI174" i="16" s="1"/>
  <c r="K232" i="23"/>
  <c r="S192" i="14"/>
  <c r="P227" i="16"/>
  <c r="AI227" i="16" s="1"/>
  <c r="K167" i="23"/>
  <c r="S138" i="14"/>
  <c r="P162" i="16"/>
  <c r="AI162" i="16" s="1"/>
  <c r="K331" i="23"/>
  <c r="S278" i="14"/>
  <c r="P326" i="16"/>
  <c r="AI326" i="16" s="1"/>
  <c r="K180" i="23"/>
  <c r="S149" i="14"/>
  <c r="P175" i="16"/>
  <c r="AI175" i="16" s="1"/>
  <c r="K183" i="23"/>
  <c r="K184" i="23"/>
  <c r="S17" i="14"/>
  <c r="R355" i="14"/>
  <c r="P178" i="16" s="1"/>
  <c r="AI178" i="16" s="1"/>
  <c r="R386" i="14"/>
  <c r="P179" i="16" s="1"/>
  <c r="AI179" i="16" s="1"/>
  <c r="P14" i="16"/>
  <c r="AI14" i="16" s="1"/>
  <c r="K19" i="23"/>
  <c r="K141" i="23"/>
  <c r="P136" i="16"/>
  <c r="AI136" i="16" s="1"/>
  <c r="S118" i="14"/>
  <c r="K193" i="23"/>
  <c r="S32" i="14"/>
  <c r="R387" i="14"/>
  <c r="P188" i="16" s="1"/>
  <c r="AI188" i="16" s="1"/>
  <c r="P32" i="16"/>
  <c r="AI32" i="16" s="1"/>
  <c r="K37" i="23"/>
  <c r="K137" i="23"/>
  <c r="P132" i="16"/>
  <c r="AI132" i="16" s="1"/>
  <c r="S114" i="14"/>
  <c r="K271" i="23"/>
  <c r="P266" i="16"/>
  <c r="AI266" i="16" s="1"/>
  <c r="S225" i="14"/>
  <c r="K115" i="23"/>
  <c r="S96" i="14"/>
  <c r="P110" i="16"/>
  <c r="AI110" i="16" s="1"/>
  <c r="K303" i="23"/>
  <c r="S255" i="14"/>
  <c r="P298" i="16"/>
  <c r="AI298" i="16" s="1"/>
  <c r="K44" i="23"/>
  <c r="K378" i="23"/>
  <c r="S39" i="14"/>
  <c r="R397" i="14"/>
  <c r="P373" i="16" s="1"/>
  <c r="AI373" i="16" s="1"/>
  <c r="P39" i="16"/>
  <c r="AI39" i="16" s="1"/>
  <c r="K261" i="23"/>
  <c r="P256" i="16"/>
  <c r="AI256" i="16" s="1"/>
  <c r="S215" i="14"/>
  <c r="K98" i="23"/>
  <c r="P93" i="16"/>
  <c r="AI93" i="16" s="1"/>
  <c r="S86" i="14"/>
  <c r="K85" i="23"/>
  <c r="S74" i="14"/>
  <c r="P80" i="16"/>
  <c r="AI80" i="16" s="1"/>
  <c r="K257" i="23"/>
  <c r="P252" i="16"/>
  <c r="AI252" i="16" s="1"/>
  <c r="S211" i="14"/>
  <c r="K94" i="23"/>
  <c r="P89" i="16"/>
  <c r="AI89" i="16" s="1"/>
  <c r="S82" i="14"/>
  <c r="S124" i="14"/>
  <c r="P145" i="16"/>
  <c r="AI145" i="16" s="1"/>
  <c r="K150" i="23"/>
  <c r="K310" i="23"/>
  <c r="S261" i="14"/>
  <c r="P305" i="16"/>
  <c r="AI305" i="16" s="1"/>
  <c r="K270" i="23"/>
  <c r="S224" i="14"/>
  <c r="P265" i="16"/>
  <c r="AI265" i="16" s="1"/>
  <c r="K258" i="23"/>
  <c r="S212" i="14"/>
  <c r="P253" i="16"/>
  <c r="AI253" i="16" s="1"/>
  <c r="K368" i="23"/>
  <c r="S313" i="14"/>
  <c r="P363" i="16"/>
  <c r="AI363" i="16" s="1"/>
  <c r="K187" i="23"/>
  <c r="S154" i="14"/>
  <c r="P182" i="16"/>
  <c r="AI182" i="16" s="1"/>
  <c r="K339" i="23"/>
  <c r="S286" i="14"/>
  <c r="P334" i="16"/>
  <c r="AI334" i="16" s="1"/>
  <c r="K190" i="23"/>
  <c r="K214" i="23"/>
  <c r="S157" i="14"/>
  <c r="P185" i="16"/>
  <c r="AI185" i="16" s="1"/>
  <c r="R393" i="14"/>
  <c r="P209" i="16" s="1"/>
  <c r="AI209" i="16" s="1"/>
  <c r="K29" i="23"/>
  <c r="K83" i="23"/>
  <c r="K162" i="23"/>
  <c r="S134" i="14"/>
  <c r="P157" i="16"/>
  <c r="AI157" i="16" s="1"/>
  <c r="R377" i="14"/>
  <c r="P78" i="16" s="1"/>
  <c r="AI78" i="16" s="1"/>
  <c r="S15" i="14"/>
  <c r="P12" i="16"/>
  <c r="AI12" i="16" s="1"/>
  <c r="K17" i="23"/>
  <c r="K234" i="23"/>
  <c r="S194" i="14"/>
  <c r="P229" i="16"/>
  <c r="AI229" i="16" s="1"/>
  <c r="K315" i="23"/>
  <c r="S266" i="14"/>
  <c r="P310" i="16"/>
  <c r="AI310" i="16" s="1"/>
  <c r="K165" i="23"/>
  <c r="S137" i="14"/>
  <c r="P160" i="16"/>
  <c r="AI160" i="16" s="1"/>
  <c r="K394" i="23"/>
  <c r="S335" i="14"/>
  <c r="P389" i="16"/>
  <c r="AI389" i="16" s="1"/>
  <c r="K88" i="23"/>
  <c r="P83" i="16"/>
  <c r="AI83" i="16" s="1"/>
  <c r="S77" i="14"/>
  <c r="K341" i="23"/>
  <c r="S288" i="14"/>
  <c r="P336" i="16"/>
  <c r="AI336" i="16" s="1"/>
  <c r="K194" i="23"/>
  <c r="S159" i="14"/>
  <c r="P189" i="16"/>
  <c r="AI189" i="16" s="1"/>
  <c r="K32" i="23"/>
  <c r="S28" i="14"/>
  <c r="R372" i="14"/>
  <c r="P27" i="16" s="1"/>
  <c r="AI27" i="16" s="1"/>
  <c r="P26" i="16"/>
  <c r="AI26" i="16" s="1"/>
  <c r="K31" i="23"/>
  <c r="K265" i="23"/>
  <c r="P260" i="16"/>
  <c r="AI260" i="16" s="1"/>
  <c r="S219" i="14"/>
  <c r="K108" i="23"/>
  <c r="P103" i="16"/>
  <c r="AI103" i="16" s="1"/>
  <c r="S90" i="14"/>
  <c r="K118" i="23"/>
  <c r="P113" i="16"/>
  <c r="AI113" i="16" s="1"/>
  <c r="S99" i="14"/>
  <c r="K278" i="23"/>
  <c r="S232" i="14"/>
  <c r="P273" i="16"/>
  <c r="AI273" i="16" s="1"/>
  <c r="K28" i="23"/>
  <c r="K155" i="23"/>
  <c r="K154" i="23"/>
  <c r="S25" i="14"/>
  <c r="R383" i="14"/>
  <c r="P150" i="16" s="1"/>
  <c r="AI150" i="16" s="1"/>
  <c r="R352" i="14"/>
  <c r="P149" i="16" s="1"/>
  <c r="AI149" i="16" s="1"/>
  <c r="P23" i="16"/>
  <c r="AI23" i="16" s="1"/>
  <c r="K396" i="23"/>
  <c r="S337" i="14"/>
  <c r="P391" i="16"/>
  <c r="AI391" i="16" s="1"/>
  <c r="K208" i="23"/>
  <c r="S170" i="14"/>
  <c r="P203" i="16"/>
  <c r="AI203" i="16" s="1"/>
  <c r="K347" i="23"/>
  <c r="S294" i="14"/>
  <c r="P342" i="16"/>
  <c r="AI342" i="16" s="1"/>
  <c r="K202" i="23"/>
  <c r="S165" i="14"/>
  <c r="P197" i="16"/>
  <c r="AI197" i="16" s="1"/>
  <c r="S34" i="14"/>
  <c r="P34" i="16"/>
  <c r="AI34" i="16" s="1"/>
  <c r="K39" i="23"/>
  <c r="K97" i="23"/>
  <c r="S85" i="14"/>
  <c r="P92" i="16"/>
  <c r="AI92" i="16" s="1"/>
  <c r="K326" i="23"/>
  <c r="S275" i="14"/>
  <c r="P321" i="16"/>
  <c r="AI321" i="16" s="1"/>
  <c r="K114" i="23"/>
  <c r="P109" i="16"/>
  <c r="AI109" i="16" s="1"/>
  <c r="S95" i="14"/>
  <c r="K255" i="23"/>
  <c r="P250" i="16"/>
  <c r="AI250" i="16" s="1"/>
  <c r="S209" i="14"/>
  <c r="K91" i="23"/>
  <c r="S80" i="14"/>
  <c r="P86" i="16"/>
  <c r="AI86" i="16" s="1"/>
  <c r="K191" i="23"/>
  <c r="S158" i="14"/>
  <c r="P186" i="16"/>
  <c r="AI186" i="16" s="1"/>
  <c r="K386" i="23"/>
  <c r="P381" i="16"/>
  <c r="AI381" i="16" s="1"/>
  <c r="S328" i="14"/>
  <c r="K239" i="23"/>
  <c r="S199" i="14"/>
  <c r="P234" i="16"/>
  <c r="AI234" i="16" s="1"/>
  <c r="K79" i="23"/>
  <c r="S69" i="14"/>
  <c r="P74" i="16"/>
  <c r="AI74" i="16" s="1"/>
  <c r="K308" i="23"/>
  <c r="S260" i="14"/>
  <c r="P303" i="16"/>
  <c r="AI303" i="16" s="1"/>
  <c r="K159" i="23"/>
  <c r="S131" i="14"/>
  <c r="P154" i="16"/>
  <c r="AI154" i="16" s="1"/>
  <c r="K201" i="23"/>
  <c r="S164" i="14"/>
  <c r="P196" i="16"/>
  <c r="AI196" i="16" s="1"/>
  <c r="K160" i="23"/>
  <c r="S132" i="14"/>
  <c r="P155" i="16"/>
  <c r="AI155" i="16" s="1"/>
  <c r="K215" i="23"/>
  <c r="S176" i="14"/>
  <c r="P210" i="16"/>
  <c r="AI210" i="16" s="1"/>
  <c r="K223" i="23"/>
  <c r="S184" i="14"/>
  <c r="P218" i="16"/>
  <c r="AI218" i="16" s="1"/>
  <c r="S250" i="14"/>
  <c r="P293" i="16"/>
  <c r="AI293" i="16" s="1"/>
  <c r="K298" i="23"/>
  <c r="K34" i="23"/>
  <c r="S29" i="14"/>
  <c r="P29" i="16"/>
  <c r="AI29" i="16" s="1"/>
  <c r="K321" i="23"/>
  <c r="S270" i="14"/>
  <c r="P316" i="16"/>
  <c r="AI316" i="16" s="1"/>
  <c r="K171" i="23"/>
  <c r="S141" i="14"/>
  <c r="P166" i="16"/>
  <c r="AI166" i="16" s="1"/>
  <c r="K348" i="23"/>
  <c r="S295" i="14"/>
  <c r="P343" i="16"/>
  <c r="AI343" i="16" s="1"/>
  <c r="K54" i="23"/>
  <c r="K168" i="23"/>
  <c r="S49" i="14"/>
  <c r="P49" i="16"/>
  <c r="AI49" i="16" s="1"/>
  <c r="R354" i="14"/>
  <c r="P163" i="16" s="1"/>
  <c r="AI163" i="16" s="1"/>
  <c r="K60" i="23"/>
  <c r="S53" i="14"/>
  <c r="P55" i="16"/>
  <c r="AI55" i="16" s="1"/>
  <c r="K263" i="23"/>
  <c r="P258" i="16"/>
  <c r="AI258" i="16" s="1"/>
  <c r="S217" i="14"/>
  <c r="K104" i="23"/>
  <c r="P99" i="16"/>
  <c r="AI99" i="16" s="1"/>
  <c r="S88" i="14"/>
  <c r="K284" i="23"/>
  <c r="S238" i="14"/>
  <c r="P279" i="16"/>
  <c r="AI279" i="16" s="1"/>
  <c r="K395" i="23"/>
  <c r="S336" i="14"/>
  <c r="P390" i="16"/>
  <c r="AI390" i="16" s="1"/>
  <c r="K252" i="23"/>
  <c r="S207" i="14"/>
  <c r="P247" i="16"/>
  <c r="AI247" i="16" s="1"/>
  <c r="K89" i="23"/>
  <c r="S78" i="14"/>
  <c r="P84" i="16"/>
  <c r="AI84" i="16" s="1"/>
  <c r="K30" i="23"/>
  <c r="K20" i="23"/>
  <c r="S27" i="14"/>
  <c r="P25" i="16"/>
  <c r="AI25" i="16" s="1"/>
  <c r="R371" i="14"/>
  <c r="P15" i="16" s="1"/>
  <c r="AI15" i="16" s="1"/>
  <c r="FX30" i="23"/>
  <c r="K281" i="23"/>
  <c r="P276" i="16"/>
  <c r="AI276" i="16" s="1"/>
  <c r="S235" i="14"/>
  <c r="K128" i="23"/>
  <c r="P123" i="16"/>
  <c r="AI123" i="16" s="1"/>
  <c r="S107" i="14"/>
  <c r="K274" i="23"/>
  <c r="S228" i="14"/>
  <c r="P269" i="16"/>
  <c r="AI269" i="16" s="1"/>
  <c r="K236" i="23"/>
  <c r="S196" i="14"/>
  <c r="P231" i="16"/>
  <c r="AI231" i="16" s="1"/>
  <c r="S128" i="14"/>
  <c r="P151" i="16"/>
  <c r="AI151" i="16" s="1"/>
  <c r="K156" i="23"/>
  <c r="K314" i="23"/>
  <c r="S265" i="14"/>
  <c r="P309" i="16"/>
  <c r="AI309" i="16" s="1"/>
  <c r="K389" i="23"/>
  <c r="S331" i="14"/>
  <c r="P384" i="16"/>
  <c r="AI384" i="16" s="1"/>
  <c r="K82" i="23"/>
  <c r="P77" i="16"/>
  <c r="AI77" i="16" s="1"/>
  <c r="S72" i="14"/>
  <c r="K292" i="23"/>
  <c r="S245" i="14"/>
  <c r="P287" i="16"/>
  <c r="AI287" i="16" s="1"/>
  <c r="S117" i="14"/>
  <c r="P135" i="16"/>
  <c r="AI135" i="16" s="1"/>
  <c r="K140" i="23"/>
  <c r="K366" i="23"/>
  <c r="S311" i="14"/>
  <c r="P361" i="16"/>
  <c r="AI361" i="16" s="1"/>
  <c r="K58" i="23"/>
  <c r="K192" i="23"/>
  <c r="S51" i="14"/>
  <c r="R356" i="14"/>
  <c r="P187" i="16" s="1"/>
  <c r="AI187" i="16" s="1"/>
  <c r="P53" i="16"/>
  <c r="AI53" i="16" s="1"/>
  <c r="K361" i="23"/>
  <c r="S307" i="14"/>
  <c r="P356" i="16"/>
  <c r="AI356" i="16" s="1"/>
  <c r="K380" i="23"/>
  <c r="S322" i="14"/>
  <c r="P375" i="16"/>
  <c r="AI375" i="16" s="1"/>
  <c r="K233" i="23"/>
  <c r="S193" i="14"/>
  <c r="P228" i="16"/>
  <c r="AI228" i="16" s="1"/>
  <c r="K142" i="23"/>
  <c r="K72" i="23"/>
  <c r="P67" i="16"/>
  <c r="AI67" i="16" s="1"/>
  <c r="S63" i="14"/>
  <c r="R351" i="14"/>
  <c r="P137" i="16" s="1"/>
  <c r="AI137" i="16" s="1"/>
  <c r="K230" i="23"/>
  <c r="S190" i="14"/>
  <c r="P225" i="16"/>
  <c r="AI225" i="16" s="1"/>
  <c r="K367" i="23"/>
  <c r="S312" i="14"/>
  <c r="P362" i="16"/>
  <c r="AI362" i="16" s="1"/>
  <c r="K222" i="23"/>
  <c r="S183" i="14"/>
  <c r="P217" i="16"/>
  <c r="AI217" i="16" s="1"/>
  <c r="S52" i="14"/>
  <c r="P54" i="16"/>
  <c r="AI54" i="16" s="1"/>
  <c r="K59" i="23"/>
  <c r="K363" i="23"/>
  <c r="S308" i="14"/>
  <c r="P358" i="16"/>
  <c r="AI358" i="16" s="1"/>
  <c r="K218" i="23"/>
  <c r="S179" i="14"/>
  <c r="P213" i="16"/>
  <c r="AI213" i="16" s="1"/>
  <c r="K390" i="23"/>
  <c r="K166" i="23"/>
  <c r="S48" i="14"/>
  <c r="P48" i="16"/>
  <c r="AI48" i="16" s="1"/>
  <c r="R353" i="14"/>
  <c r="P385" i="16" s="1"/>
  <c r="AI385" i="16" s="1"/>
  <c r="R384" i="14"/>
  <c r="P161" i="16" s="1"/>
  <c r="AI161" i="16" s="1"/>
  <c r="K53" i="23"/>
  <c r="K346" i="23"/>
  <c r="S293" i="14"/>
  <c r="P341" i="16"/>
  <c r="AI341" i="16" s="1"/>
  <c r="K170" i="23"/>
  <c r="S140" i="14"/>
  <c r="P165" i="16"/>
  <c r="AI165" i="16" s="1"/>
  <c r="K254" i="23"/>
  <c r="S208" i="14"/>
  <c r="P249" i="16"/>
  <c r="AI249" i="16" s="1"/>
  <c r="K46" i="23"/>
  <c r="K227" i="23"/>
  <c r="S41" i="14"/>
  <c r="P41" i="16"/>
  <c r="AI41" i="16" s="1"/>
  <c r="R359" i="14"/>
  <c r="P222" i="16" s="1"/>
  <c r="AI222" i="16" s="1"/>
  <c r="K135" i="23"/>
  <c r="P130" i="16"/>
  <c r="AI130" i="16" s="1"/>
  <c r="S112" i="14"/>
  <c r="K107" i="23"/>
  <c r="S89" i="14"/>
  <c r="P102" i="16"/>
  <c r="AI102" i="16" s="1"/>
  <c r="S254" i="14"/>
  <c r="P297" i="16"/>
  <c r="AI297" i="16" s="1"/>
  <c r="K302" i="23"/>
  <c r="K151" i="23"/>
  <c r="P146" i="16"/>
  <c r="AI146" i="16" s="1"/>
  <c r="S125" i="14"/>
  <c r="K385" i="23"/>
  <c r="S327" i="14"/>
  <c r="P380" i="16"/>
  <c r="AI380" i="16" s="1"/>
  <c r="K78" i="23"/>
  <c r="P73" i="16"/>
  <c r="AI73" i="16" s="1"/>
  <c r="S68" i="14"/>
  <c r="K158" i="23"/>
  <c r="S130" i="14"/>
  <c r="P153" i="16"/>
  <c r="AI153" i="16" s="1"/>
  <c r="K279" i="23"/>
  <c r="P274" i="16"/>
  <c r="AI274" i="16" s="1"/>
  <c r="S233" i="14"/>
  <c r="K330" i="23"/>
  <c r="K126" i="23"/>
  <c r="P121" i="16"/>
  <c r="AI121" i="16" s="1"/>
  <c r="S105" i="14"/>
  <c r="R367" i="14"/>
  <c r="P325" i="16" s="1"/>
  <c r="AI325" i="16" s="1"/>
  <c r="K322" i="23"/>
  <c r="S271" i="14"/>
  <c r="P317" i="16"/>
  <c r="AI317" i="16" s="1"/>
  <c r="K16" i="23"/>
  <c r="K99" i="23"/>
  <c r="K101" i="23"/>
  <c r="S14" i="14"/>
  <c r="R378" i="14"/>
  <c r="P96" i="16" s="1"/>
  <c r="AI96" i="16" s="1"/>
  <c r="R346" i="14"/>
  <c r="P94" i="16" s="1"/>
  <c r="AI94" i="16" s="1"/>
  <c r="P11" i="16"/>
  <c r="AI11" i="16" s="1"/>
  <c r="S256" i="14"/>
  <c r="P299" i="16"/>
  <c r="AI299" i="16" s="1"/>
  <c r="K304" i="23"/>
  <c r="K153" i="23"/>
  <c r="P148" i="16"/>
  <c r="AI148" i="16" s="1"/>
  <c r="S127" i="14"/>
  <c r="K371" i="23"/>
  <c r="S316" i="14"/>
  <c r="P366" i="16"/>
  <c r="AI366" i="16" s="1"/>
  <c r="K226" i="23"/>
  <c r="S187" i="14"/>
  <c r="P221" i="16"/>
  <c r="AI221" i="16" s="1"/>
  <c r="K319" i="23"/>
  <c r="K65" i="23"/>
  <c r="K318" i="23"/>
  <c r="S56" i="14"/>
  <c r="P60" i="16"/>
  <c r="AI60" i="16" s="1"/>
  <c r="R365" i="14"/>
  <c r="P313" i="16" s="1"/>
  <c r="AI313" i="16" s="1"/>
  <c r="R392" i="14"/>
  <c r="P314" i="16" s="1"/>
  <c r="AI314" i="16" s="1"/>
  <c r="K383" i="23"/>
  <c r="S325" i="14"/>
  <c r="P378" i="16"/>
  <c r="AI378" i="16" s="1"/>
  <c r="K185" i="23"/>
  <c r="S152" i="14"/>
  <c r="P180" i="16"/>
  <c r="AI180" i="16" s="1"/>
  <c r="K26" i="23"/>
  <c r="S23" i="14"/>
  <c r="P21" i="16"/>
  <c r="AI21" i="16" s="1"/>
  <c r="K125" i="23"/>
  <c r="S104" i="14"/>
  <c r="P120" i="16"/>
  <c r="AI120" i="16" s="1"/>
  <c r="K127" i="23"/>
  <c r="S106" i="14"/>
  <c r="P122" i="16"/>
  <c r="AI122" i="16" s="1"/>
  <c r="K311" i="23"/>
  <c r="S262" i="14"/>
  <c r="P306" i="16"/>
  <c r="AI306" i="16" s="1"/>
  <c r="K161" i="23"/>
  <c r="S133" i="14"/>
  <c r="P156" i="16"/>
  <c r="AI156" i="16" s="1"/>
  <c r="K332" i="23"/>
  <c r="S279" i="14"/>
  <c r="P327" i="16"/>
  <c r="AI327" i="16" s="1"/>
  <c r="K48" i="23"/>
  <c r="S43" i="14"/>
  <c r="P43" i="16"/>
  <c r="AI43" i="16" s="1"/>
  <c r="K256" i="23"/>
  <c r="S210" i="14"/>
  <c r="P251" i="16"/>
  <c r="AI251" i="16" s="1"/>
  <c r="K360" i="23"/>
  <c r="S306" i="14"/>
  <c r="P355" i="16"/>
  <c r="AI355" i="16" s="1"/>
  <c r="K216" i="23"/>
  <c r="S177" i="14"/>
  <c r="P211" i="16"/>
  <c r="AI211" i="16" s="1"/>
  <c r="S46" i="14"/>
  <c r="P46" i="16"/>
  <c r="AI46" i="16" s="1"/>
  <c r="K51" i="23"/>
  <c r="K112" i="23"/>
  <c r="P107" i="16"/>
  <c r="AI107" i="16" s="1"/>
  <c r="S93" i="14"/>
  <c r="K349" i="23"/>
  <c r="S296" i="14"/>
  <c r="P344" i="16"/>
  <c r="AI344" i="16" s="1"/>
  <c r="K205" i="23"/>
  <c r="S167" i="14"/>
  <c r="P200" i="16"/>
  <c r="AI200" i="16" s="1"/>
  <c r="K203" i="23"/>
  <c r="S36" i="14"/>
  <c r="P36" i="16"/>
  <c r="AI36" i="16" s="1"/>
  <c r="R358" i="14"/>
  <c r="P198" i="16" s="1"/>
  <c r="AI198" i="16" s="1"/>
  <c r="K41" i="23"/>
  <c r="K273" i="23"/>
  <c r="P268" i="16"/>
  <c r="AI268" i="16" s="1"/>
  <c r="S227" i="14"/>
  <c r="K117" i="23"/>
  <c r="S98" i="14"/>
  <c r="P112" i="16"/>
  <c r="AI112" i="16" s="1"/>
  <c r="K210" i="23"/>
  <c r="S172" i="14"/>
  <c r="P205" i="16"/>
  <c r="AI205" i="16" s="1"/>
  <c r="K320" i="23"/>
  <c r="S269" i="14"/>
  <c r="P315" i="16"/>
  <c r="AI315" i="16" s="1"/>
  <c r="K129" i="23"/>
  <c r="S108" i="14"/>
  <c r="P124" i="16"/>
  <c r="AI124" i="16" s="1"/>
  <c r="K342" i="23"/>
  <c r="S289" i="14"/>
  <c r="P337" i="16"/>
  <c r="AI337" i="16" s="1"/>
  <c r="K225" i="23"/>
  <c r="S186" i="14"/>
  <c r="P220" i="16"/>
  <c r="AI220" i="16" s="1"/>
  <c r="K301" i="23"/>
  <c r="S253" i="14"/>
  <c r="P296" i="16"/>
  <c r="AI296" i="16" s="1"/>
  <c r="K283" i="23"/>
  <c r="S237" i="14"/>
  <c r="P278" i="16"/>
  <c r="AI278" i="16" s="1"/>
  <c r="K130" i="23"/>
  <c r="P125" i="16"/>
  <c r="AI125" i="16" s="1"/>
  <c r="S109" i="14"/>
  <c r="K276" i="23"/>
  <c r="S230" i="14"/>
  <c r="P271" i="16"/>
  <c r="AI271" i="16" s="1"/>
  <c r="K344" i="23"/>
  <c r="S291" i="14"/>
  <c r="P339" i="16"/>
  <c r="AI339" i="16" s="1"/>
  <c r="K369" i="23"/>
  <c r="S314" i="14"/>
  <c r="P364" i="16"/>
  <c r="AI364" i="16" s="1"/>
  <c r="K224" i="23"/>
  <c r="S185" i="14"/>
  <c r="P219" i="16"/>
  <c r="AI219" i="16" s="1"/>
  <c r="K62" i="23"/>
  <c r="K63" i="23"/>
  <c r="S54" i="14"/>
  <c r="R375" i="14"/>
  <c r="P58" i="16" s="1"/>
  <c r="AI58" i="16" s="1"/>
  <c r="R344" i="14"/>
  <c r="P57" i="16" s="1"/>
  <c r="AI57" i="16" s="1"/>
  <c r="P56" i="16"/>
  <c r="AI56" i="16" s="1"/>
  <c r="K61" i="23"/>
  <c r="K212" i="23"/>
  <c r="S174" i="14"/>
  <c r="P207" i="16"/>
  <c r="AI207" i="16" s="1"/>
  <c r="K358" i="23"/>
  <c r="S304" i="14"/>
  <c r="P353" i="16"/>
  <c r="AI353" i="16" s="1"/>
  <c r="K213" i="23"/>
  <c r="K293" i="23"/>
  <c r="S175" i="14"/>
  <c r="R364" i="14"/>
  <c r="P288" i="16" s="1"/>
  <c r="AI288" i="16" s="1"/>
  <c r="P208" i="16"/>
  <c r="AI208" i="16" s="1"/>
  <c r="K122" i="23"/>
  <c r="S44" i="14"/>
  <c r="R380" i="14"/>
  <c r="P117" i="16" s="1"/>
  <c r="AI117" i="16" s="1"/>
  <c r="P44" i="16"/>
  <c r="AI44" i="16" s="1"/>
  <c r="K49" i="23"/>
  <c r="K391" i="23"/>
  <c r="S332" i="14"/>
  <c r="P386" i="16"/>
  <c r="AI386" i="16" s="1"/>
  <c r="K246" i="23"/>
  <c r="S203" i="14"/>
  <c r="P241" i="16"/>
  <c r="AI241" i="16" s="1"/>
  <c r="K84" i="23"/>
  <c r="P79" i="16"/>
  <c r="AI79" i="16" s="1"/>
  <c r="S73" i="14"/>
  <c r="K73" i="23"/>
  <c r="K253" i="23"/>
  <c r="S64" i="14"/>
  <c r="P68" i="16"/>
  <c r="AI68" i="16" s="1"/>
  <c r="R363" i="14"/>
  <c r="P248" i="16" s="1"/>
  <c r="AI248" i="16" s="1"/>
  <c r="K282" i="23"/>
  <c r="S236" i="14"/>
  <c r="P277" i="16"/>
  <c r="AI277" i="16" s="1"/>
  <c r="K392" i="23"/>
  <c r="S333" i="14"/>
  <c r="P387" i="16"/>
  <c r="AI387" i="16" s="1"/>
  <c r="K334" i="23"/>
  <c r="S281" i="14"/>
  <c r="P329" i="16"/>
  <c r="AI329" i="16" s="1"/>
  <c r="K243" i="23"/>
  <c r="K86" i="23"/>
  <c r="P81" i="16"/>
  <c r="AI81" i="16" s="1"/>
  <c r="S75" i="14"/>
  <c r="R361" i="14"/>
  <c r="P238" i="16" s="1"/>
  <c r="AI238" i="16" s="1"/>
  <c r="K316" i="23"/>
  <c r="S267" i="14"/>
  <c r="P311" i="16"/>
  <c r="AI311" i="16" s="1"/>
  <c r="K106" i="23"/>
  <c r="K42" i="23"/>
  <c r="S37" i="14"/>
  <c r="R399" i="14"/>
  <c r="P101" i="16" s="1"/>
  <c r="AI101" i="16" s="1"/>
  <c r="P37" i="16"/>
  <c r="AI37" i="16" s="1"/>
  <c r="K259" i="23"/>
  <c r="P254" i="16"/>
  <c r="AI254" i="16" s="1"/>
  <c r="S213" i="14"/>
  <c r="K96" i="23"/>
  <c r="P91" i="16"/>
  <c r="AI91" i="16" s="1"/>
  <c r="S84" i="14"/>
  <c r="K294" i="23"/>
  <c r="S246" i="14"/>
  <c r="P289" i="16"/>
  <c r="AI289" i="16" s="1"/>
  <c r="K80" i="23"/>
  <c r="P75" i="16"/>
  <c r="AI75" i="16" s="1"/>
  <c r="S70" i="14"/>
  <c r="K288" i="23"/>
  <c r="S242" i="14"/>
  <c r="P283" i="16"/>
  <c r="AI283" i="16" s="1"/>
  <c r="K343" i="23"/>
  <c r="S290" i="14"/>
  <c r="P338" i="16"/>
  <c r="AI338" i="16" s="1"/>
  <c r="K196" i="23"/>
  <c r="S161" i="14"/>
  <c r="P191" i="16"/>
  <c r="AI191" i="16" s="1"/>
  <c r="K374" i="23"/>
  <c r="S30" i="14"/>
  <c r="R396" i="14"/>
  <c r="P369" i="16" s="1"/>
  <c r="AI369" i="16" s="1"/>
  <c r="P30" i="16"/>
  <c r="AI30" i="16" s="1"/>
  <c r="K35" i="23"/>
  <c r="S126" i="14"/>
  <c r="P147" i="16"/>
  <c r="AI147" i="16" s="1"/>
  <c r="K152" i="23"/>
  <c r="K333" i="23"/>
  <c r="S280" i="14"/>
  <c r="P328" i="16"/>
  <c r="AI328" i="16" s="1"/>
  <c r="K182" i="23"/>
  <c r="S151" i="14"/>
  <c r="P177" i="16"/>
  <c r="AI177" i="16" s="1"/>
  <c r="K22" i="23"/>
  <c r="K327" i="23"/>
  <c r="S19" i="14"/>
  <c r="P17" i="16"/>
  <c r="AI17" i="16" s="1"/>
  <c r="R366" i="14"/>
  <c r="P322" i="16" s="1"/>
  <c r="AI322" i="16" s="1"/>
  <c r="FX22" i="23"/>
  <c r="K328" i="23"/>
  <c r="S276" i="14"/>
  <c r="P323" i="16"/>
  <c r="AI323" i="16" s="1"/>
  <c r="K178" i="23"/>
  <c r="S147" i="14"/>
  <c r="P173" i="16"/>
  <c r="AI173" i="16" s="1"/>
  <c r="K132" i="23"/>
  <c r="K131" i="23"/>
  <c r="S24" i="14"/>
  <c r="R350" i="14"/>
  <c r="P126" i="16" s="1"/>
  <c r="AI126" i="16" s="1"/>
  <c r="R381" i="14"/>
  <c r="P127" i="16" s="1"/>
  <c r="AI127" i="16" s="1"/>
  <c r="P22" i="16"/>
  <c r="AI22" i="16" s="1"/>
  <c r="K27" i="23"/>
  <c r="K355" i="23"/>
  <c r="S301" i="14"/>
  <c r="P350" i="16"/>
  <c r="AI350" i="16" s="1"/>
  <c r="K219" i="23"/>
  <c r="S180" i="14"/>
  <c r="P214" i="16"/>
  <c r="AI214" i="16" s="1"/>
  <c r="K387" i="23"/>
  <c r="S329" i="14"/>
  <c r="P382" i="16"/>
  <c r="AI382" i="16" s="1"/>
  <c r="K336" i="23"/>
  <c r="S283" i="14"/>
  <c r="P331" i="16"/>
  <c r="AI331" i="16" s="1"/>
  <c r="K50" i="23"/>
  <c r="S45" i="14"/>
  <c r="P45" i="16"/>
  <c r="AI45" i="16" s="1"/>
  <c r="K267" i="23"/>
  <c r="P262" i="16"/>
  <c r="AI262" i="16" s="1"/>
  <c r="S221" i="14"/>
  <c r="K111" i="23"/>
  <c r="S92" i="14"/>
  <c r="P106" i="16"/>
  <c r="AI106" i="16" s="1"/>
  <c r="K312" i="23"/>
  <c r="S263" i="14"/>
  <c r="P307" i="16"/>
  <c r="AI307" i="16" s="1"/>
  <c r="K56" i="23"/>
  <c r="K57" i="23"/>
  <c r="S18" i="14"/>
  <c r="R343" i="14"/>
  <c r="P51" i="16" s="1"/>
  <c r="AI51" i="16" s="1"/>
  <c r="P16" i="16"/>
  <c r="AI16" i="16" s="1"/>
  <c r="R374" i="14"/>
  <c r="P52" i="16" s="1"/>
  <c r="AI52" i="16" s="1"/>
  <c r="K21" i="23"/>
  <c r="FX56" i="23"/>
  <c r="K381" i="23"/>
  <c r="S323" i="14"/>
  <c r="P376" i="16"/>
  <c r="AI376" i="16" s="1"/>
  <c r="K388" i="23"/>
  <c r="P383" i="16"/>
  <c r="AI383" i="16" s="1"/>
  <c r="S330" i="14"/>
  <c r="K244" i="23"/>
  <c r="S201" i="14"/>
  <c r="P239" i="16"/>
  <c r="AI239" i="16" s="1"/>
  <c r="K81" i="23"/>
  <c r="K105" i="23"/>
  <c r="S71" i="14"/>
  <c r="P76" i="16"/>
  <c r="AI76" i="16" s="1"/>
  <c r="R348" i="14"/>
  <c r="P100" i="16" s="1"/>
  <c r="AI100" i="16" s="1"/>
  <c r="K251" i="23"/>
  <c r="S206" i="14"/>
  <c r="P246" i="16"/>
  <c r="AI246" i="16" s="1"/>
  <c r="K95" i="23"/>
  <c r="K110" i="23"/>
  <c r="S83" i="14"/>
  <c r="R379" i="14"/>
  <c r="P105" i="16" s="1"/>
  <c r="AI105" i="16" s="1"/>
  <c r="P90" i="16"/>
  <c r="AI90" i="16" s="1"/>
  <c r="K269" i="23"/>
  <c r="P264" i="16"/>
  <c r="AI264" i="16" s="1"/>
  <c r="S223" i="14"/>
  <c r="K102" i="23"/>
  <c r="K113" i="23"/>
  <c r="K103" i="23"/>
  <c r="S94" i="14"/>
  <c r="P108" i="16"/>
  <c r="AI108" i="16" s="1"/>
  <c r="R347" i="14"/>
  <c r="P97" i="16" s="1"/>
  <c r="AI97" i="16" s="1"/>
  <c r="R398" i="14"/>
  <c r="P98" i="16" s="1"/>
  <c r="AI98" i="16" s="1"/>
  <c r="K337" i="23"/>
  <c r="S284" i="14"/>
  <c r="P332" i="16"/>
  <c r="AI332" i="16" s="1"/>
  <c r="K188" i="23"/>
  <c r="S155" i="14"/>
  <c r="P183" i="16"/>
  <c r="AI183" i="16" s="1"/>
  <c r="K116" i="23"/>
  <c r="P111" i="16"/>
  <c r="AI111" i="16" s="1"/>
  <c r="S97" i="14"/>
  <c r="K249" i="23"/>
  <c r="S204" i="14"/>
  <c r="P244" i="16"/>
  <c r="AI244" i="16" s="1"/>
  <c r="K195" i="23"/>
  <c r="S160" i="14"/>
  <c r="P190" i="16"/>
  <c r="AI190" i="16" s="1"/>
  <c r="K164" i="23"/>
  <c r="S136" i="14"/>
  <c r="P159" i="16"/>
  <c r="AI159" i="16" s="1"/>
  <c r="K352" i="23"/>
  <c r="S299" i="14"/>
  <c r="P347" i="16"/>
  <c r="AI347" i="16" s="1"/>
  <c r="K100" i="23"/>
  <c r="P95" i="16"/>
  <c r="AI95" i="16" s="1"/>
  <c r="S87" i="14"/>
  <c r="K275" i="23"/>
  <c r="P270" i="16"/>
  <c r="AI270" i="16" s="1"/>
  <c r="S229" i="14"/>
  <c r="K119" i="23"/>
  <c r="K175" i="23"/>
  <c r="S100" i="14"/>
  <c r="P114" i="16"/>
  <c r="AI114" i="16" s="1"/>
  <c r="R385" i="14"/>
  <c r="P170" i="16" s="1"/>
  <c r="AI170" i="16" s="1"/>
  <c r="K260" i="23"/>
  <c r="S214" i="14"/>
  <c r="P255" i="16"/>
  <c r="AI255" i="16" s="1"/>
  <c r="K177" i="23"/>
  <c r="S146" i="14"/>
  <c r="P172" i="16"/>
  <c r="AI172" i="16" s="1"/>
  <c r="K325" i="23"/>
  <c r="S274" i="14"/>
  <c r="P320" i="16"/>
  <c r="AI320" i="16" s="1"/>
  <c r="K176" i="23"/>
  <c r="S145" i="14"/>
  <c r="P171" i="16"/>
  <c r="AI171" i="16" s="1"/>
  <c r="K340" i="23"/>
  <c r="S287" i="14"/>
  <c r="P335" i="16"/>
  <c r="AI335" i="16" s="1"/>
  <c r="K309" i="23"/>
  <c r="S22" i="14"/>
  <c r="R394" i="14"/>
  <c r="P304" i="16" s="1"/>
  <c r="AI304" i="16" s="1"/>
  <c r="P20" i="16"/>
  <c r="AI20" i="16" s="1"/>
  <c r="K25" i="23"/>
  <c r="FX25" i="23"/>
  <c r="K313" i="23"/>
  <c r="S264" i="14"/>
  <c r="P308" i="16"/>
  <c r="AI308" i="16" s="1"/>
  <c r="K163" i="23"/>
  <c r="S135" i="14"/>
  <c r="P158" i="16"/>
  <c r="AI158" i="16" s="1"/>
  <c r="K382" i="23"/>
  <c r="P377" i="16"/>
  <c r="AI377" i="16" s="1"/>
  <c r="S324" i="14"/>
  <c r="K235" i="23"/>
  <c r="S195" i="14"/>
  <c r="P230" i="16"/>
  <c r="AI230" i="16" s="1"/>
  <c r="K75" i="23"/>
  <c r="K74" i="23"/>
  <c r="P69" i="16"/>
  <c r="AI69" i="16" s="1"/>
  <c r="S65" i="14"/>
  <c r="R376" i="14"/>
  <c r="P70" i="16" s="1"/>
  <c r="AI70" i="16" s="1"/>
  <c r="K52" i="23"/>
  <c r="S47" i="14"/>
  <c r="P47" i="16"/>
  <c r="AI47" i="16" s="1"/>
  <c r="K109" i="23"/>
  <c r="S91" i="14"/>
  <c r="P104" i="16"/>
  <c r="AI104" i="16" s="1"/>
  <c r="K364" i="23"/>
  <c r="S309" i="14"/>
  <c r="P359" i="16"/>
  <c r="AI359" i="16" s="1"/>
  <c r="K139" i="23"/>
  <c r="K353" i="23"/>
  <c r="P134" i="16"/>
  <c r="AI134" i="16" s="1"/>
  <c r="S116" i="14"/>
  <c r="R395" i="14"/>
  <c r="P348" i="16" s="1"/>
  <c r="AI348" i="16" s="1"/>
  <c r="K242" i="23"/>
  <c r="S200" i="14"/>
  <c r="P237" i="16"/>
  <c r="AI237" i="16" s="1"/>
  <c r="K286" i="23"/>
  <c r="S240" i="14"/>
  <c r="P281" i="16"/>
  <c r="AI281" i="16" s="1"/>
  <c r="S122" i="14"/>
  <c r="P143" i="16"/>
  <c r="AI143" i="16" s="1"/>
  <c r="K148" i="23"/>
  <c r="K393" i="23"/>
  <c r="S334" i="14"/>
  <c r="P388" i="16"/>
  <c r="AI388" i="16" s="1"/>
  <c r="S205" i="14"/>
  <c r="P245" i="16"/>
  <c r="K87" i="23"/>
  <c r="S76" i="14"/>
  <c r="P82" i="16"/>
  <c r="AI82" i="16" s="1"/>
  <c r="FX87" i="23"/>
  <c r="K204" i="23"/>
  <c r="S166" i="14"/>
  <c r="P199" i="16"/>
  <c r="AI199" i="16" s="1"/>
  <c r="K272" i="23"/>
  <c r="S226" i="14"/>
  <c r="P267" i="16"/>
  <c r="AI267" i="16" s="1"/>
  <c r="K335" i="23"/>
  <c r="S282" i="14"/>
  <c r="P330" i="16"/>
  <c r="AI330" i="16" s="1"/>
  <c r="K186" i="23"/>
  <c r="S153" i="14"/>
  <c r="P181" i="16"/>
  <c r="AI181" i="16" s="1"/>
  <c r="K24" i="23"/>
  <c r="S21" i="14"/>
  <c r="P19" i="16"/>
  <c r="AI19" i="16" s="1"/>
  <c r="K133" i="23"/>
  <c r="P128" i="16"/>
  <c r="AI128" i="16" s="1"/>
  <c r="S110" i="14"/>
  <c r="K323" i="23"/>
  <c r="S272" i="14"/>
  <c r="P318" i="16"/>
  <c r="AI318" i="16" s="1"/>
  <c r="K173" i="23"/>
  <c r="S143" i="14"/>
  <c r="P168" i="16"/>
  <c r="AI168" i="16" s="1"/>
  <c r="S20" i="14"/>
  <c r="P18" i="16"/>
  <c r="AI18" i="16" s="1"/>
  <c r="K23" i="23"/>
  <c r="FX23" i="23"/>
  <c r="K354" i="23"/>
  <c r="S300" i="14"/>
  <c r="P349" i="16"/>
  <c r="AI349" i="16" s="1"/>
  <c r="K209" i="23"/>
  <c r="S171" i="14"/>
  <c r="P204" i="16"/>
  <c r="AI204" i="16" s="1"/>
  <c r="S40" i="14"/>
  <c r="P40" i="16"/>
  <c r="AI40" i="16" s="1"/>
  <c r="K45" i="23"/>
  <c r="K372" i="23"/>
  <c r="S317" i="14"/>
  <c r="P367" i="16"/>
  <c r="AI367" i="16" s="1"/>
  <c r="K38" i="23"/>
  <c r="S33" i="14"/>
  <c r="P33" i="16"/>
  <c r="AI33" i="16" s="1"/>
  <c r="S120" i="14"/>
  <c r="P139" i="16"/>
  <c r="AI139" i="16" s="1"/>
  <c r="K144" i="23"/>
  <c r="K379" i="23"/>
  <c r="S321" i="14"/>
  <c r="P374" i="16"/>
  <c r="AI374" i="16" s="1"/>
  <c r="K296" i="23"/>
  <c r="S248" i="14"/>
  <c r="P291" i="16"/>
  <c r="AI291" i="16" s="1"/>
  <c r="K245" i="23"/>
  <c r="S202" i="14"/>
  <c r="P240" i="16"/>
  <c r="AI240" i="16" s="1"/>
  <c r="K365" i="23"/>
  <c r="S310" i="14"/>
  <c r="P360" i="16"/>
  <c r="AI360" i="16" s="1"/>
  <c r="K220" i="23"/>
  <c r="S181" i="14"/>
  <c r="P215" i="16"/>
  <c r="AI215" i="16" s="1"/>
  <c r="S50" i="14"/>
  <c r="P50" i="16"/>
  <c r="AI50" i="16" s="1"/>
  <c r="K55" i="23"/>
  <c r="K221" i="23"/>
  <c r="S182" i="14"/>
  <c r="P216" i="16"/>
  <c r="AI216" i="16" s="1"/>
  <c r="K240" i="23"/>
  <c r="K90" i="23"/>
  <c r="K241" i="23"/>
  <c r="P85" i="16"/>
  <c r="AI85" i="16" s="1"/>
  <c r="S79" i="14"/>
  <c r="R389" i="14"/>
  <c r="P236" i="16" s="1"/>
  <c r="AI236" i="16" s="1"/>
  <c r="R360" i="14"/>
  <c r="P235" i="16" s="1"/>
  <c r="AI235" i="16" s="1"/>
  <c r="K217" i="23"/>
  <c r="S178" i="14"/>
  <c r="P212" i="16"/>
  <c r="AI212" i="16" s="1"/>
  <c r="S258" i="14"/>
  <c r="P301" i="16"/>
  <c r="AI301" i="16" s="1"/>
  <c r="K306" i="23"/>
  <c r="K157" i="23"/>
  <c r="P152" i="16"/>
  <c r="AI152" i="16" s="1"/>
  <c r="S129" i="14"/>
  <c r="K375" i="23"/>
  <c r="S319" i="14"/>
  <c r="P370" i="16"/>
  <c r="AI370" i="16" s="1"/>
  <c r="K69" i="23"/>
  <c r="S60" i="14"/>
  <c r="P64" i="16"/>
  <c r="AI64" i="16" s="1"/>
  <c r="K295" i="23"/>
  <c r="S247" i="14"/>
  <c r="P290" i="16"/>
  <c r="AI290" i="16" s="1"/>
  <c r="K143" i="23"/>
  <c r="P138" i="16"/>
  <c r="AI138" i="16" s="1"/>
  <c r="S119" i="14"/>
  <c r="K40" i="23"/>
  <c r="K147" i="23"/>
  <c r="S35" i="14"/>
  <c r="P35" i="16"/>
  <c r="AI35" i="16" s="1"/>
  <c r="R382" i="14"/>
  <c r="P142" i="16" s="1"/>
  <c r="AI142" i="16" s="1"/>
  <c r="J415" i="23"/>
  <c r="K290" i="23"/>
  <c r="K289" i="23"/>
  <c r="S243" i="14"/>
  <c r="R391" i="14"/>
  <c r="P285" i="16" s="1"/>
  <c r="AI285" i="16" s="1"/>
  <c r="P284" i="16"/>
  <c r="AI284" i="16" s="1"/>
  <c r="S115" i="14"/>
  <c r="P133" i="16"/>
  <c r="AI133" i="16" s="1"/>
  <c r="K138" i="23"/>
  <c r="K66" i="23"/>
  <c r="P61" i="16"/>
  <c r="AI61" i="16" s="1"/>
  <c r="S57" i="14"/>
  <c r="K338" i="23"/>
  <c r="S285" i="14"/>
  <c r="P333" i="16"/>
  <c r="AI333" i="16" s="1"/>
  <c r="K206" i="23"/>
  <c r="S168" i="14"/>
  <c r="P201" i="16"/>
  <c r="AI201" i="16" s="1"/>
  <c r="K359" i="23"/>
  <c r="S305" i="14"/>
  <c r="P354" i="16"/>
  <c r="AI354" i="16" s="1"/>
  <c r="K264" i="23"/>
  <c r="S218" i="14"/>
  <c r="P259" i="16"/>
  <c r="AI259" i="16" s="1"/>
  <c r="K373" i="23"/>
  <c r="S318" i="14"/>
  <c r="P368" i="16"/>
  <c r="AI368" i="16" s="1"/>
  <c r="K229" i="23"/>
  <c r="S189" i="14"/>
  <c r="P224" i="16"/>
  <c r="AI224" i="16" s="1"/>
  <c r="K68" i="23"/>
  <c r="P63" i="16"/>
  <c r="AI63" i="16" s="1"/>
  <c r="S59" i="14"/>
  <c r="K362" i="23"/>
  <c r="K238" i="23"/>
  <c r="S198" i="14"/>
  <c r="P233" i="16"/>
  <c r="AI233" i="16" s="1"/>
  <c r="R368" i="14"/>
  <c r="P357" i="16" s="1"/>
  <c r="AI357" i="16" s="1"/>
  <c r="K71" i="23"/>
  <c r="S62" i="14"/>
  <c r="P66" i="16"/>
  <c r="AI66" i="16" s="1"/>
  <c r="K307" i="23"/>
  <c r="S259" i="14"/>
  <c r="P302" i="16"/>
  <c r="AI302" i="16" s="1"/>
  <c r="K351" i="23"/>
  <c r="S298" i="14"/>
  <c r="P346" i="16"/>
  <c r="AI346" i="16" s="1"/>
  <c r="K207" i="23"/>
  <c r="S169" i="14"/>
  <c r="P202" i="16"/>
  <c r="AI202" i="16" s="1"/>
  <c r="K33" i="23"/>
  <c r="S38" i="14"/>
  <c r="R373" i="14"/>
  <c r="P28" i="16" s="1"/>
  <c r="AI28" i="16" s="1"/>
  <c r="P38" i="16"/>
  <c r="AI38" i="16" s="1"/>
  <c r="K43" i="23"/>
  <c r="K172" i="23"/>
  <c r="S142" i="14"/>
  <c r="P167" i="16"/>
  <c r="AI167" i="16" s="1"/>
  <c r="K376" i="23"/>
  <c r="P371" i="16"/>
  <c r="AI371" i="16" s="1"/>
  <c r="S320" i="14"/>
  <c r="S191" i="14"/>
  <c r="P226" i="16"/>
  <c r="K70" i="23"/>
  <c r="P65" i="16"/>
  <c r="AI65" i="16" s="1"/>
  <c r="S61" i="14"/>
  <c r="K299" i="23"/>
  <c r="S251" i="14"/>
  <c r="P294" i="16"/>
  <c r="AI294" i="16" s="1"/>
  <c r="K149" i="23"/>
  <c r="P144" i="16"/>
  <c r="AI144" i="16" s="1"/>
  <c r="S123" i="14"/>
  <c r="K377" i="23"/>
  <c r="K14" i="23"/>
  <c r="S12" i="14"/>
  <c r="P9" i="16"/>
  <c r="AI9" i="16" s="1"/>
  <c r="R369" i="14"/>
  <c r="P372" i="16" s="1"/>
  <c r="AI372" i="16" s="1"/>
  <c r="L15" i="23"/>
  <c r="Q10" i="16"/>
  <c r="AJ10" i="16" s="1"/>
  <c r="T13" i="14"/>
  <c r="DZ360" i="23" l="1"/>
  <c r="DZ216" i="23"/>
  <c r="DZ175" i="23"/>
  <c r="FY357" i="23"/>
  <c r="AI192" i="16"/>
  <c r="DZ357" i="23"/>
  <c r="FY46" i="23"/>
  <c r="FY153" i="23"/>
  <c r="FY290" i="23"/>
  <c r="DZ46" i="23"/>
  <c r="DZ290" i="23"/>
  <c r="DZ153" i="23"/>
  <c r="S81" i="14"/>
  <c r="J422" i="23"/>
  <c r="J413" i="23"/>
  <c r="FY293" i="23"/>
  <c r="FY210" i="23"/>
  <c r="FY163" i="23"/>
  <c r="FY117" i="23"/>
  <c r="DZ293" i="23"/>
  <c r="DZ118" i="23"/>
  <c r="FY118" i="23"/>
  <c r="K197" i="23"/>
  <c r="DZ191" i="23"/>
  <c r="DZ261" i="23"/>
  <c r="J425" i="23"/>
  <c r="K198" i="23"/>
  <c r="K92" i="23"/>
  <c r="K409" i="23" s="1"/>
  <c r="AI226" i="16"/>
  <c r="AI193" i="16"/>
  <c r="FY231" i="23"/>
  <c r="K231" i="23"/>
  <c r="K426" i="23" s="1"/>
  <c r="FY102" i="23"/>
  <c r="DZ102" i="23"/>
  <c r="DZ63" i="23"/>
  <c r="DZ117" i="23"/>
  <c r="DZ163" i="23"/>
  <c r="DZ210" i="23"/>
  <c r="DZ75" i="23"/>
  <c r="FY376" i="23"/>
  <c r="J405" i="23"/>
  <c r="DZ376" i="23"/>
  <c r="FY75" i="23"/>
  <c r="DZ121" i="23"/>
  <c r="FY142" i="23"/>
  <c r="DZ142" i="23"/>
  <c r="DZ89" i="23"/>
  <c r="DZ50" i="23"/>
  <c r="DZ267" i="23"/>
  <c r="I33" i="33" s="1"/>
  <c r="FY267" i="23"/>
  <c r="FY50" i="23"/>
  <c r="FY89" i="23"/>
  <c r="J412" i="23"/>
  <c r="FY377" i="23"/>
  <c r="FY289" i="23"/>
  <c r="DZ289" i="23"/>
  <c r="DZ195" i="23"/>
  <c r="FY195" i="23"/>
  <c r="P24" i="16"/>
  <c r="AI24" i="16" s="1"/>
  <c r="S26" i="14"/>
  <c r="R390" i="14"/>
  <c r="P243" i="16" s="1"/>
  <c r="AI243" i="16" s="1"/>
  <c r="J406" i="23"/>
  <c r="DZ390" i="23"/>
  <c r="FY390" i="23"/>
  <c r="DZ171" i="23"/>
  <c r="K146" i="23"/>
  <c r="FY247" i="23"/>
  <c r="DZ204" i="23"/>
  <c r="DZ377" i="23"/>
  <c r="DZ231" i="23"/>
  <c r="AI141" i="16"/>
  <c r="DZ51" i="23"/>
  <c r="DZ111" i="23"/>
  <c r="DZ62" i="23"/>
  <c r="AW366" i="16"/>
  <c r="AB371" i="23" s="1"/>
  <c r="AW121" i="16"/>
  <c r="AB126" i="23" s="1"/>
  <c r="AW48" i="16"/>
  <c r="AB53" i="23" s="1"/>
  <c r="AW155" i="16"/>
  <c r="AB160" i="23" s="1"/>
  <c r="AW137" i="16"/>
  <c r="AB142" i="23" s="1"/>
  <c r="AW33" i="16"/>
  <c r="AB38" i="23" s="1"/>
  <c r="AW343" i="16"/>
  <c r="AB348" i="23" s="1"/>
  <c r="AW277" i="16"/>
  <c r="AB282" i="23" s="1"/>
  <c r="AW275" i="16"/>
  <c r="AB280" i="23" s="1"/>
  <c r="AW191" i="16"/>
  <c r="AB196" i="23" s="1"/>
  <c r="AW222" i="16"/>
  <c r="AB227" i="23" s="1"/>
  <c r="AW141" i="16"/>
  <c r="AB146" i="23" s="1"/>
  <c r="AB410" i="23" s="1"/>
  <c r="AW367" i="16"/>
  <c r="AB372" i="23" s="1"/>
  <c r="AW114" i="16"/>
  <c r="AB119" i="23" s="1"/>
  <c r="AW162" i="16"/>
  <c r="AB167" i="23" s="1"/>
  <c r="AW36" i="16"/>
  <c r="AB41" i="23" s="1"/>
  <c r="AW177" i="16"/>
  <c r="AB182" i="23" s="1"/>
  <c r="AW290" i="16"/>
  <c r="AB295" i="23" s="1"/>
  <c r="AW373" i="16"/>
  <c r="AB378" i="23" s="1"/>
  <c r="AW156" i="16"/>
  <c r="AB161" i="23" s="1"/>
  <c r="AW286" i="16"/>
  <c r="AB291" i="23" s="1"/>
  <c r="AW389" i="16"/>
  <c r="AB394" i="23" s="1"/>
  <c r="AW207" i="16"/>
  <c r="AB212" i="23" s="1"/>
  <c r="AW316" i="16"/>
  <c r="AB321" i="23" s="1"/>
  <c r="AW24" i="16"/>
  <c r="AB29" i="23" s="1"/>
  <c r="AW300" i="16"/>
  <c r="AB305" i="23" s="1"/>
  <c r="AW271" i="16"/>
  <c r="AB276" i="23" s="1"/>
  <c r="AW270" i="16"/>
  <c r="AB275" i="23" s="1"/>
  <c r="AW247" i="16"/>
  <c r="AB252" i="23" s="1"/>
  <c r="AW360" i="16"/>
  <c r="AB365" i="23" s="1"/>
  <c r="AW52" i="16"/>
  <c r="AB57" i="23" s="1"/>
  <c r="AW124" i="16"/>
  <c r="AB129" i="23" s="1"/>
  <c r="AW98" i="16"/>
  <c r="AB103" i="23" s="1"/>
  <c r="AW95" i="16"/>
  <c r="AB100" i="23" s="1"/>
  <c r="AW215" i="16"/>
  <c r="AB220" i="23" s="1"/>
  <c r="AW79" i="16"/>
  <c r="AB84" i="23" s="1"/>
  <c r="AW211" i="16"/>
  <c r="AB216" i="23" s="1"/>
  <c r="AW324" i="16"/>
  <c r="AB329" i="23" s="1"/>
  <c r="AW92" i="16"/>
  <c r="AB97" i="23" s="1"/>
  <c r="AW304" i="16"/>
  <c r="AB309" i="23" s="1"/>
  <c r="AW58" i="16"/>
  <c r="AB63" i="23" s="1"/>
  <c r="AW269" i="16"/>
  <c r="AB274" i="23" s="1"/>
  <c r="AW27" i="16"/>
  <c r="AB32" i="23" s="1"/>
  <c r="AW338" i="16"/>
  <c r="AB343" i="23" s="1"/>
  <c r="AW16" i="16"/>
  <c r="AB21" i="23" s="1"/>
  <c r="AW15" i="16"/>
  <c r="AB20" i="23" s="1"/>
  <c r="AW234" i="16"/>
  <c r="AB239" i="23" s="1"/>
  <c r="AW243" i="16"/>
  <c r="AB248" i="23" s="1"/>
  <c r="AW288" i="16"/>
  <c r="AB293" i="23" s="1"/>
  <c r="AW237" i="16"/>
  <c r="AB242" i="23" s="1"/>
  <c r="AW308" i="16"/>
  <c r="AB313" i="23" s="1"/>
  <c r="AW365" i="16"/>
  <c r="AB370" i="23" s="1"/>
  <c r="AW64" i="16"/>
  <c r="AB69" i="23" s="1"/>
  <c r="AW81" i="16"/>
  <c r="AB86" i="23" s="1"/>
  <c r="AW232" i="16"/>
  <c r="AB237" i="23" s="1"/>
  <c r="AW70" i="16"/>
  <c r="AB75" i="23" s="1"/>
  <c r="AW278" i="16"/>
  <c r="AB283" i="23" s="1"/>
  <c r="AW126" i="16"/>
  <c r="AB131" i="23" s="1"/>
  <c r="AW337" i="16"/>
  <c r="AB342" i="23" s="1"/>
  <c r="AW321" i="16"/>
  <c r="AB326" i="23" s="1"/>
  <c r="AW326" i="16"/>
  <c r="AB331" i="23" s="1"/>
  <c r="AW202" i="16"/>
  <c r="AB207" i="23" s="1"/>
  <c r="AW349" i="16"/>
  <c r="AB354" i="23" s="1"/>
  <c r="AW388" i="16"/>
  <c r="AB393" i="23" s="1"/>
  <c r="AW309" i="16"/>
  <c r="AB314" i="23" s="1"/>
  <c r="AW267" i="16"/>
  <c r="AB272" i="23" s="1"/>
  <c r="AW166" i="16"/>
  <c r="AB171" i="23" s="1"/>
  <c r="AW111" i="16"/>
  <c r="AB116" i="23" s="1"/>
  <c r="AW245" i="16"/>
  <c r="AB250" i="23" s="1"/>
  <c r="AW218" i="16"/>
  <c r="AB223" i="23" s="1"/>
  <c r="AW173" i="16"/>
  <c r="AB178" i="23" s="1"/>
  <c r="AW281" i="16"/>
  <c r="AB286" i="23" s="1"/>
  <c r="AW380" i="16"/>
  <c r="AB385" i="23" s="1"/>
  <c r="AW35" i="16"/>
  <c r="AB40" i="23" s="1"/>
  <c r="AW168" i="16"/>
  <c r="AB173" i="23" s="1"/>
  <c r="AW187" i="16"/>
  <c r="AB192" i="23" s="1"/>
  <c r="AW179" i="16"/>
  <c r="AB184" i="23" s="1"/>
  <c r="AW151" i="16"/>
  <c r="AB156" i="23" s="1"/>
  <c r="AW180" i="16"/>
  <c r="AB185" i="23" s="1"/>
  <c r="AW169" i="16"/>
  <c r="AB174" i="23" s="1"/>
  <c r="AW231" i="16"/>
  <c r="AB236" i="23" s="1"/>
  <c r="AW96" i="16"/>
  <c r="AB101" i="23" s="1"/>
  <c r="AW334" i="16"/>
  <c r="AB339" i="23" s="1"/>
  <c r="AW361" i="16"/>
  <c r="AB366" i="23" s="1"/>
  <c r="AW306" i="16"/>
  <c r="AB311" i="23" s="1"/>
  <c r="AW252" i="16"/>
  <c r="AB257" i="23" s="1"/>
  <c r="AW253" i="16"/>
  <c r="AB258" i="23" s="1"/>
  <c r="AW53" i="16"/>
  <c r="AB58" i="23" s="1"/>
  <c r="AW327" i="16"/>
  <c r="AB332" i="23" s="1"/>
  <c r="AW293" i="16"/>
  <c r="AB298" i="23" s="1"/>
  <c r="AW203" i="16"/>
  <c r="AB208" i="23" s="1"/>
  <c r="AW346" i="16"/>
  <c r="AB351" i="23" s="1"/>
  <c r="AW176" i="16"/>
  <c r="AB181" i="23" s="1"/>
  <c r="AW188" i="16"/>
  <c r="AB193" i="23" s="1"/>
  <c r="AW229" i="16"/>
  <c r="AB234" i="23" s="1"/>
  <c r="AW89" i="16"/>
  <c r="AB94" i="23" s="1"/>
  <c r="AW25" i="16"/>
  <c r="AB30" i="23" s="1"/>
  <c r="AW213" i="16"/>
  <c r="AB218" i="23" s="1"/>
  <c r="AW280" i="16"/>
  <c r="AB285" i="23" s="1"/>
  <c r="AW256" i="16"/>
  <c r="AB261" i="23" s="1"/>
  <c r="AW45" i="16"/>
  <c r="AB50" i="23" s="1"/>
  <c r="AW214" i="16"/>
  <c r="AB219" i="23" s="1"/>
  <c r="AW109" i="16"/>
  <c r="AB114" i="23" s="1"/>
  <c r="AW21" i="16"/>
  <c r="AB26" i="23" s="1"/>
  <c r="AW65" i="16"/>
  <c r="AB70" i="23" s="1"/>
  <c r="AW285" i="16"/>
  <c r="AB290" i="23" s="1"/>
  <c r="AW147" i="16"/>
  <c r="AB152" i="23" s="1"/>
  <c r="AW221" i="16"/>
  <c r="AB226" i="23" s="1"/>
  <c r="AW376" i="16"/>
  <c r="AB381" i="23" s="1"/>
  <c r="AW78" i="16"/>
  <c r="AB83" i="23" s="1"/>
  <c r="AW299" i="16"/>
  <c r="AB304" i="23" s="1"/>
  <c r="AW258" i="16"/>
  <c r="AB263" i="23" s="1"/>
  <c r="AW159" i="16"/>
  <c r="AB164" i="23" s="1"/>
  <c r="AW57" i="16"/>
  <c r="AB62" i="23" s="1"/>
  <c r="AW265" i="16"/>
  <c r="AB270" i="23" s="1"/>
  <c r="AW287" i="16"/>
  <c r="AB292" i="23" s="1"/>
  <c r="AW364" i="16"/>
  <c r="AB369" i="23" s="1"/>
  <c r="AW32" i="16"/>
  <c r="AB37" i="23" s="1"/>
  <c r="AW77" i="16"/>
  <c r="AB82" i="23" s="1"/>
  <c r="AW251" i="16"/>
  <c r="AB256" i="23" s="1"/>
  <c r="AW160" i="16"/>
  <c r="AB165" i="23" s="1"/>
  <c r="AW165" i="16"/>
  <c r="AB170" i="23" s="1"/>
  <c r="AW208" i="16"/>
  <c r="AB213" i="23" s="1"/>
  <c r="AW310" i="16"/>
  <c r="AB315" i="23" s="1"/>
  <c r="AW116" i="16"/>
  <c r="AB121" i="23" s="1"/>
  <c r="AW216" i="16"/>
  <c r="AB221" i="23" s="1"/>
  <c r="AW74" i="16"/>
  <c r="AB79" i="23" s="1"/>
  <c r="AW263" i="16"/>
  <c r="AB268" i="23" s="1"/>
  <c r="AW240" i="16"/>
  <c r="AB245" i="23" s="1"/>
  <c r="AW34" i="16"/>
  <c r="AB39" i="23" s="1"/>
  <c r="AW257" i="16"/>
  <c r="AB262" i="23" s="1"/>
  <c r="AW152" i="16"/>
  <c r="AB157" i="23" s="1"/>
  <c r="AW163" i="16"/>
  <c r="AB168" i="23" s="1"/>
  <c r="AW193" i="16"/>
  <c r="AB198" i="23" s="1"/>
  <c r="AW59" i="16"/>
  <c r="AB64" i="23" s="1"/>
  <c r="AW372" i="16"/>
  <c r="AB377" i="23" s="1"/>
  <c r="AW204" i="16"/>
  <c r="AB209" i="23" s="1"/>
  <c r="AW181" i="16"/>
  <c r="AB186" i="23" s="1"/>
  <c r="AW145" i="16"/>
  <c r="AB150" i="23" s="1"/>
  <c r="AW100" i="16"/>
  <c r="AB105" i="23" s="1"/>
  <c r="AW235" i="16"/>
  <c r="AB240" i="23" s="1"/>
  <c r="AW390" i="16"/>
  <c r="AB395" i="23" s="1"/>
  <c r="AW19" i="16"/>
  <c r="AB24" i="23" s="1"/>
  <c r="AW37" i="16"/>
  <c r="AB42" i="23" s="1"/>
  <c r="AW143" i="16"/>
  <c r="AB148" i="23" s="1"/>
  <c r="AW138" i="16"/>
  <c r="AB143" i="23" s="1"/>
  <c r="AW325" i="16"/>
  <c r="AB330" i="23" s="1"/>
  <c r="AW153" i="16"/>
  <c r="AB158" i="23" s="1"/>
  <c r="AW284" i="16"/>
  <c r="AB289" i="23" s="1"/>
  <c r="AW14" i="16"/>
  <c r="AB19" i="23" s="1"/>
  <c r="AW335" i="16"/>
  <c r="AB340" i="23" s="1"/>
  <c r="AW175" i="16"/>
  <c r="AB180" i="23" s="1"/>
  <c r="AW66" i="16"/>
  <c r="AB71" i="23" s="1"/>
  <c r="AW42" i="16"/>
  <c r="AB47" i="23" s="1"/>
  <c r="AW38" i="16"/>
  <c r="AB43" i="23" s="1"/>
  <c r="AW328" i="16"/>
  <c r="AB333" i="23" s="1"/>
  <c r="AW282" i="16"/>
  <c r="AB287" i="23" s="1"/>
  <c r="AW291" i="16"/>
  <c r="AB296" i="23" s="1"/>
  <c r="AW219" i="16"/>
  <c r="AB224" i="23" s="1"/>
  <c r="AW90" i="16"/>
  <c r="AB95" i="23" s="1"/>
  <c r="AW125" i="16"/>
  <c r="AB130" i="23" s="1"/>
  <c r="AW29" i="16"/>
  <c r="AB34" i="23" s="1"/>
  <c r="AW118" i="16"/>
  <c r="AB123" i="23" s="1"/>
  <c r="AW201" i="16"/>
  <c r="AB206" i="23" s="1"/>
  <c r="AW55" i="16"/>
  <c r="AB60" i="23" s="1"/>
  <c r="AW13" i="16"/>
  <c r="AB18" i="23" s="1"/>
  <c r="AW333" i="16"/>
  <c r="AB338" i="23" s="1"/>
  <c r="AW49" i="16"/>
  <c r="AB54" i="23" s="1"/>
  <c r="AW31" i="16"/>
  <c r="AB36" i="23" s="1"/>
  <c r="AW28" i="16"/>
  <c r="AB33" i="23" s="1"/>
  <c r="AW99" i="16"/>
  <c r="AB104" i="23" s="1"/>
  <c r="AW340" i="16"/>
  <c r="AB345" i="23" s="1"/>
  <c r="AW128" i="16"/>
  <c r="AB133" i="23" s="1"/>
  <c r="AW75" i="16"/>
  <c r="AB80" i="23" s="1"/>
  <c r="AW50" i="16"/>
  <c r="AB55" i="23" s="1"/>
  <c r="AW20" i="16"/>
  <c r="AB25" i="23" s="1"/>
  <c r="AW289" i="16"/>
  <c r="AB294" i="23" s="1"/>
  <c r="AW374" i="16"/>
  <c r="AB379" i="23" s="1"/>
  <c r="AW26" i="16"/>
  <c r="AB31" i="23" s="1"/>
  <c r="AW87" i="16"/>
  <c r="AB92" i="23" s="1"/>
  <c r="AW354" i="16"/>
  <c r="AB359" i="23" s="1"/>
  <c r="AW88" i="16"/>
  <c r="AB93" i="23" s="1"/>
  <c r="AW133" i="16"/>
  <c r="AB138" i="23" s="1"/>
  <c r="AW120" i="16"/>
  <c r="AB125" i="23" s="1"/>
  <c r="AW183" i="16"/>
  <c r="AB188" i="23" s="1"/>
  <c r="AW158" i="16"/>
  <c r="AB163" i="23" s="1"/>
  <c r="AW359" i="16"/>
  <c r="AB364" i="23" s="1"/>
  <c r="AW43" i="16"/>
  <c r="AB48" i="23" s="1"/>
  <c r="AW85" i="16"/>
  <c r="AB90" i="23" s="1"/>
  <c r="AW132" i="16"/>
  <c r="AB137" i="23" s="1"/>
  <c r="AW363" i="16"/>
  <c r="AB368" i="23" s="1"/>
  <c r="AW210" i="16"/>
  <c r="AB215" i="23" s="1"/>
  <c r="AW170" i="16"/>
  <c r="AB175" i="23" s="1"/>
  <c r="AW209" i="16"/>
  <c r="AB214" i="23" s="1"/>
  <c r="AW250" i="16"/>
  <c r="AB255" i="23" s="1"/>
  <c r="AW347" i="16"/>
  <c r="AB352" i="23" s="1"/>
  <c r="AW345" i="16"/>
  <c r="AB350" i="23" s="1"/>
  <c r="AW189" i="16"/>
  <c r="AB194" i="23" s="1"/>
  <c r="AW67" i="16"/>
  <c r="AB72" i="23" s="1"/>
  <c r="AW369" i="16"/>
  <c r="AB374" i="23" s="1"/>
  <c r="AW157" i="16"/>
  <c r="AB162" i="23" s="1"/>
  <c r="AW273" i="16"/>
  <c r="AB278" i="23" s="1"/>
  <c r="AW51" i="16"/>
  <c r="AB56" i="23" s="1"/>
  <c r="AW262" i="16"/>
  <c r="AB267" i="23" s="1"/>
  <c r="AW196" i="16"/>
  <c r="AB201" i="23" s="1"/>
  <c r="AW344" i="16"/>
  <c r="AB349" i="23" s="1"/>
  <c r="AW127" i="16"/>
  <c r="AB132" i="23" s="1"/>
  <c r="AW371" i="16"/>
  <c r="AB376" i="23" s="1"/>
  <c r="AW69" i="16"/>
  <c r="AB74" i="23" s="1"/>
  <c r="AW61" i="16"/>
  <c r="AB66" i="23" s="1"/>
  <c r="AW142" i="16"/>
  <c r="AB147" i="23" s="1"/>
  <c r="AW97" i="16"/>
  <c r="AB102" i="23" s="1"/>
  <c r="AW140" i="16"/>
  <c r="AB145" i="23" s="1"/>
  <c r="AW230" i="16"/>
  <c r="AB235" i="23" s="1"/>
  <c r="AW239" i="16"/>
  <c r="AB244" i="23" s="1"/>
  <c r="AW144" i="16"/>
  <c r="AB149" i="23" s="1"/>
  <c r="AW131" i="16"/>
  <c r="AB136" i="23" s="1"/>
  <c r="AW255" i="16"/>
  <c r="AB260" i="23" s="1"/>
  <c r="AW136" i="16"/>
  <c r="AB141" i="23" s="1"/>
  <c r="AW379" i="16"/>
  <c r="AB384" i="23" s="1"/>
  <c r="AW331" i="16"/>
  <c r="AB336" i="23" s="1"/>
  <c r="AW225" i="16"/>
  <c r="AB230" i="23" s="1"/>
  <c r="AW387" i="16"/>
  <c r="AB392" i="23" s="1"/>
  <c r="AW313" i="16"/>
  <c r="AB318" i="23" s="1"/>
  <c r="AW356" i="16"/>
  <c r="AB361" i="23" s="1"/>
  <c r="AW248" i="16"/>
  <c r="AB253" i="23" s="1"/>
  <c r="AW383" i="16"/>
  <c r="AB388" i="23" s="1"/>
  <c r="AW94" i="16"/>
  <c r="AB99" i="23" s="1"/>
  <c r="AW101" i="16"/>
  <c r="AB106" i="23" s="1"/>
  <c r="AW17" i="16"/>
  <c r="AB22" i="23" s="1"/>
  <c r="AW332" i="16"/>
  <c r="AB337" i="23" s="1"/>
  <c r="AW86" i="16"/>
  <c r="AB91" i="23" s="1"/>
  <c r="AW54" i="16"/>
  <c r="AB59" i="23" s="1"/>
  <c r="AW320" i="16"/>
  <c r="AB325" i="23" s="1"/>
  <c r="AW182" i="16"/>
  <c r="AB187" i="23" s="1"/>
  <c r="AW382" i="16"/>
  <c r="AB387" i="23" s="1"/>
  <c r="AW353" i="16"/>
  <c r="AB358" i="23" s="1"/>
  <c r="AW135" i="16"/>
  <c r="AB140" i="23" s="1"/>
  <c r="DZ39" i="23"/>
  <c r="AW242" i="16"/>
  <c r="AB247" i="23" s="1"/>
  <c r="AW171" i="16"/>
  <c r="AB176" i="23" s="1"/>
  <c r="AW106" i="16"/>
  <c r="AB111" i="23" s="1"/>
  <c r="AW117" i="16"/>
  <c r="AB122" i="23" s="1"/>
  <c r="AW283" i="16"/>
  <c r="AB288" i="23" s="1"/>
  <c r="AW368" i="16"/>
  <c r="AB373" i="23" s="1"/>
  <c r="AW303" i="16"/>
  <c r="AB308" i="23" s="1"/>
  <c r="AW164" i="16"/>
  <c r="AB169" i="23" s="1"/>
  <c r="AW315" i="16"/>
  <c r="AB320" i="23" s="1"/>
  <c r="AW72" i="16"/>
  <c r="AB77" i="23" s="1"/>
  <c r="AW134" i="16"/>
  <c r="AB139" i="23" s="1"/>
  <c r="AW198" i="16"/>
  <c r="AB203" i="23" s="1"/>
  <c r="AW302" i="16"/>
  <c r="AB307" i="23" s="1"/>
  <c r="AW195" i="16"/>
  <c r="AB200" i="23" s="1"/>
  <c r="AW18" i="16"/>
  <c r="AB23" i="23" s="1"/>
  <c r="AW185" i="16"/>
  <c r="AB190" i="23" s="1"/>
  <c r="AW119" i="16"/>
  <c r="AB124" i="23" s="1"/>
  <c r="AW261" i="16"/>
  <c r="AB266" i="23" s="1"/>
  <c r="AW294" i="16"/>
  <c r="AB299" i="23" s="1"/>
  <c r="AW311" i="16"/>
  <c r="AB316" i="23" s="1"/>
  <c r="AW307" i="16"/>
  <c r="AB312" i="23" s="1"/>
  <c r="AW378" i="16"/>
  <c r="AB383" i="23" s="1"/>
  <c r="AW91" i="16"/>
  <c r="AB96" i="23" s="1"/>
  <c r="AW322" i="16"/>
  <c r="AB327" i="23" s="1"/>
  <c r="AW60" i="16"/>
  <c r="AB65" i="23" s="1"/>
  <c r="AW254" i="16"/>
  <c r="AB259" i="23" s="1"/>
  <c r="AW377" i="16"/>
  <c r="AB382" i="23" s="1"/>
  <c r="AW122" i="16"/>
  <c r="AB127" i="23" s="1"/>
  <c r="AW22" i="16"/>
  <c r="AB27" i="23" s="1"/>
  <c r="AW84" i="16"/>
  <c r="AB89" i="23" s="1"/>
  <c r="AW370" i="16"/>
  <c r="AB375" i="23" s="1"/>
  <c r="AW113" i="16"/>
  <c r="AB118" i="23" s="1"/>
  <c r="AW362" i="16"/>
  <c r="AB367" i="23" s="1"/>
  <c r="AW104" i="16"/>
  <c r="AB109" i="23" s="1"/>
  <c r="AW110" i="16"/>
  <c r="AB115" i="23" s="1"/>
  <c r="AW228" i="16"/>
  <c r="AB233" i="23" s="1"/>
  <c r="AW167" i="16"/>
  <c r="AB172" i="23" s="1"/>
  <c r="AW260" i="16"/>
  <c r="AB265" i="23" s="1"/>
  <c r="AW161" i="16"/>
  <c r="AB166" i="23" s="1"/>
  <c r="AW384" i="16"/>
  <c r="AB389" i="23" s="1"/>
  <c r="AW317" i="16"/>
  <c r="AB322" i="23" s="1"/>
  <c r="AW178" i="16"/>
  <c r="AB183" i="23" s="1"/>
  <c r="AW40" i="16"/>
  <c r="AB45" i="23" s="1"/>
  <c r="AW212" i="16"/>
  <c r="AB217" i="23" s="1"/>
  <c r="AW172" i="16"/>
  <c r="AB177" i="23" s="1"/>
  <c r="AW105" i="16"/>
  <c r="AB110" i="23" s="1"/>
  <c r="AW272" i="16"/>
  <c r="AB277" i="23" s="1"/>
  <c r="AW381" i="16"/>
  <c r="AB386" i="23" s="1"/>
  <c r="AW318" i="16"/>
  <c r="AB323" i="23" s="1"/>
  <c r="AW358" i="16"/>
  <c r="AB363" i="23" s="1"/>
  <c r="AW295" i="16"/>
  <c r="AB300" i="23" s="1"/>
  <c r="AW276" i="16"/>
  <c r="AB281" i="23" s="1"/>
  <c r="AW319" i="16"/>
  <c r="AB324" i="23" s="1"/>
  <c r="AW341" i="16"/>
  <c r="AB346" i="23" s="1"/>
  <c r="AW375" i="16"/>
  <c r="AB380" i="23" s="1"/>
  <c r="AW314" i="16"/>
  <c r="AB319" i="23" s="1"/>
  <c r="AW226" i="16"/>
  <c r="AB231" i="23" s="1"/>
  <c r="AW186" i="16"/>
  <c r="AB191" i="23" s="1"/>
  <c r="AW11" i="16"/>
  <c r="AB16" i="23" s="1"/>
  <c r="AW82" i="16"/>
  <c r="AB87" i="23" s="1"/>
  <c r="AW336" i="16"/>
  <c r="AB341" i="23" s="1"/>
  <c r="AW154" i="16"/>
  <c r="AB159" i="23" s="1"/>
  <c r="AW249" i="16"/>
  <c r="AB254" i="23" s="1"/>
  <c r="AW246" i="16"/>
  <c r="AB251" i="23" s="1"/>
  <c r="AW83" i="16"/>
  <c r="AB88" i="23" s="1"/>
  <c r="AW197" i="16"/>
  <c r="AB202" i="23" s="1"/>
  <c r="AW108" i="16"/>
  <c r="AB113" i="23" s="1"/>
  <c r="AW217" i="16"/>
  <c r="AB222" i="23" s="1"/>
  <c r="AW233" i="16"/>
  <c r="AB238" i="23" s="1"/>
  <c r="AW342" i="16"/>
  <c r="AB347" i="23" s="1"/>
  <c r="AW274" i="16"/>
  <c r="AB279" i="23" s="1"/>
  <c r="AW301" i="16"/>
  <c r="AB306" i="23" s="1"/>
  <c r="AW103" i="16"/>
  <c r="AB108" i="23" s="1"/>
  <c r="AW297" i="16"/>
  <c r="AB302" i="23" s="1"/>
  <c r="AW68" i="16"/>
  <c r="AB73" i="23" s="1"/>
  <c r="AW149" i="16"/>
  <c r="AB154" i="23" s="1"/>
  <c r="AW148" i="16"/>
  <c r="AB153" i="23" s="1"/>
  <c r="AW129" i="16"/>
  <c r="AB134" i="23" s="1"/>
  <c r="AW386" i="16"/>
  <c r="AB391" i="23" s="1"/>
  <c r="AW292" i="16"/>
  <c r="AB297" i="23" s="1"/>
  <c r="AW192" i="16"/>
  <c r="AB197" i="23" s="1"/>
  <c r="AW339" i="16"/>
  <c r="AB344" i="23" s="1"/>
  <c r="AW351" i="16"/>
  <c r="AB356" i="23" s="1"/>
  <c r="AW39" i="16"/>
  <c r="AB44" i="23" s="1"/>
  <c r="AW76" i="16"/>
  <c r="AB81" i="23" s="1"/>
  <c r="AW115" i="16"/>
  <c r="AB120" i="23" s="1"/>
  <c r="AW174" i="16"/>
  <c r="AB179" i="23" s="1"/>
  <c r="AW139" i="16"/>
  <c r="AB144" i="23" s="1"/>
  <c r="AW150" i="16"/>
  <c r="AB155" i="23" s="1"/>
  <c r="AW12" i="16"/>
  <c r="AB17" i="23" s="1"/>
  <c r="AW199" i="16"/>
  <c r="AB204" i="23" s="1"/>
  <c r="AW391" i="16"/>
  <c r="AB396" i="23" s="1"/>
  <c r="AW323" i="16"/>
  <c r="AB328" i="23" s="1"/>
  <c r="AW107" i="16"/>
  <c r="AB112" i="23" s="1"/>
  <c r="AW352" i="16"/>
  <c r="AB357" i="23" s="1"/>
  <c r="AW184" i="16"/>
  <c r="AB189" i="23" s="1"/>
  <c r="AW205" i="16"/>
  <c r="AB210" i="23" s="1"/>
  <c r="AW236" i="16"/>
  <c r="AB241" i="23" s="1"/>
  <c r="AW73" i="16"/>
  <c r="AB78" i="23" s="1"/>
  <c r="AW146" i="16"/>
  <c r="AB151" i="23" s="1"/>
  <c r="AW102" i="16"/>
  <c r="AB107" i="23" s="1"/>
  <c r="AW112" i="16"/>
  <c r="AB117" i="23" s="1"/>
  <c r="AW93" i="16"/>
  <c r="AB98" i="23" s="1"/>
  <c r="AW312" i="16"/>
  <c r="AB317" i="23" s="1"/>
  <c r="AW357" i="16"/>
  <c r="AB362" i="23" s="1"/>
  <c r="AW348" i="16"/>
  <c r="AB353" i="23" s="1"/>
  <c r="AW244" i="16"/>
  <c r="AB249" i="23" s="1"/>
  <c r="AW123" i="16"/>
  <c r="AB128" i="23" s="1"/>
  <c r="AW355" i="16"/>
  <c r="AB360" i="23" s="1"/>
  <c r="AW227" i="16"/>
  <c r="AB232" i="23" s="1"/>
  <c r="AW296" i="16"/>
  <c r="AB301" i="23" s="1"/>
  <c r="AW206" i="16"/>
  <c r="AB211" i="23" s="1"/>
  <c r="AW259" i="16"/>
  <c r="AB264" i="23" s="1"/>
  <c r="AW241" i="16"/>
  <c r="AB246" i="23" s="1"/>
  <c r="AW9" i="16"/>
  <c r="AB14" i="23" s="1"/>
  <c r="AW80" i="16"/>
  <c r="AB85" i="23" s="1"/>
  <c r="AW30" i="16"/>
  <c r="AB35" i="23" s="1"/>
  <c r="AW298" i="16"/>
  <c r="AB303" i="23" s="1"/>
  <c r="AW71" i="16"/>
  <c r="AB76" i="23" s="1"/>
  <c r="AW44" i="16"/>
  <c r="AB49" i="23" s="1"/>
  <c r="AW194" i="16"/>
  <c r="AB199" i="23" s="1"/>
  <c r="AW305" i="16"/>
  <c r="AB310" i="23" s="1"/>
  <c r="AW47" i="16"/>
  <c r="AB52" i="23" s="1"/>
  <c r="AW266" i="16"/>
  <c r="AB271" i="23" s="1"/>
  <c r="AW23" i="16"/>
  <c r="AB28" i="23" s="1"/>
  <c r="AW200" i="16"/>
  <c r="AB205" i="23" s="1"/>
  <c r="AW268" i="16"/>
  <c r="AB273" i="23" s="1"/>
  <c r="AW63" i="16"/>
  <c r="AB68" i="23" s="1"/>
  <c r="AW46" i="16"/>
  <c r="AB51" i="23" s="1"/>
  <c r="AW130" i="16"/>
  <c r="AB135" i="23" s="1"/>
  <c r="AW224" i="16"/>
  <c r="AB229" i="23" s="1"/>
  <c r="AW190" i="16"/>
  <c r="AB195" i="23" s="1"/>
  <c r="AW220" i="16"/>
  <c r="AB225" i="23" s="1"/>
  <c r="AW223" i="16"/>
  <c r="AB228" i="23" s="1"/>
  <c r="AW329" i="16"/>
  <c r="AB334" i="23" s="1"/>
  <c r="AW238" i="16"/>
  <c r="AB243" i="23" s="1"/>
  <c r="AW330" i="16"/>
  <c r="AB335" i="23" s="1"/>
  <c r="AW10" i="16"/>
  <c r="AB15" i="23" s="1"/>
  <c r="AW385" i="16"/>
  <c r="AB390" i="23" s="1"/>
  <c r="AW62" i="16"/>
  <c r="AB67" i="23" s="1"/>
  <c r="AW56" i="16"/>
  <c r="AB61" i="23" s="1"/>
  <c r="AW264" i="16"/>
  <c r="AB269" i="23" s="1"/>
  <c r="AW279" i="16"/>
  <c r="AB284" i="23" s="1"/>
  <c r="AW350" i="16"/>
  <c r="AB355" i="23" s="1"/>
  <c r="FY198" i="23"/>
  <c r="FY62" i="23"/>
  <c r="DZ131" i="23"/>
  <c r="J420" i="23"/>
  <c r="FY214" i="23"/>
  <c r="FY258" i="23"/>
  <c r="R339" i="14"/>
  <c r="P395" i="16" s="1"/>
  <c r="P87" i="16"/>
  <c r="AI87" i="16" s="1"/>
  <c r="J424" i="23"/>
  <c r="FY51" i="23"/>
  <c r="K250" i="23"/>
  <c r="K405" i="23" s="1"/>
  <c r="FY33" i="23"/>
  <c r="DZ168" i="23"/>
  <c r="DZ166" i="23"/>
  <c r="DZ33" i="23"/>
  <c r="FY168" i="23"/>
  <c r="J418" i="23"/>
  <c r="FY209" i="23"/>
  <c r="FY155" i="23"/>
  <c r="FY166" i="23"/>
  <c r="DZ209" i="23"/>
  <c r="I29" i="33" s="1"/>
  <c r="AI242" i="16"/>
  <c r="DZ318" i="23"/>
  <c r="AI245" i="16"/>
  <c r="J407" i="23"/>
  <c r="FY52" i="23"/>
  <c r="K247" i="23"/>
  <c r="K406" i="23" s="1"/>
  <c r="DZ52" i="23"/>
  <c r="FY154" i="23"/>
  <c r="DZ122" i="23"/>
  <c r="FY197" i="23"/>
  <c r="FY227" i="23"/>
  <c r="J398" i="23"/>
  <c r="J3" i="23" s="1"/>
  <c r="J419" i="23"/>
  <c r="DZ214" i="23"/>
  <c r="DZ198" i="23"/>
  <c r="FY103" i="23"/>
  <c r="DZ103" i="23"/>
  <c r="J414" i="23"/>
  <c r="O393" i="16"/>
  <c r="O396" i="16" s="1"/>
  <c r="DZ227" i="23"/>
  <c r="FY283" i="23"/>
  <c r="K248" i="23"/>
  <c r="J423" i="23"/>
  <c r="DZ225" i="23"/>
  <c r="FY225" i="23"/>
  <c r="DZ319" i="23"/>
  <c r="DZ154" i="23"/>
  <c r="I25" i="33" s="1"/>
  <c r="DZ247" i="23"/>
  <c r="DZ297" i="23"/>
  <c r="DZ283" i="23"/>
  <c r="AH393" i="16"/>
  <c r="AY9" i="16" s="1"/>
  <c r="AD14" i="23" s="1"/>
  <c r="DZ97" i="23"/>
  <c r="DZ248" i="23"/>
  <c r="DZ205" i="23"/>
  <c r="I28" i="33" s="1"/>
  <c r="DZ197" i="23"/>
  <c r="DZ258" i="23"/>
  <c r="DZ374" i="23"/>
  <c r="DZ21" i="23"/>
  <c r="DZ32" i="23"/>
  <c r="DZ69" i="23"/>
  <c r="FY32" i="23"/>
  <c r="FY69" i="23"/>
  <c r="L93" i="23"/>
  <c r="FX408" i="23"/>
  <c r="DZ353" i="23"/>
  <c r="DZ206" i="23"/>
  <c r="DZ125" i="23"/>
  <c r="DZ49" i="23"/>
  <c r="I41" i="33" s="1"/>
  <c r="DZ57" i="23"/>
  <c r="DZ322" i="23"/>
  <c r="DZ155" i="23"/>
  <c r="DZ262" i="23"/>
  <c r="BZ410" i="23"/>
  <c r="CQ410" i="23"/>
  <c r="AQ420" i="23"/>
  <c r="CA146" i="23"/>
  <c r="CR146" i="23" s="1"/>
  <c r="EQ146" i="23" s="1"/>
  <c r="EQ410" i="23" s="1"/>
  <c r="CA421" i="23"/>
  <c r="CQ420" i="23"/>
  <c r="DY146" i="23"/>
  <c r="DY410" i="23" s="1"/>
  <c r="BZ420" i="23"/>
  <c r="DY413" i="23"/>
  <c r="DY415" i="23"/>
  <c r="CA412" i="23"/>
  <c r="AX59" i="16"/>
  <c r="AC64" i="23" s="1"/>
  <c r="EP414" i="23"/>
  <c r="EP419" i="23"/>
  <c r="FX406" i="23"/>
  <c r="DY421" i="23"/>
  <c r="DY408" i="23"/>
  <c r="AX236" i="16"/>
  <c r="AC241" i="23" s="1"/>
  <c r="AX391" i="16"/>
  <c r="AC396" i="23" s="1"/>
  <c r="AX371" i="16"/>
  <c r="AC376" i="23" s="1"/>
  <c r="AX32" i="16"/>
  <c r="AC37" i="23" s="1"/>
  <c r="AX324" i="16"/>
  <c r="AC329" i="23" s="1"/>
  <c r="AX210" i="16"/>
  <c r="AC215" i="23" s="1"/>
  <c r="CR56" i="23"/>
  <c r="DZ56" i="23" s="1"/>
  <c r="AX109" i="16"/>
  <c r="AC114" i="23" s="1"/>
  <c r="AX254" i="16"/>
  <c r="AC259" i="23" s="1"/>
  <c r="AX363" i="16"/>
  <c r="AC368" i="23" s="1"/>
  <c r="CA425" i="23"/>
  <c r="AX355" i="16"/>
  <c r="AC360" i="23" s="1"/>
  <c r="AX92" i="16"/>
  <c r="AC97" i="23" s="1"/>
  <c r="AX81" i="16"/>
  <c r="AC86" i="23" s="1"/>
  <c r="AX359" i="16"/>
  <c r="AC364" i="23" s="1"/>
  <c r="AX172" i="16"/>
  <c r="AC177" i="23" s="1"/>
  <c r="AX76" i="16"/>
  <c r="AC81" i="23" s="1"/>
  <c r="AX99" i="16"/>
  <c r="AC104" i="23" s="1"/>
  <c r="AX19" i="16"/>
  <c r="AC24" i="23" s="1"/>
  <c r="AX140" i="16"/>
  <c r="AC145" i="23" s="1"/>
  <c r="AX274" i="16"/>
  <c r="AC279" i="23" s="1"/>
  <c r="AX57" i="16"/>
  <c r="AC62" i="23" s="1"/>
  <c r="AX165" i="16"/>
  <c r="AC170" i="23" s="1"/>
  <c r="AX256" i="16"/>
  <c r="AC261" i="23" s="1"/>
  <c r="AX18" i="16"/>
  <c r="AC23" i="23" s="1"/>
  <c r="AX386" i="16"/>
  <c r="AC391" i="23" s="1"/>
  <c r="AX83" i="16"/>
  <c r="AC88" i="23" s="1"/>
  <c r="AX233" i="16"/>
  <c r="AC238" i="23" s="1"/>
  <c r="AX320" i="16"/>
  <c r="AC325" i="23" s="1"/>
  <c r="AX145" i="16"/>
  <c r="AC150" i="23" s="1"/>
  <c r="FX425" i="23"/>
  <c r="AX49" i="16"/>
  <c r="AC54" i="23" s="1"/>
  <c r="FX412" i="23"/>
  <c r="AX213" i="16"/>
  <c r="AC218" i="23" s="1"/>
  <c r="AX167" i="16"/>
  <c r="AC172" i="23" s="1"/>
  <c r="AX95" i="16"/>
  <c r="AC100" i="23" s="1"/>
  <c r="AX278" i="16"/>
  <c r="AC283" i="23" s="1"/>
  <c r="AX381" i="16"/>
  <c r="AC386" i="23" s="1"/>
  <c r="AX107" i="16"/>
  <c r="AC112" i="23" s="1"/>
  <c r="AX60" i="16"/>
  <c r="AC65" i="23" s="1"/>
  <c r="AX222" i="16"/>
  <c r="AC227" i="23" s="1"/>
  <c r="AX350" i="16"/>
  <c r="AC355" i="23" s="1"/>
  <c r="AX72" i="16"/>
  <c r="AC77" i="23" s="1"/>
  <c r="AX337" i="16"/>
  <c r="AC342" i="23" s="1"/>
  <c r="AX193" i="16"/>
  <c r="AC198" i="23" s="1"/>
  <c r="AX134" i="16"/>
  <c r="AC139" i="23" s="1"/>
  <c r="AX79" i="16"/>
  <c r="AC84" i="23" s="1"/>
  <c r="AX138" i="16"/>
  <c r="AC143" i="23" s="1"/>
  <c r="AX316" i="16"/>
  <c r="AC321" i="23" s="1"/>
  <c r="AX10" i="16"/>
  <c r="AC15" i="23" s="1"/>
  <c r="AX294" i="16"/>
  <c r="AC299" i="23" s="1"/>
  <c r="CR93" i="23"/>
  <c r="CR422" i="23" s="1"/>
  <c r="DY409" i="23"/>
  <c r="DY412" i="23"/>
  <c r="DY407" i="23"/>
  <c r="CA409" i="23"/>
  <c r="DY426" i="23"/>
  <c r="DZ23" i="23"/>
  <c r="CR409" i="23"/>
  <c r="DY406" i="23"/>
  <c r="DY418" i="23"/>
  <c r="CA414" i="23"/>
  <c r="DY425" i="23"/>
  <c r="EP408" i="23"/>
  <c r="EP415" i="23"/>
  <c r="EP420" i="23"/>
  <c r="EP426" i="23"/>
  <c r="EP412" i="23"/>
  <c r="FX418" i="23"/>
  <c r="EP406" i="23"/>
  <c r="EP418" i="23"/>
  <c r="EP411" i="23"/>
  <c r="EP413" i="23"/>
  <c r="FX147" i="23"/>
  <c r="FX415" i="23" s="1"/>
  <c r="EP424" i="23"/>
  <c r="EP409" i="23"/>
  <c r="FI83" i="23"/>
  <c r="FI395" i="23"/>
  <c r="FI214" i="23"/>
  <c r="FI292" i="23"/>
  <c r="FI222" i="23"/>
  <c r="FI80" i="23"/>
  <c r="FJ204" i="23"/>
  <c r="FI259" i="23"/>
  <c r="FI96" i="23"/>
  <c r="FI116" i="23"/>
  <c r="FI283" i="23"/>
  <c r="FJ262" i="23"/>
  <c r="FI181" i="23"/>
  <c r="FI231" i="23"/>
  <c r="FI291" i="23"/>
  <c r="FI250" i="23"/>
  <c r="FI387" i="23"/>
  <c r="FJ39" i="23"/>
  <c r="FI72" i="23"/>
  <c r="FI153" i="23"/>
  <c r="FI389" i="23"/>
  <c r="FI18" i="23"/>
  <c r="FI363" i="23"/>
  <c r="FJ319" i="23"/>
  <c r="FJ286" i="23"/>
  <c r="FI303" i="23"/>
  <c r="FI374" i="23"/>
  <c r="FI200" i="23"/>
  <c r="FI269" i="23"/>
  <c r="FJ242" i="23"/>
  <c r="FI26" i="23"/>
  <c r="FI78" i="23"/>
  <c r="FI167" i="23"/>
  <c r="FI276" i="23"/>
  <c r="FJ351" i="23"/>
  <c r="FI256" i="23"/>
  <c r="FI275" i="23"/>
  <c r="FI102" i="23"/>
  <c r="FI158" i="23"/>
  <c r="FI52" i="23"/>
  <c r="FJ305" i="23"/>
  <c r="FI185" i="23"/>
  <c r="FI166" i="23"/>
  <c r="FI360" i="23"/>
  <c r="FI295" i="23"/>
  <c r="FI354" i="23"/>
  <c r="FJ203" i="23"/>
  <c r="FI343" i="23"/>
  <c r="FI246" i="23"/>
  <c r="FI85" i="23"/>
  <c r="FI19" i="23"/>
  <c r="FJ238" i="23"/>
  <c r="FJ159" i="23"/>
  <c r="FI164" i="23"/>
  <c r="FI273" i="23"/>
  <c r="FI361" i="23"/>
  <c r="FJ253" i="23"/>
  <c r="FJ306" i="23"/>
  <c r="FI296" i="23"/>
  <c r="FI142" i="23"/>
  <c r="FI323" i="23"/>
  <c r="FI121" i="23"/>
  <c r="FJ224" i="23"/>
  <c r="FJ282" i="23"/>
  <c r="FI285" i="23"/>
  <c r="FI172" i="23"/>
  <c r="FI216" i="23"/>
  <c r="FI73" i="23"/>
  <c r="FI341" i="23"/>
  <c r="FJ100" i="23"/>
  <c r="FI55" i="23"/>
  <c r="FI38" i="23"/>
  <c r="FI211" i="23"/>
  <c r="FI81" i="23"/>
  <c r="FJ120" i="23"/>
  <c r="FI325" i="23"/>
  <c r="FI69" i="23"/>
  <c r="FI348" i="23"/>
  <c r="FI229" i="23"/>
  <c r="FJ248" i="23"/>
  <c r="FJ124" i="23"/>
  <c r="FI239" i="23"/>
  <c r="FI264" i="23"/>
  <c r="FI75" i="23"/>
  <c r="FI31" i="23"/>
  <c r="FJ180" i="23"/>
  <c r="FJ86" i="23"/>
  <c r="FI304" i="23"/>
  <c r="FI91" i="23"/>
  <c r="FI70" i="23"/>
  <c r="FI321" i="23"/>
  <c r="FJ261" i="23"/>
  <c r="FJ382" i="23"/>
  <c r="DZ25" i="23"/>
  <c r="EQ25" i="23"/>
  <c r="EQ426" i="23" s="1"/>
  <c r="DY15" i="23"/>
  <c r="DY422" i="23" s="1"/>
  <c r="EP15" i="23"/>
  <c r="FX15" i="23" s="1"/>
  <c r="FI147" i="23"/>
  <c r="FI59" i="23"/>
  <c r="FI110" i="23"/>
  <c r="FI160" i="23"/>
  <c r="FI337" i="23"/>
  <c r="FI396" i="23"/>
  <c r="FJ353" i="23"/>
  <c r="FI45" i="23"/>
  <c r="FI288" i="23"/>
  <c r="FI218" i="23"/>
  <c r="FJ241" i="23"/>
  <c r="FJ309" i="23"/>
  <c r="FI281" i="23"/>
  <c r="FI355" i="23"/>
  <c r="FI123" i="23"/>
  <c r="FI331" i="23"/>
  <c r="FI51" i="23"/>
  <c r="FJ170" i="23"/>
  <c r="FI150" i="23"/>
  <c r="FI330" i="23"/>
  <c r="FI217" i="23"/>
  <c r="FI302" i="23"/>
  <c r="FI356" i="23"/>
  <c r="FJ58" i="23"/>
  <c r="FI225" i="23"/>
  <c r="FI62" i="23"/>
  <c r="FI74" i="23"/>
  <c r="FI249" i="23"/>
  <c r="FI208" i="23"/>
  <c r="FJ352" i="23"/>
  <c r="FI359" i="23"/>
  <c r="FI24" i="23"/>
  <c r="FI299" i="23"/>
  <c r="FI310" i="23"/>
  <c r="FJ113" i="23"/>
  <c r="FI36" i="23"/>
  <c r="FI375" i="23"/>
  <c r="FI107" i="23"/>
  <c r="FI37" i="23"/>
  <c r="FI109" i="23"/>
  <c r="FJ27" i="23"/>
  <c r="FI254" i="23"/>
  <c r="FI390" i="23"/>
  <c r="FI135" i="23"/>
  <c r="FI266" i="23"/>
  <c r="FI183" i="23"/>
  <c r="FJ21" i="23"/>
  <c r="FI212" i="23"/>
  <c r="FI316" i="23"/>
  <c r="FI66" i="23"/>
  <c r="FI197" i="23"/>
  <c r="FJ182" i="23"/>
  <c r="FI280" i="23"/>
  <c r="FI143" i="23"/>
  <c r="FI392" i="23"/>
  <c r="FI219" i="23"/>
  <c r="FJ63" i="23"/>
  <c r="FI82" i="23"/>
  <c r="FI152" i="23"/>
  <c r="FI173" i="23"/>
  <c r="FI235" i="23"/>
  <c r="FI237" i="23"/>
  <c r="FJ157" i="23"/>
  <c r="FI67" i="23"/>
  <c r="FI317" i="23"/>
  <c r="FI65" i="23"/>
  <c r="FI136" i="23"/>
  <c r="FI370" i="23"/>
  <c r="FJ174" i="23"/>
  <c r="FJ322" i="23"/>
  <c r="FI196" i="23"/>
  <c r="FI202" i="23"/>
  <c r="FI386" i="23"/>
  <c r="FI267" i="23"/>
  <c r="FJ92" i="23"/>
  <c r="FI260" i="23"/>
  <c r="FI308" i="23"/>
  <c r="FI307" i="23"/>
  <c r="FI377" i="23"/>
  <c r="FJ297" i="23"/>
  <c r="FI272" i="23"/>
  <c r="FI393" i="23"/>
  <c r="FI350" i="23"/>
  <c r="FI234" i="23"/>
  <c r="FI127" i="23"/>
  <c r="FJ277" i="23"/>
  <c r="FI298" i="23"/>
  <c r="FI312" i="23"/>
  <c r="FI338" i="23"/>
  <c r="FI134" i="23"/>
  <c r="FI140" i="23"/>
  <c r="FJ265" i="23"/>
  <c r="FI146" i="23"/>
  <c r="AQ400" i="23"/>
  <c r="FH14" i="23"/>
  <c r="FI16" i="23"/>
  <c r="DZ35" i="23"/>
  <c r="EQ35" i="23"/>
  <c r="FY35" i="23" s="1"/>
  <c r="CR419" i="23"/>
  <c r="EQ16" i="23"/>
  <c r="FY16" i="23" s="1"/>
  <c r="FI30" i="23"/>
  <c r="CR412" i="23"/>
  <c r="EQ30" i="23"/>
  <c r="EQ412" i="23" s="1"/>
  <c r="DZ15" i="23"/>
  <c r="I40" i="33" s="1"/>
  <c r="EQ15" i="23"/>
  <c r="FI23" i="23"/>
  <c r="FI156" i="23"/>
  <c r="FI333" i="23"/>
  <c r="FI161" i="23"/>
  <c r="FI103" i="23"/>
  <c r="FJ220" i="23"/>
  <c r="FJ274" i="23"/>
  <c r="FI76" i="23"/>
  <c r="FI228" i="23"/>
  <c r="FI68" i="23"/>
  <c r="FJ372" i="23"/>
  <c r="FJ368" i="23"/>
  <c r="FI186" i="23"/>
  <c r="FI381" i="23"/>
  <c r="FI149" i="23"/>
  <c r="FI189" i="23"/>
  <c r="FJ57" i="23"/>
  <c r="FJ61" i="23"/>
  <c r="FI326" i="23"/>
  <c r="FI223" i="23"/>
  <c r="FI193" i="23"/>
  <c r="FI263" i="23"/>
  <c r="FI245" i="23"/>
  <c r="FJ98" i="23"/>
  <c r="FI226" i="23"/>
  <c r="FI199" i="23"/>
  <c r="FI209" i="23"/>
  <c r="FI284" i="23"/>
  <c r="FI33" i="23"/>
  <c r="FJ300" i="23"/>
  <c r="FI384" i="23"/>
  <c r="FI47" i="23"/>
  <c r="FI240" i="23"/>
  <c r="FJ345" i="23"/>
  <c r="FJ125" i="23"/>
  <c r="FI210" i="23"/>
  <c r="FI251" i="23"/>
  <c r="FI130" i="23"/>
  <c r="FI177" i="23"/>
  <c r="FJ171" i="23"/>
  <c r="FJ371" i="23"/>
  <c r="FI163" i="23"/>
  <c r="FI132" i="23"/>
  <c r="FI148" i="23"/>
  <c r="FI247" i="23"/>
  <c r="FI88" i="23"/>
  <c r="FJ244" i="23"/>
  <c r="FI141" i="23"/>
  <c r="FI50" i="23"/>
  <c r="FI367" i="23"/>
  <c r="FI278" i="23"/>
  <c r="FI198" i="23"/>
  <c r="FJ44" i="23"/>
  <c r="FI46" i="23"/>
  <c r="FI268" i="23"/>
  <c r="FI179" i="23"/>
  <c r="FI213" i="23"/>
  <c r="FJ54" i="23"/>
  <c r="FI394" i="23"/>
  <c r="FI139" i="23"/>
  <c r="FI335" i="23"/>
  <c r="FI48" i="23"/>
  <c r="FI187" i="23"/>
  <c r="FJ131" i="23"/>
  <c r="FI236" i="23"/>
  <c r="FI301" i="23"/>
  <c r="FI32" i="23"/>
  <c r="FI383" i="23"/>
  <c r="FI90" i="23"/>
  <c r="FJ119" i="23"/>
  <c r="FI128" i="23"/>
  <c r="FI94" i="23"/>
  <c r="FI364" i="23"/>
  <c r="FI118" i="23"/>
  <c r="FI252" i="23"/>
  <c r="FJ29" i="23"/>
  <c r="FI311" i="23"/>
  <c r="FI380" i="23"/>
  <c r="FI129" i="23"/>
  <c r="FI144" i="23"/>
  <c r="FJ318" i="23"/>
  <c r="FI17" i="23"/>
  <c r="FI349" i="23"/>
  <c r="FI270" i="23"/>
  <c r="FI327" i="23"/>
  <c r="FI188" i="23"/>
  <c r="FJ233" i="23"/>
  <c r="FI84" i="23"/>
  <c r="FI168" i="23"/>
  <c r="FI391" i="23"/>
  <c r="FI227" i="23"/>
  <c r="FI117" i="23"/>
  <c r="FJ339" i="23"/>
  <c r="FI20" i="23"/>
  <c r="DZ64" i="23"/>
  <c r="DZ408" i="23" s="1"/>
  <c r="EQ64" i="23"/>
  <c r="EQ408" i="23" s="1"/>
  <c r="EQ93" i="23"/>
  <c r="CR421" i="23"/>
  <c r="EQ83" i="23"/>
  <c r="FY83" i="23" s="1"/>
  <c r="FY421" i="23" s="1"/>
  <c r="DZ20" i="23"/>
  <c r="EQ20" i="23"/>
  <c r="FY20" i="23" s="1"/>
  <c r="FI190" i="23"/>
  <c r="FI230" i="23"/>
  <c r="FI79" i="23"/>
  <c r="FI207" i="23"/>
  <c r="FJ122" i="23"/>
  <c r="FI133" i="23"/>
  <c r="FI287" i="23"/>
  <c r="FI347" i="23"/>
  <c r="FI294" i="23"/>
  <c r="FJ111" i="23"/>
  <c r="FI232" i="23"/>
  <c r="FI365" i="23"/>
  <c r="FI155" i="23"/>
  <c r="FI320" i="23"/>
  <c r="FI379" i="23"/>
  <c r="FJ184" i="23"/>
  <c r="FI334" i="23"/>
  <c r="FI328" i="23"/>
  <c r="FI154" i="23"/>
  <c r="FI258" i="23"/>
  <c r="FI373" i="23"/>
  <c r="FJ43" i="23"/>
  <c r="FJ176" i="23"/>
  <c r="FI346" i="23"/>
  <c r="FI95" i="23"/>
  <c r="FI151" i="23"/>
  <c r="FI314" i="23"/>
  <c r="FJ145" i="23"/>
  <c r="FJ340" i="23"/>
  <c r="FI385" i="23"/>
  <c r="FI255" i="23"/>
  <c r="FI101" i="23"/>
  <c r="FJ138" i="23"/>
  <c r="FI369" i="23"/>
  <c r="FI165" i="23"/>
  <c r="FI114" i="23"/>
  <c r="FI344" i="23"/>
  <c r="FI169" i="23"/>
  <c r="FJ40" i="23"/>
  <c r="FI178" i="23"/>
  <c r="FI104" i="23"/>
  <c r="FI195" i="23"/>
  <c r="FI357" i="23"/>
  <c r="FI106" i="23"/>
  <c r="FJ201" i="23"/>
  <c r="FJ194" i="23"/>
  <c r="FI99" i="23"/>
  <c r="FI293" i="23"/>
  <c r="FI137" i="23"/>
  <c r="FI89" i="23"/>
  <c r="FJ362" i="23"/>
  <c r="FJ162" i="23"/>
  <c r="FI290" i="23"/>
  <c r="FI41" i="23"/>
  <c r="FI289" i="23"/>
  <c r="FI71" i="23"/>
  <c r="FJ378" i="23"/>
  <c r="FI376" i="23"/>
  <c r="FI175" i="23"/>
  <c r="FI108" i="23"/>
  <c r="FI53" i="23"/>
  <c r="FJ126" i="23"/>
  <c r="FJ205" i="23"/>
  <c r="FI279" i="23"/>
  <c r="FI336" i="23"/>
  <c r="FI77" i="23"/>
  <c r="FI34" i="23"/>
  <c r="FI313" i="23"/>
  <c r="FJ206" i="23"/>
  <c r="FI329" i="23"/>
  <c r="FI105" i="23"/>
  <c r="FI366" i="23"/>
  <c r="FI115" i="23"/>
  <c r="FJ97" i="23"/>
  <c r="FJ388" i="23"/>
  <c r="FI257" i="23"/>
  <c r="FI192" i="23"/>
  <c r="FI315" i="23"/>
  <c r="FI243" i="23"/>
  <c r="FJ60" i="23"/>
  <c r="FI112" i="23"/>
  <c r="FI358" i="23"/>
  <c r="FI271" i="23"/>
  <c r="FI221" i="23"/>
  <c r="FJ49" i="23"/>
  <c r="FJ42" i="23"/>
  <c r="FI215" i="23"/>
  <c r="FI324" i="23"/>
  <c r="FI342" i="23"/>
  <c r="FI28" i="23"/>
  <c r="FJ191" i="23"/>
  <c r="FJ332" i="23"/>
  <c r="AX224" i="16"/>
  <c r="AC229" i="23" s="1"/>
  <c r="AX31" i="16"/>
  <c r="AC36" i="23" s="1"/>
  <c r="AX382" i="16"/>
  <c r="AC387" i="23" s="1"/>
  <c r="AX65" i="16"/>
  <c r="AC70" i="23" s="1"/>
  <c r="AX11" i="16"/>
  <c r="AC16" i="23" s="1"/>
  <c r="AX152" i="16"/>
  <c r="AC157" i="23" s="1"/>
  <c r="AX251" i="16"/>
  <c r="AC256" i="23" s="1"/>
  <c r="AX170" i="16"/>
  <c r="AC175" i="23" s="1"/>
  <c r="AX23" i="16"/>
  <c r="AC28" i="23" s="1"/>
  <c r="AX260" i="16"/>
  <c r="AC265" i="23" s="1"/>
  <c r="AX229" i="16"/>
  <c r="AC234" i="23" s="1"/>
  <c r="AX47" i="16"/>
  <c r="AC52" i="23" s="1"/>
  <c r="AX231" i="16"/>
  <c r="AC236" i="23" s="1"/>
  <c r="AX351" i="16"/>
  <c r="AC356" i="23" s="1"/>
  <c r="AX383" i="16"/>
  <c r="AC388" i="23" s="1"/>
  <c r="AX149" i="16"/>
  <c r="AC154" i="23" s="1"/>
  <c r="AX68" i="16"/>
  <c r="AC73" i="23" s="1"/>
  <c r="AX346" i="16"/>
  <c r="AC351" i="23" s="1"/>
  <c r="AX124" i="16"/>
  <c r="AC129" i="23" s="1"/>
  <c r="AX270" i="16"/>
  <c r="AC275" i="23" s="1"/>
  <c r="AX113" i="16"/>
  <c r="AC118" i="23" s="1"/>
  <c r="AX192" i="16"/>
  <c r="AC197" i="23" s="1"/>
  <c r="AX14" i="16"/>
  <c r="AC19" i="23" s="1"/>
  <c r="AX148" i="16"/>
  <c r="AC153" i="23" s="1"/>
  <c r="AX295" i="16"/>
  <c r="AC300" i="23" s="1"/>
  <c r="AX242" i="16"/>
  <c r="AC247" i="23" s="1"/>
  <c r="AX284" i="16"/>
  <c r="AC289" i="23" s="1"/>
  <c r="AX200" i="16"/>
  <c r="AC205" i="23" s="1"/>
  <c r="AX215" i="16"/>
  <c r="AC220" i="23" s="1"/>
  <c r="AX258" i="16"/>
  <c r="AC263" i="23" s="1"/>
  <c r="AX308" i="16"/>
  <c r="AC313" i="23" s="1"/>
  <c r="AX86" i="16"/>
  <c r="AC91" i="23" s="1"/>
  <c r="AX297" i="16"/>
  <c r="AC302" i="23" s="1"/>
  <c r="AX205" i="16"/>
  <c r="AC210" i="23" s="1"/>
  <c r="AX286" i="16"/>
  <c r="AC291" i="23" s="1"/>
  <c r="AX22" i="16"/>
  <c r="AC27" i="23" s="1"/>
  <c r="AX340" i="16"/>
  <c r="AC345" i="23" s="1"/>
  <c r="AX169" i="16"/>
  <c r="AC174" i="23" s="1"/>
  <c r="AX372" i="16"/>
  <c r="AC377" i="23" s="1"/>
  <c r="AX43" i="16"/>
  <c r="AC48" i="23" s="1"/>
  <c r="AX290" i="16"/>
  <c r="AC295" i="23" s="1"/>
  <c r="AX287" i="16"/>
  <c r="AC292" i="23" s="1"/>
  <c r="AX168" i="16"/>
  <c r="AC173" i="23" s="1"/>
  <c r="AX137" i="16"/>
  <c r="AC142" i="23" s="1"/>
  <c r="AX127" i="16"/>
  <c r="AC132" i="23" s="1"/>
  <c r="AX30" i="16"/>
  <c r="AC35" i="23" s="1"/>
  <c r="AX326" i="16"/>
  <c r="AC331" i="23" s="1"/>
  <c r="AX319" i="16"/>
  <c r="AC324" i="23" s="1"/>
  <c r="AX239" i="16"/>
  <c r="AC244" i="23" s="1"/>
  <c r="AX209" i="16"/>
  <c r="AC214" i="23" s="1"/>
  <c r="AX266" i="16"/>
  <c r="AC271" i="23" s="1"/>
  <c r="AX38" i="16"/>
  <c r="AC43" i="23" s="1"/>
  <c r="AX207" i="16"/>
  <c r="AC212" i="23" s="1"/>
  <c r="AX357" i="16"/>
  <c r="AC362" i="23" s="1"/>
  <c r="AX102" i="16"/>
  <c r="AC107" i="23" s="1"/>
  <c r="AX204" i="16"/>
  <c r="AC209" i="23" s="1"/>
  <c r="AX325" i="16"/>
  <c r="AC330" i="23" s="1"/>
  <c r="AX105" i="16"/>
  <c r="AC110" i="23" s="1"/>
  <c r="AX78" i="16"/>
  <c r="AC83" i="23" s="1"/>
  <c r="AX93" i="16"/>
  <c r="AC98" i="23" s="1"/>
  <c r="AX252" i="16"/>
  <c r="AC257" i="23" s="1"/>
  <c r="AX159" i="16"/>
  <c r="AC164" i="23" s="1"/>
  <c r="AX157" i="16"/>
  <c r="AC162" i="23" s="1"/>
  <c r="AX132" i="16"/>
  <c r="AC137" i="23" s="1"/>
  <c r="AX126" i="16"/>
  <c r="AC131" i="23" s="1"/>
  <c r="AX226" i="16"/>
  <c r="AC231" i="23" s="1"/>
  <c r="AX296" i="16"/>
  <c r="AC301" i="23" s="1"/>
  <c r="AX301" i="16"/>
  <c r="AC306" i="23" s="1"/>
  <c r="AX314" i="16"/>
  <c r="AC319" i="23" s="1"/>
  <c r="AX100" i="16"/>
  <c r="AC105" i="23" s="1"/>
  <c r="AX90" i="16"/>
  <c r="AC95" i="23" s="1"/>
  <c r="AX176" i="16"/>
  <c r="AC181" i="23" s="1"/>
  <c r="AX131" i="16"/>
  <c r="AC136" i="23" s="1"/>
  <c r="AX48" i="16"/>
  <c r="AC53" i="23" s="1"/>
  <c r="AX378" i="16"/>
  <c r="AC383" i="23" s="1"/>
  <c r="AX370" i="16"/>
  <c r="AC375" i="23" s="1"/>
  <c r="AX54" i="16"/>
  <c r="AC59" i="23" s="1"/>
  <c r="AX230" i="16"/>
  <c r="AC235" i="23" s="1"/>
  <c r="AX250" i="16"/>
  <c r="AC255" i="23" s="1"/>
  <c r="AX108" i="16"/>
  <c r="AC113" i="23" s="1"/>
  <c r="AX33" i="16"/>
  <c r="AC38" i="23" s="1"/>
  <c r="AX356" i="16"/>
  <c r="AC361" i="23" s="1"/>
  <c r="AX203" i="16"/>
  <c r="AC208" i="23" s="1"/>
  <c r="AX255" i="16"/>
  <c r="AC260" i="23" s="1"/>
  <c r="AX387" i="16"/>
  <c r="AC392" i="23" s="1"/>
  <c r="AX300" i="16"/>
  <c r="AC305" i="23" s="1"/>
  <c r="AX212" i="16"/>
  <c r="AC217" i="23" s="1"/>
  <c r="AX217" i="16"/>
  <c r="AC222" i="23" s="1"/>
  <c r="AX318" i="16"/>
  <c r="AC323" i="23" s="1"/>
  <c r="AX343" i="16"/>
  <c r="AC348" i="23" s="1"/>
  <c r="AX143" i="16"/>
  <c r="AC148" i="23" s="1"/>
  <c r="AX29" i="16"/>
  <c r="AC34" i="23" s="1"/>
  <c r="AX268" i="16"/>
  <c r="AC273" i="23" s="1"/>
  <c r="AX37" i="16"/>
  <c r="AC42" i="23" s="1"/>
  <c r="AX184" i="16"/>
  <c r="AC189" i="23" s="1"/>
  <c r="AX13" i="16"/>
  <c r="AC18" i="23" s="1"/>
  <c r="AX323" i="16"/>
  <c r="AC328" i="23" s="1"/>
  <c r="AX253" i="16"/>
  <c r="AC258" i="23" s="1"/>
  <c r="AX282" i="16"/>
  <c r="AC287" i="23" s="1"/>
  <c r="AX56" i="16"/>
  <c r="AC61" i="23" s="1"/>
  <c r="AX63" i="16"/>
  <c r="AC68" i="23" s="1"/>
  <c r="AX121" i="16"/>
  <c r="AC126" i="23" s="1"/>
  <c r="AX349" i="16"/>
  <c r="AC354" i="23" s="1"/>
  <c r="AX249" i="16"/>
  <c r="AC254" i="23" s="1"/>
  <c r="AX289" i="16"/>
  <c r="AC294" i="23" s="1"/>
  <c r="AX17" i="16"/>
  <c r="AC22" i="23" s="1"/>
  <c r="AX122" i="16"/>
  <c r="AC127" i="23" s="1"/>
  <c r="AX223" i="16"/>
  <c r="AC228" i="23" s="1"/>
  <c r="AX259" i="16"/>
  <c r="AC264" i="23" s="1"/>
  <c r="AX353" i="16"/>
  <c r="AC358" i="23" s="1"/>
  <c r="AX272" i="16"/>
  <c r="AC277" i="23" s="1"/>
  <c r="AX61" i="16"/>
  <c r="AC66" i="23" s="1"/>
  <c r="AX220" i="16"/>
  <c r="AC225" i="23" s="1"/>
  <c r="AX235" i="16"/>
  <c r="AC240" i="23" s="1"/>
  <c r="AX77" i="16"/>
  <c r="AC82" i="23" s="1"/>
  <c r="AX181" i="16"/>
  <c r="AC186" i="23" s="1"/>
  <c r="AX187" i="16"/>
  <c r="AC192" i="23" s="1"/>
  <c r="AX147" i="16"/>
  <c r="AC152" i="23" s="1"/>
  <c r="AX171" i="16"/>
  <c r="AC176" i="23" s="1"/>
  <c r="AX280" i="16"/>
  <c r="AC285" i="23" s="1"/>
  <c r="AX261" i="16"/>
  <c r="AC266" i="23" s="1"/>
  <c r="AX264" i="16"/>
  <c r="AC269" i="23" s="1"/>
  <c r="AX334" i="16"/>
  <c r="AC339" i="23" s="1"/>
  <c r="AX390" i="16"/>
  <c r="AC395" i="23" s="1"/>
  <c r="AX291" i="16"/>
  <c r="AC296" i="23" s="1"/>
  <c r="AX276" i="16"/>
  <c r="AC281" i="23" s="1"/>
  <c r="AX16" i="16"/>
  <c r="AC21" i="23" s="1"/>
  <c r="AX310" i="16"/>
  <c r="AC315" i="23" s="1"/>
  <c r="AX173" i="16"/>
  <c r="AC178" i="23" s="1"/>
  <c r="AX245" i="16"/>
  <c r="AC250" i="23" s="1"/>
  <c r="AX151" i="16"/>
  <c r="AC156" i="23" s="1"/>
  <c r="AX179" i="16"/>
  <c r="AC184" i="23" s="1"/>
  <c r="AX39" i="16"/>
  <c r="AC44" i="23" s="1"/>
  <c r="AX46" i="16"/>
  <c r="AC51" i="23" s="1"/>
  <c r="AX374" i="16"/>
  <c r="AC379" i="23" s="1"/>
  <c r="AX55" i="16"/>
  <c r="AC60" i="23" s="1"/>
  <c r="AX20" i="16"/>
  <c r="AC25" i="23" s="1"/>
  <c r="AX342" i="16"/>
  <c r="AC347" i="23" s="1"/>
  <c r="AX304" i="16"/>
  <c r="AC309" i="23" s="1"/>
  <c r="AX103" i="16"/>
  <c r="AC108" i="23" s="1"/>
  <c r="AX313" i="16"/>
  <c r="AC318" i="23" s="1"/>
  <c r="AX241" i="16"/>
  <c r="AC246" i="23" s="1"/>
  <c r="AX156" i="16"/>
  <c r="AC161" i="23" s="1"/>
  <c r="AX298" i="16"/>
  <c r="AC303" i="23" s="1"/>
  <c r="AX191" i="16"/>
  <c r="AC196" i="23" s="1"/>
  <c r="AX373" i="16"/>
  <c r="AC378" i="23" s="1"/>
  <c r="AX227" i="16"/>
  <c r="AC232" i="23" s="1"/>
  <c r="AX35" i="16"/>
  <c r="AC40" i="23" s="1"/>
  <c r="AX130" i="16"/>
  <c r="AC135" i="23" s="1"/>
  <c r="AX237" i="16"/>
  <c r="AC242" i="23" s="1"/>
  <c r="AX196" i="16"/>
  <c r="AC201" i="23" s="1"/>
  <c r="AX281" i="16"/>
  <c r="AC286" i="23" s="1"/>
  <c r="AX293" i="16"/>
  <c r="AC298" i="23" s="1"/>
  <c r="AX344" i="16"/>
  <c r="AC349" i="23" s="1"/>
  <c r="AX311" i="16"/>
  <c r="AC316" i="23" s="1"/>
  <c r="AX119" i="16"/>
  <c r="AC124" i="23" s="1"/>
  <c r="AX379" i="16"/>
  <c r="AC384" i="23" s="1"/>
  <c r="AX52" i="16"/>
  <c r="AC57" i="23" s="1"/>
  <c r="AX265" i="16"/>
  <c r="AC270" i="23" s="1"/>
  <c r="AX112" i="16"/>
  <c r="AC117" i="23" s="1"/>
  <c r="AX333" i="16"/>
  <c r="AC338" i="23" s="1"/>
  <c r="AX67" i="16"/>
  <c r="AC72" i="23" s="1"/>
  <c r="AX330" i="16"/>
  <c r="AC335" i="23" s="1"/>
  <c r="AX123" i="16"/>
  <c r="AC128" i="23" s="1"/>
  <c r="AX327" i="16"/>
  <c r="AC332" i="23" s="1"/>
  <c r="AX248" i="16"/>
  <c r="AC253" i="23" s="1"/>
  <c r="AX269" i="16"/>
  <c r="AC274" i="23" s="1"/>
  <c r="AX111" i="16"/>
  <c r="AC116" i="23" s="1"/>
  <c r="AX182" i="16"/>
  <c r="AC187" i="23" s="1"/>
  <c r="AX9" i="16"/>
  <c r="AC14" i="23" s="1"/>
  <c r="AX228" i="16"/>
  <c r="AC233" i="23" s="1"/>
  <c r="AX84" i="16"/>
  <c r="AC89" i="23" s="1"/>
  <c r="AX183" i="16"/>
  <c r="AC188" i="23" s="1"/>
  <c r="AX194" i="16"/>
  <c r="AC199" i="23" s="1"/>
  <c r="AX201" i="16"/>
  <c r="AC206" i="23" s="1"/>
  <c r="AX271" i="16"/>
  <c r="AC276" i="23" s="1"/>
  <c r="AX368" i="16"/>
  <c r="AC373" i="23" s="1"/>
  <c r="AX380" i="16"/>
  <c r="AC385" i="23" s="1"/>
  <c r="AX40" i="16"/>
  <c r="AC45" i="23" s="1"/>
  <c r="AX94" i="16"/>
  <c r="AC99" i="23" s="1"/>
  <c r="AX97" i="16"/>
  <c r="AC102" i="23" s="1"/>
  <c r="AX389" i="16"/>
  <c r="AC394" i="23" s="1"/>
  <c r="AX273" i="16"/>
  <c r="AC278" i="23" s="1"/>
  <c r="AX89" i="16"/>
  <c r="AC94" i="23" s="1"/>
  <c r="AX82" i="16"/>
  <c r="AC87" i="23" s="1"/>
  <c r="AX155" i="16"/>
  <c r="AC160" i="23" s="1"/>
  <c r="AX177" i="16"/>
  <c r="AC182" i="23" s="1"/>
  <c r="AX302" i="16"/>
  <c r="AC307" i="23" s="1"/>
  <c r="AX101" i="16"/>
  <c r="AC106" i="23" s="1"/>
  <c r="AX158" i="16"/>
  <c r="AC163" i="23" s="1"/>
  <c r="AX186" i="16"/>
  <c r="AC191" i="23" s="1"/>
  <c r="AX115" i="16"/>
  <c r="AC120" i="23" s="1"/>
  <c r="AX174" i="16"/>
  <c r="AC179" i="23" s="1"/>
  <c r="AX299" i="16"/>
  <c r="AC304" i="23" s="1"/>
  <c r="AX110" i="16"/>
  <c r="AC115" i="23" s="1"/>
  <c r="AX348" i="16"/>
  <c r="AC353" i="23" s="1"/>
  <c r="AX154" i="16"/>
  <c r="AC159" i="23" s="1"/>
  <c r="AX307" i="16"/>
  <c r="AC312" i="23" s="1"/>
  <c r="AX12" i="16"/>
  <c r="AC17" i="23" s="1"/>
  <c r="AX51" i="16"/>
  <c r="AC56" i="23" s="1"/>
  <c r="AX142" i="16"/>
  <c r="AC147" i="23" s="1"/>
  <c r="AX41" i="16"/>
  <c r="AC46" i="23" s="1"/>
  <c r="AX58" i="16"/>
  <c r="AC63" i="23" s="1"/>
  <c r="AX21" i="16"/>
  <c r="AC26" i="23" s="1"/>
  <c r="AX312" i="16"/>
  <c r="AC317" i="23" s="1"/>
  <c r="AX277" i="16"/>
  <c r="AC282" i="23" s="1"/>
  <c r="AX178" i="16"/>
  <c r="AC183" i="23" s="1"/>
  <c r="AX352" i="16"/>
  <c r="AC357" i="23" s="1"/>
  <c r="AX360" i="16"/>
  <c r="AC365" i="23" s="1"/>
  <c r="AX375" i="16"/>
  <c r="AC380" i="23" s="1"/>
  <c r="AX335" i="16"/>
  <c r="AC340" i="23" s="1"/>
  <c r="AX150" i="16"/>
  <c r="AC155" i="23" s="1"/>
  <c r="AX114" i="16"/>
  <c r="AC119" i="23" s="1"/>
  <c r="AX27" i="16"/>
  <c r="AC32" i="23" s="1"/>
  <c r="AX96" i="16"/>
  <c r="AC101" i="23" s="1"/>
  <c r="AX44" i="16"/>
  <c r="AC49" i="23" s="1"/>
  <c r="AX306" i="16"/>
  <c r="AC311" i="23" s="1"/>
  <c r="AX185" i="16"/>
  <c r="AC190" i="23" s="1"/>
  <c r="AX75" i="16"/>
  <c r="AC80" i="23" s="1"/>
  <c r="AX162" i="16"/>
  <c r="AC167" i="23" s="1"/>
  <c r="AX64" i="16"/>
  <c r="AC69" i="23" s="1"/>
  <c r="AX341" i="16"/>
  <c r="AC346" i="23" s="1"/>
  <c r="AX50" i="16"/>
  <c r="AC55" i="23" s="1"/>
  <c r="AX25" i="16"/>
  <c r="AC30" i="23" s="1"/>
  <c r="AX70" i="16"/>
  <c r="AC75" i="23" s="1"/>
  <c r="AX74" i="16"/>
  <c r="AC79" i="23" s="1"/>
  <c r="AX146" i="16"/>
  <c r="AC151" i="23" s="1"/>
  <c r="AX208" i="16"/>
  <c r="AC213" i="23" s="1"/>
  <c r="AX80" i="16"/>
  <c r="AC85" i="23" s="1"/>
  <c r="AX87" i="16"/>
  <c r="AC92" i="23" s="1"/>
  <c r="AX305" i="16"/>
  <c r="AC310" i="23" s="1"/>
  <c r="AX136" i="16"/>
  <c r="AC141" i="23" s="1"/>
  <c r="AX98" i="16"/>
  <c r="AC103" i="23" s="1"/>
  <c r="AX246" i="16"/>
  <c r="AC251" i="23" s="1"/>
  <c r="AX197" i="16"/>
  <c r="AC202" i="23" s="1"/>
  <c r="AX338" i="16"/>
  <c r="AC343" i="23" s="1"/>
  <c r="AX28" i="16"/>
  <c r="AC33" i="23" s="1"/>
  <c r="AX322" i="16"/>
  <c r="AC327" i="23" s="1"/>
  <c r="AX367" i="16"/>
  <c r="AC372" i="23" s="1"/>
  <c r="AX53" i="16"/>
  <c r="AC58" i="23" s="1"/>
  <c r="AX36" i="16"/>
  <c r="AC41" i="23" s="1"/>
  <c r="AX161" i="16"/>
  <c r="AC166" i="23" s="1"/>
  <c r="AX232" i="16"/>
  <c r="AC237" i="23" s="1"/>
  <c r="AX211" i="16"/>
  <c r="AC216" i="23" s="1"/>
  <c r="AX42" i="16"/>
  <c r="AC47" i="23" s="1"/>
  <c r="AX128" i="16"/>
  <c r="AC133" i="23" s="1"/>
  <c r="AX166" i="16"/>
  <c r="AC171" i="23" s="1"/>
  <c r="AX45" i="16"/>
  <c r="AC50" i="23" s="1"/>
  <c r="AX144" i="16"/>
  <c r="AC149" i="23" s="1"/>
  <c r="AX262" i="16"/>
  <c r="AC267" i="23" s="1"/>
  <c r="AX85" i="16"/>
  <c r="AC90" i="23" s="1"/>
  <c r="AX385" i="16"/>
  <c r="AC390" i="23" s="1"/>
  <c r="AX219" i="16"/>
  <c r="AC224" i="23" s="1"/>
  <c r="AX180" i="16"/>
  <c r="AC185" i="23" s="1"/>
  <c r="AX188" i="16"/>
  <c r="AC193" i="23" s="1"/>
  <c r="AX238" i="16"/>
  <c r="AC243" i="23" s="1"/>
  <c r="AX365" i="16"/>
  <c r="AC370" i="23" s="1"/>
  <c r="AX240" i="16"/>
  <c r="AC245" i="23" s="1"/>
  <c r="AX384" i="16"/>
  <c r="AC389" i="23" s="1"/>
  <c r="AX69" i="16"/>
  <c r="AC74" i="23" s="1"/>
  <c r="AX234" i="16"/>
  <c r="AC239" i="23" s="1"/>
  <c r="AX347" i="16"/>
  <c r="AC352" i="23" s="1"/>
  <c r="AX160" i="16"/>
  <c r="AC165" i="23" s="1"/>
  <c r="AX225" i="16"/>
  <c r="AC230" i="23" s="1"/>
  <c r="AX125" i="16"/>
  <c r="AC130" i="23" s="1"/>
  <c r="AX62" i="16"/>
  <c r="AC67" i="23" s="1"/>
  <c r="AX91" i="16"/>
  <c r="AC96" i="23" s="1"/>
  <c r="AX164" i="16"/>
  <c r="AC169" i="23" s="1"/>
  <c r="AX129" i="16"/>
  <c r="AC134" i="23" s="1"/>
  <c r="AX339" i="16"/>
  <c r="AC344" i="23" s="1"/>
  <c r="AX267" i="16"/>
  <c r="AC272" i="23" s="1"/>
  <c r="AX345" i="16"/>
  <c r="AC350" i="23" s="1"/>
  <c r="AX362" i="16"/>
  <c r="AC367" i="23" s="1"/>
  <c r="AX244" i="16"/>
  <c r="AC249" i="23" s="1"/>
  <c r="AX321" i="16"/>
  <c r="AC326" i="23" s="1"/>
  <c r="AX117" i="16"/>
  <c r="AC122" i="23" s="1"/>
  <c r="AX354" i="16"/>
  <c r="AC359" i="23" s="1"/>
  <c r="AX315" i="16"/>
  <c r="AC320" i="23" s="1"/>
  <c r="AX332" i="16"/>
  <c r="AC337" i="23" s="1"/>
  <c r="AX189" i="16"/>
  <c r="AC194" i="23" s="1"/>
  <c r="AX120" i="16"/>
  <c r="AC125" i="23" s="1"/>
  <c r="AX243" i="16"/>
  <c r="AC248" i="23" s="1"/>
  <c r="AX358" i="16"/>
  <c r="AC363" i="23" s="1"/>
  <c r="AX206" i="16"/>
  <c r="AC211" i="23" s="1"/>
  <c r="AX376" i="16"/>
  <c r="AC381" i="23" s="1"/>
  <c r="AX336" i="16"/>
  <c r="AC341" i="23" s="1"/>
  <c r="AX198" i="16"/>
  <c r="AC203" i="23" s="1"/>
  <c r="AX216" i="16"/>
  <c r="AC221" i="23" s="1"/>
  <c r="AX221" i="16"/>
  <c r="AC226" i="23" s="1"/>
  <c r="AX106" i="16"/>
  <c r="AC111" i="23" s="1"/>
  <c r="AX328" i="16"/>
  <c r="AC333" i="23" s="1"/>
  <c r="AX15" i="16"/>
  <c r="AC20" i="23" s="1"/>
  <c r="AX285" i="16"/>
  <c r="AC290" i="23" s="1"/>
  <c r="AX279" i="16"/>
  <c r="AC284" i="23" s="1"/>
  <c r="AX175" i="16"/>
  <c r="AC180" i="23" s="1"/>
  <c r="AX331" i="16"/>
  <c r="AC336" i="23" s="1"/>
  <c r="AX24" i="16"/>
  <c r="AC29" i="23" s="1"/>
  <c r="AX288" i="16"/>
  <c r="AC293" i="23" s="1"/>
  <c r="AX66" i="16"/>
  <c r="AC71" i="23" s="1"/>
  <c r="AX364" i="16"/>
  <c r="AC369" i="23" s="1"/>
  <c r="AX388" i="16"/>
  <c r="AC393" i="23" s="1"/>
  <c r="AX163" i="16"/>
  <c r="AC168" i="23" s="1"/>
  <c r="AX153" i="16"/>
  <c r="AC158" i="23" s="1"/>
  <c r="AX247" i="16"/>
  <c r="AC252" i="23" s="1"/>
  <c r="AX104" i="16"/>
  <c r="AC109" i="23" s="1"/>
  <c r="AX317" i="16"/>
  <c r="AC322" i="23" s="1"/>
  <c r="AX118" i="16"/>
  <c r="AC123" i="23" s="1"/>
  <c r="AX195" i="16"/>
  <c r="AC200" i="23" s="1"/>
  <c r="AX377" i="16"/>
  <c r="AC382" i="23" s="1"/>
  <c r="AX303" i="16"/>
  <c r="AC308" i="23" s="1"/>
  <c r="AX283" i="16"/>
  <c r="AC288" i="23" s="1"/>
  <c r="AX202" i="16"/>
  <c r="AC207" i="23" s="1"/>
  <c r="AX369" i="16"/>
  <c r="AC374" i="23" s="1"/>
  <c r="AX141" i="16"/>
  <c r="AC146" i="23" s="1"/>
  <c r="AC410" i="23" s="1"/>
  <c r="AX361" i="16"/>
  <c r="AC366" i="23" s="1"/>
  <c r="AX73" i="16"/>
  <c r="AC78" i="23" s="1"/>
  <c r="AX309" i="16"/>
  <c r="AC314" i="23" s="1"/>
  <c r="AX116" i="16"/>
  <c r="AC121" i="23" s="1"/>
  <c r="AX366" i="16"/>
  <c r="AC371" i="23" s="1"/>
  <c r="AX263" i="16"/>
  <c r="AC268" i="23" s="1"/>
  <c r="AX71" i="16"/>
  <c r="AC76" i="23" s="1"/>
  <c r="AX88" i="16"/>
  <c r="AC93" i="23" s="1"/>
  <c r="AX199" i="16"/>
  <c r="AC204" i="23" s="1"/>
  <c r="AX218" i="16"/>
  <c r="AC223" i="23" s="1"/>
  <c r="AX190" i="16"/>
  <c r="AC195" i="23" s="1"/>
  <c r="AX26" i="16"/>
  <c r="AC31" i="23" s="1"/>
  <c r="AX214" i="16"/>
  <c r="AC219" i="23" s="1"/>
  <c r="AX139" i="16"/>
  <c r="AC144" i="23" s="1"/>
  <c r="AX135" i="16"/>
  <c r="AC140" i="23" s="1"/>
  <c r="AX34" i="16"/>
  <c r="AC39" i="23" s="1"/>
  <c r="AX275" i="16"/>
  <c r="AC280" i="23" s="1"/>
  <c r="AX329" i="16"/>
  <c r="AC334" i="23" s="1"/>
  <c r="AX257" i="16"/>
  <c r="AC262" i="23" s="1"/>
  <c r="AX292" i="16"/>
  <c r="AC297" i="23" s="1"/>
  <c r="CR408" i="23"/>
  <c r="CA408" i="23"/>
  <c r="I22" i="33"/>
  <c r="I44" i="33"/>
  <c r="H40" i="33"/>
  <c r="CA424" i="23"/>
  <c r="AB400" i="23"/>
  <c r="H19" i="33"/>
  <c r="DY419" i="23"/>
  <c r="BZ400" i="23"/>
  <c r="DY411" i="23"/>
  <c r="DY424" i="23"/>
  <c r="DY414" i="23"/>
  <c r="K65" i="26"/>
  <c r="CA422" i="23"/>
  <c r="FX83" i="23"/>
  <c r="FX421" i="23" s="1"/>
  <c r="FX20" i="23"/>
  <c r="FX424" i="23" s="1"/>
  <c r="DZ30" i="23"/>
  <c r="EP410" i="23"/>
  <c r="FX16" i="23"/>
  <c r="FX419" i="23" s="1"/>
  <c r="CA413" i="23"/>
  <c r="EP425" i="23"/>
  <c r="CR425" i="23"/>
  <c r="CA418" i="23"/>
  <c r="EP421" i="23"/>
  <c r="CA415" i="23"/>
  <c r="CQ422" i="23"/>
  <c r="K28" i="26"/>
  <c r="K25" i="26" s="1"/>
  <c r="CR424" i="23"/>
  <c r="EQ418" i="23"/>
  <c r="DZ22" i="23"/>
  <c r="CR418" i="23"/>
  <c r="FY147" i="23"/>
  <c r="DZ147" i="23"/>
  <c r="CR415" i="23"/>
  <c r="K400" i="23"/>
  <c r="S345" i="14"/>
  <c r="Q88" i="16" s="1"/>
  <c r="AJ88" i="16" s="1"/>
  <c r="CR426" i="23"/>
  <c r="CA411" i="23"/>
  <c r="DZ16" i="23"/>
  <c r="I57" i="33" s="1"/>
  <c r="CR411" i="23"/>
  <c r="CA426" i="23"/>
  <c r="DZ83" i="23"/>
  <c r="AC400" i="23"/>
  <c r="CR413" i="23"/>
  <c r="FY87" i="23"/>
  <c r="FY413" i="23" s="1"/>
  <c r="K422" i="23"/>
  <c r="DZ87" i="23"/>
  <c r="DZ413" i="23" s="1"/>
  <c r="CR414" i="23"/>
  <c r="CA419" i="23"/>
  <c r="K407" i="23"/>
  <c r="FX413" i="23"/>
  <c r="H79" i="26"/>
  <c r="H6" i="23"/>
  <c r="FX93" i="23"/>
  <c r="EP407" i="23"/>
  <c r="AQ405" i="23"/>
  <c r="CA14" i="23"/>
  <c r="AQ398" i="23"/>
  <c r="AQ423" i="23"/>
  <c r="CQ14" i="23"/>
  <c r="BZ405" i="23"/>
  <c r="BZ398" i="23"/>
  <c r="BZ423" i="23"/>
  <c r="K81" i="26"/>
  <c r="R10" i="16"/>
  <c r="AK10" i="16" s="1"/>
  <c r="U13" i="14"/>
  <c r="M15" i="23"/>
  <c r="L377" i="23"/>
  <c r="L14" i="23"/>
  <c r="T12" i="14"/>
  <c r="S369" i="14"/>
  <c r="Q372" i="16" s="1"/>
  <c r="AJ372" i="16" s="1"/>
  <c r="Q9" i="16"/>
  <c r="AJ9" i="16" s="1"/>
  <c r="K423" i="23"/>
  <c r="Q144" i="16"/>
  <c r="AJ144" i="16" s="1"/>
  <c r="T123" i="14"/>
  <c r="L149" i="23"/>
  <c r="L299" i="23"/>
  <c r="T251" i="14"/>
  <c r="Q294" i="16"/>
  <c r="AJ294" i="16" s="1"/>
  <c r="Q65" i="16"/>
  <c r="AJ65" i="16" s="1"/>
  <c r="T61" i="14"/>
  <c r="L70" i="23"/>
  <c r="L231" i="23"/>
  <c r="T191" i="14"/>
  <c r="Q226" i="16"/>
  <c r="AJ226" i="16" s="1"/>
  <c r="T320" i="14"/>
  <c r="Q371" i="16"/>
  <c r="AJ371" i="16" s="1"/>
  <c r="L376" i="23"/>
  <c r="L172" i="23"/>
  <c r="Q167" i="16"/>
  <c r="AJ167" i="16" s="1"/>
  <c r="T142" i="14"/>
  <c r="L43" i="23"/>
  <c r="L33" i="23"/>
  <c r="Q38" i="16"/>
  <c r="AJ38" i="16" s="1"/>
  <c r="T38" i="14"/>
  <c r="S373" i="14"/>
  <c r="Q28" i="16" s="1"/>
  <c r="AJ28" i="16" s="1"/>
  <c r="L207" i="23"/>
  <c r="T169" i="14"/>
  <c r="Q202" i="16"/>
  <c r="AJ202" i="16" s="1"/>
  <c r="L351" i="23"/>
  <c r="T298" i="14"/>
  <c r="Q346" i="16"/>
  <c r="AJ346" i="16" s="1"/>
  <c r="L307" i="23"/>
  <c r="T259" i="14"/>
  <c r="Q302" i="16"/>
  <c r="AJ302" i="16" s="1"/>
  <c r="L71" i="23"/>
  <c r="T62" i="14"/>
  <c r="Q66" i="16"/>
  <c r="AJ66" i="16" s="1"/>
  <c r="L362" i="23"/>
  <c r="L238" i="23"/>
  <c r="Q233" i="16"/>
  <c r="AJ233" i="16" s="1"/>
  <c r="T198" i="14"/>
  <c r="S368" i="14"/>
  <c r="Q357" i="16" s="1"/>
  <c r="AJ357" i="16" s="1"/>
  <c r="Q63" i="16"/>
  <c r="AJ63" i="16" s="1"/>
  <c r="T59" i="14"/>
  <c r="L68" i="23"/>
  <c r="L229" i="23"/>
  <c r="T189" i="14"/>
  <c r="Q224" i="16"/>
  <c r="AJ224" i="16" s="1"/>
  <c r="L373" i="23"/>
  <c r="T318" i="14"/>
  <c r="Q368" i="16"/>
  <c r="AJ368" i="16" s="1"/>
  <c r="L264" i="23"/>
  <c r="T218" i="14"/>
  <c r="Q259" i="16"/>
  <c r="AJ259" i="16" s="1"/>
  <c r="L359" i="23"/>
  <c r="T305" i="14"/>
  <c r="Q354" i="16"/>
  <c r="AJ354" i="16" s="1"/>
  <c r="L206" i="23"/>
  <c r="Q201" i="16"/>
  <c r="AJ201" i="16" s="1"/>
  <c r="T168" i="14"/>
  <c r="L338" i="23"/>
  <c r="T285" i="14"/>
  <c r="Q333" i="16"/>
  <c r="AJ333" i="16" s="1"/>
  <c r="Q61" i="16"/>
  <c r="AJ61" i="16" s="1"/>
  <c r="T57" i="14"/>
  <c r="L66" i="23"/>
  <c r="L138" i="23"/>
  <c r="Q133" i="16"/>
  <c r="AJ133" i="16" s="1"/>
  <c r="T115" i="14"/>
  <c r="L289" i="23"/>
  <c r="L290" i="23"/>
  <c r="T243" i="14"/>
  <c r="Q284" i="16"/>
  <c r="AJ284" i="16" s="1"/>
  <c r="S391" i="14"/>
  <c r="Q285" i="16" s="1"/>
  <c r="AJ285" i="16" s="1"/>
  <c r="L147" i="23"/>
  <c r="L40" i="23"/>
  <c r="T35" i="14"/>
  <c r="S382" i="14"/>
  <c r="Q142" i="16" s="1"/>
  <c r="AJ142" i="16" s="1"/>
  <c r="Q35" i="16"/>
  <c r="AJ35" i="16" s="1"/>
  <c r="K415" i="23"/>
  <c r="Q138" i="16"/>
  <c r="AJ138" i="16" s="1"/>
  <c r="T119" i="14"/>
  <c r="L143" i="23"/>
  <c r="L295" i="23"/>
  <c r="T247" i="14"/>
  <c r="Q290" i="16"/>
  <c r="AJ290" i="16" s="1"/>
  <c r="L69" i="23"/>
  <c r="T60" i="14"/>
  <c r="Q64" i="16"/>
  <c r="AJ64" i="16" s="1"/>
  <c r="L375" i="23"/>
  <c r="T319" i="14"/>
  <c r="Q370" i="16"/>
  <c r="AJ370" i="16" s="1"/>
  <c r="Q152" i="16"/>
  <c r="AJ152" i="16" s="1"/>
  <c r="T129" i="14"/>
  <c r="L157" i="23"/>
  <c r="L306" i="23"/>
  <c r="T258" i="14"/>
  <c r="Q301" i="16"/>
  <c r="AJ301" i="16" s="1"/>
  <c r="L217" i="23"/>
  <c r="T178" i="14"/>
  <c r="Q212" i="16"/>
  <c r="AJ212" i="16" s="1"/>
  <c r="L240" i="23"/>
  <c r="L241" i="23"/>
  <c r="Q85" i="16"/>
  <c r="AJ85" i="16" s="1"/>
  <c r="T79" i="14"/>
  <c r="S360" i="14"/>
  <c r="Q235" i="16" s="1"/>
  <c r="AJ235" i="16" s="1"/>
  <c r="S389" i="14"/>
  <c r="Q236" i="16" s="1"/>
  <c r="AJ236" i="16" s="1"/>
  <c r="L90" i="23"/>
  <c r="L221" i="23"/>
  <c r="T182" i="14"/>
  <c r="Q216" i="16"/>
  <c r="AJ216" i="16" s="1"/>
  <c r="L55" i="23"/>
  <c r="Q50" i="16"/>
  <c r="AJ50" i="16" s="1"/>
  <c r="T50" i="14"/>
  <c r="L220" i="23"/>
  <c r="Q215" i="16"/>
  <c r="AJ215" i="16" s="1"/>
  <c r="T181" i="14"/>
  <c r="L365" i="23"/>
  <c r="T310" i="14"/>
  <c r="Q360" i="16"/>
  <c r="AJ360" i="16" s="1"/>
  <c r="L245" i="23"/>
  <c r="T202" i="14"/>
  <c r="Q240" i="16"/>
  <c r="AJ240" i="16" s="1"/>
  <c r="L296" i="23"/>
  <c r="T248" i="14"/>
  <c r="Q291" i="16"/>
  <c r="AJ291" i="16" s="1"/>
  <c r="L379" i="23"/>
  <c r="T321" i="14"/>
  <c r="Q374" i="16"/>
  <c r="AJ374" i="16" s="1"/>
  <c r="L144" i="23"/>
  <c r="Q139" i="16"/>
  <c r="AJ139" i="16" s="1"/>
  <c r="T120" i="14"/>
  <c r="L38" i="23"/>
  <c r="T33" i="14"/>
  <c r="Q33" i="16"/>
  <c r="AJ33" i="16" s="1"/>
  <c r="L372" i="23"/>
  <c r="T317" i="14"/>
  <c r="Q367" i="16"/>
  <c r="AJ367" i="16" s="1"/>
  <c r="L45" i="23"/>
  <c r="Q40" i="16"/>
  <c r="AJ40" i="16" s="1"/>
  <c r="T40" i="14"/>
  <c r="L209" i="23"/>
  <c r="T171" i="14"/>
  <c r="Q204" i="16"/>
  <c r="AJ204" i="16" s="1"/>
  <c r="L354" i="23"/>
  <c r="T300" i="14"/>
  <c r="Q349" i="16"/>
  <c r="AJ349" i="16" s="1"/>
  <c r="FX409" i="23"/>
  <c r="FX420" i="23"/>
  <c r="EQ409" i="23"/>
  <c r="FY23" i="23"/>
  <c r="L23" i="23"/>
  <c r="L146" i="23"/>
  <c r="Q18" i="16"/>
  <c r="AJ18" i="16" s="1"/>
  <c r="T20" i="14"/>
  <c r="S370" i="14"/>
  <c r="Q141" i="16" s="1"/>
  <c r="AJ141" i="16" s="1"/>
  <c r="K410" i="23"/>
  <c r="L173" i="23"/>
  <c r="T143" i="14"/>
  <c r="Q168" i="16"/>
  <c r="AJ168" i="16" s="1"/>
  <c r="L323" i="23"/>
  <c r="T272" i="14"/>
  <c r="Q318" i="16"/>
  <c r="AJ318" i="16" s="1"/>
  <c r="Q128" i="16"/>
  <c r="AJ128" i="16" s="1"/>
  <c r="T110" i="14"/>
  <c r="L133" i="23"/>
  <c r="L24" i="23"/>
  <c r="T21" i="14"/>
  <c r="Q19" i="16"/>
  <c r="AJ19" i="16" s="1"/>
  <c r="L186" i="23"/>
  <c r="Q181" i="16"/>
  <c r="AJ181" i="16" s="1"/>
  <c r="T153" i="14"/>
  <c r="L335" i="23"/>
  <c r="T282" i="14"/>
  <c r="Q330" i="16"/>
  <c r="AJ330" i="16" s="1"/>
  <c r="L272" i="23"/>
  <c r="T226" i="14"/>
  <c r="Q267" i="16"/>
  <c r="AJ267" i="16" s="1"/>
  <c r="L204" i="23"/>
  <c r="Q199" i="16"/>
  <c r="AJ199" i="16" s="1"/>
  <c r="T166" i="14"/>
  <c r="L87" i="23"/>
  <c r="T76" i="14"/>
  <c r="Q82" i="16"/>
  <c r="AJ82" i="16" s="1"/>
  <c r="K413" i="23"/>
  <c r="L250" i="23"/>
  <c r="Q245" i="16"/>
  <c r="AJ245" i="16" s="1"/>
  <c r="T205" i="14"/>
  <c r="L393" i="23"/>
  <c r="T334" i="14"/>
  <c r="Q388" i="16"/>
  <c r="AJ388" i="16" s="1"/>
  <c r="L148" i="23"/>
  <c r="Q143" i="16"/>
  <c r="AJ143" i="16" s="1"/>
  <c r="T122" i="14"/>
  <c r="L286" i="23"/>
  <c r="T240" i="14"/>
  <c r="Q281" i="16"/>
  <c r="AJ281" i="16" s="1"/>
  <c r="L242" i="23"/>
  <c r="Q237" i="16"/>
  <c r="AJ237" i="16" s="1"/>
  <c r="T200" i="14"/>
  <c r="L353" i="23"/>
  <c r="Q134" i="16"/>
  <c r="AJ134" i="16" s="1"/>
  <c r="T116" i="14"/>
  <c r="S395" i="14"/>
  <c r="Q348" i="16" s="1"/>
  <c r="AJ348" i="16" s="1"/>
  <c r="L139" i="23"/>
  <c r="L364" i="23"/>
  <c r="T309" i="14"/>
  <c r="Q359" i="16"/>
  <c r="AJ359" i="16" s="1"/>
  <c r="L109" i="23"/>
  <c r="T91" i="14"/>
  <c r="Q104" i="16"/>
  <c r="AJ104" i="16" s="1"/>
  <c r="L52" i="23"/>
  <c r="T47" i="14"/>
  <c r="Q47" i="16"/>
  <c r="AJ47" i="16" s="1"/>
  <c r="L75" i="23"/>
  <c r="Q69" i="16"/>
  <c r="AJ69" i="16" s="1"/>
  <c r="T65" i="14"/>
  <c r="S376" i="14"/>
  <c r="Q70" i="16" s="1"/>
  <c r="AJ70" i="16" s="1"/>
  <c r="L74" i="23"/>
  <c r="L235" i="23"/>
  <c r="T195" i="14"/>
  <c r="Q230" i="16"/>
  <c r="AJ230" i="16" s="1"/>
  <c r="T324" i="14"/>
  <c r="Q377" i="16"/>
  <c r="AJ377" i="16" s="1"/>
  <c r="L382" i="23"/>
  <c r="L163" i="23"/>
  <c r="T135" i="14"/>
  <c r="Q158" i="16"/>
  <c r="AJ158" i="16" s="1"/>
  <c r="L313" i="23"/>
  <c r="T264" i="14"/>
  <c r="Q308" i="16"/>
  <c r="AJ308" i="16" s="1"/>
  <c r="FX411" i="23"/>
  <c r="FX426" i="23"/>
  <c r="K411" i="23"/>
  <c r="L25" i="23"/>
  <c r="L309" i="23"/>
  <c r="Q20" i="16"/>
  <c r="AJ20" i="16" s="1"/>
  <c r="T22" i="14"/>
  <c r="S394" i="14"/>
  <c r="Q304" i="16" s="1"/>
  <c r="AJ304" i="16" s="1"/>
  <c r="L340" i="23"/>
  <c r="T287" i="14"/>
  <c r="Q335" i="16"/>
  <c r="AJ335" i="16" s="1"/>
  <c r="L176" i="23"/>
  <c r="Q171" i="16"/>
  <c r="AJ171" i="16" s="1"/>
  <c r="T145" i="14"/>
  <c r="L325" i="23"/>
  <c r="T274" i="14"/>
  <c r="Q320" i="16"/>
  <c r="AJ320" i="16" s="1"/>
  <c r="L177" i="23"/>
  <c r="T146" i="14"/>
  <c r="Q172" i="16"/>
  <c r="AJ172" i="16" s="1"/>
  <c r="L260" i="23"/>
  <c r="T214" i="14"/>
  <c r="Q255" i="16"/>
  <c r="AJ255" i="16" s="1"/>
  <c r="L175" i="23"/>
  <c r="L119" i="23"/>
  <c r="T100" i="14"/>
  <c r="Q114" i="16"/>
  <c r="AJ114" i="16" s="1"/>
  <c r="S385" i="14"/>
  <c r="Q170" i="16" s="1"/>
  <c r="AJ170" i="16" s="1"/>
  <c r="T229" i="14"/>
  <c r="Q270" i="16"/>
  <c r="AJ270" i="16" s="1"/>
  <c r="L275" i="23"/>
  <c r="Q95" i="16"/>
  <c r="AJ95" i="16" s="1"/>
  <c r="T87" i="14"/>
  <c r="L100" i="23"/>
  <c r="L352" i="23"/>
  <c r="T299" i="14"/>
  <c r="Q347" i="16"/>
  <c r="AJ347" i="16" s="1"/>
  <c r="L164" i="23"/>
  <c r="Q159" i="16"/>
  <c r="AJ159" i="16" s="1"/>
  <c r="T136" i="14"/>
  <c r="L195" i="23"/>
  <c r="T160" i="14"/>
  <c r="Q190" i="16"/>
  <c r="AJ190" i="16" s="1"/>
  <c r="L249" i="23"/>
  <c r="T204" i="14"/>
  <c r="Q244" i="16"/>
  <c r="AJ244" i="16" s="1"/>
  <c r="Q111" i="16"/>
  <c r="AJ111" i="16" s="1"/>
  <c r="T97" i="14"/>
  <c r="L116" i="23"/>
  <c r="L188" i="23"/>
  <c r="Q183" i="16"/>
  <c r="AJ183" i="16" s="1"/>
  <c r="T155" i="14"/>
  <c r="L337" i="23"/>
  <c r="T284" i="14"/>
  <c r="Q332" i="16"/>
  <c r="AJ332" i="16" s="1"/>
  <c r="L103" i="23"/>
  <c r="L102" i="23"/>
  <c r="L113" i="23"/>
  <c r="T94" i="14"/>
  <c r="S347" i="14"/>
  <c r="Q97" i="16" s="1"/>
  <c r="AJ97" i="16" s="1"/>
  <c r="Q108" i="16"/>
  <c r="AJ108" i="16" s="1"/>
  <c r="S398" i="14"/>
  <c r="Q98" i="16" s="1"/>
  <c r="AJ98" i="16" s="1"/>
  <c r="T223" i="14"/>
  <c r="Q264" i="16"/>
  <c r="AJ264" i="16" s="1"/>
  <c r="L269" i="23"/>
  <c r="L95" i="23"/>
  <c r="L110" i="23"/>
  <c r="T83" i="14"/>
  <c r="Q90" i="16"/>
  <c r="AJ90" i="16" s="1"/>
  <c r="S379" i="14"/>
  <c r="Q105" i="16" s="1"/>
  <c r="AJ105" i="16" s="1"/>
  <c r="L251" i="23"/>
  <c r="T206" i="14"/>
  <c r="Q246" i="16"/>
  <c r="AJ246" i="16" s="1"/>
  <c r="L105" i="23"/>
  <c r="L81" i="23"/>
  <c r="T71" i="14"/>
  <c r="Q76" i="16"/>
  <c r="AJ76" i="16" s="1"/>
  <c r="S348" i="14"/>
  <c r="Q100" i="16" s="1"/>
  <c r="AJ100" i="16" s="1"/>
  <c r="L244" i="23"/>
  <c r="Q239" i="16"/>
  <c r="AJ239" i="16" s="1"/>
  <c r="T201" i="14"/>
  <c r="T330" i="14"/>
  <c r="Q383" i="16"/>
  <c r="AJ383" i="16" s="1"/>
  <c r="L388" i="23"/>
  <c r="L381" i="23"/>
  <c r="T323" i="14"/>
  <c r="Q376" i="16"/>
  <c r="AJ376" i="16" s="1"/>
  <c r="L57" i="23"/>
  <c r="L21" i="23"/>
  <c r="L56" i="23"/>
  <c r="Q16" i="16"/>
  <c r="AJ16" i="16" s="1"/>
  <c r="T18" i="14"/>
  <c r="S343" i="14"/>
  <c r="Q51" i="16" s="1"/>
  <c r="AJ51" i="16" s="1"/>
  <c r="S374" i="14"/>
  <c r="Q52" i="16" s="1"/>
  <c r="AJ52" i="16" s="1"/>
  <c r="L312" i="23"/>
  <c r="T263" i="14"/>
  <c r="Q307" i="16"/>
  <c r="AJ307" i="16" s="1"/>
  <c r="L111" i="23"/>
  <c r="T92" i="14"/>
  <c r="Q106" i="16"/>
  <c r="AJ106" i="16" s="1"/>
  <c r="T221" i="14"/>
  <c r="Q262" i="16"/>
  <c r="AJ262" i="16" s="1"/>
  <c r="L267" i="23"/>
  <c r="L50" i="23"/>
  <c r="T45" i="14"/>
  <c r="Q45" i="16"/>
  <c r="AJ45" i="16" s="1"/>
  <c r="L336" i="23"/>
  <c r="T283" i="14"/>
  <c r="Q331" i="16"/>
  <c r="AJ331" i="16" s="1"/>
  <c r="L387" i="23"/>
  <c r="T329" i="14"/>
  <c r="Q382" i="16"/>
  <c r="AJ382" i="16" s="1"/>
  <c r="L219" i="23"/>
  <c r="T180" i="14"/>
  <c r="Q214" i="16"/>
  <c r="AJ214" i="16" s="1"/>
  <c r="L355" i="23"/>
  <c r="T301" i="14"/>
  <c r="Q350" i="16"/>
  <c r="AJ350" i="16" s="1"/>
  <c r="Q87" i="16"/>
  <c r="T81" i="14"/>
  <c r="L27" i="23"/>
  <c r="L132" i="23"/>
  <c r="L131" i="23"/>
  <c r="Q22" i="16"/>
  <c r="AJ22" i="16" s="1"/>
  <c r="T24" i="14"/>
  <c r="S381" i="14"/>
  <c r="Q127" i="16" s="1"/>
  <c r="AJ127" i="16" s="1"/>
  <c r="S350" i="14"/>
  <c r="Q126" i="16" s="1"/>
  <c r="AJ126" i="16" s="1"/>
  <c r="L178" i="23"/>
  <c r="Q173" i="16"/>
  <c r="AJ173" i="16" s="1"/>
  <c r="T147" i="14"/>
  <c r="L328" i="23"/>
  <c r="T276" i="14"/>
  <c r="Q323" i="16"/>
  <c r="AJ323" i="16" s="1"/>
  <c r="L327" i="23"/>
  <c r="L22" i="23"/>
  <c r="T19" i="14"/>
  <c r="S366" i="14"/>
  <c r="Q322" i="16" s="1"/>
  <c r="AJ322" i="16" s="1"/>
  <c r="Q17" i="16"/>
  <c r="AJ17" i="16" s="1"/>
  <c r="K418" i="23"/>
  <c r="L182" i="23"/>
  <c r="Q177" i="16"/>
  <c r="AJ177" i="16" s="1"/>
  <c r="T151" i="14"/>
  <c r="L333" i="23"/>
  <c r="T280" i="14"/>
  <c r="Q328" i="16"/>
  <c r="AJ328" i="16" s="1"/>
  <c r="L152" i="23"/>
  <c r="Q147" i="16"/>
  <c r="AJ147" i="16" s="1"/>
  <c r="T126" i="14"/>
  <c r="K425" i="23"/>
  <c r="L35" i="23"/>
  <c r="L374" i="23"/>
  <c r="Q30" i="16"/>
  <c r="AJ30" i="16" s="1"/>
  <c r="T30" i="14"/>
  <c r="S396" i="14"/>
  <c r="Q369" i="16" s="1"/>
  <c r="AJ369" i="16" s="1"/>
  <c r="L196" i="23"/>
  <c r="Q191" i="16"/>
  <c r="AJ191" i="16" s="1"/>
  <c r="T161" i="14"/>
  <c r="L343" i="23"/>
  <c r="T290" i="14"/>
  <c r="Q338" i="16"/>
  <c r="AJ338" i="16" s="1"/>
  <c r="L288" i="23"/>
  <c r="T242" i="14"/>
  <c r="Q283" i="16"/>
  <c r="AJ283" i="16" s="1"/>
  <c r="Q75" i="16"/>
  <c r="AJ75" i="16" s="1"/>
  <c r="T70" i="14"/>
  <c r="L80" i="23"/>
  <c r="L294" i="23"/>
  <c r="T246" i="14"/>
  <c r="Q289" i="16"/>
  <c r="AJ289" i="16" s="1"/>
  <c r="Q91" i="16"/>
  <c r="AJ91" i="16" s="1"/>
  <c r="T84" i="14"/>
  <c r="L96" i="23"/>
  <c r="T213" i="14"/>
  <c r="Q254" i="16"/>
  <c r="AJ254" i="16" s="1"/>
  <c r="L259" i="23"/>
  <c r="L42" i="23"/>
  <c r="L106" i="23"/>
  <c r="T37" i="14"/>
  <c r="S399" i="14"/>
  <c r="Q101" i="16" s="1"/>
  <c r="AJ101" i="16" s="1"/>
  <c r="Q37" i="16"/>
  <c r="AJ37" i="16" s="1"/>
  <c r="L316" i="23"/>
  <c r="T267" i="14"/>
  <c r="Q311" i="16"/>
  <c r="AJ311" i="16" s="1"/>
  <c r="L243" i="23"/>
  <c r="Q81" i="16"/>
  <c r="AJ81" i="16" s="1"/>
  <c r="T75" i="14"/>
  <c r="S361" i="14"/>
  <c r="Q238" i="16" s="1"/>
  <c r="AJ238" i="16" s="1"/>
  <c r="L86" i="23"/>
  <c r="L334" i="23"/>
  <c r="T281" i="14"/>
  <c r="Q329" i="16"/>
  <c r="AJ329" i="16" s="1"/>
  <c r="L392" i="23"/>
  <c r="T333" i="14"/>
  <c r="Q387" i="16"/>
  <c r="AJ387" i="16" s="1"/>
  <c r="L282" i="23"/>
  <c r="T236" i="14"/>
  <c r="Q277" i="16"/>
  <c r="AJ277" i="16" s="1"/>
  <c r="L253" i="23"/>
  <c r="L73" i="23"/>
  <c r="T64" i="14"/>
  <c r="S363" i="14"/>
  <c r="Q248" i="16" s="1"/>
  <c r="AJ248" i="16" s="1"/>
  <c r="Q68" i="16"/>
  <c r="AJ68" i="16" s="1"/>
  <c r="Q79" i="16"/>
  <c r="AJ79" i="16" s="1"/>
  <c r="T73" i="14"/>
  <c r="L84" i="23"/>
  <c r="L246" i="23"/>
  <c r="Q241" i="16"/>
  <c r="AJ241" i="16" s="1"/>
  <c r="T203" i="14"/>
  <c r="L391" i="23"/>
  <c r="T332" i="14"/>
  <c r="Q386" i="16"/>
  <c r="AJ386" i="16" s="1"/>
  <c r="L49" i="23"/>
  <c r="L122" i="23"/>
  <c r="Q44" i="16"/>
  <c r="AJ44" i="16" s="1"/>
  <c r="T44" i="14"/>
  <c r="S380" i="14"/>
  <c r="Q117" i="16" s="1"/>
  <c r="AJ117" i="16" s="1"/>
  <c r="L213" i="23"/>
  <c r="L293" i="23"/>
  <c r="T175" i="14"/>
  <c r="Q208" i="16"/>
  <c r="AJ208" i="16" s="1"/>
  <c r="S364" i="14"/>
  <c r="Q288" i="16" s="1"/>
  <c r="AJ288" i="16" s="1"/>
  <c r="L358" i="23"/>
  <c r="T304" i="14"/>
  <c r="Q353" i="16"/>
  <c r="AJ353" i="16" s="1"/>
  <c r="L212" i="23"/>
  <c r="Q207" i="16"/>
  <c r="AJ207" i="16" s="1"/>
  <c r="T174" i="14"/>
  <c r="L61" i="23"/>
  <c r="L62" i="23"/>
  <c r="L63" i="23"/>
  <c r="T54" i="14"/>
  <c r="Q56" i="16"/>
  <c r="AJ56" i="16" s="1"/>
  <c r="S344" i="14"/>
  <c r="Q57" i="16" s="1"/>
  <c r="AJ57" i="16" s="1"/>
  <c r="S375" i="14"/>
  <c r="Q58" i="16" s="1"/>
  <c r="AJ58" i="16" s="1"/>
  <c r="L224" i="23"/>
  <c r="Q219" i="16"/>
  <c r="AJ219" i="16" s="1"/>
  <c r="T185" i="14"/>
  <c r="L369" i="23"/>
  <c r="T314" i="14"/>
  <c r="Q364" i="16"/>
  <c r="AJ364" i="16" s="1"/>
  <c r="L344" i="23"/>
  <c r="T291" i="14"/>
  <c r="Q339" i="16"/>
  <c r="AJ339" i="16" s="1"/>
  <c r="L276" i="23"/>
  <c r="T230" i="14"/>
  <c r="Q271" i="16"/>
  <c r="AJ271" i="16" s="1"/>
  <c r="Q125" i="16"/>
  <c r="AJ125" i="16" s="1"/>
  <c r="T109" i="14"/>
  <c r="L130" i="23"/>
  <c r="L283" i="23"/>
  <c r="T237" i="14"/>
  <c r="Q278" i="16"/>
  <c r="AJ278" i="16" s="1"/>
  <c r="L301" i="23"/>
  <c r="T253" i="14"/>
  <c r="Q296" i="16"/>
  <c r="AJ296" i="16" s="1"/>
  <c r="L225" i="23"/>
  <c r="T186" i="14"/>
  <c r="Q220" i="16"/>
  <c r="AJ220" i="16" s="1"/>
  <c r="L342" i="23"/>
  <c r="T289" i="14"/>
  <c r="Q337" i="16"/>
  <c r="AJ337" i="16" s="1"/>
  <c r="L129" i="23"/>
  <c r="T108" i="14"/>
  <c r="Q124" i="16"/>
  <c r="AJ124" i="16" s="1"/>
  <c r="L320" i="23"/>
  <c r="T269" i="14"/>
  <c r="Q315" i="16"/>
  <c r="AJ315" i="16" s="1"/>
  <c r="L210" i="23"/>
  <c r="Q205" i="16"/>
  <c r="AJ205" i="16" s="1"/>
  <c r="T172" i="14"/>
  <c r="L117" i="23"/>
  <c r="T98" i="14"/>
  <c r="Q112" i="16"/>
  <c r="AJ112" i="16" s="1"/>
  <c r="T227" i="14"/>
  <c r="Q268" i="16"/>
  <c r="AJ268" i="16" s="1"/>
  <c r="L273" i="23"/>
  <c r="L203" i="23"/>
  <c r="L41" i="23"/>
  <c r="Q36" i="16"/>
  <c r="AJ36" i="16" s="1"/>
  <c r="T36" i="14"/>
  <c r="S358" i="14"/>
  <c r="Q198" i="16" s="1"/>
  <c r="AJ198" i="16" s="1"/>
  <c r="L205" i="23"/>
  <c r="T167" i="14"/>
  <c r="Q200" i="16"/>
  <c r="AJ200" i="16" s="1"/>
  <c r="L349" i="23"/>
  <c r="T296" i="14"/>
  <c r="Q344" i="16"/>
  <c r="AJ344" i="16" s="1"/>
  <c r="Q107" i="16"/>
  <c r="AJ107" i="16" s="1"/>
  <c r="T93" i="14"/>
  <c r="L112" i="23"/>
  <c r="L51" i="23"/>
  <c r="Q46" i="16"/>
  <c r="AJ46" i="16" s="1"/>
  <c r="T46" i="14"/>
  <c r="L216" i="23"/>
  <c r="Q211" i="16"/>
  <c r="AJ211" i="16" s="1"/>
  <c r="T177" i="14"/>
  <c r="L360" i="23"/>
  <c r="T306" i="14"/>
  <c r="Q355" i="16"/>
  <c r="AJ355" i="16" s="1"/>
  <c r="L256" i="23"/>
  <c r="T210" i="14"/>
  <c r="Q251" i="16"/>
  <c r="AJ251" i="16" s="1"/>
  <c r="L48" i="23"/>
  <c r="T43" i="14"/>
  <c r="Q43" i="16"/>
  <c r="AJ43" i="16" s="1"/>
  <c r="L332" i="23"/>
  <c r="T279" i="14"/>
  <c r="Q327" i="16"/>
  <c r="AJ327" i="16" s="1"/>
  <c r="L161" i="23"/>
  <c r="T133" i="14"/>
  <c r="Q156" i="16"/>
  <c r="AJ156" i="16" s="1"/>
  <c r="L311" i="23"/>
  <c r="T262" i="14"/>
  <c r="Q306" i="16"/>
  <c r="AJ306" i="16" s="1"/>
  <c r="L127" i="23"/>
  <c r="T106" i="14"/>
  <c r="Q122" i="16"/>
  <c r="AJ122" i="16" s="1"/>
  <c r="L125" i="23"/>
  <c r="T104" i="14"/>
  <c r="Q120" i="16"/>
  <c r="AJ120" i="16" s="1"/>
  <c r="L26" i="23"/>
  <c r="T23" i="14"/>
  <c r="Q21" i="16"/>
  <c r="AJ21" i="16" s="1"/>
  <c r="L185" i="23"/>
  <c r="T152" i="14"/>
  <c r="Q180" i="16"/>
  <c r="AJ180" i="16" s="1"/>
  <c r="L383" i="23"/>
  <c r="T325" i="14"/>
  <c r="Q378" i="16"/>
  <c r="AJ378" i="16" s="1"/>
  <c r="L319" i="23"/>
  <c r="L318" i="23"/>
  <c r="L65" i="23"/>
  <c r="T56" i="14"/>
  <c r="Q60" i="16"/>
  <c r="AJ60" i="16" s="1"/>
  <c r="S392" i="14"/>
  <c r="Q314" i="16" s="1"/>
  <c r="AJ314" i="16" s="1"/>
  <c r="S365" i="14"/>
  <c r="Q313" i="16" s="1"/>
  <c r="AJ313" i="16" s="1"/>
  <c r="L226" i="23"/>
  <c r="Q221" i="16"/>
  <c r="AJ221" i="16" s="1"/>
  <c r="T187" i="14"/>
  <c r="L371" i="23"/>
  <c r="T316" i="14"/>
  <c r="Q366" i="16"/>
  <c r="AJ366" i="16" s="1"/>
  <c r="Q148" i="16"/>
  <c r="AJ148" i="16" s="1"/>
  <c r="T127" i="14"/>
  <c r="L153" i="23"/>
  <c r="L304" i="23"/>
  <c r="T256" i="14"/>
  <c r="Q299" i="16"/>
  <c r="AJ299" i="16" s="1"/>
  <c r="L16" i="23"/>
  <c r="L99" i="23"/>
  <c r="L101" i="23"/>
  <c r="T14" i="14"/>
  <c r="S378" i="14"/>
  <c r="Q96" i="16" s="1"/>
  <c r="AJ96" i="16" s="1"/>
  <c r="S346" i="14"/>
  <c r="Q94" i="16" s="1"/>
  <c r="AJ94" i="16" s="1"/>
  <c r="Q11" i="16"/>
  <c r="AJ11" i="16" s="1"/>
  <c r="L322" i="23"/>
  <c r="T271" i="14"/>
  <c r="Q317" i="16"/>
  <c r="AJ317" i="16" s="1"/>
  <c r="L330" i="23"/>
  <c r="Q121" i="16"/>
  <c r="AJ121" i="16" s="1"/>
  <c r="T105" i="14"/>
  <c r="S367" i="14"/>
  <c r="Q325" i="16" s="1"/>
  <c r="AJ325" i="16" s="1"/>
  <c r="L126" i="23"/>
  <c r="T233" i="14"/>
  <c r="Q274" i="16"/>
  <c r="AJ274" i="16" s="1"/>
  <c r="L279" i="23"/>
  <c r="L158" i="23"/>
  <c r="Q153" i="16"/>
  <c r="AJ153" i="16" s="1"/>
  <c r="T130" i="14"/>
  <c r="Q73" i="16"/>
  <c r="AJ73" i="16" s="1"/>
  <c r="T68" i="14"/>
  <c r="L78" i="23"/>
  <c r="L385" i="23"/>
  <c r="T327" i="14"/>
  <c r="Q380" i="16"/>
  <c r="AJ380" i="16" s="1"/>
  <c r="Q146" i="16"/>
  <c r="AJ146" i="16" s="1"/>
  <c r="T125" i="14"/>
  <c r="L151" i="23"/>
  <c r="L302" i="23"/>
  <c r="T254" i="14"/>
  <c r="Q297" i="16"/>
  <c r="AJ297" i="16" s="1"/>
  <c r="L107" i="23"/>
  <c r="T89" i="14"/>
  <c r="Q102" i="16"/>
  <c r="AJ102" i="16" s="1"/>
  <c r="Q130" i="16"/>
  <c r="AJ130" i="16" s="1"/>
  <c r="T112" i="14"/>
  <c r="L135" i="23"/>
  <c r="L227" i="23"/>
  <c r="L46" i="23"/>
  <c r="T41" i="14"/>
  <c r="S359" i="14"/>
  <c r="Q222" i="16" s="1"/>
  <c r="AJ222" i="16" s="1"/>
  <c r="Q41" i="16"/>
  <c r="AJ41" i="16" s="1"/>
  <c r="L254" i="23"/>
  <c r="T208" i="14"/>
  <c r="Q249" i="16"/>
  <c r="AJ249" i="16" s="1"/>
  <c r="L170" i="23"/>
  <c r="Q165" i="16"/>
  <c r="AJ165" i="16" s="1"/>
  <c r="T140" i="14"/>
  <c r="L346" i="23"/>
  <c r="T293" i="14"/>
  <c r="Q341" i="16"/>
  <c r="AJ341" i="16" s="1"/>
  <c r="L166" i="23"/>
  <c r="L390" i="23"/>
  <c r="L53" i="23"/>
  <c r="Q48" i="16"/>
  <c r="AJ48" i="16" s="1"/>
  <c r="T48" i="14"/>
  <c r="S353" i="14"/>
  <c r="Q385" i="16" s="1"/>
  <c r="AJ385" i="16" s="1"/>
  <c r="S384" i="14"/>
  <c r="Q161" i="16" s="1"/>
  <c r="AJ161" i="16" s="1"/>
  <c r="L218" i="23"/>
  <c r="Q213" i="16"/>
  <c r="AJ213" i="16" s="1"/>
  <c r="T179" i="14"/>
  <c r="L363" i="23"/>
  <c r="T308" i="14"/>
  <c r="Q358" i="16"/>
  <c r="AJ358" i="16" s="1"/>
  <c r="L59" i="23"/>
  <c r="Q54" i="16"/>
  <c r="AJ54" i="16" s="1"/>
  <c r="T52" i="14"/>
  <c r="L222" i="23"/>
  <c r="Q217" i="16"/>
  <c r="AJ217" i="16" s="1"/>
  <c r="T183" i="14"/>
  <c r="L367" i="23"/>
  <c r="T312" i="14"/>
  <c r="Q362" i="16"/>
  <c r="AJ362" i="16" s="1"/>
  <c r="L230" i="23"/>
  <c r="Q225" i="16"/>
  <c r="AJ225" i="16" s="1"/>
  <c r="T190" i="14"/>
  <c r="L142" i="23"/>
  <c r="Q67" i="16"/>
  <c r="AJ67" i="16" s="1"/>
  <c r="T63" i="14"/>
  <c r="S351" i="14"/>
  <c r="Q137" i="16" s="1"/>
  <c r="AJ137" i="16" s="1"/>
  <c r="L72" i="23"/>
  <c r="L233" i="23"/>
  <c r="T193" i="14"/>
  <c r="Q228" i="16"/>
  <c r="AJ228" i="16" s="1"/>
  <c r="L380" i="23"/>
  <c r="T322" i="14"/>
  <c r="Q375" i="16"/>
  <c r="AJ375" i="16" s="1"/>
  <c r="L361" i="23"/>
  <c r="T307" i="14"/>
  <c r="Q356" i="16"/>
  <c r="AJ356" i="16" s="1"/>
  <c r="L58" i="23"/>
  <c r="L192" i="23"/>
  <c r="T51" i="14"/>
  <c r="S356" i="14"/>
  <c r="Q187" i="16" s="1"/>
  <c r="AJ187" i="16" s="1"/>
  <c r="Q53" i="16"/>
  <c r="AJ53" i="16" s="1"/>
  <c r="L366" i="23"/>
  <c r="T311" i="14"/>
  <c r="Q361" i="16"/>
  <c r="AJ361" i="16" s="1"/>
  <c r="L140" i="23"/>
  <c r="Q135" i="16"/>
  <c r="AJ135" i="16" s="1"/>
  <c r="T117" i="14"/>
  <c r="L292" i="23"/>
  <c r="T245" i="14"/>
  <c r="Q287" i="16"/>
  <c r="AJ287" i="16" s="1"/>
  <c r="Q77" i="16"/>
  <c r="AJ77" i="16" s="1"/>
  <c r="T72" i="14"/>
  <c r="L82" i="23"/>
  <c r="L389" i="23"/>
  <c r="T331" i="14"/>
  <c r="Q384" i="16"/>
  <c r="AJ384" i="16" s="1"/>
  <c r="L314" i="23"/>
  <c r="T265" i="14"/>
  <c r="Q309" i="16"/>
  <c r="AJ309" i="16" s="1"/>
  <c r="L156" i="23"/>
  <c r="Q151" i="16"/>
  <c r="AJ151" i="16" s="1"/>
  <c r="T128" i="14"/>
  <c r="L236" i="23"/>
  <c r="Q231" i="16"/>
  <c r="AJ231" i="16" s="1"/>
  <c r="T196" i="14"/>
  <c r="L274" i="23"/>
  <c r="T228" i="14"/>
  <c r="Q269" i="16"/>
  <c r="AJ269" i="16" s="1"/>
  <c r="Q123" i="16"/>
  <c r="AJ123" i="16" s="1"/>
  <c r="T107" i="14"/>
  <c r="L128" i="23"/>
  <c r="T235" i="14"/>
  <c r="Q276" i="16"/>
  <c r="AJ276" i="16" s="1"/>
  <c r="L281" i="23"/>
  <c r="L20" i="23"/>
  <c r="L30" i="23"/>
  <c r="T27" i="14"/>
  <c r="S371" i="14"/>
  <c r="Q15" i="16" s="1"/>
  <c r="AJ15" i="16" s="1"/>
  <c r="Q25" i="16"/>
  <c r="AJ25" i="16" s="1"/>
  <c r="K424" i="23"/>
  <c r="L89" i="23"/>
  <c r="T78" i="14"/>
  <c r="Q84" i="16"/>
  <c r="AJ84" i="16" s="1"/>
  <c r="L252" i="23"/>
  <c r="Q247" i="16"/>
  <c r="AJ247" i="16" s="1"/>
  <c r="T207" i="14"/>
  <c r="L395" i="23"/>
  <c r="T336" i="14"/>
  <c r="Q390" i="16"/>
  <c r="AJ390" i="16" s="1"/>
  <c r="L284" i="23"/>
  <c r="T238" i="14"/>
  <c r="Q279" i="16"/>
  <c r="AJ279" i="16" s="1"/>
  <c r="Q99" i="16"/>
  <c r="AJ99" i="16" s="1"/>
  <c r="T88" i="14"/>
  <c r="L104" i="23"/>
  <c r="T217" i="14"/>
  <c r="Q258" i="16"/>
  <c r="AJ258" i="16" s="1"/>
  <c r="L263" i="23"/>
  <c r="L60" i="23"/>
  <c r="T53" i="14"/>
  <c r="Q55" i="16"/>
  <c r="AJ55" i="16" s="1"/>
  <c r="L168" i="23"/>
  <c r="L54" i="23"/>
  <c r="T49" i="14"/>
  <c r="S354" i="14"/>
  <c r="Q163" i="16" s="1"/>
  <c r="AJ163" i="16" s="1"/>
  <c r="Q49" i="16"/>
  <c r="AJ49" i="16" s="1"/>
  <c r="L348" i="23"/>
  <c r="T295" i="14"/>
  <c r="Q343" i="16"/>
  <c r="AJ343" i="16" s="1"/>
  <c r="L171" i="23"/>
  <c r="T141" i="14"/>
  <c r="Q166" i="16"/>
  <c r="AJ166" i="16" s="1"/>
  <c r="L321" i="23"/>
  <c r="T270" i="14"/>
  <c r="Q316" i="16"/>
  <c r="AJ316" i="16" s="1"/>
  <c r="L34" i="23"/>
  <c r="T29" i="14"/>
  <c r="Q29" i="16"/>
  <c r="AJ29" i="16" s="1"/>
  <c r="L298" i="23"/>
  <c r="T250" i="14"/>
  <c r="Q293" i="16"/>
  <c r="AJ293" i="16" s="1"/>
  <c r="L223" i="23"/>
  <c r="T184" i="14"/>
  <c r="Q218" i="16"/>
  <c r="AJ218" i="16" s="1"/>
  <c r="L215" i="23"/>
  <c r="T176" i="14"/>
  <c r="Q210" i="16"/>
  <c r="AJ210" i="16" s="1"/>
  <c r="L160" i="23"/>
  <c r="Q155" i="16"/>
  <c r="AJ155" i="16" s="1"/>
  <c r="T132" i="14"/>
  <c r="L201" i="23"/>
  <c r="T164" i="14"/>
  <c r="Q196" i="16"/>
  <c r="AJ196" i="16" s="1"/>
  <c r="L159" i="23"/>
  <c r="T131" i="14"/>
  <c r="Q154" i="16"/>
  <c r="AJ154" i="16" s="1"/>
  <c r="L308" i="23"/>
  <c r="T260" i="14"/>
  <c r="Q303" i="16"/>
  <c r="AJ303" i="16" s="1"/>
  <c r="L79" i="23"/>
  <c r="T69" i="14"/>
  <c r="Q74" i="16"/>
  <c r="AJ74" i="16" s="1"/>
  <c r="L239" i="23"/>
  <c r="T199" i="14"/>
  <c r="Q234" i="16"/>
  <c r="AJ234" i="16" s="1"/>
  <c r="T328" i="14"/>
  <c r="Q381" i="16"/>
  <c r="AJ381" i="16" s="1"/>
  <c r="L386" i="23"/>
  <c r="L191" i="23"/>
  <c r="T158" i="14"/>
  <c r="Q186" i="16"/>
  <c r="AJ186" i="16" s="1"/>
  <c r="L91" i="23"/>
  <c r="T80" i="14"/>
  <c r="Q86" i="16"/>
  <c r="AJ86" i="16" s="1"/>
  <c r="T209" i="14"/>
  <c r="Q250" i="16"/>
  <c r="AJ250" i="16" s="1"/>
  <c r="L255" i="23"/>
  <c r="Q109" i="16"/>
  <c r="AJ109" i="16" s="1"/>
  <c r="T95" i="14"/>
  <c r="L114" i="23"/>
  <c r="L326" i="23"/>
  <c r="T275" i="14"/>
  <c r="Q321" i="16"/>
  <c r="AJ321" i="16" s="1"/>
  <c r="L97" i="23"/>
  <c r="T85" i="14"/>
  <c r="Q92" i="16"/>
  <c r="AJ92" i="16" s="1"/>
  <c r="L39" i="23"/>
  <c r="Q34" i="16"/>
  <c r="AJ34" i="16" s="1"/>
  <c r="T34" i="14"/>
  <c r="L202" i="23"/>
  <c r="Q197" i="16"/>
  <c r="AJ197" i="16" s="1"/>
  <c r="T165" i="14"/>
  <c r="L347" i="23"/>
  <c r="T294" i="14"/>
  <c r="Q342" i="16"/>
  <c r="AJ342" i="16" s="1"/>
  <c r="L208" i="23"/>
  <c r="Q203" i="16"/>
  <c r="AJ203" i="16" s="1"/>
  <c r="T170" i="14"/>
  <c r="L396" i="23"/>
  <c r="T337" i="14"/>
  <c r="Q391" i="16"/>
  <c r="AJ391" i="16" s="1"/>
  <c r="L28" i="23"/>
  <c r="L154" i="23"/>
  <c r="L155" i="23"/>
  <c r="T25" i="14"/>
  <c r="S352" i="14"/>
  <c r="Q149" i="16" s="1"/>
  <c r="AJ149" i="16" s="1"/>
  <c r="S383" i="14"/>
  <c r="Q150" i="16" s="1"/>
  <c r="AJ150" i="16" s="1"/>
  <c r="Q23" i="16"/>
  <c r="AJ23" i="16" s="1"/>
  <c r="L278" i="23"/>
  <c r="T232" i="14"/>
  <c r="Q273" i="16"/>
  <c r="AJ273" i="16" s="1"/>
  <c r="Q113" i="16"/>
  <c r="AJ113" i="16" s="1"/>
  <c r="T99" i="14"/>
  <c r="L118" i="23"/>
  <c r="Q103" i="16"/>
  <c r="AJ103" i="16" s="1"/>
  <c r="T90" i="14"/>
  <c r="L108" i="23"/>
  <c r="T219" i="14"/>
  <c r="Q260" i="16"/>
  <c r="AJ260" i="16" s="1"/>
  <c r="L265" i="23"/>
  <c r="L31" i="23"/>
  <c r="L32" i="23"/>
  <c r="Q26" i="16"/>
  <c r="AJ26" i="16" s="1"/>
  <c r="T28" i="14"/>
  <c r="S372" i="14"/>
  <c r="Q27" i="16" s="1"/>
  <c r="AJ27" i="16" s="1"/>
  <c r="L194" i="23"/>
  <c r="Q189" i="16"/>
  <c r="AJ189" i="16" s="1"/>
  <c r="T159" i="14"/>
  <c r="L341" i="23"/>
  <c r="T288" i="14"/>
  <c r="Q336" i="16"/>
  <c r="AJ336" i="16" s="1"/>
  <c r="Q83" i="16"/>
  <c r="AJ83" i="16" s="1"/>
  <c r="T77" i="14"/>
  <c r="L88" i="23"/>
  <c r="L394" i="23"/>
  <c r="T335" i="14"/>
  <c r="Q389" i="16"/>
  <c r="AJ389" i="16" s="1"/>
  <c r="L165" i="23"/>
  <c r="T137" i="14"/>
  <c r="Q160" i="16"/>
  <c r="AJ160" i="16" s="1"/>
  <c r="L315" i="23"/>
  <c r="T266" i="14"/>
  <c r="Q310" i="16"/>
  <c r="AJ310" i="16" s="1"/>
  <c r="L234" i="23"/>
  <c r="Q229" i="16"/>
  <c r="AJ229" i="16" s="1"/>
  <c r="T194" i="14"/>
  <c r="L17" i="23"/>
  <c r="Q12" i="16"/>
  <c r="AJ12" i="16" s="1"/>
  <c r="T15" i="14"/>
  <c r="L83" i="23"/>
  <c r="L162" i="23"/>
  <c r="Q157" i="16"/>
  <c r="AJ157" i="16" s="1"/>
  <c r="T134" i="14"/>
  <c r="S377" i="14"/>
  <c r="Q78" i="16" s="1"/>
  <c r="AJ78" i="16" s="1"/>
  <c r="K421" i="23"/>
  <c r="Q24" i="16"/>
  <c r="T26" i="14"/>
  <c r="L214" i="23"/>
  <c r="L190" i="23"/>
  <c r="Q185" i="16"/>
  <c r="AJ185" i="16" s="1"/>
  <c r="T157" i="14"/>
  <c r="S393" i="14"/>
  <c r="Q209" i="16" s="1"/>
  <c r="AJ209" i="16" s="1"/>
  <c r="L339" i="23"/>
  <c r="T286" i="14"/>
  <c r="Q334" i="16"/>
  <c r="AJ334" i="16" s="1"/>
  <c r="L187" i="23"/>
  <c r="T154" i="14"/>
  <c r="Q182" i="16"/>
  <c r="AJ182" i="16" s="1"/>
  <c r="L368" i="23"/>
  <c r="T313" i="14"/>
  <c r="Q363" i="16"/>
  <c r="AJ363" i="16" s="1"/>
  <c r="L258" i="23"/>
  <c r="T212" i="14"/>
  <c r="Q253" i="16"/>
  <c r="AJ253" i="16" s="1"/>
  <c r="L270" i="23"/>
  <c r="T224" i="14"/>
  <c r="Q265" i="16"/>
  <c r="AJ265" i="16" s="1"/>
  <c r="L310" i="23"/>
  <c r="T261" i="14"/>
  <c r="Q305" i="16"/>
  <c r="AJ305" i="16" s="1"/>
  <c r="L150" i="23"/>
  <c r="Q145" i="16"/>
  <c r="AJ145" i="16" s="1"/>
  <c r="T124" i="14"/>
  <c r="Q89" i="16"/>
  <c r="AJ89" i="16" s="1"/>
  <c r="T82" i="14"/>
  <c r="L94" i="23"/>
  <c r="T211" i="14"/>
  <c r="Q252" i="16"/>
  <c r="AJ252" i="16" s="1"/>
  <c r="L257" i="23"/>
  <c r="L85" i="23"/>
  <c r="T74" i="14"/>
  <c r="Q80" i="16"/>
  <c r="AJ80" i="16" s="1"/>
  <c r="Q93" i="16"/>
  <c r="AJ93" i="16" s="1"/>
  <c r="T86" i="14"/>
  <c r="L98" i="23"/>
  <c r="T215" i="14"/>
  <c r="Q256" i="16"/>
  <c r="AJ256" i="16" s="1"/>
  <c r="L261" i="23"/>
  <c r="L44" i="23"/>
  <c r="L378" i="23"/>
  <c r="T39" i="14"/>
  <c r="S397" i="14"/>
  <c r="Q373" i="16" s="1"/>
  <c r="AJ373" i="16" s="1"/>
  <c r="Q39" i="16"/>
  <c r="AJ39" i="16" s="1"/>
  <c r="L303" i="23"/>
  <c r="T255" i="14"/>
  <c r="Q298" i="16"/>
  <c r="AJ298" i="16" s="1"/>
  <c r="L115" i="23"/>
  <c r="T96" i="14"/>
  <c r="Q110" i="16"/>
  <c r="AJ110" i="16" s="1"/>
  <c r="T225" i="14"/>
  <c r="Q266" i="16"/>
  <c r="AJ266" i="16" s="1"/>
  <c r="L271" i="23"/>
  <c r="Q132" i="16"/>
  <c r="AJ132" i="16" s="1"/>
  <c r="T114" i="14"/>
  <c r="L137" i="23"/>
  <c r="L37" i="23"/>
  <c r="L193" i="23"/>
  <c r="Q32" i="16"/>
  <c r="AJ32" i="16" s="1"/>
  <c r="T32" i="14"/>
  <c r="S387" i="14"/>
  <c r="Q188" i="16" s="1"/>
  <c r="AJ188" i="16" s="1"/>
  <c r="Q136" i="16"/>
  <c r="AJ136" i="16" s="1"/>
  <c r="T118" i="14"/>
  <c r="L141" i="23"/>
  <c r="L19" i="23"/>
  <c r="L184" i="23"/>
  <c r="L183" i="23"/>
  <c r="Q14" i="16"/>
  <c r="AJ14" i="16" s="1"/>
  <c r="T17" i="14"/>
  <c r="S386" i="14"/>
  <c r="Q179" i="16" s="1"/>
  <c r="AJ179" i="16" s="1"/>
  <c r="S355" i="14"/>
  <c r="Q178" i="16" s="1"/>
  <c r="AJ178" i="16" s="1"/>
  <c r="L180" i="23"/>
  <c r="Q175" i="16"/>
  <c r="AJ175" i="16" s="1"/>
  <c r="T149" i="14"/>
  <c r="L331" i="23"/>
  <c r="T278" i="14"/>
  <c r="Q326" i="16"/>
  <c r="AJ326" i="16" s="1"/>
  <c r="L167" i="23"/>
  <c r="T138" i="14"/>
  <c r="Q162" i="16"/>
  <c r="AJ162" i="16" s="1"/>
  <c r="L232" i="23"/>
  <c r="Q227" i="16"/>
  <c r="AJ227" i="16" s="1"/>
  <c r="T192" i="14"/>
  <c r="L179" i="23"/>
  <c r="T148" i="14"/>
  <c r="Q174" i="16"/>
  <c r="AJ174" i="16" s="1"/>
  <c r="L324" i="23"/>
  <c r="T273" i="14"/>
  <c r="Q319" i="16"/>
  <c r="AJ319" i="16" s="1"/>
  <c r="L266" i="23"/>
  <c r="T220" i="14"/>
  <c r="Q261" i="16"/>
  <c r="AJ261" i="16" s="1"/>
  <c r="Q71" i="16"/>
  <c r="AJ71" i="16" s="1"/>
  <c r="T66" i="14"/>
  <c r="L76" i="23"/>
  <c r="L169" i="23"/>
  <c r="T139" i="14"/>
  <c r="Q164" i="16"/>
  <c r="AJ164" i="16" s="1"/>
  <c r="L317" i="23"/>
  <c r="T268" i="14"/>
  <c r="Q312" i="16"/>
  <c r="AJ312" i="16" s="1"/>
  <c r="L67" i="23"/>
  <c r="T58" i="14"/>
  <c r="Q62" i="16"/>
  <c r="AJ62" i="16" s="1"/>
  <c r="L134" i="23"/>
  <c r="Q129" i="16"/>
  <c r="AJ129" i="16" s="1"/>
  <c r="T111" i="14"/>
  <c r="T239" i="14"/>
  <c r="Q280" i="16"/>
  <c r="AJ280" i="16" s="1"/>
  <c r="L285" i="23"/>
  <c r="L36" i="23"/>
  <c r="L198" i="23"/>
  <c r="L197" i="23"/>
  <c r="T31" i="14"/>
  <c r="S357" i="14"/>
  <c r="Q192" i="16" s="1"/>
  <c r="AJ192" i="16" s="1"/>
  <c r="S388" i="14"/>
  <c r="Q193" i="16" s="1"/>
  <c r="AJ193" i="16" s="1"/>
  <c r="Q31" i="16"/>
  <c r="AJ31" i="16" s="1"/>
  <c r="L357" i="23"/>
  <c r="T303" i="14"/>
  <c r="Q352" i="16"/>
  <c r="AJ352" i="16" s="1"/>
  <c r="Q140" i="16"/>
  <c r="AJ140" i="16" s="1"/>
  <c r="T121" i="14"/>
  <c r="L145" i="23"/>
  <c r="L297" i="23"/>
  <c r="T249" i="14"/>
  <c r="Q292" i="16"/>
  <c r="AJ292" i="16" s="1"/>
  <c r="L199" i="23"/>
  <c r="T162" i="14"/>
  <c r="Q194" i="16"/>
  <c r="AJ194" i="16" s="1"/>
  <c r="Q115" i="16"/>
  <c r="AJ115" i="16" s="1"/>
  <c r="T101" i="14"/>
  <c r="L120" i="23"/>
  <c r="L47" i="23"/>
  <c r="Q42" i="16"/>
  <c r="AJ42" i="16" s="1"/>
  <c r="T42" i="14"/>
  <c r="L211" i="23"/>
  <c r="T173" i="14"/>
  <c r="Q206" i="16"/>
  <c r="AJ206" i="16" s="1"/>
  <c r="L356" i="23"/>
  <c r="T302" i="14"/>
  <c r="Q351" i="16"/>
  <c r="AJ351" i="16" s="1"/>
  <c r="Q59" i="16"/>
  <c r="AJ59" i="16" s="1"/>
  <c r="T55" i="14"/>
  <c r="L64" i="23"/>
  <c r="K408" i="23"/>
  <c r="T315" i="14"/>
  <c r="Q365" i="16"/>
  <c r="AJ365" i="16" s="1"/>
  <c r="L370" i="23"/>
  <c r="L174" i="23"/>
  <c r="Q169" i="16"/>
  <c r="AJ169" i="16" s="1"/>
  <c r="T144" i="14"/>
  <c r="L262" i="23"/>
  <c r="T216" i="14"/>
  <c r="Q257" i="16"/>
  <c r="AJ257" i="16" s="1"/>
  <c r="L350" i="23"/>
  <c r="T297" i="14"/>
  <c r="Q345" i="16"/>
  <c r="AJ345" i="16" s="1"/>
  <c r="L189" i="23"/>
  <c r="T156" i="14"/>
  <c r="Q184" i="16"/>
  <c r="AJ184" i="16" s="1"/>
  <c r="L300" i="23"/>
  <c r="T252" i="14"/>
  <c r="Q295" i="16"/>
  <c r="AJ295" i="16" s="1"/>
  <c r="L200" i="23"/>
  <c r="Q195" i="16"/>
  <c r="AJ195" i="16" s="1"/>
  <c r="T163" i="14"/>
  <c r="L345" i="23"/>
  <c r="T292" i="14"/>
  <c r="Q340" i="16"/>
  <c r="AJ340" i="16" s="1"/>
  <c r="L123" i="23"/>
  <c r="L121" i="23"/>
  <c r="T102" i="14"/>
  <c r="Q118" i="16"/>
  <c r="AJ118" i="16" s="1"/>
  <c r="S349" i="14"/>
  <c r="Q116" i="16" s="1"/>
  <c r="AJ116" i="16" s="1"/>
  <c r="T231" i="14"/>
  <c r="Q272" i="16"/>
  <c r="AJ272" i="16" s="1"/>
  <c r="L277" i="23"/>
  <c r="Q119" i="16"/>
  <c r="AJ119" i="16" s="1"/>
  <c r="T103" i="14"/>
  <c r="L124" i="23"/>
  <c r="L268" i="23"/>
  <c r="T222" i="14"/>
  <c r="Q263" i="16"/>
  <c r="AJ263" i="16" s="1"/>
  <c r="L136" i="23"/>
  <c r="Q131" i="16"/>
  <c r="AJ131" i="16" s="1"/>
  <c r="T113" i="14"/>
  <c r="T241" i="14"/>
  <c r="Q282" i="16"/>
  <c r="AJ282" i="16" s="1"/>
  <c r="L287" i="23"/>
  <c r="L248" i="23"/>
  <c r="L18" i="23"/>
  <c r="L247" i="23"/>
  <c r="T16" i="14"/>
  <c r="S362" i="14"/>
  <c r="Q242" i="16" s="1"/>
  <c r="AJ242" i="16" s="1"/>
  <c r="S390" i="14"/>
  <c r="Q243" i="16" s="1"/>
  <c r="AJ243" i="16" s="1"/>
  <c r="Q13" i="16"/>
  <c r="AJ13" i="16" s="1"/>
  <c r="L181" i="23"/>
  <c r="T150" i="14"/>
  <c r="Q176" i="16"/>
  <c r="AJ176" i="16" s="1"/>
  <c r="L77" i="23"/>
  <c r="T67" i="14"/>
  <c r="Q72" i="16"/>
  <c r="AJ72" i="16" s="1"/>
  <c r="L237" i="23"/>
  <c r="T197" i="14"/>
  <c r="Q232" i="16"/>
  <c r="AJ232" i="16" s="1"/>
  <c r="T326" i="14"/>
  <c r="Q379" i="16"/>
  <c r="AJ379" i="16" s="1"/>
  <c r="L384" i="23"/>
  <c r="L280" i="23"/>
  <c r="T234" i="14"/>
  <c r="Q275" i="16"/>
  <c r="AJ275" i="16" s="1"/>
  <c r="L305" i="23"/>
  <c r="T257" i="14"/>
  <c r="Q300" i="16"/>
  <c r="AJ300" i="16" s="1"/>
  <c r="L329" i="23"/>
  <c r="T277" i="14"/>
  <c r="Q324" i="16"/>
  <c r="AJ324" i="16" s="1"/>
  <c r="L291" i="23"/>
  <c r="T244" i="14"/>
  <c r="Q286" i="16"/>
  <c r="AJ286" i="16" s="1"/>
  <c r="L228" i="23"/>
  <c r="Q223" i="16"/>
  <c r="AJ223" i="16" s="1"/>
  <c r="T188" i="14"/>
  <c r="BL400" i="23"/>
  <c r="DK400" i="23" s="1"/>
  <c r="K412" i="23" l="1"/>
  <c r="S339" i="14"/>
  <c r="Q395" i="16" s="1"/>
  <c r="K420" i="23"/>
  <c r="DZ426" i="23"/>
  <c r="AJ24" i="16"/>
  <c r="L29" i="23"/>
  <c r="FY415" i="23"/>
  <c r="AB426" i="23"/>
  <c r="AB415" i="23"/>
  <c r="AB407" i="23"/>
  <c r="AB422" i="23"/>
  <c r="AB408" i="23"/>
  <c r="AB409" i="23"/>
  <c r="AB411" i="23"/>
  <c r="AB420" i="23"/>
  <c r="AB418" i="23"/>
  <c r="AB421" i="23"/>
  <c r="AB424" i="23"/>
  <c r="AB412" i="23"/>
  <c r="AB425" i="23"/>
  <c r="AB413" i="23"/>
  <c r="AB406" i="23"/>
  <c r="AB423" i="23"/>
  <c r="AB419" i="23"/>
  <c r="AB405" i="23"/>
  <c r="AB398" i="23"/>
  <c r="AW393" i="16"/>
  <c r="AB414" i="23"/>
  <c r="L92" i="23"/>
  <c r="L420" i="23" s="1"/>
  <c r="AJ87" i="16"/>
  <c r="P393" i="16"/>
  <c r="P396" i="16" s="1"/>
  <c r="AI393" i="16"/>
  <c r="AZ368" i="16" s="1"/>
  <c r="AE373" i="23" s="1"/>
  <c r="AY318" i="16"/>
  <c r="AD323" i="23" s="1"/>
  <c r="AY239" i="16"/>
  <c r="AD244" i="23" s="1"/>
  <c r="FY419" i="23"/>
  <c r="FY425" i="23"/>
  <c r="FY64" i="23"/>
  <c r="FY408" i="23" s="1"/>
  <c r="K398" i="23"/>
  <c r="K3" i="23" s="1"/>
  <c r="EQ425" i="23"/>
  <c r="K414" i="23"/>
  <c r="K419" i="23"/>
  <c r="AY44" i="16"/>
  <c r="AD49" i="23" s="1"/>
  <c r="AY174" i="16"/>
  <c r="AD179" i="23" s="1"/>
  <c r="AY259" i="16"/>
  <c r="AD264" i="23" s="1"/>
  <c r="AY269" i="16"/>
  <c r="AD274" i="23" s="1"/>
  <c r="AY386" i="16"/>
  <c r="AD391" i="23" s="1"/>
  <c r="AY59" i="16"/>
  <c r="AD64" i="23" s="1"/>
  <c r="AY281" i="16"/>
  <c r="AD286" i="23" s="1"/>
  <c r="AY67" i="16"/>
  <c r="AD72" i="23" s="1"/>
  <c r="AY17" i="16"/>
  <c r="AD22" i="23" s="1"/>
  <c r="AY310" i="16"/>
  <c r="AD315" i="23" s="1"/>
  <c r="EQ420" i="23"/>
  <c r="FY146" i="23"/>
  <c r="FY410" i="23" s="1"/>
  <c r="AY14" i="16"/>
  <c r="AD19" i="23" s="1"/>
  <c r="AY137" i="16"/>
  <c r="AD142" i="23" s="1"/>
  <c r="AY362" i="16"/>
  <c r="AD367" i="23" s="1"/>
  <c r="AY168" i="16"/>
  <c r="AD173" i="23" s="1"/>
  <c r="AY324" i="16"/>
  <c r="AD329" i="23" s="1"/>
  <c r="AY11" i="16"/>
  <c r="AD16" i="23" s="1"/>
  <c r="AY366" i="16"/>
  <c r="AD371" i="23" s="1"/>
  <c r="AY236" i="16"/>
  <c r="AD241" i="23" s="1"/>
  <c r="AY89" i="16"/>
  <c r="AD94" i="23" s="1"/>
  <c r="AY313" i="16"/>
  <c r="AD318" i="23" s="1"/>
  <c r="AY60" i="16"/>
  <c r="AD65" i="23" s="1"/>
  <c r="AY339" i="16"/>
  <c r="AD344" i="23" s="1"/>
  <c r="AY359" i="16"/>
  <c r="AD364" i="23" s="1"/>
  <c r="AY27" i="16"/>
  <c r="AD32" i="23" s="1"/>
  <c r="AY98" i="16"/>
  <c r="AD103" i="23" s="1"/>
  <c r="AY47" i="16"/>
  <c r="AD52" i="23" s="1"/>
  <c r="AY348" i="16"/>
  <c r="AD353" i="23" s="1"/>
  <c r="AY28" i="16"/>
  <c r="AD33" i="23" s="1"/>
  <c r="AY77" i="16"/>
  <c r="AD82" i="23" s="1"/>
  <c r="AY238" i="16"/>
  <c r="AD243" i="23" s="1"/>
  <c r="AY345" i="16"/>
  <c r="AD350" i="23" s="1"/>
  <c r="AY203" i="16"/>
  <c r="AD208" i="23" s="1"/>
  <c r="AY192" i="16"/>
  <c r="AD197" i="23" s="1"/>
  <c r="AY187" i="16"/>
  <c r="AD192" i="23" s="1"/>
  <c r="AY353" i="16"/>
  <c r="AD358" i="23" s="1"/>
  <c r="AY275" i="16"/>
  <c r="AD280" i="23" s="1"/>
  <c r="AY341" i="16"/>
  <c r="AD346" i="23" s="1"/>
  <c r="AY315" i="16"/>
  <c r="AD320" i="23" s="1"/>
  <c r="AY173" i="16"/>
  <c r="AD178" i="23" s="1"/>
  <c r="AY159" i="16"/>
  <c r="AD164" i="23" s="1"/>
  <c r="AY145" i="16"/>
  <c r="AD150" i="23" s="1"/>
  <c r="AY75" i="16"/>
  <c r="AD80" i="23" s="1"/>
  <c r="AY158" i="16"/>
  <c r="AD163" i="23" s="1"/>
  <c r="AY164" i="16"/>
  <c r="AD169" i="23" s="1"/>
  <c r="AY54" i="16"/>
  <c r="AD59" i="23" s="1"/>
  <c r="AY119" i="16"/>
  <c r="AD124" i="23" s="1"/>
  <c r="AY262" i="16"/>
  <c r="AD267" i="23" s="1"/>
  <c r="AY156" i="16"/>
  <c r="AD161" i="23" s="1"/>
  <c r="AY138" i="16"/>
  <c r="AD143" i="23" s="1"/>
  <c r="AY105" i="16"/>
  <c r="AD110" i="23" s="1"/>
  <c r="AY286" i="16"/>
  <c r="AD291" i="23" s="1"/>
  <c r="AY390" i="16"/>
  <c r="AD395" i="23" s="1"/>
  <c r="AY118" i="16"/>
  <c r="AD123" i="23" s="1"/>
  <c r="AY218" i="16"/>
  <c r="AD223" i="23" s="1"/>
  <c r="AY376" i="16"/>
  <c r="AD381" i="23" s="1"/>
  <c r="AY42" i="16"/>
  <c r="AD47" i="23" s="1"/>
  <c r="AY309" i="16"/>
  <c r="AD314" i="23" s="1"/>
  <c r="AY320" i="16"/>
  <c r="AD325" i="23" s="1"/>
  <c r="AY136" i="16"/>
  <c r="AD141" i="23" s="1"/>
  <c r="AY45" i="16"/>
  <c r="AD50" i="23" s="1"/>
  <c r="AY165" i="16"/>
  <c r="AD170" i="23" s="1"/>
  <c r="AY95" i="16"/>
  <c r="AD100" i="23" s="1"/>
  <c r="AY13" i="16"/>
  <c r="AD18" i="23" s="1"/>
  <c r="AY78" i="16"/>
  <c r="AD83" i="23" s="1"/>
  <c r="AY235" i="16"/>
  <c r="AD240" i="23" s="1"/>
  <c r="AY83" i="16"/>
  <c r="AD88" i="23" s="1"/>
  <c r="AY311" i="16"/>
  <c r="AD316" i="23" s="1"/>
  <c r="AY63" i="16"/>
  <c r="AD68" i="23" s="1"/>
  <c r="AY381" i="16"/>
  <c r="AD386" i="23" s="1"/>
  <c r="AY68" i="16"/>
  <c r="AD73" i="23" s="1"/>
  <c r="AY302" i="16"/>
  <c r="AD307" i="23" s="1"/>
  <c r="AY43" i="16"/>
  <c r="AD48" i="23" s="1"/>
  <c r="AY64" i="16"/>
  <c r="AD69" i="23" s="1"/>
  <c r="AY361" i="16"/>
  <c r="AD366" i="23" s="1"/>
  <c r="AY117" i="16"/>
  <c r="AD122" i="23" s="1"/>
  <c r="AY39" i="16"/>
  <c r="AD44" i="23" s="1"/>
  <c r="AY288" i="16"/>
  <c r="AD293" i="23" s="1"/>
  <c r="AY142" i="16"/>
  <c r="AD147" i="23" s="1"/>
  <c r="AY258" i="16"/>
  <c r="AD263" i="23" s="1"/>
  <c r="AY37" i="16"/>
  <c r="AD42" i="23" s="1"/>
  <c r="AY333" i="16"/>
  <c r="AD338" i="23" s="1"/>
  <c r="AY342" i="16"/>
  <c r="AD347" i="23" s="1"/>
  <c r="AY106" i="16"/>
  <c r="AD111" i="23" s="1"/>
  <c r="AY221" i="16"/>
  <c r="AD226" i="23" s="1"/>
  <c r="AY190" i="16"/>
  <c r="AD195" i="23" s="1"/>
  <c r="AY266" i="16"/>
  <c r="AD271" i="23" s="1"/>
  <c r="AY363" i="16"/>
  <c r="AD368" i="23" s="1"/>
  <c r="AY335" i="16"/>
  <c r="AD340" i="23" s="1"/>
  <c r="AY194" i="16"/>
  <c r="AD199" i="23" s="1"/>
  <c r="AY241" i="16"/>
  <c r="AD246" i="23" s="1"/>
  <c r="AY285" i="16"/>
  <c r="AD290" i="23" s="1"/>
  <c r="AY391" i="16"/>
  <c r="AD396" i="23" s="1"/>
  <c r="AY125" i="16"/>
  <c r="AD130" i="23" s="1"/>
  <c r="AY10" i="16"/>
  <c r="AD15" i="23" s="1"/>
  <c r="AY350" i="16"/>
  <c r="AD355" i="23" s="1"/>
  <c r="AY21" i="16"/>
  <c r="AD26" i="23" s="1"/>
  <c r="AY212" i="16"/>
  <c r="AD217" i="23" s="1"/>
  <c r="AY225" i="16"/>
  <c r="AD230" i="23" s="1"/>
  <c r="AY369" i="16"/>
  <c r="AD374" i="23" s="1"/>
  <c r="AY229" i="16"/>
  <c r="AD234" i="23" s="1"/>
  <c r="AY133" i="16"/>
  <c r="AD138" i="23" s="1"/>
  <c r="AY150" i="16"/>
  <c r="AD155" i="23" s="1"/>
  <c r="AY191" i="16"/>
  <c r="AD196" i="23" s="1"/>
  <c r="AY233" i="16"/>
  <c r="AD238" i="23" s="1"/>
  <c r="AY196" i="16"/>
  <c r="AD201" i="23" s="1"/>
  <c r="AY382" i="16"/>
  <c r="AD387" i="23" s="1"/>
  <c r="AY115" i="16"/>
  <c r="AD120" i="23" s="1"/>
  <c r="AY87" i="16"/>
  <c r="AD92" i="23" s="1"/>
  <c r="AY226" i="16"/>
  <c r="AD231" i="23" s="1"/>
  <c r="AY111" i="16"/>
  <c r="AD116" i="23" s="1"/>
  <c r="AY379" i="16"/>
  <c r="AD384" i="23" s="1"/>
  <c r="AY334" i="16"/>
  <c r="AD339" i="23" s="1"/>
  <c r="AY69" i="16"/>
  <c r="AD74" i="23" s="1"/>
  <c r="AY227" i="16"/>
  <c r="AD232" i="23" s="1"/>
  <c r="AY296" i="16"/>
  <c r="AD301" i="23" s="1"/>
  <c r="AY40" i="16"/>
  <c r="AD45" i="23" s="1"/>
  <c r="AY160" i="16"/>
  <c r="AD165" i="23" s="1"/>
  <c r="AY251" i="16"/>
  <c r="AD256" i="23" s="1"/>
  <c r="AY199" i="16"/>
  <c r="AD204" i="23" s="1"/>
  <c r="AY122" i="16"/>
  <c r="AD127" i="23" s="1"/>
  <c r="AY374" i="16"/>
  <c r="AD379" i="23" s="1"/>
  <c r="AY276" i="16"/>
  <c r="AD281" i="23" s="1"/>
  <c r="AY56" i="16"/>
  <c r="AD61" i="23" s="1"/>
  <c r="AY162" i="16"/>
  <c r="AD167" i="23" s="1"/>
  <c r="AY36" i="16"/>
  <c r="AD41" i="23" s="1"/>
  <c r="AY139" i="16"/>
  <c r="AD144" i="23" s="1"/>
  <c r="AY186" i="16"/>
  <c r="AD191" i="23" s="1"/>
  <c r="AY58" i="16"/>
  <c r="AD63" i="23" s="1"/>
  <c r="AY291" i="16"/>
  <c r="AD296" i="23" s="1"/>
  <c r="AY12" i="16"/>
  <c r="AD17" i="23" s="1"/>
  <c r="AY214" i="16"/>
  <c r="AD219" i="23" s="1"/>
  <c r="AY317" i="16"/>
  <c r="AD322" i="23" s="1"/>
  <c r="AY108" i="16"/>
  <c r="AD113" i="23" s="1"/>
  <c r="AY72" i="16"/>
  <c r="AD77" i="23" s="1"/>
  <c r="AY80" i="16"/>
  <c r="AD85" i="23" s="1"/>
  <c r="AY307" i="16"/>
  <c r="AD312" i="23" s="1"/>
  <c r="AY242" i="16"/>
  <c r="AD247" i="23" s="1"/>
  <c r="AY153" i="16"/>
  <c r="AD158" i="23" s="1"/>
  <c r="AY19" i="16"/>
  <c r="AD24" i="23" s="1"/>
  <c r="AY179" i="16"/>
  <c r="AD184" i="23" s="1"/>
  <c r="AY314" i="16"/>
  <c r="AD319" i="23" s="1"/>
  <c r="AY88" i="16"/>
  <c r="AD93" i="23" s="1"/>
  <c r="AY338" i="16"/>
  <c r="AD343" i="23" s="1"/>
  <c r="AY249" i="16"/>
  <c r="AD254" i="23" s="1"/>
  <c r="AY171" i="16"/>
  <c r="AD176" i="23" s="1"/>
  <c r="AY303" i="16"/>
  <c r="AD308" i="23" s="1"/>
  <c r="AY364" i="16"/>
  <c r="AD369" i="23" s="1"/>
  <c r="AY93" i="16"/>
  <c r="AD98" i="23" s="1"/>
  <c r="AY114" i="16"/>
  <c r="AD119" i="23" s="1"/>
  <c r="AY351" i="16"/>
  <c r="AD356" i="23" s="1"/>
  <c r="AY222" i="16"/>
  <c r="AD227" i="23" s="1"/>
  <c r="AY237" i="16"/>
  <c r="AD242" i="23" s="1"/>
  <c r="AY140" i="16"/>
  <c r="AD145" i="23" s="1"/>
  <c r="AY337" i="16"/>
  <c r="AD342" i="23" s="1"/>
  <c r="AY346" i="16"/>
  <c r="AD351" i="23" s="1"/>
  <c r="AY200" i="16"/>
  <c r="AD205" i="23" s="1"/>
  <c r="AY290" i="16"/>
  <c r="AD295" i="23" s="1"/>
  <c r="AY123" i="16"/>
  <c r="AD128" i="23" s="1"/>
  <c r="AY57" i="16"/>
  <c r="AD62" i="23" s="1"/>
  <c r="AY256" i="16"/>
  <c r="AD261" i="23" s="1"/>
  <c r="AY283" i="16"/>
  <c r="AD288" i="23" s="1"/>
  <c r="AY284" i="16"/>
  <c r="AD289" i="23" s="1"/>
  <c r="AY15" i="16"/>
  <c r="AD20" i="23" s="1"/>
  <c r="AY322" i="16"/>
  <c r="AD327" i="23" s="1"/>
  <c r="AY38" i="16"/>
  <c r="AD43" i="23" s="1"/>
  <c r="AY316" i="16"/>
  <c r="AD321" i="23" s="1"/>
  <c r="AY52" i="16"/>
  <c r="AD57" i="23" s="1"/>
  <c r="AY96" i="16"/>
  <c r="AD101" i="23" s="1"/>
  <c r="AY170" i="16"/>
  <c r="AD175" i="23" s="1"/>
  <c r="AY26" i="16"/>
  <c r="AD31" i="23" s="1"/>
  <c r="AY102" i="16"/>
  <c r="AD107" i="23" s="1"/>
  <c r="AY280" i="16"/>
  <c r="AD285" i="23" s="1"/>
  <c r="AY55" i="16"/>
  <c r="AD60" i="23" s="1"/>
  <c r="AY183" i="16"/>
  <c r="AD188" i="23" s="1"/>
  <c r="AY175" i="16"/>
  <c r="AD180" i="23" s="1"/>
  <c r="AY48" i="16"/>
  <c r="AD53" i="23" s="1"/>
  <c r="AY100" i="16"/>
  <c r="AD105" i="23" s="1"/>
  <c r="AY272" i="16"/>
  <c r="AD277" i="23" s="1"/>
  <c r="AY91" i="16"/>
  <c r="AD96" i="23" s="1"/>
  <c r="AY157" i="16"/>
  <c r="AD162" i="23" s="1"/>
  <c r="AY325" i="16"/>
  <c r="AD330" i="23" s="1"/>
  <c r="AY219" i="16"/>
  <c r="AD224" i="23" s="1"/>
  <c r="AY312" i="16"/>
  <c r="AD317" i="23" s="1"/>
  <c r="AY211" i="16"/>
  <c r="AD216" i="23" s="1"/>
  <c r="AY370" i="16"/>
  <c r="AD375" i="23" s="1"/>
  <c r="AY163" i="16"/>
  <c r="AD168" i="23" s="1"/>
  <c r="AY81" i="16"/>
  <c r="AD86" i="23" s="1"/>
  <c r="AY301" i="16"/>
  <c r="AD306" i="23" s="1"/>
  <c r="AY210" i="16"/>
  <c r="AD215" i="23" s="1"/>
  <c r="AY254" i="16"/>
  <c r="AD259" i="23" s="1"/>
  <c r="AY34" i="16"/>
  <c r="AD39" i="23" s="1"/>
  <c r="AY372" i="16"/>
  <c r="AD377" i="23" s="1"/>
  <c r="AY103" i="16"/>
  <c r="AD108" i="23" s="1"/>
  <c r="AY198" i="16"/>
  <c r="AD203" i="23" s="1"/>
  <c r="AY178" i="16"/>
  <c r="AD183" i="23" s="1"/>
  <c r="AY127" i="16"/>
  <c r="AD132" i="23" s="1"/>
  <c r="AY224" i="16"/>
  <c r="AD229" i="23" s="1"/>
  <c r="AY151" i="16"/>
  <c r="AD156" i="23" s="1"/>
  <c r="AY97" i="16"/>
  <c r="AD102" i="23" s="1"/>
  <c r="AY223" i="16"/>
  <c r="AD228" i="23" s="1"/>
  <c r="AY94" i="16"/>
  <c r="AD99" i="23" s="1"/>
  <c r="AY35" i="16"/>
  <c r="AD40" i="23" s="1"/>
  <c r="AY355" i="16"/>
  <c r="AD360" i="23" s="1"/>
  <c r="AY215" i="16"/>
  <c r="AD220" i="23" s="1"/>
  <c r="AY197" i="16"/>
  <c r="AD202" i="23" s="1"/>
  <c r="AY271" i="16"/>
  <c r="AD276" i="23" s="1"/>
  <c r="AY326" i="16"/>
  <c r="AD331" i="23" s="1"/>
  <c r="AY268" i="16"/>
  <c r="AD273" i="23" s="1"/>
  <c r="AY360" i="16"/>
  <c r="AD365" i="23" s="1"/>
  <c r="AY154" i="16"/>
  <c r="AD159" i="23" s="1"/>
  <c r="AY79" i="16"/>
  <c r="AD84" i="23" s="1"/>
  <c r="AY216" i="16"/>
  <c r="AD221" i="23" s="1"/>
  <c r="AY250" i="16"/>
  <c r="AD255" i="23" s="1"/>
  <c r="AY331" i="16"/>
  <c r="AD336" i="23" s="1"/>
  <c r="AY161" i="16"/>
  <c r="AD166" i="23" s="1"/>
  <c r="AY347" i="16"/>
  <c r="AD352" i="23" s="1"/>
  <c r="AY110" i="16"/>
  <c r="AD115" i="23" s="1"/>
  <c r="AY356" i="16"/>
  <c r="AD361" i="23" s="1"/>
  <c r="AY295" i="16"/>
  <c r="AD300" i="23" s="1"/>
  <c r="AY86" i="16"/>
  <c r="AD91" i="23" s="1"/>
  <c r="AY147" i="16"/>
  <c r="AD152" i="23" s="1"/>
  <c r="AY365" i="16"/>
  <c r="AD370" i="23" s="1"/>
  <c r="AY99" i="16"/>
  <c r="AD104" i="23" s="1"/>
  <c r="AY323" i="16"/>
  <c r="AD328" i="23" s="1"/>
  <c r="AY66" i="16"/>
  <c r="AD71" i="23" s="1"/>
  <c r="AY277" i="16"/>
  <c r="AD282" i="23" s="1"/>
  <c r="AY131" i="16"/>
  <c r="AD136" i="23" s="1"/>
  <c r="AY217" i="16"/>
  <c r="AD222" i="23" s="1"/>
  <c r="AY205" i="16"/>
  <c r="AD210" i="23" s="1"/>
  <c r="AY193" i="16"/>
  <c r="AD198" i="23" s="1"/>
  <c r="AY135" i="16"/>
  <c r="AD140" i="23" s="1"/>
  <c r="AY33" i="16"/>
  <c r="AD38" i="23" s="1"/>
  <c r="AY321" i="16"/>
  <c r="AD326" i="23" s="1"/>
  <c r="AY278" i="16"/>
  <c r="AD283" i="23" s="1"/>
  <c r="AY18" i="16"/>
  <c r="AD23" i="23" s="1"/>
  <c r="AY149" i="16"/>
  <c r="AD154" i="23" s="1"/>
  <c r="AY202" i="16"/>
  <c r="AD207" i="23" s="1"/>
  <c r="AY248" i="16"/>
  <c r="AD253" i="23" s="1"/>
  <c r="AY24" i="16"/>
  <c r="AD29" i="23" s="1"/>
  <c r="AY143" i="16"/>
  <c r="AD148" i="23" s="1"/>
  <c r="AY132" i="16"/>
  <c r="AD137" i="23" s="1"/>
  <c r="AY73" i="16"/>
  <c r="AD78" i="23" s="1"/>
  <c r="AY319" i="16"/>
  <c r="AD324" i="23" s="1"/>
  <c r="AY220" i="16"/>
  <c r="AD225" i="23" s="1"/>
  <c r="AY50" i="16"/>
  <c r="AD55" i="23" s="1"/>
  <c r="AY343" i="16"/>
  <c r="AD348" i="23" s="1"/>
  <c r="AY329" i="16"/>
  <c r="AD334" i="23" s="1"/>
  <c r="AY167" i="16"/>
  <c r="AD172" i="23" s="1"/>
  <c r="AY247" i="16"/>
  <c r="AD252" i="23" s="1"/>
  <c r="AY267" i="16"/>
  <c r="AD272" i="23" s="1"/>
  <c r="AY306" i="16"/>
  <c r="AD311" i="23" s="1"/>
  <c r="AY104" i="16"/>
  <c r="AD109" i="23" s="1"/>
  <c r="AY260" i="16"/>
  <c r="AD265" i="23" s="1"/>
  <c r="AY146" i="16"/>
  <c r="AD151" i="23" s="1"/>
  <c r="AY71" i="16"/>
  <c r="AD76" i="23" s="1"/>
  <c r="AY358" i="16"/>
  <c r="AD363" i="23" s="1"/>
  <c r="AY141" i="16"/>
  <c r="AD146" i="23" s="1"/>
  <c r="AD410" i="23" s="1"/>
  <c r="AY336" i="16"/>
  <c r="AD341" i="23" s="1"/>
  <c r="AY378" i="16"/>
  <c r="AD383" i="23" s="1"/>
  <c r="AY245" i="16"/>
  <c r="AD250" i="23" s="1"/>
  <c r="AY389" i="16"/>
  <c r="AD394" i="23" s="1"/>
  <c r="AY22" i="16"/>
  <c r="AD27" i="23" s="1"/>
  <c r="AY144" i="16"/>
  <c r="AD149" i="23" s="1"/>
  <c r="AY332" i="16"/>
  <c r="AD337" i="23" s="1"/>
  <c r="AY176" i="16"/>
  <c r="AD181" i="23" s="1"/>
  <c r="AY49" i="16"/>
  <c r="AD54" i="23" s="1"/>
  <c r="AY240" i="16"/>
  <c r="AD245" i="23" s="1"/>
  <c r="AY265" i="16"/>
  <c r="AD270" i="23" s="1"/>
  <c r="AY387" i="16"/>
  <c r="AD392" i="23" s="1"/>
  <c r="AY61" i="16"/>
  <c r="AD66" i="23" s="1"/>
  <c r="AY109" i="16"/>
  <c r="AD114" i="23" s="1"/>
  <c r="AY207" i="16"/>
  <c r="AD212" i="23" s="1"/>
  <c r="AY82" i="16"/>
  <c r="AD87" i="23" s="1"/>
  <c r="AY107" i="16"/>
  <c r="AD112" i="23" s="1"/>
  <c r="AY294" i="16"/>
  <c r="AD299" i="23" s="1"/>
  <c r="AY287" i="16"/>
  <c r="AD292" i="23" s="1"/>
  <c r="AY274" i="16"/>
  <c r="AD279" i="23" s="1"/>
  <c r="AY195" i="16"/>
  <c r="AD200" i="23" s="1"/>
  <c r="AY166" i="16"/>
  <c r="AD171" i="23" s="1"/>
  <c r="AY330" i="16"/>
  <c r="AD335" i="23" s="1"/>
  <c r="AY209" i="16"/>
  <c r="AD214" i="23" s="1"/>
  <c r="AY148" i="16"/>
  <c r="AD153" i="23" s="1"/>
  <c r="AY377" i="16"/>
  <c r="AD382" i="23" s="1"/>
  <c r="AY305" i="16"/>
  <c r="AD310" i="23" s="1"/>
  <c r="AY357" i="16"/>
  <c r="AD362" i="23" s="1"/>
  <c r="AY208" i="16"/>
  <c r="AD213" i="23" s="1"/>
  <c r="AY65" i="16"/>
  <c r="AD70" i="23" s="1"/>
  <c r="AY270" i="16"/>
  <c r="AD275" i="23" s="1"/>
  <c r="AY263" i="16"/>
  <c r="AD268" i="23" s="1"/>
  <c r="AY41" i="16"/>
  <c r="AD46" i="23" s="1"/>
  <c r="AY62" i="16"/>
  <c r="AD67" i="23" s="1"/>
  <c r="AY380" i="16"/>
  <c r="AD385" i="23" s="1"/>
  <c r="AY349" i="16"/>
  <c r="AD354" i="23" s="1"/>
  <c r="AY23" i="16"/>
  <c r="AD28" i="23" s="1"/>
  <c r="AY124" i="16"/>
  <c r="AD129" i="23" s="1"/>
  <c r="AY85" i="16"/>
  <c r="AD90" i="23" s="1"/>
  <c r="AY234" i="16"/>
  <c r="AD239" i="23" s="1"/>
  <c r="AY388" i="16"/>
  <c r="AD393" i="23" s="1"/>
  <c r="AY180" i="16"/>
  <c r="AD185" i="23" s="1"/>
  <c r="AY255" i="16"/>
  <c r="AD260" i="23" s="1"/>
  <c r="AY298" i="16"/>
  <c r="AD303" i="23" s="1"/>
  <c r="AY375" i="16"/>
  <c r="AD380" i="23" s="1"/>
  <c r="AY129" i="16"/>
  <c r="AD134" i="23" s="1"/>
  <c r="AY84" i="16"/>
  <c r="AD89" i="23" s="1"/>
  <c r="AY308" i="16"/>
  <c r="AD313" i="23" s="1"/>
  <c r="AY373" i="16"/>
  <c r="AD378" i="23" s="1"/>
  <c r="AY297" i="16"/>
  <c r="AD302" i="23" s="1"/>
  <c r="AY246" i="16"/>
  <c r="AD251" i="23" s="1"/>
  <c r="AY261" i="16"/>
  <c r="AD266" i="23" s="1"/>
  <c r="AY289" i="16"/>
  <c r="AD294" i="23" s="1"/>
  <c r="AY371" i="16"/>
  <c r="AD376" i="23" s="1"/>
  <c r="AY101" i="16"/>
  <c r="AD106" i="23" s="1"/>
  <c r="AY300" i="16"/>
  <c r="AD305" i="23" s="1"/>
  <c r="AY182" i="16"/>
  <c r="AD187" i="23" s="1"/>
  <c r="AY230" i="16"/>
  <c r="AD235" i="23" s="1"/>
  <c r="AY31" i="16"/>
  <c r="AD36" i="23" s="1"/>
  <c r="AY112" i="16"/>
  <c r="AD117" i="23" s="1"/>
  <c r="AY204" i="16"/>
  <c r="AD209" i="23" s="1"/>
  <c r="AY185" i="16"/>
  <c r="AD190" i="23" s="1"/>
  <c r="AY384" i="16"/>
  <c r="AD389" i="23" s="1"/>
  <c r="AY20" i="16"/>
  <c r="AD25" i="23" s="1"/>
  <c r="AY327" i="16"/>
  <c r="AD332" i="23" s="1"/>
  <c r="AY152" i="16"/>
  <c r="AD157" i="23" s="1"/>
  <c r="AY155" i="16"/>
  <c r="AD160" i="23" s="1"/>
  <c r="AY130" i="16"/>
  <c r="AD135" i="23" s="1"/>
  <c r="AY354" i="16"/>
  <c r="AD359" i="23" s="1"/>
  <c r="AY92" i="16"/>
  <c r="AD97" i="23" s="1"/>
  <c r="AY264" i="16"/>
  <c r="AD269" i="23" s="1"/>
  <c r="AY292" i="16"/>
  <c r="AD297" i="23" s="1"/>
  <c r="AY53" i="16"/>
  <c r="AD58" i="23" s="1"/>
  <c r="AY383" i="16"/>
  <c r="AD388" i="23" s="1"/>
  <c r="AY352" i="16"/>
  <c r="AD357" i="23" s="1"/>
  <c r="AY181" i="16"/>
  <c r="AD186" i="23" s="1"/>
  <c r="AY46" i="16"/>
  <c r="AD51" i="23" s="1"/>
  <c r="AY368" i="16"/>
  <c r="AD373" i="23" s="1"/>
  <c r="AY244" i="16"/>
  <c r="AD249" i="23" s="1"/>
  <c r="AY232" i="16"/>
  <c r="AD237" i="23" s="1"/>
  <c r="AY228" i="16"/>
  <c r="AD233" i="23" s="1"/>
  <c r="AY169" i="16"/>
  <c r="AD174" i="23" s="1"/>
  <c r="AY231" i="16"/>
  <c r="AD236" i="23" s="1"/>
  <c r="AY70" i="16"/>
  <c r="AD75" i="23" s="1"/>
  <c r="AY253" i="16"/>
  <c r="AD258" i="23" s="1"/>
  <c r="AY121" i="16"/>
  <c r="AD126" i="23" s="1"/>
  <c r="AY128" i="16"/>
  <c r="AD133" i="23" s="1"/>
  <c r="AY273" i="16"/>
  <c r="AD278" i="23" s="1"/>
  <c r="AY16" i="16"/>
  <c r="AD21" i="23" s="1"/>
  <c r="AY299" i="16"/>
  <c r="AD304" i="23" s="1"/>
  <c r="AY134" i="16"/>
  <c r="AD139" i="23" s="1"/>
  <c r="AY32" i="16"/>
  <c r="AD37" i="23" s="1"/>
  <c r="AY279" i="16"/>
  <c r="AD284" i="23" s="1"/>
  <c r="AY257" i="16"/>
  <c r="AD262" i="23" s="1"/>
  <c r="AY74" i="16"/>
  <c r="AD79" i="23" s="1"/>
  <c r="AY51" i="16"/>
  <c r="AD56" i="23" s="1"/>
  <c r="AY206" i="16"/>
  <c r="AD211" i="23" s="1"/>
  <c r="AY25" i="16"/>
  <c r="AD30" i="23" s="1"/>
  <c r="AY126" i="16"/>
  <c r="AD131" i="23" s="1"/>
  <c r="AY184" i="16"/>
  <c r="AD189" i="23" s="1"/>
  <c r="AY344" i="16"/>
  <c r="AD349" i="23" s="1"/>
  <c r="AY201" i="16"/>
  <c r="AD206" i="23" s="1"/>
  <c r="AY213" i="16"/>
  <c r="AD218" i="23" s="1"/>
  <c r="AY177" i="16"/>
  <c r="AD182" i="23" s="1"/>
  <c r="AY252" i="16"/>
  <c r="AD257" i="23" s="1"/>
  <c r="AY76" i="16"/>
  <c r="AD81" i="23" s="1"/>
  <c r="AY116" i="16"/>
  <c r="AD121" i="23" s="1"/>
  <c r="AY385" i="16"/>
  <c r="AD390" i="23" s="1"/>
  <c r="AY172" i="16"/>
  <c r="AD177" i="23" s="1"/>
  <c r="AY340" i="16"/>
  <c r="AD345" i="23" s="1"/>
  <c r="AY293" i="16"/>
  <c r="AD298" i="23" s="1"/>
  <c r="AY90" i="16"/>
  <c r="AD95" i="23" s="1"/>
  <c r="AY120" i="16"/>
  <c r="AD125" i="23" s="1"/>
  <c r="AY304" i="16"/>
  <c r="AD309" i="23" s="1"/>
  <c r="AY113" i="16"/>
  <c r="AD118" i="23" s="1"/>
  <c r="AY189" i="16"/>
  <c r="AD194" i="23" s="1"/>
  <c r="AY367" i="16"/>
  <c r="AD372" i="23" s="1"/>
  <c r="AY188" i="16"/>
  <c r="AD193" i="23" s="1"/>
  <c r="AY30" i="16"/>
  <c r="AD35" i="23" s="1"/>
  <c r="AY282" i="16"/>
  <c r="AD287" i="23" s="1"/>
  <c r="AY29" i="16"/>
  <c r="AD34" i="23" s="1"/>
  <c r="AY328" i="16"/>
  <c r="AD333" i="23" s="1"/>
  <c r="AY243" i="16"/>
  <c r="AD248" i="23" s="1"/>
  <c r="EQ419" i="23"/>
  <c r="EQ414" i="23"/>
  <c r="DZ406" i="23"/>
  <c r="DZ421" i="23"/>
  <c r="DZ425" i="23"/>
  <c r="L65" i="26"/>
  <c r="I66" i="26"/>
  <c r="DZ418" i="23"/>
  <c r="EP422" i="23"/>
  <c r="DZ412" i="23"/>
  <c r="CR420" i="23"/>
  <c r="CR410" i="23"/>
  <c r="DZ146" i="23"/>
  <c r="DZ410" i="23" s="1"/>
  <c r="CA420" i="23"/>
  <c r="CA410" i="23"/>
  <c r="DZ409" i="23"/>
  <c r="DY420" i="23"/>
  <c r="DZ93" i="23"/>
  <c r="DZ407" i="23" s="1"/>
  <c r="CR407" i="23"/>
  <c r="CR406" i="23"/>
  <c r="EQ56" i="23"/>
  <c r="EQ406" i="23" s="1"/>
  <c r="AC413" i="23"/>
  <c r="DZ411" i="23"/>
  <c r="FX414" i="23"/>
  <c r="FJ87" i="23"/>
  <c r="FJ15" i="23"/>
  <c r="FJ28" i="23"/>
  <c r="FJ358" i="23"/>
  <c r="FJ315" i="23"/>
  <c r="FJ329" i="23"/>
  <c r="FJ77" i="23"/>
  <c r="FJ376" i="23"/>
  <c r="FJ41" i="23"/>
  <c r="FJ89" i="23"/>
  <c r="FJ195" i="23"/>
  <c r="FJ169" i="23"/>
  <c r="FJ369" i="23"/>
  <c r="FJ385" i="23"/>
  <c r="FJ151" i="23"/>
  <c r="FJ328" i="23"/>
  <c r="FJ320" i="23"/>
  <c r="FJ133" i="23"/>
  <c r="FJ230" i="23"/>
  <c r="FJ117" i="23"/>
  <c r="FJ84" i="23"/>
  <c r="FJ270" i="23"/>
  <c r="FJ144" i="23"/>
  <c r="FJ94" i="23"/>
  <c r="FJ383" i="23"/>
  <c r="FJ139" i="23"/>
  <c r="FJ179" i="23"/>
  <c r="FJ198" i="23"/>
  <c r="FJ141" i="23"/>
  <c r="FJ148" i="23"/>
  <c r="FJ210" i="23"/>
  <c r="FJ47" i="23"/>
  <c r="FJ284" i="23"/>
  <c r="FJ223" i="23"/>
  <c r="FJ189" i="23"/>
  <c r="FJ76" i="23"/>
  <c r="FJ161" i="23"/>
  <c r="FJ312" i="23"/>
  <c r="FJ234" i="23"/>
  <c r="FJ260" i="23"/>
  <c r="FJ202" i="23"/>
  <c r="FJ370" i="23"/>
  <c r="FJ67" i="23"/>
  <c r="FJ173" i="23"/>
  <c r="FJ219" i="23"/>
  <c r="FJ212" i="23"/>
  <c r="FJ135" i="23"/>
  <c r="FJ109" i="23"/>
  <c r="FJ36" i="23"/>
  <c r="FJ24" i="23"/>
  <c r="FJ249" i="23"/>
  <c r="FJ330" i="23"/>
  <c r="FJ331" i="23"/>
  <c r="FJ45" i="23"/>
  <c r="FJ160" i="23"/>
  <c r="FJ321" i="23"/>
  <c r="FJ264" i="23"/>
  <c r="FJ229" i="23"/>
  <c r="FJ55" i="23"/>
  <c r="FJ216" i="23"/>
  <c r="FJ296" i="23"/>
  <c r="FJ273" i="23"/>
  <c r="FJ19" i="23"/>
  <c r="FJ166" i="23"/>
  <c r="FJ158" i="23"/>
  <c r="FJ26" i="23"/>
  <c r="FJ374" i="23"/>
  <c r="FJ363" i="23"/>
  <c r="FJ72" i="23"/>
  <c r="FJ291" i="23"/>
  <c r="FJ283" i="23"/>
  <c r="FJ214" i="23"/>
  <c r="FJ146" i="23"/>
  <c r="ER87" i="23"/>
  <c r="AR400" i="23"/>
  <c r="FI14" i="23"/>
  <c r="FJ56" i="23"/>
  <c r="FJ342" i="23"/>
  <c r="FJ112" i="23"/>
  <c r="FJ192" i="23"/>
  <c r="FJ115" i="23"/>
  <c r="FJ336" i="23"/>
  <c r="FJ53" i="23"/>
  <c r="FJ290" i="23"/>
  <c r="FJ137" i="23"/>
  <c r="FJ104" i="23"/>
  <c r="FJ344" i="23"/>
  <c r="FJ95" i="23"/>
  <c r="FJ373" i="23"/>
  <c r="FJ334" i="23"/>
  <c r="FJ155" i="23"/>
  <c r="FJ294" i="23"/>
  <c r="FJ190" i="23"/>
  <c r="FJ227" i="23"/>
  <c r="FJ349" i="23"/>
  <c r="FJ129" i="23"/>
  <c r="FJ252" i="23"/>
  <c r="FJ128" i="23"/>
  <c r="FJ32" i="23"/>
  <c r="FJ187" i="23"/>
  <c r="FJ394" i="23"/>
  <c r="FJ268" i="23"/>
  <c r="FJ278" i="23"/>
  <c r="FJ132" i="23"/>
  <c r="FJ177" i="23"/>
  <c r="FJ384" i="23"/>
  <c r="FJ209" i="23"/>
  <c r="FJ245" i="23"/>
  <c r="FJ326" i="23"/>
  <c r="FJ149" i="23"/>
  <c r="FJ333" i="23"/>
  <c r="FJ140" i="23"/>
  <c r="FJ298" i="23"/>
  <c r="FJ350" i="23"/>
  <c r="FJ377" i="23"/>
  <c r="FJ196" i="23"/>
  <c r="FJ136" i="23"/>
  <c r="FJ152" i="23"/>
  <c r="FJ392" i="23"/>
  <c r="FJ197" i="23"/>
  <c r="FJ390" i="23"/>
  <c r="FJ37" i="23"/>
  <c r="FJ359" i="23"/>
  <c r="FJ74" i="23"/>
  <c r="FJ356" i="23"/>
  <c r="FJ150" i="23"/>
  <c r="FJ123" i="23"/>
  <c r="FJ110" i="23"/>
  <c r="FJ70" i="23"/>
  <c r="FJ239" i="23"/>
  <c r="FJ348" i="23"/>
  <c r="FJ81" i="23"/>
  <c r="FJ172" i="23"/>
  <c r="FJ121" i="23"/>
  <c r="FJ164" i="23"/>
  <c r="FJ85" i="23"/>
  <c r="FJ354" i="23"/>
  <c r="FJ185" i="23"/>
  <c r="FJ102" i="23"/>
  <c r="FJ276" i="23"/>
  <c r="FJ303" i="23"/>
  <c r="FJ18" i="23"/>
  <c r="FJ231" i="23"/>
  <c r="FJ116" i="23"/>
  <c r="FJ80" i="23"/>
  <c r="FJ395" i="23"/>
  <c r="ER56" i="23"/>
  <c r="FJ324" i="23"/>
  <c r="FJ221" i="23"/>
  <c r="FJ257" i="23"/>
  <c r="FJ366" i="23"/>
  <c r="FJ313" i="23"/>
  <c r="FJ279" i="23"/>
  <c r="FJ108" i="23"/>
  <c r="FJ71" i="23"/>
  <c r="FJ293" i="23"/>
  <c r="FJ106" i="23"/>
  <c r="FJ178" i="23"/>
  <c r="FJ114" i="23"/>
  <c r="FJ101" i="23"/>
  <c r="FJ346" i="23"/>
  <c r="FJ258" i="23"/>
  <c r="FJ365" i="23"/>
  <c r="FJ347" i="23"/>
  <c r="FJ207" i="23"/>
  <c r="FJ391" i="23"/>
  <c r="FJ188" i="23"/>
  <c r="FJ17" i="23"/>
  <c r="FJ380" i="23"/>
  <c r="FJ118" i="23"/>
  <c r="FJ301" i="23"/>
  <c r="FJ48" i="23"/>
  <c r="FJ46" i="23"/>
  <c r="FJ367" i="23"/>
  <c r="FJ88" i="23"/>
  <c r="FJ163" i="23"/>
  <c r="FJ130" i="23"/>
  <c r="FJ199" i="23"/>
  <c r="FJ263" i="23"/>
  <c r="FJ381" i="23"/>
  <c r="FJ68" i="23"/>
  <c r="FJ156" i="23"/>
  <c r="FJ134" i="23"/>
  <c r="FJ393" i="23"/>
  <c r="FJ307" i="23"/>
  <c r="FJ267" i="23"/>
  <c r="FJ65" i="23"/>
  <c r="FJ237" i="23"/>
  <c r="FJ82" i="23"/>
  <c r="FJ143" i="23"/>
  <c r="FJ66" i="23"/>
  <c r="FJ183" i="23"/>
  <c r="FJ254" i="23"/>
  <c r="FJ107" i="23"/>
  <c r="FJ310" i="23"/>
  <c r="FJ62" i="23"/>
  <c r="FJ302" i="23"/>
  <c r="FJ355" i="23"/>
  <c r="FJ218" i="23"/>
  <c r="FJ396" i="23"/>
  <c r="FJ59" i="23"/>
  <c r="FJ91" i="23"/>
  <c r="FJ31" i="23"/>
  <c r="FJ69" i="23"/>
  <c r="FJ211" i="23"/>
  <c r="FJ341" i="23"/>
  <c r="FJ285" i="23"/>
  <c r="FJ323" i="23"/>
  <c r="FJ246" i="23"/>
  <c r="FJ295" i="23"/>
  <c r="FJ275" i="23"/>
  <c r="FJ167" i="23"/>
  <c r="FJ269" i="23"/>
  <c r="FJ389" i="23"/>
  <c r="FJ387" i="23"/>
  <c r="FJ181" i="23"/>
  <c r="FJ96" i="23"/>
  <c r="FJ222" i="23"/>
  <c r="CQ400" i="23"/>
  <c r="FX400" i="23" s="1"/>
  <c r="EP14" i="23"/>
  <c r="FJ147" i="23"/>
  <c r="FJ25" i="23"/>
  <c r="FJ215" i="23"/>
  <c r="FJ271" i="23"/>
  <c r="FJ243" i="23"/>
  <c r="FJ105" i="23"/>
  <c r="FJ34" i="23"/>
  <c r="FJ175" i="23"/>
  <c r="FJ289" i="23"/>
  <c r="FJ99" i="23"/>
  <c r="FJ357" i="23"/>
  <c r="FJ165" i="23"/>
  <c r="FJ255" i="23"/>
  <c r="FJ314" i="23"/>
  <c r="FJ154" i="23"/>
  <c r="FJ379" i="23"/>
  <c r="FJ232" i="23"/>
  <c r="FJ287" i="23"/>
  <c r="FJ79" i="23"/>
  <c r="FJ168" i="23"/>
  <c r="FJ327" i="23"/>
  <c r="FJ311" i="23"/>
  <c r="FJ364" i="23"/>
  <c r="FJ90" i="23"/>
  <c r="FJ236" i="23"/>
  <c r="FJ335" i="23"/>
  <c r="FJ213" i="23"/>
  <c r="FJ50" i="23"/>
  <c r="FJ247" i="23"/>
  <c r="FJ251" i="23"/>
  <c r="FJ240" i="23"/>
  <c r="FJ33" i="23"/>
  <c r="FJ226" i="23"/>
  <c r="FJ193" i="23"/>
  <c r="FJ186" i="23"/>
  <c r="FJ228" i="23"/>
  <c r="FJ103" i="23"/>
  <c r="FJ338" i="23"/>
  <c r="FJ127" i="23"/>
  <c r="FJ272" i="23"/>
  <c r="FJ308" i="23"/>
  <c r="FJ386" i="23"/>
  <c r="FJ317" i="23"/>
  <c r="FJ235" i="23"/>
  <c r="FJ280" i="23"/>
  <c r="FJ316" i="23"/>
  <c r="FJ266" i="23"/>
  <c r="FJ375" i="23"/>
  <c r="FJ299" i="23"/>
  <c r="FJ208" i="23"/>
  <c r="FJ225" i="23"/>
  <c r="FJ217" i="23"/>
  <c r="FJ51" i="23"/>
  <c r="FJ281" i="23"/>
  <c r="FJ288" i="23"/>
  <c r="FJ337" i="23"/>
  <c r="FJ304" i="23"/>
  <c r="FJ75" i="23"/>
  <c r="FJ325" i="23"/>
  <c r="FJ38" i="23"/>
  <c r="FJ73" i="23"/>
  <c r="FJ142" i="23"/>
  <c r="FJ361" i="23"/>
  <c r="FJ343" i="23"/>
  <c r="FJ360" i="23"/>
  <c r="FJ52" i="23"/>
  <c r="FJ256" i="23"/>
  <c r="FJ78" i="23"/>
  <c r="FJ200" i="23"/>
  <c r="FJ153" i="23"/>
  <c r="FJ250" i="23"/>
  <c r="FJ259" i="23"/>
  <c r="FJ292" i="23"/>
  <c r="AC415" i="23"/>
  <c r="AC407" i="23"/>
  <c r="AC424" i="23"/>
  <c r="AC408" i="23"/>
  <c r="AC421" i="23"/>
  <c r="AX393" i="16"/>
  <c r="AC412" i="23"/>
  <c r="AC422" i="23"/>
  <c r="AC419" i="23"/>
  <c r="AC420" i="23"/>
  <c r="AC414" i="23"/>
  <c r="AC423" i="23"/>
  <c r="AC405" i="23"/>
  <c r="AC426" i="23"/>
  <c r="AC406" i="23"/>
  <c r="AC425" i="23"/>
  <c r="AC409" i="23"/>
  <c r="AC411" i="23"/>
  <c r="AC418" i="23"/>
  <c r="AC398" i="23"/>
  <c r="J57" i="33"/>
  <c r="DZ415" i="23"/>
  <c r="I46" i="33"/>
  <c r="J22" i="33"/>
  <c r="J44" i="33"/>
  <c r="I19" i="33"/>
  <c r="DZ419" i="23"/>
  <c r="DZ414" i="23"/>
  <c r="CA400" i="23"/>
  <c r="DZ424" i="23"/>
  <c r="FY25" i="23"/>
  <c r="FY411" i="23" s="1"/>
  <c r="FY30" i="23"/>
  <c r="FY412" i="23" s="1"/>
  <c r="EQ421" i="23"/>
  <c r="EQ413" i="23"/>
  <c r="EQ415" i="23"/>
  <c r="EQ411" i="23"/>
  <c r="EQ424" i="23"/>
  <c r="FY22" i="23"/>
  <c r="FY418" i="23" s="1"/>
  <c r="M93" i="23"/>
  <c r="L28" i="26"/>
  <c r="L25" i="26" s="1"/>
  <c r="L31" i="26" s="1"/>
  <c r="L422" i="23"/>
  <c r="T345" i="14"/>
  <c r="R88" i="16" s="1"/>
  <c r="AK88" i="16" s="1"/>
  <c r="FY414" i="23"/>
  <c r="L413" i="23"/>
  <c r="CQ423" i="23"/>
  <c r="CQ405" i="23"/>
  <c r="CQ398" i="23"/>
  <c r="DY14" i="23"/>
  <c r="H67" i="26" s="1"/>
  <c r="I79" i="26"/>
  <c r="I6" i="23"/>
  <c r="AR6" i="23" s="1"/>
  <c r="L408" i="23"/>
  <c r="L418" i="23"/>
  <c r="L406" i="23"/>
  <c r="FY409" i="23"/>
  <c r="L415" i="23"/>
  <c r="L407" i="23"/>
  <c r="L81" i="26"/>
  <c r="M81" i="26" s="1"/>
  <c r="CR14" i="23"/>
  <c r="CA398" i="23"/>
  <c r="CA423" i="23"/>
  <c r="CA405" i="23"/>
  <c r="FX407" i="23"/>
  <c r="H82" i="26"/>
  <c r="H83" i="26"/>
  <c r="L412" i="23"/>
  <c r="L425" i="23"/>
  <c r="FY15" i="23"/>
  <c r="EQ422" i="23"/>
  <c r="FX422" i="23"/>
  <c r="AD400" i="23"/>
  <c r="L421" i="23"/>
  <c r="L419" i="23"/>
  <c r="L410" i="23"/>
  <c r="L400" i="23"/>
  <c r="FY400" i="23"/>
  <c r="FY93" i="23"/>
  <c r="EQ407" i="23"/>
  <c r="BM400" i="23"/>
  <c r="DL400" i="23" s="1"/>
  <c r="U188" i="14"/>
  <c r="R223" i="16"/>
  <c r="AK223" i="16" s="1"/>
  <c r="M228" i="23"/>
  <c r="M291" i="23"/>
  <c r="U244" i="14"/>
  <c r="R286" i="16"/>
  <c r="AK286" i="16" s="1"/>
  <c r="M329" i="23"/>
  <c r="U277" i="14"/>
  <c r="R324" i="16"/>
  <c r="AK324" i="16" s="1"/>
  <c r="M305" i="23"/>
  <c r="U257" i="14"/>
  <c r="R300" i="16"/>
  <c r="AK300" i="16" s="1"/>
  <c r="M280" i="23"/>
  <c r="U234" i="14"/>
  <c r="R275" i="16"/>
  <c r="AK275" i="16" s="1"/>
  <c r="M384" i="23"/>
  <c r="U326" i="14"/>
  <c r="R379" i="16"/>
  <c r="AK379" i="16" s="1"/>
  <c r="M237" i="23"/>
  <c r="U197" i="14"/>
  <c r="R232" i="16"/>
  <c r="AK232" i="16" s="1"/>
  <c r="M77" i="23"/>
  <c r="U67" i="14"/>
  <c r="R72" i="16"/>
  <c r="AK72" i="16" s="1"/>
  <c r="M181" i="23"/>
  <c r="U150" i="14"/>
  <c r="R176" i="16"/>
  <c r="AK176" i="16" s="1"/>
  <c r="M18" i="23"/>
  <c r="M248" i="23"/>
  <c r="M247" i="23"/>
  <c r="U16" i="14"/>
  <c r="R13" i="16"/>
  <c r="AK13" i="16" s="1"/>
  <c r="T362" i="14"/>
  <c r="R242" i="16" s="1"/>
  <c r="AK242" i="16" s="1"/>
  <c r="T390" i="14"/>
  <c r="R243" i="16" s="1"/>
  <c r="AK243" i="16" s="1"/>
  <c r="M287" i="23"/>
  <c r="U241" i="14"/>
  <c r="R282" i="16"/>
  <c r="AK282" i="16" s="1"/>
  <c r="R131" i="16"/>
  <c r="AK131" i="16" s="1"/>
  <c r="U113" i="14"/>
  <c r="M136" i="23"/>
  <c r="M268" i="23"/>
  <c r="U222" i="14"/>
  <c r="R263" i="16"/>
  <c r="AK263" i="16" s="1"/>
  <c r="U103" i="14"/>
  <c r="R119" i="16"/>
  <c r="AK119" i="16" s="1"/>
  <c r="M124" i="23"/>
  <c r="M277" i="23"/>
  <c r="R272" i="16"/>
  <c r="AK272" i="16" s="1"/>
  <c r="U231" i="14"/>
  <c r="M121" i="23"/>
  <c r="M123" i="23"/>
  <c r="U102" i="14"/>
  <c r="R118" i="16"/>
  <c r="AK118" i="16" s="1"/>
  <c r="T349" i="14"/>
  <c r="R116" i="16" s="1"/>
  <c r="AK116" i="16" s="1"/>
  <c r="M345" i="23"/>
  <c r="U292" i="14"/>
  <c r="R340" i="16"/>
  <c r="AK340" i="16" s="1"/>
  <c r="U163" i="14"/>
  <c r="R195" i="16"/>
  <c r="AK195" i="16" s="1"/>
  <c r="M200" i="23"/>
  <c r="M300" i="23"/>
  <c r="R295" i="16"/>
  <c r="AK295" i="16" s="1"/>
  <c r="U252" i="14"/>
  <c r="M189" i="23"/>
  <c r="U156" i="14"/>
  <c r="R184" i="16"/>
  <c r="AK184" i="16" s="1"/>
  <c r="M350" i="23"/>
  <c r="U297" i="14"/>
  <c r="R345" i="16"/>
  <c r="AK345" i="16" s="1"/>
  <c r="M262" i="23"/>
  <c r="U216" i="14"/>
  <c r="R257" i="16"/>
  <c r="AK257" i="16" s="1"/>
  <c r="U144" i="14"/>
  <c r="R169" i="16"/>
  <c r="AK169" i="16" s="1"/>
  <c r="M174" i="23"/>
  <c r="M370" i="23"/>
  <c r="U315" i="14"/>
  <c r="R365" i="16"/>
  <c r="AK365" i="16" s="1"/>
  <c r="U55" i="14"/>
  <c r="R59" i="16"/>
  <c r="AK59" i="16" s="1"/>
  <c r="M64" i="23"/>
  <c r="M356" i="23"/>
  <c r="U302" i="14"/>
  <c r="R351" i="16"/>
  <c r="AK351" i="16" s="1"/>
  <c r="M211" i="23"/>
  <c r="U173" i="14"/>
  <c r="R206" i="16"/>
  <c r="AK206" i="16" s="1"/>
  <c r="R42" i="16"/>
  <c r="AK42" i="16" s="1"/>
  <c r="U42" i="14"/>
  <c r="M47" i="23"/>
  <c r="U101" i="14"/>
  <c r="R115" i="16"/>
  <c r="AK115" i="16" s="1"/>
  <c r="M120" i="23"/>
  <c r="M199" i="23"/>
  <c r="U162" i="14"/>
  <c r="R194" i="16"/>
  <c r="AK194" i="16" s="1"/>
  <c r="M297" i="23"/>
  <c r="U249" i="14"/>
  <c r="R292" i="16"/>
  <c r="AK292" i="16" s="1"/>
  <c r="U121" i="14"/>
  <c r="R140" i="16"/>
  <c r="AK140" i="16" s="1"/>
  <c r="M145" i="23"/>
  <c r="M357" i="23"/>
  <c r="U303" i="14"/>
  <c r="R352" i="16"/>
  <c r="AK352" i="16" s="1"/>
  <c r="M36" i="23"/>
  <c r="M198" i="23"/>
  <c r="M197" i="23"/>
  <c r="U31" i="14"/>
  <c r="T357" i="14"/>
  <c r="R192" i="16" s="1"/>
  <c r="AK192" i="16" s="1"/>
  <c r="T388" i="14"/>
  <c r="R193" i="16" s="1"/>
  <c r="AK193" i="16" s="1"/>
  <c r="R31" i="16"/>
  <c r="AK31" i="16" s="1"/>
  <c r="M285" i="23"/>
  <c r="U239" i="14"/>
  <c r="R280" i="16"/>
  <c r="AK280" i="16" s="1"/>
  <c r="R129" i="16"/>
  <c r="AK129" i="16" s="1"/>
  <c r="U111" i="14"/>
  <c r="M134" i="23"/>
  <c r="M67" i="23"/>
  <c r="U58" i="14"/>
  <c r="R62" i="16"/>
  <c r="AK62" i="16" s="1"/>
  <c r="M317" i="23"/>
  <c r="U268" i="14"/>
  <c r="R312" i="16"/>
  <c r="AK312" i="16" s="1"/>
  <c r="M169" i="23"/>
  <c r="U139" i="14"/>
  <c r="R164" i="16"/>
  <c r="AK164" i="16" s="1"/>
  <c r="U66" i="14"/>
  <c r="R71" i="16"/>
  <c r="AK71" i="16" s="1"/>
  <c r="M76" i="23"/>
  <c r="M266" i="23"/>
  <c r="U220" i="14"/>
  <c r="R261" i="16"/>
  <c r="AK261" i="16" s="1"/>
  <c r="M324" i="23"/>
  <c r="U273" i="14"/>
  <c r="R319" i="16"/>
  <c r="AK319" i="16" s="1"/>
  <c r="M179" i="23"/>
  <c r="U148" i="14"/>
  <c r="R174" i="16"/>
  <c r="AK174" i="16" s="1"/>
  <c r="U192" i="14"/>
  <c r="R227" i="16"/>
  <c r="AK227" i="16" s="1"/>
  <c r="M232" i="23"/>
  <c r="M167" i="23"/>
  <c r="U138" i="14"/>
  <c r="R162" i="16"/>
  <c r="AK162" i="16" s="1"/>
  <c r="M331" i="23"/>
  <c r="U278" i="14"/>
  <c r="R326" i="16"/>
  <c r="AK326" i="16" s="1"/>
  <c r="U149" i="14"/>
  <c r="R175" i="16"/>
  <c r="AK175" i="16" s="1"/>
  <c r="M180" i="23"/>
  <c r="M183" i="23"/>
  <c r="M184" i="23"/>
  <c r="R14" i="16"/>
  <c r="AK14" i="16" s="1"/>
  <c r="U17" i="14"/>
  <c r="T386" i="14"/>
  <c r="R179" i="16" s="1"/>
  <c r="AK179" i="16" s="1"/>
  <c r="T355" i="14"/>
  <c r="R178" i="16" s="1"/>
  <c r="AK178" i="16" s="1"/>
  <c r="M19" i="23"/>
  <c r="U118" i="14"/>
  <c r="R136" i="16"/>
  <c r="AK136" i="16" s="1"/>
  <c r="M141" i="23"/>
  <c r="M193" i="23"/>
  <c r="R32" i="16"/>
  <c r="AK32" i="16" s="1"/>
  <c r="U32" i="14"/>
  <c r="T387" i="14"/>
  <c r="R188" i="16" s="1"/>
  <c r="AK188" i="16" s="1"/>
  <c r="M37" i="23"/>
  <c r="U114" i="14"/>
  <c r="R132" i="16"/>
  <c r="AK132" i="16" s="1"/>
  <c r="M137" i="23"/>
  <c r="M271" i="23"/>
  <c r="R266" i="16"/>
  <c r="AK266" i="16" s="1"/>
  <c r="U225" i="14"/>
  <c r="M115" i="23"/>
  <c r="U96" i="14"/>
  <c r="R110" i="16"/>
  <c r="AK110" i="16" s="1"/>
  <c r="M303" i="23"/>
  <c r="U255" i="14"/>
  <c r="R298" i="16"/>
  <c r="AK298" i="16" s="1"/>
  <c r="M44" i="23"/>
  <c r="M378" i="23"/>
  <c r="U39" i="14"/>
  <c r="T397" i="14"/>
  <c r="R373" i="16" s="1"/>
  <c r="AK373" i="16" s="1"/>
  <c r="R39" i="16"/>
  <c r="AK39" i="16" s="1"/>
  <c r="M261" i="23"/>
  <c r="R256" i="16"/>
  <c r="AK256" i="16" s="1"/>
  <c r="U215" i="14"/>
  <c r="U86" i="14"/>
  <c r="R93" i="16"/>
  <c r="AK93" i="16" s="1"/>
  <c r="M98" i="23"/>
  <c r="M85" i="23"/>
  <c r="U74" i="14"/>
  <c r="R80" i="16"/>
  <c r="AK80" i="16" s="1"/>
  <c r="M257" i="23"/>
  <c r="R252" i="16"/>
  <c r="AK252" i="16" s="1"/>
  <c r="U211" i="14"/>
  <c r="U82" i="14"/>
  <c r="R89" i="16"/>
  <c r="AK89" i="16" s="1"/>
  <c r="M94" i="23"/>
  <c r="R145" i="16"/>
  <c r="AK145" i="16" s="1"/>
  <c r="U124" i="14"/>
  <c r="M150" i="23"/>
  <c r="M310" i="23"/>
  <c r="U261" i="14"/>
  <c r="R305" i="16"/>
  <c r="AK305" i="16" s="1"/>
  <c r="M270" i="23"/>
  <c r="U224" i="14"/>
  <c r="R265" i="16"/>
  <c r="AK265" i="16" s="1"/>
  <c r="M258" i="23"/>
  <c r="U212" i="14"/>
  <c r="R253" i="16"/>
  <c r="AK253" i="16" s="1"/>
  <c r="M368" i="23"/>
  <c r="U313" i="14"/>
  <c r="R363" i="16"/>
  <c r="AK363" i="16" s="1"/>
  <c r="M187" i="23"/>
  <c r="U154" i="14"/>
  <c r="R182" i="16"/>
  <c r="AK182" i="16" s="1"/>
  <c r="M339" i="23"/>
  <c r="U286" i="14"/>
  <c r="R334" i="16"/>
  <c r="AK334" i="16" s="1"/>
  <c r="M214" i="23"/>
  <c r="U157" i="14"/>
  <c r="T393" i="14"/>
  <c r="R209" i="16" s="1"/>
  <c r="AK209" i="16" s="1"/>
  <c r="R185" i="16"/>
  <c r="AK185" i="16" s="1"/>
  <c r="M190" i="23"/>
  <c r="R24" i="16"/>
  <c r="AK24" i="16" s="1"/>
  <c r="U26" i="14"/>
  <c r="M29" i="23"/>
  <c r="M83" i="23"/>
  <c r="U134" i="14"/>
  <c r="R157" i="16"/>
  <c r="AK157" i="16" s="1"/>
  <c r="T377" i="14"/>
  <c r="R78" i="16" s="1"/>
  <c r="AK78" i="16" s="1"/>
  <c r="M162" i="23"/>
  <c r="R12" i="16"/>
  <c r="AK12" i="16" s="1"/>
  <c r="U15" i="14"/>
  <c r="M17" i="23"/>
  <c r="U194" i="14"/>
  <c r="R229" i="16"/>
  <c r="AK229" i="16" s="1"/>
  <c r="M234" i="23"/>
  <c r="M315" i="23"/>
  <c r="U266" i="14"/>
  <c r="R310" i="16"/>
  <c r="AK310" i="16" s="1"/>
  <c r="M165" i="23"/>
  <c r="U137" i="14"/>
  <c r="R160" i="16"/>
  <c r="AK160" i="16" s="1"/>
  <c r="M394" i="23"/>
  <c r="U335" i="14"/>
  <c r="R389" i="16"/>
  <c r="AK389" i="16" s="1"/>
  <c r="U77" i="14"/>
  <c r="R83" i="16"/>
  <c r="AK83" i="16" s="1"/>
  <c r="M88" i="23"/>
  <c r="M341" i="23"/>
  <c r="U288" i="14"/>
  <c r="R336" i="16"/>
  <c r="AK336" i="16" s="1"/>
  <c r="U159" i="14"/>
  <c r="R189" i="16"/>
  <c r="AK189" i="16" s="1"/>
  <c r="M194" i="23"/>
  <c r="M32" i="23"/>
  <c r="R26" i="16"/>
  <c r="AK26" i="16" s="1"/>
  <c r="U28" i="14"/>
  <c r="T372" i="14"/>
  <c r="R27" i="16" s="1"/>
  <c r="AK27" i="16" s="1"/>
  <c r="M31" i="23"/>
  <c r="M265" i="23"/>
  <c r="R260" i="16"/>
  <c r="AK260" i="16" s="1"/>
  <c r="U219" i="14"/>
  <c r="U90" i="14"/>
  <c r="R103" i="16"/>
  <c r="AK103" i="16" s="1"/>
  <c r="M108" i="23"/>
  <c r="U99" i="14"/>
  <c r="R113" i="16"/>
  <c r="AK113" i="16" s="1"/>
  <c r="M118" i="23"/>
  <c r="M278" i="23"/>
  <c r="U232" i="14"/>
  <c r="R273" i="16"/>
  <c r="AK273" i="16" s="1"/>
  <c r="M28" i="23"/>
  <c r="M155" i="23"/>
  <c r="M154" i="23"/>
  <c r="U25" i="14"/>
  <c r="R23" i="16"/>
  <c r="AK23" i="16" s="1"/>
  <c r="T352" i="14"/>
  <c r="R149" i="16" s="1"/>
  <c r="AK149" i="16" s="1"/>
  <c r="T383" i="14"/>
  <c r="R150" i="16" s="1"/>
  <c r="AK150" i="16" s="1"/>
  <c r="M396" i="23"/>
  <c r="U337" i="14"/>
  <c r="R391" i="16"/>
  <c r="AK391" i="16" s="1"/>
  <c r="U170" i="14"/>
  <c r="R203" i="16"/>
  <c r="AK203" i="16" s="1"/>
  <c r="M208" i="23"/>
  <c r="M347" i="23"/>
  <c r="U294" i="14"/>
  <c r="R342" i="16"/>
  <c r="AK342" i="16" s="1"/>
  <c r="U165" i="14"/>
  <c r="R197" i="16"/>
  <c r="AK197" i="16" s="1"/>
  <c r="M202" i="23"/>
  <c r="R34" i="16"/>
  <c r="AK34" i="16" s="1"/>
  <c r="U34" i="14"/>
  <c r="M39" i="23"/>
  <c r="M97" i="23"/>
  <c r="U85" i="14"/>
  <c r="R92" i="16"/>
  <c r="AK92" i="16" s="1"/>
  <c r="M326" i="23"/>
  <c r="U275" i="14"/>
  <c r="R321" i="16"/>
  <c r="AK321" i="16" s="1"/>
  <c r="U95" i="14"/>
  <c r="R109" i="16"/>
  <c r="AK109" i="16" s="1"/>
  <c r="M114" i="23"/>
  <c r="M255" i="23"/>
  <c r="R250" i="16"/>
  <c r="AK250" i="16" s="1"/>
  <c r="U209" i="14"/>
  <c r="M91" i="23"/>
  <c r="U80" i="14"/>
  <c r="R86" i="16"/>
  <c r="AK86" i="16" s="1"/>
  <c r="M191" i="23"/>
  <c r="U158" i="14"/>
  <c r="R186" i="16"/>
  <c r="AK186" i="16" s="1"/>
  <c r="M386" i="23"/>
  <c r="U328" i="14"/>
  <c r="R381" i="16"/>
  <c r="AK381" i="16" s="1"/>
  <c r="M239" i="23"/>
  <c r="R234" i="16"/>
  <c r="AK234" i="16" s="1"/>
  <c r="U199" i="14"/>
  <c r="M79" i="23"/>
  <c r="U69" i="14"/>
  <c r="R74" i="16"/>
  <c r="AK74" i="16" s="1"/>
  <c r="M308" i="23"/>
  <c r="U260" i="14"/>
  <c r="R303" i="16"/>
  <c r="AK303" i="16" s="1"/>
  <c r="M159" i="23"/>
  <c r="U131" i="14"/>
  <c r="R154" i="16"/>
  <c r="AK154" i="16" s="1"/>
  <c r="M201" i="23"/>
  <c r="U164" i="14"/>
  <c r="R196" i="16"/>
  <c r="AK196" i="16" s="1"/>
  <c r="U132" i="14"/>
  <c r="R155" i="16"/>
  <c r="AK155" i="16" s="1"/>
  <c r="M160" i="23"/>
  <c r="M215" i="23"/>
  <c r="U176" i="14"/>
  <c r="R210" i="16"/>
  <c r="AK210" i="16" s="1"/>
  <c r="M223" i="23"/>
  <c r="U184" i="14"/>
  <c r="R218" i="16"/>
  <c r="AK218" i="16" s="1"/>
  <c r="M298" i="23"/>
  <c r="R293" i="16"/>
  <c r="AK293" i="16" s="1"/>
  <c r="U250" i="14"/>
  <c r="M34" i="23"/>
  <c r="U29" i="14"/>
  <c r="R29" i="16"/>
  <c r="AK29" i="16" s="1"/>
  <c r="M321" i="23"/>
  <c r="U270" i="14"/>
  <c r="R316" i="16"/>
  <c r="AK316" i="16" s="1"/>
  <c r="M171" i="23"/>
  <c r="U141" i="14"/>
  <c r="R166" i="16"/>
  <c r="AK166" i="16" s="1"/>
  <c r="M348" i="23"/>
  <c r="U295" i="14"/>
  <c r="R343" i="16"/>
  <c r="AK343" i="16" s="1"/>
  <c r="M54" i="23"/>
  <c r="M168" i="23"/>
  <c r="U49" i="14"/>
  <c r="T354" i="14"/>
  <c r="R163" i="16" s="1"/>
  <c r="AK163" i="16" s="1"/>
  <c r="R49" i="16"/>
  <c r="AK49" i="16" s="1"/>
  <c r="M60" i="23"/>
  <c r="U53" i="14"/>
  <c r="R55" i="16"/>
  <c r="AK55" i="16" s="1"/>
  <c r="M263" i="23"/>
  <c r="R258" i="16"/>
  <c r="AK258" i="16" s="1"/>
  <c r="U217" i="14"/>
  <c r="U88" i="14"/>
  <c r="R99" i="16"/>
  <c r="AK99" i="16" s="1"/>
  <c r="M104" i="23"/>
  <c r="M284" i="23"/>
  <c r="R279" i="16"/>
  <c r="AK279" i="16" s="1"/>
  <c r="U238" i="14"/>
  <c r="M395" i="23"/>
  <c r="R390" i="16"/>
  <c r="AK390" i="16" s="1"/>
  <c r="U336" i="14"/>
  <c r="R247" i="16"/>
  <c r="AK247" i="16" s="1"/>
  <c r="U207" i="14"/>
  <c r="M252" i="23"/>
  <c r="M89" i="23"/>
  <c r="U78" i="14"/>
  <c r="R84" i="16"/>
  <c r="AK84" i="16" s="1"/>
  <c r="M30" i="23"/>
  <c r="M20" i="23"/>
  <c r="U27" i="14"/>
  <c r="R25" i="16"/>
  <c r="AK25" i="16" s="1"/>
  <c r="T371" i="14"/>
  <c r="R15" i="16" s="1"/>
  <c r="AK15" i="16" s="1"/>
  <c r="L424" i="23"/>
  <c r="L414" i="23"/>
  <c r="M281" i="23"/>
  <c r="R276" i="16"/>
  <c r="AK276" i="16" s="1"/>
  <c r="U235" i="14"/>
  <c r="U107" i="14"/>
  <c r="R123" i="16"/>
  <c r="AK123" i="16" s="1"/>
  <c r="M128" i="23"/>
  <c r="M274" i="23"/>
  <c r="U228" i="14"/>
  <c r="R269" i="16"/>
  <c r="AK269" i="16" s="1"/>
  <c r="U196" i="14"/>
  <c r="R231" i="16"/>
  <c r="AK231" i="16" s="1"/>
  <c r="M236" i="23"/>
  <c r="R151" i="16"/>
  <c r="AK151" i="16" s="1"/>
  <c r="U128" i="14"/>
  <c r="M156" i="23"/>
  <c r="M314" i="23"/>
  <c r="U265" i="14"/>
  <c r="R309" i="16"/>
  <c r="AK309" i="16" s="1"/>
  <c r="M389" i="23"/>
  <c r="R384" i="16"/>
  <c r="AK384" i="16" s="1"/>
  <c r="U331" i="14"/>
  <c r="U72" i="14"/>
  <c r="R77" i="16"/>
  <c r="AK77" i="16" s="1"/>
  <c r="M82" i="23"/>
  <c r="M292" i="23"/>
  <c r="U245" i="14"/>
  <c r="R287" i="16"/>
  <c r="AK287" i="16" s="1"/>
  <c r="R135" i="16"/>
  <c r="AK135" i="16" s="1"/>
  <c r="U117" i="14"/>
  <c r="M140" i="23"/>
  <c r="M366" i="23"/>
  <c r="U311" i="14"/>
  <c r="R361" i="16"/>
  <c r="AK361" i="16" s="1"/>
  <c r="M58" i="23"/>
  <c r="M192" i="23"/>
  <c r="U51" i="14"/>
  <c r="R53" i="16"/>
  <c r="AK53" i="16" s="1"/>
  <c r="T356" i="14"/>
  <c r="R187" i="16" s="1"/>
  <c r="AK187" i="16" s="1"/>
  <c r="M361" i="23"/>
  <c r="U307" i="14"/>
  <c r="R356" i="16"/>
  <c r="AK356" i="16" s="1"/>
  <c r="M380" i="23"/>
  <c r="U322" i="14"/>
  <c r="R375" i="16"/>
  <c r="AK375" i="16" s="1"/>
  <c r="M233" i="23"/>
  <c r="U193" i="14"/>
  <c r="R228" i="16"/>
  <c r="AK228" i="16" s="1"/>
  <c r="M142" i="23"/>
  <c r="U63" i="14"/>
  <c r="R67" i="16"/>
  <c r="AK67" i="16" s="1"/>
  <c r="T351" i="14"/>
  <c r="R137" i="16" s="1"/>
  <c r="AK137" i="16" s="1"/>
  <c r="M72" i="23"/>
  <c r="U190" i="14"/>
  <c r="R225" i="16"/>
  <c r="AK225" i="16" s="1"/>
  <c r="M230" i="23"/>
  <c r="M367" i="23"/>
  <c r="U312" i="14"/>
  <c r="R362" i="16"/>
  <c r="AK362" i="16" s="1"/>
  <c r="U183" i="14"/>
  <c r="R217" i="16"/>
  <c r="AK217" i="16" s="1"/>
  <c r="M222" i="23"/>
  <c r="R54" i="16"/>
  <c r="AK54" i="16" s="1"/>
  <c r="U52" i="14"/>
  <c r="M59" i="23"/>
  <c r="M363" i="23"/>
  <c r="U308" i="14"/>
  <c r="R358" i="16"/>
  <c r="AK358" i="16" s="1"/>
  <c r="U179" i="14"/>
  <c r="R213" i="16"/>
  <c r="AK213" i="16" s="1"/>
  <c r="M218" i="23"/>
  <c r="M166" i="23"/>
  <c r="M390" i="23"/>
  <c r="R48" i="16"/>
  <c r="AK48" i="16" s="1"/>
  <c r="U48" i="14"/>
  <c r="T353" i="14"/>
  <c r="R385" i="16" s="1"/>
  <c r="AK385" i="16" s="1"/>
  <c r="T384" i="14"/>
  <c r="R161" i="16" s="1"/>
  <c r="AK161" i="16" s="1"/>
  <c r="M53" i="23"/>
  <c r="M346" i="23"/>
  <c r="U293" i="14"/>
  <c r="R341" i="16"/>
  <c r="AK341" i="16" s="1"/>
  <c r="U140" i="14"/>
  <c r="R165" i="16"/>
  <c r="AK165" i="16" s="1"/>
  <c r="M170" i="23"/>
  <c r="M254" i="23"/>
  <c r="U208" i="14"/>
  <c r="R249" i="16"/>
  <c r="AK249" i="16" s="1"/>
  <c r="M46" i="23"/>
  <c r="M227" i="23"/>
  <c r="U41" i="14"/>
  <c r="R41" i="16"/>
  <c r="AK41" i="16" s="1"/>
  <c r="T359" i="14"/>
  <c r="R222" i="16" s="1"/>
  <c r="AK222" i="16" s="1"/>
  <c r="U112" i="14"/>
  <c r="R130" i="16"/>
  <c r="AK130" i="16" s="1"/>
  <c r="M135" i="23"/>
  <c r="M107" i="23"/>
  <c r="U89" i="14"/>
  <c r="R102" i="16"/>
  <c r="AK102" i="16" s="1"/>
  <c r="M302" i="23"/>
  <c r="R297" i="16"/>
  <c r="AK297" i="16" s="1"/>
  <c r="U254" i="14"/>
  <c r="U125" i="14"/>
  <c r="R146" i="16"/>
  <c r="AK146" i="16" s="1"/>
  <c r="M151" i="23"/>
  <c r="M385" i="23"/>
  <c r="R380" i="16"/>
  <c r="AK380" i="16" s="1"/>
  <c r="U327" i="14"/>
  <c r="U68" i="14"/>
  <c r="R73" i="16"/>
  <c r="AK73" i="16" s="1"/>
  <c r="M78" i="23"/>
  <c r="U130" i="14"/>
  <c r="R153" i="16"/>
  <c r="AK153" i="16" s="1"/>
  <c r="M158" i="23"/>
  <c r="M279" i="23"/>
  <c r="R274" i="16"/>
  <c r="AK274" i="16" s="1"/>
  <c r="U233" i="14"/>
  <c r="M330" i="23"/>
  <c r="U105" i="14"/>
  <c r="R121" i="16"/>
  <c r="AK121" i="16" s="1"/>
  <c r="T367" i="14"/>
  <c r="R325" i="16" s="1"/>
  <c r="AK325" i="16" s="1"/>
  <c r="M126" i="23"/>
  <c r="M322" i="23"/>
  <c r="U271" i="14"/>
  <c r="R317" i="16"/>
  <c r="AK317" i="16" s="1"/>
  <c r="M16" i="23"/>
  <c r="M99" i="23"/>
  <c r="M101" i="23"/>
  <c r="U14" i="14"/>
  <c r="T378" i="14"/>
  <c r="R96" i="16" s="1"/>
  <c r="AK96" i="16" s="1"/>
  <c r="T346" i="14"/>
  <c r="R94" i="16" s="1"/>
  <c r="AK94" i="16" s="1"/>
  <c r="R11" i="16"/>
  <c r="AK11" i="16" s="1"/>
  <c r="M304" i="23"/>
  <c r="R299" i="16"/>
  <c r="AK299" i="16" s="1"/>
  <c r="U256" i="14"/>
  <c r="U127" i="14"/>
  <c r="R148" i="16"/>
  <c r="AK148" i="16" s="1"/>
  <c r="M153" i="23"/>
  <c r="M371" i="23"/>
  <c r="R366" i="16"/>
  <c r="AK366" i="16" s="1"/>
  <c r="U316" i="14"/>
  <c r="U187" i="14"/>
  <c r="R221" i="16"/>
  <c r="AK221" i="16" s="1"/>
  <c r="M226" i="23"/>
  <c r="M318" i="23"/>
  <c r="M319" i="23"/>
  <c r="M65" i="23"/>
  <c r="U56" i="14"/>
  <c r="R60" i="16"/>
  <c r="AK60" i="16" s="1"/>
  <c r="T365" i="14"/>
  <c r="R313" i="16" s="1"/>
  <c r="AK313" i="16" s="1"/>
  <c r="T392" i="14"/>
  <c r="R314" i="16" s="1"/>
  <c r="AK314" i="16" s="1"/>
  <c r="M383" i="23"/>
  <c r="R378" i="16"/>
  <c r="AK378" i="16" s="1"/>
  <c r="U325" i="14"/>
  <c r="M185" i="23"/>
  <c r="U152" i="14"/>
  <c r="R180" i="16"/>
  <c r="AK180" i="16" s="1"/>
  <c r="M26" i="23"/>
  <c r="U23" i="14"/>
  <c r="R21" i="16"/>
  <c r="AK21" i="16" s="1"/>
  <c r="M125" i="23"/>
  <c r="U104" i="14"/>
  <c r="R120" i="16"/>
  <c r="AK120" i="16" s="1"/>
  <c r="M127" i="23"/>
  <c r="U106" i="14"/>
  <c r="R122" i="16"/>
  <c r="AK122" i="16" s="1"/>
  <c r="M311" i="23"/>
  <c r="U262" i="14"/>
  <c r="R306" i="16"/>
  <c r="AK306" i="16" s="1"/>
  <c r="M161" i="23"/>
  <c r="U133" i="14"/>
  <c r="R156" i="16"/>
  <c r="AK156" i="16" s="1"/>
  <c r="M332" i="23"/>
  <c r="U279" i="14"/>
  <c r="R327" i="16"/>
  <c r="AK327" i="16" s="1"/>
  <c r="M48" i="23"/>
  <c r="U43" i="14"/>
  <c r="R43" i="16"/>
  <c r="AK43" i="16" s="1"/>
  <c r="M256" i="23"/>
  <c r="U210" i="14"/>
  <c r="R251" i="16"/>
  <c r="AK251" i="16" s="1"/>
  <c r="M360" i="23"/>
  <c r="U306" i="14"/>
  <c r="R355" i="16"/>
  <c r="AK355" i="16" s="1"/>
  <c r="U177" i="14"/>
  <c r="R211" i="16"/>
  <c r="AK211" i="16" s="1"/>
  <c r="M216" i="23"/>
  <c r="R46" i="16"/>
  <c r="AK46" i="16" s="1"/>
  <c r="U46" i="14"/>
  <c r="M51" i="23"/>
  <c r="U93" i="14"/>
  <c r="R107" i="16"/>
  <c r="AK107" i="16" s="1"/>
  <c r="M112" i="23"/>
  <c r="M349" i="23"/>
  <c r="U296" i="14"/>
  <c r="R344" i="16"/>
  <c r="AK344" i="16" s="1"/>
  <c r="M205" i="23"/>
  <c r="U167" i="14"/>
  <c r="R200" i="16"/>
  <c r="AK200" i="16" s="1"/>
  <c r="M203" i="23"/>
  <c r="R36" i="16"/>
  <c r="AK36" i="16" s="1"/>
  <c r="U36" i="14"/>
  <c r="T358" i="14"/>
  <c r="R198" i="16" s="1"/>
  <c r="AK198" i="16" s="1"/>
  <c r="M41" i="23"/>
  <c r="M273" i="23"/>
  <c r="R268" i="16"/>
  <c r="AK268" i="16" s="1"/>
  <c r="U227" i="14"/>
  <c r="M117" i="23"/>
  <c r="U98" i="14"/>
  <c r="R112" i="16"/>
  <c r="AK112" i="16" s="1"/>
  <c r="U172" i="14"/>
  <c r="R205" i="16"/>
  <c r="AK205" i="16" s="1"/>
  <c r="M210" i="23"/>
  <c r="M320" i="23"/>
  <c r="U269" i="14"/>
  <c r="R315" i="16"/>
  <c r="AK315" i="16" s="1"/>
  <c r="M129" i="23"/>
  <c r="U108" i="14"/>
  <c r="R124" i="16"/>
  <c r="AK124" i="16" s="1"/>
  <c r="M342" i="23"/>
  <c r="U289" i="14"/>
  <c r="R337" i="16"/>
  <c r="AK337" i="16" s="1"/>
  <c r="M225" i="23"/>
  <c r="U186" i="14"/>
  <c r="R220" i="16"/>
  <c r="AK220" i="16" s="1"/>
  <c r="M301" i="23"/>
  <c r="U253" i="14"/>
  <c r="R296" i="16"/>
  <c r="AK296" i="16" s="1"/>
  <c r="M283" i="23"/>
  <c r="U237" i="14"/>
  <c r="R278" i="16"/>
  <c r="AK278" i="16" s="1"/>
  <c r="U109" i="14"/>
  <c r="R125" i="16"/>
  <c r="AK125" i="16" s="1"/>
  <c r="M130" i="23"/>
  <c r="M276" i="23"/>
  <c r="U230" i="14"/>
  <c r="R271" i="16"/>
  <c r="AK271" i="16" s="1"/>
  <c r="M344" i="23"/>
  <c r="U291" i="14"/>
  <c r="R339" i="16"/>
  <c r="AK339" i="16" s="1"/>
  <c r="M369" i="23"/>
  <c r="R364" i="16"/>
  <c r="AK364" i="16" s="1"/>
  <c r="U314" i="14"/>
  <c r="U185" i="14"/>
  <c r="R219" i="16"/>
  <c r="AK219" i="16" s="1"/>
  <c r="M224" i="23"/>
  <c r="M63" i="23"/>
  <c r="M62" i="23"/>
  <c r="M61" i="23"/>
  <c r="U54" i="14"/>
  <c r="T344" i="14"/>
  <c r="R57" i="16" s="1"/>
  <c r="AK57" i="16" s="1"/>
  <c r="T375" i="14"/>
  <c r="R58" i="16" s="1"/>
  <c r="AK58" i="16" s="1"/>
  <c r="R56" i="16"/>
  <c r="AK56" i="16" s="1"/>
  <c r="U174" i="14"/>
  <c r="R207" i="16"/>
  <c r="AK207" i="16" s="1"/>
  <c r="M212" i="23"/>
  <c r="M358" i="23"/>
  <c r="U304" i="14"/>
  <c r="R353" i="16"/>
  <c r="AK353" i="16" s="1"/>
  <c r="M293" i="23"/>
  <c r="M213" i="23"/>
  <c r="U175" i="14"/>
  <c r="T364" i="14"/>
  <c r="R288" i="16" s="1"/>
  <c r="AK288" i="16" s="1"/>
  <c r="R208" i="16"/>
  <c r="AK208" i="16" s="1"/>
  <c r="M122" i="23"/>
  <c r="R44" i="16"/>
  <c r="AK44" i="16" s="1"/>
  <c r="U44" i="14"/>
  <c r="T380" i="14"/>
  <c r="R117" i="16" s="1"/>
  <c r="AK117" i="16" s="1"/>
  <c r="M49" i="23"/>
  <c r="M391" i="23"/>
  <c r="R386" i="16"/>
  <c r="AK386" i="16" s="1"/>
  <c r="U332" i="14"/>
  <c r="R241" i="16"/>
  <c r="AK241" i="16" s="1"/>
  <c r="U203" i="14"/>
  <c r="M246" i="23"/>
  <c r="U73" i="14"/>
  <c r="R79" i="16"/>
  <c r="AK79" i="16" s="1"/>
  <c r="M84" i="23"/>
  <c r="M73" i="23"/>
  <c r="M253" i="23"/>
  <c r="U64" i="14"/>
  <c r="R68" i="16"/>
  <c r="AK68" i="16" s="1"/>
  <c r="T363" i="14"/>
  <c r="R248" i="16" s="1"/>
  <c r="AK248" i="16" s="1"/>
  <c r="M282" i="23"/>
  <c r="U236" i="14"/>
  <c r="R277" i="16"/>
  <c r="AK277" i="16" s="1"/>
  <c r="M392" i="23"/>
  <c r="U333" i="14"/>
  <c r="R387" i="16"/>
  <c r="AK387" i="16" s="1"/>
  <c r="M334" i="23"/>
  <c r="U281" i="14"/>
  <c r="R329" i="16"/>
  <c r="AK329" i="16" s="1"/>
  <c r="M243" i="23"/>
  <c r="U75" i="14"/>
  <c r="T361" i="14"/>
  <c r="R238" i="16" s="1"/>
  <c r="AK238" i="16" s="1"/>
  <c r="R81" i="16"/>
  <c r="AK81" i="16" s="1"/>
  <c r="M86" i="23"/>
  <c r="M316" i="23"/>
  <c r="U267" i="14"/>
  <c r="R311" i="16"/>
  <c r="AK311" i="16" s="1"/>
  <c r="M42" i="23"/>
  <c r="M106" i="23"/>
  <c r="U37" i="14"/>
  <c r="R37" i="16"/>
  <c r="AK37" i="16" s="1"/>
  <c r="T399" i="14"/>
  <c r="R101" i="16" s="1"/>
  <c r="AK101" i="16" s="1"/>
  <c r="M259" i="23"/>
  <c r="R254" i="16"/>
  <c r="AK254" i="16" s="1"/>
  <c r="U213" i="14"/>
  <c r="U84" i="14"/>
  <c r="R91" i="16"/>
  <c r="AK91" i="16" s="1"/>
  <c r="M96" i="23"/>
  <c r="M294" i="23"/>
  <c r="U246" i="14"/>
  <c r="R289" i="16"/>
  <c r="AK289" i="16" s="1"/>
  <c r="U70" i="14"/>
  <c r="R75" i="16"/>
  <c r="AK75" i="16" s="1"/>
  <c r="M80" i="23"/>
  <c r="M288" i="23"/>
  <c r="R283" i="16"/>
  <c r="AK283" i="16" s="1"/>
  <c r="U242" i="14"/>
  <c r="M343" i="23"/>
  <c r="U290" i="14"/>
  <c r="R338" i="16"/>
  <c r="AK338" i="16" s="1"/>
  <c r="U161" i="14"/>
  <c r="R191" i="16"/>
  <c r="AK191" i="16" s="1"/>
  <c r="M196" i="23"/>
  <c r="M374" i="23"/>
  <c r="R30" i="16"/>
  <c r="AK30" i="16" s="1"/>
  <c r="U30" i="14"/>
  <c r="T396" i="14"/>
  <c r="R369" i="16" s="1"/>
  <c r="AK369" i="16" s="1"/>
  <c r="M35" i="23"/>
  <c r="R147" i="16"/>
  <c r="AK147" i="16" s="1"/>
  <c r="U126" i="14"/>
  <c r="M152" i="23"/>
  <c r="M333" i="23"/>
  <c r="U280" i="14"/>
  <c r="R328" i="16"/>
  <c r="AK328" i="16" s="1"/>
  <c r="U151" i="14"/>
  <c r="R177" i="16"/>
  <c r="AK177" i="16" s="1"/>
  <c r="M182" i="23"/>
  <c r="M22" i="23"/>
  <c r="M327" i="23"/>
  <c r="U19" i="14"/>
  <c r="R17" i="16"/>
  <c r="AK17" i="16" s="1"/>
  <c r="T366" i="14"/>
  <c r="R322" i="16" s="1"/>
  <c r="AK322" i="16" s="1"/>
  <c r="M328" i="23"/>
  <c r="U276" i="14"/>
  <c r="R323" i="16"/>
  <c r="AK323" i="16" s="1"/>
  <c r="U147" i="14"/>
  <c r="R173" i="16"/>
  <c r="AK173" i="16" s="1"/>
  <c r="M178" i="23"/>
  <c r="M131" i="23"/>
  <c r="M132" i="23"/>
  <c r="R22" i="16"/>
  <c r="AK22" i="16" s="1"/>
  <c r="U24" i="14"/>
  <c r="T381" i="14"/>
  <c r="R127" i="16" s="1"/>
  <c r="AK127" i="16" s="1"/>
  <c r="T350" i="14"/>
  <c r="R126" i="16" s="1"/>
  <c r="AK126" i="16" s="1"/>
  <c r="M27" i="23"/>
  <c r="U81" i="14"/>
  <c r="R87" i="16"/>
  <c r="AK87" i="16" s="1"/>
  <c r="M92" i="23"/>
  <c r="M355" i="23"/>
  <c r="U301" i="14"/>
  <c r="R350" i="16"/>
  <c r="AK350" i="16" s="1"/>
  <c r="M219" i="23"/>
  <c r="U180" i="14"/>
  <c r="R214" i="16"/>
  <c r="AK214" i="16" s="1"/>
  <c r="M387" i="23"/>
  <c r="R382" i="16"/>
  <c r="AK382" i="16" s="1"/>
  <c r="U329" i="14"/>
  <c r="M336" i="23"/>
  <c r="U283" i="14"/>
  <c r="R331" i="16"/>
  <c r="AK331" i="16" s="1"/>
  <c r="M50" i="23"/>
  <c r="U45" i="14"/>
  <c r="R45" i="16"/>
  <c r="AK45" i="16" s="1"/>
  <c r="M267" i="23"/>
  <c r="R262" i="16"/>
  <c r="AK262" i="16" s="1"/>
  <c r="U221" i="14"/>
  <c r="M111" i="23"/>
  <c r="U92" i="14"/>
  <c r="R106" i="16"/>
  <c r="AK106" i="16" s="1"/>
  <c r="M312" i="23"/>
  <c r="U263" i="14"/>
  <c r="R307" i="16"/>
  <c r="AK307" i="16" s="1"/>
  <c r="M57" i="23"/>
  <c r="M56" i="23"/>
  <c r="R16" i="16"/>
  <c r="AK16" i="16" s="1"/>
  <c r="U18" i="14"/>
  <c r="T343" i="14"/>
  <c r="R51" i="16" s="1"/>
  <c r="AK51" i="16" s="1"/>
  <c r="T374" i="14"/>
  <c r="R52" i="16" s="1"/>
  <c r="AK52" i="16" s="1"/>
  <c r="M21" i="23"/>
  <c r="M381" i="23"/>
  <c r="R376" i="16"/>
  <c r="AK376" i="16" s="1"/>
  <c r="U323" i="14"/>
  <c r="M388" i="23"/>
  <c r="U330" i="14"/>
  <c r="R383" i="16"/>
  <c r="AK383" i="16" s="1"/>
  <c r="R239" i="16"/>
  <c r="AK239" i="16" s="1"/>
  <c r="U201" i="14"/>
  <c r="M244" i="23"/>
  <c r="M105" i="23"/>
  <c r="M81" i="23"/>
  <c r="U71" i="14"/>
  <c r="R76" i="16"/>
  <c r="AK76" i="16" s="1"/>
  <c r="T348" i="14"/>
  <c r="R100" i="16" s="1"/>
  <c r="AK100" i="16" s="1"/>
  <c r="M251" i="23"/>
  <c r="U206" i="14"/>
  <c r="R246" i="16"/>
  <c r="AK246" i="16" s="1"/>
  <c r="M110" i="23"/>
  <c r="M95" i="23"/>
  <c r="U83" i="14"/>
  <c r="R90" i="16"/>
  <c r="AK90" i="16" s="1"/>
  <c r="T379" i="14"/>
  <c r="R105" i="16" s="1"/>
  <c r="AK105" i="16" s="1"/>
  <c r="M269" i="23"/>
  <c r="R264" i="16"/>
  <c r="AK264" i="16" s="1"/>
  <c r="U223" i="14"/>
  <c r="M103" i="23"/>
  <c r="M113" i="23"/>
  <c r="M102" i="23"/>
  <c r="U94" i="14"/>
  <c r="R108" i="16"/>
  <c r="AK108" i="16" s="1"/>
  <c r="T347" i="14"/>
  <c r="R97" i="16" s="1"/>
  <c r="AK97" i="16" s="1"/>
  <c r="T398" i="14"/>
  <c r="R98" i="16" s="1"/>
  <c r="AK98" i="16" s="1"/>
  <c r="M337" i="23"/>
  <c r="U284" i="14"/>
  <c r="R332" i="16"/>
  <c r="AK332" i="16" s="1"/>
  <c r="U155" i="14"/>
  <c r="R183" i="16"/>
  <c r="AK183" i="16" s="1"/>
  <c r="M188" i="23"/>
  <c r="U97" i="14"/>
  <c r="R111" i="16"/>
  <c r="AK111" i="16" s="1"/>
  <c r="M116" i="23"/>
  <c r="M249" i="23"/>
  <c r="U204" i="14"/>
  <c r="R244" i="16"/>
  <c r="AK244" i="16" s="1"/>
  <c r="M195" i="23"/>
  <c r="U160" i="14"/>
  <c r="R190" i="16"/>
  <c r="AK190" i="16" s="1"/>
  <c r="U136" i="14"/>
  <c r="R159" i="16"/>
  <c r="AK159" i="16" s="1"/>
  <c r="M164" i="23"/>
  <c r="M352" i="23"/>
  <c r="U299" i="14"/>
  <c r="R347" i="16"/>
  <c r="AK347" i="16" s="1"/>
  <c r="U87" i="14"/>
  <c r="R95" i="16"/>
  <c r="AK95" i="16" s="1"/>
  <c r="M100" i="23"/>
  <c r="M275" i="23"/>
  <c r="R270" i="16"/>
  <c r="AK270" i="16" s="1"/>
  <c r="U229" i="14"/>
  <c r="M175" i="23"/>
  <c r="M119" i="23"/>
  <c r="U100" i="14"/>
  <c r="R114" i="16"/>
  <c r="AK114" i="16" s="1"/>
  <c r="T385" i="14"/>
  <c r="R170" i="16" s="1"/>
  <c r="AK170" i="16" s="1"/>
  <c r="M260" i="23"/>
  <c r="U214" i="14"/>
  <c r="R255" i="16"/>
  <c r="AK255" i="16" s="1"/>
  <c r="M177" i="23"/>
  <c r="U146" i="14"/>
  <c r="R172" i="16"/>
  <c r="AK172" i="16" s="1"/>
  <c r="M325" i="23"/>
  <c r="U274" i="14"/>
  <c r="R320" i="16"/>
  <c r="AK320" i="16" s="1"/>
  <c r="U145" i="14"/>
  <c r="R171" i="16"/>
  <c r="AK171" i="16" s="1"/>
  <c r="M176" i="23"/>
  <c r="M340" i="23"/>
  <c r="U287" i="14"/>
  <c r="R335" i="16"/>
  <c r="AK335" i="16" s="1"/>
  <c r="M309" i="23"/>
  <c r="R20" i="16"/>
  <c r="AK20" i="16" s="1"/>
  <c r="U22" i="14"/>
  <c r="T394" i="14"/>
  <c r="R304" i="16" s="1"/>
  <c r="AK304" i="16" s="1"/>
  <c r="M25" i="23"/>
  <c r="L426" i="23"/>
  <c r="L411" i="23"/>
  <c r="M313" i="23"/>
  <c r="U264" i="14"/>
  <c r="R308" i="16"/>
  <c r="AK308" i="16" s="1"/>
  <c r="M163" i="23"/>
  <c r="U135" i="14"/>
  <c r="R158" i="16"/>
  <c r="AK158" i="16" s="1"/>
  <c r="M382" i="23"/>
  <c r="U324" i="14"/>
  <c r="R377" i="16"/>
  <c r="AK377" i="16" s="1"/>
  <c r="M235" i="23"/>
  <c r="U195" i="14"/>
  <c r="R230" i="16"/>
  <c r="AK230" i="16" s="1"/>
  <c r="M75" i="23"/>
  <c r="U65" i="14"/>
  <c r="R69" i="16"/>
  <c r="AK69" i="16" s="1"/>
  <c r="T376" i="14"/>
  <c r="R70" i="16" s="1"/>
  <c r="AK70" i="16" s="1"/>
  <c r="M74" i="23"/>
  <c r="M52" i="23"/>
  <c r="U47" i="14"/>
  <c r="R47" i="16"/>
  <c r="AK47" i="16" s="1"/>
  <c r="M109" i="23"/>
  <c r="U91" i="14"/>
  <c r="R104" i="16"/>
  <c r="AK104" i="16" s="1"/>
  <c r="M364" i="23"/>
  <c r="U309" i="14"/>
  <c r="R359" i="16"/>
  <c r="AK359" i="16" s="1"/>
  <c r="M353" i="23"/>
  <c r="U116" i="14"/>
  <c r="T395" i="14"/>
  <c r="R348" i="16" s="1"/>
  <c r="AK348" i="16" s="1"/>
  <c r="R134" i="16"/>
  <c r="AK134" i="16" s="1"/>
  <c r="M139" i="23"/>
  <c r="R237" i="16"/>
  <c r="AK237" i="16" s="1"/>
  <c r="U200" i="14"/>
  <c r="M242" i="23"/>
  <c r="M286" i="23"/>
  <c r="R281" i="16"/>
  <c r="AK281" i="16" s="1"/>
  <c r="U240" i="14"/>
  <c r="R143" i="16"/>
  <c r="AK143" i="16" s="1"/>
  <c r="U122" i="14"/>
  <c r="M148" i="23"/>
  <c r="M393" i="23"/>
  <c r="R388" i="16"/>
  <c r="AK388" i="16" s="1"/>
  <c r="U334" i="14"/>
  <c r="R245" i="16"/>
  <c r="AK245" i="16" s="1"/>
  <c r="U205" i="14"/>
  <c r="M250" i="23"/>
  <c r="M87" i="23"/>
  <c r="U76" i="14"/>
  <c r="R82" i="16"/>
  <c r="AK82" i="16" s="1"/>
  <c r="U166" i="14"/>
  <c r="R199" i="16"/>
  <c r="AK199" i="16" s="1"/>
  <c r="M204" i="23"/>
  <c r="M272" i="23"/>
  <c r="U226" i="14"/>
  <c r="R267" i="16"/>
  <c r="AK267" i="16" s="1"/>
  <c r="M335" i="23"/>
  <c r="U282" i="14"/>
  <c r="R330" i="16"/>
  <c r="AK330" i="16" s="1"/>
  <c r="U153" i="14"/>
  <c r="R181" i="16"/>
  <c r="AK181" i="16" s="1"/>
  <c r="M186" i="23"/>
  <c r="M24" i="23"/>
  <c r="U21" i="14"/>
  <c r="R19" i="16"/>
  <c r="AK19" i="16" s="1"/>
  <c r="U110" i="14"/>
  <c r="R128" i="16"/>
  <c r="AK128" i="16" s="1"/>
  <c r="M133" i="23"/>
  <c r="M323" i="23"/>
  <c r="U272" i="14"/>
  <c r="R318" i="16"/>
  <c r="AK318" i="16" s="1"/>
  <c r="M173" i="23"/>
  <c r="U143" i="14"/>
  <c r="R168" i="16"/>
  <c r="AK168" i="16" s="1"/>
  <c r="M146" i="23"/>
  <c r="R18" i="16"/>
  <c r="AK18" i="16" s="1"/>
  <c r="U20" i="14"/>
  <c r="T370" i="14"/>
  <c r="R141" i="16" s="1"/>
  <c r="AK141" i="16" s="1"/>
  <c r="M23" i="23"/>
  <c r="M354" i="23"/>
  <c r="U300" i="14"/>
  <c r="R349" i="16"/>
  <c r="AK349" i="16" s="1"/>
  <c r="M209" i="23"/>
  <c r="U171" i="14"/>
  <c r="R204" i="16"/>
  <c r="AK204" i="16" s="1"/>
  <c r="R40" i="16"/>
  <c r="AK40" i="16" s="1"/>
  <c r="U40" i="14"/>
  <c r="M45" i="23"/>
  <c r="M372" i="23"/>
  <c r="U317" i="14"/>
  <c r="R367" i="16"/>
  <c r="AK367" i="16" s="1"/>
  <c r="M38" i="23"/>
  <c r="U33" i="14"/>
  <c r="R33" i="16"/>
  <c r="AK33" i="16" s="1"/>
  <c r="R139" i="16"/>
  <c r="AK139" i="16" s="1"/>
  <c r="U120" i="14"/>
  <c r="M144" i="23"/>
  <c r="M379" i="23"/>
  <c r="R374" i="16"/>
  <c r="AK374" i="16" s="1"/>
  <c r="U321" i="14"/>
  <c r="M296" i="23"/>
  <c r="U248" i="14"/>
  <c r="R291" i="16"/>
  <c r="AK291" i="16" s="1"/>
  <c r="M245" i="23"/>
  <c r="U202" i="14"/>
  <c r="R240" i="16"/>
  <c r="AK240" i="16" s="1"/>
  <c r="M365" i="23"/>
  <c r="U310" i="14"/>
  <c r="R360" i="16"/>
  <c r="AK360" i="16" s="1"/>
  <c r="U181" i="14"/>
  <c r="R215" i="16"/>
  <c r="AK215" i="16" s="1"/>
  <c r="M220" i="23"/>
  <c r="R50" i="16"/>
  <c r="AK50" i="16" s="1"/>
  <c r="U50" i="14"/>
  <c r="M55" i="23"/>
  <c r="M221" i="23"/>
  <c r="U182" i="14"/>
  <c r="R216" i="16"/>
  <c r="AK216" i="16" s="1"/>
  <c r="M241" i="23"/>
  <c r="M240" i="23"/>
  <c r="U79" i="14"/>
  <c r="T389" i="14"/>
  <c r="R236" i="16" s="1"/>
  <c r="AK236" i="16" s="1"/>
  <c r="R85" i="16"/>
  <c r="AK85" i="16" s="1"/>
  <c r="T360" i="14"/>
  <c r="R235" i="16" s="1"/>
  <c r="AK235" i="16" s="1"/>
  <c r="M90" i="23"/>
  <c r="M217" i="23"/>
  <c r="U178" i="14"/>
  <c r="R212" i="16"/>
  <c r="AK212" i="16" s="1"/>
  <c r="M306" i="23"/>
  <c r="R301" i="16"/>
  <c r="AK301" i="16" s="1"/>
  <c r="U258" i="14"/>
  <c r="U129" i="14"/>
  <c r="R152" i="16"/>
  <c r="AK152" i="16" s="1"/>
  <c r="M157" i="23"/>
  <c r="M375" i="23"/>
  <c r="R370" i="16"/>
  <c r="AK370" i="16" s="1"/>
  <c r="U319" i="14"/>
  <c r="M69" i="23"/>
  <c r="U60" i="14"/>
  <c r="R64" i="16"/>
  <c r="AK64" i="16" s="1"/>
  <c r="M295" i="23"/>
  <c r="U247" i="14"/>
  <c r="R290" i="16"/>
  <c r="AK290" i="16" s="1"/>
  <c r="U119" i="14"/>
  <c r="R138" i="16"/>
  <c r="AK138" i="16" s="1"/>
  <c r="M143" i="23"/>
  <c r="M40" i="23"/>
  <c r="M147" i="23"/>
  <c r="U35" i="14"/>
  <c r="R35" i="16"/>
  <c r="AK35" i="16" s="1"/>
  <c r="T382" i="14"/>
  <c r="R142" i="16" s="1"/>
  <c r="AK142" i="16" s="1"/>
  <c r="M290" i="23"/>
  <c r="M289" i="23"/>
  <c r="U243" i="14"/>
  <c r="T391" i="14"/>
  <c r="R285" i="16" s="1"/>
  <c r="AK285" i="16" s="1"/>
  <c r="R284" i="16"/>
  <c r="AK284" i="16" s="1"/>
  <c r="R133" i="16"/>
  <c r="AK133" i="16" s="1"/>
  <c r="U115" i="14"/>
  <c r="M138" i="23"/>
  <c r="U57" i="14"/>
  <c r="R61" i="16"/>
  <c r="AK61" i="16" s="1"/>
  <c r="M66" i="23"/>
  <c r="M338" i="23"/>
  <c r="U285" i="14"/>
  <c r="R333" i="16"/>
  <c r="AK333" i="16" s="1"/>
  <c r="U168" i="14"/>
  <c r="R201" i="16"/>
  <c r="AK201" i="16" s="1"/>
  <c r="M206" i="23"/>
  <c r="M359" i="23"/>
  <c r="U305" i="14"/>
  <c r="R354" i="16"/>
  <c r="AK354" i="16" s="1"/>
  <c r="M264" i="23"/>
  <c r="U218" i="14"/>
  <c r="R259" i="16"/>
  <c r="AK259" i="16" s="1"/>
  <c r="M373" i="23"/>
  <c r="R368" i="16"/>
  <c r="AK368" i="16" s="1"/>
  <c r="U318" i="14"/>
  <c r="M229" i="23"/>
  <c r="U189" i="14"/>
  <c r="R224" i="16"/>
  <c r="AK224" i="16" s="1"/>
  <c r="U59" i="14"/>
  <c r="R63" i="16"/>
  <c r="AK63" i="16" s="1"/>
  <c r="M68" i="23"/>
  <c r="M362" i="23"/>
  <c r="R233" i="16"/>
  <c r="AK233" i="16" s="1"/>
  <c r="U198" i="14"/>
  <c r="T368" i="14"/>
  <c r="R357" i="16" s="1"/>
  <c r="AK357" i="16" s="1"/>
  <c r="M238" i="23"/>
  <c r="M71" i="23"/>
  <c r="U62" i="14"/>
  <c r="R66" i="16"/>
  <c r="AK66" i="16" s="1"/>
  <c r="M307" i="23"/>
  <c r="U259" i="14"/>
  <c r="R302" i="16"/>
  <c r="AK302" i="16" s="1"/>
  <c r="M351" i="23"/>
  <c r="U298" i="14"/>
  <c r="R346" i="16"/>
  <c r="AK346" i="16" s="1"/>
  <c r="M207" i="23"/>
  <c r="U169" i="14"/>
  <c r="R202" i="16"/>
  <c r="AK202" i="16" s="1"/>
  <c r="M33" i="23"/>
  <c r="R38" i="16"/>
  <c r="AK38" i="16" s="1"/>
  <c r="U38" i="14"/>
  <c r="T373" i="14"/>
  <c r="R28" i="16" s="1"/>
  <c r="AK28" i="16" s="1"/>
  <c r="M43" i="23"/>
  <c r="U142" i="14"/>
  <c r="R167" i="16"/>
  <c r="AK167" i="16" s="1"/>
  <c r="M172" i="23"/>
  <c r="M376" i="23"/>
  <c r="U320" i="14"/>
  <c r="R371" i="16"/>
  <c r="AK371" i="16" s="1"/>
  <c r="M231" i="23"/>
  <c r="U191" i="14"/>
  <c r="R226" i="16"/>
  <c r="AK226" i="16" s="1"/>
  <c r="U61" i="14"/>
  <c r="R65" i="16"/>
  <c r="AK65" i="16" s="1"/>
  <c r="M70" i="23"/>
  <c r="M299" i="23"/>
  <c r="U251" i="14"/>
  <c r="R294" i="16"/>
  <c r="AK294" i="16" s="1"/>
  <c r="U123" i="14"/>
  <c r="R144" i="16"/>
  <c r="AK144" i="16" s="1"/>
  <c r="M149" i="23"/>
  <c r="M14" i="23"/>
  <c r="Q393" i="16"/>
  <c r="Q396" i="16" s="1"/>
  <c r="M377" i="23"/>
  <c r="T339" i="14"/>
  <c r="R395" i="16" s="1"/>
  <c r="U12" i="14"/>
  <c r="R9" i="16"/>
  <c r="AK9" i="16" s="1"/>
  <c r="T369" i="14"/>
  <c r="R372" i="16" s="1"/>
  <c r="AK372" i="16" s="1"/>
  <c r="AJ393" i="16"/>
  <c r="BA340" i="16" s="1"/>
  <c r="AF345" i="23" s="1"/>
  <c r="L405" i="23"/>
  <c r="L423" i="23"/>
  <c r="V13" i="14"/>
  <c r="S10" i="16"/>
  <c r="AL10" i="16" s="1"/>
  <c r="N15" i="23"/>
  <c r="AD413" i="23" l="1"/>
  <c r="L398" i="23"/>
  <c r="L3" i="23" s="1"/>
  <c r="AY393" i="16"/>
  <c r="AD423" i="23"/>
  <c r="AD406" i="23"/>
  <c r="AD426" i="23"/>
  <c r="L409" i="23"/>
  <c r="AD425" i="23"/>
  <c r="AD421" i="23"/>
  <c r="AD419" i="23"/>
  <c r="AD418" i="23"/>
  <c r="AD398" i="23"/>
  <c r="AD407" i="23"/>
  <c r="AD422" i="23"/>
  <c r="AD415" i="23"/>
  <c r="AD405" i="23"/>
  <c r="AD408" i="23"/>
  <c r="AD412" i="23"/>
  <c r="AD420" i="23"/>
  <c r="AD414" i="23"/>
  <c r="AD409" i="23"/>
  <c r="AZ328" i="16"/>
  <c r="AE333" i="23" s="1"/>
  <c r="AZ240" i="16"/>
  <c r="AE245" i="23" s="1"/>
  <c r="AZ74" i="16"/>
  <c r="AE79" i="23" s="1"/>
  <c r="AZ17" i="16"/>
  <c r="AE22" i="23" s="1"/>
  <c r="AZ274" i="16"/>
  <c r="AE279" i="23" s="1"/>
  <c r="AZ309" i="16"/>
  <c r="AE314" i="23" s="1"/>
  <c r="AZ297" i="16"/>
  <c r="AE302" i="23" s="1"/>
  <c r="AZ33" i="16"/>
  <c r="AE38" i="23" s="1"/>
  <c r="AZ99" i="16"/>
  <c r="AE104" i="23" s="1"/>
  <c r="AZ168" i="16"/>
  <c r="AE173" i="23" s="1"/>
  <c r="AZ27" i="16"/>
  <c r="AE32" i="23" s="1"/>
  <c r="AZ198" i="16"/>
  <c r="AE203" i="23" s="1"/>
  <c r="AZ31" i="16"/>
  <c r="AE36" i="23" s="1"/>
  <c r="AZ120" i="16"/>
  <c r="AE125" i="23" s="1"/>
  <c r="AZ237" i="16"/>
  <c r="AE242" i="23" s="1"/>
  <c r="AZ315" i="16"/>
  <c r="AE320" i="23" s="1"/>
  <c r="AZ329" i="16"/>
  <c r="AE334" i="23" s="1"/>
  <c r="AZ115" i="16"/>
  <c r="AE120" i="23" s="1"/>
  <c r="AZ39" i="16"/>
  <c r="AE44" i="23" s="1"/>
  <c r="AZ224" i="16"/>
  <c r="AE229" i="23" s="1"/>
  <c r="AZ44" i="16"/>
  <c r="AE49" i="23" s="1"/>
  <c r="AZ286" i="16"/>
  <c r="AE291" i="23" s="1"/>
  <c r="AZ107" i="16"/>
  <c r="AE112" i="23" s="1"/>
  <c r="AZ19" i="16"/>
  <c r="AE24" i="23" s="1"/>
  <c r="AZ161" i="16"/>
  <c r="AE166" i="23" s="1"/>
  <c r="AZ51" i="16"/>
  <c r="AE56" i="23" s="1"/>
  <c r="AZ57" i="16"/>
  <c r="AE62" i="23" s="1"/>
  <c r="AZ348" i="16"/>
  <c r="AE353" i="23" s="1"/>
  <c r="AZ151" i="16"/>
  <c r="AE156" i="23" s="1"/>
  <c r="AZ92" i="16"/>
  <c r="AE97" i="23" s="1"/>
  <c r="AZ382" i="16"/>
  <c r="AE387" i="23" s="1"/>
  <c r="AZ280" i="16"/>
  <c r="AE285" i="23" s="1"/>
  <c r="AZ76" i="16"/>
  <c r="AE81" i="23" s="1"/>
  <c r="AZ256" i="16"/>
  <c r="AE261" i="23" s="1"/>
  <c r="AZ45" i="16"/>
  <c r="AE50" i="23" s="1"/>
  <c r="AZ185" i="16"/>
  <c r="AE190" i="23" s="1"/>
  <c r="AZ359" i="16"/>
  <c r="AE364" i="23" s="1"/>
  <c r="AZ257" i="16"/>
  <c r="AE262" i="23" s="1"/>
  <c r="AZ112" i="16"/>
  <c r="AE117" i="23" s="1"/>
  <c r="AZ277" i="16"/>
  <c r="AE282" i="23" s="1"/>
  <c r="AZ351" i="16"/>
  <c r="AE356" i="23" s="1"/>
  <c r="AZ197" i="16"/>
  <c r="AE202" i="23" s="1"/>
  <c r="AZ85" i="16"/>
  <c r="AE90" i="23" s="1"/>
  <c r="AZ58" i="16"/>
  <c r="AE63" i="23" s="1"/>
  <c r="AZ167" i="16"/>
  <c r="AE172" i="23" s="1"/>
  <c r="AZ182" i="16"/>
  <c r="AE187" i="23" s="1"/>
  <c r="AZ350" i="16"/>
  <c r="AE355" i="23" s="1"/>
  <c r="AZ32" i="16"/>
  <c r="AE37" i="23" s="1"/>
  <c r="AZ369" i="16"/>
  <c r="AE374" i="23" s="1"/>
  <c r="AZ172" i="16"/>
  <c r="AE177" i="23" s="1"/>
  <c r="AZ16" i="16"/>
  <c r="AE21" i="23" s="1"/>
  <c r="AZ166" i="16"/>
  <c r="AE171" i="23" s="1"/>
  <c r="AZ38" i="16"/>
  <c r="AE43" i="23" s="1"/>
  <c r="AZ114" i="16"/>
  <c r="AE119" i="23" s="1"/>
  <c r="AZ193" i="16"/>
  <c r="AE198" i="23" s="1"/>
  <c r="AZ217" i="16"/>
  <c r="AE222" i="23" s="1"/>
  <c r="AZ160" i="16"/>
  <c r="AE165" i="23" s="1"/>
  <c r="AZ89" i="16"/>
  <c r="AE94" i="23" s="1"/>
  <c r="AZ109" i="16"/>
  <c r="AE114" i="23" s="1"/>
  <c r="AZ322" i="16"/>
  <c r="AE327" i="23" s="1"/>
  <c r="AZ64" i="16"/>
  <c r="AE69" i="23" s="1"/>
  <c r="AZ341" i="16"/>
  <c r="AE346" i="23" s="1"/>
  <c r="AZ121" i="16"/>
  <c r="AE126" i="23" s="1"/>
  <c r="AZ176" i="16"/>
  <c r="AE181" i="23" s="1"/>
  <c r="AZ379" i="16"/>
  <c r="AE384" i="23" s="1"/>
  <c r="AZ225" i="16"/>
  <c r="AE230" i="23" s="1"/>
  <c r="AZ343" i="16"/>
  <c r="AE348" i="23" s="1"/>
  <c r="AZ330" i="16"/>
  <c r="AE335" i="23" s="1"/>
  <c r="AZ306" i="16"/>
  <c r="AE311" i="23" s="1"/>
  <c r="AZ63" i="16"/>
  <c r="AE68" i="23" s="1"/>
  <c r="AZ268" i="16"/>
  <c r="AE273" i="23" s="1"/>
  <c r="AZ222" i="16"/>
  <c r="AE227" i="23" s="1"/>
  <c r="AZ70" i="16"/>
  <c r="AE75" i="23" s="1"/>
  <c r="AZ189" i="16"/>
  <c r="AE194" i="23" s="1"/>
  <c r="AZ47" i="16"/>
  <c r="AE52" i="23" s="1"/>
  <c r="AZ305" i="16"/>
  <c r="AE310" i="23" s="1"/>
  <c r="AZ21" i="16"/>
  <c r="AE26" i="23" s="1"/>
  <c r="AZ118" i="16"/>
  <c r="AE123" i="23" s="1"/>
  <c r="AZ287" i="16"/>
  <c r="AE292" i="23" s="1"/>
  <c r="AZ335" i="16"/>
  <c r="AE340" i="23" s="1"/>
  <c r="AZ325" i="16"/>
  <c r="AE330" i="23" s="1"/>
  <c r="AZ46" i="16"/>
  <c r="AE51" i="23" s="1"/>
  <c r="AZ236" i="16"/>
  <c r="AE241" i="23" s="1"/>
  <c r="AZ132" i="16"/>
  <c r="AE137" i="23" s="1"/>
  <c r="AZ302" i="16"/>
  <c r="AE307" i="23" s="1"/>
  <c r="AZ122" i="16"/>
  <c r="AE127" i="23" s="1"/>
  <c r="AZ226" i="16"/>
  <c r="AE231" i="23" s="1"/>
  <c r="AZ60" i="16"/>
  <c r="AE65" i="23" s="1"/>
  <c r="AZ104" i="16"/>
  <c r="AE109" i="23" s="1"/>
  <c r="AZ269" i="16"/>
  <c r="AE274" i="23" s="1"/>
  <c r="AZ36" i="16"/>
  <c r="AE41" i="23" s="1"/>
  <c r="AZ139" i="16"/>
  <c r="AE144" i="23" s="1"/>
  <c r="AZ271" i="16"/>
  <c r="AE276" i="23" s="1"/>
  <c r="AZ170" i="16"/>
  <c r="AE175" i="23" s="1"/>
  <c r="AZ188" i="16"/>
  <c r="AE193" i="23" s="1"/>
  <c r="AZ391" i="16"/>
  <c r="AE396" i="23" s="1"/>
  <c r="AZ75" i="16"/>
  <c r="AE80" i="23" s="1"/>
  <c r="AZ272" i="16"/>
  <c r="AE277" i="23" s="1"/>
  <c r="AZ177" i="16"/>
  <c r="AE182" i="23" s="1"/>
  <c r="AZ312" i="16"/>
  <c r="AE317" i="23" s="1"/>
  <c r="AZ30" i="16"/>
  <c r="AE35" i="23" s="1"/>
  <c r="AZ93" i="16"/>
  <c r="AE98" i="23" s="1"/>
  <c r="AZ190" i="16"/>
  <c r="AE195" i="23" s="1"/>
  <c r="AZ243" i="16"/>
  <c r="AE248" i="23" s="1"/>
  <c r="AZ153" i="16"/>
  <c r="AE158" i="23" s="1"/>
  <c r="AZ221" i="16"/>
  <c r="AE226" i="23" s="1"/>
  <c r="AZ26" i="16"/>
  <c r="AE31" i="23" s="1"/>
  <c r="AZ202" i="16"/>
  <c r="AE207" i="23" s="1"/>
  <c r="AZ299" i="16"/>
  <c r="AE304" i="23" s="1"/>
  <c r="AZ215" i="16"/>
  <c r="AE220" i="23" s="1"/>
  <c r="AZ179" i="16"/>
  <c r="AE184" i="23" s="1"/>
  <c r="AZ191" i="16"/>
  <c r="AE196" i="23" s="1"/>
  <c r="AZ300" i="16"/>
  <c r="AE305" i="23" s="1"/>
  <c r="AZ327" i="16"/>
  <c r="AE332" i="23" s="1"/>
  <c r="AZ364" i="16"/>
  <c r="AE369" i="23" s="1"/>
  <c r="AZ323" i="16"/>
  <c r="AE328" i="23" s="1"/>
  <c r="AZ210" i="16"/>
  <c r="AE215" i="23" s="1"/>
  <c r="AZ373" i="16"/>
  <c r="AE378" i="23" s="1"/>
  <c r="AZ326" i="16"/>
  <c r="AE331" i="23" s="1"/>
  <c r="AZ354" i="16"/>
  <c r="AE359" i="23" s="1"/>
  <c r="AZ255" i="16"/>
  <c r="AE260" i="23" s="1"/>
  <c r="AZ148" i="16"/>
  <c r="AE153" i="23" s="1"/>
  <c r="AZ361" i="16"/>
  <c r="AE366" i="23" s="1"/>
  <c r="AZ49" i="16"/>
  <c r="AE54" i="23" s="1"/>
  <c r="AZ293" i="16"/>
  <c r="AE298" i="23" s="1"/>
  <c r="AZ208" i="16"/>
  <c r="AE213" i="23" s="1"/>
  <c r="AZ249" i="16"/>
  <c r="AE254" i="23" s="1"/>
  <c r="AZ278" i="16"/>
  <c r="AE283" i="23" s="1"/>
  <c r="AZ238" i="16"/>
  <c r="AE243" i="23" s="1"/>
  <c r="AZ303" i="16"/>
  <c r="AE308" i="23" s="1"/>
  <c r="AZ159" i="16"/>
  <c r="AE164" i="23" s="1"/>
  <c r="AZ307" i="16"/>
  <c r="AE312" i="23" s="1"/>
  <c r="AZ165" i="16"/>
  <c r="AE170" i="23" s="1"/>
  <c r="AZ258" i="16"/>
  <c r="AE263" i="23" s="1"/>
  <c r="AZ380" i="16"/>
  <c r="AE385" i="23" s="1"/>
  <c r="AZ316" i="16"/>
  <c r="AE321" i="23" s="1"/>
  <c r="AZ290" i="16"/>
  <c r="AE295" i="23" s="1"/>
  <c r="AZ233" i="16"/>
  <c r="AE238" i="23" s="1"/>
  <c r="AZ244" i="16"/>
  <c r="AE249" i="23" s="1"/>
  <c r="AZ314" i="16"/>
  <c r="AE319" i="23" s="1"/>
  <c r="AZ245" i="16"/>
  <c r="AE250" i="23" s="1"/>
  <c r="AZ220" i="16"/>
  <c r="AE225" i="23" s="1"/>
  <c r="AZ127" i="16"/>
  <c r="AE132" i="23" s="1"/>
  <c r="AZ140" i="16"/>
  <c r="AE145" i="23" s="1"/>
  <c r="AZ24" i="16"/>
  <c r="AE29" i="23" s="1"/>
  <c r="AZ28" i="16"/>
  <c r="AE33" i="23" s="1"/>
  <c r="AZ144" i="16"/>
  <c r="AE149" i="23" s="1"/>
  <c r="AZ117" i="16"/>
  <c r="AE122" i="23" s="1"/>
  <c r="AZ72" i="16"/>
  <c r="AE77" i="23" s="1"/>
  <c r="AZ68" i="16"/>
  <c r="AE73" i="23" s="1"/>
  <c r="AZ174" i="16"/>
  <c r="AE179" i="23" s="1"/>
  <c r="AZ214" i="16"/>
  <c r="AE219" i="23" s="1"/>
  <c r="AZ40" i="16"/>
  <c r="AE45" i="23" s="1"/>
  <c r="AZ102" i="16"/>
  <c r="AE107" i="23" s="1"/>
  <c r="AZ317" i="16"/>
  <c r="AE322" i="23" s="1"/>
  <c r="AZ110" i="16"/>
  <c r="AE115" i="23" s="1"/>
  <c r="AZ9" i="16"/>
  <c r="AE14" i="23" s="1"/>
  <c r="AZ370" i="16"/>
  <c r="AE375" i="23" s="1"/>
  <c r="AZ279" i="16"/>
  <c r="AE284" i="23" s="1"/>
  <c r="AZ52" i="16"/>
  <c r="AE57" i="23" s="1"/>
  <c r="AZ184" i="16"/>
  <c r="AE189" i="23" s="1"/>
  <c r="AZ156" i="16"/>
  <c r="AE161" i="23" s="1"/>
  <c r="AZ259" i="16"/>
  <c r="AE264" i="23" s="1"/>
  <c r="AZ106" i="16"/>
  <c r="AE111" i="23" s="1"/>
  <c r="AZ71" i="16"/>
  <c r="AE76" i="23" s="1"/>
  <c r="AZ254" i="16"/>
  <c r="AE259" i="23" s="1"/>
  <c r="AZ282" i="16"/>
  <c r="AE287" i="23" s="1"/>
  <c r="AZ53" i="16"/>
  <c r="AE58" i="23" s="1"/>
  <c r="AZ284" i="16"/>
  <c r="AE289" i="23" s="1"/>
  <c r="AZ83" i="16"/>
  <c r="AE88" i="23" s="1"/>
  <c r="AZ90" i="16"/>
  <c r="AE95" i="23" s="1"/>
  <c r="AZ375" i="16"/>
  <c r="AE380" i="23" s="1"/>
  <c r="AZ48" i="16"/>
  <c r="AE53" i="23" s="1"/>
  <c r="AZ155" i="16"/>
  <c r="AE160" i="23" s="1"/>
  <c r="AZ318" i="16"/>
  <c r="AE323" i="23" s="1"/>
  <c r="AZ163" i="16"/>
  <c r="AE168" i="23" s="1"/>
  <c r="AZ235" i="16"/>
  <c r="AE240" i="23" s="1"/>
  <c r="AZ389" i="16"/>
  <c r="AE394" i="23" s="1"/>
  <c r="AZ383" i="16"/>
  <c r="AE388" i="23" s="1"/>
  <c r="AZ157" i="16"/>
  <c r="AE162" i="23" s="1"/>
  <c r="AZ201" i="16"/>
  <c r="AE206" i="23" s="1"/>
  <c r="AZ77" i="16"/>
  <c r="AE82" i="23" s="1"/>
  <c r="AZ69" i="16"/>
  <c r="AE74" i="23" s="1"/>
  <c r="AZ205" i="16"/>
  <c r="AE210" i="23" s="1"/>
  <c r="AZ387" i="16"/>
  <c r="AE392" i="23" s="1"/>
  <c r="AZ206" i="16"/>
  <c r="AE211" i="23" s="1"/>
  <c r="AZ298" i="16"/>
  <c r="AE303" i="23" s="1"/>
  <c r="AZ66" i="16"/>
  <c r="AE71" i="23" s="1"/>
  <c r="AZ378" i="16"/>
  <c r="AE383" i="23" s="1"/>
  <c r="AZ371" i="16"/>
  <c r="AE376" i="23" s="1"/>
  <c r="AZ251" i="16"/>
  <c r="AE256" i="23" s="1"/>
  <c r="AZ372" i="16"/>
  <c r="AE377" i="23" s="1"/>
  <c r="AZ355" i="16"/>
  <c r="AE360" i="23" s="1"/>
  <c r="AZ365" i="16"/>
  <c r="AE370" i="23" s="1"/>
  <c r="AZ211" i="16"/>
  <c r="AE216" i="23" s="1"/>
  <c r="AZ388" i="16"/>
  <c r="AE393" i="23" s="1"/>
  <c r="AZ137" i="16"/>
  <c r="AE142" i="23" s="1"/>
  <c r="AZ213" i="16"/>
  <c r="AE218" i="23" s="1"/>
  <c r="AZ248" i="16"/>
  <c r="AE253" i="23" s="1"/>
  <c r="AZ360" i="16"/>
  <c r="AE365" i="23" s="1"/>
  <c r="AZ23" i="16"/>
  <c r="AE28" i="23" s="1"/>
  <c r="AZ338" i="16"/>
  <c r="AE343" i="23" s="1"/>
  <c r="AZ133" i="16"/>
  <c r="AE138" i="23" s="1"/>
  <c r="AZ41" i="16"/>
  <c r="AE46" i="23" s="1"/>
  <c r="AZ227" i="16"/>
  <c r="AE232" i="23" s="1"/>
  <c r="AZ124" i="16"/>
  <c r="AE129" i="23" s="1"/>
  <c r="AZ366" i="16"/>
  <c r="AE371" i="23" s="1"/>
  <c r="AZ266" i="16"/>
  <c r="AE271" i="23" s="1"/>
  <c r="AZ344" i="16"/>
  <c r="AE349" i="23" s="1"/>
  <c r="AZ241" i="16"/>
  <c r="AE246" i="23" s="1"/>
  <c r="AZ158" i="16"/>
  <c r="AE163" i="23" s="1"/>
  <c r="AZ80" i="16"/>
  <c r="AE85" i="23" s="1"/>
  <c r="AZ313" i="16"/>
  <c r="AE318" i="23" s="1"/>
  <c r="AZ285" i="16"/>
  <c r="AE290" i="23" s="1"/>
  <c r="AZ320" i="16"/>
  <c r="AE325" i="23" s="1"/>
  <c r="AZ216" i="16"/>
  <c r="AE221" i="23" s="1"/>
  <c r="AZ346" i="16"/>
  <c r="AE351" i="23" s="1"/>
  <c r="AZ311" i="16"/>
  <c r="AE316" i="23" s="1"/>
  <c r="AZ232" i="16"/>
  <c r="AE237" i="23" s="1"/>
  <c r="AZ180" i="16"/>
  <c r="AE185" i="23" s="1"/>
  <c r="AZ239" i="16"/>
  <c r="AE244" i="23" s="1"/>
  <c r="AZ229" i="16"/>
  <c r="AE234" i="23" s="1"/>
  <c r="AZ143" i="16"/>
  <c r="AE148" i="23" s="1"/>
  <c r="AZ116" i="16"/>
  <c r="AE121" i="23" s="1"/>
  <c r="AZ56" i="16"/>
  <c r="AE61" i="23" s="1"/>
  <c r="AZ135" i="16"/>
  <c r="AE140" i="23" s="1"/>
  <c r="AZ321" i="16"/>
  <c r="AE326" i="23" s="1"/>
  <c r="AZ183" i="16"/>
  <c r="AE188" i="23" s="1"/>
  <c r="AZ14" i="16"/>
  <c r="AE19" i="23" s="1"/>
  <c r="AZ347" i="16"/>
  <c r="AE352" i="23" s="1"/>
  <c r="AZ319" i="16"/>
  <c r="AE324" i="23" s="1"/>
  <c r="AZ91" i="16"/>
  <c r="AE96" i="23" s="1"/>
  <c r="AZ175" i="16"/>
  <c r="AE180" i="23" s="1"/>
  <c r="AZ367" i="16"/>
  <c r="AE372" i="23" s="1"/>
  <c r="AZ310" i="16"/>
  <c r="AE315" i="23" s="1"/>
  <c r="AZ246" i="16"/>
  <c r="AE251" i="23" s="1"/>
  <c r="AZ146" i="16"/>
  <c r="AE151" i="23" s="1"/>
  <c r="AZ94" i="16"/>
  <c r="AE99" i="23" s="1"/>
  <c r="AZ29" i="16"/>
  <c r="AE34" i="23" s="1"/>
  <c r="AZ128" i="16"/>
  <c r="AE133" i="23" s="1"/>
  <c r="AZ250" i="16"/>
  <c r="AE255" i="23" s="1"/>
  <c r="AZ50" i="16"/>
  <c r="AE55" i="23" s="1"/>
  <c r="AZ15" i="16"/>
  <c r="AE20" i="23" s="1"/>
  <c r="AZ199" i="16"/>
  <c r="AE204" i="23" s="1"/>
  <c r="AZ54" i="16"/>
  <c r="AE59" i="23" s="1"/>
  <c r="AZ357" i="16"/>
  <c r="AE362" i="23" s="1"/>
  <c r="AZ231" i="16"/>
  <c r="AE236" i="23" s="1"/>
  <c r="AZ219" i="16"/>
  <c r="AE224" i="23" s="1"/>
  <c r="AZ97" i="16"/>
  <c r="AE102" i="23" s="1"/>
  <c r="AZ145" i="16"/>
  <c r="AE150" i="23" s="1"/>
  <c r="AZ218" i="16"/>
  <c r="AE223" i="23" s="1"/>
  <c r="AZ270" i="16"/>
  <c r="AE275" i="23" s="1"/>
  <c r="AZ192" i="16"/>
  <c r="AE197" i="23" s="1"/>
  <c r="AZ384" i="16"/>
  <c r="AE389" i="23" s="1"/>
  <c r="AZ18" i="16"/>
  <c r="AE23" i="23" s="1"/>
  <c r="AZ25" i="16"/>
  <c r="AE30" i="23" s="1"/>
  <c r="AZ267" i="16"/>
  <c r="AE272" i="23" s="1"/>
  <c r="AZ275" i="16"/>
  <c r="AE280" i="23" s="1"/>
  <c r="AZ73" i="16"/>
  <c r="AE78" i="23" s="1"/>
  <c r="AZ129" i="16"/>
  <c r="AE134" i="23" s="1"/>
  <c r="AZ138" i="16"/>
  <c r="AE143" i="23" s="1"/>
  <c r="AZ43" i="16"/>
  <c r="AE48" i="23" s="1"/>
  <c r="AZ65" i="16"/>
  <c r="AE70" i="23" s="1"/>
  <c r="AZ276" i="16"/>
  <c r="AE281" i="23" s="1"/>
  <c r="AZ87" i="16"/>
  <c r="AE92" i="23" s="1"/>
  <c r="AZ265" i="16"/>
  <c r="AE270" i="23" s="1"/>
  <c r="AZ105" i="16"/>
  <c r="AE110" i="23" s="1"/>
  <c r="AZ223" i="16"/>
  <c r="AE228" i="23" s="1"/>
  <c r="AZ339" i="16"/>
  <c r="AE344" i="23" s="1"/>
  <c r="AZ12" i="16"/>
  <c r="AE17" i="23" s="1"/>
  <c r="AZ203" i="16"/>
  <c r="AE208" i="23" s="1"/>
  <c r="AZ262" i="16"/>
  <c r="AE267" i="23" s="1"/>
  <c r="AZ62" i="16"/>
  <c r="AE67" i="23" s="1"/>
  <c r="AZ331" i="16"/>
  <c r="AE336" i="23" s="1"/>
  <c r="AZ242" i="16"/>
  <c r="AE247" i="23" s="1"/>
  <c r="AZ200" i="16"/>
  <c r="AE205" i="23" s="1"/>
  <c r="AZ42" i="16"/>
  <c r="AE47" i="23" s="1"/>
  <c r="AZ134" i="16"/>
  <c r="AE139" i="23" s="1"/>
  <c r="AZ59" i="16"/>
  <c r="AE64" i="23" s="1"/>
  <c r="AZ147" i="16"/>
  <c r="AE152" i="23" s="1"/>
  <c r="AZ356" i="16"/>
  <c r="AE361" i="23" s="1"/>
  <c r="AZ385" i="16"/>
  <c r="AE390" i="23" s="1"/>
  <c r="AZ196" i="16"/>
  <c r="AE201" i="23" s="1"/>
  <c r="AZ88" i="16"/>
  <c r="AE93" i="23" s="1"/>
  <c r="AZ20" i="16"/>
  <c r="AE25" i="23" s="1"/>
  <c r="AZ363" i="16"/>
  <c r="AE368" i="23" s="1"/>
  <c r="AZ349" i="16"/>
  <c r="AE354" i="23" s="1"/>
  <c r="AZ381" i="16"/>
  <c r="AE386" i="23" s="1"/>
  <c r="AZ230" i="16"/>
  <c r="AE235" i="23" s="1"/>
  <c r="AZ123" i="16"/>
  <c r="AE128" i="23" s="1"/>
  <c r="AZ333" i="16"/>
  <c r="AE338" i="23" s="1"/>
  <c r="AZ273" i="16"/>
  <c r="AE278" i="23" s="1"/>
  <c r="AZ125" i="16"/>
  <c r="AE130" i="23" s="1"/>
  <c r="AZ100" i="16"/>
  <c r="AE105" i="23" s="1"/>
  <c r="AZ136" i="16"/>
  <c r="AE141" i="23" s="1"/>
  <c r="AZ154" i="16"/>
  <c r="AE159" i="23" s="1"/>
  <c r="AZ126" i="16"/>
  <c r="AE131" i="23" s="1"/>
  <c r="AZ13" i="16"/>
  <c r="AE18" i="23" s="1"/>
  <c r="AZ390" i="16"/>
  <c r="AE395" i="23" s="1"/>
  <c r="AZ377" i="16"/>
  <c r="AE382" i="23" s="1"/>
  <c r="AZ150" i="16"/>
  <c r="AE155" i="23" s="1"/>
  <c r="AZ308" i="16"/>
  <c r="AE313" i="23" s="1"/>
  <c r="AZ281" i="16"/>
  <c r="AE286" i="23" s="1"/>
  <c r="AZ130" i="16"/>
  <c r="AE135" i="23" s="1"/>
  <c r="AZ194" i="16"/>
  <c r="AE199" i="23" s="1"/>
  <c r="AZ169" i="16"/>
  <c r="AE174" i="23" s="1"/>
  <c r="AZ247" i="16"/>
  <c r="AE252" i="23" s="1"/>
  <c r="AZ103" i="16"/>
  <c r="AE108" i="23" s="1"/>
  <c r="AZ181" i="16"/>
  <c r="AE186" i="23" s="1"/>
  <c r="AZ35" i="16"/>
  <c r="AE40" i="23" s="1"/>
  <c r="AZ171" i="16"/>
  <c r="AE176" i="23" s="1"/>
  <c r="AZ204" i="16"/>
  <c r="AE209" i="23" s="1"/>
  <c r="AZ252" i="16"/>
  <c r="AE257" i="23" s="1"/>
  <c r="AZ67" i="16"/>
  <c r="AE72" i="23" s="1"/>
  <c r="AZ340" i="16"/>
  <c r="AE345" i="23" s="1"/>
  <c r="AZ263" i="16"/>
  <c r="AE268" i="23" s="1"/>
  <c r="AZ152" i="16"/>
  <c r="AE157" i="23" s="1"/>
  <c r="AZ96" i="16"/>
  <c r="AE101" i="23" s="1"/>
  <c r="AZ374" i="16"/>
  <c r="AE379" i="23" s="1"/>
  <c r="AZ55" i="16"/>
  <c r="AE60" i="23" s="1"/>
  <c r="AZ289" i="16"/>
  <c r="AE294" i="23" s="1"/>
  <c r="AZ178" i="16"/>
  <c r="AE183" i="23" s="1"/>
  <c r="AZ37" i="16"/>
  <c r="AE42" i="23" s="1"/>
  <c r="AZ141" i="16"/>
  <c r="AE146" i="23" s="1"/>
  <c r="AE410" i="23" s="1"/>
  <c r="AZ296" i="16"/>
  <c r="AE301" i="23" s="1"/>
  <c r="AZ22" i="16"/>
  <c r="AE27" i="23" s="1"/>
  <c r="AZ352" i="16"/>
  <c r="AE357" i="23" s="1"/>
  <c r="AZ78" i="16"/>
  <c r="AE83" i="23" s="1"/>
  <c r="AZ142" i="16"/>
  <c r="AE147" i="23" s="1"/>
  <c r="AZ283" i="16"/>
  <c r="AE288" i="23" s="1"/>
  <c r="AZ195" i="16"/>
  <c r="AE200" i="23" s="1"/>
  <c r="AZ81" i="16"/>
  <c r="AE86" i="23" s="1"/>
  <c r="AZ291" i="16"/>
  <c r="AE296" i="23" s="1"/>
  <c r="AZ11" i="16"/>
  <c r="AE16" i="23" s="1"/>
  <c r="AZ131" i="16"/>
  <c r="AE136" i="23" s="1"/>
  <c r="AZ95" i="16"/>
  <c r="AE100" i="23" s="1"/>
  <c r="AZ119" i="16"/>
  <c r="AE124" i="23" s="1"/>
  <c r="AZ386" i="16"/>
  <c r="AE391" i="23" s="1"/>
  <c r="AZ260" i="16"/>
  <c r="AE265" i="23" s="1"/>
  <c r="AZ362" i="16"/>
  <c r="AE367" i="23" s="1"/>
  <c r="AZ234" i="16"/>
  <c r="AE239" i="23" s="1"/>
  <c r="AZ10" i="16"/>
  <c r="AE15" i="23" s="1"/>
  <c r="AZ108" i="16"/>
  <c r="AE113" i="23" s="1"/>
  <c r="AZ162" i="16"/>
  <c r="AE167" i="23" s="1"/>
  <c r="AZ82" i="16"/>
  <c r="AE87" i="23" s="1"/>
  <c r="AZ209" i="16"/>
  <c r="AE214" i="23" s="1"/>
  <c r="AZ111" i="16"/>
  <c r="AE116" i="23" s="1"/>
  <c r="AZ34" i="16"/>
  <c r="AE39" i="23" s="1"/>
  <c r="AZ301" i="16"/>
  <c r="AE306" i="23" s="1"/>
  <c r="AZ253" i="16"/>
  <c r="AE258" i="23" s="1"/>
  <c r="AZ337" i="16"/>
  <c r="AE342" i="23" s="1"/>
  <c r="AZ173" i="16"/>
  <c r="AE178" i="23" s="1"/>
  <c r="AZ292" i="16"/>
  <c r="AE297" i="23" s="1"/>
  <c r="AZ186" i="16"/>
  <c r="AE191" i="23" s="1"/>
  <c r="AZ101" i="16"/>
  <c r="AE106" i="23" s="1"/>
  <c r="AZ294" i="16"/>
  <c r="AE299" i="23" s="1"/>
  <c r="AZ149" i="16"/>
  <c r="AE154" i="23" s="1"/>
  <c r="AZ98" i="16"/>
  <c r="AE103" i="23" s="1"/>
  <c r="AZ334" i="16"/>
  <c r="AE339" i="23" s="1"/>
  <c r="AZ332" i="16"/>
  <c r="AE337" i="23" s="1"/>
  <c r="AZ304" i="16"/>
  <c r="AE309" i="23" s="1"/>
  <c r="AZ264" i="16"/>
  <c r="AE269" i="23" s="1"/>
  <c r="AZ295" i="16"/>
  <c r="AE300" i="23" s="1"/>
  <c r="N93" i="23"/>
  <c r="AD411" i="23"/>
  <c r="AZ376" i="16"/>
  <c r="AE381" i="23" s="1"/>
  <c r="AZ261" i="16"/>
  <c r="AE266" i="23" s="1"/>
  <c r="AZ207" i="16"/>
  <c r="AE212" i="23" s="1"/>
  <c r="AZ324" i="16"/>
  <c r="AE329" i="23" s="1"/>
  <c r="AZ353" i="16"/>
  <c r="AE358" i="23" s="1"/>
  <c r="AZ164" i="16"/>
  <c r="AE169" i="23" s="1"/>
  <c r="AZ61" i="16"/>
  <c r="AE66" i="23" s="1"/>
  <c r="AZ84" i="16"/>
  <c r="AE89" i="23" s="1"/>
  <c r="AZ79" i="16"/>
  <c r="AE84" i="23" s="1"/>
  <c r="AZ228" i="16"/>
  <c r="AE233" i="23" s="1"/>
  <c r="AZ358" i="16"/>
  <c r="AE363" i="23" s="1"/>
  <c r="AZ86" i="16"/>
  <c r="AE91" i="23" s="1"/>
  <c r="AZ345" i="16"/>
  <c r="AE350" i="23" s="1"/>
  <c r="AZ212" i="16"/>
  <c r="AE217" i="23" s="1"/>
  <c r="AZ336" i="16"/>
  <c r="AE341" i="23" s="1"/>
  <c r="AZ288" i="16"/>
  <c r="AE293" i="23" s="1"/>
  <c r="AZ113" i="16"/>
  <c r="AE118" i="23" s="1"/>
  <c r="AZ187" i="16"/>
  <c r="AE192" i="23" s="1"/>
  <c r="AZ342" i="16"/>
  <c r="AE347" i="23" s="1"/>
  <c r="FY420" i="23"/>
  <c r="AD424" i="23"/>
  <c r="DZ422" i="23"/>
  <c r="DZ420" i="23"/>
  <c r="FY426" i="23"/>
  <c r="BK6" i="23"/>
  <c r="AR309" i="23"/>
  <c r="AS309" i="23" s="1"/>
  <c r="AR63" i="23"/>
  <c r="AS63" i="23" s="1"/>
  <c r="AR100" i="23"/>
  <c r="AS100" i="23" s="1"/>
  <c r="AR126" i="23"/>
  <c r="AS126" i="23" s="1"/>
  <c r="AR203" i="23"/>
  <c r="AS203" i="23" s="1"/>
  <c r="AR332" i="23"/>
  <c r="AS332" i="23" s="1"/>
  <c r="AR300" i="23"/>
  <c r="AS300" i="23" s="1"/>
  <c r="AR388" i="23"/>
  <c r="AS388" i="23" s="1"/>
  <c r="AR21" i="23"/>
  <c r="AS21" i="23" s="1"/>
  <c r="AR353" i="23"/>
  <c r="AS353" i="23" s="1"/>
  <c r="AR60" i="23"/>
  <c r="AS60" i="23" s="1"/>
  <c r="AR29" i="23"/>
  <c r="AS29" i="23" s="1"/>
  <c r="AR180" i="23"/>
  <c r="AS180" i="23" s="1"/>
  <c r="AR115" i="23"/>
  <c r="AR366" i="23"/>
  <c r="AR105" i="23"/>
  <c r="AR329" i="23"/>
  <c r="AR313" i="23"/>
  <c r="AR34" i="23"/>
  <c r="AR77" i="23"/>
  <c r="AR336" i="23"/>
  <c r="AR279" i="23"/>
  <c r="AR88" i="23"/>
  <c r="AR247" i="23"/>
  <c r="AR148" i="23"/>
  <c r="AS148" i="23" s="1"/>
  <c r="AR132" i="23"/>
  <c r="AR163" i="23"/>
  <c r="AR177" i="23"/>
  <c r="AR130" i="23"/>
  <c r="AR251" i="23"/>
  <c r="AR210" i="23"/>
  <c r="AR208" i="23"/>
  <c r="AR249" i="23"/>
  <c r="AR74" i="23"/>
  <c r="AR62" i="23"/>
  <c r="AR225" i="23"/>
  <c r="AR356" i="23"/>
  <c r="AR302" i="23"/>
  <c r="AR217" i="23"/>
  <c r="AR330" i="23"/>
  <c r="AR150" i="23"/>
  <c r="AR51" i="23"/>
  <c r="AR331" i="23"/>
  <c r="AR123" i="23"/>
  <c r="AR355" i="23"/>
  <c r="AR281" i="23"/>
  <c r="AR218" i="23"/>
  <c r="AR288" i="23"/>
  <c r="AR45" i="23"/>
  <c r="AR30" i="23"/>
  <c r="AR22" i="23"/>
  <c r="AR345" i="23"/>
  <c r="AS345" i="23" s="1"/>
  <c r="AR274" i="23"/>
  <c r="AS274" i="23" s="1"/>
  <c r="AR261" i="23"/>
  <c r="AS261" i="23" s="1"/>
  <c r="AR54" i="23"/>
  <c r="AS54" i="23" s="1"/>
  <c r="AR44" i="23"/>
  <c r="AS44" i="23" s="1"/>
  <c r="AR40" i="23"/>
  <c r="AS40" i="23" s="1"/>
  <c r="AR113" i="23"/>
  <c r="AS113" i="23" s="1"/>
  <c r="AR182" i="23"/>
  <c r="AS182" i="23" s="1"/>
  <c r="AR297" i="23"/>
  <c r="AS297" i="23" s="1"/>
  <c r="AR378" i="23"/>
  <c r="AS378" i="23" s="1"/>
  <c r="AR140" i="23"/>
  <c r="AR134" i="23"/>
  <c r="AR338" i="23"/>
  <c r="AR312" i="23"/>
  <c r="AR298" i="23"/>
  <c r="AR31" i="23"/>
  <c r="AR75" i="23"/>
  <c r="AR264" i="23"/>
  <c r="AR239" i="23"/>
  <c r="AR243" i="23"/>
  <c r="AR315" i="23"/>
  <c r="AR192" i="23"/>
  <c r="AR257" i="23"/>
  <c r="AR187" i="23"/>
  <c r="AR48" i="23"/>
  <c r="AR335" i="23"/>
  <c r="AR139" i="23"/>
  <c r="AR394" i="23"/>
  <c r="AR213" i="23"/>
  <c r="AR179" i="23"/>
  <c r="AR268" i="23"/>
  <c r="AR46" i="23"/>
  <c r="AR198" i="23"/>
  <c r="AR278" i="23"/>
  <c r="AR367" i="23"/>
  <c r="AR50" i="23"/>
  <c r="AR141" i="23"/>
  <c r="AR310" i="23"/>
  <c r="AR299" i="23"/>
  <c r="AR24" i="23"/>
  <c r="AR359" i="23"/>
  <c r="AR80" i="23"/>
  <c r="AR222" i="23"/>
  <c r="AR292" i="23"/>
  <c r="AR214" i="23"/>
  <c r="AR395" i="23"/>
  <c r="AR191" i="23"/>
  <c r="AS191" i="23" s="1"/>
  <c r="AR241" i="23"/>
  <c r="AS241" i="23" s="1"/>
  <c r="AR58" i="23"/>
  <c r="AS58" i="23" s="1"/>
  <c r="AR122" i="23"/>
  <c r="AS122" i="23" s="1"/>
  <c r="AR42" i="23"/>
  <c r="AS42" i="23" s="1"/>
  <c r="AR92" i="23"/>
  <c r="AS92" i="23" s="1"/>
  <c r="AR170" i="23"/>
  <c r="AS170" i="23" s="1"/>
  <c r="AR27" i="23"/>
  <c r="AS27" i="23" s="1"/>
  <c r="AR206" i="23"/>
  <c r="AS206" i="23" s="1"/>
  <c r="AR194" i="23"/>
  <c r="AS194" i="23" s="1"/>
  <c r="AR351" i="23"/>
  <c r="AR252" i="23"/>
  <c r="AR118" i="23"/>
  <c r="AR364" i="23"/>
  <c r="AR94" i="23"/>
  <c r="AR128" i="23"/>
  <c r="AR90" i="23"/>
  <c r="AR383" i="23"/>
  <c r="AR32" i="23"/>
  <c r="AR301" i="23"/>
  <c r="AR236" i="23"/>
  <c r="AR183" i="23"/>
  <c r="AR266" i="23"/>
  <c r="AR135" i="23"/>
  <c r="AR390" i="23"/>
  <c r="AR254" i="23"/>
  <c r="AR109" i="23"/>
  <c r="AR37" i="23"/>
  <c r="AR107" i="23"/>
  <c r="AR375" i="23"/>
  <c r="AR36" i="23"/>
  <c r="AR269" i="23"/>
  <c r="AR200" i="23"/>
  <c r="AR374" i="23"/>
  <c r="AR303" i="23"/>
  <c r="AR64" i="23"/>
  <c r="AR363" i="23"/>
  <c r="AR18" i="23"/>
  <c r="AR389" i="23"/>
  <c r="AR153" i="23"/>
  <c r="AR72" i="23"/>
  <c r="AR387" i="23"/>
  <c r="AR250" i="23"/>
  <c r="AR291" i="23"/>
  <c r="AR231" i="23"/>
  <c r="AR181" i="23"/>
  <c r="AR283" i="23"/>
  <c r="AR116" i="23"/>
  <c r="AR96" i="23"/>
  <c r="AR259" i="23"/>
  <c r="AR93" i="23"/>
  <c r="AR15" i="23"/>
  <c r="AR340" i="23"/>
  <c r="AS340" i="23" s="1"/>
  <c r="AR204" i="23"/>
  <c r="AS204" i="23" s="1"/>
  <c r="AR184" i="23"/>
  <c r="AS184" i="23" s="1"/>
  <c r="AR86" i="23"/>
  <c r="AS86" i="23" s="1"/>
  <c r="AR145" i="23"/>
  <c r="AS145" i="23" s="1"/>
  <c r="AR244" i="23"/>
  <c r="AS244" i="23" s="1"/>
  <c r="AR282" i="23"/>
  <c r="AS282" i="23" s="1"/>
  <c r="AR277" i="23"/>
  <c r="AS277" i="23" s="1"/>
  <c r="AR262" i="23"/>
  <c r="AS262" i="23" s="1"/>
  <c r="AR322" i="23"/>
  <c r="AS322" i="23" s="1"/>
  <c r="AR321" i="23"/>
  <c r="AR70" i="23"/>
  <c r="AR91" i="23"/>
  <c r="AR304" i="23"/>
  <c r="AR221" i="23"/>
  <c r="AR271" i="23"/>
  <c r="AR358" i="23"/>
  <c r="AR112" i="23"/>
  <c r="AR144" i="23"/>
  <c r="AR129" i="23"/>
  <c r="AR380" i="23"/>
  <c r="AR311" i="23"/>
  <c r="AR237" i="23"/>
  <c r="AR235" i="23"/>
  <c r="AR173" i="23"/>
  <c r="AR152" i="23"/>
  <c r="AR82" i="23"/>
  <c r="AR219" i="23"/>
  <c r="AR392" i="23"/>
  <c r="AR143" i="23"/>
  <c r="AR280" i="23"/>
  <c r="AR197" i="23"/>
  <c r="AR66" i="23"/>
  <c r="AR316" i="23"/>
  <c r="AR212" i="23"/>
  <c r="AR276" i="23"/>
  <c r="AR167" i="23"/>
  <c r="AR78" i="23"/>
  <c r="AR26" i="23"/>
  <c r="AR207" i="23"/>
  <c r="AR79" i="23"/>
  <c r="AR230" i="23"/>
  <c r="AR190" i="23"/>
  <c r="AR16" i="23"/>
  <c r="AR119" i="23"/>
  <c r="AS119" i="23" s="1"/>
  <c r="AR162" i="23"/>
  <c r="AS162" i="23" s="1"/>
  <c r="AR339" i="23"/>
  <c r="AS339" i="23" s="1"/>
  <c r="AR253" i="23"/>
  <c r="AS253" i="23" s="1"/>
  <c r="AR120" i="23"/>
  <c r="AS120" i="23" s="1"/>
  <c r="AR61" i="23"/>
  <c r="AS61" i="23" s="1"/>
  <c r="AR174" i="23"/>
  <c r="AS174" i="23" s="1"/>
  <c r="AR238" i="23"/>
  <c r="AS238" i="23" s="1"/>
  <c r="AR49" i="23"/>
  <c r="AS49" i="23" s="1"/>
  <c r="AR124" i="23"/>
  <c r="AS124" i="23" s="1"/>
  <c r="AR242" i="23"/>
  <c r="AR267" i="23"/>
  <c r="AR386" i="23"/>
  <c r="AR202" i="23"/>
  <c r="AR196" i="23"/>
  <c r="AR370" i="23"/>
  <c r="AR136" i="23"/>
  <c r="AR65" i="23"/>
  <c r="AR317" i="23"/>
  <c r="AR67" i="23"/>
  <c r="AR354" i="23"/>
  <c r="AR295" i="23"/>
  <c r="AR360" i="23"/>
  <c r="AR166" i="23"/>
  <c r="AR185" i="23"/>
  <c r="AR52" i="23"/>
  <c r="AR158" i="23"/>
  <c r="AR102" i="23"/>
  <c r="AR275" i="23"/>
  <c r="AR256" i="23"/>
  <c r="AR314" i="23"/>
  <c r="AR151" i="23"/>
  <c r="AR95" i="23"/>
  <c r="AR346" i="23"/>
  <c r="AR373" i="23"/>
  <c r="AR258" i="23"/>
  <c r="AR154" i="23"/>
  <c r="AR328" i="23"/>
  <c r="AR334" i="23"/>
  <c r="AR379" i="23"/>
  <c r="AR320" i="23"/>
  <c r="AR155" i="23"/>
  <c r="AR365" i="23"/>
  <c r="AR232" i="23"/>
  <c r="AR294" i="23"/>
  <c r="AR347" i="23"/>
  <c r="AR287" i="23"/>
  <c r="AR133" i="23"/>
  <c r="AR147" i="23"/>
  <c r="AR35" i="23"/>
  <c r="AR56" i="23"/>
  <c r="AR248" i="23"/>
  <c r="AS248" i="23" s="1"/>
  <c r="AR306" i="23"/>
  <c r="AS306" i="23" s="1"/>
  <c r="AR176" i="23"/>
  <c r="AS176" i="23" s="1"/>
  <c r="AR43" i="23"/>
  <c r="AS43" i="23" s="1"/>
  <c r="AR224" i="23"/>
  <c r="AS224" i="23" s="1"/>
  <c r="AR159" i="23"/>
  <c r="AS159" i="23" s="1"/>
  <c r="AR286" i="23"/>
  <c r="AS286" i="23" s="1"/>
  <c r="AR352" i="23"/>
  <c r="AS352" i="23" s="1"/>
  <c r="AR57" i="23"/>
  <c r="AS57" i="23" s="1"/>
  <c r="AR125" i="23"/>
  <c r="AS125" i="23" s="1"/>
  <c r="AR233" i="23"/>
  <c r="AS233" i="23" s="1"/>
  <c r="AR28" i="23"/>
  <c r="AR342" i="23"/>
  <c r="AR324" i="23"/>
  <c r="AR215" i="23"/>
  <c r="AR188" i="23"/>
  <c r="AR327" i="23"/>
  <c r="AR270" i="23"/>
  <c r="AR349" i="23"/>
  <c r="AR17" i="23"/>
  <c r="AR377" i="23"/>
  <c r="AR307" i="23"/>
  <c r="AR308" i="23"/>
  <c r="AR260" i="23"/>
  <c r="AR121" i="23"/>
  <c r="AR323" i="23"/>
  <c r="AR142" i="23"/>
  <c r="AR296" i="23"/>
  <c r="AR361" i="23"/>
  <c r="AR273" i="23"/>
  <c r="AR164" i="23"/>
  <c r="AR19" i="23"/>
  <c r="AR85" i="23"/>
  <c r="AR246" i="23"/>
  <c r="AR343" i="23"/>
  <c r="AR101" i="23"/>
  <c r="AR255" i="23"/>
  <c r="AR385" i="23"/>
  <c r="AR103" i="23"/>
  <c r="AR161" i="23"/>
  <c r="AR333" i="23"/>
  <c r="AR156" i="23"/>
  <c r="AR23" i="23"/>
  <c r="AR265" i="23"/>
  <c r="AS265" i="23" s="1"/>
  <c r="AR111" i="23"/>
  <c r="AS111" i="23" s="1"/>
  <c r="AR98" i="23"/>
  <c r="AS98" i="23" s="1"/>
  <c r="AR138" i="23"/>
  <c r="AS138" i="23" s="1"/>
  <c r="AR371" i="23"/>
  <c r="AS371" i="23" s="1"/>
  <c r="AR319" i="23"/>
  <c r="AS319" i="23" s="1"/>
  <c r="AR157" i="23"/>
  <c r="AS157" i="23" s="1"/>
  <c r="AR305" i="23"/>
  <c r="AS305" i="23" s="1"/>
  <c r="AR201" i="23"/>
  <c r="AS201" i="23" s="1"/>
  <c r="AR81" i="23"/>
  <c r="AR211" i="23"/>
  <c r="AR38" i="23"/>
  <c r="AR55" i="23"/>
  <c r="AR341" i="23"/>
  <c r="AR73" i="23"/>
  <c r="AR216" i="23"/>
  <c r="AR172" i="23"/>
  <c r="AR285" i="23"/>
  <c r="AR106" i="23"/>
  <c r="AR357" i="23"/>
  <c r="AR195" i="23"/>
  <c r="AR104" i="23"/>
  <c r="AR178" i="23"/>
  <c r="AR169" i="23"/>
  <c r="AR344" i="23"/>
  <c r="AR114" i="23"/>
  <c r="AR165" i="23"/>
  <c r="AR369" i="23"/>
  <c r="AR33" i="23"/>
  <c r="AR284" i="23"/>
  <c r="AR209" i="23"/>
  <c r="AR199" i="23"/>
  <c r="AR226" i="23"/>
  <c r="AR245" i="23"/>
  <c r="AR263" i="23"/>
  <c r="AR193" i="23"/>
  <c r="AR223" i="23"/>
  <c r="AR326" i="23"/>
  <c r="AR189" i="23"/>
  <c r="AR149" i="23"/>
  <c r="AR381" i="23"/>
  <c r="AR186" i="23"/>
  <c r="AR68" i="23"/>
  <c r="AR228" i="23"/>
  <c r="AR76" i="23"/>
  <c r="AR83" i="23"/>
  <c r="AR25" i="23"/>
  <c r="AR372" i="23"/>
  <c r="AS372" i="23" s="1"/>
  <c r="AR39" i="23"/>
  <c r="AS39" i="23" s="1"/>
  <c r="AR382" i="23"/>
  <c r="AS382" i="23" s="1"/>
  <c r="AR171" i="23"/>
  <c r="AS171" i="23" s="1"/>
  <c r="AR368" i="23"/>
  <c r="AS368" i="23" s="1"/>
  <c r="AR362" i="23"/>
  <c r="AS362" i="23" s="1"/>
  <c r="AR318" i="23"/>
  <c r="AS318" i="23" s="1"/>
  <c r="AR97" i="23"/>
  <c r="AS97" i="23" s="1"/>
  <c r="AR205" i="23"/>
  <c r="AS205" i="23" s="1"/>
  <c r="AR131" i="23"/>
  <c r="AS131" i="23" s="1"/>
  <c r="AR220" i="23"/>
  <c r="AR117" i="23"/>
  <c r="AR227" i="23"/>
  <c r="AR391" i="23"/>
  <c r="AR168" i="23"/>
  <c r="AR84" i="23"/>
  <c r="AR127" i="23"/>
  <c r="AR234" i="23"/>
  <c r="AR350" i="23"/>
  <c r="AR393" i="23"/>
  <c r="AR272" i="23"/>
  <c r="AR229" i="23"/>
  <c r="AR348" i="23"/>
  <c r="AR69" i="23"/>
  <c r="AR325" i="23"/>
  <c r="AR53" i="23"/>
  <c r="AR108" i="23"/>
  <c r="AR175" i="23"/>
  <c r="AR376" i="23"/>
  <c r="AR71" i="23"/>
  <c r="AR289" i="23"/>
  <c r="AR41" i="23"/>
  <c r="AR290" i="23"/>
  <c r="AR89" i="23"/>
  <c r="AR137" i="23"/>
  <c r="AR293" i="23"/>
  <c r="AR99" i="23"/>
  <c r="AR240" i="23"/>
  <c r="AR47" i="23"/>
  <c r="AR384" i="23"/>
  <c r="AR396" i="23"/>
  <c r="AR337" i="23"/>
  <c r="AR160" i="23"/>
  <c r="AR110" i="23"/>
  <c r="AR59" i="23"/>
  <c r="AR87" i="23"/>
  <c r="AR20" i="23"/>
  <c r="AR146" i="23"/>
  <c r="AR14" i="23"/>
  <c r="DY400" i="23"/>
  <c r="H60" i="33" s="1"/>
  <c r="FY56" i="23"/>
  <c r="FY406" i="23" s="1"/>
  <c r="FY424" i="23"/>
  <c r="FK15" i="23"/>
  <c r="ES20" i="23"/>
  <c r="FK16" i="23"/>
  <c r="FK146" i="23"/>
  <c r="FK147" i="23"/>
  <c r="FK93" i="23"/>
  <c r="FK83" i="23"/>
  <c r="FK87" i="23"/>
  <c r="ES15" i="23"/>
  <c r="ER15" i="23"/>
  <c r="FK20" i="23"/>
  <c r="FK30" i="23"/>
  <c r="ES87" i="23"/>
  <c r="AS400" i="23"/>
  <c r="FJ14" i="23"/>
  <c r="ER93" i="23"/>
  <c r="FK35" i="23"/>
  <c r="FK25" i="23"/>
  <c r="FK56" i="23"/>
  <c r="CR400" i="23"/>
  <c r="DZ400" i="23" s="1"/>
  <c r="I60" i="33" s="1"/>
  <c r="EQ14" i="23"/>
  <c r="FK22" i="23"/>
  <c r="K22" i="33"/>
  <c r="K44" i="33"/>
  <c r="J19" i="33"/>
  <c r="CB400" i="23"/>
  <c r="M65" i="26"/>
  <c r="M28" i="26"/>
  <c r="M25" i="26" s="1"/>
  <c r="M31" i="26" s="1"/>
  <c r="U345" i="14"/>
  <c r="S88" i="16" s="1"/>
  <c r="AL88" i="16" s="1"/>
  <c r="M400" i="23"/>
  <c r="AE400" i="23"/>
  <c r="BA9" i="16"/>
  <c r="AF14" i="23" s="1"/>
  <c r="M415" i="23"/>
  <c r="M419" i="23"/>
  <c r="M421" i="23"/>
  <c r="BA240" i="16"/>
  <c r="AF245" i="23" s="1"/>
  <c r="BA367" i="16"/>
  <c r="AF372" i="23" s="1"/>
  <c r="BA281" i="16"/>
  <c r="AF286" i="23" s="1"/>
  <c r="BA114" i="16"/>
  <c r="AF119" i="23" s="1"/>
  <c r="BA311" i="16"/>
  <c r="AF316" i="23" s="1"/>
  <c r="BA353" i="16"/>
  <c r="AF358" i="23" s="1"/>
  <c r="BA146" i="16"/>
  <c r="AF151" i="23" s="1"/>
  <c r="BA187" i="16"/>
  <c r="AF192" i="23" s="1"/>
  <c r="BA381" i="16"/>
  <c r="AF386" i="23" s="1"/>
  <c r="BA282" i="16"/>
  <c r="AF287" i="23" s="1"/>
  <c r="BA232" i="16"/>
  <c r="AF237" i="23" s="1"/>
  <c r="BA286" i="16"/>
  <c r="AF291" i="23" s="1"/>
  <c r="BA372" i="16"/>
  <c r="AF377" i="23" s="1"/>
  <c r="BA144" i="16"/>
  <c r="AF149" i="23" s="1"/>
  <c r="BA354" i="16"/>
  <c r="AF359" i="23" s="1"/>
  <c r="BA108" i="16"/>
  <c r="AF113" i="23" s="1"/>
  <c r="BA239" i="16"/>
  <c r="AF244" i="23" s="1"/>
  <c r="BA22" i="16"/>
  <c r="AF27" i="23" s="1"/>
  <c r="BA191" i="16"/>
  <c r="AF196" i="23" s="1"/>
  <c r="BA151" i="16"/>
  <c r="AF156" i="23" s="1"/>
  <c r="BA256" i="16"/>
  <c r="AF261" i="23" s="1"/>
  <c r="BA193" i="16"/>
  <c r="AF198" i="23" s="1"/>
  <c r="BA42" i="16"/>
  <c r="AF47" i="23" s="1"/>
  <c r="EP405" i="23"/>
  <c r="FX14" i="23"/>
  <c r="EP423" i="23"/>
  <c r="EP398" i="23"/>
  <c r="BA38" i="16"/>
  <c r="AF43" i="23" s="1"/>
  <c r="BA285" i="16"/>
  <c r="AF290" i="23" s="1"/>
  <c r="BA70" i="16"/>
  <c r="AF75" i="23" s="1"/>
  <c r="BA95" i="16"/>
  <c r="AF100" i="23" s="1"/>
  <c r="BA51" i="16"/>
  <c r="AF56" i="23" s="1"/>
  <c r="BA173" i="16"/>
  <c r="AF178" i="23" s="1"/>
  <c r="BA17" i="16"/>
  <c r="AF22" i="23" s="1"/>
  <c r="BA101" i="16"/>
  <c r="AF106" i="23" s="1"/>
  <c r="BA387" i="16"/>
  <c r="AF392" i="23" s="1"/>
  <c r="BA288" i="16"/>
  <c r="AF293" i="23" s="1"/>
  <c r="BA107" i="16"/>
  <c r="AF112" i="23" s="1"/>
  <c r="BA299" i="16"/>
  <c r="AF304" i="23" s="1"/>
  <c r="BA317" i="16"/>
  <c r="AF322" i="23" s="1"/>
  <c r="BA385" i="16"/>
  <c r="AF390" i="23" s="1"/>
  <c r="BA217" i="16"/>
  <c r="AF222" i="23" s="1"/>
  <c r="BA276" i="16"/>
  <c r="AF281" i="23" s="1"/>
  <c r="BA279" i="16"/>
  <c r="AF284" i="23" s="1"/>
  <c r="BA189" i="16"/>
  <c r="AF194" i="23" s="1"/>
  <c r="BA227" i="16"/>
  <c r="AF232" i="23" s="1"/>
  <c r="BA370" i="16"/>
  <c r="AF375" i="23" s="1"/>
  <c r="BA181" i="16"/>
  <c r="AF186" i="23" s="1"/>
  <c r="BA230" i="16"/>
  <c r="AF235" i="23" s="1"/>
  <c r="BA332" i="16"/>
  <c r="AF337" i="23" s="1"/>
  <c r="BA52" i="16"/>
  <c r="AF57" i="23" s="1"/>
  <c r="BA369" i="16"/>
  <c r="AF374" i="23" s="1"/>
  <c r="BA125" i="16"/>
  <c r="AF130" i="23" s="1"/>
  <c r="BA156" i="16"/>
  <c r="AF161" i="23" s="1"/>
  <c r="BA153" i="16"/>
  <c r="AF158" i="23" s="1"/>
  <c r="BA309" i="16"/>
  <c r="AF314" i="23" s="1"/>
  <c r="BA86" i="16"/>
  <c r="AF91" i="23" s="1"/>
  <c r="BA260" i="16"/>
  <c r="AF265" i="23" s="1"/>
  <c r="BA363" i="16"/>
  <c r="AF368" i="23" s="1"/>
  <c r="BA326" i="16"/>
  <c r="AF331" i="23" s="1"/>
  <c r="BA118" i="16"/>
  <c r="AF123" i="23" s="1"/>
  <c r="BA138" i="16"/>
  <c r="AF143" i="23" s="1"/>
  <c r="BA215" i="16"/>
  <c r="AF220" i="23" s="1"/>
  <c r="BA245" i="16"/>
  <c r="AF250" i="23" s="1"/>
  <c r="BA214" i="16"/>
  <c r="AF219" i="23" s="1"/>
  <c r="BA79" i="16"/>
  <c r="AF84" i="23" s="1"/>
  <c r="BA364" i="16"/>
  <c r="AF369" i="23" s="1"/>
  <c r="BA344" i="16"/>
  <c r="AF349" i="23" s="1"/>
  <c r="BA341" i="16"/>
  <c r="AF346" i="23" s="1"/>
  <c r="BA218" i="16"/>
  <c r="AF223" i="23" s="1"/>
  <c r="BA391" i="16"/>
  <c r="AF396" i="23" s="1"/>
  <c r="BA185" i="16"/>
  <c r="AF190" i="23" s="1"/>
  <c r="BA132" i="16"/>
  <c r="AF137" i="23" s="1"/>
  <c r="BA31" i="16"/>
  <c r="AF36" i="23" s="1"/>
  <c r="BA226" i="16"/>
  <c r="AF231" i="23" s="1"/>
  <c r="BA301" i="16"/>
  <c r="AF306" i="23" s="1"/>
  <c r="BA308" i="16"/>
  <c r="AF313" i="23" s="1"/>
  <c r="BA97" i="16"/>
  <c r="AF102" i="23" s="1"/>
  <c r="BA382" i="16"/>
  <c r="AF387" i="23" s="1"/>
  <c r="BA117" i="16"/>
  <c r="AF122" i="23" s="1"/>
  <c r="BA205" i="16"/>
  <c r="AF210" i="23" s="1"/>
  <c r="BA122" i="16"/>
  <c r="AF127" i="23" s="1"/>
  <c r="BA222" i="16"/>
  <c r="AF227" i="23" s="1"/>
  <c r="BA287" i="16"/>
  <c r="AF292" i="23" s="1"/>
  <c r="BA293" i="16"/>
  <c r="AF298" i="23" s="1"/>
  <c r="BA92" i="16"/>
  <c r="AF97" i="23" s="1"/>
  <c r="BA157" i="16"/>
  <c r="AF162" i="23" s="1"/>
  <c r="BA32" i="16"/>
  <c r="AF37" i="23" s="1"/>
  <c r="BA184" i="16"/>
  <c r="AF189" i="23" s="1"/>
  <c r="BA294" i="16"/>
  <c r="AF299" i="23" s="1"/>
  <c r="BA40" i="16"/>
  <c r="AF45" i="23" s="1"/>
  <c r="BA172" i="16"/>
  <c r="AF177" i="23" s="1"/>
  <c r="BA248" i="16"/>
  <c r="AF253" i="23" s="1"/>
  <c r="BA220" i="16"/>
  <c r="AF225" i="23" s="1"/>
  <c r="BA375" i="16"/>
  <c r="AF380" i="23" s="1"/>
  <c r="BA49" i="16"/>
  <c r="AF54" i="23" s="1"/>
  <c r="BA197" i="16"/>
  <c r="AF202" i="23" s="1"/>
  <c r="BA12" i="16"/>
  <c r="AF17" i="23" s="1"/>
  <c r="BA164" i="16"/>
  <c r="AF169" i="23" s="1"/>
  <c r="BA18" i="16"/>
  <c r="AF23" i="23" s="1"/>
  <c r="BA10" i="16"/>
  <c r="AF15" i="23" s="1"/>
  <c r="BA88" i="16"/>
  <c r="AF93" i="23" s="1"/>
  <c r="M418" i="23"/>
  <c r="M412" i="23"/>
  <c r="N81" i="26"/>
  <c r="FY422" i="23"/>
  <c r="FY407" i="23"/>
  <c r="BA291" i="16"/>
  <c r="AF296" i="23" s="1"/>
  <c r="BA204" i="16"/>
  <c r="AF209" i="23" s="1"/>
  <c r="BA328" i="16"/>
  <c r="AF333" i="23" s="1"/>
  <c r="BA56" i="16"/>
  <c r="AF61" i="23" s="1"/>
  <c r="BA121" i="16"/>
  <c r="AF126" i="23" s="1"/>
  <c r="BA130" i="16"/>
  <c r="AF135" i="23" s="1"/>
  <c r="BA250" i="16"/>
  <c r="AF255" i="23" s="1"/>
  <c r="BA266" i="16"/>
  <c r="AF271" i="23" s="1"/>
  <c r="BA13" i="16"/>
  <c r="AF18" i="23" s="1"/>
  <c r="BA275" i="16"/>
  <c r="AF280" i="23" s="1"/>
  <c r="BA65" i="16"/>
  <c r="AF70" i="23" s="1"/>
  <c r="BA224" i="16"/>
  <c r="AF229" i="23" s="1"/>
  <c r="BA201" i="16"/>
  <c r="AF206" i="23" s="1"/>
  <c r="BA105" i="16"/>
  <c r="AF110" i="23" s="1"/>
  <c r="BA37" i="16"/>
  <c r="AF42" i="23" s="1"/>
  <c r="BA46" i="16"/>
  <c r="AF51" i="23" s="1"/>
  <c r="BA165" i="16"/>
  <c r="AF170" i="23" s="1"/>
  <c r="BA231" i="16"/>
  <c r="AF236" i="23" s="1"/>
  <c r="BA99" i="16"/>
  <c r="AF104" i="23" s="1"/>
  <c r="BA89" i="16"/>
  <c r="AF94" i="23" s="1"/>
  <c r="BA373" i="16"/>
  <c r="AF378" i="23" s="1"/>
  <c r="BA14" i="16"/>
  <c r="AF19" i="23" s="1"/>
  <c r="BA352" i="16"/>
  <c r="AF357" i="23" s="1"/>
  <c r="BA206" i="16"/>
  <c r="AF211" i="23" s="1"/>
  <c r="BA365" i="16"/>
  <c r="AF370" i="23" s="1"/>
  <c r="FZ400" i="23"/>
  <c r="BA359" i="16"/>
  <c r="AF364" i="23" s="1"/>
  <c r="BA20" i="16"/>
  <c r="AF25" i="23" s="1"/>
  <c r="BA111" i="16"/>
  <c r="AF116" i="23" s="1"/>
  <c r="BA262" i="16"/>
  <c r="AF267" i="23" s="1"/>
  <c r="BA323" i="16"/>
  <c r="AF328" i="23" s="1"/>
  <c r="BA75" i="16"/>
  <c r="AF80" i="23" s="1"/>
  <c r="BA277" i="16"/>
  <c r="AF282" i="23" s="1"/>
  <c r="BA313" i="16"/>
  <c r="AF318" i="23" s="1"/>
  <c r="BA325" i="16"/>
  <c r="AF330" i="23" s="1"/>
  <c r="BA213" i="16"/>
  <c r="AF218" i="23" s="1"/>
  <c r="BA362" i="16"/>
  <c r="AF367" i="23" s="1"/>
  <c r="BA84" i="16"/>
  <c r="AF89" i="23" s="1"/>
  <c r="BA55" i="16"/>
  <c r="AF60" i="23" s="1"/>
  <c r="BA145" i="16"/>
  <c r="AF150" i="23" s="1"/>
  <c r="BA136" i="16"/>
  <c r="AF141" i="23" s="1"/>
  <c r="BA129" i="16"/>
  <c r="AF134" i="23" s="1"/>
  <c r="BA202" i="16"/>
  <c r="AF207" i="23" s="1"/>
  <c r="BA85" i="16"/>
  <c r="AF90" i="23" s="1"/>
  <c r="BA330" i="16"/>
  <c r="AF335" i="23" s="1"/>
  <c r="BA171" i="16"/>
  <c r="AF176" i="23" s="1"/>
  <c r="BA98" i="16"/>
  <c r="AF103" i="23" s="1"/>
  <c r="BA45" i="16"/>
  <c r="AF50" i="23" s="1"/>
  <c r="BA238" i="16"/>
  <c r="AF243" i="23" s="1"/>
  <c r="BA296" i="16"/>
  <c r="AF301" i="23" s="1"/>
  <c r="BA21" i="16"/>
  <c r="AF26" i="23" s="1"/>
  <c r="BA380" i="16"/>
  <c r="AF385" i="23" s="1"/>
  <c r="BA316" i="16"/>
  <c r="AF321" i="23" s="1"/>
  <c r="BA34" i="16"/>
  <c r="AF39" i="23" s="1"/>
  <c r="BA26" i="16"/>
  <c r="AF31" i="23" s="1"/>
  <c r="BA80" i="16"/>
  <c r="AF85" i="23" s="1"/>
  <c r="BA261" i="16"/>
  <c r="AF266" i="23" s="1"/>
  <c r="BA242" i="16"/>
  <c r="AF247" i="23" s="1"/>
  <c r="BA64" i="16"/>
  <c r="AF69" i="23" s="1"/>
  <c r="BA168" i="16"/>
  <c r="AF173" i="23" s="1"/>
  <c r="BA244" i="16"/>
  <c r="AF249" i="23" s="1"/>
  <c r="BA126" i="16"/>
  <c r="AF131" i="23" s="1"/>
  <c r="BA241" i="16"/>
  <c r="AF246" i="23" s="1"/>
  <c r="BA278" i="16"/>
  <c r="AF283" i="23" s="1"/>
  <c r="BA327" i="16"/>
  <c r="AF332" i="23" s="1"/>
  <c r="BA384" i="16"/>
  <c r="AF389" i="23" s="1"/>
  <c r="BA154" i="16"/>
  <c r="AF159" i="23" s="1"/>
  <c r="BA113" i="16"/>
  <c r="AF118" i="23" s="1"/>
  <c r="BA182" i="16"/>
  <c r="AF187" i="23" s="1"/>
  <c r="BA178" i="16"/>
  <c r="AF183" i="23" s="1"/>
  <c r="BA295" i="16"/>
  <c r="AF300" i="23" s="1"/>
  <c r="BA302" i="16"/>
  <c r="AF307" i="23" s="1"/>
  <c r="BA235" i="16"/>
  <c r="AF240" i="23" s="1"/>
  <c r="BA335" i="16"/>
  <c r="AF340" i="23" s="1"/>
  <c r="BA264" i="16"/>
  <c r="AF269" i="23" s="1"/>
  <c r="BA177" i="16"/>
  <c r="AF182" i="23" s="1"/>
  <c r="BA207" i="16"/>
  <c r="AF212" i="23" s="1"/>
  <c r="BA112" i="16"/>
  <c r="AF117" i="23" s="1"/>
  <c r="BA378" i="16"/>
  <c r="AF383" i="23" s="1"/>
  <c r="BA249" i="16"/>
  <c r="AF254" i="23" s="1"/>
  <c r="BA15" i="16"/>
  <c r="AF20" i="23" s="1"/>
  <c r="BA155" i="16"/>
  <c r="AF160" i="23" s="1"/>
  <c r="BA149" i="16"/>
  <c r="AF154" i="23" s="1"/>
  <c r="BA334" i="16"/>
  <c r="AF339" i="23" s="1"/>
  <c r="BA174" i="16"/>
  <c r="AF179" i="23" s="1"/>
  <c r="BA119" i="16"/>
  <c r="AF124" i="23" s="1"/>
  <c r="BA346" i="16"/>
  <c r="AF351" i="23" s="1"/>
  <c r="BA267" i="16"/>
  <c r="AF272" i="23" s="1"/>
  <c r="BA347" i="16"/>
  <c r="AF352" i="23" s="1"/>
  <c r="BA208" i="16"/>
  <c r="AF213" i="23" s="1"/>
  <c r="BA198" i="16"/>
  <c r="AF203" i="23" s="1"/>
  <c r="BA180" i="16"/>
  <c r="AF185" i="23" s="1"/>
  <c r="BA361" i="16"/>
  <c r="AF366" i="23" s="1"/>
  <c r="BA29" i="16"/>
  <c r="AF34" i="23" s="1"/>
  <c r="BA342" i="16"/>
  <c r="AF347" i="23" s="1"/>
  <c r="BA209" i="16"/>
  <c r="AF214" i="23" s="1"/>
  <c r="BA192" i="16"/>
  <c r="AF197" i="23" s="1"/>
  <c r="BA263" i="16"/>
  <c r="AF268" i="23" s="1"/>
  <c r="M410" i="23"/>
  <c r="M413" i="23"/>
  <c r="M406" i="23"/>
  <c r="BA216" i="16"/>
  <c r="AF221" i="23" s="1"/>
  <c r="BA374" i="16"/>
  <c r="AF379" i="23" s="1"/>
  <c r="BA349" i="16"/>
  <c r="AF354" i="23" s="1"/>
  <c r="BA82" i="16"/>
  <c r="AF87" i="23" s="1"/>
  <c r="BA69" i="16"/>
  <c r="AF74" i="23" s="1"/>
  <c r="BA268" i="16"/>
  <c r="AF273" i="23" s="1"/>
  <c r="BA274" i="16"/>
  <c r="AF279" i="23" s="1"/>
  <c r="BA109" i="16"/>
  <c r="AF114" i="23" s="1"/>
  <c r="BA176" i="16"/>
  <c r="AF181" i="23" s="1"/>
  <c r="BA300" i="16"/>
  <c r="AF305" i="23" s="1"/>
  <c r="BA371" i="16"/>
  <c r="AF376" i="23" s="1"/>
  <c r="BA368" i="16"/>
  <c r="AF373" i="23" s="1"/>
  <c r="BA333" i="16"/>
  <c r="AF338" i="23" s="1"/>
  <c r="BA35" i="16"/>
  <c r="AF40" i="23" s="1"/>
  <c r="BA159" i="16"/>
  <c r="AF164" i="23" s="1"/>
  <c r="BA81" i="16"/>
  <c r="AF86" i="23" s="1"/>
  <c r="BA211" i="16"/>
  <c r="AF216" i="23" s="1"/>
  <c r="BA48" i="16"/>
  <c r="AF53" i="23" s="1"/>
  <c r="BA83" i="16"/>
  <c r="AF88" i="23" s="1"/>
  <c r="BA252" i="16"/>
  <c r="AF257" i="23" s="1"/>
  <c r="BA71" i="16"/>
  <c r="AF76" i="23" s="1"/>
  <c r="BA292" i="16"/>
  <c r="AF297" i="23" s="1"/>
  <c r="BA351" i="16"/>
  <c r="AF356" i="23" s="1"/>
  <c r="BA116" i="16"/>
  <c r="AF121" i="23" s="1"/>
  <c r="I82" i="26"/>
  <c r="I83" i="26"/>
  <c r="BA63" i="16"/>
  <c r="AF68" i="23" s="1"/>
  <c r="BA104" i="16"/>
  <c r="AF109" i="23" s="1"/>
  <c r="BA87" i="16"/>
  <c r="AF92" i="23" s="1"/>
  <c r="BA91" i="16"/>
  <c r="AF96" i="23" s="1"/>
  <c r="BA221" i="16"/>
  <c r="AF226" i="23" s="1"/>
  <c r="BA358" i="16"/>
  <c r="AF363" i="23" s="1"/>
  <c r="BA225" i="16"/>
  <c r="AF230" i="23" s="1"/>
  <c r="BA77" i="16"/>
  <c r="AF82" i="23" s="1"/>
  <c r="BA247" i="16"/>
  <c r="AF252" i="23" s="1"/>
  <c r="BA179" i="16"/>
  <c r="AF184" i="23" s="1"/>
  <c r="BA140" i="16"/>
  <c r="AF145" i="23" s="1"/>
  <c r="BA233" i="16"/>
  <c r="AF238" i="23" s="1"/>
  <c r="BA139" i="16"/>
  <c r="AF144" i="23" s="1"/>
  <c r="BA143" i="16"/>
  <c r="AF148" i="23" s="1"/>
  <c r="BA320" i="16"/>
  <c r="AF325" i="23" s="1"/>
  <c r="BA90" i="16"/>
  <c r="AF95" i="23" s="1"/>
  <c r="BA350" i="16"/>
  <c r="AF355" i="23" s="1"/>
  <c r="BA44" i="16"/>
  <c r="AF49" i="23" s="1"/>
  <c r="BA315" i="16"/>
  <c r="AF320" i="23" s="1"/>
  <c r="BA60" i="16"/>
  <c r="AF65" i="23" s="1"/>
  <c r="BA228" i="16"/>
  <c r="AF233" i="23" s="1"/>
  <c r="BA210" i="16"/>
  <c r="AF215" i="23" s="1"/>
  <c r="BA23" i="16"/>
  <c r="AF28" i="23" s="1"/>
  <c r="BA389" i="16"/>
  <c r="AF394" i="23" s="1"/>
  <c r="BA110" i="16"/>
  <c r="AF115" i="23" s="1"/>
  <c r="BA169" i="16"/>
  <c r="AF174" i="23" s="1"/>
  <c r="BA379" i="16"/>
  <c r="AF384" i="23" s="1"/>
  <c r="BA152" i="16"/>
  <c r="AF157" i="23" s="1"/>
  <c r="BA128" i="16"/>
  <c r="AF133" i="23" s="1"/>
  <c r="BA376" i="16"/>
  <c r="AF381" i="23" s="1"/>
  <c r="BA147" i="16"/>
  <c r="AF152" i="23" s="1"/>
  <c r="BA386" i="16"/>
  <c r="AF391" i="23" s="1"/>
  <c r="BA124" i="16"/>
  <c r="AF129" i="23" s="1"/>
  <c r="BA120" i="16"/>
  <c r="AF125" i="23" s="1"/>
  <c r="BA258" i="16"/>
  <c r="AF263" i="23" s="1"/>
  <c r="BA186" i="16"/>
  <c r="AF191" i="23" s="1"/>
  <c r="BA336" i="16"/>
  <c r="AF341" i="23" s="1"/>
  <c r="BA305" i="16"/>
  <c r="AF310" i="23" s="1"/>
  <c r="BA319" i="16"/>
  <c r="AF324" i="23" s="1"/>
  <c r="BA131" i="16"/>
  <c r="AF136" i="23" s="1"/>
  <c r="BA357" i="16"/>
  <c r="AF362" i="23" s="1"/>
  <c r="BA50" i="16"/>
  <c r="AF55" i="23" s="1"/>
  <c r="BA255" i="16"/>
  <c r="AF260" i="23" s="1"/>
  <c r="BA100" i="16"/>
  <c r="AF105" i="23" s="1"/>
  <c r="BA30" i="16"/>
  <c r="AF35" i="23" s="1"/>
  <c r="BA57" i="16"/>
  <c r="AF62" i="23" s="1"/>
  <c r="BA200" i="16"/>
  <c r="AF205" i="23" s="1"/>
  <c r="BA96" i="16"/>
  <c r="AF101" i="23" s="1"/>
  <c r="BA161" i="16"/>
  <c r="AF166" i="23" s="1"/>
  <c r="BA163" i="16"/>
  <c r="AF168" i="23" s="1"/>
  <c r="BA196" i="16"/>
  <c r="AF201" i="23" s="1"/>
  <c r="BA27" i="16"/>
  <c r="AF32" i="23" s="1"/>
  <c r="BA265" i="16"/>
  <c r="AF270" i="23" s="1"/>
  <c r="BA312" i="16"/>
  <c r="AF317" i="23" s="1"/>
  <c r="BA284" i="16"/>
  <c r="AF289" i="23" s="1"/>
  <c r="BA237" i="16"/>
  <c r="AF242" i="23" s="1"/>
  <c r="BA331" i="16"/>
  <c r="AF336" i="23" s="1"/>
  <c r="BA58" i="16"/>
  <c r="AF63" i="23" s="1"/>
  <c r="BA251" i="16"/>
  <c r="AF256" i="23" s="1"/>
  <c r="BA297" i="16"/>
  <c r="AF302" i="23" s="1"/>
  <c r="BA269" i="16"/>
  <c r="AF274" i="23" s="1"/>
  <c r="BA74" i="16"/>
  <c r="AF79" i="23" s="1"/>
  <c r="BA150" i="16"/>
  <c r="AF155" i="23" s="1"/>
  <c r="BA253" i="16"/>
  <c r="AF258" i="23" s="1"/>
  <c r="BA345" i="16"/>
  <c r="AF350" i="23" s="1"/>
  <c r="BA223" i="16"/>
  <c r="AF228" i="23" s="1"/>
  <c r="M407" i="23"/>
  <c r="M422" i="23"/>
  <c r="M425" i="23"/>
  <c r="M408" i="23"/>
  <c r="BA360" i="16"/>
  <c r="AF365" i="23" s="1"/>
  <c r="BA33" i="16"/>
  <c r="AF38" i="23" s="1"/>
  <c r="BA388" i="16"/>
  <c r="AF393" i="23" s="1"/>
  <c r="BA377" i="16"/>
  <c r="AF382" i="23" s="1"/>
  <c r="BA76" i="16"/>
  <c r="AF81" i="23" s="1"/>
  <c r="BA73" i="16"/>
  <c r="AF78" i="23" s="1"/>
  <c r="BA67" i="16"/>
  <c r="AF72" i="23" s="1"/>
  <c r="BA273" i="16"/>
  <c r="AF278" i="23" s="1"/>
  <c r="BA272" i="16"/>
  <c r="AF277" i="23" s="1"/>
  <c r="BA72" i="16"/>
  <c r="AF77" i="23" s="1"/>
  <c r="BA324" i="16"/>
  <c r="AF329" i="23" s="1"/>
  <c r="BA28" i="16"/>
  <c r="AF33" i="23" s="1"/>
  <c r="BA259" i="16"/>
  <c r="AF264" i="23" s="1"/>
  <c r="BA133" i="16"/>
  <c r="AF138" i="23" s="1"/>
  <c r="BA141" i="16"/>
  <c r="AF146" i="23" s="1"/>
  <c r="AF410" i="23" s="1"/>
  <c r="BA134" i="16"/>
  <c r="AF139" i="23" s="1"/>
  <c r="BA304" i="16"/>
  <c r="AF309" i="23" s="1"/>
  <c r="BA183" i="16"/>
  <c r="AF188" i="23" s="1"/>
  <c r="BA16" i="16"/>
  <c r="AF21" i="23" s="1"/>
  <c r="BA68" i="16"/>
  <c r="AF73" i="23" s="1"/>
  <c r="BA148" i="16"/>
  <c r="AF153" i="23" s="1"/>
  <c r="BA135" i="16"/>
  <c r="AF140" i="23" s="1"/>
  <c r="BA78" i="16"/>
  <c r="AF83" i="23" s="1"/>
  <c r="BA93" i="16"/>
  <c r="AF98" i="23" s="1"/>
  <c r="BA280" i="16"/>
  <c r="AF285" i="23" s="1"/>
  <c r="BA194" i="16"/>
  <c r="AF199" i="23" s="1"/>
  <c r="H84" i="26"/>
  <c r="DZ14" i="23"/>
  <c r="I67" i="26" s="1"/>
  <c r="CR398" i="23"/>
  <c r="CR423" i="23"/>
  <c r="CR405" i="23"/>
  <c r="DY423" i="23"/>
  <c r="DY405" i="23"/>
  <c r="DY398" i="23"/>
  <c r="BA167" i="16"/>
  <c r="AF172" i="23" s="1"/>
  <c r="BA61" i="16"/>
  <c r="AF66" i="23" s="1"/>
  <c r="BA47" i="16"/>
  <c r="AF52" i="23" s="1"/>
  <c r="BA270" i="16"/>
  <c r="AF275" i="23" s="1"/>
  <c r="BA383" i="16"/>
  <c r="AF388" i="23" s="1"/>
  <c r="BA127" i="16"/>
  <c r="AF132" i="23" s="1"/>
  <c r="BA254" i="16"/>
  <c r="AF259" i="23" s="1"/>
  <c r="BA329" i="16"/>
  <c r="AF334" i="23" s="1"/>
  <c r="BA366" i="16"/>
  <c r="AF371" i="23" s="1"/>
  <c r="BA94" i="16"/>
  <c r="AF99" i="23" s="1"/>
  <c r="BA54" i="16"/>
  <c r="AF59" i="23" s="1"/>
  <c r="BA137" i="16"/>
  <c r="AF142" i="23" s="1"/>
  <c r="BA123" i="16"/>
  <c r="AF128" i="23" s="1"/>
  <c r="BA390" i="16"/>
  <c r="AF395" i="23" s="1"/>
  <c r="BA175" i="16"/>
  <c r="AF180" i="23" s="1"/>
  <c r="BA115" i="16"/>
  <c r="AF120" i="23" s="1"/>
  <c r="BA142" i="16"/>
  <c r="AF147" i="23" s="1"/>
  <c r="BA318" i="16"/>
  <c r="AF323" i="23" s="1"/>
  <c r="BA348" i="16"/>
  <c r="AF353" i="23" s="1"/>
  <c r="BA170" i="16"/>
  <c r="AF175" i="23" s="1"/>
  <c r="BA246" i="16"/>
  <c r="AF251" i="23" s="1"/>
  <c r="BA322" i="16"/>
  <c r="AF327" i="23" s="1"/>
  <c r="BA339" i="16"/>
  <c r="AF344" i="23" s="1"/>
  <c r="BA355" i="16"/>
  <c r="AF360" i="23" s="1"/>
  <c r="BA11" i="16"/>
  <c r="AF16" i="23" s="1"/>
  <c r="BA53" i="16"/>
  <c r="AF58" i="23" s="1"/>
  <c r="BA303" i="16"/>
  <c r="AF308" i="23" s="1"/>
  <c r="BA103" i="16"/>
  <c r="AF108" i="23" s="1"/>
  <c r="BA229" i="16"/>
  <c r="AF234" i="23" s="1"/>
  <c r="BA188" i="16"/>
  <c r="AF193" i="23" s="1"/>
  <c r="BA257" i="16"/>
  <c r="AF262" i="23" s="1"/>
  <c r="BA66" i="16"/>
  <c r="AF71" i="23" s="1"/>
  <c r="BA212" i="16"/>
  <c r="AF217" i="23" s="1"/>
  <c r="BA199" i="16"/>
  <c r="AF204" i="23" s="1"/>
  <c r="BA106" i="16"/>
  <c r="AF111" i="23" s="1"/>
  <c r="BA289" i="16"/>
  <c r="AF294" i="23" s="1"/>
  <c r="BA219" i="16"/>
  <c r="AF224" i="23" s="1"/>
  <c r="BA36" i="16"/>
  <c r="AF41" i="23" s="1"/>
  <c r="BA314" i="16"/>
  <c r="AF319" i="23" s="1"/>
  <c r="BA166" i="16"/>
  <c r="AF171" i="23" s="1"/>
  <c r="BA203" i="16"/>
  <c r="AF208" i="23" s="1"/>
  <c r="BA24" i="16"/>
  <c r="AF29" i="23" s="1"/>
  <c r="BA298" i="16"/>
  <c r="AF303" i="23" s="1"/>
  <c r="BA62" i="16"/>
  <c r="AF67" i="23" s="1"/>
  <c r="BA243" i="16"/>
  <c r="AF248" i="23" s="1"/>
  <c r="BA290" i="16"/>
  <c r="AF295" i="23" s="1"/>
  <c r="BA19" i="16"/>
  <c r="AF24" i="23" s="1"/>
  <c r="BA190" i="16"/>
  <c r="AF195" i="23" s="1"/>
  <c r="BA307" i="16"/>
  <c r="AF312" i="23" s="1"/>
  <c r="BA283" i="16"/>
  <c r="AF288" i="23" s="1"/>
  <c r="BA337" i="16"/>
  <c r="AF342" i="23" s="1"/>
  <c r="BA43" i="16"/>
  <c r="AF48" i="23" s="1"/>
  <c r="BA102" i="16"/>
  <c r="AF107" i="23" s="1"/>
  <c r="BA356" i="16"/>
  <c r="AF361" i="23" s="1"/>
  <c r="BA343" i="16"/>
  <c r="AF348" i="23" s="1"/>
  <c r="BA234" i="16"/>
  <c r="AF239" i="23" s="1"/>
  <c r="BA310" i="16"/>
  <c r="AF315" i="23" s="1"/>
  <c r="BA39" i="16"/>
  <c r="AF44" i="23" s="1"/>
  <c r="BA59" i="16"/>
  <c r="AF64" i="23" s="1"/>
  <c r="BA236" i="16"/>
  <c r="AF241" i="23" s="1"/>
  <c r="BA158" i="16"/>
  <c r="AF163" i="23" s="1"/>
  <c r="BA338" i="16"/>
  <c r="AF343" i="23" s="1"/>
  <c r="BA271" i="16"/>
  <c r="AF276" i="23" s="1"/>
  <c r="BA306" i="16"/>
  <c r="AF311" i="23" s="1"/>
  <c r="BA41" i="16"/>
  <c r="AF46" i="23" s="1"/>
  <c r="BA25" i="16"/>
  <c r="AF30" i="23" s="1"/>
  <c r="BA321" i="16"/>
  <c r="AF326" i="23" s="1"/>
  <c r="BA160" i="16"/>
  <c r="AF165" i="23" s="1"/>
  <c r="BA162" i="16"/>
  <c r="AF167" i="23" s="1"/>
  <c r="BA195" i="16"/>
  <c r="AF200" i="23" s="1"/>
  <c r="O15" i="23"/>
  <c r="W13" i="14"/>
  <c r="T10" i="16"/>
  <c r="AM10" i="16" s="1"/>
  <c r="N377" i="23"/>
  <c r="R393" i="16"/>
  <c r="R396" i="16" s="1"/>
  <c r="N14" i="23"/>
  <c r="U339" i="14"/>
  <c r="S395" i="16" s="1"/>
  <c r="V12" i="14"/>
  <c r="U369" i="14"/>
  <c r="S372" i="16" s="1"/>
  <c r="AL372" i="16" s="1"/>
  <c r="S9" i="16"/>
  <c r="AL9" i="16" s="1"/>
  <c r="AK393" i="16"/>
  <c r="BB133" i="16" s="1"/>
  <c r="AG138" i="23" s="1"/>
  <c r="M423" i="23"/>
  <c r="M398" i="23"/>
  <c r="M3" i="23" s="1"/>
  <c r="M405" i="23"/>
  <c r="N149" i="23"/>
  <c r="V123" i="14"/>
  <c r="S144" i="16"/>
  <c r="AL144" i="16" s="1"/>
  <c r="N299" i="23"/>
  <c r="V251" i="14"/>
  <c r="S294" i="16"/>
  <c r="AL294" i="16" s="1"/>
  <c r="N70" i="23"/>
  <c r="V61" i="14"/>
  <c r="S65" i="16"/>
  <c r="AL65" i="16" s="1"/>
  <c r="N231" i="23"/>
  <c r="V191" i="14"/>
  <c r="S226" i="16"/>
  <c r="AL226" i="16" s="1"/>
  <c r="N376" i="23"/>
  <c r="V320" i="14"/>
  <c r="S371" i="16"/>
  <c r="AL371" i="16" s="1"/>
  <c r="N172" i="23"/>
  <c r="V142" i="14"/>
  <c r="S167" i="16"/>
  <c r="AL167" i="16" s="1"/>
  <c r="N33" i="23"/>
  <c r="V38" i="14"/>
  <c r="U373" i="14"/>
  <c r="S28" i="16" s="1"/>
  <c r="AL28" i="16" s="1"/>
  <c r="S38" i="16"/>
  <c r="AL38" i="16" s="1"/>
  <c r="N43" i="23"/>
  <c r="N207" i="23"/>
  <c r="V169" i="14"/>
  <c r="S202" i="16"/>
  <c r="AL202" i="16" s="1"/>
  <c r="N351" i="23"/>
  <c r="V298" i="14"/>
  <c r="S346" i="16"/>
  <c r="AL346" i="16" s="1"/>
  <c r="N307" i="23"/>
  <c r="V259" i="14"/>
  <c r="S302" i="16"/>
  <c r="AL302" i="16" s="1"/>
  <c r="N71" i="23"/>
  <c r="V62" i="14"/>
  <c r="S66" i="16"/>
  <c r="AL66" i="16" s="1"/>
  <c r="N362" i="23"/>
  <c r="V198" i="14"/>
  <c r="S233" i="16"/>
  <c r="AL233" i="16" s="1"/>
  <c r="U368" i="14"/>
  <c r="S357" i="16" s="1"/>
  <c r="AL357" i="16" s="1"/>
  <c r="N238" i="23"/>
  <c r="N68" i="23"/>
  <c r="V59" i="14"/>
  <c r="S63" i="16"/>
  <c r="AL63" i="16" s="1"/>
  <c r="N229" i="23"/>
  <c r="V189" i="14"/>
  <c r="S224" i="16"/>
  <c r="AL224" i="16" s="1"/>
  <c r="V318" i="14"/>
  <c r="S368" i="16"/>
  <c r="AL368" i="16" s="1"/>
  <c r="N373" i="23"/>
  <c r="N264" i="23"/>
  <c r="V218" i="14"/>
  <c r="S259" i="16"/>
  <c r="AL259" i="16" s="1"/>
  <c r="N359" i="23"/>
  <c r="V305" i="14"/>
  <c r="S354" i="16"/>
  <c r="AL354" i="16" s="1"/>
  <c r="N206" i="23"/>
  <c r="V168" i="14"/>
  <c r="S201" i="16"/>
  <c r="AL201" i="16" s="1"/>
  <c r="N338" i="23"/>
  <c r="V285" i="14"/>
  <c r="S333" i="16"/>
  <c r="AL333" i="16" s="1"/>
  <c r="N66" i="23"/>
  <c r="V57" i="14"/>
  <c r="S61" i="16"/>
  <c r="AL61" i="16" s="1"/>
  <c r="V115" i="14"/>
  <c r="S133" i="16"/>
  <c r="AL133" i="16" s="1"/>
  <c r="N138" i="23"/>
  <c r="N289" i="23"/>
  <c r="N290" i="23"/>
  <c r="V243" i="14"/>
  <c r="U391" i="14"/>
  <c r="S285" i="16" s="1"/>
  <c r="AL285" i="16" s="1"/>
  <c r="S284" i="16"/>
  <c r="AL284" i="16" s="1"/>
  <c r="N147" i="23"/>
  <c r="N40" i="23"/>
  <c r="V35" i="14"/>
  <c r="U382" i="14"/>
  <c r="S142" i="16" s="1"/>
  <c r="AL142" i="16" s="1"/>
  <c r="S35" i="16"/>
  <c r="AL35" i="16" s="1"/>
  <c r="N143" i="23"/>
  <c r="V119" i="14"/>
  <c r="S138" i="16"/>
  <c r="AL138" i="16" s="1"/>
  <c r="N295" i="23"/>
  <c r="V247" i="14"/>
  <c r="S290" i="16"/>
  <c r="AL290" i="16" s="1"/>
  <c r="N69" i="23"/>
  <c r="V60" i="14"/>
  <c r="S64" i="16"/>
  <c r="AL64" i="16" s="1"/>
  <c r="V319" i="14"/>
  <c r="S370" i="16"/>
  <c r="AL370" i="16" s="1"/>
  <c r="N375" i="23"/>
  <c r="N157" i="23"/>
  <c r="V129" i="14"/>
  <c r="S152" i="16"/>
  <c r="AL152" i="16" s="1"/>
  <c r="V258" i="14"/>
  <c r="S301" i="16"/>
  <c r="AL301" i="16" s="1"/>
  <c r="N306" i="23"/>
  <c r="N217" i="23"/>
  <c r="V178" i="14"/>
  <c r="S212" i="16"/>
  <c r="AL212" i="16" s="1"/>
  <c r="N240" i="23"/>
  <c r="N90" i="23"/>
  <c r="N241" i="23"/>
  <c r="V79" i="14"/>
  <c r="U360" i="14"/>
  <c r="S235" i="16" s="1"/>
  <c r="AL235" i="16" s="1"/>
  <c r="U389" i="14"/>
  <c r="S236" i="16" s="1"/>
  <c r="AL236" i="16" s="1"/>
  <c r="S85" i="16"/>
  <c r="AL85" i="16" s="1"/>
  <c r="N221" i="23"/>
  <c r="V182" i="14"/>
  <c r="S216" i="16"/>
  <c r="AL216" i="16" s="1"/>
  <c r="V50" i="14"/>
  <c r="S50" i="16"/>
  <c r="AL50" i="16" s="1"/>
  <c r="N55" i="23"/>
  <c r="N220" i="23"/>
  <c r="V181" i="14"/>
  <c r="S215" i="16"/>
  <c r="AL215" i="16" s="1"/>
  <c r="N365" i="23"/>
  <c r="V310" i="14"/>
  <c r="S360" i="16"/>
  <c r="AL360" i="16" s="1"/>
  <c r="N245" i="23"/>
  <c r="V202" i="14"/>
  <c r="S240" i="16"/>
  <c r="AL240" i="16" s="1"/>
  <c r="N296" i="23"/>
  <c r="V248" i="14"/>
  <c r="S291" i="16"/>
  <c r="AL291" i="16" s="1"/>
  <c r="V321" i="14"/>
  <c r="S374" i="16"/>
  <c r="AL374" i="16" s="1"/>
  <c r="N379" i="23"/>
  <c r="V120" i="14"/>
  <c r="S139" i="16"/>
  <c r="AL139" i="16" s="1"/>
  <c r="N144" i="23"/>
  <c r="N38" i="23"/>
  <c r="V33" i="14"/>
  <c r="S33" i="16"/>
  <c r="AL33" i="16" s="1"/>
  <c r="N372" i="23"/>
  <c r="V317" i="14"/>
  <c r="S367" i="16"/>
  <c r="AL367" i="16" s="1"/>
  <c r="V40" i="14"/>
  <c r="S40" i="16"/>
  <c r="AL40" i="16" s="1"/>
  <c r="N45" i="23"/>
  <c r="N209" i="23"/>
  <c r="V171" i="14"/>
  <c r="S204" i="16"/>
  <c r="AL204" i="16" s="1"/>
  <c r="N354" i="23"/>
  <c r="V300" i="14"/>
  <c r="S349" i="16"/>
  <c r="AL349" i="16" s="1"/>
  <c r="M420" i="23"/>
  <c r="M409" i="23"/>
  <c r="N146" i="23"/>
  <c r="V20" i="14"/>
  <c r="U370" i="14"/>
  <c r="S141" i="16" s="1"/>
  <c r="AL141" i="16" s="1"/>
  <c r="S18" i="16"/>
  <c r="AL18" i="16" s="1"/>
  <c r="N23" i="23"/>
  <c r="N173" i="23"/>
  <c r="V143" i="14"/>
  <c r="S168" i="16"/>
  <c r="AL168" i="16" s="1"/>
  <c r="N323" i="23"/>
  <c r="V272" i="14"/>
  <c r="S318" i="16"/>
  <c r="AL318" i="16" s="1"/>
  <c r="N133" i="23"/>
  <c r="V110" i="14"/>
  <c r="S128" i="16"/>
  <c r="AL128" i="16" s="1"/>
  <c r="N24" i="23"/>
  <c r="V21" i="14"/>
  <c r="S19" i="16"/>
  <c r="AL19" i="16" s="1"/>
  <c r="N186" i="23"/>
  <c r="V153" i="14"/>
  <c r="S181" i="16"/>
  <c r="AL181" i="16" s="1"/>
  <c r="N335" i="23"/>
  <c r="V282" i="14"/>
  <c r="S330" i="16"/>
  <c r="AL330" i="16" s="1"/>
  <c r="N272" i="23"/>
  <c r="V226" i="14"/>
  <c r="S267" i="16"/>
  <c r="AL267" i="16" s="1"/>
  <c r="N204" i="23"/>
  <c r="V166" i="14"/>
  <c r="S199" i="16"/>
  <c r="AL199" i="16" s="1"/>
  <c r="N87" i="23"/>
  <c r="V76" i="14"/>
  <c r="S82" i="16"/>
  <c r="AL82" i="16" s="1"/>
  <c r="V205" i="14"/>
  <c r="S245" i="16"/>
  <c r="AL245" i="16" s="1"/>
  <c r="N250" i="23"/>
  <c r="V334" i="14"/>
  <c r="S388" i="16"/>
  <c r="AL388" i="16" s="1"/>
  <c r="N393" i="23"/>
  <c r="V122" i="14"/>
  <c r="S143" i="16"/>
  <c r="AL143" i="16" s="1"/>
  <c r="N148" i="23"/>
  <c r="V240" i="14"/>
  <c r="S281" i="16"/>
  <c r="AL281" i="16" s="1"/>
  <c r="N286" i="23"/>
  <c r="V200" i="14"/>
  <c r="S237" i="16"/>
  <c r="AL237" i="16" s="1"/>
  <c r="N242" i="23"/>
  <c r="N139" i="23"/>
  <c r="N353" i="23"/>
  <c r="V116" i="14"/>
  <c r="U395" i="14"/>
  <c r="S348" i="16" s="1"/>
  <c r="AL348" i="16" s="1"/>
  <c r="S134" i="16"/>
  <c r="AL134" i="16" s="1"/>
  <c r="N364" i="23"/>
  <c r="V309" i="14"/>
  <c r="S359" i="16"/>
  <c r="AL359" i="16" s="1"/>
  <c r="N109" i="23"/>
  <c r="V91" i="14"/>
  <c r="S104" i="16"/>
  <c r="AL104" i="16" s="1"/>
  <c r="N52" i="23"/>
  <c r="V47" i="14"/>
  <c r="S47" i="16"/>
  <c r="AL47" i="16" s="1"/>
  <c r="N75" i="23"/>
  <c r="N74" i="23"/>
  <c r="V65" i="14"/>
  <c r="U376" i="14"/>
  <c r="S70" i="16" s="1"/>
  <c r="AL70" i="16" s="1"/>
  <c r="S69" i="16"/>
  <c r="AL69" i="16" s="1"/>
  <c r="N235" i="23"/>
  <c r="V195" i="14"/>
  <c r="S230" i="16"/>
  <c r="AL230" i="16" s="1"/>
  <c r="N382" i="23"/>
  <c r="V324" i="14"/>
  <c r="S377" i="16"/>
  <c r="AL377" i="16" s="1"/>
  <c r="N163" i="23"/>
  <c r="V135" i="14"/>
  <c r="S158" i="16"/>
  <c r="AL158" i="16" s="1"/>
  <c r="N313" i="23"/>
  <c r="V264" i="14"/>
  <c r="S308" i="16"/>
  <c r="AL308" i="16" s="1"/>
  <c r="M426" i="23"/>
  <c r="M411" i="23"/>
  <c r="N309" i="23"/>
  <c r="V22" i="14"/>
  <c r="U394" i="14"/>
  <c r="S304" i="16" s="1"/>
  <c r="AL304" i="16" s="1"/>
  <c r="S20" i="16"/>
  <c r="AL20" i="16" s="1"/>
  <c r="N25" i="23"/>
  <c r="N340" i="23"/>
  <c r="V287" i="14"/>
  <c r="S335" i="16"/>
  <c r="AL335" i="16" s="1"/>
  <c r="N176" i="23"/>
  <c r="V145" i="14"/>
  <c r="S171" i="16"/>
  <c r="AL171" i="16" s="1"/>
  <c r="N325" i="23"/>
  <c r="V274" i="14"/>
  <c r="S320" i="16"/>
  <c r="AL320" i="16" s="1"/>
  <c r="N177" i="23"/>
  <c r="V146" i="14"/>
  <c r="S172" i="16"/>
  <c r="AL172" i="16" s="1"/>
  <c r="N260" i="23"/>
  <c r="V214" i="14"/>
  <c r="S255" i="16"/>
  <c r="AL255" i="16" s="1"/>
  <c r="N175" i="23"/>
  <c r="N119" i="23"/>
  <c r="V100" i="14"/>
  <c r="U385" i="14"/>
  <c r="S170" i="16" s="1"/>
  <c r="AL170" i="16" s="1"/>
  <c r="S114" i="16"/>
  <c r="AL114" i="16" s="1"/>
  <c r="V229" i="14"/>
  <c r="S270" i="16"/>
  <c r="AL270" i="16" s="1"/>
  <c r="N275" i="23"/>
  <c r="N100" i="23"/>
  <c r="V87" i="14"/>
  <c r="S95" i="16"/>
  <c r="AL95" i="16" s="1"/>
  <c r="N352" i="23"/>
  <c r="V299" i="14"/>
  <c r="S347" i="16"/>
  <c r="AL347" i="16" s="1"/>
  <c r="N164" i="23"/>
  <c r="V136" i="14"/>
  <c r="S159" i="16"/>
  <c r="AL159" i="16" s="1"/>
  <c r="N195" i="23"/>
  <c r="V160" i="14"/>
  <c r="S190" i="16"/>
  <c r="AL190" i="16" s="1"/>
  <c r="N249" i="23"/>
  <c r="V204" i="14"/>
  <c r="S244" i="16"/>
  <c r="AL244" i="16" s="1"/>
  <c r="N116" i="23"/>
  <c r="V97" i="14"/>
  <c r="S111" i="16"/>
  <c r="AL111" i="16" s="1"/>
  <c r="N188" i="23"/>
  <c r="V155" i="14"/>
  <c r="S183" i="16"/>
  <c r="AL183" i="16" s="1"/>
  <c r="N337" i="23"/>
  <c r="V284" i="14"/>
  <c r="S332" i="16"/>
  <c r="AL332" i="16" s="1"/>
  <c r="N103" i="23"/>
  <c r="N102" i="23"/>
  <c r="N113" i="23"/>
  <c r="V94" i="14"/>
  <c r="S108" i="16"/>
  <c r="AL108" i="16" s="1"/>
  <c r="U347" i="14"/>
  <c r="S97" i="16" s="1"/>
  <c r="AL97" i="16" s="1"/>
  <c r="U398" i="14"/>
  <c r="S98" i="16" s="1"/>
  <c r="AL98" i="16" s="1"/>
  <c r="V223" i="14"/>
  <c r="S264" i="16"/>
  <c r="AL264" i="16" s="1"/>
  <c r="N269" i="23"/>
  <c r="N110" i="23"/>
  <c r="N95" i="23"/>
  <c r="V83" i="14"/>
  <c r="U379" i="14"/>
  <c r="S105" i="16" s="1"/>
  <c r="AL105" i="16" s="1"/>
  <c r="S90" i="16"/>
  <c r="AL90" i="16" s="1"/>
  <c r="N251" i="23"/>
  <c r="S246" i="16"/>
  <c r="AL246" i="16" s="1"/>
  <c r="V206" i="14"/>
  <c r="N105" i="23"/>
  <c r="N81" i="23"/>
  <c r="V71" i="14"/>
  <c r="S76" i="16"/>
  <c r="AL76" i="16" s="1"/>
  <c r="U348" i="14"/>
  <c r="S100" i="16" s="1"/>
  <c r="AL100" i="16" s="1"/>
  <c r="V201" i="14"/>
  <c r="S239" i="16"/>
  <c r="AL239" i="16" s="1"/>
  <c r="N244" i="23"/>
  <c r="N388" i="23"/>
  <c r="V330" i="14"/>
  <c r="S383" i="16"/>
  <c r="AL383" i="16" s="1"/>
  <c r="V323" i="14"/>
  <c r="S376" i="16"/>
  <c r="AL376" i="16" s="1"/>
  <c r="N381" i="23"/>
  <c r="N57" i="23"/>
  <c r="N56" i="23"/>
  <c r="V18" i="14"/>
  <c r="U374" i="14"/>
  <c r="S52" i="16" s="1"/>
  <c r="AL52" i="16" s="1"/>
  <c r="U343" i="14"/>
  <c r="S51" i="16" s="1"/>
  <c r="AL51" i="16" s="1"/>
  <c r="S16" i="16"/>
  <c r="AL16" i="16" s="1"/>
  <c r="N21" i="23"/>
  <c r="N312" i="23"/>
  <c r="V263" i="14"/>
  <c r="S307" i="16"/>
  <c r="AL307" i="16" s="1"/>
  <c r="N111" i="23"/>
  <c r="V92" i="14"/>
  <c r="S106" i="16"/>
  <c r="AL106" i="16" s="1"/>
  <c r="V221" i="14"/>
  <c r="S262" i="16"/>
  <c r="AL262" i="16" s="1"/>
  <c r="N267" i="23"/>
  <c r="N50" i="23"/>
  <c r="V45" i="14"/>
  <c r="S45" i="16"/>
  <c r="AL45" i="16" s="1"/>
  <c r="N336" i="23"/>
  <c r="V283" i="14"/>
  <c r="S331" i="16"/>
  <c r="AL331" i="16" s="1"/>
  <c r="V329" i="14"/>
  <c r="S382" i="16"/>
  <c r="AL382" i="16" s="1"/>
  <c r="N387" i="23"/>
  <c r="N219" i="23"/>
  <c r="V180" i="14"/>
  <c r="S214" i="16"/>
  <c r="AL214" i="16" s="1"/>
  <c r="N355" i="23"/>
  <c r="V301" i="14"/>
  <c r="S350" i="16"/>
  <c r="AL350" i="16" s="1"/>
  <c r="N92" i="23"/>
  <c r="V81" i="14"/>
  <c r="S87" i="16"/>
  <c r="AL87" i="16" s="1"/>
  <c r="N131" i="23"/>
  <c r="N132" i="23"/>
  <c r="V24" i="14"/>
  <c r="U350" i="14"/>
  <c r="S126" i="16" s="1"/>
  <c r="AL126" i="16" s="1"/>
  <c r="U381" i="14"/>
  <c r="S127" i="16" s="1"/>
  <c r="AL127" i="16" s="1"/>
  <c r="S22" i="16"/>
  <c r="AL22" i="16" s="1"/>
  <c r="N27" i="23"/>
  <c r="N178" i="23"/>
  <c r="V147" i="14"/>
  <c r="S173" i="16"/>
  <c r="AL173" i="16" s="1"/>
  <c r="N328" i="23"/>
  <c r="V276" i="14"/>
  <c r="S323" i="16"/>
  <c r="AL323" i="16" s="1"/>
  <c r="N327" i="23"/>
  <c r="N22" i="23"/>
  <c r="V19" i="14"/>
  <c r="U366" i="14"/>
  <c r="S322" i="16" s="1"/>
  <c r="AL322" i="16" s="1"/>
  <c r="S17" i="16"/>
  <c r="AL17" i="16" s="1"/>
  <c r="N182" i="23"/>
  <c r="V151" i="14"/>
  <c r="S177" i="16"/>
  <c r="AL177" i="16" s="1"/>
  <c r="N333" i="23"/>
  <c r="V280" i="14"/>
  <c r="S328" i="16"/>
  <c r="AL328" i="16" s="1"/>
  <c r="V126" i="14"/>
  <c r="S147" i="16"/>
  <c r="AL147" i="16" s="1"/>
  <c r="N152" i="23"/>
  <c r="N374" i="23"/>
  <c r="V30" i="14"/>
  <c r="U396" i="14"/>
  <c r="S369" i="16" s="1"/>
  <c r="AL369" i="16" s="1"/>
  <c r="S30" i="16"/>
  <c r="AL30" i="16" s="1"/>
  <c r="N35" i="23"/>
  <c r="N196" i="23"/>
  <c r="V161" i="14"/>
  <c r="S191" i="16"/>
  <c r="AL191" i="16" s="1"/>
  <c r="N343" i="23"/>
  <c r="V290" i="14"/>
  <c r="S338" i="16"/>
  <c r="AL338" i="16" s="1"/>
  <c r="V242" i="14"/>
  <c r="S283" i="16"/>
  <c r="AL283" i="16" s="1"/>
  <c r="N288" i="23"/>
  <c r="N80" i="23"/>
  <c r="V70" i="14"/>
  <c r="S75" i="16"/>
  <c r="AL75" i="16" s="1"/>
  <c r="N294" i="23"/>
  <c r="V246" i="14"/>
  <c r="S289" i="16"/>
  <c r="AL289" i="16" s="1"/>
  <c r="N96" i="23"/>
  <c r="V84" i="14"/>
  <c r="S91" i="16"/>
  <c r="AL91" i="16" s="1"/>
  <c r="V213" i="14"/>
  <c r="S254" i="16"/>
  <c r="AL254" i="16" s="1"/>
  <c r="N259" i="23"/>
  <c r="N106" i="23"/>
  <c r="N42" i="23"/>
  <c r="V37" i="14"/>
  <c r="U399" i="14"/>
  <c r="S101" i="16" s="1"/>
  <c r="AL101" i="16" s="1"/>
  <c r="S37" i="16"/>
  <c r="AL37" i="16" s="1"/>
  <c r="N316" i="23"/>
  <c r="V267" i="14"/>
  <c r="S311" i="16"/>
  <c r="AL311" i="16" s="1"/>
  <c r="N86" i="23"/>
  <c r="N243" i="23"/>
  <c r="V75" i="14"/>
  <c r="U361" i="14"/>
  <c r="S238" i="16" s="1"/>
  <c r="AL238" i="16" s="1"/>
  <c r="S81" i="16"/>
  <c r="AL81" i="16" s="1"/>
  <c r="N334" i="23"/>
  <c r="V281" i="14"/>
  <c r="S329" i="16"/>
  <c r="AL329" i="16" s="1"/>
  <c r="N392" i="23"/>
  <c r="V333" i="14"/>
  <c r="S387" i="16"/>
  <c r="AL387" i="16" s="1"/>
  <c r="N282" i="23"/>
  <c r="V236" i="14"/>
  <c r="S277" i="16"/>
  <c r="AL277" i="16" s="1"/>
  <c r="N253" i="23"/>
  <c r="N73" i="23"/>
  <c r="V64" i="14"/>
  <c r="S68" i="16"/>
  <c r="AL68" i="16" s="1"/>
  <c r="U363" i="14"/>
  <c r="S248" i="16" s="1"/>
  <c r="AL248" i="16" s="1"/>
  <c r="N84" i="23"/>
  <c r="V73" i="14"/>
  <c r="S79" i="16"/>
  <c r="AL79" i="16" s="1"/>
  <c r="V203" i="14"/>
  <c r="S241" i="16"/>
  <c r="AL241" i="16" s="1"/>
  <c r="N246" i="23"/>
  <c r="V332" i="14"/>
  <c r="S386" i="16"/>
  <c r="AL386" i="16" s="1"/>
  <c r="N391" i="23"/>
  <c r="N122" i="23"/>
  <c r="V44" i="14"/>
  <c r="U380" i="14"/>
  <c r="S117" i="16" s="1"/>
  <c r="AL117" i="16" s="1"/>
  <c r="S44" i="16"/>
  <c r="AL44" i="16" s="1"/>
  <c r="N49" i="23"/>
  <c r="N213" i="23"/>
  <c r="N293" i="23"/>
  <c r="V175" i="14"/>
  <c r="S208" i="16"/>
  <c r="AL208" i="16" s="1"/>
  <c r="U364" i="14"/>
  <c r="S288" i="16" s="1"/>
  <c r="AL288" i="16" s="1"/>
  <c r="N358" i="23"/>
  <c r="V304" i="14"/>
  <c r="S353" i="16"/>
  <c r="AL353" i="16" s="1"/>
  <c r="N212" i="23"/>
  <c r="V174" i="14"/>
  <c r="S207" i="16"/>
  <c r="AL207" i="16" s="1"/>
  <c r="N61" i="23"/>
  <c r="N63" i="23"/>
  <c r="N62" i="23"/>
  <c r="S56" i="16"/>
  <c r="AL56" i="16" s="1"/>
  <c r="V54" i="14"/>
  <c r="U344" i="14"/>
  <c r="S57" i="16" s="1"/>
  <c r="AL57" i="16" s="1"/>
  <c r="U375" i="14"/>
  <c r="S58" i="16" s="1"/>
  <c r="AL58" i="16" s="1"/>
  <c r="N224" i="23"/>
  <c r="V185" i="14"/>
  <c r="S219" i="16"/>
  <c r="AL219" i="16" s="1"/>
  <c r="V314" i="14"/>
  <c r="S364" i="16"/>
  <c r="AL364" i="16" s="1"/>
  <c r="N369" i="23"/>
  <c r="N344" i="23"/>
  <c r="V291" i="14"/>
  <c r="S339" i="16"/>
  <c r="AL339" i="16" s="1"/>
  <c r="N276" i="23"/>
  <c r="V230" i="14"/>
  <c r="S271" i="16"/>
  <c r="AL271" i="16" s="1"/>
  <c r="N130" i="23"/>
  <c r="V109" i="14"/>
  <c r="S125" i="16"/>
  <c r="AL125" i="16" s="1"/>
  <c r="N283" i="23"/>
  <c r="V237" i="14"/>
  <c r="S278" i="16"/>
  <c r="AL278" i="16" s="1"/>
  <c r="N301" i="23"/>
  <c r="V253" i="14"/>
  <c r="S296" i="16"/>
  <c r="AL296" i="16" s="1"/>
  <c r="N225" i="23"/>
  <c r="V186" i="14"/>
  <c r="S220" i="16"/>
  <c r="AL220" i="16" s="1"/>
  <c r="N342" i="23"/>
  <c r="V289" i="14"/>
  <c r="S337" i="16"/>
  <c r="AL337" i="16" s="1"/>
  <c r="N129" i="23"/>
  <c r="V108" i="14"/>
  <c r="S124" i="16"/>
  <c r="AL124" i="16" s="1"/>
  <c r="N320" i="23"/>
  <c r="V269" i="14"/>
  <c r="S315" i="16"/>
  <c r="AL315" i="16" s="1"/>
  <c r="N210" i="23"/>
  <c r="V172" i="14"/>
  <c r="S205" i="16"/>
  <c r="AL205" i="16" s="1"/>
  <c r="N117" i="23"/>
  <c r="V98" i="14"/>
  <c r="S112" i="16"/>
  <c r="AL112" i="16" s="1"/>
  <c r="V227" i="14"/>
  <c r="S268" i="16"/>
  <c r="AL268" i="16" s="1"/>
  <c r="N273" i="23"/>
  <c r="N203" i="23"/>
  <c r="V36" i="14"/>
  <c r="U358" i="14"/>
  <c r="S198" i="16" s="1"/>
  <c r="AL198" i="16" s="1"/>
  <c r="S36" i="16"/>
  <c r="AL36" i="16" s="1"/>
  <c r="N41" i="23"/>
  <c r="N205" i="23"/>
  <c r="V167" i="14"/>
  <c r="S200" i="16"/>
  <c r="AL200" i="16" s="1"/>
  <c r="N349" i="23"/>
  <c r="V296" i="14"/>
  <c r="S344" i="16"/>
  <c r="AL344" i="16" s="1"/>
  <c r="N112" i="23"/>
  <c r="V93" i="14"/>
  <c r="S107" i="16"/>
  <c r="AL107" i="16" s="1"/>
  <c r="V46" i="14"/>
  <c r="S46" i="16"/>
  <c r="AL46" i="16" s="1"/>
  <c r="N51" i="23"/>
  <c r="N216" i="23"/>
  <c r="V177" i="14"/>
  <c r="S211" i="16"/>
  <c r="AL211" i="16" s="1"/>
  <c r="N360" i="23"/>
  <c r="V306" i="14"/>
  <c r="S355" i="16"/>
  <c r="AL355" i="16" s="1"/>
  <c r="N256" i="23"/>
  <c r="V210" i="14"/>
  <c r="S251" i="16"/>
  <c r="AL251" i="16" s="1"/>
  <c r="N48" i="23"/>
  <c r="V43" i="14"/>
  <c r="S43" i="16"/>
  <c r="AL43" i="16" s="1"/>
  <c r="N332" i="23"/>
  <c r="V279" i="14"/>
  <c r="S327" i="16"/>
  <c r="AL327" i="16" s="1"/>
  <c r="N161" i="23"/>
  <c r="V133" i="14"/>
  <c r="S156" i="16"/>
  <c r="AL156" i="16" s="1"/>
  <c r="N311" i="23"/>
  <c r="V262" i="14"/>
  <c r="S306" i="16"/>
  <c r="AL306" i="16" s="1"/>
  <c r="N127" i="23"/>
  <c r="V106" i="14"/>
  <c r="S122" i="16"/>
  <c r="AL122" i="16" s="1"/>
  <c r="N125" i="23"/>
  <c r="V104" i="14"/>
  <c r="S120" i="16"/>
  <c r="AL120" i="16" s="1"/>
  <c r="N26" i="23"/>
  <c r="V23" i="14"/>
  <c r="S21" i="16"/>
  <c r="AL21" i="16" s="1"/>
  <c r="N185" i="23"/>
  <c r="V152" i="14"/>
  <c r="S180" i="16"/>
  <c r="AL180" i="16" s="1"/>
  <c r="V325" i="14"/>
  <c r="S378" i="16"/>
  <c r="AL378" i="16" s="1"/>
  <c r="N383" i="23"/>
  <c r="N319" i="23"/>
  <c r="N318" i="23"/>
  <c r="N65" i="23"/>
  <c r="V56" i="14"/>
  <c r="S60" i="16"/>
  <c r="AL60" i="16" s="1"/>
  <c r="U392" i="14"/>
  <c r="S314" i="16" s="1"/>
  <c r="AL314" i="16" s="1"/>
  <c r="U365" i="14"/>
  <c r="S313" i="16" s="1"/>
  <c r="AL313" i="16" s="1"/>
  <c r="N226" i="23"/>
  <c r="V187" i="14"/>
  <c r="S221" i="16"/>
  <c r="AL221" i="16" s="1"/>
  <c r="V316" i="14"/>
  <c r="S366" i="16"/>
  <c r="AL366" i="16" s="1"/>
  <c r="N371" i="23"/>
  <c r="N153" i="23"/>
  <c r="V127" i="14"/>
  <c r="S148" i="16"/>
  <c r="AL148" i="16" s="1"/>
  <c r="V256" i="14"/>
  <c r="S299" i="16"/>
  <c r="AL299" i="16" s="1"/>
  <c r="N304" i="23"/>
  <c r="N16" i="23"/>
  <c r="N99" i="23"/>
  <c r="N101" i="23"/>
  <c r="V14" i="14"/>
  <c r="U378" i="14"/>
  <c r="S96" i="16" s="1"/>
  <c r="AL96" i="16" s="1"/>
  <c r="U346" i="14"/>
  <c r="S94" i="16" s="1"/>
  <c r="AL94" i="16" s="1"/>
  <c r="S11" i="16"/>
  <c r="AL11" i="16" s="1"/>
  <c r="N322" i="23"/>
  <c r="V271" i="14"/>
  <c r="S317" i="16"/>
  <c r="AL317" i="16" s="1"/>
  <c r="N330" i="23"/>
  <c r="N126" i="23"/>
  <c r="V105" i="14"/>
  <c r="U367" i="14"/>
  <c r="S325" i="16" s="1"/>
  <c r="AL325" i="16" s="1"/>
  <c r="S121" i="16"/>
  <c r="AL121" i="16" s="1"/>
  <c r="V233" i="14"/>
  <c r="S274" i="16"/>
  <c r="AL274" i="16" s="1"/>
  <c r="N279" i="23"/>
  <c r="N158" i="23"/>
  <c r="V130" i="14"/>
  <c r="S153" i="16"/>
  <c r="AL153" i="16" s="1"/>
  <c r="N78" i="23"/>
  <c r="V68" i="14"/>
  <c r="S73" i="16"/>
  <c r="AL73" i="16" s="1"/>
  <c r="V327" i="14"/>
  <c r="S380" i="16"/>
  <c r="AL380" i="16" s="1"/>
  <c r="N385" i="23"/>
  <c r="N151" i="23"/>
  <c r="V125" i="14"/>
  <c r="S146" i="16"/>
  <c r="AL146" i="16" s="1"/>
  <c r="V254" i="14"/>
  <c r="S297" i="16"/>
  <c r="AL297" i="16" s="1"/>
  <c r="N302" i="23"/>
  <c r="N107" i="23"/>
  <c r="V89" i="14"/>
  <c r="S102" i="16"/>
  <c r="AL102" i="16" s="1"/>
  <c r="N135" i="23"/>
  <c r="V112" i="14"/>
  <c r="S130" i="16"/>
  <c r="AL130" i="16" s="1"/>
  <c r="N227" i="23"/>
  <c r="N46" i="23"/>
  <c r="V41" i="14"/>
  <c r="U359" i="14"/>
  <c r="S222" i="16" s="1"/>
  <c r="AL222" i="16" s="1"/>
  <c r="S41" i="16"/>
  <c r="AL41" i="16" s="1"/>
  <c r="N254" i="23"/>
  <c r="V208" i="14"/>
  <c r="S249" i="16"/>
  <c r="AL249" i="16" s="1"/>
  <c r="N170" i="23"/>
  <c r="V140" i="14"/>
  <c r="S165" i="16"/>
  <c r="AL165" i="16" s="1"/>
  <c r="N346" i="23"/>
  <c r="V293" i="14"/>
  <c r="S341" i="16"/>
  <c r="AL341" i="16" s="1"/>
  <c r="N166" i="23"/>
  <c r="N390" i="23"/>
  <c r="V48" i="14"/>
  <c r="U353" i="14"/>
  <c r="S385" i="16" s="1"/>
  <c r="AL385" i="16" s="1"/>
  <c r="U384" i="14"/>
  <c r="S161" i="16" s="1"/>
  <c r="AL161" i="16" s="1"/>
  <c r="S48" i="16"/>
  <c r="AL48" i="16" s="1"/>
  <c r="N53" i="23"/>
  <c r="N218" i="23"/>
  <c r="V179" i="14"/>
  <c r="S213" i="16"/>
  <c r="AL213" i="16" s="1"/>
  <c r="N363" i="23"/>
  <c r="V308" i="14"/>
  <c r="S358" i="16"/>
  <c r="AL358" i="16" s="1"/>
  <c r="V52" i="14"/>
  <c r="S54" i="16"/>
  <c r="AL54" i="16" s="1"/>
  <c r="N59" i="23"/>
  <c r="N222" i="23"/>
  <c r="V183" i="14"/>
  <c r="S217" i="16"/>
  <c r="AL217" i="16" s="1"/>
  <c r="N367" i="23"/>
  <c r="V312" i="14"/>
  <c r="S362" i="16"/>
  <c r="AL362" i="16" s="1"/>
  <c r="N230" i="23"/>
  <c r="V190" i="14"/>
  <c r="S225" i="16"/>
  <c r="AL225" i="16" s="1"/>
  <c r="N142" i="23"/>
  <c r="N72" i="23"/>
  <c r="V63" i="14"/>
  <c r="U351" i="14"/>
  <c r="S137" i="16" s="1"/>
  <c r="AL137" i="16" s="1"/>
  <c r="S67" i="16"/>
  <c r="AL67" i="16" s="1"/>
  <c r="N233" i="23"/>
  <c r="V193" i="14"/>
  <c r="S228" i="16"/>
  <c r="AL228" i="16" s="1"/>
  <c r="N380" i="23"/>
  <c r="V322" i="14"/>
  <c r="S375" i="16"/>
  <c r="AL375" i="16" s="1"/>
  <c r="N361" i="23"/>
  <c r="V307" i="14"/>
  <c r="S356" i="16"/>
  <c r="AL356" i="16" s="1"/>
  <c r="N192" i="23"/>
  <c r="N58" i="23"/>
  <c r="V51" i="14"/>
  <c r="U356" i="14"/>
  <c r="S187" i="16" s="1"/>
  <c r="AL187" i="16" s="1"/>
  <c r="S53" i="16"/>
  <c r="AL53" i="16" s="1"/>
  <c r="N366" i="23"/>
  <c r="V311" i="14"/>
  <c r="S361" i="16"/>
  <c r="AL361" i="16" s="1"/>
  <c r="V117" i="14"/>
  <c r="S135" i="16"/>
  <c r="AL135" i="16" s="1"/>
  <c r="N140" i="23"/>
  <c r="N292" i="23"/>
  <c r="V245" i="14"/>
  <c r="S287" i="16"/>
  <c r="AL287" i="16" s="1"/>
  <c r="N82" i="23"/>
  <c r="V72" i="14"/>
  <c r="S77" i="16"/>
  <c r="AL77" i="16" s="1"/>
  <c r="V331" i="14"/>
  <c r="S384" i="16"/>
  <c r="AL384" i="16" s="1"/>
  <c r="N389" i="23"/>
  <c r="N314" i="23"/>
  <c r="V265" i="14"/>
  <c r="S309" i="16"/>
  <c r="AL309" i="16" s="1"/>
  <c r="V128" i="14"/>
  <c r="S151" i="16"/>
  <c r="AL151" i="16" s="1"/>
  <c r="N156" i="23"/>
  <c r="N236" i="23"/>
  <c r="V196" i="14"/>
  <c r="S231" i="16"/>
  <c r="AL231" i="16" s="1"/>
  <c r="N274" i="23"/>
  <c r="V228" i="14"/>
  <c r="S269" i="16"/>
  <c r="AL269" i="16" s="1"/>
  <c r="N128" i="23"/>
  <c r="V107" i="14"/>
  <c r="S123" i="16"/>
  <c r="AL123" i="16" s="1"/>
  <c r="V235" i="14"/>
  <c r="S276" i="16"/>
  <c r="AL276" i="16" s="1"/>
  <c r="N281" i="23"/>
  <c r="N20" i="23"/>
  <c r="N30" i="23"/>
  <c r="V27" i="14"/>
  <c r="U371" i="14"/>
  <c r="S15" i="16" s="1"/>
  <c r="AL15" i="16" s="1"/>
  <c r="S25" i="16"/>
  <c r="AL25" i="16" s="1"/>
  <c r="M424" i="23"/>
  <c r="M414" i="23"/>
  <c r="N89" i="23"/>
  <c r="V78" i="14"/>
  <c r="S84" i="16"/>
  <c r="AL84" i="16" s="1"/>
  <c r="V207" i="14"/>
  <c r="S247" i="16"/>
  <c r="AL247" i="16" s="1"/>
  <c r="N252" i="23"/>
  <c r="V336" i="14"/>
  <c r="S390" i="16"/>
  <c r="AL390" i="16" s="1"/>
  <c r="N395" i="23"/>
  <c r="V238" i="14"/>
  <c r="S279" i="16"/>
  <c r="AL279" i="16" s="1"/>
  <c r="N284" i="23"/>
  <c r="N104" i="23"/>
  <c r="V88" i="14"/>
  <c r="S99" i="16"/>
  <c r="AL99" i="16" s="1"/>
  <c r="V217" i="14"/>
  <c r="S258" i="16"/>
  <c r="AL258" i="16" s="1"/>
  <c r="N263" i="23"/>
  <c r="N60" i="23"/>
  <c r="V53" i="14"/>
  <c r="S55" i="16"/>
  <c r="AL55" i="16" s="1"/>
  <c r="N54" i="23"/>
  <c r="N168" i="23"/>
  <c r="V49" i="14"/>
  <c r="U354" i="14"/>
  <c r="S163" i="16" s="1"/>
  <c r="AL163" i="16" s="1"/>
  <c r="S49" i="16"/>
  <c r="AL49" i="16" s="1"/>
  <c r="N348" i="23"/>
  <c r="V295" i="14"/>
  <c r="S343" i="16"/>
  <c r="AL343" i="16" s="1"/>
  <c r="N171" i="23"/>
  <c r="V141" i="14"/>
  <c r="S166" i="16"/>
  <c r="AL166" i="16" s="1"/>
  <c r="N321" i="23"/>
  <c r="V270" i="14"/>
  <c r="S316" i="16"/>
  <c r="AL316" i="16" s="1"/>
  <c r="N34" i="23"/>
  <c r="V29" i="14"/>
  <c r="S29" i="16"/>
  <c r="AL29" i="16" s="1"/>
  <c r="V250" i="14"/>
  <c r="S293" i="16"/>
  <c r="AL293" i="16" s="1"/>
  <c r="N298" i="23"/>
  <c r="N223" i="23"/>
  <c r="V184" i="14"/>
  <c r="S218" i="16"/>
  <c r="AL218" i="16" s="1"/>
  <c r="N215" i="23"/>
  <c r="V176" i="14"/>
  <c r="S210" i="16"/>
  <c r="AL210" i="16" s="1"/>
  <c r="N160" i="23"/>
  <c r="V132" i="14"/>
  <c r="S155" i="16"/>
  <c r="AL155" i="16" s="1"/>
  <c r="N201" i="23"/>
  <c r="V164" i="14"/>
  <c r="S196" i="16"/>
  <c r="AL196" i="16" s="1"/>
  <c r="N159" i="23"/>
  <c r="V131" i="14"/>
  <c r="S154" i="16"/>
  <c r="AL154" i="16" s="1"/>
  <c r="N308" i="23"/>
  <c r="V260" i="14"/>
  <c r="S303" i="16"/>
  <c r="AL303" i="16" s="1"/>
  <c r="N79" i="23"/>
  <c r="V69" i="14"/>
  <c r="S74" i="16"/>
  <c r="AL74" i="16" s="1"/>
  <c r="V199" i="14"/>
  <c r="S234" i="16"/>
  <c r="AL234" i="16" s="1"/>
  <c r="N239" i="23"/>
  <c r="N386" i="23"/>
  <c r="V328" i="14"/>
  <c r="S381" i="16"/>
  <c r="AL381" i="16" s="1"/>
  <c r="N191" i="23"/>
  <c r="V158" i="14"/>
  <c r="S186" i="16"/>
  <c r="AL186" i="16" s="1"/>
  <c r="N91" i="23"/>
  <c r="V80" i="14"/>
  <c r="S86" i="16"/>
  <c r="AL86" i="16" s="1"/>
  <c r="V209" i="14"/>
  <c r="S250" i="16"/>
  <c r="AL250" i="16" s="1"/>
  <c r="N255" i="23"/>
  <c r="N114" i="23"/>
  <c r="V95" i="14"/>
  <c r="S109" i="16"/>
  <c r="AL109" i="16" s="1"/>
  <c r="N326" i="23"/>
  <c r="V275" i="14"/>
  <c r="S321" i="16"/>
  <c r="AL321" i="16" s="1"/>
  <c r="N97" i="23"/>
  <c r="V85" i="14"/>
  <c r="S92" i="16"/>
  <c r="AL92" i="16" s="1"/>
  <c r="V34" i="14"/>
  <c r="S34" i="16"/>
  <c r="AL34" i="16" s="1"/>
  <c r="N39" i="23"/>
  <c r="N202" i="23"/>
  <c r="V165" i="14"/>
  <c r="S197" i="16"/>
  <c r="AL197" i="16" s="1"/>
  <c r="N347" i="23"/>
  <c r="V294" i="14"/>
  <c r="S342" i="16"/>
  <c r="AL342" i="16" s="1"/>
  <c r="N208" i="23"/>
  <c r="V170" i="14"/>
  <c r="S203" i="16"/>
  <c r="AL203" i="16" s="1"/>
  <c r="N396" i="23"/>
  <c r="V337" i="14"/>
  <c r="S391" i="16"/>
  <c r="AL391" i="16" s="1"/>
  <c r="N155" i="23"/>
  <c r="N154" i="23"/>
  <c r="N28" i="23"/>
  <c r="V25" i="14"/>
  <c r="U383" i="14"/>
  <c r="S150" i="16" s="1"/>
  <c r="AL150" i="16" s="1"/>
  <c r="U352" i="14"/>
  <c r="S149" i="16" s="1"/>
  <c r="AL149" i="16" s="1"/>
  <c r="S23" i="16"/>
  <c r="AL23" i="16" s="1"/>
  <c r="N278" i="23"/>
  <c r="V232" i="14"/>
  <c r="S273" i="16"/>
  <c r="AL273" i="16" s="1"/>
  <c r="N118" i="23"/>
  <c r="V99" i="14"/>
  <c r="S113" i="16"/>
  <c r="AL113" i="16" s="1"/>
  <c r="N108" i="23"/>
  <c r="V90" i="14"/>
  <c r="S103" i="16"/>
  <c r="AL103" i="16" s="1"/>
  <c r="V219" i="14"/>
  <c r="S260" i="16"/>
  <c r="AL260" i="16" s="1"/>
  <c r="N265" i="23"/>
  <c r="N32" i="23"/>
  <c r="V28" i="14"/>
  <c r="U372" i="14"/>
  <c r="S27" i="16" s="1"/>
  <c r="AL27" i="16" s="1"/>
  <c r="S26" i="16"/>
  <c r="AL26" i="16" s="1"/>
  <c r="N31" i="23"/>
  <c r="N194" i="23"/>
  <c r="V159" i="14"/>
  <c r="S189" i="16"/>
  <c r="AL189" i="16" s="1"/>
  <c r="N341" i="23"/>
  <c r="V288" i="14"/>
  <c r="S336" i="16"/>
  <c r="AL336" i="16" s="1"/>
  <c r="N88" i="23"/>
  <c r="V77" i="14"/>
  <c r="S83" i="16"/>
  <c r="AL83" i="16" s="1"/>
  <c r="N394" i="23"/>
  <c r="V335" i="14"/>
  <c r="S389" i="16"/>
  <c r="AL389" i="16" s="1"/>
  <c r="N165" i="23"/>
  <c r="V137" i="14"/>
  <c r="S160" i="16"/>
  <c r="AL160" i="16" s="1"/>
  <c r="N315" i="23"/>
  <c r="V266" i="14"/>
  <c r="S310" i="16"/>
  <c r="AL310" i="16" s="1"/>
  <c r="N234" i="23"/>
  <c r="V194" i="14"/>
  <c r="S229" i="16"/>
  <c r="AL229" i="16" s="1"/>
  <c r="V15" i="14"/>
  <c r="S12" i="16"/>
  <c r="AL12" i="16" s="1"/>
  <c r="N17" i="23"/>
  <c r="N83" i="23"/>
  <c r="N162" i="23"/>
  <c r="V134" i="14"/>
  <c r="U377" i="14"/>
  <c r="S78" i="16" s="1"/>
  <c r="AL78" i="16" s="1"/>
  <c r="S157" i="16"/>
  <c r="AL157" i="16" s="1"/>
  <c r="V26" i="14"/>
  <c r="S24" i="16"/>
  <c r="AL24" i="16" s="1"/>
  <c r="N29" i="23"/>
  <c r="N190" i="23"/>
  <c r="N214" i="23"/>
  <c r="V157" i="14"/>
  <c r="U393" i="14"/>
  <c r="S209" i="16" s="1"/>
  <c r="AL209" i="16" s="1"/>
  <c r="S185" i="16"/>
  <c r="AL185" i="16" s="1"/>
  <c r="N339" i="23"/>
  <c r="V286" i="14"/>
  <c r="S334" i="16"/>
  <c r="AL334" i="16" s="1"/>
  <c r="N187" i="23"/>
  <c r="V154" i="14"/>
  <c r="S182" i="16"/>
  <c r="AL182" i="16" s="1"/>
  <c r="N368" i="23"/>
  <c r="V313" i="14"/>
  <c r="S363" i="16"/>
  <c r="AL363" i="16" s="1"/>
  <c r="N258" i="23"/>
  <c r="V212" i="14"/>
  <c r="S253" i="16"/>
  <c r="AL253" i="16" s="1"/>
  <c r="N270" i="23"/>
  <c r="V224" i="14"/>
  <c r="S265" i="16"/>
  <c r="AL265" i="16" s="1"/>
  <c r="N310" i="23"/>
  <c r="V261" i="14"/>
  <c r="S305" i="16"/>
  <c r="AL305" i="16" s="1"/>
  <c r="V124" i="14"/>
  <c r="S145" i="16"/>
  <c r="AL145" i="16" s="1"/>
  <c r="N150" i="23"/>
  <c r="N94" i="23"/>
  <c r="V82" i="14"/>
  <c r="S89" i="16"/>
  <c r="AL89" i="16" s="1"/>
  <c r="V211" i="14"/>
  <c r="S252" i="16"/>
  <c r="AL252" i="16" s="1"/>
  <c r="N257" i="23"/>
  <c r="N85" i="23"/>
  <c r="V74" i="14"/>
  <c r="S80" i="16"/>
  <c r="AL80" i="16" s="1"/>
  <c r="N98" i="23"/>
  <c r="V86" i="14"/>
  <c r="S93" i="16"/>
  <c r="AL93" i="16" s="1"/>
  <c r="V215" i="14"/>
  <c r="S256" i="16"/>
  <c r="AL256" i="16" s="1"/>
  <c r="N261" i="23"/>
  <c r="N44" i="23"/>
  <c r="N378" i="23"/>
  <c r="V39" i="14"/>
  <c r="U397" i="14"/>
  <c r="S373" i="16" s="1"/>
  <c r="AL373" i="16" s="1"/>
  <c r="S39" i="16"/>
  <c r="AL39" i="16" s="1"/>
  <c r="N303" i="23"/>
  <c r="V255" i="14"/>
  <c r="S298" i="16"/>
  <c r="AL298" i="16" s="1"/>
  <c r="N115" i="23"/>
  <c r="V96" i="14"/>
  <c r="S110" i="16"/>
  <c r="AL110" i="16" s="1"/>
  <c r="V225" i="14"/>
  <c r="S266" i="16"/>
  <c r="AL266" i="16" s="1"/>
  <c r="N271" i="23"/>
  <c r="N137" i="23"/>
  <c r="V114" i="14"/>
  <c r="S132" i="16"/>
  <c r="AL132" i="16" s="1"/>
  <c r="N193" i="23"/>
  <c r="V32" i="14"/>
  <c r="U387" i="14"/>
  <c r="S188" i="16" s="1"/>
  <c r="AL188" i="16" s="1"/>
  <c r="S32" i="16"/>
  <c r="AL32" i="16" s="1"/>
  <c r="N37" i="23"/>
  <c r="N141" i="23"/>
  <c r="V118" i="14"/>
  <c r="S136" i="16"/>
  <c r="AL136" i="16" s="1"/>
  <c r="N183" i="23"/>
  <c r="N184" i="23"/>
  <c r="V17" i="14"/>
  <c r="U355" i="14"/>
  <c r="S178" i="16" s="1"/>
  <c r="AL178" i="16" s="1"/>
  <c r="U386" i="14"/>
  <c r="S179" i="16" s="1"/>
  <c r="AL179" i="16" s="1"/>
  <c r="S14" i="16"/>
  <c r="AL14" i="16" s="1"/>
  <c r="N19" i="23"/>
  <c r="N180" i="23"/>
  <c r="V149" i="14"/>
  <c r="S175" i="16"/>
  <c r="AL175" i="16" s="1"/>
  <c r="N331" i="23"/>
  <c r="V278" i="14"/>
  <c r="S326" i="16"/>
  <c r="AL326" i="16" s="1"/>
  <c r="N167" i="23"/>
  <c r="V138" i="14"/>
  <c r="S162" i="16"/>
  <c r="AL162" i="16" s="1"/>
  <c r="N232" i="23"/>
  <c r="V192" i="14"/>
  <c r="S227" i="16"/>
  <c r="AL227" i="16" s="1"/>
  <c r="N179" i="23"/>
  <c r="V148" i="14"/>
  <c r="S174" i="16"/>
  <c r="AL174" i="16" s="1"/>
  <c r="N324" i="23"/>
  <c r="V273" i="14"/>
  <c r="S319" i="16"/>
  <c r="AL319" i="16" s="1"/>
  <c r="N266" i="23"/>
  <c r="V220" i="14"/>
  <c r="S261" i="16"/>
  <c r="AL261" i="16" s="1"/>
  <c r="N76" i="23"/>
  <c r="V66" i="14"/>
  <c r="S71" i="16"/>
  <c r="AL71" i="16" s="1"/>
  <c r="N169" i="23"/>
  <c r="V139" i="14"/>
  <c r="S164" i="16"/>
  <c r="AL164" i="16" s="1"/>
  <c r="N317" i="23"/>
  <c r="V268" i="14"/>
  <c r="S312" i="16"/>
  <c r="AL312" i="16" s="1"/>
  <c r="N67" i="23"/>
  <c r="V58" i="14"/>
  <c r="S62" i="16"/>
  <c r="AL62" i="16" s="1"/>
  <c r="V111" i="14"/>
  <c r="S129" i="16"/>
  <c r="AL129" i="16" s="1"/>
  <c r="N134" i="23"/>
  <c r="N285" i="23"/>
  <c r="V239" i="14"/>
  <c r="S280" i="16"/>
  <c r="AL280" i="16" s="1"/>
  <c r="N36" i="23"/>
  <c r="N198" i="23"/>
  <c r="N197" i="23"/>
  <c r="V31" i="14"/>
  <c r="U357" i="14"/>
  <c r="S192" i="16" s="1"/>
  <c r="AL192" i="16" s="1"/>
  <c r="U388" i="14"/>
  <c r="S193" i="16" s="1"/>
  <c r="AL193" i="16" s="1"/>
  <c r="S31" i="16"/>
  <c r="AL31" i="16" s="1"/>
  <c r="N357" i="23"/>
  <c r="V303" i="14"/>
  <c r="S352" i="16"/>
  <c r="AL352" i="16" s="1"/>
  <c r="N145" i="23"/>
  <c r="V121" i="14"/>
  <c r="S140" i="16"/>
  <c r="AL140" i="16" s="1"/>
  <c r="N297" i="23"/>
  <c r="V249" i="14"/>
  <c r="S292" i="16"/>
  <c r="AL292" i="16" s="1"/>
  <c r="N199" i="23"/>
  <c r="V162" i="14"/>
  <c r="S194" i="16"/>
  <c r="AL194" i="16" s="1"/>
  <c r="N120" i="23"/>
  <c r="V101" i="14"/>
  <c r="S115" i="16"/>
  <c r="AL115" i="16" s="1"/>
  <c r="V42" i="14"/>
  <c r="S42" i="16"/>
  <c r="AL42" i="16" s="1"/>
  <c r="N47" i="23"/>
  <c r="N211" i="23"/>
  <c r="V173" i="14"/>
  <c r="S206" i="16"/>
  <c r="AL206" i="16" s="1"/>
  <c r="N356" i="23"/>
  <c r="V302" i="14"/>
  <c r="S351" i="16"/>
  <c r="AL351" i="16" s="1"/>
  <c r="N64" i="23"/>
  <c r="V55" i="14"/>
  <c r="S59" i="16"/>
  <c r="AL59" i="16" s="1"/>
  <c r="N370" i="23"/>
  <c r="V315" i="14"/>
  <c r="S365" i="16"/>
  <c r="AL365" i="16" s="1"/>
  <c r="N174" i="23"/>
  <c r="V144" i="14"/>
  <c r="S169" i="16"/>
  <c r="AL169" i="16" s="1"/>
  <c r="N262" i="23"/>
  <c r="V216" i="14"/>
  <c r="S257" i="16"/>
  <c r="AL257" i="16" s="1"/>
  <c r="N350" i="23"/>
  <c r="V297" i="14"/>
  <c r="S345" i="16"/>
  <c r="AL345" i="16" s="1"/>
  <c r="N189" i="23"/>
  <c r="V156" i="14"/>
  <c r="S184" i="16"/>
  <c r="AL184" i="16" s="1"/>
  <c r="V252" i="14"/>
  <c r="S295" i="16"/>
  <c r="AL295" i="16" s="1"/>
  <c r="N300" i="23"/>
  <c r="N200" i="23"/>
  <c r="V163" i="14"/>
  <c r="S195" i="16"/>
  <c r="AL195" i="16" s="1"/>
  <c r="N345" i="23"/>
  <c r="V292" i="14"/>
  <c r="S340" i="16"/>
  <c r="AL340" i="16" s="1"/>
  <c r="N121" i="23"/>
  <c r="N123" i="23"/>
  <c r="V102" i="14"/>
  <c r="U349" i="14"/>
  <c r="S116" i="16" s="1"/>
  <c r="AL116" i="16" s="1"/>
  <c r="S118" i="16"/>
  <c r="AL118" i="16" s="1"/>
  <c r="V231" i="14"/>
  <c r="S272" i="16"/>
  <c r="AL272" i="16" s="1"/>
  <c r="N277" i="23"/>
  <c r="N124" i="23"/>
  <c r="V103" i="14"/>
  <c r="S119" i="16"/>
  <c r="AL119" i="16" s="1"/>
  <c r="N268" i="23"/>
  <c r="V222" i="14"/>
  <c r="S263" i="16"/>
  <c r="AL263" i="16" s="1"/>
  <c r="V113" i="14"/>
  <c r="S131" i="16"/>
  <c r="AL131" i="16" s="1"/>
  <c r="N136" i="23"/>
  <c r="N287" i="23"/>
  <c r="V241" i="14"/>
  <c r="S282" i="16"/>
  <c r="AL282" i="16" s="1"/>
  <c r="N248" i="23"/>
  <c r="N247" i="23"/>
  <c r="N18" i="23"/>
  <c r="V16" i="14"/>
  <c r="U390" i="14"/>
  <c r="S243" i="16" s="1"/>
  <c r="AL243" i="16" s="1"/>
  <c r="U362" i="14"/>
  <c r="S242" i="16" s="1"/>
  <c r="AL242" i="16" s="1"/>
  <c r="S13" i="16"/>
  <c r="AL13" i="16" s="1"/>
  <c r="N181" i="23"/>
  <c r="V150" i="14"/>
  <c r="S176" i="16"/>
  <c r="AL176" i="16" s="1"/>
  <c r="N77" i="23"/>
  <c r="V67" i="14"/>
  <c r="S72" i="16"/>
  <c r="AL72" i="16" s="1"/>
  <c r="N237" i="23"/>
  <c r="V197" i="14"/>
  <c r="S232" i="16"/>
  <c r="AL232" i="16" s="1"/>
  <c r="N384" i="23"/>
  <c r="V326" i="14"/>
  <c r="S379" i="16"/>
  <c r="AL379" i="16" s="1"/>
  <c r="N280" i="23"/>
  <c r="V234" i="14"/>
  <c r="S275" i="16"/>
  <c r="AL275" i="16" s="1"/>
  <c r="N305" i="23"/>
  <c r="V257" i="14"/>
  <c r="S300" i="16"/>
  <c r="AL300" i="16" s="1"/>
  <c r="N329" i="23"/>
  <c r="V277" i="14"/>
  <c r="S324" i="16"/>
  <c r="AL324" i="16" s="1"/>
  <c r="N291" i="23"/>
  <c r="V244" i="14"/>
  <c r="S286" i="16"/>
  <c r="AL286" i="16" s="1"/>
  <c r="N228" i="23"/>
  <c r="V188" i="14"/>
  <c r="S223" i="16"/>
  <c r="AL223" i="16" s="1"/>
  <c r="AE418" i="23" l="1"/>
  <c r="AE422" i="23"/>
  <c r="AE406" i="23"/>
  <c r="AE407" i="23"/>
  <c r="AE424" i="23"/>
  <c r="AE408" i="23"/>
  <c r="AE409" i="23"/>
  <c r="AE414" i="23"/>
  <c r="AE419" i="23"/>
  <c r="AE411" i="23"/>
  <c r="AE423" i="23"/>
  <c r="AE425" i="23"/>
  <c r="AE413" i="23"/>
  <c r="AE415" i="23"/>
  <c r="AE421" i="23"/>
  <c r="AE412" i="23"/>
  <c r="AE398" i="23"/>
  <c r="AE405" i="23"/>
  <c r="AE426" i="23"/>
  <c r="AE420" i="23"/>
  <c r="AZ393" i="16"/>
  <c r="O93" i="23"/>
  <c r="AS14" i="23"/>
  <c r="AR405" i="23"/>
  <c r="AR398" i="23"/>
  <c r="AR423" i="23"/>
  <c r="AS396" i="23"/>
  <c r="AS290" i="23"/>
  <c r="AS325" i="23"/>
  <c r="AS127" i="23"/>
  <c r="AS149" i="23"/>
  <c r="AS199" i="23"/>
  <c r="AS169" i="23"/>
  <c r="AS216" i="23"/>
  <c r="AR409" i="23"/>
  <c r="AS23" i="23"/>
  <c r="AS343" i="23"/>
  <c r="AS142" i="23"/>
  <c r="AS349" i="23"/>
  <c r="AS347" i="23"/>
  <c r="AS328" i="23"/>
  <c r="AS256" i="23"/>
  <c r="AS295" i="23"/>
  <c r="AS202" i="23"/>
  <c r="AS230" i="23"/>
  <c r="AS316" i="23"/>
  <c r="AS152" i="23"/>
  <c r="AS112" i="23"/>
  <c r="AS181" i="23"/>
  <c r="AS18" i="23"/>
  <c r="AS375" i="23"/>
  <c r="AS183" i="23"/>
  <c r="AS364" i="23"/>
  <c r="AS292" i="23"/>
  <c r="AS50" i="23"/>
  <c r="AS394" i="23"/>
  <c r="AS243" i="23"/>
  <c r="AS134" i="23"/>
  <c r="AS218" i="23"/>
  <c r="AS217" i="23"/>
  <c r="AS210" i="23"/>
  <c r="AS88" i="23"/>
  <c r="AS366" i="23"/>
  <c r="AR420" i="23"/>
  <c r="AS146" i="23"/>
  <c r="AR410" i="23"/>
  <c r="AS384" i="23"/>
  <c r="AS41" i="23"/>
  <c r="AS69" i="23"/>
  <c r="AS84" i="23"/>
  <c r="FI25" i="23"/>
  <c r="AR426" i="23"/>
  <c r="AR411" i="23"/>
  <c r="AS25" i="23"/>
  <c r="AS189" i="23"/>
  <c r="AS209" i="23"/>
  <c r="AS178" i="23"/>
  <c r="AS73" i="23"/>
  <c r="AS156" i="23"/>
  <c r="AS246" i="23"/>
  <c r="AS323" i="23"/>
  <c r="AS270" i="23"/>
  <c r="AS294" i="23"/>
  <c r="AS154" i="23"/>
  <c r="AS275" i="23"/>
  <c r="AS354" i="23"/>
  <c r="AS386" i="23"/>
  <c r="AS79" i="23"/>
  <c r="AS66" i="23"/>
  <c r="AS173" i="23"/>
  <c r="AS358" i="23"/>
  <c r="AS231" i="23"/>
  <c r="AS363" i="23"/>
  <c r="AS107" i="23"/>
  <c r="AS236" i="23"/>
  <c r="AS118" i="23"/>
  <c r="AS222" i="23"/>
  <c r="AS367" i="23"/>
  <c r="AS139" i="23"/>
  <c r="AS239" i="23"/>
  <c r="AS140" i="23"/>
  <c r="AS281" i="23"/>
  <c r="AS302" i="23"/>
  <c r="AS251" i="23"/>
  <c r="AS279" i="23"/>
  <c r="AS115" i="23"/>
  <c r="AR414" i="23"/>
  <c r="AR424" i="23"/>
  <c r="AS20" i="23"/>
  <c r="AS47" i="23"/>
  <c r="AS289" i="23"/>
  <c r="AS348" i="23"/>
  <c r="AS168" i="23"/>
  <c r="AS83" i="23"/>
  <c r="AR421" i="23"/>
  <c r="AS326" i="23"/>
  <c r="AS284" i="23"/>
  <c r="AS104" i="23"/>
  <c r="AS341" i="23"/>
  <c r="AS333" i="23"/>
  <c r="AS85" i="23"/>
  <c r="AS121" i="23"/>
  <c r="AS327" i="23"/>
  <c r="AS232" i="23"/>
  <c r="AS258" i="23"/>
  <c r="AS102" i="23"/>
  <c r="AS67" i="23"/>
  <c r="AS267" i="23"/>
  <c r="AS207" i="23"/>
  <c r="AS197" i="23"/>
  <c r="AS235" i="23"/>
  <c r="AS271" i="23"/>
  <c r="FI15" i="23"/>
  <c r="FZ15" i="23" s="1"/>
  <c r="AR422" i="23"/>
  <c r="AS15" i="23"/>
  <c r="AS291" i="23"/>
  <c r="FI64" i="23"/>
  <c r="AR408" i="23"/>
  <c r="AS64" i="23"/>
  <c r="AS37" i="23"/>
  <c r="AS301" i="23"/>
  <c r="AS252" i="23"/>
  <c r="AS80" i="23"/>
  <c r="AS278" i="23"/>
  <c r="AS335" i="23"/>
  <c r="AS264" i="23"/>
  <c r="AS355" i="23"/>
  <c r="AS356" i="23"/>
  <c r="AS130" i="23"/>
  <c r="AS336" i="23"/>
  <c r="FI87" i="23"/>
  <c r="FZ87" i="23" s="1"/>
  <c r="AS87" i="23"/>
  <c r="AR413" i="23"/>
  <c r="AS240" i="23"/>
  <c r="AS71" i="23"/>
  <c r="AS229" i="23"/>
  <c r="AS391" i="23"/>
  <c r="AS76" i="23"/>
  <c r="AS223" i="23"/>
  <c r="AS33" i="23"/>
  <c r="AS195" i="23"/>
  <c r="AS55" i="23"/>
  <c r="AS161" i="23"/>
  <c r="AS19" i="23"/>
  <c r="AS260" i="23"/>
  <c r="AS188" i="23"/>
  <c r="FI56" i="23"/>
  <c r="FZ56" i="23" s="1"/>
  <c r="AR406" i="23"/>
  <c r="AS56" i="23"/>
  <c r="AS365" i="23"/>
  <c r="AS373" i="23"/>
  <c r="AS158" i="23"/>
  <c r="AS317" i="23"/>
  <c r="AS242" i="23"/>
  <c r="AS26" i="23"/>
  <c r="AS280" i="23"/>
  <c r="AS237" i="23"/>
  <c r="AS221" i="23"/>
  <c r="FI93" i="23"/>
  <c r="AR407" i="23"/>
  <c r="AS93" i="23"/>
  <c r="AS250" i="23"/>
  <c r="AS303" i="23"/>
  <c r="AS109" i="23"/>
  <c r="AS32" i="23"/>
  <c r="AS351" i="23"/>
  <c r="AS359" i="23"/>
  <c r="AS198" i="23"/>
  <c r="AS48" i="23"/>
  <c r="AS75" i="23"/>
  <c r="AS123" i="23"/>
  <c r="AS225" i="23"/>
  <c r="AS177" i="23"/>
  <c r="AS77" i="23"/>
  <c r="AS59" i="23"/>
  <c r="AS99" i="23"/>
  <c r="AS376" i="23"/>
  <c r="AS272" i="23"/>
  <c r="AS227" i="23"/>
  <c r="AS228" i="23"/>
  <c r="AS193" i="23"/>
  <c r="AS369" i="23"/>
  <c r="AS357" i="23"/>
  <c r="AS38" i="23"/>
  <c r="AS103" i="23"/>
  <c r="AS164" i="23"/>
  <c r="AS308" i="23"/>
  <c r="AS215" i="23"/>
  <c r="FI35" i="23"/>
  <c r="AS35" i="23"/>
  <c r="AR425" i="23"/>
  <c r="AS155" i="23"/>
  <c r="AS346" i="23"/>
  <c r="AS52" i="23"/>
  <c r="AS65" i="23"/>
  <c r="AS78" i="23"/>
  <c r="AS143" i="23"/>
  <c r="AS311" i="23"/>
  <c r="AS304" i="23"/>
  <c r="AS259" i="23"/>
  <c r="AS387" i="23"/>
  <c r="AS374" i="23"/>
  <c r="AS254" i="23"/>
  <c r="AS383" i="23"/>
  <c r="AS24" i="23"/>
  <c r="AS46" i="23"/>
  <c r="AS187" i="23"/>
  <c r="AS31" i="23"/>
  <c r="FI22" i="23"/>
  <c r="AS22" i="23"/>
  <c r="AR418" i="23"/>
  <c r="AS331" i="23"/>
  <c r="AS62" i="23"/>
  <c r="AS163" i="23"/>
  <c r="AS34" i="23"/>
  <c r="AS110" i="23"/>
  <c r="AS293" i="23"/>
  <c r="AS175" i="23"/>
  <c r="AS393" i="23"/>
  <c r="AS117" i="23"/>
  <c r="AS68" i="23"/>
  <c r="AS263" i="23"/>
  <c r="AS165" i="23"/>
  <c r="AS106" i="23"/>
  <c r="AS211" i="23"/>
  <c r="AS385" i="23"/>
  <c r="AS273" i="23"/>
  <c r="AS307" i="23"/>
  <c r="AS324" i="23"/>
  <c r="AS147" i="23"/>
  <c r="AR415" i="23"/>
  <c r="AS320" i="23"/>
  <c r="AS95" i="23"/>
  <c r="AS185" i="23"/>
  <c r="AS136" i="23"/>
  <c r="AS167" i="23"/>
  <c r="AS392" i="23"/>
  <c r="AS380" i="23"/>
  <c r="AS91" i="23"/>
  <c r="AS96" i="23"/>
  <c r="AS72" i="23"/>
  <c r="AS200" i="23"/>
  <c r="AS390" i="23"/>
  <c r="AS90" i="23"/>
  <c r="AS299" i="23"/>
  <c r="AS268" i="23"/>
  <c r="AS257" i="23"/>
  <c r="AS298" i="23"/>
  <c r="AS30" i="23"/>
  <c r="AR412" i="23"/>
  <c r="AS51" i="23"/>
  <c r="AS74" i="23"/>
  <c r="AS132" i="23"/>
  <c r="AS313" i="23"/>
  <c r="FZ93" i="23"/>
  <c r="AS160" i="23"/>
  <c r="AS137" i="23"/>
  <c r="AS108" i="23"/>
  <c r="AS350" i="23"/>
  <c r="AS220" i="23"/>
  <c r="AS186" i="23"/>
  <c r="AS245" i="23"/>
  <c r="AS114" i="23"/>
  <c r="AS285" i="23"/>
  <c r="AS81" i="23"/>
  <c r="AS255" i="23"/>
  <c r="AS361" i="23"/>
  <c r="AS377" i="23"/>
  <c r="AS342" i="23"/>
  <c r="AS133" i="23"/>
  <c r="AS379" i="23"/>
  <c r="AS151" i="23"/>
  <c r="AS166" i="23"/>
  <c r="AS370" i="23"/>
  <c r="AS16" i="23"/>
  <c r="AR419" i="23"/>
  <c r="AS276" i="23"/>
  <c r="AS219" i="23"/>
  <c r="AS129" i="23"/>
  <c r="AS70" i="23"/>
  <c r="AS116" i="23"/>
  <c r="AS153" i="23"/>
  <c r="AS269" i="23"/>
  <c r="AS135" i="23"/>
  <c r="AS128" i="23"/>
  <c r="AS395" i="23"/>
  <c r="AS310" i="23"/>
  <c r="AS179" i="23"/>
  <c r="AS192" i="23"/>
  <c r="AS312" i="23"/>
  <c r="AS45" i="23"/>
  <c r="AS150" i="23"/>
  <c r="AS249" i="23"/>
  <c r="AS329" i="23"/>
  <c r="AS337" i="23"/>
  <c r="AS89" i="23"/>
  <c r="AS53" i="23"/>
  <c r="AS234" i="23"/>
  <c r="AS381" i="23"/>
  <c r="AS226" i="23"/>
  <c r="AS344" i="23"/>
  <c r="AS172" i="23"/>
  <c r="AS101" i="23"/>
  <c r="AS296" i="23"/>
  <c r="AS17" i="23"/>
  <c r="AS28" i="23"/>
  <c r="AS287" i="23"/>
  <c r="AS334" i="23"/>
  <c r="AS314" i="23"/>
  <c r="AS360" i="23"/>
  <c r="AS196" i="23"/>
  <c r="AS190" i="23"/>
  <c r="AS212" i="23"/>
  <c r="AS82" i="23"/>
  <c r="AS144" i="23"/>
  <c r="AS321" i="23"/>
  <c r="AS283" i="23"/>
  <c r="AS389" i="23"/>
  <c r="AS36" i="23"/>
  <c r="AS266" i="23"/>
  <c r="AS94" i="23"/>
  <c r="AS214" i="23"/>
  <c r="AS141" i="23"/>
  <c r="AS213" i="23"/>
  <c r="AS315" i="23"/>
  <c r="AS338" i="23"/>
  <c r="AS288" i="23"/>
  <c r="AS330" i="23"/>
  <c r="AS208" i="23"/>
  <c r="AS247" i="23"/>
  <c r="AS105" i="23"/>
  <c r="BK221" i="23"/>
  <c r="CB221" i="23" s="1"/>
  <c r="CS221" i="23" s="1"/>
  <c r="ER221" i="23" s="1"/>
  <c r="FZ221" i="23" s="1"/>
  <c r="BK83" i="23"/>
  <c r="BK387" i="23"/>
  <c r="BK162" i="23"/>
  <c r="BK247" i="23"/>
  <c r="BK81" i="23"/>
  <c r="BK177" i="23"/>
  <c r="CB177" i="23" s="1"/>
  <c r="CS177" i="23" s="1"/>
  <c r="ER177" i="23" s="1"/>
  <c r="FZ177" i="23" s="1"/>
  <c r="BK305" i="23"/>
  <c r="BK26" i="23"/>
  <c r="BK278" i="23"/>
  <c r="CB278" i="23" s="1"/>
  <c r="CS278" i="23" s="1"/>
  <c r="ER278" i="23" s="1"/>
  <c r="FZ278" i="23" s="1"/>
  <c r="BK383" i="23"/>
  <c r="CB383" i="23" s="1"/>
  <c r="CS383" i="23" s="1"/>
  <c r="ER383" i="23" s="1"/>
  <c r="FZ383" i="23" s="1"/>
  <c r="BK312" i="23"/>
  <c r="CB312" i="23" s="1"/>
  <c r="CS312" i="23" s="1"/>
  <c r="ER312" i="23" s="1"/>
  <c r="FZ312" i="23" s="1"/>
  <c r="BK325" i="23"/>
  <c r="BK126" i="23"/>
  <c r="BK178" i="23"/>
  <c r="CB178" i="23" s="1"/>
  <c r="CS178" i="23" s="1"/>
  <c r="ER178" i="23" s="1"/>
  <c r="FZ178" i="23" s="1"/>
  <c r="BK171" i="23"/>
  <c r="BK143" i="23"/>
  <c r="CB143" i="23" s="1"/>
  <c r="CS143" i="23" s="1"/>
  <c r="ER143" i="23" s="1"/>
  <c r="FZ143" i="23" s="1"/>
  <c r="BK36" i="23"/>
  <c r="CB36" i="23" s="1"/>
  <c r="CS36" i="23" s="1"/>
  <c r="ER36" i="23" s="1"/>
  <c r="FZ36" i="23" s="1"/>
  <c r="BK160" i="23"/>
  <c r="CB160" i="23" s="1"/>
  <c r="CS160" i="23" s="1"/>
  <c r="ER160" i="23" s="1"/>
  <c r="FZ160" i="23" s="1"/>
  <c r="BK384" i="23"/>
  <c r="CB384" i="23" s="1"/>
  <c r="CS384" i="23" s="1"/>
  <c r="ER384" i="23" s="1"/>
  <c r="FZ384" i="23" s="1"/>
  <c r="BK141" i="23"/>
  <c r="CB141" i="23" s="1"/>
  <c r="CS141" i="23" s="1"/>
  <c r="ER141" i="23" s="1"/>
  <c r="FZ141" i="23" s="1"/>
  <c r="BK365" i="23"/>
  <c r="BK206" i="23"/>
  <c r="BK67" i="23"/>
  <c r="BK291" i="23"/>
  <c r="BK86" i="23"/>
  <c r="BK386" i="23"/>
  <c r="CB386" i="23" s="1"/>
  <c r="CS386" i="23" s="1"/>
  <c r="ER386" i="23" s="1"/>
  <c r="FZ386" i="23" s="1"/>
  <c r="BK343" i="23"/>
  <c r="CB343" i="23" s="1"/>
  <c r="CS343" i="23" s="1"/>
  <c r="ER343" i="23" s="1"/>
  <c r="FZ343" i="23" s="1"/>
  <c r="BK97" i="23"/>
  <c r="BK182" i="23"/>
  <c r="BK374" i="23"/>
  <c r="BK251" i="23"/>
  <c r="BK122" i="23"/>
  <c r="BK159" i="23"/>
  <c r="BK140" i="23"/>
  <c r="CB140" i="23" s="1"/>
  <c r="CS140" i="23" s="1"/>
  <c r="ER140" i="23" s="1"/>
  <c r="FZ140" i="23" s="1"/>
  <c r="BK268" i="23"/>
  <c r="CB268" i="23" s="1"/>
  <c r="CS268" i="23" s="1"/>
  <c r="ER268" i="23" s="1"/>
  <c r="FZ268" i="23" s="1"/>
  <c r="BK232" i="23"/>
  <c r="BK350" i="23"/>
  <c r="BK274" i="23"/>
  <c r="BK41" i="23"/>
  <c r="BK47" i="23"/>
  <c r="BK239" i="23"/>
  <c r="CB239" i="23" s="1"/>
  <c r="CS239" i="23" s="1"/>
  <c r="ER239" i="23" s="1"/>
  <c r="FZ239" i="23" s="1"/>
  <c r="BK20" i="23"/>
  <c r="BK116" i="23"/>
  <c r="CB116" i="23" s="1"/>
  <c r="CS116" i="23" s="1"/>
  <c r="ER116" i="23" s="1"/>
  <c r="FZ116" i="23" s="1"/>
  <c r="BK244" i="23"/>
  <c r="BK272" i="23"/>
  <c r="CB272" i="23" s="1"/>
  <c r="CS272" i="23" s="1"/>
  <c r="ER272" i="23" s="1"/>
  <c r="FZ272" i="23" s="1"/>
  <c r="BK253" i="23"/>
  <c r="BK54" i="23"/>
  <c r="BK226" i="23"/>
  <c r="BK311" i="23"/>
  <c r="CB311" i="23" s="1"/>
  <c r="CS311" i="23" s="1"/>
  <c r="ER311" i="23" s="1"/>
  <c r="FZ311" i="23" s="1"/>
  <c r="BK113" i="23"/>
  <c r="BK209" i="23"/>
  <c r="CB209" i="23" s="1"/>
  <c r="CS209" i="23" s="1"/>
  <c r="ER209" i="23" s="1"/>
  <c r="FZ209" i="23" s="1"/>
  <c r="BK90" i="23"/>
  <c r="BK342" i="23"/>
  <c r="BK346" i="23"/>
  <c r="BK124" i="23"/>
  <c r="BK252" i="23"/>
  <c r="BK344" i="23"/>
  <c r="CB344" i="23" s="1"/>
  <c r="CS344" i="23" s="1"/>
  <c r="ER344" i="23" s="1"/>
  <c r="FZ344" i="23" s="1"/>
  <c r="BK261" i="23"/>
  <c r="BK357" i="23"/>
  <c r="CB357" i="23" s="1"/>
  <c r="CS357" i="23" s="1"/>
  <c r="ER357" i="23" s="1"/>
  <c r="FZ357" i="23" s="1"/>
  <c r="BK147" i="23"/>
  <c r="BK242" i="23"/>
  <c r="BK43" i="23"/>
  <c r="BK30" i="23"/>
  <c r="BK234" i="23"/>
  <c r="CB234" i="23" s="1"/>
  <c r="CS234" i="23" s="1"/>
  <c r="ER234" i="23" s="1"/>
  <c r="FZ234" i="23" s="1"/>
  <c r="BK15" i="23"/>
  <c r="BK207" i="23"/>
  <c r="CB207" i="23" s="1"/>
  <c r="CS207" i="23" s="1"/>
  <c r="ER207" i="23" s="1"/>
  <c r="FZ207" i="23" s="1"/>
  <c r="BK68" i="23"/>
  <c r="CB68" i="23" s="1"/>
  <c r="CS68" i="23" s="1"/>
  <c r="ER68" i="23" s="1"/>
  <c r="FZ68" i="23" s="1"/>
  <c r="BK192" i="23"/>
  <c r="CB192" i="23" s="1"/>
  <c r="CS192" i="23" s="1"/>
  <c r="ER192" i="23" s="1"/>
  <c r="FZ192" i="23" s="1"/>
  <c r="BK173" i="23"/>
  <c r="BK301" i="23"/>
  <c r="CB301" i="23" s="1"/>
  <c r="CS301" i="23" s="1"/>
  <c r="ER301" i="23" s="1"/>
  <c r="FZ301" i="23" s="1"/>
  <c r="BK18" i="23"/>
  <c r="BK115" i="23"/>
  <c r="CB115" i="23" s="1"/>
  <c r="CS115" i="23" s="1"/>
  <c r="ER115" i="23" s="1"/>
  <c r="FZ115" i="23" s="1"/>
  <c r="BK39" i="23"/>
  <c r="BK151" i="23"/>
  <c r="CB151" i="23" s="1"/>
  <c r="CS151" i="23" s="1"/>
  <c r="ER151" i="23" s="1"/>
  <c r="FZ151" i="23" s="1"/>
  <c r="BK17" i="23"/>
  <c r="BK129" i="23"/>
  <c r="BK257" i="23"/>
  <c r="CB257" i="23" s="1"/>
  <c r="CS257" i="23" s="1"/>
  <c r="ER257" i="23" s="1"/>
  <c r="FZ257" i="23" s="1"/>
  <c r="BK59" i="23"/>
  <c r="CB59" i="23" s="1"/>
  <c r="CS59" i="23" s="1"/>
  <c r="ER59" i="23" s="1"/>
  <c r="FZ59" i="23" s="1"/>
  <c r="BK315" i="23"/>
  <c r="CB315" i="23" s="1"/>
  <c r="CS315" i="23" s="1"/>
  <c r="ER315" i="23" s="1"/>
  <c r="FZ315" i="23" s="1"/>
  <c r="BK186" i="23"/>
  <c r="CB186" i="23" s="1"/>
  <c r="CS186" i="23" s="1"/>
  <c r="ER186" i="23" s="1"/>
  <c r="FZ186" i="23" s="1"/>
  <c r="BK172" i="23"/>
  <c r="CB172" i="23" s="1"/>
  <c r="CS172" i="23" s="1"/>
  <c r="ER172" i="23" s="1"/>
  <c r="FZ172" i="23" s="1"/>
  <c r="BK300" i="23"/>
  <c r="BK264" i="23"/>
  <c r="CB264" i="23" s="1"/>
  <c r="CS264" i="23" s="1"/>
  <c r="ER264" i="23" s="1"/>
  <c r="FZ264" i="23" s="1"/>
  <c r="BK222" i="23"/>
  <c r="CB222" i="23" s="1"/>
  <c r="CS222" i="23" s="1"/>
  <c r="ER222" i="23" s="1"/>
  <c r="FZ222" i="23" s="1"/>
  <c r="BK371" i="23"/>
  <c r="BK73" i="23"/>
  <c r="BK74" i="23"/>
  <c r="CB74" i="23" s="1"/>
  <c r="CS74" i="23" s="1"/>
  <c r="ER74" i="23" s="1"/>
  <c r="FZ74" i="23" s="1"/>
  <c r="BK395" i="23"/>
  <c r="CB395" i="23" s="1"/>
  <c r="CS395" i="23" s="1"/>
  <c r="ER395" i="23" s="1"/>
  <c r="FZ395" i="23" s="1"/>
  <c r="BK303" i="23"/>
  <c r="CB303" i="23" s="1"/>
  <c r="CS303" i="23" s="1"/>
  <c r="ER303" i="23" s="1"/>
  <c r="FZ303" i="23" s="1"/>
  <c r="BK148" i="23"/>
  <c r="BK372" i="23"/>
  <c r="BK154" i="23"/>
  <c r="CB154" i="23" s="1"/>
  <c r="CS154" i="23" s="1"/>
  <c r="ER154" i="23" s="1"/>
  <c r="FZ154" i="23" s="1"/>
  <c r="BK248" i="23"/>
  <c r="BK133" i="23"/>
  <c r="BK190" i="23"/>
  <c r="CB190" i="23" s="1"/>
  <c r="CS190" i="23" s="1"/>
  <c r="ER190" i="23" s="1"/>
  <c r="FZ190" i="23" s="1"/>
  <c r="BK194" i="23"/>
  <c r="BK58" i="23"/>
  <c r="BK223" i="23"/>
  <c r="CB223" i="23" s="1"/>
  <c r="CS223" i="23" s="1"/>
  <c r="ER223" i="23" s="1"/>
  <c r="FZ223" i="23" s="1"/>
  <c r="BK396" i="23"/>
  <c r="CB396" i="23" s="1"/>
  <c r="CS396" i="23" s="1"/>
  <c r="ER396" i="23" s="1"/>
  <c r="FZ396" i="23" s="1"/>
  <c r="BK136" i="23"/>
  <c r="CB136" i="23" s="1"/>
  <c r="CS136" i="23" s="1"/>
  <c r="ER136" i="23" s="1"/>
  <c r="FZ136" i="23" s="1"/>
  <c r="BK392" i="23"/>
  <c r="BK149" i="23"/>
  <c r="BK373" i="23"/>
  <c r="BK231" i="23"/>
  <c r="BK201" i="23"/>
  <c r="BK203" i="23"/>
  <c r="BK266" i="23"/>
  <c r="CB266" i="23" s="1"/>
  <c r="CS266" i="23" s="1"/>
  <c r="ER266" i="23" s="1"/>
  <c r="FZ266" i="23" s="1"/>
  <c r="BK111" i="23"/>
  <c r="BK337" i="23"/>
  <c r="CB337" i="23" s="1"/>
  <c r="CS337" i="23" s="1"/>
  <c r="ER337" i="23" s="1"/>
  <c r="FZ337" i="23" s="1"/>
  <c r="BK27" i="23"/>
  <c r="BK63" i="23"/>
  <c r="BK284" i="23"/>
  <c r="BK152" i="23"/>
  <c r="CB152" i="23" s="1"/>
  <c r="CS152" i="23" s="1"/>
  <c r="ER152" i="23" s="1"/>
  <c r="FZ152" i="23" s="1"/>
  <c r="BK389" i="23"/>
  <c r="CB389" i="23" s="1"/>
  <c r="CS389" i="23" s="1"/>
  <c r="ER389" i="23" s="1"/>
  <c r="FZ389" i="23" s="1"/>
  <c r="BK377" i="23"/>
  <c r="CB377" i="23" s="1"/>
  <c r="CS377" i="23" s="1"/>
  <c r="ER377" i="23" s="1"/>
  <c r="FZ377" i="23" s="1"/>
  <c r="BK298" i="23"/>
  <c r="BK21" i="23"/>
  <c r="BK157" i="23"/>
  <c r="BK381" i="23"/>
  <c r="BK195" i="23"/>
  <c r="CB195" i="23" s="1"/>
  <c r="CS195" i="23" s="1"/>
  <c r="ER195" i="23" s="1"/>
  <c r="FZ195" i="23" s="1"/>
  <c r="BK119" i="23"/>
  <c r="BK219" i="23"/>
  <c r="CB219" i="23" s="1"/>
  <c r="CS219" i="23" s="1"/>
  <c r="ER219" i="23" s="1"/>
  <c r="FZ219" i="23" s="1"/>
  <c r="BK28" i="23"/>
  <c r="CB28" i="23" s="1"/>
  <c r="CS28" i="23" s="1"/>
  <c r="ER28" i="23" s="1"/>
  <c r="FZ28" i="23" s="1"/>
  <c r="BK70" i="23"/>
  <c r="CB70" i="23" s="1"/>
  <c r="CS70" i="23" s="1"/>
  <c r="ER70" i="23" s="1"/>
  <c r="FZ70" i="23" s="1"/>
  <c r="BK23" i="23"/>
  <c r="BK263" i="23"/>
  <c r="CB263" i="23" s="1"/>
  <c r="CS263" i="23" s="1"/>
  <c r="ER263" i="23" s="1"/>
  <c r="FZ263" i="23" s="1"/>
  <c r="BK25" i="23"/>
  <c r="BK121" i="23"/>
  <c r="CB121" i="23" s="1"/>
  <c r="CS121" i="23" s="1"/>
  <c r="ER121" i="23" s="1"/>
  <c r="FZ121" i="23" s="1"/>
  <c r="BK249" i="23"/>
  <c r="CB249" i="23" s="1"/>
  <c r="CS249" i="23" s="1"/>
  <c r="ER249" i="23" s="1"/>
  <c r="FZ249" i="23" s="1"/>
  <c r="BK166" i="23"/>
  <c r="CB166" i="23" s="1"/>
  <c r="CS166" i="23" s="1"/>
  <c r="ER166" i="23" s="1"/>
  <c r="FZ166" i="23" s="1"/>
  <c r="BK235" i="23"/>
  <c r="CB235" i="23" s="1"/>
  <c r="CS235" i="23" s="1"/>
  <c r="ER235" i="23" s="1"/>
  <c r="FZ235" i="23" s="1"/>
  <c r="BK196" i="23"/>
  <c r="CB196" i="23" s="1"/>
  <c r="CS196" i="23" s="1"/>
  <c r="ER196" i="23" s="1"/>
  <c r="FZ196" i="23" s="1"/>
  <c r="BK324" i="23"/>
  <c r="CB324" i="23" s="1"/>
  <c r="CS324" i="23" s="1"/>
  <c r="ER324" i="23" s="1"/>
  <c r="FZ324" i="23" s="1"/>
  <c r="BK16" i="23"/>
  <c r="BK320" i="23"/>
  <c r="BK69" i="23"/>
  <c r="BK334" i="23"/>
  <c r="CB334" i="23" s="1"/>
  <c r="CS334" i="23" s="1"/>
  <c r="ER334" i="23" s="1"/>
  <c r="FZ334" i="23" s="1"/>
  <c r="BK277" i="23"/>
  <c r="BK179" i="23"/>
  <c r="CB179" i="23" s="1"/>
  <c r="CS179" i="23" s="1"/>
  <c r="ER179" i="23" s="1"/>
  <c r="BK146" i="23"/>
  <c r="BK338" i="23"/>
  <c r="CB338" i="23" s="1"/>
  <c r="CS338" i="23" s="1"/>
  <c r="ER338" i="23" s="1"/>
  <c r="FZ338" i="23" s="1"/>
  <c r="BK297" i="23"/>
  <c r="BK326" i="23"/>
  <c r="BK62" i="23"/>
  <c r="BK276" i="23"/>
  <c r="CB276" i="23" s="1"/>
  <c r="CS276" i="23" s="1"/>
  <c r="ER276" i="23" s="1"/>
  <c r="FZ276" i="23" s="1"/>
  <c r="BK80" i="23"/>
  <c r="BK53" i="23"/>
  <c r="BK50" i="23"/>
  <c r="BK238" i="23"/>
  <c r="BK35" i="23"/>
  <c r="BK375" i="23"/>
  <c r="BK241" i="23"/>
  <c r="BK150" i="23"/>
  <c r="CB150" i="23" s="1"/>
  <c r="CS150" i="23" s="1"/>
  <c r="ER150" i="23" s="1"/>
  <c r="FZ150" i="23" s="1"/>
  <c r="BK255" i="23"/>
  <c r="CB255" i="23" s="1"/>
  <c r="CS255" i="23" s="1"/>
  <c r="ER255" i="23" s="1"/>
  <c r="FZ255" i="23" s="1"/>
  <c r="BK156" i="23"/>
  <c r="CB156" i="23" s="1"/>
  <c r="CS156" i="23" s="1"/>
  <c r="ER156" i="23" s="1"/>
  <c r="FZ156" i="23" s="1"/>
  <c r="BK40" i="23"/>
  <c r="BK376" i="23"/>
  <c r="BK29" i="23"/>
  <c r="BK51" i="23"/>
  <c r="BK306" i="23"/>
  <c r="BK327" i="23"/>
  <c r="CB327" i="23" s="1"/>
  <c r="CS327" i="23" s="1"/>
  <c r="ER327" i="23" s="1"/>
  <c r="FZ327" i="23" s="1"/>
  <c r="BK230" i="23"/>
  <c r="CB230" i="23" s="1"/>
  <c r="CS230" i="23" s="1"/>
  <c r="ER230" i="23" s="1"/>
  <c r="FZ230" i="23" s="1"/>
  <c r="BK285" i="23"/>
  <c r="CB285" i="23" s="1"/>
  <c r="CS285" i="23" s="1"/>
  <c r="ER285" i="23" s="1"/>
  <c r="FZ285" i="23" s="1"/>
  <c r="BK259" i="23"/>
  <c r="CB259" i="23" s="1"/>
  <c r="CS259" i="23" s="1"/>
  <c r="ER259" i="23" s="1"/>
  <c r="FZ259" i="23" s="1"/>
  <c r="BK290" i="23"/>
  <c r="CB290" i="23" s="1"/>
  <c r="CS290" i="23" s="1"/>
  <c r="ER290" i="23" s="1"/>
  <c r="FZ290" i="23" s="1"/>
  <c r="BK183" i="23"/>
  <c r="BK49" i="23"/>
  <c r="BK145" i="23"/>
  <c r="BK369" i="23"/>
  <c r="CB369" i="23" s="1"/>
  <c r="CS369" i="23" s="1"/>
  <c r="ER369" i="23" s="1"/>
  <c r="FZ369" i="23" s="1"/>
  <c r="BK283" i="23"/>
  <c r="BK218" i="23"/>
  <c r="BK189" i="23"/>
  <c r="BK114" i="23"/>
  <c r="BK214" i="23"/>
  <c r="CB214" i="23" s="1"/>
  <c r="CS214" i="23" s="1"/>
  <c r="ER214" i="23" s="1"/>
  <c r="FZ214" i="23" s="1"/>
  <c r="BK127" i="23"/>
  <c r="BK319" i="23"/>
  <c r="BK188" i="23"/>
  <c r="CB188" i="23" s="1"/>
  <c r="CS188" i="23" s="1"/>
  <c r="ER188" i="23" s="1"/>
  <c r="FZ188" i="23" s="1"/>
  <c r="BK316" i="23"/>
  <c r="BK184" i="23"/>
  <c r="BK280" i="23"/>
  <c r="CB280" i="23" s="1"/>
  <c r="CS280" i="23" s="1"/>
  <c r="ER280" i="23" s="1"/>
  <c r="FZ280" i="23" s="1"/>
  <c r="BK293" i="23"/>
  <c r="CB293" i="23" s="1"/>
  <c r="CS293" i="23" s="1"/>
  <c r="ER293" i="23" s="1"/>
  <c r="FZ293" i="23" s="1"/>
  <c r="BK135" i="23"/>
  <c r="CB135" i="23" s="1"/>
  <c r="CS135" i="23" s="1"/>
  <c r="ER135" i="23" s="1"/>
  <c r="FZ135" i="23" s="1"/>
  <c r="BK57" i="23"/>
  <c r="BK107" i="23"/>
  <c r="BK362" i="23"/>
  <c r="BK79" i="23"/>
  <c r="CB79" i="23" s="1"/>
  <c r="CS79" i="23" s="1"/>
  <c r="ER79" i="23" s="1"/>
  <c r="FZ79" i="23" s="1"/>
  <c r="BK335" i="23"/>
  <c r="CB335" i="23" s="1"/>
  <c r="CS335" i="23" s="1"/>
  <c r="ER335" i="23" s="1"/>
  <c r="FZ335" i="23" s="1"/>
  <c r="BK260" i="23"/>
  <c r="BK48" i="23"/>
  <c r="BK128" i="23"/>
  <c r="CB128" i="23" s="1"/>
  <c r="CS128" i="23" s="1"/>
  <c r="ER128" i="23" s="1"/>
  <c r="FZ128" i="23" s="1"/>
  <c r="BK109" i="23"/>
  <c r="BK142" i="23"/>
  <c r="BK19" i="23"/>
  <c r="CB19" i="23" s="1"/>
  <c r="CS19" i="23" s="1"/>
  <c r="ER19" i="23" s="1"/>
  <c r="FZ19" i="23" s="1"/>
  <c r="BK227" i="23"/>
  <c r="CB227" i="23" s="1"/>
  <c r="CS227" i="23" s="1"/>
  <c r="ER227" i="23" s="1"/>
  <c r="FZ227" i="23" s="1"/>
  <c r="BK279" i="23"/>
  <c r="CB279" i="23" s="1"/>
  <c r="CS279" i="23" s="1"/>
  <c r="ER279" i="23" s="1"/>
  <c r="FZ279" i="23" s="1"/>
  <c r="BK193" i="23"/>
  <c r="BK321" i="23"/>
  <c r="CB321" i="23" s="1"/>
  <c r="CS321" i="23" s="1"/>
  <c r="ER321" i="23" s="1"/>
  <c r="FZ321" i="23" s="1"/>
  <c r="BK310" i="23"/>
  <c r="BK95" i="23"/>
  <c r="CB95" i="23" s="1"/>
  <c r="CS95" i="23" s="1"/>
  <c r="ER95" i="23" s="1"/>
  <c r="FZ95" i="23" s="1"/>
  <c r="BK351" i="23"/>
  <c r="BK108" i="23"/>
  <c r="CB108" i="23" s="1"/>
  <c r="CS108" i="23" s="1"/>
  <c r="ER108" i="23" s="1"/>
  <c r="FZ108" i="23" s="1"/>
  <c r="BK328" i="23"/>
  <c r="CB328" i="23" s="1"/>
  <c r="CS328" i="23" s="1"/>
  <c r="ER328" i="23" s="1"/>
  <c r="FZ328" i="23" s="1"/>
  <c r="BK309" i="23"/>
  <c r="BK243" i="23"/>
  <c r="CB243" i="23" s="1"/>
  <c r="CS243" i="23" s="1"/>
  <c r="ER243" i="23" s="1"/>
  <c r="FZ243" i="23" s="1"/>
  <c r="BK210" i="23"/>
  <c r="CB210" i="23" s="1"/>
  <c r="CS210" i="23" s="1"/>
  <c r="ER210" i="23" s="1"/>
  <c r="FZ210" i="23" s="1"/>
  <c r="BK233" i="23"/>
  <c r="BK267" i="23"/>
  <c r="BK138" i="23"/>
  <c r="BK175" i="23"/>
  <c r="CB175" i="23" s="1"/>
  <c r="CS175" i="23" s="1"/>
  <c r="ER175" i="23" s="1"/>
  <c r="FZ175" i="23" s="1"/>
  <c r="BK84" i="23"/>
  <c r="CB84" i="23" s="1"/>
  <c r="CS84" i="23" s="1"/>
  <c r="ER84" i="23" s="1"/>
  <c r="FZ84" i="23" s="1"/>
  <c r="BK212" i="23"/>
  <c r="BK240" i="23"/>
  <c r="BK220" i="23"/>
  <c r="CB220" i="23" s="1"/>
  <c r="CS220" i="23" s="1"/>
  <c r="ER220" i="23" s="1"/>
  <c r="FZ220" i="23" s="1"/>
  <c r="BK82" i="23"/>
  <c r="CB82" i="23" s="1"/>
  <c r="CS82" i="23" s="1"/>
  <c r="ER82" i="23" s="1"/>
  <c r="FZ82" i="23" s="1"/>
  <c r="BK287" i="23"/>
  <c r="BK359" i="23"/>
  <c r="BK317" i="23"/>
  <c r="CB317" i="23" s="1"/>
  <c r="CS317" i="23" s="1"/>
  <c r="ER317" i="23" s="1"/>
  <c r="FZ317" i="23" s="1"/>
  <c r="BK174" i="23"/>
  <c r="BK191" i="23"/>
  <c r="BK60" i="23"/>
  <c r="BK165" i="23"/>
  <c r="BK217" i="23"/>
  <c r="BK100" i="23"/>
  <c r="BK228" i="23"/>
  <c r="CB228" i="23" s="1"/>
  <c r="CS228" i="23" s="1"/>
  <c r="ER228" i="23" s="1"/>
  <c r="FZ228" i="23" s="1"/>
  <c r="BK388" i="23"/>
  <c r="BK64" i="23"/>
  <c r="BK224" i="23"/>
  <c r="BK22" i="23"/>
  <c r="BK322" i="23"/>
  <c r="BK65" i="23"/>
  <c r="CB65" i="23" s="1"/>
  <c r="CS65" i="23" s="1"/>
  <c r="ER65" i="23" s="1"/>
  <c r="FZ65" i="23" s="1"/>
  <c r="BK246" i="23"/>
  <c r="BK24" i="23"/>
  <c r="CB24" i="23" s="1"/>
  <c r="CS24" i="23" s="1"/>
  <c r="ER24" i="23" s="1"/>
  <c r="FZ24" i="23" s="1"/>
  <c r="BK360" i="23"/>
  <c r="CB360" i="23" s="1"/>
  <c r="CS360" i="23" s="1"/>
  <c r="ER360" i="23" s="1"/>
  <c r="FZ360" i="23" s="1"/>
  <c r="BK103" i="23"/>
  <c r="CB103" i="23" s="1"/>
  <c r="CS103" i="23" s="1"/>
  <c r="ER103" i="23" s="1"/>
  <c r="FZ103" i="23" s="1"/>
  <c r="BK329" i="23"/>
  <c r="BK75" i="23"/>
  <c r="CB75" i="23" s="1"/>
  <c r="CS75" i="23" s="1"/>
  <c r="ER75" i="23" s="1"/>
  <c r="FZ75" i="23" s="1"/>
  <c r="BK368" i="23"/>
  <c r="BK31" i="23"/>
  <c r="CB31" i="23" s="1"/>
  <c r="CS31" i="23" s="1"/>
  <c r="ER31" i="23" s="1"/>
  <c r="FZ31" i="23" s="1"/>
  <c r="BK131" i="23"/>
  <c r="BK198" i="23"/>
  <c r="CB198" i="23" s="1"/>
  <c r="CS198" i="23" s="1"/>
  <c r="ER198" i="23" s="1"/>
  <c r="FZ198" i="23" s="1"/>
  <c r="BK52" i="23"/>
  <c r="CB52" i="23" s="1"/>
  <c r="CS52" i="23" s="1"/>
  <c r="ER52" i="23" s="1"/>
  <c r="FZ52" i="23" s="1"/>
  <c r="BK208" i="23"/>
  <c r="BK367" i="23"/>
  <c r="BK385" i="23"/>
  <c r="CB385" i="23" s="1"/>
  <c r="CS385" i="23" s="1"/>
  <c r="ER385" i="23" s="1"/>
  <c r="FZ385" i="23" s="1"/>
  <c r="BK323" i="23"/>
  <c r="CB323" i="23" s="1"/>
  <c r="CS323" i="23" s="1"/>
  <c r="ER323" i="23" s="1"/>
  <c r="FZ323" i="23" s="1"/>
  <c r="BK282" i="23"/>
  <c r="BK61" i="23"/>
  <c r="BK254" i="23"/>
  <c r="CB254" i="23" s="1"/>
  <c r="CS254" i="23" s="1"/>
  <c r="ER254" i="23" s="1"/>
  <c r="FZ254" i="23" s="1"/>
  <c r="BK275" i="23"/>
  <c r="CB275" i="23" s="1"/>
  <c r="CS275" i="23" s="1"/>
  <c r="ER275" i="23" s="1"/>
  <c r="FZ275" i="23" s="1"/>
  <c r="BK391" i="23"/>
  <c r="BK89" i="23"/>
  <c r="CB89" i="23" s="1"/>
  <c r="CS89" i="23" s="1"/>
  <c r="ER89" i="23" s="1"/>
  <c r="FZ89" i="23" s="1"/>
  <c r="BK163" i="23"/>
  <c r="CB163" i="23" s="1"/>
  <c r="CS163" i="23" s="1"/>
  <c r="ER163" i="23" s="1"/>
  <c r="FZ163" i="23" s="1"/>
  <c r="BK332" i="23"/>
  <c r="BK200" i="23"/>
  <c r="BK181" i="23"/>
  <c r="BK94" i="23"/>
  <c r="CB94" i="23" s="1"/>
  <c r="CS94" i="23" s="1"/>
  <c r="ER94" i="23" s="1"/>
  <c r="FZ94" i="23" s="1"/>
  <c r="BK38" i="23"/>
  <c r="CB38" i="23" s="1"/>
  <c r="CS38" i="23" s="1"/>
  <c r="ER38" i="23" s="1"/>
  <c r="FZ38" i="23" s="1"/>
  <c r="BK349" i="23"/>
  <c r="CB349" i="23" s="1"/>
  <c r="CS349" i="23" s="1"/>
  <c r="ER349" i="23" s="1"/>
  <c r="FZ349" i="23" s="1"/>
  <c r="BK92" i="23"/>
  <c r="BK197" i="23"/>
  <c r="CB197" i="23" s="1"/>
  <c r="CS197" i="23" s="1"/>
  <c r="ER197" i="23" s="1"/>
  <c r="FZ197" i="23" s="1"/>
  <c r="BK99" i="23"/>
  <c r="BK42" i="23"/>
  <c r="BK294" i="23"/>
  <c r="BK205" i="23"/>
  <c r="BK333" i="23"/>
  <c r="BK270" i="23"/>
  <c r="BK215" i="23"/>
  <c r="BK250" i="23"/>
  <c r="CB250" i="23" s="1"/>
  <c r="CS250" i="23" s="1"/>
  <c r="ER250" i="23" s="1"/>
  <c r="FZ250" i="23" s="1"/>
  <c r="BK44" i="23"/>
  <c r="BK204" i="23"/>
  <c r="BK72" i="23"/>
  <c r="CB72" i="23" s="1"/>
  <c r="CS72" i="23" s="1"/>
  <c r="ER72" i="23" s="1"/>
  <c r="FZ72" i="23" s="1"/>
  <c r="BK45" i="23"/>
  <c r="CB45" i="23" s="1"/>
  <c r="CS45" i="23" s="1"/>
  <c r="ER45" i="23" s="1"/>
  <c r="FZ45" i="23" s="1"/>
  <c r="BK167" i="23"/>
  <c r="CB167" i="23" s="1"/>
  <c r="CS167" i="23" s="1"/>
  <c r="ER167" i="23" s="1"/>
  <c r="FZ167" i="23" s="1"/>
  <c r="BK361" i="23"/>
  <c r="CB361" i="23" s="1"/>
  <c r="CS361" i="23" s="1"/>
  <c r="ER361" i="23" s="1"/>
  <c r="FZ361" i="23" s="1"/>
  <c r="BK139" i="23"/>
  <c r="CB139" i="23" s="1"/>
  <c r="CS139" i="23" s="1"/>
  <c r="ER139" i="23" s="1"/>
  <c r="FZ139" i="23" s="1"/>
  <c r="BK394" i="23"/>
  <c r="CB394" i="23" s="1"/>
  <c r="CS394" i="23" s="1"/>
  <c r="ER394" i="23" s="1"/>
  <c r="FZ394" i="23" s="1"/>
  <c r="BK112" i="23"/>
  <c r="BK354" i="23"/>
  <c r="BK347" i="23"/>
  <c r="BK88" i="23"/>
  <c r="BK216" i="23"/>
  <c r="CB216" i="23" s="1"/>
  <c r="CS216" i="23" s="1"/>
  <c r="ER216" i="23" s="1"/>
  <c r="FZ216" i="23" s="1"/>
  <c r="BK66" i="23"/>
  <c r="CB66" i="23" s="1"/>
  <c r="CS66" i="23" s="1"/>
  <c r="ER66" i="23" s="1"/>
  <c r="FZ66" i="23" s="1"/>
  <c r="BK318" i="23"/>
  <c r="BK339" i="23"/>
  <c r="BK281" i="23"/>
  <c r="BK106" i="23"/>
  <c r="CB106" i="23" s="1"/>
  <c r="CS106" i="23" s="1"/>
  <c r="ER106" i="23" s="1"/>
  <c r="FZ106" i="23" s="1"/>
  <c r="BK271" i="23"/>
  <c r="BK132" i="23"/>
  <c r="CB132" i="23" s="1"/>
  <c r="CS132" i="23" s="1"/>
  <c r="ER132" i="23" s="1"/>
  <c r="FZ132" i="23" s="1"/>
  <c r="BK292" i="23"/>
  <c r="BK96" i="23"/>
  <c r="BK256" i="23"/>
  <c r="BK37" i="23"/>
  <c r="BK289" i="23"/>
  <c r="BK379" i="23"/>
  <c r="CB379" i="23" s="1"/>
  <c r="CS379" i="23" s="1"/>
  <c r="ER379" i="23" s="1"/>
  <c r="FZ379" i="23" s="1"/>
  <c r="BK158" i="23"/>
  <c r="BK105" i="23"/>
  <c r="CB105" i="23" s="1"/>
  <c r="CS105" i="23" s="1"/>
  <c r="ER105" i="23" s="1"/>
  <c r="FZ105" i="23" s="1"/>
  <c r="BK265" i="23"/>
  <c r="BK262" i="23"/>
  <c r="BK32" i="23"/>
  <c r="CB32" i="23" s="1"/>
  <c r="CS32" i="23" s="1"/>
  <c r="ER32" i="23" s="1"/>
  <c r="FZ32" i="23" s="1"/>
  <c r="BK258" i="23"/>
  <c r="BK378" i="23"/>
  <c r="BK286" i="23"/>
  <c r="BK134" i="23"/>
  <c r="BK390" i="23"/>
  <c r="BK225" i="23"/>
  <c r="CB225" i="23" s="1"/>
  <c r="CS225" i="23" s="1"/>
  <c r="ER225" i="23" s="1"/>
  <c r="FZ225" i="23" s="1"/>
  <c r="BK168" i="23"/>
  <c r="CB168" i="23" s="1"/>
  <c r="CS168" i="23" s="1"/>
  <c r="ER168" i="23" s="1"/>
  <c r="FZ168" i="23" s="1"/>
  <c r="BK117" i="23"/>
  <c r="CB117" i="23" s="1"/>
  <c r="CS117" i="23" s="1"/>
  <c r="ER117" i="23" s="1"/>
  <c r="FZ117" i="23" s="1"/>
  <c r="BK56" i="23"/>
  <c r="BK348" i="23"/>
  <c r="BK93" i="23"/>
  <c r="BK229" i="23"/>
  <c r="CB229" i="23" s="1"/>
  <c r="CS229" i="23" s="1"/>
  <c r="ER229" i="23" s="1"/>
  <c r="FZ229" i="23" s="1"/>
  <c r="BK153" i="23"/>
  <c r="CB153" i="23" s="1"/>
  <c r="CS153" i="23" s="1"/>
  <c r="ER153" i="23" s="1"/>
  <c r="FZ153" i="23" s="1"/>
  <c r="BK358" i="23"/>
  <c r="CB358" i="23" s="1"/>
  <c r="CS358" i="23" s="1"/>
  <c r="ER358" i="23" s="1"/>
  <c r="FZ358" i="23" s="1"/>
  <c r="BK299" i="23"/>
  <c r="CB299" i="23" s="1"/>
  <c r="CS299" i="23" s="1"/>
  <c r="ER299" i="23" s="1"/>
  <c r="FZ299" i="23" s="1"/>
  <c r="BK355" i="23"/>
  <c r="BK118" i="23"/>
  <c r="CB118" i="23" s="1"/>
  <c r="CS118" i="23" s="1"/>
  <c r="ER118" i="23" s="1"/>
  <c r="FZ118" i="23" s="1"/>
  <c r="BK46" i="23"/>
  <c r="BK314" i="23"/>
  <c r="BK104" i="23"/>
  <c r="BK213" i="23"/>
  <c r="BK341" i="23"/>
  <c r="CB341" i="23" s="1"/>
  <c r="CS341" i="23" s="1"/>
  <c r="ER341" i="23" s="1"/>
  <c r="FZ341" i="23" s="1"/>
  <c r="BK98" i="23"/>
  <c r="BK393" i="23"/>
  <c r="BK308" i="23"/>
  <c r="CB308" i="23" s="1"/>
  <c r="CS308" i="23" s="1"/>
  <c r="ER308" i="23" s="1"/>
  <c r="FZ308" i="23" s="1"/>
  <c r="BK144" i="23"/>
  <c r="CB144" i="23" s="1"/>
  <c r="CS144" i="23" s="1"/>
  <c r="ER144" i="23" s="1"/>
  <c r="FZ144" i="23" s="1"/>
  <c r="BK304" i="23"/>
  <c r="BK330" i="23"/>
  <c r="CB330" i="23" s="1"/>
  <c r="CS330" i="23" s="1"/>
  <c r="ER330" i="23" s="1"/>
  <c r="FZ330" i="23" s="1"/>
  <c r="BK14" i="23"/>
  <c r="BK85" i="23"/>
  <c r="CB85" i="23" s="1"/>
  <c r="CS85" i="23" s="1"/>
  <c r="ER85" i="23" s="1"/>
  <c r="FZ85" i="23" s="1"/>
  <c r="BK302" i="23"/>
  <c r="CB302" i="23" s="1"/>
  <c r="CS302" i="23" s="1"/>
  <c r="ER302" i="23" s="1"/>
  <c r="FZ302" i="23" s="1"/>
  <c r="BK71" i="23"/>
  <c r="CB71" i="23" s="1"/>
  <c r="CS71" i="23" s="1"/>
  <c r="ER71" i="23" s="1"/>
  <c r="FZ71" i="23" s="1"/>
  <c r="BK91" i="23"/>
  <c r="CB91" i="23" s="1"/>
  <c r="CS91" i="23" s="1"/>
  <c r="ER91" i="23" s="1"/>
  <c r="FZ91" i="23" s="1"/>
  <c r="BK78" i="23"/>
  <c r="CB78" i="23" s="1"/>
  <c r="CS78" i="23" s="1"/>
  <c r="ER78" i="23" s="1"/>
  <c r="FZ78" i="23" s="1"/>
  <c r="BK120" i="23"/>
  <c r="BK101" i="23"/>
  <c r="BK382" i="23"/>
  <c r="BK370" i="23"/>
  <c r="CB370" i="23" s="1"/>
  <c r="CS370" i="23" s="1"/>
  <c r="ER370" i="23" s="1"/>
  <c r="FZ370" i="23" s="1"/>
  <c r="BK199" i="23"/>
  <c r="CB199" i="23" s="1"/>
  <c r="CS199" i="23" s="1"/>
  <c r="ER199" i="23" s="1"/>
  <c r="FZ199" i="23" s="1"/>
  <c r="BK313" i="23"/>
  <c r="CB313" i="23" s="1"/>
  <c r="CS313" i="23" s="1"/>
  <c r="ER313" i="23" s="1"/>
  <c r="FZ313" i="23" s="1"/>
  <c r="BK170" i="23"/>
  <c r="BK164" i="23"/>
  <c r="CB164" i="23" s="1"/>
  <c r="CS164" i="23" s="1"/>
  <c r="ER164" i="23" s="1"/>
  <c r="FZ164" i="23" s="1"/>
  <c r="BK288" i="23"/>
  <c r="BK237" i="23"/>
  <c r="BK161" i="23"/>
  <c r="BK353" i="23"/>
  <c r="BK123" i="23"/>
  <c r="CB123" i="23" s="1"/>
  <c r="CS123" i="23" s="1"/>
  <c r="ER123" i="23" s="1"/>
  <c r="FZ123" i="23" s="1"/>
  <c r="BK76" i="23"/>
  <c r="CB76" i="23" s="1"/>
  <c r="CS76" i="23" s="1"/>
  <c r="ER76" i="23" s="1"/>
  <c r="FZ76" i="23" s="1"/>
  <c r="BK236" i="23"/>
  <c r="BK364" i="23"/>
  <c r="CB364" i="23" s="1"/>
  <c r="CS364" i="23" s="1"/>
  <c r="ER364" i="23" s="1"/>
  <c r="FZ364" i="23" s="1"/>
  <c r="BK296" i="23"/>
  <c r="CB296" i="23" s="1"/>
  <c r="CS296" i="23" s="1"/>
  <c r="ER296" i="23" s="1"/>
  <c r="FZ296" i="23" s="1"/>
  <c r="BK77" i="23"/>
  <c r="BK307" i="23"/>
  <c r="CB307" i="23" s="1"/>
  <c r="CS307" i="23" s="1"/>
  <c r="ER307" i="23" s="1"/>
  <c r="FZ307" i="23" s="1"/>
  <c r="BK55" i="23"/>
  <c r="CB55" i="23" s="1"/>
  <c r="CS55" i="23" s="1"/>
  <c r="ER55" i="23" s="1"/>
  <c r="FZ55" i="23" s="1"/>
  <c r="BK295" i="23"/>
  <c r="CB295" i="23" s="1"/>
  <c r="CS295" i="23" s="1"/>
  <c r="ER295" i="23" s="1"/>
  <c r="FZ295" i="23" s="1"/>
  <c r="BK137" i="23"/>
  <c r="BK202" i="23"/>
  <c r="CB202" i="23" s="1"/>
  <c r="CS202" i="23" s="1"/>
  <c r="ER202" i="23" s="1"/>
  <c r="FZ202" i="23" s="1"/>
  <c r="BK87" i="23"/>
  <c r="BK187" i="23"/>
  <c r="BK245" i="23"/>
  <c r="BK269" i="23"/>
  <c r="CB269" i="23" s="1"/>
  <c r="CS269" i="23" s="1"/>
  <c r="ER269" i="23" s="1"/>
  <c r="FZ269" i="23" s="1"/>
  <c r="BK33" i="23"/>
  <c r="CB33" i="23" s="1"/>
  <c r="CS33" i="23" s="1"/>
  <c r="ER33" i="23" s="1"/>
  <c r="FZ33" i="23" s="1"/>
  <c r="BK110" i="23"/>
  <c r="CB110" i="23" s="1"/>
  <c r="CS110" i="23" s="1"/>
  <c r="ER110" i="23" s="1"/>
  <c r="FZ110" i="23" s="1"/>
  <c r="BK380" i="23"/>
  <c r="CB380" i="23" s="1"/>
  <c r="CS380" i="23" s="1"/>
  <c r="ER380" i="23" s="1"/>
  <c r="FZ380" i="23" s="1"/>
  <c r="BK130" i="23"/>
  <c r="CB130" i="23" s="1"/>
  <c r="CS130" i="23" s="1"/>
  <c r="ER130" i="23" s="1"/>
  <c r="FZ130" i="23" s="1"/>
  <c r="BK185" i="23"/>
  <c r="CB185" i="23" s="1"/>
  <c r="CS185" i="23" s="1"/>
  <c r="ER185" i="23" s="1"/>
  <c r="FZ185" i="23" s="1"/>
  <c r="BK102" i="23"/>
  <c r="BK363" i="23"/>
  <c r="CB363" i="23" s="1"/>
  <c r="CS363" i="23" s="1"/>
  <c r="ER363" i="23" s="1"/>
  <c r="FZ363" i="23" s="1"/>
  <c r="BK356" i="23"/>
  <c r="BK331" i="23"/>
  <c r="CB331" i="23" s="1"/>
  <c r="CS331" i="23" s="1"/>
  <c r="ER331" i="23" s="1"/>
  <c r="FZ331" i="23" s="1"/>
  <c r="BK180" i="23"/>
  <c r="BK340" i="23"/>
  <c r="BK176" i="23"/>
  <c r="BK125" i="23"/>
  <c r="BK366" i="23"/>
  <c r="BK273" i="23"/>
  <c r="BK155" i="23"/>
  <c r="BK211" i="23"/>
  <c r="CB211" i="23" s="1"/>
  <c r="CS211" i="23" s="1"/>
  <c r="ER211" i="23" s="1"/>
  <c r="FZ211" i="23" s="1"/>
  <c r="BK345" i="23"/>
  <c r="BK352" i="23"/>
  <c r="BK34" i="23"/>
  <c r="BK169" i="23"/>
  <c r="BK336" i="23"/>
  <c r="CB336" i="23" s="1"/>
  <c r="CS336" i="23" s="1"/>
  <c r="ER336" i="23" s="1"/>
  <c r="FZ336" i="23" s="1"/>
  <c r="ES25" i="23"/>
  <c r="GA25" i="23" s="1"/>
  <c r="K46" i="33"/>
  <c r="ES147" i="23"/>
  <c r="AT400" i="23"/>
  <c r="FK14" i="23"/>
  <c r="ET56" i="23"/>
  <c r="GB56" i="23" s="1"/>
  <c r="ET87" i="23"/>
  <c r="GB87" i="23" s="1"/>
  <c r="ES22" i="23"/>
  <c r="ES83" i="23"/>
  <c r="ET147" i="23"/>
  <c r="ET35" i="23"/>
  <c r="ES93" i="23"/>
  <c r="ES16" i="23"/>
  <c r="CS400" i="23"/>
  <c r="EA400" i="23" s="1"/>
  <c r="J60" i="33" s="1"/>
  <c r="ER14" i="23"/>
  <c r="ES146" i="23"/>
  <c r="ES410" i="23" s="1"/>
  <c r="ET83" i="23"/>
  <c r="L22" i="33"/>
  <c r="L44" i="33"/>
  <c r="CC400" i="23"/>
  <c r="N65" i="26"/>
  <c r="H68" i="26"/>
  <c r="H18" i="33"/>
  <c r="N28" i="26"/>
  <c r="N25" i="26" s="1"/>
  <c r="N31" i="26" s="1"/>
  <c r="AF409" i="23"/>
  <c r="I84" i="26"/>
  <c r="AF408" i="23"/>
  <c r="V345" i="14"/>
  <c r="T88" i="16" s="1"/>
  <c r="AM88" i="16" s="1"/>
  <c r="AF420" i="23"/>
  <c r="N408" i="23"/>
  <c r="N421" i="23"/>
  <c r="N412" i="23"/>
  <c r="N418" i="23"/>
  <c r="N406" i="23"/>
  <c r="N413" i="23"/>
  <c r="N415" i="23"/>
  <c r="BB9" i="16"/>
  <c r="AG14" i="23" s="1"/>
  <c r="EQ405" i="23"/>
  <c r="EQ398" i="23"/>
  <c r="FY14" i="23"/>
  <c r="I68" i="26" s="1"/>
  <c r="EQ423" i="23"/>
  <c r="AF421" i="23"/>
  <c r="BB32" i="16"/>
  <c r="AG37" i="23" s="1"/>
  <c r="BB26" i="16"/>
  <c r="AG31" i="23" s="1"/>
  <c r="BB42" i="16"/>
  <c r="AG47" i="23" s="1"/>
  <c r="BB280" i="16"/>
  <c r="AG285" i="23" s="1"/>
  <c r="BB261" i="16"/>
  <c r="AG266" i="23" s="1"/>
  <c r="BB326" i="16"/>
  <c r="AG331" i="23" s="1"/>
  <c r="BB80" i="16"/>
  <c r="AG85" i="23" s="1"/>
  <c r="BB363" i="16"/>
  <c r="AG368" i="23" s="1"/>
  <c r="BB189" i="16"/>
  <c r="AG194" i="23" s="1"/>
  <c r="BB15" i="16"/>
  <c r="AG20" i="23" s="1"/>
  <c r="BB137" i="16"/>
  <c r="AG142" i="23" s="1"/>
  <c r="BB36" i="16"/>
  <c r="AG41" i="23" s="1"/>
  <c r="O81" i="26"/>
  <c r="BB275" i="16"/>
  <c r="AG280" i="23" s="1"/>
  <c r="BB176" i="16"/>
  <c r="AG181" i="23" s="1"/>
  <c r="BB118" i="16"/>
  <c r="AG123" i="23" s="1"/>
  <c r="BB266" i="16"/>
  <c r="AG271" i="23" s="1"/>
  <c r="BB24" i="16"/>
  <c r="AG29" i="23" s="1"/>
  <c r="BB23" i="16"/>
  <c r="AG28" i="23" s="1"/>
  <c r="BB34" i="16"/>
  <c r="AG39" i="23" s="1"/>
  <c r="BB269" i="16"/>
  <c r="AG274" i="23" s="1"/>
  <c r="BB361" i="16"/>
  <c r="AG366" i="23" s="1"/>
  <c r="BB54" i="16"/>
  <c r="AG59" i="23" s="1"/>
  <c r="BB249" i="16"/>
  <c r="AG254" i="23" s="1"/>
  <c r="BB366" i="16"/>
  <c r="AG371" i="23" s="1"/>
  <c r="BB46" i="16"/>
  <c r="AG51" i="23" s="1"/>
  <c r="BB387" i="16"/>
  <c r="AG392" i="23" s="1"/>
  <c r="BB126" i="16"/>
  <c r="AG131" i="23" s="1"/>
  <c r="BB376" i="16"/>
  <c r="AG381" i="23" s="1"/>
  <c r="BB332" i="16"/>
  <c r="AG337" i="23" s="1"/>
  <c r="BB270" i="16"/>
  <c r="AG275" i="23" s="1"/>
  <c r="BB267" i="16"/>
  <c r="AG272" i="23" s="1"/>
  <c r="BB168" i="16"/>
  <c r="AG173" i="23" s="1"/>
  <c r="BB215" i="16"/>
  <c r="AG220" i="23" s="1"/>
  <c r="BB130" i="16"/>
  <c r="AG135" i="23" s="1"/>
  <c r="BB268" i="16"/>
  <c r="AG273" i="23" s="1"/>
  <c r="BB337" i="16"/>
  <c r="AG342" i="23" s="1"/>
  <c r="BB271" i="16"/>
  <c r="AG276" i="23" s="1"/>
  <c r="BB328" i="16"/>
  <c r="AG333" i="23" s="1"/>
  <c r="BB171" i="16"/>
  <c r="AG176" i="23" s="1"/>
  <c r="BB359" i="16"/>
  <c r="AG364" i="23" s="1"/>
  <c r="BB223" i="16"/>
  <c r="AG228" i="23" s="1"/>
  <c r="BB345" i="16"/>
  <c r="AG350" i="23" s="1"/>
  <c r="BB89" i="16"/>
  <c r="AG94" i="23" s="1"/>
  <c r="BB381" i="16"/>
  <c r="AG386" i="23" s="1"/>
  <c r="BB231" i="16"/>
  <c r="AG236" i="23" s="1"/>
  <c r="BB41" i="16"/>
  <c r="AG46" i="23" s="1"/>
  <c r="BB148" i="16"/>
  <c r="AG153" i="23" s="1"/>
  <c r="BB198" i="16"/>
  <c r="AG203" i="23" s="1"/>
  <c r="BB350" i="16"/>
  <c r="AG355" i="23" s="1"/>
  <c r="BB95" i="16"/>
  <c r="AG100" i="23" s="1"/>
  <c r="BB139" i="16"/>
  <c r="AG144" i="23" s="1"/>
  <c r="BB236" i="16"/>
  <c r="AG241" i="23" s="1"/>
  <c r="BB368" i="16"/>
  <c r="AG373" i="23" s="1"/>
  <c r="BB302" i="16"/>
  <c r="AG307" i="23" s="1"/>
  <c r="BB295" i="16"/>
  <c r="AG300" i="23" s="1"/>
  <c r="BB31" i="16"/>
  <c r="AG36" i="23" s="1"/>
  <c r="BB160" i="16"/>
  <c r="AG165" i="23" s="1"/>
  <c r="BB218" i="16"/>
  <c r="AG223" i="23" s="1"/>
  <c r="BB375" i="16"/>
  <c r="AG380" i="23" s="1"/>
  <c r="BB380" i="16"/>
  <c r="AG385" i="23" s="1"/>
  <c r="BB344" i="16"/>
  <c r="AG349" i="23" s="1"/>
  <c r="BB241" i="16"/>
  <c r="AG246" i="23" s="1"/>
  <c r="BB382" i="16"/>
  <c r="AG387" i="23" s="1"/>
  <c r="BB76" i="16"/>
  <c r="AG81" i="23" s="1"/>
  <c r="BB159" i="16"/>
  <c r="AG164" i="23" s="1"/>
  <c r="BB143" i="16"/>
  <c r="AG148" i="23" s="1"/>
  <c r="BB301" i="16"/>
  <c r="AG306" i="23" s="1"/>
  <c r="BB129" i="16"/>
  <c r="AG134" i="23" s="1"/>
  <c r="BB93" i="16"/>
  <c r="AG98" i="23" s="1"/>
  <c r="BB113" i="16"/>
  <c r="AG118" i="23" s="1"/>
  <c r="BB234" i="16"/>
  <c r="AG239" i="23" s="1"/>
  <c r="BB49" i="16"/>
  <c r="AG54" i="23" s="1"/>
  <c r="BB53" i="16"/>
  <c r="AG58" i="23" s="1"/>
  <c r="BB317" i="16"/>
  <c r="AG322" i="23" s="1"/>
  <c r="BB355" i="16"/>
  <c r="AG360" i="23" s="1"/>
  <c r="BB117" i="16"/>
  <c r="AG122" i="23" s="1"/>
  <c r="BB177" i="16"/>
  <c r="AG182" i="23" s="1"/>
  <c r="BB239" i="16"/>
  <c r="AG244" i="23" s="1"/>
  <c r="BB308" i="16"/>
  <c r="AG313" i="23" s="1"/>
  <c r="BB360" i="16"/>
  <c r="AG365" i="23" s="1"/>
  <c r="BB65" i="16"/>
  <c r="AG70" i="23" s="1"/>
  <c r="BB257" i="16"/>
  <c r="AG262" i="23" s="1"/>
  <c r="BB256" i="16"/>
  <c r="AG261" i="23" s="1"/>
  <c r="BB103" i="16"/>
  <c r="AG108" i="23" s="1"/>
  <c r="BB29" i="16"/>
  <c r="AG34" i="23" s="1"/>
  <c r="BB274" i="16"/>
  <c r="AG279" i="23" s="1"/>
  <c r="BB306" i="16"/>
  <c r="AG311" i="23" s="1"/>
  <c r="BB101" i="16"/>
  <c r="AG106" i="23" s="1"/>
  <c r="BB173" i="16"/>
  <c r="AG178" i="23" s="1"/>
  <c r="BB183" i="16"/>
  <c r="AG188" i="23" s="1"/>
  <c r="BB70" i="16"/>
  <c r="AG75" i="23" s="1"/>
  <c r="BB199" i="16"/>
  <c r="AG204" i="23" s="1"/>
  <c r="BB240" i="16"/>
  <c r="AG245" i="23" s="1"/>
  <c r="BB20" i="16"/>
  <c r="AG25" i="23" s="1"/>
  <c r="BB10" i="16"/>
  <c r="AG15" i="23" s="1"/>
  <c r="BB88" i="16"/>
  <c r="AG93" i="23" s="1"/>
  <c r="BA393" i="16"/>
  <c r="N407" i="23"/>
  <c r="N400" i="23"/>
  <c r="AF412" i="23"/>
  <c r="AF419" i="23"/>
  <c r="AF415" i="23"/>
  <c r="AF425" i="23"/>
  <c r="AF413" i="23"/>
  <c r="BB195" i="16"/>
  <c r="AG200" i="23" s="1"/>
  <c r="BB115" i="16"/>
  <c r="AG120" i="23" s="1"/>
  <c r="BB62" i="16"/>
  <c r="AG67" i="23" s="1"/>
  <c r="BB319" i="16"/>
  <c r="AG324" i="23" s="1"/>
  <c r="BB178" i="16"/>
  <c r="AG183" i="23" s="1"/>
  <c r="BB305" i="16"/>
  <c r="AG310" i="23" s="1"/>
  <c r="BB182" i="16"/>
  <c r="AG187" i="23" s="1"/>
  <c r="BB44" i="16"/>
  <c r="AG49" i="23" s="1"/>
  <c r="AF426" i="23"/>
  <c r="AF411" i="23"/>
  <c r="BB286" i="16"/>
  <c r="AG291" i="23" s="1"/>
  <c r="BB379" i="16"/>
  <c r="AG384" i="23" s="1"/>
  <c r="BB13" i="16"/>
  <c r="AG18" i="23" s="1"/>
  <c r="BB110" i="16"/>
  <c r="AG115" i="23" s="1"/>
  <c r="BB149" i="16"/>
  <c r="AG154" i="23" s="1"/>
  <c r="BB109" i="16"/>
  <c r="AG114" i="23" s="1"/>
  <c r="BB309" i="16"/>
  <c r="AG314" i="23" s="1"/>
  <c r="BB67" i="16"/>
  <c r="AG72" i="23" s="1"/>
  <c r="BB213" i="16"/>
  <c r="AG218" i="23" s="1"/>
  <c r="BB121" i="16"/>
  <c r="AG126" i="23" s="1"/>
  <c r="BB313" i="16"/>
  <c r="AG318" i="23" s="1"/>
  <c r="BB107" i="16"/>
  <c r="AG112" i="23" s="1"/>
  <c r="BB329" i="16"/>
  <c r="AG334" i="23" s="1"/>
  <c r="BB91" i="16"/>
  <c r="AG96" i="23" s="1"/>
  <c r="BB22" i="16"/>
  <c r="AG27" i="23" s="1"/>
  <c r="BB383" i="16"/>
  <c r="AG388" i="23" s="1"/>
  <c r="BB244" i="16"/>
  <c r="AG249" i="23" s="1"/>
  <c r="BB170" i="16"/>
  <c r="AG175" i="23" s="1"/>
  <c r="BB330" i="16"/>
  <c r="AG335" i="23" s="1"/>
  <c r="BB141" i="16"/>
  <c r="AG146" i="23" s="1"/>
  <c r="AG410" i="23" s="1"/>
  <c r="BB212" i="16"/>
  <c r="AG217" i="23" s="1"/>
  <c r="BB61" i="16"/>
  <c r="AG66" i="23" s="1"/>
  <c r="BB371" i="16"/>
  <c r="AG376" i="23" s="1"/>
  <c r="AF407" i="23"/>
  <c r="GA15" i="23"/>
  <c r="AF418" i="23"/>
  <c r="BB258" i="16"/>
  <c r="AG263" i="23" s="1"/>
  <c r="BB146" i="16"/>
  <c r="AG151" i="23" s="1"/>
  <c r="BB112" i="16"/>
  <c r="AG117" i="23" s="1"/>
  <c r="BB220" i="16"/>
  <c r="AG225" i="23" s="1"/>
  <c r="BB339" i="16"/>
  <c r="AG344" i="23" s="1"/>
  <c r="BB386" i="16"/>
  <c r="AG391" i="23" s="1"/>
  <c r="BB348" i="16"/>
  <c r="AG353" i="23" s="1"/>
  <c r="BB18" i="16"/>
  <c r="AG23" i="23" s="1"/>
  <c r="BB284" i="16"/>
  <c r="AG289" i="23" s="1"/>
  <c r="BB242" i="16"/>
  <c r="AG247" i="23" s="1"/>
  <c r="BB206" i="16"/>
  <c r="AG211" i="23" s="1"/>
  <c r="BB389" i="16"/>
  <c r="AG394" i="23" s="1"/>
  <c r="BB154" i="16"/>
  <c r="AG159" i="23" s="1"/>
  <c r="BB135" i="16"/>
  <c r="AG140" i="23" s="1"/>
  <c r="BB102" i="16"/>
  <c r="AG107" i="23" s="1"/>
  <c r="BB122" i="16"/>
  <c r="AG127" i="23" s="1"/>
  <c r="BB205" i="16"/>
  <c r="AG210" i="23" s="1"/>
  <c r="BB45" i="16"/>
  <c r="AG50" i="23" s="1"/>
  <c r="BB320" i="16"/>
  <c r="AG325" i="23" s="1"/>
  <c r="BB374" i="16"/>
  <c r="AG379" i="23" s="1"/>
  <c r="BB152" i="16"/>
  <c r="AG157" i="23" s="1"/>
  <c r="BB224" i="16"/>
  <c r="AG229" i="23" s="1"/>
  <c r="BB346" i="16"/>
  <c r="AG351" i="23" s="1"/>
  <c r="BB184" i="16"/>
  <c r="AG189" i="23" s="1"/>
  <c r="BB227" i="16"/>
  <c r="AG232" i="23" s="1"/>
  <c r="BB92" i="16"/>
  <c r="AG97" i="23" s="1"/>
  <c r="BB166" i="16"/>
  <c r="AG171" i="23" s="1"/>
  <c r="BB358" i="16"/>
  <c r="AG363" i="23" s="1"/>
  <c r="BB314" i="16"/>
  <c r="AG319" i="23" s="1"/>
  <c r="BB58" i="16"/>
  <c r="AG63" i="23" s="1"/>
  <c r="BB79" i="16"/>
  <c r="AG84" i="23" s="1"/>
  <c r="BB331" i="16"/>
  <c r="AG336" i="23" s="1"/>
  <c r="BB246" i="16"/>
  <c r="AG251" i="23" s="1"/>
  <c r="BB172" i="16"/>
  <c r="AG177" i="23" s="1"/>
  <c r="BB388" i="16"/>
  <c r="AG393" i="23" s="1"/>
  <c r="BB285" i="16"/>
  <c r="AG290" i="23" s="1"/>
  <c r="BB71" i="16"/>
  <c r="AG76" i="23" s="1"/>
  <c r="BB145" i="16"/>
  <c r="AG150" i="23" s="1"/>
  <c r="BB342" i="16"/>
  <c r="AG347" i="23" s="1"/>
  <c r="BB74" i="16"/>
  <c r="AG79" i="23" s="1"/>
  <c r="BB247" i="16"/>
  <c r="AG252" i="23" s="1"/>
  <c r="BB356" i="16"/>
  <c r="AG361" i="23" s="1"/>
  <c r="BB11" i="16"/>
  <c r="AG16" i="23" s="1"/>
  <c r="BB219" i="16"/>
  <c r="AG224" i="23" s="1"/>
  <c r="BB311" i="16"/>
  <c r="AG316" i="23" s="1"/>
  <c r="BB127" i="16"/>
  <c r="AG132" i="23" s="1"/>
  <c r="BB111" i="16"/>
  <c r="AG116" i="23" s="1"/>
  <c r="BB69" i="16"/>
  <c r="AG74" i="23" s="1"/>
  <c r="BB235" i="16"/>
  <c r="AG240" i="23" s="1"/>
  <c r="BB194" i="16"/>
  <c r="AG199" i="23" s="1"/>
  <c r="BB78" i="16"/>
  <c r="AG83" i="23" s="1"/>
  <c r="BB391" i="16"/>
  <c r="AG396" i="23" s="1"/>
  <c r="BB84" i="16"/>
  <c r="AG89" i="23" s="1"/>
  <c r="BB221" i="16"/>
  <c r="AG226" i="23" s="1"/>
  <c r="BB251" i="16"/>
  <c r="AG256" i="23" s="1"/>
  <c r="BB283" i="16"/>
  <c r="AG288" i="23" s="1"/>
  <c r="BB214" i="16"/>
  <c r="AG219" i="23" s="1"/>
  <c r="BB335" i="16"/>
  <c r="AG340" i="23" s="1"/>
  <c r="BB237" i="16"/>
  <c r="AG242" i="23" s="1"/>
  <c r="BB349" i="16"/>
  <c r="AG354" i="23" s="1"/>
  <c r="BB50" i="16"/>
  <c r="AG55" i="23" s="1"/>
  <c r="BB354" i="16"/>
  <c r="AG359" i="23" s="1"/>
  <c r="N419" i="23"/>
  <c r="N425" i="23"/>
  <c r="N422" i="23"/>
  <c r="DZ423" i="23"/>
  <c r="DZ405" i="23"/>
  <c r="DZ398" i="23"/>
  <c r="BB169" i="16"/>
  <c r="AG174" i="23" s="1"/>
  <c r="BB140" i="16"/>
  <c r="AG145" i="23" s="1"/>
  <c r="BB312" i="16"/>
  <c r="AG317" i="23" s="1"/>
  <c r="BB174" i="16"/>
  <c r="AG179" i="23" s="1"/>
  <c r="BB14" i="16"/>
  <c r="AG19" i="23" s="1"/>
  <c r="BB265" i="16"/>
  <c r="AG270" i="23" s="1"/>
  <c r="BB334" i="16"/>
  <c r="AG339" i="23" s="1"/>
  <c r="BB229" i="16"/>
  <c r="AG234" i="23" s="1"/>
  <c r="BB325" i="16"/>
  <c r="AG330" i="23" s="1"/>
  <c r="BB248" i="16"/>
  <c r="AG253" i="23" s="1"/>
  <c r="BB30" i="16"/>
  <c r="AG35" i="23" s="1"/>
  <c r="BB324" i="16"/>
  <c r="AG329" i="23" s="1"/>
  <c r="BB232" i="16"/>
  <c r="AG237" i="23" s="1"/>
  <c r="BB131" i="16"/>
  <c r="AG136" i="23" s="1"/>
  <c r="BB298" i="16"/>
  <c r="AG303" i="23" s="1"/>
  <c r="BB260" i="16"/>
  <c r="AG265" i="23" s="1"/>
  <c r="BB203" i="16"/>
  <c r="AG208" i="23" s="1"/>
  <c r="BB155" i="16"/>
  <c r="AG160" i="23" s="1"/>
  <c r="BB384" i="16"/>
  <c r="AG389" i="23" s="1"/>
  <c r="BB225" i="16"/>
  <c r="AG230" i="23" s="1"/>
  <c r="BB385" i="16"/>
  <c r="AG390" i="23" s="1"/>
  <c r="BB94" i="16"/>
  <c r="AG99" i="23" s="1"/>
  <c r="BB60" i="16"/>
  <c r="AG65" i="23" s="1"/>
  <c r="BB238" i="16"/>
  <c r="AG243" i="23" s="1"/>
  <c r="BB75" i="16"/>
  <c r="AG80" i="23" s="1"/>
  <c r="BB87" i="16"/>
  <c r="AG92" i="23" s="1"/>
  <c r="BB100" i="16"/>
  <c r="AG105" i="23" s="1"/>
  <c r="BB190" i="16"/>
  <c r="AG195" i="23" s="1"/>
  <c r="BB19" i="16"/>
  <c r="AG24" i="23" s="1"/>
  <c r="BB64" i="16"/>
  <c r="AG69" i="23" s="1"/>
  <c r="BB201" i="16"/>
  <c r="AG206" i="23" s="1"/>
  <c r="BB226" i="16"/>
  <c r="AG231" i="23" s="1"/>
  <c r="AF400" i="23"/>
  <c r="AF422" i="23"/>
  <c r="GA87" i="23"/>
  <c r="BB279" i="16"/>
  <c r="AG284" i="23" s="1"/>
  <c r="BB73" i="16"/>
  <c r="AG78" i="23" s="1"/>
  <c r="BB315" i="16"/>
  <c r="AG320" i="23" s="1"/>
  <c r="BB296" i="16"/>
  <c r="AG301" i="23" s="1"/>
  <c r="BB364" i="16"/>
  <c r="AG369" i="23" s="1"/>
  <c r="BB81" i="16"/>
  <c r="AG86" i="23" s="1"/>
  <c r="BB47" i="16"/>
  <c r="AG52" i="23" s="1"/>
  <c r="BB282" i="16"/>
  <c r="AG287" i="23" s="1"/>
  <c r="BB175" i="16"/>
  <c r="AG180" i="23" s="1"/>
  <c r="BB150" i="16"/>
  <c r="AG155" i="23" s="1"/>
  <c r="BB343" i="16"/>
  <c r="AG348" i="23" s="1"/>
  <c r="BB228" i="16"/>
  <c r="AG233" i="23" s="1"/>
  <c r="BB153" i="16"/>
  <c r="AG158" i="23" s="1"/>
  <c r="BB43" i="16"/>
  <c r="AG48" i="23" s="1"/>
  <c r="BB57" i="16"/>
  <c r="AG62" i="23" s="1"/>
  <c r="BB52" i="16"/>
  <c r="AG57" i="23" s="1"/>
  <c r="BB377" i="16"/>
  <c r="AG382" i="23" s="1"/>
  <c r="BB291" i="16"/>
  <c r="AG296" i="23" s="1"/>
  <c r="BB142" i="16"/>
  <c r="AG147" i="23" s="1"/>
  <c r="BB357" i="16"/>
  <c r="AG362" i="23" s="1"/>
  <c r="BB202" i="16"/>
  <c r="AG207" i="23" s="1"/>
  <c r="BB243" i="16"/>
  <c r="AG248" i="23" s="1"/>
  <c r="BB351" i="16"/>
  <c r="AG356" i="23" s="1"/>
  <c r="BB252" i="16"/>
  <c r="AG257" i="23" s="1"/>
  <c r="BB186" i="16"/>
  <c r="AG191" i="23" s="1"/>
  <c r="BB55" i="16"/>
  <c r="AG60" i="23" s="1"/>
  <c r="BB48" i="16"/>
  <c r="AG53" i="23" s="1"/>
  <c r="BB120" i="16"/>
  <c r="AG125" i="23" s="1"/>
  <c r="BB353" i="16"/>
  <c r="AG358" i="23" s="1"/>
  <c r="BB254" i="16"/>
  <c r="AG259" i="23" s="1"/>
  <c r="BB307" i="16"/>
  <c r="AG312" i="23" s="1"/>
  <c r="BB264" i="16"/>
  <c r="AG269" i="23" s="1"/>
  <c r="BB158" i="16"/>
  <c r="AG163" i="23" s="1"/>
  <c r="BB128" i="16"/>
  <c r="AG133" i="23" s="1"/>
  <c r="BB144" i="16"/>
  <c r="AG149" i="23" s="1"/>
  <c r="BB365" i="16"/>
  <c r="AG370" i="23" s="1"/>
  <c r="BB188" i="16"/>
  <c r="AG193" i="23" s="1"/>
  <c r="BB157" i="16"/>
  <c r="AG162" i="23" s="1"/>
  <c r="BB250" i="16"/>
  <c r="AG255" i="23" s="1"/>
  <c r="BB210" i="16"/>
  <c r="AG215" i="23" s="1"/>
  <c r="BB151" i="16"/>
  <c r="AG156" i="23" s="1"/>
  <c r="BB362" i="16"/>
  <c r="AG367" i="23" s="1"/>
  <c r="BB21" i="16"/>
  <c r="AG26" i="23" s="1"/>
  <c r="BB56" i="16"/>
  <c r="AG61" i="23" s="1"/>
  <c r="BB37" i="16"/>
  <c r="AG42" i="23" s="1"/>
  <c r="BB262" i="16"/>
  <c r="AG267" i="23" s="1"/>
  <c r="BB114" i="16"/>
  <c r="AG119" i="23" s="1"/>
  <c r="BB181" i="16"/>
  <c r="AG186" i="23" s="1"/>
  <c r="BB138" i="16"/>
  <c r="AG143" i="23" s="1"/>
  <c r="BB372" i="16"/>
  <c r="AG377" i="23" s="1"/>
  <c r="BB263" i="16"/>
  <c r="AG268" i="23" s="1"/>
  <c r="BB192" i="16"/>
  <c r="AG197" i="23" s="1"/>
  <c r="BB336" i="16"/>
  <c r="AG341" i="23" s="1"/>
  <c r="BB196" i="16"/>
  <c r="AG201" i="23" s="1"/>
  <c r="BB187" i="16"/>
  <c r="AG192" i="23" s="1"/>
  <c r="BB378" i="16"/>
  <c r="AG383" i="23" s="1"/>
  <c r="BB125" i="16"/>
  <c r="AG130" i="23" s="1"/>
  <c r="BB338" i="16"/>
  <c r="AG343" i="23" s="1"/>
  <c r="BB105" i="16"/>
  <c r="AG110" i="23" s="1"/>
  <c r="BB304" i="16"/>
  <c r="AG309" i="23" s="1"/>
  <c r="BB281" i="16"/>
  <c r="AG286" i="23" s="1"/>
  <c r="BB40" i="16"/>
  <c r="AG45" i="23" s="1"/>
  <c r="BB370" i="16"/>
  <c r="AG375" i="23" s="1"/>
  <c r="BB167" i="16"/>
  <c r="AG172" i="23" s="1"/>
  <c r="N410" i="23"/>
  <c r="GA400" i="23"/>
  <c r="BB38" i="16"/>
  <c r="AG43" i="23" s="1"/>
  <c r="BB59" i="16"/>
  <c r="AG64" i="23" s="1"/>
  <c r="BB193" i="16"/>
  <c r="AG198" i="23" s="1"/>
  <c r="BB164" i="16"/>
  <c r="AG169" i="23" s="1"/>
  <c r="BB162" i="16"/>
  <c r="AG167" i="23" s="1"/>
  <c r="BB136" i="16"/>
  <c r="AG141" i="23" s="1"/>
  <c r="BB253" i="16"/>
  <c r="AG258" i="23" s="1"/>
  <c r="BB209" i="16"/>
  <c r="AG214" i="23" s="1"/>
  <c r="BB83" i="16"/>
  <c r="AG88" i="23" s="1"/>
  <c r="BB99" i="16"/>
  <c r="AG104" i="23" s="1"/>
  <c r="BB322" i="16"/>
  <c r="AG327" i="23" s="1"/>
  <c r="BB233" i="16"/>
  <c r="AG238" i="23" s="1"/>
  <c r="AF424" i="23"/>
  <c r="AF414" i="23"/>
  <c r="BB300" i="16"/>
  <c r="AG305" i="23" s="1"/>
  <c r="BB72" i="16"/>
  <c r="AG77" i="23" s="1"/>
  <c r="BB119" i="16"/>
  <c r="AG124" i="23" s="1"/>
  <c r="BB39" i="16"/>
  <c r="AG44" i="23" s="1"/>
  <c r="BB185" i="16"/>
  <c r="AG190" i="23" s="1"/>
  <c r="BB273" i="16"/>
  <c r="AG278" i="23" s="1"/>
  <c r="BB197" i="16"/>
  <c r="AG202" i="23" s="1"/>
  <c r="BB163" i="16"/>
  <c r="AG168" i="23" s="1"/>
  <c r="BB276" i="16"/>
  <c r="AG281" i="23" s="1"/>
  <c r="BB287" i="16"/>
  <c r="AG292" i="23" s="1"/>
  <c r="BB217" i="16"/>
  <c r="AG222" i="23" s="1"/>
  <c r="BB341" i="16"/>
  <c r="AG346" i="23" s="1"/>
  <c r="BB299" i="16"/>
  <c r="AG304" i="23" s="1"/>
  <c r="BB211" i="16"/>
  <c r="AG216" i="23" s="1"/>
  <c r="BB277" i="16"/>
  <c r="AG282" i="23" s="1"/>
  <c r="BB191" i="16"/>
  <c r="AG196" i="23" s="1"/>
  <c r="BB323" i="16"/>
  <c r="AG328" i="23" s="1"/>
  <c r="BB51" i="16"/>
  <c r="AG56" i="23" s="1"/>
  <c r="BB347" i="16"/>
  <c r="AG352" i="23" s="1"/>
  <c r="BB82" i="16"/>
  <c r="AG87" i="23" s="1"/>
  <c r="BB318" i="16"/>
  <c r="AG323" i="23" s="1"/>
  <c r="BB290" i="16"/>
  <c r="AG295" i="23" s="1"/>
  <c r="BB63" i="16"/>
  <c r="AG68" i="23" s="1"/>
  <c r="BB294" i="16"/>
  <c r="AG299" i="23" s="1"/>
  <c r="AF406" i="23"/>
  <c r="FX405" i="23"/>
  <c r="FX423" i="23"/>
  <c r="FX398" i="23"/>
  <c r="BB390" i="16"/>
  <c r="AG395" i="23" s="1"/>
  <c r="BB124" i="16"/>
  <c r="AG129" i="23" s="1"/>
  <c r="BB278" i="16"/>
  <c r="AG283" i="23" s="1"/>
  <c r="BB207" i="16"/>
  <c r="AG212" i="23" s="1"/>
  <c r="BB90" i="16"/>
  <c r="AG95" i="23" s="1"/>
  <c r="BB104" i="16"/>
  <c r="AG109" i="23" s="1"/>
  <c r="BB116" i="16"/>
  <c r="AG121" i="23" s="1"/>
  <c r="BB373" i="16"/>
  <c r="AG378" i="23" s="1"/>
  <c r="BB321" i="16"/>
  <c r="AG326" i="23" s="1"/>
  <c r="BB25" i="16"/>
  <c r="AG30" i="23" s="1"/>
  <c r="BB161" i="16"/>
  <c r="AG166" i="23" s="1"/>
  <c r="BB96" i="16"/>
  <c r="AG101" i="23" s="1"/>
  <c r="BB200" i="16"/>
  <c r="AG205" i="23" s="1"/>
  <c r="BB17" i="16"/>
  <c r="AG22" i="23" s="1"/>
  <c r="BB97" i="16"/>
  <c r="AG102" i="23" s="1"/>
  <c r="BB367" i="16"/>
  <c r="AG372" i="23" s="1"/>
  <c r="BB216" i="16"/>
  <c r="AG221" i="23" s="1"/>
  <c r="BB333" i="16"/>
  <c r="AG338" i="23" s="1"/>
  <c r="BB66" i="16"/>
  <c r="AG71" i="23" s="1"/>
  <c r="BB28" i="16"/>
  <c r="AG33" i="23" s="1"/>
  <c r="BB272" i="16"/>
  <c r="AG277" i="23" s="1"/>
  <c r="BB352" i="16"/>
  <c r="AG357" i="23" s="1"/>
  <c r="BB12" i="16"/>
  <c r="AG17" i="23" s="1"/>
  <c r="BB303" i="16"/>
  <c r="AG308" i="23" s="1"/>
  <c r="BB123" i="16"/>
  <c r="AG128" i="23" s="1"/>
  <c r="BB222" i="16"/>
  <c r="AG227" i="23" s="1"/>
  <c r="BB327" i="16"/>
  <c r="AG332" i="23" s="1"/>
  <c r="BB288" i="16"/>
  <c r="AG293" i="23" s="1"/>
  <c r="BB289" i="16"/>
  <c r="AG294" i="23" s="1"/>
  <c r="BB16" i="16"/>
  <c r="AG21" i="23" s="1"/>
  <c r="BB98" i="16"/>
  <c r="AG103" i="23" s="1"/>
  <c r="BB134" i="16"/>
  <c r="AG139" i="23" s="1"/>
  <c r="BB85" i="16"/>
  <c r="AG90" i="23" s="1"/>
  <c r="BB292" i="16"/>
  <c r="AG297" i="23" s="1"/>
  <c r="BB132" i="16"/>
  <c r="AG137" i="23" s="1"/>
  <c r="BB310" i="16"/>
  <c r="AG315" i="23" s="1"/>
  <c r="BB86" i="16"/>
  <c r="AG91" i="23" s="1"/>
  <c r="BB316" i="16"/>
  <c r="AG321" i="23" s="1"/>
  <c r="BB77" i="16"/>
  <c r="AG82" i="23" s="1"/>
  <c r="BB297" i="16"/>
  <c r="AG302" i="23" s="1"/>
  <c r="BB156" i="16"/>
  <c r="AG161" i="23" s="1"/>
  <c r="BB208" i="16"/>
  <c r="AG213" i="23" s="1"/>
  <c r="BB147" i="16"/>
  <c r="AG152" i="23" s="1"/>
  <c r="BB106" i="16"/>
  <c r="AG111" i="23" s="1"/>
  <c r="BB255" i="16"/>
  <c r="AG260" i="23" s="1"/>
  <c r="BB204" i="16"/>
  <c r="AG209" i="23" s="1"/>
  <c r="BB259" i="16"/>
  <c r="AG264" i="23" s="1"/>
  <c r="BB340" i="16"/>
  <c r="AG345" i="23" s="1"/>
  <c r="BB179" i="16"/>
  <c r="AG184" i="23" s="1"/>
  <c r="BB27" i="16"/>
  <c r="AG32" i="23" s="1"/>
  <c r="BB293" i="16"/>
  <c r="AG298" i="23" s="1"/>
  <c r="BB165" i="16"/>
  <c r="AG170" i="23" s="1"/>
  <c r="BB180" i="16"/>
  <c r="AG185" i="23" s="1"/>
  <c r="BB68" i="16"/>
  <c r="AG73" i="23" s="1"/>
  <c r="BB369" i="16"/>
  <c r="AG374" i="23" s="1"/>
  <c r="BB108" i="16"/>
  <c r="AG113" i="23" s="1"/>
  <c r="BB230" i="16"/>
  <c r="AG235" i="23" s="1"/>
  <c r="BB245" i="16"/>
  <c r="AG250" i="23" s="1"/>
  <c r="BB33" i="16"/>
  <c r="AG38" i="23" s="1"/>
  <c r="BB35" i="16"/>
  <c r="AG40" i="23" s="1"/>
  <c r="O228" i="23"/>
  <c r="W188" i="14"/>
  <c r="T223" i="16"/>
  <c r="AM223" i="16" s="1"/>
  <c r="O291" i="23"/>
  <c r="W244" i="14"/>
  <c r="T286" i="16"/>
  <c r="AM286" i="16" s="1"/>
  <c r="O329" i="23"/>
  <c r="W277" i="14"/>
  <c r="T324" i="16"/>
  <c r="AM324" i="16" s="1"/>
  <c r="O305" i="23"/>
  <c r="W257" i="14"/>
  <c r="T300" i="16"/>
  <c r="AM300" i="16" s="1"/>
  <c r="O280" i="23"/>
  <c r="W234" i="14"/>
  <c r="T275" i="16"/>
  <c r="AM275" i="16" s="1"/>
  <c r="O384" i="23"/>
  <c r="W326" i="14"/>
  <c r="T379" i="16"/>
  <c r="AM379" i="16" s="1"/>
  <c r="O237" i="23"/>
  <c r="W197" i="14"/>
  <c r="T232" i="16"/>
  <c r="AM232" i="16" s="1"/>
  <c r="O77" i="23"/>
  <c r="W67" i="14"/>
  <c r="T72" i="16"/>
  <c r="AM72" i="16" s="1"/>
  <c r="O181" i="23"/>
  <c r="W150" i="14"/>
  <c r="T176" i="16"/>
  <c r="AM176" i="16" s="1"/>
  <c r="O18" i="23"/>
  <c r="O247" i="23"/>
  <c r="O248" i="23"/>
  <c r="W16" i="14"/>
  <c r="V362" i="14"/>
  <c r="T242" i="16" s="1"/>
  <c r="AM242" i="16" s="1"/>
  <c r="T13" i="16"/>
  <c r="AM13" i="16" s="1"/>
  <c r="V390" i="14"/>
  <c r="T243" i="16" s="1"/>
  <c r="AM243" i="16" s="1"/>
  <c r="O287" i="23"/>
  <c r="W241" i="14"/>
  <c r="T282" i="16"/>
  <c r="AM282" i="16" s="1"/>
  <c r="O136" i="23"/>
  <c r="W113" i="14"/>
  <c r="T131" i="16"/>
  <c r="AM131" i="16" s="1"/>
  <c r="O268" i="23"/>
  <c r="W222" i="14"/>
  <c r="T263" i="16"/>
  <c r="AM263" i="16" s="1"/>
  <c r="O124" i="23"/>
  <c r="W103" i="14"/>
  <c r="T119" i="16"/>
  <c r="AM119" i="16" s="1"/>
  <c r="O277" i="23"/>
  <c r="W231" i="14"/>
  <c r="T272" i="16"/>
  <c r="AM272" i="16" s="1"/>
  <c r="O123" i="23"/>
  <c r="O121" i="23"/>
  <c r="W102" i="14"/>
  <c r="V349" i="14"/>
  <c r="T116" i="16" s="1"/>
  <c r="AM116" i="16" s="1"/>
  <c r="T118" i="16"/>
  <c r="AM118" i="16" s="1"/>
  <c r="O345" i="23"/>
  <c r="W292" i="14"/>
  <c r="T340" i="16"/>
  <c r="AM340" i="16" s="1"/>
  <c r="O200" i="23"/>
  <c r="W163" i="14"/>
  <c r="T195" i="16"/>
  <c r="AM195" i="16" s="1"/>
  <c r="O300" i="23"/>
  <c r="W252" i="14"/>
  <c r="T295" i="16"/>
  <c r="AM295" i="16" s="1"/>
  <c r="O189" i="23"/>
  <c r="W156" i="14"/>
  <c r="T184" i="16"/>
  <c r="AM184" i="16" s="1"/>
  <c r="O350" i="23"/>
  <c r="W297" i="14"/>
  <c r="T345" i="16"/>
  <c r="AM345" i="16" s="1"/>
  <c r="O262" i="23"/>
  <c r="W216" i="14"/>
  <c r="T257" i="16"/>
  <c r="AM257" i="16" s="1"/>
  <c r="O174" i="23"/>
  <c r="W144" i="14"/>
  <c r="T169" i="16"/>
  <c r="AM169" i="16" s="1"/>
  <c r="O370" i="23"/>
  <c r="W315" i="14"/>
  <c r="T365" i="16"/>
  <c r="AM365" i="16" s="1"/>
  <c r="O64" i="23"/>
  <c r="W55" i="14"/>
  <c r="T59" i="16"/>
  <c r="AM59" i="16" s="1"/>
  <c r="O356" i="23"/>
  <c r="W302" i="14"/>
  <c r="T351" i="16"/>
  <c r="AM351" i="16" s="1"/>
  <c r="O211" i="23"/>
  <c r="W173" i="14"/>
  <c r="T206" i="16"/>
  <c r="AM206" i="16" s="1"/>
  <c r="O47" i="23"/>
  <c r="W42" i="14"/>
  <c r="T42" i="16"/>
  <c r="AM42" i="16" s="1"/>
  <c r="O120" i="23"/>
  <c r="W101" i="14"/>
  <c r="T115" i="16"/>
  <c r="AM115" i="16" s="1"/>
  <c r="O199" i="23"/>
  <c r="W162" i="14"/>
  <c r="T194" i="16"/>
  <c r="AM194" i="16" s="1"/>
  <c r="O297" i="23"/>
  <c r="W249" i="14"/>
  <c r="T292" i="16"/>
  <c r="AM292" i="16" s="1"/>
  <c r="O145" i="23"/>
  <c r="W121" i="14"/>
  <c r="T140" i="16"/>
  <c r="AM140" i="16" s="1"/>
  <c r="O357" i="23"/>
  <c r="W303" i="14"/>
  <c r="T352" i="16"/>
  <c r="AM352" i="16" s="1"/>
  <c r="O36" i="23"/>
  <c r="O198" i="23"/>
  <c r="O197" i="23"/>
  <c r="W31" i="14"/>
  <c r="V357" i="14"/>
  <c r="T192" i="16" s="1"/>
  <c r="AM192" i="16" s="1"/>
  <c r="T31" i="16"/>
  <c r="AM31" i="16" s="1"/>
  <c r="V388" i="14"/>
  <c r="T193" i="16" s="1"/>
  <c r="AM193" i="16" s="1"/>
  <c r="O285" i="23"/>
  <c r="W239" i="14"/>
  <c r="T280" i="16"/>
  <c r="AM280" i="16" s="1"/>
  <c r="O134" i="23"/>
  <c r="W111" i="14"/>
  <c r="T129" i="16"/>
  <c r="AM129" i="16" s="1"/>
  <c r="O67" i="23"/>
  <c r="W58" i="14"/>
  <c r="T62" i="16"/>
  <c r="AM62" i="16" s="1"/>
  <c r="O317" i="23"/>
  <c r="W268" i="14"/>
  <c r="T312" i="16"/>
  <c r="AM312" i="16" s="1"/>
  <c r="O169" i="23"/>
  <c r="W139" i="14"/>
  <c r="T164" i="16"/>
  <c r="AM164" i="16" s="1"/>
  <c r="O76" i="23"/>
  <c r="W66" i="14"/>
  <c r="T71" i="16"/>
  <c r="AM71" i="16" s="1"/>
  <c r="O266" i="23"/>
  <c r="W220" i="14"/>
  <c r="T261" i="16"/>
  <c r="AM261" i="16" s="1"/>
  <c r="O324" i="23"/>
  <c r="W273" i="14"/>
  <c r="T319" i="16"/>
  <c r="AM319" i="16" s="1"/>
  <c r="O179" i="23"/>
  <c r="W148" i="14"/>
  <c r="T174" i="16"/>
  <c r="AM174" i="16" s="1"/>
  <c r="O232" i="23"/>
  <c r="W192" i="14"/>
  <c r="T227" i="16"/>
  <c r="AM227" i="16" s="1"/>
  <c r="O167" i="23"/>
  <c r="W138" i="14"/>
  <c r="T162" i="16"/>
  <c r="AM162" i="16" s="1"/>
  <c r="O331" i="23"/>
  <c r="W278" i="14"/>
  <c r="T326" i="16"/>
  <c r="AM326" i="16" s="1"/>
  <c r="O180" i="23"/>
  <c r="W149" i="14"/>
  <c r="T175" i="16"/>
  <c r="AM175" i="16" s="1"/>
  <c r="O19" i="23"/>
  <c r="O184" i="23"/>
  <c r="O183" i="23"/>
  <c r="W17" i="14"/>
  <c r="V355" i="14"/>
  <c r="T178" i="16" s="1"/>
  <c r="AM178" i="16" s="1"/>
  <c r="V386" i="14"/>
  <c r="T179" i="16" s="1"/>
  <c r="AM179" i="16" s="1"/>
  <c r="T14" i="16"/>
  <c r="AM14" i="16" s="1"/>
  <c r="O141" i="23"/>
  <c r="W118" i="14"/>
  <c r="T136" i="16"/>
  <c r="AM136" i="16" s="1"/>
  <c r="O37" i="23"/>
  <c r="O193" i="23"/>
  <c r="W32" i="14"/>
  <c r="V387" i="14"/>
  <c r="T188" i="16" s="1"/>
  <c r="AM188" i="16" s="1"/>
  <c r="T32" i="16"/>
  <c r="AM32" i="16" s="1"/>
  <c r="O137" i="23"/>
  <c r="W114" i="14"/>
  <c r="T132" i="16"/>
  <c r="AM132" i="16" s="1"/>
  <c r="O271" i="23"/>
  <c r="W225" i="14"/>
  <c r="T266" i="16"/>
  <c r="AM266" i="16" s="1"/>
  <c r="O115" i="23"/>
  <c r="W96" i="14"/>
  <c r="T110" i="16"/>
  <c r="AM110" i="16" s="1"/>
  <c r="O303" i="23"/>
  <c r="W255" i="14"/>
  <c r="T298" i="16"/>
  <c r="AM298" i="16" s="1"/>
  <c r="O44" i="23"/>
  <c r="O378" i="23"/>
  <c r="W39" i="14"/>
  <c r="T39" i="16"/>
  <c r="AM39" i="16" s="1"/>
  <c r="V397" i="14"/>
  <c r="T373" i="16" s="1"/>
  <c r="AM373" i="16" s="1"/>
  <c r="O261" i="23"/>
  <c r="W215" i="14"/>
  <c r="T256" i="16"/>
  <c r="AM256" i="16" s="1"/>
  <c r="O98" i="23"/>
  <c r="W86" i="14"/>
  <c r="T93" i="16"/>
  <c r="AM93" i="16" s="1"/>
  <c r="O85" i="23"/>
  <c r="W74" i="14"/>
  <c r="T80" i="16"/>
  <c r="AM80" i="16" s="1"/>
  <c r="O257" i="23"/>
  <c r="W211" i="14"/>
  <c r="T252" i="16"/>
  <c r="AM252" i="16" s="1"/>
  <c r="O94" i="23"/>
  <c r="W82" i="14"/>
  <c r="T89" i="16"/>
  <c r="AM89" i="16" s="1"/>
  <c r="O150" i="23"/>
  <c r="W124" i="14"/>
  <c r="T145" i="16"/>
  <c r="AM145" i="16" s="1"/>
  <c r="O310" i="23"/>
  <c r="W261" i="14"/>
  <c r="T305" i="16"/>
  <c r="AM305" i="16" s="1"/>
  <c r="O270" i="23"/>
  <c r="W224" i="14"/>
  <c r="T265" i="16"/>
  <c r="AM265" i="16" s="1"/>
  <c r="O258" i="23"/>
  <c r="W212" i="14"/>
  <c r="T253" i="16"/>
  <c r="AM253" i="16" s="1"/>
  <c r="O368" i="23"/>
  <c r="W313" i="14"/>
  <c r="T363" i="16"/>
  <c r="AM363" i="16" s="1"/>
  <c r="O187" i="23"/>
  <c r="W154" i="14"/>
  <c r="T182" i="16"/>
  <c r="AM182" i="16" s="1"/>
  <c r="O339" i="23"/>
  <c r="W286" i="14"/>
  <c r="T334" i="16"/>
  <c r="AM334" i="16" s="1"/>
  <c r="O190" i="23"/>
  <c r="O214" i="23"/>
  <c r="W157" i="14"/>
  <c r="V393" i="14"/>
  <c r="T209" i="16" s="1"/>
  <c r="AM209" i="16" s="1"/>
  <c r="T185" i="16"/>
  <c r="AM185" i="16" s="1"/>
  <c r="O29" i="23"/>
  <c r="W26" i="14"/>
  <c r="T24" i="16"/>
  <c r="AM24" i="16" s="1"/>
  <c r="O162" i="23"/>
  <c r="O83" i="23"/>
  <c r="W134" i="14"/>
  <c r="V377" i="14"/>
  <c r="T78" i="16" s="1"/>
  <c r="AM78" i="16" s="1"/>
  <c r="T157" i="16"/>
  <c r="AM157" i="16" s="1"/>
  <c r="O17" i="23"/>
  <c r="W15" i="14"/>
  <c r="T12" i="16"/>
  <c r="AM12" i="16" s="1"/>
  <c r="O234" i="23"/>
  <c r="W194" i="14"/>
  <c r="T229" i="16"/>
  <c r="AM229" i="16" s="1"/>
  <c r="O315" i="23"/>
  <c r="W266" i="14"/>
  <c r="T310" i="16"/>
  <c r="AM310" i="16" s="1"/>
  <c r="O165" i="23"/>
  <c r="W137" i="14"/>
  <c r="T160" i="16"/>
  <c r="AM160" i="16" s="1"/>
  <c r="O394" i="23"/>
  <c r="W335" i="14"/>
  <c r="T389" i="16"/>
  <c r="AM389" i="16" s="1"/>
  <c r="O88" i="23"/>
  <c r="W77" i="14"/>
  <c r="T83" i="16"/>
  <c r="AM83" i="16" s="1"/>
  <c r="O341" i="23"/>
  <c r="W288" i="14"/>
  <c r="T336" i="16"/>
  <c r="AM336" i="16" s="1"/>
  <c r="O194" i="23"/>
  <c r="W159" i="14"/>
  <c r="T189" i="16"/>
  <c r="AM189" i="16" s="1"/>
  <c r="O31" i="23"/>
  <c r="O32" i="23"/>
  <c r="W28" i="14"/>
  <c r="T26" i="16"/>
  <c r="AM26" i="16" s="1"/>
  <c r="V372" i="14"/>
  <c r="T27" i="16" s="1"/>
  <c r="AM27" i="16" s="1"/>
  <c r="O265" i="23"/>
  <c r="W219" i="14"/>
  <c r="T260" i="16"/>
  <c r="AM260" i="16" s="1"/>
  <c r="O108" i="23"/>
  <c r="W90" i="14"/>
  <c r="T103" i="16"/>
  <c r="AM103" i="16" s="1"/>
  <c r="O118" i="23"/>
  <c r="W99" i="14"/>
  <c r="T113" i="16"/>
  <c r="AM113" i="16" s="1"/>
  <c r="O278" i="23"/>
  <c r="W232" i="14"/>
  <c r="T273" i="16"/>
  <c r="AM273" i="16" s="1"/>
  <c r="O28" i="23"/>
  <c r="O154" i="23"/>
  <c r="O155" i="23"/>
  <c r="W25" i="14"/>
  <c r="V383" i="14"/>
  <c r="T150" i="16" s="1"/>
  <c r="AM150" i="16" s="1"/>
  <c r="T23" i="16"/>
  <c r="AM23" i="16" s="1"/>
  <c r="V352" i="14"/>
  <c r="T149" i="16" s="1"/>
  <c r="AM149" i="16" s="1"/>
  <c r="O396" i="23"/>
  <c r="W337" i="14"/>
  <c r="T391" i="16"/>
  <c r="AM391" i="16" s="1"/>
  <c r="O208" i="23"/>
  <c r="W170" i="14"/>
  <c r="T203" i="16"/>
  <c r="AM203" i="16" s="1"/>
  <c r="O347" i="23"/>
  <c r="W294" i="14"/>
  <c r="T342" i="16"/>
  <c r="AM342" i="16" s="1"/>
  <c r="O202" i="23"/>
  <c r="W165" i="14"/>
  <c r="T197" i="16"/>
  <c r="AM197" i="16" s="1"/>
  <c r="O39" i="23"/>
  <c r="W34" i="14"/>
  <c r="T34" i="16"/>
  <c r="AM34" i="16" s="1"/>
  <c r="O97" i="23"/>
  <c r="W85" i="14"/>
  <c r="T92" i="16"/>
  <c r="AM92" i="16" s="1"/>
  <c r="O326" i="23"/>
  <c r="W275" i="14"/>
  <c r="T321" i="16"/>
  <c r="AM321" i="16" s="1"/>
  <c r="O114" i="23"/>
  <c r="W95" i="14"/>
  <c r="T109" i="16"/>
  <c r="AM109" i="16" s="1"/>
  <c r="O255" i="23"/>
  <c r="W209" i="14"/>
  <c r="T250" i="16"/>
  <c r="AM250" i="16" s="1"/>
  <c r="O91" i="23"/>
  <c r="W80" i="14"/>
  <c r="T86" i="16"/>
  <c r="AM86" i="16" s="1"/>
  <c r="O191" i="23"/>
  <c r="W158" i="14"/>
  <c r="T186" i="16"/>
  <c r="AM186" i="16" s="1"/>
  <c r="O386" i="23"/>
  <c r="W328" i="14"/>
  <c r="T381" i="16"/>
  <c r="AM381" i="16" s="1"/>
  <c r="O239" i="23"/>
  <c r="W199" i="14"/>
  <c r="T234" i="16"/>
  <c r="AM234" i="16" s="1"/>
  <c r="O79" i="23"/>
  <c r="W69" i="14"/>
  <c r="T74" i="16"/>
  <c r="AM74" i="16" s="1"/>
  <c r="O308" i="23"/>
  <c r="W260" i="14"/>
  <c r="T303" i="16"/>
  <c r="AM303" i="16" s="1"/>
  <c r="O159" i="23"/>
  <c r="W131" i="14"/>
  <c r="T154" i="16"/>
  <c r="AM154" i="16" s="1"/>
  <c r="O201" i="23"/>
  <c r="W164" i="14"/>
  <c r="T196" i="16"/>
  <c r="AM196" i="16" s="1"/>
  <c r="O160" i="23"/>
  <c r="W132" i="14"/>
  <c r="T155" i="16"/>
  <c r="AM155" i="16" s="1"/>
  <c r="O215" i="23"/>
  <c r="W176" i="14"/>
  <c r="T210" i="16"/>
  <c r="AM210" i="16" s="1"/>
  <c r="O223" i="23"/>
  <c r="W184" i="14"/>
  <c r="T218" i="16"/>
  <c r="AM218" i="16" s="1"/>
  <c r="O298" i="23"/>
  <c r="W250" i="14"/>
  <c r="T293" i="16"/>
  <c r="AM293" i="16" s="1"/>
  <c r="O34" i="23"/>
  <c r="W29" i="14"/>
  <c r="T29" i="16"/>
  <c r="AM29" i="16" s="1"/>
  <c r="O321" i="23"/>
  <c r="W270" i="14"/>
  <c r="T316" i="16"/>
  <c r="AM316" i="16" s="1"/>
  <c r="O171" i="23"/>
  <c r="W141" i="14"/>
  <c r="T166" i="16"/>
  <c r="AM166" i="16" s="1"/>
  <c r="O348" i="23"/>
  <c r="W295" i="14"/>
  <c r="T343" i="16"/>
  <c r="AM343" i="16" s="1"/>
  <c r="O54" i="23"/>
  <c r="O168" i="23"/>
  <c r="W49" i="14"/>
  <c r="V354" i="14"/>
  <c r="T163" i="16" s="1"/>
  <c r="AM163" i="16" s="1"/>
  <c r="T49" i="16"/>
  <c r="AM49" i="16" s="1"/>
  <c r="O60" i="23"/>
  <c r="W53" i="14"/>
  <c r="T55" i="16"/>
  <c r="AM55" i="16" s="1"/>
  <c r="O263" i="23"/>
  <c r="W217" i="14"/>
  <c r="T258" i="16"/>
  <c r="AM258" i="16" s="1"/>
  <c r="O104" i="23"/>
  <c r="W88" i="14"/>
  <c r="T99" i="16"/>
  <c r="AM99" i="16" s="1"/>
  <c r="O284" i="23"/>
  <c r="W238" i="14"/>
  <c r="T279" i="16"/>
  <c r="AM279" i="16" s="1"/>
  <c r="O395" i="23"/>
  <c r="W336" i="14"/>
  <c r="T390" i="16"/>
  <c r="AM390" i="16" s="1"/>
  <c r="O252" i="23"/>
  <c r="W207" i="14"/>
  <c r="T247" i="16"/>
  <c r="AM247" i="16" s="1"/>
  <c r="O89" i="23"/>
  <c r="W78" i="14"/>
  <c r="T84" i="16"/>
  <c r="AM84" i="16" s="1"/>
  <c r="O30" i="23"/>
  <c r="O20" i="23"/>
  <c r="W27" i="14"/>
  <c r="V371" i="14"/>
  <c r="T15" i="16" s="1"/>
  <c r="AM15" i="16" s="1"/>
  <c r="T25" i="16"/>
  <c r="AM25" i="16" s="1"/>
  <c r="N424" i="23"/>
  <c r="N414" i="23"/>
  <c r="O281" i="23"/>
  <c r="W235" i="14"/>
  <c r="T276" i="16"/>
  <c r="AM276" i="16" s="1"/>
  <c r="O128" i="23"/>
  <c r="W107" i="14"/>
  <c r="T123" i="16"/>
  <c r="AM123" i="16" s="1"/>
  <c r="O274" i="23"/>
  <c r="W228" i="14"/>
  <c r="T269" i="16"/>
  <c r="AM269" i="16" s="1"/>
  <c r="O236" i="23"/>
  <c r="W196" i="14"/>
  <c r="T231" i="16"/>
  <c r="AM231" i="16" s="1"/>
  <c r="O156" i="23"/>
  <c r="W128" i="14"/>
  <c r="T151" i="16"/>
  <c r="AM151" i="16" s="1"/>
  <c r="O314" i="23"/>
  <c r="W265" i="14"/>
  <c r="T309" i="16"/>
  <c r="AM309" i="16" s="1"/>
  <c r="O389" i="23"/>
  <c r="W331" i="14"/>
  <c r="T384" i="16"/>
  <c r="AM384" i="16" s="1"/>
  <c r="O82" i="23"/>
  <c r="W72" i="14"/>
  <c r="T77" i="16"/>
  <c r="AM77" i="16" s="1"/>
  <c r="O292" i="23"/>
  <c r="W245" i="14"/>
  <c r="T287" i="16"/>
  <c r="AM287" i="16" s="1"/>
  <c r="O140" i="23"/>
  <c r="W117" i="14"/>
  <c r="T135" i="16"/>
  <c r="AM135" i="16" s="1"/>
  <c r="O366" i="23"/>
  <c r="W311" i="14"/>
  <c r="T361" i="16"/>
  <c r="AM361" i="16" s="1"/>
  <c r="O58" i="23"/>
  <c r="O192" i="23"/>
  <c r="W51" i="14"/>
  <c r="T53" i="16"/>
  <c r="AM53" i="16" s="1"/>
  <c r="V356" i="14"/>
  <c r="T187" i="16" s="1"/>
  <c r="AM187" i="16" s="1"/>
  <c r="O361" i="23"/>
  <c r="W307" i="14"/>
  <c r="T356" i="16"/>
  <c r="AM356" i="16" s="1"/>
  <c r="O380" i="23"/>
  <c r="W322" i="14"/>
  <c r="T375" i="16"/>
  <c r="AM375" i="16" s="1"/>
  <c r="O233" i="23"/>
  <c r="W193" i="14"/>
  <c r="T228" i="16"/>
  <c r="AM228" i="16" s="1"/>
  <c r="O72" i="23"/>
  <c r="O142" i="23"/>
  <c r="W63" i="14"/>
  <c r="V351" i="14"/>
  <c r="T137" i="16" s="1"/>
  <c r="AM137" i="16" s="1"/>
  <c r="T67" i="16"/>
  <c r="AM67" i="16" s="1"/>
  <c r="O230" i="23"/>
  <c r="W190" i="14"/>
  <c r="T225" i="16"/>
  <c r="AM225" i="16" s="1"/>
  <c r="O367" i="23"/>
  <c r="W312" i="14"/>
  <c r="T362" i="16"/>
  <c r="AM362" i="16" s="1"/>
  <c r="O222" i="23"/>
  <c r="W183" i="14"/>
  <c r="T217" i="16"/>
  <c r="AM217" i="16" s="1"/>
  <c r="O59" i="23"/>
  <c r="W52" i="14"/>
  <c r="T54" i="16"/>
  <c r="AM54" i="16" s="1"/>
  <c r="O363" i="23"/>
  <c r="W308" i="14"/>
  <c r="T358" i="16"/>
  <c r="AM358" i="16" s="1"/>
  <c r="O218" i="23"/>
  <c r="W179" i="14"/>
  <c r="T213" i="16"/>
  <c r="AM213" i="16" s="1"/>
  <c r="O53" i="23"/>
  <c r="O166" i="23"/>
  <c r="O390" i="23"/>
  <c r="W48" i="14"/>
  <c r="V353" i="14"/>
  <c r="T385" i="16" s="1"/>
  <c r="AM385" i="16" s="1"/>
  <c r="V384" i="14"/>
  <c r="T161" i="16" s="1"/>
  <c r="AM161" i="16" s="1"/>
  <c r="T48" i="16"/>
  <c r="AM48" i="16" s="1"/>
  <c r="O346" i="23"/>
  <c r="W293" i="14"/>
  <c r="T341" i="16"/>
  <c r="AM341" i="16" s="1"/>
  <c r="O170" i="23"/>
  <c r="W140" i="14"/>
  <c r="T165" i="16"/>
  <c r="AM165" i="16" s="1"/>
  <c r="O254" i="23"/>
  <c r="W208" i="14"/>
  <c r="T249" i="16"/>
  <c r="AM249" i="16" s="1"/>
  <c r="O46" i="23"/>
  <c r="O227" i="23"/>
  <c r="W41" i="14"/>
  <c r="V359" i="14"/>
  <c r="T222" i="16" s="1"/>
  <c r="AM222" i="16" s="1"/>
  <c r="T41" i="16"/>
  <c r="AM41" i="16" s="1"/>
  <c r="O135" i="23"/>
  <c r="W112" i="14"/>
  <c r="T130" i="16"/>
  <c r="AM130" i="16" s="1"/>
  <c r="O107" i="23"/>
  <c r="W89" i="14"/>
  <c r="T102" i="16"/>
  <c r="AM102" i="16" s="1"/>
  <c r="O302" i="23"/>
  <c r="W254" i="14"/>
  <c r="T297" i="16"/>
  <c r="AM297" i="16" s="1"/>
  <c r="O151" i="23"/>
  <c r="W125" i="14"/>
  <c r="T146" i="16"/>
  <c r="AM146" i="16" s="1"/>
  <c r="O385" i="23"/>
  <c r="W327" i="14"/>
  <c r="T380" i="16"/>
  <c r="AM380" i="16" s="1"/>
  <c r="O78" i="23"/>
  <c r="W68" i="14"/>
  <c r="T73" i="16"/>
  <c r="AM73" i="16" s="1"/>
  <c r="O158" i="23"/>
  <c r="W130" i="14"/>
  <c r="T153" i="16"/>
  <c r="AM153" i="16" s="1"/>
  <c r="O279" i="23"/>
  <c r="W233" i="14"/>
  <c r="T274" i="16"/>
  <c r="AM274" i="16" s="1"/>
  <c r="O126" i="23"/>
  <c r="O330" i="23"/>
  <c r="W105" i="14"/>
  <c r="V367" i="14"/>
  <c r="T325" i="16" s="1"/>
  <c r="AM325" i="16" s="1"/>
  <c r="T121" i="16"/>
  <c r="AM121" i="16" s="1"/>
  <c r="O322" i="23"/>
  <c r="W271" i="14"/>
  <c r="T317" i="16"/>
  <c r="AM317" i="16" s="1"/>
  <c r="O16" i="23"/>
  <c r="O99" i="23"/>
  <c r="O101" i="23"/>
  <c r="W14" i="14"/>
  <c r="T11" i="16"/>
  <c r="AM11" i="16" s="1"/>
  <c r="V378" i="14"/>
  <c r="T96" i="16" s="1"/>
  <c r="AM96" i="16" s="1"/>
  <c r="V346" i="14"/>
  <c r="T94" i="16" s="1"/>
  <c r="AM94" i="16" s="1"/>
  <c r="O304" i="23"/>
  <c r="W256" i="14"/>
  <c r="T299" i="16"/>
  <c r="AM299" i="16" s="1"/>
  <c r="O153" i="23"/>
  <c r="W127" i="14"/>
  <c r="T148" i="16"/>
  <c r="AM148" i="16" s="1"/>
  <c r="O371" i="23"/>
  <c r="W316" i="14"/>
  <c r="T366" i="16"/>
  <c r="AM366" i="16" s="1"/>
  <c r="O226" i="23"/>
  <c r="W187" i="14"/>
  <c r="T221" i="16"/>
  <c r="AM221" i="16" s="1"/>
  <c r="O318" i="23"/>
  <c r="O319" i="23"/>
  <c r="O65" i="23"/>
  <c r="W56" i="14"/>
  <c r="V392" i="14"/>
  <c r="T314" i="16" s="1"/>
  <c r="AM314" i="16" s="1"/>
  <c r="V365" i="14"/>
  <c r="T313" i="16" s="1"/>
  <c r="AM313" i="16" s="1"/>
  <c r="T60" i="16"/>
  <c r="AM60" i="16" s="1"/>
  <c r="O383" i="23"/>
  <c r="W325" i="14"/>
  <c r="T378" i="16"/>
  <c r="AM378" i="16" s="1"/>
  <c r="O185" i="23"/>
  <c r="W152" i="14"/>
  <c r="T180" i="16"/>
  <c r="AM180" i="16" s="1"/>
  <c r="O26" i="23"/>
  <c r="W23" i="14"/>
  <c r="T21" i="16"/>
  <c r="AM21" i="16" s="1"/>
  <c r="O125" i="23"/>
  <c r="W104" i="14"/>
  <c r="T120" i="16"/>
  <c r="AM120" i="16" s="1"/>
  <c r="O127" i="23"/>
  <c r="W106" i="14"/>
  <c r="T122" i="16"/>
  <c r="AM122" i="16" s="1"/>
  <c r="O311" i="23"/>
  <c r="W262" i="14"/>
  <c r="T306" i="16"/>
  <c r="AM306" i="16" s="1"/>
  <c r="O161" i="23"/>
  <c r="W133" i="14"/>
  <c r="T156" i="16"/>
  <c r="AM156" i="16" s="1"/>
  <c r="O332" i="23"/>
  <c r="W279" i="14"/>
  <c r="T327" i="16"/>
  <c r="AM327" i="16" s="1"/>
  <c r="O48" i="23"/>
  <c r="W43" i="14"/>
  <c r="T43" i="16"/>
  <c r="AM43" i="16" s="1"/>
  <c r="O256" i="23"/>
  <c r="W210" i="14"/>
  <c r="T251" i="16"/>
  <c r="AM251" i="16" s="1"/>
  <c r="O360" i="23"/>
  <c r="W306" i="14"/>
  <c r="T355" i="16"/>
  <c r="AM355" i="16" s="1"/>
  <c r="O216" i="23"/>
  <c r="W177" i="14"/>
  <c r="T211" i="16"/>
  <c r="AM211" i="16" s="1"/>
  <c r="O51" i="23"/>
  <c r="W46" i="14"/>
  <c r="T46" i="16"/>
  <c r="AM46" i="16" s="1"/>
  <c r="O112" i="23"/>
  <c r="W93" i="14"/>
  <c r="T107" i="16"/>
  <c r="AM107" i="16" s="1"/>
  <c r="O349" i="23"/>
  <c r="W296" i="14"/>
  <c r="T344" i="16"/>
  <c r="AM344" i="16" s="1"/>
  <c r="O205" i="23"/>
  <c r="W167" i="14"/>
  <c r="T200" i="16"/>
  <c r="AM200" i="16" s="1"/>
  <c r="O41" i="23"/>
  <c r="O203" i="23"/>
  <c r="W36" i="14"/>
  <c r="T36" i="16"/>
  <c r="AM36" i="16" s="1"/>
  <c r="V358" i="14"/>
  <c r="T198" i="16" s="1"/>
  <c r="AM198" i="16" s="1"/>
  <c r="O273" i="23"/>
  <c r="W227" i="14"/>
  <c r="T268" i="16"/>
  <c r="AM268" i="16" s="1"/>
  <c r="O117" i="23"/>
  <c r="W98" i="14"/>
  <c r="T112" i="16"/>
  <c r="AM112" i="16" s="1"/>
  <c r="O210" i="23"/>
  <c r="W172" i="14"/>
  <c r="T205" i="16"/>
  <c r="AM205" i="16" s="1"/>
  <c r="O320" i="23"/>
  <c r="W269" i="14"/>
  <c r="T315" i="16"/>
  <c r="AM315" i="16" s="1"/>
  <c r="O129" i="23"/>
  <c r="W108" i="14"/>
  <c r="T124" i="16"/>
  <c r="AM124" i="16" s="1"/>
  <c r="O342" i="23"/>
  <c r="W289" i="14"/>
  <c r="T337" i="16"/>
  <c r="AM337" i="16" s="1"/>
  <c r="O225" i="23"/>
  <c r="W186" i="14"/>
  <c r="T220" i="16"/>
  <c r="AM220" i="16" s="1"/>
  <c r="O301" i="23"/>
  <c r="W253" i="14"/>
  <c r="T296" i="16"/>
  <c r="AM296" i="16" s="1"/>
  <c r="O283" i="23"/>
  <c r="W237" i="14"/>
  <c r="T278" i="16"/>
  <c r="AM278" i="16" s="1"/>
  <c r="O130" i="23"/>
  <c r="W109" i="14"/>
  <c r="T125" i="16"/>
  <c r="AM125" i="16" s="1"/>
  <c r="O276" i="23"/>
  <c r="W230" i="14"/>
  <c r="T271" i="16"/>
  <c r="AM271" i="16" s="1"/>
  <c r="O344" i="23"/>
  <c r="W291" i="14"/>
  <c r="T339" i="16"/>
  <c r="AM339" i="16" s="1"/>
  <c r="O369" i="23"/>
  <c r="T364" i="16"/>
  <c r="AM364" i="16" s="1"/>
  <c r="W314" i="14"/>
  <c r="O224" i="23"/>
  <c r="W185" i="14"/>
  <c r="T219" i="16"/>
  <c r="AM219" i="16" s="1"/>
  <c r="O63" i="23"/>
  <c r="O62" i="23"/>
  <c r="W54" i="14"/>
  <c r="V375" i="14"/>
  <c r="T58" i="16" s="1"/>
  <c r="AM58" i="16" s="1"/>
  <c r="V344" i="14"/>
  <c r="T57" i="16" s="1"/>
  <c r="AM57" i="16" s="1"/>
  <c r="T56" i="16"/>
  <c r="AM56" i="16" s="1"/>
  <c r="O61" i="23"/>
  <c r="O212" i="23"/>
  <c r="W174" i="14"/>
  <c r="T207" i="16"/>
  <c r="AM207" i="16" s="1"/>
  <c r="O358" i="23"/>
  <c r="W304" i="14"/>
  <c r="T353" i="16"/>
  <c r="AM353" i="16" s="1"/>
  <c r="O293" i="23"/>
  <c r="O213" i="23"/>
  <c r="W175" i="14"/>
  <c r="T208" i="16"/>
  <c r="AM208" i="16" s="1"/>
  <c r="V364" i="14"/>
  <c r="T288" i="16" s="1"/>
  <c r="AM288" i="16" s="1"/>
  <c r="O49" i="23"/>
  <c r="O122" i="23"/>
  <c r="W44" i="14"/>
  <c r="T44" i="16"/>
  <c r="AM44" i="16" s="1"/>
  <c r="V380" i="14"/>
  <c r="T117" i="16" s="1"/>
  <c r="AM117" i="16" s="1"/>
  <c r="O391" i="23"/>
  <c r="W332" i="14"/>
  <c r="T386" i="16"/>
  <c r="AM386" i="16" s="1"/>
  <c r="O246" i="23"/>
  <c r="W203" i="14"/>
  <c r="T241" i="16"/>
  <c r="AM241" i="16" s="1"/>
  <c r="O84" i="23"/>
  <c r="W73" i="14"/>
  <c r="T79" i="16"/>
  <c r="AM79" i="16" s="1"/>
  <c r="O253" i="23"/>
  <c r="O73" i="23"/>
  <c r="W64" i="14"/>
  <c r="V363" i="14"/>
  <c r="T248" i="16" s="1"/>
  <c r="AM248" i="16" s="1"/>
  <c r="T68" i="16"/>
  <c r="AM68" i="16" s="1"/>
  <c r="O282" i="23"/>
  <c r="W236" i="14"/>
  <c r="T277" i="16"/>
  <c r="AM277" i="16" s="1"/>
  <c r="O392" i="23"/>
  <c r="W333" i="14"/>
  <c r="T387" i="16"/>
  <c r="AM387" i="16" s="1"/>
  <c r="O334" i="23"/>
  <c r="W281" i="14"/>
  <c r="T329" i="16"/>
  <c r="AM329" i="16" s="1"/>
  <c r="O86" i="23"/>
  <c r="O243" i="23"/>
  <c r="W75" i="14"/>
  <c r="V361" i="14"/>
  <c r="T238" i="16" s="1"/>
  <c r="AM238" i="16" s="1"/>
  <c r="T81" i="16"/>
  <c r="AM81" i="16" s="1"/>
  <c r="O316" i="23"/>
  <c r="W267" i="14"/>
  <c r="T311" i="16"/>
  <c r="AM311" i="16" s="1"/>
  <c r="O42" i="23"/>
  <c r="O106" i="23"/>
  <c r="W37" i="14"/>
  <c r="V399" i="14"/>
  <c r="T101" i="16" s="1"/>
  <c r="AM101" i="16" s="1"/>
  <c r="T37" i="16"/>
  <c r="AM37" i="16" s="1"/>
  <c r="O259" i="23"/>
  <c r="W213" i="14"/>
  <c r="T254" i="16"/>
  <c r="AM254" i="16" s="1"/>
  <c r="O96" i="23"/>
  <c r="W84" i="14"/>
  <c r="T91" i="16"/>
  <c r="AM91" i="16" s="1"/>
  <c r="O294" i="23"/>
  <c r="W246" i="14"/>
  <c r="T289" i="16"/>
  <c r="AM289" i="16" s="1"/>
  <c r="O80" i="23"/>
  <c r="W70" i="14"/>
  <c r="T75" i="16"/>
  <c r="AM75" i="16" s="1"/>
  <c r="O288" i="23"/>
  <c r="W242" i="14"/>
  <c r="T283" i="16"/>
  <c r="AM283" i="16" s="1"/>
  <c r="O343" i="23"/>
  <c r="W290" i="14"/>
  <c r="T338" i="16"/>
  <c r="AM338" i="16" s="1"/>
  <c r="O196" i="23"/>
  <c r="W161" i="14"/>
  <c r="T191" i="16"/>
  <c r="AM191" i="16" s="1"/>
  <c r="O35" i="23"/>
  <c r="O374" i="23"/>
  <c r="W30" i="14"/>
  <c r="T30" i="16"/>
  <c r="AM30" i="16" s="1"/>
  <c r="V396" i="14"/>
  <c r="T369" i="16" s="1"/>
  <c r="AM369" i="16" s="1"/>
  <c r="O152" i="23"/>
  <c r="W126" i="14"/>
  <c r="T147" i="16"/>
  <c r="AM147" i="16" s="1"/>
  <c r="O333" i="23"/>
  <c r="W280" i="14"/>
  <c r="T328" i="16"/>
  <c r="AM328" i="16" s="1"/>
  <c r="O182" i="23"/>
  <c r="W151" i="14"/>
  <c r="T177" i="16"/>
  <c r="AM177" i="16" s="1"/>
  <c r="O22" i="23"/>
  <c r="O327" i="23"/>
  <c r="W19" i="14"/>
  <c r="T17" i="16"/>
  <c r="AM17" i="16" s="1"/>
  <c r="V366" i="14"/>
  <c r="T322" i="16" s="1"/>
  <c r="AM322" i="16" s="1"/>
  <c r="O328" i="23"/>
  <c r="W276" i="14"/>
  <c r="T323" i="16"/>
  <c r="AM323" i="16" s="1"/>
  <c r="O178" i="23"/>
  <c r="W147" i="14"/>
  <c r="T173" i="16"/>
  <c r="AM173" i="16" s="1"/>
  <c r="O27" i="23"/>
  <c r="O132" i="23"/>
  <c r="O131" i="23"/>
  <c r="W24" i="14"/>
  <c r="T22" i="16"/>
  <c r="AM22" i="16" s="1"/>
  <c r="V350" i="14"/>
  <c r="T126" i="16" s="1"/>
  <c r="AM126" i="16" s="1"/>
  <c r="V381" i="14"/>
  <c r="T127" i="16" s="1"/>
  <c r="AM127" i="16" s="1"/>
  <c r="O92" i="23"/>
  <c r="W81" i="14"/>
  <c r="T87" i="16"/>
  <c r="AM87" i="16" s="1"/>
  <c r="O355" i="23"/>
  <c r="W301" i="14"/>
  <c r="T350" i="16"/>
  <c r="AM350" i="16" s="1"/>
  <c r="O219" i="23"/>
  <c r="W180" i="14"/>
  <c r="T214" i="16"/>
  <c r="AM214" i="16" s="1"/>
  <c r="O387" i="23"/>
  <c r="W329" i="14"/>
  <c r="T382" i="16"/>
  <c r="AM382" i="16" s="1"/>
  <c r="O336" i="23"/>
  <c r="W283" i="14"/>
  <c r="T331" i="16"/>
  <c r="AM331" i="16" s="1"/>
  <c r="O50" i="23"/>
  <c r="W45" i="14"/>
  <c r="T45" i="16"/>
  <c r="AM45" i="16" s="1"/>
  <c r="O267" i="23"/>
  <c r="W221" i="14"/>
  <c r="T262" i="16"/>
  <c r="AM262" i="16" s="1"/>
  <c r="O111" i="23"/>
  <c r="W92" i="14"/>
  <c r="T106" i="16"/>
  <c r="AM106" i="16" s="1"/>
  <c r="O312" i="23"/>
  <c r="W263" i="14"/>
  <c r="T307" i="16"/>
  <c r="AM307" i="16" s="1"/>
  <c r="O21" i="23"/>
  <c r="O56" i="23"/>
  <c r="O57" i="23"/>
  <c r="W18" i="14"/>
  <c r="V343" i="14"/>
  <c r="T51" i="16" s="1"/>
  <c r="AM51" i="16" s="1"/>
  <c r="T16" i="16"/>
  <c r="AM16" i="16" s="1"/>
  <c r="V374" i="14"/>
  <c r="T52" i="16" s="1"/>
  <c r="AM52" i="16" s="1"/>
  <c r="O381" i="23"/>
  <c r="W323" i="14"/>
  <c r="T376" i="16"/>
  <c r="AM376" i="16" s="1"/>
  <c r="O388" i="23"/>
  <c r="W330" i="14"/>
  <c r="T383" i="16"/>
  <c r="AM383" i="16" s="1"/>
  <c r="O244" i="23"/>
  <c r="W201" i="14"/>
  <c r="T239" i="16"/>
  <c r="AM239" i="16" s="1"/>
  <c r="O105" i="23"/>
  <c r="O81" i="23"/>
  <c r="W71" i="14"/>
  <c r="V348" i="14"/>
  <c r="T100" i="16" s="1"/>
  <c r="AM100" i="16" s="1"/>
  <c r="T76" i="16"/>
  <c r="AM76" i="16" s="1"/>
  <c r="W206" i="14"/>
  <c r="T246" i="16"/>
  <c r="AM246" i="16" s="1"/>
  <c r="O251" i="23"/>
  <c r="O95" i="23"/>
  <c r="O110" i="23"/>
  <c r="W83" i="14"/>
  <c r="V379" i="14"/>
  <c r="T105" i="16" s="1"/>
  <c r="AM105" i="16" s="1"/>
  <c r="T90" i="16"/>
  <c r="AM90" i="16" s="1"/>
  <c r="O269" i="23"/>
  <c r="W223" i="14"/>
  <c r="T264" i="16"/>
  <c r="AM264" i="16" s="1"/>
  <c r="O103" i="23"/>
  <c r="O102" i="23"/>
  <c r="O113" i="23"/>
  <c r="W94" i="14"/>
  <c r="V347" i="14"/>
  <c r="T97" i="16" s="1"/>
  <c r="AM97" i="16" s="1"/>
  <c r="V398" i="14"/>
  <c r="T98" i="16" s="1"/>
  <c r="AM98" i="16" s="1"/>
  <c r="T108" i="16"/>
  <c r="AM108" i="16" s="1"/>
  <c r="O337" i="23"/>
  <c r="W284" i="14"/>
  <c r="T332" i="16"/>
  <c r="AM332" i="16" s="1"/>
  <c r="O188" i="23"/>
  <c r="W155" i="14"/>
  <c r="T183" i="16"/>
  <c r="AM183" i="16" s="1"/>
  <c r="O116" i="23"/>
  <c r="W97" i="14"/>
  <c r="T111" i="16"/>
  <c r="AM111" i="16" s="1"/>
  <c r="O249" i="23"/>
  <c r="W204" i="14"/>
  <c r="T244" i="16"/>
  <c r="AM244" i="16" s="1"/>
  <c r="O195" i="23"/>
  <c r="W160" i="14"/>
  <c r="T190" i="16"/>
  <c r="AM190" i="16" s="1"/>
  <c r="O164" i="23"/>
  <c r="W136" i="14"/>
  <c r="T159" i="16"/>
  <c r="AM159" i="16" s="1"/>
  <c r="O352" i="23"/>
  <c r="W299" i="14"/>
  <c r="T347" i="16"/>
  <c r="AM347" i="16" s="1"/>
  <c r="O100" i="23"/>
  <c r="W87" i="14"/>
  <c r="T95" i="16"/>
  <c r="AM95" i="16" s="1"/>
  <c r="O275" i="23"/>
  <c r="W229" i="14"/>
  <c r="T270" i="16"/>
  <c r="AM270" i="16" s="1"/>
  <c r="O119" i="23"/>
  <c r="O175" i="23"/>
  <c r="W100" i="14"/>
  <c r="V385" i="14"/>
  <c r="T170" i="16" s="1"/>
  <c r="AM170" i="16" s="1"/>
  <c r="T114" i="16"/>
  <c r="AM114" i="16" s="1"/>
  <c r="O260" i="23"/>
  <c r="W214" i="14"/>
  <c r="T255" i="16"/>
  <c r="AM255" i="16" s="1"/>
  <c r="O177" i="23"/>
  <c r="W146" i="14"/>
  <c r="T172" i="16"/>
  <c r="AM172" i="16" s="1"/>
  <c r="O325" i="23"/>
  <c r="W274" i="14"/>
  <c r="T320" i="16"/>
  <c r="AM320" i="16" s="1"/>
  <c r="O176" i="23"/>
  <c r="W145" i="14"/>
  <c r="T171" i="16"/>
  <c r="AM171" i="16" s="1"/>
  <c r="O340" i="23"/>
  <c r="W287" i="14"/>
  <c r="T335" i="16"/>
  <c r="AM335" i="16" s="1"/>
  <c r="N411" i="23"/>
  <c r="N426" i="23"/>
  <c r="O25" i="23"/>
  <c r="O309" i="23"/>
  <c r="W22" i="14"/>
  <c r="V394" i="14"/>
  <c r="T304" i="16" s="1"/>
  <c r="AM304" i="16" s="1"/>
  <c r="T20" i="16"/>
  <c r="AM20" i="16" s="1"/>
  <c r="O313" i="23"/>
  <c r="W264" i="14"/>
  <c r="T308" i="16"/>
  <c r="AM308" i="16" s="1"/>
  <c r="O163" i="23"/>
  <c r="W135" i="14"/>
  <c r="T158" i="16"/>
  <c r="AM158" i="16" s="1"/>
  <c r="O382" i="23"/>
  <c r="W324" i="14"/>
  <c r="T377" i="16"/>
  <c r="AM377" i="16" s="1"/>
  <c r="O235" i="23"/>
  <c r="W195" i="14"/>
  <c r="T230" i="16"/>
  <c r="AM230" i="16" s="1"/>
  <c r="O74" i="23"/>
  <c r="O75" i="23"/>
  <c r="W65" i="14"/>
  <c r="V376" i="14"/>
  <c r="T70" i="16" s="1"/>
  <c r="AM70" i="16" s="1"/>
  <c r="T69" i="16"/>
  <c r="AM69" i="16" s="1"/>
  <c r="O52" i="23"/>
  <c r="W47" i="14"/>
  <c r="T47" i="16"/>
  <c r="AM47" i="16" s="1"/>
  <c r="O109" i="23"/>
  <c r="W91" i="14"/>
  <c r="T104" i="16"/>
  <c r="AM104" i="16" s="1"/>
  <c r="O364" i="23"/>
  <c r="W309" i="14"/>
  <c r="T359" i="16"/>
  <c r="AM359" i="16" s="1"/>
  <c r="O139" i="23"/>
  <c r="O353" i="23"/>
  <c r="W116" i="14"/>
  <c r="V395" i="14"/>
  <c r="T348" i="16" s="1"/>
  <c r="AM348" i="16" s="1"/>
  <c r="T134" i="16"/>
  <c r="AM134" i="16" s="1"/>
  <c r="O242" i="23"/>
  <c r="W200" i="14"/>
  <c r="T237" i="16"/>
  <c r="AM237" i="16" s="1"/>
  <c r="O286" i="23"/>
  <c r="W240" i="14"/>
  <c r="T281" i="16"/>
  <c r="AM281" i="16" s="1"/>
  <c r="O148" i="23"/>
  <c r="W122" i="14"/>
  <c r="T143" i="16"/>
  <c r="AM143" i="16" s="1"/>
  <c r="O393" i="23"/>
  <c r="W334" i="14"/>
  <c r="T388" i="16"/>
  <c r="AM388" i="16" s="1"/>
  <c r="O250" i="23"/>
  <c r="W205" i="14"/>
  <c r="T245" i="16"/>
  <c r="AM245" i="16" s="1"/>
  <c r="O87" i="23"/>
  <c r="W76" i="14"/>
  <c r="T82" i="16"/>
  <c r="AM82" i="16" s="1"/>
  <c r="O204" i="23"/>
  <c r="W166" i="14"/>
  <c r="T199" i="16"/>
  <c r="AM199" i="16" s="1"/>
  <c r="O272" i="23"/>
  <c r="W226" i="14"/>
  <c r="T267" i="16"/>
  <c r="AM267" i="16" s="1"/>
  <c r="O335" i="23"/>
  <c r="W282" i="14"/>
  <c r="T330" i="16"/>
  <c r="AM330" i="16" s="1"/>
  <c r="O186" i="23"/>
  <c r="W153" i="14"/>
  <c r="T181" i="16"/>
  <c r="AM181" i="16" s="1"/>
  <c r="O24" i="23"/>
  <c r="W21" i="14"/>
  <c r="T19" i="16"/>
  <c r="AM19" i="16" s="1"/>
  <c r="O133" i="23"/>
  <c r="W110" i="14"/>
  <c r="T128" i="16"/>
  <c r="AM128" i="16" s="1"/>
  <c r="O323" i="23"/>
  <c r="W272" i="14"/>
  <c r="T318" i="16"/>
  <c r="AM318" i="16" s="1"/>
  <c r="O173" i="23"/>
  <c r="W143" i="14"/>
  <c r="T168" i="16"/>
  <c r="AM168" i="16" s="1"/>
  <c r="N420" i="23"/>
  <c r="N409" i="23"/>
  <c r="O23" i="23"/>
  <c r="O146" i="23"/>
  <c r="W20" i="14"/>
  <c r="V370" i="14"/>
  <c r="T141" i="16" s="1"/>
  <c r="AM141" i="16" s="1"/>
  <c r="T18" i="16"/>
  <c r="AM18" i="16" s="1"/>
  <c r="O354" i="23"/>
  <c r="W300" i="14"/>
  <c r="T349" i="16"/>
  <c r="AM349" i="16" s="1"/>
  <c r="O209" i="23"/>
  <c r="W171" i="14"/>
  <c r="T204" i="16"/>
  <c r="AM204" i="16" s="1"/>
  <c r="O45" i="23"/>
  <c r="W40" i="14"/>
  <c r="T40" i="16"/>
  <c r="AM40" i="16" s="1"/>
  <c r="O372" i="23"/>
  <c r="W317" i="14"/>
  <c r="T367" i="16"/>
  <c r="AM367" i="16" s="1"/>
  <c r="O38" i="23"/>
  <c r="W33" i="14"/>
  <c r="T33" i="16"/>
  <c r="AM33" i="16" s="1"/>
  <c r="O144" i="23"/>
  <c r="W120" i="14"/>
  <c r="T139" i="16"/>
  <c r="AM139" i="16" s="1"/>
  <c r="O379" i="23"/>
  <c r="W321" i="14"/>
  <c r="T374" i="16"/>
  <c r="AM374" i="16" s="1"/>
  <c r="O296" i="23"/>
  <c r="W248" i="14"/>
  <c r="T291" i="16"/>
  <c r="AM291" i="16" s="1"/>
  <c r="O245" i="23"/>
  <c r="W202" i="14"/>
  <c r="T240" i="16"/>
  <c r="AM240" i="16" s="1"/>
  <c r="O365" i="23"/>
  <c r="W310" i="14"/>
  <c r="T360" i="16"/>
  <c r="AM360" i="16" s="1"/>
  <c r="O220" i="23"/>
  <c r="W181" i="14"/>
  <c r="T215" i="16"/>
  <c r="AM215" i="16" s="1"/>
  <c r="O55" i="23"/>
  <c r="W50" i="14"/>
  <c r="T50" i="16"/>
  <c r="AM50" i="16" s="1"/>
  <c r="O221" i="23"/>
  <c r="W182" i="14"/>
  <c r="T216" i="16"/>
  <c r="AM216" i="16" s="1"/>
  <c r="O90" i="23"/>
  <c r="O241" i="23"/>
  <c r="O240" i="23"/>
  <c r="W79" i="14"/>
  <c r="V360" i="14"/>
  <c r="T235" i="16" s="1"/>
  <c r="AM235" i="16" s="1"/>
  <c r="T85" i="16"/>
  <c r="AM85" i="16" s="1"/>
  <c r="V389" i="14"/>
  <c r="T236" i="16" s="1"/>
  <c r="AM236" i="16" s="1"/>
  <c r="O217" i="23"/>
  <c r="W178" i="14"/>
  <c r="T212" i="16"/>
  <c r="AM212" i="16" s="1"/>
  <c r="O306" i="23"/>
  <c r="W258" i="14"/>
  <c r="T301" i="16"/>
  <c r="AM301" i="16" s="1"/>
  <c r="O157" i="23"/>
  <c r="W129" i="14"/>
  <c r="T152" i="16"/>
  <c r="AM152" i="16" s="1"/>
  <c r="O375" i="23"/>
  <c r="W319" i="14"/>
  <c r="T370" i="16"/>
  <c r="AM370" i="16" s="1"/>
  <c r="O69" i="23"/>
  <c r="W60" i="14"/>
  <c r="T64" i="16"/>
  <c r="AM64" i="16" s="1"/>
  <c r="O295" i="23"/>
  <c r="W247" i="14"/>
  <c r="T290" i="16"/>
  <c r="AM290" i="16" s="1"/>
  <c r="O143" i="23"/>
  <c r="W119" i="14"/>
  <c r="T138" i="16"/>
  <c r="AM138" i="16" s="1"/>
  <c r="O40" i="23"/>
  <c r="O147" i="23"/>
  <c r="W35" i="14"/>
  <c r="T35" i="16"/>
  <c r="AM35" i="16" s="1"/>
  <c r="V382" i="14"/>
  <c r="T142" i="16" s="1"/>
  <c r="AM142" i="16" s="1"/>
  <c r="O289" i="23"/>
  <c r="O290" i="23"/>
  <c r="W243" i="14"/>
  <c r="V391" i="14"/>
  <c r="T285" i="16" s="1"/>
  <c r="AM285" i="16" s="1"/>
  <c r="T284" i="16"/>
  <c r="AM284" i="16" s="1"/>
  <c r="O138" i="23"/>
  <c r="W115" i="14"/>
  <c r="T133" i="16"/>
  <c r="AM133" i="16" s="1"/>
  <c r="O66" i="23"/>
  <c r="W57" i="14"/>
  <c r="T61" i="16"/>
  <c r="AM61" i="16" s="1"/>
  <c r="O338" i="23"/>
  <c r="W285" i="14"/>
  <c r="T333" i="16"/>
  <c r="AM333" i="16" s="1"/>
  <c r="O206" i="23"/>
  <c r="W168" i="14"/>
  <c r="T201" i="16"/>
  <c r="AM201" i="16" s="1"/>
  <c r="O359" i="23"/>
  <c r="W305" i="14"/>
  <c r="T354" i="16"/>
  <c r="AM354" i="16" s="1"/>
  <c r="O264" i="23"/>
  <c r="W218" i="14"/>
  <c r="T259" i="16"/>
  <c r="AM259" i="16" s="1"/>
  <c r="O373" i="23"/>
  <c r="W318" i="14"/>
  <c r="T368" i="16"/>
  <c r="AM368" i="16" s="1"/>
  <c r="O229" i="23"/>
  <c r="W189" i="14"/>
  <c r="T224" i="16"/>
  <c r="AM224" i="16" s="1"/>
  <c r="O68" i="23"/>
  <c r="W59" i="14"/>
  <c r="T63" i="16"/>
  <c r="AM63" i="16" s="1"/>
  <c r="O362" i="23"/>
  <c r="O238" i="23"/>
  <c r="W198" i="14"/>
  <c r="V368" i="14"/>
  <c r="T357" i="16" s="1"/>
  <c r="AM357" i="16" s="1"/>
  <c r="T233" i="16"/>
  <c r="AM233" i="16" s="1"/>
  <c r="O71" i="23"/>
  <c r="W62" i="14"/>
  <c r="T66" i="16"/>
  <c r="AM66" i="16" s="1"/>
  <c r="O307" i="23"/>
  <c r="W259" i="14"/>
  <c r="T302" i="16"/>
  <c r="AM302" i="16" s="1"/>
  <c r="O351" i="23"/>
  <c r="W298" i="14"/>
  <c r="T346" i="16"/>
  <c r="AM346" i="16" s="1"/>
  <c r="O207" i="23"/>
  <c r="W169" i="14"/>
  <c r="T202" i="16"/>
  <c r="AM202" i="16" s="1"/>
  <c r="O43" i="23"/>
  <c r="O33" i="23"/>
  <c r="W38" i="14"/>
  <c r="T38" i="16"/>
  <c r="AM38" i="16" s="1"/>
  <c r="V373" i="14"/>
  <c r="T28" i="16" s="1"/>
  <c r="AM28" i="16" s="1"/>
  <c r="O172" i="23"/>
  <c r="W142" i="14"/>
  <c r="T167" i="16"/>
  <c r="AM167" i="16" s="1"/>
  <c r="O376" i="23"/>
  <c r="W320" i="14"/>
  <c r="T371" i="16"/>
  <c r="AM371" i="16" s="1"/>
  <c r="O231" i="23"/>
  <c r="W191" i="14"/>
  <c r="T226" i="16"/>
  <c r="AM226" i="16" s="1"/>
  <c r="O70" i="23"/>
  <c r="W61" i="14"/>
  <c r="T65" i="16"/>
  <c r="AM65" i="16" s="1"/>
  <c r="O299" i="23"/>
  <c r="W251" i="14"/>
  <c r="T294" i="16"/>
  <c r="AM294" i="16" s="1"/>
  <c r="O149" i="23"/>
  <c r="W123" i="14"/>
  <c r="T144" i="16"/>
  <c r="AM144" i="16" s="1"/>
  <c r="S393" i="16"/>
  <c r="S396" i="16" s="1"/>
  <c r="O14" i="23"/>
  <c r="O377" i="23"/>
  <c r="V339" i="14"/>
  <c r="T395" i="16" s="1"/>
  <c r="W12" i="14"/>
  <c r="V369" i="14"/>
  <c r="T372" i="16" s="1"/>
  <c r="AM372" i="16" s="1"/>
  <c r="T9" i="16"/>
  <c r="AM9" i="16" s="1"/>
  <c r="AL393" i="16"/>
  <c r="N423" i="23"/>
  <c r="N405" i="23"/>
  <c r="N398" i="23"/>
  <c r="N3" i="23" s="1"/>
  <c r="AF405" i="23"/>
  <c r="AF398" i="23"/>
  <c r="AF423" i="23"/>
  <c r="P93" i="23"/>
  <c r="P15" i="23"/>
  <c r="U10" i="16"/>
  <c r="AN10" i="16" s="1"/>
  <c r="X13" i="14"/>
  <c r="O65" i="26" l="1"/>
  <c r="DJ155" i="23"/>
  <c r="BL155" i="23"/>
  <c r="BL356" i="23"/>
  <c r="DJ356" i="23"/>
  <c r="DJ269" i="23"/>
  <c r="EA269" i="23" s="1"/>
  <c r="BL269" i="23"/>
  <c r="CC269" i="23" s="1"/>
  <c r="CT269" i="23" s="1"/>
  <c r="ES269" i="23" s="1"/>
  <c r="GA269" i="23" s="1"/>
  <c r="DJ307" i="23"/>
  <c r="EA307" i="23" s="1"/>
  <c r="BL307" i="23"/>
  <c r="CC307" i="23" s="1"/>
  <c r="CT307" i="23" s="1"/>
  <c r="ES307" i="23" s="1"/>
  <c r="GA307" i="23" s="1"/>
  <c r="DJ161" i="23"/>
  <c r="BL161" i="23"/>
  <c r="CB382" i="23"/>
  <c r="CS382" i="23" s="1"/>
  <c r="ER382" i="23" s="1"/>
  <c r="FZ382" i="23" s="1"/>
  <c r="DJ382" i="23"/>
  <c r="BL382" i="23"/>
  <c r="BK398" i="23"/>
  <c r="DJ14" i="23"/>
  <c r="BK405" i="23"/>
  <c r="BK423" i="23"/>
  <c r="BL14" i="23"/>
  <c r="CB14" i="23"/>
  <c r="DJ213" i="23"/>
  <c r="BL213" i="23"/>
  <c r="CC213" i="23" s="1"/>
  <c r="CT213" i="23" s="1"/>
  <c r="ES213" i="23" s="1"/>
  <c r="GA213" i="23" s="1"/>
  <c r="BL153" i="23"/>
  <c r="CC153" i="23" s="1"/>
  <c r="CT153" i="23" s="1"/>
  <c r="ES153" i="23" s="1"/>
  <c r="GA153" i="23" s="1"/>
  <c r="DJ153" i="23"/>
  <c r="EA153" i="23" s="1"/>
  <c r="BL390" i="23"/>
  <c r="CC390" i="23" s="1"/>
  <c r="CT390" i="23" s="1"/>
  <c r="ES390" i="23" s="1"/>
  <c r="GA390" i="23" s="1"/>
  <c r="DJ390" i="23"/>
  <c r="BL105" i="23"/>
  <c r="DJ105" i="23"/>
  <c r="EA105" i="23" s="1"/>
  <c r="BL132" i="23"/>
  <c r="DJ132" i="23"/>
  <c r="EA132" i="23" s="1"/>
  <c r="DJ88" i="23"/>
  <c r="BL88" i="23"/>
  <c r="CC88" i="23" s="1"/>
  <c r="CT88" i="23" s="1"/>
  <c r="ES88" i="23" s="1"/>
  <c r="GA88" i="23" s="1"/>
  <c r="DJ45" i="23"/>
  <c r="EA45" i="23" s="1"/>
  <c r="BL45" i="23"/>
  <c r="CC45" i="23" s="1"/>
  <c r="CT45" i="23" s="1"/>
  <c r="ES45" i="23" s="1"/>
  <c r="GA45" i="23" s="1"/>
  <c r="BL205" i="23"/>
  <c r="CB205" i="23"/>
  <c r="CS205" i="23" s="1"/>
  <c r="ER205" i="23" s="1"/>
  <c r="FZ205" i="23" s="1"/>
  <c r="DJ205" i="23"/>
  <c r="DJ94" i="23"/>
  <c r="EA94" i="23" s="1"/>
  <c r="J21" i="33" s="1"/>
  <c r="BL94" i="23"/>
  <c r="CC94" i="23" s="1"/>
  <c r="CT94" i="23" s="1"/>
  <c r="ES94" i="23" s="1"/>
  <c r="GA94" i="23" s="1"/>
  <c r="DJ254" i="23"/>
  <c r="EA254" i="23" s="1"/>
  <c r="J32" i="33" s="1"/>
  <c r="BL254" i="23"/>
  <c r="CC254" i="23" s="1"/>
  <c r="CT254" i="23" s="1"/>
  <c r="ES254" i="23" s="1"/>
  <c r="GA254" i="23" s="1"/>
  <c r="DJ198" i="23"/>
  <c r="EA198" i="23" s="1"/>
  <c r="BL198" i="23"/>
  <c r="DJ24" i="23"/>
  <c r="EA24" i="23" s="1"/>
  <c r="BL24" i="23"/>
  <c r="DJ228" i="23"/>
  <c r="EA228" i="23" s="1"/>
  <c r="BL228" i="23"/>
  <c r="CC228" i="23" s="1"/>
  <c r="CT228" i="23" s="1"/>
  <c r="ES228" i="23" s="1"/>
  <c r="GA228" i="23" s="1"/>
  <c r="DJ359" i="23"/>
  <c r="BL359" i="23"/>
  <c r="CC359" i="23" s="1"/>
  <c r="CT359" i="23" s="1"/>
  <c r="ES359" i="23" s="1"/>
  <c r="GA359" i="23" s="1"/>
  <c r="BL138" i="23"/>
  <c r="DJ138" i="23"/>
  <c r="CB138" i="23"/>
  <c r="CS138" i="23" s="1"/>
  <c r="ER138" i="23" s="1"/>
  <c r="FZ138" i="23" s="1"/>
  <c r="BL351" i="23"/>
  <c r="DJ351" i="23"/>
  <c r="BL142" i="23"/>
  <c r="CC142" i="23" s="1"/>
  <c r="CT142" i="23" s="1"/>
  <c r="ES142" i="23" s="1"/>
  <c r="GA142" i="23" s="1"/>
  <c r="DJ142" i="23"/>
  <c r="BL107" i="23"/>
  <c r="CC107" i="23" s="1"/>
  <c r="CT107" i="23" s="1"/>
  <c r="ES107" i="23" s="1"/>
  <c r="GA107" i="23" s="1"/>
  <c r="DJ107" i="23"/>
  <c r="DJ319" i="23"/>
  <c r="BL319" i="23"/>
  <c r="CB319" i="23"/>
  <c r="CS319" i="23" s="1"/>
  <c r="ER319" i="23" s="1"/>
  <c r="FZ319" i="23" s="1"/>
  <c r="DJ145" i="23"/>
  <c r="BL145" i="23"/>
  <c r="CB145" i="23"/>
  <c r="CS145" i="23" s="1"/>
  <c r="ER145" i="23" s="1"/>
  <c r="FZ145" i="23" s="1"/>
  <c r="DJ306" i="23"/>
  <c r="BL306" i="23"/>
  <c r="CB306" i="23"/>
  <c r="CS306" i="23" s="1"/>
  <c r="ER306" i="23" s="1"/>
  <c r="FZ306" i="23" s="1"/>
  <c r="DJ241" i="23"/>
  <c r="BL241" i="23"/>
  <c r="CB241" i="23"/>
  <c r="CS241" i="23" s="1"/>
  <c r="ER241" i="23" s="1"/>
  <c r="FZ241" i="23" s="1"/>
  <c r="BL62" i="23"/>
  <c r="CC62" i="23" s="1"/>
  <c r="CT62" i="23" s="1"/>
  <c r="ES62" i="23" s="1"/>
  <c r="GA62" i="23" s="1"/>
  <c r="DJ62" i="23"/>
  <c r="BL69" i="23"/>
  <c r="CC69" i="23" s="1"/>
  <c r="CT69" i="23" s="1"/>
  <c r="ES69" i="23" s="1"/>
  <c r="GA69" i="23" s="1"/>
  <c r="DJ69" i="23"/>
  <c r="DJ121" i="23"/>
  <c r="EA121" i="23" s="1"/>
  <c r="BL121" i="23"/>
  <c r="CC121" i="23" s="1"/>
  <c r="CT121" i="23" s="1"/>
  <c r="ES121" i="23" s="1"/>
  <c r="GA121" i="23" s="1"/>
  <c r="DJ195" i="23"/>
  <c r="EA195" i="23" s="1"/>
  <c r="BL195" i="23"/>
  <c r="CC195" i="23" s="1"/>
  <c r="CT195" i="23" s="1"/>
  <c r="ES195" i="23" s="1"/>
  <c r="GA195" i="23" s="1"/>
  <c r="BL284" i="23"/>
  <c r="CC284" i="23" s="1"/>
  <c r="CT284" i="23" s="1"/>
  <c r="ES284" i="23" s="1"/>
  <c r="GA284" i="23" s="1"/>
  <c r="DJ284" i="23"/>
  <c r="DJ231" i="23"/>
  <c r="BL231" i="23"/>
  <c r="CC231" i="23" s="1"/>
  <c r="CT231" i="23" s="1"/>
  <c r="ES231" i="23" s="1"/>
  <c r="GA231" i="23" s="1"/>
  <c r="DJ194" i="23"/>
  <c r="BL194" i="23"/>
  <c r="CB194" i="23"/>
  <c r="CS194" i="23" s="1"/>
  <c r="ER194" i="23" s="1"/>
  <c r="FZ194" i="23" s="1"/>
  <c r="BL395" i="23"/>
  <c r="CC395" i="23" s="1"/>
  <c r="CT395" i="23" s="1"/>
  <c r="ES395" i="23" s="1"/>
  <c r="GA395" i="23" s="1"/>
  <c r="DJ395" i="23"/>
  <c r="EA395" i="23" s="1"/>
  <c r="BL186" i="23"/>
  <c r="CC186" i="23" s="1"/>
  <c r="CT186" i="23" s="1"/>
  <c r="ES186" i="23" s="1"/>
  <c r="GA186" i="23" s="1"/>
  <c r="DJ186" i="23"/>
  <c r="EA186" i="23" s="1"/>
  <c r="BL115" i="23"/>
  <c r="CC115" i="23" s="1"/>
  <c r="CT115" i="23" s="1"/>
  <c r="ES115" i="23" s="1"/>
  <c r="GA115" i="23" s="1"/>
  <c r="DJ115" i="23"/>
  <c r="EA115" i="23" s="1"/>
  <c r="DJ234" i="23"/>
  <c r="EA234" i="23" s="1"/>
  <c r="BL234" i="23"/>
  <c r="DJ252" i="23"/>
  <c r="BL252" i="23"/>
  <c r="CC252" i="23" s="1"/>
  <c r="CT252" i="23" s="1"/>
  <c r="ES252" i="23" s="1"/>
  <c r="GA252" i="23" s="1"/>
  <c r="DJ226" i="23"/>
  <c r="BL226" i="23"/>
  <c r="CC226" i="23" s="1"/>
  <c r="CT226" i="23" s="1"/>
  <c r="ES226" i="23" s="1"/>
  <c r="GA226" i="23" s="1"/>
  <c r="DJ47" i="23"/>
  <c r="BL47" i="23"/>
  <c r="CC47" i="23" s="1"/>
  <c r="CT47" i="23" s="1"/>
  <c r="ES47" i="23" s="1"/>
  <c r="GA47" i="23" s="1"/>
  <c r="DJ122" i="23"/>
  <c r="BL122" i="23"/>
  <c r="CB122" i="23"/>
  <c r="CS122" i="23" s="1"/>
  <c r="ER122" i="23" s="1"/>
  <c r="FZ122" i="23" s="1"/>
  <c r="DJ291" i="23"/>
  <c r="BL291" i="23"/>
  <c r="DJ143" i="23"/>
  <c r="EA143" i="23" s="1"/>
  <c r="BL143" i="23"/>
  <c r="CC143" i="23" s="1"/>
  <c r="CT143" i="23" s="1"/>
  <c r="ES143" i="23" s="1"/>
  <c r="GA143" i="23" s="1"/>
  <c r="DJ26" i="23"/>
  <c r="BL26" i="23"/>
  <c r="BL221" i="23"/>
  <c r="DJ221" i="23"/>
  <c r="EA221" i="23" s="1"/>
  <c r="J51" i="33" s="1"/>
  <c r="CB213" i="23"/>
  <c r="CS213" i="23" s="1"/>
  <c r="ER213" i="23" s="1"/>
  <c r="FZ213" i="23" s="1"/>
  <c r="CB226" i="23"/>
  <c r="CS226" i="23" s="1"/>
  <c r="ER226" i="23" s="1"/>
  <c r="FZ226" i="23" s="1"/>
  <c r="CB390" i="23"/>
  <c r="CS390" i="23" s="1"/>
  <c r="ER390" i="23" s="1"/>
  <c r="FZ390" i="23" s="1"/>
  <c r="AS415" i="23"/>
  <c r="CC155" i="23"/>
  <c r="CT155" i="23" s="1"/>
  <c r="ES155" i="23" s="1"/>
  <c r="GA155" i="23" s="1"/>
  <c r="CB359" i="23"/>
  <c r="CS359" i="23" s="1"/>
  <c r="ER359" i="23" s="1"/>
  <c r="FZ359" i="23" s="1"/>
  <c r="AS406" i="23"/>
  <c r="DJ273" i="23"/>
  <c r="BL273" i="23"/>
  <c r="CC273" i="23" s="1"/>
  <c r="CT273" i="23" s="1"/>
  <c r="ES273" i="23" s="1"/>
  <c r="GA273" i="23" s="1"/>
  <c r="BL363" i="23"/>
  <c r="CC363" i="23" s="1"/>
  <c r="CT363" i="23" s="1"/>
  <c r="ES363" i="23" s="1"/>
  <c r="GA363" i="23" s="1"/>
  <c r="DJ363" i="23"/>
  <c r="EA363" i="23" s="1"/>
  <c r="DJ245" i="23"/>
  <c r="BL245" i="23"/>
  <c r="DJ77" i="23"/>
  <c r="BL77" i="23"/>
  <c r="CC77" i="23" s="1"/>
  <c r="CT77" i="23" s="1"/>
  <c r="ES77" i="23" s="1"/>
  <c r="GA77" i="23" s="1"/>
  <c r="BL237" i="23"/>
  <c r="CC237" i="23" s="1"/>
  <c r="CT237" i="23" s="1"/>
  <c r="ES237" i="23" s="1"/>
  <c r="GA237" i="23" s="1"/>
  <c r="DJ237" i="23"/>
  <c r="DJ101" i="23"/>
  <c r="BL101" i="23"/>
  <c r="CC101" i="23" s="1"/>
  <c r="CT101" i="23" s="1"/>
  <c r="ES101" i="23" s="1"/>
  <c r="GA101" i="23" s="1"/>
  <c r="BL330" i="23"/>
  <c r="CC330" i="23" s="1"/>
  <c r="CT330" i="23" s="1"/>
  <c r="ES330" i="23" s="1"/>
  <c r="GA330" i="23" s="1"/>
  <c r="DJ330" i="23"/>
  <c r="EA330" i="23" s="1"/>
  <c r="DJ104" i="23"/>
  <c r="BL104" i="23"/>
  <c r="CC104" i="23" s="1"/>
  <c r="CT104" i="23" s="1"/>
  <c r="ES104" i="23" s="1"/>
  <c r="GA104" i="23" s="1"/>
  <c r="DJ229" i="23"/>
  <c r="EA229" i="23" s="1"/>
  <c r="J52" i="33" s="1"/>
  <c r="BL229" i="23"/>
  <c r="BL134" i="23"/>
  <c r="CC134" i="23" s="1"/>
  <c r="CT134" i="23" s="1"/>
  <c r="ES134" i="23" s="1"/>
  <c r="GA134" i="23" s="1"/>
  <c r="DJ134" i="23"/>
  <c r="DJ158" i="23"/>
  <c r="BL158" i="23"/>
  <c r="DJ271" i="23"/>
  <c r="BL271" i="23"/>
  <c r="CC271" i="23" s="1"/>
  <c r="CT271" i="23" s="1"/>
  <c r="ES271" i="23" s="1"/>
  <c r="GA271" i="23" s="1"/>
  <c r="DJ347" i="23"/>
  <c r="BL347" i="23"/>
  <c r="CC347" i="23" s="1"/>
  <c r="CT347" i="23" s="1"/>
  <c r="ES347" i="23" s="1"/>
  <c r="GA347" i="23" s="1"/>
  <c r="BL72" i="23"/>
  <c r="CC72" i="23" s="1"/>
  <c r="CT72" i="23" s="1"/>
  <c r="ES72" i="23" s="1"/>
  <c r="GA72" i="23" s="1"/>
  <c r="DJ72" i="23"/>
  <c r="EA72" i="23" s="1"/>
  <c r="DJ294" i="23"/>
  <c r="BL294" i="23"/>
  <c r="BL181" i="23"/>
  <c r="CC181" i="23" s="1"/>
  <c r="CT181" i="23" s="1"/>
  <c r="ES181" i="23" s="1"/>
  <c r="GA181" i="23" s="1"/>
  <c r="DJ181" i="23"/>
  <c r="CB61" i="23"/>
  <c r="CS61" i="23" s="1"/>
  <c r="ER61" i="23" s="1"/>
  <c r="FZ61" i="23" s="1"/>
  <c r="BL61" i="23"/>
  <c r="DJ61" i="23"/>
  <c r="CB131" i="23"/>
  <c r="CS131" i="23" s="1"/>
  <c r="ER131" i="23" s="1"/>
  <c r="FZ131" i="23" s="1"/>
  <c r="DJ131" i="23"/>
  <c r="BL131" i="23"/>
  <c r="DJ246" i="23"/>
  <c r="BL246" i="23"/>
  <c r="CC246" i="23" s="1"/>
  <c r="CT246" i="23" s="1"/>
  <c r="ES246" i="23" s="1"/>
  <c r="GA246" i="23" s="1"/>
  <c r="BL100" i="23"/>
  <c r="CB100" i="23"/>
  <c r="CS100" i="23" s="1"/>
  <c r="ER100" i="23" s="1"/>
  <c r="FZ100" i="23" s="1"/>
  <c r="DJ100" i="23"/>
  <c r="DJ287" i="23"/>
  <c r="BL287" i="23"/>
  <c r="CC287" i="23" s="1"/>
  <c r="CT287" i="23" s="1"/>
  <c r="ES287" i="23" s="1"/>
  <c r="GA287" i="23" s="1"/>
  <c r="BL267" i="23"/>
  <c r="DJ267" i="23"/>
  <c r="DJ95" i="23"/>
  <c r="EA95" i="23" s="1"/>
  <c r="BL95" i="23"/>
  <c r="CC95" i="23" s="1"/>
  <c r="CT95" i="23" s="1"/>
  <c r="ES95" i="23" s="1"/>
  <c r="BL109" i="23"/>
  <c r="CC109" i="23" s="1"/>
  <c r="CT109" i="23" s="1"/>
  <c r="ES109" i="23" s="1"/>
  <c r="GA109" i="23" s="1"/>
  <c r="DJ109" i="23"/>
  <c r="BL57" i="23"/>
  <c r="DJ57" i="23"/>
  <c r="CB57" i="23"/>
  <c r="CS57" i="23" s="1"/>
  <c r="ER57" i="23" s="1"/>
  <c r="FZ57" i="23" s="1"/>
  <c r="BL127" i="23"/>
  <c r="DJ127" i="23"/>
  <c r="BL49" i="23"/>
  <c r="DJ49" i="23"/>
  <c r="CB49" i="23"/>
  <c r="CS49" i="23" s="1"/>
  <c r="ER49" i="23" s="1"/>
  <c r="FZ49" i="23" s="1"/>
  <c r="DJ51" i="23"/>
  <c r="BL51" i="23"/>
  <c r="CC51" i="23" s="1"/>
  <c r="CT51" i="23" s="1"/>
  <c r="ES51" i="23" s="1"/>
  <c r="GA51" i="23" s="1"/>
  <c r="DJ375" i="23"/>
  <c r="BL375" i="23"/>
  <c r="DJ326" i="23"/>
  <c r="BL326" i="23"/>
  <c r="CC326" i="23" s="1"/>
  <c r="CT326" i="23" s="1"/>
  <c r="ES326" i="23" s="1"/>
  <c r="GA326" i="23" s="1"/>
  <c r="DJ320" i="23"/>
  <c r="BL320" i="23"/>
  <c r="CC320" i="23" s="1"/>
  <c r="CT320" i="23" s="1"/>
  <c r="ES320" i="23" s="1"/>
  <c r="GA320" i="23" s="1"/>
  <c r="BK426" i="23"/>
  <c r="DJ25" i="23"/>
  <c r="BK411" i="23"/>
  <c r="BL25" i="23"/>
  <c r="CB25" i="23"/>
  <c r="BL381" i="23"/>
  <c r="CC381" i="23" s="1"/>
  <c r="CT381" i="23" s="1"/>
  <c r="ES381" i="23" s="1"/>
  <c r="GA381" i="23" s="1"/>
  <c r="DJ381" i="23"/>
  <c r="DJ63" i="23"/>
  <c r="BL63" i="23"/>
  <c r="CB63" i="23"/>
  <c r="CS63" i="23" s="1"/>
  <c r="ER63" i="23" s="1"/>
  <c r="FZ63" i="23" s="1"/>
  <c r="DJ373" i="23"/>
  <c r="BL373" i="23"/>
  <c r="DJ190" i="23"/>
  <c r="EA190" i="23" s="1"/>
  <c r="BL190" i="23"/>
  <c r="CC190" i="23" s="1"/>
  <c r="CT190" i="23" s="1"/>
  <c r="ES190" i="23" s="1"/>
  <c r="GA190" i="23" s="1"/>
  <c r="DJ74" i="23"/>
  <c r="EA74" i="23" s="1"/>
  <c r="BL74" i="23"/>
  <c r="CC74" i="23" s="1"/>
  <c r="CT74" i="23" s="1"/>
  <c r="ES74" i="23" s="1"/>
  <c r="GA74" i="23" s="1"/>
  <c r="BL315" i="23"/>
  <c r="CC315" i="23" s="1"/>
  <c r="CT315" i="23" s="1"/>
  <c r="ES315" i="23" s="1"/>
  <c r="GA315" i="23" s="1"/>
  <c r="DJ315" i="23"/>
  <c r="EA315" i="23" s="1"/>
  <c r="DJ18" i="23"/>
  <c r="BL18" i="23"/>
  <c r="BL30" i="23"/>
  <c r="BK412" i="23"/>
  <c r="DJ30" i="23"/>
  <c r="CB30" i="23"/>
  <c r="DJ124" i="23"/>
  <c r="BL124" i="23"/>
  <c r="CB124" i="23"/>
  <c r="CS124" i="23" s="1"/>
  <c r="ER124" i="23" s="1"/>
  <c r="FZ124" i="23" s="1"/>
  <c r="BL54" i="23"/>
  <c r="DJ54" i="23"/>
  <c r="CB54" i="23"/>
  <c r="CS54" i="23" s="1"/>
  <c r="ER54" i="23" s="1"/>
  <c r="FZ54" i="23" s="1"/>
  <c r="DJ41" i="23"/>
  <c r="BL41" i="23"/>
  <c r="CC41" i="23" s="1"/>
  <c r="CT41" i="23" s="1"/>
  <c r="ES41" i="23" s="1"/>
  <c r="GA41" i="23" s="1"/>
  <c r="BL251" i="23"/>
  <c r="DJ251" i="23"/>
  <c r="BL67" i="23"/>
  <c r="DJ67" i="23"/>
  <c r="BL171" i="23"/>
  <c r="DJ171" i="23"/>
  <c r="CB171" i="23"/>
  <c r="CS171" i="23" s="1"/>
  <c r="ER171" i="23" s="1"/>
  <c r="FZ171" i="23" s="1"/>
  <c r="BL305" i="23"/>
  <c r="CB305" i="23"/>
  <c r="CS305" i="23" s="1"/>
  <c r="ER305" i="23" s="1"/>
  <c r="FZ305" i="23" s="1"/>
  <c r="DJ305" i="23"/>
  <c r="CC105" i="23"/>
  <c r="CT105" i="23" s="1"/>
  <c r="ES105" i="23" s="1"/>
  <c r="GA105" i="23" s="1"/>
  <c r="CB155" i="23"/>
  <c r="CS155" i="23" s="1"/>
  <c r="ER155" i="23" s="1"/>
  <c r="FZ155" i="23" s="1"/>
  <c r="CB237" i="23"/>
  <c r="CS237" i="23" s="1"/>
  <c r="ER237" i="23" s="1"/>
  <c r="FZ237" i="23" s="1"/>
  <c r="CC161" i="23"/>
  <c r="CT161" i="23" s="1"/>
  <c r="ES161" i="23" s="1"/>
  <c r="GA161" i="23" s="1"/>
  <c r="CB252" i="23"/>
  <c r="CS252" i="23" s="1"/>
  <c r="ER252" i="23" s="1"/>
  <c r="FZ252" i="23" s="1"/>
  <c r="CC291" i="23"/>
  <c r="CT291" i="23" s="1"/>
  <c r="ES291" i="23" s="1"/>
  <c r="GA291" i="23" s="1"/>
  <c r="CB67" i="23"/>
  <c r="CS67" i="23" s="1"/>
  <c r="ER67" i="23" s="1"/>
  <c r="FZ67" i="23" s="1"/>
  <c r="FJ83" i="23"/>
  <c r="GA83" i="23" s="1"/>
  <c r="AS421" i="23"/>
  <c r="CB47" i="23"/>
  <c r="CS47" i="23" s="1"/>
  <c r="ER47" i="23" s="1"/>
  <c r="FZ47" i="23" s="1"/>
  <c r="CB181" i="23"/>
  <c r="CS181" i="23" s="1"/>
  <c r="ER181" i="23" s="1"/>
  <c r="FZ181" i="23" s="1"/>
  <c r="DJ336" i="23"/>
  <c r="EA336" i="23" s="1"/>
  <c r="BL336" i="23"/>
  <c r="CC336" i="23" s="1"/>
  <c r="CT336" i="23" s="1"/>
  <c r="ES336" i="23" s="1"/>
  <c r="GA336" i="23" s="1"/>
  <c r="BL366" i="23"/>
  <c r="CC366" i="23" s="1"/>
  <c r="CT366" i="23" s="1"/>
  <c r="ES366" i="23" s="1"/>
  <c r="GA366" i="23" s="1"/>
  <c r="DJ366" i="23"/>
  <c r="DJ102" i="23"/>
  <c r="BL102" i="23"/>
  <c r="CC102" i="23" s="1"/>
  <c r="CT102" i="23" s="1"/>
  <c r="ES102" i="23" s="1"/>
  <c r="GA102" i="23" s="1"/>
  <c r="DJ187" i="23"/>
  <c r="BL187" i="23"/>
  <c r="CC187" i="23" s="1"/>
  <c r="CT187" i="23" s="1"/>
  <c r="ES187" i="23" s="1"/>
  <c r="GA187" i="23" s="1"/>
  <c r="DJ296" i="23"/>
  <c r="EA296" i="23" s="1"/>
  <c r="BL296" i="23"/>
  <c r="CC296" i="23" s="1"/>
  <c r="CT296" i="23" s="1"/>
  <c r="ES296" i="23" s="1"/>
  <c r="GA296" i="23" s="1"/>
  <c r="DJ288" i="23"/>
  <c r="BL288" i="23"/>
  <c r="DJ120" i="23"/>
  <c r="BL120" i="23"/>
  <c r="CB120" i="23"/>
  <c r="CS120" i="23" s="1"/>
  <c r="ER120" i="23" s="1"/>
  <c r="FZ120" i="23" s="1"/>
  <c r="BL304" i="23"/>
  <c r="CC304" i="23" s="1"/>
  <c r="CT304" i="23" s="1"/>
  <c r="ES304" i="23" s="1"/>
  <c r="GA304" i="23" s="1"/>
  <c r="DJ304" i="23"/>
  <c r="DJ314" i="23"/>
  <c r="BL314" i="23"/>
  <c r="CC314" i="23" s="1"/>
  <c r="CT314" i="23" s="1"/>
  <c r="ES314" i="23" s="1"/>
  <c r="GA314" i="23" s="1"/>
  <c r="BK407" i="23"/>
  <c r="DJ93" i="23"/>
  <c r="BL93" i="23"/>
  <c r="J19" i="26"/>
  <c r="J94" i="26" s="1"/>
  <c r="J98" i="26" s="1"/>
  <c r="CB93" i="23"/>
  <c r="DJ286" i="23"/>
  <c r="BL286" i="23"/>
  <c r="CB286" i="23"/>
  <c r="CS286" i="23" s="1"/>
  <c r="ER286" i="23" s="1"/>
  <c r="FZ286" i="23" s="1"/>
  <c r="DJ379" i="23"/>
  <c r="EA379" i="23" s="1"/>
  <c r="BL379" i="23"/>
  <c r="CC379" i="23" s="1"/>
  <c r="CT379" i="23" s="1"/>
  <c r="ES379" i="23" s="1"/>
  <c r="GA379" i="23" s="1"/>
  <c r="BL106" i="23"/>
  <c r="CC106" i="23" s="1"/>
  <c r="CT106" i="23" s="1"/>
  <c r="ES106" i="23" s="1"/>
  <c r="GA106" i="23" s="1"/>
  <c r="DJ106" i="23"/>
  <c r="EA106" i="23" s="1"/>
  <c r="DJ354" i="23"/>
  <c r="BL354" i="23"/>
  <c r="CC354" i="23" s="1"/>
  <c r="CT354" i="23" s="1"/>
  <c r="ES354" i="23" s="1"/>
  <c r="GA354" i="23" s="1"/>
  <c r="DJ204" i="23"/>
  <c r="BL204" i="23"/>
  <c r="CB204" i="23"/>
  <c r="CS204" i="23" s="1"/>
  <c r="ER204" i="23" s="1"/>
  <c r="FZ204" i="23" s="1"/>
  <c r="DJ42" i="23"/>
  <c r="BL42" i="23"/>
  <c r="CB42" i="23"/>
  <c r="CS42" i="23" s="1"/>
  <c r="ER42" i="23" s="1"/>
  <c r="FZ42" i="23" s="1"/>
  <c r="DJ200" i="23"/>
  <c r="BL200" i="23"/>
  <c r="CC200" i="23" s="1"/>
  <c r="CT200" i="23" s="1"/>
  <c r="ES200" i="23" s="1"/>
  <c r="GA200" i="23" s="1"/>
  <c r="DJ282" i="23"/>
  <c r="BL282" i="23"/>
  <c r="CB282" i="23"/>
  <c r="CS282" i="23" s="1"/>
  <c r="ER282" i="23" s="1"/>
  <c r="FZ282" i="23" s="1"/>
  <c r="DJ31" i="23"/>
  <c r="EA31" i="23" s="1"/>
  <c r="BL31" i="23"/>
  <c r="BL65" i="23"/>
  <c r="DJ65" i="23"/>
  <c r="EA65" i="23" s="1"/>
  <c r="DJ217" i="23"/>
  <c r="BL217" i="23"/>
  <c r="CC217" i="23" s="1"/>
  <c r="CT217" i="23" s="1"/>
  <c r="ES217" i="23" s="1"/>
  <c r="GA217" i="23" s="1"/>
  <c r="DJ82" i="23"/>
  <c r="EA82" i="23" s="1"/>
  <c r="BL82" i="23"/>
  <c r="CC82" i="23" s="1"/>
  <c r="CT82" i="23" s="1"/>
  <c r="ES82" i="23" s="1"/>
  <c r="GA82" i="23" s="1"/>
  <c r="BL233" i="23"/>
  <c r="DJ233" i="23"/>
  <c r="CB233" i="23"/>
  <c r="CS233" i="23" s="1"/>
  <c r="ER233" i="23" s="1"/>
  <c r="FZ233" i="23" s="1"/>
  <c r="DJ310" i="23"/>
  <c r="BL310" i="23"/>
  <c r="CC310" i="23" s="1"/>
  <c r="CT310" i="23" s="1"/>
  <c r="ES310" i="23" s="1"/>
  <c r="GA310" i="23" s="1"/>
  <c r="DJ128" i="23"/>
  <c r="EA128" i="23" s="1"/>
  <c r="BL128" i="23"/>
  <c r="CC128" i="23" s="1"/>
  <c r="CT128" i="23" s="1"/>
  <c r="ES128" i="23" s="1"/>
  <c r="GA128" i="23" s="1"/>
  <c r="DJ135" i="23"/>
  <c r="EA135" i="23" s="1"/>
  <c r="BL135" i="23"/>
  <c r="CC135" i="23" s="1"/>
  <c r="CT135" i="23" s="1"/>
  <c r="ES135" i="23" s="1"/>
  <c r="GA135" i="23" s="1"/>
  <c r="DJ214" i="23"/>
  <c r="EA214" i="23" s="1"/>
  <c r="BL214" i="23"/>
  <c r="CC214" i="23" s="1"/>
  <c r="CT214" i="23" s="1"/>
  <c r="ES214" i="23" s="1"/>
  <c r="GA214" i="23" s="1"/>
  <c r="DJ183" i="23"/>
  <c r="BL183" i="23"/>
  <c r="CC183" i="23" s="1"/>
  <c r="CT183" i="23" s="1"/>
  <c r="ES183" i="23" s="1"/>
  <c r="GA183" i="23" s="1"/>
  <c r="DJ29" i="23"/>
  <c r="BL29" i="23"/>
  <c r="CB29" i="23"/>
  <c r="CS29" i="23" s="1"/>
  <c r="ER29" i="23" s="1"/>
  <c r="FZ29" i="23" s="1"/>
  <c r="DJ35" i="23"/>
  <c r="BL35" i="23"/>
  <c r="BK425" i="23"/>
  <c r="CB35" i="23"/>
  <c r="DJ297" i="23"/>
  <c r="BL297" i="23"/>
  <c r="CB297" i="23"/>
  <c r="CS297" i="23" s="1"/>
  <c r="ER297" i="23" s="1"/>
  <c r="FZ297" i="23" s="1"/>
  <c r="BK419" i="23"/>
  <c r="DJ16" i="23"/>
  <c r="BL16" i="23"/>
  <c r="CB16" i="23"/>
  <c r="DJ263" i="23"/>
  <c r="EA263" i="23" s="1"/>
  <c r="BL263" i="23"/>
  <c r="CC263" i="23" s="1"/>
  <c r="CT263" i="23" s="1"/>
  <c r="ES263" i="23" s="1"/>
  <c r="GA263" i="23" s="1"/>
  <c r="DJ157" i="23"/>
  <c r="BL157" i="23"/>
  <c r="CB157" i="23"/>
  <c r="CS157" i="23" s="1"/>
  <c r="ER157" i="23" s="1"/>
  <c r="FZ157" i="23" s="1"/>
  <c r="DJ27" i="23"/>
  <c r="BL27" i="23"/>
  <c r="CB27" i="23"/>
  <c r="CS27" i="23" s="1"/>
  <c r="ER27" i="23" s="1"/>
  <c r="FZ27" i="23" s="1"/>
  <c r="DJ149" i="23"/>
  <c r="BL149" i="23"/>
  <c r="CC149" i="23" s="1"/>
  <c r="CT149" i="23" s="1"/>
  <c r="ES149" i="23" s="1"/>
  <c r="GA149" i="23" s="1"/>
  <c r="BL133" i="23"/>
  <c r="CC133" i="23" s="1"/>
  <c r="CT133" i="23" s="1"/>
  <c r="ES133" i="23" s="1"/>
  <c r="GA133" i="23" s="1"/>
  <c r="DJ133" i="23"/>
  <c r="BL73" i="23"/>
  <c r="CC73" i="23" s="1"/>
  <c r="CT73" i="23" s="1"/>
  <c r="ES73" i="23" s="1"/>
  <c r="GA73" i="23" s="1"/>
  <c r="DJ73" i="23"/>
  <c r="BL59" i="23"/>
  <c r="DJ59" i="23"/>
  <c r="EA59" i="23" s="1"/>
  <c r="DJ301" i="23"/>
  <c r="EA301" i="23" s="1"/>
  <c r="J56" i="33" s="1"/>
  <c r="BL301" i="23"/>
  <c r="CC301" i="23" s="1"/>
  <c r="CT301" i="23" s="1"/>
  <c r="ES301" i="23" s="1"/>
  <c r="GA301" i="23" s="1"/>
  <c r="DJ43" i="23"/>
  <c r="BL43" i="23"/>
  <c r="CB43" i="23"/>
  <c r="CS43" i="23" s="1"/>
  <c r="ER43" i="23" s="1"/>
  <c r="FZ43" i="23" s="1"/>
  <c r="BL346" i="23"/>
  <c r="CC346" i="23" s="1"/>
  <c r="CT346" i="23" s="1"/>
  <c r="ES346" i="23" s="1"/>
  <c r="GA346" i="23" s="1"/>
  <c r="DJ346" i="23"/>
  <c r="CB253" i="23"/>
  <c r="CS253" i="23" s="1"/>
  <c r="ER253" i="23" s="1"/>
  <c r="FZ253" i="23" s="1"/>
  <c r="DJ253" i="23"/>
  <c r="BL253" i="23"/>
  <c r="BL274" i="23"/>
  <c r="DJ274" i="23"/>
  <c r="CB274" i="23"/>
  <c r="CS274" i="23" s="1"/>
  <c r="ER274" i="23" s="1"/>
  <c r="FZ274" i="23" s="1"/>
  <c r="DJ374" i="23"/>
  <c r="BL374" i="23"/>
  <c r="CC374" i="23" s="1"/>
  <c r="CT374" i="23" s="1"/>
  <c r="ES374" i="23" s="1"/>
  <c r="GA374" i="23" s="1"/>
  <c r="DJ206" i="23"/>
  <c r="CB206" i="23"/>
  <c r="CS206" i="23" s="1"/>
  <c r="ER206" i="23" s="1"/>
  <c r="FZ206" i="23" s="1"/>
  <c r="BL206" i="23"/>
  <c r="DJ178" i="23"/>
  <c r="EA178" i="23" s="1"/>
  <c r="BL178" i="23"/>
  <c r="CC178" i="23" s="1"/>
  <c r="CT178" i="23" s="1"/>
  <c r="ES178" i="23" s="1"/>
  <c r="GA178" i="23" s="1"/>
  <c r="DJ177" i="23"/>
  <c r="EA177" i="23" s="1"/>
  <c r="BL177" i="23"/>
  <c r="CC177" i="23" s="1"/>
  <c r="CT177" i="23" s="1"/>
  <c r="ES177" i="23" s="1"/>
  <c r="GA177" i="23" s="1"/>
  <c r="CB288" i="23"/>
  <c r="CS288" i="23" s="1"/>
  <c r="ER288" i="23" s="1"/>
  <c r="FZ288" i="23" s="1"/>
  <c r="CB287" i="23"/>
  <c r="CS287" i="23" s="1"/>
  <c r="ER287" i="23" s="1"/>
  <c r="FZ287" i="23" s="1"/>
  <c r="CB101" i="23"/>
  <c r="CS101" i="23" s="1"/>
  <c r="ER101" i="23" s="1"/>
  <c r="FZ101" i="23" s="1"/>
  <c r="CB381" i="23"/>
  <c r="CS381" i="23" s="1"/>
  <c r="ER381" i="23" s="1"/>
  <c r="FZ381" i="23" s="1"/>
  <c r="CB51" i="23"/>
  <c r="CS51" i="23" s="1"/>
  <c r="ER51" i="23" s="1"/>
  <c r="FZ51" i="23" s="1"/>
  <c r="CB200" i="23"/>
  <c r="CS200" i="23" s="1"/>
  <c r="ER200" i="23" s="1"/>
  <c r="FZ200" i="23" s="1"/>
  <c r="CB62" i="23"/>
  <c r="CS62" i="23" s="1"/>
  <c r="ER62" i="23" s="1"/>
  <c r="CB77" i="23"/>
  <c r="CS77" i="23" s="1"/>
  <c r="ER77" i="23" s="1"/>
  <c r="FZ77" i="23" s="1"/>
  <c r="CB351" i="23"/>
  <c r="CS351" i="23" s="1"/>
  <c r="ER351" i="23" s="1"/>
  <c r="FZ351" i="23" s="1"/>
  <c r="CC158" i="23"/>
  <c r="CT158" i="23" s="1"/>
  <c r="ES158" i="23" s="1"/>
  <c r="GA158" i="23" s="1"/>
  <c r="CB161" i="23"/>
  <c r="CS161" i="23" s="1"/>
  <c r="ER161" i="23" s="1"/>
  <c r="FZ161" i="23" s="1"/>
  <c r="CB291" i="23"/>
  <c r="CS291" i="23" s="1"/>
  <c r="ER291" i="23" s="1"/>
  <c r="FZ291" i="23" s="1"/>
  <c r="FJ20" i="23"/>
  <c r="GA20" i="23" s="1"/>
  <c r="AS414" i="23"/>
  <c r="AS424" i="23"/>
  <c r="CB251" i="23"/>
  <c r="CS251" i="23" s="1"/>
  <c r="ER251" i="23" s="1"/>
  <c r="FZ251" i="23" s="1"/>
  <c r="CB231" i="23"/>
  <c r="CS231" i="23" s="1"/>
  <c r="ER231" i="23" s="1"/>
  <c r="FZ231" i="23" s="1"/>
  <c r="CB246" i="23"/>
  <c r="CS246" i="23" s="1"/>
  <c r="ER246" i="23" s="1"/>
  <c r="FZ246" i="23" s="1"/>
  <c r="AS410" i="23"/>
  <c r="FJ23" i="23"/>
  <c r="AS409" i="23"/>
  <c r="AS420" i="23"/>
  <c r="BL169" i="23"/>
  <c r="CC169" i="23" s="1"/>
  <c r="CT169" i="23" s="1"/>
  <c r="ES169" i="23" s="1"/>
  <c r="GA169" i="23" s="1"/>
  <c r="DJ169" i="23"/>
  <c r="BL125" i="23"/>
  <c r="CB125" i="23"/>
  <c r="CS125" i="23" s="1"/>
  <c r="ER125" i="23" s="1"/>
  <c r="FZ125" i="23" s="1"/>
  <c r="DJ125" i="23"/>
  <c r="BL185" i="23"/>
  <c r="CC185" i="23" s="1"/>
  <c r="CT185" i="23" s="1"/>
  <c r="ES185" i="23" s="1"/>
  <c r="GA185" i="23" s="1"/>
  <c r="DJ185" i="23"/>
  <c r="EA185" i="23" s="1"/>
  <c r="BK413" i="23"/>
  <c r="DJ87" i="23"/>
  <c r="BL87" i="23"/>
  <c r="CB87" i="23"/>
  <c r="DJ364" i="23"/>
  <c r="EA364" i="23" s="1"/>
  <c r="BL364" i="23"/>
  <c r="DJ164" i="23"/>
  <c r="EA164" i="23" s="1"/>
  <c r="BL164" i="23"/>
  <c r="CC164" i="23" s="1"/>
  <c r="CT164" i="23" s="1"/>
  <c r="ES164" i="23" s="1"/>
  <c r="GA164" i="23" s="1"/>
  <c r="DJ78" i="23"/>
  <c r="EA78" i="23" s="1"/>
  <c r="BL78" i="23"/>
  <c r="BL144" i="23"/>
  <c r="CC144" i="23" s="1"/>
  <c r="CT144" i="23" s="1"/>
  <c r="ES144" i="23" s="1"/>
  <c r="GA144" i="23" s="1"/>
  <c r="DJ144" i="23"/>
  <c r="EA144" i="23" s="1"/>
  <c r="BL46" i="23"/>
  <c r="DJ46" i="23"/>
  <c r="DJ348" i="23"/>
  <c r="BL348" i="23"/>
  <c r="BL378" i="23"/>
  <c r="DJ378" i="23"/>
  <c r="CB378" i="23"/>
  <c r="CS378" i="23" s="1"/>
  <c r="ER378" i="23" s="1"/>
  <c r="FZ378" i="23" s="1"/>
  <c r="DJ289" i="23"/>
  <c r="BL289" i="23"/>
  <c r="BL281" i="23"/>
  <c r="CC281" i="23" s="1"/>
  <c r="CT281" i="23" s="1"/>
  <c r="ES281" i="23" s="1"/>
  <c r="GA281" i="23" s="1"/>
  <c r="DJ281" i="23"/>
  <c r="BL112" i="23"/>
  <c r="CC112" i="23" s="1"/>
  <c r="CT112" i="23" s="1"/>
  <c r="ES112" i="23" s="1"/>
  <c r="GA112" i="23" s="1"/>
  <c r="DJ112" i="23"/>
  <c r="DJ44" i="23"/>
  <c r="BL44" i="23"/>
  <c r="CB44" i="23"/>
  <c r="CS44" i="23" s="1"/>
  <c r="ER44" i="23" s="1"/>
  <c r="FZ44" i="23" s="1"/>
  <c r="DJ99" i="23"/>
  <c r="BL99" i="23"/>
  <c r="CC99" i="23" s="1"/>
  <c r="CT99" i="23" s="1"/>
  <c r="ES99" i="23" s="1"/>
  <c r="GA99" i="23" s="1"/>
  <c r="BL332" i="23"/>
  <c r="CB332" i="23"/>
  <c r="CS332" i="23" s="1"/>
  <c r="ER332" i="23" s="1"/>
  <c r="FZ332" i="23" s="1"/>
  <c r="DJ332" i="23"/>
  <c r="DJ323" i="23"/>
  <c r="EA323" i="23" s="1"/>
  <c r="BL323" i="23"/>
  <c r="CC323" i="23" s="1"/>
  <c r="CT323" i="23" s="1"/>
  <c r="ES323" i="23" s="1"/>
  <c r="GA323" i="23" s="1"/>
  <c r="DJ368" i="23"/>
  <c r="BL368" i="23"/>
  <c r="CB368" i="23"/>
  <c r="CS368" i="23" s="1"/>
  <c r="ER368" i="23" s="1"/>
  <c r="FZ368" i="23" s="1"/>
  <c r="DJ322" i="23"/>
  <c r="BL322" i="23"/>
  <c r="CB322" i="23"/>
  <c r="CS322" i="23" s="1"/>
  <c r="ER322" i="23" s="1"/>
  <c r="FZ322" i="23" s="1"/>
  <c r="DJ165" i="23"/>
  <c r="BL165" i="23"/>
  <c r="DJ220" i="23"/>
  <c r="EA220" i="23" s="1"/>
  <c r="BL220" i="23"/>
  <c r="DJ210" i="23"/>
  <c r="EA210" i="23" s="1"/>
  <c r="BL210" i="23"/>
  <c r="CC210" i="23" s="1"/>
  <c r="CT210" i="23" s="1"/>
  <c r="ES210" i="23" s="1"/>
  <c r="GA210" i="23" s="1"/>
  <c r="BL321" i="23"/>
  <c r="CC321" i="23" s="1"/>
  <c r="CT321" i="23" s="1"/>
  <c r="ES321" i="23" s="1"/>
  <c r="GA321" i="23" s="1"/>
  <c r="DJ321" i="23"/>
  <c r="EA321" i="23" s="1"/>
  <c r="BL48" i="23"/>
  <c r="CC48" i="23" s="1"/>
  <c r="CT48" i="23" s="1"/>
  <c r="ES48" i="23" s="1"/>
  <c r="GA48" i="23" s="1"/>
  <c r="DJ48" i="23"/>
  <c r="BL293" i="23"/>
  <c r="DJ293" i="23"/>
  <c r="EA293" i="23" s="1"/>
  <c r="DJ114" i="23"/>
  <c r="BL114" i="23"/>
  <c r="CC114" i="23" s="1"/>
  <c r="CT114" i="23" s="1"/>
  <c r="ES114" i="23" s="1"/>
  <c r="GA114" i="23" s="1"/>
  <c r="DJ290" i="23"/>
  <c r="EA290" i="23" s="1"/>
  <c r="BL290" i="23"/>
  <c r="CC290" i="23" s="1"/>
  <c r="CT290" i="23" s="1"/>
  <c r="ES290" i="23" s="1"/>
  <c r="GA290" i="23" s="1"/>
  <c r="DJ376" i="23"/>
  <c r="BL376" i="23"/>
  <c r="CB238" i="23"/>
  <c r="CS238" i="23" s="1"/>
  <c r="ER238" i="23" s="1"/>
  <c r="FZ238" i="23" s="1"/>
  <c r="DJ238" i="23"/>
  <c r="BL238" i="23"/>
  <c r="BL338" i="23"/>
  <c r="CC338" i="23" s="1"/>
  <c r="CT338" i="23" s="1"/>
  <c r="ES338" i="23" s="1"/>
  <c r="GA338" i="23" s="1"/>
  <c r="DJ338" i="23"/>
  <c r="EA338" i="23" s="1"/>
  <c r="DJ324" i="23"/>
  <c r="EA324" i="23" s="1"/>
  <c r="BL324" i="23"/>
  <c r="CC324" i="23" s="1"/>
  <c r="CT324" i="23" s="1"/>
  <c r="ES324" i="23" s="1"/>
  <c r="GA324" i="23" s="1"/>
  <c r="BK420" i="23"/>
  <c r="BK409" i="23"/>
  <c r="DJ23" i="23"/>
  <c r="BL23" i="23"/>
  <c r="CB23" i="23"/>
  <c r="CB21" i="23"/>
  <c r="CS21" i="23" s="1"/>
  <c r="ER21" i="23" s="1"/>
  <c r="FZ21" i="23" s="1"/>
  <c r="DJ21" i="23"/>
  <c r="BL21" i="23"/>
  <c r="DJ337" i="23"/>
  <c r="EA337" i="23" s="1"/>
  <c r="BL337" i="23"/>
  <c r="BL392" i="23"/>
  <c r="DJ392" i="23"/>
  <c r="BL248" i="23"/>
  <c r="CB248" i="23"/>
  <c r="CS248" i="23" s="1"/>
  <c r="ER248" i="23" s="1"/>
  <c r="FZ248" i="23" s="1"/>
  <c r="DJ248" i="23"/>
  <c r="CB371" i="23"/>
  <c r="CS371" i="23" s="1"/>
  <c r="ER371" i="23" s="1"/>
  <c r="FZ371" i="23" s="1"/>
  <c r="BL371" i="23"/>
  <c r="DJ371" i="23"/>
  <c r="DJ257" i="23"/>
  <c r="EA257" i="23" s="1"/>
  <c r="BL257" i="23"/>
  <c r="CC257" i="23" s="1"/>
  <c r="CT257" i="23" s="1"/>
  <c r="ES257" i="23" s="1"/>
  <c r="GA257" i="23" s="1"/>
  <c r="DJ173" i="23"/>
  <c r="BL173" i="23"/>
  <c r="CC173" i="23" s="1"/>
  <c r="CT173" i="23" s="1"/>
  <c r="ES173" i="23" s="1"/>
  <c r="GA173" i="23" s="1"/>
  <c r="DJ242" i="23"/>
  <c r="BL242" i="23"/>
  <c r="BL342" i="23"/>
  <c r="DJ342" i="23"/>
  <c r="DJ272" i="23"/>
  <c r="EA272" i="23" s="1"/>
  <c r="BL272" i="23"/>
  <c r="BL350" i="23"/>
  <c r="CC350" i="23" s="1"/>
  <c r="CT350" i="23" s="1"/>
  <c r="ES350" i="23" s="1"/>
  <c r="GA350" i="23" s="1"/>
  <c r="DJ350" i="23"/>
  <c r="DJ182" i="23"/>
  <c r="BL182" i="23"/>
  <c r="CB182" i="23"/>
  <c r="CS182" i="23" s="1"/>
  <c r="ER182" i="23" s="1"/>
  <c r="FZ182" i="23" s="1"/>
  <c r="DJ365" i="23"/>
  <c r="BL365" i="23"/>
  <c r="BL126" i="23"/>
  <c r="CB126" i="23"/>
  <c r="CS126" i="23" s="1"/>
  <c r="ER126" i="23" s="1"/>
  <c r="FZ126" i="23" s="1"/>
  <c r="DJ126" i="23"/>
  <c r="BL81" i="23"/>
  <c r="CC81" i="23" s="1"/>
  <c r="CT81" i="23" s="1"/>
  <c r="ES81" i="23" s="1"/>
  <c r="GA81" i="23" s="1"/>
  <c r="DJ81" i="23"/>
  <c r="CC234" i="23"/>
  <c r="CT234" i="23" s="1"/>
  <c r="ES234" i="23" s="1"/>
  <c r="GA234" i="23" s="1"/>
  <c r="FZ179" i="23"/>
  <c r="FJ16" i="23"/>
  <c r="GA16" i="23" s="1"/>
  <c r="AS419" i="23"/>
  <c r="CB114" i="23"/>
  <c r="CS114" i="23" s="1"/>
  <c r="ER114" i="23" s="1"/>
  <c r="FZ114" i="23" s="1"/>
  <c r="CB350" i="23"/>
  <c r="CS350" i="23" s="1"/>
  <c r="ER350" i="23" s="1"/>
  <c r="FZ350" i="23" s="1"/>
  <c r="CB187" i="23"/>
  <c r="CS187" i="23" s="1"/>
  <c r="ER187" i="23" s="1"/>
  <c r="FZ187" i="23" s="1"/>
  <c r="CB304" i="23"/>
  <c r="CS304" i="23" s="1"/>
  <c r="ER304" i="23" s="1"/>
  <c r="FZ304" i="23" s="1"/>
  <c r="FJ35" i="23"/>
  <c r="AS425" i="23"/>
  <c r="FJ93" i="23"/>
  <c r="GA93" i="23" s="1"/>
  <c r="AS407" i="23"/>
  <c r="CB158" i="23"/>
  <c r="CS158" i="23" s="1"/>
  <c r="ER158" i="23" s="1"/>
  <c r="FZ158" i="23" s="1"/>
  <c r="AS422" i="23"/>
  <c r="CB102" i="23"/>
  <c r="CS102" i="23" s="1"/>
  <c r="ER102" i="23" s="1"/>
  <c r="FZ102" i="23" s="1"/>
  <c r="CB104" i="23"/>
  <c r="CS104" i="23" s="1"/>
  <c r="ER104" i="23" s="1"/>
  <c r="FZ104" i="23" s="1"/>
  <c r="CC294" i="23"/>
  <c r="CT294" i="23" s="1"/>
  <c r="ES294" i="23" s="1"/>
  <c r="GA294" i="23" s="1"/>
  <c r="CB217" i="23"/>
  <c r="CS217" i="23" s="1"/>
  <c r="ER217" i="23" s="1"/>
  <c r="FZ217" i="23" s="1"/>
  <c r="CB183" i="23"/>
  <c r="CS183" i="23" s="1"/>
  <c r="ER183" i="23" s="1"/>
  <c r="FZ183" i="23" s="1"/>
  <c r="CB112" i="23"/>
  <c r="CS112" i="23" s="1"/>
  <c r="ER112" i="23" s="1"/>
  <c r="FZ112" i="23" s="1"/>
  <c r="CB347" i="23"/>
  <c r="CS347" i="23" s="1"/>
  <c r="ER347" i="23" s="1"/>
  <c r="FZ347" i="23" s="1"/>
  <c r="CB149" i="23"/>
  <c r="CS149" i="23" s="1"/>
  <c r="ER149" i="23" s="1"/>
  <c r="FZ149" i="23" s="1"/>
  <c r="DJ34" i="23"/>
  <c r="BL34" i="23"/>
  <c r="CC34" i="23" s="1"/>
  <c r="CT34" i="23" s="1"/>
  <c r="ES34" i="23" s="1"/>
  <c r="GA34" i="23" s="1"/>
  <c r="CB176" i="23"/>
  <c r="CS176" i="23" s="1"/>
  <c r="ER176" i="23" s="1"/>
  <c r="FZ176" i="23" s="1"/>
  <c r="BL176" i="23"/>
  <c r="DJ176" i="23"/>
  <c r="DJ130" i="23"/>
  <c r="EA130" i="23" s="1"/>
  <c r="BL130" i="23"/>
  <c r="DJ202" i="23"/>
  <c r="EA202" i="23" s="1"/>
  <c r="BL202" i="23"/>
  <c r="CC202" i="23" s="1"/>
  <c r="CT202" i="23" s="1"/>
  <c r="ES202" i="23" s="1"/>
  <c r="GA202" i="23" s="1"/>
  <c r="DJ236" i="23"/>
  <c r="BL236" i="23"/>
  <c r="CC236" i="23" s="1"/>
  <c r="CT236" i="23" s="1"/>
  <c r="ES236" i="23" s="1"/>
  <c r="GA236" i="23" s="1"/>
  <c r="BL170" i="23"/>
  <c r="CB170" i="23"/>
  <c r="CS170" i="23" s="1"/>
  <c r="ER170" i="23" s="1"/>
  <c r="FZ170" i="23" s="1"/>
  <c r="DJ170" i="23"/>
  <c r="DJ91" i="23"/>
  <c r="EA91" i="23" s="1"/>
  <c r="BL91" i="23"/>
  <c r="CC91" i="23" s="1"/>
  <c r="CT91" i="23" s="1"/>
  <c r="ES91" i="23" s="1"/>
  <c r="GA91" i="23" s="1"/>
  <c r="DJ308" i="23"/>
  <c r="EA308" i="23" s="1"/>
  <c r="BL308" i="23"/>
  <c r="CC308" i="23" s="1"/>
  <c r="CT308" i="23" s="1"/>
  <c r="ES308" i="23" s="1"/>
  <c r="GA308" i="23" s="1"/>
  <c r="DJ118" i="23"/>
  <c r="EA118" i="23" s="1"/>
  <c r="BL118" i="23"/>
  <c r="CC118" i="23" s="1"/>
  <c r="CT118" i="23" s="1"/>
  <c r="ES118" i="23" s="1"/>
  <c r="GA118" i="23" s="1"/>
  <c r="DJ56" i="23"/>
  <c r="BK406" i="23"/>
  <c r="BL56" i="23"/>
  <c r="CB56" i="23"/>
  <c r="BL258" i="23"/>
  <c r="CC258" i="23" s="1"/>
  <c r="CT258" i="23" s="1"/>
  <c r="ES258" i="23" s="1"/>
  <c r="GA258" i="23" s="1"/>
  <c r="DJ258" i="23"/>
  <c r="BL37" i="23"/>
  <c r="CC37" i="23" s="1"/>
  <c r="CT37" i="23" s="1"/>
  <c r="ES37" i="23" s="1"/>
  <c r="GA37" i="23" s="1"/>
  <c r="DJ37" i="23"/>
  <c r="DJ339" i="23"/>
  <c r="BL339" i="23"/>
  <c r="CB339" i="23"/>
  <c r="CS339" i="23" s="1"/>
  <c r="ER339" i="23" s="1"/>
  <c r="FZ339" i="23" s="1"/>
  <c r="DJ394" i="23"/>
  <c r="EA394" i="23" s="1"/>
  <c r="J38" i="33" s="1"/>
  <c r="BL394" i="23"/>
  <c r="DJ250" i="23"/>
  <c r="EA250" i="23" s="1"/>
  <c r="BL250" i="23"/>
  <c r="BL197" i="23"/>
  <c r="DJ197" i="23"/>
  <c r="EA197" i="23" s="1"/>
  <c r="DJ163" i="23"/>
  <c r="EA163" i="23" s="1"/>
  <c r="BL163" i="23"/>
  <c r="CC163" i="23" s="1"/>
  <c r="CT163" i="23" s="1"/>
  <c r="ES163" i="23" s="1"/>
  <c r="GA163" i="23" s="1"/>
  <c r="BL385" i="23"/>
  <c r="CC385" i="23" s="1"/>
  <c r="CT385" i="23" s="1"/>
  <c r="ES385" i="23" s="1"/>
  <c r="GA385" i="23" s="1"/>
  <c r="DJ385" i="23"/>
  <c r="EA385" i="23" s="1"/>
  <c r="BL75" i="23"/>
  <c r="CC75" i="23" s="1"/>
  <c r="CT75" i="23" s="1"/>
  <c r="ES75" i="23" s="1"/>
  <c r="GA75" i="23" s="1"/>
  <c r="DJ75" i="23"/>
  <c r="EA75" i="23" s="1"/>
  <c r="BL22" i="23"/>
  <c r="BK418" i="23"/>
  <c r="DJ22" i="23"/>
  <c r="CB22" i="23"/>
  <c r="BL60" i="23"/>
  <c r="DJ60" i="23"/>
  <c r="CB60" i="23"/>
  <c r="CS60" i="23" s="1"/>
  <c r="ER60" i="23" s="1"/>
  <c r="FZ60" i="23" s="1"/>
  <c r="DJ240" i="23"/>
  <c r="BL240" i="23"/>
  <c r="DJ243" i="23"/>
  <c r="EA243" i="23" s="1"/>
  <c r="BL243" i="23"/>
  <c r="DJ193" i="23"/>
  <c r="BL193" i="23"/>
  <c r="BL260" i="23"/>
  <c r="DJ260" i="23"/>
  <c r="BL280" i="23"/>
  <c r="CC280" i="23" s="1"/>
  <c r="CT280" i="23" s="1"/>
  <c r="ES280" i="23" s="1"/>
  <c r="GA280" i="23" s="1"/>
  <c r="DJ280" i="23"/>
  <c r="EA280" i="23" s="1"/>
  <c r="J34" i="33" s="1"/>
  <c r="DJ189" i="23"/>
  <c r="BL189" i="23"/>
  <c r="DJ259" i="23"/>
  <c r="EA259" i="23" s="1"/>
  <c r="BL259" i="23"/>
  <c r="CC259" i="23" s="1"/>
  <c r="CT259" i="23" s="1"/>
  <c r="ES259" i="23" s="1"/>
  <c r="GA259" i="23" s="1"/>
  <c r="BL40" i="23"/>
  <c r="DJ40" i="23"/>
  <c r="CB40" i="23"/>
  <c r="CS40" i="23" s="1"/>
  <c r="ER40" i="23" s="1"/>
  <c r="FZ40" i="23" s="1"/>
  <c r="BL50" i="23"/>
  <c r="DJ50" i="23"/>
  <c r="BL146" i="23"/>
  <c r="BK410" i="23"/>
  <c r="DJ146" i="23"/>
  <c r="CB146" i="23"/>
  <c r="DJ196" i="23"/>
  <c r="EA196" i="23" s="1"/>
  <c r="BL196" i="23"/>
  <c r="DJ70" i="23"/>
  <c r="EA70" i="23" s="1"/>
  <c r="BL70" i="23"/>
  <c r="CC70" i="23" s="1"/>
  <c r="CT70" i="23" s="1"/>
  <c r="ES70" i="23" s="1"/>
  <c r="GA70" i="23" s="1"/>
  <c r="DJ298" i="23"/>
  <c r="BL298" i="23"/>
  <c r="CC298" i="23" s="1"/>
  <c r="CT298" i="23" s="1"/>
  <c r="ES298" i="23" s="1"/>
  <c r="GA298" i="23" s="1"/>
  <c r="CB111" i="23"/>
  <c r="CS111" i="23" s="1"/>
  <c r="ER111" i="23" s="1"/>
  <c r="FZ111" i="23" s="1"/>
  <c r="BL111" i="23"/>
  <c r="DJ111" i="23"/>
  <c r="BL136" i="23"/>
  <c r="CC136" i="23" s="1"/>
  <c r="CT136" i="23" s="1"/>
  <c r="ES136" i="23" s="1"/>
  <c r="GA136" i="23" s="1"/>
  <c r="DJ136" i="23"/>
  <c r="EA136" i="23" s="1"/>
  <c r="DJ154" i="23"/>
  <c r="EA154" i="23" s="1"/>
  <c r="J25" i="33" s="1"/>
  <c r="BL154" i="23"/>
  <c r="DJ222" i="23"/>
  <c r="EA222" i="23" s="1"/>
  <c r="BL222" i="23"/>
  <c r="CC222" i="23" s="1"/>
  <c r="CT222" i="23" s="1"/>
  <c r="ES222" i="23" s="1"/>
  <c r="GA222" i="23" s="1"/>
  <c r="BL129" i="23"/>
  <c r="CC129" i="23" s="1"/>
  <c r="CT129" i="23" s="1"/>
  <c r="ES129" i="23" s="1"/>
  <c r="GA129" i="23" s="1"/>
  <c r="DJ129" i="23"/>
  <c r="DJ192" i="23"/>
  <c r="EA192" i="23" s="1"/>
  <c r="BL192" i="23"/>
  <c r="BK415" i="23"/>
  <c r="DJ147" i="23"/>
  <c r="BL147" i="23"/>
  <c r="CB147" i="23"/>
  <c r="BL90" i="23"/>
  <c r="CC90" i="23" s="1"/>
  <c r="CT90" i="23" s="1"/>
  <c r="ES90" i="23" s="1"/>
  <c r="GA90" i="23" s="1"/>
  <c r="DJ90" i="23"/>
  <c r="DJ244" i="23"/>
  <c r="BL244" i="23"/>
  <c r="CB244" i="23"/>
  <c r="CS244" i="23" s="1"/>
  <c r="ER244" i="23" s="1"/>
  <c r="FZ244" i="23" s="1"/>
  <c r="DJ232" i="23"/>
  <c r="BL232" i="23"/>
  <c r="CC232" i="23" s="1"/>
  <c r="CT232" i="23" s="1"/>
  <c r="ES232" i="23" s="1"/>
  <c r="GA232" i="23" s="1"/>
  <c r="DJ97" i="23"/>
  <c r="BL97" i="23"/>
  <c r="CB97" i="23"/>
  <c r="CS97" i="23" s="1"/>
  <c r="ER97" i="23" s="1"/>
  <c r="FZ97" i="23" s="1"/>
  <c r="DJ141" i="23"/>
  <c r="EA141" i="23" s="1"/>
  <c r="BL141" i="23"/>
  <c r="BL325" i="23"/>
  <c r="CC325" i="23" s="1"/>
  <c r="CT325" i="23" s="1"/>
  <c r="ES325" i="23" s="1"/>
  <c r="GA325" i="23" s="1"/>
  <c r="DJ325" i="23"/>
  <c r="DJ247" i="23"/>
  <c r="BL247" i="23"/>
  <c r="CC247" i="23" s="1"/>
  <c r="CT247" i="23" s="1"/>
  <c r="ES247" i="23" s="1"/>
  <c r="GA247" i="23" s="1"/>
  <c r="CB247" i="23"/>
  <c r="CS247" i="23" s="1"/>
  <c r="ER247" i="23" s="1"/>
  <c r="FZ247" i="23" s="1"/>
  <c r="CC245" i="23"/>
  <c r="CT245" i="23" s="1"/>
  <c r="ES245" i="23" s="1"/>
  <c r="GA245" i="23" s="1"/>
  <c r="FJ30" i="23"/>
  <c r="AS412" i="23"/>
  <c r="CB392" i="23"/>
  <c r="CS392" i="23" s="1"/>
  <c r="ER392" i="23" s="1"/>
  <c r="FZ392" i="23" s="1"/>
  <c r="CB193" i="23"/>
  <c r="CS193" i="23" s="1"/>
  <c r="ER193" i="23" s="1"/>
  <c r="FZ193" i="23" s="1"/>
  <c r="CB376" i="23"/>
  <c r="CS376" i="23" s="1"/>
  <c r="ER376" i="23" s="1"/>
  <c r="FZ376" i="23" s="1"/>
  <c r="CB48" i="23"/>
  <c r="CS48" i="23" s="1"/>
  <c r="ER48" i="23" s="1"/>
  <c r="FZ48" i="23" s="1"/>
  <c r="CC26" i="23"/>
  <c r="CT26" i="23" s="1"/>
  <c r="ES26" i="23" s="1"/>
  <c r="GA26" i="23" s="1"/>
  <c r="CC373" i="23"/>
  <c r="CT373" i="23" s="1"/>
  <c r="ES373" i="23" s="1"/>
  <c r="GA373" i="23" s="1"/>
  <c r="CB240" i="23"/>
  <c r="CS240" i="23" s="1"/>
  <c r="ER240" i="23" s="1"/>
  <c r="FZ240" i="23" s="1"/>
  <c r="CC356" i="23"/>
  <c r="CT356" i="23" s="1"/>
  <c r="ES356" i="23" s="1"/>
  <c r="GA356" i="23" s="1"/>
  <c r="CB236" i="23"/>
  <c r="CS236" i="23" s="1"/>
  <c r="ER236" i="23" s="1"/>
  <c r="FZ236" i="23" s="1"/>
  <c r="CB294" i="23"/>
  <c r="CS294" i="23" s="1"/>
  <c r="ER294" i="23" s="1"/>
  <c r="FZ294" i="23" s="1"/>
  <c r="CB189" i="23"/>
  <c r="CS189" i="23" s="1"/>
  <c r="ER189" i="23" s="1"/>
  <c r="FZ189" i="23" s="1"/>
  <c r="CB69" i="23"/>
  <c r="CS69" i="23" s="1"/>
  <c r="ER69" i="23" s="1"/>
  <c r="FZ69" i="23" s="1"/>
  <c r="CC375" i="23"/>
  <c r="CT375" i="23" s="1"/>
  <c r="ES375" i="23" s="1"/>
  <c r="GA375" i="23" s="1"/>
  <c r="CC127" i="23"/>
  <c r="CT127" i="23" s="1"/>
  <c r="ES127" i="23" s="1"/>
  <c r="GA127" i="23" s="1"/>
  <c r="CB352" i="23"/>
  <c r="CS352" i="23" s="1"/>
  <c r="ER352" i="23" s="1"/>
  <c r="FZ352" i="23" s="1"/>
  <c r="DJ352" i="23"/>
  <c r="BL352" i="23"/>
  <c r="CB340" i="23"/>
  <c r="CS340" i="23" s="1"/>
  <c r="ER340" i="23" s="1"/>
  <c r="FZ340" i="23" s="1"/>
  <c r="BL340" i="23"/>
  <c r="DJ340" i="23"/>
  <c r="DJ380" i="23"/>
  <c r="EA380" i="23" s="1"/>
  <c r="BL380" i="23"/>
  <c r="DJ137" i="23"/>
  <c r="BL137" i="23"/>
  <c r="CC137" i="23" s="1"/>
  <c r="CT137" i="23" s="1"/>
  <c r="ES137" i="23" s="1"/>
  <c r="GA137" i="23" s="1"/>
  <c r="DJ76" i="23"/>
  <c r="EA76" i="23" s="1"/>
  <c r="BL76" i="23"/>
  <c r="DJ313" i="23"/>
  <c r="EA313" i="23" s="1"/>
  <c r="BL313" i="23"/>
  <c r="BL71" i="23"/>
  <c r="DJ71" i="23"/>
  <c r="EA71" i="23" s="1"/>
  <c r="DJ393" i="23"/>
  <c r="BL393" i="23"/>
  <c r="CC393" i="23" s="1"/>
  <c r="CT393" i="23" s="1"/>
  <c r="ES393" i="23" s="1"/>
  <c r="GA393" i="23" s="1"/>
  <c r="DJ355" i="23"/>
  <c r="BL355" i="23"/>
  <c r="CC355" i="23" s="1"/>
  <c r="CT355" i="23" s="1"/>
  <c r="ES355" i="23" s="1"/>
  <c r="GA355" i="23" s="1"/>
  <c r="DJ117" i="23"/>
  <c r="EA117" i="23" s="1"/>
  <c r="BL117" i="23"/>
  <c r="DJ32" i="23"/>
  <c r="EA32" i="23" s="1"/>
  <c r="BL32" i="23"/>
  <c r="DJ256" i="23"/>
  <c r="BL256" i="23"/>
  <c r="CC256" i="23" s="1"/>
  <c r="CT256" i="23" s="1"/>
  <c r="ES256" i="23" s="1"/>
  <c r="GA256" i="23" s="1"/>
  <c r="DJ318" i="23"/>
  <c r="BL318" i="23"/>
  <c r="CB318" i="23"/>
  <c r="CS318" i="23" s="1"/>
  <c r="ER318" i="23" s="1"/>
  <c r="FZ318" i="23" s="1"/>
  <c r="BL139" i="23"/>
  <c r="DJ139" i="23"/>
  <c r="EA139" i="23" s="1"/>
  <c r="BL215" i="23"/>
  <c r="CC215" i="23" s="1"/>
  <c r="CT215" i="23" s="1"/>
  <c r="ES215" i="23" s="1"/>
  <c r="GA215" i="23" s="1"/>
  <c r="DJ215" i="23"/>
  <c r="DJ92" i="23"/>
  <c r="BL92" i="23"/>
  <c r="CB92" i="23"/>
  <c r="CS92" i="23" s="1"/>
  <c r="ER92" i="23" s="1"/>
  <c r="FZ92" i="23" s="1"/>
  <c r="BL89" i="23"/>
  <c r="CC89" i="23" s="1"/>
  <c r="CT89" i="23" s="1"/>
  <c r="ES89" i="23" s="1"/>
  <c r="GA89" i="23" s="1"/>
  <c r="DJ89" i="23"/>
  <c r="EA89" i="23" s="1"/>
  <c r="BL367" i="23"/>
  <c r="CC367" i="23" s="1"/>
  <c r="CT367" i="23" s="1"/>
  <c r="ES367" i="23" s="1"/>
  <c r="GA367" i="23" s="1"/>
  <c r="DJ367" i="23"/>
  <c r="BL329" i="23"/>
  <c r="CC329" i="23" s="1"/>
  <c r="CT329" i="23" s="1"/>
  <c r="ES329" i="23" s="1"/>
  <c r="GA329" i="23" s="1"/>
  <c r="DJ329" i="23"/>
  <c r="DJ224" i="23"/>
  <c r="BL224" i="23"/>
  <c r="CB224" i="23"/>
  <c r="CS224" i="23" s="1"/>
  <c r="ER224" i="23" s="1"/>
  <c r="FZ224" i="23" s="1"/>
  <c r="BL191" i="23"/>
  <c r="CB191" i="23"/>
  <c r="CS191" i="23" s="1"/>
  <c r="ER191" i="23" s="1"/>
  <c r="FZ191" i="23" s="1"/>
  <c r="DJ191" i="23"/>
  <c r="DJ212" i="23"/>
  <c r="BL212" i="23"/>
  <c r="CC212" i="23" s="1"/>
  <c r="CT212" i="23" s="1"/>
  <c r="ES212" i="23" s="1"/>
  <c r="GA212" i="23" s="1"/>
  <c r="BL309" i="23"/>
  <c r="CB309" i="23"/>
  <c r="CS309" i="23" s="1"/>
  <c r="ER309" i="23" s="1"/>
  <c r="FZ309" i="23" s="1"/>
  <c r="DJ309" i="23"/>
  <c r="BL279" i="23"/>
  <c r="CC279" i="23" s="1"/>
  <c r="CT279" i="23" s="1"/>
  <c r="ES279" i="23" s="1"/>
  <c r="GA279" i="23" s="1"/>
  <c r="DJ279" i="23"/>
  <c r="EA279" i="23" s="1"/>
  <c r="BL335" i="23"/>
  <c r="CC335" i="23" s="1"/>
  <c r="CT335" i="23" s="1"/>
  <c r="ES335" i="23" s="1"/>
  <c r="GA335" i="23" s="1"/>
  <c r="DJ335" i="23"/>
  <c r="EA335" i="23" s="1"/>
  <c r="CB184" i="23"/>
  <c r="CS184" i="23" s="1"/>
  <c r="ER184" i="23" s="1"/>
  <c r="FZ184" i="23" s="1"/>
  <c r="DJ184" i="23"/>
  <c r="BL184" i="23"/>
  <c r="DJ218" i="23"/>
  <c r="BL218" i="23"/>
  <c r="DJ285" i="23"/>
  <c r="EA285" i="23" s="1"/>
  <c r="BL285" i="23"/>
  <c r="CC285" i="23" s="1"/>
  <c r="CT285" i="23" s="1"/>
  <c r="ES285" i="23" s="1"/>
  <c r="GA285" i="23" s="1"/>
  <c r="DJ156" i="23"/>
  <c r="EA156" i="23" s="1"/>
  <c r="BL156" i="23"/>
  <c r="CC156" i="23" s="1"/>
  <c r="CT156" i="23" s="1"/>
  <c r="ES156" i="23" s="1"/>
  <c r="GA156" i="23" s="1"/>
  <c r="BL53" i="23"/>
  <c r="CC53" i="23" s="1"/>
  <c r="CT53" i="23" s="1"/>
  <c r="ES53" i="23" s="1"/>
  <c r="GA53" i="23" s="1"/>
  <c r="DJ53" i="23"/>
  <c r="DJ179" i="23"/>
  <c r="EA179" i="23" s="1"/>
  <c r="J48" i="33" s="1"/>
  <c r="BL179" i="23"/>
  <c r="DJ235" i="23"/>
  <c r="EA235" i="23" s="1"/>
  <c r="BL235" i="23"/>
  <c r="CC235" i="23" s="1"/>
  <c r="CT235" i="23" s="1"/>
  <c r="ES235" i="23" s="1"/>
  <c r="GA235" i="23" s="1"/>
  <c r="DJ28" i="23"/>
  <c r="EA28" i="23" s="1"/>
  <c r="BL28" i="23"/>
  <c r="DJ377" i="23"/>
  <c r="EA377" i="23" s="1"/>
  <c r="BL377" i="23"/>
  <c r="BL266" i="23"/>
  <c r="CC266" i="23" s="1"/>
  <c r="CT266" i="23" s="1"/>
  <c r="ES266" i="23" s="1"/>
  <c r="GA266" i="23" s="1"/>
  <c r="DJ266" i="23"/>
  <c r="EA266" i="23" s="1"/>
  <c r="BL396" i="23"/>
  <c r="DJ396" i="23"/>
  <c r="EA396" i="23" s="1"/>
  <c r="J39" i="33" s="1"/>
  <c r="DJ372" i="23"/>
  <c r="BL372" i="23"/>
  <c r="CB372" i="23"/>
  <c r="CS372" i="23" s="1"/>
  <c r="ER372" i="23" s="1"/>
  <c r="FZ372" i="23" s="1"/>
  <c r="BL264" i="23"/>
  <c r="DJ264" i="23"/>
  <c r="EA264" i="23" s="1"/>
  <c r="DJ17" i="23"/>
  <c r="BL17" i="23"/>
  <c r="CC17" i="23" s="1"/>
  <c r="CT17" i="23" s="1"/>
  <c r="ES17" i="23" s="1"/>
  <c r="GA17" i="23" s="1"/>
  <c r="BL68" i="23"/>
  <c r="DJ68" i="23"/>
  <c r="EA68" i="23" s="1"/>
  <c r="DJ357" i="23"/>
  <c r="EA357" i="23" s="1"/>
  <c r="BL357" i="23"/>
  <c r="CC357" i="23" s="1"/>
  <c r="CT357" i="23" s="1"/>
  <c r="ES357" i="23" s="1"/>
  <c r="GA357" i="23" s="1"/>
  <c r="BL209" i="23"/>
  <c r="DJ209" i="23"/>
  <c r="EA209" i="23" s="1"/>
  <c r="J29" i="33" s="1"/>
  <c r="BL116" i="23"/>
  <c r="DJ116" i="23"/>
  <c r="EA116" i="23" s="1"/>
  <c r="BL268" i="23"/>
  <c r="CC268" i="23" s="1"/>
  <c r="CT268" i="23" s="1"/>
  <c r="ES268" i="23" s="1"/>
  <c r="GA268" i="23" s="1"/>
  <c r="DJ268" i="23"/>
  <c r="EA268" i="23" s="1"/>
  <c r="DJ343" i="23"/>
  <c r="EA343" i="23" s="1"/>
  <c r="BL343" i="23"/>
  <c r="DJ384" i="23"/>
  <c r="EA384" i="23" s="1"/>
  <c r="BL384" i="23"/>
  <c r="CC384" i="23" s="1"/>
  <c r="CT384" i="23" s="1"/>
  <c r="ES384" i="23" s="1"/>
  <c r="GA384" i="23" s="1"/>
  <c r="DJ312" i="23"/>
  <c r="EA312" i="23" s="1"/>
  <c r="BL312" i="23"/>
  <c r="CC312" i="23" s="1"/>
  <c r="CT312" i="23" s="1"/>
  <c r="ES312" i="23" s="1"/>
  <c r="GA312" i="23" s="1"/>
  <c r="BL162" i="23"/>
  <c r="DJ162" i="23"/>
  <c r="CB162" i="23"/>
  <c r="CS162" i="23" s="1"/>
  <c r="ER162" i="23" s="1"/>
  <c r="FZ162" i="23" s="1"/>
  <c r="CB329" i="23"/>
  <c r="CS329" i="23" s="1"/>
  <c r="ER329" i="23" s="1"/>
  <c r="FZ329" i="23" s="1"/>
  <c r="CB310" i="23"/>
  <c r="CS310" i="23" s="1"/>
  <c r="ER310" i="23" s="1"/>
  <c r="FZ310" i="23" s="1"/>
  <c r="CB129" i="23"/>
  <c r="CS129" i="23" s="1"/>
  <c r="ER129" i="23" s="1"/>
  <c r="FZ129" i="23" s="1"/>
  <c r="CB133" i="23"/>
  <c r="CS133" i="23" s="1"/>
  <c r="ER133" i="23" s="1"/>
  <c r="FZ133" i="23" s="1"/>
  <c r="CB245" i="23"/>
  <c r="CS245" i="23" s="1"/>
  <c r="ER245" i="23" s="1"/>
  <c r="FZ245" i="23" s="1"/>
  <c r="CC132" i="23"/>
  <c r="CT132" i="23" s="1"/>
  <c r="ES132" i="23" s="1"/>
  <c r="GA132" i="23" s="1"/>
  <c r="CB46" i="23"/>
  <c r="CS46" i="23" s="1"/>
  <c r="ER46" i="23" s="1"/>
  <c r="FZ46" i="23" s="1"/>
  <c r="CB374" i="23"/>
  <c r="CS374" i="23" s="1"/>
  <c r="ER374" i="23" s="1"/>
  <c r="FZ374" i="23" s="1"/>
  <c r="CC198" i="23"/>
  <c r="CT198" i="23" s="1"/>
  <c r="ES198" i="23" s="1"/>
  <c r="GA198" i="23" s="1"/>
  <c r="CB26" i="23"/>
  <c r="CS26" i="23" s="1"/>
  <c r="ER26" i="23" s="1"/>
  <c r="CB373" i="23"/>
  <c r="CS373" i="23" s="1"/>
  <c r="ER373" i="23" s="1"/>
  <c r="FZ373" i="23" s="1"/>
  <c r="CB356" i="23"/>
  <c r="CS356" i="23" s="1"/>
  <c r="ER356" i="23" s="1"/>
  <c r="FZ356" i="23" s="1"/>
  <c r="CB37" i="23"/>
  <c r="CS37" i="23" s="1"/>
  <c r="ER37" i="23" s="1"/>
  <c r="FZ37" i="23" s="1"/>
  <c r="CB258" i="23"/>
  <c r="CS258" i="23" s="1"/>
  <c r="ER258" i="23" s="1"/>
  <c r="FZ258" i="23" s="1"/>
  <c r="CB284" i="23"/>
  <c r="CS284" i="23" s="1"/>
  <c r="ER284" i="23" s="1"/>
  <c r="FZ284" i="23" s="1"/>
  <c r="CB348" i="23"/>
  <c r="CS348" i="23" s="1"/>
  <c r="ER348" i="23" s="1"/>
  <c r="FZ348" i="23" s="1"/>
  <c r="AS411" i="23"/>
  <c r="AS426" i="23"/>
  <c r="CB366" i="23"/>
  <c r="CS366" i="23" s="1"/>
  <c r="ER366" i="23" s="1"/>
  <c r="FZ366" i="23" s="1"/>
  <c r="CB218" i="23"/>
  <c r="CS218" i="23" s="1"/>
  <c r="ER218" i="23" s="1"/>
  <c r="FZ218" i="23" s="1"/>
  <c r="CB50" i="23"/>
  <c r="CS50" i="23" s="1"/>
  <c r="ER50" i="23" s="1"/>
  <c r="FZ50" i="23" s="1"/>
  <c r="CB375" i="23"/>
  <c r="CS375" i="23" s="1"/>
  <c r="ER375" i="23" s="1"/>
  <c r="FZ375" i="23" s="1"/>
  <c r="CB127" i="23"/>
  <c r="CS127" i="23" s="1"/>
  <c r="ER127" i="23" s="1"/>
  <c r="FZ127" i="23" s="1"/>
  <c r="J79" i="26"/>
  <c r="J6" i="23"/>
  <c r="DJ345" i="23"/>
  <c r="BL345" i="23"/>
  <c r="CB345" i="23"/>
  <c r="CS345" i="23" s="1"/>
  <c r="ER345" i="23" s="1"/>
  <c r="FZ345" i="23" s="1"/>
  <c r="BL180" i="23"/>
  <c r="DJ180" i="23"/>
  <c r="CB180" i="23"/>
  <c r="CS180" i="23" s="1"/>
  <c r="ER180" i="23" s="1"/>
  <c r="FZ180" i="23" s="1"/>
  <c r="DJ110" i="23"/>
  <c r="EA110" i="23" s="1"/>
  <c r="BL110" i="23"/>
  <c r="BL295" i="23"/>
  <c r="DJ295" i="23"/>
  <c r="EA295" i="23" s="1"/>
  <c r="DJ123" i="23"/>
  <c r="EA123" i="23" s="1"/>
  <c r="BL123" i="23"/>
  <c r="CC123" i="23" s="1"/>
  <c r="CT123" i="23" s="1"/>
  <c r="ES123" i="23" s="1"/>
  <c r="GA123" i="23" s="1"/>
  <c r="DJ199" i="23"/>
  <c r="EA199" i="23" s="1"/>
  <c r="BL199" i="23"/>
  <c r="DJ302" i="23"/>
  <c r="EA302" i="23" s="1"/>
  <c r="BL302" i="23"/>
  <c r="DJ98" i="23"/>
  <c r="BL98" i="23"/>
  <c r="CB98" i="23"/>
  <c r="CS98" i="23" s="1"/>
  <c r="ER98" i="23" s="1"/>
  <c r="FZ98" i="23" s="1"/>
  <c r="DJ299" i="23"/>
  <c r="EA299" i="23" s="1"/>
  <c r="BL299" i="23"/>
  <c r="CC299" i="23" s="1"/>
  <c r="CT299" i="23" s="1"/>
  <c r="ES299" i="23" s="1"/>
  <c r="GA299" i="23" s="1"/>
  <c r="DJ168" i="23"/>
  <c r="EA168" i="23" s="1"/>
  <c r="BL168" i="23"/>
  <c r="CB262" i="23"/>
  <c r="CS262" i="23" s="1"/>
  <c r="ER262" i="23" s="1"/>
  <c r="FZ262" i="23" s="1"/>
  <c r="DJ262" i="23"/>
  <c r="BL262" i="23"/>
  <c r="DJ96" i="23"/>
  <c r="BL96" i="23"/>
  <c r="BL66" i="23"/>
  <c r="DJ66" i="23"/>
  <c r="EA66" i="23" s="1"/>
  <c r="DJ361" i="23"/>
  <c r="EA361" i="23" s="1"/>
  <c r="BL361" i="23"/>
  <c r="DJ270" i="23"/>
  <c r="BL270" i="23"/>
  <c r="CC270" i="23" s="1"/>
  <c r="CT270" i="23" s="1"/>
  <c r="ES270" i="23" s="1"/>
  <c r="GA270" i="23" s="1"/>
  <c r="BL349" i="23"/>
  <c r="DJ349" i="23"/>
  <c r="EA349" i="23" s="1"/>
  <c r="DJ391" i="23"/>
  <c r="BL391" i="23"/>
  <c r="DJ208" i="23"/>
  <c r="BL208" i="23"/>
  <c r="DJ103" i="23"/>
  <c r="EA103" i="23" s="1"/>
  <c r="BL103" i="23"/>
  <c r="CC103" i="23" s="1"/>
  <c r="CT103" i="23" s="1"/>
  <c r="ES103" i="23" s="1"/>
  <c r="GA103" i="23" s="1"/>
  <c r="BL64" i="23"/>
  <c r="BK408" i="23"/>
  <c r="DJ64" i="23"/>
  <c r="CB64" i="23"/>
  <c r="CB174" i="23"/>
  <c r="CS174" i="23" s="1"/>
  <c r="ER174" i="23" s="1"/>
  <c r="FZ174" i="23" s="1"/>
  <c r="DJ174" i="23"/>
  <c r="BL174" i="23"/>
  <c r="DJ84" i="23"/>
  <c r="EA84" i="23" s="1"/>
  <c r="BL84" i="23"/>
  <c r="DJ328" i="23"/>
  <c r="EA328" i="23" s="1"/>
  <c r="BL328" i="23"/>
  <c r="DJ227" i="23"/>
  <c r="EA227" i="23" s="1"/>
  <c r="BL227" i="23"/>
  <c r="CC227" i="23" s="1"/>
  <c r="CT227" i="23" s="1"/>
  <c r="ES227" i="23" s="1"/>
  <c r="GA227" i="23" s="1"/>
  <c r="DJ79" i="23"/>
  <c r="EA79" i="23" s="1"/>
  <c r="BL79" i="23"/>
  <c r="CC79" i="23" s="1"/>
  <c r="CT79" i="23" s="1"/>
  <c r="ES79" i="23" s="1"/>
  <c r="GA79" i="23" s="1"/>
  <c r="BL316" i="23"/>
  <c r="CC316" i="23" s="1"/>
  <c r="CT316" i="23" s="1"/>
  <c r="ES316" i="23" s="1"/>
  <c r="GA316" i="23" s="1"/>
  <c r="DJ316" i="23"/>
  <c r="DJ283" i="23"/>
  <c r="BL283" i="23"/>
  <c r="BL230" i="23"/>
  <c r="CC230" i="23" s="1"/>
  <c r="CT230" i="23" s="1"/>
  <c r="ES230" i="23" s="1"/>
  <c r="GA230" i="23" s="1"/>
  <c r="DJ230" i="23"/>
  <c r="EA230" i="23" s="1"/>
  <c r="BL255" i="23"/>
  <c r="DJ255" i="23"/>
  <c r="EA255" i="23" s="1"/>
  <c r="DJ80" i="23"/>
  <c r="BL80" i="23"/>
  <c r="DJ277" i="23"/>
  <c r="BL277" i="23"/>
  <c r="CB277" i="23"/>
  <c r="CS277" i="23" s="1"/>
  <c r="ER277" i="23" s="1"/>
  <c r="FZ277" i="23" s="1"/>
  <c r="DJ166" i="23"/>
  <c r="EA166" i="23" s="1"/>
  <c r="BL166" i="23"/>
  <c r="CC166" i="23" s="1"/>
  <c r="CT166" i="23" s="1"/>
  <c r="ES166" i="23" s="1"/>
  <c r="GA166" i="23" s="1"/>
  <c r="BL219" i="23"/>
  <c r="CC219" i="23" s="1"/>
  <c r="CT219" i="23" s="1"/>
  <c r="ES219" i="23" s="1"/>
  <c r="GA219" i="23" s="1"/>
  <c r="DJ219" i="23"/>
  <c r="EA219" i="23" s="1"/>
  <c r="DJ389" i="23"/>
  <c r="EA389" i="23" s="1"/>
  <c r="BL389" i="23"/>
  <c r="DJ203" i="23"/>
  <c r="BL203" i="23"/>
  <c r="CB203" i="23"/>
  <c r="CS203" i="23" s="1"/>
  <c r="ER203" i="23" s="1"/>
  <c r="FZ203" i="23" s="1"/>
  <c r="DJ223" i="23"/>
  <c r="EA223" i="23" s="1"/>
  <c r="BL223" i="23"/>
  <c r="CC223" i="23" s="1"/>
  <c r="CT223" i="23" s="1"/>
  <c r="ES223" i="23" s="1"/>
  <c r="GA223" i="23" s="1"/>
  <c r="DJ148" i="23"/>
  <c r="BL148" i="23"/>
  <c r="CB148" i="23"/>
  <c r="CS148" i="23" s="1"/>
  <c r="ER148" i="23" s="1"/>
  <c r="FZ148" i="23" s="1"/>
  <c r="BL300" i="23"/>
  <c r="DJ300" i="23"/>
  <c r="CB300" i="23"/>
  <c r="CS300" i="23" s="1"/>
  <c r="ER300" i="23" s="1"/>
  <c r="FZ300" i="23" s="1"/>
  <c r="DJ151" i="23"/>
  <c r="EA151" i="23" s="1"/>
  <c r="BL151" i="23"/>
  <c r="CC151" i="23" s="1"/>
  <c r="CT151" i="23" s="1"/>
  <c r="ES151" i="23" s="1"/>
  <c r="GA151" i="23" s="1"/>
  <c r="BL207" i="23"/>
  <c r="DJ207" i="23"/>
  <c r="EA207" i="23" s="1"/>
  <c r="DJ261" i="23"/>
  <c r="BL261" i="23"/>
  <c r="CB261" i="23"/>
  <c r="CS261" i="23" s="1"/>
  <c r="ER261" i="23" s="1"/>
  <c r="FZ261" i="23" s="1"/>
  <c r="CB113" i="23"/>
  <c r="CS113" i="23" s="1"/>
  <c r="ER113" i="23" s="1"/>
  <c r="FZ113" i="23" s="1"/>
  <c r="DJ113" i="23"/>
  <c r="BL113" i="23"/>
  <c r="BK424" i="23"/>
  <c r="BK414" i="23"/>
  <c r="DJ20" i="23"/>
  <c r="BL20" i="23"/>
  <c r="CB20" i="23"/>
  <c r="DJ140" i="23"/>
  <c r="EA140" i="23" s="1"/>
  <c r="BL140" i="23"/>
  <c r="CC140" i="23" s="1"/>
  <c r="CT140" i="23" s="1"/>
  <c r="ES140" i="23" s="1"/>
  <c r="GA140" i="23" s="1"/>
  <c r="BL386" i="23"/>
  <c r="CC386" i="23" s="1"/>
  <c r="CT386" i="23" s="1"/>
  <c r="ES386" i="23" s="1"/>
  <c r="GA386" i="23" s="1"/>
  <c r="DJ386" i="23"/>
  <c r="EA386" i="23" s="1"/>
  <c r="DJ160" i="23"/>
  <c r="EA160" i="23" s="1"/>
  <c r="BL160" i="23"/>
  <c r="DJ383" i="23"/>
  <c r="EA383" i="23" s="1"/>
  <c r="BL383" i="23"/>
  <c r="CC383" i="23" s="1"/>
  <c r="CT383" i="23" s="1"/>
  <c r="ES383" i="23" s="1"/>
  <c r="GA383" i="23" s="1"/>
  <c r="BL387" i="23"/>
  <c r="CC387" i="23" s="1"/>
  <c r="CT387" i="23" s="1"/>
  <c r="ES387" i="23" s="1"/>
  <c r="GA387" i="23" s="1"/>
  <c r="DJ387" i="23"/>
  <c r="CB208" i="23"/>
  <c r="CS208" i="23" s="1"/>
  <c r="ER208" i="23" s="1"/>
  <c r="FZ208" i="23" s="1"/>
  <c r="CB283" i="23"/>
  <c r="CS283" i="23" s="1"/>
  <c r="ER283" i="23" s="1"/>
  <c r="FZ283" i="23" s="1"/>
  <c r="CB212" i="23"/>
  <c r="CS212" i="23" s="1"/>
  <c r="ER212" i="23" s="1"/>
  <c r="FZ212" i="23" s="1"/>
  <c r="CB314" i="23"/>
  <c r="CS314" i="23" s="1"/>
  <c r="ER314" i="23" s="1"/>
  <c r="FZ314" i="23" s="1"/>
  <c r="CB17" i="23"/>
  <c r="CS17" i="23" s="1"/>
  <c r="ER17" i="23" s="1"/>
  <c r="FZ17" i="23" s="1"/>
  <c r="CB53" i="23"/>
  <c r="CS53" i="23" s="1"/>
  <c r="ER53" i="23" s="1"/>
  <c r="FZ53" i="23" s="1"/>
  <c r="CB298" i="23"/>
  <c r="CS298" i="23" s="1"/>
  <c r="ER298" i="23" s="1"/>
  <c r="FZ298" i="23" s="1"/>
  <c r="CB90" i="23"/>
  <c r="CS90" i="23" s="1"/>
  <c r="ER90" i="23" s="1"/>
  <c r="FZ90" i="23" s="1"/>
  <c r="CB96" i="23"/>
  <c r="CS96" i="23" s="1"/>
  <c r="ER96" i="23" s="1"/>
  <c r="FZ96" i="23" s="1"/>
  <c r="CB320" i="23"/>
  <c r="CS320" i="23" s="1"/>
  <c r="ER320" i="23" s="1"/>
  <c r="FZ320" i="23" s="1"/>
  <c r="CB273" i="23"/>
  <c r="CS273" i="23" s="1"/>
  <c r="ER273" i="23" s="1"/>
  <c r="FZ273" i="23" s="1"/>
  <c r="CB165" i="23"/>
  <c r="CS165" i="23" s="1"/>
  <c r="ER165" i="23" s="1"/>
  <c r="FZ165" i="23" s="1"/>
  <c r="CB393" i="23"/>
  <c r="CS393" i="23" s="1"/>
  <c r="ER393" i="23" s="1"/>
  <c r="FZ393" i="23" s="1"/>
  <c r="CB34" i="23"/>
  <c r="CS34" i="23" s="1"/>
  <c r="ER34" i="23" s="1"/>
  <c r="FZ34" i="23" s="1"/>
  <c r="FJ22" i="23"/>
  <c r="GA22" i="23" s="1"/>
  <c r="AS418" i="23"/>
  <c r="CC24" i="23"/>
  <c r="CT24" i="23" s="1"/>
  <c r="ES24" i="23" s="1"/>
  <c r="GA24" i="23" s="1"/>
  <c r="CB215" i="23"/>
  <c r="CS215" i="23" s="1"/>
  <c r="ER215" i="23" s="1"/>
  <c r="FZ215" i="23" s="1"/>
  <c r="CB99" i="23"/>
  <c r="CS99" i="23" s="1"/>
  <c r="ER99" i="23" s="1"/>
  <c r="FZ99" i="23" s="1"/>
  <c r="CB109" i="23"/>
  <c r="CS109" i="23" s="1"/>
  <c r="ER109" i="23" s="1"/>
  <c r="FZ109" i="23" s="1"/>
  <c r="CC221" i="23"/>
  <c r="CT221" i="23" s="1"/>
  <c r="ES221" i="23" s="1"/>
  <c r="GA221" i="23" s="1"/>
  <c r="CB260" i="23"/>
  <c r="CS260" i="23" s="1"/>
  <c r="ER260" i="23" s="1"/>
  <c r="FZ260" i="23" s="1"/>
  <c r="CB391" i="23"/>
  <c r="CS391" i="23" s="1"/>
  <c r="ER391" i="23" s="1"/>
  <c r="FZ391" i="23" s="1"/>
  <c r="AS413" i="23"/>
  <c r="FJ64" i="23"/>
  <c r="AS408" i="23"/>
  <c r="CC267" i="23"/>
  <c r="CT267" i="23" s="1"/>
  <c r="ES267" i="23" s="1"/>
  <c r="GA267" i="23" s="1"/>
  <c r="CC289" i="23"/>
  <c r="CT289" i="23" s="1"/>
  <c r="ES289" i="23" s="1"/>
  <c r="GA289" i="23" s="1"/>
  <c r="CB281" i="23"/>
  <c r="CS281" i="23" s="1"/>
  <c r="ER281" i="23" s="1"/>
  <c r="FZ281" i="23" s="1"/>
  <c r="CB367" i="23"/>
  <c r="CS367" i="23" s="1"/>
  <c r="ER367" i="23" s="1"/>
  <c r="FZ367" i="23" s="1"/>
  <c r="CB107" i="23"/>
  <c r="CS107" i="23" s="1"/>
  <c r="ER107" i="23" s="1"/>
  <c r="FZ107" i="23" s="1"/>
  <c r="CB173" i="23"/>
  <c r="CS173" i="23" s="1"/>
  <c r="ER173" i="23" s="1"/>
  <c r="FZ173" i="23" s="1"/>
  <c r="CB354" i="23"/>
  <c r="CS354" i="23" s="1"/>
  <c r="ER354" i="23" s="1"/>
  <c r="FZ354" i="23" s="1"/>
  <c r="CB270" i="23"/>
  <c r="CS270" i="23" s="1"/>
  <c r="ER270" i="23" s="1"/>
  <c r="FZ270" i="23" s="1"/>
  <c r="CB73" i="23"/>
  <c r="CS73" i="23" s="1"/>
  <c r="ER73" i="23" s="1"/>
  <c r="FZ73" i="23" s="1"/>
  <c r="CB41" i="23"/>
  <c r="CS41" i="23" s="1"/>
  <c r="ER41" i="23" s="1"/>
  <c r="FZ41" i="23" s="1"/>
  <c r="CC18" i="23"/>
  <c r="CT18" i="23" s="1"/>
  <c r="ES18" i="23" s="1"/>
  <c r="DJ211" i="23"/>
  <c r="EA211" i="23" s="1"/>
  <c r="BL211" i="23"/>
  <c r="CC211" i="23" s="1"/>
  <c r="CT211" i="23" s="1"/>
  <c r="ES211" i="23" s="1"/>
  <c r="GA211" i="23" s="1"/>
  <c r="BL331" i="23"/>
  <c r="CC331" i="23" s="1"/>
  <c r="CT331" i="23" s="1"/>
  <c r="ES331" i="23" s="1"/>
  <c r="GA331" i="23" s="1"/>
  <c r="DJ331" i="23"/>
  <c r="EA331" i="23" s="1"/>
  <c r="BL33" i="23"/>
  <c r="CC33" i="23" s="1"/>
  <c r="CT33" i="23" s="1"/>
  <c r="ES33" i="23" s="1"/>
  <c r="GA33" i="23" s="1"/>
  <c r="DJ33" i="23"/>
  <c r="EA33" i="23" s="1"/>
  <c r="DJ55" i="23"/>
  <c r="EA55" i="23" s="1"/>
  <c r="BL55" i="23"/>
  <c r="CB353" i="23"/>
  <c r="CS353" i="23" s="1"/>
  <c r="ER353" i="23" s="1"/>
  <c r="FZ353" i="23" s="1"/>
  <c r="DJ353" i="23"/>
  <c r="BL353" i="23"/>
  <c r="BL370" i="23"/>
  <c r="DJ370" i="23"/>
  <c r="EA370" i="23" s="1"/>
  <c r="DJ85" i="23"/>
  <c r="EA85" i="23" s="1"/>
  <c r="BL85" i="23"/>
  <c r="CC85" i="23" s="1"/>
  <c r="CT85" i="23" s="1"/>
  <c r="ES85" i="23" s="1"/>
  <c r="GA85" i="23" s="1"/>
  <c r="DJ341" i="23"/>
  <c r="EA341" i="23" s="1"/>
  <c r="BL341" i="23"/>
  <c r="DJ358" i="23"/>
  <c r="EA358" i="23" s="1"/>
  <c r="BL358" i="23"/>
  <c r="BL225" i="23"/>
  <c r="DJ225" i="23"/>
  <c r="EA225" i="23" s="1"/>
  <c r="BL265" i="23"/>
  <c r="DJ265" i="23"/>
  <c r="CB265" i="23"/>
  <c r="CS265" i="23" s="1"/>
  <c r="ER265" i="23" s="1"/>
  <c r="FZ265" i="23" s="1"/>
  <c r="DJ292" i="23"/>
  <c r="BL292" i="23"/>
  <c r="DJ216" i="23"/>
  <c r="EA216" i="23" s="1"/>
  <c r="BL216" i="23"/>
  <c r="BL167" i="23"/>
  <c r="CC167" i="23" s="1"/>
  <c r="CT167" i="23" s="1"/>
  <c r="ES167" i="23" s="1"/>
  <c r="GA167" i="23" s="1"/>
  <c r="DJ167" i="23"/>
  <c r="EA167" i="23" s="1"/>
  <c r="J47" i="33" s="1"/>
  <c r="BL333" i="23"/>
  <c r="CC333" i="23" s="1"/>
  <c r="CT333" i="23" s="1"/>
  <c r="ES333" i="23" s="1"/>
  <c r="GA333" i="23" s="1"/>
  <c r="DJ333" i="23"/>
  <c r="BL38" i="23"/>
  <c r="DJ38" i="23"/>
  <c r="EA38" i="23" s="1"/>
  <c r="DJ275" i="23"/>
  <c r="EA275" i="23" s="1"/>
  <c r="BL275" i="23"/>
  <c r="CC275" i="23" s="1"/>
  <c r="CT275" i="23" s="1"/>
  <c r="ES275" i="23" s="1"/>
  <c r="GA275" i="23" s="1"/>
  <c r="DJ52" i="23"/>
  <c r="EA52" i="23" s="1"/>
  <c r="BL52" i="23"/>
  <c r="DJ360" i="23"/>
  <c r="EA360" i="23" s="1"/>
  <c r="BL360" i="23"/>
  <c r="CC360" i="23" s="1"/>
  <c r="CT360" i="23" s="1"/>
  <c r="ES360" i="23" s="1"/>
  <c r="GA360" i="23" s="1"/>
  <c r="BL388" i="23"/>
  <c r="DJ388" i="23"/>
  <c r="CB388" i="23"/>
  <c r="CS388" i="23" s="1"/>
  <c r="ER388" i="23" s="1"/>
  <c r="FZ388" i="23" s="1"/>
  <c r="DJ317" i="23"/>
  <c r="EA317" i="23" s="1"/>
  <c r="BL317" i="23"/>
  <c r="CC317" i="23" s="1"/>
  <c r="CT317" i="23" s="1"/>
  <c r="ES317" i="23" s="1"/>
  <c r="GA317" i="23" s="1"/>
  <c r="DJ175" i="23"/>
  <c r="EA175" i="23" s="1"/>
  <c r="BL175" i="23"/>
  <c r="CC175" i="23" s="1"/>
  <c r="CT175" i="23" s="1"/>
  <c r="ES175" i="23" s="1"/>
  <c r="GA175" i="23" s="1"/>
  <c r="DJ108" i="23"/>
  <c r="EA108" i="23" s="1"/>
  <c r="BL108" i="23"/>
  <c r="DJ19" i="23"/>
  <c r="EA19" i="23" s="1"/>
  <c r="BL19" i="23"/>
  <c r="CC19" i="23" s="1"/>
  <c r="CT19" i="23" s="1"/>
  <c r="ES19" i="23" s="1"/>
  <c r="GA19" i="23" s="1"/>
  <c r="DJ362" i="23"/>
  <c r="BL362" i="23"/>
  <c r="CB362" i="23"/>
  <c r="CS362" i="23" s="1"/>
  <c r="ER362" i="23" s="1"/>
  <c r="FZ362" i="23" s="1"/>
  <c r="DJ188" i="23"/>
  <c r="EA188" i="23" s="1"/>
  <c r="BL188" i="23"/>
  <c r="CC188" i="23" s="1"/>
  <c r="CT188" i="23" s="1"/>
  <c r="ES188" i="23" s="1"/>
  <c r="GA188" i="23" s="1"/>
  <c r="DJ369" i="23"/>
  <c r="EA369" i="23" s="1"/>
  <c r="BL369" i="23"/>
  <c r="BL327" i="23"/>
  <c r="DJ327" i="23"/>
  <c r="EA327" i="23" s="1"/>
  <c r="DJ150" i="23"/>
  <c r="EA150" i="23" s="1"/>
  <c r="BL150" i="23"/>
  <c r="BL276" i="23"/>
  <c r="DJ276" i="23"/>
  <c r="EA276" i="23" s="1"/>
  <c r="DJ334" i="23"/>
  <c r="EA334" i="23" s="1"/>
  <c r="BL334" i="23"/>
  <c r="CC334" i="23" s="1"/>
  <c r="CT334" i="23" s="1"/>
  <c r="ES334" i="23" s="1"/>
  <c r="GA334" i="23" s="1"/>
  <c r="DJ249" i="23"/>
  <c r="EA249" i="23" s="1"/>
  <c r="BL249" i="23"/>
  <c r="DJ119" i="23"/>
  <c r="BL119" i="23"/>
  <c r="CB119" i="23"/>
  <c r="CS119" i="23" s="1"/>
  <c r="ER119" i="23" s="1"/>
  <c r="FZ119" i="23" s="1"/>
  <c r="BL152" i="23"/>
  <c r="CC152" i="23" s="1"/>
  <c r="CT152" i="23" s="1"/>
  <c r="ES152" i="23" s="1"/>
  <c r="GA152" i="23" s="1"/>
  <c r="DJ152" i="23"/>
  <c r="EA152" i="23" s="1"/>
  <c r="DJ201" i="23"/>
  <c r="BL201" i="23"/>
  <c r="CB201" i="23"/>
  <c r="CS201" i="23" s="1"/>
  <c r="ER201" i="23" s="1"/>
  <c r="FZ201" i="23" s="1"/>
  <c r="DJ58" i="23"/>
  <c r="BL58" i="23"/>
  <c r="CB58" i="23"/>
  <c r="CS58" i="23" s="1"/>
  <c r="ER58" i="23" s="1"/>
  <c r="FZ58" i="23" s="1"/>
  <c r="BL303" i="23"/>
  <c r="CC303" i="23" s="1"/>
  <c r="CT303" i="23" s="1"/>
  <c r="ES303" i="23" s="1"/>
  <c r="GA303" i="23" s="1"/>
  <c r="DJ303" i="23"/>
  <c r="EA303" i="23" s="1"/>
  <c r="BL172" i="23"/>
  <c r="DJ172" i="23"/>
  <c r="EA172" i="23" s="1"/>
  <c r="BL39" i="23"/>
  <c r="DJ39" i="23"/>
  <c r="CB39" i="23"/>
  <c r="CS39" i="23" s="1"/>
  <c r="ER39" i="23" s="1"/>
  <c r="FZ39" i="23" s="1"/>
  <c r="BK422" i="23"/>
  <c r="DJ15" i="23"/>
  <c r="BL15" i="23"/>
  <c r="CB15" i="23"/>
  <c r="DJ344" i="23"/>
  <c r="EA344" i="23" s="1"/>
  <c r="J35" i="33" s="1"/>
  <c r="BL344" i="23"/>
  <c r="DJ311" i="23"/>
  <c r="EA311" i="23" s="1"/>
  <c r="BL311" i="23"/>
  <c r="CC311" i="23" s="1"/>
  <c r="CT311" i="23" s="1"/>
  <c r="ES311" i="23" s="1"/>
  <c r="GA311" i="23" s="1"/>
  <c r="DJ239" i="23"/>
  <c r="EA239" i="23" s="1"/>
  <c r="BL239" i="23"/>
  <c r="CC239" i="23" s="1"/>
  <c r="CT239" i="23" s="1"/>
  <c r="ES239" i="23" s="1"/>
  <c r="GA239" i="23" s="1"/>
  <c r="DJ159" i="23"/>
  <c r="BL159" i="23"/>
  <c r="CB159" i="23"/>
  <c r="CS159" i="23" s="1"/>
  <c r="ER159" i="23" s="1"/>
  <c r="FZ159" i="23" s="1"/>
  <c r="DJ86" i="23"/>
  <c r="BL86" i="23"/>
  <c r="CB86" i="23"/>
  <c r="CS86" i="23" s="1"/>
  <c r="ER86" i="23" s="1"/>
  <c r="FZ86" i="23" s="1"/>
  <c r="DJ36" i="23"/>
  <c r="EA36" i="23" s="1"/>
  <c r="BL36" i="23"/>
  <c r="CC36" i="23" s="1"/>
  <c r="CT36" i="23" s="1"/>
  <c r="ES36" i="23" s="1"/>
  <c r="GA36" i="23" s="1"/>
  <c r="DJ278" i="23"/>
  <c r="EA278" i="23" s="1"/>
  <c r="BL278" i="23"/>
  <c r="DJ83" i="23"/>
  <c r="BK421" i="23"/>
  <c r="BL83" i="23"/>
  <c r="CB83" i="23"/>
  <c r="CB342" i="23"/>
  <c r="CS342" i="23" s="1"/>
  <c r="ER342" i="23" s="1"/>
  <c r="FZ342" i="23" s="1"/>
  <c r="CB81" i="23"/>
  <c r="CS81" i="23" s="1"/>
  <c r="ER81" i="23" s="1"/>
  <c r="FZ81" i="23" s="1"/>
  <c r="CB137" i="23"/>
  <c r="CS137" i="23" s="1"/>
  <c r="ER137" i="23" s="1"/>
  <c r="FZ137" i="23" s="1"/>
  <c r="CB387" i="23"/>
  <c r="CS387" i="23" s="1"/>
  <c r="ER387" i="23" s="1"/>
  <c r="FZ387" i="23" s="1"/>
  <c r="CB346" i="23"/>
  <c r="CS346" i="23" s="1"/>
  <c r="ER346" i="23" s="1"/>
  <c r="FZ346" i="23" s="1"/>
  <c r="CC59" i="23"/>
  <c r="CT59" i="23" s="1"/>
  <c r="ES59" i="23" s="1"/>
  <c r="GA59" i="23" s="1"/>
  <c r="CB242" i="23"/>
  <c r="CS242" i="23" s="1"/>
  <c r="ER242" i="23" s="1"/>
  <c r="FZ242" i="23" s="1"/>
  <c r="CB365" i="23"/>
  <c r="CS365" i="23" s="1"/>
  <c r="ER365" i="23" s="1"/>
  <c r="FZ365" i="23" s="1"/>
  <c r="CC229" i="23"/>
  <c r="CT229" i="23" s="1"/>
  <c r="ES229" i="23" s="1"/>
  <c r="GA229" i="23" s="1"/>
  <c r="CB355" i="23"/>
  <c r="CS355" i="23" s="1"/>
  <c r="ER355" i="23" s="1"/>
  <c r="FZ355" i="23" s="1"/>
  <c r="CB80" i="23"/>
  <c r="CS80" i="23" s="1"/>
  <c r="ER80" i="23" s="1"/>
  <c r="FZ80" i="23" s="1"/>
  <c r="CB271" i="23"/>
  <c r="CS271" i="23" s="1"/>
  <c r="ER271" i="23" s="1"/>
  <c r="FZ271" i="23" s="1"/>
  <c r="CB267" i="23"/>
  <c r="CS267" i="23" s="1"/>
  <c r="ER267" i="23" s="1"/>
  <c r="FZ267" i="23" s="1"/>
  <c r="CB232" i="23"/>
  <c r="CS232" i="23" s="1"/>
  <c r="ER232" i="23" s="1"/>
  <c r="FZ232" i="23" s="1"/>
  <c r="CB333" i="23"/>
  <c r="CS333" i="23" s="1"/>
  <c r="ER333" i="23" s="1"/>
  <c r="FZ333" i="23" s="1"/>
  <c r="CB326" i="23"/>
  <c r="CS326" i="23" s="1"/>
  <c r="ER326" i="23" s="1"/>
  <c r="FZ326" i="23" s="1"/>
  <c r="CB289" i="23"/>
  <c r="CS289" i="23" s="1"/>
  <c r="ER289" i="23" s="1"/>
  <c r="FZ289" i="23" s="1"/>
  <c r="CB88" i="23"/>
  <c r="CS88" i="23" s="1"/>
  <c r="ER88" i="23" s="1"/>
  <c r="FZ88" i="23" s="1"/>
  <c r="CB134" i="23"/>
  <c r="CS134" i="23" s="1"/>
  <c r="ER134" i="23" s="1"/>
  <c r="FZ134" i="23" s="1"/>
  <c r="CB292" i="23"/>
  <c r="CS292" i="23" s="1"/>
  <c r="ER292" i="23" s="1"/>
  <c r="FZ292" i="23" s="1"/>
  <c r="CB18" i="23"/>
  <c r="CS18" i="23" s="1"/>
  <c r="ER18" i="23" s="1"/>
  <c r="FZ18" i="23" s="1"/>
  <c r="CB316" i="23"/>
  <c r="CS316" i="23" s="1"/>
  <c r="ER316" i="23" s="1"/>
  <c r="FZ316" i="23" s="1"/>
  <c r="CB256" i="23"/>
  <c r="CS256" i="23" s="1"/>
  <c r="ER256" i="23" s="1"/>
  <c r="FZ256" i="23" s="1"/>
  <c r="CB142" i="23"/>
  <c r="CS142" i="23" s="1"/>
  <c r="ER142" i="23" s="1"/>
  <c r="CB169" i="23"/>
  <c r="CS169" i="23" s="1"/>
  <c r="ER169" i="23" s="1"/>
  <c r="FZ169" i="23" s="1"/>
  <c r="CB325" i="23"/>
  <c r="CS325" i="23" s="1"/>
  <c r="ER325" i="23" s="1"/>
  <c r="FZ325" i="23" s="1"/>
  <c r="AS423" i="23"/>
  <c r="AS405" i="23"/>
  <c r="AS398" i="23"/>
  <c r="GB147" i="23"/>
  <c r="GA147" i="23"/>
  <c r="ET22" i="23"/>
  <c r="ET146" i="23"/>
  <c r="ET93" i="23"/>
  <c r="CT400" i="23"/>
  <c r="EB400" i="23" s="1"/>
  <c r="ES14" i="23"/>
  <c r="ET30" i="23"/>
  <c r="GB30" i="23" s="1"/>
  <c r="H58" i="33"/>
  <c r="H62" i="33" s="1"/>
  <c r="H63" i="33" s="1"/>
  <c r="L46" i="33"/>
  <c r="K19" i="33"/>
  <c r="L19" i="33"/>
  <c r="CD400" i="23"/>
  <c r="I18" i="33"/>
  <c r="O28" i="26"/>
  <c r="O25" i="26" s="1"/>
  <c r="GO3" i="23"/>
  <c r="GO378" i="23" s="1"/>
  <c r="HF378" i="23" s="1"/>
  <c r="GA146" i="23"/>
  <c r="O400" i="23"/>
  <c r="W345" i="14"/>
  <c r="U88" i="16" s="1"/>
  <c r="AN88" i="16" s="1"/>
  <c r="GB35" i="23"/>
  <c r="O422" i="23"/>
  <c r="BB393" i="16"/>
  <c r="AG426" i="23"/>
  <c r="AG413" i="23"/>
  <c r="AG411" i="23"/>
  <c r="BC88" i="16"/>
  <c r="AH93" i="23" s="1"/>
  <c r="BC10" i="16"/>
  <c r="AH15" i="23" s="1"/>
  <c r="O410" i="23"/>
  <c r="O425" i="23"/>
  <c r="O419" i="23"/>
  <c r="BC38" i="16"/>
  <c r="AH43" i="23" s="1"/>
  <c r="BC318" i="16"/>
  <c r="AH323" i="23" s="1"/>
  <c r="BC330" i="16"/>
  <c r="AH335" i="23" s="1"/>
  <c r="BC134" i="16"/>
  <c r="AH139" i="23" s="1"/>
  <c r="BC17" i="16"/>
  <c r="AH22" i="23" s="1"/>
  <c r="AG415" i="23"/>
  <c r="BC259" i="16"/>
  <c r="AH264" i="23" s="1"/>
  <c r="BC61" i="16"/>
  <c r="AH66" i="23" s="1"/>
  <c r="BC301" i="16"/>
  <c r="AH306" i="23" s="1"/>
  <c r="BC360" i="16"/>
  <c r="AH365" i="23" s="1"/>
  <c r="BC367" i="16"/>
  <c r="AH372" i="23" s="1"/>
  <c r="BC76" i="16"/>
  <c r="AH81" i="23" s="1"/>
  <c r="BC369" i="16"/>
  <c r="AH374" i="23" s="1"/>
  <c r="BC117" i="16"/>
  <c r="AH122" i="23" s="1"/>
  <c r="BC219" i="16"/>
  <c r="AH224" i="23" s="1"/>
  <c r="BC278" i="16"/>
  <c r="AH283" i="23" s="1"/>
  <c r="BC124" i="16"/>
  <c r="AH129" i="23" s="1"/>
  <c r="BC198" i="16"/>
  <c r="AH203" i="23" s="1"/>
  <c r="BC380" i="16"/>
  <c r="AH385" i="23" s="1"/>
  <c r="BC99" i="16"/>
  <c r="AH104" i="23" s="1"/>
  <c r="BC189" i="16"/>
  <c r="AH194" i="23" s="1"/>
  <c r="BC160" i="16"/>
  <c r="AH165" i="23" s="1"/>
  <c r="BC352" i="16"/>
  <c r="AH357" i="23" s="1"/>
  <c r="BC115" i="16"/>
  <c r="AH120" i="23" s="1"/>
  <c r="BC365" i="16"/>
  <c r="AH370" i="23" s="1"/>
  <c r="BC184" i="16"/>
  <c r="AH189" i="23" s="1"/>
  <c r="AG407" i="23"/>
  <c r="BC347" i="16"/>
  <c r="AH352" i="23" s="1"/>
  <c r="BC111" i="16"/>
  <c r="AH116" i="23" s="1"/>
  <c r="BC264" i="16"/>
  <c r="AH269" i="23" s="1"/>
  <c r="BC383" i="16"/>
  <c r="AH388" i="23" s="1"/>
  <c r="BC127" i="16"/>
  <c r="AH132" i="23" s="1"/>
  <c r="BC30" i="16"/>
  <c r="AH35" i="23" s="1"/>
  <c r="BC277" i="16"/>
  <c r="AH282" i="23" s="1"/>
  <c r="BC44" i="16"/>
  <c r="AH49" i="23" s="1"/>
  <c r="BC36" i="16"/>
  <c r="AH41" i="23" s="1"/>
  <c r="BC221" i="16"/>
  <c r="AH226" i="23" s="1"/>
  <c r="BC161" i="16"/>
  <c r="AH166" i="23" s="1"/>
  <c r="BC287" i="16"/>
  <c r="AH292" i="23" s="1"/>
  <c r="BC34" i="16"/>
  <c r="AH39" i="23" s="1"/>
  <c r="BC103" i="16"/>
  <c r="AH108" i="23" s="1"/>
  <c r="BC188" i="16"/>
  <c r="AH193" i="23" s="1"/>
  <c r="BC272" i="16"/>
  <c r="AH277" i="23" s="1"/>
  <c r="BC72" i="16"/>
  <c r="AH77" i="23" s="1"/>
  <c r="BC300" i="16"/>
  <c r="AH305" i="23" s="1"/>
  <c r="BC372" i="16"/>
  <c r="AH377" i="23" s="1"/>
  <c r="BC285" i="16"/>
  <c r="AH290" i="23" s="1"/>
  <c r="BC18" i="16"/>
  <c r="AH23" i="23" s="1"/>
  <c r="BC308" i="16"/>
  <c r="AH313" i="23" s="1"/>
  <c r="BC100" i="16"/>
  <c r="AH105" i="23" s="1"/>
  <c r="BC289" i="16"/>
  <c r="AH294" i="23" s="1"/>
  <c r="BC344" i="16"/>
  <c r="AH349" i="23" s="1"/>
  <c r="BC65" i="16"/>
  <c r="AH70" i="23" s="1"/>
  <c r="BC138" i="16"/>
  <c r="AH143" i="23" s="1"/>
  <c r="BC348" i="16"/>
  <c r="AH353" i="23" s="1"/>
  <c r="BC114" i="16"/>
  <c r="AH119" i="23" s="1"/>
  <c r="BC106" i="16"/>
  <c r="AH111" i="23" s="1"/>
  <c r="BC75" i="16"/>
  <c r="AH80" i="23" s="1"/>
  <c r="BC355" i="16"/>
  <c r="AH360" i="23" s="1"/>
  <c r="BC385" i="16"/>
  <c r="AH390" i="23" s="1"/>
  <c r="BC276" i="16"/>
  <c r="AH281" i="23" s="1"/>
  <c r="BC74" i="16"/>
  <c r="AH79" i="23" s="1"/>
  <c r="BC260" i="16"/>
  <c r="AH265" i="23" s="1"/>
  <c r="BC266" i="16"/>
  <c r="AH271" i="23" s="1"/>
  <c r="BC62" i="16"/>
  <c r="AH67" i="23" s="1"/>
  <c r="BC210" i="16"/>
  <c r="AH215" i="23" s="1"/>
  <c r="BC326" i="16"/>
  <c r="AH331" i="23" s="1"/>
  <c r="BC178" i="16"/>
  <c r="AH183" i="23" s="1"/>
  <c r="BC346" i="16"/>
  <c r="AH351" i="23" s="1"/>
  <c r="BC374" i="16"/>
  <c r="AH379" i="23" s="1"/>
  <c r="BC105" i="16"/>
  <c r="AH110" i="23" s="1"/>
  <c r="BC338" i="16"/>
  <c r="AH343" i="23" s="1"/>
  <c r="BC353" i="16"/>
  <c r="AH358" i="23" s="1"/>
  <c r="BC327" i="16"/>
  <c r="AH332" i="23" s="1"/>
  <c r="BC317" i="16"/>
  <c r="AH322" i="23" s="1"/>
  <c r="BC356" i="16"/>
  <c r="AH361" i="23" s="1"/>
  <c r="BC303" i="16"/>
  <c r="AH308" i="23" s="1"/>
  <c r="BC319" i="16"/>
  <c r="AH324" i="23" s="1"/>
  <c r="BC305" i="16"/>
  <c r="AH310" i="23" s="1"/>
  <c r="BC371" i="16"/>
  <c r="AH376" i="23" s="1"/>
  <c r="BC64" i="16"/>
  <c r="AH69" i="23" s="1"/>
  <c r="BC237" i="16"/>
  <c r="AH242" i="23" s="1"/>
  <c r="BC171" i="16"/>
  <c r="AH176" i="23" s="1"/>
  <c r="BC22" i="16"/>
  <c r="AH27" i="23" s="1"/>
  <c r="BC364" i="16"/>
  <c r="AH369" i="23" s="1"/>
  <c r="BC60" i="16"/>
  <c r="AH65" i="23" s="1"/>
  <c r="BC102" i="16"/>
  <c r="AH107" i="23" s="1"/>
  <c r="BC187" i="16"/>
  <c r="AH192" i="23" s="1"/>
  <c r="BC163" i="16"/>
  <c r="AH168" i="23" s="1"/>
  <c r="BC186" i="16"/>
  <c r="AH191" i="23" s="1"/>
  <c r="BC26" i="16"/>
  <c r="AH31" i="23" s="1"/>
  <c r="BC39" i="16"/>
  <c r="AH44" i="23" s="1"/>
  <c r="BC164" i="16"/>
  <c r="AH169" i="23" s="1"/>
  <c r="BC213" i="16"/>
  <c r="AH218" i="23" s="1"/>
  <c r="BC151" i="16"/>
  <c r="AH156" i="23" s="1"/>
  <c r="BC196" i="16"/>
  <c r="AH201" i="23" s="1"/>
  <c r="BC157" i="16"/>
  <c r="AH162" i="23" s="1"/>
  <c r="O418" i="23"/>
  <c r="O412" i="23"/>
  <c r="O408" i="23"/>
  <c r="AG418" i="23"/>
  <c r="AG412" i="23"/>
  <c r="GB83" i="23"/>
  <c r="K60" i="33"/>
  <c r="BC128" i="16"/>
  <c r="AH133" i="23" s="1"/>
  <c r="BC267" i="16"/>
  <c r="AH272" i="23" s="1"/>
  <c r="BC97" i="16"/>
  <c r="AH102" i="23" s="1"/>
  <c r="BC314" i="16"/>
  <c r="AH319" i="23" s="1"/>
  <c r="AG425" i="23"/>
  <c r="BC354" i="16"/>
  <c r="AH359" i="23" s="1"/>
  <c r="BC284" i="16"/>
  <c r="AH289" i="23" s="1"/>
  <c r="BC85" i="16"/>
  <c r="AH90" i="23" s="1"/>
  <c r="BC240" i="16"/>
  <c r="AH245" i="23" s="1"/>
  <c r="BC204" i="16"/>
  <c r="AH209" i="23" s="1"/>
  <c r="BC339" i="16"/>
  <c r="AH344" i="23" s="1"/>
  <c r="BC296" i="16"/>
  <c r="AH301" i="23" s="1"/>
  <c r="BC315" i="16"/>
  <c r="AH320" i="23" s="1"/>
  <c r="BC297" i="16"/>
  <c r="AH302" i="23" s="1"/>
  <c r="BC55" i="16"/>
  <c r="AH60" i="23" s="1"/>
  <c r="BC336" i="16"/>
  <c r="AH341" i="23" s="1"/>
  <c r="BC310" i="16"/>
  <c r="AH315" i="23" s="1"/>
  <c r="BC252" i="16"/>
  <c r="AH257" i="23" s="1"/>
  <c r="BC140" i="16"/>
  <c r="AH145" i="23" s="1"/>
  <c r="BC206" i="16"/>
  <c r="AH211" i="23" s="1"/>
  <c r="BC169" i="16"/>
  <c r="AH174" i="23" s="1"/>
  <c r="BC195" i="16"/>
  <c r="AH200" i="23" s="1"/>
  <c r="AG400" i="23"/>
  <c r="AG422" i="23"/>
  <c r="BC159" i="16"/>
  <c r="AH164" i="23" s="1"/>
  <c r="BC183" i="16"/>
  <c r="AH188" i="23" s="1"/>
  <c r="BC90" i="16"/>
  <c r="AH95" i="23" s="1"/>
  <c r="BC16" i="16"/>
  <c r="AH21" i="23" s="1"/>
  <c r="BC173" i="16"/>
  <c r="AH178" i="23" s="1"/>
  <c r="BC283" i="16"/>
  <c r="AH288" i="23" s="1"/>
  <c r="BC248" i="16"/>
  <c r="AH253" i="23" s="1"/>
  <c r="BC288" i="16"/>
  <c r="AH293" i="23" s="1"/>
  <c r="BC46" i="16"/>
  <c r="AH51" i="23" s="1"/>
  <c r="BC148" i="16"/>
  <c r="AH153" i="23" s="1"/>
  <c r="BC249" i="16"/>
  <c r="AH254" i="23" s="1"/>
  <c r="BC48" i="16"/>
  <c r="AH53" i="23" s="1"/>
  <c r="BC77" i="16"/>
  <c r="AH82" i="23" s="1"/>
  <c r="BC293" i="16"/>
  <c r="AH298" i="23" s="1"/>
  <c r="BC149" i="16"/>
  <c r="AH154" i="23" s="1"/>
  <c r="BC27" i="16"/>
  <c r="AH32" i="23" s="1"/>
  <c r="BC24" i="16"/>
  <c r="AH29" i="23" s="1"/>
  <c r="BC298" i="16"/>
  <c r="AH303" i="23" s="1"/>
  <c r="BC131" i="16"/>
  <c r="AH136" i="23" s="1"/>
  <c r="BC232" i="16"/>
  <c r="AH237" i="23" s="1"/>
  <c r="BC324" i="16"/>
  <c r="AH329" i="23" s="1"/>
  <c r="AG424" i="23"/>
  <c r="AG414" i="23"/>
  <c r="FY405" i="23"/>
  <c r="FY423" i="23"/>
  <c r="FY398" i="23"/>
  <c r="GP3" i="23" s="1"/>
  <c r="BC226" i="16"/>
  <c r="AH231" i="23" s="1"/>
  <c r="BC290" i="16"/>
  <c r="AH295" i="23" s="1"/>
  <c r="BC281" i="16"/>
  <c r="AH286" i="23" s="1"/>
  <c r="BC335" i="16"/>
  <c r="AH340" i="23" s="1"/>
  <c r="BC45" i="16"/>
  <c r="AH50" i="23" s="1"/>
  <c r="BC101" i="16"/>
  <c r="AH106" i="23" s="1"/>
  <c r="BC251" i="16"/>
  <c r="AH256" i="23" s="1"/>
  <c r="BC28" i="16"/>
  <c r="AH33" i="23" s="1"/>
  <c r="BC212" i="16"/>
  <c r="AH217" i="23" s="1"/>
  <c r="BC359" i="16"/>
  <c r="AH364" i="23" s="1"/>
  <c r="BC98" i="16"/>
  <c r="AH103" i="23" s="1"/>
  <c r="BC350" i="16"/>
  <c r="AH355" i="23" s="1"/>
  <c r="BC386" i="16"/>
  <c r="AH391" i="23" s="1"/>
  <c r="BC156" i="16"/>
  <c r="AH161" i="23" s="1"/>
  <c r="BC362" i="16"/>
  <c r="AH367" i="23" s="1"/>
  <c r="BC258" i="16"/>
  <c r="AH263" i="23" s="1"/>
  <c r="BC109" i="16"/>
  <c r="AH114" i="23" s="1"/>
  <c r="BC334" i="16"/>
  <c r="AH339" i="23" s="1"/>
  <c r="BC179" i="16"/>
  <c r="AH184" i="23" s="1"/>
  <c r="BC295" i="16"/>
  <c r="AH300" i="23" s="1"/>
  <c r="BC86" i="16"/>
  <c r="AH91" i="23" s="1"/>
  <c r="BC312" i="16"/>
  <c r="AH317" i="23" s="1"/>
  <c r="BC31" i="16"/>
  <c r="AH36" i="23" s="1"/>
  <c r="BC133" i="16"/>
  <c r="AH138" i="23" s="1"/>
  <c r="BC388" i="16"/>
  <c r="AH393" i="23" s="1"/>
  <c r="BC239" i="16"/>
  <c r="AH244" i="23" s="1"/>
  <c r="BC81" i="16"/>
  <c r="AH86" i="23" s="1"/>
  <c r="BC56" i="16"/>
  <c r="AH61" i="23" s="1"/>
  <c r="BC120" i="16"/>
  <c r="AH125" i="23" s="1"/>
  <c r="BC325" i="16"/>
  <c r="AH330" i="23" s="1"/>
  <c r="BC135" i="16"/>
  <c r="AH140" i="23" s="1"/>
  <c r="BC197" i="16"/>
  <c r="AH202" i="23" s="1"/>
  <c r="BC192" i="16"/>
  <c r="AH197" i="23" s="1"/>
  <c r="BC71" i="16"/>
  <c r="AH76" i="23" s="1"/>
  <c r="BC202" i="16"/>
  <c r="AH207" i="23" s="1"/>
  <c r="BC235" i="16"/>
  <c r="AH240" i="23" s="1"/>
  <c r="BC47" i="16"/>
  <c r="AH52" i="23" s="1"/>
  <c r="BC270" i="16"/>
  <c r="AH275" i="23" s="1"/>
  <c r="BC191" i="16"/>
  <c r="AH196" i="23" s="1"/>
  <c r="BC107" i="16"/>
  <c r="AH112" i="23" s="1"/>
  <c r="BC366" i="16"/>
  <c r="AH371" i="23" s="1"/>
  <c r="BC222" i="16"/>
  <c r="AH227" i="23" s="1"/>
  <c r="BC123" i="16"/>
  <c r="AH128" i="23" s="1"/>
  <c r="BC343" i="16"/>
  <c r="AH348" i="23" s="1"/>
  <c r="BC92" i="16"/>
  <c r="AH97" i="23" s="1"/>
  <c r="BC78" i="16"/>
  <c r="AH83" i="23" s="1"/>
  <c r="BC32" i="16"/>
  <c r="AH37" i="23" s="1"/>
  <c r="BC118" i="16"/>
  <c r="AH123" i="23" s="1"/>
  <c r="BC225" i="16"/>
  <c r="AH230" i="23" s="1"/>
  <c r="BC269" i="16"/>
  <c r="AH274" i="23" s="1"/>
  <c r="BC381" i="16"/>
  <c r="AH386" i="23" s="1"/>
  <c r="BC182" i="16"/>
  <c r="AH187" i="23" s="1"/>
  <c r="O413" i="23"/>
  <c r="O406" i="23"/>
  <c r="O421" i="23"/>
  <c r="FZ14" i="23"/>
  <c r="AG406" i="23"/>
  <c r="BC19" i="16"/>
  <c r="AH24" i="23" s="1"/>
  <c r="BC199" i="16"/>
  <c r="AH204" i="23" s="1"/>
  <c r="BC304" i="16"/>
  <c r="AH309" i="23" s="1"/>
  <c r="BC63" i="16"/>
  <c r="AH68" i="23" s="1"/>
  <c r="BC201" i="16"/>
  <c r="AH206" i="23" s="1"/>
  <c r="BC216" i="16"/>
  <c r="AH221" i="23" s="1"/>
  <c r="BC291" i="16"/>
  <c r="AH296" i="23" s="1"/>
  <c r="BC349" i="16"/>
  <c r="AH354" i="23" s="1"/>
  <c r="BC177" i="16"/>
  <c r="AH182" i="23" s="1"/>
  <c r="BC238" i="16"/>
  <c r="AH243" i="23" s="1"/>
  <c r="BC271" i="16"/>
  <c r="AH276" i="23" s="1"/>
  <c r="BC220" i="16"/>
  <c r="AH225" i="23" s="1"/>
  <c r="BC205" i="16"/>
  <c r="AH210" i="23" s="1"/>
  <c r="BC41" i="16"/>
  <c r="AH46" i="23" s="1"/>
  <c r="BC53" i="16"/>
  <c r="AH58" i="23" s="1"/>
  <c r="BC49" i="16"/>
  <c r="AH54" i="23" s="1"/>
  <c r="BC83" i="16"/>
  <c r="AH88" i="23" s="1"/>
  <c r="BC229" i="16"/>
  <c r="AH234" i="23" s="1"/>
  <c r="BC256" i="16"/>
  <c r="AH261" i="23" s="1"/>
  <c r="BC14" i="16"/>
  <c r="AH19" i="23" s="1"/>
  <c r="BC292" i="16"/>
  <c r="AH297" i="23" s="1"/>
  <c r="BC351" i="16"/>
  <c r="AH356" i="23" s="1"/>
  <c r="BC257" i="16"/>
  <c r="AH262" i="23" s="1"/>
  <c r="BC340" i="16"/>
  <c r="AH345" i="23" s="1"/>
  <c r="AG421" i="23"/>
  <c r="AG419" i="23"/>
  <c r="BC190" i="16"/>
  <c r="AH195" i="23" s="1"/>
  <c r="BC332" i="16"/>
  <c r="AH337" i="23" s="1"/>
  <c r="BC262" i="16"/>
  <c r="AH267" i="23" s="1"/>
  <c r="BC323" i="16"/>
  <c r="AH328" i="23" s="1"/>
  <c r="BC254" i="16"/>
  <c r="AH259" i="23" s="1"/>
  <c r="BC329" i="16"/>
  <c r="AH334" i="23" s="1"/>
  <c r="BC378" i="16"/>
  <c r="AH383" i="23" s="1"/>
  <c r="BC96" i="16"/>
  <c r="AH101" i="23" s="1"/>
  <c r="BC165" i="16"/>
  <c r="AH170" i="23" s="1"/>
  <c r="BC54" i="16"/>
  <c r="AH59" i="23" s="1"/>
  <c r="BC309" i="16"/>
  <c r="AH314" i="23" s="1"/>
  <c r="BC234" i="16"/>
  <c r="AH239" i="23" s="1"/>
  <c r="BC273" i="16"/>
  <c r="AH278" i="23" s="1"/>
  <c r="BC209" i="16"/>
  <c r="AH214" i="23" s="1"/>
  <c r="BC110" i="16"/>
  <c r="AH115" i="23" s="1"/>
  <c r="BC242" i="16"/>
  <c r="AH247" i="23" s="1"/>
  <c r="BC379" i="16"/>
  <c r="AH384" i="23" s="1"/>
  <c r="BC286" i="16"/>
  <c r="AH291" i="23" s="1"/>
  <c r="P81" i="26"/>
  <c r="BC136" i="16"/>
  <c r="AH141" i="23" s="1"/>
  <c r="BC66" i="16"/>
  <c r="AH71" i="23" s="1"/>
  <c r="BC236" i="16"/>
  <c r="AH241" i="23" s="1"/>
  <c r="BC104" i="16"/>
  <c r="AH109" i="23" s="1"/>
  <c r="BC255" i="16"/>
  <c r="AH260" i="23" s="1"/>
  <c r="BC87" i="16"/>
  <c r="AH92" i="23" s="1"/>
  <c r="BC311" i="16"/>
  <c r="AH316" i="23" s="1"/>
  <c r="BC306" i="16"/>
  <c r="AH311" i="23" s="1"/>
  <c r="BC302" i="16"/>
  <c r="AH307" i="23" s="1"/>
  <c r="BC139" i="16"/>
  <c r="AH144" i="23" s="1"/>
  <c r="BC158" i="16"/>
  <c r="AH163" i="23" s="1"/>
  <c r="BC246" i="16"/>
  <c r="AH251" i="23" s="1"/>
  <c r="BC126" i="16"/>
  <c r="AH131" i="23" s="1"/>
  <c r="BC207" i="16"/>
  <c r="AH212" i="23" s="1"/>
  <c r="BC21" i="16"/>
  <c r="AH26" i="23" s="1"/>
  <c r="BC67" i="16"/>
  <c r="AH72" i="23" s="1"/>
  <c r="BC316" i="16"/>
  <c r="AH321" i="23" s="1"/>
  <c r="BC342" i="16"/>
  <c r="AH347" i="23" s="1"/>
  <c r="BC265" i="16"/>
  <c r="AH270" i="23" s="1"/>
  <c r="BC162" i="16"/>
  <c r="AH167" i="23" s="1"/>
  <c r="BC263" i="16"/>
  <c r="AH268" i="23" s="1"/>
  <c r="BC12" i="16"/>
  <c r="AH17" i="23" s="1"/>
  <c r="BC42" i="16"/>
  <c r="AH47" i="23" s="1"/>
  <c r="BC13" i="16"/>
  <c r="AH18" i="23" s="1"/>
  <c r="BC294" i="16"/>
  <c r="AH299" i="23" s="1"/>
  <c r="BC35" i="16"/>
  <c r="AH40" i="23" s="1"/>
  <c r="BC377" i="16"/>
  <c r="AH382" i="23" s="1"/>
  <c r="BC307" i="16"/>
  <c r="AH312" i="23" s="1"/>
  <c r="BC241" i="16"/>
  <c r="AH246" i="23" s="1"/>
  <c r="BC268" i="16"/>
  <c r="AH273" i="23" s="1"/>
  <c r="BC299" i="16"/>
  <c r="AH304" i="23" s="1"/>
  <c r="BC153" i="16"/>
  <c r="AH158" i="23" s="1"/>
  <c r="BC279" i="16"/>
  <c r="AH284" i="23" s="1"/>
  <c r="BC185" i="16"/>
  <c r="AH190" i="23" s="1"/>
  <c r="BC119" i="16"/>
  <c r="AH124" i="23" s="1"/>
  <c r="BC282" i="16"/>
  <c r="AH287" i="23" s="1"/>
  <c r="BC233" i="16"/>
  <c r="AH238" i="23" s="1"/>
  <c r="BC50" i="16"/>
  <c r="AH55" i="23" s="1"/>
  <c r="BC70" i="16"/>
  <c r="AH75" i="23" s="1"/>
  <c r="BC52" i="16"/>
  <c r="AH57" i="23" s="1"/>
  <c r="BC91" i="16"/>
  <c r="AH96" i="23" s="1"/>
  <c r="BC43" i="16"/>
  <c r="AH48" i="23" s="1"/>
  <c r="BC11" i="16"/>
  <c r="AH16" i="23" s="1"/>
  <c r="BC358" i="16"/>
  <c r="AH363" i="23" s="1"/>
  <c r="BC15" i="16"/>
  <c r="AH20" i="23" s="1"/>
  <c r="BC218" i="16"/>
  <c r="AH223" i="23" s="1"/>
  <c r="BC391" i="16"/>
  <c r="AH396" i="23" s="1"/>
  <c r="BC363" i="16"/>
  <c r="AH368" i="23" s="1"/>
  <c r="BC175" i="16"/>
  <c r="AH180" i="23" s="1"/>
  <c r="BC180" i="16"/>
  <c r="AH185" i="23" s="1"/>
  <c r="BC137" i="16"/>
  <c r="AH142" i="23" s="1"/>
  <c r="BC247" i="16"/>
  <c r="AH252" i="23" s="1"/>
  <c r="BC321" i="16"/>
  <c r="AH326" i="23" s="1"/>
  <c r="BC227" i="16"/>
  <c r="AH232" i="23" s="1"/>
  <c r="O407" i="23"/>
  <c r="BC9" i="16"/>
  <c r="AH14" i="23" s="1"/>
  <c r="O415" i="23"/>
  <c r="AG408" i="23"/>
  <c r="BC168" i="16"/>
  <c r="AH173" i="23" s="1"/>
  <c r="BC181" i="16"/>
  <c r="AH186" i="23" s="1"/>
  <c r="BC82" i="16"/>
  <c r="AH87" i="23" s="1"/>
  <c r="BC51" i="16"/>
  <c r="AH56" i="23" s="1"/>
  <c r="BC224" i="16"/>
  <c r="AH229" i="23" s="1"/>
  <c r="BC333" i="16"/>
  <c r="AH338" i="23" s="1"/>
  <c r="BC370" i="16"/>
  <c r="AH375" i="23" s="1"/>
  <c r="BC215" i="16"/>
  <c r="AH220" i="23" s="1"/>
  <c r="BC33" i="16"/>
  <c r="AH38" i="23" s="1"/>
  <c r="BC141" i="16"/>
  <c r="AH146" i="23" s="1"/>
  <c r="AH410" i="23" s="1"/>
  <c r="BC20" i="16"/>
  <c r="AH25" i="23" s="1"/>
  <c r="BC328" i="16"/>
  <c r="AH333" i="23" s="1"/>
  <c r="BC79" i="16"/>
  <c r="AH84" i="23" s="1"/>
  <c r="BC58" i="16"/>
  <c r="AH63" i="23" s="1"/>
  <c r="BC125" i="16"/>
  <c r="AH130" i="23" s="1"/>
  <c r="BC337" i="16"/>
  <c r="AH342" i="23" s="1"/>
  <c r="BC112" i="16"/>
  <c r="AH117" i="23" s="1"/>
  <c r="BC274" i="16"/>
  <c r="AH279" i="23" s="1"/>
  <c r="BC84" i="16"/>
  <c r="AH89" i="23" s="1"/>
  <c r="BC389" i="16"/>
  <c r="AH394" i="23" s="1"/>
  <c r="BC373" i="16"/>
  <c r="AH378" i="23" s="1"/>
  <c r="BC129" i="16"/>
  <c r="AH134" i="23" s="1"/>
  <c r="BC194" i="16"/>
  <c r="AH199" i="23" s="1"/>
  <c r="BC59" i="16"/>
  <c r="AH64" i="23" s="1"/>
  <c r="BC345" i="16"/>
  <c r="AH350" i="23" s="1"/>
  <c r="AG420" i="23"/>
  <c r="AG409" i="23"/>
  <c r="GB400" i="23"/>
  <c r="BC95" i="16"/>
  <c r="AH100" i="23" s="1"/>
  <c r="BC244" i="16"/>
  <c r="AH249" i="23" s="1"/>
  <c r="BC108" i="16"/>
  <c r="AH113" i="23" s="1"/>
  <c r="BC382" i="16"/>
  <c r="AH387" i="23" s="1"/>
  <c r="BC37" i="16"/>
  <c r="AH42" i="23" s="1"/>
  <c r="BC387" i="16"/>
  <c r="AH392" i="23" s="1"/>
  <c r="BC313" i="16"/>
  <c r="AH318" i="23" s="1"/>
  <c r="BC341" i="16"/>
  <c r="AH346" i="23" s="1"/>
  <c r="BC361" i="16"/>
  <c r="AH366" i="23" s="1"/>
  <c r="BC231" i="16"/>
  <c r="AH236" i="23" s="1"/>
  <c r="BC250" i="16"/>
  <c r="AH255" i="23" s="1"/>
  <c r="BC113" i="16"/>
  <c r="AH118" i="23" s="1"/>
  <c r="BC132" i="16"/>
  <c r="AH137" i="23" s="1"/>
  <c r="BC176" i="16"/>
  <c r="AH181" i="23" s="1"/>
  <c r="BC275" i="16"/>
  <c r="AH280" i="23" s="1"/>
  <c r="BC223" i="16"/>
  <c r="AH228" i="23" s="1"/>
  <c r="BC25" i="16"/>
  <c r="AH30" i="23" s="1"/>
  <c r="BC145" i="16"/>
  <c r="AH150" i="23" s="1"/>
  <c r="BC193" i="16"/>
  <c r="AH198" i="23" s="1"/>
  <c r="BC357" i="16"/>
  <c r="AH362" i="23" s="1"/>
  <c r="BC40" i="16"/>
  <c r="AH45" i="23" s="1"/>
  <c r="BC69" i="16"/>
  <c r="AH74" i="23" s="1"/>
  <c r="BC170" i="16"/>
  <c r="AH175" i="23" s="1"/>
  <c r="BC147" i="16"/>
  <c r="AH152" i="23" s="1"/>
  <c r="BC57" i="16"/>
  <c r="AH62" i="23" s="1"/>
  <c r="BC142" i="16"/>
  <c r="AH147" i="23" s="1"/>
  <c r="BC143" i="16"/>
  <c r="AH148" i="23" s="1"/>
  <c r="BC172" i="16"/>
  <c r="AH177" i="23" s="1"/>
  <c r="BC376" i="16"/>
  <c r="AH381" i="23" s="1"/>
  <c r="BC322" i="16"/>
  <c r="AH327" i="23" s="1"/>
  <c r="BC200" i="16"/>
  <c r="AH205" i="23" s="1"/>
  <c r="BC73" i="16"/>
  <c r="AH78" i="23" s="1"/>
  <c r="BC384" i="16"/>
  <c r="AH389" i="23" s="1"/>
  <c r="BC155" i="16"/>
  <c r="AH160" i="23" s="1"/>
  <c r="BC150" i="16"/>
  <c r="AH155" i="23" s="1"/>
  <c r="BC93" i="16"/>
  <c r="AH98" i="23" s="1"/>
  <c r="BC261" i="16"/>
  <c r="AH266" i="23" s="1"/>
  <c r="BC217" i="16"/>
  <c r="AH222" i="23" s="1"/>
  <c r="BC253" i="16"/>
  <c r="AH258" i="23" s="1"/>
  <c r="BC116" i="16"/>
  <c r="AH121" i="23" s="1"/>
  <c r="BC167" i="16"/>
  <c r="AH172" i="23" s="1"/>
  <c r="BC152" i="16"/>
  <c r="AH157" i="23" s="1"/>
  <c r="BC320" i="16"/>
  <c r="AH325" i="23" s="1"/>
  <c r="BC214" i="16"/>
  <c r="AH219" i="23" s="1"/>
  <c r="BC208" i="16"/>
  <c r="AH213" i="23" s="1"/>
  <c r="BC211" i="16"/>
  <c r="AH216" i="23" s="1"/>
  <c r="BC94" i="16"/>
  <c r="AH99" i="23" s="1"/>
  <c r="BC130" i="16"/>
  <c r="AH135" i="23" s="1"/>
  <c r="BC166" i="16"/>
  <c r="AH171" i="23" s="1"/>
  <c r="BC80" i="16"/>
  <c r="AH85" i="23" s="1"/>
  <c r="BC243" i="16"/>
  <c r="AH248" i="23" s="1"/>
  <c r="BC144" i="16"/>
  <c r="AH149" i="23" s="1"/>
  <c r="BC368" i="16"/>
  <c r="AH373" i="23" s="1"/>
  <c r="BC245" i="16"/>
  <c r="AH250" i="23" s="1"/>
  <c r="BC230" i="16"/>
  <c r="AH235" i="23" s="1"/>
  <c r="BC331" i="16"/>
  <c r="AH336" i="23" s="1"/>
  <c r="BC68" i="16"/>
  <c r="AH73" i="23" s="1"/>
  <c r="BC122" i="16"/>
  <c r="AH127" i="23" s="1"/>
  <c r="BC121" i="16"/>
  <c r="AH126" i="23" s="1"/>
  <c r="BC375" i="16"/>
  <c r="AH380" i="23" s="1"/>
  <c r="BC390" i="16"/>
  <c r="AH395" i="23" s="1"/>
  <c r="BC154" i="16"/>
  <c r="AH159" i="23" s="1"/>
  <c r="BC23" i="16"/>
  <c r="AH28" i="23" s="1"/>
  <c r="BC89" i="16"/>
  <c r="AH94" i="23" s="1"/>
  <c r="BC174" i="16"/>
  <c r="AH179" i="23" s="1"/>
  <c r="BC146" i="16"/>
  <c r="AH151" i="23" s="1"/>
  <c r="BC228" i="16"/>
  <c r="AH233" i="23" s="1"/>
  <c r="BC29" i="16"/>
  <c r="AH34" i="23" s="1"/>
  <c r="BC203" i="16"/>
  <c r="AH208" i="23" s="1"/>
  <c r="BC280" i="16"/>
  <c r="AH285" i="23" s="1"/>
  <c r="V10" i="16"/>
  <c r="AO10" i="16" s="1"/>
  <c r="Y13" i="14"/>
  <c r="Q15" i="23"/>
  <c r="P14" i="23"/>
  <c r="T393" i="16"/>
  <c r="T396" i="16" s="1"/>
  <c r="P377" i="23"/>
  <c r="W339" i="14"/>
  <c r="U395" i="16" s="1"/>
  <c r="X12" i="14"/>
  <c r="U9" i="16"/>
  <c r="AN9" i="16" s="1"/>
  <c r="W369" i="14"/>
  <c r="U372" i="16" s="1"/>
  <c r="AN372" i="16" s="1"/>
  <c r="AM393" i="16"/>
  <c r="BD28" i="16" s="1"/>
  <c r="AI33" i="23" s="1"/>
  <c r="O423" i="23"/>
  <c r="O398" i="23"/>
  <c r="O3" i="23" s="1"/>
  <c r="O405" i="23"/>
  <c r="AG423" i="23"/>
  <c r="AG405" i="23"/>
  <c r="AG398" i="23"/>
  <c r="P149" i="23"/>
  <c r="U144" i="16"/>
  <c r="AN144" i="16" s="1"/>
  <c r="X123" i="14"/>
  <c r="P299" i="23"/>
  <c r="X251" i="14"/>
  <c r="U294" i="16"/>
  <c r="AN294" i="16" s="1"/>
  <c r="P70" i="23"/>
  <c r="U65" i="16"/>
  <c r="AN65" i="16" s="1"/>
  <c r="X61" i="14"/>
  <c r="P231" i="23"/>
  <c r="X191" i="14"/>
  <c r="U226" i="16"/>
  <c r="AN226" i="16" s="1"/>
  <c r="P376" i="23"/>
  <c r="X320" i="14"/>
  <c r="U371" i="16"/>
  <c r="AN371" i="16" s="1"/>
  <c r="P172" i="23"/>
  <c r="U167" i="16"/>
  <c r="AN167" i="16" s="1"/>
  <c r="X142" i="14"/>
  <c r="P33" i="23"/>
  <c r="P43" i="23"/>
  <c r="U38" i="16"/>
  <c r="AN38" i="16" s="1"/>
  <c r="X38" i="14"/>
  <c r="W373" i="14"/>
  <c r="U28" i="16" s="1"/>
  <c r="AN28" i="16" s="1"/>
  <c r="P207" i="23"/>
  <c r="X169" i="14"/>
  <c r="U202" i="16"/>
  <c r="AN202" i="16" s="1"/>
  <c r="P351" i="23"/>
  <c r="X298" i="14"/>
  <c r="U346" i="16"/>
  <c r="AN346" i="16" s="1"/>
  <c r="P307" i="23"/>
  <c r="X259" i="14"/>
  <c r="U302" i="16"/>
  <c r="AN302" i="16" s="1"/>
  <c r="P71" i="23"/>
  <c r="X62" i="14"/>
  <c r="U66" i="16"/>
  <c r="AN66" i="16" s="1"/>
  <c r="P238" i="23"/>
  <c r="P362" i="23"/>
  <c r="X198" i="14"/>
  <c r="W368" i="14"/>
  <c r="U357" i="16" s="1"/>
  <c r="AN357" i="16" s="1"/>
  <c r="U233" i="16"/>
  <c r="AN233" i="16" s="1"/>
  <c r="P68" i="23"/>
  <c r="U63" i="16"/>
  <c r="AN63" i="16" s="1"/>
  <c r="X59" i="14"/>
  <c r="P229" i="23"/>
  <c r="X189" i="14"/>
  <c r="U224" i="16"/>
  <c r="AN224" i="16" s="1"/>
  <c r="P373" i="23"/>
  <c r="X318" i="14"/>
  <c r="U368" i="16"/>
  <c r="AN368" i="16" s="1"/>
  <c r="P264" i="23"/>
  <c r="X218" i="14"/>
  <c r="U259" i="16"/>
  <c r="AN259" i="16" s="1"/>
  <c r="P359" i="23"/>
  <c r="X305" i="14"/>
  <c r="U354" i="16"/>
  <c r="AN354" i="16" s="1"/>
  <c r="P206" i="23"/>
  <c r="U201" i="16"/>
  <c r="AN201" i="16" s="1"/>
  <c r="X168" i="14"/>
  <c r="P338" i="23"/>
  <c r="X285" i="14"/>
  <c r="U333" i="16"/>
  <c r="AN333" i="16" s="1"/>
  <c r="P66" i="23"/>
  <c r="U61" i="16"/>
  <c r="AN61" i="16" s="1"/>
  <c r="X57" i="14"/>
  <c r="P138" i="23"/>
  <c r="U133" i="16"/>
  <c r="AN133" i="16" s="1"/>
  <c r="X115" i="14"/>
  <c r="P289" i="23"/>
  <c r="P290" i="23"/>
  <c r="X243" i="14"/>
  <c r="U284" i="16"/>
  <c r="AN284" i="16" s="1"/>
  <c r="W391" i="14"/>
  <c r="U285" i="16" s="1"/>
  <c r="AN285" i="16" s="1"/>
  <c r="P147" i="23"/>
  <c r="P40" i="23"/>
  <c r="X35" i="14"/>
  <c r="W382" i="14"/>
  <c r="U142" i="16" s="1"/>
  <c r="AN142" i="16" s="1"/>
  <c r="U35" i="16"/>
  <c r="AN35" i="16" s="1"/>
  <c r="P143" i="23"/>
  <c r="U138" i="16"/>
  <c r="AN138" i="16" s="1"/>
  <c r="X119" i="14"/>
  <c r="P295" i="23"/>
  <c r="X247" i="14"/>
  <c r="U290" i="16"/>
  <c r="AN290" i="16" s="1"/>
  <c r="P69" i="23"/>
  <c r="X60" i="14"/>
  <c r="U64" i="16"/>
  <c r="AN64" i="16" s="1"/>
  <c r="P375" i="23"/>
  <c r="X319" i="14"/>
  <c r="U370" i="16"/>
  <c r="AN370" i="16" s="1"/>
  <c r="P157" i="23"/>
  <c r="U152" i="16"/>
  <c r="AN152" i="16" s="1"/>
  <c r="X129" i="14"/>
  <c r="P306" i="23"/>
  <c r="X258" i="14"/>
  <c r="U301" i="16"/>
  <c r="AN301" i="16" s="1"/>
  <c r="P217" i="23"/>
  <c r="X178" i="14"/>
  <c r="U212" i="16"/>
  <c r="AN212" i="16" s="1"/>
  <c r="P241" i="23"/>
  <c r="P90" i="23"/>
  <c r="P240" i="23"/>
  <c r="U85" i="16"/>
  <c r="AN85" i="16" s="1"/>
  <c r="X79" i="14"/>
  <c r="W389" i="14"/>
  <c r="U236" i="16" s="1"/>
  <c r="AN236" i="16" s="1"/>
  <c r="W360" i="14"/>
  <c r="U235" i="16" s="1"/>
  <c r="AN235" i="16" s="1"/>
  <c r="P221" i="23"/>
  <c r="X182" i="14"/>
  <c r="U216" i="16"/>
  <c r="AN216" i="16" s="1"/>
  <c r="P55" i="23"/>
  <c r="U50" i="16"/>
  <c r="AN50" i="16" s="1"/>
  <c r="X50" i="14"/>
  <c r="P220" i="23"/>
  <c r="U215" i="16"/>
  <c r="AN215" i="16" s="1"/>
  <c r="X181" i="14"/>
  <c r="P365" i="23"/>
  <c r="X310" i="14"/>
  <c r="U360" i="16"/>
  <c r="AN360" i="16" s="1"/>
  <c r="P245" i="23"/>
  <c r="X202" i="14"/>
  <c r="U240" i="16"/>
  <c r="AN240" i="16" s="1"/>
  <c r="P296" i="23"/>
  <c r="X248" i="14"/>
  <c r="U291" i="16"/>
  <c r="AN291" i="16" s="1"/>
  <c r="P379" i="23"/>
  <c r="X321" i="14"/>
  <c r="U374" i="16"/>
  <c r="AN374" i="16" s="1"/>
  <c r="P144" i="23"/>
  <c r="U139" i="16"/>
  <c r="AN139" i="16" s="1"/>
  <c r="X120" i="14"/>
  <c r="P38" i="23"/>
  <c r="X33" i="14"/>
  <c r="U33" i="16"/>
  <c r="AN33" i="16" s="1"/>
  <c r="P372" i="23"/>
  <c r="X317" i="14"/>
  <c r="U367" i="16"/>
  <c r="AN367" i="16" s="1"/>
  <c r="P45" i="23"/>
  <c r="U40" i="16"/>
  <c r="AN40" i="16" s="1"/>
  <c r="X40" i="14"/>
  <c r="P209" i="23"/>
  <c r="X171" i="14"/>
  <c r="U204" i="16"/>
  <c r="AN204" i="16" s="1"/>
  <c r="P354" i="23"/>
  <c r="X300" i="14"/>
  <c r="U349" i="16"/>
  <c r="AN349" i="16" s="1"/>
  <c r="P23" i="23"/>
  <c r="P146" i="23"/>
  <c r="U18" i="16"/>
  <c r="AN18" i="16" s="1"/>
  <c r="X20" i="14"/>
  <c r="W370" i="14"/>
  <c r="U141" i="16" s="1"/>
  <c r="AN141" i="16" s="1"/>
  <c r="O420" i="23"/>
  <c r="O409" i="23"/>
  <c r="P173" i="23"/>
  <c r="X143" i="14"/>
  <c r="U168" i="16"/>
  <c r="AN168" i="16" s="1"/>
  <c r="P323" i="23"/>
  <c r="X272" i="14"/>
  <c r="U318" i="16"/>
  <c r="AN318" i="16" s="1"/>
  <c r="P133" i="23"/>
  <c r="U128" i="16"/>
  <c r="AN128" i="16" s="1"/>
  <c r="X110" i="14"/>
  <c r="P24" i="23"/>
  <c r="X21" i="14"/>
  <c r="U19" i="16"/>
  <c r="AN19" i="16" s="1"/>
  <c r="P186" i="23"/>
  <c r="U181" i="16"/>
  <c r="AN181" i="16" s="1"/>
  <c r="X153" i="14"/>
  <c r="P335" i="23"/>
  <c r="X282" i="14"/>
  <c r="U330" i="16"/>
  <c r="AN330" i="16" s="1"/>
  <c r="P272" i="23"/>
  <c r="X226" i="14"/>
  <c r="U267" i="16"/>
  <c r="AN267" i="16" s="1"/>
  <c r="P204" i="23"/>
  <c r="U199" i="16"/>
  <c r="AN199" i="16" s="1"/>
  <c r="X166" i="14"/>
  <c r="P87" i="23"/>
  <c r="X76" i="14"/>
  <c r="U82" i="16"/>
  <c r="AN82" i="16" s="1"/>
  <c r="P250" i="23"/>
  <c r="X205" i="14"/>
  <c r="U245" i="16"/>
  <c r="AN245" i="16" s="1"/>
  <c r="P393" i="23"/>
  <c r="X334" i="14"/>
  <c r="U388" i="16"/>
  <c r="AN388" i="16" s="1"/>
  <c r="P148" i="23"/>
  <c r="U143" i="16"/>
  <c r="AN143" i="16" s="1"/>
  <c r="X122" i="14"/>
  <c r="P286" i="23"/>
  <c r="X240" i="14"/>
  <c r="U281" i="16"/>
  <c r="AN281" i="16" s="1"/>
  <c r="P242" i="23"/>
  <c r="X200" i="14"/>
  <c r="U237" i="16"/>
  <c r="AN237" i="16" s="1"/>
  <c r="P139" i="23"/>
  <c r="P353" i="23"/>
  <c r="U134" i="16"/>
  <c r="AN134" i="16" s="1"/>
  <c r="X116" i="14"/>
  <c r="W395" i="14"/>
  <c r="U348" i="16" s="1"/>
  <c r="AN348" i="16" s="1"/>
  <c r="P364" i="23"/>
  <c r="X309" i="14"/>
  <c r="U359" i="16"/>
  <c r="AN359" i="16" s="1"/>
  <c r="P109" i="23"/>
  <c r="X91" i="14"/>
  <c r="U104" i="16"/>
  <c r="AN104" i="16" s="1"/>
  <c r="P52" i="23"/>
  <c r="X47" i="14"/>
  <c r="U47" i="16"/>
  <c r="AN47" i="16" s="1"/>
  <c r="P74" i="23"/>
  <c r="P75" i="23"/>
  <c r="U69" i="16"/>
  <c r="AN69" i="16" s="1"/>
  <c r="X65" i="14"/>
  <c r="W376" i="14"/>
  <c r="U70" i="16" s="1"/>
  <c r="AN70" i="16" s="1"/>
  <c r="P235" i="23"/>
  <c r="X195" i="14"/>
  <c r="U230" i="16"/>
  <c r="AN230" i="16" s="1"/>
  <c r="P382" i="23"/>
  <c r="X324" i="14"/>
  <c r="U377" i="16"/>
  <c r="AN377" i="16" s="1"/>
  <c r="P163" i="23"/>
  <c r="X135" i="14"/>
  <c r="U158" i="16"/>
  <c r="AN158" i="16" s="1"/>
  <c r="P313" i="23"/>
  <c r="X264" i="14"/>
  <c r="U308" i="16"/>
  <c r="AN308" i="16" s="1"/>
  <c r="P25" i="23"/>
  <c r="P309" i="23"/>
  <c r="U20" i="16"/>
  <c r="AN20" i="16" s="1"/>
  <c r="X22" i="14"/>
  <c r="W394" i="14"/>
  <c r="U304" i="16" s="1"/>
  <c r="AN304" i="16" s="1"/>
  <c r="O426" i="23"/>
  <c r="O411" i="23"/>
  <c r="P340" i="23"/>
  <c r="X287" i="14"/>
  <c r="U335" i="16"/>
  <c r="AN335" i="16" s="1"/>
  <c r="P176" i="23"/>
  <c r="U171" i="16"/>
  <c r="AN171" i="16" s="1"/>
  <c r="X145" i="14"/>
  <c r="P325" i="23"/>
  <c r="X274" i="14"/>
  <c r="U320" i="16"/>
  <c r="AN320" i="16" s="1"/>
  <c r="P177" i="23"/>
  <c r="X146" i="14"/>
  <c r="U172" i="16"/>
  <c r="AN172" i="16" s="1"/>
  <c r="P260" i="23"/>
  <c r="X214" i="14"/>
  <c r="U255" i="16"/>
  <c r="AN255" i="16" s="1"/>
  <c r="P119" i="23"/>
  <c r="P175" i="23"/>
  <c r="X100" i="14"/>
  <c r="W385" i="14"/>
  <c r="U170" i="16" s="1"/>
  <c r="AN170" i="16" s="1"/>
  <c r="U114" i="16"/>
  <c r="AN114" i="16" s="1"/>
  <c r="P275" i="23"/>
  <c r="X229" i="14"/>
  <c r="U270" i="16"/>
  <c r="AN270" i="16" s="1"/>
  <c r="P100" i="23"/>
  <c r="U95" i="16"/>
  <c r="AN95" i="16" s="1"/>
  <c r="X87" i="14"/>
  <c r="P352" i="23"/>
  <c r="X299" i="14"/>
  <c r="U347" i="16"/>
  <c r="AN347" i="16" s="1"/>
  <c r="P164" i="23"/>
  <c r="U159" i="16"/>
  <c r="AN159" i="16" s="1"/>
  <c r="X136" i="14"/>
  <c r="P195" i="23"/>
  <c r="X160" i="14"/>
  <c r="U190" i="16"/>
  <c r="AN190" i="16" s="1"/>
  <c r="P249" i="23"/>
  <c r="X204" i="14"/>
  <c r="U244" i="16"/>
  <c r="AN244" i="16" s="1"/>
  <c r="P116" i="23"/>
  <c r="U111" i="16"/>
  <c r="AN111" i="16" s="1"/>
  <c r="X97" i="14"/>
  <c r="P188" i="23"/>
  <c r="U183" i="16"/>
  <c r="AN183" i="16" s="1"/>
  <c r="X155" i="14"/>
  <c r="P337" i="23"/>
  <c r="X284" i="14"/>
  <c r="U332" i="16"/>
  <c r="AN332" i="16" s="1"/>
  <c r="P113" i="23"/>
  <c r="P103" i="23"/>
  <c r="P102" i="23"/>
  <c r="X94" i="14"/>
  <c r="W347" i="14"/>
  <c r="U97" i="16" s="1"/>
  <c r="AN97" i="16" s="1"/>
  <c r="U108" i="16"/>
  <c r="AN108" i="16" s="1"/>
  <c r="W398" i="14"/>
  <c r="U98" i="16" s="1"/>
  <c r="AN98" i="16" s="1"/>
  <c r="P269" i="23"/>
  <c r="X223" i="14"/>
  <c r="U264" i="16"/>
  <c r="AN264" i="16" s="1"/>
  <c r="P95" i="23"/>
  <c r="P110" i="23"/>
  <c r="X83" i="14"/>
  <c r="W379" i="14"/>
  <c r="U105" i="16" s="1"/>
  <c r="AN105" i="16" s="1"/>
  <c r="U90" i="16"/>
  <c r="AN90" i="16" s="1"/>
  <c r="P251" i="23"/>
  <c r="X206" i="14"/>
  <c r="U246" i="16"/>
  <c r="AN246" i="16" s="1"/>
  <c r="P81" i="23"/>
  <c r="P105" i="23"/>
  <c r="X71" i="14"/>
  <c r="U76" i="16"/>
  <c r="AN76" i="16" s="1"/>
  <c r="W348" i="14"/>
  <c r="U100" i="16" s="1"/>
  <c r="AN100" i="16" s="1"/>
  <c r="P244" i="23"/>
  <c r="X201" i="14"/>
  <c r="U239" i="16"/>
  <c r="AN239" i="16" s="1"/>
  <c r="P388" i="23"/>
  <c r="X330" i="14"/>
  <c r="U383" i="16"/>
  <c r="AN383" i="16" s="1"/>
  <c r="P381" i="23"/>
  <c r="X323" i="14"/>
  <c r="U376" i="16"/>
  <c r="AN376" i="16" s="1"/>
  <c r="P57" i="23"/>
  <c r="P21" i="23"/>
  <c r="P56" i="23"/>
  <c r="U16" i="16"/>
  <c r="AN16" i="16" s="1"/>
  <c r="X18" i="14"/>
  <c r="W343" i="14"/>
  <c r="U51" i="16" s="1"/>
  <c r="AN51" i="16" s="1"/>
  <c r="W374" i="14"/>
  <c r="U52" i="16" s="1"/>
  <c r="AN52" i="16" s="1"/>
  <c r="P312" i="23"/>
  <c r="X263" i="14"/>
  <c r="U307" i="16"/>
  <c r="AN307" i="16" s="1"/>
  <c r="P111" i="23"/>
  <c r="X92" i="14"/>
  <c r="U106" i="16"/>
  <c r="AN106" i="16" s="1"/>
  <c r="P267" i="23"/>
  <c r="X221" i="14"/>
  <c r="U262" i="16"/>
  <c r="AN262" i="16" s="1"/>
  <c r="P50" i="23"/>
  <c r="X45" i="14"/>
  <c r="U45" i="16"/>
  <c r="AN45" i="16" s="1"/>
  <c r="P336" i="23"/>
  <c r="X283" i="14"/>
  <c r="U331" i="16"/>
  <c r="AN331" i="16" s="1"/>
  <c r="P387" i="23"/>
  <c r="X329" i="14"/>
  <c r="U382" i="16"/>
  <c r="AN382" i="16" s="1"/>
  <c r="P219" i="23"/>
  <c r="X180" i="14"/>
  <c r="U214" i="16"/>
  <c r="AN214" i="16" s="1"/>
  <c r="P355" i="23"/>
  <c r="X301" i="14"/>
  <c r="U350" i="16"/>
  <c r="AN350" i="16" s="1"/>
  <c r="P92" i="23"/>
  <c r="U87" i="16"/>
  <c r="AN87" i="16" s="1"/>
  <c r="X81" i="14"/>
  <c r="P132" i="23"/>
  <c r="P131" i="23"/>
  <c r="P27" i="23"/>
  <c r="U22" i="16"/>
  <c r="AN22" i="16" s="1"/>
  <c r="X24" i="14"/>
  <c r="W381" i="14"/>
  <c r="U127" i="16" s="1"/>
  <c r="AN127" i="16" s="1"/>
  <c r="W350" i="14"/>
  <c r="U126" i="16" s="1"/>
  <c r="AN126" i="16" s="1"/>
  <c r="P178" i="23"/>
  <c r="U173" i="16"/>
  <c r="AN173" i="16" s="1"/>
  <c r="X147" i="14"/>
  <c r="P328" i="23"/>
  <c r="X276" i="14"/>
  <c r="U323" i="16"/>
  <c r="AN323" i="16" s="1"/>
  <c r="P327" i="23"/>
  <c r="P22" i="23"/>
  <c r="X19" i="14"/>
  <c r="U17" i="16"/>
  <c r="AN17" i="16" s="1"/>
  <c r="W366" i="14"/>
  <c r="U322" i="16" s="1"/>
  <c r="AN322" i="16" s="1"/>
  <c r="P182" i="23"/>
  <c r="U177" i="16"/>
  <c r="AN177" i="16" s="1"/>
  <c r="X151" i="14"/>
  <c r="P333" i="23"/>
  <c r="X280" i="14"/>
  <c r="U328" i="16"/>
  <c r="AN328" i="16" s="1"/>
  <c r="P152" i="23"/>
  <c r="U147" i="16"/>
  <c r="AN147" i="16" s="1"/>
  <c r="X126" i="14"/>
  <c r="P374" i="23"/>
  <c r="P35" i="23"/>
  <c r="U30" i="16"/>
  <c r="AN30" i="16" s="1"/>
  <c r="X30" i="14"/>
  <c r="W396" i="14"/>
  <c r="U369" i="16" s="1"/>
  <c r="AN369" i="16" s="1"/>
  <c r="P196" i="23"/>
  <c r="U191" i="16"/>
  <c r="AN191" i="16" s="1"/>
  <c r="X161" i="14"/>
  <c r="P343" i="23"/>
  <c r="X290" i="14"/>
  <c r="U338" i="16"/>
  <c r="AN338" i="16" s="1"/>
  <c r="P288" i="23"/>
  <c r="X242" i="14"/>
  <c r="U283" i="16"/>
  <c r="AN283" i="16" s="1"/>
  <c r="P80" i="23"/>
  <c r="U75" i="16"/>
  <c r="AN75" i="16" s="1"/>
  <c r="X70" i="14"/>
  <c r="P294" i="23"/>
  <c r="X246" i="14"/>
  <c r="U289" i="16"/>
  <c r="AN289" i="16" s="1"/>
  <c r="P96" i="23"/>
  <c r="U91" i="16"/>
  <c r="AN91" i="16" s="1"/>
  <c r="X84" i="14"/>
  <c r="P259" i="23"/>
  <c r="X213" i="14"/>
  <c r="U254" i="16"/>
  <c r="AN254" i="16" s="1"/>
  <c r="P42" i="23"/>
  <c r="P106" i="23"/>
  <c r="X37" i="14"/>
  <c r="W399" i="14"/>
  <c r="U101" i="16" s="1"/>
  <c r="AN101" i="16" s="1"/>
  <c r="U37" i="16"/>
  <c r="AN37" i="16" s="1"/>
  <c r="P316" i="23"/>
  <c r="X267" i="14"/>
  <c r="U311" i="16"/>
  <c r="AN311" i="16" s="1"/>
  <c r="P86" i="23"/>
  <c r="P243" i="23"/>
  <c r="U81" i="16"/>
  <c r="AN81" i="16" s="1"/>
  <c r="X75" i="14"/>
  <c r="W361" i="14"/>
  <c r="U238" i="16" s="1"/>
  <c r="AN238" i="16" s="1"/>
  <c r="P334" i="23"/>
  <c r="X281" i="14"/>
  <c r="U329" i="16"/>
  <c r="AN329" i="16" s="1"/>
  <c r="P392" i="23"/>
  <c r="X333" i="14"/>
  <c r="U387" i="16"/>
  <c r="AN387" i="16" s="1"/>
  <c r="P282" i="23"/>
  <c r="X236" i="14"/>
  <c r="U277" i="16"/>
  <c r="AN277" i="16" s="1"/>
  <c r="P73" i="23"/>
  <c r="P253" i="23"/>
  <c r="X64" i="14"/>
  <c r="W363" i="14"/>
  <c r="U248" i="16" s="1"/>
  <c r="AN248" i="16" s="1"/>
  <c r="U68" i="16"/>
  <c r="AN68" i="16" s="1"/>
  <c r="P84" i="23"/>
  <c r="U79" i="16"/>
  <c r="AN79" i="16" s="1"/>
  <c r="X73" i="14"/>
  <c r="P246" i="23"/>
  <c r="X203" i="14"/>
  <c r="U241" i="16"/>
  <c r="AN241" i="16" s="1"/>
  <c r="P391" i="23"/>
  <c r="X332" i="14"/>
  <c r="U386" i="16"/>
  <c r="AN386" i="16" s="1"/>
  <c r="P122" i="23"/>
  <c r="P49" i="23"/>
  <c r="U44" i="16"/>
  <c r="AN44" i="16" s="1"/>
  <c r="X44" i="14"/>
  <c r="W380" i="14"/>
  <c r="U117" i="16" s="1"/>
  <c r="AN117" i="16" s="1"/>
  <c r="P293" i="23"/>
  <c r="P213" i="23"/>
  <c r="X175" i="14"/>
  <c r="W364" i="14"/>
  <c r="U288" i="16" s="1"/>
  <c r="AN288" i="16" s="1"/>
  <c r="U208" i="16"/>
  <c r="AN208" i="16" s="1"/>
  <c r="P358" i="23"/>
  <c r="X304" i="14"/>
  <c r="U353" i="16"/>
  <c r="AN353" i="16" s="1"/>
  <c r="P212" i="23"/>
  <c r="U207" i="16"/>
  <c r="AN207" i="16" s="1"/>
  <c r="X174" i="14"/>
  <c r="P61" i="23"/>
  <c r="P62" i="23"/>
  <c r="P63" i="23"/>
  <c r="X54" i="14"/>
  <c r="W375" i="14"/>
  <c r="U58" i="16" s="1"/>
  <c r="AN58" i="16" s="1"/>
  <c r="U56" i="16"/>
  <c r="AN56" i="16" s="1"/>
  <c r="W344" i="14"/>
  <c r="U57" i="16" s="1"/>
  <c r="AN57" i="16" s="1"/>
  <c r="P224" i="23"/>
  <c r="U219" i="16"/>
  <c r="AN219" i="16" s="1"/>
  <c r="X185" i="14"/>
  <c r="X314" i="14"/>
  <c r="U364" i="16"/>
  <c r="AN364" i="16" s="1"/>
  <c r="P369" i="23"/>
  <c r="P344" i="23"/>
  <c r="X291" i="14"/>
  <c r="U339" i="16"/>
  <c r="AN339" i="16" s="1"/>
  <c r="P276" i="23"/>
  <c r="X230" i="14"/>
  <c r="U271" i="16"/>
  <c r="AN271" i="16" s="1"/>
  <c r="P130" i="23"/>
  <c r="U125" i="16"/>
  <c r="AN125" i="16" s="1"/>
  <c r="X109" i="14"/>
  <c r="P283" i="23"/>
  <c r="X237" i="14"/>
  <c r="U278" i="16"/>
  <c r="AN278" i="16" s="1"/>
  <c r="P301" i="23"/>
  <c r="X253" i="14"/>
  <c r="U296" i="16"/>
  <c r="AN296" i="16" s="1"/>
  <c r="P225" i="23"/>
  <c r="X186" i="14"/>
  <c r="U220" i="16"/>
  <c r="AN220" i="16" s="1"/>
  <c r="P342" i="23"/>
  <c r="X289" i="14"/>
  <c r="U337" i="16"/>
  <c r="AN337" i="16" s="1"/>
  <c r="P129" i="23"/>
  <c r="X108" i="14"/>
  <c r="U124" i="16"/>
  <c r="AN124" i="16" s="1"/>
  <c r="P320" i="23"/>
  <c r="X269" i="14"/>
  <c r="U315" i="16"/>
  <c r="AN315" i="16" s="1"/>
  <c r="P210" i="23"/>
  <c r="U205" i="16"/>
  <c r="AN205" i="16" s="1"/>
  <c r="X172" i="14"/>
  <c r="P117" i="23"/>
  <c r="X98" i="14"/>
  <c r="U112" i="16"/>
  <c r="AN112" i="16" s="1"/>
  <c r="P273" i="23"/>
  <c r="X227" i="14"/>
  <c r="U268" i="16"/>
  <c r="AN268" i="16" s="1"/>
  <c r="P203" i="23"/>
  <c r="P41" i="23"/>
  <c r="U36" i="16"/>
  <c r="AN36" i="16" s="1"/>
  <c r="X36" i="14"/>
  <c r="W358" i="14"/>
  <c r="U198" i="16" s="1"/>
  <c r="AN198" i="16" s="1"/>
  <c r="P205" i="23"/>
  <c r="X167" i="14"/>
  <c r="U200" i="16"/>
  <c r="AN200" i="16" s="1"/>
  <c r="P349" i="23"/>
  <c r="X296" i="14"/>
  <c r="U344" i="16"/>
  <c r="AN344" i="16" s="1"/>
  <c r="P112" i="23"/>
  <c r="U107" i="16"/>
  <c r="AN107" i="16" s="1"/>
  <c r="X93" i="14"/>
  <c r="P51" i="23"/>
  <c r="U46" i="16"/>
  <c r="AN46" i="16" s="1"/>
  <c r="X46" i="14"/>
  <c r="P216" i="23"/>
  <c r="U211" i="16"/>
  <c r="AN211" i="16" s="1"/>
  <c r="X177" i="14"/>
  <c r="P360" i="23"/>
  <c r="X306" i="14"/>
  <c r="U355" i="16"/>
  <c r="AN355" i="16" s="1"/>
  <c r="P256" i="23"/>
  <c r="X210" i="14"/>
  <c r="U251" i="16"/>
  <c r="AN251" i="16" s="1"/>
  <c r="P48" i="23"/>
  <c r="X43" i="14"/>
  <c r="U43" i="16"/>
  <c r="AN43" i="16" s="1"/>
  <c r="P332" i="23"/>
  <c r="X279" i="14"/>
  <c r="U327" i="16"/>
  <c r="AN327" i="16" s="1"/>
  <c r="P161" i="23"/>
  <c r="X133" i="14"/>
  <c r="U156" i="16"/>
  <c r="AN156" i="16" s="1"/>
  <c r="P311" i="23"/>
  <c r="X262" i="14"/>
  <c r="U306" i="16"/>
  <c r="AN306" i="16" s="1"/>
  <c r="P127" i="23"/>
  <c r="X106" i="14"/>
  <c r="U122" i="16"/>
  <c r="AN122" i="16" s="1"/>
  <c r="P125" i="23"/>
  <c r="X104" i="14"/>
  <c r="U120" i="16"/>
  <c r="AN120" i="16" s="1"/>
  <c r="P26" i="23"/>
  <c r="X23" i="14"/>
  <c r="U21" i="16"/>
  <c r="AN21" i="16" s="1"/>
  <c r="P185" i="23"/>
  <c r="X152" i="14"/>
  <c r="U180" i="16"/>
  <c r="AN180" i="16" s="1"/>
  <c r="P383" i="23"/>
  <c r="X325" i="14"/>
  <c r="U378" i="16"/>
  <c r="AN378" i="16" s="1"/>
  <c r="P65" i="23"/>
  <c r="P318" i="23"/>
  <c r="P319" i="23"/>
  <c r="X56" i="14"/>
  <c r="W365" i="14"/>
  <c r="U313" i="16" s="1"/>
  <c r="AN313" i="16" s="1"/>
  <c r="U60" i="16"/>
  <c r="AN60" i="16" s="1"/>
  <c r="W392" i="14"/>
  <c r="U314" i="16" s="1"/>
  <c r="AN314" i="16" s="1"/>
  <c r="P226" i="23"/>
  <c r="U221" i="16"/>
  <c r="AN221" i="16" s="1"/>
  <c r="X187" i="14"/>
  <c r="P371" i="23"/>
  <c r="X316" i="14"/>
  <c r="U366" i="16"/>
  <c r="AN366" i="16" s="1"/>
  <c r="P153" i="23"/>
  <c r="U148" i="16"/>
  <c r="AN148" i="16" s="1"/>
  <c r="X127" i="14"/>
  <c r="P304" i="23"/>
  <c r="X256" i="14"/>
  <c r="U299" i="16"/>
  <c r="AN299" i="16" s="1"/>
  <c r="P99" i="23"/>
  <c r="P101" i="23"/>
  <c r="P16" i="23"/>
  <c r="X14" i="14"/>
  <c r="W378" i="14"/>
  <c r="U96" i="16" s="1"/>
  <c r="AN96" i="16" s="1"/>
  <c r="W346" i="14"/>
  <c r="U94" i="16" s="1"/>
  <c r="AN94" i="16" s="1"/>
  <c r="U11" i="16"/>
  <c r="AN11" i="16" s="1"/>
  <c r="P322" i="23"/>
  <c r="X271" i="14"/>
  <c r="U317" i="16"/>
  <c r="AN317" i="16" s="1"/>
  <c r="P126" i="23"/>
  <c r="P330" i="23"/>
  <c r="U121" i="16"/>
  <c r="AN121" i="16" s="1"/>
  <c r="X105" i="14"/>
  <c r="W367" i="14"/>
  <c r="U325" i="16" s="1"/>
  <c r="AN325" i="16" s="1"/>
  <c r="P279" i="23"/>
  <c r="X233" i="14"/>
  <c r="U274" i="16"/>
  <c r="AN274" i="16" s="1"/>
  <c r="P158" i="23"/>
  <c r="U153" i="16"/>
  <c r="AN153" i="16" s="1"/>
  <c r="X130" i="14"/>
  <c r="P78" i="23"/>
  <c r="U73" i="16"/>
  <c r="AN73" i="16" s="1"/>
  <c r="X68" i="14"/>
  <c r="P385" i="23"/>
  <c r="X327" i="14"/>
  <c r="U380" i="16"/>
  <c r="AN380" i="16" s="1"/>
  <c r="P151" i="23"/>
  <c r="U146" i="16"/>
  <c r="AN146" i="16" s="1"/>
  <c r="X125" i="14"/>
  <c r="P302" i="23"/>
  <c r="X254" i="14"/>
  <c r="U297" i="16"/>
  <c r="AN297" i="16" s="1"/>
  <c r="P107" i="23"/>
  <c r="X89" i="14"/>
  <c r="U102" i="16"/>
  <c r="AN102" i="16" s="1"/>
  <c r="P135" i="23"/>
  <c r="U130" i="16"/>
  <c r="AN130" i="16" s="1"/>
  <c r="X112" i="14"/>
  <c r="P46" i="23"/>
  <c r="P227" i="23"/>
  <c r="X41" i="14"/>
  <c r="W359" i="14"/>
  <c r="U222" i="16" s="1"/>
  <c r="AN222" i="16" s="1"/>
  <c r="U41" i="16"/>
  <c r="AN41" i="16" s="1"/>
  <c r="P254" i="23"/>
  <c r="X208" i="14"/>
  <c r="U249" i="16"/>
  <c r="AN249" i="16" s="1"/>
  <c r="P170" i="23"/>
  <c r="U165" i="16"/>
  <c r="AN165" i="16" s="1"/>
  <c r="X140" i="14"/>
  <c r="P346" i="23"/>
  <c r="X293" i="14"/>
  <c r="U341" i="16"/>
  <c r="AN341" i="16" s="1"/>
  <c r="P53" i="23"/>
  <c r="P166" i="23"/>
  <c r="P390" i="23"/>
  <c r="U48" i="16"/>
  <c r="AN48" i="16" s="1"/>
  <c r="X48" i="14"/>
  <c r="W384" i="14"/>
  <c r="U161" i="16" s="1"/>
  <c r="AN161" i="16" s="1"/>
  <c r="W353" i="14"/>
  <c r="U385" i="16" s="1"/>
  <c r="AN385" i="16" s="1"/>
  <c r="P218" i="23"/>
  <c r="U213" i="16"/>
  <c r="AN213" i="16" s="1"/>
  <c r="X179" i="14"/>
  <c r="P363" i="23"/>
  <c r="X308" i="14"/>
  <c r="U358" i="16"/>
  <c r="AN358" i="16" s="1"/>
  <c r="P59" i="23"/>
  <c r="U54" i="16"/>
  <c r="AN54" i="16" s="1"/>
  <c r="X52" i="14"/>
  <c r="P222" i="23"/>
  <c r="U217" i="16"/>
  <c r="AN217" i="16" s="1"/>
  <c r="X183" i="14"/>
  <c r="P367" i="23"/>
  <c r="X312" i="14"/>
  <c r="U362" i="16"/>
  <c r="AN362" i="16" s="1"/>
  <c r="P230" i="23"/>
  <c r="U225" i="16"/>
  <c r="AN225" i="16" s="1"/>
  <c r="X190" i="14"/>
  <c r="P72" i="23"/>
  <c r="P142" i="23"/>
  <c r="U67" i="16"/>
  <c r="AN67" i="16" s="1"/>
  <c r="X63" i="14"/>
  <c r="W351" i="14"/>
  <c r="U137" i="16" s="1"/>
  <c r="AN137" i="16" s="1"/>
  <c r="P233" i="23"/>
  <c r="X193" i="14"/>
  <c r="U228" i="16"/>
  <c r="AN228" i="16" s="1"/>
  <c r="P380" i="23"/>
  <c r="X322" i="14"/>
  <c r="U375" i="16"/>
  <c r="AN375" i="16" s="1"/>
  <c r="P361" i="23"/>
  <c r="X307" i="14"/>
  <c r="U356" i="16"/>
  <c r="AN356" i="16" s="1"/>
  <c r="P192" i="23"/>
  <c r="P58" i="23"/>
  <c r="X51" i="14"/>
  <c r="W356" i="14"/>
  <c r="U187" i="16" s="1"/>
  <c r="AN187" i="16" s="1"/>
  <c r="U53" i="16"/>
  <c r="AN53" i="16" s="1"/>
  <c r="P366" i="23"/>
  <c r="X311" i="14"/>
  <c r="U361" i="16"/>
  <c r="AN361" i="16" s="1"/>
  <c r="P140" i="23"/>
  <c r="U135" i="16"/>
  <c r="AN135" i="16" s="1"/>
  <c r="X117" i="14"/>
  <c r="P292" i="23"/>
  <c r="X245" i="14"/>
  <c r="U287" i="16"/>
  <c r="AN287" i="16" s="1"/>
  <c r="P82" i="23"/>
  <c r="U77" i="16"/>
  <c r="AN77" i="16" s="1"/>
  <c r="X72" i="14"/>
  <c r="P389" i="23"/>
  <c r="X331" i="14"/>
  <c r="U384" i="16"/>
  <c r="AN384" i="16" s="1"/>
  <c r="P314" i="23"/>
  <c r="X265" i="14"/>
  <c r="U309" i="16"/>
  <c r="AN309" i="16" s="1"/>
  <c r="P156" i="23"/>
  <c r="U151" i="16"/>
  <c r="AN151" i="16" s="1"/>
  <c r="X128" i="14"/>
  <c r="P236" i="23"/>
  <c r="U231" i="16"/>
  <c r="AN231" i="16" s="1"/>
  <c r="X196" i="14"/>
  <c r="P274" i="23"/>
  <c r="X228" i="14"/>
  <c r="U269" i="16"/>
  <c r="AN269" i="16" s="1"/>
  <c r="P128" i="23"/>
  <c r="U123" i="16"/>
  <c r="AN123" i="16" s="1"/>
  <c r="X107" i="14"/>
  <c r="P281" i="23"/>
  <c r="X235" i="14"/>
  <c r="U276" i="16"/>
  <c r="AN276" i="16" s="1"/>
  <c r="P30" i="23"/>
  <c r="P20" i="23"/>
  <c r="X27" i="14"/>
  <c r="U25" i="16"/>
  <c r="AN25" i="16" s="1"/>
  <c r="W371" i="14"/>
  <c r="U15" i="16" s="1"/>
  <c r="AN15" i="16" s="1"/>
  <c r="O424" i="23"/>
  <c r="O414" i="23"/>
  <c r="P89" i="23"/>
  <c r="X78" i="14"/>
  <c r="U84" i="16"/>
  <c r="AN84" i="16" s="1"/>
  <c r="P252" i="23"/>
  <c r="X207" i="14"/>
  <c r="U247" i="16"/>
  <c r="AN247" i="16" s="1"/>
  <c r="P395" i="23"/>
  <c r="X336" i="14"/>
  <c r="U390" i="16"/>
  <c r="AN390" i="16" s="1"/>
  <c r="P284" i="23"/>
  <c r="X238" i="14"/>
  <c r="U279" i="16"/>
  <c r="AN279" i="16" s="1"/>
  <c r="P104" i="23"/>
  <c r="U99" i="16"/>
  <c r="AN99" i="16" s="1"/>
  <c r="X88" i="14"/>
  <c r="P263" i="23"/>
  <c r="X217" i="14"/>
  <c r="U258" i="16"/>
  <c r="AN258" i="16" s="1"/>
  <c r="P60" i="23"/>
  <c r="X53" i="14"/>
  <c r="U55" i="16"/>
  <c r="AN55" i="16" s="1"/>
  <c r="P54" i="23"/>
  <c r="P168" i="23"/>
  <c r="X49" i="14"/>
  <c r="U49" i="16"/>
  <c r="AN49" i="16" s="1"/>
  <c r="W354" i="14"/>
  <c r="U163" i="16" s="1"/>
  <c r="AN163" i="16" s="1"/>
  <c r="P348" i="23"/>
  <c r="X295" i="14"/>
  <c r="U343" i="16"/>
  <c r="AN343" i="16" s="1"/>
  <c r="P171" i="23"/>
  <c r="X141" i="14"/>
  <c r="U166" i="16"/>
  <c r="AN166" i="16" s="1"/>
  <c r="P321" i="23"/>
  <c r="X270" i="14"/>
  <c r="U316" i="16"/>
  <c r="AN316" i="16" s="1"/>
  <c r="P34" i="23"/>
  <c r="X29" i="14"/>
  <c r="U29" i="16"/>
  <c r="AN29" i="16" s="1"/>
  <c r="P298" i="23"/>
  <c r="X250" i="14"/>
  <c r="U293" i="16"/>
  <c r="AN293" i="16" s="1"/>
  <c r="P223" i="23"/>
  <c r="X184" i="14"/>
  <c r="U218" i="16"/>
  <c r="AN218" i="16" s="1"/>
  <c r="P215" i="23"/>
  <c r="X176" i="14"/>
  <c r="U210" i="16"/>
  <c r="AN210" i="16" s="1"/>
  <c r="P160" i="23"/>
  <c r="U155" i="16"/>
  <c r="AN155" i="16" s="1"/>
  <c r="X132" i="14"/>
  <c r="P201" i="23"/>
  <c r="X164" i="14"/>
  <c r="U196" i="16"/>
  <c r="AN196" i="16" s="1"/>
  <c r="P159" i="23"/>
  <c r="X131" i="14"/>
  <c r="U154" i="16"/>
  <c r="AN154" i="16" s="1"/>
  <c r="P308" i="23"/>
  <c r="X260" i="14"/>
  <c r="U303" i="16"/>
  <c r="AN303" i="16" s="1"/>
  <c r="P79" i="23"/>
  <c r="X69" i="14"/>
  <c r="U74" i="16"/>
  <c r="AN74" i="16" s="1"/>
  <c r="P239" i="23"/>
  <c r="X199" i="14"/>
  <c r="U234" i="16"/>
  <c r="AN234" i="16" s="1"/>
  <c r="P386" i="23"/>
  <c r="X328" i="14"/>
  <c r="U381" i="16"/>
  <c r="AN381" i="16" s="1"/>
  <c r="P191" i="23"/>
  <c r="X158" i="14"/>
  <c r="U186" i="16"/>
  <c r="AN186" i="16" s="1"/>
  <c r="P91" i="23"/>
  <c r="X80" i="14"/>
  <c r="U86" i="16"/>
  <c r="AN86" i="16" s="1"/>
  <c r="P255" i="23"/>
  <c r="X209" i="14"/>
  <c r="U250" i="16"/>
  <c r="AN250" i="16" s="1"/>
  <c r="P114" i="23"/>
  <c r="U109" i="16"/>
  <c r="AN109" i="16" s="1"/>
  <c r="X95" i="14"/>
  <c r="P326" i="23"/>
  <c r="X275" i="14"/>
  <c r="U321" i="16"/>
  <c r="AN321" i="16" s="1"/>
  <c r="P97" i="23"/>
  <c r="X85" i="14"/>
  <c r="U92" i="16"/>
  <c r="AN92" i="16" s="1"/>
  <c r="P39" i="23"/>
  <c r="U34" i="16"/>
  <c r="AN34" i="16" s="1"/>
  <c r="X34" i="14"/>
  <c r="P202" i="23"/>
  <c r="U197" i="16"/>
  <c r="AN197" i="16" s="1"/>
  <c r="X165" i="14"/>
  <c r="P347" i="23"/>
  <c r="X294" i="14"/>
  <c r="U342" i="16"/>
  <c r="AN342" i="16" s="1"/>
  <c r="P208" i="23"/>
  <c r="U203" i="16"/>
  <c r="AN203" i="16" s="1"/>
  <c r="X170" i="14"/>
  <c r="P396" i="23"/>
  <c r="X337" i="14"/>
  <c r="U391" i="16"/>
  <c r="AN391" i="16" s="1"/>
  <c r="P154" i="23"/>
  <c r="P28" i="23"/>
  <c r="P155" i="23"/>
  <c r="X25" i="14"/>
  <c r="U23" i="16"/>
  <c r="AN23" i="16" s="1"/>
  <c r="W383" i="14"/>
  <c r="U150" i="16" s="1"/>
  <c r="AN150" i="16" s="1"/>
  <c r="W352" i="14"/>
  <c r="U149" i="16" s="1"/>
  <c r="AN149" i="16" s="1"/>
  <c r="P278" i="23"/>
  <c r="X232" i="14"/>
  <c r="U273" i="16"/>
  <c r="AN273" i="16" s="1"/>
  <c r="P118" i="23"/>
  <c r="U113" i="16"/>
  <c r="AN113" i="16" s="1"/>
  <c r="X99" i="14"/>
  <c r="P108" i="23"/>
  <c r="U103" i="16"/>
  <c r="AN103" i="16" s="1"/>
  <c r="X90" i="14"/>
  <c r="P265" i="23"/>
  <c r="X219" i="14"/>
  <c r="U260" i="16"/>
  <c r="AN260" i="16" s="1"/>
  <c r="P32" i="23"/>
  <c r="P31" i="23"/>
  <c r="U26" i="16"/>
  <c r="AN26" i="16" s="1"/>
  <c r="X28" i="14"/>
  <c r="W372" i="14"/>
  <c r="U27" i="16" s="1"/>
  <c r="AN27" i="16" s="1"/>
  <c r="P194" i="23"/>
  <c r="U189" i="16"/>
  <c r="AN189" i="16" s="1"/>
  <c r="X159" i="14"/>
  <c r="P341" i="23"/>
  <c r="X288" i="14"/>
  <c r="U336" i="16"/>
  <c r="AN336" i="16" s="1"/>
  <c r="P88" i="23"/>
  <c r="U83" i="16"/>
  <c r="AN83" i="16" s="1"/>
  <c r="X77" i="14"/>
  <c r="P394" i="23"/>
  <c r="X335" i="14"/>
  <c r="U389" i="16"/>
  <c r="AN389" i="16" s="1"/>
  <c r="P165" i="23"/>
  <c r="X137" i="14"/>
  <c r="U160" i="16"/>
  <c r="AN160" i="16" s="1"/>
  <c r="P315" i="23"/>
  <c r="X266" i="14"/>
  <c r="U310" i="16"/>
  <c r="AN310" i="16" s="1"/>
  <c r="P234" i="23"/>
  <c r="U229" i="16"/>
  <c r="AN229" i="16" s="1"/>
  <c r="X194" i="14"/>
  <c r="P17" i="23"/>
  <c r="U12" i="16"/>
  <c r="AN12" i="16" s="1"/>
  <c r="X15" i="14"/>
  <c r="P162" i="23"/>
  <c r="P83" i="23"/>
  <c r="U157" i="16"/>
  <c r="AN157" i="16" s="1"/>
  <c r="X134" i="14"/>
  <c r="W377" i="14"/>
  <c r="U78" i="16" s="1"/>
  <c r="AN78" i="16" s="1"/>
  <c r="P29" i="23"/>
  <c r="U24" i="16"/>
  <c r="AN24" i="16" s="1"/>
  <c r="X26" i="14"/>
  <c r="P190" i="23"/>
  <c r="P214" i="23"/>
  <c r="U185" i="16"/>
  <c r="AN185" i="16" s="1"/>
  <c r="X157" i="14"/>
  <c r="W393" i="14"/>
  <c r="U209" i="16" s="1"/>
  <c r="AN209" i="16" s="1"/>
  <c r="P339" i="23"/>
  <c r="X286" i="14"/>
  <c r="U334" i="16"/>
  <c r="AN334" i="16" s="1"/>
  <c r="P187" i="23"/>
  <c r="X154" i="14"/>
  <c r="U182" i="16"/>
  <c r="AN182" i="16" s="1"/>
  <c r="P368" i="23"/>
  <c r="X313" i="14"/>
  <c r="U363" i="16"/>
  <c r="AN363" i="16" s="1"/>
  <c r="P258" i="23"/>
  <c r="X212" i="14"/>
  <c r="U253" i="16"/>
  <c r="AN253" i="16" s="1"/>
  <c r="P270" i="23"/>
  <c r="X224" i="14"/>
  <c r="U265" i="16"/>
  <c r="AN265" i="16" s="1"/>
  <c r="P310" i="23"/>
  <c r="X261" i="14"/>
  <c r="U305" i="16"/>
  <c r="AN305" i="16" s="1"/>
  <c r="P150" i="23"/>
  <c r="U145" i="16"/>
  <c r="AN145" i="16" s="1"/>
  <c r="X124" i="14"/>
  <c r="P94" i="23"/>
  <c r="U89" i="16"/>
  <c r="AN89" i="16" s="1"/>
  <c r="X82" i="14"/>
  <c r="P257" i="23"/>
  <c r="X211" i="14"/>
  <c r="U252" i="16"/>
  <c r="AN252" i="16" s="1"/>
  <c r="P85" i="23"/>
  <c r="X74" i="14"/>
  <c r="U80" i="16"/>
  <c r="AN80" i="16" s="1"/>
  <c r="P98" i="23"/>
  <c r="U93" i="16"/>
  <c r="AN93" i="16" s="1"/>
  <c r="X86" i="14"/>
  <c r="P261" i="23"/>
  <c r="X215" i="14"/>
  <c r="U256" i="16"/>
  <c r="AN256" i="16" s="1"/>
  <c r="P378" i="23"/>
  <c r="P44" i="23"/>
  <c r="X39" i="14"/>
  <c r="W397" i="14"/>
  <c r="U373" i="16" s="1"/>
  <c r="AN373" i="16" s="1"/>
  <c r="U39" i="16"/>
  <c r="AN39" i="16" s="1"/>
  <c r="P303" i="23"/>
  <c r="X255" i="14"/>
  <c r="U298" i="16"/>
  <c r="AN298" i="16" s="1"/>
  <c r="P115" i="23"/>
  <c r="X96" i="14"/>
  <c r="U110" i="16"/>
  <c r="AN110" i="16" s="1"/>
  <c r="P271" i="23"/>
  <c r="X225" i="14"/>
  <c r="U266" i="16"/>
  <c r="AN266" i="16" s="1"/>
  <c r="P137" i="23"/>
  <c r="U132" i="16"/>
  <c r="AN132" i="16" s="1"/>
  <c r="X114" i="14"/>
  <c r="P37" i="23"/>
  <c r="P193" i="23"/>
  <c r="U32" i="16"/>
  <c r="AN32" i="16" s="1"/>
  <c r="X32" i="14"/>
  <c r="W387" i="14"/>
  <c r="U188" i="16" s="1"/>
  <c r="AN188" i="16" s="1"/>
  <c r="P141" i="23"/>
  <c r="U136" i="16"/>
  <c r="AN136" i="16" s="1"/>
  <c r="X118" i="14"/>
  <c r="P19" i="23"/>
  <c r="P184" i="23"/>
  <c r="P183" i="23"/>
  <c r="U14" i="16"/>
  <c r="AN14" i="16" s="1"/>
  <c r="X17" i="14"/>
  <c r="W386" i="14"/>
  <c r="U179" i="16" s="1"/>
  <c r="AN179" i="16" s="1"/>
  <c r="W355" i="14"/>
  <c r="U178" i="16" s="1"/>
  <c r="AN178" i="16" s="1"/>
  <c r="P180" i="23"/>
  <c r="U175" i="16"/>
  <c r="AN175" i="16" s="1"/>
  <c r="X149" i="14"/>
  <c r="P331" i="23"/>
  <c r="X278" i="14"/>
  <c r="U326" i="16"/>
  <c r="AN326" i="16" s="1"/>
  <c r="P167" i="23"/>
  <c r="X138" i="14"/>
  <c r="U162" i="16"/>
  <c r="AN162" i="16" s="1"/>
  <c r="P232" i="23"/>
  <c r="U227" i="16"/>
  <c r="AN227" i="16" s="1"/>
  <c r="X192" i="14"/>
  <c r="P179" i="23"/>
  <c r="X148" i="14"/>
  <c r="U174" i="16"/>
  <c r="AN174" i="16" s="1"/>
  <c r="P324" i="23"/>
  <c r="X273" i="14"/>
  <c r="U319" i="16"/>
  <c r="AN319" i="16" s="1"/>
  <c r="P266" i="23"/>
  <c r="X220" i="14"/>
  <c r="U261" i="16"/>
  <c r="AN261" i="16" s="1"/>
  <c r="P76" i="23"/>
  <c r="U71" i="16"/>
  <c r="AN71" i="16" s="1"/>
  <c r="X66" i="14"/>
  <c r="P169" i="23"/>
  <c r="X139" i="14"/>
  <c r="U164" i="16"/>
  <c r="AN164" i="16" s="1"/>
  <c r="P317" i="23"/>
  <c r="X268" i="14"/>
  <c r="U312" i="16"/>
  <c r="AN312" i="16" s="1"/>
  <c r="P67" i="23"/>
  <c r="X58" i="14"/>
  <c r="U62" i="16"/>
  <c r="AN62" i="16" s="1"/>
  <c r="P134" i="23"/>
  <c r="U129" i="16"/>
  <c r="AN129" i="16" s="1"/>
  <c r="X111" i="14"/>
  <c r="P285" i="23"/>
  <c r="X239" i="14"/>
  <c r="U280" i="16"/>
  <c r="AN280" i="16" s="1"/>
  <c r="P198" i="23"/>
  <c r="P36" i="23"/>
  <c r="P197" i="23"/>
  <c r="X31" i="14"/>
  <c r="W357" i="14"/>
  <c r="U192" i="16" s="1"/>
  <c r="AN192" i="16" s="1"/>
  <c r="U31" i="16"/>
  <c r="AN31" i="16" s="1"/>
  <c r="W388" i="14"/>
  <c r="U193" i="16" s="1"/>
  <c r="AN193" i="16" s="1"/>
  <c r="P357" i="23"/>
  <c r="X303" i="14"/>
  <c r="U352" i="16"/>
  <c r="AN352" i="16" s="1"/>
  <c r="P145" i="23"/>
  <c r="U140" i="16"/>
  <c r="AN140" i="16" s="1"/>
  <c r="X121" i="14"/>
  <c r="P297" i="23"/>
  <c r="X249" i="14"/>
  <c r="U292" i="16"/>
  <c r="AN292" i="16" s="1"/>
  <c r="P199" i="23"/>
  <c r="X162" i="14"/>
  <c r="U194" i="16"/>
  <c r="AN194" i="16" s="1"/>
  <c r="P120" i="23"/>
  <c r="U115" i="16"/>
  <c r="AN115" i="16" s="1"/>
  <c r="X101" i="14"/>
  <c r="P47" i="23"/>
  <c r="U42" i="16"/>
  <c r="AN42" i="16" s="1"/>
  <c r="X42" i="14"/>
  <c r="P211" i="23"/>
  <c r="X173" i="14"/>
  <c r="U206" i="16"/>
  <c r="AN206" i="16" s="1"/>
  <c r="P356" i="23"/>
  <c r="X302" i="14"/>
  <c r="U351" i="16"/>
  <c r="AN351" i="16" s="1"/>
  <c r="P64" i="23"/>
  <c r="U59" i="16"/>
  <c r="AN59" i="16" s="1"/>
  <c r="X55" i="14"/>
  <c r="P370" i="23"/>
  <c r="X315" i="14"/>
  <c r="U365" i="16"/>
  <c r="AN365" i="16" s="1"/>
  <c r="P174" i="23"/>
  <c r="U169" i="16"/>
  <c r="AN169" i="16" s="1"/>
  <c r="X144" i="14"/>
  <c r="P262" i="23"/>
  <c r="X216" i="14"/>
  <c r="U257" i="16"/>
  <c r="AN257" i="16" s="1"/>
  <c r="P350" i="23"/>
  <c r="X297" i="14"/>
  <c r="U345" i="16"/>
  <c r="AN345" i="16" s="1"/>
  <c r="P189" i="23"/>
  <c r="X156" i="14"/>
  <c r="U184" i="16"/>
  <c r="AN184" i="16" s="1"/>
  <c r="P300" i="23"/>
  <c r="X252" i="14"/>
  <c r="U295" i="16"/>
  <c r="AN295" i="16" s="1"/>
  <c r="P200" i="23"/>
  <c r="U195" i="16"/>
  <c r="AN195" i="16" s="1"/>
  <c r="X163" i="14"/>
  <c r="P345" i="23"/>
  <c r="X292" i="14"/>
  <c r="U340" i="16"/>
  <c r="AN340" i="16" s="1"/>
  <c r="P123" i="23"/>
  <c r="P121" i="23"/>
  <c r="X102" i="14"/>
  <c r="W349" i="14"/>
  <c r="U116" i="16" s="1"/>
  <c r="AN116" i="16" s="1"/>
  <c r="U118" i="16"/>
  <c r="AN118" i="16" s="1"/>
  <c r="P277" i="23"/>
  <c r="X231" i="14"/>
  <c r="U272" i="16"/>
  <c r="AN272" i="16" s="1"/>
  <c r="P124" i="23"/>
  <c r="U119" i="16"/>
  <c r="AN119" i="16" s="1"/>
  <c r="X103" i="14"/>
  <c r="P268" i="23"/>
  <c r="X222" i="14"/>
  <c r="U263" i="16"/>
  <c r="AN263" i="16" s="1"/>
  <c r="P136" i="23"/>
  <c r="U131" i="16"/>
  <c r="AN131" i="16" s="1"/>
  <c r="X113" i="14"/>
  <c r="P287" i="23"/>
  <c r="X241" i="14"/>
  <c r="U282" i="16"/>
  <c r="AN282" i="16" s="1"/>
  <c r="P248" i="23"/>
  <c r="P18" i="23"/>
  <c r="P247" i="23"/>
  <c r="X16" i="14"/>
  <c r="W362" i="14"/>
  <c r="U242" i="16" s="1"/>
  <c r="AN242" i="16" s="1"/>
  <c r="W390" i="14"/>
  <c r="U243" i="16" s="1"/>
  <c r="AN243" i="16" s="1"/>
  <c r="U13" i="16"/>
  <c r="AN13" i="16" s="1"/>
  <c r="P181" i="23"/>
  <c r="X150" i="14"/>
  <c r="U176" i="16"/>
  <c r="AN176" i="16" s="1"/>
  <c r="P77" i="23"/>
  <c r="X67" i="14"/>
  <c r="U72" i="16"/>
  <c r="AN72" i="16" s="1"/>
  <c r="P237" i="23"/>
  <c r="X197" i="14"/>
  <c r="U232" i="16"/>
  <c r="AN232" i="16" s="1"/>
  <c r="P384" i="23"/>
  <c r="X326" i="14"/>
  <c r="U379" i="16"/>
  <c r="AN379" i="16" s="1"/>
  <c r="P280" i="23"/>
  <c r="X234" i="14"/>
  <c r="U275" i="16"/>
  <c r="AN275" i="16" s="1"/>
  <c r="P305" i="23"/>
  <c r="X257" i="14"/>
  <c r="U300" i="16"/>
  <c r="AN300" i="16" s="1"/>
  <c r="P329" i="23"/>
  <c r="X277" i="14"/>
  <c r="U324" i="16"/>
  <c r="AN324" i="16" s="1"/>
  <c r="P291" i="23"/>
  <c r="X244" i="14"/>
  <c r="U286" i="16"/>
  <c r="AN286" i="16" s="1"/>
  <c r="P228" i="23"/>
  <c r="U223" i="16"/>
  <c r="AN223" i="16" s="1"/>
  <c r="X188" i="14"/>
  <c r="P65" i="26" l="1"/>
  <c r="EA306" i="23"/>
  <c r="FZ413" i="23"/>
  <c r="ER423" i="23"/>
  <c r="EA206" i="23"/>
  <c r="EA100" i="23"/>
  <c r="EA283" i="23"/>
  <c r="EA159" i="23"/>
  <c r="EA218" i="23"/>
  <c r="EA247" i="23"/>
  <c r="EA261" i="23"/>
  <c r="EA277" i="23"/>
  <c r="EA171" i="23"/>
  <c r="EA309" i="23"/>
  <c r="EA57" i="23"/>
  <c r="EA50" i="23"/>
  <c r="EA339" i="23"/>
  <c r="EA63" i="23"/>
  <c r="EA61" i="23"/>
  <c r="EA240" i="23"/>
  <c r="EA368" i="23"/>
  <c r="EA316" i="23"/>
  <c r="EA162" i="23"/>
  <c r="EA201" i="23"/>
  <c r="EA388" i="23"/>
  <c r="EA298" i="23"/>
  <c r="EA170" i="23"/>
  <c r="EA238" i="23"/>
  <c r="EA42" i="23"/>
  <c r="EA120" i="23"/>
  <c r="EA102" i="23"/>
  <c r="EA124" i="23"/>
  <c r="EA292" i="23"/>
  <c r="EA333" i="23"/>
  <c r="EA340" i="23"/>
  <c r="EA37" i="23"/>
  <c r="EA145" i="23"/>
  <c r="EA208" i="23"/>
  <c r="EA44" i="23"/>
  <c r="EA300" i="23"/>
  <c r="EA111" i="23"/>
  <c r="EA297" i="23"/>
  <c r="EA286" i="23"/>
  <c r="EA122" i="23"/>
  <c r="EA241" i="23"/>
  <c r="EA203" i="23"/>
  <c r="EA180" i="23"/>
  <c r="EA184" i="23"/>
  <c r="J49" i="33" s="1"/>
  <c r="EA60" i="23"/>
  <c r="J20" i="33" s="1"/>
  <c r="EA126" i="23"/>
  <c r="EA200" i="23"/>
  <c r="J50" i="33" s="1"/>
  <c r="EA194" i="23"/>
  <c r="EA319" i="23"/>
  <c r="EA390" i="23"/>
  <c r="EA86" i="23"/>
  <c r="DK344" i="23"/>
  <c r="DK39" i="23"/>
  <c r="CC39" i="23"/>
  <c r="CT39" i="23" s="1"/>
  <c r="ES39" i="23" s="1"/>
  <c r="GA39" i="23" s="1"/>
  <c r="DK249" i="23"/>
  <c r="EA362" i="23"/>
  <c r="DK275" i="23"/>
  <c r="EB275" i="23" s="1"/>
  <c r="DK216" i="23"/>
  <c r="DK225" i="23"/>
  <c r="DK370" i="23"/>
  <c r="GA18" i="23"/>
  <c r="EA387" i="23"/>
  <c r="DK140" i="23"/>
  <c r="EB140" i="23" s="1"/>
  <c r="EA113" i="23"/>
  <c r="DK166" i="23"/>
  <c r="EB166" i="23" s="1"/>
  <c r="DK255" i="23"/>
  <c r="EA174" i="23"/>
  <c r="DK208" i="23"/>
  <c r="DK361" i="23"/>
  <c r="DK302" i="23"/>
  <c r="DK110" i="23"/>
  <c r="DK312" i="23"/>
  <c r="EB312" i="23" s="1"/>
  <c r="DK17" i="23"/>
  <c r="EB17" i="23" s="1"/>
  <c r="DK396" i="23"/>
  <c r="DK367" i="23"/>
  <c r="EB367" i="23" s="1"/>
  <c r="DK71" i="23"/>
  <c r="DK232" i="23"/>
  <c r="EB232" i="23" s="1"/>
  <c r="BL415" i="23"/>
  <c r="DK147" i="23"/>
  <c r="CC147" i="23"/>
  <c r="DK298" i="23"/>
  <c r="EB298" i="23" s="1"/>
  <c r="EA193" i="23"/>
  <c r="CS22" i="23"/>
  <c r="EA22" i="23" s="1"/>
  <c r="CB418" i="23"/>
  <c r="DK163" i="23"/>
  <c r="EB163" i="23" s="1"/>
  <c r="BL406" i="23"/>
  <c r="DK56" i="23"/>
  <c r="CC56" i="23"/>
  <c r="DK130" i="23"/>
  <c r="ER413" i="23"/>
  <c r="DK126" i="23"/>
  <c r="CC126" i="23"/>
  <c r="CT126" i="23" s="1"/>
  <c r="ES126" i="23" s="1"/>
  <c r="GA126" i="23" s="1"/>
  <c r="DK272" i="23"/>
  <c r="DK257" i="23"/>
  <c r="EB257" i="23" s="1"/>
  <c r="EA392" i="23"/>
  <c r="BL420" i="23"/>
  <c r="DK23" i="23"/>
  <c r="BL409" i="23"/>
  <c r="CC23" i="23"/>
  <c r="CC238" i="23"/>
  <c r="CT238" i="23" s="1"/>
  <c r="ES238" i="23" s="1"/>
  <c r="GA238" i="23" s="1"/>
  <c r="DK238" i="23"/>
  <c r="EA114" i="23"/>
  <c r="DK99" i="23"/>
  <c r="EB99" i="23" s="1"/>
  <c r="DK281" i="23"/>
  <c r="EB281" i="23" s="1"/>
  <c r="EA46" i="23"/>
  <c r="DK364" i="23"/>
  <c r="EA125" i="23"/>
  <c r="EA253" i="23"/>
  <c r="EA149" i="23"/>
  <c r="CS35" i="23"/>
  <c r="EA35" i="23" s="1"/>
  <c r="CB425" i="23"/>
  <c r="EA183" i="23"/>
  <c r="EA310" i="23"/>
  <c r="EA354" i="23"/>
  <c r="J36" i="33" s="1"/>
  <c r="CB407" i="23"/>
  <c r="CS93" i="23"/>
  <c r="CS407" i="23" s="1"/>
  <c r="DK304" i="23"/>
  <c r="EB304" i="23" s="1"/>
  <c r="DK187" i="23"/>
  <c r="EB187" i="23" s="1"/>
  <c r="EA67" i="23"/>
  <c r="J42" i="33" s="1"/>
  <c r="CC54" i="23"/>
  <c r="CT54" i="23" s="1"/>
  <c r="ES54" i="23" s="1"/>
  <c r="GA54" i="23" s="1"/>
  <c r="DK54" i="23"/>
  <c r="DK18" i="23"/>
  <c r="EB18" i="23" s="1"/>
  <c r="DK373" i="23"/>
  <c r="EB373" i="23" s="1"/>
  <c r="DK25" i="23"/>
  <c r="BL426" i="23"/>
  <c r="BL411" i="23"/>
  <c r="CC25" i="23"/>
  <c r="DK375" i="23"/>
  <c r="EB375" i="23" s="1"/>
  <c r="DK127" i="23"/>
  <c r="EB127" i="23" s="1"/>
  <c r="EA267" i="23"/>
  <c r="J33" i="33" s="1"/>
  <c r="EA246" i="23"/>
  <c r="DK181" i="23"/>
  <c r="EB181" i="23" s="1"/>
  <c r="K26" i="33" s="1"/>
  <c r="EA271" i="23"/>
  <c r="EA104" i="23"/>
  <c r="EA77" i="23"/>
  <c r="DK291" i="23"/>
  <c r="EB291" i="23" s="1"/>
  <c r="EA226" i="23"/>
  <c r="J30" i="33" s="1"/>
  <c r="DK186" i="23"/>
  <c r="EB186" i="23" s="1"/>
  <c r="EA284" i="23"/>
  <c r="EA62" i="23"/>
  <c r="EA142" i="23"/>
  <c r="EA359" i="23"/>
  <c r="DK88" i="23"/>
  <c r="EB88" i="23" s="1"/>
  <c r="DJ423" i="23"/>
  <c r="DJ405" i="23"/>
  <c r="DJ398" i="23"/>
  <c r="DJ421" i="23"/>
  <c r="DK201" i="23"/>
  <c r="CC201" i="23"/>
  <c r="CT201" i="23" s="1"/>
  <c r="ES201" i="23" s="1"/>
  <c r="GA201" i="23" s="1"/>
  <c r="DK327" i="23"/>
  <c r="DK19" i="23"/>
  <c r="EB19" i="23" s="1"/>
  <c r="DK358" i="23"/>
  <c r="DK353" i="23"/>
  <c r="CC353" i="23"/>
  <c r="CT353" i="23" s="1"/>
  <c r="ES353" i="23" s="1"/>
  <c r="GA353" i="23" s="1"/>
  <c r="DK331" i="23"/>
  <c r="EB331" i="23" s="1"/>
  <c r="DK387" i="23"/>
  <c r="EB387" i="23" s="1"/>
  <c r="DK227" i="23"/>
  <c r="EB227" i="23" s="1"/>
  <c r="DK168" i="23"/>
  <c r="FZ26" i="23"/>
  <c r="DK116" i="23"/>
  <c r="EA17" i="23"/>
  <c r="DK179" i="23"/>
  <c r="DK218" i="23"/>
  <c r="DK279" i="23"/>
  <c r="EB279" i="23" s="1"/>
  <c r="DK191" i="23"/>
  <c r="CC191" i="23"/>
  <c r="CT191" i="23" s="1"/>
  <c r="ES191" i="23" s="1"/>
  <c r="GA191" i="23" s="1"/>
  <c r="DK139" i="23"/>
  <c r="DK117" i="23"/>
  <c r="DK313" i="23"/>
  <c r="EA325" i="23"/>
  <c r="EA232" i="23"/>
  <c r="DJ415" i="23"/>
  <c r="DK154" i="23"/>
  <c r="DK146" i="23"/>
  <c r="BL410" i="23"/>
  <c r="CC146" i="23"/>
  <c r="DK189" i="23"/>
  <c r="DK243" i="23"/>
  <c r="DJ418" i="23"/>
  <c r="DK339" i="23"/>
  <c r="CC339" i="23"/>
  <c r="CT339" i="23" s="1"/>
  <c r="ES339" i="23" s="1"/>
  <c r="GA339" i="23" s="1"/>
  <c r="DK365" i="23"/>
  <c r="DK392" i="23"/>
  <c r="DJ409" i="23"/>
  <c r="DJ420" i="23"/>
  <c r="CC220" i="23"/>
  <c r="CT220" i="23" s="1"/>
  <c r="ES220" i="23" s="1"/>
  <c r="GA220" i="23" s="1"/>
  <c r="DK220" i="23"/>
  <c r="DK368" i="23"/>
  <c r="CC368" i="23"/>
  <c r="CT368" i="23" s="1"/>
  <c r="ES368" i="23" s="1"/>
  <c r="GA368" i="23" s="1"/>
  <c r="EA99" i="23"/>
  <c r="DK289" i="23"/>
  <c r="EB289" i="23" s="1"/>
  <c r="DK46" i="23"/>
  <c r="CS16" i="23"/>
  <c r="CB419" i="23"/>
  <c r="DK214" i="23"/>
  <c r="EB214" i="23" s="1"/>
  <c r="DK65" i="23"/>
  <c r="EA187" i="23"/>
  <c r="DK67" i="23"/>
  <c r="EA18" i="23"/>
  <c r="EA373" i="23"/>
  <c r="EA375" i="23"/>
  <c r="DK267" i="23"/>
  <c r="EB267" i="23" s="1"/>
  <c r="K33" i="33" s="1"/>
  <c r="CC131" i="23"/>
  <c r="CT131" i="23" s="1"/>
  <c r="ES131" i="23" s="1"/>
  <c r="GA131" i="23" s="1"/>
  <c r="DK131" i="23"/>
  <c r="DK294" i="23"/>
  <c r="EB294" i="23" s="1"/>
  <c r="DK158" i="23"/>
  <c r="EB158" i="23" s="1"/>
  <c r="DK245" i="23"/>
  <c r="EB245" i="23" s="1"/>
  <c r="CC67" i="23"/>
  <c r="CT67" i="23" s="1"/>
  <c r="ES67" i="23" s="1"/>
  <c r="GA67" i="23" s="1"/>
  <c r="CC116" i="23"/>
  <c r="CT116" i="23" s="1"/>
  <c r="ES116" i="23" s="1"/>
  <c r="GA116" i="23" s="1"/>
  <c r="EA291" i="23"/>
  <c r="DK252" i="23"/>
  <c r="EB252" i="23" s="1"/>
  <c r="K53" i="33" s="1"/>
  <c r="DK284" i="23"/>
  <c r="EB284" i="23" s="1"/>
  <c r="DK62" i="23"/>
  <c r="EB62" i="23" s="1"/>
  <c r="CC145" i="23"/>
  <c r="CT145" i="23" s="1"/>
  <c r="ES145" i="23" s="1"/>
  <c r="GA145" i="23" s="1"/>
  <c r="DK145" i="23"/>
  <c r="DK142" i="23"/>
  <c r="EB142" i="23" s="1"/>
  <c r="DK228" i="23"/>
  <c r="EB228" i="23" s="1"/>
  <c r="DK94" i="23"/>
  <c r="EB94" i="23" s="1"/>
  <c r="K21" i="33" s="1"/>
  <c r="EA88" i="23"/>
  <c r="DK153" i="23"/>
  <c r="EB153" i="23" s="1"/>
  <c r="DK269" i="23"/>
  <c r="EB269" i="23" s="1"/>
  <c r="DK278" i="23"/>
  <c r="DK159" i="23"/>
  <c r="CC159" i="23"/>
  <c r="CT159" i="23" s="1"/>
  <c r="ES159" i="23" s="1"/>
  <c r="GA159" i="23" s="1"/>
  <c r="CB422" i="23"/>
  <c r="CS15" i="23"/>
  <c r="EA15" i="23" s="1"/>
  <c r="DK172" i="23"/>
  <c r="DK334" i="23"/>
  <c r="EB334" i="23" s="1"/>
  <c r="DK369" i="23"/>
  <c r="DK292" i="23"/>
  <c r="EA353" i="23"/>
  <c r="DK211" i="23"/>
  <c r="EB211" i="23" s="1"/>
  <c r="CC292" i="23"/>
  <c r="CT292" i="23" s="1"/>
  <c r="ES292" i="23" s="1"/>
  <c r="GA292" i="23" s="1"/>
  <c r="DK383" i="23"/>
  <c r="EB383" i="23" s="1"/>
  <c r="CS20" i="23"/>
  <c r="EA20" i="23" s="1"/>
  <c r="CB424" i="23"/>
  <c r="CB414" i="23"/>
  <c r="DK203" i="23"/>
  <c r="CC203" i="23"/>
  <c r="CT203" i="23" s="1"/>
  <c r="ES203" i="23" s="1"/>
  <c r="GA203" i="23" s="1"/>
  <c r="DK230" i="23"/>
  <c r="EB230" i="23" s="1"/>
  <c r="CS64" i="23"/>
  <c r="EA64" i="23" s="1"/>
  <c r="CB408" i="23"/>
  <c r="DK391" i="23"/>
  <c r="DK199" i="23"/>
  <c r="J82" i="26"/>
  <c r="J83" i="26"/>
  <c r="DK384" i="23"/>
  <c r="EB384" i="23" s="1"/>
  <c r="DK266" i="23"/>
  <c r="EB266" i="23" s="1"/>
  <c r="DK89" i="23"/>
  <c r="EB89" i="23" s="1"/>
  <c r="CC340" i="23"/>
  <c r="CT340" i="23" s="1"/>
  <c r="ES340" i="23" s="1"/>
  <c r="GA340" i="23" s="1"/>
  <c r="DK340" i="23"/>
  <c r="DK325" i="23"/>
  <c r="EB325" i="23" s="1"/>
  <c r="DK70" i="23"/>
  <c r="EB70" i="23" s="1"/>
  <c r="EA189" i="23"/>
  <c r="DJ406" i="23"/>
  <c r="EA176" i="23"/>
  <c r="CC110" i="23"/>
  <c r="CT110" i="23" s="1"/>
  <c r="ES110" i="23" s="1"/>
  <c r="GA110" i="23" s="1"/>
  <c r="GA95" i="23"/>
  <c r="CC313" i="23"/>
  <c r="CT313" i="23" s="1"/>
  <c r="ES313" i="23" s="1"/>
  <c r="GA313" i="23" s="1"/>
  <c r="EA365" i="23"/>
  <c r="EA342" i="23"/>
  <c r="EA371" i="23"/>
  <c r="DK337" i="23"/>
  <c r="DK293" i="23"/>
  <c r="EA289" i="23"/>
  <c r="CS87" i="23"/>
  <c r="CS413" i="23" s="1"/>
  <c r="CB413" i="23"/>
  <c r="DK125" i="23"/>
  <c r="CC125" i="23"/>
  <c r="CT125" i="23" s="1"/>
  <c r="ES125" i="23" s="1"/>
  <c r="GA125" i="23" s="1"/>
  <c r="DK374" i="23"/>
  <c r="EB374" i="23" s="1"/>
  <c r="EA346" i="23"/>
  <c r="DK59" i="23"/>
  <c r="EB59" i="23" s="1"/>
  <c r="DK27" i="23"/>
  <c r="CC27" i="23"/>
  <c r="CT27" i="23" s="1"/>
  <c r="ES27" i="23" s="1"/>
  <c r="DK16" i="23"/>
  <c r="BL419" i="23"/>
  <c r="CC16" i="23"/>
  <c r="BL425" i="23"/>
  <c r="DK35" i="23"/>
  <c r="CC35" i="23"/>
  <c r="EA233" i="23"/>
  <c r="DK31" i="23"/>
  <c r="DK42" i="23"/>
  <c r="CC42" i="23"/>
  <c r="CT42" i="23" s="1"/>
  <c r="ES42" i="23" s="1"/>
  <c r="GA42" i="23" s="1"/>
  <c r="DK106" i="23"/>
  <c r="EB106" i="23" s="1"/>
  <c r="K19" i="26"/>
  <c r="K94" i="26" s="1"/>
  <c r="K98" i="26" s="1"/>
  <c r="DK93" i="23"/>
  <c r="BL407" i="23"/>
  <c r="CC93" i="23"/>
  <c r="DK120" i="23"/>
  <c r="CC120" i="23"/>
  <c r="CT120" i="23" s="1"/>
  <c r="ES120" i="23" s="1"/>
  <c r="GA120" i="23" s="1"/>
  <c r="DK102" i="23"/>
  <c r="EB102" i="23" s="1"/>
  <c r="EA305" i="23"/>
  <c r="EA251" i="23"/>
  <c r="J31" i="33" s="1"/>
  <c r="DK124" i="23"/>
  <c r="CC124" i="23"/>
  <c r="CT124" i="23" s="1"/>
  <c r="ES124" i="23" s="1"/>
  <c r="GA124" i="23" s="1"/>
  <c r="DJ411" i="23"/>
  <c r="DJ426" i="23"/>
  <c r="DK51" i="23"/>
  <c r="EB51" i="23" s="1"/>
  <c r="DK287" i="23"/>
  <c r="EB287" i="23" s="1"/>
  <c r="EA131" i="23"/>
  <c r="EA294" i="23"/>
  <c r="EA158" i="23"/>
  <c r="DK330" i="23"/>
  <c r="EB330" i="23" s="1"/>
  <c r="EA245" i="23"/>
  <c r="CC31" i="23"/>
  <c r="CT31" i="23" s="1"/>
  <c r="ES31" i="23" s="1"/>
  <c r="GA31" i="23" s="1"/>
  <c r="EA252" i="23"/>
  <c r="J53" i="33" s="1"/>
  <c r="DK395" i="23"/>
  <c r="EB395" i="23" s="1"/>
  <c r="DK195" i="23"/>
  <c r="EB195" i="23" s="1"/>
  <c r="EA351" i="23"/>
  <c r="DK213" i="23"/>
  <c r="EB213" i="23" s="1"/>
  <c r="CC382" i="23"/>
  <c r="CT382" i="23" s="1"/>
  <c r="ES382" i="23" s="1"/>
  <c r="GA382" i="23" s="1"/>
  <c r="DK382" i="23"/>
  <c r="BL422" i="23"/>
  <c r="DK15" i="23"/>
  <c r="CC15" i="23"/>
  <c r="DK108" i="23"/>
  <c r="DK388" i="23"/>
  <c r="CC388" i="23"/>
  <c r="CT388" i="23" s="1"/>
  <c r="ES388" i="23" s="1"/>
  <c r="GA388" i="23" s="1"/>
  <c r="DK38" i="23"/>
  <c r="DK341" i="23"/>
  <c r="BL414" i="23"/>
  <c r="DK20" i="23"/>
  <c r="BL424" i="23"/>
  <c r="CC20" i="23"/>
  <c r="CC261" i="23"/>
  <c r="CT261" i="23" s="1"/>
  <c r="ES261" i="23" s="1"/>
  <c r="GA261" i="23" s="1"/>
  <c r="DK261" i="23"/>
  <c r="DK300" i="23"/>
  <c r="CC300" i="23"/>
  <c r="CT300" i="23" s="1"/>
  <c r="ES300" i="23" s="1"/>
  <c r="GA300" i="23" s="1"/>
  <c r="DK277" i="23"/>
  <c r="CC277" i="23"/>
  <c r="CT277" i="23" s="1"/>
  <c r="ES277" i="23" s="1"/>
  <c r="GA277" i="23" s="1"/>
  <c r="DK283" i="23"/>
  <c r="DK328" i="23"/>
  <c r="DJ408" i="23"/>
  <c r="EA391" i="23"/>
  <c r="DK66" i="23"/>
  <c r="DK299" i="23"/>
  <c r="EB299" i="23" s="1"/>
  <c r="CC391" i="23"/>
  <c r="CT391" i="23" s="1"/>
  <c r="ES391" i="23" s="1"/>
  <c r="GA391" i="23" s="1"/>
  <c r="DK209" i="23"/>
  <c r="DK264" i="23"/>
  <c r="DK377" i="23"/>
  <c r="EA53" i="23"/>
  <c r="DK184" i="23"/>
  <c r="CC184" i="23"/>
  <c r="CT184" i="23" s="1"/>
  <c r="ES184" i="23" s="1"/>
  <c r="GA184" i="23" s="1"/>
  <c r="CC224" i="23"/>
  <c r="CT224" i="23" s="1"/>
  <c r="ES224" i="23" s="1"/>
  <c r="GA224" i="23" s="1"/>
  <c r="DK224" i="23"/>
  <c r="CC318" i="23"/>
  <c r="CT318" i="23" s="1"/>
  <c r="ES318" i="23" s="1"/>
  <c r="GA318" i="23" s="1"/>
  <c r="DK318" i="23"/>
  <c r="DK355" i="23"/>
  <c r="EB355" i="23" s="1"/>
  <c r="K37" i="33" s="1"/>
  <c r="DK76" i="23"/>
  <c r="CC216" i="23"/>
  <c r="CT216" i="23" s="1"/>
  <c r="ES216" i="23" s="1"/>
  <c r="GA216" i="23" s="1"/>
  <c r="CC278" i="23"/>
  <c r="CT278" i="23" s="1"/>
  <c r="ES278" i="23" s="1"/>
  <c r="GA278" i="23" s="1"/>
  <c r="CC108" i="23"/>
  <c r="CT108" i="23" s="1"/>
  <c r="ES108" i="23" s="1"/>
  <c r="GA108" i="23" s="1"/>
  <c r="CC370" i="23"/>
  <c r="CT370" i="23" s="1"/>
  <c r="ES370" i="23" s="1"/>
  <c r="GA370" i="23" s="1"/>
  <c r="DK141" i="23"/>
  <c r="CC244" i="23"/>
  <c r="CT244" i="23" s="1"/>
  <c r="ES244" i="23" s="1"/>
  <c r="GA244" i="23" s="1"/>
  <c r="DK244" i="23"/>
  <c r="DK192" i="23"/>
  <c r="DK50" i="23"/>
  <c r="DK240" i="23"/>
  <c r="DK22" i="23"/>
  <c r="BL418" i="23"/>
  <c r="CC22" i="23"/>
  <c r="DK197" i="23"/>
  <c r="DK118" i="23"/>
  <c r="EB118" i="23" s="1"/>
  <c r="DK170" i="23"/>
  <c r="CC170" i="23"/>
  <c r="CT170" i="23" s="1"/>
  <c r="ES170" i="23" s="1"/>
  <c r="GA170" i="23" s="1"/>
  <c r="DK176" i="23"/>
  <c r="CC176" i="23"/>
  <c r="CT176" i="23" s="1"/>
  <c r="ES176" i="23" s="1"/>
  <c r="GA176" i="23" s="1"/>
  <c r="CC139" i="23"/>
  <c r="CT139" i="23" s="1"/>
  <c r="ES139" i="23" s="1"/>
  <c r="GA139" i="23" s="1"/>
  <c r="CC240" i="23"/>
  <c r="CT240" i="23" s="1"/>
  <c r="ES240" i="23" s="1"/>
  <c r="GA240" i="23" s="1"/>
  <c r="DK342" i="23"/>
  <c r="CC371" i="23"/>
  <c r="CT371" i="23" s="1"/>
  <c r="ES371" i="23" s="1"/>
  <c r="GA371" i="23" s="1"/>
  <c r="DK371" i="23"/>
  <c r="DK376" i="23"/>
  <c r="EA48" i="23"/>
  <c r="DK165" i="23"/>
  <c r="DK323" i="23"/>
  <c r="EB323" i="23" s="1"/>
  <c r="DK44" i="23"/>
  <c r="CC44" i="23"/>
  <c r="CT44" i="23" s="1"/>
  <c r="ES44" i="23" s="1"/>
  <c r="DK144" i="23"/>
  <c r="EB144" i="23" s="1"/>
  <c r="DK87" i="23"/>
  <c r="BL413" i="23"/>
  <c r="CC87" i="23"/>
  <c r="EA169" i="23"/>
  <c r="CC130" i="23"/>
  <c r="CT130" i="23" s="1"/>
  <c r="ES130" i="23" s="1"/>
  <c r="GA130" i="23" s="1"/>
  <c r="DK177" i="23"/>
  <c r="EB177" i="23" s="1"/>
  <c r="EA374" i="23"/>
  <c r="DK346" i="23"/>
  <c r="EB346" i="23" s="1"/>
  <c r="EA73" i="23"/>
  <c r="EA27" i="23"/>
  <c r="DJ419" i="23"/>
  <c r="EA16" i="23"/>
  <c r="DJ425" i="23"/>
  <c r="DK135" i="23"/>
  <c r="EB135" i="23" s="1"/>
  <c r="DK233" i="23"/>
  <c r="CC233" i="23"/>
  <c r="CT233" i="23" s="1"/>
  <c r="ES233" i="23" s="1"/>
  <c r="GA233" i="23" s="1"/>
  <c r="DK379" i="23"/>
  <c r="EB379" i="23" s="1"/>
  <c r="J20" i="26"/>
  <c r="DJ407" i="23"/>
  <c r="CC154" i="23"/>
  <c r="CT154" i="23" s="1"/>
  <c r="ES154" i="23" s="1"/>
  <c r="GA154" i="23" s="1"/>
  <c r="DK251" i="23"/>
  <c r="DK315" i="23"/>
  <c r="EB315" i="23" s="1"/>
  <c r="DK63" i="23"/>
  <c r="CC63" i="23"/>
  <c r="CT63" i="23" s="1"/>
  <c r="ES63" i="23" s="1"/>
  <c r="GA63" i="23" s="1"/>
  <c r="EA51" i="23"/>
  <c r="DK57" i="23"/>
  <c r="CC57" i="23"/>
  <c r="CT57" i="23" s="1"/>
  <c r="ES57" i="23" s="1"/>
  <c r="GA57" i="23" s="1"/>
  <c r="EA287" i="23"/>
  <c r="EA134" i="23"/>
  <c r="J23" i="33" s="1"/>
  <c r="DK101" i="23"/>
  <c r="EB101" i="23" s="1"/>
  <c r="CC199" i="23"/>
  <c r="CT199" i="23" s="1"/>
  <c r="ES199" i="23" s="1"/>
  <c r="GA199" i="23" s="1"/>
  <c r="CC377" i="23"/>
  <c r="CT377" i="23" s="1"/>
  <c r="ES377" i="23" s="1"/>
  <c r="GA377" i="23" s="1"/>
  <c r="DK221" i="23"/>
  <c r="EB221" i="23" s="1"/>
  <c r="K51" i="33" s="1"/>
  <c r="DK122" i="23"/>
  <c r="CC122" i="23"/>
  <c r="CT122" i="23" s="1"/>
  <c r="ES122" i="23" s="1"/>
  <c r="GA122" i="23" s="1"/>
  <c r="DK234" i="23"/>
  <c r="EB234" i="23" s="1"/>
  <c r="DK241" i="23"/>
  <c r="CC241" i="23"/>
  <c r="CT241" i="23" s="1"/>
  <c r="ES241" i="23" s="1"/>
  <c r="GA241" i="23" s="1"/>
  <c r="DK351" i="23"/>
  <c r="CC351" i="23"/>
  <c r="CT351" i="23" s="1"/>
  <c r="ES351" i="23" s="1"/>
  <c r="GA351" i="23" s="1"/>
  <c r="DK24" i="23"/>
  <c r="EB24" i="23" s="1"/>
  <c r="EA205" i="23"/>
  <c r="J28" i="33" s="1"/>
  <c r="DK132" i="23"/>
  <c r="EB132" i="23" s="1"/>
  <c r="EA213" i="23"/>
  <c r="EA382" i="23"/>
  <c r="EA356" i="23"/>
  <c r="DK36" i="23"/>
  <c r="EB36" i="23" s="1"/>
  <c r="DK239" i="23"/>
  <c r="EB239" i="23" s="1"/>
  <c r="DJ422" i="23"/>
  <c r="DK303" i="23"/>
  <c r="EB303" i="23" s="1"/>
  <c r="DK152" i="23"/>
  <c r="EB152" i="23" s="1"/>
  <c r="DK188" i="23"/>
  <c r="EB188" i="23" s="1"/>
  <c r="DK360" i="23"/>
  <c r="EB360" i="23" s="1"/>
  <c r="DK55" i="23"/>
  <c r="FK64" i="23"/>
  <c r="DK160" i="23"/>
  <c r="DJ414" i="23"/>
  <c r="DJ424" i="23"/>
  <c r="DK389" i="23"/>
  <c r="DK96" i="23"/>
  <c r="DK123" i="23"/>
  <c r="EB123" i="23" s="1"/>
  <c r="DK180" i="23"/>
  <c r="CC180" i="23"/>
  <c r="CT180" i="23" s="1"/>
  <c r="ES180" i="23" s="1"/>
  <c r="GA180" i="23" s="1"/>
  <c r="CC208" i="23"/>
  <c r="CT208" i="23" s="1"/>
  <c r="ES208" i="23" s="1"/>
  <c r="GA208" i="23" s="1"/>
  <c r="DK343" i="23"/>
  <c r="DK357" i="23"/>
  <c r="EB357" i="23" s="1"/>
  <c r="DK53" i="23"/>
  <c r="EB53" i="23" s="1"/>
  <c r="CC309" i="23"/>
  <c r="CT309" i="23" s="1"/>
  <c r="ES309" i="23" s="1"/>
  <c r="GA309" i="23" s="1"/>
  <c r="DK309" i="23"/>
  <c r="EA224" i="23"/>
  <c r="DK92" i="23"/>
  <c r="CC92" i="23"/>
  <c r="CT92" i="23" s="1"/>
  <c r="ES92" i="23" s="1"/>
  <c r="GA92" i="23" s="1"/>
  <c r="EA318" i="23"/>
  <c r="EA355" i="23"/>
  <c r="J37" i="33" s="1"/>
  <c r="CC352" i="23"/>
  <c r="CT352" i="23" s="1"/>
  <c r="ES352" i="23" s="1"/>
  <c r="GA352" i="23" s="1"/>
  <c r="DK352" i="23"/>
  <c r="EA244" i="23"/>
  <c r="DK136" i="23"/>
  <c r="EB136" i="23" s="1"/>
  <c r="DK196" i="23"/>
  <c r="DK280" i="23"/>
  <c r="EB280" i="23" s="1"/>
  <c r="K34" i="33" s="1"/>
  <c r="DK250" i="23"/>
  <c r="DK37" i="23"/>
  <c r="EB37" i="23" s="1"/>
  <c r="DK236" i="23"/>
  <c r="EB236" i="23" s="1"/>
  <c r="CC117" i="23"/>
  <c r="CT117" i="23" s="1"/>
  <c r="ES117" i="23" s="1"/>
  <c r="GA117" i="23" s="1"/>
  <c r="CC392" i="23"/>
  <c r="CT392" i="23" s="1"/>
  <c r="ES392" i="23" s="1"/>
  <c r="GA392" i="23" s="1"/>
  <c r="EA81" i="23"/>
  <c r="CC182" i="23"/>
  <c r="CT182" i="23" s="1"/>
  <c r="ES182" i="23" s="1"/>
  <c r="GA182" i="23" s="1"/>
  <c r="DK182" i="23"/>
  <c r="DK242" i="23"/>
  <c r="CC242" i="23"/>
  <c r="CT242" i="23" s="1"/>
  <c r="ES242" i="23" s="1"/>
  <c r="GA242" i="23" s="1"/>
  <c r="DK21" i="23"/>
  <c r="CC21" i="23"/>
  <c r="CT21" i="23" s="1"/>
  <c r="ES21" i="23" s="1"/>
  <c r="GA21" i="23" s="1"/>
  <c r="DK324" i="23"/>
  <c r="EB324" i="23" s="1"/>
  <c r="EA376" i="23"/>
  <c r="DK48" i="23"/>
  <c r="EB48" i="23" s="1"/>
  <c r="EA165" i="23"/>
  <c r="EA378" i="23"/>
  <c r="DK78" i="23"/>
  <c r="DJ413" i="23"/>
  <c r="DK169" i="23"/>
  <c r="EB169" i="23" s="1"/>
  <c r="FK23" i="23"/>
  <c r="CC168" i="23"/>
  <c r="CT168" i="23" s="1"/>
  <c r="ES168" i="23" s="1"/>
  <c r="GA168" i="23" s="1"/>
  <c r="CC197" i="23"/>
  <c r="CT197" i="23" s="1"/>
  <c r="ES197" i="23" s="1"/>
  <c r="GA197" i="23" s="1"/>
  <c r="FZ62" i="23"/>
  <c r="FZ406" i="23" s="1"/>
  <c r="ER406" i="23"/>
  <c r="CC361" i="23"/>
  <c r="CT361" i="23" s="1"/>
  <c r="ES361" i="23" s="1"/>
  <c r="GA361" i="23" s="1"/>
  <c r="CC179" i="23"/>
  <c r="CT179" i="23" s="1"/>
  <c r="ES179" i="23" s="1"/>
  <c r="DK73" i="23"/>
  <c r="EB73" i="23" s="1"/>
  <c r="DK82" i="23"/>
  <c r="EB82" i="23" s="1"/>
  <c r="DK288" i="23"/>
  <c r="EA366" i="23"/>
  <c r="CC272" i="23"/>
  <c r="CT272" i="23" s="1"/>
  <c r="ES272" i="23" s="1"/>
  <c r="GA272" i="23" s="1"/>
  <c r="CC305" i="23"/>
  <c r="CT305" i="23" s="1"/>
  <c r="ES305" i="23" s="1"/>
  <c r="GA305" i="23" s="1"/>
  <c r="DK305" i="23"/>
  <c r="DK41" i="23"/>
  <c r="EB41" i="23" s="1"/>
  <c r="CS30" i="23"/>
  <c r="EA30" i="23" s="1"/>
  <c r="CB412" i="23"/>
  <c r="DK74" i="23"/>
  <c r="EB74" i="23" s="1"/>
  <c r="DK320" i="23"/>
  <c r="EB320" i="23" s="1"/>
  <c r="EA109" i="23"/>
  <c r="J43" i="33" s="1"/>
  <c r="DK72" i="23"/>
  <c r="EB72" i="23" s="1"/>
  <c r="DK134" i="23"/>
  <c r="EB134" i="23" s="1"/>
  <c r="K23" i="33" s="1"/>
  <c r="EA101" i="23"/>
  <c r="DK363" i="23"/>
  <c r="EB363" i="23" s="1"/>
  <c r="CC78" i="23"/>
  <c r="CT78" i="23" s="1"/>
  <c r="ES78" i="23" s="1"/>
  <c r="GA78" i="23" s="1"/>
  <c r="DK26" i="23"/>
  <c r="EB26" i="23" s="1"/>
  <c r="DK194" i="23"/>
  <c r="CC194" i="23"/>
  <c r="CT194" i="23" s="1"/>
  <c r="ES194" i="23" s="1"/>
  <c r="GA194" i="23" s="1"/>
  <c r="DK121" i="23"/>
  <c r="EB121" i="23" s="1"/>
  <c r="CC319" i="23"/>
  <c r="CT319" i="23" s="1"/>
  <c r="ES319" i="23" s="1"/>
  <c r="GA319" i="23" s="1"/>
  <c r="DK319" i="23"/>
  <c r="J66" i="26"/>
  <c r="CS14" i="23"/>
  <c r="EA14" i="23" s="1"/>
  <c r="CB398" i="23"/>
  <c r="CB405" i="23"/>
  <c r="CB423" i="23"/>
  <c r="DK356" i="23"/>
  <c r="EB356" i="23" s="1"/>
  <c r="FZ142" i="23"/>
  <c r="FZ407" i="23" s="1"/>
  <c r="ER407" i="23"/>
  <c r="CC66" i="23"/>
  <c r="CT66" i="23" s="1"/>
  <c r="ES66" i="23" s="1"/>
  <c r="GA66" i="23" s="1"/>
  <c r="DK276" i="23"/>
  <c r="DK175" i="23"/>
  <c r="EB175" i="23" s="1"/>
  <c r="DK333" i="23"/>
  <c r="EB333" i="23" s="1"/>
  <c r="EA265" i="23"/>
  <c r="DK85" i="23"/>
  <c r="EB85" i="23" s="1"/>
  <c r="DK148" i="23"/>
  <c r="CC148" i="23"/>
  <c r="CT148" i="23" s="1"/>
  <c r="ES148" i="23" s="1"/>
  <c r="GA148" i="23" s="1"/>
  <c r="DK80" i="23"/>
  <c r="DK84" i="23"/>
  <c r="BL408" i="23"/>
  <c r="DK64" i="23"/>
  <c r="CC64" i="23"/>
  <c r="DK349" i="23"/>
  <c r="EA96" i="23"/>
  <c r="CC38" i="23"/>
  <c r="CT38" i="23" s="1"/>
  <c r="ES38" i="23" s="1"/>
  <c r="DK372" i="23"/>
  <c r="CC372" i="23"/>
  <c r="CT372" i="23" s="1"/>
  <c r="ES372" i="23" s="1"/>
  <c r="GA372" i="23" s="1"/>
  <c r="DK28" i="23"/>
  <c r="DK156" i="23"/>
  <c r="EB156" i="23" s="1"/>
  <c r="DK212" i="23"/>
  <c r="EB212" i="23" s="1"/>
  <c r="EA329" i="23"/>
  <c r="EA92" i="23"/>
  <c r="DK256" i="23"/>
  <c r="EB256" i="23" s="1"/>
  <c r="DK393" i="23"/>
  <c r="EB393" i="23" s="1"/>
  <c r="DK137" i="23"/>
  <c r="EB137" i="23" s="1"/>
  <c r="K45" i="33" s="1"/>
  <c r="EA352" i="23"/>
  <c r="CC349" i="23"/>
  <c r="CT349" i="23" s="1"/>
  <c r="ES349" i="23" s="1"/>
  <c r="GA349" i="23" s="1"/>
  <c r="CC50" i="23"/>
  <c r="CT50" i="23" s="1"/>
  <c r="ES50" i="23" s="1"/>
  <c r="GA50" i="23" s="1"/>
  <c r="CC46" i="23"/>
  <c r="CT46" i="23" s="1"/>
  <c r="ES46" i="23" s="1"/>
  <c r="GA46" i="23" s="1"/>
  <c r="EA90" i="23"/>
  <c r="EA129" i="23"/>
  <c r="EA40" i="23"/>
  <c r="EA260" i="23"/>
  <c r="J54" i="33" s="1"/>
  <c r="DK75" i="23"/>
  <c r="EB75" i="23" s="1"/>
  <c r="EA258" i="23"/>
  <c r="DK308" i="23"/>
  <c r="EB308" i="23" s="1"/>
  <c r="EA236" i="23"/>
  <c r="DK34" i="23"/>
  <c r="EB34" i="23" s="1"/>
  <c r="CC302" i="23"/>
  <c r="CT302" i="23" s="1"/>
  <c r="ES302" i="23" s="1"/>
  <c r="GA302" i="23" s="1"/>
  <c r="CC76" i="23"/>
  <c r="CT76" i="23" s="1"/>
  <c r="ES76" i="23" s="1"/>
  <c r="GA76" i="23" s="1"/>
  <c r="CC376" i="23"/>
  <c r="CT376" i="23" s="1"/>
  <c r="ES376" i="23" s="1"/>
  <c r="GA376" i="23" s="1"/>
  <c r="CC172" i="23"/>
  <c r="CT172" i="23" s="1"/>
  <c r="ES172" i="23" s="1"/>
  <c r="GA172" i="23" s="1"/>
  <c r="CC389" i="23"/>
  <c r="CT389" i="23" s="1"/>
  <c r="ES389" i="23" s="1"/>
  <c r="GA389" i="23" s="1"/>
  <c r="DK81" i="23"/>
  <c r="EB81" i="23" s="1"/>
  <c r="EA182" i="23"/>
  <c r="J27" i="33" s="1"/>
  <c r="EA242" i="23"/>
  <c r="EA248" i="23"/>
  <c r="EA21" i="23"/>
  <c r="DK290" i="23"/>
  <c r="EB290" i="23" s="1"/>
  <c r="EA332" i="23"/>
  <c r="EA112" i="23"/>
  <c r="CC378" i="23"/>
  <c r="CT378" i="23" s="1"/>
  <c r="ES378" i="23" s="1"/>
  <c r="GA378" i="23" s="1"/>
  <c r="DK378" i="23"/>
  <c r="CC65" i="23"/>
  <c r="CT65" i="23" s="1"/>
  <c r="ES65" i="23" s="1"/>
  <c r="GA65" i="23" s="1"/>
  <c r="DK178" i="23"/>
  <c r="EB178" i="23" s="1"/>
  <c r="EA274" i="23"/>
  <c r="DK43" i="23"/>
  <c r="CC43" i="23"/>
  <c r="CT43" i="23" s="1"/>
  <c r="ES43" i="23" s="1"/>
  <c r="GA43" i="23" s="1"/>
  <c r="EA133" i="23"/>
  <c r="CC157" i="23"/>
  <c r="CT157" i="23" s="1"/>
  <c r="ES157" i="23" s="1"/>
  <c r="GA157" i="23" s="1"/>
  <c r="DK157" i="23"/>
  <c r="DK29" i="23"/>
  <c r="CC29" i="23"/>
  <c r="CT29" i="23" s="1"/>
  <c r="ES29" i="23" s="1"/>
  <c r="GA29" i="23" s="1"/>
  <c r="DK128" i="23"/>
  <c r="EB128" i="23" s="1"/>
  <c r="CC282" i="23"/>
  <c r="CT282" i="23" s="1"/>
  <c r="ES282" i="23" s="1"/>
  <c r="GA282" i="23" s="1"/>
  <c r="DK282" i="23"/>
  <c r="DK204" i="23"/>
  <c r="CC204" i="23"/>
  <c r="CT204" i="23" s="1"/>
  <c r="ES204" i="23" s="1"/>
  <c r="GA204" i="23" s="1"/>
  <c r="DK314" i="23"/>
  <c r="EB314" i="23" s="1"/>
  <c r="EA288" i="23"/>
  <c r="DK366" i="23"/>
  <c r="EB366" i="23" s="1"/>
  <c r="CC84" i="23"/>
  <c r="CT84" i="23" s="1"/>
  <c r="ES84" i="23" s="1"/>
  <c r="GA84" i="23" s="1"/>
  <c r="CC251" i="23"/>
  <c r="CT251" i="23" s="1"/>
  <c r="ES251" i="23" s="1"/>
  <c r="GA251" i="23" s="1"/>
  <c r="CC293" i="23"/>
  <c r="CT293" i="23" s="1"/>
  <c r="ES293" i="23" s="1"/>
  <c r="GA293" i="23" s="1"/>
  <c r="CC141" i="23"/>
  <c r="CT141" i="23" s="1"/>
  <c r="ES141" i="23" s="1"/>
  <c r="GA141" i="23" s="1"/>
  <c r="EA41" i="23"/>
  <c r="DJ412" i="23"/>
  <c r="EA381" i="23"/>
  <c r="EA320" i="23"/>
  <c r="EA49" i="23"/>
  <c r="J41" i="33" s="1"/>
  <c r="DK109" i="23"/>
  <c r="EB109" i="23" s="1"/>
  <c r="K43" i="33" s="1"/>
  <c r="CC61" i="23"/>
  <c r="CT61" i="23" s="1"/>
  <c r="ES61" i="23" s="1"/>
  <c r="GA61" i="23" s="1"/>
  <c r="DK61" i="23"/>
  <c r="DK347" i="23"/>
  <c r="EB347" i="23" s="1"/>
  <c r="DK229" i="23"/>
  <c r="EB229" i="23" s="1"/>
  <c r="K52" i="33" s="1"/>
  <c r="EA237" i="23"/>
  <c r="DK273" i="23"/>
  <c r="EB273" i="23" s="1"/>
  <c r="K55" i="33" s="1"/>
  <c r="CC343" i="23"/>
  <c r="CT343" i="23" s="1"/>
  <c r="ES343" i="23" s="1"/>
  <c r="GA343" i="23" s="1"/>
  <c r="CC364" i="23"/>
  <c r="CT364" i="23" s="1"/>
  <c r="ES364" i="23" s="1"/>
  <c r="GA364" i="23" s="1"/>
  <c r="CC341" i="23"/>
  <c r="CT341" i="23" s="1"/>
  <c r="ES341" i="23" s="1"/>
  <c r="GA341" i="23" s="1"/>
  <c r="CC192" i="23"/>
  <c r="CT192" i="23" s="1"/>
  <c r="ES192" i="23" s="1"/>
  <c r="GA192" i="23" s="1"/>
  <c r="EA26" i="23"/>
  <c r="DK47" i="23"/>
  <c r="EB47" i="23" s="1"/>
  <c r="EA138" i="23"/>
  <c r="DK198" i="23"/>
  <c r="EB198" i="23" s="1"/>
  <c r="CC205" i="23"/>
  <c r="CT205" i="23" s="1"/>
  <c r="ES205" i="23" s="1"/>
  <c r="GA205" i="23" s="1"/>
  <c r="DK205" i="23"/>
  <c r="DK105" i="23"/>
  <c r="EB105" i="23" s="1"/>
  <c r="BL398" i="23"/>
  <c r="BL405" i="23"/>
  <c r="DK14" i="23"/>
  <c r="BL423" i="23"/>
  <c r="CC14" i="23"/>
  <c r="DK161" i="23"/>
  <c r="EB161" i="23" s="1"/>
  <c r="DK155" i="23"/>
  <c r="EB155" i="23" s="1"/>
  <c r="CS83" i="23"/>
  <c r="CB421" i="23"/>
  <c r="DK311" i="23"/>
  <c r="EB311" i="23" s="1"/>
  <c r="DK58" i="23"/>
  <c r="CC58" i="23"/>
  <c r="CT58" i="23" s="1"/>
  <c r="ES58" i="23" s="1"/>
  <c r="GA58" i="23" s="1"/>
  <c r="CC119" i="23"/>
  <c r="CT119" i="23" s="1"/>
  <c r="ES119" i="23" s="1"/>
  <c r="GA119" i="23" s="1"/>
  <c r="DK119" i="23"/>
  <c r="DK150" i="23"/>
  <c r="DK52" i="23"/>
  <c r="CC265" i="23"/>
  <c r="CT265" i="23" s="1"/>
  <c r="ES265" i="23" s="1"/>
  <c r="GA265" i="23" s="1"/>
  <c r="DK265" i="23"/>
  <c r="DK207" i="23"/>
  <c r="EA148" i="23"/>
  <c r="J24" i="33" s="1"/>
  <c r="EA80" i="23"/>
  <c r="DK316" i="23"/>
  <c r="EB316" i="23" s="1"/>
  <c r="DK103" i="23"/>
  <c r="EB103" i="23" s="1"/>
  <c r="DK270" i="23"/>
  <c r="EB270" i="23" s="1"/>
  <c r="CC262" i="23"/>
  <c r="CT262" i="23" s="1"/>
  <c r="ES262" i="23" s="1"/>
  <c r="GA262" i="23" s="1"/>
  <c r="DK262" i="23"/>
  <c r="DK98" i="23"/>
  <c r="CC98" i="23"/>
  <c r="CT98" i="23" s="1"/>
  <c r="ES98" i="23" s="1"/>
  <c r="GA98" i="23" s="1"/>
  <c r="CC345" i="23"/>
  <c r="CT345" i="23" s="1"/>
  <c r="ES345" i="23" s="1"/>
  <c r="GA345" i="23" s="1"/>
  <c r="DK345" i="23"/>
  <c r="CC344" i="23"/>
  <c r="CT344" i="23" s="1"/>
  <c r="ES344" i="23" s="1"/>
  <c r="GA344" i="23" s="1"/>
  <c r="CC283" i="23"/>
  <c r="CT283" i="23" s="1"/>
  <c r="ES283" i="23" s="1"/>
  <c r="GA283" i="23" s="1"/>
  <c r="EA372" i="23"/>
  <c r="EA212" i="23"/>
  <c r="DK329" i="23"/>
  <c r="EB329" i="23" s="1"/>
  <c r="EA215" i="23"/>
  <c r="EA256" i="23"/>
  <c r="EA393" i="23"/>
  <c r="EA137" i="23"/>
  <c r="J45" i="33" s="1"/>
  <c r="CC97" i="23"/>
  <c r="CT97" i="23" s="1"/>
  <c r="ES97" i="23" s="1"/>
  <c r="GA97" i="23" s="1"/>
  <c r="DK97" i="23"/>
  <c r="DK90" i="23"/>
  <c r="EB90" i="23" s="1"/>
  <c r="DK129" i="23"/>
  <c r="EB129" i="23" s="1"/>
  <c r="DK111" i="23"/>
  <c r="CC111" i="23"/>
  <c r="CT111" i="23" s="1"/>
  <c r="ES111" i="23" s="1"/>
  <c r="GA111" i="23" s="1"/>
  <c r="CB410" i="23"/>
  <c r="CS146" i="23"/>
  <c r="EA146" i="23" s="1"/>
  <c r="EA410" i="23" s="1"/>
  <c r="DK40" i="23"/>
  <c r="CC40" i="23"/>
  <c r="CT40" i="23" s="1"/>
  <c r="ES40" i="23" s="1"/>
  <c r="GA40" i="23" s="1"/>
  <c r="DK260" i="23"/>
  <c r="DK394" i="23"/>
  <c r="DK258" i="23"/>
  <c r="EB258" i="23" s="1"/>
  <c r="DK202" i="23"/>
  <c r="EB202" i="23" s="1"/>
  <c r="EA34" i="23"/>
  <c r="EA350" i="23"/>
  <c r="DK173" i="23"/>
  <c r="EB173" i="23" s="1"/>
  <c r="DK321" i="23"/>
  <c r="EB321" i="23" s="1"/>
  <c r="DK322" i="23"/>
  <c r="CC322" i="23"/>
  <c r="CT322" i="23" s="1"/>
  <c r="ES322" i="23" s="1"/>
  <c r="GA322" i="23" s="1"/>
  <c r="DK112" i="23"/>
  <c r="EB112" i="23" s="1"/>
  <c r="DK348" i="23"/>
  <c r="DK164" i="23"/>
  <c r="EB164" i="23" s="1"/>
  <c r="CC150" i="23"/>
  <c r="CT150" i="23" s="1"/>
  <c r="ES150" i="23" s="1"/>
  <c r="GA150" i="23" s="1"/>
  <c r="CC274" i="23"/>
  <c r="CT274" i="23" s="1"/>
  <c r="ES274" i="23" s="1"/>
  <c r="GA274" i="23" s="1"/>
  <c r="DK274" i="23"/>
  <c r="EA43" i="23"/>
  <c r="DK133" i="23"/>
  <c r="EB133" i="23" s="1"/>
  <c r="EA157" i="23"/>
  <c r="CC297" i="23"/>
  <c r="CT297" i="23" s="1"/>
  <c r="ES297" i="23" s="1"/>
  <c r="GA297" i="23" s="1"/>
  <c r="DK297" i="23"/>
  <c r="EA29" i="23"/>
  <c r="DK217" i="23"/>
  <c r="EB217" i="23" s="1"/>
  <c r="EA282" i="23"/>
  <c r="EA204" i="23"/>
  <c r="CC286" i="23"/>
  <c r="CT286" i="23" s="1"/>
  <c r="ES286" i="23" s="1"/>
  <c r="GA286" i="23" s="1"/>
  <c r="DK286" i="23"/>
  <c r="EA314" i="23"/>
  <c r="DK296" i="23"/>
  <c r="EB296" i="23" s="1"/>
  <c r="DK336" i="23"/>
  <c r="EB336" i="23" s="1"/>
  <c r="CC250" i="23"/>
  <c r="CT250" i="23" s="1"/>
  <c r="ES250" i="23" s="1"/>
  <c r="GA250" i="23" s="1"/>
  <c r="CC369" i="23"/>
  <c r="CT369" i="23" s="1"/>
  <c r="ES369" i="23" s="1"/>
  <c r="GA369" i="23" s="1"/>
  <c r="DK190" i="23"/>
  <c r="EB190" i="23" s="1"/>
  <c r="DK381" i="23"/>
  <c r="EB381" i="23" s="1"/>
  <c r="DK326" i="23"/>
  <c r="EB326" i="23" s="1"/>
  <c r="DK49" i="23"/>
  <c r="CC49" i="23"/>
  <c r="CT49" i="23" s="1"/>
  <c r="ES49" i="23" s="1"/>
  <c r="GA49" i="23" s="1"/>
  <c r="DK95" i="23"/>
  <c r="EB95" i="23" s="1"/>
  <c r="CC100" i="23"/>
  <c r="CT100" i="23" s="1"/>
  <c r="ES100" i="23" s="1"/>
  <c r="GA100" i="23" s="1"/>
  <c r="DK100" i="23"/>
  <c r="EA347" i="23"/>
  <c r="DK237" i="23"/>
  <c r="EB237" i="23" s="1"/>
  <c r="EA273" i="23"/>
  <c r="J55" i="33" s="1"/>
  <c r="DK143" i="23"/>
  <c r="EB143" i="23" s="1"/>
  <c r="EA47" i="23"/>
  <c r="DK115" i="23"/>
  <c r="EB115" i="23" s="1"/>
  <c r="DK231" i="23"/>
  <c r="EB231" i="23" s="1"/>
  <c r="EA69" i="23"/>
  <c r="DK306" i="23"/>
  <c r="CC306" i="23"/>
  <c r="CT306" i="23" s="1"/>
  <c r="ES306" i="23" s="1"/>
  <c r="GA306" i="23" s="1"/>
  <c r="EA107" i="23"/>
  <c r="CC138" i="23"/>
  <c r="CT138" i="23" s="1"/>
  <c r="ES138" i="23" s="1"/>
  <c r="GA138" i="23" s="1"/>
  <c r="DK138" i="23"/>
  <c r="DK45" i="23"/>
  <c r="EB45" i="23" s="1"/>
  <c r="EA161" i="23"/>
  <c r="EA155" i="23"/>
  <c r="K79" i="26"/>
  <c r="K6" i="23"/>
  <c r="AT6" i="23" s="1"/>
  <c r="BL421" i="23"/>
  <c r="DK83" i="23"/>
  <c r="CC83" i="23"/>
  <c r="DK86" i="23"/>
  <c r="CC86" i="23"/>
  <c r="CT86" i="23" s="1"/>
  <c r="ES86" i="23" s="1"/>
  <c r="GA86" i="23" s="1"/>
  <c r="EA39" i="23"/>
  <c r="EA58" i="23"/>
  <c r="EA119" i="23"/>
  <c r="DK362" i="23"/>
  <c r="CC362" i="23"/>
  <c r="CT362" i="23" s="1"/>
  <c r="ES362" i="23" s="1"/>
  <c r="GA362" i="23" s="1"/>
  <c r="DK317" i="23"/>
  <c r="EB317" i="23" s="1"/>
  <c r="DK167" i="23"/>
  <c r="EB167" i="23" s="1"/>
  <c r="K47" i="33" s="1"/>
  <c r="DK33" i="23"/>
  <c r="EB33" i="23" s="1"/>
  <c r="CC80" i="23"/>
  <c r="CT80" i="23" s="1"/>
  <c r="ES80" i="23" s="1"/>
  <c r="GA80" i="23" s="1"/>
  <c r="CC365" i="23"/>
  <c r="CT365" i="23" s="1"/>
  <c r="ES365" i="23" s="1"/>
  <c r="GA365" i="23" s="1"/>
  <c r="CC342" i="23"/>
  <c r="CT342" i="23" s="1"/>
  <c r="ES342" i="23" s="1"/>
  <c r="GA342" i="23" s="1"/>
  <c r="DK386" i="23"/>
  <c r="EB386" i="23" s="1"/>
  <c r="CC113" i="23"/>
  <c r="CT113" i="23" s="1"/>
  <c r="ES113" i="23" s="1"/>
  <c r="GA113" i="23" s="1"/>
  <c r="DK113" i="23"/>
  <c r="DK151" i="23"/>
  <c r="EB151" i="23" s="1"/>
  <c r="DK223" i="23"/>
  <c r="EB223" i="23" s="1"/>
  <c r="DK219" i="23"/>
  <c r="EB219" i="23" s="1"/>
  <c r="DK79" i="23"/>
  <c r="EB79" i="23" s="1"/>
  <c r="DK174" i="23"/>
  <c r="CC174" i="23"/>
  <c r="CT174" i="23" s="1"/>
  <c r="ES174" i="23" s="1"/>
  <c r="GA174" i="23" s="1"/>
  <c r="EA270" i="23"/>
  <c r="EA262" i="23"/>
  <c r="EA98" i="23"/>
  <c r="DK295" i="23"/>
  <c r="EA345" i="23"/>
  <c r="CC260" i="23"/>
  <c r="CT260" i="23" s="1"/>
  <c r="ES260" i="23" s="1"/>
  <c r="GA260" i="23" s="1"/>
  <c r="CC225" i="23"/>
  <c r="CT225" i="23" s="1"/>
  <c r="ES225" i="23" s="1"/>
  <c r="GA225" i="23" s="1"/>
  <c r="CC165" i="23"/>
  <c r="CT165" i="23" s="1"/>
  <c r="ES165" i="23" s="1"/>
  <c r="GA165" i="23" s="1"/>
  <c r="CC96" i="23"/>
  <c r="CT96" i="23" s="1"/>
  <c r="ES96" i="23" s="1"/>
  <c r="GA96" i="23" s="1"/>
  <c r="DK162" i="23"/>
  <c r="CC162" i="23"/>
  <c r="CT162" i="23" s="1"/>
  <c r="ES162" i="23" s="1"/>
  <c r="GA162" i="23" s="1"/>
  <c r="DK268" i="23"/>
  <c r="EB268" i="23" s="1"/>
  <c r="DK68" i="23"/>
  <c r="DK235" i="23"/>
  <c r="EB235" i="23" s="1"/>
  <c r="DK285" i="23"/>
  <c r="EB285" i="23" s="1"/>
  <c r="DK335" i="23"/>
  <c r="EB335" i="23" s="1"/>
  <c r="EA191" i="23"/>
  <c r="EA367" i="23"/>
  <c r="DK215" i="23"/>
  <c r="EB215" i="23" s="1"/>
  <c r="DK32" i="23"/>
  <c r="DK380" i="23"/>
  <c r="CC295" i="23"/>
  <c r="CT295" i="23" s="1"/>
  <c r="ES295" i="23" s="1"/>
  <c r="GA295" i="23" s="1"/>
  <c r="CC218" i="23"/>
  <c r="CT218" i="23" s="1"/>
  <c r="ES218" i="23" s="1"/>
  <c r="GA218" i="23" s="1"/>
  <c r="CC348" i="23"/>
  <c r="CT348" i="23" s="1"/>
  <c r="ES348" i="23" s="1"/>
  <c r="GA348" i="23" s="1"/>
  <c r="CC207" i="23"/>
  <c r="CT207" i="23" s="1"/>
  <c r="ES207" i="23" s="1"/>
  <c r="GA207" i="23" s="1"/>
  <c r="CC52" i="23"/>
  <c r="CT52" i="23" s="1"/>
  <c r="ES52" i="23" s="1"/>
  <c r="GA52" i="23" s="1"/>
  <c r="CC255" i="23"/>
  <c r="CT255" i="23" s="1"/>
  <c r="ES255" i="23" s="1"/>
  <c r="GA255" i="23" s="1"/>
  <c r="DK247" i="23"/>
  <c r="EB247" i="23" s="1"/>
  <c r="EA97" i="23"/>
  <c r="CS147" i="23"/>
  <c r="EA147" i="23" s="1"/>
  <c r="CB415" i="23"/>
  <c r="DK222" i="23"/>
  <c r="EB222" i="23" s="1"/>
  <c r="DJ410" i="23"/>
  <c r="DK259" i="23"/>
  <c r="EB259" i="23" s="1"/>
  <c r="DK193" i="23"/>
  <c r="DK60" i="23"/>
  <c r="CC60" i="23"/>
  <c r="CT60" i="23" s="1"/>
  <c r="ES60" i="23" s="1"/>
  <c r="GA60" i="23" s="1"/>
  <c r="DK385" i="23"/>
  <c r="EB385" i="23" s="1"/>
  <c r="CS56" i="23"/>
  <c r="CS406" i="23" s="1"/>
  <c r="CB406" i="23"/>
  <c r="DK91" i="23"/>
  <c r="EB91" i="23" s="1"/>
  <c r="CC189" i="23"/>
  <c r="CT189" i="23" s="1"/>
  <c r="ES189" i="23" s="1"/>
  <c r="GA189" i="23" s="1"/>
  <c r="CC358" i="23"/>
  <c r="CT358" i="23" s="1"/>
  <c r="ES358" i="23" s="1"/>
  <c r="GA358" i="23" s="1"/>
  <c r="CC55" i="23"/>
  <c r="CT55" i="23" s="1"/>
  <c r="ES55" i="23" s="1"/>
  <c r="GA55" i="23" s="1"/>
  <c r="CC32" i="23"/>
  <c r="CT32" i="23" s="1"/>
  <c r="ES32" i="23" s="1"/>
  <c r="CC193" i="23"/>
  <c r="CT193" i="23" s="1"/>
  <c r="ES193" i="23" s="1"/>
  <c r="GA193" i="23" s="1"/>
  <c r="CC28" i="23"/>
  <c r="CT28" i="23" s="1"/>
  <c r="ES28" i="23" s="1"/>
  <c r="GA28" i="23" s="1"/>
  <c r="DK350" i="23"/>
  <c r="EB350" i="23" s="1"/>
  <c r="EA173" i="23"/>
  <c r="CC248" i="23"/>
  <c r="CT248" i="23" s="1"/>
  <c r="ES248" i="23" s="1"/>
  <c r="GA248" i="23" s="1"/>
  <c r="DK248" i="23"/>
  <c r="CS23" i="23"/>
  <c r="EA23" i="23" s="1"/>
  <c r="CB409" i="23"/>
  <c r="CB420" i="23"/>
  <c r="DK338" i="23"/>
  <c r="EB338" i="23" s="1"/>
  <c r="DK114" i="23"/>
  <c r="EB114" i="23" s="1"/>
  <c r="DK210" i="23"/>
  <c r="EB210" i="23" s="1"/>
  <c r="EA322" i="23"/>
  <c r="DK332" i="23"/>
  <c r="CC332" i="23"/>
  <c r="CT332" i="23" s="1"/>
  <c r="ES332" i="23" s="1"/>
  <c r="GA332" i="23" s="1"/>
  <c r="EA281" i="23"/>
  <c r="EA348" i="23"/>
  <c r="DK185" i="23"/>
  <c r="EB185" i="23" s="1"/>
  <c r="CC396" i="23"/>
  <c r="CT396" i="23" s="1"/>
  <c r="ES396" i="23" s="1"/>
  <c r="GA396" i="23" s="1"/>
  <c r="CC394" i="23"/>
  <c r="CT394" i="23" s="1"/>
  <c r="ES394" i="23" s="1"/>
  <c r="GA394" i="23" s="1"/>
  <c r="DK206" i="23"/>
  <c r="CC206" i="23"/>
  <c r="CT206" i="23" s="1"/>
  <c r="ES206" i="23" s="1"/>
  <c r="GA206" i="23" s="1"/>
  <c r="DK253" i="23"/>
  <c r="CC253" i="23"/>
  <c r="CT253" i="23" s="1"/>
  <c r="ES253" i="23" s="1"/>
  <c r="GA253" i="23" s="1"/>
  <c r="DK301" i="23"/>
  <c r="EB301" i="23" s="1"/>
  <c r="K56" i="33" s="1"/>
  <c r="DK149" i="23"/>
  <c r="EB149" i="23" s="1"/>
  <c r="DK263" i="23"/>
  <c r="EB263" i="23" s="1"/>
  <c r="DK183" i="23"/>
  <c r="EB183" i="23" s="1"/>
  <c r="DK310" i="23"/>
  <c r="EB310" i="23" s="1"/>
  <c r="EA217" i="23"/>
  <c r="DK200" i="23"/>
  <c r="EB200" i="23" s="1"/>
  <c r="K50" i="33" s="1"/>
  <c r="DK354" i="23"/>
  <c r="EB354" i="23" s="1"/>
  <c r="K36" i="33" s="1"/>
  <c r="EA304" i="23"/>
  <c r="CC209" i="23"/>
  <c r="CT209" i="23" s="1"/>
  <c r="ES209" i="23" s="1"/>
  <c r="GA209" i="23" s="1"/>
  <c r="CC71" i="23"/>
  <c r="CT71" i="23" s="1"/>
  <c r="ES71" i="23" s="1"/>
  <c r="GA71" i="23" s="1"/>
  <c r="CC68" i="23"/>
  <c r="CT68" i="23" s="1"/>
  <c r="ES68" i="23" s="1"/>
  <c r="GA68" i="23" s="1"/>
  <c r="CC380" i="23"/>
  <c r="CT380" i="23" s="1"/>
  <c r="ES380" i="23" s="1"/>
  <c r="GA380" i="23" s="1"/>
  <c r="CC337" i="23"/>
  <c r="CT337" i="23" s="1"/>
  <c r="ES337" i="23" s="1"/>
  <c r="GA337" i="23" s="1"/>
  <c r="CC196" i="23"/>
  <c r="CT196" i="23" s="1"/>
  <c r="ES196" i="23" s="1"/>
  <c r="GA196" i="23" s="1"/>
  <c r="CC288" i="23"/>
  <c r="CT288" i="23" s="1"/>
  <c r="ES288" i="23" s="1"/>
  <c r="GA288" i="23" s="1"/>
  <c r="DK171" i="23"/>
  <c r="CC171" i="23"/>
  <c r="CT171" i="23" s="1"/>
  <c r="ES171" i="23" s="1"/>
  <c r="GA171" i="23" s="1"/>
  <c r="EA54" i="23"/>
  <c r="BL412" i="23"/>
  <c r="DK30" i="23"/>
  <c r="CC30" i="23"/>
  <c r="CS25" i="23"/>
  <c r="EA25" i="23" s="1"/>
  <c r="CB426" i="23"/>
  <c r="CB411" i="23"/>
  <c r="EA326" i="23"/>
  <c r="EA127" i="23"/>
  <c r="DK246" i="23"/>
  <c r="EB246" i="23" s="1"/>
  <c r="EA181" i="23"/>
  <c r="J26" i="33" s="1"/>
  <c r="DK271" i="23"/>
  <c r="EB271" i="23" s="1"/>
  <c r="DK104" i="23"/>
  <c r="EB104" i="23" s="1"/>
  <c r="DK77" i="23"/>
  <c r="EB77" i="23" s="1"/>
  <c r="CC328" i="23"/>
  <c r="CT328" i="23" s="1"/>
  <c r="ES328" i="23" s="1"/>
  <c r="GA328" i="23" s="1"/>
  <c r="CC243" i="23"/>
  <c r="CT243" i="23" s="1"/>
  <c r="ES243" i="23" s="1"/>
  <c r="GA243" i="23" s="1"/>
  <c r="CC327" i="23"/>
  <c r="CT327" i="23" s="1"/>
  <c r="ES327" i="23" s="1"/>
  <c r="GA327" i="23" s="1"/>
  <c r="CC264" i="23"/>
  <c r="CT264" i="23" s="1"/>
  <c r="ES264" i="23" s="1"/>
  <c r="GA264" i="23" s="1"/>
  <c r="CC160" i="23"/>
  <c r="CT160" i="23" s="1"/>
  <c r="ES160" i="23" s="1"/>
  <c r="GA160" i="23" s="1"/>
  <c r="CC276" i="23"/>
  <c r="CT276" i="23" s="1"/>
  <c r="ES276" i="23" s="1"/>
  <c r="GA276" i="23" s="1"/>
  <c r="CC249" i="23"/>
  <c r="CT249" i="23" s="1"/>
  <c r="ES249" i="23" s="1"/>
  <c r="GA249" i="23" s="1"/>
  <c r="DK226" i="23"/>
  <c r="EB226" i="23" s="1"/>
  <c r="K30" i="33" s="1"/>
  <c r="EA231" i="23"/>
  <c r="DK69" i="23"/>
  <c r="EB69" i="23" s="1"/>
  <c r="DK107" i="23"/>
  <c r="EB107" i="23" s="1"/>
  <c r="DK359" i="23"/>
  <c r="EB359" i="23" s="1"/>
  <c r="DK254" i="23"/>
  <c r="EB254" i="23" s="1"/>
  <c r="K32" i="33" s="1"/>
  <c r="DK390" i="23"/>
  <c r="EB390" i="23" s="1"/>
  <c r="DK307" i="23"/>
  <c r="EB307" i="23" s="1"/>
  <c r="GB146" i="23"/>
  <c r="GB410" i="23" s="1"/>
  <c r="ET410" i="23"/>
  <c r="GB93" i="23"/>
  <c r="GA410" i="23"/>
  <c r="GB22" i="23"/>
  <c r="CU400" i="23"/>
  <c r="EC400" i="23" s="1"/>
  <c r="L60" i="33" s="1"/>
  <c r="ET14" i="23"/>
  <c r="I58" i="33"/>
  <c r="I62" i="33" s="1"/>
  <c r="GO17" i="23"/>
  <c r="HF17" i="23" s="1"/>
  <c r="GO382" i="23"/>
  <c r="HF382" i="23" s="1"/>
  <c r="GO99" i="23"/>
  <c r="HF99" i="23" s="1"/>
  <c r="GO273" i="23"/>
  <c r="HF273" i="23" s="1"/>
  <c r="GO318" i="23"/>
  <c r="HF318" i="23" s="1"/>
  <c r="GO277" i="23"/>
  <c r="HF277" i="23" s="1"/>
  <c r="GO108" i="23"/>
  <c r="HF108" i="23" s="1"/>
  <c r="GO96" i="23"/>
  <c r="HF96" i="23" s="1"/>
  <c r="GO249" i="23"/>
  <c r="HF249" i="23" s="1"/>
  <c r="GO121" i="23"/>
  <c r="HF121" i="23" s="1"/>
  <c r="GO376" i="23"/>
  <c r="HF376" i="23" s="1"/>
  <c r="GO136" i="23"/>
  <c r="HF136" i="23" s="1"/>
  <c r="GO60" i="23"/>
  <c r="HF60" i="23" s="1"/>
  <c r="GO374" i="23"/>
  <c r="HF374" i="23" s="1"/>
  <c r="GO251" i="23"/>
  <c r="HF251" i="23" s="1"/>
  <c r="GO240" i="23"/>
  <c r="HF240" i="23" s="1"/>
  <c r="GO130" i="23"/>
  <c r="HF130" i="23" s="1"/>
  <c r="GO379" i="23"/>
  <c r="HF379" i="23" s="1"/>
  <c r="GO63" i="23"/>
  <c r="HF63" i="23" s="1"/>
  <c r="GO134" i="23"/>
  <c r="HF134" i="23" s="1"/>
  <c r="GO67" i="23"/>
  <c r="HF67" i="23" s="1"/>
  <c r="GO222" i="23"/>
  <c r="HF222" i="23" s="1"/>
  <c r="GO100" i="23"/>
  <c r="HF100" i="23" s="1"/>
  <c r="GO28" i="23"/>
  <c r="HF28" i="23" s="1"/>
  <c r="GO285" i="23"/>
  <c r="HF285" i="23" s="1"/>
  <c r="GO301" i="23"/>
  <c r="HF301" i="23" s="1"/>
  <c r="GO253" i="23"/>
  <c r="HF253" i="23" s="1"/>
  <c r="GO24" i="23"/>
  <c r="HF24" i="23" s="1"/>
  <c r="GO243" i="23"/>
  <c r="HF243" i="23" s="1"/>
  <c r="GO42" i="23"/>
  <c r="HF42" i="23" s="1"/>
  <c r="GO310" i="23"/>
  <c r="HF310" i="23" s="1"/>
  <c r="GO239" i="23"/>
  <c r="HF239" i="23" s="1"/>
  <c r="GO74" i="23"/>
  <c r="HF74" i="23" s="1"/>
  <c r="GO384" i="23"/>
  <c r="HF384" i="23" s="1"/>
  <c r="GO332" i="23"/>
  <c r="HF332" i="23" s="1"/>
  <c r="GO260" i="23"/>
  <c r="HF260" i="23" s="1"/>
  <c r="GO35" i="23"/>
  <c r="GO48" i="23"/>
  <c r="HF48" i="23" s="1"/>
  <c r="GO78" i="23"/>
  <c r="HF78" i="23" s="1"/>
  <c r="GO160" i="23"/>
  <c r="HF160" i="23" s="1"/>
  <c r="GO190" i="23"/>
  <c r="HF190" i="23" s="1"/>
  <c r="GO217" i="23"/>
  <c r="HF217" i="23" s="1"/>
  <c r="GO323" i="23"/>
  <c r="HF323" i="23" s="1"/>
  <c r="GO25" i="23"/>
  <c r="GO45" i="23"/>
  <c r="HF45" i="23" s="1"/>
  <c r="GO89" i="23"/>
  <c r="HF89" i="23" s="1"/>
  <c r="GO135" i="23"/>
  <c r="HF135" i="23" s="1"/>
  <c r="GO204" i="23"/>
  <c r="HF204" i="23" s="1"/>
  <c r="GO254" i="23"/>
  <c r="HF254" i="23" s="1"/>
  <c r="GO346" i="23"/>
  <c r="HF346" i="23" s="1"/>
  <c r="GO30" i="23"/>
  <c r="GO92" i="23"/>
  <c r="HF92" i="23" s="1"/>
  <c r="GO142" i="23"/>
  <c r="HF142" i="23" s="1"/>
  <c r="GO213" i="23"/>
  <c r="HF213" i="23" s="1"/>
  <c r="GO319" i="23"/>
  <c r="HF319" i="23" s="1"/>
  <c r="GO23" i="23"/>
  <c r="GO75" i="23"/>
  <c r="HF75" i="23" s="1"/>
  <c r="GO107" i="23"/>
  <c r="HF107" i="23" s="1"/>
  <c r="GO150" i="23"/>
  <c r="HF150" i="23" s="1"/>
  <c r="GO225" i="23"/>
  <c r="HF225" i="23" s="1"/>
  <c r="GO331" i="23"/>
  <c r="HF331" i="23" s="1"/>
  <c r="GO161" i="23"/>
  <c r="HF161" i="23" s="1"/>
  <c r="GO224" i="23"/>
  <c r="HF224" i="23" s="1"/>
  <c r="GO272" i="23"/>
  <c r="HF272" i="23" s="1"/>
  <c r="GO304" i="23"/>
  <c r="HF304" i="23" s="1"/>
  <c r="GO350" i="23"/>
  <c r="HF350" i="23" s="1"/>
  <c r="GO123" i="23"/>
  <c r="HF123" i="23" s="1"/>
  <c r="GO186" i="23"/>
  <c r="HF186" i="23" s="1"/>
  <c r="GO261" i="23"/>
  <c r="HF261" i="23" s="1"/>
  <c r="GO263" i="23"/>
  <c r="HF263" i="23" s="1"/>
  <c r="GO336" i="23"/>
  <c r="HF336" i="23" s="1"/>
  <c r="GO387" i="23"/>
  <c r="HF387" i="23" s="1"/>
  <c r="GO43" i="23"/>
  <c r="HF43" i="23" s="1"/>
  <c r="GO71" i="23"/>
  <c r="HF71" i="23" s="1"/>
  <c r="GO86" i="23"/>
  <c r="HF86" i="23" s="1"/>
  <c r="GO172" i="23"/>
  <c r="HF172" i="23" s="1"/>
  <c r="GO200" i="23"/>
  <c r="HF200" i="23" s="1"/>
  <c r="GO233" i="23"/>
  <c r="HF233" i="23" s="1"/>
  <c r="GO341" i="23"/>
  <c r="HF341" i="23" s="1"/>
  <c r="GO41" i="23"/>
  <c r="HF41" i="23" s="1"/>
  <c r="GO53" i="23"/>
  <c r="HF53" i="23" s="1"/>
  <c r="GO56" i="23"/>
  <c r="GO145" i="23"/>
  <c r="HF145" i="23" s="1"/>
  <c r="GO167" i="23"/>
  <c r="HF167" i="23" s="1"/>
  <c r="GO286" i="23"/>
  <c r="HF286" i="23" s="1"/>
  <c r="GO348" i="23"/>
  <c r="HF348" i="23" s="1"/>
  <c r="GO46" i="23"/>
  <c r="HF46" i="23" s="1"/>
  <c r="GO119" i="23"/>
  <c r="HF119" i="23" s="1"/>
  <c r="GO176" i="23"/>
  <c r="HF176" i="23" s="1"/>
  <c r="GO229" i="23"/>
  <c r="HF229" i="23" s="1"/>
  <c r="GO337" i="23"/>
  <c r="HF337" i="23" s="1"/>
  <c r="GO31" i="23"/>
  <c r="HF31" i="23" s="1"/>
  <c r="GO83" i="23"/>
  <c r="HF83" i="23" s="1"/>
  <c r="GO127" i="23"/>
  <c r="HF127" i="23" s="1"/>
  <c r="GO184" i="23"/>
  <c r="HF184" i="23" s="1"/>
  <c r="GO242" i="23"/>
  <c r="HF242" i="23" s="1"/>
  <c r="GO334" i="23"/>
  <c r="HF334" i="23" s="1"/>
  <c r="GO169" i="23"/>
  <c r="HF169" i="23" s="1"/>
  <c r="GO232" i="23"/>
  <c r="HF232" i="23" s="1"/>
  <c r="GO288" i="23"/>
  <c r="HF288" i="23" s="1"/>
  <c r="GO312" i="23"/>
  <c r="HF312" i="23" s="1"/>
  <c r="GO358" i="23"/>
  <c r="HF358" i="23" s="1"/>
  <c r="GO162" i="23"/>
  <c r="HF162" i="23" s="1"/>
  <c r="GO202" i="23"/>
  <c r="HF202" i="23" s="1"/>
  <c r="GO219" i="23"/>
  <c r="HF219" i="23" s="1"/>
  <c r="GO305" i="23"/>
  <c r="HF305" i="23" s="1"/>
  <c r="GO344" i="23"/>
  <c r="HF344" i="23" s="1"/>
  <c r="GO16" i="23"/>
  <c r="HF16" i="23" s="1"/>
  <c r="GO95" i="23"/>
  <c r="HF95" i="23" s="1"/>
  <c r="GO111" i="23"/>
  <c r="HF111" i="23" s="1"/>
  <c r="GO124" i="23"/>
  <c r="HF124" i="23" s="1"/>
  <c r="GO195" i="23"/>
  <c r="HF195" i="23" s="1"/>
  <c r="GO289" i="23"/>
  <c r="HF289" i="23" s="1"/>
  <c r="GO373" i="23"/>
  <c r="HF373" i="23" s="1"/>
  <c r="GO77" i="23"/>
  <c r="HF77" i="23" s="1"/>
  <c r="GO34" i="23"/>
  <c r="HF34" i="23" s="1"/>
  <c r="GO88" i="23"/>
  <c r="HF88" i="23" s="1"/>
  <c r="GO116" i="23"/>
  <c r="HF116" i="23" s="1"/>
  <c r="GO206" i="23"/>
  <c r="HF206" i="23" s="1"/>
  <c r="GO294" i="23"/>
  <c r="HF294" i="23" s="1"/>
  <c r="GO381" i="23"/>
  <c r="HF381" i="23" s="1"/>
  <c r="GO154" i="23"/>
  <c r="HF154" i="23" s="1"/>
  <c r="GO168" i="23"/>
  <c r="HF168" i="23" s="1"/>
  <c r="GO175" i="23"/>
  <c r="HF175" i="23" s="1"/>
  <c r="GO295" i="23"/>
  <c r="HF295" i="23" s="1"/>
  <c r="GO369" i="23"/>
  <c r="HF369" i="23" s="1"/>
  <c r="GO69" i="23"/>
  <c r="HF69" i="23" s="1"/>
  <c r="GO66" i="23"/>
  <c r="HF66" i="23" s="1"/>
  <c r="GO151" i="23"/>
  <c r="HF151" i="23" s="1"/>
  <c r="GO187" i="23"/>
  <c r="HF187" i="23" s="1"/>
  <c r="GO269" i="23"/>
  <c r="HF269" i="23" s="1"/>
  <c r="GO370" i="23"/>
  <c r="HF370" i="23" s="1"/>
  <c r="GO201" i="23"/>
  <c r="HF201" i="23" s="1"/>
  <c r="GO231" i="23"/>
  <c r="HF231" i="23" s="1"/>
  <c r="GO283" i="23"/>
  <c r="HF283" i="23" s="1"/>
  <c r="GO330" i="23"/>
  <c r="HF330" i="23" s="1"/>
  <c r="GO375" i="23"/>
  <c r="HF375" i="23" s="1"/>
  <c r="GO170" i="23"/>
  <c r="HF170" i="23" s="1"/>
  <c r="GO189" i="23"/>
  <c r="HF189" i="23" s="1"/>
  <c r="GO252" i="23"/>
  <c r="HF252" i="23" s="1"/>
  <c r="GO292" i="23"/>
  <c r="HF292" i="23" s="1"/>
  <c r="GO362" i="23"/>
  <c r="HF362" i="23" s="1"/>
  <c r="GO393" i="23"/>
  <c r="HF393" i="23" s="1"/>
  <c r="GO122" i="23"/>
  <c r="HF122" i="23" s="1"/>
  <c r="GO181" i="23"/>
  <c r="HF181" i="23" s="1"/>
  <c r="GO236" i="23"/>
  <c r="HF236" i="23" s="1"/>
  <c r="GO293" i="23"/>
  <c r="HF293" i="23" s="1"/>
  <c r="GO325" i="23"/>
  <c r="HF325" i="23" s="1"/>
  <c r="GO361" i="23"/>
  <c r="HF361" i="23" s="1"/>
  <c r="GO19" i="23"/>
  <c r="HF19" i="23" s="1"/>
  <c r="GO51" i="23"/>
  <c r="HF51" i="23" s="1"/>
  <c r="GO32" i="23"/>
  <c r="HF32" i="23" s="1"/>
  <c r="GO79" i="23"/>
  <c r="HF79" i="23" s="1"/>
  <c r="GO62" i="23"/>
  <c r="HF62" i="23" s="1"/>
  <c r="GO94" i="23"/>
  <c r="HF94" i="23" s="1"/>
  <c r="GO133" i="23"/>
  <c r="HF133" i="23" s="1"/>
  <c r="GO102" i="23"/>
  <c r="HF102" i="23" s="1"/>
  <c r="GO144" i="23"/>
  <c r="HF144" i="23" s="1"/>
  <c r="GO163" i="23"/>
  <c r="HF163" i="23" s="1"/>
  <c r="GO259" i="23"/>
  <c r="HF259" i="23" s="1"/>
  <c r="GO250" i="23"/>
  <c r="HF250" i="23" s="1"/>
  <c r="GO290" i="23"/>
  <c r="HF290" i="23" s="1"/>
  <c r="GO342" i="23"/>
  <c r="HF342" i="23" s="1"/>
  <c r="GO377" i="23"/>
  <c r="HF377" i="23" s="1"/>
  <c r="GO22" i="23"/>
  <c r="GO21" i="23"/>
  <c r="HF21" i="23" s="1"/>
  <c r="GO65" i="23"/>
  <c r="HF65" i="23" s="1"/>
  <c r="GO73" i="23"/>
  <c r="HF73" i="23" s="1"/>
  <c r="GO64" i="23"/>
  <c r="GO105" i="23"/>
  <c r="HF105" i="23" s="1"/>
  <c r="GO174" i="23"/>
  <c r="HF174" i="23" s="1"/>
  <c r="GO148" i="23"/>
  <c r="HF148" i="23" s="1"/>
  <c r="GO183" i="23"/>
  <c r="HF183" i="23" s="1"/>
  <c r="GO221" i="23"/>
  <c r="HF221" i="23" s="1"/>
  <c r="GO265" i="23"/>
  <c r="HF265" i="23" s="1"/>
  <c r="GO327" i="23"/>
  <c r="HF327" i="23" s="1"/>
  <c r="GO364" i="23"/>
  <c r="HF364" i="23" s="1"/>
  <c r="GO33" i="23"/>
  <c r="HF33" i="23" s="1"/>
  <c r="GO54" i="23"/>
  <c r="HF54" i="23" s="1"/>
  <c r="GO76" i="23"/>
  <c r="HF76" i="23" s="1"/>
  <c r="GO129" i="23"/>
  <c r="HF129" i="23" s="1"/>
  <c r="GO110" i="23"/>
  <c r="HF110" i="23" s="1"/>
  <c r="GO198" i="23"/>
  <c r="HF198" i="23" s="1"/>
  <c r="GO255" i="23"/>
  <c r="HF255" i="23" s="1"/>
  <c r="GO246" i="23"/>
  <c r="HF246" i="23" s="1"/>
  <c r="GO315" i="23"/>
  <c r="HF315" i="23" s="1"/>
  <c r="GO338" i="23"/>
  <c r="HF338" i="23" s="1"/>
  <c r="GO390" i="23"/>
  <c r="HF390" i="23" s="1"/>
  <c r="GO47" i="23"/>
  <c r="HF47" i="23" s="1"/>
  <c r="GO36" i="23"/>
  <c r="HF36" i="23" s="1"/>
  <c r="GO91" i="23"/>
  <c r="HF91" i="23" s="1"/>
  <c r="GO90" i="23"/>
  <c r="HF90" i="23" s="1"/>
  <c r="GO137" i="23"/>
  <c r="HF137" i="23" s="1"/>
  <c r="GO118" i="23"/>
  <c r="HF118" i="23" s="1"/>
  <c r="GO155" i="23"/>
  <c r="HF155" i="23" s="1"/>
  <c r="GO210" i="23"/>
  <c r="HF210" i="23" s="1"/>
  <c r="GO258" i="23"/>
  <c r="HF258" i="23" s="1"/>
  <c r="GO298" i="23"/>
  <c r="HF298" i="23" s="1"/>
  <c r="GO349" i="23"/>
  <c r="HF349" i="23" s="1"/>
  <c r="GO385" i="23"/>
  <c r="HF385" i="23" s="1"/>
  <c r="GO185" i="23"/>
  <c r="HF185" i="23" s="1"/>
  <c r="GO257" i="23"/>
  <c r="HF257" i="23" s="1"/>
  <c r="GO207" i="23"/>
  <c r="HF207" i="23" s="1"/>
  <c r="GO256" i="23"/>
  <c r="HF256" i="23" s="1"/>
  <c r="GO297" i="23"/>
  <c r="HF297" i="23" s="1"/>
  <c r="GO309" i="23"/>
  <c r="HF309" i="23" s="1"/>
  <c r="GO329" i="23"/>
  <c r="HF329" i="23" s="1"/>
  <c r="GO340" i="23"/>
  <c r="HF340" i="23" s="1"/>
  <c r="GO365" i="23"/>
  <c r="HF365" i="23" s="1"/>
  <c r="GO383" i="23"/>
  <c r="HF383" i="23" s="1"/>
  <c r="GO131" i="23"/>
  <c r="HF131" i="23" s="1"/>
  <c r="GO156" i="23"/>
  <c r="HF156" i="23" s="1"/>
  <c r="GO146" i="23"/>
  <c r="GO410" i="23" s="1"/>
  <c r="GO157" i="23"/>
  <c r="HF157" i="23" s="1"/>
  <c r="GO197" i="23"/>
  <c r="HF197" i="23" s="1"/>
  <c r="GO220" i="23"/>
  <c r="HF220" i="23" s="1"/>
  <c r="GO227" i="23"/>
  <c r="HF227" i="23" s="1"/>
  <c r="GO268" i="23"/>
  <c r="HF268" i="23" s="1"/>
  <c r="GO279" i="23"/>
  <c r="HF279" i="23" s="1"/>
  <c r="GO300" i="23"/>
  <c r="HF300" i="23" s="1"/>
  <c r="GO326" i="23"/>
  <c r="HF326" i="23" s="1"/>
  <c r="GO359" i="23"/>
  <c r="HF359" i="23" s="1"/>
  <c r="GO372" i="23"/>
  <c r="HF372" i="23" s="1"/>
  <c r="GO394" i="23"/>
  <c r="HF394" i="23" s="1"/>
  <c r="GO27" i="23"/>
  <c r="HF27" i="23" s="1"/>
  <c r="GO61" i="23"/>
  <c r="HF61" i="23" s="1"/>
  <c r="GO40" i="23"/>
  <c r="HF40" i="23" s="1"/>
  <c r="GO87" i="23"/>
  <c r="HF87" i="23" s="1"/>
  <c r="GO70" i="23"/>
  <c r="HF70" i="23" s="1"/>
  <c r="GO103" i="23"/>
  <c r="HF103" i="23" s="1"/>
  <c r="GO143" i="23"/>
  <c r="HF143" i="23" s="1"/>
  <c r="GO112" i="23"/>
  <c r="HF112" i="23" s="1"/>
  <c r="GO180" i="23"/>
  <c r="HF180" i="23" s="1"/>
  <c r="GO179" i="23"/>
  <c r="HF179" i="23" s="1"/>
  <c r="GO218" i="23"/>
  <c r="HF218" i="23" s="1"/>
  <c r="GO282" i="23"/>
  <c r="HF282" i="23" s="1"/>
  <c r="GO306" i="23"/>
  <c r="HF306" i="23" s="1"/>
  <c r="GO357" i="23"/>
  <c r="HF357" i="23" s="1"/>
  <c r="GO59" i="23"/>
  <c r="HF59" i="23" s="1"/>
  <c r="GO38" i="23"/>
  <c r="HF38" i="23" s="1"/>
  <c r="GO29" i="23"/>
  <c r="HF29" i="23" s="1"/>
  <c r="GO26" i="23"/>
  <c r="HF26" i="23" s="1"/>
  <c r="GO81" i="23"/>
  <c r="HF81" i="23" s="1"/>
  <c r="GO72" i="23"/>
  <c r="HF72" i="23" s="1"/>
  <c r="GO125" i="23"/>
  <c r="HF125" i="23" s="1"/>
  <c r="GO104" i="23"/>
  <c r="HF104" i="23" s="1"/>
  <c r="GO182" i="23"/>
  <c r="HF182" i="23" s="1"/>
  <c r="GO247" i="23"/>
  <c r="HF247" i="23" s="1"/>
  <c r="GO238" i="23"/>
  <c r="HF238" i="23" s="1"/>
  <c r="GO281" i="23"/>
  <c r="HF281" i="23" s="1"/>
  <c r="GO345" i="23"/>
  <c r="HF345" i="23" s="1"/>
  <c r="GO380" i="23"/>
  <c r="HF380" i="23" s="1"/>
  <c r="GO49" i="23"/>
  <c r="HF49" i="23" s="1"/>
  <c r="GO93" i="23"/>
  <c r="HF93" i="23" s="1"/>
  <c r="GO84" i="23"/>
  <c r="HF84" i="23" s="1"/>
  <c r="GO141" i="23"/>
  <c r="HF141" i="23" s="1"/>
  <c r="GO132" i="23"/>
  <c r="HF132" i="23" s="1"/>
  <c r="GO159" i="23"/>
  <c r="HF159" i="23" s="1"/>
  <c r="GO214" i="23"/>
  <c r="HF214" i="23" s="1"/>
  <c r="GO278" i="23"/>
  <c r="HF278" i="23" s="1"/>
  <c r="GO302" i="23"/>
  <c r="HF302" i="23" s="1"/>
  <c r="GO353" i="23"/>
  <c r="HF353" i="23" s="1"/>
  <c r="GO15" i="23"/>
  <c r="HF15" i="23" s="1"/>
  <c r="GO55" i="23"/>
  <c r="HF55" i="23" s="1"/>
  <c r="GO44" i="23"/>
  <c r="HF44" i="23" s="1"/>
  <c r="GO58" i="23"/>
  <c r="HF58" i="23" s="1"/>
  <c r="GO98" i="23"/>
  <c r="HF98" i="23" s="1"/>
  <c r="GO152" i="23"/>
  <c r="HF152" i="23" s="1"/>
  <c r="GO140" i="23"/>
  <c r="HF140" i="23" s="1"/>
  <c r="GO171" i="23"/>
  <c r="HF171" i="23" s="1"/>
  <c r="GO226" i="23"/>
  <c r="HF226" i="23" s="1"/>
  <c r="GO291" i="23"/>
  <c r="HF291" i="23" s="1"/>
  <c r="GO314" i="23"/>
  <c r="HF314" i="23" s="1"/>
  <c r="GO352" i="23"/>
  <c r="HF352" i="23" s="1"/>
  <c r="GO153" i="23"/>
  <c r="HF153" i="23" s="1"/>
  <c r="GO193" i="23"/>
  <c r="HF193" i="23" s="1"/>
  <c r="GO208" i="23"/>
  <c r="HF208" i="23" s="1"/>
  <c r="GO223" i="23"/>
  <c r="HF223" i="23" s="1"/>
  <c r="GO264" i="23"/>
  <c r="HF264" i="23" s="1"/>
  <c r="GO267" i="23"/>
  <c r="HF267" i="23" s="1"/>
  <c r="GO296" i="23"/>
  <c r="HF296" i="23" s="1"/>
  <c r="GO322" i="23"/>
  <c r="HF322" i="23" s="1"/>
  <c r="GO347" i="23"/>
  <c r="HF347" i="23" s="1"/>
  <c r="GO368" i="23"/>
  <c r="HF368" i="23" s="1"/>
  <c r="GO389" i="23"/>
  <c r="HF389" i="23" s="1"/>
  <c r="GO139" i="23"/>
  <c r="HF139" i="23" s="1"/>
  <c r="GO114" i="23"/>
  <c r="HF114" i="23" s="1"/>
  <c r="GO178" i="23"/>
  <c r="HF178" i="23" s="1"/>
  <c r="GO165" i="23"/>
  <c r="HF165" i="23" s="1"/>
  <c r="GO245" i="23"/>
  <c r="HF245" i="23" s="1"/>
  <c r="GO228" i="23"/>
  <c r="HF228" i="23" s="1"/>
  <c r="GO235" i="23"/>
  <c r="HF235" i="23" s="1"/>
  <c r="GO284" i="23"/>
  <c r="HF284" i="23" s="1"/>
  <c r="GO287" i="23"/>
  <c r="HF287" i="23" s="1"/>
  <c r="GO308" i="23"/>
  <c r="HF308" i="23" s="1"/>
  <c r="GO343" i="23"/>
  <c r="HF343" i="23" s="1"/>
  <c r="GO354" i="23"/>
  <c r="HF354" i="23" s="1"/>
  <c r="GO386" i="23"/>
  <c r="HF386" i="23" s="1"/>
  <c r="GO367" i="23"/>
  <c r="HF367" i="23" s="1"/>
  <c r="GO351" i="23"/>
  <c r="HF351" i="23" s="1"/>
  <c r="GO335" i="23"/>
  <c r="HF335" i="23" s="1"/>
  <c r="GO316" i="23"/>
  <c r="HF316" i="23" s="1"/>
  <c r="GO313" i="23"/>
  <c r="HF313" i="23" s="1"/>
  <c r="GO271" i="23"/>
  <c r="HF271" i="23" s="1"/>
  <c r="GO276" i="23"/>
  <c r="HF276" i="23" s="1"/>
  <c r="GO244" i="23"/>
  <c r="HF244" i="23" s="1"/>
  <c r="GO211" i="23"/>
  <c r="HF211" i="23" s="1"/>
  <c r="GO212" i="23"/>
  <c r="HF212" i="23" s="1"/>
  <c r="GO237" i="23"/>
  <c r="HF237" i="23" s="1"/>
  <c r="GO173" i="23"/>
  <c r="HF173" i="23" s="1"/>
  <c r="GO194" i="23"/>
  <c r="HF194" i="23" s="1"/>
  <c r="GO138" i="23"/>
  <c r="HF138" i="23" s="1"/>
  <c r="GO106" i="23"/>
  <c r="HF106" i="23" s="1"/>
  <c r="GO147" i="23"/>
  <c r="HF147" i="23" s="1"/>
  <c r="GO115" i="23"/>
  <c r="HF115" i="23" s="1"/>
  <c r="GO392" i="23"/>
  <c r="HF392" i="23" s="1"/>
  <c r="GO371" i="23"/>
  <c r="HF371" i="23" s="1"/>
  <c r="GO355" i="23"/>
  <c r="HF355" i="23" s="1"/>
  <c r="GO339" i="23"/>
  <c r="HF339" i="23" s="1"/>
  <c r="GO321" i="23"/>
  <c r="HF321" i="23" s="1"/>
  <c r="GO317" i="23"/>
  <c r="HF317" i="23" s="1"/>
  <c r="GO275" i="23"/>
  <c r="HF275" i="23" s="1"/>
  <c r="GO280" i="23"/>
  <c r="HF280" i="23" s="1"/>
  <c r="GO248" i="23"/>
  <c r="HF248" i="23" s="1"/>
  <c r="GO215" i="23"/>
  <c r="HF215" i="23" s="1"/>
  <c r="GO216" i="23"/>
  <c r="HF216" i="23" s="1"/>
  <c r="GO241" i="23"/>
  <c r="HF241" i="23" s="1"/>
  <c r="GO177" i="23"/>
  <c r="HF177" i="23" s="1"/>
  <c r="GO395" i="23"/>
  <c r="HF395" i="23" s="1"/>
  <c r="GO366" i="23"/>
  <c r="HF366" i="23" s="1"/>
  <c r="GO333" i="23"/>
  <c r="HF333" i="23" s="1"/>
  <c r="GO311" i="23"/>
  <c r="HF311" i="23" s="1"/>
  <c r="GO274" i="23"/>
  <c r="HF274" i="23" s="1"/>
  <c r="GO209" i="23"/>
  <c r="HF209" i="23" s="1"/>
  <c r="GO203" i="23"/>
  <c r="HF203" i="23" s="1"/>
  <c r="GO196" i="23"/>
  <c r="HF196" i="23" s="1"/>
  <c r="GO128" i="23"/>
  <c r="HF128" i="23" s="1"/>
  <c r="GO166" i="23"/>
  <c r="HF166" i="23" s="1"/>
  <c r="GO117" i="23"/>
  <c r="HF117" i="23" s="1"/>
  <c r="GO82" i="23"/>
  <c r="HF82" i="23" s="1"/>
  <c r="GO149" i="23"/>
  <c r="HF149" i="23" s="1"/>
  <c r="GO52" i="23"/>
  <c r="HF52" i="23" s="1"/>
  <c r="GO20" i="23"/>
  <c r="GO39" i="23"/>
  <c r="HF39" i="23" s="1"/>
  <c r="GO388" i="23"/>
  <c r="HF388" i="23" s="1"/>
  <c r="GO356" i="23"/>
  <c r="HF356" i="23" s="1"/>
  <c r="GO320" i="23"/>
  <c r="HF320" i="23" s="1"/>
  <c r="GO299" i="23"/>
  <c r="HF299" i="23" s="1"/>
  <c r="GO262" i="23"/>
  <c r="HF262" i="23" s="1"/>
  <c r="GO230" i="23"/>
  <c r="HF230" i="23" s="1"/>
  <c r="GO191" i="23"/>
  <c r="HF191" i="23" s="1"/>
  <c r="GO188" i="23"/>
  <c r="HF188" i="23" s="1"/>
  <c r="GO120" i="23"/>
  <c r="HF120" i="23" s="1"/>
  <c r="GO158" i="23"/>
  <c r="HF158" i="23" s="1"/>
  <c r="GO101" i="23"/>
  <c r="HF101" i="23" s="1"/>
  <c r="GO68" i="23"/>
  <c r="HF68" i="23" s="1"/>
  <c r="GO85" i="23"/>
  <c r="HF85" i="23" s="1"/>
  <c r="GO14" i="23"/>
  <c r="GO396" i="23"/>
  <c r="HF396" i="23" s="1"/>
  <c r="GO363" i="23"/>
  <c r="HF363" i="23" s="1"/>
  <c r="GO328" i="23"/>
  <c r="HF328" i="23" s="1"/>
  <c r="GO307" i="23"/>
  <c r="HF307" i="23" s="1"/>
  <c r="GO270" i="23"/>
  <c r="HF270" i="23" s="1"/>
  <c r="GO205" i="23"/>
  <c r="HF205" i="23" s="1"/>
  <c r="GO199" i="23"/>
  <c r="HF199" i="23" s="1"/>
  <c r="GO192" i="23"/>
  <c r="HF192" i="23" s="1"/>
  <c r="GO126" i="23"/>
  <c r="HF126" i="23" s="1"/>
  <c r="GO164" i="23"/>
  <c r="HF164" i="23" s="1"/>
  <c r="GO113" i="23"/>
  <c r="HF113" i="23" s="1"/>
  <c r="GO80" i="23"/>
  <c r="HF80" i="23" s="1"/>
  <c r="GO97" i="23"/>
  <c r="HF97" i="23" s="1"/>
  <c r="GO50" i="23"/>
  <c r="HF50" i="23" s="1"/>
  <c r="GO18" i="23"/>
  <c r="HF18" i="23" s="1"/>
  <c r="GO37" i="23"/>
  <c r="HF37" i="23" s="1"/>
  <c r="GO109" i="23"/>
  <c r="HF109" i="23" s="1"/>
  <c r="GO57" i="23"/>
  <c r="HF57" i="23" s="1"/>
  <c r="GO391" i="23"/>
  <c r="HF391" i="23" s="1"/>
  <c r="GO360" i="23"/>
  <c r="HF360" i="23" s="1"/>
  <c r="GO324" i="23"/>
  <c r="HF324" i="23" s="1"/>
  <c r="GO303" i="23"/>
  <c r="HF303" i="23" s="1"/>
  <c r="GO266" i="23"/>
  <c r="HF266" i="23" s="1"/>
  <c r="GO234" i="23"/>
  <c r="HF234" i="23" s="1"/>
  <c r="P28" i="26"/>
  <c r="P25" i="26" s="1"/>
  <c r="P31" i="26" s="1"/>
  <c r="Q93" i="23"/>
  <c r="BD9" i="16"/>
  <c r="AI14" i="23" s="1"/>
  <c r="AH415" i="23"/>
  <c r="X345" i="14"/>
  <c r="V88" i="16" s="1"/>
  <c r="AO88" i="16" s="1"/>
  <c r="P407" i="23"/>
  <c r="P418" i="23"/>
  <c r="AH406" i="23"/>
  <c r="BD119" i="16"/>
  <c r="AI124" i="23" s="1"/>
  <c r="BD24" i="16"/>
  <c r="AI29" i="23" s="1"/>
  <c r="BD203" i="16"/>
  <c r="AI208" i="23" s="1"/>
  <c r="BD92" i="16"/>
  <c r="AI97" i="23" s="1"/>
  <c r="BD86" i="16"/>
  <c r="AI91" i="23" s="1"/>
  <c r="BD74" i="16"/>
  <c r="AI79" i="23" s="1"/>
  <c r="BD155" i="16"/>
  <c r="AI160" i="23" s="1"/>
  <c r="BD29" i="16"/>
  <c r="AI34" i="23" s="1"/>
  <c r="BD49" i="16"/>
  <c r="AI54" i="23" s="1"/>
  <c r="BD217" i="16"/>
  <c r="AI222" i="23" s="1"/>
  <c r="BD385" i="16"/>
  <c r="AI390" i="23" s="1"/>
  <c r="BD11" i="16"/>
  <c r="AI16" i="23" s="1"/>
  <c r="BD120" i="16"/>
  <c r="AI125" i="23" s="1"/>
  <c r="BD327" i="16"/>
  <c r="AI332" i="23" s="1"/>
  <c r="BD211" i="16"/>
  <c r="AI216" i="23" s="1"/>
  <c r="BD200" i="16"/>
  <c r="AI205" i="23" s="1"/>
  <c r="BD75" i="16"/>
  <c r="AI80" i="23" s="1"/>
  <c r="BD214" i="16"/>
  <c r="AI219" i="23" s="1"/>
  <c r="BD262" i="16"/>
  <c r="AI267" i="23" s="1"/>
  <c r="BD264" i="16"/>
  <c r="AI269" i="23" s="1"/>
  <c r="BD308" i="16"/>
  <c r="AI313" i="23" s="1"/>
  <c r="BD346" i="16"/>
  <c r="AI351" i="23" s="1"/>
  <c r="AH419" i="23"/>
  <c r="Q81" i="26"/>
  <c r="BD280" i="16"/>
  <c r="AI285" i="23" s="1"/>
  <c r="BD164" i="16"/>
  <c r="AI169" i="23" s="1"/>
  <c r="BD174" i="16"/>
  <c r="AI179" i="23" s="1"/>
  <c r="BD175" i="16"/>
  <c r="AI180" i="23" s="1"/>
  <c r="BD288" i="16"/>
  <c r="AI293" i="23" s="1"/>
  <c r="BD322" i="16"/>
  <c r="AI327" i="23" s="1"/>
  <c r="AH425" i="23"/>
  <c r="AH418" i="23"/>
  <c r="BD310" i="16"/>
  <c r="AI315" i="23" s="1"/>
  <c r="BD336" i="16"/>
  <c r="AI341" i="23" s="1"/>
  <c r="BD279" i="16"/>
  <c r="AI284" i="23" s="1"/>
  <c r="BD25" i="16"/>
  <c r="AI30" i="23" s="1"/>
  <c r="BD325" i="16"/>
  <c r="AI330" i="23" s="1"/>
  <c r="BD112" i="16"/>
  <c r="AI117" i="23" s="1"/>
  <c r="BD337" i="16"/>
  <c r="AI342" i="23" s="1"/>
  <c r="BD125" i="16"/>
  <c r="AI130" i="23" s="1"/>
  <c r="BD219" i="16"/>
  <c r="AI224" i="23" s="1"/>
  <c r="BD386" i="16"/>
  <c r="AI391" i="23" s="1"/>
  <c r="BD101" i="16"/>
  <c r="AI106" i="23" s="1"/>
  <c r="BD177" i="16"/>
  <c r="AI182" i="23" s="1"/>
  <c r="BD304" i="16"/>
  <c r="AI309" i="23" s="1"/>
  <c r="BD359" i="16"/>
  <c r="AI364" i="23" s="1"/>
  <c r="BD236" i="16"/>
  <c r="AI241" i="23" s="1"/>
  <c r="BD370" i="16"/>
  <c r="AI375" i="23" s="1"/>
  <c r="BD226" i="16"/>
  <c r="AI231" i="23" s="1"/>
  <c r="BD118" i="16"/>
  <c r="AI123" i="23" s="1"/>
  <c r="BD140" i="16"/>
  <c r="AI145" i="23" s="1"/>
  <c r="BD39" i="16"/>
  <c r="AI44" i="23" s="1"/>
  <c r="BD113" i="16"/>
  <c r="AI118" i="23" s="1"/>
  <c r="BD287" i="16"/>
  <c r="AI292" i="23" s="1"/>
  <c r="BD73" i="16"/>
  <c r="AI78" i="23" s="1"/>
  <c r="BD36" i="16"/>
  <c r="AI41" i="23" s="1"/>
  <c r="BD16" i="16"/>
  <c r="AI21" i="23" s="1"/>
  <c r="BD190" i="16"/>
  <c r="AI195" i="23" s="1"/>
  <c r="BD237" i="16"/>
  <c r="AI242" i="23" s="1"/>
  <c r="BD374" i="16"/>
  <c r="AI379" i="23" s="1"/>
  <c r="BD72" i="16"/>
  <c r="AI77" i="23" s="1"/>
  <c r="BD206" i="16"/>
  <c r="AI211" i="23" s="1"/>
  <c r="BD252" i="16"/>
  <c r="AI257" i="23" s="1"/>
  <c r="BD103" i="16"/>
  <c r="AI108" i="23" s="1"/>
  <c r="BD375" i="16"/>
  <c r="AI380" i="23" s="1"/>
  <c r="BD94" i="16"/>
  <c r="AI99" i="23" s="1"/>
  <c r="BD329" i="16"/>
  <c r="AI334" i="23" s="1"/>
  <c r="BD108" i="16"/>
  <c r="AI113" i="23" s="1"/>
  <c r="BD335" i="16"/>
  <c r="AI340" i="23" s="1"/>
  <c r="BD204" i="16"/>
  <c r="AI209" i="23" s="1"/>
  <c r="BD133" i="16"/>
  <c r="AI138" i="23" s="1"/>
  <c r="BD284" i="16"/>
  <c r="AI289" i="23" s="1"/>
  <c r="BD232" i="16"/>
  <c r="AI237" i="23" s="1"/>
  <c r="BD351" i="16"/>
  <c r="AI356" i="23" s="1"/>
  <c r="BD80" i="16"/>
  <c r="AI85" i="23" s="1"/>
  <c r="BD260" i="16"/>
  <c r="AI265" i="23" s="1"/>
  <c r="BD384" i="16"/>
  <c r="AI389" i="23" s="1"/>
  <c r="BD161" i="16"/>
  <c r="AI166" i="23" s="1"/>
  <c r="BD274" i="16"/>
  <c r="AI279" i="23" s="1"/>
  <c r="BD44" i="16"/>
  <c r="AI49" i="23" s="1"/>
  <c r="BD173" i="16"/>
  <c r="AI178" i="23" s="1"/>
  <c r="BD347" i="16"/>
  <c r="AI352" i="23" s="1"/>
  <c r="BD143" i="16"/>
  <c r="AI148" i="23" s="1"/>
  <c r="BD33" i="16"/>
  <c r="AI38" i="23" s="1"/>
  <c r="BD286" i="16"/>
  <c r="AI291" i="23" s="1"/>
  <c r="BD340" i="16"/>
  <c r="AI345" i="23" s="1"/>
  <c r="BD352" i="16"/>
  <c r="AI357" i="23" s="1"/>
  <c r="BD132" i="16"/>
  <c r="AI137" i="23" s="1"/>
  <c r="BD27" i="16"/>
  <c r="AI32" i="23" s="1"/>
  <c r="BD135" i="16"/>
  <c r="AI140" i="23" s="1"/>
  <c r="BD153" i="16"/>
  <c r="AI158" i="23" s="1"/>
  <c r="BD117" i="16"/>
  <c r="AI122" i="23" s="1"/>
  <c r="BD17" i="16"/>
  <c r="AI22" i="23" s="1"/>
  <c r="BD76" i="16"/>
  <c r="AI81" i="23" s="1"/>
  <c r="BD320" i="16"/>
  <c r="AI325" i="23" s="1"/>
  <c r="BD181" i="16"/>
  <c r="AI186" i="23" s="1"/>
  <c r="BD291" i="16"/>
  <c r="AI296" i="23" s="1"/>
  <c r="BD368" i="16"/>
  <c r="AI373" i="23" s="1"/>
  <c r="BD235" i="16"/>
  <c r="AI240" i="23" s="1"/>
  <c r="P421" i="23"/>
  <c r="P425" i="23"/>
  <c r="BC393" i="16"/>
  <c r="AH413" i="23"/>
  <c r="BD282" i="16"/>
  <c r="AI287" i="23" s="1"/>
  <c r="BD272" i="16"/>
  <c r="AI277" i="23" s="1"/>
  <c r="BD157" i="16"/>
  <c r="AI162" i="23" s="1"/>
  <c r="BD342" i="16"/>
  <c r="AI347" i="23" s="1"/>
  <c r="BD321" i="16"/>
  <c r="AI326" i="23" s="1"/>
  <c r="BD186" i="16"/>
  <c r="AI191" i="23" s="1"/>
  <c r="BD303" i="16"/>
  <c r="AI308" i="23" s="1"/>
  <c r="BD210" i="16"/>
  <c r="AI215" i="23" s="1"/>
  <c r="BD316" i="16"/>
  <c r="AI321" i="23" s="1"/>
  <c r="BD54" i="16"/>
  <c r="AI59" i="23" s="1"/>
  <c r="BD222" i="16"/>
  <c r="AI227" i="23" s="1"/>
  <c r="BD378" i="16"/>
  <c r="AI383" i="23" s="1"/>
  <c r="BD122" i="16"/>
  <c r="AI127" i="23" s="1"/>
  <c r="BD43" i="16"/>
  <c r="AI48" i="23" s="1"/>
  <c r="BD46" i="16"/>
  <c r="AI51" i="23" s="1"/>
  <c r="BD254" i="16"/>
  <c r="AI259" i="23" s="1"/>
  <c r="BD283" i="16"/>
  <c r="AI288" i="23" s="1"/>
  <c r="BD127" i="16"/>
  <c r="AI132" i="23" s="1"/>
  <c r="BD382" i="16"/>
  <c r="AI387" i="23" s="1"/>
  <c r="BD106" i="16"/>
  <c r="AI111" i="23" s="1"/>
  <c r="BD170" i="16"/>
  <c r="AI175" i="23" s="1"/>
  <c r="BD158" i="16"/>
  <c r="AI163" i="23" s="1"/>
  <c r="BD141" i="16"/>
  <c r="AI146" i="23" s="1"/>
  <c r="BD202" i="16"/>
  <c r="AI207" i="23" s="1"/>
  <c r="BD129" i="16"/>
  <c r="AI134" i="23" s="1"/>
  <c r="BD71" i="16"/>
  <c r="AI76" i="23" s="1"/>
  <c r="BD227" i="16"/>
  <c r="AI232" i="23" s="1"/>
  <c r="BD178" i="16"/>
  <c r="AI183" i="23" s="1"/>
  <c r="BD67" i="16"/>
  <c r="AI72" i="23" s="1"/>
  <c r="BD142" i="16"/>
  <c r="AI147" i="23" s="1"/>
  <c r="GP394" i="23"/>
  <c r="HG394" i="23" s="1"/>
  <c r="GP389" i="23"/>
  <c r="HG389" i="23" s="1"/>
  <c r="GP386" i="23"/>
  <c r="HG386" i="23" s="1"/>
  <c r="GP378" i="23"/>
  <c r="HG378" i="23" s="1"/>
  <c r="GP372" i="23"/>
  <c r="HG372" i="23" s="1"/>
  <c r="GP385" i="23"/>
  <c r="HG385" i="23" s="1"/>
  <c r="GP371" i="23"/>
  <c r="HG371" i="23" s="1"/>
  <c r="GP383" i="23"/>
  <c r="HG383" i="23" s="1"/>
  <c r="GP365" i="23"/>
  <c r="HG365" i="23" s="1"/>
  <c r="GP355" i="23"/>
  <c r="HG355" i="23" s="1"/>
  <c r="GP347" i="23"/>
  <c r="HG347" i="23" s="1"/>
  <c r="GP356" i="23"/>
  <c r="HG356" i="23" s="1"/>
  <c r="GP348" i="23"/>
  <c r="HG348" i="23" s="1"/>
  <c r="GP339" i="23"/>
  <c r="HG339" i="23" s="1"/>
  <c r="GP346" i="23"/>
  <c r="HG346" i="23" s="1"/>
  <c r="GP338" i="23"/>
  <c r="HG338" i="23" s="1"/>
  <c r="GP331" i="23"/>
  <c r="HG331" i="23" s="1"/>
  <c r="GP323" i="23"/>
  <c r="HG323" i="23" s="1"/>
  <c r="GP328" i="23"/>
  <c r="HG328" i="23" s="1"/>
  <c r="GP320" i="23"/>
  <c r="HG320" i="23" s="1"/>
  <c r="GP312" i="23"/>
  <c r="HG312" i="23" s="1"/>
  <c r="GP304" i="23"/>
  <c r="HG304" i="23" s="1"/>
  <c r="GP296" i="23"/>
  <c r="HG296" i="23" s="1"/>
  <c r="GP393" i="23"/>
  <c r="HG393" i="23" s="1"/>
  <c r="GP390" i="23"/>
  <c r="HG390" i="23" s="1"/>
  <c r="GP376" i="23"/>
  <c r="HG376" i="23" s="1"/>
  <c r="GP368" i="23"/>
  <c r="HG368" i="23" s="1"/>
  <c r="GP373" i="23"/>
  <c r="HG373" i="23" s="1"/>
  <c r="GP379" i="23"/>
  <c r="HG379" i="23" s="1"/>
  <c r="GP359" i="23"/>
  <c r="HG359" i="23" s="1"/>
  <c r="GP349" i="23"/>
  <c r="HG349" i="23" s="1"/>
  <c r="GP354" i="23"/>
  <c r="HG354" i="23" s="1"/>
  <c r="GP343" i="23"/>
  <c r="HG343" i="23" s="1"/>
  <c r="GP333" i="23"/>
  <c r="HG333" i="23" s="1"/>
  <c r="GP336" i="23"/>
  <c r="HG336" i="23" s="1"/>
  <c r="GP327" i="23"/>
  <c r="HG327" i="23" s="1"/>
  <c r="GP330" i="23"/>
  <c r="HG330" i="23" s="1"/>
  <c r="GP318" i="23"/>
  <c r="HG318" i="23" s="1"/>
  <c r="GP308" i="23"/>
  <c r="HG308" i="23" s="1"/>
  <c r="GP298" i="23"/>
  <c r="HG298" i="23" s="1"/>
  <c r="GP317" i="23"/>
  <c r="HG317" i="23" s="1"/>
  <c r="GP309" i="23"/>
  <c r="HG309" i="23" s="1"/>
  <c r="GP301" i="23"/>
  <c r="HG301" i="23" s="1"/>
  <c r="GP293" i="23"/>
  <c r="HG293" i="23" s="1"/>
  <c r="GP286" i="23"/>
  <c r="HG286" i="23" s="1"/>
  <c r="GP278" i="23"/>
  <c r="HG278" i="23" s="1"/>
  <c r="GP270" i="23"/>
  <c r="HG270" i="23" s="1"/>
  <c r="GP262" i="23"/>
  <c r="HG262" i="23" s="1"/>
  <c r="GP258" i="23"/>
  <c r="HG258" i="23" s="1"/>
  <c r="GP250" i="23"/>
  <c r="HG250" i="23" s="1"/>
  <c r="GP242" i="23"/>
  <c r="HG242" i="23" s="1"/>
  <c r="GP277" i="23"/>
  <c r="HG277" i="23" s="1"/>
  <c r="GP261" i="23"/>
  <c r="HG261" i="23" s="1"/>
  <c r="GP253" i="23"/>
  <c r="HG253" i="23" s="1"/>
  <c r="GP245" i="23"/>
  <c r="HG245" i="23" s="1"/>
  <c r="GP237" i="23"/>
  <c r="HG237" i="23" s="1"/>
  <c r="GP234" i="23"/>
  <c r="HG234" i="23" s="1"/>
  <c r="GP226" i="23"/>
  <c r="HG226" i="23" s="1"/>
  <c r="GP218" i="23"/>
  <c r="HG218" i="23" s="1"/>
  <c r="GP210" i="23"/>
  <c r="HG210" i="23" s="1"/>
  <c r="GP279" i="23"/>
  <c r="HG279" i="23" s="1"/>
  <c r="GP235" i="23"/>
  <c r="HG235" i="23" s="1"/>
  <c r="GP227" i="23"/>
  <c r="HG227" i="23" s="1"/>
  <c r="GP219" i="23"/>
  <c r="HG219" i="23" s="1"/>
  <c r="GP205" i="23"/>
  <c r="HG205" i="23" s="1"/>
  <c r="GP196" i="23"/>
  <c r="HG196" i="23" s="1"/>
  <c r="GP188" i="23"/>
  <c r="HG188" i="23" s="1"/>
  <c r="GP180" i="23"/>
  <c r="HG180" i="23" s="1"/>
  <c r="GP172" i="23"/>
  <c r="HG172" i="23" s="1"/>
  <c r="GP164" i="23"/>
  <c r="HG164" i="23" s="1"/>
  <c r="GP215" i="23"/>
  <c r="HG215" i="23" s="1"/>
  <c r="GP201" i="23"/>
  <c r="HG201" i="23" s="1"/>
  <c r="GP193" i="23"/>
  <c r="HG193" i="23" s="1"/>
  <c r="GP185" i="23"/>
  <c r="HG185" i="23" s="1"/>
  <c r="GP177" i="23"/>
  <c r="HG177" i="23" s="1"/>
  <c r="GP169" i="23"/>
  <c r="HG169" i="23" s="1"/>
  <c r="GP161" i="23"/>
  <c r="HG161" i="23" s="1"/>
  <c r="GP153" i="23"/>
  <c r="HG153" i="23" s="1"/>
  <c r="GP152" i="23"/>
  <c r="HG152" i="23" s="1"/>
  <c r="GP141" i="23"/>
  <c r="HG141" i="23" s="1"/>
  <c r="GP133" i="23"/>
  <c r="HG133" i="23" s="1"/>
  <c r="GP125" i="23"/>
  <c r="HG125" i="23" s="1"/>
  <c r="GP117" i="23"/>
  <c r="HG117" i="23" s="1"/>
  <c r="GP109" i="23"/>
  <c r="HG109" i="23" s="1"/>
  <c r="GP154" i="23"/>
  <c r="HG154" i="23" s="1"/>
  <c r="GP144" i="23"/>
  <c r="HG144" i="23" s="1"/>
  <c r="GP128" i="23"/>
  <c r="HG128" i="23" s="1"/>
  <c r="GP112" i="23"/>
  <c r="HG112" i="23" s="1"/>
  <c r="GP95" i="23"/>
  <c r="HG95" i="23" s="1"/>
  <c r="GP87" i="23"/>
  <c r="GP79" i="23"/>
  <c r="HG79" i="23" s="1"/>
  <c r="GP71" i="23"/>
  <c r="HG71" i="23" s="1"/>
  <c r="GP63" i="23"/>
  <c r="HG63" i="23" s="1"/>
  <c r="GP100" i="23"/>
  <c r="HG100" i="23" s="1"/>
  <c r="GP134" i="23"/>
  <c r="HG134" i="23" s="1"/>
  <c r="GP94" i="23"/>
  <c r="HG94" i="23" s="1"/>
  <c r="GP78" i="23"/>
  <c r="HG78" i="23" s="1"/>
  <c r="GP60" i="23"/>
  <c r="HG60" i="23" s="1"/>
  <c r="GP51" i="23"/>
  <c r="HG51" i="23" s="1"/>
  <c r="GP43" i="23"/>
  <c r="HG43" i="23" s="1"/>
  <c r="GP35" i="23"/>
  <c r="GP27" i="23"/>
  <c r="HG27" i="23" s="1"/>
  <c r="GP19" i="23"/>
  <c r="HG19" i="23" s="1"/>
  <c r="GP138" i="23"/>
  <c r="HG138" i="23" s="1"/>
  <c r="GP88" i="23"/>
  <c r="HG88" i="23" s="1"/>
  <c r="GP46" i="23"/>
  <c r="HG46" i="23" s="1"/>
  <c r="GP30" i="23"/>
  <c r="GP142" i="23"/>
  <c r="HG142" i="23" s="1"/>
  <c r="GP80" i="23"/>
  <c r="HG80" i="23" s="1"/>
  <c r="GP40" i="23"/>
  <c r="HG40" i="23" s="1"/>
  <c r="GP24" i="23"/>
  <c r="HG24" i="23" s="1"/>
  <c r="GP110" i="23"/>
  <c r="HG110" i="23" s="1"/>
  <c r="GP62" i="23"/>
  <c r="HG62" i="23" s="1"/>
  <c r="GP396" i="23"/>
  <c r="HG396" i="23" s="1"/>
  <c r="GP387" i="23"/>
  <c r="HG387" i="23" s="1"/>
  <c r="GP382" i="23"/>
  <c r="HG382" i="23" s="1"/>
  <c r="GP374" i="23"/>
  <c r="HG374" i="23" s="1"/>
  <c r="GP381" i="23"/>
  <c r="HG381" i="23" s="1"/>
  <c r="GP367" i="23"/>
  <c r="HG367" i="23" s="1"/>
  <c r="GP362" i="23"/>
  <c r="HG362" i="23" s="1"/>
  <c r="GP353" i="23"/>
  <c r="HG353" i="23" s="1"/>
  <c r="GP360" i="23"/>
  <c r="HG360" i="23" s="1"/>
  <c r="GP350" i="23"/>
  <c r="HG350" i="23" s="1"/>
  <c r="GP337" i="23"/>
  <c r="HG337" i="23" s="1"/>
  <c r="GP342" i="23"/>
  <c r="HG342" i="23" s="1"/>
  <c r="GP332" i="23"/>
  <c r="HG332" i="23" s="1"/>
  <c r="GP321" i="23"/>
  <c r="HG321" i="23" s="1"/>
  <c r="GP324" i="23"/>
  <c r="HG324" i="23" s="1"/>
  <c r="GP314" i="23"/>
  <c r="HG314" i="23" s="1"/>
  <c r="GP302" i="23"/>
  <c r="HG302" i="23" s="1"/>
  <c r="GP292" i="23"/>
  <c r="HG292" i="23" s="1"/>
  <c r="GP313" i="23"/>
  <c r="HG313" i="23" s="1"/>
  <c r="GP305" i="23"/>
  <c r="HG305" i="23" s="1"/>
  <c r="GP297" i="23"/>
  <c r="HG297" i="23" s="1"/>
  <c r="GP289" i="23"/>
  <c r="HG289" i="23" s="1"/>
  <c r="GP282" i="23"/>
  <c r="HG282" i="23" s="1"/>
  <c r="GP274" i="23"/>
  <c r="HG274" i="23" s="1"/>
  <c r="GP266" i="23"/>
  <c r="HG266" i="23" s="1"/>
  <c r="GP285" i="23"/>
  <c r="HG285" i="23" s="1"/>
  <c r="GP254" i="23"/>
  <c r="HG254" i="23" s="1"/>
  <c r="GP246" i="23"/>
  <c r="HG246" i="23" s="1"/>
  <c r="GP238" i="23"/>
  <c r="HG238" i="23" s="1"/>
  <c r="GP269" i="23"/>
  <c r="HG269" i="23" s="1"/>
  <c r="GP257" i="23"/>
  <c r="HG257" i="23" s="1"/>
  <c r="GP249" i="23"/>
  <c r="HG249" i="23" s="1"/>
  <c r="GP241" i="23"/>
  <c r="HG241" i="23" s="1"/>
  <c r="GP275" i="23"/>
  <c r="HG275" i="23" s="1"/>
  <c r="GP230" i="23"/>
  <c r="HG230" i="23" s="1"/>
  <c r="GP222" i="23"/>
  <c r="HG222" i="23" s="1"/>
  <c r="GP214" i="23"/>
  <c r="HG214" i="23" s="1"/>
  <c r="GP206" i="23"/>
  <c r="HG206" i="23" s="1"/>
  <c r="GP283" i="23"/>
  <c r="HG283" i="23" s="1"/>
  <c r="GP231" i="23"/>
  <c r="HG231" i="23" s="1"/>
  <c r="GP223" i="23"/>
  <c r="HG223" i="23" s="1"/>
  <c r="GP213" i="23"/>
  <c r="HG213" i="23" s="1"/>
  <c r="GP200" i="23"/>
  <c r="HG200" i="23" s="1"/>
  <c r="GP192" i="23"/>
  <c r="HG192" i="23" s="1"/>
  <c r="GP184" i="23"/>
  <c r="HG184" i="23" s="1"/>
  <c r="GP176" i="23"/>
  <c r="HG176" i="23" s="1"/>
  <c r="GP168" i="23"/>
  <c r="HG168" i="23" s="1"/>
  <c r="GP160" i="23"/>
  <c r="HG160" i="23" s="1"/>
  <c r="GP207" i="23"/>
  <c r="HG207" i="23" s="1"/>
  <c r="GP197" i="23"/>
  <c r="HG197" i="23" s="1"/>
  <c r="GP189" i="23"/>
  <c r="HG189" i="23" s="1"/>
  <c r="GP181" i="23"/>
  <c r="HG181" i="23" s="1"/>
  <c r="GP173" i="23"/>
  <c r="HG173" i="23" s="1"/>
  <c r="GP165" i="23"/>
  <c r="HG165" i="23" s="1"/>
  <c r="GP157" i="23"/>
  <c r="HG157" i="23" s="1"/>
  <c r="GP149" i="23"/>
  <c r="HG149" i="23" s="1"/>
  <c r="GP145" i="23"/>
  <c r="HG145" i="23" s="1"/>
  <c r="GP137" i="23"/>
  <c r="HG137" i="23" s="1"/>
  <c r="GP129" i="23"/>
  <c r="HG129" i="23" s="1"/>
  <c r="GP121" i="23"/>
  <c r="HG121" i="23" s="1"/>
  <c r="GP113" i="23"/>
  <c r="HG113" i="23" s="1"/>
  <c r="GP105" i="23"/>
  <c r="HG105" i="23" s="1"/>
  <c r="GP99" i="23"/>
  <c r="HG99" i="23" s="1"/>
  <c r="GP136" i="23"/>
  <c r="HG136" i="23" s="1"/>
  <c r="GP120" i="23"/>
  <c r="HG120" i="23" s="1"/>
  <c r="GP104" i="23"/>
  <c r="HG104" i="23" s="1"/>
  <c r="GP91" i="23"/>
  <c r="HG91" i="23" s="1"/>
  <c r="GP83" i="23"/>
  <c r="GP75" i="23"/>
  <c r="HG75" i="23" s="1"/>
  <c r="GP67" i="23"/>
  <c r="HG67" i="23" s="1"/>
  <c r="GP59" i="23"/>
  <c r="HG59" i="23" s="1"/>
  <c r="GP130" i="23"/>
  <c r="HG130" i="23" s="1"/>
  <c r="GP102" i="23"/>
  <c r="HG102" i="23" s="1"/>
  <c r="GP86" i="23"/>
  <c r="HG86" i="23" s="1"/>
  <c r="GP68" i="23"/>
  <c r="HG68" i="23" s="1"/>
  <c r="GP55" i="23"/>
  <c r="HG55" i="23" s="1"/>
  <c r="GP47" i="23"/>
  <c r="HG47" i="23" s="1"/>
  <c r="GP39" i="23"/>
  <c r="HG39" i="23" s="1"/>
  <c r="GP31" i="23"/>
  <c r="HG31" i="23" s="1"/>
  <c r="GP23" i="23"/>
  <c r="GP15" i="23"/>
  <c r="GP106" i="23"/>
  <c r="HG106" i="23" s="1"/>
  <c r="GP54" i="23"/>
  <c r="HG54" i="23" s="1"/>
  <c r="GP38" i="23"/>
  <c r="HG38" i="23" s="1"/>
  <c r="GP22" i="23"/>
  <c r="GP76" i="23"/>
  <c r="HG76" i="23" s="1"/>
  <c r="GP48" i="23"/>
  <c r="HG48" i="23" s="1"/>
  <c r="GP32" i="23"/>
  <c r="HG32" i="23" s="1"/>
  <c r="GP16" i="23"/>
  <c r="GP70" i="23"/>
  <c r="HG70" i="23" s="1"/>
  <c r="GP391" i="23"/>
  <c r="HG391" i="23" s="1"/>
  <c r="GP375" i="23"/>
  <c r="HG375" i="23" s="1"/>
  <c r="GP369" i="23"/>
  <c r="HG369" i="23" s="1"/>
  <c r="GP357" i="23"/>
  <c r="HG357" i="23" s="1"/>
  <c r="GP352" i="23"/>
  <c r="HG352" i="23" s="1"/>
  <c r="GP344" i="23"/>
  <c r="HG344" i="23" s="1"/>
  <c r="GP325" i="23"/>
  <c r="HG325" i="23" s="1"/>
  <c r="GP316" i="23"/>
  <c r="HG316" i="23" s="1"/>
  <c r="GP294" i="23"/>
  <c r="HG294" i="23" s="1"/>
  <c r="GP307" i="23"/>
  <c r="HG307" i="23" s="1"/>
  <c r="GP291" i="23"/>
  <c r="HG291" i="23" s="1"/>
  <c r="GP276" i="23"/>
  <c r="HG276" i="23" s="1"/>
  <c r="GP287" i="23"/>
  <c r="HG287" i="23" s="1"/>
  <c r="GP248" i="23"/>
  <c r="HG248" i="23" s="1"/>
  <c r="GP273" i="23"/>
  <c r="HG273" i="23" s="1"/>
  <c r="GP251" i="23"/>
  <c r="HG251" i="23" s="1"/>
  <c r="GP271" i="23"/>
  <c r="HG271" i="23" s="1"/>
  <c r="GP224" i="23"/>
  <c r="HG224" i="23" s="1"/>
  <c r="GP208" i="23"/>
  <c r="HG208" i="23" s="1"/>
  <c r="GP233" i="23"/>
  <c r="HG233" i="23" s="1"/>
  <c r="GP217" i="23"/>
  <c r="HG217" i="23" s="1"/>
  <c r="GP194" i="23"/>
  <c r="HG194" i="23" s="1"/>
  <c r="GP178" i="23"/>
  <c r="HG178" i="23" s="1"/>
  <c r="GP162" i="23"/>
  <c r="HG162" i="23" s="1"/>
  <c r="GP199" i="23"/>
  <c r="HG199" i="23" s="1"/>
  <c r="GP183" i="23"/>
  <c r="HG183" i="23" s="1"/>
  <c r="GP167" i="23"/>
  <c r="HG167" i="23" s="1"/>
  <c r="GP151" i="23"/>
  <c r="HG151" i="23" s="1"/>
  <c r="GP139" i="23"/>
  <c r="HG139" i="23" s="1"/>
  <c r="GP123" i="23"/>
  <c r="HG123" i="23" s="1"/>
  <c r="GP107" i="23"/>
  <c r="HG107" i="23" s="1"/>
  <c r="GP140" i="23"/>
  <c r="HG140" i="23" s="1"/>
  <c r="GP108" i="23"/>
  <c r="HG108" i="23" s="1"/>
  <c r="GP85" i="23"/>
  <c r="HG85" i="23" s="1"/>
  <c r="GP69" i="23"/>
  <c r="HG69" i="23" s="1"/>
  <c r="GP146" i="23"/>
  <c r="GP90" i="23"/>
  <c r="HG90" i="23" s="1"/>
  <c r="GP56" i="23"/>
  <c r="GP41" i="23"/>
  <c r="HG41" i="23" s="1"/>
  <c r="GP25" i="23"/>
  <c r="GP122" i="23"/>
  <c r="HG122" i="23" s="1"/>
  <c r="GP42" i="23"/>
  <c r="HG42" i="23" s="1"/>
  <c r="GP92" i="23"/>
  <c r="HG92" i="23" s="1"/>
  <c r="GP36" i="23"/>
  <c r="HG36" i="23" s="1"/>
  <c r="GP84" i="23"/>
  <c r="HG84" i="23" s="1"/>
  <c r="GP73" i="23"/>
  <c r="HG73" i="23" s="1"/>
  <c r="GP44" i="23"/>
  <c r="HG44" i="23" s="1"/>
  <c r="GP392" i="23"/>
  <c r="HG392" i="23" s="1"/>
  <c r="GP370" i="23"/>
  <c r="HG370" i="23" s="1"/>
  <c r="GP388" i="23"/>
  <c r="HG388" i="23" s="1"/>
  <c r="GP351" i="23"/>
  <c r="HG351" i="23" s="1"/>
  <c r="GP345" i="23"/>
  <c r="HG345" i="23" s="1"/>
  <c r="GP340" i="23"/>
  <c r="HG340" i="23" s="1"/>
  <c r="GP319" i="23"/>
  <c r="HG319" i="23" s="1"/>
  <c r="GP310" i="23"/>
  <c r="HG310" i="23" s="1"/>
  <c r="GP290" i="23"/>
  <c r="HG290" i="23" s="1"/>
  <c r="GP303" i="23"/>
  <c r="HG303" i="23" s="1"/>
  <c r="GP288" i="23"/>
  <c r="HG288" i="23" s="1"/>
  <c r="GP272" i="23"/>
  <c r="HG272" i="23" s="1"/>
  <c r="GP260" i="23"/>
  <c r="HG260" i="23" s="1"/>
  <c r="GP244" i="23"/>
  <c r="HG244" i="23" s="1"/>
  <c r="GP265" i="23"/>
  <c r="HG265" i="23" s="1"/>
  <c r="GP247" i="23"/>
  <c r="HG247" i="23" s="1"/>
  <c r="GP236" i="23"/>
  <c r="HG236" i="23" s="1"/>
  <c r="GP220" i="23"/>
  <c r="HG220" i="23" s="1"/>
  <c r="GP204" i="23"/>
  <c r="HG204" i="23" s="1"/>
  <c r="GP229" i="23"/>
  <c r="HG229" i="23" s="1"/>
  <c r="GP209" i="23"/>
  <c r="HG209" i="23" s="1"/>
  <c r="GP190" i="23"/>
  <c r="HG190" i="23" s="1"/>
  <c r="GP174" i="23"/>
  <c r="HG174" i="23" s="1"/>
  <c r="GP158" i="23"/>
  <c r="HG158" i="23" s="1"/>
  <c r="GP195" i="23"/>
  <c r="HG195" i="23" s="1"/>
  <c r="GP179" i="23"/>
  <c r="HG179" i="23" s="1"/>
  <c r="GP163" i="23"/>
  <c r="HG163" i="23" s="1"/>
  <c r="GP156" i="23"/>
  <c r="HG156" i="23" s="1"/>
  <c r="GP135" i="23"/>
  <c r="HG135" i="23" s="1"/>
  <c r="GP119" i="23"/>
  <c r="HG119" i="23" s="1"/>
  <c r="GP103" i="23"/>
  <c r="HG103" i="23" s="1"/>
  <c r="GP132" i="23"/>
  <c r="HG132" i="23" s="1"/>
  <c r="GP97" i="23"/>
  <c r="HG97" i="23" s="1"/>
  <c r="GP81" i="23"/>
  <c r="HG81" i="23" s="1"/>
  <c r="GP65" i="23"/>
  <c r="HG65" i="23" s="1"/>
  <c r="GP114" i="23"/>
  <c r="HG114" i="23" s="1"/>
  <c r="GP82" i="23"/>
  <c r="HG82" i="23" s="1"/>
  <c r="GP53" i="23"/>
  <c r="HG53" i="23" s="1"/>
  <c r="GP37" i="23"/>
  <c r="HG37" i="23" s="1"/>
  <c r="GP21" i="23"/>
  <c r="HG21" i="23" s="1"/>
  <c r="GP126" i="23"/>
  <c r="HG126" i="23" s="1"/>
  <c r="GP34" i="23"/>
  <c r="HG34" i="23" s="1"/>
  <c r="GP96" i="23"/>
  <c r="HG96" i="23" s="1"/>
  <c r="GP28" i="23"/>
  <c r="HG28" i="23" s="1"/>
  <c r="GP66" i="23"/>
  <c r="HG66" i="23" s="1"/>
  <c r="GP395" i="23"/>
  <c r="HG395" i="23" s="1"/>
  <c r="GP380" i="23"/>
  <c r="HG380" i="23" s="1"/>
  <c r="GP377" i="23"/>
  <c r="HG377" i="23" s="1"/>
  <c r="GP363" i="23"/>
  <c r="HG363" i="23" s="1"/>
  <c r="GP358" i="23"/>
  <c r="HG358" i="23" s="1"/>
  <c r="GP335" i="23"/>
  <c r="HG335" i="23" s="1"/>
  <c r="GP329" i="23"/>
  <c r="HG329" i="23" s="1"/>
  <c r="GP322" i="23"/>
  <c r="HG322" i="23" s="1"/>
  <c r="GP300" i="23"/>
  <c r="HG300" i="23" s="1"/>
  <c r="GP311" i="23"/>
  <c r="HG311" i="23" s="1"/>
  <c r="GP295" i="23"/>
  <c r="HG295" i="23" s="1"/>
  <c r="GP280" i="23"/>
  <c r="HG280" i="23" s="1"/>
  <c r="GP264" i="23"/>
  <c r="HG264" i="23" s="1"/>
  <c r="GP252" i="23"/>
  <c r="HG252" i="23" s="1"/>
  <c r="GP281" i="23"/>
  <c r="HG281" i="23" s="1"/>
  <c r="GP255" i="23"/>
  <c r="HG255" i="23" s="1"/>
  <c r="GP239" i="23"/>
  <c r="HG239" i="23" s="1"/>
  <c r="GP228" i="23"/>
  <c r="HG228" i="23" s="1"/>
  <c r="GP212" i="23"/>
  <c r="HG212" i="23" s="1"/>
  <c r="GP267" i="23"/>
  <c r="HG267" i="23" s="1"/>
  <c r="GP221" i="23"/>
  <c r="HG221" i="23" s="1"/>
  <c r="GP198" i="23"/>
  <c r="HG198" i="23" s="1"/>
  <c r="GP182" i="23"/>
  <c r="HG182" i="23" s="1"/>
  <c r="GP166" i="23"/>
  <c r="HG166" i="23" s="1"/>
  <c r="GP203" i="23"/>
  <c r="HG203" i="23" s="1"/>
  <c r="GP187" i="23"/>
  <c r="HG187" i="23" s="1"/>
  <c r="GP171" i="23"/>
  <c r="HG171" i="23" s="1"/>
  <c r="GP155" i="23"/>
  <c r="HG155" i="23" s="1"/>
  <c r="GP143" i="23"/>
  <c r="HG143" i="23" s="1"/>
  <c r="GP127" i="23"/>
  <c r="HG127" i="23" s="1"/>
  <c r="GP111" i="23"/>
  <c r="HG111" i="23" s="1"/>
  <c r="GP148" i="23"/>
  <c r="HG148" i="23" s="1"/>
  <c r="GP116" i="23"/>
  <c r="HG116" i="23" s="1"/>
  <c r="GP89" i="23"/>
  <c r="HG89" i="23" s="1"/>
  <c r="GP57" i="23"/>
  <c r="HG57" i="23" s="1"/>
  <c r="GP98" i="23"/>
  <c r="HG98" i="23" s="1"/>
  <c r="GP64" i="23"/>
  <c r="GP45" i="23"/>
  <c r="HG45" i="23" s="1"/>
  <c r="GP29" i="23"/>
  <c r="HG29" i="23" s="1"/>
  <c r="GP150" i="23"/>
  <c r="HG150" i="23" s="1"/>
  <c r="GP50" i="23"/>
  <c r="HG50" i="23" s="1"/>
  <c r="GP18" i="23"/>
  <c r="HG18" i="23" s="1"/>
  <c r="GP14" i="23"/>
  <c r="GP384" i="23"/>
  <c r="HG384" i="23" s="1"/>
  <c r="GP366" i="23"/>
  <c r="HG366" i="23" s="1"/>
  <c r="GP364" i="23"/>
  <c r="HG364" i="23" s="1"/>
  <c r="GP361" i="23"/>
  <c r="HG361" i="23" s="1"/>
  <c r="GP341" i="23"/>
  <c r="HG341" i="23" s="1"/>
  <c r="GP334" i="23"/>
  <c r="HG334" i="23" s="1"/>
  <c r="GP326" i="23"/>
  <c r="HG326" i="23" s="1"/>
  <c r="GP306" i="23"/>
  <c r="HG306" i="23" s="1"/>
  <c r="GP315" i="23"/>
  <c r="HG315" i="23" s="1"/>
  <c r="GP299" i="23"/>
  <c r="HG299" i="23" s="1"/>
  <c r="GP284" i="23"/>
  <c r="HG284" i="23" s="1"/>
  <c r="GP268" i="23"/>
  <c r="HG268" i="23" s="1"/>
  <c r="GP256" i="23"/>
  <c r="HG256" i="23" s="1"/>
  <c r="GP240" i="23"/>
  <c r="HG240" i="23" s="1"/>
  <c r="GP259" i="23"/>
  <c r="HG259" i="23" s="1"/>
  <c r="GP243" i="23"/>
  <c r="HG243" i="23" s="1"/>
  <c r="GP232" i="23"/>
  <c r="HG232" i="23" s="1"/>
  <c r="GP216" i="23"/>
  <c r="HG216" i="23" s="1"/>
  <c r="GP263" i="23"/>
  <c r="HG263" i="23" s="1"/>
  <c r="GP225" i="23"/>
  <c r="HG225" i="23" s="1"/>
  <c r="GP202" i="23"/>
  <c r="HG202" i="23" s="1"/>
  <c r="GP186" i="23"/>
  <c r="HG186" i="23" s="1"/>
  <c r="GP170" i="23"/>
  <c r="HG170" i="23" s="1"/>
  <c r="GP211" i="23"/>
  <c r="HG211" i="23" s="1"/>
  <c r="GP191" i="23"/>
  <c r="HG191" i="23" s="1"/>
  <c r="GP175" i="23"/>
  <c r="HG175" i="23" s="1"/>
  <c r="GP159" i="23"/>
  <c r="HG159" i="23" s="1"/>
  <c r="GP147" i="23"/>
  <c r="GP131" i="23"/>
  <c r="HG131" i="23" s="1"/>
  <c r="GP115" i="23"/>
  <c r="HG115" i="23" s="1"/>
  <c r="GP101" i="23"/>
  <c r="HG101" i="23" s="1"/>
  <c r="GP124" i="23"/>
  <c r="HG124" i="23" s="1"/>
  <c r="GP93" i="23"/>
  <c r="GP77" i="23"/>
  <c r="HG77" i="23" s="1"/>
  <c r="GP61" i="23"/>
  <c r="HG61" i="23" s="1"/>
  <c r="GP118" i="23"/>
  <c r="HG118" i="23" s="1"/>
  <c r="GP74" i="23"/>
  <c r="HG74" i="23" s="1"/>
  <c r="GP49" i="23"/>
  <c r="HG49" i="23" s="1"/>
  <c r="GP33" i="23"/>
  <c r="HG33" i="23" s="1"/>
  <c r="GP17" i="23"/>
  <c r="HG17" i="23" s="1"/>
  <c r="GP72" i="23"/>
  <c r="HG72" i="23" s="1"/>
  <c r="GP26" i="23"/>
  <c r="HG26" i="23" s="1"/>
  <c r="GP52" i="23"/>
  <c r="HG52" i="23" s="1"/>
  <c r="GP20" i="23"/>
  <c r="GP58" i="23"/>
  <c r="HG58" i="23" s="1"/>
  <c r="BD31" i="16"/>
  <c r="AI36" i="23" s="1"/>
  <c r="BD160" i="16"/>
  <c r="AI165" i="23" s="1"/>
  <c r="BD189" i="16"/>
  <c r="AI194" i="23" s="1"/>
  <c r="BD55" i="16"/>
  <c r="AI60" i="23" s="1"/>
  <c r="BD390" i="16"/>
  <c r="AI395" i="23" s="1"/>
  <c r="BD205" i="16"/>
  <c r="AI210" i="23" s="1"/>
  <c r="BD220" i="16"/>
  <c r="AI225" i="23" s="1"/>
  <c r="BD271" i="16"/>
  <c r="AI276" i="23" s="1"/>
  <c r="BD56" i="16"/>
  <c r="AI61" i="23" s="1"/>
  <c r="BD241" i="16"/>
  <c r="AI246" i="23" s="1"/>
  <c r="BD134" i="16"/>
  <c r="AI139" i="23" s="1"/>
  <c r="BD212" i="16"/>
  <c r="AI217" i="23" s="1"/>
  <c r="BD64" i="16"/>
  <c r="AI69" i="23" s="1"/>
  <c r="BD233" i="16"/>
  <c r="AI238" i="23" s="1"/>
  <c r="BD65" i="16"/>
  <c r="AI70" i="23" s="1"/>
  <c r="AH400" i="23"/>
  <c r="AH422" i="23"/>
  <c r="BD223" i="16"/>
  <c r="AI228" i="23" s="1"/>
  <c r="BD184" i="16"/>
  <c r="AI189" i="23" s="1"/>
  <c r="BD14" i="16"/>
  <c r="AI19" i="23" s="1"/>
  <c r="BD256" i="16"/>
  <c r="AI261" i="23" s="1"/>
  <c r="BD163" i="16"/>
  <c r="AI168" i="23" s="1"/>
  <c r="BD228" i="16"/>
  <c r="AI233" i="23" s="1"/>
  <c r="BD96" i="16"/>
  <c r="AI101" i="23" s="1"/>
  <c r="BD207" i="16"/>
  <c r="AI212" i="23" s="1"/>
  <c r="BD376" i="16"/>
  <c r="AI381" i="23" s="1"/>
  <c r="BD270" i="16"/>
  <c r="AI275" i="23" s="1"/>
  <c r="BD245" i="16"/>
  <c r="AI250" i="23" s="1"/>
  <c r="BD215" i="16"/>
  <c r="AI220" i="23" s="1"/>
  <c r="BD242" i="16"/>
  <c r="AI247" i="23" s="1"/>
  <c r="BD292" i="16"/>
  <c r="AI297" i="23" s="1"/>
  <c r="BD265" i="16"/>
  <c r="AI270" i="23" s="1"/>
  <c r="BD150" i="16"/>
  <c r="AI155" i="23" s="1"/>
  <c r="BD165" i="16"/>
  <c r="AI170" i="23" s="1"/>
  <c r="BD221" i="16"/>
  <c r="AI226" i="23" s="1"/>
  <c r="BD30" i="16"/>
  <c r="AI35" i="23" s="1"/>
  <c r="BD244" i="16"/>
  <c r="AI249" i="23" s="1"/>
  <c r="BD388" i="16"/>
  <c r="AI393" i="23" s="1"/>
  <c r="BD139" i="16"/>
  <c r="AI144" i="23" s="1"/>
  <c r="BD354" i="16"/>
  <c r="AI359" i="23" s="1"/>
  <c r="BD224" i="16"/>
  <c r="AI229" i="23" s="1"/>
  <c r="BD13" i="16"/>
  <c r="AI18" i="23" s="1"/>
  <c r="BD194" i="16"/>
  <c r="AI199" i="23" s="1"/>
  <c r="BD305" i="16"/>
  <c r="AI310" i="23" s="1"/>
  <c r="BD23" i="16"/>
  <c r="AI28" i="23" s="1"/>
  <c r="BD361" i="16"/>
  <c r="AI366" i="23" s="1"/>
  <c r="BD341" i="16"/>
  <c r="AI346" i="23" s="1"/>
  <c r="BD366" i="16"/>
  <c r="AI371" i="23" s="1"/>
  <c r="BD387" i="16"/>
  <c r="AI392" i="23" s="1"/>
  <c r="BD239" i="16"/>
  <c r="AI244" i="23" s="1"/>
  <c r="BD114" i="16"/>
  <c r="AI119" i="23" s="1"/>
  <c r="BD199" i="16"/>
  <c r="AI204" i="23" s="1"/>
  <c r="BD216" i="16"/>
  <c r="AI221" i="23" s="1"/>
  <c r="BD379" i="16"/>
  <c r="AI384" i="23" s="1"/>
  <c r="BD345" i="16"/>
  <c r="AI350" i="23" s="1"/>
  <c r="BD179" i="16"/>
  <c r="AI184" i="23" s="1"/>
  <c r="BD93" i="16"/>
  <c r="AI98" i="23" s="1"/>
  <c r="BD273" i="16"/>
  <c r="AI278" i="23" s="1"/>
  <c r="BD187" i="16"/>
  <c r="AI192" i="23" s="1"/>
  <c r="BD148" i="16"/>
  <c r="AI153" i="23" s="1"/>
  <c r="BD248" i="16"/>
  <c r="AI253" i="23" s="1"/>
  <c r="BD323" i="16"/>
  <c r="AI328" i="23" s="1"/>
  <c r="BD97" i="16"/>
  <c r="AI102" i="23" s="1"/>
  <c r="BD69" i="16"/>
  <c r="AI74" i="23" s="1"/>
  <c r="BD168" i="16"/>
  <c r="AI173" i="23" s="1"/>
  <c r="BD50" i="16"/>
  <c r="AI55" i="23" s="1"/>
  <c r="BD38" i="16"/>
  <c r="AI43" i="23" s="1"/>
  <c r="BD259" i="16"/>
  <c r="AI264" i="23" s="1"/>
  <c r="P412" i="23"/>
  <c r="P419" i="23"/>
  <c r="P406" i="23"/>
  <c r="P413" i="23"/>
  <c r="P415" i="23"/>
  <c r="P400" i="23"/>
  <c r="AH412" i="23"/>
  <c r="AH408" i="23"/>
  <c r="BD131" i="16"/>
  <c r="AI136" i="23" s="1"/>
  <c r="BD197" i="16"/>
  <c r="AI202" i="23" s="1"/>
  <c r="BD109" i="16"/>
  <c r="AI114" i="23" s="1"/>
  <c r="BD381" i="16"/>
  <c r="AI386" i="23" s="1"/>
  <c r="BD154" i="16"/>
  <c r="AI159" i="23" s="1"/>
  <c r="BD218" i="16"/>
  <c r="AI223" i="23" s="1"/>
  <c r="BD166" i="16"/>
  <c r="AI171" i="23" s="1"/>
  <c r="BD225" i="16"/>
  <c r="AI230" i="23" s="1"/>
  <c r="BD358" i="16"/>
  <c r="AI363" i="23" s="1"/>
  <c r="BD180" i="16"/>
  <c r="AI185" i="23" s="1"/>
  <c r="BD306" i="16"/>
  <c r="AI311" i="23" s="1"/>
  <c r="BD251" i="16"/>
  <c r="AI256" i="23" s="1"/>
  <c r="BD107" i="16"/>
  <c r="AI112" i="23" s="1"/>
  <c r="BD238" i="16"/>
  <c r="AI243" i="23" s="1"/>
  <c r="BD91" i="16"/>
  <c r="AI96" i="23" s="1"/>
  <c r="BD338" i="16"/>
  <c r="AI343" i="23" s="1"/>
  <c r="BD87" i="16"/>
  <c r="AI92" i="23" s="1"/>
  <c r="BD331" i="16"/>
  <c r="AI336" i="23" s="1"/>
  <c r="BD307" i="16"/>
  <c r="AI312" i="23" s="1"/>
  <c r="BD377" i="16"/>
  <c r="AI382" i="23" s="1"/>
  <c r="BD66" i="16"/>
  <c r="AI71" i="23" s="1"/>
  <c r="AH414" i="23"/>
  <c r="AH424" i="23"/>
  <c r="BD62" i="16"/>
  <c r="AI67" i="23" s="1"/>
  <c r="BD261" i="16"/>
  <c r="AI266" i="23" s="1"/>
  <c r="BD162" i="16"/>
  <c r="AI167" i="23" s="1"/>
  <c r="BD37" i="16"/>
  <c r="AI42" i="23" s="1"/>
  <c r="GA14" i="23"/>
  <c r="BD12" i="16"/>
  <c r="AI17" i="23" s="1"/>
  <c r="BD389" i="16"/>
  <c r="AI394" i="23" s="1"/>
  <c r="BD258" i="16"/>
  <c r="AI263" i="23" s="1"/>
  <c r="BD247" i="16"/>
  <c r="AI252" i="23" s="1"/>
  <c r="BD137" i="16"/>
  <c r="AI142" i="23" s="1"/>
  <c r="BD315" i="16"/>
  <c r="AI320" i="23" s="1"/>
  <c r="BD296" i="16"/>
  <c r="AI301" i="23" s="1"/>
  <c r="BD339" i="16"/>
  <c r="AI344" i="23" s="1"/>
  <c r="BD208" i="16"/>
  <c r="AI213" i="23" s="1"/>
  <c r="BD79" i="16"/>
  <c r="AI84" i="23" s="1"/>
  <c r="BD147" i="16"/>
  <c r="AI152" i="23" s="1"/>
  <c r="BD246" i="16"/>
  <c r="AI251" i="23" s="1"/>
  <c r="BD47" i="16"/>
  <c r="AI52" i="23" s="1"/>
  <c r="BD301" i="16"/>
  <c r="AI306" i="23" s="1"/>
  <c r="BD290" i="16"/>
  <c r="AI295" i="23" s="1"/>
  <c r="BD167" i="16"/>
  <c r="AI172" i="23" s="1"/>
  <c r="BD294" i="16"/>
  <c r="AI299" i="23" s="1"/>
  <c r="AH407" i="23"/>
  <c r="BD275" i="16"/>
  <c r="AI280" i="23" s="1"/>
  <c r="BD365" i="16"/>
  <c r="AI370" i="23" s="1"/>
  <c r="BD32" i="16"/>
  <c r="AI37" i="23" s="1"/>
  <c r="BD89" i="16"/>
  <c r="AI94" i="23" s="1"/>
  <c r="BD276" i="16"/>
  <c r="AI281" i="23" s="1"/>
  <c r="BD249" i="16"/>
  <c r="AI254" i="23" s="1"/>
  <c r="BD299" i="16"/>
  <c r="AI304" i="23" s="1"/>
  <c r="BD68" i="16"/>
  <c r="AI73" i="23" s="1"/>
  <c r="BD98" i="16"/>
  <c r="AI103" i="23" s="1"/>
  <c r="BD172" i="16"/>
  <c r="AI177" i="23" s="1"/>
  <c r="BD330" i="16"/>
  <c r="AI335" i="23" s="1"/>
  <c r="BD61" i="16"/>
  <c r="AI66" i="23" s="1"/>
  <c r="BD295" i="16"/>
  <c r="AI300" i="23" s="1"/>
  <c r="BD110" i="16"/>
  <c r="AI115" i="23" s="1"/>
  <c r="BD334" i="16"/>
  <c r="AI339" i="23" s="1"/>
  <c r="BD231" i="16"/>
  <c r="AI236" i="23" s="1"/>
  <c r="BD130" i="16"/>
  <c r="AI135" i="23" s="1"/>
  <c r="BD198" i="16"/>
  <c r="AI203" i="23" s="1"/>
  <c r="BD126" i="16"/>
  <c r="AI131" i="23" s="1"/>
  <c r="BD95" i="16"/>
  <c r="AI100" i="23" s="1"/>
  <c r="BD267" i="16"/>
  <c r="AI272" i="23" s="1"/>
  <c r="BD360" i="16"/>
  <c r="AI365" i="23" s="1"/>
  <c r="BD63" i="16"/>
  <c r="AI68" i="23" s="1"/>
  <c r="BD357" i="16"/>
  <c r="AI362" i="23" s="1"/>
  <c r="BD195" i="16"/>
  <c r="AI200" i="23" s="1"/>
  <c r="BD192" i="16"/>
  <c r="AI197" i="23" s="1"/>
  <c r="BD182" i="16"/>
  <c r="AI187" i="23" s="1"/>
  <c r="BD15" i="16"/>
  <c r="AI20" i="23" s="1"/>
  <c r="BD53" i="16"/>
  <c r="AI58" i="23" s="1"/>
  <c r="BD41" i="16"/>
  <c r="AI46" i="23" s="1"/>
  <c r="BD314" i="16"/>
  <c r="AI319" i="23" s="1"/>
  <c r="BD311" i="16"/>
  <c r="AI316" i="23" s="1"/>
  <c r="BD100" i="16"/>
  <c r="AI105" i="23" s="1"/>
  <c r="BD171" i="16"/>
  <c r="AI176" i="23" s="1"/>
  <c r="BD19" i="16"/>
  <c r="AI24" i="23" s="1"/>
  <c r="BD201" i="16"/>
  <c r="AI206" i="23" s="1"/>
  <c r="BD243" i="16"/>
  <c r="AI248" i="23" s="1"/>
  <c r="BD59" i="16"/>
  <c r="AI64" i="23" s="1"/>
  <c r="BD136" i="16"/>
  <c r="AI141" i="23" s="1"/>
  <c r="BD145" i="16"/>
  <c r="AI150" i="23" s="1"/>
  <c r="BD123" i="16"/>
  <c r="AI128" i="23" s="1"/>
  <c r="BD48" i="16"/>
  <c r="AI53" i="23" s="1"/>
  <c r="BD313" i="16"/>
  <c r="AI318" i="23" s="1"/>
  <c r="BD277" i="16"/>
  <c r="AI282" i="23" s="1"/>
  <c r="BD51" i="16"/>
  <c r="AI56" i="23" s="1"/>
  <c r="BD183" i="16"/>
  <c r="AI188" i="23" s="1"/>
  <c r="BD281" i="16"/>
  <c r="AI286" i="23" s="1"/>
  <c r="BD18" i="16"/>
  <c r="AI23" i="23" s="1"/>
  <c r="BD35" i="16"/>
  <c r="AI40" i="23" s="1"/>
  <c r="BD372" i="16"/>
  <c r="AI377" i="23" s="1"/>
  <c r="P408" i="23"/>
  <c r="P410" i="23"/>
  <c r="BD391" i="16"/>
  <c r="AI396" i="23" s="1"/>
  <c r="BD88" i="16"/>
  <c r="AI93" i="23" s="1"/>
  <c r="BD10" i="16"/>
  <c r="AI15" i="23" s="1"/>
  <c r="P422" i="23"/>
  <c r="AH426" i="23"/>
  <c r="AH411" i="23"/>
  <c r="BD263" i="16"/>
  <c r="AI268" i="23" s="1"/>
  <c r="BD149" i="16"/>
  <c r="AI154" i="23" s="1"/>
  <c r="BD34" i="16"/>
  <c r="AI39" i="23" s="1"/>
  <c r="BD250" i="16"/>
  <c r="AI255" i="23" s="1"/>
  <c r="BD234" i="16"/>
  <c r="AI239" i="23" s="1"/>
  <c r="BD196" i="16"/>
  <c r="AI201" i="23" s="1"/>
  <c r="BD293" i="16"/>
  <c r="AI298" i="23" s="1"/>
  <c r="BD343" i="16"/>
  <c r="AI348" i="23" s="1"/>
  <c r="BD362" i="16"/>
  <c r="AI367" i="23" s="1"/>
  <c r="BD213" i="16"/>
  <c r="AI218" i="23" s="1"/>
  <c r="BD317" i="16"/>
  <c r="AI322" i="23" s="1"/>
  <c r="BD21" i="16"/>
  <c r="AI26" i="23" s="1"/>
  <c r="BD156" i="16"/>
  <c r="AI161" i="23" s="1"/>
  <c r="BD355" i="16"/>
  <c r="AI360" i="23" s="1"/>
  <c r="BD344" i="16"/>
  <c r="AI349" i="23" s="1"/>
  <c r="BD289" i="16"/>
  <c r="AI294" i="23" s="1"/>
  <c r="BD191" i="16"/>
  <c r="AI196" i="23" s="1"/>
  <c r="BD350" i="16"/>
  <c r="AI355" i="23" s="1"/>
  <c r="BD45" i="16"/>
  <c r="AI50" i="23" s="1"/>
  <c r="BD230" i="16"/>
  <c r="AI235" i="23" s="1"/>
  <c r="BD285" i="16"/>
  <c r="AI290" i="23" s="1"/>
  <c r="BD302" i="16"/>
  <c r="AI307" i="23" s="1"/>
  <c r="FZ423" i="23"/>
  <c r="BD193" i="16"/>
  <c r="AI198" i="23" s="1"/>
  <c r="BD312" i="16"/>
  <c r="AI317" i="23" s="1"/>
  <c r="BD319" i="16"/>
  <c r="AI324" i="23" s="1"/>
  <c r="BD326" i="16"/>
  <c r="AI331" i="23" s="1"/>
  <c r="BD185" i="16"/>
  <c r="AI190" i="23" s="1"/>
  <c r="BD121" i="16"/>
  <c r="AI126" i="23" s="1"/>
  <c r="BD90" i="16"/>
  <c r="AI95" i="23" s="1"/>
  <c r="BD20" i="16"/>
  <c r="AI25" i="23" s="1"/>
  <c r="AH421" i="23"/>
  <c r="AH420" i="23"/>
  <c r="AH409" i="23"/>
  <c r="BD209" i="16"/>
  <c r="AI214" i="23" s="1"/>
  <c r="BD229" i="16"/>
  <c r="AI234" i="23" s="1"/>
  <c r="BD83" i="16"/>
  <c r="AI88" i="23" s="1"/>
  <c r="BD99" i="16"/>
  <c r="AI104" i="23" s="1"/>
  <c r="BD84" i="16"/>
  <c r="AI89" i="23" s="1"/>
  <c r="BD268" i="16"/>
  <c r="AI273" i="23" s="1"/>
  <c r="BD124" i="16"/>
  <c r="AI129" i="23" s="1"/>
  <c r="BD278" i="16"/>
  <c r="AI283" i="23" s="1"/>
  <c r="BD364" i="16"/>
  <c r="AI369" i="23" s="1"/>
  <c r="BD328" i="16"/>
  <c r="AI333" i="23" s="1"/>
  <c r="BD105" i="16"/>
  <c r="AI110" i="23" s="1"/>
  <c r="BD104" i="16"/>
  <c r="AI109" i="23" s="1"/>
  <c r="BD152" i="16"/>
  <c r="AI157" i="23" s="1"/>
  <c r="BD138" i="16"/>
  <c r="AI143" i="23" s="1"/>
  <c r="BD371" i="16"/>
  <c r="AI376" i="23" s="1"/>
  <c r="BD144" i="16"/>
  <c r="AI149" i="23" s="1"/>
  <c r="BD176" i="16"/>
  <c r="AI181" i="23" s="1"/>
  <c r="BD42" i="16"/>
  <c r="AI47" i="23" s="1"/>
  <c r="BD298" i="16"/>
  <c r="AI303" i="23" s="1"/>
  <c r="BD253" i="16"/>
  <c r="AI258" i="23" s="1"/>
  <c r="BD151" i="16"/>
  <c r="AI156" i="23" s="1"/>
  <c r="BD102" i="16"/>
  <c r="AI107" i="23" s="1"/>
  <c r="BD60" i="16"/>
  <c r="AI65" i="23" s="1"/>
  <c r="BD22" i="16"/>
  <c r="AI27" i="23" s="1"/>
  <c r="BD332" i="16"/>
  <c r="AI337" i="23" s="1"/>
  <c r="BD348" i="16"/>
  <c r="AI353" i="23" s="1"/>
  <c r="BD318" i="16"/>
  <c r="AI323" i="23" s="1"/>
  <c r="BD300" i="16"/>
  <c r="AI305" i="23" s="1"/>
  <c r="BD169" i="16"/>
  <c r="AI174" i="23" s="1"/>
  <c r="BD373" i="16"/>
  <c r="AI378" i="23" s="1"/>
  <c r="BD78" i="16"/>
  <c r="AI83" i="23" s="1"/>
  <c r="BD77" i="16"/>
  <c r="AI82" i="23" s="1"/>
  <c r="BD380" i="16"/>
  <c r="AI385" i="23" s="1"/>
  <c r="BD58" i="16"/>
  <c r="AI63" i="23" s="1"/>
  <c r="BD52" i="16"/>
  <c r="AI57" i="23" s="1"/>
  <c r="BD255" i="16"/>
  <c r="AI260" i="23" s="1"/>
  <c r="BD128" i="16"/>
  <c r="AI133" i="23" s="1"/>
  <c r="BD85" i="16"/>
  <c r="AI90" i="23" s="1"/>
  <c r="BD240" i="16"/>
  <c r="AI245" i="23" s="1"/>
  <c r="BD324" i="16"/>
  <c r="AI329" i="23" s="1"/>
  <c r="BD257" i="16"/>
  <c r="AI262" i="23" s="1"/>
  <c r="BD266" i="16"/>
  <c r="AI271" i="23" s="1"/>
  <c r="BD26" i="16"/>
  <c r="AI31" i="23" s="1"/>
  <c r="BD269" i="16"/>
  <c r="AI274" i="23" s="1"/>
  <c r="BD356" i="16"/>
  <c r="AI361" i="23" s="1"/>
  <c r="BD146" i="16"/>
  <c r="AI151" i="23" s="1"/>
  <c r="BD57" i="16"/>
  <c r="AI62" i="23" s="1"/>
  <c r="BD369" i="16"/>
  <c r="AI374" i="23" s="1"/>
  <c r="BD111" i="16"/>
  <c r="AI116" i="23" s="1"/>
  <c r="BD70" i="16"/>
  <c r="AI75" i="23" s="1"/>
  <c r="BD349" i="16"/>
  <c r="AI354" i="23" s="1"/>
  <c r="BD116" i="16"/>
  <c r="AI121" i="23" s="1"/>
  <c r="BD115" i="16"/>
  <c r="AI120" i="23" s="1"/>
  <c r="BD188" i="16"/>
  <c r="AI193" i="23" s="1"/>
  <c r="BD363" i="16"/>
  <c r="AI368" i="23" s="1"/>
  <c r="BD309" i="16"/>
  <c r="AI314" i="23" s="1"/>
  <c r="BD297" i="16"/>
  <c r="AI302" i="23" s="1"/>
  <c r="BD353" i="16"/>
  <c r="AI358" i="23" s="1"/>
  <c r="BD81" i="16"/>
  <c r="AI86" i="23" s="1"/>
  <c r="BD383" i="16"/>
  <c r="AI388" i="23" s="1"/>
  <c r="BD159" i="16"/>
  <c r="AI164" i="23" s="1"/>
  <c r="BD82" i="16"/>
  <c r="AI87" i="23" s="1"/>
  <c r="BD367" i="16"/>
  <c r="AI372" i="23" s="1"/>
  <c r="BD333" i="16"/>
  <c r="AI338" i="23" s="1"/>
  <c r="BD40" i="16"/>
  <c r="AI45" i="23" s="1"/>
  <c r="V223" i="16"/>
  <c r="AO223" i="16" s="1"/>
  <c r="Y188" i="14"/>
  <c r="Q228" i="23"/>
  <c r="Q291" i="23"/>
  <c r="Y244" i="14"/>
  <c r="V286" i="16"/>
  <c r="AO286" i="16" s="1"/>
  <c r="Q329" i="23"/>
  <c r="Y277" i="14"/>
  <c r="V324" i="16"/>
  <c r="AO324" i="16" s="1"/>
  <c r="Q305" i="23"/>
  <c r="Y257" i="14"/>
  <c r="V300" i="16"/>
  <c r="AO300" i="16" s="1"/>
  <c r="Q280" i="23"/>
  <c r="V275" i="16"/>
  <c r="AO275" i="16" s="1"/>
  <c r="Y234" i="14"/>
  <c r="Q384" i="23"/>
  <c r="Y326" i="14"/>
  <c r="V379" i="16"/>
  <c r="AO379" i="16" s="1"/>
  <c r="Q237" i="23"/>
  <c r="Y197" i="14"/>
  <c r="V232" i="16"/>
  <c r="AO232" i="16" s="1"/>
  <c r="Q77" i="23"/>
  <c r="Y67" i="14"/>
  <c r="V72" i="16"/>
  <c r="AO72" i="16" s="1"/>
  <c r="Q181" i="23"/>
  <c r="Y150" i="14"/>
  <c r="V176" i="16"/>
  <c r="AO176" i="16" s="1"/>
  <c r="Q18" i="23"/>
  <c r="Q248" i="23"/>
  <c r="Q247" i="23"/>
  <c r="Y16" i="14"/>
  <c r="X362" i="14"/>
  <c r="V242" i="16" s="1"/>
  <c r="AO242" i="16" s="1"/>
  <c r="X390" i="14"/>
  <c r="V243" i="16" s="1"/>
  <c r="AO243" i="16" s="1"/>
  <c r="V13" i="16"/>
  <c r="AO13" i="16" s="1"/>
  <c r="Q287" i="23"/>
  <c r="Y241" i="14"/>
  <c r="V282" i="16"/>
  <c r="AO282" i="16" s="1"/>
  <c r="V131" i="16"/>
  <c r="AO131" i="16" s="1"/>
  <c r="Y113" i="14"/>
  <c r="Q136" i="23"/>
  <c r="Q268" i="23"/>
  <c r="V263" i="16"/>
  <c r="AO263" i="16" s="1"/>
  <c r="Y222" i="14"/>
  <c r="Y103" i="14"/>
  <c r="V119" i="16"/>
  <c r="AO119" i="16" s="1"/>
  <c r="Q124" i="23"/>
  <c r="Q277" i="23"/>
  <c r="Y231" i="14"/>
  <c r="V272" i="16"/>
  <c r="AO272" i="16" s="1"/>
  <c r="Q123" i="23"/>
  <c r="Q121" i="23"/>
  <c r="Y102" i="14"/>
  <c r="X349" i="14"/>
  <c r="V116" i="16" s="1"/>
  <c r="AO116" i="16" s="1"/>
  <c r="V118" i="16"/>
  <c r="AO118" i="16" s="1"/>
  <c r="Q345" i="23"/>
  <c r="Y292" i="14"/>
  <c r="V340" i="16"/>
  <c r="AO340" i="16" s="1"/>
  <c r="V195" i="16"/>
  <c r="AO195" i="16" s="1"/>
  <c r="Y163" i="14"/>
  <c r="Q200" i="23"/>
  <c r="Q300" i="23"/>
  <c r="V295" i="16"/>
  <c r="AO295" i="16" s="1"/>
  <c r="Y252" i="14"/>
  <c r="Q189" i="23"/>
  <c r="Y156" i="14"/>
  <c r="V184" i="16"/>
  <c r="AO184" i="16" s="1"/>
  <c r="Q350" i="23"/>
  <c r="Y297" i="14"/>
  <c r="V345" i="16"/>
  <c r="AO345" i="16" s="1"/>
  <c r="Q262" i="23"/>
  <c r="V257" i="16"/>
  <c r="AO257" i="16" s="1"/>
  <c r="Y216" i="14"/>
  <c r="V169" i="16"/>
  <c r="AO169" i="16" s="1"/>
  <c r="Y144" i="14"/>
  <c r="Q174" i="23"/>
  <c r="Q370" i="23"/>
  <c r="Y315" i="14"/>
  <c r="V365" i="16"/>
  <c r="AO365" i="16" s="1"/>
  <c r="Y55" i="14"/>
  <c r="V59" i="16"/>
  <c r="AO59" i="16" s="1"/>
  <c r="Q64" i="23"/>
  <c r="Q356" i="23"/>
  <c r="Y302" i="14"/>
  <c r="V351" i="16"/>
  <c r="AO351" i="16" s="1"/>
  <c r="Q211" i="23"/>
  <c r="Y173" i="14"/>
  <c r="V206" i="16"/>
  <c r="AO206" i="16" s="1"/>
  <c r="V42" i="16"/>
  <c r="AO42" i="16" s="1"/>
  <c r="Y42" i="14"/>
  <c r="Q47" i="23"/>
  <c r="Y101" i="14"/>
  <c r="V115" i="16"/>
  <c r="AO115" i="16" s="1"/>
  <c r="Q120" i="23"/>
  <c r="Q199" i="23"/>
  <c r="Y162" i="14"/>
  <c r="V194" i="16"/>
  <c r="AO194" i="16" s="1"/>
  <c r="Q297" i="23"/>
  <c r="Y249" i="14"/>
  <c r="V292" i="16"/>
  <c r="AO292" i="16" s="1"/>
  <c r="Y121" i="14"/>
  <c r="V140" i="16"/>
  <c r="AO140" i="16" s="1"/>
  <c r="Q145" i="23"/>
  <c r="Q357" i="23"/>
  <c r="Y303" i="14"/>
  <c r="V352" i="16"/>
  <c r="AO352" i="16" s="1"/>
  <c r="Q198" i="23"/>
  <c r="Q36" i="23"/>
  <c r="Q197" i="23"/>
  <c r="Y31" i="14"/>
  <c r="X357" i="14"/>
  <c r="V192" i="16" s="1"/>
  <c r="AO192" i="16" s="1"/>
  <c r="X388" i="14"/>
  <c r="V193" i="16" s="1"/>
  <c r="AO193" i="16" s="1"/>
  <c r="V31" i="16"/>
  <c r="AO31" i="16" s="1"/>
  <c r="Q285" i="23"/>
  <c r="Y239" i="14"/>
  <c r="V280" i="16"/>
  <c r="AO280" i="16" s="1"/>
  <c r="V129" i="16"/>
  <c r="AO129" i="16" s="1"/>
  <c r="Y111" i="14"/>
  <c r="Q134" i="23"/>
  <c r="Q67" i="23"/>
  <c r="Y58" i="14"/>
  <c r="V62" i="16"/>
  <c r="AO62" i="16" s="1"/>
  <c r="Q317" i="23"/>
  <c r="Y268" i="14"/>
  <c r="V312" i="16"/>
  <c r="AO312" i="16" s="1"/>
  <c r="Q169" i="23"/>
  <c r="Y139" i="14"/>
  <c r="V164" i="16"/>
  <c r="AO164" i="16" s="1"/>
  <c r="Y66" i="14"/>
  <c r="V71" i="16"/>
  <c r="AO71" i="16" s="1"/>
  <c r="Q76" i="23"/>
  <c r="Q266" i="23"/>
  <c r="V261" i="16"/>
  <c r="AO261" i="16" s="1"/>
  <c r="Y220" i="14"/>
  <c r="Q324" i="23"/>
  <c r="Y273" i="14"/>
  <c r="V319" i="16"/>
  <c r="AO319" i="16" s="1"/>
  <c r="Q179" i="23"/>
  <c r="Y148" i="14"/>
  <c r="V174" i="16"/>
  <c r="AO174" i="16" s="1"/>
  <c r="V227" i="16"/>
  <c r="AO227" i="16" s="1"/>
  <c r="Y192" i="14"/>
  <c r="Q232" i="23"/>
  <c r="Q167" i="23"/>
  <c r="Y138" i="14"/>
  <c r="V162" i="16"/>
  <c r="AO162" i="16" s="1"/>
  <c r="Q331" i="23"/>
  <c r="Y278" i="14"/>
  <c r="V326" i="16"/>
  <c r="AO326" i="16" s="1"/>
  <c r="V175" i="16"/>
  <c r="AO175" i="16" s="1"/>
  <c r="Y149" i="14"/>
  <c r="Q180" i="23"/>
  <c r="Q183" i="23"/>
  <c r="Q184" i="23"/>
  <c r="V14" i="16"/>
  <c r="AO14" i="16" s="1"/>
  <c r="Y17" i="14"/>
  <c r="X386" i="14"/>
  <c r="V179" i="16" s="1"/>
  <c r="AO179" i="16" s="1"/>
  <c r="X355" i="14"/>
  <c r="V178" i="16" s="1"/>
  <c r="AO178" i="16" s="1"/>
  <c r="Q19" i="23"/>
  <c r="Y118" i="14"/>
  <c r="V136" i="16"/>
  <c r="AO136" i="16" s="1"/>
  <c r="Q141" i="23"/>
  <c r="Q193" i="23"/>
  <c r="V32" i="16"/>
  <c r="AO32" i="16" s="1"/>
  <c r="Y32" i="14"/>
  <c r="X387" i="14"/>
  <c r="V188" i="16" s="1"/>
  <c r="AO188" i="16" s="1"/>
  <c r="Q37" i="23"/>
  <c r="Y114" i="14"/>
  <c r="V132" i="16"/>
  <c r="AO132" i="16" s="1"/>
  <c r="Q137" i="23"/>
  <c r="Q271" i="23"/>
  <c r="Y225" i="14"/>
  <c r="V266" i="16"/>
  <c r="AO266" i="16" s="1"/>
  <c r="Q115" i="23"/>
  <c r="Y96" i="14"/>
  <c r="V110" i="16"/>
  <c r="AO110" i="16" s="1"/>
  <c r="Q303" i="23"/>
  <c r="Y255" i="14"/>
  <c r="V298" i="16"/>
  <c r="AO298" i="16" s="1"/>
  <c r="Q44" i="23"/>
  <c r="Q378" i="23"/>
  <c r="Y39" i="14"/>
  <c r="X397" i="14"/>
  <c r="V373" i="16" s="1"/>
  <c r="AO373" i="16" s="1"/>
  <c r="V39" i="16"/>
  <c r="AO39" i="16" s="1"/>
  <c r="Q261" i="23"/>
  <c r="Y215" i="14"/>
  <c r="V256" i="16"/>
  <c r="AO256" i="16" s="1"/>
  <c r="Y86" i="14"/>
  <c r="V93" i="16"/>
  <c r="AO93" i="16" s="1"/>
  <c r="Q98" i="23"/>
  <c r="Q85" i="23"/>
  <c r="Y74" i="14"/>
  <c r="V80" i="16"/>
  <c r="AO80" i="16" s="1"/>
  <c r="Q257" i="23"/>
  <c r="Y211" i="14"/>
  <c r="V252" i="16"/>
  <c r="AO252" i="16" s="1"/>
  <c r="Y82" i="14"/>
  <c r="V89" i="16"/>
  <c r="AO89" i="16" s="1"/>
  <c r="Q94" i="23"/>
  <c r="V145" i="16"/>
  <c r="AO145" i="16" s="1"/>
  <c r="Y124" i="14"/>
  <c r="Q150" i="23"/>
  <c r="Q310" i="23"/>
  <c r="V305" i="16"/>
  <c r="AO305" i="16" s="1"/>
  <c r="Y261" i="14"/>
  <c r="Q270" i="23"/>
  <c r="V265" i="16"/>
  <c r="AO265" i="16" s="1"/>
  <c r="Y224" i="14"/>
  <c r="Q258" i="23"/>
  <c r="V253" i="16"/>
  <c r="AO253" i="16" s="1"/>
  <c r="Y212" i="14"/>
  <c r="Q368" i="23"/>
  <c r="Y313" i="14"/>
  <c r="V363" i="16"/>
  <c r="AO363" i="16" s="1"/>
  <c r="Q187" i="23"/>
  <c r="Y154" i="14"/>
  <c r="V182" i="16"/>
  <c r="AO182" i="16" s="1"/>
  <c r="Q339" i="23"/>
  <c r="Y286" i="14"/>
  <c r="V334" i="16"/>
  <c r="AO334" i="16" s="1"/>
  <c r="Q214" i="23"/>
  <c r="V185" i="16"/>
  <c r="AO185" i="16" s="1"/>
  <c r="Y157" i="14"/>
  <c r="X393" i="14"/>
  <c r="V209" i="16" s="1"/>
  <c r="AO209" i="16" s="1"/>
  <c r="Q190" i="23"/>
  <c r="V24" i="16"/>
  <c r="AO24" i="16" s="1"/>
  <c r="Y26" i="14"/>
  <c r="Q29" i="23"/>
  <c r="Q83" i="23"/>
  <c r="V157" i="16"/>
  <c r="AO157" i="16" s="1"/>
  <c r="Y134" i="14"/>
  <c r="X377" i="14"/>
  <c r="V78" i="16" s="1"/>
  <c r="AO78" i="16" s="1"/>
  <c r="Q162" i="23"/>
  <c r="V12" i="16"/>
  <c r="AO12" i="16" s="1"/>
  <c r="Y15" i="14"/>
  <c r="Q17" i="23"/>
  <c r="V229" i="16"/>
  <c r="AO229" i="16" s="1"/>
  <c r="Y194" i="14"/>
  <c r="Q234" i="23"/>
  <c r="Q315" i="23"/>
  <c r="Y266" i="14"/>
  <c r="V310" i="16"/>
  <c r="AO310" i="16" s="1"/>
  <c r="Q165" i="23"/>
  <c r="Y137" i="14"/>
  <c r="V160" i="16"/>
  <c r="AO160" i="16" s="1"/>
  <c r="Q394" i="23"/>
  <c r="Y335" i="14"/>
  <c r="V389" i="16"/>
  <c r="AO389" i="16" s="1"/>
  <c r="Y77" i="14"/>
  <c r="V83" i="16"/>
  <c r="AO83" i="16" s="1"/>
  <c r="Q88" i="23"/>
  <c r="Q341" i="23"/>
  <c r="Y288" i="14"/>
  <c r="V336" i="16"/>
  <c r="AO336" i="16" s="1"/>
  <c r="V189" i="16"/>
  <c r="AO189" i="16" s="1"/>
  <c r="Y159" i="14"/>
  <c r="Q194" i="23"/>
  <c r="Q32" i="23"/>
  <c r="V26" i="16"/>
  <c r="AO26" i="16" s="1"/>
  <c r="Y28" i="14"/>
  <c r="X372" i="14"/>
  <c r="V27" i="16" s="1"/>
  <c r="AO27" i="16" s="1"/>
  <c r="Q31" i="23"/>
  <c r="Q265" i="23"/>
  <c r="Y219" i="14"/>
  <c r="V260" i="16"/>
  <c r="AO260" i="16" s="1"/>
  <c r="Y90" i="14"/>
  <c r="V103" i="16"/>
  <c r="AO103" i="16" s="1"/>
  <c r="Q108" i="23"/>
  <c r="Y99" i="14"/>
  <c r="V113" i="16"/>
  <c r="AO113" i="16" s="1"/>
  <c r="Q118" i="23"/>
  <c r="Q278" i="23"/>
  <c r="V273" i="16"/>
  <c r="AO273" i="16" s="1"/>
  <c r="Y232" i="14"/>
  <c r="Q154" i="23"/>
  <c r="Q155" i="23"/>
  <c r="Q28" i="23"/>
  <c r="Y25" i="14"/>
  <c r="X352" i="14"/>
  <c r="V149" i="16" s="1"/>
  <c r="AO149" i="16" s="1"/>
  <c r="V23" i="16"/>
  <c r="AO23" i="16" s="1"/>
  <c r="X383" i="14"/>
  <c r="V150" i="16" s="1"/>
  <c r="AO150" i="16" s="1"/>
  <c r="Q396" i="23"/>
  <c r="Y337" i="14"/>
  <c r="V391" i="16"/>
  <c r="AO391" i="16" s="1"/>
  <c r="V203" i="16"/>
  <c r="AO203" i="16" s="1"/>
  <c r="Y170" i="14"/>
  <c r="Q208" i="23"/>
  <c r="Q347" i="23"/>
  <c r="Y294" i="14"/>
  <c r="V342" i="16"/>
  <c r="AO342" i="16" s="1"/>
  <c r="V197" i="16"/>
  <c r="AO197" i="16" s="1"/>
  <c r="Y165" i="14"/>
  <c r="Q202" i="23"/>
  <c r="V34" i="16"/>
  <c r="AO34" i="16" s="1"/>
  <c r="Y34" i="14"/>
  <c r="Q39" i="23"/>
  <c r="Q97" i="23"/>
  <c r="Y85" i="14"/>
  <c r="V92" i="16"/>
  <c r="AO92" i="16" s="1"/>
  <c r="Q326" i="23"/>
  <c r="Y275" i="14"/>
  <c r="V321" i="16"/>
  <c r="AO321" i="16" s="1"/>
  <c r="Y95" i="14"/>
  <c r="V109" i="16"/>
  <c r="AO109" i="16" s="1"/>
  <c r="Q114" i="23"/>
  <c r="Q255" i="23"/>
  <c r="Y209" i="14"/>
  <c r="V250" i="16"/>
  <c r="AO250" i="16" s="1"/>
  <c r="Q91" i="23"/>
  <c r="Y80" i="14"/>
  <c r="V86" i="16"/>
  <c r="AO86" i="16" s="1"/>
  <c r="Q191" i="23"/>
  <c r="Y158" i="14"/>
  <c r="V186" i="16"/>
  <c r="AO186" i="16" s="1"/>
  <c r="Q386" i="23"/>
  <c r="Y328" i="14"/>
  <c r="V381" i="16"/>
  <c r="AO381" i="16" s="1"/>
  <c r="Q239" i="23"/>
  <c r="Y199" i="14"/>
  <c r="V234" i="16"/>
  <c r="AO234" i="16" s="1"/>
  <c r="Q79" i="23"/>
  <c r="Y69" i="14"/>
  <c r="V74" i="16"/>
  <c r="AO74" i="16" s="1"/>
  <c r="Q308" i="23"/>
  <c r="V303" i="16"/>
  <c r="AO303" i="16" s="1"/>
  <c r="Y260" i="14"/>
  <c r="Q159" i="23"/>
  <c r="Y131" i="14"/>
  <c r="V154" i="16"/>
  <c r="AO154" i="16" s="1"/>
  <c r="Q201" i="23"/>
  <c r="Y164" i="14"/>
  <c r="V196" i="16"/>
  <c r="AO196" i="16" s="1"/>
  <c r="V155" i="16"/>
  <c r="AO155" i="16" s="1"/>
  <c r="Y132" i="14"/>
  <c r="Q160" i="23"/>
  <c r="Q215" i="23"/>
  <c r="Y176" i="14"/>
  <c r="V210" i="16"/>
  <c r="AO210" i="16" s="1"/>
  <c r="Q223" i="23"/>
  <c r="Y184" i="14"/>
  <c r="V218" i="16"/>
  <c r="AO218" i="16" s="1"/>
  <c r="Q298" i="23"/>
  <c r="V293" i="16"/>
  <c r="AO293" i="16" s="1"/>
  <c r="Y250" i="14"/>
  <c r="Q34" i="23"/>
  <c r="Y29" i="14"/>
  <c r="V29" i="16"/>
  <c r="AO29" i="16" s="1"/>
  <c r="Q321" i="23"/>
  <c r="Y270" i="14"/>
  <c r="V316" i="16"/>
  <c r="AO316" i="16" s="1"/>
  <c r="Q171" i="23"/>
  <c r="Y141" i="14"/>
  <c r="V166" i="16"/>
  <c r="AO166" i="16" s="1"/>
  <c r="Q348" i="23"/>
  <c r="Y295" i="14"/>
  <c r="V343" i="16"/>
  <c r="AO343" i="16" s="1"/>
  <c r="Q168" i="23"/>
  <c r="Q54" i="23"/>
  <c r="Y49" i="14"/>
  <c r="X354" i="14"/>
  <c r="V163" i="16" s="1"/>
  <c r="AO163" i="16" s="1"/>
  <c r="V49" i="16"/>
  <c r="AO49" i="16" s="1"/>
  <c r="Q60" i="23"/>
  <c r="Y53" i="14"/>
  <c r="V55" i="16"/>
  <c r="AO55" i="16" s="1"/>
  <c r="Q263" i="23"/>
  <c r="Y217" i="14"/>
  <c r="V258" i="16"/>
  <c r="AO258" i="16" s="1"/>
  <c r="Y88" i="14"/>
  <c r="V99" i="16"/>
  <c r="AO99" i="16" s="1"/>
  <c r="Q104" i="23"/>
  <c r="Q284" i="23"/>
  <c r="V279" i="16"/>
  <c r="AO279" i="16" s="1"/>
  <c r="Y238" i="14"/>
  <c r="Q395" i="23"/>
  <c r="V390" i="16"/>
  <c r="AO390" i="16" s="1"/>
  <c r="Y336" i="14"/>
  <c r="Q252" i="23"/>
  <c r="V247" i="16"/>
  <c r="AO247" i="16" s="1"/>
  <c r="Y207" i="14"/>
  <c r="Q89" i="23"/>
  <c r="Y78" i="14"/>
  <c r="V84" i="16"/>
  <c r="AO84" i="16" s="1"/>
  <c r="Q20" i="23"/>
  <c r="Q30" i="23"/>
  <c r="Y27" i="14"/>
  <c r="X371" i="14"/>
  <c r="V15" i="16" s="1"/>
  <c r="AO15" i="16" s="1"/>
  <c r="V25" i="16"/>
  <c r="AO25" i="16" s="1"/>
  <c r="P424" i="23"/>
  <c r="P414" i="23"/>
  <c r="Q281" i="23"/>
  <c r="Y235" i="14"/>
  <c r="V276" i="16"/>
  <c r="AO276" i="16" s="1"/>
  <c r="Y107" i="14"/>
  <c r="V123" i="16"/>
  <c r="AO123" i="16" s="1"/>
  <c r="Q128" i="23"/>
  <c r="Q274" i="23"/>
  <c r="V269" i="16"/>
  <c r="AO269" i="16" s="1"/>
  <c r="Y228" i="14"/>
  <c r="V231" i="16"/>
  <c r="AO231" i="16" s="1"/>
  <c r="Y196" i="14"/>
  <c r="Q236" i="23"/>
  <c r="V151" i="16"/>
  <c r="AO151" i="16" s="1"/>
  <c r="Y128" i="14"/>
  <c r="Q156" i="23"/>
  <c r="Q314" i="23"/>
  <c r="V309" i="16"/>
  <c r="AO309" i="16" s="1"/>
  <c r="Y265" i="14"/>
  <c r="Q389" i="23"/>
  <c r="V384" i="16"/>
  <c r="AO384" i="16" s="1"/>
  <c r="Y331" i="14"/>
  <c r="Y72" i="14"/>
  <c r="V77" i="16"/>
  <c r="AO77" i="16" s="1"/>
  <c r="Q82" i="23"/>
  <c r="Q292" i="23"/>
  <c r="Y245" i="14"/>
  <c r="V287" i="16"/>
  <c r="AO287" i="16" s="1"/>
  <c r="V135" i="16"/>
  <c r="AO135" i="16" s="1"/>
  <c r="Y117" i="14"/>
  <c r="Q140" i="23"/>
  <c r="Q366" i="23"/>
  <c r="Y311" i="14"/>
  <c r="V361" i="16"/>
  <c r="AO361" i="16" s="1"/>
  <c r="Q58" i="23"/>
  <c r="Q192" i="23"/>
  <c r="Y51" i="14"/>
  <c r="X356" i="14"/>
  <c r="V187" i="16" s="1"/>
  <c r="AO187" i="16" s="1"/>
  <c r="V53" i="16"/>
  <c r="AO53" i="16" s="1"/>
  <c r="Q361" i="23"/>
  <c r="Y307" i="14"/>
  <c r="V356" i="16"/>
  <c r="AO356" i="16" s="1"/>
  <c r="Q380" i="23"/>
  <c r="Y322" i="14"/>
  <c r="V375" i="16"/>
  <c r="AO375" i="16" s="1"/>
  <c r="Q233" i="23"/>
  <c r="Y193" i="14"/>
  <c r="V228" i="16"/>
  <c r="AO228" i="16" s="1"/>
  <c r="Q142" i="23"/>
  <c r="Y63" i="14"/>
  <c r="X351" i="14"/>
  <c r="V137" i="16" s="1"/>
  <c r="AO137" i="16" s="1"/>
  <c r="V67" i="16"/>
  <c r="AO67" i="16" s="1"/>
  <c r="Q72" i="23"/>
  <c r="V225" i="16"/>
  <c r="AO225" i="16" s="1"/>
  <c r="Y190" i="14"/>
  <c r="Q230" i="23"/>
  <c r="Q367" i="23"/>
  <c r="Y312" i="14"/>
  <c r="V362" i="16"/>
  <c r="AO362" i="16" s="1"/>
  <c r="V217" i="16"/>
  <c r="AO217" i="16" s="1"/>
  <c r="Y183" i="14"/>
  <c r="Q222" i="23"/>
  <c r="V54" i="16"/>
  <c r="AO54" i="16" s="1"/>
  <c r="Y52" i="14"/>
  <c r="Q59" i="23"/>
  <c r="Q363" i="23"/>
  <c r="Y308" i="14"/>
  <c r="V358" i="16"/>
  <c r="AO358" i="16" s="1"/>
  <c r="V213" i="16"/>
  <c r="AO213" i="16" s="1"/>
  <c r="Y179" i="14"/>
  <c r="Q218" i="23"/>
  <c r="Q390" i="23"/>
  <c r="Q166" i="23"/>
  <c r="V48" i="16"/>
  <c r="AO48" i="16" s="1"/>
  <c r="Y48" i="14"/>
  <c r="X353" i="14"/>
  <c r="V385" i="16" s="1"/>
  <c r="AO385" i="16" s="1"/>
  <c r="X384" i="14"/>
  <c r="V161" i="16" s="1"/>
  <c r="AO161" i="16" s="1"/>
  <c r="Q53" i="23"/>
  <c r="Q346" i="23"/>
  <c r="Y293" i="14"/>
  <c r="V341" i="16"/>
  <c r="AO341" i="16" s="1"/>
  <c r="V165" i="16"/>
  <c r="AO165" i="16" s="1"/>
  <c r="Y140" i="14"/>
  <c r="Q170" i="23"/>
  <c r="Q254" i="23"/>
  <c r="V249" i="16"/>
  <c r="AO249" i="16" s="1"/>
  <c r="Y208" i="14"/>
  <c r="Q46" i="23"/>
  <c r="Q227" i="23"/>
  <c r="Y41" i="14"/>
  <c r="X359" i="14"/>
  <c r="V222" i="16" s="1"/>
  <c r="AO222" i="16" s="1"/>
  <c r="V41" i="16"/>
  <c r="AO41" i="16" s="1"/>
  <c r="Y112" i="14"/>
  <c r="V130" i="16"/>
  <c r="AO130" i="16" s="1"/>
  <c r="Q135" i="23"/>
  <c r="Q107" i="23"/>
  <c r="Y89" i="14"/>
  <c r="V102" i="16"/>
  <c r="AO102" i="16" s="1"/>
  <c r="Q302" i="23"/>
  <c r="V297" i="16"/>
  <c r="AO297" i="16" s="1"/>
  <c r="Y254" i="14"/>
  <c r="Y125" i="14"/>
  <c r="V146" i="16"/>
  <c r="AO146" i="16" s="1"/>
  <c r="Q151" i="23"/>
  <c r="Q385" i="23"/>
  <c r="V380" i="16"/>
  <c r="AO380" i="16" s="1"/>
  <c r="Y327" i="14"/>
  <c r="Y68" i="14"/>
  <c r="V73" i="16"/>
  <c r="AO73" i="16" s="1"/>
  <c r="Q78" i="23"/>
  <c r="V153" i="16"/>
  <c r="AO153" i="16" s="1"/>
  <c r="Y130" i="14"/>
  <c r="Q158" i="23"/>
  <c r="Q279" i="23"/>
  <c r="Y233" i="14"/>
  <c r="V274" i="16"/>
  <c r="AO274" i="16" s="1"/>
  <c r="Q330" i="23"/>
  <c r="Y105" i="14"/>
  <c r="V121" i="16"/>
  <c r="AO121" i="16" s="1"/>
  <c r="X367" i="14"/>
  <c r="V325" i="16" s="1"/>
  <c r="AO325" i="16" s="1"/>
  <c r="Q126" i="23"/>
  <c r="Q322" i="23"/>
  <c r="Y271" i="14"/>
  <c r="V317" i="16"/>
  <c r="AO317" i="16" s="1"/>
  <c r="Q16" i="23"/>
  <c r="Q99" i="23"/>
  <c r="Q101" i="23"/>
  <c r="Y14" i="14"/>
  <c r="X378" i="14"/>
  <c r="V96" i="16" s="1"/>
  <c r="AO96" i="16" s="1"/>
  <c r="X346" i="14"/>
  <c r="V94" i="16" s="1"/>
  <c r="AO94" i="16" s="1"/>
  <c r="V11" i="16"/>
  <c r="AO11" i="16" s="1"/>
  <c r="Q304" i="23"/>
  <c r="V299" i="16"/>
  <c r="AO299" i="16" s="1"/>
  <c r="Y256" i="14"/>
  <c r="Y127" i="14"/>
  <c r="V148" i="16"/>
  <c r="AO148" i="16" s="1"/>
  <c r="Q153" i="23"/>
  <c r="Q371" i="23"/>
  <c r="V366" i="16"/>
  <c r="AO366" i="16" s="1"/>
  <c r="Y316" i="14"/>
  <c r="V221" i="16"/>
  <c r="AO221" i="16" s="1"/>
  <c r="Y187" i="14"/>
  <c r="Q226" i="23"/>
  <c r="Q319" i="23"/>
  <c r="Q65" i="23"/>
  <c r="Q318" i="23"/>
  <c r="Y56" i="14"/>
  <c r="X365" i="14"/>
  <c r="V313" i="16" s="1"/>
  <c r="AO313" i="16" s="1"/>
  <c r="X392" i="14"/>
  <c r="V314" i="16" s="1"/>
  <c r="AO314" i="16" s="1"/>
  <c r="V60" i="16"/>
  <c r="AO60" i="16" s="1"/>
  <c r="Q383" i="23"/>
  <c r="V378" i="16"/>
  <c r="AO378" i="16" s="1"/>
  <c r="Y325" i="14"/>
  <c r="Q185" i="23"/>
  <c r="Y152" i="14"/>
  <c r="V180" i="16"/>
  <c r="AO180" i="16" s="1"/>
  <c r="Q26" i="23"/>
  <c r="Y23" i="14"/>
  <c r="V21" i="16"/>
  <c r="AO21" i="16" s="1"/>
  <c r="Q125" i="23"/>
  <c r="Y104" i="14"/>
  <c r="V120" i="16"/>
  <c r="AO120" i="16" s="1"/>
  <c r="Q127" i="23"/>
  <c r="Y106" i="14"/>
  <c r="V122" i="16"/>
  <c r="AO122" i="16" s="1"/>
  <c r="Q311" i="23"/>
  <c r="Y262" i="14"/>
  <c r="V306" i="16"/>
  <c r="AO306" i="16" s="1"/>
  <c r="Q161" i="23"/>
  <c r="Y133" i="14"/>
  <c r="V156" i="16"/>
  <c r="AO156" i="16" s="1"/>
  <c r="Q332" i="23"/>
  <c r="Y279" i="14"/>
  <c r="V327" i="16"/>
  <c r="AO327" i="16" s="1"/>
  <c r="Q48" i="23"/>
  <c r="Y43" i="14"/>
  <c r="V43" i="16"/>
  <c r="AO43" i="16" s="1"/>
  <c r="Q256" i="23"/>
  <c r="V251" i="16"/>
  <c r="AO251" i="16" s="1"/>
  <c r="Y210" i="14"/>
  <c r="Q360" i="23"/>
  <c r="Y306" i="14"/>
  <c r="V355" i="16"/>
  <c r="AO355" i="16" s="1"/>
  <c r="V211" i="16"/>
  <c r="AO211" i="16" s="1"/>
  <c r="Y177" i="14"/>
  <c r="Q216" i="23"/>
  <c r="V46" i="16"/>
  <c r="AO46" i="16" s="1"/>
  <c r="Y46" i="14"/>
  <c r="Q51" i="23"/>
  <c r="Y93" i="14"/>
  <c r="V107" i="16"/>
  <c r="AO107" i="16" s="1"/>
  <c r="Q112" i="23"/>
  <c r="Q349" i="23"/>
  <c r="Y296" i="14"/>
  <c r="V344" i="16"/>
  <c r="AO344" i="16" s="1"/>
  <c r="Q205" i="23"/>
  <c r="Y167" i="14"/>
  <c r="V200" i="16"/>
  <c r="AO200" i="16" s="1"/>
  <c r="Q203" i="23"/>
  <c r="V36" i="16"/>
  <c r="AO36" i="16" s="1"/>
  <c r="Y36" i="14"/>
  <c r="X358" i="14"/>
  <c r="V198" i="16" s="1"/>
  <c r="AO198" i="16" s="1"/>
  <c r="Q41" i="23"/>
  <c r="Q273" i="23"/>
  <c r="Y227" i="14"/>
  <c r="V268" i="16"/>
  <c r="AO268" i="16" s="1"/>
  <c r="Q117" i="23"/>
  <c r="Y98" i="14"/>
  <c r="V112" i="16"/>
  <c r="AO112" i="16" s="1"/>
  <c r="V205" i="16"/>
  <c r="AO205" i="16" s="1"/>
  <c r="Y172" i="14"/>
  <c r="Q210" i="23"/>
  <c r="Q320" i="23"/>
  <c r="V315" i="16"/>
  <c r="AO315" i="16" s="1"/>
  <c r="Y269" i="14"/>
  <c r="Q129" i="23"/>
  <c r="Y108" i="14"/>
  <c r="V124" i="16"/>
  <c r="AO124" i="16" s="1"/>
  <c r="Q342" i="23"/>
  <c r="Y289" i="14"/>
  <c r="V337" i="16"/>
  <c r="AO337" i="16" s="1"/>
  <c r="Q225" i="23"/>
  <c r="Y186" i="14"/>
  <c r="V220" i="16"/>
  <c r="AO220" i="16" s="1"/>
  <c r="Q301" i="23"/>
  <c r="Y253" i="14"/>
  <c r="V296" i="16"/>
  <c r="AO296" i="16" s="1"/>
  <c r="Q283" i="23"/>
  <c r="Y237" i="14"/>
  <c r="V278" i="16"/>
  <c r="AO278" i="16" s="1"/>
  <c r="Y109" i="14"/>
  <c r="V125" i="16"/>
  <c r="AO125" i="16" s="1"/>
  <c r="Q130" i="23"/>
  <c r="Q276" i="23"/>
  <c r="V271" i="16"/>
  <c r="AO271" i="16" s="1"/>
  <c r="Y230" i="14"/>
  <c r="Q344" i="23"/>
  <c r="Y291" i="14"/>
  <c r="V339" i="16"/>
  <c r="AO339" i="16" s="1"/>
  <c r="Q369" i="23"/>
  <c r="V364" i="16"/>
  <c r="AO364" i="16" s="1"/>
  <c r="Y314" i="14"/>
  <c r="V219" i="16"/>
  <c r="AO219" i="16" s="1"/>
  <c r="Y185" i="14"/>
  <c r="Q224" i="23"/>
  <c r="Q62" i="23"/>
  <c r="Q61" i="23"/>
  <c r="Q63" i="23"/>
  <c r="V56" i="16"/>
  <c r="AO56" i="16" s="1"/>
  <c r="Y54" i="14"/>
  <c r="X375" i="14"/>
  <c r="V58" i="16" s="1"/>
  <c r="AO58" i="16" s="1"/>
  <c r="X344" i="14"/>
  <c r="V57" i="16" s="1"/>
  <c r="AO57" i="16" s="1"/>
  <c r="V207" i="16"/>
  <c r="AO207" i="16" s="1"/>
  <c r="Y174" i="14"/>
  <c r="Q212" i="23"/>
  <c r="Q358" i="23"/>
  <c r="Y304" i="14"/>
  <c r="V353" i="16"/>
  <c r="AO353" i="16" s="1"/>
  <c r="Q213" i="23"/>
  <c r="Q293" i="23"/>
  <c r="Y175" i="14"/>
  <c r="X364" i="14"/>
  <c r="V288" i="16" s="1"/>
  <c r="AO288" i="16" s="1"/>
  <c r="V208" i="16"/>
  <c r="AO208" i="16" s="1"/>
  <c r="Q122" i="23"/>
  <c r="V44" i="16"/>
  <c r="AO44" i="16" s="1"/>
  <c r="Y44" i="14"/>
  <c r="X380" i="14"/>
  <c r="V117" i="16" s="1"/>
  <c r="AO117" i="16" s="1"/>
  <c r="Q49" i="23"/>
  <c r="Q391" i="23"/>
  <c r="V386" i="16"/>
  <c r="AO386" i="16" s="1"/>
  <c r="Y332" i="14"/>
  <c r="Q246" i="23"/>
  <c r="V241" i="16"/>
  <c r="AO241" i="16" s="1"/>
  <c r="Y203" i="14"/>
  <c r="Y73" i="14"/>
  <c r="V79" i="16"/>
  <c r="AO79" i="16" s="1"/>
  <c r="Q84" i="23"/>
  <c r="Q73" i="23"/>
  <c r="Q253" i="23"/>
  <c r="Y64" i="14"/>
  <c r="X363" i="14"/>
  <c r="V248" i="16" s="1"/>
  <c r="AO248" i="16" s="1"/>
  <c r="V68" i="16"/>
  <c r="AO68" i="16" s="1"/>
  <c r="Q282" i="23"/>
  <c r="V277" i="16"/>
  <c r="AO277" i="16" s="1"/>
  <c r="Y236" i="14"/>
  <c r="Q392" i="23"/>
  <c r="Y333" i="14"/>
  <c r="V387" i="16"/>
  <c r="AO387" i="16" s="1"/>
  <c r="Q334" i="23"/>
  <c r="Y281" i="14"/>
  <c r="V329" i="16"/>
  <c r="AO329" i="16" s="1"/>
  <c r="Q243" i="23"/>
  <c r="Y75" i="14"/>
  <c r="X361" i="14"/>
  <c r="V238" i="16" s="1"/>
  <c r="AO238" i="16" s="1"/>
  <c r="V81" i="16"/>
  <c r="AO81" i="16" s="1"/>
  <c r="Q86" i="23"/>
  <c r="Q316" i="23"/>
  <c r="V311" i="16"/>
  <c r="AO311" i="16" s="1"/>
  <c r="Y267" i="14"/>
  <c r="Q42" i="23"/>
  <c r="Q106" i="23"/>
  <c r="Y37" i="14"/>
  <c r="X399" i="14"/>
  <c r="V101" i="16" s="1"/>
  <c r="AO101" i="16" s="1"/>
  <c r="V37" i="16"/>
  <c r="AO37" i="16" s="1"/>
  <c r="Q259" i="23"/>
  <c r="Y213" i="14"/>
  <c r="V254" i="16"/>
  <c r="AO254" i="16" s="1"/>
  <c r="Y84" i="14"/>
  <c r="V91" i="16"/>
  <c r="AO91" i="16" s="1"/>
  <c r="Q96" i="23"/>
  <c r="Q294" i="23"/>
  <c r="Y246" i="14"/>
  <c r="V289" i="16"/>
  <c r="AO289" i="16" s="1"/>
  <c r="Y70" i="14"/>
  <c r="V75" i="16"/>
  <c r="AO75" i="16" s="1"/>
  <c r="Q80" i="23"/>
  <c r="Q288" i="23"/>
  <c r="V283" i="16"/>
  <c r="AO283" i="16" s="1"/>
  <c r="Y242" i="14"/>
  <c r="Q343" i="23"/>
  <c r="Y290" i="14"/>
  <c r="V338" i="16"/>
  <c r="AO338" i="16" s="1"/>
  <c r="V191" i="16"/>
  <c r="AO191" i="16" s="1"/>
  <c r="Y161" i="14"/>
  <c r="Q196" i="23"/>
  <c r="Q374" i="23"/>
  <c r="V30" i="16"/>
  <c r="AO30" i="16" s="1"/>
  <c r="Y30" i="14"/>
  <c r="X396" i="14"/>
  <c r="V369" i="16" s="1"/>
  <c r="AO369" i="16" s="1"/>
  <c r="Q35" i="23"/>
  <c r="V147" i="16"/>
  <c r="AO147" i="16" s="1"/>
  <c r="Y126" i="14"/>
  <c r="Q152" i="23"/>
  <c r="Q333" i="23"/>
  <c r="Y280" i="14"/>
  <c r="V328" i="16"/>
  <c r="AO328" i="16" s="1"/>
  <c r="V177" i="16"/>
  <c r="AO177" i="16" s="1"/>
  <c r="Y151" i="14"/>
  <c r="Q182" i="23"/>
  <c r="Q327" i="23"/>
  <c r="Q22" i="23"/>
  <c r="Y19" i="14"/>
  <c r="X366" i="14"/>
  <c r="V322" i="16" s="1"/>
  <c r="AO322" i="16" s="1"/>
  <c r="V17" i="16"/>
  <c r="AO17" i="16" s="1"/>
  <c r="Q328" i="23"/>
  <c r="Y276" i="14"/>
  <c r="V323" i="16"/>
  <c r="AO323" i="16" s="1"/>
  <c r="V173" i="16"/>
  <c r="AO173" i="16" s="1"/>
  <c r="Y147" i="14"/>
  <c r="Q178" i="23"/>
  <c r="Q131" i="23"/>
  <c r="Q132" i="23"/>
  <c r="V22" i="16"/>
  <c r="AO22" i="16" s="1"/>
  <c r="Y24" i="14"/>
  <c r="X381" i="14"/>
  <c r="V127" i="16" s="1"/>
  <c r="AO127" i="16" s="1"/>
  <c r="X350" i="14"/>
  <c r="V126" i="16" s="1"/>
  <c r="AO126" i="16" s="1"/>
  <c r="Q27" i="23"/>
  <c r="Y81" i="14"/>
  <c r="V87" i="16"/>
  <c r="AO87" i="16" s="1"/>
  <c r="Q92" i="23"/>
  <c r="Q355" i="23"/>
  <c r="Y301" i="14"/>
  <c r="V350" i="16"/>
  <c r="AO350" i="16" s="1"/>
  <c r="Q219" i="23"/>
  <c r="Y180" i="14"/>
  <c r="V214" i="16"/>
  <c r="AO214" i="16" s="1"/>
  <c r="Q387" i="23"/>
  <c r="V382" i="16"/>
  <c r="AO382" i="16" s="1"/>
  <c r="Y329" i="14"/>
  <c r="Q336" i="23"/>
  <c r="Y283" i="14"/>
  <c r="V331" i="16"/>
  <c r="AO331" i="16" s="1"/>
  <c r="Q50" i="23"/>
  <c r="Y45" i="14"/>
  <c r="V45" i="16"/>
  <c r="AO45" i="16" s="1"/>
  <c r="Q267" i="23"/>
  <c r="Y221" i="14"/>
  <c r="V262" i="16"/>
  <c r="AO262" i="16" s="1"/>
  <c r="Q111" i="23"/>
  <c r="Y92" i="14"/>
  <c r="V106" i="16"/>
  <c r="AO106" i="16" s="1"/>
  <c r="Q312" i="23"/>
  <c r="V307" i="16"/>
  <c r="AO307" i="16" s="1"/>
  <c r="Y263" i="14"/>
  <c r="Q57" i="23"/>
  <c r="Q56" i="23"/>
  <c r="V16" i="16"/>
  <c r="AO16" i="16" s="1"/>
  <c r="Y18" i="14"/>
  <c r="X343" i="14"/>
  <c r="V51" i="16" s="1"/>
  <c r="AO51" i="16" s="1"/>
  <c r="X374" i="14"/>
  <c r="V52" i="16" s="1"/>
  <c r="AO52" i="16" s="1"/>
  <c r="Q21" i="23"/>
  <c r="Q381" i="23"/>
  <c r="V376" i="16"/>
  <c r="AO376" i="16" s="1"/>
  <c r="Y323" i="14"/>
  <c r="Q388" i="23"/>
  <c r="Y330" i="14"/>
  <c r="V383" i="16"/>
  <c r="AO383" i="16" s="1"/>
  <c r="Q244" i="23"/>
  <c r="V239" i="16"/>
  <c r="AO239" i="16" s="1"/>
  <c r="Y201" i="14"/>
  <c r="Q105" i="23"/>
  <c r="Q81" i="23"/>
  <c r="Y71" i="14"/>
  <c r="X348" i="14"/>
  <c r="V100" i="16" s="1"/>
  <c r="AO100" i="16" s="1"/>
  <c r="V76" i="16"/>
  <c r="AO76" i="16" s="1"/>
  <c r="Q251" i="23"/>
  <c r="Y206" i="14"/>
  <c r="V246" i="16"/>
  <c r="AO246" i="16" s="1"/>
  <c r="Q95" i="23"/>
  <c r="Q110" i="23"/>
  <c r="Y83" i="14"/>
  <c r="X379" i="14"/>
  <c r="V105" i="16" s="1"/>
  <c r="AO105" i="16" s="1"/>
  <c r="V90" i="16"/>
  <c r="AO90" i="16" s="1"/>
  <c r="Q269" i="23"/>
  <c r="Y223" i="14"/>
  <c r="V264" i="16"/>
  <c r="AO264" i="16" s="1"/>
  <c r="Q103" i="23"/>
  <c r="Q113" i="23"/>
  <c r="Q102" i="23"/>
  <c r="Y94" i="14"/>
  <c r="X347" i="14"/>
  <c r="V97" i="16" s="1"/>
  <c r="AO97" i="16" s="1"/>
  <c r="X398" i="14"/>
  <c r="V98" i="16" s="1"/>
  <c r="AO98" i="16" s="1"/>
  <c r="V108" i="16"/>
  <c r="AO108" i="16" s="1"/>
  <c r="Q337" i="23"/>
  <c r="Y284" i="14"/>
  <c r="V332" i="16"/>
  <c r="AO332" i="16" s="1"/>
  <c r="V183" i="16"/>
  <c r="AO183" i="16" s="1"/>
  <c r="Y155" i="14"/>
  <c r="Q188" i="23"/>
  <c r="Y97" i="14"/>
  <c r="V111" i="16"/>
  <c r="AO111" i="16" s="1"/>
  <c r="Q116" i="23"/>
  <c r="Q249" i="23"/>
  <c r="Y204" i="14"/>
  <c r="V244" i="16"/>
  <c r="AO244" i="16" s="1"/>
  <c r="Q195" i="23"/>
  <c r="Y160" i="14"/>
  <c r="V190" i="16"/>
  <c r="AO190" i="16" s="1"/>
  <c r="V159" i="16"/>
  <c r="AO159" i="16" s="1"/>
  <c r="Y136" i="14"/>
  <c r="Q164" i="23"/>
  <c r="Q352" i="23"/>
  <c r="Y299" i="14"/>
  <c r="V347" i="16"/>
  <c r="AO347" i="16" s="1"/>
  <c r="Y87" i="14"/>
  <c r="V95" i="16"/>
  <c r="AO95" i="16" s="1"/>
  <c r="Q100" i="23"/>
  <c r="Q275" i="23"/>
  <c r="Y229" i="14"/>
  <c r="V270" i="16"/>
  <c r="AO270" i="16" s="1"/>
  <c r="Q119" i="23"/>
  <c r="Q175" i="23"/>
  <c r="Y100" i="14"/>
  <c r="X385" i="14"/>
  <c r="V170" i="16" s="1"/>
  <c r="AO170" i="16" s="1"/>
  <c r="V114" i="16"/>
  <c r="AO114" i="16" s="1"/>
  <c r="Q260" i="23"/>
  <c r="V255" i="16"/>
  <c r="AO255" i="16" s="1"/>
  <c r="Y214" i="14"/>
  <c r="Q177" i="23"/>
  <c r="Y146" i="14"/>
  <c r="V172" i="16"/>
  <c r="AO172" i="16" s="1"/>
  <c r="Q325" i="23"/>
  <c r="Y274" i="14"/>
  <c r="V320" i="16"/>
  <c r="AO320" i="16" s="1"/>
  <c r="V171" i="16"/>
  <c r="AO171" i="16" s="1"/>
  <c r="Y145" i="14"/>
  <c r="Q176" i="23"/>
  <c r="Q340" i="23"/>
  <c r="Y287" i="14"/>
  <c r="V335" i="16"/>
  <c r="AO335" i="16" s="1"/>
  <c r="Q309" i="23"/>
  <c r="V20" i="16"/>
  <c r="AO20" i="16" s="1"/>
  <c r="Y22" i="14"/>
  <c r="X394" i="14"/>
  <c r="V304" i="16" s="1"/>
  <c r="AO304" i="16" s="1"/>
  <c r="Q25" i="23"/>
  <c r="P426" i="23"/>
  <c r="P411" i="23"/>
  <c r="Q313" i="23"/>
  <c r="Y264" i="14"/>
  <c r="V308" i="16"/>
  <c r="AO308" i="16" s="1"/>
  <c r="Q163" i="23"/>
  <c r="Y135" i="14"/>
  <c r="V158" i="16"/>
  <c r="AO158" i="16" s="1"/>
  <c r="Q382" i="23"/>
  <c r="Y324" i="14"/>
  <c r="V377" i="16"/>
  <c r="AO377" i="16" s="1"/>
  <c r="Q235" i="23"/>
  <c r="Y195" i="14"/>
  <c r="V230" i="16"/>
  <c r="AO230" i="16" s="1"/>
  <c r="Q75" i="23"/>
  <c r="Y65" i="14"/>
  <c r="V69" i="16"/>
  <c r="AO69" i="16" s="1"/>
  <c r="X376" i="14"/>
  <c r="V70" i="16" s="1"/>
  <c r="AO70" i="16" s="1"/>
  <c r="Q74" i="23"/>
  <c r="Q52" i="23"/>
  <c r="Y47" i="14"/>
  <c r="V47" i="16"/>
  <c r="AO47" i="16" s="1"/>
  <c r="Q109" i="23"/>
  <c r="Y91" i="14"/>
  <c r="V104" i="16"/>
  <c r="AO104" i="16" s="1"/>
  <c r="Q364" i="23"/>
  <c r="Y309" i="14"/>
  <c r="V359" i="16"/>
  <c r="AO359" i="16" s="1"/>
  <c r="Q353" i="23"/>
  <c r="Y116" i="14"/>
  <c r="X395" i="14"/>
  <c r="V348" i="16" s="1"/>
  <c r="AO348" i="16" s="1"/>
  <c r="V134" i="16"/>
  <c r="AO134" i="16" s="1"/>
  <c r="Q139" i="23"/>
  <c r="Q242" i="23"/>
  <c r="V237" i="16"/>
  <c r="AO237" i="16" s="1"/>
  <c r="Y200" i="14"/>
  <c r="Q286" i="23"/>
  <c r="V281" i="16"/>
  <c r="AO281" i="16" s="1"/>
  <c r="Y240" i="14"/>
  <c r="V143" i="16"/>
  <c r="AO143" i="16" s="1"/>
  <c r="Y122" i="14"/>
  <c r="Q148" i="23"/>
  <c r="Q393" i="23"/>
  <c r="V388" i="16"/>
  <c r="AO388" i="16" s="1"/>
  <c r="Y334" i="14"/>
  <c r="Q250" i="23"/>
  <c r="V245" i="16"/>
  <c r="AO245" i="16" s="1"/>
  <c r="Y205" i="14"/>
  <c r="Q87" i="23"/>
  <c r="Y76" i="14"/>
  <c r="V82" i="16"/>
  <c r="AO82" i="16" s="1"/>
  <c r="V199" i="16"/>
  <c r="AO199" i="16" s="1"/>
  <c r="Y166" i="14"/>
  <c r="Q204" i="23"/>
  <c r="Q272" i="23"/>
  <c r="V267" i="16"/>
  <c r="AO267" i="16" s="1"/>
  <c r="Y226" i="14"/>
  <c r="Q335" i="23"/>
  <c r="Y282" i="14"/>
  <c r="V330" i="16"/>
  <c r="AO330" i="16" s="1"/>
  <c r="V181" i="16"/>
  <c r="AO181" i="16" s="1"/>
  <c r="Y153" i="14"/>
  <c r="Q186" i="23"/>
  <c r="Q24" i="23"/>
  <c r="Y21" i="14"/>
  <c r="V19" i="16"/>
  <c r="AO19" i="16" s="1"/>
  <c r="Y110" i="14"/>
  <c r="V128" i="16"/>
  <c r="AO128" i="16" s="1"/>
  <c r="Q133" i="23"/>
  <c r="Q323" i="23"/>
  <c r="Y272" i="14"/>
  <c r="V318" i="16"/>
  <c r="AO318" i="16" s="1"/>
  <c r="Q173" i="23"/>
  <c r="Y143" i="14"/>
  <c r="V168" i="16"/>
  <c r="AO168" i="16" s="1"/>
  <c r="Q146" i="23"/>
  <c r="V18" i="16"/>
  <c r="AO18" i="16" s="1"/>
  <c r="Y20" i="14"/>
  <c r="X370" i="14"/>
  <c r="V141" i="16" s="1"/>
  <c r="AO141" i="16" s="1"/>
  <c r="Q23" i="23"/>
  <c r="P420" i="23"/>
  <c r="P409" i="23"/>
  <c r="Q354" i="23"/>
  <c r="Y300" i="14"/>
  <c r="V349" i="16"/>
  <c r="AO349" i="16" s="1"/>
  <c r="Q209" i="23"/>
  <c r="Y171" i="14"/>
  <c r="V204" i="16"/>
  <c r="AO204" i="16" s="1"/>
  <c r="V40" i="16"/>
  <c r="AO40" i="16" s="1"/>
  <c r="Y40" i="14"/>
  <c r="Q45" i="23"/>
  <c r="Q372" i="23"/>
  <c r="Y317" i="14"/>
  <c r="V367" i="16"/>
  <c r="AO367" i="16" s="1"/>
  <c r="Q38" i="23"/>
  <c r="Y33" i="14"/>
  <c r="V33" i="16"/>
  <c r="AO33" i="16" s="1"/>
  <c r="V139" i="16"/>
  <c r="AO139" i="16" s="1"/>
  <c r="Y120" i="14"/>
  <c r="Q144" i="23"/>
  <c r="Q379" i="23"/>
  <c r="V374" i="16"/>
  <c r="AO374" i="16" s="1"/>
  <c r="Y321" i="14"/>
  <c r="Q296" i="23"/>
  <c r="Y248" i="14"/>
  <c r="V291" i="16"/>
  <c r="AO291" i="16" s="1"/>
  <c r="Q245" i="23"/>
  <c r="Y202" i="14"/>
  <c r="V240" i="16"/>
  <c r="AO240" i="16" s="1"/>
  <c r="Q365" i="23"/>
  <c r="Y310" i="14"/>
  <c r="V360" i="16"/>
  <c r="AO360" i="16" s="1"/>
  <c r="V215" i="16"/>
  <c r="AO215" i="16" s="1"/>
  <c r="Y181" i="14"/>
  <c r="Q220" i="23"/>
  <c r="V50" i="16"/>
  <c r="AO50" i="16" s="1"/>
  <c r="Y50" i="14"/>
  <c r="Q55" i="23"/>
  <c r="Q221" i="23"/>
  <c r="Y182" i="14"/>
  <c r="V216" i="16"/>
  <c r="AO216" i="16" s="1"/>
  <c r="Q240" i="23"/>
  <c r="Q241" i="23"/>
  <c r="Y79" i="14"/>
  <c r="X389" i="14"/>
  <c r="V236" i="16" s="1"/>
  <c r="AO236" i="16" s="1"/>
  <c r="V85" i="16"/>
  <c r="AO85" i="16" s="1"/>
  <c r="X360" i="14"/>
  <c r="V235" i="16" s="1"/>
  <c r="AO235" i="16" s="1"/>
  <c r="Q90" i="23"/>
  <c r="Q217" i="23"/>
  <c r="Y178" i="14"/>
  <c r="V212" i="16"/>
  <c r="AO212" i="16" s="1"/>
  <c r="Q306" i="23"/>
  <c r="V301" i="16"/>
  <c r="AO301" i="16" s="1"/>
  <c r="Y258" i="14"/>
  <c r="Y129" i="14"/>
  <c r="V152" i="16"/>
  <c r="AO152" i="16" s="1"/>
  <c r="Q157" i="23"/>
  <c r="Q375" i="23"/>
  <c r="V370" i="16"/>
  <c r="AO370" i="16" s="1"/>
  <c r="Y319" i="14"/>
  <c r="Q69" i="23"/>
  <c r="Y60" i="14"/>
  <c r="V64" i="16"/>
  <c r="AO64" i="16" s="1"/>
  <c r="Q295" i="23"/>
  <c r="Y247" i="14"/>
  <c r="V290" i="16"/>
  <c r="AO290" i="16" s="1"/>
  <c r="Y119" i="14"/>
  <c r="V138" i="16"/>
  <c r="AO138" i="16" s="1"/>
  <c r="Q143" i="23"/>
  <c r="Q40" i="23"/>
  <c r="Q147" i="23"/>
  <c r="Y35" i="14"/>
  <c r="V35" i="16"/>
  <c r="AO35" i="16" s="1"/>
  <c r="X382" i="14"/>
  <c r="V142" i="16" s="1"/>
  <c r="AO142" i="16" s="1"/>
  <c r="Q290" i="23"/>
  <c r="Q289" i="23"/>
  <c r="Y243" i="14"/>
  <c r="X391" i="14"/>
  <c r="V285" i="16" s="1"/>
  <c r="AO285" i="16" s="1"/>
  <c r="V284" i="16"/>
  <c r="AO284" i="16" s="1"/>
  <c r="V133" i="16"/>
  <c r="AO133" i="16" s="1"/>
  <c r="Y115" i="14"/>
  <c r="Q138" i="23"/>
  <c r="Y57" i="14"/>
  <c r="V61" i="16"/>
  <c r="AO61" i="16" s="1"/>
  <c r="Q66" i="23"/>
  <c r="Q338" i="23"/>
  <c r="Y285" i="14"/>
  <c r="V333" i="16"/>
  <c r="AO333" i="16" s="1"/>
  <c r="V201" i="16"/>
  <c r="AO201" i="16" s="1"/>
  <c r="Y168" i="14"/>
  <c r="Q206" i="23"/>
  <c r="Q359" i="23"/>
  <c r="Y305" i="14"/>
  <c r="V354" i="16"/>
  <c r="AO354" i="16" s="1"/>
  <c r="Q264" i="23"/>
  <c r="V259" i="16"/>
  <c r="AO259" i="16" s="1"/>
  <c r="Y218" i="14"/>
  <c r="Q373" i="23"/>
  <c r="V368" i="16"/>
  <c r="AO368" i="16" s="1"/>
  <c r="Y318" i="14"/>
  <c r="Q229" i="23"/>
  <c r="Y189" i="14"/>
  <c r="V224" i="16"/>
  <c r="AO224" i="16" s="1"/>
  <c r="Y59" i="14"/>
  <c r="V63" i="16"/>
  <c r="AO63" i="16" s="1"/>
  <c r="Q68" i="23"/>
  <c r="Q238" i="23"/>
  <c r="Q362" i="23"/>
  <c r="V233" i="16"/>
  <c r="AO233" i="16" s="1"/>
  <c r="Y198" i="14"/>
  <c r="X368" i="14"/>
  <c r="V357" i="16" s="1"/>
  <c r="AO357" i="16" s="1"/>
  <c r="Q71" i="23"/>
  <c r="Y62" i="14"/>
  <c r="V66" i="16"/>
  <c r="AO66" i="16" s="1"/>
  <c r="Q307" i="23"/>
  <c r="Y259" i="14"/>
  <c r="V302" i="16"/>
  <c r="AO302" i="16" s="1"/>
  <c r="Q351" i="23"/>
  <c r="Y298" i="14"/>
  <c r="V346" i="16"/>
  <c r="AO346" i="16" s="1"/>
  <c r="Q207" i="23"/>
  <c r="Y169" i="14"/>
  <c r="V202" i="16"/>
  <c r="AO202" i="16" s="1"/>
  <c r="Q33" i="23"/>
  <c r="V38" i="16"/>
  <c r="AO38" i="16" s="1"/>
  <c r="Y38" i="14"/>
  <c r="X373" i="14"/>
  <c r="V28" i="16" s="1"/>
  <c r="AO28" i="16" s="1"/>
  <c r="Q43" i="23"/>
  <c r="V167" i="16"/>
  <c r="AO167" i="16" s="1"/>
  <c r="Y142" i="14"/>
  <c r="Q172" i="23"/>
  <c r="Q376" i="23"/>
  <c r="Y320" i="14"/>
  <c r="V371" i="16"/>
  <c r="AO371" i="16" s="1"/>
  <c r="Q231" i="23"/>
  <c r="Y191" i="14"/>
  <c r="V226" i="16"/>
  <c r="AO226" i="16" s="1"/>
  <c r="Y61" i="14"/>
  <c r="V65" i="16"/>
  <c r="AO65" i="16" s="1"/>
  <c r="Q70" i="23"/>
  <c r="Q299" i="23"/>
  <c r="Y251" i="14"/>
  <c r="V294" i="16"/>
  <c r="AO294" i="16" s="1"/>
  <c r="Y123" i="14"/>
  <c r="V144" i="16"/>
  <c r="AO144" i="16" s="1"/>
  <c r="Q149" i="23"/>
  <c r="Q377" i="23"/>
  <c r="Q14" i="23"/>
  <c r="Q65" i="26" s="1"/>
  <c r="U393" i="16"/>
  <c r="U396" i="16" s="1"/>
  <c r="X339" i="14"/>
  <c r="V395" i="16" s="1"/>
  <c r="Y12" i="14"/>
  <c r="X369" i="14"/>
  <c r="V372" i="16" s="1"/>
  <c r="AO372" i="16" s="1"/>
  <c r="V9" i="16"/>
  <c r="AO9" i="16" s="1"/>
  <c r="AN393" i="16"/>
  <c r="P423" i="23"/>
  <c r="P405" i="23"/>
  <c r="P398" i="23"/>
  <c r="P3" i="23" s="1"/>
  <c r="AH423" i="23"/>
  <c r="AH405" i="23"/>
  <c r="AH398" i="23"/>
  <c r="W10" i="16"/>
  <c r="AP10" i="16" s="1"/>
  <c r="Z13" i="14"/>
  <c r="R15" i="23"/>
  <c r="Q28" i="26"/>
  <c r="EB224" i="23" l="1"/>
  <c r="ES405" i="23"/>
  <c r="GA415" i="23"/>
  <c r="EA93" i="23"/>
  <c r="EA407" i="23" s="1"/>
  <c r="EB100" i="23"/>
  <c r="EB274" i="23"/>
  <c r="EB97" i="23"/>
  <c r="EB182" i="23"/>
  <c r="K27" i="33" s="1"/>
  <c r="EB111" i="23"/>
  <c r="EB388" i="23"/>
  <c r="EB241" i="23"/>
  <c r="EB119" i="23"/>
  <c r="EB201" i="23"/>
  <c r="EB265" i="23"/>
  <c r="EB157" i="23"/>
  <c r="EB145" i="23"/>
  <c r="EB203" i="23"/>
  <c r="EB49" i="23"/>
  <c r="K41" i="33" s="1"/>
  <c r="EA87" i="23"/>
  <c r="EA424" i="23" s="1"/>
  <c r="EB58" i="23"/>
  <c r="EB305" i="23"/>
  <c r="EB340" i="23"/>
  <c r="EB260" i="23"/>
  <c r="K54" i="33" s="1"/>
  <c r="EB253" i="23"/>
  <c r="EB60" i="23"/>
  <c r="K20" i="33" s="1"/>
  <c r="EB32" i="23"/>
  <c r="EB295" i="23"/>
  <c r="EB194" i="23"/>
  <c r="EB371" i="23"/>
  <c r="EB292" i="23"/>
  <c r="EB191" i="23"/>
  <c r="BM6" i="23"/>
  <c r="AT205" i="23"/>
  <c r="AT92" i="23"/>
  <c r="AT262" i="23"/>
  <c r="AT248" i="23"/>
  <c r="AT362" i="23"/>
  <c r="AT29" i="23"/>
  <c r="AT194" i="23"/>
  <c r="AT49" i="23"/>
  <c r="AT382" i="23"/>
  <c r="AT309" i="23"/>
  <c r="AT170" i="23"/>
  <c r="AT148" i="23"/>
  <c r="AT372" i="23"/>
  <c r="AT54" i="23"/>
  <c r="AT340" i="23"/>
  <c r="AT253" i="23"/>
  <c r="AT371" i="23"/>
  <c r="AT126" i="23"/>
  <c r="AT241" i="23"/>
  <c r="AT119" i="23"/>
  <c r="AT111" i="23"/>
  <c r="AT131" i="23"/>
  <c r="AT44" i="23"/>
  <c r="AT305" i="23"/>
  <c r="AT300" i="23"/>
  <c r="AT42" i="23"/>
  <c r="AT277" i="23"/>
  <c r="AT352" i="23"/>
  <c r="AT368" i="23"/>
  <c r="AT182" i="23"/>
  <c r="AT145" i="23"/>
  <c r="AT224" i="23"/>
  <c r="AT39" i="23"/>
  <c r="AT388" i="23"/>
  <c r="AT233" i="23"/>
  <c r="AT97" i="23"/>
  <c r="AT261" i="23"/>
  <c r="AT122" i="23"/>
  <c r="AT339" i="23"/>
  <c r="AT138" i="23"/>
  <c r="AT60" i="23"/>
  <c r="AT206" i="23"/>
  <c r="AT238" i="23"/>
  <c r="AT201" i="23"/>
  <c r="AT176" i="23"/>
  <c r="AT157" i="23"/>
  <c r="AT332" i="23"/>
  <c r="AT378" i="23"/>
  <c r="AT282" i="23"/>
  <c r="AT286" i="23"/>
  <c r="AT100" i="23"/>
  <c r="AT191" i="23"/>
  <c r="AT86" i="23"/>
  <c r="AT265" i="23"/>
  <c r="AT61" i="23"/>
  <c r="AT125" i="23"/>
  <c r="AT318" i="23"/>
  <c r="AT274" i="23"/>
  <c r="AT58" i="23"/>
  <c r="AT124" i="23"/>
  <c r="AT171" i="23"/>
  <c r="AT113" i="23"/>
  <c r="AT27" i="23"/>
  <c r="AT43" i="23"/>
  <c r="AT322" i="23"/>
  <c r="AT306" i="23"/>
  <c r="AT319" i="23"/>
  <c r="AT180" i="23"/>
  <c r="AT297" i="23"/>
  <c r="AT162" i="23"/>
  <c r="AT98" i="23"/>
  <c r="AT353" i="23"/>
  <c r="AT40" i="23"/>
  <c r="AT174" i="23"/>
  <c r="AT204" i="23"/>
  <c r="AT120" i="23"/>
  <c r="AT57" i="23"/>
  <c r="AT203" i="23"/>
  <c r="AT345" i="23"/>
  <c r="AT244" i="23"/>
  <c r="AT159" i="23"/>
  <c r="AT63" i="23"/>
  <c r="AT21" i="23"/>
  <c r="AT184" i="23"/>
  <c r="AT351" i="23"/>
  <c r="AT377" i="23"/>
  <c r="AT259" i="23"/>
  <c r="AT56" i="23"/>
  <c r="AT341" i="23"/>
  <c r="AT328" i="23"/>
  <c r="AT268" i="23"/>
  <c r="AT250" i="23"/>
  <c r="AT291" i="23"/>
  <c r="AT118" i="23"/>
  <c r="AT84" i="23"/>
  <c r="AT379" i="23"/>
  <c r="AT187" i="23"/>
  <c r="AT280" i="23"/>
  <c r="AT146" i="23"/>
  <c r="AT347" i="23"/>
  <c r="AT360" i="23"/>
  <c r="AT331" i="23"/>
  <c r="AT376" i="23"/>
  <c r="AT93" i="23"/>
  <c r="AT294" i="23"/>
  <c r="AT245" i="23"/>
  <c r="AT374" i="23"/>
  <c r="AT207" i="23"/>
  <c r="AT375" i="23"/>
  <c r="AT90" i="23"/>
  <c r="AT109" i="23"/>
  <c r="AT367" i="23"/>
  <c r="AT24" i="23"/>
  <c r="AT18" i="23"/>
  <c r="AT325" i="23"/>
  <c r="AT257" i="23"/>
  <c r="AT385" i="23"/>
  <c r="AT59" i="23"/>
  <c r="AT19" i="23"/>
  <c r="AT242" i="23"/>
  <c r="AT285" i="23"/>
  <c r="AT78" i="23"/>
  <c r="AT336" i="23"/>
  <c r="AT343" i="23"/>
  <c r="AT287" i="23"/>
  <c r="AT200" i="23"/>
  <c r="AT62" i="23"/>
  <c r="AT361" i="23"/>
  <c r="AT197" i="23"/>
  <c r="AT217" i="23"/>
  <c r="AT247" i="23"/>
  <c r="AT28" i="23"/>
  <c r="AT95" i="23"/>
  <c r="AT156" i="23"/>
  <c r="AT269" i="23"/>
  <c r="AT108" i="23"/>
  <c r="AT311" i="23"/>
  <c r="AT373" i="23"/>
  <c r="AT152" i="23"/>
  <c r="AT208" i="23"/>
  <c r="AT314" i="23"/>
  <c r="AT96" i="23"/>
  <c r="AT393" i="23"/>
  <c r="AT228" i="23"/>
  <c r="AT73" i="23"/>
  <c r="AT153" i="23"/>
  <c r="AT186" i="23"/>
  <c r="AT387" i="23"/>
  <c r="AT355" i="23"/>
  <c r="AT267" i="23"/>
  <c r="AT289" i="23"/>
  <c r="AT330" i="23"/>
  <c r="AT190" i="23"/>
  <c r="AT89" i="23"/>
  <c r="AT123" i="23"/>
  <c r="AT140" i="23"/>
  <c r="AT323" i="23"/>
  <c r="AT220" i="23"/>
  <c r="AT249" i="23"/>
  <c r="AT160" i="23"/>
  <c r="AT264" i="23"/>
  <c r="AT47" i="23"/>
  <c r="AT199" i="23"/>
  <c r="AT105" i="23"/>
  <c r="AT380" i="23"/>
  <c r="AT231" i="23"/>
  <c r="AT114" i="23"/>
  <c r="AT254" i="23"/>
  <c r="AT158" i="23"/>
  <c r="AT102" i="23"/>
  <c r="AT394" i="23"/>
  <c r="AT23" i="23"/>
  <c r="AT338" i="23"/>
  <c r="AT172" i="23"/>
  <c r="AT177" i="23"/>
  <c r="AT188" i="23"/>
  <c r="AT302" i="23"/>
  <c r="AT189" i="23"/>
  <c r="AT129" i="23"/>
  <c r="AT52" i="23"/>
  <c r="AT258" i="23"/>
  <c r="AT295" i="23"/>
  <c r="AT17" i="23"/>
  <c r="AT167" i="23"/>
  <c r="AT107" i="23"/>
  <c r="AT219" i="23"/>
  <c r="AT221" i="23"/>
  <c r="AT80" i="23"/>
  <c r="AT316" i="23"/>
  <c r="AT390" i="23"/>
  <c r="AT263" i="23"/>
  <c r="AT308" i="23"/>
  <c r="AT33" i="23"/>
  <c r="AT192" i="23"/>
  <c r="AT155" i="23"/>
  <c r="AT210" i="23"/>
  <c r="AT290" i="23"/>
  <c r="AT288" i="23"/>
  <c r="AT101" i="23"/>
  <c r="AT185" i="23"/>
  <c r="AT164" i="23"/>
  <c r="AT161" i="23"/>
  <c r="AT79" i="23"/>
  <c r="AT150" i="23"/>
  <c r="AT350" i="23"/>
  <c r="AT20" i="23"/>
  <c r="AT183" i="23"/>
  <c r="AT313" i="23"/>
  <c r="AT307" i="23"/>
  <c r="AT55" i="23"/>
  <c r="AT139" i="23"/>
  <c r="AT329" i="23"/>
  <c r="AT370" i="23"/>
  <c r="AT85" i="23"/>
  <c r="AT349" i="23"/>
  <c r="AT315" i="23"/>
  <c r="AT344" i="23"/>
  <c r="AT34" i="23"/>
  <c r="AT99" i="23"/>
  <c r="AT260" i="23"/>
  <c r="AT137" i="23"/>
  <c r="AT143" i="23"/>
  <c r="AT365" i="23"/>
  <c r="AT232" i="23"/>
  <c r="AT88" i="23"/>
  <c r="AT256" i="23"/>
  <c r="AT213" i="23"/>
  <c r="AT334" i="23"/>
  <c r="AT359" i="23"/>
  <c r="AT222" i="23"/>
  <c r="AT178" i="23"/>
  <c r="AT128" i="23"/>
  <c r="AT252" i="23"/>
  <c r="AT243" i="23"/>
  <c r="AT141" i="23"/>
  <c r="AT324" i="23"/>
  <c r="AT369" i="23"/>
  <c r="AT223" i="23"/>
  <c r="AT83" i="23"/>
  <c r="AT154" i="23"/>
  <c r="AT179" i="23"/>
  <c r="AT304" i="23"/>
  <c r="AT130" i="23"/>
  <c r="AT121" i="23"/>
  <c r="AT112" i="23"/>
  <c r="AT214" i="23"/>
  <c r="AT234" i="23"/>
  <c r="AT299" i="23"/>
  <c r="AT35" i="23"/>
  <c r="AT48" i="23"/>
  <c r="AT76" i="23"/>
  <c r="AT236" i="23"/>
  <c r="AT69" i="23"/>
  <c r="AT30" i="23"/>
  <c r="AT356" i="23"/>
  <c r="AT366" i="23"/>
  <c r="AT216" i="23"/>
  <c r="AT132" i="23"/>
  <c r="AT320" i="23"/>
  <c r="AT225" i="23"/>
  <c r="AT173" i="23"/>
  <c r="AT25" i="23"/>
  <c r="AT166" i="23"/>
  <c r="AT64" i="23"/>
  <c r="AT91" i="23"/>
  <c r="AT175" i="23"/>
  <c r="AT357" i="23"/>
  <c r="AT303" i="23"/>
  <c r="AT229" i="23"/>
  <c r="AT116" i="23"/>
  <c r="AT147" i="23"/>
  <c r="AT237" i="23"/>
  <c r="AT235" i="23"/>
  <c r="AT364" i="23"/>
  <c r="AT36" i="23"/>
  <c r="AT381" i="23"/>
  <c r="AT211" i="23"/>
  <c r="AT272" i="23"/>
  <c r="AT71" i="23"/>
  <c r="AT135" i="23"/>
  <c r="AT65" i="23"/>
  <c r="AT335" i="23"/>
  <c r="AT389" i="23"/>
  <c r="AT106" i="23"/>
  <c r="AT32" i="23"/>
  <c r="AT240" i="23"/>
  <c r="AT358" i="23"/>
  <c r="AT45" i="23"/>
  <c r="AT133" i="23"/>
  <c r="AT278" i="23"/>
  <c r="AT284" i="23"/>
  <c r="AT218" i="23"/>
  <c r="AT94" i="23"/>
  <c r="AT53" i="23"/>
  <c r="AT195" i="23"/>
  <c r="AT115" i="23"/>
  <c r="AT312" i="23"/>
  <c r="AT342" i="23"/>
  <c r="AT346" i="23"/>
  <c r="AT333" i="23"/>
  <c r="AT134" i="23"/>
  <c r="AT142" i="23"/>
  <c r="AT266" i="23"/>
  <c r="AT296" i="23"/>
  <c r="AT363" i="23"/>
  <c r="AT384" i="23"/>
  <c r="AT276" i="23"/>
  <c r="AT31" i="23"/>
  <c r="AT317" i="23"/>
  <c r="AT67" i="23"/>
  <c r="AT181" i="23"/>
  <c r="AT144" i="23"/>
  <c r="AT337" i="23"/>
  <c r="AT68" i="23"/>
  <c r="AT77" i="23"/>
  <c r="AT251" i="23"/>
  <c r="AT246" i="23"/>
  <c r="AT70" i="23"/>
  <c r="AT104" i="23"/>
  <c r="AT202" i="23"/>
  <c r="AT149" i="23"/>
  <c r="AT72" i="23"/>
  <c r="AT117" i="23"/>
  <c r="AT103" i="23"/>
  <c r="AT386" i="23"/>
  <c r="AT255" i="23"/>
  <c r="AT46" i="23"/>
  <c r="AT348" i="23"/>
  <c r="AT50" i="23"/>
  <c r="AT127" i="23"/>
  <c r="AT283" i="23"/>
  <c r="AT298" i="23"/>
  <c r="AT273" i="23"/>
  <c r="AT215" i="23"/>
  <c r="AT198" i="23"/>
  <c r="AT391" i="23"/>
  <c r="AT354" i="23"/>
  <c r="AT41" i="23"/>
  <c r="AT22" i="23"/>
  <c r="AT292" i="23"/>
  <c r="AT74" i="23"/>
  <c r="AT136" i="23"/>
  <c r="AT163" i="23"/>
  <c r="AT227" i="23"/>
  <c r="AT66" i="23"/>
  <c r="AT151" i="23"/>
  <c r="AT383" i="23"/>
  <c r="AT327" i="23"/>
  <c r="AT230" i="23"/>
  <c r="AT196" i="23"/>
  <c r="AT51" i="23"/>
  <c r="AT293" i="23"/>
  <c r="AT75" i="23"/>
  <c r="AT239" i="23"/>
  <c r="AT209" i="23"/>
  <c r="AT301" i="23"/>
  <c r="AT168" i="23"/>
  <c r="AT396" i="23"/>
  <c r="AT82" i="23"/>
  <c r="AT16" i="23"/>
  <c r="AT392" i="23"/>
  <c r="AT110" i="23"/>
  <c r="AT193" i="23"/>
  <c r="AT15" i="23"/>
  <c r="AT310" i="23"/>
  <c r="AT26" i="23"/>
  <c r="AT37" i="23"/>
  <c r="AT212" i="23"/>
  <c r="AT165" i="23"/>
  <c r="AT38" i="23"/>
  <c r="AT281" i="23"/>
  <c r="AT270" i="23"/>
  <c r="AT395" i="23"/>
  <c r="AT81" i="23"/>
  <c r="AT87" i="23"/>
  <c r="AT271" i="23"/>
  <c r="AT326" i="23"/>
  <c r="AT169" i="23"/>
  <c r="AT321" i="23"/>
  <c r="AT226" i="23"/>
  <c r="AT279" i="23"/>
  <c r="AT275" i="23"/>
  <c r="AT14" i="23"/>
  <c r="EB78" i="23"/>
  <c r="EB372" i="23"/>
  <c r="EB349" i="23"/>
  <c r="EB80" i="23"/>
  <c r="EB300" i="23"/>
  <c r="EB124" i="23"/>
  <c r="EB120" i="23"/>
  <c r="EB27" i="23"/>
  <c r="EB193" i="23"/>
  <c r="EB61" i="23"/>
  <c r="EB319" i="23"/>
  <c r="EA413" i="23"/>
  <c r="EB351" i="23"/>
  <c r="EB63" i="23"/>
  <c r="EB262" i="23"/>
  <c r="EB313" i="23"/>
  <c r="EB39" i="23"/>
  <c r="EB57" i="23"/>
  <c r="EB376" i="23"/>
  <c r="EB170" i="23"/>
  <c r="EB244" i="23"/>
  <c r="EB391" i="23"/>
  <c r="EB278" i="23"/>
  <c r="EB126" i="23"/>
  <c r="EB248" i="23"/>
  <c r="EB86" i="23"/>
  <c r="EB345" i="23"/>
  <c r="EB205" i="23"/>
  <c r="K28" i="33" s="1"/>
  <c r="EB29" i="23"/>
  <c r="EB43" i="23"/>
  <c r="EB352" i="23"/>
  <c r="EB206" i="23"/>
  <c r="EB380" i="23"/>
  <c r="EB353" i="23"/>
  <c r="EB184" i="23"/>
  <c r="K49" i="33" s="1"/>
  <c r="EA408" i="23"/>
  <c r="EA426" i="23"/>
  <c r="EA411" i="23"/>
  <c r="J46" i="33"/>
  <c r="EA415" i="23"/>
  <c r="EA409" i="23"/>
  <c r="EA420" i="23"/>
  <c r="J67" i="26"/>
  <c r="EA405" i="23"/>
  <c r="J40" i="33"/>
  <c r="ES407" i="23"/>
  <c r="GA32" i="23"/>
  <c r="GA414" i="23" s="1"/>
  <c r="ES414" i="23"/>
  <c r="EB40" i="23"/>
  <c r="EB378" i="23"/>
  <c r="DK408" i="23"/>
  <c r="EB148" i="23"/>
  <c r="K24" i="33" s="1"/>
  <c r="EB233" i="23"/>
  <c r="CC413" i="23"/>
  <c r="CT87" i="23"/>
  <c r="CT413" i="23" s="1"/>
  <c r="EB44" i="23"/>
  <c r="EB240" i="23"/>
  <c r="EB141" i="23"/>
  <c r="EB277" i="23"/>
  <c r="EB31" i="23"/>
  <c r="J84" i="26"/>
  <c r="EB369" i="23"/>
  <c r="EB220" i="23"/>
  <c r="EB365" i="23"/>
  <c r="EB189" i="23"/>
  <c r="EB139" i="23"/>
  <c r="EB218" i="23"/>
  <c r="CC409" i="23"/>
  <c r="CT23" i="23"/>
  <c r="EB23" i="23" s="1"/>
  <c r="CC420" i="23"/>
  <c r="EB130" i="23"/>
  <c r="ER22" i="23"/>
  <c r="CS418" i="23"/>
  <c r="EB348" i="23"/>
  <c r="EB207" i="23"/>
  <c r="EB150" i="23"/>
  <c r="GA407" i="23"/>
  <c r="EB197" i="23"/>
  <c r="EB209" i="23"/>
  <c r="K29" i="33" s="1"/>
  <c r="DK407" i="23"/>
  <c r="K20" i="26"/>
  <c r="ES421" i="23"/>
  <c r="EB159" i="23"/>
  <c r="EB65" i="23"/>
  <c r="EB168" i="23"/>
  <c r="ER35" i="23"/>
  <c r="CS425" i="23"/>
  <c r="EB272" i="23"/>
  <c r="CC406" i="23"/>
  <c r="CT56" i="23"/>
  <c r="EB56" i="23" s="1"/>
  <c r="EB361" i="23"/>
  <c r="EB249" i="23"/>
  <c r="EB174" i="23"/>
  <c r="EB362" i="23"/>
  <c r="CC421" i="23"/>
  <c r="CT83" i="23"/>
  <c r="CT421" i="23" s="1"/>
  <c r="EB306" i="23"/>
  <c r="ER146" i="23"/>
  <c r="CS410" i="23"/>
  <c r="CC405" i="23"/>
  <c r="CC398" i="23"/>
  <c r="CT14" i="23"/>
  <c r="EB14" i="23" s="1"/>
  <c r="CC423" i="23"/>
  <c r="EB250" i="23"/>
  <c r="EB92" i="23"/>
  <c r="EB122" i="23"/>
  <c r="EB176" i="23"/>
  <c r="EB50" i="23"/>
  <c r="EB318" i="23"/>
  <c r="DK424" i="23"/>
  <c r="DK414" i="23"/>
  <c r="EB382" i="23"/>
  <c r="DK419" i="23"/>
  <c r="EB293" i="23"/>
  <c r="GA421" i="23"/>
  <c r="EB199" i="23"/>
  <c r="EB339" i="23"/>
  <c r="CC410" i="23"/>
  <c r="CT146" i="23"/>
  <c r="CT410" i="23" s="1"/>
  <c r="EB179" i="23"/>
  <c r="K48" i="33" s="1"/>
  <c r="CC426" i="23"/>
  <c r="CT25" i="23"/>
  <c r="EB25" i="23" s="1"/>
  <c r="CC411" i="23"/>
  <c r="DK420" i="23"/>
  <c r="DK409" i="23"/>
  <c r="DK406" i="23"/>
  <c r="EB225" i="23"/>
  <c r="DK421" i="23"/>
  <c r="EB394" i="23"/>
  <c r="K38" i="33" s="1"/>
  <c r="ER83" i="23"/>
  <c r="CS421" i="23"/>
  <c r="GA38" i="23"/>
  <c r="GA422" i="23" s="1"/>
  <c r="ES422" i="23"/>
  <c r="EB276" i="23"/>
  <c r="EB343" i="23"/>
  <c r="EB160" i="23"/>
  <c r="EA425" i="23"/>
  <c r="DK413" i="23"/>
  <c r="EB165" i="23"/>
  <c r="CC418" i="23"/>
  <c r="CT22" i="23"/>
  <c r="CT418" i="23" s="1"/>
  <c r="EB192" i="23"/>
  <c r="EB328" i="23"/>
  <c r="EB108" i="23"/>
  <c r="CT35" i="23"/>
  <c r="EB35" i="23" s="1"/>
  <c r="CC425" i="23"/>
  <c r="GA27" i="23"/>
  <c r="ES418" i="23"/>
  <c r="EB71" i="23"/>
  <c r="EB208" i="23"/>
  <c r="ER25" i="23"/>
  <c r="CS411" i="23"/>
  <c r="CS426" i="23"/>
  <c r="EB171" i="23"/>
  <c r="EB332" i="23"/>
  <c r="EB162" i="23"/>
  <c r="EB113" i="23"/>
  <c r="EB286" i="23"/>
  <c r="EB297" i="23"/>
  <c r="EB98" i="23"/>
  <c r="EB204" i="23"/>
  <c r="EB84" i="23"/>
  <c r="CS398" i="23"/>
  <c r="CS405" i="23"/>
  <c r="CS423" i="23"/>
  <c r="GA179" i="23"/>
  <c r="GA413" i="23" s="1"/>
  <c r="ES413" i="23"/>
  <c r="EB21" i="23"/>
  <c r="EB309" i="23"/>
  <c r="EB96" i="23"/>
  <c r="EB342" i="23"/>
  <c r="EB377" i="23"/>
  <c r="EB261" i="23"/>
  <c r="EB341" i="23"/>
  <c r="DK425" i="23"/>
  <c r="EB125" i="23"/>
  <c r="EB337" i="23"/>
  <c r="EB172" i="23"/>
  <c r="EA418" i="23"/>
  <c r="EB358" i="23"/>
  <c r="EA83" i="23"/>
  <c r="EA421" i="23" s="1"/>
  <c r="EB54" i="23"/>
  <c r="CC415" i="23"/>
  <c r="CT147" i="23"/>
  <c r="EB216" i="23"/>
  <c r="CT30" i="23"/>
  <c r="EB30" i="23" s="1"/>
  <c r="CC412" i="23"/>
  <c r="EB138" i="23"/>
  <c r="DK423" i="23"/>
  <c r="DK405" i="23"/>
  <c r="DK398" i="23"/>
  <c r="EB282" i="23"/>
  <c r="EA419" i="23"/>
  <c r="EB283" i="23"/>
  <c r="CT15" i="23"/>
  <c r="EB15" i="23" s="1"/>
  <c r="K40" i="33" s="1"/>
  <c r="CC422" i="23"/>
  <c r="EA56" i="23"/>
  <c r="EA406" i="23" s="1"/>
  <c r="CS422" i="23"/>
  <c r="DK410" i="23"/>
  <c r="EB116" i="23"/>
  <c r="DK426" i="23"/>
  <c r="DK411" i="23"/>
  <c r="EB364" i="23"/>
  <c r="EB238" i="23"/>
  <c r="EB110" i="23"/>
  <c r="ES419" i="23"/>
  <c r="DK412" i="23"/>
  <c r="ER147" i="23"/>
  <c r="CS415" i="23"/>
  <c r="EA412" i="23"/>
  <c r="EB28" i="23"/>
  <c r="ER30" i="23"/>
  <c r="CS412" i="23"/>
  <c r="EB288" i="23"/>
  <c r="EB389" i="23"/>
  <c r="EB55" i="23"/>
  <c r="EB251" i="23"/>
  <c r="K31" i="33" s="1"/>
  <c r="GA44" i="23"/>
  <c r="GA426" i="23" s="1"/>
  <c r="ES426" i="23"/>
  <c r="DK418" i="23"/>
  <c r="EB264" i="23"/>
  <c r="EB66" i="23"/>
  <c r="EB38" i="23"/>
  <c r="DK422" i="23"/>
  <c r="CC407" i="23"/>
  <c r="CT93" i="23"/>
  <c r="CT407" i="23" s="1"/>
  <c r="K66" i="26"/>
  <c r="EB42" i="23"/>
  <c r="ER64" i="23"/>
  <c r="CS408" i="23"/>
  <c r="ER20" i="23"/>
  <c r="CS414" i="23"/>
  <c r="CS424" i="23"/>
  <c r="EB131" i="23"/>
  <c r="EB67" i="23"/>
  <c r="K42" i="33" s="1"/>
  <c r="ER16" i="23"/>
  <c r="CS419" i="23"/>
  <c r="EB368" i="23"/>
  <c r="EB392" i="23"/>
  <c r="EB154" i="23"/>
  <c r="K25" i="33" s="1"/>
  <c r="DK415" i="23"/>
  <c r="EB396" i="23"/>
  <c r="K39" i="33" s="1"/>
  <c r="EB255" i="23"/>
  <c r="GA419" i="23"/>
  <c r="EB344" i="23"/>
  <c r="K35" i="33" s="1"/>
  <c r="ER23" i="23"/>
  <c r="CS409" i="23"/>
  <c r="CS420" i="23"/>
  <c r="EB68" i="23"/>
  <c r="K82" i="26"/>
  <c r="K83" i="26"/>
  <c r="EB322" i="23"/>
  <c r="EB52" i="23"/>
  <c r="CT64" i="23"/>
  <c r="CC408" i="23"/>
  <c r="EB242" i="23"/>
  <c r="EB196" i="23"/>
  <c r="EB180" i="23"/>
  <c r="EB76" i="23"/>
  <c r="CT20" i="23"/>
  <c r="EB20" i="23" s="1"/>
  <c r="CC424" i="23"/>
  <c r="CC414" i="23"/>
  <c r="CC419" i="23"/>
  <c r="CT16" i="23"/>
  <c r="CT419" i="23" s="1"/>
  <c r="ES415" i="23"/>
  <c r="EB46" i="23"/>
  <c r="EB243" i="23"/>
  <c r="EB117" i="23"/>
  <c r="EB327" i="23"/>
  <c r="EB302" i="23"/>
  <c r="EB370" i="23"/>
  <c r="Q25" i="26"/>
  <c r="FL66" i="23"/>
  <c r="FL339" i="23"/>
  <c r="FL26" i="23"/>
  <c r="FL263" i="23"/>
  <c r="FL276" i="23"/>
  <c r="FL259" i="23"/>
  <c r="FL121" i="23"/>
  <c r="FL284" i="23"/>
  <c r="FL51" i="23"/>
  <c r="FL190" i="23"/>
  <c r="FL89" i="23"/>
  <c r="FL275" i="23"/>
  <c r="FL296" i="23"/>
  <c r="FL363" i="23"/>
  <c r="FL148" i="23"/>
  <c r="FL71" i="23"/>
  <c r="FL316" i="23"/>
  <c r="FL291" i="23"/>
  <c r="FL96" i="23"/>
  <c r="FL211" i="23"/>
  <c r="FL119" i="23"/>
  <c r="FL157" i="23"/>
  <c r="FL346" i="23"/>
  <c r="FL358" i="23"/>
  <c r="FL322" i="23"/>
  <c r="FL374" i="23"/>
  <c r="FL226" i="23"/>
  <c r="FL84" i="23"/>
  <c r="FL183" i="23"/>
  <c r="FL95" i="23"/>
  <c r="FL262" i="23"/>
  <c r="FL373" i="23"/>
  <c r="FL353" i="23"/>
  <c r="FL313" i="23"/>
  <c r="FL268" i="23"/>
  <c r="FL112" i="23"/>
  <c r="FL45" i="23"/>
  <c r="FL137" i="23"/>
  <c r="FL328" i="23"/>
  <c r="FL161" i="23"/>
  <c r="FL53" i="23"/>
  <c r="FL128" i="23"/>
  <c r="FL357" i="23"/>
  <c r="FL187" i="23"/>
  <c r="FL80" i="23"/>
  <c r="FL319" i="23"/>
  <c r="FL270" i="23"/>
  <c r="FL116" i="23"/>
  <c r="FL91" i="23"/>
  <c r="FL220" i="23"/>
  <c r="FL215" i="23"/>
  <c r="FL257" i="23"/>
  <c r="FL139" i="23"/>
  <c r="FL274" i="23"/>
  <c r="FL117" i="23"/>
  <c r="FL380" i="23"/>
  <c r="FL213" i="23"/>
  <c r="FL191" i="23"/>
  <c r="FL151" i="23"/>
  <c r="FL253" i="23"/>
  <c r="FL104" i="23"/>
  <c r="FL240" i="23"/>
  <c r="FL143" i="23"/>
  <c r="FL105" i="23"/>
  <c r="FL369" i="23"/>
  <c r="FL389" i="23"/>
  <c r="FL103" i="23"/>
  <c r="FL364" i="23"/>
  <c r="FL114" i="23"/>
  <c r="FL74" i="23"/>
  <c r="FL217" i="23"/>
  <c r="FL347" i="23"/>
  <c r="FL365" i="23"/>
  <c r="FL108" i="23"/>
  <c r="FL345" i="23"/>
  <c r="FL37" i="23"/>
  <c r="FL186" i="23"/>
  <c r="FL209" i="23"/>
  <c r="FL134" i="23"/>
  <c r="FL70" i="23"/>
  <c r="FL17" i="23"/>
  <c r="FL76" i="23"/>
  <c r="FL29" i="23"/>
  <c r="FL370" i="23"/>
  <c r="FL100" i="23"/>
  <c r="FL248" i="23"/>
  <c r="FL188" i="23"/>
  <c r="FL205" i="23"/>
  <c r="FL58" i="23"/>
  <c r="FL106" i="23"/>
  <c r="FL243" i="23"/>
  <c r="FL24" i="23"/>
  <c r="FL54" i="23"/>
  <c r="FL92" i="23"/>
  <c r="FL290" i="23"/>
  <c r="FL361" i="23"/>
  <c r="FL40" i="23"/>
  <c r="FL86" i="23"/>
  <c r="FL218" i="23"/>
  <c r="FL21" i="23"/>
  <c r="FL164" i="23"/>
  <c r="FL72" i="23"/>
  <c r="FL260" i="23"/>
  <c r="FL382" i="23"/>
  <c r="FL41" i="23"/>
  <c r="FL109" i="23"/>
  <c r="FL154" i="23"/>
  <c r="FL152" i="23"/>
  <c r="FL18" i="23"/>
  <c r="FL267" i="23"/>
  <c r="FL180" i="23"/>
  <c r="FL288" i="23"/>
  <c r="FL176" i="23"/>
  <c r="FL65" i="23"/>
  <c r="FL391" i="23"/>
  <c r="FL392" i="23"/>
  <c r="FL384" i="23"/>
  <c r="FL355" i="23"/>
  <c r="FL42" i="23"/>
  <c r="FL331" i="23"/>
  <c r="FL39" i="23"/>
  <c r="FL390" i="23"/>
  <c r="FL304" i="23"/>
  <c r="FL36" i="23"/>
  <c r="FL303" i="23"/>
  <c r="FL63" i="23"/>
  <c r="FL265" i="23"/>
  <c r="FL207" i="23"/>
  <c r="FL44" i="23"/>
  <c r="FL50" i="23"/>
  <c r="FL34" i="23"/>
  <c r="FL285" i="23"/>
  <c r="FL342" i="23"/>
  <c r="FL269" i="23"/>
  <c r="FL294" i="23"/>
  <c r="FL241" i="23"/>
  <c r="FL247" i="23"/>
  <c r="FL337" i="23"/>
  <c r="FL387" i="23"/>
  <c r="FL199" i="23"/>
  <c r="FL352" i="23"/>
  <c r="FL228" i="23"/>
  <c r="FL372" i="23"/>
  <c r="FL349" i="23"/>
  <c r="FL133" i="23"/>
  <c r="FL33" i="23"/>
  <c r="FL320" i="23"/>
  <c r="FL393" i="23"/>
  <c r="FL214" i="23"/>
  <c r="FL61" i="23"/>
  <c r="FL272" i="23"/>
  <c r="FL293" i="23"/>
  <c r="FL170" i="23"/>
  <c r="FL333" i="23"/>
  <c r="FL60" i="23"/>
  <c r="FL62" i="23"/>
  <c r="FL343" i="23"/>
  <c r="FL173" i="23"/>
  <c r="FL264" i="23"/>
  <c r="FL245" i="23"/>
  <c r="FL231" i="23"/>
  <c r="FL130" i="23"/>
  <c r="FL202" i="23"/>
  <c r="FL306" i="23"/>
  <c r="FL81" i="23"/>
  <c r="FL278" i="23"/>
  <c r="FL124" i="23"/>
  <c r="FL169" i="23"/>
  <c r="FL185" i="23"/>
  <c r="FL310" i="23"/>
  <c r="FL144" i="23"/>
  <c r="FL311" i="23"/>
  <c r="FL283" i="23"/>
  <c r="FL366" i="23"/>
  <c r="FL325" i="23"/>
  <c r="FL31" i="23"/>
  <c r="FL242" i="23"/>
  <c r="FL359" i="23"/>
  <c r="FL251" i="23"/>
  <c r="FL19" i="23"/>
  <c r="FL85" i="23"/>
  <c r="FL27" i="23"/>
  <c r="FL238" i="23"/>
  <c r="FL368" i="23"/>
  <c r="FL336" i="23"/>
  <c r="FL156" i="23"/>
  <c r="FL118" i="23"/>
  <c r="FL131" i="23"/>
  <c r="FL258" i="23"/>
  <c r="FL179" i="23"/>
  <c r="FL52" i="23"/>
  <c r="FL90" i="23"/>
  <c r="FL171" i="23"/>
  <c r="FL379" i="23"/>
  <c r="FL172" i="23"/>
  <c r="FL326" i="23"/>
  <c r="FL122" i="23"/>
  <c r="FL141" i="23"/>
  <c r="FL287" i="23"/>
  <c r="FL107" i="23"/>
  <c r="FL295" i="23"/>
  <c r="FL388" i="23"/>
  <c r="FL235" i="23"/>
  <c r="FL280" i="23"/>
  <c r="FL184" i="23"/>
  <c r="FL181" i="23"/>
  <c r="FL120" i="23"/>
  <c r="FL396" i="23"/>
  <c r="FL300" i="23"/>
  <c r="FL360" i="23"/>
  <c r="FL168" i="23"/>
  <c r="FL182" i="23"/>
  <c r="FL126" i="23"/>
  <c r="FL192" i="23"/>
  <c r="FL208" i="23"/>
  <c r="FL239" i="23"/>
  <c r="FL153" i="23"/>
  <c r="FL167" i="23"/>
  <c r="FL252" i="23"/>
  <c r="FL38" i="23"/>
  <c r="FL48" i="23"/>
  <c r="FL47" i="23"/>
  <c r="FL216" i="23"/>
  <c r="FL101" i="23"/>
  <c r="FL356" i="23"/>
  <c r="FL160" i="23"/>
  <c r="FL163" i="23"/>
  <c r="FL150" i="23"/>
  <c r="FL113" i="23"/>
  <c r="FL250" i="23"/>
  <c r="FL155" i="23"/>
  <c r="FL195" i="23"/>
  <c r="FL221" i="23"/>
  <c r="FL132" i="23"/>
  <c r="FL125" i="23"/>
  <c r="FL327" i="23"/>
  <c r="FL236" i="23"/>
  <c r="FL244" i="23"/>
  <c r="FL286" i="23"/>
  <c r="FL28" i="23"/>
  <c r="FL279" i="23"/>
  <c r="FL204" i="23"/>
  <c r="FL348" i="23"/>
  <c r="FL140" i="23"/>
  <c r="FL69" i="23"/>
  <c r="FL314" i="23"/>
  <c r="FL375" i="23"/>
  <c r="FL175" i="23"/>
  <c r="FL351" i="23"/>
  <c r="FL297" i="23"/>
  <c r="FL305" i="23"/>
  <c r="FL32" i="23"/>
  <c r="FL158" i="23"/>
  <c r="FL149" i="23"/>
  <c r="FL201" i="23"/>
  <c r="FL246" i="23"/>
  <c r="FL115" i="23"/>
  <c r="FL99" i="23"/>
  <c r="FL193" i="23"/>
  <c r="FL206" i="23"/>
  <c r="FL75" i="23"/>
  <c r="FL344" i="23"/>
  <c r="FL318" i="23"/>
  <c r="FL129" i="23"/>
  <c r="FL335" i="23"/>
  <c r="FL281" i="23"/>
  <c r="FL334" i="23"/>
  <c r="FL198" i="23"/>
  <c r="FL73" i="23"/>
  <c r="FL223" i="23"/>
  <c r="FL224" i="23"/>
  <c r="FL321" i="23"/>
  <c r="FL98" i="23"/>
  <c r="FL332" i="23"/>
  <c r="FL350" i="23"/>
  <c r="FL82" i="23"/>
  <c r="FL219" i="23"/>
  <c r="FL341" i="23"/>
  <c r="FL234" i="23"/>
  <c r="FL111" i="23"/>
  <c r="FL159" i="23"/>
  <c r="FL203" i="23"/>
  <c r="FL298" i="23"/>
  <c r="FL233" i="23"/>
  <c r="FL178" i="23"/>
  <c r="FL385" i="23"/>
  <c r="FL299" i="23"/>
  <c r="FL165" i="23"/>
  <c r="FL225" i="23"/>
  <c r="FL210" i="23"/>
  <c r="FL307" i="23"/>
  <c r="FL381" i="23"/>
  <c r="FL317" i="23"/>
  <c r="FL57" i="23"/>
  <c r="FL145" i="23"/>
  <c r="FL97" i="23"/>
  <c r="FL376" i="23"/>
  <c r="FL49" i="23"/>
  <c r="FL312" i="23"/>
  <c r="FL394" i="23"/>
  <c r="FL196" i="23"/>
  <c r="FL340" i="23"/>
  <c r="FL166" i="23"/>
  <c r="FL102" i="23"/>
  <c r="FL194" i="23"/>
  <c r="FL189" i="23"/>
  <c r="FL174" i="23"/>
  <c r="FL329" i="23"/>
  <c r="FL367" i="23"/>
  <c r="FL354" i="23"/>
  <c r="FL200" i="23"/>
  <c r="FL127" i="23"/>
  <c r="FL55" i="23"/>
  <c r="FL222" i="23"/>
  <c r="FL68" i="23"/>
  <c r="FL395" i="23"/>
  <c r="FL162" i="23"/>
  <c r="FL289" i="23"/>
  <c r="FL308" i="23"/>
  <c r="FL94" i="23"/>
  <c r="FL371" i="23"/>
  <c r="FL212" i="23"/>
  <c r="FL232" i="23"/>
  <c r="FL230" i="23"/>
  <c r="FL338" i="23"/>
  <c r="FL273" i="23"/>
  <c r="FL377" i="23"/>
  <c r="FL177" i="23"/>
  <c r="FL79" i="23"/>
  <c r="FL249" i="23"/>
  <c r="FL197" i="23"/>
  <c r="FL378" i="23"/>
  <c r="FL46" i="23"/>
  <c r="FL301" i="23"/>
  <c r="FL78" i="23"/>
  <c r="FL136" i="23"/>
  <c r="FL386" i="23"/>
  <c r="FL123" i="23"/>
  <c r="FL330" i="23"/>
  <c r="FL43" i="23"/>
  <c r="FL227" i="23"/>
  <c r="FL135" i="23"/>
  <c r="FL266" i="23"/>
  <c r="FL323" i="23"/>
  <c r="FL77" i="23"/>
  <c r="FL383" i="23"/>
  <c r="FL138" i="23"/>
  <c r="FL271" i="23"/>
  <c r="FL255" i="23"/>
  <c r="FL229" i="23"/>
  <c r="FL309" i="23"/>
  <c r="FL237" i="23"/>
  <c r="FL59" i="23"/>
  <c r="FL302" i="23"/>
  <c r="FL67" i="23"/>
  <c r="FL292" i="23"/>
  <c r="FL256" i="23"/>
  <c r="FL324" i="23"/>
  <c r="FL282" i="23"/>
  <c r="FL88" i="23"/>
  <c r="FL110" i="23"/>
  <c r="FL277" i="23"/>
  <c r="FL261" i="23"/>
  <c r="FL254" i="23"/>
  <c r="FL315" i="23"/>
  <c r="FL142" i="23"/>
  <c r="FL362" i="23"/>
  <c r="HF413" i="23"/>
  <c r="GO400" i="23"/>
  <c r="HF400" i="23" s="1"/>
  <c r="GO419" i="23"/>
  <c r="GO421" i="23"/>
  <c r="HF415" i="23"/>
  <c r="GO423" i="23"/>
  <c r="HF421" i="23"/>
  <c r="GO425" i="23"/>
  <c r="GO413" i="23"/>
  <c r="HF419" i="23"/>
  <c r="GO426" i="23"/>
  <c r="GO420" i="23"/>
  <c r="HF35" i="23"/>
  <c r="HF425" i="23" s="1"/>
  <c r="HF25" i="23"/>
  <c r="HF426" i="23" s="1"/>
  <c r="HF23" i="23"/>
  <c r="HF409" i="23" s="1"/>
  <c r="GO411" i="23"/>
  <c r="GO409" i="23"/>
  <c r="H69" i="26"/>
  <c r="H70" i="26" s="1"/>
  <c r="H93" i="26" s="1"/>
  <c r="H95" i="26" s="1"/>
  <c r="H100" i="26" s="1"/>
  <c r="GO407" i="23"/>
  <c r="GO406" i="23"/>
  <c r="K68" i="26"/>
  <c r="HF56" i="23"/>
  <c r="HF406" i="23" s="1"/>
  <c r="GO415" i="23"/>
  <c r="HF14" i="23"/>
  <c r="GO408" i="23"/>
  <c r="GO418" i="23"/>
  <c r="GO424" i="23"/>
  <c r="GO412" i="23"/>
  <c r="GO422" i="23"/>
  <c r="HF30" i="23"/>
  <c r="HF412" i="23" s="1"/>
  <c r="HF20" i="23"/>
  <c r="HF414" i="23" s="1"/>
  <c r="GO414" i="23"/>
  <c r="GO398" i="23"/>
  <c r="GO405" i="23"/>
  <c r="HF146" i="23"/>
  <c r="HF410" i="23" s="1"/>
  <c r="HF22" i="23"/>
  <c r="HF418" i="23" s="1"/>
  <c r="HF64" i="23"/>
  <c r="HF408" i="23" s="1"/>
  <c r="R93" i="23"/>
  <c r="Q400" i="23"/>
  <c r="Y345" i="14"/>
  <c r="W88" i="16" s="1"/>
  <c r="AP88" i="16" s="1"/>
  <c r="Q422" i="23"/>
  <c r="BD393" i="16"/>
  <c r="BE88" i="16"/>
  <c r="AJ93" i="23" s="1"/>
  <c r="BE10" i="16"/>
  <c r="AJ15" i="23" s="1"/>
  <c r="AI421" i="23"/>
  <c r="BE233" i="16"/>
  <c r="AJ238" i="23" s="1"/>
  <c r="BE377" i="16"/>
  <c r="AJ382" i="23" s="1"/>
  <c r="BE262" i="16"/>
  <c r="AJ267" i="23" s="1"/>
  <c r="BE214" i="16"/>
  <c r="AJ219" i="23" s="1"/>
  <c r="BE22" i="16"/>
  <c r="AJ27" i="23" s="1"/>
  <c r="BE283" i="16"/>
  <c r="AJ288" i="23" s="1"/>
  <c r="BE254" i="16"/>
  <c r="AJ259" i="23" s="1"/>
  <c r="BE344" i="16"/>
  <c r="AJ349" i="23" s="1"/>
  <c r="BE355" i="16"/>
  <c r="AJ360" i="23" s="1"/>
  <c r="BE156" i="16"/>
  <c r="AJ161" i="23" s="1"/>
  <c r="BE21" i="16"/>
  <c r="AJ26" i="23" s="1"/>
  <c r="BE317" i="16"/>
  <c r="AJ322" i="23" s="1"/>
  <c r="BE213" i="16"/>
  <c r="AJ218" i="23" s="1"/>
  <c r="BE362" i="16"/>
  <c r="AJ367" i="23" s="1"/>
  <c r="BE15" i="16"/>
  <c r="AJ20" i="23" s="1"/>
  <c r="BE29" i="16"/>
  <c r="AJ34" i="23" s="1"/>
  <c r="BE155" i="16"/>
  <c r="AJ160" i="23" s="1"/>
  <c r="BE74" i="16"/>
  <c r="AJ79" i="23" s="1"/>
  <c r="BE86" i="16"/>
  <c r="AJ91" i="23" s="1"/>
  <c r="BE203" i="16"/>
  <c r="AJ208" i="23" s="1"/>
  <c r="BE185" i="16"/>
  <c r="AJ190" i="23" s="1"/>
  <c r="AI408" i="23"/>
  <c r="BE226" i="16"/>
  <c r="AJ231" i="23" s="1"/>
  <c r="BE370" i="16"/>
  <c r="AJ375" i="23" s="1"/>
  <c r="BE328" i="16"/>
  <c r="AJ333" i="23" s="1"/>
  <c r="BE278" i="16"/>
  <c r="AJ283" i="23" s="1"/>
  <c r="BE124" i="16"/>
  <c r="AJ129" i="23" s="1"/>
  <c r="BE279" i="16"/>
  <c r="AJ284" i="23" s="1"/>
  <c r="GP407" i="23"/>
  <c r="I69" i="26"/>
  <c r="I70" i="26" s="1"/>
  <c r="I93" i="26" s="1"/>
  <c r="HG93" i="23"/>
  <c r="GP426" i="23"/>
  <c r="GP411" i="23"/>
  <c r="HG25" i="23"/>
  <c r="GP410" i="23"/>
  <c r="HG146" i="23"/>
  <c r="HG410" i="23" s="1"/>
  <c r="GP412" i="23"/>
  <c r="HG30" i="23"/>
  <c r="HG412" i="23" s="1"/>
  <c r="BE199" i="16"/>
  <c r="AJ204" i="23" s="1"/>
  <c r="BE304" i="16"/>
  <c r="AJ309" i="23" s="1"/>
  <c r="BE159" i="16"/>
  <c r="AJ164" i="23" s="1"/>
  <c r="BE221" i="16"/>
  <c r="AJ226" i="23" s="1"/>
  <c r="BE135" i="16"/>
  <c r="AJ140" i="23" s="1"/>
  <c r="BE123" i="16"/>
  <c r="AJ128" i="23" s="1"/>
  <c r="BE298" i="16"/>
  <c r="AJ303" i="23" s="1"/>
  <c r="BE32" i="16"/>
  <c r="AJ37" i="23" s="1"/>
  <c r="BE72" i="16"/>
  <c r="AJ77" i="23" s="1"/>
  <c r="BE300" i="16"/>
  <c r="AJ305" i="23" s="1"/>
  <c r="AI418" i="23"/>
  <c r="BE363" i="16"/>
  <c r="AJ368" i="23" s="1"/>
  <c r="BE252" i="16"/>
  <c r="AJ257" i="23" s="1"/>
  <c r="BE326" i="16"/>
  <c r="AJ331" i="23" s="1"/>
  <c r="BE261" i="16"/>
  <c r="AJ266" i="23" s="1"/>
  <c r="BE280" i="16"/>
  <c r="AJ285" i="23" s="1"/>
  <c r="BE354" i="16"/>
  <c r="AJ359" i="23" s="1"/>
  <c r="BE301" i="16"/>
  <c r="AJ306" i="23" s="1"/>
  <c r="BE330" i="16"/>
  <c r="AJ335" i="23" s="1"/>
  <c r="BE320" i="16"/>
  <c r="AJ325" i="23" s="1"/>
  <c r="BE246" i="16"/>
  <c r="AJ251" i="23" s="1"/>
  <c r="BE81" i="16"/>
  <c r="AJ86" i="23" s="1"/>
  <c r="BE58" i="16"/>
  <c r="AJ63" i="23" s="1"/>
  <c r="BE341" i="16"/>
  <c r="AJ346" i="23" s="1"/>
  <c r="BE223" i="16"/>
  <c r="AJ228" i="23" s="1"/>
  <c r="BE184" i="16"/>
  <c r="AJ189" i="23" s="1"/>
  <c r="BE285" i="16"/>
  <c r="AJ290" i="23" s="1"/>
  <c r="BE240" i="16"/>
  <c r="AJ245" i="23" s="1"/>
  <c r="BE19" i="16"/>
  <c r="AJ24" i="23" s="1"/>
  <c r="BE100" i="16"/>
  <c r="AJ105" i="23" s="1"/>
  <c r="BE329" i="16"/>
  <c r="AJ334" i="23" s="1"/>
  <c r="BE36" i="16"/>
  <c r="AJ41" i="23" s="1"/>
  <c r="BE153" i="16"/>
  <c r="AJ158" i="23" s="1"/>
  <c r="BE356" i="16"/>
  <c r="AJ361" i="23" s="1"/>
  <c r="BE25" i="16"/>
  <c r="AJ30" i="23" s="1"/>
  <c r="BE160" i="16"/>
  <c r="AJ165" i="23" s="1"/>
  <c r="BE227" i="16"/>
  <c r="AJ232" i="23" s="1"/>
  <c r="BE206" i="16"/>
  <c r="AJ211" i="23" s="1"/>
  <c r="BE366" i="16"/>
  <c r="AJ371" i="23" s="1"/>
  <c r="BE375" i="16"/>
  <c r="AJ380" i="23" s="1"/>
  <c r="BE321" i="16"/>
  <c r="AJ326" i="23" s="1"/>
  <c r="BE365" i="16"/>
  <c r="AJ370" i="23" s="1"/>
  <c r="BE66" i="16"/>
  <c r="AJ71" i="23" s="1"/>
  <c r="BE333" i="16"/>
  <c r="AJ338" i="23" s="1"/>
  <c r="BE360" i="16"/>
  <c r="AJ365" i="23" s="1"/>
  <c r="BE318" i="16"/>
  <c r="AJ323" i="23" s="1"/>
  <c r="BE335" i="16"/>
  <c r="AJ340" i="23" s="1"/>
  <c r="BE376" i="16"/>
  <c r="AJ381" i="23" s="1"/>
  <c r="BE30" i="16"/>
  <c r="AJ35" i="23" s="1"/>
  <c r="BE212" i="16"/>
  <c r="AJ217" i="23" s="1"/>
  <c r="BE168" i="16"/>
  <c r="AJ173" i="23" s="1"/>
  <c r="BE270" i="16"/>
  <c r="AJ275" i="23" s="1"/>
  <c r="BE177" i="16"/>
  <c r="AJ182" i="23" s="1"/>
  <c r="BE364" i="16"/>
  <c r="AJ369" i="23" s="1"/>
  <c r="BE274" i="16"/>
  <c r="AJ279" i="23" s="1"/>
  <c r="BE49" i="16"/>
  <c r="AJ54" i="23" s="1"/>
  <c r="BE89" i="16"/>
  <c r="AJ94" i="23" s="1"/>
  <c r="BE31" i="16"/>
  <c r="AJ36" i="23" s="1"/>
  <c r="BE340" i="16"/>
  <c r="AJ345" i="23" s="1"/>
  <c r="BE163" i="16"/>
  <c r="AJ168" i="23" s="1"/>
  <c r="BE189" i="16"/>
  <c r="AJ194" i="23" s="1"/>
  <c r="BE39" i="16"/>
  <c r="AJ44" i="23" s="1"/>
  <c r="BE194" i="16"/>
  <c r="AJ199" i="23" s="1"/>
  <c r="BE229" i="16"/>
  <c r="AJ234" i="23" s="1"/>
  <c r="BE9" i="16"/>
  <c r="AJ14" i="23" s="1"/>
  <c r="Q410" i="23"/>
  <c r="Q413" i="23"/>
  <c r="Q406" i="23"/>
  <c r="AI413" i="23"/>
  <c r="GB14" i="23"/>
  <c r="BE158" i="16"/>
  <c r="AJ163" i="23" s="1"/>
  <c r="BE98" i="16"/>
  <c r="AJ103" i="23" s="1"/>
  <c r="BE16" i="16"/>
  <c r="AJ21" i="23" s="1"/>
  <c r="BE45" i="16"/>
  <c r="AJ50" i="23" s="1"/>
  <c r="BE350" i="16"/>
  <c r="AJ355" i="23" s="1"/>
  <c r="BE17" i="16"/>
  <c r="AJ22" i="23" s="1"/>
  <c r="BE75" i="16"/>
  <c r="AJ80" i="23" s="1"/>
  <c r="BE37" i="16"/>
  <c r="AJ42" i="23" s="1"/>
  <c r="BE107" i="16"/>
  <c r="AJ112" i="23" s="1"/>
  <c r="BE251" i="16"/>
  <c r="AJ256" i="23" s="1"/>
  <c r="BE306" i="16"/>
  <c r="AJ311" i="23" s="1"/>
  <c r="BE180" i="16"/>
  <c r="AJ185" i="23" s="1"/>
  <c r="BE121" i="16"/>
  <c r="AJ126" i="23" s="1"/>
  <c r="BE358" i="16"/>
  <c r="AJ363" i="23" s="1"/>
  <c r="BE225" i="16"/>
  <c r="AJ230" i="23" s="1"/>
  <c r="BE343" i="16"/>
  <c r="AJ348" i="23" s="1"/>
  <c r="BE293" i="16"/>
  <c r="AJ298" i="23" s="1"/>
  <c r="BE196" i="16"/>
  <c r="AJ201" i="23" s="1"/>
  <c r="BE234" i="16"/>
  <c r="AJ239" i="23" s="1"/>
  <c r="BE109" i="16"/>
  <c r="AJ114" i="23" s="1"/>
  <c r="BE26" i="16"/>
  <c r="AJ31" i="23" s="1"/>
  <c r="BE272" i="16"/>
  <c r="AJ277" i="23" s="1"/>
  <c r="AI406" i="23"/>
  <c r="GA405" i="23"/>
  <c r="BE144" i="16"/>
  <c r="AJ149" i="23" s="1"/>
  <c r="BE371" i="16"/>
  <c r="AJ376" i="23" s="1"/>
  <c r="BE359" i="16"/>
  <c r="AJ364" i="23" s="1"/>
  <c r="BE170" i="16"/>
  <c r="AJ175" i="23" s="1"/>
  <c r="BE57" i="16"/>
  <c r="AJ62" i="23" s="1"/>
  <c r="BE296" i="16"/>
  <c r="AJ301" i="23" s="1"/>
  <c r="BE315" i="16"/>
  <c r="AJ320" i="23" s="1"/>
  <c r="BE222" i="16"/>
  <c r="AJ227" i="23" s="1"/>
  <c r="BE84" i="16"/>
  <c r="AJ89" i="23" s="1"/>
  <c r="BE258" i="16"/>
  <c r="AJ263" i="23" s="1"/>
  <c r="AI425" i="23"/>
  <c r="GP424" i="23"/>
  <c r="GP414" i="23"/>
  <c r="HG20" i="23"/>
  <c r="GP415" i="23"/>
  <c r="HG147" i="23"/>
  <c r="HG415" i="23" s="1"/>
  <c r="GP405" i="23"/>
  <c r="GP398" i="23"/>
  <c r="GP423" i="23"/>
  <c r="HG14" i="23"/>
  <c r="GP419" i="23"/>
  <c r="HG16" i="23"/>
  <c r="HG419" i="23" s="1"/>
  <c r="GP418" i="23"/>
  <c r="HG22" i="23"/>
  <c r="HG418" i="23" s="1"/>
  <c r="GP400" i="23"/>
  <c r="HG400" i="23" s="1"/>
  <c r="GP422" i="23"/>
  <c r="HG15" i="23"/>
  <c r="GP413" i="23"/>
  <c r="HG87" i="23"/>
  <c r="HG413" i="23" s="1"/>
  <c r="BE143" i="16"/>
  <c r="AJ148" i="23" s="1"/>
  <c r="BE111" i="16"/>
  <c r="AJ116" i="23" s="1"/>
  <c r="BE173" i="16"/>
  <c r="AJ178" i="23" s="1"/>
  <c r="BE208" i="16"/>
  <c r="AJ213" i="23" s="1"/>
  <c r="BE148" i="16"/>
  <c r="AJ153" i="23" s="1"/>
  <c r="BE165" i="16"/>
  <c r="AJ170" i="23" s="1"/>
  <c r="BE77" i="16"/>
  <c r="AJ82" i="23" s="1"/>
  <c r="BE110" i="16"/>
  <c r="AJ115" i="23" s="1"/>
  <c r="BE232" i="16"/>
  <c r="AJ237" i="23" s="1"/>
  <c r="BE324" i="16"/>
  <c r="AJ329" i="23" s="1"/>
  <c r="AI412" i="23"/>
  <c r="AU400" i="23"/>
  <c r="BE253" i="16"/>
  <c r="AJ258" i="23" s="1"/>
  <c r="BE80" i="16"/>
  <c r="AJ85" i="23" s="1"/>
  <c r="BE162" i="16"/>
  <c r="AJ167" i="23" s="1"/>
  <c r="BE164" i="16"/>
  <c r="AJ169" i="23" s="1"/>
  <c r="BE192" i="16"/>
  <c r="AJ197" i="23" s="1"/>
  <c r="BE61" i="16"/>
  <c r="AJ66" i="23" s="1"/>
  <c r="BE291" i="16"/>
  <c r="AJ296" i="23" s="1"/>
  <c r="BE388" i="16"/>
  <c r="AJ393" i="23" s="1"/>
  <c r="BE114" i="16"/>
  <c r="AJ119" i="23" s="1"/>
  <c r="BE76" i="16"/>
  <c r="AJ81" i="23" s="1"/>
  <c r="BE387" i="16"/>
  <c r="AJ392" i="23" s="1"/>
  <c r="BE219" i="16"/>
  <c r="AJ224" i="23" s="1"/>
  <c r="BE71" i="16"/>
  <c r="AJ76" i="23" s="1"/>
  <c r="BE389" i="16"/>
  <c r="AJ394" i="23" s="1"/>
  <c r="BE372" i="16"/>
  <c r="AJ377" i="23" s="1"/>
  <c r="BE138" i="16"/>
  <c r="AJ143" i="23" s="1"/>
  <c r="BE139" i="16"/>
  <c r="AJ144" i="23" s="1"/>
  <c r="BE245" i="16"/>
  <c r="AJ250" i="23" s="1"/>
  <c r="BE51" i="16"/>
  <c r="AJ56" i="23" s="1"/>
  <c r="BE207" i="16"/>
  <c r="AJ212" i="23" s="1"/>
  <c r="BE313" i="16"/>
  <c r="AJ318" i="23" s="1"/>
  <c r="BE102" i="16"/>
  <c r="AJ107" i="23" s="1"/>
  <c r="BE187" i="16"/>
  <c r="AJ192" i="23" s="1"/>
  <c r="BE92" i="16"/>
  <c r="AJ97" i="23" s="1"/>
  <c r="BE12" i="16"/>
  <c r="AJ17" i="23" s="1"/>
  <c r="BE140" i="16"/>
  <c r="AJ145" i="23" s="1"/>
  <c r="BE295" i="16"/>
  <c r="AJ300" i="23" s="1"/>
  <c r="BE146" i="16"/>
  <c r="AJ151" i="23" s="1"/>
  <c r="BE53" i="16"/>
  <c r="AJ58" i="23" s="1"/>
  <c r="BE149" i="16"/>
  <c r="AJ154" i="23" s="1"/>
  <c r="BE286" i="16"/>
  <c r="AJ291" i="23" s="1"/>
  <c r="BE63" i="16"/>
  <c r="AJ68" i="23" s="1"/>
  <c r="BE142" i="16"/>
  <c r="AJ147" i="23" s="1"/>
  <c r="BE40" i="16"/>
  <c r="AJ45" i="23" s="1"/>
  <c r="BE82" i="16"/>
  <c r="AJ87" i="23" s="1"/>
  <c r="BE255" i="16"/>
  <c r="AJ260" i="23" s="1"/>
  <c r="BE52" i="16"/>
  <c r="AJ57" i="23" s="1"/>
  <c r="BE238" i="16"/>
  <c r="AJ243" i="23" s="1"/>
  <c r="BE302" i="16"/>
  <c r="AJ307" i="23" s="1"/>
  <c r="BE85" i="16"/>
  <c r="AJ90" i="23" s="1"/>
  <c r="BE267" i="16"/>
  <c r="AJ272" i="23" s="1"/>
  <c r="BE332" i="16"/>
  <c r="AJ337" i="23" s="1"/>
  <c r="BE277" i="16"/>
  <c r="AJ282" i="23" s="1"/>
  <c r="BE198" i="16"/>
  <c r="AJ203" i="23" s="1"/>
  <c r="BE130" i="16"/>
  <c r="AJ135" i="23" s="1"/>
  <c r="BE250" i="16"/>
  <c r="AJ255" i="23" s="1"/>
  <c r="BE373" i="16"/>
  <c r="AJ378" i="23" s="1"/>
  <c r="BE352" i="16"/>
  <c r="AJ357" i="23" s="1"/>
  <c r="BE282" i="16"/>
  <c r="AJ287" i="23" s="1"/>
  <c r="BE342" i="16"/>
  <c r="AJ347" i="23" s="1"/>
  <c r="BE336" i="16"/>
  <c r="AJ341" i="23" s="1"/>
  <c r="BE136" i="16"/>
  <c r="AJ141" i="23" s="1"/>
  <c r="BE169" i="16"/>
  <c r="AJ174" i="23" s="1"/>
  <c r="BE188" i="16"/>
  <c r="AJ193" i="23" s="1"/>
  <c r="Q407" i="23"/>
  <c r="Q415" i="23"/>
  <c r="Q418" i="23"/>
  <c r="Q425" i="23"/>
  <c r="Q412" i="23"/>
  <c r="Q408" i="23"/>
  <c r="AI400" i="23"/>
  <c r="AI422" i="23"/>
  <c r="BE35" i="16"/>
  <c r="AJ40" i="23" s="1"/>
  <c r="BE348" i="16"/>
  <c r="AJ353" i="23" s="1"/>
  <c r="BE308" i="16"/>
  <c r="AJ313" i="23" s="1"/>
  <c r="BE264" i="16"/>
  <c r="AJ269" i="23" s="1"/>
  <c r="BE307" i="16"/>
  <c r="AJ312" i="23" s="1"/>
  <c r="BE331" i="16"/>
  <c r="AJ336" i="23" s="1"/>
  <c r="BE87" i="16"/>
  <c r="AJ92" i="23" s="1"/>
  <c r="BE191" i="16"/>
  <c r="AJ196" i="23" s="1"/>
  <c r="BE289" i="16"/>
  <c r="AJ294" i="23" s="1"/>
  <c r="BE46" i="16"/>
  <c r="AJ51" i="23" s="1"/>
  <c r="BE43" i="16"/>
  <c r="AJ48" i="23" s="1"/>
  <c r="BE122" i="16"/>
  <c r="AJ127" i="23" s="1"/>
  <c r="BE378" i="16"/>
  <c r="AJ383" i="23" s="1"/>
  <c r="BE54" i="16"/>
  <c r="AJ59" i="23" s="1"/>
  <c r="BE67" i="16"/>
  <c r="AJ72" i="23" s="1"/>
  <c r="BE166" i="16"/>
  <c r="AJ171" i="23" s="1"/>
  <c r="BE218" i="16"/>
  <c r="AJ223" i="23" s="1"/>
  <c r="BE154" i="16"/>
  <c r="AJ159" i="23" s="1"/>
  <c r="BE381" i="16"/>
  <c r="AJ386" i="23" s="1"/>
  <c r="BE34" i="16"/>
  <c r="AJ39" i="23" s="1"/>
  <c r="BE119" i="16"/>
  <c r="AJ124" i="23" s="1"/>
  <c r="AI409" i="23"/>
  <c r="AI420" i="23"/>
  <c r="AI414" i="23"/>
  <c r="AI424" i="23"/>
  <c r="BE294" i="16"/>
  <c r="AJ299" i="23" s="1"/>
  <c r="BE167" i="16"/>
  <c r="AJ172" i="23" s="1"/>
  <c r="BE290" i="16"/>
  <c r="AJ295" i="23" s="1"/>
  <c r="BE104" i="16"/>
  <c r="AJ109" i="23" s="1"/>
  <c r="BE241" i="16"/>
  <c r="AJ246" i="23" s="1"/>
  <c r="BE339" i="16"/>
  <c r="AJ344" i="23" s="1"/>
  <c r="BE220" i="16"/>
  <c r="AJ225" i="23" s="1"/>
  <c r="BE112" i="16"/>
  <c r="AJ117" i="23" s="1"/>
  <c r="BE247" i="16"/>
  <c r="AJ252" i="23" s="1"/>
  <c r="BE55" i="16"/>
  <c r="AJ60" i="23" s="1"/>
  <c r="HF407" i="23"/>
  <c r="GP406" i="23"/>
  <c r="HG56" i="23"/>
  <c r="HG406" i="23" s="1"/>
  <c r="GP420" i="23"/>
  <c r="GP409" i="23"/>
  <c r="HG23" i="23"/>
  <c r="GP421" i="23"/>
  <c r="HG83" i="23"/>
  <c r="HG421" i="23" s="1"/>
  <c r="GP425" i="23"/>
  <c r="HG35" i="23"/>
  <c r="HG425" i="23" s="1"/>
  <c r="AI410" i="23"/>
  <c r="BE128" i="16"/>
  <c r="AJ133" i="23" s="1"/>
  <c r="BE134" i="16"/>
  <c r="AJ139" i="23" s="1"/>
  <c r="BE183" i="16"/>
  <c r="AJ188" i="23" s="1"/>
  <c r="BE322" i="16"/>
  <c r="AJ327" i="23" s="1"/>
  <c r="BE94" i="16"/>
  <c r="AJ99" i="23" s="1"/>
  <c r="BE48" i="16"/>
  <c r="AJ53" i="23" s="1"/>
  <c r="BE151" i="16"/>
  <c r="AJ156" i="23" s="1"/>
  <c r="BE113" i="16"/>
  <c r="AJ118" i="23" s="1"/>
  <c r="BE209" i="16"/>
  <c r="AJ214" i="23" s="1"/>
  <c r="BE266" i="16"/>
  <c r="AJ271" i="23" s="1"/>
  <c r="BE13" i="16"/>
  <c r="AJ18" i="23" s="1"/>
  <c r="BE379" i="16"/>
  <c r="AJ384" i="23" s="1"/>
  <c r="BE334" i="16"/>
  <c r="AJ339" i="23" s="1"/>
  <c r="BE265" i="16"/>
  <c r="AJ270" i="23" s="1"/>
  <c r="BE256" i="16"/>
  <c r="AJ261" i="23" s="1"/>
  <c r="BE174" i="16"/>
  <c r="AJ179" i="23" s="1"/>
  <c r="BE312" i="16"/>
  <c r="AJ317" i="23" s="1"/>
  <c r="BE116" i="16"/>
  <c r="AJ121" i="23" s="1"/>
  <c r="BE38" i="16"/>
  <c r="AJ43" i="23" s="1"/>
  <c r="BE284" i="16"/>
  <c r="AJ289" i="23" s="1"/>
  <c r="BE367" i="16"/>
  <c r="AJ372" i="23" s="1"/>
  <c r="BE69" i="16"/>
  <c r="AJ74" i="23" s="1"/>
  <c r="BE244" i="16"/>
  <c r="AJ249" i="23" s="1"/>
  <c r="BE239" i="16"/>
  <c r="AJ244" i="23" s="1"/>
  <c r="BE79" i="16"/>
  <c r="AJ84" i="23" s="1"/>
  <c r="BE73" i="16"/>
  <c r="AJ78" i="23" s="1"/>
  <c r="BE351" i="16"/>
  <c r="AJ356" i="23" s="1"/>
  <c r="BE93" i="16"/>
  <c r="AJ98" i="23" s="1"/>
  <c r="BE202" i="16"/>
  <c r="AJ207" i="23" s="1"/>
  <c r="BE236" i="16"/>
  <c r="AJ241" i="23" s="1"/>
  <c r="BE33" i="16"/>
  <c r="AJ38" i="23" s="1"/>
  <c r="BE190" i="16"/>
  <c r="AJ195" i="23" s="1"/>
  <c r="BE101" i="16"/>
  <c r="AJ106" i="23" s="1"/>
  <c r="BE56" i="16"/>
  <c r="AJ61" i="23" s="1"/>
  <c r="BE299" i="16"/>
  <c r="AJ304" i="23" s="1"/>
  <c r="BE249" i="16"/>
  <c r="AJ254" i="23" s="1"/>
  <c r="BE361" i="16"/>
  <c r="AJ366" i="23" s="1"/>
  <c r="BE150" i="16"/>
  <c r="AJ155" i="23" s="1"/>
  <c r="BE157" i="16"/>
  <c r="AJ162" i="23" s="1"/>
  <c r="BE292" i="16"/>
  <c r="AJ297" i="23" s="1"/>
  <c r="BE118" i="16"/>
  <c r="AJ123" i="23" s="1"/>
  <c r="BE297" i="16"/>
  <c r="AJ302" i="23" s="1"/>
  <c r="BE309" i="16"/>
  <c r="AJ314" i="23" s="1"/>
  <c r="BE27" i="16"/>
  <c r="AJ32" i="23" s="1"/>
  <c r="BE368" i="16"/>
  <c r="AJ373" i="23" s="1"/>
  <c r="BE235" i="16"/>
  <c r="AJ240" i="23" s="1"/>
  <c r="BE204" i="16"/>
  <c r="AJ209" i="23" s="1"/>
  <c r="BE237" i="16"/>
  <c r="AJ242" i="23" s="1"/>
  <c r="BE347" i="16"/>
  <c r="AJ352" i="23" s="1"/>
  <c r="BE323" i="16"/>
  <c r="AJ328" i="23" s="1"/>
  <c r="BE117" i="16"/>
  <c r="AJ122" i="23" s="1"/>
  <c r="BE357" i="16"/>
  <c r="AJ362" i="23" s="1"/>
  <c r="BE50" i="16"/>
  <c r="AJ55" i="23" s="1"/>
  <c r="BE281" i="16"/>
  <c r="AJ286" i="23" s="1"/>
  <c r="BE383" i="16"/>
  <c r="AJ388" i="23" s="1"/>
  <c r="BE288" i="16"/>
  <c r="AJ293" i="23" s="1"/>
  <c r="BE314" i="16"/>
  <c r="AJ319" i="23" s="1"/>
  <c r="BE228" i="16"/>
  <c r="AJ233" i="23" s="1"/>
  <c r="BE391" i="16"/>
  <c r="AJ396" i="23" s="1"/>
  <c r="BE179" i="16"/>
  <c r="AJ184" i="23" s="1"/>
  <c r="BE345" i="16"/>
  <c r="AJ350" i="23" s="1"/>
  <c r="BE287" i="16"/>
  <c r="AJ292" i="23" s="1"/>
  <c r="BE23" i="16"/>
  <c r="AJ28" i="23" s="1"/>
  <c r="BE310" i="16"/>
  <c r="AJ315" i="23" s="1"/>
  <c r="BE178" i="16"/>
  <c r="AJ183" i="23" s="1"/>
  <c r="BE263" i="16"/>
  <c r="AJ268" i="23" s="1"/>
  <c r="BE115" i="16"/>
  <c r="AJ120" i="23" s="1"/>
  <c r="Q419" i="23"/>
  <c r="Q421" i="23"/>
  <c r="AI426" i="23"/>
  <c r="AI411" i="23"/>
  <c r="AI407" i="23"/>
  <c r="R81" i="26"/>
  <c r="BE230" i="16"/>
  <c r="AJ235" i="23" s="1"/>
  <c r="BE20" i="16"/>
  <c r="AJ25" i="23" s="1"/>
  <c r="BE90" i="16"/>
  <c r="AJ95" i="23" s="1"/>
  <c r="BE106" i="16"/>
  <c r="AJ111" i="23" s="1"/>
  <c r="BE382" i="16"/>
  <c r="AJ387" i="23" s="1"/>
  <c r="BE127" i="16"/>
  <c r="AJ132" i="23" s="1"/>
  <c r="BE338" i="16"/>
  <c r="AJ343" i="23" s="1"/>
  <c r="BE91" i="16"/>
  <c r="AJ96" i="23" s="1"/>
  <c r="BE248" i="16"/>
  <c r="AJ253" i="23" s="1"/>
  <c r="BE200" i="16"/>
  <c r="AJ205" i="23" s="1"/>
  <c r="BE211" i="16"/>
  <c r="AJ216" i="23" s="1"/>
  <c r="BE327" i="16"/>
  <c r="AJ332" i="23" s="1"/>
  <c r="BE120" i="16"/>
  <c r="AJ125" i="23" s="1"/>
  <c r="BE60" i="16"/>
  <c r="AJ65" i="23" s="1"/>
  <c r="BE161" i="16"/>
  <c r="AJ166" i="23" s="1"/>
  <c r="BE217" i="16"/>
  <c r="AJ222" i="23" s="1"/>
  <c r="BE316" i="16"/>
  <c r="AJ321" i="23" s="1"/>
  <c r="BE210" i="16"/>
  <c r="AJ215" i="23" s="1"/>
  <c r="BE303" i="16"/>
  <c r="AJ308" i="23" s="1"/>
  <c r="BE186" i="16"/>
  <c r="AJ191" i="23" s="1"/>
  <c r="BE197" i="16"/>
  <c r="AJ202" i="23" s="1"/>
  <c r="BE24" i="16"/>
  <c r="AJ29" i="23" s="1"/>
  <c r="BE131" i="16"/>
  <c r="AJ136" i="23" s="1"/>
  <c r="BE65" i="16"/>
  <c r="AJ70" i="23" s="1"/>
  <c r="BE64" i="16"/>
  <c r="AJ69" i="23" s="1"/>
  <c r="BE47" i="16"/>
  <c r="AJ52" i="23" s="1"/>
  <c r="BE386" i="16"/>
  <c r="AJ391" i="23" s="1"/>
  <c r="BE271" i="16"/>
  <c r="AJ276" i="23" s="1"/>
  <c r="BE337" i="16"/>
  <c r="AJ342" i="23" s="1"/>
  <c r="BE268" i="16"/>
  <c r="AJ273" i="23" s="1"/>
  <c r="BE390" i="16"/>
  <c r="AJ395" i="23" s="1"/>
  <c r="HF422" i="23"/>
  <c r="GP408" i="23"/>
  <c r="HG64" i="23"/>
  <c r="HG408" i="23" s="1"/>
  <c r="AI415" i="23"/>
  <c r="BE181" i="16"/>
  <c r="AJ186" i="23" s="1"/>
  <c r="BE95" i="16"/>
  <c r="AJ100" i="23" s="1"/>
  <c r="BE68" i="16"/>
  <c r="AJ73" i="23" s="1"/>
  <c r="BE325" i="16"/>
  <c r="AJ330" i="23" s="1"/>
  <c r="BE137" i="16"/>
  <c r="AJ142" i="23" s="1"/>
  <c r="BE231" i="16"/>
  <c r="AJ236" i="23" s="1"/>
  <c r="BE103" i="16"/>
  <c r="AJ108" i="23" s="1"/>
  <c r="BE132" i="16"/>
  <c r="AJ137" i="23" s="1"/>
  <c r="BE176" i="16"/>
  <c r="AJ181" i="23" s="1"/>
  <c r="BE275" i="16"/>
  <c r="AJ280" i="23" s="1"/>
  <c r="AI419" i="23"/>
  <c r="BE224" i="16"/>
  <c r="AJ229" i="23" s="1"/>
  <c r="BE182" i="16"/>
  <c r="AJ187" i="23" s="1"/>
  <c r="BE305" i="16"/>
  <c r="AJ310" i="23" s="1"/>
  <c r="BE319" i="16"/>
  <c r="AJ324" i="23" s="1"/>
  <c r="BE62" i="16"/>
  <c r="AJ67" i="23" s="1"/>
  <c r="BE346" i="16"/>
  <c r="AJ351" i="23" s="1"/>
  <c r="BE152" i="16"/>
  <c r="AJ157" i="23" s="1"/>
  <c r="BE18" i="16"/>
  <c r="AJ23" i="23" s="1"/>
  <c r="BE171" i="16"/>
  <c r="AJ176" i="23" s="1"/>
  <c r="BE105" i="16"/>
  <c r="AJ110" i="23" s="1"/>
  <c r="BE369" i="16"/>
  <c r="AJ374" i="23" s="1"/>
  <c r="BE44" i="16"/>
  <c r="AJ49" i="23" s="1"/>
  <c r="BE380" i="16"/>
  <c r="AJ385" i="23" s="1"/>
  <c r="BE257" i="16"/>
  <c r="AJ262" i="23" s="1"/>
  <c r="BE59" i="16"/>
  <c r="AJ64" i="23" s="1"/>
  <c r="BE259" i="16"/>
  <c r="AJ264" i="23" s="1"/>
  <c r="BE216" i="16"/>
  <c r="AJ221" i="23" s="1"/>
  <c r="BE349" i="16"/>
  <c r="AJ354" i="23" s="1"/>
  <c r="BE97" i="16"/>
  <c r="AJ102" i="23" s="1"/>
  <c r="BE311" i="16"/>
  <c r="AJ316" i="23" s="1"/>
  <c r="BE205" i="16"/>
  <c r="AJ210" i="23" s="1"/>
  <c r="BE11" i="16"/>
  <c r="AJ16" i="23" s="1"/>
  <c r="BE385" i="16"/>
  <c r="AJ390" i="23" s="1"/>
  <c r="BE269" i="16"/>
  <c r="AJ274" i="23" s="1"/>
  <c r="BE273" i="16"/>
  <c r="AJ278" i="23" s="1"/>
  <c r="BE14" i="16"/>
  <c r="AJ19" i="23" s="1"/>
  <c r="BE42" i="16"/>
  <c r="AJ47" i="23" s="1"/>
  <c r="BE242" i="16"/>
  <c r="AJ247" i="23" s="1"/>
  <c r="BE41" i="16"/>
  <c r="AJ46" i="23" s="1"/>
  <c r="BE99" i="16"/>
  <c r="AJ104" i="23" s="1"/>
  <c r="BE175" i="16"/>
  <c r="AJ180" i="23" s="1"/>
  <c r="BE28" i="16"/>
  <c r="AJ33" i="23" s="1"/>
  <c r="BE201" i="16"/>
  <c r="AJ206" i="23" s="1"/>
  <c r="BE215" i="16"/>
  <c r="AJ220" i="23" s="1"/>
  <c r="BE141" i="16"/>
  <c r="AJ146" i="23" s="1"/>
  <c r="AJ410" i="23" s="1"/>
  <c r="BE70" i="16"/>
  <c r="AJ75" i="23" s="1"/>
  <c r="BE108" i="16"/>
  <c r="AJ113" i="23" s="1"/>
  <c r="BE147" i="16"/>
  <c r="AJ152" i="23" s="1"/>
  <c r="BE125" i="16"/>
  <c r="AJ130" i="23" s="1"/>
  <c r="BE133" i="16"/>
  <c r="AJ138" i="23" s="1"/>
  <c r="BE374" i="16"/>
  <c r="AJ379" i="23" s="1"/>
  <c r="BE172" i="16"/>
  <c r="AJ177" i="23" s="1"/>
  <c r="BE126" i="16"/>
  <c r="AJ131" i="23" s="1"/>
  <c r="BE353" i="16"/>
  <c r="AJ358" i="23" s="1"/>
  <c r="BE96" i="16"/>
  <c r="AJ101" i="23" s="1"/>
  <c r="BE384" i="16"/>
  <c r="AJ389" i="23" s="1"/>
  <c r="BE78" i="16"/>
  <c r="AJ83" i="23" s="1"/>
  <c r="BE129" i="16"/>
  <c r="AJ134" i="23" s="1"/>
  <c r="BE195" i="16"/>
  <c r="AJ200" i="23" s="1"/>
  <c r="BE276" i="16"/>
  <c r="AJ281" i="23" s="1"/>
  <c r="BE260" i="16"/>
  <c r="AJ265" i="23" s="1"/>
  <c r="BE145" i="16"/>
  <c r="AJ150" i="23" s="1"/>
  <c r="BE193" i="16"/>
  <c r="AJ198" i="23" s="1"/>
  <c r="BE83" i="16"/>
  <c r="AJ88" i="23" s="1"/>
  <c r="BE243" i="16"/>
  <c r="AJ248" i="23" s="1"/>
  <c r="AA13" i="14"/>
  <c r="X10" i="16"/>
  <c r="AQ10" i="16" s="1"/>
  <c r="S15" i="23"/>
  <c r="V393" i="16"/>
  <c r="V396" i="16" s="1"/>
  <c r="R14" i="23"/>
  <c r="R377" i="23"/>
  <c r="Y339" i="14"/>
  <c r="W395" i="16" s="1"/>
  <c r="Z12" i="14"/>
  <c r="Y369" i="14"/>
  <c r="W372" i="16" s="1"/>
  <c r="AP372" i="16" s="1"/>
  <c r="W9" i="16"/>
  <c r="AP9" i="16" s="1"/>
  <c r="AO393" i="16"/>
  <c r="BF65" i="16" s="1"/>
  <c r="AK70" i="23" s="1"/>
  <c r="Q398" i="23"/>
  <c r="Q3" i="23" s="1"/>
  <c r="Q423" i="23"/>
  <c r="Q405" i="23"/>
  <c r="AI423" i="23"/>
  <c r="AI405" i="23"/>
  <c r="AI398" i="23"/>
  <c r="R149" i="23"/>
  <c r="W144" i="16"/>
  <c r="AP144" i="16" s="1"/>
  <c r="Z123" i="14"/>
  <c r="R299" i="23"/>
  <c r="Z251" i="14"/>
  <c r="W294" i="16"/>
  <c r="AP294" i="16" s="1"/>
  <c r="R70" i="23"/>
  <c r="Z61" i="14"/>
  <c r="W65" i="16"/>
  <c r="AP65" i="16" s="1"/>
  <c r="R231" i="23"/>
  <c r="Z191" i="14"/>
  <c r="W226" i="16"/>
  <c r="AP226" i="16" s="1"/>
  <c r="R376" i="23"/>
  <c r="Z320" i="14"/>
  <c r="W371" i="16"/>
  <c r="AP371" i="16" s="1"/>
  <c r="Z142" i="14"/>
  <c r="W167" i="16"/>
  <c r="AP167" i="16" s="1"/>
  <c r="R172" i="23"/>
  <c r="R33" i="23"/>
  <c r="W38" i="16"/>
  <c r="AP38" i="16" s="1"/>
  <c r="Z38" i="14"/>
  <c r="Y373" i="14"/>
  <c r="W28" i="16" s="1"/>
  <c r="AP28" i="16" s="1"/>
  <c r="R43" i="23"/>
  <c r="R207" i="23"/>
  <c r="Z169" i="14"/>
  <c r="W202" i="16"/>
  <c r="AP202" i="16" s="1"/>
  <c r="R351" i="23"/>
  <c r="Z298" i="14"/>
  <c r="W346" i="16"/>
  <c r="AP346" i="16" s="1"/>
  <c r="R307" i="23"/>
  <c r="Z259" i="14"/>
  <c r="W302" i="16"/>
  <c r="AP302" i="16" s="1"/>
  <c r="R71" i="23"/>
  <c r="Z62" i="14"/>
  <c r="W66" i="16"/>
  <c r="AP66" i="16" s="1"/>
  <c r="R362" i="23"/>
  <c r="Z198" i="14"/>
  <c r="Y368" i="14"/>
  <c r="W357" i="16" s="1"/>
  <c r="AP357" i="16" s="1"/>
  <c r="W233" i="16"/>
  <c r="AP233" i="16" s="1"/>
  <c r="R238" i="23"/>
  <c r="R68" i="23"/>
  <c r="Z59" i="14"/>
  <c r="W63" i="16"/>
  <c r="AP63" i="16" s="1"/>
  <c r="R229" i="23"/>
  <c r="Z189" i="14"/>
  <c r="W224" i="16"/>
  <c r="AP224" i="16" s="1"/>
  <c r="Z318" i="14"/>
  <c r="W368" i="16"/>
  <c r="AP368" i="16" s="1"/>
  <c r="R373" i="23"/>
  <c r="Z218" i="14"/>
  <c r="W259" i="16"/>
  <c r="AP259" i="16" s="1"/>
  <c r="R264" i="23"/>
  <c r="R359" i="23"/>
  <c r="Z305" i="14"/>
  <c r="W354" i="16"/>
  <c r="AP354" i="16" s="1"/>
  <c r="Z168" i="14"/>
  <c r="W201" i="16"/>
  <c r="AP201" i="16" s="1"/>
  <c r="R206" i="23"/>
  <c r="R338" i="23"/>
  <c r="Z285" i="14"/>
  <c r="W333" i="16"/>
  <c r="AP333" i="16" s="1"/>
  <c r="R66" i="23"/>
  <c r="Z57" i="14"/>
  <c r="W61" i="16"/>
  <c r="AP61" i="16" s="1"/>
  <c r="W133" i="16"/>
  <c r="AP133" i="16" s="1"/>
  <c r="Z115" i="14"/>
  <c r="R138" i="23"/>
  <c r="R289" i="23"/>
  <c r="R290" i="23"/>
  <c r="Z243" i="14"/>
  <c r="Y391" i="14"/>
  <c r="W285" i="16" s="1"/>
  <c r="AP285" i="16" s="1"/>
  <c r="W284" i="16"/>
  <c r="AP284" i="16" s="1"/>
  <c r="R147" i="23"/>
  <c r="R40" i="23"/>
  <c r="Z35" i="14"/>
  <c r="W35" i="16"/>
  <c r="AP35" i="16" s="1"/>
  <c r="Y382" i="14"/>
  <c r="W142" i="16" s="1"/>
  <c r="AP142" i="16" s="1"/>
  <c r="R143" i="23"/>
  <c r="W138" i="16"/>
  <c r="AP138" i="16" s="1"/>
  <c r="Z119" i="14"/>
  <c r="R295" i="23"/>
  <c r="Z247" i="14"/>
  <c r="W290" i="16"/>
  <c r="AP290" i="16" s="1"/>
  <c r="R69" i="23"/>
  <c r="Z60" i="14"/>
  <c r="W64" i="16"/>
  <c r="AP64" i="16" s="1"/>
  <c r="Z319" i="14"/>
  <c r="W370" i="16"/>
  <c r="AP370" i="16" s="1"/>
  <c r="R375" i="23"/>
  <c r="R157" i="23"/>
  <c r="W152" i="16"/>
  <c r="AP152" i="16" s="1"/>
  <c r="Z129" i="14"/>
  <c r="W301" i="16"/>
  <c r="AP301" i="16" s="1"/>
  <c r="Z258" i="14"/>
  <c r="R306" i="23"/>
  <c r="R217" i="23"/>
  <c r="Z178" i="14"/>
  <c r="W212" i="16"/>
  <c r="AP212" i="16" s="1"/>
  <c r="R240" i="23"/>
  <c r="R90" i="23"/>
  <c r="R241" i="23"/>
  <c r="Z79" i="14"/>
  <c r="Y389" i="14"/>
  <c r="W236" i="16" s="1"/>
  <c r="AP236" i="16" s="1"/>
  <c r="Y360" i="14"/>
  <c r="W235" i="16" s="1"/>
  <c r="AP235" i="16" s="1"/>
  <c r="W85" i="16"/>
  <c r="AP85" i="16" s="1"/>
  <c r="R221" i="23"/>
  <c r="Z182" i="14"/>
  <c r="W216" i="16"/>
  <c r="AP216" i="16" s="1"/>
  <c r="W50" i="16"/>
  <c r="AP50" i="16" s="1"/>
  <c r="Z50" i="14"/>
  <c r="R55" i="23"/>
  <c r="Z181" i="14"/>
  <c r="W215" i="16"/>
  <c r="AP215" i="16" s="1"/>
  <c r="R220" i="23"/>
  <c r="R365" i="23"/>
  <c r="Z310" i="14"/>
  <c r="W360" i="16"/>
  <c r="AP360" i="16" s="1"/>
  <c r="R245" i="23"/>
  <c r="Z202" i="14"/>
  <c r="W240" i="16"/>
  <c r="AP240" i="16" s="1"/>
  <c r="R296" i="23"/>
  <c r="Z248" i="14"/>
  <c r="W291" i="16"/>
  <c r="AP291" i="16" s="1"/>
  <c r="Z321" i="14"/>
  <c r="W374" i="16"/>
  <c r="AP374" i="16" s="1"/>
  <c r="R379" i="23"/>
  <c r="W139" i="16"/>
  <c r="AP139" i="16" s="1"/>
  <c r="Z120" i="14"/>
  <c r="R144" i="23"/>
  <c r="R38" i="23"/>
  <c r="Z33" i="14"/>
  <c r="W33" i="16"/>
  <c r="AP33" i="16" s="1"/>
  <c r="R372" i="23"/>
  <c r="Z317" i="14"/>
  <c r="W367" i="16"/>
  <c r="AP367" i="16" s="1"/>
  <c r="W40" i="16"/>
  <c r="AP40" i="16" s="1"/>
  <c r="Z40" i="14"/>
  <c r="R45" i="23"/>
  <c r="R209" i="23"/>
  <c r="Z171" i="14"/>
  <c r="W204" i="16"/>
  <c r="AP204" i="16" s="1"/>
  <c r="R354" i="23"/>
  <c r="Z300" i="14"/>
  <c r="W349" i="16"/>
  <c r="AP349" i="16" s="1"/>
  <c r="Q420" i="23"/>
  <c r="Q409" i="23"/>
  <c r="R146" i="23"/>
  <c r="W18" i="16"/>
  <c r="AP18" i="16" s="1"/>
  <c r="Z20" i="14"/>
  <c r="Y370" i="14"/>
  <c r="W141" i="16" s="1"/>
  <c r="AP141" i="16" s="1"/>
  <c r="R23" i="23"/>
  <c r="R173" i="23"/>
  <c r="Z143" i="14"/>
  <c r="W168" i="16"/>
  <c r="AP168" i="16" s="1"/>
  <c r="R323" i="23"/>
  <c r="Z272" i="14"/>
  <c r="W318" i="16"/>
  <c r="AP318" i="16" s="1"/>
  <c r="R133" i="23"/>
  <c r="W128" i="16"/>
  <c r="AP128" i="16" s="1"/>
  <c r="Z110" i="14"/>
  <c r="R24" i="23"/>
  <c r="Z21" i="14"/>
  <c r="W19" i="16"/>
  <c r="AP19" i="16" s="1"/>
  <c r="Z153" i="14"/>
  <c r="W181" i="16"/>
  <c r="AP181" i="16" s="1"/>
  <c r="R186" i="23"/>
  <c r="R335" i="23"/>
  <c r="Z282" i="14"/>
  <c r="W330" i="16"/>
  <c r="AP330" i="16" s="1"/>
  <c r="Z226" i="14"/>
  <c r="W267" i="16"/>
  <c r="AP267" i="16" s="1"/>
  <c r="R272" i="23"/>
  <c r="Z166" i="14"/>
  <c r="W199" i="16"/>
  <c r="AP199" i="16" s="1"/>
  <c r="R204" i="23"/>
  <c r="R87" i="23"/>
  <c r="Z76" i="14"/>
  <c r="W82" i="16"/>
  <c r="AP82" i="16" s="1"/>
  <c r="Z205" i="14"/>
  <c r="W245" i="16"/>
  <c r="AP245" i="16" s="1"/>
  <c r="R250" i="23"/>
  <c r="Z334" i="14"/>
  <c r="W388" i="16"/>
  <c r="AP388" i="16" s="1"/>
  <c r="R393" i="23"/>
  <c r="W143" i="16"/>
  <c r="AP143" i="16" s="1"/>
  <c r="Z122" i="14"/>
  <c r="R148" i="23"/>
  <c r="Z240" i="14"/>
  <c r="W281" i="16"/>
  <c r="AP281" i="16" s="1"/>
  <c r="R286" i="23"/>
  <c r="Z200" i="14"/>
  <c r="W237" i="16"/>
  <c r="AP237" i="16" s="1"/>
  <c r="R242" i="23"/>
  <c r="R139" i="23"/>
  <c r="R353" i="23"/>
  <c r="W134" i="16"/>
  <c r="AP134" i="16" s="1"/>
  <c r="Z116" i="14"/>
  <c r="Y395" i="14"/>
  <c r="W348" i="16" s="1"/>
  <c r="AP348" i="16" s="1"/>
  <c r="R364" i="23"/>
  <c r="Z309" i="14"/>
  <c r="W359" i="16"/>
  <c r="AP359" i="16" s="1"/>
  <c r="R109" i="23"/>
  <c r="Z91" i="14"/>
  <c r="W104" i="16"/>
  <c r="AP104" i="16" s="1"/>
  <c r="R52" i="23"/>
  <c r="Z47" i="14"/>
  <c r="W47" i="16"/>
  <c r="AP47" i="16" s="1"/>
  <c r="R75" i="23"/>
  <c r="R74" i="23"/>
  <c r="Z65" i="14"/>
  <c r="Y376" i="14"/>
  <c r="W70" i="16" s="1"/>
  <c r="AP70" i="16" s="1"/>
  <c r="W69" i="16"/>
  <c r="AP69" i="16" s="1"/>
  <c r="R235" i="23"/>
  <c r="Z195" i="14"/>
  <c r="W230" i="16"/>
  <c r="AP230" i="16" s="1"/>
  <c r="R382" i="23"/>
  <c r="Z324" i="14"/>
  <c r="W377" i="16"/>
  <c r="AP377" i="16" s="1"/>
  <c r="R163" i="23"/>
  <c r="Z135" i="14"/>
  <c r="W158" i="16"/>
  <c r="AP158" i="16" s="1"/>
  <c r="R313" i="23"/>
  <c r="Z264" i="14"/>
  <c r="W308" i="16"/>
  <c r="AP308" i="16" s="1"/>
  <c r="Q426" i="23"/>
  <c r="Q411" i="23"/>
  <c r="R309" i="23"/>
  <c r="W20" i="16"/>
  <c r="AP20" i="16" s="1"/>
  <c r="Z22" i="14"/>
  <c r="Y394" i="14"/>
  <c r="W304" i="16" s="1"/>
  <c r="AP304" i="16" s="1"/>
  <c r="R25" i="23"/>
  <c r="R340" i="23"/>
  <c r="Z287" i="14"/>
  <c r="W335" i="16"/>
  <c r="AP335" i="16" s="1"/>
  <c r="Z145" i="14"/>
  <c r="W171" i="16"/>
  <c r="AP171" i="16" s="1"/>
  <c r="R176" i="23"/>
  <c r="R325" i="23"/>
  <c r="Z274" i="14"/>
  <c r="W320" i="16"/>
  <c r="AP320" i="16" s="1"/>
  <c r="R177" i="23"/>
  <c r="Z146" i="14"/>
  <c r="W172" i="16"/>
  <c r="AP172" i="16" s="1"/>
  <c r="Z214" i="14"/>
  <c r="W255" i="16"/>
  <c r="AP255" i="16" s="1"/>
  <c r="R260" i="23"/>
  <c r="R119" i="23"/>
  <c r="R175" i="23"/>
  <c r="Z100" i="14"/>
  <c r="Y385" i="14"/>
  <c r="W170" i="16" s="1"/>
  <c r="AP170" i="16" s="1"/>
  <c r="W114" i="16"/>
  <c r="AP114" i="16" s="1"/>
  <c r="R275" i="23"/>
  <c r="Z229" i="14"/>
  <c r="W270" i="16"/>
  <c r="AP270" i="16" s="1"/>
  <c r="R100" i="23"/>
  <c r="Z87" i="14"/>
  <c r="W95" i="16"/>
  <c r="AP95" i="16" s="1"/>
  <c r="R352" i="23"/>
  <c r="Z299" i="14"/>
  <c r="W347" i="16"/>
  <c r="AP347" i="16" s="1"/>
  <c r="Z136" i="14"/>
  <c r="W159" i="16"/>
  <c r="AP159" i="16" s="1"/>
  <c r="R164" i="23"/>
  <c r="R195" i="23"/>
  <c r="Z160" i="14"/>
  <c r="W190" i="16"/>
  <c r="AP190" i="16" s="1"/>
  <c r="R249" i="23"/>
  <c r="Z204" i="14"/>
  <c r="W244" i="16"/>
  <c r="AP244" i="16" s="1"/>
  <c r="R116" i="23"/>
  <c r="Z97" i="14"/>
  <c r="W111" i="16"/>
  <c r="AP111" i="16" s="1"/>
  <c r="Z155" i="14"/>
  <c r="W183" i="16"/>
  <c r="AP183" i="16" s="1"/>
  <c r="R188" i="23"/>
  <c r="R337" i="23"/>
  <c r="Z284" i="14"/>
  <c r="W332" i="16"/>
  <c r="AP332" i="16" s="1"/>
  <c r="R113" i="23"/>
  <c r="R103" i="23"/>
  <c r="R102" i="23"/>
  <c r="Z94" i="14"/>
  <c r="Y398" i="14"/>
  <c r="W98" i="16" s="1"/>
  <c r="AP98" i="16" s="1"/>
  <c r="W108" i="16"/>
  <c r="AP108" i="16" s="1"/>
  <c r="Y347" i="14"/>
  <c r="W97" i="16" s="1"/>
  <c r="AP97" i="16" s="1"/>
  <c r="R269" i="23"/>
  <c r="Z223" i="14"/>
  <c r="W264" i="16"/>
  <c r="AP264" i="16" s="1"/>
  <c r="R95" i="23"/>
  <c r="R110" i="23"/>
  <c r="Z83" i="14"/>
  <c r="Y379" i="14"/>
  <c r="W105" i="16" s="1"/>
  <c r="AP105" i="16" s="1"/>
  <c r="W90" i="16"/>
  <c r="AP90" i="16" s="1"/>
  <c r="R251" i="23"/>
  <c r="Z206" i="14"/>
  <c r="W246" i="16"/>
  <c r="AP246" i="16" s="1"/>
  <c r="R81" i="23"/>
  <c r="R105" i="23"/>
  <c r="Z71" i="14"/>
  <c r="Y348" i="14"/>
  <c r="W100" i="16" s="1"/>
  <c r="AP100" i="16" s="1"/>
  <c r="W76" i="16"/>
  <c r="AP76" i="16" s="1"/>
  <c r="Z201" i="14"/>
  <c r="W239" i="16"/>
  <c r="AP239" i="16" s="1"/>
  <c r="R244" i="23"/>
  <c r="R388" i="23"/>
  <c r="Z330" i="14"/>
  <c r="W383" i="16"/>
  <c r="AP383" i="16" s="1"/>
  <c r="Z323" i="14"/>
  <c r="W376" i="16"/>
  <c r="AP376" i="16" s="1"/>
  <c r="R381" i="23"/>
  <c r="R57" i="23"/>
  <c r="R56" i="23"/>
  <c r="W16" i="16"/>
  <c r="AP16" i="16" s="1"/>
  <c r="Z18" i="14"/>
  <c r="Y343" i="14"/>
  <c r="W51" i="16" s="1"/>
  <c r="AP51" i="16" s="1"/>
  <c r="Y374" i="14"/>
  <c r="W52" i="16" s="1"/>
  <c r="AP52" i="16" s="1"/>
  <c r="R21" i="23"/>
  <c r="Z263" i="14"/>
  <c r="W307" i="16"/>
  <c r="AP307" i="16" s="1"/>
  <c r="R312" i="23"/>
  <c r="R111" i="23"/>
  <c r="Z92" i="14"/>
  <c r="W106" i="16"/>
  <c r="AP106" i="16" s="1"/>
  <c r="R267" i="23"/>
  <c r="Z221" i="14"/>
  <c r="W262" i="16"/>
  <c r="AP262" i="16" s="1"/>
  <c r="R50" i="23"/>
  <c r="Z45" i="14"/>
  <c r="W45" i="16"/>
  <c r="AP45" i="16" s="1"/>
  <c r="R336" i="23"/>
  <c r="Z283" i="14"/>
  <c r="W331" i="16"/>
  <c r="AP331" i="16" s="1"/>
  <c r="Z329" i="14"/>
  <c r="W382" i="16"/>
  <c r="AP382" i="16" s="1"/>
  <c r="R387" i="23"/>
  <c r="R219" i="23"/>
  <c r="Z180" i="14"/>
  <c r="W214" i="16"/>
  <c r="AP214" i="16" s="1"/>
  <c r="R355" i="23"/>
  <c r="Z301" i="14"/>
  <c r="W350" i="16"/>
  <c r="AP350" i="16" s="1"/>
  <c r="R92" i="23"/>
  <c r="Z81" i="14"/>
  <c r="W87" i="16"/>
  <c r="AP87" i="16" s="1"/>
  <c r="R131" i="23"/>
  <c r="R132" i="23"/>
  <c r="W22" i="16"/>
  <c r="AP22" i="16" s="1"/>
  <c r="Z24" i="14"/>
  <c r="Y350" i="14"/>
  <c r="W126" i="16" s="1"/>
  <c r="AP126" i="16" s="1"/>
  <c r="Y381" i="14"/>
  <c r="W127" i="16" s="1"/>
  <c r="AP127" i="16" s="1"/>
  <c r="R27" i="23"/>
  <c r="Z147" i="14"/>
  <c r="W173" i="16"/>
  <c r="AP173" i="16" s="1"/>
  <c r="R178" i="23"/>
  <c r="R328" i="23"/>
  <c r="Z276" i="14"/>
  <c r="W323" i="16"/>
  <c r="AP323" i="16" s="1"/>
  <c r="R22" i="23"/>
  <c r="R327" i="23"/>
  <c r="Z19" i="14"/>
  <c r="W17" i="16"/>
  <c r="AP17" i="16" s="1"/>
  <c r="Y366" i="14"/>
  <c r="W322" i="16" s="1"/>
  <c r="AP322" i="16" s="1"/>
  <c r="Z151" i="14"/>
  <c r="W177" i="16"/>
  <c r="AP177" i="16" s="1"/>
  <c r="R182" i="23"/>
  <c r="R333" i="23"/>
  <c r="Z280" i="14"/>
  <c r="W328" i="16"/>
  <c r="AP328" i="16" s="1"/>
  <c r="W147" i="16"/>
  <c r="AP147" i="16" s="1"/>
  <c r="Z126" i="14"/>
  <c r="R152" i="23"/>
  <c r="R374" i="23"/>
  <c r="W30" i="16"/>
  <c r="AP30" i="16" s="1"/>
  <c r="Z30" i="14"/>
  <c r="Y396" i="14"/>
  <c r="W369" i="16" s="1"/>
  <c r="AP369" i="16" s="1"/>
  <c r="R35" i="23"/>
  <c r="Z161" i="14"/>
  <c r="W191" i="16"/>
  <c r="AP191" i="16" s="1"/>
  <c r="R196" i="23"/>
  <c r="R343" i="23"/>
  <c r="Z290" i="14"/>
  <c r="W338" i="16"/>
  <c r="AP338" i="16" s="1"/>
  <c r="Z242" i="14"/>
  <c r="W283" i="16"/>
  <c r="AP283" i="16" s="1"/>
  <c r="R288" i="23"/>
  <c r="R80" i="23"/>
  <c r="Z70" i="14"/>
  <c r="W75" i="16"/>
  <c r="AP75" i="16" s="1"/>
  <c r="R294" i="23"/>
  <c r="Z246" i="14"/>
  <c r="W289" i="16"/>
  <c r="AP289" i="16" s="1"/>
  <c r="R96" i="23"/>
  <c r="Z84" i="14"/>
  <c r="W91" i="16"/>
  <c r="AP91" i="16" s="1"/>
  <c r="R259" i="23"/>
  <c r="Z213" i="14"/>
  <c r="W254" i="16"/>
  <c r="AP254" i="16" s="1"/>
  <c r="R42" i="23"/>
  <c r="R106" i="23"/>
  <c r="Z37" i="14"/>
  <c r="W37" i="16"/>
  <c r="AP37" i="16" s="1"/>
  <c r="Y399" i="14"/>
  <c r="W101" i="16" s="1"/>
  <c r="AP101" i="16" s="1"/>
  <c r="Z267" i="14"/>
  <c r="W311" i="16"/>
  <c r="AP311" i="16" s="1"/>
  <c r="R316" i="23"/>
  <c r="R86" i="23"/>
  <c r="R243" i="23"/>
  <c r="Z75" i="14"/>
  <c r="Y361" i="14"/>
  <c r="W238" i="16" s="1"/>
  <c r="AP238" i="16" s="1"/>
  <c r="W81" i="16"/>
  <c r="AP81" i="16" s="1"/>
  <c r="R334" i="23"/>
  <c r="Z281" i="14"/>
  <c r="W329" i="16"/>
  <c r="AP329" i="16" s="1"/>
  <c r="R392" i="23"/>
  <c r="Z333" i="14"/>
  <c r="W387" i="16"/>
  <c r="AP387" i="16" s="1"/>
  <c r="Z236" i="14"/>
  <c r="W277" i="16"/>
  <c r="AP277" i="16" s="1"/>
  <c r="R282" i="23"/>
  <c r="R73" i="23"/>
  <c r="R253" i="23"/>
  <c r="Z64" i="14"/>
  <c r="Y363" i="14"/>
  <c r="W248" i="16" s="1"/>
  <c r="AP248" i="16" s="1"/>
  <c r="W68" i="16"/>
  <c r="AP68" i="16" s="1"/>
  <c r="R84" i="23"/>
  <c r="Z73" i="14"/>
  <c r="W79" i="16"/>
  <c r="AP79" i="16" s="1"/>
  <c r="Z203" i="14"/>
  <c r="W241" i="16"/>
  <c r="AP241" i="16" s="1"/>
  <c r="R246" i="23"/>
  <c r="Z332" i="14"/>
  <c r="W386" i="16"/>
  <c r="AP386" i="16" s="1"/>
  <c r="R391" i="23"/>
  <c r="R122" i="23"/>
  <c r="W44" i="16"/>
  <c r="AP44" i="16" s="1"/>
  <c r="Z44" i="14"/>
  <c r="Y380" i="14"/>
  <c r="W117" i="16" s="1"/>
  <c r="AP117" i="16" s="1"/>
  <c r="R49" i="23"/>
  <c r="R213" i="23"/>
  <c r="R293" i="23"/>
  <c r="Z175" i="14"/>
  <c r="Y364" i="14"/>
  <c r="W288" i="16" s="1"/>
  <c r="AP288" i="16" s="1"/>
  <c r="W208" i="16"/>
  <c r="AP208" i="16" s="1"/>
  <c r="R358" i="23"/>
  <c r="Z304" i="14"/>
  <c r="W353" i="16"/>
  <c r="AP353" i="16" s="1"/>
  <c r="Z174" i="14"/>
  <c r="W207" i="16"/>
  <c r="AP207" i="16" s="1"/>
  <c r="R212" i="23"/>
  <c r="R62" i="23"/>
  <c r="R63" i="23"/>
  <c r="W56" i="16"/>
  <c r="AP56" i="16" s="1"/>
  <c r="Z54" i="14"/>
  <c r="Y344" i="14"/>
  <c r="W57" i="16" s="1"/>
  <c r="AP57" i="16" s="1"/>
  <c r="Y375" i="14"/>
  <c r="W58" i="16" s="1"/>
  <c r="AP58" i="16" s="1"/>
  <c r="R61" i="23"/>
  <c r="Z185" i="14"/>
  <c r="W219" i="16"/>
  <c r="AP219" i="16" s="1"/>
  <c r="R224" i="23"/>
  <c r="Z314" i="14"/>
  <c r="W364" i="16"/>
  <c r="AP364" i="16" s="1"/>
  <c r="R369" i="23"/>
  <c r="R344" i="23"/>
  <c r="Z291" i="14"/>
  <c r="W339" i="16"/>
  <c r="AP339" i="16" s="1"/>
  <c r="Z230" i="14"/>
  <c r="W271" i="16"/>
  <c r="AP271" i="16" s="1"/>
  <c r="R276" i="23"/>
  <c r="R130" i="23"/>
  <c r="Z109" i="14"/>
  <c r="W125" i="16"/>
  <c r="AP125" i="16" s="1"/>
  <c r="R283" i="23"/>
  <c r="Z237" i="14"/>
  <c r="W278" i="16"/>
  <c r="AP278" i="16" s="1"/>
  <c r="R301" i="23"/>
  <c r="Z253" i="14"/>
  <c r="W296" i="16"/>
  <c r="AP296" i="16" s="1"/>
  <c r="R225" i="23"/>
  <c r="Z186" i="14"/>
  <c r="W220" i="16"/>
  <c r="AP220" i="16" s="1"/>
  <c r="R342" i="23"/>
  <c r="Z289" i="14"/>
  <c r="W337" i="16"/>
  <c r="AP337" i="16" s="1"/>
  <c r="R129" i="23"/>
  <c r="Z108" i="14"/>
  <c r="W124" i="16"/>
  <c r="AP124" i="16" s="1"/>
  <c r="Z269" i="14"/>
  <c r="W315" i="16"/>
  <c r="AP315" i="16" s="1"/>
  <c r="R320" i="23"/>
  <c r="Z172" i="14"/>
  <c r="W205" i="16"/>
  <c r="AP205" i="16" s="1"/>
  <c r="R210" i="23"/>
  <c r="R117" i="23"/>
  <c r="Z98" i="14"/>
  <c r="W112" i="16"/>
  <c r="AP112" i="16" s="1"/>
  <c r="R273" i="23"/>
  <c r="Z227" i="14"/>
  <c r="W268" i="16"/>
  <c r="AP268" i="16" s="1"/>
  <c r="R203" i="23"/>
  <c r="W36" i="16"/>
  <c r="AP36" i="16" s="1"/>
  <c r="Z36" i="14"/>
  <c r="Y358" i="14"/>
  <c r="W198" i="16" s="1"/>
  <c r="AP198" i="16" s="1"/>
  <c r="R41" i="23"/>
  <c r="R205" i="23"/>
  <c r="Z167" i="14"/>
  <c r="W200" i="16"/>
  <c r="AP200" i="16" s="1"/>
  <c r="R349" i="23"/>
  <c r="Z296" i="14"/>
  <c r="W344" i="16"/>
  <c r="AP344" i="16" s="1"/>
  <c r="R112" i="23"/>
  <c r="Z93" i="14"/>
  <c r="W107" i="16"/>
  <c r="AP107" i="16" s="1"/>
  <c r="W46" i="16"/>
  <c r="AP46" i="16" s="1"/>
  <c r="Z46" i="14"/>
  <c r="R51" i="23"/>
  <c r="Z177" i="14"/>
  <c r="W211" i="16"/>
  <c r="AP211" i="16" s="1"/>
  <c r="R216" i="23"/>
  <c r="R360" i="23"/>
  <c r="Z306" i="14"/>
  <c r="W355" i="16"/>
  <c r="AP355" i="16" s="1"/>
  <c r="Z210" i="14"/>
  <c r="W251" i="16"/>
  <c r="AP251" i="16" s="1"/>
  <c r="R256" i="23"/>
  <c r="R48" i="23"/>
  <c r="Z43" i="14"/>
  <c r="W43" i="16"/>
  <c r="AP43" i="16" s="1"/>
  <c r="R332" i="23"/>
  <c r="Z279" i="14"/>
  <c r="W327" i="16"/>
  <c r="AP327" i="16" s="1"/>
  <c r="R161" i="23"/>
  <c r="Z133" i="14"/>
  <c r="W156" i="16"/>
  <c r="AP156" i="16" s="1"/>
  <c r="R311" i="23"/>
  <c r="Z262" i="14"/>
  <c r="W306" i="16"/>
  <c r="AP306" i="16" s="1"/>
  <c r="R127" i="23"/>
  <c r="Z106" i="14"/>
  <c r="W122" i="16"/>
  <c r="AP122" i="16" s="1"/>
  <c r="R125" i="23"/>
  <c r="Z104" i="14"/>
  <c r="W120" i="16"/>
  <c r="AP120" i="16" s="1"/>
  <c r="R26" i="23"/>
  <c r="Z23" i="14"/>
  <c r="W21" i="16"/>
  <c r="AP21" i="16" s="1"/>
  <c r="R185" i="23"/>
  <c r="Z152" i="14"/>
  <c r="W180" i="16"/>
  <c r="AP180" i="16" s="1"/>
  <c r="Z325" i="14"/>
  <c r="W378" i="16"/>
  <c r="AP378" i="16" s="1"/>
  <c r="R383" i="23"/>
  <c r="R65" i="23"/>
  <c r="R319" i="23"/>
  <c r="R318" i="23"/>
  <c r="Z56" i="14"/>
  <c r="Y365" i="14"/>
  <c r="W313" i="16" s="1"/>
  <c r="AP313" i="16" s="1"/>
  <c r="Y392" i="14"/>
  <c r="W314" i="16" s="1"/>
  <c r="AP314" i="16" s="1"/>
  <c r="W60" i="16"/>
  <c r="AP60" i="16" s="1"/>
  <c r="Z187" i="14"/>
  <c r="W221" i="16"/>
  <c r="AP221" i="16" s="1"/>
  <c r="R226" i="23"/>
  <c r="Z316" i="14"/>
  <c r="W366" i="16"/>
  <c r="AP366" i="16" s="1"/>
  <c r="R371" i="23"/>
  <c r="R153" i="23"/>
  <c r="W148" i="16"/>
  <c r="AP148" i="16" s="1"/>
  <c r="Z127" i="14"/>
  <c r="W299" i="16"/>
  <c r="AP299" i="16" s="1"/>
  <c r="Z256" i="14"/>
  <c r="R304" i="23"/>
  <c r="R16" i="23"/>
  <c r="R99" i="23"/>
  <c r="R101" i="23"/>
  <c r="Z14" i="14"/>
  <c r="W11" i="16"/>
  <c r="AP11" i="16" s="1"/>
  <c r="Y378" i="14"/>
  <c r="W96" i="16" s="1"/>
  <c r="AP96" i="16" s="1"/>
  <c r="Y346" i="14"/>
  <c r="W94" i="16" s="1"/>
  <c r="AP94" i="16" s="1"/>
  <c r="R322" i="23"/>
  <c r="Z271" i="14"/>
  <c r="W317" i="16"/>
  <c r="AP317" i="16" s="1"/>
  <c r="R330" i="23"/>
  <c r="R126" i="23"/>
  <c r="Z105" i="14"/>
  <c r="Y367" i="14"/>
  <c r="W325" i="16" s="1"/>
  <c r="AP325" i="16" s="1"/>
  <c r="W121" i="16"/>
  <c r="AP121" i="16" s="1"/>
  <c r="R279" i="23"/>
  <c r="Z233" i="14"/>
  <c r="W274" i="16"/>
  <c r="AP274" i="16" s="1"/>
  <c r="Z130" i="14"/>
  <c r="W153" i="16"/>
  <c r="AP153" i="16" s="1"/>
  <c r="R158" i="23"/>
  <c r="R78" i="23"/>
  <c r="Z68" i="14"/>
  <c r="W73" i="16"/>
  <c r="AP73" i="16" s="1"/>
  <c r="Z327" i="14"/>
  <c r="W380" i="16"/>
  <c r="AP380" i="16" s="1"/>
  <c r="R385" i="23"/>
  <c r="R151" i="23"/>
  <c r="W146" i="16"/>
  <c r="AP146" i="16" s="1"/>
  <c r="Z125" i="14"/>
  <c r="W297" i="16"/>
  <c r="AP297" i="16" s="1"/>
  <c r="Z254" i="14"/>
  <c r="R302" i="23"/>
  <c r="R107" i="23"/>
  <c r="Z89" i="14"/>
  <c r="W102" i="16"/>
  <c r="AP102" i="16" s="1"/>
  <c r="R135" i="23"/>
  <c r="W130" i="16"/>
  <c r="AP130" i="16" s="1"/>
  <c r="Z112" i="14"/>
  <c r="R46" i="23"/>
  <c r="R227" i="23"/>
  <c r="Z41" i="14"/>
  <c r="Y359" i="14"/>
  <c r="W222" i="16" s="1"/>
  <c r="AP222" i="16" s="1"/>
  <c r="W41" i="16"/>
  <c r="AP41" i="16" s="1"/>
  <c r="Z208" i="14"/>
  <c r="W249" i="16"/>
  <c r="AP249" i="16" s="1"/>
  <c r="R254" i="23"/>
  <c r="Z140" i="14"/>
  <c r="W165" i="16"/>
  <c r="AP165" i="16" s="1"/>
  <c r="R170" i="23"/>
  <c r="R346" i="23"/>
  <c r="Z293" i="14"/>
  <c r="W341" i="16"/>
  <c r="AP341" i="16" s="1"/>
  <c r="R166" i="23"/>
  <c r="R390" i="23"/>
  <c r="W48" i="16"/>
  <c r="AP48" i="16" s="1"/>
  <c r="Z48" i="14"/>
  <c r="Y353" i="14"/>
  <c r="W385" i="16" s="1"/>
  <c r="AP385" i="16" s="1"/>
  <c r="Y384" i="14"/>
  <c r="W161" i="16" s="1"/>
  <c r="AP161" i="16" s="1"/>
  <c r="R53" i="23"/>
  <c r="Z179" i="14"/>
  <c r="W213" i="16"/>
  <c r="AP213" i="16" s="1"/>
  <c r="R218" i="23"/>
  <c r="R363" i="23"/>
  <c r="Z308" i="14"/>
  <c r="W358" i="16"/>
  <c r="AP358" i="16" s="1"/>
  <c r="W54" i="16"/>
  <c r="AP54" i="16" s="1"/>
  <c r="Z52" i="14"/>
  <c r="R59" i="23"/>
  <c r="Z183" i="14"/>
  <c r="W217" i="16"/>
  <c r="AP217" i="16" s="1"/>
  <c r="R222" i="23"/>
  <c r="R367" i="23"/>
  <c r="Z312" i="14"/>
  <c r="W362" i="16"/>
  <c r="AP362" i="16" s="1"/>
  <c r="Z190" i="14"/>
  <c r="W225" i="16"/>
  <c r="AP225" i="16" s="1"/>
  <c r="R230" i="23"/>
  <c r="R72" i="23"/>
  <c r="R142" i="23"/>
  <c r="Z63" i="14"/>
  <c r="W67" i="16"/>
  <c r="AP67" i="16" s="1"/>
  <c r="Y351" i="14"/>
  <c r="W137" i="16" s="1"/>
  <c r="AP137" i="16" s="1"/>
  <c r="R233" i="23"/>
  <c r="Z193" i="14"/>
  <c r="W228" i="16"/>
  <c r="AP228" i="16" s="1"/>
  <c r="R380" i="23"/>
  <c r="Z322" i="14"/>
  <c r="W375" i="16"/>
  <c r="AP375" i="16" s="1"/>
  <c r="R361" i="23"/>
  <c r="Z307" i="14"/>
  <c r="W356" i="16"/>
  <c r="AP356" i="16" s="1"/>
  <c r="R58" i="23"/>
  <c r="R192" i="23"/>
  <c r="Z51" i="14"/>
  <c r="Y356" i="14"/>
  <c r="W187" i="16" s="1"/>
  <c r="AP187" i="16" s="1"/>
  <c r="W53" i="16"/>
  <c r="AP53" i="16" s="1"/>
  <c r="R366" i="23"/>
  <c r="Z311" i="14"/>
  <c r="W361" i="16"/>
  <c r="AP361" i="16" s="1"/>
  <c r="W135" i="16"/>
  <c r="AP135" i="16" s="1"/>
  <c r="Z117" i="14"/>
  <c r="R140" i="23"/>
  <c r="R292" i="23"/>
  <c r="Z245" i="14"/>
  <c r="W287" i="16"/>
  <c r="AP287" i="16" s="1"/>
  <c r="R82" i="23"/>
  <c r="Z72" i="14"/>
  <c r="W77" i="16"/>
  <c r="AP77" i="16" s="1"/>
  <c r="Z331" i="14"/>
  <c r="W384" i="16"/>
  <c r="AP384" i="16" s="1"/>
  <c r="R389" i="23"/>
  <c r="Z265" i="14"/>
  <c r="W309" i="16"/>
  <c r="AP309" i="16" s="1"/>
  <c r="R314" i="23"/>
  <c r="W151" i="16"/>
  <c r="AP151" i="16" s="1"/>
  <c r="Z128" i="14"/>
  <c r="R156" i="23"/>
  <c r="Z196" i="14"/>
  <c r="W231" i="16"/>
  <c r="AP231" i="16" s="1"/>
  <c r="R236" i="23"/>
  <c r="Z228" i="14"/>
  <c r="W269" i="16"/>
  <c r="AP269" i="16" s="1"/>
  <c r="R274" i="23"/>
  <c r="R128" i="23"/>
  <c r="Z107" i="14"/>
  <c r="W123" i="16"/>
  <c r="AP123" i="16" s="1"/>
  <c r="R281" i="23"/>
  <c r="Z235" i="14"/>
  <c r="W276" i="16"/>
  <c r="AP276" i="16" s="1"/>
  <c r="R30" i="23"/>
  <c r="R20" i="23"/>
  <c r="Z27" i="14"/>
  <c r="Y371" i="14"/>
  <c r="W15" i="16" s="1"/>
  <c r="AP15" i="16" s="1"/>
  <c r="W25" i="16"/>
  <c r="AP25" i="16" s="1"/>
  <c r="Q424" i="23"/>
  <c r="Q414" i="23"/>
  <c r="R89" i="23"/>
  <c r="Z78" i="14"/>
  <c r="W84" i="16"/>
  <c r="AP84" i="16" s="1"/>
  <c r="Z207" i="14"/>
  <c r="W247" i="16"/>
  <c r="AP247" i="16" s="1"/>
  <c r="R252" i="23"/>
  <c r="Z336" i="14"/>
  <c r="W390" i="16"/>
  <c r="AP390" i="16" s="1"/>
  <c r="R395" i="23"/>
  <c r="Z238" i="14"/>
  <c r="W279" i="16"/>
  <c r="AP279" i="16" s="1"/>
  <c r="R284" i="23"/>
  <c r="R104" i="23"/>
  <c r="Z88" i="14"/>
  <c r="W99" i="16"/>
  <c r="AP99" i="16" s="1"/>
  <c r="R263" i="23"/>
  <c r="Z217" i="14"/>
  <c r="W258" i="16"/>
  <c r="AP258" i="16" s="1"/>
  <c r="R60" i="23"/>
  <c r="Z53" i="14"/>
  <c r="W55" i="16"/>
  <c r="AP55" i="16" s="1"/>
  <c r="R54" i="23"/>
  <c r="R168" i="23"/>
  <c r="Z49" i="14"/>
  <c r="W49" i="16"/>
  <c r="AP49" i="16" s="1"/>
  <c r="Y354" i="14"/>
  <c r="W163" i="16" s="1"/>
  <c r="AP163" i="16" s="1"/>
  <c r="R348" i="23"/>
  <c r="Z295" i="14"/>
  <c r="W343" i="16"/>
  <c r="AP343" i="16" s="1"/>
  <c r="R171" i="23"/>
  <c r="Z141" i="14"/>
  <c r="W166" i="16"/>
  <c r="AP166" i="16" s="1"/>
  <c r="R321" i="23"/>
  <c r="Z270" i="14"/>
  <c r="W316" i="16"/>
  <c r="AP316" i="16" s="1"/>
  <c r="R34" i="23"/>
  <c r="Z29" i="14"/>
  <c r="W29" i="16"/>
  <c r="AP29" i="16" s="1"/>
  <c r="W293" i="16"/>
  <c r="AP293" i="16" s="1"/>
  <c r="Z250" i="14"/>
  <c r="R298" i="23"/>
  <c r="R223" i="23"/>
  <c r="Z184" i="14"/>
  <c r="W218" i="16"/>
  <c r="AP218" i="16" s="1"/>
  <c r="R215" i="23"/>
  <c r="Z176" i="14"/>
  <c r="W210" i="16"/>
  <c r="AP210" i="16" s="1"/>
  <c r="Z132" i="14"/>
  <c r="W155" i="16"/>
  <c r="AP155" i="16" s="1"/>
  <c r="R160" i="23"/>
  <c r="R201" i="23"/>
  <c r="Z164" i="14"/>
  <c r="W196" i="16"/>
  <c r="AP196" i="16" s="1"/>
  <c r="R159" i="23"/>
  <c r="Z131" i="14"/>
  <c r="W154" i="16"/>
  <c r="AP154" i="16" s="1"/>
  <c r="Z260" i="14"/>
  <c r="W303" i="16"/>
  <c r="AP303" i="16" s="1"/>
  <c r="R308" i="23"/>
  <c r="R79" i="23"/>
  <c r="Z69" i="14"/>
  <c r="W74" i="16"/>
  <c r="AP74" i="16" s="1"/>
  <c r="R239" i="23"/>
  <c r="W234" i="16"/>
  <c r="AP234" i="16" s="1"/>
  <c r="Z199" i="14"/>
  <c r="R386" i="23"/>
  <c r="Z328" i="14"/>
  <c r="W381" i="16"/>
  <c r="AP381" i="16" s="1"/>
  <c r="R191" i="23"/>
  <c r="Z158" i="14"/>
  <c r="W186" i="16"/>
  <c r="AP186" i="16" s="1"/>
  <c r="R91" i="23"/>
  <c r="Z80" i="14"/>
  <c r="W86" i="16"/>
  <c r="AP86" i="16" s="1"/>
  <c r="R255" i="23"/>
  <c r="Z209" i="14"/>
  <c r="W250" i="16"/>
  <c r="AP250" i="16" s="1"/>
  <c r="R114" i="23"/>
  <c r="Z95" i="14"/>
  <c r="W109" i="16"/>
  <c r="AP109" i="16" s="1"/>
  <c r="R326" i="23"/>
  <c r="Z275" i="14"/>
  <c r="W321" i="16"/>
  <c r="AP321" i="16" s="1"/>
  <c r="R97" i="23"/>
  <c r="Z85" i="14"/>
  <c r="W92" i="16"/>
  <c r="AP92" i="16" s="1"/>
  <c r="W34" i="16"/>
  <c r="AP34" i="16" s="1"/>
  <c r="Z34" i="14"/>
  <c r="R39" i="23"/>
  <c r="Z165" i="14"/>
  <c r="W197" i="16"/>
  <c r="AP197" i="16" s="1"/>
  <c r="R202" i="23"/>
  <c r="R347" i="23"/>
  <c r="Z294" i="14"/>
  <c r="W342" i="16"/>
  <c r="AP342" i="16" s="1"/>
  <c r="Z170" i="14"/>
  <c r="W203" i="16"/>
  <c r="AP203" i="16" s="1"/>
  <c r="R208" i="23"/>
  <c r="R396" i="23"/>
  <c r="Z337" i="14"/>
  <c r="W391" i="16"/>
  <c r="AP391" i="16" s="1"/>
  <c r="R155" i="23"/>
  <c r="R28" i="23"/>
  <c r="R154" i="23"/>
  <c r="Z25" i="14"/>
  <c r="W23" i="16"/>
  <c r="AP23" i="16" s="1"/>
  <c r="Y352" i="14"/>
  <c r="W149" i="16" s="1"/>
  <c r="AP149" i="16" s="1"/>
  <c r="Y383" i="14"/>
  <c r="W150" i="16" s="1"/>
  <c r="AP150" i="16" s="1"/>
  <c r="Z232" i="14"/>
  <c r="W273" i="16"/>
  <c r="AP273" i="16" s="1"/>
  <c r="R278" i="23"/>
  <c r="R118" i="23"/>
  <c r="Z99" i="14"/>
  <c r="W113" i="16"/>
  <c r="AP113" i="16" s="1"/>
  <c r="R108" i="23"/>
  <c r="Z90" i="14"/>
  <c r="W103" i="16"/>
  <c r="AP103" i="16" s="1"/>
  <c r="R265" i="23"/>
  <c r="Z219" i="14"/>
  <c r="W260" i="16"/>
  <c r="AP260" i="16" s="1"/>
  <c r="R32" i="23"/>
  <c r="W26" i="16"/>
  <c r="AP26" i="16" s="1"/>
  <c r="Z28" i="14"/>
  <c r="Y372" i="14"/>
  <c r="W27" i="16" s="1"/>
  <c r="AP27" i="16" s="1"/>
  <c r="R31" i="23"/>
  <c r="Z159" i="14"/>
  <c r="W189" i="16"/>
  <c r="AP189" i="16" s="1"/>
  <c r="R194" i="23"/>
  <c r="R341" i="23"/>
  <c r="Z288" i="14"/>
  <c r="W336" i="16"/>
  <c r="AP336" i="16" s="1"/>
  <c r="R88" i="23"/>
  <c r="Z77" i="14"/>
  <c r="W83" i="16"/>
  <c r="AP83" i="16" s="1"/>
  <c r="R394" i="23"/>
  <c r="Z335" i="14"/>
  <c r="W389" i="16"/>
  <c r="AP389" i="16" s="1"/>
  <c r="R165" i="23"/>
  <c r="Z137" i="14"/>
  <c r="W160" i="16"/>
  <c r="AP160" i="16" s="1"/>
  <c r="R315" i="23"/>
  <c r="Z266" i="14"/>
  <c r="W310" i="16"/>
  <c r="AP310" i="16" s="1"/>
  <c r="Z194" i="14"/>
  <c r="W229" i="16"/>
  <c r="AP229" i="16" s="1"/>
  <c r="R234" i="23"/>
  <c r="W12" i="16"/>
  <c r="AP12" i="16" s="1"/>
  <c r="Z15" i="14"/>
  <c r="R17" i="23"/>
  <c r="R83" i="23"/>
  <c r="Z134" i="14"/>
  <c r="Y377" i="14"/>
  <c r="W78" i="16" s="1"/>
  <c r="AP78" i="16" s="1"/>
  <c r="W157" i="16"/>
  <c r="AP157" i="16" s="1"/>
  <c r="R162" i="23"/>
  <c r="W24" i="16"/>
  <c r="AP24" i="16" s="1"/>
  <c r="Z26" i="14"/>
  <c r="R29" i="23"/>
  <c r="R214" i="23"/>
  <c r="Z157" i="14"/>
  <c r="Y393" i="14"/>
  <c r="W209" i="16" s="1"/>
  <c r="AP209" i="16" s="1"/>
  <c r="W185" i="16"/>
  <c r="AP185" i="16" s="1"/>
  <c r="R190" i="23"/>
  <c r="R339" i="23"/>
  <c r="Z286" i="14"/>
  <c r="W334" i="16"/>
  <c r="AP334" i="16" s="1"/>
  <c r="R187" i="23"/>
  <c r="Z154" i="14"/>
  <c r="W182" i="16"/>
  <c r="AP182" i="16" s="1"/>
  <c r="R368" i="23"/>
  <c r="Z313" i="14"/>
  <c r="W363" i="16"/>
  <c r="AP363" i="16" s="1"/>
  <c r="Z212" i="14"/>
  <c r="W253" i="16"/>
  <c r="AP253" i="16" s="1"/>
  <c r="R258" i="23"/>
  <c r="Z224" i="14"/>
  <c r="W265" i="16"/>
  <c r="AP265" i="16" s="1"/>
  <c r="R270" i="23"/>
  <c r="Z261" i="14"/>
  <c r="W305" i="16"/>
  <c r="AP305" i="16" s="1"/>
  <c r="R310" i="23"/>
  <c r="W145" i="16"/>
  <c r="AP145" i="16" s="1"/>
  <c r="Z124" i="14"/>
  <c r="R150" i="23"/>
  <c r="R94" i="23"/>
  <c r="Z82" i="14"/>
  <c r="W89" i="16"/>
  <c r="AP89" i="16" s="1"/>
  <c r="R257" i="23"/>
  <c r="Z211" i="14"/>
  <c r="W252" i="16"/>
  <c r="AP252" i="16" s="1"/>
  <c r="R85" i="23"/>
  <c r="Z74" i="14"/>
  <c r="W80" i="16"/>
  <c r="AP80" i="16" s="1"/>
  <c r="R98" i="23"/>
  <c r="Z86" i="14"/>
  <c r="W93" i="16"/>
  <c r="AP93" i="16" s="1"/>
  <c r="R261" i="23"/>
  <c r="Z215" i="14"/>
  <c r="W256" i="16"/>
  <c r="AP256" i="16" s="1"/>
  <c r="R44" i="23"/>
  <c r="R378" i="23"/>
  <c r="Z39" i="14"/>
  <c r="W39" i="16"/>
  <c r="AP39" i="16" s="1"/>
  <c r="Y397" i="14"/>
  <c r="W373" i="16" s="1"/>
  <c r="AP373" i="16" s="1"/>
  <c r="R303" i="23"/>
  <c r="Z255" i="14"/>
  <c r="W298" i="16"/>
  <c r="AP298" i="16" s="1"/>
  <c r="R115" i="23"/>
  <c r="Z96" i="14"/>
  <c r="W110" i="16"/>
  <c r="AP110" i="16" s="1"/>
  <c r="R271" i="23"/>
  <c r="Z225" i="14"/>
  <c r="W266" i="16"/>
  <c r="AP266" i="16" s="1"/>
  <c r="R137" i="23"/>
  <c r="W132" i="16"/>
  <c r="AP132" i="16" s="1"/>
  <c r="Z114" i="14"/>
  <c r="R193" i="23"/>
  <c r="W32" i="16"/>
  <c r="AP32" i="16" s="1"/>
  <c r="Z32" i="14"/>
  <c r="Y387" i="14"/>
  <c r="W188" i="16" s="1"/>
  <c r="AP188" i="16" s="1"/>
  <c r="R37" i="23"/>
  <c r="R141" i="23"/>
  <c r="W136" i="16"/>
  <c r="AP136" i="16" s="1"/>
  <c r="Z118" i="14"/>
  <c r="R183" i="23"/>
  <c r="R184" i="23"/>
  <c r="W14" i="16"/>
  <c r="AP14" i="16" s="1"/>
  <c r="Z17" i="14"/>
  <c r="Y355" i="14"/>
  <c r="W178" i="16" s="1"/>
  <c r="AP178" i="16" s="1"/>
  <c r="Y386" i="14"/>
  <c r="W179" i="16" s="1"/>
  <c r="AP179" i="16" s="1"/>
  <c r="R19" i="23"/>
  <c r="Z149" i="14"/>
  <c r="W175" i="16"/>
  <c r="AP175" i="16" s="1"/>
  <c r="R180" i="23"/>
  <c r="R331" i="23"/>
  <c r="Z278" i="14"/>
  <c r="W326" i="16"/>
  <c r="AP326" i="16" s="1"/>
  <c r="R167" i="23"/>
  <c r="Z138" i="14"/>
  <c r="W162" i="16"/>
  <c r="AP162" i="16" s="1"/>
  <c r="Z192" i="14"/>
  <c r="W227" i="16"/>
  <c r="AP227" i="16" s="1"/>
  <c r="R232" i="23"/>
  <c r="R179" i="23"/>
  <c r="Z148" i="14"/>
  <c r="W174" i="16"/>
  <c r="AP174" i="16" s="1"/>
  <c r="R324" i="23"/>
  <c r="Z273" i="14"/>
  <c r="W319" i="16"/>
  <c r="AP319" i="16" s="1"/>
  <c r="Z220" i="14"/>
  <c r="W261" i="16"/>
  <c r="AP261" i="16" s="1"/>
  <c r="R266" i="23"/>
  <c r="R76" i="23"/>
  <c r="Z66" i="14"/>
  <c r="W71" i="16"/>
  <c r="AP71" i="16" s="1"/>
  <c r="R169" i="23"/>
  <c r="Z139" i="14"/>
  <c r="W164" i="16"/>
  <c r="AP164" i="16" s="1"/>
  <c r="R317" i="23"/>
  <c r="Z268" i="14"/>
  <c r="W312" i="16"/>
  <c r="AP312" i="16" s="1"/>
  <c r="R67" i="23"/>
  <c r="Z58" i="14"/>
  <c r="W62" i="16"/>
  <c r="AP62" i="16" s="1"/>
  <c r="W129" i="16"/>
  <c r="AP129" i="16" s="1"/>
  <c r="Z111" i="14"/>
  <c r="R134" i="23"/>
  <c r="R285" i="23"/>
  <c r="Z239" i="14"/>
  <c r="W280" i="16"/>
  <c r="AP280" i="16" s="1"/>
  <c r="R36" i="23"/>
  <c r="R198" i="23"/>
  <c r="R197" i="23"/>
  <c r="Z31" i="14"/>
  <c r="Y388" i="14"/>
  <c r="W193" i="16" s="1"/>
  <c r="AP193" i="16" s="1"/>
  <c r="Y357" i="14"/>
  <c r="W192" i="16" s="1"/>
  <c r="AP192" i="16" s="1"/>
  <c r="W31" i="16"/>
  <c r="AP31" i="16" s="1"/>
  <c r="R357" i="23"/>
  <c r="Z303" i="14"/>
  <c r="W352" i="16"/>
  <c r="AP352" i="16" s="1"/>
  <c r="R145" i="23"/>
  <c r="W140" i="16"/>
  <c r="AP140" i="16" s="1"/>
  <c r="Z121" i="14"/>
  <c r="R297" i="23"/>
  <c r="Z249" i="14"/>
  <c r="W292" i="16"/>
  <c r="AP292" i="16" s="1"/>
  <c r="R199" i="23"/>
  <c r="Z162" i="14"/>
  <c r="W194" i="16"/>
  <c r="AP194" i="16" s="1"/>
  <c r="R120" i="23"/>
  <c r="Z101" i="14"/>
  <c r="W115" i="16"/>
  <c r="AP115" i="16" s="1"/>
  <c r="W42" i="16"/>
  <c r="AP42" i="16" s="1"/>
  <c r="Z42" i="14"/>
  <c r="R47" i="23"/>
  <c r="R211" i="23"/>
  <c r="Z173" i="14"/>
  <c r="W206" i="16"/>
  <c r="AP206" i="16" s="1"/>
  <c r="R356" i="23"/>
  <c r="Z302" i="14"/>
  <c r="W351" i="16"/>
  <c r="AP351" i="16" s="1"/>
  <c r="R64" i="23"/>
  <c r="Z55" i="14"/>
  <c r="W59" i="16"/>
  <c r="AP59" i="16" s="1"/>
  <c r="R370" i="23"/>
  <c r="Z315" i="14"/>
  <c r="W365" i="16"/>
  <c r="AP365" i="16" s="1"/>
  <c r="Z144" i="14"/>
  <c r="W169" i="16"/>
  <c r="AP169" i="16" s="1"/>
  <c r="R174" i="23"/>
  <c r="Z216" i="14"/>
  <c r="W257" i="16"/>
  <c r="AP257" i="16" s="1"/>
  <c r="R262" i="23"/>
  <c r="R350" i="23"/>
  <c r="Z297" i="14"/>
  <c r="W345" i="16"/>
  <c r="AP345" i="16" s="1"/>
  <c r="R189" i="23"/>
  <c r="Z156" i="14"/>
  <c r="W184" i="16"/>
  <c r="AP184" i="16" s="1"/>
  <c r="W295" i="16"/>
  <c r="AP295" i="16" s="1"/>
  <c r="Z252" i="14"/>
  <c r="R300" i="23"/>
  <c r="Z163" i="14"/>
  <c r="W195" i="16"/>
  <c r="AP195" i="16" s="1"/>
  <c r="R200" i="23"/>
  <c r="R345" i="23"/>
  <c r="Z292" i="14"/>
  <c r="W340" i="16"/>
  <c r="AP340" i="16" s="1"/>
  <c r="R123" i="23"/>
  <c r="R121" i="23"/>
  <c r="Z102" i="14"/>
  <c r="W118" i="16"/>
  <c r="AP118" i="16" s="1"/>
  <c r="Y349" i="14"/>
  <c r="W116" i="16" s="1"/>
  <c r="AP116" i="16" s="1"/>
  <c r="R277" i="23"/>
  <c r="Z231" i="14"/>
  <c r="W272" i="16"/>
  <c r="AP272" i="16" s="1"/>
  <c r="R124" i="23"/>
  <c r="Z103" i="14"/>
  <c r="W119" i="16"/>
  <c r="AP119" i="16" s="1"/>
  <c r="Z222" i="14"/>
  <c r="W263" i="16"/>
  <c r="AP263" i="16" s="1"/>
  <c r="R268" i="23"/>
  <c r="W131" i="16"/>
  <c r="AP131" i="16" s="1"/>
  <c r="Z113" i="14"/>
  <c r="R136" i="23"/>
  <c r="R287" i="23"/>
  <c r="Z241" i="14"/>
  <c r="W282" i="16"/>
  <c r="AP282" i="16" s="1"/>
  <c r="R18" i="23"/>
  <c r="R248" i="23"/>
  <c r="R247" i="23"/>
  <c r="Z16" i="14"/>
  <c r="W13" i="16"/>
  <c r="AP13" i="16" s="1"/>
  <c r="Y390" i="14"/>
  <c r="W243" i="16" s="1"/>
  <c r="AP243" i="16" s="1"/>
  <c r="Y362" i="14"/>
  <c r="W242" i="16" s="1"/>
  <c r="AP242" i="16" s="1"/>
  <c r="R181" i="23"/>
  <c r="Z150" i="14"/>
  <c r="W176" i="16"/>
  <c r="AP176" i="16" s="1"/>
  <c r="R77" i="23"/>
  <c r="Z67" i="14"/>
  <c r="W72" i="16"/>
  <c r="AP72" i="16" s="1"/>
  <c r="R237" i="23"/>
  <c r="Z197" i="14"/>
  <c r="W232" i="16"/>
  <c r="AP232" i="16" s="1"/>
  <c r="R384" i="23"/>
  <c r="Z326" i="14"/>
  <c r="W379" i="16"/>
  <c r="AP379" i="16" s="1"/>
  <c r="Z234" i="14"/>
  <c r="W275" i="16"/>
  <c r="AP275" i="16" s="1"/>
  <c r="R280" i="23"/>
  <c r="R305" i="23"/>
  <c r="Z257" i="14"/>
  <c r="W300" i="16"/>
  <c r="AP300" i="16" s="1"/>
  <c r="R329" i="23"/>
  <c r="Z277" i="14"/>
  <c r="W324" i="16"/>
  <c r="AP324" i="16" s="1"/>
  <c r="R291" i="23"/>
  <c r="Z244" i="14"/>
  <c r="W286" i="16"/>
  <c r="AP286" i="16" s="1"/>
  <c r="Z188" i="14"/>
  <c r="W223" i="16"/>
  <c r="AP223" i="16" s="1"/>
  <c r="R228" i="23"/>
  <c r="GA418" i="23" l="1"/>
  <c r="EB87" i="23"/>
  <c r="EA422" i="23"/>
  <c r="EA414" i="23"/>
  <c r="EB22" i="23"/>
  <c r="EB418" i="23" s="1"/>
  <c r="EB146" i="23"/>
  <c r="EB410" i="23" s="1"/>
  <c r="EB83" i="23"/>
  <c r="EB414" i="23" s="1"/>
  <c r="FK226" i="23"/>
  <c r="AU226" i="23"/>
  <c r="FK270" i="23"/>
  <c r="AU270" i="23"/>
  <c r="AT422" i="23"/>
  <c r="AU15" i="23"/>
  <c r="FK301" i="23"/>
  <c r="AU301" i="23"/>
  <c r="FK327" i="23"/>
  <c r="AU327" i="23"/>
  <c r="FK292" i="23"/>
  <c r="AU292" i="23"/>
  <c r="FK298" i="23"/>
  <c r="AU298" i="23"/>
  <c r="FK103" i="23"/>
  <c r="AU103" i="23"/>
  <c r="FK251" i="23"/>
  <c r="AU251" i="23"/>
  <c r="FK31" i="23"/>
  <c r="AU31" i="23"/>
  <c r="FK333" i="23"/>
  <c r="AU333" i="23"/>
  <c r="FK218" i="23"/>
  <c r="AU218" i="23"/>
  <c r="FK106" i="23"/>
  <c r="AU106" i="23"/>
  <c r="FK381" i="23"/>
  <c r="AU381" i="23"/>
  <c r="FK303" i="23"/>
  <c r="AU303" i="23"/>
  <c r="FK225" i="23"/>
  <c r="AU225" i="23"/>
  <c r="FK236" i="23"/>
  <c r="AU236" i="23"/>
  <c r="FK121" i="23"/>
  <c r="AU121" i="23"/>
  <c r="FK324" i="23"/>
  <c r="AU324" i="23"/>
  <c r="FK334" i="23"/>
  <c r="AU334" i="23"/>
  <c r="FK260" i="23"/>
  <c r="AU260" i="23"/>
  <c r="FK329" i="23"/>
  <c r="AU329" i="23"/>
  <c r="FK150" i="23"/>
  <c r="AU150" i="23"/>
  <c r="FK210" i="23"/>
  <c r="AU210" i="23"/>
  <c r="FK80" i="23"/>
  <c r="AU80" i="23"/>
  <c r="FK52" i="23"/>
  <c r="AU52" i="23"/>
  <c r="AT409" i="23"/>
  <c r="AT420" i="23"/>
  <c r="AU23" i="23"/>
  <c r="FK105" i="23"/>
  <c r="AU105" i="23"/>
  <c r="FK140" i="23"/>
  <c r="AU140" i="23"/>
  <c r="FK387" i="23"/>
  <c r="AU387" i="23"/>
  <c r="FK208" i="23"/>
  <c r="AU208" i="23"/>
  <c r="FK28" i="23"/>
  <c r="AU28" i="23"/>
  <c r="FK343" i="23"/>
  <c r="AU343" i="23"/>
  <c r="FK257" i="23"/>
  <c r="AU257" i="23"/>
  <c r="FK207" i="23"/>
  <c r="AU207" i="23"/>
  <c r="FK347" i="23"/>
  <c r="AU347" i="23"/>
  <c r="FK250" i="23"/>
  <c r="AU250" i="23"/>
  <c r="FK184" i="23"/>
  <c r="AU184" i="23"/>
  <c r="FK120" i="23"/>
  <c r="AU120" i="23"/>
  <c r="FK180" i="23"/>
  <c r="AU180" i="23"/>
  <c r="FK124" i="23"/>
  <c r="AU124" i="23"/>
  <c r="FK191" i="23"/>
  <c r="AU191" i="23"/>
  <c r="FK201" i="23"/>
  <c r="AU201" i="23"/>
  <c r="FK97" i="23"/>
  <c r="AU97" i="23"/>
  <c r="FK352" i="23"/>
  <c r="AU352" i="23"/>
  <c r="FK119" i="23"/>
  <c r="AU119" i="23"/>
  <c r="FK148" i="23"/>
  <c r="AU148" i="23"/>
  <c r="FK248" i="23"/>
  <c r="AU248" i="23"/>
  <c r="FK321" i="23"/>
  <c r="AU321" i="23"/>
  <c r="FK281" i="23"/>
  <c r="AU281" i="23"/>
  <c r="FK193" i="23"/>
  <c r="AU193" i="23"/>
  <c r="FK209" i="23"/>
  <c r="AU209" i="23"/>
  <c r="FK383" i="23"/>
  <c r="AU383" i="23"/>
  <c r="AT418" i="23"/>
  <c r="AU22" i="23"/>
  <c r="FK283" i="23"/>
  <c r="AU283" i="23"/>
  <c r="FK117" i="23"/>
  <c r="AU117" i="23"/>
  <c r="FK77" i="23"/>
  <c r="AU77" i="23"/>
  <c r="FK276" i="23"/>
  <c r="AU276" i="23"/>
  <c r="FK346" i="23"/>
  <c r="AU346" i="23"/>
  <c r="FK284" i="23"/>
  <c r="AU284" i="23"/>
  <c r="FK389" i="23"/>
  <c r="AU389" i="23"/>
  <c r="FK36" i="23"/>
  <c r="AU36" i="23"/>
  <c r="FK357" i="23"/>
  <c r="AU357" i="23"/>
  <c r="FK320" i="23"/>
  <c r="AU320" i="23"/>
  <c r="FK76" i="23"/>
  <c r="AU76" i="23"/>
  <c r="FK130" i="23"/>
  <c r="AU130" i="23"/>
  <c r="FK141" i="23"/>
  <c r="AU141" i="23"/>
  <c r="FK213" i="23"/>
  <c r="AU213" i="23"/>
  <c r="FK99" i="23"/>
  <c r="AU99" i="23"/>
  <c r="FK139" i="23"/>
  <c r="AU139" i="23"/>
  <c r="FK79" i="23"/>
  <c r="AU79" i="23"/>
  <c r="FK155" i="23"/>
  <c r="AU155" i="23"/>
  <c r="FK221" i="23"/>
  <c r="AU221" i="23"/>
  <c r="FK129" i="23"/>
  <c r="AU129" i="23"/>
  <c r="FK394" i="23"/>
  <c r="AU394" i="23"/>
  <c r="FK199" i="23"/>
  <c r="AU199" i="23"/>
  <c r="FK123" i="23"/>
  <c r="AU123" i="23"/>
  <c r="FK186" i="23"/>
  <c r="AU186" i="23"/>
  <c r="FK152" i="23"/>
  <c r="AU152" i="23"/>
  <c r="FK247" i="23"/>
  <c r="AU247" i="23"/>
  <c r="FK336" i="23"/>
  <c r="AU336" i="23"/>
  <c r="FK325" i="23"/>
  <c r="AU325" i="23"/>
  <c r="FK374" i="23"/>
  <c r="AU374" i="23"/>
  <c r="AT410" i="23"/>
  <c r="AU146" i="23"/>
  <c r="FK268" i="23"/>
  <c r="AU268" i="23"/>
  <c r="FK21" i="23"/>
  <c r="AU21" i="23"/>
  <c r="FK204" i="23"/>
  <c r="AU204" i="23"/>
  <c r="FK319" i="23"/>
  <c r="AU319" i="23"/>
  <c r="FK58" i="23"/>
  <c r="AU58" i="23"/>
  <c r="FK100" i="23"/>
  <c r="AU100" i="23"/>
  <c r="FK238" i="23"/>
  <c r="AU238" i="23"/>
  <c r="FK233" i="23"/>
  <c r="AU233" i="23"/>
  <c r="FK277" i="23"/>
  <c r="AU277" i="23"/>
  <c r="FK241" i="23"/>
  <c r="AU241" i="23"/>
  <c r="FK170" i="23"/>
  <c r="AU170" i="23"/>
  <c r="FK262" i="23"/>
  <c r="AU262" i="23"/>
  <c r="FK169" i="23"/>
  <c r="AU169" i="23"/>
  <c r="FK38" i="23"/>
  <c r="AU38" i="23"/>
  <c r="FK110" i="23"/>
  <c r="AU110" i="23"/>
  <c r="FK239" i="23"/>
  <c r="AU239" i="23"/>
  <c r="FK151" i="23"/>
  <c r="AU151" i="23"/>
  <c r="FK41" i="23"/>
  <c r="AU41" i="23"/>
  <c r="FK127" i="23"/>
  <c r="AU127" i="23"/>
  <c r="FK72" i="23"/>
  <c r="AU72" i="23"/>
  <c r="FK68" i="23"/>
  <c r="AU68" i="23"/>
  <c r="FK384" i="23"/>
  <c r="AU384" i="23"/>
  <c r="FK342" i="23"/>
  <c r="AU342" i="23"/>
  <c r="FK278" i="23"/>
  <c r="AU278" i="23"/>
  <c r="FK335" i="23"/>
  <c r="AU335" i="23"/>
  <c r="FK364" i="23"/>
  <c r="AU364" i="23"/>
  <c r="FK175" i="23"/>
  <c r="AU175" i="23"/>
  <c r="FK132" i="23"/>
  <c r="AU132" i="23"/>
  <c r="FK48" i="23"/>
  <c r="AU48" i="23"/>
  <c r="FK304" i="23"/>
  <c r="AU304" i="23"/>
  <c r="FK243" i="23"/>
  <c r="AU243" i="23"/>
  <c r="FK256" i="23"/>
  <c r="AU256" i="23"/>
  <c r="FK34" i="23"/>
  <c r="AU34" i="23"/>
  <c r="FK55" i="23"/>
  <c r="AU55" i="23"/>
  <c r="FK161" i="23"/>
  <c r="AU161" i="23"/>
  <c r="FK192" i="23"/>
  <c r="AU192" i="23"/>
  <c r="FK219" i="23"/>
  <c r="AU219" i="23"/>
  <c r="FK189" i="23"/>
  <c r="AU189" i="23"/>
  <c r="FK102" i="23"/>
  <c r="AU102" i="23"/>
  <c r="FK47" i="23"/>
  <c r="AU47" i="23"/>
  <c r="FK89" i="23"/>
  <c r="AU89" i="23"/>
  <c r="FK153" i="23"/>
  <c r="AU153" i="23"/>
  <c r="FK373" i="23"/>
  <c r="AU373" i="23"/>
  <c r="FK217" i="23"/>
  <c r="AU217" i="23"/>
  <c r="FK78" i="23"/>
  <c r="AU78" i="23"/>
  <c r="FK18" i="23"/>
  <c r="AU18" i="23"/>
  <c r="FK245" i="23"/>
  <c r="AU245" i="23"/>
  <c r="FK280" i="23"/>
  <c r="AU280" i="23"/>
  <c r="FK328" i="23"/>
  <c r="AU328" i="23"/>
  <c r="FK63" i="23"/>
  <c r="AU63" i="23"/>
  <c r="FK174" i="23"/>
  <c r="AU174" i="23"/>
  <c r="FK306" i="23"/>
  <c r="AU306" i="23"/>
  <c r="FK274" i="23"/>
  <c r="AU274" i="23"/>
  <c r="FK286" i="23"/>
  <c r="AU286" i="23"/>
  <c r="FK206" i="23"/>
  <c r="AU206" i="23"/>
  <c r="FK388" i="23"/>
  <c r="AU388" i="23"/>
  <c r="FK42" i="23"/>
  <c r="AU42" i="23"/>
  <c r="FK126" i="23"/>
  <c r="AU126" i="23"/>
  <c r="FK309" i="23"/>
  <c r="AU309" i="23"/>
  <c r="FK92" i="23"/>
  <c r="AU92" i="23"/>
  <c r="FK326" i="23"/>
  <c r="AU326" i="23"/>
  <c r="FK165" i="23"/>
  <c r="AU165" i="23"/>
  <c r="FK392" i="23"/>
  <c r="AU392" i="23"/>
  <c r="FK75" i="23"/>
  <c r="AU75" i="23"/>
  <c r="FK66" i="23"/>
  <c r="AU66" i="23"/>
  <c r="FK354" i="23"/>
  <c r="AU354" i="23"/>
  <c r="FK50" i="23"/>
  <c r="AU50" i="23"/>
  <c r="FK149" i="23"/>
  <c r="AU149" i="23"/>
  <c r="FK337" i="23"/>
  <c r="AU337" i="23"/>
  <c r="FK363" i="23"/>
  <c r="AU363" i="23"/>
  <c r="FK312" i="23"/>
  <c r="AU312" i="23"/>
  <c r="FK133" i="23"/>
  <c r="AU133" i="23"/>
  <c r="FK65" i="23"/>
  <c r="AU65" i="23"/>
  <c r="FK235" i="23"/>
  <c r="AU235" i="23"/>
  <c r="FK91" i="23"/>
  <c r="AU91" i="23"/>
  <c r="FK216" i="23"/>
  <c r="AU216" i="23"/>
  <c r="AT425" i="23"/>
  <c r="AU35" i="23"/>
  <c r="FK179" i="23"/>
  <c r="AU179" i="23"/>
  <c r="FK252" i="23"/>
  <c r="AU252" i="23"/>
  <c r="FK88" i="23"/>
  <c r="AU88" i="23"/>
  <c r="FK344" i="23"/>
  <c r="AU344" i="23"/>
  <c r="FK307" i="23"/>
  <c r="AU307" i="23"/>
  <c r="FK164" i="23"/>
  <c r="AU164" i="23"/>
  <c r="FK33" i="23"/>
  <c r="AU33" i="23"/>
  <c r="FK107" i="23"/>
  <c r="AU107" i="23"/>
  <c r="FK302" i="23"/>
  <c r="AU302" i="23"/>
  <c r="FK158" i="23"/>
  <c r="AU158" i="23"/>
  <c r="FK264" i="23"/>
  <c r="AU264" i="23"/>
  <c r="FK190" i="23"/>
  <c r="AU190" i="23"/>
  <c r="FK73" i="23"/>
  <c r="AU73" i="23"/>
  <c r="FK311" i="23"/>
  <c r="AU311" i="23"/>
  <c r="FK197" i="23"/>
  <c r="AU197" i="23"/>
  <c r="FK285" i="23"/>
  <c r="AU285" i="23"/>
  <c r="FK24" i="23"/>
  <c r="AU24" i="23"/>
  <c r="FK294" i="23"/>
  <c r="AU294" i="23"/>
  <c r="FK187" i="23"/>
  <c r="AU187" i="23"/>
  <c r="FK341" i="23"/>
  <c r="AU341" i="23"/>
  <c r="FK159" i="23"/>
  <c r="AU159" i="23"/>
  <c r="FK40" i="23"/>
  <c r="AU40" i="23"/>
  <c r="FK322" i="23"/>
  <c r="AU322" i="23"/>
  <c r="FK318" i="23"/>
  <c r="AU318" i="23"/>
  <c r="FK282" i="23"/>
  <c r="AU282" i="23"/>
  <c r="FK60" i="23"/>
  <c r="AU60" i="23"/>
  <c r="FK39" i="23"/>
  <c r="AU39" i="23"/>
  <c r="FK300" i="23"/>
  <c r="AU300" i="23"/>
  <c r="FK371" i="23"/>
  <c r="AU371" i="23"/>
  <c r="FK382" i="23"/>
  <c r="AU382" i="23"/>
  <c r="FK205" i="23"/>
  <c r="AU205" i="23"/>
  <c r="FK271" i="23"/>
  <c r="AU271" i="23"/>
  <c r="FK212" i="23"/>
  <c r="AU212" i="23"/>
  <c r="AT419" i="23"/>
  <c r="AU16" i="23"/>
  <c r="FK293" i="23"/>
  <c r="AU293" i="23"/>
  <c r="FK227" i="23"/>
  <c r="AU227" i="23"/>
  <c r="FK391" i="23"/>
  <c r="AU391" i="23"/>
  <c r="FK348" i="23"/>
  <c r="AU348" i="23"/>
  <c r="FK202" i="23"/>
  <c r="AU202" i="23"/>
  <c r="FK144" i="23"/>
  <c r="AU144" i="23"/>
  <c r="FK296" i="23"/>
  <c r="AU296" i="23"/>
  <c r="FK115" i="23"/>
  <c r="AU115" i="23"/>
  <c r="FK45" i="23"/>
  <c r="AU45" i="23"/>
  <c r="FK135" i="23"/>
  <c r="AU135" i="23"/>
  <c r="FK237" i="23"/>
  <c r="AU237" i="23"/>
  <c r="AT408" i="23"/>
  <c r="AU64" i="23"/>
  <c r="FK366" i="23"/>
  <c r="AU366" i="23"/>
  <c r="FK299" i="23"/>
  <c r="AU299" i="23"/>
  <c r="FK154" i="23"/>
  <c r="AU154" i="23"/>
  <c r="FK128" i="23"/>
  <c r="AU128" i="23"/>
  <c r="FK232" i="23"/>
  <c r="AU232" i="23"/>
  <c r="FK315" i="23"/>
  <c r="AU315" i="23"/>
  <c r="FK313" i="23"/>
  <c r="AU313" i="23"/>
  <c r="FK185" i="23"/>
  <c r="AU185" i="23"/>
  <c r="FK308" i="23"/>
  <c r="AU308" i="23"/>
  <c r="FK167" i="23"/>
  <c r="AU167" i="23"/>
  <c r="FK188" i="23"/>
  <c r="AU188" i="23"/>
  <c r="FK254" i="23"/>
  <c r="AU254" i="23"/>
  <c r="FK160" i="23"/>
  <c r="AU160" i="23"/>
  <c r="FK330" i="23"/>
  <c r="AU330" i="23"/>
  <c r="FK228" i="23"/>
  <c r="AU228" i="23"/>
  <c r="FK108" i="23"/>
  <c r="AU108" i="23"/>
  <c r="FK361" i="23"/>
  <c r="AU361" i="23"/>
  <c r="FK242" i="23"/>
  <c r="AU242" i="23"/>
  <c r="FK367" i="23"/>
  <c r="AU367" i="23"/>
  <c r="AT407" i="23"/>
  <c r="AU93" i="23"/>
  <c r="FK379" i="23"/>
  <c r="AU379" i="23"/>
  <c r="AT406" i="23"/>
  <c r="AU56" i="23"/>
  <c r="FK244" i="23"/>
  <c r="AU244" i="23"/>
  <c r="FK353" i="23"/>
  <c r="AU353" i="23"/>
  <c r="FK43" i="23"/>
  <c r="AU43" i="23"/>
  <c r="FK125" i="23"/>
  <c r="AU125" i="23"/>
  <c r="FK378" i="23"/>
  <c r="AU378" i="23"/>
  <c r="FK138" i="23"/>
  <c r="AU138" i="23"/>
  <c r="FK224" i="23"/>
  <c r="AU224" i="23"/>
  <c r="FK305" i="23"/>
  <c r="AU305" i="23"/>
  <c r="FK253" i="23"/>
  <c r="AU253" i="23"/>
  <c r="FK49" i="23"/>
  <c r="AU49" i="23"/>
  <c r="BM275" i="23"/>
  <c r="BM255" i="23"/>
  <c r="BM367" i="23"/>
  <c r="BM147" i="23"/>
  <c r="BM163" i="23"/>
  <c r="BM353" i="23"/>
  <c r="BM154" i="23"/>
  <c r="BM365" i="23"/>
  <c r="BM67" i="23"/>
  <c r="BM131" i="23"/>
  <c r="BM145" i="23"/>
  <c r="BM94" i="23"/>
  <c r="BM391" i="23"/>
  <c r="BM340" i="23"/>
  <c r="BM102" i="23"/>
  <c r="BM15" i="23"/>
  <c r="BM264" i="23"/>
  <c r="BM224" i="23"/>
  <c r="BM240" i="23"/>
  <c r="BM118" i="23"/>
  <c r="BM376" i="23"/>
  <c r="BM44" i="23"/>
  <c r="BM251" i="23"/>
  <c r="BM57" i="23"/>
  <c r="BM24" i="23"/>
  <c r="BM36" i="23"/>
  <c r="BM96" i="23"/>
  <c r="BM250" i="23"/>
  <c r="BM73" i="23"/>
  <c r="BM305" i="23"/>
  <c r="BM85" i="23"/>
  <c r="BM84" i="23"/>
  <c r="BM81" i="23"/>
  <c r="BM311" i="23"/>
  <c r="BM90" i="23"/>
  <c r="BM40" i="23"/>
  <c r="BM258" i="23"/>
  <c r="BM133" i="23"/>
  <c r="BM217" i="23"/>
  <c r="BM100" i="23"/>
  <c r="BM143" i="23"/>
  <c r="BM151" i="23"/>
  <c r="BM268" i="23"/>
  <c r="BM335" i="23"/>
  <c r="BM380" i="23"/>
  <c r="BM247" i="23"/>
  <c r="BM114" i="23"/>
  <c r="BM206" i="23"/>
  <c r="BM149" i="23"/>
  <c r="BM104" i="23"/>
  <c r="BM307" i="23"/>
  <c r="BM344" i="23"/>
  <c r="BM110" i="23"/>
  <c r="BM56" i="23"/>
  <c r="BM23" i="23"/>
  <c r="BM88" i="23"/>
  <c r="BM327" i="23"/>
  <c r="BM168" i="23"/>
  <c r="BM218" i="23"/>
  <c r="BM243" i="23"/>
  <c r="BM172" i="23"/>
  <c r="BM211" i="23"/>
  <c r="BM384" i="23"/>
  <c r="BM293" i="23"/>
  <c r="BM374" i="23"/>
  <c r="BM31" i="23"/>
  <c r="BM51" i="23"/>
  <c r="BM330" i="23"/>
  <c r="BM195" i="23"/>
  <c r="BM38" i="23"/>
  <c r="BM277" i="23"/>
  <c r="BM76" i="23"/>
  <c r="BM233" i="23"/>
  <c r="BM188" i="23"/>
  <c r="BM160" i="23"/>
  <c r="BM357" i="23"/>
  <c r="BM21" i="23"/>
  <c r="BM78" i="23"/>
  <c r="BM276" i="23"/>
  <c r="BM64" i="23"/>
  <c r="BM212" i="23"/>
  <c r="BM137" i="23"/>
  <c r="BM34" i="23"/>
  <c r="BM378" i="23"/>
  <c r="BM204" i="23"/>
  <c r="BM109" i="23"/>
  <c r="BM229" i="23"/>
  <c r="BM205" i="23"/>
  <c r="BM150" i="23"/>
  <c r="BM262" i="23"/>
  <c r="BM345" i="23"/>
  <c r="BM202" i="23"/>
  <c r="BM321" i="23"/>
  <c r="BM164" i="23"/>
  <c r="BM336" i="23"/>
  <c r="BM306" i="23"/>
  <c r="BM86" i="23"/>
  <c r="BM317" i="23"/>
  <c r="BM223" i="23"/>
  <c r="BM174" i="23"/>
  <c r="BM68" i="23"/>
  <c r="BM385" i="23"/>
  <c r="BM248" i="23"/>
  <c r="BM263" i="23"/>
  <c r="BM200" i="23"/>
  <c r="BM30" i="23"/>
  <c r="BM359" i="23"/>
  <c r="BM312" i="23"/>
  <c r="BM298" i="23"/>
  <c r="BM126" i="23"/>
  <c r="BM99" i="23"/>
  <c r="BM54" i="23"/>
  <c r="BM181" i="23"/>
  <c r="BM186" i="23"/>
  <c r="BM331" i="23"/>
  <c r="BM117" i="23"/>
  <c r="BM392" i="23"/>
  <c r="BM368" i="23"/>
  <c r="BM214" i="23"/>
  <c r="BM294" i="23"/>
  <c r="BM278" i="23"/>
  <c r="BM334" i="23"/>
  <c r="BM203" i="23"/>
  <c r="BM325" i="23"/>
  <c r="BM16" i="23"/>
  <c r="BM261" i="23"/>
  <c r="BM66" i="23"/>
  <c r="BM377" i="23"/>
  <c r="BM244" i="23"/>
  <c r="BM22" i="23"/>
  <c r="BM170" i="23"/>
  <c r="BM379" i="23"/>
  <c r="BM315" i="23"/>
  <c r="BM221" i="23"/>
  <c r="BM241" i="23"/>
  <c r="BM132" i="23"/>
  <c r="BM239" i="23"/>
  <c r="BM123" i="23"/>
  <c r="BM37" i="23"/>
  <c r="BM320" i="23"/>
  <c r="BM363" i="23"/>
  <c r="BM121" i="23"/>
  <c r="BM148" i="23"/>
  <c r="BM372" i="23"/>
  <c r="BM75" i="23"/>
  <c r="BM43" i="23"/>
  <c r="BM105" i="23"/>
  <c r="BM58" i="23"/>
  <c r="BM129" i="23"/>
  <c r="BM326" i="23"/>
  <c r="BM115" i="23"/>
  <c r="BM259" i="23"/>
  <c r="BM216" i="23"/>
  <c r="BM140" i="23"/>
  <c r="BM208" i="23"/>
  <c r="BM71" i="23"/>
  <c r="BM279" i="23"/>
  <c r="BM146" i="23"/>
  <c r="BM252" i="23"/>
  <c r="BM153" i="23"/>
  <c r="BM199" i="23"/>
  <c r="BM266" i="23"/>
  <c r="BM42" i="23"/>
  <c r="BM93" i="23"/>
  <c r="BM287" i="23"/>
  <c r="BM341" i="23"/>
  <c r="BM318" i="23"/>
  <c r="BM192" i="23"/>
  <c r="BM165" i="23"/>
  <c r="BM144" i="23"/>
  <c r="BM177" i="23"/>
  <c r="BM360" i="23"/>
  <c r="BM180" i="23"/>
  <c r="BM53" i="23"/>
  <c r="BM92" i="23"/>
  <c r="BM136" i="23"/>
  <c r="BM182" i="23"/>
  <c r="BM324" i="23"/>
  <c r="BM82" i="23"/>
  <c r="BM175" i="23"/>
  <c r="BM128" i="23"/>
  <c r="BM314" i="23"/>
  <c r="BM273" i="23"/>
  <c r="BM47" i="23"/>
  <c r="BM161" i="23"/>
  <c r="BM52" i="23"/>
  <c r="BM316" i="23"/>
  <c r="BM322" i="23"/>
  <c r="BM167" i="23"/>
  <c r="BM386" i="23"/>
  <c r="BM219" i="23"/>
  <c r="BM193" i="23"/>
  <c r="BM39" i="23"/>
  <c r="BM304" i="23"/>
  <c r="BM18" i="23"/>
  <c r="BM375" i="23"/>
  <c r="BM19" i="23"/>
  <c r="BM116" i="23"/>
  <c r="BM191" i="23"/>
  <c r="BM313" i="23"/>
  <c r="BM339" i="23"/>
  <c r="BM65" i="23"/>
  <c r="BM158" i="23"/>
  <c r="BM284" i="23"/>
  <c r="BM142" i="23"/>
  <c r="BM269" i="23"/>
  <c r="BM159" i="23"/>
  <c r="BM383" i="23"/>
  <c r="BM70" i="23"/>
  <c r="BM59" i="23"/>
  <c r="BM35" i="23"/>
  <c r="BM124" i="23"/>
  <c r="BM213" i="23"/>
  <c r="BM108" i="23"/>
  <c r="BM283" i="23"/>
  <c r="BM299" i="23"/>
  <c r="BM176" i="23"/>
  <c r="BM342" i="23"/>
  <c r="BM122" i="23"/>
  <c r="BM303" i="23"/>
  <c r="BM55" i="23"/>
  <c r="BM288" i="23"/>
  <c r="BM41" i="23"/>
  <c r="BM356" i="23"/>
  <c r="BM333" i="23"/>
  <c r="BM28" i="23"/>
  <c r="BM282" i="23"/>
  <c r="BM155" i="23"/>
  <c r="BM265" i="23"/>
  <c r="BM98" i="23"/>
  <c r="BM97" i="23"/>
  <c r="BM111" i="23"/>
  <c r="BM260" i="23"/>
  <c r="BM274" i="23"/>
  <c r="BM297" i="23"/>
  <c r="BM286" i="23"/>
  <c r="BM49" i="23"/>
  <c r="BM237" i="23"/>
  <c r="BM83" i="23"/>
  <c r="BM162" i="23"/>
  <c r="BM235" i="23"/>
  <c r="BM215" i="23"/>
  <c r="BM91" i="23"/>
  <c r="BM332" i="23"/>
  <c r="BM183" i="23"/>
  <c r="BM225" i="23"/>
  <c r="BM361" i="23"/>
  <c r="BM17" i="23"/>
  <c r="BM232" i="23"/>
  <c r="BM272" i="23"/>
  <c r="BM281" i="23"/>
  <c r="BM187" i="23"/>
  <c r="BM387" i="23"/>
  <c r="BM289" i="23"/>
  <c r="BM267" i="23"/>
  <c r="BM369" i="23"/>
  <c r="BM230" i="23"/>
  <c r="BM89" i="23"/>
  <c r="BM125" i="23"/>
  <c r="BM184" i="23"/>
  <c r="BM197" i="23"/>
  <c r="BM323" i="23"/>
  <c r="BM87" i="23"/>
  <c r="BM135" i="23"/>
  <c r="BM351" i="23"/>
  <c r="BM309" i="23"/>
  <c r="BM196" i="23"/>
  <c r="BM236" i="23"/>
  <c r="BM242" i="23"/>
  <c r="BM72" i="23"/>
  <c r="BM26" i="23"/>
  <c r="BM319" i="23"/>
  <c r="BM256" i="23"/>
  <c r="BM61" i="23"/>
  <c r="BM198" i="23"/>
  <c r="BM394" i="23"/>
  <c r="BM190" i="23"/>
  <c r="BM231" i="23"/>
  <c r="BM138" i="23"/>
  <c r="BM295" i="23"/>
  <c r="BM32" i="23"/>
  <c r="BM60" i="23"/>
  <c r="BM350" i="23"/>
  <c r="BM338" i="23"/>
  <c r="BM310" i="23"/>
  <c r="BM271" i="23"/>
  <c r="BM69" i="23"/>
  <c r="BM249" i="23"/>
  <c r="BM370" i="23"/>
  <c r="BM166" i="23"/>
  <c r="BM396" i="23"/>
  <c r="BM130" i="23"/>
  <c r="BM238" i="23"/>
  <c r="BM373" i="23"/>
  <c r="BM358" i="23"/>
  <c r="BM189" i="23"/>
  <c r="BM46" i="23"/>
  <c r="BM245" i="23"/>
  <c r="BM228" i="23"/>
  <c r="BM27" i="23"/>
  <c r="BM120" i="23"/>
  <c r="BM395" i="23"/>
  <c r="BM382" i="23"/>
  <c r="BM300" i="23"/>
  <c r="BM328" i="23"/>
  <c r="BM355" i="23"/>
  <c r="BM141" i="23"/>
  <c r="BM50" i="23"/>
  <c r="BM346" i="23"/>
  <c r="BM63" i="23"/>
  <c r="BM101" i="23"/>
  <c r="BM152" i="23"/>
  <c r="BM389" i="23"/>
  <c r="BM352" i="23"/>
  <c r="BM280" i="23"/>
  <c r="BM48" i="23"/>
  <c r="BM169" i="23"/>
  <c r="BM80" i="23"/>
  <c r="BM349" i="23"/>
  <c r="BM308" i="23"/>
  <c r="BM290" i="23"/>
  <c r="BM178" i="23"/>
  <c r="BM157" i="23"/>
  <c r="BM366" i="23"/>
  <c r="BM347" i="23"/>
  <c r="BM103" i="23"/>
  <c r="BM173" i="23"/>
  <c r="BM112" i="23"/>
  <c r="BM95" i="23"/>
  <c r="BM362" i="23"/>
  <c r="BM33" i="23"/>
  <c r="BM113" i="23"/>
  <c r="BM79" i="23"/>
  <c r="BM285" i="23"/>
  <c r="BM222" i="23"/>
  <c r="BM301" i="23"/>
  <c r="BM302" i="23"/>
  <c r="BM257" i="23"/>
  <c r="BM364" i="23"/>
  <c r="BM25" i="23"/>
  <c r="BM127" i="23"/>
  <c r="BM291" i="23"/>
  <c r="BM201" i="23"/>
  <c r="BM227" i="23"/>
  <c r="BM179" i="23"/>
  <c r="BM139" i="23"/>
  <c r="BM220" i="23"/>
  <c r="BM62" i="23"/>
  <c r="BM292" i="23"/>
  <c r="BM337" i="23"/>
  <c r="BM106" i="23"/>
  <c r="BM388" i="23"/>
  <c r="BM20" i="23"/>
  <c r="BM209" i="23"/>
  <c r="BM371" i="23"/>
  <c r="BM234" i="23"/>
  <c r="BM343" i="23"/>
  <c r="BM74" i="23"/>
  <c r="BM134" i="23"/>
  <c r="BM194" i="23"/>
  <c r="BM156" i="23"/>
  <c r="BM393" i="23"/>
  <c r="BM29" i="23"/>
  <c r="BM14" i="23"/>
  <c r="BM119" i="23"/>
  <c r="BM207" i="23"/>
  <c r="BM270" i="23"/>
  <c r="BM329" i="23"/>
  <c r="BM348" i="23"/>
  <c r="BM296" i="23"/>
  <c r="BM381" i="23"/>
  <c r="BM45" i="23"/>
  <c r="BM171" i="23"/>
  <c r="BM107" i="23"/>
  <c r="BM253" i="23"/>
  <c r="BM246" i="23"/>
  <c r="BM185" i="23"/>
  <c r="BM354" i="23"/>
  <c r="BM254" i="23"/>
  <c r="BM210" i="23"/>
  <c r="BM77" i="23"/>
  <c r="BM226" i="23"/>
  <c r="BM390" i="23"/>
  <c r="AT423" i="23"/>
  <c r="AT405" i="23"/>
  <c r="AT398" i="23"/>
  <c r="AU14" i="23"/>
  <c r="AT413" i="23"/>
  <c r="AU87" i="23"/>
  <c r="FK37" i="23"/>
  <c r="AU37" i="23"/>
  <c r="FK82" i="23"/>
  <c r="AU82" i="23"/>
  <c r="FK51" i="23"/>
  <c r="AU51" i="23"/>
  <c r="FK163" i="23"/>
  <c r="AU163" i="23"/>
  <c r="FK198" i="23"/>
  <c r="AU198" i="23"/>
  <c r="FK46" i="23"/>
  <c r="AU46" i="23"/>
  <c r="FK104" i="23"/>
  <c r="AU104" i="23"/>
  <c r="FK181" i="23"/>
  <c r="AU181" i="23"/>
  <c r="FK266" i="23"/>
  <c r="AU266" i="23"/>
  <c r="FK195" i="23"/>
  <c r="AU195" i="23"/>
  <c r="FK358" i="23"/>
  <c r="AU358" i="23"/>
  <c r="FK71" i="23"/>
  <c r="AU71" i="23"/>
  <c r="AT415" i="23"/>
  <c r="AU147" i="23"/>
  <c r="FK166" i="23"/>
  <c r="AU166" i="23"/>
  <c r="FK356" i="23"/>
  <c r="AU356" i="23"/>
  <c r="FK234" i="23"/>
  <c r="AU234" i="23"/>
  <c r="AT421" i="23"/>
  <c r="AU83" i="23"/>
  <c r="FK178" i="23"/>
  <c r="AU178" i="23"/>
  <c r="FK365" i="23"/>
  <c r="AU365" i="23"/>
  <c r="FK349" i="23"/>
  <c r="AU349" i="23"/>
  <c r="FK183" i="23"/>
  <c r="AU183" i="23"/>
  <c r="FK101" i="23"/>
  <c r="AU101" i="23"/>
  <c r="FK263" i="23"/>
  <c r="AU263" i="23"/>
  <c r="FK17" i="23"/>
  <c r="AU17" i="23"/>
  <c r="FK177" i="23"/>
  <c r="AU177" i="23"/>
  <c r="FK114" i="23"/>
  <c r="AU114" i="23"/>
  <c r="FK249" i="23"/>
  <c r="AU249" i="23"/>
  <c r="FK289" i="23"/>
  <c r="AU289" i="23"/>
  <c r="FK393" i="23"/>
  <c r="AU393" i="23"/>
  <c r="FK269" i="23"/>
  <c r="AU269" i="23"/>
  <c r="FK62" i="23"/>
  <c r="AU62" i="23"/>
  <c r="FK19" i="23"/>
  <c r="AU19" i="23"/>
  <c r="FK109" i="23"/>
  <c r="AU109" i="23"/>
  <c r="FK376" i="23"/>
  <c r="AU376" i="23"/>
  <c r="FK84" i="23"/>
  <c r="AU84" i="23"/>
  <c r="FK259" i="23"/>
  <c r="AU259" i="23"/>
  <c r="FK345" i="23"/>
  <c r="AU345" i="23"/>
  <c r="FK98" i="23"/>
  <c r="AU98" i="23"/>
  <c r="FK27" i="23"/>
  <c r="AU27" i="23"/>
  <c r="FK61" i="23"/>
  <c r="AU61" i="23"/>
  <c r="FK332" i="23"/>
  <c r="AU332" i="23"/>
  <c r="FK339" i="23"/>
  <c r="AU339" i="23"/>
  <c r="FK145" i="23"/>
  <c r="AU145" i="23"/>
  <c r="FK44" i="23"/>
  <c r="AU44" i="23"/>
  <c r="FK340" i="23"/>
  <c r="AU340" i="23"/>
  <c r="FK194" i="23"/>
  <c r="AU194" i="23"/>
  <c r="FK275" i="23"/>
  <c r="AU275" i="23"/>
  <c r="FK81" i="23"/>
  <c r="AU81" i="23"/>
  <c r="FK26" i="23"/>
  <c r="AU26" i="23"/>
  <c r="FK396" i="23"/>
  <c r="AU396" i="23"/>
  <c r="FK196" i="23"/>
  <c r="AU196" i="23"/>
  <c r="FK136" i="23"/>
  <c r="AU136" i="23"/>
  <c r="FK215" i="23"/>
  <c r="AU215" i="23"/>
  <c r="FK255" i="23"/>
  <c r="AU255" i="23"/>
  <c r="FK70" i="23"/>
  <c r="AU70" i="23"/>
  <c r="FK67" i="23"/>
  <c r="AU67" i="23"/>
  <c r="FK142" i="23"/>
  <c r="AU142" i="23"/>
  <c r="FK53" i="23"/>
  <c r="AU53" i="23"/>
  <c r="FK240" i="23"/>
  <c r="AU240" i="23"/>
  <c r="FK272" i="23"/>
  <c r="AU272" i="23"/>
  <c r="FK116" i="23"/>
  <c r="AU116" i="23"/>
  <c r="AT411" i="23"/>
  <c r="AT426" i="23"/>
  <c r="AU25" i="23"/>
  <c r="AT412" i="23"/>
  <c r="AU30" i="23"/>
  <c r="FK214" i="23"/>
  <c r="AU214" i="23"/>
  <c r="FK223" i="23"/>
  <c r="AU223" i="23"/>
  <c r="FK222" i="23"/>
  <c r="AU222" i="23"/>
  <c r="FK143" i="23"/>
  <c r="AU143" i="23"/>
  <c r="FK85" i="23"/>
  <c r="AU85" i="23"/>
  <c r="AT424" i="23"/>
  <c r="AT414" i="23"/>
  <c r="AU20" i="23"/>
  <c r="FK288" i="23"/>
  <c r="AU288" i="23"/>
  <c r="FK390" i="23"/>
  <c r="AU390" i="23"/>
  <c r="FK295" i="23"/>
  <c r="AU295" i="23"/>
  <c r="FK172" i="23"/>
  <c r="AU172" i="23"/>
  <c r="FK231" i="23"/>
  <c r="AU231" i="23"/>
  <c r="FK220" i="23"/>
  <c r="AU220" i="23"/>
  <c r="FK267" i="23"/>
  <c r="AU267" i="23"/>
  <c r="FK96" i="23"/>
  <c r="AU96" i="23"/>
  <c r="FK156" i="23"/>
  <c r="AU156" i="23"/>
  <c r="FK200" i="23"/>
  <c r="AU200" i="23"/>
  <c r="FK59" i="23"/>
  <c r="AU59" i="23"/>
  <c r="FK90" i="23"/>
  <c r="AU90" i="23"/>
  <c r="FK331" i="23"/>
  <c r="AU331" i="23"/>
  <c r="FK118" i="23"/>
  <c r="AU118" i="23"/>
  <c r="FK377" i="23"/>
  <c r="AU377" i="23"/>
  <c r="FK203" i="23"/>
  <c r="AU203" i="23"/>
  <c r="FK162" i="23"/>
  <c r="AU162" i="23"/>
  <c r="FK113" i="23"/>
  <c r="AU113" i="23"/>
  <c r="FK265" i="23"/>
  <c r="AU265" i="23"/>
  <c r="FK157" i="23"/>
  <c r="AU157" i="23"/>
  <c r="FK122" i="23"/>
  <c r="AU122" i="23"/>
  <c r="FK182" i="23"/>
  <c r="AU182" i="23"/>
  <c r="FK131" i="23"/>
  <c r="AU131" i="23"/>
  <c r="FK54" i="23"/>
  <c r="AU54" i="23"/>
  <c r="FK29" i="23"/>
  <c r="AU29" i="23"/>
  <c r="FK279" i="23"/>
  <c r="AU279" i="23"/>
  <c r="FK395" i="23"/>
  <c r="AU395" i="23"/>
  <c r="FK310" i="23"/>
  <c r="AU310" i="23"/>
  <c r="FK168" i="23"/>
  <c r="AU168" i="23"/>
  <c r="FK230" i="23"/>
  <c r="AU230" i="23"/>
  <c r="FK74" i="23"/>
  <c r="AU74" i="23"/>
  <c r="FK273" i="23"/>
  <c r="AU273" i="23"/>
  <c r="FK386" i="23"/>
  <c r="AU386" i="23"/>
  <c r="FK246" i="23"/>
  <c r="AU246" i="23"/>
  <c r="FK317" i="23"/>
  <c r="AU317" i="23"/>
  <c r="FK134" i="23"/>
  <c r="AU134" i="23"/>
  <c r="FK94" i="23"/>
  <c r="AU94" i="23"/>
  <c r="FK32" i="23"/>
  <c r="AU32" i="23"/>
  <c r="FK211" i="23"/>
  <c r="AU211" i="23"/>
  <c r="FK229" i="23"/>
  <c r="AU229" i="23"/>
  <c r="FK173" i="23"/>
  <c r="AU173" i="23"/>
  <c r="FK69" i="23"/>
  <c r="AU69" i="23"/>
  <c r="FK112" i="23"/>
  <c r="AU112" i="23"/>
  <c r="FK369" i="23"/>
  <c r="AU369" i="23"/>
  <c r="FK359" i="23"/>
  <c r="AU359" i="23"/>
  <c r="FK137" i="23"/>
  <c r="AU137" i="23"/>
  <c r="FK370" i="23"/>
  <c r="AU370" i="23"/>
  <c r="FK350" i="23"/>
  <c r="AU350" i="23"/>
  <c r="FK290" i="23"/>
  <c r="AU290" i="23"/>
  <c r="FK316" i="23"/>
  <c r="AU316" i="23"/>
  <c r="FK258" i="23"/>
  <c r="AU258" i="23"/>
  <c r="FK338" i="23"/>
  <c r="AU338" i="23"/>
  <c r="FK380" i="23"/>
  <c r="AU380" i="23"/>
  <c r="FK323" i="23"/>
  <c r="AU323" i="23"/>
  <c r="FK355" i="23"/>
  <c r="AU355" i="23"/>
  <c r="FK314" i="23"/>
  <c r="AU314" i="23"/>
  <c r="FK95" i="23"/>
  <c r="AU95" i="23"/>
  <c r="FK287" i="23"/>
  <c r="AU287" i="23"/>
  <c r="FK385" i="23"/>
  <c r="AU385" i="23"/>
  <c r="FK375" i="23"/>
  <c r="AU375" i="23"/>
  <c r="FK360" i="23"/>
  <c r="AU360" i="23"/>
  <c r="FK291" i="23"/>
  <c r="AU291" i="23"/>
  <c r="FK351" i="23"/>
  <c r="AU351" i="23"/>
  <c r="FK57" i="23"/>
  <c r="AU57" i="23"/>
  <c r="FK297" i="23"/>
  <c r="AU297" i="23"/>
  <c r="FK171" i="23"/>
  <c r="AU171" i="23"/>
  <c r="FK86" i="23"/>
  <c r="AU86" i="23"/>
  <c r="FK176" i="23"/>
  <c r="AU176" i="23"/>
  <c r="FK261" i="23"/>
  <c r="AU261" i="23"/>
  <c r="FK368" i="23"/>
  <c r="AU368" i="23"/>
  <c r="FK111" i="23"/>
  <c r="AU111" i="23"/>
  <c r="FK372" i="23"/>
  <c r="AU372" i="23"/>
  <c r="FK362" i="23"/>
  <c r="AU362" i="23"/>
  <c r="CT422" i="23"/>
  <c r="EB424" i="23"/>
  <c r="ER414" i="23"/>
  <c r="FZ20" i="23"/>
  <c r="ER424" i="23"/>
  <c r="FZ147" i="23"/>
  <c r="ER415" i="23"/>
  <c r="ER422" i="23"/>
  <c r="EB147" i="23"/>
  <c r="EB415" i="23" s="1"/>
  <c r="CT415" i="23"/>
  <c r="CT426" i="23"/>
  <c r="CT411" i="23"/>
  <c r="FZ146" i="23"/>
  <c r="ER410" i="23"/>
  <c r="EA398" i="23"/>
  <c r="ER419" i="23"/>
  <c r="FZ16" i="23"/>
  <c r="ER405" i="23"/>
  <c r="ER398" i="23"/>
  <c r="ER426" i="23"/>
  <c r="ER411" i="23"/>
  <c r="FZ25" i="23"/>
  <c r="ES35" i="23"/>
  <c r="CT425" i="23"/>
  <c r="EB93" i="23"/>
  <c r="K67" i="26" s="1"/>
  <c r="ER408" i="23"/>
  <c r="FZ64" i="23"/>
  <c r="FZ408" i="23" s="1"/>
  <c r="EB406" i="23"/>
  <c r="ER425" i="23"/>
  <c r="FZ35" i="23"/>
  <c r="FZ425" i="23" s="1"/>
  <c r="CT414" i="23"/>
  <c r="CT424" i="23"/>
  <c r="ES64" i="23"/>
  <c r="CT408" i="23"/>
  <c r="ER409" i="23"/>
  <c r="FZ23" i="23"/>
  <c r="ER420" i="23"/>
  <c r="EB423" i="23"/>
  <c r="EB16" i="23"/>
  <c r="FZ30" i="23"/>
  <c r="FZ412" i="23" s="1"/>
  <c r="ER412" i="23"/>
  <c r="ES30" i="23"/>
  <c r="CT412" i="23"/>
  <c r="EB413" i="23"/>
  <c r="EB409" i="23"/>
  <c r="CT423" i="23"/>
  <c r="CT405" i="23"/>
  <c r="CT398" i="23"/>
  <c r="ES23" i="23"/>
  <c r="CT409" i="23"/>
  <c r="CT420" i="23"/>
  <c r="EB64" i="23"/>
  <c r="EB408" i="23" s="1"/>
  <c r="K84" i="26"/>
  <c r="EB412" i="23"/>
  <c r="EB426" i="23"/>
  <c r="EB411" i="23"/>
  <c r="ER421" i="23"/>
  <c r="FZ83" i="23"/>
  <c r="FZ421" i="23" s="1"/>
  <c r="ES56" i="23"/>
  <c r="CT406" i="23"/>
  <c r="EB425" i="23"/>
  <c r="EB421" i="23"/>
  <c r="ER418" i="23"/>
  <c r="FZ22" i="23"/>
  <c r="FZ418" i="23" s="1"/>
  <c r="EA423" i="23"/>
  <c r="FM254" i="23"/>
  <c r="FM88" i="23"/>
  <c r="FM292" i="23"/>
  <c r="FM237" i="23"/>
  <c r="FM271" i="23"/>
  <c r="FM323" i="23"/>
  <c r="FM43" i="23"/>
  <c r="FM136" i="23"/>
  <c r="FM378" i="23"/>
  <c r="FM177" i="23"/>
  <c r="FM230" i="23"/>
  <c r="FM94" i="23"/>
  <c r="FM395" i="23"/>
  <c r="FM127" i="23"/>
  <c r="FM329" i="23"/>
  <c r="FM102" i="23"/>
  <c r="FM394" i="23"/>
  <c r="FM97" i="23"/>
  <c r="FM381" i="23"/>
  <c r="FM165" i="23"/>
  <c r="FM233" i="23"/>
  <c r="FM111" i="23"/>
  <c r="FM82" i="23"/>
  <c r="FM321" i="23"/>
  <c r="FM198" i="23"/>
  <c r="FM129" i="23"/>
  <c r="FM206" i="23"/>
  <c r="FM246" i="23"/>
  <c r="FM32" i="23"/>
  <c r="FM175" i="23"/>
  <c r="FM140" i="23"/>
  <c r="FM28" i="23"/>
  <c r="FM327" i="23"/>
  <c r="FM195" i="23"/>
  <c r="FM150" i="23"/>
  <c r="FM101" i="23"/>
  <c r="FM38" i="23"/>
  <c r="FM239" i="23"/>
  <c r="FM182" i="23"/>
  <c r="FM396" i="23"/>
  <c r="FM280" i="23"/>
  <c r="FM107" i="23"/>
  <c r="FM326" i="23"/>
  <c r="FM90" i="23"/>
  <c r="FM131" i="23"/>
  <c r="FM368" i="23"/>
  <c r="FM19" i="23"/>
  <c r="FM31" i="23"/>
  <c r="FM311" i="23"/>
  <c r="FM169" i="23"/>
  <c r="FM306" i="23"/>
  <c r="FM245" i="23"/>
  <c r="FM62" i="23"/>
  <c r="FM293" i="23"/>
  <c r="FM393" i="23"/>
  <c r="FM349" i="23"/>
  <c r="FM199" i="23"/>
  <c r="FM241" i="23"/>
  <c r="FM285" i="23"/>
  <c r="FM207" i="23"/>
  <c r="FM36" i="23"/>
  <c r="FM331" i="23"/>
  <c r="FM392" i="23"/>
  <c r="FM288" i="23"/>
  <c r="FM152" i="23"/>
  <c r="FM382" i="23"/>
  <c r="FM21" i="23"/>
  <c r="FM361" i="23"/>
  <c r="FM24" i="23"/>
  <c r="FM205" i="23"/>
  <c r="FM370" i="23"/>
  <c r="FM70" i="23"/>
  <c r="FM37" i="23"/>
  <c r="FM347" i="23"/>
  <c r="FM364" i="23"/>
  <c r="FM105" i="23"/>
  <c r="FM253" i="23"/>
  <c r="FM380" i="23"/>
  <c r="FM257" i="23"/>
  <c r="FM116" i="23"/>
  <c r="FM187" i="23"/>
  <c r="FM161" i="23"/>
  <c r="FM112" i="23"/>
  <c r="FM373" i="23"/>
  <c r="FM84" i="23"/>
  <c r="FM358" i="23"/>
  <c r="FM211" i="23"/>
  <c r="FM71" i="23"/>
  <c r="FM275" i="23"/>
  <c r="FM284" i="23"/>
  <c r="FM263" i="23"/>
  <c r="FM362" i="23"/>
  <c r="FM261" i="23"/>
  <c r="FM282" i="23"/>
  <c r="FM67" i="23"/>
  <c r="FM309" i="23"/>
  <c r="FM138" i="23"/>
  <c r="FM266" i="23"/>
  <c r="FM330" i="23"/>
  <c r="FM78" i="23"/>
  <c r="FM197" i="23"/>
  <c r="FM377" i="23"/>
  <c r="FM232" i="23"/>
  <c r="FM308" i="23"/>
  <c r="FM68" i="23"/>
  <c r="FM200" i="23"/>
  <c r="FM174" i="23"/>
  <c r="FM166" i="23"/>
  <c r="FM312" i="23"/>
  <c r="FM145" i="23"/>
  <c r="FM307" i="23"/>
  <c r="FM299" i="23"/>
  <c r="FM298" i="23"/>
  <c r="FM234" i="23"/>
  <c r="FM350" i="23"/>
  <c r="FM224" i="23"/>
  <c r="FM334" i="23"/>
  <c r="FM318" i="23"/>
  <c r="FM193" i="23"/>
  <c r="FM201" i="23"/>
  <c r="FM305" i="23"/>
  <c r="FM375" i="23"/>
  <c r="FM348" i="23"/>
  <c r="FM286" i="23"/>
  <c r="FM125" i="23"/>
  <c r="FM155" i="23"/>
  <c r="FM163" i="23"/>
  <c r="FM216" i="23"/>
  <c r="FM252" i="23"/>
  <c r="FM208" i="23"/>
  <c r="FM168" i="23"/>
  <c r="FM120" i="23"/>
  <c r="FM235" i="23"/>
  <c r="FM287" i="23"/>
  <c r="FM172" i="23"/>
  <c r="FM52" i="23"/>
  <c r="FM118" i="23"/>
  <c r="FM238" i="23"/>
  <c r="FM251" i="23"/>
  <c r="FM325" i="23"/>
  <c r="FM144" i="23"/>
  <c r="FM124" i="23"/>
  <c r="FM202" i="23"/>
  <c r="FM264" i="23"/>
  <c r="FM60" i="23"/>
  <c r="FM272" i="23"/>
  <c r="FM320" i="23"/>
  <c r="FM372" i="23"/>
  <c r="FM387" i="23"/>
  <c r="FM294" i="23"/>
  <c r="FM34" i="23"/>
  <c r="FM265" i="23"/>
  <c r="FM304" i="23"/>
  <c r="FM42" i="23"/>
  <c r="FM391" i="23"/>
  <c r="FM180" i="23"/>
  <c r="FM154" i="23"/>
  <c r="FM260" i="23"/>
  <c r="FM218" i="23"/>
  <c r="FM290" i="23"/>
  <c r="FM243" i="23"/>
  <c r="FM188" i="23"/>
  <c r="FM29" i="23"/>
  <c r="FM134" i="23"/>
  <c r="FM345" i="23"/>
  <c r="FM217" i="23"/>
  <c r="FM103" i="23"/>
  <c r="FM143" i="23"/>
  <c r="FM151" i="23"/>
  <c r="FM117" i="23"/>
  <c r="FM215" i="23"/>
  <c r="FM270" i="23"/>
  <c r="FM357" i="23"/>
  <c r="FM328" i="23"/>
  <c r="FM268" i="23"/>
  <c r="FM262" i="23"/>
  <c r="FM226" i="23"/>
  <c r="FM346" i="23"/>
  <c r="FM96" i="23"/>
  <c r="FM148" i="23"/>
  <c r="FM89" i="23"/>
  <c r="FM121" i="23"/>
  <c r="FM26" i="23"/>
  <c r="FM142" i="23"/>
  <c r="FM277" i="23"/>
  <c r="FM324" i="23"/>
  <c r="FM302" i="23"/>
  <c r="FM229" i="23"/>
  <c r="FM383" i="23"/>
  <c r="FM135" i="23"/>
  <c r="FM123" i="23"/>
  <c r="FM301" i="23"/>
  <c r="FM249" i="23"/>
  <c r="FM273" i="23"/>
  <c r="FM212" i="23"/>
  <c r="FM289" i="23"/>
  <c r="FM222" i="23"/>
  <c r="FM354" i="23"/>
  <c r="FM189" i="23"/>
  <c r="FM340" i="23"/>
  <c r="FM49" i="23"/>
  <c r="FM57" i="23"/>
  <c r="FM210" i="23"/>
  <c r="FM385" i="23"/>
  <c r="FM203" i="23"/>
  <c r="FM341" i="23"/>
  <c r="FM332" i="23"/>
  <c r="FM223" i="23"/>
  <c r="FM281" i="23"/>
  <c r="FM344" i="23"/>
  <c r="FM99" i="23"/>
  <c r="FM149" i="23"/>
  <c r="FM297" i="23"/>
  <c r="FM314" i="23"/>
  <c r="FM204" i="23"/>
  <c r="FM244" i="23"/>
  <c r="FM132" i="23"/>
  <c r="FM250" i="23"/>
  <c r="FM160" i="23"/>
  <c r="FM47" i="23"/>
  <c r="FM167" i="23"/>
  <c r="FM192" i="23"/>
  <c r="FM360" i="23"/>
  <c r="FM181" i="23"/>
  <c r="FM388" i="23"/>
  <c r="FM141" i="23"/>
  <c r="FM379" i="23"/>
  <c r="FM179" i="23"/>
  <c r="FM156" i="23"/>
  <c r="FM27" i="23"/>
  <c r="FM359" i="23"/>
  <c r="FM366" i="23"/>
  <c r="FM310" i="23"/>
  <c r="FM278" i="23"/>
  <c r="FM130" i="23"/>
  <c r="FM173" i="23"/>
  <c r="FM333" i="23"/>
  <c r="FM61" i="23"/>
  <c r="FM33" i="23"/>
  <c r="FM228" i="23"/>
  <c r="FM337" i="23"/>
  <c r="FM269" i="23"/>
  <c r="FM50" i="23"/>
  <c r="FM63" i="23"/>
  <c r="FM390" i="23"/>
  <c r="FM355" i="23"/>
  <c r="FM65" i="23"/>
  <c r="FM267" i="23"/>
  <c r="FM109" i="23"/>
  <c r="FM72" i="23"/>
  <c r="FM86" i="23"/>
  <c r="FM92" i="23"/>
  <c r="FM106" i="23"/>
  <c r="FM248" i="23"/>
  <c r="FM76" i="23"/>
  <c r="FM209" i="23"/>
  <c r="FM108" i="23"/>
  <c r="FM74" i="23"/>
  <c r="FM389" i="23"/>
  <c r="FM240" i="23"/>
  <c r="FM191" i="23"/>
  <c r="FM274" i="23"/>
  <c r="FM220" i="23"/>
  <c r="FM319" i="23"/>
  <c r="FM128" i="23"/>
  <c r="FM137" i="23"/>
  <c r="FM313" i="23"/>
  <c r="FM95" i="23"/>
  <c r="FM374" i="23"/>
  <c r="FM157" i="23"/>
  <c r="FM291" i="23"/>
  <c r="FM363" i="23"/>
  <c r="FM190" i="23"/>
  <c r="FM259" i="23"/>
  <c r="FM339" i="23"/>
  <c r="FM315" i="23"/>
  <c r="FM110" i="23"/>
  <c r="FM256" i="23"/>
  <c r="FM59" i="23"/>
  <c r="FM255" i="23"/>
  <c r="FM77" i="23"/>
  <c r="FM227" i="23"/>
  <c r="FM386" i="23"/>
  <c r="FM46" i="23"/>
  <c r="FM79" i="23"/>
  <c r="FM338" i="23"/>
  <c r="FM371" i="23"/>
  <c r="FM162" i="23"/>
  <c r="FM55" i="23"/>
  <c r="FM367" i="23"/>
  <c r="FM194" i="23"/>
  <c r="FM196" i="23"/>
  <c r="FM376" i="23"/>
  <c r="FM317" i="23"/>
  <c r="FM225" i="23"/>
  <c r="FM178" i="23"/>
  <c r="FM159" i="23"/>
  <c r="FM219" i="23"/>
  <c r="FM98" i="23"/>
  <c r="FM73" i="23"/>
  <c r="FM335" i="23"/>
  <c r="FM75" i="23"/>
  <c r="FM115" i="23"/>
  <c r="FM158" i="23"/>
  <c r="FM351" i="23"/>
  <c r="FM69" i="23"/>
  <c r="FM279" i="23"/>
  <c r="FM236" i="23"/>
  <c r="FM221" i="23"/>
  <c r="FM113" i="23"/>
  <c r="FM356" i="23"/>
  <c r="FM48" i="23"/>
  <c r="FM153" i="23"/>
  <c r="FM126" i="23"/>
  <c r="FM300" i="23"/>
  <c r="FM184" i="23"/>
  <c r="FM295" i="23"/>
  <c r="FM122" i="23"/>
  <c r="FM171" i="23"/>
  <c r="FM258" i="23"/>
  <c r="FM336" i="23"/>
  <c r="FM85" i="23"/>
  <c r="FM242" i="23"/>
  <c r="FM283" i="23"/>
  <c r="FM185" i="23"/>
  <c r="FM81" i="23"/>
  <c r="FM231" i="23"/>
  <c r="FM343" i="23"/>
  <c r="FM170" i="23"/>
  <c r="FM214" i="23"/>
  <c r="FM133" i="23"/>
  <c r="FM352" i="23"/>
  <c r="FM247" i="23"/>
  <c r="FM342" i="23"/>
  <c r="FM44" i="23"/>
  <c r="FM303" i="23"/>
  <c r="FM39" i="23"/>
  <c r="FM384" i="23"/>
  <c r="FM176" i="23"/>
  <c r="FM18" i="23"/>
  <c r="FM41" i="23"/>
  <c r="FM164" i="23"/>
  <c r="FM40" i="23"/>
  <c r="FM54" i="23"/>
  <c r="FM58" i="23"/>
  <c r="FM100" i="23"/>
  <c r="FM17" i="23"/>
  <c r="FM186" i="23"/>
  <c r="FM365" i="23"/>
  <c r="FM114" i="23"/>
  <c r="FM369" i="23"/>
  <c r="FM104" i="23"/>
  <c r="FM213" i="23"/>
  <c r="FM139" i="23"/>
  <c r="FM91" i="23"/>
  <c r="FM80" i="23"/>
  <c r="FM53" i="23"/>
  <c r="FM45" i="23"/>
  <c r="FM353" i="23"/>
  <c r="FM183" i="23"/>
  <c r="FM322" i="23"/>
  <c r="FM119" i="23"/>
  <c r="FM316" i="23"/>
  <c r="FM296" i="23"/>
  <c r="FM51" i="23"/>
  <c r="FM276" i="23"/>
  <c r="FM66" i="23"/>
  <c r="HF411" i="23"/>
  <c r="HF420" i="23"/>
  <c r="HF398" i="23"/>
  <c r="HF424" i="23"/>
  <c r="H97" i="26"/>
  <c r="H99" i="26" s="1"/>
  <c r="HF405" i="23"/>
  <c r="HF423" i="23"/>
  <c r="H18" i="26"/>
  <c r="H30" i="26" s="1"/>
  <c r="R28" i="26"/>
  <c r="R25" i="26" s="1"/>
  <c r="R31" i="26" s="1"/>
  <c r="R65" i="26"/>
  <c r="S93" i="23"/>
  <c r="HG422" i="23"/>
  <c r="R400" i="23"/>
  <c r="Z345" i="14"/>
  <c r="X88" i="16" s="1"/>
  <c r="AQ88" i="16" s="1"/>
  <c r="AJ421" i="23"/>
  <c r="AJ408" i="23"/>
  <c r="R407" i="23"/>
  <c r="R410" i="23"/>
  <c r="AJ426" i="23"/>
  <c r="AJ411" i="23"/>
  <c r="GQ400" i="23"/>
  <c r="HH400" i="23" s="1"/>
  <c r="BF84" i="16"/>
  <c r="AK89" i="23" s="1"/>
  <c r="BF153" i="16"/>
  <c r="AK158" i="23" s="1"/>
  <c r="BF315" i="16"/>
  <c r="AK320" i="23" s="1"/>
  <c r="BF296" i="16"/>
  <c r="AK301" i="23" s="1"/>
  <c r="BF364" i="16"/>
  <c r="AK369" i="23" s="1"/>
  <c r="BF386" i="16"/>
  <c r="AK391" i="23" s="1"/>
  <c r="BF101" i="16"/>
  <c r="AK106" i="23" s="1"/>
  <c r="BF105" i="16"/>
  <c r="AK110" i="23" s="1"/>
  <c r="BF104" i="16"/>
  <c r="AK109" i="23" s="1"/>
  <c r="BF18" i="16"/>
  <c r="AK23" i="23" s="1"/>
  <c r="BF50" i="16"/>
  <c r="AK55" i="23" s="1"/>
  <c r="BF370" i="16"/>
  <c r="AK375" i="23" s="1"/>
  <c r="BF133" i="16"/>
  <c r="AK138" i="23" s="1"/>
  <c r="BF357" i="16"/>
  <c r="AK362" i="23" s="1"/>
  <c r="BF282" i="16"/>
  <c r="AK287" i="23" s="1"/>
  <c r="BF303" i="16"/>
  <c r="AK308" i="23" s="1"/>
  <c r="BF385" i="16"/>
  <c r="AK390" i="23" s="1"/>
  <c r="BF378" i="16"/>
  <c r="AK383" i="23" s="1"/>
  <c r="AJ406" i="23"/>
  <c r="BF42" i="16"/>
  <c r="AK47" i="23" s="1"/>
  <c r="BF280" i="16"/>
  <c r="AK285" i="23" s="1"/>
  <c r="BF261" i="16"/>
  <c r="AK266" i="23" s="1"/>
  <c r="BF326" i="16"/>
  <c r="AK331" i="23" s="1"/>
  <c r="BF256" i="16"/>
  <c r="AK261" i="23" s="1"/>
  <c r="BF182" i="16"/>
  <c r="AK187" i="23" s="1"/>
  <c r="BF157" i="16"/>
  <c r="AK162" i="23" s="1"/>
  <c r="BF38" i="16"/>
  <c r="AK43" i="23" s="1"/>
  <c r="AJ425" i="23"/>
  <c r="BN400" i="23"/>
  <c r="BF379" i="16"/>
  <c r="AK384" i="23" s="1"/>
  <c r="BF110" i="16"/>
  <c r="AK115" i="23" s="1"/>
  <c r="BF23" i="16"/>
  <c r="AK28" i="23" s="1"/>
  <c r="BF109" i="16"/>
  <c r="AK114" i="23" s="1"/>
  <c r="BF309" i="16"/>
  <c r="AK314" i="23" s="1"/>
  <c r="BF53" i="16"/>
  <c r="AK58" i="23" s="1"/>
  <c r="BF54" i="16"/>
  <c r="AK59" i="23" s="1"/>
  <c r="BF41" i="16"/>
  <c r="AK46" i="23" s="1"/>
  <c r="BF366" i="16"/>
  <c r="AK371" i="23" s="1"/>
  <c r="BF46" i="16"/>
  <c r="AK51" i="23" s="1"/>
  <c r="BF277" i="16"/>
  <c r="AK282" i="23" s="1"/>
  <c r="BF191" i="16"/>
  <c r="AK196" i="23" s="1"/>
  <c r="BF126" i="16"/>
  <c r="AK131" i="23" s="1"/>
  <c r="BF383" i="16"/>
  <c r="AK388" i="23" s="1"/>
  <c r="BF244" i="16"/>
  <c r="AK249" i="23" s="1"/>
  <c r="BF318" i="16"/>
  <c r="AK323" i="23" s="1"/>
  <c r="AJ407" i="23"/>
  <c r="BF351" i="16"/>
  <c r="AK356" i="23" s="1"/>
  <c r="BF27" i="16"/>
  <c r="AK32" i="23" s="1"/>
  <c r="BF234" i="16"/>
  <c r="AK239" i="23" s="1"/>
  <c r="BF247" i="16"/>
  <c r="AK252" i="23" s="1"/>
  <c r="BF317" i="16"/>
  <c r="AK322" i="23" s="1"/>
  <c r="BF43" i="16"/>
  <c r="AK48" i="23" s="1"/>
  <c r="BF208" i="16"/>
  <c r="AK213" i="23" s="1"/>
  <c r="BF338" i="16"/>
  <c r="AK343" i="23" s="1"/>
  <c r="BF106" i="16"/>
  <c r="AK111" i="23" s="1"/>
  <c r="BF111" i="16"/>
  <c r="AK116" i="23" s="1"/>
  <c r="BF230" i="16"/>
  <c r="AK235" i="23" s="1"/>
  <c r="BF240" i="16"/>
  <c r="AK245" i="23" s="1"/>
  <c r="BF28" i="16"/>
  <c r="AK33" i="23" s="1"/>
  <c r="BF13" i="16"/>
  <c r="AK18" i="23" s="1"/>
  <c r="BF292" i="16"/>
  <c r="AK297" i="23" s="1"/>
  <c r="BF132" i="16"/>
  <c r="AK137" i="23" s="1"/>
  <c r="BF150" i="16"/>
  <c r="AK155" i="23" s="1"/>
  <c r="BF316" i="16"/>
  <c r="AK321" i="23" s="1"/>
  <c r="BF228" i="16"/>
  <c r="AK233" i="23" s="1"/>
  <c r="BF327" i="16"/>
  <c r="AK332" i="23" s="1"/>
  <c r="BF17" i="16"/>
  <c r="AK22" i="23" s="1"/>
  <c r="BF97" i="16"/>
  <c r="AK102" i="23" s="1"/>
  <c r="BF245" i="16"/>
  <c r="AK250" i="23" s="1"/>
  <c r="BF374" i="16"/>
  <c r="AK379" i="23" s="1"/>
  <c r="BF354" i="16"/>
  <c r="AK359" i="23" s="1"/>
  <c r="BF263" i="16"/>
  <c r="AK268" i="23" s="1"/>
  <c r="BF192" i="16"/>
  <c r="AK197" i="23" s="1"/>
  <c r="BF265" i="16"/>
  <c r="AK270" i="23" s="1"/>
  <c r="BF92" i="16"/>
  <c r="AK97" i="23" s="1"/>
  <c r="BF279" i="16"/>
  <c r="AK284" i="23" s="1"/>
  <c r="BF362" i="16"/>
  <c r="AK367" i="23" s="1"/>
  <c r="BF148" i="16"/>
  <c r="AK153" i="23" s="1"/>
  <c r="BF219" i="16"/>
  <c r="AK224" i="23" s="1"/>
  <c r="BF254" i="16"/>
  <c r="AK259" i="23" s="1"/>
  <c r="BF100" i="16"/>
  <c r="AK105" i="23" s="1"/>
  <c r="BF95" i="16"/>
  <c r="AK100" i="23" s="1"/>
  <c r="BF134" i="16"/>
  <c r="AK139" i="23" s="1"/>
  <c r="BF216" i="16"/>
  <c r="AK221" i="23" s="1"/>
  <c r="BF224" i="16"/>
  <c r="AK229" i="23" s="1"/>
  <c r="BF144" i="16"/>
  <c r="AK149" i="23" s="1"/>
  <c r="BF206" i="16"/>
  <c r="AK211" i="23" s="1"/>
  <c r="BF145" i="16"/>
  <c r="AK150" i="23" s="1"/>
  <c r="BF113" i="16"/>
  <c r="AK118" i="23" s="1"/>
  <c r="BF218" i="16"/>
  <c r="AK223" i="23" s="1"/>
  <c r="BF356" i="16"/>
  <c r="AK361" i="23" s="1"/>
  <c r="BF180" i="16"/>
  <c r="AK185" i="23" s="1"/>
  <c r="BF37" i="16"/>
  <c r="AK42" i="23" s="1"/>
  <c r="BF52" i="16"/>
  <c r="AK57" i="23" s="1"/>
  <c r="BF308" i="16"/>
  <c r="AK313" i="23" s="1"/>
  <c r="BF33" i="16"/>
  <c r="AK38" i="23" s="1"/>
  <c r="BF259" i="16"/>
  <c r="AK264" i="23" s="1"/>
  <c r="BF226" i="16"/>
  <c r="AK231" i="23" s="1"/>
  <c r="R408" i="23"/>
  <c r="R406" i="23"/>
  <c r="R413" i="23"/>
  <c r="R415" i="23"/>
  <c r="BF9" i="16"/>
  <c r="AK14" i="23" s="1"/>
  <c r="BE393" i="16"/>
  <c r="R422" i="23"/>
  <c r="AJ419" i="23"/>
  <c r="BF130" i="16"/>
  <c r="AK135" i="23" s="1"/>
  <c r="BF124" i="16"/>
  <c r="AK129" i="23" s="1"/>
  <c r="BF278" i="16"/>
  <c r="AK283" i="23" s="1"/>
  <c r="BF207" i="16"/>
  <c r="AK212" i="23" s="1"/>
  <c r="BF241" i="16"/>
  <c r="AK246" i="23" s="1"/>
  <c r="BF171" i="16"/>
  <c r="AK176" i="23" s="1"/>
  <c r="BF359" i="16"/>
  <c r="AK364" i="23" s="1"/>
  <c r="BF40" i="16"/>
  <c r="AK45" i="23" s="1"/>
  <c r="BF236" i="16"/>
  <c r="AK241" i="23" s="1"/>
  <c r="BF64" i="16"/>
  <c r="AK69" i="23" s="1"/>
  <c r="BF61" i="16"/>
  <c r="AK66" i="23" s="1"/>
  <c r="AJ413" i="23"/>
  <c r="HG420" i="23"/>
  <c r="HG409" i="23"/>
  <c r="BF272" i="16"/>
  <c r="AK277" i="23" s="1"/>
  <c r="BF78" i="16"/>
  <c r="AK83" i="23" s="1"/>
  <c r="BF293" i="16"/>
  <c r="AK298" i="23" s="1"/>
  <c r="BF231" i="16"/>
  <c r="AK236" i="23" s="1"/>
  <c r="BF165" i="16"/>
  <c r="AK170" i="23" s="1"/>
  <c r="BF251" i="16"/>
  <c r="AK256" i="23" s="1"/>
  <c r="BF173" i="16"/>
  <c r="AK178" i="23" s="1"/>
  <c r="AV400" i="23"/>
  <c r="HG424" i="23"/>
  <c r="HG414" i="23"/>
  <c r="BF195" i="16"/>
  <c r="AK200" i="23" s="1"/>
  <c r="BF115" i="16"/>
  <c r="AK120" i="23" s="1"/>
  <c r="BF62" i="16"/>
  <c r="AK67" i="23" s="1"/>
  <c r="BF319" i="16"/>
  <c r="AK324" i="23" s="1"/>
  <c r="BF178" i="16"/>
  <c r="AK183" i="23" s="1"/>
  <c r="BF80" i="16"/>
  <c r="AK85" i="23" s="1"/>
  <c r="BF334" i="16"/>
  <c r="AK339" i="23" s="1"/>
  <c r="BF83" i="16"/>
  <c r="AK88" i="23" s="1"/>
  <c r="BF36" i="16"/>
  <c r="AK41" i="23" s="1"/>
  <c r="I18" i="26"/>
  <c r="I21" i="26" s="1"/>
  <c r="I22" i="26" s="1"/>
  <c r="HG407" i="23"/>
  <c r="AJ424" i="23"/>
  <c r="AJ414" i="23"/>
  <c r="BF286" i="16"/>
  <c r="AK291" i="23" s="1"/>
  <c r="BF232" i="16"/>
  <c r="AK237" i="23" s="1"/>
  <c r="BF298" i="16"/>
  <c r="AK303" i="23" s="1"/>
  <c r="BF260" i="16"/>
  <c r="AK265" i="23" s="1"/>
  <c r="BF203" i="16"/>
  <c r="AK208" i="23" s="1"/>
  <c r="BF155" i="16"/>
  <c r="AK160" i="23" s="1"/>
  <c r="BF384" i="16"/>
  <c r="AK389" i="23" s="1"/>
  <c r="BF67" i="16"/>
  <c r="AK72" i="23" s="1"/>
  <c r="BF213" i="16"/>
  <c r="AK218" i="23" s="1"/>
  <c r="BF121" i="16"/>
  <c r="AK126" i="23" s="1"/>
  <c r="BF314" i="16"/>
  <c r="AK319" i="23" s="1"/>
  <c r="BF107" i="16"/>
  <c r="AK112" i="23" s="1"/>
  <c r="BF387" i="16"/>
  <c r="AK392" i="23" s="1"/>
  <c r="BF22" i="16"/>
  <c r="AK27" i="23" s="1"/>
  <c r="BF190" i="16"/>
  <c r="AK195" i="23" s="1"/>
  <c r="BF82" i="16"/>
  <c r="AK87" i="23" s="1"/>
  <c r="BF168" i="16"/>
  <c r="AK173" i="23" s="1"/>
  <c r="BF243" i="16"/>
  <c r="AK248" i="23" s="1"/>
  <c r="BF352" i="16"/>
  <c r="AK357" i="23" s="1"/>
  <c r="BF103" i="16"/>
  <c r="AK108" i="23" s="1"/>
  <c r="BF210" i="16"/>
  <c r="AK215" i="23" s="1"/>
  <c r="BF137" i="16"/>
  <c r="AK142" i="23" s="1"/>
  <c r="BF11" i="16"/>
  <c r="AK16" i="23" s="1"/>
  <c r="BF205" i="16"/>
  <c r="AK210" i="23" s="1"/>
  <c r="BF117" i="16"/>
  <c r="AK122" i="23" s="1"/>
  <c r="BF369" i="16"/>
  <c r="AK374" i="23" s="1"/>
  <c r="BF16" i="16"/>
  <c r="AK21" i="23" s="1"/>
  <c r="BF114" i="16"/>
  <c r="AK119" i="23" s="1"/>
  <c r="BF70" i="16"/>
  <c r="AK75" i="23" s="1"/>
  <c r="BF85" i="16"/>
  <c r="AK90" i="23" s="1"/>
  <c r="BF119" i="16"/>
  <c r="AK124" i="23" s="1"/>
  <c r="BF129" i="16"/>
  <c r="AK134" i="23" s="1"/>
  <c r="BF89" i="16"/>
  <c r="AK94" i="23" s="1"/>
  <c r="BF321" i="16"/>
  <c r="AK326" i="23" s="1"/>
  <c r="BF390" i="16"/>
  <c r="AK395" i="23" s="1"/>
  <c r="BF358" i="16"/>
  <c r="AK363" i="23" s="1"/>
  <c r="BF200" i="16"/>
  <c r="AK205" i="23" s="1"/>
  <c r="BF350" i="16"/>
  <c r="AK355" i="23" s="1"/>
  <c r="BF320" i="16"/>
  <c r="AK325" i="23" s="1"/>
  <c r="BF181" i="16"/>
  <c r="AK186" i="23" s="1"/>
  <c r="BF291" i="16"/>
  <c r="AK296" i="23" s="1"/>
  <c r="BF346" i="16"/>
  <c r="AK351" i="23" s="1"/>
  <c r="BF116" i="16"/>
  <c r="AK121" i="23" s="1"/>
  <c r="BF175" i="16"/>
  <c r="AK180" i="23" s="1"/>
  <c r="BF209" i="16"/>
  <c r="AK214" i="23" s="1"/>
  <c r="BF186" i="16"/>
  <c r="AK191" i="23" s="1"/>
  <c r="BF25" i="16"/>
  <c r="AK30" i="23" s="1"/>
  <c r="BF222" i="16"/>
  <c r="AK227" i="23" s="1"/>
  <c r="BF21" i="16"/>
  <c r="AK26" i="23" s="1"/>
  <c r="BF58" i="16"/>
  <c r="AK63" i="23" s="1"/>
  <c r="BF177" i="16"/>
  <c r="AK182" i="23" s="1"/>
  <c r="BF246" i="16"/>
  <c r="AK251" i="23" s="1"/>
  <c r="BF255" i="16"/>
  <c r="AK260" i="23" s="1"/>
  <c r="BF143" i="16"/>
  <c r="AK148" i="23" s="1"/>
  <c r="BF285" i="16"/>
  <c r="AK290" i="23" s="1"/>
  <c r="BF233" i="16"/>
  <c r="AK238" i="23" s="1"/>
  <c r="BF242" i="16"/>
  <c r="AK247" i="23" s="1"/>
  <c r="BF193" i="16"/>
  <c r="AK198" i="23" s="1"/>
  <c r="BF305" i="16"/>
  <c r="AK310" i="23" s="1"/>
  <c r="BF342" i="16"/>
  <c r="AK347" i="23" s="1"/>
  <c r="BF343" i="16"/>
  <c r="AK348" i="23" s="1"/>
  <c r="BF380" i="16"/>
  <c r="AK385" i="23" s="1"/>
  <c r="BF306" i="16"/>
  <c r="AK311" i="23" s="1"/>
  <c r="BF147" i="16"/>
  <c r="AK152" i="23" s="1"/>
  <c r="BF76" i="16"/>
  <c r="AK81" i="23" s="1"/>
  <c r="BF69" i="16"/>
  <c r="AK74" i="23" s="1"/>
  <c r="BF360" i="16"/>
  <c r="AK365" i="23" s="1"/>
  <c r="BF66" i="16"/>
  <c r="AK71" i="23" s="1"/>
  <c r="R421" i="23"/>
  <c r="BF20" i="16"/>
  <c r="AK25" i="23" s="1"/>
  <c r="BF10" i="16"/>
  <c r="AK15" i="23" s="1"/>
  <c r="BF88" i="16"/>
  <c r="AK93" i="23" s="1"/>
  <c r="S81" i="26"/>
  <c r="BF55" i="16"/>
  <c r="AK60" i="23" s="1"/>
  <c r="BF146" i="16"/>
  <c r="AK151" i="23" s="1"/>
  <c r="BF268" i="16"/>
  <c r="AK273" i="23" s="1"/>
  <c r="BF337" i="16"/>
  <c r="AK342" i="23" s="1"/>
  <c r="BF271" i="16"/>
  <c r="AK276" i="23" s="1"/>
  <c r="BF288" i="16"/>
  <c r="AK293" i="23" s="1"/>
  <c r="BF68" i="16"/>
  <c r="AK73" i="23" s="1"/>
  <c r="BF328" i="16"/>
  <c r="AK333" i="23" s="1"/>
  <c r="BF348" i="16"/>
  <c r="AK353" i="23" s="1"/>
  <c r="BF139" i="16"/>
  <c r="AK144" i="23" s="1"/>
  <c r="BF212" i="16"/>
  <c r="AK217" i="23" s="1"/>
  <c r="BF290" i="16"/>
  <c r="AK295" i="23" s="1"/>
  <c r="BF201" i="16"/>
  <c r="AK206" i="23" s="1"/>
  <c r="BF32" i="16"/>
  <c r="AK37" i="23" s="1"/>
  <c r="BF151" i="16"/>
  <c r="AK156" i="23" s="1"/>
  <c r="BF283" i="16"/>
  <c r="AK288" i="23" s="1"/>
  <c r="BF382" i="16"/>
  <c r="AK387" i="23" s="1"/>
  <c r="AJ415" i="23"/>
  <c r="AJ418" i="23"/>
  <c r="BF169" i="16"/>
  <c r="AK174" i="23" s="1"/>
  <c r="BF140" i="16"/>
  <c r="AK145" i="23" s="1"/>
  <c r="BF312" i="16"/>
  <c r="AK317" i="23" s="1"/>
  <c r="BF174" i="16"/>
  <c r="AK179" i="23" s="1"/>
  <c r="BF14" i="16"/>
  <c r="AK19" i="23" s="1"/>
  <c r="BF252" i="16"/>
  <c r="AK257" i="23" s="1"/>
  <c r="BF44" i="16"/>
  <c r="AK49" i="23" s="1"/>
  <c r="BF30" i="16"/>
  <c r="AK35" i="23" s="1"/>
  <c r="BF142" i="16"/>
  <c r="AK147" i="23" s="1"/>
  <c r="AJ412" i="23"/>
  <c r="HG426" i="23"/>
  <c r="HG411" i="23"/>
  <c r="I95" i="26"/>
  <c r="I100" i="26" s="1"/>
  <c r="I97" i="26"/>
  <c r="I99" i="26" s="1"/>
  <c r="BF324" i="16"/>
  <c r="AK329" i="23" s="1"/>
  <c r="BF72" i="16"/>
  <c r="AK77" i="23" s="1"/>
  <c r="BF39" i="16"/>
  <c r="AK44" i="23" s="1"/>
  <c r="BF185" i="16"/>
  <c r="AK190" i="23" s="1"/>
  <c r="BF273" i="16"/>
  <c r="AK278" i="23" s="1"/>
  <c r="BF197" i="16"/>
  <c r="AK202" i="23" s="1"/>
  <c r="BF49" i="16"/>
  <c r="AK54" i="23" s="1"/>
  <c r="BF276" i="16"/>
  <c r="AK281" i="23" s="1"/>
  <c r="BF287" i="16"/>
  <c r="AK292" i="23" s="1"/>
  <c r="BF225" i="16"/>
  <c r="AK230" i="23" s="1"/>
  <c r="BF341" i="16"/>
  <c r="AK346" i="23" s="1"/>
  <c r="BF94" i="16"/>
  <c r="AK99" i="23" s="1"/>
  <c r="BF313" i="16"/>
  <c r="AK318" i="23" s="1"/>
  <c r="BF329" i="16"/>
  <c r="AK334" i="23" s="1"/>
  <c r="BF91" i="16"/>
  <c r="AK96" i="23" s="1"/>
  <c r="BF87" i="16"/>
  <c r="AK92" i="23" s="1"/>
  <c r="BF108" i="16"/>
  <c r="AK113" i="23" s="1"/>
  <c r="BF347" i="16"/>
  <c r="AK352" i="23" s="1"/>
  <c r="BF330" i="16"/>
  <c r="AK335" i="23" s="1"/>
  <c r="BF141" i="16"/>
  <c r="AK146" i="23" s="1"/>
  <c r="AK410" i="23" s="1"/>
  <c r="BF295" i="16"/>
  <c r="AK300" i="23" s="1"/>
  <c r="BF12" i="16"/>
  <c r="AK17" i="23" s="1"/>
  <c r="BF391" i="16"/>
  <c r="AK396" i="23" s="1"/>
  <c r="BF166" i="16"/>
  <c r="AK171" i="23" s="1"/>
  <c r="BF161" i="16"/>
  <c r="AK166" i="23" s="1"/>
  <c r="BF60" i="16"/>
  <c r="AK65" i="23" s="1"/>
  <c r="BF125" i="16"/>
  <c r="AK130" i="23" s="1"/>
  <c r="BF79" i="16"/>
  <c r="AK84" i="23" s="1"/>
  <c r="BF322" i="16"/>
  <c r="AK327" i="23" s="1"/>
  <c r="BF90" i="16"/>
  <c r="AK95" i="23" s="1"/>
  <c r="BF335" i="16"/>
  <c r="AK340" i="23" s="1"/>
  <c r="BF281" i="16"/>
  <c r="AK286" i="23" s="1"/>
  <c r="BF152" i="16"/>
  <c r="AK157" i="23" s="1"/>
  <c r="BF223" i="16"/>
  <c r="AK228" i="23" s="1"/>
  <c r="BF257" i="16"/>
  <c r="AK262" i="23" s="1"/>
  <c r="BF71" i="16"/>
  <c r="AK76" i="23" s="1"/>
  <c r="BF253" i="16"/>
  <c r="AK258" i="23" s="1"/>
  <c r="BF381" i="16"/>
  <c r="AK386" i="23" s="1"/>
  <c r="BF15" i="16"/>
  <c r="AK20" i="23" s="1"/>
  <c r="BF48" i="16"/>
  <c r="AK53" i="23" s="1"/>
  <c r="BF198" i="16"/>
  <c r="AK203" i="23" s="1"/>
  <c r="BF262" i="16"/>
  <c r="AK267" i="23" s="1"/>
  <c r="BF377" i="16"/>
  <c r="AK382" i="23" s="1"/>
  <c r="BF128" i="16"/>
  <c r="AK133" i="23" s="1"/>
  <c r="BF235" i="16"/>
  <c r="AK240" i="23" s="1"/>
  <c r="BF340" i="16"/>
  <c r="AK345" i="23" s="1"/>
  <c r="BF179" i="16"/>
  <c r="AK184" i="23" s="1"/>
  <c r="BF389" i="16"/>
  <c r="AK394" i="23" s="1"/>
  <c r="BF154" i="16"/>
  <c r="AK159" i="23" s="1"/>
  <c r="BF123" i="16"/>
  <c r="AK128" i="23" s="1"/>
  <c r="BF102" i="16"/>
  <c r="AK107" i="23" s="1"/>
  <c r="BF156" i="16"/>
  <c r="AK161" i="23" s="1"/>
  <c r="BF353" i="16"/>
  <c r="AK358" i="23" s="1"/>
  <c r="BF45" i="16"/>
  <c r="AK50" i="23" s="1"/>
  <c r="BF98" i="16"/>
  <c r="AK103" i="23" s="1"/>
  <c r="BF172" i="16"/>
  <c r="AK177" i="23" s="1"/>
  <c r="BF388" i="16"/>
  <c r="AK393" i="23" s="1"/>
  <c r="BF333" i="16"/>
  <c r="AK338" i="23" s="1"/>
  <c r="BF302" i="16"/>
  <c r="AK307" i="23" s="1"/>
  <c r="BF118" i="16"/>
  <c r="AK123" i="23" s="1"/>
  <c r="BF227" i="16"/>
  <c r="AK232" i="23" s="1"/>
  <c r="BF229" i="16"/>
  <c r="AK234" i="23" s="1"/>
  <c r="BF86" i="16"/>
  <c r="AK91" i="23" s="1"/>
  <c r="BF99" i="16"/>
  <c r="AK104" i="23" s="1"/>
  <c r="BF274" i="16"/>
  <c r="AK279" i="23" s="1"/>
  <c r="BF355" i="16"/>
  <c r="AK360" i="23" s="1"/>
  <c r="BF127" i="16"/>
  <c r="AK132" i="23" s="1"/>
  <c r="BF264" i="16"/>
  <c r="AK269" i="23" s="1"/>
  <c r="BF199" i="16"/>
  <c r="AK204" i="23" s="1"/>
  <c r="BF138" i="16"/>
  <c r="AK143" i="23" s="1"/>
  <c r="BF167" i="16"/>
  <c r="AK172" i="23" s="1"/>
  <c r="BF372" i="16"/>
  <c r="AK377" i="23" s="1"/>
  <c r="R412" i="23"/>
  <c r="R419" i="23"/>
  <c r="R425" i="23"/>
  <c r="R418" i="23"/>
  <c r="AJ409" i="23"/>
  <c r="AJ420" i="23"/>
  <c r="BF258" i="16"/>
  <c r="AK263" i="23" s="1"/>
  <c r="BF73" i="16"/>
  <c r="AK78" i="23" s="1"/>
  <c r="BF112" i="16"/>
  <c r="AK117" i="23" s="1"/>
  <c r="BF220" i="16"/>
  <c r="AK225" i="23" s="1"/>
  <c r="BF339" i="16"/>
  <c r="AK344" i="23" s="1"/>
  <c r="BF81" i="16"/>
  <c r="AK86" i="23" s="1"/>
  <c r="BF47" i="16"/>
  <c r="AK52" i="23" s="1"/>
  <c r="BF215" i="16"/>
  <c r="AK220" i="23" s="1"/>
  <c r="BF301" i="16"/>
  <c r="AK306" i="23" s="1"/>
  <c r="BF63" i="16"/>
  <c r="AK68" i="23" s="1"/>
  <c r="BF26" i="16"/>
  <c r="AK31" i="23" s="1"/>
  <c r="BF135" i="16"/>
  <c r="AK140" i="23" s="1"/>
  <c r="BF221" i="16"/>
  <c r="AK226" i="23" s="1"/>
  <c r="BF307" i="16"/>
  <c r="AK312" i="23" s="1"/>
  <c r="HG423" i="23"/>
  <c r="HG398" i="23"/>
  <c r="HG405" i="23"/>
  <c r="BF59" i="16"/>
  <c r="AK64" i="23" s="1"/>
  <c r="BF31" i="16"/>
  <c r="AK36" i="23" s="1"/>
  <c r="BF164" i="16"/>
  <c r="AK169" i="23" s="1"/>
  <c r="BF162" i="16"/>
  <c r="AK167" i="23" s="1"/>
  <c r="BF136" i="16"/>
  <c r="AK141" i="23" s="1"/>
  <c r="BF363" i="16"/>
  <c r="AK368" i="23" s="1"/>
  <c r="BF300" i="16"/>
  <c r="AK305" i="23" s="1"/>
  <c r="BF176" i="16"/>
  <c r="AK181" i="23" s="1"/>
  <c r="BF266" i="16"/>
  <c r="AK271" i="23" s="1"/>
  <c r="BF24" i="16"/>
  <c r="AK29" i="23" s="1"/>
  <c r="BF149" i="16"/>
  <c r="AK154" i="23" s="1"/>
  <c r="BF34" i="16"/>
  <c r="AK39" i="23" s="1"/>
  <c r="BF269" i="16"/>
  <c r="AK274" i="23" s="1"/>
  <c r="BF361" i="16"/>
  <c r="AK366" i="23" s="1"/>
  <c r="BF217" i="16"/>
  <c r="AK222" i="23" s="1"/>
  <c r="BF249" i="16"/>
  <c r="AK254" i="23" s="1"/>
  <c r="BF299" i="16"/>
  <c r="AK304" i="23" s="1"/>
  <c r="BF211" i="16"/>
  <c r="AK216" i="23" s="1"/>
  <c r="BF238" i="16"/>
  <c r="AK243" i="23" s="1"/>
  <c r="BF75" i="16"/>
  <c r="AK80" i="23" s="1"/>
  <c r="BF323" i="16"/>
  <c r="AK328" i="23" s="1"/>
  <c r="BF51" i="16"/>
  <c r="AK56" i="23" s="1"/>
  <c r="BF332" i="16"/>
  <c r="AK337" i="23" s="1"/>
  <c r="BF270" i="16"/>
  <c r="AK275" i="23" s="1"/>
  <c r="BF19" i="16"/>
  <c r="AK24" i="23" s="1"/>
  <c r="AJ422" i="23"/>
  <c r="AJ400" i="23"/>
  <c r="BF184" i="16"/>
  <c r="AK189" i="23" s="1"/>
  <c r="BF310" i="16"/>
  <c r="AK315" i="23" s="1"/>
  <c r="BF250" i="16"/>
  <c r="AK255" i="23" s="1"/>
  <c r="BF163" i="16"/>
  <c r="AK168" i="23" s="1"/>
  <c r="BF297" i="16"/>
  <c r="AK302" i="23" s="1"/>
  <c r="BF122" i="16"/>
  <c r="AK127" i="23" s="1"/>
  <c r="BF56" i="16"/>
  <c r="AK61" i="23" s="1"/>
  <c r="BF311" i="16"/>
  <c r="AK316" i="23" s="1"/>
  <c r="BF214" i="16"/>
  <c r="AK219" i="23" s="1"/>
  <c r="BF183" i="16"/>
  <c r="AK188" i="23" s="1"/>
  <c r="BF304" i="16"/>
  <c r="AK309" i="23" s="1"/>
  <c r="BF367" i="16"/>
  <c r="AK372" i="23" s="1"/>
  <c r="BF202" i="16"/>
  <c r="AK207" i="23" s="1"/>
  <c r="BF275" i="16"/>
  <c r="AK280" i="23" s="1"/>
  <c r="BF365" i="16"/>
  <c r="AK370" i="23" s="1"/>
  <c r="BF188" i="16"/>
  <c r="AK193" i="23" s="1"/>
  <c r="BF336" i="16"/>
  <c r="AK341" i="23" s="1"/>
  <c r="BF196" i="16"/>
  <c r="AK201" i="23" s="1"/>
  <c r="BF77" i="16"/>
  <c r="AK82" i="23" s="1"/>
  <c r="BF120" i="16"/>
  <c r="AK125" i="23" s="1"/>
  <c r="BF289" i="16"/>
  <c r="AK294" i="23" s="1"/>
  <c r="BF239" i="16"/>
  <c r="AK244" i="23" s="1"/>
  <c r="BF237" i="16"/>
  <c r="AK242" i="23" s="1"/>
  <c r="BF204" i="16"/>
  <c r="AK209" i="23" s="1"/>
  <c r="BF35" i="16"/>
  <c r="AK40" i="23" s="1"/>
  <c r="BF131" i="16"/>
  <c r="AK136" i="23" s="1"/>
  <c r="BF194" i="16"/>
  <c r="AK199" i="23" s="1"/>
  <c r="BF93" i="16"/>
  <c r="AK98" i="23" s="1"/>
  <c r="BF189" i="16"/>
  <c r="AK194" i="23" s="1"/>
  <c r="BF29" i="16"/>
  <c r="AK34" i="23" s="1"/>
  <c r="BF375" i="16"/>
  <c r="AK380" i="23" s="1"/>
  <c r="BF96" i="16"/>
  <c r="AK101" i="23" s="1"/>
  <c r="BF344" i="16"/>
  <c r="AK349" i="23" s="1"/>
  <c r="BF248" i="16"/>
  <c r="AK253" i="23" s="1"/>
  <c r="BF376" i="16"/>
  <c r="AK381" i="23" s="1"/>
  <c r="BF159" i="16"/>
  <c r="AK164" i="23" s="1"/>
  <c r="BF158" i="16"/>
  <c r="AK163" i="23" s="1"/>
  <c r="BF349" i="16"/>
  <c r="AK354" i="23" s="1"/>
  <c r="BF368" i="16"/>
  <c r="AK373" i="23" s="1"/>
  <c r="BF294" i="16"/>
  <c r="AK299" i="23" s="1"/>
  <c r="BF345" i="16"/>
  <c r="AK350" i="23" s="1"/>
  <c r="BF373" i="16"/>
  <c r="AK378" i="23" s="1"/>
  <c r="BF160" i="16"/>
  <c r="AK165" i="23" s="1"/>
  <c r="BF74" i="16"/>
  <c r="AK79" i="23" s="1"/>
  <c r="BF187" i="16"/>
  <c r="AK192" i="23" s="1"/>
  <c r="BF325" i="16"/>
  <c r="AK330" i="23" s="1"/>
  <c r="BF57" i="16"/>
  <c r="AK62" i="23" s="1"/>
  <c r="BF331" i="16"/>
  <c r="AK336" i="23" s="1"/>
  <c r="BF170" i="16"/>
  <c r="AK175" i="23" s="1"/>
  <c r="BF267" i="16"/>
  <c r="AK272" i="23" s="1"/>
  <c r="BF284" i="16"/>
  <c r="AK289" i="23" s="1"/>
  <c r="BF371" i="16"/>
  <c r="AK376" i="23" s="1"/>
  <c r="S228" i="23"/>
  <c r="AA188" i="14"/>
  <c r="X223" i="16"/>
  <c r="AQ223" i="16" s="1"/>
  <c r="S291" i="23"/>
  <c r="AA244" i="14"/>
  <c r="X286" i="16"/>
  <c r="AQ286" i="16" s="1"/>
  <c r="S329" i="23"/>
  <c r="AA277" i="14"/>
  <c r="X324" i="16"/>
  <c r="AQ324" i="16" s="1"/>
  <c r="S305" i="23"/>
  <c r="AA257" i="14"/>
  <c r="X300" i="16"/>
  <c r="AQ300" i="16" s="1"/>
  <c r="S280" i="23"/>
  <c r="AA234" i="14"/>
  <c r="X275" i="16"/>
  <c r="AQ275" i="16" s="1"/>
  <c r="S384" i="23"/>
  <c r="AA326" i="14"/>
  <c r="X379" i="16"/>
  <c r="AQ379" i="16" s="1"/>
  <c r="S237" i="23"/>
  <c r="AA197" i="14"/>
  <c r="X232" i="16"/>
  <c r="AQ232" i="16" s="1"/>
  <c r="S77" i="23"/>
  <c r="AA67" i="14"/>
  <c r="X72" i="16"/>
  <c r="AQ72" i="16" s="1"/>
  <c r="S181" i="23"/>
  <c r="AA150" i="14"/>
  <c r="X176" i="16"/>
  <c r="AQ176" i="16" s="1"/>
  <c r="S247" i="23"/>
  <c r="S248" i="23"/>
  <c r="S18" i="23"/>
  <c r="AA16" i="14"/>
  <c r="Z362" i="14"/>
  <c r="X242" i="16" s="1"/>
  <c r="AQ242" i="16" s="1"/>
  <c r="X13" i="16"/>
  <c r="AQ13" i="16" s="1"/>
  <c r="Z390" i="14"/>
  <c r="X243" i="16" s="1"/>
  <c r="AQ243" i="16" s="1"/>
  <c r="S287" i="23"/>
  <c r="X282" i="16"/>
  <c r="AQ282" i="16" s="1"/>
  <c r="AA241" i="14"/>
  <c r="AA113" i="14"/>
  <c r="X131" i="16"/>
  <c r="AQ131" i="16" s="1"/>
  <c r="S136" i="23"/>
  <c r="S268" i="23"/>
  <c r="AA222" i="14"/>
  <c r="X263" i="16"/>
  <c r="AQ263" i="16" s="1"/>
  <c r="S124" i="23"/>
  <c r="X119" i="16"/>
  <c r="AQ119" i="16" s="1"/>
  <c r="AA103" i="14"/>
  <c r="S277" i="23"/>
  <c r="X272" i="16"/>
  <c r="AQ272" i="16" s="1"/>
  <c r="AA231" i="14"/>
  <c r="S121" i="23"/>
  <c r="S123" i="23"/>
  <c r="AA102" i="14"/>
  <c r="X118" i="16"/>
  <c r="AQ118" i="16" s="1"/>
  <c r="Z349" i="14"/>
  <c r="X116" i="16" s="1"/>
  <c r="AQ116" i="16" s="1"/>
  <c r="S345" i="23"/>
  <c r="AA292" i="14"/>
  <c r="X340" i="16"/>
  <c r="AQ340" i="16" s="1"/>
  <c r="S200" i="23"/>
  <c r="AA163" i="14"/>
  <c r="X195" i="16"/>
  <c r="AQ195" i="16" s="1"/>
  <c r="AA252" i="14"/>
  <c r="X295" i="16"/>
  <c r="AQ295" i="16" s="1"/>
  <c r="S300" i="23"/>
  <c r="S189" i="23"/>
  <c r="AA156" i="14"/>
  <c r="X184" i="16"/>
  <c r="AQ184" i="16" s="1"/>
  <c r="S350" i="23"/>
  <c r="AA297" i="14"/>
  <c r="X345" i="16"/>
  <c r="AQ345" i="16" s="1"/>
  <c r="S262" i="23"/>
  <c r="AA216" i="14"/>
  <c r="X257" i="16"/>
  <c r="AQ257" i="16" s="1"/>
  <c r="S174" i="23"/>
  <c r="AA144" i="14"/>
  <c r="X169" i="16"/>
  <c r="AQ169" i="16" s="1"/>
  <c r="S370" i="23"/>
  <c r="X365" i="16"/>
  <c r="AQ365" i="16" s="1"/>
  <c r="AA315" i="14"/>
  <c r="S64" i="23"/>
  <c r="X59" i="16"/>
  <c r="AQ59" i="16" s="1"/>
  <c r="AA55" i="14"/>
  <c r="S356" i="23"/>
  <c r="AA302" i="14"/>
  <c r="X351" i="16"/>
  <c r="AQ351" i="16" s="1"/>
  <c r="S211" i="23"/>
  <c r="AA173" i="14"/>
  <c r="X206" i="16"/>
  <c r="AQ206" i="16" s="1"/>
  <c r="AA42" i="14"/>
  <c r="X42" i="16"/>
  <c r="AQ42" i="16" s="1"/>
  <c r="S47" i="23"/>
  <c r="S120" i="23"/>
  <c r="X115" i="16"/>
  <c r="AQ115" i="16" s="1"/>
  <c r="AA101" i="14"/>
  <c r="S199" i="23"/>
  <c r="AA162" i="14"/>
  <c r="X194" i="16"/>
  <c r="AQ194" i="16" s="1"/>
  <c r="S297" i="23"/>
  <c r="AA249" i="14"/>
  <c r="X292" i="16"/>
  <c r="AQ292" i="16" s="1"/>
  <c r="AA121" i="14"/>
  <c r="X140" i="16"/>
  <c r="AQ140" i="16" s="1"/>
  <c r="S145" i="23"/>
  <c r="S357" i="23"/>
  <c r="AA303" i="14"/>
  <c r="X352" i="16"/>
  <c r="AQ352" i="16" s="1"/>
  <c r="S36" i="23"/>
  <c r="S197" i="23"/>
  <c r="S198" i="23"/>
  <c r="AA31" i="14"/>
  <c r="Z357" i="14"/>
  <c r="X192" i="16" s="1"/>
  <c r="AQ192" i="16" s="1"/>
  <c r="Z388" i="14"/>
  <c r="X193" i="16" s="1"/>
  <c r="AQ193" i="16" s="1"/>
  <c r="X31" i="16"/>
  <c r="AQ31" i="16" s="1"/>
  <c r="S285" i="23"/>
  <c r="AA239" i="14"/>
  <c r="X280" i="16"/>
  <c r="AQ280" i="16" s="1"/>
  <c r="AA111" i="14"/>
  <c r="X129" i="16"/>
  <c r="AQ129" i="16" s="1"/>
  <c r="S134" i="23"/>
  <c r="S67" i="23"/>
  <c r="AA58" i="14"/>
  <c r="X62" i="16"/>
  <c r="AQ62" i="16" s="1"/>
  <c r="S317" i="23"/>
  <c r="AA268" i="14"/>
  <c r="X312" i="16"/>
  <c r="AQ312" i="16" s="1"/>
  <c r="S169" i="23"/>
  <c r="AA139" i="14"/>
  <c r="X164" i="16"/>
  <c r="AQ164" i="16" s="1"/>
  <c r="S76" i="23"/>
  <c r="X71" i="16"/>
  <c r="AQ71" i="16" s="1"/>
  <c r="AA66" i="14"/>
  <c r="S266" i="23"/>
  <c r="AA220" i="14"/>
  <c r="X261" i="16"/>
  <c r="AQ261" i="16" s="1"/>
  <c r="S324" i="23"/>
  <c r="AA273" i="14"/>
  <c r="X319" i="16"/>
  <c r="AQ319" i="16" s="1"/>
  <c r="S179" i="23"/>
  <c r="AA148" i="14"/>
  <c r="X174" i="16"/>
  <c r="AQ174" i="16" s="1"/>
  <c r="S232" i="23"/>
  <c r="AA192" i="14"/>
  <c r="X227" i="16"/>
  <c r="AQ227" i="16" s="1"/>
  <c r="S167" i="23"/>
  <c r="AA138" i="14"/>
  <c r="X162" i="16"/>
  <c r="AQ162" i="16" s="1"/>
  <c r="S331" i="23"/>
  <c r="AA278" i="14"/>
  <c r="X326" i="16"/>
  <c r="AQ326" i="16" s="1"/>
  <c r="S180" i="23"/>
  <c r="AA149" i="14"/>
  <c r="X175" i="16"/>
  <c r="AQ175" i="16" s="1"/>
  <c r="S184" i="23"/>
  <c r="S183" i="23"/>
  <c r="AA17" i="14"/>
  <c r="Z386" i="14"/>
  <c r="X179" i="16" s="1"/>
  <c r="AQ179" i="16" s="1"/>
  <c r="X14" i="16"/>
  <c r="AQ14" i="16" s="1"/>
  <c r="Z355" i="14"/>
  <c r="X178" i="16" s="1"/>
  <c r="AQ178" i="16" s="1"/>
  <c r="S19" i="23"/>
  <c r="AA118" i="14"/>
  <c r="X136" i="16"/>
  <c r="AQ136" i="16" s="1"/>
  <c r="S141" i="23"/>
  <c r="S193" i="23"/>
  <c r="AA32" i="14"/>
  <c r="X32" i="16"/>
  <c r="AQ32" i="16" s="1"/>
  <c r="Z387" i="14"/>
  <c r="X188" i="16" s="1"/>
  <c r="AQ188" i="16" s="1"/>
  <c r="S37" i="23"/>
  <c r="AA114" i="14"/>
  <c r="X132" i="16"/>
  <c r="AQ132" i="16" s="1"/>
  <c r="S137" i="23"/>
  <c r="S271" i="23"/>
  <c r="X266" i="16"/>
  <c r="AQ266" i="16" s="1"/>
  <c r="AA225" i="14"/>
  <c r="S115" i="23"/>
  <c r="AA96" i="14"/>
  <c r="X110" i="16"/>
  <c r="AQ110" i="16" s="1"/>
  <c r="S303" i="23"/>
  <c r="AA255" i="14"/>
  <c r="X298" i="16"/>
  <c r="AQ298" i="16" s="1"/>
  <c r="S378" i="23"/>
  <c r="S44" i="23"/>
  <c r="AA39" i="14"/>
  <c r="Z397" i="14"/>
  <c r="X373" i="16" s="1"/>
  <c r="AQ373" i="16" s="1"/>
  <c r="X39" i="16"/>
  <c r="AQ39" i="16" s="1"/>
  <c r="S261" i="23"/>
  <c r="X256" i="16"/>
  <c r="AQ256" i="16" s="1"/>
  <c r="AA215" i="14"/>
  <c r="S98" i="23"/>
  <c r="X93" i="16"/>
  <c r="AQ93" i="16" s="1"/>
  <c r="AA86" i="14"/>
  <c r="S85" i="23"/>
  <c r="AA74" i="14"/>
  <c r="X80" i="16"/>
  <c r="AQ80" i="16" s="1"/>
  <c r="S257" i="23"/>
  <c r="X252" i="16"/>
  <c r="AQ252" i="16" s="1"/>
  <c r="AA211" i="14"/>
  <c r="S94" i="23"/>
  <c r="X89" i="16"/>
  <c r="AQ89" i="16" s="1"/>
  <c r="AA82" i="14"/>
  <c r="AA124" i="14"/>
  <c r="X145" i="16"/>
  <c r="AQ145" i="16" s="1"/>
  <c r="S150" i="23"/>
  <c r="S310" i="23"/>
  <c r="AA261" i="14"/>
  <c r="X305" i="16"/>
  <c r="AQ305" i="16" s="1"/>
  <c r="S270" i="23"/>
  <c r="AA224" i="14"/>
  <c r="X265" i="16"/>
  <c r="AQ265" i="16" s="1"/>
  <c r="S258" i="23"/>
  <c r="AA212" i="14"/>
  <c r="X253" i="16"/>
  <c r="AQ253" i="16" s="1"/>
  <c r="S368" i="23"/>
  <c r="AA313" i="14"/>
  <c r="X363" i="16"/>
  <c r="AQ363" i="16" s="1"/>
  <c r="S187" i="23"/>
  <c r="AA154" i="14"/>
  <c r="X182" i="16"/>
  <c r="AQ182" i="16" s="1"/>
  <c r="S339" i="23"/>
  <c r="AA286" i="14"/>
  <c r="X334" i="16"/>
  <c r="AQ334" i="16" s="1"/>
  <c r="S190" i="23"/>
  <c r="S214" i="23"/>
  <c r="AA157" i="14"/>
  <c r="Z393" i="14"/>
  <c r="X209" i="16" s="1"/>
  <c r="AQ209" i="16" s="1"/>
  <c r="X185" i="16"/>
  <c r="AQ185" i="16" s="1"/>
  <c r="AA26" i="14"/>
  <c r="X24" i="16"/>
  <c r="AQ24" i="16" s="1"/>
  <c r="S29" i="23"/>
  <c r="S162" i="23"/>
  <c r="S83" i="23"/>
  <c r="AA134" i="14"/>
  <c r="Z377" i="14"/>
  <c r="X78" i="16" s="1"/>
  <c r="AQ78" i="16" s="1"/>
  <c r="X157" i="16"/>
  <c r="AQ157" i="16" s="1"/>
  <c r="AA15" i="14"/>
  <c r="X12" i="16"/>
  <c r="AQ12" i="16" s="1"/>
  <c r="S17" i="23"/>
  <c r="S234" i="23"/>
  <c r="AA194" i="14"/>
  <c r="X229" i="16"/>
  <c r="AQ229" i="16" s="1"/>
  <c r="S315" i="23"/>
  <c r="AA266" i="14"/>
  <c r="X310" i="16"/>
  <c r="AQ310" i="16" s="1"/>
  <c r="S165" i="23"/>
  <c r="AA137" i="14"/>
  <c r="X160" i="16"/>
  <c r="AQ160" i="16" s="1"/>
  <c r="S394" i="23"/>
  <c r="AA335" i="14"/>
  <c r="X389" i="16"/>
  <c r="AQ389" i="16" s="1"/>
  <c r="S88" i="23"/>
  <c r="X83" i="16"/>
  <c r="AQ83" i="16" s="1"/>
  <c r="AA77" i="14"/>
  <c r="S341" i="23"/>
  <c r="AA288" i="14"/>
  <c r="X336" i="16"/>
  <c r="AQ336" i="16" s="1"/>
  <c r="S194" i="23"/>
  <c r="AA159" i="14"/>
  <c r="X189" i="16"/>
  <c r="AQ189" i="16" s="1"/>
  <c r="S32" i="23"/>
  <c r="AA28" i="14"/>
  <c r="X26" i="16"/>
  <c r="AQ26" i="16" s="1"/>
  <c r="Z372" i="14"/>
  <c r="X27" i="16" s="1"/>
  <c r="AQ27" i="16" s="1"/>
  <c r="S31" i="23"/>
  <c r="S265" i="23"/>
  <c r="X260" i="16"/>
  <c r="AQ260" i="16" s="1"/>
  <c r="AA219" i="14"/>
  <c r="S108" i="23"/>
  <c r="X103" i="16"/>
  <c r="AQ103" i="16" s="1"/>
  <c r="AA90" i="14"/>
  <c r="S118" i="23"/>
  <c r="X113" i="16"/>
  <c r="AQ113" i="16" s="1"/>
  <c r="AA99" i="14"/>
  <c r="S278" i="23"/>
  <c r="AA232" i="14"/>
  <c r="X273" i="16"/>
  <c r="AQ273" i="16" s="1"/>
  <c r="S155" i="23"/>
  <c r="S154" i="23"/>
  <c r="S28" i="23"/>
  <c r="AA25" i="14"/>
  <c r="X23" i="16"/>
  <c r="AQ23" i="16" s="1"/>
  <c r="Z352" i="14"/>
  <c r="X149" i="16" s="1"/>
  <c r="AQ149" i="16" s="1"/>
  <c r="Z383" i="14"/>
  <c r="X150" i="16" s="1"/>
  <c r="AQ150" i="16" s="1"/>
  <c r="S396" i="23"/>
  <c r="AA337" i="14"/>
  <c r="X391" i="16"/>
  <c r="AQ391" i="16" s="1"/>
  <c r="S208" i="23"/>
  <c r="AA170" i="14"/>
  <c r="X203" i="16"/>
  <c r="AQ203" i="16" s="1"/>
  <c r="S347" i="23"/>
  <c r="AA294" i="14"/>
  <c r="X342" i="16"/>
  <c r="AQ342" i="16" s="1"/>
  <c r="S202" i="23"/>
  <c r="AA165" i="14"/>
  <c r="X197" i="16"/>
  <c r="AQ197" i="16" s="1"/>
  <c r="AA34" i="14"/>
  <c r="X34" i="16"/>
  <c r="AQ34" i="16" s="1"/>
  <c r="S39" i="23"/>
  <c r="S97" i="23"/>
  <c r="AA85" i="14"/>
  <c r="X92" i="16"/>
  <c r="AQ92" i="16" s="1"/>
  <c r="S326" i="23"/>
  <c r="AA275" i="14"/>
  <c r="X321" i="16"/>
  <c r="AQ321" i="16" s="1"/>
  <c r="S114" i="23"/>
  <c r="X109" i="16"/>
  <c r="AQ109" i="16" s="1"/>
  <c r="AA95" i="14"/>
  <c r="S255" i="23"/>
  <c r="X250" i="16"/>
  <c r="AQ250" i="16" s="1"/>
  <c r="AA209" i="14"/>
  <c r="S91" i="23"/>
  <c r="AA80" i="14"/>
  <c r="X86" i="16"/>
  <c r="AQ86" i="16" s="1"/>
  <c r="S191" i="23"/>
  <c r="AA158" i="14"/>
  <c r="X186" i="16"/>
  <c r="AQ186" i="16" s="1"/>
  <c r="S386" i="23"/>
  <c r="X381" i="16"/>
  <c r="AQ381" i="16" s="1"/>
  <c r="AA328" i="14"/>
  <c r="AA199" i="14"/>
  <c r="X234" i="16"/>
  <c r="AQ234" i="16" s="1"/>
  <c r="S239" i="23"/>
  <c r="S79" i="23"/>
  <c r="AA69" i="14"/>
  <c r="X74" i="16"/>
  <c r="AQ74" i="16" s="1"/>
  <c r="S308" i="23"/>
  <c r="AA260" i="14"/>
  <c r="X303" i="16"/>
  <c r="AQ303" i="16" s="1"/>
  <c r="S159" i="23"/>
  <c r="AA131" i="14"/>
  <c r="X154" i="16"/>
  <c r="AQ154" i="16" s="1"/>
  <c r="S201" i="23"/>
  <c r="AA164" i="14"/>
  <c r="X196" i="16"/>
  <c r="AQ196" i="16" s="1"/>
  <c r="S160" i="23"/>
  <c r="AA132" i="14"/>
  <c r="X155" i="16"/>
  <c r="AQ155" i="16" s="1"/>
  <c r="S215" i="23"/>
  <c r="AA176" i="14"/>
  <c r="X210" i="16"/>
  <c r="AQ210" i="16" s="1"/>
  <c r="S223" i="23"/>
  <c r="AA184" i="14"/>
  <c r="X218" i="16"/>
  <c r="AQ218" i="16" s="1"/>
  <c r="AA250" i="14"/>
  <c r="X293" i="16"/>
  <c r="AQ293" i="16" s="1"/>
  <c r="S298" i="23"/>
  <c r="S34" i="23"/>
  <c r="AA29" i="14"/>
  <c r="X29" i="16"/>
  <c r="AQ29" i="16" s="1"/>
  <c r="S321" i="23"/>
  <c r="AA270" i="14"/>
  <c r="X316" i="16"/>
  <c r="AQ316" i="16" s="1"/>
  <c r="S171" i="23"/>
  <c r="AA141" i="14"/>
  <c r="X166" i="16"/>
  <c r="AQ166" i="16" s="1"/>
  <c r="S348" i="23"/>
  <c r="AA295" i="14"/>
  <c r="X343" i="16"/>
  <c r="AQ343" i="16" s="1"/>
  <c r="S168" i="23"/>
  <c r="S54" i="23"/>
  <c r="AA49" i="14"/>
  <c r="X49" i="16"/>
  <c r="AQ49" i="16" s="1"/>
  <c r="Z354" i="14"/>
  <c r="X163" i="16" s="1"/>
  <c r="AQ163" i="16" s="1"/>
  <c r="S60" i="23"/>
  <c r="AA53" i="14"/>
  <c r="X55" i="16"/>
  <c r="AQ55" i="16" s="1"/>
  <c r="S263" i="23"/>
  <c r="X258" i="16"/>
  <c r="AQ258" i="16" s="1"/>
  <c r="AA217" i="14"/>
  <c r="S104" i="23"/>
  <c r="X99" i="16"/>
  <c r="AQ99" i="16" s="1"/>
  <c r="AA88" i="14"/>
  <c r="S284" i="23"/>
  <c r="AA238" i="14"/>
  <c r="X279" i="16"/>
  <c r="AQ279" i="16" s="1"/>
  <c r="S395" i="23"/>
  <c r="AA336" i="14"/>
  <c r="X390" i="16"/>
  <c r="AQ390" i="16" s="1"/>
  <c r="S252" i="23"/>
  <c r="X247" i="16"/>
  <c r="AQ247" i="16" s="1"/>
  <c r="AA207" i="14"/>
  <c r="S89" i="23"/>
  <c r="AA78" i="14"/>
  <c r="X84" i="16"/>
  <c r="AQ84" i="16" s="1"/>
  <c r="S30" i="23"/>
  <c r="S20" i="23"/>
  <c r="AA27" i="14"/>
  <c r="X25" i="16"/>
  <c r="AQ25" i="16" s="1"/>
  <c r="Z371" i="14"/>
  <c r="X15" i="16" s="1"/>
  <c r="AQ15" i="16" s="1"/>
  <c r="R424" i="23"/>
  <c r="R414" i="23"/>
  <c r="S281" i="23"/>
  <c r="X276" i="16"/>
  <c r="AQ276" i="16" s="1"/>
  <c r="AA235" i="14"/>
  <c r="S128" i="23"/>
  <c r="X123" i="16"/>
  <c r="AQ123" i="16" s="1"/>
  <c r="AA107" i="14"/>
  <c r="S274" i="23"/>
  <c r="AA228" i="14"/>
  <c r="X269" i="16"/>
  <c r="AQ269" i="16" s="1"/>
  <c r="S236" i="23"/>
  <c r="AA196" i="14"/>
  <c r="X231" i="16"/>
  <c r="AQ231" i="16" s="1"/>
  <c r="AA128" i="14"/>
  <c r="X151" i="16"/>
  <c r="AQ151" i="16" s="1"/>
  <c r="S156" i="23"/>
  <c r="S314" i="23"/>
  <c r="AA265" i="14"/>
  <c r="X309" i="16"/>
  <c r="AQ309" i="16" s="1"/>
  <c r="S389" i="23"/>
  <c r="AA331" i="14"/>
  <c r="X384" i="16"/>
  <c r="AQ384" i="16" s="1"/>
  <c r="S82" i="23"/>
  <c r="X77" i="16"/>
  <c r="AQ77" i="16" s="1"/>
  <c r="AA72" i="14"/>
  <c r="S292" i="23"/>
  <c r="AA245" i="14"/>
  <c r="X287" i="16"/>
  <c r="AQ287" i="16" s="1"/>
  <c r="AA117" i="14"/>
  <c r="X135" i="16"/>
  <c r="AQ135" i="16" s="1"/>
  <c r="S140" i="23"/>
  <c r="S366" i="23"/>
  <c r="AA311" i="14"/>
  <c r="X361" i="16"/>
  <c r="AQ361" i="16" s="1"/>
  <c r="S58" i="23"/>
  <c r="S192" i="23"/>
  <c r="AA51" i="14"/>
  <c r="Z356" i="14"/>
  <c r="X187" i="16" s="1"/>
  <c r="AQ187" i="16" s="1"/>
  <c r="X53" i="16"/>
  <c r="AQ53" i="16" s="1"/>
  <c r="S361" i="23"/>
  <c r="AA307" i="14"/>
  <c r="X356" i="16"/>
  <c r="AQ356" i="16" s="1"/>
  <c r="S380" i="23"/>
  <c r="AA322" i="14"/>
  <c r="X375" i="16"/>
  <c r="AQ375" i="16" s="1"/>
  <c r="S233" i="23"/>
  <c r="AA193" i="14"/>
  <c r="X228" i="16"/>
  <c r="AQ228" i="16" s="1"/>
  <c r="S142" i="23"/>
  <c r="S72" i="23"/>
  <c r="X67" i="16"/>
  <c r="AQ67" i="16" s="1"/>
  <c r="AA63" i="14"/>
  <c r="Z351" i="14"/>
  <c r="X137" i="16" s="1"/>
  <c r="AQ137" i="16" s="1"/>
  <c r="S230" i="23"/>
  <c r="AA190" i="14"/>
  <c r="X225" i="16"/>
  <c r="AQ225" i="16" s="1"/>
  <c r="S367" i="23"/>
  <c r="AA312" i="14"/>
  <c r="X362" i="16"/>
  <c r="AQ362" i="16" s="1"/>
  <c r="S222" i="23"/>
  <c r="AA183" i="14"/>
  <c r="X217" i="16"/>
  <c r="AQ217" i="16" s="1"/>
  <c r="AA52" i="14"/>
  <c r="X54" i="16"/>
  <c r="AQ54" i="16" s="1"/>
  <c r="S59" i="23"/>
  <c r="S363" i="23"/>
  <c r="AA308" i="14"/>
  <c r="X358" i="16"/>
  <c r="AQ358" i="16" s="1"/>
  <c r="S218" i="23"/>
  <c r="AA179" i="14"/>
  <c r="X213" i="16"/>
  <c r="AQ213" i="16" s="1"/>
  <c r="S166" i="23"/>
  <c r="S390" i="23"/>
  <c r="AA48" i="14"/>
  <c r="Z353" i="14"/>
  <c r="X385" i="16" s="1"/>
  <c r="AQ385" i="16" s="1"/>
  <c r="Z384" i="14"/>
  <c r="X161" i="16" s="1"/>
  <c r="AQ161" i="16" s="1"/>
  <c r="X48" i="16"/>
  <c r="AQ48" i="16" s="1"/>
  <c r="S53" i="23"/>
  <c r="S346" i="23"/>
  <c r="AA293" i="14"/>
  <c r="X341" i="16"/>
  <c r="AQ341" i="16" s="1"/>
  <c r="S170" i="23"/>
  <c r="AA140" i="14"/>
  <c r="X165" i="16"/>
  <c r="AQ165" i="16" s="1"/>
  <c r="S254" i="23"/>
  <c r="AA208" i="14"/>
  <c r="X249" i="16"/>
  <c r="AQ249" i="16" s="1"/>
  <c r="S46" i="23"/>
  <c r="S227" i="23"/>
  <c r="AA41" i="14"/>
  <c r="Z359" i="14"/>
  <c r="X222" i="16" s="1"/>
  <c r="AQ222" i="16" s="1"/>
  <c r="X41" i="16"/>
  <c r="AQ41" i="16" s="1"/>
  <c r="AA112" i="14"/>
  <c r="X130" i="16"/>
  <c r="AQ130" i="16" s="1"/>
  <c r="S135" i="23"/>
  <c r="S107" i="23"/>
  <c r="AA89" i="14"/>
  <c r="X102" i="16"/>
  <c r="AQ102" i="16" s="1"/>
  <c r="AA254" i="14"/>
  <c r="X297" i="16"/>
  <c r="AQ297" i="16" s="1"/>
  <c r="S302" i="23"/>
  <c r="AA125" i="14"/>
  <c r="X146" i="16"/>
  <c r="AQ146" i="16" s="1"/>
  <c r="S151" i="23"/>
  <c r="S385" i="23"/>
  <c r="AA327" i="14"/>
  <c r="X380" i="16"/>
  <c r="AQ380" i="16" s="1"/>
  <c r="S78" i="23"/>
  <c r="X73" i="16"/>
  <c r="AQ73" i="16" s="1"/>
  <c r="AA68" i="14"/>
  <c r="S158" i="23"/>
  <c r="AA130" i="14"/>
  <c r="X153" i="16"/>
  <c r="AQ153" i="16" s="1"/>
  <c r="S279" i="23"/>
  <c r="X274" i="16"/>
  <c r="AQ274" i="16" s="1"/>
  <c r="AA233" i="14"/>
  <c r="S126" i="23"/>
  <c r="S330" i="23"/>
  <c r="X121" i="16"/>
  <c r="AQ121" i="16" s="1"/>
  <c r="AA105" i="14"/>
  <c r="Z367" i="14"/>
  <c r="X325" i="16" s="1"/>
  <c r="AQ325" i="16" s="1"/>
  <c r="S322" i="23"/>
  <c r="AA271" i="14"/>
  <c r="X317" i="16"/>
  <c r="AQ317" i="16" s="1"/>
  <c r="S99" i="23"/>
  <c r="S101" i="23"/>
  <c r="S16" i="23"/>
  <c r="AA14" i="14"/>
  <c r="Z378" i="14"/>
  <c r="X96" i="16" s="1"/>
  <c r="AQ96" i="16" s="1"/>
  <c r="Z346" i="14"/>
  <c r="X94" i="16" s="1"/>
  <c r="AQ94" i="16" s="1"/>
  <c r="X11" i="16"/>
  <c r="AQ11" i="16" s="1"/>
  <c r="AA256" i="14"/>
  <c r="X299" i="16"/>
  <c r="AQ299" i="16" s="1"/>
  <c r="S304" i="23"/>
  <c r="AA127" i="14"/>
  <c r="X148" i="16"/>
  <c r="AQ148" i="16" s="1"/>
  <c r="S153" i="23"/>
  <c r="S371" i="23"/>
  <c r="AA316" i="14"/>
  <c r="X366" i="16"/>
  <c r="AQ366" i="16" s="1"/>
  <c r="S226" i="23"/>
  <c r="AA187" i="14"/>
  <c r="X221" i="16"/>
  <c r="AQ221" i="16" s="1"/>
  <c r="S65" i="23"/>
  <c r="S319" i="23"/>
  <c r="S318" i="23"/>
  <c r="AA56" i="14"/>
  <c r="Z392" i="14"/>
  <c r="X314" i="16" s="1"/>
  <c r="AQ314" i="16" s="1"/>
  <c r="Z365" i="14"/>
  <c r="X313" i="16" s="1"/>
  <c r="AQ313" i="16" s="1"/>
  <c r="X60" i="16"/>
  <c r="AQ60" i="16" s="1"/>
  <c r="S383" i="23"/>
  <c r="AA325" i="14"/>
  <c r="X378" i="16"/>
  <c r="AQ378" i="16" s="1"/>
  <c r="S185" i="23"/>
  <c r="AA152" i="14"/>
  <c r="X180" i="16"/>
  <c r="AQ180" i="16" s="1"/>
  <c r="S26" i="23"/>
  <c r="AA23" i="14"/>
  <c r="X21" i="16"/>
  <c r="AQ21" i="16" s="1"/>
  <c r="S125" i="23"/>
  <c r="AA104" i="14"/>
  <c r="X120" i="16"/>
  <c r="AQ120" i="16" s="1"/>
  <c r="S127" i="23"/>
  <c r="AA106" i="14"/>
  <c r="X122" i="16"/>
  <c r="AQ122" i="16" s="1"/>
  <c r="S311" i="23"/>
  <c r="AA262" i="14"/>
  <c r="X306" i="16"/>
  <c r="AQ306" i="16" s="1"/>
  <c r="S161" i="23"/>
  <c r="AA133" i="14"/>
  <c r="X156" i="16"/>
  <c r="AQ156" i="16" s="1"/>
  <c r="S332" i="23"/>
  <c r="AA279" i="14"/>
  <c r="X327" i="16"/>
  <c r="AQ327" i="16" s="1"/>
  <c r="S48" i="23"/>
  <c r="AA43" i="14"/>
  <c r="X43" i="16"/>
  <c r="AQ43" i="16" s="1"/>
  <c r="S256" i="23"/>
  <c r="AA210" i="14"/>
  <c r="X251" i="16"/>
  <c r="AQ251" i="16" s="1"/>
  <c r="S360" i="23"/>
  <c r="AA306" i="14"/>
  <c r="X355" i="16"/>
  <c r="AQ355" i="16" s="1"/>
  <c r="S216" i="23"/>
  <c r="AA177" i="14"/>
  <c r="X211" i="16"/>
  <c r="AQ211" i="16" s="1"/>
  <c r="AA46" i="14"/>
  <c r="X46" i="16"/>
  <c r="AQ46" i="16" s="1"/>
  <c r="S51" i="23"/>
  <c r="S112" i="23"/>
  <c r="X107" i="16"/>
  <c r="AQ107" i="16" s="1"/>
  <c r="AA93" i="14"/>
  <c r="S349" i="23"/>
  <c r="AA296" i="14"/>
  <c r="X344" i="16"/>
  <c r="AQ344" i="16" s="1"/>
  <c r="S205" i="23"/>
  <c r="AA167" i="14"/>
  <c r="X200" i="16"/>
  <c r="AQ200" i="16" s="1"/>
  <c r="S203" i="23"/>
  <c r="AA36" i="14"/>
  <c r="X36" i="16"/>
  <c r="AQ36" i="16" s="1"/>
  <c r="Z358" i="14"/>
  <c r="X198" i="16" s="1"/>
  <c r="AQ198" i="16" s="1"/>
  <c r="S41" i="23"/>
  <c r="S273" i="23"/>
  <c r="X268" i="16"/>
  <c r="AQ268" i="16" s="1"/>
  <c r="AA227" i="14"/>
  <c r="S117" i="23"/>
  <c r="AA98" i="14"/>
  <c r="X112" i="16"/>
  <c r="AQ112" i="16" s="1"/>
  <c r="S210" i="23"/>
  <c r="AA172" i="14"/>
  <c r="X205" i="16"/>
  <c r="AQ205" i="16" s="1"/>
  <c r="S320" i="23"/>
  <c r="AA269" i="14"/>
  <c r="X315" i="16"/>
  <c r="AQ315" i="16" s="1"/>
  <c r="S129" i="23"/>
  <c r="AA108" i="14"/>
  <c r="X124" i="16"/>
  <c r="AQ124" i="16" s="1"/>
  <c r="S342" i="23"/>
  <c r="AA289" i="14"/>
  <c r="X337" i="16"/>
  <c r="AQ337" i="16" s="1"/>
  <c r="S225" i="23"/>
  <c r="AA186" i="14"/>
  <c r="X220" i="16"/>
  <c r="AQ220" i="16" s="1"/>
  <c r="S301" i="23"/>
  <c r="AA253" i="14"/>
  <c r="X296" i="16"/>
  <c r="AQ296" i="16" s="1"/>
  <c r="S283" i="23"/>
  <c r="AA237" i="14"/>
  <c r="X278" i="16"/>
  <c r="AQ278" i="16" s="1"/>
  <c r="S130" i="23"/>
  <c r="X125" i="16"/>
  <c r="AQ125" i="16" s="1"/>
  <c r="AA109" i="14"/>
  <c r="S276" i="23"/>
  <c r="AA230" i="14"/>
  <c r="X271" i="16"/>
  <c r="AQ271" i="16" s="1"/>
  <c r="S344" i="23"/>
  <c r="AA291" i="14"/>
  <c r="X339" i="16"/>
  <c r="AQ339" i="16" s="1"/>
  <c r="S369" i="23"/>
  <c r="AA314" i="14"/>
  <c r="X364" i="16"/>
  <c r="AQ364" i="16" s="1"/>
  <c r="S224" i="23"/>
  <c r="AA185" i="14"/>
  <c r="X219" i="16"/>
  <c r="AQ219" i="16" s="1"/>
  <c r="S63" i="23"/>
  <c r="S62" i="23"/>
  <c r="AA54" i="14"/>
  <c r="X56" i="16"/>
  <c r="AQ56" i="16" s="1"/>
  <c r="Z344" i="14"/>
  <c r="X57" i="16" s="1"/>
  <c r="AQ57" i="16" s="1"/>
  <c r="Z375" i="14"/>
  <c r="X58" i="16" s="1"/>
  <c r="AQ58" i="16" s="1"/>
  <c r="S61" i="23"/>
  <c r="S212" i="23"/>
  <c r="AA174" i="14"/>
  <c r="X207" i="16"/>
  <c r="AQ207" i="16" s="1"/>
  <c r="S358" i="23"/>
  <c r="AA304" i="14"/>
  <c r="X353" i="16"/>
  <c r="AQ353" i="16" s="1"/>
  <c r="S213" i="23"/>
  <c r="S293" i="23"/>
  <c r="AA175" i="14"/>
  <c r="Z364" i="14"/>
  <c r="X288" i="16" s="1"/>
  <c r="AQ288" i="16" s="1"/>
  <c r="X208" i="16"/>
  <c r="AQ208" i="16" s="1"/>
  <c r="S122" i="23"/>
  <c r="AA44" i="14"/>
  <c r="X44" i="16"/>
  <c r="AQ44" i="16" s="1"/>
  <c r="Z380" i="14"/>
  <c r="X117" i="16" s="1"/>
  <c r="AQ117" i="16" s="1"/>
  <c r="S49" i="23"/>
  <c r="S391" i="23"/>
  <c r="AA332" i="14"/>
  <c r="X386" i="16"/>
  <c r="AQ386" i="16" s="1"/>
  <c r="S246" i="23"/>
  <c r="X241" i="16"/>
  <c r="AQ241" i="16" s="1"/>
  <c r="AA203" i="14"/>
  <c r="S84" i="23"/>
  <c r="X79" i="16"/>
  <c r="AQ79" i="16" s="1"/>
  <c r="AA73" i="14"/>
  <c r="S73" i="23"/>
  <c r="S253" i="23"/>
  <c r="AA64" i="14"/>
  <c r="X68" i="16"/>
  <c r="AQ68" i="16" s="1"/>
  <c r="Z363" i="14"/>
  <c r="X248" i="16" s="1"/>
  <c r="AQ248" i="16" s="1"/>
  <c r="S282" i="23"/>
  <c r="AA236" i="14"/>
  <c r="X277" i="16"/>
  <c r="AQ277" i="16" s="1"/>
  <c r="S392" i="23"/>
  <c r="AA333" i="14"/>
  <c r="X387" i="16"/>
  <c r="AQ387" i="16" s="1"/>
  <c r="S334" i="23"/>
  <c r="AA281" i="14"/>
  <c r="X329" i="16"/>
  <c r="AQ329" i="16" s="1"/>
  <c r="S86" i="23"/>
  <c r="S243" i="23"/>
  <c r="X81" i="16"/>
  <c r="AQ81" i="16" s="1"/>
  <c r="AA75" i="14"/>
  <c r="Z361" i="14"/>
  <c r="X238" i="16" s="1"/>
  <c r="AQ238" i="16" s="1"/>
  <c r="S316" i="23"/>
  <c r="AA267" i="14"/>
  <c r="X311" i="16"/>
  <c r="AQ311" i="16" s="1"/>
  <c r="S106" i="23"/>
  <c r="S42" i="23"/>
  <c r="AA37" i="14"/>
  <c r="X37" i="16"/>
  <c r="AQ37" i="16" s="1"/>
  <c r="Z399" i="14"/>
  <c r="X101" i="16" s="1"/>
  <c r="AQ101" i="16" s="1"/>
  <c r="S259" i="23"/>
  <c r="X254" i="16"/>
  <c r="AQ254" i="16" s="1"/>
  <c r="AA213" i="14"/>
  <c r="S96" i="23"/>
  <c r="X91" i="16"/>
  <c r="AQ91" i="16" s="1"/>
  <c r="AA84" i="14"/>
  <c r="S294" i="23"/>
  <c r="AA246" i="14"/>
  <c r="X289" i="16"/>
  <c r="AQ289" i="16" s="1"/>
  <c r="S80" i="23"/>
  <c r="X75" i="16"/>
  <c r="AQ75" i="16" s="1"/>
  <c r="AA70" i="14"/>
  <c r="S288" i="23"/>
  <c r="AA242" i="14"/>
  <c r="X283" i="16"/>
  <c r="AQ283" i="16" s="1"/>
  <c r="S343" i="23"/>
  <c r="AA290" i="14"/>
  <c r="X338" i="16"/>
  <c r="AQ338" i="16" s="1"/>
  <c r="S196" i="23"/>
  <c r="AA161" i="14"/>
  <c r="X191" i="16"/>
  <c r="AQ191" i="16" s="1"/>
  <c r="S374" i="23"/>
  <c r="AA30" i="14"/>
  <c r="X30" i="16"/>
  <c r="AQ30" i="16" s="1"/>
  <c r="Z396" i="14"/>
  <c r="X369" i="16" s="1"/>
  <c r="AQ369" i="16" s="1"/>
  <c r="S35" i="23"/>
  <c r="AA126" i="14"/>
  <c r="X147" i="16"/>
  <c r="AQ147" i="16" s="1"/>
  <c r="S152" i="23"/>
  <c r="S333" i="23"/>
  <c r="AA280" i="14"/>
  <c r="X328" i="16"/>
  <c r="AQ328" i="16" s="1"/>
  <c r="S182" i="23"/>
  <c r="AA151" i="14"/>
  <c r="X177" i="16"/>
  <c r="AQ177" i="16" s="1"/>
  <c r="S327" i="23"/>
  <c r="S22" i="23"/>
  <c r="AA19" i="14"/>
  <c r="X17" i="16"/>
  <c r="AQ17" i="16" s="1"/>
  <c r="Z366" i="14"/>
  <c r="X322" i="16" s="1"/>
  <c r="AQ322" i="16" s="1"/>
  <c r="S328" i="23"/>
  <c r="AA276" i="14"/>
  <c r="X323" i="16"/>
  <c r="AQ323" i="16" s="1"/>
  <c r="S178" i="23"/>
  <c r="AA147" i="14"/>
  <c r="X173" i="16"/>
  <c r="AQ173" i="16" s="1"/>
  <c r="S132" i="23"/>
  <c r="S131" i="23"/>
  <c r="AA24" i="14"/>
  <c r="X22" i="16"/>
  <c r="AQ22" i="16" s="1"/>
  <c r="Z381" i="14"/>
  <c r="X127" i="16" s="1"/>
  <c r="AQ127" i="16" s="1"/>
  <c r="Z350" i="14"/>
  <c r="X126" i="16" s="1"/>
  <c r="AQ126" i="16" s="1"/>
  <c r="S27" i="23"/>
  <c r="S92" i="23"/>
  <c r="X87" i="16"/>
  <c r="AQ87" i="16" s="1"/>
  <c r="AA81" i="14"/>
  <c r="S355" i="23"/>
  <c r="AA301" i="14"/>
  <c r="X350" i="16"/>
  <c r="AQ350" i="16" s="1"/>
  <c r="S219" i="23"/>
  <c r="AA180" i="14"/>
  <c r="X214" i="16"/>
  <c r="AQ214" i="16" s="1"/>
  <c r="S387" i="23"/>
  <c r="AA329" i="14"/>
  <c r="X382" i="16"/>
  <c r="AQ382" i="16" s="1"/>
  <c r="S336" i="23"/>
  <c r="AA283" i="14"/>
  <c r="X331" i="16"/>
  <c r="AQ331" i="16" s="1"/>
  <c r="S50" i="23"/>
  <c r="AA45" i="14"/>
  <c r="X45" i="16"/>
  <c r="AQ45" i="16" s="1"/>
  <c r="S267" i="23"/>
  <c r="X262" i="16"/>
  <c r="AQ262" i="16" s="1"/>
  <c r="AA221" i="14"/>
  <c r="S111" i="23"/>
  <c r="AA92" i="14"/>
  <c r="X106" i="16"/>
  <c r="AQ106" i="16" s="1"/>
  <c r="S312" i="23"/>
  <c r="AA263" i="14"/>
  <c r="X307" i="16"/>
  <c r="AQ307" i="16" s="1"/>
  <c r="S57" i="23"/>
  <c r="S56" i="23"/>
  <c r="AA18" i="14"/>
  <c r="X16" i="16"/>
  <c r="AQ16" i="16" s="1"/>
  <c r="Z374" i="14"/>
  <c r="X52" i="16" s="1"/>
  <c r="AQ52" i="16" s="1"/>
  <c r="Z343" i="14"/>
  <c r="X51" i="16" s="1"/>
  <c r="AQ51" i="16" s="1"/>
  <c r="S21" i="23"/>
  <c r="S381" i="23"/>
  <c r="AA323" i="14"/>
  <c r="X376" i="16"/>
  <c r="AQ376" i="16" s="1"/>
  <c r="S388" i="23"/>
  <c r="X383" i="16"/>
  <c r="AQ383" i="16" s="1"/>
  <c r="AA330" i="14"/>
  <c r="S244" i="23"/>
  <c r="X239" i="16"/>
  <c r="AQ239" i="16" s="1"/>
  <c r="AA201" i="14"/>
  <c r="S81" i="23"/>
  <c r="S105" i="23"/>
  <c r="AA71" i="14"/>
  <c r="Z348" i="14"/>
  <c r="X100" i="16" s="1"/>
  <c r="AQ100" i="16" s="1"/>
  <c r="X76" i="16"/>
  <c r="AQ76" i="16" s="1"/>
  <c r="S251" i="23"/>
  <c r="AA206" i="14"/>
  <c r="X246" i="16"/>
  <c r="AQ246" i="16" s="1"/>
  <c r="S95" i="23"/>
  <c r="S110" i="23"/>
  <c r="AA83" i="14"/>
  <c r="X90" i="16"/>
  <c r="AQ90" i="16" s="1"/>
  <c r="Z379" i="14"/>
  <c r="X105" i="16" s="1"/>
  <c r="AQ105" i="16" s="1"/>
  <c r="S269" i="23"/>
  <c r="X264" i="16"/>
  <c r="AQ264" i="16" s="1"/>
  <c r="AA223" i="14"/>
  <c r="S102" i="23"/>
  <c r="S113" i="23"/>
  <c r="S103" i="23"/>
  <c r="AA94" i="14"/>
  <c r="Z398" i="14"/>
  <c r="X98" i="16" s="1"/>
  <c r="AQ98" i="16" s="1"/>
  <c r="X108" i="16"/>
  <c r="AQ108" i="16" s="1"/>
  <c r="Z347" i="14"/>
  <c r="X97" i="16" s="1"/>
  <c r="AQ97" i="16" s="1"/>
  <c r="S337" i="23"/>
  <c r="AA284" i="14"/>
  <c r="X332" i="16"/>
  <c r="AQ332" i="16" s="1"/>
  <c r="S188" i="23"/>
  <c r="AA155" i="14"/>
  <c r="X183" i="16"/>
  <c r="AQ183" i="16" s="1"/>
  <c r="S116" i="23"/>
  <c r="X111" i="16"/>
  <c r="AQ111" i="16" s="1"/>
  <c r="AA97" i="14"/>
  <c r="S249" i="23"/>
  <c r="AA204" i="14"/>
  <c r="X244" i="16"/>
  <c r="AQ244" i="16" s="1"/>
  <c r="S195" i="23"/>
  <c r="AA160" i="14"/>
  <c r="X190" i="16"/>
  <c r="AQ190" i="16" s="1"/>
  <c r="S164" i="23"/>
  <c r="AA136" i="14"/>
  <c r="X159" i="16"/>
  <c r="AQ159" i="16" s="1"/>
  <c r="S352" i="23"/>
  <c r="AA299" i="14"/>
  <c r="X347" i="16"/>
  <c r="AQ347" i="16" s="1"/>
  <c r="S100" i="23"/>
  <c r="X95" i="16"/>
  <c r="AQ95" i="16" s="1"/>
  <c r="AA87" i="14"/>
  <c r="S275" i="23"/>
  <c r="X270" i="16"/>
  <c r="AQ270" i="16" s="1"/>
  <c r="AA229" i="14"/>
  <c r="S119" i="23"/>
  <c r="S175" i="23"/>
  <c r="AA100" i="14"/>
  <c r="Z385" i="14"/>
  <c r="X170" i="16" s="1"/>
  <c r="AQ170" i="16" s="1"/>
  <c r="X114" i="16"/>
  <c r="AQ114" i="16" s="1"/>
  <c r="S260" i="23"/>
  <c r="AA214" i="14"/>
  <c r="X255" i="16"/>
  <c r="AQ255" i="16" s="1"/>
  <c r="S177" i="23"/>
  <c r="AA146" i="14"/>
  <c r="X172" i="16"/>
  <c r="AQ172" i="16" s="1"/>
  <c r="S325" i="23"/>
  <c r="AA274" i="14"/>
  <c r="X320" i="16"/>
  <c r="AQ320" i="16" s="1"/>
  <c r="S176" i="23"/>
  <c r="AA145" i="14"/>
  <c r="X171" i="16"/>
  <c r="AQ171" i="16" s="1"/>
  <c r="S340" i="23"/>
  <c r="AA287" i="14"/>
  <c r="X335" i="16"/>
  <c r="AQ335" i="16" s="1"/>
  <c r="R426" i="23"/>
  <c r="R411" i="23"/>
  <c r="S309" i="23"/>
  <c r="AA22" i="14"/>
  <c r="Z394" i="14"/>
  <c r="X304" i="16" s="1"/>
  <c r="AQ304" i="16" s="1"/>
  <c r="X20" i="16"/>
  <c r="AQ20" i="16" s="1"/>
  <c r="S25" i="23"/>
  <c r="S313" i="23"/>
  <c r="AA264" i="14"/>
  <c r="X308" i="16"/>
  <c r="AQ308" i="16" s="1"/>
  <c r="S163" i="23"/>
  <c r="AA135" i="14"/>
  <c r="X158" i="16"/>
  <c r="AQ158" i="16" s="1"/>
  <c r="S382" i="23"/>
  <c r="AA324" i="14"/>
  <c r="X377" i="16"/>
  <c r="AQ377" i="16" s="1"/>
  <c r="S235" i="23"/>
  <c r="AA195" i="14"/>
  <c r="X230" i="16"/>
  <c r="AQ230" i="16" s="1"/>
  <c r="S74" i="23"/>
  <c r="S75" i="23"/>
  <c r="X69" i="16"/>
  <c r="AQ69" i="16" s="1"/>
  <c r="AA65" i="14"/>
  <c r="Z376" i="14"/>
  <c r="X70" i="16" s="1"/>
  <c r="AQ70" i="16" s="1"/>
  <c r="S52" i="23"/>
  <c r="AA47" i="14"/>
  <c r="X47" i="16"/>
  <c r="AQ47" i="16" s="1"/>
  <c r="S109" i="23"/>
  <c r="AA91" i="14"/>
  <c r="X104" i="16"/>
  <c r="AQ104" i="16" s="1"/>
  <c r="S364" i="23"/>
  <c r="AA309" i="14"/>
  <c r="X359" i="16"/>
  <c r="AQ359" i="16" s="1"/>
  <c r="S353" i="23"/>
  <c r="AA116" i="14"/>
  <c r="Z395" i="14"/>
  <c r="X348" i="16" s="1"/>
  <c r="AQ348" i="16" s="1"/>
  <c r="X134" i="16"/>
  <c r="AQ134" i="16" s="1"/>
  <c r="S139" i="23"/>
  <c r="S242" i="23"/>
  <c r="X237" i="16"/>
  <c r="AQ237" i="16" s="1"/>
  <c r="AA200" i="14"/>
  <c r="S286" i="23"/>
  <c r="AA240" i="14"/>
  <c r="X281" i="16"/>
  <c r="AQ281" i="16" s="1"/>
  <c r="AA122" i="14"/>
  <c r="X143" i="16"/>
  <c r="AQ143" i="16" s="1"/>
  <c r="S148" i="23"/>
  <c r="S393" i="23"/>
  <c r="AA334" i="14"/>
  <c r="X388" i="16"/>
  <c r="AQ388" i="16" s="1"/>
  <c r="S250" i="23"/>
  <c r="X245" i="16"/>
  <c r="AQ245" i="16" s="1"/>
  <c r="AA205" i="14"/>
  <c r="S87" i="23"/>
  <c r="AA76" i="14"/>
  <c r="X82" i="16"/>
  <c r="AQ82" i="16" s="1"/>
  <c r="S204" i="23"/>
  <c r="AA166" i="14"/>
  <c r="X199" i="16"/>
  <c r="AQ199" i="16" s="1"/>
  <c r="S272" i="23"/>
  <c r="AA226" i="14"/>
  <c r="X267" i="16"/>
  <c r="AQ267" i="16" s="1"/>
  <c r="S335" i="23"/>
  <c r="AA282" i="14"/>
  <c r="X330" i="16"/>
  <c r="AQ330" i="16" s="1"/>
  <c r="S186" i="23"/>
  <c r="AA153" i="14"/>
  <c r="X181" i="16"/>
  <c r="AQ181" i="16" s="1"/>
  <c r="S24" i="23"/>
  <c r="AA21" i="14"/>
  <c r="X19" i="16"/>
  <c r="AQ19" i="16" s="1"/>
  <c r="AA110" i="14"/>
  <c r="X128" i="16"/>
  <c r="AQ128" i="16" s="1"/>
  <c r="S133" i="23"/>
  <c r="S323" i="23"/>
  <c r="AA272" i="14"/>
  <c r="X318" i="16"/>
  <c r="AQ318" i="16" s="1"/>
  <c r="S173" i="23"/>
  <c r="AA143" i="14"/>
  <c r="X168" i="16"/>
  <c r="AQ168" i="16" s="1"/>
  <c r="R420" i="23"/>
  <c r="R409" i="23"/>
  <c r="S146" i="23"/>
  <c r="AA20" i="14"/>
  <c r="Z370" i="14"/>
  <c r="X141" i="16" s="1"/>
  <c r="AQ141" i="16" s="1"/>
  <c r="X18" i="16"/>
  <c r="AQ18" i="16" s="1"/>
  <c r="S23" i="23"/>
  <c r="S354" i="23"/>
  <c r="AA300" i="14"/>
  <c r="X349" i="16"/>
  <c r="AQ349" i="16" s="1"/>
  <c r="S209" i="23"/>
  <c r="AA171" i="14"/>
  <c r="X204" i="16"/>
  <c r="AQ204" i="16" s="1"/>
  <c r="AA40" i="14"/>
  <c r="X40" i="16"/>
  <c r="AQ40" i="16" s="1"/>
  <c r="S45" i="23"/>
  <c r="S372" i="23"/>
  <c r="AA317" i="14"/>
  <c r="X367" i="16"/>
  <c r="AQ367" i="16" s="1"/>
  <c r="S38" i="23"/>
  <c r="AA33" i="14"/>
  <c r="X33" i="16"/>
  <c r="AQ33" i="16" s="1"/>
  <c r="AA120" i="14"/>
  <c r="X139" i="16"/>
  <c r="AQ139" i="16" s="1"/>
  <c r="S144" i="23"/>
  <c r="S379" i="23"/>
  <c r="AA321" i="14"/>
  <c r="X374" i="16"/>
  <c r="AQ374" i="16" s="1"/>
  <c r="S296" i="23"/>
  <c r="AA248" i="14"/>
  <c r="X291" i="16"/>
  <c r="AQ291" i="16" s="1"/>
  <c r="S245" i="23"/>
  <c r="AA202" i="14"/>
  <c r="X240" i="16"/>
  <c r="AQ240" i="16" s="1"/>
  <c r="S365" i="23"/>
  <c r="AA310" i="14"/>
  <c r="X360" i="16"/>
  <c r="AQ360" i="16" s="1"/>
  <c r="S220" i="23"/>
  <c r="AA181" i="14"/>
  <c r="X215" i="16"/>
  <c r="AQ215" i="16" s="1"/>
  <c r="AA50" i="14"/>
  <c r="X50" i="16"/>
  <c r="AQ50" i="16" s="1"/>
  <c r="S55" i="23"/>
  <c r="S221" i="23"/>
  <c r="AA182" i="14"/>
  <c r="X216" i="16"/>
  <c r="AQ216" i="16" s="1"/>
  <c r="S90" i="23"/>
  <c r="S240" i="23"/>
  <c r="S241" i="23"/>
  <c r="X85" i="16"/>
  <c r="AQ85" i="16" s="1"/>
  <c r="AA79" i="14"/>
  <c r="Z360" i="14"/>
  <c r="X235" i="16" s="1"/>
  <c r="AQ235" i="16" s="1"/>
  <c r="Z389" i="14"/>
  <c r="X236" i="16" s="1"/>
  <c r="AQ236" i="16" s="1"/>
  <c r="S217" i="23"/>
  <c r="AA178" i="14"/>
  <c r="X212" i="16"/>
  <c r="AQ212" i="16" s="1"/>
  <c r="AA258" i="14"/>
  <c r="X301" i="16"/>
  <c r="AQ301" i="16" s="1"/>
  <c r="S306" i="23"/>
  <c r="AA129" i="14"/>
  <c r="X152" i="16"/>
  <c r="AQ152" i="16" s="1"/>
  <c r="S157" i="23"/>
  <c r="S375" i="23"/>
  <c r="AA319" i="14"/>
  <c r="X370" i="16"/>
  <c r="AQ370" i="16" s="1"/>
  <c r="S69" i="23"/>
  <c r="AA60" i="14"/>
  <c r="X64" i="16"/>
  <c r="AQ64" i="16" s="1"/>
  <c r="S295" i="23"/>
  <c r="AA247" i="14"/>
  <c r="X290" i="16"/>
  <c r="AQ290" i="16" s="1"/>
  <c r="AA119" i="14"/>
  <c r="X138" i="16"/>
  <c r="AQ138" i="16" s="1"/>
  <c r="S143" i="23"/>
  <c r="S147" i="23"/>
  <c r="S40" i="23"/>
  <c r="AA35" i="14"/>
  <c r="Z382" i="14"/>
  <c r="X142" i="16" s="1"/>
  <c r="AQ142" i="16" s="1"/>
  <c r="X35" i="16"/>
  <c r="AQ35" i="16" s="1"/>
  <c r="S289" i="23"/>
  <c r="S290" i="23"/>
  <c r="X284" i="16"/>
  <c r="AQ284" i="16" s="1"/>
  <c r="AA243" i="14"/>
  <c r="Z391" i="14"/>
  <c r="X285" i="16" s="1"/>
  <c r="AQ285" i="16" s="1"/>
  <c r="AA115" i="14"/>
  <c r="X133" i="16"/>
  <c r="AQ133" i="16" s="1"/>
  <c r="S138" i="23"/>
  <c r="S66" i="23"/>
  <c r="X61" i="16"/>
  <c r="AQ61" i="16" s="1"/>
  <c r="AA57" i="14"/>
  <c r="S338" i="23"/>
  <c r="AA285" i="14"/>
  <c r="X333" i="16"/>
  <c r="AQ333" i="16" s="1"/>
  <c r="S206" i="23"/>
  <c r="AA168" i="14"/>
  <c r="X201" i="16"/>
  <c r="AQ201" i="16" s="1"/>
  <c r="S359" i="23"/>
  <c r="AA305" i="14"/>
  <c r="X354" i="16"/>
  <c r="AQ354" i="16" s="1"/>
  <c r="S264" i="23"/>
  <c r="AA218" i="14"/>
  <c r="X259" i="16"/>
  <c r="AQ259" i="16" s="1"/>
  <c r="S373" i="23"/>
  <c r="AA318" i="14"/>
  <c r="X368" i="16"/>
  <c r="AQ368" i="16" s="1"/>
  <c r="S229" i="23"/>
  <c r="AA189" i="14"/>
  <c r="X224" i="16"/>
  <c r="AQ224" i="16" s="1"/>
  <c r="S68" i="23"/>
  <c r="X63" i="16"/>
  <c r="AQ63" i="16" s="1"/>
  <c r="AA59" i="14"/>
  <c r="S238" i="23"/>
  <c r="S362" i="23"/>
  <c r="X233" i="16"/>
  <c r="AQ233" i="16" s="1"/>
  <c r="AA198" i="14"/>
  <c r="Z368" i="14"/>
  <c r="X357" i="16" s="1"/>
  <c r="AQ357" i="16" s="1"/>
  <c r="S71" i="23"/>
  <c r="AA62" i="14"/>
  <c r="X66" i="16"/>
  <c r="AQ66" i="16" s="1"/>
  <c r="S307" i="23"/>
  <c r="AA259" i="14"/>
  <c r="X302" i="16"/>
  <c r="AQ302" i="16" s="1"/>
  <c r="S351" i="23"/>
  <c r="AA298" i="14"/>
  <c r="X346" i="16"/>
  <c r="AQ346" i="16" s="1"/>
  <c r="S207" i="23"/>
  <c r="AA169" i="14"/>
  <c r="X202" i="16"/>
  <c r="AQ202" i="16" s="1"/>
  <c r="S33" i="23"/>
  <c r="AA38" i="14"/>
  <c r="X38" i="16"/>
  <c r="AQ38" i="16" s="1"/>
  <c r="Z373" i="14"/>
  <c r="X28" i="16" s="1"/>
  <c r="AQ28" i="16" s="1"/>
  <c r="S43" i="23"/>
  <c r="S172" i="23"/>
  <c r="AA142" i="14"/>
  <c r="X167" i="16"/>
  <c r="AQ167" i="16" s="1"/>
  <c r="S376" i="23"/>
  <c r="AA320" i="14"/>
  <c r="X371" i="16"/>
  <c r="AQ371" i="16" s="1"/>
  <c r="S231" i="23"/>
  <c r="AA191" i="14"/>
  <c r="X226" i="16"/>
  <c r="AQ226" i="16" s="1"/>
  <c r="S70" i="23"/>
  <c r="X65" i="16"/>
  <c r="AQ65" i="16" s="1"/>
  <c r="AA61" i="14"/>
  <c r="S299" i="23"/>
  <c r="AA251" i="14"/>
  <c r="X294" i="16"/>
  <c r="AQ294" i="16" s="1"/>
  <c r="AA123" i="14"/>
  <c r="X144" i="16"/>
  <c r="AQ144" i="16" s="1"/>
  <c r="S149" i="23"/>
  <c r="W393" i="16"/>
  <c r="W396" i="16" s="1"/>
  <c r="S14" i="23"/>
  <c r="S377" i="23"/>
  <c r="Z339" i="14"/>
  <c r="X395" i="16" s="1"/>
  <c r="AA12" i="14"/>
  <c r="Z369" i="14"/>
  <c r="X372" i="16" s="1"/>
  <c r="AQ372" i="16" s="1"/>
  <c r="X9" i="16"/>
  <c r="AQ9" i="16" s="1"/>
  <c r="AP393" i="16"/>
  <c r="BG58" i="16" s="1"/>
  <c r="AL63" i="23" s="1"/>
  <c r="R423" i="23"/>
  <c r="R405" i="23"/>
  <c r="R398" i="23"/>
  <c r="R3" i="23" s="1"/>
  <c r="AJ398" i="23"/>
  <c r="AJ405" i="23"/>
  <c r="AJ423" i="23"/>
  <c r="T93" i="23"/>
  <c r="T15" i="23"/>
  <c r="AB13" i="14"/>
  <c r="Y10" i="16"/>
  <c r="U15" i="23" s="1"/>
  <c r="S65" i="26" l="1"/>
  <c r="FZ410" i="23"/>
  <c r="J68" i="26"/>
  <c r="J18" i="33"/>
  <c r="J58" i="33" s="1"/>
  <c r="J62" i="33" s="1"/>
  <c r="J63" i="33" s="1"/>
  <c r="EB405" i="23"/>
  <c r="FL20" i="23"/>
  <c r="AU414" i="23"/>
  <c r="AU424" i="23"/>
  <c r="DL185" i="23"/>
  <c r="CD185" i="23"/>
  <c r="CU185" i="23" s="1"/>
  <c r="ET185" i="23" s="1"/>
  <c r="GB185" i="23" s="1"/>
  <c r="BN185" i="23"/>
  <c r="CD348" i="23"/>
  <c r="CU348" i="23" s="1"/>
  <c r="ET348" i="23" s="1"/>
  <c r="GB348" i="23" s="1"/>
  <c r="DL348" i="23"/>
  <c r="BN348" i="23"/>
  <c r="DL156" i="23"/>
  <c r="CD156" i="23"/>
  <c r="CU156" i="23" s="1"/>
  <c r="ET156" i="23" s="1"/>
  <c r="GB156" i="23" s="1"/>
  <c r="BN156" i="23"/>
  <c r="BM424" i="23"/>
  <c r="BM414" i="23"/>
  <c r="DL20" i="23"/>
  <c r="CD20" i="23"/>
  <c r="BN20" i="23"/>
  <c r="DL179" i="23"/>
  <c r="CD179" i="23"/>
  <c r="CU179" i="23" s="1"/>
  <c r="ET179" i="23" s="1"/>
  <c r="BN179" i="23"/>
  <c r="CD302" i="23"/>
  <c r="CU302" i="23" s="1"/>
  <c r="ET302" i="23" s="1"/>
  <c r="GB302" i="23" s="1"/>
  <c r="BN302" i="23"/>
  <c r="DL302" i="23"/>
  <c r="DL95" i="23"/>
  <c r="CD95" i="23"/>
  <c r="CU95" i="23" s="1"/>
  <c r="ET95" i="23" s="1"/>
  <c r="BN95" i="23"/>
  <c r="DL290" i="23"/>
  <c r="CD290" i="23"/>
  <c r="CU290" i="23" s="1"/>
  <c r="ET290" i="23" s="1"/>
  <c r="GB290" i="23" s="1"/>
  <c r="BN290" i="23"/>
  <c r="DL389" i="23"/>
  <c r="CD389" i="23"/>
  <c r="CU389" i="23" s="1"/>
  <c r="ET389" i="23" s="1"/>
  <c r="GB389" i="23" s="1"/>
  <c r="BN389" i="23"/>
  <c r="DL328" i="23"/>
  <c r="CD328" i="23"/>
  <c r="CU328" i="23" s="1"/>
  <c r="ET328" i="23" s="1"/>
  <c r="GB328" i="23" s="1"/>
  <c r="BN328" i="23"/>
  <c r="CD46" i="23"/>
  <c r="CU46" i="23" s="1"/>
  <c r="ET46" i="23" s="1"/>
  <c r="GB46" i="23" s="1"/>
  <c r="DL46" i="23"/>
  <c r="BN46" i="23"/>
  <c r="DL370" i="23"/>
  <c r="CD370" i="23"/>
  <c r="CU370" i="23" s="1"/>
  <c r="ET370" i="23" s="1"/>
  <c r="GB370" i="23" s="1"/>
  <c r="BN370" i="23"/>
  <c r="DL32" i="23"/>
  <c r="CD32" i="23"/>
  <c r="CU32" i="23" s="1"/>
  <c r="ET32" i="23" s="1"/>
  <c r="GB32" i="23" s="1"/>
  <c r="BN32" i="23"/>
  <c r="CD256" i="23"/>
  <c r="CU256" i="23" s="1"/>
  <c r="ET256" i="23" s="1"/>
  <c r="GB256" i="23" s="1"/>
  <c r="BN256" i="23"/>
  <c r="DL256" i="23"/>
  <c r="DL351" i="23"/>
  <c r="CD351" i="23"/>
  <c r="CU351" i="23" s="1"/>
  <c r="ET351" i="23" s="1"/>
  <c r="GB351" i="23" s="1"/>
  <c r="BN351" i="23"/>
  <c r="BN230" i="23"/>
  <c r="DL230" i="23"/>
  <c r="CD230" i="23"/>
  <c r="CU230" i="23" s="1"/>
  <c r="ET230" i="23" s="1"/>
  <c r="GB230" i="23" s="1"/>
  <c r="CD232" i="23"/>
  <c r="CU232" i="23" s="1"/>
  <c r="ET232" i="23" s="1"/>
  <c r="GB232" i="23" s="1"/>
  <c r="DL232" i="23"/>
  <c r="BN232" i="23"/>
  <c r="DL235" i="23"/>
  <c r="CD235" i="23"/>
  <c r="CU235" i="23" s="1"/>
  <c r="ET235" i="23" s="1"/>
  <c r="GB235" i="23" s="1"/>
  <c r="BN235" i="23"/>
  <c r="DL260" i="23"/>
  <c r="CD260" i="23"/>
  <c r="CU260" i="23" s="1"/>
  <c r="ET260" i="23" s="1"/>
  <c r="GB260" i="23" s="1"/>
  <c r="BN260" i="23"/>
  <c r="CD333" i="23"/>
  <c r="CU333" i="23" s="1"/>
  <c r="ET333" i="23" s="1"/>
  <c r="GB333" i="23" s="1"/>
  <c r="BN333" i="23"/>
  <c r="DL333" i="23"/>
  <c r="DL176" i="23"/>
  <c r="CD176" i="23"/>
  <c r="CU176" i="23" s="1"/>
  <c r="ET176" i="23" s="1"/>
  <c r="GB176" i="23" s="1"/>
  <c r="BN176" i="23"/>
  <c r="DL70" i="23"/>
  <c r="CD70" i="23"/>
  <c r="CU70" i="23" s="1"/>
  <c r="ET70" i="23" s="1"/>
  <c r="GB70" i="23" s="1"/>
  <c r="BN70" i="23"/>
  <c r="DL339" i="23"/>
  <c r="CD339" i="23"/>
  <c r="CU339" i="23" s="1"/>
  <c r="ET339" i="23" s="1"/>
  <c r="GB339" i="23" s="1"/>
  <c r="BN339" i="23"/>
  <c r="DL39" i="23"/>
  <c r="CD39" i="23"/>
  <c r="CU39" i="23" s="1"/>
  <c r="ET39" i="23" s="1"/>
  <c r="GB39" i="23" s="1"/>
  <c r="BN39" i="23"/>
  <c r="DL161" i="23"/>
  <c r="CD161" i="23"/>
  <c r="CU161" i="23" s="1"/>
  <c r="ET161" i="23" s="1"/>
  <c r="GB161" i="23" s="1"/>
  <c r="BN161" i="23"/>
  <c r="CD182" i="23"/>
  <c r="CU182" i="23" s="1"/>
  <c r="ET182" i="23" s="1"/>
  <c r="GB182" i="23" s="1"/>
  <c r="DL182" i="23"/>
  <c r="BN182" i="23"/>
  <c r="DL165" i="23"/>
  <c r="CD165" i="23"/>
  <c r="CU165" i="23" s="1"/>
  <c r="ET165" i="23" s="1"/>
  <c r="GB165" i="23" s="1"/>
  <c r="BN165" i="23"/>
  <c r="DL199" i="23"/>
  <c r="CD199" i="23"/>
  <c r="CU199" i="23" s="1"/>
  <c r="ET199" i="23" s="1"/>
  <c r="GB199" i="23" s="1"/>
  <c r="BN199" i="23"/>
  <c r="CD216" i="23"/>
  <c r="CU216" i="23" s="1"/>
  <c r="ET216" i="23" s="1"/>
  <c r="GB216" i="23" s="1"/>
  <c r="DL216" i="23"/>
  <c r="BN216" i="23"/>
  <c r="DL75" i="23"/>
  <c r="CD75" i="23"/>
  <c r="CU75" i="23" s="1"/>
  <c r="ET75" i="23" s="1"/>
  <c r="GB75" i="23" s="1"/>
  <c r="BN75" i="23"/>
  <c r="DL239" i="23"/>
  <c r="CD239" i="23"/>
  <c r="CU239" i="23" s="1"/>
  <c r="ET239" i="23" s="1"/>
  <c r="GB239" i="23" s="1"/>
  <c r="BN239" i="23"/>
  <c r="CD244" i="23"/>
  <c r="CU244" i="23" s="1"/>
  <c r="ET244" i="23" s="1"/>
  <c r="GB244" i="23" s="1"/>
  <c r="DL244" i="23"/>
  <c r="BN244" i="23"/>
  <c r="DL278" i="23"/>
  <c r="CD278" i="23"/>
  <c r="CU278" i="23" s="1"/>
  <c r="ET278" i="23" s="1"/>
  <c r="GB278" i="23" s="1"/>
  <c r="BN278" i="23"/>
  <c r="CD181" i="23"/>
  <c r="CU181" i="23" s="1"/>
  <c r="ET181" i="23" s="1"/>
  <c r="GB181" i="23" s="1"/>
  <c r="DL181" i="23"/>
  <c r="BN181" i="23"/>
  <c r="CD200" i="23"/>
  <c r="CU200" i="23" s="1"/>
  <c r="ET200" i="23" s="1"/>
  <c r="GB200" i="23" s="1"/>
  <c r="DL200" i="23"/>
  <c r="BN200" i="23"/>
  <c r="DL86" i="23"/>
  <c r="CD86" i="23"/>
  <c r="CU86" i="23" s="1"/>
  <c r="ET86" i="23" s="1"/>
  <c r="GB86" i="23" s="1"/>
  <c r="BN86" i="23"/>
  <c r="DL150" i="23"/>
  <c r="CD150" i="23"/>
  <c r="CU150" i="23" s="1"/>
  <c r="ET150" i="23" s="1"/>
  <c r="GB150" i="23" s="1"/>
  <c r="BN150" i="23"/>
  <c r="DL212" i="23"/>
  <c r="CD212" i="23"/>
  <c r="CU212" i="23" s="1"/>
  <c r="ET212" i="23" s="1"/>
  <c r="GB212" i="23" s="1"/>
  <c r="BN212" i="23"/>
  <c r="DL233" i="23"/>
  <c r="CD233" i="23"/>
  <c r="CU233" i="23" s="1"/>
  <c r="ET233" i="23" s="1"/>
  <c r="GB233" i="23" s="1"/>
  <c r="BN233" i="23"/>
  <c r="DL374" i="23"/>
  <c r="CD374" i="23"/>
  <c r="CU374" i="23" s="1"/>
  <c r="ET374" i="23" s="1"/>
  <c r="GB374" i="23" s="1"/>
  <c r="BN374" i="23"/>
  <c r="DL327" i="23"/>
  <c r="CD327" i="23"/>
  <c r="CU327" i="23" s="1"/>
  <c r="ET327" i="23" s="1"/>
  <c r="GB327" i="23" s="1"/>
  <c r="BN327" i="23"/>
  <c r="DL149" i="23"/>
  <c r="CD149" i="23"/>
  <c r="CU149" i="23" s="1"/>
  <c r="ET149" i="23" s="1"/>
  <c r="GB149" i="23" s="1"/>
  <c r="BN149" i="23"/>
  <c r="DL143" i="23"/>
  <c r="CD143" i="23"/>
  <c r="CU143" i="23" s="1"/>
  <c r="ET143" i="23" s="1"/>
  <c r="GB143" i="23" s="1"/>
  <c r="BN143" i="23"/>
  <c r="DL81" i="23"/>
  <c r="CD81" i="23"/>
  <c r="CU81" i="23" s="1"/>
  <c r="ET81" i="23" s="1"/>
  <c r="GB81" i="23" s="1"/>
  <c r="BN81" i="23"/>
  <c r="DL24" i="23"/>
  <c r="CD24" i="23"/>
  <c r="CU24" i="23" s="1"/>
  <c r="ET24" i="23" s="1"/>
  <c r="GB24" i="23" s="1"/>
  <c r="BN24" i="23"/>
  <c r="CD264" i="23"/>
  <c r="CU264" i="23" s="1"/>
  <c r="ET264" i="23" s="1"/>
  <c r="GB264" i="23" s="1"/>
  <c r="BN264" i="23"/>
  <c r="DL264" i="23"/>
  <c r="DL67" i="23"/>
  <c r="CD67" i="23"/>
  <c r="CU67" i="23" s="1"/>
  <c r="ET67" i="23" s="1"/>
  <c r="GB67" i="23" s="1"/>
  <c r="BN67" i="23"/>
  <c r="DL275" i="23"/>
  <c r="CD275" i="23"/>
  <c r="CU275" i="23" s="1"/>
  <c r="ET275" i="23" s="1"/>
  <c r="GB275" i="23" s="1"/>
  <c r="BN275" i="23"/>
  <c r="DL246" i="23"/>
  <c r="CD246" i="23"/>
  <c r="CU246" i="23" s="1"/>
  <c r="ET246" i="23" s="1"/>
  <c r="GB246" i="23" s="1"/>
  <c r="BN246" i="23"/>
  <c r="DL329" i="23"/>
  <c r="CD329" i="23"/>
  <c r="CU329" i="23" s="1"/>
  <c r="ET329" i="23" s="1"/>
  <c r="GB329" i="23" s="1"/>
  <c r="BN329" i="23"/>
  <c r="DL194" i="23"/>
  <c r="CD194" i="23"/>
  <c r="CU194" i="23" s="1"/>
  <c r="ET194" i="23" s="1"/>
  <c r="GB194" i="23" s="1"/>
  <c r="BN194" i="23"/>
  <c r="CD388" i="23"/>
  <c r="CU388" i="23" s="1"/>
  <c r="ET388" i="23" s="1"/>
  <c r="GB388" i="23" s="1"/>
  <c r="DL388" i="23"/>
  <c r="BN388" i="23"/>
  <c r="DL227" i="23"/>
  <c r="CD227" i="23"/>
  <c r="CU227" i="23" s="1"/>
  <c r="ET227" i="23" s="1"/>
  <c r="GB227" i="23" s="1"/>
  <c r="BN227" i="23"/>
  <c r="DL301" i="23"/>
  <c r="CD301" i="23"/>
  <c r="CU301" i="23" s="1"/>
  <c r="ET301" i="23" s="1"/>
  <c r="GB301" i="23" s="1"/>
  <c r="BN301" i="23"/>
  <c r="DL112" i="23"/>
  <c r="CD112" i="23"/>
  <c r="CU112" i="23" s="1"/>
  <c r="ET112" i="23" s="1"/>
  <c r="GB112" i="23" s="1"/>
  <c r="BN112" i="23"/>
  <c r="CD308" i="23"/>
  <c r="CU308" i="23" s="1"/>
  <c r="ET308" i="23" s="1"/>
  <c r="GB308" i="23" s="1"/>
  <c r="DL308" i="23"/>
  <c r="BN308" i="23"/>
  <c r="DL152" i="23"/>
  <c r="CD152" i="23"/>
  <c r="CU152" i="23" s="1"/>
  <c r="ET152" i="23" s="1"/>
  <c r="GB152" i="23" s="1"/>
  <c r="BN152" i="23"/>
  <c r="DL300" i="23"/>
  <c r="CD300" i="23"/>
  <c r="CU300" i="23" s="1"/>
  <c r="ET300" i="23" s="1"/>
  <c r="GB300" i="23" s="1"/>
  <c r="BN300" i="23"/>
  <c r="DL189" i="23"/>
  <c r="CD189" i="23"/>
  <c r="CU189" i="23" s="1"/>
  <c r="ET189" i="23" s="1"/>
  <c r="GB189" i="23" s="1"/>
  <c r="BN189" i="23"/>
  <c r="CD249" i="23"/>
  <c r="CU249" i="23" s="1"/>
  <c r="ET249" i="23" s="1"/>
  <c r="GB249" i="23" s="1"/>
  <c r="DL249" i="23"/>
  <c r="BN249" i="23"/>
  <c r="DL295" i="23"/>
  <c r="CD295" i="23"/>
  <c r="CU295" i="23" s="1"/>
  <c r="ET295" i="23" s="1"/>
  <c r="GB295" i="23" s="1"/>
  <c r="BN295" i="23"/>
  <c r="CD319" i="23"/>
  <c r="CU319" i="23" s="1"/>
  <c r="ET319" i="23" s="1"/>
  <c r="GB319" i="23" s="1"/>
  <c r="DL319" i="23"/>
  <c r="BN319" i="23"/>
  <c r="DL135" i="23"/>
  <c r="CD135" i="23"/>
  <c r="CU135" i="23" s="1"/>
  <c r="ET135" i="23" s="1"/>
  <c r="GB135" i="23" s="1"/>
  <c r="BN135" i="23"/>
  <c r="DL369" i="23"/>
  <c r="CD369" i="23"/>
  <c r="CU369" i="23" s="1"/>
  <c r="ET369" i="23" s="1"/>
  <c r="GB369" i="23" s="1"/>
  <c r="BN369" i="23"/>
  <c r="DL17" i="23"/>
  <c r="CD17" i="23"/>
  <c r="CU17" i="23" s="1"/>
  <c r="ET17" i="23" s="1"/>
  <c r="BN17" i="23"/>
  <c r="DL162" i="23"/>
  <c r="CD162" i="23"/>
  <c r="CU162" i="23" s="1"/>
  <c r="ET162" i="23" s="1"/>
  <c r="GB162" i="23" s="1"/>
  <c r="BN162" i="23"/>
  <c r="DL111" i="23"/>
  <c r="CD111" i="23"/>
  <c r="CU111" i="23" s="1"/>
  <c r="ET111" i="23" s="1"/>
  <c r="GB111" i="23" s="1"/>
  <c r="BN111" i="23"/>
  <c r="CD356" i="23"/>
  <c r="CU356" i="23" s="1"/>
  <c r="ET356" i="23" s="1"/>
  <c r="GB356" i="23" s="1"/>
  <c r="DL356" i="23"/>
  <c r="BN356" i="23"/>
  <c r="DL299" i="23"/>
  <c r="CD299" i="23"/>
  <c r="CU299" i="23" s="1"/>
  <c r="ET299" i="23" s="1"/>
  <c r="GB299" i="23" s="1"/>
  <c r="BN299" i="23"/>
  <c r="DL383" i="23"/>
  <c r="CD383" i="23"/>
  <c r="CU383" i="23" s="1"/>
  <c r="ET383" i="23" s="1"/>
  <c r="GB383" i="23" s="1"/>
  <c r="BN383" i="23"/>
  <c r="DL313" i="23"/>
  <c r="CD313" i="23"/>
  <c r="CU313" i="23" s="1"/>
  <c r="ET313" i="23" s="1"/>
  <c r="GB313" i="23" s="1"/>
  <c r="BN313" i="23"/>
  <c r="CD193" i="23"/>
  <c r="CU193" i="23" s="1"/>
  <c r="ET193" i="23" s="1"/>
  <c r="GB193" i="23" s="1"/>
  <c r="DL193" i="23"/>
  <c r="BN193" i="23"/>
  <c r="DL47" i="23"/>
  <c r="CD47" i="23"/>
  <c r="CU47" i="23" s="1"/>
  <c r="ET47" i="23" s="1"/>
  <c r="GB47" i="23" s="1"/>
  <c r="BN47" i="23"/>
  <c r="DL136" i="23"/>
  <c r="CD136" i="23"/>
  <c r="CU136" i="23" s="1"/>
  <c r="ET136" i="23" s="1"/>
  <c r="GB136" i="23" s="1"/>
  <c r="BN136" i="23"/>
  <c r="DL192" i="23"/>
  <c r="CD192" i="23"/>
  <c r="CU192" i="23" s="1"/>
  <c r="ET192" i="23" s="1"/>
  <c r="GB192" i="23" s="1"/>
  <c r="BN192" i="23"/>
  <c r="DL153" i="23"/>
  <c r="CD153" i="23"/>
  <c r="CU153" i="23" s="1"/>
  <c r="ET153" i="23" s="1"/>
  <c r="GB153" i="23" s="1"/>
  <c r="BN153" i="23"/>
  <c r="DL259" i="23"/>
  <c r="CD259" i="23"/>
  <c r="CU259" i="23" s="1"/>
  <c r="ET259" i="23" s="1"/>
  <c r="GB259" i="23" s="1"/>
  <c r="BN259" i="23"/>
  <c r="DL372" i="23"/>
  <c r="CD372" i="23"/>
  <c r="CU372" i="23" s="1"/>
  <c r="ET372" i="23" s="1"/>
  <c r="GB372" i="23" s="1"/>
  <c r="BN372" i="23"/>
  <c r="DL132" i="23"/>
  <c r="CD132" i="23"/>
  <c r="CU132" i="23" s="1"/>
  <c r="ET132" i="23" s="1"/>
  <c r="GB132" i="23" s="1"/>
  <c r="BN132" i="23"/>
  <c r="CD377" i="23"/>
  <c r="CU377" i="23" s="1"/>
  <c r="ET377" i="23" s="1"/>
  <c r="GB377" i="23" s="1"/>
  <c r="DL377" i="23"/>
  <c r="BN377" i="23"/>
  <c r="CD294" i="23"/>
  <c r="CU294" i="23" s="1"/>
  <c r="ET294" i="23" s="1"/>
  <c r="GB294" i="23" s="1"/>
  <c r="DL294" i="23"/>
  <c r="BN294" i="23"/>
  <c r="DL54" i="23"/>
  <c r="CD54" i="23"/>
  <c r="CU54" i="23" s="1"/>
  <c r="ET54" i="23" s="1"/>
  <c r="GB54" i="23" s="1"/>
  <c r="BN54" i="23"/>
  <c r="DL263" i="23"/>
  <c r="CD263" i="23"/>
  <c r="CU263" i="23" s="1"/>
  <c r="ET263" i="23" s="1"/>
  <c r="GB263" i="23" s="1"/>
  <c r="BN263" i="23"/>
  <c r="CD306" i="23"/>
  <c r="CU306" i="23" s="1"/>
  <c r="ET306" i="23" s="1"/>
  <c r="GB306" i="23" s="1"/>
  <c r="DL306" i="23"/>
  <c r="BN306" i="23"/>
  <c r="CD205" i="23"/>
  <c r="CU205" i="23" s="1"/>
  <c r="ET205" i="23" s="1"/>
  <c r="GB205" i="23" s="1"/>
  <c r="DL205" i="23"/>
  <c r="BN205" i="23"/>
  <c r="DL64" i="23"/>
  <c r="CD64" i="23"/>
  <c r="BM408" i="23"/>
  <c r="BN64" i="23"/>
  <c r="DL76" i="23"/>
  <c r="CD76" i="23"/>
  <c r="CU76" i="23" s="1"/>
  <c r="ET76" i="23" s="1"/>
  <c r="GB76" i="23" s="1"/>
  <c r="BN76" i="23"/>
  <c r="CD293" i="23"/>
  <c r="CU293" i="23" s="1"/>
  <c r="ET293" i="23" s="1"/>
  <c r="GB293" i="23" s="1"/>
  <c r="DL293" i="23"/>
  <c r="BN293" i="23"/>
  <c r="CD88" i="23"/>
  <c r="CU88" i="23" s="1"/>
  <c r="ET88" i="23" s="1"/>
  <c r="GB88" i="23" s="1"/>
  <c r="DL88" i="23"/>
  <c r="BN88" i="23"/>
  <c r="CD206" i="23"/>
  <c r="CU206" i="23" s="1"/>
  <c r="ET206" i="23" s="1"/>
  <c r="GB206" i="23" s="1"/>
  <c r="DL206" i="23"/>
  <c r="BN206" i="23"/>
  <c r="CD100" i="23"/>
  <c r="CU100" i="23" s="1"/>
  <c r="ET100" i="23" s="1"/>
  <c r="GB100" i="23" s="1"/>
  <c r="DL100" i="23"/>
  <c r="BN100" i="23"/>
  <c r="CD84" i="23"/>
  <c r="CU84" i="23" s="1"/>
  <c r="ET84" i="23" s="1"/>
  <c r="GB84" i="23" s="1"/>
  <c r="DL84" i="23"/>
  <c r="BN84" i="23"/>
  <c r="BN57" i="23"/>
  <c r="DL57" i="23"/>
  <c r="CD57" i="23"/>
  <c r="CU57" i="23" s="1"/>
  <c r="ET57" i="23" s="1"/>
  <c r="GB57" i="23" s="1"/>
  <c r="BM422" i="23"/>
  <c r="DL15" i="23"/>
  <c r="CD15" i="23"/>
  <c r="BN15" i="23"/>
  <c r="DL365" i="23"/>
  <c r="CD365" i="23"/>
  <c r="CU365" i="23" s="1"/>
  <c r="ET365" i="23" s="1"/>
  <c r="GB365" i="23" s="1"/>
  <c r="BN365" i="23"/>
  <c r="FL93" i="23"/>
  <c r="AU407" i="23"/>
  <c r="FL64" i="23"/>
  <c r="AU408" i="23"/>
  <c r="FL16" i="23"/>
  <c r="AU419" i="23"/>
  <c r="FL23" i="23"/>
  <c r="AU409" i="23"/>
  <c r="AU420" i="23"/>
  <c r="FL83" i="23"/>
  <c r="AU421" i="23"/>
  <c r="FL147" i="23"/>
  <c r="AU415" i="23"/>
  <c r="DL390" i="23"/>
  <c r="CD390" i="23"/>
  <c r="CU390" i="23" s="1"/>
  <c r="ET390" i="23" s="1"/>
  <c r="GB390" i="23" s="1"/>
  <c r="BN390" i="23"/>
  <c r="CD253" i="23"/>
  <c r="CU253" i="23" s="1"/>
  <c r="ET253" i="23" s="1"/>
  <c r="GB253" i="23" s="1"/>
  <c r="DL253" i="23"/>
  <c r="BN253" i="23"/>
  <c r="DL270" i="23"/>
  <c r="CD270" i="23"/>
  <c r="CU270" i="23" s="1"/>
  <c r="ET270" i="23" s="1"/>
  <c r="GB270" i="23" s="1"/>
  <c r="BN270" i="23"/>
  <c r="DL134" i="23"/>
  <c r="CD134" i="23"/>
  <c r="CU134" i="23" s="1"/>
  <c r="ET134" i="23" s="1"/>
  <c r="GB134" i="23" s="1"/>
  <c r="BN134" i="23"/>
  <c r="DL106" i="23"/>
  <c r="CD106" i="23"/>
  <c r="CU106" i="23" s="1"/>
  <c r="ET106" i="23" s="1"/>
  <c r="GB106" i="23" s="1"/>
  <c r="BN106" i="23"/>
  <c r="DL201" i="23"/>
  <c r="CD201" i="23"/>
  <c r="CU201" i="23" s="1"/>
  <c r="ET201" i="23" s="1"/>
  <c r="GB201" i="23" s="1"/>
  <c r="BN201" i="23"/>
  <c r="DL222" i="23"/>
  <c r="CD222" i="23"/>
  <c r="CU222" i="23" s="1"/>
  <c r="ET222" i="23" s="1"/>
  <c r="GB222" i="23" s="1"/>
  <c r="BN222" i="23"/>
  <c r="CD173" i="23"/>
  <c r="CU173" i="23" s="1"/>
  <c r="ET173" i="23" s="1"/>
  <c r="GB173" i="23" s="1"/>
  <c r="DL173" i="23"/>
  <c r="BN173" i="23"/>
  <c r="DL349" i="23"/>
  <c r="CD349" i="23"/>
  <c r="CU349" i="23" s="1"/>
  <c r="ET349" i="23" s="1"/>
  <c r="GB349" i="23" s="1"/>
  <c r="BN349" i="23"/>
  <c r="DL101" i="23"/>
  <c r="CD101" i="23"/>
  <c r="CU101" i="23" s="1"/>
  <c r="ET101" i="23" s="1"/>
  <c r="GB101" i="23" s="1"/>
  <c r="BN101" i="23"/>
  <c r="CD382" i="23"/>
  <c r="CU382" i="23" s="1"/>
  <c r="ET382" i="23" s="1"/>
  <c r="GB382" i="23" s="1"/>
  <c r="DL382" i="23"/>
  <c r="BN382" i="23"/>
  <c r="DL358" i="23"/>
  <c r="CD358" i="23"/>
  <c r="CU358" i="23" s="1"/>
  <c r="ET358" i="23" s="1"/>
  <c r="GB358" i="23" s="1"/>
  <c r="BN358" i="23"/>
  <c r="CD69" i="23"/>
  <c r="CU69" i="23" s="1"/>
  <c r="ET69" i="23" s="1"/>
  <c r="GB69" i="23" s="1"/>
  <c r="DL69" i="23"/>
  <c r="BN69" i="23"/>
  <c r="DL138" i="23"/>
  <c r="CD138" i="23"/>
  <c r="CU138" i="23" s="1"/>
  <c r="ET138" i="23" s="1"/>
  <c r="GB138" i="23" s="1"/>
  <c r="BN138" i="23"/>
  <c r="DL26" i="23"/>
  <c r="CD26" i="23"/>
  <c r="CU26" i="23" s="1"/>
  <c r="ET26" i="23" s="1"/>
  <c r="GB26" i="23" s="1"/>
  <c r="BN26" i="23"/>
  <c r="DL87" i="23"/>
  <c r="CD87" i="23"/>
  <c r="BM413" i="23"/>
  <c r="BN87" i="23"/>
  <c r="DL267" i="23"/>
  <c r="CD267" i="23"/>
  <c r="CU267" i="23" s="1"/>
  <c r="ET267" i="23" s="1"/>
  <c r="GB267" i="23" s="1"/>
  <c r="BN267" i="23"/>
  <c r="DL361" i="23"/>
  <c r="CD361" i="23"/>
  <c r="CU361" i="23" s="1"/>
  <c r="ET361" i="23" s="1"/>
  <c r="GB361" i="23" s="1"/>
  <c r="BN361" i="23"/>
  <c r="BM421" i="23"/>
  <c r="DL83" i="23"/>
  <c r="CD83" i="23"/>
  <c r="BN83" i="23"/>
  <c r="DL97" i="23"/>
  <c r="CD97" i="23"/>
  <c r="CU97" i="23" s="1"/>
  <c r="ET97" i="23" s="1"/>
  <c r="GB97" i="23" s="1"/>
  <c r="BN97" i="23"/>
  <c r="CD41" i="23"/>
  <c r="CU41" i="23" s="1"/>
  <c r="ET41" i="23" s="1"/>
  <c r="GB41" i="23" s="1"/>
  <c r="DL41" i="23"/>
  <c r="BN41" i="23"/>
  <c r="DL283" i="23"/>
  <c r="CD283" i="23"/>
  <c r="CU283" i="23" s="1"/>
  <c r="ET283" i="23" s="1"/>
  <c r="GB283" i="23" s="1"/>
  <c r="BN283" i="23"/>
  <c r="DL159" i="23"/>
  <c r="CD159" i="23"/>
  <c r="CU159" i="23" s="1"/>
  <c r="ET159" i="23" s="1"/>
  <c r="GB159" i="23" s="1"/>
  <c r="BN159" i="23"/>
  <c r="DL191" i="23"/>
  <c r="CD191" i="23"/>
  <c r="CU191" i="23" s="1"/>
  <c r="ET191" i="23" s="1"/>
  <c r="GB191" i="23" s="1"/>
  <c r="BN191" i="23"/>
  <c r="DL219" i="23"/>
  <c r="CD219" i="23"/>
  <c r="CU219" i="23" s="1"/>
  <c r="ET219" i="23" s="1"/>
  <c r="GB219" i="23" s="1"/>
  <c r="BN219" i="23"/>
  <c r="DL273" i="23"/>
  <c r="CD273" i="23"/>
  <c r="CU273" i="23" s="1"/>
  <c r="ET273" i="23" s="1"/>
  <c r="GB273" i="23" s="1"/>
  <c r="BN273" i="23"/>
  <c r="DL92" i="23"/>
  <c r="CD92" i="23"/>
  <c r="CU92" i="23" s="1"/>
  <c r="ET92" i="23" s="1"/>
  <c r="GB92" i="23" s="1"/>
  <c r="BN92" i="23"/>
  <c r="DL318" i="23"/>
  <c r="CD318" i="23"/>
  <c r="CU318" i="23" s="1"/>
  <c r="ET318" i="23" s="1"/>
  <c r="GB318" i="23" s="1"/>
  <c r="BN318" i="23"/>
  <c r="DL252" i="23"/>
  <c r="CD252" i="23"/>
  <c r="CU252" i="23" s="1"/>
  <c r="ET252" i="23" s="1"/>
  <c r="GB252" i="23" s="1"/>
  <c r="BN252" i="23"/>
  <c r="DL115" i="23"/>
  <c r="CD115" i="23"/>
  <c r="CU115" i="23" s="1"/>
  <c r="ET115" i="23" s="1"/>
  <c r="GB115" i="23" s="1"/>
  <c r="BN115" i="23"/>
  <c r="CD148" i="23"/>
  <c r="CU148" i="23" s="1"/>
  <c r="ET148" i="23" s="1"/>
  <c r="GB148" i="23" s="1"/>
  <c r="DL148" i="23"/>
  <c r="BN148" i="23"/>
  <c r="CD241" i="23"/>
  <c r="CU241" i="23" s="1"/>
  <c r="ET241" i="23" s="1"/>
  <c r="GB241" i="23" s="1"/>
  <c r="DL241" i="23"/>
  <c r="BN241" i="23"/>
  <c r="DL66" i="23"/>
  <c r="CD66" i="23"/>
  <c r="CU66" i="23" s="1"/>
  <c r="ET66" i="23" s="1"/>
  <c r="GB66" i="23" s="1"/>
  <c r="BN66" i="23"/>
  <c r="DL214" i="23"/>
  <c r="CD214" i="23"/>
  <c r="CU214" i="23" s="1"/>
  <c r="ET214" i="23" s="1"/>
  <c r="BN214" i="23"/>
  <c r="DL99" i="23"/>
  <c r="CD99" i="23"/>
  <c r="CU99" i="23" s="1"/>
  <c r="ET99" i="23" s="1"/>
  <c r="GB99" i="23" s="1"/>
  <c r="BN99" i="23"/>
  <c r="CD248" i="23"/>
  <c r="CU248" i="23" s="1"/>
  <c r="ET248" i="23" s="1"/>
  <c r="GB248" i="23" s="1"/>
  <c r="DL248" i="23"/>
  <c r="BN248" i="23"/>
  <c r="DL336" i="23"/>
  <c r="CD336" i="23"/>
  <c r="CU336" i="23" s="1"/>
  <c r="ET336" i="23" s="1"/>
  <c r="GB336" i="23" s="1"/>
  <c r="BN336" i="23"/>
  <c r="DL229" i="23"/>
  <c r="CD229" i="23"/>
  <c r="CU229" i="23" s="1"/>
  <c r="ET229" i="23" s="1"/>
  <c r="GB229" i="23" s="1"/>
  <c r="BN229" i="23"/>
  <c r="DL276" i="23"/>
  <c r="CD276" i="23"/>
  <c r="CU276" i="23" s="1"/>
  <c r="ET276" i="23" s="1"/>
  <c r="GB276" i="23" s="1"/>
  <c r="BN276" i="23"/>
  <c r="DL277" i="23"/>
  <c r="CD277" i="23"/>
  <c r="CU277" i="23" s="1"/>
  <c r="ET277" i="23" s="1"/>
  <c r="GB277" i="23" s="1"/>
  <c r="BN277" i="23"/>
  <c r="DL384" i="23"/>
  <c r="CD384" i="23"/>
  <c r="CU384" i="23" s="1"/>
  <c r="ET384" i="23" s="1"/>
  <c r="GB384" i="23" s="1"/>
  <c r="BN384" i="23"/>
  <c r="BM420" i="23"/>
  <c r="DL23" i="23"/>
  <c r="CD23" i="23"/>
  <c r="BM409" i="23"/>
  <c r="BN23" i="23"/>
  <c r="DL114" i="23"/>
  <c r="CD114" i="23"/>
  <c r="CU114" i="23" s="1"/>
  <c r="ET114" i="23" s="1"/>
  <c r="GB114" i="23" s="1"/>
  <c r="BN114" i="23"/>
  <c r="DL217" i="23"/>
  <c r="CD217" i="23"/>
  <c r="CU217" i="23" s="1"/>
  <c r="ET217" i="23" s="1"/>
  <c r="GB217" i="23" s="1"/>
  <c r="BN217" i="23"/>
  <c r="DL85" i="23"/>
  <c r="CD85" i="23"/>
  <c r="CU85" i="23" s="1"/>
  <c r="ET85" i="23" s="1"/>
  <c r="GB85" i="23" s="1"/>
  <c r="BN85" i="23"/>
  <c r="CD251" i="23"/>
  <c r="CU251" i="23" s="1"/>
  <c r="ET251" i="23" s="1"/>
  <c r="GB251" i="23" s="1"/>
  <c r="DL251" i="23"/>
  <c r="BN251" i="23"/>
  <c r="DL102" i="23"/>
  <c r="CD102" i="23"/>
  <c r="CU102" i="23" s="1"/>
  <c r="ET102" i="23" s="1"/>
  <c r="GB102" i="23" s="1"/>
  <c r="BN102" i="23"/>
  <c r="DL154" i="23"/>
  <c r="CD154" i="23"/>
  <c r="CU154" i="23" s="1"/>
  <c r="ET154" i="23" s="1"/>
  <c r="GB154" i="23" s="1"/>
  <c r="BN154" i="23"/>
  <c r="FL15" i="23"/>
  <c r="AU422" i="23"/>
  <c r="CD226" i="23"/>
  <c r="CU226" i="23" s="1"/>
  <c r="ET226" i="23" s="1"/>
  <c r="GB226" i="23" s="1"/>
  <c r="BN226" i="23"/>
  <c r="DL226" i="23"/>
  <c r="DL107" i="23"/>
  <c r="CD107" i="23"/>
  <c r="CU107" i="23" s="1"/>
  <c r="ET107" i="23" s="1"/>
  <c r="GB107" i="23" s="1"/>
  <c r="BN107" i="23"/>
  <c r="CD207" i="23"/>
  <c r="CU207" i="23" s="1"/>
  <c r="ET207" i="23" s="1"/>
  <c r="GB207" i="23" s="1"/>
  <c r="DL207" i="23"/>
  <c r="BN207" i="23"/>
  <c r="DL74" i="23"/>
  <c r="CD74" i="23"/>
  <c r="CU74" i="23" s="1"/>
  <c r="ET74" i="23" s="1"/>
  <c r="GB74" i="23" s="1"/>
  <c r="BN74" i="23"/>
  <c r="CD337" i="23"/>
  <c r="CU337" i="23" s="1"/>
  <c r="ET337" i="23" s="1"/>
  <c r="GB337" i="23" s="1"/>
  <c r="DL337" i="23"/>
  <c r="BN337" i="23"/>
  <c r="DL291" i="23"/>
  <c r="CD291" i="23"/>
  <c r="CU291" i="23" s="1"/>
  <c r="ET291" i="23" s="1"/>
  <c r="GB291" i="23" s="1"/>
  <c r="BN291" i="23"/>
  <c r="CD285" i="23"/>
  <c r="CU285" i="23" s="1"/>
  <c r="ET285" i="23" s="1"/>
  <c r="GB285" i="23" s="1"/>
  <c r="DL285" i="23"/>
  <c r="BN285" i="23"/>
  <c r="CD103" i="23"/>
  <c r="CU103" i="23" s="1"/>
  <c r="ET103" i="23" s="1"/>
  <c r="GB103" i="23" s="1"/>
  <c r="DL103" i="23"/>
  <c r="BN103" i="23"/>
  <c r="CD80" i="23"/>
  <c r="CU80" i="23" s="1"/>
  <c r="ET80" i="23" s="1"/>
  <c r="GB80" i="23" s="1"/>
  <c r="DL80" i="23"/>
  <c r="BN80" i="23"/>
  <c r="CD63" i="23"/>
  <c r="CU63" i="23" s="1"/>
  <c r="ET63" i="23" s="1"/>
  <c r="GB63" i="23" s="1"/>
  <c r="DL63" i="23"/>
  <c r="BN63" i="23"/>
  <c r="CD395" i="23"/>
  <c r="CU395" i="23" s="1"/>
  <c r="ET395" i="23" s="1"/>
  <c r="GB395" i="23" s="1"/>
  <c r="DL395" i="23"/>
  <c r="BN395" i="23"/>
  <c r="DL373" i="23"/>
  <c r="CD373" i="23"/>
  <c r="CU373" i="23" s="1"/>
  <c r="ET373" i="23" s="1"/>
  <c r="GB373" i="23" s="1"/>
  <c r="BN373" i="23"/>
  <c r="DL271" i="23"/>
  <c r="CD271" i="23"/>
  <c r="CU271" i="23" s="1"/>
  <c r="ET271" i="23" s="1"/>
  <c r="GB271" i="23" s="1"/>
  <c r="BN271" i="23"/>
  <c r="DL231" i="23"/>
  <c r="CD231" i="23"/>
  <c r="CU231" i="23" s="1"/>
  <c r="ET231" i="23" s="1"/>
  <c r="GB231" i="23" s="1"/>
  <c r="BN231" i="23"/>
  <c r="DL72" i="23"/>
  <c r="BN72" i="23"/>
  <c r="CD72" i="23"/>
  <c r="CU72" i="23" s="1"/>
  <c r="ET72" i="23" s="1"/>
  <c r="GB72" i="23" s="1"/>
  <c r="DL323" i="23"/>
  <c r="CD323" i="23"/>
  <c r="CU323" i="23" s="1"/>
  <c r="ET323" i="23" s="1"/>
  <c r="GB323" i="23" s="1"/>
  <c r="BN323" i="23"/>
  <c r="DL289" i="23"/>
  <c r="CD289" i="23"/>
  <c r="CU289" i="23" s="1"/>
  <c r="ET289" i="23" s="1"/>
  <c r="GB289" i="23" s="1"/>
  <c r="BN289" i="23"/>
  <c r="CD225" i="23"/>
  <c r="CU225" i="23" s="1"/>
  <c r="ET225" i="23" s="1"/>
  <c r="GB225" i="23" s="1"/>
  <c r="DL225" i="23"/>
  <c r="BN225" i="23"/>
  <c r="DL237" i="23"/>
  <c r="CD237" i="23"/>
  <c r="CU237" i="23" s="1"/>
  <c r="ET237" i="23" s="1"/>
  <c r="GB237" i="23" s="1"/>
  <c r="BN237" i="23"/>
  <c r="DL98" i="23"/>
  <c r="CD98" i="23"/>
  <c r="CU98" i="23" s="1"/>
  <c r="ET98" i="23" s="1"/>
  <c r="GB98" i="23" s="1"/>
  <c r="BN98" i="23"/>
  <c r="DL288" i="23"/>
  <c r="CD288" i="23"/>
  <c r="CU288" i="23" s="1"/>
  <c r="ET288" i="23" s="1"/>
  <c r="GB288" i="23" s="1"/>
  <c r="BN288" i="23"/>
  <c r="CD108" i="23"/>
  <c r="CU108" i="23" s="1"/>
  <c r="ET108" i="23" s="1"/>
  <c r="GB108" i="23" s="1"/>
  <c r="DL108" i="23"/>
  <c r="BN108" i="23"/>
  <c r="CD269" i="23"/>
  <c r="CU269" i="23" s="1"/>
  <c r="ET269" i="23" s="1"/>
  <c r="GB269" i="23" s="1"/>
  <c r="DL269" i="23"/>
  <c r="BN269" i="23"/>
  <c r="DL116" i="23"/>
  <c r="CD116" i="23"/>
  <c r="CU116" i="23" s="1"/>
  <c r="ET116" i="23" s="1"/>
  <c r="GB116" i="23" s="1"/>
  <c r="BN116" i="23"/>
  <c r="DL386" i="23"/>
  <c r="CD386" i="23"/>
  <c r="CU386" i="23" s="1"/>
  <c r="ET386" i="23" s="1"/>
  <c r="GB386" i="23" s="1"/>
  <c r="BN386" i="23"/>
  <c r="DL314" i="23"/>
  <c r="CD314" i="23"/>
  <c r="CU314" i="23" s="1"/>
  <c r="ET314" i="23" s="1"/>
  <c r="GB314" i="23" s="1"/>
  <c r="BN314" i="23"/>
  <c r="DL53" i="23"/>
  <c r="CD53" i="23"/>
  <c r="CU53" i="23" s="1"/>
  <c r="ET53" i="23" s="1"/>
  <c r="BN53" i="23"/>
  <c r="CD341" i="23"/>
  <c r="CU341" i="23" s="1"/>
  <c r="ET341" i="23" s="1"/>
  <c r="GB341" i="23" s="1"/>
  <c r="DL341" i="23"/>
  <c r="BN341" i="23"/>
  <c r="BM410" i="23"/>
  <c r="DL146" i="23"/>
  <c r="DL410" i="23" s="1"/>
  <c r="CD146" i="23"/>
  <c r="BN146" i="23"/>
  <c r="CD326" i="23"/>
  <c r="CU326" i="23" s="1"/>
  <c r="ET326" i="23" s="1"/>
  <c r="GB326" i="23" s="1"/>
  <c r="DL326" i="23"/>
  <c r="BN326" i="23"/>
  <c r="DL121" i="23"/>
  <c r="CD121" i="23"/>
  <c r="CU121" i="23" s="1"/>
  <c r="ET121" i="23" s="1"/>
  <c r="GB121" i="23" s="1"/>
  <c r="BN121" i="23"/>
  <c r="DL221" i="23"/>
  <c r="CD221" i="23"/>
  <c r="CU221" i="23" s="1"/>
  <c r="ET221" i="23" s="1"/>
  <c r="GB221" i="23" s="1"/>
  <c r="BN221" i="23"/>
  <c r="CD261" i="23"/>
  <c r="CU261" i="23" s="1"/>
  <c r="ET261" i="23" s="1"/>
  <c r="GB261" i="23" s="1"/>
  <c r="DL261" i="23"/>
  <c r="BN261" i="23"/>
  <c r="CD368" i="23"/>
  <c r="CU368" i="23" s="1"/>
  <c r="ET368" i="23" s="1"/>
  <c r="GB368" i="23" s="1"/>
  <c r="DL368" i="23"/>
  <c r="BN368" i="23"/>
  <c r="DL126" i="23"/>
  <c r="CD126" i="23"/>
  <c r="CU126" i="23" s="1"/>
  <c r="ET126" i="23" s="1"/>
  <c r="GB126" i="23" s="1"/>
  <c r="BN126" i="23"/>
  <c r="CD385" i="23"/>
  <c r="CU385" i="23" s="1"/>
  <c r="ET385" i="23" s="1"/>
  <c r="GB385" i="23" s="1"/>
  <c r="DL385" i="23"/>
  <c r="BN385" i="23"/>
  <c r="CD164" i="23"/>
  <c r="CU164" i="23" s="1"/>
  <c r="ET164" i="23" s="1"/>
  <c r="GB164" i="23" s="1"/>
  <c r="DL164" i="23"/>
  <c r="BN164" i="23"/>
  <c r="DL109" i="23"/>
  <c r="CD109" i="23"/>
  <c r="CU109" i="23" s="1"/>
  <c r="ET109" i="23" s="1"/>
  <c r="GB109" i="23" s="1"/>
  <c r="BN109" i="23"/>
  <c r="DL78" i="23"/>
  <c r="CD78" i="23"/>
  <c r="CU78" i="23" s="1"/>
  <c r="ET78" i="23" s="1"/>
  <c r="GB78" i="23" s="1"/>
  <c r="BN78" i="23"/>
  <c r="DL38" i="23"/>
  <c r="CD38" i="23"/>
  <c r="CU38" i="23" s="1"/>
  <c r="ET38" i="23" s="1"/>
  <c r="GB38" i="23" s="1"/>
  <c r="BN38" i="23"/>
  <c r="DL211" i="23"/>
  <c r="CD211" i="23"/>
  <c r="CU211" i="23" s="1"/>
  <c r="ET211" i="23" s="1"/>
  <c r="GB211" i="23" s="1"/>
  <c r="BN211" i="23"/>
  <c r="CD56" i="23"/>
  <c r="DL56" i="23"/>
  <c r="BM406" i="23"/>
  <c r="BN56" i="23"/>
  <c r="DL247" i="23"/>
  <c r="CD247" i="23"/>
  <c r="CU247" i="23" s="1"/>
  <c r="ET247" i="23" s="1"/>
  <c r="GB247" i="23" s="1"/>
  <c r="BN247" i="23"/>
  <c r="DL133" i="23"/>
  <c r="CD133" i="23"/>
  <c r="CU133" i="23" s="1"/>
  <c r="ET133" i="23" s="1"/>
  <c r="GB133" i="23" s="1"/>
  <c r="BN133" i="23"/>
  <c r="DL305" i="23"/>
  <c r="CD305" i="23"/>
  <c r="CU305" i="23" s="1"/>
  <c r="ET305" i="23" s="1"/>
  <c r="GB305" i="23" s="1"/>
  <c r="BN305" i="23"/>
  <c r="CD44" i="23"/>
  <c r="CU44" i="23" s="1"/>
  <c r="ET44" i="23" s="1"/>
  <c r="GB44" i="23" s="1"/>
  <c r="DL44" i="23"/>
  <c r="BN44" i="23"/>
  <c r="DL340" i="23"/>
  <c r="CD340" i="23"/>
  <c r="CU340" i="23" s="1"/>
  <c r="ET340" i="23" s="1"/>
  <c r="GB340" i="23" s="1"/>
  <c r="BN340" i="23"/>
  <c r="DL353" i="23"/>
  <c r="CD353" i="23"/>
  <c r="CU353" i="23" s="1"/>
  <c r="ET353" i="23" s="1"/>
  <c r="GB353" i="23" s="1"/>
  <c r="BN353" i="23"/>
  <c r="FL22" i="23"/>
  <c r="AU418" i="23"/>
  <c r="FL87" i="23"/>
  <c r="AU413" i="23"/>
  <c r="DL77" i="23"/>
  <c r="CD77" i="23"/>
  <c r="CU77" i="23" s="1"/>
  <c r="ET77" i="23" s="1"/>
  <c r="GB77" i="23" s="1"/>
  <c r="BN77" i="23"/>
  <c r="DL171" i="23"/>
  <c r="CD171" i="23"/>
  <c r="CU171" i="23" s="1"/>
  <c r="ET171" i="23" s="1"/>
  <c r="GB171" i="23" s="1"/>
  <c r="BN171" i="23"/>
  <c r="DL119" i="23"/>
  <c r="CD119" i="23"/>
  <c r="CU119" i="23" s="1"/>
  <c r="ET119" i="23" s="1"/>
  <c r="GB119" i="23" s="1"/>
  <c r="BN119" i="23"/>
  <c r="DL343" i="23"/>
  <c r="CD343" i="23"/>
  <c r="CU343" i="23" s="1"/>
  <c r="ET343" i="23" s="1"/>
  <c r="GB343" i="23" s="1"/>
  <c r="BN343" i="23"/>
  <c r="DL292" i="23"/>
  <c r="CD292" i="23"/>
  <c r="CU292" i="23" s="1"/>
  <c r="ET292" i="23" s="1"/>
  <c r="GB292" i="23" s="1"/>
  <c r="BN292" i="23"/>
  <c r="DL127" i="23"/>
  <c r="CD127" i="23"/>
  <c r="CU127" i="23" s="1"/>
  <c r="ET127" i="23" s="1"/>
  <c r="GB127" i="23" s="1"/>
  <c r="BN127" i="23"/>
  <c r="DL79" i="23"/>
  <c r="CD79" i="23"/>
  <c r="CU79" i="23" s="1"/>
  <c r="ET79" i="23" s="1"/>
  <c r="GB79" i="23" s="1"/>
  <c r="BN79" i="23"/>
  <c r="DL347" i="23"/>
  <c r="CD347" i="23"/>
  <c r="CU347" i="23" s="1"/>
  <c r="ET347" i="23" s="1"/>
  <c r="GB347" i="23" s="1"/>
  <c r="BN347" i="23"/>
  <c r="DL169" i="23"/>
  <c r="CD169" i="23"/>
  <c r="CU169" i="23" s="1"/>
  <c r="ET169" i="23" s="1"/>
  <c r="GB169" i="23" s="1"/>
  <c r="BN169" i="23"/>
  <c r="DL346" i="23"/>
  <c r="CD346" i="23"/>
  <c r="CU346" i="23" s="1"/>
  <c r="ET346" i="23" s="1"/>
  <c r="GB346" i="23" s="1"/>
  <c r="BN346" i="23"/>
  <c r="DL120" i="23"/>
  <c r="CD120" i="23"/>
  <c r="CU120" i="23" s="1"/>
  <c r="ET120" i="23" s="1"/>
  <c r="GB120" i="23" s="1"/>
  <c r="BN120" i="23"/>
  <c r="DL238" i="23"/>
  <c r="CD238" i="23"/>
  <c r="CU238" i="23" s="1"/>
  <c r="ET238" i="23" s="1"/>
  <c r="GB238" i="23" s="1"/>
  <c r="BN238" i="23"/>
  <c r="CD310" i="23"/>
  <c r="CU310" i="23" s="1"/>
  <c r="ET310" i="23" s="1"/>
  <c r="GB310" i="23" s="1"/>
  <c r="DL310" i="23"/>
  <c r="BN310" i="23"/>
  <c r="DL190" i="23"/>
  <c r="CD190" i="23"/>
  <c r="CU190" i="23" s="1"/>
  <c r="ET190" i="23" s="1"/>
  <c r="GB190" i="23" s="1"/>
  <c r="BN190" i="23"/>
  <c r="DL242" i="23"/>
  <c r="CD242" i="23"/>
  <c r="CU242" i="23" s="1"/>
  <c r="ET242" i="23" s="1"/>
  <c r="GB242" i="23" s="1"/>
  <c r="BN242" i="23"/>
  <c r="DL197" i="23"/>
  <c r="CD197" i="23"/>
  <c r="CU197" i="23" s="1"/>
  <c r="ET197" i="23" s="1"/>
  <c r="GB197" i="23" s="1"/>
  <c r="BN197" i="23"/>
  <c r="DL387" i="23"/>
  <c r="CD387" i="23"/>
  <c r="CU387" i="23" s="1"/>
  <c r="ET387" i="23" s="1"/>
  <c r="GB387" i="23" s="1"/>
  <c r="BN387" i="23"/>
  <c r="DL183" i="23"/>
  <c r="CD183" i="23"/>
  <c r="CU183" i="23" s="1"/>
  <c r="ET183" i="23" s="1"/>
  <c r="GB183" i="23" s="1"/>
  <c r="BN183" i="23"/>
  <c r="CD49" i="23"/>
  <c r="CU49" i="23" s="1"/>
  <c r="ET49" i="23" s="1"/>
  <c r="GB49" i="23" s="1"/>
  <c r="DL49" i="23"/>
  <c r="BN49" i="23"/>
  <c r="CD265" i="23"/>
  <c r="CU265" i="23" s="1"/>
  <c r="ET265" i="23" s="1"/>
  <c r="GB265" i="23" s="1"/>
  <c r="DL265" i="23"/>
  <c r="BN265" i="23"/>
  <c r="DL55" i="23"/>
  <c r="CD55" i="23"/>
  <c r="CU55" i="23" s="1"/>
  <c r="ET55" i="23" s="1"/>
  <c r="GB55" i="23" s="1"/>
  <c r="BN55" i="23"/>
  <c r="DL213" i="23"/>
  <c r="CD213" i="23"/>
  <c r="CU213" i="23" s="1"/>
  <c r="ET213" i="23" s="1"/>
  <c r="GB213" i="23" s="1"/>
  <c r="BN213" i="23"/>
  <c r="CD142" i="23"/>
  <c r="CU142" i="23" s="1"/>
  <c r="ET142" i="23" s="1"/>
  <c r="DL142" i="23"/>
  <c r="BN142" i="23"/>
  <c r="DL19" i="23"/>
  <c r="CD19" i="23"/>
  <c r="CU19" i="23" s="1"/>
  <c r="ET19" i="23" s="1"/>
  <c r="GB19" i="23" s="1"/>
  <c r="BN19" i="23"/>
  <c r="CD167" i="23"/>
  <c r="CU167" i="23" s="1"/>
  <c r="ET167" i="23" s="1"/>
  <c r="GB167" i="23" s="1"/>
  <c r="DL167" i="23"/>
  <c r="BN167" i="23"/>
  <c r="DL128" i="23"/>
  <c r="CD128" i="23"/>
  <c r="CU128" i="23" s="1"/>
  <c r="ET128" i="23" s="1"/>
  <c r="GB128" i="23" s="1"/>
  <c r="BN128" i="23"/>
  <c r="CD180" i="23"/>
  <c r="CU180" i="23" s="1"/>
  <c r="ET180" i="23" s="1"/>
  <c r="GB180" i="23" s="1"/>
  <c r="DL180" i="23"/>
  <c r="BN180" i="23"/>
  <c r="DL287" i="23"/>
  <c r="CD287" i="23"/>
  <c r="CU287" i="23" s="1"/>
  <c r="ET287" i="23" s="1"/>
  <c r="GB287" i="23" s="1"/>
  <c r="BN287" i="23"/>
  <c r="DL279" i="23"/>
  <c r="CD279" i="23"/>
  <c r="CU279" i="23" s="1"/>
  <c r="ET279" i="23" s="1"/>
  <c r="GB279" i="23" s="1"/>
  <c r="BN279" i="23"/>
  <c r="DL129" i="23"/>
  <c r="CD129" i="23"/>
  <c r="CU129" i="23" s="1"/>
  <c r="ET129" i="23" s="1"/>
  <c r="GB129" i="23" s="1"/>
  <c r="BN129" i="23"/>
  <c r="DL363" i="23"/>
  <c r="CD363" i="23"/>
  <c r="CU363" i="23" s="1"/>
  <c r="ET363" i="23" s="1"/>
  <c r="GB363" i="23" s="1"/>
  <c r="BN363" i="23"/>
  <c r="DL315" i="23"/>
  <c r="CD315" i="23"/>
  <c r="CU315" i="23" s="1"/>
  <c r="ET315" i="23" s="1"/>
  <c r="GB315" i="23" s="1"/>
  <c r="BN315" i="23"/>
  <c r="BM419" i="23"/>
  <c r="DL16" i="23"/>
  <c r="CD16" i="23"/>
  <c r="BN16" i="23"/>
  <c r="DL392" i="23"/>
  <c r="CD392" i="23"/>
  <c r="CU392" i="23" s="1"/>
  <c r="ET392" i="23" s="1"/>
  <c r="GB392" i="23" s="1"/>
  <c r="BN392" i="23"/>
  <c r="CD298" i="23"/>
  <c r="CU298" i="23" s="1"/>
  <c r="ET298" i="23" s="1"/>
  <c r="GB298" i="23" s="1"/>
  <c r="DL298" i="23"/>
  <c r="BN298" i="23"/>
  <c r="DL68" i="23"/>
  <c r="CD68" i="23"/>
  <c r="CU68" i="23" s="1"/>
  <c r="ET68" i="23" s="1"/>
  <c r="GB68" i="23" s="1"/>
  <c r="BN68" i="23"/>
  <c r="DL321" i="23"/>
  <c r="CD321" i="23"/>
  <c r="CU321" i="23" s="1"/>
  <c r="ET321" i="23" s="1"/>
  <c r="GB321" i="23" s="1"/>
  <c r="BN321" i="23"/>
  <c r="DL204" i="23"/>
  <c r="CD204" i="23"/>
  <c r="CU204" i="23" s="1"/>
  <c r="ET204" i="23" s="1"/>
  <c r="GB204" i="23" s="1"/>
  <c r="BN204" i="23"/>
  <c r="DL21" i="23"/>
  <c r="CD21" i="23"/>
  <c r="CU21" i="23" s="1"/>
  <c r="ET21" i="23" s="1"/>
  <c r="GB21" i="23" s="1"/>
  <c r="BN21" i="23"/>
  <c r="DL195" i="23"/>
  <c r="CD195" i="23"/>
  <c r="CU195" i="23" s="1"/>
  <c r="ET195" i="23" s="1"/>
  <c r="GB195" i="23" s="1"/>
  <c r="BN195" i="23"/>
  <c r="DL172" i="23"/>
  <c r="CD172" i="23"/>
  <c r="CU172" i="23" s="1"/>
  <c r="ET172" i="23" s="1"/>
  <c r="GB172" i="23" s="1"/>
  <c r="BN172" i="23"/>
  <c r="DL110" i="23"/>
  <c r="CD110" i="23"/>
  <c r="CU110" i="23" s="1"/>
  <c r="ET110" i="23" s="1"/>
  <c r="GB110" i="23" s="1"/>
  <c r="BN110" i="23"/>
  <c r="DL380" i="23"/>
  <c r="CD380" i="23"/>
  <c r="CU380" i="23" s="1"/>
  <c r="ET380" i="23" s="1"/>
  <c r="GB380" i="23" s="1"/>
  <c r="BN380" i="23"/>
  <c r="DL258" i="23"/>
  <c r="CD258" i="23"/>
  <c r="CU258" i="23" s="1"/>
  <c r="ET258" i="23" s="1"/>
  <c r="GB258" i="23" s="1"/>
  <c r="BN258" i="23"/>
  <c r="DL73" i="23"/>
  <c r="CD73" i="23"/>
  <c r="CU73" i="23" s="1"/>
  <c r="ET73" i="23" s="1"/>
  <c r="GB73" i="23" s="1"/>
  <c r="BN73" i="23"/>
  <c r="DL376" i="23"/>
  <c r="CD376" i="23"/>
  <c r="CU376" i="23" s="1"/>
  <c r="ET376" i="23" s="1"/>
  <c r="GB376" i="23" s="1"/>
  <c r="BN376" i="23"/>
  <c r="DL391" i="23"/>
  <c r="CD391" i="23"/>
  <c r="CU391" i="23" s="1"/>
  <c r="ET391" i="23" s="1"/>
  <c r="GB391" i="23" s="1"/>
  <c r="BN391" i="23"/>
  <c r="DL163" i="23"/>
  <c r="CD163" i="23"/>
  <c r="CU163" i="23" s="1"/>
  <c r="ET163" i="23" s="1"/>
  <c r="GB163" i="23" s="1"/>
  <c r="BN163" i="23"/>
  <c r="FL30" i="23"/>
  <c r="AU412" i="23"/>
  <c r="DL210" i="23"/>
  <c r="CD210" i="23"/>
  <c r="CU210" i="23" s="1"/>
  <c r="ET210" i="23" s="1"/>
  <c r="GB210" i="23" s="1"/>
  <c r="BN210" i="23"/>
  <c r="DL45" i="23"/>
  <c r="CD45" i="23"/>
  <c r="CU45" i="23" s="1"/>
  <c r="ET45" i="23" s="1"/>
  <c r="GB45" i="23" s="1"/>
  <c r="BN45" i="23"/>
  <c r="BM423" i="23"/>
  <c r="BM398" i="23"/>
  <c r="BM405" i="23"/>
  <c r="DL14" i="23"/>
  <c r="CD14" i="23"/>
  <c r="BN14" i="23"/>
  <c r="DL234" i="23"/>
  <c r="CD234" i="23"/>
  <c r="CU234" i="23" s="1"/>
  <c r="ET234" i="23" s="1"/>
  <c r="GB234" i="23" s="1"/>
  <c r="BN234" i="23"/>
  <c r="DL62" i="23"/>
  <c r="BN62" i="23"/>
  <c r="CD62" i="23"/>
  <c r="CU62" i="23" s="1"/>
  <c r="ET62" i="23" s="1"/>
  <c r="DL25" i="23"/>
  <c r="BM411" i="23"/>
  <c r="BM426" i="23"/>
  <c r="CD25" i="23"/>
  <c r="BN25" i="23"/>
  <c r="DL113" i="23"/>
  <c r="CD113" i="23"/>
  <c r="CU113" i="23" s="1"/>
  <c r="ET113" i="23" s="1"/>
  <c r="GB113" i="23" s="1"/>
  <c r="BN113" i="23"/>
  <c r="CD366" i="23"/>
  <c r="CU366" i="23" s="1"/>
  <c r="ET366" i="23" s="1"/>
  <c r="GB366" i="23" s="1"/>
  <c r="DL366" i="23"/>
  <c r="BN366" i="23"/>
  <c r="DL48" i="23"/>
  <c r="CD48" i="23"/>
  <c r="CU48" i="23" s="1"/>
  <c r="ET48" i="23" s="1"/>
  <c r="GB48" i="23" s="1"/>
  <c r="BN48" i="23"/>
  <c r="DL50" i="23"/>
  <c r="CD50" i="23"/>
  <c r="CU50" i="23" s="1"/>
  <c r="ET50" i="23" s="1"/>
  <c r="GB50" i="23" s="1"/>
  <c r="BN50" i="23"/>
  <c r="CD27" i="23"/>
  <c r="CU27" i="23" s="1"/>
  <c r="ET27" i="23" s="1"/>
  <c r="DL27" i="23"/>
  <c r="BN27" i="23"/>
  <c r="CD130" i="23"/>
  <c r="CU130" i="23" s="1"/>
  <c r="ET130" i="23" s="1"/>
  <c r="GB130" i="23" s="1"/>
  <c r="BN130" i="23"/>
  <c r="DL130" i="23"/>
  <c r="DL338" i="23"/>
  <c r="CD338" i="23"/>
  <c r="CU338" i="23" s="1"/>
  <c r="ET338" i="23" s="1"/>
  <c r="GB338" i="23" s="1"/>
  <c r="BN338" i="23"/>
  <c r="DL394" i="23"/>
  <c r="CD394" i="23"/>
  <c r="CU394" i="23" s="1"/>
  <c r="ET394" i="23" s="1"/>
  <c r="GB394" i="23" s="1"/>
  <c r="BN394" i="23"/>
  <c r="DL236" i="23"/>
  <c r="CD236" i="23"/>
  <c r="CU236" i="23" s="1"/>
  <c r="ET236" i="23" s="1"/>
  <c r="GB236" i="23" s="1"/>
  <c r="BN236" i="23"/>
  <c r="DL184" i="23"/>
  <c r="CD184" i="23"/>
  <c r="CU184" i="23" s="1"/>
  <c r="ET184" i="23" s="1"/>
  <c r="GB184" i="23" s="1"/>
  <c r="BN184" i="23"/>
  <c r="DL187" i="23"/>
  <c r="CD187" i="23"/>
  <c r="CU187" i="23" s="1"/>
  <c r="ET187" i="23" s="1"/>
  <c r="GB187" i="23" s="1"/>
  <c r="BN187" i="23"/>
  <c r="DL332" i="23"/>
  <c r="CD332" i="23"/>
  <c r="CU332" i="23" s="1"/>
  <c r="ET332" i="23" s="1"/>
  <c r="GB332" i="23" s="1"/>
  <c r="BN332" i="23"/>
  <c r="DL286" i="23"/>
  <c r="CD286" i="23"/>
  <c r="CU286" i="23" s="1"/>
  <c r="ET286" i="23" s="1"/>
  <c r="GB286" i="23" s="1"/>
  <c r="BN286" i="23"/>
  <c r="CD155" i="23"/>
  <c r="CU155" i="23" s="1"/>
  <c r="ET155" i="23" s="1"/>
  <c r="GB155" i="23" s="1"/>
  <c r="DL155" i="23"/>
  <c r="BN155" i="23"/>
  <c r="CD303" i="23"/>
  <c r="CU303" i="23" s="1"/>
  <c r="ET303" i="23" s="1"/>
  <c r="GB303" i="23" s="1"/>
  <c r="BN303" i="23"/>
  <c r="DL303" i="23"/>
  <c r="CD124" i="23"/>
  <c r="CU124" i="23" s="1"/>
  <c r="ET124" i="23" s="1"/>
  <c r="GB124" i="23" s="1"/>
  <c r="DL124" i="23"/>
  <c r="BN124" i="23"/>
  <c r="DL284" i="23"/>
  <c r="CD284" i="23"/>
  <c r="CU284" i="23" s="1"/>
  <c r="ET284" i="23" s="1"/>
  <c r="GB284" i="23" s="1"/>
  <c r="BN284" i="23"/>
  <c r="DL375" i="23"/>
  <c r="CD375" i="23"/>
  <c r="CU375" i="23" s="1"/>
  <c r="ET375" i="23" s="1"/>
  <c r="GB375" i="23" s="1"/>
  <c r="BN375" i="23"/>
  <c r="DL322" i="23"/>
  <c r="CD322" i="23"/>
  <c r="CU322" i="23" s="1"/>
  <c r="ET322" i="23" s="1"/>
  <c r="GB322" i="23" s="1"/>
  <c r="BN322" i="23"/>
  <c r="DL175" i="23"/>
  <c r="CD175" i="23"/>
  <c r="CU175" i="23" s="1"/>
  <c r="ET175" i="23" s="1"/>
  <c r="GB175" i="23" s="1"/>
  <c r="BN175" i="23"/>
  <c r="DL360" i="23"/>
  <c r="CD360" i="23"/>
  <c r="CU360" i="23" s="1"/>
  <c r="ET360" i="23" s="1"/>
  <c r="GB360" i="23" s="1"/>
  <c r="BN360" i="23"/>
  <c r="BM407" i="23"/>
  <c r="CD93" i="23"/>
  <c r="L19" i="26"/>
  <c r="L94" i="26" s="1"/>
  <c r="L98" i="26" s="1"/>
  <c r="DL93" i="23"/>
  <c r="BN93" i="23"/>
  <c r="CD71" i="23"/>
  <c r="CU71" i="23" s="1"/>
  <c r="ET71" i="23" s="1"/>
  <c r="GB71" i="23" s="1"/>
  <c r="DL71" i="23"/>
  <c r="BN71" i="23"/>
  <c r="DL58" i="23"/>
  <c r="BN58" i="23"/>
  <c r="CD58" i="23"/>
  <c r="CU58" i="23" s="1"/>
  <c r="ET58" i="23" s="1"/>
  <c r="GB58" i="23" s="1"/>
  <c r="DL320" i="23"/>
  <c r="CD320" i="23"/>
  <c r="CU320" i="23" s="1"/>
  <c r="ET320" i="23" s="1"/>
  <c r="GB320" i="23" s="1"/>
  <c r="BN320" i="23"/>
  <c r="DL379" i="23"/>
  <c r="CD379" i="23"/>
  <c r="CU379" i="23" s="1"/>
  <c r="ET379" i="23" s="1"/>
  <c r="GB379" i="23" s="1"/>
  <c r="BN379" i="23"/>
  <c r="CD325" i="23"/>
  <c r="CU325" i="23" s="1"/>
  <c r="ET325" i="23" s="1"/>
  <c r="GB325" i="23" s="1"/>
  <c r="DL325" i="23"/>
  <c r="BN325" i="23"/>
  <c r="DL117" i="23"/>
  <c r="CD117" i="23"/>
  <c r="CU117" i="23" s="1"/>
  <c r="ET117" i="23" s="1"/>
  <c r="GB117" i="23" s="1"/>
  <c r="BN117" i="23"/>
  <c r="DL312" i="23"/>
  <c r="CD312" i="23"/>
  <c r="CU312" i="23" s="1"/>
  <c r="ET312" i="23" s="1"/>
  <c r="GB312" i="23" s="1"/>
  <c r="BN312" i="23"/>
  <c r="DL174" i="23"/>
  <c r="CD174" i="23"/>
  <c r="CU174" i="23" s="1"/>
  <c r="ET174" i="23" s="1"/>
  <c r="GB174" i="23" s="1"/>
  <c r="BN174" i="23"/>
  <c r="DL202" i="23"/>
  <c r="CD202" i="23"/>
  <c r="CU202" i="23" s="1"/>
  <c r="ET202" i="23" s="1"/>
  <c r="GB202" i="23" s="1"/>
  <c r="BN202" i="23"/>
  <c r="CD378" i="23"/>
  <c r="CU378" i="23" s="1"/>
  <c r="ET378" i="23" s="1"/>
  <c r="GB378" i="23" s="1"/>
  <c r="DL378" i="23"/>
  <c r="BN378" i="23"/>
  <c r="DL357" i="23"/>
  <c r="CD357" i="23"/>
  <c r="CU357" i="23" s="1"/>
  <c r="ET357" i="23" s="1"/>
  <c r="GB357" i="23" s="1"/>
  <c r="BN357" i="23"/>
  <c r="DL330" i="23"/>
  <c r="CD330" i="23"/>
  <c r="CU330" i="23" s="1"/>
  <c r="ET330" i="23" s="1"/>
  <c r="GB330" i="23" s="1"/>
  <c r="BN330" i="23"/>
  <c r="DL243" i="23"/>
  <c r="CD243" i="23"/>
  <c r="CU243" i="23" s="1"/>
  <c r="ET243" i="23" s="1"/>
  <c r="GB243" i="23" s="1"/>
  <c r="BN243" i="23"/>
  <c r="DL344" i="23"/>
  <c r="BN344" i="23"/>
  <c r="CD344" i="23"/>
  <c r="CU344" i="23" s="1"/>
  <c r="ET344" i="23" s="1"/>
  <c r="GB344" i="23" s="1"/>
  <c r="CD335" i="23"/>
  <c r="CU335" i="23" s="1"/>
  <c r="ET335" i="23" s="1"/>
  <c r="GB335" i="23" s="1"/>
  <c r="DL335" i="23"/>
  <c r="BN335" i="23"/>
  <c r="CD40" i="23"/>
  <c r="CU40" i="23" s="1"/>
  <c r="ET40" i="23" s="1"/>
  <c r="GB40" i="23" s="1"/>
  <c r="DL40" i="23"/>
  <c r="BN40" i="23"/>
  <c r="DL250" i="23"/>
  <c r="CD250" i="23"/>
  <c r="CU250" i="23" s="1"/>
  <c r="ET250" i="23" s="1"/>
  <c r="GB250" i="23" s="1"/>
  <c r="BN250" i="23"/>
  <c r="DL118" i="23"/>
  <c r="CD118" i="23"/>
  <c r="CU118" i="23" s="1"/>
  <c r="ET118" i="23" s="1"/>
  <c r="GB118" i="23" s="1"/>
  <c r="BN118" i="23"/>
  <c r="DL94" i="23"/>
  <c r="CD94" i="23"/>
  <c r="CU94" i="23" s="1"/>
  <c r="ET94" i="23" s="1"/>
  <c r="GB94" i="23" s="1"/>
  <c r="BN94" i="23"/>
  <c r="BM415" i="23"/>
  <c r="DL147" i="23"/>
  <c r="CD147" i="23"/>
  <c r="BN147" i="23"/>
  <c r="FL56" i="23"/>
  <c r="AU406" i="23"/>
  <c r="FL35" i="23"/>
  <c r="AU425" i="23"/>
  <c r="FL14" i="23"/>
  <c r="AU405" i="23"/>
  <c r="AU398" i="23"/>
  <c r="AU423" i="23"/>
  <c r="DL254" i="23"/>
  <c r="CD254" i="23"/>
  <c r="CU254" i="23" s="1"/>
  <c r="ET254" i="23" s="1"/>
  <c r="GB254" i="23" s="1"/>
  <c r="BN254" i="23"/>
  <c r="DL381" i="23"/>
  <c r="CD381" i="23"/>
  <c r="CU381" i="23" s="1"/>
  <c r="ET381" i="23" s="1"/>
  <c r="GB381" i="23" s="1"/>
  <c r="BN381" i="23"/>
  <c r="CD29" i="23"/>
  <c r="CU29" i="23" s="1"/>
  <c r="ET29" i="23" s="1"/>
  <c r="GB29" i="23" s="1"/>
  <c r="DL29" i="23"/>
  <c r="BN29" i="23"/>
  <c r="DL371" i="23"/>
  <c r="CD371" i="23"/>
  <c r="CU371" i="23" s="1"/>
  <c r="ET371" i="23" s="1"/>
  <c r="GB371" i="23" s="1"/>
  <c r="BN371" i="23"/>
  <c r="CD220" i="23"/>
  <c r="CU220" i="23" s="1"/>
  <c r="ET220" i="23" s="1"/>
  <c r="GB220" i="23" s="1"/>
  <c r="DL220" i="23"/>
  <c r="BN220" i="23"/>
  <c r="DL364" i="23"/>
  <c r="CD364" i="23"/>
  <c r="CU364" i="23" s="1"/>
  <c r="ET364" i="23" s="1"/>
  <c r="GB364" i="23" s="1"/>
  <c r="BN364" i="23"/>
  <c r="DL33" i="23"/>
  <c r="CD33" i="23"/>
  <c r="CU33" i="23" s="1"/>
  <c r="ET33" i="23" s="1"/>
  <c r="GB33" i="23" s="1"/>
  <c r="BN33" i="23"/>
  <c r="CD157" i="23"/>
  <c r="CU157" i="23" s="1"/>
  <c r="ET157" i="23" s="1"/>
  <c r="GB157" i="23" s="1"/>
  <c r="DL157" i="23"/>
  <c r="BN157" i="23"/>
  <c r="DL280" i="23"/>
  <c r="CD280" i="23"/>
  <c r="CU280" i="23" s="1"/>
  <c r="ET280" i="23" s="1"/>
  <c r="GB280" i="23" s="1"/>
  <c r="BN280" i="23"/>
  <c r="DL141" i="23"/>
  <c r="CD141" i="23"/>
  <c r="CU141" i="23" s="1"/>
  <c r="ET141" i="23" s="1"/>
  <c r="GB141" i="23" s="1"/>
  <c r="BN141" i="23"/>
  <c r="DL228" i="23"/>
  <c r="CD228" i="23"/>
  <c r="CU228" i="23" s="1"/>
  <c r="ET228" i="23" s="1"/>
  <c r="GB228" i="23" s="1"/>
  <c r="BN228" i="23"/>
  <c r="DL396" i="23"/>
  <c r="CD396" i="23"/>
  <c r="CU396" i="23" s="1"/>
  <c r="ET396" i="23" s="1"/>
  <c r="GB396" i="23" s="1"/>
  <c r="BN396" i="23"/>
  <c r="DL350" i="23"/>
  <c r="CD350" i="23"/>
  <c r="CU350" i="23" s="1"/>
  <c r="ET350" i="23" s="1"/>
  <c r="GB350" i="23" s="1"/>
  <c r="BN350" i="23"/>
  <c r="CD198" i="23"/>
  <c r="CU198" i="23" s="1"/>
  <c r="ET198" i="23" s="1"/>
  <c r="GB198" i="23" s="1"/>
  <c r="DL198" i="23"/>
  <c r="BN198" i="23"/>
  <c r="CD196" i="23"/>
  <c r="CU196" i="23" s="1"/>
  <c r="ET196" i="23" s="1"/>
  <c r="GB196" i="23" s="1"/>
  <c r="DL196" i="23"/>
  <c r="BN196" i="23"/>
  <c r="DL125" i="23"/>
  <c r="CD125" i="23"/>
  <c r="CU125" i="23" s="1"/>
  <c r="ET125" i="23" s="1"/>
  <c r="GB125" i="23" s="1"/>
  <c r="BN125" i="23"/>
  <c r="DL281" i="23"/>
  <c r="CD281" i="23"/>
  <c r="CU281" i="23" s="1"/>
  <c r="ET281" i="23" s="1"/>
  <c r="GB281" i="23" s="1"/>
  <c r="BN281" i="23"/>
  <c r="DL91" i="23"/>
  <c r="CD91" i="23"/>
  <c r="CU91" i="23" s="1"/>
  <c r="ET91" i="23" s="1"/>
  <c r="GB91" i="23" s="1"/>
  <c r="BN91" i="23"/>
  <c r="DL297" i="23"/>
  <c r="CD297" i="23"/>
  <c r="CU297" i="23" s="1"/>
  <c r="ET297" i="23" s="1"/>
  <c r="GB297" i="23" s="1"/>
  <c r="BN297" i="23"/>
  <c r="DL282" i="23"/>
  <c r="CD282" i="23"/>
  <c r="CU282" i="23" s="1"/>
  <c r="ET282" i="23" s="1"/>
  <c r="GB282" i="23" s="1"/>
  <c r="BN282" i="23"/>
  <c r="DL122" i="23"/>
  <c r="CD122" i="23"/>
  <c r="CU122" i="23" s="1"/>
  <c r="ET122" i="23" s="1"/>
  <c r="GB122" i="23" s="1"/>
  <c r="BN122" i="23"/>
  <c r="BM425" i="23"/>
  <c r="DL35" i="23"/>
  <c r="CD35" i="23"/>
  <c r="BN35" i="23"/>
  <c r="DL158" i="23"/>
  <c r="CD158" i="23"/>
  <c r="CU158" i="23" s="1"/>
  <c r="ET158" i="23" s="1"/>
  <c r="GB158" i="23" s="1"/>
  <c r="BN158" i="23"/>
  <c r="DL18" i="23"/>
  <c r="CD18" i="23"/>
  <c r="CU18" i="23" s="1"/>
  <c r="ET18" i="23" s="1"/>
  <c r="GB18" i="23" s="1"/>
  <c r="BN18" i="23"/>
  <c r="DL316" i="23"/>
  <c r="CD316" i="23"/>
  <c r="CU316" i="23" s="1"/>
  <c r="ET316" i="23" s="1"/>
  <c r="GB316" i="23" s="1"/>
  <c r="BN316" i="23"/>
  <c r="DL82" i="23"/>
  <c r="CD82" i="23"/>
  <c r="CU82" i="23" s="1"/>
  <c r="ET82" i="23" s="1"/>
  <c r="GB82" i="23" s="1"/>
  <c r="BN82" i="23"/>
  <c r="CD177" i="23"/>
  <c r="CU177" i="23" s="1"/>
  <c r="ET177" i="23" s="1"/>
  <c r="GB177" i="23" s="1"/>
  <c r="DL177" i="23"/>
  <c r="BN177" i="23"/>
  <c r="CD42" i="23"/>
  <c r="CU42" i="23" s="1"/>
  <c r="ET42" i="23" s="1"/>
  <c r="GB42" i="23" s="1"/>
  <c r="DL42" i="23"/>
  <c r="BN42" i="23"/>
  <c r="CD208" i="23"/>
  <c r="CU208" i="23" s="1"/>
  <c r="ET208" i="23" s="1"/>
  <c r="GB208" i="23" s="1"/>
  <c r="DL208" i="23"/>
  <c r="BN208" i="23"/>
  <c r="CD105" i="23"/>
  <c r="CU105" i="23" s="1"/>
  <c r="ET105" i="23" s="1"/>
  <c r="GB105" i="23" s="1"/>
  <c r="DL105" i="23"/>
  <c r="BN105" i="23"/>
  <c r="DL37" i="23"/>
  <c r="CD37" i="23"/>
  <c r="CU37" i="23" s="1"/>
  <c r="ET37" i="23" s="1"/>
  <c r="GB37" i="23" s="1"/>
  <c r="BN37" i="23"/>
  <c r="DL170" i="23"/>
  <c r="CD170" i="23"/>
  <c r="CU170" i="23" s="1"/>
  <c r="ET170" i="23" s="1"/>
  <c r="GB170" i="23" s="1"/>
  <c r="BN170" i="23"/>
  <c r="CD203" i="23"/>
  <c r="CU203" i="23" s="1"/>
  <c r="ET203" i="23" s="1"/>
  <c r="GB203" i="23" s="1"/>
  <c r="DL203" i="23"/>
  <c r="BN203" i="23"/>
  <c r="DL331" i="23"/>
  <c r="CD331" i="23"/>
  <c r="CU331" i="23" s="1"/>
  <c r="ET331" i="23" s="1"/>
  <c r="GB331" i="23" s="1"/>
  <c r="BN331" i="23"/>
  <c r="DL359" i="23"/>
  <c r="CD359" i="23"/>
  <c r="CU359" i="23" s="1"/>
  <c r="ET359" i="23" s="1"/>
  <c r="GB359" i="23" s="1"/>
  <c r="BN359" i="23"/>
  <c r="DL223" i="23"/>
  <c r="CD223" i="23"/>
  <c r="CU223" i="23" s="1"/>
  <c r="ET223" i="23" s="1"/>
  <c r="GB223" i="23" s="1"/>
  <c r="BN223" i="23"/>
  <c r="DL345" i="23"/>
  <c r="CD345" i="23"/>
  <c r="CU345" i="23" s="1"/>
  <c r="ET345" i="23" s="1"/>
  <c r="GB345" i="23" s="1"/>
  <c r="BN345" i="23"/>
  <c r="DL34" i="23"/>
  <c r="CD34" i="23"/>
  <c r="CU34" i="23" s="1"/>
  <c r="ET34" i="23" s="1"/>
  <c r="GB34" i="23" s="1"/>
  <c r="BN34" i="23"/>
  <c r="DL160" i="23"/>
  <c r="CD160" i="23"/>
  <c r="CU160" i="23" s="1"/>
  <c r="ET160" i="23" s="1"/>
  <c r="GB160" i="23" s="1"/>
  <c r="BN160" i="23"/>
  <c r="CD51" i="23"/>
  <c r="CU51" i="23" s="1"/>
  <c r="ET51" i="23" s="1"/>
  <c r="GB51" i="23" s="1"/>
  <c r="DL51" i="23"/>
  <c r="BN51" i="23"/>
  <c r="BN218" i="23"/>
  <c r="DL218" i="23"/>
  <c r="CD218" i="23"/>
  <c r="CU218" i="23" s="1"/>
  <c r="ET218" i="23" s="1"/>
  <c r="GB218" i="23" s="1"/>
  <c r="DL307" i="23"/>
  <c r="CD307" i="23"/>
  <c r="CU307" i="23" s="1"/>
  <c r="ET307" i="23" s="1"/>
  <c r="GB307" i="23" s="1"/>
  <c r="BN307" i="23"/>
  <c r="DL268" i="23"/>
  <c r="CD268" i="23"/>
  <c r="CU268" i="23" s="1"/>
  <c r="ET268" i="23" s="1"/>
  <c r="GB268" i="23" s="1"/>
  <c r="BN268" i="23"/>
  <c r="DL90" i="23"/>
  <c r="CD90" i="23"/>
  <c r="CU90" i="23" s="1"/>
  <c r="ET90" i="23" s="1"/>
  <c r="GB90" i="23" s="1"/>
  <c r="BN90" i="23"/>
  <c r="DL96" i="23"/>
  <c r="CD96" i="23"/>
  <c r="CU96" i="23" s="1"/>
  <c r="ET96" i="23" s="1"/>
  <c r="GB96" i="23" s="1"/>
  <c r="BN96" i="23"/>
  <c r="DL240" i="23"/>
  <c r="CD240" i="23"/>
  <c r="CU240" i="23" s="1"/>
  <c r="ET240" i="23" s="1"/>
  <c r="GB240" i="23" s="1"/>
  <c r="BN240" i="23"/>
  <c r="CD145" i="23"/>
  <c r="CU145" i="23" s="1"/>
  <c r="ET145" i="23" s="1"/>
  <c r="GB145" i="23" s="1"/>
  <c r="DL145" i="23"/>
  <c r="BN145" i="23"/>
  <c r="DL367" i="23"/>
  <c r="CD367" i="23"/>
  <c r="CU367" i="23" s="1"/>
  <c r="ET367" i="23" s="1"/>
  <c r="GB367" i="23" s="1"/>
  <c r="BN367" i="23"/>
  <c r="FL25" i="23"/>
  <c r="AU426" i="23"/>
  <c r="AU411" i="23"/>
  <c r="L6" i="23"/>
  <c r="AU6" i="23" s="1"/>
  <c r="BN6" i="23" s="1"/>
  <c r="L79" i="26"/>
  <c r="DL354" i="23"/>
  <c r="CD354" i="23"/>
  <c r="CU354" i="23" s="1"/>
  <c r="ET354" i="23" s="1"/>
  <c r="GB354" i="23" s="1"/>
  <c r="BN354" i="23"/>
  <c r="DL296" i="23"/>
  <c r="CD296" i="23"/>
  <c r="CU296" i="23" s="1"/>
  <c r="ET296" i="23" s="1"/>
  <c r="GB296" i="23" s="1"/>
  <c r="BN296" i="23"/>
  <c r="DL393" i="23"/>
  <c r="CD393" i="23"/>
  <c r="CU393" i="23" s="1"/>
  <c r="ET393" i="23" s="1"/>
  <c r="GB393" i="23" s="1"/>
  <c r="BN393" i="23"/>
  <c r="DL209" i="23"/>
  <c r="CD209" i="23"/>
  <c r="CU209" i="23" s="1"/>
  <c r="ET209" i="23" s="1"/>
  <c r="GB209" i="23" s="1"/>
  <c r="BN209" i="23"/>
  <c r="DL139" i="23"/>
  <c r="CD139" i="23"/>
  <c r="CU139" i="23" s="1"/>
  <c r="ET139" i="23" s="1"/>
  <c r="GB139" i="23" s="1"/>
  <c r="BN139" i="23"/>
  <c r="DL257" i="23"/>
  <c r="CD257" i="23"/>
  <c r="CU257" i="23" s="1"/>
  <c r="ET257" i="23" s="1"/>
  <c r="GB257" i="23" s="1"/>
  <c r="BN257" i="23"/>
  <c r="DL362" i="23"/>
  <c r="CD362" i="23"/>
  <c r="CU362" i="23" s="1"/>
  <c r="ET362" i="23" s="1"/>
  <c r="GB362" i="23" s="1"/>
  <c r="BN362" i="23"/>
  <c r="CD178" i="23"/>
  <c r="CU178" i="23" s="1"/>
  <c r="ET178" i="23" s="1"/>
  <c r="GB178" i="23" s="1"/>
  <c r="DL178" i="23"/>
  <c r="BN178" i="23"/>
  <c r="CD352" i="23"/>
  <c r="CU352" i="23" s="1"/>
  <c r="ET352" i="23" s="1"/>
  <c r="GB352" i="23" s="1"/>
  <c r="DL352" i="23"/>
  <c r="BN352" i="23"/>
  <c r="CD355" i="23"/>
  <c r="CU355" i="23" s="1"/>
  <c r="ET355" i="23" s="1"/>
  <c r="GB355" i="23" s="1"/>
  <c r="DL355" i="23"/>
  <c r="BN355" i="23"/>
  <c r="BN245" i="23"/>
  <c r="DL245" i="23"/>
  <c r="CD245" i="23"/>
  <c r="CU245" i="23" s="1"/>
  <c r="ET245" i="23" s="1"/>
  <c r="GB245" i="23" s="1"/>
  <c r="DL166" i="23"/>
  <c r="CD166" i="23"/>
  <c r="CU166" i="23" s="1"/>
  <c r="ET166" i="23" s="1"/>
  <c r="GB166" i="23" s="1"/>
  <c r="BN166" i="23"/>
  <c r="DL60" i="23"/>
  <c r="CD60" i="23"/>
  <c r="CU60" i="23" s="1"/>
  <c r="ET60" i="23" s="1"/>
  <c r="GB60" i="23" s="1"/>
  <c r="BN60" i="23"/>
  <c r="DL61" i="23"/>
  <c r="CD61" i="23"/>
  <c r="CU61" i="23" s="1"/>
  <c r="ET61" i="23" s="1"/>
  <c r="GB61" i="23" s="1"/>
  <c r="BN61" i="23"/>
  <c r="CD309" i="23"/>
  <c r="CU309" i="23" s="1"/>
  <c r="ET309" i="23" s="1"/>
  <c r="GB309" i="23" s="1"/>
  <c r="DL309" i="23"/>
  <c r="BN309" i="23"/>
  <c r="CD89" i="23"/>
  <c r="CU89" i="23" s="1"/>
  <c r="ET89" i="23" s="1"/>
  <c r="GB89" i="23" s="1"/>
  <c r="DL89" i="23"/>
  <c r="BN89" i="23"/>
  <c r="DL272" i="23"/>
  <c r="CD272" i="23"/>
  <c r="CU272" i="23" s="1"/>
  <c r="ET272" i="23" s="1"/>
  <c r="GB272" i="23" s="1"/>
  <c r="BN272" i="23"/>
  <c r="DL215" i="23"/>
  <c r="CD215" i="23"/>
  <c r="CU215" i="23" s="1"/>
  <c r="ET215" i="23" s="1"/>
  <c r="GB215" i="23" s="1"/>
  <c r="BN215" i="23"/>
  <c r="DL274" i="23"/>
  <c r="CD274" i="23"/>
  <c r="CU274" i="23" s="1"/>
  <c r="ET274" i="23" s="1"/>
  <c r="GB274" i="23" s="1"/>
  <c r="BN274" i="23"/>
  <c r="DL28" i="23"/>
  <c r="CD28" i="23"/>
  <c r="CU28" i="23" s="1"/>
  <c r="ET28" i="23" s="1"/>
  <c r="GB28" i="23" s="1"/>
  <c r="BN28" i="23"/>
  <c r="CD342" i="23"/>
  <c r="CU342" i="23" s="1"/>
  <c r="ET342" i="23" s="1"/>
  <c r="GB342" i="23" s="1"/>
  <c r="DL342" i="23"/>
  <c r="BN342" i="23"/>
  <c r="DL59" i="23"/>
  <c r="CD59" i="23"/>
  <c r="CU59" i="23" s="1"/>
  <c r="ET59" i="23" s="1"/>
  <c r="GB59" i="23" s="1"/>
  <c r="BN59" i="23"/>
  <c r="DL65" i="23"/>
  <c r="CD65" i="23"/>
  <c r="CU65" i="23" s="1"/>
  <c r="ET65" i="23" s="1"/>
  <c r="GB65" i="23" s="1"/>
  <c r="BN65" i="23"/>
  <c r="CD304" i="23"/>
  <c r="CU304" i="23" s="1"/>
  <c r="ET304" i="23" s="1"/>
  <c r="GB304" i="23" s="1"/>
  <c r="DL304" i="23"/>
  <c r="BN304" i="23"/>
  <c r="DL52" i="23"/>
  <c r="CD52" i="23"/>
  <c r="CU52" i="23" s="1"/>
  <c r="ET52" i="23" s="1"/>
  <c r="GB52" i="23" s="1"/>
  <c r="BN52" i="23"/>
  <c r="DL324" i="23"/>
  <c r="CD324" i="23"/>
  <c r="CU324" i="23" s="1"/>
  <c r="ET324" i="23" s="1"/>
  <c r="GB324" i="23" s="1"/>
  <c r="BN324" i="23"/>
  <c r="DL144" i="23"/>
  <c r="CD144" i="23"/>
  <c r="CU144" i="23" s="1"/>
  <c r="ET144" i="23" s="1"/>
  <c r="GB144" i="23" s="1"/>
  <c r="BN144" i="23"/>
  <c r="DL266" i="23"/>
  <c r="CD266" i="23"/>
  <c r="CU266" i="23" s="1"/>
  <c r="ET266" i="23" s="1"/>
  <c r="GB266" i="23" s="1"/>
  <c r="BN266" i="23"/>
  <c r="DL140" i="23"/>
  <c r="CD140" i="23"/>
  <c r="CU140" i="23" s="1"/>
  <c r="ET140" i="23" s="1"/>
  <c r="GB140" i="23" s="1"/>
  <c r="BN140" i="23"/>
  <c r="DL43" i="23"/>
  <c r="CD43" i="23"/>
  <c r="CU43" i="23" s="1"/>
  <c r="ET43" i="23" s="1"/>
  <c r="GB43" i="23" s="1"/>
  <c r="BN43" i="23"/>
  <c r="DL123" i="23"/>
  <c r="CD123" i="23"/>
  <c r="CU123" i="23" s="1"/>
  <c r="ET123" i="23" s="1"/>
  <c r="GB123" i="23" s="1"/>
  <c r="BN123" i="23"/>
  <c r="BM418" i="23"/>
  <c r="DL22" i="23"/>
  <c r="CD22" i="23"/>
  <c r="BN22" i="23"/>
  <c r="DL334" i="23"/>
  <c r="CD334" i="23"/>
  <c r="CU334" i="23" s="1"/>
  <c r="ET334" i="23" s="1"/>
  <c r="GB334" i="23" s="1"/>
  <c r="BN334" i="23"/>
  <c r="DL186" i="23"/>
  <c r="CD186" i="23"/>
  <c r="CU186" i="23" s="1"/>
  <c r="ET186" i="23" s="1"/>
  <c r="GB186" i="23" s="1"/>
  <c r="BN186" i="23"/>
  <c r="BM412" i="23"/>
  <c r="DL30" i="23"/>
  <c r="CD30" i="23"/>
  <c r="BN30" i="23"/>
  <c r="CD317" i="23"/>
  <c r="CU317" i="23" s="1"/>
  <c r="ET317" i="23" s="1"/>
  <c r="GB317" i="23" s="1"/>
  <c r="DL317" i="23"/>
  <c r="BN317" i="23"/>
  <c r="DL262" i="23"/>
  <c r="CD262" i="23"/>
  <c r="CU262" i="23" s="1"/>
  <c r="ET262" i="23" s="1"/>
  <c r="GB262" i="23" s="1"/>
  <c r="BN262" i="23"/>
  <c r="DL137" i="23"/>
  <c r="CD137" i="23"/>
  <c r="CU137" i="23" s="1"/>
  <c r="ET137" i="23" s="1"/>
  <c r="GB137" i="23" s="1"/>
  <c r="BN137" i="23"/>
  <c r="DL188" i="23"/>
  <c r="CD188" i="23"/>
  <c r="CU188" i="23" s="1"/>
  <c r="ET188" i="23" s="1"/>
  <c r="GB188" i="23" s="1"/>
  <c r="BN188" i="23"/>
  <c r="DL31" i="23"/>
  <c r="CD31" i="23"/>
  <c r="CU31" i="23" s="1"/>
  <c r="ET31" i="23" s="1"/>
  <c r="BN31" i="23"/>
  <c r="DL168" i="23"/>
  <c r="CD168" i="23"/>
  <c r="CU168" i="23" s="1"/>
  <c r="ET168" i="23" s="1"/>
  <c r="GB168" i="23" s="1"/>
  <c r="BN168" i="23"/>
  <c r="DL104" i="23"/>
  <c r="CD104" i="23"/>
  <c r="CU104" i="23" s="1"/>
  <c r="ET104" i="23" s="1"/>
  <c r="GB104" i="23" s="1"/>
  <c r="BN104" i="23"/>
  <c r="DL151" i="23"/>
  <c r="CD151" i="23"/>
  <c r="CU151" i="23" s="1"/>
  <c r="ET151" i="23" s="1"/>
  <c r="GB151" i="23" s="1"/>
  <c r="BN151" i="23"/>
  <c r="DL311" i="23"/>
  <c r="CD311" i="23"/>
  <c r="CU311" i="23" s="1"/>
  <c r="ET311" i="23" s="1"/>
  <c r="GB311" i="23" s="1"/>
  <c r="BN311" i="23"/>
  <c r="DL36" i="23"/>
  <c r="CD36" i="23"/>
  <c r="CU36" i="23" s="1"/>
  <c r="ET36" i="23" s="1"/>
  <c r="GB36" i="23" s="1"/>
  <c r="BN36" i="23"/>
  <c r="DL224" i="23"/>
  <c r="BN224" i="23"/>
  <c r="CD224" i="23"/>
  <c r="CU224" i="23" s="1"/>
  <c r="ET224" i="23" s="1"/>
  <c r="GB224" i="23" s="1"/>
  <c r="DL131" i="23"/>
  <c r="CD131" i="23"/>
  <c r="CU131" i="23" s="1"/>
  <c r="ET131" i="23" s="1"/>
  <c r="GB131" i="23" s="1"/>
  <c r="BN131" i="23"/>
  <c r="DL255" i="23"/>
  <c r="CD255" i="23"/>
  <c r="CU255" i="23" s="1"/>
  <c r="ET255" i="23" s="1"/>
  <c r="GB255" i="23" s="1"/>
  <c r="BN255" i="23"/>
  <c r="FL146" i="23"/>
  <c r="AU410" i="23"/>
  <c r="GA56" i="23"/>
  <c r="ES406" i="23"/>
  <c r="ES423" i="23"/>
  <c r="ET25" i="23"/>
  <c r="FZ415" i="23"/>
  <c r="FZ422" i="23"/>
  <c r="ET16" i="23"/>
  <c r="EB398" i="23"/>
  <c r="FZ409" i="23"/>
  <c r="FZ420" i="23"/>
  <c r="ET15" i="23"/>
  <c r="ET64" i="23"/>
  <c r="EB420" i="23"/>
  <c r="EB422" i="23"/>
  <c r="EB407" i="23"/>
  <c r="K18" i="33"/>
  <c r="ES425" i="23"/>
  <c r="GA35" i="23"/>
  <c r="ES411" i="23"/>
  <c r="FZ424" i="23"/>
  <c r="FZ414" i="23"/>
  <c r="FZ411" i="23"/>
  <c r="FZ426" i="23"/>
  <c r="ES408" i="23"/>
  <c r="GA64" i="23"/>
  <c r="GA408" i="23" s="1"/>
  <c r="FZ419" i="23"/>
  <c r="FZ398" i="23"/>
  <c r="GQ3" i="23" s="1"/>
  <c r="FZ405" i="23"/>
  <c r="ET23" i="23"/>
  <c r="ET20" i="23"/>
  <c r="ES409" i="23"/>
  <c r="GA23" i="23"/>
  <c r="ES420" i="23"/>
  <c r="ES398" i="23"/>
  <c r="K57" i="33"/>
  <c r="EB419" i="23"/>
  <c r="ES412" i="23"/>
  <c r="GA30" i="23"/>
  <c r="ES424" i="23"/>
  <c r="FN296" i="23"/>
  <c r="FN183" i="23"/>
  <c r="FN80" i="23"/>
  <c r="FN104" i="23"/>
  <c r="FN186" i="23"/>
  <c r="FN54" i="23"/>
  <c r="FN18" i="23"/>
  <c r="FN303" i="23"/>
  <c r="FN352" i="23"/>
  <c r="FN343" i="23"/>
  <c r="FN283" i="23"/>
  <c r="FN258" i="23"/>
  <c r="FN184" i="23"/>
  <c r="FN48" i="23"/>
  <c r="FN236" i="23"/>
  <c r="FN158" i="23"/>
  <c r="FN73" i="23"/>
  <c r="FN178" i="23"/>
  <c r="FN196" i="23"/>
  <c r="FN162" i="23"/>
  <c r="FN46" i="23"/>
  <c r="FN255" i="23"/>
  <c r="FN315" i="23"/>
  <c r="FN363" i="23"/>
  <c r="FN95" i="23"/>
  <c r="FN319" i="23"/>
  <c r="FN240" i="23"/>
  <c r="FN209" i="23"/>
  <c r="FN92" i="23"/>
  <c r="FN267" i="23"/>
  <c r="FN63" i="23"/>
  <c r="FN228" i="23"/>
  <c r="FN173" i="23"/>
  <c r="FN366" i="23"/>
  <c r="FN179" i="23"/>
  <c r="FN181" i="23"/>
  <c r="FN47" i="23"/>
  <c r="FN244" i="23"/>
  <c r="FN149" i="23"/>
  <c r="FN223" i="23"/>
  <c r="FN385" i="23"/>
  <c r="FN340" i="23"/>
  <c r="FN289" i="23"/>
  <c r="FN301" i="23"/>
  <c r="FN229" i="23"/>
  <c r="FN142" i="23"/>
  <c r="FN148" i="23"/>
  <c r="FN262" i="23"/>
  <c r="FN270" i="23"/>
  <c r="FN143" i="23"/>
  <c r="FN134" i="23"/>
  <c r="FN290" i="23"/>
  <c r="FN180" i="23"/>
  <c r="FN265" i="23"/>
  <c r="FN372" i="23"/>
  <c r="FN264" i="23"/>
  <c r="FN325" i="23"/>
  <c r="FN52" i="23"/>
  <c r="FN120" i="23"/>
  <c r="FN216" i="23"/>
  <c r="FN286" i="23"/>
  <c r="FN201" i="23"/>
  <c r="FN224" i="23"/>
  <c r="FN299" i="23"/>
  <c r="FN166" i="23"/>
  <c r="FN308" i="23"/>
  <c r="FN78" i="23"/>
  <c r="FN309" i="23"/>
  <c r="FN362" i="23"/>
  <c r="FN71" i="23"/>
  <c r="FN373" i="23"/>
  <c r="FN116" i="23"/>
  <c r="FN105" i="23"/>
  <c r="FN70" i="23"/>
  <c r="FN361" i="23"/>
  <c r="FN288" i="23"/>
  <c r="FN207" i="23"/>
  <c r="FN349" i="23"/>
  <c r="FN245" i="23"/>
  <c r="FN31" i="23"/>
  <c r="FN90" i="23"/>
  <c r="FN396" i="23"/>
  <c r="FN101" i="23"/>
  <c r="FN28" i="23"/>
  <c r="FN246" i="23"/>
  <c r="FN321" i="23"/>
  <c r="FN165" i="23"/>
  <c r="FN102" i="23"/>
  <c r="FN94" i="23"/>
  <c r="FN136" i="23"/>
  <c r="FN237" i="23"/>
  <c r="FN66" i="23"/>
  <c r="FN316" i="23"/>
  <c r="FN353" i="23"/>
  <c r="FN91" i="23"/>
  <c r="FN369" i="23"/>
  <c r="FN17" i="23"/>
  <c r="FN40" i="23"/>
  <c r="FN176" i="23"/>
  <c r="FN44" i="23"/>
  <c r="FN133" i="23"/>
  <c r="FN231" i="23"/>
  <c r="FN242" i="23"/>
  <c r="FN171" i="23"/>
  <c r="FN300" i="23"/>
  <c r="FN356" i="23"/>
  <c r="FN279" i="23"/>
  <c r="FN115" i="23"/>
  <c r="FN98" i="23"/>
  <c r="FN225" i="23"/>
  <c r="FN194" i="23"/>
  <c r="FN371" i="23"/>
  <c r="FN386" i="23"/>
  <c r="FN59" i="23"/>
  <c r="FN339" i="23"/>
  <c r="FN291" i="23"/>
  <c r="FN313" i="23"/>
  <c r="FN220" i="23"/>
  <c r="FN389" i="23"/>
  <c r="FN76" i="23"/>
  <c r="FN86" i="23"/>
  <c r="FN65" i="23"/>
  <c r="FN50" i="23"/>
  <c r="FN33" i="23"/>
  <c r="FN130" i="23"/>
  <c r="FN359" i="23"/>
  <c r="FN379" i="23"/>
  <c r="FN360" i="23"/>
  <c r="FN160" i="23"/>
  <c r="FN204" i="23"/>
  <c r="FN99" i="23"/>
  <c r="FN332" i="23"/>
  <c r="FN210" i="23"/>
  <c r="FN189" i="23"/>
  <c r="FN212" i="23"/>
  <c r="FN123" i="23"/>
  <c r="FN302" i="23"/>
  <c r="FN26" i="23"/>
  <c r="FN96" i="23"/>
  <c r="FN268" i="23"/>
  <c r="FN215" i="23"/>
  <c r="FN103" i="23"/>
  <c r="FN29" i="23"/>
  <c r="FN218" i="23"/>
  <c r="FN391" i="23"/>
  <c r="FN34" i="23"/>
  <c r="FN320" i="23"/>
  <c r="FN202" i="23"/>
  <c r="FN251" i="23"/>
  <c r="FN172" i="23"/>
  <c r="FN168" i="23"/>
  <c r="FN163" i="23"/>
  <c r="FN348" i="23"/>
  <c r="FN193" i="23"/>
  <c r="FN350" i="23"/>
  <c r="FN307" i="23"/>
  <c r="FN174" i="23"/>
  <c r="FN232" i="23"/>
  <c r="FN330" i="23"/>
  <c r="FN67" i="23"/>
  <c r="FN263" i="23"/>
  <c r="FN211" i="23"/>
  <c r="FN112" i="23"/>
  <c r="FN257" i="23"/>
  <c r="FN364" i="23"/>
  <c r="FN370" i="23"/>
  <c r="FN21" i="23"/>
  <c r="FN392" i="23"/>
  <c r="FN285" i="23"/>
  <c r="FN393" i="23"/>
  <c r="FN306" i="23"/>
  <c r="FN19" i="23"/>
  <c r="FN326" i="23"/>
  <c r="FN182" i="23"/>
  <c r="FN150" i="23"/>
  <c r="FN140" i="23"/>
  <c r="FN206" i="23"/>
  <c r="FN82" i="23"/>
  <c r="FN381" i="23"/>
  <c r="FN329" i="23"/>
  <c r="FN230" i="23"/>
  <c r="FN43" i="23"/>
  <c r="FN292" i="23"/>
  <c r="FN276" i="23"/>
  <c r="FN119" i="23"/>
  <c r="FN45" i="23"/>
  <c r="FN139" i="23"/>
  <c r="FN114" i="23"/>
  <c r="FN100" i="23"/>
  <c r="FN164" i="23"/>
  <c r="FN384" i="23"/>
  <c r="FN342" i="23"/>
  <c r="FN214" i="23"/>
  <c r="FN81" i="23"/>
  <c r="FN85" i="23"/>
  <c r="FN122" i="23"/>
  <c r="FN126" i="23"/>
  <c r="FN113" i="23"/>
  <c r="FN69" i="23"/>
  <c r="FN75" i="23"/>
  <c r="FN219" i="23"/>
  <c r="FN317" i="23"/>
  <c r="FN367" i="23"/>
  <c r="FN338" i="23"/>
  <c r="FN227" i="23"/>
  <c r="FN256" i="23"/>
  <c r="FN259" i="23"/>
  <c r="FN157" i="23"/>
  <c r="FN137" i="23"/>
  <c r="FN274" i="23"/>
  <c r="FN74" i="23"/>
  <c r="FN248" i="23"/>
  <c r="FN72" i="23"/>
  <c r="FN355" i="23"/>
  <c r="FN269" i="23"/>
  <c r="FN61" i="23"/>
  <c r="FN278" i="23"/>
  <c r="FN27" i="23"/>
  <c r="FN141" i="23"/>
  <c r="FN192" i="23"/>
  <c r="FN250" i="23"/>
  <c r="FN314" i="23"/>
  <c r="FN344" i="23"/>
  <c r="FN341" i="23"/>
  <c r="FN57" i="23"/>
  <c r="FN354" i="23"/>
  <c r="FN273" i="23"/>
  <c r="FN135" i="23"/>
  <c r="FN324" i="23"/>
  <c r="FN121" i="23"/>
  <c r="FN346" i="23"/>
  <c r="FN328" i="23"/>
  <c r="FN117" i="23"/>
  <c r="FN217" i="23"/>
  <c r="FN188" i="23"/>
  <c r="FN260" i="23"/>
  <c r="FN42" i="23"/>
  <c r="FN294" i="23"/>
  <c r="FN272" i="23"/>
  <c r="FN124" i="23"/>
  <c r="FN238" i="23"/>
  <c r="FN287" i="23"/>
  <c r="FN208" i="23"/>
  <c r="FN155" i="23"/>
  <c r="FN375" i="23"/>
  <c r="FN318" i="23"/>
  <c r="FN234" i="23"/>
  <c r="FN145" i="23"/>
  <c r="FN200" i="23"/>
  <c r="FN377" i="23"/>
  <c r="FN266" i="23"/>
  <c r="FN282" i="23"/>
  <c r="FN284" i="23"/>
  <c r="FN358" i="23"/>
  <c r="FN161" i="23"/>
  <c r="FN380" i="23"/>
  <c r="FN347" i="23"/>
  <c r="FN205" i="23"/>
  <c r="FN382" i="23"/>
  <c r="FN331" i="23"/>
  <c r="FN241" i="23"/>
  <c r="FN293" i="23"/>
  <c r="FN169" i="23"/>
  <c r="FN368" i="23"/>
  <c r="FN107" i="23"/>
  <c r="FN239" i="23"/>
  <c r="FN195" i="23"/>
  <c r="FN175" i="23"/>
  <c r="FN129" i="23"/>
  <c r="FN111" i="23"/>
  <c r="FN97" i="23"/>
  <c r="FN127" i="23"/>
  <c r="FN177" i="23"/>
  <c r="FN323" i="23"/>
  <c r="FN88" i="23"/>
  <c r="FN51" i="23"/>
  <c r="FN322" i="23"/>
  <c r="FN53" i="23"/>
  <c r="FN213" i="23"/>
  <c r="FN365" i="23"/>
  <c r="FN58" i="23"/>
  <c r="FN41" i="23"/>
  <c r="FN39" i="23"/>
  <c r="FN247" i="23"/>
  <c r="FN170" i="23"/>
  <c r="FN185" i="23"/>
  <c r="FN336" i="23"/>
  <c r="FN295" i="23"/>
  <c r="FN153" i="23"/>
  <c r="FN221" i="23"/>
  <c r="FN351" i="23"/>
  <c r="FN335" i="23"/>
  <c r="FN159" i="23"/>
  <c r="FN376" i="23"/>
  <c r="FN55" i="23"/>
  <c r="FN79" i="23"/>
  <c r="FN77" i="23"/>
  <c r="FN110" i="23"/>
  <c r="FN190" i="23"/>
  <c r="FN374" i="23"/>
  <c r="FN128" i="23"/>
  <c r="FN191" i="23"/>
  <c r="FN108" i="23"/>
  <c r="FN106" i="23"/>
  <c r="FN109" i="23"/>
  <c r="FN390" i="23"/>
  <c r="FN337" i="23"/>
  <c r="FN333" i="23"/>
  <c r="FN310" i="23"/>
  <c r="FN156" i="23"/>
  <c r="FN388" i="23"/>
  <c r="FN167" i="23"/>
  <c r="FN132" i="23"/>
  <c r="FN297" i="23"/>
  <c r="FN281" i="23"/>
  <c r="FN203" i="23"/>
  <c r="FN49" i="23"/>
  <c r="FN222" i="23"/>
  <c r="FN249" i="23"/>
  <c r="FN383" i="23"/>
  <c r="FN277" i="23"/>
  <c r="FN89" i="23"/>
  <c r="FN226" i="23"/>
  <c r="FN357" i="23"/>
  <c r="FN151" i="23"/>
  <c r="FN345" i="23"/>
  <c r="FN243" i="23"/>
  <c r="FN154" i="23"/>
  <c r="FN304" i="23"/>
  <c r="FN387" i="23"/>
  <c r="FN60" i="23"/>
  <c r="FN144" i="23"/>
  <c r="FN118" i="23"/>
  <c r="FN235" i="23"/>
  <c r="FN252" i="23"/>
  <c r="FN125" i="23"/>
  <c r="FN305" i="23"/>
  <c r="FN334" i="23"/>
  <c r="FN298" i="23"/>
  <c r="FN312" i="23"/>
  <c r="FN68" i="23"/>
  <c r="FN197" i="23"/>
  <c r="FN138" i="23"/>
  <c r="FN261" i="23"/>
  <c r="FN275" i="23"/>
  <c r="FN84" i="23"/>
  <c r="FN187" i="23"/>
  <c r="FN253" i="23"/>
  <c r="FN37" i="23"/>
  <c r="FN24" i="23"/>
  <c r="FN152" i="23"/>
  <c r="FN36" i="23"/>
  <c r="FN199" i="23"/>
  <c r="FN62" i="23"/>
  <c r="FN311" i="23"/>
  <c r="FN131" i="23"/>
  <c r="FN280" i="23"/>
  <c r="FN38" i="23"/>
  <c r="FN327" i="23"/>
  <c r="FN32" i="23"/>
  <c r="FN198" i="23"/>
  <c r="FN233" i="23"/>
  <c r="FN394" i="23"/>
  <c r="FN395" i="23"/>
  <c r="FN378" i="23"/>
  <c r="FN271" i="23"/>
  <c r="FN254" i="23"/>
  <c r="H21" i="26"/>
  <c r="H22" i="26" s="1"/>
  <c r="S28" i="26"/>
  <c r="S25" i="26" s="1"/>
  <c r="AK426" i="23"/>
  <c r="S400" i="23"/>
  <c r="AA345" i="14"/>
  <c r="Y88" i="16" s="1"/>
  <c r="U93" i="23" s="1"/>
  <c r="AK411" i="23"/>
  <c r="BF393" i="16"/>
  <c r="S407" i="23"/>
  <c r="S422" i="23"/>
  <c r="S410" i="23"/>
  <c r="S413" i="23"/>
  <c r="S406" i="23"/>
  <c r="S421" i="23"/>
  <c r="BG216" i="16"/>
  <c r="AL221" i="23" s="1"/>
  <c r="BG33" i="16"/>
  <c r="AL38" i="23" s="1"/>
  <c r="BG255" i="16"/>
  <c r="AL260" i="23" s="1"/>
  <c r="BG100" i="16"/>
  <c r="AL105" i="23" s="1"/>
  <c r="BG311" i="16"/>
  <c r="AL316" i="23" s="1"/>
  <c r="BG125" i="16"/>
  <c r="AL130" i="23" s="1"/>
  <c r="BG337" i="16"/>
  <c r="AL342" i="23" s="1"/>
  <c r="BG196" i="16"/>
  <c r="AL201" i="23" s="1"/>
  <c r="AK414" i="23"/>
  <c r="AK424" i="23"/>
  <c r="BG18" i="16"/>
  <c r="AL23" i="23" s="1"/>
  <c r="BG30" i="16"/>
  <c r="AL35" i="23" s="1"/>
  <c r="BG44" i="16"/>
  <c r="AL49" i="23" s="1"/>
  <c r="BG188" i="16"/>
  <c r="AL193" i="23" s="1"/>
  <c r="BG15" i="16"/>
  <c r="AL20" i="23" s="1"/>
  <c r="BG29" i="16"/>
  <c r="AL34" i="23" s="1"/>
  <c r="BG209" i="16"/>
  <c r="AL214" i="23" s="1"/>
  <c r="AK421" i="23"/>
  <c r="BG65" i="16"/>
  <c r="AL70" i="23" s="1"/>
  <c r="BG233" i="16"/>
  <c r="AL238" i="23" s="1"/>
  <c r="BG356" i="16"/>
  <c r="AL361" i="23" s="1"/>
  <c r="BG247" i="16"/>
  <c r="AL252" i="23" s="1"/>
  <c r="BG229" i="16"/>
  <c r="AL234" i="23" s="1"/>
  <c r="BG363" i="16"/>
  <c r="AL368" i="23" s="1"/>
  <c r="BG93" i="16"/>
  <c r="AL98" i="23" s="1"/>
  <c r="BG162" i="16"/>
  <c r="AL167" i="23" s="1"/>
  <c r="BG164" i="16"/>
  <c r="AL169" i="23" s="1"/>
  <c r="BG192" i="16"/>
  <c r="AL197" i="23" s="1"/>
  <c r="BG116" i="16"/>
  <c r="AL121" i="23" s="1"/>
  <c r="BG362" i="16"/>
  <c r="AL367" i="23" s="1"/>
  <c r="BG151" i="16"/>
  <c r="AL156" i="23" s="1"/>
  <c r="BG381" i="16"/>
  <c r="AL386" i="23" s="1"/>
  <c r="BG109" i="16"/>
  <c r="AL114" i="23" s="1"/>
  <c r="BG119" i="16"/>
  <c r="AL124" i="23" s="1"/>
  <c r="CE400" i="23"/>
  <c r="AK409" i="23"/>
  <c r="AK420" i="23"/>
  <c r="BG38" i="16"/>
  <c r="AL43" i="23" s="1"/>
  <c r="BG19" i="16"/>
  <c r="AL24" i="23" s="1"/>
  <c r="BG264" i="16"/>
  <c r="AL269" i="23" s="1"/>
  <c r="BG376" i="16"/>
  <c r="AL381" i="23" s="1"/>
  <c r="BG45" i="16"/>
  <c r="AL50" i="23" s="1"/>
  <c r="BG87" i="16"/>
  <c r="AL92" i="23" s="1"/>
  <c r="BG322" i="16"/>
  <c r="AL327" i="23" s="1"/>
  <c r="BG75" i="16"/>
  <c r="AL80" i="23" s="1"/>
  <c r="BG344" i="16"/>
  <c r="AL349" i="23" s="1"/>
  <c r="BG327" i="16"/>
  <c r="AL332" i="23" s="1"/>
  <c r="BG120" i="16"/>
  <c r="AL125" i="23" s="1"/>
  <c r="BG221" i="16"/>
  <c r="AL226" i="23" s="1"/>
  <c r="BG317" i="16"/>
  <c r="AL322" i="23" s="1"/>
  <c r="BG167" i="16"/>
  <c r="AL172" i="23" s="1"/>
  <c r="BG284" i="16"/>
  <c r="AL289" i="23" s="1"/>
  <c r="BG374" i="16"/>
  <c r="AL379" i="23" s="1"/>
  <c r="BG70" i="16"/>
  <c r="AL75" i="23" s="1"/>
  <c r="BG244" i="16"/>
  <c r="AL249" i="23" s="1"/>
  <c r="BG81" i="16"/>
  <c r="AL86" i="23" s="1"/>
  <c r="BG378" i="16"/>
  <c r="AL383" i="23" s="1"/>
  <c r="BG130" i="16"/>
  <c r="AL135" i="23" s="1"/>
  <c r="BG123" i="16"/>
  <c r="AL128" i="23" s="1"/>
  <c r="BG389" i="16"/>
  <c r="AL394" i="23" s="1"/>
  <c r="BG179" i="16"/>
  <c r="AL184" i="23" s="1"/>
  <c r="BG118" i="16"/>
  <c r="AL123" i="23" s="1"/>
  <c r="BG96" i="16"/>
  <c r="AL101" i="23" s="1"/>
  <c r="BG160" i="16"/>
  <c r="AL165" i="23" s="1"/>
  <c r="BG178" i="16"/>
  <c r="AL183" i="23" s="1"/>
  <c r="BG144" i="16"/>
  <c r="AL149" i="23" s="1"/>
  <c r="BG133" i="16"/>
  <c r="AL138" i="23" s="1"/>
  <c r="BG215" i="16"/>
  <c r="AL220" i="23" s="1"/>
  <c r="BG388" i="16"/>
  <c r="AL393" i="23" s="1"/>
  <c r="BG335" i="16"/>
  <c r="AL340" i="23" s="1"/>
  <c r="BG382" i="16"/>
  <c r="AL387" i="23" s="1"/>
  <c r="BG288" i="16"/>
  <c r="AL293" i="23" s="1"/>
  <c r="BG341" i="16"/>
  <c r="AL346" i="23" s="1"/>
  <c r="BG99" i="16"/>
  <c r="AL104" i="23" s="1"/>
  <c r="BG83" i="16"/>
  <c r="AL88" i="23" s="1"/>
  <c r="BG266" i="16"/>
  <c r="AL271" i="23" s="1"/>
  <c r="BG31" i="16"/>
  <c r="AL36" i="23" s="1"/>
  <c r="BG184" i="16"/>
  <c r="AL189" i="23" s="1"/>
  <c r="BG238" i="16"/>
  <c r="AL243" i="23" s="1"/>
  <c r="BG55" i="16"/>
  <c r="AL60" i="23" s="1"/>
  <c r="BG305" i="16"/>
  <c r="AL310" i="23" s="1"/>
  <c r="BG365" i="16"/>
  <c r="AL370" i="23" s="1"/>
  <c r="BG357" i="16"/>
  <c r="AL362" i="23" s="1"/>
  <c r="BG245" i="16"/>
  <c r="AL250" i="23" s="1"/>
  <c r="BG332" i="16"/>
  <c r="AL337" i="23" s="1"/>
  <c r="BG307" i="16"/>
  <c r="AL312" i="23" s="1"/>
  <c r="BG191" i="16"/>
  <c r="AL196" i="23" s="1"/>
  <c r="BG57" i="16"/>
  <c r="AL62" i="23" s="1"/>
  <c r="BG211" i="16"/>
  <c r="AL216" i="23" s="1"/>
  <c r="BG54" i="16"/>
  <c r="AL59" i="23" s="1"/>
  <c r="BG84" i="16"/>
  <c r="AL89" i="23" s="1"/>
  <c r="BG113" i="16"/>
  <c r="AL118" i="23" s="1"/>
  <c r="BG110" i="16"/>
  <c r="AL115" i="23" s="1"/>
  <c r="BG206" i="16"/>
  <c r="AL211" i="23" s="1"/>
  <c r="BG176" i="16"/>
  <c r="AL181" i="23" s="1"/>
  <c r="BG224" i="16"/>
  <c r="AL229" i="23" s="1"/>
  <c r="BG235" i="16"/>
  <c r="AL240" i="23" s="1"/>
  <c r="BG172" i="16"/>
  <c r="AL177" i="23" s="1"/>
  <c r="BG383" i="16"/>
  <c r="AL388" i="23" s="1"/>
  <c r="BG79" i="16"/>
  <c r="AL84" i="23" s="1"/>
  <c r="AR10" i="16"/>
  <c r="BG9" i="16"/>
  <c r="AL14" i="23" s="1"/>
  <c r="S418" i="23"/>
  <c r="S425" i="23"/>
  <c r="BG360" i="16"/>
  <c r="AL365" i="23" s="1"/>
  <c r="BG367" i="16"/>
  <c r="AL372" i="23" s="1"/>
  <c r="BG170" i="16"/>
  <c r="AL175" i="23" s="1"/>
  <c r="BG278" i="16"/>
  <c r="AL283" i="23" s="1"/>
  <c r="BG124" i="16"/>
  <c r="AL129" i="23" s="1"/>
  <c r="BG343" i="16"/>
  <c r="AL348" i="23" s="1"/>
  <c r="BG391" i="16"/>
  <c r="AL396" i="23" s="1"/>
  <c r="BG272" i="16"/>
  <c r="AL277" i="23" s="1"/>
  <c r="AK407" i="23"/>
  <c r="BG143" i="16"/>
  <c r="AL148" i="23" s="1"/>
  <c r="BG16" i="16"/>
  <c r="AL21" i="23" s="1"/>
  <c r="BG36" i="16"/>
  <c r="AL41" i="23" s="1"/>
  <c r="BG48" i="16"/>
  <c r="AL53" i="23" s="1"/>
  <c r="BG218" i="16"/>
  <c r="AL223" i="23" s="1"/>
  <c r="BG223" i="16"/>
  <c r="AL228" i="23" s="1"/>
  <c r="GR400" i="23"/>
  <c r="HI400" i="23" s="1"/>
  <c r="BG226" i="16"/>
  <c r="AL231" i="23" s="1"/>
  <c r="BG368" i="16"/>
  <c r="AL373" i="23" s="1"/>
  <c r="BG274" i="16"/>
  <c r="AL279" i="23" s="1"/>
  <c r="BG390" i="16"/>
  <c r="AL395" i="23" s="1"/>
  <c r="BG89" i="16"/>
  <c r="AL94" i="23" s="1"/>
  <c r="BG256" i="16"/>
  <c r="AL261" i="23" s="1"/>
  <c r="BG174" i="16"/>
  <c r="AL179" i="23" s="1"/>
  <c r="BG312" i="16"/>
  <c r="AL317" i="23" s="1"/>
  <c r="BG169" i="16"/>
  <c r="AL174" i="23" s="1"/>
  <c r="BG231" i="16"/>
  <c r="AL236" i="23" s="1"/>
  <c r="BG154" i="16"/>
  <c r="AL159" i="23" s="1"/>
  <c r="BG186" i="16"/>
  <c r="AL191" i="23" s="1"/>
  <c r="BG92" i="16"/>
  <c r="AL97" i="23" s="1"/>
  <c r="BG282" i="16"/>
  <c r="AL287" i="23" s="1"/>
  <c r="BG168" i="16"/>
  <c r="AL173" i="23" s="1"/>
  <c r="BG330" i="16"/>
  <c r="AL335" i="23" s="1"/>
  <c r="BG304" i="16"/>
  <c r="AL309" i="23" s="1"/>
  <c r="BG90" i="16"/>
  <c r="AL95" i="23" s="1"/>
  <c r="BG51" i="16"/>
  <c r="AL56" i="23" s="1"/>
  <c r="BG331" i="16"/>
  <c r="AL336" i="23" s="1"/>
  <c r="BG126" i="16"/>
  <c r="AL131" i="23" s="1"/>
  <c r="BG289" i="16"/>
  <c r="AL294" i="23" s="1"/>
  <c r="BG107" i="16"/>
  <c r="AL112" i="23" s="1"/>
  <c r="BG156" i="16"/>
  <c r="AL161" i="23" s="1"/>
  <c r="BG21" i="16"/>
  <c r="AL26" i="23" s="1"/>
  <c r="BG366" i="16"/>
  <c r="AL371" i="23" s="1"/>
  <c r="BG249" i="16"/>
  <c r="AL254" i="23" s="1"/>
  <c r="BG302" i="16"/>
  <c r="AL307" i="23" s="1"/>
  <c r="BG138" i="16"/>
  <c r="AL143" i="23" s="1"/>
  <c r="BG267" i="16"/>
  <c r="AL272" i="23" s="1"/>
  <c r="BG230" i="16"/>
  <c r="AL235" i="23" s="1"/>
  <c r="BG108" i="16"/>
  <c r="AL113" i="23" s="1"/>
  <c r="BG68" i="16"/>
  <c r="AL73" i="23" s="1"/>
  <c r="BG314" i="16"/>
  <c r="AL319" i="23" s="1"/>
  <c r="BG161" i="16"/>
  <c r="AL166" i="23" s="1"/>
  <c r="BG258" i="16"/>
  <c r="AL263" i="23" s="1"/>
  <c r="BG78" i="16"/>
  <c r="AL83" i="23" s="1"/>
  <c r="BG352" i="16"/>
  <c r="AL357" i="23" s="1"/>
  <c r="BG232" i="16"/>
  <c r="AL237" i="23" s="1"/>
  <c r="BG187" i="16"/>
  <c r="AL192" i="23" s="1"/>
  <c r="BG12" i="16"/>
  <c r="AL17" i="23" s="1"/>
  <c r="BG193" i="16"/>
  <c r="AL198" i="23" s="1"/>
  <c r="BG28" i="16"/>
  <c r="AL33" i="23" s="1"/>
  <c r="BG35" i="16"/>
  <c r="AL40" i="23" s="1"/>
  <c r="BG40" i="16"/>
  <c r="AL45" i="23" s="1"/>
  <c r="BG104" i="16"/>
  <c r="AL109" i="23" s="1"/>
  <c r="BG114" i="16"/>
  <c r="AL119" i="23" s="1"/>
  <c r="BG127" i="16"/>
  <c r="AL132" i="23" s="1"/>
  <c r="BG353" i="16"/>
  <c r="AL358" i="23" s="1"/>
  <c r="BG60" i="16"/>
  <c r="AL65" i="23" s="1"/>
  <c r="BG225" i="16"/>
  <c r="AL230" i="23" s="1"/>
  <c r="BG303" i="16"/>
  <c r="AL308" i="23" s="1"/>
  <c r="BG157" i="16"/>
  <c r="AL162" i="23" s="1"/>
  <c r="BG136" i="16"/>
  <c r="AL141" i="23" s="1"/>
  <c r="BG194" i="16"/>
  <c r="AL199" i="23" s="1"/>
  <c r="BG131" i="16"/>
  <c r="AL136" i="23" s="1"/>
  <c r="BG380" i="16"/>
  <c r="AL385" i="23" s="1"/>
  <c r="BG197" i="16"/>
  <c r="AL202" i="23" s="1"/>
  <c r="BG298" i="16"/>
  <c r="AL303" i="23" s="1"/>
  <c r="BG263" i="16"/>
  <c r="AL268" i="23" s="1"/>
  <c r="BG354" i="16"/>
  <c r="AL359" i="23" s="1"/>
  <c r="BG359" i="16"/>
  <c r="AL364" i="23" s="1"/>
  <c r="BG105" i="16"/>
  <c r="AL110" i="23" s="1"/>
  <c r="BG323" i="16"/>
  <c r="AL328" i="23" s="1"/>
  <c r="BG37" i="16"/>
  <c r="AL42" i="23" s="1"/>
  <c r="BG219" i="16"/>
  <c r="AL224" i="23" s="1"/>
  <c r="BG11" i="16"/>
  <c r="AL16" i="23" s="1"/>
  <c r="BG217" i="16"/>
  <c r="AL222" i="23" s="1"/>
  <c r="BG293" i="16"/>
  <c r="AL298" i="23" s="1"/>
  <c r="BG336" i="16"/>
  <c r="AL341" i="23" s="1"/>
  <c r="BG227" i="16"/>
  <c r="AL232" i="23" s="1"/>
  <c r="BG345" i="16"/>
  <c r="AL350" i="23" s="1"/>
  <c r="BG300" i="16"/>
  <c r="AL305" i="23" s="1"/>
  <c r="BG285" i="16"/>
  <c r="AL290" i="23" s="1"/>
  <c r="BG199" i="16"/>
  <c r="AL204" i="23" s="1"/>
  <c r="BG95" i="16"/>
  <c r="AL100" i="23" s="1"/>
  <c r="BG17" i="16"/>
  <c r="AL22" i="23" s="1"/>
  <c r="BG10" i="16"/>
  <c r="AL15" i="23" s="1"/>
  <c r="BG88" i="16"/>
  <c r="AL93" i="23" s="1"/>
  <c r="S419" i="23"/>
  <c r="AK406" i="23"/>
  <c r="BG370" i="16"/>
  <c r="AL375" i="23" s="1"/>
  <c r="BG240" i="16"/>
  <c r="AL245" i="23" s="1"/>
  <c r="BG204" i="16"/>
  <c r="AL209" i="23" s="1"/>
  <c r="BG20" i="16"/>
  <c r="AL25" i="23" s="1"/>
  <c r="BG328" i="16"/>
  <c r="AL333" i="23" s="1"/>
  <c r="BG207" i="16"/>
  <c r="AL212" i="23" s="1"/>
  <c r="BG296" i="16"/>
  <c r="AL301" i="23" s="1"/>
  <c r="BG112" i="16"/>
  <c r="AL117" i="23" s="1"/>
  <c r="BG358" i="16"/>
  <c r="AL363" i="23" s="1"/>
  <c r="BG316" i="16"/>
  <c r="AL321" i="23" s="1"/>
  <c r="BG149" i="16"/>
  <c r="AL154" i="23" s="1"/>
  <c r="BG275" i="16"/>
  <c r="AL280" i="23" s="1"/>
  <c r="AK415" i="23"/>
  <c r="T81" i="26"/>
  <c r="AK422" i="23"/>
  <c r="AK400" i="23"/>
  <c r="BG348" i="16"/>
  <c r="AL353" i="23" s="1"/>
  <c r="BG121" i="16"/>
  <c r="AL126" i="23" s="1"/>
  <c r="BG27" i="16"/>
  <c r="AL32" i="23" s="1"/>
  <c r="BG321" i="16"/>
  <c r="AL326" i="23" s="1"/>
  <c r="AK413" i="23"/>
  <c r="AW400" i="23"/>
  <c r="BG371" i="16"/>
  <c r="AL376" i="23" s="1"/>
  <c r="BG259" i="16"/>
  <c r="AL264" i="23" s="1"/>
  <c r="BG73" i="16"/>
  <c r="AL78" i="23" s="1"/>
  <c r="BG228" i="16"/>
  <c r="AL233" i="23" s="1"/>
  <c r="BG279" i="16"/>
  <c r="AL284" i="23" s="1"/>
  <c r="BG26" i="16"/>
  <c r="AL31" i="23" s="1"/>
  <c r="BG334" i="16"/>
  <c r="AL339" i="23" s="1"/>
  <c r="BG252" i="16"/>
  <c r="AL257" i="23" s="1"/>
  <c r="BG32" i="16"/>
  <c r="AL37" i="23" s="1"/>
  <c r="BG319" i="16"/>
  <c r="AL324" i="23" s="1"/>
  <c r="BG62" i="16"/>
  <c r="AL67" i="23" s="1"/>
  <c r="BG257" i="16"/>
  <c r="AL262" i="23" s="1"/>
  <c r="BG384" i="16"/>
  <c r="AL389" i="23" s="1"/>
  <c r="BG269" i="16"/>
  <c r="AL274" i="23" s="1"/>
  <c r="BG74" i="16"/>
  <c r="AL79" i="23" s="1"/>
  <c r="BG86" i="16"/>
  <c r="AL91" i="23" s="1"/>
  <c r="BG342" i="16"/>
  <c r="AL347" i="23" s="1"/>
  <c r="BG13" i="16"/>
  <c r="AL18" i="23" s="1"/>
  <c r="AK418" i="23"/>
  <c r="BO400" i="23"/>
  <c r="BG318" i="16"/>
  <c r="AL323" i="23" s="1"/>
  <c r="BG82" i="16"/>
  <c r="AL87" i="23" s="1"/>
  <c r="BG159" i="16"/>
  <c r="AL164" i="23" s="1"/>
  <c r="BG106" i="16"/>
  <c r="AL111" i="23" s="1"/>
  <c r="BG214" i="16"/>
  <c r="AL219" i="23" s="1"/>
  <c r="BG22" i="16"/>
  <c r="AL27" i="23" s="1"/>
  <c r="BG91" i="16"/>
  <c r="AL96" i="23" s="1"/>
  <c r="BG277" i="16"/>
  <c r="AL282" i="23" s="1"/>
  <c r="BG208" i="16"/>
  <c r="AL213" i="23" s="1"/>
  <c r="BG355" i="16"/>
  <c r="AL360" i="23" s="1"/>
  <c r="BG306" i="16"/>
  <c r="AL311" i="23" s="1"/>
  <c r="BG180" i="16"/>
  <c r="AL185" i="23" s="1"/>
  <c r="BG299" i="16"/>
  <c r="AL304" i="23" s="1"/>
  <c r="BG165" i="16"/>
  <c r="AL170" i="23" s="1"/>
  <c r="BG63" i="16"/>
  <c r="AL68" i="23" s="1"/>
  <c r="BG290" i="16"/>
  <c r="AL295" i="23" s="1"/>
  <c r="BG281" i="16"/>
  <c r="AL286" i="23" s="1"/>
  <c r="BG320" i="16"/>
  <c r="AL325" i="23" s="1"/>
  <c r="BG76" i="16"/>
  <c r="AL81" i="23" s="1"/>
  <c r="BG56" i="16"/>
  <c r="AL61" i="23" s="1"/>
  <c r="BG153" i="16"/>
  <c r="AL158" i="23" s="1"/>
  <c r="BG213" i="16"/>
  <c r="AL218" i="23" s="1"/>
  <c r="BG49" i="16"/>
  <c r="AL54" i="23" s="1"/>
  <c r="BG265" i="16"/>
  <c r="AL270" i="23" s="1"/>
  <c r="BG115" i="16"/>
  <c r="AL120" i="23" s="1"/>
  <c r="BG286" i="16"/>
  <c r="AL291" i="23" s="1"/>
  <c r="BG276" i="16"/>
  <c r="AL281" i="23" s="1"/>
  <c r="BG39" i="16"/>
  <c r="AL44" i="23" s="1"/>
  <c r="BG340" i="16"/>
  <c r="AL345" i="23" s="1"/>
  <c r="BG346" i="16"/>
  <c r="AL351" i="23" s="1"/>
  <c r="BG152" i="16"/>
  <c r="AL157" i="23" s="1"/>
  <c r="BG141" i="16"/>
  <c r="AL146" i="23" s="1"/>
  <c r="AL410" i="23" s="1"/>
  <c r="BG69" i="16"/>
  <c r="AL74" i="23" s="1"/>
  <c r="BG190" i="16"/>
  <c r="AL195" i="23" s="1"/>
  <c r="BG283" i="16"/>
  <c r="AL288" i="23" s="1"/>
  <c r="BG364" i="16"/>
  <c r="AL369" i="23" s="1"/>
  <c r="BG325" i="16"/>
  <c r="AL330" i="23" s="1"/>
  <c r="BG77" i="16"/>
  <c r="AL82" i="23" s="1"/>
  <c r="BG23" i="16"/>
  <c r="AL28" i="23" s="1"/>
  <c r="BG253" i="16"/>
  <c r="AL258" i="23" s="1"/>
  <c r="BG14" i="16"/>
  <c r="AL19" i="23" s="1"/>
  <c r="BG42" i="16"/>
  <c r="AL47" i="23" s="1"/>
  <c r="BG72" i="16"/>
  <c r="AL77" i="23" s="1"/>
  <c r="BG137" i="16"/>
  <c r="AL142" i="23" s="1"/>
  <c r="BG150" i="16"/>
  <c r="AL155" i="23" s="1"/>
  <c r="BG175" i="16"/>
  <c r="AL180" i="23" s="1"/>
  <c r="BG379" i="16"/>
  <c r="AL384" i="23" s="1"/>
  <c r="BG236" i="16"/>
  <c r="AL241" i="23" s="1"/>
  <c r="BG158" i="16"/>
  <c r="AL163" i="23" s="1"/>
  <c r="BG246" i="16"/>
  <c r="AL251" i="23" s="1"/>
  <c r="BG177" i="16"/>
  <c r="AL182" i="23" s="1"/>
  <c r="BG387" i="16"/>
  <c r="AL392" i="23" s="1"/>
  <c r="BG205" i="16"/>
  <c r="AL210" i="23" s="1"/>
  <c r="BG146" i="16"/>
  <c r="AL151" i="23" s="1"/>
  <c r="BG67" i="16"/>
  <c r="AL72" i="23" s="1"/>
  <c r="BG155" i="16"/>
  <c r="AL160" i="23" s="1"/>
  <c r="BG310" i="16"/>
  <c r="AL315" i="23" s="1"/>
  <c r="BG140" i="16"/>
  <c r="AL145" i="23" s="1"/>
  <c r="BG295" i="16"/>
  <c r="AL300" i="23" s="1"/>
  <c r="BG372" i="16"/>
  <c r="AL377" i="23" s="1"/>
  <c r="BG64" i="16"/>
  <c r="AL69" i="23" s="1"/>
  <c r="BG237" i="16"/>
  <c r="AL242" i="23" s="1"/>
  <c r="BG111" i="16"/>
  <c r="AL116" i="23" s="1"/>
  <c r="BG101" i="16"/>
  <c r="AL106" i="23" s="1"/>
  <c r="BG315" i="16"/>
  <c r="AL320" i="23" s="1"/>
  <c r="S415" i="23"/>
  <c r="S412" i="23"/>
  <c r="S408" i="23"/>
  <c r="AK408" i="23"/>
  <c r="BG85" i="16"/>
  <c r="AL90" i="23" s="1"/>
  <c r="BG291" i="16"/>
  <c r="AL296" i="23" s="1"/>
  <c r="BG349" i="16"/>
  <c r="AL354" i="23" s="1"/>
  <c r="BG171" i="16"/>
  <c r="AL176" i="23" s="1"/>
  <c r="BG339" i="16"/>
  <c r="AL344" i="23" s="1"/>
  <c r="BG220" i="16"/>
  <c r="AL225" i="23" s="1"/>
  <c r="BG268" i="16"/>
  <c r="AL273" i="23" s="1"/>
  <c r="BG135" i="16"/>
  <c r="AL140" i="23" s="1"/>
  <c r="BG210" i="16"/>
  <c r="AL215" i="23" s="1"/>
  <c r="AK425" i="23"/>
  <c r="BG166" i="16"/>
  <c r="AL171" i="23" s="1"/>
  <c r="BG273" i="16"/>
  <c r="AL278" i="23" s="1"/>
  <c r="AK412" i="23"/>
  <c r="AK419" i="23"/>
  <c r="BG294" i="16"/>
  <c r="AL299" i="23" s="1"/>
  <c r="BG201" i="16"/>
  <c r="AL206" i="23" s="1"/>
  <c r="BG241" i="16"/>
  <c r="AL246" i="23" s="1"/>
  <c r="BG102" i="16"/>
  <c r="AL107" i="23" s="1"/>
  <c r="BG375" i="16"/>
  <c r="AL380" i="23" s="1"/>
  <c r="BG163" i="16"/>
  <c r="AL168" i="23" s="1"/>
  <c r="BG189" i="16"/>
  <c r="AL194" i="23" s="1"/>
  <c r="BG182" i="16"/>
  <c r="AL187" i="23" s="1"/>
  <c r="BG80" i="16"/>
  <c r="AL85" i="23" s="1"/>
  <c r="BG326" i="16"/>
  <c r="AL331" i="23" s="1"/>
  <c r="BG71" i="16"/>
  <c r="AL76" i="23" s="1"/>
  <c r="BG280" i="16"/>
  <c r="AL285" i="23" s="1"/>
  <c r="BG195" i="16"/>
  <c r="AL200" i="23" s="1"/>
  <c r="BG309" i="16"/>
  <c r="AL314" i="23" s="1"/>
  <c r="BG234" i="16"/>
  <c r="AL239" i="23" s="1"/>
  <c r="BG250" i="16"/>
  <c r="AL255" i="23" s="1"/>
  <c r="DM400" i="23"/>
  <c r="BG142" i="16"/>
  <c r="AL147" i="23" s="1"/>
  <c r="BG128" i="16"/>
  <c r="AL133" i="23" s="1"/>
  <c r="BG134" i="16"/>
  <c r="AL139" i="23" s="1"/>
  <c r="BG183" i="16"/>
  <c r="AL188" i="23" s="1"/>
  <c r="BG239" i="16"/>
  <c r="AL244" i="23" s="1"/>
  <c r="BG262" i="16"/>
  <c r="AL267" i="23" s="1"/>
  <c r="BG350" i="16"/>
  <c r="AL355" i="23" s="1"/>
  <c r="BG173" i="16"/>
  <c r="AL178" i="23" s="1"/>
  <c r="BG338" i="16"/>
  <c r="AL343" i="23" s="1"/>
  <c r="BG254" i="16"/>
  <c r="AL259" i="23" s="1"/>
  <c r="BG248" i="16"/>
  <c r="AL253" i="23" s="1"/>
  <c r="BG200" i="16"/>
  <c r="AL205" i="23" s="1"/>
  <c r="BG43" i="16"/>
  <c r="AL48" i="23" s="1"/>
  <c r="BG122" i="16"/>
  <c r="AL127" i="23" s="1"/>
  <c r="BG313" i="16"/>
  <c r="AL318" i="23" s="1"/>
  <c r="BG94" i="16"/>
  <c r="AL99" i="23" s="1"/>
  <c r="BG385" i="16"/>
  <c r="AL390" i="23" s="1"/>
  <c r="BG61" i="16"/>
  <c r="AL66" i="23" s="1"/>
  <c r="BG212" i="16"/>
  <c r="AL217" i="23" s="1"/>
  <c r="BG47" i="16"/>
  <c r="AL52" i="23" s="1"/>
  <c r="BG270" i="16"/>
  <c r="AL275" i="23" s="1"/>
  <c r="BG147" i="16"/>
  <c r="AL152" i="23" s="1"/>
  <c r="BG271" i="16"/>
  <c r="AL276" i="23" s="1"/>
  <c r="BG297" i="16"/>
  <c r="AL302" i="23" s="1"/>
  <c r="BG53" i="16"/>
  <c r="AL58" i="23" s="1"/>
  <c r="BG260" i="16"/>
  <c r="AL265" i="23" s="1"/>
  <c r="BG373" i="16"/>
  <c r="AL378" i="23" s="1"/>
  <c r="BG59" i="16"/>
  <c r="AL64" i="23" s="1"/>
  <c r="BG148" i="16"/>
  <c r="AL153" i="23" s="1"/>
  <c r="BG34" i="16"/>
  <c r="AL39" i="23" s="1"/>
  <c r="BG132" i="16"/>
  <c r="AL137" i="23" s="1"/>
  <c r="BG242" i="16"/>
  <c r="AL247" i="23" s="1"/>
  <c r="BG333" i="16"/>
  <c r="AL338" i="23" s="1"/>
  <c r="BG50" i="16"/>
  <c r="AL55" i="23" s="1"/>
  <c r="BG181" i="16"/>
  <c r="AL186" i="23" s="1"/>
  <c r="BG308" i="16"/>
  <c r="AL313" i="23" s="1"/>
  <c r="BG97" i="16"/>
  <c r="AL102" i="23" s="1"/>
  <c r="BG386" i="16"/>
  <c r="AL391" i="23" s="1"/>
  <c r="BG251" i="16"/>
  <c r="AL256" i="23" s="1"/>
  <c r="BG222" i="16"/>
  <c r="AL227" i="23" s="1"/>
  <c r="BG25" i="16"/>
  <c r="AL30" i="23" s="1"/>
  <c r="BG103" i="16"/>
  <c r="AL108" i="23" s="1"/>
  <c r="BG145" i="16"/>
  <c r="AL150" i="23" s="1"/>
  <c r="BG261" i="16"/>
  <c r="AL266" i="23" s="1"/>
  <c r="BG351" i="16"/>
  <c r="AL356" i="23" s="1"/>
  <c r="BG324" i="16"/>
  <c r="AL329" i="23" s="1"/>
  <c r="BG361" i="16"/>
  <c r="AL366" i="23" s="1"/>
  <c r="BG24" i="16"/>
  <c r="AL29" i="23" s="1"/>
  <c r="BG129" i="16"/>
  <c r="AL134" i="23" s="1"/>
  <c r="BG202" i="16"/>
  <c r="AL207" i="23" s="1"/>
  <c r="BG139" i="16"/>
  <c r="AL144" i="23" s="1"/>
  <c r="BG347" i="16"/>
  <c r="AL352" i="23" s="1"/>
  <c r="BG52" i="16"/>
  <c r="AL57" i="23" s="1"/>
  <c r="BG369" i="16"/>
  <c r="AL374" i="23" s="1"/>
  <c r="BG117" i="16"/>
  <c r="AL122" i="23" s="1"/>
  <c r="BG46" i="16"/>
  <c r="AL51" i="23" s="1"/>
  <c r="BG41" i="16"/>
  <c r="AL46" i="23" s="1"/>
  <c r="BG287" i="16"/>
  <c r="AL292" i="23" s="1"/>
  <c r="BG203" i="16"/>
  <c r="AL208" i="23" s="1"/>
  <c r="BG185" i="16"/>
  <c r="AL190" i="23" s="1"/>
  <c r="BG292" i="16"/>
  <c r="AL297" i="23" s="1"/>
  <c r="BG243" i="16"/>
  <c r="AL248" i="23" s="1"/>
  <c r="BG66" i="16"/>
  <c r="AL71" i="23" s="1"/>
  <c r="BG301" i="16"/>
  <c r="AL306" i="23" s="1"/>
  <c r="BG377" i="16"/>
  <c r="AL382" i="23" s="1"/>
  <c r="BG98" i="16"/>
  <c r="AL103" i="23" s="1"/>
  <c r="BG329" i="16"/>
  <c r="AL334" i="23" s="1"/>
  <c r="BG198" i="16"/>
  <c r="AL203" i="23" s="1"/>
  <c r="Z10" i="16"/>
  <c r="V15" i="23" s="1"/>
  <c r="AC13" i="14"/>
  <c r="T14" i="23"/>
  <c r="X393" i="16"/>
  <c r="X396" i="16" s="1"/>
  <c r="T377" i="23"/>
  <c r="AA339" i="14"/>
  <c r="Y395" i="16" s="1"/>
  <c r="AB12" i="14"/>
  <c r="AA369" i="14"/>
  <c r="Y372" i="16" s="1"/>
  <c r="U377" i="23" s="1"/>
  <c r="Y9" i="16"/>
  <c r="AR9" i="16" s="1"/>
  <c r="AQ393" i="16"/>
  <c r="S423" i="23"/>
  <c r="S398" i="23"/>
  <c r="S3" i="23" s="1"/>
  <c r="S405" i="23"/>
  <c r="AK423" i="23"/>
  <c r="AK405" i="23"/>
  <c r="AK398" i="23"/>
  <c r="T149" i="23"/>
  <c r="AB123" i="14"/>
  <c r="Y144" i="16"/>
  <c r="U149" i="23" s="1"/>
  <c r="T299" i="23"/>
  <c r="AB251" i="14"/>
  <c r="Y294" i="16"/>
  <c r="U299" i="23" s="1"/>
  <c r="Y65" i="16"/>
  <c r="U70" i="23" s="1"/>
  <c r="AB61" i="14"/>
  <c r="T70" i="23"/>
  <c r="T231" i="23"/>
  <c r="AB191" i="14"/>
  <c r="Y226" i="16"/>
  <c r="U231" i="23" s="1"/>
  <c r="T376" i="23"/>
  <c r="AB320" i="14"/>
  <c r="Y371" i="16"/>
  <c r="U376" i="23" s="1"/>
  <c r="T172" i="23"/>
  <c r="Y167" i="16"/>
  <c r="U172" i="23" s="1"/>
  <c r="AB142" i="14"/>
  <c r="T33" i="23"/>
  <c r="T43" i="23"/>
  <c r="AB38" i="14"/>
  <c r="Y38" i="16"/>
  <c r="U43" i="23" s="1"/>
  <c r="AA373" i="14"/>
  <c r="Y28" i="16" s="1"/>
  <c r="U33" i="23" s="1"/>
  <c r="T207" i="23"/>
  <c r="AB169" i="14"/>
  <c r="Y202" i="16"/>
  <c r="U207" i="23" s="1"/>
  <c r="T351" i="23"/>
  <c r="AB298" i="14"/>
  <c r="Y346" i="16"/>
  <c r="U351" i="23" s="1"/>
  <c r="T307" i="23"/>
  <c r="AB259" i="14"/>
  <c r="Y302" i="16"/>
  <c r="U307" i="23" s="1"/>
  <c r="T71" i="23"/>
  <c r="AB62" i="14"/>
  <c r="Y66" i="16"/>
  <c r="U71" i="23" s="1"/>
  <c r="T362" i="23"/>
  <c r="AB198" i="14"/>
  <c r="AA368" i="14"/>
  <c r="Y357" i="16" s="1"/>
  <c r="U362" i="23" s="1"/>
  <c r="Y233" i="16"/>
  <c r="U238" i="23" s="1"/>
  <c r="T238" i="23"/>
  <c r="Y63" i="16"/>
  <c r="U68" i="23" s="1"/>
  <c r="AB59" i="14"/>
  <c r="T68" i="23"/>
  <c r="T229" i="23"/>
  <c r="AB189" i="14"/>
  <c r="Y224" i="16"/>
  <c r="U229" i="23" s="1"/>
  <c r="T373" i="23"/>
  <c r="AB318" i="14"/>
  <c r="Y368" i="16"/>
  <c r="U373" i="23" s="1"/>
  <c r="T264" i="23"/>
  <c r="AB218" i="14"/>
  <c r="Y259" i="16"/>
  <c r="U264" i="23" s="1"/>
  <c r="T359" i="23"/>
  <c r="AB305" i="14"/>
  <c r="Y354" i="16"/>
  <c r="U359" i="23" s="1"/>
  <c r="T206" i="23"/>
  <c r="Y201" i="16"/>
  <c r="U206" i="23" s="1"/>
  <c r="AB168" i="14"/>
  <c r="T338" i="23"/>
  <c r="AB285" i="14"/>
  <c r="Y333" i="16"/>
  <c r="U338" i="23" s="1"/>
  <c r="Y61" i="16"/>
  <c r="U66" i="23" s="1"/>
  <c r="AB57" i="14"/>
  <c r="T66" i="23"/>
  <c r="T138" i="23"/>
  <c r="AB115" i="14"/>
  <c r="Y133" i="16"/>
  <c r="U138" i="23" s="1"/>
  <c r="T290" i="23"/>
  <c r="AB243" i="14"/>
  <c r="AA391" i="14"/>
  <c r="Y285" i="16" s="1"/>
  <c r="U290" i="23" s="1"/>
  <c r="Y284" i="16"/>
  <c r="U289" i="23" s="1"/>
  <c r="T289" i="23"/>
  <c r="T40" i="23"/>
  <c r="T147" i="23"/>
  <c r="AB35" i="14"/>
  <c r="Y35" i="16"/>
  <c r="U40" i="23" s="1"/>
  <c r="AA382" i="14"/>
  <c r="Y142" i="16" s="1"/>
  <c r="U147" i="23" s="1"/>
  <c r="T143" i="23"/>
  <c r="AB119" i="14"/>
  <c r="Y138" i="16"/>
  <c r="U143" i="23" s="1"/>
  <c r="T295" i="23"/>
  <c r="AB247" i="14"/>
  <c r="Y290" i="16"/>
  <c r="U295" i="23" s="1"/>
  <c r="T69" i="23"/>
  <c r="AB60" i="14"/>
  <c r="Y64" i="16"/>
  <c r="U69" i="23" s="1"/>
  <c r="T375" i="23"/>
  <c r="AB319" i="14"/>
  <c r="Y370" i="16"/>
  <c r="U375" i="23" s="1"/>
  <c r="T157" i="23"/>
  <c r="AB129" i="14"/>
  <c r="Y152" i="16"/>
  <c r="U157" i="23" s="1"/>
  <c r="T306" i="23"/>
  <c r="AB258" i="14"/>
  <c r="Y301" i="16"/>
  <c r="U306" i="23" s="1"/>
  <c r="T217" i="23"/>
  <c r="AB178" i="14"/>
  <c r="Y212" i="16"/>
  <c r="U217" i="23" s="1"/>
  <c r="T241" i="23"/>
  <c r="T240" i="23"/>
  <c r="Y85" i="16"/>
  <c r="U90" i="23" s="1"/>
  <c r="AB79" i="14"/>
  <c r="AA360" i="14"/>
  <c r="Y235" i="16" s="1"/>
  <c r="U240" i="23" s="1"/>
  <c r="AA389" i="14"/>
  <c r="Y236" i="16" s="1"/>
  <c r="U241" i="23" s="1"/>
  <c r="T90" i="23"/>
  <c r="T221" i="23"/>
  <c r="AB182" i="14"/>
  <c r="Y216" i="16"/>
  <c r="U221" i="23" s="1"/>
  <c r="T55" i="23"/>
  <c r="AB50" i="14"/>
  <c r="Y50" i="16"/>
  <c r="U55" i="23" s="1"/>
  <c r="T220" i="23"/>
  <c r="Y215" i="16"/>
  <c r="U220" i="23" s="1"/>
  <c r="AB181" i="14"/>
  <c r="T365" i="23"/>
  <c r="AB310" i="14"/>
  <c r="Y360" i="16"/>
  <c r="U365" i="23" s="1"/>
  <c r="T245" i="23"/>
  <c r="AB202" i="14"/>
  <c r="Y240" i="16"/>
  <c r="U245" i="23" s="1"/>
  <c r="T296" i="23"/>
  <c r="AB248" i="14"/>
  <c r="Y291" i="16"/>
  <c r="U296" i="23" s="1"/>
  <c r="T379" i="23"/>
  <c r="AB321" i="14"/>
  <c r="Y374" i="16"/>
  <c r="U379" i="23" s="1"/>
  <c r="T144" i="23"/>
  <c r="AB120" i="14"/>
  <c r="Y139" i="16"/>
  <c r="U144" i="23" s="1"/>
  <c r="T38" i="23"/>
  <c r="AB33" i="14"/>
  <c r="Y33" i="16"/>
  <c r="U38" i="23" s="1"/>
  <c r="T372" i="23"/>
  <c r="AB317" i="14"/>
  <c r="Y367" i="16"/>
  <c r="U372" i="23" s="1"/>
  <c r="T45" i="23"/>
  <c r="AB40" i="14"/>
  <c r="Y40" i="16"/>
  <c r="U45" i="23" s="1"/>
  <c r="T209" i="23"/>
  <c r="AB171" i="14"/>
  <c r="Y204" i="16"/>
  <c r="U209" i="23" s="1"/>
  <c r="T354" i="23"/>
  <c r="AB300" i="14"/>
  <c r="Y349" i="16"/>
  <c r="U354" i="23" s="1"/>
  <c r="S409" i="23"/>
  <c r="S420" i="23"/>
  <c r="T23" i="23"/>
  <c r="T146" i="23"/>
  <c r="AB20" i="14"/>
  <c r="AA370" i="14"/>
  <c r="Y141" i="16" s="1"/>
  <c r="U146" i="23" s="1"/>
  <c r="U410" i="23" s="1"/>
  <c r="Y18" i="16"/>
  <c r="U23" i="23" s="1"/>
  <c r="T173" i="23"/>
  <c r="AB143" i="14"/>
  <c r="Y168" i="16"/>
  <c r="U173" i="23" s="1"/>
  <c r="T323" i="23"/>
  <c r="AB272" i="14"/>
  <c r="Y318" i="16"/>
  <c r="U323" i="23" s="1"/>
  <c r="T133" i="23"/>
  <c r="AB110" i="14"/>
  <c r="Y128" i="16"/>
  <c r="U133" i="23" s="1"/>
  <c r="T24" i="23"/>
  <c r="AB21" i="14"/>
  <c r="Y19" i="16"/>
  <c r="U24" i="23" s="1"/>
  <c r="T186" i="23"/>
  <c r="Y181" i="16"/>
  <c r="U186" i="23" s="1"/>
  <c r="AB153" i="14"/>
  <c r="T335" i="23"/>
  <c r="AB282" i="14"/>
  <c r="Y330" i="16"/>
  <c r="U335" i="23" s="1"/>
  <c r="T272" i="23"/>
  <c r="AB226" i="14"/>
  <c r="Y267" i="16"/>
  <c r="U272" i="23" s="1"/>
  <c r="T204" i="23"/>
  <c r="Y199" i="16"/>
  <c r="U204" i="23" s="1"/>
  <c r="AB166" i="14"/>
  <c r="T87" i="23"/>
  <c r="AB76" i="14"/>
  <c r="Y82" i="16"/>
  <c r="U87" i="23" s="1"/>
  <c r="AB205" i="14"/>
  <c r="Y245" i="16"/>
  <c r="U250" i="23" s="1"/>
  <c r="T250" i="23"/>
  <c r="T393" i="23"/>
  <c r="AB334" i="14"/>
  <c r="Y388" i="16"/>
  <c r="U393" i="23" s="1"/>
  <c r="T148" i="23"/>
  <c r="AB122" i="14"/>
  <c r="Y143" i="16"/>
  <c r="U148" i="23" s="1"/>
  <c r="T286" i="23"/>
  <c r="AB240" i="14"/>
  <c r="Y281" i="16"/>
  <c r="U286" i="23" s="1"/>
  <c r="AB200" i="14"/>
  <c r="Y237" i="16"/>
  <c r="U242" i="23" s="1"/>
  <c r="T242" i="23"/>
  <c r="T139" i="23"/>
  <c r="T353" i="23"/>
  <c r="AB116" i="14"/>
  <c r="AA395" i="14"/>
  <c r="Y348" i="16" s="1"/>
  <c r="U353" i="23" s="1"/>
  <c r="Y134" i="16"/>
  <c r="U139" i="23" s="1"/>
  <c r="T364" i="23"/>
  <c r="AB309" i="14"/>
  <c r="Y359" i="16"/>
  <c r="U364" i="23" s="1"/>
  <c r="T109" i="23"/>
  <c r="AB91" i="14"/>
  <c r="Y104" i="16"/>
  <c r="U109" i="23" s="1"/>
  <c r="T52" i="23"/>
  <c r="AB47" i="14"/>
  <c r="Y47" i="16"/>
  <c r="U52" i="23" s="1"/>
  <c r="T75" i="23"/>
  <c r="Y69" i="16"/>
  <c r="U74" i="23" s="1"/>
  <c r="AB65" i="14"/>
  <c r="AA376" i="14"/>
  <c r="Y70" i="16" s="1"/>
  <c r="U75" i="23" s="1"/>
  <c r="T74" i="23"/>
  <c r="T235" i="23"/>
  <c r="AB195" i="14"/>
  <c r="Y230" i="16"/>
  <c r="U235" i="23" s="1"/>
  <c r="T382" i="23"/>
  <c r="AB324" i="14"/>
  <c r="Y377" i="16"/>
  <c r="U382" i="23" s="1"/>
  <c r="T163" i="23"/>
  <c r="AB135" i="14"/>
  <c r="Y158" i="16"/>
  <c r="U163" i="23" s="1"/>
  <c r="T313" i="23"/>
  <c r="AB264" i="14"/>
  <c r="Y308" i="16"/>
  <c r="U313" i="23" s="1"/>
  <c r="S426" i="23"/>
  <c r="S411" i="23"/>
  <c r="T25" i="23"/>
  <c r="T309" i="23"/>
  <c r="AB22" i="14"/>
  <c r="AA394" i="14"/>
  <c r="Y304" i="16" s="1"/>
  <c r="U309" i="23" s="1"/>
  <c r="Y20" i="16"/>
  <c r="U25" i="23" s="1"/>
  <c r="T340" i="23"/>
  <c r="AB287" i="14"/>
  <c r="Y335" i="16"/>
  <c r="U340" i="23" s="1"/>
  <c r="T176" i="23"/>
  <c r="Y171" i="16"/>
  <c r="U176" i="23" s="1"/>
  <c r="AB145" i="14"/>
  <c r="T325" i="23"/>
  <c r="AB274" i="14"/>
  <c r="Y320" i="16"/>
  <c r="U325" i="23" s="1"/>
  <c r="T177" i="23"/>
  <c r="AB146" i="14"/>
  <c r="Y172" i="16"/>
  <c r="U177" i="23" s="1"/>
  <c r="T260" i="23"/>
  <c r="AB214" i="14"/>
  <c r="Y255" i="16"/>
  <c r="U260" i="23" s="1"/>
  <c r="T119" i="23"/>
  <c r="T175" i="23"/>
  <c r="AB100" i="14"/>
  <c r="AA385" i="14"/>
  <c r="Y170" i="16" s="1"/>
  <c r="U175" i="23" s="1"/>
  <c r="Y114" i="16"/>
  <c r="U119" i="23" s="1"/>
  <c r="AB229" i="14"/>
  <c r="Y270" i="16"/>
  <c r="U275" i="23" s="1"/>
  <c r="T275" i="23"/>
  <c r="Y95" i="16"/>
  <c r="U100" i="23" s="1"/>
  <c r="AB87" i="14"/>
  <c r="T100" i="23"/>
  <c r="T352" i="23"/>
  <c r="AB299" i="14"/>
  <c r="Y347" i="16"/>
  <c r="U352" i="23" s="1"/>
  <c r="T164" i="23"/>
  <c r="Y159" i="16"/>
  <c r="U164" i="23" s="1"/>
  <c r="AB136" i="14"/>
  <c r="T195" i="23"/>
  <c r="AB160" i="14"/>
  <c r="Y190" i="16"/>
  <c r="U195" i="23" s="1"/>
  <c r="T249" i="23"/>
  <c r="AB204" i="14"/>
  <c r="Y244" i="16"/>
  <c r="U249" i="23" s="1"/>
  <c r="Y111" i="16"/>
  <c r="U116" i="23" s="1"/>
  <c r="AB97" i="14"/>
  <c r="T116" i="23"/>
  <c r="T188" i="23"/>
  <c r="Y183" i="16"/>
  <c r="U188" i="23" s="1"/>
  <c r="AB155" i="14"/>
  <c r="T337" i="23"/>
  <c r="AB284" i="14"/>
  <c r="Y332" i="16"/>
  <c r="U337" i="23" s="1"/>
  <c r="T102" i="23"/>
  <c r="T113" i="23"/>
  <c r="T103" i="23"/>
  <c r="AB94" i="14"/>
  <c r="AA347" i="14"/>
  <c r="Y97" i="16" s="1"/>
  <c r="U102" i="23" s="1"/>
  <c r="Y108" i="16"/>
  <c r="U113" i="23" s="1"/>
  <c r="AA398" i="14"/>
  <c r="Y98" i="16" s="1"/>
  <c r="U103" i="23" s="1"/>
  <c r="AB223" i="14"/>
  <c r="Y264" i="16"/>
  <c r="U269" i="23" s="1"/>
  <c r="T269" i="23"/>
  <c r="T110" i="23"/>
  <c r="T95" i="23"/>
  <c r="AB83" i="14"/>
  <c r="AA379" i="14"/>
  <c r="Y105" i="16" s="1"/>
  <c r="U110" i="23" s="1"/>
  <c r="Y90" i="16"/>
  <c r="U95" i="23" s="1"/>
  <c r="T251" i="23"/>
  <c r="AB206" i="14"/>
  <c r="Y246" i="16"/>
  <c r="U251" i="23" s="1"/>
  <c r="T81" i="23"/>
  <c r="T105" i="23"/>
  <c r="AB71" i="14"/>
  <c r="Y76" i="16"/>
  <c r="U81" i="23" s="1"/>
  <c r="AA348" i="14"/>
  <c r="Y100" i="16" s="1"/>
  <c r="U105" i="23" s="1"/>
  <c r="AB201" i="14"/>
  <c r="Y239" i="16"/>
  <c r="U244" i="23" s="1"/>
  <c r="T244" i="23"/>
  <c r="AB330" i="14"/>
  <c r="Y383" i="16"/>
  <c r="U388" i="23" s="1"/>
  <c r="T388" i="23"/>
  <c r="T381" i="23"/>
  <c r="AB323" i="14"/>
  <c r="Y376" i="16"/>
  <c r="U381" i="23" s="1"/>
  <c r="T56" i="23"/>
  <c r="T57" i="23"/>
  <c r="T21" i="23"/>
  <c r="AB18" i="14"/>
  <c r="Y16" i="16"/>
  <c r="U21" i="23" s="1"/>
  <c r="AA374" i="14"/>
  <c r="Y52" i="16" s="1"/>
  <c r="U57" i="23" s="1"/>
  <c r="AA343" i="14"/>
  <c r="Y51" i="16" s="1"/>
  <c r="U56" i="23" s="1"/>
  <c r="T312" i="23"/>
  <c r="AB263" i="14"/>
  <c r="Y307" i="16"/>
  <c r="U312" i="23" s="1"/>
  <c r="T111" i="23"/>
  <c r="AB92" i="14"/>
  <c r="Y106" i="16"/>
  <c r="U111" i="23" s="1"/>
  <c r="AB221" i="14"/>
  <c r="Y262" i="16"/>
  <c r="U267" i="23" s="1"/>
  <c r="T267" i="23"/>
  <c r="T50" i="23"/>
  <c r="AB45" i="14"/>
  <c r="Y45" i="16"/>
  <c r="U50" i="23" s="1"/>
  <c r="T336" i="23"/>
  <c r="AB283" i="14"/>
  <c r="Y331" i="16"/>
  <c r="U336" i="23" s="1"/>
  <c r="T387" i="23"/>
  <c r="AB329" i="14"/>
  <c r="Y382" i="16"/>
  <c r="U387" i="23" s="1"/>
  <c r="T219" i="23"/>
  <c r="AB180" i="14"/>
  <c r="Y214" i="16"/>
  <c r="U219" i="23" s="1"/>
  <c r="T355" i="23"/>
  <c r="AB301" i="14"/>
  <c r="Y350" i="16"/>
  <c r="U355" i="23" s="1"/>
  <c r="Y87" i="16"/>
  <c r="U92" i="23" s="1"/>
  <c r="AB81" i="14"/>
  <c r="T92" i="23"/>
  <c r="T131" i="23"/>
  <c r="T132" i="23"/>
  <c r="T27" i="23"/>
  <c r="AB24" i="14"/>
  <c r="Y22" i="16"/>
  <c r="U27" i="23" s="1"/>
  <c r="AA350" i="14"/>
  <c r="Y126" i="16" s="1"/>
  <c r="U131" i="23" s="1"/>
  <c r="AA381" i="14"/>
  <c r="Y127" i="16" s="1"/>
  <c r="U132" i="23" s="1"/>
  <c r="T178" i="23"/>
  <c r="Y173" i="16"/>
  <c r="U178" i="23" s="1"/>
  <c r="AB147" i="14"/>
  <c r="T328" i="23"/>
  <c r="AB276" i="14"/>
  <c r="Y323" i="16"/>
  <c r="U328" i="23" s="1"/>
  <c r="T327" i="23"/>
  <c r="T22" i="23"/>
  <c r="AB19" i="14"/>
  <c r="AA366" i="14"/>
  <c r="Y322" i="16" s="1"/>
  <c r="U327" i="23" s="1"/>
  <c r="Y17" i="16"/>
  <c r="U22" i="23" s="1"/>
  <c r="T182" i="23"/>
  <c r="Y177" i="16"/>
  <c r="U182" i="23" s="1"/>
  <c r="AB151" i="14"/>
  <c r="T333" i="23"/>
  <c r="AB280" i="14"/>
  <c r="Y328" i="16"/>
  <c r="U333" i="23" s="1"/>
  <c r="T152" i="23"/>
  <c r="AB126" i="14"/>
  <c r="Y147" i="16"/>
  <c r="U152" i="23" s="1"/>
  <c r="T374" i="23"/>
  <c r="T35" i="23"/>
  <c r="AB30" i="14"/>
  <c r="Y30" i="16"/>
  <c r="U35" i="23" s="1"/>
  <c r="AA396" i="14"/>
  <c r="Y369" i="16" s="1"/>
  <c r="U374" i="23" s="1"/>
  <c r="T196" i="23"/>
  <c r="Y191" i="16"/>
  <c r="U196" i="23" s="1"/>
  <c r="AB161" i="14"/>
  <c r="T343" i="23"/>
  <c r="AB290" i="14"/>
  <c r="Y338" i="16"/>
  <c r="U343" i="23" s="1"/>
  <c r="T288" i="23"/>
  <c r="AB242" i="14"/>
  <c r="Y283" i="16"/>
  <c r="U288" i="23" s="1"/>
  <c r="Y75" i="16"/>
  <c r="U80" i="23" s="1"/>
  <c r="AB70" i="14"/>
  <c r="T80" i="23"/>
  <c r="T294" i="23"/>
  <c r="AB246" i="14"/>
  <c r="Y289" i="16"/>
  <c r="U294" i="23" s="1"/>
  <c r="Y91" i="16"/>
  <c r="U96" i="23" s="1"/>
  <c r="AB84" i="14"/>
  <c r="T96" i="23"/>
  <c r="AB213" i="14"/>
  <c r="Y254" i="16"/>
  <c r="U259" i="23" s="1"/>
  <c r="T259" i="23"/>
  <c r="T106" i="23"/>
  <c r="T42" i="23"/>
  <c r="AB37" i="14"/>
  <c r="AA399" i="14"/>
  <c r="Y101" i="16" s="1"/>
  <c r="U106" i="23" s="1"/>
  <c r="Y37" i="16"/>
  <c r="U42" i="23" s="1"/>
  <c r="T316" i="23"/>
  <c r="AB267" i="14"/>
  <c r="Y311" i="16"/>
  <c r="U316" i="23" s="1"/>
  <c r="T243" i="23"/>
  <c r="Y81" i="16"/>
  <c r="U86" i="23" s="1"/>
  <c r="AB75" i="14"/>
  <c r="AA361" i="14"/>
  <c r="Y238" i="16" s="1"/>
  <c r="U243" i="23" s="1"/>
  <c r="T86" i="23"/>
  <c r="T334" i="23"/>
  <c r="AB281" i="14"/>
  <c r="Y329" i="16"/>
  <c r="U334" i="23" s="1"/>
  <c r="T392" i="23"/>
  <c r="AB333" i="14"/>
  <c r="Y387" i="16"/>
  <c r="U392" i="23" s="1"/>
  <c r="T282" i="23"/>
  <c r="AB236" i="14"/>
  <c r="Y277" i="16"/>
  <c r="U282" i="23" s="1"/>
  <c r="T253" i="23"/>
  <c r="T73" i="23"/>
  <c r="AB64" i="14"/>
  <c r="AA363" i="14"/>
  <c r="Y248" i="16" s="1"/>
  <c r="U253" i="23" s="1"/>
  <c r="Y68" i="16"/>
  <c r="U73" i="23" s="1"/>
  <c r="Y79" i="16"/>
  <c r="U84" i="23" s="1"/>
  <c r="AB73" i="14"/>
  <c r="T84" i="23"/>
  <c r="AB203" i="14"/>
  <c r="Y241" i="16"/>
  <c r="U246" i="23" s="1"/>
  <c r="T246" i="23"/>
  <c r="T391" i="23"/>
  <c r="AB332" i="14"/>
  <c r="Y386" i="16"/>
  <c r="U391" i="23" s="1"/>
  <c r="T122" i="23"/>
  <c r="T49" i="23"/>
  <c r="AB44" i="14"/>
  <c r="Y44" i="16"/>
  <c r="U49" i="23" s="1"/>
  <c r="AA380" i="14"/>
  <c r="Y117" i="16" s="1"/>
  <c r="U122" i="23" s="1"/>
  <c r="T213" i="23"/>
  <c r="T293" i="23"/>
  <c r="AB175" i="14"/>
  <c r="AA364" i="14"/>
  <c r="Y288" i="16" s="1"/>
  <c r="U293" i="23" s="1"/>
  <c r="Y208" i="16"/>
  <c r="U213" i="23" s="1"/>
  <c r="T358" i="23"/>
  <c r="AB304" i="14"/>
  <c r="Y353" i="16"/>
  <c r="U358" i="23" s="1"/>
  <c r="T212" i="23"/>
  <c r="Y207" i="16"/>
  <c r="U212" i="23" s="1"/>
  <c r="AB174" i="14"/>
  <c r="T63" i="23"/>
  <c r="T62" i="23"/>
  <c r="T61" i="23"/>
  <c r="AB54" i="14"/>
  <c r="Y56" i="16"/>
  <c r="U61" i="23" s="1"/>
  <c r="AA344" i="14"/>
  <c r="Y57" i="16" s="1"/>
  <c r="U62" i="23" s="1"/>
  <c r="AA375" i="14"/>
  <c r="Y58" i="16" s="1"/>
  <c r="U63" i="23" s="1"/>
  <c r="T224" i="23"/>
  <c r="Y219" i="16"/>
  <c r="U224" i="23" s="1"/>
  <c r="AB185" i="14"/>
  <c r="T369" i="23"/>
  <c r="AB314" i="14"/>
  <c r="Y364" i="16"/>
  <c r="U369" i="23" s="1"/>
  <c r="T344" i="23"/>
  <c r="AB291" i="14"/>
  <c r="Y339" i="16"/>
  <c r="U344" i="23" s="1"/>
  <c r="T276" i="23"/>
  <c r="AB230" i="14"/>
  <c r="Y271" i="16"/>
  <c r="U276" i="23" s="1"/>
  <c r="Y125" i="16"/>
  <c r="U130" i="23" s="1"/>
  <c r="AB109" i="14"/>
  <c r="T130" i="23"/>
  <c r="T283" i="23"/>
  <c r="AB237" i="14"/>
  <c r="Y278" i="16"/>
  <c r="U283" i="23" s="1"/>
  <c r="T301" i="23"/>
  <c r="AB253" i="14"/>
  <c r="Y296" i="16"/>
  <c r="U301" i="23" s="1"/>
  <c r="T225" i="23"/>
  <c r="AB186" i="14"/>
  <c r="Y220" i="16"/>
  <c r="U225" i="23" s="1"/>
  <c r="T342" i="23"/>
  <c r="AB289" i="14"/>
  <c r="Y337" i="16"/>
  <c r="U342" i="23" s="1"/>
  <c r="T129" i="23"/>
  <c r="AB108" i="14"/>
  <c r="Y124" i="16"/>
  <c r="U129" i="23" s="1"/>
  <c r="T320" i="23"/>
  <c r="AB269" i="14"/>
  <c r="Y315" i="16"/>
  <c r="U320" i="23" s="1"/>
  <c r="T210" i="23"/>
  <c r="Y205" i="16"/>
  <c r="U210" i="23" s="1"/>
  <c r="AB172" i="14"/>
  <c r="T117" i="23"/>
  <c r="AB98" i="14"/>
  <c r="Y112" i="16"/>
  <c r="U117" i="23" s="1"/>
  <c r="AB227" i="14"/>
  <c r="Y268" i="16"/>
  <c r="U273" i="23" s="1"/>
  <c r="T273" i="23"/>
  <c r="T203" i="23"/>
  <c r="T41" i="23"/>
  <c r="AB36" i="14"/>
  <c r="Y36" i="16"/>
  <c r="U41" i="23" s="1"/>
  <c r="AA358" i="14"/>
  <c r="Y198" i="16" s="1"/>
  <c r="U203" i="23" s="1"/>
  <c r="T205" i="23"/>
  <c r="AB167" i="14"/>
  <c r="Y200" i="16"/>
  <c r="U205" i="23" s="1"/>
  <c r="T349" i="23"/>
  <c r="AB296" i="14"/>
  <c r="Y344" i="16"/>
  <c r="U349" i="23" s="1"/>
  <c r="Y107" i="16"/>
  <c r="U112" i="23" s="1"/>
  <c r="AB93" i="14"/>
  <c r="T112" i="23"/>
  <c r="T51" i="23"/>
  <c r="AB46" i="14"/>
  <c r="Y46" i="16"/>
  <c r="U51" i="23" s="1"/>
  <c r="T216" i="23"/>
  <c r="Y211" i="16"/>
  <c r="U216" i="23" s="1"/>
  <c r="AB177" i="14"/>
  <c r="T360" i="23"/>
  <c r="AB306" i="14"/>
  <c r="Y355" i="16"/>
  <c r="U360" i="23" s="1"/>
  <c r="T256" i="23"/>
  <c r="AB210" i="14"/>
  <c r="Y251" i="16"/>
  <c r="U256" i="23" s="1"/>
  <c r="T48" i="23"/>
  <c r="AB43" i="14"/>
  <c r="Y43" i="16"/>
  <c r="U48" i="23" s="1"/>
  <c r="T332" i="23"/>
  <c r="AB279" i="14"/>
  <c r="Y327" i="16"/>
  <c r="U332" i="23" s="1"/>
  <c r="T161" i="23"/>
  <c r="AB133" i="14"/>
  <c r="Y156" i="16"/>
  <c r="U161" i="23" s="1"/>
  <c r="T311" i="23"/>
  <c r="AB262" i="14"/>
  <c r="Y306" i="16"/>
  <c r="U311" i="23" s="1"/>
  <c r="T127" i="23"/>
  <c r="AB106" i="14"/>
  <c r="Y122" i="16"/>
  <c r="U127" i="23" s="1"/>
  <c r="T125" i="23"/>
  <c r="AB104" i="14"/>
  <c r="Y120" i="16"/>
  <c r="U125" i="23" s="1"/>
  <c r="T26" i="23"/>
  <c r="AB23" i="14"/>
  <c r="Y21" i="16"/>
  <c r="U26" i="23" s="1"/>
  <c r="T185" i="23"/>
  <c r="AB152" i="14"/>
  <c r="Y180" i="16"/>
  <c r="U185" i="23" s="1"/>
  <c r="T383" i="23"/>
  <c r="AB325" i="14"/>
  <c r="Y378" i="16"/>
  <c r="U383" i="23" s="1"/>
  <c r="T65" i="23"/>
  <c r="T318" i="23"/>
  <c r="T319" i="23"/>
  <c r="AB56" i="14"/>
  <c r="Y60" i="16"/>
  <c r="U65" i="23" s="1"/>
  <c r="AA392" i="14"/>
  <c r="Y314" i="16" s="1"/>
  <c r="U319" i="23" s="1"/>
  <c r="AA365" i="14"/>
  <c r="Y313" i="16" s="1"/>
  <c r="U318" i="23" s="1"/>
  <c r="T226" i="23"/>
  <c r="Y221" i="16"/>
  <c r="U226" i="23" s="1"/>
  <c r="AB187" i="14"/>
  <c r="T371" i="23"/>
  <c r="AB316" i="14"/>
  <c r="Y366" i="16"/>
  <c r="U371" i="23" s="1"/>
  <c r="T153" i="23"/>
  <c r="AB127" i="14"/>
  <c r="Y148" i="16"/>
  <c r="U153" i="23" s="1"/>
  <c r="T304" i="23"/>
  <c r="AB256" i="14"/>
  <c r="Y299" i="16"/>
  <c r="U304" i="23" s="1"/>
  <c r="T16" i="23"/>
  <c r="T99" i="23"/>
  <c r="T101" i="23"/>
  <c r="AB14" i="14"/>
  <c r="AA378" i="14"/>
  <c r="Y96" i="16" s="1"/>
  <c r="U101" i="23" s="1"/>
  <c r="AA346" i="14"/>
  <c r="Y94" i="16" s="1"/>
  <c r="U99" i="23" s="1"/>
  <c r="Y11" i="16"/>
  <c r="U16" i="23" s="1"/>
  <c r="T322" i="23"/>
  <c r="AB271" i="14"/>
  <c r="Y317" i="16"/>
  <c r="U322" i="23" s="1"/>
  <c r="T330" i="23"/>
  <c r="Y121" i="16"/>
  <c r="U126" i="23" s="1"/>
  <c r="AB105" i="14"/>
  <c r="AA367" i="14"/>
  <c r="Y325" i="16" s="1"/>
  <c r="U330" i="23" s="1"/>
  <c r="T126" i="23"/>
  <c r="AB233" i="14"/>
  <c r="Y274" i="16"/>
  <c r="U279" i="23" s="1"/>
  <c r="T279" i="23"/>
  <c r="T158" i="23"/>
  <c r="Y153" i="16"/>
  <c r="U158" i="23" s="1"/>
  <c r="AB130" i="14"/>
  <c r="Y73" i="16"/>
  <c r="U78" i="23" s="1"/>
  <c r="AB68" i="14"/>
  <c r="T78" i="23"/>
  <c r="T385" i="23"/>
  <c r="AB327" i="14"/>
  <c r="Y380" i="16"/>
  <c r="U385" i="23" s="1"/>
  <c r="T151" i="23"/>
  <c r="AB125" i="14"/>
  <c r="Y146" i="16"/>
  <c r="U151" i="23" s="1"/>
  <c r="T302" i="23"/>
  <c r="AB254" i="14"/>
  <c r="Y297" i="16"/>
  <c r="U302" i="23" s="1"/>
  <c r="T107" i="23"/>
  <c r="AB89" i="14"/>
  <c r="Y102" i="16"/>
  <c r="U107" i="23" s="1"/>
  <c r="T135" i="23"/>
  <c r="AB112" i="14"/>
  <c r="Y130" i="16"/>
  <c r="U135" i="23" s="1"/>
  <c r="T46" i="23"/>
  <c r="T227" i="23"/>
  <c r="AB41" i="14"/>
  <c r="AA359" i="14"/>
  <c r="Y222" i="16" s="1"/>
  <c r="U227" i="23" s="1"/>
  <c r="Y41" i="16"/>
  <c r="U46" i="23" s="1"/>
  <c r="T254" i="23"/>
  <c r="AB208" i="14"/>
  <c r="Y249" i="16"/>
  <c r="U254" i="23" s="1"/>
  <c r="T170" i="23"/>
  <c r="Y165" i="16"/>
  <c r="U170" i="23" s="1"/>
  <c r="AB140" i="14"/>
  <c r="T346" i="23"/>
  <c r="AB293" i="14"/>
  <c r="Y341" i="16"/>
  <c r="U346" i="23" s="1"/>
  <c r="T53" i="23"/>
  <c r="T166" i="23"/>
  <c r="T390" i="23"/>
  <c r="AB48" i="14"/>
  <c r="Y48" i="16"/>
  <c r="U53" i="23" s="1"/>
  <c r="AA384" i="14"/>
  <c r="Y161" i="16" s="1"/>
  <c r="U166" i="23" s="1"/>
  <c r="AA353" i="14"/>
  <c r="Y385" i="16" s="1"/>
  <c r="U390" i="23" s="1"/>
  <c r="T218" i="23"/>
  <c r="Y213" i="16"/>
  <c r="U218" i="23" s="1"/>
  <c r="AB179" i="14"/>
  <c r="T363" i="23"/>
  <c r="AB308" i="14"/>
  <c r="Y358" i="16"/>
  <c r="U363" i="23" s="1"/>
  <c r="T59" i="23"/>
  <c r="AB52" i="14"/>
  <c r="Y54" i="16"/>
  <c r="U59" i="23" s="1"/>
  <c r="T222" i="23"/>
  <c r="Y217" i="16"/>
  <c r="U222" i="23" s="1"/>
  <c r="AB183" i="14"/>
  <c r="T367" i="23"/>
  <c r="AB312" i="14"/>
  <c r="Y362" i="16"/>
  <c r="U367" i="23" s="1"/>
  <c r="T230" i="23"/>
  <c r="Y225" i="16"/>
  <c r="U230" i="23" s="1"/>
  <c r="AB190" i="14"/>
  <c r="T142" i="23"/>
  <c r="Y67" i="16"/>
  <c r="U72" i="23" s="1"/>
  <c r="AB63" i="14"/>
  <c r="AA351" i="14"/>
  <c r="Y137" i="16" s="1"/>
  <c r="U142" i="23" s="1"/>
  <c r="T72" i="23"/>
  <c r="T233" i="23"/>
  <c r="AB193" i="14"/>
  <c r="Y228" i="16"/>
  <c r="U233" i="23" s="1"/>
  <c r="T380" i="23"/>
  <c r="AB322" i="14"/>
  <c r="Y375" i="16"/>
  <c r="U380" i="23" s="1"/>
  <c r="T361" i="23"/>
  <c r="AB307" i="14"/>
  <c r="Y356" i="16"/>
  <c r="U361" i="23" s="1"/>
  <c r="T58" i="23"/>
  <c r="T192" i="23"/>
  <c r="AB51" i="14"/>
  <c r="AA356" i="14"/>
  <c r="Y187" i="16" s="1"/>
  <c r="U192" i="23" s="1"/>
  <c r="Y53" i="16"/>
  <c r="U58" i="23" s="1"/>
  <c r="T366" i="23"/>
  <c r="AB311" i="14"/>
  <c r="Y361" i="16"/>
  <c r="U366" i="23" s="1"/>
  <c r="T140" i="23"/>
  <c r="AB117" i="14"/>
  <c r="Y135" i="16"/>
  <c r="U140" i="23" s="1"/>
  <c r="T292" i="23"/>
  <c r="AB245" i="14"/>
  <c r="Y287" i="16"/>
  <c r="U292" i="23" s="1"/>
  <c r="Y77" i="16"/>
  <c r="U82" i="23" s="1"/>
  <c r="AB72" i="14"/>
  <c r="T82" i="23"/>
  <c r="T389" i="23"/>
  <c r="AB331" i="14"/>
  <c r="Y384" i="16"/>
  <c r="U389" i="23" s="1"/>
  <c r="T314" i="23"/>
  <c r="AB265" i="14"/>
  <c r="Y309" i="16"/>
  <c r="U314" i="23" s="1"/>
  <c r="T156" i="23"/>
  <c r="AB128" i="14"/>
  <c r="Y151" i="16"/>
  <c r="U156" i="23" s="1"/>
  <c r="T236" i="23"/>
  <c r="Y231" i="16"/>
  <c r="U236" i="23" s="1"/>
  <c r="AB196" i="14"/>
  <c r="T274" i="23"/>
  <c r="AB228" i="14"/>
  <c r="Y269" i="16"/>
  <c r="U274" i="23" s="1"/>
  <c r="Y123" i="16"/>
  <c r="U128" i="23" s="1"/>
  <c r="AB107" i="14"/>
  <c r="T128" i="23"/>
  <c r="AB235" i="14"/>
  <c r="Y276" i="16"/>
  <c r="U281" i="23" s="1"/>
  <c r="T281" i="23"/>
  <c r="T20" i="23"/>
  <c r="T30" i="23"/>
  <c r="AB27" i="14"/>
  <c r="AA371" i="14"/>
  <c r="Y15" i="16" s="1"/>
  <c r="U20" i="23" s="1"/>
  <c r="Y25" i="16"/>
  <c r="U30" i="23" s="1"/>
  <c r="S424" i="23"/>
  <c r="S414" i="23"/>
  <c r="T89" i="23"/>
  <c r="AB78" i="14"/>
  <c r="Y84" i="16"/>
  <c r="U89" i="23" s="1"/>
  <c r="AB207" i="14"/>
  <c r="Y247" i="16"/>
  <c r="U252" i="23" s="1"/>
  <c r="T252" i="23"/>
  <c r="T395" i="23"/>
  <c r="AB336" i="14"/>
  <c r="Y390" i="16"/>
  <c r="U395" i="23" s="1"/>
  <c r="T284" i="23"/>
  <c r="AB238" i="14"/>
  <c r="Y279" i="16"/>
  <c r="U284" i="23" s="1"/>
  <c r="Y99" i="16"/>
  <c r="U104" i="23" s="1"/>
  <c r="AB88" i="14"/>
  <c r="T104" i="23"/>
  <c r="AB217" i="14"/>
  <c r="Y258" i="16"/>
  <c r="U263" i="23" s="1"/>
  <c r="T263" i="23"/>
  <c r="T60" i="23"/>
  <c r="AB53" i="14"/>
  <c r="Y55" i="16"/>
  <c r="U60" i="23" s="1"/>
  <c r="T168" i="23"/>
  <c r="T54" i="23"/>
  <c r="AB49" i="14"/>
  <c r="AA354" i="14"/>
  <c r="Y163" i="16" s="1"/>
  <c r="U168" i="23" s="1"/>
  <c r="Y49" i="16"/>
  <c r="U54" i="23" s="1"/>
  <c r="T348" i="23"/>
  <c r="AB295" i="14"/>
  <c r="Y343" i="16"/>
  <c r="U348" i="23" s="1"/>
  <c r="T171" i="23"/>
  <c r="AB141" i="14"/>
  <c r="Y166" i="16"/>
  <c r="U171" i="23" s="1"/>
  <c r="T321" i="23"/>
  <c r="AB270" i="14"/>
  <c r="Y316" i="16"/>
  <c r="U321" i="23" s="1"/>
  <c r="T34" i="23"/>
  <c r="AB29" i="14"/>
  <c r="Y29" i="16"/>
  <c r="U34" i="23" s="1"/>
  <c r="T298" i="23"/>
  <c r="AB250" i="14"/>
  <c r="Y293" i="16"/>
  <c r="U298" i="23" s="1"/>
  <c r="T223" i="23"/>
  <c r="AB184" i="14"/>
  <c r="Y218" i="16"/>
  <c r="U223" i="23" s="1"/>
  <c r="T215" i="23"/>
  <c r="AB176" i="14"/>
  <c r="Y210" i="16"/>
  <c r="U215" i="23" s="1"/>
  <c r="T160" i="23"/>
  <c r="Y155" i="16"/>
  <c r="U160" i="23" s="1"/>
  <c r="AB132" i="14"/>
  <c r="T201" i="23"/>
  <c r="AB164" i="14"/>
  <c r="Y196" i="16"/>
  <c r="U201" i="23" s="1"/>
  <c r="T159" i="23"/>
  <c r="AB131" i="14"/>
  <c r="Y154" i="16"/>
  <c r="U159" i="23" s="1"/>
  <c r="T308" i="23"/>
  <c r="AB260" i="14"/>
  <c r="Y303" i="16"/>
  <c r="U308" i="23" s="1"/>
  <c r="T79" i="23"/>
  <c r="AB69" i="14"/>
  <c r="Y74" i="16"/>
  <c r="U79" i="23" s="1"/>
  <c r="T239" i="23"/>
  <c r="AB199" i="14"/>
  <c r="Y234" i="16"/>
  <c r="U239" i="23" s="1"/>
  <c r="AB328" i="14"/>
  <c r="Y381" i="16"/>
  <c r="U386" i="23" s="1"/>
  <c r="T386" i="23"/>
  <c r="T191" i="23"/>
  <c r="AB158" i="14"/>
  <c r="Y186" i="16"/>
  <c r="U191" i="23" s="1"/>
  <c r="T91" i="23"/>
  <c r="AB80" i="14"/>
  <c r="Y86" i="16"/>
  <c r="U91" i="23" s="1"/>
  <c r="AB209" i="14"/>
  <c r="Y250" i="16"/>
  <c r="U255" i="23" s="1"/>
  <c r="T255" i="23"/>
  <c r="Y109" i="16"/>
  <c r="U114" i="23" s="1"/>
  <c r="AB95" i="14"/>
  <c r="T114" i="23"/>
  <c r="T326" i="23"/>
  <c r="AB275" i="14"/>
  <c r="Y321" i="16"/>
  <c r="U326" i="23" s="1"/>
  <c r="T97" i="23"/>
  <c r="AB85" i="14"/>
  <c r="Y92" i="16"/>
  <c r="U97" i="23" s="1"/>
  <c r="T39" i="23"/>
  <c r="AB34" i="14"/>
  <c r="Y34" i="16"/>
  <c r="U39" i="23" s="1"/>
  <c r="T202" i="23"/>
  <c r="Y197" i="16"/>
  <c r="U202" i="23" s="1"/>
  <c r="AB165" i="14"/>
  <c r="T347" i="23"/>
  <c r="AB294" i="14"/>
  <c r="Y342" i="16"/>
  <c r="U347" i="23" s="1"/>
  <c r="T208" i="23"/>
  <c r="Y203" i="16"/>
  <c r="U208" i="23" s="1"/>
  <c r="AB170" i="14"/>
  <c r="T396" i="23"/>
  <c r="AB337" i="14"/>
  <c r="Y391" i="16"/>
  <c r="U396" i="23" s="1"/>
  <c r="T155" i="23"/>
  <c r="T154" i="23"/>
  <c r="T28" i="23"/>
  <c r="AB25" i="14"/>
  <c r="AA352" i="14"/>
  <c r="Y149" i="16" s="1"/>
  <c r="U154" i="23" s="1"/>
  <c r="Y23" i="16"/>
  <c r="U28" i="23" s="1"/>
  <c r="AA383" i="14"/>
  <c r="Y150" i="16" s="1"/>
  <c r="U155" i="23" s="1"/>
  <c r="T278" i="23"/>
  <c r="AB232" i="14"/>
  <c r="Y273" i="16"/>
  <c r="U278" i="23" s="1"/>
  <c r="Y113" i="16"/>
  <c r="U118" i="23" s="1"/>
  <c r="AB99" i="14"/>
  <c r="T118" i="23"/>
  <c r="Y103" i="16"/>
  <c r="U108" i="23" s="1"/>
  <c r="AB90" i="14"/>
  <c r="T108" i="23"/>
  <c r="AB219" i="14"/>
  <c r="Y260" i="16"/>
  <c r="U265" i="23" s="1"/>
  <c r="T265" i="23"/>
  <c r="T32" i="23"/>
  <c r="T31" i="23"/>
  <c r="AB28" i="14"/>
  <c r="Y26" i="16"/>
  <c r="U31" i="23" s="1"/>
  <c r="AA372" i="14"/>
  <c r="Y27" i="16" s="1"/>
  <c r="U32" i="23" s="1"/>
  <c r="T194" i="23"/>
  <c r="Y189" i="16"/>
  <c r="U194" i="23" s="1"/>
  <c r="AB159" i="14"/>
  <c r="T341" i="23"/>
  <c r="AB288" i="14"/>
  <c r="Y336" i="16"/>
  <c r="U341" i="23" s="1"/>
  <c r="Y83" i="16"/>
  <c r="U88" i="23" s="1"/>
  <c r="AB77" i="14"/>
  <c r="T88" i="23"/>
  <c r="T394" i="23"/>
  <c r="AB335" i="14"/>
  <c r="Y389" i="16"/>
  <c r="U394" i="23" s="1"/>
  <c r="T165" i="23"/>
  <c r="AB137" i="14"/>
  <c r="Y160" i="16"/>
  <c r="U165" i="23" s="1"/>
  <c r="T315" i="23"/>
  <c r="AB266" i="14"/>
  <c r="Y310" i="16"/>
  <c r="U315" i="23" s="1"/>
  <c r="T234" i="23"/>
  <c r="Y229" i="16"/>
  <c r="U234" i="23" s="1"/>
  <c r="AB194" i="14"/>
  <c r="T17" i="23"/>
  <c r="AB15" i="14"/>
  <c r="Y12" i="16"/>
  <c r="U17" i="23" s="1"/>
  <c r="T162" i="23"/>
  <c r="T83" i="23"/>
  <c r="Y157" i="16"/>
  <c r="U162" i="23" s="1"/>
  <c r="AB134" i="14"/>
  <c r="AA377" i="14"/>
  <c r="Y78" i="16" s="1"/>
  <c r="U83" i="23" s="1"/>
  <c r="T29" i="23"/>
  <c r="AB26" i="14"/>
  <c r="Y24" i="16"/>
  <c r="U29" i="23" s="1"/>
  <c r="T190" i="23"/>
  <c r="T214" i="23"/>
  <c r="Y185" i="16"/>
  <c r="U190" i="23" s="1"/>
  <c r="AB157" i="14"/>
  <c r="AA393" i="14"/>
  <c r="Y209" i="16" s="1"/>
  <c r="U214" i="23" s="1"/>
  <c r="T339" i="23"/>
  <c r="AB286" i="14"/>
  <c r="Y334" i="16"/>
  <c r="U339" i="23" s="1"/>
  <c r="T187" i="23"/>
  <c r="AB154" i="14"/>
  <c r="Y182" i="16"/>
  <c r="U187" i="23" s="1"/>
  <c r="T368" i="23"/>
  <c r="AB313" i="14"/>
  <c r="Y363" i="16"/>
  <c r="U368" i="23" s="1"/>
  <c r="T258" i="23"/>
  <c r="AB212" i="14"/>
  <c r="Y253" i="16"/>
  <c r="U258" i="23" s="1"/>
  <c r="T270" i="23"/>
  <c r="AB224" i="14"/>
  <c r="Y265" i="16"/>
  <c r="U270" i="23" s="1"/>
  <c r="T310" i="23"/>
  <c r="AB261" i="14"/>
  <c r="Y305" i="16"/>
  <c r="U310" i="23" s="1"/>
  <c r="T150" i="23"/>
  <c r="AB124" i="14"/>
  <c r="Y145" i="16"/>
  <c r="U150" i="23" s="1"/>
  <c r="Y89" i="16"/>
  <c r="U94" i="23" s="1"/>
  <c r="AB82" i="14"/>
  <c r="T94" i="23"/>
  <c r="AB211" i="14"/>
  <c r="Y252" i="16"/>
  <c r="U257" i="23" s="1"/>
  <c r="T257" i="23"/>
  <c r="T85" i="23"/>
  <c r="AB74" i="14"/>
  <c r="Y80" i="16"/>
  <c r="U85" i="23" s="1"/>
  <c r="Y93" i="16"/>
  <c r="U98" i="23" s="1"/>
  <c r="AB86" i="14"/>
  <c r="T98" i="23"/>
  <c r="AB215" i="14"/>
  <c r="Y256" i="16"/>
  <c r="U261" i="23" s="1"/>
  <c r="T261" i="23"/>
  <c r="T44" i="23"/>
  <c r="T378" i="23"/>
  <c r="AB39" i="14"/>
  <c r="Y39" i="16"/>
  <c r="U44" i="23" s="1"/>
  <c r="AA397" i="14"/>
  <c r="Y373" i="16" s="1"/>
  <c r="U378" i="23" s="1"/>
  <c r="T303" i="23"/>
  <c r="AB255" i="14"/>
  <c r="Y298" i="16"/>
  <c r="U303" i="23" s="1"/>
  <c r="T115" i="23"/>
  <c r="AB96" i="14"/>
  <c r="Y110" i="16"/>
  <c r="U115" i="23" s="1"/>
  <c r="AB225" i="14"/>
  <c r="Y266" i="16"/>
  <c r="U271" i="23" s="1"/>
  <c r="T271" i="23"/>
  <c r="T137" i="23"/>
  <c r="AB114" i="14"/>
  <c r="Y132" i="16"/>
  <c r="U137" i="23" s="1"/>
  <c r="T193" i="23"/>
  <c r="T37" i="23"/>
  <c r="AB32" i="14"/>
  <c r="AA387" i="14"/>
  <c r="Y188" i="16" s="1"/>
  <c r="U193" i="23" s="1"/>
  <c r="Y32" i="16"/>
  <c r="U37" i="23" s="1"/>
  <c r="T141" i="23"/>
  <c r="AB118" i="14"/>
  <c r="Y136" i="16"/>
  <c r="U141" i="23" s="1"/>
  <c r="T183" i="23"/>
  <c r="T19" i="23"/>
  <c r="T184" i="23"/>
  <c r="AB17" i="14"/>
  <c r="AA386" i="14"/>
  <c r="Y179" i="16" s="1"/>
  <c r="U184" i="23" s="1"/>
  <c r="AA355" i="14"/>
  <c r="Y178" i="16" s="1"/>
  <c r="U183" i="23" s="1"/>
  <c r="Y14" i="16"/>
  <c r="U19" i="23" s="1"/>
  <c r="T180" i="23"/>
  <c r="Y175" i="16"/>
  <c r="U180" i="23" s="1"/>
  <c r="AB149" i="14"/>
  <c r="T331" i="23"/>
  <c r="AB278" i="14"/>
  <c r="Y326" i="16"/>
  <c r="U331" i="23" s="1"/>
  <c r="T167" i="23"/>
  <c r="AB138" i="14"/>
  <c r="Y162" i="16"/>
  <c r="U167" i="23" s="1"/>
  <c r="T232" i="23"/>
  <c r="Y227" i="16"/>
  <c r="U232" i="23" s="1"/>
  <c r="AB192" i="14"/>
  <c r="T179" i="23"/>
  <c r="AB148" i="14"/>
  <c r="Y174" i="16"/>
  <c r="U179" i="23" s="1"/>
  <c r="T324" i="23"/>
  <c r="AB273" i="14"/>
  <c r="Y319" i="16"/>
  <c r="U324" i="23" s="1"/>
  <c r="T266" i="23"/>
  <c r="AB220" i="14"/>
  <c r="Y261" i="16"/>
  <c r="U266" i="23" s="1"/>
  <c r="Y71" i="16"/>
  <c r="U76" i="23" s="1"/>
  <c r="AB66" i="14"/>
  <c r="T76" i="23"/>
  <c r="T169" i="23"/>
  <c r="AB139" i="14"/>
  <c r="Y164" i="16"/>
  <c r="U169" i="23" s="1"/>
  <c r="T317" i="23"/>
  <c r="AB268" i="14"/>
  <c r="Y312" i="16"/>
  <c r="U317" i="23" s="1"/>
  <c r="T67" i="23"/>
  <c r="AB58" i="14"/>
  <c r="Y62" i="16"/>
  <c r="U67" i="23" s="1"/>
  <c r="T134" i="23"/>
  <c r="AB111" i="14"/>
  <c r="Y129" i="16"/>
  <c r="U134" i="23" s="1"/>
  <c r="T285" i="23"/>
  <c r="AB239" i="14"/>
  <c r="Y280" i="16"/>
  <c r="U285" i="23" s="1"/>
  <c r="T36" i="23"/>
  <c r="T198" i="23"/>
  <c r="T197" i="23"/>
  <c r="AB31" i="14"/>
  <c r="AA388" i="14"/>
  <c r="Y193" i="16" s="1"/>
  <c r="U198" i="23" s="1"/>
  <c r="AA357" i="14"/>
  <c r="Y192" i="16" s="1"/>
  <c r="U197" i="23" s="1"/>
  <c r="Y31" i="16"/>
  <c r="U36" i="23" s="1"/>
  <c r="T357" i="23"/>
  <c r="AB303" i="14"/>
  <c r="Y352" i="16"/>
  <c r="U357" i="23" s="1"/>
  <c r="T145" i="23"/>
  <c r="AB121" i="14"/>
  <c r="Y140" i="16"/>
  <c r="U145" i="23" s="1"/>
  <c r="T297" i="23"/>
  <c r="AB249" i="14"/>
  <c r="Y292" i="16"/>
  <c r="U297" i="23" s="1"/>
  <c r="T199" i="23"/>
  <c r="AB162" i="14"/>
  <c r="Y194" i="16"/>
  <c r="U199" i="23" s="1"/>
  <c r="Y115" i="16"/>
  <c r="U120" i="23" s="1"/>
  <c r="AB101" i="14"/>
  <c r="T120" i="23"/>
  <c r="T47" i="23"/>
  <c r="AB42" i="14"/>
  <c r="Y42" i="16"/>
  <c r="U47" i="23" s="1"/>
  <c r="T211" i="23"/>
  <c r="AB173" i="14"/>
  <c r="Y206" i="16"/>
  <c r="U211" i="23" s="1"/>
  <c r="T356" i="23"/>
  <c r="AB302" i="14"/>
  <c r="Y351" i="16"/>
  <c r="U356" i="23" s="1"/>
  <c r="Y59" i="16"/>
  <c r="U64" i="23" s="1"/>
  <c r="AB55" i="14"/>
  <c r="T64" i="23"/>
  <c r="AB315" i="14"/>
  <c r="Y365" i="16"/>
  <c r="U370" i="23" s="1"/>
  <c r="T370" i="23"/>
  <c r="T174" i="23"/>
  <c r="Y169" i="16"/>
  <c r="U174" i="23" s="1"/>
  <c r="AB144" i="14"/>
  <c r="T262" i="23"/>
  <c r="AB216" i="14"/>
  <c r="Y257" i="16"/>
  <c r="U262" i="23" s="1"/>
  <c r="T350" i="23"/>
  <c r="AB297" i="14"/>
  <c r="Y345" i="16"/>
  <c r="U350" i="23" s="1"/>
  <c r="T189" i="23"/>
  <c r="AB156" i="14"/>
  <c r="Y184" i="16"/>
  <c r="U189" i="23" s="1"/>
  <c r="T300" i="23"/>
  <c r="AB252" i="14"/>
  <c r="Y295" i="16"/>
  <c r="U300" i="23" s="1"/>
  <c r="T200" i="23"/>
  <c r="Y195" i="16"/>
  <c r="U200" i="23" s="1"/>
  <c r="AB163" i="14"/>
  <c r="T345" i="23"/>
  <c r="AB292" i="14"/>
  <c r="Y340" i="16"/>
  <c r="U345" i="23" s="1"/>
  <c r="T121" i="23"/>
  <c r="T123" i="23"/>
  <c r="AB102" i="14"/>
  <c r="AA349" i="14"/>
  <c r="Y116" i="16" s="1"/>
  <c r="U121" i="23" s="1"/>
  <c r="Y118" i="16"/>
  <c r="U123" i="23" s="1"/>
  <c r="AB231" i="14"/>
  <c r="Y272" i="16"/>
  <c r="U277" i="23" s="1"/>
  <c r="T277" i="23"/>
  <c r="Y119" i="16"/>
  <c r="U124" i="23" s="1"/>
  <c r="AB103" i="14"/>
  <c r="T124" i="23"/>
  <c r="T268" i="23"/>
  <c r="AB222" i="14"/>
  <c r="Y263" i="16"/>
  <c r="U268" i="23" s="1"/>
  <c r="T136" i="23"/>
  <c r="AB113" i="14"/>
  <c r="Y131" i="16"/>
  <c r="U136" i="23" s="1"/>
  <c r="AB241" i="14"/>
  <c r="Y282" i="16"/>
  <c r="U287" i="23" s="1"/>
  <c r="T287" i="23"/>
  <c r="T248" i="23"/>
  <c r="T18" i="23"/>
  <c r="T247" i="23"/>
  <c r="AB16" i="14"/>
  <c r="AA362" i="14"/>
  <c r="Y242" i="16" s="1"/>
  <c r="U247" i="23" s="1"/>
  <c r="AA390" i="14"/>
  <c r="Y243" i="16" s="1"/>
  <c r="U248" i="23" s="1"/>
  <c r="Y13" i="16"/>
  <c r="U18" i="23" s="1"/>
  <c r="T181" i="23"/>
  <c r="AB150" i="14"/>
  <c r="Y176" i="16"/>
  <c r="U181" i="23" s="1"/>
  <c r="T77" i="23"/>
  <c r="AB67" i="14"/>
  <c r="Y72" i="16"/>
  <c r="U77" i="23" s="1"/>
  <c r="T237" i="23"/>
  <c r="AB197" i="14"/>
  <c r="Y232" i="16"/>
  <c r="U237" i="23" s="1"/>
  <c r="T384" i="23"/>
  <c r="AB326" i="14"/>
  <c r="Y379" i="16"/>
  <c r="U384" i="23" s="1"/>
  <c r="T280" i="23"/>
  <c r="AB234" i="14"/>
  <c r="Y275" i="16"/>
  <c r="U280" i="23" s="1"/>
  <c r="T305" i="23"/>
  <c r="AB257" i="14"/>
  <c r="Y300" i="16"/>
  <c r="U305" i="23" s="1"/>
  <c r="T329" i="23"/>
  <c r="AB277" i="14"/>
  <c r="Y324" i="16"/>
  <c r="U329" i="23" s="1"/>
  <c r="T291" i="23"/>
  <c r="AB244" i="14"/>
  <c r="Y286" i="16"/>
  <c r="U291" i="23" s="1"/>
  <c r="T228" i="23"/>
  <c r="Y223" i="16"/>
  <c r="U228" i="23" s="1"/>
  <c r="AB188" i="14"/>
  <c r="AR88" i="16" l="1"/>
  <c r="EC39" i="23"/>
  <c r="EC369" i="23"/>
  <c r="EC275" i="23"/>
  <c r="EC374" i="23"/>
  <c r="EC290" i="23"/>
  <c r="EC72" i="23"/>
  <c r="GB142" i="23"/>
  <c r="GB407" i="23" s="1"/>
  <c r="ET407" i="23"/>
  <c r="ET415" i="23"/>
  <c r="GB214" i="23"/>
  <c r="GB415" i="23" s="1"/>
  <c r="GB31" i="23"/>
  <c r="ET412" i="23"/>
  <c r="GB53" i="23"/>
  <c r="GB425" i="23" s="1"/>
  <c r="ET425" i="23"/>
  <c r="GB17" i="23"/>
  <c r="ET423" i="23"/>
  <c r="GB27" i="23"/>
  <c r="ET418" i="23"/>
  <c r="GB179" i="23"/>
  <c r="GB413" i="23" s="1"/>
  <c r="ET413" i="23"/>
  <c r="GB62" i="23"/>
  <c r="GB406" i="23" s="1"/>
  <c r="ET406" i="23"/>
  <c r="GB95" i="23"/>
  <c r="GB421" i="23" s="1"/>
  <c r="ET421" i="23"/>
  <c r="EC42" i="23"/>
  <c r="EC196" i="23"/>
  <c r="EC316" i="23"/>
  <c r="EC282" i="23"/>
  <c r="EC396" i="23"/>
  <c r="L39" i="33" s="1"/>
  <c r="EC371" i="23"/>
  <c r="EC304" i="23"/>
  <c r="EC89" i="23"/>
  <c r="EC178" i="23"/>
  <c r="EC293" i="23"/>
  <c r="EC200" i="23"/>
  <c r="L50" i="33" s="1"/>
  <c r="EC46" i="23"/>
  <c r="EC358" i="23"/>
  <c r="EC283" i="23"/>
  <c r="EC47" i="23"/>
  <c r="EC17" i="23"/>
  <c r="EC152" i="23"/>
  <c r="EC246" i="23"/>
  <c r="EC327" i="23"/>
  <c r="EC278" i="23"/>
  <c r="EC161" i="23"/>
  <c r="EC389" i="23"/>
  <c r="EC224" i="23"/>
  <c r="EC62" i="23"/>
  <c r="EC96" i="23"/>
  <c r="EC345" i="23"/>
  <c r="EC125" i="23"/>
  <c r="EC220" i="23"/>
  <c r="EC376" i="23"/>
  <c r="EC204" i="23"/>
  <c r="EC387" i="23"/>
  <c r="EC169" i="23"/>
  <c r="EC77" i="23"/>
  <c r="EC164" i="23"/>
  <c r="EC103" i="23"/>
  <c r="EC303" i="23"/>
  <c r="EC154" i="23"/>
  <c r="L25" i="33" s="1"/>
  <c r="EC229" i="23"/>
  <c r="L52" i="33" s="1"/>
  <c r="EC115" i="23"/>
  <c r="EC267" i="23"/>
  <c r="L33" i="33" s="1"/>
  <c r="EC134" i="23"/>
  <c r="L23" i="33" s="1"/>
  <c r="EC206" i="23"/>
  <c r="EC205" i="23"/>
  <c r="L28" i="33" s="1"/>
  <c r="EC216" i="23"/>
  <c r="EC168" i="23"/>
  <c r="EC123" i="23"/>
  <c r="EC65" i="23"/>
  <c r="EC362" i="23"/>
  <c r="EC174" i="23"/>
  <c r="EC175" i="23"/>
  <c r="EC332" i="23"/>
  <c r="EC50" i="23"/>
  <c r="EC210" i="23"/>
  <c r="EC277" i="23"/>
  <c r="EC191" i="23"/>
  <c r="EC333" i="23"/>
  <c r="EC118" i="23"/>
  <c r="EC335" i="23"/>
  <c r="EC353" i="23"/>
  <c r="EC126" i="23"/>
  <c r="EC231" i="23"/>
  <c r="EC395" i="23"/>
  <c r="EC291" i="23"/>
  <c r="EC207" i="23"/>
  <c r="EC366" i="23"/>
  <c r="EC110" i="23"/>
  <c r="EC392" i="23"/>
  <c r="EC279" i="23"/>
  <c r="EC55" i="23"/>
  <c r="EC292" i="23"/>
  <c r="EC325" i="23"/>
  <c r="EC84" i="23"/>
  <c r="EC268" i="23"/>
  <c r="EC51" i="23"/>
  <c r="EC359" i="23"/>
  <c r="EC29" i="23"/>
  <c r="EC258" i="23"/>
  <c r="EC68" i="23"/>
  <c r="EC363" i="23"/>
  <c r="EC265" i="23"/>
  <c r="EC242" i="23"/>
  <c r="EC79" i="23"/>
  <c r="EC247" i="23"/>
  <c r="EC109" i="23"/>
  <c r="L43" i="33" s="1"/>
  <c r="EC386" i="23"/>
  <c r="EC289" i="23"/>
  <c r="EC102" i="23"/>
  <c r="EC336" i="23"/>
  <c r="EC252" i="23"/>
  <c r="L53" i="33" s="1"/>
  <c r="EC173" i="23"/>
  <c r="EC270" i="23"/>
  <c r="EC148" i="23"/>
  <c r="L24" i="33" s="1"/>
  <c r="EC69" i="23"/>
  <c r="EC36" i="23"/>
  <c r="EC262" i="23"/>
  <c r="EC144" i="23"/>
  <c r="EC274" i="23"/>
  <c r="EC393" i="23"/>
  <c r="EC330" i="23"/>
  <c r="EC379" i="23"/>
  <c r="EC394" i="23"/>
  <c r="L38" i="33" s="1"/>
  <c r="EC234" i="23"/>
  <c r="EC380" i="23"/>
  <c r="EC129" i="23"/>
  <c r="EC213" i="23"/>
  <c r="EC190" i="23"/>
  <c r="EC127" i="23"/>
  <c r="EC318" i="23"/>
  <c r="EC97" i="23"/>
  <c r="EC101" i="23"/>
  <c r="EC160" i="23"/>
  <c r="EC37" i="23"/>
  <c r="EC158" i="23"/>
  <c r="EC91" i="23"/>
  <c r="EC141" i="23"/>
  <c r="EC381" i="23"/>
  <c r="EC250" i="23"/>
  <c r="EC202" i="23"/>
  <c r="EC360" i="23"/>
  <c r="EC286" i="23"/>
  <c r="EC45" i="23"/>
  <c r="EC340" i="23"/>
  <c r="EC288" i="23"/>
  <c r="EC225" i="23"/>
  <c r="EC271" i="23"/>
  <c r="EC63" i="23"/>
  <c r="EC131" i="23"/>
  <c r="EC188" i="23"/>
  <c r="EC317" i="23"/>
  <c r="EC186" i="23"/>
  <c r="EC140" i="23"/>
  <c r="EC60" i="23"/>
  <c r="L20" i="33" s="1"/>
  <c r="EC355" i="23"/>
  <c r="L37" i="33" s="1"/>
  <c r="EC139" i="23"/>
  <c r="EC44" i="23"/>
  <c r="EC261" i="23"/>
  <c r="EC341" i="23"/>
  <c r="EC130" i="23"/>
  <c r="EC76" i="23"/>
  <c r="EC54" i="23"/>
  <c r="EC136" i="23"/>
  <c r="EC162" i="23"/>
  <c r="EC300" i="23"/>
  <c r="EC329" i="23"/>
  <c r="EC149" i="23"/>
  <c r="EC235" i="23"/>
  <c r="EC328" i="23"/>
  <c r="EC151" i="23"/>
  <c r="EC52" i="23"/>
  <c r="EC272" i="23"/>
  <c r="EC354" i="23"/>
  <c r="L36" i="33" s="1"/>
  <c r="EC137" i="23"/>
  <c r="L45" i="33" s="1"/>
  <c r="EC334" i="23"/>
  <c r="EC266" i="23"/>
  <c r="EC28" i="23"/>
  <c r="EC166" i="23"/>
  <c r="EC209" i="23"/>
  <c r="L29" i="33" s="1"/>
  <c r="EC240" i="23"/>
  <c r="EC34" i="23"/>
  <c r="EC281" i="23"/>
  <c r="EC280" i="23"/>
  <c r="L34" i="33" s="1"/>
  <c r="EC254" i="23"/>
  <c r="L32" i="33" s="1"/>
  <c r="EC364" i="23"/>
  <c r="EC344" i="23"/>
  <c r="L35" i="33" s="1"/>
  <c r="EC163" i="23"/>
  <c r="EC195" i="23"/>
  <c r="EC120" i="23"/>
  <c r="EC119" i="23"/>
  <c r="EC372" i="23"/>
  <c r="EC383" i="23"/>
  <c r="EC301" i="23"/>
  <c r="L56" i="33" s="1"/>
  <c r="EC212" i="23"/>
  <c r="EC75" i="23"/>
  <c r="EC70" i="23"/>
  <c r="EC58" i="23"/>
  <c r="EC226" i="23"/>
  <c r="L30" i="33" s="1"/>
  <c r="EC306" i="23"/>
  <c r="EC356" i="23"/>
  <c r="EC249" i="23"/>
  <c r="EC388" i="23"/>
  <c r="EC348" i="23"/>
  <c r="CE224" i="23"/>
  <c r="CV224" i="23" s="1"/>
  <c r="EU224" i="23" s="1"/>
  <c r="GC224" i="23" s="1"/>
  <c r="DM224" i="23"/>
  <c r="DM151" i="23"/>
  <c r="CE151" i="23"/>
  <c r="CV151" i="23" s="1"/>
  <c r="EU151" i="23" s="1"/>
  <c r="GC151" i="23" s="1"/>
  <c r="BN412" i="23"/>
  <c r="DM30" i="23"/>
  <c r="CE30" i="23"/>
  <c r="DM52" i="23"/>
  <c r="CE52" i="23"/>
  <c r="CV52" i="23" s="1"/>
  <c r="EU52" i="23" s="1"/>
  <c r="GC52" i="23" s="1"/>
  <c r="DM272" i="23"/>
  <c r="CE272" i="23"/>
  <c r="CV272" i="23" s="1"/>
  <c r="EU272" i="23" s="1"/>
  <c r="GC272" i="23" s="1"/>
  <c r="DM352" i="23"/>
  <c r="CE352" i="23"/>
  <c r="CV352" i="23" s="1"/>
  <c r="EU352" i="23" s="1"/>
  <c r="GC352" i="23" s="1"/>
  <c r="DM354" i="23"/>
  <c r="CE354" i="23"/>
  <c r="CV354" i="23" s="1"/>
  <c r="EU354" i="23" s="1"/>
  <c r="GC354" i="23" s="1"/>
  <c r="DM268" i="23"/>
  <c r="CE268" i="23"/>
  <c r="CV268" i="23" s="1"/>
  <c r="EU268" i="23" s="1"/>
  <c r="GC268" i="23" s="1"/>
  <c r="CE218" i="23"/>
  <c r="CV218" i="23" s="1"/>
  <c r="EU218" i="23" s="1"/>
  <c r="GC218" i="23" s="1"/>
  <c r="DM218" i="23"/>
  <c r="DM359" i="23"/>
  <c r="CE359" i="23"/>
  <c r="CV359" i="23" s="1"/>
  <c r="EU359" i="23" s="1"/>
  <c r="GC359" i="23" s="1"/>
  <c r="EC105" i="23"/>
  <c r="DM177" i="23"/>
  <c r="CE177" i="23"/>
  <c r="CV177" i="23" s="1"/>
  <c r="EU177" i="23" s="1"/>
  <c r="GC177" i="23" s="1"/>
  <c r="CD425" i="23"/>
  <c r="CU35" i="23"/>
  <c r="CU425" i="23" s="1"/>
  <c r="DM198" i="23"/>
  <c r="CE198" i="23"/>
  <c r="CV198" i="23" s="1"/>
  <c r="EU198" i="23" s="1"/>
  <c r="GC198" i="23" s="1"/>
  <c r="CE364" i="23"/>
  <c r="CV364" i="23" s="1"/>
  <c r="EU364" i="23" s="1"/>
  <c r="GC364" i="23" s="1"/>
  <c r="DM364" i="23"/>
  <c r="DM117" i="23"/>
  <c r="CE117" i="23"/>
  <c r="CV117" i="23" s="1"/>
  <c r="EU117" i="23" s="1"/>
  <c r="GC117" i="23" s="1"/>
  <c r="EC71" i="23"/>
  <c r="DM375" i="23"/>
  <c r="CE375" i="23"/>
  <c r="CV375" i="23" s="1"/>
  <c r="EU375" i="23" s="1"/>
  <c r="GC375" i="23" s="1"/>
  <c r="DM184" i="23"/>
  <c r="CE184" i="23"/>
  <c r="CV184" i="23" s="1"/>
  <c r="EU184" i="23" s="1"/>
  <c r="GC184" i="23" s="1"/>
  <c r="EC27" i="23"/>
  <c r="CE366" i="23"/>
  <c r="CV366" i="23" s="1"/>
  <c r="EU366" i="23" s="1"/>
  <c r="GC366" i="23" s="1"/>
  <c r="DM366" i="23"/>
  <c r="DM163" i="23"/>
  <c r="CE163" i="23"/>
  <c r="CV163" i="23" s="1"/>
  <c r="EU163" i="23" s="1"/>
  <c r="GC163" i="23" s="1"/>
  <c r="DM195" i="23"/>
  <c r="CE195" i="23"/>
  <c r="CV195" i="23" s="1"/>
  <c r="EU195" i="23" s="1"/>
  <c r="GC195" i="23" s="1"/>
  <c r="EC298" i="23"/>
  <c r="DM180" i="23"/>
  <c r="CE180" i="23"/>
  <c r="CV180" i="23" s="1"/>
  <c r="EU180" i="23" s="1"/>
  <c r="GC180" i="23" s="1"/>
  <c r="DM49" i="23"/>
  <c r="CE49" i="23"/>
  <c r="CV49" i="23" s="1"/>
  <c r="EU49" i="23" s="1"/>
  <c r="GC49" i="23" s="1"/>
  <c r="CE120" i="23"/>
  <c r="CV120" i="23" s="1"/>
  <c r="EU120" i="23" s="1"/>
  <c r="GC120" i="23" s="1"/>
  <c r="DM120" i="23"/>
  <c r="CE119" i="23"/>
  <c r="CV119" i="23" s="1"/>
  <c r="EU119" i="23" s="1"/>
  <c r="GC119" i="23" s="1"/>
  <c r="DM119" i="23"/>
  <c r="DM305" i="23"/>
  <c r="CE305" i="23"/>
  <c r="CV305" i="23" s="1"/>
  <c r="EU305" i="23" s="1"/>
  <c r="GC305" i="23" s="1"/>
  <c r="CE38" i="23"/>
  <c r="CV38" i="23" s="1"/>
  <c r="EU38" i="23" s="1"/>
  <c r="GC38" i="23" s="1"/>
  <c r="DM38" i="23"/>
  <c r="DM221" i="23"/>
  <c r="CE221" i="23"/>
  <c r="CV221" i="23" s="1"/>
  <c r="EU221" i="23" s="1"/>
  <c r="GC221" i="23" s="1"/>
  <c r="CE53" i="23"/>
  <c r="CV53" i="23" s="1"/>
  <c r="EU53" i="23" s="1"/>
  <c r="GC53" i="23" s="1"/>
  <c r="DM53" i="23"/>
  <c r="EC108" i="23"/>
  <c r="CE237" i="23"/>
  <c r="CV237" i="23" s="1"/>
  <c r="EU237" i="23" s="1"/>
  <c r="GC237" i="23" s="1"/>
  <c r="DM237" i="23"/>
  <c r="DM395" i="23"/>
  <c r="CE395" i="23"/>
  <c r="CV395" i="23" s="1"/>
  <c r="EU395" i="23" s="1"/>
  <c r="GC395" i="23" s="1"/>
  <c r="DM207" i="23"/>
  <c r="CE207" i="23"/>
  <c r="CV207" i="23" s="1"/>
  <c r="EU207" i="23" s="1"/>
  <c r="GC207" i="23" s="1"/>
  <c r="DM217" i="23"/>
  <c r="CE217" i="23"/>
  <c r="CV217" i="23" s="1"/>
  <c r="EU217" i="23" s="1"/>
  <c r="GC217" i="23" s="1"/>
  <c r="CU23" i="23"/>
  <c r="CD420" i="23"/>
  <c r="CD409" i="23"/>
  <c r="DM214" i="23"/>
  <c r="CE214" i="23"/>
  <c r="CV214" i="23" s="1"/>
  <c r="EU214" i="23" s="1"/>
  <c r="GC214" i="23" s="1"/>
  <c r="CE273" i="23"/>
  <c r="CV273" i="23" s="1"/>
  <c r="EU273" i="23" s="1"/>
  <c r="GC273" i="23" s="1"/>
  <c r="DM273" i="23"/>
  <c r="EC41" i="23"/>
  <c r="EC138" i="23"/>
  <c r="EC382" i="23"/>
  <c r="CE173" i="23"/>
  <c r="CV173" i="23" s="1"/>
  <c r="EU173" i="23" s="1"/>
  <c r="GC173" i="23" s="1"/>
  <c r="DM173" i="23"/>
  <c r="EC201" i="23"/>
  <c r="FM147" i="23"/>
  <c r="FM23" i="23"/>
  <c r="FM93" i="23"/>
  <c r="DL422" i="23"/>
  <c r="DM100" i="23"/>
  <c r="CE100" i="23"/>
  <c r="CV100" i="23" s="1"/>
  <c r="EU100" i="23" s="1"/>
  <c r="GC100" i="23" s="1"/>
  <c r="EC294" i="23"/>
  <c r="DM372" i="23"/>
  <c r="CE372" i="23"/>
  <c r="CV372" i="23" s="1"/>
  <c r="EU372" i="23" s="1"/>
  <c r="GC372" i="23" s="1"/>
  <c r="EC153" i="23"/>
  <c r="DM383" i="23"/>
  <c r="CE383" i="23"/>
  <c r="CV383" i="23" s="1"/>
  <c r="EU383" i="23" s="1"/>
  <c r="GC383" i="23" s="1"/>
  <c r="DM319" i="23"/>
  <c r="CE319" i="23"/>
  <c r="CV319" i="23" s="1"/>
  <c r="EU319" i="23" s="1"/>
  <c r="GC319" i="23" s="1"/>
  <c r="DM301" i="23"/>
  <c r="CE301" i="23"/>
  <c r="CV301" i="23" s="1"/>
  <c r="EU301" i="23" s="1"/>
  <c r="GC301" i="23" s="1"/>
  <c r="EC264" i="23"/>
  <c r="EC81" i="23"/>
  <c r="DM212" i="23"/>
  <c r="CE212" i="23"/>
  <c r="CV212" i="23" s="1"/>
  <c r="EU212" i="23" s="1"/>
  <c r="GC212" i="23" s="1"/>
  <c r="EC86" i="23"/>
  <c r="DM75" i="23"/>
  <c r="CE75" i="23"/>
  <c r="CV75" i="23" s="1"/>
  <c r="EU75" i="23" s="1"/>
  <c r="GC75" i="23" s="1"/>
  <c r="EC199" i="23"/>
  <c r="DM70" i="23"/>
  <c r="CE70" i="23"/>
  <c r="CV70" i="23" s="1"/>
  <c r="EU70" i="23" s="1"/>
  <c r="GC70" i="23" s="1"/>
  <c r="EC232" i="23"/>
  <c r="EC256" i="23"/>
  <c r="EC370" i="23"/>
  <c r="EC302" i="23"/>
  <c r="DL424" i="23"/>
  <c r="DL414" i="23"/>
  <c r="DM255" i="23"/>
  <c r="CE255" i="23"/>
  <c r="CV255" i="23" s="1"/>
  <c r="EU255" i="23" s="1"/>
  <c r="GC255" i="23" s="1"/>
  <c r="CE31" i="23"/>
  <c r="CV31" i="23" s="1"/>
  <c r="EU31" i="23" s="1"/>
  <c r="GC31" i="23" s="1"/>
  <c r="DM31" i="23"/>
  <c r="CU30" i="23"/>
  <c r="CU412" i="23" s="1"/>
  <c r="CD412" i="23"/>
  <c r="CE43" i="23"/>
  <c r="CV43" i="23" s="1"/>
  <c r="EU43" i="23" s="1"/>
  <c r="GC43" i="23" s="1"/>
  <c r="DM43" i="23"/>
  <c r="DM59" i="23"/>
  <c r="CE59" i="23"/>
  <c r="CV59" i="23" s="1"/>
  <c r="EU59" i="23" s="1"/>
  <c r="GC59" i="23" s="1"/>
  <c r="CE61" i="23"/>
  <c r="CV61" i="23" s="1"/>
  <c r="EU61" i="23" s="1"/>
  <c r="GC61" i="23" s="1"/>
  <c r="DM61" i="23"/>
  <c r="EC352" i="23"/>
  <c r="DM257" i="23"/>
  <c r="CE257" i="23"/>
  <c r="CV257" i="23" s="1"/>
  <c r="EU257" i="23" s="1"/>
  <c r="GC257" i="23" s="1"/>
  <c r="DM367" i="23"/>
  <c r="CE367" i="23"/>
  <c r="CV367" i="23" s="1"/>
  <c r="EU367" i="23" s="1"/>
  <c r="GC367" i="23" s="1"/>
  <c r="DM51" i="23"/>
  <c r="CE51" i="23"/>
  <c r="CV51" i="23" s="1"/>
  <c r="EU51" i="23" s="1"/>
  <c r="GC51" i="23" s="1"/>
  <c r="DM170" i="23"/>
  <c r="CE170" i="23"/>
  <c r="CV170" i="23" s="1"/>
  <c r="EU170" i="23" s="1"/>
  <c r="GC170" i="23" s="1"/>
  <c r="EC177" i="23"/>
  <c r="CE18" i="23"/>
  <c r="CV18" i="23" s="1"/>
  <c r="EU18" i="23" s="1"/>
  <c r="GC18" i="23" s="1"/>
  <c r="DM18" i="23"/>
  <c r="DL425" i="23"/>
  <c r="CE297" i="23"/>
  <c r="CV297" i="23" s="1"/>
  <c r="EU297" i="23" s="1"/>
  <c r="GC297" i="23" s="1"/>
  <c r="DM297" i="23"/>
  <c r="EC198" i="23"/>
  <c r="CE228" i="23"/>
  <c r="CV228" i="23" s="1"/>
  <c r="EU228" i="23" s="1"/>
  <c r="GC228" i="23" s="1"/>
  <c r="DM228" i="23"/>
  <c r="DM29" i="23"/>
  <c r="CE29" i="23"/>
  <c r="CV29" i="23" s="1"/>
  <c r="EU29" i="23" s="1"/>
  <c r="GC29" i="23" s="1"/>
  <c r="DM94" i="23"/>
  <c r="CE94" i="23"/>
  <c r="CV94" i="23" s="1"/>
  <c r="EU94" i="23" s="1"/>
  <c r="GC94" i="23" s="1"/>
  <c r="DM344" i="23"/>
  <c r="CE344" i="23"/>
  <c r="CV344" i="23" s="1"/>
  <c r="EU344" i="23" s="1"/>
  <c r="GC344" i="23" s="1"/>
  <c r="CE357" i="23"/>
  <c r="CV357" i="23" s="1"/>
  <c r="EU357" i="23" s="1"/>
  <c r="GC357" i="23" s="1"/>
  <c r="DM357" i="23"/>
  <c r="CE320" i="23"/>
  <c r="CV320" i="23" s="1"/>
  <c r="EU320" i="23" s="1"/>
  <c r="GC320" i="23" s="1"/>
  <c r="DM320" i="23"/>
  <c r="CE338" i="23"/>
  <c r="CV338" i="23" s="1"/>
  <c r="EU338" i="23" s="1"/>
  <c r="GC338" i="23" s="1"/>
  <c r="DM338" i="23"/>
  <c r="BN423" i="23"/>
  <c r="BN398" i="23"/>
  <c r="CE14" i="23"/>
  <c r="BN405" i="23"/>
  <c r="DM14" i="23"/>
  <c r="DM73" i="23"/>
  <c r="CE73" i="23"/>
  <c r="CV73" i="23" s="1"/>
  <c r="EU73" i="23" s="1"/>
  <c r="GC73" i="23" s="1"/>
  <c r="CE321" i="23"/>
  <c r="CV321" i="23" s="1"/>
  <c r="EU321" i="23" s="1"/>
  <c r="GC321" i="23" s="1"/>
  <c r="DM321" i="23"/>
  <c r="DM315" i="23"/>
  <c r="CE315" i="23"/>
  <c r="CV315" i="23" s="1"/>
  <c r="EU315" i="23" s="1"/>
  <c r="GC315" i="23" s="1"/>
  <c r="EC180" i="23"/>
  <c r="CE19" i="23"/>
  <c r="CV19" i="23" s="1"/>
  <c r="EU19" i="23" s="1"/>
  <c r="GC19" i="23" s="1"/>
  <c r="DM19" i="23"/>
  <c r="EC49" i="23"/>
  <c r="L41" i="33" s="1"/>
  <c r="DM197" i="23"/>
  <c r="CE197" i="23"/>
  <c r="CV197" i="23" s="1"/>
  <c r="EU197" i="23" s="1"/>
  <c r="GC197" i="23" s="1"/>
  <c r="CE347" i="23"/>
  <c r="CV347" i="23" s="1"/>
  <c r="EU347" i="23" s="1"/>
  <c r="GC347" i="23" s="1"/>
  <c r="DM347" i="23"/>
  <c r="FM87" i="23"/>
  <c r="DM56" i="23"/>
  <c r="BN406" i="23"/>
  <c r="CE56" i="23"/>
  <c r="CE164" i="23"/>
  <c r="CV164" i="23" s="1"/>
  <c r="EU164" i="23" s="1"/>
  <c r="GC164" i="23" s="1"/>
  <c r="DM164" i="23"/>
  <c r="DM146" i="23"/>
  <c r="DM410" i="23" s="1"/>
  <c r="CE146" i="23"/>
  <c r="BN410" i="23"/>
  <c r="CE116" i="23"/>
  <c r="CV116" i="23" s="1"/>
  <c r="EU116" i="23" s="1"/>
  <c r="GC116" i="23" s="1"/>
  <c r="DM116" i="23"/>
  <c r="DM323" i="23"/>
  <c r="CE323" i="23"/>
  <c r="CV323" i="23" s="1"/>
  <c r="EU323" i="23" s="1"/>
  <c r="GC323" i="23" s="1"/>
  <c r="DM103" i="23"/>
  <c r="CE103" i="23"/>
  <c r="CV103" i="23" s="1"/>
  <c r="EU103" i="23" s="1"/>
  <c r="GC103" i="23" s="1"/>
  <c r="DL420" i="23"/>
  <c r="DL409" i="23"/>
  <c r="DM276" i="23"/>
  <c r="CE276" i="23"/>
  <c r="CV276" i="23" s="1"/>
  <c r="EU276" i="23" s="1"/>
  <c r="GC276" i="23" s="1"/>
  <c r="DM148" i="23"/>
  <c r="CE148" i="23"/>
  <c r="CV148" i="23" s="1"/>
  <c r="EU148" i="23" s="1"/>
  <c r="GC148" i="23" s="1"/>
  <c r="DM159" i="23"/>
  <c r="CE159" i="23"/>
  <c r="CV159" i="23" s="1"/>
  <c r="EU159" i="23" s="1"/>
  <c r="GC159" i="23" s="1"/>
  <c r="CE361" i="23"/>
  <c r="CV361" i="23" s="1"/>
  <c r="EU361" i="23" s="1"/>
  <c r="GC361" i="23" s="1"/>
  <c r="DM361" i="23"/>
  <c r="CD413" i="23"/>
  <c r="CU87" i="23"/>
  <c r="CU413" i="23" s="1"/>
  <c r="DM69" i="23"/>
  <c r="CE69" i="23"/>
  <c r="CV69" i="23" s="1"/>
  <c r="EU69" i="23" s="1"/>
  <c r="GC69" i="23" s="1"/>
  <c r="DM106" i="23"/>
  <c r="CE106" i="23"/>
  <c r="CV106" i="23" s="1"/>
  <c r="EU106" i="23" s="1"/>
  <c r="GC106" i="23" s="1"/>
  <c r="EC100" i="23"/>
  <c r="DM293" i="23"/>
  <c r="CE293" i="23"/>
  <c r="CV293" i="23" s="1"/>
  <c r="EU293" i="23" s="1"/>
  <c r="GC293" i="23" s="1"/>
  <c r="CU64" i="23"/>
  <c r="CU408" i="23" s="1"/>
  <c r="CD408" i="23"/>
  <c r="DM263" i="23"/>
  <c r="CE263" i="23"/>
  <c r="CV263" i="23" s="1"/>
  <c r="EU263" i="23" s="1"/>
  <c r="GC263" i="23" s="1"/>
  <c r="CE192" i="23"/>
  <c r="CV192" i="23" s="1"/>
  <c r="EU192" i="23" s="1"/>
  <c r="GC192" i="23" s="1"/>
  <c r="DM192" i="23"/>
  <c r="DM111" i="23"/>
  <c r="CE111" i="23"/>
  <c r="CV111" i="23" s="1"/>
  <c r="EU111" i="23" s="1"/>
  <c r="GC111" i="23" s="1"/>
  <c r="EC319" i="23"/>
  <c r="CE189" i="23"/>
  <c r="CV189" i="23" s="1"/>
  <c r="EU189" i="23" s="1"/>
  <c r="GC189" i="23" s="1"/>
  <c r="DM189" i="23"/>
  <c r="DM194" i="23"/>
  <c r="CE194" i="23"/>
  <c r="CV194" i="23" s="1"/>
  <c r="EU194" i="23" s="1"/>
  <c r="GC194" i="23" s="1"/>
  <c r="CE264" i="23"/>
  <c r="CV264" i="23" s="1"/>
  <c r="EU264" i="23" s="1"/>
  <c r="GC264" i="23" s="1"/>
  <c r="DM264" i="23"/>
  <c r="CE143" i="23"/>
  <c r="CV143" i="23" s="1"/>
  <c r="EU143" i="23" s="1"/>
  <c r="GC143" i="23" s="1"/>
  <c r="DM143" i="23"/>
  <c r="DM200" i="23"/>
  <c r="CE200" i="23"/>
  <c r="CV200" i="23" s="1"/>
  <c r="EU200" i="23" s="1"/>
  <c r="GC200" i="23" s="1"/>
  <c r="DM165" i="23"/>
  <c r="CE165" i="23"/>
  <c r="CV165" i="23" s="1"/>
  <c r="EU165" i="23" s="1"/>
  <c r="GC165" i="23" s="1"/>
  <c r="DM260" i="23"/>
  <c r="CE260" i="23"/>
  <c r="CV260" i="23" s="1"/>
  <c r="EU260" i="23" s="1"/>
  <c r="GC260" i="23" s="1"/>
  <c r="DM256" i="23"/>
  <c r="CE256" i="23"/>
  <c r="CV256" i="23" s="1"/>
  <c r="EU256" i="23" s="1"/>
  <c r="GC256" i="23" s="1"/>
  <c r="CE46" i="23"/>
  <c r="CV46" i="23" s="1"/>
  <c r="EU46" i="23" s="1"/>
  <c r="GC46" i="23" s="1"/>
  <c r="DM46" i="23"/>
  <c r="DM302" i="23"/>
  <c r="CE302" i="23"/>
  <c r="CV302" i="23" s="1"/>
  <c r="EU302" i="23" s="1"/>
  <c r="GC302" i="23" s="1"/>
  <c r="DM185" i="23"/>
  <c r="CE185" i="23"/>
  <c r="CV185" i="23" s="1"/>
  <c r="EU185" i="23" s="1"/>
  <c r="GC185" i="23" s="1"/>
  <c r="CE36" i="23"/>
  <c r="CV36" i="23" s="1"/>
  <c r="EU36" i="23" s="1"/>
  <c r="GC36" i="23" s="1"/>
  <c r="DM36" i="23"/>
  <c r="DM262" i="23"/>
  <c r="CE262" i="23"/>
  <c r="CV262" i="23" s="1"/>
  <c r="EU262" i="23" s="1"/>
  <c r="GC262" i="23" s="1"/>
  <c r="DL412" i="23"/>
  <c r="BN418" i="23"/>
  <c r="DM22" i="23"/>
  <c r="CE22" i="23"/>
  <c r="DM144" i="23"/>
  <c r="CE144" i="23"/>
  <c r="CV144" i="23" s="1"/>
  <c r="EU144" i="23" s="1"/>
  <c r="GC144" i="23" s="1"/>
  <c r="CE274" i="23"/>
  <c r="CV274" i="23" s="1"/>
  <c r="EU274" i="23" s="1"/>
  <c r="GC274" i="23" s="1"/>
  <c r="DM274" i="23"/>
  <c r="DM393" i="23"/>
  <c r="CE393" i="23"/>
  <c r="CV393" i="23" s="1"/>
  <c r="EU393" i="23" s="1"/>
  <c r="GC393" i="23" s="1"/>
  <c r="DM96" i="23"/>
  <c r="CE96" i="23"/>
  <c r="CV96" i="23" s="1"/>
  <c r="EU96" i="23" s="1"/>
  <c r="GC96" i="23" s="1"/>
  <c r="DM345" i="23"/>
  <c r="CE345" i="23"/>
  <c r="CV345" i="23" s="1"/>
  <c r="EU345" i="23" s="1"/>
  <c r="GC345" i="23" s="1"/>
  <c r="CE208" i="23"/>
  <c r="CV208" i="23" s="1"/>
  <c r="EU208" i="23" s="1"/>
  <c r="GC208" i="23" s="1"/>
  <c r="DM208" i="23"/>
  <c r="CE125" i="23"/>
  <c r="CV125" i="23" s="1"/>
  <c r="EU125" i="23" s="1"/>
  <c r="GC125" i="23" s="1"/>
  <c r="DM125" i="23"/>
  <c r="CE157" i="23"/>
  <c r="CV157" i="23" s="1"/>
  <c r="EU157" i="23" s="1"/>
  <c r="GC157" i="23" s="1"/>
  <c r="DM157" i="23"/>
  <c r="FM56" i="23"/>
  <c r="DM40" i="23"/>
  <c r="CE40" i="23"/>
  <c r="CV40" i="23" s="1"/>
  <c r="EU40" i="23" s="1"/>
  <c r="GC40" i="23" s="1"/>
  <c r="DM174" i="23"/>
  <c r="CE174" i="23"/>
  <c r="CV174" i="23" s="1"/>
  <c r="EU174" i="23" s="1"/>
  <c r="GC174" i="23" s="1"/>
  <c r="EC117" i="23"/>
  <c r="DM93" i="23"/>
  <c r="CE93" i="23"/>
  <c r="M19" i="26"/>
  <c r="M94" i="26" s="1"/>
  <c r="M98" i="26" s="1"/>
  <c r="BN407" i="23"/>
  <c r="DM175" i="23"/>
  <c r="CE175" i="23"/>
  <c r="CV175" i="23" s="1"/>
  <c r="EU175" i="23" s="1"/>
  <c r="GC175" i="23" s="1"/>
  <c r="EC375" i="23"/>
  <c r="DM303" i="23"/>
  <c r="CE303" i="23"/>
  <c r="CV303" i="23" s="1"/>
  <c r="EU303" i="23" s="1"/>
  <c r="GC303" i="23" s="1"/>
  <c r="DM332" i="23"/>
  <c r="CE332" i="23"/>
  <c r="CV332" i="23" s="1"/>
  <c r="EU332" i="23" s="1"/>
  <c r="GC332" i="23" s="1"/>
  <c r="EC184" i="23"/>
  <c r="L49" i="33" s="1"/>
  <c r="DM50" i="23"/>
  <c r="CE50" i="23"/>
  <c r="CV50" i="23" s="1"/>
  <c r="EU50" i="23" s="1"/>
  <c r="GC50" i="23" s="1"/>
  <c r="DL411" i="23"/>
  <c r="DL426" i="23"/>
  <c r="CU14" i="23"/>
  <c r="CD423" i="23"/>
  <c r="CD405" i="23"/>
  <c r="CD398" i="23"/>
  <c r="DM210" i="23"/>
  <c r="CE210" i="23"/>
  <c r="CV210" i="23" s="1"/>
  <c r="EU210" i="23" s="1"/>
  <c r="GC210" i="23" s="1"/>
  <c r="DM110" i="23"/>
  <c r="CE110" i="23"/>
  <c r="CV110" i="23" s="1"/>
  <c r="EU110" i="23" s="1"/>
  <c r="GC110" i="23" s="1"/>
  <c r="DM392" i="23"/>
  <c r="CE392" i="23"/>
  <c r="CV392" i="23" s="1"/>
  <c r="EU392" i="23" s="1"/>
  <c r="GC392" i="23" s="1"/>
  <c r="DM279" i="23"/>
  <c r="CE279" i="23"/>
  <c r="CV279" i="23" s="1"/>
  <c r="EU279" i="23" s="1"/>
  <c r="GC279" i="23" s="1"/>
  <c r="DM55" i="23"/>
  <c r="CE55" i="23"/>
  <c r="CV55" i="23" s="1"/>
  <c r="EU55" i="23" s="1"/>
  <c r="GC55" i="23" s="1"/>
  <c r="DM310" i="23"/>
  <c r="CE310" i="23"/>
  <c r="CV310" i="23" s="1"/>
  <c r="EU310" i="23" s="1"/>
  <c r="GC310" i="23" s="1"/>
  <c r="CE292" i="23"/>
  <c r="CV292" i="23" s="1"/>
  <c r="EU292" i="23" s="1"/>
  <c r="GC292" i="23" s="1"/>
  <c r="DM292" i="23"/>
  <c r="DM340" i="23"/>
  <c r="CE340" i="23"/>
  <c r="CV340" i="23" s="1"/>
  <c r="EU340" i="23" s="1"/>
  <c r="GC340" i="23" s="1"/>
  <c r="EC305" i="23"/>
  <c r="EC38" i="23"/>
  <c r="CE368" i="23"/>
  <c r="CV368" i="23" s="1"/>
  <c r="EU368" i="23" s="1"/>
  <c r="GC368" i="23" s="1"/>
  <c r="DM368" i="23"/>
  <c r="EC221" i="23"/>
  <c r="L51" i="33" s="1"/>
  <c r="CU146" i="23"/>
  <c r="CD410" i="23"/>
  <c r="EC53" i="23"/>
  <c r="DM288" i="23"/>
  <c r="CE288" i="23"/>
  <c r="CV288" i="23" s="1"/>
  <c r="EU288" i="23" s="1"/>
  <c r="GC288" i="23" s="1"/>
  <c r="EC237" i="23"/>
  <c r="CE271" i="23"/>
  <c r="CV271" i="23" s="1"/>
  <c r="EU271" i="23" s="1"/>
  <c r="GC271" i="23" s="1"/>
  <c r="DM271" i="23"/>
  <c r="CE337" i="23"/>
  <c r="CV337" i="23" s="1"/>
  <c r="EU337" i="23" s="1"/>
  <c r="GC337" i="23" s="1"/>
  <c r="DM337" i="23"/>
  <c r="FM15" i="23"/>
  <c r="DM251" i="23"/>
  <c r="CE251" i="23"/>
  <c r="CV251" i="23" s="1"/>
  <c r="EU251" i="23" s="1"/>
  <c r="GC251" i="23" s="1"/>
  <c r="EC217" i="23"/>
  <c r="DM248" i="23"/>
  <c r="CE248" i="23"/>
  <c r="CV248" i="23" s="1"/>
  <c r="EU248" i="23" s="1"/>
  <c r="GC248" i="23" s="1"/>
  <c r="EC214" i="23"/>
  <c r="DM318" i="23"/>
  <c r="CE318" i="23"/>
  <c r="CV318" i="23" s="1"/>
  <c r="EU318" i="23" s="1"/>
  <c r="GC318" i="23" s="1"/>
  <c r="EC273" i="23"/>
  <c r="L55" i="33" s="1"/>
  <c r="DM97" i="23"/>
  <c r="CE97" i="23"/>
  <c r="CV97" i="23" s="1"/>
  <c r="EU97" i="23" s="1"/>
  <c r="GC97" i="23" s="1"/>
  <c r="DL413" i="23"/>
  <c r="DM101" i="23"/>
  <c r="CE101" i="23"/>
  <c r="CV101" i="23" s="1"/>
  <c r="EU101" i="23" s="1"/>
  <c r="GC101" i="23" s="1"/>
  <c r="DM253" i="23"/>
  <c r="CE253" i="23"/>
  <c r="CV253" i="23" s="1"/>
  <c r="EU253" i="23" s="1"/>
  <c r="GC253" i="23" s="1"/>
  <c r="DL408" i="23"/>
  <c r="DM377" i="23"/>
  <c r="CE377" i="23"/>
  <c r="CV377" i="23" s="1"/>
  <c r="EU377" i="23" s="1"/>
  <c r="GC377" i="23" s="1"/>
  <c r="DM193" i="23"/>
  <c r="CE193" i="23"/>
  <c r="CV193" i="23" s="1"/>
  <c r="EU193" i="23" s="1"/>
  <c r="GC193" i="23" s="1"/>
  <c r="DM369" i="23"/>
  <c r="CE369" i="23"/>
  <c r="CV369" i="23" s="1"/>
  <c r="EU369" i="23" s="1"/>
  <c r="GC369" i="23" s="1"/>
  <c r="DM308" i="23"/>
  <c r="CE308" i="23"/>
  <c r="CV308" i="23" s="1"/>
  <c r="EU308" i="23" s="1"/>
  <c r="GC308" i="23" s="1"/>
  <c r="CE275" i="23"/>
  <c r="CV275" i="23" s="1"/>
  <c r="EU275" i="23" s="1"/>
  <c r="GC275" i="23" s="1"/>
  <c r="DM275" i="23"/>
  <c r="DM374" i="23"/>
  <c r="CE374" i="23"/>
  <c r="CV374" i="23" s="1"/>
  <c r="EU374" i="23" s="1"/>
  <c r="GC374" i="23" s="1"/>
  <c r="CE244" i="23"/>
  <c r="CV244" i="23" s="1"/>
  <c r="EU244" i="23" s="1"/>
  <c r="GC244" i="23" s="1"/>
  <c r="DM244" i="23"/>
  <c r="CE39" i="23"/>
  <c r="CV39" i="23" s="1"/>
  <c r="EU39" i="23" s="1"/>
  <c r="GC39" i="23" s="1"/>
  <c r="DM39" i="23"/>
  <c r="DM290" i="23"/>
  <c r="CE290" i="23"/>
  <c r="CV290" i="23" s="1"/>
  <c r="EU290" i="23" s="1"/>
  <c r="GC290" i="23" s="1"/>
  <c r="EC255" i="23"/>
  <c r="DM104" i="23"/>
  <c r="CE104" i="23"/>
  <c r="CV104" i="23" s="1"/>
  <c r="EU104" i="23" s="1"/>
  <c r="GC104" i="23" s="1"/>
  <c r="EC31" i="23"/>
  <c r="CU22" i="23"/>
  <c r="CU418" i="23" s="1"/>
  <c r="CD418" i="23"/>
  <c r="EC43" i="23"/>
  <c r="DM304" i="23"/>
  <c r="CE304" i="23"/>
  <c r="CV304" i="23" s="1"/>
  <c r="EU304" i="23" s="1"/>
  <c r="GC304" i="23" s="1"/>
  <c r="EC59" i="23"/>
  <c r="DM89" i="23"/>
  <c r="CE89" i="23"/>
  <c r="CV89" i="23" s="1"/>
  <c r="EU89" i="23" s="1"/>
  <c r="GC89" i="23" s="1"/>
  <c r="EC61" i="23"/>
  <c r="EC245" i="23"/>
  <c r="DM178" i="23"/>
  <c r="CE178" i="23"/>
  <c r="CV178" i="23" s="1"/>
  <c r="EU178" i="23" s="1"/>
  <c r="GC178" i="23" s="1"/>
  <c r="EC257" i="23"/>
  <c r="L82" i="26"/>
  <c r="L83" i="26"/>
  <c r="EC367" i="23"/>
  <c r="DM307" i="23"/>
  <c r="CE307" i="23"/>
  <c r="CV307" i="23" s="1"/>
  <c r="EU307" i="23" s="1"/>
  <c r="GC307" i="23" s="1"/>
  <c r="DM331" i="23"/>
  <c r="CE331" i="23"/>
  <c r="CV331" i="23" s="1"/>
  <c r="EU331" i="23" s="1"/>
  <c r="GC331" i="23" s="1"/>
  <c r="EC170" i="23"/>
  <c r="EC208" i="23"/>
  <c r="DM82" i="23"/>
  <c r="CE82" i="23"/>
  <c r="CV82" i="23" s="1"/>
  <c r="EU82" i="23" s="1"/>
  <c r="GC82" i="23" s="1"/>
  <c r="EC18" i="23"/>
  <c r="DM122" i="23"/>
  <c r="CE122" i="23"/>
  <c r="CV122" i="23" s="1"/>
  <c r="EU122" i="23" s="1"/>
  <c r="GC122" i="23" s="1"/>
  <c r="EC297" i="23"/>
  <c r="DM350" i="23"/>
  <c r="CE350" i="23"/>
  <c r="CV350" i="23" s="1"/>
  <c r="EU350" i="23" s="1"/>
  <c r="GC350" i="23" s="1"/>
  <c r="EC228" i="23"/>
  <c r="EC157" i="23"/>
  <c r="DM220" i="23"/>
  <c r="CE220" i="23"/>
  <c r="CV220" i="23" s="1"/>
  <c r="EU220" i="23" s="1"/>
  <c r="GC220" i="23" s="1"/>
  <c r="FM14" i="23"/>
  <c r="EC94" i="23"/>
  <c r="L21" i="33" s="1"/>
  <c r="EC40" i="23"/>
  <c r="DM243" i="23"/>
  <c r="CE243" i="23"/>
  <c r="CV243" i="23" s="1"/>
  <c r="EU243" i="23" s="1"/>
  <c r="GC243" i="23" s="1"/>
  <c r="EC357" i="23"/>
  <c r="CE325" i="23"/>
  <c r="CV325" i="23" s="1"/>
  <c r="EU325" i="23" s="1"/>
  <c r="GC325" i="23" s="1"/>
  <c r="DM325" i="23"/>
  <c r="EC320" i="23"/>
  <c r="DL407" i="23"/>
  <c r="L20" i="26"/>
  <c r="DM284" i="23"/>
  <c r="CE284" i="23"/>
  <c r="CV284" i="23" s="1"/>
  <c r="EU284" i="23" s="1"/>
  <c r="GC284" i="23" s="1"/>
  <c r="CE236" i="23"/>
  <c r="CV236" i="23" s="1"/>
  <c r="EU236" i="23" s="1"/>
  <c r="GC236" i="23" s="1"/>
  <c r="DM236" i="23"/>
  <c r="EC338" i="23"/>
  <c r="DM113" i="23"/>
  <c r="CE113" i="23"/>
  <c r="CV113" i="23" s="1"/>
  <c r="EU113" i="23" s="1"/>
  <c r="GC113" i="23" s="1"/>
  <c r="DL423" i="23"/>
  <c r="DL405" i="23"/>
  <c r="DL398" i="23"/>
  <c r="CE391" i="23"/>
  <c r="CV391" i="23" s="1"/>
  <c r="EU391" i="23" s="1"/>
  <c r="GC391" i="23" s="1"/>
  <c r="DM391" i="23"/>
  <c r="EC73" i="23"/>
  <c r="DM21" i="23"/>
  <c r="CE21" i="23"/>
  <c r="CV21" i="23" s="1"/>
  <c r="EU21" i="23" s="1"/>
  <c r="GC21" i="23" s="1"/>
  <c r="EC321" i="23"/>
  <c r="EC315" i="23"/>
  <c r="DM128" i="23"/>
  <c r="CE128" i="23"/>
  <c r="CV128" i="23" s="1"/>
  <c r="EU128" i="23" s="1"/>
  <c r="GC128" i="23" s="1"/>
  <c r="EC19" i="23"/>
  <c r="DM183" i="23"/>
  <c r="CE183" i="23"/>
  <c r="CV183" i="23" s="1"/>
  <c r="EU183" i="23" s="1"/>
  <c r="GC183" i="23" s="1"/>
  <c r="EC197" i="23"/>
  <c r="EC310" i="23"/>
  <c r="DM346" i="23"/>
  <c r="CE346" i="23"/>
  <c r="CV346" i="23" s="1"/>
  <c r="EU346" i="23" s="1"/>
  <c r="GC346" i="23" s="1"/>
  <c r="EC347" i="23"/>
  <c r="DM171" i="23"/>
  <c r="CE171" i="23"/>
  <c r="CV171" i="23" s="1"/>
  <c r="EU171" i="23" s="1"/>
  <c r="GC171" i="23" s="1"/>
  <c r="CE133" i="23"/>
  <c r="CV133" i="23" s="1"/>
  <c r="EU133" i="23" s="1"/>
  <c r="GC133" i="23" s="1"/>
  <c r="DM133" i="23"/>
  <c r="DL406" i="23"/>
  <c r="DM78" i="23"/>
  <c r="CE78" i="23"/>
  <c r="CV78" i="23" s="1"/>
  <c r="EU78" i="23" s="1"/>
  <c r="GC78" i="23" s="1"/>
  <c r="EC368" i="23"/>
  <c r="DM121" i="23"/>
  <c r="CE121" i="23"/>
  <c r="CV121" i="23" s="1"/>
  <c r="EU121" i="23" s="1"/>
  <c r="GC121" i="23" s="1"/>
  <c r="CE314" i="23"/>
  <c r="CV314" i="23" s="1"/>
  <c r="EU314" i="23" s="1"/>
  <c r="GC314" i="23" s="1"/>
  <c r="DM314" i="23"/>
  <c r="EC116" i="23"/>
  <c r="DM225" i="23"/>
  <c r="CE225" i="23"/>
  <c r="CV225" i="23" s="1"/>
  <c r="EU225" i="23" s="1"/>
  <c r="GC225" i="23" s="1"/>
  <c r="EC323" i="23"/>
  <c r="DM63" i="23"/>
  <c r="CE63" i="23"/>
  <c r="CV63" i="23" s="1"/>
  <c r="EU63" i="23" s="1"/>
  <c r="GC63" i="23" s="1"/>
  <c r="EC337" i="23"/>
  <c r="DM107" i="23"/>
  <c r="CE107" i="23"/>
  <c r="CV107" i="23" s="1"/>
  <c r="EU107" i="23" s="1"/>
  <c r="GC107" i="23" s="1"/>
  <c r="EC251" i="23"/>
  <c r="L31" i="33" s="1"/>
  <c r="CE114" i="23"/>
  <c r="CV114" i="23" s="1"/>
  <c r="EU114" i="23" s="1"/>
  <c r="GC114" i="23" s="1"/>
  <c r="DM114" i="23"/>
  <c r="CE384" i="23"/>
  <c r="CV384" i="23" s="1"/>
  <c r="EU384" i="23" s="1"/>
  <c r="GC384" i="23" s="1"/>
  <c r="DM384" i="23"/>
  <c r="EC276" i="23"/>
  <c r="EC248" i="23"/>
  <c r="CE66" i="23"/>
  <c r="CV66" i="23" s="1"/>
  <c r="EU66" i="23" s="1"/>
  <c r="GC66" i="23" s="1"/>
  <c r="DM66" i="23"/>
  <c r="DM219" i="23"/>
  <c r="CE219" i="23"/>
  <c r="CV219" i="23" s="1"/>
  <c r="EU219" i="23" s="1"/>
  <c r="GC219" i="23" s="1"/>
  <c r="EC159" i="23"/>
  <c r="EC361" i="23"/>
  <c r="CE26" i="23"/>
  <c r="CV26" i="23" s="1"/>
  <c r="EU26" i="23" s="1"/>
  <c r="GC26" i="23" s="1"/>
  <c r="DM26" i="23"/>
  <c r="DM222" i="23"/>
  <c r="CE222" i="23"/>
  <c r="CV222" i="23" s="1"/>
  <c r="EU222" i="23" s="1"/>
  <c r="GC222" i="23" s="1"/>
  <c r="EC106" i="23"/>
  <c r="EC253" i="23"/>
  <c r="FM83" i="23"/>
  <c r="FM16" i="23"/>
  <c r="DM365" i="23"/>
  <c r="CE365" i="23"/>
  <c r="CV365" i="23" s="1"/>
  <c r="EU365" i="23" s="1"/>
  <c r="GC365" i="23" s="1"/>
  <c r="EC57" i="23"/>
  <c r="CE206" i="23"/>
  <c r="CV206" i="23" s="1"/>
  <c r="EU206" i="23" s="1"/>
  <c r="GC206" i="23" s="1"/>
  <c r="DM206" i="23"/>
  <c r="DM205" i="23"/>
  <c r="CE205" i="23"/>
  <c r="CV205" i="23" s="1"/>
  <c r="EU205" i="23" s="1"/>
  <c r="GC205" i="23" s="1"/>
  <c r="EC263" i="23"/>
  <c r="EC377" i="23"/>
  <c r="CE259" i="23"/>
  <c r="CV259" i="23" s="1"/>
  <c r="EU259" i="23" s="1"/>
  <c r="GC259" i="23" s="1"/>
  <c r="DM259" i="23"/>
  <c r="EC192" i="23"/>
  <c r="EC193" i="23"/>
  <c r="DM299" i="23"/>
  <c r="CE299" i="23"/>
  <c r="CV299" i="23" s="1"/>
  <c r="EU299" i="23" s="1"/>
  <c r="GC299" i="23" s="1"/>
  <c r="EC111" i="23"/>
  <c r="CE295" i="23"/>
  <c r="CV295" i="23" s="1"/>
  <c r="EU295" i="23" s="1"/>
  <c r="GC295" i="23" s="1"/>
  <c r="DM295" i="23"/>
  <c r="EC189" i="23"/>
  <c r="EC308" i="23"/>
  <c r="DM227" i="23"/>
  <c r="CE227" i="23"/>
  <c r="CV227" i="23" s="1"/>
  <c r="EU227" i="23" s="1"/>
  <c r="GC227" i="23" s="1"/>
  <c r="EC194" i="23"/>
  <c r="CE24" i="23"/>
  <c r="CV24" i="23" s="1"/>
  <c r="EU24" i="23" s="1"/>
  <c r="GC24" i="23" s="1"/>
  <c r="DM24" i="23"/>
  <c r="EC143" i="23"/>
  <c r="DM150" i="23"/>
  <c r="CE150" i="23"/>
  <c r="CV150" i="23" s="1"/>
  <c r="EU150" i="23" s="1"/>
  <c r="GC150" i="23" s="1"/>
  <c r="EC244" i="23"/>
  <c r="DM216" i="23"/>
  <c r="CE216" i="23"/>
  <c r="CV216" i="23" s="1"/>
  <c r="EU216" i="23" s="1"/>
  <c r="GC216" i="23" s="1"/>
  <c r="EC165" i="23"/>
  <c r="DM176" i="23"/>
  <c r="CE176" i="23"/>
  <c r="CV176" i="23" s="1"/>
  <c r="EU176" i="23" s="1"/>
  <c r="GC176" i="23" s="1"/>
  <c r="EC260" i="23"/>
  <c r="L54" i="33" s="1"/>
  <c r="EC230" i="23"/>
  <c r="DM32" i="23"/>
  <c r="CE32" i="23"/>
  <c r="CV32" i="23" s="1"/>
  <c r="EU32" i="23" s="1"/>
  <c r="GC32" i="23" s="1"/>
  <c r="DM179" i="23"/>
  <c r="CE179" i="23"/>
  <c r="CV179" i="23" s="1"/>
  <c r="EU179" i="23" s="1"/>
  <c r="GC179" i="23" s="1"/>
  <c r="DM156" i="23"/>
  <c r="CE156" i="23"/>
  <c r="CV156" i="23" s="1"/>
  <c r="EU156" i="23" s="1"/>
  <c r="GC156" i="23" s="1"/>
  <c r="EC185" i="23"/>
  <c r="DM131" i="23"/>
  <c r="CE131" i="23"/>
  <c r="CV131" i="23" s="1"/>
  <c r="EU131" i="23" s="1"/>
  <c r="GC131" i="23" s="1"/>
  <c r="DM188" i="23"/>
  <c r="CE188" i="23"/>
  <c r="CV188" i="23" s="1"/>
  <c r="EU188" i="23" s="1"/>
  <c r="GC188" i="23" s="1"/>
  <c r="CE186" i="23"/>
  <c r="CV186" i="23" s="1"/>
  <c r="EU186" i="23" s="1"/>
  <c r="GC186" i="23" s="1"/>
  <c r="DM186" i="23"/>
  <c r="DL418" i="23"/>
  <c r="CE140" i="23"/>
  <c r="CV140" i="23" s="1"/>
  <c r="EU140" i="23" s="1"/>
  <c r="GC140" i="23" s="1"/>
  <c r="DM140" i="23"/>
  <c r="CE342" i="23"/>
  <c r="CV342" i="23" s="1"/>
  <c r="EU342" i="23" s="1"/>
  <c r="GC342" i="23" s="1"/>
  <c r="DM342" i="23"/>
  <c r="DM60" i="23"/>
  <c r="CE60" i="23"/>
  <c r="CV60" i="23" s="1"/>
  <c r="EU60" i="23" s="1"/>
  <c r="GC60" i="23" s="1"/>
  <c r="DM245" i="23"/>
  <c r="CE245" i="23"/>
  <c r="CV245" i="23" s="1"/>
  <c r="EU245" i="23" s="1"/>
  <c r="GC245" i="23" s="1"/>
  <c r="DM139" i="23"/>
  <c r="CE139" i="23"/>
  <c r="CV139" i="23" s="1"/>
  <c r="EU139" i="23" s="1"/>
  <c r="GC139" i="23" s="1"/>
  <c r="DM145" i="23"/>
  <c r="CE145" i="23"/>
  <c r="CV145" i="23" s="1"/>
  <c r="EU145" i="23" s="1"/>
  <c r="GC145" i="23" s="1"/>
  <c r="CE160" i="23"/>
  <c r="CV160" i="23" s="1"/>
  <c r="EU160" i="23" s="1"/>
  <c r="GC160" i="23" s="1"/>
  <c r="DM160" i="23"/>
  <c r="CE37" i="23"/>
  <c r="CV37" i="23" s="1"/>
  <c r="EU37" i="23" s="1"/>
  <c r="GC37" i="23" s="1"/>
  <c r="DM37" i="23"/>
  <c r="DM158" i="23"/>
  <c r="CE158" i="23"/>
  <c r="CV158" i="23" s="1"/>
  <c r="EU158" i="23" s="1"/>
  <c r="GC158" i="23" s="1"/>
  <c r="DM91" i="23"/>
  <c r="CE91" i="23"/>
  <c r="CV91" i="23" s="1"/>
  <c r="EU91" i="23" s="1"/>
  <c r="GC91" i="23" s="1"/>
  <c r="DM141" i="23"/>
  <c r="CE141" i="23"/>
  <c r="CV141" i="23" s="1"/>
  <c r="EU141" i="23" s="1"/>
  <c r="GC141" i="23" s="1"/>
  <c r="DM381" i="23"/>
  <c r="CE381" i="23"/>
  <c r="CV381" i="23" s="1"/>
  <c r="EU381" i="23" s="1"/>
  <c r="GC381" i="23" s="1"/>
  <c r="M79" i="26"/>
  <c r="M6" i="23"/>
  <c r="AV6" i="23" s="1"/>
  <c r="DM118" i="23"/>
  <c r="CE118" i="23"/>
  <c r="CV118" i="23" s="1"/>
  <c r="EU118" i="23" s="1"/>
  <c r="GC118" i="23" s="1"/>
  <c r="DM378" i="23"/>
  <c r="CE378" i="23"/>
  <c r="CV378" i="23" s="1"/>
  <c r="EU378" i="23" s="1"/>
  <c r="GC378" i="23" s="1"/>
  <c r="DM155" i="23"/>
  <c r="CE155" i="23"/>
  <c r="CV155" i="23" s="1"/>
  <c r="EU155" i="23" s="1"/>
  <c r="GC155" i="23" s="1"/>
  <c r="DM62" i="23"/>
  <c r="CE62" i="23"/>
  <c r="CV62" i="23" s="1"/>
  <c r="EU62" i="23" s="1"/>
  <c r="GC62" i="23" s="1"/>
  <c r="DM258" i="23"/>
  <c r="CE258" i="23"/>
  <c r="CV258" i="23" s="1"/>
  <c r="EU258" i="23" s="1"/>
  <c r="GC258" i="23" s="1"/>
  <c r="CE68" i="23"/>
  <c r="CV68" i="23" s="1"/>
  <c r="EU68" i="23" s="1"/>
  <c r="GC68" i="23" s="1"/>
  <c r="DM68" i="23"/>
  <c r="CE363" i="23"/>
  <c r="CV363" i="23" s="1"/>
  <c r="EU363" i="23" s="1"/>
  <c r="GC363" i="23" s="1"/>
  <c r="DM363" i="23"/>
  <c r="DM142" i="23"/>
  <c r="CE142" i="23"/>
  <c r="CV142" i="23" s="1"/>
  <c r="EU142" i="23" s="1"/>
  <c r="GC142" i="23" s="1"/>
  <c r="CE242" i="23"/>
  <c r="CV242" i="23" s="1"/>
  <c r="EU242" i="23" s="1"/>
  <c r="GC242" i="23" s="1"/>
  <c r="DM242" i="23"/>
  <c r="CE79" i="23"/>
  <c r="CV79" i="23" s="1"/>
  <c r="EU79" i="23" s="1"/>
  <c r="GC79" i="23" s="1"/>
  <c r="DM79" i="23"/>
  <c r="CU56" i="23"/>
  <c r="CU406" i="23" s="1"/>
  <c r="CD406" i="23"/>
  <c r="DM385" i="23"/>
  <c r="CE385" i="23"/>
  <c r="CV385" i="23" s="1"/>
  <c r="EU385" i="23" s="1"/>
  <c r="GC385" i="23" s="1"/>
  <c r="CE269" i="23"/>
  <c r="CV269" i="23" s="1"/>
  <c r="EU269" i="23" s="1"/>
  <c r="GC269" i="23" s="1"/>
  <c r="DM269" i="23"/>
  <c r="CE285" i="23"/>
  <c r="CV285" i="23" s="1"/>
  <c r="EU285" i="23" s="1"/>
  <c r="GC285" i="23" s="1"/>
  <c r="DM285" i="23"/>
  <c r="DM154" i="23"/>
  <c r="CE154" i="23"/>
  <c r="CV154" i="23" s="1"/>
  <c r="EU154" i="23" s="1"/>
  <c r="GC154" i="23" s="1"/>
  <c r="DM229" i="23"/>
  <c r="CE229" i="23"/>
  <c r="CV229" i="23" s="1"/>
  <c r="EU229" i="23" s="1"/>
  <c r="GC229" i="23" s="1"/>
  <c r="DM115" i="23"/>
  <c r="CE115" i="23"/>
  <c r="CV115" i="23" s="1"/>
  <c r="EU115" i="23" s="1"/>
  <c r="GC115" i="23" s="1"/>
  <c r="CE283" i="23"/>
  <c r="CV283" i="23" s="1"/>
  <c r="EU283" i="23" s="1"/>
  <c r="GC283" i="23" s="1"/>
  <c r="DM283" i="23"/>
  <c r="DM267" i="23"/>
  <c r="CE267" i="23"/>
  <c r="CV267" i="23" s="1"/>
  <c r="EU267" i="23" s="1"/>
  <c r="GC267" i="23" s="1"/>
  <c r="DM358" i="23"/>
  <c r="CE358" i="23"/>
  <c r="CV358" i="23" s="1"/>
  <c r="EU358" i="23" s="1"/>
  <c r="GC358" i="23" s="1"/>
  <c r="DM134" i="23"/>
  <c r="CE134" i="23"/>
  <c r="CV134" i="23" s="1"/>
  <c r="EU134" i="23" s="1"/>
  <c r="GC134" i="23" s="1"/>
  <c r="CE57" i="23"/>
  <c r="CV57" i="23" s="1"/>
  <c r="EU57" i="23" s="1"/>
  <c r="GC57" i="23" s="1"/>
  <c r="DM57" i="23"/>
  <c r="CE76" i="23"/>
  <c r="CV76" i="23" s="1"/>
  <c r="EU76" i="23" s="1"/>
  <c r="GC76" i="23" s="1"/>
  <c r="DM76" i="23"/>
  <c r="DM54" i="23"/>
  <c r="CE54" i="23"/>
  <c r="CV54" i="23" s="1"/>
  <c r="EU54" i="23" s="1"/>
  <c r="GC54" i="23" s="1"/>
  <c r="DM136" i="23"/>
  <c r="CE136" i="23"/>
  <c r="CV136" i="23" s="1"/>
  <c r="EU136" i="23" s="1"/>
  <c r="GC136" i="23" s="1"/>
  <c r="DM162" i="23"/>
  <c r="CE162" i="23"/>
  <c r="CV162" i="23" s="1"/>
  <c r="EU162" i="23" s="1"/>
  <c r="GC162" i="23" s="1"/>
  <c r="CE300" i="23"/>
  <c r="CV300" i="23" s="1"/>
  <c r="EU300" i="23" s="1"/>
  <c r="GC300" i="23" s="1"/>
  <c r="DM300" i="23"/>
  <c r="DM329" i="23"/>
  <c r="CE329" i="23"/>
  <c r="CV329" i="23" s="1"/>
  <c r="EU329" i="23" s="1"/>
  <c r="GC329" i="23" s="1"/>
  <c r="DM149" i="23"/>
  <c r="CE149" i="23"/>
  <c r="CV149" i="23" s="1"/>
  <c r="EU149" i="23" s="1"/>
  <c r="GC149" i="23" s="1"/>
  <c r="DM181" i="23"/>
  <c r="CE181" i="23"/>
  <c r="CV181" i="23" s="1"/>
  <c r="EU181" i="23" s="1"/>
  <c r="GC181" i="23" s="1"/>
  <c r="CE182" i="23"/>
  <c r="CV182" i="23" s="1"/>
  <c r="EU182" i="23" s="1"/>
  <c r="GC182" i="23" s="1"/>
  <c r="DM182" i="23"/>
  <c r="CE235" i="23"/>
  <c r="CV235" i="23" s="1"/>
  <c r="EU235" i="23" s="1"/>
  <c r="GC235" i="23" s="1"/>
  <c r="DM235" i="23"/>
  <c r="DM230" i="23"/>
  <c r="CE230" i="23"/>
  <c r="CV230" i="23" s="1"/>
  <c r="EU230" i="23" s="1"/>
  <c r="GC230" i="23" s="1"/>
  <c r="DM328" i="23"/>
  <c r="CE328" i="23"/>
  <c r="CV328" i="23" s="1"/>
  <c r="EU328" i="23" s="1"/>
  <c r="GC328" i="23" s="1"/>
  <c r="DM311" i="23"/>
  <c r="CE311" i="23"/>
  <c r="CV311" i="23" s="1"/>
  <c r="EU311" i="23" s="1"/>
  <c r="GC311" i="23" s="1"/>
  <c r="EC104" i="23"/>
  <c r="CE317" i="23"/>
  <c r="CV317" i="23" s="1"/>
  <c r="EU317" i="23" s="1"/>
  <c r="GC317" i="23" s="1"/>
  <c r="DM317" i="23"/>
  <c r="DM324" i="23"/>
  <c r="CE324" i="23"/>
  <c r="CV324" i="23" s="1"/>
  <c r="EU324" i="23" s="1"/>
  <c r="GC324" i="23" s="1"/>
  <c r="EC342" i="23"/>
  <c r="CE215" i="23"/>
  <c r="CV215" i="23" s="1"/>
  <c r="EU215" i="23" s="1"/>
  <c r="GC215" i="23" s="1"/>
  <c r="DM215" i="23"/>
  <c r="DM355" i="23"/>
  <c r="CE355" i="23"/>
  <c r="CV355" i="23" s="1"/>
  <c r="EU355" i="23" s="1"/>
  <c r="GC355" i="23" s="1"/>
  <c r="DM296" i="23"/>
  <c r="CE296" i="23"/>
  <c r="CV296" i="23" s="1"/>
  <c r="EU296" i="23" s="1"/>
  <c r="GC296" i="23" s="1"/>
  <c r="FM25" i="23"/>
  <c r="EC145" i="23"/>
  <c r="DM90" i="23"/>
  <c r="CE90" i="23"/>
  <c r="CV90" i="23" s="1"/>
  <c r="EU90" i="23" s="1"/>
  <c r="GC90" i="23" s="1"/>
  <c r="EC307" i="23"/>
  <c r="DM223" i="23"/>
  <c r="CE223" i="23"/>
  <c r="CV223" i="23" s="1"/>
  <c r="EU223" i="23" s="1"/>
  <c r="GC223" i="23" s="1"/>
  <c r="EC331" i="23"/>
  <c r="DM42" i="23"/>
  <c r="CE42" i="23"/>
  <c r="CV42" i="23" s="1"/>
  <c r="EU42" i="23" s="1"/>
  <c r="GC42" i="23" s="1"/>
  <c r="EC82" i="23"/>
  <c r="EC122" i="23"/>
  <c r="DM196" i="23"/>
  <c r="CE196" i="23"/>
  <c r="CV196" i="23" s="1"/>
  <c r="EU196" i="23" s="1"/>
  <c r="GC196" i="23" s="1"/>
  <c r="EC350" i="23"/>
  <c r="DM33" i="23"/>
  <c r="CE33" i="23"/>
  <c r="CV33" i="23" s="1"/>
  <c r="EU33" i="23" s="1"/>
  <c r="GC33" i="23" s="1"/>
  <c r="DM147" i="23"/>
  <c r="CE147" i="23"/>
  <c r="BN415" i="23"/>
  <c r="DM335" i="23"/>
  <c r="CE335" i="23"/>
  <c r="CV335" i="23" s="1"/>
  <c r="EU335" i="23" s="1"/>
  <c r="GC335" i="23" s="1"/>
  <c r="EC243" i="23"/>
  <c r="EC378" i="23"/>
  <c r="CE312" i="23"/>
  <c r="CV312" i="23" s="1"/>
  <c r="EU312" i="23" s="1"/>
  <c r="GC312" i="23" s="1"/>
  <c r="DM312" i="23"/>
  <c r="DM58" i="23"/>
  <c r="CE58" i="23"/>
  <c r="CV58" i="23" s="1"/>
  <c r="EU58" i="23" s="1"/>
  <c r="GC58" i="23" s="1"/>
  <c r="CU93" i="23"/>
  <c r="CU407" i="23" s="1"/>
  <c r="L66" i="26"/>
  <c r="CD407" i="23"/>
  <c r="DM322" i="23"/>
  <c r="CE322" i="23"/>
  <c r="CV322" i="23" s="1"/>
  <c r="EU322" i="23" s="1"/>
  <c r="GC322" i="23" s="1"/>
  <c r="EC284" i="23"/>
  <c r="EC155" i="23"/>
  <c r="DM187" i="23"/>
  <c r="CE187" i="23"/>
  <c r="CV187" i="23" s="1"/>
  <c r="EU187" i="23" s="1"/>
  <c r="GC187" i="23" s="1"/>
  <c r="EC236" i="23"/>
  <c r="DM130" i="23"/>
  <c r="CE130" i="23"/>
  <c r="CV130" i="23" s="1"/>
  <c r="EU130" i="23" s="1"/>
  <c r="GC130" i="23" s="1"/>
  <c r="CE48" i="23"/>
  <c r="CV48" i="23" s="1"/>
  <c r="EU48" i="23" s="1"/>
  <c r="GC48" i="23" s="1"/>
  <c r="DM48" i="23"/>
  <c r="EC113" i="23"/>
  <c r="FM30" i="23"/>
  <c r="EC391" i="23"/>
  <c r="CE172" i="23"/>
  <c r="CV172" i="23" s="1"/>
  <c r="EU172" i="23" s="1"/>
  <c r="GC172" i="23" s="1"/>
  <c r="DM172" i="23"/>
  <c r="EC21" i="23"/>
  <c r="BN419" i="23"/>
  <c r="CE16" i="23"/>
  <c r="DM16" i="23"/>
  <c r="DM287" i="23"/>
  <c r="CE287" i="23"/>
  <c r="CV287" i="23" s="1"/>
  <c r="EU287" i="23" s="1"/>
  <c r="GC287" i="23" s="1"/>
  <c r="EC128" i="23"/>
  <c r="EC142" i="23"/>
  <c r="DM265" i="23"/>
  <c r="CE265" i="23"/>
  <c r="CV265" i="23" s="1"/>
  <c r="EU265" i="23" s="1"/>
  <c r="GC265" i="23" s="1"/>
  <c r="EC183" i="23"/>
  <c r="CE238" i="23"/>
  <c r="CV238" i="23" s="1"/>
  <c r="EU238" i="23" s="1"/>
  <c r="GC238" i="23" s="1"/>
  <c r="DM238" i="23"/>
  <c r="EC346" i="23"/>
  <c r="CE343" i="23"/>
  <c r="CV343" i="23" s="1"/>
  <c r="EU343" i="23" s="1"/>
  <c r="GC343" i="23" s="1"/>
  <c r="DM343" i="23"/>
  <c r="EC171" i="23"/>
  <c r="FM22" i="23"/>
  <c r="CE44" i="23"/>
  <c r="CV44" i="23" s="1"/>
  <c r="EU44" i="23" s="1"/>
  <c r="GC44" i="23" s="1"/>
  <c r="DM44" i="23"/>
  <c r="EC133" i="23"/>
  <c r="DM211" i="23"/>
  <c r="CE211" i="23"/>
  <c r="CV211" i="23" s="1"/>
  <c r="EU211" i="23" s="1"/>
  <c r="GC211" i="23" s="1"/>
  <c r="EC78" i="23"/>
  <c r="EC385" i="23"/>
  <c r="DM261" i="23"/>
  <c r="CE261" i="23"/>
  <c r="CV261" i="23" s="1"/>
  <c r="EU261" i="23" s="1"/>
  <c r="GC261" i="23" s="1"/>
  <c r="EC121" i="23"/>
  <c r="DM341" i="23"/>
  <c r="CE341" i="23"/>
  <c r="CV341" i="23" s="1"/>
  <c r="EU341" i="23" s="1"/>
  <c r="GC341" i="23" s="1"/>
  <c r="EC314" i="23"/>
  <c r="EC269" i="23"/>
  <c r="CE98" i="23"/>
  <c r="CV98" i="23" s="1"/>
  <c r="EU98" i="23" s="1"/>
  <c r="GC98" i="23" s="1"/>
  <c r="DM98" i="23"/>
  <c r="CE72" i="23"/>
  <c r="CV72" i="23" s="1"/>
  <c r="EU72" i="23" s="1"/>
  <c r="GC72" i="23" s="1"/>
  <c r="DM72" i="23"/>
  <c r="DM373" i="23"/>
  <c r="CE373" i="23"/>
  <c r="CV373" i="23" s="1"/>
  <c r="EU373" i="23" s="1"/>
  <c r="GC373" i="23" s="1"/>
  <c r="EC285" i="23"/>
  <c r="DM74" i="23"/>
  <c r="CE74" i="23"/>
  <c r="CV74" i="23" s="1"/>
  <c r="EU74" i="23" s="1"/>
  <c r="GC74" i="23" s="1"/>
  <c r="EC107" i="23"/>
  <c r="CE85" i="23"/>
  <c r="CV85" i="23" s="1"/>
  <c r="EU85" i="23" s="1"/>
  <c r="GC85" i="23" s="1"/>
  <c r="DM85" i="23"/>
  <c r="EC114" i="23"/>
  <c r="EC384" i="23"/>
  <c r="DM99" i="23"/>
  <c r="CE99" i="23"/>
  <c r="CV99" i="23" s="1"/>
  <c r="EU99" i="23" s="1"/>
  <c r="GC99" i="23" s="1"/>
  <c r="EC66" i="23"/>
  <c r="CE92" i="23"/>
  <c r="CV92" i="23" s="1"/>
  <c r="EU92" i="23" s="1"/>
  <c r="GC92" i="23" s="1"/>
  <c r="DM92" i="23"/>
  <c r="EC219" i="23"/>
  <c r="BN421" i="23"/>
  <c r="CE83" i="23"/>
  <c r="DM83" i="23"/>
  <c r="EC26" i="23"/>
  <c r="DM349" i="23"/>
  <c r="CE349" i="23"/>
  <c r="CV349" i="23" s="1"/>
  <c r="EU349" i="23" s="1"/>
  <c r="GC349" i="23" s="1"/>
  <c r="EC222" i="23"/>
  <c r="DM390" i="23"/>
  <c r="CE390" i="23"/>
  <c r="CV390" i="23" s="1"/>
  <c r="EU390" i="23" s="1"/>
  <c r="GC390" i="23" s="1"/>
  <c r="EC365" i="23"/>
  <c r="CE84" i="23"/>
  <c r="CV84" i="23" s="1"/>
  <c r="EU84" i="23" s="1"/>
  <c r="GC84" i="23" s="1"/>
  <c r="DM84" i="23"/>
  <c r="CE132" i="23"/>
  <c r="CV132" i="23" s="1"/>
  <c r="EU132" i="23" s="1"/>
  <c r="GC132" i="23" s="1"/>
  <c r="DM132" i="23"/>
  <c r="EC259" i="23"/>
  <c r="DM313" i="23"/>
  <c r="CE313" i="23"/>
  <c r="CV313" i="23" s="1"/>
  <c r="EU313" i="23" s="1"/>
  <c r="GC313" i="23" s="1"/>
  <c r="EC299" i="23"/>
  <c r="CE135" i="23"/>
  <c r="CV135" i="23" s="1"/>
  <c r="EU135" i="23" s="1"/>
  <c r="GC135" i="23" s="1"/>
  <c r="DM135" i="23"/>
  <c r="EC295" i="23"/>
  <c r="DM112" i="23"/>
  <c r="CE112" i="23"/>
  <c r="CV112" i="23" s="1"/>
  <c r="EU112" i="23" s="1"/>
  <c r="GC112" i="23" s="1"/>
  <c r="EC227" i="23"/>
  <c r="DM67" i="23"/>
  <c r="CE67" i="23"/>
  <c r="CV67" i="23" s="1"/>
  <c r="EU67" i="23" s="1"/>
  <c r="GC67" i="23" s="1"/>
  <c r="EC24" i="23"/>
  <c r="DM233" i="23"/>
  <c r="CE233" i="23"/>
  <c r="CV233" i="23" s="1"/>
  <c r="EU233" i="23" s="1"/>
  <c r="GC233" i="23" s="1"/>
  <c r="EC150" i="23"/>
  <c r="EC181" i="23"/>
  <c r="L26" i="33" s="1"/>
  <c r="CE239" i="23"/>
  <c r="CV239" i="23" s="1"/>
  <c r="EU239" i="23" s="1"/>
  <c r="GC239" i="23" s="1"/>
  <c r="DM239" i="23"/>
  <c r="EC182" i="23"/>
  <c r="L27" i="33" s="1"/>
  <c r="CE339" i="23"/>
  <c r="CV339" i="23" s="1"/>
  <c r="EU339" i="23" s="1"/>
  <c r="GC339" i="23" s="1"/>
  <c r="DM339" i="23"/>
  <c r="EC176" i="23"/>
  <c r="CE351" i="23"/>
  <c r="CV351" i="23" s="1"/>
  <c r="EU351" i="23" s="1"/>
  <c r="GC351" i="23" s="1"/>
  <c r="DM351" i="23"/>
  <c r="EC32" i="23"/>
  <c r="DM95" i="23"/>
  <c r="CE95" i="23"/>
  <c r="CV95" i="23" s="1"/>
  <c r="EU95" i="23" s="1"/>
  <c r="GC95" i="23" s="1"/>
  <c r="EC179" i="23"/>
  <c r="L48" i="33" s="1"/>
  <c r="EC156" i="23"/>
  <c r="FM20" i="23"/>
  <c r="DM168" i="23"/>
  <c r="CE168" i="23"/>
  <c r="CV168" i="23" s="1"/>
  <c r="EU168" i="23" s="1"/>
  <c r="GC168" i="23" s="1"/>
  <c r="CE123" i="23"/>
  <c r="CV123" i="23" s="1"/>
  <c r="EU123" i="23" s="1"/>
  <c r="GC123" i="23" s="1"/>
  <c r="DM123" i="23"/>
  <c r="CE65" i="23"/>
  <c r="CV65" i="23" s="1"/>
  <c r="EU65" i="23" s="1"/>
  <c r="GC65" i="23" s="1"/>
  <c r="DM65" i="23"/>
  <c r="DM309" i="23"/>
  <c r="CE309" i="23"/>
  <c r="CV309" i="23" s="1"/>
  <c r="EU309" i="23" s="1"/>
  <c r="GC309" i="23" s="1"/>
  <c r="DM362" i="23"/>
  <c r="CE362" i="23"/>
  <c r="CV362" i="23" s="1"/>
  <c r="EU362" i="23" s="1"/>
  <c r="GC362" i="23" s="1"/>
  <c r="CE203" i="23"/>
  <c r="CV203" i="23" s="1"/>
  <c r="EU203" i="23" s="1"/>
  <c r="GC203" i="23" s="1"/>
  <c r="DM203" i="23"/>
  <c r="DM316" i="23"/>
  <c r="CE316" i="23"/>
  <c r="CV316" i="23" s="1"/>
  <c r="EU316" i="23" s="1"/>
  <c r="GC316" i="23" s="1"/>
  <c r="DM282" i="23"/>
  <c r="CE282" i="23"/>
  <c r="CV282" i="23" s="1"/>
  <c r="EU282" i="23" s="1"/>
  <c r="GC282" i="23" s="1"/>
  <c r="CE396" i="23"/>
  <c r="CV396" i="23" s="1"/>
  <c r="EU396" i="23" s="1"/>
  <c r="GC396" i="23" s="1"/>
  <c r="DM396" i="23"/>
  <c r="DM371" i="23"/>
  <c r="CE371" i="23"/>
  <c r="CV371" i="23" s="1"/>
  <c r="EU371" i="23" s="1"/>
  <c r="GC371" i="23" s="1"/>
  <c r="CU147" i="23"/>
  <c r="CD415" i="23"/>
  <c r="CE330" i="23"/>
  <c r="CV330" i="23" s="1"/>
  <c r="EU330" i="23" s="1"/>
  <c r="GC330" i="23" s="1"/>
  <c r="DM330" i="23"/>
  <c r="CE379" i="23"/>
  <c r="CV379" i="23" s="1"/>
  <c r="EU379" i="23" s="1"/>
  <c r="GC379" i="23" s="1"/>
  <c r="DM379" i="23"/>
  <c r="DM124" i="23"/>
  <c r="CE124" i="23"/>
  <c r="CV124" i="23" s="1"/>
  <c r="EU124" i="23" s="1"/>
  <c r="GC124" i="23" s="1"/>
  <c r="CE394" i="23"/>
  <c r="CV394" i="23" s="1"/>
  <c r="EU394" i="23" s="1"/>
  <c r="GC394" i="23" s="1"/>
  <c r="DM394" i="23"/>
  <c r="BN411" i="23"/>
  <c r="CE25" i="23"/>
  <c r="BN426" i="23"/>
  <c r="DM25" i="23"/>
  <c r="DM234" i="23"/>
  <c r="CE234" i="23"/>
  <c r="CV234" i="23" s="1"/>
  <c r="EU234" i="23" s="1"/>
  <c r="GC234" i="23" s="1"/>
  <c r="DM376" i="23"/>
  <c r="CE376" i="23"/>
  <c r="CV376" i="23" s="1"/>
  <c r="EU376" i="23" s="1"/>
  <c r="GC376" i="23" s="1"/>
  <c r="DM204" i="23"/>
  <c r="CE204" i="23"/>
  <c r="CV204" i="23" s="1"/>
  <c r="EU204" i="23" s="1"/>
  <c r="GC204" i="23" s="1"/>
  <c r="CD419" i="23"/>
  <c r="CU16" i="23"/>
  <c r="DM167" i="23"/>
  <c r="CE167" i="23"/>
  <c r="CV167" i="23" s="1"/>
  <c r="EU167" i="23" s="1"/>
  <c r="GC167" i="23" s="1"/>
  <c r="DM387" i="23"/>
  <c r="CE387" i="23"/>
  <c r="CV387" i="23" s="1"/>
  <c r="EU387" i="23" s="1"/>
  <c r="GC387" i="23" s="1"/>
  <c r="CE169" i="23"/>
  <c r="CV169" i="23" s="1"/>
  <c r="EU169" i="23" s="1"/>
  <c r="GC169" i="23" s="1"/>
  <c r="DM169" i="23"/>
  <c r="DM77" i="23"/>
  <c r="CE77" i="23"/>
  <c r="CV77" i="23" s="1"/>
  <c r="EU77" i="23" s="1"/>
  <c r="GC77" i="23" s="1"/>
  <c r="DM247" i="23"/>
  <c r="CE247" i="23"/>
  <c r="CV247" i="23" s="1"/>
  <c r="EU247" i="23" s="1"/>
  <c r="GC247" i="23" s="1"/>
  <c r="DM109" i="23"/>
  <c r="CE109" i="23"/>
  <c r="CV109" i="23" s="1"/>
  <c r="EU109" i="23" s="1"/>
  <c r="GC109" i="23" s="1"/>
  <c r="CE326" i="23"/>
  <c r="CV326" i="23" s="1"/>
  <c r="EU326" i="23" s="1"/>
  <c r="GC326" i="23" s="1"/>
  <c r="DM326" i="23"/>
  <c r="DM386" i="23"/>
  <c r="CE386" i="23"/>
  <c r="CV386" i="23" s="1"/>
  <c r="EU386" i="23" s="1"/>
  <c r="GC386" i="23" s="1"/>
  <c r="DM289" i="23"/>
  <c r="CE289" i="23"/>
  <c r="CV289" i="23" s="1"/>
  <c r="EU289" i="23" s="1"/>
  <c r="GC289" i="23" s="1"/>
  <c r="DM80" i="23"/>
  <c r="CE80" i="23"/>
  <c r="CV80" i="23" s="1"/>
  <c r="EU80" i="23" s="1"/>
  <c r="GC80" i="23" s="1"/>
  <c r="BN409" i="23"/>
  <c r="CE23" i="23"/>
  <c r="BN420" i="23"/>
  <c r="DM23" i="23"/>
  <c r="CE277" i="23"/>
  <c r="CV277" i="23" s="1"/>
  <c r="EU277" i="23" s="1"/>
  <c r="GC277" i="23" s="1"/>
  <c r="DM277" i="23"/>
  <c r="DM241" i="23"/>
  <c r="CE241" i="23"/>
  <c r="CV241" i="23" s="1"/>
  <c r="EU241" i="23" s="1"/>
  <c r="GC241" i="23" s="1"/>
  <c r="DM191" i="23"/>
  <c r="CE191" i="23"/>
  <c r="CV191" i="23" s="1"/>
  <c r="EU191" i="23" s="1"/>
  <c r="GC191" i="23" s="1"/>
  <c r="CU83" i="23"/>
  <c r="CU421" i="23" s="1"/>
  <c r="CD421" i="23"/>
  <c r="DM138" i="23"/>
  <c r="CE138" i="23"/>
  <c r="CV138" i="23" s="1"/>
  <c r="EU138" i="23" s="1"/>
  <c r="GC138" i="23" s="1"/>
  <c r="DM201" i="23"/>
  <c r="CE201" i="23"/>
  <c r="CV201" i="23" s="1"/>
  <c r="EU201" i="23" s="1"/>
  <c r="GC201" i="23" s="1"/>
  <c r="FM64" i="23"/>
  <c r="DM15" i="23"/>
  <c r="CE15" i="23"/>
  <c r="BN422" i="23"/>
  <c r="DM88" i="23"/>
  <c r="CE88" i="23"/>
  <c r="CV88" i="23" s="1"/>
  <c r="EU88" i="23" s="1"/>
  <c r="GC88" i="23" s="1"/>
  <c r="CE306" i="23"/>
  <c r="CV306" i="23" s="1"/>
  <c r="EU306" i="23" s="1"/>
  <c r="GC306" i="23" s="1"/>
  <c r="DM306" i="23"/>
  <c r="CE153" i="23"/>
  <c r="CV153" i="23" s="1"/>
  <c r="EU153" i="23" s="1"/>
  <c r="GC153" i="23" s="1"/>
  <c r="DM153" i="23"/>
  <c r="DM356" i="23"/>
  <c r="CE356" i="23"/>
  <c r="CV356" i="23" s="1"/>
  <c r="EU356" i="23" s="1"/>
  <c r="GC356" i="23" s="1"/>
  <c r="CE249" i="23"/>
  <c r="CV249" i="23" s="1"/>
  <c r="EU249" i="23" s="1"/>
  <c r="GC249" i="23" s="1"/>
  <c r="DM249" i="23"/>
  <c r="CE388" i="23"/>
  <c r="CV388" i="23" s="1"/>
  <c r="EU388" i="23" s="1"/>
  <c r="GC388" i="23" s="1"/>
  <c r="DM388" i="23"/>
  <c r="DM81" i="23"/>
  <c r="CE81" i="23"/>
  <c r="CV81" i="23" s="1"/>
  <c r="EU81" i="23" s="1"/>
  <c r="GC81" i="23" s="1"/>
  <c r="DM86" i="23"/>
  <c r="CE86" i="23"/>
  <c r="CV86" i="23" s="1"/>
  <c r="EU86" i="23" s="1"/>
  <c r="GC86" i="23" s="1"/>
  <c r="DM199" i="23"/>
  <c r="CE199" i="23"/>
  <c r="CV199" i="23" s="1"/>
  <c r="EU199" i="23" s="1"/>
  <c r="GC199" i="23" s="1"/>
  <c r="DM370" i="23"/>
  <c r="CE370" i="23"/>
  <c r="CV370" i="23" s="1"/>
  <c r="EU370" i="23" s="1"/>
  <c r="GC370" i="23" s="1"/>
  <c r="BN424" i="23"/>
  <c r="BN414" i="23"/>
  <c r="CE20" i="23"/>
  <c r="DM20" i="23"/>
  <c r="DM348" i="23"/>
  <c r="CE348" i="23"/>
  <c r="CV348" i="23" s="1"/>
  <c r="EU348" i="23" s="1"/>
  <c r="GC348" i="23" s="1"/>
  <c r="FM146" i="23"/>
  <c r="EC311" i="23"/>
  <c r="CE137" i="23"/>
  <c r="CV137" i="23" s="1"/>
  <c r="EU137" i="23" s="1"/>
  <c r="GC137" i="23" s="1"/>
  <c r="DM137" i="23"/>
  <c r="CE334" i="23"/>
  <c r="CV334" i="23" s="1"/>
  <c r="EU334" i="23" s="1"/>
  <c r="GC334" i="23" s="1"/>
  <c r="DM334" i="23"/>
  <c r="DM266" i="23"/>
  <c r="CE266" i="23"/>
  <c r="CV266" i="23" s="1"/>
  <c r="EU266" i="23" s="1"/>
  <c r="GC266" i="23" s="1"/>
  <c r="EC324" i="23"/>
  <c r="CE28" i="23"/>
  <c r="CV28" i="23" s="1"/>
  <c r="EU28" i="23" s="1"/>
  <c r="GC28" i="23" s="1"/>
  <c r="DM28" i="23"/>
  <c r="EC215" i="23"/>
  <c r="EC309" i="23"/>
  <c r="DM166" i="23"/>
  <c r="CE166" i="23"/>
  <c r="CV166" i="23" s="1"/>
  <c r="EU166" i="23" s="1"/>
  <c r="GC166" i="23" s="1"/>
  <c r="CE209" i="23"/>
  <c r="CV209" i="23" s="1"/>
  <c r="EU209" i="23" s="1"/>
  <c r="GC209" i="23" s="1"/>
  <c r="DM209" i="23"/>
  <c r="EC296" i="23"/>
  <c r="DM240" i="23"/>
  <c r="CE240" i="23"/>
  <c r="CV240" i="23" s="1"/>
  <c r="EU240" i="23" s="1"/>
  <c r="GC240" i="23" s="1"/>
  <c r="EC90" i="23"/>
  <c r="EC218" i="23"/>
  <c r="DM34" i="23"/>
  <c r="CE34" i="23"/>
  <c r="CV34" i="23" s="1"/>
  <c r="EU34" i="23" s="1"/>
  <c r="GC34" i="23" s="1"/>
  <c r="EC223" i="23"/>
  <c r="EC203" i="23"/>
  <c r="CE105" i="23"/>
  <c r="CV105" i="23" s="1"/>
  <c r="EU105" i="23" s="1"/>
  <c r="GC105" i="23" s="1"/>
  <c r="DM105" i="23"/>
  <c r="DM35" i="23"/>
  <c r="BN425" i="23"/>
  <c r="CE35" i="23"/>
  <c r="CE281" i="23"/>
  <c r="CV281" i="23" s="1"/>
  <c r="EU281" i="23" s="1"/>
  <c r="GC281" i="23" s="1"/>
  <c r="DM281" i="23"/>
  <c r="DM280" i="23"/>
  <c r="CE280" i="23"/>
  <c r="CV280" i="23" s="1"/>
  <c r="EU280" i="23" s="1"/>
  <c r="GC280" i="23" s="1"/>
  <c r="EC33" i="23"/>
  <c r="DM254" i="23"/>
  <c r="CE254" i="23"/>
  <c r="CV254" i="23" s="1"/>
  <c r="EU254" i="23" s="1"/>
  <c r="GC254" i="23" s="1"/>
  <c r="FM35" i="23"/>
  <c r="DL415" i="23"/>
  <c r="DM250" i="23"/>
  <c r="CE250" i="23"/>
  <c r="CV250" i="23" s="1"/>
  <c r="EU250" i="23" s="1"/>
  <c r="GC250" i="23" s="1"/>
  <c r="DM202" i="23"/>
  <c r="CE202" i="23"/>
  <c r="CV202" i="23" s="1"/>
  <c r="EU202" i="23" s="1"/>
  <c r="GC202" i="23" s="1"/>
  <c r="EC312" i="23"/>
  <c r="DM71" i="23"/>
  <c r="CE71" i="23"/>
  <c r="CV71" i="23" s="1"/>
  <c r="EU71" i="23" s="1"/>
  <c r="GC71" i="23" s="1"/>
  <c r="DM360" i="23"/>
  <c r="CE360" i="23"/>
  <c r="CV360" i="23" s="1"/>
  <c r="EU360" i="23" s="1"/>
  <c r="GC360" i="23" s="1"/>
  <c r="EC322" i="23"/>
  <c r="EC124" i="23"/>
  <c r="CE286" i="23"/>
  <c r="CV286" i="23" s="1"/>
  <c r="EU286" i="23" s="1"/>
  <c r="GC286" i="23" s="1"/>
  <c r="DM286" i="23"/>
  <c r="EC187" i="23"/>
  <c r="CE27" i="23"/>
  <c r="CV27" i="23" s="1"/>
  <c r="EU27" i="23" s="1"/>
  <c r="GC27" i="23" s="1"/>
  <c r="DM27" i="23"/>
  <c r="EC48" i="23"/>
  <c r="CU25" i="23"/>
  <c r="CD426" i="23"/>
  <c r="CD411" i="23"/>
  <c r="DM45" i="23"/>
  <c r="CE45" i="23"/>
  <c r="CV45" i="23" s="1"/>
  <c r="EU45" i="23" s="1"/>
  <c r="GC45" i="23" s="1"/>
  <c r="DM380" i="23"/>
  <c r="CE380" i="23"/>
  <c r="CV380" i="23" s="1"/>
  <c r="EU380" i="23" s="1"/>
  <c r="GC380" i="23" s="1"/>
  <c r="EC172" i="23"/>
  <c r="DM298" i="23"/>
  <c r="CE298" i="23"/>
  <c r="CV298" i="23" s="1"/>
  <c r="EU298" i="23" s="1"/>
  <c r="GC298" i="23" s="1"/>
  <c r="DL419" i="23"/>
  <c r="DM129" i="23"/>
  <c r="CE129" i="23"/>
  <c r="CV129" i="23" s="1"/>
  <c r="EU129" i="23" s="1"/>
  <c r="GC129" i="23" s="1"/>
  <c r="EC287" i="23"/>
  <c r="EC167" i="23"/>
  <c r="L47" i="33" s="1"/>
  <c r="DM213" i="23"/>
  <c r="CE213" i="23"/>
  <c r="CV213" i="23" s="1"/>
  <c r="EU213" i="23" s="1"/>
  <c r="GC213" i="23" s="1"/>
  <c r="DM190" i="23"/>
  <c r="CE190" i="23"/>
  <c r="CV190" i="23" s="1"/>
  <c r="EU190" i="23" s="1"/>
  <c r="GC190" i="23" s="1"/>
  <c r="EC238" i="23"/>
  <c r="CE127" i="23"/>
  <c r="CV127" i="23" s="1"/>
  <c r="EU127" i="23" s="1"/>
  <c r="GC127" i="23" s="1"/>
  <c r="DM127" i="23"/>
  <c r="EC343" i="23"/>
  <c r="CE353" i="23"/>
  <c r="CV353" i="23" s="1"/>
  <c r="EU353" i="23" s="1"/>
  <c r="GC353" i="23" s="1"/>
  <c r="DM353" i="23"/>
  <c r="EC211" i="23"/>
  <c r="CE126" i="23"/>
  <c r="CV126" i="23" s="1"/>
  <c r="EU126" i="23" s="1"/>
  <c r="GC126" i="23" s="1"/>
  <c r="DM126" i="23"/>
  <c r="EC326" i="23"/>
  <c r="DM108" i="23"/>
  <c r="CE108" i="23"/>
  <c r="CV108" i="23" s="1"/>
  <c r="EU108" i="23" s="1"/>
  <c r="GC108" i="23" s="1"/>
  <c r="EC98" i="23"/>
  <c r="DM231" i="23"/>
  <c r="CE231" i="23"/>
  <c r="CV231" i="23" s="1"/>
  <c r="EU231" i="23" s="1"/>
  <c r="GC231" i="23" s="1"/>
  <c r="EC373" i="23"/>
  <c r="EC80" i="23"/>
  <c r="DM291" i="23"/>
  <c r="CE291" i="23"/>
  <c r="CV291" i="23" s="1"/>
  <c r="EU291" i="23" s="1"/>
  <c r="GC291" i="23" s="1"/>
  <c r="EC74" i="23"/>
  <c r="DM226" i="23"/>
  <c r="CE226" i="23"/>
  <c r="CV226" i="23" s="1"/>
  <c r="EU226" i="23" s="1"/>
  <c r="GC226" i="23" s="1"/>
  <c r="DM102" i="23"/>
  <c r="CE102" i="23"/>
  <c r="CV102" i="23" s="1"/>
  <c r="EU102" i="23" s="1"/>
  <c r="GC102" i="23" s="1"/>
  <c r="EC85" i="23"/>
  <c r="DM336" i="23"/>
  <c r="CE336" i="23"/>
  <c r="CV336" i="23" s="1"/>
  <c r="EU336" i="23" s="1"/>
  <c r="GC336" i="23" s="1"/>
  <c r="EC99" i="23"/>
  <c r="EC241" i="23"/>
  <c r="DM252" i="23"/>
  <c r="CE252" i="23"/>
  <c r="CV252" i="23" s="1"/>
  <c r="EU252" i="23" s="1"/>
  <c r="GC252" i="23" s="1"/>
  <c r="EC92" i="23"/>
  <c r="DM41" i="23"/>
  <c r="CE41" i="23"/>
  <c r="CV41" i="23" s="1"/>
  <c r="EU41" i="23" s="1"/>
  <c r="GC41" i="23" s="1"/>
  <c r="DL421" i="23"/>
  <c r="DM87" i="23"/>
  <c r="CE87" i="23"/>
  <c r="BN413" i="23"/>
  <c r="DM382" i="23"/>
  <c r="CE382" i="23"/>
  <c r="CV382" i="23" s="1"/>
  <c r="EU382" i="23" s="1"/>
  <c r="GC382" i="23" s="1"/>
  <c r="EC349" i="23"/>
  <c r="CE270" i="23"/>
  <c r="CV270" i="23" s="1"/>
  <c r="EU270" i="23" s="1"/>
  <c r="GC270" i="23" s="1"/>
  <c r="DM270" i="23"/>
  <c r="EC390" i="23"/>
  <c r="CU15" i="23"/>
  <c r="CD422" i="23"/>
  <c r="EC88" i="23"/>
  <c r="CE64" i="23"/>
  <c r="DM64" i="23"/>
  <c r="BN408" i="23"/>
  <c r="CE294" i="23"/>
  <c r="CV294" i="23" s="1"/>
  <c r="EU294" i="23" s="1"/>
  <c r="GC294" i="23" s="1"/>
  <c r="DM294" i="23"/>
  <c r="EC132" i="23"/>
  <c r="DM47" i="23"/>
  <c r="CE47" i="23"/>
  <c r="CV47" i="23" s="1"/>
  <c r="EU47" i="23" s="1"/>
  <c r="GC47" i="23" s="1"/>
  <c r="EC313" i="23"/>
  <c r="CE17" i="23"/>
  <c r="CV17" i="23" s="1"/>
  <c r="EU17" i="23" s="1"/>
  <c r="GC17" i="23" s="1"/>
  <c r="DM17" i="23"/>
  <c r="EC135" i="23"/>
  <c r="DM152" i="23"/>
  <c r="CE152" i="23"/>
  <c r="CV152" i="23" s="1"/>
  <c r="EU152" i="23" s="1"/>
  <c r="GC152" i="23" s="1"/>
  <c r="EC112" i="23"/>
  <c r="CE246" i="23"/>
  <c r="CV246" i="23" s="1"/>
  <c r="EU246" i="23" s="1"/>
  <c r="GC246" i="23" s="1"/>
  <c r="DM246" i="23"/>
  <c r="EC67" i="23"/>
  <c r="L42" i="33" s="1"/>
  <c r="DM327" i="23"/>
  <c r="CE327" i="23"/>
  <c r="CV327" i="23" s="1"/>
  <c r="EU327" i="23" s="1"/>
  <c r="GC327" i="23" s="1"/>
  <c r="EC233" i="23"/>
  <c r="DM278" i="23"/>
  <c r="CE278" i="23"/>
  <c r="CV278" i="23" s="1"/>
  <c r="EU278" i="23" s="1"/>
  <c r="GC278" i="23" s="1"/>
  <c r="EC239" i="23"/>
  <c r="DM161" i="23"/>
  <c r="CE161" i="23"/>
  <c r="CV161" i="23" s="1"/>
  <c r="EU161" i="23" s="1"/>
  <c r="GC161" i="23" s="1"/>
  <c r="EC339" i="23"/>
  <c r="DM333" i="23"/>
  <c r="CE333" i="23"/>
  <c r="CV333" i="23" s="1"/>
  <c r="EU333" i="23" s="1"/>
  <c r="GC333" i="23" s="1"/>
  <c r="DM232" i="23"/>
  <c r="CE232" i="23"/>
  <c r="CV232" i="23" s="1"/>
  <c r="EU232" i="23" s="1"/>
  <c r="GC232" i="23" s="1"/>
  <c r="EC351" i="23"/>
  <c r="DM389" i="23"/>
  <c r="CE389" i="23"/>
  <c r="CV389" i="23" s="1"/>
  <c r="EU389" i="23" s="1"/>
  <c r="GC389" i="23" s="1"/>
  <c r="EC95" i="23"/>
  <c r="CU20" i="23"/>
  <c r="CD424" i="23"/>
  <c r="CD414" i="23"/>
  <c r="L57" i="33"/>
  <c r="GB20" i="23"/>
  <c r="ET414" i="23"/>
  <c r="ET424" i="23"/>
  <c r="GB23" i="23"/>
  <c r="ET409" i="23"/>
  <c r="ET420" i="23"/>
  <c r="GA425" i="23"/>
  <c r="GA411" i="23"/>
  <c r="GB64" i="23"/>
  <c r="GB408" i="23" s="1"/>
  <c r="ET408" i="23"/>
  <c r="GB25" i="23"/>
  <c r="ET426" i="23"/>
  <c r="ET411" i="23"/>
  <c r="K58" i="33"/>
  <c r="K62" i="33" s="1"/>
  <c r="GA409" i="23"/>
  <c r="GA420" i="23"/>
  <c r="GA398" i="23"/>
  <c r="GR3" i="23" s="1"/>
  <c r="GB15" i="23"/>
  <c r="L68" i="26" s="1"/>
  <c r="ET422" i="23"/>
  <c r="ET398" i="23"/>
  <c r="ET405" i="23"/>
  <c r="GA412" i="23"/>
  <c r="GA424" i="23"/>
  <c r="GQ377" i="23"/>
  <c r="HH377" i="23" s="1"/>
  <c r="GQ343" i="23"/>
  <c r="HH343" i="23" s="1"/>
  <c r="GQ311" i="23"/>
  <c r="HH311" i="23" s="1"/>
  <c r="GQ268" i="23"/>
  <c r="HH268" i="23" s="1"/>
  <c r="GQ239" i="23"/>
  <c r="HH239" i="23" s="1"/>
  <c r="GQ233" i="23"/>
  <c r="HH233" i="23" s="1"/>
  <c r="GQ168" i="23"/>
  <c r="HH168" i="23" s="1"/>
  <c r="GQ147" i="23"/>
  <c r="GQ140" i="23"/>
  <c r="HH140" i="23" s="1"/>
  <c r="GQ77" i="23"/>
  <c r="HH77" i="23" s="1"/>
  <c r="GQ51" i="23"/>
  <c r="HH51" i="23" s="1"/>
  <c r="GQ38" i="23"/>
  <c r="HH38" i="23" s="1"/>
  <c r="GQ375" i="23"/>
  <c r="HH375" i="23" s="1"/>
  <c r="GQ341" i="23"/>
  <c r="HH341" i="23" s="1"/>
  <c r="GQ309" i="23"/>
  <c r="HH309" i="23" s="1"/>
  <c r="GQ266" i="23"/>
  <c r="HH266" i="23" s="1"/>
  <c r="GQ237" i="23"/>
  <c r="HH237" i="23" s="1"/>
  <c r="GQ231" i="23"/>
  <c r="HH231" i="23" s="1"/>
  <c r="GQ166" i="23"/>
  <c r="HH166" i="23" s="1"/>
  <c r="GQ145" i="23"/>
  <c r="HH145" i="23" s="1"/>
  <c r="GQ138" i="23"/>
  <c r="HH138" i="23" s="1"/>
  <c r="GQ75" i="23"/>
  <c r="HH75" i="23" s="1"/>
  <c r="GQ49" i="23"/>
  <c r="HH49" i="23" s="1"/>
  <c r="GQ36" i="23"/>
  <c r="HH36" i="23" s="1"/>
  <c r="GQ361" i="23"/>
  <c r="HH361" i="23" s="1"/>
  <c r="GQ286" i="23"/>
  <c r="HH286" i="23" s="1"/>
  <c r="GQ218" i="23"/>
  <c r="HH218" i="23" s="1"/>
  <c r="GQ88" i="23"/>
  <c r="HH88" i="23" s="1"/>
  <c r="GQ387" i="23"/>
  <c r="HH387" i="23" s="1"/>
  <c r="GQ307" i="23"/>
  <c r="HH307" i="23" s="1"/>
  <c r="GQ260" i="23"/>
  <c r="HH260" i="23" s="1"/>
  <c r="GQ164" i="23"/>
  <c r="HH164" i="23" s="1"/>
  <c r="GQ136" i="23"/>
  <c r="HH136" i="23" s="1"/>
  <c r="GQ31" i="23"/>
  <c r="HH31" i="23" s="1"/>
  <c r="GQ292" i="23"/>
  <c r="HH292" i="23" s="1"/>
  <c r="GQ118" i="23"/>
  <c r="HH118" i="23" s="1"/>
  <c r="GQ337" i="23"/>
  <c r="HH337" i="23" s="1"/>
  <c r="GQ384" i="23"/>
  <c r="HH384" i="23" s="1"/>
  <c r="GQ330" i="23"/>
  <c r="HH330" i="23" s="1"/>
  <c r="GQ259" i="23"/>
  <c r="HH259" i="23" s="1"/>
  <c r="GQ188" i="23"/>
  <c r="HH188" i="23" s="1"/>
  <c r="GQ103" i="23"/>
  <c r="HH103" i="23" s="1"/>
  <c r="GQ80" i="23"/>
  <c r="HH80" i="23" s="1"/>
  <c r="GQ170" i="23"/>
  <c r="HH170" i="23" s="1"/>
  <c r="GQ95" i="23"/>
  <c r="HH95" i="23" s="1"/>
  <c r="GQ40" i="23"/>
  <c r="HH40" i="23" s="1"/>
  <c r="GQ227" i="23"/>
  <c r="HH227" i="23" s="1"/>
  <c r="GQ68" i="23"/>
  <c r="HH68" i="23" s="1"/>
  <c r="GQ371" i="23"/>
  <c r="HH371" i="23" s="1"/>
  <c r="GQ335" i="23"/>
  <c r="HH335" i="23" s="1"/>
  <c r="GQ303" i="23"/>
  <c r="HH303" i="23" s="1"/>
  <c r="GQ287" i="23"/>
  <c r="HH287" i="23" s="1"/>
  <c r="GQ256" i="23"/>
  <c r="HH256" i="23" s="1"/>
  <c r="GQ225" i="23"/>
  <c r="HH225" i="23" s="1"/>
  <c r="GQ160" i="23"/>
  <c r="HH160" i="23" s="1"/>
  <c r="GQ139" i="23"/>
  <c r="HH139" i="23" s="1"/>
  <c r="GQ132" i="23"/>
  <c r="HH132" i="23" s="1"/>
  <c r="GQ69" i="23"/>
  <c r="HH69" i="23" s="1"/>
  <c r="GQ43" i="23"/>
  <c r="HH43" i="23" s="1"/>
  <c r="GQ30" i="23"/>
  <c r="GQ369" i="23"/>
  <c r="HH369" i="23" s="1"/>
  <c r="GQ333" i="23"/>
  <c r="HH333" i="23" s="1"/>
  <c r="GQ301" i="23"/>
  <c r="HH301" i="23" s="1"/>
  <c r="GQ285" i="23"/>
  <c r="HH285" i="23" s="1"/>
  <c r="GQ254" i="23"/>
  <c r="HH254" i="23" s="1"/>
  <c r="GQ223" i="23"/>
  <c r="HH223" i="23" s="1"/>
  <c r="GQ158" i="23"/>
  <c r="HH158" i="23" s="1"/>
  <c r="GQ137" i="23"/>
  <c r="HH137" i="23" s="1"/>
  <c r="GQ130" i="23"/>
  <c r="HH130" i="23" s="1"/>
  <c r="GQ67" i="23"/>
  <c r="HH67" i="23" s="1"/>
  <c r="GQ41" i="23"/>
  <c r="HH41" i="23" s="1"/>
  <c r="GQ28" i="23"/>
  <c r="HH28" i="23" s="1"/>
  <c r="GQ345" i="23"/>
  <c r="HH345" i="23" s="1"/>
  <c r="GQ270" i="23"/>
  <c r="HH270" i="23" s="1"/>
  <c r="GQ219" i="23"/>
  <c r="HH219" i="23" s="1"/>
  <c r="GQ15" i="23"/>
  <c r="GQ370" i="23"/>
  <c r="HH370" i="23" s="1"/>
  <c r="GQ291" i="23"/>
  <c r="HH291" i="23" s="1"/>
  <c r="GQ244" i="23"/>
  <c r="HH244" i="23" s="1"/>
  <c r="GQ199" i="23"/>
  <c r="HH199" i="23" s="1"/>
  <c r="GQ120" i="23"/>
  <c r="HH120" i="23" s="1"/>
  <c r="GQ50" i="23"/>
  <c r="HH50" i="23" s="1"/>
  <c r="GQ258" i="23"/>
  <c r="HH258" i="23" s="1"/>
  <c r="GQ87" i="23"/>
  <c r="GQ320" i="23"/>
  <c r="HH320" i="23" s="1"/>
  <c r="GQ381" i="23"/>
  <c r="HH381" i="23" s="1"/>
  <c r="GQ315" i="23"/>
  <c r="HH315" i="23" s="1"/>
  <c r="GQ243" i="23"/>
  <c r="HH243" i="23" s="1"/>
  <c r="GQ172" i="23"/>
  <c r="HH172" i="23" s="1"/>
  <c r="GQ144" i="23"/>
  <c r="HH144" i="23" s="1"/>
  <c r="GQ56" i="23"/>
  <c r="GQ189" i="23"/>
  <c r="HH189" i="23" s="1"/>
  <c r="GQ79" i="23"/>
  <c r="HH79" i="23" s="1"/>
  <c r="GQ24" i="23"/>
  <c r="HH24" i="23" s="1"/>
  <c r="GQ194" i="23"/>
  <c r="HH194" i="23" s="1"/>
  <c r="GQ157" i="23"/>
  <c r="HH157" i="23" s="1"/>
  <c r="GQ374" i="23"/>
  <c r="HH374" i="23" s="1"/>
  <c r="GQ344" i="23"/>
  <c r="HH344" i="23" s="1"/>
  <c r="GQ295" i="23"/>
  <c r="HH295" i="23" s="1"/>
  <c r="GQ279" i="23"/>
  <c r="HH279" i="23" s="1"/>
  <c r="GQ248" i="23"/>
  <c r="HH248" i="23" s="1"/>
  <c r="GQ217" i="23"/>
  <c r="HH217" i="23" s="1"/>
  <c r="GQ203" i="23"/>
  <c r="HH203" i="23" s="1"/>
  <c r="GQ131" i="23"/>
  <c r="HH131" i="23" s="1"/>
  <c r="GQ124" i="23"/>
  <c r="HH124" i="23" s="1"/>
  <c r="GQ61" i="23"/>
  <c r="HH61" i="23" s="1"/>
  <c r="GQ35" i="23"/>
  <c r="GQ22" i="23"/>
  <c r="GQ372" i="23"/>
  <c r="HH372" i="23" s="1"/>
  <c r="GQ342" i="23"/>
  <c r="HH342" i="23" s="1"/>
  <c r="GQ293" i="23"/>
  <c r="HH293" i="23" s="1"/>
  <c r="GQ277" i="23"/>
  <c r="HH277" i="23" s="1"/>
  <c r="GQ246" i="23"/>
  <c r="HH246" i="23" s="1"/>
  <c r="GQ215" i="23"/>
  <c r="HH215" i="23" s="1"/>
  <c r="GQ201" i="23"/>
  <c r="HH201" i="23" s="1"/>
  <c r="GQ129" i="23"/>
  <c r="HH129" i="23" s="1"/>
  <c r="GQ122" i="23"/>
  <c r="HH122" i="23" s="1"/>
  <c r="GQ59" i="23"/>
  <c r="HH59" i="23" s="1"/>
  <c r="GQ33" i="23"/>
  <c r="HH33" i="23" s="1"/>
  <c r="GQ20" i="23"/>
  <c r="GQ346" i="23"/>
  <c r="HH346" i="23" s="1"/>
  <c r="GQ281" i="23"/>
  <c r="HH281" i="23" s="1"/>
  <c r="GQ202" i="23"/>
  <c r="HH202" i="23" s="1"/>
  <c r="GQ34" i="23"/>
  <c r="HH34" i="23" s="1"/>
  <c r="GQ357" i="23"/>
  <c r="HH357" i="23" s="1"/>
  <c r="GQ302" i="23"/>
  <c r="HH302" i="23" s="1"/>
  <c r="GQ228" i="23"/>
  <c r="HH228" i="23" s="1"/>
  <c r="GQ183" i="23"/>
  <c r="HH183" i="23" s="1"/>
  <c r="GQ104" i="23"/>
  <c r="HH104" i="23" s="1"/>
  <c r="GQ18" i="23"/>
  <c r="HH18" i="23" s="1"/>
  <c r="GQ226" i="23"/>
  <c r="HH226" i="23" s="1"/>
  <c r="GQ86" i="23"/>
  <c r="HH86" i="23" s="1"/>
  <c r="GQ262" i="23"/>
  <c r="HH262" i="23" s="1"/>
  <c r="GQ367" i="23"/>
  <c r="HH367" i="23" s="1"/>
  <c r="GQ299" i="23"/>
  <c r="HH299" i="23" s="1"/>
  <c r="GQ252" i="23"/>
  <c r="HH252" i="23" s="1"/>
  <c r="GQ156" i="23"/>
  <c r="HH156" i="23" s="1"/>
  <c r="GQ128" i="23"/>
  <c r="HH128" i="23" s="1"/>
  <c r="GQ39" i="23"/>
  <c r="HH39" i="23" s="1"/>
  <c r="GQ173" i="23"/>
  <c r="HH173" i="23" s="1"/>
  <c r="GQ63" i="23"/>
  <c r="HH63" i="23" s="1"/>
  <c r="GQ373" i="23"/>
  <c r="HH373" i="23" s="1"/>
  <c r="GQ162" i="23"/>
  <c r="HH162" i="23" s="1"/>
  <c r="GQ32" i="23"/>
  <c r="HH32" i="23" s="1"/>
  <c r="GQ365" i="23"/>
  <c r="HH365" i="23" s="1"/>
  <c r="GQ336" i="23"/>
  <c r="HH336" i="23" s="1"/>
  <c r="GQ314" i="23"/>
  <c r="HH314" i="23" s="1"/>
  <c r="GQ271" i="23"/>
  <c r="HH271" i="23" s="1"/>
  <c r="GQ240" i="23"/>
  <c r="HH240" i="23" s="1"/>
  <c r="GQ209" i="23"/>
  <c r="HH209" i="23" s="1"/>
  <c r="GQ195" i="23"/>
  <c r="HH195" i="23" s="1"/>
  <c r="GQ123" i="23"/>
  <c r="HH123" i="23" s="1"/>
  <c r="GQ116" i="23"/>
  <c r="HH116" i="23" s="1"/>
  <c r="GQ153" i="23"/>
  <c r="HH153" i="23" s="1"/>
  <c r="GQ27" i="23"/>
  <c r="HH27" i="23" s="1"/>
  <c r="GQ14" i="23"/>
  <c r="GQ363" i="23"/>
  <c r="HH363" i="23" s="1"/>
  <c r="GQ334" i="23"/>
  <c r="HH334" i="23" s="1"/>
  <c r="GQ312" i="23"/>
  <c r="HH312" i="23" s="1"/>
  <c r="GQ269" i="23"/>
  <c r="HH269" i="23" s="1"/>
  <c r="GQ238" i="23"/>
  <c r="HH238" i="23" s="1"/>
  <c r="GQ207" i="23"/>
  <c r="HH207" i="23" s="1"/>
  <c r="GQ193" i="23"/>
  <c r="HH193" i="23" s="1"/>
  <c r="GQ121" i="23"/>
  <c r="HH121" i="23" s="1"/>
  <c r="GQ114" i="23"/>
  <c r="HH114" i="23" s="1"/>
  <c r="GQ98" i="23"/>
  <c r="HH98" i="23" s="1"/>
  <c r="GQ25" i="23"/>
  <c r="GQ394" i="23"/>
  <c r="HH394" i="23" s="1"/>
  <c r="GQ331" i="23"/>
  <c r="HH331" i="23" s="1"/>
  <c r="GQ265" i="23"/>
  <c r="HH265" i="23" s="1"/>
  <c r="GQ186" i="23"/>
  <c r="HH186" i="23" s="1"/>
  <c r="GQ300" i="23"/>
  <c r="HH300" i="23" s="1"/>
  <c r="GQ356" i="23"/>
  <c r="HH356" i="23" s="1"/>
  <c r="GQ280" i="23"/>
  <c r="HH280" i="23" s="1"/>
  <c r="GQ212" i="23"/>
  <c r="HH212" i="23" s="1"/>
  <c r="GQ167" i="23"/>
  <c r="HH167" i="23" s="1"/>
  <c r="GQ89" i="23"/>
  <c r="HH89" i="23" s="1"/>
  <c r="GQ390" i="23"/>
  <c r="HH390" i="23" s="1"/>
  <c r="GQ211" i="23"/>
  <c r="HH211" i="23" s="1"/>
  <c r="GQ29" i="23"/>
  <c r="HH29" i="23" s="1"/>
  <c r="GQ210" i="23"/>
  <c r="HH210" i="23" s="1"/>
  <c r="GQ366" i="23"/>
  <c r="HH366" i="23" s="1"/>
  <c r="GQ310" i="23"/>
  <c r="HH310" i="23" s="1"/>
  <c r="GQ236" i="23"/>
  <c r="HH236" i="23" s="1"/>
  <c r="GQ191" i="23"/>
  <c r="HH191" i="23" s="1"/>
  <c r="GQ112" i="23"/>
  <c r="HH112" i="23" s="1"/>
  <c r="GQ23" i="23"/>
  <c r="GQ133" i="23"/>
  <c r="HH133" i="23" s="1"/>
  <c r="GQ94" i="23"/>
  <c r="HH94" i="23" s="1"/>
  <c r="GQ323" i="23"/>
  <c r="HH323" i="23" s="1"/>
  <c r="GQ181" i="23"/>
  <c r="HH181" i="23" s="1"/>
  <c r="GQ395" i="23"/>
  <c r="HH395" i="23" s="1"/>
  <c r="GQ362" i="23"/>
  <c r="HH362" i="23" s="1"/>
  <c r="GQ329" i="23"/>
  <c r="HH329" i="23" s="1"/>
  <c r="GQ306" i="23"/>
  <c r="HH306" i="23" s="1"/>
  <c r="GQ263" i="23"/>
  <c r="HH263" i="23" s="1"/>
  <c r="GQ232" i="23"/>
  <c r="HH232" i="23" s="1"/>
  <c r="GQ200" i="23"/>
  <c r="HH200" i="23" s="1"/>
  <c r="GQ187" i="23"/>
  <c r="HH187" i="23" s="1"/>
  <c r="GQ115" i="23"/>
  <c r="HH115" i="23" s="1"/>
  <c r="GQ108" i="23"/>
  <c r="HH108" i="23" s="1"/>
  <c r="GQ92" i="23"/>
  <c r="HH92" i="23" s="1"/>
  <c r="GQ19" i="23"/>
  <c r="HH19" i="23" s="1"/>
  <c r="GQ393" i="23"/>
  <c r="HH393" i="23" s="1"/>
  <c r="GQ359" i="23"/>
  <c r="HH359" i="23" s="1"/>
  <c r="GQ327" i="23"/>
  <c r="HH327" i="23" s="1"/>
  <c r="GQ304" i="23"/>
  <c r="HH304" i="23" s="1"/>
  <c r="GQ296" i="23"/>
  <c r="HH296" i="23" s="1"/>
  <c r="GQ230" i="23"/>
  <c r="HH230" i="23" s="1"/>
  <c r="GQ198" i="23"/>
  <c r="HH198" i="23" s="1"/>
  <c r="GQ185" i="23"/>
  <c r="HH185" i="23" s="1"/>
  <c r="GQ113" i="23"/>
  <c r="HH113" i="23" s="1"/>
  <c r="GQ106" i="23"/>
  <c r="HH106" i="23" s="1"/>
  <c r="GQ90" i="23"/>
  <c r="HH90" i="23" s="1"/>
  <c r="GQ17" i="23"/>
  <c r="HH17" i="23" s="1"/>
  <c r="GQ382" i="23"/>
  <c r="HH382" i="23" s="1"/>
  <c r="GQ328" i="23"/>
  <c r="HH328" i="23" s="1"/>
  <c r="GQ257" i="23"/>
  <c r="HH257" i="23" s="1"/>
  <c r="GQ154" i="23"/>
  <c r="HH154" i="23" s="1"/>
  <c r="GQ149" i="23"/>
  <c r="HH149" i="23" s="1"/>
  <c r="GQ339" i="23"/>
  <c r="HH339" i="23" s="1"/>
  <c r="GQ264" i="23"/>
  <c r="HH264" i="23" s="1"/>
  <c r="GQ229" i="23"/>
  <c r="HH229" i="23" s="1"/>
  <c r="GQ143" i="23"/>
  <c r="HH143" i="23" s="1"/>
  <c r="GQ73" i="23"/>
  <c r="HH73" i="23" s="1"/>
  <c r="GQ354" i="23"/>
  <c r="HH354" i="23" s="1"/>
  <c r="GQ178" i="23"/>
  <c r="HH178" i="23" s="1"/>
  <c r="GQ48" i="23"/>
  <c r="HH48" i="23" s="1"/>
  <c r="GQ141" i="23"/>
  <c r="HH141" i="23" s="1"/>
  <c r="GQ349" i="23"/>
  <c r="HH349" i="23" s="1"/>
  <c r="GQ288" i="23"/>
  <c r="HH288" i="23" s="1"/>
  <c r="GQ220" i="23"/>
  <c r="HH220" i="23" s="1"/>
  <c r="GQ175" i="23"/>
  <c r="HH175" i="23" s="1"/>
  <c r="GQ97" i="23"/>
  <c r="HH97" i="23" s="1"/>
  <c r="GQ62" i="23"/>
  <c r="HH62" i="23" s="1"/>
  <c r="GQ117" i="23"/>
  <c r="HH117" i="23" s="1"/>
  <c r="GQ78" i="23"/>
  <c r="HH78" i="23" s="1"/>
  <c r="GQ316" i="23"/>
  <c r="HH316" i="23" s="1"/>
  <c r="GQ125" i="23"/>
  <c r="HH125" i="23" s="1"/>
  <c r="GQ388" i="23"/>
  <c r="HH388" i="23" s="1"/>
  <c r="GQ353" i="23"/>
  <c r="HH353" i="23" s="1"/>
  <c r="GQ321" i="23"/>
  <c r="HH321" i="23" s="1"/>
  <c r="GQ298" i="23"/>
  <c r="HH298" i="23" s="1"/>
  <c r="GQ290" i="23"/>
  <c r="HH290" i="23" s="1"/>
  <c r="GQ224" i="23"/>
  <c r="HH224" i="23" s="1"/>
  <c r="GQ192" i="23"/>
  <c r="HH192" i="23" s="1"/>
  <c r="GQ179" i="23"/>
  <c r="HH179" i="23" s="1"/>
  <c r="GQ107" i="23"/>
  <c r="HH107" i="23" s="1"/>
  <c r="GQ100" i="23"/>
  <c r="HH100" i="23" s="1"/>
  <c r="GQ84" i="23"/>
  <c r="HH84" i="23" s="1"/>
  <c r="GQ70" i="23"/>
  <c r="HH70" i="23" s="1"/>
  <c r="GQ386" i="23"/>
  <c r="HH386" i="23" s="1"/>
  <c r="GQ351" i="23"/>
  <c r="HH351" i="23" s="1"/>
  <c r="GQ319" i="23"/>
  <c r="HH319" i="23" s="1"/>
  <c r="GQ289" i="23"/>
  <c r="HH289" i="23" s="1"/>
  <c r="GQ261" i="23"/>
  <c r="HH261" i="23" s="1"/>
  <c r="GQ222" i="23"/>
  <c r="HH222" i="23" s="1"/>
  <c r="GQ190" i="23"/>
  <c r="HH190" i="23" s="1"/>
  <c r="GQ177" i="23"/>
  <c r="HH177" i="23" s="1"/>
  <c r="GQ105" i="23"/>
  <c r="HH105" i="23" s="1"/>
  <c r="GQ159" i="23"/>
  <c r="HH159" i="23" s="1"/>
  <c r="GQ82" i="23"/>
  <c r="HH82" i="23" s="1"/>
  <c r="GQ66" i="23"/>
  <c r="HH66" i="23" s="1"/>
  <c r="GQ379" i="23"/>
  <c r="HH379" i="23" s="1"/>
  <c r="GQ313" i="23"/>
  <c r="HH313" i="23" s="1"/>
  <c r="GQ241" i="23"/>
  <c r="HH241" i="23" s="1"/>
  <c r="GQ151" i="23"/>
  <c r="HH151" i="23" s="1"/>
  <c r="GQ45" i="23"/>
  <c r="HH45" i="23" s="1"/>
  <c r="GQ340" i="23"/>
  <c r="HH340" i="23" s="1"/>
  <c r="GQ275" i="23"/>
  <c r="HH275" i="23" s="1"/>
  <c r="GQ213" i="23"/>
  <c r="HH213" i="23" s="1"/>
  <c r="GQ127" i="23"/>
  <c r="HH127" i="23" s="1"/>
  <c r="GQ57" i="23"/>
  <c r="HH57" i="23" s="1"/>
  <c r="GQ338" i="23"/>
  <c r="HH338" i="23" s="1"/>
  <c r="GQ197" i="23"/>
  <c r="HH197" i="23" s="1"/>
  <c r="GQ389" i="23"/>
  <c r="HH389" i="23" s="1"/>
  <c r="GQ55" i="23"/>
  <c r="HH55" i="23" s="1"/>
  <c r="GQ348" i="23"/>
  <c r="HH348" i="23" s="1"/>
  <c r="GQ272" i="23"/>
  <c r="HH272" i="23" s="1"/>
  <c r="GQ204" i="23"/>
  <c r="HH204" i="23" s="1"/>
  <c r="GQ152" i="23"/>
  <c r="HH152" i="23" s="1"/>
  <c r="GQ81" i="23"/>
  <c r="HH81" i="23" s="1"/>
  <c r="GQ42" i="23"/>
  <c r="HH42" i="23" s="1"/>
  <c r="GQ101" i="23"/>
  <c r="HH101" i="23" s="1"/>
  <c r="GQ37" i="23"/>
  <c r="HH37" i="23" s="1"/>
  <c r="GQ273" i="23"/>
  <c r="HH273" i="23" s="1"/>
  <c r="GQ134" i="23"/>
  <c r="HH134" i="23" s="1"/>
  <c r="GQ380" i="23"/>
  <c r="HH380" i="23" s="1"/>
  <c r="GQ360" i="23"/>
  <c r="HH360" i="23" s="1"/>
  <c r="GQ326" i="23"/>
  <c r="HH326" i="23" s="1"/>
  <c r="GQ284" i="23"/>
  <c r="HH284" i="23" s="1"/>
  <c r="GQ255" i="23"/>
  <c r="HH255" i="23" s="1"/>
  <c r="GQ216" i="23"/>
  <c r="HH216" i="23" s="1"/>
  <c r="GQ184" i="23"/>
  <c r="HH184" i="23" s="1"/>
  <c r="GQ171" i="23"/>
  <c r="HH171" i="23" s="1"/>
  <c r="GQ99" i="23"/>
  <c r="HH99" i="23" s="1"/>
  <c r="GQ93" i="23"/>
  <c r="GQ76" i="23"/>
  <c r="HH76" i="23" s="1"/>
  <c r="GQ54" i="23"/>
  <c r="HH54" i="23" s="1"/>
  <c r="GQ378" i="23"/>
  <c r="HH378" i="23" s="1"/>
  <c r="GQ358" i="23"/>
  <c r="HH358" i="23" s="1"/>
  <c r="GQ324" i="23"/>
  <c r="HH324" i="23" s="1"/>
  <c r="GQ282" i="23"/>
  <c r="HH282" i="23" s="1"/>
  <c r="GQ253" i="23"/>
  <c r="HH253" i="23" s="1"/>
  <c r="GQ214" i="23"/>
  <c r="HH214" i="23" s="1"/>
  <c r="GQ182" i="23"/>
  <c r="HH182" i="23" s="1"/>
  <c r="GQ169" i="23"/>
  <c r="HH169" i="23" s="1"/>
  <c r="GQ155" i="23"/>
  <c r="HH155" i="23" s="1"/>
  <c r="GQ91" i="23"/>
  <c r="HH91" i="23" s="1"/>
  <c r="GQ74" i="23"/>
  <c r="HH74" i="23" s="1"/>
  <c r="GQ52" i="23"/>
  <c r="HH52" i="23" s="1"/>
  <c r="GQ376" i="23"/>
  <c r="HH376" i="23" s="1"/>
  <c r="GQ297" i="23"/>
  <c r="HH297" i="23" s="1"/>
  <c r="GQ250" i="23"/>
  <c r="HH250" i="23" s="1"/>
  <c r="GQ126" i="23"/>
  <c r="HH126" i="23" s="1"/>
  <c r="GQ392" i="23"/>
  <c r="HH392" i="23" s="1"/>
  <c r="GQ325" i="23"/>
  <c r="HH325" i="23" s="1"/>
  <c r="GQ294" i="23"/>
  <c r="HH294" i="23" s="1"/>
  <c r="GQ196" i="23"/>
  <c r="HH196" i="23" s="1"/>
  <c r="GQ111" i="23"/>
  <c r="HH111" i="23" s="1"/>
  <c r="GQ72" i="23"/>
  <c r="HH72" i="23" s="1"/>
  <c r="GQ305" i="23"/>
  <c r="HH305" i="23" s="1"/>
  <c r="GQ165" i="23"/>
  <c r="HH165" i="23" s="1"/>
  <c r="GQ368" i="23"/>
  <c r="HH368" i="23" s="1"/>
  <c r="GQ16" i="23"/>
  <c r="GQ347" i="23"/>
  <c r="HH347" i="23" s="1"/>
  <c r="GQ283" i="23"/>
  <c r="HH283" i="23" s="1"/>
  <c r="GQ221" i="23"/>
  <c r="HH221" i="23" s="1"/>
  <c r="GQ135" i="23"/>
  <c r="HH135" i="23" s="1"/>
  <c r="GQ65" i="23"/>
  <c r="HH65" i="23" s="1"/>
  <c r="GQ26" i="23"/>
  <c r="HH26" i="23" s="1"/>
  <c r="GQ142" i="23"/>
  <c r="HH142" i="23" s="1"/>
  <c r="GQ21" i="23"/>
  <c r="HH21" i="23" s="1"/>
  <c r="GQ249" i="23"/>
  <c r="HH249" i="23" s="1"/>
  <c r="GQ102" i="23"/>
  <c r="HH102" i="23" s="1"/>
  <c r="GQ385" i="23"/>
  <c r="HH385" i="23" s="1"/>
  <c r="GQ352" i="23"/>
  <c r="HH352" i="23" s="1"/>
  <c r="GQ318" i="23"/>
  <c r="HH318" i="23" s="1"/>
  <c r="GQ276" i="23"/>
  <c r="HH276" i="23" s="1"/>
  <c r="GQ247" i="23"/>
  <c r="HH247" i="23" s="1"/>
  <c r="GQ208" i="23"/>
  <c r="HH208" i="23" s="1"/>
  <c r="GQ176" i="23"/>
  <c r="HH176" i="23" s="1"/>
  <c r="GQ163" i="23"/>
  <c r="HH163" i="23" s="1"/>
  <c r="GQ148" i="23"/>
  <c r="HH148" i="23" s="1"/>
  <c r="GQ85" i="23"/>
  <c r="HH85" i="23" s="1"/>
  <c r="GQ64" i="23"/>
  <c r="GQ46" i="23"/>
  <c r="HH46" i="23" s="1"/>
  <c r="GQ383" i="23"/>
  <c r="HH383" i="23" s="1"/>
  <c r="GQ350" i="23"/>
  <c r="HH350" i="23" s="1"/>
  <c r="GQ317" i="23"/>
  <c r="HH317" i="23" s="1"/>
  <c r="GQ274" i="23"/>
  <c r="HH274" i="23" s="1"/>
  <c r="GQ245" i="23"/>
  <c r="HH245" i="23" s="1"/>
  <c r="GQ206" i="23"/>
  <c r="HH206" i="23" s="1"/>
  <c r="GQ174" i="23"/>
  <c r="HH174" i="23" s="1"/>
  <c r="GQ161" i="23"/>
  <c r="HH161" i="23" s="1"/>
  <c r="GQ146" i="23"/>
  <c r="GQ83" i="23"/>
  <c r="GQ60" i="23"/>
  <c r="HH60" i="23" s="1"/>
  <c r="GQ44" i="23"/>
  <c r="HH44" i="23" s="1"/>
  <c r="GQ364" i="23"/>
  <c r="HH364" i="23" s="1"/>
  <c r="GQ308" i="23"/>
  <c r="HH308" i="23" s="1"/>
  <c r="GQ234" i="23"/>
  <c r="HH234" i="23" s="1"/>
  <c r="GQ53" i="23"/>
  <c r="HH53" i="23" s="1"/>
  <c r="GQ391" i="23"/>
  <c r="HH391" i="23" s="1"/>
  <c r="GQ322" i="23"/>
  <c r="HH322" i="23" s="1"/>
  <c r="GQ251" i="23"/>
  <c r="HH251" i="23" s="1"/>
  <c r="GQ180" i="23"/>
  <c r="HH180" i="23" s="1"/>
  <c r="GQ150" i="23"/>
  <c r="HH150" i="23" s="1"/>
  <c r="GQ47" i="23"/>
  <c r="HH47" i="23" s="1"/>
  <c r="GQ278" i="23"/>
  <c r="HH278" i="23" s="1"/>
  <c r="GQ109" i="23"/>
  <c r="HH109" i="23" s="1"/>
  <c r="GQ355" i="23"/>
  <c r="HH355" i="23" s="1"/>
  <c r="GQ396" i="23"/>
  <c r="HH396" i="23" s="1"/>
  <c r="GQ332" i="23"/>
  <c r="HH332" i="23" s="1"/>
  <c r="GQ267" i="23"/>
  <c r="HH267" i="23" s="1"/>
  <c r="GQ205" i="23"/>
  <c r="HH205" i="23" s="1"/>
  <c r="GQ119" i="23"/>
  <c r="HH119" i="23" s="1"/>
  <c r="GQ96" i="23"/>
  <c r="HH96" i="23" s="1"/>
  <c r="GQ235" i="23"/>
  <c r="HH235" i="23" s="1"/>
  <c r="GQ110" i="23"/>
  <c r="HH110" i="23" s="1"/>
  <c r="GQ58" i="23"/>
  <c r="HH58" i="23" s="1"/>
  <c r="GQ242" i="23"/>
  <c r="HH242" i="23" s="1"/>
  <c r="GQ71" i="23"/>
  <c r="HH71" i="23" s="1"/>
  <c r="GB16" i="23"/>
  <c r="GB419" i="23" s="1"/>
  <c r="ET419" i="23"/>
  <c r="GA406" i="23"/>
  <c r="GA423" i="23"/>
  <c r="L40" i="33"/>
  <c r="EU20" i="23"/>
  <c r="EU25" i="23"/>
  <c r="FO395" i="23"/>
  <c r="FO32" i="23"/>
  <c r="FO131" i="23"/>
  <c r="FO36" i="23"/>
  <c r="FO253" i="23"/>
  <c r="FO261" i="23"/>
  <c r="FO312" i="23"/>
  <c r="FO125" i="23"/>
  <c r="FO144" i="23"/>
  <c r="FO154" i="23"/>
  <c r="FO357" i="23"/>
  <c r="FO383" i="23"/>
  <c r="FO203" i="23"/>
  <c r="FO167" i="23"/>
  <c r="FO333" i="23"/>
  <c r="FO106" i="23"/>
  <c r="FO374" i="23"/>
  <c r="FO79" i="23"/>
  <c r="FO335" i="23"/>
  <c r="FO295" i="23"/>
  <c r="FO247" i="23"/>
  <c r="FO365" i="23"/>
  <c r="FO51" i="23"/>
  <c r="FO127" i="23"/>
  <c r="FO175" i="23"/>
  <c r="FO368" i="23"/>
  <c r="FO331" i="23"/>
  <c r="FO380" i="23"/>
  <c r="FO282" i="23"/>
  <c r="FO145" i="23"/>
  <c r="FO155" i="23"/>
  <c r="FO124" i="23"/>
  <c r="FO260" i="23"/>
  <c r="FO328" i="23"/>
  <c r="FO135" i="23"/>
  <c r="FO341" i="23"/>
  <c r="FO192" i="23"/>
  <c r="FO61" i="23"/>
  <c r="FO248" i="23"/>
  <c r="FO157" i="23"/>
  <c r="FO338" i="23"/>
  <c r="FO75" i="23"/>
  <c r="FO122" i="23"/>
  <c r="FO342" i="23"/>
  <c r="FO114" i="23"/>
  <c r="FO276" i="23"/>
  <c r="FO329" i="23"/>
  <c r="FO140" i="23"/>
  <c r="FO19" i="23"/>
  <c r="FO392" i="23"/>
  <c r="FO257" i="23"/>
  <c r="FO67" i="23"/>
  <c r="FO307" i="23"/>
  <c r="FO163" i="23"/>
  <c r="FO202" i="23"/>
  <c r="FO218" i="23"/>
  <c r="FO268" i="23"/>
  <c r="FO123" i="23"/>
  <c r="FO332" i="23"/>
  <c r="FO360" i="23"/>
  <c r="FO33" i="23"/>
  <c r="FO76" i="23"/>
  <c r="FO291" i="23"/>
  <c r="FO371" i="23"/>
  <c r="FO115" i="23"/>
  <c r="FO171" i="23"/>
  <c r="FO44" i="23"/>
  <c r="FO369" i="23"/>
  <c r="FO66" i="23"/>
  <c r="FO102" i="23"/>
  <c r="FO28" i="23"/>
  <c r="FO31" i="23"/>
  <c r="FO288" i="23"/>
  <c r="FO116" i="23"/>
  <c r="FO309" i="23"/>
  <c r="FO299" i="23"/>
  <c r="FO216" i="23"/>
  <c r="FO264" i="23"/>
  <c r="FO290" i="23"/>
  <c r="FO262" i="23"/>
  <c r="FO301" i="23"/>
  <c r="FO223" i="23"/>
  <c r="FO181" i="23"/>
  <c r="FO228" i="23"/>
  <c r="FO209" i="23"/>
  <c r="FO363" i="23"/>
  <c r="FO162" i="23"/>
  <c r="FO158" i="23"/>
  <c r="FO258" i="23"/>
  <c r="FO303" i="23"/>
  <c r="FO104" i="23"/>
  <c r="EU87" i="23"/>
  <c r="FO254" i="23"/>
  <c r="FO394" i="23"/>
  <c r="FO327" i="23"/>
  <c r="FO311" i="23"/>
  <c r="FO152" i="23"/>
  <c r="FO187" i="23"/>
  <c r="FO138" i="23"/>
  <c r="FO298" i="23"/>
  <c r="FO252" i="23"/>
  <c r="FO60" i="23"/>
  <c r="FO243" i="23"/>
  <c r="FO226" i="23"/>
  <c r="FO249" i="23"/>
  <c r="FO281" i="23"/>
  <c r="FO388" i="23"/>
  <c r="FO337" i="23"/>
  <c r="FO108" i="23"/>
  <c r="FO190" i="23"/>
  <c r="FO55" i="23"/>
  <c r="FO351" i="23"/>
  <c r="FO336" i="23"/>
  <c r="FO39" i="23"/>
  <c r="FO213" i="23"/>
  <c r="FO88" i="23"/>
  <c r="FO97" i="23"/>
  <c r="FO195" i="23"/>
  <c r="FO169" i="23"/>
  <c r="FO382" i="23"/>
  <c r="FO161" i="23"/>
  <c r="FO266" i="23"/>
  <c r="FO234" i="23"/>
  <c r="FO208" i="23"/>
  <c r="FO272" i="23"/>
  <c r="FO188" i="23"/>
  <c r="FO346" i="23"/>
  <c r="FO273" i="23"/>
  <c r="FO344" i="23"/>
  <c r="FO141" i="23"/>
  <c r="FO269" i="23"/>
  <c r="FO74" i="23"/>
  <c r="FO259" i="23"/>
  <c r="FO367" i="23"/>
  <c r="FO69" i="23"/>
  <c r="FO85" i="23"/>
  <c r="FO384" i="23"/>
  <c r="FO139" i="23"/>
  <c r="FO292" i="23"/>
  <c r="FO381" i="23"/>
  <c r="FO150" i="23"/>
  <c r="FO306" i="23"/>
  <c r="FO21" i="23"/>
  <c r="FO112" i="23"/>
  <c r="FO330" i="23"/>
  <c r="FO350" i="23"/>
  <c r="FO168" i="23"/>
  <c r="FO320" i="23"/>
  <c r="FO29" i="23"/>
  <c r="FO96" i="23"/>
  <c r="FO212" i="23"/>
  <c r="FO99" i="23"/>
  <c r="FO379" i="23"/>
  <c r="FO50" i="23"/>
  <c r="FO389" i="23"/>
  <c r="FO339" i="23"/>
  <c r="FO194" i="23"/>
  <c r="FO279" i="23"/>
  <c r="FO242" i="23"/>
  <c r="FO176" i="23"/>
  <c r="FO91" i="23"/>
  <c r="FO237" i="23"/>
  <c r="FO165" i="23"/>
  <c r="FO101" i="23"/>
  <c r="FO245" i="23"/>
  <c r="FO361" i="23"/>
  <c r="FO373" i="23"/>
  <c r="FO78" i="23"/>
  <c r="FO224" i="23"/>
  <c r="FO120" i="23"/>
  <c r="FO372" i="23"/>
  <c r="FO134" i="23"/>
  <c r="FO148" i="23"/>
  <c r="FO289" i="23"/>
  <c r="FO149" i="23"/>
  <c r="FO179" i="23"/>
  <c r="FO63" i="23"/>
  <c r="FO240" i="23"/>
  <c r="FO315" i="23"/>
  <c r="FO196" i="23"/>
  <c r="FO236" i="23"/>
  <c r="FO283" i="23"/>
  <c r="FO18" i="23"/>
  <c r="FO80" i="23"/>
  <c r="EU83" i="23"/>
  <c r="EU22" i="23"/>
  <c r="FO271" i="23"/>
  <c r="FO233" i="23"/>
  <c r="FO38" i="23"/>
  <c r="FO62" i="23"/>
  <c r="FO24" i="23"/>
  <c r="FO84" i="23"/>
  <c r="FO197" i="23"/>
  <c r="FO334" i="23"/>
  <c r="FO235" i="23"/>
  <c r="FO387" i="23"/>
  <c r="FO345" i="23"/>
  <c r="FO89" i="23"/>
  <c r="FO222" i="23"/>
  <c r="FO297" i="23"/>
  <c r="FO156" i="23"/>
  <c r="FO390" i="23"/>
  <c r="FO191" i="23"/>
  <c r="FO110" i="23"/>
  <c r="FO376" i="23"/>
  <c r="FO221" i="23"/>
  <c r="FO185" i="23"/>
  <c r="FO41" i="23"/>
  <c r="FO53" i="23"/>
  <c r="FO323" i="23"/>
  <c r="FO111" i="23"/>
  <c r="FO239" i="23"/>
  <c r="FO293" i="23"/>
  <c r="FO205" i="23"/>
  <c r="FO358" i="23"/>
  <c r="FO377" i="23"/>
  <c r="FO318" i="23"/>
  <c r="FO287" i="23"/>
  <c r="FO294" i="23"/>
  <c r="FO217" i="23"/>
  <c r="FO121" i="23"/>
  <c r="FO354" i="23"/>
  <c r="FO314" i="23"/>
  <c r="FO27" i="23"/>
  <c r="FO355" i="23"/>
  <c r="FO274" i="23"/>
  <c r="FO256" i="23"/>
  <c r="FO317" i="23"/>
  <c r="FO113" i="23"/>
  <c r="FO81" i="23"/>
  <c r="FO164" i="23"/>
  <c r="FO45" i="23"/>
  <c r="FO43" i="23"/>
  <c r="FO82" i="23"/>
  <c r="FO182" i="23"/>
  <c r="FO393" i="23"/>
  <c r="FO370" i="23"/>
  <c r="FO211" i="23"/>
  <c r="FO232" i="23"/>
  <c r="FO193" i="23"/>
  <c r="FO172" i="23"/>
  <c r="FO34" i="23"/>
  <c r="FO103" i="23"/>
  <c r="FO26" i="23"/>
  <c r="FO189" i="23"/>
  <c r="FO204" i="23"/>
  <c r="FO359" i="23"/>
  <c r="FO65" i="23"/>
  <c r="FO220" i="23"/>
  <c r="FO59" i="23"/>
  <c r="FO225" i="23"/>
  <c r="FO356" i="23"/>
  <c r="FO231" i="23"/>
  <c r="FO40" i="23"/>
  <c r="FO353" i="23"/>
  <c r="FO136" i="23"/>
  <c r="FO321" i="23"/>
  <c r="FO396" i="23"/>
  <c r="FO349" i="23"/>
  <c r="FO70" i="23"/>
  <c r="FO71" i="23"/>
  <c r="FO308" i="23"/>
  <c r="FO201" i="23"/>
  <c r="FO52" i="23"/>
  <c r="FO265" i="23"/>
  <c r="FO143" i="23"/>
  <c r="FO142" i="23"/>
  <c r="FO340" i="23"/>
  <c r="FO244" i="23"/>
  <c r="FO366" i="23"/>
  <c r="FO267" i="23"/>
  <c r="FO319" i="23"/>
  <c r="FO255" i="23"/>
  <c r="FO178" i="23"/>
  <c r="FO48" i="23"/>
  <c r="FO343" i="23"/>
  <c r="FO54" i="23"/>
  <c r="FO183" i="23"/>
  <c r="EU14" i="23"/>
  <c r="EU15" i="23"/>
  <c r="EU56" i="23"/>
  <c r="FO378" i="23"/>
  <c r="FO198" i="23"/>
  <c r="FO280" i="23"/>
  <c r="FO199" i="23"/>
  <c r="FO37" i="23"/>
  <c r="FO275" i="23"/>
  <c r="FO68" i="23"/>
  <c r="FO305" i="23"/>
  <c r="FO118" i="23"/>
  <c r="FO304" i="23"/>
  <c r="FO151" i="23"/>
  <c r="FO277" i="23"/>
  <c r="FO49" i="23"/>
  <c r="FO132" i="23"/>
  <c r="FO310" i="23"/>
  <c r="FO109" i="23"/>
  <c r="FO128" i="23"/>
  <c r="FO77" i="23"/>
  <c r="FO159" i="23"/>
  <c r="FO153" i="23"/>
  <c r="FO170" i="23"/>
  <c r="FO58" i="23"/>
  <c r="FO322" i="23"/>
  <c r="FO177" i="23"/>
  <c r="FO129" i="23"/>
  <c r="FO107" i="23"/>
  <c r="FO241" i="23"/>
  <c r="FO347" i="23"/>
  <c r="FO284" i="23"/>
  <c r="FO200" i="23"/>
  <c r="FO375" i="23"/>
  <c r="FO238" i="23"/>
  <c r="FO42" i="23"/>
  <c r="FO117" i="23"/>
  <c r="FO324" i="23"/>
  <c r="FO57" i="23"/>
  <c r="FO250" i="23"/>
  <c r="FO278" i="23"/>
  <c r="FO72" i="23"/>
  <c r="FO137" i="23"/>
  <c r="FO227" i="23"/>
  <c r="FO219" i="23"/>
  <c r="FO126" i="23"/>
  <c r="FO214" i="23"/>
  <c r="FO100" i="23"/>
  <c r="FO119" i="23"/>
  <c r="FO230" i="23"/>
  <c r="FO206" i="23"/>
  <c r="FO326" i="23"/>
  <c r="FO285" i="23"/>
  <c r="FO364" i="23"/>
  <c r="FO263" i="23"/>
  <c r="FO174" i="23"/>
  <c r="FO348" i="23"/>
  <c r="FO251" i="23"/>
  <c r="FO391" i="23"/>
  <c r="FO215" i="23"/>
  <c r="FO302" i="23"/>
  <c r="FO210" i="23"/>
  <c r="FO160" i="23"/>
  <c r="FO130" i="23"/>
  <c r="FO86" i="23"/>
  <c r="FO313" i="23"/>
  <c r="FO386" i="23"/>
  <c r="FO98" i="23"/>
  <c r="FO300" i="23"/>
  <c r="FO133" i="23"/>
  <c r="FO17" i="23"/>
  <c r="FO316" i="23"/>
  <c r="FO94" i="23"/>
  <c r="FO246" i="23"/>
  <c r="FO90" i="23"/>
  <c r="FO207" i="23"/>
  <c r="FO105" i="23"/>
  <c r="FO362" i="23"/>
  <c r="FO166" i="23"/>
  <c r="FO286" i="23"/>
  <c r="FO325" i="23"/>
  <c r="FO180" i="23"/>
  <c r="FO270" i="23"/>
  <c r="FO229" i="23"/>
  <c r="FO385" i="23"/>
  <c r="FO47" i="23"/>
  <c r="FO173" i="23"/>
  <c r="FO92" i="23"/>
  <c r="FO95" i="23"/>
  <c r="FO46" i="23"/>
  <c r="FO73" i="23"/>
  <c r="FO184" i="23"/>
  <c r="FO352" i="23"/>
  <c r="FO186" i="23"/>
  <c r="FO296" i="23"/>
  <c r="M22" i="33"/>
  <c r="M44" i="33"/>
  <c r="M19" i="33"/>
  <c r="T28" i="26"/>
  <c r="T25" i="26" s="1"/>
  <c r="T31" i="26" s="1"/>
  <c r="AR69" i="16"/>
  <c r="AR67" i="16"/>
  <c r="T65" i="26"/>
  <c r="AR121" i="16"/>
  <c r="AR81" i="16"/>
  <c r="AR203" i="16"/>
  <c r="AR215" i="16"/>
  <c r="AR280" i="16"/>
  <c r="AR129" i="16"/>
  <c r="AR62" i="16"/>
  <c r="AR312" i="16"/>
  <c r="AR164" i="16"/>
  <c r="AR331" i="16"/>
  <c r="AR45" i="16"/>
  <c r="AR277" i="16"/>
  <c r="AR387" i="16"/>
  <c r="AR329" i="16"/>
  <c r="AR90" i="16"/>
  <c r="AR288" i="16"/>
  <c r="AR332" i="16"/>
  <c r="AR95" i="16"/>
  <c r="AR123" i="16"/>
  <c r="AR130" i="16"/>
  <c r="AR102" i="16"/>
  <c r="AR297" i="16"/>
  <c r="AR146" i="16"/>
  <c r="AR380" i="16"/>
  <c r="AR91" i="16"/>
  <c r="AR118" i="16"/>
  <c r="AR313" i="16"/>
  <c r="AR349" i="16"/>
  <c r="AR204" i="16"/>
  <c r="AR40" i="16"/>
  <c r="AR367" i="16"/>
  <c r="AR33" i="16"/>
  <c r="AR139" i="16"/>
  <c r="AR374" i="16"/>
  <c r="AR291" i="16"/>
  <c r="AR240" i="16"/>
  <c r="AR360" i="16"/>
  <c r="AR50" i="16"/>
  <c r="AR216" i="16"/>
  <c r="AR258" i="16"/>
  <c r="AR153" i="16"/>
  <c r="AR20" i="16"/>
  <c r="AR19" i="16"/>
  <c r="AR128" i="16"/>
  <c r="AR318" i="16"/>
  <c r="AR168" i="16"/>
  <c r="AR103" i="16"/>
  <c r="AR113" i="16"/>
  <c r="AR99" i="16"/>
  <c r="AR77" i="16"/>
  <c r="AR217" i="16"/>
  <c r="AR94" i="16"/>
  <c r="AR383" i="16"/>
  <c r="AR239" i="16"/>
  <c r="AR304" i="16"/>
  <c r="AR333" i="16"/>
  <c r="AR201" i="16"/>
  <c r="AR354" i="16"/>
  <c r="AR259" i="16"/>
  <c r="AR368" i="16"/>
  <c r="AR224" i="16"/>
  <c r="AR381" i="16"/>
  <c r="AR299" i="16"/>
  <c r="AR148" i="16"/>
  <c r="AR366" i="16"/>
  <c r="AR36" i="16"/>
  <c r="AR241" i="16"/>
  <c r="AR388" i="16"/>
  <c r="AR285" i="16"/>
  <c r="AR133" i="16"/>
  <c r="AR357" i="16"/>
  <c r="AR66" i="16"/>
  <c r="AR302" i="16"/>
  <c r="AR346" i="16"/>
  <c r="AR202" i="16"/>
  <c r="AR286" i="16"/>
  <c r="AR324" i="16"/>
  <c r="AR300" i="16"/>
  <c r="AR275" i="16"/>
  <c r="AR379" i="16"/>
  <c r="AR232" i="16"/>
  <c r="AR72" i="16"/>
  <c r="AR176" i="16"/>
  <c r="AR80" i="16"/>
  <c r="AR197" i="16"/>
  <c r="AR151" i="16"/>
  <c r="AR309" i="16"/>
  <c r="AR384" i="16"/>
  <c r="AR287" i="16"/>
  <c r="AR135" i="16"/>
  <c r="AR361" i="16"/>
  <c r="AL415" i="23"/>
  <c r="AR14" i="16"/>
  <c r="AR110" i="16"/>
  <c r="AR298" i="16"/>
  <c r="AR83" i="16"/>
  <c r="AR155" i="16"/>
  <c r="AR269" i="16"/>
  <c r="AR231" i="16"/>
  <c r="AR225" i="16"/>
  <c r="AR161" i="16"/>
  <c r="AR41" i="16"/>
  <c r="AR221" i="16"/>
  <c r="U400" i="23"/>
  <c r="AR75" i="16"/>
  <c r="AR191" i="16"/>
  <c r="AR87" i="16"/>
  <c r="AR111" i="16"/>
  <c r="AR267" i="16"/>
  <c r="AR330" i="16"/>
  <c r="AR38" i="16"/>
  <c r="AR65" i="16"/>
  <c r="AL408" i="23"/>
  <c r="AR282" i="16"/>
  <c r="AR365" i="16"/>
  <c r="AR59" i="16"/>
  <c r="AR13" i="16"/>
  <c r="AR272" i="16"/>
  <c r="AR115" i="16"/>
  <c r="AR261" i="16"/>
  <c r="AR319" i="16"/>
  <c r="AR174" i="16"/>
  <c r="AR227" i="16"/>
  <c r="AR162" i="16"/>
  <c r="AR326" i="16"/>
  <c r="AR175" i="16"/>
  <c r="AR132" i="16"/>
  <c r="AR145" i="16"/>
  <c r="AR305" i="16"/>
  <c r="AR265" i="16"/>
  <c r="AR253" i="16"/>
  <c r="AR363" i="16"/>
  <c r="AR182" i="16"/>
  <c r="AR334" i="16"/>
  <c r="AR273" i="16"/>
  <c r="AR109" i="16"/>
  <c r="AR250" i="16"/>
  <c r="AR247" i="16"/>
  <c r="AR213" i="16"/>
  <c r="AR96" i="16"/>
  <c r="AB345" i="14"/>
  <c r="Z88" i="16" s="1"/>
  <c r="V93" i="23" s="1"/>
  <c r="AR211" i="16"/>
  <c r="AR56" i="16"/>
  <c r="AR208" i="16"/>
  <c r="AR311" i="16"/>
  <c r="AR254" i="16"/>
  <c r="AR30" i="16"/>
  <c r="AR127" i="16"/>
  <c r="AR52" i="16"/>
  <c r="AR347" i="16"/>
  <c r="AR237" i="16"/>
  <c r="AR82" i="16"/>
  <c r="AR18" i="16"/>
  <c r="AR372" i="16"/>
  <c r="AR209" i="16"/>
  <c r="AR27" i="16"/>
  <c r="AR53" i="16"/>
  <c r="AR356" i="16"/>
  <c r="AR375" i="16"/>
  <c r="AR228" i="16"/>
  <c r="U407" i="23"/>
  <c r="AR48" i="16"/>
  <c r="AR341" i="16"/>
  <c r="AR165" i="16"/>
  <c r="AR249" i="16"/>
  <c r="AR107" i="16"/>
  <c r="AR268" i="16"/>
  <c r="AR353" i="16"/>
  <c r="AR44" i="16"/>
  <c r="AR68" i="16"/>
  <c r="AR37" i="16"/>
  <c r="AR106" i="16"/>
  <c r="AR307" i="16"/>
  <c r="AR246" i="16"/>
  <c r="AR108" i="16"/>
  <c r="AR244" i="16"/>
  <c r="AR190" i="16"/>
  <c r="AR114" i="16"/>
  <c r="AR255" i="16"/>
  <c r="AR172" i="16"/>
  <c r="AR320" i="16"/>
  <c r="AR171" i="16"/>
  <c r="AR335" i="16"/>
  <c r="AR143" i="16"/>
  <c r="AR235" i="16"/>
  <c r="AR242" i="16"/>
  <c r="AR243" i="16"/>
  <c r="AR131" i="16"/>
  <c r="AR263" i="16"/>
  <c r="U408" i="23"/>
  <c r="AR32" i="16"/>
  <c r="AR266" i="16"/>
  <c r="AR185" i="16"/>
  <c r="AR24" i="16"/>
  <c r="AR26" i="16"/>
  <c r="AR260" i="16"/>
  <c r="AR23" i="16"/>
  <c r="AR150" i="16"/>
  <c r="AR391" i="16"/>
  <c r="AR342" i="16"/>
  <c r="AR34" i="16"/>
  <c r="AR92" i="16"/>
  <c r="AR321" i="16"/>
  <c r="AR86" i="16"/>
  <c r="AR186" i="16"/>
  <c r="AR234" i="16"/>
  <c r="AR74" i="16"/>
  <c r="AR303" i="16"/>
  <c r="AR154" i="16"/>
  <c r="AR196" i="16"/>
  <c r="AR210" i="16"/>
  <c r="AR218" i="16"/>
  <c r="AR293" i="16"/>
  <c r="AR29" i="16"/>
  <c r="AR316" i="16"/>
  <c r="AR166" i="16"/>
  <c r="AR343" i="16"/>
  <c r="AR25" i="16"/>
  <c r="AR276" i="16"/>
  <c r="AR137" i="16"/>
  <c r="AR362" i="16"/>
  <c r="AR54" i="16"/>
  <c r="AR358" i="16"/>
  <c r="AR325" i="16"/>
  <c r="AR317" i="16"/>
  <c r="AR314" i="16"/>
  <c r="AR60" i="16"/>
  <c r="AR378" i="16"/>
  <c r="AR180" i="16"/>
  <c r="AR21" i="16"/>
  <c r="AR120" i="16"/>
  <c r="AR122" i="16"/>
  <c r="AR306" i="16"/>
  <c r="AR156" i="16"/>
  <c r="AR327" i="16"/>
  <c r="AR43" i="16"/>
  <c r="AR251" i="16"/>
  <c r="AR355" i="16"/>
  <c r="AR46" i="16"/>
  <c r="AR344" i="16"/>
  <c r="AR200" i="16"/>
  <c r="AR101" i="16"/>
  <c r="AR289" i="16"/>
  <c r="AR283" i="16"/>
  <c r="AR338" i="16"/>
  <c r="AR17" i="16"/>
  <c r="AR22" i="16"/>
  <c r="AR126" i="16"/>
  <c r="AR350" i="16"/>
  <c r="AR214" i="16"/>
  <c r="AR382" i="16"/>
  <c r="AR105" i="16"/>
  <c r="AR270" i="16"/>
  <c r="AR308" i="16"/>
  <c r="AR158" i="16"/>
  <c r="AR377" i="16"/>
  <c r="AR230" i="16"/>
  <c r="AR348" i="16"/>
  <c r="AR245" i="16"/>
  <c r="U413" i="23"/>
  <c r="T410" i="23"/>
  <c r="AR142" i="16"/>
  <c r="AR284" i="16"/>
  <c r="BH10" i="16"/>
  <c r="AM15" i="23" s="1"/>
  <c r="BH88" i="16"/>
  <c r="AM93" i="23" s="1"/>
  <c r="U422" i="23"/>
  <c r="AL412" i="23"/>
  <c r="BH286" i="16"/>
  <c r="AM291" i="23" s="1"/>
  <c r="BH13" i="16"/>
  <c r="AM18" i="23" s="1"/>
  <c r="BH260" i="16"/>
  <c r="AM265" i="23" s="1"/>
  <c r="BH23" i="16"/>
  <c r="AM28" i="23" s="1"/>
  <c r="BH49" i="16"/>
  <c r="AM54" i="23" s="1"/>
  <c r="BH269" i="16"/>
  <c r="AM274" i="23" s="1"/>
  <c r="BH77" i="16"/>
  <c r="AM82" i="23" s="1"/>
  <c r="BH165" i="16"/>
  <c r="AM170" i="23" s="1"/>
  <c r="BH221" i="16"/>
  <c r="AM226" i="23" s="1"/>
  <c r="BH277" i="16"/>
  <c r="AM282" i="23" s="1"/>
  <c r="BH323" i="16"/>
  <c r="AM328" i="23" s="1"/>
  <c r="BH376" i="16"/>
  <c r="AM381" i="23" s="1"/>
  <c r="BH111" i="16"/>
  <c r="AM116" i="23" s="1"/>
  <c r="BH347" i="16"/>
  <c r="AM352" i="23" s="1"/>
  <c r="BH20" i="16"/>
  <c r="AM25" i="23" s="1"/>
  <c r="BH388" i="16"/>
  <c r="AM393" i="23" s="1"/>
  <c r="BH267" i="16"/>
  <c r="AM272" i="23" s="1"/>
  <c r="BH318" i="16"/>
  <c r="AM323" i="23" s="1"/>
  <c r="CF400" i="23"/>
  <c r="U81" i="26"/>
  <c r="BH359" i="16"/>
  <c r="AM364" i="23" s="1"/>
  <c r="BH371" i="16"/>
  <c r="AM376" i="23" s="1"/>
  <c r="BH272" i="16"/>
  <c r="AM277" i="23" s="1"/>
  <c r="BH117" i="16"/>
  <c r="AM122" i="23" s="1"/>
  <c r="CV400" i="23"/>
  <c r="GC400" i="23" s="1"/>
  <c r="GS400" i="23"/>
  <c r="HJ400" i="23" s="1"/>
  <c r="BH140" i="16"/>
  <c r="AM145" i="23" s="1"/>
  <c r="BH164" i="16"/>
  <c r="AM169" i="23" s="1"/>
  <c r="BH227" i="16"/>
  <c r="AM232" i="23" s="1"/>
  <c r="BH136" i="16"/>
  <c r="AM141" i="23" s="1"/>
  <c r="BH253" i="16"/>
  <c r="AM258" i="23" s="1"/>
  <c r="BH153" i="16"/>
  <c r="AM158" i="23" s="1"/>
  <c r="BH57" i="16"/>
  <c r="AM62" i="23" s="1"/>
  <c r="BH311" i="16"/>
  <c r="AM316" i="23" s="1"/>
  <c r="BH171" i="16"/>
  <c r="AM176" i="23" s="1"/>
  <c r="BH204" i="16"/>
  <c r="AM209" i="23" s="1"/>
  <c r="BH291" i="16"/>
  <c r="AM296" i="23" s="1"/>
  <c r="BH216" i="16"/>
  <c r="AM221" i="23" s="1"/>
  <c r="BH35" i="16"/>
  <c r="AM40" i="23" s="1"/>
  <c r="BH169" i="16"/>
  <c r="AM174" i="23" s="1"/>
  <c r="BH188" i="16"/>
  <c r="AM193" i="23" s="1"/>
  <c r="BH83" i="16"/>
  <c r="AM88" i="23" s="1"/>
  <c r="BH92" i="16"/>
  <c r="AM97" i="23" s="1"/>
  <c r="BH210" i="16"/>
  <c r="AM215" i="23" s="1"/>
  <c r="BH151" i="16"/>
  <c r="AM156" i="23" s="1"/>
  <c r="BH317" i="16"/>
  <c r="AM322" i="23" s="1"/>
  <c r="BH306" i="16"/>
  <c r="AM311" i="23" s="1"/>
  <c r="BH124" i="16"/>
  <c r="AM129" i="23" s="1"/>
  <c r="BH241" i="16"/>
  <c r="AM246" i="23" s="1"/>
  <c r="BH331" i="16"/>
  <c r="AM336" i="23" s="1"/>
  <c r="BH69" i="16"/>
  <c r="AM74" i="23" s="1"/>
  <c r="BH212" i="16"/>
  <c r="AM217" i="23" s="1"/>
  <c r="BH302" i="16"/>
  <c r="AM307" i="23" s="1"/>
  <c r="BH340" i="16"/>
  <c r="AM345" i="23" s="1"/>
  <c r="BH292" i="16"/>
  <c r="AM297" i="23" s="1"/>
  <c r="BH256" i="16"/>
  <c r="AM261" i="23" s="1"/>
  <c r="BH197" i="16"/>
  <c r="AM202" i="23" s="1"/>
  <c r="BH155" i="16"/>
  <c r="AM160" i="23" s="1"/>
  <c r="BH279" i="16"/>
  <c r="AM284" i="23" s="1"/>
  <c r="BH48" i="16"/>
  <c r="AM53" i="23" s="1"/>
  <c r="BH378" i="16"/>
  <c r="AM383" i="23" s="1"/>
  <c r="BH296" i="16"/>
  <c r="AM301" i="23" s="1"/>
  <c r="BH68" i="16"/>
  <c r="AM73" i="23" s="1"/>
  <c r="BH382" i="16"/>
  <c r="AM387" i="23" s="1"/>
  <c r="BH100" i="16"/>
  <c r="AM105" i="23" s="1"/>
  <c r="BH348" i="16"/>
  <c r="AM353" i="23" s="1"/>
  <c r="BH290" i="16"/>
  <c r="AM295" i="23" s="1"/>
  <c r="BH38" i="16"/>
  <c r="AM43" i="23" s="1"/>
  <c r="BH345" i="16"/>
  <c r="AM350" i="23" s="1"/>
  <c r="BH193" i="16"/>
  <c r="AM198" i="23" s="1"/>
  <c r="BH209" i="16"/>
  <c r="AM214" i="23" s="1"/>
  <c r="BH29" i="16"/>
  <c r="AM34" i="23" s="1"/>
  <c r="BH225" i="16"/>
  <c r="AM230" i="23" s="1"/>
  <c r="BH96" i="16"/>
  <c r="AM101" i="23" s="1"/>
  <c r="BH327" i="16"/>
  <c r="AM332" i="23" s="1"/>
  <c r="BH125" i="16"/>
  <c r="AM130" i="23" s="1"/>
  <c r="BH101" i="16"/>
  <c r="AM106" i="23" s="1"/>
  <c r="BH51" i="16"/>
  <c r="AM56" i="23" s="1"/>
  <c r="BH134" i="16"/>
  <c r="AM139" i="23" s="1"/>
  <c r="BH142" i="16"/>
  <c r="AM147" i="23" s="1"/>
  <c r="BH202" i="16"/>
  <c r="AM207" i="23" s="1"/>
  <c r="BH131" i="16"/>
  <c r="AM136" i="23" s="1"/>
  <c r="BH252" i="16"/>
  <c r="AM257" i="23" s="1"/>
  <c r="BH27" i="16"/>
  <c r="AM32" i="23" s="1"/>
  <c r="BH154" i="16"/>
  <c r="AM159" i="23" s="1"/>
  <c r="BH135" i="16"/>
  <c r="AM140" i="23" s="1"/>
  <c r="BH73" i="16"/>
  <c r="AM78" i="23" s="1"/>
  <c r="BH200" i="16"/>
  <c r="AM205" i="23" s="1"/>
  <c r="BH337" i="16"/>
  <c r="AM342" i="23" s="1"/>
  <c r="BH289" i="16"/>
  <c r="AM294" i="23" s="1"/>
  <c r="BH126" i="16"/>
  <c r="AM131" i="23" s="1"/>
  <c r="BH105" i="16"/>
  <c r="AM110" i="23" s="1"/>
  <c r="BH370" i="16"/>
  <c r="AM375" i="23" s="1"/>
  <c r="AR192" i="16"/>
  <c r="AR31" i="16"/>
  <c r="AR39" i="16"/>
  <c r="AR78" i="16"/>
  <c r="AR49" i="16"/>
  <c r="U412" i="23"/>
  <c r="T412" i="23"/>
  <c r="AR125" i="16"/>
  <c r="AR58" i="16"/>
  <c r="AR207" i="16"/>
  <c r="AR79" i="16"/>
  <c r="AR238" i="16"/>
  <c r="U418" i="23"/>
  <c r="T418" i="23"/>
  <c r="AR76" i="16"/>
  <c r="U415" i="23"/>
  <c r="T415" i="23"/>
  <c r="T400" i="23"/>
  <c r="BH324" i="16"/>
  <c r="AM329" i="23" s="1"/>
  <c r="BH266" i="16"/>
  <c r="AM271" i="23" s="1"/>
  <c r="BH103" i="16"/>
  <c r="AM108" i="23" s="1"/>
  <c r="BH34" i="16"/>
  <c r="AM39" i="23" s="1"/>
  <c r="BH231" i="16"/>
  <c r="AM236" i="23" s="1"/>
  <c r="BH287" i="16"/>
  <c r="AM292" i="23" s="1"/>
  <c r="BH54" i="16"/>
  <c r="AM59" i="23" s="1"/>
  <c r="BH249" i="16"/>
  <c r="AM254" i="23" s="1"/>
  <c r="BH313" i="16"/>
  <c r="AM318" i="23" s="1"/>
  <c r="BH387" i="16"/>
  <c r="AM392" i="23" s="1"/>
  <c r="BH173" i="16"/>
  <c r="AM178" i="23" s="1"/>
  <c r="BH383" i="16"/>
  <c r="AM388" i="23" s="1"/>
  <c r="BH108" i="16"/>
  <c r="AM113" i="23" s="1"/>
  <c r="BH244" i="16"/>
  <c r="AM249" i="23" s="1"/>
  <c r="BH95" i="16"/>
  <c r="AM100" i="23" s="1"/>
  <c r="BH70" i="16"/>
  <c r="AM75" i="23" s="1"/>
  <c r="BH245" i="16"/>
  <c r="AM250" i="23" s="1"/>
  <c r="BH330" i="16"/>
  <c r="AM335" i="23" s="1"/>
  <c r="BH168" i="16"/>
  <c r="AM173" i="23" s="1"/>
  <c r="BH56" i="16"/>
  <c r="AM61" i="23" s="1"/>
  <c r="BH133" i="16"/>
  <c r="AM138" i="23" s="1"/>
  <c r="BH226" i="16"/>
  <c r="AM231" i="23" s="1"/>
  <c r="AL418" i="23"/>
  <c r="AL421" i="23"/>
  <c r="BH282" i="16"/>
  <c r="AM287" i="23" s="1"/>
  <c r="BH116" i="16"/>
  <c r="AM121" i="23" s="1"/>
  <c r="BH32" i="16"/>
  <c r="AM37" i="23" s="1"/>
  <c r="BH26" i="16"/>
  <c r="AM31" i="23" s="1"/>
  <c r="BH94" i="16"/>
  <c r="AM99" i="23" s="1"/>
  <c r="AL425" i="23"/>
  <c r="BH280" i="16"/>
  <c r="AM285" i="23" s="1"/>
  <c r="BH261" i="16"/>
  <c r="AM266" i="23" s="1"/>
  <c r="BH162" i="16"/>
  <c r="AM167" i="23" s="1"/>
  <c r="BH80" i="16"/>
  <c r="AM85" i="23" s="1"/>
  <c r="BH363" i="16"/>
  <c r="AM368" i="23" s="1"/>
  <c r="BH356" i="16"/>
  <c r="AM361" i="23" s="1"/>
  <c r="BH121" i="16"/>
  <c r="AM126" i="23" s="1"/>
  <c r="BH207" i="16"/>
  <c r="AM212" i="23" s="1"/>
  <c r="BH147" i="16"/>
  <c r="AM152" i="23" s="1"/>
  <c r="BH246" i="16"/>
  <c r="AM251" i="23" s="1"/>
  <c r="BH255" i="16"/>
  <c r="AM260" i="23" s="1"/>
  <c r="BH335" i="16"/>
  <c r="AM340" i="23" s="1"/>
  <c r="BH367" i="16"/>
  <c r="AM372" i="23" s="1"/>
  <c r="BH240" i="16"/>
  <c r="AM245" i="23" s="1"/>
  <c r="BH301" i="16"/>
  <c r="AM306" i="23" s="1"/>
  <c r="BH372" i="16"/>
  <c r="AM377" i="23" s="1"/>
  <c r="BH206" i="16"/>
  <c r="AM211" i="23" s="1"/>
  <c r="BH132" i="16"/>
  <c r="AM137" i="23" s="1"/>
  <c r="BH336" i="16"/>
  <c r="AM341" i="23" s="1"/>
  <c r="BH250" i="16"/>
  <c r="AM255" i="23" s="1"/>
  <c r="BH166" i="16"/>
  <c r="AM171" i="23" s="1"/>
  <c r="BH217" i="16"/>
  <c r="AM222" i="23" s="1"/>
  <c r="BH11" i="16"/>
  <c r="AM16" i="23" s="1"/>
  <c r="BH251" i="16"/>
  <c r="AM256" i="23" s="1"/>
  <c r="BH278" i="16"/>
  <c r="AM283" i="23" s="1"/>
  <c r="BH254" i="16"/>
  <c r="AM259" i="23" s="1"/>
  <c r="BH307" i="16"/>
  <c r="AM312" i="23" s="1"/>
  <c r="BH128" i="16"/>
  <c r="AM133" i="23" s="1"/>
  <c r="BH259" i="16"/>
  <c r="AM264" i="23" s="1"/>
  <c r="BH176" i="16"/>
  <c r="AM181" i="23" s="1"/>
  <c r="BH257" i="16"/>
  <c r="AM262" i="23" s="1"/>
  <c r="BH192" i="16"/>
  <c r="AM197" i="23" s="1"/>
  <c r="BH145" i="16"/>
  <c r="AM150" i="23" s="1"/>
  <c r="BH109" i="16"/>
  <c r="AM114" i="23" s="1"/>
  <c r="BH316" i="16"/>
  <c r="AM321" i="23" s="1"/>
  <c r="BH187" i="16"/>
  <c r="AM192" i="23" s="1"/>
  <c r="BH297" i="16"/>
  <c r="AM302" i="23" s="1"/>
  <c r="BH122" i="16"/>
  <c r="AM127" i="23" s="1"/>
  <c r="BH339" i="16"/>
  <c r="AM344" i="23" s="1"/>
  <c r="BH37" i="16"/>
  <c r="AM42" i="23" s="1"/>
  <c r="BH262" i="16"/>
  <c r="AM267" i="23" s="1"/>
  <c r="BH264" i="16"/>
  <c r="AM269" i="23" s="1"/>
  <c r="BH143" i="16"/>
  <c r="AM148" i="23" s="1"/>
  <c r="BH285" i="16"/>
  <c r="AM290" i="23" s="1"/>
  <c r="BH144" i="16"/>
  <c r="AM149" i="23" s="1"/>
  <c r="BH365" i="16"/>
  <c r="AM370" i="23" s="1"/>
  <c r="BH14" i="16"/>
  <c r="AM19" i="23" s="1"/>
  <c r="BH389" i="16"/>
  <c r="AM394" i="23" s="1"/>
  <c r="BH258" i="16"/>
  <c r="AM263" i="23" s="1"/>
  <c r="BH213" i="16"/>
  <c r="AM218" i="23" s="1"/>
  <c r="BH299" i="16"/>
  <c r="AM304" i="23" s="1"/>
  <c r="BH211" i="16"/>
  <c r="AM216" i="23" s="1"/>
  <c r="BH271" i="16"/>
  <c r="AM276" i="23" s="1"/>
  <c r="BH30" i="16"/>
  <c r="AM35" i="23" s="1"/>
  <c r="BH90" i="16"/>
  <c r="AM95" i="23" s="1"/>
  <c r="BH139" i="16"/>
  <c r="AM144" i="23" s="1"/>
  <c r="BH201" i="16"/>
  <c r="AM206" i="23" s="1"/>
  <c r="BH28" i="16"/>
  <c r="AM33" i="23" s="1"/>
  <c r="BH184" i="16"/>
  <c r="AM189" i="23" s="1"/>
  <c r="BH185" i="16"/>
  <c r="AM190" i="23" s="1"/>
  <c r="BH203" i="16"/>
  <c r="AM208" i="23" s="1"/>
  <c r="BH218" i="16"/>
  <c r="AM223" i="23" s="1"/>
  <c r="BH137" i="16"/>
  <c r="AM142" i="23" s="1"/>
  <c r="BH21" i="16"/>
  <c r="AM26" i="23" s="1"/>
  <c r="BH36" i="16"/>
  <c r="AM41" i="23" s="1"/>
  <c r="BH219" i="16"/>
  <c r="AM224" i="23" s="1"/>
  <c r="BH191" i="16"/>
  <c r="AM196" i="23" s="1"/>
  <c r="BH87" i="16"/>
  <c r="AM92" i="23" s="1"/>
  <c r="BH170" i="16"/>
  <c r="AM175" i="23" s="1"/>
  <c r="BH61" i="16"/>
  <c r="AM66" i="23" s="1"/>
  <c r="U421" i="23"/>
  <c r="T421" i="23"/>
  <c r="AR149" i="16"/>
  <c r="AR15" i="16"/>
  <c r="AR385" i="16"/>
  <c r="U419" i="23"/>
  <c r="AR11" i="16"/>
  <c r="AR248" i="16"/>
  <c r="T425" i="23"/>
  <c r="AR322" i="16"/>
  <c r="AR323" i="16"/>
  <c r="AR173" i="16"/>
  <c r="AR262" i="16"/>
  <c r="U406" i="23"/>
  <c r="AR16" i="16"/>
  <c r="AR51" i="16"/>
  <c r="AR376" i="16"/>
  <c r="AR264" i="16"/>
  <c r="AR98" i="16"/>
  <c r="AR97" i="16"/>
  <c r="AR183" i="16"/>
  <c r="AR159" i="16"/>
  <c r="AR134" i="16"/>
  <c r="AR281" i="16"/>
  <c r="AR199" i="16"/>
  <c r="AR181" i="16"/>
  <c r="AR35" i="16"/>
  <c r="T407" i="23"/>
  <c r="T422" i="23"/>
  <c r="BH300" i="16"/>
  <c r="AM305" i="23" s="1"/>
  <c r="BH110" i="16"/>
  <c r="AM115" i="23" s="1"/>
  <c r="BH24" i="16"/>
  <c r="AM29" i="23" s="1"/>
  <c r="BH113" i="16"/>
  <c r="AM118" i="23" s="1"/>
  <c r="BH234" i="16"/>
  <c r="AM239" i="23" s="1"/>
  <c r="BH276" i="16"/>
  <c r="AM281" i="23" s="1"/>
  <c r="BH309" i="16"/>
  <c r="AM314" i="23" s="1"/>
  <c r="BH361" i="16"/>
  <c r="AM366" i="23" s="1"/>
  <c r="BH385" i="16"/>
  <c r="AM390" i="23" s="1"/>
  <c r="BH41" i="16"/>
  <c r="AM46" i="23" s="1"/>
  <c r="BH46" i="16"/>
  <c r="AM51" i="23" s="1"/>
  <c r="BH329" i="16"/>
  <c r="AM334" i="23" s="1"/>
  <c r="BH127" i="16"/>
  <c r="AM132" i="23" s="1"/>
  <c r="BH239" i="16"/>
  <c r="AM244" i="23" s="1"/>
  <c r="BH332" i="16"/>
  <c r="AM337" i="23" s="1"/>
  <c r="BH190" i="16"/>
  <c r="AM195" i="23" s="1"/>
  <c r="BH270" i="16"/>
  <c r="AM275" i="23" s="1"/>
  <c r="BH237" i="16"/>
  <c r="AM242" i="23" s="1"/>
  <c r="BH82" i="16"/>
  <c r="AM87" i="23" s="1"/>
  <c r="BH181" i="16"/>
  <c r="AM186" i="23" s="1"/>
  <c r="BH141" i="16"/>
  <c r="AM146" i="23" s="1"/>
  <c r="AM410" i="23" s="1"/>
  <c r="BH284" i="16"/>
  <c r="AM289" i="23" s="1"/>
  <c r="BP400" i="23"/>
  <c r="BH47" i="16"/>
  <c r="AM52" i="23" s="1"/>
  <c r="BH65" i="16"/>
  <c r="AM70" i="23" s="1"/>
  <c r="AL407" i="23"/>
  <c r="BH263" i="16"/>
  <c r="AM268" i="23" s="1"/>
  <c r="BH39" i="16"/>
  <c r="AM44" i="23" s="1"/>
  <c r="BH198" i="16"/>
  <c r="AM203" i="23" s="1"/>
  <c r="AL424" i="23"/>
  <c r="AL414" i="23"/>
  <c r="AL420" i="23"/>
  <c r="AL409" i="23"/>
  <c r="BH295" i="16"/>
  <c r="AM300" i="23" s="1"/>
  <c r="BH62" i="16"/>
  <c r="AM67" i="23" s="1"/>
  <c r="BH319" i="16"/>
  <c r="AM324" i="23" s="1"/>
  <c r="BH326" i="16"/>
  <c r="AM331" i="23" s="1"/>
  <c r="BH305" i="16"/>
  <c r="AM310" i="23" s="1"/>
  <c r="BH182" i="16"/>
  <c r="AM187" i="23" s="1"/>
  <c r="BH15" i="16"/>
  <c r="AM20" i="23" s="1"/>
  <c r="BH375" i="16"/>
  <c r="AM380" i="23" s="1"/>
  <c r="BH102" i="16"/>
  <c r="AM107" i="23" s="1"/>
  <c r="BH353" i="16"/>
  <c r="AM358" i="23" s="1"/>
  <c r="BH17" i="16"/>
  <c r="AM22" i="23" s="1"/>
  <c r="BH172" i="16"/>
  <c r="AM177" i="23" s="1"/>
  <c r="BH33" i="16"/>
  <c r="AM38" i="23" s="1"/>
  <c r="BH360" i="16"/>
  <c r="AM365" i="23" s="1"/>
  <c r="BH152" i="16"/>
  <c r="AM157" i="23" s="1"/>
  <c r="BH379" i="16"/>
  <c r="AM384" i="23" s="1"/>
  <c r="BH352" i="16"/>
  <c r="AM357" i="23" s="1"/>
  <c r="BH93" i="16"/>
  <c r="AM98" i="23" s="1"/>
  <c r="BH149" i="16"/>
  <c r="AM154" i="23" s="1"/>
  <c r="BH86" i="16"/>
  <c r="AM91" i="23" s="1"/>
  <c r="BH55" i="16"/>
  <c r="AM60" i="23" s="1"/>
  <c r="BH161" i="16"/>
  <c r="AM166" i="23" s="1"/>
  <c r="BH314" i="16"/>
  <c r="AM319" i="23" s="1"/>
  <c r="BH107" i="16"/>
  <c r="AM112" i="23" s="1"/>
  <c r="BH364" i="16"/>
  <c r="AM369" i="23" s="1"/>
  <c r="BH338" i="16"/>
  <c r="AM343" i="23" s="1"/>
  <c r="BH98" i="16"/>
  <c r="AM103" i="23" s="1"/>
  <c r="BH18" i="16"/>
  <c r="AM23" i="23" s="1"/>
  <c r="BH63" i="16"/>
  <c r="AM68" i="23" s="1"/>
  <c r="BH243" i="16"/>
  <c r="AM248" i="23" s="1"/>
  <c r="BH59" i="16"/>
  <c r="AM64" i="23" s="1"/>
  <c r="BH129" i="16"/>
  <c r="AM134" i="23" s="1"/>
  <c r="BH229" i="16"/>
  <c r="AM234" i="23" s="1"/>
  <c r="BH381" i="16"/>
  <c r="AM386" i="23" s="1"/>
  <c r="BH163" i="16"/>
  <c r="AM168" i="23" s="1"/>
  <c r="BH67" i="16"/>
  <c r="AM72" i="23" s="1"/>
  <c r="BH325" i="16"/>
  <c r="AM330" i="23" s="1"/>
  <c r="BH43" i="16"/>
  <c r="AM48" i="23" s="1"/>
  <c r="BH208" i="16"/>
  <c r="AM213" i="23" s="1"/>
  <c r="BH75" i="16"/>
  <c r="AM80" i="23" s="1"/>
  <c r="BH106" i="16"/>
  <c r="AM111" i="23" s="1"/>
  <c r="BH304" i="16"/>
  <c r="AM309" i="23" s="1"/>
  <c r="BH50" i="16"/>
  <c r="AM55" i="23" s="1"/>
  <c r="BH354" i="16"/>
  <c r="AM359" i="23" s="1"/>
  <c r="BH346" i="16"/>
  <c r="AM351" i="23" s="1"/>
  <c r="BH115" i="16"/>
  <c r="AM120" i="23" s="1"/>
  <c r="BH373" i="16"/>
  <c r="AM378" i="23" s="1"/>
  <c r="BH342" i="16"/>
  <c r="AM347" i="23" s="1"/>
  <c r="BH247" i="16"/>
  <c r="AM252" i="23" s="1"/>
  <c r="BH130" i="16"/>
  <c r="AM135" i="23" s="1"/>
  <c r="BH60" i="16"/>
  <c r="AM65" i="23" s="1"/>
  <c r="BH205" i="16"/>
  <c r="AM210" i="23" s="1"/>
  <c r="BH58" i="16"/>
  <c r="AM63" i="23" s="1"/>
  <c r="BH177" i="16"/>
  <c r="AM182" i="23" s="1"/>
  <c r="BH97" i="16"/>
  <c r="AM102" i="23" s="1"/>
  <c r="BH85" i="16"/>
  <c r="AM90" i="23" s="1"/>
  <c r="BH224" i="16"/>
  <c r="AM229" i="23" s="1"/>
  <c r="BH232" i="16"/>
  <c r="AM237" i="23" s="1"/>
  <c r="BH31" i="16"/>
  <c r="AM36" i="23" s="1"/>
  <c r="BH160" i="16"/>
  <c r="AM165" i="23" s="1"/>
  <c r="BH321" i="16"/>
  <c r="AM326" i="23" s="1"/>
  <c r="BH343" i="16"/>
  <c r="AM348" i="23" s="1"/>
  <c r="BH358" i="16"/>
  <c r="AM363" i="23" s="1"/>
  <c r="BH156" i="16"/>
  <c r="AM161" i="23" s="1"/>
  <c r="BH268" i="16"/>
  <c r="AM273" i="23" s="1"/>
  <c r="BH79" i="16"/>
  <c r="AM84" i="23" s="1"/>
  <c r="BH369" i="16"/>
  <c r="AM374" i="23" s="1"/>
  <c r="BH350" i="16"/>
  <c r="AM355" i="23" s="1"/>
  <c r="BH308" i="16"/>
  <c r="AM313" i="23" s="1"/>
  <c r="BH333" i="16"/>
  <c r="AM338" i="23" s="1"/>
  <c r="AR223" i="16"/>
  <c r="AR119" i="16"/>
  <c r="T408" i="23"/>
  <c r="AR188" i="16"/>
  <c r="AR116" i="16"/>
  <c r="AR340" i="16"/>
  <c r="AR195" i="16"/>
  <c r="AR295" i="16"/>
  <c r="AR184" i="16"/>
  <c r="AR345" i="16"/>
  <c r="AR257" i="16"/>
  <c r="AR169" i="16"/>
  <c r="AR351" i="16"/>
  <c r="AR206" i="16"/>
  <c r="AR42" i="16"/>
  <c r="AR194" i="16"/>
  <c r="AR292" i="16"/>
  <c r="AR140" i="16"/>
  <c r="AR352" i="16"/>
  <c r="AR193" i="16"/>
  <c r="AR71" i="16"/>
  <c r="AR179" i="16"/>
  <c r="AR178" i="16"/>
  <c r="AR136" i="16"/>
  <c r="AR373" i="16"/>
  <c r="AR256" i="16"/>
  <c r="AR93" i="16"/>
  <c r="AR252" i="16"/>
  <c r="AR89" i="16"/>
  <c r="AR157" i="16"/>
  <c r="AR12" i="16"/>
  <c r="AR229" i="16"/>
  <c r="AR310" i="16"/>
  <c r="AR160" i="16"/>
  <c r="AR389" i="16"/>
  <c r="AR336" i="16"/>
  <c r="AR189" i="16"/>
  <c r="AR163" i="16"/>
  <c r="AR55" i="16"/>
  <c r="AR279" i="16"/>
  <c r="AR390" i="16"/>
  <c r="AR84" i="16"/>
  <c r="AR187" i="16"/>
  <c r="AR222" i="16"/>
  <c r="AR73" i="16"/>
  <c r="AR274" i="16"/>
  <c r="T419" i="23"/>
  <c r="AR198" i="16"/>
  <c r="AR112" i="16"/>
  <c r="AR205" i="16"/>
  <c r="AR315" i="16"/>
  <c r="AR124" i="16"/>
  <c r="AR337" i="16"/>
  <c r="AR220" i="16"/>
  <c r="AR296" i="16"/>
  <c r="AR278" i="16"/>
  <c r="AR271" i="16"/>
  <c r="AR339" i="16"/>
  <c r="AR364" i="16"/>
  <c r="AR219" i="16"/>
  <c r="AR57" i="16"/>
  <c r="AR117" i="16"/>
  <c r="AR386" i="16"/>
  <c r="U425" i="23"/>
  <c r="AR369" i="16"/>
  <c r="AR147" i="16"/>
  <c r="AR328" i="16"/>
  <c r="AR177" i="16"/>
  <c r="T406" i="23"/>
  <c r="AR100" i="16"/>
  <c r="AR170" i="16"/>
  <c r="AR70" i="16"/>
  <c r="AR47" i="16"/>
  <c r="AR104" i="16"/>
  <c r="AR359" i="16"/>
  <c r="T413" i="23"/>
  <c r="AR141" i="16"/>
  <c r="AR85" i="16"/>
  <c r="AR236" i="16"/>
  <c r="AR212" i="16"/>
  <c r="AR301" i="16"/>
  <c r="AR152" i="16"/>
  <c r="AR370" i="16"/>
  <c r="AR64" i="16"/>
  <c r="AR290" i="16"/>
  <c r="AR138" i="16"/>
  <c r="AR61" i="16"/>
  <c r="AR63" i="16"/>
  <c r="AR233" i="16"/>
  <c r="AR28" i="16"/>
  <c r="AR167" i="16"/>
  <c r="AR371" i="16"/>
  <c r="AR226" i="16"/>
  <c r="AR294" i="16"/>
  <c r="AR144" i="16"/>
  <c r="BH9" i="16"/>
  <c r="AM14" i="23" s="1"/>
  <c r="BG393" i="16"/>
  <c r="BH223" i="16"/>
  <c r="AM228" i="23" s="1"/>
  <c r="BH275" i="16"/>
  <c r="AM280" i="23" s="1"/>
  <c r="BH298" i="16"/>
  <c r="AM303" i="23" s="1"/>
  <c r="BH78" i="16"/>
  <c r="AM83" i="23" s="1"/>
  <c r="BH273" i="16"/>
  <c r="AM278" i="23" s="1"/>
  <c r="BH293" i="16"/>
  <c r="AM298" i="23" s="1"/>
  <c r="BH123" i="16"/>
  <c r="AM128" i="23" s="1"/>
  <c r="BH384" i="16"/>
  <c r="AM389" i="23" s="1"/>
  <c r="BH53" i="16"/>
  <c r="AM58" i="23" s="1"/>
  <c r="BH341" i="16"/>
  <c r="AM346" i="23" s="1"/>
  <c r="BH366" i="16"/>
  <c r="AM371" i="23" s="1"/>
  <c r="BH81" i="16"/>
  <c r="AM86" i="23" s="1"/>
  <c r="BH22" i="16"/>
  <c r="AM27" i="23" s="1"/>
  <c r="BH76" i="16"/>
  <c r="AM81" i="23" s="1"/>
  <c r="BH183" i="16"/>
  <c r="AM188" i="23" s="1"/>
  <c r="BH159" i="16"/>
  <c r="AM164" i="23" s="1"/>
  <c r="BH114" i="16"/>
  <c r="AM119" i="23" s="1"/>
  <c r="BH281" i="16"/>
  <c r="AM286" i="23" s="1"/>
  <c r="BH199" i="16"/>
  <c r="AM204" i="23" s="1"/>
  <c r="BH19" i="16"/>
  <c r="AM24" i="23" s="1"/>
  <c r="AL413" i="23"/>
  <c r="DN400" i="23"/>
  <c r="AX400" i="23"/>
  <c r="AL426" i="23"/>
  <c r="AL411" i="23"/>
  <c r="BH104" i="16"/>
  <c r="AM109" i="23" s="1"/>
  <c r="BH167" i="16"/>
  <c r="AM172" i="23" s="1"/>
  <c r="BH294" i="16"/>
  <c r="AM299" i="23" s="1"/>
  <c r="AL400" i="23"/>
  <c r="AL422" i="23"/>
  <c r="AL419" i="23"/>
  <c r="AL406" i="23"/>
  <c r="BH119" i="16"/>
  <c r="AM124" i="23" s="1"/>
  <c r="BH157" i="16"/>
  <c r="AM162" i="23" s="1"/>
  <c r="BH238" i="16"/>
  <c r="AM243" i="23" s="1"/>
  <c r="BH16" i="16"/>
  <c r="AM21" i="23" s="1"/>
  <c r="BH42" i="16"/>
  <c r="AM47" i="23" s="1"/>
  <c r="BH312" i="16"/>
  <c r="AM317" i="23" s="1"/>
  <c r="BH174" i="16"/>
  <c r="AM179" i="23" s="1"/>
  <c r="BH175" i="16"/>
  <c r="AM180" i="23" s="1"/>
  <c r="BH265" i="16"/>
  <c r="AM270" i="23" s="1"/>
  <c r="BH334" i="16"/>
  <c r="AM339" i="23" s="1"/>
  <c r="BH12" i="16"/>
  <c r="AM17" i="23" s="1"/>
  <c r="BH228" i="16"/>
  <c r="AM233" i="23" s="1"/>
  <c r="BH380" i="16"/>
  <c r="AM385" i="23" s="1"/>
  <c r="BH248" i="16"/>
  <c r="AM253" i="23" s="1"/>
  <c r="BH320" i="16"/>
  <c r="AM325" i="23" s="1"/>
  <c r="BH349" i="16"/>
  <c r="AM354" i="23" s="1"/>
  <c r="BH374" i="16"/>
  <c r="AM379" i="23" s="1"/>
  <c r="BH215" i="16"/>
  <c r="AM220" i="23" s="1"/>
  <c r="BH138" i="16"/>
  <c r="AM143" i="23" s="1"/>
  <c r="BH195" i="16"/>
  <c r="AM200" i="23" s="1"/>
  <c r="BH71" i="16"/>
  <c r="AM76" i="23" s="1"/>
  <c r="BH310" i="16"/>
  <c r="AM315" i="23" s="1"/>
  <c r="BH391" i="16"/>
  <c r="AM396" i="23" s="1"/>
  <c r="BH303" i="16"/>
  <c r="AM308" i="23" s="1"/>
  <c r="BH390" i="16"/>
  <c r="AM395" i="23" s="1"/>
  <c r="BH146" i="16"/>
  <c r="AM151" i="23" s="1"/>
  <c r="BH180" i="16"/>
  <c r="AM185" i="23" s="1"/>
  <c r="BH344" i="16"/>
  <c r="AM349" i="23" s="1"/>
  <c r="BH288" i="16"/>
  <c r="AM293" i="23" s="1"/>
  <c r="BH322" i="16"/>
  <c r="AM327" i="23" s="1"/>
  <c r="BH230" i="16"/>
  <c r="AM235" i="23" s="1"/>
  <c r="BH235" i="16"/>
  <c r="AM240" i="23" s="1"/>
  <c r="BH233" i="16"/>
  <c r="AM238" i="23" s="1"/>
  <c r="BH118" i="16"/>
  <c r="AM123" i="23" s="1"/>
  <c r="BH351" i="16"/>
  <c r="AM356" i="23" s="1"/>
  <c r="BH179" i="16"/>
  <c r="AM184" i="23" s="1"/>
  <c r="BH150" i="16"/>
  <c r="AM155" i="23" s="1"/>
  <c r="BH74" i="16"/>
  <c r="AM79" i="23" s="1"/>
  <c r="BH99" i="16"/>
  <c r="AM104" i="23" s="1"/>
  <c r="BH362" i="16"/>
  <c r="AM367" i="23" s="1"/>
  <c r="BH148" i="16"/>
  <c r="AM153" i="23" s="1"/>
  <c r="BH315" i="16"/>
  <c r="AM320" i="23" s="1"/>
  <c r="BH44" i="16"/>
  <c r="AM49" i="23" s="1"/>
  <c r="BH283" i="16"/>
  <c r="AM288" i="23" s="1"/>
  <c r="BH52" i="16"/>
  <c r="AM57" i="23" s="1"/>
  <c r="BH377" i="16"/>
  <c r="AM382" i="23" s="1"/>
  <c r="BH236" i="16"/>
  <c r="AM241" i="23" s="1"/>
  <c r="BH66" i="16"/>
  <c r="AM71" i="23" s="1"/>
  <c r="BH72" i="16"/>
  <c r="AM77" i="23" s="1"/>
  <c r="BH194" i="16"/>
  <c r="AM199" i="23" s="1"/>
  <c r="BH89" i="16"/>
  <c r="AM94" i="23" s="1"/>
  <c r="BH196" i="16"/>
  <c r="AM201" i="23" s="1"/>
  <c r="BH84" i="16"/>
  <c r="AM89" i="23" s="1"/>
  <c r="BH274" i="16"/>
  <c r="AM279" i="23" s="1"/>
  <c r="BH120" i="16"/>
  <c r="AM125" i="23" s="1"/>
  <c r="BH220" i="16"/>
  <c r="AM225" i="23" s="1"/>
  <c r="BH386" i="16"/>
  <c r="AM391" i="23" s="1"/>
  <c r="BH214" i="16"/>
  <c r="AM219" i="23" s="1"/>
  <c r="BH158" i="16"/>
  <c r="AM163" i="23" s="1"/>
  <c r="BH64" i="16"/>
  <c r="AM69" i="23" s="1"/>
  <c r="BH357" i="16"/>
  <c r="AM362" i="23" s="1"/>
  <c r="BH242" i="16"/>
  <c r="AM247" i="23" s="1"/>
  <c r="BH178" i="16"/>
  <c r="AM183" i="23" s="1"/>
  <c r="BH189" i="16"/>
  <c r="AM194" i="23" s="1"/>
  <c r="BH186" i="16"/>
  <c r="AM191" i="23" s="1"/>
  <c r="BH25" i="16"/>
  <c r="AM30" i="23" s="1"/>
  <c r="BH222" i="16"/>
  <c r="AM227" i="23" s="1"/>
  <c r="BH355" i="16"/>
  <c r="AM360" i="23" s="1"/>
  <c r="BH112" i="16"/>
  <c r="AM117" i="23" s="1"/>
  <c r="BH91" i="16"/>
  <c r="AM96" i="23" s="1"/>
  <c r="BH328" i="16"/>
  <c r="AM333" i="23" s="1"/>
  <c r="BH45" i="16"/>
  <c r="AM50" i="23" s="1"/>
  <c r="BH40" i="16"/>
  <c r="AM45" i="23" s="1"/>
  <c r="BH368" i="16"/>
  <c r="AM373" i="23" s="1"/>
  <c r="AC188" i="14"/>
  <c r="AA223" i="16" s="1"/>
  <c r="W228" i="23" s="1"/>
  <c r="Z223" i="16"/>
  <c r="V228" i="23" s="1"/>
  <c r="AC244" i="14"/>
  <c r="AA286" i="16" s="1"/>
  <c r="W291" i="23" s="1"/>
  <c r="Z286" i="16"/>
  <c r="V291" i="23" s="1"/>
  <c r="AC277" i="14"/>
  <c r="AA324" i="16" s="1"/>
  <c r="W329" i="23" s="1"/>
  <c r="Z324" i="16"/>
  <c r="V329" i="23" s="1"/>
  <c r="AC257" i="14"/>
  <c r="AA300" i="16" s="1"/>
  <c r="W305" i="23" s="1"/>
  <c r="Z300" i="16"/>
  <c r="V305" i="23" s="1"/>
  <c r="AC234" i="14"/>
  <c r="AA275" i="16" s="1"/>
  <c r="W280" i="23" s="1"/>
  <c r="Z275" i="16"/>
  <c r="V280" i="23" s="1"/>
  <c r="AC326" i="14"/>
  <c r="AA379" i="16" s="1"/>
  <c r="W384" i="23" s="1"/>
  <c r="Z379" i="16"/>
  <c r="V384" i="23" s="1"/>
  <c r="AC197" i="14"/>
  <c r="AA232" i="16" s="1"/>
  <c r="W237" i="23" s="1"/>
  <c r="Z232" i="16"/>
  <c r="V237" i="23" s="1"/>
  <c r="AC67" i="14"/>
  <c r="AA72" i="16" s="1"/>
  <c r="W77" i="23" s="1"/>
  <c r="Z72" i="16"/>
  <c r="V77" i="23" s="1"/>
  <c r="AC150" i="14"/>
  <c r="AA176" i="16" s="1"/>
  <c r="W181" i="23" s="1"/>
  <c r="Z176" i="16"/>
  <c r="V181" i="23" s="1"/>
  <c r="AC16" i="14"/>
  <c r="AB390" i="14"/>
  <c r="Z243" i="16" s="1"/>
  <c r="V248" i="23" s="1"/>
  <c r="AB362" i="14"/>
  <c r="Z242" i="16" s="1"/>
  <c r="V247" i="23" s="1"/>
  <c r="Z13" i="16"/>
  <c r="V18" i="23" s="1"/>
  <c r="AC241" i="14"/>
  <c r="AA282" i="16" s="1"/>
  <c r="W287" i="23" s="1"/>
  <c r="Z282" i="16"/>
  <c r="V287" i="23" s="1"/>
  <c r="Z131" i="16"/>
  <c r="V136" i="23" s="1"/>
  <c r="AC113" i="14"/>
  <c r="AA131" i="16" s="1"/>
  <c r="W136" i="23" s="1"/>
  <c r="AC222" i="14"/>
  <c r="AA263" i="16" s="1"/>
  <c r="W268" i="23" s="1"/>
  <c r="Z263" i="16"/>
  <c r="V268" i="23" s="1"/>
  <c r="AC103" i="14"/>
  <c r="AA119" i="16" s="1"/>
  <c r="W124" i="23" s="1"/>
  <c r="Z119" i="16"/>
  <c r="V124" i="23" s="1"/>
  <c r="Z272" i="16"/>
  <c r="V277" i="23" s="1"/>
  <c r="AC231" i="14"/>
  <c r="AA272" i="16" s="1"/>
  <c r="W277" i="23" s="1"/>
  <c r="AC102" i="14"/>
  <c r="Z118" i="16"/>
  <c r="V123" i="23" s="1"/>
  <c r="AB349" i="14"/>
  <c r="Z116" i="16" s="1"/>
  <c r="V121" i="23" s="1"/>
  <c r="AC292" i="14"/>
  <c r="AA340" i="16" s="1"/>
  <c r="W345" i="23" s="1"/>
  <c r="Z340" i="16"/>
  <c r="V345" i="23" s="1"/>
  <c r="AC163" i="14"/>
  <c r="AA195" i="16" s="1"/>
  <c r="W200" i="23" s="1"/>
  <c r="Z195" i="16"/>
  <c r="V200" i="23" s="1"/>
  <c r="Z295" i="16"/>
  <c r="V300" i="23" s="1"/>
  <c r="AC252" i="14"/>
  <c r="AA295" i="16" s="1"/>
  <c r="W300" i="23" s="1"/>
  <c r="AC156" i="14"/>
  <c r="AA184" i="16" s="1"/>
  <c r="W189" i="23" s="1"/>
  <c r="Z184" i="16"/>
  <c r="V189" i="23" s="1"/>
  <c r="AC297" i="14"/>
  <c r="AA345" i="16" s="1"/>
  <c r="W350" i="23" s="1"/>
  <c r="Z345" i="16"/>
  <c r="V350" i="23" s="1"/>
  <c r="AC216" i="14"/>
  <c r="AA257" i="16" s="1"/>
  <c r="W262" i="23" s="1"/>
  <c r="Z257" i="16"/>
  <c r="V262" i="23" s="1"/>
  <c r="AC144" i="14"/>
  <c r="AA169" i="16" s="1"/>
  <c r="W174" i="23" s="1"/>
  <c r="Z169" i="16"/>
  <c r="V174" i="23" s="1"/>
  <c r="AC315" i="14"/>
  <c r="AA365" i="16" s="1"/>
  <c r="W370" i="23" s="1"/>
  <c r="Z365" i="16"/>
  <c r="V370" i="23" s="1"/>
  <c r="AC55" i="14"/>
  <c r="AA59" i="16" s="1"/>
  <c r="W64" i="23" s="1"/>
  <c r="Z59" i="16"/>
  <c r="V64" i="23" s="1"/>
  <c r="AC302" i="14"/>
  <c r="AA351" i="16" s="1"/>
  <c r="W356" i="23" s="1"/>
  <c r="Z351" i="16"/>
  <c r="V356" i="23" s="1"/>
  <c r="AC173" i="14"/>
  <c r="AA206" i="16" s="1"/>
  <c r="W211" i="23" s="1"/>
  <c r="Z206" i="16"/>
  <c r="V211" i="23" s="1"/>
  <c r="Z42" i="16"/>
  <c r="V47" i="23" s="1"/>
  <c r="AC42" i="14"/>
  <c r="AA42" i="16" s="1"/>
  <c r="W47" i="23" s="1"/>
  <c r="AC101" i="14"/>
  <c r="AA115" i="16" s="1"/>
  <c r="W120" i="23" s="1"/>
  <c r="Z115" i="16"/>
  <c r="V120" i="23" s="1"/>
  <c r="AC162" i="14"/>
  <c r="AA194" i="16" s="1"/>
  <c r="W199" i="23" s="1"/>
  <c r="Z194" i="16"/>
  <c r="V199" i="23" s="1"/>
  <c r="AC249" i="14"/>
  <c r="AA292" i="16" s="1"/>
  <c r="W297" i="23" s="1"/>
  <c r="Z292" i="16"/>
  <c r="V297" i="23" s="1"/>
  <c r="AC121" i="14"/>
  <c r="AA140" i="16" s="1"/>
  <c r="W145" i="23" s="1"/>
  <c r="Z140" i="16"/>
  <c r="V145" i="23" s="1"/>
  <c r="AC303" i="14"/>
  <c r="AA352" i="16" s="1"/>
  <c r="W357" i="23" s="1"/>
  <c r="Z352" i="16"/>
  <c r="V357" i="23" s="1"/>
  <c r="AC31" i="14"/>
  <c r="Z31" i="16"/>
  <c r="V36" i="23" s="1"/>
  <c r="AB388" i="14"/>
  <c r="Z193" i="16" s="1"/>
  <c r="V198" i="23" s="1"/>
  <c r="AB357" i="14"/>
  <c r="Z192" i="16" s="1"/>
  <c r="V197" i="23" s="1"/>
  <c r="AC239" i="14"/>
  <c r="AA280" i="16" s="1"/>
  <c r="W285" i="23" s="1"/>
  <c r="Z280" i="16"/>
  <c r="V285" i="23" s="1"/>
  <c r="Z129" i="16"/>
  <c r="V134" i="23" s="1"/>
  <c r="AC111" i="14"/>
  <c r="AA129" i="16" s="1"/>
  <c r="W134" i="23" s="1"/>
  <c r="AC58" i="14"/>
  <c r="AA62" i="16" s="1"/>
  <c r="W67" i="23" s="1"/>
  <c r="Z62" i="16"/>
  <c r="V67" i="23" s="1"/>
  <c r="AC268" i="14"/>
  <c r="AA312" i="16" s="1"/>
  <c r="W317" i="23" s="1"/>
  <c r="Z312" i="16"/>
  <c r="V317" i="23" s="1"/>
  <c r="AC139" i="14"/>
  <c r="AA164" i="16" s="1"/>
  <c r="W169" i="23" s="1"/>
  <c r="Z164" i="16"/>
  <c r="V169" i="23" s="1"/>
  <c r="AC66" i="14"/>
  <c r="AA71" i="16" s="1"/>
  <c r="W76" i="23" s="1"/>
  <c r="Z71" i="16"/>
  <c r="V76" i="23" s="1"/>
  <c r="AC220" i="14"/>
  <c r="AA261" i="16" s="1"/>
  <c r="W266" i="23" s="1"/>
  <c r="Z261" i="16"/>
  <c r="V266" i="23" s="1"/>
  <c r="AC273" i="14"/>
  <c r="AA319" i="16" s="1"/>
  <c r="W324" i="23" s="1"/>
  <c r="Z319" i="16"/>
  <c r="V324" i="23" s="1"/>
  <c r="AC148" i="14"/>
  <c r="AA174" i="16" s="1"/>
  <c r="W179" i="23" s="1"/>
  <c r="Z174" i="16"/>
  <c r="V179" i="23" s="1"/>
  <c r="AC192" i="14"/>
  <c r="AA227" i="16" s="1"/>
  <c r="W232" i="23" s="1"/>
  <c r="Z227" i="16"/>
  <c r="V232" i="23" s="1"/>
  <c r="AC138" i="14"/>
  <c r="AA162" i="16" s="1"/>
  <c r="W167" i="23" s="1"/>
  <c r="Z162" i="16"/>
  <c r="V167" i="23" s="1"/>
  <c r="AC278" i="14"/>
  <c r="AA326" i="16" s="1"/>
  <c r="W331" i="23" s="1"/>
  <c r="Z326" i="16"/>
  <c r="V331" i="23" s="1"/>
  <c r="AC149" i="14"/>
  <c r="AA175" i="16" s="1"/>
  <c r="W180" i="23" s="1"/>
  <c r="Z175" i="16"/>
  <c r="V180" i="23" s="1"/>
  <c r="Z14" i="16"/>
  <c r="V19" i="23" s="1"/>
  <c r="AC17" i="14"/>
  <c r="AB386" i="14"/>
  <c r="Z179" i="16" s="1"/>
  <c r="V184" i="23" s="1"/>
  <c r="AB355" i="14"/>
  <c r="Z178" i="16" s="1"/>
  <c r="V183" i="23" s="1"/>
  <c r="AC118" i="14"/>
  <c r="AA136" i="16" s="1"/>
  <c r="W141" i="23" s="1"/>
  <c r="Z136" i="16"/>
  <c r="V141" i="23" s="1"/>
  <c r="Z32" i="16"/>
  <c r="V37" i="23" s="1"/>
  <c r="AC32" i="14"/>
  <c r="AB387" i="14"/>
  <c r="Z188" i="16" s="1"/>
  <c r="V193" i="23" s="1"/>
  <c r="AC114" i="14"/>
  <c r="AA132" i="16" s="1"/>
  <c r="W137" i="23" s="1"/>
  <c r="Z132" i="16"/>
  <c r="V137" i="23" s="1"/>
  <c r="Z266" i="16"/>
  <c r="V271" i="23" s="1"/>
  <c r="AC225" i="14"/>
  <c r="AA266" i="16" s="1"/>
  <c r="W271" i="23" s="1"/>
  <c r="AC96" i="14"/>
  <c r="AA110" i="16" s="1"/>
  <c r="W115" i="23" s="1"/>
  <c r="Z110" i="16"/>
  <c r="V115" i="23" s="1"/>
  <c r="AC255" i="14"/>
  <c r="AA298" i="16" s="1"/>
  <c r="W303" i="23" s="1"/>
  <c r="Z298" i="16"/>
  <c r="V303" i="23" s="1"/>
  <c r="AC39" i="14"/>
  <c r="Z39" i="16"/>
  <c r="V44" i="23" s="1"/>
  <c r="AB397" i="14"/>
  <c r="Z373" i="16" s="1"/>
  <c r="V378" i="23" s="1"/>
  <c r="Z256" i="16"/>
  <c r="V261" i="23" s="1"/>
  <c r="AC215" i="14"/>
  <c r="AA256" i="16" s="1"/>
  <c r="W261" i="23" s="1"/>
  <c r="AC86" i="14"/>
  <c r="AA93" i="16" s="1"/>
  <c r="W98" i="23" s="1"/>
  <c r="Z93" i="16"/>
  <c r="V98" i="23" s="1"/>
  <c r="AC74" i="14"/>
  <c r="AA80" i="16" s="1"/>
  <c r="W85" i="23" s="1"/>
  <c r="Z80" i="16"/>
  <c r="V85" i="23" s="1"/>
  <c r="Z252" i="16"/>
  <c r="V257" i="23" s="1"/>
  <c r="AC211" i="14"/>
  <c r="AA252" i="16" s="1"/>
  <c r="W257" i="23" s="1"/>
  <c r="AC82" i="14"/>
  <c r="AA89" i="16" s="1"/>
  <c r="W94" i="23" s="1"/>
  <c r="Z89" i="16"/>
  <c r="V94" i="23" s="1"/>
  <c r="Z145" i="16"/>
  <c r="V150" i="23" s="1"/>
  <c r="AC124" i="14"/>
  <c r="AA145" i="16" s="1"/>
  <c r="W150" i="23" s="1"/>
  <c r="AC261" i="14"/>
  <c r="AA305" i="16" s="1"/>
  <c r="W310" i="23" s="1"/>
  <c r="Z305" i="16"/>
  <c r="V310" i="23" s="1"/>
  <c r="AC224" i="14"/>
  <c r="AA265" i="16" s="1"/>
  <c r="W270" i="23" s="1"/>
  <c r="Z265" i="16"/>
  <c r="V270" i="23" s="1"/>
  <c r="AC212" i="14"/>
  <c r="AA253" i="16" s="1"/>
  <c r="W258" i="23" s="1"/>
  <c r="Z253" i="16"/>
  <c r="V258" i="23" s="1"/>
  <c r="AC313" i="14"/>
  <c r="AA363" i="16" s="1"/>
  <c r="W368" i="23" s="1"/>
  <c r="Z363" i="16"/>
  <c r="V368" i="23" s="1"/>
  <c r="AC154" i="14"/>
  <c r="AA182" i="16" s="1"/>
  <c r="W187" i="23" s="1"/>
  <c r="Z182" i="16"/>
  <c r="V187" i="23" s="1"/>
  <c r="AC286" i="14"/>
  <c r="AA334" i="16" s="1"/>
  <c r="W339" i="23" s="1"/>
  <c r="Z334" i="16"/>
  <c r="V339" i="23" s="1"/>
  <c r="AC157" i="14"/>
  <c r="AB393" i="14"/>
  <c r="Z209" i="16" s="1"/>
  <c r="V214" i="23" s="1"/>
  <c r="Z185" i="16"/>
  <c r="V190" i="23" s="1"/>
  <c r="Z24" i="16"/>
  <c r="V29" i="23" s="1"/>
  <c r="AC26" i="14"/>
  <c r="AA24" i="16" s="1"/>
  <c r="W29" i="23" s="1"/>
  <c r="AC134" i="14"/>
  <c r="Z157" i="16"/>
  <c r="V162" i="23" s="1"/>
  <c r="AB377" i="14"/>
  <c r="Z78" i="16" s="1"/>
  <c r="V83" i="23" s="1"/>
  <c r="Z12" i="16"/>
  <c r="V17" i="23" s="1"/>
  <c r="AC15" i="14"/>
  <c r="AA12" i="16" s="1"/>
  <c r="W17" i="23" s="1"/>
  <c r="AC194" i="14"/>
  <c r="AA229" i="16" s="1"/>
  <c r="W234" i="23" s="1"/>
  <c r="Z229" i="16"/>
  <c r="V234" i="23" s="1"/>
  <c r="AC266" i="14"/>
  <c r="AA310" i="16" s="1"/>
  <c r="W315" i="23" s="1"/>
  <c r="Z310" i="16"/>
  <c r="V315" i="23" s="1"/>
  <c r="AC137" i="14"/>
  <c r="AA160" i="16" s="1"/>
  <c r="W165" i="23" s="1"/>
  <c r="Z160" i="16"/>
  <c r="V165" i="23" s="1"/>
  <c r="AC335" i="14"/>
  <c r="AA389" i="16" s="1"/>
  <c r="W394" i="23" s="1"/>
  <c r="Z389" i="16"/>
  <c r="V394" i="23" s="1"/>
  <c r="AC77" i="14"/>
  <c r="AA83" i="16" s="1"/>
  <c r="W88" i="23" s="1"/>
  <c r="Z83" i="16"/>
  <c r="V88" i="23" s="1"/>
  <c r="AC288" i="14"/>
  <c r="AA336" i="16" s="1"/>
  <c r="W341" i="23" s="1"/>
  <c r="Z336" i="16"/>
  <c r="V341" i="23" s="1"/>
  <c r="AC159" i="14"/>
  <c r="AA189" i="16" s="1"/>
  <c r="W194" i="23" s="1"/>
  <c r="Z189" i="16"/>
  <c r="V194" i="23" s="1"/>
  <c r="Z26" i="16"/>
  <c r="V31" i="23" s="1"/>
  <c r="AC28" i="14"/>
  <c r="AB372" i="14"/>
  <c r="Z27" i="16" s="1"/>
  <c r="V32" i="23" s="1"/>
  <c r="Z260" i="16"/>
  <c r="V265" i="23" s="1"/>
  <c r="AC219" i="14"/>
  <c r="AA260" i="16" s="1"/>
  <c r="W265" i="23" s="1"/>
  <c r="AC90" i="14"/>
  <c r="AA103" i="16" s="1"/>
  <c r="W108" i="23" s="1"/>
  <c r="Z103" i="16"/>
  <c r="V108" i="23" s="1"/>
  <c r="AC99" i="14"/>
  <c r="AA113" i="16" s="1"/>
  <c r="W118" i="23" s="1"/>
  <c r="Z113" i="16"/>
  <c r="V118" i="23" s="1"/>
  <c r="AC232" i="14"/>
  <c r="AA273" i="16" s="1"/>
  <c r="W278" i="23" s="1"/>
  <c r="Z273" i="16"/>
  <c r="V278" i="23" s="1"/>
  <c r="AC25" i="14"/>
  <c r="AB383" i="14"/>
  <c r="Z150" i="16" s="1"/>
  <c r="V155" i="23" s="1"/>
  <c r="Z23" i="16"/>
  <c r="V28" i="23" s="1"/>
  <c r="AB352" i="14"/>
  <c r="Z149" i="16" s="1"/>
  <c r="V154" i="23" s="1"/>
  <c r="AC337" i="14"/>
  <c r="AA391" i="16" s="1"/>
  <c r="W396" i="23" s="1"/>
  <c r="Z391" i="16"/>
  <c r="V396" i="23" s="1"/>
  <c r="AC170" i="14"/>
  <c r="AA203" i="16" s="1"/>
  <c r="W208" i="23" s="1"/>
  <c r="Z203" i="16"/>
  <c r="V208" i="23" s="1"/>
  <c r="AC294" i="14"/>
  <c r="AA342" i="16" s="1"/>
  <c r="W347" i="23" s="1"/>
  <c r="Z342" i="16"/>
  <c r="V347" i="23" s="1"/>
  <c r="AC165" i="14"/>
  <c r="AA197" i="16" s="1"/>
  <c r="W202" i="23" s="1"/>
  <c r="Z197" i="16"/>
  <c r="V202" i="23" s="1"/>
  <c r="Z34" i="16"/>
  <c r="V39" i="23" s="1"/>
  <c r="AC34" i="14"/>
  <c r="AA34" i="16" s="1"/>
  <c r="W39" i="23" s="1"/>
  <c r="AC85" i="14"/>
  <c r="AA92" i="16" s="1"/>
  <c r="W97" i="23" s="1"/>
  <c r="Z92" i="16"/>
  <c r="V97" i="23" s="1"/>
  <c r="AC275" i="14"/>
  <c r="AA321" i="16" s="1"/>
  <c r="W326" i="23" s="1"/>
  <c r="Z321" i="16"/>
  <c r="V326" i="23" s="1"/>
  <c r="AC95" i="14"/>
  <c r="AA109" i="16" s="1"/>
  <c r="W114" i="23" s="1"/>
  <c r="Z109" i="16"/>
  <c r="V114" i="23" s="1"/>
  <c r="Z250" i="16"/>
  <c r="V255" i="23" s="1"/>
  <c r="AC209" i="14"/>
  <c r="AA250" i="16" s="1"/>
  <c r="W255" i="23" s="1"/>
  <c r="AC80" i="14"/>
  <c r="AA86" i="16" s="1"/>
  <c r="W91" i="23" s="1"/>
  <c r="Z86" i="16"/>
  <c r="V91" i="23" s="1"/>
  <c r="AC158" i="14"/>
  <c r="AA186" i="16" s="1"/>
  <c r="W191" i="23" s="1"/>
  <c r="Z186" i="16"/>
  <c r="V191" i="23" s="1"/>
  <c r="AC328" i="14"/>
  <c r="AA381" i="16" s="1"/>
  <c r="W386" i="23" s="1"/>
  <c r="Z381" i="16"/>
  <c r="V386" i="23" s="1"/>
  <c r="AC199" i="14"/>
  <c r="AA234" i="16" s="1"/>
  <c r="W239" i="23" s="1"/>
  <c r="Z234" i="16"/>
  <c r="V239" i="23" s="1"/>
  <c r="AC69" i="14"/>
  <c r="AA74" i="16" s="1"/>
  <c r="W79" i="23" s="1"/>
  <c r="Z74" i="16"/>
  <c r="V79" i="23" s="1"/>
  <c r="AC260" i="14"/>
  <c r="AA303" i="16" s="1"/>
  <c r="W308" i="23" s="1"/>
  <c r="Z303" i="16"/>
  <c r="V308" i="23" s="1"/>
  <c r="AC131" i="14"/>
  <c r="AA154" i="16" s="1"/>
  <c r="W159" i="23" s="1"/>
  <c r="Z154" i="16"/>
  <c r="V159" i="23" s="1"/>
  <c r="AC164" i="14"/>
  <c r="AA196" i="16" s="1"/>
  <c r="W201" i="23" s="1"/>
  <c r="Z196" i="16"/>
  <c r="V201" i="23" s="1"/>
  <c r="AC132" i="14"/>
  <c r="AA155" i="16" s="1"/>
  <c r="W160" i="23" s="1"/>
  <c r="Z155" i="16"/>
  <c r="V160" i="23" s="1"/>
  <c r="AC176" i="14"/>
  <c r="AA210" i="16" s="1"/>
  <c r="W215" i="23" s="1"/>
  <c r="Z210" i="16"/>
  <c r="V215" i="23" s="1"/>
  <c r="AC184" i="14"/>
  <c r="AA218" i="16" s="1"/>
  <c r="W223" i="23" s="1"/>
  <c r="Z218" i="16"/>
  <c r="V223" i="23" s="1"/>
  <c r="Z293" i="16"/>
  <c r="V298" i="23" s="1"/>
  <c r="AC250" i="14"/>
  <c r="AA293" i="16" s="1"/>
  <c r="W298" i="23" s="1"/>
  <c r="AC29" i="14"/>
  <c r="AA29" i="16" s="1"/>
  <c r="W34" i="23" s="1"/>
  <c r="Z29" i="16"/>
  <c r="V34" i="23" s="1"/>
  <c r="AC270" i="14"/>
  <c r="AA316" i="16" s="1"/>
  <c r="W321" i="23" s="1"/>
  <c r="Z316" i="16"/>
  <c r="V321" i="23" s="1"/>
  <c r="AC141" i="14"/>
  <c r="AA166" i="16" s="1"/>
  <c r="W171" i="23" s="1"/>
  <c r="Z166" i="16"/>
  <c r="V171" i="23" s="1"/>
  <c r="AC295" i="14"/>
  <c r="AA343" i="16" s="1"/>
  <c r="W348" i="23" s="1"/>
  <c r="Z343" i="16"/>
  <c r="V348" i="23" s="1"/>
  <c r="AC49" i="14"/>
  <c r="AB354" i="14"/>
  <c r="Z163" i="16" s="1"/>
  <c r="V168" i="23" s="1"/>
  <c r="Z49" i="16"/>
  <c r="V54" i="23" s="1"/>
  <c r="AC53" i="14"/>
  <c r="AA55" i="16" s="1"/>
  <c r="W60" i="23" s="1"/>
  <c r="Z55" i="16"/>
  <c r="V60" i="23" s="1"/>
  <c r="Z258" i="16"/>
  <c r="V263" i="23" s="1"/>
  <c r="AC217" i="14"/>
  <c r="AA258" i="16" s="1"/>
  <c r="W263" i="23" s="1"/>
  <c r="AC88" i="14"/>
  <c r="AA99" i="16" s="1"/>
  <c r="W104" i="23" s="1"/>
  <c r="Z99" i="16"/>
  <c r="V104" i="23" s="1"/>
  <c r="Z279" i="16"/>
  <c r="V284" i="23" s="1"/>
  <c r="AC238" i="14"/>
  <c r="AA279" i="16" s="1"/>
  <c r="W284" i="23" s="1"/>
  <c r="Z390" i="16"/>
  <c r="V395" i="23" s="1"/>
  <c r="AC336" i="14"/>
  <c r="AA390" i="16" s="1"/>
  <c r="W395" i="23" s="1"/>
  <c r="AC207" i="14"/>
  <c r="AA247" i="16" s="1"/>
  <c r="W252" i="23" s="1"/>
  <c r="Z247" i="16"/>
  <c r="V252" i="23" s="1"/>
  <c r="AC78" i="14"/>
  <c r="AA84" i="16" s="1"/>
  <c r="W89" i="23" s="1"/>
  <c r="Z84" i="16"/>
  <c r="V89" i="23" s="1"/>
  <c r="U424" i="23"/>
  <c r="U414" i="23"/>
  <c r="AC27" i="14"/>
  <c r="AB371" i="14"/>
  <c r="Z15" i="16" s="1"/>
  <c r="V20" i="23" s="1"/>
  <c r="Z25" i="16"/>
  <c r="V30" i="23" s="1"/>
  <c r="T424" i="23"/>
  <c r="T414" i="23"/>
  <c r="Z276" i="16"/>
  <c r="V281" i="23" s="1"/>
  <c r="AC235" i="14"/>
  <c r="AA276" i="16" s="1"/>
  <c r="W281" i="23" s="1"/>
  <c r="AC107" i="14"/>
  <c r="AA123" i="16" s="1"/>
  <c r="W128" i="23" s="1"/>
  <c r="Z123" i="16"/>
  <c r="V128" i="23" s="1"/>
  <c r="AC228" i="14"/>
  <c r="AA269" i="16" s="1"/>
  <c r="W274" i="23" s="1"/>
  <c r="Z269" i="16"/>
  <c r="V274" i="23" s="1"/>
  <c r="AC196" i="14"/>
  <c r="AA231" i="16" s="1"/>
  <c r="W236" i="23" s="1"/>
  <c r="Z231" i="16"/>
  <c r="V236" i="23" s="1"/>
  <c r="Z151" i="16"/>
  <c r="V156" i="23" s="1"/>
  <c r="AC128" i="14"/>
  <c r="AA151" i="16" s="1"/>
  <c r="W156" i="23" s="1"/>
  <c r="AC265" i="14"/>
  <c r="AA309" i="16" s="1"/>
  <c r="W314" i="23" s="1"/>
  <c r="Z309" i="16"/>
  <c r="V314" i="23" s="1"/>
  <c r="Z384" i="16"/>
  <c r="V389" i="23" s="1"/>
  <c r="AC331" i="14"/>
  <c r="AA384" i="16" s="1"/>
  <c r="W389" i="23" s="1"/>
  <c r="AC72" i="14"/>
  <c r="AA77" i="16" s="1"/>
  <c r="W82" i="23" s="1"/>
  <c r="Z77" i="16"/>
  <c r="V82" i="23" s="1"/>
  <c r="AC245" i="14"/>
  <c r="AA287" i="16" s="1"/>
  <c r="W292" i="23" s="1"/>
  <c r="Z287" i="16"/>
  <c r="V292" i="23" s="1"/>
  <c r="Z135" i="16"/>
  <c r="V140" i="23" s="1"/>
  <c r="AC117" i="14"/>
  <c r="AA135" i="16" s="1"/>
  <c r="W140" i="23" s="1"/>
  <c r="AC311" i="14"/>
  <c r="AA361" i="16" s="1"/>
  <c r="W366" i="23" s="1"/>
  <c r="Z361" i="16"/>
  <c r="V366" i="23" s="1"/>
  <c r="AC51" i="14"/>
  <c r="AB356" i="14"/>
  <c r="Z187" i="16" s="1"/>
  <c r="V192" i="23" s="1"/>
  <c r="Z53" i="16"/>
  <c r="V58" i="23" s="1"/>
  <c r="AC307" i="14"/>
  <c r="AA356" i="16" s="1"/>
  <c r="W361" i="23" s="1"/>
  <c r="Z356" i="16"/>
  <c r="V361" i="23" s="1"/>
  <c r="AC322" i="14"/>
  <c r="AA375" i="16" s="1"/>
  <c r="W380" i="23" s="1"/>
  <c r="Z375" i="16"/>
  <c r="V380" i="23" s="1"/>
  <c r="AC193" i="14"/>
  <c r="AA228" i="16" s="1"/>
  <c r="W233" i="23" s="1"/>
  <c r="Z228" i="16"/>
  <c r="V233" i="23" s="1"/>
  <c r="AC63" i="14"/>
  <c r="AB351" i="14"/>
  <c r="Z137" i="16" s="1"/>
  <c r="V142" i="23" s="1"/>
  <c r="Z67" i="16"/>
  <c r="V72" i="23" s="1"/>
  <c r="AC190" i="14"/>
  <c r="AA225" i="16" s="1"/>
  <c r="W230" i="23" s="1"/>
  <c r="Z225" i="16"/>
  <c r="V230" i="23" s="1"/>
  <c r="AC312" i="14"/>
  <c r="AA362" i="16" s="1"/>
  <c r="W367" i="23" s="1"/>
  <c r="Z362" i="16"/>
  <c r="V367" i="23" s="1"/>
  <c r="AC183" i="14"/>
  <c r="AA217" i="16" s="1"/>
  <c r="W222" i="23" s="1"/>
  <c r="Z217" i="16"/>
  <c r="V222" i="23" s="1"/>
  <c r="Z54" i="16"/>
  <c r="V59" i="23" s="1"/>
  <c r="AC52" i="14"/>
  <c r="AA54" i="16" s="1"/>
  <c r="W59" i="23" s="1"/>
  <c r="AC308" i="14"/>
  <c r="AA358" i="16" s="1"/>
  <c r="W363" i="23" s="1"/>
  <c r="Z358" i="16"/>
  <c r="V363" i="23" s="1"/>
  <c r="AC179" i="14"/>
  <c r="AA213" i="16" s="1"/>
  <c r="W218" i="23" s="1"/>
  <c r="Z213" i="16"/>
  <c r="V218" i="23" s="1"/>
  <c r="Z48" i="16"/>
  <c r="V53" i="23" s="1"/>
  <c r="AC48" i="14"/>
  <c r="AB384" i="14"/>
  <c r="Z161" i="16" s="1"/>
  <c r="V166" i="23" s="1"/>
  <c r="AB353" i="14"/>
  <c r="Z385" i="16" s="1"/>
  <c r="V390" i="23" s="1"/>
  <c r="AC293" i="14"/>
  <c r="AA341" i="16" s="1"/>
  <c r="W346" i="23" s="1"/>
  <c r="Z341" i="16"/>
  <c r="V346" i="23" s="1"/>
  <c r="AC140" i="14"/>
  <c r="AA165" i="16" s="1"/>
  <c r="W170" i="23" s="1"/>
  <c r="Z165" i="16"/>
  <c r="V170" i="23" s="1"/>
  <c r="AC208" i="14"/>
  <c r="AA249" i="16" s="1"/>
  <c r="W254" i="23" s="1"/>
  <c r="Z249" i="16"/>
  <c r="V254" i="23" s="1"/>
  <c r="AC41" i="14"/>
  <c r="Z41" i="16"/>
  <c r="V46" i="23" s="1"/>
  <c r="AB359" i="14"/>
  <c r="Z222" i="16" s="1"/>
  <c r="V227" i="23" s="1"/>
  <c r="AC112" i="14"/>
  <c r="AA130" i="16" s="1"/>
  <c r="W135" i="23" s="1"/>
  <c r="Z130" i="16"/>
  <c r="V135" i="23" s="1"/>
  <c r="AC89" i="14"/>
  <c r="AA102" i="16" s="1"/>
  <c r="W107" i="23" s="1"/>
  <c r="Z102" i="16"/>
  <c r="V107" i="23" s="1"/>
  <c r="Z297" i="16"/>
  <c r="V302" i="23" s="1"/>
  <c r="AC254" i="14"/>
  <c r="AA297" i="16" s="1"/>
  <c r="W302" i="23" s="1"/>
  <c r="AC125" i="14"/>
  <c r="AA146" i="16" s="1"/>
  <c r="W151" i="23" s="1"/>
  <c r="Z146" i="16"/>
  <c r="V151" i="23" s="1"/>
  <c r="Z380" i="16"/>
  <c r="V385" i="23" s="1"/>
  <c r="AC327" i="14"/>
  <c r="AA380" i="16" s="1"/>
  <c r="W385" i="23" s="1"/>
  <c r="AC68" i="14"/>
  <c r="AA73" i="16" s="1"/>
  <c r="W78" i="23" s="1"/>
  <c r="Z73" i="16"/>
  <c r="V78" i="23" s="1"/>
  <c r="AC130" i="14"/>
  <c r="AA153" i="16" s="1"/>
  <c r="W158" i="23" s="1"/>
  <c r="Z153" i="16"/>
  <c r="V158" i="23" s="1"/>
  <c r="Z274" i="16"/>
  <c r="V279" i="23" s="1"/>
  <c r="AC233" i="14"/>
  <c r="AA274" i="16" s="1"/>
  <c r="W279" i="23" s="1"/>
  <c r="AC105" i="14"/>
  <c r="AB367" i="14"/>
  <c r="Z325" i="16" s="1"/>
  <c r="V330" i="23" s="1"/>
  <c r="Z121" i="16"/>
  <c r="V126" i="23" s="1"/>
  <c r="AC271" i="14"/>
  <c r="AA317" i="16" s="1"/>
  <c r="W322" i="23" s="1"/>
  <c r="Z317" i="16"/>
  <c r="V322" i="23" s="1"/>
  <c r="AC14" i="14"/>
  <c r="AB346" i="14"/>
  <c r="Z94" i="16" s="1"/>
  <c r="V99" i="23" s="1"/>
  <c r="Z11" i="16"/>
  <c r="V16" i="23" s="1"/>
  <c r="AB378" i="14"/>
  <c r="Z96" i="16" s="1"/>
  <c r="V101" i="23" s="1"/>
  <c r="Z299" i="16"/>
  <c r="V304" i="23" s="1"/>
  <c r="AC256" i="14"/>
  <c r="AA299" i="16" s="1"/>
  <c r="W304" i="23" s="1"/>
  <c r="AC127" i="14"/>
  <c r="AA148" i="16" s="1"/>
  <c r="W153" i="23" s="1"/>
  <c r="Z148" i="16"/>
  <c r="V153" i="23" s="1"/>
  <c r="Z366" i="16"/>
  <c r="V371" i="23" s="1"/>
  <c r="AC316" i="14"/>
  <c r="AA366" i="16" s="1"/>
  <c r="W371" i="23" s="1"/>
  <c r="AC187" i="14"/>
  <c r="AA221" i="16" s="1"/>
  <c r="W226" i="23" s="1"/>
  <c r="Z221" i="16"/>
  <c r="V226" i="23" s="1"/>
  <c r="AC56" i="14"/>
  <c r="AB392" i="14"/>
  <c r="Z314" i="16" s="1"/>
  <c r="V319" i="23" s="1"/>
  <c r="Z60" i="16"/>
  <c r="V65" i="23" s="1"/>
  <c r="AB365" i="14"/>
  <c r="Z313" i="16" s="1"/>
  <c r="V318" i="23" s="1"/>
  <c r="Z378" i="16"/>
  <c r="V383" i="23" s="1"/>
  <c r="AC325" i="14"/>
  <c r="AA378" i="16" s="1"/>
  <c r="W383" i="23" s="1"/>
  <c r="AC152" i="14"/>
  <c r="AA180" i="16" s="1"/>
  <c r="W185" i="23" s="1"/>
  <c r="Z180" i="16"/>
  <c r="V185" i="23" s="1"/>
  <c r="AC23" i="14"/>
  <c r="AA21" i="16" s="1"/>
  <c r="W26" i="23" s="1"/>
  <c r="Z21" i="16"/>
  <c r="V26" i="23" s="1"/>
  <c r="AC104" i="14"/>
  <c r="AA120" i="16" s="1"/>
  <c r="W125" i="23" s="1"/>
  <c r="Z120" i="16"/>
  <c r="V125" i="23" s="1"/>
  <c r="AC106" i="14"/>
  <c r="AA122" i="16" s="1"/>
  <c r="W127" i="23" s="1"/>
  <c r="Z122" i="16"/>
  <c r="V127" i="23" s="1"/>
  <c r="AC262" i="14"/>
  <c r="AA306" i="16" s="1"/>
  <c r="W311" i="23" s="1"/>
  <c r="Z306" i="16"/>
  <c r="V311" i="23" s="1"/>
  <c r="AC133" i="14"/>
  <c r="AA156" i="16" s="1"/>
  <c r="W161" i="23" s="1"/>
  <c r="Z156" i="16"/>
  <c r="V161" i="23" s="1"/>
  <c r="AC279" i="14"/>
  <c r="AA327" i="16" s="1"/>
  <c r="W332" i="23" s="1"/>
  <c r="Z327" i="16"/>
  <c r="V332" i="23" s="1"/>
  <c r="AC43" i="14"/>
  <c r="AA43" i="16" s="1"/>
  <c r="W48" i="23" s="1"/>
  <c r="Z43" i="16"/>
  <c r="V48" i="23" s="1"/>
  <c r="AC210" i="14"/>
  <c r="AA251" i="16" s="1"/>
  <c r="W256" i="23" s="1"/>
  <c r="Z251" i="16"/>
  <c r="V256" i="23" s="1"/>
  <c r="AC306" i="14"/>
  <c r="AA355" i="16" s="1"/>
  <c r="W360" i="23" s="1"/>
  <c r="Z355" i="16"/>
  <c r="V360" i="23" s="1"/>
  <c r="AC177" i="14"/>
  <c r="AA211" i="16" s="1"/>
  <c r="W216" i="23" s="1"/>
  <c r="Z211" i="16"/>
  <c r="V216" i="23" s="1"/>
  <c r="Z46" i="16"/>
  <c r="V51" i="23" s="1"/>
  <c r="AC46" i="14"/>
  <c r="AA46" i="16" s="1"/>
  <c r="W51" i="23" s="1"/>
  <c r="AC93" i="14"/>
  <c r="AA107" i="16" s="1"/>
  <c r="W112" i="23" s="1"/>
  <c r="Z107" i="16"/>
  <c r="V112" i="23" s="1"/>
  <c r="AC296" i="14"/>
  <c r="AA344" i="16" s="1"/>
  <c r="W349" i="23" s="1"/>
  <c r="Z344" i="16"/>
  <c r="V349" i="23" s="1"/>
  <c r="AC167" i="14"/>
  <c r="AA200" i="16" s="1"/>
  <c r="W205" i="23" s="1"/>
  <c r="Z200" i="16"/>
  <c r="V205" i="23" s="1"/>
  <c r="Z36" i="16"/>
  <c r="V41" i="23" s="1"/>
  <c r="AC36" i="14"/>
  <c r="AB358" i="14"/>
  <c r="Z198" i="16" s="1"/>
  <c r="V203" i="23" s="1"/>
  <c r="Z268" i="16"/>
  <c r="V273" i="23" s="1"/>
  <c r="AC227" i="14"/>
  <c r="AA268" i="16" s="1"/>
  <c r="W273" i="23" s="1"/>
  <c r="AC98" i="14"/>
  <c r="AA112" i="16" s="1"/>
  <c r="W117" i="23" s="1"/>
  <c r="Z112" i="16"/>
  <c r="V117" i="23" s="1"/>
  <c r="AC172" i="14"/>
  <c r="AA205" i="16" s="1"/>
  <c r="W210" i="23" s="1"/>
  <c r="Z205" i="16"/>
  <c r="V210" i="23" s="1"/>
  <c r="AC269" i="14"/>
  <c r="AA315" i="16" s="1"/>
  <c r="W320" i="23" s="1"/>
  <c r="Z315" i="16"/>
  <c r="V320" i="23" s="1"/>
  <c r="AC108" i="14"/>
  <c r="AA124" i="16" s="1"/>
  <c r="W129" i="23" s="1"/>
  <c r="Z124" i="16"/>
  <c r="V129" i="23" s="1"/>
  <c r="AC289" i="14"/>
  <c r="AA337" i="16" s="1"/>
  <c r="W342" i="23" s="1"/>
  <c r="Z337" i="16"/>
  <c r="V342" i="23" s="1"/>
  <c r="AC186" i="14"/>
  <c r="AA220" i="16" s="1"/>
  <c r="W225" i="23" s="1"/>
  <c r="Z220" i="16"/>
  <c r="V225" i="23" s="1"/>
  <c r="AC253" i="14"/>
  <c r="AA296" i="16" s="1"/>
  <c r="W301" i="23" s="1"/>
  <c r="Z296" i="16"/>
  <c r="V301" i="23" s="1"/>
  <c r="AC237" i="14"/>
  <c r="AA278" i="16" s="1"/>
  <c r="W283" i="23" s="1"/>
  <c r="Z278" i="16"/>
  <c r="V283" i="23" s="1"/>
  <c r="AC109" i="14"/>
  <c r="AA125" i="16" s="1"/>
  <c r="W130" i="23" s="1"/>
  <c r="Z125" i="16"/>
  <c r="V130" i="23" s="1"/>
  <c r="AC230" i="14"/>
  <c r="AA271" i="16" s="1"/>
  <c r="W276" i="23" s="1"/>
  <c r="Z271" i="16"/>
  <c r="V276" i="23" s="1"/>
  <c r="AC291" i="14"/>
  <c r="AA339" i="16" s="1"/>
  <c r="W344" i="23" s="1"/>
  <c r="Z339" i="16"/>
  <c r="V344" i="23" s="1"/>
  <c r="Z364" i="16"/>
  <c r="V369" i="23" s="1"/>
  <c r="AC314" i="14"/>
  <c r="AA364" i="16" s="1"/>
  <c r="W369" i="23" s="1"/>
  <c r="AC185" i="14"/>
  <c r="AA219" i="16" s="1"/>
  <c r="W224" i="23" s="1"/>
  <c r="Z219" i="16"/>
  <c r="V224" i="23" s="1"/>
  <c r="AC54" i="14"/>
  <c r="AB375" i="14"/>
  <c r="Z58" i="16" s="1"/>
  <c r="V63" i="23" s="1"/>
  <c r="AB344" i="14"/>
  <c r="Z57" i="16" s="1"/>
  <c r="V62" i="23" s="1"/>
  <c r="Z56" i="16"/>
  <c r="V61" i="23" s="1"/>
  <c r="AC174" i="14"/>
  <c r="AA207" i="16" s="1"/>
  <c r="W212" i="23" s="1"/>
  <c r="Z207" i="16"/>
  <c r="V212" i="23" s="1"/>
  <c r="AC304" i="14"/>
  <c r="AA353" i="16" s="1"/>
  <c r="W358" i="23" s="1"/>
  <c r="Z353" i="16"/>
  <c r="V358" i="23" s="1"/>
  <c r="AC175" i="14"/>
  <c r="Z208" i="16"/>
  <c r="V213" i="23" s="1"/>
  <c r="AB364" i="14"/>
  <c r="Z288" i="16" s="1"/>
  <c r="V293" i="23" s="1"/>
  <c r="Z44" i="16"/>
  <c r="V49" i="23" s="1"/>
  <c r="AC44" i="14"/>
  <c r="AB380" i="14"/>
  <c r="Z117" i="16" s="1"/>
  <c r="V122" i="23" s="1"/>
  <c r="Z386" i="16"/>
  <c r="V391" i="23" s="1"/>
  <c r="AC332" i="14"/>
  <c r="AA386" i="16" s="1"/>
  <c r="W391" i="23" s="1"/>
  <c r="AC203" i="14"/>
  <c r="AA241" i="16" s="1"/>
  <c r="W246" i="23" s="1"/>
  <c r="Z241" i="16"/>
  <c r="V246" i="23" s="1"/>
  <c r="AC73" i="14"/>
  <c r="AA79" i="16" s="1"/>
  <c r="W84" i="23" s="1"/>
  <c r="Z79" i="16"/>
  <c r="V84" i="23" s="1"/>
  <c r="AC64" i="14"/>
  <c r="AB363" i="14"/>
  <c r="Z248" i="16" s="1"/>
  <c r="V253" i="23" s="1"/>
  <c r="Z68" i="16"/>
  <c r="V73" i="23" s="1"/>
  <c r="AC236" i="14"/>
  <c r="AA277" i="16" s="1"/>
  <c r="W282" i="23" s="1"/>
  <c r="Z277" i="16"/>
  <c r="V282" i="23" s="1"/>
  <c r="AC333" i="14"/>
  <c r="AA387" i="16" s="1"/>
  <c r="W392" i="23" s="1"/>
  <c r="Z387" i="16"/>
  <c r="V392" i="23" s="1"/>
  <c r="AC281" i="14"/>
  <c r="AA329" i="16" s="1"/>
  <c r="W334" i="23" s="1"/>
  <c r="Z329" i="16"/>
  <c r="V334" i="23" s="1"/>
  <c r="AC75" i="14"/>
  <c r="AB361" i="14"/>
  <c r="Z238" i="16" s="1"/>
  <c r="V243" i="23" s="1"/>
  <c r="Z81" i="16"/>
  <c r="V86" i="23" s="1"/>
  <c r="AC267" i="14"/>
  <c r="AA311" i="16" s="1"/>
  <c r="W316" i="23" s="1"/>
  <c r="Z311" i="16"/>
  <c r="V316" i="23" s="1"/>
  <c r="AC37" i="14"/>
  <c r="AB399" i="14"/>
  <c r="Z101" i="16" s="1"/>
  <c r="V106" i="23" s="1"/>
  <c r="Z37" i="16"/>
  <c r="V42" i="23" s="1"/>
  <c r="Z254" i="16"/>
  <c r="V259" i="23" s="1"/>
  <c r="AC213" i="14"/>
  <c r="AA254" i="16" s="1"/>
  <c r="W259" i="23" s="1"/>
  <c r="AC84" i="14"/>
  <c r="AA91" i="16" s="1"/>
  <c r="W96" i="23" s="1"/>
  <c r="Z91" i="16"/>
  <c r="V96" i="23" s="1"/>
  <c r="AC246" i="14"/>
  <c r="AA289" i="16" s="1"/>
  <c r="W294" i="23" s="1"/>
  <c r="Z289" i="16"/>
  <c r="V294" i="23" s="1"/>
  <c r="AC70" i="14"/>
  <c r="AA75" i="16" s="1"/>
  <c r="W80" i="23" s="1"/>
  <c r="Z75" i="16"/>
  <c r="V80" i="23" s="1"/>
  <c r="Z283" i="16"/>
  <c r="V288" i="23" s="1"/>
  <c r="AC242" i="14"/>
  <c r="AA283" i="16" s="1"/>
  <c r="W288" i="23" s="1"/>
  <c r="AC290" i="14"/>
  <c r="AA338" i="16" s="1"/>
  <c r="W343" i="23" s="1"/>
  <c r="Z338" i="16"/>
  <c r="V343" i="23" s="1"/>
  <c r="AC161" i="14"/>
  <c r="AA191" i="16" s="1"/>
  <c r="W196" i="23" s="1"/>
  <c r="Z191" i="16"/>
  <c r="V196" i="23" s="1"/>
  <c r="Z30" i="16"/>
  <c r="V35" i="23" s="1"/>
  <c r="AC30" i="14"/>
  <c r="AB396" i="14"/>
  <c r="Z369" i="16" s="1"/>
  <c r="V374" i="23" s="1"/>
  <c r="Z147" i="16"/>
  <c r="V152" i="23" s="1"/>
  <c r="AC126" i="14"/>
  <c r="AA147" i="16" s="1"/>
  <c r="W152" i="23" s="1"/>
  <c r="AC280" i="14"/>
  <c r="AA328" i="16" s="1"/>
  <c r="W333" i="23" s="1"/>
  <c r="Z328" i="16"/>
  <c r="V333" i="23" s="1"/>
  <c r="AC151" i="14"/>
  <c r="AA177" i="16" s="1"/>
  <c r="W182" i="23" s="1"/>
  <c r="Z177" i="16"/>
  <c r="V182" i="23" s="1"/>
  <c r="AC19" i="14"/>
  <c r="AB366" i="14"/>
  <c r="Z322" i="16" s="1"/>
  <c r="V327" i="23" s="1"/>
  <c r="Z17" i="16"/>
  <c r="V22" i="23" s="1"/>
  <c r="AC276" i="14"/>
  <c r="AA323" i="16" s="1"/>
  <c r="W328" i="23" s="1"/>
  <c r="Z323" i="16"/>
  <c r="V328" i="23" s="1"/>
  <c r="AC147" i="14"/>
  <c r="AA173" i="16" s="1"/>
  <c r="W178" i="23" s="1"/>
  <c r="Z173" i="16"/>
  <c r="V178" i="23" s="1"/>
  <c r="Z22" i="16"/>
  <c r="V27" i="23" s="1"/>
  <c r="AC24" i="14"/>
  <c r="AB350" i="14"/>
  <c r="Z126" i="16" s="1"/>
  <c r="V131" i="23" s="1"/>
  <c r="AB381" i="14"/>
  <c r="Z127" i="16" s="1"/>
  <c r="V132" i="23" s="1"/>
  <c r="AC81" i="14"/>
  <c r="AA87" i="16" s="1"/>
  <c r="W92" i="23" s="1"/>
  <c r="Z87" i="16"/>
  <c r="V92" i="23" s="1"/>
  <c r="AC301" i="14"/>
  <c r="AA350" i="16" s="1"/>
  <c r="W355" i="23" s="1"/>
  <c r="Z350" i="16"/>
  <c r="V355" i="23" s="1"/>
  <c r="AC180" i="14"/>
  <c r="AA214" i="16" s="1"/>
  <c r="W219" i="23" s="1"/>
  <c r="Z214" i="16"/>
  <c r="V219" i="23" s="1"/>
  <c r="Z382" i="16"/>
  <c r="V387" i="23" s="1"/>
  <c r="AC329" i="14"/>
  <c r="AA382" i="16" s="1"/>
  <c r="W387" i="23" s="1"/>
  <c r="AC283" i="14"/>
  <c r="AA331" i="16" s="1"/>
  <c r="W336" i="23" s="1"/>
  <c r="Z331" i="16"/>
  <c r="V336" i="23" s="1"/>
  <c r="AC45" i="14"/>
  <c r="AA45" i="16" s="1"/>
  <c r="W50" i="23" s="1"/>
  <c r="Z45" i="16"/>
  <c r="V50" i="23" s="1"/>
  <c r="Z262" i="16"/>
  <c r="V267" i="23" s="1"/>
  <c r="AC221" i="14"/>
  <c r="AA262" i="16" s="1"/>
  <c r="W267" i="23" s="1"/>
  <c r="AC92" i="14"/>
  <c r="AA106" i="16" s="1"/>
  <c r="W111" i="23" s="1"/>
  <c r="Z106" i="16"/>
  <c r="V111" i="23" s="1"/>
  <c r="AC263" i="14"/>
  <c r="AA307" i="16" s="1"/>
  <c r="W312" i="23" s="1"/>
  <c r="Z307" i="16"/>
  <c r="V312" i="23" s="1"/>
  <c r="Z16" i="16"/>
  <c r="V21" i="23" s="1"/>
  <c r="AC18" i="14"/>
  <c r="AB374" i="14"/>
  <c r="Z52" i="16" s="1"/>
  <c r="V57" i="23" s="1"/>
  <c r="AB343" i="14"/>
  <c r="Z51" i="16" s="1"/>
  <c r="V56" i="23" s="1"/>
  <c r="Z376" i="16"/>
  <c r="V381" i="23" s="1"/>
  <c r="AC323" i="14"/>
  <c r="AA376" i="16" s="1"/>
  <c r="W381" i="23" s="1"/>
  <c r="AC330" i="14"/>
  <c r="AA383" i="16" s="1"/>
  <c r="W388" i="23" s="1"/>
  <c r="Z383" i="16"/>
  <c r="V388" i="23" s="1"/>
  <c r="AC201" i="14"/>
  <c r="AA239" i="16" s="1"/>
  <c r="W244" i="23" s="1"/>
  <c r="Z239" i="16"/>
  <c r="V244" i="23" s="1"/>
  <c r="AC71" i="14"/>
  <c r="AB348" i="14"/>
  <c r="Z100" i="16" s="1"/>
  <c r="V105" i="23" s="1"/>
  <c r="Z76" i="16"/>
  <c r="V81" i="23" s="1"/>
  <c r="AC206" i="14"/>
  <c r="AA246" i="16" s="1"/>
  <c r="W251" i="23" s="1"/>
  <c r="Z246" i="16"/>
  <c r="V251" i="23" s="1"/>
  <c r="AC83" i="14"/>
  <c r="AB379" i="14"/>
  <c r="Z105" i="16" s="1"/>
  <c r="V110" i="23" s="1"/>
  <c r="Z90" i="16"/>
  <c r="V95" i="23" s="1"/>
  <c r="Z264" i="16"/>
  <c r="V269" i="23" s="1"/>
  <c r="AC223" i="14"/>
  <c r="AA264" i="16" s="1"/>
  <c r="W269" i="23" s="1"/>
  <c r="AC94" i="14"/>
  <c r="AB347" i="14"/>
  <c r="Z97" i="16" s="1"/>
  <c r="V102" i="23" s="1"/>
  <c r="Z108" i="16"/>
  <c r="V113" i="23" s="1"/>
  <c r="AB398" i="14"/>
  <c r="Z98" i="16" s="1"/>
  <c r="V103" i="23" s="1"/>
  <c r="AC284" i="14"/>
  <c r="AA332" i="16" s="1"/>
  <c r="W337" i="23" s="1"/>
  <c r="Z332" i="16"/>
  <c r="V337" i="23" s="1"/>
  <c r="AC155" i="14"/>
  <c r="AA183" i="16" s="1"/>
  <c r="W188" i="23" s="1"/>
  <c r="Z183" i="16"/>
  <c r="V188" i="23" s="1"/>
  <c r="AC97" i="14"/>
  <c r="AA111" i="16" s="1"/>
  <c r="W116" i="23" s="1"/>
  <c r="Z111" i="16"/>
  <c r="V116" i="23" s="1"/>
  <c r="AC204" i="14"/>
  <c r="AA244" i="16" s="1"/>
  <c r="W249" i="23" s="1"/>
  <c r="Z244" i="16"/>
  <c r="V249" i="23" s="1"/>
  <c r="AC160" i="14"/>
  <c r="AA190" i="16" s="1"/>
  <c r="W195" i="23" s="1"/>
  <c r="Z190" i="16"/>
  <c r="V195" i="23" s="1"/>
  <c r="AC136" i="14"/>
  <c r="AA159" i="16" s="1"/>
  <c r="W164" i="23" s="1"/>
  <c r="Z159" i="16"/>
  <c r="V164" i="23" s="1"/>
  <c r="AC299" i="14"/>
  <c r="AA347" i="16" s="1"/>
  <c r="W352" i="23" s="1"/>
  <c r="Z347" i="16"/>
  <c r="V352" i="23" s="1"/>
  <c r="AC87" i="14"/>
  <c r="AA95" i="16" s="1"/>
  <c r="W100" i="23" s="1"/>
  <c r="Z95" i="16"/>
  <c r="V100" i="23" s="1"/>
  <c r="Z270" i="16"/>
  <c r="V275" i="23" s="1"/>
  <c r="AC229" i="14"/>
  <c r="AA270" i="16" s="1"/>
  <c r="W275" i="23" s="1"/>
  <c r="AC100" i="14"/>
  <c r="Z114" i="16"/>
  <c r="V119" i="23" s="1"/>
  <c r="AB385" i="14"/>
  <c r="Z170" i="16" s="1"/>
  <c r="V175" i="23" s="1"/>
  <c r="AC214" i="14"/>
  <c r="AA255" i="16" s="1"/>
  <c r="W260" i="23" s="1"/>
  <c r="Z255" i="16"/>
  <c r="V260" i="23" s="1"/>
  <c r="AC146" i="14"/>
  <c r="AA172" i="16" s="1"/>
  <c r="W177" i="23" s="1"/>
  <c r="Z172" i="16"/>
  <c r="V177" i="23" s="1"/>
  <c r="AC274" i="14"/>
  <c r="AA320" i="16" s="1"/>
  <c r="W325" i="23" s="1"/>
  <c r="Z320" i="16"/>
  <c r="V325" i="23" s="1"/>
  <c r="AC145" i="14"/>
  <c r="AA171" i="16" s="1"/>
  <c r="W176" i="23" s="1"/>
  <c r="Z171" i="16"/>
  <c r="V176" i="23" s="1"/>
  <c r="AC287" i="14"/>
  <c r="AA335" i="16" s="1"/>
  <c r="W340" i="23" s="1"/>
  <c r="Z335" i="16"/>
  <c r="V340" i="23" s="1"/>
  <c r="U426" i="23"/>
  <c r="U411" i="23"/>
  <c r="Z20" i="16"/>
  <c r="V25" i="23" s="1"/>
  <c r="AC22" i="14"/>
  <c r="AB394" i="14"/>
  <c r="Z304" i="16" s="1"/>
  <c r="V309" i="23" s="1"/>
  <c r="T426" i="23"/>
  <c r="T411" i="23"/>
  <c r="AC264" i="14"/>
  <c r="AA308" i="16" s="1"/>
  <c r="W313" i="23" s="1"/>
  <c r="Z308" i="16"/>
  <c r="V313" i="23" s="1"/>
  <c r="AC135" i="14"/>
  <c r="AA158" i="16" s="1"/>
  <c r="W163" i="23" s="1"/>
  <c r="Z158" i="16"/>
  <c r="V163" i="23" s="1"/>
  <c r="AC324" i="14"/>
  <c r="AA377" i="16" s="1"/>
  <c r="W382" i="23" s="1"/>
  <c r="Z377" i="16"/>
  <c r="V382" i="23" s="1"/>
  <c r="AC195" i="14"/>
  <c r="AA230" i="16" s="1"/>
  <c r="W235" i="23" s="1"/>
  <c r="Z230" i="16"/>
  <c r="V235" i="23" s="1"/>
  <c r="AC65" i="14"/>
  <c r="AB376" i="14"/>
  <c r="Z70" i="16" s="1"/>
  <c r="V75" i="23" s="1"/>
  <c r="Z69" i="16"/>
  <c r="V74" i="23" s="1"/>
  <c r="AC47" i="14"/>
  <c r="AA47" i="16" s="1"/>
  <c r="W52" i="23" s="1"/>
  <c r="Z47" i="16"/>
  <c r="V52" i="23" s="1"/>
  <c r="AC91" i="14"/>
  <c r="AA104" i="16" s="1"/>
  <c r="W109" i="23" s="1"/>
  <c r="Z104" i="16"/>
  <c r="V109" i="23" s="1"/>
  <c r="AC309" i="14"/>
  <c r="AA359" i="16" s="1"/>
  <c r="W364" i="23" s="1"/>
  <c r="Z359" i="16"/>
  <c r="V364" i="23" s="1"/>
  <c r="AC116" i="14"/>
  <c r="Z134" i="16"/>
  <c r="V139" i="23" s="1"/>
  <c r="AB395" i="14"/>
  <c r="Z348" i="16" s="1"/>
  <c r="V353" i="23" s="1"/>
  <c r="AC200" i="14"/>
  <c r="AA237" i="16" s="1"/>
  <c r="W242" i="23" s="1"/>
  <c r="Z237" i="16"/>
  <c r="V242" i="23" s="1"/>
  <c r="Z281" i="16"/>
  <c r="V286" i="23" s="1"/>
  <c r="AC240" i="14"/>
  <c r="AA281" i="16" s="1"/>
  <c r="W286" i="23" s="1"/>
  <c r="Z143" i="16"/>
  <c r="V148" i="23" s="1"/>
  <c r="AC122" i="14"/>
  <c r="AA143" i="16" s="1"/>
  <c r="W148" i="23" s="1"/>
  <c r="Z388" i="16"/>
  <c r="V393" i="23" s="1"/>
  <c r="AC334" i="14"/>
  <c r="AA388" i="16" s="1"/>
  <c r="W393" i="23" s="1"/>
  <c r="AC205" i="14"/>
  <c r="AA245" i="16" s="1"/>
  <c r="W250" i="23" s="1"/>
  <c r="Z245" i="16"/>
  <c r="V250" i="23" s="1"/>
  <c r="AC76" i="14"/>
  <c r="AA82" i="16" s="1"/>
  <c r="W87" i="23" s="1"/>
  <c r="Z82" i="16"/>
  <c r="V87" i="23" s="1"/>
  <c r="AC166" i="14"/>
  <c r="AA199" i="16" s="1"/>
  <c r="W204" i="23" s="1"/>
  <c r="Z199" i="16"/>
  <c r="V204" i="23" s="1"/>
  <c r="AC226" i="14"/>
  <c r="AA267" i="16" s="1"/>
  <c r="W272" i="23" s="1"/>
  <c r="Z267" i="16"/>
  <c r="V272" i="23" s="1"/>
  <c r="AC282" i="14"/>
  <c r="AA330" i="16" s="1"/>
  <c r="W335" i="23" s="1"/>
  <c r="Z330" i="16"/>
  <c r="V335" i="23" s="1"/>
  <c r="AC153" i="14"/>
  <c r="AA181" i="16" s="1"/>
  <c r="W186" i="23" s="1"/>
  <c r="Z181" i="16"/>
  <c r="V186" i="23" s="1"/>
  <c r="AC21" i="14"/>
  <c r="AA19" i="16" s="1"/>
  <c r="W24" i="23" s="1"/>
  <c r="Z19" i="16"/>
  <c r="V24" i="23" s="1"/>
  <c r="AC110" i="14"/>
  <c r="AA128" i="16" s="1"/>
  <c r="W133" i="23" s="1"/>
  <c r="Z128" i="16"/>
  <c r="V133" i="23" s="1"/>
  <c r="AC272" i="14"/>
  <c r="AA318" i="16" s="1"/>
  <c r="W323" i="23" s="1"/>
  <c r="Z318" i="16"/>
  <c r="V323" i="23" s="1"/>
  <c r="AC143" i="14"/>
  <c r="AA168" i="16" s="1"/>
  <c r="W173" i="23" s="1"/>
  <c r="Z168" i="16"/>
  <c r="V173" i="23" s="1"/>
  <c r="U420" i="23"/>
  <c r="U409" i="23"/>
  <c r="Z18" i="16"/>
  <c r="V23" i="23" s="1"/>
  <c r="AC20" i="14"/>
  <c r="AB370" i="14"/>
  <c r="Z141" i="16" s="1"/>
  <c r="V146" i="23" s="1"/>
  <c r="V410" i="23" s="1"/>
  <c r="T420" i="23"/>
  <c r="T409" i="23"/>
  <c r="AC300" i="14"/>
  <c r="AA349" i="16" s="1"/>
  <c r="W354" i="23" s="1"/>
  <c r="Z349" i="16"/>
  <c r="V354" i="23" s="1"/>
  <c r="AC171" i="14"/>
  <c r="AA204" i="16" s="1"/>
  <c r="W209" i="23" s="1"/>
  <c r="Z204" i="16"/>
  <c r="V209" i="23" s="1"/>
  <c r="Z40" i="16"/>
  <c r="V45" i="23" s="1"/>
  <c r="AC40" i="14"/>
  <c r="AA40" i="16" s="1"/>
  <c r="W45" i="23" s="1"/>
  <c r="AC317" i="14"/>
  <c r="AA367" i="16" s="1"/>
  <c r="W372" i="23" s="1"/>
  <c r="Z367" i="16"/>
  <c r="V372" i="23" s="1"/>
  <c r="AC33" i="14"/>
  <c r="AA33" i="16" s="1"/>
  <c r="W38" i="23" s="1"/>
  <c r="Z33" i="16"/>
  <c r="V38" i="23" s="1"/>
  <c r="Z139" i="16"/>
  <c r="V144" i="23" s="1"/>
  <c r="AC120" i="14"/>
  <c r="AA139" i="16" s="1"/>
  <c r="W144" i="23" s="1"/>
  <c r="Z374" i="16"/>
  <c r="V379" i="23" s="1"/>
  <c r="AC321" i="14"/>
  <c r="AA374" i="16" s="1"/>
  <c r="W379" i="23" s="1"/>
  <c r="AC248" i="14"/>
  <c r="AA291" i="16" s="1"/>
  <c r="W296" i="23" s="1"/>
  <c r="Z291" i="16"/>
  <c r="V296" i="23" s="1"/>
  <c r="AC202" i="14"/>
  <c r="AA240" i="16" s="1"/>
  <c r="W245" i="23" s="1"/>
  <c r="Z240" i="16"/>
  <c r="V245" i="23" s="1"/>
  <c r="AC310" i="14"/>
  <c r="AA360" i="16" s="1"/>
  <c r="W365" i="23" s="1"/>
  <c r="Z360" i="16"/>
  <c r="V365" i="23" s="1"/>
  <c r="AC181" i="14"/>
  <c r="AA215" i="16" s="1"/>
  <c r="W220" i="23" s="1"/>
  <c r="Z215" i="16"/>
  <c r="V220" i="23" s="1"/>
  <c r="Z50" i="16"/>
  <c r="V55" i="23" s="1"/>
  <c r="AC50" i="14"/>
  <c r="AA50" i="16" s="1"/>
  <c r="W55" i="23" s="1"/>
  <c r="AC182" i="14"/>
  <c r="AA216" i="16" s="1"/>
  <c r="W221" i="23" s="1"/>
  <c r="Z216" i="16"/>
  <c r="V221" i="23" s="1"/>
  <c r="AC79" i="14"/>
  <c r="AB360" i="14"/>
  <c r="Z235" i="16" s="1"/>
  <c r="V240" i="23" s="1"/>
  <c r="AB389" i="14"/>
  <c r="Z236" i="16" s="1"/>
  <c r="V241" i="23" s="1"/>
  <c r="Z85" i="16"/>
  <c r="V90" i="23" s="1"/>
  <c r="AC178" i="14"/>
  <c r="AA212" i="16" s="1"/>
  <c r="W217" i="23" s="1"/>
  <c r="Z212" i="16"/>
  <c r="V217" i="23" s="1"/>
  <c r="Z301" i="16"/>
  <c r="V306" i="23" s="1"/>
  <c r="AC258" i="14"/>
  <c r="AA301" i="16" s="1"/>
  <c r="W306" i="23" s="1"/>
  <c r="AC129" i="14"/>
  <c r="AA152" i="16" s="1"/>
  <c r="W157" i="23" s="1"/>
  <c r="Z152" i="16"/>
  <c r="V157" i="23" s="1"/>
  <c r="Z370" i="16"/>
  <c r="V375" i="23" s="1"/>
  <c r="AC319" i="14"/>
  <c r="AA370" i="16" s="1"/>
  <c r="W375" i="23" s="1"/>
  <c r="AC60" i="14"/>
  <c r="AA64" i="16" s="1"/>
  <c r="W69" i="23" s="1"/>
  <c r="Z64" i="16"/>
  <c r="V69" i="23" s="1"/>
  <c r="AC247" i="14"/>
  <c r="AA290" i="16" s="1"/>
  <c r="W295" i="23" s="1"/>
  <c r="Z290" i="16"/>
  <c r="V295" i="23" s="1"/>
  <c r="AC119" i="14"/>
  <c r="AA138" i="16" s="1"/>
  <c r="W143" i="23" s="1"/>
  <c r="Z138" i="16"/>
  <c r="V143" i="23" s="1"/>
  <c r="AC35" i="14"/>
  <c r="Z35" i="16"/>
  <c r="V40" i="23" s="1"/>
  <c r="AB382" i="14"/>
  <c r="Z142" i="16" s="1"/>
  <c r="V147" i="23" s="1"/>
  <c r="AC243" i="14"/>
  <c r="AB391" i="14"/>
  <c r="Z285" i="16" s="1"/>
  <c r="V290" i="23" s="1"/>
  <c r="Z284" i="16"/>
  <c r="V289" i="23" s="1"/>
  <c r="Z133" i="16"/>
  <c r="V138" i="23" s="1"/>
  <c r="AC115" i="14"/>
  <c r="AA133" i="16" s="1"/>
  <c r="W138" i="23" s="1"/>
  <c r="AC57" i="14"/>
  <c r="AA61" i="16" s="1"/>
  <c r="W66" i="23" s="1"/>
  <c r="Z61" i="16"/>
  <c r="V66" i="23" s="1"/>
  <c r="AC285" i="14"/>
  <c r="AA333" i="16" s="1"/>
  <c r="W338" i="23" s="1"/>
  <c r="Z333" i="16"/>
  <c r="V338" i="23" s="1"/>
  <c r="AC168" i="14"/>
  <c r="AA201" i="16" s="1"/>
  <c r="W206" i="23" s="1"/>
  <c r="Z201" i="16"/>
  <c r="V206" i="23" s="1"/>
  <c r="AC305" i="14"/>
  <c r="AA354" i="16" s="1"/>
  <c r="W359" i="23" s="1"/>
  <c r="Z354" i="16"/>
  <c r="V359" i="23" s="1"/>
  <c r="AC218" i="14"/>
  <c r="AA259" i="16" s="1"/>
  <c r="W264" i="23" s="1"/>
  <c r="Z259" i="16"/>
  <c r="V264" i="23" s="1"/>
  <c r="Z368" i="16"/>
  <c r="V373" i="23" s="1"/>
  <c r="AC318" i="14"/>
  <c r="AA368" i="16" s="1"/>
  <c r="W373" i="23" s="1"/>
  <c r="AC189" i="14"/>
  <c r="AA224" i="16" s="1"/>
  <c r="W229" i="23" s="1"/>
  <c r="Z224" i="16"/>
  <c r="V229" i="23" s="1"/>
  <c r="AC59" i="14"/>
  <c r="AA63" i="16" s="1"/>
  <c r="W68" i="23" s="1"/>
  <c r="Z63" i="16"/>
  <c r="V68" i="23" s="1"/>
  <c r="AC198" i="14"/>
  <c r="AB368" i="14"/>
  <c r="Z357" i="16" s="1"/>
  <c r="V362" i="23" s="1"/>
  <c r="Z233" i="16"/>
  <c r="V238" i="23" s="1"/>
  <c r="AC62" i="14"/>
  <c r="AA66" i="16" s="1"/>
  <c r="W71" i="23" s="1"/>
  <c r="Z66" i="16"/>
  <c r="V71" i="23" s="1"/>
  <c r="AC259" i="14"/>
  <c r="AA302" i="16" s="1"/>
  <c r="W307" i="23" s="1"/>
  <c r="Z302" i="16"/>
  <c r="V307" i="23" s="1"/>
  <c r="AC298" i="14"/>
  <c r="AA346" i="16" s="1"/>
  <c r="W351" i="23" s="1"/>
  <c r="Z346" i="16"/>
  <c r="V351" i="23" s="1"/>
  <c r="AC169" i="14"/>
  <c r="AA202" i="16" s="1"/>
  <c r="W207" i="23" s="1"/>
  <c r="Z202" i="16"/>
  <c r="V207" i="23" s="1"/>
  <c r="Z38" i="16"/>
  <c r="V43" i="23" s="1"/>
  <c r="AC38" i="14"/>
  <c r="AB373" i="14"/>
  <c r="Z28" i="16" s="1"/>
  <c r="V33" i="23" s="1"/>
  <c r="AC142" i="14"/>
  <c r="AA167" i="16" s="1"/>
  <c r="W172" i="23" s="1"/>
  <c r="Z167" i="16"/>
  <c r="V172" i="23" s="1"/>
  <c r="AC320" i="14"/>
  <c r="AA371" i="16" s="1"/>
  <c r="W376" i="23" s="1"/>
  <c r="Z371" i="16"/>
  <c r="V376" i="23" s="1"/>
  <c r="AC191" i="14"/>
  <c r="AA226" i="16" s="1"/>
  <c r="W231" i="23" s="1"/>
  <c r="Z226" i="16"/>
  <c r="V231" i="23" s="1"/>
  <c r="AC61" i="14"/>
  <c r="AA65" i="16" s="1"/>
  <c r="W70" i="23" s="1"/>
  <c r="Z65" i="16"/>
  <c r="V70" i="23" s="1"/>
  <c r="AC251" i="14"/>
  <c r="AA294" i="16" s="1"/>
  <c r="W299" i="23" s="1"/>
  <c r="Z294" i="16"/>
  <c r="V299" i="23" s="1"/>
  <c r="AC123" i="14"/>
  <c r="AA144" i="16" s="1"/>
  <c r="W149" i="23" s="1"/>
  <c r="Z144" i="16"/>
  <c r="V149" i="23" s="1"/>
  <c r="U14" i="23"/>
  <c r="U28" i="26" s="1"/>
  <c r="U25" i="26" s="1"/>
  <c r="Y393" i="16"/>
  <c r="Y396" i="16" s="1"/>
  <c r="AB339" i="14"/>
  <c r="Z395" i="16" s="1"/>
  <c r="AC12" i="14"/>
  <c r="Z9" i="16"/>
  <c r="AB369" i="14"/>
  <c r="Z372" i="16" s="1"/>
  <c r="V377" i="23" s="1"/>
  <c r="T423" i="23"/>
  <c r="T405" i="23"/>
  <c r="T398" i="23"/>
  <c r="T3" i="23" s="1"/>
  <c r="AL423" i="23"/>
  <c r="AL405" i="23"/>
  <c r="AL398" i="23"/>
  <c r="AA10" i="16"/>
  <c r="W15" i="23" s="1"/>
  <c r="GB423" i="23" l="1"/>
  <c r="EC35" i="23"/>
  <c r="ED129" i="23"/>
  <c r="ED292" i="23"/>
  <c r="ED157" i="23"/>
  <c r="ED264" i="23"/>
  <c r="ED270" i="23"/>
  <c r="ED215" i="23"/>
  <c r="ED40" i="23"/>
  <c r="ED51" i="23"/>
  <c r="ED119" i="23"/>
  <c r="ED111" i="23"/>
  <c r="GB418" i="23"/>
  <c r="GB412" i="23"/>
  <c r="ED262" i="23"/>
  <c r="ED200" i="23"/>
  <c r="M50" i="33" s="1"/>
  <c r="ED257" i="23"/>
  <c r="ED75" i="23"/>
  <c r="ED395" i="23"/>
  <c r="ED368" i="23"/>
  <c r="ED125" i="23"/>
  <c r="ED61" i="23"/>
  <c r="ED143" i="23"/>
  <c r="ED116" i="23"/>
  <c r="ED19" i="23"/>
  <c r="ED43" i="23"/>
  <c r="ED207" i="23"/>
  <c r="ED195" i="23"/>
  <c r="ED151" i="23"/>
  <c r="ED102" i="23"/>
  <c r="ED153" i="23"/>
  <c r="ED269" i="23"/>
  <c r="ED188" i="23"/>
  <c r="ED209" i="23"/>
  <c r="M29" i="33" s="1"/>
  <c r="ED66" i="23"/>
  <c r="ED303" i="23"/>
  <c r="ED108" i="23"/>
  <c r="ED67" i="23"/>
  <c r="M42" i="33" s="1"/>
  <c r="ED341" i="23"/>
  <c r="ED187" i="23"/>
  <c r="ED85" i="23"/>
  <c r="ED72" i="23"/>
  <c r="ED44" i="23"/>
  <c r="ED384" i="23"/>
  <c r="ED145" i="23"/>
  <c r="ED345" i="23"/>
  <c r="ED144" i="23"/>
  <c r="ED276" i="23"/>
  <c r="ED29" i="23"/>
  <c r="ED301" i="23"/>
  <c r="M56" i="33" s="1"/>
  <c r="ED173" i="23"/>
  <c r="ED294" i="23"/>
  <c r="DM413" i="23"/>
  <c r="ED109" i="23"/>
  <c r="M43" i="33" s="1"/>
  <c r="ED158" i="23"/>
  <c r="EC87" i="23"/>
  <c r="EC413" i="23" s="1"/>
  <c r="ED192" i="23"/>
  <c r="ED319" i="23"/>
  <c r="ED237" i="23"/>
  <c r="ED49" i="23"/>
  <c r="M41" i="33" s="1"/>
  <c r="ED170" i="23"/>
  <c r="ED334" i="23"/>
  <c r="ED371" i="23"/>
  <c r="ED24" i="23"/>
  <c r="ED165" i="23"/>
  <c r="ED106" i="23"/>
  <c r="ED164" i="23"/>
  <c r="ED321" i="23"/>
  <c r="ED344" i="23"/>
  <c r="M35" i="33" s="1"/>
  <c r="ED212" i="23"/>
  <c r="ED305" i="23"/>
  <c r="ED354" i="23"/>
  <c r="M36" i="33" s="1"/>
  <c r="ED208" i="23"/>
  <c r="ED46" i="23"/>
  <c r="ED189" i="23"/>
  <c r="ED246" i="23"/>
  <c r="ED328" i="23"/>
  <c r="ED162" i="23"/>
  <c r="ED171" i="23"/>
  <c r="ED391" i="23"/>
  <c r="ED148" i="23"/>
  <c r="M24" i="33" s="1"/>
  <c r="ED323" i="23"/>
  <c r="ED59" i="23"/>
  <c r="ED255" i="23"/>
  <c r="ED70" i="23"/>
  <c r="ED340" i="23"/>
  <c r="ED55" i="23"/>
  <c r="ED218" i="23"/>
  <c r="ED348" i="23"/>
  <c r="EC22" i="23"/>
  <c r="EC418" i="23" s="1"/>
  <c r="ED382" i="23"/>
  <c r="ED21" i="23"/>
  <c r="BO6" i="23"/>
  <c r="AV222" i="23"/>
  <c r="AW222" i="23" s="1"/>
  <c r="AV69" i="23"/>
  <c r="AW69" i="23" s="1"/>
  <c r="AV200" i="23"/>
  <c r="AW200" i="23" s="1"/>
  <c r="AV61" i="23"/>
  <c r="AW61" i="23" s="1"/>
  <c r="AV181" i="23"/>
  <c r="AW181" i="23" s="1"/>
  <c r="AV270" i="23"/>
  <c r="AW270" i="23" s="1"/>
  <c r="AV299" i="23"/>
  <c r="AW299" i="23" s="1"/>
  <c r="AV285" i="23"/>
  <c r="AW285" i="23" s="1"/>
  <c r="AV42" i="23"/>
  <c r="AW42" i="23" s="1"/>
  <c r="AV335" i="23"/>
  <c r="AW335" i="23" s="1"/>
  <c r="AV123" i="23"/>
  <c r="AW123" i="23" s="1"/>
  <c r="AV352" i="23"/>
  <c r="AW352" i="23" s="1"/>
  <c r="AV360" i="23"/>
  <c r="AW360" i="23" s="1"/>
  <c r="AV168" i="23"/>
  <c r="AW168" i="23" s="1"/>
  <c r="AV240" i="23"/>
  <c r="AW240" i="23" s="1"/>
  <c r="AV249" i="23"/>
  <c r="AW249" i="23" s="1"/>
  <c r="AV260" i="23"/>
  <c r="AW260" i="23" s="1"/>
  <c r="AV379" i="23"/>
  <c r="AW379" i="23" s="1"/>
  <c r="AV293" i="23"/>
  <c r="AW293" i="23" s="1"/>
  <c r="AV88" i="23"/>
  <c r="AW88" i="23" s="1"/>
  <c r="AV280" i="23"/>
  <c r="AW280" i="23" s="1"/>
  <c r="AV239" i="23"/>
  <c r="AW239" i="23" s="1"/>
  <c r="AV320" i="23"/>
  <c r="AW320" i="23" s="1"/>
  <c r="AV28" i="23"/>
  <c r="AW28" i="23" s="1"/>
  <c r="AV350" i="23"/>
  <c r="AW350" i="23" s="1"/>
  <c r="AV203" i="23"/>
  <c r="AW203" i="23" s="1"/>
  <c r="AV339" i="23"/>
  <c r="AW339" i="23" s="1"/>
  <c r="AV195" i="23"/>
  <c r="AW195" i="23" s="1"/>
  <c r="AV301" i="23"/>
  <c r="AW301" i="23" s="1"/>
  <c r="AV128" i="23"/>
  <c r="AW128" i="23" s="1"/>
  <c r="AV158" i="23"/>
  <c r="AW158" i="23" s="1"/>
  <c r="AV206" i="23"/>
  <c r="AW206" i="23" s="1"/>
  <c r="AV342" i="23"/>
  <c r="AW342" i="23" s="1"/>
  <c r="AV394" i="23"/>
  <c r="AW394" i="23" s="1"/>
  <c r="AV201" i="23"/>
  <c r="AW201" i="23" s="1"/>
  <c r="AV355" i="23"/>
  <c r="AW355" i="23" s="1"/>
  <c r="AV131" i="23"/>
  <c r="AW131" i="23" s="1"/>
  <c r="AV215" i="23"/>
  <c r="AW215" i="23" s="1"/>
  <c r="AV183" i="23"/>
  <c r="AW183" i="23" s="1"/>
  <c r="AV298" i="23"/>
  <c r="AW298" i="23" s="1"/>
  <c r="AV188" i="23"/>
  <c r="AW188" i="23" s="1"/>
  <c r="AV282" i="23"/>
  <c r="AW282" i="23" s="1"/>
  <c r="AV363" i="23"/>
  <c r="AW363" i="23" s="1"/>
  <c r="AV189" i="23"/>
  <c r="AW189" i="23" s="1"/>
  <c r="AV100" i="23"/>
  <c r="AW100" i="23" s="1"/>
  <c r="AV276" i="23"/>
  <c r="AW276" i="23" s="1"/>
  <c r="AV64" i="23"/>
  <c r="AV368" i="23"/>
  <c r="AW368" i="23" s="1"/>
  <c r="AV32" i="23"/>
  <c r="AW32" i="23" s="1"/>
  <c r="AV220" i="23"/>
  <c r="AW220" i="23" s="1"/>
  <c r="AV259" i="23"/>
  <c r="AW259" i="23" s="1"/>
  <c r="AV163" i="23"/>
  <c r="AW163" i="23" s="1"/>
  <c r="AV143" i="23"/>
  <c r="AW143" i="23" s="1"/>
  <c r="AV135" i="23"/>
  <c r="AW135" i="23" s="1"/>
  <c r="AV190" i="23"/>
  <c r="AW190" i="23" s="1"/>
  <c r="AV274" i="23"/>
  <c r="AW274" i="23" s="1"/>
  <c r="AV68" i="23"/>
  <c r="AW68" i="23" s="1"/>
  <c r="AV221" i="23"/>
  <c r="AW221" i="23" s="1"/>
  <c r="AV124" i="23"/>
  <c r="AW124" i="23" s="1"/>
  <c r="AV95" i="23"/>
  <c r="AW95" i="23" s="1"/>
  <c r="AV29" i="23"/>
  <c r="AW29" i="23" s="1"/>
  <c r="AV70" i="23"/>
  <c r="AW70" i="23" s="1"/>
  <c r="AV263" i="23"/>
  <c r="AW263" i="23" s="1"/>
  <c r="AV236" i="23"/>
  <c r="AW236" i="23" s="1"/>
  <c r="AV361" i="23"/>
  <c r="AW361" i="23" s="1"/>
  <c r="AV205" i="23"/>
  <c r="AW205" i="23" s="1"/>
  <c r="AV216" i="23"/>
  <c r="AW216" i="23" s="1"/>
  <c r="AV217" i="23"/>
  <c r="AW217" i="23" s="1"/>
  <c r="AV262" i="23"/>
  <c r="AW262" i="23" s="1"/>
  <c r="AV284" i="23"/>
  <c r="AW284" i="23" s="1"/>
  <c r="AV105" i="23"/>
  <c r="AW105" i="23" s="1"/>
  <c r="AV369" i="23"/>
  <c r="AW369" i="23" s="1"/>
  <c r="AV90" i="23"/>
  <c r="AW90" i="23" s="1"/>
  <c r="AV98" i="23"/>
  <c r="AW98" i="23" s="1"/>
  <c r="AV46" i="23"/>
  <c r="AW46" i="23" s="1"/>
  <c r="AV223" i="23"/>
  <c r="AW223" i="23" s="1"/>
  <c r="AV115" i="23"/>
  <c r="AW115" i="23" s="1"/>
  <c r="AV164" i="23"/>
  <c r="AW164" i="23" s="1"/>
  <c r="AV174" i="23"/>
  <c r="AW174" i="23" s="1"/>
  <c r="AV127" i="23"/>
  <c r="AW127" i="23" s="1"/>
  <c r="AV79" i="23"/>
  <c r="AW79" i="23" s="1"/>
  <c r="AV120" i="23"/>
  <c r="AW120" i="23" s="1"/>
  <c r="AV258" i="23"/>
  <c r="AW258" i="23" s="1"/>
  <c r="AV265" i="23"/>
  <c r="AW265" i="23" s="1"/>
  <c r="AV26" i="23"/>
  <c r="AW26" i="23" s="1"/>
  <c r="AV266" i="23"/>
  <c r="AW266" i="23" s="1"/>
  <c r="AV85" i="23"/>
  <c r="AW85" i="23" s="1"/>
  <c r="AV313" i="23"/>
  <c r="AW313" i="23" s="1"/>
  <c r="AV159" i="23"/>
  <c r="AW159" i="23" s="1"/>
  <c r="AV354" i="23"/>
  <c r="AW354" i="23" s="1"/>
  <c r="AV55" i="23"/>
  <c r="AW55" i="23" s="1"/>
  <c r="AV21" i="23"/>
  <c r="AW21" i="23" s="1"/>
  <c r="AV281" i="23"/>
  <c r="AW281" i="23" s="1"/>
  <c r="AV20" i="23"/>
  <c r="AV22" i="23"/>
  <c r="AV30" i="23"/>
  <c r="AV25" i="23"/>
  <c r="AV171" i="23"/>
  <c r="AW171" i="23" s="1"/>
  <c r="AV246" i="23"/>
  <c r="AW246" i="23" s="1"/>
  <c r="AV390" i="23"/>
  <c r="AW390" i="23" s="1"/>
  <c r="AV19" i="23"/>
  <c r="AW19" i="23" s="1"/>
  <c r="AV52" i="23"/>
  <c r="AW52" i="23" s="1"/>
  <c r="AV305" i="23"/>
  <c r="AW305" i="23" s="1"/>
  <c r="AV144" i="23"/>
  <c r="AW144" i="23" s="1"/>
  <c r="AV107" i="23"/>
  <c r="AW107" i="23" s="1"/>
  <c r="AV328" i="23"/>
  <c r="AW328" i="23" s="1"/>
  <c r="AV151" i="23"/>
  <c r="AW151" i="23" s="1"/>
  <c r="AV99" i="23"/>
  <c r="AW99" i="23" s="1"/>
  <c r="AV250" i="23"/>
  <c r="AW250" i="23" s="1"/>
  <c r="AV380" i="23"/>
  <c r="AW380" i="23" s="1"/>
  <c r="AV122" i="23"/>
  <c r="AW122" i="23" s="1"/>
  <c r="AV196" i="23"/>
  <c r="AW196" i="23" s="1"/>
  <c r="AV365" i="23"/>
  <c r="AW365" i="23" s="1"/>
  <c r="AV106" i="23"/>
  <c r="AW106" i="23" s="1"/>
  <c r="AV160" i="23"/>
  <c r="AW160" i="23" s="1"/>
  <c r="AV39" i="23"/>
  <c r="AW39" i="23" s="1"/>
  <c r="AV133" i="23"/>
  <c r="AW133" i="23" s="1"/>
  <c r="AV47" i="23"/>
  <c r="AW47" i="23" s="1"/>
  <c r="AV233" i="23"/>
  <c r="AW233" i="23" s="1"/>
  <c r="AV117" i="23"/>
  <c r="AW117" i="23" s="1"/>
  <c r="AV372" i="23"/>
  <c r="AW372" i="23" s="1"/>
  <c r="AV229" i="23"/>
  <c r="AW229" i="23" s="1"/>
  <c r="AV96" i="23"/>
  <c r="AW96" i="23" s="1"/>
  <c r="AV376" i="23"/>
  <c r="AW376" i="23" s="1"/>
  <c r="AV82" i="23"/>
  <c r="AW82" i="23" s="1"/>
  <c r="AV49" i="23"/>
  <c r="AW49" i="23" s="1"/>
  <c r="AV348" i="23"/>
  <c r="AW348" i="23" s="1"/>
  <c r="AV252" i="23"/>
  <c r="AW252" i="23" s="1"/>
  <c r="AV245" i="23"/>
  <c r="AW245" i="23" s="1"/>
  <c r="AV110" i="23"/>
  <c r="AW110" i="23" s="1"/>
  <c r="AV141" i="23"/>
  <c r="AW141" i="23" s="1"/>
  <c r="AV207" i="23"/>
  <c r="AW207" i="23" s="1"/>
  <c r="AV370" i="23"/>
  <c r="AW370" i="23" s="1"/>
  <c r="AV377" i="23"/>
  <c r="AW377" i="23" s="1"/>
  <c r="AV340" i="23"/>
  <c r="AW340" i="23" s="1"/>
  <c r="AV198" i="23"/>
  <c r="AW198" i="23" s="1"/>
  <c r="AV214" i="23"/>
  <c r="AW214" i="23" s="1"/>
  <c r="AV154" i="23"/>
  <c r="AW154" i="23" s="1"/>
  <c r="AV24" i="23"/>
  <c r="AW24" i="23" s="1"/>
  <c r="AV165" i="23"/>
  <c r="AW165" i="23" s="1"/>
  <c r="AV304" i="23"/>
  <c r="AW304" i="23" s="1"/>
  <c r="AV325" i="23"/>
  <c r="AW325" i="23" s="1"/>
  <c r="AV119" i="23"/>
  <c r="AW119" i="23" s="1"/>
  <c r="AV291" i="23"/>
  <c r="AW291" i="23" s="1"/>
  <c r="AV230" i="23"/>
  <c r="AW230" i="23" s="1"/>
  <c r="AV272" i="23"/>
  <c r="AW272" i="23" s="1"/>
  <c r="AV289" i="23"/>
  <c r="AW289" i="23" s="1"/>
  <c r="AV329" i="23"/>
  <c r="AW329" i="23" s="1"/>
  <c r="AV125" i="23"/>
  <c r="AW125" i="23" s="1"/>
  <c r="AV227" i="23"/>
  <c r="AW227" i="23" s="1"/>
  <c r="AV344" i="23"/>
  <c r="AW344" i="23" s="1"/>
  <c r="AV78" i="23"/>
  <c r="AW78" i="23" s="1"/>
  <c r="AV169" i="23"/>
  <c r="AW169" i="23" s="1"/>
  <c r="AV76" i="23"/>
  <c r="AW76" i="23" s="1"/>
  <c r="AV343" i="23"/>
  <c r="AW343" i="23" s="1"/>
  <c r="AV290" i="23"/>
  <c r="AW290" i="23" s="1"/>
  <c r="AV162" i="23"/>
  <c r="AW162" i="23" s="1"/>
  <c r="AV275" i="23"/>
  <c r="AW275" i="23" s="1"/>
  <c r="AV356" i="23"/>
  <c r="AW356" i="23" s="1"/>
  <c r="AV251" i="23"/>
  <c r="AW251" i="23" s="1"/>
  <c r="AV308" i="23"/>
  <c r="AW308" i="23" s="1"/>
  <c r="AV322" i="23"/>
  <c r="AW322" i="23" s="1"/>
  <c r="AV149" i="23"/>
  <c r="AW149" i="23" s="1"/>
  <c r="AV192" i="23"/>
  <c r="AW192" i="23" s="1"/>
  <c r="AV319" i="23"/>
  <c r="AW319" i="23" s="1"/>
  <c r="AV209" i="23"/>
  <c r="AW209" i="23" s="1"/>
  <c r="AV176" i="23"/>
  <c r="AW176" i="23" s="1"/>
  <c r="AV134" i="23"/>
  <c r="AW134" i="23" s="1"/>
  <c r="AV172" i="23"/>
  <c r="AW172" i="23" s="1"/>
  <c r="AV269" i="23"/>
  <c r="AW269" i="23" s="1"/>
  <c r="AV210" i="23"/>
  <c r="AW210" i="23" s="1"/>
  <c r="AV138" i="23"/>
  <c r="AW138" i="23" s="1"/>
  <c r="AV382" i="23"/>
  <c r="AW382" i="23" s="1"/>
  <c r="AV91" i="23"/>
  <c r="AW91" i="23" s="1"/>
  <c r="AV373" i="23"/>
  <c r="AW373" i="23" s="1"/>
  <c r="AV170" i="23"/>
  <c r="AW170" i="23" s="1"/>
  <c r="AV357" i="23"/>
  <c r="AW357" i="23" s="1"/>
  <c r="AV208" i="23"/>
  <c r="AW208" i="23" s="1"/>
  <c r="AV112" i="23"/>
  <c r="AW112" i="23" s="1"/>
  <c r="AV59" i="23"/>
  <c r="AW59" i="23" s="1"/>
  <c r="AV332" i="23"/>
  <c r="AW332" i="23" s="1"/>
  <c r="AV37" i="23"/>
  <c r="AW37" i="23" s="1"/>
  <c r="AV253" i="23"/>
  <c r="AW253" i="23" s="1"/>
  <c r="AV237" i="23"/>
  <c r="AW237" i="23" s="1"/>
  <c r="AV73" i="23"/>
  <c r="AW73" i="23" s="1"/>
  <c r="AV126" i="23"/>
  <c r="AW126" i="23" s="1"/>
  <c r="AV364" i="23"/>
  <c r="AW364" i="23" s="1"/>
  <c r="AV186" i="23"/>
  <c r="AW186" i="23" s="1"/>
  <c r="AV191" i="23"/>
  <c r="AW191" i="23" s="1"/>
  <c r="AV16" i="23"/>
  <c r="AV83" i="23"/>
  <c r="AV14" i="23"/>
  <c r="AV287" i="23"/>
  <c r="AW287" i="23" s="1"/>
  <c r="AV279" i="23"/>
  <c r="AW279" i="23" s="1"/>
  <c r="AV67" i="23"/>
  <c r="AW67" i="23" s="1"/>
  <c r="AV17" i="23"/>
  <c r="AW17" i="23" s="1"/>
  <c r="AV121" i="23"/>
  <c r="AW121" i="23" s="1"/>
  <c r="AV242" i="23"/>
  <c r="AW242" i="23" s="1"/>
  <c r="AV271" i="23"/>
  <c r="AW271" i="23" s="1"/>
  <c r="AV65" i="23"/>
  <c r="AW65" i="23" s="1"/>
  <c r="AV89" i="23"/>
  <c r="AW89" i="23" s="1"/>
  <c r="AV277" i="23"/>
  <c r="AW277" i="23" s="1"/>
  <c r="AV389" i="23"/>
  <c r="AW389" i="23" s="1"/>
  <c r="AV140" i="23"/>
  <c r="AW140" i="23" s="1"/>
  <c r="AV359" i="23"/>
  <c r="AW359" i="23" s="1"/>
  <c r="AV331" i="23"/>
  <c r="AW331" i="23" s="1"/>
  <c r="AV145" i="23"/>
  <c r="AW145" i="23" s="1"/>
  <c r="AV358" i="23"/>
  <c r="AW358" i="23" s="1"/>
  <c r="AV327" i="23"/>
  <c r="AW327" i="23" s="1"/>
  <c r="AV232" i="23"/>
  <c r="AW232" i="23" s="1"/>
  <c r="AV187" i="23"/>
  <c r="AW187" i="23" s="1"/>
  <c r="AV75" i="23"/>
  <c r="AW75" i="23" s="1"/>
  <c r="AV256" i="23"/>
  <c r="AW256" i="23" s="1"/>
  <c r="AV247" i="23"/>
  <c r="AW247" i="23" s="1"/>
  <c r="AV248" i="23"/>
  <c r="AW248" i="23" s="1"/>
  <c r="AV57" i="23"/>
  <c r="AW57" i="23" s="1"/>
  <c r="AV273" i="23"/>
  <c r="AW273" i="23" s="1"/>
  <c r="AV53" i="23"/>
  <c r="AW53" i="23" s="1"/>
  <c r="AV114" i="23"/>
  <c r="AW114" i="23" s="1"/>
  <c r="AV334" i="23"/>
  <c r="AW334" i="23" s="1"/>
  <c r="AV353" i="23"/>
  <c r="AW353" i="23" s="1"/>
  <c r="AV60" i="23"/>
  <c r="AW60" i="23" s="1"/>
  <c r="AV312" i="23"/>
  <c r="AW312" i="23" s="1"/>
  <c r="AV102" i="23"/>
  <c r="AW102" i="23" s="1"/>
  <c r="AV238" i="23"/>
  <c r="AW238" i="23" s="1"/>
  <c r="AV346" i="23"/>
  <c r="AW346" i="23" s="1"/>
  <c r="AV111" i="23"/>
  <c r="AW111" i="23" s="1"/>
  <c r="AV211" i="23"/>
  <c r="AW211" i="23" s="1"/>
  <c r="AV267" i="23"/>
  <c r="AW267" i="23" s="1"/>
  <c r="AV345" i="23"/>
  <c r="AW345" i="23" s="1"/>
  <c r="AV150" i="23"/>
  <c r="AW150" i="23" s="1"/>
  <c r="AV378" i="23"/>
  <c r="AW378" i="23" s="1"/>
  <c r="AV296" i="23"/>
  <c r="AW296" i="23" s="1"/>
  <c r="AV302" i="23"/>
  <c r="AW302" i="23" s="1"/>
  <c r="AV286" i="23"/>
  <c r="AW286" i="23" s="1"/>
  <c r="AV384" i="23"/>
  <c r="AW384" i="23" s="1"/>
  <c r="AV129" i="23"/>
  <c r="AW129" i="23" s="1"/>
  <c r="AV184" i="23"/>
  <c r="AW184" i="23" s="1"/>
  <c r="AV15" i="23"/>
  <c r="AV56" i="23"/>
  <c r="AV323" i="23"/>
  <c r="AW323" i="23" s="1"/>
  <c r="AV182" i="23"/>
  <c r="AW182" i="23" s="1"/>
  <c r="AV136" i="23"/>
  <c r="AW136" i="23" s="1"/>
  <c r="AV349" i="23"/>
  <c r="AW349" i="23" s="1"/>
  <c r="AV381" i="23"/>
  <c r="AW381" i="23" s="1"/>
  <c r="AV330" i="23"/>
  <c r="AW330" i="23" s="1"/>
  <c r="AV300" i="23"/>
  <c r="AW300" i="23" s="1"/>
  <c r="AV337" i="23"/>
  <c r="AW337" i="23" s="1"/>
  <c r="AV219" i="23"/>
  <c r="AW219" i="23" s="1"/>
  <c r="AV58" i="23"/>
  <c r="AW58" i="23" s="1"/>
  <c r="AV77" i="23"/>
  <c r="AW77" i="23" s="1"/>
  <c r="AV362" i="23"/>
  <c r="AW362" i="23" s="1"/>
  <c r="AV173" i="23"/>
  <c r="AW173" i="23" s="1"/>
  <c r="AV156" i="23"/>
  <c r="AW156" i="23" s="1"/>
  <c r="AV27" i="23"/>
  <c r="AW27" i="23" s="1"/>
  <c r="AV104" i="23"/>
  <c r="AW104" i="23" s="1"/>
  <c r="AV226" i="23"/>
  <c r="AW226" i="23" s="1"/>
  <c r="AV366" i="23"/>
  <c r="AW366" i="23" s="1"/>
  <c r="AV197" i="23"/>
  <c r="AW197" i="23" s="1"/>
  <c r="AV92" i="23"/>
  <c r="AW92" i="23" s="1"/>
  <c r="AV132" i="23"/>
  <c r="AW132" i="23" s="1"/>
  <c r="AV199" i="23"/>
  <c r="AW199" i="23" s="1"/>
  <c r="AV97" i="23"/>
  <c r="AW97" i="23" s="1"/>
  <c r="AV375" i="23"/>
  <c r="AW375" i="23" s="1"/>
  <c r="AV310" i="23"/>
  <c r="AW310" i="23" s="1"/>
  <c r="AV255" i="23"/>
  <c r="AW255" i="23" s="1"/>
  <c r="AV101" i="23"/>
  <c r="AW101" i="23" s="1"/>
  <c r="AV225" i="23"/>
  <c r="AW225" i="23" s="1"/>
  <c r="AV108" i="23"/>
  <c r="AW108" i="23" s="1"/>
  <c r="AV40" i="23"/>
  <c r="AW40" i="23" s="1"/>
  <c r="AV50" i="23"/>
  <c r="AW50" i="23" s="1"/>
  <c r="AV161" i="23"/>
  <c r="AW161" i="23" s="1"/>
  <c r="AV204" i="23"/>
  <c r="AW204" i="23" s="1"/>
  <c r="AV283" i="23"/>
  <c r="AW283" i="23" s="1"/>
  <c r="AV86" i="23"/>
  <c r="AW86" i="23" s="1"/>
  <c r="AV317" i="23"/>
  <c r="AW317" i="23" s="1"/>
  <c r="AV295" i="23"/>
  <c r="AW295" i="23" s="1"/>
  <c r="AV109" i="23"/>
  <c r="AW109" i="23" s="1"/>
  <c r="AV324" i="23"/>
  <c r="AW324" i="23" s="1"/>
  <c r="AV244" i="23"/>
  <c r="AW244" i="23" s="1"/>
  <c r="AV391" i="23"/>
  <c r="AW391" i="23" s="1"/>
  <c r="AV307" i="23"/>
  <c r="AW307" i="23" s="1"/>
  <c r="AV63" i="23"/>
  <c r="AW63" i="23" s="1"/>
  <c r="AV41" i="23"/>
  <c r="AW41" i="23" s="1"/>
  <c r="AV139" i="23"/>
  <c r="AW139" i="23" s="1"/>
  <c r="AV257" i="23"/>
  <c r="AW257" i="23" s="1"/>
  <c r="AV87" i="23"/>
  <c r="AV316" i="23"/>
  <c r="AW316" i="23" s="1"/>
  <c r="AV113" i="23"/>
  <c r="AW113" i="23" s="1"/>
  <c r="AV81" i="23"/>
  <c r="AW81" i="23" s="1"/>
  <c r="AV234" i="23"/>
  <c r="AW234" i="23" s="1"/>
  <c r="AV31" i="23"/>
  <c r="AW31" i="23" s="1"/>
  <c r="AV167" i="23"/>
  <c r="AW167" i="23" s="1"/>
  <c r="AV318" i="23"/>
  <c r="AW318" i="23" s="1"/>
  <c r="AV66" i="23"/>
  <c r="AW66" i="23" s="1"/>
  <c r="AV34" i="23"/>
  <c r="AW34" i="23" s="1"/>
  <c r="AV268" i="23"/>
  <c r="AW268" i="23" s="1"/>
  <c r="AV383" i="23"/>
  <c r="AW383" i="23" s="1"/>
  <c r="AV261" i="23"/>
  <c r="AW261" i="23" s="1"/>
  <c r="AV94" i="23"/>
  <c r="AW94" i="23" s="1"/>
  <c r="AV231" i="23"/>
  <c r="AW231" i="23" s="1"/>
  <c r="AV84" i="23"/>
  <c r="AW84" i="23" s="1"/>
  <c r="AV51" i="23"/>
  <c r="AW51" i="23" s="1"/>
  <c r="AV224" i="23"/>
  <c r="AW224" i="23" s="1"/>
  <c r="AV45" i="23"/>
  <c r="AW45" i="23" s="1"/>
  <c r="AV264" i="23"/>
  <c r="AW264" i="23" s="1"/>
  <c r="AV388" i="23"/>
  <c r="AW388" i="23" s="1"/>
  <c r="AV278" i="23"/>
  <c r="AW278" i="23" s="1"/>
  <c r="AV155" i="23"/>
  <c r="AW155" i="23" s="1"/>
  <c r="AV180" i="23"/>
  <c r="AW180" i="23" s="1"/>
  <c r="AV314" i="23"/>
  <c r="AW314" i="23" s="1"/>
  <c r="AV54" i="23"/>
  <c r="AW54" i="23" s="1"/>
  <c r="AV396" i="23"/>
  <c r="AW396" i="23" s="1"/>
  <c r="AV178" i="23"/>
  <c r="AW178" i="23" s="1"/>
  <c r="AV218" i="23"/>
  <c r="AW218" i="23" s="1"/>
  <c r="AV254" i="23"/>
  <c r="AW254" i="23" s="1"/>
  <c r="AV294" i="23"/>
  <c r="AW294" i="23" s="1"/>
  <c r="AV392" i="23"/>
  <c r="AW392" i="23" s="1"/>
  <c r="AV243" i="23"/>
  <c r="AW243" i="23" s="1"/>
  <c r="AV374" i="23"/>
  <c r="AW374" i="23" s="1"/>
  <c r="AV193" i="23"/>
  <c r="AW193" i="23" s="1"/>
  <c r="AV351" i="23"/>
  <c r="AW351" i="23" s="1"/>
  <c r="AV74" i="23"/>
  <c r="AW74" i="23" s="1"/>
  <c r="AV116" i="23"/>
  <c r="AW116" i="23" s="1"/>
  <c r="AV393" i="23"/>
  <c r="AW393" i="23" s="1"/>
  <c r="AV303" i="23"/>
  <c r="AW303" i="23" s="1"/>
  <c r="AV367" i="23"/>
  <c r="AW367" i="23" s="1"/>
  <c r="AV212" i="23"/>
  <c r="AW212" i="23" s="1"/>
  <c r="AV179" i="23"/>
  <c r="AW179" i="23" s="1"/>
  <c r="AV18" i="23"/>
  <c r="AW18" i="23" s="1"/>
  <c r="AV38" i="23"/>
  <c r="AW38" i="23" s="1"/>
  <c r="AV130" i="23"/>
  <c r="AW130" i="23" s="1"/>
  <c r="AV387" i="23"/>
  <c r="AW387" i="23" s="1"/>
  <c r="AV93" i="23"/>
  <c r="AV23" i="23"/>
  <c r="AV147" i="23"/>
  <c r="AV137" i="23"/>
  <c r="AW137" i="23" s="1"/>
  <c r="AV118" i="23"/>
  <c r="AW118" i="23" s="1"/>
  <c r="AV44" i="23"/>
  <c r="AW44" i="23" s="1"/>
  <c r="AV71" i="23"/>
  <c r="AW71" i="23" s="1"/>
  <c r="AV292" i="23"/>
  <c r="AW292" i="23" s="1"/>
  <c r="AV315" i="23"/>
  <c r="AW315" i="23" s="1"/>
  <c r="AV341" i="23"/>
  <c r="AW341" i="23" s="1"/>
  <c r="AV326" i="23"/>
  <c r="AW326" i="23" s="1"/>
  <c r="AV48" i="23"/>
  <c r="AW48" i="23" s="1"/>
  <c r="AV336" i="23"/>
  <c r="AW336" i="23" s="1"/>
  <c r="AV321" i="23"/>
  <c r="AW321" i="23" s="1"/>
  <c r="AV297" i="23"/>
  <c r="AW297" i="23" s="1"/>
  <c r="AV386" i="23"/>
  <c r="AW386" i="23" s="1"/>
  <c r="AV288" i="23"/>
  <c r="AW288" i="23" s="1"/>
  <c r="AV62" i="23"/>
  <c r="AW62" i="23" s="1"/>
  <c r="AV80" i="23"/>
  <c r="AW80" i="23" s="1"/>
  <c r="AV43" i="23"/>
  <c r="AW43" i="23" s="1"/>
  <c r="AV202" i="23"/>
  <c r="AW202" i="23" s="1"/>
  <c r="AV33" i="23"/>
  <c r="AW33" i="23" s="1"/>
  <c r="AV306" i="23"/>
  <c r="AW306" i="23" s="1"/>
  <c r="AV72" i="23"/>
  <c r="AW72" i="23" s="1"/>
  <c r="AV213" i="23"/>
  <c r="AW213" i="23" s="1"/>
  <c r="AV347" i="23"/>
  <c r="AW347" i="23" s="1"/>
  <c r="AV338" i="23"/>
  <c r="AW338" i="23" s="1"/>
  <c r="AV157" i="23"/>
  <c r="AW157" i="23" s="1"/>
  <c r="AV194" i="23"/>
  <c r="AW194" i="23" s="1"/>
  <c r="AV166" i="23"/>
  <c r="AW166" i="23" s="1"/>
  <c r="AV103" i="23"/>
  <c r="AW103" i="23" s="1"/>
  <c r="AV185" i="23"/>
  <c r="AW185" i="23" s="1"/>
  <c r="AV311" i="23"/>
  <c r="AW311" i="23" s="1"/>
  <c r="AV309" i="23"/>
  <c r="AW309" i="23" s="1"/>
  <c r="AV175" i="23"/>
  <c r="AW175" i="23" s="1"/>
  <c r="AV152" i="23"/>
  <c r="AW152" i="23" s="1"/>
  <c r="AV148" i="23"/>
  <c r="AW148" i="23" s="1"/>
  <c r="AV385" i="23"/>
  <c r="AW385" i="23" s="1"/>
  <c r="AV395" i="23"/>
  <c r="AW395" i="23" s="1"/>
  <c r="AV142" i="23"/>
  <c r="AW142" i="23" s="1"/>
  <c r="AV177" i="23"/>
  <c r="AW177" i="23" s="1"/>
  <c r="AV333" i="23"/>
  <c r="AW333" i="23" s="1"/>
  <c r="AV228" i="23"/>
  <c r="AW228" i="23" s="1"/>
  <c r="AV371" i="23"/>
  <c r="AW371" i="23" s="1"/>
  <c r="AV235" i="23"/>
  <c r="AW235" i="23" s="1"/>
  <c r="AV153" i="23"/>
  <c r="AW153" i="23" s="1"/>
  <c r="AV241" i="23"/>
  <c r="AW241" i="23" s="1"/>
  <c r="AV36" i="23"/>
  <c r="AW36" i="23" s="1"/>
  <c r="AV35" i="23"/>
  <c r="AV146" i="23"/>
  <c r="ED100" i="23"/>
  <c r="ED375" i="23"/>
  <c r="ED177" i="23"/>
  <c r="DM408" i="23"/>
  <c r="ED353" i="23"/>
  <c r="ED28" i="23"/>
  <c r="ED312" i="23"/>
  <c r="ED258" i="23"/>
  <c r="ED32" i="23"/>
  <c r="ED295" i="23"/>
  <c r="ED53" i="23"/>
  <c r="ED336" i="23"/>
  <c r="ED231" i="23"/>
  <c r="ED298" i="23"/>
  <c r="ED286" i="23"/>
  <c r="ED240" i="23"/>
  <c r="ED199" i="23"/>
  <c r="ED388" i="23"/>
  <c r="ED356" i="23"/>
  <c r="ED88" i="23"/>
  <c r="ED80" i="23"/>
  <c r="ED326" i="23"/>
  <c r="ED247" i="23"/>
  <c r="ED204" i="23"/>
  <c r="ED65" i="23"/>
  <c r="ED92" i="23"/>
  <c r="ED98" i="23"/>
  <c r="ED343" i="23"/>
  <c r="ED335" i="23"/>
  <c r="ED230" i="23"/>
  <c r="ED300" i="23"/>
  <c r="ED139" i="23"/>
  <c r="ED342" i="23"/>
  <c r="ED186" i="23"/>
  <c r="ED133" i="23"/>
  <c r="ED244" i="23"/>
  <c r="ED250" i="23"/>
  <c r="ED387" i="23"/>
  <c r="ED349" i="23"/>
  <c r="ED58" i="23"/>
  <c r="ED235" i="23"/>
  <c r="ED181" i="23"/>
  <c r="M26" i="33" s="1"/>
  <c r="ED365" i="23"/>
  <c r="ED338" i="23"/>
  <c r="ED123" i="23"/>
  <c r="ED239" i="23"/>
  <c r="ED283" i="23"/>
  <c r="ED79" i="23"/>
  <c r="ED206" i="23"/>
  <c r="ED220" i="23"/>
  <c r="ED101" i="23"/>
  <c r="ED325" i="23"/>
  <c r="ED377" i="23"/>
  <c r="ED96" i="23"/>
  <c r="ED273" i="23"/>
  <c r="M55" i="33" s="1"/>
  <c r="ED172" i="23"/>
  <c r="ED48" i="23"/>
  <c r="ED242" i="23"/>
  <c r="ED26" i="23"/>
  <c r="ED114" i="23"/>
  <c r="ED314" i="23"/>
  <c r="ED17" i="23"/>
  <c r="ED226" i="23"/>
  <c r="M30" i="33" s="1"/>
  <c r="ED45" i="23"/>
  <c r="ED360" i="23"/>
  <c r="ED202" i="23"/>
  <c r="ED281" i="23"/>
  <c r="ED370" i="23"/>
  <c r="ED81" i="23"/>
  <c r="ED138" i="23"/>
  <c r="ED241" i="23"/>
  <c r="ED386" i="23"/>
  <c r="ED394" i="23"/>
  <c r="M38" i="33" s="1"/>
  <c r="ED99" i="23"/>
  <c r="ED68" i="23"/>
  <c r="ED62" i="23"/>
  <c r="ED78" i="23"/>
  <c r="ED39" i="23"/>
  <c r="ED275" i="23"/>
  <c r="ED36" i="23"/>
  <c r="EC15" i="23"/>
  <c r="CU422" i="23"/>
  <c r="ED127" i="23"/>
  <c r="FN64" i="23"/>
  <c r="ED234" i="23"/>
  <c r="ED330" i="23"/>
  <c r="ED396" i="23"/>
  <c r="M39" i="33" s="1"/>
  <c r="ED316" i="23"/>
  <c r="ED358" i="23"/>
  <c r="ED154" i="23"/>
  <c r="M25" i="33" s="1"/>
  <c r="ED385" i="23"/>
  <c r="ED141" i="23"/>
  <c r="ED179" i="23"/>
  <c r="M48" i="33" s="1"/>
  <c r="ED176" i="23"/>
  <c r="ED227" i="23"/>
  <c r="ED183" i="23"/>
  <c r="ED122" i="23"/>
  <c r="L84" i="26"/>
  <c r="ED89" i="23"/>
  <c r="ED290" i="23"/>
  <c r="ED318" i="23"/>
  <c r="ED251" i="23"/>
  <c r="M31" i="33" s="1"/>
  <c r="ED271" i="23"/>
  <c r="ED310" i="23"/>
  <c r="CE407" i="23"/>
  <c r="M66" i="26"/>
  <c r="CV93" i="23"/>
  <c r="ED263" i="23"/>
  <c r="ED361" i="23"/>
  <c r="ED103" i="23"/>
  <c r="CE410" i="23"/>
  <c r="CV146" i="23"/>
  <c r="DM406" i="23"/>
  <c r="ED73" i="23"/>
  <c r="FN147" i="23"/>
  <c r="ED198" i="23"/>
  <c r="ED268" i="23"/>
  <c r="ED272" i="23"/>
  <c r="ED389" i="23"/>
  <c r="ED333" i="23"/>
  <c r="ED278" i="23"/>
  <c r="ED41" i="23"/>
  <c r="ED126" i="23"/>
  <c r="ED213" i="23"/>
  <c r="ED254" i="23"/>
  <c r="M32" i="33" s="1"/>
  <c r="ED166" i="23"/>
  <c r="ED266" i="23"/>
  <c r="DM424" i="23"/>
  <c r="DM414" i="23"/>
  <c r="ED277" i="23"/>
  <c r="ED203" i="23"/>
  <c r="ED309" i="23"/>
  <c r="ED168" i="23"/>
  <c r="ED339" i="23"/>
  <c r="ED84" i="23"/>
  <c r="ED74" i="23"/>
  <c r="ED211" i="23"/>
  <c r="ED287" i="23"/>
  <c r="ED33" i="23"/>
  <c r="ED329" i="23"/>
  <c r="ED136" i="23"/>
  <c r="ED57" i="23"/>
  <c r="ED115" i="23"/>
  <c r="ED285" i="23"/>
  <c r="ED118" i="23"/>
  <c r="ED37" i="23"/>
  <c r="ED60" i="23"/>
  <c r="M20" i="33" s="1"/>
  <c r="ED131" i="23"/>
  <c r="ED150" i="23"/>
  <c r="ED299" i="23"/>
  <c r="ED63" i="23"/>
  <c r="EC56" i="23"/>
  <c r="EC406" i="23" s="1"/>
  <c r="FN14" i="23"/>
  <c r="ED331" i="23"/>
  <c r="ED374" i="23"/>
  <c r="ED369" i="23"/>
  <c r="EC64" i="23"/>
  <c r="EC408" i="23" s="1"/>
  <c r="CU410" i="23"/>
  <c r="EC146" i="23"/>
  <c r="EC410" i="23" s="1"/>
  <c r="ED392" i="23"/>
  <c r="ED50" i="23"/>
  <c r="DM407" i="23"/>
  <c r="M20" i="26"/>
  <c r="ED185" i="23"/>
  <c r="ED256" i="23"/>
  <c r="ED197" i="23"/>
  <c r="ED315" i="23"/>
  <c r="DM423" i="23"/>
  <c r="DM405" i="23"/>
  <c r="DM398" i="23"/>
  <c r="ED228" i="23"/>
  <c r="ED18" i="23"/>
  <c r="ED372" i="23"/>
  <c r="FN93" i="23"/>
  <c r="EC23" i="23"/>
  <c r="CU409" i="23"/>
  <c r="CU420" i="23"/>
  <c r="ED359" i="23"/>
  <c r="CE425" i="23"/>
  <c r="CV35" i="23"/>
  <c r="FN146" i="23"/>
  <c r="DM426" i="23"/>
  <c r="DM411" i="23"/>
  <c r="DM419" i="23"/>
  <c r="FN56" i="23"/>
  <c r="ED320" i="23"/>
  <c r="CE413" i="23"/>
  <c r="CV87" i="23"/>
  <c r="CE414" i="23"/>
  <c r="CE424" i="23"/>
  <c r="CV20" i="23"/>
  <c r="ED124" i="23"/>
  <c r="ED95" i="23"/>
  <c r="ED233" i="23"/>
  <c r="ED261" i="23"/>
  <c r="ED265" i="23"/>
  <c r="ED130" i="23"/>
  <c r="ED42" i="23"/>
  <c r="ED90" i="23"/>
  <c r="ED296" i="23"/>
  <c r="ED311" i="23"/>
  <c r="ED267" i="23"/>
  <c r="M33" i="33" s="1"/>
  <c r="ED155" i="23"/>
  <c r="M83" i="26"/>
  <c r="M82" i="26"/>
  <c r="ED160" i="23"/>
  <c r="ED205" i="23"/>
  <c r="M28" i="33" s="1"/>
  <c r="ED346" i="23"/>
  <c r="ED113" i="23"/>
  <c r="ED284" i="23"/>
  <c r="FN15" i="23"/>
  <c r="ED110" i="23"/>
  <c r="CU405" i="23"/>
  <c r="CU398" i="23"/>
  <c r="CU423" i="23"/>
  <c r="EC14" i="23"/>
  <c r="ED194" i="23"/>
  <c r="FN87" i="23"/>
  <c r="CE423" i="23"/>
  <c r="CE398" i="23"/>
  <c r="CE405" i="23"/>
  <c r="CV14" i="23"/>
  <c r="ED217" i="23"/>
  <c r="ED184" i="23"/>
  <c r="M49" i="33" s="1"/>
  <c r="ED117" i="23"/>
  <c r="ED47" i="23"/>
  <c r="CE408" i="23"/>
  <c r="CV64" i="23"/>
  <c r="ED252" i="23"/>
  <c r="M53" i="33" s="1"/>
  <c r="CU426" i="23"/>
  <c r="CU411" i="23"/>
  <c r="ED71" i="23"/>
  <c r="DM425" i="23"/>
  <c r="ED34" i="23"/>
  <c r="ED191" i="23"/>
  <c r="DM420" i="23"/>
  <c r="DM409" i="23"/>
  <c r="CU415" i="23"/>
  <c r="EC147" i="23"/>
  <c r="EC415" i="23" s="1"/>
  <c r="ED112" i="23"/>
  <c r="ED313" i="23"/>
  <c r="CV16" i="23"/>
  <c r="CE419" i="23"/>
  <c r="FN30" i="23"/>
  <c r="ED324" i="23"/>
  <c r="ED229" i="23"/>
  <c r="M52" i="33" s="1"/>
  <c r="ED142" i="23"/>
  <c r="ED91" i="23"/>
  <c r="ED121" i="23"/>
  <c r="EC93" i="23"/>
  <c r="ED350" i="23"/>
  <c r="ED178" i="23"/>
  <c r="ED104" i="23"/>
  <c r="ED193" i="23"/>
  <c r="ED253" i="23"/>
  <c r="ED248" i="23"/>
  <c r="EC25" i="23"/>
  <c r="ED175" i="23"/>
  <c r="CE418" i="23"/>
  <c r="CV22" i="23"/>
  <c r="ED302" i="23"/>
  <c r="ED260" i="23"/>
  <c r="M54" i="33" s="1"/>
  <c r="ED221" i="23"/>
  <c r="M51" i="33" s="1"/>
  <c r="ED52" i="23"/>
  <c r="ED224" i="23"/>
  <c r="ED161" i="23"/>
  <c r="ED327" i="23"/>
  <c r="ED152" i="23"/>
  <c r="EC83" i="23"/>
  <c r="EC421" i="23" s="1"/>
  <c r="ED291" i="23"/>
  <c r="ED190" i="23"/>
  <c r="ED380" i="23"/>
  <c r="FN35" i="23"/>
  <c r="ED280" i="23"/>
  <c r="M34" i="33" s="1"/>
  <c r="EC425" i="23"/>
  <c r="ED86" i="23"/>
  <c r="ED249" i="23"/>
  <c r="CE422" i="23"/>
  <c r="CV15" i="23"/>
  <c r="ED201" i="23"/>
  <c r="ED77" i="23"/>
  <c r="CE411" i="23"/>
  <c r="CE426" i="23"/>
  <c r="CV25" i="23"/>
  <c r="ED379" i="23"/>
  <c r="ED282" i="23"/>
  <c r="ED362" i="23"/>
  <c r="FN20" i="23"/>
  <c r="ED351" i="23"/>
  <c r="DM421" i="23"/>
  <c r="ED373" i="23"/>
  <c r="ED322" i="23"/>
  <c r="CE415" i="23"/>
  <c r="CV147" i="23"/>
  <c r="ED196" i="23"/>
  <c r="ED54" i="23"/>
  <c r="ED363" i="23"/>
  <c r="ED381" i="23"/>
  <c r="ED245" i="23"/>
  <c r="ED140" i="23"/>
  <c r="ED156" i="23"/>
  <c r="ED216" i="23"/>
  <c r="FN16" i="23"/>
  <c r="ED222" i="23"/>
  <c r="ED107" i="23"/>
  <c r="ED225" i="23"/>
  <c r="ED128" i="23"/>
  <c r="ED243" i="23"/>
  <c r="ED82" i="23"/>
  <c r="ED307" i="23"/>
  <c r="ED304" i="23"/>
  <c r="ED97" i="23"/>
  <c r="ED337" i="23"/>
  <c r="ED332" i="23"/>
  <c r="ED174" i="23"/>
  <c r="ED393" i="23"/>
  <c r="DM418" i="23"/>
  <c r="ED69" i="23"/>
  <c r="ED159" i="23"/>
  <c r="ED347" i="23"/>
  <c r="ED357" i="23"/>
  <c r="ED94" i="23"/>
  <c r="M21" i="33" s="1"/>
  <c r="ED297" i="23"/>
  <c r="ED367" i="23"/>
  <c r="ED31" i="23"/>
  <c r="ED383" i="23"/>
  <c r="FN23" i="23"/>
  <c r="ED214" i="23"/>
  <c r="ED180" i="23"/>
  <c r="ED163" i="23"/>
  <c r="ED364" i="23"/>
  <c r="ED352" i="23"/>
  <c r="CE412" i="23"/>
  <c r="CV30" i="23"/>
  <c r="EC20" i="23"/>
  <c r="CU414" i="23"/>
  <c r="CU424" i="23"/>
  <c r="ED232" i="23"/>
  <c r="ED27" i="23"/>
  <c r="ED105" i="23"/>
  <c r="ED137" i="23"/>
  <c r="M45" i="33" s="1"/>
  <c r="ED306" i="23"/>
  <c r="DM422" i="23"/>
  <c r="ED289" i="23"/>
  <c r="ED169" i="23"/>
  <c r="ED167" i="23"/>
  <c r="M47" i="33" s="1"/>
  <c r="ED376" i="23"/>
  <c r="ED135" i="23"/>
  <c r="ED132" i="23"/>
  <c r="ED390" i="23"/>
  <c r="CE421" i="23"/>
  <c r="CV83" i="23"/>
  <c r="FN22" i="23"/>
  <c r="ED238" i="23"/>
  <c r="DM415" i="23"/>
  <c r="ED223" i="23"/>
  <c r="FN25" i="23"/>
  <c r="ED355" i="23"/>
  <c r="M37" i="33" s="1"/>
  <c r="ED317" i="23"/>
  <c r="ED182" i="23"/>
  <c r="M27" i="33" s="1"/>
  <c r="ED149" i="23"/>
  <c r="ED76" i="23"/>
  <c r="ED134" i="23"/>
  <c r="M23" i="33" s="1"/>
  <c r="ED378" i="23"/>
  <c r="ED259" i="23"/>
  <c r="ED219" i="23"/>
  <c r="ED236" i="23"/>
  <c r="ED308" i="23"/>
  <c r="ED288" i="23"/>
  <c r="ED279" i="23"/>
  <c r="ED210" i="23"/>
  <c r="ED274" i="23"/>
  <c r="ED293" i="23"/>
  <c r="CE406" i="23"/>
  <c r="CV56" i="23"/>
  <c r="ED38" i="23"/>
  <c r="ED120" i="23"/>
  <c r="ED366" i="23"/>
  <c r="DM412" i="23"/>
  <c r="CE409" i="23"/>
  <c r="CE420" i="23"/>
  <c r="CV23" i="23"/>
  <c r="EC16" i="23"/>
  <c r="EC419" i="23" s="1"/>
  <c r="CU419" i="23"/>
  <c r="FN83" i="23"/>
  <c r="EC30" i="23"/>
  <c r="EC412" i="23" s="1"/>
  <c r="GQ424" i="23"/>
  <c r="GQ414" i="23"/>
  <c r="HH20" i="23"/>
  <c r="HH147" i="23"/>
  <c r="HH415" i="23" s="1"/>
  <c r="GQ415" i="23"/>
  <c r="GQ426" i="23"/>
  <c r="GQ411" i="23"/>
  <c r="HH25" i="23"/>
  <c r="GB424" i="23"/>
  <c r="GB414" i="23"/>
  <c r="GQ421" i="23"/>
  <c r="HH83" i="23"/>
  <c r="HH421" i="23" s="1"/>
  <c r="GQ419" i="23"/>
  <c r="HH16" i="23"/>
  <c r="HH419" i="23" s="1"/>
  <c r="GQ410" i="23"/>
  <c r="HH146" i="23"/>
  <c r="HH410" i="23" s="1"/>
  <c r="GQ423" i="23"/>
  <c r="GQ398" i="23"/>
  <c r="GQ405" i="23"/>
  <c r="HH14" i="23"/>
  <c r="GQ418" i="23"/>
  <c r="HH22" i="23"/>
  <c r="HH418" i="23" s="1"/>
  <c r="GQ413" i="23"/>
  <c r="HH87" i="23"/>
  <c r="HH413" i="23" s="1"/>
  <c r="GQ422" i="23"/>
  <c r="HH15" i="23"/>
  <c r="GQ412" i="23"/>
  <c r="HH30" i="23"/>
  <c r="HH412" i="23" s="1"/>
  <c r="GB426" i="23"/>
  <c r="GB411" i="23"/>
  <c r="GQ409" i="23"/>
  <c r="GQ420" i="23"/>
  <c r="HH23" i="23"/>
  <c r="HH35" i="23"/>
  <c r="HH425" i="23" s="1"/>
  <c r="GQ425" i="23"/>
  <c r="GQ406" i="23"/>
  <c r="HH56" i="23"/>
  <c r="HH406" i="23" s="1"/>
  <c r="GB422" i="23"/>
  <c r="GB405" i="23"/>
  <c r="GB398" i="23"/>
  <c r="GQ408" i="23"/>
  <c r="HH64" i="23"/>
  <c r="HH408" i="23" s="1"/>
  <c r="GR385" i="23"/>
  <c r="HI385" i="23" s="1"/>
  <c r="GR354" i="23"/>
  <c r="HI354" i="23" s="1"/>
  <c r="GR318" i="23"/>
  <c r="HI318" i="23" s="1"/>
  <c r="GR298" i="23"/>
  <c r="HI298" i="23" s="1"/>
  <c r="GR249" i="23"/>
  <c r="HI249" i="23" s="1"/>
  <c r="GR219" i="23"/>
  <c r="HI219" i="23" s="1"/>
  <c r="GR187" i="23"/>
  <c r="HI187" i="23" s="1"/>
  <c r="GR174" i="23"/>
  <c r="HI174" i="23" s="1"/>
  <c r="GR114" i="23"/>
  <c r="HI114" i="23" s="1"/>
  <c r="GR78" i="23"/>
  <c r="HI78" i="23" s="1"/>
  <c r="GR61" i="23"/>
  <c r="HI61" i="23" s="1"/>
  <c r="GR67" i="23"/>
  <c r="HI67" i="23" s="1"/>
  <c r="GR375" i="23"/>
  <c r="HI375" i="23" s="1"/>
  <c r="GR338" i="23"/>
  <c r="HI338" i="23" s="1"/>
  <c r="GR310" i="23"/>
  <c r="HI310" i="23" s="1"/>
  <c r="GR239" i="23"/>
  <c r="HI239" i="23" s="1"/>
  <c r="GR224" i="23"/>
  <c r="HI224" i="23" s="1"/>
  <c r="GR186" i="23"/>
  <c r="HI186" i="23" s="1"/>
  <c r="GR104" i="23"/>
  <c r="HI104" i="23" s="1"/>
  <c r="GR133" i="23"/>
  <c r="HI133" i="23" s="1"/>
  <c r="GR91" i="23"/>
  <c r="HI91" i="23" s="1"/>
  <c r="GR371" i="23"/>
  <c r="HI371" i="23" s="1"/>
  <c r="GR327" i="23"/>
  <c r="HI327" i="23" s="1"/>
  <c r="GR255" i="23"/>
  <c r="HI255" i="23" s="1"/>
  <c r="GR206" i="23"/>
  <c r="HI206" i="23" s="1"/>
  <c r="GR149" i="23"/>
  <c r="HI149" i="23" s="1"/>
  <c r="GR64" i="23"/>
  <c r="GR63" i="23"/>
  <c r="HI63" i="23" s="1"/>
  <c r="GR362" i="23"/>
  <c r="HI362" i="23" s="1"/>
  <c r="GR295" i="23"/>
  <c r="HI295" i="23" s="1"/>
  <c r="GR258" i="23"/>
  <c r="HI258" i="23" s="1"/>
  <c r="GR175" i="23"/>
  <c r="HI175" i="23" s="1"/>
  <c r="GR118" i="23"/>
  <c r="HI118" i="23" s="1"/>
  <c r="GR97" i="23"/>
  <c r="HI97" i="23" s="1"/>
  <c r="GR41" i="23"/>
  <c r="HI41" i="23" s="1"/>
  <c r="GR360" i="23"/>
  <c r="HI360" i="23" s="1"/>
  <c r="GR289" i="23"/>
  <c r="HI289" i="23" s="1"/>
  <c r="GR256" i="23"/>
  <c r="HI256" i="23" s="1"/>
  <c r="GR173" i="23"/>
  <c r="HI173" i="23" s="1"/>
  <c r="GR153" i="23"/>
  <c r="HI153" i="23" s="1"/>
  <c r="GR57" i="23"/>
  <c r="HI57" i="23" s="1"/>
  <c r="GR390" i="23"/>
  <c r="HI390" i="23" s="1"/>
  <c r="GR345" i="23"/>
  <c r="HI345" i="23" s="1"/>
  <c r="GR271" i="23"/>
  <c r="HI271" i="23" s="1"/>
  <c r="GR207" i="23"/>
  <c r="HI207" i="23" s="1"/>
  <c r="GR178" i="23"/>
  <c r="HI178" i="23" s="1"/>
  <c r="GR96" i="23"/>
  <c r="HI96" i="23" s="1"/>
  <c r="GR26" i="23"/>
  <c r="HI26" i="23" s="1"/>
  <c r="GR377" i="23"/>
  <c r="HI377" i="23" s="1"/>
  <c r="GR359" i="23"/>
  <c r="HI359" i="23" s="1"/>
  <c r="GR325" i="23"/>
  <c r="HI325" i="23" s="1"/>
  <c r="GR290" i="23"/>
  <c r="HI290" i="23" s="1"/>
  <c r="GR241" i="23"/>
  <c r="HI241" i="23" s="1"/>
  <c r="GR211" i="23"/>
  <c r="HI211" i="23" s="1"/>
  <c r="GR179" i="23"/>
  <c r="HI179" i="23" s="1"/>
  <c r="GR166" i="23"/>
  <c r="HI166" i="23" s="1"/>
  <c r="GR106" i="23"/>
  <c r="HI106" i="23" s="1"/>
  <c r="GR70" i="23"/>
  <c r="HI70" i="23" s="1"/>
  <c r="GR52" i="23"/>
  <c r="HI52" i="23" s="1"/>
  <c r="GR47" i="23"/>
  <c r="HI47" i="23" s="1"/>
  <c r="GR373" i="23"/>
  <c r="HI373" i="23" s="1"/>
  <c r="GR341" i="23"/>
  <c r="HI341" i="23" s="1"/>
  <c r="GR300" i="23"/>
  <c r="HI300" i="23" s="1"/>
  <c r="GR266" i="23"/>
  <c r="HI266" i="23" s="1"/>
  <c r="GR210" i="23"/>
  <c r="HI210" i="23" s="1"/>
  <c r="GR176" i="23"/>
  <c r="HI176" i="23" s="1"/>
  <c r="GR143" i="23"/>
  <c r="HI143" i="23" s="1"/>
  <c r="GR109" i="23"/>
  <c r="HI109" i="23" s="1"/>
  <c r="GR71" i="23"/>
  <c r="HI71" i="23" s="1"/>
  <c r="GR376" i="23"/>
  <c r="HI376" i="23" s="1"/>
  <c r="GR311" i="23"/>
  <c r="HI311" i="23" s="1"/>
  <c r="GR243" i="23"/>
  <c r="HI243" i="23" s="1"/>
  <c r="GR193" i="23"/>
  <c r="HI193" i="23" s="1"/>
  <c r="GR134" i="23"/>
  <c r="HI134" i="23" s="1"/>
  <c r="GR137" i="23"/>
  <c r="HI137" i="23" s="1"/>
  <c r="GR35" i="23"/>
  <c r="GR350" i="23"/>
  <c r="HI350" i="23" s="1"/>
  <c r="GR308" i="23"/>
  <c r="HI308" i="23" s="1"/>
  <c r="GR246" i="23"/>
  <c r="HI246" i="23" s="1"/>
  <c r="GR161" i="23"/>
  <c r="HI161" i="23" s="1"/>
  <c r="GR102" i="23"/>
  <c r="HI102" i="23" s="1"/>
  <c r="GR69" i="23"/>
  <c r="HI69" i="23" s="1"/>
  <c r="GR17" i="23"/>
  <c r="HI17" i="23" s="1"/>
  <c r="GR348" i="23"/>
  <c r="HI348" i="23" s="1"/>
  <c r="GR304" i="23"/>
  <c r="HI304" i="23" s="1"/>
  <c r="GR240" i="23"/>
  <c r="HI240" i="23" s="1"/>
  <c r="GR159" i="23"/>
  <c r="HI159" i="23" s="1"/>
  <c r="GR127" i="23"/>
  <c r="HI127" i="23" s="1"/>
  <c r="GR46" i="23"/>
  <c r="HI46" i="23" s="1"/>
  <c r="GR381" i="23"/>
  <c r="HI381" i="23" s="1"/>
  <c r="GR328" i="23"/>
  <c r="HI328" i="23" s="1"/>
  <c r="GR286" i="23"/>
  <c r="HI286" i="23" s="1"/>
  <c r="GR228" i="23"/>
  <c r="HI228" i="23" s="1"/>
  <c r="GR162" i="23"/>
  <c r="HI162" i="23" s="1"/>
  <c r="GR82" i="23"/>
  <c r="HI82" i="23" s="1"/>
  <c r="GR14" i="23"/>
  <c r="GR384" i="23"/>
  <c r="HI384" i="23" s="1"/>
  <c r="GR351" i="23"/>
  <c r="HI351" i="23" s="1"/>
  <c r="GR317" i="23"/>
  <c r="HI317" i="23" s="1"/>
  <c r="GR281" i="23"/>
  <c r="HI281" i="23" s="1"/>
  <c r="GR274" i="23"/>
  <c r="HI274" i="23" s="1"/>
  <c r="GR237" i="23"/>
  <c r="HI237" i="23" s="1"/>
  <c r="GR171" i="23"/>
  <c r="HI171" i="23" s="1"/>
  <c r="GR158" i="23"/>
  <c r="HI158" i="23" s="1"/>
  <c r="GR151" i="23"/>
  <c r="HI151" i="23" s="1"/>
  <c r="GR62" i="23"/>
  <c r="HI62" i="23" s="1"/>
  <c r="GR44" i="23"/>
  <c r="HI44" i="23" s="1"/>
  <c r="GR31" i="23"/>
  <c r="HI31" i="23" s="1"/>
  <c r="GR386" i="23"/>
  <c r="HI386" i="23" s="1"/>
  <c r="GR330" i="23"/>
  <c r="HI330" i="23" s="1"/>
  <c r="GR287" i="23"/>
  <c r="HI287" i="23" s="1"/>
  <c r="GR254" i="23"/>
  <c r="HI254" i="23" s="1"/>
  <c r="GR199" i="23"/>
  <c r="HI199" i="23" s="1"/>
  <c r="GR164" i="23"/>
  <c r="HI164" i="23" s="1"/>
  <c r="GR123" i="23"/>
  <c r="HI123" i="23" s="1"/>
  <c r="GR85" i="23"/>
  <c r="HI85" i="23" s="1"/>
  <c r="GR43" i="23"/>
  <c r="HI43" i="23" s="1"/>
  <c r="GR363" i="23"/>
  <c r="HI363" i="23" s="1"/>
  <c r="GR297" i="23"/>
  <c r="HI297" i="23" s="1"/>
  <c r="GR262" i="23"/>
  <c r="HI262" i="23" s="1"/>
  <c r="GR181" i="23"/>
  <c r="HI181" i="23" s="1"/>
  <c r="GR120" i="23"/>
  <c r="HI120" i="23" s="1"/>
  <c r="GR105" i="23"/>
  <c r="HI105" i="23" s="1"/>
  <c r="GR53" i="23"/>
  <c r="HI53" i="23" s="1"/>
  <c r="GR349" i="23"/>
  <c r="HI349" i="23" s="1"/>
  <c r="GR294" i="23"/>
  <c r="HI294" i="23" s="1"/>
  <c r="GR229" i="23"/>
  <c r="HI229" i="23" s="1"/>
  <c r="GR200" i="23"/>
  <c r="HI200" i="23" s="1"/>
  <c r="GR131" i="23"/>
  <c r="HI131" i="23" s="1"/>
  <c r="GR48" i="23"/>
  <c r="HI48" i="23" s="1"/>
  <c r="GR180" i="23"/>
  <c r="HI180" i="23" s="1"/>
  <c r="GR346" i="23"/>
  <c r="HI346" i="23" s="1"/>
  <c r="GR292" i="23"/>
  <c r="HI292" i="23" s="1"/>
  <c r="GR225" i="23"/>
  <c r="HI225" i="23" s="1"/>
  <c r="GR194" i="23"/>
  <c r="HI194" i="23" s="1"/>
  <c r="GR98" i="23"/>
  <c r="HI98" i="23" s="1"/>
  <c r="GR32" i="23"/>
  <c r="HI32" i="23" s="1"/>
  <c r="GR380" i="23"/>
  <c r="HI380" i="23" s="1"/>
  <c r="GR329" i="23"/>
  <c r="HI329" i="23" s="1"/>
  <c r="GR259" i="23"/>
  <c r="HI259" i="23" s="1"/>
  <c r="GR216" i="23"/>
  <c r="HI216" i="23" s="1"/>
  <c r="GR155" i="23"/>
  <c r="HI155" i="23" s="1"/>
  <c r="GR66" i="23"/>
  <c r="HI66" i="23" s="1"/>
  <c r="GR75" i="23"/>
  <c r="HI75" i="23" s="1"/>
  <c r="GR369" i="23"/>
  <c r="HI369" i="23" s="1"/>
  <c r="GR344" i="23"/>
  <c r="HI344" i="23" s="1"/>
  <c r="GR309" i="23"/>
  <c r="HI309" i="23" s="1"/>
  <c r="GR273" i="23"/>
  <c r="HI273" i="23" s="1"/>
  <c r="GR260" i="23"/>
  <c r="HI260" i="23" s="1"/>
  <c r="GR230" i="23"/>
  <c r="HI230" i="23" s="1"/>
  <c r="GR163" i="23"/>
  <c r="HI163" i="23" s="1"/>
  <c r="GR150" i="23"/>
  <c r="HI150" i="23" s="1"/>
  <c r="GR135" i="23"/>
  <c r="HI135" i="23" s="1"/>
  <c r="GR145" i="23"/>
  <c r="HI145" i="23" s="1"/>
  <c r="GR36" i="23"/>
  <c r="HI36" i="23" s="1"/>
  <c r="GR15" i="23"/>
  <c r="GR370" i="23"/>
  <c r="HI370" i="23" s="1"/>
  <c r="GR320" i="23"/>
  <c r="HI320" i="23" s="1"/>
  <c r="GR277" i="23"/>
  <c r="HI277" i="23" s="1"/>
  <c r="GR242" i="23"/>
  <c r="HI242" i="23" s="1"/>
  <c r="GR189" i="23"/>
  <c r="HI189" i="23" s="1"/>
  <c r="GR154" i="23"/>
  <c r="HI154" i="23" s="1"/>
  <c r="GR100" i="23"/>
  <c r="HI100" i="23" s="1"/>
  <c r="GR65" i="23"/>
  <c r="HI65" i="23" s="1"/>
  <c r="GR23" i="23"/>
  <c r="GR352" i="23"/>
  <c r="HI352" i="23" s="1"/>
  <c r="GR312" i="23"/>
  <c r="HI312" i="23" s="1"/>
  <c r="GR248" i="23"/>
  <c r="HI248" i="23" s="1"/>
  <c r="GR165" i="23"/>
  <c r="HI165" i="23" s="1"/>
  <c r="GR108" i="23"/>
  <c r="HI108" i="23" s="1"/>
  <c r="GR73" i="23"/>
  <c r="HI73" i="23" s="1"/>
  <c r="GR21" i="23"/>
  <c r="HI21" i="23" s="1"/>
  <c r="GR334" i="23"/>
  <c r="HI334" i="23" s="1"/>
  <c r="GR279" i="23"/>
  <c r="HI279" i="23" s="1"/>
  <c r="GR215" i="23"/>
  <c r="HI215" i="23" s="1"/>
  <c r="GR184" i="23"/>
  <c r="HI184" i="23" s="1"/>
  <c r="GR107" i="23"/>
  <c r="HI107" i="23" s="1"/>
  <c r="GR34" i="23"/>
  <c r="HI34" i="23" s="1"/>
  <c r="GR395" i="23"/>
  <c r="HI395" i="23" s="1"/>
  <c r="GR332" i="23"/>
  <c r="HI332" i="23" s="1"/>
  <c r="GR275" i="23"/>
  <c r="HI275" i="23" s="1"/>
  <c r="GR213" i="23"/>
  <c r="HI213" i="23" s="1"/>
  <c r="GR168" i="23"/>
  <c r="HI168" i="23" s="1"/>
  <c r="GR84" i="23"/>
  <c r="HI84" i="23" s="1"/>
  <c r="GR16" i="23"/>
  <c r="GR378" i="23"/>
  <c r="HI378" i="23" s="1"/>
  <c r="GR315" i="23"/>
  <c r="HI315" i="23" s="1"/>
  <c r="GR245" i="23"/>
  <c r="HI245" i="23" s="1"/>
  <c r="GR197" i="23"/>
  <c r="HI197" i="23" s="1"/>
  <c r="GR140" i="23"/>
  <c r="HI140" i="23" s="1"/>
  <c r="GR141" i="23"/>
  <c r="HI141" i="23" s="1"/>
  <c r="GR39" i="23"/>
  <c r="HI39" i="23" s="1"/>
  <c r="GR382" i="23"/>
  <c r="HI382" i="23" s="1"/>
  <c r="GR336" i="23"/>
  <c r="HI336" i="23" s="1"/>
  <c r="GR301" i="23"/>
  <c r="HI301" i="23" s="1"/>
  <c r="GR265" i="23"/>
  <c r="HI265" i="23" s="1"/>
  <c r="GR252" i="23"/>
  <c r="HI252" i="23" s="1"/>
  <c r="GR222" i="23"/>
  <c r="HI222" i="23" s="1"/>
  <c r="GR212" i="23"/>
  <c r="HI212" i="23" s="1"/>
  <c r="GR146" i="23"/>
  <c r="GR119" i="23"/>
  <c r="HI119" i="23" s="1"/>
  <c r="GR129" i="23"/>
  <c r="HI129" i="23" s="1"/>
  <c r="GR28" i="23"/>
  <c r="HI28" i="23" s="1"/>
  <c r="GR45" i="23"/>
  <c r="HI45" i="23" s="1"/>
  <c r="GR364" i="23"/>
  <c r="HI364" i="23" s="1"/>
  <c r="GR323" i="23"/>
  <c r="HI323" i="23" s="1"/>
  <c r="GR267" i="23"/>
  <c r="HI267" i="23" s="1"/>
  <c r="GR231" i="23"/>
  <c r="HI231" i="23" s="1"/>
  <c r="GR177" i="23"/>
  <c r="HI177" i="23" s="1"/>
  <c r="GR148" i="23"/>
  <c r="HI148" i="23" s="1"/>
  <c r="GR90" i="23"/>
  <c r="HI90" i="23" s="1"/>
  <c r="GR50" i="23"/>
  <c r="HI50" i="23" s="1"/>
  <c r="GR49" i="23"/>
  <c r="HI49" i="23" s="1"/>
  <c r="GR353" i="23"/>
  <c r="HI353" i="23" s="1"/>
  <c r="GR296" i="23"/>
  <c r="HI296" i="23" s="1"/>
  <c r="GR233" i="23"/>
  <c r="HI233" i="23" s="1"/>
  <c r="GR202" i="23"/>
  <c r="HI202" i="23" s="1"/>
  <c r="GR139" i="23"/>
  <c r="HI139" i="23" s="1"/>
  <c r="GR54" i="23"/>
  <c r="HI54" i="23" s="1"/>
  <c r="GR391" i="23"/>
  <c r="HI391" i="23" s="1"/>
  <c r="GR337" i="23"/>
  <c r="HI337" i="23" s="1"/>
  <c r="GR263" i="23"/>
  <c r="HI263" i="23" s="1"/>
  <c r="GR236" i="23"/>
  <c r="HI236" i="23" s="1"/>
  <c r="GR170" i="23"/>
  <c r="HI170" i="23" s="1"/>
  <c r="GR88" i="23"/>
  <c r="HI88" i="23" s="1"/>
  <c r="GR22" i="23"/>
  <c r="GR383" i="23"/>
  <c r="HI383" i="23" s="1"/>
  <c r="GR333" i="23"/>
  <c r="HI333" i="23" s="1"/>
  <c r="GR288" i="23"/>
  <c r="HI288" i="23" s="1"/>
  <c r="GR232" i="23"/>
  <c r="HI232" i="23" s="1"/>
  <c r="GR152" i="23"/>
  <c r="HI152" i="23" s="1"/>
  <c r="GR72" i="23"/>
  <c r="HI72" i="23" s="1"/>
  <c r="GR79" i="23"/>
  <c r="HI79" i="23" s="1"/>
  <c r="GR366" i="23"/>
  <c r="HI366" i="23" s="1"/>
  <c r="GR299" i="23"/>
  <c r="HI299" i="23" s="1"/>
  <c r="GR270" i="23"/>
  <c r="HI270" i="23" s="1"/>
  <c r="GR183" i="23"/>
  <c r="HI183" i="23" s="1"/>
  <c r="GR124" i="23"/>
  <c r="HI124" i="23" s="1"/>
  <c r="GR117" i="23"/>
  <c r="HI117" i="23" s="1"/>
  <c r="GR99" i="23"/>
  <c r="HI99" i="23" s="1"/>
  <c r="GR372" i="23"/>
  <c r="HI372" i="23" s="1"/>
  <c r="GR343" i="23"/>
  <c r="HI343" i="23" s="1"/>
  <c r="GR293" i="23"/>
  <c r="HI293" i="23" s="1"/>
  <c r="GR284" i="23"/>
  <c r="HI284" i="23" s="1"/>
  <c r="GR244" i="23"/>
  <c r="HI244" i="23" s="1"/>
  <c r="GR214" i="23"/>
  <c r="HI214" i="23" s="1"/>
  <c r="GR198" i="23"/>
  <c r="HI198" i="23" s="1"/>
  <c r="GR138" i="23"/>
  <c r="HI138" i="23" s="1"/>
  <c r="GR103" i="23"/>
  <c r="HI103" i="23" s="1"/>
  <c r="GR113" i="23"/>
  <c r="HI113" i="23" s="1"/>
  <c r="GR20" i="23"/>
  <c r="GR29" i="23"/>
  <c r="HI29" i="23" s="1"/>
  <c r="GR356" i="23"/>
  <c r="HI356" i="23" s="1"/>
  <c r="GR313" i="23"/>
  <c r="HI313" i="23" s="1"/>
  <c r="GR280" i="23"/>
  <c r="HI280" i="23" s="1"/>
  <c r="GR221" i="23"/>
  <c r="HI221" i="23" s="1"/>
  <c r="GR167" i="23"/>
  <c r="HI167" i="23" s="1"/>
  <c r="GR136" i="23"/>
  <c r="HI136" i="23" s="1"/>
  <c r="GR80" i="23"/>
  <c r="HI80" i="23" s="1"/>
  <c r="GR40" i="23"/>
  <c r="HI40" i="23" s="1"/>
  <c r="GR25" i="23"/>
  <c r="GR340" i="23"/>
  <c r="HI340" i="23" s="1"/>
  <c r="GR283" i="23"/>
  <c r="HI283" i="23" s="1"/>
  <c r="GR217" i="23"/>
  <c r="HI217" i="23" s="1"/>
  <c r="GR188" i="23"/>
  <c r="HI188" i="23" s="1"/>
  <c r="GR111" i="23"/>
  <c r="HI111" i="23" s="1"/>
  <c r="GR38" i="23"/>
  <c r="HI38" i="23" s="1"/>
  <c r="GR394" i="23"/>
  <c r="HI394" i="23" s="1"/>
  <c r="GR322" i="23"/>
  <c r="HI322" i="23" s="1"/>
  <c r="GR272" i="23"/>
  <c r="HI272" i="23" s="1"/>
  <c r="GR220" i="23"/>
  <c r="HI220" i="23" s="1"/>
  <c r="GR156" i="23"/>
  <c r="HI156" i="23" s="1"/>
  <c r="GR74" i="23"/>
  <c r="HI74" i="23" s="1"/>
  <c r="GR87" i="23"/>
  <c r="GR387" i="23"/>
  <c r="HI387" i="23" s="1"/>
  <c r="GR331" i="23"/>
  <c r="HI331" i="23" s="1"/>
  <c r="GR264" i="23"/>
  <c r="HI264" i="23" s="1"/>
  <c r="GR218" i="23"/>
  <c r="HI218" i="23" s="1"/>
  <c r="GR142" i="23"/>
  <c r="HI142" i="23" s="1"/>
  <c r="GR56" i="23"/>
  <c r="GR51" i="23"/>
  <c r="HI51" i="23" s="1"/>
  <c r="GR358" i="23"/>
  <c r="HI358" i="23" s="1"/>
  <c r="GR316" i="23"/>
  <c r="HI316" i="23" s="1"/>
  <c r="GR250" i="23"/>
  <c r="HI250" i="23" s="1"/>
  <c r="GR169" i="23"/>
  <c r="HI169" i="23" s="1"/>
  <c r="GR110" i="23"/>
  <c r="HI110" i="23" s="1"/>
  <c r="GR81" i="23"/>
  <c r="HI81" i="23" s="1"/>
  <c r="GR33" i="23"/>
  <c r="HI33" i="23" s="1"/>
  <c r="GR365" i="23"/>
  <c r="HI365" i="23" s="1"/>
  <c r="GR335" i="23"/>
  <c r="HI335" i="23" s="1"/>
  <c r="GR314" i="23"/>
  <c r="HI314" i="23" s="1"/>
  <c r="GR268" i="23"/>
  <c r="HI268" i="23" s="1"/>
  <c r="GR235" i="23"/>
  <c r="HI235" i="23" s="1"/>
  <c r="GR203" i="23"/>
  <c r="HI203" i="23" s="1"/>
  <c r="GR190" i="23"/>
  <c r="HI190" i="23" s="1"/>
  <c r="GR130" i="23"/>
  <c r="HI130" i="23" s="1"/>
  <c r="GR94" i="23"/>
  <c r="HI94" i="23" s="1"/>
  <c r="GR93" i="23"/>
  <c r="GR101" i="23"/>
  <c r="HI101" i="23" s="1"/>
  <c r="GR392" i="23"/>
  <c r="HI392" i="23" s="1"/>
  <c r="GR357" i="23"/>
  <c r="HI357" i="23" s="1"/>
  <c r="GR303" i="23"/>
  <c r="HI303" i="23" s="1"/>
  <c r="GR261" i="23"/>
  <c r="HI261" i="23" s="1"/>
  <c r="GR209" i="23"/>
  <c r="HI209" i="23" s="1"/>
  <c r="GR157" i="23"/>
  <c r="HI157" i="23" s="1"/>
  <c r="GR126" i="23"/>
  <c r="HI126" i="23" s="1"/>
  <c r="GR68" i="23"/>
  <c r="HI68" i="23" s="1"/>
  <c r="GR30" i="23"/>
  <c r="GR396" i="23"/>
  <c r="HI396" i="23" s="1"/>
  <c r="GR339" i="23"/>
  <c r="HI339" i="23" s="1"/>
  <c r="GR269" i="23"/>
  <c r="HI269" i="23" s="1"/>
  <c r="GR205" i="23"/>
  <c r="HI205" i="23" s="1"/>
  <c r="GR172" i="23"/>
  <c r="HI172" i="23" s="1"/>
  <c r="GR92" i="23"/>
  <c r="HI92" i="23" s="1"/>
  <c r="GR24" i="23"/>
  <c r="HI24" i="23" s="1"/>
  <c r="GR367" i="23"/>
  <c r="HI367" i="23" s="1"/>
  <c r="GR321" i="23"/>
  <c r="HI321" i="23" s="1"/>
  <c r="GR253" i="23"/>
  <c r="HI253" i="23" s="1"/>
  <c r="GR204" i="23"/>
  <c r="HI204" i="23" s="1"/>
  <c r="GR144" i="23"/>
  <c r="HI144" i="23" s="1"/>
  <c r="GR60" i="23"/>
  <c r="HI60" i="23" s="1"/>
  <c r="GR59" i="23"/>
  <c r="HI59" i="23" s="1"/>
  <c r="GR393" i="23"/>
  <c r="HI393" i="23" s="1"/>
  <c r="GR319" i="23"/>
  <c r="HI319" i="23" s="1"/>
  <c r="GR247" i="23"/>
  <c r="HI247" i="23" s="1"/>
  <c r="GR201" i="23"/>
  <c r="HI201" i="23" s="1"/>
  <c r="GR128" i="23"/>
  <c r="HI128" i="23" s="1"/>
  <c r="GR121" i="23"/>
  <c r="HI121" i="23" s="1"/>
  <c r="GR19" i="23"/>
  <c r="HI19" i="23" s="1"/>
  <c r="GR355" i="23"/>
  <c r="HI355" i="23" s="1"/>
  <c r="GR302" i="23"/>
  <c r="HI302" i="23" s="1"/>
  <c r="GR238" i="23"/>
  <c r="HI238" i="23" s="1"/>
  <c r="GR208" i="23"/>
  <c r="HI208" i="23" s="1"/>
  <c r="GR147" i="23"/>
  <c r="GR55" i="23"/>
  <c r="HI55" i="23" s="1"/>
  <c r="GR388" i="23"/>
  <c r="HI388" i="23" s="1"/>
  <c r="GR361" i="23"/>
  <c r="HI361" i="23" s="1"/>
  <c r="GR326" i="23"/>
  <c r="HI326" i="23" s="1"/>
  <c r="GR306" i="23"/>
  <c r="HI306" i="23" s="1"/>
  <c r="GR257" i="23"/>
  <c r="HI257" i="23" s="1"/>
  <c r="GR227" i="23"/>
  <c r="HI227" i="23" s="1"/>
  <c r="GR195" i="23"/>
  <c r="HI195" i="23" s="1"/>
  <c r="GR182" i="23"/>
  <c r="HI182" i="23" s="1"/>
  <c r="GR122" i="23"/>
  <c r="HI122" i="23" s="1"/>
  <c r="GR86" i="23"/>
  <c r="HI86" i="23" s="1"/>
  <c r="GR77" i="23"/>
  <c r="HI77" i="23" s="1"/>
  <c r="GR83" i="23"/>
  <c r="GR389" i="23"/>
  <c r="HI389" i="23" s="1"/>
  <c r="GR347" i="23"/>
  <c r="HI347" i="23" s="1"/>
  <c r="GR291" i="23"/>
  <c r="HI291" i="23" s="1"/>
  <c r="GR251" i="23"/>
  <c r="HI251" i="23" s="1"/>
  <c r="GR234" i="23"/>
  <c r="HI234" i="23" s="1"/>
  <c r="GR196" i="23"/>
  <c r="HI196" i="23" s="1"/>
  <c r="GR116" i="23"/>
  <c r="HI116" i="23" s="1"/>
  <c r="GR58" i="23"/>
  <c r="HI58" i="23" s="1"/>
  <c r="GR18" i="23"/>
  <c r="HI18" i="23" s="1"/>
  <c r="GR379" i="23"/>
  <c r="HI379" i="23" s="1"/>
  <c r="GR324" i="23"/>
  <c r="HI324" i="23" s="1"/>
  <c r="GR276" i="23"/>
  <c r="HI276" i="23" s="1"/>
  <c r="GR226" i="23"/>
  <c r="HI226" i="23" s="1"/>
  <c r="GR160" i="23"/>
  <c r="HI160" i="23" s="1"/>
  <c r="GR76" i="23"/>
  <c r="HI76" i="23" s="1"/>
  <c r="GR95" i="23"/>
  <c r="HI95" i="23" s="1"/>
  <c r="GR374" i="23"/>
  <c r="HI374" i="23" s="1"/>
  <c r="GR307" i="23"/>
  <c r="HI307" i="23" s="1"/>
  <c r="GR282" i="23"/>
  <c r="HI282" i="23" s="1"/>
  <c r="GR191" i="23"/>
  <c r="HI191" i="23" s="1"/>
  <c r="GR132" i="23"/>
  <c r="HI132" i="23" s="1"/>
  <c r="GR125" i="23"/>
  <c r="HI125" i="23" s="1"/>
  <c r="GR27" i="23"/>
  <c r="HI27" i="23" s="1"/>
  <c r="GR368" i="23"/>
  <c r="HI368" i="23" s="1"/>
  <c r="GR305" i="23"/>
  <c r="HI305" i="23" s="1"/>
  <c r="GR278" i="23"/>
  <c r="HI278" i="23" s="1"/>
  <c r="GR185" i="23"/>
  <c r="HI185" i="23" s="1"/>
  <c r="GR112" i="23"/>
  <c r="HI112" i="23" s="1"/>
  <c r="GR89" i="23"/>
  <c r="HI89" i="23" s="1"/>
  <c r="GR37" i="23"/>
  <c r="HI37" i="23" s="1"/>
  <c r="GR342" i="23"/>
  <c r="HI342" i="23" s="1"/>
  <c r="GR285" i="23"/>
  <c r="HI285" i="23" s="1"/>
  <c r="GR223" i="23"/>
  <c r="HI223" i="23" s="1"/>
  <c r="GR192" i="23"/>
  <c r="HI192" i="23" s="1"/>
  <c r="GR115" i="23"/>
  <c r="HI115" i="23" s="1"/>
  <c r="GR42" i="23"/>
  <c r="HI42" i="23" s="1"/>
  <c r="GB409" i="23"/>
  <c r="GB420" i="23"/>
  <c r="J69" i="26"/>
  <c r="J70" i="26" s="1"/>
  <c r="J93" i="26" s="1"/>
  <c r="GQ407" i="23"/>
  <c r="HH93" i="23"/>
  <c r="FP87" i="23"/>
  <c r="EV23" i="23"/>
  <c r="FP146" i="23"/>
  <c r="FP64" i="23"/>
  <c r="FP83" i="23"/>
  <c r="EV14" i="23"/>
  <c r="EV93" i="23"/>
  <c r="FP16" i="23"/>
  <c r="FP35" i="23"/>
  <c r="FP30" i="23"/>
  <c r="EV83" i="23"/>
  <c r="EV56" i="23"/>
  <c r="FP22" i="23"/>
  <c r="EV147" i="23"/>
  <c r="FP56" i="23"/>
  <c r="EV64" i="23"/>
  <c r="FP93" i="23"/>
  <c r="EV22" i="23"/>
  <c r="EV25" i="23"/>
  <c r="EV20" i="23"/>
  <c r="FP147" i="23"/>
  <c r="EV146" i="23"/>
  <c r="EV15" i="23"/>
  <c r="N22" i="33"/>
  <c r="N44" i="33"/>
  <c r="N19" i="33"/>
  <c r="U65" i="26"/>
  <c r="V400" i="23"/>
  <c r="V413" i="23"/>
  <c r="AC345" i="14"/>
  <c r="AA88" i="16" s="1"/>
  <c r="W93" i="23" s="1"/>
  <c r="V415" i="23"/>
  <c r="ED400" i="23"/>
  <c r="M60" i="33" s="1"/>
  <c r="AM400" i="23"/>
  <c r="AR393" i="16"/>
  <c r="BI187" i="16" s="1"/>
  <c r="AN192" i="23" s="1"/>
  <c r="AM422" i="23"/>
  <c r="BH393" i="16"/>
  <c r="V422" i="23"/>
  <c r="V407" i="23"/>
  <c r="V418" i="23"/>
  <c r="W408" i="23"/>
  <c r="AM412" i="23"/>
  <c r="GC25" i="23"/>
  <c r="EU426" i="23"/>
  <c r="EU414" i="23"/>
  <c r="GC20" i="23"/>
  <c r="AY400" i="23"/>
  <c r="CG400" i="23"/>
  <c r="EU406" i="23"/>
  <c r="GC56" i="23"/>
  <c r="V421" i="23"/>
  <c r="DO400" i="23"/>
  <c r="AM419" i="23"/>
  <c r="GC83" i="23"/>
  <c r="EU421" i="23"/>
  <c r="AM406" i="23"/>
  <c r="GC15" i="23"/>
  <c r="CW400" i="23"/>
  <c r="GD400" i="23" s="1"/>
  <c r="AM407" i="23"/>
  <c r="V406" i="23"/>
  <c r="V412" i="23"/>
  <c r="AM420" i="23"/>
  <c r="AM409" i="23"/>
  <c r="AM413" i="23"/>
  <c r="AM425" i="23"/>
  <c r="GC14" i="23"/>
  <c r="EU423" i="23"/>
  <c r="W413" i="23"/>
  <c r="V425" i="23"/>
  <c r="V419" i="23"/>
  <c r="V408" i="23"/>
  <c r="EU413" i="23"/>
  <c r="GC87" i="23"/>
  <c r="EU418" i="23"/>
  <c r="GC22" i="23"/>
  <c r="AM421" i="23"/>
  <c r="AM408" i="23"/>
  <c r="AM414" i="23"/>
  <c r="AM424" i="23"/>
  <c r="BQ400" i="23"/>
  <c r="AM418" i="23"/>
  <c r="AM415" i="23"/>
  <c r="V81" i="26"/>
  <c r="AM426" i="23"/>
  <c r="AM411" i="23"/>
  <c r="Z393" i="16"/>
  <c r="Z396" i="16" s="1"/>
  <c r="V14" i="23"/>
  <c r="V65" i="26" s="1"/>
  <c r="AC339" i="14"/>
  <c r="AA395" i="16" s="1"/>
  <c r="AC369" i="14"/>
  <c r="AA372" i="16" s="1"/>
  <c r="W377" i="23" s="1"/>
  <c r="AA9" i="16"/>
  <c r="U423" i="23"/>
  <c r="U398" i="23"/>
  <c r="U3" i="23" s="1"/>
  <c r="U405" i="23"/>
  <c r="AM405" i="23"/>
  <c r="AM398" i="23"/>
  <c r="AM423" i="23"/>
  <c r="AA38" i="16"/>
  <c r="W43" i="23" s="1"/>
  <c r="AC373" i="14"/>
  <c r="AA28" i="16" s="1"/>
  <c r="W33" i="23" s="1"/>
  <c r="AC368" i="14"/>
  <c r="AA357" i="16" s="1"/>
  <c r="W362" i="23" s="1"/>
  <c r="AA233" i="16"/>
  <c r="W238" i="23" s="1"/>
  <c r="AC391" i="14"/>
  <c r="AA285" i="16" s="1"/>
  <c r="W290" i="23" s="1"/>
  <c r="AA284" i="16"/>
  <c r="W289" i="23" s="1"/>
  <c r="AC382" i="14"/>
  <c r="AA142" i="16" s="1"/>
  <c r="W147" i="23" s="1"/>
  <c r="AA35" i="16"/>
  <c r="W40" i="23" s="1"/>
  <c r="AC360" i="14"/>
  <c r="AA235" i="16" s="1"/>
  <c r="W240" i="23" s="1"/>
  <c r="AA85" i="16"/>
  <c r="W90" i="23" s="1"/>
  <c r="AC389" i="14"/>
  <c r="AA236" i="16" s="1"/>
  <c r="W241" i="23" s="1"/>
  <c r="AA18" i="16"/>
  <c r="W23" i="23" s="1"/>
  <c r="AC370" i="14"/>
  <c r="AA141" i="16" s="1"/>
  <c r="W146" i="23" s="1"/>
  <c r="W410" i="23" s="1"/>
  <c r="V420" i="23"/>
  <c r="V409" i="23"/>
  <c r="AA134" i="16"/>
  <c r="W139" i="23" s="1"/>
  <c r="AC395" i="14"/>
  <c r="AA348" i="16" s="1"/>
  <c r="W353" i="23" s="1"/>
  <c r="AC376" i="14"/>
  <c r="AA70" i="16" s="1"/>
  <c r="W75" i="23" s="1"/>
  <c r="AA69" i="16"/>
  <c r="W74" i="23" s="1"/>
  <c r="AA20" i="16"/>
  <c r="W25" i="23" s="1"/>
  <c r="AC394" i="14"/>
  <c r="AA304" i="16" s="1"/>
  <c r="W309" i="23" s="1"/>
  <c r="V411" i="23"/>
  <c r="V426" i="23"/>
  <c r="AC385" i="14"/>
  <c r="AA170" i="16" s="1"/>
  <c r="W175" i="23" s="1"/>
  <c r="AA114" i="16"/>
  <c r="W119" i="23" s="1"/>
  <c r="AC347" i="14"/>
  <c r="AA97" i="16" s="1"/>
  <c r="W102" i="23" s="1"/>
  <c r="AC398" i="14"/>
  <c r="AA98" i="16" s="1"/>
  <c r="W103" i="23" s="1"/>
  <c r="AA108" i="16"/>
  <c r="W113" i="23" s="1"/>
  <c r="AC379" i="14"/>
  <c r="AA105" i="16" s="1"/>
  <c r="W110" i="23" s="1"/>
  <c r="AA90" i="16"/>
  <c r="W95" i="23" s="1"/>
  <c r="AC348" i="14"/>
  <c r="AA100" i="16" s="1"/>
  <c r="W105" i="23" s="1"/>
  <c r="AA76" i="16"/>
  <c r="W81" i="23" s="1"/>
  <c r="AA16" i="16"/>
  <c r="W21" i="23" s="1"/>
  <c r="AC343" i="14"/>
  <c r="AA51" i="16" s="1"/>
  <c r="W56" i="23" s="1"/>
  <c r="AC374" i="14"/>
  <c r="AA52" i="16" s="1"/>
  <c r="W57" i="23" s="1"/>
  <c r="AA22" i="16"/>
  <c r="W27" i="23" s="1"/>
  <c r="AC350" i="14"/>
  <c r="AA126" i="16" s="1"/>
  <c r="W131" i="23" s="1"/>
  <c r="AC381" i="14"/>
  <c r="AA127" i="16" s="1"/>
  <c r="W132" i="23" s="1"/>
  <c r="AC366" i="14"/>
  <c r="AA322" i="16" s="1"/>
  <c r="W327" i="23" s="1"/>
  <c r="AA17" i="16"/>
  <c r="W22" i="23" s="1"/>
  <c r="AA30" i="16"/>
  <c r="W35" i="23" s="1"/>
  <c r="AC396" i="14"/>
  <c r="AA369" i="16" s="1"/>
  <c r="W374" i="23" s="1"/>
  <c r="AA37" i="16"/>
  <c r="W42" i="23" s="1"/>
  <c r="AC399" i="14"/>
  <c r="AA101" i="16" s="1"/>
  <c r="W106" i="23" s="1"/>
  <c r="AC361" i="14"/>
  <c r="AA238" i="16" s="1"/>
  <c r="W243" i="23" s="1"/>
  <c r="AA81" i="16"/>
  <c r="W86" i="23" s="1"/>
  <c r="AA68" i="16"/>
  <c r="W73" i="23" s="1"/>
  <c r="AC363" i="14"/>
  <c r="AA248" i="16" s="1"/>
  <c r="W253" i="23" s="1"/>
  <c r="AA44" i="16"/>
  <c r="W49" i="23" s="1"/>
  <c r="AC380" i="14"/>
  <c r="AA117" i="16" s="1"/>
  <c r="W122" i="23" s="1"/>
  <c r="AA208" i="16"/>
  <c r="W213" i="23" s="1"/>
  <c r="AC364" i="14"/>
  <c r="AA288" i="16" s="1"/>
  <c r="W293" i="23" s="1"/>
  <c r="AA56" i="16"/>
  <c r="W61" i="23" s="1"/>
  <c r="AC344" i="14"/>
  <c r="AA57" i="16" s="1"/>
  <c r="W62" i="23" s="1"/>
  <c r="AC375" i="14"/>
  <c r="AA58" i="16" s="1"/>
  <c r="W63" i="23" s="1"/>
  <c r="AA36" i="16"/>
  <c r="W41" i="23" s="1"/>
  <c r="AC358" i="14"/>
  <c r="AA198" i="16" s="1"/>
  <c r="W203" i="23" s="1"/>
  <c r="AC392" i="14"/>
  <c r="AA314" i="16" s="1"/>
  <c r="W319" i="23" s="1"/>
  <c r="AA60" i="16"/>
  <c r="W65" i="23" s="1"/>
  <c r="AC365" i="14"/>
  <c r="AA313" i="16" s="1"/>
  <c r="W318" i="23" s="1"/>
  <c r="AC378" i="14"/>
  <c r="AA96" i="16" s="1"/>
  <c r="W101" i="23" s="1"/>
  <c r="AC346" i="14"/>
  <c r="AA94" i="16" s="1"/>
  <c r="W99" i="23" s="1"/>
  <c r="AA11" i="16"/>
  <c r="W16" i="23" s="1"/>
  <c r="AC367" i="14"/>
  <c r="AA325" i="16" s="1"/>
  <c r="W330" i="23" s="1"/>
  <c r="AA121" i="16"/>
  <c r="W126" i="23" s="1"/>
  <c r="AC359" i="14"/>
  <c r="AA222" i="16" s="1"/>
  <c r="W227" i="23" s="1"/>
  <c r="AA41" i="16"/>
  <c r="W46" i="23" s="1"/>
  <c r="AA48" i="16"/>
  <c r="W53" i="23" s="1"/>
  <c r="AC353" i="14"/>
  <c r="AA385" i="16" s="1"/>
  <c r="W390" i="23" s="1"/>
  <c r="AC384" i="14"/>
  <c r="AA161" i="16" s="1"/>
  <c r="W166" i="23" s="1"/>
  <c r="AA67" i="16"/>
  <c r="W72" i="23" s="1"/>
  <c r="AC351" i="14"/>
  <c r="AA137" i="16" s="1"/>
  <c r="W142" i="23" s="1"/>
  <c r="AC356" i="14"/>
  <c r="AA187" i="16" s="1"/>
  <c r="W192" i="23" s="1"/>
  <c r="AA53" i="16"/>
  <c r="W58" i="23" s="1"/>
  <c r="V424" i="23"/>
  <c r="V414" i="23"/>
  <c r="AA25" i="16"/>
  <c r="W30" i="23" s="1"/>
  <c r="AC371" i="14"/>
  <c r="AA15" i="16" s="1"/>
  <c r="W20" i="23" s="1"/>
  <c r="AC354" i="14"/>
  <c r="AA163" i="16" s="1"/>
  <c r="W168" i="23" s="1"/>
  <c r="AA49" i="16"/>
  <c r="W54" i="23" s="1"/>
  <c r="AC352" i="14"/>
  <c r="AA149" i="16" s="1"/>
  <c r="W154" i="23" s="1"/>
  <c r="AC383" i="14"/>
  <c r="AA150" i="16" s="1"/>
  <c r="W155" i="23" s="1"/>
  <c r="AA23" i="16"/>
  <c r="W28" i="23" s="1"/>
  <c r="AA26" i="16"/>
  <c r="W31" i="23" s="1"/>
  <c r="AC372" i="14"/>
  <c r="AA27" i="16" s="1"/>
  <c r="W32" i="23" s="1"/>
  <c r="AC377" i="14"/>
  <c r="AA78" i="16" s="1"/>
  <c r="W83" i="23" s="1"/>
  <c r="AA157" i="16"/>
  <c r="W162" i="23" s="1"/>
  <c r="AC393" i="14"/>
  <c r="AA209" i="16" s="1"/>
  <c r="W214" i="23" s="1"/>
  <c r="AA185" i="16"/>
  <c r="W190" i="23" s="1"/>
  <c r="AA39" i="16"/>
  <c r="W44" i="23" s="1"/>
  <c r="AC397" i="14"/>
  <c r="AA373" i="16" s="1"/>
  <c r="W378" i="23" s="1"/>
  <c r="AA32" i="16"/>
  <c r="W37" i="23" s="1"/>
  <c r="AC387" i="14"/>
  <c r="AA188" i="16" s="1"/>
  <c r="W193" i="23" s="1"/>
  <c r="AA14" i="16"/>
  <c r="W19" i="23" s="1"/>
  <c r="AC386" i="14"/>
  <c r="AA179" i="16" s="1"/>
  <c r="W184" i="23" s="1"/>
  <c r="AC355" i="14"/>
  <c r="AA178" i="16" s="1"/>
  <c r="W183" i="23" s="1"/>
  <c r="AA31" i="16"/>
  <c r="W36" i="23" s="1"/>
  <c r="AC357" i="14"/>
  <c r="AA192" i="16" s="1"/>
  <c r="W197" i="23" s="1"/>
  <c r="AC388" i="14"/>
  <c r="AA193" i="16" s="1"/>
  <c r="W198" i="23" s="1"/>
  <c r="AC349" i="14"/>
  <c r="AA116" i="16" s="1"/>
  <c r="W121" i="23" s="1"/>
  <c r="AA118" i="16"/>
  <c r="W123" i="23" s="1"/>
  <c r="AA13" i="16"/>
  <c r="W18" i="23" s="1"/>
  <c r="AC390" i="14"/>
  <c r="AA243" i="16" s="1"/>
  <c r="W248" i="23" s="1"/>
  <c r="AC362" i="14"/>
  <c r="AA242" i="16" s="1"/>
  <c r="W247" i="23" s="1"/>
  <c r="M84" i="26" l="1"/>
  <c r="AW147" i="23"/>
  <c r="AV415" i="23"/>
  <c r="AW56" i="23"/>
  <c r="AV406" i="23"/>
  <c r="AV405" i="23"/>
  <c r="AV423" i="23"/>
  <c r="AV398" i="23"/>
  <c r="AW14" i="23"/>
  <c r="AW30" i="23"/>
  <c r="AV412" i="23"/>
  <c r="BO30" i="23"/>
  <c r="BO195" i="23"/>
  <c r="BO301" i="23"/>
  <c r="BO255" i="23"/>
  <c r="BO257" i="23"/>
  <c r="BO51" i="23"/>
  <c r="BO29" i="23"/>
  <c r="BO344" i="23"/>
  <c r="BO148" i="23"/>
  <c r="BO106" i="23"/>
  <c r="BO264" i="23"/>
  <c r="BO165" i="23"/>
  <c r="BO274" i="23"/>
  <c r="BO125" i="23"/>
  <c r="BO40" i="23"/>
  <c r="BO303" i="23"/>
  <c r="BO50" i="23"/>
  <c r="BO210" i="23"/>
  <c r="BO392" i="23"/>
  <c r="BO101" i="23"/>
  <c r="BO244" i="23"/>
  <c r="BO290" i="23"/>
  <c r="BO243" i="23"/>
  <c r="BO391" i="23"/>
  <c r="BO219" i="23"/>
  <c r="BO205" i="23"/>
  <c r="BO24" i="23"/>
  <c r="BO186" i="23"/>
  <c r="BO342" i="23"/>
  <c r="BO378" i="23"/>
  <c r="BO79" i="23"/>
  <c r="BO267" i="23"/>
  <c r="BO134" i="23"/>
  <c r="BO149" i="23"/>
  <c r="BO311" i="23"/>
  <c r="BO130" i="23"/>
  <c r="BO265" i="23"/>
  <c r="BO343" i="23"/>
  <c r="BO44" i="23"/>
  <c r="BO261" i="23"/>
  <c r="BO233" i="23"/>
  <c r="BO282" i="23"/>
  <c r="BO124" i="23"/>
  <c r="BO25" i="23"/>
  <c r="BO167" i="23"/>
  <c r="BO77" i="23"/>
  <c r="BO326" i="23"/>
  <c r="BO289" i="23"/>
  <c r="BO153" i="23"/>
  <c r="BO388" i="23"/>
  <c r="BO334" i="23"/>
  <c r="BO286" i="23"/>
  <c r="BO129" i="23"/>
  <c r="BO108" i="23"/>
  <c r="BO102" i="23"/>
  <c r="BO270" i="23"/>
  <c r="BO375" i="23"/>
  <c r="BO366" i="23"/>
  <c r="BO120" i="23"/>
  <c r="BO53" i="23"/>
  <c r="BO189" i="23"/>
  <c r="BO46" i="23"/>
  <c r="BO185" i="23"/>
  <c r="BO93" i="23"/>
  <c r="BO310" i="23"/>
  <c r="BO337" i="23"/>
  <c r="BO193" i="23"/>
  <c r="BO350" i="23"/>
  <c r="BO113" i="23"/>
  <c r="BO128" i="23"/>
  <c r="BO346" i="23"/>
  <c r="BO133" i="23"/>
  <c r="BO121" i="23"/>
  <c r="BO225" i="23"/>
  <c r="BO107" i="23"/>
  <c r="BO216" i="23"/>
  <c r="BO139" i="23"/>
  <c r="BO91" i="23"/>
  <c r="BO142" i="23"/>
  <c r="BO57" i="23"/>
  <c r="BO54" i="23"/>
  <c r="BO300" i="23"/>
  <c r="BO335" i="23"/>
  <c r="BO322" i="23"/>
  <c r="BO16" i="23"/>
  <c r="BO373" i="23"/>
  <c r="BO85" i="23"/>
  <c r="BO92" i="23"/>
  <c r="BO313" i="23"/>
  <c r="BO112" i="23"/>
  <c r="BO65" i="23"/>
  <c r="BO204" i="23"/>
  <c r="BO80" i="23"/>
  <c r="BO201" i="23"/>
  <c r="BO88" i="23"/>
  <c r="BO199" i="23"/>
  <c r="BO352" i="23"/>
  <c r="BO268" i="23"/>
  <c r="BO180" i="23"/>
  <c r="BO214" i="23"/>
  <c r="BO383" i="23"/>
  <c r="BO31" i="23"/>
  <c r="BO170" i="23"/>
  <c r="BO297" i="23"/>
  <c r="BO357" i="23"/>
  <c r="BO14" i="23"/>
  <c r="BO73" i="23"/>
  <c r="BO347" i="23"/>
  <c r="BO103" i="23"/>
  <c r="BO192" i="23"/>
  <c r="BO36" i="23"/>
  <c r="BO22" i="23"/>
  <c r="BO248" i="23"/>
  <c r="BO253" i="23"/>
  <c r="BO275" i="23"/>
  <c r="BO304" i="23"/>
  <c r="BO307" i="23"/>
  <c r="BO82" i="23"/>
  <c r="BO365" i="23"/>
  <c r="BO299" i="23"/>
  <c r="BO32" i="23"/>
  <c r="BO131" i="23"/>
  <c r="BO68" i="23"/>
  <c r="BO285" i="23"/>
  <c r="BO115" i="23"/>
  <c r="BO136" i="23"/>
  <c r="BO181" i="23"/>
  <c r="BO33" i="23"/>
  <c r="BO58" i="23"/>
  <c r="BO349" i="23"/>
  <c r="BO84" i="23"/>
  <c r="BO339" i="23"/>
  <c r="BO168" i="23"/>
  <c r="BO203" i="23"/>
  <c r="BO387" i="23"/>
  <c r="BO277" i="23"/>
  <c r="BO20" i="23"/>
  <c r="BO266" i="23"/>
  <c r="BO254" i="23"/>
  <c r="BO250" i="23"/>
  <c r="BO71" i="23"/>
  <c r="BO87" i="23"/>
  <c r="BO17" i="23"/>
  <c r="BO224" i="23"/>
  <c r="BO38" i="23"/>
  <c r="BO207" i="23"/>
  <c r="BO173" i="23"/>
  <c r="BO75" i="23"/>
  <c r="BO59" i="23"/>
  <c r="BO19" i="23"/>
  <c r="BO116" i="23"/>
  <c r="BO293" i="23"/>
  <c r="BO143" i="23"/>
  <c r="BO260" i="23"/>
  <c r="BO345" i="23"/>
  <c r="BO157" i="23"/>
  <c r="BO110" i="23"/>
  <c r="BO279" i="23"/>
  <c r="BO292" i="23"/>
  <c r="BO288" i="23"/>
  <c r="BO66" i="23"/>
  <c r="BO227" i="23"/>
  <c r="BO176" i="23"/>
  <c r="BO179" i="23"/>
  <c r="BO141" i="23"/>
  <c r="BO155" i="23"/>
  <c r="BO385" i="23"/>
  <c r="BO358" i="23"/>
  <c r="BO215" i="23"/>
  <c r="BO296" i="23"/>
  <c r="BO90" i="23"/>
  <c r="BO42" i="23"/>
  <c r="BO98" i="23"/>
  <c r="BO95" i="23"/>
  <c r="BO396" i="23"/>
  <c r="BO330" i="23"/>
  <c r="BO234" i="23"/>
  <c r="BO386" i="23"/>
  <c r="BO356" i="23"/>
  <c r="BO81" i="23"/>
  <c r="BO360" i="23"/>
  <c r="BO45" i="23"/>
  <c r="BO298" i="23"/>
  <c r="BO127" i="23"/>
  <c r="BO231" i="23"/>
  <c r="BO226" i="23"/>
  <c r="BO278" i="23"/>
  <c r="BO218" i="23"/>
  <c r="BO177" i="23"/>
  <c r="BO364" i="23"/>
  <c r="BO184" i="23"/>
  <c r="BO119" i="23"/>
  <c r="BO237" i="23"/>
  <c r="BO217" i="23"/>
  <c r="BO100" i="23"/>
  <c r="BO320" i="23"/>
  <c r="BO321" i="23"/>
  <c r="BO164" i="23"/>
  <c r="BO194" i="23"/>
  <c r="BO332" i="23"/>
  <c r="BO55" i="23"/>
  <c r="BO368" i="23"/>
  <c r="BO97" i="23"/>
  <c r="BO369" i="23"/>
  <c r="BO104" i="23"/>
  <c r="BO178" i="23"/>
  <c r="BO331" i="23"/>
  <c r="BO325" i="23"/>
  <c r="BO284" i="23"/>
  <c r="BO183" i="23"/>
  <c r="BO314" i="23"/>
  <c r="BO114" i="23"/>
  <c r="BO26" i="23"/>
  <c r="BO150" i="23"/>
  <c r="BO60" i="23"/>
  <c r="BO145" i="23"/>
  <c r="BO37" i="23"/>
  <c r="BO242" i="23"/>
  <c r="BO329" i="23"/>
  <c r="BO230" i="23"/>
  <c r="BO317" i="23"/>
  <c r="BO187" i="23"/>
  <c r="BO48" i="23"/>
  <c r="BO172" i="23"/>
  <c r="BO238" i="23"/>
  <c r="BO341" i="23"/>
  <c r="BO132" i="23"/>
  <c r="BO67" i="23"/>
  <c r="BO309" i="23"/>
  <c r="BO247" i="23"/>
  <c r="BO137" i="23"/>
  <c r="BO240" i="23"/>
  <c r="BO126" i="23"/>
  <c r="BO336" i="23"/>
  <c r="BO294" i="23"/>
  <c r="BO246" i="23"/>
  <c r="BO333" i="23"/>
  <c r="BO151" i="23"/>
  <c r="BO52" i="23"/>
  <c r="BO354" i="23"/>
  <c r="BO163" i="23"/>
  <c r="BO49" i="23"/>
  <c r="BO212" i="23"/>
  <c r="BO367" i="23"/>
  <c r="BO228" i="23"/>
  <c r="BO94" i="23"/>
  <c r="BO323" i="23"/>
  <c r="BO159" i="23"/>
  <c r="BO69" i="23"/>
  <c r="BO111" i="23"/>
  <c r="BO200" i="23"/>
  <c r="BO144" i="23"/>
  <c r="BO393" i="23"/>
  <c r="BO174" i="23"/>
  <c r="BO39" i="23"/>
  <c r="BO89" i="23"/>
  <c r="BO122" i="23"/>
  <c r="BO236" i="23"/>
  <c r="BO21" i="23"/>
  <c r="BO78" i="23"/>
  <c r="BO63" i="23"/>
  <c r="BO206" i="23"/>
  <c r="BO118" i="23"/>
  <c r="BO62" i="23"/>
  <c r="BO283" i="23"/>
  <c r="BO76" i="23"/>
  <c r="BO182" i="23"/>
  <c r="BO223" i="23"/>
  <c r="BO147" i="23"/>
  <c r="BO287" i="23"/>
  <c r="BO211" i="23"/>
  <c r="BO74" i="23"/>
  <c r="BO99" i="23"/>
  <c r="BO83" i="23"/>
  <c r="BO390" i="23"/>
  <c r="BO135" i="23"/>
  <c r="BO239" i="23"/>
  <c r="BO123" i="23"/>
  <c r="BO394" i="23"/>
  <c r="BO169" i="23"/>
  <c r="BO15" i="23"/>
  <c r="BO306" i="23"/>
  <c r="BO348" i="23"/>
  <c r="BO166" i="23"/>
  <c r="BO105" i="23"/>
  <c r="BO281" i="23"/>
  <c r="BO202" i="23"/>
  <c r="BO27" i="23"/>
  <c r="BO213" i="23"/>
  <c r="BO41" i="23"/>
  <c r="BO382" i="23"/>
  <c r="BO359" i="23"/>
  <c r="BO221" i="23"/>
  <c r="BO372" i="23"/>
  <c r="BO70" i="23"/>
  <c r="BO61" i="23"/>
  <c r="BO18" i="23"/>
  <c r="BO315" i="23"/>
  <c r="BO197" i="23"/>
  <c r="BO276" i="23"/>
  <c r="BO256" i="23"/>
  <c r="BO302" i="23"/>
  <c r="BO262" i="23"/>
  <c r="BO208" i="23"/>
  <c r="BO175" i="23"/>
  <c r="BO271" i="23"/>
  <c r="BO251" i="23"/>
  <c r="BO318" i="23"/>
  <c r="BO220" i="23"/>
  <c r="BO171" i="23"/>
  <c r="BO384" i="23"/>
  <c r="BO222" i="23"/>
  <c r="BO156" i="23"/>
  <c r="BO140" i="23"/>
  <c r="BO245" i="23"/>
  <c r="BO381" i="23"/>
  <c r="BO363" i="23"/>
  <c r="BO269" i="23"/>
  <c r="BO154" i="23"/>
  <c r="BO162" i="23"/>
  <c r="BO328" i="23"/>
  <c r="BO196" i="23"/>
  <c r="BO72" i="23"/>
  <c r="BO351" i="23"/>
  <c r="BO362" i="23"/>
  <c r="BO316" i="23"/>
  <c r="BO379" i="23"/>
  <c r="BO241" i="23"/>
  <c r="BO138" i="23"/>
  <c r="BO249" i="23"/>
  <c r="BO86" i="23"/>
  <c r="BO370" i="23"/>
  <c r="BO209" i="23"/>
  <c r="BO280" i="23"/>
  <c r="BO380" i="23"/>
  <c r="BO190" i="23"/>
  <c r="BO272" i="23"/>
  <c r="BO198" i="23"/>
  <c r="BO117" i="23"/>
  <c r="BO305" i="23"/>
  <c r="BO395" i="23"/>
  <c r="BO273" i="23"/>
  <c r="BO319" i="23"/>
  <c r="BO43" i="23"/>
  <c r="BO338" i="23"/>
  <c r="BO56" i="23"/>
  <c r="BO146" i="23"/>
  <c r="BO361" i="23"/>
  <c r="BO263" i="23"/>
  <c r="BO96" i="23"/>
  <c r="BO340" i="23"/>
  <c r="BO377" i="23"/>
  <c r="BO308" i="23"/>
  <c r="BO374" i="23"/>
  <c r="BO259" i="23"/>
  <c r="BO295" i="23"/>
  <c r="BO188" i="23"/>
  <c r="BO160" i="23"/>
  <c r="BO158" i="23"/>
  <c r="BO258" i="23"/>
  <c r="BO229" i="23"/>
  <c r="BO235" i="23"/>
  <c r="BO324" i="23"/>
  <c r="BO355" i="23"/>
  <c r="BO312" i="23"/>
  <c r="BO371" i="23"/>
  <c r="BO376" i="23"/>
  <c r="BO109" i="23"/>
  <c r="BO23" i="23"/>
  <c r="BO191" i="23"/>
  <c r="BO28" i="23"/>
  <c r="BO34" i="23"/>
  <c r="BO35" i="23"/>
  <c r="BO353" i="23"/>
  <c r="BO252" i="23"/>
  <c r="BO152" i="23"/>
  <c r="BO327" i="23"/>
  <c r="BO161" i="23"/>
  <c r="BO291" i="23"/>
  <c r="BO389" i="23"/>
  <c r="BO47" i="23"/>
  <c r="BO64" i="23"/>
  <c r="BO232" i="23"/>
  <c r="AV410" i="23"/>
  <c r="AW146" i="23"/>
  <c r="AW23" i="23"/>
  <c r="AV409" i="23"/>
  <c r="AV420" i="23"/>
  <c r="AW87" i="23"/>
  <c r="AV413" i="23"/>
  <c r="AW15" i="23"/>
  <c r="AV422" i="23"/>
  <c r="AV421" i="23"/>
  <c r="AW83" i="23"/>
  <c r="AV418" i="23"/>
  <c r="AW22" i="23"/>
  <c r="AV408" i="23"/>
  <c r="AW64" i="23"/>
  <c r="AV425" i="23"/>
  <c r="AW35" i="23"/>
  <c r="AV407" i="23"/>
  <c r="AW93" i="23"/>
  <c r="AV419" i="23"/>
  <c r="AW16" i="23"/>
  <c r="AV424" i="23"/>
  <c r="AV414" i="23"/>
  <c r="AW20" i="23"/>
  <c r="AV426" i="23"/>
  <c r="AW25" i="23"/>
  <c r="AV411" i="23"/>
  <c r="FO83" i="23"/>
  <c r="FO16" i="23"/>
  <c r="FO35" i="23"/>
  <c r="EC426" i="23"/>
  <c r="EC411" i="23"/>
  <c r="FO87" i="23"/>
  <c r="FO15" i="23"/>
  <c r="EU147" i="23"/>
  <c r="ED147" i="23"/>
  <c r="CV415" i="23"/>
  <c r="EU16" i="23"/>
  <c r="ED16" i="23"/>
  <c r="CV419" i="23"/>
  <c r="ED20" i="23"/>
  <c r="CV424" i="23"/>
  <c r="CV414" i="23"/>
  <c r="ED22" i="23"/>
  <c r="ED418" i="23" s="1"/>
  <c r="CV418" i="23"/>
  <c r="EU64" i="23"/>
  <c r="ED64" i="23"/>
  <c r="ED408" i="23" s="1"/>
  <c r="CV408" i="23"/>
  <c r="FO146" i="23"/>
  <c r="EU146" i="23"/>
  <c r="CV410" i="23"/>
  <c r="ED146" i="23"/>
  <c r="ED410" i="23" s="1"/>
  <c r="EU30" i="23"/>
  <c r="CV412" i="23"/>
  <c r="ED30" i="23"/>
  <c r="ED412" i="23" s="1"/>
  <c r="FO93" i="23"/>
  <c r="FO147" i="23"/>
  <c r="FO64" i="23"/>
  <c r="EC422" i="23"/>
  <c r="ED83" i="23"/>
  <c r="ED421" i="23" s="1"/>
  <c r="CV421" i="23"/>
  <c r="FO23" i="23"/>
  <c r="FO20" i="23"/>
  <c r="ED25" i="23"/>
  <c r="CV426" i="23"/>
  <c r="CV411" i="23"/>
  <c r="CV405" i="23"/>
  <c r="ED14" i="23"/>
  <c r="CV423" i="23"/>
  <c r="CV398" i="23"/>
  <c r="EC423" i="23"/>
  <c r="EC398" i="23"/>
  <c r="GS3" i="23" s="1"/>
  <c r="EC405" i="23"/>
  <c r="EU93" i="23"/>
  <c r="ED93" i="23"/>
  <c r="CV407" i="23"/>
  <c r="ED56" i="23"/>
  <c r="ED406" i="23" s="1"/>
  <c r="CV406" i="23"/>
  <c r="FO56" i="23"/>
  <c r="FO25" i="23"/>
  <c r="FO30" i="23"/>
  <c r="EU23" i="23"/>
  <c r="ED23" i="23"/>
  <c r="CV420" i="23"/>
  <c r="CV409" i="23"/>
  <c r="FO22" i="23"/>
  <c r="EC414" i="23"/>
  <c r="EC424" i="23"/>
  <c r="ED15" i="23"/>
  <c r="CV422" i="23"/>
  <c r="L18" i="33"/>
  <c r="L58" i="33" s="1"/>
  <c r="L62" i="33" s="1"/>
  <c r="L63" i="33" s="1"/>
  <c r="EC407" i="23"/>
  <c r="L67" i="26"/>
  <c r="ED87" i="23"/>
  <c r="ED413" i="23" s="1"/>
  <c r="CV413" i="23"/>
  <c r="EU35" i="23"/>
  <c r="CV425" i="23"/>
  <c r="ED35" i="23"/>
  <c r="ED425" i="23" s="1"/>
  <c r="EC409" i="23"/>
  <c r="EC420" i="23"/>
  <c r="FO14" i="23"/>
  <c r="GR415" i="23"/>
  <c r="HI147" i="23"/>
  <c r="HI415" i="23" s="1"/>
  <c r="HH426" i="23"/>
  <c r="HH411" i="23"/>
  <c r="HI25" i="23"/>
  <c r="GR426" i="23"/>
  <c r="GR411" i="23"/>
  <c r="GR420" i="23"/>
  <c r="GR409" i="23"/>
  <c r="HI23" i="23"/>
  <c r="HH407" i="23"/>
  <c r="J18" i="26"/>
  <c r="GR412" i="23"/>
  <c r="HI30" i="23"/>
  <c r="HI412" i="23" s="1"/>
  <c r="HI15" i="23"/>
  <c r="GR422" i="23"/>
  <c r="GR425" i="23"/>
  <c r="HI35" i="23"/>
  <c r="HI425" i="23" s="1"/>
  <c r="GR421" i="23"/>
  <c r="HI83" i="23"/>
  <c r="HI421" i="23" s="1"/>
  <c r="GR424" i="23"/>
  <c r="GR414" i="23"/>
  <c r="HI20" i="23"/>
  <c r="GR408" i="23"/>
  <c r="HI64" i="23"/>
  <c r="HI408" i="23" s="1"/>
  <c r="J95" i="26"/>
  <c r="J100" i="26" s="1"/>
  <c r="J97" i="26"/>
  <c r="J99" i="26" s="1"/>
  <c r="GR407" i="23"/>
  <c r="HI93" i="23"/>
  <c r="K69" i="26"/>
  <c r="K70" i="26" s="1"/>
  <c r="K93" i="26" s="1"/>
  <c r="GR413" i="23"/>
  <c r="HI87" i="23"/>
  <c r="HI413" i="23" s="1"/>
  <c r="GR418" i="23"/>
  <c r="HI22" i="23"/>
  <c r="HI418" i="23" s="1"/>
  <c r="HH405" i="23"/>
  <c r="HH398" i="23"/>
  <c r="HH423" i="23"/>
  <c r="GR419" i="23"/>
  <c r="HI16" i="23"/>
  <c r="HI419" i="23" s="1"/>
  <c r="HH424" i="23"/>
  <c r="HH414" i="23"/>
  <c r="GR406" i="23"/>
  <c r="HI56" i="23"/>
  <c r="HI406" i="23" s="1"/>
  <c r="GR410" i="23"/>
  <c r="HI146" i="23"/>
  <c r="HI410" i="23" s="1"/>
  <c r="GR423" i="23"/>
  <c r="GR405" i="23"/>
  <c r="GR398" i="23"/>
  <c r="HI14" i="23"/>
  <c r="HH422" i="23"/>
  <c r="HH409" i="23"/>
  <c r="HH420" i="23"/>
  <c r="EW16" i="23"/>
  <c r="EW25" i="23"/>
  <c r="EW15" i="23"/>
  <c r="EW87" i="23"/>
  <c r="EW83" i="23"/>
  <c r="EW14" i="23"/>
  <c r="EW147" i="23"/>
  <c r="BI245" i="16"/>
  <c r="AN250" i="23" s="1"/>
  <c r="BI295" i="16"/>
  <c r="AN300" i="23" s="1"/>
  <c r="BI87" i="16"/>
  <c r="AN92" i="23" s="1"/>
  <c r="BI189" i="16"/>
  <c r="AN194" i="23" s="1"/>
  <c r="BI159" i="16"/>
  <c r="AN164" i="23" s="1"/>
  <c r="BI60" i="16"/>
  <c r="AN65" i="23" s="1"/>
  <c r="BI23" i="16"/>
  <c r="AN28" i="23" s="1"/>
  <c r="BI356" i="16"/>
  <c r="AN361" i="23" s="1"/>
  <c r="BI359" i="16"/>
  <c r="AN364" i="23" s="1"/>
  <c r="BI242" i="16"/>
  <c r="AN247" i="23" s="1"/>
  <c r="BI22" i="16"/>
  <c r="AN27" i="23" s="1"/>
  <c r="BI278" i="16"/>
  <c r="AN283" i="23" s="1"/>
  <c r="BI34" i="16"/>
  <c r="AN39" i="23" s="1"/>
  <c r="BI227" i="16"/>
  <c r="AN232" i="23" s="1"/>
  <c r="BI228" i="16"/>
  <c r="AN233" i="23" s="1"/>
  <c r="BI336" i="16"/>
  <c r="AN341" i="23" s="1"/>
  <c r="BI49" i="16"/>
  <c r="AN54" i="23" s="1"/>
  <c r="BI313" i="16"/>
  <c r="AN318" i="23" s="1"/>
  <c r="BI166" i="16"/>
  <c r="AN171" i="23" s="1"/>
  <c r="BI314" i="16"/>
  <c r="AN319" i="23" s="1"/>
  <c r="BI200" i="16"/>
  <c r="AN205" i="23" s="1"/>
  <c r="BI374" i="16"/>
  <c r="AN379" i="23" s="1"/>
  <c r="BI385" i="16"/>
  <c r="AN390" i="23" s="1"/>
  <c r="BI151" i="16"/>
  <c r="AN156" i="23" s="1"/>
  <c r="BI56" i="16"/>
  <c r="AN61" i="23" s="1"/>
  <c r="BI45" i="16"/>
  <c r="AN50" i="23" s="1"/>
  <c r="BI372" i="16"/>
  <c r="AN377" i="23" s="1"/>
  <c r="BI288" i="16"/>
  <c r="AN293" i="23" s="1"/>
  <c r="BI376" i="16"/>
  <c r="AN381" i="23" s="1"/>
  <c r="BI207" i="16"/>
  <c r="AN212" i="23" s="1"/>
  <c r="BI180" i="16"/>
  <c r="AN185" i="23" s="1"/>
  <c r="O22" i="33"/>
  <c r="O44" i="33"/>
  <c r="BI72" i="16"/>
  <c r="AN77" i="23" s="1"/>
  <c r="V28" i="26"/>
  <c r="V25" i="26" s="1"/>
  <c r="V31" i="26" s="1"/>
  <c r="W400" i="23"/>
  <c r="BI14" i="16"/>
  <c r="AN19" i="23" s="1"/>
  <c r="BI103" i="16"/>
  <c r="AN108" i="23" s="1"/>
  <c r="BI154" i="16"/>
  <c r="AN159" i="23" s="1"/>
  <c r="BI217" i="16"/>
  <c r="AN222" i="23" s="1"/>
  <c r="BI156" i="16"/>
  <c r="AN161" i="23" s="1"/>
  <c r="BI191" i="16"/>
  <c r="AN196" i="23" s="1"/>
  <c r="BI108" i="16"/>
  <c r="AN113" i="23" s="1"/>
  <c r="BI280" i="16"/>
  <c r="AN285" i="23" s="1"/>
  <c r="BI80" i="16"/>
  <c r="AN85" i="23" s="1"/>
  <c r="BI102" i="16"/>
  <c r="AN107" i="23" s="1"/>
  <c r="BI171" i="16"/>
  <c r="AN176" i="23" s="1"/>
  <c r="BI285" i="16"/>
  <c r="AN290" i="23" s="1"/>
  <c r="BI269" i="16"/>
  <c r="AN274" i="23" s="1"/>
  <c r="BI148" i="16"/>
  <c r="AN153" i="23" s="1"/>
  <c r="BI91" i="16"/>
  <c r="AN96" i="23" s="1"/>
  <c r="BI90" i="16"/>
  <c r="AN95" i="23" s="1"/>
  <c r="BI267" i="16"/>
  <c r="AN272" i="23" s="1"/>
  <c r="BI390" i="16"/>
  <c r="AN395" i="23" s="1"/>
  <c r="BI234" i="16"/>
  <c r="AN239" i="23" s="1"/>
  <c r="BI239" i="16"/>
  <c r="AN244" i="23" s="1"/>
  <c r="BI335" i="16"/>
  <c r="AN340" i="23" s="1"/>
  <c r="BI287" i="16"/>
  <c r="AN292" i="23" s="1"/>
  <c r="BI116" i="16"/>
  <c r="AN121" i="23" s="1"/>
  <c r="BI70" i="16"/>
  <c r="AN75" i="23" s="1"/>
  <c r="BI358" i="16"/>
  <c r="AN363" i="23" s="1"/>
  <c r="BI202" i="16"/>
  <c r="AN207" i="23" s="1"/>
  <c r="BI305" i="16"/>
  <c r="AN310" i="23" s="1"/>
  <c r="BI216" i="16"/>
  <c r="AN221" i="23" s="1"/>
  <c r="BI98" i="16"/>
  <c r="AN103" i="23" s="1"/>
  <c r="BI188" i="16"/>
  <c r="AN193" i="23" s="1"/>
  <c r="BI170" i="16"/>
  <c r="AN175" i="23" s="1"/>
  <c r="BI86" i="16"/>
  <c r="AN91" i="23" s="1"/>
  <c r="BI331" i="16"/>
  <c r="AN336" i="23" s="1"/>
  <c r="BI312" i="16"/>
  <c r="AN317" i="23" s="1"/>
  <c r="BI349" i="16"/>
  <c r="AN354" i="23" s="1"/>
  <c r="BI199" i="16"/>
  <c r="AN204" i="23" s="1"/>
  <c r="BI93" i="16"/>
  <c r="AN98" i="23" s="1"/>
  <c r="BI290" i="16"/>
  <c r="AN295" i="23" s="1"/>
  <c r="BI391" i="16"/>
  <c r="AN396" i="23" s="1"/>
  <c r="BI218" i="16"/>
  <c r="AN223" i="23" s="1"/>
  <c r="BI161" i="16"/>
  <c r="AN166" i="23" s="1"/>
  <c r="BI355" i="16"/>
  <c r="AN360" i="23" s="1"/>
  <c r="BI350" i="16"/>
  <c r="AN355" i="23" s="1"/>
  <c r="BI377" i="16"/>
  <c r="AN382" i="23" s="1"/>
  <c r="BI164" i="16"/>
  <c r="AN169" i="23" s="1"/>
  <c r="BI253" i="16"/>
  <c r="AN258" i="23" s="1"/>
  <c r="BI153" i="16"/>
  <c r="AN158" i="23" s="1"/>
  <c r="BI204" i="16"/>
  <c r="AN209" i="23" s="1"/>
  <c r="BI354" i="16"/>
  <c r="AN359" i="23" s="1"/>
  <c r="BI384" i="16"/>
  <c r="AN389" i="23" s="1"/>
  <c r="BI107" i="16"/>
  <c r="AN112" i="23" s="1"/>
  <c r="BI322" i="16"/>
  <c r="AN327" i="23" s="1"/>
  <c r="BI332" i="16"/>
  <c r="AN337" i="23" s="1"/>
  <c r="BI128" i="16"/>
  <c r="AN133" i="23" s="1"/>
  <c r="BI337" i="16"/>
  <c r="AN342" i="23" s="1"/>
  <c r="BI123" i="16"/>
  <c r="AN128" i="23" s="1"/>
  <c r="BI142" i="16"/>
  <c r="AN147" i="23" s="1"/>
  <c r="BI162" i="16"/>
  <c r="AN167" i="23" s="1"/>
  <c r="BI133" i="16"/>
  <c r="AN138" i="23" s="1"/>
  <c r="BI277" i="16"/>
  <c r="AN282" i="23" s="1"/>
  <c r="BI71" i="16"/>
  <c r="AN76" i="23" s="1"/>
  <c r="BI294" i="16"/>
  <c r="AN299" i="23" s="1"/>
  <c r="BI88" i="16"/>
  <c r="AN93" i="23" s="1"/>
  <c r="BI43" i="16"/>
  <c r="AN48" i="23" s="1"/>
  <c r="BI53" i="16"/>
  <c r="AN58" i="23" s="1"/>
  <c r="BI13" i="16"/>
  <c r="AN18" i="23" s="1"/>
  <c r="BI181" i="16"/>
  <c r="AN186" i="23" s="1"/>
  <c r="BI140" i="16"/>
  <c r="AN145" i="23" s="1"/>
  <c r="BI61" i="16"/>
  <c r="AN66" i="23" s="1"/>
  <c r="BI25" i="16"/>
  <c r="AN30" i="23" s="1"/>
  <c r="BI158" i="16"/>
  <c r="AN163" i="23" s="1"/>
  <c r="BI265" i="16"/>
  <c r="AN270" i="23" s="1"/>
  <c r="BI201" i="16"/>
  <c r="AN206" i="23" s="1"/>
  <c r="BI309" i="16"/>
  <c r="AN314" i="23" s="1"/>
  <c r="BI33" i="16"/>
  <c r="AN38" i="23" s="1"/>
  <c r="BI63" i="16"/>
  <c r="AN68" i="23" s="1"/>
  <c r="BI104" i="16"/>
  <c r="AN109" i="23" s="1"/>
  <c r="BI219" i="16"/>
  <c r="AN224" i="23" s="1"/>
  <c r="BI73" i="16"/>
  <c r="AN78" i="23" s="1"/>
  <c r="BI157" i="16"/>
  <c r="AN162" i="23" s="1"/>
  <c r="BI42" i="16"/>
  <c r="AN47" i="23" s="1"/>
  <c r="BI132" i="16"/>
  <c r="AN137" i="23" s="1"/>
  <c r="BI19" i="16"/>
  <c r="AN24" i="23" s="1"/>
  <c r="BI97" i="16"/>
  <c r="AN102" i="23" s="1"/>
  <c r="BI329" i="16"/>
  <c r="AN334" i="23" s="1"/>
  <c r="BI361" i="16"/>
  <c r="AN366" i="23" s="1"/>
  <c r="BI282" i="16"/>
  <c r="AN287" i="23" s="1"/>
  <c r="BI224" i="16"/>
  <c r="AN229" i="23" s="1"/>
  <c r="BI139" i="16"/>
  <c r="AN144" i="23" s="1"/>
  <c r="BI79" i="16"/>
  <c r="AN84" i="23" s="1"/>
  <c r="BI130" i="16"/>
  <c r="AN135" i="23" s="1"/>
  <c r="BI334" i="16"/>
  <c r="AN339" i="23" s="1"/>
  <c r="BI174" i="16"/>
  <c r="AN179" i="23" s="1"/>
  <c r="BI10" i="16"/>
  <c r="AN15" i="23" s="1"/>
  <c r="BI237" i="16"/>
  <c r="AN242" i="23" s="1"/>
  <c r="BI52" i="16"/>
  <c r="AN57" i="23" s="1"/>
  <c r="BI81" i="16"/>
  <c r="AN86" i="23" s="1"/>
  <c r="BI306" i="16"/>
  <c r="AN311" i="23" s="1"/>
  <c r="BI362" i="16"/>
  <c r="AN367" i="23" s="1"/>
  <c r="BI303" i="16"/>
  <c r="AN308" i="23" s="1"/>
  <c r="BI260" i="16"/>
  <c r="AN265" i="23" s="1"/>
  <c r="BI167" i="16"/>
  <c r="AN172" i="23" s="1"/>
  <c r="BI47" i="16"/>
  <c r="AN52" i="23" s="1"/>
  <c r="BI364" i="16"/>
  <c r="AN369" i="23" s="1"/>
  <c r="BI55" i="16"/>
  <c r="AN60" i="23" s="1"/>
  <c r="BI179" i="16"/>
  <c r="AN184" i="23" s="1"/>
  <c r="BI340" i="16"/>
  <c r="AN345" i="23" s="1"/>
  <c r="BI324" i="16"/>
  <c r="AN329" i="23" s="1"/>
  <c r="BI168" i="16"/>
  <c r="AN173" i="23" s="1"/>
  <c r="BI244" i="16"/>
  <c r="AN249" i="23" s="1"/>
  <c r="BI387" i="16"/>
  <c r="AN392" i="23" s="1"/>
  <c r="BI135" i="16"/>
  <c r="AN140" i="23" s="1"/>
  <c r="BI298" i="16"/>
  <c r="AN303" i="23" s="1"/>
  <c r="BI333" i="16"/>
  <c r="AN338" i="23" s="1"/>
  <c r="BI18" i="16"/>
  <c r="AN23" i="23" s="1"/>
  <c r="BI241" i="16"/>
  <c r="AN246" i="23" s="1"/>
  <c r="BI41" i="16"/>
  <c r="AN46" i="23" s="1"/>
  <c r="BI182" i="16"/>
  <c r="AN187" i="23" s="1"/>
  <c r="BI62" i="16"/>
  <c r="AN67" i="23" s="1"/>
  <c r="BI348" i="16"/>
  <c r="AN353" i="23" s="1"/>
  <c r="BI382" i="16"/>
  <c r="AN387" i="23" s="1"/>
  <c r="BI46" i="16"/>
  <c r="AN51" i="23" s="1"/>
  <c r="BI317" i="16"/>
  <c r="AN322" i="23" s="1"/>
  <c r="BI29" i="16"/>
  <c r="AN34" i="23" s="1"/>
  <c r="BI342" i="16"/>
  <c r="AN347" i="23" s="1"/>
  <c r="BI131" i="16"/>
  <c r="AN136" i="23" s="1"/>
  <c r="BI236" i="16"/>
  <c r="AN241" i="23" s="1"/>
  <c r="BI220" i="16"/>
  <c r="AN225" i="23" s="1"/>
  <c r="BI163" i="16"/>
  <c r="AN168" i="23" s="1"/>
  <c r="BI373" i="16"/>
  <c r="AN378" i="23" s="1"/>
  <c r="BI184" i="16"/>
  <c r="AN189" i="23" s="1"/>
  <c r="BI286" i="16"/>
  <c r="AN291" i="23" s="1"/>
  <c r="BI388" i="16"/>
  <c r="AN393" i="23" s="1"/>
  <c r="BI264" i="16"/>
  <c r="AN269" i="23" s="1"/>
  <c r="BI75" i="16"/>
  <c r="AN80" i="23" s="1"/>
  <c r="BI48" i="16"/>
  <c r="AN53" i="23" s="1"/>
  <c r="BI27" i="16"/>
  <c r="AN32" i="23" s="1"/>
  <c r="BI259" i="16"/>
  <c r="AN264" i="23" s="1"/>
  <c r="BI40" i="16"/>
  <c r="AN45" i="23" s="1"/>
  <c r="BI30" i="16"/>
  <c r="AN35" i="23" s="1"/>
  <c r="BI297" i="16"/>
  <c r="AN302" i="23" s="1"/>
  <c r="BI145" i="16"/>
  <c r="AN150" i="23" s="1"/>
  <c r="BI115" i="16"/>
  <c r="AN120" i="23" s="1"/>
  <c r="BI346" i="16"/>
  <c r="AN351" i="23" s="1"/>
  <c r="BI111" i="16"/>
  <c r="AN116" i="23" s="1"/>
  <c r="BI17" i="16"/>
  <c r="AN22" i="23" s="1"/>
  <c r="BI120" i="16"/>
  <c r="AN125" i="23" s="1"/>
  <c r="BI137" i="16"/>
  <c r="AN142" i="23" s="1"/>
  <c r="BI196" i="16"/>
  <c r="AN201" i="23" s="1"/>
  <c r="BI113" i="16"/>
  <c r="AN118" i="23" s="1"/>
  <c r="BI9" i="16"/>
  <c r="AN14" i="23" s="1"/>
  <c r="BI226" i="16"/>
  <c r="AN231" i="23" s="1"/>
  <c r="BI85" i="16"/>
  <c r="AN90" i="23" s="1"/>
  <c r="BI271" i="16"/>
  <c r="AN276" i="23" s="1"/>
  <c r="BI67" i="16"/>
  <c r="AN72" i="23" s="1"/>
  <c r="BI252" i="16"/>
  <c r="AN257" i="23" s="1"/>
  <c r="BI169" i="16"/>
  <c r="AN174" i="23" s="1"/>
  <c r="BI223" i="16"/>
  <c r="AN228" i="23" s="1"/>
  <c r="BI143" i="16"/>
  <c r="AN148" i="23" s="1"/>
  <c r="BI301" i="16"/>
  <c r="AN306" i="23" s="1"/>
  <c r="BI328" i="16"/>
  <c r="AN333" i="23" s="1"/>
  <c r="BI124" i="16"/>
  <c r="AN129" i="23" s="1"/>
  <c r="BI279" i="16"/>
  <c r="AN284" i="23" s="1"/>
  <c r="BI178" i="16"/>
  <c r="AN183" i="23" s="1"/>
  <c r="BI195" i="16"/>
  <c r="AN200" i="23" s="1"/>
  <c r="BI300" i="16"/>
  <c r="AN305" i="23" s="1"/>
  <c r="BI281" i="16"/>
  <c r="AN286" i="23" s="1"/>
  <c r="BI127" i="16"/>
  <c r="AN132" i="23" s="1"/>
  <c r="BI299" i="16"/>
  <c r="AN304" i="23" s="1"/>
  <c r="BI15" i="16"/>
  <c r="AN20" i="23" s="1"/>
  <c r="BI235" i="16"/>
  <c r="AN240" i="23" s="1"/>
  <c r="BI320" i="16"/>
  <c r="AN325" i="23" s="1"/>
  <c r="BI125" i="16"/>
  <c r="AN130" i="23" s="1"/>
  <c r="BI247" i="16"/>
  <c r="AN252" i="23" s="1"/>
  <c r="BI39" i="16"/>
  <c r="AN44" i="23" s="1"/>
  <c r="BI31" i="16"/>
  <c r="AN36" i="23" s="1"/>
  <c r="BI270" i="16"/>
  <c r="AN275" i="23" s="1"/>
  <c r="BI126" i="16"/>
  <c r="AN131" i="23" s="1"/>
  <c r="BI344" i="16"/>
  <c r="AN349" i="23" s="1"/>
  <c r="BI94" i="16"/>
  <c r="AN99" i="23" s="1"/>
  <c r="BI316" i="16"/>
  <c r="AN321" i="23" s="1"/>
  <c r="BI197" i="16"/>
  <c r="AN202" i="23" s="1"/>
  <c r="BI64" i="16"/>
  <c r="AN69" i="23" s="1"/>
  <c r="BI147" i="16"/>
  <c r="AN152" i="23" s="1"/>
  <c r="BI315" i="16"/>
  <c r="AN320" i="23" s="1"/>
  <c r="BI310" i="16"/>
  <c r="AN315" i="23" s="1"/>
  <c r="BI206" i="16"/>
  <c r="AN211" i="23" s="1"/>
  <c r="BI272" i="16"/>
  <c r="AN277" i="23" s="1"/>
  <c r="BI82" i="16"/>
  <c r="AN87" i="23" s="1"/>
  <c r="BI173" i="16"/>
  <c r="AN178" i="23" s="1"/>
  <c r="BI11" i="16"/>
  <c r="AN16" i="23" s="1"/>
  <c r="BI381" i="16"/>
  <c r="AN386" i="23" s="1"/>
  <c r="BI65" i="16"/>
  <c r="AN70" i="23" s="1"/>
  <c r="BI240" i="16"/>
  <c r="AN245" i="23" s="1"/>
  <c r="BI246" i="16"/>
  <c r="AN251" i="23" s="1"/>
  <c r="BI268" i="16"/>
  <c r="AN273" i="23" s="1"/>
  <c r="BI99" i="16"/>
  <c r="AN104" i="23" s="1"/>
  <c r="BI326" i="16"/>
  <c r="AN331" i="23" s="1"/>
  <c r="BI118" i="16"/>
  <c r="AN123" i="23" s="1"/>
  <c r="BI357" i="16"/>
  <c r="AN362" i="23" s="1"/>
  <c r="BI95" i="16"/>
  <c r="AN100" i="23" s="1"/>
  <c r="BI283" i="16"/>
  <c r="AN288" i="23" s="1"/>
  <c r="BI122" i="16"/>
  <c r="AN127" i="23" s="1"/>
  <c r="BI225" i="16"/>
  <c r="AN230" i="23" s="1"/>
  <c r="BI74" i="16"/>
  <c r="AN79" i="23" s="1"/>
  <c r="BI26" i="16"/>
  <c r="AN31" i="23" s="1"/>
  <c r="BI28" i="16"/>
  <c r="AN33" i="23" s="1"/>
  <c r="BI369" i="16"/>
  <c r="AN374" i="23" s="1"/>
  <c r="BI121" i="16"/>
  <c r="AN126" i="23" s="1"/>
  <c r="BI229" i="16"/>
  <c r="AN234" i="23" s="1"/>
  <c r="BI292" i="16"/>
  <c r="AN297" i="23" s="1"/>
  <c r="BI119" i="16"/>
  <c r="AN124" i="23" s="1"/>
  <c r="BI318" i="16"/>
  <c r="AN323" i="23" s="1"/>
  <c r="BI347" i="16"/>
  <c r="AN352" i="23" s="1"/>
  <c r="BI262" i="16"/>
  <c r="AN267" i="23" s="1"/>
  <c r="BI366" i="16"/>
  <c r="AN371" i="23" s="1"/>
  <c r="BI231" i="16"/>
  <c r="AN236" i="23" s="1"/>
  <c r="BI50" i="16"/>
  <c r="AN55" i="23" s="1"/>
  <c r="BI255" i="16"/>
  <c r="AN260" i="23" s="1"/>
  <c r="BI58" i="16"/>
  <c r="AN63" i="23" s="1"/>
  <c r="BI258" i="16"/>
  <c r="AN263" i="23" s="1"/>
  <c r="BI261" i="16"/>
  <c r="AN266" i="23" s="1"/>
  <c r="BI230" i="16"/>
  <c r="AN235" i="23" s="1"/>
  <c r="BI106" i="16"/>
  <c r="AN111" i="23" s="1"/>
  <c r="BI211" i="16"/>
  <c r="AN216" i="23" s="1"/>
  <c r="BI325" i="16"/>
  <c r="AN330" i="23" s="1"/>
  <c r="BI343" i="16"/>
  <c r="AN348" i="23" s="1"/>
  <c r="BI92" i="16"/>
  <c r="AN97" i="23" s="1"/>
  <c r="BI32" i="16"/>
  <c r="AN37" i="23" s="1"/>
  <c r="BI138" i="16"/>
  <c r="AN143" i="23" s="1"/>
  <c r="BI177" i="16"/>
  <c r="AN182" i="23" s="1"/>
  <c r="BI112" i="16"/>
  <c r="AN117" i="23" s="1"/>
  <c r="BI389" i="16"/>
  <c r="AN394" i="23" s="1"/>
  <c r="BI193" i="16"/>
  <c r="AN198" i="23" s="1"/>
  <c r="BI176" i="16"/>
  <c r="AN181" i="23" s="1"/>
  <c r="BI371" i="16"/>
  <c r="AN376" i="23" s="1"/>
  <c r="BI141" i="16"/>
  <c r="AN146" i="23" s="1"/>
  <c r="AN410" i="23" s="1"/>
  <c r="BI386" i="16"/>
  <c r="AN391" i="23" s="1"/>
  <c r="BI198" i="16"/>
  <c r="AN203" i="23" s="1"/>
  <c r="BI160" i="16"/>
  <c r="AN165" i="23" s="1"/>
  <c r="BI352" i="16"/>
  <c r="AN357" i="23" s="1"/>
  <c r="BI209" i="16"/>
  <c r="AN214" i="23" s="1"/>
  <c r="BI190" i="16"/>
  <c r="AN195" i="23" s="1"/>
  <c r="BI254" i="16"/>
  <c r="AN259" i="23" s="1"/>
  <c r="BI165" i="16"/>
  <c r="AN170" i="23" s="1"/>
  <c r="BI149" i="16"/>
  <c r="AN154" i="23" s="1"/>
  <c r="BI360" i="16"/>
  <c r="AN365" i="23" s="1"/>
  <c r="BI311" i="16"/>
  <c r="AN316" i="23" s="1"/>
  <c r="BI380" i="16"/>
  <c r="AN385" i="23" s="1"/>
  <c r="BI83" i="16"/>
  <c r="AN88" i="23" s="1"/>
  <c r="BI175" i="16"/>
  <c r="AN180" i="23" s="1"/>
  <c r="BI365" i="16"/>
  <c r="AN370" i="23" s="1"/>
  <c r="BI66" i="16"/>
  <c r="AN71" i="23" s="1"/>
  <c r="BI105" i="16"/>
  <c r="AN110" i="23" s="1"/>
  <c r="BI338" i="16"/>
  <c r="AN343" i="23" s="1"/>
  <c r="BI251" i="16"/>
  <c r="AN256" i="23" s="1"/>
  <c r="BI213" i="16"/>
  <c r="AN218" i="23" s="1"/>
  <c r="BI210" i="16"/>
  <c r="AN215" i="23" s="1"/>
  <c r="BI150" i="16"/>
  <c r="AN155" i="23" s="1"/>
  <c r="BI144" i="16"/>
  <c r="AN149" i="23" s="1"/>
  <c r="BI212" i="16"/>
  <c r="AN217" i="23" s="1"/>
  <c r="BI117" i="16"/>
  <c r="AN122" i="23" s="1"/>
  <c r="BI222" i="16"/>
  <c r="AN227" i="23" s="1"/>
  <c r="BI256" i="16"/>
  <c r="AN261" i="23" s="1"/>
  <c r="BI345" i="16"/>
  <c r="AN350" i="23" s="1"/>
  <c r="BI232" i="16"/>
  <c r="AN237" i="23" s="1"/>
  <c r="BI35" i="16"/>
  <c r="AN40" i="23" s="1"/>
  <c r="BI134" i="16"/>
  <c r="AN139" i="23" s="1"/>
  <c r="BI37" i="16"/>
  <c r="AN42" i="23" s="1"/>
  <c r="BI341" i="16"/>
  <c r="AN346" i="23" s="1"/>
  <c r="BI273" i="16"/>
  <c r="AN278" i="23" s="1"/>
  <c r="BI368" i="16"/>
  <c r="AN373" i="23" s="1"/>
  <c r="BI367" i="16"/>
  <c r="AN372" i="23" s="1"/>
  <c r="BI238" i="16"/>
  <c r="AN243" i="23" s="1"/>
  <c r="BI146" i="16"/>
  <c r="AN151" i="23" s="1"/>
  <c r="BI78" i="16"/>
  <c r="AN83" i="23" s="1"/>
  <c r="BI319" i="16"/>
  <c r="AN324" i="23" s="1"/>
  <c r="BI284" i="16"/>
  <c r="AN289" i="23" s="1"/>
  <c r="BI307" i="16"/>
  <c r="AN312" i="23" s="1"/>
  <c r="BI68" i="16"/>
  <c r="AN73" i="23" s="1"/>
  <c r="BI378" i="16"/>
  <c r="AN383" i="23" s="1"/>
  <c r="BI77" i="16"/>
  <c r="AN82" i="23" s="1"/>
  <c r="BI321" i="16"/>
  <c r="AN326" i="23" s="1"/>
  <c r="BI266" i="16"/>
  <c r="AN271" i="23" s="1"/>
  <c r="BI370" i="16"/>
  <c r="AN375" i="23" s="1"/>
  <c r="BI339" i="16"/>
  <c r="AN344" i="23" s="1"/>
  <c r="BI84" i="16"/>
  <c r="AN89" i="23" s="1"/>
  <c r="BI89" i="16"/>
  <c r="AN94" i="23" s="1"/>
  <c r="BI351" i="16"/>
  <c r="AN356" i="23" s="1"/>
  <c r="BI379" i="16"/>
  <c r="AN384" i="23" s="1"/>
  <c r="BI330" i="16"/>
  <c r="AN335" i="23" s="1"/>
  <c r="BI183" i="16"/>
  <c r="AN188" i="23" s="1"/>
  <c r="BI323" i="16"/>
  <c r="AN328" i="23" s="1"/>
  <c r="BI96" i="16"/>
  <c r="AN101" i="23" s="1"/>
  <c r="BI250" i="16"/>
  <c r="AN255" i="23" s="1"/>
  <c r="BI38" i="16"/>
  <c r="AN43" i="23" s="1"/>
  <c r="BI291" i="16"/>
  <c r="AN296" i="23" s="1"/>
  <c r="BI76" i="16"/>
  <c r="AN81" i="23" s="1"/>
  <c r="BI36" i="16"/>
  <c r="AN41" i="23" s="1"/>
  <c r="BI363" i="16"/>
  <c r="AN368" i="23" s="1"/>
  <c r="BI129" i="16"/>
  <c r="AN134" i="23" s="1"/>
  <c r="BI20" i="16"/>
  <c r="AN25" i="23" s="1"/>
  <c r="BI214" i="16"/>
  <c r="AN219" i="23" s="1"/>
  <c r="BI327" i="16"/>
  <c r="AN332" i="23" s="1"/>
  <c r="BI54" i="16"/>
  <c r="AN59" i="23" s="1"/>
  <c r="BI293" i="16"/>
  <c r="AN298" i="23" s="1"/>
  <c r="BI203" i="16"/>
  <c r="AN208" i="23" s="1"/>
  <c r="BI243" i="16"/>
  <c r="AN248" i="23" s="1"/>
  <c r="BI152" i="16"/>
  <c r="AN157" i="23" s="1"/>
  <c r="BI57" i="16"/>
  <c r="AN62" i="23" s="1"/>
  <c r="BI274" i="16"/>
  <c r="AN279" i="23" s="1"/>
  <c r="BI12" i="16"/>
  <c r="AN17" i="23" s="1"/>
  <c r="BI194" i="16"/>
  <c r="AN199" i="23" s="1"/>
  <c r="BI275" i="16"/>
  <c r="AN280" i="23" s="1"/>
  <c r="BI185" i="16"/>
  <c r="AN190" i="23" s="1"/>
  <c r="BI186" i="16"/>
  <c r="AN191" i="23" s="1"/>
  <c r="BI276" i="16"/>
  <c r="AN281" i="23" s="1"/>
  <c r="BI21" i="16"/>
  <c r="AN26" i="23" s="1"/>
  <c r="BI101" i="16"/>
  <c r="AN106" i="23" s="1"/>
  <c r="BI383" i="16"/>
  <c r="AN388" i="23" s="1"/>
  <c r="BI302" i="16"/>
  <c r="AN307" i="23" s="1"/>
  <c r="BI59" i="16"/>
  <c r="AN64" i="23" s="1"/>
  <c r="BI375" i="16"/>
  <c r="AN380" i="23" s="1"/>
  <c r="BI114" i="16"/>
  <c r="AN119" i="23" s="1"/>
  <c r="BI215" i="16"/>
  <c r="AN220" i="23" s="1"/>
  <c r="BI109" i="16"/>
  <c r="AN114" i="23" s="1"/>
  <c r="BI249" i="16"/>
  <c r="AN254" i="23" s="1"/>
  <c r="BI248" i="16"/>
  <c r="AN253" i="23" s="1"/>
  <c r="BI51" i="16"/>
  <c r="AN56" i="23" s="1"/>
  <c r="BI304" i="16"/>
  <c r="AN309" i="23" s="1"/>
  <c r="BI136" i="16"/>
  <c r="AN141" i="23" s="1"/>
  <c r="BI233" i="16"/>
  <c r="AN238" i="23" s="1"/>
  <c r="BI24" i="16"/>
  <c r="AN29" i="23" s="1"/>
  <c r="BI289" i="16"/>
  <c r="AN294" i="23" s="1"/>
  <c r="BI44" i="16"/>
  <c r="AN49" i="23" s="1"/>
  <c r="BI110" i="16"/>
  <c r="AN115" i="23" s="1"/>
  <c r="BI69" i="16"/>
  <c r="AN74" i="23" s="1"/>
  <c r="BI205" i="16"/>
  <c r="AN210" i="23" s="1"/>
  <c r="BI155" i="16"/>
  <c r="AN160" i="23" s="1"/>
  <c r="BI308" i="16"/>
  <c r="AN313" i="23" s="1"/>
  <c r="BI192" i="16"/>
  <c r="AN197" i="23" s="1"/>
  <c r="BI172" i="16"/>
  <c r="AN177" i="23" s="1"/>
  <c r="BI221" i="16"/>
  <c r="AN226" i="23" s="1"/>
  <c r="BI296" i="16"/>
  <c r="AN301" i="23" s="1"/>
  <c r="BI263" i="16"/>
  <c r="AN268" i="23" s="1"/>
  <c r="BI208" i="16"/>
  <c r="AN213" i="23" s="1"/>
  <c r="BI353" i="16"/>
  <c r="AN358" i="23" s="1"/>
  <c r="BI16" i="16"/>
  <c r="AN21" i="23" s="1"/>
  <c r="BI257" i="16"/>
  <c r="AN262" i="23" s="1"/>
  <c r="BI100" i="16"/>
  <c r="AN105" i="23" s="1"/>
  <c r="W421" i="23"/>
  <c r="EE400" i="23"/>
  <c r="N60" i="33" s="1"/>
  <c r="W412" i="23"/>
  <c r="W422" i="23"/>
  <c r="W407" i="23"/>
  <c r="W425" i="23"/>
  <c r="CH400" i="23"/>
  <c r="GD23" i="23"/>
  <c r="GD147" i="23"/>
  <c r="W81" i="26"/>
  <c r="GC421" i="23"/>
  <c r="GC406" i="23"/>
  <c r="GC426" i="23"/>
  <c r="W418" i="23"/>
  <c r="EV410" i="23"/>
  <c r="GD146" i="23"/>
  <c r="GD25" i="23"/>
  <c r="GC418" i="23"/>
  <c r="GC413" i="23"/>
  <c r="GD15" i="23"/>
  <c r="GD20" i="23"/>
  <c r="GC414" i="23"/>
  <c r="W419" i="23"/>
  <c r="W415" i="23"/>
  <c r="GD56" i="23"/>
  <c r="GC423" i="23"/>
  <c r="GD22" i="23"/>
  <c r="GD14" i="23"/>
  <c r="GD93" i="23"/>
  <c r="CX400" i="23"/>
  <c r="GE400" i="23" s="1"/>
  <c r="W406" i="23"/>
  <c r="DP400" i="23"/>
  <c r="BR400" i="23"/>
  <c r="GD64" i="23"/>
  <c r="GD83" i="23"/>
  <c r="W424" i="23"/>
  <c r="W414" i="23"/>
  <c r="W426" i="23"/>
  <c r="W411" i="23"/>
  <c r="W420" i="23"/>
  <c r="W409" i="23"/>
  <c r="AA393" i="16"/>
  <c r="AA396" i="16" s="1"/>
  <c r="W14" i="23"/>
  <c r="W28" i="26" s="1"/>
  <c r="V405" i="23"/>
  <c r="V423" i="23"/>
  <c r="V398" i="23"/>
  <c r="V3" i="23" s="1"/>
  <c r="EU408" i="23" l="1"/>
  <c r="GC64" i="23"/>
  <c r="GC408" i="23" s="1"/>
  <c r="EU405" i="23"/>
  <c r="EU398" i="23"/>
  <c r="EU419" i="23"/>
  <c r="GC16" i="23"/>
  <c r="EU412" i="23"/>
  <c r="EU424" i="23"/>
  <c r="GC30" i="23"/>
  <c r="GC147" i="23"/>
  <c r="GC415" i="23" s="1"/>
  <c r="EU415" i="23"/>
  <c r="GC23" i="23"/>
  <c r="EU420" i="23"/>
  <c r="EU409" i="23"/>
  <c r="EU422" i="23"/>
  <c r="GC93" i="23"/>
  <c r="EU407" i="23"/>
  <c r="EU410" i="23"/>
  <c r="GC146" i="23"/>
  <c r="GC410" i="23" s="1"/>
  <c r="EU411" i="23"/>
  <c r="EU425" i="23"/>
  <c r="GC35" i="23"/>
  <c r="AW425" i="23"/>
  <c r="AW408" i="23"/>
  <c r="BP64" i="23"/>
  <c r="BO408" i="23"/>
  <c r="DN64" i="23"/>
  <c r="CF64" i="23"/>
  <c r="BP353" i="23"/>
  <c r="DN353" i="23"/>
  <c r="CF353" i="23"/>
  <c r="CW353" i="23" s="1"/>
  <c r="EV353" i="23" s="1"/>
  <c r="GD353" i="23" s="1"/>
  <c r="BP371" i="23"/>
  <c r="DN371" i="23"/>
  <c r="CF371" i="23"/>
  <c r="CW371" i="23" s="1"/>
  <c r="EV371" i="23" s="1"/>
  <c r="GD371" i="23" s="1"/>
  <c r="CF160" i="23"/>
  <c r="CW160" i="23" s="1"/>
  <c r="EV160" i="23" s="1"/>
  <c r="GD160" i="23" s="1"/>
  <c r="BP160" i="23"/>
  <c r="DN160" i="23"/>
  <c r="DN96" i="23"/>
  <c r="CF96" i="23"/>
  <c r="CW96" i="23" s="1"/>
  <c r="EV96" i="23" s="1"/>
  <c r="GD96" i="23" s="1"/>
  <c r="BP96" i="23"/>
  <c r="CF273" i="23"/>
  <c r="CW273" i="23" s="1"/>
  <c r="EV273" i="23" s="1"/>
  <c r="GD273" i="23" s="1"/>
  <c r="BP273" i="23"/>
  <c r="DN273" i="23"/>
  <c r="DN280" i="23"/>
  <c r="BP280" i="23"/>
  <c r="CF280" i="23"/>
  <c r="CW280" i="23" s="1"/>
  <c r="EV280" i="23" s="1"/>
  <c r="GD280" i="23" s="1"/>
  <c r="BP316" i="23"/>
  <c r="CF316" i="23"/>
  <c r="CW316" i="23" s="1"/>
  <c r="EV316" i="23" s="1"/>
  <c r="GD316" i="23" s="1"/>
  <c r="DN316" i="23"/>
  <c r="DN269" i="23"/>
  <c r="CF269" i="23"/>
  <c r="CW269" i="23" s="1"/>
  <c r="EV269" i="23" s="1"/>
  <c r="GD269" i="23" s="1"/>
  <c r="BP269" i="23"/>
  <c r="CF171" i="23"/>
  <c r="CW171" i="23" s="1"/>
  <c r="EV171" i="23" s="1"/>
  <c r="GD171" i="23" s="1"/>
  <c r="BP171" i="23"/>
  <c r="DN171" i="23"/>
  <c r="DN302" i="23"/>
  <c r="CF302" i="23"/>
  <c r="CW302" i="23" s="1"/>
  <c r="EV302" i="23" s="1"/>
  <c r="GD302" i="23" s="1"/>
  <c r="BP302" i="23"/>
  <c r="CF372" i="23"/>
  <c r="CW372" i="23" s="1"/>
  <c r="EV372" i="23" s="1"/>
  <c r="GD372" i="23" s="1"/>
  <c r="DN372" i="23"/>
  <c r="BP372" i="23"/>
  <c r="BP281" i="23"/>
  <c r="DN281" i="23"/>
  <c r="CF281" i="23"/>
  <c r="CW281" i="23" s="1"/>
  <c r="EV281" i="23" s="1"/>
  <c r="GD281" i="23" s="1"/>
  <c r="BP123" i="23"/>
  <c r="CF123" i="23"/>
  <c r="CW123" i="23" s="1"/>
  <c r="EV123" i="23" s="1"/>
  <c r="GD123" i="23" s="1"/>
  <c r="DN123" i="23"/>
  <c r="CF287" i="23"/>
  <c r="CW287" i="23" s="1"/>
  <c r="EV287" i="23" s="1"/>
  <c r="GD287" i="23" s="1"/>
  <c r="BP287" i="23"/>
  <c r="DN287" i="23"/>
  <c r="DN206" i="23"/>
  <c r="CF206" i="23"/>
  <c r="CW206" i="23" s="1"/>
  <c r="EV206" i="23" s="1"/>
  <c r="GD206" i="23" s="1"/>
  <c r="BP206" i="23"/>
  <c r="BP174" i="23"/>
  <c r="DN174" i="23"/>
  <c r="CF174" i="23"/>
  <c r="CW174" i="23" s="1"/>
  <c r="EV174" i="23" s="1"/>
  <c r="GD174" i="23" s="1"/>
  <c r="CF94" i="23"/>
  <c r="CW94" i="23" s="1"/>
  <c r="EV94" i="23" s="1"/>
  <c r="GD94" i="23" s="1"/>
  <c r="DN94" i="23"/>
  <c r="BP94" i="23"/>
  <c r="DN151" i="23"/>
  <c r="BP151" i="23"/>
  <c r="CF151" i="23"/>
  <c r="CW151" i="23" s="1"/>
  <c r="EV151" i="23" s="1"/>
  <c r="GD151" i="23" s="1"/>
  <c r="DN247" i="23"/>
  <c r="BP247" i="23"/>
  <c r="CF247" i="23"/>
  <c r="CW247" i="23" s="1"/>
  <c r="EV247" i="23" s="1"/>
  <c r="GD247" i="23" s="1"/>
  <c r="CF187" i="23"/>
  <c r="CW187" i="23" s="1"/>
  <c r="EV187" i="23" s="1"/>
  <c r="GD187" i="23" s="1"/>
  <c r="DN187" i="23"/>
  <c r="BP187" i="23"/>
  <c r="BP150" i="23"/>
  <c r="CF150" i="23"/>
  <c r="CW150" i="23" s="1"/>
  <c r="EV150" i="23" s="1"/>
  <c r="GD150" i="23" s="1"/>
  <c r="DN150" i="23"/>
  <c r="CF178" i="23"/>
  <c r="CW178" i="23" s="1"/>
  <c r="EV178" i="23" s="1"/>
  <c r="GD178" i="23" s="1"/>
  <c r="DN178" i="23"/>
  <c r="BP178" i="23"/>
  <c r="CF164" i="23"/>
  <c r="CW164" i="23" s="1"/>
  <c r="EV164" i="23" s="1"/>
  <c r="GD164" i="23" s="1"/>
  <c r="BP164" i="23"/>
  <c r="DN164" i="23"/>
  <c r="BP364" i="23"/>
  <c r="DN364" i="23"/>
  <c r="CF364" i="23"/>
  <c r="CW364" i="23" s="1"/>
  <c r="EV364" i="23" s="1"/>
  <c r="GD364" i="23" s="1"/>
  <c r="DN45" i="23"/>
  <c r="CF45" i="23"/>
  <c r="CW45" i="23" s="1"/>
  <c r="EV45" i="23" s="1"/>
  <c r="GD45" i="23" s="1"/>
  <c r="BP45" i="23"/>
  <c r="DN95" i="23"/>
  <c r="BP95" i="23"/>
  <c r="CF95" i="23"/>
  <c r="CW95" i="23" s="1"/>
  <c r="EV95" i="23" s="1"/>
  <c r="CF155" i="23"/>
  <c r="CW155" i="23" s="1"/>
  <c r="EV155" i="23" s="1"/>
  <c r="GD155" i="23" s="1"/>
  <c r="BP155" i="23"/>
  <c r="DN155" i="23"/>
  <c r="CF279" i="23"/>
  <c r="CW279" i="23" s="1"/>
  <c r="EV279" i="23" s="1"/>
  <c r="GD279" i="23" s="1"/>
  <c r="BP279" i="23"/>
  <c r="DN279" i="23"/>
  <c r="CF19" i="23"/>
  <c r="CW19" i="23" s="1"/>
  <c r="EV19" i="23" s="1"/>
  <c r="GD19" i="23" s="1"/>
  <c r="BP19" i="23"/>
  <c r="DN19" i="23"/>
  <c r="BO413" i="23"/>
  <c r="BP87" i="23"/>
  <c r="DN87" i="23"/>
  <c r="CF87" i="23"/>
  <c r="BP203" i="23"/>
  <c r="DN203" i="23"/>
  <c r="CF203" i="23"/>
  <c r="CW203" i="23" s="1"/>
  <c r="EV203" i="23" s="1"/>
  <c r="GD203" i="23" s="1"/>
  <c r="BP136" i="23"/>
  <c r="CF136" i="23"/>
  <c r="CW136" i="23" s="1"/>
  <c r="EV136" i="23" s="1"/>
  <c r="GD136" i="23" s="1"/>
  <c r="DN136" i="23"/>
  <c r="CF82" i="23"/>
  <c r="CW82" i="23" s="1"/>
  <c r="EV82" i="23" s="1"/>
  <c r="BP82" i="23"/>
  <c r="DN82" i="23"/>
  <c r="CF192" i="23"/>
  <c r="CW192" i="23" s="1"/>
  <c r="EV192" i="23" s="1"/>
  <c r="GD192" i="23" s="1"/>
  <c r="DN192" i="23"/>
  <c r="BP192" i="23"/>
  <c r="BP31" i="23"/>
  <c r="DN31" i="23"/>
  <c r="CF31" i="23"/>
  <c r="CW31" i="23" s="1"/>
  <c r="EV31" i="23" s="1"/>
  <c r="GD31" i="23" s="1"/>
  <c r="CF201" i="23"/>
  <c r="CW201" i="23" s="1"/>
  <c r="EV201" i="23" s="1"/>
  <c r="GD201" i="23" s="1"/>
  <c r="BP201" i="23"/>
  <c r="DN201" i="23"/>
  <c r="CF373" i="23"/>
  <c r="CW373" i="23" s="1"/>
  <c r="EV373" i="23" s="1"/>
  <c r="GD373" i="23" s="1"/>
  <c r="BP373" i="23"/>
  <c r="DN373" i="23"/>
  <c r="BP91" i="23"/>
  <c r="DN91" i="23"/>
  <c r="CF91" i="23"/>
  <c r="CW91" i="23" s="1"/>
  <c r="EV91" i="23" s="1"/>
  <c r="GD91" i="23" s="1"/>
  <c r="CF128" i="23"/>
  <c r="CW128" i="23" s="1"/>
  <c r="EV128" i="23" s="1"/>
  <c r="GD128" i="23" s="1"/>
  <c r="DN128" i="23"/>
  <c r="BP128" i="23"/>
  <c r="DN46" i="23"/>
  <c r="CF46" i="23"/>
  <c r="CW46" i="23" s="1"/>
  <c r="EV46" i="23" s="1"/>
  <c r="GD46" i="23" s="1"/>
  <c r="BP46" i="23"/>
  <c r="BP108" i="23"/>
  <c r="DN108" i="23"/>
  <c r="CF108" i="23"/>
  <c r="CW108" i="23" s="1"/>
  <c r="EV108" i="23" s="1"/>
  <c r="GD108" i="23" s="1"/>
  <c r="CF77" i="23"/>
  <c r="CW77" i="23" s="1"/>
  <c r="EV77" i="23" s="1"/>
  <c r="GD77" i="23" s="1"/>
  <c r="DN77" i="23"/>
  <c r="BP77" i="23"/>
  <c r="CF343" i="23"/>
  <c r="CW343" i="23" s="1"/>
  <c r="EV343" i="23" s="1"/>
  <c r="GD343" i="23" s="1"/>
  <c r="BP343" i="23"/>
  <c r="DN343" i="23"/>
  <c r="DN378" i="23"/>
  <c r="CF378" i="23"/>
  <c r="CW378" i="23" s="1"/>
  <c r="EV378" i="23" s="1"/>
  <c r="GD378" i="23" s="1"/>
  <c r="BP378" i="23"/>
  <c r="BP290" i="23"/>
  <c r="DN290" i="23"/>
  <c r="CF290" i="23"/>
  <c r="CW290" i="23" s="1"/>
  <c r="EV290" i="23" s="1"/>
  <c r="GD290" i="23" s="1"/>
  <c r="BP125" i="23"/>
  <c r="DN125" i="23"/>
  <c r="CF125" i="23"/>
  <c r="CW125" i="23" s="1"/>
  <c r="EV125" i="23" s="1"/>
  <c r="GD125" i="23" s="1"/>
  <c r="CF51" i="23"/>
  <c r="CW51" i="23" s="1"/>
  <c r="EV51" i="23" s="1"/>
  <c r="GD51" i="23" s="1"/>
  <c r="DN51" i="23"/>
  <c r="BP51" i="23"/>
  <c r="AW398" i="23"/>
  <c r="AW405" i="23"/>
  <c r="AW423" i="23"/>
  <c r="AW413" i="23"/>
  <c r="CF47" i="23"/>
  <c r="CW47" i="23" s="1"/>
  <c r="EV47" i="23" s="1"/>
  <c r="GD47" i="23" s="1"/>
  <c r="DN47" i="23"/>
  <c r="BP47" i="23"/>
  <c r="BP35" i="23"/>
  <c r="DN35" i="23"/>
  <c r="CF35" i="23"/>
  <c r="BO425" i="23"/>
  <c r="BP312" i="23"/>
  <c r="DN312" i="23"/>
  <c r="CF312" i="23"/>
  <c r="CW312" i="23" s="1"/>
  <c r="EV312" i="23" s="1"/>
  <c r="GD312" i="23" s="1"/>
  <c r="DN188" i="23"/>
  <c r="CF188" i="23"/>
  <c r="CW188" i="23" s="1"/>
  <c r="EV188" i="23" s="1"/>
  <c r="GD188" i="23" s="1"/>
  <c r="BP188" i="23"/>
  <c r="BP263" i="23"/>
  <c r="CF263" i="23"/>
  <c r="CW263" i="23" s="1"/>
  <c r="EV263" i="23" s="1"/>
  <c r="GD263" i="23" s="1"/>
  <c r="DN263" i="23"/>
  <c r="DN395" i="23"/>
  <c r="BP395" i="23"/>
  <c r="CF395" i="23"/>
  <c r="CW395" i="23" s="1"/>
  <c r="EV395" i="23" s="1"/>
  <c r="GD395" i="23" s="1"/>
  <c r="DN209" i="23"/>
  <c r="CF209" i="23"/>
  <c r="CW209" i="23" s="1"/>
  <c r="EV209" i="23" s="1"/>
  <c r="GD209" i="23" s="1"/>
  <c r="BP209" i="23"/>
  <c r="BP362" i="23"/>
  <c r="CF362" i="23"/>
  <c r="CW362" i="23" s="1"/>
  <c r="EV362" i="23" s="1"/>
  <c r="GD362" i="23" s="1"/>
  <c r="DN362" i="23"/>
  <c r="BP363" i="23"/>
  <c r="CF363" i="23"/>
  <c r="CW363" i="23" s="1"/>
  <c r="EV363" i="23" s="1"/>
  <c r="GD363" i="23" s="1"/>
  <c r="DN363" i="23"/>
  <c r="BP220" i="23"/>
  <c r="DN220" i="23"/>
  <c r="CF220" i="23"/>
  <c r="CW220" i="23" s="1"/>
  <c r="EV220" i="23" s="1"/>
  <c r="GD220" i="23" s="1"/>
  <c r="BP256" i="23"/>
  <c r="CF256" i="23"/>
  <c r="CW256" i="23" s="1"/>
  <c r="EV256" i="23" s="1"/>
  <c r="GD256" i="23" s="1"/>
  <c r="DN256" i="23"/>
  <c r="DN221" i="23"/>
  <c r="CF221" i="23"/>
  <c r="CW221" i="23" s="1"/>
  <c r="EV221" i="23" s="1"/>
  <c r="GD221" i="23" s="1"/>
  <c r="BP221" i="23"/>
  <c r="BP105" i="23"/>
  <c r="DN105" i="23"/>
  <c r="CF105" i="23"/>
  <c r="CW105" i="23" s="1"/>
  <c r="EV105" i="23" s="1"/>
  <c r="GD105" i="23" s="1"/>
  <c r="CF239" i="23"/>
  <c r="CW239" i="23" s="1"/>
  <c r="EV239" i="23" s="1"/>
  <c r="GD239" i="23" s="1"/>
  <c r="BP239" i="23"/>
  <c r="DN239" i="23"/>
  <c r="DN147" i="23"/>
  <c r="BP147" i="23"/>
  <c r="BO415" i="23"/>
  <c r="CF147" i="23"/>
  <c r="DN63" i="23"/>
  <c r="CF63" i="23"/>
  <c r="CW63" i="23" s="1"/>
  <c r="EV63" i="23" s="1"/>
  <c r="GD63" i="23" s="1"/>
  <c r="BP63" i="23"/>
  <c r="CF393" i="23"/>
  <c r="CW393" i="23" s="1"/>
  <c r="EV393" i="23" s="1"/>
  <c r="GD393" i="23" s="1"/>
  <c r="BP393" i="23"/>
  <c r="DN393" i="23"/>
  <c r="CF228" i="23"/>
  <c r="CW228" i="23" s="1"/>
  <c r="EV228" i="23" s="1"/>
  <c r="GD228" i="23" s="1"/>
  <c r="BP228" i="23"/>
  <c r="DN228" i="23"/>
  <c r="BP333" i="23"/>
  <c r="DN333" i="23"/>
  <c r="CF333" i="23"/>
  <c r="CW333" i="23" s="1"/>
  <c r="EV333" i="23" s="1"/>
  <c r="GD333" i="23" s="1"/>
  <c r="BP309" i="23"/>
  <c r="DN309" i="23"/>
  <c r="CF309" i="23"/>
  <c r="CW309" i="23" s="1"/>
  <c r="EV309" i="23" s="1"/>
  <c r="GD309" i="23" s="1"/>
  <c r="CF317" i="23"/>
  <c r="CW317" i="23" s="1"/>
  <c r="EV317" i="23" s="1"/>
  <c r="GD317" i="23" s="1"/>
  <c r="DN317" i="23"/>
  <c r="BP317" i="23"/>
  <c r="DN26" i="23"/>
  <c r="CF26" i="23"/>
  <c r="CW26" i="23" s="1"/>
  <c r="EV26" i="23" s="1"/>
  <c r="BP26" i="23"/>
  <c r="CF104" i="23"/>
  <c r="CW104" i="23" s="1"/>
  <c r="EV104" i="23" s="1"/>
  <c r="GD104" i="23" s="1"/>
  <c r="BP104" i="23"/>
  <c r="DN104" i="23"/>
  <c r="BP321" i="23"/>
  <c r="CF321" i="23"/>
  <c r="CW321" i="23" s="1"/>
  <c r="EV321" i="23" s="1"/>
  <c r="GD321" i="23" s="1"/>
  <c r="DN321" i="23"/>
  <c r="DN177" i="23"/>
  <c r="CF177" i="23"/>
  <c r="CW177" i="23" s="1"/>
  <c r="EV177" i="23" s="1"/>
  <c r="GD177" i="23" s="1"/>
  <c r="BP177" i="23"/>
  <c r="DN360" i="23"/>
  <c r="BP360" i="23"/>
  <c r="CF360" i="23"/>
  <c r="CW360" i="23" s="1"/>
  <c r="EV360" i="23" s="1"/>
  <c r="GD360" i="23" s="1"/>
  <c r="DN98" i="23"/>
  <c r="CF98" i="23"/>
  <c r="CW98" i="23" s="1"/>
  <c r="EV98" i="23" s="1"/>
  <c r="GD98" i="23" s="1"/>
  <c r="BP98" i="23"/>
  <c r="BP141" i="23"/>
  <c r="CF141" i="23"/>
  <c r="CW141" i="23" s="1"/>
  <c r="EV141" i="23" s="1"/>
  <c r="GD141" i="23" s="1"/>
  <c r="DN141" i="23"/>
  <c r="BP110" i="23"/>
  <c r="DN110" i="23"/>
  <c r="CF110" i="23"/>
  <c r="CW110" i="23" s="1"/>
  <c r="EV110" i="23" s="1"/>
  <c r="GD110" i="23" s="1"/>
  <c r="DN59" i="23"/>
  <c r="BP59" i="23"/>
  <c r="CF59" i="23"/>
  <c r="CW59" i="23" s="1"/>
  <c r="EV59" i="23" s="1"/>
  <c r="GD59" i="23" s="1"/>
  <c r="DN71" i="23"/>
  <c r="CF71" i="23"/>
  <c r="CW71" i="23" s="1"/>
  <c r="EV71" i="23" s="1"/>
  <c r="GD71" i="23" s="1"/>
  <c r="BP71" i="23"/>
  <c r="CF168" i="23"/>
  <c r="CW168" i="23" s="1"/>
  <c r="EV168" i="23" s="1"/>
  <c r="GD168" i="23" s="1"/>
  <c r="BP168" i="23"/>
  <c r="DN168" i="23"/>
  <c r="CF115" i="23"/>
  <c r="CW115" i="23" s="1"/>
  <c r="EV115" i="23" s="1"/>
  <c r="GD115" i="23" s="1"/>
  <c r="BP115" i="23"/>
  <c r="DN115" i="23"/>
  <c r="CF307" i="23"/>
  <c r="CW307" i="23" s="1"/>
  <c r="EV307" i="23" s="1"/>
  <c r="GD307" i="23" s="1"/>
  <c r="BP307" i="23"/>
  <c r="DN307" i="23"/>
  <c r="CF103" i="23"/>
  <c r="CW103" i="23" s="1"/>
  <c r="EV103" i="23" s="1"/>
  <c r="GD103" i="23" s="1"/>
  <c r="DN103" i="23"/>
  <c r="BP103" i="23"/>
  <c r="DN383" i="23"/>
  <c r="CF383" i="23"/>
  <c r="CW383" i="23" s="1"/>
  <c r="EV383" i="23" s="1"/>
  <c r="GD383" i="23" s="1"/>
  <c r="BP383" i="23"/>
  <c r="CF80" i="23"/>
  <c r="CW80" i="23" s="1"/>
  <c r="EV80" i="23" s="1"/>
  <c r="GD80" i="23" s="1"/>
  <c r="BP80" i="23"/>
  <c r="DN80" i="23"/>
  <c r="BO419" i="23"/>
  <c r="DN16" i="23"/>
  <c r="CF16" i="23"/>
  <c r="BP16" i="23"/>
  <c r="BP139" i="23"/>
  <c r="DN139" i="23"/>
  <c r="CF139" i="23"/>
  <c r="CW139" i="23" s="1"/>
  <c r="EV139" i="23" s="1"/>
  <c r="GD139" i="23" s="1"/>
  <c r="CF113" i="23"/>
  <c r="CW113" i="23" s="1"/>
  <c r="EV113" i="23" s="1"/>
  <c r="GD113" i="23" s="1"/>
  <c r="BP113" i="23"/>
  <c r="DN113" i="23"/>
  <c r="DN189" i="23"/>
  <c r="BP189" i="23"/>
  <c r="CF189" i="23"/>
  <c r="CW189" i="23" s="1"/>
  <c r="EV189" i="23" s="1"/>
  <c r="GD189" i="23" s="1"/>
  <c r="CF129" i="23"/>
  <c r="CW129" i="23" s="1"/>
  <c r="EV129" i="23" s="1"/>
  <c r="GD129" i="23" s="1"/>
  <c r="BP129" i="23"/>
  <c r="DN129" i="23"/>
  <c r="BP167" i="23"/>
  <c r="DN167" i="23"/>
  <c r="CF167" i="23"/>
  <c r="CW167" i="23" s="1"/>
  <c r="EV167" i="23" s="1"/>
  <c r="GD167" i="23" s="1"/>
  <c r="BP265" i="23"/>
  <c r="DN265" i="23"/>
  <c r="CF265" i="23"/>
  <c r="CW265" i="23" s="1"/>
  <c r="EV265" i="23" s="1"/>
  <c r="GD265" i="23" s="1"/>
  <c r="DN342" i="23"/>
  <c r="CF342" i="23"/>
  <c r="CW342" i="23" s="1"/>
  <c r="EV342" i="23" s="1"/>
  <c r="GD342" i="23" s="1"/>
  <c r="BP342" i="23"/>
  <c r="BP244" i="23"/>
  <c r="DN244" i="23"/>
  <c r="CF244" i="23"/>
  <c r="CW244" i="23" s="1"/>
  <c r="EV244" i="23" s="1"/>
  <c r="GD244" i="23" s="1"/>
  <c r="BP274" i="23"/>
  <c r="DN274" i="23"/>
  <c r="CF274" i="23"/>
  <c r="CW274" i="23" s="1"/>
  <c r="EV274" i="23" s="1"/>
  <c r="GD274" i="23" s="1"/>
  <c r="CF257" i="23"/>
  <c r="CW257" i="23" s="1"/>
  <c r="EV257" i="23" s="1"/>
  <c r="GD257" i="23" s="1"/>
  <c r="DN257" i="23"/>
  <c r="BP257" i="23"/>
  <c r="N79" i="26"/>
  <c r="N6" i="23"/>
  <c r="AW419" i="23"/>
  <c r="AW418" i="23"/>
  <c r="BP389" i="23"/>
  <c r="DN389" i="23"/>
  <c r="CF389" i="23"/>
  <c r="CW389" i="23" s="1"/>
  <c r="EV389" i="23" s="1"/>
  <c r="GD389" i="23" s="1"/>
  <c r="BP34" i="23"/>
  <c r="DN34" i="23"/>
  <c r="CF34" i="23"/>
  <c r="CW34" i="23" s="1"/>
  <c r="EV34" i="23" s="1"/>
  <c r="GD34" i="23" s="1"/>
  <c r="CF355" i="23"/>
  <c r="CW355" i="23" s="1"/>
  <c r="EV355" i="23" s="1"/>
  <c r="GD355" i="23" s="1"/>
  <c r="DN355" i="23"/>
  <c r="BP355" i="23"/>
  <c r="BP295" i="23"/>
  <c r="DN295" i="23"/>
  <c r="CF295" i="23"/>
  <c r="CW295" i="23" s="1"/>
  <c r="EV295" i="23" s="1"/>
  <c r="GD295" i="23" s="1"/>
  <c r="CF361" i="23"/>
  <c r="CW361" i="23" s="1"/>
  <c r="EV361" i="23" s="1"/>
  <c r="GD361" i="23" s="1"/>
  <c r="BP361" i="23"/>
  <c r="DN361" i="23"/>
  <c r="CF305" i="23"/>
  <c r="CW305" i="23" s="1"/>
  <c r="EV305" i="23" s="1"/>
  <c r="GD305" i="23" s="1"/>
  <c r="DN305" i="23"/>
  <c r="BP305" i="23"/>
  <c r="CF370" i="23"/>
  <c r="CW370" i="23" s="1"/>
  <c r="EV370" i="23" s="1"/>
  <c r="GD370" i="23" s="1"/>
  <c r="DN370" i="23"/>
  <c r="BP370" i="23"/>
  <c r="CF351" i="23"/>
  <c r="CW351" i="23" s="1"/>
  <c r="EV351" i="23" s="1"/>
  <c r="GD351" i="23" s="1"/>
  <c r="BP351" i="23"/>
  <c r="DN351" i="23"/>
  <c r="CF381" i="23"/>
  <c r="CW381" i="23" s="1"/>
  <c r="EV381" i="23" s="1"/>
  <c r="GD381" i="23" s="1"/>
  <c r="BP381" i="23"/>
  <c r="DN381" i="23"/>
  <c r="CF318" i="23"/>
  <c r="CW318" i="23" s="1"/>
  <c r="EV318" i="23" s="1"/>
  <c r="GD318" i="23" s="1"/>
  <c r="BP318" i="23"/>
  <c r="DN318" i="23"/>
  <c r="CF276" i="23"/>
  <c r="CW276" i="23" s="1"/>
  <c r="EV276" i="23" s="1"/>
  <c r="GD276" i="23" s="1"/>
  <c r="BP276" i="23"/>
  <c r="DN276" i="23"/>
  <c r="BP359" i="23"/>
  <c r="CF359" i="23"/>
  <c r="CW359" i="23" s="1"/>
  <c r="EV359" i="23" s="1"/>
  <c r="GD359" i="23" s="1"/>
  <c r="DN359" i="23"/>
  <c r="DN166" i="23"/>
  <c r="CF166" i="23"/>
  <c r="CW166" i="23" s="1"/>
  <c r="EV166" i="23" s="1"/>
  <c r="GD166" i="23" s="1"/>
  <c r="BP166" i="23"/>
  <c r="DN135" i="23"/>
  <c r="BP135" i="23"/>
  <c r="CF135" i="23"/>
  <c r="CW135" i="23" s="1"/>
  <c r="EV135" i="23" s="1"/>
  <c r="GD135" i="23" s="1"/>
  <c r="BP223" i="23"/>
  <c r="CF223" i="23"/>
  <c r="CW223" i="23" s="1"/>
  <c r="EV223" i="23" s="1"/>
  <c r="GD223" i="23" s="1"/>
  <c r="DN223" i="23"/>
  <c r="CF78" i="23"/>
  <c r="CW78" i="23" s="1"/>
  <c r="EV78" i="23" s="1"/>
  <c r="GD78" i="23" s="1"/>
  <c r="DN78" i="23"/>
  <c r="BP78" i="23"/>
  <c r="DN144" i="23"/>
  <c r="CF144" i="23"/>
  <c r="CW144" i="23" s="1"/>
  <c r="EV144" i="23" s="1"/>
  <c r="GD144" i="23" s="1"/>
  <c r="BP144" i="23"/>
  <c r="CF367" i="23"/>
  <c r="CW367" i="23" s="1"/>
  <c r="EV367" i="23" s="1"/>
  <c r="GD367" i="23" s="1"/>
  <c r="DN367" i="23"/>
  <c r="BP367" i="23"/>
  <c r="CF246" i="23"/>
  <c r="CW246" i="23" s="1"/>
  <c r="EV246" i="23" s="1"/>
  <c r="GD246" i="23" s="1"/>
  <c r="BP246" i="23"/>
  <c r="DN246" i="23"/>
  <c r="DN67" i="23"/>
  <c r="CF67" i="23"/>
  <c r="CW67" i="23" s="1"/>
  <c r="EV67" i="23" s="1"/>
  <c r="GD67" i="23" s="1"/>
  <c r="BP67" i="23"/>
  <c r="DN230" i="23"/>
  <c r="BP230" i="23"/>
  <c r="CF230" i="23"/>
  <c r="CW230" i="23" s="1"/>
  <c r="EV230" i="23" s="1"/>
  <c r="GD230" i="23" s="1"/>
  <c r="DN114" i="23"/>
  <c r="CF114" i="23"/>
  <c r="CW114" i="23" s="1"/>
  <c r="EV114" i="23" s="1"/>
  <c r="GD114" i="23" s="1"/>
  <c r="BP114" i="23"/>
  <c r="CF369" i="23"/>
  <c r="CW369" i="23" s="1"/>
  <c r="EV369" i="23" s="1"/>
  <c r="GD369" i="23" s="1"/>
  <c r="DN369" i="23"/>
  <c r="BP369" i="23"/>
  <c r="BP320" i="23"/>
  <c r="CF320" i="23"/>
  <c r="CW320" i="23" s="1"/>
  <c r="EV320" i="23" s="1"/>
  <c r="GD320" i="23" s="1"/>
  <c r="DN320" i="23"/>
  <c r="DN218" i="23"/>
  <c r="CF218" i="23"/>
  <c r="CW218" i="23" s="1"/>
  <c r="EV218" i="23" s="1"/>
  <c r="GD218" i="23" s="1"/>
  <c r="BP218" i="23"/>
  <c r="DN81" i="23"/>
  <c r="CF81" i="23"/>
  <c r="CW81" i="23" s="1"/>
  <c r="EV81" i="23" s="1"/>
  <c r="GD81" i="23" s="1"/>
  <c r="BP81" i="23"/>
  <c r="DN42" i="23"/>
  <c r="CF42" i="23"/>
  <c r="CW42" i="23" s="1"/>
  <c r="EV42" i="23" s="1"/>
  <c r="GD42" i="23" s="1"/>
  <c r="BP42" i="23"/>
  <c r="DN179" i="23"/>
  <c r="CF179" i="23"/>
  <c r="CW179" i="23" s="1"/>
  <c r="EV179" i="23" s="1"/>
  <c r="GD179" i="23" s="1"/>
  <c r="BP179" i="23"/>
  <c r="CF157" i="23"/>
  <c r="CW157" i="23" s="1"/>
  <c r="EV157" i="23" s="1"/>
  <c r="GD157" i="23" s="1"/>
  <c r="DN157" i="23"/>
  <c r="BP157" i="23"/>
  <c r="BP75" i="23"/>
  <c r="DN75" i="23"/>
  <c r="CF75" i="23"/>
  <c r="CW75" i="23" s="1"/>
  <c r="EV75" i="23" s="1"/>
  <c r="GD75" i="23" s="1"/>
  <c r="DN250" i="23"/>
  <c r="BP250" i="23"/>
  <c r="CF250" i="23"/>
  <c r="CW250" i="23" s="1"/>
  <c r="EV250" i="23" s="1"/>
  <c r="GD250" i="23" s="1"/>
  <c r="BP339" i="23"/>
  <c r="CF339" i="23"/>
  <c r="CW339" i="23" s="1"/>
  <c r="EV339" i="23" s="1"/>
  <c r="GD339" i="23" s="1"/>
  <c r="DN339" i="23"/>
  <c r="CF285" i="23"/>
  <c r="CW285" i="23" s="1"/>
  <c r="EV285" i="23" s="1"/>
  <c r="GD285" i="23" s="1"/>
  <c r="BP285" i="23"/>
  <c r="DN285" i="23"/>
  <c r="BP304" i="23"/>
  <c r="CF304" i="23"/>
  <c r="CW304" i="23" s="1"/>
  <c r="EV304" i="23" s="1"/>
  <c r="GD304" i="23" s="1"/>
  <c r="DN304" i="23"/>
  <c r="BP347" i="23"/>
  <c r="CF347" i="23"/>
  <c r="CW347" i="23" s="1"/>
  <c r="EV347" i="23" s="1"/>
  <c r="GD347" i="23" s="1"/>
  <c r="DN347" i="23"/>
  <c r="BP214" i="23"/>
  <c r="DN214" i="23"/>
  <c r="CF214" i="23"/>
  <c r="CW214" i="23" s="1"/>
  <c r="EV214" i="23" s="1"/>
  <c r="CF204" i="23"/>
  <c r="CW204" i="23" s="1"/>
  <c r="EV204" i="23" s="1"/>
  <c r="GD204" i="23" s="1"/>
  <c r="BP204" i="23"/>
  <c r="DN204" i="23"/>
  <c r="DN322" i="23"/>
  <c r="CF322" i="23"/>
  <c r="CW322" i="23" s="1"/>
  <c r="EV322" i="23" s="1"/>
  <c r="GD322" i="23" s="1"/>
  <c r="BP322" i="23"/>
  <c r="DN216" i="23"/>
  <c r="BP216" i="23"/>
  <c r="CF216" i="23"/>
  <c r="CW216" i="23" s="1"/>
  <c r="EV216" i="23" s="1"/>
  <c r="GD216" i="23" s="1"/>
  <c r="DN350" i="23"/>
  <c r="CF350" i="23"/>
  <c r="CW350" i="23" s="1"/>
  <c r="EV350" i="23" s="1"/>
  <c r="GD350" i="23" s="1"/>
  <c r="BP350" i="23"/>
  <c r="DN53" i="23"/>
  <c r="CF53" i="23"/>
  <c r="CW53" i="23" s="1"/>
  <c r="EV53" i="23" s="1"/>
  <c r="GD53" i="23" s="1"/>
  <c r="BP53" i="23"/>
  <c r="BP286" i="23"/>
  <c r="DN286" i="23"/>
  <c r="CF286" i="23"/>
  <c r="CW286" i="23" s="1"/>
  <c r="EV286" i="23" s="1"/>
  <c r="GD286" i="23" s="1"/>
  <c r="BO411" i="23"/>
  <c r="BO426" i="23"/>
  <c r="BP25" i="23"/>
  <c r="DN25" i="23"/>
  <c r="CF25" i="23"/>
  <c r="CF130" i="23"/>
  <c r="CW130" i="23" s="1"/>
  <c r="EV130" i="23" s="1"/>
  <c r="GD130" i="23" s="1"/>
  <c r="BP130" i="23"/>
  <c r="DN130" i="23"/>
  <c r="DN186" i="23"/>
  <c r="CF186" i="23"/>
  <c r="CW186" i="23" s="1"/>
  <c r="EV186" i="23" s="1"/>
  <c r="GD186" i="23" s="1"/>
  <c r="BP186" i="23"/>
  <c r="DN101" i="23"/>
  <c r="BP101" i="23"/>
  <c r="CF101" i="23"/>
  <c r="CW101" i="23" s="1"/>
  <c r="EV101" i="23" s="1"/>
  <c r="GD101" i="23" s="1"/>
  <c r="BP165" i="23"/>
  <c r="CF165" i="23"/>
  <c r="CW165" i="23" s="1"/>
  <c r="EV165" i="23" s="1"/>
  <c r="GD165" i="23" s="1"/>
  <c r="DN165" i="23"/>
  <c r="BP255" i="23"/>
  <c r="CF255" i="23"/>
  <c r="CW255" i="23" s="1"/>
  <c r="EV255" i="23" s="1"/>
  <c r="GD255" i="23" s="1"/>
  <c r="DN255" i="23"/>
  <c r="DN291" i="23"/>
  <c r="CF291" i="23"/>
  <c r="CW291" i="23" s="1"/>
  <c r="EV291" i="23" s="1"/>
  <c r="GD291" i="23" s="1"/>
  <c r="BP291" i="23"/>
  <c r="BP28" i="23"/>
  <c r="CF28" i="23"/>
  <c r="CW28" i="23" s="1"/>
  <c r="EV28" i="23" s="1"/>
  <c r="GD28" i="23" s="1"/>
  <c r="DN28" i="23"/>
  <c r="CF324" i="23"/>
  <c r="CW324" i="23" s="1"/>
  <c r="EV324" i="23" s="1"/>
  <c r="GD324" i="23" s="1"/>
  <c r="BP324" i="23"/>
  <c r="DN324" i="23"/>
  <c r="CF259" i="23"/>
  <c r="CW259" i="23" s="1"/>
  <c r="EV259" i="23" s="1"/>
  <c r="GD259" i="23" s="1"/>
  <c r="BP259" i="23"/>
  <c r="DN259" i="23"/>
  <c r="DN146" i="23"/>
  <c r="DN410" i="23" s="1"/>
  <c r="BO410" i="23"/>
  <c r="CF146" i="23"/>
  <c r="BP146" i="23"/>
  <c r="CF117" i="23"/>
  <c r="CW117" i="23" s="1"/>
  <c r="EV117" i="23" s="1"/>
  <c r="GD117" i="23" s="1"/>
  <c r="BP117" i="23"/>
  <c r="DN117" i="23"/>
  <c r="DN86" i="23"/>
  <c r="BP86" i="23"/>
  <c r="CF86" i="23"/>
  <c r="CW86" i="23" s="1"/>
  <c r="EV86" i="23" s="1"/>
  <c r="GD86" i="23" s="1"/>
  <c r="CF72" i="23"/>
  <c r="CW72" i="23" s="1"/>
  <c r="EV72" i="23" s="1"/>
  <c r="GD72" i="23" s="1"/>
  <c r="BP72" i="23"/>
  <c r="DN72" i="23"/>
  <c r="DN245" i="23"/>
  <c r="CF245" i="23"/>
  <c r="CW245" i="23" s="1"/>
  <c r="EV245" i="23" s="1"/>
  <c r="GD245" i="23" s="1"/>
  <c r="BP245" i="23"/>
  <c r="DN251" i="23"/>
  <c r="CF251" i="23"/>
  <c r="CW251" i="23" s="1"/>
  <c r="EV251" i="23" s="1"/>
  <c r="GD251" i="23" s="1"/>
  <c r="BP251" i="23"/>
  <c r="CF197" i="23"/>
  <c r="CW197" i="23" s="1"/>
  <c r="EV197" i="23" s="1"/>
  <c r="GD197" i="23" s="1"/>
  <c r="DN197" i="23"/>
  <c r="BP197" i="23"/>
  <c r="BP382" i="23"/>
  <c r="CF382" i="23"/>
  <c r="CW382" i="23" s="1"/>
  <c r="EV382" i="23" s="1"/>
  <c r="GD382" i="23" s="1"/>
  <c r="DN382" i="23"/>
  <c r="BP348" i="23"/>
  <c r="DN348" i="23"/>
  <c r="CF348" i="23"/>
  <c r="CW348" i="23" s="1"/>
  <c r="EV348" i="23" s="1"/>
  <c r="GD348" i="23" s="1"/>
  <c r="BP390" i="23"/>
  <c r="DN390" i="23"/>
  <c r="CF390" i="23"/>
  <c r="CW390" i="23" s="1"/>
  <c r="EV390" i="23" s="1"/>
  <c r="GD390" i="23" s="1"/>
  <c r="DN182" i="23"/>
  <c r="CF182" i="23"/>
  <c r="CW182" i="23" s="1"/>
  <c r="EV182" i="23" s="1"/>
  <c r="GD182" i="23" s="1"/>
  <c r="BP182" i="23"/>
  <c r="CF21" i="23"/>
  <c r="CW21" i="23" s="1"/>
  <c r="EV21" i="23" s="1"/>
  <c r="GD21" i="23" s="1"/>
  <c r="DN21" i="23"/>
  <c r="BP21" i="23"/>
  <c r="DN200" i="23"/>
  <c r="CF200" i="23"/>
  <c r="CW200" i="23" s="1"/>
  <c r="EV200" i="23" s="1"/>
  <c r="GD200" i="23" s="1"/>
  <c r="BP200" i="23"/>
  <c r="BP212" i="23"/>
  <c r="DN212" i="23"/>
  <c r="CF212" i="23"/>
  <c r="CW212" i="23" s="1"/>
  <c r="EV212" i="23" s="1"/>
  <c r="GD212" i="23" s="1"/>
  <c r="CF294" i="23"/>
  <c r="CW294" i="23" s="1"/>
  <c r="EV294" i="23" s="1"/>
  <c r="GD294" i="23" s="1"/>
  <c r="BP294" i="23"/>
  <c r="DN294" i="23"/>
  <c r="BP132" i="23"/>
  <c r="DN132" i="23"/>
  <c r="CF132" i="23"/>
  <c r="CW132" i="23" s="1"/>
  <c r="EV132" i="23" s="1"/>
  <c r="GD132" i="23" s="1"/>
  <c r="BP329" i="23"/>
  <c r="CF329" i="23"/>
  <c r="CW329" i="23" s="1"/>
  <c r="EV329" i="23" s="1"/>
  <c r="GD329" i="23" s="1"/>
  <c r="DN329" i="23"/>
  <c r="CF314" i="23"/>
  <c r="CW314" i="23" s="1"/>
  <c r="EV314" i="23" s="1"/>
  <c r="GD314" i="23" s="1"/>
  <c r="BP314" i="23"/>
  <c r="DN314" i="23"/>
  <c r="DN97" i="23"/>
  <c r="CF97" i="23"/>
  <c r="CW97" i="23" s="1"/>
  <c r="EV97" i="23" s="1"/>
  <c r="GD97" i="23" s="1"/>
  <c r="BP97" i="23"/>
  <c r="CF100" i="23"/>
  <c r="CW100" i="23" s="1"/>
  <c r="EV100" i="23" s="1"/>
  <c r="GD100" i="23" s="1"/>
  <c r="BP100" i="23"/>
  <c r="DN100" i="23"/>
  <c r="CF278" i="23"/>
  <c r="CW278" i="23" s="1"/>
  <c r="EV278" i="23" s="1"/>
  <c r="GD278" i="23" s="1"/>
  <c r="BP278" i="23"/>
  <c r="DN278" i="23"/>
  <c r="DN356" i="23"/>
  <c r="CF356" i="23"/>
  <c r="CW356" i="23" s="1"/>
  <c r="EV356" i="23" s="1"/>
  <c r="GD356" i="23" s="1"/>
  <c r="BP356" i="23"/>
  <c r="DN90" i="23"/>
  <c r="BP90" i="23"/>
  <c r="CF90" i="23"/>
  <c r="CW90" i="23" s="1"/>
  <c r="EV90" i="23" s="1"/>
  <c r="GD90" i="23" s="1"/>
  <c r="DN176" i="23"/>
  <c r="BP176" i="23"/>
  <c r="CF176" i="23"/>
  <c r="CW176" i="23" s="1"/>
  <c r="EV176" i="23" s="1"/>
  <c r="GD176" i="23" s="1"/>
  <c r="CF345" i="23"/>
  <c r="CW345" i="23" s="1"/>
  <c r="EV345" i="23" s="1"/>
  <c r="GD345" i="23" s="1"/>
  <c r="BP345" i="23"/>
  <c r="DN345" i="23"/>
  <c r="BP173" i="23"/>
  <c r="DN173" i="23"/>
  <c r="CF173" i="23"/>
  <c r="CW173" i="23" s="1"/>
  <c r="EV173" i="23" s="1"/>
  <c r="GD173" i="23" s="1"/>
  <c r="BP254" i="23"/>
  <c r="DN254" i="23"/>
  <c r="CF254" i="23"/>
  <c r="CW254" i="23" s="1"/>
  <c r="EV254" i="23" s="1"/>
  <c r="GD254" i="23" s="1"/>
  <c r="CF84" i="23"/>
  <c r="CW84" i="23" s="1"/>
  <c r="EV84" i="23" s="1"/>
  <c r="GD84" i="23" s="1"/>
  <c r="BP84" i="23"/>
  <c r="DN84" i="23"/>
  <c r="DN68" i="23"/>
  <c r="CF68" i="23"/>
  <c r="CW68" i="23" s="1"/>
  <c r="EV68" i="23" s="1"/>
  <c r="GD68" i="23" s="1"/>
  <c r="BP68" i="23"/>
  <c r="BP275" i="23"/>
  <c r="DN275" i="23"/>
  <c r="CF275" i="23"/>
  <c r="CW275" i="23" s="1"/>
  <c r="EV275" i="23" s="1"/>
  <c r="GD275" i="23" s="1"/>
  <c r="DN73" i="23"/>
  <c r="BP73" i="23"/>
  <c r="CF73" i="23"/>
  <c r="CW73" i="23" s="1"/>
  <c r="EV73" i="23" s="1"/>
  <c r="GD73" i="23" s="1"/>
  <c r="DN180" i="23"/>
  <c r="BP180" i="23"/>
  <c r="CF180" i="23"/>
  <c r="CW180" i="23" s="1"/>
  <c r="EV180" i="23" s="1"/>
  <c r="GD180" i="23" s="1"/>
  <c r="DN65" i="23"/>
  <c r="BP65" i="23"/>
  <c r="CF65" i="23"/>
  <c r="CW65" i="23" s="1"/>
  <c r="EV65" i="23" s="1"/>
  <c r="GD65" i="23" s="1"/>
  <c r="CF335" i="23"/>
  <c r="CW335" i="23" s="1"/>
  <c r="EV335" i="23" s="1"/>
  <c r="GD335" i="23" s="1"/>
  <c r="BP335" i="23"/>
  <c r="DN335" i="23"/>
  <c r="DN107" i="23"/>
  <c r="CF107" i="23"/>
  <c r="CW107" i="23" s="1"/>
  <c r="EV107" i="23" s="1"/>
  <c r="GD107" i="23" s="1"/>
  <c r="BP107" i="23"/>
  <c r="CF193" i="23"/>
  <c r="CW193" i="23" s="1"/>
  <c r="EV193" i="23" s="1"/>
  <c r="GD193" i="23" s="1"/>
  <c r="BP193" i="23"/>
  <c r="DN193" i="23"/>
  <c r="BP120" i="23"/>
  <c r="DN120" i="23"/>
  <c r="CF120" i="23"/>
  <c r="CW120" i="23" s="1"/>
  <c r="EV120" i="23" s="1"/>
  <c r="GD120" i="23" s="1"/>
  <c r="BP334" i="23"/>
  <c r="CF334" i="23"/>
  <c r="CW334" i="23" s="1"/>
  <c r="EV334" i="23" s="1"/>
  <c r="GD334" i="23" s="1"/>
  <c r="DN334" i="23"/>
  <c r="CF124" i="23"/>
  <c r="CW124" i="23" s="1"/>
  <c r="EV124" i="23" s="1"/>
  <c r="GD124" i="23" s="1"/>
  <c r="BP124" i="23"/>
  <c r="DN124" i="23"/>
  <c r="BP311" i="23"/>
  <c r="CF311" i="23"/>
  <c r="CW311" i="23" s="1"/>
  <c r="EV311" i="23" s="1"/>
  <c r="GD311" i="23" s="1"/>
  <c r="DN311" i="23"/>
  <c r="BP24" i="23"/>
  <c r="DN24" i="23"/>
  <c r="CF24" i="23"/>
  <c r="CW24" i="23" s="1"/>
  <c r="EV24" i="23" s="1"/>
  <c r="CF392" i="23"/>
  <c r="CW392" i="23" s="1"/>
  <c r="EV392" i="23" s="1"/>
  <c r="GD392" i="23" s="1"/>
  <c r="BP392" i="23"/>
  <c r="DN392" i="23"/>
  <c r="DN264" i="23"/>
  <c r="BP264" i="23"/>
  <c r="CF264" i="23"/>
  <c r="CW264" i="23" s="1"/>
  <c r="EV264" i="23" s="1"/>
  <c r="GD264" i="23" s="1"/>
  <c r="DN301" i="23"/>
  <c r="CF301" i="23"/>
  <c r="CW301" i="23" s="1"/>
  <c r="EV301" i="23" s="1"/>
  <c r="GD301" i="23" s="1"/>
  <c r="BP301" i="23"/>
  <c r="AW407" i="23"/>
  <c r="AW421" i="23"/>
  <c r="AW409" i="23"/>
  <c r="AW420" i="23"/>
  <c r="DN161" i="23"/>
  <c r="BP161" i="23"/>
  <c r="CF161" i="23"/>
  <c r="CW161" i="23" s="1"/>
  <c r="EV161" i="23" s="1"/>
  <c r="GD161" i="23" s="1"/>
  <c r="CF191" i="23"/>
  <c r="CW191" i="23" s="1"/>
  <c r="EV191" i="23" s="1"/>
  <c r="GD191" i="23" s="1"/>
  <c r="BP191" i="23"/>
  <c r="DN191" i="23"/>
  <c r="CF235" i="23"/>
  <c r="CW235" i="23" s="1"/>
  <c r="EV235" i="23" s="1"/>
  <c r="GD235" i="23" s="1"/>
  <c r="BP235" i="23"/>
  <c r="DN235" i="23"/>
  <c r="DN374" i="23"/>
  <c r="BP374" i="23"/>
  <c r="CF374" i="23"/>
  <c r="CW374" i="23" s="1"/>
  <c r="EV374" i="23" s="1"/>
  <c r="GD374" i="23" s="1"/>
  <c r="DN56" i="23"/>
  <c r="BP56" i="23"/>
  <c r="CF56" i="23"/>
  <c r="BO406" i="23"/>
  <c r="DN198" i="23"/>
  <c r="CF198" i="23"/>
  <c r="CW198" i="23" s="1"/>
  <c r="EV198" i="23" s="1"/>
  <c r="GD198" i="23" s="1"/>
  <c r="BP198" i="23"/>
  <c r="DN249" i="23"/>
  <c r="CF249" i="23"/>
  <c r="CW249" i="23" s="1"/>
  <c r="EV249" i="23" s="1"/>
  <c r="GD249" i="23" s="1"/>
  <c r="BP249" i="23"/>
  <c r="DN196" i="23"/>
  <c r="CF196" i="23"/>
  <c r="CW196" i="23" s="1"/>
  <c r="EV196" i="23" s="1"/>
  <c r="GD196" i="23" s="1"/>
  <c r="BP196" i="23"/>
  <c r="BP140" i="23"/>
  <c r="CF140" i="23"/>
  <c r="CW140" i="23" s="1"/>
  <c r="EV140" i="23" s="1"/>
  <c r="GD140" i="23" s="1"/>
  <c r="DN140" i="23"/>
  <c r="DN271" i="23"/>
  <c r="CF271" i="23"/>
  <c r="CW271" i="23" s="1"/>
  <c r="EV271" i="23" s="1"/>
  <c r="GD271" i="23" s="1"/>
  <c r="BP271" i="23"/>
  <c r="DN315" i="23"/>
  <c r="CF315" i="23"/>
  <c r="CW315" i="23" s="1"/>
  <c r="EV315" i="23" s="1"/>
  <c r="GD315" i="23" s="1"/>
  <c r="BP315" i="23"/>
  <c r="CF41" i="23"/>
  <c r="CW41" i="23" s="1"/>
  <c r="EV41" i="23" s="1"/>
  <c r="GD41" i="23" s="1"/>
  <c r="BP41" i="23"/>
  <c r="DN41" i="23"/>
  <c r="DN306" i="23"/>
  <c r="BP306" i="23"/>
  <c r="CF306" i="23"/>
  <c r="CW306" i="23" s="1"/>
  <c r="EV306" i="23" s="1"/>
  <c r="GD306" i="23" s="1"/>
  <c r="CF83" i="23"/>
  <c r="BO421" i="23"/>
  <c r="BP83" i="23"/>
  <c r="DN83" i="23"/>
  <c r="DN76" i="23"/>
  <c r="BP76" i="23"/>
  <c r="CF76" i="23"/>
  <c r="CW76" i="23" s="1"/>
  <c r="EV76" i="23" s="1"/>
  <c r="GD76" i="23" s="1"/>
  <c r="BP236" i="23"/>
  <c r="CF236" i="23"/>
  <c r="CW236" i="23" s="1"/>
  <c r="EV236" i="23" s="1"/>
  <c r="GD236" i="23" s="1"/>
  <c r="DN236" i="23"/>
  <c r="CF111" i="23"/>
  <c r="CW111" i="23" s="1"/>
  <c r="EV111" i="23" s="1"/>
  <c r="GD111" i="23" s="1"/>
  <c r="DN111" i="23"/>
  <c r="BP111" i="23"/>
  <c r="DN49" i="23"/>
  <c r="CF49" i="23"/>
  <c r="CW49" i="23" s="1"/>
  <c r="EV49" i="23" s="1"/>
  <c r="GD49" i="23" s="1"/>
  <c r="BP49" i="23"/>
  <c r="DN336" i="23"/>
  <c r="BP336" i="23"/>
  <c r="CF336" i="23"/>
  <c r="CW336" i="23" s="1"/>
  <c r="EV336" i="23" s="1"/>
  <c r="GD336" i="23" s="1"/>
  <c r="BP341" i="23"/>
  <c r="CF341" i="23"/>
  <c r="CW341" i="23" s="1"/>
  <c r="EV341" i="23" s="1"/>
  <c r="GD341" i="23" s="1"/>
  <c r="DN341" i="23"/>
  <c r="BP242" i="23"/>
  <c r="CF242" i="23"/>
  <c r="CW242" i="23" s="1"/>
  <c r="EV242" i="23" s="1"/>
  <c r="GD242" i="23" s="1"/>
  <c r="DN242" i="23"/>
  <c r="BP183" i="23"/>
  <c r="CF183" i="23"/>
  <c r="CW183" i="23" s="1"/>
  <c r="EV183" i="23" s="1"/>
  <c r="GD183" i="23" s="1"/>
  <c r="DN183" i="23"/>
  <c r="BP368" i="23"/>
  <c r="DN368" i="23"/>
  <c r="CF368" i="23"/>
  <c r="CW368" i="23" s="1"/>
  <c r="EV368" i="23" s="1"/>
  <c r="GD368" i="23" s="1"/>
  <c r="DN217" i="23"/>
  <c r="CF217" i="23"/>
  <c r="CW217" i="23" s="1"/>
  <c r="EV217" i="23" s="1"/>
  <c r="GD217" i="23" s="1"/>
  <c r="BP217" i="23"/>
  <c r="CF226" i="23"/>
  <c r="CW226" i="23" s="1"/>
  <c r="EV226" i="23" s="1"/>
  <c r="GD226" i="23" s="1"/>
  <c r="BP226" i="23"/>
  <c r="DN226" i="23"/>
  <c r="DN386" i="23"/>
  <c r="CF386" i="23"/>
  <c r="CW386" i="23" s="1"/>
  <c r="EV386" i="23" s="1"/>
  <c r="GD386" i="23" s="1"/>
  <c r="BP386" i="23"/>
  <c r="CF296" i="23"/>
  <c r="CW296" i="23" s="1"/>
  <c r="EV296" i="23" s="1"/>
  <c r="GD296" i="23" s="1"/>
  <c r="DN296" i="23"/>
  <c r="BP296" i="23"/>
  <c r="BP227" i="23"/>
  <c r="DN227" i="23"/>
  <c r="CF227" i="23"/>
  <c r="CW227" i="23" s="1"/>
  <c r="EV227" i="23" s="1"/>
  <c r="GD227" i="23" s="1"/>
  <c r="BP260" i="23"/>
  <c r="DN260" i="23"/>
  <c r="CF260" i="23"/>
  <c r="CW260" i="23" s="1"/>
  <c r="EV260" i="23" s="1"/>
  <c r="GD260" i="23" s="1"/>
  <c r="CF207" i="23"/>
  <c r="CW207" i="23" s="1"/>
  <c r="EV207" i="23" s="1"/>
  <c r="GD207" i="23" s="1"/>
  <c r="DN207" i="23"/>
  <c r="BP207" i="23"/>
  <c r="CF266" i="23"/>
  <c r="CW266" i="23" s="1"/>
  <c r="EV266" i="23" s="1"/>
  <c r="GD266" i="23" s="1"/>
  <c r="BP266" i="23"/>
  <c r="DN266" i="23"/>
  <c r="DN349" i="23"/>
  <c r="CF349" i="23"/>
  <c r="CW349" i="23" s="1"/>
  <c r="EV349" i="23" s="1"/>
  <c r="GD349" i="23" s="1"/>
  <c r="BP349" i="23"/>
  <c r="DN131" i="23"/>
  <c r="CF131" i="23"/>
  <c r="CW131" i="23" s="1"/>
  <c r="EV131" i="23" s="1"/>
  <c r="GD131" i="23" s="1"/>
  <c r="BP131" i="23"/>
  <c r="DN253" i="23"/>
  <c r="CF253" i="23"/>
  <c r="CW253" i="23" s="1"/>
  <c r="EV253" i="23" s="1"/>
  <c r="GD253" i="23" s="1"/>
  <c r="BP253" i="23"/>
  <c r="CF14" i="23"/>
  <c r="BP14" i="23"/>
  <c r="BO405" i="23"/>
  <c r="DN14" i="23"/>
  <c r="BO423" i="23"/>
  <c r="BO398" i="23"/>
  <c r="CF268" i="23"/>
  <c r="CW268" i="23" s="1"/>
  <c r="EV268" i="23" s="1"/>
  <c r="GD268" i="23" s="1"/>
  <c r="DN268" i="23"/>
  <c r="BP268" i="23"/>
  <c r="CF112" i="23"/>
  <c r="CW112" i="23" s="1"/>
  <c r="EV112" i="23" s="1"/>
  <c r="GD112" i="23" s="1"/>
  <c r="DN112" i="23"/>
  <c r="BP112" i="23"/>
  <c r="DN300" i="23"/>
  <c r="CF300" i="23"/>
  <c r="CW300" i="23" s="1"/>
  <c r="EV300" i="23" s="1"/>
  <c r="GD300" i="23" s="1"/>
  <c r="BP300" i="23"/>
  <c r="CF225" i="23"/>
  <c r="CW225" i="23" s="1"/>
  <c r="EV225" i="23" s="1"/>
  <c r="GD225" i="23" s="1"/>
  <c r="BP225" i="23"/>
  <c r="DN225" i="23"/>
  <c r="DN337" i="23"/>
  <c r="CF337" i="23"/>
  <c r="CW337" i="23" s="1"/>
  <c r="EV337" i="23" s="1"/>
  <c r="GD337" i="23" s="1"/>
  <c r="BP337" i="23"/>
  <c r="DN366" i="23"/>
  <c r="CF366" i="23"/>
  <c r="CW366" i="23" s="1"/>
  <c r="EV366" i="23" s="1"/>
  <c r="GD366" i="23" s="1"/>
  <c r="BP366" i="23"/>
  <c r="CF388" i="23"/>
  <c r="CW388" i="23" s="1"/>
  <c r="EV388" i="23" s="1"/>
  <c r="GD388" i="23" s="1"/>
  <c r="BP388" i="23"/>
  <c r="DN388" i="23"/>
  <c r="BP282" i="23"/>
  <c r="CF282" i="23"/>
  <c r="CW282" i="23" s="1"/>
  <c r="EV282" i="23" s="1"/>
  <c r="GD282" i="23" s="1"/>
  <c r="DN282" i="23"/>
  <c r="DN149" i="23"/>
  <c r="CF149" i="23"/>
  <c r="CW149" i="23" s="1"/>
  <c r="EV149" i="23" s="1"/>
  <c r="GD149" i="23" s="1"/>
  <c r="BP149" i="23"/>
  <c r="CF205" i="23"/>
  <c r="CW205" i="23" s="1"/>
  <c r="EV205" i="23" s="1"/>
  <c r="GD205" i="23" s="1"/>
  <c r="BP205" i="23"/>
  <c r="DN205" i="23"/>
  <c r="DN210" i="23"/>
  <c r="CF210" i="23"/>
  <c r="CW210" i="23" s="1"/>
  <c r="EV210" i="23" s="1"/>
  <c r="GD210" i="23" s="1"/>
  <c r="BP210" i="23"/>
  <c r="BP106" i="23"/>
  <c r="DN106" i="23"/>
  <c r="CF106" i="23"/>
  <c r="CW106" i="23" s="1"/>
  <c r="EV106" i="23" s="1"/>
  <c r="GD106" i="23" s="1"/>
  <c r="CF195" i="23"/>
  <c r="CW195" i="23" s="1"/>
  <c r="EV195" i="23" s="1"/>
  <c r="GD195" i="23" s="1"/>
  <c r="BP195" i="23"/>
  <c r="DN195" i="23"/>
  <c r="AW426" i="23"/>
  <c r="AW411" i="23"/>
  <c r="AW410" i="23"/>
  <c r="DN327" i="23"/>
  <c r="CF327" i="23"/>
  <c r="CW327" i="23" s="1"/>
  <c r="EV327" i="23" s="1"/>
  <c r="GD327" i="23" s="1"/>
  <c r="BP327" i="23"/>
  <c r="BO420" i="23"/>
  <c r="DN23" i="23"/>
  <c r="CF23" i="23"/>
  <c r="BO409" i="23"/>
  <c r="BP23" i="23"/>
  <c r="CF229" i="23"/>
  <c r="CW229" i="23" s="1"/>
  <c r="EV229" i="23" s="1"/>
  <c r="GD229" i="23" s="1"/>
  <c r="DN229" i="23"/>
  <c r="BP229" i="23"/>
  <c r="DN308" i="23"/>
  <c r="CF308" i="23"/>
  <c r="CW308" i="23" s="1"/>
  <c r="EV308" i="23" s="1"/>
  <c r="GD308" i="23" s="1"/>
  <c r="BP308" i="23"/>
  <c r="DN338" i="23"/>
  <c r="CF338" i="23"/>
  <c r="CW338" i="23" s="1"/>
  <c r="EV338" i="23" s="1"/>
  <c r="GD338" i="23" s="1"/>
  <c r="BP338" i="23"/>
  <c r="BP272" i="23"/>
  <c r="CF272" i="23"/>
  <c r="CW272" i="23" s="1"/>
  <c r="EV272" i="23" s="1"/>
  <c r="GD272" i="23" s="1"/>
  <c r="DN272" i="23"/>
  <c r="DN138" i="23"/>
  <c r="CF138" i="23"/>
  <c r="CW138" i="23" s="1"/>
  <c r="EV138" i="23" s="1"/>
  <c r="GD138" i="23" s="1"/>
  <c r="BP138" i="23"/>
  <c r="DN328" i="23"/>
  <c r="CF328" i="23"/>
  <c r="CW328" i="23" s="1"/>
  <c r="EV328" i="23" s="1"/>
  <c r="GD328" i="23" s="1"/>
  <c r="BP328" i="23"/>
  <c r="BP156" i="23"/>
  <c r="CF156" i="23"/>
  <c r="CW156" i="23" s="1"/>
  <c r="EV156" i="23" s="1"/>
  <c r="GD156" i="23" s="1"/>
  <c r="DN156" i="23"/>
  <c r="CF175" i="23"/>
  <c r="CW175" i="23" s="1"/>
  <c r="EV175" i="23" s="1"/>
  <c r="GD175" i="23" s="1"/>
  <c r="DN175" i="23"/>
  <c r="BP175" i="23"/>
  <c r="DN18" i="23"/>
  <c r="CF18" i="23"/>
  <c r="CW18" i="23" s="1"/>
  <c r="EV18" i="23" s="1"/>
  <c r="GD18" i="23" s="1"/>
  <c r="BP18" i="23"/>
  <c r="CF213" i="23"/>
  <c r="CW213" i="23" s="1"/>
  <c r="EV213" i="23" s="1"/>
  <c r="GD213" i="23" s="1"/>
  <c r="BP213" i="23"/>
  <c r="DN213" i="23"/>
  <c r="CF15" i="23"/>
  <c r="BP15" i="23"/>
  <c r="DN15" i="23"/>
  <c r="BO422" i="23"/>
  <c r="BP99" i="23"/>
  <c r="DN99" i="23"/>
  <c r="CF99" i="23"/>
  <c r="CW99" i="23" s="1"/>
  <c r="EV99" i="23" s="1"/>
  <c r="GD99" i="23" s="1"/>
  <c r="DN283" i="23"/>
  <c r="BP283" i="23"/>
  <c r="CF283" i="23"/>
  <c r="CW283" i="23" s="1"/>
  <c r="EV283" i="23" s="1"/>
  <c r="GD283" i="23" s="1"/>
  <c r="CF122" i="23"/>
  <c r="CW122" i="23" s="1"/>
  <c r="EV122" i="23" s="1"/>
  <c r="GD122" i="23" s="1"/>
  <c r="DN122" i="23"/>
  <c r="BP122" i="23"/>
  <c r="DN69" i="23"/>
  <c r="CF69" i="23"/>
  <c r="CW69" i="23" s="1"/>
  <c r="EV69" i="23" s="1"/>
  <c r="GD69" i="23" s="1"/>
  <c r="BP69" i="23"/>
  <c r="DN163" i="23"/>
  <c r="BP163" i="23"/>
  <c r="CF163" i="23"/>
  <c r="CW163" i="23" s="1"/>
  <c r="EV163" i="23" s="1"/>
  <c r="GD163" i="23" s="1"/>
  <c r="CF126" i="23"/>
  <c r="CW126" i="23" s="1"/>
  <c r="EV126" i="23" s="1"/>
  <c r="GD126" i="23" s="1"/>
  <c r="BP126" i="23"/>
  <c r="DN126" i="23"/>
  <c r="BP238" i="23"/>
  <c r="DN238" i="23"/>
  <c r="CF238" i="23"/>
  <c r="CW238" i="23" s="1"/>
  <c r="EV238" i="23" s="1"/>
  <c r="GD238" i="23" s="1"/>
  <c r="DN37" i="23"/>
  <c r="CF37" i="23"/>
  <c r="CW37" i="23" s="1"/>
  <c r="EV37" i="23" s="1"/>
  <c r="GD37" i="23" s="1"/>
  <c r="BP37" i="23"/>
  <c r="CF284" i="23"/>
  <c r="CW284" i="23" s="1"/>
  <c r="EV284" i="23" s="1"/>
  <c r="GD284" i="23" s="1"/>
  <c r="DN284" i="23"/>
  <c r="BP284" i="23"/>
  <c r="CF55" i="23"/>
  <c r="CW55" i="23" s="1"/>
  <c r="EV55" i="23" s="1"/>
  <c r="GD55" i="23" s="1"/>
  <c r="BP55" i="23"/>
  <c r="DN55" i="23"/>
  <c r="DN237" i="23"/>
  <c r="BP237" i="23"/>
  <c r="CF237" i="23"/>
  <c r="CW237" i="23" s="1"/>
  <c r="EV237" i="23" s="1"/>
  <c r="GD237" i="23" s="1"/>
  <c r="BP231" i="23"/>
  <c r="DN231" i="23"/>
  <c r="CF231" i="23"/>
  <c r="CW231" i="23" s="1"/>
  <c r="EV231" i="23" s="1"/>
  <c r="GD231" i="23" s="1"/>
  <c r="CF234" i="23"/>
  <c r="CW234" i="23" s="1"/>
  <c r="EV234" i="23" s="1"/>
  <c r="GD234" i="23" s="1"/>
  <c r="BP234" i="23"/>
  <c r="DN234" i="23"/>
  <c r="DN215" i="23"/>
  <c r="BP215" i="23"/>
  <c r="CF215" i="23"/>
  <c r="CW215" i="23" s="1"/>
  <c r="EV215" i="23" s="1"/>
  <c r="GD215" i="23" s="1"/>
  <c r="CF66" i="23"/>
  <c r="CW66" i="23" s="1"/>
  <c r="EV66" i="23" s="1"/>
  <c r="GD66" i="23" s="1"/>
  <c r="BP66" i="23"/>
  <c r="DN66" i="23"/>
  <c r="CF143" i="23"/>
  <c r="CW143" i="23" s="1"/>
  <c r="EV143" i="23" s="1"/>
  <c r="GD143" i="23" s="1"/>
  <c r="BP143" i="23"/>
  <c r="DN143" i="23"/>
  <c r="DN38" i="23"/>
  <c r="CF38" i="23"/>
  <c r="CW38" i="23" s="1"/>
  <c r="EV38" i="23" s="1"/>
  <c r="GD38" i="23" s="1"/>
  <c r="BP38" i="23"/>
  <c r="CF20" i="23"/>
  <c r="BP20" i="23"/>
  <c r="BO424" i="23"/>
  <c r="DN20" i="23"/>
  <c r="BO414" i="23"/>
  <c r="CF58" i="23"/>
  <c r="CW58" i="23" s="1"/>
  <c r="EV58" i="23" s="1"/>
  <c r="GD58" i="23" s="1"/>
  <c r="BP58" i="23"/>
  <c r="DN58" i="23"/>
  <c r="DN32" i="23"/>
  <c r="CF32" i="23"/>
  <c r="CW32" i="23" s="1"/>
  <c r="EV32" i="23" s="1"/>
  <c r="BP32" i="23"/>
  <c r="CF248" i="23"/>
  <c r="CW248" i="23" s="1"/>
  <c r="EV248" i="23" s="1"/>
  <c r="GD248" i="23" s="1"/>
  <c r="BP248" i="23"/>
  <c r="DN248" i="23"/>
  <c r="CF357" i="23"/>
  <c r="CW357" i="23" s="1"/>
  <c r="EV357" i="23" s="1"/>
  <c r="GD357" i="23" s="1"/>
  <c r="BP357" i="23"/>
  <c r="DN357" i="23"/>
  <c r="DN352" i="23"/>
  <c r="CF352" i="23"/>
  <c r="CW352" i="23" s="1"/>
  <c r="EV352" i="23" s="1"/>
  <c r="GD352" i="23" s="1"/>
  <c r="BP352" i="23"/>
  <c r="BP313" i="23"/>
  <c r="DN313" i="23"/>
  <c r="CF313" i="23"/>
  <c r="CW313" i="23" s="1"/>
  <c r="EV313" i="23" s="1"/>
  <c r="GD313" i="23" s="1"/>
  <c r="DN54" i="23"/>
  <c r="CF54" i="23"/>
  <c r="CW54" i="23" s="1"/>
  <c r="EV54" i="23" s="1"/>
  <c r="GD54" i="23" s="1"/>
  <c r="BP54" i="23"/>
  <c r="CF121" i="23"/>
  <c r="CW121" i="23" s="1"/>
  <c r="EV121" i="23" s="1"/>
  <c r="GD121" i="23" s="1"/>
  <c r="BP121" i="23"/>
  <c r="DN121" i="23"/>
  <c r="CF310" i="23"/>
  <c r="CW310" i="23" s="1"/>
  <c r="EV310" i="23" s="1"/>
  <c r="GD310" i="23" s="1"/>
  <c r="DN310" i="23"/>
  <c r="BP310" i="23"/>
  <c r="BP375" i="23"/>
  <c r="DN375" i="23"/>
  <c r="CF375" i="23"/>
  <c r="CW375" i="23" s="1"/>
  <c r="EV375" i="23" s="1"/>
  <c r="GD375" i="23" s="1"/>
  <c r="BP153" i="23"/>
  <c r="CF153" i="23"/>
  <c r="CW153" i="23" s="1"/>
  <c r="EV153" i="23" s="1"/>
  <c r="GD153" i="23" s="1"/>
  <c r="DN153" i="23"/>
  <c r="CF233" i="23"/>
  <c r="CW233" i="23" s="1"/>
  <c r="EV233" i="23" s="1"/>
  <c r="GD233" i="23" s="1"/>
  <c r="DN233" i="23"/>
  <c r="BP233" i="23"/>
  <c r="BP134" i="23"/>
  <c r="DN134" i="23"/>
  <c r="CF134" i="23"/>
  <c r="CW134" i="23" s="1"/>
  <c r="EV134" i="23" s="1"/>
  <c r="GD134" i="23" s="1"/>
  <c r="BP219" i="23"/>
  <c r="CF219" i="23"/>
  <c r="CW219" i="23" s="1"/>
  <c r="EV219" i="23" s="1"/>
  <c r="GD219" i="23" s="1"/>
  <c r="DN219" i="23"/>
  <c r="BP50" i="23"/>
  <c r="DN50" i="23"/>
  <c r="CF50" i="23"/>
  <c r="CW50" i="23" s="1"/>
  <c r="EV50" i="23" s="1"/>
  <c r="GD50" i="23" s="1"/>
  <c r="BP148" i="23"/>
  <c r="CF148" i="23"/>
  <c r="CW148" i="23" s="1"/>
  <c r="EV148" i="23" s="1"/>
  <c r="GD148" i="23" s="1"/>
  <c r="DN148" i="23"/>
  <c r="CF30" i="23"/>
  <c r="DN30" i="23"/>
  <c r="BP30" i="23"/>
  <c r="BO412" i="23"/>
  <c r="AW406" i="23"/>
  <c r="DN152" i="23"/>
  <c r="BP152" i="23"/>
  <c r="CF152" i="23"/>
  <c r="CW152" i="23" s="1"/>
  <c r="EV152" i="23" s="1"/>
  <c r="GD152" i="23" s="1"/>
  <c r="BP109" i="23"/>
  <c r="DN109" i="23"/>
  <c r="CF109" i="23"/>
  <c r="CW109" i="23" s="1"/>
  <c r="EV109" i="23" s="1"/>
  <c r="GD109" i="23" s="1"/>
  <c r="DN258" i="23"/>
  <c r="CF258" i="23"/>
  <c r="CW258" i="23" s="1"/>
  <c r="EV258" i="23" s="1"/>
  <c r="GD258" i="23" s="1"/>
  <c r="BP258" i="23"/>
  <c r="CF377" i="23"/>
  <c r="CW377" i="23" s="1"/>
  <c r="EV377" i="23" s="1"/>
  <c r="GD377" i="23" s="1"/>
  <c r="BP377" i="23"/>
  <c r="DN377" i="23"/>
  <c r="CF43" i="23"/>
  <c r="CW43" i="23" s="1"/>
  <c r="EV43" i="23" s="1"/>
  <c r="GD43" i="23" s="1"/>
  <c r="BP43" i="23"/>
  <c r="DN43" i="23"/>
  <c r="DN190" i="23"/>
  <c r="CF190" i="23"/>
  <c r="CW190" i="23" s="1"/>
  <c r="EV190" i="23" s="1"/>
  <c r="GD190" i="23" s="1"/>
  <c r="BP190" i="23"/>
  <c r="BP241" i="23"/>
  <c r="CF241" i="23"/>
  <c r="CW241" i="23" s="1"/>
  <c r="EV241" i="23" s="1"/>
  <c r="GD241" i="23" s="1"/>
  <c r="DN241" i="23"/>
  <c r="CF162" i="23"/>
  <c r="CW162" i="23" s="1"/>
  <c r="EV162" i="23" s="1"/>
  <c r="GD162" i="23" s="1"/>
  <c r="DN162" i="23"/>
  <c r="BP162" i="23"/>
  <c r="BP222" i="23"/>
  <c r="CF222" i="23"/>
  <c r="CW222" i="23" s="1"/>
  <c r="EV222" i="23" s="1"/>
  <c r="GD222" i="23" s="1"/>
  <c r="DN222" i="23"/>
  <c r="CF208" i="23"/>
  <c r="CW208" i="23" s="1"/>
  <c r="EV208" i="23" s="1"/>
  <c r="GD208" i="23" s="1"/>
  <c r="DN208" i="23"/>
  <c r="BP208" i="23"/>
  <c r="BP61" i="23"/>
  <c r="DN61" i="23"/>
  <c r="CF61" i="23"/>
  <c r="CW61" i="23" s="1"/>
  <c r="EV61" i="23" s="1"/>
  <c r="GD61" i="23" s="1"/>
  <c r="CF27" i="23"/>
  <c r="CW27" i="23" s="1"/>
  <c r="EV27" i="23" s="1"/>
  <c r="BP27" i="23"/>
  <c r="DN27" i="23"/>
  <c r="CF169" i="23"/>
  <c r="CW169" i="23" s="1"/>
  <c r="EV169" i="23" s="1"/>
  <c r="GD169" i="23" s="1"/>
  <c r="DN169" i="23"/>
  <c r="BP169" i="23"/>
  <c r="DN74" i="23"/>
  <c r="CF74" i="23"/>
  <c r="CW74" i="23" s="1"/>
  <c r="EV74" i="23" s="1"/>
  <c r="GD74" i="23" s="1"/>
  <c r="BP74" i="23"/>
  <c r="DN62" i="23"/>
  <c r="BP62" i="23"/>
  <c r="CF62" i="23"/>
  <c r="CW62" i="23" s="1"/>
  <c r="EV62" i="23" s="1"/>
  <c r="BP89" i="23"/>
  <c r="CF89" i="23"/>
  <c r="CW89" i="23" s="1"/>
  <c r="EV89" i="23" s="1"/>
  <c r="GD89" i="23" s="1"/>
  <c r="DN89" i="23"/>
  <c r="DN159" i="23"/>
  <c r="CF159" i="23"/>
  <c r="CW159" i="23" s="1"/>
  <c r="EV159" i="23" s="1"/>
  <c r="GD159" i="23" s="1"/>
  <c r="BP159" i="23"/>
  <c r="CF354" i="23"/>
  <c r="CW354" i="23" s="1"/>
  <c r="EV354" i="23" s="1"/>
  <c r="GD354" i="23" s="1"/>
  <c r="BP354" i="23"/>
  <c r="DN354" i="23"/>
  <c r="BP240" i="23"/>
  <c r="DN240" i="23"/>
  <c r="CF240" i="23"/>
  <c r="CW240" i="23" s="1"/>
  <c r="EV240" i="23" s="1"/>
  <c r="GD240" i="23" s="1"/>
  <c r="DN172" i="23"/>
  <c r="BP172" i="23"/>
  <c r="CF172" i="23"/>
  <c r="CW172" i="23" s="1"/>
  <c r="EV172" i="23" s="1"/>
  <c r="GD172" i="23" s="1"/>
  <c r="CF145" i="23"/>
  <c r="CW145" i="23" s="1"/>
  <c r="EV145" i="23" s="1"/>
  <c r="GD145" i="23" s="1"/>
  <c r="BP145" i="23"/>
  <c r="DN145" i="23"/>
  <c r="DN325" i="23"/>
  <c r="CF325" i="23"/>
  <c r="CW325" i="23" s="1"/>
  <c r="EV325" i="23" s="1"/>
  <c r="GD325" i="23" s="1"/>
  <c r="BP325" i="23"/>
  <c r="DN332" i="23"/>
  <c r="CF332" i="23"/>
  <c r="CW332" i="23" s="1"/>
  <c r="EV332" i="23" s="1"/>
  <c r="GD332" i="23" s="1"/>
  <c r="BP332" i="23"/>
  <c r="CF119" i="23"/>
  <c r="CW119" i="23" s="1"/>
  <c r="EV119" i="23" s="1"/>
  <c r="GD119" i="23" s="1"/>
  <c r="BP119" i="23"/>
  <c r="DN119" i="23"/>
  <c r="DN127" i="23"/>
  <c r="CF127" i="23"/>
  <c r="CW127" i="23" s="1"/>
  <c r="EV127" i="23" s="1"/>
  <c r="GD127" i="23" s="1"/>
  <c r="BP127" i="23"/>
  <c r="DN330" i="23"/>
  <c r="CF330" i="23"/>
  <c r="CW330" i="23" s="1"/>
  <c r="EV330" i="23" s="1"/>
  <c r="GD330" i="23" s="1"/>
  <c r="BP330" i="23"/>
  <c r="BP358" i="23"/>
  <c r="DN358" i="23"/>
  <c r="CF358" i="23"/>
  <c r="CW358" i="23" s="1"/>
  <c r="EV358" i="23" s="1"/>
  <c r="GD358" i="23" s="1"/>
  <c r="DN288" i="23"/>
  <c r="BP288" i="23"/>
  <c r="CF288" i="23"/>
  <c r="CW288" i="23" s="1"/>
  <c r="EV288" i="23" s="1"/>
  <c r="GD288" i="23" s="1"/>
  <c r="BP293" i="23"/>
  <c r="CF293" i="23"/>
  <c r="CW293" i="23" s="1"/>
  <c r="EV293" i="23" s="1"/>
  <c r="GD293" i="23" s="1"/>
  <c r="DN293" i="23"/>
  <c r="BP224" i="23"/>
  <c r="CF224" i="23"/>
  <c r="CW224" i="23" s="1"/>
  <c r="EV224" i="23" s="1"/>
  <c r="GD224" i="23" s="1"/>
  <c r="DN224" i="23"/>
  <c r="BP277" i="23"/>
  <c r="CF277" i="23"/>
  <c r="CW277" i="23" s="1"/>
  <c r="EV277" i="23" s="1"/>
  <c r="GD277" i="23" s="1"/>
  <c r="DN277" i="23"/>
  <c r="CF33" i="23"/>
  <c r="CW33" i="23" s="1"/>
  <c r="EV33" i="23" s="1"/>
  <c r="GD33" i="23" s="1"/>
  <c r="DN33" i="23"/>
  <c r="BP33" i="23"/>
  <c r="BP299" i="23"/>
  <c r="DN299" i="23"/>
  <c r="CF299" i="23"/>
  <c r="CW299" i="23" s="1"/>
  <c r="EV299" i="23" s="1"/>
  <c r="GD299" i="23" s="1"/>
  <c r="BO418" i="23"/>
  <c r="CF22" i="23"/>
  <c r="DN22" i="23"/>
  <c r="BP22" i="23"/>
  <c r="DN297" i="23"/>
  <c r="BP297" i="23"/>
  <c r="CF297" i="23"/>
  <c r="CW297" i="23" s="1"/>
  <c r="EV297" i="23" s="1"/>
  <c r="GD297" i="23" s="1"/>
  <c r="DN199" i="23"/>
  <c r="BP199" i="23"/>
  <c r="CF199" i="23"/>
  <c r="CW199" i="23" s="1"/>
  <c r="EV199" i="23" s="1"/>
  <c r="GD199" i="23" s="1"/>
  <c r="DN92" i="23"/>
  <c r="CF92" i="23"/>
  <c r="CW92" i="23" s="1"/>
  <c r="EV92" i="23" s="1"/>
  <c r="GD92" i="23" s="1"/>
  <c r="BP92" i="23"/>
  <c r="BP57" i="23"/>
  <c r="DN57" i="23"/>
  <c r="CF57" i="23"/>
  <c r="CW57" i="23" s="1"/>
  <c r="EV57" i="23" s="1"/>
  <c r="GD57" i="23" s="1"/>
  <c r="BP133" i="23"/>
  <c r="CF133" i="23"/>
  <c r="CW133" i="23" s="1"/>
  <c r="EV133" i="23" s="1"/>
  <c r="GD133" i="23" s="1"/>
  <c r="DN133" i="23"/>
  <c r="CF93" i="23"/>
  <c r="BO407" i="23"/>
  <c r="BP93" i="23"/>
  <c r="N19" i="26"/>
  <c r="N94" i="26" s="1"/>
  <c r="N98" i="26" s="1"/>
  <c r="DN93" i="23"/>
  <c r="DN270" i="23"/>
  <c r="CF270" i="23"/>
  <c r="CW270" i="23" s="1"/>
  <c r="EV270" i="23" s="1"/>
  <c r="GD270" i="23" s="1"/>
  <c r="BP270" i="23"/>
  <c r="DN289" i="23"/>
  <c r="CF289" i="23"/>
  <c r="CW289" i="23" s="1"/>
  <c r="EV289" i="23" s="1"/>
  <c r="GD289" i="23" s="1"/>
  <c r="BP289" i="23"/>
  <c r="CF261" i="23"/>
  <c r="CW261" i="23" s="1"/>
  <c r="EV261" i="23" s="1"/>
  <c r="GD261" i="23" s="1"/>
  <c r="DN261" i="23"/>
  <c r="BP261" i="23"/>
  <c r="CF267" i="23"/>
  <c r="CW267" i="23" s="1"/>
  <c r="EV267" i="23" s="1"/>
  <c r="GD267" i="23" s="1"/>
  <c r="BP267" i="23"/>
  <c r="DN267" i="23"/>
  <c r="DN391" i="23"/>
  <c r="CF391" i="23"/>
  <c r="CW391" i="23" s="1"/>
  <c r="EV391" i="23" s="1"/>
  <c r="GD391" i="23" s="1"/>
  <c r="BP391" i="23"/>
  <c r="DN303" i="23"/>
  <c r="CF303" i="23"/>
  <c r="CW303" i="23" s="1"/>
  <c r="EV303" i="23" s="1"/>
  <c r="GD303" i="23" s="1"/>
  <c r="BP303" i="23"/>
  <c r="DN344" i="23"/>
  <c r="CF344" i="23"/>
  <c r="CW344" i="23" s="1"/>
  <c r="EV344" i="23" s="1"/>
  <c r="GD344" i="23" s="1"/>
  <c r="BP344" i="23"/>
  <c r="AW424" i="23"/>
  <c r="AW414" i="23"/>
  <c r="AW422" i="23"/>
  <c r="CF232" i="23"/>
  <c r="CW232" i="23" s="1"/>
  <c r="EV232" i="23" s="1"/>
  <c r="GD232" i="23" s="1"/>
  <c r="BP232" i="23"/>
  <c r="DN232" i="23"/>
  <c r="DN252" i="23"/>
  <c r="BP252" i="23"/>
  <c r="CF252" i="23"/>
  <c r="CW252" i="23" s="1"/>
  <c r="EV252" i="23" s="1"/>
  <c r="GD252" i="23" s="1"/>
  <c r="BP376" i="23"/>
  <c r="CF376" i="23"/>
  <c r="CW376" i="23" s="1"/>
  <c r="EV376" i="23" s="1"/>
  <c r="GD376" i="23" s="1"/>
  <c r="DN376" i="23"/>
  <c r="BP158" i="23"/>
  <c r="CF158" i="23"/>
  <c r="CW158" i="23" s="1"/>
  <c r="EV158" i="23" s="1"/>
  <c r="GD158" i="23" s="1"/>
  <c r="DN158" i="23"/>
  <c r="BP340" i="23"/>
  <c r="DN340" i="23"/>
  <c r="CF340" i="23"/>
  <c r="CW340" i="23" s="1"/>
  <c r="EV340" i="23" s="1"/>
  <c r="GD340" i="23" s="1"/>
  <c r="CF319" i="23"/>
  <c r="CW319" i="23" s="1"/>
  <c r="EV319" i="23" s="1"/>
  <c r="GD319" i="23" s="1"/>
  <c r="DN319" i="23"/>
  <c r="BP319" i="23"/>
  <c r="DN380" i="23"/>
  <c r="BP380" i="23"/>
  <c r="CF380" i="23"/>
  <c r="CW380" i="23" s="1"/>
  <c r="EV380" i="23" s="1"/>
  <c r="GD380" i="23" s="1"/>
  <c r="CF379" i="23"/>
  <c r="CW379" i="23" s="1"/>
  <c r="EV379" i="23" s="1"/>
  <c r="GD379" i="23" s="1"/>
  <c r="BP379" i="23"/>
  <c r="DN379" i="23"/>
  <c r="BP154" i="23"/>
  <c r="CF154" i="23"/>
  <c r="CW154" i="23" s="1"/>
  <c r="EV154" i="23" s="1"/>
  <c r="GD154" i="23" s="1"/>
  <c r="DN154" i="23"/>
  <c r="DN384" i="23"/>
  <c r="BP384" i="23"/>
  <c r="CF384" i="23"/>
  <c r="CW384" i="23" s="1"/>
  <c r="EV384" i="23" s="1"/>
  <c r="GD384" i="23" s="1"/>
  <c r="CF262" i="23"/>
  <c r="CW262" i="23" s="1"/>
  <c r="EV262" i="23" s="1"/>
  <c r="GD262" i="23" s="1"/>
  <c r="BP262" i="23"/>
  <c r="DN262" i="23"/>
  <c r="CF70" i="23"/>
  <c r="CW70" i="23" s="1"/>
  <c r="EV70" i="23" s="1"/>
  <c r="GD70" i="23" s="1"/>
  <c r="BP70" i="23"/>
  <c r="DN70" i="23"/>
  <c r="CF202" i="23"/>
  <c r="CW202" i="23" s="1"/>
  <c r="EV202" i="23" s="1"/>
  <c r="GD202" i="23" s="1"/>
  <c r="BP202" i="23"/>
  <c r="DN202" i="23"/>
  <c r="BP394" i="23"/>
  <c r="DN394" i="23"/>
  <c r="CF394" i="23"/>
  <c r="CW394" i="23" s="1"/>
  <c r="EV394" i="23" s="1"/>
  <c r="GD394" i="23" s="1"/>
  <c r="DN211" i="23"/>
  <c r="CF211" i="23"/>
  <c r="CW211" i="23" s="1"/>
  <c r="EV211" i="23" s="1"/>
  <c r="GD211" i="23" s="1"/>
  <c r="BP211" i="23"/>
  <c r="BP118" i="23"/>
  <c r="DN118" i="23"/>
  <c r="CF118" i="23"/>
  <c r="CW118" i="23" s="1"/>
  <c r="EV118" i="23" s="1"/>
  <c r="GD118" i="23" s="1"/>
  <c r="BP39" i="23"/>
  <c r="CF39" i="23"/>
  <c r="CW39" i="23" s="1"/>
  <c r="EV39" i="23" s="1"/>
  <c r="GD39" i="23" s="1"/>
  <c r="DN39" i="23"/>
  <c r="DN323" i="23"/>
  <c r="BP323" i="23"/>
  <c r="CF323" i="23"/>
  <c r="CW323" i="23" s="1"/>
  <c r="EV323" i="23" s="1"/>
  <c r="GD323" i="23" s="1"/>
  <c r="BP52" i="23"/>
  <c r="CF52" i="23"/>
  <c r="CW52" i="23" s="1"/>
  <c r="EV52" i="23" s="1"/>
  <c r="GD52" i="23" s="1"/>
  <c r="DN52" i="23"/>
  <c r="BP137" i="23"/>
  <c r="DN137" i="23"/>
  <c r="CF137" i="23"/>
  <c r="CW137" i="23" s="1"/>
  <c r="EV137" i="23" s="1"/>
  <c r="GD137" i="23" s="1"/>
  <c r="BP48" i="23"/>
  <c r="CF48" i="23"/>
  <c r="CW48" i="23" s="1"/>
  <c r="EV48" i="23" s="1"/>
  <c r="GD48" i="23" s="1"/>
  <c r="DN48" i="23"/>
  <c r="DN60" i="23"/>
  <c r="BP60" i="23"/>
  <c r="CF60" i="23"/>
  <c r="CW60" i="23" s="1"/>
  <c r="EV60" i="23" s="1"/>
  <c r="GD60" i="23" s="1"/>
  <c r="DN331" i="23"/>
  <c r="BP331" i="23"/>
  <c r="CF331" i="23"/>
  <c r="CW331" i="23" s="1"/>
  <c r="EV331" i="23" s="1"/>
  <c r="GD331" i="23" s="1"/>
  <c r="CF194" i="23"/>
  <c r="CW194" i="23" s="1"/>
  <c r="EV194" i="23" s="1"/>
  <c r="GD194" i="23" s="1"/>
  <c r="BP194" i="23"/>
  <c r="DN194" i="23"/>
  <c r="CF184" i="23"/>
  <c r="CW184" i="23" s="1"/>
  <c r="EV184" i="23" s="1"/>
  <c r="GD184" i="23" s="1"/>
  <c r="BP184" i="23"/>
  <c r="DN184" i="23"/>
  <c r="CF298" i="23"/>
  <c r="CW298" i="23" s="1"/>
  <c r="EV298" i="23" s="1"/>
  <c r="GD298" i="23" s="1"/>
  <c r="BP298" i="23"/>
  <c r="DN298" i="23"/>
  <c r="BP396" i="23"/>
  <c r="DN396" i="23"/>
  <c r="CF396" i="23"/>
  <c r="CW396" i="23" s="1"/>
  <c r="EV396" i="23" s="1"/>
  <c r="GD396" i="23" s="1"/>
  <c r="DN385" i="23"/>
  <c r="CF385" i="23"/>
  <c r="CW385" i="23" s="1"/>
  <c r="EV385" i="23" s="1"/>
  <c r="GD385" i="23" s="1"/>
  <c r="BP385" i="23"/>
  <c r="BP292" i="23"/>
  <c r="DN292" i="23"/>
  <c r="CF292" i="23"/>
  <c r="CW292" i="23" s="1"/>
  <c r="EV292" i="23" s="1"/>
  <c r="GD292" i="23" s="1"/>
  <c r="BP116" i="23"/>
  <c r="DN116" i="23"/>
  <c r="CF116" i="23"/>
  <c r="CW116" i="23" s="1"/>
  <c r="EV116" i="23" s="1"/>
  <c r="GD116" i="23" s="1"/>
  <c r="BP17" i="23"/>
  <c r="CF17" i="23"/>
  <c r="CW17" i="23" s="1"/>
  <c r="EV17" i="23" s="1"/>
  <c r="DN17" i="23"/>
  <c r="DN387" i="23"/>
  <c r="BP387" i="23"/>
  <c r="CF387" i="23"/>
  <c r="CW387" i="23" s="1"/>
  <c r="EV387" i="23" s="1"/>
  <c r="GD387" i="23" s="1"/>
  <c r="CF181" i="23"/>
  <c r="CW181" i="23" s="1"/>
  <c r="EV181" i="23" s="1"/>
  <c r="GD181" i="23" s="1"/>
  <c r="DN181" i="23"/>
  <c r="BP181" i="23"/>
  <c r="DN365" i="23"/>
  <c r="BP365" i="23"/>
  <c r="CF365" i="23"/>
  <c r="CW365" i="23" s="1"/>
  <c r="EV365" i="23" s="1"/>
  <c r="GD365" i="23" s="1"/>
  <c r="BP36" i="23"/>
  <c r="DN36" i="23"/>
  <c r="CF36" i="23"/>
  <c r="CW36" i="23" s="1"/>
  <c r="EV36" i="23" s="1"/>
  <c r="GD36" i="23" s="1"/>
  <c r="CF170" i="23"/>
  <c r="CW170" i="23" s="1"/>
  <c r="EV170" i="23" s="1"/>
  <c r="GD170" i="23" s="1"/>
  <c r="BP170" i="23"/>
  <c r="DN170" i="23"/>
  <c r="CF88" i="23"/>
  <c r="CW88" i="23" s="1"/>
  <c r="EV88" i="23" s="1"/>
  <c r="GD88" i="23" s="1"/>
  <c r="DN88" i="23"/>
  <c r="BP88" i="23"/>
  <c r="CF85" i="23"/>
  <c r="CW85" i="23" s="1"/>
  <c r="EV85" i="23" s="1"/>
  <c r="GD85" i="23" s="1"/>
  <c r="BP85" i="23"/>
  <c r="DN85" i="23"/>
  <c r="CF142" i="23"/>
  <c r="CW142" i="23" s="1"/>
  <c r="EV142" i="23" s="1"/>
  <c r="DN142" i="23"/>
  <c r="BP142" i="23"/>
  <c r="DN346" i="23"/>
  <c r="CF346" i="23"/>
  <c r="CW346" i="23" s="1"/>
  <c r="EV346" i="23" s="1"/>
  <c r="GD346" i="23" s="1"/>
  <c r="BP346" i="23"/>
  <c r="BP185" i="23"/>
  <c r="CF185" i="23"/>
  <c r="CW185" i="23" s="1"/>
  <c r="EV185" i="23" s="1"/>
  <c r="GD185" i="23" s="1"/>
  <c r="DN185" i="23"/>
  <c r="DN102" i="23"/>
  <c r="CF102" i="23"/>
  <c r="CW102" i="23" s="1"/>
  <c r="EV102" i="23" s="1"/>
  <c r="GD102" i="23" s="1"/>
  <c r="BP102" i="23"/>
  <c r="CF326" i="23"/>
  <c r="CW326" i="23" s="1"/>
  <c r="EV326" i="23" s="1"/>
  <c r="GD326" i="23" s="1"/>
  <c r="BP326" i="23"/>
  <c r="DN326" i="23"/>
  <c r="CF44" i="23"/>
  <c r="CW44" i="23" s="1"/>
  <c r="EV44" i="23" s="1"/>
  <c r="BP44" i="23"/>
  <c r="DN44" i="23"/>
  <c r="DN79" i="23"/>
  <c r="CF79" i="23"/>
  <c r="CW79" i="23" s="1"/>
  <c r="EV79" i="23" s="1"/>
  <c r="GD79" i="23" s="1"/>
  <c r="BP79" i="23"/>
  <c r="BP243" i="23"/>
  <c r="CF243" i="23"/>
  <c r="CW243" i="23" s="1"/>
  <c r="EV243" i="23" s="1"/>
  <c r="GD243" i="23" s="1"/>
  <c r="DN243" i="23"/>
  <c r="BP40" i="23"/>
  <c r="CF40" i="23"/>
  <c r="CW40" i="23" s="1"/>
  <c r="EV40" i="23" s="1"/>
  <c r="GD40" i="23" s="1"/>
  <c r="DN40" i="23"/>
  <c r="CF29" i="23"/>
  <c r="CW29" i="23" s="1"/>
  <c r="EV29" i="23" s="1"/>
  <c r="GD29" i="23" s="1"/>
  <c r="BP29" i="23"/>
  <c r="DN29" i="23"/>
  <c r="AW412" i="23"/>
  <c r="AW415" i="23"/>
  <c r="GS283" i="23"/>
  <c r="HJ283" i="23" s="1"/>
  <c r="GS47" i="23"/>
  <c r="HJ47" i="23" s="1"/>
  <c r="GS268" i="23"/>
  <c r="HJ268" i="23" s="1"/>
  <c r="GS394" i="23"/>
  <c r="HJ394" i="23" s="1"/>
  <c r="GS165" i="23"/>
  <c r="HJ165" i="23" s="1"/>
  <c r="GS357" i="23"/>
  <c r="HJ357" i="23" s="1"/>
  <c r="GS275" i="23"/>
  <c r="HJ275" i="23" s="1"/>
  <c r="GS39" i="23"/>
  <c r="HJ39" i="23" s="1"/>
  <c r="GS289" i="23"/>
  <c r="HJ289" i="23" s="1"/>
  <c r="GS379" i="23"/>
  <c r="HJ379" i="23" s="1"/>
  <c r="GS200" i="23"/>
  <c r="HJ200" i="23" s="1"/>
  <c r="GS334" i="23"/>
  <c r="HJ334" i="23" s="1"/>
  <c r="GS267" i="23"/>
  <c r="HJ267" i="23" s="1"/>
  <c r="GS31" i="23"/>
  <c r="HJ31" i="23" s="1"/>
  <c r="GS254" i="23"/>
  <c r="HJ254" i="23" s="1"/>
  <c r="GS378" i="23"/>
  <c r="HJ378" i="23" s="1"/>
  <c r="GS176" i="23"/>
  <c r="HJ176" i="23" s="1"/>
  <c r="GS333" i="23"/>
  <c r="HJ333" i="23" s="1"/>
  <c r="GS295" i="23"/>
  <c r="HJ295" i="23" s="1"/>
  <c r="GS23" i="23"/>
  <c r="HJ23" i="23" s="1"/>
  <c r="GS246" i="23"/>
  <c r="HJ246" i="23" s="1"/>
  <c r="GS362" i="23"/>
  <c r="HJ362" i="23" s="1"/>
  <c r="GS136" i="23"/>
  <c r="HJ136" i="23" s="1"/>
  <c r="GS323" i="23"/>
  <c r="HJ323" i="23" s="1"/>
  <c r="GS286" i="23"/>
  <c r="HJ286" i="23" s="1"/>
  <c r="GS15" i="23"/>
  <c r="HJ15" i="23" s="1"/>
  <c r="GS238" i="23"/>
  <c r="HJ238" i="23" s="1"/>
  <c r="GS361" i="23"/>
  <c r="HJ361" i="23" s="1"/>
  <c r="GS112" i="23"/>
  <c r="HJ112" i="23" s="1"/>
  <c r="GS306" i="23"/>
  <c r="HJ306" i="23" s="1"/>
  <c r="GS278" i="23"/>
  <c r="HJ278" i="23" s="1"/>
  <c r="GS61" i="23"/>
  <c r="HJ61" i="23" s="1"/>
  <c r="GS229" i="23"/>
  <c r="HJ229" i="23" s="1"/>
  <c r="GS359" i="23"/>
  <c r="HJ359" i="23" s="1"/>
  <c r="GS154" i="23"/>
  <c r="HJ154" i="23" s="1"/>
  <c r="GS311" i="23"/>
  <c r="HJ311" i="23" s="1"/>
  <c r="GS270" i="23"/>
  <c r="HJ270" i="23" s="1"/>
  <c r="GS305" i="23"/>
  <c r="HJ305" i="23" s="1"/>
  <c r="GS221" i="23"/>
  <c r="HJ221" i="23" s="1"/>
  <c r="GS344" i="23"/>
  <c r="HJ344" i="23" s="1"/>
  <c r="GS137" i="23"/>
  <c r="HJ137" i="23" s="1"/>
  <c r="GS285" i="23"/>
  <c r="HJ285" i="23" s="1"/>
  <c r="GS262" i="23"/>
  <c r="HJ262" i="23" s="1"/>
  <c r="GS199" i="23"/>
  <c r="HJ199" i="23" s="1"/>
  <c r="GS213" i="23"/>
  <c r="HJ213" i="23" s="1"/>
  <c r="GS343" i="23"/>
  <c r="HJ343" i="23" s="1"/>
  <c r="GS113" i="23"/>
  <c r="HJ113" i="23" s="1"/>
  <c r="GS297" i="23"/>
  <c r="HJ297" i="23" s="1"/>
  <c r="GS256" i="23"/>
  <c r="HJ256" i="23" s="1"/>
  <c r="GS106" i="23"/>
  <c r="HJ106" i="23" s="1"/>
  <c r="GS205" i="23"/>
  <c r="HJ205" i="23" s="1"/>
  <c r="GS326" i="23"/>
  <c r="HJ326" i="23" s="1"/>
  <c r="GS98" i="23"/>
  <c r="HJ98" i="23" s="1"/>
  <c r="GS288" i="23"/>
  <c r="HJ288" i="23" s="1"/>
  <c r="GS248" i="23"/>
  <c r="HJ248" i="23" s="1"/>
  <c r="GS92" i="23"/>
  <c r="HJ92" i="23" s="1"/>
  <c r="GS257" i="23"/>
  <c r="HJ257" i="23" s="1"/>
  <c r="GS325" i="23"/>
  <c r="HJ325" i="23" s="1"/>
  <c r="GS74" i="23"/>
  <c r="HJ74" i="23" s="1"/>
  <c r="GS264" i="23"/>
  <c r="HJ264" i="23" s="1"/>
  <c r="GS240" i="23"/>
  <c r="HJ240" i="23" s="1"/>
  <c r="GS75" i="23"/>
  <c r="HJ75" i="23" s="1"/>
  <c r="GS249" i="23"/>
  <c r="HJ249" i="23" s="1"/>
  <c r="GS308" i="23"/>
  <c r="HJ308" i="23" s="1"/>
  <c r="GS58" i="23"/>
  <c r="HJ58" i="23" s="1"/>
  <c r="GS250" i="23"/>
  <c r="HJ250" i="23" s="1"/>
  <c r="GS231" i="23"/>
  <c r="HJ231" i="23" s="1"/>
  <c r="GS20" i="23"/>
  <c r="GS241" i="23"/>
  <c r="HJ241" i="23" s="1"/>
  <c r="GS292" i="23"/>
  <c r="HJ292" i="23" s="1"/>
  <c r="GS81" i="23"/>
  <c r="HJ81" i="23" s="1"/>
  <c r="GS225" i="23"/>
  <c r="HJ225" i="23" s="1"/>
  <c r="GS223" i="23"/>
  <c r="HJ223" i="23" s="1"/>
  <c r="GS27" i="23"/>
  <c r="HJ27" i="23" s="1"/>
  <c r="GS232" i="23"/>
  <c r="HJ232" i="23" s="1"/>
  <c r="GS287" i="23"/>
  <c r="HJ287" i="23" s="1"/>
  <c r="GS42" i="23"/>
  <c r="HJ42" i="23" s="1"/>
  <c r="GS209" i="23"/>
  <c r="HJ209" i="23" s="1"/>
  <c r="GS215" i="23"/>
  <c r="HJ215" i="23" s="1"/>
  <c r="GS377" i="23"/>
  <c r="HJ377" i="23" s="1"/>
  <c r="GS224" i="23"/>
  <c r="HJ224" i="23" s="1"/>
  <c r="GS271" i="23"/>
  <c r="HJ271" i="23" s="1"/>
  <c r="GS63" i="23"/>
  <c r="HJ63" i="23" s="1"/>
  <c r="GS245" i="23"/>
  <c r="HJ245" i="23" s="1"/>
  <c r="GS207" i="23"/>
  <c r="HJ207" i="23" s="1"/>
  <c r="GS373" i="23"/>
  <c r="HJ373" i="23" s="1"/>
  <c r="GS216" i="23"/>
  <c r="HJ216" i="23" s="1"/>
  <c r="GS291" i="23"/>
  <c r="HJ291" i="23" s="1"/>
  <c r="GS41" i="23"/>
  <c r="HJ41" i="23" s="1"/>
  <c r="GS228" i="23"/>
  <c r="HJ228" i="23" s="1"/>
  <c r="GS259" i="23"/>
  <c r="HJ259" i="23" s="1"/>
  <c r="GS349" i="23"/>
  <c r="HJ349" i="23" s="1"/>
  <c r="GS208" i="23"/>
  <c r="HJ208" i="23" s="1"/>
  <c r="GS274" i="23"/>
  <c r="HJ274" i="23" s="1"/>
  <c r="GS17" i="23"/>
  <c r="HJ17" i="23" s="1"/>
  <c r="GS204" i="23"/>
  <c r="HJ204" i="23" s="1"/>
  <c r="GS251" i="23"/>
  <c r="HJ251" i="23" s="1"/>
  <c r="GS324" i="23"/>
  <c r="HJ324" i="23" s="1"/>
  <c r="GS201" i="23"/>
  <c r="HJ201" i="23" s="1"/>
  <c r="GS266" i="23"/>
  <c r="HJ266" i="23" s="1"/>
  <c r="GS390" i="23"/>
  <c r="HJ390" i="23" s="1"/>
  <c r="GS189" i="23"/>
  <c r="HJ189" i="23" s="1"/>
  <c r="GS243" i="23"/>
  <c r="HJ243" i="23" s="1"/>
  <c r="GS298" i="23"/>
  <c r="HJ298" i="23" s="1"/>
  <c r="GS193" i="23"/>
  <c r="HJ193" i="23" s="1"/>
  <c r="GS252" i="23"/>
  <c r="HJ252" i="23" s="1"/>
  <c r="GS386" i="23"/>
  <c r="HJ386" i="23" s="1"/>
  <c r="GS157" i="23"/>
  <c r="HJ157" i="23" s="1"/>
  <c r="GS234" i="23"/>
  <c r="HJ234" i="23" s="1"/>
  <c r="GS277" i="23"/>
  <c r="HJ277" i="23" s="1"/>
  <c r="GS185" i="23"/>
  <c r="HJ185" i="23" s="1"/>
  <c r="GS235" i="23"/>
  <c r="HJ235" i="23" s="1"/>
  <c r="GS370" i="23"/>
  <c r="HJ370" i="23" s="1"/>
  <c r="GS184" i="23"/>
  <c r="HJ184" i="23" s="1"/>
  <c r="GS226" i="23"/>
  <c r="HJ226" i="23" s="1"/>
  <c r="GS272" i="23"/>
  <c r="HJ272" i="23" s="1"/>
  <c r="GS177" i="23"/>
  <c r="HJ177" i="23" s="1"/>
  <c r="GS219" i="23"/>
  <c r="HJ219" i="23" s="1"/>
  <c r="GS367" i="23"/>
  <c r="HJ367" i="23" s="1"/>
  <c r="GS144" i="23"/>
  <c r="HJ144" i="23" s="1"/>
  <c r="GS218" i="23"/>
  <c r="HJ218" i="23" s="1"/>
  <c r="GS242" i="23"/>
  <c r="HJ242" i="23" s="1"/>
  <c r="GS169" i="23"/>
  <c r="HJ169" i="23" s="1"/>
  <c r="GS237" i="23"/>
  <c r="HJ237" i="23" s="1"/>
  <c r="GS354" i="23"/>
  <c r="HJ354" i="23" s="1"/>
  <c r="GS120" i="23"/>
  <c r="HJ120" i="23" s="1"/>
  <c r="GS210" i="23"/>
  <c r="HJ210" i="23" s="1"/>
  <c r="GS261" i="23"/>
  <c r="HJ261" i="23" s="1"/>
  <c r="GS161" i="23"/>
  <c r="HJ161" i="23" s="1"/>
  <c r="GS247" i="23"/>
  <c r="HJ247" i="23" s="1"/>
  <c r="GS351" i="23"/>
  <c r="HJ351" i="23" s="1"/>
  <c r="GS104" i="23"/>
  <c r="HJ104" i="23" s="1"/>
  <c r="GS203" i="23"/>
  <c r="HJ203" i="23" s="1"/>
  <c r="GS220" i="23"/>
  <c r="HJ220" i="23" s="1"/>
  <c r="GS153" i="23"/>
  <c r="HJ153" i="23" s="1"/>
  <c r="GS230" i="23"/>
  <c r="HJ230" i="23" s="1"/>
  <c r="GS336" i="23"/>
  <c r="HJ336" i="23" s="1"/>
  <c r="GS172" i="23"/>
  <c r="HJ172" i="23" s="1"/>
  <c r="GS195" i="23"/>
  <c r="HJ195" i="23" s="1"/>
  <c r="GS181" i="23"/>
  <c r="HJ181" i="23" s="1"/>
  <c r="GS196" i="23"/>
  <c r="HJ196" i="23" s="1"/>
  <c r="GS214" i="23"/>
  <c r="HJ214" i="23" s="1"/>
  <c r="GS335" i="23"/>
  <c r="HJ335" i="23" s="1"/>
  <c r="GS145" i="23"/>
  <c r="HJ145" i="23" s="1"/>
  <c r="GS187" i="23"/>
  <c r="HJ187" i="23" s="1"/>
  <c r="GS192" i="23"/>
  <c r="HJ192" i="23" s="1"/>
  <c r="GS188" i="23"/>
  <c r="HJ188" i="23" s="1"/>
  <c r="GS191" i="23"/>
  <c r="HJ191" i="23" s="1"/>
  <c r="GS318" i="23"/>
  <c r="HJ318" i="23" s="1"/>
  <c r="GS129" i="23"/>
  <c r="HJ129" i="23" s="1"/>
  <c r="GS179" i="23"/>
  <c r="HJ179" i="23" s="1"/>
  <c r="GS128" i="23"/>
  <c r="HJ128" i="23" s="1"/>
  <c r="GS180" i="23"/>
  <c r="HJ180" i="23" s="1"/>
  <c r="GS175" i="23"/>
  <c r="HJ175" i="23" s="1"/>
  <c r="GS316" i="23"/>
  <c r="HJ316" i="23" s="1"/>
  <c r="GS105" i="23"/>
  <c r="HJ105" i="23" s="1"/>
  <c r="GS171" i="23"/>
  <c r="HJ171" i="23" s="1"/>
  <c r="GS164" i="23"/>
  <c r="HJ164" i="23" s="1"/>
  <c r="GS148" i="23"/>
  <c r="HJ148" i="23" s="1"/>
  <c r="GS159" i="23"/>
  <c r="HJ159" i="23" s="1"/>
  <c r="GS300" i="23"/>
  <c r="HJ300" i="23" s="1"/>
  <c r="GS90" i="23"/>
  <c r="HJ90" i="23" s="1"/>
  <c r="GS163" i="23"/>
  <c r="HJ163" i="23" s="1"/>
  <c r="GS121" i="23"/>
  <c r="HJ121" i="23" s="1"/>
  <c r="GS140" i="23"/>
  <c r="HJ140" i="23" s="1"/>
  <c r="GS194" i="23"/>
  <c r="HJ194" i="23" s="1"/>
  <c r="GS313" i="23"/>
  <c r="HJ313" i="23" s="1"/>
  <c r="GS66" i="23"/>
  <c r="HJ66" i="23" s="1"/>
  <c r="GS155" i="23"/>
  <c r="HJ155" i="23" s="1"/>
  <c r="GS82" i="23"/>
  <c r="HJ82" i="23" s="1"/>
  <c r="GS132" i="23"/>
  <c r="HJ132" i="23" s="1"/>
  <c r="GS178" i="23"/>
  <c r="HJ178" i="23" s="1"/>
  <c r="GS279" i="23"/>
  <c r="HJ279" i="23" s="1"/>
  <c r="GS97" i="23"/>
  <c r="HJ97" i="23" s="1"/>
  <c r="GS198" i="23"/>
  <c r="HJ198" i="23" s="1"/>
  <c r="GS89" i="23"/>
  <c r="HJ89" i="23" s="1"/>
  <c r="GS124" i="23"/>
  <c r="HJ124" i="23" s="1"/>
  <c r="GS138" i="23"/>
  <c r="HJ138" i="23" s="1"/>
  <c r="GS263" i="23"/>
  <c r="HJ263" i="23" s="1"/>
  <c r="GS73" i="23"/>
  <c r="HJ73" i="23" s="1"/>
  <c r="GS190" i="23"/>
  <c r="HJ190" i="23" s="1"/>
  <c r="GS26" i="23"/>
  <c r="HJ26" i="23" s="1"/>
  <c r="GS116" i="23"/>
  <c r="HJ116" i="23" s="1"/>
  <c r="GS122" i="23"/>
  <c r="HJ122" i="23" s="1"/>
  <c r="GS282" i="23"/>
  <c r="HJ282" i="23" s="1"/>
  <c r="GS34" i="23"/>
  <c r="HJ34" i="23" s="1"/>
  <c r="GS182" i="23"/>
  <c r="HJ182" i="23" s="1"/>
  <c r="GS25" i="23"/>
  <c r="HJ25" i="23" s="1"/>
  <c r="GS108" i="23"/>
  <c r="HJ108" i="23" s="1"/>
  <c r="GS174" i="23"/>
  <c r="HJ174" i="23" s="1"/>
  <c r="GS260" i="23"/>
  <c r="HJ260" i="23" s="1"/>
  <c r="GS18" i="23"/>
  <c r="HJ18" i="23" s="1"/>
  <c r="GS149" i="23"/>
  <c r="HJ149" i="23" s="1"/>
  <c r="GS396" i="23"/>
  <c r="HJ396" i="23" s="1"/>
  <c r="GS100" i="23"/>
  <c r="HJ100" i="23" s="1"/>
  <c r="GS158" i="23"/>
  <c r="HJ158" i="23" s="1"/>
  <c r="GS244" i="23"/>
  <c r="HJ244" i="23" s="1"/>
  <c r="GS49" i="23"/>
  <c r="HJ49" i="23" s="1"/>
  <c r="GS142" i="23"/>
  <c r="HJ142" i="23" s="1"/>
  <c r="GS392" i="23"/>
  <c r="HJ392" i="23" s="1"/>
  <c r="GS168" i="23"/>
  <c r="HJ168" i="23" s="1"/>
  <c r="GS139" i="23"/>
  <c r="HJ139" i="23" s="1"/>
  <c r="GS227" i="23"/>
  <c r="HJ227" i="23" s="1"/>
  <c r="GS33" i="23"/>
  <c r="HJ33" i="23" s="1"/>
  <c r="GS134" i="23"/>
  <c r="HJ134" i="23" s="1"/>
  <c r="GS381" i="23"/>
  <c r="HJ381" i="23" s="1"/>
  <c r="GS160" i="23"/>
  <c r="HJ160" i="23" s="1"/>
  <c r="GS123" i="23"/>
  <c r="HJ123" i="23" s="1"/>
  <c r="GS211" i="23"/>
  <c r="HJ211" i="23" s="1"/>
  <c r="GS65" i="23"/>
  <c r="HJ65" i="23" s="1"/>
  <c r="GS126" i="23"/>
  <c r="HJ126" i="23" s="1"/>
  <c r="GS388" i="23"/>
  <c r="HJ388" i="23" s="1"/>
  <c r="GS151" i="23"/>
  <c r="HJ151" i="23" s="1"/>
  <c r="GS107" i="23"/>
  <c r="HJ107" i="23" s="1"/>
  <c r="GS255" i="23"/>
  <c r="HJ255" i="23" s="1"/>
  <c r="GS173" i="23"/>
  <c r="HJ173" i="23" s="1"/>
  <c r="GS118" i="23"/>
  <c r="HJ118" i="23" s="1"/>
  <c r="GS380" i="23"/>
  <c r="HJ380" i="23" s="1"/>
  <c r="GS141" i="23"/>
  <c r="HJ141" i="23" s="1"/>
  <c r="GS84" i="23"/>
  <c r="HJ84" i="23" s="1"/>
  <c r="GS239" i="23"/>
  <c r="HJ239" i="23" s="1"/>
  <c r="GS50" i="23"/>
  <c r="HJ50" i="23" s="1"/>
  <c r="GS110" i="23"/>
  <c r="HJ110" i="23" s="1"/>
  <c r="GS372" i="23"/>
  <c r="HJ372" i="23" s="1"/>
  <c r="GS133" i="23"/>
  <c r="HJ133" i="23" s="1"/>
  <c r="GS68" i="23"/>
  <c r="HJ68" i="23" s="1"/>
  <c r="GS222" i="23"/>
  <c r="HJ222" i="23" s="1"/>
  <c r="GS393" i="23"/>
  <c r="HJ393" i="23" s="1"/>
  <c r="GS102" i="23"/>
  <c r="HJ102" i="23" s="1"/>
  <c r="GS364" i="23"/>
  <c r="HJ364" i="23" s="1"/>
  <c r="GS125" i="23"/>
  <c r="HJ125" i="23" s="1"/>
  <c r="GS99" i="23"/>
  <c r="HJ99" i="23" s="1"/>
  <c r="GS206" i="23"/>
  <c r="HJ206" i="23" s="1"/>
  <c r="GS389" i="23"/>
  <c r="HJ389" i="23" s="1"/>
  <c r="GS170" i="23"/>
  <c r="HJ170" i="23" s="1"/>
  <c r="GS369" i="23"/>
  <c r="HJ369" i="23" s="1"/>
  <c r="GS117" i="23"/>
  <c r="HJ117" i="23" s="1"/>
  <c r="GS83" i="23"/>
  <c r="HJ83" i="23" s="1"/>
  <c r="GS183" i="23"/>
  <c r="HJ183" i="23" s="1"/>
  <c r="GS383" i="23"/>
  <c r="HJ383" i="23" s="1"/>
  <c r="GS162" i="23"/>
  <c r="HJ162" i="23" s="1"/>
  <c r="GS363" i="23"/>
  <c r="HJ363" i="23" s="1"/>
  <c r="GS109" i="23"/>
  <c r="HJ109" i="23" s="1"/>
  <c r="GS44" i="23"/>
  <c r="HJ44" i="23" s="1"/>
  <c r="GS167" i="23"/>
  <c r="HJ167" i="23" s="1"/>
  <c r="GS387" i="23"/>
  <c r="HJ387" i="23" s="1"/>
  <c r="GS150" i="23"/>
  <c r="HJ150" i="23" s="1"/>
  <c r="GS356" i="23"/>
  <c r="HJ356" i="23" s="1"/>
  <c r="GS101" i="23"/>
  <c r="HJ101" i="23" s="1"/>
  <c r="GS28" i="23"/>
  <c r="HJ28" i="23" s="1"/>
  <c r="GS202" i="23"/>
  <c r="HJ202" i="23" s="1"/>
  <c r="GS382" i="23"/>
  <c r="HJ382" i="23" s="1"/>
  <c r="GS143" i="23"/>
  <c r="HJ143" i="23" s="1"/>
  <c r="GS348" i="23"/>
  <c r="HJ348" i="23" s="1"/>
  <c r="GS94" i="23"/>
  <c r="HJ94" i="23" s="1"/>
  <c r="GS51" i="23"/>
  <c r="HJ51" i="23" s="1"/>
  <c r="GS186" i="23"/>
  <c r="HJ186" i="23" s="1"/>
  <c r="GS374" i="23"/>
  <c r="HJ374" i="23" s="1"/>
  <c r="GS135" i="23"/>
  <c r="HJ135" i="23" s="1"/>
  <c r="GS353" i="23"/>
  <c r="HJ353" i="23" s="1"/>
  <c r="GS86" i="23"/>
  <c r="HJ86" i="23" s="1"/>
  <c r="GS43" i="23"/>
  <c r="HJ43" i="23" s="1"/>
  <c r="GS146" i="23"/>
  <c r="GS410" i="23" s="1"/>
  <c r="GS366" i="23"/>
  <c r="HJ366" i="23" s="1"/>
  <c r="GS127" i="23"/>
  <c r="HJ127" i="23" s="1"/>
  <c r="GS346" i="23"/>
  <c r="HJ346" i="23" s="1"/>
  <c r="GS78" i="23"/>
  <c r="HJ78" i="23" s="1"/>
  <c r="GS19" i="23"/>
  <c r="HJ19" i="23" s="1"/>
  <c r="GS130" i="23"/>
  <c r="HJ130" i="23" s="1"/>
  <c r="GS371" i="23"/>
  <c r="HJ371" i="23" s="1"/>
  <c r="GS119" i="23"/>
  <c r="HJ119" i="23" s="1"/>
  <c r="GS338" i="23"/>
  <c r="HJ338" i="23" s="1"/>
  <c r="GS70" i="23"/>
  <c r="HJ70" i="23" s="1"/>
  <c r="GS391" i="23"/>
  <c r="HJ391" i="23" s="1"/>
  <c r="GS114" i="23"/>
  <c r="HJ114" i="23" s="1"/>
  <c r="GS365" i="23"/>
  <c r="HJ365" i="23" s="1"/>
  <c r="GS111" i="23"/>
  <c r="HJ111" i="23" s="1"/>
  <c r="GS345" i="23"/>
  <c r="HJ345" i="23" s="1"/>
  <c r="GS62" i="23"/>
  <c r="HJ62" i="23" s="1"/>
  <c r="GS376" i="23"/>
  <c r="HJ376" i="23" s="1"/>
  <c r="GS166" i="23"/>
  <c r="HJ166" i="23" s="1"/>
  <c r="GS358" i="23"/>
  <c r="HJ358" i="23" s="1"/>
  <c r="GS103" i="23"/>
  <c r="HJ103" i="23" s="1"/>
  <c r="GS337" i="23"/>
  <c r="HJ337" i="23" s="1"/>
  <c r="GS152" i="23"/>
  <c r="HJ152" i="23" s="1"/>
  <c r="GS375" i="23"/>
  <c r="HJ375" i="23" s="1"/>
  <c r="GS147" i="23"/>
  <c r="HJ147" i="23" s="1"/>
  <c r="GS350" i="23"/>
  <c r="HJ350" i="23" s="1"/>
  <c r="GS96" i="23"/>
  <c r="HJ96" i="23" s="1"/>
  <c r="GS328" i="23"/>
  <c r="HJ328" i="23" s="1"/>
  <c r="GS93" i="23"/>
  <c r="HJ93" i="23" s="1"/>
  <c r="GS352" i="23"/>
  <c r="HJ352" i="23" s="1"/>
  <c r="GS131" i="23"/>
  <c r="HJ131" i="23" s="1"/>
  <c r="GS355" i="23"/>
  <c r="HJ355" i="23" s="1"/>
  <c r="GS88" i="23"/>
  <c r="HJ88" i="23" s="1"/>
  <c r="GS320" i="23"/>
  <c r="HJ320" i="23" s="1"/>
  <c r="GS85" i="23"/>
  <c r="HJ85" i="23" s="1"/>
  <c r="GS342" i="23"/>
  <c r="HJ342" i="23" s="1"/>
  <c r="GS115" i="23"/>
  <c r="HJ115" i="23" s="1"/>
  <c r="GS347" i="23"/>
  <c r="HJ347" i="23" s="1"/>
  <c r="GS80" i="23"/>
  <c r="HJ80" i="23" s="1"/>
  <c r="GS327" i="23"/>
  <c r="HJ327" i="23" s="1"/>
  <c r="GS77" i="23"/>
  <c r="HJ77" i="23" s="1"/>
  <c r="GS341" i="23"/>
  <c r="HJ341" i="23" s="1"/>
  <c r="GS156" i="23"/>
  <c r="HJ156" i="23" s="1"/>
  <c r="GS340" i="23"/>
  <c r="HJ340" i="23" s="1"/>
  <c r="GS72" i="23"/>
  <c r="HJ72" i="23" s="1"/>
  <c r="GS319" i="23"/>
  <c r="HJ319" i="23" s="1"/>
  <c r="GS54" i="23"/>
  <c r="HJ54" i="23" s="1"/>
  <c r="GS331" i="23"/>
  <c r="HJ331" i="23" s="1"/>
  <c r="GS76" i="23"/>
  <c r="HJ76" i="23" s="1"/>
  <c r="GS332" i="23"/>
  <c r="HJ332" i="23" s="1"/>
  <c r="GS64" i="23"/>
  <c r="HJ64" i="23" s="1"/>
  <c r="GS310" i="23"/>
  <c r="HJ310" i="23" s="1"/>
  <c r="GS46" i="23"/>
  <c r="HJ46" i="23" s="1"/>
  <c r="GS314" i="23"/>
  <c r="HJ314" i="23" s="1"/>
  <c r="GS60" i="23"/>
  <c r="HJ60" i="23" s="1"/>
  <c r="GS339" i="23"/>
  <c r="HJ339" i="23" s="1"/>
  <c r="GS56" i="23"/>
  <c r="HJ56" i="23" s="1"/>
  <c r="GS302" i="23"/>
  <c r="HJ302" i="23" s="1"/>
  <c r="GS38" i="23"/>
  <c r="HJ38" i="23" s="1"/>
  <c r="GS290" i="23"/>
  <c r="HJ290" i="23" s="1"/>
  <c r="GS91" i="23"/>
  <c r="HJ91" i="23" s="1"/>
  <c r="GS330" i="23"/>
  <c r="HJ330" i="23" s="1"/>
  <c r="GS95" i="23"/>
  <c r="HJ95" i="23" s="1"/>
  <c r="GS294" i="23"/>
  <c r="HJ294" i="23" s="1"/>
  <c r="GS30" i="23"/>
  <c r="HJ30" i="23" s="1"/>
  <c r="GS303" i="23"/>
  <c r="HJ303" i="23" s="1"/>
  <c r="GS52" i="23"/>
  <c r="HJ52" i="23" s="1"/>
  <c r="GS322" i="23"/>
  <c r="HJ322" i="23" s="1"/>
  <c r="GS87" i="23"/>
  <c r="HJ87" i="23" s="1"/>
  <c r="GS315" i="23"/>
  <c r="HJ315" i="23" s="1"/>
  <c r="GS22" i="23"/>
  <c r="HJ22" i="23" s="1"/>
  <c r="GS269" i="23"/>
  <c r="HJ269" i="23" s="1"/>
  <c r="GS36" i="23"/>
  <c r="HJ36" i="23" s="1"/>
  <c r="GS329" i="23"/>
  <c r="HJ329" i="23" s="1"/>
  <c r="GS79" i="23"/>
  <c r="HJ79" i="23" s="1"/>
  <c r="GS307" i="23"/>
  <c r="HJ307" i="23" s="1"/>
  <c r="GS14" i="23"/>
  <c r="HJ14" i="23" s="1"/>
  <c r="GS280" i="23"/>
  <c r="HJ280" i="23" s="1"/>
  <c r="GS67" i="23"/>
  <c r="HJ67" i="23" s="1"/>
  <c r="GS321" i="23"/>
  <c r="HJ321" i="23" s="1"/>
  <c r="GS71" i="23"/>
  <c r="HJ71" i="23" s="1"/>
  <c r="GS299" i="23"/>
  <c r="HJ299" i="23" s="1"/>
  <c r="GS53" i="23"/>
  <c r="HJ53" i="23" s="1"/>
  <c r="GS258" i="23"/>
  <c r="HJ258" i="23" s="1"/>
  <c r="GS35" i="23"/>
  <c r="HJ35" i="23" s="1"/>
  <c r="GS312" i="23"/>
  <c r="HJ312" i="23" s="1"/>
  <c r="GS48" i="23"/>
  <c r="HJ48" i="23" s="1"/>
  <c r="GS281" i="23"/>
  <c r="HJ281" i="23" s="1"/>
  <c r="GS45" i="23"/>
  <c r="HJ45" i="23" s="1"/>
  <c r="GS233" i="23"/>
  <c r="HJ233" i="23" s="1"/>
  <c r="GS69" i="23"/>
  <c r="HJ69" i="23" s="1"/>
  <c r="GS304" i="23"/>
  <c r="HJ304" i="23" s="1"/>
  <c r="GS40" i="23"/>
  <c r="HJ40" i="23" s="1"/>
  <c r="GS273" i="23"/>
  <c r="HJ273" i="23" s="1"/>
  <c r="GS37" i="23"/>
  <c r="HJ37" i="23" s="1"/>
  <c r="GS217" i="23"/>
  <c r="HJ217" i="23" s="1"/>
  <c r="GS395" i="23"/>
  <c r="HJ395" i="23" s="1"/>
  <c r="GS296" i="23"/>
  <c r="HJ296" i="23" s="1"/>
  <c r="GS32" i="23"/>
  <c r="HJ32" i="23" s="1"/>
  <c r="GS265" i="23"/>
  <c r="HJ265" i="23" s="1"/>
  <c r="GS29" i="23"/>
  <c r="HJ29" i="23" s="1"/>
  <c r="GS253" i="23"/>
  <c r="HJ253" i="23" s="1"/>
  <c r="GS385" i="23"/>
  <c r="HJ385" i="23" s="1"/>
  <c r="GS317" i="23"/>
  <c r="HJ317" i="23" s="1"/>
  <c r="GS24" i="23"/>
  <c r="HJ24" i="23" s="1"/>
  <c r="GS293" i="23"/>
  <c r="HJ293" i="23" s="1"/>
  <c r="GS21" i="23"/>
  <c r="HJ21" i="23" s="1"/>
  <c r="GS236" i="23"/>
  <c r="HJ236" i="23" s="1"/>
  <c r="GS384" i="23"/>
  <c r="HJ384" i="23" s="1"/>
  <c r="GS309" i="23"/>
  <c r="HJ309" i="23" s="1"/>
  <c r="GS16" i="23"/>
  <c r="HJ16" i="23" s="1"/>
  <c r="GS284" i="23"/>
  <c r="HJ284" i="23" s="1"/>
  <c r="GS55" i="23"/>
  <c r="HJ55" i="23" s="1"/>
  <c r="GS212" i="23"/>
  <c r="HJ212" i="23" s="1"/>
  <c r="GS368" i="23"/>
  <c r="HJ368" i="23" s="1"/>
  <c r="GS301" i="23"/>
  <c r="HJ301" i="23" s="1"/>
  <c r="GS59" i="23"/>
  <c r="HJ59" i="23" s="1"/>
  <c r="GS276" i="23"/>
  <c r="HJ276" i="23" s="1"/>
  <c r="GS57" i="23"/>
  <c r="HJ57" i="23" s="1"/>
  <c r="GS197" i="23"/>
  <c r="HJ197" i="23" s="1"/>
  <c r="GS360" i="23"/>
  <c r="HJ360" i="23" s="1"/>
  <c r="EV16" i="23"/>
  <c r="FP23" i="23"/>
  <c r="EV87" i="23"/>
  <c r="ED414" i="23"/>
  <c r="ED424" i="23"/>
  <c r="FP25" i="23"/>
  <c r="M67" i="26"/>
  <c r="ED407" i="23"/>
  <c r="M57" i="33"/>
  <c r="ED419" i="23"/>
  <c r="EV35" i="23"/>
  <c r="ED426" i="23"/>
  <c r="ED411" i="23"/>
  <c r="M40" i="33"/>
  <c r="ED422" i="23"/>
  <c r="ED423" i="23"/>
  <c r="ED398" i="23"/>
  <c r="ED405" i="23"/>
  <c r="M46" i="33"/>
  <c r="ED415" i="23"/>
  <c r="FP15" i="23"/>
  <c r="FP20" i="23"/>
  <c r="ED409" i="23"/>
  <c r="ED420" i="23"/>
  <c r="EV30" i="23"/>
  <c r="FP14" i="23"/>
  <c r="HI423" i="23"/>
  <c r="HI405" i="23"/>
  <c r="HI398" i="23"/>
  <c r="HI424" i="23"/>
  <c r="HI414" i="23"/>
  <c r="HI422" i="23"/>
  <c r="K97" i="26"/>
  <c r="K99" i="26" s="1"/>
  <c r="K95" i="26"/>
  <c r="K100" i="26" s="1"/>
  <c r="HI407" i="23"/>
  <c r="K18" i="26"/>
  <c r="K21" i="26" s="1"/>
  <c r="K22" i="26" s="1"/>
  <c r="HI426" i="23"/>
  <c r="HI411" i="23"/>
  <c r="J21" i="26"/>
  <c r="J22" i="26" s="1"/>
  <c r="J30" i="26"/>
  <c r="HI420" i="23"/>
  <c r="HI409" i="23"/>
  <c r="EX87" i="23"/>
  <c r="EX30" i="23"/>
  <c r="EX93" i="23"/>
  <c r="EX83" i="23"/>
  <c r="EX147" i="23"/>
  <c r="EX15" i="23"/>
  <c r="EX56" i="23"/>
  <c r="EX20" i="23"/>
  <c r="EX64" i="23"/>
  <c r="EX16" i="23"/>
  <c r="W25" i="26"/>
  <c r="W31" i="26" s="1"/>
  <c r="P57" i="33"/>
  <c r="P22" i="33"/>
  <c r="P44" i="33"/>
  <c r="O19" i="33"/>
  <c r="W65" i="26"/>
  <c r="AN413" i="23"/>
  <c r="AN421" i="23"/>
  <c r="AN423" i="23"/>
  <c r="AN420" i="23"/>
  <c r="AN424" i="23"/>
  <c r="AN415" i="23"/>
  <c r="AN408" i="23"/>
  <c r="AN406" i="23"/>
  <c r="AN411" i="23"/>
  <c r="AN407" i="23"/>
  <c r="AN409" i="23"/>
  <c r="AN414" i="23"/>
  <c r="AN418" i="23"/>
  <c r="AN405" i="23"/>
  <c r="AN412" i="23"/>
  <c r="AN419" i="23"/>
  <c r="AN425" i="23"/>
  <c r="AN426" i="23"/>
  <c r="BI393" i="16"/>
  <c r="AN398" i="23"/>
  <c r="AN422" i="23"/>
  <c r="AN400" i="23"/>
  <c r="CI400" i="23"/>
  <c r="GD410" i="23"/>
  <c r="CY400" i="23"/>
  <c r="GF400" i="23" s="1"/>
  <c r="DQ400" i="23"/>
  <c r="GE15" i="23"/>
  <c r="GE14" i="23"/>
  <c r="EF400" i="23"/>
  <c r="O60" i="33" s="1"/>
  <c r="GE87" i="23"/>
  <c r="GE16" i="23"/>
  <c r="GE147" i="23"/>
  <c r="GE83" i="23"/>
  <c r="N68" i="26"/>
  <c r="GE25" i="23"/>
  <c r="W423" i="23"/>
  <c r="W398" i="23"/>
  <c r="W3" i="23" s="1"/>
  <c r="W405" i="23"/>
  <c r="EE387" i="23" l="1"/>
  <c r="EE118" i="23"/>
  <c r="EE57" i="23"/>
  <c r="EE299" i="23"/>
  <c r="EE198" i="23"/>
  <c r="EE275" i="23"/>
  <c r="EE212" i="23"/>
  <c r="EE134" i="23"/>
  <c r="N23" i="33" s="1"/>
  <c r="EE268" i="23"/>
  <c r="EE360" i="23"/>
  <c r="EE367" i="23"/>
  <c r="EE223" i="23"/>
  <c r="EE363" i="23"/>
  <c r="EE77" i="23"/>
  <c r="EE192" i="23"/>
  <c r="EE298" i="23"/>
  <c r="EE267" i="23"/>
  <c r="N33" i="33" s="1"/>
  <c r="EE145" i="23"/>
  <c r="EE43" i="23"/>
  <c r="EE336" i="23"/>
  <c r="EE161" i="23"/>
  <c r="EE65" i="23"/>
  <c r="EE135" i="23"/>
  <c r="EE274" i="23"/>
  <c r="EE139" i="23"/>
  <c r="EE105" i="23"/>
  <c r="EE193" i="23"/>
  <c r="EE84" i="23"/>
  <c r="EE100" i="23"/>
  <c r="EE72" i="23"/>
  <c r="EE324" i="23"/>
  <c r="EE291" i="23"/>
  <c r="EE214" i="23"/>
  <c r="EE285" i="23"/>
  <c r="EE381" i="23"/>
  <c r="EE295" i="23"/>
  <c r="EE69" i="23"/>
  <c r="EE99" i="23"/>
  <c r="EE308" i="23"/>
  <c r="EE26" i="23"/>
  <c r="EE333" i="23"/>
  <c r="EV424" i="23"/>
  <c r="GD30" i="23"/>
  <c r="EV412" i="23"/>
  <c r="GD16" i="23"/>
  <c r="EV419" i="23"/>
  <c r="EV405" i="23"/>
  <c r="EV398" i="23"/>
  <c r="GD44" i="23"/>
  <c r="GD426" i="23" s="1"/>
  <c r="EV426" i="23"/>
  <c r="GD62" i="23"/>
  <c r="GD406" i="23" s="1"/>
  <c r="EV406" i="23"/>
  <c r="EE302" i="23"/>
  <c r="GD24" i="23"/>
  <c r="EV409" i="23"/>
  <c r="EV420" i="23"/>
  <c r="GD82" i="23"/>
  <c r="GD408" i="23" s="1"/>
  <c r="EV408" i="23"/>
  <c r="GD27" i="23"/>
  <c r="GD418" i="23" s="1"/>
  <c r="EV418" i="23"/>
  <c r="GD32" i="23"/>
  <c r="GD414" i="23" s="1"/>
  <c r="EV414" i="23"/>
  <c r="HJ425" i="23"/>
  <c r="EV425" i="23"/>
  <c r="GD35" i="23"/>
  <c r="EV411" i="23"/>
  <c r="GD87" i="23"/>
  <c r="GD413" i="23" s="1"/>
  <c r="EV413" i="23"/>
  <c r="GD17" i="23"/>
  <c r="GD423" i="23" s="1"/>
  <c r="EV423" i="23"/>
  <c r="GD95" i="23"/>
  <c r="GD421" i="23" s="1"/>
  <c r="EV421" i="23"/>
  <c r="GD142" i="23"/>
  <c r="GD407" i="23" s="1"/>
  <c r="EV407" i="23"/>
  <c r="GD214" i="23"/>
  <c r="GD415" i="23" s="1"/>
  <c r="EV415" i="23"/>
  <c r="GD26" i="23"/>
  <c r="EV422" i="23"/>
  <c r="EE183" i="23"/>
  <c r="EE111" i="23"/>
  <c r="EE140" i="23"/>
  <c r="EE216" i="23"/>
  <c r="EE250" i="23"/>
  <c r="GC422" i="23"/>
  <c r="M18" i="33"/>
  <c r="GC407" i="23"/>
  <c r="M68" i="26"/>
  <c r="GC425" i="23"/>
  <c r="GC411" i="23"/>
  <c r="GC419" i="23"/>
  <c r="GC398" i="23"/>
  <c r="GT3" i="23" s="1"/>
  <c r="GC405" i="23"/>
  <c r="GC409" i="23"/>
  <c r="GC420" i="23"/>
  <c r="GC412" i="23"/>
  <c r="GC424" i="23"/>
  <c r="EE197" i="23"/>
  <c r="EE257" i="23"/>
  <c r="HJ413" i="23"/>
  <c r="GS408" i="23"/>
  <c r="L69" i="26"/>
  <c r="L70" i="26" s="1"/>
  <c r="L93" i="26" s="1"/>
  <c r="EE235" i="23"/>
  <c r="EE104" i="23"/>
  <c r="EE141" i="23"/>
  <c r="EE366" i="23"/>
  <c r="EE253" i="23"/>
  <c r="EE386" i="23"/>
  <c r="EE368" i="23"/>
  <c r="EE49" i="23"/>
  <c r="N41" i="33" s="1"/>
  <c r="EE244" i="23"/>
  <c r="EE383" i="23"/>
  <c r="EE209" i="23"/>
  <c r="N29" i="33" s="1"/>
  <c r="EE269" i="23"/>
  <c r="EE195" i="23"/>
  <c r="EE226" i="23"/>
  <c r="N30" i="33" s="1"/>
  <c r="EE41" i="23"/>
  <c r="EE103" i="23"/>
  <c r="EE321" i="23"/>
  <c r="EE256" i="23"/>
  <c r="EE47" i="23"/>
  <c r="EE301" i="23"/>
  <c r="N56" i="33" s="1"/>
  <c r="EE24" i="23"/>
  <c r="EE348" i="23"/>
  <c r="EE53" i="23"/>
  <c r="EE75" i="23"/>
  <c r="EE218" i="23"/>
  <c r="EE144" i="23"/>
  <c r="EE342" i="23"/>
  <c r="EE110" i="23"/>
  <c r="EE63" i="23"/>
  <c r="EE199" i="23"/>
  <c r="EE62" i="23"/>
  <c r="GS414" i="23"/>
  <c r="EE40" i="23"/>
  <c r="EE17" i="23"/>
  <c r="EE66" i="23"/>
  <c r="EE278" i="23"/>
  <c r="EE259" i="23"/>
  <c r="EE130" i="23"/>
  <c r="EE318" i="23"/>
  <c r="EE115" i="23"/>
  <c r="EE393" i="23"/>
  <c r="EE19" i="23"/>
  <c r="EE273" i="23"/>
  <c r="N55" i="33" s="1"/>
  <c r="HJ421" i="23"/>
  <c r="EE151" i="23"/>
  <c r="HJ20" i="23"/>
  <c r="EE148" i="23"/>
  <c r="N24" i="33" s="1"/>
  <c r="EE121" i="23"/>
  <c r="EE122" i="23"/>
  <c r="EE347" i="23"/>
  <c r="EE305" i="23"/>
  <c r="EE125" i="23"/>
  <c r="EE91" i="23"/>
  <c r="EE94" i="23"/>
  <c r="N21" i="33" s="1"/>
  <c r="EE224" i="23"/>
  <c r="EE242" i="23"/>
  <c r="GS413" i="23"/>
  <c r="EE79" i="23"/>
  <c r="EE391" i="23"/>
  <c r="EE358" i="23"/>
  <c r="EE325" i="23"/>
  <c r="EE240" i="23"/>
  <c r="EE74" i="23"/>
  <c r="EE61" i="23"/>
  <c r="EE190" i="23"/>
  <c r="EE163" i="23"/>
  <c r="EE175" i="23"/>
  <c r="EE350" i="23"/>
  <c r="EE304" i="23"/>
  <c r="EE157" i="23"/>
  <c r="EE247" i="23"/>
  <c r="M58" i="33"/>
  <c r="M62" i="33" s="1"/>
  <c r="M63" i="33" s="1"/>
  <c r="EE230" i="23"/>
  <c r="EE189" i="23"/>
  <c r="EE137" i="23"/>
  <c r="N45" i="33" s="1"/>
  <c r="EE211" i="23"/>
  <c r="EE133" i="23"/>
  <c r="EE169" i="23"/>
  <c r="EE210" i="23"/>
  <c r="EE300" i="23"/>
  <c r="EE76" i="23"/>
  <c r="EE124" i="23"/>
  <c r="EE294" i="23"/>
  <c r="EE113" i="23"/>
  <c r="EE239" i="23"/>
  <c r="EE85" i="23"/>
  <c r="HJ406" i="23"/>
  <c r="GS415" i="23"/>
  <c r="EE52" i="23"/>
  <c r="EE319" i="23"/>
  <c r="EE376" i="23"/>
  <c r="EE270" i="23"/>
  <c r="EE330" i="23"/>
  <c r="EE248" i="23"/>
  <c r="EE112" i="23"/>
  <c r="GS421" i="23"/>
  <c r="HJ418" i="23"/>
  <c r="GS420" i="23"/>
  <c r="GS411" i="23"/>
  <c r="GS405" i="23"/>
  <c r="HJ146" i="23"/>
  <c r="HJ410" i="23" s="1"/>
  <c r="EE227" i="23"/>
  <c r="EE271" i="23"/>
  <c r="EE311" i="23"/>
  <c r="EE254" i="23"/>
  <c r="N32" i="33" s="1"/>
  <c r="EE356" i="23"/>
  <c r="EE382" i="23"/>
  <c r="EE251" i="23"/>
  <c r="N31" i="33" s="1"/>
  <c r="EE186" i="23"/>
  <c r="EE42" i="23"/>
  <c r="EE95" i="23"/>
  <c r="HJ408" i="23"/>
  <c r="EE288" i="23"/>
  <c r="EE172" i="23"/>
  <c r="EE143" i="23"/>
  <c r="EE205" i="23"/>
  <c r="N28" i="33" s="1"/>
  <c r="EE264" i="23"/>
  <c r="EE86" i="23"/>
  <c r="GS406" i="23"/>
  <c r="GS425" i="23"/>
  <c r="EE116" i="23"/>
  <c r="EE394" i="23"/>
  <c r="N38" i="33" s="1"/>
  <c r="EE344" i="23"/>
  <c r="N35" i="33" s="1"/>
  <c r="EE92" i="23"/>
  <c r="EE364" i="23"/>
  <c r="EE174" i="23"/>
  <c r="HJ412" i="23"/>
  <c r="HJ419" i="23"/>
  <c r="GS422" i="23"/>
  <c r="GS407" i="23"/>
  <c r="GS412" i="23"/>
  <c r="GS419" i="23"/>
  <c r="EE306" i="23"/>
  <c r="EE346" i="23"/>
  <c r="EE292" i="23"/>
  <c r="EE340" i="23"/>
  <c r="EE303" i="23"/>
  <c r="EE332" i="23"/>
  <c r="EE313" i="23"/>
  <c r="EE38" i="23"/>
  <c r="EE82" i="23"/>
  <c r="EE279" i="23"/>
  <c r="GS398" i="23"/>
  <c r="EE215" i="23"/>
  <c r="EE229" i="23"/>
  <c r="N52" i="33" s="1"/>
  <c r="EE187" i="23"/>
  <c r="EE171" i="23"/>
  <c r="EE388" i="23"/>
  <c r="EE343" i="23"/>
  <c r="EE287" i="23"/>
  <c r="GS426" i="23"/>
  <c r="HJ415" i="23"/>
  <c r="GS418" i="23"/>
  <c r="GS423" i="23"/>
  <c r="GS409" i="23"/>
  <c r="GS424" i="23"/>
  <c r="EE185" i="23"/>
  <c r="EE184" i="23"/>
  <c r="N49" i="33" s="1"/>
  <c r="EE39" i="23"/>
  <c r="EE154" i="23"/>
  <c r="N25" i="33" s="1"/>
  <c r="EE232" i="23"/>
  <c r="EE119" i="23"/>
  <c r="EE89" i="23"/>
  <c r="EE55" i="23"/>
  <c r="EE37" i="23"/>
  <c r="EE328" i="23"/>
  <c r="EE225" i="23"/>
  <c r="EE296" i="23"/>
  <c r="EE236" i="23"/>
  <c r="EE178" i="23"/>
  <c r="CG102" i="23"/>
  <c r="CX102" i="23" s="1"/>
  <c r="EW102" i="23" s="1"/>
  <c r="GE102" i="23" s="1"/>
  <c r="DO102" i="23"/>
  <c r="EE88" i="23"/>
  <c r="DO118" i="23"/>
  <c r="CG118" i="23"/>
  <c r="CX118" i="23" s="1"/>
  <c r="EW118" i="23" s="1"/>
  <c r="GE118" i="23" s="1"/>
  <c r="DO202" i="23"/>
  <c r="CG202" i="23"/>
  <c r="CX202" i="23" s="1"/>
  <c r="EW202" i="23" s="1"/>
  <c r="GE202" i="23" s="1"/>
  <c r="DO142" i="23"/>
  <c r="CG142" i="23"/>
  <c r="CX142" i="23" s="1"/>
  <c r="EW142" i="23" s="1"/>
  <c r="GE142" i="23" s="1"/>
  <c r="CG365" i="23"/>
  <c r="CX365" i="23" s="1"/>
  <c r="EW365" i="23" s="1"/>
  <c r="GE365" i="23" s="1"/>
  <c r="DO365" i="23"/>
  <c r="DO292" i="23"/>
  <c r="CG292" i="23"/>
  <c r="CX292" i="23" s="1"/>
  <c r="EW292" i="23" s="1"/>
  <c r="GE292" i="23" s="1"/>
  <c r="CG298" i="23"/>
  <c r="CX298" i="23" s="1"/>
  <c r="EW298" i="23" s="1"/>
  <c r="GE298" i="23" s="1"/>
  <c r="DO298" i="23"/>
  <c r="DO48" i="23"/>
  <c r="CG48" i="23"/>
  <c r="CX48" i="23" s="1"/>
  <c r="EW48" i="23" s="1"/>
  <c r="GE48" i="23" s="1"/>
  <c r="DO323" i="23"/>
  <c r="CG323" i="23"/>
  <c r="CX323" i="23" s="1"/>
  <c r="EW323" i="23" s="1"/>
  <c r="GE323" i="23" s="1"/>
  <c r="CG211" i="23"/>
  <c r="CX211" i="23" s="1"/>
  <c r="EW211" i="23" s="1"/>
  <c r="GE211" i="23" s="1"/>
  <c r="DO211" i="23"/>
  <c r="CG384" i="23"/>
  <c r="CX384" i="23" s="1"/>
  <c r="EW384" i="23" s="1"/>
  <c r="GE384" i="23" s="1"/>
  <c r="DO384" i="23"/>
  <c r="CG340" i="23"/>
  <c r="CX340" i="23" s="1"/>
  <c r="EW340" i="23" s="1"/>
  <c r="GE340" i="23" s="1"/>
  <c r="DO340" i="23"/>
  <c r="CG252" i="23"/>
  <c r="CX252" i="23" s="1"/>
  <c r="EW252" i="23" s="1"/>
  <c r="GE252" i="23" s="1"/>
  <c r="DO252" i="23"/>
  <c r="DO391" i="23"/>
  <c r="CG391" i="23"/>
  <c r="CX391" i="23" s="1"/>
  <c r="EW391" i="23" s="1"/>
  <c r="GE391" i="23" s="1"/>
  <c r="CG40" i="23"/>
  <c r="CX40" i="23" s="1"/>
  <c r="EW40" i="23" s="1"/>
  <c r="GE40" i="23" s="1"/>
  <c r="DO40" i="23"/>
  <c r="DO44" i="23"/>
  <c r="CG44" i="23"/>
  <c r="CX44" i="23" s="1"/>
  <c r="EW44" i="23" s="1"/>
  <c r="DO170" i="23"/>
  <c r="CG170" i="23"/>
  <c r="CX170" i="23" s="1"/>
  <c r="EW170" i="23" s="1"/>
  <c r="GE170" i="23" s="1"/>
  <c r="CG181" i="23"/>
  <c r="CX181" i="23" s="1"/>
  <c r="EW181" i="23" s="1"/>
  <c r="GE181" i="23" s="1"/>
  <c r="DO181" i="23"/>
  <c r="DO17" i="23"/>
  <c r="CG17" i="23"/>
  <c r="CX17" i="23" s="1"/>
  <c r="EW17" i="23" s="1"/>
  <c r="EE331" i="23"/>
  <c r="DO70" i="23"/>
  <c r="CG70" i="23"/>
  <c r="CX70" i="23" s="1"/>
  <c r="EW70" i="23" s="1"/>
  <c r="GE70" i="23" s="1"/>
  <c r="EE380" i="23"/>
  <c r="DO344" i="23"/>
  <c r="CG344" i="23"/>
  <c r="CX344" i="23" s="1"/>
  <c r="EW344" i="23" s="1"/>
  <c r="GE344" i="23" s="1"/>
  <c r="EE243" i="23"/>
  <c r="EE181" i="23"/>
  <c r="N26" i="33" s="1"/>
  <c r="EE385" i="23"/>
  <c r="DO184" i="23"/>
  <c r="CG184" i="23"/>
  <c r="CX184" i="23" s="1"/>
  <c r="EW184" i="23" s="1"/>
  <c r="GE184" i="23" s="1"/>
  <c r="DO137" i="23"/>
  <c r="CG137" i="23"/>
  <c r="CX137" i="23" s="1"/>
  <c r="EW137" i="23" s="1"/>
  <c r="GE137" i="23" s="1"/>
  <c r="DO319" i="23"/>
  <c r="CG319" i="23"/>
  <c r="CX319" i="23" s="1"/>
  <c r="EW319" i="23" s="1"/>
  <c r="GE319" i="23" s="1"/>
  <c r="DO158" i="23"/>
  <c r="CG158" i="23"/>
  <c r="CX158" i="23" s="1"/>
  <c r="EW158" i="23" s="1"/>
  <c r="GE158" i="23" s="1"/>
  <c r="CG232" i="23"/>
  <c r="CX232" i="23" s="1"/>
  <c r="EW232" i="23" s="1"/>
  <c r="GE232" i="23" s="1"/>
  <c r="DO232" i="23"/>
  <c r="EE289" i="23"/>
  <c r="CF407" i="23"/>
  <c r="CW93" i="23"/>
  <c r="N66" i="26"/>
  <c r="CG22" i="23"/>
  <c r="DO22" i="23"/>
  <c r="BP418" i="23"/>
  <c r="EE33" i="23"/>
  <c r="EE293" i="23"/>
  <c r="DO358" i="23"/>
  <c r="CG358" i="23"/>
  <c r="CX358" i="23" s="1"/>
  <c r="EW358" i="23" s="1"/>
  <c r="GE358" i="23" s="1"/>
  <c r="CG119" i="23"/>
  <c r="CX119" i="23" s="1"/>
  <c r="EW119" i="23" s="1"/>
  <c r="GE119" i="23" s="1"/>
  <c r="DO119" i="23"/>
  <c r="CG240" i="23"/>
  <c r="CX240" i="23" s="1"/>
  <c r="EW240" i="23" s="1"/>
  <c r="GE240" i="23" s="1"/>
  <c r="DO240" i="23"/>
  <c r="DO169" i="23"/>
  <c r="CG169" i="23"/>
  <c r="CX169" i="23" s="1"/>
  <c r="EW169" i="23" s="1"/>
  <c r="GE169" i="23" s="1"/>
  <c r="DO61" i="23"/>
  <c r="CG61" i="23"/>
  <c r="CX61" i="23" s="1"/>
  <c r="EW61" i="23" s="1"/>
  <c r="GE61" i="23" s="1"/>
  <c r="EE162" i="23"/>
  <c r="EE258" i="23"/>
  <c r="DO134" i="23"/>
  <c r="CG134" i="23"/>
  <c r="CX134" i="23" s="1"/>
  <c r="EW134" i="23" s="1"/>
  <c r="GE134" i="23" s="1"/>
  <c r="EE375" i="23"/>
  <c r="DO54" i="23"/>
  <c r="CG54" i="23"/>
  <c r="CX54" i="23" s="1"/>
  <c r="EW54" i="23" s="1"/>
  <c r="GE54" i="23" s="1"/>
  <c r="EE352" i="23"/>
  <c r="BP424" i="23"/>
  <c r="BP414" i="23"/>
  <c r="DO20" i="23"/>
  <c r="CG20" i="23"/>
  <c r="CG55" i="23"/>
  <c r="CX55" i="23" s="1"/>
  <c r="EW55" i="23" s="1"/>
  <c r="GE55" i="23" s="1"/>
  <c r="DO55" i="23"/>
  <c r="DO283" i="23"/>
  <c r="CG283" i="23"/>
  <c r="CX283" i="23" s="1"/>
  <c r="EW283" i="23" s="1"/>
  <c r="GE283" i="23" s="1"/>
  <c r="CF422" i="23"/>
  <c r="CW15" i="23"/>
  <c r="CG138" i="23"/>
  <c r="CX138" i="23" s="1"/>
  <c r="EW138" i="23" s="1"/>
  <c r="GE138" i="23" s="1"/>
  <c r="DO138" i="23"/>
  <c r="EE338" i="23"/>
  <c r="EE106" i="23"/>
  <c r="CG149" i="23"/>
  <c r="CX149" i="23" s="1"/>
  <c r="EW149" i="23" s="1"/>
  <c r="GE149" i="23" s="1"/>
  <c r="DO149" i="23"/>
  <c r="DO225" i="23"/>
  <c r="CG225" i="23"/>
  <c r="CX225" i="23" s="1"/>
  <c r="EW225" i="23" s="1"/>
  <c r="GE225" i="23" s="1"/>
  <c r="CG268" i="23"/>
  <c r="CX268" i="23" s="1"/>
  <c r="EW268" i="23" s="1"/>
  <c r="GE268" i="23" s="1"/>
  <c r="DO268" i="23"/>
  <c r="CF405" i="23"/>
  <c r="CF398" i="23"/>
  <c r="CF423" i="23"/>
  <c r="CW14" i="23"/>
  <c r="CW83" i="23"/>
  <c r="CF421" i="23"/>
  <c r="CG196" i="23"/>
  <c r="CX196" i="23" s="1"/>
  <c r="EW196" i="23" s="1"/>
  <c r="GE196" i="23" s="1"/>
  <c r="DO196" i="23"/>
  <c r="DO301" i="23"/>
  <c r="CG301" i="23"/>
  <c r="CX301" i="23" s="1"/>
  <c r="EW301" i="23" s="1"/>
  <c r="GE301" i="23" s="1"/>
  <c r="DO124" i="23"/>
  <c r="CG124" i="23"/>
  <c r="CX124" i="23" s="1"/>
  <c r="EW124" i="23" s="1"/>
  <c r="GE124" i="23" s="1"/>
  <c r="CG73" i="23"/>
  <c r="CX73" i="23" s="1"/>
  <c r="EW73" i="23" s="1"/>
  <c r="GE73" i="23" s="1"/>
  <c r="DO73" i="23"/>
  <c r="CG173" i="23"/>
  <c r="CX173" i="23" s="1"/>
  <c r="EW173" i="23" s="1"/>
  <c r="GE173" i="23" s="1"/>
  <c r="DO173" i="23"/>
  <c r="DO90" i="23"/>
  <c r="CG90" i="23"/>
  <c r="CX90" i="23" s="1"/>
  <c r="EW90" i="23" s="1"/>
  <c r="GE90" i="23" s="1"/>
  <c r="CG294" i="23"/>
  <c r="CX294" i="23" s="1"/>
  <c r="EW294" i="23" s="1"/>
  <c r="GE294" i="23" s="1"/>
  <c r="DO294" i="23"/>
  <c r="CG21" i="23"/>
  <c r="CX21" i="23" s="1"/>
  <c r="EW21" i="23" s="1"/>
  <c r="GE21" i="23" s="1"/>
  <c r="DO21" i="23"/>
  <c r="CG390" i="23"/>
  <c r="CX390" i="23" s="1"/>
  <c r="EW390" i="23" s="1"/>
  <c r="GE390" i="23" s="1"/>
  <c r="DO390" i="23"/>
  <c r="CG101" i="23"/>
  <c r="CX101" i="23" s="1"/>
  <c r="EW101" i="23" s="1"/>
  <c r="GE101" i="23" s="1"/>
  <c r="DO101" i="23"/>
  <c r="CF426" i="23"/>
  <c r="CF411" i="23"/>
  <c r="CW25" i="23"/>
  <c r="DO53" i="23"/>
  <c r="CG53" i="23"/>
  <c r="CX53" i="23" s="1"/>
  <c r="EW53" i="23" s="1"/>
  <c r="GE53" i="23" s="1"/>
  <c r="CG218" i="23"/>
  <c r="CX218" i="23" s="1"/>
  <c r="EW218" i="23" s="1"/>
  <c r="GE218" i="23" s="1"/>
  <c r="DO218" i="23"/>
  <c r="DO144" i="23"/>
  <c r="CG144" i="23"/>
  <c r="CX144" i="23" s="1"/>
  <c r="EW144" i="23" s="1"/>
  <c r="GE144" i="23" s="1"/>
  <c r="CG223" i="23"/>
  <c r="CX223" i="23" s="1"/>
  <c r="EW223" i="23" s="1"/>
  <c r="GE223" i="23" s="1"/>
  <c r="DO223" i="23"/>
  <c r="N82" i="26"/>
  <c r="N83" i="26"/>
  <c r="CW16" i="23"/>
  <c r="CF419" i="23"/>
  <c r="DO115" i="23"/>
  <c r="CG115" i="23"/>
  <c r="CX115" i="23" s="1"/>
  <c r="EW115" i="23" s="1"/>
  <c r="GE115" i="23" s="1"/>
  <c r="CG141" i="23"/>
  <c r="CX141" i="23" s="1"/>
  <c r="EW141" i="23" s="1"/>
  <c r="GE141" i="23" s="1"/>
  <c r="DO141" i="23"/>
  <c r="CG26" i="23"/>
  <c r="CX26" i="23" s="1"/>
  <c r="EW26" i="23" s="1"/>
  <c r="DO26" i="23"/>
  <c r="DO309" i="23"/>
  <c r="CG309" i="23"/>
  <c r="CX309" i="23" s="1"/>
  <c r="EW309" i="23" s="1"/>
  <c r="GE309" i="23" s="1"/>
  <c r="CG393" i="23"/>
  <c r="CX393" i="23" s="1"/>
  <c r="EW393" i="23" s="1"/>
  <c r="GE393" i="23" s="1"/>
  <c r="DO393" i="23"/>
  <c r="DN415" i="23"/>
  <c r="BP425" i="23"/>
  <c r="CG35" i="23"/>
  <c r="DO35" i="23"/>
  <c r="EE373" i="23"/>
  <c r="DO31" i="23"/>
  <c r="CG31" i="23"/>
  <c r="CX31" i="23" s="1"/>
  <c r="EW31" i="23" s="1"/>
  <c r="GE31" i="23" s="1"/>
  <c r="DO155" i="23"/>
  <c r="CG155" i="23"/>
  <c r="CX155" i="23" s="1"/>
  <c r="EW155" i="23" s="1"/>
  <c r="GE155" i="23" s="1"/>
  <c r="DO247" i="23"/>
  <c r="CG247" i="23"/>
  <c r="CX247" i="23" s="1"/>
  <c r="EW247" i="23" s="1"/>
  <c r="GE247" i="23" s="1"/>
  <c r="EE372" i="23"/>
  <c r="DO269" i="23"/>
  <c r="CG269" i="23"/>
  <c r="CX269" i="23" s="1"/>
  <c r="EW269" i="23" s="1"/>
  <c r="GE269" i="23" s="1"/>
  <c r="EE280" i="23"/>
  <c r="N34" i="33" s="1"/>
  <c r="DO160" i="23"/>
  <c r="CG160" i="23"/>
  <c r="CX160" i="23" s="1"/>
  <c r="EW160" i="23" s="1"/>
  <c r="GE160" i="23" s="1"/>
  <c r="CF408" i="23"/>
  <c r="CW64" i="23"/>
  <c r="EE326" i="23"/>
  <c r="CG185" i="23"/>
  <c r="CX185" i="23" s="1"/>
  <c r="EW185" i="23" s="1"/>
  <c r="GE185" i="23" s="1"/>
  <c r="DO185" i="23"/>
  <c r="DO85" i="23"/>
  <c r="CG85" i="23"/>
  <c r="CX85" i="23" s="1"/>
  <c r="EW85" i="23" s="1"/>
  <c r="GE85" i="23" s="1"/>
  <c r="DO60" i="23"/>
  <c r="CG60" i="23"/>
  <c r="CX60" i="23" s="1"/>
  <c r="EW60" i="23" s="1"/>
  <c r="GE60" i="23" s="1"/>
  <c r="CG39" i="23"/>
  <c r="CX39" i="23" s="1"/>
  <c r="EW39" i="23" s="1"/>
  <c r="GE39" i="23" s="1"/>
  <c r="DO39" i="23"/>
  <c r="EE262" i="23"/>
  <c r="DO154" i="23"/>
  <c r="CG154" i="23"/>
  <c r="CX154" i="23" s="1"/>
  <c r="EW154" i="23" s="1"/>
  <c r="GE154" i="23" s="1"/>
  <c r="CG267" i="23"/>
  <c r="CX267" i="23" s="1"/>
  <c r="EW267" i="23" s="1"/>
  <c r="GE267" i="23" s="1"/>
  <c r="DO267" i="23"/>
  <c r="CG270" i="23"/>
  <c r="CX270" i="23" s="1"/>
  <c r="EW270" i="23" s="1"/>
  <c r="GE270" i="23" s="1"/>
  <c r="DO270" i="23"/>
  <c r="DN418" i="23"/>
  <c r="CG330" i="23"/>
  <c r="CX330" i="23" s="1"/>
  <c r="EW330" i="23" s="1"/>
  <c r="GE330" i="23" s="1"/>
  <c r="DO330" i="23"/>
  <c r="DO145" i="23"/>
  <c r="CG145" i="23"/>
  <c r="CX145" i="23" s="1"/>
  <c r="EW145" i="23" s="1"/>
  <c r="GE145" i="23" s="1"/>
  <c r="EE354" i="23"/>
  <c r="N36" i="33" s="1"/>
  <c r="CG89" i="23"/>
  <c r="CX89" i="23" s="1"/>
  <c r="EW89" i="23" s="1"/>
  <c r="GE89" i="23" s="1"/>
  <c r="DO89" i="23"/>
  <c r="CG208" i="23"/>
  <c r="CX208" i="23" s="1"/>
  <c r="EW208" i="23" s="1"/>
  <c r="GE208" i="23" s="1"/>
  <c r="DO208" i="23"/>
  <c r="CG43" i="23"/>
  <c r="CX43" i="23" s="1"/>
  <c r="EW43" i="23" s="1"/>
  <c r="GE43" i="23" s="1"/>
  <c r="DO43" i="23"/>
  <c r="EE50" i="23"/>
  <c r="CG233" i="23"/>
  <c r="CX233" i="23" s="1"/>
  <c r="EW233" i="23" s="1"/>
  <c r="GE233" i="23" s="1"/>
  <c r="DO233" i="23"/>
  <c r="DO375" i="23"/>
  <c r="CG375" i="23"/>
  <c r="CX375" i="23" s="1"/>
  <c r="EW375" i="23" s="1"/>
  <c r="GE375" i="23" s="1"/>
  <c r="EE357" i="23"/>
  <c r="EE32" i="23"/>
  <c r="CW20" i="23"/>
  <c r="CF424" i="23"/>
  <c r="CF414" i="23"/>
  <c r="CG66" i="23"/>
  <c r="CX66" i="23" s="1"/>
  <c r="EW66" i="23" s="1"/>
  <c r="GE66" i="23" s="1"/>
  <c r="DO66" i="23"/>
  <c r="EE238" i="23"/>
  <c r="CG69" i="23"/>
  <c r="CX69" i="23" s="1"/>
  <c r="EW69" i="23" s="1"/>
  <c r="GE69" i="23" s="1"/>
  <c r="DO69" i="23"/>
  <c r="EE283" i="23"/>
  <c r="EE213" i="23"/>
  <c r="CG308" i="23"/>
  <c r="CX308" i="23" s="1"/>
  <c r="EW308" i="23" s="1"/>
  <c r="GE308" i="23" s="1"/>
  <c r="DO308" i="23"/>
  <c r="CW23" i="23"/>
  <c r="CF420" i="23"/>
  <c r="CF409" i="23"/>
  <c r="DO106" i="23"/>
  <c r="CG106" i="23"/>
  <c r="CX106" i="23" s="1"/>
  <c r="EW106" i="23" s="1"/>
  <c r="GE106" i="23" s="1"/>
  <c r="DO366" i="23"/>
  <c r="CG366" i="23"/>
  <c r="CX366" i="23" s="1"/>
  <c r="EW366" i="23" s="1"/>
  <c r="GE366" i="23" s="1"/>
  <c r="DO253" i="23"/>
  <c r="CG253" i="23"/>
  <c r="CX253" i="23" s="1"/>
  <c r="EW253" i="23" s="1"/>
  <c r="GE253" i="23" s="1"/>
  <c r="EE349" i="23"/>
  <c r="EE260" i="23"/>
  <c r="N54" i="33" s="1"/>
  <c r="CG386" i="23"/>
  <c r="CX386" i="23" s="1"/>
  <c r="EW386" i="23" s="1"/>
  <c r="GE386" i="23" s="1"/>
  <c r="DO386" i="23"/>
  <c r="EE217" i="23"/>
  <c r="DO49" i="23"/>
  <c r="CG49" i="23"/>
  <c r="CX49" i="23" s="1"/>
  <c r="EW49" i="23" s="1"/>
  <c r="GE49" i="23" s="1"/>
  <c r="DO236" i="23"/>
  <c r="CG236" i="23"/>
  <c r="CX236" i="23" s="1"/>
  <c r="EW236" i="23" s="1"/>
  <c r="GE236" i="23" s="1"/>
  <c r="EE315" i="23"/>
  <c r="DO235" i="23"/>
  <c r="CG235" i="23"/>
  <c r="CX235" i="23" s="1"/>
  <c r="EW235" i="23" s="1"/>
  <c r="GE235" i="23" s="1"/>
  <c r="DO193" i="23"/>
  <c r="CG193" i="23"/>
  <c r="CX193" i="23" s="1"/>
  <c r="EW193" i="23" s="1"/>
  <c r="GE193" i="23" s="1"/>
  <c r="EE73" i="23"/>
  <c r="DO84" i="23"/>
  <c r="CG84" i="23"/>
  <c r="CX84" i="23" s="1"/>
  <c r="EW84" i="23" s="1"/>
  <c r="GE84" i="23" s="1"/>
  <c r="EE345" i="23"/>
  <c r="EE90" i="23"/>
  <c r="DO100" i="23"/>
  <c r="CG100" i="23"/>
  <c r="CX100" i="23" s="1"/>
  <c r="EW100" i="23" s="1"/>
  <c r="GE100" i="23" s="1"/>
  <c r="EE329" i="23"/>
  <c r="EE21" i="23"/>
  <c r="CG72" i="23"/>
  <c r="CX72" i="23" s="1"/>
  <c r="EW72" i="23" s="1"/>
  <c r="GE72" i="23" s="1"/>
  <c r="DO72" i="23"/>
  <c r="BP410" i="23"/>
  <c r="DO146" i="23"/>
  <c r="DO410" i="23" s="1"/>
  <c r="CG146" i="23"/>
  <c r="DO324" i="23"/>
  <c r="CG324" i="23"/>
  <c r="CX324" i="23" s="1"/>
  <c r="EW324" i="23" s="1"/>
  <c r="GE324" i="23" s="1"/>
  <c r="EE255" i="23"/>
  <c r="EE101" i="23"/>
  <c r="DN426" i="23"/>
  <c r="DN411" i="23"/>
  <c r="CG322" i="23"/>
  <c r="CX322" i="23" s="1"/>
  <c r="EW322" i="23" s="1"/>
  <c r="GE322" i="23" s="1"/>
  <c r="DO322" i="23"/>
  <c r="CG214" i="23"/>
  <c r="CX214" i="23" s="1"/>
  <c r="EW214" i="23" s="1"/>
  <c r="DO214" i="23"/>
  <c r="DO285" i="23"/>
  <c r="CG285" i="23"/>
  <c r="CX285" i="23" s="1"/>
  <c r="EW285" i="23" s="1"/>
  <c r="GE285" i="23" s="1"/>
  <c r="EE179" i="23"/>
  <c r="N48" i="33" s="1"/>
  <c r="CG114" i="23"/>
  <c r="CX114" i="23" s="1"/>
  <c r="EW114" i="23" s="1"/>
  <c r="GE114" i="23" s="1"/>
  <c r="DO114" i="23"/>
  <c r="EE67" i="23"/>
  <c r="N42" i="33" s="1"/>
  <c r="CG359" i="23"/>
  <c r="CX359" i="23" s="1"/>
  <c r="EW359" i="23" s="1"/>
  <c r="GE359" i="23" s="1"/>
  <c r="DO359" i="23"/>
  <c r="DO381" i="23"/>
  <c r="CG381" i="23"/>
  <c r="CX381" i="23" s="1"/>
  <c r="EW381" i="23" s="1"/>
  <c r="GE381" i="23" s="1"/>
  <c r="CG305" i="23"/>
  <c r="CX305" i="23" s="1"/>
  <c r="EW305" i="23" s="1"/>
  <c r="GE305" i="23" s="1"/>
  <c r="DO305" i="23"/>
  <c r="DO295" i="23"/>
  <c r="CG295" i="23"/>
  <c r="CX295" i="23" s="1"/>
  <c r="EW295" i="23" s="1"/>
  <c r="GE295" i="23" s="1"/>
  <c r="EE389" i="23"/>
  <c r="CG257" i="23"/>
  <c r="CX257" i="23" s="1"/>
  <c r="EW257" i="23" s="1"/>
  <c r="GE257" i="23" s="1"/>
  <c r="DO257" i="23"/>
  <c r="CG244" i="23"/>
  <c r="CX244" i="23" s="1"/>
  <c r="EW244" i="23" s="1"/>
  <c r="GE244" i="23" s="1"/>
  <c r="DO244" i="23"/>
  <c r="EE167" i="23"/>
  <c r="N47" i="33" s="1"/>
  <c r="DN419" i="23"/>
  <c r="CG103" i="23"/>
  <c r="CX103" i="23" s="1"/>
  <c r="EW103" i="23" s="1"/>
  <c r="GE103" i="23" s="1"/>
  <c r="DO103" i="23"/>
  <c r="DO59" i="23"/>
  <c r="CG59" i="23"/>
  <c r="CX59" i="23" s="1"/>
  <c r="EW59" i="23" s="1"/>
  <c r="GE59" i="23" s="1"/>
  <c r="DO98" i="23"/>
  <c r="CG98" i="23"/>
  <c r="CX98" i="23" s="1"/>
  <c r="EW98" i="23" s="1"/>
  <c r="GE98" i="23" s="1"/>
  <c r="EE177" i="23"/>
  <c r="EE221" i="23"/>
  <c r="N51" i="33" s="1"/>
  <c r="EE188" i="23"/>
  <c r="DO47" i="23"/>
  <c r="CG47" i="23"/>
  <c r="CX47" i="23" s="1"/>
  <c r="EW47" i="23" s="1"/>
  <c r="GE47" i="23" s="1"/>
  <c r="O79" i="26"/>
  <c r="O6" i="23"/>
  <c r="AX6" i="23" s="1"/>
  <c r="EE290" i="23"/>
  <c r="DO77" i="23"/>
  <c r="CG77" i="23"/>
  <c r="CX77" i="23" s="1"/>
  <c r="EW77" i="23" s="1"/>
  <c r="GE77" i="23" s="1"/>
  <c r="EE46" i="23"/>
  <c r="DO373" i="23"/>
  <c r="CG373" i="23"/>
  <c r="CX373" i="23" s="1"/>
  <c r="EW373" i="23" s="1"/>
  <c r="GE373" i="23" s="1"/>
  <c r="DO192" i="23"/>
  <c r="CG192" i="23"/>
  <c r="CX192" i="23" s="1"/>
  <c r="EW192" i="23" s="1"/>
  <c r="GE192" i="23" s="1"/>
  <c r="DO136" i="23"/>
  <c r="CG136" i="23"/>
  <c r="CX136" i="23" s="1"/>
  <c r="EW136" i="23" s="1"/>
  <c r="GE136" i="23" s="1"/>
  <c r="EE150" i="23"/>
  <c r="EE123" i="23"/>
  <c r="DN408" i="23"/>
  <c r="EE29" i="23"/>
  <c r="CG243" i="23"/>
  <c r="CX243" i="23" s="1"/>
  <c r="EW243" i="23" s="1"/>
  <c r="GE243" i="23" s="1"/>
  <c r="DO243" i="23"/>
  <c r="CG326" i="23"/>
  <c r="CX326" i="23" s="1"/>
  <c r="EW326" i="23" s="1"/>
  <c r="GE326" i="23" s="1"/>
  <c r="DO326" i="23"/>
  <c r="CG346" i="23"/>
  <c r="CX346" i="23" s="1"/>
  <c r="EW346" i="23" s="1"/>
  <c r="GE346" i="23" s="1"/>
  <c r="DO346" i="23"/>
  <c r="EE36" i="23"/>
  <c r="DO116" i="23"/>
  <c r="CG116" i="23"/>
  <c r="CX116" i="23" s="1"/>
  <c r="EW116" i="23" s="1"/>
  <c r="GE116" i="23" s="1"/>
  <c r="EE396" i="23"/>
  <c r="N39" i="33" s="1"/>
  <c r="EE194" i="23"/>
  <c r="EE60" i="23"/>
  <c r="N20" i="33" s="1"/>
  <c r="CG394" i="23"/>
  <c r="CX394" i="23" s="1"/>
  <c r="EW394" i="23" s="1"/>
  <c r="GE394" i="23" s="1"/>
  <c r="DO394" i="23"/>
  <c r="CG262" i="23"/>
  <c r="CX262" i="23" s="1"/>
  <c r="EW262" i="23" s="1"/>
  <c r="GE262" i="23" s="1"/>
  <c r="DO262" i="23"/>
  <c r="EE379" i="23"/>
  <c r="DO303" i="23"/>
  <c r="CG303" i="23"/>
  <c r="CX303" i="23" s="1"/>
  <c r="EW303" i="23" s="1"/>
  <c r="GE303" i="23" s="1"/>
  <c r="CF418" i="23"/>
  <c r="CW22" i="23"/>
  <c r="EE277" i="23"/>
  <c r="DO293" i="23"/>
  <c r="CG293" i="23"/>
  <c r="CX293" i="23" s="1"/>
  <c r="EW293" i="23" s="1"/>
  <c r="GE293" i="23" s="1"/>
  <c r="CG332" i="23"/>
  <c r="CX332" i="23" s="1"/>
  <c r="EW332" i="23" s="1"/>
  <c r="GE332" i="23" s="1"/>
  <c r="DO332" i="23"/>
  <c r="CG354" i="23"/>
  <c r="CX354" i="23" s="1"/>
  <c r="EW354" i="23" s="1"/>
  <c r="GE354" i="23" s="1"/>
  <c r="DO354" i="23"/>
  <c r="EE208" i="23"/>
  <c r="EE241" i="23"/>
  <c r="EE109" i="23"/>
  <c r="N43" i="33" s="1"/>
  <c r="DO30" i="23"/>
  <c r="CG30" i="23"/>
  <c r="BP412" i="23"/>
  <c r="CG50" i="23"/>
  <c r="CX50" i="23" s="1"/>
  <c r="EW50" i="23" s="1"/>
  <c r="GE50" i="23" s="1"/>
  <c r="DO50" i="23"/>
  <c r="EE233" i="23"/>
  <c r="DO310" i="23"/>
  <c r="CG310" i="23"/>
  <c r="CX310" i="23" s="1"/>
  <c r="EW310" i="23" s="1"/>
  <c r="GE310" i="23" s="1"/>
  <c r="EE54" i="23"/>
  <c r="CG357" i="23"/>
  <c r="CX357" i="23" s="1"/>
  <c r="EW357" i="23" s="1"/>
  <c r="GE357" i="23" s="1"/>
  <c r="DO357" i="23"/>
  <c r="EE58" i="23"/>
  <c r="CG38" i="23"/>
  <c r="CX38" i="23" s="1"/>
  <c r="EW38" i="23" s="1"/>
  <c r="GE38" i="23" s="1"/>
  <c r="DO38" i="23"/>
  <c r="EE231" i="23"/>
  <c r="CG284" i="23"/>
  <c r="CX284" i="23" s="1"/>
  <c r="EW284" i="23" s="1"/>
  <c r="GE284" i="23" s="1"/>
  <c r="DO284" i="23"/>
  <c r="DO238" i="23"/>
  <c r="CG238" i="23"/>
  <c r="CX238" i="23" s="1"/>
  <c r="EW238" i="23" s="1"/>
  <c r="GE238" i="23" s="1"/>
  <c r="CG213" i="23"/>
  <c r="CX213" i="23" s="1"/>
  <c r="EW213" i="23" s="1"/>
  <c r="GE213" i="23" s="1"/>
  <c r="DO213" i="23"/>
  <c r="EE156" i="23"/>
  <c r="EE138" i="23"/>
  <c r="DN420" i="23"/>
  <c r="DN409" i="23"/>
  <c r="DO210" i="23"/>
  <c r="CG210" i="23"/>
  <c r="CX210" i="23" s="1"/>
  <c r="EW210" i="23" s="1"/>
  <c r="GE210" i="23" s="1"/>
  <c r="EE149" i="23"/>
  <c r="DO300" i="23"/>
  <c r="CG300" i="23"/>
  <c r="CX300" i="23" s="1"/>
  <c r="EW300" i="23" s="1"/>
  <c r="GE300" i="23" s="1"/>
  <c r="EE266" i="23"/>
  <c r="DO260" i="23"/>
  <c r="CG260" i="23"/>
  <c r="CX260" i="23" s="1"/>
  <c r="EW260" i="23" s="1"/>
  <c r="GE260" i="23" s="1"/>
  <c r="CG242" i="23"/>
  <c r="CX242" i="23" s="1"/>
  <c r="EW242" i="23" s="1"/>
  <c r="GE242" i="23" s="1"/>
  <c r="DO242" i="23"/>
  <c r="CG306" i="23"/>
  <c r="CX306" i="23" s="1"/>
  <c r="EW306" i="23" s="1"/>
  <c r="GE306" i="23" s="1"/>
  <c r="DO306" i="23"/>
  <c r="CG271" i="23"/>
  <c r="CX271" i="23" s="1"/>
  <c r="EW271" i="23" s="1"/>
  <c r="GE271" i="23" s="1"/>
  <c r="DO271" i="23"/>
  <c r="EE196" i="23"/>
  <c r="CW56" i="23"/>
  <c r="CF406" i="23"/>
  <c r="EE334" i="23"/>
  <c r="CG65" i="23"/>
  <c r="CX65" i="23" s="1"/>
  <c r="EW65" i="23" s="1"/>
  <c r="GE65" i="23" s="1"/>
  <c r="DO65" i="23"/>
  <c r="DO345" i="23"/>
  <c r="CG345" i="23"/>
  <c r="CX345" i="23" s="1"/>
  <c r="EW345" i="23" s="1"/>
  <c r="GE345" i="23" s="1"/>
  <c r="DO356" i="23"/>
  <c r="CG356" i="23"/>
  <c r="CX356" i="23" s="1"/>
  <c r="EW356" i="23" s="1"/>
  <c r="GE356" i="23" s="1"/>
  <c r="DO251" i="23"/>
  <c r="CG251" i="23"/>
  <c r="CX251" i="23" s="1"/>
  <c r="EW251" i="23" s="1"/>
  <c r="GE251" i="23" s="1"/>
  <c r="CF410" i="23"/>
  <c r="CW146" i="23"/>
  <c r="CG186" i="23"/>
  <c r="CX186" i="23" s="1"/>
  <c r="EW186" i="23" s="1"/>
  <c r="GE186" i="23" s="1"/>
  <c r="DO186" i="23"/>
  <c r="BP426" i="23"/>
  <c r="DO25" i="23"/>
  <c r="CG25" i="23"/>
  <c r="BP411" i="23"/>
  <c r="DO42" i="23"/>
  <c r="CG42" i="23"/>
  <c r="CX42" i="23" s="1"/>
  <c r="EW42" i="23" s="1"/>
  <c r="GE42" i="23" s="1"/>
  <c r="EE246" i="23"/>
  <c r="DO135" i="23"/>
  <c r="CG135" i="23"/>
  <c r="CX135" i="23" s="1"/>
  <c r="EW135" i="23" s="1"/>
  <c r="GE135" i="23" s="1"/>
  <c r="EE276" i="23"/>
  <c r="DO355" i="23"/>
  <c r="CG355" i="23"/>
  <c r="CX355" i="23" s="1"/>
  <c r="EW355" i="23" s="1"/>
  <c r="GE355" i="23" s="1"/>
  <c r="CG389" i="23"/>
  <c r="CX389" i="23" s="1"/>
  <c r="EW389" i="23" s="1"/>
  <c r="GE389" i="23" s="1"/>
  <c r="DO389" i="23"/>
  <c r="DO342" i="23"/>
  <c r="CG342" i="23"/>
  <c r="CX342" i="23" s="1"/>
  <c r="EW342" i="23" s="1"/>
  <c r="GE342" i="23" s="1"/>
  <c r="CG167" i="23"/>
  <c r="CX167" i="23" s="1"/>
  <c r="EW167" i="23" s="1"/>
  <c r="GE167" i="23" s="1"/>
  <c r="DO167" i="23"/>
  <c r="DO113" i="23"/>
  <c r="CG113" i="23"/>
  <c r="CX113" i="23" s="1"/>
  <c r="EW113" i="23" s="1"/>
  <c r="GE113" i="23" s="1"/>
  <c r="EE168" i="23"/>
  <c r="EE59" i="23"/>
  <c r="CG63" i="23"/>
  <c r="CX63" i="23" s="1"/>
  <c r="EW63" i="23" s="1"/>
  <c r="GE63" i="23" s="1"/>
  <c r="DO63" i="23"/>
  <c r="DO239" i="23"/>
  <c r="CG239" i="23"/>
  <c r="CX239" i="23" s="1"/>
  <c r="EW239" i="23" s="1"/>
  <c r="GE239" i="23" s="1"/>
  <c r="DO363" i="23"/>
  <c r="CG363" i="23"/>
  <c r="CX363" i="23" s="1"/>
  <c r="EW363" i="23" s="1"/>
  <c r="GE363" i="23" s="1"/>
  <c r="DO395" i="23"/>
  <c r="CG395" i="23"/>
  <c r="CX395" i="23" s="1"/>
  <c r="EW395" i="23" s="1"/>
  <c r="GE395" i="23" s="1"/>
  <c r="DO51" i="23"/>
  <c r="CG51" i="23"/>
  <c r="CX51" i="23" s="1"/>
  <c r="EW51" i="23" s="1"/>
  <c r="GE51" i="23" s="1"/>
  <c r="CG290" i="23"/>
  <c r="CX290" i="23" s="1"/>
  <c r="EW290" i="23" s="1"/>
  <c r="GE290" i="23" s="1"/>
  <c r="DO290" i="23"/>
  <c r="DO128" i="23"/>
  <c r="CG128" i="23"/>
  <c r="CX128" i="23" s="1"/>
  <c r="EW128" i="23" s="1"/>
  <c r="GE128" i="23" s="1"/>
  <c r="CG19" i="23"/>
  <c r="CX19" i="23" s="1"/>
  <c r="EW19" i="23" s="1"/>
  <c r="GE19" i="23" s="1"/>
  <c r="DO19" i="23"/>
  <c r="CG364" i="23"/>
  <c r="CX364" i="23" s="1"/>
  <c r="EW364" i="23" s="1"/>
  <c r="GE364" i="23" s="1"/>
  <c r="DO364" i="23"/>
  <c r="CG174" i="23"/>
  <c r="CX174" i="23" s="1"/>
  <c r="EW174" i="23" s="1"/>
  <c r="GE174" i="23" s="1"/>
  <c r="DO174" i="23"/>
  <c r="DO302" i="23"/>
  <c r="CG302" i="23"/>
  <c r="CX302" i="23" s="1"/>
  <c r="EW302" i="23" s="1"/>
  <c r="GE302" i="23" s="1"/>
  <c r="DO273" i="23"/>
  <c r="CG273" i="23"/>
  <c r="CX273" i="23" s="1"/>
  <c r="EW273" i="23" s="1"/>
  <c r="GE273" i="23" s="1"/>
  <c r="DO29" i="23"/>
  <c r="CG29" i="23"/>
  <c r="CX29" i="23" s="1"/>
  <c r="EW29" i="23" s="1"/>
  <c r="GE29" i="23" s="1"/>
  <c r="CG79" i="23"/>
  <c r="CX79" i="23" s="1"/>
  <c r="EW79" i="23" s="1"/>
  <c r="GE79" i="23" s="1"/>
  <c r="DO79" i="23"/>
  <c r="CG88" i="23"/>
  <c r="CX88" i="23" s="1"/>
  <c r="EW88" i="23" s="1"/>
  <c r="GE88" i="23" s="1"/>
  <c r="DO88" i="23"/>
  <c r="DO36" i="23"/>
  <c r="CG36" i="23"/>
  <c r="CX36" i="23" s="1"/>
  <c r="EW36" i="23" s="1"/>
  <c r="GE36" i="23" s="1"/>
  <c r="DO387" i="23"/>
  <c r="CG387" i="23"/>
  <c r="CX387" i="23" s="1"/>
  <c r="EW387" i="23" s="1"/>
  <c r="GE387" i="23" s="1"/>
  <c r="CG396" i="23"/>
  <c r="CX396" i="23" s="1"/>
  <c r="EW396" i="23" s="1"/>
  <c r="GE396" i="23" s="1"/>
  <c r="DO396" i="23"/>
  <c r="CG194" i="23"/>
  <c r="CX194" i="23" s="1"/>
  <c r="EW194" i="23" s="1"/>
  <c r="GE194" i="23" s="1"/>
  <c r="DO194" i="23"/>
  <c r="EE48" i="23"/>
  <c r="CG52" i="23"/>
  <c r="CX52" i="23" s="1"/>
  <c r="EW52" i="23" s="1"/>
  <c r="GE52" i="23" s="1"/>
  <c r="DO52" i="23"/>
  <c r="EE202" i="23"/>
  <c r="CG379" i="23"/>
  <c r="CX379" i="23" s="1"/>
  <c r="EW379" i="23" s="1"/>
  <c r="GE379" i="23" s="1"/>
  <c r="DO379" i="23"/>
  <c r="DO376" i="23"/>
  <c r="CG376" i="23"/>
  <c r="CX376" i="23" s="1"/>
  <c r="EW376" i="23" s="1"/>
  <c r="GE376" i="23" s="1"/>
  <c r="CG261" i="23"/>
  <c r="CX261" i="23" s="1"/>
  <c r="EW261" i="23" s="1"/>
  <c r="GE261" i="23" s="1"/>
  <c r="DO261" i="23"/>
  <c r="DO133" i="23"/>
  <c r="CG133" i="23"/>
  <c r="CX133" i="23" s="1"/>
  <c r="EW133" i="23" s="1"/>
  <c r="GE133" i="23" s="1"/>
  <c r="DO199" i="23"/>
  <c r="CG199" i="23"/>
  <c r="CX199" i="23" s="1"/>
  <c r="EW199" i="23" s="1"/>
  <c r="GE199" i="23" s="1"/>
  <c r="DO62" i="23"/>
  <c r="CG62" i="23"/>
  <c r="CX62" i="23" s="1"/>
  <c r="EW62" i="23" s="1"/>
  <c r="GE62" i="23" s="1"/>
  <c r="EE27" i="23"/>
  <c r="EE377" i="23"/>
  <c r="CG109" i="23"/>
  <c r="CX109" i="23" s="1"/>
  <c r="EW109" i="23" s="1"/>
  <c r="GE109" i="23" s="1"/>
  <c r="DO109" i="23"/>
  <c r="DN412" i="23"/>
  <c r="EE219" i="23"/>
  <c r="EE310" i="23"/>
  <c r="CG58" i="23"/>
  <c r="CX58" i="23" s="1"/>
  <c r="EW58" i="23" s="1"/>
  <c r="GE58" i="23" s="1"/>
  <c r="DO58" i="23"/>
  <c r="CG231" i="23"/>
  <c r="CX231" i="23" s="1"/>
  <c r="EW231" i="23" s="1"/>
  <c r="GE231" i="23" s="1"/>
  <c r="DO231" i="23"/>
  <c r="EE284" i="23"/>
  <c r="EE126" i="23"/>
  <c r="EE272" i="23"/>
  <c r="EE282" i="23"/>
  <c r="CG266" i="23"/>
  <c r="CX266" i="23" s="1"/>
  <c r="EW266" i="23" s="1"/>
  <c r="GE266" i="23" s="1"/>
  <c r="DO266" i="23"/>
  <c r="EE341" i="23"/>
  <c r="CG76" i="23"/>
  <c r="CX76" i="23" s="1"/>
  <c r="EW76" i="23" s="1"/>
  <c r="GE76" i="23" s="1"/>
  <c r="DO76" i="23"/>
  <c r="CG249" i="23"/>
  <c r="CX249" i="23" s="1"/>
  <c r="EW249" i="23" s="1"/>
  <c r="GE249" i="23" s="1"/>
  <c r="DO249" i="23"/>
  <c r="DO56" i="23"/>
  <c r="CG56" i="23"/>
  <c r="BP406" i="23"/>
  <c r="EE191" i="23"/>
  <c r="CG24" i="23"/>
  <c r="CX24" i="23" s="1"/>
  <c r="EW24" i="23" s="1"/>
  <c r="GE24" i="23" s="1"/>
  <c r="DO24" i="23"/>
  <c r="CG107" i="23"/>
  <c r="CX107" i="23" s="1"/>
  <c r="EW107" i="23" s="1"/>
  <c r="GE107" i="23" s="1"/>
  <c r="DO107" i="23"/>
  <c r="DO97" i="23"/>
  <c r="CG97" i="23"/>
  <c r="CX97" i="23" s="1"/>
  <c r="EW97" i="23" s="1"/>
  <c r="GE97" i="23" s="1"/>
  <c r="CG329" i="23"/>
  <c r="CX329" i="23" s="1"/>
  <c r="EW329" i="23" s="1"/>
  <c r="GE329" i="23" s="1"/>
  <c r="DO329" i="23"/>
  <c r="DO182" i="23"/>
  <c r="CG182" i="23"/>
  <c r="CX182" i="23" s="1"/>
  <c r="EW182" i="23" s="1"/>
  <c r="GE182" i="23" s="1"/>
  <c r="DO348" i="23"/>
  <c r="CG348" i="23"/>
  <c r="CX348" i="23" s="1"/>
  <c r="EW348" i="23" s="1"/>
  <c r="GE348" i="23" s="1"/>
  <c r="EE28" i="23"/>
  <c r="DO255" i="23"/>
  <c r="CG255" i="23"/>
  <c r="CX255" i="23" s="1"/>
  <c r="EW255" i="23" s="1"/>
  <c r="GE255" i="23" s="1"/>
  <c r="CG350" i="23"/>
  <c r="CX350" i="23" s="1"/>
  <c r="EW350" i="23" s="1"/>
  <c r="GE350" i="23" s="1"/>
  <c r="DO350" i="23"/>
  <c r="EE322" i="23"/>
  <c r="EE339" i="23"/>
  <c r="CG75" i="23"/>
  <c r="CX75" i="23" s="1"/>
  <c r="EW75" i="23" s="1"/>
  <c r="GE75" i="23" s="1"/>
  <c r="DO75" i="23"/>
  <c r="EE320" i="23"/>
  <c r="EE114" i="23"/>
  <c r="CG246" i="23"/>
  <c r="CX246" i="23" s="1"/>
  <c r="EW246" i="23" s="1"/>
  <c r="GE246" i="23" s="1"/>
  <c r="DO246" i="23"/>
  <c r="DO78" i="23"/>
  <c r="CG78" i="23"/>
  <c r="CX78" i="23" s="1"/>
  <c r="EW78" i="23" s="1"/>
  <c r="GE78" i="23" s="1"/>
  <c r="DO276" i="23"/>
  <c r="CG276" i="23"/>
  <c r="CX276" i="23" s="1"/>
  <c r="EW276" i="23" s="1"/>
  <c r="GE276" i="23" s="1"/>
  <c r="EE351" i="23"/>
  <c r="EE355" i="23"/>
  <c r="N37" i="33" s="1"/>
  <c r="EE129" i="23"/>
  <c r="EE80" i="23"/>
  <c r="DO168" i="23"/>
  <c r="CG168" i="23"/>
  <c r="CX168" i="23" s="1"/>
  <c r="EW168" i="23" s="1"/>
  <c r="GE168" i="23" s="1"/>
  <c r="EE98" i="23"/>
  <c r="CG317" i="23"/>
  <c r="CX317" i="23" s="1"/>
  <c r="EW317" i="23" s="1"/>
  <c r="GE317" i="23" s="1"/>
  <c r="DO317" i="23"/>
  <c r="CG333" i="23"/>
  <c r="CX333" i="23" s="1"/>
  <c r="EW333" i="23" s="1"/>
  <c r="GE333" i="23" s="1"/>
  <c r="DO333" i="23"/>
  <c r="EE362" i="23"/>
  <c r="EE395" i="23"/>
  <c r="EE312" i="23"/>
  <c r="EE51" i="23"/>
  <c r="DO378" i="23"/>
  <c r="CG378" i="23"/>
  <c r="CX378" i="23" s="1"/>
  <c r="EW378" i="23" s="1"/>
  <c r="GE378" i="23" s="1"/>
  <c r="EE128" i="23"/>
  <c r="EE201" i="23"/>
  <c r="EE203" i="23"/>
  <c r="DO95" i="23"/>
  <c r="CG95" i="23"/>
  <c r="CX95" i="23" s="1"/>
  <c r="EW95" i="23" s="1"/>
  <c r="EE164" i="23"/>
  <c r="CG150" i="23"/>
  <c r="CX150" i="23" s="1"/>
  <c r="EW150" i="23" s="1"/>
  <c r="GE150" i="23" s="1"/>
  <c r="DO150" i="23"/>
  <c r="CG151" i="23"/>
  <c r="CX151" i="23" s="1"/>
  <c r="EW151" i="23" s="1"/>
  <c r="GE151" i="23" s="1"/>
  <c r="DO151" i="23"/>
  <c r="CG206" i="23"/>
  <c r="CX206" i="23" s="1"/>
  <c r="EW206" i="23" s="1"/>
  <c r="GE206" i="23" s="1"/>
  <c r="DO206" i="23"/>
  <c r="CG123" i="23"/>
  <c r="CX123" i="23" s="1"/>
  <c r="EW123" i="23" s="1"/>
  <c r="GE123" i="23" s="1"/>
  <c r="DO123" i="23"/>
  <c r="EE316" i="23"/>
  <c r="EE371" i="23"/>
  <c r="CG64" i="23"/>
  <c r="BP408" i="23"/>
  <c r="DO64" i="23"/>
  <c r="EE261" i="23"/>
  <c r="N20" i="26"/>
  <c r="DN407" i="23"/>
  <c r="CG277" i="23"/>
  <c r="CX277" i="23" s="1"/>
  <c r="EW277" i="23" s="1"/>
  <c r="GE277" i="23" s="1"/>
  <c r="DO277" i="23"/>
  <c r="CG288" i="23"/>
  <c r="CX288" i="23" s="1"/>
  <c r="EW288" i="23" s="1"/>
  <c r="GE288" i="23" s="1"/>
  <c r="DO288" i="23"/>
  <c r="DO127" i="23"/>
  <c r="CG127" i="23"/>
  <c r="CX127" i="23" s="1"/>
  <c r="EW127" i="23" s="1"/>
  <c r="GE127" i="23" s="1"/>
  <c r="DO172" i="23"/>
  <c r="CG172" i="23"/>
  <c r="CX172" i="23" s="1"/>
  <c r="EW172" i="23" s="1"/>
  <c r="GE172" i="23" s="1"/>
  <c r="CG159" i="23"/>
  <c r="CX159" i="23" s="1"/>
  <c r="EW159" i="23" s="1"/>
  <c r="GE159" i="23" s="1"/>
  <c r="DO159" i="23"/>
  <c r="DO27" i="23"/>
  <c r="CG27" i="23"/>
  <c r="CX27" i="23" s="1"/>
  <c r="EW27" i="23" s="1"/>
  <c r="GE27" i="23" s="1"/>
  <c r="EE222" i="23"/>
  <c r="DO241" i="23"/>
  <c r="CG241" i="23"/>
  <c r="CX241" i="23" s="1"/>
  <c r="EW241" i="23" s="1"/>
  <c r="GE241" i="23" s="1"/>
  <c r="DO377" i="23"/>
  <c r="CG377" i="23"/>
  <c r="CX377" i="23" s="1"/>
  <c r="EW377" i="23" s="1"/>
  <c r="GE377" i="23" s="1"/>
  <c r="CW30" i="23"/>
  <c r="CF412" i="23"/>
  <c r="EE153" i="23"/>
  <c r="CG215" i="23"/>
  <c r="CX215" i="23" s="1"/>
  <c r="EW215" i="23" s="1"/>
  <c r="GE215" i="23" s="1"/>
  <c r="DO215" i="23"/>
  <c r="DO126" i="23"/>
  <c r="CG126" i="23"/>
  <c r="CX126" i="23" s="1"/>
  <c r="EW126" i="23" s="1"/>
  <c r="GE126" i="23" s="1"/>
  <c r="CG122" i="23"/>
  <c r="CX122" i="23" s="1"/>
  <c r="EW122" i="23" s="1"/>
  <c r="GE122" i="23" s="1"/>
  <c r="DO122" i="23"/>
  <c r="CG99" i="23"/>
  <c r="CX99" i="23" s="1"/>
  <c r="EW99" i="23" s="1"/>
  <c r="GE99" i="23" s="1"/>
  <c r="DO99" i="23"/>
  <c r="DO18" i="23"/>
  <c r="CG18" i="23"/>
  <c r="CX18" i="23" s="1"/>
  <c r="EW18" i="23" s="1"/>
  <c r="CG156" i="23"/>
  <c r="CX156" i="23" s="1"/>
  <c r="EW156" i="23" s="1"/>
  <c r="GE156" i="23" s="1"/>
  <c r="DO156" i="23"/>
  <c r="CG229" i="23"/>
  <c r="CX229" i="23" s="1"/>
  <c r="EW229" i="23" s="1"/>
  <c r="GE229" i="23" s="1"/>
  <c r="DO229" i="23"/>
  <c r="DO327" i="23"/>
  <c r="CG327" i="23"/>
  <c r="CX327" i="23" s="1"/>
  <c r="EW327" i="23" s="1"/>
  <c r="GE327" i="23" s="1"/>
  <c r="CG337" i="23"/>
  <c r="CX337" i="23" s="1"/>
  <c r="EW337" i="23" s="1"/>
  <c r="GE337" i="23" s="1"/>
  <c r="DO337" i="23"/>
  <c r="DO131" i="23"/>
  <c r="CG131" i="23"/>
  <c r="CX131" i="23" s="1"/>
  <c r="EW131" i="23" s="1"/>
  <c r="GE131" i="23" s="1"/>
  <c r="CG368" i="23"/>
  <c r="CX368" i="23" s="1"/>
  <c r="EW368" i="23" s="1"/>
  <c r="GE368" i="23" s="1"/>
  <c r="DO368" i="23"/>
  <c r="DO111" i="23"/>
  <c r="CG111" i="23"/>
  <c r="CX111" i="23" s="1"/>
  <c r="EW111" i="23" s="1"/>
  <c r="GE111" i="23" s="1"/>
  <c r="DN406" i="23"/>
  <c r="CG191" i="23"/>
  <c r="CX191" i="23" s="1"/>
  <c r="EW191" i="23" s="1"/>
  <c r="GE191" i="23" s="1"/>
  <c r="DO191" i="23"/>
  <c r="CG264" i="23"/>
  <c r="CX264" i="23" s="1"/>
  <c r="EW264" i="23" s="1"/>
  <c r="GE264" i="23" s="1"/>
  <c r="DO264" i="23"/>
  <c r="CG334" i="23"/>
  <c r="CX334" i="23" s="1"/>
  <c r="EW334" i="23" s="1"/>
  <c r="GE334" i="23" s="1"/>
  <c r="DO334" i="23"/>
  <c r="DO275" i="23"/>
  <c r="CG275" i="23"/>
  <c r="CX275" i="23" s="1"/>
  <c r="EW275" i="23" s="1"/>
  <c r="GE275" i="23" s="1"/>
  <c r="DO212" i="23"/>
  <c r="CG212" i="23"/>
  <c r="CX212" i="23" s="1"/>
  <c r="EW212" i="23" s="1"/>
  <c r="GE212" i="23" s="1"/>
  <c r="DO86" i="23"/>
  <c r="CG86" i="23"/>
  <c r="CX86" i="23" s="1"/>
  <c r="EW86" i="23" s="1"/>
  <c r="GE86" i="23" s="1"/>
  <c r="EE165" i="23"/>
  <c r="EE204" i="23"/>
  <c r="CG347" i="23"/>
  <c r="CX347" i="23" s="1"/>
  <c r="EW347" i="23" s="1"/>
  <c r="GE347" i="23" s="1"/>
  <c r="DO347" i="23"/>
  <c r="DO157" i="23"/>
  <c r="CG157" i="23"/>
  <c r="CX157" i="23" s="1"/>
  <c r="EW157" i="23" s="1"/>
  <c r="GE157" i="23" s="1"/>
  <c r="EE78" i="23"/>
  <c r="CG166" i="23"/>
  <c r="CX166" i="23" s="1"/>
  <c r="EW166" i="23" s="1"/>
  <c r="GE166" i="23" s="1"/>
  <c r="DO166" i="23"/>
  <c r="DO351" i="23"/>
  <c r="CG351" i="23"/>
  <c r="CX351" i="23" s="1"/>
  <c r="EW351" i="23" s="1"/>
  <c r="GE351" i="23" s="1"/>
  <c r="EE361" i="23"/>
  <c r="DO129" i="23"/>
  <c r="CG129" i="23"/>
  <c r="CX129" i="23" s="1"/>
  <c r="EW129" i="23" s="1"/>
  <c r="GE129" i="23" s="1"/>
  <c r="CG80" i="23"/>
  <c r="CX80" i="23" s="1"/>
  <c r="EW80" i="23" s="1"/>
  <c r="GE80" i="23" s="1"/>
  <c r="DO80" i="23"/>
  <c r="EE307" i="23"/>
  <c r="DO321" i="23"/>
  <c r="CG321" i="23"/>
  <c r="CX321" i="23" s="1"/>
  <c r="EW321" i="23" s="1"/>
  <c r="GE321" i="23" s="1"/>
  <c r="EE317" i="23"/>
  <c r="EE228" i="23"/>
  <c r="DO256" i="23"/>
  <c r="CG256" i="23"/>
  <c r="CX256" i="23" s="1"/>
  <c r="EW256" i="23" s="1"/>
  <c r="GE256" i="23" s="1"/>
  <c r="EE263" i="23"/>
  <c r="CG312" i="23"/>
  <c r="CX312" i="23" s="1"/>
  <c r="EW312" i="23" s="1"/>
  <c r="GE312" i="23" s="1"/>
  <c r="DO312" i="23"/>
  <c r="DO201" i="23"/>
  <c r="CG201" i="23"/>
  <c r="CX201" i="23" s="1"/>
  <c r="EW201" i="23" s="1"/>
  <c r="GE201" i="23" s="1"/>
  <c r="CG203" i="23"/>
  <c r="CX203" i="23" s="1"/>
  <c r="EW203" i="23" s="1"/>
  <c r="GE203" i="23" s="1"/>
  <c r="DO203" i="23"/>
  <c r="CG164" i="23"/>
  <c r="CX164" i="23" s="1"/>
  <c r="EW164" i="23" s="1"/>
  <c r="GE164" i="23" s="1"/>
  <c r="DO164" i="23"/>
  <c r="CG187" i="23"/>
  <c r="CX187" i="23" s="1"/>
  <c r="EW187" i="23" s="1"/>
  <c r="GE187" i="23" s="1"/>
  <c r="DO187" i="23"/>
  <c r="CG96" i="23"/>
  <c r="CX96" i="23" s="1"/>
  <c r="EW96" i="23" s="1"/>
  <c r="GE96" i="23" s="1"/>
  <c r="DO96" i="23"/>
  <c r="DO371" i="23"/>
  <c r="CG371" i="23"/>
  <c r="CX371" i="23" s="1"/>
  <c r="EW371" i="23" s="1"/>
  <c r="GE371" i="23" s="1"/>
  <c r="CG325" i="23"/>
  <c r="CX325" i="23" s="1"/>
  <c r="EW325" i="23" s="1"/>
  <c r="GE325" i="23" s="1"/>
  <c r="DO325" i="23"/>
  <c r="DO74" i="23"/>
  <c r="CG74" i="23"/>
  <c r="CX74" i="23" s="1"/>
  <c r="EW74" i="23" s="1"/>
  <c r="GE74" i="23" s="1"/>
  <c r="DO190" i="23"/>
  <c r="CG190" i="23"/>
  <c r="CX190" i="23" s="1"/>
  <c r="EW190" i="23" s="1"/>
  <c r="GE190" i="23" s="1"/>
  <c r="DO152" i="23"/>
  <c r="CG152" i="23"/>
  <c r="CX152" i="23" s="1"/>
  <c r="EW152" i="23" s="1"/>
  <c r="GE152" i="23" s="1"/>
  <c r="DO219" i="23"/>
  <c r="CG219" i="23"/>
  <c r="CX219" i="23" s="1"/>
  <c r="EW219" i="23" s="1"/>
  <c r="GE219" i="23" s="1"/>
  <c r="DO313" i="23"/>
  <c r="CG313" i="23"/>
  <c r="CX313" i="23" s="1"/>
  <c r="EW313" i="23" s="1"/>
  <c r="GE313" i="23" s="1"/>
  <c r="DO248" i="23"/>
  <c r="CG248" i="23"/>
  <c r="CX248" i="23" s="1"/>
  <c r="EW248" i="23" s="1"/>
  <c r="GE248" i="23" s="1"/>
  <c r="CG237" i="23"/>
  <c r="CX237" i="23" s="1"/>
  <c r="EW237" i="23" s="1"/>
  <c r="GE237" i="23" s="1"/>
  <c r="DO237" i="23"/>
  <c r="DO37" i="23"/>
  <c r="CG37" i="23"/>
  <c r="CX37" i="23" s="1"/>
  <c r="EW37" i="23" s="1"/>
  <c r="GE37" i="23" s="1"/>
  <c r="DO328" i="23"/>
  <c r="CG328" i="23"/>
  <c r="CX328" i="23" s="1"/>
  <c r="EW328" i="23" s="1"/>
  <c r="GE328" i="23" s="1"/>
  <c r="DO272" i="23"/>
  <c r="CG272" i="23"/>
  <c r="CX272" i="23" s="1"/>
  <c r="EW272" i="23" s="1"/>
  <c r="GE272" i="23" s="1"/>
  <c r="CG195" i="23"/>
  <c r="CX195" i="23" s="1"/>
  <c r="EW195" i="23" s="1"/>
  <c r="GE195" i="23" s="1"/>
  <c r="DO195" i="23"/>
  <c r="CG282" i="23"/>
  <c r="CX282" i="23" s="1"/>
  <c r="EW282" i="23" s="1"/>
  <c r="GE282" i="23" s="1"/>
  <c r="DO282" i="23"/>
  <c r="CG112" i="23"/>
  <c r="CX112" i="23" s="1"/>
  <c r="EW112" i="23" s="1"/>
  <c r="GE112" i="23" s="1"/>
  <c r="DO112" i="23"/>
  <c r="DN423" i="23"/>
  <c r="DN405" i="23"/>
  <c r="DN398" i="23"/>
  <c r="CG207" i="23"/>
  <c r="CX207" i="23" s="1"/>
  <c r="EW207" i="23" s="1"/>
  <c r="GE207" i="23" s="1"/>
  <c r="DO207" i="23"/>
  <c r="CG227" i="23"/>
  <c r="CX227" i="23" s="1"/>
  <c r="EW227" i="23" s="1"/>
  <c r="GE227" i="23" s="1"/>
  <c r="DO227" i="23"/>
  <c r="CG226" i="23"/>
  <c r="CX226" i="23" s="1"/>
  <c r="EW226" i="23" s="1"/>
  <c r="GE226" i="23" s="1"/>
  <c r="DO226" i="23"/>
  <c r="DO341" i="23"/>
  <c r="CG341" i="23"/>
  <c r="CX341" i="23" s="1"/>
  <c r="EW341" i="23" s="1"/>
  <c r="GE341" i="23" s="1"/>
  <c r="DN421" i="23"/>
  <c r="DO41" i="23"/>
  <c r="CG41" i="23"/>
  <c r="CX41" i="23" s="1"/>
  <c r="EW41" i="23" s="1"/>
  <c r="GE41" i="23" s="1"/>
  <c r="EE249" i="23"/>
  <c r="EE107" i="23"/>
  <c r="CG180" i="23"/>
  <c r="CX180" i="23" s="1"/>
  <c r="EW180" i="23" s="1"/>
  <c r="GE180" i="23" s="1"/>
  <c r="DO180" i="23"/>
  <c r="DO68" i="23"/>
  <c r="CG68" i="23"/>
  <c r="CX68" i="23" s="1"/>
  <c r="EW68" i="23" s="1"/>
  <c r="GE68" i="23" s="1"/>
  <c r="DO254" i="23"/>
  <c r="CG254" i="23"/>
  <c r="CX254" i="23" s="1"/>
  <c r="EW254" i="23" s="1"/>
  <c r="GE254" i="23" s="1"/>
  <c r="CG176" i="23"/>
  <c r="CX176" i="23" s="1"/>
  <c r="EW176" i="23" s="1"/>
  <c r="GE176" i="23" s="1"/>
  <c r="DO176" i="23"/>
  <c r="EE97" i="23"/>
  <c r="EE132" i="23"/>
  <c r="DO200" i="23"/>
  <c r="CG200" i="23"/>
  <c r="CX200" i="23" s="1"/>
  <c r="EW200" i="23" s="1"/>
  <c r="GE200" i="23" s="1"/>
  <c r="EE182" i="23"/>
  <c r="N27" i="33" s="1"/>
  <c r="CG245" i="23"/>
  <c r="CX245" i="23" s="1"/>
  <c r="EW245" i="23" s="1"/>
  <c r="GE245" i="23" s="1"/>
  <c r="DO245" i="23"/>
  <c r="DO28" i="23"/>
  <c r="CG28" i="23"/>
  <c r="CX28" i="23" s="1"/>
  <c r="EW28" i="23" s="1"/>
  <c r="GE28" i="23" s="1"/>
  <c r="DO204" i="23"/>
  <c r="CG204" i="23"/>
  <c r="CX204" i="23" s="1"/>
  <c r="EW204" i="23" s="1"/>
  <c r="GE204" i="23" s="1"/>
  <c r="DO339" i="23"/>
  <c r="CG339" i="23"/>
  <c r="CX339" i="23" s="1"/>
  <c r="EW339" i="23" s="1"/>
  <c r="GE339" i="23" s="1"/>
  <c r="DO81" i="23"/>
  <c r="CG81" i="23"/>
  <c r="CX81" i="23" s="1"/>
  <c r="EW81" i="23" s="1"/>
  <c r="GE81" i="23" s="1"/>
  <c r="DO320" i="23"/>
  <c r="CG320" i="23"/>
  <c r="CX320" i="23" s="1"/>
  <c r="EW320" i="23" s="1"/>
  <c r="GE320" i="23" s="1"/>
  <c r="CG230" i="23"/>
  <c r="CX230" i="23" s="1"/>
  <c r="EW230" i="23" s="1"/>
  <c r="GE230" i="23" s="1"/>
  <c r="DO230" i="23"/>
  <c r="CG367" i="23"/>
  <c r="CX367" i="23" s="1"/>
  <c r="EW367" i="23" s="1"/>
  <c r="GE367" i="23" s="1"/>
  <c r="DO367" i="23"/>
  <c r="CG361" i="23"/>
  <c r="CX361" i="23" s="1"/>
  <c r="EW361" i="23" s="1"/>
  <c r="GE361" i="23" s="1"/>
  <c r="DO361" i="23"/>
  <c r="DO307" i="23"/>
  <c r="CG307" i="23"/>
  <c r="CX307" i="23" s="1"/>
  <c r="EW307" i="23" s="1"/>
  <c r="GE307" i="23" s="1"/>
  <c r="DO71" i="23"/>
  <c r="CG71" i="23"/>
  <c r="CX71" i="23" s="1"/>
  <c r="EW71" i="23" s="1"/>
  <c r="GE71" i="23" s="1"/>
  <c r="DO110" i="23"/>
  <c r="CG110" i="23"/>
  <c r="CX110" i="23" s="1"/>
  <c r="EW110" i="23" s="1"/>
  <c r="GE110" i="23" s="1"/>
  <c r="DO360" i="23"/>
  <c r="CG360" i="23"/>
  <c r="CX360" i="23" s="1"/>
  <c r="EW360" i="23" s="1"/>
  <c r="GE360" i="23" s="1"/>
  <c r="DO228" i="23"/>
  <c r="CG228" i="23"/>
  <c r="CX228" i="23" s="1"/>
  <c r="EW228" i="23" s="1"/>
  <c r="GE228" i="23" s="1"/>
  <c r="CW147" i="23"/>
  <c r="CF415" i="23"/>
  <c r="DO362" i="23"/>
  <c r="CG362" i="23"/>
  <c r="CX362" i="23" s="1"/>
  <c r="EW362" i="23" s="1"/>
  <c r="GE362" i="23" s="1"/>
  <c r="EE378" i="23"/>
  <c r="EE108" i="23"/>
  <c r="DO82" i="23"/>
  <c r="CG82" i="23"/>
  <c r="CX82" i="23" s="1"/>
  <c r="EW82" i="23" s="1"/>
  <c r="GE82" i="23" s="1"/>
  <c r="CF413" i="23"/>
  <c r="CW87" i="23"/>
  <c r="CG279" i="23"/>
  <c r="CX279" i="23" s="1"/>
  <c r="EW279" i="23" s="1"/>
  <c r="GE279" i="23" s="1"/>
  <c r="DO279" i="23"/>
  <c r="DO45" i="23"/>
  <c r="CG45" i="23"/>
  <c r="CX45" i="23" s="1"/>
  <c r="EW45" i="23" s="1"/>
  <c r="GE45" i="23" s="1"/>
  <c r="DO94" i="23"/>
  <c r="CG94" i="23"/>
  <c r="CX94" i="23" s="1"/>
  <c r="EW94" i="23" s="1"/>
  <c r="GE94" i="23" s="1"/>
  <c r="EE206" i="23"/>
  <c r="EE281" i="23"/>
  <c r="CG316" i="23"/>
  <c r="CX316" i="23" s="1"/>
  <c r="EW316" i="23" s="1"/>
  <c r="GE316" i="23" s="1"/>
  <c r="DO316" i="23"/>
  <c r="EE44" i="23"/>
  <c r="EE102" i="23"/>
  <c r="EE142" i="23"/>
  <c r="EE170" i="23"/>
  <c r="EE365" i="23"/>
  <c r="DO385" i="23"/>
  <c r="CG385" i="23"/>
  <c r="CX385" i="23" s="1"/>
  <c r="EW385" i="23" s="1"/>
  <c r="GE385" i="23" s="1"/>
  <c r="DO331" i="23"/>
  <c r="CG331" i="23"/>
  <c r="CX331" i="23" s="1"/>
  <c r="EW331" i="23" s="1"/>
  <c r="GE331" i="23" s="1"/>
  <c r="EE323" i="23"/>
  <c r="EE70" i="23"/>
  <c r="EE384" i="23"/>
  <c r="CG380" i="23"/>
  <c r="CX380" i="23" s="1"/>
  <c r="EW380" i="23" s="1"/>
  <c r="GE380" i="23" s="1"/>
  <c r="DO380" i="23"/>
  <c r="EE158" i="23"/>
  <c r="EE252" i="23"/>
  <c r="N53" i="33" s="1"/>
  <c r="DO289" i="23"/>
  <c r="CG289" i="23"/>
  <c r="CX289" i="23" s="1"/>
  <c r="EW289" i="23" s="1"/>
  <c r="GE289" i="23" s="1"/>
  <c r="O19" i="26"/>
  <c r="O94" i="26" s="1"/>
  <c r="O98" i="26" s="1"/>
  <c r="DO93" i="23"/>
  <c r="CG93" i="23"/>
  <c r="BP407" i="23"/>
  <c r="CG57" i="23"/>
  <c r="CX57" i="23" s="1"/>
  <c r="EW57" i="23" s="1"/>
  <c r="GE57" i="23" s="1"/>
  <c r="DO57" i="23"/>
  <c r="DO297" i="23"/>
  <c r="CG297" i="23"/>
  <c r="CX297" i="23" s="1"/>
  <c r="EW297" i="23" s="1"/>
  <c r="GE297" i="23" s="1"/>
  <c r="DO299" i="23"/>
  <c r="CG299" i="23"/>
  <c r="CX299" i="23" s="1"/>
  <c r="EW299" i="23" s="1"/>
  <c r="GE299" i="23" s="1"/>
  <c r="EE127" i="23"/>
  <c r="EE159" i="23"/>
  <c r="CG222" i="23"/>
  <c r="CX222" i="23" s="1"/>
  <c r="EW222" i="23" s="1"/>
  <c r="GE222" i="23" s="1"/>
  <c r="DO222" i="23"/>
  <c r="DO258" i="23"/>
  <c r="CG258" i="23"/>
  <c r="CX258" i="23" s="1"/>
  <c r="EW258" i="23" s="1"/>
  <c r="GE258" i="23" s="1"/>
  <c r="EE152" i="23"/>
  <c r="CG153" i="23"/>
  <c r="CX153" i="23" s="1"/>
  <c r="EW153" i="23" s="1"/>
  <c r="GE153" i="23" s="1"/>
  <c r="DO153" i="23"/>
  <c r="DO121" i="23"/>
  <c r="CG121" i="23"/>
  <c r="CX121" i="23" s="1"/>
  <c r="EW121" i="23" s="1"/>
  <c r="GE121" i="23" s="1"/>
  <c r="DO352" i="23"/>
  <c r="CG352" i="23"/>
  <c r="CX352" i="23" s="1"/>
  <c r="EW352" i="23" s="1"/>
  <c r="GE352" i="23" s="1"/>
  <c r="DN414" i="23"/>
  <c r="DN424" i="23"/>
  <c r="CG143" i="23"/>
  <c r="CX143" i="23" s="1"/>
  <c r="EW143" i="23" s="1"/>
  <c r="GE143" i="23" s="1"/>
  <c r="DO143" i="23"/>
  <c r="EE234" i="23"/>
  <c r="EE237" i="23"/>
  <c r="DN422" i="23"/>
  <c r="EE18" i="23"/>
  <c r="CG338" i="23"/>
  <c r="CX338" i="23" s="1"/>
  <c r="EW338" i="23" s="1"/>
  <c r="GE338" i="23" s="1"/>
  <c r="DO338" i="23"/>
  <c r="EE327" i="23"/>
  <c r="CG205" i="23"/>
  <c r="CX205" i="23" s="1"/>
  <c r="EW205" i="23" s="1"/>
  <c r="GE205" i="23" s="1"/>
  <c r="DO205" i="23"/>
  <c r="EE337" i="23"/>
  <c r="EE131" i="23"/>
  <c r="EE207" i="23"/>
  <c r="DO296" i="23"/>
  <c r="CG296" i="23"/>
  <c r="CX296" i="23" s="1"/>
  <c r="EW296" i="23" s="1"/>
  <c r="GE296" i="23" s="1"/>
  <c r="DO83" i="23"/>
  <c r="CG83" i="23"/>
  <c r="BP421" i="23"/>
  <c r="DO198" i="23"/>
  <c r="CG198" i="23"/>
  <c r="CX198" i="23" s="1"/>
  <c r="EW198" i="23" s="1"/>
  <c r="GE198" i="23" s="1"/>
  <c r="DO374" i="23"/>
  <c r="CG374" i="23"/>
  <c r="CX374" i="23" s="1"/>
  <c r="EW374" i="23" s="1"/>
  <c r="GE374" i="23" s="1"/>
  <c r="EE392" i="23"/>
  <c r="CG311" i="23"/>
  <c r="CX311" i="23" s="1"/>
  <c r="EW311" i="23" s="1"/>
  <c r="GE311" i="23" s="1"/>
  <c r="DO311" i="23"/>
  <c r="EE120" i="23"/>
  <c r="EE335" i="23"/>
  <c r="EE180" i="23"/>
  <c r="EE176" i="23"/>
  <c r="DO278" i="23"/>
  <c r="CG278" i="23"/>
  <c r="CX278" i="23" s="1"/>
  <c r="EW278" i="23" s="1"/>
  <c r="GE278" i="23" s="1"/>
  <c r="EE314" i="23"/>
  <c r="DO132" i="23"/>
  <c r="CG132" i="23"/>
  <c r="CX132" i="23" s="1"/>
  <c r="EW132" i="23" s="1"/>
  <c r="GE132" i="23" s="1"/>
  <c r="DO382" i="23"/>
  <c r="CG382" i="23"/>
  <c r="CX382" i="23" s="1"/>
  <c r="EW382" i="23" s="1"/>
  <c r="GE382" i="23" s="1"/>
  <c r="EE117" i="23"/>
  <c r="CG259" i="23"/>
  <c r="CX259" i="23" s="1"/>
  <c r="EW259" i="23" s="1"/>
  <c r="GE259" i="23" s="1"/>
  <c r="DO259" i="23"/>
  <c r="CG291" i="23"/>
  <c r="CX291" i="23" s="1"/>
  <c r="EW291" i="23" s="1"/>
  <c r="GE291" i="23" s="1"/>
  <c r="DO291" i="23"/>
  <c r="DO165" i="23"/>
  <c r="CG165" i="23"/>
  <c r="CX165" i="23" s="1"/>
  <c r="EW165" i="23" s="1"/>
  <c r="GE165" i="23" s="1"/>
  <c r="DO130" i="23"/>
  <c r="CG130" i="23"/>
  <c r="CX130" i="23" s="1"/>
  <c r="EW130" i="23" s="1"/>
  <c r="GE130" i="23" s="1"/>
  <c r="EE286" i="23"/>
  <c r="CG369" i="23"/>
  <c r="CX369" i="23" s="1"/>
  <c r="EW369" i="23" s="1"/>
  <c r="GE369" i="23" s="1"/>
  <c r="DO369" i="23"/>
  <c r="EE166" i="23"/>
  <c r="DO318" i="23"/>
  <c r="CG318" i="23"/>
  <c r="CX318" i="23" s="1"/>
  <c r="EW318" i="23" s="1"/>
  <c r="GE318" i="23" s="1"/>
  <c r="CG370" i="23"/>
  <c r="CX370" i="23" s="1"/>
  <c r="EW370" i="23" s="1"/>
  <c r="GE370" i="23" s="1"/>
  <c r="DO370" i="23"/>
  <c r="EE34" i="23"/>
  <c r="CG274" i="23"/>
  <c r="CX274" i="23" s="1"/>
  <c r="EW274" i="23" s="1"/>
  <c r="GE274" i="23" s="1"/>
  <c r="DO274" i="23"/>
  <c r="EE265" i="23"/>
  <c r="CG139" i="23"/>
  <c r="CX139" i="23" s="1"/>
  <c r="EW139" i="23" s="1"/>
  <c r="GE139" i="23" s="1"/>
  <c r="DO139" i="23"/>
  <c r="DO383" i="23"/>
  <c r="CG383" i="23"/>
  <c r="CX383" i="23" s="1"/>
  <c r="EW383" i="23" s="1"/>
  <c r="GE383" i="23" s="1"/>
  <c r="CG104" i="23"/>
  <c r="CX104" i="23" s="1"/>
  <c r="EW104" i="23" s="1"/>
  <c r="GE104" i="23" s="1"/>
  <c r="DO104" i="23"/>
  <c r="CG105" i="23"/>
  <c r="CX105" i="23" s="1"/>
  <c r="EW105" i="23" s="1"/>
  <c r="GE105" i="23" s="1"/>
  <c r="DO105" i="23"/>
  <c r="EE220" i="23"/>
  <c r="CG209" i="23"/>
  <c r="CX209" i="23" s="1"/>
  <c r="EW209" i="23" s="1"/>
  <c r="GE209" i="23" s="1"/>
  <c r="DO209" i="23"/>
  <c r="DO263" i="23"/>
  <c r="CG263" i="23"/>
  <c r="CX263" i="23" s="1"/>
  <c r="EW263" i="23" s="1"/>
  <c r="GE263" i="23" s="1"/>
  <c r="CW35" i="23"/>
  <c r="CF425" i="23"/>
  <c r="CG108" i="23"/>
  <c r="CX108" i="23" s="1"/>
  <c r="EW108" i="23" s="1"/>
  <c r="GE108" i="23" s="1"/>
  <c r="DO108" i="23"/>
  <c r="DN413" i="23"/>
  <c r="DO178" i="23"/>
  <c r="CG178" i="23"/>
  <c r="CX178" i="23" s="1"/>
  <c r="EW178" i="23" s="1"/>
  <c r="GE178" i="23" s="1"/>
  <c r="DO281" i="23"/>
  <c r="CG281" i="23"/>
  <c r="CX281" i="23" s="1"/>
  <c r="EW281" i="23" s="1"/>
  <c r="GE281" i="23" s="1"/>
  <c r="DO171" i="23"/>
  <c r="CG171" i="23"/>
  <c r="CX171" i="23" s="1"/>
  <c r="EW171" i="23" s="1"/>
  <c r="GE171" i="23" s="1"/>
  <c r="EE96" i="23"/>
  <c r="EE353" i="23"/>
  <c r="DO92" i="23"/>
  <c r="CG92" i="23"/>
  <c r="CX92" i="23" s="1"/>
  <c r="EW92" i="23" s="1"/>
  <c r="GE92" i="23" s="1"/>
  <c r="EE297" i="23"/>
  <c r="DO33" i="23"/>
  <c r="CG33" i="23"/>
  <c r="CX33" i="23" s="1"/>
  <c r="EW33" i="23" s="1"/>
  <c r="GE33" i="23" s="1"/>
  <c r="DO224" i="23"/>
  <c r="CG224" i="23"/>
  <c r="CX224" i="23" s="1"/>
  <c r="EW224" i="23" s="1"/>
  <c r="GE224" i="23" s="1"/>
  <c r="CG162" i="23"/>
  <c r="CX162" i="23" s="1"/>
  <c r="EW162" i="23" s="1"/>
  <c r="GE162" i="23" s="1"/>
  <c r="DO162" i="23"/>
  <c r="DO148" i="23"/>
  <c r="CG148" i="23"/>
  <c r="CX148" i="23" s="1"/>
  <c r="EW148" i="23" s="1"/>
  <c r="GE148" i="23" s="1"/>
  <c r="CG32" i="23"/>
  <c r="CX32" i="23" s="1"/>
  <c r="EW32" i="23" s="1"/>
  <c r="GE32" i="23" s="1"/>
  <c r="DO32" i="23"/>
  <c r="CG234" i="23"/>
  <c r="CX234" i="23" s="1"/>
  <c r="EW234" i="23" s="1"/>
  <c r="GE234" i="23" s="1"/>
  <c r="DO234" i="23"/>
  <c r="CG163" i="23"/>
  <c r="CX163" i="23" s="1"/>
  <c r="EW163" i="23" s="1"/>
  <c r="GE163" i="23" s="1"/>
  <c r="DO163" i="23"/>
  <c r="CG15" i="23"/>
  <c r="DO15" i="23"/>
  <c r="BP422" i="23"/>
  <c r="DO175" i="23"/>
  <c r="CG175" i="23"/>
  <c r="CX175" i="23" s="1"/>
  <c r="EW175" i="23" s="1"/>
  <c r="GE175" i="23" s="1"/>
  <c r="DO23" i="23"/>
  <c r="BP409" i="23"/>
  <c r="CG23" i="23"/>
  <c r="BP420" i="23"/>
  <c r="CG388" i="23"/>
  <c r="CX388" i="23" s="1"/>
  <c r="EW388" i="23" s="1"/>
  <c r="GE388" i="23" s="1"/>
  <c r="DO388" i="23"/>
  <c r="BP423" i="23"/>
  <c r="DO14" i="23"/>
  <c r="BP405" i="23"/>
  <c r="BP398" i="23"/>
  <c r="CG14" i="23"/>
  <c r="CG349" i="23"/>
  <c r="CX349" i="23" s="1"/>
  <c r="EW349" i="23" s="1"/>
  <c r="GE349" i="23" s="1"/>
  <c r="DO349" i="23"/>
  <c r="DO217" i="23"/>
  <c r="CG217" i="23"/>
  <c r="CX217" i="23" s="1"/>
  <c r="EW217" i="23" s="1"/>
  <c r="GE217" i="23" s="1"/>
  <c r="CG183" i="23"/>
  <c r="CX183" i="23" s="1"/>
  <c r="EW183" i="23" s="1"/>
  <c r="GE183" i="23" s="1"/>
  <c r="DO183" i="23"/>
  <c r="CG336" i="23"/>
  <c r="CX336" i="23" s="1"/>
  <c r="EW336" i="23" s="1"/>
  <c r="GE336" i="23" s="1"/>
  <c r="DO336" i="23"/>
  <c r="CG315" i="23"/>
  <c r="CX315" i="23" s="1"/>
  <c r="EW315" i="23" s="1"/>
  <c r="GE315" i="23" s="1"/>
  <c r="DO315" i="23"/>
  <c r="DO140" i="23"/>
  <c r="CG140" i="23"/>
  <c r="CX140" i="23" s="1"/>
  <c r="EW140" i="23" s="1"/>
  <c r="GE140" i="23" s="1"/>
  <c r="EE374" i="23"/>
  <c r="DO161" i="23"/>
  <c r="CG161" i="23"/>
  <c r="CX161" i="23" s="1"/>
  <c r="EW161" i="23" s="1"/>
  <c r="GE161" i="23" s="1"/>
  <c r="DO392" i="23"/>
  <c r="CG392" i="23"/>
  <c r="CX392" i="23" s="1"/>
  <c r="EW392" i="23" s="1"/>
  <c r="GE392" i="23" s="1"/>
  <c r="DO120" i="23"/>
  <c r="CG120" i="23"/>
  <c r="CX120" i="23" s="1"/>
  <c r="EW120" i="23" s="1"/>
  <c r="GE120" i="23" s="1"/>
  <c r="CG335" i="23"/>
  <c r="CX335" i="23" s="1"/>
  <c r="EW335" i="23" s="1"/>
  <c r="GE335" i="23" s="1"/>
  <c r="DO335" i="23"/>
  <c r="EE68" i="23"/>
  <c r="EE173" i="23"/>
  <c r="CG314" i="23"/>
  <c r="CX314" i="23" s="1"/>
  <c r="EW314" i="23" s="1"/>
  <c r="GE314" i="23" s="1"/>
  <c r="DO314" i="23"/>
  <c r="EE200" i="23"/>
  <c r="N50" i="33" s="1"/>
  <c r="EE390" i="23"/>
  <c r="CG197" i="23"/>
  <c r="CX197" i="23" s="1"/>
  <c r="EW197" i="23" s="1"/>
  <c r="GE197" i="23" s="1"/>
  <c r="DO197" i="23"/>
  <c r="EE245" i="23"/>
  <c r="CG117" i="23"/>
  <c r="CX117" i="23" s="1"/>
  <c r="EW117" i="23" s="1"/>
  <c r="GE117" i="23" s="1"/>
  <c r="DO117" i="23"/>
  <c r="DO286" i="23"/>
  <c r="CG286" i="23"/>
  <c r="CX286" i="23" s="1"/>
  <c r="EW286" i="23" s="1"/>
  <c r="GE286" i="23" s="1"/>
  <c r="CG216" i="23"/>
  <c r="CX216" i="23" s="1"/>
  <c r="EW216" i="23" s="1"/>
  <c r="GE216" i="23" s="1"/>
  <c r="DO216" i="23"/>
  <c r="CG304" i="23"/>
  <c r="CX304" i="23" s="1"/>
  <c r="EW304" i="23" s="1"/>
  <c r="GE304" i="23" s="1"/>
  <c r="DO304" i="23"/>
  <c r="DO250" i="23"/>
  <c r="CG250" i="23"/>
  <c r="CX250" i="23" s="1"/>
  <c r="EW250" i="23" s="1"/>
  <c r="GE250" i="23" s="1"/>
  <c r="DO179" i="23"/>
  <c r="CG179" i="23"/>
  <c r="CX179" i="23" s="1"/>
  <c r="EW179" i="23" s="1"/>
  <c r="EE81" i="23"/>
  <c r="EE369" i="23"/>
  <c r="CG67" i="23"/>
  <c r="CX67" i="23" s="1"/>
  <c r="EW67" i="23" s="1"/>
  <c r="GE67" i="23" s="1"/>
  <c r="DO67" i="23"/>
  <c r="EE359" i="23"/>
  <c r="EE370" i="23"/>
  <c r="CG34" i="23"/>
  <c r="CX34" i="23" s="1"/>
  <c r="EW34" i="23" s="1"/>
  <c r="GE34" i="23" s="1"/>
  <c r="DO34" i="23"/>
  <c r="CG265" i="23"/>
  <c r="CX265" i="23" s="1"/>
  <c r="EW265" i="23" s="1"/>
  <c r="GE265" i="23" s="1"/>
  <c r="DO265" i="23"/>
  <c r="CG189" i="23"/>
  <c r="CX189" i="23" s="1"/>
  <c r="EW189" i="23" s="1"/>
  <c r="GE189" i="23" s="1"/>
  <c r="DO189" i="23"/>
  <c r="DO16" i="23"/>
  <c r="BP419" i="23"/>
  <c r="CG16" i="23"/>
  <c r="EE71" i="23"/>
  <c r="DO177" i="23"/>
  <c r="CG177" i="23"/>
  <c r="CX177" i="23" s="1"/>
  <c r="EW177" i="23" s="1"/>
  <c r="GE177" i="23" s="1"/>
  <c r="EE309" i="23"/>
  <c r="DO147" i="23"/>
  <c r="BP415" i="23"/>
  <c r="CG147" i="23"/>
  <c r="DO221" i="23"/>
  <c r="CG221" i="23"/>
  <c r="CX221" i="23" s="1"/>
  <c r="EW221" i="23" s="1"/>
  <c r="GE221" i="23" s="1"/>
  <c r="DO220" i="23"/>
  <c r="CG220" i="23"/>
  <c r="CX220" i="23" s="1"/>
  <c r="EW220" i="23" s="1"/>
  <c r="GE220" i="23" s="1"/>
  <c r="DO188" i="23"/>
  <c r="CG188" i="23"/>
  <c r="CX188" i="23" s="1"/>
  <c r="EW188" i="23" s="1"/>
  <c r="GE188" i="23" s="1"/>
  <c r="DN425" i="23"/>
  <c r="DO125" i="23"/>
  <c r="CG125" i="23"/>
  <c r="CX125" i="23" s="1"/>
  <c r="EW125" i="23" s="1"/>
  <c r="GE125" i="23" s="1"/>
  <c r="CG343" i="23"/>
  <c r="CX343" i="23" s="1"/>
  <c r="EW343" i="23" s="1"/>
  <c r="GE343" i="23" s="1"/>
  <c r="DO343" i="23"/>
  <c r="CG46" i="23"/>
  <c r="CX46" i="23" s="1"/>
  <c r="EW46" i="23" s="1"/>
  <c r="GE46" i="23" s="1"/>
  <c r="DO46" i="23"/>
  <c r="CG91" i="23"/>
  <c r="CX91" i="23" s="1"/>
  <c r="EW91" i="23" s="1"/>
  <c r="GE91" i="23" s="1"/>
  <c r="DO91" i="23"/>
  <c r="EE31" i="23"/>
  <c r="EE136" i="23"/>
  <c r="DO87" i="23"/>
  <c r="BP413" i="23"/>
  <c r="CG87" i="23"/>
  <c r="EE155" i="23"/>
  <c r="EE45" i="23"/>
  <c r="CG287" i="23"/>
  <c r="CX287" i="23" s="1"/>
  <c r="EW287" i="23" s="1"/>
  <c r="GE287" i="23" s="1"/>
  <c r="DO287" i="23"/>
  <c r="CG372" i="23"/>
  <c r="CX372" i="23" s="1"/>
  <c r="EW372" i="23" s="1"/>
  <c r="GE372" i="23" s="1"/>
  <c r="DO372" i="23"/>
  <c r="CG280" i="23"/>
  <c r="CX280" i="23" s="1"/>
  <c r="EW280" i="23" s="1"/>
  <c r="GE280" i="23" s="1"/>
  <c r="DO280" i="23"/>
  <c r="EE160" i="23"/>
  <c r="DO353" i="23"/>
  <c r="CG353" i="23"/>
  <c r="CX353" i="23" s="1"/>
  <c r="EW353" i="23" s="1"/>
  <c r="GE353" i="23" s="1"/>
  <c r="N57" i="33"/>
  <c r="EW20" i="23"/>
  <c r="N46" i="33"/>
  <c r="EW93" i="23"/>
  <c r="EW35" i="23"/>
  <c r="EW22" i="23"/>
  <c r="EW23" i="23"/>
  <c r="EW146" i="23"/>
  <c r="N40" i="33"/>
  <c r="EW64" i="23"/>
  <c r="EW30" i="23"/>
  <c r="EW56" i="23"/>
  <c r="HJ407" i="23"/>
  <c r="L18" i="26"/>
  <c r="HJ423" i="23"/>
  <c r="HJ405" i="23"/>
  <c r="L97" i="26"/>
  <c r="L99" i="26" s="1"/>
  <c r="L95" i="26"/>
  <c r="L100" i="26" s="1"/>
  <c r="HJ409" i="23"/>
  <c r="HJ424" i="23"/>
  <c r="HJ414" i="23"/>
  <c r="HJ426" i="23"/>
  <c r="HJ411" i="23"/>
  <c r="HJ422" i="23"/>
  <c r="FQ345" i="23"/>
  <c r="FQ213" i="23"/>
  <c r="FQ274" i="23"/>
  <c r="FQ51" i="23"/>
  <c r="FQ42" i="23"/>
  <c r="FQ156" i="23"/>
  <c r="FQ49" i="23"/>
  <c r="FQ230" i="23"/>
  <c r="FQ273" i="23"/>
  <c r="FQ237" i="23"/>
  <c r="FQ363" i="23"/>
  <c r="FQ88" i="23"/>
  <c r="FQ140" i="23"/>
  <c r="FQ243" i="23"/>
  <c r="FQ149" i="23"/>
  <c r="FQ138" i="23"/>
  <c r="FQ311" i="23"/>
  <c r="FQ262" i="23"/>
  <c r="FQ183" i="23"/>
  <c r="FQ272" i="23"/>
  <c r="FQ358" i="23"/>
  <c r="FQ395" i="23"/>
  <c r="FQ176" i="23"/>
  <c r="FQ210" i="23"/>
  <c r="FQ339" i="23"/>
  <c r="FQ260" i="23"/>
  <c r="FQ308" i="23"/>
  <c r="FQ236" i="23"/>
  <c r="FQ361" i="23"/>
  <c r="FQ259" i="23"/>
  <c r="FQ200" i="23"/>
  <c r="FQ208" i="23"/>
  <c r="FQ61" i="23"/>
  <c r="FQ365" i="23"/>
  <c r="FQ368" i="23"/>
  <c r="FQ191" i="23"/>
  <c r="FQ142" i="23"/>
  <c r="FQ314" i="23"/>
  <c r="FQ70" i="23"/>
  <c r="FQ100" i="23"/>
  <c r="FQ116" i="23"/>
  <c r="FQ347" i="23"/>
  <c r="FQ295" i="23"/>
  <c r="FQ75" i="23"/>
  <c r="FQ326" i="23"/>
  <c r="FQ251" i="23"/>
  <c r="FQ86" i="23"/>
  <c r="EY147" i="23"/>
  <c r="EY64" i="23"/>
  <c r="FQ59" i="23"/>
  <c r="FQ304" i="23"/>
  <c r="FQ388" i="23"/>
  <c r="FQ232" i="23"/>
  <c r="FQ320" i="23"/>
  <c r="FQ133" i="23"/>
  <c r="FQ186" i="23"/>
  <c r="FQ67" i="23"/>
  <c r="FQ107" i="23"/>
  <c r="FQ32" i="23"/>
  <c r="FQ266" i="23"/>
  <c r="FQ303" i="23"/>
  <c r="FQ48" i="23"/>
  <c r="FQ52" i="23"/>
  <c r="FQ82" i="23"/>
  <c r="FQ357" i="23"/>
  <c r="FQ84" i="23"/>
  <c r="FQ302" i="23"/>
  <c r="FQ276" i="23"/>
  <c r="FQ248" i="23"/>
  <c r="FQ216" i="23"/>
  <c r="FQ212" i="23"/>
  <c r="FQ188" i="23"/>
  <c r="FQ179" i="23"/>
  <c r="FQ168" i="23"/>
  <c r="FQ319" i="23"/>
  <c r="FQ121" i="23"/>
  <c r="FQ150" i="23"/>
  <c r="FQ164" i="23"/>
  <c r="FQ217" i="23"/>
  <c r="FQ128" i="23"/>
  <c r="FQ267" i="23"/>
  <c r="FQ220" i="23"/>
  <c r="FQ97" i="23"/>
  <c r="FQ163" i="23"/>
  <c r="FQ37" i="23"/>
  <c r="FQ54" i="23"/>
  <c r="FQ297" i="23"/>
  <c r="FQ45" i="23"/>
  <c r="FQ111" i="23"/>
  <c r="FQ300" i="23"/>
  <c r="FQ160" i="23"/>
  <c r="FQ175" i="23"/>
  <c r="FQ177" i="23"/>
  <c r="FQ33" i="23"/>
  <c r="FQ76" i="23"/>
  <c r="FQ68" i="23"/>
  <c r="FQ125" i="23"/>
  <c r="FQ194" i="23"/>
  <c r="FQ73" i="23"/>
  <c r="FQ120" i="23"/>
  <c r="FQ215" i="23"/>
  <c r="FQ263" i="23"/>
  <c r="FQ90" i="23"/>
  <c r="FQ321" i="23"/>
  <c r="FQ172" i="23"/>
  <c r="FQ62" i="23"/>
  <c r="FQ335" i="23"/>
  <c r="FQ374" i="23"/>
  <c r="FQ162" i="23"/>
  <c r="FQ66" i="23"/>
  <c r="FQ222" i="23"/>
  <c r="FQ250" i="23"/>
  <c r="FQ40" i="23"/>
  <c r="FQ309" i="23"/>
  <c r="FQ229" i="23"/>
  <c r="FQ255" i="23"/>
  <c r="FQ364" i="23"/>
  <c r="FQ393" i="23"/>
  <c r="FQ286" i="23"/>
  <c r="FQ91" i="23"/>
  <c r="FQ139" i="23"/>
  <c r="FQ332" i="23"/>
  <c r="FQ270" i="23"/>
  <c r="FQ322" i="23"/>
  <c r="FQ315" i="23"/>
  <c r="FQ28" i="23"/>
  <c r="FQ377" i="23"/>
  <c r="FQ205" i="23"/>
  <c r="FQ246" i="23"/>
  <c r="FQ131" i="23"/>
  <c r="FQ180" i="23"/>
  <c r="FQ346" i="23"/>
  <c r="FQ282" i="23"/>
  <c r="FQ29" i="23"/>
  <c r="FQ19" i="23"/>
  <c r="FQ58" i="23"/>
  <c r="FQ169" i="23"/>
  <c r="FQ69" i="23"/>
  <c r="FQ197" i="23"/>
  <c r="EY56" i="23"/>
  <c r="FQ34" i="23"/>
  <c r="FQ238" i="23"/>
  <c r="FQ141" i="23"/>
  <c r="FQ284" i="23"/>
  <c r="FQ189" i="23"/>
  <c r="FQ362" i="23"/>
  <c r="FQ79" i="23"/>
  <c r="FQ207" i="23"/>
  <c r="FQ280" i="23"/>
  <c r="FQ193" i="23"/>
  <c r="FQ134" i="23"/>
  <c r="FQ115" i="23"/>
  <c r="FQ372" i="23"/>
  <c r="FQ165" i="23"/>
  <c r="FQ187" i="23"/>
  <c r="FQ338" i="23"/>
  <c r="FQ387" i="23"/>
  <c r="FQ206" i="23"/>
  <c r="FQ285" i="23"/>
  <c r="FQ359" i="23"/>
  <c r="FQ298" i="23"/>
  <c r="FQ77" i="23"/>
  <c r="FQ98" i="23"/>
  <c r="FQ235" i="23"/>
  <c r="FQ211" i="23"/>
  <c r="FQ384" i="23"/>
  <c r="FQ239" i="23"/>
  <c r="FQ313" i="23"/>
  <c r="FQ275" i="23"/>
  <c r="FQ293" i="23"/>
  <c r="FQ310" i="23"/>
  <c r="FQ126" i="23"/>
  <c r="FQ231" i="23"/>
  <c r="FQ253" i="23"/>
  <c r="FQ348" i="23"/>
  <c r="FQ341" i="23"/>
  <c r="FQ381" i="23"/>
  <c r="FQ24" i="23"/>
  <c r="FQ241" i="23"/>
  <c r="FQ102" i="23"/>
  <c r="FQ154" i="23"/>
  <c r="FQ219" i="23"/>
  <c r="FQ330" i="23"/>
  <c r="FQ155" i="23"/>
  <c r="FQ26" i="23"/>
  <c r="EY16" i="23"/>
  <c r="FQ269" i="23"/>
  <c r="FQ247" i="23"/>
  <c r="FQ145" i="23"/>
  <c r="FQ226" i="23"/>
  <c r="FQ316" i="23"/>
  <c r="FQ351" i="23"/>
  <c r="FQ60" i="23"/>
  <c r="FQ135" i="23"/>
  <c r="FQ390" i="23"/>
  <c r="FQ36" i="23"/>
  <c r="FQ46" i="23"/>
  <c r="FQ228" i="23"/>
  <c r="FQ318" i="23"/>
  <c r="FQ124" i="23"/>
  <c r="FQ225" i="23"/>
  <c r="FQ218" i="23"/>
  <c r="FQ44" i="23"/>
  <c r="FQ184" i="23"/>
  <c r="FQ317" i="23"/>
  <c r="FQ389" i="23"/>
  <c r="FQ112" i="23"/>
  <c r="FQ129" i="23"/>
  <c r="FQ166" i="23"/>
  <c r="FQ202" i="23"/>
  <c r="FQ290" i="23"/>
  <c r="FQ106" i="23"/>
  <c r="FQ199" i="23"/>
  <c r="FQ360" i="23"/>
  <c r="FQ130" i="23"/>
  <c r="FQ153" i="23"/>
  <c r="FQ143" i="23"/>
  <c r="FQ380" i="23"/>
  <c r="FQ136" i="23"/>
  <c r="FQ324" i="23"/>
  <c r="FQ123" i="23"/>
  <c r="FQ18" i="23"/>
  <c r="FQ367" i="23"/>
  <c r="FQ257" i="23"/>
  <c r="FQ114" i="23"/>
  <c r="FQ355" i="23"/>
  <c r="FQ182" i="23"/>
  <c r="FQ371" i="23"/>
  <c r="FQ349" i="23"/>
  <c r="FQ118" i="23"/>
  <c r="FQ392" i="23"/>
  <c r="FQ95" i="23"/>
  <c r="EY87" i="23"/>
  <c r="EY22" i="23"/>
  <c r="FQ117" i="23"/>
  <c r="FQ366" i="23"/>
  <c r="FQ161" i="23"/>
  <c r="FQ334" i="23"/>
  <c r="FQ119" i="23"/>
  <c r="FQ201" i="23"/>
  <c r="FQ101" i="23"/>
  <c r="FQ105" i="23"/>
  <c r="FQ327" i="23"/>
  <c r="FQ261" i="23"/>
  <c r="FQ53" i="23"/>
  <c r="FQ391" i="23"/>
  <c r="FQ170" i="23"/>
  <c r="FQ268" i="23"/>
  <c r="FQ80" i="23"/>
  <c r="FQ233" i="23"/>
  <c r="FQ198" i="23"/>
  <c r="FQ113" i="23"/>
  <c r="FQ256" i="23"/>
  <c r="FQ333" i="23"/>
  <c r="FQ252" i="23"/>
  <c r="FQ65" i="23"/>
  <c r="FQ81" i="23"/>
  <c r="FQ336" i="23"/>
  <c r="FQ331" i="23"/>
  <c r="FQ242" i="23"/>
  <c r="FQ192" i="23"/>
  <c r="FQ190" i="23"/>
  <c r="FQ41" i="23"/>
  <c r="FQ343" i="23"/>
  <c r="FQ378" i="23"/>
  <c r="FQ178" i="23"/>
  <c r="FQ92" i="23"/>
  <c r="FQ110" i="23"/>
  <c r="FQ99" i="23"/>
  <c r="FQ278" i="23"/>
  <c r="FQ283" i="23"/>
  <c r="FQ279" i="23"/>
  <c r="FQ312" i="23"/>
  <c r="FQ214" i="23"/>
  <c r="FQ379" i="23"/>
  <c r="FQ74" i="23"/>
  <c r="FQ234" i="23"/>
  <c r="FQ340" i="23"/>
  <c r="FQ173" i="23"/>
  <c r="FQ376" i="23"/>
  <c r="FQ292" i="23"/>
  <c r="FQ328" i="23"/>
  <c r="FQ109" i="23"/>
  <c r="FQ148" i="23"/>
  <c r="FQ43" i="23"/>
  <c r="FQ307" i="23"/>
  <c r="FQ375" i="23"/>
  <c r="FQ204" i="23"/>
  <c r="FQ39" i="23"/>
  <c r="FQ224" i="23"/>
  <c r="FQ249" i="23"/>
  <c r="FQ396" i="23"/>
  <c r="FQ195" i="23"/>
  <c r="FQ244" i="23"/>
  <c r="FQ196" i="23"/>
  <c r="FQ342" i="23"/>
  <c r="FQ144" i="23"/>
  <c r="FQ369" i="23"/>
  <c r="FQ38" i="23"/>
  <c r="FQ301" i="23"/>
  <c r="FQ353" i="23"/>
  <c r="FQ127" i="23"/>
  <c r="FQ370" i="23"/>
  <c r="FQ57" i="23"/>
  <c r="FQ277" i="23"/>
  <c r="FQ17" i="23"/>
  <c r="FQ104" i="23"/>
  <c r="FQ85" i="23"/>
  <c r="FQ96" i="23"/>
  <c r="FQ157" i="23"/>
  <c r="FQ289" i="23"/>
  <c r="FQ152" i="23"/>
  <c r="FQ151" i="23"/>
  <c r="FQ287" i="23"/>
  <c r="FQ344" i="23"/>
  <c r="FQ323" i="23"/>
  <c r="FQ352" i="23"/>
  <c r="FQ223" i="23"/>
  <c r="FQ27" i="23"/>
  <c r="FQ325" i="23"/>
  <c r="FQ394" i="23"/>
  <c r="FQ181" i="23"/>
  <c r="FQ265" i="23"/>
  <c r="FQ386" i="23"/>
  <c r="FQ47" i="23"/>
  <c r="FQ291" i="23"/>
  <c r="FQ159" i="23"/>
  <c r="EY83" i="23"/>
  <c r="FQ209" i="23"/>
  <c r="FQ185" i="23"/>
  <c r="FQ305" i="23"/>
  <c r="FQ240" i="23"/>
  <c r="FQ171" i="23"/>
  <c r="FQ89" i="23"/>
  <c r="FQ108" i="23"/>
  <c r="FQ264" i="23"/>
  <c r="FQ50" i="23"/>
  <c r="FQ21" i="23"/>
  <c r="FQ221" i="23"/>
  <c r="FQ294" i="23"/>
  <c r="FQ356" i="23"/>
  <c r="FQ55" i="23"/>
  <c r="FQ78" i="23"/>
  <c r="FQ350" i="23"/>
  <c r="FQ337" i="23"/>
  <c r="FQ383" i="23"/>
  <c r="FQ281" i="23"/>
  <c r="FQ271" i="23"/>
  <c r="FQ72" i="23"/>
  <c r="FQ203" i="23"/>
  <c r="FQ354" i="23"/>
  <c r="FQ132" i="23"/>
  <c r="FQ299" i="23"/>
  <c r="FQ258" i="23"/>
  <c r="FQ158" i="23"/>
  <c r="FQ306" i="23"/>
  <c r="FQ174" i="23"/>
  <c r="FQ137" i="23"/>
  <c r="FQ103" i="23"/>
  <c r="FQ288" i="23"/>
  <c r="FQ254" i="23"/>
  <c r="FQ245" i="23"/>
  <c r="FQ373" i="23"/>
  <c r="FQ167" i="23"/>
  <c r="FQ329" i="23"/>
  <c r="FQ227" i="23"/>
  <c r="FQ94" i="23"/>
  <c r="FQ385" i="23"/>
  <c r="FQ122" i="23"/>
  <c r="FQ382" i="23"/>
  <c r="FQ63" i="23"/>
  <c r="FQ296" i="23"/>
  <c r="FQ71" i="23"/>
  <c r="FQ31" i="23"/>
  <c r="Q19" i="33"/>
  <c r="Q57" i="33"/>
  <c r="Q22" i="33"/>
  <c r="Q44" i="33"/>
  <c r="EG400" i="23"/>
  <c r="P60" i="33" s="1"/>
  <c r="GF87" i="23"/>
  <c r="GF64" i="23"/>
  <c r="GF93" i="23"/>
  <c r="GF15" i="23"/>
  <c r="GF20" i="23"/>
  <c r="GT400" i="23"/>
  <c r="HK400" i="23" s="1"/>
  <c r="AZ400" i="23"/>
  <c r="GF147" i="23"/>
  <c r="GF83" i="23"/>
  <c r="GF56" i="23"/>
  <c r="GF30" i="23"/>
  <c r="GF16" i="23"/>
  <c r="CZ400" i="23"/>
  <c r="GG400" i="23" s="1"/>
  <c r="EF181" i="23" l="1"/>
  <c r="O26" i="33" s="1"/>
  <c r="EF238" i="23"/>
  <c r="EF285" i="23"/>
  <c r="EF207" i="23"/>
  <c r="EF379" i="23"/>
  <c r="EF396" i="23"/>
  <c r="O39" i="33" s="1"/>
  <c r="EF284" i="23"/>
  <c r="EF214" i="23"/>
  <c r="HJ398" i="23"/>
  <c r="EF149" i="23"/>
  <c r="EF209" i="23"/>
  <c r="O29" i="33" s="1"/>
  <c r="EF97" i="23"/>
  <c r="EF289" i="23"/>
  <c r="EF158" i="23"/>
  <c r="EF188" i="23"/>
  <c r="EF132" i="23"/>
  <c r="EF71" i="23"/>
  <c r="EF127" i="23"/>
  <c r="EF29" i="23"/>
  <c r="EF51" i="23"/>
  <c r="EF342" i="23"/>
  <c r="EF345" i="23"/>
  <c r="EF295" i="23"/>
  <c r="EF154" i="23"/>
  <c r="O25" i="33" s="1"/>
  <c r="EF301" i="23"/>
  <c r="O56" i="33" s="1"/>
  <c r="HJ420" i="23"/>
  <c r="EF237" i="23"/>
  <c r="EF191" i="23"/>
  <c r="EF103" i="23"/>
  <c r="EF17" i="23"/>
  <c r="EW418" i="23"/>
  <c r="GE22" i="23"/>
  <c r="GE418" i="23" s="1"/>
  <c r="GD425" i="23"/>
  <c r="GD411" i="23"/>
  <c r="EW425" i="23"/>
  <c r="GE35" i="23"/>
  <c r="EW411" i="23"/>
  <c r="GE44" i="23"/>
  <c r="GE426" i="23" s="1"/>
  <c r="EW426" i="23"/>
  <c r="GE56" i="23"/>
  <c r="GE406" i="23" s="1"/>
  <c r="EW406" i="23"/>
  <c r="EW407" i="23"/>
  <c r="GE93" i="23"/>
  <c r="EF388" i="23"/>
  <c r="EW412" i="23"/>
  <c r="GE30" i="23"/>
  <c r="GE179" i="23"/>
  <c r="GE413" i="23" s="1"/>
  <c r="EW413" i="23"/>
  <c r="GE26" i="23"/>
  <c r="EW422" i="23"/>
  <c r="GE17" i="23"/>
  <c r="EW423" i="23"/>
  <c r="EW405" i="23"/>
  <c r="EW398" i="23"/>
  <c r="GD420" i="23"/>
  <c r="GD409" i="23"/>
  <c r="GE64" i="23"/>
  <c r="GE408" i="23" s="1"/>
  <c r="EW408" i="23"/>
  <c r="EW414" i="23"/>
  <c r="GE20" i="23"/>
  <c r="EW424" i="23"/>
  <c r="EF75" i="23"/>
  <c r="GD422" i="23"/>
  <c r="GD419" i="23"/>
  <c r="GD405" i="23"/>
  <c r="GD398" i="23"/>
  <c r="EW410" i="23"/>
  <c r="GE146" i="23"/>
  <c r="GE410" i="23" s="1"/>
  <c r="GE95" i="23"/>
  <c r="GE421" i="23" s="1"/>
  <c r="EW421" i="23"/>
  <c r="GE214" i="23"/>
  <c r="GE415" i="23" s="1"/>
  <c r="EW415" i="23"/>
  <c r="GD412" i="23"/>
  <c r="GD424" i="23"/>
  <c r="GE23" i="23"/>
  <c r="EW420" i="23"/>
  <c r="EW409" i="23"/>
  <c r="GE18" i="23"/>
  <c r="GE419" i="23" s="1"/>
  <c r="EW419" i="23"/>
  <c r="GT349" i="23"/>
  <c r="HK349" i="23" s="1"/>
  <c r="GT290" i="23"/>
  <c r="HK290" i="23" s="1"/>
  <c r="GT238" i="23"/>
  <c r="HK238" i="23" s="1"/>
  <c r="GT190" i="23"/>
  <c r="HK190" i="23" s="1"/>
  <c r="GT143" i="23"/>
  <c r="HK143" i="23" s="1"/>
  <c r="GT75" i="23"/>
  <c r="HK75" i="23" s="1"/>
  <c r="GT17" i="23"/>
  <c r="HK17" i="23" s="1"/>
  <c r="GT379" i="23"/>
  <c r="HK379" i="23" s="1"/>
  <c r="GT257" i="23"/>
  <c r="HK257" i="23" s="1"/>
  <c r="GT140" i="23"/>
  <c r="HK140" i="23" s="1"/>
  <c r="GT392" i="23"/>
  <c r="HK392" i="23" s="1"/>
  <c r="GT344" i="23"/>
  <c r="HK344" i="23" s="1"/>
  <c r="GT291" i="23"/>
  <c r="HK291" i="23" s="1"/>
  <c r="GT232" i="23"/>
  <c r="HK232" i="23" s="1"/>
  <c r="GT209" i="23"/>
  <c r="HK209" i="23" s="1"/>
  <c r="GT115" i="23"/>
  <c r="HK115" i="23" s="1"/>
  <c r="GT114" i="23"/>
  <c r="HK114" i="23" s="1"/>
  <c r="GT14" i="23"/>
  <c r="HK14" i="23" s="1"/>
  <c r="GT261" i="23"/>
  <c r="HK261" i="23" s="1"/>
  <c r="GT205" i="23"/>
  <c r="HK205" i="23" s="1"/>
  <c r="GT148" i="23"/>
  <c r="HK148" i="23" s="1"/>
  <c r="GT51" i="23"/>
  <c r="HK51" i="23" s="1"/>
  <c r="GT374" i="23"/>
  <c r="HK374" i="23" s="1"/>
  <c r="GT324" i="23"/>
  <c r="HK324" i="23" s="1"/>
  <c r="GT275" i="23"/>
  <c r="HK275" i="23" s="1"/>
  <c r="GT380" i="23"/>
  <c r="HK380" i="23" s="1"/>
  <c r="GT278" i="23"/>
  <c r="HK278" i="23" s="1"/>
  <c r="GT196" i="23"/>
  <c r="HK196" i="23" s="1"/>
  <c r="GT89" i="23"/>
  <c r="HK89" i="23" s="1"/>
  <c r="GT38" i="23"/>
  <c r="HK38" i="23" s="1"/>
  <c r="GT358" i="23"/>
  <c r="HK358" i="23" s="1"/>
  <c r="GT303" i="23"/>
  <c r="HK303" i="23" s="1"/>
  <c r="GT251" i="23"/>
  <c r="HK251" i="23" s="1"/>
  <c r="GT182" i="23"/>
  <c r="HK182" i="23" s="1"/>
  <c r="GT135" i="23"/>
  <c r="HK135" i="23" s="1"/>
  <c r="GT72" i="23"/>
  <c r="HK72" i="23" s="1"/>
  <c r="GT348" i="23"/>
  <c r="HK348" i="23" s="1"/>
  <c r="GT241" i="23"/>
  <c r="HK241" i="23" s="1"/>
  <c r="GT108" i="23"/>
  <c r="HK108" i="23" s="1"/>
  <c r="GT386" i="23"/>
  <c r="HK386" i="23" s="1"/>
  <c r="GT327" i="23"/>
  <c r="HK327" i="23" s="1"/>
  <c r="GT268" i="23"/>
  <c r="HK268" i="23" s="1"/>
  <c r="GT224" i="23"/>
  <c r="HK224" i="23" s="1"/>
  <c r="GT199" i="23"/>
  <c r="HK199" i="23" s="1"/>
  <c r="GT107" i="23"/>
  <c r="HK107" i="23" s="1"/>
  <c r="GT86" i="23"/>
  <c r="HK86" i="23" s="1"/>
  <c r="GT50" i="23"/>
  <c r="HK50" i="23" s="1"/>
  <c r="GT253" i="23"/>
  <c r="HK253" i="23" s="1"/>
  <c r="GT197" i="23"/>
  <c r="HK197" i="23" s="1"/>
  <c r="GT132" i="23"/>
  <c r="HK132" i="23" s="1"/>
  <c r="GT27" i="23"/>
  <c r="HK27" i="23" s="1"/>
  <c r="GT364" i="23"/>
  <c r="HK364" i="23" s="1"/>
  <c r="GT308" i="23"/>
  <c r="HK308" i="23" s="1"/>
  <c r="GT245" i="23"/>
  <c r="HK245" i="23" s="1"/>
  <c r="GT370" i="23"/>
  <c r="HK370" i="23" s="1"/>
  <c r="GT213" i="23"/>
  <c r="HK213" i="23" s="1"/>
  <c r="GT65" i="23"/>
  <c r="HK65" i="23" s="1"/>
  <c r="GT395" i="23"/>
  <c r="HK395" i="23" s="1"/>
  <c r="GT340" i="23"/>
  <c r="HK340" i="23" s="1"/>
  <c r="GT288" i="23"/>
  <c r="HK288" i="23" s="1"/>
  <c r="GT228" i="23"/>
  <c r="HK228" i="23" s="1"/>
  <c r="GT203" i="23"/>
  <c r="HK203" i="23" s="1"/>
  <c r="GT111" i="23"/>
  <c r="HK111" i="23" s="1"/>
  <c r="GT106" i="23"/>
  <c r="HK106" i="23" s="1"/>
  <c r="GT48" i="23"/>
  <c r="HK48" i="23" s="1"/>
  <c r="GT328" i="23"/>
  <c r="HK328" i="23" s="1"/>
  <c r="GT188" i="23"/>
  <c r="HK188" i="23" s="1"/>
  <c r="GT102" i="23"/>
  <c r="HK102" i="23" s="1"/>
  <c r="GT375" i="23"/>
  <c r="HK375" i="23" s="1"/>
  <c r="GT326" i="23"/>
  <c r="HK326" i="23" s="1"/>
  <c r="GT258" i="23"/>
  <c r="HK258" i="23" s="1"/>
  <c r="GT225" i="23"/>
  <c r="HK225" i="23" s="1"/>
  <c r="GT175" i="23"/>
  <c r="HK175" i="23" s="1"/>
  <c r="GT104" i="23"/>
  <c r="HK104" i="23" s="1"/>
  <c r="GT53" i="23"/>
  <c r="HK53" i="23" s="1"/>
  <c r="GT389" i="23"/>
  <c r="HK389" i="23" s="1"/>
  <c r="GT206" i="23"/>
  <c r="HK206" i="23" s="1"/>
  <c r="GT165" i="23"/>
  <c r="HK165" i="23" s="1"/>
  <c r="GT77" i="23"/>
  <c r="HK77" i="23" s="1"/>
  <c r="GT92" i="23"/>
  <c r="HK92" i="23" s="1"/>
  <c r="GT360" i="23"/>
  <c r="HK360" i="23" s="1"/>
  <c r="GT305" i="23"/>
  <c r="HK305" i="23" s="1"/>
  <c r="GT168" i="23"/>
  <c r="HK168" i="23" s="1"/>
  <c r="GT339" i="23"/>
  <c r="HK339" i="23" s="1"/>
  <c r="GT283" i="23"/>
  <c r="HK283" i="23" s="1"/>
  <c r="GT333" i="23"/>
  <c r="HK333" i="23" s="1"/>
  <c r="GT226" i="23"/>
  <c r="HK226" i="23" s="1"/>
  <c r="GT216" i="23"/>
  <c r="HK216" i="23" s="1"/>
  <c r="GT34" i="23"/>
  <c r="HK34" i="23" s="1"/>
  <c r="GT19" i="23"/>
  <c r="HK19" i="23" s="1"/>
  <c r="GT215" i="23"/>
  <c r="HK215" i="23" s="1"/>
  <c r="GT252" i="23"/>
  <c r="HK252" i="23" s="1"/>
  <c r="GT57" i="23"/>
  <c r="HK57" i="23" s="1"/>
  <c r="GT387" i="23"/>
  <c r="HK387" i="23" s="1"/>
  <c r="GT295" i="23"/>
  <c r="HK295" i="23" s="1"/>
  <c r="GT243" i="23"/>
  <c r="HK243" i="23" s="1"/>
  <c r="GT174" i="23"/>
  <c r="HK174" i="23" s="1"/>
  <c r="GT119" i="23"/>
  <c r="HK119" i="23" s="1"/>
  <c r="GT122" i="23"/>
  <c r="HK122" i="23" s="1"/>
  <c r="GT60" i="23"/>
  <c r="HK60" i="23" s="1"/>
  <c r="GT346" i="23"/>
  <c r="HK346" i="23" s="1"/>
  <c r="GT134" i="23"/>
  <c r="HK134" i="23" s="1"/>
  <c r="GT368" i="23"/>
  <c r="HK368" i="23" s="1"/>
  <c r="GT319" i="23"/>
  <c r="HK319" i="23" s="1"/>
  <c r="GT287" i="23"/>
  <c r="HK287" i="23" s="1"/>
  <c r="GT183" i="23"/>
  <c r="HK183" i="23" s="1"/>
  <c r="GT120" i="23"/>
  <c r="HK120" i="23" s="1"/>
  <c r="GT70" i="23"/>
  <c r="HK70" i="23" s="1"/>
  <c r="GT237" i="23"/>
  <c r="HK237" i="23" s="1"/>
  <c r="GT181" i="23"/>
  <c r="HK181" i="23" s="1"/>
  <c r="GT85" i="23"/>
  <c r="HK85" i="23" s="1"/>
  <c r="GT359" i="23"/>
  <c r="HK359" i="23" s="1"/>
  <c r="GT300" i="23"/>
  <c r="HK300" i="23" s="1"/>
  <c r="GT356" i="23"/>
  <c r="HK356" i="23" s="1"/>
  <c r="GT193" i="23"/>
  <c r="HK193" i="23" s="1"/>
  <c r="GT383" i="23"/>
  <c r="HK383" i="23" s="1"/>
  <c r="GT330" i="23"/>
  <c r="HK330" i="23" s="1"/>
  <c r="GT281" i="23"/>
  <c r="HK281" i="23" s="1"/>
  <c r="GT212" i="23"/>
  <c r="HK212" i="23" s="1"/>
  <c r="GT179" i="23"/>
  <c r="HK179" i="23" s="1"/>
  <c r="GT112" i="23"/>
  <c r="HK112" i="23" s="1"/>
  <c r="GT62" i="23"/>
  <c r="HK62" i="23" s="1"/>
  <c r="GT26" i="23"/>
  <c r="HK26" i="23" s="1"/>
  <c r="GT296" i="23"/>
  <c r="HK296" i="23" s="1"/>
  <c r="GT185" i="23"/>
  <c r="HK185" i="23" s="1"/>
  <c r="GT55" i="23"/>
  <c r="HK55" i="23" s="1"/>
  <c r="GT353" i="23"/>
  <c r="HK353" i="23" s="1"/>
  <c r="GT294" i="23"/>
  <c r="HK294" i="23" s="1"/>
  <c r="GT242" i="23"/>
  <c r="HK242" i="23" s="1"/>
  <c r="GT194" i="23"/>
  <c r="HK194" i="23" s="1"/>
  <c r="GT147" i="23"/>
  <c r="HK147" i="23" s="1"/>
  <c r="GT79" i="23"/>
  <c r="HK79" i="23" s="1"/>
  <c r="GT21" i="23"/>
  <c r="HK21" i="23" s="1"/>
  <c r="GT384" i="23"/>
  <c r="HK384" i="23" s="1"/>
  <c r="GT200" i="23"/>
  <c r="HK200" i="23" s="1"/>
  <c r="GT137" i="23"/>
  <c r="HK137" i="23" s="1"/>
  <c r="GT126" i="23"/>
  <c r="HK126" i="23" s="1"/>
  <c r="GT20" i="23"/>
  <c r="HK20" i="23" s="1"/>
  <c r="GT343" i="23"/>
  <c r="HK343" i="23" s="1"/>
  <c r="GT274" i="23"/>
  <c r="HK274" i="23" s="1"/>
  <c r="GT142" i="23"/>
  <c r="HK142" i="23" s="1"/>
  <c r="GT320" i="23"/>
  <c r="HK320" i="23" s="1"/>
  <c r="GT218" i="23"/>
  <c r="HK218" i="23" s="1"/>
  <c r="GT141" i="23"/>
  <c r="HK141" i="23" s="1"/>
  <c r="GT23" i="23"/>
  <c r="HK23" i="23" s="1"/>
  <c r="GT371" i="23"/>
  <c r="HK371" i="23" s="1"/>
  <c r="GT322" i="23"/>
  <c r="HK322" i="23" s="1"/>
  <c r="GT254" i="23"/>
  <c r="HK254" i="23" s="1"/>
  <c r="GT221" i="23"/>
  <c r="HK221" i="23" s="1"/>
  <c r="GT171" i="23"/>
  <c r="HK171" i="23" s="1"/>
  <c r="GT99" i="23"/>
  <c r="HK99" i="23" s="1"/>
  <c r="GT49" i="23"/>
  <c r="HK49" i="23" s="1"/>
  <c r="GT388" i="23"/>
  <c r="HK388" i="23" s="1"/>
  <c r="GT270" i="23"/>
  <c r="HK270" i="23" s="1"/>
  <c r="GT169" i="23"/>
  <c r="HK169" i="23" s="1"/>
  <c r="GT28" i="23"/>
  <c r="HK28" i="23" s="1"/>
  <c r="GT361" i="23"/>
  <c r="HK361" i="23" s="1"/>
  <c r="GT307" i="23"/>
  <c r="HK307" i="23" s="1"/>
  <c r="GT255" i="23"/>
  <c r="HK255" i="23" s="1"/>
  <c r="GT186" i="23"/>
  <c r="HK186" i="23" s="1"/>
  <c r="GT139" i="23"/>
  <c r="HK139" i="23" s="1"/>
  <c r="GT71" i="23"/>
  <c r="HK71" i="23" s="1"/>
  <c r="GT80" i="23"/>
  <c r="HK80" i="23" s="1"/>
  <c r="GT282" i="23"/>
  <c r="HK282" i="23" s="1"/>
  <c r="GT192" i="23"/>
  <c r="HK192" i="23" s="1"/>
  <c r="GT121" i="23"/>
  <c r="HK121" i="23" s="1"/>
  <c r="GT110" i="23"/>
  <c r="HK110" i="23" s="1"/>
  <c r="GT30" i="23"/>
  <c r="HK30" i="23" s="1"/>
  <c r="GT334" i="23"/>
  <c r="HK334" i="23" s="1"/>
  <c r="GT266" i="23"/>
  <c r="HK266" i="23" s="1"/>
  <c r="GT43" i="23"/>
  <c r="HK43" i="23" s="1"/>
  <c r="GT304" i="23"/>
  <c r="HK304" i="23" s="1"/>
  <c r="GT227" i="23"/>
  <c r="HK227" i="23" s="1"/>
  <c r="GT156" i="23"/>
  <c r="HK156" i="23" s="1"/>
  <c r="GT84" i="23"/>
  <c r="HK84" i="23" s="1"/>
  <c r="GT357" i="23"/>
  <c r="HK357" i="23" s="1"/>
  <c r="GT298" i="23"/>
  <c r="HK298" i="23" s="1"/>
  <c r="GT246" i="23"/>
  <c r="HK246" i="23" s="1"/>
  <c r="GT211" i="23"/>
  <c r="HK211" i="23" s="1"/>
  <c r="GT163" i="23"/>
  <c r="HK163" i="23" s="1"/>
  <c r="GT83" i="23"/>
  <c r="HK83" i="23" s="1"/>
  <c r="GT25" i="23"/>
  <c r="HK25" i="23" s="1"/>
  <c r="GT381" i="23"/>
  <c r="HK381" i="23" s="1"/>
  <c r="GT277" i="23"/>
  <c r="HK277" i="23" s="1"/>
  <c r="GT150" i="23"/>
  <c r="HK150" i="23" s="1"/>
  <c r="GT391" i="23"/>
  <c r="HK391" i="23" s="1"/>
  <c r="GT337" i="23"/>
  <c r="HK337" i="23" s="1"/>
  <c r="GT299" i="23"/>
  <c r="HK299" i="23" s="1"/>
  <c r="GT247" i="23"/>
  <c r="HK247" i="23" s="1"/>
  <c r="GT178" i="23"/>
  <c r="HK178" i="23" s="1"/>
  <c r="GT123" i="23"/>
  <c r="HK123" i="23" s="1"/>
  <c r="GT130" i="23"/>
  <c r="HK130" i="23" s="1"/>
  <c r="GT68" i="23"/>
  <c r="HK68" i="23" s="1"/>
  <c r="GT269" i="23"/>
  <c r="HK269" i="23" s="1"/>
  <c r="GT184" i="23"/>
  <c r="HK184" i="23" s="1"/>
  <c r="GT105" i="23"/>
  <c r="HK105" i="23" s="1"/>
  <c r="GT66" i="23"/>
  <c r="HK66" i="23" s="1"/>
  <c r="GT81" i="23"/>
  <c r="HK81" i="23" s="1"/>
  <c r="GT325" i="23"/>
  <c r="HK325" i="23" s="1"/>
  <c r="GT285" i="23"/>
  <c r="HK285" i="23" s="1"/>
  <c r="GT393" i="23"/>
  <c r="HK393" i="23" s="1"/>
  <c r="GT293" i="23"/>
  <c r="HK293" i="23" s="1"/>
  <c r="GT207" i="23"/>
  <c r="HK207" i="23" s="1"/>
  <c r="GT124" i="23"/>
  <c r="HK124" i="23" s="1"/>
  <c r="GT56" i="23"/>
  <c r="HK56" i="23" s="1"/>
  <c r="GT67" i="23"/>
  <c r="HK67" i="23" s="1"/>
  <c r="GT260" i="23"/>
  <c r="HK260" i="23" s="1"/>
  <c r="GT167" i="23"/>
  <c r="HK167" i="23" s="1"/>
  <c r="GT382" i="23"/>
  <c r="HK382" i="23" s="1"/>
  <c r="GT312" i="23"/>
  <c r="HK312" i="23" s="1"/>
  <c r="GT297" i="23"/>
  <c r="HK297" i="23" s="1"/>
  <c r="GT87" i="23"/>
  <c r="HK87" i="23" s="1"/>
  <c r="GT323" i="23"/>
  <c r="HK323" i="23" s="1"/>
  <c r="GT172" i="23"/>
  <c r="HK172" i="23" s="1"/>
  <c r="GT29" i="23"/>
  <c r="HK29" i="23" s="1"/>
  <c r="GT173" i="23"/>
  <c r="HK173" i="23" s="1"/>
  <c r="GT220" i="23"/>
  <c r="HK220" i="23" s="1"/>
  <c r="GT363" i="23"/>
  <c r="HK363" i="23" s="1"/>
  <c r="GT231" i="23"/>
  <c r="HK231" i="23" s="1"/>
  <c r="GT234" i="23"/>
  <c r="HK234" i="23" s="1"/>
  <c r="GT195" i="23"/>
  <c r="HK195" i="23" s="1"/>
  <c r="GT302" i="23"/>
  <c r="HK302" i="23" s="1"/>
  <c r="GT157" i="23"/>
  <c r="HK157" i="23" s="1"/>
  <c r="GT161" i="23"/>
  <c r="HK161" i="23" s="1"/>
  <c r="GT103" i="23"/>
  <c r="HK103" i="23" s="1"/>
  <c r="GT250" i="23"/>
  <c r="HK250" i="23" s="1"/>
  <c r="GT61" i="23"/>
  <c r="HK61" i="23" s="1"/>
  <c r="GT153" i="23"/>
  <c r="HK153" i="23" s="1"/>
  <c r="GT78" i="23"/>
  <c r="HK78" i="23" s="1"/>
  <c r="GT217" i="23"/>
  <c r="HK217" i="23" s="1"/>
  <c r="GT36" i="23"/>
  <c r="HK36" i="23" s="1"/>
  <c r="GT74" i="23"/>
  <c r="HK74" i="23" s="1"/>
  <c r="GT42" i="23"/>
  <c r="HK42" i="23" s="1"/>
  <c r="GT352" i="23"/>
  <c r="HK352" i="23" s="1"/>
  <c r="GT47" i="23"/>
  <c r="HK47" i="23" s="1"/>
  <c r="GT264" i="23"/>
  <c r="HK264" i="23" s="1"/>
  <c r="GT58" i="23"/>
  <c r="HK58" i="23" s="1"/>
  <c r="GT390" i="23"/>
  <c r="HK390" i="23" s="1"/>
  <c r="GT321" i="23"/>
  <c r="HK321" i="23" s="1"/>
  <c r="GT331" i="23"/>
  <c r="HK331" i="23" s="1"/>
  <c r="GT94" i="23"/>
  <c r="HK94" i="23" s="1"/>
  <c r="GT367" i="23"/>
  <c r="HK367" i="23" s="1"/>
  <c r="GT95" i="23"/>
  <c r="HK95" i="23" s="1"/>
  <c r="GT69" i="23"/>
  <c r="HK69" i="23" s="1"/>
  <c r="GT338" i="23"/>
  <c r="HK338" i="23" s="1"/>
  <c r="GT314" i="23"/>
  <c r="HK314" i="23" s="1"/>
  <c r="GT41" i="23"/>
  <c r="HK41" i="23" s="1"/>
  <c r="GT354" i="23"/>
  <c r="HK354" i="23" s="1"/>
  <c r="GT63" i="23"/>
  <c r="HK63" i="23" s="1"/>
  <c r="GT98" i="23"/>
  <c r="HK98" i="23" s="1"/>
  <c r="GT317" i="23"/>
  <c r="HK317" i="23" s="1"/>
  <c r="GT306" i="23"/>
  <c r="HK306" i="23" s="1"/>
  <c r="GT33" i="23"/>
  <c r="HK33" i="23" s="1"/>
  <c r="GT345" i="23"/>
  <c r="HK345" i="23" s="1"/>
  <c r="GT146" i="23"/>
  <c r="GT82" i="23"/>
  <c r="HK82" i="23" s="1"/>
  <c r="GT309" i="23"/>
  <c r="HK309" i="23" s="1"/>
  <c r="GT311" i="23"/>
  <c r="HK311" i="23" s="1"/>
  <c r="GT88" i="23"/>
  <c r="HK88" i="23" s="1"/>
  <c r="GT336" i="23"/>
  <c r="HK336" i="23" s="1"/>
  <c r="GT101" i="23"/>
  <c r="HK101" i="23" s="1"/>
  <c r="GT35" i="23"/>
  <c r="HK35" i="23" s="1"/>
  <c r="GT262" i="23"/>
  <c r="HK262" i="23" s="1"/>
  <c r="GT280" i="23"/>
  <c r="HK280" i="23" s="1"/>
  <c r="GT32" i="23"/>
  <c r="HK32" i="23" s="1"/>
  <c r="GT318" i="23"/>
  <c r="HK318" i="23" s="1"/>
  <c r="GT45" i="23"/>
  <c r="HK45" i="23" s="1"/>
  <c r="GT76" i="23"/>
  <c r="HK76" i="23" s="1"/>
  <c r="GT267" i="23"/>
  <c r="HK267" i="23" s="1"/>
  <c r="GT272" i="23"/>
  <c r="HK272" i="23" s="1"/>
  <c r="GT16" i="23"/>
  <c r="HK16" i="23" s="1"/>
  <c r="GT310" i="23"/>
  <c r="HK310" i="23" s="1"/>
  <c r="GT37" i="23"/>
  <c r="HK37" i="23" s="1"/>
  <c r="GT64" i="23"/>
  <c r="HK64" i="23" s="1"/>
  <c r="GT249" i="23"/>
  <c r="HK249" i="23" s="1"/>
  <c r="GT265" i="23"/>
  <c r="HK265" i="23" s="1"/>
  <c r="GT394" i="23"/>
  <c r="HK394" i="23" s="1"/>
  <c r="GT315" i="23"/>
  <c r="HK315" i="23" s="1"/>
  <c r="GT96" i="23"/>
  <c r="HK96" i="23" s="1"/>
  <c r="GT46" i="23"/>
  <c r="HK46" i="23" s="1"/>
  <c r="GT210" i="23"/>
  <c r="HK210" i="23" s="1"/>
  <c r="GT271" i="23"/>
  <c r="HK271" i="23" s="1"/>
  <c r="GT365" i="23"/>
  <c r="HK365" i="23" s="1"/>
  <c r="GT284" i="23"/>
  <c r="HK284" i="23" s="1"/>
  <c r="GT40" i="23"/>
  <c r="HK40" i="23" s="1"/>
  <c r="GT366" i="23"/>
  <c r="HK366" i="23" s="1"/>
  <c r="GT180" i="23"/>
  <c r="HK180" i="23" s="1"/>
  <c r="GT259" i="23"/>
  <c r="HK259" i="23" s="1"/>
  <c r="GT347" i="23"/>
  <c r="HK347" i="23" s="1"/>
  <c r="GT276" i="23"/>
  <c r="HK276" i="23" s="1"/>
  <c r="GT24" i="23"/>
  <c r="HK24" i="23" s="1"/>
  <c r="GT373" i="23"/>
  <c r="HK373" i="23" s="1"/>
  <c r="GT164" i="23"/>
  <c r="HK164" i="23" s="1"/>
  <c r="GT236" i="23"/>
  <c r="HK236" i="23" s="1"/>
  <c r="GT329" i="23"/>
  <c r="HK329" i="23" s="1"/>
  <c r="GT273" i="23"/>
  <c r="HK273" i="23" s="1"/>
  <c r="GT18" i="23"/>
  <c r="HK18" i="23" s="1"/>
  <c r="GT351" i="23"/>
  <c r="HK351" i="23" s="1"/>
  <c r="GT177" i="23"/>
  <c r="HK177" i="23" s="1"/>
  <c r="GT204" i="23"/>
  <c r="HK204" i="23" s="1"/>
  <c r="GT301" i="23"/>
  <c r="HK301" i="23" s="1"/>
  <c r="GT279" i="23"/>
  <c r="HK279" i="23" s="1"/>
  <c r="GT376" i="23"/>
  <c r="HK376" i="23" s="1"/>
  <c r="GT335" i="23"/>
  <c r="HK335" i="23" s="1"/>
  <c r="GT125" i="23"/>
  <c r="HK125" i="23" s="1"/>
  <c r="GT229" i="23"/>
  <c r="HK229" i="23" s="1"/>
  <c r="GT286" i="23"/>
  <c r="HK286" i="23" s="1"/>
  <c r="GT263" i="23"/>
  <c r="HK263" i="23" s="1"/>
  <c r="GT316" i="23"/>
  <c r="HK316" i="23" s="1"/>
  <c r="GT342" i="23"/>
  <c r="HK342" i="23" s="1"/>
  <c r="GT109" i="23"/>
  <c r="HK109" i="23" s="1"/>
  <c r="GT198" i="23"/>
  <c r="HK198" i="23" s="1"/>
  <c r="GT244" i="23"/>
  <c r="HK244" i="23" s="1"/>
  <c r="GT239" i="23"/>
  <c r="HK239" i="23" s="1"/>
  <c r="GT240" i="23"/>
  <c r="HK240" i="23" s="1"/>
  <c r="GT332" i="23"/>
  <c r="HK332" i="23" s="1"/>
  <c r="GT97" i="23"/>
  <c r="HK97" i="23" s="1"/>
  <c r="GT166" i="23"/>
  <c r="HK166" i="23" s="1"/>
  <c r="GT235" i="23"/>
  <c r="HK235" i="23" s="1"/>
  <c r="GT208" i="23"/>
  <c r="HK208" i="23" s="1"/>
  <c r="GT230" i="23"/>
  <c r="HK230" i="23" s="1"/>
  <c r="GT292" i="23"/>
  <c r="HK292" i="23" s="1"/>
  <c r="GT118" i="23"/>
  <c r="HK118" i="23" s="1"/>
  <c r="GT158" i="23"/>
  <c r="HK158" i="23" s="1"/>
  <c r="GT219" i="23"/>
  <c r="HK219" i="23" s="1"/>
  <c r="GT233" i="23"/>
  <c r="HK233" i="23" s="1"/>
  <c r="GT214" i="23"/>
  <c r="HK214" i="23" s="1"/>
  <c r="GT313" i="23"/>
  <c r="HK313" i="23" s="1"/>
  <c r="GT90" i="23"/>
  <c r="HK90" i="23" s="1"/>
  <c r="GT187" i="23"/>
  <c r="HK187" i="23" s="1"/>
  <c r="GT201" i="23"/>
  <c r="HK201" i="23" s="1"/>
  <c r="GT202" i="23"/>
  <c r="HK202" i="23" s="1"/>
  <c r="GT223" i="23"/>
  <c r="HK223" i="23" s="1"/>
  <c r="GT289" i="23"/>
  <c r="HK289" i="23" s="1"/>
  <c r="GT31" i="23"/>
  <c r="HK31" i="23" s="1"/>
  <c r="GT155" i="23"/>
  <c r="HK155" i="23" s="1"/>
  <c r="GT133" i="23"/>
  <c r="HK133" i="23" s="1"/>
  <c r="GT170" i="23"/>
  <c r="HK170" i="23" s="1"/>
  <c r="GT176" i="23"/>
  <c r="HK176" i="23" s="1"/>
  <c r="GT256" i="23"/>
  <c r="HK256" i="23" s="1"/>
  <c r="GT44" i="23"/>
  <c r="HK44" i="23" s="1"/>
  <c r="GT154" i="23"/>
  <c r="HK154" i="23" s="1"/>
  <c r="GT117" i="23"/>
  <c r="HK117" i="23" s="1"/>
  <c r="GT162" i="23"/>
  <c r="HK162" i="23" s="1"/>
  <c r="GT160" i="23"/>
  <c r="HK160" i="23" s="1"/>
  <c r="GT248" i="23"/>
  <c r="HK248" i="23" s="1"/>
  <c r="GT54" i="23"/>
  <c r="HK54" i="23" s="1"/>
  <c r="GT396" i="23"/>
  <c r="HK396" i="23" s="1"/>
  <c r="GT127" i="23"/>
  <c r="HK127" i="23" s="1"/>
  <c r="GT73" i="23"/>
  <c r="HK73" i="23" s="1"/>
  <c r="GT191" i="23"/>
  <c r="HK191" i="23" s="1"/>
  <c r="GT189" i="23"/>
  <c r="HK189" i="23" s="1"/>
  <c r="GT222" i="23"/>
  <c r="HK222" i="23" s="1"/>
  <c r="GT385" i="23"/>
  <c r="HK385" i="23" s="1"/>
  <c r="GT144" i="23"/>
  <c r="HK144" i="23" s="1"/>
  <c r="GT39" i="23"/>
  <c r="HK39" i="23" s="1"/>
  <c r="GT159" i="23"/>
  <c r="HK159" i="23" s="1"/>
  <c r="GT149" i="23"/>
  <c r="HK149" i="23" s="1"/>
  <c r="GT129" i="23"/>
  <c r="HK129" i="23" s="1"/>
  <c r="GT372" i="23"/>
  <c r="HK372" i="23" s="1"/>
  <c r="GT128" i="23"/>
  <c r="HK128" i="23" s="1"/>
  <c r="GT15" i="23"/>
  <c r="HK15" i="23" s="1"/>
  <c r="GT151" i="23"/>
  <c r="HK151" i="23" s="1"/>
  <c r="GT145" i="23"/>
  <c r="HK145" i="23" s="1"/>
  <c r="GT116" i="23"/>
  <c r="HK116" i="23" s="1"/>
  <c r="GT362" i="23"/>
  <c r="HK362" i="23" s="1"/>
  <c r="GT91" i="23"/>
  <c r="HK91" i="23" s="1"/>
  <c r="GT22" i="23"/>
  <c r="HK22" i="23" s="1"/>
  <c r="GT131" i="23"/>
  <c r="HK131" i="23" s="1"/>
  <c r="GT113" i="23"/>
  <c r="HK113" i="23" s="1"/>
  <c r="GT52" i="23"/>
  <c r="HK52" i="23" s="1"/>
  <c r="GT350" i="23"/>
  <c r="HK350" i="23" s="1"/>
  <c r="GT59" i="23"/>
  <c r="HK59" i="23" s="1"/>
  <c r="GT378" i="23"/>
  <c r="HK378" i="23" s="1"/>
  <c r="GT152" i="23"/>
  <c r="HK152" i="23" s="1"/>
  <c r="GT100" i="23"/>
  <c r="HK100" i="23" s="1"/>
  <c r="GT369" i="23"/>
  <c r="HK369" i="23" s="1"/>
  <c r="GT341" i="23"/>
  <c r="HK341" i="23" s="1"/>
  <c r="GT138" i="23"/>
  <c r="HK138" i="23" s="1"/>
  <c r="GT377" i="23"/>
  <c r="HK377" i="23" s="1"/>
  <c r="GT136" i="23"/>
  <c r="HK136" i="23" s="1"/>
  <c r="GT93" i="23"/>
  <c r="GT355" i="23"/>
  <c r="HK355" i="23" s="1"/>
  <c r="EF143" i="23"/>
  <c r="EF104" i="23"/>
  <c r="EF338" i="23"/>
  <c r="EF176" i="23"/>
  <c r="EF112" i="23"/>
  <c r="EF187" i="23"/>
  <c r="EF390" i="23"/>
  <c r="EF196" i="23"/>
  <c r="EF240" i="23"/>
  <c r="EF216" i="23"/>
  <c r="EF261" i="23"/>
  <c r="EF389" i="23"/>
  <c r="EF50" i="23"/>
  <c r="EF326" i="23"/>
  <c r="EF305" i="23"/>
  <c r="EF314" i="23"/>
  <c r="EF125" i="23"/>
  <c r="EF117" i="23"/>
  <c r="EF336" i="23"/>
  <c r="EF163" i="23"/>
  <c r="EF162" i="23"/>
  <c r="EF130" i="23"/>
  <c r="EF57" i="23"/>
  <c r="EF107" i="23"/>
  <c r="EF249" i="23"/>
  <c r="EF54" i="23"/>
  <c r="EF52" i="23"/>
  <c r="EF351" i="23"/>
  <c r="EF111" i="23"/>
  <c r="EF44" i="23"/>
  <c r="EF189" i="23"/>
  <c r="EF161" i="23"/>
  <c r="EF234" i="23"/>
  <c r="EF318" i="23"/>
  <c r="EF385" i="23"/>
  <c r="EF230" i="23"/>
  <c r="EF152" i="23"/>
  <c r="EF129" i="23"/>
  <c r="EF212" i="23"/>
  <c r="EF206" i="23"/>
  <c r="EF95" i="23"/>
  <c r="EF168" i="23"/>
  <c r="EF24" i="23"/>
  <c r="EF76" i="23"/>
  <c r="EF346" i="23"/>
  <c r="EF101" i="23"/>
  <c r="EF55" i="23"/>
  <c r="EF46" i="23"/>
  <c r="EF335" i="23"/>
  <c r="EF32" i="23"/>
  <c r="EF151" i="23"/>
  <c r="EF333" i="23"/>
  <c r="EF77" i="23"/>
  <c r="EF269" i="23"/>
  <c r="EF184" i="23"/>
  <c r="O49" i="33" s="1"/>
  <c r="EF217" i="23"/>
  <c r="EF228" i="23"/>
  <c r="EF27" i="23"/>
  <c r="EF58" i="23"/>
  <c r="EF36" i="23"/>
  <c r="EF136" i="23"/>
  <c r="EF39" i="23"/>
  <c r="EF372" i="23"/>
  <c r="DO413" i="23"/>
  <c r="EF315" i="23"/>
  <c r="EF349" i="23"/>
  <c r="EF328" i="23"/>
  <c r="EF74" i="23"/>
  <c r="EF122" i="23"/>
  <c r="EF277" i="23"/>
  <c r="EF150" i="23"/>
  <c r="EF194" i="23"/>
  <c r="EF88" i="23"/>
  <c r="EF357" i="23"/>
  <c r="EF98" i="23"/>
  <c r="EF89" i="23"/>
  <c r="EF370" i="23"/>
  <c r="EF392" i="23"/>
  <c r="EF37" i="23"/>
  <c r="EF377" i="23"/>
  <c r="EF276" i="23"/>
  <c r="EF59" i="23"/>
  <c r="EF250" i="23"/>
  <c r="EF110" i="23"/>
  <c r="EF131" i="23"/>
  <c r="EF126" i="23"/>
  <c r="EF348" i="23"/>
  <c r="EF199" i="23"/>
  <c r="EF356" i="23"/>
  <c r="EF373" i="23"/>
  <c r="EF366" i="23"/>
  <c r="EF155" i="23"/>
  <c r="EF358" i="23"/>
  <c r="EF33" i="23"/>
  <c r="EF156" i="23"/>
  <c r="DO408" i="23"/>
  <c r="EF331" i="23"/>
  <c r="EF321" i="23"/>
  <c r="EF369" i="23"/>
  <c r="EF320" i="23"/>
  <c r="EF368" i="23"/>
  <c r="DO419" i="23"/>
  <c r="EF91" i="23"/>
  <c r="EF220" i="23"/>
  <c r="EF139" i="23"/>
  <c r="EF311" i="23"/>
  <c r="EF100" i="23"/>
  <c r="EF236" i="23"/>
  <c r="EF222" i="23"/>
  <c r="EF316" i="23"/>
  <c r="BQ6" i="23"/>
  <c r="AX228" i="23"/>
  <c r="AY228" i="23" s="1"/>
  <c r="AX224" i="23"/>
  <c r="AY224" i="23" s="1"/>
  <c r="AX378" i="23"/>
  <c r="AY378" i="23" s="1"/>
  <c r="AX251" i="23"/>
  <c r="AY251" i="23" s="1"/>
  <c r="AX313" i="23"/>
  <c r="AY313" i="23" s="1"/>
  <c r="AX28" i="23"/>
  <c r="AY28" i="23" s="1"/>
  <c r="AX367" i="23"/>
  <c r="AY367" i="23" s="1"/>
  <c r="AX27" i="23"/>
  <c r="AY27" i="23" s="1"/>
  <c r="AX373" i="23"/>
  <c r="AY373" i="23" s="1"/>
  <c r="AX122" i="23"/>
  <c r="AY122" i="23" s="1"/>
  <c r="AX158" i="23"/>
  <c r="AY158" i="23" s="1"/>
  <c r="AX315" i="23"/>
  <c r="AY315" i="23" s="1"/>
  <c r="AX40" i="23"/>
  <c r="AY40" i="23" s="1"/>
  <c r="AX331" i="23"/>
  <c r="AY331" i="23" s="1"/>
  <c r="AX377" i="23"/>
  <c r="AY377" i="23" s="1"/>
  <c r="AX70" i="23"/>
  <c r="AY70" i="23" s="1"/>
  <c r="AX36" i="23"/>
  <c r="AY36" i="23" s="1"/>
  <c r="AX294" i="23"/>
  <c r="AY294" i="23" s="1"/>
  <c r="AX173" i="23"/>
  <c r="AY173" i="23" s="1"/>
  <c r="AX191" i="23"/>
  <c r="AY191" i="23" s="1"/>
  <c r="AX82" i="23"/>
  <c r="AY82" i="23" s="1"/>
  <c r="AX29" i="23"/>
  <c r="AY29" i="23" s="1"/>
  <c r="AX241" i="23"/>
  <c r="AY241" i="23" s="1"/>
  <c r="AX254" i="23"/>
  <c r="AY254" i="23" s="1"/>
  <c r="AX362" i="23"/>
  <c r="AY362" i="23" s="1"/>
  <c r="AX186" i="23"/>
  <c r="AY186" i="23" s="1"/>
  <c r="AX376" i="23"/>
  <c r="AY376" i="23" s="1"/>
  <c r="AX95" i="23"/>
  <c r="AY95" i="23" s="1"/>
  <c r="AX153" i="23"/>
  <c r="AY153" i="23" s="1"/>
  <c r="AX218" i="23"/>
  <c r="AY218" i="23" s="1"/>
  <c r="AX77" i="23"/>
  <c r="AY77" i="23" s="1"/>
  <c r="AX364" i="23"/>
  <c r="AY364" i="23" s="1"/>
  <c r="AX96" i="23"/>
  <c r="AY96" i="23" s="1"/>
  <c r="AX124" i="23"/>
  <c r="AY124" i="23" s="1"/>
  <c r="AX235" i="23"/>
  <c r="AY235" i="23" s="1"/>
  <c r="AX178" i="23"/>
  <c r="AY178" i="23" s="1"/>
  <c r="AX58" i="23"/>
  <c r="AY58" i="23" s="1"/>
  <c r="AX126" i="23"/>
  <c r="AY126" i="23" s="1"/>
  <c r="AX229" i="23"/>
  <c r="AY229" i="23" s="1"/>
  <c r="AX221" i="23"/>
  <c r="AY221" i="23" s="1"/>
  <c r="AX371" i="23"/>
  <c r="AY371" i="23" s="1"/>
  <c r="AX396" i="23"/>
  <c r="AY396" i="23" s="1"/>
  <c r="AX219" i="23"/>
  <c r="AY219" i="23" s="1"/>
  <c r="AX73" i="23"/>
  <c r="AY73" i="23" s="1"/>
  <c r="AX372" i="23"/>
  <c r="AY372" i="23" s="1"/>
  <c r="AX32" i="23"/>
  <c r="AY32" i="23" s="1"/>
  <c r="AX175" i="23"/>
  <c r="AY175" i="23" s="1"/>
  <c r="AX34" i="23"/>
  <c r="AY34" i="23" s="1"/>
  <c r="AX102" i="23"/>
  <c r="AY102" i="23" s="1"/>
  <c r="AX78" i="23"/>
  <c r="AY78" i="23" s="1"/>
  <c r="AX127" i="23"/>
  <c r="AY127" i="23" s="1"/>
  <c r="AX249" i="23"/>
  <c r="AY249" i="23" s="1"/>
  <c r="AX243" i="23"/>
  <c r="AY243" i="23" s="1"/>
  <c r="AX300" i="23"/>
  <c r="AY300" i="23" s="1"/>
  <c r="AX176" i="23"/>
  <c r="AY176" i="23" s="1"/>
  <c r="AX305" i="23"/>
  <c r="AY305" i="23" s="1"/>
  <c r="AX320" i="23"/>
  <c r="AY320" i="23" s="1"/>
  <c r="AX303" i="23"/>
  <c r="AY303" i="23" s="1"/>
  <c r="AX199" i="23"/>
  <c r="AY199" i="23" s="1"/>
  <c r="AX242" i="23"/>
  <c r="AY242" i="23" s="1"/>
  <c r="AX49" i="23"/>
  <c r="AY49" i="23" s="1"/>
  <c r="AX135" i="23"/>
  <c r="AY135" i="23" s="1"/>
  <c r="AX142" i="23"/>
  <c r="AY142" i="23" s="1"/>
  <c r="AX155" i="23"/>
  <c r="AY155" i="23" s="1"/>
  <c r="AX381" i="23"/>
  <c r="AY381" i="23" s="1"/>
  <c r="AX332" i="23"/>
  <c r="AY332" i="23" s="1"/>
  <c r="AX133" i="23"/>
  <c r="AY133" i="23" s="1"/>
  <c r="AX143" i="23"/>
  <c r="AY143" i="23" s="1"/>
  <c r="AX395" i="23"/>
  <c r="AY395" i="23" s="1"/>
  <c r="AX278" i="23"/>
  <c r="AY278" i="23" s="1"/>
  <c r="AX349" i="23"/>
  <c r="AY349" i="23" s="1"/>
  <c r="AX59" i="23"/>
  <c r="AY59" i="23" s="1"/>
  <c r="AX39" i="23"/>
  <c r="AY39" i="23" s="1"/>
  <c r="AX163" i="23"/>
  <c r="AY163" i="23" s="1"/>
  <c r="AX385" i="23"/>
  <c r="AY385" i="23" s="1"/>
  <c r="AX388" i="23"/>
  <c r="AY388" i="23" s="1"/>
  <c r="AX136" i="23"/>
  <c r="AY136" i="23" s="1"/>
  <c r="AX112" i="23"/>
  <c r="AY112" i="23" s="1"/>
  <c r="AX160" i="23"/>
  <c r="AY160" i="23" s="1"/>
  <c r="AX259" i="23"/>
  <c r="AY259" i="23" s="1"/>
  <c r="AX148" i="23"/>
  <c r="AY148" i="23" s="1"/>
  <c r="AX264" i="23"/>
  <c r="AY264" i="23" s="1"/>
  <c r="AX182" i="23"/>
  <c r="AY182" i="23" s="1"/>
  <c r="AX208" i="23"/>
  <c r="AY208" i="23" s="1"/>
  <c r="AX106" i="23"/>
  <c r="AY106" i="23" s="1"/>
  <c r="AX220" i="23"/>
  <c r="AY220" i="23" s="1"/>
  <c r="AX152" i="23"/>
  <c r="AY152" i="23" s="1"/>
  <c r="AX45" i="23"/>
  <c r="AY45" i="23" s="1"/>
  <c r="AX323" i="23"/>
  <c r="AY323" i="23" s="1"/>
  <c r="AX357" i="23"/>
  <c r="AY357" i="23" s="1"/>
  <c r="AX365" i="23"/>
  <c r="AY365" i="23" s="1"/>
  <c r="AX188" i="23"/>
  <c r="AY188" i="23" s="1"/>
  <c r="AX338" i="23"/>
  <c r="AY338" i="23" s="1"/>
  <c r="AX316" i="23"/>
  <c r="AY316" i="23" s="1"/>
  <c r="AX57" i="23"/>
  <c r="AY57" i="23" s="1"/>
  <c r="AX291" i="23"/>
  <c r="AY291" i="23" s="1"/>
  <c r="AX369" i="23"/>
  <c r="AY369" i="23" s="1"/>
  <c r="AX285" i="23"/>
  <c r="AY285" i="23" s="1"/>
  <c r="AX314" i="23"/>
  <c r="AY314" i="23" s="1"/>
  <c r="AX150" i="23"/>
  <c r="AY150" i="23" s="1"/>
  <c r="AX356" i="23"/>
  <c r="AY356" i="23" s="1"/>
  <c r="AX85" i="23"/>
  <c r="AY85" i="23" s="1"/>
  <c r="AX240" i="23"/>
  <c r="AY240" i="23" s="1"/>
  <c r="AX392" i="23"/>
  <c r="AY392" i="23" s="1"/>
  <c r="AX156" i="23"/>
  <c r="AY156" i="23" s="1"/>
  <c r="AX37" i="23"/>
  <c r="AY37" i="23" s="1"/>
  <c r="AX47" i="23"/>
  <c r="AY47" i="23" s="1"/>
  <c r="AX276" i="23"/>
  <c r="AY276" i="23" s="1"/>
  <c r="AX185" i="23"/>
  <c r="AY185" i="23" s="1"/>
  <c r="AX231" i="23"/>
  <c r="AY231" i="23" s="1"/>
  <c r="AX129" i="23"/>
  <c r="AY129" i="23" s="1"/>
  <c r="AX382" i="23"/>
  <c r="AY382" i="23" s="1"/>
  <c r="AX250" i="23"/>
  <c r="AY250" i="23" s="1"/>
  <c r="AX100" i="23"/>
  <c r="AY100" i="23" s="1"/>
  <c r="AX103" i="23"/>
  <c r="AY103" i="23" s="1"/>
  <c r="AX94" i="23"/>
  <c r="AY94" i="23" s="1"/>
  <c r="AX384" i="23"/>
  <c r="AY384" i="23" s="1"/>
  <c r="AX138" i="23"/>
  <c r="AY138" i="23" s="1"/>
  <c r="AX99" i="23"/>
  <c r="AY99" i="23" s="1"/>
  <c r="AX189" i="23"/>
  <c r="AY189" i="23" s="1"/>
  <c r="AX166" i="23"/>
  <c r="AY166" i="23" s="1"/>
  <c r="AX261" i="23"/>
  <c r="AY261" i="23" s="1"/>
  <c r="AX286" i="23"/>
  <c r="AY286" i="23" s="1"/>
  <c r="AX210" i="23"/>
  <c r="AY210" i="23" s="1"/>
  <c r="AX151" i="23"/>
  <c r="AY151" i="23" s="1"/>
  <c r="AX363" i="23"/>
  <c r="AY363" i="23" s="1"/>
  <c r="AX194" i="23"/>
  <c r="AY194" i="23" s="1"/>
  <c r="AX383" i="23"/>
  <c r="AY383" i="23" s="1"/>
  <c r="AX302" i="23"/>
  <c r="AY302" i="23" s="1"/>
  <c r="AX269" i="23"/>
  <c r="AY269" i="23" s="1"/>
  <c r="AX328" i="23"/>
  <c r="AY328" i="23" s="1"/>
  <c r="AX282" i="23"/>
  <c r="AY282" i="23" s="1"/>
  <c r="AX157" i="23"/>
  <c r="AY157" i="23" s="1"/>
  <c r="AX268" i="23"/>
  <c r="AY268" i="23" s="1"/>
  <c r="AX296" i="23"/>
  <c r="AY296" i="23" s="1"/>
  <c r="AX172" i="23"/>
  <c r="AY172" i="23" s="1"/>
  <c r="AX107" i="23"/>
  <c r="AY107" i="23" s="1"/>
  <c r="AX342" i="23"/>
  <c r="AY342" i="23" s="1"/>
  <c r="AX80" i="23"/>
  <c r="AY80" i="23" s="1"/>
  <c r="AX244" i="23"/>
  <c r="AY244" i="23" s="1"/>
  <c r="AX358" i="23"/>
  <c r="AY358" i="23" s="1"/>
  <c r="AX198" i="23"/>
  <c r="AY198" i="23" s="1"/>
  <c r="AX236" i="23"/>
  <c r="AY236" i="23" s="1"/>
  <c r="AX333" i="23"/>
  <c r="AY333" i="23" s="1"/>
  <c r="AX51" i="23"/>
  <c r="AY51" i="23" s="1"/>
  <c r="AX312" i="23"/>
  <c r="AY312" i="23" s="1"/>
  <c r="AX344" i="23"/>
  <c r="AY344" i="23" s="1"/>
  <c r="AX174" i="23"/>
  <c r="AY174" i="23" s="1"/>
  <c r="AX299" i="23"/>
  <c r="AY299" i="23" s="1"/>
  <c r="AX180" i="23"/>
  <c r="AY180" i="23" s="1"/>
  <c r="AX330" i="23"/>
  <c r="AY330" i="23" s="1"/>
  <c r="AX91" i="23"/>
  <c r="AY91" i="23" s="1"/>
  <c r="AX380" i="23"/>
  <c r="AY380" i="23" s="1"/>
  <c r="AX215" i="23"/>
  <c r="AY215" i="23" s="1"/>
  <c r="AX72" i="23"/>
  <c r="AY72" i="23" s="1"/>
  <c r="AX167" i="23"/>
  <c r="AY167" i="23" s="1"/>
  <c r="AX267" i="23"/>
  <c r="AY267" i="23" s="1"/>
  <c r="AX319" i="23"/>
  <c r="AY319" i="23" s="1"/>
  <c r="AX19" i="23"/>
  <c r="AY19" i="23" s="1"/>
  <c r="AX131" i="23"/>
  <c r="AY131" i="23" s="1"/>
  <c r="AX306" i="23"/>
  <c r="AY306" i="23" s="1"/>
  <c r="AX31" i="23"/>
  <c r="AY31" i="23" s="1"/>
  <c r="AX211" i="23"/>
  <c r="AY211" i="23" s="1"/>
  <c r="AX192" i="23"/>
  <c r="AY192" i="23" s="1"/>
  <c r="AX390" i="23"/>
  <c r="AY390" i="23" s="1"/>
  <c r="AX355" i="23"/>
  <c r="AY355" i="23" s="1"/>
  <c r="AX33" i="23"/>
  <c r="AY33" i="23" s="1"/>
  <c r="AX234" i="23"/>
  <c r="AY234" i="23" s="1"/>
  <c r="AX111" i="23"/>
  <c r="AY111" i="23" s="1"/>
  <c r="AX149" i="23"/>
  <c r="AY149" i="23" s="1"/>
  <c r="AX246" i="23"/>
  <c r="AY246" i="23" s="1"/>
  <c r="AX201" i="23"/>
  <c r="AY201" i="23" s="1"/>
  <c r="AX202" i="23"/>
  <c r="AY202" i="23" s="1"/>
  <c r="AX81" i="23"/>
  <c r="AY81" i="23" s="1"/>
  <c r="AX346" i="23"/>
  <c r="AY346" i="23" s="1"/>
  <c r="AX322" i="23"/>
  <c r="AY322" i="23" s="1"/>
  <c r="AX171" i="23"/>
  <c r="AY171" i="23" s="1"/>
  <c r="AX394" i="23"/>
  <c r="AY394" i="23" s="1"/>
  <c r="AX43" i="23"/>
  <c r="AY43" i="23" s="1"/>
  <c r="AX113" i="23"/>
  <c r="AY113" i="23" s="1"/>
  <c r="AX238" i="23"/>
  <c r="AY238" i="23" s="1"/>
  <c r="AX308" i="23"/>
  <c r="AY308" i="23" s="1"/>
  <c r="AX159" i="23"/>
  <c r="AY159" i="23" s="1"/>
  <c r="AX350" i="23"/>
  <c r="AY350" i="23" s="1"/>
  <c r="AX326" i="23"/>
  <c r="AY326" i="23" s="1"/>
  <c r="AX161" i="23"/>
  <c r="AY161" i="23" s="1"/>
  <c r="AX65" i="23"/>
  <c r="AY65" i="23" s="1"/>
  <c r="AX252" i="23"/>
  <c r="AY252" i="23" s="1"/>
  <c r="AX274" i="23"/>
  <c r="AY274" i="23" s="1"/>
  <c r="AX309" i="23"/>
  <c r="AY309" i="23" s="1"/>
  <c r="AX66" i="23"/>
  <c r="AY66" i="23" s="1"/>
  <c r="AX248" i="23"/>
  <c r="AY248" i="23" s="1"/>
  <c r="AX119" i="23"/>
  <c r="AY119" i="23" s="1"/>
  <c r="AX105" i="23"/>
  <c r="AY105" i="23" s="1"/>
  <c r="AX177" i="23"/>
  <c r="AY177" i="23" s="1"/>
  <c r="AX84" i="23"/>
  <c r="AY84" i="23" s="1"/>
  <c r="AX184" i="23"/>
  <c r="AY184" i="23" s="1"/>
  <c r="AX209" i="23"/>
  <c r="AY209" i="23" s="1"/>
  <c r="AX52" i="23"/>
  <c r="AY52" i="23" s="1"/>
  <c r="AX128" i="23"/>
  <c r="AY128" i="23" s="1"/>
  <c r="AX386" i="23"/>
  <c r="AY386" i="23" s="1"/>
  <c r="AX139" i="23"/>
  <c r="AY139" i="23" s="1"/>
  <c r="AX353" i="23"/>
  <c r="AY353" i="23" s="1"/>
  <c r="AX162" i="23"/>
  <c r="AY162" i="23" s="1"/>
  <c r="AX281" i="23"/>
  <c r="AY281" i="23" s="1"/>
  <c r="AX301" i="23"/>
  <c r="AY301" i="23" s="1"/>
  <c r="AX297" i="23"/>
  <c r="AY297" i="23" s="1"/>
  <c r="AX41" i="23"/>
  <c r="AY41" i="23" s="1"/>
  <c r="AX334" i="23"/>
  <c r="AY334" i="23" s="1"/>
  <c r="AX290" i="23"/>
  <c r="AY290" i="23" s="1"/>
  <c r="AX21" i="23"/>
  <c r="AY21" i="23" s="1"/>
  <c r="AX195" i="23"/>
  <c r="AY195" i="23" s="1"/>
  <c r="AX321" i="23"/>
  <c r="AY321" i="23" s="1"/>
  <c r="AX63" i="23"/>
  <c r="AY63" i="23" s="1"/>
  <c r="AX114" i="23"/>
  <c r="AY114" i="23" s="1"/>
  <c r="AX343" i="23"/>
  <c r="AY343" i="23" s="1"/>
  <c r="AX55" i="23"/>
  <c r="AY55" i="23" s="1"/>
  <c r="AX339" i="23"/>
  <c r="AY339" i="23" s="1"/>
  <c r="AX336" i="23"/>
  <c r="AY336" i="23" s="1"/>
  <c r="AX307" i="23"/>
  <c r="AY307" i="23" s="1"/>
  <c r="AX53" i="23"/>
  <c r="AY53" i="23" s="1"/>
  <c r="AX76" i="23"/>
  <c r="AY76" i="23" s="1"/>
  <c r="AX354" i="23"/>
  <c r="AY354" i="23" s="1"/>
  <c r="AX203" i="23"/>
  <c r="AY203" i="23" s="1"/>
  <c r="AX48" i="23"/>
  <c r="AY48" i="23" s="1"/>
  <c r="AX391" i="23"/>
  <c r="AY391" i="23" s="1"/>
  <c r="AX273" i="23"/>
  <c r="AY273" i="23" s="1"/>
  <c r="AX169" i="23"/>
  <c r="AY169" i="23" s="1"/>
  <c r="AX79" i="23"/>
  <c r="AY79" i="23" s="1"/>
  <c r="AX260" i="23"/>
  <c r="AY260" i="23" s="1"/>
  <c r="AX212" i="23"/>
  <c r="AY212" i="23" s="1"/>
  <c r="AX375" i="23"/>
  <c r="AY375" i="23" s="1"/>
  <c r="AX237" i="23"/>
  <c r="AY237" i="23" s="1"/>
  <c r="AX117" i="23"/>
  <c r="AY117" i="23" s="1"/>
  <c r="AX368" i="23"/>
  <c r="AY368" i="23" s="1"/>
  <c r="AX347" i="23"/>
  <c r="AY347" i="23" s="1"/>
  <c r="AX324" i="23"/>
  <c r="AY324" i="23" s="1"/>
  <c r="AX145" i="23"/>
  <c r="AY145" i="23" s="1"/>
  <c r="AX340" i="23"/>
  <c r="AY340" i="23" s="1"/>
  <c r="AX263" i="23"/>
  <c r="AY263" i="23" s="1"/>
  <c r="AX311" i="23"/>
  <c r="AY311" i="23" s="1"/>
  <c r="AX318" i="23"/>
  <c r="AY318" i="23" s="1"/>
  <c r="AX345" i="23"/>
  <c r="AY345" i="23" s="1"/>
  <c r="AX275" i="23"/>
  <c r="AY275" i="23" s="1"/>
  <c r="AX266" i="23"/>
  <c r="AY266" i="23" s="1"/>
  <c r="AX239" i="23"/>
  <c r="AY239" i="23" s="1"/>
  <c r="AX292" i="23"/>
  <c r="AY292" i="23" s="1"/>
  <c r="AX295" i="23"/>
  <c r="AY295" i="23" s="1"/>
  <c r="AX256" i="23"/>
  <c r="AY256" i="23" s="1"/>
  <c r="AX125" i="23"/>
  <c r="AY125" i="23" s="1"/>
  <c r="AX26" i="23"/>
  <c r="AY26" i="23" s="1"/>
  <c r="AX280" i="23"/>
  <c r="AY280" i="23" s="1"/>
  <c r="AX71" i="23"/>
  <c r="AY71" i="23" s="1"/>
  <c r="AX317" i="23"/>
  <c r="AY317" i="23" s="1"/>
  <c r="AX75" i="23"/>
  <c r="AY75" i="23" s="1"/>
  <c r="AX329" i="23"/>
  <c r="AY329" i="23" s="1"/>
  <c r="AX265" i="23"/>
  <c r="AY265" i="23" s="1"/>
  <c r="AX88" i="23"/>
  <c r="AY88" i="23" s="1"/>
  <c r="AX44" i="23"/>
  <c r="AY44" i="23" s="1"/>
  <c r="AX86" i="23"/>
  <c r="AY86" i="23" s="1"/>
  <c r="AX187" i="23"/>
  <c r="AY187" i="23" s="1"/>
  <c r="AX289" i="23"/>
  <c r="AY289" i="23" s="1"/>
  <c r="AX258" i="23"/>
  <c r="AY258" i="23" s="1"/>
  <c r="AX293" i="23"/>
  <c r="AY293" i="23" s="1"/>
  <c r="AX118" i="23"/>
  <c r="AY118" i="23" s="1"/>
  <c r="AX283" i="23"/>
  <c r="AY283" i="23" s="1"/>
  <c r="AX232" i="23"/>
  <c r="AY232" i="23" s="1"/>
  <c r="AX272" i="23"/>
  <c r="AY272" i="23" s="1"/>
  <c r="AX120" i="23"/>
  <c r="AY120" i="23" s="1"/>
  <c r="AX379" i="23"/>
  <c r="AY379" i="23" s="1"/>
  <c r="AX137" i="23"/>
  <c r="AY137" i="23" s="1"/>
  <c r="AX204" i="23"/>
  <c r="AY204" i="23" s="1"/>
  <c r="AX327" i="23"/>
  <c r="AY327" i="23" s="1"/>
  <c r="AX230" i="23"/>
  <c r="AY230" i="23" s="1"/>
  <c r="AX90" i="23"/>
  <c r="AY90" i="23" s="1"/>
  <c r="AX42" i="23"/>
  <c r="AY42" i="23" s="1"/>
  <c r="AX374" i="23"/>
  <c r="AY374" i="23" s="1"/>
  <c r="AX104" i="23"/>
  <c r="AY104" i="23" s="1"/>
  <c r="AX170" i="23"/>
  <c r="AY170" i="23" s="1"/>
  <c r="AX196" i="23"/>
  <c r="AY196" i="23" s="1"/>
  <c r="AX298" i="23"/>
  <c r="AY298" i="23" s="1"/>
  <c r="AX62" i="23"/>
  <c r="AY62" i="23" s="1"/>
  <c r="AX50" i="23"/>
  <c r="AY50" i="23" s="1"/>
  <c r="AX271" i="23"/>
  <c r="AY271" i="23" s="1"/>
  <c r="AX348" i="23"/>
  <c r="AY348" i="23" s="1"/>
  <c r="AX190" i="23"/>
  <c r="AY190" i="23" s="1"/>
  <c r="AX213" i="23"/>
  <c r="AY213" i="23" s="1"/>
  <c r="AX257" i="23"/>
  <c r="AY257" i="23" s="1"/>
  <c r="AX60" i="23"/>
  <c r="AY60" i="23" s="1"/>
  <c r="AX227" i="23"/>
  <c r="AY227" i="23" s="1"/>
  <c r="AX164" i="23"/>
  <c r="AY164" i="23" s="1"/>
  <c r="AX168" i="23"/>
  <c r="AY168" i="23" s="1"/>
  <c r="AX387" i="23"/>
  <c r="AY387" i="23" s="1"/>
  <c r="AX108" i="23"/>
  <c r="AY108" i="23" s="1"/>
  <c r="AX359" i="23"/>
  <c r="AY359" i="23" s="1"/>
  <c r="AX304" i="23"/>
  <c r="AY304" i="23" s="1"/>
  <c r="AX115" i="23"/>
  <c r="AY115" i="23" s="1"/>
  <c r="AX360" i="23"/>
  <c r="AY360" i="23" s="1"/>
  <c r="AX130" i="23"/>
  <c r="AY130" i="23" s="1"/>
  <c r="AX225" i="23"/>
  <c r="AY225" i="23" s="1"/>
  <c r="AX140" i="23"/>
  <c r="AY140" i="23" s="1"/>
  <c r="AX165" i="23"/>
  <c r="AY165" i="23" s="1"/>
  <c r="AX223" i="23"/>
  <c r="AY223" i="23" s="1"/>
  <c r="AX352" i="23"/>
  <c r="AY352" i="23" s="1"/>
  <c r="AX38" i="23"/>
  <c r="AY38" i="23" s="1"/>
  <c r="AX101" i="23"/>
  <c r="AY101" i="23" s="1"/>
  <c r="AX389" i="23"/>
  <c r="AY389" i="23" s="1"/>
  <c r="AX24" i="23"/>
  <c r="AY24" i="23" s="1"/>
  <c r="AX46" i="23"/>
  <c r="AY46" i="23" s="1"/>
  <c r="AX123" i="23"/>
  <c r="AY123" i="23" s="1"/>
  <c r="AX18" i="23"/>
  <c r="AY18" i="23" s="1"/>
  <c r="AX255" i="23"/>
  <c r="AY255" i="23" s="1"/>
  <c r="AX277" i="23"/>
  <c r="AY277" i="23" s="1"/>
  <c r="AX154" i="23"/>
  <c r="AY154" i="23" s="1"/>
  <c r="AX98" i="23"/>
  <c r="AY98" i="23" s="1"/>
  <c r="AX335" i="23"/>
  <c r="AY335" i="23" s="1"/>
  <c r="AX179" i="23"/>
  <c r="AY179" i="23" s="1"/>
  <c r="AX310" i="23"/>
  <c r="AY310" i="23" s="1"/>
  <c r="AX89" i="23"/>
  <c r="AY89" i="23" s="1"/>
  <c r="AX214" i="23"/>
  <c r="AY214" i="23" s="1"/>
  <c r="AX361" i="23"/>
  <c r="AY361" i="23" s="1"/>
  <c r="AX222" i="23"/>
  <c r="AY222" i="23" s="1"/>
  <c r="AX54" i="23"/>
  <c r="AY54" i="23" s="1"/>
  <c r="AX337" i="23"/>
  <c r="AY337" i="23" s="1"/>
  <c r="AX134" i="23"/>
  <c r="AY134" i="23" s="1"/>
  <c r="AX144" i="23"/>
  <c r="AY144" i="23" s="1"/>
  <c r="AX206" i="23"/>
  <c r="AY206" i="23" s="1"/>
  <c r="AX341" i="23"/>
  <c r="AY341" i="23" s="1"/>
  <c r="AX97" i="23"/>
  <c r="AY97" i="23" s="1"/>
  <c r="AX253" i="23"/>
  <c r="AY253" i="23" s="1"/>
  <c r="AX233" i="23"/>
  <c r="AY233" i="23" s="1"/>
  <c r="AX183" i="23"/>
  <c r="AY183" i="23" s="1"/>
  <c r="AX288" i="23"/>
  <c r="AY288" i="23" s="1"/>
  <c r="AX109" i="23"/>
  <c r="AY109" i="23" s="1"/>
  <c r="AX247" i="23"/>
  <c r="AY247" i="23" s="1"/>
  <c r="AX325" i="23"/>
  <c r="AY325" i="23" s="1"/>
  <c r="AX284" i="23"/>
  <c r="AY284" i="23" s="1"/>
  <c r="AX270" i="23"/>
  <c r="AY270" i="23" s="1"/>
  <c r="AX393" i="23"/>
  <c r="AY393" i="23" s="1"/>
  <c r="AX132" i="23"/>
  <c r="AY132" i="23" s="1"/>
  <c r="AX121" i="23"/>
  <c r="AY121" i="23" s="1"/>
  <c r="AX370" i="23"/>
  <c r="AY370" i="23" s="1"/>
  <c r="AX262" i="23"/>
  <c r="AY262" i="23" s="1"/>
  <c r="AX181" i="23"/>
  <c r="AY181" i="23" s="1"/>
  <c r="AX116" i="23"/>
  <c r="AY116" i="23" s="1"/>
  <c r="AX92" i="23"/>
  <c r="AY92" i="23" s="1"/>
  <c r="AX17" i="23"/>
  <c r="AY17" i="23" s="1"/>
  <c r="AX207" i="23"/>
  <c r="AY207" i="23" s="1"/>
  <c r="AX217" i="23"/>
  <c r="AY217" i="23" s="1"/>
  <c r="AX61" i="23"/>
  <c r="AY61" i="23" s="1"/>
  <c r="AX74" i="23"/>
  <c r="AY74" i="23" s="1"/>
  <c r="AX197" i="23"/>
  <c r="AY197" i="23" s="1"/>
  <c r="AX67" i="23"/>
  <c r="AY67" i="23" s="1"/>
  <c r="AX141" i="23"/>
  <c r="AY141" i="23" s="1"/>
  <c r="AX216" i="23"/>
  <c r="AY216" i="23" s="1"/>
  <c r="AX200" i="23"/>
  <c r="AY200" i="23" s="1"/>
  <c r="AX351" i="23"/>
  <c r="AY351" i="23" s="1"/>
  <c r="AX366" i="23"/>
  <c r="AY366" i="23" s="1"/>
  <c r="AX279" i="23"/>
  <c r="AY279" i="23" s="1"/>
  <c r="AX110" i="23"/>
  <c r="AY110" i="23" s="1"/>
  <c r="AX205" i="23"/>
  <c r="AY205" i="23" s="1"/>
  <c r="AX69" i="23"/>
  <c r="AY69" i="23" s="1"/>
  <c r="AX193" i="23"/>
  <c r="AY193" i="23" s="1"/>
  <c r="AX226" i="23"/>
  <c r="AY226" i="23" s="1"/>
  <c r="AX287" i="23"/>
  <c r="AY287" i="23" s="1"/>
  <c r="AX245" i="23"/>
  <c r="AY245" i="23" s="1"/>
  <c r="AX68" i="23"/>
  <c r="AY68" i="23" s="1"/>
  <c r="AX35" i="23"/>
  <c r="AX14" i="23"/>
  <c r="AX16" i="23"/>
  <c r="AX93" i="23"/>
  <c r="AX20" i="23"/>
  <c r="AX147" i="23"/>
  <c r="AX64" i="23"/>
  <c r="AX83" i="23"/>
  <c r="AX87" i="23"/>
  <c r="AX22" i="23"/>
  <c r="AX25" i="23"/>
  <c r="AX15" i="23"/>
  <c r="AX23" i="23"/>
  <c r="AX30" i="23"/>
  <c r="AX146" i="23"/>
  <c r="AX56" i="23"/>
  <c r="EF62" i="23"/>
  <c r="EF302" i="23"/>
  <c r="EF363" i="23"/>
  <c r="EF355" i="23"/>
  <c r="O37" i="33" s="1"/>
  <c r="EF42" i="23"/>
  <c r="EF344" i="23"/>
  <c r="O35" i="33" s="1"/>
  <c r="EF365" i="23"/>
  <c r="EF202" i="23"/>
  <c r="EF288" i="23"/>
  <c r="EF252" i="23"/>
  <c r="O53" i="33" s="1"/>
  <c r="EF211" i="23"/>
  <c r="EF287" i="23"/>
  <c r="EF291" i="23"/>
  <c r="EF28" i="23"/>
  <c r="EF282" i="23"/>
  <c r="EF80" i="23"/>
  <c r="EF114" i="23"/>
  <c r="EF72" i="23"/>
  <c r="EF193" i="23"/>
  <c r="EF106" i="23"/>
  <c r="EF375" i="23"/>
  <c r="EF85" i="23"/>
  <c r="EF144" i="23"/>
  <c r="EF21" i="23"/>
  <c r="EF124" i="23"/>
  <c r="EF61" i="23"/>
  <c r="EF119" i="23"/>
  <c r="EF232" i="23"/>
  <c r="EF319" i="23"/>
  <c r="EF70" i="23"/>
  <c r="EF262" i="23"/>
  <c r="EF49" i="23"/>
  <c r="O41" i="33" s="1"/>
  <c r="EF208" i="23"/>
  <c r="EF267" i="23"/>
  <c r="O33" i="33" s="1"/>
  <c r="EF185" i="23"/>
  <c r="EF31" i="23"/>
  <c r="EF393" i="23"/>
  <c r="EF218" i="23"/>
  <c r="EF323" i="23"/>
  <c r="EF102" i="23"/>
  <c r="EF205" i="23"/>
  <c r="O28" i="33" s="1"/>
  <c r="EF260" i="23"/>
  <c r="O54" i="33" s="1"/>
  <c r="EF210" i="23"/>
  <c r="EF38" i="23"/>
  <c r="EF381" i="23"/>
  <c r="EF253" i="23"/>
  <c r="EF294" i="23"/>
  <c r="EF138" i="23"/>
  <c r="EF292" i="23"/>
  <c r="EF66" i="23"/>
  <c r="EF270" i="23"/>
  <c r="EF115" i="23"/>
  <c r="EF268" i="23"/>
  <c r="CX87" i="23"/>
  <c r="CG413" i="23"/>
  <c r="CX23" i="23"/>
  <c r="CG409" i="23"/>
  <c r="CG420" i="23"/>
  <c r="CG422" i="23"/>
  <c r="CX15" i="23"/>
  <c r="EF105" i="23"/>
  <c r="DO423" i="23"/>
  <c r="DO405" i="23"/>
  <c r="DO398" i="23"/>
  <c r="EE87" i="23"/>
  <c r="EE413" i="23" s="1"/>
  <c r="CW413" i="23"/>
  <c r="EF177" i="23"/>
  <c r="EF120" i="23"/>
  <c r="EF353" i="23"/>
  <c r="CX16" i="23"/>
  <c r="CG419" i="23"/>
  <c r="CG405" i="23"/>
  <c r="CX14" i="23"/>
  <c r="CG423" i="23"/>
  <c r="CG398" i="23"/>
  <c r="CG421" i="23"/>
  <c r="CX83" i="23"/>
  <c r="DO415" i="23"/>
  <c r="EF34" i="23"/>
  <c r="EF304" i="23"/>
  <c r="EF286" i="23"/>
  <c r="DO422" i="23"/>
  <c r="EF171" i="23"/>
  <c r="EF108" i="23"/>
  <c r="EE35" i="23"/>
  <c r="EE425" i="23" s="1"/>
  <c r="CW425" i="23"/>
  <c r="EF383" i="23"/>
  <c r="EF259" i="23"/>
  <c r="DO421" i="23"/>
  <c r="EF352" i="23"/>
  <c r="EF380" i="23"/>
  <c r="EF367" i="23"/>
  <c r="EF204" i="23"/>
  <c r="EF180" i="23"/>
  <c r="EF41" i="23"/>
  <c r="EF227" i="23"/>
  <c r="EF248" i="23"/>
  <c r="EF325" i="23"/>
  <c r="EF312" i="23"/>
  <c r="EF166" i="23"/>
  <c r="EF347" i="23"/>
  <c r="EF264" i="23"/>
  <c r="EF337" i="23"/>
  <c r="EF215" i="23"/>
  <c r="EF159" i="23"/>
  <c r="EF350" i="23"/>
  <c r="EF109" i="23"/>
  <c r="O43" i="33" s="1"/>
  <c r="EF19" i="23"/>
  <c r="EE146" i="23"/>
  <c r="EE410" i="23" s="1"/>
  <c r="CW410" i="23"/>
  <c r="CX30" i="23"/>
  <c r="CG412" i="23"/>
  <c r="EF332" i="23"/>
  <c r="EF394" i="23"/>
  <c r="O38" i="33" s="1"/>
  <c r="EF243" i="23"/>
  <c r="EF244" i="23"/>
  <c r="EF359" i="23"/>
  <c r="EF84" i="23"/>
  <c r="EF386" i="23"/>
  <c r="EE23" i="23"/>
  <c r="CW409" i="23"/>
  <c r="CW420" i="23"/>
  <c r="EF309" i="23"/>
  <c r="EF223" i="23"/>
  <c r="EF73" i="23"/>
  <c r="EF374" i="23"/>
  <c r="EF123" i="23"/>
  <c r="EF174" i="23"/>
  <c r="CG411" i="23"/>
  <c r="CG426" i="23"/>
  <c r="CX25" i="23"/>
  <c r="EF306" i="23"/>
  <c r="EF310" i="23"/>
  <c r="DO412" i="23"/>
  <c r="EF47" i="23"/>
  <c r="CX146" i="23"/>
  <c r="CG410" i="23"/>
  <c r="EF308" i="23"/>
  <c r="EF43" i="23"/>
  <c r="EF60" i="23"/>
  <c r="O20" i="33" s="1"/>
  <c r="CG425" i="23"/>
  <c r="CX35" i="23"/>
  <c r="CW407" i="23"/>
  <c r="EE93" i="23"/>
  <c r="EF48" i="23"/>
  <c r="DO411" i="23"/>
  <c r="DO426" i="23"/>
  <c r="EF53" i="23"/>
  <c r="EE15" i="23"/>
  <c r="CW422" i="23"/>
  <c r="CG414" i="23"/>
  <c r="CX20" i="23"/>
  <c r="CG424" i="23"/>
  <c r="EF40" i="23"/>
  <c r="EF298" i="23"/>
  <c r="DO409" i="23"/>
  <c r="DO420" i="23"/>
  <c r="EF92" i="23"/>
  <c r="EF281" i="23"/>
  <c r="EF263" i="23"/>
  <c r="EF165" i="23"/>
  <c r="EF296" i="23"/>
  <c r="EF121" i="23"/>
  <c r="EF258" i="23"/>
  <c r="EF299" i="23"/>
  <c r="O66" i="26"/>
  <c r="CG407" i="23"/>
  <c r="CX93" i="23"/>
  <c r="EF94" i="23"/>
  <c r="O21" i="33" s="1"/>
  <c r="EF362" i="23"/>
  <c r="EF360" i="23"/>
  <c r="EF307" i="23"/>
  <c r="EF81" i="23"/>
  <c r="EF200" i="23"/>
  <c r="O50" i="33" s="1"/>
  <c r="EF254" i="23"/>
  <c r="O32" i="33" s="1"/>
  <c r="EF313" i="23"/>
  <c r="EF275" i="23"/>
  <c r="EF241" i="23"/>
  <c r="EF182" i="23"/>
  <c r="O27" i="33" s="1"/>
  <c r="CG406" i="23"/>
  <c r="CX56" i="23"/>
  <c r="EF239" i="23"/>
  <c r="EF113" i="23"/>
  <c r="EF135" i="23"/>
  <c r="EF65" i="23"/>
  <c r="EE56" i="23"/>
  <c r="EE406" i="23" s="1"/>
  <c r="CW406" i="23"/>
  <c r="EF242" i="23"/>
  <c r="EF300" i="23"/>
  <c r="EF303" i="23"/>
  <c r="EF192" i="23"/>
  <c r="CW408" i="23"/>
  <c r="EE64" i="23"/>
  <c r="EE408" i="23" s="1"/>
  <c r="EF26" i="23"/>
  <c r="CW411" i="23"/>
  <c r="EE25" i="23"/>
  <c r="CW426" i="23"/>
  <c r="EF90" i="23"/>
  <c r="DO424" i="23"/>
  <c r="DO414" i="23"/>
  <c r="EF340" i="23"/>
  <c r="EF118" i="23"/>
  <c r="EF221" i="23"/>
  <c r="O51" i="33" s="1"/>
  <c r="EF179" i="23"/>
  <c r="O48" i="33" s="1"/>
  <c r="EF224" i="23"/>
  <c r="EF278" i="23"/>
  <c r="EF198" i="23"/>
  <c r="DO407" i="23"/>
  <c r="O20" i="26"/>
  <c r="EF341" i="23"/>
  <c r="EF272" i="23"/>
  <c r="EF190" i="23"/>
  <c r="EF371" i="23"/>
  <c r="EF201" i="23"/>
  <c r="EF172" i="23"/>
  <c r="CX64" i="23"/>
  <c r="CG408" i="23"/>
  <c r="EF78" i="23"/>
  <c r="EF128" i="23"/>
  <c r="EF251" i="23"/>
  <c r="O31" i="33" s="1"/>
  <c r="EF257" i="23"/>
  <c r="EE16" i="23"/>
  <c r="EE419" i="23" s="1"/>
  <c r="CW419" i="23"/>
  <c r="EF343" i="23"/>
  <c r="CX147" i="23"/>
  <c r="CG415" i="23"/>
  <c r="EF265" i="23"/>
  <c r="EF148" i="23"/>
  <c r="O24" i="33" s="1"/>
  <c r="EF382" i="23"/>
  <c r="EF297" i="23"/>
  <c r="EF45" i="23"/>
  <c r="EE147" i="23"/>
  <c r="EE415" i="23" s="1"/>
  <c r="CW415" i="23"/>
  <c r="EF361" i="23"/>
  <c r="EF219" i="23"/>
  <c r="EF164" i="23"/>
  <c r="EF256" i="23"/>
  <c r="EF157" i="23"/>
  <c r="EF86" i="23"/>
  <c r="EF334" i="23"/>
  <c r="EF327" i="23"/>
  <c r="EF18" i="23"/>
  <c r="EE30" i="23"/>
  <c r="EE412" i="23" s="1"/>
  <c r="CW412" i="23"/>
  <c r="EF378" i="23"/>
  <c r="EF317" i="23"/>
  <c r="EF255" i="23"/>
  <c r="EF329" i="23"/>
  <c r="DO406" i="23"/>
  <c r="EF266" i="23"/>
  <c r="EF133" i="23"/>
  <c r="EF376" i="23"/>
  <c r="EF387" i="23"/>
  <c r="EF79" i="23"/>
  <c r="EF273" i="23"/>
  <c r="O55" i="33" s="1"/>
  <c r="EF364" i="23"/>
  <c r="EF290" i="23"/>
  <c r="EF395" i="23"/>
  <c r="EF63" i="23"/>
  <c r="EF167" i="23"/>
  <c r="O47" i="33" s="1"/>
  <c r="EF213" i="23"/>
  <c r="EF354" i="23"/>
  <c r="O36" i="33" s="1"/>
  <c r="EF293" i="23"/>
  <c r="EF145" i="23"/>
  <c r="EF173" i="23"/>
  <c r="EE83" i="23"/>
  <c r="EE421" i="23" s="1"/>
  <c r="CW421" i="23"/>
  <c r="EF283" i="23"/>
  <c r="DO418" i="23"/>
  <c r="EF170" i="23"/>
  <c r="EF142" i="23"/>
  <c r="EF280" i="23"/>
  <c r="O34" i="33" s="1"/>
  <c r="EF67" i="23"/>
  <c r="O42" i="33" s="1"/>
  <c r="EF197" i="23"/>
  <c r="EF140" i="23"/>
  <c r="EF183" i="23"/>
  <c r="EF175" i="23"/>
  <c r="EF178" i="23"/>
  <c r="EF274" i="23"/>
  <c r="EF153" i="23"/>
  <c r="EF82" i="23"/>
  <c r="EF339" i="23"/>
  <c r="EF245" i="23"/>
  <c r="EF68" i="23"/>
  <c r="EF226" i="23"/>
  <c r="O30" i="33" s="1"/>
  <c r="EF96" i="23"/>
  <c r="EF229" i="23"/>
  <c r="O52" i="33" s="1"/>
  <c r="EF246" i="23"/>
  <c r="EF186" i="23"/>
  <c r="EF271" i="23"/>
  <c r="O82" i="26"/>
  <c r="O83" i="26"/>
  <c r="EF322" i="23"/>
  <c r="EF324" i="23"/>
  <c r="EF235" i="23"/>
  <c r="EF69" i="23"/>
  <c r="EF233" i="23"/>
  <c r="EF330" i="23"/>
  <c r="EF247" i="23"/>
  <c r="EF141" i="23"/>
  <c r="N84" i="26"/>
  <c r="EE14" i="23"/>
  <c r="CW423" i="23"/>
  <c r="CW405" i="23"/>
  <c r="CW398" i="23"/>
  <c r="EF134" i="23"/>
  <c r="O23" i="33" s="1"/>
  <c r="EF137" i="23"/>
  <c r="O45" i="33" s="1"/>
  <c r="EF384" i="23"/>
  <c r="EF279" i="23"/>
  <c r="EF195" i="23"/>
  <c r="EF203" i="23"/>
  <c r="EF99" i="23"/>
  <c r="EF231" i="23"/>
  <c r="EE22" i="23"/>
  <c r="EE418" i="23" s="1"/>
  <c r="CW418" i="23"/>
  <c r="EF116" i="23"/>
  <c r="CW414" i="23"/>
  <c r="EE20" i="23"/>
  <c r="CW424" i="23"/>
  <c r="EF160" i="23"/>
  <c r="DO425" i="23"/>
  <c r="EF225" i="23"/>
  <c r="EF169" i="23"/>
  <c r="CG418" i="23"/>
  <c r="CX22" i="23"/>
  <c r="EF391" i="23"/>
  <c r="EX146" i="23"/>
  <c r="EX14" i="23"/>
  <c r="O40" i="33"/>
  <c r="EX25" i="23"/>
  <c r="EX22" i="23"/>
  <c r="L21" i="26"/>
  <c r="L22" i="26" s="1"/>
  <c r="L30" i="26"/>
  <c r="EX35" i="23"/>
  <c r="O57" i="33"/>
  <c r="O46" i="33"/>
  <c r="EX23" i="23"/>
  <c r="FR296" i="23"/>
  <c r="FR385" i="23"/>
  <c r="FR167" i="23"/>
  <c r="FR288" i="23"/>
  <c r="FR306" i="23"/>
  <c r="FR132" i="23"/>
  <c r="FR271" i="23"/>
  <c r="FR350" i="23"/>
  <c r="FR294" i="23"/>
  <c r="FR264" i="23"/>
  <c r="FR240" i="23"/>
  <c r="FR386" i="23"/>
  <c r="FR325" i="23"/>
  <c r="FR323" i="23"/>
  <c r="FR152" i="23"/>
  <c r="FR85" i="23"/>
  <c r="FR57" i="23"/>
  <c r="FR301" i="23"/>
  <c r="FR342" i="23"/>
  <c r="FR396" i="23"/>
  <c r="FR204" i="23"/>
  <c r="FR148" i="23"/>
  <c r="FR376" i="23"/>
  <c r="FR74" i="23"/>
  <c r="FR279" i="23"/>
  <c r="FR110" i="23"/>
  <c r="FR343" i="23"/>
  <c r="FR242" i="23"/>
  <c r="FR65" i="23"/>
  <c r="FR113" i="23"/>
  <c r="FR268" i="23"/>
  <c r="FR261" i="23"/>
  <c r="FR201" i="23"/>
  <c r="FR366" i="23"/>
  <c r="FR95" i="23"/>
  <c r="FR371" i="23"/>
  <c r="FR257" i="23"/>
  <c r="FR324" i="23"/>
  <c r="FR153" i="23"/>
  <c r="FR106" i="23"/>
  <c r="FR129" i="23"/>
  <c r="FR184" i="23"/>
  <c r="FR124" i="23"/>
  <c r="FR36" i="23"/>
  <c r="FR351" i="23"/>
  <c r="FR247" i="23"/>
  <c r="FR155" i="23"/>
  <c r="FR102" i="23"/>
  <c r="FR341" i="23"/>
  <c r="FR126" i="23"/>
  <c r="FR313" i="23"/>
  <c r="FR235" i="23"/>
  <c r="FR359" i="23"/>
  <c r="FR338" i="23"/>
  <c r="FR115" i="23"/>
  <c r="FR207" i="23"/>
  <c r="FR284" i="23"/>
  <c r="FR58" i="23"/>
  <c r="FR346" i="23"/>
  <c r="FR205" i="23"/>
  <c r="FR322" i="23"/>
  <c r="FR91" i="23"/>
  <c r="FR255" i="23"/>
  <c r="FR250" i="23"/>
  <c r="FR374" i="23"/>
  <c r="FR321" i="23"/>
  <c r="FR120" i="23"/>
  <c r="FR68" i="23"/>
  <c r="FR175" i="23"/>
  <c r="FR45" i="23"/>
  <c r="FR163" i="23"/>
  <c r="FR128" i="23"/>
  <c r="FR121" i="23"/>
  <c r="FR188" i="23"/>
  <c r="FR276" i="23"/>
  <c r="FR82" i="23"/>
  <c r="FR266" i="23"/>
  <c r="FR186" i="23"/>
  <c r="FR388" i="23"/>
  <c r="FR75" i="23"/>
  <c r="FR100" i="23"/>
  <c r="FR191" i="23"/>
  <c r="FR208" i="23"/>
  <c r="FR236" i="23"/>
  <c r="FR210" i="23"/>
  <c r="FR272" i="23"/>
  <c r="FR138" i="23"/>
  <c r="FR88" i="23"/>
  <c r="FR230" i="23"/>
  <c r="FR51" i="23"/>
  <c r="FR63" i="23"/>
  <c r="FR94" i="23"/>
  <c r="FR373" i="23"/>
  <c r="FR103" i="23"/>
  <c r="FR158" i="23"/>
  <c r="FR354" i="23"/>
  <c r="FR281" i="23"/>
  <c r="FR78" i="23"/>
  <c r="FR221" i="23"/>
  <c r="FR108" i="23"/>
  <c r="FR305" i="23"/>
  <c r="FR159" i="23"/>
  <c r="FR265" i="23"/>
  <c r="FR27" i="23"/>
  <c r="FR344" i="23"/>
  <c r="FR289" i="23"/>
  <c r="FR104" i="23"/>
  <c r="FR370" i="23"/>
  <c r="FR38" i="23"/>
  <c r="FR196" i="23"/>
  <c r="FR249" i="23"/>
  <c r="FR375" i="23"/>
  <c r="FR109" i="23"/>
  <c r="FR173" i="23"/>
  <c r="FR379" i="23"/>
  <c r="FR283" i="23"/>
  <c r="FR92" i="23"/>
  <c r="FR41" i="23"/>
  <c r="FR331" i="23"/>
  <c r="FR252" i="23"/>
  <c r="FR198" i="23"/>
  <c r="FR170" i="23"/>
  <c r="FR327" i="23"/>
  <c r="FR119" i="23"/>
  <c r="FR117" i="23"/>
  <c r="FR392" i="23"/>
  <c r="FR182" i="23"/>
  <c r="FR367" i="23"/>
  <c r="FR136" i="23"/>
  <c r="FR130" i="23"/>
  <c r="FR290" i="23"/>
  <c r="FR112" i="23"/>
  <c r="FR44" i="23"/>
  <c r="FR318" i="23"/>
  <c r="FR390" i="23"/>
  <c r="FR316" i="23"/>
  <c r="FR269" i="23"/>
  <c r="FR330" i="23"/>
  <c r="FR241" i="23"/>
  <c r="FR348" i="23"/>
  <c r="FR310" i="23"/>
  <c r="FR239" i="23"/>
  <c r="FR98" i="23"/>
  <c r="FR285" i="23"/>
  <c r="FR187" i="23"/>
  <c r="FR134" i="23"/>
  <c r="FR79" i="23"/>
  <c r="FR141" i="23"/>
  <c r="FR197" i="23"/>
  <c r="FR19" i="23"/>
  <c r="FR180" i="23"/>
  <c r="FR377" i="23"/>
  <c r="FR270" i="23"/>
  <c r="FR286" i="23"/>
  <c r="FR229" i="23"/>
  <c r="FR222" i="23"/>
  <c r="FR335" i="23"/>
  <c r="FR90" i="23"/>
  <c r="FR73" i="23"/>
  <c r="FR76" i="23"/>
  <c r="FR160" i="23"/>
  <c r="FR297" i="23"/>
  <c r="FR97" i="23"/>
  <c r="FR217" i="23"/>
  <c r="FR319" i="23"/>
  <c r="FR212" i="23"/>
  <c r="FR302" i="23"/>
  <c r="FR52" i="23"/>
  <c r="FR32" i="23"/>
  <c r="FR133" i="23"/>
  <c r="FR304" i="23"/>
  <c r="FR86" i="23"/>
  <c r="FR295" i="23"/>
  <c r="FR70" i="23"/>
  <c r="FR368" i="23"/>
  <c r="FR200" i="23"/>
  <c r="FR308" i="23"/>
  <c r="FR176" i="23"/>
  <c r="FR183" i="23"/>
  <c r="FR149" i="23"/>
  <c r="FR363" i="23"/>
  <c r="FR49" i="23"/>
  <c r="FR274" i="23"/>
  <c r="FR31" i="23"/>
  <c r="FR382" i="23"/>
  <c r="FR227" i="23"/>
  <c r="FR245" i="23"/>
  <c r="FR137" i="23"/>
  <c r="FR258" i="23"/>
  <c r="FR203" i="23"/>
  <c r="FR383" i="23"/>
  <c r="FR55" i="23"/>
  <c r="FR21" i="23"/>
  <c r="FR89" i="23"/>
  <c r="FR185" i="23"/>
  <c r="FR291" i="23"/>
  <c r="FR181" i="23"/>
  <c r="FR223" i="23"/>
  <c r="FR287" i="23"/>
  <c r="FR157" i="23"/>
  <c r="FR17" i="23"/>
  <c r="FR127" i="23"/>
  <c r="FR369" i="23"/>
  <c r="FR244" i="23"/>
  <c r="FR224" i="23"/>
  <c r="FR307" i="23"/>
  <c r="FR328" i="23"/>
  <c r="FR340" i="23"/>
  <c r="FR214" i="23"/>
  <c r="FR278" i="23"/>
  <c r="FR178" i="23"/>
  <c r="FR190" i="23"/>
  <c r="FR336" i="23"/>
  <c r="FR333" i="23"/>
  <c r="FR233" i="23"/>
  <c r="FR391" i="23"/>
  <c r="FR105" i="23"/>
  <c r="FR334" i="23"/>
  <c r="FR118" i="23"/>
  <c r="FR355" i="23"/>
  <c r="FR18" i="23"/>
  <c r="FR380" i="23"/>
  <c r="FR360" i="23"/>
  <c r="FR202" i="23"/>
  <c r="FR389" i="23"/>
  <c r="FR218" i="23"/>
  <c r="FR228" i="23"/>
  <c r="FR135" i="23"/>
  <c r="FR226" i="23"/>
  <c r="FR219" i="23"/>
  <c r="FR24" i="23"/>
  <c r="FR253" i="23"/>
  <c r="FR293" i="23"/>
  <c r="FR384" i="23"/>
  <c r="FR77" i="23"/>
  <c r="FR206" i="23"/>
  <c r="FR165" i="23"/>
  <c r="FR193" i="23"/>
  <c r="FR362" i="23"/>
  <c r="FR238" i="23"/>
  <c r="FR69" i="23"/>
  <c r="FR29" i="23"/>
  <c r="FR131" i="23"/>
  <c r="FR28" i="23"/>
  <c r="FR332" i="23"/>
  <c r="FR393" i="23"/>
  <c r="FR309" i="23"/>
  <c r="FR66" i="23"/>
  <c r="FR62" i="23"/>
  <c r="FR263" i="23"/>
  <c r="FR194" i="23"/>
  <c r="FR33" i="23"/>
  <c r="FR300" i="23"/>
  <c r="FR54" i="23"/>
  <c r="FR220" i="23"/>
  <c r="FR164" i="23"/>
  <c r="FR168" i="23"/>
  <c r="FR216" i="23"/>
  <c r="FR84" i="23"/>
  <c r="FR48" i="23"/>
  <c r="FR107" i="23"/>
  <c r="FR320" i="23"/>
  <c r="FR59" i="23"/>
  <c r="FR251" i="23"/>
  <c r="FR347" i="23"/>
  <c r="FR314" i="23"/>
  <c r="FR365" i="23"/>
  <c r="FR259" i="23"/>
  <c r="FR260" i="23"/>
  <c r="FR395" i="23"/>
  <c r="FR262" i="23"/>
  <c r="FR243" i="23"/>
  <c r="FR237" i="23"/>
  <c r="FR156" i="23"/>
  <c r="FR213" i="23"/>
  <c r="FR71" i="23"/>
  <c r="FR122" i="23"/>
  <c r="FR329" i="23"/>
  <c r="FR254" i="23"/>
  <c r="FR174" i="23"/>
  <c r="FR299" i="23"/>
  <c r="FR72" i="23"/>
  <c r="FR337" i="23"/>
  <c r="FR356" i="23"/>
  <c r="FR50" i="23"/>
  <c r="FR171" i="23"/>
  <c r="FR209" i="23"/>
  <c r="FR47" i="23"/>
  <c r="FR394" i="23"/>
  <c r="FR352" i="23"/>
  <c r="FR151" i="23"/>
  <c r="FR96" i="23"/>
  <c r="FR277" i="23"/>
  <c r="FR353" i="23"/>
  <c r="FR144" i="23"/>
  <c r="FR195" i="23"/>
  <c r="FR39" i="23"/>
  <c r="FR43" i="23"/>
  <c r="FR292" i="23"/>
  <c r="FR234" i="23"/>
  <c r="FR312" i="23"/>
  <c r="FR99" i="23"/>
  <c r="FR378" i="23"/>
  <c r="FR192" i="23"/>
  <c r="FR81" i="23"/>
  <c r="FR256" i="23"/>
  <c r="FR80" i="23"/>
  <c r="FR53" i="23"/>
  <c r="FR101" i="23"/>
  <c r="FR161" i="23"/>
  <c r="FR349" i="23"/>
  <c r="FR114" i="23"/>
  <c r="FR123" i="23"/>
  <c r="FR143" i="23"/>
  <c r="FR199" i="23"/>
  <c r="FR166" i="23"/>
  <c r="FR317" i="23"/>
  <c r="FR225" i="23"/>
  <c r="FR46" i="23"/>
  <c r="FR60" i="23"/>
  <c r="FR145" i="23"/>
  <c r="FR26" i="23"/>
  <c r="FR154" i="23"/>
  <c r="FR381" i="23"/>
  <c r="FR231" i="23"/>
  <c r="FR275" i="23"/>
  <c r="FR211" i="23"/>
  <c r="FR298" i="23"/>
  <c r="FR387" i="23"/>
  <c r="FR372" i="23"/>
  <c r="FR280" i="23"/>
  <c r="FR189" i="23"/>
  <c r="FR34" i="23"/>
  <c r="FR169" i="23"/>
  <c r="FR282" i="23"/>
  <c r="FR246" i="23"/>
  <c r="FR315" i="23"/>
  <c r="FR139" i="23"/>
  <c r="FR364" i="23"/>
  <c r="FR40" i="23"/>
  <c r="FR162" i="23"/>
  <c r="FR172" i="23"/>
  <c r="FR215" i="23"/>
  <c r="FR125" i="23"/>
  <c r="FR177" i="23"/>
  <c r="FR111" i="23"/>
  <c r="FR37" i="23"/>
  <c r="FR267" i="23"/>
  <c r="FR150" i="23"/>
  <c r="FR179" i="23"/>
  <c r="FR248" i="23"/>
  <c r="FR357" i="23"/>
  <c r="FR303" i="23"/>
  <c r="FR67" i="23"/>
  <c r="FR232" i="23"/>
  <c r="FR326" i="23"/>
  <c r="FR116" i="23"/>
  <c r="FR142" i="23"/>
  <c r="FR61" i="23"/>
  <c r="FR361" i="23"/>
  <c r="FR339" i="23"/>
  <c r="FR358" i="23"/>
  <c r="FR311" i="23"/>
  <c r="FR140" i="23"/>
  <c r="FR273" i="23"/>
  <c r="FR42" i="23"/>
  <c r="FR345" i="23"/>
  <c r="GG16" i="23"/>
  <c r="GU400" i="23"/>
  <c r="HL400" i="23" s="1"/>
  <c r="GG64" i="23"/>
  <c r="BS400" i="23"/>
  <c r="GG83" i="23"/>
  <c r="GG87" i="23"/>
  <c r="BA400" i="23"/>
  <c r="GG22" i="23"/>
  <c r="GG56" i="23"/>
  <c r="EH400" i="23"/>
  <c r="Q60" i="33" s="1"/>
  <c r="GG147" i="23"/>
  <c r="HK411" i="23" l="1"/>
  <c r="M69" i="26"/>
  <c r="M70" i="26" s="1"/>
  <c r="M93" i="26" s="1"/>
  <c r="M95" i="26" s="1"/>
  <c r="M100" i="26" s="1"/>
  <c r="HK405" i="23"/>
  <c r="HK426" i="23"/>
  <c r="HK414" i="23"/>
  <c r="HK409" i="23"/>
  <c r="HK424" i="23"/>
  <c r="HK423" i="23"/>
  <c r="GT413" i="23"/>
  <c r="GT414" i="23"/>
  <c r="HK421" i="23"/>
  <c r="HK408" i="23"/>
  <c r="HK413" i="23"/>
  <c r="GT405" i="23"/>
  <c r="GF25" i="23"/>
  <c r="EX410" i="23"/>
  <c r="GF146" i="23"/>
  <c r="GF410" i="23" s="1"/>
  <c r="GF22" i="23"/>
  <c r="HK406" i="23"/>
  <c r="GF14" i="23"/>
  <c r="P68" i="26" s="1"/>
  <c r="HK419" i="23"/>
  <c r="GF23" i="23"/>
  <c r="HK412" i="23"/>
  <c r="GF35" i="23"/>
  <c r="GT415" i="23"/>
  <c r="GT423" i="23"/>
  <c r="GT422" i="23"/>
  <c r="HK93" i="23"/>
  <c r="GT425" i="23"/>
  <c r="HK418" i="23"/>
  <c r="HK415" i="23"/>
  <c r="GE412" i="23"/>
  <c r="GT426" i="23"/>
  <c r="GT406" i="23"/>
  <c r="GE424" i="23"/>
  <c r="GE414" i="23"/>
  <c r="GE425" i="23"/>
  <c r="GE411" i="23"/>
  <c r="GE420" i="23"/>
  <c r="GE409" i="23"/>
  <c r="GE398" i="23"/>
  <c r="GE423" i="23"/>
  <c r="GE405" i="23"/>
  <c r="GE407" i="23"/>
  <c r="O68" i="26"/>
  <c r="GT411" i="23"/>
  <c r="GE422" i="23"/>
  <c r="GT412" i="23"/>
  <c r="GT408" i="23"/>
  <c r="HK425" i="23"/>
  <c r="GT409" i="23"/>
  <c r="GT420" i="23"/>
  <c r="GT418" i="23"/>
  <c r="HK146" i="23"/>
  <c r="GT410" i="23"/>
  <c r="GT407" i="23"/>
  <c r="GT424" i="23"/>
  <c r="GT421" i="23"/>
  <c r="GT419" i="23"/>
  <c r="GT398" i="23"/>
  <c r="AX409" i="23"/>
  <c r="AY23" i="23"/>
  <c r="AX420" i="23"/>
  <c r="AX414" i="23"/>
  <c r="AY20" i="23"/>
  <c r="AX424" i="23"/>
  <c r="FP226" i="23"/>
  <c r="FP200" i="23"/>
  <c r="FP207" i="23"/>
  <c r="FP132" i="23"/>
  <c r="FP183" i="23"/>
  <c r="FP337" i="23"/>
  <c r="FP335" i="23"/>
  <c r="FP24" i="23"/>
  <c r="FP225" i="23"/>
  <c r="FP168" i="23"/>
  <c r="FP271" i="23"/>
  <c r="FP42" i="23"/>
  <c r="FP272" i="23"/>
  <c r="FP86" i="23"/>
  <c r="FP280" i="23"/>
  <c r="FP275" i="23"/>
  <c r="FP347" i="23"/>
  <c r="FP169" i="23"/>
  <c r="FP307" i="23"/>
  <c r="FP195" i="23"/>
  <c r="FP162" i="23"/>
  <c r="FP84" i="23"/>
  <c r="FP252" i="23"/>
  <c r="FP113" i="23"/>
  <c r="FP201" i="23"/>
  <c r="FP192" i="23"/>
  <c r="FP167" i="23"/>
  <c r="FP174" i="23"/>
  <c r="FP244" i="23"/>
  <c r="FP282" i="23"/>
  <c r="FP210" i="23"/>
  <c r="FP94" i="23"/>
  <c r="FP276" i="23"/>
  <c r="FP150" i="23"/>
  <c r="FP188" i="23"/>
  <c r="FP208" i="23"/>
  <c r="FP388" i="23"/>
  <c r="FP143" i="23"/>
  <c r="FP242" i="23"/>
  <c r="FP249" i="23"/>
  <c r="FP73" i="23"/>
  <c r="FP178" i="23"/>
  <c r="FP95" i="23"/>
  <c r="FP191" i="23"/>
  <c r="FP315" i="23"/>
  <c r="FP251" i="23"/>
  <c r="AX422" i="23"/>
  <c r="AY15" i="23"/>
  <c r="AY93" i="23"/>
  <c r="AX407" i="23"/>
  <c r="FP193" i="23"/>
  <c r="FP216" i="23"/>
  <c r="FP17" i="23"/>
  <c r="FP393" i="23"/>
  <c r="FP233" i="23"/>
  <c r="FP54" i="23"/>
  <c r="FP98" i="23"/>
  <c r="FP389" i="23"/>
  <c r="FP130" i="23"/>
  <c r="FP164" i="23"/>
  <c r="FP50" i="23"/>
  <c r="FP90" i="23"/>
  <c r="FP232" i="23"/>
  <c r="FP44" i="23"/>
  <c r="FP26" i="23"/>
  <c r="FP345" i="23"/>
  <c r="FP368" i="23"/>
  <c r="FP273" i="23"/>
  <c r="FP336" i="23"/>
  <c r="FP21" i="23"/>
  <c r="FP353" i="23"/>
  <c r="FP177" i="23"/>
  <c r="FP65" i="23"/>
  <c r="FP43" i="23"/>
  <c r="FP246" i="23"/>
  <c r="FP211" i="23"/>
  <c r="FP72" i="23"/>
  <c r="FP344" i="23"/>
  <c r="FP80" i="23"/>
  <c r="FP328" i="23"/>
  <c r="FP286" i="23"/>
  <c r="FP103" i="23"/>
  <c r="FP47" i="23"/>
  <c r="FP314" i="23"/>
  <c r="FP365" i="23"/>
  <c r="FP182" i="23"/>
  <c r="FP385" i="23"/>
  <c r="FP133" i="23"/>
  <c r="FP199" i="23"/>
  <c r="FP127" i="23"/>
  <c r="FP219" i="23"/>
  <c r="FP235" i="23"/>
  <c r="FP376" i="23"/>
  <c r="FP173" i="23"/>
  <c r="FP158" i="23"/>
  <c r="FP378" i="23"/>
  <c r="AX411" i="23"/>
  <c r="AY25" i="23"/>
  <c r="AX426" i="23"/>
  <c r="AY16" i="23"/>
  <c r="AX419" i="23"/>
  <c r="FP69" i="23"/>
  <c r="FP141" i="23"/>
  <c r="FP92" i="23"/>
  <c r="FP270" i="23"/>
  <c r="FP253" i="23"/>
  <c r="FP222" i="23"/>
  <c r="FP154" i="23"/>
  <c r="FP101" i="23"/>
  <c r="FP360" i="23"/>
  <c r="FP227" i="23"/>
  <c r="FP62" i="23"/>
  <c r="FP230" i="23"/>
  <c r="FP283" i="23"/>
  <c r="FP88" i="23"/>
  <c r="FP125" i="23"/>
  <c r="FP318" i="23"/>
  <c r="FP117" i="23"/>
  <c r="FP391" i="23"/>
  <c r="FP339" i="23"/>
  <c r="FP290" i="23"/>
  <c r="FP139" i="23"/>
  <c r="FP105" i="23"/>
  <c r="FP161" i="23"/>
  <c r="FP394" i="23"/>
  <c r="FP149" i="23"/>
  <c r="FP31" i="23"/>
  <c r="FP215" i="23"/>
  <c r="FP312" i="23"/>
  <c r="FP342" i="23"/>
  <c r="FP269" i="23"/>
  <c r="FP261" i="23"/>
  <c r="FP100" i="23"/>
  <c r="FP37" i="23"/>
  <c r="FP285" i="23"/>
  <c r="FP357" i="23"/>
  <c r="FP264" i="23"/>
  <c r="FP163" i="23"/>
  <c r="FP332" i="23"/>
  <c r="FP303" i="23"/>
  <c r="FP78" i="23"/>
  <c r="FP396" i="23"/>
  <c r="FP124" i="23"/>
  <c r="FP186" i="23"/>
  <c r="FP294" i="23"/>
  <c r="FP122" i="23"/>
  <c r="FP224" i="23"/>
  <c r="AY22" i="23"/>
  <c r="AX418" i="23"/>
  <c r="AX398" i="23"/>
  <c r="AY14" i="23"/>
  <c r="AX405" i="23"/>
  <c r="AX423" i="23"/>
  <c r="FP205" i="23"/>
  <c r="FP67" i="23"/>
  <c r="FP116" i="23"/>
  <c r="FP284" i="23"/>
  <c r="FP97" i="23"/>
  <c r="FP361" i="23"/>
  <c r="FP277" i="23"/>
  <c r="FP38" i="23"/>
  <c r="FP115" i="23"/>
  <c r="FP60" i="23"/>
  <c r="FP298" i="23"/>
  <c r="FP327" i="23"/>
  <c r="FP118" i="23"/>
  <c r="FP265" i="23"/>
  <c r="FP256" i="23"/>
  <c r="FP311" i="23"/>
  <c r="FP237" i="23"/>
  <c r="FP48" i="23"/>
  <c r="FP55" i="23"/>
  <c r="FP334" i="23"/>
  <c r="FP386" i="23"/>
  <c r="FP119" i="23"/>
  <c r="FP326" i="23"/>
  <c r="FP171" i="23"/>
  <c r="FP111" i="23"/>
  <c r="FP306" i="23"/>
  <c r="FP380" i="23"/>
  <c r="FP51" i="23"/>
  <c r="FP107" i="23"/>
  <c r="FP302" i="23"/>
  <c r="FP166" i="23"/>
  <c r="FP250" i="23"/>
  <c r="FP156" i="23"/>
  <c r="FP369" i="23"/>
  <c r="FP323" i="23"/>
  <c r="FP148" i="23"/>
  <c r="FP39" i="23"/>
  <c r="FP381" i="23"/>
  <c r="FP320" i="23"/>
  <c r="FP102" i="23"/>
  <c r="FP371" i="23"/>
  <c r="FP96" i="23"/>
  <c r="FP362" i="23"/>
  <c r="FP36" i="23"/>
  <c r="FP373" i="23"/>
  <c r="FP228" i="23"/>
  <c r="AY87" i="23"/>
  <c r="AX413" i="23"/>
  <c r="AX425" i="23"/>
  <c r="AY35" i="23"/>
  <c r="FP110" i="23"/>
  <c r="FP197" i="23"/>
  <c r="FP181" i="23"/>
  <c r="FP325" i="23"/>
  <c r="FP341" i="23"/>
  <c r="FP214" i="23"/>
  <c r="FP255" i="23"/>
  <c r="FP352" i="23"/>
  <c r="FP304" i="23"/>
  <c r="FP257" i="23"/>
  <c r="FP196" i="23"/>
  <c r="FP204" i="23"/>
  <c r="FP293" i="23"/>
  <c r="FP329" i="23"/>
  <c r="FP295" i="23"/>
  <c r="FP263" i="23"/>
  <c r="FP375" i="23"/>
  <c r="FP203" i="23"/>
  <c r="FP343" i="23"/>
  <c r="FP41" i="23"/>
  <c r="FP128" i="23"/>
  <c r="FP248" i="23"/>
  <c r="FP350" i="23"/>
  <c r="FP322" i="23"/>
  <c r="FP234" i="23"/>
  <c r="FP131" i="23"/>
  <c r="FP91" i="23"/>
  <c r="FP333" i="23"/>
  <c r="FP172" i="23"/>
  <c r="FP383" i="23"/>
  <c r="FP189" i="23"/>
  <c r="FP382" i="23"/>
  <c r="FP392" i="23"/>
  <c r="FP291" i="23"/>
  <c r="FP45" i="23"/>
  <c r="FP259" i="23"/>
  <c r="FP59" i="23"/>
  <c r="FP155" i="23"/>
  <c r="FP305" i="23"/>
  <c r="FP34" i="23"/>
  <c r="FP221" i="23"/>
  <c r="FP364" i="23"/>
  <c r="FP254" i="23"/>
  <c r="FP70" i="23"/>
  <c r="FP27" i="23"/>
  <c r="BQ211" i="23"/>
  <c r="BQ181" i="23"/>
  <c r="BQ70" i="23"/>
  <c r="BQ184" i="23"/>
  <c r="BQ319" i="23"/>
  <c r="BQ149" i="23"/>
  <c r="BQ196" i="23"/>
  <c r="BQ390" i="23"/>
  <c r="BQ144" i="23"/>
  <c r="BQ26" i="23"/>
  <c r="BQ43" i="23"/>
  <c r="BQ366" i="23"/>
  <c r="BQ193" i="23"/>
  <c r="BQ244" i="23"/>
  <c r="BQ59" i="23"/>
  <c r="BQ77" i="23"/>
  <c r="BQ243" i="23"/>
  <c r="BQ394" i="23"/>
  <c r="BQ332" i="23"/>
  <c r="BQ238" i="23"/>
  <c r="BQ118" i="23"/>
  <c r="BQ365" i="23"/>
  <c r="BQ358" i="23"/>
  <c r="BQ240" i="23"/>
  <c r="BQ54" i="23"/>
  <c r="BQ138" i="23"/>
  <c r="BQ73" i="23"/>
  <c r="BQ115" i="23"/>
  <c r="BQ309" i="23"/>
  <c r="BQ89" i="23"/>
  <c r="BQ386" i="23"/>
  <c r="BQ236" i="23"/>
  <c r="BQ100" i="23"/>
  <c r="BQ359" i="23"/>
  <c r="BQ303" i="23"/>
  <c r="BQ239" i="23"/>
  <c r="BQ29" i="23"/>
  <c r="BQ97" i="23"/>
  <c r="BQ350" i="23"/>
  <c r="BQ159" i="23"/>
  <c r="BQ215" i="23"/>
  <c r="BQ252" i="23"/>
  <c r="BQ44" i="23"/>
  <c r="BQ158" i="23"/>
  <c r="BQ169" i="23"/>
  <c r="BQ301" i="23"/>
  <c r="BQ294" i="23"/>
  <c r="BQ53" i="23"/>
  <c r="BQ35" i="23"/>
  <c r="BQ155" i="23"/>
  <c r="BQ60" i="23"/>
  <c r="BQ154" i="23"/>
  <c r="BQ330" i="23"/>
  <c r="BQ69" i="23"/>
  <c r="BQ146" i="23"/>
  <c r="BQ322" i="23"/>
  <c r="BQ285" i="23"/>
  <c r="BQ47" i="23"/>
  <c r="BQ116" i="23"/>
  <c r="BQ310" i="23"/>
  <c r="BQ38" i="23"/>
  <c r="BQ210" i="23"/>
  <c r="BQ260" i="23"/>
  <c r="BQ306" i="23"/>
  <c r="BQ363" i="23"/>
  <c r="BQ51" i="23"/>
  <c r="BQ302" i="23"/>
  <c r="BQ231" i="23"/>
  <c r="BQ246" i="23"/>
  <c r="BQ276" i="23"/>
  <c r="BQ123" i="23"/>
  <c r="BQ127" i="23"/>
  <c r="BQ377" i="23"/>
  <c r="BQ99" i="23"/>
  <c r="BQ229" i="23"/>
  <c r="BQ321" i="23"/>
  <c r="BQ203" i="23"/>
  <c r="BQ96" i="23"/>
  <c r="BQ195" i="23"/>
  <c r="BQ320" i="23"/>
  <c r="BQ228" i="23"/>
  <c r="BQ279" i="23"/>
  <c r="BQ205" i="23"/>
  <c r="BQ374" i="23"/>
  <c r="BQ132" i="23"/>
  <c r="BQ130" i="23"/>
  <c r="BQ318" i="23"/>
  <c r="BQ105" i="23"/>
  <c r="BQ23" i="23"/>
  <c r="BQ202" i="23"/>
  <c r="BQ48" i="23"/>
  <c r="BQ384" i="23"/>
  <c r="BQ344" i="23"/>
  <c r="BQ137" i="23"/>
  <c r="BQ55" i="23"/>
  <c r="BQ223" i="23"/>
  <c r="BQ247" i="23"/>
  <c r="BQ185" i="23"/>
  <c r="BQ235" i="23"/>
  <c r="BQ324" i="23"/>
  <c r="BQ295" i="23"/>
  <c r="BQ98" i="23"/>
  <c r="BQ373" i="23"/>
  <c r="BQ136" i="23"/>
  <c r="BQ354" i="23"/>
  <c r="BQ356" i="23"/>
  <c r="BQ342" i="23"/>
  <c r="BQ290" i="23"/>
  <c r="BQ19" i="23"/>
  <c r="BQ36" i="23"/>
  <c r="BQ379" i="23"/>
  <c r="BQ261" i="23"/>
  <c r="BQ266" i="23"/>
  <c r="BQ249" i="23"/>
  <c r="BQ24" i="23"/>
  <c r="BQ348" i="23"/>
  <c r="BQ151" i="23"/>
  <c r="BQ102" i="23"/>
  <c r="BQ323" i="23"/>
  <c r="BQ391" i="23"/>
  <c r="BQ170" i="23"/>
  <c r="BQ17" i="23"/>
  <c r="BQ22" i="23"/>
  <c r="BQ283" i="23"/>
  <c r="BQ225" i="23"/>
  <c r="BQ173" i="23"/>
  <c r="BQ101" i="23"/>
  <c r="BQ218" i="23"/>
  <c r="BQ160" i="23"/>
  <c r="BQ39" i="23"/>
  <c r="BQ267" i="23"/>
  <c r="BQ49" i="23"/>
  <c r="BQ84" i="23"/>
  <c r="BQ262" i="23"/>
  <c r="BQ30" i="23"/>
  <c r="BQ213" i="23"/>
  <c r="BQ79" i="23"/>
  <c r="BQ387" i="23"/>
  <c r="BQ194" i="23"/>
  <c r="BQ329" i="23"/>
  <c r="BQ317" i="23"/>
  <c r="BQ277" i="23"/>
  <c r="BQ27" i="23"/>
  <c r="BQ18" i="23"/>
  <c r="BQ334" i="23"/>
  <c r="BQ86" i="23"/>
  <c r="BQ157" i="23"/>
  <c r="BQ219" i="23"/>
  <c r="BQ292" i="23"/>
  <c r="BQ232" i="23"/>
  <c r="BQ119" i="23"/>
  <c r="BQ61" i="23"/>
  <c r="BQ124" i="23"/>
  <c r="BQ21" i="23"/>
  <c r="BQ141" i="23"/>
  <c r="BQ233" i="23"/>
  <c r="BQ106" i="23"/>
  <c r="BQ253" i="23"/>
  <c r="BQ72" i="23"/>
  <c r="BQ114" i="23"/>
  <c r="BQ381" i="23"/>
  <c r="BQ326" i="23"/>
  <c r="BQ242" i="23"/>
  <c r="BQ271" i="23"/>
  <c r="BQ65" i="23"/>
  <c r="BQ186" i="23"/>
  <c r="BQ42" i="23"/>
  <c r="BQ355" i="23"/>
  <c r="BQ62" i="23"/>
  <c r="BQ78" i="23"/>
  <c r="BQ95" i="23"/>
  <c r="BQ206" i="23"/>
  <c r="BQ64" i="23"/>
  <c r="BQ172" i="23"/>
  <c r="BQ191" i="23"/>
  <c r="BQ351" i="23"/>
  <c r="BQ80" i="23"/>
  <c r="BQ371" i="23"/>
  <c r="BQ74" i="23"/>
  <c r="BQ282" i="23"/>
  <c r="BQ207" i="23"/>
  <c r="BQ226" i="23"/>
  <c r="BQ68" i="23"/>
  <c r="BQ245" i="23"/>
  <c r="BQ339" i="23"/>
  <c r="BQ82" i="23"/>
  <c r="BQ316" i="23"/>
  <c r="BQ331" i="23"/>
  <c r="BQ222" i="23"/>
  <c r="BQ153" i="23"/>
  <c r="BQ291" i="23"/>
  <c r="BQ274" i="23"/>
  <c r="BQ178" i="23"/>
  <c r="BQ33" i="23"/>
  <c r="BQ175" i="23"/>
  <c r="BQ183" i="23"/>
  <c r="BQ140" i="23"/>
  <c r="BQ197" i="23"/>
  <c r="BQ67" i="23"/>
  <c r="BQ287" i="23"/>
  <c r="BQ340" i="23"/>
  <c r="BQ134" i="23"/>
  <c r="BQ20" i="23"/>
  <c r="BQ268" i="23"/>
  <c r="BQ90" i="23"/>
  <c r="BQ393" i="23"/>
  <c r="BQ270" i="23"/>
  <c r="BQ208" i="23"/>
  <c r="BQ66" i="23"/>
  <c r="BQ214" i="23"/>
  <c r="BQ103" i="23"/>
  <c r="BQ192" i="23"/>
  <c r="BQ284" i="23"/>
  <c r="BQ300" i="23"/>
  <c r="BQ25" i="23"/>
  <c r="BQ389" i="23"/>
  <c r="BQ167" i="23"/>
  <c r="BQ63" i="23"/>
  <c r="BQ364" i="23"/>
  <c r="BQ56" i="23"/>
  <c r="BQ182" i="23"/>
  <c r="BQ255" i="23"/>
  <c r="BQ368" i="23"/>
  <c r="BQ275" i="23"/>
  <c r="BQ256" i="23"/>
  <c r="BQ164" i="23"/>
  <c r="BQ237" i="23"/>
  <c r="BQ307" i="23"/>
  <c r="BQ110" i="23"/>
  <c r="BQ121" i="23"/>
  <c r="BQ338" i="23"/>
  <c r="BQ382" i="23"/>
  <c r="BQ369" i="23"/>
  <c r="BQ104" i="23"/>
  <c r="BQ163" i="23"/>
  <c r="BQ349" i="23"/>
  <c r="BQ120" i="23"/>
  <c r="BQ177" i="23"/>
  <c r="BQ188" i="23"/>
  <c r="BQ46" i="23"/>
  <c r="BQ142" i="23"/>
  <c r="BQ298" i="23"/>
  <c r="BQ40" i="23"/>
  <c r="BQ31" i="23"/>
  <c r="BQ269" i="23"/>
  <c r="BQ85" i="23"/>
  <c r="BQ145" i="23"/>
  <c r="BQ375" i="23"/>
  <c r="BQ308" i="23"/>
  <c r="BQ305" i="23"/>
  <c r="BQ257" i="23"/>
  <c r="BQ346" i="23"/>
  <c r="BQ293" i="23"/>
  <c r="BQ50" i="23"/>
  <c r="BQ357" i="23"/>
  <c r="BQ251" i="23"/>
  <c r="BQ395" i="23"/>
  <c r="BQ174" i="23"/>
  <c r="BQ273" i="23"/>
  <c r="BQ88" i="23"/>
  <c r="BQ52" i="23"/>
  <c r="BQ376" i="23"/>
  <c r="BQ133" i="23"/>
  <c r="BQ58" i="23"/>
  <c r="BQ107" i="23"/>
  <c r="BQ75" i="23"/>
  <c r="BQ168" i="23"/>
  <c r="BQ333" i="23"/>
  <c r="BQ378" i="23"/>
  <c r="BQ122" i="23"/>
  <c r="BQ131" i="23"/>
  <c r="BQ166" i="23"/>
  <c r="BQ201" i="23"/>
  <c r="BQ180" i="23"/>
  <c r="BQ176" i="23"/>
  <c r="BQ230" i="23"/>
  <c r="BQ45" i="23"/>
  <c r="BQ278" i="23"/>
  <c r="BQ263" i="23"/>
  <c r="BQ171" i="23"/>
  <c r="BQ392" i="23"/>
  <c r="BQ125" i="23"/>
  <c r="BQ91" i="23"/>
  <c r="BQ280" i="23"/>
  <c r="BQ129" i="23"/>
  <c r="BQ112" i="23"/>
  <c r="BQ57" i="23"/>
  <c r="BQ299" i="23"/>
  <c r="BQ311" i="23"/>
  <c r="BQ139" i="23"/>
  <c r="BQ221" i="23"/>
  <c r="BQ241" i="23"/>
  <c r="BQ272" i="23"/>
  <c r="BQ41" i="23"/>
  <c r="BQ367" i="23"/>
  <c r="BQ385" i="23"/>
  <c r="BQ198" i="23"/>
  <c r="BQ259" i="23"/>
  <c r="BQ370" i="23"/>
  <c r="BQ15" i="23"/>
  <c r="BQ216" i="23"/>
  <c r="BQ34" i="23"/>
  <c r="BQ189" i="23"/>
  <c r="BQ113" i="23"/>
  <c r="BQ396" i="23"/>
  <c r="BQ109" i="23"/>
  <c r="BQ150" i="23"/>
  <c r="BQ126" i="23"/>
  <c r="BQ264" i="23"/>
  <c r="BQ347" i="23"/>
  <c r="BQ37" i="23"/>
  <c r="BQ28" i="23"/>
  <c r="BQ81" i="23"/>
  <c r="BQ71" i="23"/>
  <c r="BQ289" i="23"/>
  <c r="BQ296" i="23"/>
  <c r="BQ209" i="23"/>
  <c r="BQ224" i="23"/>
  <c r="BQ314" i="23"/>
  <c r="BQ117" i="23"/>
  <c r="BQ179" i="23"/>
  <c r="BQ345" i="23"/>
  <c r="BQ199" i="23"/>
  <c r="BQ327" i="23"/>
  <c r="BQ212" i="23"/>
  <c r="BQ190" i="23"/>
  <c r="BQ313" i="23"/>
  <c r="BQ200" i="23"/>
  <c r="BQ204" i="23"/>
  <c r="BQ380" i="23"/>
  <c r="BQ93" i="23"/>
  <c r="BQ297" i="23"/>
  <c r="BQ143" i="23"/>
  <c r="BQ383" i="23"/>
  <c r="BQ281" i="23"/>
  <c r="BQ162" i="23"/>
  <c r="BQ32" i="23"/>
  <c r="BQ388" i="23"/>
  <c r="BQ14" i="23"/>
  <c r="BQ304" i="23"/>
  <c r="BQ220" i="23"/>
  <c r="BQ343" i="23"/>
  <c r="BQ128" i="23"/>
  <c r="BQ328" i="23"/>
  <c r="BQ254" i="23"/>
  <c r="BQ361" i="23"/>
  <c r="BQ94" i="23"/>
  <c r="BQ92" i="23"/>
  <c r="BQ161" i="23"/>
  <c r="BQ335" i="23"/>
  <c r="BQ147" i="23"/>
  <c r="BQ353" i="23"/>
  <c r="BQ76" i="23"/>
  <c r="BQ288" i="23"/>
  <c r="BQ156" i="23"/>
  <c r="BQ337" i="23"/>
  <c r="BQ312" i="23"/>
  <c r="BQ325" i="23"/>
  <c r="BQ248" i="23"/>
  <c r="BQ341" i="23"/>
  <c r="BQ352" i="23"/>
  <c r="BQ165" i="23"/>
  <c r="BQ108" i="23"/>
  <c r="BQ234" i="23"/>
  <c r="BQ336" i="23"/>
  <c r="BQ250" i="23"/>
  <c r="BQ265" i="23"/>
  <c r="BQ16" i="23"/>
  <c r="BQ372" i="23"/>
  <c r="BQ135" i="23"/>
  <c r="BQ111" i="23"/>
  <c r="BQ187" i="23"/>
  <c r="BQ152" i="23"/>
  <c r="BQ227" i="23"/>
  <c r="BQ360" i="23"/>
  <c r="BQ362" i="23"/>
  <c r="BQ258" i="23"/>
  <c r="BQ83" i="23"/>
  <c r="BQ148" i="23"/>
  <c r="BQ217" i="23"/>
  <c r="BQ315" i="23"/>
  <c r="BQ286" i="23"/>
  <c r="BQ87" i="23"/>
  <c r="AY56" i="23"/>
  <c r="AX406" i="23"/>
  <c r="AX421" i="23"/>
  <c r="AY83" i="23"/>
  <c r="FP68" i="23"/>
  <c r="FP279" i="23"/>
  <c r="FP74" i="23"/>
  <c r="FP262" i="23"/>
  <c r="FP247" i="23"/>
  <c r="FP206" i="23"/>
  <c r="FP89" i="23"/>
  <c r="FP18" i="23"/>
  <c r="FP223" i="23"/>
  <c r="FP359" i="23"/>
  <c r="FP213" i="23"/>
  <c r="FP170" i="23"/>
  <c r="FP137" i="23"/>
  <c r="FP258" i="23"/>
  <c r="FP75" i="23"/>
  <c r="FP292" i="23"/>
  <c r="FP340" i="23"/>
  <c r="FP212" i="23"/>
  <c r="FP354" i="23"/>
  <c r="FP114" i="23"/>
  <c r="FP297" i="23"/>
  <c r="FP52" i="23"/>
  <c r="FP66" i="23"/>
  <c r="FP159" i="23"/>
  <c r="FP346" i="23"/>
  <c r="FP33" i="23"/>
  <c r="FP19" i="23"/>
  <c r="FP330" i="23"/>
  <c r="FP236" i="23"/>
  <c r="FP296" i="23"/>
  <c r="FP194" i="23"/>
  <c r="FP99" i="23"/>
  <c r="FP129" i="23"/>
  <c r="FP240" i="23"/>
  <c r="FP57" i="23"/>
  <c r="FP152" i="23"/>
  <c r="FP160" i="23"/>
  <c r="FP349" i="23"/>
  <c r="FP142" i="23"/>
  <c r="FP176" i="23"/>
  <c r="FP175" i="23"/>
  <c r="FP229" i="23"/>
  <c r="FP77" i="23"/>
  <c r="FP241" i="23"/>
  <c r="FP377" i="23"/>
  <c r="FP367" i="23"/>
  <c r="AX410" i="23"/>
  <c r="AY146" i="23"/>
  <c r="AY64" i="23"/>
  <c r="AX408" i="23"/>
  <c r="FP245" i="23"/>
  <c r="FP366" i="23"/>
  <c r="FP61" i="23"/>
  <c r="FP370" i="23"/>
  <c r="FP109" i="23"/>
  <c r="FP144" i="23"/>
  <c r="FP310" i="23"/>
  <c r="FP123" i="23"/>
  <c r="FP165" i="23"/>
  <c r="FP108" i="23"/>
  <c r="FP190" i="23"/>
  <c r="FP104" i="23"/>
  <c r="FP379" i="23"/>
  <c r="FP289" i="23"/>
  <c r="FP317" i="23"/>
  <c r="FP239" i="23"/>
  <c r="FP145" i="23"/>
  <c r="FP260" i="23"/>
  <c r="FP76" i="23"/>
  <c r="FP63" i="23"/>
  <c r="FP301" i="23"/>
  <c r="FP209" i="23"/>
  <c r="FP309" i="23"/>
  <c r="FP308" i="23"/>
  <c r="FP81" i="23"/>
  <c r="FP355" i="23"/>
  <c r="FP319" i="23"/>
  <c r="FP180" i="23"/>
  <c r="FP198" i="23"/>
  <c r="FP268" i="23"/>
  <c r="FP363" i="23"/>
  <c r="FP138" i="23"/>
  <c r="FP231" i="23"/>
  <c r="FP85" i="23"/>
  <c r="FP316" i="23"/>
  <c r="FP220" i="23"/>
  <c r="FP112" i="23"/>
  <c r="FP278" i="23"/>
  <c r="FP135" i="23"/>
  <c r="FP300" i="23"/>
  <c r="FP32" i="23"/>
  <c r="FP126" i="23"/>
  <c r="FP218" i="23"/>
  <c r="FP29" i="23"/>
  <c r="FP331" i="23"/>
  <c r="FP28" i="23"/>
  <c r="AX412" i="23"/>
  <c r="AY30" i="23"/>
  <c r="AY147" i="23"/>
  <c r="AX415" i="23"/>
  <c r="FP287" i="23"/>
  <c r="FP351" i="23"/>
  <c r="FP217" i="23"/>
  <c r="FP121" i="23"/>
  <c r="FP288" i="23"/>
  <c r="FP134" i="23"/>
  <c r="FP179" i="23"/>
  <c r="FP46" i="23"/>
  <c r="FP140" i="23"/>
  <c r="FP387" i="23"/>
  <c r="FP348" i="23"/>
  <c r="FP374" i="23"/>
  <c r="FP120" i="23"/>
  <c r="FP187" i="23"/>
  <c r="FP71" i="23"/>
  <c r="FP266" i="23"/>
  <c r="FP324" i="23"/>
  <c r="FP79" i="23"/>
  <c r="FP53" i="23"/>
  <c r="FP321" i="23"/>
  <c r="FP281" i="23"/>
  <c r="FP184" i="23"/>
  <c r="FP274" i="23"/>
  <c r="FP238" i="23"/>
  <c r="FP202" i="23"/>
  <c r="FP390" i="23"/>
  <c r="FP267" i="23"/>
  <c r="FP299" i="23"/>
  <c r="FP358" i="23"/>
  <c r="FP157" i="23"/>
  <c r="FP151" i="23"/>
  <c r="FP384" i="23"/>
  <c r="FP185" i="23"/>
  <c r="FP356" i="23"/>
  <c r="FP338" i="23"/>
  <c r="FP106" i="23"/>
  <c r="FP136" i="23"/>
  <c r="FP395" i="23"/>
  <c r="FP49" i="23"/>
  <c r="FP243" i="23"/>
  <c r="FP372" i="23"/>
  <c r="FP58" i="23"/>
  <c r="FP153" i="23"/>
  <c r="FP82" i="23"/>
  <c r="FP40" i="23"/>
  <c r="FP313" i="23"/>
  <c r="EE398" i="23"/>
  <c r="GU3" i="23" s="1"/>
  <c r="EE423" i="23"/>
  <c r="EE405" i="23"/>
  <c r="FQ83" i="23"/>
  <c r="N18" i="33"/>
  <c r="N58" i="33" s="1"/>
  <c r="N62" i="33" s="1"/>
  <c r="N63" i="33" s="1"/>
  <c r="N67" i="26"/>
  <c r="EE407" i="23"/>
  <c r="CX423" i="23"/>
  <c r="CX405" i="23"/>
  <c r="CX398" i="23"/>
  <c r="EF22" i="23"/>
  <c r="EF418" i="23" s="1"/>
  <c r="CX418" i="23"/>
  <c r="FQ25" i="23"/>
  <c r="EF20" i="23"/>
  <c r="CX414" i="23"/>
  <c r="CX424" i="23"/>
  <c r="FQ30" i="23"/>
  <c r="EF16" i="23"/>
  <c r="EF419" i="23" s="1"/>
  <c r="CX419" i="23"/>
  <c r="FQ14" i="23"/>
  <c r="EE411" i="23"/>
  <c r="EE426" i="23"/>
  <c r="FQ22" i="23"/>
  <c r="EE420" i="23"/>
  <c r="EE409" i="23"/>
  <c r="O84" i="26"/>
  <c r="FQ87" i="23"/>
  <c r="FQ93" i="23"/>
  <c r="CX408" i="23"/>
  <c r="EF64" i="23"/>
  <c r="EF408" i="23" s="1"/>
  <c r="EF56" i="23"/>
  <c r="EF406" i="23" s="1"/>
  <c r="CX406" i="23"/>
  <c r="CX410" i="23"/>
  <c r="EF146" i="23"/>
  <c r="EF410" i="23" s="1"/>
  <c r="CX412" i="23"/>
  <c r="EF30" i="23"/>
  <c r="EF412" i="23" s="1"/>
  <c r="FQ23" i="23"/>
  <c r="CX421" i="23"/>
  <c r="EF83" i="23"/>
  <c r="EF421" i="23" s="1"/>
  <c r="FQ20" i="23"/>
  <c r="EF15" i="23"/>
  <c r="CX422" i="23"/>
  <c r="EE414" i="23"/>
  <c r="EE424" i="23"/>
  <c r="FQ64" i="23"/>
  <c r="EE422" i="23"/>
  <c r="FQ15" i="23"/>
  <c r="FQ16" i="23"/>
  <c r="EF14" i="23"/>
  <c r="EF87" i="23"/>
  <c r="EF413" i="23" s="1"/>
  <c r="CX413" i="23"/>
  <c r="CX415" i="23"/>
  <c r="EF147" i="23"/>
  <c r="EF415" i="23" s="1"/>
  <c r="FQ146" i="23"/>
  <c r="CX407" i="23"/>
  <c r="EF93" i="23"/>
  <c r="EF25" i="23"/>
  <c r="CX426" i="23"/>
  <c r="CX411" i="23"/>
  <c r="FQ35" i="23"/>
  <c r="EF35" i="23"/>
  <c r="EF425" i="23" s="1"/>
  <c r="CX425" i="23"/>
  <c r="FQ56" i="23"/>
  <c r="FQ147" i="23"/>
  <c r="CX409" i="23"/>
  <c r="EF23" i="23"/>
  <c r="CX420" i="23"/>
  <c r="P40" i="33"/>
  <c r="EY25" i="23"/>
  <c r="EY15" i="23"/>
  <c r="EY20" i="23"/>
  <c r="EY30" i="23"/>
  <c r="P46" i="33"/>
  <c r="EY23" i="23"/>
  <c r="EY14" i="23"/>
  <c r="P19" i="33"/>
  <c r="EY93" i="23"/>
  <c r="EY146" i="23"/>
  <c r="EY35" i="23"/>
  <c r="FS140" i="23"/>
  <c r="FS361" i="23"/>
  <c r="FS326" i="23"/>
  <c r="FS357" i="23"/>
  <c r="FS267" i="23"/>
  <c r="FS125" i="23"/>
  <c r="FS40" i="23"/>
  <c r="FS246" i="23"/>
  <c r="FS189" i="23"/>
  <c r="FS298" i="23"/>
  <c r="FS381" i="23"/>
  <c r="FS60" i="23"/>
  <c r="FS166" i="23"/>
  <c r="FS114" i="23"/>
  <c r="FS53" i="23"/>
  <c r="FS192" i="23"/>
  <c r="FS234" i="23"/>
  <c r="FS195" i="23"/>
  <c r="FS96" i="23"/>
  <c r="FS47" i="23"/>
  <c r="FS356" i="23"/>
  <c r="FS174" i="23"/>
  <c r="FS71" i="23"/>
  <c r="FS243" i="23"/>
  <c r="FS259" i="23"/>
  <c r="FS251" i="23"/>
  <c r="FS48" i="23"/>
  <c r="FS164" i="23"/>
  <c r="FS33" i="23"/>
  <c r="FS66" i="23"/>
  <c r="FS28" i="23"/>
  <c r="FS238" i="23"/>
  <c r="FS206" i="23"/>
  <c r="FS253" i="23"/>
  <c r="FS135" i="23"/>
  <c r="FS202" i="23"/>
  <c r="FS355" i="23"/>
  <c r="FS391" i="23"/>
  <c r="FS190" i="23"/>
  <c r="FS340" i="23"/>
  <c r="FS244" i="23"/>
  <c r="FS157" i="23"/>
  <c r="FS291" i="23"/>
  <c r="FS55" i="23"/>
  <c r="FS137" i="23"/>
  <c r="FS31" i="23"/>
  <c r="FS149" i="23"/>
  <c r="FS200" i="23"/>
  <c r="FS86" i="23"/>
  <c r="FS52" i="23"/>
  <c r="FS217" i="23"/>
  <c r="FS76" i="23"/>
  <c r="FS222" i="23"/>
  <c r="FS377" i="23"/>
  <c r="FS141" i="23"/>
  <c r="FS285" i="23"/>
  <c r="FS348" i="23"/>
  <c r="FS316" i="23"/>
  <c r="FS112" i="23"/>
  <c r="FS367" i="23"/>
  <c r="FS119" i="23"/>
  <c r="FS252" i="23"/>
  <c r="FS283" i="23"/>
  <c r="FS375" i="23"/>
  <c r="FS370" i="23"/>
  <c r="FS27" i="23"/>
  <c r="FS108" i="23"/>
  <c r="FS354" i="23"/>
  <c r="FS94" i="23"/>
  <c r="FS88" i="23"/>
  <c r="FS236" i="23"/>
  <c r="FS75" i="23"/>
  <c r="FS82" i="23"/>
  <c r="FS128" i="23"/>
  <c r="FS68" i="23"/>
  <c r="FS250" i="23"/>
  <c r="FS205" i="23"/>
  <c r="FS207" i="23"/>
  <c r="FS235" i="23"/>
  <c r="FS102" i="23"/>
  <c r="FS36" i="23"/>
  <c r="FS106" i="23"/>
  <c r="FS371" i="23"/>
  <c r="FS261" i="23"/>
  <c r="FS242" i="23"/>
  <c r="FS74" i="23"/>
  <c r="FS396" i="23"/>
  <c r="FS85" i="23"/>
  <c r="FS386" i="23"/>
  <c r="FS350" i="23"/>
  <c r="FS288" i="23"/>
  <c r="FS345" i="23"/>
  <c r="FS311" i="23"/>
  <c r="FS61" i="23"/>
  <c r="FS232" i="23"/>
  <c r="FS248" i="23"/>
  <c r="FS37" i="23"/>
  <c r="FS215" i="23"/>
  <c r="FS364" i="23"/>
  <c r="FS282" i="23"/>
  <c r="FS280" i="23"/>
  <c r="FS211" i="23"/>
  <c r="FS154" i="23"/>
  <c r="FS46" i="23"/>
  <c r="FS199" i="23"/>
  <c r="FS349" i="23"/>
  <c r="FS80" i="23"/>
  <c r="FS378" i="23"/>
  <c r="FS292" i="23"/>
  <c r="FS144" i="23"/>
  <c r="FS151" i="23"/>
  <c r="FS209" i="23"/>
  <c r="FS337" i="23"/>
  <c r="FS254" i="23"/>
  <c r="FS213" i="23"/>
  <c r="FS262" i="23"/>
  <c r="FS365" i="23"/>
  <c r="FS59" i="23"/>
  <c r="FS84" i="23"/>
  <c r="FS220" i="23"/>
  <c r="FS194" i="23"/>
  <c r="FS309" i="23"/>
  <c r="FS131" i="23"/>
  <c r="FS362" i="23"/>
  <c r="FS77" i="23"/>
  <c r="FS24" i="23"/>
  <c r="FS228" i="23"/>
  <c r="FS360" i="23"/>
  <c r="FS118" i="23"/>
  <c r="FS233" i="23"/>
  <c r="FS178" i="23"/>
  <c r="FS328" i="23"/>
  <c r="FS369" i="23"/>
  <c r="FS287" i="23"/>
  <c r="FS185" i="23"/>
  <c r="FS383" i="23"/>
  <c r="FS245" i="23"/>
  <c r="FS274" i="23"/>
  <c r="FS183" i="23"/>
  <c r="FS368" i="23"/>
  <c r="FS304" i="23"/>
  <c r="FS302" i="23"/>
  <c r="FS97" i="23"/>
  <c r="FS73" i="23"/>
  <c r="FS229" i="23"/>
  <c r="FS180" i="23"/>
  <c r="FS79" i="23"/>
  <c r="FS98" i="23"/>
  <c r="FS241" i="23"/>
  <c r="FS390" i="23"/>
  <c r="FS290" i="23"/>
  <c r="FS182" i="23"/>
  <c r="FS327" i="23"/>
  <c r="FS331" i="23"/>
  <c r="FS379" i="23"/>
  <c r="FS249" i="23"/>
  <c r="FS104" i="23"/>
  <c r="FS265" i="23"/>
  <c r="FS221" i="23"/>
  <c r="FS158" i="23"/>
  <c r="FS63" i="23"/>
  <c r="FS138" i="23"/>
  <c r="FS208" i="23"/>
  <c r="FS388" i="23"/>
  <c r="FS276" i="23"/>
  <c r="FS163" i="23"/>
  <c r="FS120" i="23"/>
  <c r="FS255" i="23"/>
  <c r="FS346" i="23"/>
  <c r="FS115" i="23"/>
  <c r="FS313" i="23"/>
  <c r="FS155" i="23"/>
  <c r="FS124" i="23"/>
  <c r="FS153" i="23"/>
  <c r="FS95" i="23"/>
  <c r="FS268" i="23"/>
  <c r="FS343" i="23"/>
  <c r="FS376" i="23"/>
  <c r="FS342" i="23"/>
  <c r="FS152" i="23"/>
  <c r="FS240" i="23"/>
  <c r="FS271" i="23"/>
  <c r="FS167" i="23"/>
  <c r="FS42" i="23"/>
  <c r="FS358" i="23"/>
  <c r="FS142" i="23"/>
  <c r="FS67" i="23"/>
  <c r="FS179" i="23"/>
  <c r="FS111" i="23"/>
  <c r="FS172" i="23"/>
  <c r="FS139" i="23"/>
  <c r="FS169" i="23"/>
  <c r="FS372" i="23"/>
  <c r="FS275" i="23"/>
  <c r="FS26" i="23"/>
  <c r="FS225" i="23"/>
  <c r="FS143" i="23"/>
  <c r="FS161" i="23"/>
  <c r="FS256" i="23"/>
  <c r="FS99" i="23"/>
  <c r="FS43" i="23"/>
  <c r="FS353" i="23"/>
  <c r="FS352" i="23"/>
  <c r="FS171" i="23"/>
  <c r="FS72" i="23"/>
  <c r="FS329" i="23"/>
  <c r="FS156" i="23"/>
  <c r="FS395" i="23"/>
  <c r="FS314" i="23"/>
  <c r="FS320" i="23"/>
  <c r="FS216" i="23"/>
  <c r="FS54" i="23"/>
  <c r="FS263" i="23"/>
  <c r="FS393" i="23"/>
  <c r="FS29" i="23"/>
  <c r="FS193" i="23"/>
  <c r="FS384" i="23"/>
  <c r="FS219" i="23"/>
  <c r="FS218" i="23"/>
  <c r="FS380" i="23"/>
  <c r="FS334" i="23"/>
  <c r="FS333" i="23"/>
  <c r="FS278" i="23"/>
  <c r="FS307" i="23"/>
  <c r="FS127" i="23"/>
  <c r="FS223" i="23"/>
  <c r="FS89" i="23"/>
  <c r="FS203" i="23"/>
  <c r="FS227" i="23"/>
  <c r="FS49" i="23"/>
  <c r="FS176" i="23"/>
  <c r="FS70" i="23"/>
  <c r="FS133" i="23"/>
  <c r="FS212" i="23"/>
  <c r="FS297" i="23"/>
  <c r="FS90" i="23"/>
  <c r="FS286" i="23"/>
  <c r="FS19" i="23"/>
  <c r="FS134" i="23"/>
  <c r="FS239" i="23"/>
  <c r="FS330" i="23"/>
  <c r="FS318" i="23"/>
  <c r="FS130" i="23"/>
  <c r="FS392" i="23"/>
  <c r="FS170" i="23"/>
  <c r="FS41" i="23"/>
  <c r="FS173" i="23"/>
  <c r="FS196" i="23"/>
  <c r="FS289" i="23"/>
  <c r="FS159" i="23"/>
  <c r="FS78" i="23"/>
  <c r="FS103" i="23"/>
  <c r="FS51" i="23"/>
  <c r="FS272" i="23"/>
  <c r="FS191" i="23"/>
  <c r="FS186" i="23"/>
  <c r="FS188" i="23"/>
  <c r="FS45" i="23"/>
  <c r="FS321" i="23"/>
  <c r="FS91" i="23"/>
  <c r="FS58" i="23"/>
  <c r="FS338" i="23"/>
  <c r="FS126" i="23"/>
  <c r="FS247" i="23"/>
  <c r="FS184" i="23"/>
  <c r="FS324" i="23"/>
  <c r="FS366" i="23"/>
  <c r="FS113" i="23"/>
  <c r="FS110" i="23"/>
  <c r="FS148" i="23"/>
  <c r="FS301" i="23"/>
  <c r="FS323" i="23"/>
  <c r="FS264" i="23"/>
  <c r="FS132" i="23"/>
  <c r="FS385" i="23"/>
  <c r="FS273" i="23"/>
  <c r="FS339" i="23"/>
  <c r="FS116" i="23"/>
  <c r="FS303" i="23"/>
  <c r="FS150" i="23"/>
  <c r="FS177" i="23"/>
  <c r="FS162" i="23"/>
  <c r="FS315" i="23"/>
  <c r="FS34" i="23"/>
  <c r="FS387" i="23"/>
  <c r="FS231" i="23"/>
  <c r="FS145" i="23"/>
  <c r="FS317" i="23"/>
  <c r="FS123" i="23"/>
  <c r="FS101" i="23"/>
  <c r="FS81" i="23"/>
  <c r="FS312" i="23"/>
  <c r="FS39" i="23"/>
  <c r="FS277" i="23"/>
  <c r="FS394" i="23"/>
  <c r="FS50" i="23"/>
  <c r="FS299" i="23"/>
  <c r="FS122" i="23"/>
  <c r="FS237" i="23"/>
  <c r="FS260" i="23"/>
  <c r="FS347" i="23"/>
  <c r="FS107" i="23"/>
  <c r="FS168" i="23"/>
  <c r="FS300" i="23"/>
  <c r="FS62" i="23"/>
  <c r="FS332" i="23"/>
  <c r="FS69" i="23"/>
  <c r="FS165" i="23"/>
  <c r="FS293" i="23"/>
  <c r="FS226" i="23"/>
  <c r="FS389" i="23"/>
  <c r="FS18" i="23"/>
  <c r="FS105" i="23"/>
  <c r="FS336" i="23"/>
  <c r="FS214" i="23"/>
  <c r="FS224" i="23"/>
  <c r="FS17" i="23"/>
  <c r="FS181" i="23"/>
  <c r="FS21" i="23"/>
  <c r="FS258" i="23"/>
  <c r="FS382" i="23"/>
  <c r="FS363" i="23"/>
  <c r="FS308" i="23"/>
  <c r="FS295" i="23"/>
  <c r="FS32" i="23"/>
  <c r="FS319" i="23"/>
  <c r="FS160" i="23"/>
  <c r="FS335" i="23"/>
  <c r="FS270" i="23"/>
  <c r="FS197" i="23"/>
  <c r="FS187" i="23"/>
  <c r="FS310" i="23"/>
  <c r="FS269" i="23"/>
  <c r="FS44" i="23"/>
  <c r="FS136" i="23"/>
  <c r="FS117" i="23"/>
  <c r="FS198" i="23"/>
  <c r="FS92" i="23"/>
  <c r="FS109" i="23"/>
  <c r="FS38" i="23"/>
  <c r="FS344" i="23"/>
  <c r="FS305" i="23"/>
  <c r="FS281" i="23"/>
  <c r="FS373" i="23"/>
  <c r="FS230" i="23"/>
  <c r="FS210" i="23"/>
  <c r="FS100" i="23"/>
  <c r="FS266" i="23"/>
  <c r="FS121" i="23"/>
  <c r="FS175" i="23"/>
  <c r="FS374" i="23"/>
  <c r="FS322" i="23"/>
  <c r="FS284" i="23"/>
  <c r="FS359" i="23"/>
  <c r="FS341" i="23"/>
  <c r="FS351" i="23"/>
  <c r="FS129" i="23"/>
  <c r="FS257" i="23"/>
  <c r="FS201" i="23"/>
  <c r="FS65" i="23"/>
  <c r="FS279" i="23"/>
  <c r="FS204" i="23"/>
  <c r="FS57" i="23"/>
  <c r="FS325" i="23"/>
  <c r="FS294" i="23"/>
  <c r="FS306" i="23"/>
  <c r="FS296" i="23"/>
  <c r="GV400" i="23"/>
  <c r="HM400" i="23" s="1"/>
  <c r="DR400" i="23"/>
  <c r="M30" i="26"/>
  <c r="BB400" i="23"/>
  <c r="CJ400" i="23"/>
  <c r="BT400" i="23"/>
  <c r="M97" i="26" l="1"/>
  <c r="M99" i="26" s="1"/>
  <c r="GG146" i="23"/>
  <c r="GG410" i="23" s="1"/>
  <c r="EY410" i="23"/>
  <c r="GG15" i="23"/>
  <c r="GG93" i="23"/>
  <c r="GG25" i="23"/>
  <c r="GG23" i="23"/>
  <c r="GG14" i="23"/>
  <c r="GG30" i="23"/>
  <c r="GG35" i="23"/>
  <c r="GG20" i="23"/>
  <c r="HK422" i="23"/>
  <c r="HK407" i="23"/>
  <c r="M18" i="26"/>
  <c r="M21" i="26" s="1"/>
  <c r="M22" i="26" s="1"/>
  <c r="HK410" i="23"/>
  <c r="HK420" i="23"/>
  <c r="HK398" i="23"/>
  <c r="DP315" i="23"/>
  <c r="CH315" i="23"/>
  <c r="CY315" i="23" s="1"/>
  <c r="EX315" i="23" s="1"/>
  <c r="GF315" i="23" s="1"/>
  <c r="BR315" i="23"/>
  <c r="BR152" i="23"/>
  <c r="DP152" i="23"/>
  <c r="CH152" i="23"/>
  <c r="CY152" i="23" s="1"/>
  <c r="EX152" i="23" s="1"/>
  <c r="GF152" i="23" s="1"/>
  <c r="CH336" i="23"/>
  <c r="CY336" i="23" s="1"/>
  <c r="EX336" i="23" s="1"/>
  <c r="GF336" i="23" s="1"/>
  <c r="BR336" i="23"/>
  <c r="DP336" i="23"/>
  <c r="BR312" i="23"/>
  <c r="CH312" i="23"/>
  <c r="CY312" i="23" s="1"/>
  <c r="EX312" i="23" s="1"/>
  <c r="GF312" i="23" s="1"/>
  <c r="DP312" i="23"/>
  <c r="DP161" i="23"/>
  <c r="BR161" i="23"/>
  <c r="CH161" i="23"/>
  <c r="CY161" i="23" s="1"/>
  <c r="EX161" i="23" s="1"/>
  <c r="GF161" i="23" s="1"/>
  <c r="DP220" i="23"/>
  <c r="BR220" i="23"/>
  <c r="CH220" i="23"/>
  <c r="CY220" i="23" s="1"/>
  <c r="EX220" i="23" s="1"/>
  <c r="GF220" i="23" s="1"/>
  <c r="CH143" i="23"/>
  <c r="CY143" i="23" s="1"/>
  <c r="EX143" i="23" s="1"/>
  <c r="GF143" i="23" s="1"/>
  <c r="DP143" i="23"/>
  <c r="BR143" i="23"/>
  <c r="BR212" i="23"/>
  <c r="DP212" i="23"/>
  <c r="CH212" i="23"/>
  <c r="CY212" i="23" s="1"/>
  <c r="EX212" i="23" s="1"/>
  <c r="GF212" i="23" s="1"/>
  <c r="BR209" i="23"/>
  <c r="DP209" i="23"/>
  <c r="CH209" i="23"/>
  <c r="CY209" i="23" s="1"/>
  <c r="EX209" i="23" s="1"/>
  <c r="GF209" i="23" s="1"/>
  <c r="BR264" i="23"/>
  <c r="DP264" i="23"/>
  <c r="CH264" i="23"/>
  <c r="CY264" i="23" s="1"/>
  <c r="EX264" i="23" s="1"/>
  <c r="GF264" i="23" s="1"/>
  <c r="DP216" i="23"/>
  <c r="CH216" i="23"/>
  <c r="CY216" i="23" s="1"/>
  <c r="EX216" i="23" s="1"/>
  <c r="GF216" i="23" s="1"/>
  <c r="BR216" i="23"/>
  <c r="BR272" i="23"/>
  <c r="CH272" i="23"/>
  <c r="CY272" i="23" s="1"/>
  <c r="EX272" i="23" s="1"/>
  <c r="GF272" i="23" s="1"/>
  <c r="DP272" i="23"/>
  <c r="BR129" i="23"/>
  <c r="CH129" i="23"/>
  <c r="CY129" i="23" s="1"/>
  <c r="EX129" i="23" s="1"/>
  <c r="GF129" i="23" s="1"/>
  <c r="DP129" i="23"/>
  <c r="DP45" i="23"/>
  <c r="BR45" i="23"/>
  <c r="CH45" i="23"/>
  <c r="CY45" i="23" s="1"/>
  <c r="EX45" i="23" s="1"/>
  <c r="GF45" i="23" s="1"/>
  <c r="BR378" i="23"/>
  <c r="DP378" i="23"/>
  <c r="CH378" i="23"/>
  <c r="CY378" i="23" s="1"/>
  <c r="EX378" i="23" s="1"/>
  <c r="GF378" i="23" s="1"/>
  <c r="DP52" i="23"/>
  <c r="CH52" i="23"/>
  <c r="CY52" i="23" s="1"/>
  <c r="EX52" i="23" s="1"/>
  <c r="GF52" i="23" s="1"/>
  <c r="BR52" i="23"/>
  <c r="DP293" i="23"/>
  <c r="BR293" i="23"/>
  <c r="CH293" i="23"/>
  <c r="CY293" i="23" s="1"/>
  <c r="EX293" i="23" s="1"/>
  <c r="GF293" i="23" s="1"/>
  <c r="BR269" i="23"/>
  <c r="DP269" i="23"/>
  <c r="CH269" i="23"/>
  <c r="CY269" i="23" s="1"/>
  <c r="EX269" i="23" s="1"/>
  <c r="GF269" i="23" s="1"/>
  <c r="BR120" i="23"/>
  <c r="DP120" i="23"/>
  <c r="CH120" i="23"/>
  <c r="CY120" i="23" s="1"/>
  <c r="EX120" i="23" s="1"/>
  <c r="GF120" i="23" s="1"/>
  <c r="BR110" i="23"/>
  <c r="DP110" i="23"/>
  <c r="CH110" i="23"/>
  <c r="CY110" i="23" s="1"/>
  <c r="EX110" i="23" s="1"/>
  <c r="GF110" i="23" s="1"/>
  <c r="BR182" i="23"/>
  <c r="CH182" i="23"/>
  <c r="CY182" i="23" s="1"/>
  <c r="EX182" i="23" s="1"/>
  <c r="GF182" i="23" s="1"/>
  <c r="DP182" i="23"/>
  <c r="DP284" i="23"/>
  <c r="CH284" i="23"/>
  <c r="CY284" i="23" s="1"/>
  <c r="EX284" i="23" s="1"/>
  <c r="GF284" i="23" s="1"/>
  <c r="BR284" i="23"/>
  <c r="CH90" i="23"/>
  <c r="CY90" i="23" s="1"/>
  <c r="EX90" i="23" s="1"/>
  <c r="GF90" i="23" s="1"/>
  <c r="DP90" i="23"/>
  <c r="BR90" i="23"/>
  <c r="BR140" i="23"/>
  <c r="DP140" i="23"/>
  <c r="CH140" i="23"/>
  <c r="CY140" i="23" s="1"/>
  <c r="EX140" i="23" s="1"/>
  <c r="GF140" i="23" s="1"/>
  <c r="DP222" i="23"/>
  <c r="BR222" i="23"/>
  <c r="CH222" i="23"/>
  <c r="CY222" i="23" s="1"/>
  <c r="EX222" i="23" s="1"/>
  <c r="GF222" i="23" s="1"/>
  <c r="CH207" i="23"/>
  <c r="CY207" i="23" s="1"/>
  <c r="EX207" i="23" s="1"/>
  <c r="GF207" i="23" s="1"/>
  <c r="DP207" i="23"/>
  <c r="BR207" i="23"/>
  <c r="BR64" i="23"/>
  <c r="CH64" i="23"/>
  <c r="BQ408" i="23"/>
  <c r="DP64" i="23"/>
  <c r="BR65" i="23"/>
  <c r="DP65" i="23"/>
  <c r="CH65" i="23"/>
  <c r="CY65" i="23" s="1"/>
  <c r="EX65" i="23" s="1"/>
  <c r="GF65" i="23" s="1"/>
  <c r="BR106" i="23"/>
  <c r="DP106" i="23"/>
  <c r="CH106" i="23"/>
  <c r="CY106" i="23" s="1"/>
  <c r="EX106" i="23" s="1"/>
  <c r="GF106" i="23" s="1"/>
  <c r="CH292" i="23"/>
  <c r="CY292" i="23" s="1"/>
  <c r="EX292" i="23" s="1"/>
  <c r="GF292" i="23" s="1"/>
  <c r="BR292" i="23"/>
  <c r="DP292" i="23"/>
  <c r="DP317" i="23"/>
  <c r="CH317" i="23"/>
  <c r="CY317" i="23" s="1"/>
  <c r="EX317" i="23" s="1"/>
  <c r="GF317" i="23" s="1"/>
  <c r="BR317" i="23"/>
  <c r="CH84" i="23"/>
  <c r="CY84" i="23" s="1"/>
  <c r="EX84" i="23" s="1"/>
  <c r="GF84" i="23" s="1"/>
  <c r="BR84" i="23"/>
  <c r="DP84" i="23"/>
  <c r="BR225" i="23"/>
  <c r="CH225" i="23"/>
  <c r="CY225" i="23" s="1"/>
  <c r="EX225" i="23" s="1"/>
  <c r="GF225" i="23" s="1"/>
  <c r="DP225" i="23"/>
  <c r="BR151" i="23"/>
  <c r="CH151" i="23"/>
  <c r="CY151" i="23" s="1"/>
  <c r="EX151" i="23" s="1"/>
  <c r="GF151" i="23" s="1"/>
  <c r="DP151" i="23"/>
  <c r="DP19" i="23"/>
  <c r="CH19" i="23"/>
  <c r="CY19" i="23" s="1"/>
  <c r="EX19" i="23" s="1"/>
  <c r="GF19" i="23" s="1"/>
  <c r="BR19" i="23"/>
  <c r="BR295" i="23"/>
  <c r="CH295" i="23"/>
  <c r="CY295" i="23" s="1"/>
  <c r="EX295" i="23" s="1"/>
  <c r="GF295" i="23" s="1"/>
  <c r="DP295" i="23"/>
  <c r="CH344" i="23"/>
  <c r="CY344" i="23" s="1"/>
  <c r="EX344" i="23" s="1"/>
  <c r="GF344" i="23" s="1"/>
  <c r="BR344" i="23"/>
  <c r="DP344" i="23"/>
  <c r="CH132" i="23"/>
  <c r="CY132" i="23" s="1"/>
  <c r="EX132" i="23" s="1"/>
  <c r="GF132" i="23" s="1"/>
  <c r="DP132" i="23"/>
  <c r="BR132" i="23"/>
  <c r="CH203" i="23"/>
  <c r="CY203" i="23" s="1"/>
  <c r="EX203" i="23" s="1"/>
  <c r="GF203" i="23" s="1"/>
  <c r="BR203" i="23"/>
  <c r="DP203" i="23"/>
  <c r="BR246" i="23"/>
  <c r="CH246" i="23"/>
  <c r="CY246" i="23" s="1"/>
  <c r="EX246" i="23" s="1"/>
  <c r="GF246" i="23" s="1"/>
  <c r="DP246" i="23"/>
  <c r="BR38" i="23"/>
  <c r="DP38" i="23"/>
  <c r="CH38" i="23"/>
  <c r="CY38" i="23" s="1"/>
  <c r="EX38" i="23" s="1"/>
  <c r="GF38" i="23" s="1"/>
  <c r="DP330" i="23"/>
  <c r="CH330" i="23"/>
  <c r="CY330" i="23" s="1"/>
  <c r="EX330" i="23" s="1"/>
  <c r="GF330" i="23" s="1"/>
  <c r="BR330" i="23"/>
  <c r="CH169" i="23"/>
  <c r="CY169" i="23" s="1"/>
  <c r="EX169" i="23" s="1"/>
  <c r="GF169" i="23" s="1"/>
  <c r="DP169" i="23"/>
  <c r="BR169" i="23"/>
  <c r="CH29" i="23"/>
  <c r="CY29" i="23" s="1"/>
  <c r="EX29" i="23" s="1"/>
  <c r="GF29" i="23" s="1"/>
  <c r="BR29" i="23"/>
  <c r="DP29" i="23"/>
  <c r="BR309" i="23"/>
  <c r="CH309" i="23"/>
  <c r="CY309" i="23" s="1"/>
  <c r="EX309" i="23" s="1"/>
  <c r="GF309" i="23" s="1"/>
  <c r="DP309" i="23"/>
  <c r="BR118" i="23"/>
  <c r="DP118" i="23"/>
  <c r="CH118" i="23"/>
  <c r="CY118" i="23" s="1"/>
  <c r="EX118" i="23" s="1"/>
  <c r="GF118" i="23" s="1"/>
  <c r="BR193" i="23"/>
  <c r="DP193" i="23"/>
  <c r="CH193" i="23"/>
  <c r="CY193" i="23" s="1"/>
  <c r="EX193" i="23" s="1"/>
  <c r="GF193" i="23" s="1"/>
  <c r="BR319" i="23"/>
  <c r="DP319" i="23"/>
  <c r="CH319" i="23"/>
  <c r="CY319" i="23" s="1"/>
  <c r="EX319" i="23" s="1"/>
  <c r="GF319" i="23" s="1"/>
  <c r="BR217" i="23"/>
  <c r="DP217" i="23"/>
  <c r="CH217" i="23"/>
  <c r="CY217" i="23" s="1"/>
  <c r="EX217" i="23" s="1"/>
  <c r="GF217" i="23" s="1"/>
  <c r="CH187" i="23"/>
  <c r="CY187" i="23" s="1"/>
  <c r="EX187" i="23" s="1"/>
  <c r="GF187" i="23" s="1"/>
  <c r="DP187" i="23"/>
  <c r="BR187" i="23"/>
  <c r="DP234" i="23"/>
  <c r="CH234" i="23"/>
  <c r="CY234" i="23" s="1"/>
  <c r="EX234" i="23" s="1"/>
  <c r="GF234" i="23" s="1"/>
  <c r="BR234" i="23"/>
  <c r="CH337" i="23"/>
  <c r="CY337" i="23" s="1"/>
  <c r="EX337" i="23" s="1"/>
  <c r="GF337" i="23" s="1"/>
  <c r="DP337" i="23"/>
  <c r="BR337" i="23"/>
  <c r="CH92" i="23"/>
  <c r="CY92" i="23" s="1"/>
  <c r="EX92" i="23" s="1"/>
  <c r="GF92" i="23" s="1"/>
  <c r="BR92" i="23"/>
  <c r="DP92" i="23"/>
  <c r="DP304" i="23"/>
  <c r="CH304" i="23"/>
  <c r="CY304" i="23" s="1"/>
  <c r="EX304" i="23" s="1"/>
  <c r="GF304" i="23" s="1"/>
  <c r="BR304" i="23"/>
  <c r="BR297" i="23"/>
  <c r="DP297" i="23"/>
  <c r="CH297" i="23"/>
  <c r="CY297" i="23" s="1"/>
  <c r="EX297" i="23" s="1"/>
  <c r="GF297" i="23" s="1"/>
  <c r="DP327" i="23"/>
  <c r="CH327" i="23"/>
  <c r="CY327" i="23" s="1"/>
  <c r="EX327" i="23" s="1"/>
  <c r="GF327" i="23" s="1"/>
  <c r="BR327" i="23"/>
  <c r="DP296" i="23"/>
  <c r="CH296" i="23"/>
  <c r="CY296" i="23" s="1"/>
  <c r="EX296" i="23" s="1"/>
  <c r="GF296" i="23" s="1"/>
  <c r="BR296" i="23"/>
  <c r="CH126" i="23"/>
  <c r="CY126" i="23" s="1"/>
  <c r="EX126" i="23" s="1"/>
  <c r="GF126" i="23" s="1"/>
  <c r="DP126" i="23"/>
  <c r="BR126" i="23"/>
  <c r="BQ422" i="23"/>
  <c r="CH15" i="23"/>
  <c r="BR15" i="23"/>
  <c r="DP15" i="23"/>
  <c r="DP241" i="23"/>
  <c r="BR241" i="23"/>
  <c r="CH241" i="23"/>
  <c r="CY241" i="23" s="1"/>
  <c r="EX241" i="23" s="1"/>
  <c r="GF241" i="23" s="1"/>
  <c r="BR280" i="23"/>
  <c r="CH280" i="23"/>
  <c r="CY280" i="23" s="1"/>
  <c r="EX280" i="23" s="1"/>
  <c r="GF280" i="23" s="1"/>
  <c r="DP280" i="23"/>
  <c r="CH230" i="23"/>
  <c r="CY230" i="23" s="1"/>
  <c r="EX230" i="23" s="1"/>
  <c r="GF230" i="23" s="1"/>
  <c r="DP230" i="23"/>
  <c r="BR230" i="23"/>
  <c r="CH333" i="23"/>
  <c r="CY333" i="23" s="1"/>
  <c r="EX333" i="23" s="1"/>
  <c r="GF333" i="23" s="1"/>
  <c r="DP333" i="23"/>
  <c r="BR333" i="23"/>
  <c r="CH88" i="23"/>
  <c r="CY88" i="23" s="1"/>
  <c r="EX88" i="23" s="1"/>
  <c r="GF88" i="23" s="1"/>
  <c r="BR88" i="23"/>
  <c r="DP88" i="23"/>
  <c r="BR346" i="23"/>
  <c r="CH346" i="23"/>
  <c r="CY346" i="23" s="1"/>
  <c r="EX346" i="23" s="1"/>
  <c r="GF346" i="23" s="1"/>
  <c r="DP346" i="23"/>
  <c r="CH31" i="23"/>
  <c r="CY31" i="23" s="1"/>
  <c r="EX31" i="23" s="1"/>
  <c r="DP31" i="23"/>
  <c r="BR31" i="23"/>
  <c r="CH349" i="23"/>
  <c r="CY349" i="23" s="1"/>
  <c r="EX349" i="23" s="1"/>
  <c r="GF349" i="23" s="1"/>
  <c r="BR349" i="23"/>
  <c r="DP349" i="23"/>
  <c r="DP307" i="23"/>
  <c r="CH307" i="23"/>
  <c r="CY307" i="23" s="1"/>
  <c r="EX307" i="23" s="1"/>
  <c r="GF307" i="23" s="1"/>
  <c r="BR307" i="23"/>
  <c r="BR56" i="23"/>
  <c r="BQ406" i="23"/>
  <c r="DP56" i="23"/>
  <c r="CH56" i="23"/>
  <c r="DP192" i="23"/>
  <c r="CH192" i="23"/>
  <c r="CY192" i="23" s="1"/>
  <c r="EX192" i="23" s="1"/>
  <c r="GF192" i="23" s="1"/>
  <c r="BR192" i="23"/>
  <c r="CH268" i="23"/>
  <c r="CY268" i="23" s="1"/>
  <c r="EX268" i="23" s="1"/>
  <c r="GF268" i="23" s="1"/>
  <c r="DP268" i="23"/>
  <c r="BR268" i="23"/>
  <c r="CH183" i="23"/>
  <c r="CY183" i="23" s="1"/>
  <c r="EX183" i="23" s="1"/>
  <c r="GF183" i="23" s="1"/>
  <c r="BR183" i="23"/>
  <c r="DP183" i="23"/>
  <c r="CH331" i="23"/>
  <c r="CY331" i="23" s="1"/>
  <c r="EX331" i="23" s="1"/>
  <c r="GF331" i="23" s="1"/>
  <c r="DP331" i="23"/>
  <c r="BR331" i="23"/>
  <c r="CH282" i="23"/>
  <c r="CY282" i="23" s="1"/>
  <c r="EX282" i="23" s="1"/>
  <c r="GF282" i="23" s="1"/>
  <c r="BR282" i="23"/>
  <c r="DP282" i="23"/>
  <c r="CH206" i="23"/>
  <c r="CY206" i="23" s="1"/>
  <c r="EX206" i="23" s="1"/>
  <c r="GF206" i="23" s="1"/>
  <c r="DP206" i="23"/>
  <c r="BR206" i="23"/>
  <c r="CH271" i="23"/>
  <c r="CY271" i="23" s="1"/>
  <c r="EX271" i="23" s="1"/>
  <c r="GF271" i="23" s="1"/>
  <c r="DP271" i="23"/>
  <c r="BR271" i="23"/>
  <c r="CH233" i="23"/>
  <c r="CY233" i="23" s="1"/>
  <c r="EX233" i="23" s="1"/>
  <c r="GF233" i="23" s="1"/>
  <c r="BR233" i="23"/>
  <c r="DP233" i="23"/>
  <c r="DP219" i="23"/>
  <c r="CH219" i="23"/>
  <c r="CY219" i="23" s="1"/>
  <c r="EX219" i="23" s="1"/>
  <c r="GF219" i="23" s="1"/>
  <c r="BR219" i="23"/>
  <c r="CH329" i="23"/>
  <c r="CY329" i="23" s="1"/>
  <c r="EX329" i="23" s="1"/>
  <c r="GF329" i="23" s="1"/>
  <c r="BR329" i="23"/>
  <c r="DP329" i="23"/>
  <c r="CH49" i="23"/>
  <c r="CY49" i="23" s="1"/>
  <c r="EX49" i="23" s="1"/>
  <c r="GF49" i="23" s="1"/>
  <c r="BR49" i="23"/>
  <c r="DP49" i="23"/>
  <c r="DP283" i="23"/>
  <c r="BR283" i="23"/>
  <c r="CH283" i="23"/>
  <c r="CY283" i="23" s="1"/>
  <c r="EX283" i="23" s="1"/>
  <c r="GF283" i="23" s="1"/>
  <c r="BR348" i="23"/>
  <c r="CH348" i="23"/>
  <c r="CY348" i="23" s="1"/>
  <c r="EX348" i="23" s="1"/>
  <c r="GF348" i="23" s="1"/>
  <c r="DP348" i="23"/>
  <c r="DP290" i="23"/>
  <c r="BR290" i="23"/>
  <c r="CH290" i="23"/>
  <c r="CY290" i="23" s="1"/>
  <c r="EX290" i="23" s="1"/>
  <c r="GF290" i="23" s="1"/>
  <c r="CH324" i="23"/>
  <c r="CY324" i="23" s="1"/>
  <c r="EX324" i="23" s="1"/>
  <c r="GF324" i="23" s="1"/>
  <c r="BR324" i="23"/>
  <c r="DP324" i="23"/>
  <c r="CH384" i="23"/>
  <c r="CY384" i="23" s="1"/>
  <c r="EX384" i="23" s="1"/>
  <c r="GF384" i="23" s="1"/>
  <c r="BR384" i="23"/>
  <c r="DP384" i="23"/>
  <c r="CH374" i="23"/>
  <c r="CY374" i="23" s="1"/>
  <c r="EX374" i="23" s="1"/>
  <c r="GF374" i="23" s="1"/>
  <c r="BR374" i="23"/>
  <c r="DP374" i="23"/>
  <c r="CH321" i="23"/>
  <c r="CY321" i="23" s="1"/>
  <c r="EX321" i="23" s="1"/>
  <c r="GF321" i="23" s="1"/>
  <c r="DP321" i="23"/>
  <c r="BR321" i="23"/>
  <c r="BR231" i="23"/>
  <c r="DP231" i="23"/>
  <c r="CH231" i="23"/>
  <c r="CY231" i="23" s="1"/>
  <c r="EX231" i="23" s="1"/>
  <c r="GF231" i="23" s="1"/>
  <c r="CH310" i="23"/>
  <c r="CY310" i="23" s="1"/>
  <c r="EX310" i="23" s="1"/>
  <c r="GF310" i="23" s="1"/>
  <c r="DP310" i="23"/>
  <c r="BR310" i="23"/>
  <c r="DP154" i="23"/>
  <c r="BR154" i="23"/>
  <c r="CH154" i="23"/>
  <c r="CY154" i="23" s="1"/>
  <c r="EX154" i="23" s="1"/>
  <c r="GF154" i="23" s="1"/>
  <c r="DP158" i="23"/>
  <c r="BR158" i="23"/>
  <c r="CH158" i="23"/>
  <c r="CY158" i="23" s="1"/>
  <c r="EX158" i="23" s="1"/>
  <c r="GF158" i="23" s="1"/>
  <c r="BR239" i="23"/>
  <c r="CH239" i="23"/>
  <c r="CY239" i="23" s="1"/>
  <c r="EX239" i="23" s="1"/>
  <c r="GF239" i="23" s="1"/>
  <c r="DP239" i="23"/>
  <c r="DP115" i="23"/>
  <c r="CH115" i="23"/>
  <c r="CY115" i="23" s="1"/>
  <c r="EX115" i="23" s="1"/>
  <c r="GF115" i="23" s="1"/>
  <c r="BR115" i="23"/>
  <c r="BR238" i="23"/>
  <c r="DP238" i="23"/>
  <c r="CH238" i="23"/>
  <c r="CY238" i="23" s="1"/>
  <c r="EX238" i="23" s="1"/>
  <c r="GF238" i="23" s="1"/>
  <c r="CH366" i="23"/>
  <c r="CY366" i="23" s="1"/>
  <c r="EX366" i="23" s="1"/>
  <c r="GF366" i="23" s="1"/>
  <c r="DP366" i="23"/>
  <c r="BR366" i="23"/>
  <c r="BR184" i="23"/>
  <c r="DP184" i="23"/>
  <c r="CH184" i="23"/>
  <c r="CY184" i="23" s="1"/>
  <c r="EX184" i="23" s="1"/>
  <c r="GF184" i="23" s="1"/>
  <c r="AY398" i="23"/>
  <c r="AY423" i="23"/>
  <c r="AY405" i="23"/>
  <c r="AY421" i="23"/>
  <c r="CH148" i="23"/>
  <c r="CY148" i="23" s="1"/>
  <c r="EX148" i="23" s="1"/>
  <c r="GF148" i="23" s="1"/>
  <c r="BR148" i="23"/>
  <c r="DP148" i="23"/>
  <c r="BR111" i="23"/>
  <c r="DP111" i="23"/>
  <c r="CH111" i="23"/>
  <c r="CY111" i="23" s="1"/>
  <c r="EX111" i="23" s="1"/>
  <c r="GF111" i="23" s="1"/>
  <c r="CH108" i="23"/>
  <c r="CY108" i="23" s="1"/>
  <c r="EX108" i="23" s="1"/>
  <c r="GF108" i="23" s="1"/>
  <c r="BR108" i="23"/>
  <c r="DP108" i="23"/>
  <c r="CH156" i="23"/>
  <c r="CY156" i="23" s="1"/>
  <c r="EX156" i="23" s="1"/>
  <c r="GF156" i="23" s="1"/>
  <c r="DP156" i="23"/>
  <c r="BR156" i="23"/>
  <c r="DP94" i="23"/>
  <c r="BR94" i="23"/>
  <c r="CH94" i="23"/>
  <c r="CY94" i="23" s="1"/>
  <c r="EX94" i="23" s="1"/>
  <c r="GF94" i="23" s="1"/>
  <c r="DP14" i="23"/>
  <c r="BQ405" i="23"/>
  <c r="BR14" i="23"/>
  <c r="CH14" i="23"/>
  <c r="BQ398" i="23"/>
  <c r="BQ423" i="23"/>
  <c r="BR93" i="23"/>
  <c r="P19" i="26"/>
  <c r="P94" i="26" s="1"/>
  <c r="P98" i="26" s="1"/>
  <c r="DP93" i="23"/>
  <c r="BQ407" i="23"/>
  <c r="CH93" i="23"/>
  <c r="CH199" i="23"/>
  <c r="CY199" i="23" s="1"/>
  <c r="EX199" i="23" s="1"/>
  <c r="GF199" i="23" s="1"/>
  <c r="BR199" i="23"/>
  <c r="DP199" i="23"/>
  <c r="CH289" i="23"/>
  <c r="CY289" i="23" s="1"/>
  <c r="EX289" i="23" s="1"/>
  <c r="GF289" i="23" s="1"/>
  <c r="BR289" i="23"/>
  <c r="DP289" i="23"/>
  <c r="CH150" i="23"/>
  <c r="CY150" i="23" s="1"/>
  <c r="EX150" i="23" s="1"/>
  <c r="GF150" i="23" s="1"/>
  <c r="DP150" i="23"/>
  <c r="BR150" i="23"/>
  <c r="DP370" i="23"/>
  <c r="CH370" i="23"/>
  <c r="CY370" i="23" s="1"/>
  <c r="EX370" i="23" s="1"/>
  <c r="GF370" i="23" s="1"/>
  <c r="BR370" i="23"/>
  <c r="DP221" i="23"/>
  <c r="CH221" i="23"/>
  <c r="CY221" i="23" s="1"/>
  <c r="EX221" i="23" s="1"/>
  <c r="GF221" i="23" s="1"/>
  <c r="BR221" i="23"/>
  <c r="DP91" i="23"/>
  <c r="CH91" i="23"/>
  <c r="CY91" i="23" s="1"/>
  <c r="EX91" i="23" s="1"/>
  <c r="GF91" i="23" s="1"/>
  <c r="BR91" i="23"/>
  <c r="CH176" i="23"/>
  <c r="CY176" i="23" s="1"/>
  <c r="EX176" i="23" s="1"/>
  <c r="GF176" i="23" s="1"/>
  <c r="BR176" i="23"/>
  <c r="DP176" i="23"/>
  <c r="BR168" i="23"/>
  <c r="CH168" i="23"/>
  <c r="CY168" i="23" s="1"/>
  <c r="EX168" i="23" s="1"/>
  <c r="GF168" i="23" s="1"/>
  <c r="DP168" i="23"/>
  <c r="CH273" i="23"/>
  <c r="CY273" i="23" s="1"/>
  <c r="EX273" i="23" s="1"/>
  <c r="GF273" i="23" s="1"/>
  <c r="BR273" i="23"/>
  <c r="DP273" i="23"/>
  <c r="DP257" i="23"/>
  <c r="CH257" i="23"/>
  <c r="CY257" i="23" s="1"/>
  <c r="EX257" i="23" s="1"/>
  <c r="GF257" i="23" s="1"/>
  <c r="BR257" i="23"/>
  <c r="BR40" i="23"/>
  <c r="DP40" i="23"/>
  <c r="CH40" i="23"/>
  <c r="CY40" i="23" s="1"/>
  <c r="EX40" i="23" s="1"/>
  <c r="DP163" i="23"/>
  <c r="CH163" i="23"/>
  <c r="CY163" i="23" s="1"/>
  <c r="EX163" i="23" s="1"/>
  <c r="GF163" i="23" s="1"/>
  <c r="BR163" i="23"/>
  <c r="DP237" i="23"/>
  <c r="CH237" i="23"/>
  <c r="CY237" i="23" s="1"/>
  <c r="EX237" i="23" s="1"/>
  <c r="GF237" i="23" s="1"/>
  <c r="BR237" i="23"/>
  <c r="DP364" i="23"/>
  <c r="BR364" i="23"/>
  <c r="CH364" i="23"/>
  <c r="CY364" i="23" s="1"/>
  <c r="EX364" i="23" s="1"/>
  <c r="GF364" i="23" s="1"/>
  <c r="CH103" i="23"/>
  <c r="CY103" i="23" s="1"/>
  <c r="EX103" i="23" s="1"/>
  <c r="GF103" i="23" s="1"/>
  <c r="BR103" i="23"/>
  <c r="DP103" i="23"/>
  <c r="BQ414" i="23"/>
  <c r="DP20" i="23"/>
  <c r="CH20" i="23"/>
  <c r="BR20" i="23"/>
  <c r="BQ424" i="23"/>
  <c r="DP175" i="23"/>
  <c r="CH175" i="23"/>
  <c r="CY175" i="23" s="1"/>
  <c r="EX175" i="23" s="1"/>
  <c r="GF175" i="23" s="1"/>
  <c r="BR175" i="23"/>
  <c r="DP316" i="23"/>
  <c r="CH316" i="23"/>
  <c r="CY316" i="23" s="1"/>
  <c r="EX316" i="23" s="1"/>
  <c r="GF316" i="23" s="1"/>
  <c r="BR316" i="23"/>
  <c r="DP74" i="23"/>
  <c r="CH74" i="23"/>
  <c r="CY74" i="23" s="1"/>
  <c r="EX74" i="23" s="1"/>
  <c r="GF74" i="23" s="1"/>
  <c r="BR74" i="23"/>
  <c r="BR95" i="23"/>
  <c r="CH95" i="23"/>
  <c r="CY95" i="23" s="1"/>
  <c r="EX95" i="23" s="1"/>
  <c r="DP95" i="23"/>
  <c r="DP242" i="23"/>
  <c r="CH242" i="23"/>
  <c r="CY242" i="23" s="1"/>
  <c r="EX242" i="23" s="1"/>
  <c r="GF242" i="23" s="1"/>
  <c r="BR242" i="23"/>
  <c r="CH141" i="23"/>
  <c r="CY141" i="23" s="1"/>
  <c r="EX141" i="23" s="1"/>
  <c r="GF141" i="23" s="1"/>
  <c r="DP141" i="23"/>
  <c r="BR141" i="23"/>
  <c r="DP157" i="23"/>
  <c r="BR157" i="23"/>
  <c r="CH157" i="23"/>
  <c r="CY157" i="23" s="1"/>
  <c r="EX157" i="23" s="1"/>
  <c r="GF157" i="23" s="1"/>
  <c r="DP194" i="23"/>
  <c r="CH194" i="23"/>
  <c r="CY194" i="23" s="1"/>
  <c r="EX194" i="23" s="1"/>
  <c r="GF194" i="23" s="1"/>
  <c r="BR194" i="23"/>
  <c r="DP267" i="23"/>
  <c r="BR267" i="23"/>
  <c r="CH267" i="23"/>
  <c r="CY267" i="23" s="1"/>
  <c r="EX267" i="23" s="1"/>
  <c r="GF267" i="23" s="1"/>
  <c r="DP22" i="23"/>
  <c r="BQ418" i="23"/>
  <c r="BR22" i="23"/>
  <c r="CH22" i="23"/>
  <c r="BR24" i="23"/>
  <c r="CH24" i="23"/>
  <c r="CY24" i="23" s="1"/>
  <c r="EX24" i="23" s="1"/>
  <c r="DP24" i="23"/>
  <c r="BR342" i="23"/>
  <c r="CH342" i="23"/>
  <c r="CY342" i="23" s="1"/>
  <c r="EX342" i="23" s="1"/>
  <c r="GF342" i="23" s="1"/>
  <c r="DP342" i="23"/>
  <c r="CH235" i="23"/>
  <c r="CY235" i="23" s="1"/>
  <c r="EX235" i="23" s="1"/>
  <c r="GF235" i="23" s="1"/>
  <c r="DP235" i="23"/>
  <c r="BR235" i="23"/>
  <c r="CH48" i="23"/>
  <c r="CY48" i="23" s="1"/>
  <c r="EX48" i="23" s="1"/>
  <c r="GF48" i="23" s="1"/>
  <c r="BR48" i="23"/>
  <c r="DP48" i="23"/>
  <c r="CH205" i="23"/>
  <c r="CY205" i="23" s="1"/>
  <c r="EX205" i="23" s="1"/>
  <c r="GF205" i="23" s="1"/>
  <c r="BR205" i="23"/>
  <c r="DP205" i="23"/>
  <c r="DP229" i="23"/>
  <c r="BR229" i="23"/>
  <c r="CH229" i="23"/>
  <c r="CY229" i="23" s="1"/>
  <c r="EX229" i="23" s="1"/>
  <c r="GF229" i="23" s="1"/>
  <c r="DP302" i="23"/>
  <c r="CH302" i="23"/>
  <c r="CY302" i="23" s="1"/>
  <c r="EX302" i="23" s="1"/>
  <c r="GF302" i="23" s="1"/>
  <c r="BR302" i="23"/>
  <c r="BR116" i="23"/>
  <c r="DP116" i="23"/>
  <c r="CH116" i="23"/>
  <c r="CY116" i="23" s="1"/>
  <c r="EX116" i="23" s="1"/>
  <c r="GF116" i="23" s="1"/>
  <c r="CH60" i="23"/>
  <c r="CY60" i="23" s="1"/>
  <c r="EX60" i="23" s="1"/>
  <c r="GF60" i="23" s="1"/>
  <c r="DP60" i="23"/>
  <c r="BR60" i="23"/>
  <c r="CH44" i="23"/>
  <c r="CY44" i="23" s="1"/>
  <c r="EX44" i="23" s="1"/>
  <c r="BR44" i="23"/>
  <c r="DP44" i="23"/>
  <c r="CH303" i="23"/>
  <c r="CY303" i="23" s="1"/>
  <c r="EX303" i="23" s="1"/>
  <c r="GF303" i="23" s="1"/>
  <c r="BR303" i="23"/>
  <c r="DP303" i="23"/>
  <c r="CH73" i="23"/>
  <c r="CY73" i="23" s="1"/>
  <c r="EX73" i="23" s="1"/>
  <c r="GF73" i="23" s="1"/>
  <c r="BR73" i="23"/>
  <c r="DP73" i="23"/>
  <c r="DP332" i="23"/>
  <c r="BR332" i="23"/>
  <c r="CH332" i="23"/>
  <c r="CY332" i="23" s="1"/>
  <c r="EX332" i="23" s="1"/>
  <c r="GF332" i="23" s="1"/>
  <c r="DP43" i="23"/>
  <c r="BR43" i="23"/>
  <c r="CH43" i="23"/>
  <c r="CY43" i="23" s="1"/>
  <c r="EX43" i="23" s="1"/>
  <c r="GF43" i="23" s="1"/>
  <c r="DP70" i="23"/>
  <c r="CH70" i="23"/>
  <c r="CY70" i="23" s="1"/>
  <c r="EX70" i="23" s="1"/>
  <c r="GF70" i="23" s="1"/>
  <c r="BR70" i="23"/>
  <c r="AY413" i="23"/>
  <c r="P6" i="23"/>
  <c r="P79" i="26"/>
  <c r="AY419" i="23"/>
  <c r="AY415" i="23"/>
  <c r="AY408" i="23"/>
  <c r="BQ421" i="23"/>
  <c r="BR83" i="23"/>
  <c r="DP83" i="23"/>
  <c r="CH83" i="23"/>
  <c r="DP135" i="23"/>
  <c r="CH135" i="23"/>
  <c r="CY135" i="23" s="1"/>
  <c r="EX135" i="23" s="1"/>
  <c r="GF135" i="23" s="1"/>
  <c r="BR135" i="23"/>
  <c r="BR165" i="23"/>
  <c r="DP165" i="23"/>
  <c r="CH165" i="23"/>
  <c r="CY165" i="23" s="1"/>
  <c r="EX165" i="23" s="1"/>
  <c r="GF165" i="23" s="1"/>
  <c r="CH288" i="23"/>
  <c r="CY288" i="23" s="1"/>
  <c r="EX288" i="23" s="1"/>
  <c r="GF288" i="23" s="1"/>
  <c r="BR288" i="23"/>
  <c r="DP288" i="23"/>
  <c r="DP361" i="23"/>
  <c r="BR361" i="23"/>
  <c r="CH361" i="23"/>
  <c r="CY361" i="23" s="1"/>
  <c r="EX361" i="23" s="1"/>
  <c r="GF361" i="23" s="1"/>
  <c r="CH388" i="23"/>
  <c r="CY388" i="23" s="1"/>
  <c r="EX388" i="23" s="1"/>
  <c r="GF388" i="23" s="1"/>
  <c r="DP388" i="23"/>
  <c r="BR388" i="23"/>
  <c r="BR380" i="23"/>
  <c r="CH380" i="23"/>
  <c r="CY380" i="23" s="1"/>
  <c r="EX380" i="23" s="1"/>
  <c r="GF380" i="23" s="1"/>
  <c r="DP380" i="23"/>
  <c r="BR345" i="23"/>
  <c r="CH345" i="23"/>
  <c r="CY345" i="23" s="1"/>
  <c r="EX345" i="23" s="1"/>
  <c r="GF345" i="23" s="1"/>
  <c r="DP345" i="23"/>
  <c r="DP71" i="23"/>
  <c r="CH71" i="23"/>
  <c r="CY71" i="23" s="1"/>
  <c r="EX71" i="23" s="1"/>
  <c r="GF71" i="23" s="1"/>
  <c r="BR71" i="23"/>
  <c r="BR109" i="23"/>
  <c r="CH109" i="23"/>
  <c r="CY109" i="23" s="1"/>
  <c r="EX109" i="23" s="1"/>
  <c r="GF109" i="23" s="1"/>
  <c r="DP109" i="23"/>
  <c r="BR259" i="23"/>
  <c r="DP259" i="23"/>
  <c r="CH259" i="23"/>
  <c r="CY259" i="23" s="1"/>
  <c r="EX259" i="23" s="1"/>
  <c r="GF259" i="23" s="1"/>
  <c r="BR139" i="23"/>
  <c r="CH139" i="23"/>
  <c r="CY139" i="23" s="1"/>
  <c r="EX139" i="23" s="1"/>
  <c r="GF139" i="23" s="1"/>
  <c r="DP139" i="23"/>
  <c r="CH125" i="23"/>
  <c r="CY125" i="23" s="1"/>
  <c r="EX125" i="23" s="1"/>
  <c r="GF125" i="23" s="1"/>
  <c r="BR125" i="23"/>
  <c r="DP125" i="23"/>
  <c r="BR180" i="23"/>
  <c r="CH180" i="23"/>
  <c r="CY180" i="23" s="1"/>
  <c r="EX180" i="23" s="1"/>
  <c r="GF180" i="23" s="1"/>
  <c r="DP180" i="23"/>
  <c r="CH75" i="23"/>
  <c r="CY75" i="23" s="1"/>
  <c r="EX75" i="23" s="1"/>
  <c r="GF75" i="23" s="1"/>
  <c r="BR75" i="23"/>
  <c r="DP75" i="23"/>
  <c r="BR174" i="23"/>
  <c r="CH174" i="23"/>
  <c r="CY174" i="23" s="1"/>
  <c r="EX174" i="23" s="1"/>
  <c r="GF174" i="23" s="1"/>
  <c r="DP174" i="23"/>
  <c r="BR305" i="23"/>
  <c r="DP305" i="23"/>
  <c r="CH305" i="23"/>
  <c r="CY305" i="23" s="1"/>
  <c r="EX305" i="23" s="1"/>
  <c r="GF305" i="23" s="1"/>
  <c r="CH298" i="23"/>
  <c r="CY298" i="23" s="1"/>
  <c r="EX298" i="23" s="1"/>
  <c r="GF298" i="23" s="1"/>
  <c r="BR298" i="23"/>
  <c r="DP298" i="23"/>
  <c r="CH104" i="23"/>
  <c r="CY104" i="23" s="1"/>
  <c r="EX104" i="23" s="1"/>
  <c r="GF104" i="23" s="1"/>
  <c r="DP104" i="23"/>
  <c r="BR104" i="23"/>
  <c r="BR164" i="23"/>
  <c r="DP164" i="23"/>
  <c r="CH164" i="23"/>
  <c r="CY164" i="23" s="1"/>
  <c r="EX164" i="23" s="1"/>
  <c r="GF164" i="23" s="1"/>
  <c r="DP63" i="23"/>
  <c r="BR63" i="23"/>
  <c r="CH63" i="23"/>
  <c r="CY63" i="23" s="1"/>
  <c r="EX63" i="23" s="1"/>
  <c r="GF63" i="23" s="1"/>
  <c r="CH214" i="23"/>
  <c r="CY214" i="23" s="1"/>
  <c r="EX214" i="23" s="1"/>
  <c r="DP214" i="23"/>
  <c r="BR214" i="23"/>
  <c r="CH134" i="23"/>
  <c r="CY134" i="23" s="1"/>
  <c r="EX134" i="23" s="1"/>
  <c r="GF134" i="23" s="1"/>
  <c r="DP134" i="23"/>
  <c r="BR134" i="23"/>
  <c r="BR33" i="23"/>
  <c r="CH33" i="23"/>
  <c r="CY33" i="23" s="1"/>
  <c r="EX33" i="23" s="1"/>
  <c r="GF33" i="23" s="1"/>
  <c r="DP33" i="23"/>
  <c r="DP82" i="23"/>
  <c r="CH82" i="23"/>
  <c r="CY82" i="23" s="1"/>
  <c r="EX82" i="23" s="1"/>
  <c r="BR82" i="23"/>
  <c r="DP371" i="23"/>
  <c r="CH371" i="23"/>
  <c r="CY371" i="23" s="1"/>
  <c r="EX371" i="23" s="1"/>
  <c r="GF371" i="23" s="1"/>
  <c r="BR371" i="23"/>
  <c r="CH78" i="23"/>
  <c r="CY78" i="23" s="1"/>
  <c r="EX78" i="23" s="1"/>
  <c r="GF78" i="23" s="1"/>
  <c r="BR78" i="23"/>
  <c r="DP78" i="23"/>
  <c r="CH326" i="23"/>
  <c r="CY326" i="23" s="1"/>
  <c r="EX326" i="23" s="1"/>
  <c r="GF326" i="23" s="1"/>
  <c r="BR326" i="23"/>
  <c r="DP326" i="23"/>
  <c r="BR21" i="23"/>
  <c r="DP21" i="23"/>
  <c r="CH21" i="23"/>
  <c r="CY21" i="23" s="1"/>
  <c r="EX21" i="23" s="1"/>
  <c r="GF21" i="23" s="1"/>
  <c r="CH86" i="23"/>
  <c r="CY86" i="23" s="1"/>
  <c r="EX86" i="23" s="1"/>
  <c r="GF86" i="23" s="1"/>
  <c r="BR86" i="23"/>
  <c r="DP86" i="23"/>
  <c r="BR387" i="23"/>
  <c r="DP387" i="23"/>
  <c r="CH387" i="23"/>
  <c r="CY387" i="23" s="1"/>
  <c r="EX387" i="23" s="1"/>
  <c r="GF387" i="23" s="1"/>
  <c r="BR39" i="23"/>
  <c r="CH39" i="23"/>
  <c r="CY39" i="23" s="1"/>
  <c r="EX39" i="23" s="1"/>
  <c r="GF39" i="23" s="1"/>
  <c r="DP39" i="23"/>
  <c r="CH17" i="23"/>
  <c r="CY17" i="23" s="1"/>
  <c r="EX17" i="23" s="1"/>
  <c r="BR17" i="23"/>
  <c r="DP17" i="23"/>
  <c r="BR249" i="23"/>
  <c r="CH249" i="23"/>
  <c r="CY249" i="23" s="1"/>
  <c r="EX249" i="23" s="1"/>
  <c r="GF249" i="23" s="1"/>
  <c r="DP249" i="23"/>
  <c r="BR356" i="23"/>
  <c r="DP356" i="23"/>
  <c r="CH356" i="23"/>
  <c r="CY356" i="23" s="1"/>
  <c r="EX356" i="23" s="1"/>
  <c r="GF356" i="23" s="1"/>
  <c r="CH185" i="23"/>
  <c r="CY185" i="23" s="1"/>
  <c r="EX185" i="23" s="1"/>
  <c r="GF185" i="23" s="1"/>
  <c r="BR185" i="23"/>
  <c r="DP185" i="23"/>
  <c r="CH202" i="23"/>
  <c r="CY202" i="23" s="1"/>
  <c r="EX202" i="23" s="1"/>
  <c r="GF202" i="23" s="1"/>
  <c r="DP202" i="23"/>
  <c r="BR202" i="23"/>
  <c r="CH279" i="23"/>
  <c r="CY279" i="23" s="1"/>
  <c r="EX279" i="23" s="1"/>
  <c r="GF279" i="23" s="1"/>
  <c r="DP279" i="23"/>
  <c r="BR279" i="23"/>
  <c r="DP99" i="23"/>
  <c r="CH99" i="23"/>
  <c r="CY99" i="23" s="1"/>
  <c r="EX99" i="23" s="1"/>
  <c r="GF99" i="23" s="1"/>
  <c r="BR99" i="23"/>
  <c r="DP51" i="23"/>
  <c r="BR51" i="23"/>
  <c r="CH51" i="23"/>
  <c r="CY51" i="23" s="1"/>
  <c r="EX51" i="23" s="1"/>
  <c r="GF51" i="23" s="1"/>
  <c r="BR47" i="23"/>
  <c r="DP47" i="23"/>
  <c r="CH47" i="23"/>
  <c r="CY47" i="23" s="1"/>
  <c r="EX47" i="23" s="1"/>
  <c r="GF47" i="23" s="1"/>
  <c r="DP155" i="23"/>
  <c r="CH155" i="23"/>
  <c r="CY155" i="23" s="1"/>
  <c r="EX155" i="23" s="1"/>
  <c r="GF155" i="23" s="1"/>
  <c r="BR155" i="23"/>
  <c r="DP252" i="23"/>
  <c r="CH252" i="23"/>
  <c r="CY252" i="23" s="1"/>
  <c r="EX252" i="23" s="1"/>
  <c r="GF252" i="23" s="1"/>
  <c r="BR252" i="23"/>
  <c r="BR359" i="23"/>
  <c r="DP359" i="23"/>
  <c r="CH359" i="23"/>
  <c r="CY359" i="23" s="1"/>
  <c r="EX359" i="23" s="1"/>
  <c r="GF359" i="23" s="1"/>
  <c r="BR138" i="23"/>
  <c r="DP138" i="23"/>
  <c r="CH138" i="23"/>
  <c r="CY138" i="23" s="1"/>
  <c r="EX138" i="23" s="1"/>
  <c r="GF138" i="23" s="1"/>
  <c r="DP394" i="23"/>
  <c r="CH394" i="23"/>
  <c r="CY394" i="23" s="1"/>
  <c r="EX394" i="23" s="1"/>
  <c r="GF394" i="23" s="1"/>
  <c r="BR394" i="23"/>
  <c r="CH26" i="23"/>
  <c r="CY26" i="23" s="1"/>
  <c r="EX26" i="23" s="1"/>
  <c r="BR26" i="23"/>
  <c r="DP26" i="23"/>
  <c r="BR181" i="23"/>
  <c r="DP181" i="23"/>
  <c r="CH181" i="23"/>
  <c r="CY181" i="23" s="1"/>
  <c r="EX181" i="23" s="1"/>
  <c r="GF181" i="23" s="1"/>
  <c r="AY407" i="23"/>
  <c r="AY414" i="23"/>
  <c r="AY424" i="23"/>
  <c r="AY412" i="23"/>
  <c r="AY410" i="23"/>
  <c r="DP258" i="23"/>
  <c r="BR258" i="23"/>
  <c r="CH258" i="23"/>
  <c r="CY258" i="23" s="1"/>
  <c r="EX258" i="23" s="1"/>
  <c r="GF258" i="23" s="1"/>
  <c r="DP372" i="23"/>
  <c r="CH372" i="23"/>
  <c r="CY372" i="23" s="1"/>
  <c r="EX372" i="23" s="1"/>
  <c r="GF372" i="23" s="1"/>
  <c r="BR372" i="23"/>
  <c r="CH352" i="23"/>
  <c r="CY352" i="23" s="1"/>
  <c r="EX352" i="23" s="1"/>
  <c r="GF352" i="23" s="1"/>
  <c r="DP352" i="23"/>
  <c r="BR352" i="23"/>
  <c r="BR76" i="23"/>
  <c r="CH76" i="23"/>
  <c r="CY76" i="23" s="1"/>
  <c r="EX76" i="23" s="1"/>
  <c r="GF76" i="23" s="1"/>
  <c r="DP76" i="23"/>
  <c r="DP254" i="23"/>
  <c r="CH254" i="23"/>
  <c r="CY254" i="23" s="1"/>
  <c r="EX254" i="23" s="1"/>
  <c r="GF254" i="23" s="1"/>
  <c r="BR254" i="23"/>
  <c r="DP32" i="23"/>
  <c r="BR32" i="23"/>
  <c r="CH32" i="23"/>
  <c r="CY32" i="23" s="1"/>
  <c r="EX32" i="23" s="1"/>
  <c r="CH204" i="23"/>
  <c r="CY204" i="23" s="1"/>
  <c r="EX204" i="23" s="1"/>
  <c r="GF204" i="23" s="1"/>
  <c r="DP204" i="23"/>
  <c r="BR204" i="23"/>
  <c r="DP179" i="23"/>
  <c r="CH179" i="23"/>
  <c r="CY179" i="23" s="1"/>
  <c r="EX179" i="23" s="1"/>
  <c r="BR179" i="23"/>
  <c r="DP81" i="23"/>
  <c r="CH81" i="23"/>
  <c r="CY81" i="23" s="1"/>
  <c r="EX81" i="23" s="1"/>
  <c r="GF81" i="23" s="1"/>
  <c r="BR81" i="23"/>
  <c r="DP396" i="23"/>
  <c r="CH396" i="23"/>
  <c r="CY396" i="23" s="1"/>
  <c r="EX396" i="23" s="1"/>
  <c r="GF396" i="23" s="1"/>
  <c r="BR396" i="23"/>
  <c r="CH198" i="23"/>
  <c r="CY198" i="23" s="1"/>
  <c r="EX198" i="23" s="1"/>
  <c r="GF198" i="23" s="1"/>
  <c r="BR198" i="23"/>
  <c r="DP198" i="23"/>
  <c r="CH311" i="23"/>
  <c r="CY311" i="23" s="1"/>
  <c r="EX311" i="23" s="1"/>
  <c r="GF311" i="23" s="1"/>
  <c r="BR311" i="23"/>
  <c r="DP311" i="23"/>
  <c r="BR392" i="23"/>
  <c r="CH392" i="23"/>
  <c r="CY392" i="23" s="1"/>
  <c r="EX392" i="23" s="1"/>
  <c r="GF392" i="23" s="1"/>
  <c r="DP392" i="23"/>
  <c r="DP201" i="23"/>
  <c r="BR201" i="23"/>
  <c r="CH201" i="23"/>
  <c r="CY201" i="23" s="1"/>
  <c r="EX201" i="23" s="1"/>
  <c r="GF201" i="23" s="1"/>
  <c r="DP107" i="23"/>
  <c r="BR107" i="23"/>
  <c r="CH107" i="23"/>
  <c r="CY107" i="23" s="1"/>
  <c r="EX107" i="23" s="1"/>
  <c r="GF107" i="23" s="1"/>
  <c r="DP395" i="23"/>
  <c r="CH395" i="23"/>
  <c r="CY395" i="23" s="1"/>
  <c r="EX395" i="23" s="1"/>
  <c r="GF395" i="23" s="1"/>
  <c r="BR395" i="23"/>
  <c r="CH308" i="23"/>
  <c r="CY308" i="23" s="1"/>
  <c r="EX308" i="23" s="1"/>
  <c r="GF308" i="23" s="1"/>
  <c r="BR308" i="23"/>
  <c r="DP308" i="23"/>
  <c r="DP142" i="23"/>
  <c r="BR142" i="23"/>
  <c r="CH142" i="23"/>
  <c r="CY142" i="23" s="1"/>
  <c r="EX142" i="23" s="1"/>
  <c r="DP369" i="23"/>
  <c r="CH369" i="23"/>
  <c r="CY369" i="23" s="1"/>
  <c r="EX369" i="23" s="1"/>
  <c r="GF369" i="23" s="1"/>
  <c r="BR369" i="23"/>
  <c r="DP256" i="23"/>
  <c r="CH256" i="23"/>
  <c r="CY256" i="23" s="1"/>
  <c r="EX256" i="23" s="1"/>
  <c r="GF256" i="23" s="1"/>
  <c r="BR256" i="23"/>
  <c r="CH167" i="23"/>
  <c r="CY167" i="23" s="1"/>
  <c r="EX167" i="23" s="1"/>
  <c r="GF167" i="23" s="1"/>
  <c r="DP167" i="23"/>
  <c r="BR167" i="23"/>
  <c r="DP66" i="23"/>
  <c r="BR66" i="23"/>
  <c r="CH66" i="23"/>
  <c r="CY66" i="23" s="1"/>
  <c r="EX66" i="23" s="1"/>
  <c r="GF66" i="23" s="1"/>
  <c r="BR340" i="23"/>
  <c r="DP340" i="23"/>
  <c r="CH340" i="23"/>
  <c r="CY340" i="23" s="1"/>
  <c r="EX340" i="23" s="1"/>
  <c r="GF340" i="23" s="1"/>
  <c r="DP178" i="23"/>
  <c r="CH178" i="23"/>
  <c r="CY178" i="23" s="1"/>
  <c r="EX178" i="23" s="1"/>
  <c r="GF178" i="23" s="1"/>
  <c r="BR178" i="23"/>
  <c r="CH339" i="23"/>
  <c r="CY339" i="23" s="1"/>
  <c r="EX339" i="23" s="1"/>
  <c r="GF339" i="23" s="1"/>
  <c r="DP339" i="23"/>
  <c r="BR339" i="23"/>
  <c r="CH80" i="23"/>
  <c r="CY80" i="23" s="1"/>
  <c r="EX80" i="23" s="1"/>
  <c r="GF80" i="23" s="1"/>
  <c r="BR80" i="23"/>
  <c r="DP80" i="23"/>
  <c r="BR62" i="23"/>
  <c r="CH62" i="23"/>
  <c r="CY62" i="23" s="1"/>
  <c r="EX62" i="23" s="1"/>
  <c r="DP62" i="23"/>
  <c r="BR381" i="23"/>
  <c r="CH381" i="23"/>
  <c r="CY381" i="23" s="1"/>
  <c r="EX381" i="23" s="1"/>
  <c r="GF381" i="23" s="1"/>
  <c r="DP381" i="23"/>
  <c r="BR124" i="23"/>
  <c r="DP124" i="23"/>
  <c r="CH124" i="23"/>
  <c r="CY124" i="23" s="1"/>
  <c r="EX124" i="23" s="1"/>
  <c r="GF124" i="23" s="1"/>
  <c r="BR334" i="23"/>
  <c r="CH334" i="23"/>
  <c r="CY334" i="23" s="1"/>
  <c r="EX334" i="23" s="1"/>
  <c r="GF334" i="23" s="1"/>
  <c r="DP334" i="23"/>
  <c r="BR79" i="23"/>
  <c r="DP79" i="23"/>
  <c r="CH79" i="23"/>
  <c r="CY79" i="23" s="1"/>
  <c r="EX79" i="23" s="1"/>
  <c r="GF79" i="23" s="1"/>
  <c r="CH160" i="23"/>
  <c r="CY160" i="23" s="1"/>
  <c r="EX160" i="23" s="1"/>
  <c r="GF160" i="23" s="1"/>
  <c r="DP160" i="23"/>
  <c r="BR160" i="23"/>
  <c r="BR170" i="23"/>
  <c r="DP170" i="23"/>
  <c r="CH170" i="23"/>
  <c r="CY170" i="23" s="1"/>
  <c r="EX170" i="23" s="1"/>
  <c r="GF170" i="23" s="1"/>
  <c r="DP266" i="23"/>
  <c r="BR266" i="23"/>
  <c r="CH266" i="23"/>
  <c r="CY266" i="23" s="1"/>
  <c r="EX266" i="23" s="1"/>
  <c r="GF266" i="23" s="1"/>
  <c r="CH354" i="23"/>
  <c r="CY354" i="23" s="1"/>
  <c r="EX354" i="23" s="1"/>
  <c r="GF354" i="23" s="1"/>
  <c r="BR354" i="23"/>
  <c r="DP354" i="23"/>
  <c r="CH247" i="23"/>
  <c r="CY247" i="23" s="1"/>
  <c r="EX247" i="23" s="1"/>
  <c r="GF247" i="23" s="1"/>
  <c r="BR247" i="23"/>
  <c r="DP247" i="23"/>
  <c r="DP23" i="23"/>
  <c r="BQ409" i="23"/>
  <c r="CH23" i="23"/>
  <c r="BR23" i="23"/>
  <c r="BQ420" i="23"/>
  <c r="CH228" i="23"/>
  <c r="CY228" i="23" s="1"/>
  <c r="EX228" i="23" s="1"/>
  <c r="GF228" i="23" s="1"/>
  <c r="BR228" i="23"/>
  <c r="DP228" i="23"/>
  <c r="CH377" i="23"/>
  <c r="CY377" i="23" s="1"/>
  <c r="EX377" i="23" s="1"/>
  <c r="GF377" i="23" s="1"/>
  <c r="DP377" i="23"/>
  <c r="BR377" i="23"/>
  <c r="DP363" i="23"/>
  <c r="CH363" i="23"/>
  <c r="CY363" i="23" s="1"/>
  <c r="EX363" i="23" s="1"/>
  <c r="GF363" i="23" s="1"/>
  <c r="BR363" i="23"/>
  <c r="CH285" i="23"/>
  <c r="CY285" i="23" s="1"/>
  <c r="EX285" i="23" s="1"/>
  <c r="GF285" i="23" s="1"/>
  <c r="BR285" i="23"/>
  <c r="DP285" i="23"/>
  <c r="CH35" i="23"/>
  <c r="BR35" i="23"/>
  <c r="DP35" i="23"/>
  <c r="BQ425" i="23"/>
  <c r="DP215" i="23"/>
  <c r="CH215" i="23"/>
  <c r="CY215" i="23" s="1"/>
  <c r="EX215" i="23" s="1"/>
  <c r="GF215" i="23" s="1"/>
  <c r="BR215" i="23"/>
  <c r="DP100" i="23"/>
  <c r="CH100" i="23"/>
  <c r="CY100" i="23" s="1"/>
  <c r="EX100" i="23" s="1"/>
  <c r="GF100" i="23" s="1"/>
  <c r="BR100" i="23"/>
  <c r="CH54" i="23"/>
  <c r="CY54" i="23" s="1"/>
  <c r="EX54" i="23" s="1"/>
  <c r="GF54" i="23" s="1"/>
  <c r="BR54" i="23"/>
  <c r="DP54" i="23"/>
  <c r="BR243" i="23"/>
  <c r="DP243" i="23"/>
  <c r="CH243" i="23"/>
  <c r="CY243" i="23" s="1"/>
  <c r="EX243" i="23" s="1"/>
  <c r="GF243" i="23" s="1"/>
  <c r="BR144" i="23"/>
  <c r="DP144" i="23"/>
  <c r="CH144" i="23"/>
  <c r="CY144" i="23" s="1"/>
  <c r="EX144" i="23" s="1"/>
  <c r="GF144" i="23" s="1"/>
  <c r="DP211" i="23"/>
  <c r="CH211" i="23"/>
  <c r="CY211" i="23" s="1"/>
  <c r="EX211" i="23" s="1"/>
  <c r="GF211" i="23" s="1"/>
  <c r="BR211" i="23"/>
  <c r="AY418" i="23"/>
  <c r="AY411" i="23"/>
  <c r="AY426" i="23"/>
  <c r="AY422" i="23"/>
  <c r="AY406" i="23"/>
  <c r="CH362" i="23"/>
  <c r="CY362" i="23" s="1"/>
  <c r="EX362" i="23" s="1"/>
  <c r="GF362" i="23" s="1"/>
  <c r="BR362" i="23"/>
  <c r="DP362" i="23"/>
  <c r="BQ419" i="23"/>
  <c r="CH16" i="23"/>
  <c r="BR16" i="23"/>
  <c r="DP16" i="23"/>
  <c r="DP341" i="23"/>
  <c r="CH341" i="23"/>
  <c r="CY341" i="23" s="1"/>
  <c r="EX341" i="23" s="1"/>
  <c r="GF341" i="23" s="1"/>
  <c r="BR341" i="23"/>
  <c r="CH353" i="23"/>
  <c r="CY353" i="23" s="1"/>
  <c r="EX353" i="23" s="1"/>
  <c r="GF353" i="23" s="1"/>
  <c r="BR353" i="23"/>
  <c r="DP353" i="23"/>
  <c r="BR328" i="23"/>
  <c r="DP328" i="23"/>
  <c r="CH328" i="23"/>
  <c r="CY328" i="23" s="1"/>
  <c r="EX328" i="23" s="1"/>
  <c r="GF328" i="23" s="1"/>
  <c r="DP162" i="23"/>
  <c r="CH162" i="23"/>
  <c r="CY162" i="23" s="1"/>
  <c r="EX162" i="23" s="1"/>
  <c r="GF162" i="23" s="1"/>
  <c r="BR162" i="23"/>
  <c r="CH200" i="23"/>
  <c r="CY200" i="23" s="1"/>
  <c r="EX200" i="23" s="1"/>
  <c r="GF200" i="23" s="1"/>
  <c r="BR200" i="23"/>
  <c r="DP200" i="23"/>
  <c r="DP117" i="23"/>
  <c r="CH117" i="23"/>
  <c r="CY117" i="23" s="1"/>
  <c r="EX117" i="23" s="1"/>
  <c r="GF117" i="23" s="1"/>
  <c r="BR117" i="23"/>
  <c r="BR28" i="23"/>
  <c r="CH28" i="23"/>
  <c r="CY28" i="23" s="1"/>
  <c r="EX28" i="23" s="1"/>
  <c r="GF28" i="23" s="1"/>
  <c r="DP28" i="23"/>
  <c r="DP113" i="23"/>
  <c r="CH113" i="23"/>
  <c r="CY113" i="23" s="1"/>
  <c r="EX113" i="23" s="1"/>
  <c r="GF113" i="23" s="1"/>
  <c r="BR113" i="23"/>
  <c r="CH385" i="23"/>
  <c r="CY385" i="23" s="1"/>
  <c r="EX385" i="23" s="1"/>
  <c r="GF385" i="23" s="1"/>
  <c r="BR385" i="23"/>
  <c r="DP385" i="23"/>
  <c r="DP299" i="23"/>
  <c r="BR299" i="23"/>
  <c r="CH299" i="23"/>
  <c r="CY299" i="23" s="1"/>
  <c r="EX299" i="23" s="1"/>
  <c r="GF299" i="23" s="1"/>
  <c r="BR171" i="23"/>
  <c r="CH171" i="23"/>
  <c r="CY171" i="23" s="1"/>
  <c r="EX171" i="23" s="1"/>
  <c r="GF171" i="23" s="1"/>
  <c r="DP171" i="23"/>
  <c r="DP166" i="23"/>
  <c r="BR166" i="23"/>
  <c r="CH166" i="23"/>
  <c r="CY166" i="23" s="1"/>
  <c r="EX166" i="23" s="1"/>
  <c r="GF166" i="23" s="1"/>
  <c r="DP58" i="23"/>
  <c r="BR58" i="23"/>
  <c r="CH58" i="23"/>
  <c r="CY58" i="23" s="1"/>
  <c r="EX58" i="23" s="1"/>
  <c r="GF58" i="23" s="1"/>
  <c r="DP251" i="23"/>
  <c r="CH251" i="23"/>
  <c r="CY251" i="23" s="1"/>
  <c r="EX251" i="23" s="1"/>
  <c r="GF251" i="23" s="1"/>
  <c r="BR251" i="23"/>
  <c r="DP375" i="23"/>
  <c r="CH375" i="23"/>
  <c r="CY375" i="23" s="1"/>
  <c r="EX375" i="23" s="1"/>
  <c r="GF375" i="23" s="1"/>
  <c r="BR375" i="23"/>
  <c r="BR46" i="23"/>
  <c r="CH46" i="23"/>
  <c r="CY46" i="23" s="1"/>
  <c r="EX46" i="23" s="1"/>
  <c r="GF46" i="23" s="1"/>
  <c r="DP46" i="23"/>
  <c r="CH382" i="23"/>
  <c r="CY382" i="23" s="1"/>
  <c r="EX382" i="23" s="1"/>
  <c r="GF382" i="23" s="1"/>
  <c r="BR382" i="23"/>
  <c r="DP382" i="23"/>
  <c r="BR275" i="23"/>
  <c r="DP275" i="23"/>
  <c r="CH275" i="23"/>
  <c r="CY275" i="23" s="1"/>
  <c r="EX275" i="23" s="1"/>
  <c r="GF275" i="23" s="1"/>
  <c r="CH389" i="23"/>
  <c r="CY389" i="23" s="1"/>
  <c r="EX389" i="23" s="1"/>
  <c r="GF389" i="23" s="1"/>
  <c r="BR389" i="23"/>
  <c r="DP389" i="23"/>
  <c r="CH208" i="23"/>
  <c r="CY208" i="23" s="1"/>
  <c r="EX208" i="23" s="1"/>
  <c r="GF208" i="23" s="1"/>
  <c r="BR208" i="23"/>
  <c r="DP208" i="23"/>
  <c r="DP287" i="23"/>
  <c r="CH287" i="23"/>
  <c r="CY287" i="23" s="1"/>
  <c r="EX287" i="23" s="1"/>
  <c r="GF287" i="23" s="1"/>
  <c r="BR287" i="23"/>
  <c r="DP274" i="23"/>
  <c r="CH274" i="23"/>
  <c r="CY274" i="23" s="1"/>
  <c r="EX274" i="23" s="1"/>
  <c r="GF274" i="23" s="1"/>
  <c r="BR274" i="23"/>
  <c r="DP245" i="23"/>
  <c r="BR245" i="23"/>
  <c r="CH245" i="23"/>
  <c r="CY245" i="23" s="1"/>
  <c r="EX245" i="23" s="1"/>
  <c r="GF245" i="23" s="1"/>
  <c r="DP351" i="23"/>
  <c r="BR351" i="23"/>
  <c r="CH351" i="23"/>
  <c r="CY351" i="23" s="1"/>
  <c r="EX351" i="23" s="1"/>
  <c r="GF351" i="23" s="1"/>
  <c r="BR355" i="23"/>
  <c r="CH355" i="23"/>
  <c r="CY355" i="23" s="1"/>
  <c r="EX355" i="23" s="1"/>
  <c r="GF355" i="23" s="1"/>
  <c r="DP355" i="23"/>
  <c r="CH114" i="23"/>
  <c r="CY114" i="23" s="1"/>
  <c r="EX114" i="23" s="1"/>
  <c r="GF114" i="23" s="1"/>
  <c r="BR114" i="23"/>
  <c r="DP114" i="23"/>
  <c r="CH61" i="23"/>
  <c r="CY61" i="23" s="1"/>
  <c r="EX61" i="23" s="1"/>
  <c r="GF61" i="23" s="1"/>
  <c r="BR61" i="23"/>
  <c r="DP61" i="23"/>
  <c r="CH18" i="23"/>
  <c r="CY18" i="23" s="1"/>
  <c r="EX18" i="23" s="1"/>
  <c r="BR18" i="23"/>
  <c r="DP18" i="23"/>
  <c r="CH213" i="23"/>
  <c r="CY213" i="23" s="1"/>
  <c r="EX213" i="23" s="1"/>
  <c r="GF213" i="23" s="1"/>
  <c r="BR213" i="23"/>
  <c r="DP213" i="23"/>
  <c r="BR218" i="23"/>
  <c r="CH218" i="23"/>
  <c r="CY218" i="23" s="1"/>
  <c r="EX218" i="23" s="1"/>
  <c r="GF218" i="23" s="1"/>
  <c r="DP218" i="23"/>
  <c r="BR391" i="23"/>
  <c r="CH391" i="23"/>
  <c r="CY391" i="23" s="1"/>
  <c r="EX391" i="23" s="1"/>
  <c r="GF391" i="23" s="1"/>
  <c r="DP391" i="23"/>
  <c r="CH261" i="23"/>
  <c r="CY261" i="23" s="1"/>
  <c r="EX261" i="23" s="1"/>
  <c r="GF261" i="23" s="1"/>
  <c r="BR261" i="23"/>
  <c r="DP261" i="23"/>
  <c r="BR136" i="23"/>
  <c r="DP136" i="23"/>
  <c r="CH136" i="23"/>
  <c r="CY136" i="23" s="1"/>
  <c r="EX136" i="23" s="1"/>
  <c r="GF136" i="23" s="1"/>
  <c r="CH223" i="23"/>
  <c r="CY223" i="23" s="1"/>
  <c r="EX223" i="23" s="1"/>
  <c r="GF223" i="23" s="1"/>
  <c r="BR223" i="23"/>
  <c r="DP223" i="23"/>
  <c r="BR105" i="23"/>
  <c r="DP105" i="23"/>
  <c r="CH105" i="23"/>
  <c r="CY105" i="23" s="1"/>
  <c r="EX105" i="23" s="1"/>
  <c r="GF105" i="23" s="1"/>
  <c r="DP320" i="23"/>
  <c r="BR320" i="23"/>
  <c r="CH320" i="23"/>
  <c r="CY320" i="23" s="1"/>
  <c r="EX320" i="23" s="1"/>
  <c r="GF320" i="23" s="1"/>
  <c r="CH127" i="23"/>
  <c r="CY127" i="23" s="1"/>
  <c r="EX127" i="23" s="1"/>
  <c r="GF127" i="23" s="1"/>
  <c r="DP127" i="23"/>
  <c r="BR127" i="23"/>
  <c r="BR306" i="23"/>
  <c r="CH306" i="23"/>
  <c r="CY306" i="23" s="1"/>
  <c r="EX306" i="23" s="1"/>
  <c r="GF306" i="23" s="1"/>
  <c r="DP306" i="23"/>
  <c r="BR322" i="23"/>
  <c r="DP322" i="23"/>
  <c r="CH322" i="23"/>
  <c r="CY322" i="23" s="1"/>
  <c r="EX322" i="23" s="1"/>
  <c r="GF322" i="23" s="1"/>
  <c r="CH53" i="23"/>
  <c r="CY53" i="23" s="1"/>
  <c r="EX53" i="23" s="1"/>
  <c r="BR53" i="23"/>
  <c r="DP53" i="23"/>
  <c r="CH159" i="23"/>
  <c r="CY159" i="23" s="1"/>
  <c r="EX159" i="23" s="1"/>
  <c r="GF159" i="23" s="1"/>
  <c r="BR159" i="23"/>
  <c r="DP159" i="23"/>
  <c r="DP236" i="23"/>
  <c r="CH236" i="23"/>
  <c r="CY236" i="23" s="1"/>
  <c r="EX236" i="23" s="1"/>
  <c r="GF236" i="23" s="1"/>
  <c r="BR236" i="23"/>
  <c r="DP240" i="23"/>
  <c r="CH240" i="23"/>
  <c r="CY240" i="23" s="1"/>
  <c r="EX240" i="23" s="1"/>
  <c r="GF240" i="23" s="1"/>
  <c r="BR240" i="23"/>
  <c r="DP77" i="23"/>
  <c r="BR77" i="23"/>
  <c r="CH77" i="23"/>
  <c r="CY77" i="23" s="1"/>
  <c r="EX77" i="23" s="1"/>
  <c r="GF77" i="23" s="1"/>
  <c r="CH390" i="23"/>
  <c r="CY390" i="23" s="1"/>
  <c r="EX390" i="23" s="1"/>
  <c r="GF390" i="23" s="1"/>
  <c r="DP390" i="23"/>
  <c r="BR390" i="23"/>
  <c r="BQ413" i="23"/>
  <c r="CH87" i="23"/>
  <c r="BR87" i="23"/>
  <c r="DP87" i="23"/>
  <c r="BR360" i="23"/>
  <c r="DP360" i="23"/>
  <c r="CH360" i="23"/>
  <c r="CY360" i="23" s="1"/>
  <c r="EX360" i="23" s="1"/>
  <c r="GF360" i="23" s="1"/>
  <c r="CH265" i="23"/>
  <c r="CY265" i="23" s="1"/>
  <c r="EX265" i="23" s="1"/>
  <c r="GF265" i="23" s="1"/>
  <c r="BR265" i="23"/>
  <c r="DP265" i="23"/>
  <c r="CH248" i="23"/>
  <c r="CY248" i="23" s="1"/>
  <c r="EX248" i="23" s="1"/>
  <c r="GF248" i="23" s="1"/>
  <c r="DP248" i="23"/>
  <c r="BR248" i="23"/>
  <c r="DP147" i="23"/>
  <c r="BR147" i="23"/>
  <c r="CH147" i="23"/>
  <c r="BQ415" i="23"/>
  <c r="DP128" i="23"/>
  <c r="CH128" i="23"/>
  <c r="CY128" i="23" s="1"/>
  <c r="EX128" i="23" s="1"/>
  <c r="GF128" i="23" s="1"/>
  <c r="BR128" i="23"/>
  <c r="DP281" i="23"/>
  <c r="CH281" i="23"/>
  <c r="CY281" i="23" s="1"/>
  <c r="EX281" i="23" s="1"/>
  <c r="GF281" i="23" s="1"/>
  <c r="BR281" i="23"/>
  <c r="DP313" i="23"/>
  <c r="CH313" i="23"/>
  <c r="CY313" i="23" s="1"/>
  <c r="EX313" i="23" s="1"/>
  <c r="GF313" i="23" s="1"/>
  <c r="BR313" i="23"/>
  <c r="DP314" i="23"/>
  <c r="CH314" i="23"/>
  <c r="CY314" i="23" s="1"/>
  <c r="EX314" i="23" s="1"/>
  <c r="GF314" i="23" s="1"/>
  <c r="BR314" i="23"/>
  <c r="CH37" i="23"/>
  <c r="CY37" i="23" s="1"/>
  <c r="EX37" i="23" s="1"/>
  <c r="GF37" i="23" s="1"/>
  <c r="DP37" i="23"/>
  <c r="BR37" i="23"/>
  <c r="DP189" i="23"/>
  <c r="CH189" i="23"/>
  <c r="CY189" i="23" s="1"/>
  <c r="EX189" i="23" s="1"/>
  <c r="GF189" i="23" s="1"/>
  <c r="BR189" i="23"/>
  <c r="CH367" i="23"/>
  <c r="CY367" i="23" s="1"/>
  <c r="EX367" i="23" s="1"/>
  <c r="GF367" i="23" s="1"/>
  <c r="BR367" i="23"/>
  <c r="DP367" i="23"/>
  <c r="BR57" i="23"/>
  <c r="DP57" i="23"/>
  <c r="CH57" i="23"/>
  <c r="CY57" i="23" s="1"/>
  <c r="EX57" i="23" s="1"/>
  <c r="GF57" i="23" s="1"/>
  <c r="DP263" i="23"/>
  <c r="CH263" i="23"/>
  <c r="CY263" i="23" s="1"/>
  <c r="EX263" i="23" s="1"/>
  <c r="GF263" i="23" s="1"/>
  <c r="BR263" i="23"/>
  <c r="DP131" i="23"/>
  <c r="CH131" i="23"/>
  <c r="CY131" i="23" s="1"/>
  <c r="EX131" i="23" s="1"/>
  <c r="GF131" i="23" s="1"/>
  <c r="BR131" i="23"/>
  <c r="DP133" i="23"/>
  <c r="BR133" i="23"/>
  <c r="CH133" i="23"/>
  <c r="CY133" i="23" s="1"/>
  <c r="EX133" i="23" s="1"/>
  <c r="GF133" i="23" s="1"/>
  <c r="DP357" i="23"/>
  <c r="CH357" i="23"/>
  <c r="CY357" i="23" s="1"/>
  <c r="EX357" i="23" s="1"/>
  <c r="GF357" i="23" s="1"/>
  <c r="BR357" i="23"/>
  <c r="BR145" i="23"/>
  <c r="CH145" i="23"/>
  <c r="CY145" i="23" s="1"/>
  <c r="EX145" i="23" s="1"/>
  <c r="GF145" i="23" s="1"/>
  <c r="DP145" i="23"/>
  <c r="BR188" i="23"/>
  <c r="CH188" i="23"/>
  <c r="CY188" i="23" s="1"/>
  <c r="EX188" i="23" s="1"/>
  <c r="GF188" i="23" s="1"/>
  <c r="DP188" i="23"/>
  <c r="DP338" i="23"/>
  <c r="CH338" i="23"/>
  <c r="CY338" i="23" s="1"/>
  <c r="EX338" i="23" s="1"/>
  <c r="GF338" i="23" s="1"/>
  <c r="BR338" i="23"/>
  <c r="BR368" i="23"/>
  <c r="DP368" i="23"/>
  <c r="CH368" i="23"/>
  <c r="CY368" i="23" s="1"/>
  <c r="EX368" i="23" s="1"/>
  <c r="GF368" i="23" s="1"/>
  <c r="DP25" i="23"/>
  <c r="BQ426" i="23"/>
  <c r="CH25" i="23"/>
  <c r="BR25" i="23"/>
  <c r="BQ411" i="23"/>
  <c r="BR270" i="23"/>
  <c r="DP270" i="23"/>
  <c r="CH270" i="23"/>
  <c r="CY270" i="23" s="1"/>
  <c r="EX270" i="23" s="1"/>
  <c r="GF270" i="23" s="1"/>
  <c r="BR67" i="23"/>
  <c r="CH67" i="23"/>
  <c r="CY67" i="23" s="1"/>
  <c r="EX67" i="23" s="1"/>
  <c r="GF67" i="23" s="1"/>
  <c r="DP67" i="23"/>
  <c r="CH291" i="23"/>
  <c r="CY291" i="23" s="1"/>
  <c r="EX291" i="23" s="1"/>
  <c r="GF291" i="23" s="1"/>
  <c r="BR291" i="23"/>
  <c r="DP291" i="23"/>
  <c r="BR68" i="23"/>
  <c r="CH68" i="23"/>
  <c r="CY68" i="23" s="1"/>
  <c r="EX68" i="23" s="1"/>
  <c r="GF68" i="23" s="1"/>
  <c r="DP68" i="23"/>
  <c r="DP191" i="23"/>
  <c r="CH191" i="23"/>
  <c r="CY191" i="23" s="1"/>
  <c r="EX191" i="23" s="1"/>
  <c r="GF191" i="23" s="1"/>
  <c r="BR191" i="23"/>
  <c r="BR42" i="23"/>
  <c r="DP42" i="23"/>
  <c r="CH42" i="23"/>
  <c r="CY42" i="23" s="1"/>
  <c r="EX42" i="23" s="1"/>
  <c r="BR72" i="23"/>
  <c r="DP72" i="23"/>
  <c r="CH72" i="23"/>
  <c r="CY72" i="23" s="1"/>
  <c r="EX72" i="23" s="1"/>
  <c r="GF72" i="23" s="1"/>
  <c r="BR119" i="23"/>
  <c r="DP119" i="23"/>
  <c r="CH119" i="23"/>
  <c r="CY119" i="23" s="1"/>
  <c r="EX119" i="23" s="1"/>
  <c r="GF119" i="23" s="1"/>
  <c r="CH27" i="23"/>
  <c r="CY27" i="23" s="1"/>
  <c r="EX27" i="23" s="1"/>
  <c r="DP27" i="23"/>
  <c r="BR27" i="23"/>
  <c r="DP30" i="23"/>
  <c r="CH30" i="23"/>
  <c r="BQ412" i="23"/>
  <c r="BR30" i="23"/>
  <c r="CH101" i="23"/>
  <c r="CY101" i="23" s="1"/>
  <c r="EX101" i="23" s="1"/>
  <c r="GF101" i="23" s="1"/>
  <c r="DP101" i="23"/>
  <c r="BR101" i="23"/>
  <c r="DP323" i="23"/>
  <c r="CH323" i="23"/>
  <c r="CY323" i="23" s="1"/>
  <c r="EX323" i="23" s="1"/>
  <c r="GF323" i="23" s="1"/>
  <c r="BR323" i="23"/>
  <c r="CH379" i="23"/>
  <c r="CY379" i="23" s="1"/>
  <c r="EX379" i="23" s="1"/>
  <c r="GF379" i="23" s="1"/>
  <c r="DP379" i="23"/>
  <c r="BR379" i="23"/>
  <c r="CH373" i="23"/>
  <c r="CY373" i="23" s="1"/>
  <c r="EX373" i="23" s="1"/>
  <c r="GF373" i="23" s="1"/>
  <c r="DP373" i="23"/>
  <c r="BR373" i="23"/>
  <c r="DP55" i="23"/>
  <c r="BR55" i="23"/>
  <c r="CH55" i="23"/>
  <c r="CY55" i="23" s="1"/>
  <c r="EX55" i="23" s="1"/>
  <c r="GF55" i="23" s="1"/>
  <c r="BR318" i="23"/>
  <c r="CH318" i="23"/>
  <c r="CY318" i="23" s="1"/>
  <c r="EX318" i="23" s="1"/>
  <c r="GF318" i="23" s="1"/>
  <c r="DP318" i="23"/>
  <c r="DP195" i="23"/>
  <c r="CH195" i="23"/>
  <c r="CY195" i="23" s="1"/>
  <c r="EX195" i="23" s="1"/>
  <c r="GF195" i="23" s="1"/>
  <c r="BR195" i="23"/>
  <c r="BR123" i="23"/>
  <c r="CH123" i="23"/>
  <c r="CY123" i="23" s="1"/>
  <c r="EX123" i="23" s="1"/>
  <c r="GF123" i="23" s="1"/>
  <c r="DP123" i="23"/>
  <c r="DP260" i="23"/>
  <c r="CH260" i="23"/>
  <c r="CY260" i="23" s="1"/>
  <c r="EX260" i="23" s="1"/>
  <c r="GF260" i="23" s="1"/>
  <c r="BR260" i="23"/>
  <c r="DP146" i="23"/>
  <c r="DP410" i="23" s="1"/>
  <c r="BR146" i="23"/>
  <c r="BQ410" i="23"/>
  <c r="CH146" i="23"/>
  <c r="DP294" i="23"/>
  <c r="CH294" i="23"/>
  <c r="CY294" i="23" s="1"/>
  <c r="EX294" i="23" s="1"/>
  <c r="GF294" i="23" s="1"/>
  <c r="BR294" i="23"/>
  <c r="DP350" i="23"/>
  <c r="CH350" i="23"/>
  <c r="CY350" i="23" s="1"/>
  <c r="EX350" i="23" s="1"/>
  <c r="GF350" i="23" s="1"/>
  <c r="BR350" i="23"/>
  <c r="BR386" i="23"/>
  <c r="CH386" i="23"/>
  <c r="CY386" i="23" s="1"/>
  <c r="EX386" i="23" s="1"/>
  <c r="GF386" i="23" s="1"/>
  <c r="DP386" i="23"/>
  <c r="DP358" i="23"/>
  <c r="CH358" i="23"/>
  <c r="CY358" i="23" s="1"/>
  <c r="EX358" i="23" s="1"/>
  <c r="GF358" i="23" s="1"/>
  <c r="BR358" i="23"/>
  <c r="BR59" i="23"/>
  <c r="CH59" i="23"/>
  <c r="CY59" i="23" s="1"/>
  <c r="EX59" i="23" s="1"/>
  <c r="GF59" i="23" s="1"/>
  <c r="DP59" i="23"/>
  <c r="BR196" i="23"/>
  <c r="DP196" i="23"/>
  <c r="CH196" i="23"/>
  <c r="CY196" i="23" s="1"/>
  <c r="EX196" i="23" s="1"/>
  <c r="GF196" i="23" s="1"/>
  <c r="AY420" i="23"/>
  <c r="AY409" i="23"/>
  <c r="DP286" i="23"/>
  <c r="CH286" i="23"/>
  <c r="CY286" i="23" s="1"/>
  <c r="EX286" i="23" s="1"/>
  <c r="GF286" i="23" s="1"/>
  <c r="BR286" i="23"/>
  <c r="DP227" i="23"/>
  <c r="CH227" i="23"/>
  <c r="CY227" i="23" s="1"/>
  <c r="EX227" i="23" s="1"/>
  <c r="GF227" i="23" s="1"/>
  <c r="BR227" i="23"/>
  <c r="CH250" i="23"/>
  <c r="CY250" i="23" s="1"/>
  <c r="EX250" i="23" s="1"/>
  <c r="GF250" i="23" s="1"/>
  <c r="BR250" i="23"/>
  <c r="DP250" i="23"/>
  <c r="CH325" i="23"/>
  <c r="CY325" i="23" s="1"/>
  <c r="EX325" i="23" s="1"/>
  <c r="GF325" i="23" s="1"/>
  <c r="DP325" i="23"/>
  <c r="BR325" i="23"/>
  <c r="DP335" i="23"/>
  <c r="CH335" i="23"/>
  <c r="CY335" i="23" s="1"/>
  <c r="EX335" i="23" s="1"/>
  <c r="GF335" i="23" s="1"/>
  <c r="BR335" i="23"/>
  <c r="CH343" i="23"/>
  <c r="CY343" i="23" s="1"/>
  <c r="EX343" i="23" s="1"/>
  <c r="GF343" i="23" s="1"/>
  <c r="DP343" i="23"/>
  <c r="BR343" i="23"/>
  <c r="BR383" i="23"/>
  <c r="DP383" i="23"/>
  <c r="CH383" i="23"/>
  <c r="CY383" i="23" s="1"/>
  <c r="EX383" i="23" s="1"/>
  <c r="GF383" i="23" s="1"/>
  <c r="CH190" i="23"/>
  <c r="CY190" i="23" s="1"/>
  <c r="EX190" i="23" s="1"/>
  <c r="GF190" i="23" s="1"/>
  <c r="BR190" i="23"/>
  <c r="DP190" i="23"/>
  <c r="CH224" i="23"/>
  <c r="CY224" i="23" s="1"/>
  <c r="EX224" i="23" s="1"/>
  <c r="GF224" i="23" s="1"/>
  <c r="BR224" i="23"/>
  <c r="DP224" i="23"/>
  <c r="BR347" i="23"/>
  <c r="CH347" i="23"/>
  <c r="CY347" i="23" s="1"/>
  <c r="EX347" i="23" s="1"/>
  <c r="GF347" i="23" s="1"/>
  <c r="DP347" i="23"/>
  <c r="CH34" i="23"/>
  <c r="CY34" i="23" s="1"/>
  <c r="EX34" i="23" s="1"/>
  <c r="GF34" i="23" s="1"/>
  <c r="DP34" i="23"/>
  <c r="BR34" i="23"/>
  <c r="CH41" i="23"/>
  <c r="CY41" i="23" s="1"/>
  <c r="EX41" i="23" s="1"/>
  <c r="GF41" i="23" s="1"/>
  <c r="DP41" i="23"/>
  <c r="BR41" i="23"/>
  <c r="DP112" i="23"/>
  <c r="CH112" i="23"/>
  <c r="CY112" i="23" s="1"/>
  <c r="EX112" i="23" s="1"/>
  <c r="GF112" i="23" s="1"/>
  <c r="BR112" i="23"/>
  <c r="BR278" i="23"/>
  <c r="DP278" i="23"/>
  <c r="CH278" i="23"/>
  <c r="CY278" i="23" s="1"/>
  <c r="EX278" i="23" s="1"/>
  <c r="GF278" i="23" s="1"/>
  <c r="DP122" i="23"/>
  <c r="CH122" i="23"/>
  <c r="CY122" i="23" s="1"/>
  <c r="EX122" i="23" s="1"/>
  <c r="GF122" i="23" s="1"/>
  <c r="BR122" i="23"/>
  <c r="DP376" i="23"/>
  <c r="CH376" i="23"/>
  <c r="CY376" i="23" s="1"/>
  <c r="EX376" i="23" s="1"/>
  <c r="GF376" i="23" s="1"/>
  <c r="BR376" i="23"/>
  <c r="CH50" i="23"/>
  <c r="CY50" i="23" s="1"/>
  <c r="EX50" i="23" s="1"/>
  <c r="GF50" i="23" s="1"/>
  <c r="BR50" i="23"/>
  <c r="DP50" i="23"/>
  <c r="BR85" i="23"/>
  <c r="CH85" i="23"/>
  <c r="CY85" i="23" s="1"/>
  <c r="EX85" i="23" s="1"/>
  <c r="GF85" i="23" s="1"/>
  <c r="DP85" i="23"/>
  <c r="DP177" i="23"/>
  <c r="BR177" i="23"/>
  <c r="CH177" i="23"/>
  <c r="CY177" i="23" s="1"/>
  <c r="EX177" i="23" s="1"/>
  <c r="GF177" i="23" s="1"/>
  <c r="CH121" i="23"/>
  <c r="CY121" i="23" s="1"/>
  <c r="EX121" i="23" s="1"/>
  <c r="GF121" i="23" s="1"/>
  <c r="BR121" i="23"/>
  <c r="DP121" i="23"/>
  <c r="DP255" i="23"/>
  <c r="BR255" i="23"/>
  <c r="CH255" i="23"/>
  <c r="CY255" i="23" s="1"/>
  <c r="EX255" i="23" s="1"/>
  <c r="GF255" i="23" s="1"/>
  <c r="BR300" i="23"/>
  <c r="CH300" i="23"/>
  <c r="CY300" i="23" s="1"/>
  <c r="EX300" i="23" s="1"/>
  <c r="GF300" i="23" s="1"/>
  <c r="DP300" i="23"/>
  <c r="BR393" i="23"/>
  <c r="DP393" i="23"/>
  <c r="CH393" i="23"/>
  <c r="CY393" i="23" s="1"/>
  <c r="EX393" i="23" s="1"/>
  <c r="GF393" i="23" s="1"/>
  <c r="DP197" i="23"/>
  <c r="CH197" i="23"/>
  <c r="CY197" i="23" s="1"/>
  <c r="EX197" i="23" s="1"/>
  <c r="GF197" i="23" s="1"/>
  <c r="BR197" i="23"/>
  <c r="CH153" i="23"/>
  <c r="CY153" i="23" s="1"/>
  <c r="EX153" i="23" s="1"/>
  <c r="GF153" i="23" s="1"/>
  <c r="BR153" i="23"/>
  <c r="DP153" i="23"/>
  <c r="CH226" i="23"/>
  <c r="CY226" i="23" s="1"/>
  <c r="EX226" i="23" s="1"/>
  <c r="GF226" i="23" s="1"/>
  <c r="BR226" i="23"/>
  <c r="DP226" i="23"/>
  <c r="BR172" i="23"/>
  <c r="CH172" i="23"/>
  <c r="CY172" i="23" s="1"/>
  <c r="EX172" i="23" s="1"/>
  <c r="GF172" i="23" s="1"/>
  <c r="DP172" i="23"/>
  <c r="CH186" i="23"/>
  <c r="CY186" i="23" s="1"/>
  <c r="EX186" i="23" s="1"/>
  <c r="GF186" i="23" s="1"/>
  <c r="BR186" i="23"/>
  <c r="DP186" i="23"/>
  <c r="BR253" i="23"/>
  <c r="CH253" i="23"/>
  <c r="CY253" i="23" s="1"/>
  <c r="EX253" i="23" s="1"/>
  <c r="GF253" i="23" s="1"/>
  <c r="DP253" i="23"/>
  <c r="BR232" i="23"/>
  <c r="CH232" i="23"/>
  <c r="CY232" i="23" s="1"/>
  <c r="EX232" i="23" s="1"/>
  <c r="GF232" i="23" s="1"/>
  <c r="DP232" i="23"/>
  <c r="BR277" i="23"/>
  <c r="DP277" i="23"/>
  <c r="CH277" i="23"/>
  <c r="CY277" i="23" s="1"/>
  <c r="EX277" i="23" s="1"/>
  <c r="GF277" i="23" s="1"/>
  <c r="BR262" i="23"/>
  <c r="CH262" i="23"/>
  <c r="CY262" i="23" s="1"/>
  <c r="EX262" i="23" s="1"/>
  <c r="GF262" i="23" s="1"/>
  <c r="DP262" i="23"/>
  <c r="BR173" i="23"/>
  <c r="DP173" i="23"/>
  <c r="CH173" i="23"/>
  <c r="CY173" i="23" s="1"/>
  <c r="EX173" i="23" s="1"/>
  <c r="GF173" i="23" s="1"/>
  <c r="CH102" i="23"/>
  <c r="CY102" i="23" s="1"/>
  <c r="EX102" i="23" s="1"/>
  <c r="GF102" i="23" s="1"/>
  <c r="BR102" i="23"/>
  <c r="DP102" i="23"/>
  <c r="BR36" i="23"/>
  <c r="CH36" i="23"/>
  <c r="CY36" i="23" s="1"/>
  <c r="EX36" i="23" s="1"/>
  <c r="GF36" i="23" s="1"/>
  <c r="DP36" i="23"/>
  <c r="DP98" i="23"/>
  <c r="BR98" i="23"/>
  <c r="CH98" i="23"/>
  <c r="CY98" i="23" s="1"/>
  <c r="EX98" i="23" s="1"/>
  <c r="GF98" i="23" s="1"/>
  <c r="CH137" i="23"/>
  <c r="CY137" i="23" s="1"/>
  <c r="EX137" i="23" s="1"/>
  <c r="GF137" i="23" s="1"/>
  <c r="DP137" i="23"/>
  <c r="BR137" i="23"/>
  <c r="CH130" i="23"/>
  <c r="CY130" i="23" s="1"/>
  <c r="EX130" i="23" s="1"/>
  <c r="GF130" i="23" s="1"/>
  <c r="BR130" i="23"/>
  <c r="DP130" i="23"/>
  <c r="BR96" i="23"/>
  <c r="CH96" i="23"/>
  <c r="CY96" i="23" s="1"/>
  <c r="EX96" i="23" s="1"/>
  <c r="GF96" i="23" s="1"/>
  <c r="DP96" i="23"/>
  <c r="DP276" i="23"/>
  <c r="BR276" i="23"/>
  <c r="CH276" i="23"/>
  <c r="CY276" i="23" s="1"/>
  <c r="EX276" i="23" s="1"/>
  <c r="GF276" i="23" s="1"/>
  <c r="CH210" i="23"/>
  <c r="CY210" i="23" s="1"/>
  <c r="EX210" i="23" s="1"/>
  <c r="GF210" i="23" s="1"/>
  <c r="BR210" i="23"/>
  <c r="DP210" i="23"/>
  <c r="DP69" i="23"/>
  <c r="CH69" i="23"/>
  <c r="CY69" i="23" s="1"/>
  <c r="EX69" i="23" s="1"/>
  <c r="GF69" i="23" s="1"/>
  <c r="BR69" i="23"/>
  <c r="CH301" i="23"/>
  <c r="CY301" i="23" s="1"/>
  <c r="EX301" i="23" s="1"/>
  <c r="GF301" i="23" s="1"/>
  <c r="DP301" i="23"/>
  <c r="BR301" i="23"/>
  <c r="DP97" i="23"/>
  <c r="CH97" i="23"/>
  <c r="CY97" i="23" s="1"/>
  <c r="EX97" i="23" s="1"/>
  <c r="GF97" i="23" s="1"/>
  <c r="BR97" i="23"/>
  <c r="BR89" i="23"/>
  <c r="CH89" i="23"/>
  <c r="CY89" i="23" s="1"/>
  <c r="EX89" i="23" s="1"/>
  <c r="GF89" i="23" s="1"/>
  <c r="DP89" i="23"/>
  <c r="CH365" i="23"/>
  <c r="CY365" i="23" s="1"/>
  <c r="EX365" i="23" s="1"/>
  <c r="GF365" i="23" s="1"/>
  <c r="BR365" i="23"/>
  <c r="DP365" i="23"/>
  <c r="BR244" i="23"/>
  <c r="DP244" i="23"/>
  <c r="CH244" i="23"/>
  <c r="CY244" i="23" s="1"/>
  <c r="EX244" i="23" s="1"/>
  <c r="GF244" i="23" s="1"/>
  <c r="BR149" i="23"/>
  <c r="CH149" i="23"/>
  <c r="CY149" i="23" s="1"/>
  <c r="EX149" i="23" s="1"/>
  <c r="GF149" i="23" s="1"/>
  <c r="DP149" i="23"/>
  <c r="AY425" i="23"/>
  <c r="FR56" i="23"/>
  <c r="EF426" i="23"/>
  <c r="EF411" i="23"/>
  <c r="EF409" i="23"/>
  <c r="EF420" i="23"/>
  <c r="FR146" i="23"/>
  <c r="FR16" i="23"/>
  <c r="FR23" i="23"/>
  <c r="FR14" i="23"/>
  <c r="FR15" i="23"/>
  <c r="EF422" i="23"/>
  <c r="GU282" i="23"/>
  <c r="HL282" i="23" s="1"/>
  <c r="GU54" i="23"/>
  <c r="HL54" i="23" s="1"/>
  <c r="GU220" i="23"/>
  <c r="HL220" i="23" s="1"/>
  <c r="GU211" i="23"/>
  <c r="HL211" i="23" s="1"/>
  <c r="GU166" i="23"/>
  <c r="HL166" i="23" s="1"/>
  <c r="GU371" i="23"/>
  <c r="HL371" i="23" s="1"/>
  <c r="GU274" i="23"/>
  <c r="HL274" i="23" s="1"/>
  <c r="GU46" i="23"/>
  <c r="HL46" i="23" s="1"/>
  <c r="GU212" i="23"/>
  <c r="HL212" i="23" s="1"/>
  <c r="GU260" i="23"/>
  <c r="HL260" i="23" s="1"/>
  <c r="GU201" i="23"/>
  <c r="HL201" i="23" s="1"/>
  <c r="GU365" i="23"/>
  <c r="HL365" i="23" s="1"/>
  <c r="GU74" i="23"/>
  <c r="HL74" i="23" s="1"/>
  <c r="GU170" i="23"/>
  <c r="HL170" i="23" s="1"/>
  <c r="GU209" i="23"/>
  <c r="HL209" i="23" s="1"/>
  <c r="GU143" i="23"/>
  <c r="HL143" i="23" s="1"/>
  <c r="GU183" i="23"/>
  <c r="HL183" i="23" s="1"/>
  <c r="GU165" i="23"/>
  <c r="HL165" i="23" s="1"/>
  <c r="GU381" i="23"/>
  <c r="HL381" i="23" s="1"/>
  <c r="GU245" i="23"/>
  <c r="HL245" i="23" s="1"/>
  <c r="GU258" i="23"/>
  <c r="HL258" i="23" s="1"/>
  <c r="GU146" i="23"/>
  <c r="GU175" i="23"/>
  <c r="HL175" i="23" s="1"/>
  <c r="GU157" i="23"/>
  <c r="HL157" i="23" s="1"/>
  <c r="GU376" i="23"/>
  <c r="HL376" i="23" s="1"/>
  <c r="GU222" i="23"/>
  <c r="HL222" i="23" s="1"/>
  <c r="GU250" i="23"/>
  <c r="HL250" i="23" s="1"/>
  <c r="GU378" i="23"/>
  <c r="HL378" i="23" s="1"/>
  <c r="GU50" i="23"/>
  <c r="HL50" i="23" s="1"/>
  <c r="GU281" i="23"/>
  <c r="HL281" i="23" s="1"/>
  <c r="GU279" i="23"/>
  <c r="HL279" i="23" s="1"/>
  <c r="GU14" i="23"/>
  <c r="GU213" i="23"/>
  <c r="HL213" i="23" s="1"/>
  <c r="GU186" i="23"/>
  <c r="HL186" i="23" s="1"/>
  <c r="GU169" i="23"/>
  <c r="HL169" i="23" s="1"/>
  <c r="GU350" i="23"/>
  <c r="HL350" i="23" s="1"/>
  <c r="GU271" i="23"/>
  <c r="HL271" i="23" s="1"/>
  <c r="GU231" i="23"/>
  <c r="HL231" i="23" s="1"/>
  <c r="GU205" i="23"/>
  <c r="HL205" i="23" s="1"/>
  <c r="GU178" i="23"/>
  <c r="HL178" i="23" s="1"/>
  <c r="GU138" i="23"/>
  <c r="HL138" i="23" s="1"/>
  <c r="GU335" i="23"/>
  <c r="HL335" i="23" s="1"/>
  <c r="GU263" i="23"/>
  <c r="HL263" i="23" s="1"/>
  <c r="GU177" i="23"/>
  <c r="HL177" i="23" s="1"/>
  <c r="GU254" i="23"/>
  <c r="HL254" i="23" s="1"/>
  <c r="GU162" i="23"/>
  <c r="HL162" i="23" s="1"/>
  <c r="GU106" i="23"/>
  <c r="HL106" i="23" s="1"/>
  <c r="GU342" i="23"/>
  <c r="HL342" i="23" s="1"/>
  <c r="GU255" i="23"/>
  <c r="HL255" i="23" s="1"/>
  <c r="GU152" i="23"/>
  <c r="HL152" i="23" s="1"/>
  <c r="GU246" i="23"/>
  <c r="HL246" i="23" s="1"/>
  <c r="GU154" i="23"/>
  <c r="HL154" i="23" s="1"/>
  <c r="GU81" i="23"/>
  <c r="HL81" i="23" s="1"/>
  <c r="GU327" i="23"/>
  <c r="HL327" i="23" s="1"/>
  <c r="GU247" i="23"/>
  <c r="HL247" i="23" s="1"/>
  <c r="GU122" i="23"/>
  <c r="HL122" i="23" s="1"/>
  <c r="GU238" i="23"/>
  <c r="HL238" i="23" s="1"/>
  <c r="GU197" i="23"/>
  <c r="HL197" i="23" s="1"/>
  <c r="GU150" i="23"/>
  <c r="HL150" i="23" s="1"/>
  <c r="GU319" i="23"/>
  <c r="HL319" i="23" s="1"/>
  <c r="GU226" i="23"/>
  <c r="HL226" i="23" s="1"/>
  <c r="GU293" i="23"/>
  <c r="HL293" i="23" s="1"/>
  <c r="GU168" i="23"/>
  <c r="HL168" i="23" s="1"/>
  <c r="GU392" i="23"/>
  <c r="HL392" i="23" s="1"/>
  <c r="GU151" i="23"/>
  <c r="HL151" i="23" s="1"/>
  <c r="GU77" i="23"/>
  <c r="HL77" i="23" s="1"/>
  <c r="GU347" i="23"/>
  <c r="HL347" i="23" s="1"/>
  <c r="GU193" i="23"/>
  <c r="HL193" i="23" s="1"/>
  <c r="GU160" i="23"/>
  <c r="HL160" i="23" s="1"/>
  <c r="GU386" i="23"/>
  <c r="HL386" i="23" s="1"/>
  <c r="GU167" i="23"/>
  <c r="HL167" i="23" s="1"/>
  <c r="GU69" i="23"/>
  <c r="HL69" i="23" s="1"/>
  <c r="GU339" i="23"/>
  <c r="HL339" i="23" s="1"/>
  <c r="GU135" i="23"/>
  <c r="HL135" i="23" s="1"/>
  <c r="GU203" i="23"/>
  <c r="HL203" i="23" s="1"/>
  <c r="GU356" i="23"/>
  <c r="HL356" i="23" s="1"/>
  <c r="GU194" i="23"/>
  <c r="HL194" i="23" s="1"/>
  <c r="GU393" i="23"/>
  <c r="HL393" i="23" s="1"/>
  <c r="GU216" i="23"/>
  <c r="HL216" i="23" s="1"/>
  <c r="GU43" i="23"/>
  <c r="HL43" i="23" s="1"/>
  <c r="GU172" i="23"/>
  <c r="HL172" i="23" s="1"/>
  <c r="GU131" i="23"/>
  <c r="HL131" i="23" s="1"/>
  <c r="GU36" i="23"/>
  <c r="HL36" i="23" s="1"/>
  <c r="GU304" i="23"/>
  <c r="HL304" i="23" s="1"/>
  <c r="GU208" i="23"/>
  <c r="HL208" i="23" s="1"/>
  <c r="GU19" i="23"/>
  <c r="HL19" i="23" s="1"/>
  <c r="GU164" i="23"/>
  <c r="HL164" i="23" s="1"/>
  <c r="GU123" i="23"/>
  <c r="HL123" i="23" s="1"/>
  <c r="GU394" i="23"/>
  <c r="HL394" i="23" s="1"/>
  <c r="GU280" i="23"/>
  <c r="HL280" i="23" s="1"/>
  <c r="GU233" i="23"/>
  <c r="HL233" i="23" s="1"/>
  <c r="GU44" i="23"/>
  <c r="HL44" i="23" s="1"/>
  <c r="GU156" i="23"/>
  <c r="HL156" i="23" s="1"/>
  <c r="GU115" i="23"/>
  <c r="HL115" i="23" s="1"/>
  <c r="GU390" i="23"/>
  <c r="HL390" i="23" s="1"/>
  <c r="GU292" i="23"/>
  <c r="HL292" i="23" s="1"/>
  <c r="GU225" i="23"/>
  <c r="HL225" i="23" s="1"/>
  <c r="GU20" i="23"/>
  <c r="GU199" i="23"/>
  <c r="HL199" i="23" s="1"/>
  <c r="GU99" i="23"/>
  <c r="HL99" i="23" s="1"/>
  <c r="GU384" i="23"/>
  <c r="HL384" i="23" s="1"/>
  <c r="GU277" i="23"/>
  <c r="HL277" i="23" s="1"/>
  <c r="GU217" i="23"/>
  <c r="HL217" i="23" s="1"/>
  <c r="GU230" i="23"/>
  <c r="HL230" i="23" s="1"/>
  <c r="GU191" i="23"/>
  <c r="HL191" i="23" s="1"/>
  <c r="GU173" i="23"/>
  <c r="HL173" i="23" s="1"/>
  <c r="GU391" i="23"/>
  <c r="HL391" i="23" s="1"/>
  <c r="GU261" i="23"/>
  <c r="HL261" i="23" s="1"/>
  <c r="GU142" i="23"/>
  <c r="HL142" i="23" s="1"/>
  <c r="GU119" i="23"/>
  <c r="HL119" i="23" s="1"/>
  <c r="GU129" i="23"/>
  <c r="HL129" i="23" s="1"/>
  <c r="GU357" i="23"/>
  <c r="HL357" i="23" s="1"/>
  <c r="GU104" i="23"/>
  <c r="HL104" i="23" s="1"/>
  <c r="GU47" i="23"/>
  <c r="HL47" i="23" s="1"/>
  <c r="GU313" i="23"/>
  <c r="HL313" i="23" s="1"/>
  <c r="GU92" i="23"/>
  <c r="HL92" i="23" s="1"/>
  <c r="GU121" i="23"/>
  <c r="HL121" i="23" s="1"/>
  <c r="GU349" i="23"/>
  <c r="HL349" i="23" s="1"/>
  <c r="GU95" i="23"/>
  <c r="HL95" i="23" s="1"/>
  <c r="GU39" i="23"/>
  <c r="HL39" i="23" s="1"/>
  <c r="GU305" i="23"/>
  <c r="HL305" i="23" s="1"/>
  <c r="GU51" i="23"/>
  <c r="HL51" i="23" s="1"/>
  <c r="GU113" i="23"/>
  <c r="HL113" i="23" s="1"/>
  <c r="GU322" i="23"/>
  <c r="HL322" i="23" s="1"/>
  <c r="GU139" i="23"/>
  <c r="HL139" i="23" s="1"/>
  <c r="GU358" i="23"/>
  <c r="HL358" i="23" s="1"/>
  <c r="GU242" i="23"/>
  <c r="HL242" i="23" s="1"/>
  <c r="GU73" i="23"/>
  <c r="HL73" i="23" s="1"/>
  <c r="GU133" i="23"/>
  <c r="HL133" i="23" s="1"/>
  <c r="GU126" i="23"/>
  <c r="HL126" i="23" s="1"/>
  <c r="GU374" i="23"/>
  <c r="HL374" i="23" s="1"/>
  <c r="GU207" i="23"/>
  <c r="HL207" i="23" s="1"/>
  <c r="GU200" i="23"/>
  <c r="HL200" i="23" s="1"/>
  <c r="GU84" i="23"/>
  <c r="HL84" i="23" s="1"/>
  <c r="GU125" i="23"/>
  <c r="HL125" i="23" s="1"/>
  <c r="GU118" i="23"/>
  <c r="HL118" i="23" s="1"/>
  <c r="GU364" i="23"/>
  <c r="HL364" i="23" s="1"/>
  <c r="GU248" i="23"/>
  <c r="HL248" i="23" s="1"/>
  <c r="GU192" i="23"/>
  <c r="HL192" i="23" s="1"/>
  <c r="GU27" i="23"/>
  <c r="HL27" i="23" s="1"/>
  <c r="GU117" i="23"/>
  <c r="HL117" i="23" s="1"/>
  <c r="GU110" i="23"/>
  <c r="HL110" i="23" s="1"/>
  <c r="GU355" i="23"/>
  <c r="HL355" i="23" s="1"/>
  <c r="GU198" i="23"/>
  <c r="HL198" i="23" s="1"/>
  <c r="GU184" i="23"/>
  <c r="HL184" i="23" s="1"/>
  <c r="GU28" i="23"/>
  <c r="HL28" i="23" s="1"/>
  <c r="GU109" i="23"/>
  <c r="HL109" i="23" s="1"/>
  <c r="GU102" i="23"/>
  <c r="HL102" i="23" s="1"/>
  <c r="GU361" i="23"/>
  <c r="HL361" i="23" s="1"/>
  <c r="GU174" i="23"/>
  <c r="HL174" i="23" s="1"/>
  <c r="GU176" i="23"/>
  <c r="HL176" i="23" s="1"/>
  <c r="GU396" i="23"/>
  <c r="HL396" i="23" s="1"/>
  <c r="GU101" i="23"/>
  <c r="HL101" i="23" s="1"/>
  <c r="GU93" i="23"/>
  <c r="GU354" i="23"/>
  <c r="HL354" i="23" s="1"/>
  <c r="GU158" i="23"/>
  <c r="HL158" i="23" s="1"/>
  <c r="GU23" i="23"/>
  <c r="GU379" i="23"/>
  <c r="HL379" i="23" s="1"/>
  <c r="GU140" i="23"/>
  <c r="HL140" i="23" s="1"/>
  <c r="GU325" i="23"/>
  <c r="HL325" i="23" s="1"/>
  <c r="GU90" i="23"/>
  <c r="HL90" i="23" s="1"/>
  <c r="GU16" i="23"/>
  <c r="GU296" i="23"/>
  <c r="HL296" i="23" s="1"/>
  <c r="GU373" i="23"/>
  <c r="HL373" i="23" s="1"/>
  <c r="GU132" i="23"/>
  <c r="HL132" i="23" s="1"/>
  <c r="GU330" i="23"/>
  <c r="HL330" i="23" s="1"/>
  <c r="GU82" i="23"/>
  <c r="HL82" i="23" s="1"/>
  <c r="GU380" i="23"/>
  <c r="HL380" i="23" s="1"/>
  <c r="GU289" i="23"/>
  <c r="HL289" i="23" s="1"/>
  <c r="GU366" i="23"/>
  <c r="HL366" i="23" s="1"/>
  <c r="GU124" i="23"/>
  <c r="HL124" i="23" s="1"/>
  <c r="GU251" i="23"/>
  <c r="HL251" i="23" s="1"/>
  <c r="GU61" i="23"/>
  <c r="HL61" i="23" s="1"/>
  <c r="GU223" i="23"/>
  <c r="HL223" i="23" s="1"/>
  <c r="GU195" i="23"/>
  <c r="HL195" i="23" s="1"/>
  <c r="GU383" i="23"/>
  <c r="HL383" i="23" s="1"/>
  <c r="GU144" i="23"/>
  <c r="HL144" i="23" s="1"/>
  <c r="GU149" i="23"/>
  <c r="HL149" i="23" s="1"/>
  <c r="GU338" i="23"/>
  <c r="HL338" i="23" s="1"/>
  <c r="GU103" i="23"/>
  <c r="HL103" i="23" s="1"/>
  <c r="GU187" i="23"/>
  <c r="HL187" i="23" s="1"/>
  <c r="GU375" i="23"/>
  <c r="HL375" i="23" s="1"/>
  <c r="GU136" i="23"/>
  <c r="HL136" i="23" s="1"/>
  <c r="GU96" i="23"/>
  <c r="HL96" i="23" s="1"/>
  <c r="GU331" i="23"/>
  <c r="HL331" i="23" s="1"/>
  <c r="GU161" i="23"/>
  <c r="HL161" i="23" s="1"/>
  <c r="GU179" i="23"/>
  <c r="HL179" i="23" s="1"/>
  <c r="GU369" i="23"/>
  <c r="HL369" i="23" s="1"/>
  <c r="GU128" i="23"/>
  <c r="HL128" i="23" s="1"/>
  <c r="GU80" i="23"/>
  <c r="HL80" i="23" s="1"/>
  <c r="GU323" i="23"/>
  <c r="HL323" i="23" s="1"/>
  <c r="GU130" i="23"/>
  <c r="HL130" i="23" s="1"/>
  <c r="GU145" i="23"/>
  <c r="HL145" i="23" s="1"/>
  <c r="GU363" i="23"/>
  <c r="HL363" i="23" s="1"/>
  <c r="GU120" i="23"/>
  <c r="HL120" i="23" s="1"/>
  <c r="GU72" i="23"/>
  <c r="HL72" i="23" s="1"/>
  <c r="GU328" i="23"/>
  <c r="HL328" i="23" s="1"/>
  <c r="GU97" i="23"/>
  <c r="HL97" i="23" s="1"/>
  <c r="GU137" i="23"/>
  <c r="HL137" i="23" s="1"/>
  <c r="GU368" i="23"/>
  <c r="HL368" i="23" s="1"/>
  <c r="GU112" i="23"/>
  <c r="HL112" i="23" s="1"/>
  <c r="GU58" i="23"/>
  <c r="HL58" i="23" s="1"/>
  <c r="GU320" i="23"/>
  <c r="HL320" i="23" s="1"/>
  <c r="GU65" i="23"/>
  <c r="HL65" i="23" s="1"/>
  <c r="GU264" i="23"/>
  <c r="HL264" i="23" s="1"/>
  <c r="GU345" i="23"/>
  <c r="HL345" i="23" s="1"/>
  <c r="GU75" i="23"/>
  <c r="HL75" i="23" s="1"/>
  <c r="GU302" i="23"/>
  <c r="HL302" i="23" s="1"/>
  <c r="GU17" i="23"/>
  <c r="HL17" i="23" s="1"/>
  <c r="GU288" i="23"/>
  <c r="HL288" i="23" s="1"/>
  <c r="GU227" i="23"/>
  <c r="HL227" i="23" s="1"/>
  <c r="GU337" i="23"/>
  <c r="HL337" i="23" s="1"/>
  <c r="GU67" i="23"/>
  <c r="HL67" i="23" s="1"/>
  <c r="GU286" i="23"/>
  <c r="HL286" i="23" s="1"/>
  <c r="GU60" i="23"/>
  <c r="HL60" i="23" s="1"/>
  <c r="GU272" i="23"/>
  <c r="HL272" i="23" s="1"/>
  <c r="GU252" i="23"/>
  <c r="HL252" i="23" s="1"/>
  <c r="GU344" i="23"/>
  <c r="HL344" i="23" s="1"/>
  <c r="GU59" i="23"/>
  <c r="HL59" i="23" s="1"/>
  <c r="GU221" i="23"/>
  <c r="HL221" i="23" s="1"/>
  <c r="GU359" i="23"/>
  <c r="HL359" i="23" s="1"/>
  <c r="GU52" i="23"/>
  <c r="HL52" i="23" s="1"/>
  <c r="GU105" i="23"/>
  <c r="HL105" i="23" s="1"/>
  <c r="GU348" i="23"/>
  <c r="HL348" i="23" s="1"/>
  <c r="GU79" i="23"/>
  <c r="HL79" i="23" s="1"/>
  <c r="GU15" i="23"/>
  <c r="GU308" i="23"/>
  <c r="HL308" i="23" s="1"/>
  <c r="GU395" i="23"/>
  <c r="HL395" i="23" s="1"/>
  <c r="GU153" i="23"/>
  <c r="HL153" i="23" s="1"/>
  <c r="GU341" i="23"/>
  <c r="HL341" i="23" s="1"/>
  <c r="GU71" i="23"/>
  <c r="HL71" i="23" s="1"/>
  <c r="GU56" i="23"/>
  <c r="GU300" i="23"/>
  <c r="HL300" i="23" s="1"/>
  <c r="GU388" i="23"/>
  <c r="HL388" i="23" s="1"/>
  <c r="GU171" i="23"/>
  <c r="HL171" i="23" s="1"/>
  <c r="GU333" i="23"/>
  <c r="HL333" i="23" s="1"/>
  <c r="GU63" i="23"/>
  <c r="HL63" i="23" s="1"/>
  <c r="GU48" i="23"/>
  <c r="HL48" i="23" s="1"/>
  <c r="GU284" i="23"/>
  <c r="HL284" i="23" s="1"/>
  <c r="GU91" i="23"/>
  <c r="HL91" i="23" s="1"/>
  <c r="GU40" i="23"/>
  <c r="HL40" i="23" s="1"/>
  <c r="GU318" i="23"/>
  <c r="HL318" i="23" s="1"/>
  <c r="GU25" i="23"/>
  <c r="GU22" i="23"/>
  <c r="GU239" i="23"/>
  <c r="HL239" i="23" s="1"/>
  <c r="GU244" i="23"/>
  <c r="HL244" i="23" s="1"/>
  <c r="GU303" i="23"/>
  <c r="HL303" i="23" s="1"/>
  <c r="GU188" i="23"/>
  <c r="HL188" i="23" s="1"/>
  <c r="GU351" i="23"/>
  <c r="HL351" i="23" s="1"/>
  <c r="GU180" i="23"/>
  <c r="HL180" i="23" s="1"/>
  <c r="GU314" i="23"/>
  <c r="HL314" i="23" s="1"/>
  <c r="GU42" i="23"/>
  <c r="HL42" i="23" s="1"/>
  <c r="GU362" i="23"/>
  <c r="HL362" i="23" s="1"/>
  <c r="GU236" i="23"/>
  <c r="HL236" i="23" s="1"/>
  <c r="GU107" i="23"/>
  <c r="HL107" i="23" s="1"/>
  <c r="GU299" i="23"/>
  <c r="HL299" i="23" s="1"/>
  <c r="GU182" i="23"/>
  <c r="HL182" i="23" s="1"/>
  <c r="GU78" i="23"/>
  <c r="HL78" i="23" s="1"/>
  <c r="GU301" i="23"/>
  <c r="HL301" i="23" s="1"/>
  <c r="GU148" i="23"/>
  <c r="HL148" i="23" s="1"/>
  <c r="GU297" i="23"/>
  <c r="HL297" i="23" s="1"/>
  <c r="GU278" i="23"/>
  <c r="HL278" i="23" s="1"/>
  <c r="GU53" i="23"/>
  <c r="HL53" i="23" s="1"/>
  <c r="GU189" i="23"/>
  <c r="HL189" i="23" s="1"/>
  <c r="GU294" i="23"/>
  <c r="HL294" i="23" s="1"/>
  <c r="GU241" i="23"/>
  <c r="HL241" i="23" s="1"/>
  <c r="GU309" i="23"/>
  <c r="HL309" i="23" s="1"/>
  <c r="GU159" i="23"/>
  <c r="HL159" i="23" s="1"/>
  <c r="GU116" i="23"/>
  <c r="HL116" i="23" s="1"/>
  <c r="GU210" i="23"/>
  <c r="HL210" i="23" s="1"/>
  <c r="GU329" i="23"/>
  <c r="HL329" i="23" s="1"/>
  <c r="GU49" i="23"/>
  <c r="HL49" i="23" s="1"/>
  <c r="GU385" i="23"/>
  <c r="HL385" i="23" s="1"/>
  <c r="GU290" i="23"/>
  <c r="HL290" i="23" s="1"/>
  <c r="GU249" i="23"/>
  <c r="HL249" i="23" s="1"/>
  <c r="GU340" i="23"/>
  <c r="HL340" i="23" s="1"/>
  <c r="GU237" i="23"/>
  <c r="HL237" i="23" s="1"/>
  <c r="GU83" i="23"/>
  <c r="GU32" i="23"/>
  <c r="HL32" i="23" s="1"/>
  <c r="GU141" i="23"/>
  <c r="HL141" i="23" s="1"/>
  <c r="GU38" i="23"/>
  <c r="HL38" i="23" s="1"/>
  <c r="GU206" i="23"/>
  <c r="HL206" i="23" s="1"/>
  <c r="GU232" i="23"/>
  <c r="HL232" i="23" s="1"/>
  <c r="GU202" i="23"/>
  <c r="HL202" i="23" s="1"/>
  <c r="GU295" i="23"/>
  <c r="HL295" i="23" s="1"/>
  <c r="GU87" i="23"/>
  <c r="GU155" i="23"/>
  <c r="HL155" i="23" s="1"/>
  <c r="GU343" i="23"/>
  <c r="HL343" i="23" s="1"/>
  <c r="GU306" i="23"/>
  <c r="HL306" i="23" s="1"/>
  <c r="GU34" i="23"/>
  <c r="HL34" i="23" s="1"/>
  <c r="GU353" i="23"/>
  <c r="HL353" i="23" s="1"/>
  <c r="GU228" i="23"/>
  <c r="HL228" i="23" s="1"/>
  <c r="GU134" i="23"/>
  <c r="HL134" i="23" s="1"/>
  <c r="GU291" i="23"/>
  <c r="HL291" i="23" s="1"/>
  <c r="GU276" i="23"/>
  <c r="HL276" i="23" s="1"/>
  <c r="GU70" i="23"/>
  <c r="HL70" i="23" s="1"/>
  <c r="GU312" i="23"/>
  <c r="HL312" i="23" s="1"/>
  <c r="GU111" i="23"/>
  <c r="HL111" i="23" s="1"/>
  <c r="GU89" i="23"/>
  <c r="HL89" i="23" s="1"/>
  <c r="GU185" i="23"/>
  <c r="HL185" i="23" s="1"/>
  <c r="GU45" i="23"/>
  <c r="HL45" i="23" s="1"/>
  <c r="GU181" i="23"/>
  <c r="HL181" i="23" s="1"/>
  <c r="GU287" i="23"/>
  <c r="HL287" i="23" s="1"/>
  <c r="GU256" i="23"/>
  <c r="HL256" i="23" s="1"/>
  <c r="GU29" i="23"/>
  <c r="HL29" i="23" s="1"/>
  <c r="GU285" i="23"/>
  <c r="HL285" i="23" s="1"/>
  <c r="GU108" i="23"/>
  <c r="HL108" i="23" s="1"/>
  <c r="GU235" i="23"/>
  <c r="HL235" i="23" s="1"/>
  <c r="GU321" i="23"/>
  <c r="HL321" i="23" s="1"/>
  <c r="GU41" i="23"/>
  <c r="HL41" i="23" s="1"/>
  <c r="GU377" i="23"/>
  <c r="HL377" i="23" s="1"/>
  <c r="GU382" i="23"/>
  <c r="HL382" i="23" s="1"/>
  <c r="GU283" i="23"/>
  <c r="HL283" i="23" s="1"/>
  <c r="GU234" i="23"/>
  <c r="HL234" i="23" s="1"/>
  <c r="GU332" i="23"/>
  <c r="HL332" i="23" s="1"/>
  <c r="GU214" i="23"/>
  <c r="HL214" i="23" s="1"/>
  <c r="GU367" i="23"/>
  <c r="HL367" i="23" s="1"/>
  <c r="GU267" i="23"/>
  <c r="HL267" i="23" s="1"/>
  <c r="GU66" i="23"/>
  <c r="HL66" i="23" s="1"/>
  <c r="GU30" i="23"/>
  <c r="GU215" i="23"/>
  <c r="HL215" i="23" s="1"/>
  <c r="GU224" i="23"/>
  <c r="HL224" i="23" s="1"/>
  <c r="GU64" i="23"/>
  <c r="GU315" i="23"/>
  <c r="HL315" i="23" s="1"/>
  <c r="GU240" i="23"/>
  <c r="HL240" i="23" s="1"/>
  <c r="GU94" i="23"/>
  <c r="HL94" i="23" s="1"/>
  <c r="GU334" i="23"/>
  <c r="HL334" i="23" s="1"/>
  <c r="GU298" i="23"/>
  <c r="HL298" i="23" s="1"/>
  <c r="GU26" i="23"/>
  <c r="HL26" i="23" s="1"/>
  <c r="GU360" i="23"/>
  <c r="HL360" i="23" s="1"/>
  <c r="GU55" i="23"/>
  <c r="HL55" i="23" s="1"/>
  <c r="GU85" i="23"/>
  <c r="HL85" i="23" s="1"/>
  <c r="GU310" i="23"/>
  <c r="HL310" i="23" s="1"/>
  <c r="GU268" i="23"/>
  <c r="HL268" i="23" s="1"/>
  <c r="GU316" i="23"/>
  <c r="HL316" i="23" s="1"/>
  <c r="GU204" i="23"/>
  <c r="HL204" i="23" s="1"/>
  <c r="GU31" i="23"/>
  <c r="HL31" i="23" s="1"/>
  <c r="GU57" i="23"/>
  <c r="HL57" i="23" s="1"/>
  <c r="GU127" i="23"/>
  <c r="HL127" i="23" s="1"/>
  <c r="GU37" i="23"/>
  <c r="HL37" i="23" s="1"/>
  <c r="GU346" i="23"/>
  <c r="HL346" i="23" s="1"/>
  <c r="GU270" i="23"/>
  <c r="HL270" i="23" s="1"/>
  <c r="GU265" i="23"/>
  <c r="HL265" i="23" s="1"/>
  <c r="GU21" i="23"/>
  <c r="HL21" i="23" s="1"/>
  <c r="GU269" i="23"/>
  <c r="HL269" i="23" s="1"/>
  <c r="GU100" i="23"/>
  <c r="HL100" i="23" s="1"/>
  <c r="GU219" i="23"/>
  <c r="HL219" i="23" s="1"/>
  <c r="GU326" i="23"/>
  <c r="HL326" i="23" s="1"/>
  <c r="GU33" i="23"/>
  <c r="HL33" i="23" s="1"/>
  <c r="GU389" i="23"/>
  <c r="HL389" i="23" s="1"/>
  <c r="GU275" i="23"/>
  <c r="HL275" i="23" s="1"/>
  <c r="GU218" i="23"/>
  <c r="HL218" i="23" s="1"/>
  <c r="GU311" i="23"/>
  <c r="HL311" i="23" s="1"/>
  <c r="GU196" i="23"/>
  <c r="HL196" i="23" s="1"/>
  <c r="GU370" i="23"/>
  <c r="HL370" i="23" s="1"/>
  <c r="GU259" i="23"/>
  <c r="HL259" i="23" s="1"/>
  <c r="GU35" i="23"/>
  <c r="GU76" i="23"/>
  <c r="HL76" i="23" s="1"/>
  <c r="GU372" i="23"/>
  <c r="HL372" i="23" s="1"/>
  <c r="GU243" i="23"/>
  <c r="HL243" i="23" s="1"/>
  <c r="GU147" i="23"/>
  <c r="GU307" i="23"/>
  <c r="HL307" i="23" s="1"/>
  <c r="GU190" i="23"/>
  <c r="HL190" i="23" s="1"/>
  <c r="GU86" i="23"/>
  <c r="HL86" i="23" s="1"/>
  <c r="GU324" i="23"/>
  <c r="HL324" i="23" s="1"/>
  <c r="GU163" i="23"/>
  <c r="HL163" i="23" s="1"/>
  <c r="GU18" i="23"/>
  <c r="HL18" i="23" s="1"/>
  <c r="GU352" i="23"/>
  <c r="HL352" i="23" s="1"/>
  <c r="GU98" i="23"/>
  <c r="HL98" i="23" s="1"/>
  <c r="GU88" i="23"/>
  <c r="HL88" i="23" s="1"/>
  <c r="GU266" i="23"/>
  <c r="HL266" i="23" s="1"/>
  <c r="GU273" i="23"/>
  <c r="HL273" i="23" s="1"/>
  <c r="GU317" i="23"/>
  <c r="HL317" i="23" s="1"/>
  <c r="GU229" i="23"/>
  <c r="HL229" i="23" s="1"/>
  <c r="GU24" i="23"/>
  <c r="HL24" i="23" s="1"/>
  <c r="GU114" i="23"/>
  <c r="HL114" i="23" s="1"/>
  <c r="GU336" i="23"/>
  <c r="HL336" i="23" s="1"/>
  <c r="GU62" i="23"/>
  <c r="HL62" i="23" s="1"/>
  <c r="GU387" i="23"/>
  <c r="HL387" i="23" s="1"/>
  <c r="GU262" i="23"/>
  <c r="HL262" i="23" s="1"/>
  <c r="GU257" i="23"/>
  <c r="HL257" i="23" s="1"/>
  <c r="GU68" i="23"/>
  <c r="HL68" i="23" s="1"/>
  <c r="GU253" i="23"/>
  <c r="HL253" i="23" s="1"/>
  <c r="FR147" i="23"/>
  <c r="O18" i="33"/>
  <c r="O58" i="33" s="1"/>
  <c r="O62" i="33" s="1"/>
  <c r="O67" i="26"/>
  <c r="EF407" i="23"/>
  <c r="FR20" i="23"/>
  <c r="FR93" i="23"/>
  <c r="FR25" i="23"/>
  <c r="FR83" i="23"/>
  <c r="EF398" i="23"/>
  <c r="GV3" i="23" s="1"/>
  <c r="EF423" i="23"/>
  <c r="EF405" i="23"/>
  <c r="FR87" i="23"/>
  <c r="FR22" i="23"/>
  <c r="FR30" i="23"/>
  <c r="EF424" i="23"/>
  <c r="EF414" i="23"/>
  <c r="FR35" i="23"/>
  <c r="FR64" i="23"/>
  <c r="Q46" i="33"/>
  <c r="Q40" i="33"/>
  <c r="EZ147" i="23"/>
  <c r="EZ30" i="23"/>
  <c r="FT325" i="23"/>
  <c r="FT65" i="23"/>
  <c r="FT351" i="23"/>
  <c r="FT322" i="23"/>
  <c r="FT266" i="23"/>
  <c r="FT373" i="23"/>
  <c r="FT38" i="23"/>
  <c r="FT117" i="23"/>
  <c r="FT310" i="23"/>
  <c r="FT335" i="23"/>
  <c r="FT295" i="23"/>
  <c r="FT258" i="23"/>
  <c r="FT224" i="23"/>
  <c r="FT18" i="23"/>
  <c r="FT165" i="23"/>
  <c r="FT300" i="23"/>
  <c r="FT260" i="23"/>
  <c r="FT50" i="23"/>
  <c r="FT312" i="23"/>
  <c r="FT317" i="23"/>
  <c r="FT34" i="23"/>
  <c r="FT150" i="23"/>
  <c r="FT273" i="23"/>
  <c r="FT323" i="23"/>
  <c r="FT113" i="23"/>
  <c r="FT247" i="23"/>
  <c r="FT91" i="23"/>
  <c r="FT186" i="23"/>
  <c r="FT103" i="23"/>
  <c r="FT196" i="23"/>
  <c r="FT392" i="23"/>
  <c r="FT239" i="23"/>
  <c r="FT90" i="23"/>
  <c r="FT70" i="23"/>
  <c r="FT203" i="23"/>
  <c r="FT307" i="23"/>
  <c r="FT380" i="23"/>
  <c r="FT193" i="23"/>
  <c r="FT54" i="23"/>
  <c r="FT395" i="23"/>
  <c r="FT171" i="23"/>
  <c r="FT99" i="23"/>
  <c r="FT225" i="23"/>
  <c r="FT169" i="23"/>
  <c r="FT179" i="23"/>
  <c r="FT42" i="23"/>
  <c r="FT152" i="23"/>
  <c r="FT268" i="23"/>
  <c r="FT155" i="23"/>
  <c r="FT255" i="23"/>
  <c r="FT388" i="23"/>
  <c r="FT158" i="23"/>
  <c r="FT249" i="23"/>
  <c r="FT182" i="23"/>
  <c r="FT98" i="23"/>
  <c r="FT73" i="23"/>
  <c r="FT368" i="23"/>
  <c r="FT383" i="23"/>
  <c r="FT328" i="23"/>
  <c r="FT360" i="23"/>
  <c r="FT362" i="23"/>
  <c r="FT220" i="23"/>
  <c r="FT262" i="23"/>
  <c r="FT209" i="23"/>
  <c r="FT378" i="23"/>
  <c r="FT46" i="23"/>
  <c r="FT282" i="23"/>
  <c r="FT248" i="23"/>
  <c r="FT345" i="23"/>
  <c r="FT85" i="23"/>
  <c r="FT261" i="23"/>
  <c r="FT102" i="23"/>
  <c r="FT250" i="23"/>
  <c r="FT75" i="23"/>
  <c r="FT354" i="23"/>
  <c r="FT375" i="23"/>
  <c r="FT367" i="23"/>
  <c r="FT285" i="23"/>
  <c r="FT76" i="23"/>
  <c r="FT200" i="23"/>
  <c r="FT55" i="23"/>
  <c r="FT340" i="23"/>
  <c r="FT202" i="23"/>
  <c r="FT238" i="23"/>
  <c r="FT164" i="23"/>
  <c r="FT243" i="23"/>
  <c r="FT47" i="23"/>
  <c r="FT192" i="23"/>
  <c r="FT60" i="23"/>
  <c r="FT246" i="23"/>
  <c r="FT357" i="23"/>
  <c r="EZ83" i="23"/>
  <c r="EZ20" i="23"/>
  <c r="EZ64" i="23"/>
  <c r="FT296" i="23"/>
  <c r="FT57" i="23"/>
  <c r="FT201" i="23"/>
  <c r="FT341" i="23"/>
  <c r="FT374" i="23"/>
  <c r="FT100" i="23"/>
  <c r="FT281" i="23"/>
  <c r="FT109" i="23"/>
  <c r="FT136" i="23"/>
  <c r="FT187" i="23"/>
  <c r="FT160" i="23"/>
  <c r="FT308" i="23"/>
  <c r="FT21" i="23"/>
  <c r="FT214" i="23"/>
  <c r="FT389" i="23"/>
  <c r="FT69" i="23"/>
  <c r="FT168" i="23"/>
  <c r="FT237" i="23"/>
  <c r="FT394" i="23"/>
  <c r="FT81" i="23"/>
  <c r="FT145" i="23"/>
  <c r="FT315" i="23"/>
  <c r="FT303" i="23"/>
  <c r="FT385" i="23"/>
  <c r="FT301" i="23"/>
  <c r="FT366" i="23"/>
  <c r="FT126" i="23"/>
  <c r="FT321" i="23"/>
  <c r="FT191" i="23"/>
  <c r="FT78" i="23"/>
  <c r="FT173" i="23"/>
  <c r="FT130" i="23"/>
  <c r="FT134" i="23"/>
  <c r="FT297" i="23"/>
  <c r="FT176" i="23"/>
  <c r="FT89" i="23"/>
  <c r="FT278" i="23"/>
  <c r="FT218" i="23"/>
  <c r="FT29" i="23"/>
  <c r="FT216" i="23"/>
  <c r="FT156" i="23"/>
  <c r="FT352" i="23"/>
  <c r="FT256" i="23"/>
  <c r="FT26" i="23"/>
  <c r="FT139" i="23"/>
  <c r="FT67" i="23"/>
  <c r="FT167" i="23"/>
  <c r="FT342" i="23"/>
  <c r="FT95" i="23"/>
  <c r="FT313" i="23"/>
  <c r="FT120" i="23"/>
  <c r="FT208" i="23"/>
  <c r="FT221" i="23"/>
  <c r="FT379" i="23"/>
  <c r="FT290" i="23"/>
  <c r="FT79" i="23"/>
  <c r="FT97" i="23"/>
  <c r="FT183" i="23"/>
  <c r="FT185" i="23"/>
  <c r="FT178" i="23"/>
  <c r="FT228" i="23"/>
  <c r="FT131" i="23"/>
  <c r="FT84" i="23"/>
  <c r="FT213" i="23"/>
  <c r="FT151" i="23"/>
  <c r="FT80" i="23"/>
  <c r="FT154" i="23"/>
  <c r="FT364" i="23"/>
  <c r="FT232" i="23"/>
  <c r="FT288" i="23"/>
  <c r="FT396" i="23"/>
  <c r="FT371" i="23"/>
  <c r="FT235" i="23"/>
  <c r="FT68" i="23"/>
  <c r="FT236" i="23"/>
  <c r="FT108" i="23"/>
  <c r="FT283" i="23"/>
  <c r="FT112" i="23"/>
  <c r="FT141" i="23"/>
  <c r="FT217" i="23"/>
  <c r="FT149" i="23"/>
  <c r="FT291" i="23"/>
  <c r="FT190" i="23"/>
  <c r="FT135" i="23"/>
  <c r="FT28" i="23"/>
  <c r="FT48" i="23"/>
  <c r="FT71" i="23"/>
  <c r="FT96" i="23"/>
  <c r="FT53" i="23"/>
  <c r="FT381" i="23"/>
  <c r="FT40" i="23"/>
  <c r="FT326" i="23"/>
  <c r="EZ16" i="23"/>
  <c r="EZ93" i="23"/>
  <c r="EZ87" i="23"/>
  <c r="FT306" i="23"/>
  <c r="FT204" i="23"/>
  <c r="FT257" i="23"/>
  <c r="FT359" i="23"/>
  <c r="FT175" i="23"/>
  <c r="FT210" i="23"/>
  <c r="FT305" i="23"/>
  <c r="FT92" i="23"/>
  <c r="FT44" i="23"/>
  <c r="FT197" i="23"/>
  <c r="FT319" i="23"/>
  <c r="FT363" i="23"/>
  <c r="FT181" i="23"/>
  <c r="FT336" i="23"/>
  <c r="FT226" i="23"/>
  <c r="FT332" i="23"/>
  <c r="FT107" i="23"/>
  <c r="FT122" i="23"/>
  <c r="FT277" i="23"/>
  <c r="FT101" i="23"/>
  <c r="FT231" i="23"/>
  <c r="FT162" i="23"/>
  <c r="FT116" i="23"/>
  <c r="FT132" i="23"/>
  <c r="FT148" i="23"/>
  <c r="FT324" i="23"/>
  <c r="FT338" i="23"/>
  <c r="FT45" i="23"/>
  <c r="FT272" i="23"/>
  <c r="FT159" i="23"/>
  <c r="FT41" i="23"/>
  <c r="FT318" i="23"/>
  <c r="FT19" i="23"/>
  <c r="FT212" i="23"/>
  <c r="FT49" i="23"/>
  <c r="FT223" i="23"/>
  <c r="FT333" i="23"/>
  <c r="FT219" i="23"/>
  <c r="FT393" i="23"/>
  <c r="FT320" i="23"/>
  <c r="FT329" i="23"/>
  <c r="FT353" i="23"/>
  <c r="FT161" i="23"/>
  <c r="FT275" i="23"/>
  <c r="FT172" i="23"/>
  <c r="FT142" i="23"/>
  <c r="FT271" i="23"/>
  <c r="FT376" i="23"/>
  <c r="FT153" i="23"/>
  <c r="FT115" i="23"/>
  <c r="FT163" i="23"/>
  <c r="FT138" i="23"/>
  <c r="FT265" i="23"/>
  <c r="FT331" i="23"/>
  <c r="FT390" i="23"/>
  <c r="FT180" i="23"/>
  <c r="FT302" i="23"/>
  <c r="FT274" i="23"/>
  <c r="FT287" i="23"/>
  <c r="FT233" i="23"/>
  <c r="FT24" i="23"/>
  <c r="FT309" i="23"/>
  <c r="FT59" i="23"/>
  <c r="FT254" i="23"/>
  <c r="FT144" i="23"/>
  <c r="FT349" i="23"/>
  <c r="FT211" i="23"/>
  <c r="FT215" i="23"/>
  <c r="FT61" i="23"/>
  <c r="FT350" i="23"/>
  <c r="FT74" i="23"/>
  <c r="FT106" i="23"/>
  <c r="FT207" i="23"/>
  <c r="FT128" i="23"/>
  <c r="FT88" i="23"/>
  <c r="FT27" i="23"/>
  <c r="FT252" i="23"/>
  <c r="FT316" i="23"/>
  <c r="FT377" i="23"/>
  <c r="FT52" i="23"/>
  <c r="FT31" i="23"/>
  <c r="FT157" i="23"/>
  <c r="FT391" i="23"/>
  <c r="FT253" i="23"/>
  <c r="FT66" i="23"/>
  <c r="FT251" i="23"/>
  <c r="FT174" i="23"/>
  <c r="FT195" i="23"/>
  <c r="FT114" i="23"/>
  <c r="FT298" i="23"/>
  <c r="FT125" i="23"/>
  <c r="FT361" i="23"/>
  <c r="EZ22" i="23"/>
  <c r="EZ56" i="23"/>
  <c r="FT294" i="23"/>
  <c r="FT279" i="23"/>
  <c r="FT129" i="23"/>
  <c r="FT284" i="23"/>
  <c r="FT121" i="23"/>
  <c r="FT230" i="23"/>
  <c r="FT344" i="23"/>
  <c r="FT198" i="23"/>
  <c r="FT269" i="23"/>
  <c r="FT270" i="23"/>
  <c r="FT32" i="23"/>
  <c r="FT382" i="23"/>
  <c r="FT17" i="23"/>
  <c r="FT105" i="23"/>
  <c r="FT293" i="23"/>
  <c r="FT62" i="23"/>
  <c r="FT347" i="23"/>
  <c r="FT299" i="23"/>
  <c r="FT39" i="23"/>
  <c r="FT123" i="23"/>
  <c r="FT387" i="23"/>
  <c r="FT177" i="23"/>
  <c r="FT339" i="23"/>
  <c r="FT264" i="23"/>
  <c r="FT110" i="23"/>
  <c r="FT184" i="23"/>
  <c r="FT58" i="23"/>
  <c r="FT188" i="23"/>
  <c r="FT51" i="23"/>
  <c r="FT289" i="23"/>
  <c r="FT170" i="23"/>
  <c r="FT330" i="23"/>
  <c r="FT286" i="23"/>
  <c r="FT133" i="23"/>
  <c r="FT227" i="23"/>
  <c r="FT127" i="23"/>
  <c r="FT334" i="23"/>
  <c r="FT384" i="23"/>
  <c r="FT263" i="23"/>
  <c r="FT314" i="23"/>
  <c r="FT72" i="23"/>
  <c r="FT43" i="23"/>
  <c r="FT143" i="23"/>
  <c r="FT372" i="23"/>
  <c r="FT111" i="23"/>
  <c r="FT358" i="23"/>
  <c r="FT240" i="23"/>
  <c r="FT343" i="23"/>
  <c r="FT124" i="23"/>
  <c r="FT346" i="23"/>
  <c r="FT276" i="23"/>
  <c r="FT63" i="23"/>
  <c r="FT104" i="23"/>
  <c r="FT327" i="23"/>
  <c r="FT241" i="23"/>
  <c r="FT229" i="23"/>
  <c r="FT304" i="23"/>
  <c r="FT245" i="23"/>
  <c r="FT369" i="23"/>
  <c r="FT118" i="23"/>
  <c r="FT77" i="23"/>
  <c r="FT194" i="23"/>
  <c r="FT365" i="23"/>
  <c r="FT337" i="23"/>
  <c r="FT292" i="23"/>
  <c r="FT199" i="23"/>
  <c r="FT280" i="23"/>
  <c r="FT37" i="23"/>
  <c r="FT311" i="23"/>
  <c r="FT386" i="23"/>
  <c r="FT242" i="23"/>
  <c r="FT36" i="23"/>
  <c r="FT205" i="23"/>
  <c r="FT82" i="23"/>
  <c r="FT94" i="23"/>
  <c r="FT370" i="23"/>
  <c r="FT119" i="23"/>
  <c r="FT348" i="23"/>
  <c r="FT222" i="23"/>
  <c r="FT86" i="23"/>
  <c r="FT137" i="23"/>
  <c r="FT244" i="23"/>
  <c r="FT355" i="23"/>
  <c r="FT206" i="23"/>
  <c r="FT33" i="23"/>
  <c r="FT259" i="23"/>
  <c r="FT356" i="23"/>
  <c r="FT234" i="23"/>
  <c r="FT166" i="23"/>
  <c r="FT189" i="23"/>
  <c r="FT267" i="23"/>
  <c r="FT140" i="23"/>
  <c r="R57" i="33"/>
  <c r="R22" i="33"/>
  <c r="R44" i="33"/>
  <c r="R19" i="33"/>
  <c r="GW400" i="23"/>
  <c r="HN400" i="23" s="1"/>
  <c r="DS400" i="23"/>
  <c r="DA400" i="23"/>
  <c r="GH400" i="23" s="1"/>
  <c r="BU400" i="23"/>
  <c r="CK400" i="23"/>
  <c r="BC400" i="23"/>
  <c r="EG367" i="23" l="1"/>
  <c r="EG102" i="23"/>
  <c r="EG226" i="23"/>
  <c r="P30" i="33" s="1"/>
  <c r="EG352" i="23"/>
  <c r="EG273" i="23"/>
  <c r="P55" i="33" s="1"/>
  <c r="EG199" i="23"/>
  <c r="EG266" i="23"/>
  <c r="EG142" i="23"/>
  <c r="EG332" i="23"/>
  <c r="EG354" i="23"/>
  <c r="P36" i="33" s="1"/>
  <c r="EG198" i="23"/>
  <c r="EG42" i="23"/>
  <c r="EG113" i="23"/>
  <c r="EG100" i="23"/>
  <c r="EG254" i="23"/>
  <c r="P32" i="33" s="1"/>
  <c r="EG210" i="23"/>
  <c r="EG153" i="23"/>
  <c r="EG50" i="23"/>
  <c r="EG224" i="23"/>
  <c r="EG242" i="23"/>
  <c r="EG291" i="23"/>
  <c r="EG223" i="23"/>
  <c r="EG114" i="23"/>
  <c r="EG353" i="23"/>
  <c r="EG391" i="23"/>
  <c r="EG28" i="23"/>
  <c r="EG77" i="23"/>
  <c r="EG320" i="23"/>
  <c r="EG166" i="23"/>
  <c r="EG86" i="23"/>
  <c r="EG329" i="23"/>
  <c r="EG342" i="23"/>
  <c r="EG228" i="23"/>
  <c r="EG247" i="23"/>
  <c r="EG311" i="23"/>
  <c r="EG324" i="23"/>
  <c r="EG122" i="23"/>
  <c r="EG59" i="23"/>
  <c r="EG191" i="23"/>
  <c r="EG136" i="23"/>
  <c r="EG162" i="23"/>
  <c r="EG211" i="23"/>
  <c r="EG115" i="23"/>
  <c r="EG58" i="23"/>
  <c r="EG366" i="23"/>
  <c r="EG239" i="23"/>
  <c r="EG321" i="23"/>
  <c r="EG268" i="23"/>
  <c r="EG31" i="23"/>
  <c r="EG151" i="23"/>
  <c r="EG182" i="23"/>
  <c r="P27" i="33" s="1"/>
  <c r="GF179" i="23"/>
  <c r="GF413" i="23" s="1"/>
  <c r="EX413" i="23"/>
  <c r="GF40" i="23"/>
  <c r="EX411" i="23"/>
  <c r="GF42" i="23"/>
  <c r="EX424" i="23"/>
  <c r="GF142" i="23"/>
  <c r="GF407" i="23" s="1"/>
  <c r="EX407" i="23"/>
  <c r="GF26" i="23"/>
  <c r="EX422" i="23"/>
  <c r="GF27" i="23"/>
  <c r="EX418" i="23"/>
  <c r="GF53" i="23"/>
  <c r="GF425" i="23" s="1"/>
  <c r="EX425" i="23"/>
  <c r="GF82" i="23"/>
  <c r="GF408" i="23" s="1"/>
  <c r="EX408" i="23"/>
  <c r="Q68" i="26"/>
  <c r="GF17" i="23"/>
  <c r="EX423" i="23"/>
  <c r="EX405" i="23"/>
  <c r="EX398" i="23"/>
  <c r="GF214" i="23"/>
  <c r="GF415" i="23" s="1"/>
  <c r="EX415" i="23"/>
  <c r="GF44" i="23"/>
  <c r="GF426" i="23" s="1"/>
  <c r="EX426" i="23"/>
  <c r="GF95" i="23"/>
  <c r="GF421" i="23" s="1"/>
  <c r="EX421" i="23"/>
  <c r="GF31" i="23"/>
  <c r="EX412" i="23"/>
  <c r="GF32" i="23"/>
  <c r="GF414" i="23" s="1"/>
  <c r="EX414" i="23"/>
  <c r="GF18" i="23"/>
  <c r="GF419" i="23" s="1"/>
  <c r="EX419" i="23"/>
  <c r="GF24" i="23"/>
  <c r="EX409" i="23"/>
  <c r="EX420" i="23"/>
  <c r="GF62" i="23"/>
  <c r="GF406" i="23" s="1"/>
  <c r="EX406" i="23"/>
  <c r="EG265" i="23"/>
  <c r="EG61" i="23"/>
  <c r="EG389" i="23"/>
  <c r="EG303" i="23"/>
  <c r="EG284" i="23"/>
  <c r="EG120" i="23"/>
  <c r="EG327" i="23"/>
  <c r="EG106" i="23"/>
  <c r="EG140" i="23"/>
  <c r="EG337" i="23"/>
  <c r="EG98" i="23"/>
  <c r="EG66" i="23"/>
  <c r="EG201" i="23"/>
  <c r="EG32" i="23"/>
  <c r="EG63" i="23"/>
  <c r="EG361" i="23"/>
  <c r="EG169" i="23"/>
  <c r="EG246" i="23"/>
  <c r="EG78" i="23"/>
  <c r="EG306" i="23"/>
  <c r="EG218" i="23"/>
  <c r="EG138" i="23"/>
  <c r="EG202" i="23"/>
  <c r="EG249" i="23"/>
  <c r="EG21" i="23"/>
  <c r="EG109" i="23"/>
  <c r="P43" i="33" s="1"/>
  <c r="EG129" i="23"/>
  <c r="EG92" i="23"/>
  <c r="EG344" i="23"/>
  <c r="P35" i="33" s="1"/>
  <c r="EG51" i="23"/>
  <c r="EG232" i="23"/>
  <c r="EG300" i="23"/>
  <c r="EG124" i="23"/>
  <c r="EG178" i="23"/>
  <c r="EG395" i="23"/>
  <c r="EG179" i="23"/>
  <c r="P48" i="33" s="1"/>
  <c r="EG237" i="23"/>
  <c r="EG221" i="23"/>
  <c r="P51" i="33" s="1"/>
  <c r="EG363" i="23"/>
  <c r="EG376" i="23"/>
  <c r="EG358" i="23"/>
  <c r="EG260" i="23"/>
  <c r="P54" i="33" s="1"/>
  <c r="DP415" i="23"/>
  <c r="EG360" i="23"/>
  <c r="EG287" i="23"/>
  <c r="EG275" i="23"/>
  <c r="EG279" i="23"/>
  <c r="EG214" i="23"/>
  <c r="EG388" i="23"/>
  <c r="EG96" i="23"/>
  <c r="EG255" i="23"/>
  <c r="EG112" i="23"/>
  <c r="EG335" i="23"/>
  <c r="EG308" i="23"/>
  <c r="EG73" i="23"/>
  <c r="EG48" i="23"/>
  <c r="EG103" i="23"/>
  <c r="EG176" i="23"/>
  <c r="EG197" i="23"/>
  <c r="EG338" i="23"/>
  <c r="DP413" i="23"/>
  <c r="EG375" i="23"/>
  <c r="EG181" i="23"/>
  <c r="P26" i="33" s="1"/>
  <c r="EG252" i="23"/>
  <c r="P53" i="33" s="1"/>
  <c r="EG24" i="23"/>
  <c r="EG188" i="23"/>
  <c r="EG163" i="23"/>
  <c r="EG370" i="23"/>
  <c r="EG250" i="23"/>
  <c r="EG323" i="23"/>
  <c r="EG189" i="23"/>
  <c r="EG53" i="23"/>
  <c r="EG105" i="23"/>
  <c r="EG261" i="23"/>
  <c r="EG274" i="23"/>
  <c r="EG46" i="23"/>
  <c r="EG251" i="23"/>
  <c r="P31" i="33" s="1"/>
  <c r="EG117" i="23"/>
  <c r="EG328" i="23"/>
  <c r="EG155" i="23"/>
  <c r="EG185" i="23"/>
  <c r="EG387" i="23"/>
  <c r="EG326" i="23"/>
  <c r="EG371" i="23"/>
  <c r="EG134" i="23"/>
  <c r="P23" i="33" s="1"/>
  <c r="EG139" i="23"/>
  <c r="EG288" i="23"/>
  <c r="EG135" i="23"/>
  <c r="EG235" i="23"/>
  <c r="EG156" i="23"/>
  <c r="EG184" i="23"/>
  <c r="P49" i="33" s="1"/>
  <c r="EG158" i="23"/>
  <c r="EG231" i="23"/>
  <c r="EG290" i="23"/>
  <c r="EG296" i="23"/>
  <c r="EG118" i="23"/>
  <c r="EG149" i="23"/>
  <c r="EG301" i="23"/>
  <c r="P56" i="33" s="1"/>
  <c r="EG262" i="23"/>
  <c r="EG34" i="23"/>
  <c r="EG190" i="23"/>
  <c r="EG297" i="23"/>
  <c r="EG193" i="23"/>
  <c r="EG330" i="23"/>
  <c r="EG269" i="23"/>
  <c r="EG264" i="23"/>
  <c r="EG225" i="23"/>
  <c r="EG107" i="23"/>
  <c r="EG157" i="23"/>
  <c r="EG81" i="23"/>
  <c r="EG47" i="23"/>
  <c r="EG305" i="23"/>
  <c r="EG180" i="23"/>
  <c r="EG148" i="23"/>
  <c r="P24" i="33" s="1"/>
  <c r="EG238" i="23"/>
  <c r="EG283" i="23"/>
  <c r="EG307" i="23"/>
  <c r="EG241" i="23"/>
  <c r="EG317" i="23"/>
  <c r="EG65" i="23"/>
  <c r="EG378" i="23"/>
  <c r="EG272" i="23"/>
  <c r="EG41" i="23"/>
  <c r="EG325" i="23"/>
  <c r="EG248" i="23"/>
  <c r="EG159" i="23"/>
  <c r="EG382" i="23"/>
  <c r="EG385" i="23"/>
  <c r="EG219" i="23"/>
  <c r="EG192" i="23"/>
  <c r="EG26" i="23"/>
  <c r="EG75" i="23"/>
  <c r="EG282" i="23"/>
  <c r="EG304" i="23"/>
  <c r="EG84" i="23"/>
  <c r="CI232" i="23"/>
  <c r="CZ232" i="23" s="1"/>
  <c r="EY232" i="23" s="1"/>
  <c r="GG232" i="23" s="1"/>
  <c r="DQ232" i="23"/>
  <c r="DQ197" i="23"/>
  <c r="CI197" i="23"/>
  <c r="CZ197" i="23" s="1"/>
  <c r="EY197" i="23" s="1"/>
  <c r="GG197" i="23" s="1"/>
  <c r="DQ300" i="23"/>
  <c r="CI300" i="23"/>
  <c r="CZ300" i="23" s="1"/>
  <c r="EY300" i="23" s="1"/>
  <c r="GG300" i="23" s="1"/>
  <c r="CI177" i="23"/>
  <c r="CZ177" i="23" s="1"/>
  <c r="EY177" i="23" s="1"/>
  <c r="GG177" i="23" s="1"/>
  <c r="DQ177" i="23"/>
  <c r="CI376" i="23"/>
  <c r="CZ376" i="23" s="1"/>
  <c r="EY376" i="23" s="1"/>
  <c r="GG376" i="23" s="1"/>
  <c r="DQ376" i="23"/>
  <c r="CI278" i="23"/>
  <c r="CZ278" i="23" s="1"/>
  <c r="EY278" i="23" s="1"/>
  <c r="GG278" i="23" s="1"/>
  <c r="DQ278" i="23"/>
  <c r="CI250" i="23"/>
  <c r="CZ250" i="23" s="1"/>
  <c r="EY250" i="23" s="1"/>
  <c r="GG250" i="23" s="1"/>
  <c r="DQ250" i="23"/>
  <c r="DQ59" i="23"/>
  <c r="CI59" i="23"/>
  <c r="CZ59" i="23" s="1"/>
  <c r="EY59" i="23" s="1"/>
  <c r="GG59" i="23" s="1"/>
  <c r="DQ373" i="23"/>
  <c r="CI373" i="23"/>
  <c r="CZ373" i="23" s="1"/>
  <c r="EY373" i="23" s="1"/>
  <c r="GG373" i="23" s="1"/>
  <c r="DQ27" i="23"/>
  <c r="CI27" i="23"/>
  <c r="CZ27" i="23" s="1"/>
  <c r="EY27" i="23" s="1"/>
  <c r="DQ72" i="23"/>
  <c r="CI72" i="23"/>
  <c r="CZ72" i="23" s="1"/>
  <c r="EY72" i="23" s="1"/>
  <c r="GG72" i="23" s="1"/>
  <c r="DQ188" i="23"/>
  <c r="CI188" i="23"/>
  <c r="CZ188" i="23" s="1"/>
  <c r="EY188" i="23" s="1"/>
  <c r="GG188" i="23" s="1"/>
  <c r="CI133" i="23"/>
  <c r="CZ133" i="23" s="1"/>
  <c r="EY133" i="23" s="1"/>
  <c r="GG133" i="23" s="1"/>
  <c r="DQ133" i="23"/>
  <c r="CI265" i="23"/>
  <c r="CZ265" i="23" s="1"/>
  <c r="EY265" i="23" s="1"/>
  <c r="GG265" i="23" s="1"/>
  <c r="DQ265" i="23"/>
  <c r="DQ306" i="23"/>
  <c r="CI306" i="23"/>
  <c r="CZ306" i="23" s="1"/>
  <c r="EY306" i="23" s="1"/>
  <c r="GG306" i="23" s="1"/>
  <c r="DQ218" i="23"/>
  <c r="CI218" i="23"/>
  <c r="CZ218" i="23" s="1"/>
  <c r="EY218" i="23" s="1"/>
  <c r="GG218" i="23" s="1"/>
  <c r="CI61" i="23"/>
  <c r="CZ61" i="23" s="1"/>
  <c r="EY61" i="23" s="1"/>
  <c r="GG61" i="23" s="1"/>
  <c r="DQ61" i="23"/>
  <c r="DQ389" i="23"/>
  <c r="CI389" i="23"/>
  <c r="CZ389" i="23" s="1"/>
  <c r="EY389" i="23" s="1"/>
  <c r="GG389" i="23" s="1"/>
  <c r="CI113" i="23"/>
  <c r="CZ113" i="23" s="1"/>
  <c r="EY113" i="23" s="1"/>
  <c r="GG113" i="23" s="1"/>
  <c r="DQ113" i="23"/>
  <c r="DP419" i="23"/>
  <c r="DQ149" i="23"/>
  <c r="CI149" i="23"/>
  <c r="CZ149" i="23" s="1"/>
  <c r="EY149" i="23" s="1"/>
  <c r="GG149" i="23" s="1"/>
  <c r="DQ69" i="23"/>
  <c r="CI69" i="23"/>
  <c r="CZ69" i="23" s="1"/>
  <c r="EY69" i="23" s="1"/>
  <c r="GG69" i="23" s="1"/>
  <c r="EG276" i="23"/>
  <c r="EG137" i="23"/>
  <c r="P45" i="33" s="1"/>
  <c r="DQ262" i="23"/>
  <c r="CI262" i="23"/>
  <c r="CZ262" i="23" s="1"/>
  <c r="EY262" i="23" s="1"/>
  <c r="GG262" i="23" s="1"/>
  <c r="CI255" i="23"/>
  <c r="CZ255" i="23" s="1"/>
  <c r="EY255" i="23" s="1"/>
  <c r="GG255" i="23" s="1"/>
  <c r="DQ255" i="23"/>
  <c r="EG85" i="23"/>
  <c r="EG347" i="23"/>
  <c r="CI227" i="23"/>
  <c r="CZ227" i="23" s="1"/>
  <c r="EY227" i="23" s="1"/>
  <c r="GG227" i="23" s="1"/>
  <c r="DQ227" i="23"/>
  <c r="DQ89" i="23"/>
  <c r="CI89" i="23"/>
  <c r="CZ89" i="23" s="1"/>
  <c r="EY89" i="23" s="1"/>
  <c r="GG89" i="23" s="1"/>
  <c r="CI102" i="23"/>
  <c r="CZ102" i="23" s="1"/>
  <c r="EY102" i="23" s="1"/>
  <c r="GG102" i="23" s="1"/>
  <c r="DQ102" i="23"/>
  <c r="DQ253" i="23"/>
  <c r="CI253" i="23"/>
  <c r="CZ253" i="23" s="1"/>
  <c r="EY253" i="23" s="1"/>
  <c r="GG253" i="23" s="1"/>
  <c r="CI226" i="23"/>
  <c r="CZ226" i="23" s="1"/>
  <c r="EY226" i="23" s="1"/>
  <c r="GG226" i="23" s="1"/>
  <c r="DQ226" i="23"/>
  <c r="DQ122" i="23"/>
  <c r="CI122" i="23"/>
  <c r="CZ122" i="23" s="1"/>
  <c r="EY122" i="23" s="1"/>
  <c r="GG122" i="23" s="1"/>
  <c r="CI379" i="23"/>
  <c r="CZ379" i="23" s="1"/>
  <c r="EY379" i="23" s="1"/>
  <c r="GG379" i="23" s="1"/>
  <c r="DQ379" i="23"/>
  <c r="CI42" i="23"/>
  <c r="CZ42" i="23" s="1"/>
  <c r="EY42" i="23" s="1"/>
  <c r="DQ42" i="23"/>
  <c r="DQ291" i="23"/>
  <c r="CI291" i="23"/>
  <c r="CZ291" i="23" s="1"/>
  <c r="EY291" i="23" s="1"/>
  <c r="GG291" i="23" s="1"/>
  <c r="CI338" i="23"/>
  <c r="CZ338" i="23" s="1"/>
  <c r="EY338" i="23" s="1"/>
  <c r="GG338" i="23" s="1"/>
  <c r="DQ338" i="23"/>
  <c r="CI145" i="23"/>
  <c r="CZ145" i="23" s="1"/>
  <c r="EY145" i="23" s="1"/>
  <c r="GG145" i="23" s="1"/>
  <c r="DQ145" i="23"/>
  <c r="DQ244" i="23"/>
  <c r="CI244" i="23"/>
  <c r="CZ244" i="23" s="1"/>
  <c r="EY244" i="23" s="1"/>
  <c r="GG244" i="23" s="1"/>
  <c r="DQ96" i="23"/>
  <c r="CI96" i="23"/>
  <c r="CZ96" i="23" s="1"/>
  <c r="EY96" i="23" s="1"/>
  <c r="GG96" i="23" s="1"/>
  <c r="DQ98" i="23"/>
  <c r="CI98" i="23"/>
  <c r="CZ98" i="23" s="1"/>
  <c r="EY98" i="23" s="1"/>
  <c r="GG98" i="23" s="1"/>
  <c r="CI277" i="23"/>
  <c r="CZ277" i="23" s="1"/>
  <c r="EY277" i="23" s="1"/>
  <c r="GG277" i="23" s="1"/>
  <c r="DQ277" i="23"/>
  <c r="DQ186" i="23"/>
  <c r="CI186" i="23"/>
  <c r="CZ186" i="23" s="1"/>
  <c r="EY186" i="23" s="1"/>
  <c r="GG186" i="23" s="1"/>
  <c r="DQ393" i="23"/>
  <c r="CI393" i="23"/>
  <c r="CZ393" i="23" s="1"/>
  <c r="EY393" i="23" s="1"/>
  <c r="GG393" i="23" s="1"/>
  <c r="DQ121" i="23"/>
  <c r="CI121" i="23"/>
  <c r="CZ121" i="23" s="1"/>
  <c r="EY121" i="23" s="1"/>
  <c r="GG121" i="23" s="1"/>
  <c r="DQ383" i="23"/>
  <c r="CI383" i="23"/>
  <c r="CZ383" i="23" s="1"/>
  <c r="EY383" i="23" s="1"/>
  <c r="GG383" i="23" s="1"/>
  <c r="CI286" i="23"/>
  <c r="CZ286" i="23" s="1"/>
  <c r="EY286" i="23" s="1"/>
  <c r="GG286" i="23" s="1"/>
  <c r="DQ286" i="23"/>
  <c r="CI196" i="23"/>
  <c r="CZ196" i="23" s="1"/>
  <c r="EY196" i="23" s="1"/>
  <c r="GG196" i="23" s="1"/>
  <c r="DQ196" i="23"/>
  <c r="CH410" i="23"/>
  <c r="CY146" i="23"/>
  <c r="CY410" i="23" s="1"/>
  <c r="EG365" i="23"/>
  <c r="EG97" i="23"/>
  <c r="CI210" i="23"/>
  <c r="CZ210" i="23" s="1"/>
  <c r="EY210" i="23" s="1"/>
  <c r="GG210" i="23" s="1"/>
  <c r="DQ210" i="23"/>
  <c r="EG130" i="23"/>
  <c r="EG173" i="23"/>
  <c r="CI153" i="23"/>
  <c r="CZ153" i="23" s="1"/>
  <c r="EY153" i="23" s="1"/>
  <c r="GG153" i="23" s="1"/>
  <c r="DQ153" i="23"/>
  <c r="CI50" i="23"/>
  <c r="CZ50" i="23" s="1"/>
  <c r="EY50" i="23" s="1"/>
  <c r="GG50" i="23" s="1"/>
  <c r="DQ50" i="23"/>
  <c r="DQ224" i="23"/>
  <c r="CI224" i="23"/>
  <c r="CZ224" i="23" s="1"/>
  <c r="EY224" i="23" s="1"/>
  <c r="GG224" i="23" s="1"/>
  <c r="CI343" i="23"/>
  <c r="CZ343" i="23" s="1"/>
  <c r="EY343" i="23" s="1"/>
  <c r="GG343" i="23" s="1"/>
  <c r="DQ343" i="23"/>
  <c r="CI386" i="23"/>
  <c r="CZ386" i="23" s="1"/>
  <c r="EY386" i="23" s="1"/>
  <c r="GG386" i="23" s="1"/>
  <c r="DQ386" i="23"/>
  <c r="CI211" i="23"/>
  <c r="CZ211" i="23" s="1"/>
  <c r="EY211" i="23" s="1"/>
  <c r="GG211" i="23" s="1"/>
  <c r="DQ211" i="23"/>
  <c r="CI243" i="23"/>
  <c r="CZ243" i="23" s="1"/>
  <c r="EY243" i="23" s="1"/>
  <c r="GG243" i="23" s="1"/>
  <c r="DQ243" i="23"/>
  <c r="DQ228" i="23"/>
  <c r="CI228" i="23"/>
  <c r="CZ228" i="23" s="1"/>
  <c r="EY228" i="23" s="1"/>
  <c r="GG228" i="23" s="1"/>
  <c r="CI247" i="23"/>
  <c r="CZ247" i="23" s="1"/>
  <c r="EY247" i="23" s="1"/>
  <c r="GG247" i="23" s="1"/>
  <c r="DQ247" i="23"/>
  <c r="DQ79" i="23"/>
  <c r="CI79" i="23"/>
  <c r="CZ79" i="23" s="1"/>
  <c r="EY79" i="23" s="1"/>
  <c r="GG79" i="23" s="1"/>
  <c r="CI339" i="23"/>
  <c r="CZ339" i="23" s="1"/>
  <c r="EY339" i="23" s="1"/>
  <c r="GG339" i="23" s="1"/>
  <c r="DQ339" i="23"/>
  <c r="DQ340" i="23"/>
  <c r="CI340" i="23"/>
  <c r="CZ340" i="23" s="1"/>
  <c r="EY340" i="23" s="1"/>
  <c r="GG340" i="23" s="1"/>
  <c r="DQ311" i="23"/>
  <c r="CI311" i="23"/>
  <c r="CZ311" i="23" s="1"/>
  <c r="EY311" i="23" s="1"/>
  <c r="GG311" i="23" s="1"/>
  <c r="CI81" i="23"/>
  <c r="CZ81" i="23" s="1"/>
  <c r="EY81" i="23" s="1"/>
  <c r="GG81" i="23" s="1"/>
  <c r="DQ81" i="23"/>
  <c r="DQ26" i="23"/>
  <c r="CI26" i="23"/>
  <c r="CZ26" i="23" s="1"/>
  <c r="EY26" i="23" s="1"/>
  <c r="DQ249" i="23"/>
  <c r="CI249" i="23"/>
  <c r="CZ249" i="23" s="1"/>
  <c r="EY249" i="23" s="1"/>
  <c r="GG249" i="23" s="1"/>
  <c r="CI75" i="23"/>
  <c r="CZ75" i="23" s="1"/>
  <c r="EY75" i="23" s="1"/>
  <c r="GG75" i="23" s="1"/>
  <c r="DQ75" i="23"/>
  <c r="CI109" i="23"/>
  <c r="CZ109" i="23" s="1"/>
  <c r="EY109" i="23" s="1"/>
  <c r="GG109" i="23" s="1"/>
  <c r="DQ109" i="23"/>
  <c r="CI342" i="23"/>
  <c r="CZ342" i="23" s="1"/>
  <c r="EY342" i="23" s="1"/>
  <c r="GG342" i="23" s="1"/>
  <c r="DQ342" i="23"/>
  <c r="CI175" i="23"/>
  <c r="CZ175" i="23" s="1"/>
  <c r="EY175" i="23" s="1"/>
  <c r="GG175" i="23" s="1"/>
  <c r="DQ175" i="23"/>
  <c r="CI289" i="23"/>
  <c r="CZ289" i="23" s="1"/>
  <c r="EY289" i="23" s="1"/>
  <c r="GG289" i="23" s="1"/>
  <c r="DQ289" i="23"/>
  <c r="CI366" i="23"/>
  <c r="CZ366" i="23" s="1"/>
  <c r="EY366" i="23" s="1"/>
  <c r="GG366" i="23" s="1"/>
  <c r="DQ366" i="23"/>
  <c r="CI154" i="23"/>
  <c r="CZ154" i="23" s="1"/>
  <c r="EY154" i="23" s="1"/>
  <c r="GG154" i="23" s="1"/>
  <c r="DQ154" i="23"/>
  <c r="DQ321" i="23"/>
  <c r="CI321" i="23"/>
  <c r="CZ321" i="23" s="1"/>
  <c r="EY321" i="23" s="1"/>
  <c r="GG321" i="23" s="1"/>
  <c r="DQ282" i="23"/>
  <c r="CI282" i="23"/>
  <c r="CZ282" i="23" s="1"/>
  <c r="EY282" i="23" s="1"/>
  <c r="GG282" i="23" s="1"/>
  <c r="DQ268" i="23"/>
  <c r="CI268" i="23"/>
  <c r="CZ268" i="23" s="1"/>
  <c r="EY268" i="23" s="1"/>
  <c r="GG268" i="23" s="1"/>
  <c r="DQ31" i="23"/>
  <c r="CI31" i="23"/>
  <c r="CZ31" i="23" s="1"/>
  <c r="EY31" i="23" s="1"/>
  <c r="EG234" i="23"/>
  <c r="EG319" i="23"/>
  <c r="EG309" i="23"/>
  <c r="EG19" i="23"/>
  <c r="CI84" i="23"/>
  <c r="CZ84" i="23" s="1"/>
  <c r="EY84" i="23" s="1"/>
  <c r="GG84" i="23" s="1"/>
  <c r="DQ84" i="23"/>
  <c r="CH408" i="23"/>
  <c r="CY64" i="23"/>
  <c r="CI52" i="23"/>
  <c r="CZ52" i="23" s="1"/>
  <c r="EY52" i="23" s="1"/>
  <c r="GG52" i="23" s="1"/>
  <c r="DQ52" i="23"/>
  <c r="EG45" i="23"/>
  <c r="EG220" i="23"/>
  <c r="CI336" i="23"/>
  <c r="CZ336" i="23" s="1"/>
  <c r="EY336" i="23" s="1"/>
  <c r="GG336" i="23" s="1"/>
  <c r="DQ336" i="23"/>
  <c r="EG89" i="23"/>
  <c r="CI276" i="23"/>
  <c r="CZ276" i="23" s="1"/>
  <c r="EY276" i="23" s="1"/>
  <c r="GG276" i="23" s="1"/>
  <c r="DQ276" i="23"/>
  <c r="DQ137" i="23"/>
  <c r="CI137" i="23"/>
  <c r="CZ137" i="23" s="1"/>
  <c r="EY137" i="23" s="1"/>
  <c r="GG137" i="23" s="1"/>
  <c r="CI36" i="23"/>
  <c r="CZ36" i="23" s="1"/>
  <c r="EY36" i="23" s="1"/>
  <c r="GG36" i="23" s="1"/>
  <c r="DQ36" i="23"/>
  <c r="EG253" i="23"/>
  <c r="CI172" i="23"/>
  <c r="CZ172" i="23" s="1"/>
  <c r="EY172" i="23" s="1"/>
  <c r="GG172" i="23" s="1"/>
  <c r="DQ172" i="23"/>
  <c r="EG177" i="23"/>
  <c r="DQ112" i="23"/>
  <c r="CI112" i="23"/>
  <c r="CZ112" i="23" s="1"/>
  <c r="EY112" i="23" s="1"/>
  <c r="GG112" i="23" s="1"/>
  <c r="DQ190" i="23"/>
  <c r="CI190" i="23"/>
  <c r="CZ190" i="23" s="1"/>
  <c r="EY190" i="23" s="1"/>
  <c r="GG190" i="23" s="1"/>
  <c r="DQ335" i="23"/>
  <c r="CI335" i="23"/>
  <c r="CZ335" i="23" s="1"/>
  <c r="EY335" i="23" s="1"/>
  <c r="GG335" i="23" s="1"/>
  <c r="DQ358" i="23"/>
  <c r="CI358" i="23"/>
  <c r="CZ358" i="23" s="1"/>
  <c r="EY358" i="23" s="1"/>
  <c r="GG358" i="23" s="1"/>
  <c r="EG350" i="23"/>
  <c r="DQ260" i="23"/>
  <c r="CI260" i="23"/>
  <c r="CZ260" i="23" s="1"/>
  <c r="EY260" i="23" s="1"/>
  <c r="GG260" i="23" s="1"/>
  <c r="EG195" i="23"/>
  <c r="EG373" i="23"/>
  <c r="CI101" i="23"/>
  <c r="CZ101" i="23" s="1"/>
  <c r="EY101" i="23" s="1"/>
  <c r="GG101" i="23" s="1"/>
  <c r="DQ101" i="23"/>
  <c r="EG27" i="23"/>
  <c r="CI68" i="23"/>
  <c r="CZ68" i="23" s="1"/>
  <c r="EY68" i="23" s="1"/>
  <c r="GG68" i="23" s="1"/>
  <c r="DQ68" i="23"/>
  <c r="EG270" i="23"/>
  <c r="EG368" i="23"/>
  <c r="EG145" i="23"/>
  <c r="EG133" i="23"/>
  <c r="EG57" i="23"/>
  <c r="CI37" i="23"/>
  <c r="CZ37" i="23" s="1"/>
  <c r="EY37" i="23" s="1"/>
  <c r="GG37" i="23" s="1"/>
  <c r="DQ37" i="23"/>
  <c r="EG313" i="23"/>
  <c r="CY147" i="23"/>
  <c r="CH415" i="23"/>
  <c r="CI390" i="23"/>
  <c r="CZ390" i="23" s="1"/>
  <c r="EY390" i="23" s="1"/>
  <c r="GG390" i="23" s="1"/>
  <c r="DQ390" i="23"/>
  <c r="EG240" i="23"/>
  <c r="CI53" i="23"/>
  <c r="CZ53" i="23" s="1"/>
  <c r="EY53" i="23" s="1"/>
  <c r="DQ53" i="23"/>
  <c r="DQ127" i="23"/>
  <c r="CI127" i="23"/>
  <c r="CZ127" i="23" s="1"/>
  <c r="EY127" i="23" s="1"/>
  <c r="GG127" i="23" s="1"/>
  <c r="DQ105" i="23"/>
  <c r="CI105" i="23"/>
  <c r="CZ105" i="23" s="1"/>
  <c r="EY105" i="23" s="1"/>
  <c r="GG105" i="23" s="1"/>
  <c r="CI261" i="23"/>
  <c r="CZ261" i="23" s="1"/>
  <c r="EY261" i="23" s="1"/>
  <c r="GG261" i="23" s="1"/>
  <c r="DQ261" i="23"/>
  <c r="EG213" i="23"/>
  <c r="DQ351" i="23"/>
  <c r="CI351" i="23"/>
  <c r="CZ351" i="23" s="1"/>
  <c r="EY351" i="23" s="1"/>
  <c r="GG351" i="23" s="1"/>
  <c r="DQ287" i="23"/>
  <c r="CI287" i="23"/>
  <c r="CZ287" i="23" s="1"/>
  <c r="EY287" i="23" s="1"/>
  <c r="GG287" i="23" s="1"/>
  <c r="DQ171" i="23"/>
  <c r="CI171" i="23"/>
  <c r="CZ171" i="23" s="1"/>
  <c r="EY171" i="23" s="1"/>
  <c r="GG171" i="23" s="1"/>
  <c r="EG200" i="23"/>
  <c r="P50" i="33" s="1"/>
  <c r="DQ328" i="23"/>
  <c r="CI328" i="23"/>
  <c r="CZ328" i="23" s="1"/>
  <c r="EY328" i="23" s="1"/>
  <c r="GG328" i="23" s="1"/>
  <c r="BR419" i="23"/>
  <c r="DQ16" i="23"/>
  <c r="CI16" i="23"/>
  <c r="EG54" i="23"/>
  <c r="EG215" i="23"/>
  <c r="DQ363" i="23"/>
  <c r="CI363" i="23"/>
  <c r="CZ363" i="23" s="1"/>
  <c r="EY363" i="23" s="1"/>
  <c r="GG363" i="23" s="1"/>
  <c r="EG170" i="23"/>
  <c r="EG334" i="23"/>
  <c r="DQ381" i="23"/>
  <c r="CI381" i="23"/>
  <c r="CZ381" i="23" s="1"/>
  <c r="EY381" i="23" s="1"/>
  <c r="GG381" i="23" s="1"/>
  <c r="EG339" i="23"/>
  <c r="EG256" i="23"/>
  <c r="DQ308" i="23"/>
  <c r="CI308" i="23"/>
  <c r="CZ308" i="23" s="1"/>
  <c r="EY308" i="23" s="1"/>
  <c r="GG308" i="23" s="1"/>
  <c r="DQ76" i="23"/>
  <c r="CI76" i="23"/>
  <c r="CZ76" i="23" s="1"/>
  <c r="EY76" i="23" s="1"/>
  <c r="GG76" i="23" s="1"/>
  <c r="DQ258" i="23"/>
  <c r="CI258" i="23"/>
  <c r="CZ258" i="23" s="1"/>
  <c r="EY258" i="23" s="1"/>
  <c r="GG258" i="23" s="1"/>
  <c r="EG359" i="23"/>
  <c r="EG99" i="23"/>
  <c r="DQ185" i="23"/>
  <c r="CI185" i="23"/>
  <c r="CZ185" i="23" s="1"/>
  <c r="EY185" i="23" s="1"/>
  <c r="GG185" i="23" s="1"/>
  <c r="EG17" i="23"/>
  <c r="DQ387" i="23"/>
  <c r="CI387" i="23"/>
  <c r="CZ387" i="23" s="1"/>
  <c r="EY387" i="23" s="1"/>
  <c r="GG387" i="23" s="1"/>
  <c r="CI326" i="23"/>
  <c r="CZ326" i="23" s="1"/>
  <c r="EY326" i="23" s="1"/>
  <c r="GG326" i="23" s="1"/>
  <c r="DQ326" i="23"/>
  <c r="DQ82" i="23"/>
  <c r="CI82" i="23"/>
  <c r="CZ82" i="23" s="1"/>
  <c r="EY82" i="23" s="1"/>
  <c r="EG164" i="23"/>
  <c r="DQ71" i="23"/>
  <c r="CI71" i="23"/>
  <c r="CZ71" i="23" s="1"/>
  <c r="EY71" i="23" s="1"/>
  <c r="GG71" i="23" s="1"/>
  <c r="DQ380" i="23"/>
  <c r="CI380" i="23"/>
  <c r="CZ380" i="23" s="1"/>
  <c r="EY380" i="23" s="1"/>
  <c r="GG380" i="23" s="1"/>
  <c r="DQ288" i="23"/>
  <c r="CI288" i="23"/>
  <c r="CZ288" i="23" s="1"/>
  <c r="EY288" i="23" s="1"/>
  <c r="GG288" i="23" s="1"/>
  <c r="CY83" i="23"/>
  <c r="CH421" i="23"/>
  <c r="EG70" i="23"/>
  <c r="DQ73" i="23"/>
  <c r="CI73" i="23"/>
  <c r="CZ73" i="23" s="1"/>
  <c r="EY73" i="23" s="1"/>
  <c r="GG73" i="23" s="1"/>
  <c r="DQ60" i="23"/>
  <c r="CI60" i="23"/>
  <c r="CZ60" i="23" s="1"/>
  <c r="EY60" i="23" s="1"/>
  <c r="GG60" i="23" s="1"/>
  <c r="EG302" i="23"/>
  <c r="DQ48" i="23"/>
  <c r="CI48" i="23"/>
  <c r="CZ48" i="23" s="1"/>
  <c r="EY48" i="23" s="1"/>
  <c r="GG48" i="23" s="1"/>
  <c r="DQ267" i="23"/>
  <c r="CI267" i="23"/>
  <c r="CZ267" i="23" s="1"/>
  <c r="EY267" i="23" s="1"/>
  <c r="GG267" i="23" s="1"/>
  <c r="DQ141" i="23"/>
  <c r="CI141" i="23"/>
  <c r="CZ141" i="23" s="1"/>
  <c r="EY141" i="23" s="1"/>
  <c r="GG141" i="23" s="1"/>
  <c r="CI95" i="23"/>
  <c r="CZ95" i="23" s="1"/>
  <c r="EY95" i="23" s="1"/>
  <c r="DQ95" i="23"/>
  <c r="DQ103" i="23"/>
  <c r="CI103" i="23"/>
  <c r="CZ103" i="23" s="1"/>
  <c r="EY103" i="23" s="1"/>
  <c r="GG103" i="23" s="1"/>
  <c r="CI163" i="23"/>
  <c r="CZ163" i="23" s="1"/>
  <c r="EY163" i="23" s="1"/>
  <c r="GG163" i="23" s="1"/>
  <c r="DQ163" i="23"/>
  <c r="EG257" i="23"/>
  <c r="CI176" i="23"/>
  <c r="CZ176" i="23" s="1"/>
  <c r="EY176" i="23" s="1"/>
  <c r="GG176" i="23" s="1"/>
  <c r="DQ176" i="23"/>
  <c r="CI370" i="23"/>
  <c r="CZ370" i="23" s="1"/>
  <c r="EY370" i="23" s="1"/>
  <c r="GG370" i="23" s="1"/>
  <c r="DQ370" i="23"/>
  <c r="CI93" i="23"/>
  <c r="DQ93" i="23"/>
  <c r="Q19" i="26"/>
  <c r="Q94" i="26" s="1"/>
  <c r="Q98" i="26" s="1"/>
  <c r="BR407" i="23"/>
  <c r="CI94" i="23"/>
  <c r="CZ94" i="23" s="1"/>
  <c r="EY94" i="23" s="1"/>
  <c r="GG94" i="23" s="1"/>
  <c r="DQ94" i="23"/>
  <c r="EG154" i="23"/>
  <c r="P25" i="33" s="1"/>
  <c r="CI348" i="23"/>
  <c r="CZ348" i="23" s="1"/>
  <c r="EY348" i="23" s="1"/>
  <c r="GG348" i="23" s="1"/>
  <c r="DQ348" i="23"/>
  <c r="CI329" i="23"/>
  <c r="CZ329" i="23" s="1"/>
  <c r="EY329" i="23" s="1"/>
  <c r="GG329" i="23" s="1"/>
  <c r="DQ329" i="23"/>
  <c r="DQ271" i="23"/>
  <c r="CI271" i="23"/>
  <c r="CZ271" i="23" s="1"/>
  <c r="EY271" i="23" s="1"/>
  <c r="GG271" i="23" s="1"/>
  <c r="CI56" i="23"/>
  <c r="DQ56" i="23"/>
  <c r="BR406" i="23"/>
  <c r="DQ333" i="23"/>
  <c r="CI333" i="23"/>
  <c r="CZ333" i="23" s="1"/>
  <c r="EY333" i="23" s="1"/>
  <c r="GG333" i="23" s="1"/>
  <c r="DQ280" i="23"/>
  <c r="CI280" i="23"/>
  <c r="CZ280" i="23" s="1"/>
  <c r="EY280" i="23" s="1"/>
  <c r="GG280" i="23" s="1"/>
  <c r="DQ126" i="23"/>
  <c r="CI126" i="23"/>
  <c r="CZ126" i="23" s="1"/>
  <c r="EY126" i="23" s="1"/>
  <c r="GG126" i="23" s="1"/>
  <c r="CI92" i="23"/>
  <c r="CZ92" i="23" s="1"/>
  <c r="EY92" i="23" s="1"/>
  <c r="GG92" i="23" s="1"/>
  <c r="DQ92" i="23"/>
  <c r="DQ187" i="23"/>
  <c r="CI187" i="23"/>
  <c r="CZ187" i="23" s="1"/>
  <c r="EY187" i="23" s="1"/>
  <c r="GG187" i="23" s="1"/>
  <c r="DQ319" i="23"/>
  <c r="CI319" i="23"/>
  <c r="CZ319" i="23" s="1"/>
  <c r="EY319" i="23" s="1"/>
  <c r="GG319" i="23" s="1"/>
  <c r="DQ330" i="23"/>
  <c r="CI330" i="23"/>
  <c r="CZ330" i="23" s="1"/>
  <c r="EY330" i="23" s="1"/>
  <c r="GG330" i="23" s="1"/>
  <c r="CI246" i="23"/>
  <c r="CZ246" i="23" s="1"/>
  <c r="EY246" i="23" s="1"/>
  <c r="GG246" i="23" s="1"/>
  <c r="DQ246" i="23"/>
  <c r="CI344" i="23"/>
  <c r="CZ344" i="23" s="1"/>
  <c r="EY344" i="23" s="1"/>
  <c r="GG344" i="23" s="1"/>
  <c r="DQ344" i="23"/>
  <c r="CI64" i="23"/>
  <c r="DQ64" i="23"/>
  <c r="BR408" i="23"/>
  <c r="DQ120" i="23"/>
  <c r="CI120" i="23"/>
  <c r="CZ120" i="23" s="1"/>
  <c r="EY120" i="23" s="1"/>
  <c r="GG120" i="23" s="1"/>
  <c r="EG216" i="23"/>
  <c r="EG212" i="23"/>
  <c r="DQ294" i="23"/>
  <c r="CI294" i="23"/>
  <c r="CZ294" i="23" s="1"/>
  <c r="EY294" i="23" s="1"/>
  <c r="GG294" i="23" s="1"/>
  <c r="EG318" i="23"/>
  <c r="EG101" i="23"/>
  <c r="DQ270" i="23"/>
  <c r="CI270" i="23"/>
  <c r="CZ270" i="23" s="1"/>
  <c r="EY270" i="23" s="1"/>
  <c r="GG270" i="23" s="1"/>
  <c r="DQ368" i="23"/>
  <c r="CI368" i="23"/>
  <c r="CZ368" i="23" s="1"/>
  <c r="EY368" i="23" s="1"/>
  <c r="GG368" i="23" s="1"/>
  <c r="CI131" i="23"/>
  <c r="CZ131" i="23" s="1"/>
  <c r="EY131" i="23" s="1"/>
  <c r="GG131" i="23" s="1"/>
  <c r="DQ131" i="23"/>
  <c r="DQ57" i="23"/>
  <c r="CI57" i="23"/>
  <c r="CZ57" i="23" s="1"/>
  <c r="EY57" i="23" s="1"/>
  <c r="GG57" i="23" s="1"/>
  <c r="EG37" i="23"/>
  <c r="CI281" i="23"/>
  <c r="CZ281" i="23" s="1"/>
  <c r="EY281" i="23" s="1"/>
  <c r="GG281" i="23" s="1"/>
  <c r="DQ281" i="23"/>
  <c r="BR415" i="23"/>
  <c r="DQ147" i="23"/>
  <c r="CI147" i="23"/>
  <c r="EG390" i="23"/>
  <c r="DQ236" i="23"/>
  <c r="CI236" i="23"/>
  <c r="CZ236" i="23" s="1"/>
  <c r="EY236" i="23" s="1"/>
  <c r="GG236" i="23" s="1"/>
  <c r="EG127" i="23"/>
  <c r="DQ213" i="23"/>
  <c r="CI213" i="23"/>
  <c r="CZ213" i="23" s="1"/>
  <c r="EY213" i="23" s="1"/>
  <c r="GG213" i="23" s="1"/>
  <c r="EG351" i="23"/>
  <c r="DQ46" i="23"/>
  <c r="CI46" i="23"/>
  <c r="CZ46" i="23" s="1"/>
  <c r="EY46" i="23" s="1"/>
  <c r="GG46" i="23" s="1"/>
  <c r="DQ58" i="23"/>
  <c r="CI58" i="23"/>
  <c r="CZ58" i="23" s="1"/>
  <c r="EY58" i="23" s="1"/>
  <c r="GG58" i="23" s="1"/>
  <c r="CI200" i="23"/>
  <c r="CZ200" i="23" s="1"/>
  <c r="EY200" i="23" s="1"/>
  <c r="GG200" i="23" s="1"/>
  <c r="DQ200" i="23"/>
  <c r="CY16" i="23"/>
  <c r="CH419" i="23"/>
  <c r="DQ54" i="23"/>
  <c r="CI54" i="23"/>
  <c r="CZ54" i="23" s="1"/>
  <c r="EY54" i="23" s="1"/>
  <c r="GG54" i="23" s="1"/>
  <c r="CI170" i="23"/>
  <c r="CZ170" i="23" s="1"/>
  <c r="EY170" i="23" s="1"/>
  <c r="GG170" i="23" s="1"/>
  <c r="DQ170" i="23"/>
  <c r="EG62" i="23"/>
  <c r="CI66" i="23"/>
  <c r="CZ66" i="23" s="1"/>
  <c r="EY66" i="23" s="1"/>
  <c r="GG66" i="23" s="1"/>
  <c r="DQ66" i="23"/>
  <c r="CI369" i="23"/>
  <c r="CZ369" i="23" s="1"/>
  <c r="EY369" i="23" s="1"/>
  <c r="GG369" i="23" s="1"/>
  <c r="DQ369" i="23"/>
  <c r="DQ201" i="23"/>
  <c r="CI201" i="23"/>
  <c r="CZ201" i="23" s="1"/>
  <c r="EY201" i="23" s="1"/>
  <c r="GG201" i="23" s="1"/>
  <c r="CI32" i="23"/>
  <c r="CZ32" i="23" s="1"/>
  <c r="EY32" i="23" s="1"/>
  <c r="DQ32" i="23"/>
  <c r="DQ352" i="23"/>
  <c r="CI352" i="23"/>
  <c r="CZ352" i="23" s="1"/>
  <c r="EY352" i="23" s="1"/>
  <c r="GG352" i="23" s="1"/>
  <c r="EG258" i="23"/>
  <c r="DQ394" i="23"/>
  <c r="CI394" i="23"/>
  <c r="CZ394" i="23" s="1"/>
  <c r="EY394" i="23" s="1"/>
  <c r="GG394" i="23" s="1"/>
  <c r="CI359" i="23"/>
  <c r="CZ359" i="23" s="1"/>
  <c r="EY359" i="23" s="1"/>
  <c r="GG359" i="23" s="1"/>
  <c r="DQ359" i="23"/>
  <c r="DQ279" i="23"/>
  <c r="CI279" i="23"/>
  <c r="CZ279" i="23" s="1"/>
  <c r="EY279" i="23" s="1"/>
  <c r="GG279" i="23" s="1"/>
  <c r="DQ17" i="23"/>
  <c r="CI17" i="23"/>
  <c r="CZ17" i="23" s="1"/>
  <c r="EY17" i="23" s="1"/>
  <c r="CI214" i="23"/>
  <c r="CZ214" i="23" s="1"/>
  <c r="EY214" i="23" s="1"/>
  <c r="DQ214" i="23"/>
  <c r="CI164" i="23"/>
  <c r="CZ164" i="23" s="1"/>
  <c r="EY164" i="23" s="1"/>
  <c r="GG164" i="23" s="1"/>
  <c r="DQ164" i="23"/>
  <c r="DQ139" i="23"/>
  <c r="CI139" i="23"/>
  <c r="CZ139" i="23" s="1"/>
  <c r="EY139" i="23" s="1"/>
  <c r="GG139" i="23" s="1"/>
  <c r="CI388" i="23"/>
  <c r="CZ388" i="23" s="1"/>
  <c r="EY388" i="23" s="1"/>
  <c r="GG388" i="23" s="1"/>
  <c r="DQ388" i="23"/>
  <c r="DP421" i="23"/>
  <c r="EG60" i="23"/>
  <c r="P20" i="33" s="1"/>
  <c r="EG267" i="23"/>
  <c r="P33" i="33" s="1"/>
  <c r="EG141" i="23"/>
  <c r="DQ74" i="23"/>
  <c r="CI74" i="23"/>
  <c r="CZ74" i="23" s="1"/>
  <c r="EY74" i="23" s="1"/>
  <c r="GG74" i="23" s="1"/>
  <c r="EG175" i="23"/>
  <c r="EG94" i="23"/>
  <c r="P21" i="33" s="1"/>
  <c r="EG111" i="23"/>
  <c r="CI310" i="23"/>
  <c r="CZ310" i="23" s="1"/>
  <c r="EY310" i="23" s="1"/>
  <c r="GG310" i="23" s="1"/>
  <c r="DQ310" i="23"/>
  <c r="CI324" i="23"/>
  <c r="CZ324" i="23" s="1"/>
  <c r="EY324" i="23" s="1"/>
  <c r="GG324" i="23" s="1"/>
  <c r="DQ324" i="23"/>
  <c r="EG271" i="23"/>
  <c r="DQ331" i="23"/>
  <c r="CI331" i="23"/>
  <c r="CZ331" i="23" s="1"/>
  <c r="EY331" i="23" s="1"/>
  <c r="GG331" i="23" s="1"/>
  <c r="CI307" i="23"/>
  <c r="CZ307" i="23" s="1"/>
  <c r="EY307" i="23" s="1"/>
  <c r="GG307" i="23" s="1"/>
  <c r="DQ307" i="23"/>
  <c r="EG333" i="23"/>
  <c r="EG126" i="23"/>
  <c r="EG187" i="23"/>
  <c r="CI309" i="23"/>
  <c r="CZ309" i="23" s="1"/>
  <c r="EY309" i="23" s="1"/>
  <c r="GG309" i="23" s="1"/>
  <c r="DQ309" i="23"/>
  <c r="EG203" i="23"/>
  <c r="DQ317" i="23"/>
  <c r="CI317" i="23"/>
  <c r="CZ317" i="23" s="1"/>
  <c r="EY317" i="23" s="1"/>
  <c r="GG317" i="23" s="1"/>
  <c r="CI106" i="23"/>
  <c r="CZ106" i="23" s="1"/>
  <c r="EY106" i="23" s="1"/>
  <c r="GG106" i="23" s="1"/>
  <c r="DQ106" i="23"/>
  <c r="CI207" i="23"/>
  <c r="CZ207" i="23" s="1"/>
  <c r="EY207" i="23" s="1"/>
  <c r="GG207" i="23" s="1"/>
  <c r="DQ207" i="23"/>
  <c r="DQ140" i="23"/>
  <c r="CI140" i="23"/>
  <c r="CZ140" i="23" s="1"/>
  <c r="EY140" i="23" s="1"/>
  <c r="GG140" i="23" s="1"/>
  <c r="EG52" i="23"/>
  <c r="CI212" i="23"/>
  <c r="CZ212" i="23" s="1"/>
  <c r="EY212" i="23" s="1"/>
  <c r="GG212" i="23" s="1"/>
  <c r="DQ212" i="23"/>
  <c r="DQ161" i="23"/>
  <c r="CI161" i="23"/>
  <c r="CZ161" i="23" s="1"/>
  <c r="EY161" i="23" s="1"/>
  <c r="GG161" i="23" s="1"/>
  <c r="DQ223" i="23"/>
  <c r="CI223" i="23"/>
  <c r="CZ223" i="23" s="1"/>
  <c r="EY223" i="23" s="1"/>
  <c r="GG223" i="23" s="1"/>
  <c r="DQ114" i="23"/>
  <c r="CI114" i="23"/>
  <c r="CZ114" i="23" s="1"/>
  <c r="EY114" i="23" s="1"/>
  <c r="GG114" i="23" s="1"/>
  <c r="CI375" i="23"/>
  <c r="CZ375" i="23" s="1"/>
  <c r="EY375" i="23" s="1"/>
  <c r="GG375" i="23" s="1"/>
  <c r="DQ375" i="23"/>
  <c r="CI299" i="23"/>
  <c r="CZ299" i="23" s="1"/>
  <c r="EY299" i="23" s="1"/>
  <c r="GG299" i="23" s="1"/>
  <c r="DQ299" i="23"/>
  <c r="CI353" i="23"/>
  <c r="CZ353" i="23" s="1"/>
  <c r="EY353" i="23" s="1"/>
  <c r="GG353" i="23" s="1"/>
  <c r="DQ353" i="23"/>
  <c r="DP425" i="23"/>
  <c r="BR420" i="23"/>
  <c r="CI23" i="23"/>
  <c r="BR409" i="23"/>
  <c r="DQ23" i="23"/>
  <c r="DQ354" i="23"/>
  <c r="CI354" i="23"/>
  <c r="CZ354" i="23" s="1"/>
  <c r="EY354" i="23" s="1"/>
  <c r="GG354" i="23" s="1"/>
  <c r="DQ160" i="23"/>
  <c r="CI160" i="23"/>
  <c r="CZ160" i="23" s="1"/>
  <c r="EY160" i="23" s="1"/>
  <c r="GG160" i="23" s="1"/>
  <c r="DQ334" i="23"/>
  <c r="CI334" i="23"/>
  <c r="CZ334" i="23" s="1"/>
  <c r="EY334" i="23" s="1"/>
  <c r="GG334" i="23" s="1"/>
  <c r="DQ178" i="23"/>
  <c r="CI178" i="23"/>
  <c r="CZ178" i="23" s="1"/>
  <c r="EY178" i="23" s="1"/>
  <c r="GG178" i="23" s="1"/>
  <c r="DQ395" i="23"/>
  <c r="CI395" i="23"/>
  <c r="CZ395" i="23" s="1"/>
  <c r="EY395" i="23" s="1"/>
  <c r="GG395" i="23" s="1"/>
  <c r="DQ198" i="23"/>
  <c r="CI198" i="23"/>
  <c r="CZ198" i="23" s="1"/>
  <c r="EY198" i="23" s="1"/>
  <c r="GG198" i="23" s="1"/>
  <c r="DQ179" i="23"/>
  <c r="CI179" i="23"/>
  <c r="CZ179" i="23" s="1"/>
  <c r="EY179" i="23" s="1"/>
  <c r="DQ252" i="23"/>
  <c r="CI252" i="23"/>
  <c r="CZ252" i="23" s="1"/>
  <c r="EY252" i="23" s="1"/>
  <c r="GG252" i="23" s="1"/>
  <c r="CI47" i="23"/>
  <c r="CZ47" i="23" s="1"/>
  <c r="EY47" i="23" s="1"/>
  <c r="GG47" i="23" s="1"/>
  <c r="DQ47" i="23"/>
  <c r="CI86" i="23"/>
  <c r="CZ86" i="23" s="1"/>
  <c r="EY86" i="23" s="1"/>
  <c r="GG86" i="23" s="1"/>
  <c r="DQ86" i="23"/>
  <c r="EG82" i="23"/>
  <c r="CI104" i="23"/>
  <c r="CZ104" i="23" s="1"/>
  <c r="EY104" i="23" s="1"/>
  <c r="GG104" i="23" s="1"/>
  <c r="DQ104" i="23"/>
  <c r="DQ305" i="23"/>
  <c r="CI305" i="23"/>
  <c r="CZ305" i="23" s="1"/>
  <c r="EY305" i="23" s="1"/>
  <c r="GG305" i="23" s="1"/>
  <c r="EG71" i="23"/>
  <c r="DQ83" i="23"/>
  <c r="BR421" i="23"/>
  <c r="CI83" i="23"/>
  <c r="P83" i="26"/>
  <c r="P82" i="26"/>
  <c r="DQ43" i="23"/>
  <c r="CI43" i="23"/>
  <c r="CZ43" i="23" s="1"/>
  <c r="EY43" i="23" s="1"/>
  <c r="GG43" i="23" s="1"/>
  <c r="DQ229" i="23"/>
  <c r="CI229" i="23"/>
  <c r="CZ229" i="23" s="1"/>
  <c r="EY229" i="23" s="1"/>
  <c r="GG229" i="23" s="1"/>
  <c r="CI235" i="23"/>
  <c r="CZ235" i="23" s="1"/>
  <c r="EY235" i="23" s="1"/>
  <c r="GG235" i="23" s="1"/>
  <c r="DQ235" i="23"/>
  <c r="DQ24" i="23"/>
  <c r="CI24" i="23"/>
  <c r="CZ24" i="23" s="1"/>
  <c r="EY24" i="23" s="1"/>
  <c r="CI194" i="23"/>
  <c r="CZ194" i="23" s="1"/>
  <c r="EY194" i="23" s="1"/>
  <c r="GG194" i="23" s="1"/>
  <c r="DQ194" i="23"/>
  <c r="DQ273" i="23"/>
  <c r="CI273" i="23"/>
  <c r="CZ273" i="23" s="1"/>
  <c r="EY273" i="23" s="1"/>
  <c r="GG273" i="23" s="1"/>
  <c r="DQ91" i="23"/>
  <c r="CI91" i="23"/>
  <c r="CZ91" i="23" s="1"/>
  <c r="EY91" i="23" s="1"/>
  <c r="GG91" i="23" s="1"/>
  <c r="CI199" i="23"/>
  <c r="CZ199" i="23" s="1"/>
  <c r="EY199" i="23" s="1"/>
  <c r="GG199" i="23" s="1"/>
  <c r="DQ199" i="23"/>
  <c r="CI156" i="23"/>
  <c r="CZ156" i="23" s="1"/>
  <c r="EY156" i="23" s="1"/>
  <c r="GG156" i="23" s="1"/>
  <c r="DQ156" i="23"/>
  <c r="DQ111" i="23"/>
  <c r="CI111" i="23"/>
  <c r="CZ111" i="23" s="1"/>
  <c r="EY111" i="23" s="1"/>
  <c r="GG111" i="23" s="1"/>
  <c r="CI239" i="23"/>
  <c r="CZ239" i="23" s="1"/>
  <c r="EY239" i="23" s="1"/>
  <c r="GG239" i="23" s="1"/>
  <c r="DQ239" i="23"/>
  <c r="EG310" i="23"/>
  <c r="EG374" i="23"/>
  <c r="DQ283" i="23"/>
  <c r="CI283" i="23"/>
  <c r="CZ283" i="23" s="1"/>
  <c r="EY283" i="23" s="1"/>
  <c r="GG283" i="23" s="1"/>
  <c r="CI219" i="23"/>
  <c r="CZ219" i="23" s="1"/>
  <c r="EY219" i="23" s="1"/>
  <c r="GG219" i="23" s="1"/>
  <c r="DQ219" i="23"/>
  <c r="EG331" i="23"/>
  <c r="CI192" i="23"/>
  <c r="CZ192" i="23" s="1"/>
  <c r="EY192" i="23" s="1"/>
  <c r="GG192" i="23" s="1"/>
  <c r="DQ192" i="23"/>
  <c r="EG346" i="23"/>
  <c r="DQ241" i="23"/>
  <c r="CI241" i="23"/>
  <c r="CZ241" i="23" s="1"/>
  <c r="EY241" i="23" s="1"/>
  <c r="GG241" i="23" s="1"/>
  <c r="DQ337" i="23"/>
  <c r="CI337" i="23"/>
  <c r="CZ337" i="23" s="1"/>
  <c r="EY337" i="23" s="1"/>
  <c r="GG337" i="23" s="1"/>
  <c r="EG29" i="23"/>
  <c r="CI203" i="23"/>
  <c r="CZ203" i="23" s="1"/>
  <c r="EY203" i="23" s="1"/>
  <c r="GG203" i="23" s="1"/>
  <c r="DQ203" i="23"/>
  <c r="EG295" i="23"/>
  <c r="DQ151" i="23"/>
  <c r="CI151" i="23"/>
  <c r="CZ151" i="23" s="1"/>
  <c r="EY151" i="23" s="1"/>
  <c r="GG151" i="23" s="1"/>
  <c r="EG207" i="23"/>
  <c r="CI90" i="23"/>
  <c r="CZ90" i="23" s="1"/>
  <c r="EY90" i="23" s="1"/>
  <c r="GG90" i="23" s="1"/>
  <c r="DQ90" i="23"/>
  <c r="CI182" i="23"/>
  <c r="CZ182" i="23" s="1"/>
  <c r="EY182" i="23" s="1"/>
  <c r="GG182" i="23" s="1"/>
  <c r="DQ182" i="23"/>
  <c r="CI129" i="23"/>
  <c r="CZ129" i="23" s="1"/>
  <c r="EY129" i="23" s="1"/>
  <c r="GG129" i="23" s="1"/>
  <c r="DQ129" i="23"/>
  <c r="DQ143" i="23"/>
  <c r="CI143" i="23"/>
  <c r="CZ143" i="23" s="1"/>
  <c r="EY143" i="23" s="1"/>
  <c r="GG143" i="23" s="1"/>
  <c r="EG161" i="23"/>
  <c r="EG152" i="23"/>
  <c r="EG244" i="23"/>
  <c r="CI97" i="23"/>
  <c r="CZ97" i="23" s="1"/>
  <c r="EY97" i="23" s="1"/>
  <c r="GG97" i="23" s="1"/>
  <c r="DQ97" i="23"/>
  <c r="EG69" i="23"/>
  <c r="EG277" i="23"/>
  <c r="EG186" i="23"/>
  <c r="EG393" i="23"/>
  <c r="EG121" i="23"/>
  <c r="DQ85" i="23"/>
  <c r="CI85" i="23"/>
  <c r="CZ85" i="23" s="1"/>
  <c r="EY85" i="23" s="1"/>
  <c r="GG85" i="23" s="1"/>
  <c r="DQ41" i="23"/>
  <c r="CI41" i="23"/>
  <c r="CZ41" i="23" s="1"/>
  <c r="EY41" i="23" s="1"/>
  <c r="GG41" i="23" s="1"/>
  <c r="DQ347" i="23"/>
  <c r="CI347" i="23"/>
  <c r="CZ347" i="23" s="1"/>
  <c r="EY347" i="23" s="1"/>
  <c r="GG347" i="23" s="1"/>
  <c r="EG383" i="23"/>
  <c r="DQ325" i="23"/>
  <c r="CI325" i="23"/>
  <c r="CZ325" i="23" s="1"/>
  <c r="EY325" i="23" s="1"/>
  <c r="GG325" i="23" s="1"/>
  <c r="EG227" i="23"/>
  <c r="EG196" i="23"/>
  <c r="EG386" i="23"/>
  <c r="EG294" i="23"/>
  <c r="EG123" i="23"/>
  <c r="CI318" i="23"/>
  <c r="CZ318" i="23" s="1"/>
  <c r="EY318" i="23" s="1"/>
  <c r="GG318" i="23" s="1"/>
  <c r="DQ318" i="23"/>
  <c r="EG379" i="23"/>
  <c r="DQ30" i="23"/>
  <c r="CI30" i="23"/>
  <c r="BR412" i="23"/>
  <c r="EG119" i="23"/>
  <c r="CI191" i="23"/>
  <c r="CZ191" i="23" s="1"/>
  <c r="EY191" i="23" s="1"/>
  <c r="GG191" i="23" s="1"/>
  <c r="DQ191" i="23"/>
  <c r="CI25" i="23"/>
  <c r="BR426" i="23"/>
  <c r="BR411" i="23"/>
  <c r="DQ25" i="23"/>
  <c r="CI357" i="23"/>
  <c r="CZ357" i="23" s="1"/>
  <c r="EY357" i="23" s="1"/>
  <c r="GG357" i="23" s="1"/>
  <c r="DQ357" i="23"/>
  <c r="EG131" i="23"/>
  <c r="CI367" i="23"/>
  <c r="CZ367" i="23" s="1"/>
  <c r="EY367" i="23" s="1"/>
  <c r="GG367" i="23" s="1"/>
  <c r="DQ367" i="23"/>
  <c r="DQ314" i="23"/>
  <c r="CI314" i="23"/>
  <c r="CZ314" i="23" s="1"/>
  <c r="EY314" i="23" s="1"/>
  <c r="GG314" i="23" s="1"/>
  <c r="EG281" i="23"/>
  <c r="CI248" i="23"/>
  <c r="CZ248" i="23" s="1"/>
  <c r="EY248" i="23" s="1"/>
  <c r="GG248" i="23" s="1"/>
  <c r="DQ248" i="23"/>
  <c r="DQ360" i="23"/>
  <c r="CI360" i="23"/>
  <c r="CZ360" i="23" s="1"/>
  <c r="EY360" i="23" s="1"/>
  <c r="GG360" i="23" s="1"/>
  <c r="EG236" i="23"/>
  <c r="EG322" i="23"/>
  <c r="EG18" i="23"/>
  <c r="DQ245" i="23"/>
  <c r="CI245" i="23"/>
  <c r="CZ245" i="23" s="1"/>
  <c r="EY245" i="23" s="1"/>
  <c r="GG245" i="23" s="1"/>
  <c r="EG208" i="23"/>
  <c r="DQ275" i="23"/>
  <c r="CI275" i="23"/>
  <c r="CZ275" i="23" s="1"/>
  <c r="EY275" i="23" s="1"/>
  <c r="GG275" i="23" s="1"/>
  <c r="EG299" i="23"/>
  <c r="DQ162" i="23"/>
  <c r="CI162" i="23"/>
  <c r="CZ162" i="23" s="1"/>
  <c r="EY162" i="23" s="1"/>
  <c r="GG162" i="23" s="1"/>
  <c r="EG362" i="23"/>
  <c r="EG144" i="23"/>
  <c r="DQ100" i="23"/>
  <c r="CI100" i="23"/>
  <c r="CZ100" i="23" s="1"/>
  <c r="EY100" i="23" s="1"/>
  <c r="GG100" i="23" s="1"/>
  <c r="CI35" i="23"/>
  <c r="DQ35" i="23"/>
  <c r="BR425" i="23"/>
  <c r="DQ377" i="23"/>
  <c r="CI377" i="23"/>
  <c r="CZ377" i="23" s="1"/>
  <c r="EY377" i="23" s="1"/>
  <c r="GG377" i="23" s="1"/>
  <c r="CY23" i="23"/>
  <c r="EG23" i="23" s="1"/>
  <c r="CH420" i="23"/>
  <c r="CH409" i="23"/>
  <c r="EG160" i="23"/>
  <c r="DQ62" i="23"/>
  <c r="CI62" i="23"/>
  <c r="CZ62" i="23" s="1"/>
  <c r="EY62" i="23" s="1"/>
  <c r="DQ167" i="23"/>
  <c r="CI167" i="23"/>
  <c r="CZ167" i="23" s="1"/>
  <c r="EY167" i="23" s="1"/>
  <c r="GG167" i="23" s="1"/>
  <c r="EG369" i="23"/>
  <c r="EG392" i="23"/>
  <c r="DQ254" i="23"/>
  <c r="CI254" i="23"/>
  <c r="CZ254" i="23" s="1"/>
  <c r="EY254" i="23" s="1"/>
  <c r="GG254" i="23" s="1"/>
  <c r="EG394" i="23"/>
  <c r="P38" i="33" s="1"/>
  <c r="EG356" i="23"/>
  <c r="EG39" i="23"/>
  <c r="CI78" i="23"/>
  <c r="CZ78" i="23" s="1"/>
  <c r="EY78" i="23" s="1"/>
  <c r="GG78" i="23" s="1"/>
  <c r="DQ78" i="23"/>
  <c r="EG33" i="23"/>
  <c r="EG104" i="23"/>
  <c r="EG174" i="23"/>
  <c r="DQ180" i="23"/>
  <c r="CI180" i="23"/>
  <c r="CZ180" i="23" s="1"/>
  <c r="EY180" i="23" s="1"/>
  <c r="GG180" i="23" s="1"/>
  <c r="EG259" i="23"/>
  <c r="EG345" i="23"/>
  <c r="EG165" i="23"/>
  <c r="EG43" i="23"/>
  <c r="CI303" i="23"/>
  <c r="CZ303" i="23" s="1"/>
  <c r="EY303" i="23" s="1"/>
  <c r="GG303" i="23" s="1"/>
  <c r="DQ303" i="23"/>
  <c r="EG229" i="23"/>
  <c r="P52" i="33" s="1"/>
  <c r="CY22" i="23"/>
  <c r="CH418" i="23"/>
  <c r="DQ242" i="23"/>
  <c r="CI242" i="23"/>
  <c r="CZ242" i="23" s="1"/>
  <c r="EY242" i="23" s="1"/>
  <c r="GG242" i="23" s="1"/>
  <c r="EG74" i="23"/>
  <c r="DQ20" i="23"/>
  <c r="BR424" i="23"/>
  <c r="CI20" i="23"/>
  <c r="BR414" i="23"/>
  <c r="CI364" i="23"/>
  <c r="CZ364" i="23" s="1"/>
  <c r="EY364" i="23" s="1"/>
  <c r="GG364" i="23" s="1"/>
  <c r="DQ364" i="23"/>
  <c r="CI150" i="23"/>
  <c r="CZ150" i="23" s="1"/>
  <c r="EY150" i="23" s="1"/>
  <c r="GG150" i="23" s="1"/>
  <c r="DQ150" i="23"/>
  <c r="CH405" i="23"/>
  <c r="CH398" i="23"/>
  <c r="CY14" i="23"/>
  <c r="CH423" i="23"/>
  <c r="Q79" i="26"/>
  <c r="Q6" i="23"/>
  <c r="AZ6" i="23" s="1"/>
  <c r="CI374" i="23"/>
  <c r="CZ374" i="23" s="1"/>
  <c r="EY374" i="23" s="1"/>
  <c r="GG374" i="23" s="1"/>
  <c r="DQ374" i="23"/>
  <c r="CI206" i="23"/>
  <c r="CZ206" i="23" s="1"/>
  <c r="EY206" i="23" s="1"/>
  <c r="GG206" i="23" s="1"/>
  <c r="DQ206" i="23"/>
  <c r="CI230" i="23"/>
  <c r="CZ230" i="23" s="1"/>
  <c r="EY230" i="23" s="1"/>
  <c r="GG230" i="23" s="1"/>
  <c r="DQ230" i="23"/>
  <c r="DQ296" i="23"/>
  <c r="CI296" i="23"/>
  <c r="CZ296" i="23" s="1"/>
  <c r="EY296" i="23" s="1"/>
  <c r="GG296" i="23" s="1"/>
  <c r="CI297" i="23"/>
  <c r="CZ297" i="23" s="1"/>
  <c r="EY297" i="23" s="1"/>
  <c r="GG297" i="23" s="1"/>
  <c r="DQ297" i="23"/>
  <c r="DQ193" i="23"/>
  <c r="CI193" i="23"/>
  <c r="CZ193" i="23" s="1"/>
  <c r="EY193" i="23" s="1"/>
  <c r="GG193" i="23" s="1"/>
  <c r="DQ29" i="23"/>
  <c r="CI29" i="23"/>
  <c r="CZ29" i="23" s="1"/>
  <c r="EY29" i="23" s="1"/>
  <c r="GG29" i="23" s="1"/>
  <c r="EG90" i="23"/>
  <c r="DQ269" i="23"/>
  <c r="CI269" i="23"/>
  <c r="CZ269" i="23" s="1"/>
  <c r="EY269" i="23" s="1"/>
  <c r="GG269" i="23" s="1"/>
  <c r="CI264" i="23"/>
  <c r="CZ264" i="23" s="1"/>
  <c r="EY264" i="23" s="1"/>
  <c r="GG264" i="23" s="1"/>
  <c r="DQ264" i="23"/>
  <c r="EG143" i="23"/>
  <c r="EG312" i="23"/>
  <c r="DQ152" i="23"/>
  <c r="CI152" i="23"/>
  <c r="CZ152" i="23" s="1"/>
  <c r="EY152" i="23" s="1"/>
  <c r="GG152" i="23" s="1"/>
  <c r="CI119" i="23"/>
  <c r="CZ119" i="23" s="1"/>
  <c r="EY119" i="23" s="1"/>
  <c r="GG119" i="23" s="1"/>
  <c r="DQ119" i="23"/>
  <c r="EG67" i="23"/>
  <c r="P42" i="33" s="1"/>
  <c r="CH426" i="23"/>
  <c r="CH411" i="23"/>
  <c r="CY25" i="23"/>
  <c r="DQ263" i="23"/>
  <c r="CI263" i="23"/>
  <c r="CZ263" i="23" s="1"/>
  <c r="EY263" i="23" s="1"/>
  <c r="GG263" i="23" s="1"/>
  <c r="CI128" i="23"/>
  <c r="CZ128" i="23" s="1"/>
  <c r="EY128" i="23" s="1"/>
  <c r="GG128" i="23" s="1"/>
  <c r="DQ128" i="23"/>
  <c r="DQ77" i="23"/>
  <c r="CI77" i="23"/>
  <c r="CZ77" i="23" s="1"/>
  <c r="EY77" i="23" s="1"/>
  <c r="GG77" i="23" s="1"/>
  <c r="CI322" i="23"/>
  <c r="CZ322" i="23" s="1"/>
  <c r="EY322" i="23" s="1"/>
  <c r="GG322" i="23" s="1"/>
  <c r="DQ322" i="23"/>
  <c r="CI320" i="23"/>
  <c r="CZ320" i="23" s="1"/>
  <c r="EY320" i="23" s="1"/>
  <c r="GG320" i="23" s="1"/>
  <c r="DQ320" i="23"/>
  <c r="DQ391" i="23"/>
  <c r="CI391" i="23"/>
  <c r="CZ391" i="23" s="1"/>
  <c r="EY391" i="23" s="1"/>
  <c r="GG391" i="23" s="1"/>
  <c r="CI18" i="23"/>
  <c r="CZ18" i="23" s="1"/>
  <c r="EY18" i="23" s="1"/>
  <c r="DQ18" i="23"/>
  <c r="EG355" i="23"/>
  <c r="P37" i="33" s="1"/>
  <c r="EG245" i="23"/>
  <c r="CI208" i="23"/>
  <c r="CZ208" i="23" s="1"/>
  <c r="EY208" i="23" s="1"/>
  <c r="GG208" i="23" s="1"/>
  <c r="DQ208" i="23"/>
  <c r="CI166" i="23"/>
  <c r="CZ166" i="23" s="1"/>
  <c r="EY166" i="23" s="1"/>
  <c r="GG166" i="23" s="1"/>
  <c r="DQ166" i="23"/>
  <c r="DQ28" i="23"/>
  <c r="CI28" i="23"/>
  <c r="CZ28" i="23" s="1"/>
  <c r="EY28" i="23" s="1"/>
  <c r="GG28" i="23" s="1"/>
  <c r="CI341" i="23"/>
  <c r="CZ341" i="23" s="1"/>
  <c r="EY341" i="23" s="1"/>
  <c r="GG341" i="23" s="1"/>
  <c r="DQ341" i="23"/>
  <c r="CI362" i="23"/>
  <c r="CZ362" i="23" s="1"/>
  <c r="EY362" i="23" s="1"/>
  <c r="GG362" i="23" s="1"/>
  <c r="DQ362" i="23"/>
  <c r="CI144" i="23"/>
  <c r="CZ144" i="23" s="1"/>
  <c r="EY144" i="23" s="1"/>
  <c r="GG144" i="23" s="1"/>
  <c r="DQ144" i="23"/>
  <c r="CH425" i="23"/>
  <c r="CY35" i="23"/>
  <c r="EG377" i="23"/>
  <c r="EG80" i="23"/>
  <c r="EG167" i="23"/>
  <c r="P47" i="33" s="1"/>
  <c r="DQ396" i="23"/>
  <c r="CI396" i="23"/>
  <c r="CZ396" i="23" s="1"/>
  <c r="EY396" i="23" s="1"/>
  <c r="GG396" i="23" s="1"/>
  <c r="DQ372" i="23"/>
  <c r="CI372" i="23"/>
  <c r="CZ372" i="23" s="1"/>
  <c r="EY372" i="23" s="1"/>
  <c r="GG372" i="23" s="1"/>
  <c r="DQ51" i="23"/>
  <c r="CI51" i="23"/>
  <c r="CZ51" i="23" s="1"/>
  <c r="EY51" i="23" s="1"/>
  <c r="GG51" i="23" s="1"/>
  <c r="DQ202" i="23"/>
  <c r="CI202" i="23"/>
  <c r="CZ202" i="23" s="1"/>
  <c r="EY202" i="23" s="1"/>
  <c r="GG202" i="23" s="1"/>
  <c r="CI356" i="23"/>
  <c r="CZ356" i="23" s="1"/>
  <c r="EY356" i="23" s="1"/>
  <c r="GG356" i="23" s="1"/>
  <c r="DQ356" i="23"/>
  <c r="EG125" i="23"/>
  <c r="DQ259" i="23"/>
  <c r="CI259" i="23"/>
  <c r="CZ259" i="23" s="1"/>
  <c r="EY259" i="23" s="1"/>
  <c r="GG259" i="23" s="1"/>
  <c r="DQ165" i="23"/>
  <c r="CI165" i="23"/>
  <c r="CZ165" i="23" s="1"/>
  <c r="EY165" i="23" s="1"/>
  <c r="GG165" i="23" s="1"/>
  <c r="EG116" i="23"/>
  <c r="EG205" i="23"/>
  <c r="P28" i="33" s="1"/>
  <c r="DQ22" i="23"/>
  <c r="CI22" i="23"/>
  <c r="BR418" i="23"/>
  <c r="EG194" i="23"/>
  <c r="CI316" i="23"/>
  <c r="CZ316" i="23" s="1"/>
  <c r="EY316" i="23" s="1"/>
  <c r="GG316" i="23" s="1"/>
  <c r="DQ316" i="23"/>
  <c r="CH424" i="23"/>
  <c r="CY20" i="23"/>
  <c r="CH414" i="23"/>
  <c r="EG364" i="23"/>
  <c r="EG40" i="23"/>
  <c r="EG168" i="23"/>
  <c r="EG91" i="23"/>
  <c r="EG150" i="23"/>
  <c r="P66" i="26"/>
  <c r="CY93" i="23"/>
  <c r="CH407" i="23"/>
  <c r="CI14" i="23"/>
  <c r="BR423" i="23"/>
  <c r="DQ14" i="23"/>
  <c r="BR405" i="23"/>
  <c r="BR398" i="23"/>
  <c r="DQ148" i="23"/>
  <c r="CI148" i="23"/>
  <c r="CZ148" i="23" s="1"/>
  <c r="EY148" i="23" s="1"/>
  <c r="GG148" i="23" s="1"/>
  <c r="DQ238" i="23"/>
  <c r="CI238" i="23"/>
  <c r="CZ238" i="23" s="1"/>
  <c r="EY238" i="23" s="1"/>
  <c r="GG238" i="23" s="1"/>
  <c r="DQ158" i="23"/>
  <c r="CI158" i="23"/>
  <c r="CZ158" i="23" s="1"/>
  <c r="EY158" i="23" s="1"/>
  <c r="GG158" i="23" s="1"/>
  <c r="DQ290" i="23"/>
  <c r="CI290" i="23"/>
  <c r="CZ290" i="23" s="1"/>
  <c r="EY290" i="23" s="1"/>
  <c r="GG290" i="23" s="1"/>
  <c r="EG49" i="23"/>
  <c r="P41" i="33" s="1"/>
  <c r="EG206" i="23"/>
  <c r="EG183" i="23"/>
  <c r="EG349" i="23"/>
  <c r="CI346" i="23"/>
  <c r="CZ346" i="23" s="1"/>
  <c r="EY346" i="23" s="1"/>
  <c r="GG346" i="23" s="1"/>
  <c r="DQ346" i="23"/>
  <c r="EG230" i="23"/>
  <c r="DP422" i="23"/>
  <c r="DQ304" i="23"/>
  <c r="CI304" i="23"/>
  <c r="CZ304" i="23" s="1"/>
  <c r="EY304" i="23" s="1"/>
  <c r="GG304" i="23" s="1"/>
  <c r="EG217" i="23"/>
  <c r="EG38" i="23"/>
  <c r="CI132" i="23"/>
  <c r="CZ132" i="23" s="1"/>
  <c r="EY132" i="23" s="1"/>
  <c r="GG132" i="23" s="1"/>
  <c r="DQ132" i="23"/>
  <c r="DQ295" i="23"/>
  <c r="CI295" i="23"/>
  <c r="CZ295" i="23" s="1"/>
  <c r="EY295" i="23" s="1"/>
  <c r="GG295" i="23" s="1"/>
  <c r="EG292" i="23"/>
  <c r="DQ65" i="23"/>
  <c r="CI65" i="23"/>
  <c r="CZ65" i="23" s="1"/>
  <c r="EY65" i="23" s="1"/>
  <c r="GG65" i="23" s="1"/>
  <c r="EG110" i="23"/>
  <c r="CI378" i="23"/>
  <c r="CZ378" i="23" s="1"/>
  <c r="EY378" i="23" s="1"/>
  <c r="GG378" i="23" s="1"/>
  <c r="DQ378" i="23"/>
  <c r="CI315" i="23"/>
  <c r="CZ315" i="23" s="1"/>
  <c r="EY315" i="23" s="1"/>
  <c r="GG315" i="23" s="1"/>
  <c r="DQ315" i="23"/>
  <c r="CI123" i="23"/>
  <c r="CZ123" i="23" s="1"/>
  <c r="EY123" i="23" s="1"/>
  <c r="GG123" i="23" s="1"/>
  <c r="DQ123" i="23"/>
  <c r="DQ55" i="23"/>
  <c r="CI55" i="23"/>
  <c r="CZ55" i="23" s="1"/>
  <c r="EY55" i="23" s="1"/>
  <c r="GG55" i="23" s="1"/>
  <c r="DQ323" i="23"/>
  <c r="CI323" i="23"/>
  <c r="CZ323" i="23" s="1"/>
  <c r="EY323" i="23" s="1"/>
  <c r="GG323" i="23" s="1"/>
  <c r="CH412" i="23"/>
  <c r="CY30" i="23"/>
  <c r="EG357" i="23"/>
  <c r="CI189" i="23"/>
  <c r="CZ189" i="23" s="1"/>
  <c r="EY189" i="23" s="1"/>
  <c r="GG189" i="23" s="1"/>
  <c r="DQ189" i="23"/>
  <c r="EG314" i="23"/>
  <c r="CI87" i="23"/>
  <c r="DQ87" i="23"/>
  <c r="BR413" i="23"/>
  <c r="DQ159" i="23"/>
  <c r="CI159" i="23"/>
  <c r="CZ159" i="23" s="1"/>
  <c r="EY159" i="23" s="1"/>
  <c r="GG159" i="23" s="1"/>
  <c r="DQ274" i="23"/>
  <c r="CI274" i="23"/>
  <c r="CZ274" i="23" s="1"/>
  <c r="EY274" i="23" s="1"/>
  <c r="GG274" i="23" s="1"/>
  <c r="CI382" i="23"/>
  <c r="CZ382" i="23" s="1"/>
  <c r="EY382" i="23" s="1"/>
  <c r="GG382" i="23" s="1"/>
  <c r="DQ382" i="23"/>
  <c r="DQ251" i="23"/>
  <c r="CI251" i="23"/>
  <c r="CZ251" i="23" s="1"/>
  <c r="EY251" i="23" s="1"/>
  <c r="GG251" i="23" s="1"/>
  <c r="CI385" i="23"/>
  <c r="CZ385" i="23" s="1"/>
  <c r="EY385" i="23" s="1"/>
  <c r="GG385" i="23" s="1"/>
  <c r="DQ385" i="23"/>
  <c r="DQ117" i="23"/>
  <c r="CI117" i="23"/>
  <c r="CZ117" i="23" s="1"/>
  <c r="EY117" i="23" s="1"/>
  <c r="GG117" i="23" s="1"/>
  <c r="EG285" i="23"/>
  <c r="DP409" i="23"/>
  <c r="DP420" i="23"/>
  <c r="CI266" i="23"/>
  <c r="CZ266" i="23" s="1"/>
  <c r="EY266" i="23" s="1"/>
  <c r="GG266" i="23" s="1"/>
  <c r="DQ266" i="23"/>
  <c r="DQ124" i="23"/>
  <c r="CI124" i="23"/>
  <c r="CZ124" i="23" s="1"/>
  <c r="EY124" i="23" s="1"/>
  <c r="GG124" i="23" s="1"/>
  <c r="DQ80" i="23"/>
  <c r="CI80" i="23"/>
  <c r="CZ80" i="23" s="1"/>
  <c r="EY80" i="23" s="1"/>
  <c r="GG80" i="23" s="1"/>
  <c r="CI142" i="23"/>
  <c r="CZ142" i="23" s="1"/>
  <c r="EY142" i="23" s="1"/>
  <c r="DQ142" i="23"/>
  <c r="CI392" i="23"/>
  <c r="CZ392" i="23" s="1"/>
  <c r="EY392" i="23" s="1"/>
  <c r="GG392" i="23" s="1"/>
  <c r="DQ392" i="23"/>
  <c r="CI204" i="23"/>
  <c r="CZ204" i="23" s="1"/>
  <c r="EY204" i="23" s="1"/>
  <c r="GG204" i="23" s="1"/>
  <c r="DQ204" i="23"/>
  <c r="DQ181" i="23"/>
  <c r="CI181" i="23"/>
  <c r="CZ181" i="23" s="1"/>
  <c r="EY181" i="23" s="1"/>
  <c r="GG181" i="23" s="1"/>
  <c r="DQ155" i="23"/>
  <c r="CI155" i="23"/>
  <c r="CZ155" i="23" s="1"/>
  <c r="EY155" i="23" s="1"/>
  <c r="GG155" i="23" s="1"/>
  <c r="DQ39" i="23"/>
  <c r="CI39" i="23"/>
  <c r="CZ39" i="23" s="1"/>
  <c r="EY39" i="23" s="1"/>
  <c r="GG39" i="23" s="1"/>
  <c r="DQ371" i="23"/>
  <c r="CI371" i="23"/>
  <c r="CZ371" i="23" s="1"/>
  <c r="EY371" i="23" s="1"/>
  <c r="GG371" i="23" s="1"/>
  <c r="DQ33" i="23"/>
  <c r="CI33" i="23"/>
  <c r="CZ33" i="23" s="1"/>
  <c r="EY33" i="23" s="1"/>
  <c r="GG33" i="23" s="1"/>
  <c r="DQ63" i="23"/>
  <c r="CI63" i="23"/>
  <c r="CZ63" i="23" s="1"/>
  <c r="EY63" i="23" s="1"/>
  <c r="GG63" i="23" s="1"/>
  <c r="EG298" i="23"/>
  <c r="DQ174" i="23"/>
  <c r="CI174" i="23"/>
  <c r="CZ174" i="23" s="1"/>
  <c r="EY174" i="23" s="1"/>
  <c r="GG174" i="23" s="1"/>
  <c r="DQ125" i="23"/>
  <c r="CI125" i="23"/>
  <c r="CZ125" i="23" s="1"/>
  <c r="EY125" i="23" s="1"/>
  <c r="GG125" i="23" s="1"/>
  <c r="CI345" i="23"/>
  <c r="CZ345" i="23" s="1"/>
  <c r="EY345" i="23" s="1"/>
  <c r="GG345" i="23" s="1"/>
  <c r="DQ345" i="23"/>
  <c r="DQ361" i="23"/>
  <c r="CI361" i="23"/>
  <c r="CZ361" i="23" s="1"/>
  <c r="EY361" i="23" s="1"/>
  <c r="GG361" i="23" s="1"/>
  <c r="CI135" i="23"/>
  <c r="CZ135" i="23" s="1"/>
  <c r="EY135" i="23" s="1"/>
  <c r="GG135" i="23" s="1"/>
  <c r="DQ135" i="23"/>
  <c r="DQ332" i="23"/>
  <c r="CI332" i="23"/>
  <c r="CZ332" i="23" s="1"/>
  <c r="EY332" i="23" s="1"/>
  <c r="GG332" i="23" s="1"/>
  <c r="EG44" i="23"/>
  <c r="CI116" i="23"/>
  <c r="CZ116" i="23" s="1"/>
  <c r="EY116" i="23" s="1"/>
  <c r="GG116" i="23" s="1"/>
  <c r="DQ116" i="23"/>
  <c r="DQ205" i="23"/>
  <c r="CI205" i="23"/>
  <c r="CZ205" i="23" s="1"/>
  <c r="EY205" i="23" s="1"/>
  <c r="GG205" i="23" s="1"/>
  <c r="DP424" i="23"/>
  <c r="DP414" i="23"/>
  <c r="CI237" i="23"/>
  <c r="CZ237" i="23" s="1"/>
  <c r="EY237" i="23" s="1"/>
  <c r="GG237" i="23" s="1"/>
  <c r="DQ237" i="23"/>
  <c r="DQ40" i="23"/>
  <c r="CI40" i="23"/>
  <c r="CZ40" i="23" s="1"/>
  <c r="EY40" i="23" s="1"/>
  <c r="CI221" i="23"/>
  <c r="CZ221" i="23" s="1"/>
  <c r="EY221" i="23" s="1"/>
  <c r="GG221" i="23" s="1"/>
  <c r="DQ221" i="23"/>
  <c r="EG108" i="23"/>
  <c r="CI115" i="23"/>
  <c r="CZ115" i="23" s="1"/>
  <c r="EY115" i="23" s="1"/>
  <c r="GG115" i="23" s="1"/>
  <c r="DQ115" i="23"/>
  <c r="EG384" i="23"/>
  <c r="DQ49" i="23"/>
  <c r="CI49" i="23"/>
  <c r="CZ49" i="23" s="1"/>
  <c r="EY49" i="23" s="1"/>
  <c r="GG49" i="23" s="1"/>
  <c r="EG233" i="23"/>
  <c r="DQ183" i="23"/>
  <c r="CI183" i="23"/>
  <c r="CZ183" i="23" s="1"/>
  <c r="EY183" i="23" s="1"/>
  <c r="GG183" i="23" s="1"/>
  <c r="CY56" i="23"/>
  <c r="CH406" i="23"/>
  <c r="CI349" i="23"/>
  <c r="CZ349" i="23" s="1"/>
  <c r="EY349" i="23" s="1"/>
  <c r="GG349" i="23" s="1"/>
  <c r="DQ349" i="23"/>
  <c r="EG88" i="23"/>
  <c r="CI15" i="23"/>
  <c r="DQ15" i="23"/>
  <c r="BR422" i="23"/>
  <c r="DQ234" i="23"/>
  <c r="CI234" i="23"/>
  <c r="CZ234" i="23" s="1"/>
  <c r="EY234" i="23" s="1"/>
  <c r="GG234" i="23" s="1"/>
  <c r="DQ217" i="23"/>
  <c r="CI217" i="23"/>
  <c r="CZ217" i="23" s="1"/>
  <c r="EY217" i="23" s="1"/>
  <c r="GG217" i="23" s="1"/>
  <c r="CI169" i="23"/>
  <c r="CZ169" i="23" s="1"/>
  <c r="EY169" i="23" s="1"/>
  <c r="GG169" i="23" s="1"/>
  <c r="DQ169" i="23"/>
  <c r="DQ38" i="23"/>
  <c r="CI38" i="23"/>
  <c r="CZ38" i="23" s="1"/>
  <c r="EY38" i="23" s="1"/>
  <c r="GG38" i="23" s="1"/>
  <c r="EG132" i="23"/>
  <c r="CI19" i="23"/>
  <c r="CZ19" i="23" s="1"/>
  <c r="EY19" i="23" s="1"/>
  <c r="GG19" i="23" s="1"/>
  <c r="DQ19" i="23"/>
  <c r="CI225" i="23"/>
  <c r="CZ225" i="23" s="1"/>
  <c r="EY225" i="23" s="1"/>
  <c r="GG225" i="23" s="1"/>
  <c r="DQ225" i="23"/>
  <c r="DQ292" i="23"/>
  <c r="CI292" i="23"/>
  <c r="CZ292" i="23" s="1"/>
  <c r="EY292" i="23" s="1"/>
  <c r="GG292" i="23" s="1"/>
  <c r="DP408" i="23"/>
  <c r="DQ222" i="23"/>
  <c r="CI222" i="23"/>
  <c r="CZ222" i="23" s="1"/>
  <c r="EY222" i="23" s="1"/>
  <c r="GG222" i="23" s="1"/>
  <c r="CI284" i="23"/>
  <c r="CZ284" i="23" s="1"/>
  <c r="EY284" i="23" s="1"/>
  <c r="GG284" i="23" s="1"/>
  <c r="DQ284" i="23"/>
  <c r="DQ110" i="23"/>
  <c r="CI110" i="23"/>
  <c r="CZ110" i="23" s="1"/>
  <c r="EY110" i="23" s="1"/>
  <c r="GG110" i="23" s="1"/>
  <c r="DQ293" i="23"/>
  <c r="CI293" i="23"/>
  <c r="CZ293" i="23" s="1"/>
  <c r="EY293" i="23" s="1"/>
  <c r="GG293" i="23" s="1"/>
  <c r="CI272" i="23"/>
  <c r="CZ272" i="23" s="1"/>
  <c r="EY272" i="23" s="1"/>
  <c r="GG272" i="23" s="1"/>
  <c r="DQ272" i="23"/>
  <c r="EG209" i="23"/>
  <c r="P29" i="33" s="1"/>
  <c r="DQ312" i="23"/>
  <c r="CI312" i="23"/>
  <c r="CZ312" i="23" s="1"/>
  <c r="EY312" i="23" s="1"/>
  <c r="GG312" i="23" s="1"/>
  <c r="CI365" i="23"/>
  <c r="CZ365" i="23" s="1"/>
  <c r="EY365" i="23" s="1"/>
  <c r="GG365" i="23" s="1"/>
  <c r="DQ365" i="23"/>
  <c r="DQ301" i="23"/>
  <c r="CI301" i="23"/>
  <c r="CZ301" i="23" s="1"/>
  <c r="EY301" i="23" s="1"/>
  <c r="GG301" i="23" s="1"/>
  <c r="DQ130" i="23"/>
  <c r="CI130" i="23"/>
  <c r="CZ130" i="23" s="1"/>
  <c r="EY130" i="23" s="1"/>
  <c r="GG130" i="23" s="1"/>
  <c r="EG36" i="23"/>
  <c r="DQ173" i="23"/>
  <c r="CI173" i="23"/>
  <c r="CZ173" i="23" s="1"/>
  <c r="EY173" i="23" s="1"/>
  <c r="GG173" i="23" s="1"/>
  <c r="EG172" i="23"/>
  <c r="EG278" i="23"/>
  <c r="CI34" i="23"/>
  <c r="CZ34" i="23" s="1"/>
  <c r="EY34" i="23" s="1"/>
  <c r="GG34" i="23" s="1"/>
  <c r="DQ34" i="23"/>
  <c r="EG343" i="23"/>
  <c r="EG286" i="23"/>
  <c r="DQ350" i="23"/>
  <c r="CI350" i="23"/>
  <c r="CZ350" i="23" s="1"/>
  <c r="EY350" i="23" s="1"/>
  <c r="GG350" i="23" s="1"/>
  <c r="BR410" i="23"/>
  <c r="CI146" i="23"/>
  <c r="DQ146" i="23"/>
  <c r="DQ410" i="23" s="1"/>
  <c r="CI195" i="23"/>
  <c r="CZ195" i="23" s="1"/>
  <c r="EY195" i="23" s="1"/>
  <c r="GG195" i="23" s="1"/>
  <c r="DQ195" i="23"/>
  <c r="EG55" i="23"/>
  <c r="DP412" i="23"/>
  <c r="EG72" i="23"/>
  <c r="EG68" i="23"/>
  <c r="DQ67" i="23"/>
  <c r="CI67" i="23"/>
  <c r="CZ67" i="23" s="1"/>
  <c r="EY67" i="23" s="1"/>
  <c r="GG67" i="23" s="1"/>
  <c r="DP426" i="23"/>
  <c r="DP411" i="23"/>
  <c r="EG263" i="23"/>
  <c r="DQ313" i="23"/>
  <c r="CI313" i="23"/>
  <c r="CZ313" i="23" s="1"/>
  <c r="EY313" i="23" s="1"/>
  <c r="GG313" i="23" s="1"/>
  <c r="EG128" i="23"/>
  <c r="CH413" i="23"/>
  <c r="CY87" i="23"/>
  <c r="CI240" i="23"/>
  <c r="CZ240" i="23" s="1"/>
  <c r="EY240" i="23" s="1"/>
  <c r="GG240" i="23" s="1"/>
  <c r="DQ240" i="23"/>
  <c r="CI136" i="23"/>
  <c r="CZ136" i="23" s="1"/>
  <c r="EY136" i="23" s="1"/>
  <c r="GG136" i="23" s="1"/>
  <c r="DQ136" i="23"/>
  <c r="CI355" i="23"/>
  <c r="CZ355" i="23" s="1"/>
  <c r="EY355" i="23" s="1"/>
  <c r="GG355" i="23" s="1"/>
  <c r="DQ355" i="23"/>
  <c r="EG171" i="23"/>
  <c r="EG341" i="23"/>
  <c r="EG243" i="23"/>
  <c r="CI215" i="23"/>
  <c r="CZ215" i="23" s="1"/>
  <c r="EY215" i="23" s="1"/>
  <c r="GG215" i="23" s="1"/>
  <c r="DQ215" i="23"/>
  <c r="DQ285" i="23"/>
  <c r="CI285" i="23"/>
  <c r="CZ285" i="23" s="1"/>
  <c r="EY285" i="23" s="1"/>
  <c r="GG285" i="23" s="1"/>
  <c r="EG79" i="23"/>
  <c r="EG381" i="23"/>
  <c r="EG340" i="23"/>
  <c r="DQ256" i="23"/>
  <c r="CI256" i="23"/>
  <c r="CZ256" i="23" s="1"/>
  <c r="EY256" i="23" s="1"/>
  <c r="GG256" i="23" s="1"/>
  <c r="CI107" i="23"/>
  <c r="CZ107" i="23" s="1"/>
  <c r="EY107" i="23" s="1"/>
  <c r="GG107" i="23" s="1"/>
  <c r="DQ107" i="23"/>
  <c r="EG396" i="23"/>
  <c r="P39" i="33" s="1"/>
  <c r="EG204" i="23"/>
  <c r="EG76" i="23"/>
  <c r="EG372" i="23"/>
  <c r="CI138" i="23"/>
  <c r="CZ138" i="23" s="1"/>
  <c r="EY138" i="23" s="1"/>
  <c r="GG138" i="23" s="1"/>
  <c r="DQ138" i="23"/>
  <c r="CI99" i="23"/>
  <c r="CZ99" i="23" s="1"/>
  <c r="EY99" i="23" s="1"/>
  <c r="GG99" i="23" s="1"/>
  <c r="DQ99" i="23"/>
  <c r="CI21" i="23"/>
  <c r="CZ21" i="23" s="1"/>
  <c r="EY21" i="23" s="1"/>
  <c r="GG21" i="23" s="1"/>
  <c r="DQ21" i="23"/>
  <c r="DQ134" i="23"/>
  <c r="CI134" i="23"/>
  <c r="CZ134" i="23" s="1"/>
  <c r="EY134" i="23" s="1"/>
  <c r="GG134" i="23" s="1"/>
  <c r="CI298" i="23"/>
  <c r="CZ298" i="23" s="1"/>
  <c r="EY298" i="23" s="1"/>
  <c r="GG298" i="23" s="1"/>
  <c r="DQ298" i="23"/>
  <c r="EG380" i="23"/>
  <c r="DQ70" i="23"/>
  <c r="CI70" i="23"/>
  <c r="CZ70" i="23" s="1"/>
  <c r="EY70" i="23" s="1"/>
  <c r="GG70" i="23" s="1"/>
  <c r="CI44" i="23"/>
  <c r="CZ44" i="23" s="1"/>
  <c r="EY44" i="23" s="1"/>
  <c r="DQ44" i="23"/>
  <c r="DQ302" i="23"/>
  <c r="CI302" i="23"/>
  <c r="CZ302" i="23" s="1"/>
  <c r="EY302" i="23" s="1"/>
  <c r="GG302" i="23" s="1"/>
  <c r="DP418" i="23"/>
  <c r="CI157" i="23"/>
  <c r="CZ157" i="23" s="1"/>
  <c r="EY157" i="23" s="1"/>
  <c r="GG157" i="23" s="1"/>
  <c r="DQ157" i="23"/>
  <c r="EG95" i="23"/>
  <c r="EG316" i="23"/>
  <c r="CI257" i="23"/>
  <c r="CZ257" i="23" s="1"/>
  <c r="EY257" i="23" s="1"/>
  <c r="GG257" i="23" s="1"/>
  <c r="DQ257" i="23"/>
  <c r="DQ168" i="23"/>
  <c r="CI168" i="23"/>
  <c r="CZ168" i="23" s="1"/>
  <c r="EY168" i="23" s="1"/>
  <c r="GG168" i="23" s="1"/>
  <c r="EG289" i="23"/>
  <c r="DP407" i="23"/>
  <c r="P20" i="26"/>
  <c r="DP398" i="23"/>
  <c r="DP423" i="23"/>
  <c r="DP405" i="23"/>
  <c r="DQ108" i="23"/>
  <c r="CI108" i="23"/>
  <c r="CZ108" i="23" s="1"/>
  <c r="EY108" i="23" s="1"/>
  <c r="GG108" i="23" s="1"/>
  <c r="CI184" i="23"/>
  <c r="CZ184" i="23" s="1"/>
  <c r="EY184" i="23" s="1"/>
  <c r="GG184" i="23" s="1"/>
  <c r="DQ184" i="23"/>
  <c r="CI231" i="23"/>
  <c r="CZ231" i="23" s="1"/>
  <c r="EY231" i="23" s="1"/>
  <c r="GG231" i="23" s="1"/>
  <c r="DQ231" i="23"/>
  <c r="DQ384" i="23"/>
  <c r="CI384" i="23"/>
  <c r="CZ384" i="23" s="1"/>
  <c r="EY384" i="23" s="1"/>
  <c r="GG384" i="23" s="1"/>
  <c r="EG348" i="23"/>
  <c r="CI233" i="23"/>
  <c r="CZ233" i="23" s="1"/>
  <c r="EY233" i="23" s="1"/>
  <c r="GG233" i="23" s="1"/>
  <c r="DQ233" i="23"/>
  <c r="DP406" i="23"/>
  <c r="CI88" i="23"/>
  <c r="CZ88" i="23" s="1"/>
  <c r="EY88" i="23" s="1"/>
  <c r="GG88" i="23" s="1"/>
  <c r="DQ88" i="23"/>
  <c r="EG280" i="23"/>
  <c r="P34" i="33" s="1"/>
  <c r="CY15" i="23"/>
  <c r="CH422" i="23"/>
  <c r="CI327" i="23"/>
  <c r="CZ327" i="23" s="1"/>
  <c r="EY327" i="23" s="1"/>
  <c r="GG327" i="23" s="1"/>
  <c r="DQ327" i="23"/>
  <c r="CI118" i="23"/>
  <c r="CZ118" i="23" s="1"/>
  <c r="EY118" i="23" s="1"/>
  <c r="GG118" i="23" s="1"/>
  <c r="DQ118" i="23"/>
  <c r="EG222" i="23"/>
  <c r="EG293" i="23"/>
  <c r="DQ45" i="23"/>
  <c r="CI45" i="23"/>
  <c r="CZ45" i="23" s="1"/>
  <c r="EY45" i="23" s="1"/>
  <c r="GG45" i="23" s="1"/>
  <c r="DQ216" i="23"/>
  <c r="CI216" i="23"/>
  <c r="CZ216" i="23" s="1"/>
  <c r="EY216" i="23" s="1"/>
  <c r="GG216" i="23" s="1"/>
  <c r="DQ209" i="23"/>
  <c r="CI209" i="23"/>
  <c r="CZ209" i="23" s="1"/>
  <c r="EY209" i="23" s="1"/>
  <c r="GG209" i="23" s="1"/>
  <c r="DQ220" i="23"/>
  <c r="CI220" i="23"/>
  <c r="CZ220" i="23" s="1"/>
  <c r="EY220" i="23" s="1"/>
  <c r="GG220" i="23" s="1"/>
  <c r="EG336" i="23"/>
  <c r="EG315" i="23"/>
  <c r="FS30" i="23"/>
  <c r="FS22" i="23"/>
  <c r="FS147" i="23"/>
  <c r="GU413" i="23"/>
  <c r="HL87" i="23"/>
  <c r="HL413" i="23" s="1"/>
  <c r="GU421" i="23"/>
  <c r="HL83" i="23"/>
  <c r="HL421" i="23" s="1"/>
  <c r="GU410" i="23"/>
  <c r="HL146" i="23"/>
  <c r="HL410" i="23" s="1"/>
  <c r="FS15" i="23"/>
  <c r="FS64" i="23"/>
  <c r="FS35" i="23"/>
  <c r="GU425" i="23"/>
  <c r="HL35" i="23"/>
  <c r="HL425" i="23" s="1"/>
  <c r="GU409" i="23"/>
  <c r="GU420" i="23"/>
  <c r="HL23" i="23"/>
  <c r="GU418" i="23"/>
  <c r="HL22" i="23"/>
  <c r="HL418" i="23" s="1"/>
  <c r="FS23" i="23"/>
  <c r="GV375" i="23"/>
  <c r="HM375" i="23" s="1"/>
  <c r="GV353" i="23"/>
  <c r="HM353" i="23" s="1"/>
  <c r="GV319" i="23"/>
  <c r="HM319" i="23" s="1"/>
  <c r="GV283" i="23"/>
  <c r="HM283" i="23" s="1"/>
  <c r="GV260" i="23"/>
  <c r="HM260" i="23" s="1"/>
  <c r="GV268" i="23"/>
  <c r="HM268" i="23" s="1"/>
  <c r="GV171" i="23"/>
  <c r="HM171" i="23" s="1"/>
  <c r="GV160" i="23"/>
  <c r="HM160" i="23" s="1"/>
  <c r="GV155" i="23"/>
  <c r="HM155" i="23" s="1"/>
  <c r="GV64" i="23"/>
  <c r="GV36" i="23"/>
  <c r="HM36" i="23" s="1"/>
  <c r="GV147" i="23"/>
  <c r="GV387" i="23"/>
  <c r="HM387" i="23" s="1"/>
  <c r="GV351" i="23"/>
  <c r="HM351" i="23" s="1"/>
  <c r="GV317" i="23"/>
  <c r="HM317" i="23" s="1"/>
  <c r="GV281" i="23"/>
  <c r="HM281" i="23" s="1"/>
  <c r="GV258" i="23"/>
  <c r="HM258" i="23" s="1"/>
  <c r="GV272" i="23"/>
  <c r="HM272" i="23" s="1"/>
  <c r="GV169" i="23"/>
  <c r="HM169" i="23" s="1"/>
  <c r="GV158" i="23"/>
  <c r="HM158" i="23" s="1"/>
  <c r="GV149" i="23"/>
  <c r="HM149" i="23" s="1"/>
  <c r="GV62" i="23"/>
  <c r="HM62" i="23" s="1"/>
  <c r="GV34" i="23"/>
  <c r="HM34" i="23" s="1"/>
  <c r="GV97" i="23"/>
  <c r="HM97" i="23" s="1"/>
  <c r="GV376" i="23"/>
  <c r="HM376" i="23" s="1"/>
  <c r="GV349" i="23"/>
  <c r="HM349" i="23" s="1"/>
  <c r="GV315" i="23"/>
  <c r="HM315" i="23" s="1"/>
  <c r="GV279" i="23"/>
  <c r="HM279" i="23" s="1"/>
  <c r="GV256" i="23"/>
  <c r="HM256" i="23" s="1"/>
  <c r="GV236" i="23"/>
  <c r="HM236" i="23" s="1"/>
  <c r="GV167" i="23"/>
  <c r="HM167" i="23" s="1"/>
  <c r="GV156" i="23"/>
  <c r="HM156" i="23" s="1"/>
  <c r="GV99" i="23"/>
  <c r="HM99" i="23" s="1"/>
  <c r="GV60" i="23"/>
  <c r="HM60" i="23" s="1"/>
  <c r="GV32" i="23"/>
  <c r="HM32" i="23" s="1"/>
  <c r="GV370" i="23"/>
  <c r="HM370" i="23" s="1"/>
  <c r="GV345" i="23"/>
  <c r="HM345" i="23" s="1"/>
  <c r="GV295" i="23"/>
  <c r="HM295" i="23" s="1"/>
  <c r="GV286" i="23"/>
  <c r="HM286" i="23" s="1"/>
  <c r="GV276" i="23"/>
  <c r="HM276" i="23" s="1"/>
  <c r="GV216" i="23"/>
  <c r="HM216" i="23" s="1"/>
  <c r="GV200" i="23"/>
  <c r="HM200" i="23" s="1"/>
  <c r="GV140" i="23"/>
  <c r="HM140" i="23" s="1"/>
  <c r="GV109" i="23"/>
  <c r="HM109" i="23" s="1"/>
  <c r="GV139" i="23"/>
  <c r="HM139" i="23" s="1"/>
  <c r="GV143" i="23"/>
  <c r="HM143" i="23" s="1"/>
  <c r="GV21" i="23"/>
  <c r="HM21" i="23" s="1"/>
  <c r="GV368" i="23"/>
  <c r="HM368" i="23" s="1"/>
  <c r="GV343" i="23"/>
  <c r="HM343" i="23" s="1"/>
  <c r="GV293" i="23"/>
  <c r="HM293" i="23" s="1"/>
  <c r="GV284" i="23"/>
  <c r="HM284" i="23" s="1"/>
  <c r="GV237" i="23"/>
  <c r="HM237" i="23" s="1"/>
  <c r="GV214" i="23"/>
  <c r="HM214" i="23" s="1"/>
  <c r="GV198" i="23"/>
  <c r="HM198" i="23" s="1"/>
  <c r="GV138" i="23"/>
  <c r="HM138" i="23" s="1"/>
  <c r="GV105" i="23"/>
  <c r="HM105" i="23" s="1"/>
  <c r="GV123" i="23"/>
  <c r="HM123" i="23" s="1"/>
  <c r="GV127" i="23"/>
  <c r="HM127" i="23" s="1"/>
  <c r="GV17" i="23"/>
  <c r="HM17" i="23" s="1"/>
  <c r="GV366" i="23"/>
  <c r="HM366" i="23" s="1"/>
  <c r="GV341" i="23"/>
  <c r="HM341" i="23" s="1"/>
  <c r="GV291" i="23"/>
  <c r="HM291" i="23" s="1"/>
  <c r="GV261" i="23"/>
  <c r="HM261" i="23" s="1"/>
  <c r="GV280" i="23"/>
  <c r="HM280" i="23" s="1"/>
  <c r="GV210" i="23"/>
  <c r="HM210" i="23" s="1"/>
  <c r="GV196" i="23"/>
  <c r="HM196" i="23" s="1"/>
  <c r="GV136" i="23"/>
  <c r="HM136" i="23" s="1"/>
  <c r="GV101" i="23"/>
  <c r="HM101" i="23" s="1"/>
  <c r="GV107" i="23"/>
  <c r="HM107" i="23" s="1"/>
  <c r="GV111" i="23"/>
  <c r="HM111" i="23" s="1"/>
  <c r="GV115" i="23"/>
  <c r="HM115" i="23" s="1"/>
  <c r="GV384" i="23"/>
  <c r="HM384" i="23" s="1"/>
  <c r="GV339" i="23"/>
  <c r="HM339" i="23" s="1"/>
  <c r="GV289" i="23"/>
  <c r="HM289" i="23" s="1"/>
  <c r="GV259" i="23"/>
  <c r="HM259" i="23" s="1"/>
  <c r="GV264" i="23"/>
  <c r="HM264" i="23" s="1"/>
  <c r="GV206" i="23"/>
  <c r="HM206" i="23" s="1"/>
  <c r="GV194" i="23"/>
  <c r="HM194" i="23" s="1"/>
  <c r="GV134" i="23"/>
  <c r="HM134" i="23" s="1"/>
  <c r="GV98" i="23"/>
  <c r="HM98" i="23" s="1"/>
  <c r="GV95" i="23"/>
  <c r="HM95" i="23" s="1"/>
  <c r="GV69" i="23"/>
  <c r="HM69" i="23" s="1"/>
  <c r="GV89" i="23"/>
  <c r="HM89" i="23" s="1"/>
  <c r="GV253" i="23"/>
  <c r="HM253" i="23" s="1"/>
  <c r="GV392" i="23"/>
  <c r="HM392" i="23" s="1"/>
  <c r="GV348" i="23"/>
  <c r="HM348" i="23" s="1"/>
  <c r="GV303" i="23"/>
  <c r="HM303" i="23" s="1"/>
  <c r="GV249" i="23"/>
  <c r="HM249" i="23" s="1"/>
  <c r="GV211" i="23"/>
  <c r="HM211" i="23" s="1"/>
  <c r="GV212" i="23"/>
  <c r="HM212" i="23" s="1"/>
  <c r="GV124" i="23"/>
  <c r="HM124" i="23" s="1"/>
  <c r="GV72" i="23"/>
  <c r="HM72" i="23" s="1"/>
  <c r="GV20" i="23"/>
  <c r="GV390" i="23"/>
  <c r="HM390" i="23" s="1"/>
  <c r="GV359" i="23"/>
  <c r="HM359" i="23" s="1"/>
  <c r="GV301" i="23"/>
  <c r="HM301" i="23" s="1"/>
  <c r="GV247" i="23"/>
  <c r="HM247" i="23" s="1"/>
  <c r="GV209" i="23"/>
  <c r="HM209" i="23" s="1"/>
  <c r="GV208" i="23"/>
  <c r="HM208" i="23" s="1"/>
  <c r="GV122" i="23"/>
  <c r="HM122" i="23" s="1"/>
  <c r="GV70" i="23"/>
  <c r="HM70" i="23" s="1"/>
  <c r="GV18" i="23"/>
  <c r="HM18" i="23" s="1"/>
  <c r="GV388" i="23"/>
  <c r="HM388" i="23" s="1"/>
  <c r="GV357" i="23"/>
  <c r="HM357" i="23" s="1"/>
  <c r="GV299" i="23"/>
  <c r="HM299" i="23" s="1"/>
  <c r="GV245" i="23"/>
  <c r="HM245" i="23" s="1"/>
  <c r="GV207" i="23"/>
  <c r="HM207" i="23" s="1"/>
  <c r="GV204" i="23"/>
  <c r="HM204" i="23" s="1"/>
  <c r="GV120" i="23"/>
  <c r="HM120" i="23" s="1"/>
  <c r="GV68" i="23"/>
  <c r="HM68" i="23" s="1"/>
  <c r="GV16" i="23"/>
  <c r="GV396" i="23"/>
  <c r="HM396" i="23" s="1"/>
  <c r="GV358" i="23"/>
  <c r="HM358" i="23" s="1"/>
  <c r="GV329" i="23"/>
  <c r="HM329" i="23" s="1"/>
  <c r="GV285" i="23"/>
  <c r="HM285" i="23" s="1"/>
  <c r="GV254" i="23"/>
  <c r="HM254" i="23" s="1"/>
  <c r="GV226" i="23"/>
  <c r="HM226" i="23" s="1"/>
  <c r="GV202" i="23"/>
  <c r="HM202" i="23" s="1"/>
  <c r="GV126" i="23"/>
  <c r="HM126" i="23" s="1"/>
  <c r="GV82" i="23"/>
  <c r="HM82" i="23" s="1"/>
  <c r="GV46" i="23"/>
  <c r="HM46" i="23" s="1"/>
  <c r="GV15" i="23"/>
  <c r="GV394" i="23"/>
  <c r="HM394" i="23" s="1"/>
  <c r="GV346" i="23"/>
  <c r="HM346" i="23" s="1"/>
  <c r="GV316" i="23"/>
  <c r="HM316" i="23" s="1"/>
  <c r="GV241" i="23"/>
  <c r="HM241" i="23" s="1"/>
  <c r="GV232" i="23"/>
  <c r="HM232" i="23" s="1"/>
  <c r="GV192" i="23"/>
  <c r="HM192" i="23" s="1"/>
  <c r="GV116" i="23"/>
  <c r="HM116" i="23" s="1"/>
  <c r="GV56" i="23"/>
  <c r="GV65" i="23"/>
  <c r="HM65" i="23" s="1"/>
  <c r="GV391" i="23"/>
  <c r="HM391" i="23" s="1"/>
  <c r="GV344" i="23"/>
  <c r="HM344" i="23" s="1"/>
  <c r="GV314" i="23"/>
  <c r="HM314" i="23" s="1"/>
  <c r="GV239" i="23"/>
  <c r="HM239" i="23" s="1"/>
  <c r="GV230" i="23"/>
  <c r="HM230" i="23" s="1"/>
  <c r="GV190" i="23"/>
  <c r="HM190" i="23" s="1"/>
  <c r="GV114" i="23"/>
  <c r="HM114" i="23" s="1"/>
  <c r="GV135" i="23"/>
  <c r="HM135" i="23" s="1"/>
  <c r="GV61" i="23"/>
  <c r="HM61" i="23" s="1"/>
  <c r="GV389" i="23"/>
  <c r="HM389" i="23" s="1"/>
  <c r="GV342" i="23"/>
  <c r="HM342" i="23" s="1"/>
  <c r="GV312" i="23"/>
  <c r="HM312" i="23" s="1"/>
  <c r="GV282" i="23"/>
  <c r="HM282" i="23" s="1"/>
  <c r="GV228" i="23"/>
  <c r="HM228" i="23" s="1"/>
  <c r="GV188" i="23"/>
  <c r="HM188" i="23" s="1"/>
  <c r="GV112" i="23"/>
  <c r="HM112" i="23" s="1"/>
  <c r="GV119" i="23"/>
  <c r="HM119" i="23" s="1"/>
  <c r="GV57" i="23"/>
  <c r="HM57" i="23" s="1"/>
  <c r="GV393" i="23"/>
  <c r="HM393" i="23" s="1"/>
  <c r="GV350" i="23"/>
  <c r="HM350" i="23" s="1"/>
  <c r="GV321" i="23"/>
  <c r="HM321" i="23" s="1"/>
  <c r="GV277" i="23"/>
  <c r="HM277" i="23" s="1"/>
  <c r="GV246" i="23"/>
  <c r="HM246" i="23" s="1"/>
  <c r="GV218" i="23"/>
  <c r="HM218" i="23" s="1"/>
  <c r="GV186" i="23"/>
  <c r="HM186" i="23" s="1"/>
  <c r="GV118" i="23"/>
  <c r="HM118" i="23" s="1"/>
  <c r="GV74" i="23"/>
  <c r="HM74" i="23" s="1"/>
  <c r="GV38" i="23"/>
  <c r="HM38" i="23" s="1"/>
  <c r="GV85" i="23"/>
  <c r="HM85" i="23" s="1"/>
  <c r="GV383" i="23"/>
  <c r="HM383" i="23" s="1"/>
  <c r="GV338" i="23"/>
  <c r="HM338" i="23" s="1"/>
  <c r="GV308" i="23"/>
  <c r="HM308" i="23" s="1"/>
  <c r="GV274" i="23"/>
  <c r="HM274" i="23" s="1"/>
  <c r="GV224" i="23"/>
  <c r="HM224" i="23" s="1"/>
  <c r="GV184" i="23"/>
  <c r="HM184" i="23" s="1"/>
  <c r="GV108" i="23"/>
  <c r="HM108" i="23" s="1"/>
  <c r="GV100" i="23"/>
  <c r="HM100" i="23" s="1"/>
  <c r="GV93" i="23"/>
  <c r="GV381" i="23"/>
  <c r="HM381" i="23" s="1"/>
  <c r="GV336" i="23"/>
  <c r="HM336" i="23" s="1"/>
  <c r="GV306" i="23"/>
  <c r="HM306" i="23" s="1"/>
  <c r="GV270" i="23"/>
  <c r="HM270" i="23" s="1"/>
  <c r="GV222" i="23"/>
  <c r="HM222" i="23" s="1"/>
  <c r="GV182" i="23"/>
  <c r="HM182" i="23" s="1"/>
  <c r="GV106" i="23"/>
  <c r="HM106" i="23" s="1"/>
  <c r="GV67" i="23"/>
  <c r="HM67" i="23" s="1"/>
  <c r="GV77" i="23"/>
  <c r="HM77" i="23" s="1"/>
  <c r="GV379" i="23"/>
  <c r="HM379" i="23" s="1"/>
  <c r="GV334" i="23"/>
  <c r="HM334" i="23" s="1"/>
  <c r="GV304" i="23"/>
  <c r="HM304" i="23" s="1"/>
  <c r="GV266" i="23"/>
  <c r="HM266" i="23" s="1"/>
  <c r="GV220" i="23"/>
  <c r="HM220" i="23" s="1"/>
  <c r="GV180" i="23"/>
  <c r="HM180" i="23" s="1"/>
  <c r="GV104" i="23"/>
  <c r="HM104" i="23" s="1"/>
  <c r="GV63" i="23"/>
  <c r="HM63" i="23" s="1"/>
  <c r="GV51" i="23"/>
  <c r="HM51" i="23" s="1"/>
  <c r="GV385" i="23"/>
  <c r="HM385" i="23" s="1"/>
  <c r="GV355" i="23"/>
  <c r="HM355" i="23" s="1"/>
  <c r="GV313" i="23"/>
  <c r="HM313" i="23" s="1"/>
  <c r="GV269" i="23"/>
  <c r="HM269" i="23" s="1"/>
  <c r="GV238" i="23"/>
  <c r="HM238" i="23" s="1"/>
  <c r="GV197" i="23"/>
  <c r="HM197" i="23" s="1"/>
  <c r="GV178" i="23"/>
  <c r="HM178" i="23" s="1"/>
  <c r="GV110" i="23"/>
  <c r="HM110" i="23" s="1"/>
  <c r="GV66" i="23"/>
  <c r="HM66" i="23" s="1"/>
  <c r="GV30" i="23"/>
  <c r="GV41" i="23"/>
  <c r="HM41" i="23" s="1"/>
  <c r="GV371" i="23"/>
  <c r="HM371" i="23" s="1"/>
  <c r="GV337" i="23"/>
  <c r="HM337" i="23" s="1"/>
  <c r="GV300" i="23"/>
  <c r="HM300" i="23" s="1"/>
  <c r="GV252" i="23"/>
  <c r="HM252" i="23" s="1"/>
  <c r="GV203" i="23"/>
  <c r="HM203" i="23" s="1"/>
  <c r="GV176" i="23"/>
  <c r="HM176" i="23" s="1"/>
  <c r="GV141" i="23"/>
  <c r="HM141" i="23" s="1"/>
  <c r="GV91" i="23"/>
  <c r="HM91" i="23" s="1"/>
  <c r="GV43" i="23"/>
  <c r="HM43" i="23" s="1"/>
  <c r="GV369" i="23"/>
  <c r="HM369" i="23" s="1"/>
  <c r="GV335" i="23"/>
  <c r="HM335" i="23" s="1"/>
  <c r="GV298" i="23"/>
  <c r="HM298" i="23" s="1"/>
  <c r="GV250" i="23"/>
  <c r="HM250" i="23" s="1"/>
  <c r="GV201" i="23"/>
  <c r="HM201" i="23" s="1"/>
  <c r="GV174" i="23"/>
  <c r="HM174" i="23" s="1"/>
  <c r="GV137" i="23"/>
  <c r="HM137" i="23" s="1"/>
  <c r="GV87" i="23"/>
  <c r="GV39" i="23"/>
  <c r="HM39" i="23" s="1"/>
  <c r="GV367" i="23"/>
  <c r="HM367" i="23" s="1"/>
  <c r="GV333" i="23"/>
  <c r="HM333" i="23" s="1"/>
  <c r="GV296" i="23"/>
  <c r="HM296" i="23" s="1"/>
  <c r="GV248" i="23"/>
  <c r="HM248" i="23" s="1"/>
  <c r="GV199" i="23"/>
  <c r="HM199" i="23" s="1"/>
  <c r="GV172" i="23"/>
  <c r="HM172" i="23" s="1"/>
  <c r="GV133" i="23"/>
  <c r="HM133" i="23" s="1"/>
  <c r="GV83" i="23"/>
  <c r="GV35" i="23"/>
  <c r="GV377" i="23"/>
  <c r="HM377" i="23" s="1"/>
  <c r="GV347" i="23"/>
  <c r="HM347" i="23" s="1"/>
  <c r="GV305" i="23"/>
  <c r="HM305" i="23" s="1"/>
  <c r="GV288" i="23"/>
  <c r="HM288" i="23" s="1"/>
  <c r="GV229" i="23"/>
  <c r="HM229" i="23" s="1"/>
  <c r="GV189" i="23"/>
  <c r="HM189" i="23" s="1"/>
  <c r="GV170" i="23"/>
  <c r="HM170" i="23" s="1"/>
  <c r="GV102" i="23"/>
  <c r="HM102" i="23" s="1"/>
  <c r="GV58" i="23"/>
  <c r="HM58" i="23" s="1"/>
  <c r="GV22" i="23"/>
  <c r="GV25" i="23"/>
  <c r="GV382" i="23"/>
  <c r="HM382" i="23" s="1"/>
  <c r="GV328" i="23"/>
  <c r="HM328" i="23" s="1"/>
  <c r="GV292" i="23"/>
  <c r="HM292" i="23" s="1"/>
  <c r="GV244" i="23"/>
  <c r="HM244" i="23" s="1"/>
  <c r="GV195" i="23"/>
  <c r="HM195" i="23" s="1"/>
  <c r="GV168" i="23"/>
  <c r="HM168" i="23" s="1"/>
  <c r="GV125" i="23"/>
  <c r="HM125" i="23" s="1"/>
  <c r="GV75" i="23"/>
  <c r="HM75" i="23" s="1"/>
  <c r="GV27" i="23"/>
  <c r="HM27" i="23" s="1"/>
  <c r="GV378" i="23"/>
  <c r="HM378" i="23" s="1"/>
  <c r="GV326" i="23"/>
  <c r="HM326" i="23" s="1"/>
  <c r="GV290" i="23"/>
  <c r="HM290" i="23" s="1"/>
  <c r="GV242" i="23"/>
  <c r="HM242" i="23" s="1"/>
  <c r="GV193" i="23"/>
  <c r="HM193" i="23" s="1"/>
  <c r="GV166" i="23"/>
  <c r="HM166" i="23" s="1"/>
  <c r="GV121" i="23"/>
  <c r="HM121" i="23" s="1"/>
  <c r="GV71" i="23"/>
  <c r="HM71" i="23" s="1"/>
  <c r="GV23" i="23"/>
  <c r="GV374" i="23"/>
  <c r="HM374" i="23" s="1"/>
  <c r="GV324" i="23"/>
  <c r="HM324" i="23" s="1"/>
  <c r="GV287" i="23"/>
  <c r="HM287" i="23" s="1"/>
  <c r="GV240" i="23"/>
  <c r="HM240" i="23" s="1"/>
  <c r="GV191" i="23"/>
  <c r="HM191" i="23" s="1"/>
  <c r="GV164" i="23"/>
  <c r="HM164" i="23" s="1"/>
  <c r="GV117" i="23"/>
  <c r="HM117" i="23" s="1"/>
  <c r="GV55" i="23"/>
  <c r="HM55" i="23" s="1"/>
  <c r="GV19" i="23"/>
  <c r="HM19" i="23" s="1"/>
  <c r="GV373" i="23"/>
  <c r="HM373" i="23" s="1"/>
  <c r="GV340" i="23"/>
  <c r="HM340" i="23" s="1"/>
  <c r="GV297" i="23"/>
  <c r="HM297" i="23" s="1"/>
  <c r="GV251" i="23"/>
  <c r="HM251" i="23" s="1"/>
  <c r="GV221" i="23"/>
  <c r="HM221" i="23" s="1"/>
  <c r="GV181" i="23"/>
  <c r="HM181" i="23" s="1"/>
  <c r="GV162" i="23"/>
  <c r="HM162" i="23" s="1"/>
  <c r="GV145" i="23"/>
  <c r="HM145" i="23" s="1"/>
  <c r="GV103" i="23"/>
  <c r="HM103" i="23" s="1"/>
  <c r="GV14" i="23"/>
  <c r="GV380" i="23"/>
  <c r="HM380" i="23" s="1"/>
  <c r="GV320" i="23"/>
  <c r="HM320" i="23" s="1"/>
  <c r="GV275" i="23"/>
  <c r="HM275" i="23" s="1"/>
  <c r="GV235" i="23"/>
  <c r="HM235" i="23" s="1"/>
  <c r="GV187" i="23"/>
  <c r="HM187" i="23" s="1"/>
  <c r="GV152" i="23"/>
  <c r="HM152" i="23" s="1"/>
  <c r="GV96" i="23"/>
  <c r="HM96" i="23" s="1"/>
  <c r="GV52" i="23"/>
  <c r="HM52" i="23" s="1"/>
  <c r="GV53" i="23"/>
  <c r="HM53" i="23" s="1"/>
  <c r="GV365" i="23"/>
  <c r="HM365" i="23" s="1"/>
  <c r="GV318" i="23"/>
  <c r="HM318" i="23" s="1"/>
  <c r="GV273" i="23"/>
  <c r="HM273" i="23" s="1"/>
  <c r="GV233" i="23"/>
  <c r="HM233" i="23" s="1"/>
  <c r="GV185" i="23"/>
  <c r="HM185" i="23" s="1"/>
  <c r="GV150" i="23"/>
  <c r="HM150" i="23" s="1"/>
  <c r="GV94" i="23"/>
  <c r="HM94" i="23" s="1"/>
  <c r="GV50" i="23"/>
  <c r="HM50" i="23" s="1"/>
  <c r="GV49" i="23"/>
  <c r="HM49" i="23" s="1"/>
  <c r="GV363" i="23"/>
  <c r="HM363" i="23" s="1"/>
  <c r="GV331" i="23"/>
  <c r="HM331" i="23" s="1"/>
  <c r="GV271" i="23"/>
  <c r="HM271" i="23" s="1"/>
  <c r="GV231" i="23"/>
  <c r="HM231" i="23" s="1"/>
  <c r="GV183" i="23"/>
  <c r="HM183" i="23" s="1"/>
  <c r="GV153" i="23"/>
  <c r="HM153" i="23" s="1"/>
  <c r="GV92" i="23"/>
  <c r="HM92" i="23" s="1"/>
  <c r="GV48" i="23"/>
  <c r="HM48" i="23" s="1"/>
  <c r="GV81" i="23"/>
  <c r="HM81" i="23" s="1"/>
  <c r="GV386" i="23"/>
  <c r="HM386" i="23" s="1"/>
  <c r="GV332" i="23"/>
  <c r="HM332" i="23" s="1"/>
  <c r="GV310" i="23"/>
  <c r="HM310" i="23" s="1"/>
  <c r="GV243" i="23"/>
  <c r="HM243" i="23" s="1"/>
  <c r="GV213" i="23"/>
  <c r="HM213" i="23" s="1"/>
  <c r="GV173" i="23"/>
  <c r="HM173" i="23" s="1"/>
  <c r="GV154" i="23"/>
  <c r="HM154" i="23" s="1"/>
  <c r="GV129" i="23"/>
  <c r="HM129" i="23" s="1"/>
  <c r="GV59" i="23"/>
  <c r="HM59" i="23" s="1"/>
  <c r="GV131" i="23"/>
  <c r="HM131" i="23" s="1"/>
  <c r="GV362" i="23"/>
  <c r="HM362" i="23" s="1"/>
  <c r="GV327" i="23"/>
  <c r="HM327" i="23" s="1"/>
  <c r="GV267" i="23"/>
  <c r="HM267" i="23" s="1"/>
  <c r="GV227" i="23"/>
  <c r="HM227" i="23" s="1"/>
  <c r="GV179" i="23"/>
  <c r="HM179" i="23" s="1"/>
  <c r="GV148" i="23"/>
  <c r="HM148" i="23" s="1"/>
  <c r="GV88" i="23"/>
  <c r="HM88" i="23" s="1"/>
  <c r="GV44" i="23"/>
  <c r="HM44" i="23" s="1"/>
  <c r="GV37" i="23"/>
  <c r="HM37" i="23" s="1"/>
  <c r="GV361" i="23"/>
  <c r="HM361" i="23" s="1"/>
  <c r="GV325" i="23"/>
  <c r="HM325" i="23" s="1"/>
  <c r="GV265" i="23"/>
  <c r="HM265" i="23" s="1"/>
  <c r="GV225" i="23"/>
  <c r="HM225" i="23" s="1"/>
  <c r="GV177" i="23"/>
  <c r="HM177" i="23" s="1"/>
  <c r="GV146" i="23"/>
  <c r="GV86" i="23"/>
  <c r="HM86" i="23" s="1"/>
  <c r="GV42" i="23"/>
  <c r="HM42" i="23" s="1"/>
  <c r="GV33" i="23"/>
  <c r="HM33" i="23" s="1"/>
  <c r="GV360" i="23"/>
  <c r="HM360" i="23" s="1"/>
  <c r="GV323" i="23"/>
  <c r="HM323" i="23" s="1"/>
  <c r="GV263" i="23"/>
  <c r="HM263" i="23" s="1"/>
  <c r="GV223" i="23"/>
  <c r="HM223" i="23" s="1"/>
  <c r="GV175" i="23"/>
  <c r="HM175" i="23" s="1"/>
  <c r="GV144" i="23"/>
  <c r="HM144" i="23" s="1"/>
  <c r="GV84" i="23"/>
  <c r="HM84" i="23" s="1"/>
  <c r="GV40" i="23"/>
  <c r="HM40" i="23" s="1"/>
  <c r="GV45" i="23"/>
  <c r="HM45" i="23" s="1"/>
  <c r="GV372" i="23"/>
  <c r="HM372" i="23" s="1"/>
  <c r="GV330" i="23"/>
  <c r="HM330" i="23" s="1"/>
  <c r="GV302" i="23"/>
  <c r="HM302" i="23" s="1"/>
  <c r="GV278" i="23"/>
  <c r="HM278" i="23" s="1"/>
  <c r="GV205" i="23"/>
  <c r="HM205" i="23" s="1"/>
  <c r="GV165" i="23"/>
  <c r="HM165" i="23" s="1"/>
  <c r="GV151" i="23"/>
  <c r="HM151" i="23" s="1"/>
  <c r="GV113" i="23"/>
  <c r="HM113" i="23" s="1"/>
  <c r="GV79" i="23"/>
  <c r="HM79" i="23" s="1"/>
  <c r="GV47" i="23"/>
  <c r="HM47" i="23" s="1"/>
  <c r="GV356" i="23"/>
  <c r="HM356" i="23" s="1"/>
  <c r="GV311" i="23"/>
  <c r="HM311" i="23" s="1"/>
  <c r="GV257" i="23"/>
  <c r="HM257" i="23" s="1"/>
  <c r="GV219" i="23"/>
  <c r="HM219" i="23" s="1"/>
  <c r="GV163" i="23"/>
  <c r="HM163" i="23" s="1"/>
  <c r="GV132" i="23"/>
  <c r="HM132" i="23" s="1"/>
  <c r="GV80" i="23"/>
  <c r="HM80" i="23" s="1"/>
  <c r="GV28" i="23"/>
  <c r="HM28" i="23" s="1"/>
  <c r="GV73" i="23"/>
  <c r="HM73" i="23" s="1"/>
  <c r="GV354" i="23"/>
  <c r="HM354" i="23" s="1"/>
  <c r="GV309" i="23"/>
  <c r="HM309" i="23" s="1"/>
  <c r="GV255" i="23"/>
  <c r="HM255" i="23" s="1"/>
  <c r="GV217" i="23"/>
  <c r="HM217" i="23" s="1"/>
  <c r="GV161" i="23"/>
  <c r="HM161" i="23" s="1"/>
  <c r="GV130" i="23"/>
  <c r="HM130" i="23" s="1"/>
  <c r="GV78" i="23"/>
  <c r="HM78" i="23" s="1"/>
  <c r="GV26" i="23"/>
  <c r="HM26" i="23" s="1"/>
  <c r="GV395" i="23"/>
  <c r="HM395" i="23" s="1"/>
  <c r="GV352" i="23"/>
  <c r="HM352" i="23" s="1"/>
  <c r="GV307" i="23"/>
  <c r="HM307" i="23" s="1"/>
  <c r="GV215" i="23"/>
  <c r="HM215" i="23" s="1"/>
  <c r="GV159" i="23"/>
  <c r="HM159" i="23" s="1"/>
  <c r="GV128" i="23"/>
  <c r="HM128" i="23" s="1"/>
  <c r="GV76" i="23"/>
  <c r="HM76" i="23" s="1"/>
  <c r="GV24" i="23"/>
  <c r="HM24" i="23" s="1"/>
  <c r="GV29" i="23"/>
  <c r="HM29" i="23" s="1"/>
  <c r="GV364" i="23"/>
  <c r="HM364" i="23" s="1"/>
  <c r="GV322" i="23"/>
  <c r="HM322" i="23" s="1"/>
  <c r="GV294" i="23"/>
  <c r="HM294" i="23" s="1"/>
  <c r="GV262" i="23"/>
  <c r="HM262" i="23" s="1"/>
  <c r="GV234" i="23"/>
  <c r="HM234" i="23" s="1"/>
  <c r="GV157" i="23"/>
  <c r="HM157" i="23" s="1"/>
  <c r="GV142" i="23"/>
  <c r="HM142" i="23" s="1"/>
  <c r="GV90" i="23"/>
  <c r="HM90" i="23" s="1"/>
  <c r="GV54" i="23"/>
  <c r="HM54" i="23" s="1"/>
  <c r="GV31" i="23"/>
  <c r="HM31" i="23" s="1"/>
  <c r="GU408" i="23"/>
  <c r="HL64" i="23"/>
  <c r="HL408" i="23" s="1"/>
  <c r="GU426" i="23"/>
  <c r="GU411" i="23"/>
  <c r="HL25" i="23"/>
  <c r="FS56" i="23"/>
  <c r="FS87" i="23"/>
  <c r="GU422" i="23"/>
  <c r="HL15" i="23"/>
  <c r="HL16" i="23"/>
  <c r="HL419" i="23" s="1"/>
  <c r="GU419" i="23"/>
  <c r="HL93" i="23"/>
  <c r="N69" i="26"/>
  <c r="N70" i="26" s="1"/>
  <c r="N93" i="26" s="1"/>
  <c r="GU407" i="23"/>
  <c r="GU414" i="23"/>
  <c r="HL20" i="23"/>
  <c r="GU424" i="23"/>
  <c r="FS93" i="23"/>
  <c r="GU415" i="23"/>
  <c r="HL147" i="23"/>
  <c r="HL415" i="23" s="1"/>
  <c r="FS14" i="23"/>
  <c r="FS16" i="23"/>
  <c r="FS146" i="23"/>
  <c r="GU412" i="23"/>
  <c r="HL30" i="23"/>
  <c r="HL412" i="23" s="1"/>
  <c r="GU406" i="23"/>
  <c r="HL56" i="23"/>
  <c r="HL406" i="23" s="1"/>
  <c r="GU423" i="23"/>
  <c r="GU405" i="23"/>
  <c r="HL14" i="23"/>
  <c r="GU398" i="23"/>
  <c r="FS83" i="23"/>
  <c r="FS25" i="23"/>
  <c r="FS20" i="23"/>
  <c r="FA16" i="23"/>
  <c r="FA147" i="23"/>
  <c r="FU30" i="23"/>
  <c r="FU16" i="23"/>
  <c r="FA35" i="23"/>
  <c r="FU83" i="23"/>
  <c r="FU56" i="23"/>
  <c r="FU146" i="23"/>
  <c r="FU35" i="23"/>
  <c r="FA87" i="23"/>
  <c r="FA64" i="23"/>
  <c r="FU87" i="23"/>
  <c r="FA23" i="23"/>
  <c r="FU64" i="23"/>
  <c r="FU147" i="23"/>
  <c r="FA56" i="23"/>
  <c r="FU93" i="23"/>
  <c r="FU22" i="23"/>
  <c r="S57" i="33"/>
  <c r="S22" i="33"/>
  <c r="S44" i="33"/>
  <c r="EI400" i="23"/>
  <c r="R60" i="33" s="1"/>
  <c r="DB400" i="23"/>
  <c r="GI400" i="23" s="1"/>
  <c r="CL400" i="23"/>
  <c r="GH30" i="23"/>
  <c r="GH22" i="23"/>
  <c r="GH56" i="23"/>
  <c r="DT400" i="23"/>
  <c r="GH16" i="23"/>
  <c r="GH20" i="23"/>
  <c r="BD400" i="23"/>
  <c r="BV400" i="23"/>
  <c r="GH83" i="23"/>
  <c r="GH64" i="23"/>
  <c r="GH147" i="23"/>
  <c r="GH87" i="23"/>
  <c r="GX400" i="23"/>
  <c r="HO400" i="23" s="1"/>
  <c r="GH93" i="23"/>
  <c r="EH256" i="23" l="1"/>
  <c r="EH33" i="23"/>
  <c r="EH181" i="23"/>
  <c r="Q26" i="33" s="1"/>
  <c r="EH80" i="23"/>
  <c r="EH55" i="23"/>
  <c r="EH284" i="23"/>
  <c r="EH292" i="23"/>
  <c r="EH205" i="23"/>
  <c r="Q28" i="33" s="1"/>
  <c r="EH135" i="23"/>
  <c r="EH385" i="23"/>
  <c r="EH68" i="23"/>
  <c r="EH295" i="23"/>
  <c r="EH290" i="23"/>
  <c r="EH296" i="23"/>
  <c r="EG409" i="23"/>
  <c r="EH167" i="23"/>
  <c r="Q47" i="33" s="1"/>
  <c r="EH258" i="23"/>
  <c r="EH381" i="23"/>
  <c r="EH169" i="23"/>
  <c r="GF412" i="23"/>
  <c r="EH391" i="23"/>
  <c r="EH236" i="23"/>
  <c r="EH330" i="23"/>
  <c r="EH126" i="23"/>
  <c r="GG62" i="23"/>
  <c r="GG406" i="23" s="1"/>
  <c r="EY406" i="23"/>
  <c r="GG214" i="23"/>
  <c r="GG415" i="23" s="1"/>
  <c r="EY415" i="23"/>
  <c r="GF405" i="23"/>
  <c r="GF423" i="23"/>
  <c r="GF398" i="23"/>
  <c r="GF418" i="23"/>
  <c r="GF424" i="23"/>
  <c r="GG44" i="23"/>
  <c r="GG426" i="23" s="1"/>
  <c r="EY426" i="23"/>
  <c r="GG17" i="23"/>
  <c r="EY405" i="23"/>
  <c r="EY423" i="23"/>
  <c r="EY398" i="23"/>
  <c r="EH118" i="23"/>
  <c r="EH198" i="23"/>
  <c r="EH333" i="23"/>
  <c r="EH328" i="23"/>
  <c r="GG53" i="23"/>
  <c r="GG425" i="23" s="1"/>
  <c r="EY425" i="23"/>
  <c r="EH249" i="23"/>
  <c r="EH393" i="23"/>
  <c r="EH291" i="23"/>
  <c r="GG27" i="23"/>
  <c r="EY418" i="23"/>
  <c r="EH278" i="23"/>
  <c r="GF409" i="23"/>
  <c r="GF420" i="23"/>
  <c r="GG40" i="23"/>
  <c r="EY411" i="23"/>
  <c r="GG82" i="23"/>
  <c r="GG408" i="23" s="1"/>
  <c r="EY408" i="23"/>
  <c r="GG31" i="23"/>
  <c r="EY412" i="23"/>
  <c r="GG26" i="23"/>
  <c r="EY422" i="23"/>
  <c r="GG142" i="23"/>
  <c r="GG407" i="23" s="1"/>
  <c r="EY407" i="23"/>
  <c r="GG18" i="23"/>
  <c r="GG419" i="23" s="1"/>
  <c r="EY419" i="23"/>
  <c r="GG42" i="23"/>
  <c r="EY424" i="23"/>
  <c r="GF422" i="23"/>
  <c r="GG32" i="23"/>
  <c r="GG414" i="23" s="1"/>
  <c r="EY414" i="23"/>
  <c r="GG95" i="23"/>
  <c r="GG421" i="23" s="1"/>
  <c r="EY421" i="23"/>
  <c r="GF411" i="23"/>
  <c r="GG24" i="23"/>
  <c r="EY420" i="23"/>
  <c r="EY409" i="23"/>
  <c r="GG179" i="23"/>
  <c r="GG413" i="23" s="1"/>
  <c r="EY413" i="23"/>
  <c r="EH201" i="23"/>
  <c r="EH113" i="23"/>
  <c r="EH155" i="23"/>
  <c r="EH323" i="23"/>
  <c r="EH134" i="23"/>
  <c r="Q23" i="33" s="1"/>
  <c r="EH67" i="23"/>
  <c r="Q42" i="33" s="1"/>
  <c r="EH124" i="23"/>
  <c r="EH304" i="23"/>
  <c r="EH148" i="23"/>
  <c r="Q24" i="33" s="1"/>
  <c r="EH263" i="23"/>
  <c r="EH162" i="23"/>
  <c r="EH85" i="23"/>
  <c r="EH179" i="23"/>
  <c r="Q48" i="33" s="1"/>
  <c r="EH334" i="23"/>
  <c r="EH157" i="23"/>
  <c r="EH107" i="23"/>
  <c r="EH386" i="23"/>
  <c r="EH338" i="23"/>
  <c r="EH297" i="23"/>
  <c r="EH248" i="23"/>
  <c r="EH143" i="23"/>
  <c r="EH279" i="23"/>
  <c r="EH95" i="23"/>
  <c r="EH31" i="23"/>
  <c r="EH61" i="23"/>
  <c r="EH232" i="23"/>
  <c r="EH149" i="23"/>
  <c r="EH332" i="23"/>
  <c r="EH117" i="23"/>
  <c r="EH65" i="23"/>
  <c r="EH24" i="23"/>
  <c r="EH34" i="23"/>
  <c r="EH189" i="23"/>
  <c r="EH356" i="23"/>
  <c r="EH364" i="23"/>
  <c r="EH375" i="23"/>
  <c r="EH36" i="23"/>
  <c r="EH257" i="23"/>
  <c r="EH123" i="23"/>
  <c r="EH320" i="23"/>
  <c r="EH192" i="23"/>
  <c r="EH394" i="23"/>
  <c r="Q38" i="33" s="1"/>
  <c r="EH46" i="23"/>
  <c r="EH280" i="23"/>
  <c r="Q34" i="33" s="1"/>
  <c r="EH260" i="23"/>
  <c r="Q54" i="33" s="1"/>
  <c r="EH98" i="23"/>
  <c r="EH262" i="23"/>
  <c r="EH88" i="23"/>
  <c r="EH231" i="23"/>
  <c r="EH365" i="23"/>
  <c r="EH293" i="23"/>
  <c r="EH183" i="23"/>
  <c r="EH392" i="23"/>
  <c r="EH159" i="23"/>
  <c r="EH202" i="23"/>
  <c r="EH29" i="23"/>
  <c r="EH62" i="23"/>
  <c r="EH367" i="23"/>
  <c r="EH114" i="23"/>
  <c r="EH76" i="23"/>
  <c r="EH175" i="23"/>
  <c r="EH343" i="23"/>
  <c r="EH70" i="23"/>
  <c r="EH313" i="23"/>
  <c r="EH173" i="23"/>
  <c r="EH116" i="23"/>
  <c r="EH361" i="23"/>
  <c r="DQ413" i="23"/>
  <c r="EH132" i="23"/>
  <c r="EH346" i="23"/>
  <c r="EH254" i="23"/>
  <c r="Q32" i="33" s="1"/>
  <c r="EH337" i="23"/>
  <c r="EH273" i="23"/>
  <c r="Q55" i="33" s="1"/>
  <c r="EH200" i="23"/>
  <c r="Q50" i="33" s="1"/>
  <c r="EH246" i="23"/>
  <c r="EH92" i="23"/>
  <c r="EH48" i="23"/>
  <c r="EH363" i="23"/>
  <c r="EH261" i="23"/>
  <c r="EH154" i="23"/>
  <c r="Q25" i="33" s="1"/>
  <c r="EH210" i="23"/>
  <c r="EH286" i="23"/>
  <c r="EH389" i="23"/>
  <c r="EH28" i="23"/>
  <c r="EH298" i="23"/>
  <c r="EH138" i="23"/>
  <c r="EH240" i="23"/>
  <c r="EH195" i="23"/>
  <c r="EH19" i="23"/>
  <c r="EH217" i="23"/>
  <c r="EH237" i="23"/>
  <c r="EH372" i="23"/>
  <c r="EH151" i="23"/>
  <c r="EH43" i="23"/>
  <c r="EH170" i="23"/>
  <c r="EH288" i="23"/>
  <c r="EH326" i="23"/>
  <c r="EH336" i="23"/>
  <c r="EH366" i="23"/>
  <c r="EH50" i="23"/>
  <c r="EH168" i="23"/>
  <c r="EH208" i="23"/>
  <c r="EH219" i="23"/>
  <c r="EH239" i="23"/>
  <c r="EH199" i="23"/>
  <c r="P84" i="26"/>
  <c r="EH66" i="23"/>
  <c r="EH94" i="23"/>
  <c r="Q21" i="33" s="1"/>
  <c r="EH163" i="23"/>
  <c r="BS6" i="23"/>
  <c r="AZ69" i="23"/>
  <c r="BA69" i="23" s="1"/>
  <c r="AZ253" i="23"/>
  <c r="BA253" i="23" s="1"/>
  <c r="AZ360" i="23"/>
  <c r="BA360" i="23" s="1"/>
  <c r="AZ283" i="23"/>
  <c r="BA283" i="23" s="1"/>
  <c r="AZ117" i="23"/>
  <c r="BA117" i="23" s="1"/>
  <c r="AZ139" i="23"/>
  <c r="BA139" i="23" s="1"/>
  <c r="AZ149" i="23"/>
  <c r="BA149" i="23" s="1"/>
  <c r="AZ342" i="23"/>
  <c r="BA342" i="23" s="1"/>
  <c r="AZ37" i="23"/>
  <c r="BA37" i="23" s="1"/>
  <c r="AZ163" i="23"/>
  <c r="BA163" i="23" s="1"/>
  <c r="AZ396" i="23"/>
  <c r="BA396" i="23" s="1"/>
  <c r="AZ122" i="23"/>
  <c r="BA122" i="23" s="1"/>
  <c r="AZ284" i="23"/>
  <c r="BA284" i="23" s="1"/>
  <c r="AZ38" i="23"/>
  <c r="BA38" i="23" s="1"/>
  <c r="AZ327" i="23"/>
  <c r="BA327" i="23" s="1"/>
  <c r="AZ311" i="23"/>
  <c r="BA311" i="23" s="1"/>
  <c r="AZ334" i="23"/>
  <c r="BA334" i="23" s="1"/>
  <c r="AZ171" i="23"/>
  <c r="BA171" i="23" s="1"/>
  <c r="AZ51" i="23"/>
  <c r="BA51" i="23" s="1"/>
  <c r="AZ250" i="23"/>
  <c r="BA250" i="23" s="1"/>
  <c r="AZ148" i="23"/>
  <c r="BA148" i="23" s="1"/>
  <c r="AZ102" i="23"/>
  <c r="BA102" i="23" s="1"/>
  <c r="AZ36" i="23"/>
  <c r="BA36" i="23" s="1"/>
  <c r="AZ325" i="23"/>
  <c r="BA325" i="23" s="1"/>
  <c r="AZ352" i="23"/>
  <c r="BA352" i="23" s="1"/>
  <c r="AZ204" i="23"/>
  <c r="BA204" i="23" s="1"/>
  <c r="AZ263" i="23"/>
  <c r="BA263" i="23" s="1"/>
  <c r="AZ41" i="23"/>
  <c r="BA41" i="23" s="1"/>
  <c r="AZ322" i="23"/>
  <c r="BA322" i="23" s="1"/>
  <c r="AZ333" i="23"/>
  <c r="BA333" i="23" s="1"/>
  <c r="AZ382" i="23"/>
  <c r="BA382" i="23" s="1"/>
  <c r="AZ259" i="23"/>
  <c r="BA259" i="23" s="1"/>
  <c r="AZ34" i="23"/>
  <c r="BA34" i="23" s="1"/>
  <c r="AZ70" i="23"/>
  <c r="BA70" i="23" s="1"/>
  <c r="AZ200" i="23"/>
  <c r="BA200" i="23" s="1"/>
  <c r="AZ337" i="23"/>
  <c r="BA337" i="23" s="1"/>
  <c r="AZ168" i="23"/>
  <c r="BA168" i="23" s="1"/>
  <c r="AZ86" i="23"/>
  <c r="BA86" i="23" s="1"/>
  <c r="AZ169" i="23"/>
  <c r="BA169" i="23" s="1"/>
  <c r="AZ84" i="23"/>
  <c r="BA84" i="23" s="1"/>
  <c r="AZ192" i="23"/>
  <c r="BA192" i="23" s="1"/>
  <c r="AZ282" i="23"/>
  <c r="BA282" i="23" s="1"/>
  <c r="AZ150" i="23"/>
  <c r="BA150" i="23" s="1"/>
  <c r="AZ143" i="23"/>
  <c r="BA143" i="23" s="1"/>
  <c r="AZ178" i="23"/>
  <c r="BA178" i="23" s="1"/>
  <c r="AZ251" i="23"/>
  <c r="BA251" i="23" s="1"/>
  <c r="AZ216" i="23"/>
  <c r="BA216" i="23" s="1"/>
  <c r="AZ54" i="23"/>
  <c r="BA54" i="23" s="1"/>
  <c r="AZ164" i="23"/>
  <c r="BA164" i="23" s="1"/>
  <c r="AZ44" i="23"/>
  <c r="BA44" i="23" s="1"/>
  <c r="AZ273" i="23"/>
  <c r="BA273" i="23" s="1"/>
  <c r="AZ177" i="23"/>
  <c r="BA177" i="23" s="1"/>
  <c r="AZ211" i="23"/>
  <c r="BA211" i="23" s="1"/>
  <c r="AZ328" i="23"/>
  <c r="BA328" i="23" s="1"/>
  <c r="AZ314" i="23"/>
  <c r="BA314" i="23" s="1"/>
  <c r="AZ133" i="23"/>
  <c r="BA133" i="23" s="1"/>
  <c r="AZ235" i="23"/>
  <c r="BA235" i="23" s="1"/>
  <c r="AZ378" i="23"/>
  <c r="BA378" i="23" s="1"/>
  <c r="AZ279" i="23"/>
  <c r="BA279" i="23" s="1"/>
  <c r="AZ206" i="23"/>
  <c r="BA206" i="23" s="1"/>
  <c r="AZ359" i="23"/>
  <c r="BA359" i="23" s="1"/>
  <c r="AZ258" i="23"/>
  <c r="BA258" i="23" s="1"/>
  <c r="AZ212" i="23"/>
  <c r="BA212" i="23" s="1"/>
  <c r="AZ52" i="23"/>
  <c r="BA52" i="23" s="1"/>
  <c r="AZ33" i="23"/>
  <c r="BA33" i="23" s="1"/>
  <c r="AZ296" i="23"/>
  <c r="BA296" i="23" s="1"/>
  <c r="AZ240" i="23"/>
  <c r="BA240" i="23" s="1"/>
  <c r="AZ349" i="23"/>
  <c r="BA349" i="23" s="1"/>
  <c r="AZ229" i="23"/>
  <c r="BA229" i="23" s="1"/>
  <c r="AZ367" i="23"/>
  <c r="BA367" i="23" s="1"/>
  <c r="AZ366" i="23"/>
  <c r="BA366" i="23" s="1"/>
  <c r="AZ144" i="23"/>
  <c r="BA144" i="23" s="1"/>
  <c r="AZ108" i="23"/>
  <c r="BA108" i="23" s="1"/>
  <c r="AZ289" i="23"/>
  <c r="BA289" i="23" s="1"/>
  <c r="AZ260" i="23"/>
  <c r="BA260" i="23" s="1"/>
  <c r="AZ209" i="23"/>
  <c r="BA209" i="23" s="1"/>
  <c r="AZ355" i="23"/>
  <c r="BA355" i="23" s="1"/>
  <c r="AZ268" i="23"/>
  <c r="BA268" i="23" s="1"/>
  <c r="AZ85" i="23"/>
  <c r="BA85" i="23" s="1"/>
  <c r="AZ278" i="23"/>
  <c r="BA278" i="23" s="1"/>
  <c r="AZ126" i="23"/>
  <c r="BA126" i="23" s="1"/>
  <c r="AZ28" i="23"/>
  <c r="BA28" i="23" s="1"/>
  <c r="AZ351" i="23"/>
  <c r="BA351" i="23" s="1"/>
  <c r="AZ134" i="23"/>
  <c r="BA134" i="23" s="1"/>
  <c r="AZ387" i="23"/>
  <c r="BA387" i="23" s="1"/>
  <c r="AZ187" i="23"/>
  <c r="BA187" i="23" s="1"/>
  <c r="AZ79" i="23"/>
  <c r="BA79" i="23" s="1"/>
  <c r="AZ184" i="23"/>
  <c r="BA184" i="23" s="1"/>
  <c r="AZ390" i="23"/>
  <c r="BA390" i="23" s="1"/>
  <c r="AZ157" i="23"/>
  <c r="BA157" i="23" s="1"/>
  <c r="AZ356" i="23"/>
  <c r="BA356" i="23" s="1"/>
  <c r="AZ395" i="23"/>
  <c r="BA395" i="23" s="1"/>
  <c r="AZ58" i="23"/>
  <c r="BA58" i="23" s="1"/>
  <c r="AZ313" i="23"/>
  <c r="BA313" i="23" s="1"/>
  <c r="AZ141" i="23"/>
  <c r="BA141" i="23" s="1"/>
  <c r="AZ222" i="23"/>
  <c r="BA222" i="23" s="1"/>
  <c r="AZ227" i="23"/>
  <c r="BA227" i="23" s="1"/>
  <c r="AZ88" i="23"/>
  <c r="BA88" i="23" s="1"/>
  <c r="AZ391" i="23"/>
  <c r="BA391" i="23" s="1"/>
  <c r="AZ105" i="23"/>
  <c r="BA105" i="23" s="1"/>
  <c r="AZ31" i="23"/>
  <c r="BA31" i="23" s="1"/>
  <c r="AZ269" i="23"/>
  <c r="BA269" i="23" s="1"/>
  <c r="AZ285" i="23"/>
  <c r="BA285" i="23" s="1"/>
  <c r="AZ332" i="23"/>
  <c r="BA332" i="23" s="1"/>
  <c r="AZ124" i="23"/>
  <c r="BA124" i="23" s="1"/>
  <c r="AZ224" i="23"/>
  <c r="BA224" i="23" s="1"/>
  <c r="AZ205" i="23"/>
  <c r="BA205" i="23" s="1"/>
  <c r="AZ97" i="23"/>
  <c r="BA97" i="23" s="1"/>
  <c r="AZ115" i="23"/>
  <c r="BA115" i="23" s="1"/>
  <c r="AZ118" i="23"/>
  <c r="BA118" i="23" s="1"/>
  <c r="AZ237" i="23"/>
  <c r="BA237" i="23" s="1"/>
  <c r="AZ386" i="23"/>
  <c r="BA386" i="23" s="1"/>
  <c r="AZ111" i="23"/>
  <c r="BA111" i="23" s="1"/>
  <c r="AZ107" i="23"/>
  <c r="BA107" i="23" s="1"/>
  <c r="AZ156" i="23"/>
  <c r="BA156" i="23" s="1"/>
  <c r="AZ39" i="23"/>
  <c r="BA39" i="23" s="1"/>
  <c r="AZ371" i="23"/>
  <c r="BA371" i="23" s="1"/>
  <c r="AZ373" i="23"/>
  <c r="BA373" i="23" s="1"/>
  <c r="AZ110" i="23"/>
  <c r="BA110" i="23" s="1"/>
  <c r="AZ341" i="23"/>
  <c r="BA341" i="23" s="1"/>
  <c r="AZ304" i="23"/>
  <c r="BA304" i="23" s="1"/>
  <c r="AZ293" i="23"/>
  <c r="BA293" i="23" s="1"/>
  <c r="AZ375" i="23"/>
  <c r="BA375" i="23" s="1"/>
  <c r="AZ128" i="23"/>
  <c r="BA128" i="23" s="1"/>
  <c r="AZ234" i="23"/>
  <c r="BA234" i="23" s="1"/>
  <c r="AZ172" i="23"/>
  <c r="BA172" i="23" s="1"/>
  <c r="AZ392" i="23"/>
  <c r="BA392" i="23" s="1"/>
  <c r="AZ59" i="23"/>
  <c r="BA59" i="23" s="1"/>
  <c r="AZ221" i="23"/>
  <c r="BA221" i="23" s="1"/>
  <c r="AZ27" i="23"/>
  <c r="BA27" i="23" s="1"/>
  <c r="AZ207" i="23"/>
  <c r="BA207" i="23" s="1"/>
  <c r="AZ335" i="23"/>
  <c r="BA335" i="23" s="1"/>
  <c r="AZ271" i="23"/>
  <c r="BA271" i="23" s="1"/>
  <c r="AZ280" i="23"/>
  <c r="BA280" i="23" s="1"/>
  <c r="AZ307" i="23"/>
  <c r="BA307" i="23" s="1"/>
  <c r="AZ252" i="23"/>
  <c r="BA252" i="23" s="1"/>
  <c r="AZ167" i="23"/>
  <c r="BA167" i="23" s="1"/>
  <c r="AZ210" i="23"/>
  <c r="BA210" i="23" s="1"/>
  <c r="AZ188" i="23"/>
  <c r="BA188" i="23" s="1"/>
  <c r="AZ242" i="23"/>
  <c r="BA242" i="23" s="1"/>
  <c r="AZ95" i="23"/>
  <c r="BA95" i="23" s="1"/>
  <c r="AZ17" i="23"/>
  <c r="BA17" i="23" s="1"/>
  <c r="AZ98" i="23"/>
  <c r="BA98" i="23" s="1"/>
  <c r="AZ50" i="23"/>
  <c r="BA50" i="23" s="1"/>
  <c r="AZ26" i="23"/>
  <c r="BA26" i="23" s="1"/>
  <c r="AZ336" i="23"/>
  <c r="BA336" i="23" s="1"/>
  <c r="AZ65" i="23"/>
  <c r="BA65" i="23" s="1"/>
  <c r="AZ72" i="23"/>
  <c r="BA72" i="23" s="1"/>
  <c r="AZ286" i="23"/>
  <c r="BA286" i="23" s="1"/>
  <c r="AZ365" i="23"/>
  <c r="BA365" i="23" s="1"/>
  <c r="AZ199" i="23"/>
  <c r="BA199" i="23" s="1"/>
  <c r="AZ376" i="23"/>
  <c r="BA376" i="23" s="1"/>
  <c r="AZ74" i="23"/>
  <c r="BA74" i="23" s="1"/>
  <c r="AZ89" i="23"/>
  <c r="BA89" i="23" s="1"/>
  <c r="AZ213" i="23"/>
  <c r="BA213" i="23" s="1"/>
  <c r="AZ75" i="23"/>
  <c r="BA75" i="23" s="1"/>
  <c r="AZ354" i="23"/>
  <c r="BA354" i="23" s="1"/>
  <c r="AZ66" i="23"/>
  <c r="BA66" i="23" s="1"/>
  <c r="AZ19" i="23"/>
  <c r="BA19" i="23" s="1"/>
  <c r="AZ194" i="23"/>
  <c r="BA194" i="23" s="1"/>
  <c r="AZ57" i="23"/>
  <c r="BA57" i="23" s="1"/>
  <c r="AZ142" i="23"/>
  <c r="BA142" i="23" s="1"/>
  <c r="AZ77" i="23"/>
  <c r="BA77" i="23" s="1"/>
  <c r="AZ61" i="23"/>
  <c r="BA61" i="23" s="1"/>
  <c r="AZ310" i="23"/>
  <c r="BA310" i="23" s="1"/>
  <c r="AZ190" i="23"/>
  <c r="BA190" i="23" s="1"/>
  <c r="AZ317" i="23"/>
  <c r="BA317" i="23" s="1"/>
  <c r="AZ76" i="23"/>
  <c r="BA76" i="23" s="1"/>
  <c r="AZ309" i="23"/>
  <c r="BA309" i="23" s="1"/>
  <c r="AZ319" i="23"/>
  <c r="BA319" i="23" s="1"/>
  <c r="AZ363" i="23"/>
  <c r="BA363" i="23" s="1"/>
  <c r="AZ316" i="23"/>
  <c r="BA316" i="23" s="1"/>
  <c r="AZ135" i="23"/>
  <c r="BA135" i="23" s="1"/>
  <c r="AZ218" i="23"/>
  <c r="BA218" i="23" s="1"/>
  <c r="AZ217" i="23"/>
  <c r="BA217" i="23" s="1"/>
  <c r="AZ179" i="23"/>
  <c r="BA179" i="23" s="1"/>
  <c r="AZ348" i="23"/>
  <c r="BA348" i="23" s="1"/>
  <c r="AZ71" i="23"/>
  <c r="BA71" i="23" s="1"/>
  <c r="AZ53" i="23"/>
  <c r="BA53" i="23" s="1"/>
  <c r="AZ274" i="23"/>
  <c r="BA274" i="23" s="1"/>
  <c r="AZ267" i="23"/>
  <c r="BA267" i="23" s="1"/>
  <c r="AZ151" i="23"/>
  <c r="BA151" i="23" s="1"/>
  <c r="AZ338" i="23"/>
  <c r="BA338" i="23" s="1"/>
  <c r="AZ49" i="23"/>
  <c r="BA49" i="23" s="1"/>
  <c r="AZ153" i="23"/>
  <c r="BA153" i="23" s="1"/>
  <c r="AZ92" i="23"/>
  <c r="BA92" i="23" s="1"/>
  <c r="AZ154" i="23"/>
  <c r="BA154" i="23" s="1"/>
  <c r="AZ62" i="23"/>
  <c r="BA62" i="23" s="1"/>
  <c r="AZ125" i="23"/>
  <c r="BA125" i="23" s="1"/>
  <c r="AZ339" i="23"/>
  <c r="BA339" i="23" s="1"/>
  <c r="AZ161" i="23"/>
  <c r="BA161" i="23" s="1"/>
  <c r="AZ215" i="23"/>
  <c r="BA215" i="23" s="1"/>
  <c r="AZ261" i="23"/>
  <c r="BA261" i="23" s="1"/>
  <c r="AZ357" i="23"/>
  <c r="BA357" i="23" s="1"/>
  <c r="AZ303" i="23"/>
  <c r="BA303" i="23" s="1"/>
  <c r="AZ186" i="23"/>
  <c r="BA186" i="23" s="1"/>
  <c r="AZ67" i="23"/>
  <c r="BA67" i="23" s="1"/>
  <c r="AZ361" i="23"/>
  <c r="BA361" i="23" s="1"/>
  <c r="AZ60" i="23"/>
  <c r="BA60" i="23" s="1"/>
  <c r="AZ265" i="23"/>
  <c r="BA265" i="23" s="1"/>
  <c r="AZ48" i="23"/>
  <c r="BA48" i="23" s="1"/>
  <c r="AZ119" i="23"/>
  <c r="BA119" i="23" s="1"/>
  <c r="AZ306" i="23"/>
  <c r="BA306" i="23" s="1"/>
  <c r="AZ302" i="23"/>
  <c r="BA302" i="23" s="1"/>
  <c r="AZ369" i="23"/>
  <c r="BA369" i="23" s="1"/>
  <c r="AZ381" i="23"/>
  <c r="BA381" i="23" s="1"/>
  <c r="AZ96" i="23"/>
  <c r="BA96" i="23" s="1"/>
  <c r="AZ228" i="23"/>
  <c r="BA228" i="23" s="1"/>
  <c r="AZ197" i="23"/>
  <c r="BA197" i="23" s="1"/>
  <c r="AZ214" i="23"/>
  <c r="BA214" i="23" s="1"/>
  <c r="AZ257" i="23"/>
  <c r="BA257" i="23" s="1"/>
  <c r="AZ329" i="23"/>
  <c r="BA329" i="23" s="1"/>
  <c r="AZ203" i="23"/>
  <c r="BA203" i="23" s="1"/>
  <c r="AZ248" i="23"/>
  <c r="BA248" i="23" s="1"/>
  <c r="AZ131" i="23"/>
  <c r="BA131" i="23" s="1"/>
  <c r="AZ383" i="23"/>
  <c r="BA383" i="23" s="1"/>
  <c r="AZ291" i="23"/>
  <c r="BA291" i="23" s="1"/>
  <c r="AZ155" i="23"/>
  <c r="BA155" i="23" s="1"/>
  <c r="AZ364" i="23"/>
  <c r="BA364" i="23" s="1"/>
  <c r="AZ132" i="23"/>
  <c r="BA132" i="23" s="1"/>
  <c r="AZ24" i="23"/>
  <c r="BA24" i="23" s="1"/>
  <c r="AZ42" i="23"/>
  <c r="BA42" i="23" s="1"/>
  <c r="AZ275" i="23"/>
  <c r="BA275" i="23" s="1"/>
  <c r="AZ195" i="23"/>
  <c r="BA195" i="23" s="1"/>
  <c r="AZ113" i="23"/>
  <c r="BA113" i="23" s="1"/>
  <c r="AZ174" i="23"/>
  <c r="BA174" i="23" s="1"/>
  <c r="AZ94" i="23"/>
  <c r="BA94" i="23" s="1"/>
  <c r="AZ208" i="23"/>
  <c r="BA208" i="23" s="1"/>
  <c r="AZ249" i="23"/>
  <c r="BA249" i="23" s="1"/>
  <c r="AZ191" i="23"/>
  <c r="BA191" i="23" s="1"/>
  <c r="AZ393" i="23"/>
  <c r="BA393" i="23" s="1"/>
  <c r="AZ389" i="23"/>
  <c r="BA389" i="23" s="1"/>
  <c r="AZ90" i="23"/>
  <c r="BA90" i="23" s="1"/>
  <c r="AZ345" i="23"/>
  <c r="BA345" i="23" s="1"/>
  <c r="AZ21" i="23"/>
  <c r="BA21" i="23" s="1"/>
  <c r="AZ43" i="23"/>
  <c r="BA43" i="23" s="1"/>
  <c r="AZ344" i="23"/>
  <c r="BA344" i="23" s="1"/>
  <c r="AZ103" i="23"/>
  <c r="BA103" i="23" s="1"/>
  <c r="AZ182" i="23"/>
  <c r="BA182" i="23" s="1"/>
  <c r="AZ127" i="23"/>
  <c r="BA127" i="23" s="1"/>
  <c r="AZ173" i="23"/>
  <c r="BA173" i="23" s="1"/>
  <c r="AZ262" i="23"/>
  <c r="BA262" i="23" s="1"/>
  <c r="AZ18" i="23"/>
  <c r="BA18" i="23" s="1"/>
  <c r="AZ170" i="23"/>
  <c r="BA170" i="23" s="1"/>
  <c r="AZ292" i="23"/>
  <c r="BA292" i="23" s="1"/>
  <c r="AZ114" i="23"/>
  <c r="BA114" i="23" s="1"/>
  <c r="AZ159" i="23"/>
  <c r="BA159" i="23" s="1"/>
  <c r="AZ330" i="23"/>
  <c r="BA330" i="23" s="1"/>
  <c r="AZ99" i="23"/>
  <c r="BA99" i="23" s="1"/>
  <c r="AZ152" i="23"/>
  <c r="BA152" i="23" s="1"/>
  <c r="AZ176" i="23"/>
  <c r="BA176" i="23" s="1"/>
  <c r="AZ241" i="23"/>
  <c r="BA241" i="23" s="1"/>
  <c r="AZ370" i="23"/>
  <c r="BA370" i="23" s="1"/>
  <c r="AZ123" i="23"/>
  <c r="BA123" i="23" s="1"/>
  <c r="AZ104" i="23"/>
  <c r="BA104" i="23" s="1"/>
  <c r="AZ239" i="23"/>
  <c r="BA239" i="23" s="1"/>
  <c r="AZ63" i="23"/>
  <c r="BA63" i="23" s="1"/>
  <c r="AZ308" i="23"/>
  <c r="BA308" i="23" s="1"/>
  <c r="AZ180" i="23"/>
  <c r="BA180" i="23" s="1"/>
  <c r="AZ138" i="23"/>
  <c r="BA138" i="23" s="1"/>
  <c r="AZ220" i="23"/>
  <c r="BA220" i="23" s="1"/>
  <c r="AZ300" i="23"/>
  <c r="BA300" i="23" s="1"/>
  <c r="AZ29" i="23"/>
  <c r="BA29" i="23" s="1"/>
  <c r="AZ121" i="23"/>
  <c r="BA121" i="23" s="1"/>
  <c r="AZ46" i="23"/>
  <c r="BA46" i="23" s="1"/>
  <c r="AZ374" i="23"/>
  <c r="BA374" i="23" s="1"/>
  <c r="AZ266" i="23"/>
  <c r="BA266" i="23" s="1"/>
  <c r="AZ321" i="23"/>
  <c r="BA321" i="23" s="1"/>
  <c r="AZ238" i="23"/>
  <c r="BA238" i="23" s="1"/>
  <c r="AZ299" i="23"/>
  <c r="BA299" i="23" s="1"/>
  <c r="AZ384" i="23"/>
  <c r="BA384" i="23" s="1"/>
  <c r="AZ106" i="23"/>
  <c r="BA106" i="23" s="1"/>
  <c r="AZ243" i="23"/>
  <c r="BA243" i="23" s="1"/>
  <c r="AZ82" i="23"/>
  <c r="BA82" i="23" s="1"/>
  <c r="AZ270" i="23"/>
  <c r="BA270" i="23" s="1"/>
  <c r="AZ101" i="23"/>
  <c r="BA101" i="23" s="1"/>
  <c r="AZ230" i="23"/>
  <c r="BA230" i="23" s="1"/>
  <c r="AZ318" i="23"/>
  <c r="BA318" i="23" s="1"/>
  <c r="AZ290" i="23"/>
  <c r="BA290" i="23" s="1"/>
  <c r="AZ394" i="23"/>
  <c r="BA394" i="23" s="1"/>
  <c r="AZ312" i="23"/>
  <c r="BA312" i="23" s="1"/>
  <c r="AZ100" i="23"/>
  <c r="BA100" i="23" s="1"/>
  <c r="AZ264" i="23"/>
  <c r="BA264" i="23" s="1"/>
  <c r="AZ78" i="23"/>
  <c r="BA78" i="23" s="1"/>
  <c r="AZ294" i="23"/>
  <c r="BA294" i="23" s="1"/>
  <c r="AZ116" i="23"/>
  <c r="BA116" i="23" s="1"/>
  <c r="AZ277" i="23"/>
  <c r="BA277" i="23" s="1"/>
  <c r="AZ298" i="23"/>
  <c r="BA298" i="23" s="1"/>
  <c r="AZ256" i="23"/>
  <c r="BA256" i="23" s="1"/>
  <c r="AZ55" i="23"/>
  <c r="BA55" i="23" s="1"/>
  <c r="AZ326" i="23"/>
  <c r="BA326" i="23" s="1"/>
  <c r="AZ380" i="23"/>
  <c r="BA380" i="23" s="1"/>
  <c r="AZ166" i="23"/>
  <c r="BA166" i="23" s="1"/>
  <c r="AZ323" i="23"/>
  <c r="BA323" i="23" s="1"/>
  <c r="AZ320" i="23"/>
  <c r="BA320" i="23" s="1"/>
  <c r="AZ362" i="23"/>
  <c r="BA362" i="23" s="1"/>
  <c r="AZ181" i="23"/>
  <c r="BA181" i="23" s="1"/>
  <c r="AZ255" i="23"/>
  <c r="BA255" i="23" s="1"/>
  <c r="AZ196" i="23"/>
  <c r="BA196" i="23" s="1"/>
  <c r="AZ295" i="23"/>
  <c r="BA295" i="23" s="1"/>
  <c r="AZ343" i="23"/>
  <c r="BA343" i="23" s="1"/>
  <c r="AZ350" i="23"/>
  <c r="BA350" i="23" s="1"/>
  <c r="AZ91" i="23"/>
  <c r="BA91" i="23" s="1"/>
  <c r="AZ189" i="23"/>
  <c r="BA189" i="23" s="1"/>
  <c r="AZ45" i="23"/>
  <c r="BA45" i="23" s="1"/>
  <c r="AZ305" i="23"/>
  <c r="BA305" i="23" s="1"/>
  <c r="AZ254" i="23"/>
  <c r="BA254" i="23" s="1"/>
  <c r="AZ226" i="23"/>
  <c r="BA226" i="23" s="1"/>
  <c r="AZ183" i="23"/>
  <c r="BA183" i="23" s="1"/>
  <c r="AZ225" i="23"/>
  <c r="BA225" i="23" s="1"/>
  <c r="AZ272" i="23"/>
  <c r="BA272" i="23" s="1"/>
  <c r="AZ347" i="23"/>
  <c r="BA347" i="23" s="1"/>
  <c r="AZ162" i="23"/>
  <c r="BA162" i="23" s="1"/>
  <c r="AZ201" i="23"/>
  <c r="BA201" i="23" s="1"/>
  <c r="AZ244" i="23"/>
  <c r="BA244" i="23" s="1"/>
  <c r="AZ276" i="23"/>
  <c r="BA276" i="23" s="1"/>
  <c r="AZ388" i="23"/>
  <c r="BA388" i="23" s="1"/>
  <c r="AZ73" i="23"/>
  <c r="BA73" i="23" s="1"/>
  <c r="AZ315" i="23"/>
  <c r="BA315" i="23" s="1"/>
  <c r="AZ193" i="23"/>
  <c r="BA193" i="23" s="1"/>
  <c r="AZ233" i="23"/>
  <c r="BA233" i="23" s="1"/>
  <c r="AZ130" i="23"/>
  <c r="BA130" i="23" s="1"/>
  <c r="AZ232" i="23"/>
  <c r="BA232" i="23" s="1"/>
  <c r="AZ368" i="23"/>
  <c r="BA368" i="23" s="1"/>
  <c r="AZ353" i="23"/>
  <c r="BA353" i="23" s="1"/>
  <c r="AZ246" i="23"/>
  <c r="BA246" i="23" s="1"/>
  <c r="AZ80" i="23"/>
  <c r="BA80" i="23" s="1"/>
  <c r="AZ47" i="23"/>
  <c r="BA47" i="23" s="1"/>
  <c r="AZ385" i="23"/>
  <c r="BA385" i="23" s="1"/>
  <c r="AZ219" i="23"/>
  <c r="BA219" i="23" s="1"/>
  <c r="AZ158" i="23"/>
  <c r="BA158" i="23" s="1"/>
  <c r="AZ68" i="23"/>
  <c r="BA68" i="23" s="1"/>
  <c r="AZ247" i="23"/>
  <c r="BA247" i="23" s="1"/>
  <c r="AZ223" i="23"/>
  <c r="BA223" i="23" s="1"/>
  <c r="AZ137" i="23"/>
  <c r="BA137" i="23" s="1"/>
  <c r="AZ340" i="23"/>
  <c r="BA340" i="23" s="1"/>
  <c r="AZ297" i="23"/>
  <c r="BA297" i="23" s="1"/>
  <c r="AZ346" i="23"/>
  <c r="BA346" i="23" s="1"/>
  <c r="AZ236" i="23"/>
  <c r="BA236" i="23" s="1"/>
  <c r="AZ129" i="23"/>
  <c r="BA129" i="23" s="1"/>
  <c r="AZ160" i="23"/>
  <c r="BA160" i="23" s="1"/>
  <c r="AZ175" i="23"/>
  <c r="BA175" i="23" s="1"/>
  <c r="AZ377" i="23"/>
  <c r="BA377" i="23" s="1"/>
  <c r="AZ245" i="23"/>
  <c r="BA245" i="23" s="1"/>
  <c r="AZ109" i="23"/>
  <c r="BA109" i="23" s="1"/>
  <c r="AZ165" i="23"/>
  <c r="BA165" i="23" s="1"/>
  <c r="AZ379" i="23"/>
  <c r="BA379" i="23" s="1"/>
  <c r="AZ145" i="23"/>
  <c r="BA145" i="23" s="1"/>
  <c r="AZ301" i="23"/>
  <c r="BA301" i="23" s="1"/>
  <c r="AZ81" i="23"/>
  <c r="BA81" i="23" s="1"/>
  <c r="AZ198" i="23"/>
  <c r="BA198" i="23" s="1"/>
  <c r="AZ231" i="23"/>
  <c r="BA231" i="23" s="1"/>
  <c r="AZ112" i="23"/>
  <c r="BA112" i="23" s="1"/>
  <c r="AZ32" i="23"/>
  <c r="BA32" i="23" s="1"/>
  <c r="AZ331" i="23"/>
  <c r="BA331" i="23" s="1"/>
  <c r="AZ287" i="23"/>
  <c r="BA287" i="23" s="1"/>
  <c r="AZ288" i="23"/>
  <c r="BA288" i="23" s="1"/>
  <c r="AZ140" i="23"/>
  <c r="BA140" i="23" s="1"/>
  <c r="AZ120" i="23"/>
  <c r="BA120" i="23" s="1"/>
  <c r="AZ324" i="23"/>
  <c r="BA324" i="23" s="1"/>
  <c r="AZ281" i="23"/>
  <c r="BA281" i="23" s="1"/>
  <c r="AZ202" i="23"/>
  <c r="BA202" i="23" s="1"/>
  <c r="AZ358" i="23"/>
  <c r="BA358" i="23" s="1"/>
  <c r="AZ185" i="23"/>
  <c r="BA185" i="23" s="1"/>
  <c r="AZ136" i="23"/>
  <c r="BA136" i="23" s="1"/>
  <c r="AZ372" i="23"/>
  <c r="BA372" i="23" s="1"/>
  <c r="AZ40" i="23"/>
  <c r="BA40" i="23" s="1"/>
  <c r="AZ83" i="23"/>
  <c r="AZ147" i="23"/>
  <c r="AZ56" i="23"/>
  <c r="AZ87" i="23"/>
  <c r="AZ64" i="23"/>
  <c r="AZ22" i="23"/>
  <c r="AZ35" i="23"/>
  <c r="AZ30" i="23"/>
  <c r="AZ25" i="23"/>
  <c r="AZ146" i="23"/>
  <c r="AZ14" i="23"/>
  <c r="AZ93" i="23"/>
  <c r="AZ16" i="23"/>
  <c r="AZ20" i="23"/>
  <c r="AZ15" i="23"/>
  <c r="AZ23" i="23"/>
  <c r="EH396" i="23"/>
  <c r="Q39" i="33" s="1"/>
  <c r="EH77" i="23"/>
  <c r="EH360" i="23"/>
  <c r="EH319" i="23"/>
  <c r="EH141" i="23"/>
  <c r="EH196" i="23"/>
  <c r="EH177" i="23"/>
  <c r="EH197" i="23"/>
  <c r="EH362" i="23"/>
  <c r="EH166" i="23"/>
  <c r="EH128" i="23"/>
  <c r="EH206" i="23"/>
  <c r="EH341" i="23"/>
  <c r="EH191" i="23"/>
  <c r="EH152" i="23"/>
  <c r="EH180" i="23"/>
  <c r="EH160" i="23"/>
  <c r="EH223" i="23"/>
  <c r="EH331" i="23"/>
  <c r="EH74" i="23"/>
  <c r="EH120" i="23"/>
  <c r="EH380" i="23"/>
  <c r="EH127" i="23"/>
  <c r="EH190" i="23"/>
  <c r="EH52" i="23"/>
  <c r="EH268" i="23"/>
  <c r="EH311" i="23"/>
  <c r="EH79" i="23"/>
  <c r="EH243" i="23"/>
  <c r="EH383" i="23"/>
  <c r="EH185" i="23"/>
  <c r="EH153" i="23"/>
  <c r="EH255" i="23"/>
  <c r="EH75" i="23"/>
  <c r="EH247" i="23"/>
  <c r="EH266" i="23"/>
  <c r="EH150" i="23"/>
  <c r="EH344" i="23"/>
  <c r="Q35" i="33" s="1"/>
  <c r="EH244" i="23"/>
  <c r="EH300" i="23"/>
  <c r="EH275" i="23"/>
  <c r="EH41" i="23"/>
  <c r="EH299" i="23"/>
  <c r="EH310" i="23"/>
  <c r="EH390" i="23"/>
  <c r="EH172" i="23"/>
  <c r="EH84" i="23"/>
  <c r="CZ146" i="23"/>
  <c r="CZ410" i="23" s="1"/>
  <c r="CI410" i="23"/>
  <c r="DQ423" i="23"/>
  <c r="DQ398" i="23"/>
  <c r="DQ405" i="23"/>
  <c r="EH108" i="23"/>
  <c r="EH350" i="23"/>
  <c r="DQ422" i="23"/>
  <c r="EG56" i="23"/>
  <c r="EG406" i="23" s="1"/>
  <c r="CY406" i="23"/>
  <c r="EH204" i="23"/>
  <c r="DQ418" i="23"/>
  <c r="EH259" i="23"/>
  <c r="DQ425" i="23"/>
  <c r="EH395" i="23"/>
  <c r="EH388" i="23"/>
  <c r="EH131" i="23"/>
  <c r="EH271" i="23"/>
  <c r="CI419" i="23"/>
  <c r="CZ16" i="23"/>
  <c r="EH351" i="23"/>
  <c r="EH137" i="23"/>
  <c r="Q45" i="33" s="1"/>
  <c r="EH227" i="23"/>
  <c r="EH209" i="23"/>
  <c r="Q29" i="33" s="1"/>
  <c r="CY422" i="23"/>
  <c r="EG15" i="23"/>
  <c r="EH99" i="23"/>
  <c r="EH136" i="23"/>
  <c r="EH301" i="23"/>
  <c r="Q56" i="33" s="1"/>
  <c r="EH110" i="23"/>
  <c r="EH115" i="23"/>
  <c r="EH40" i="23"/>
  <c r="EH125" i="23"/>
  <c r="EH39" i="23"/>
  <c r="EH382" i="23"/>
  <c r="EH378" i="23"/>
  <c r="EH158" i="23"/>
  <c r="EH51" i="23"/>
  <c r="EH144" i="23"/>
  <c r="EG25" i="23"/>
  <c r="CY411" i="23"/>
  <c r="CY426" i="23"/>
  <c r="EH193" i="23"/>
  <c r="EH230" i="23"/>
  <c r="DQ414" i="23"/>
  <c r="DQ424" i="23"/>
  <c r="EH303" i="23"/>
  <c r="CZ35" i="23"/>
  <c r="CI425" i="23"/>
  <c r="EH314" i="23"/>
  <c r="DQ426" i="23"/>
  <c r="DQ411" i="23"/>
  <c r="EH325" i="23"/>
  <c r="EH90" i="23"/>
  <c r="EH203" i="23"/>
  <c r="EH241" i="23"/>
  <c r="EH194" i="23"/>
  <c r="EH305" i="23"/>
  <c r="CZ23" i="23"/>
  <c r="CI409" i="23"/>
  <c r="CI420" i="23"/>
  <c r="EH106" i="23"/>
  <c r="EH214" i="23"/>
  <c r="EH329" i="23"/>
  <c r="EH370" i="23"/>
  <c r="EH82" i="23"/>
  <c r="EH308" i="23"/>
  <c r="EH171" i="23"/>
  <c r="EH101" i="23"/>
  <c r="EH276" i="23"/>
  <c r="EH321" i="23"/>
  <c r="EH289" i="23"/>
  <c r="EH109" i="23"/>
  <c r="Q43" i="33" s="1"/>
  <c r="EH228" i="23"/>
  <c r="EH224" i="23"/>
  <c r="EG146" i="23"/>
  <c r="EG410" i="23" s="1"/>
  <c r="EH253" i="23"/>
  <c r="EH306" i="23"/>
  <c r="EH27" i="23"/>
  <c r="EH184" i="23"/>
  <c r="Q49" i="33" s="1"/>
  <c r="EH272" i="23"/>
  <c r="CI422" i="23"/>
  <c r="CZ15" i="23"/>
  <c r="CY412" i="23"/>
  <c r="EG30" i="23"/>
  <c r="EG412" i="23" s="1"/>
  <c r="EH316" i="23"/>
  <c r="EH269" i="23"/>
  <c r="Q83" i="26"/>
  <c r="Q82" i="26"/>
  <c r="CY409" i="23"/>
  <c r="CY420" i="23"/>
  <c r="EH97" i="23"/>
  <c r="EH129" i="23"/>
  <c r="CI421" i="23"/>
  <c r="CZ83" i="23"/>
  <c r="EH104" i="23"/>
  <c r="EH47" i="23"/>
  <c r="EH359" i="23"/>
  <c r="CY419" i="23"/>
  <c r="EG16" i="23"/>
  <c r="EG419" i="23" s="1"/>
  <c r="EH281" i="23"/>
  <c r="DQ419" i="23"/>
  <c r="EH145" i="23"/>
  <c r="EH102" i="23"/>
  <c r="EH376" i="23"/>
  <c r="CI412" i="23"/>
  <c r="CZ30" i="23"/>
  <c r="CY415" i="23"/>
  <c r="EG147" i="23"/>
  <c r="EG415" i="23" s="1"/>
  <c r="EH26" i="23"/>
  <c r="EH42" i="23"/>
  <c r="EH122" i="23"/>
  <c r="EH265" i="23"/>
  <c r="EH188" i="23"/>
  <c r="EH373" i="23"/>
  <c r="EH216" i="23"/>
  <c r="EH225" i="23"/>
  <c r="EH174" i="23"/>
  <c r="EH274" i="23"/>
  <c r="CI413" i="23"/>
  <c r="CZ87" i="23"/>
  <c r="EH238" i="23"/>
  <c r="EH18" i="23"/>
  <c r="CY398" i="23"/>
  <c r="CY405" i="23"/>
  <c r="EG14" i="23"/>
  <c r="CY423" i="23"/>
  <c r="EH100" i="23"/>
  <c r="EH245" i="23"/>
  <c r="EH283" i="23"/>
  <c r="EH111" i="23"/>
  <c r="EH229" i="23"/>
  <c r="Q52" i="33" s="1"/>
  <c r="EH178" i="23"/>
  <c r="EH353" i="23"/>
  <c r="EH161" i="23"/>
  <c r="EH140" i="23"/>
  <c r="EH317" i="23"/>
  <c r="EH324" i="23"/>
  <c r="EH294" i="23"/>
  <c r="EH187" i="23"/>
  <c r="DQ406" i="23"/>
  <c r="EH176" i="23"/>
  <c r="EH103" i="23"/>
  <c r="EH60" i="23"/>
  <c r="Q20" i="33" s="1"/>
  <c r="EG83" i="23"/>
  <c r="EG421" i="23" s="1"/>
  <c r="CY421" i="23"/>
  <c r="EH53" i="23"/>
  <c r="EH358" i="23"/>
  <c r="EH226" i="23"/>
  <c r="Q30" i="33" s="1"/>
  <c r="EH250" i="23"/>
  <c r="EH220" i="23"/>
  <c r="EH327" i="23"/>
  <c r="EH384" i="23"/>
  <c r="EH302" i="23"/>
  <c r="EH21" i="23"/>
  <c r="EH285" i="23"/>
  <c r="EH130" i="23"/>
  <c r="EH38" i="23"/>
  <c r="EH234" i="23"/>
  <c r="EH349" i="23"/>
  <c r="EH221" i="23"/>
  <c r="Q51" i="33" s="1"/>
  <c r="EH345" i="23"/>
  <c r="EH371" i="23"/>
  <c r="EH315" i="23"/>
  <c r="CZ14" i="23"/>
  <c r="CI405" i="23"/>
  <c r="CI423" i="23"/>
  <c r="CI398" i="23"/>
  <c r="EH165" i="23"/>
  <c r="EH322" i="23"/>
  <c r="EH119" i="23"/>
  <c r="EH264" i="23"/>
  <c r="EH242" i="23"/>
  <c r="EH377" i="23"/>
  <c r="CI411" i="23"/>
  <c r="CI426" i="23"/>
  <c r="CZ25" i="23"/>
  <c r="DQ412" i="23"/>
  <c r="EH347" i="23"/>
  <c r="EH182" i="23"/>
  <c r="Q27" i="33" s="1"/>
  <c r="EH156" i="23"/>
  <c r="EH91" i="23"/>
  <c r="DQ421" i="23"/>
  <c r="EH252" i="23"/>
  <c r="Q53" i="33" s="1"/>
  <c r="EH354" i="23"/>
  <c r="Q36" i="33" s="1"/>
  <c r="EH207" i="23"/>
  <c r="EH307" i="23"/>
  <c r="EH139" i="23"/>
  <c r="EH17" i="23"/>
  <c r="EH352" i="23"/>
  <c r="EH369" i="23"/>
  <c r="EH368" i="23"/>
  <c r="DQ408" i="23"/>
  <c r="CZ56" i="23"/>
  <c r="CI406" i="23"/>
  <c r="EH348" i="23"/>
  <c r="DQ407" i="23"/>
  <c r="Q20" i="26"/>
  <c r="EH267" i="23"/>
  <c r="Q33" i="33" s="1"/>
  <c r="EH71" i="23"/>
  <c r="EH287" i="23"/>
  <c r="EH37" i="23"/>
  <c r="EH112" i="23"/>
  <c r="EG64" i="23"/>
  <c r="CY408" i="23"/>
  <c r="EH340" i="23"/>
  <c r="EH186" i="23"/>
  <c r="EG35" i="23"/>
  <c r="EG425" i="23" s="1"/>
  <c r="CY425" i="23"/>
  <c r="EH78" i="23"/>
  <c r="EH86" i="23"/>
  <c r="DQ420" i="23"/>
  <c r="DQ409" i="23"/>
  <c r="CZ147" i="23"/>
  <c r="CI415" i="23"/>
  <c r="CI408" i="23"/>
  <c r="CZ64" i="23"/>
  <c r="EH282" i="23"/>
  <c r="EH81" i="23"/>
  <c r="EH339" i="23"/>
  <c r="EH211" i="23"/>
  <c r="EH121" i="23"/>
  <c r="EH96" i="23"/>
  <c r="EH379" i="23"/>
  <c r="EH133" i="23"/>
  <c r="EH72" i="23"/>
  <c r="EH45" i="23"/>
  <c r="EH233" i="23"/>
  <c r="EH44" i="23"/>
  <c r="EH215" i="23"/>
  <c r="EH355" i="23"/>
  <c r="Q37" i="33" s="1"/>
  <c r="EG87" i="23"/>
  <c r="EG413" i="23" s="1"/>
  <c r="CY413" i="23"/>
  <c r="EH312" i="23"/>
  <c r="EH222" i="23"/>
  <c r="EH49" i="23"/>
  <c r="Q41" i="33" s="1"/>
  <c r="EH63" i="23"/>
  <c r="EH142" i="23"/>
  <c r="EH251" i="23"/>
  <c r="Q31" i="33" s="1"/>
  <c r="CY407" i="23"/>
  <c r="EG93" i="23"/>
  <c r="CY424" i="23"/>
  <c r="EG20" i="23"/>
  <c r="CY414" i="23"/>
  <c r="CI418" i="23"/>
  <c r="CZ22" i="23"/>
  <c r="EH374" i="23"/>
  <c r="CI414" i="23"/>
  <c r="CZ20" i="23"/>
  <c r="CI424" i="23"/>
  <c r="CY418" i="23"/>
  <c r="EG22" i="23"/>
  <c r="EG418" i="23" s="1"/>
  <c r="EH357" i="23"/>
  <c r="EH318" i="23"/>
  <c r="EH235" i="23"/>
  <c r="EH212" i="23"/>
  <c r="EH309" i="23"/>
  <c r="EH164" i="23"/>
  <c r="EH32" i="23"/>
  <c r="EH54" i="23"/>
  <c r="EH58" i="23"/>
  <c r="EH213" i="23"/>
  <c r="DQ415" i="23"/>
  <c r="EH57" i="23"/>
  <c r="EH270" i="23"/>
  <c r="Q66" i="26"/>
  <c r="CI407" i="23"/>
  <c r="CZ93" i="23"/>
  <c r="EH73" i="23"/>
  <c r="EH387" i="23"/>
  <c r="EH105" i="23"/>
  <c r="EH335" i="23"/>
  <c r="EH342" i="23"/>
  <c r="EH277" i="23"/>
  <c r="EH89" i="23"/>
  <c r="EH69" i="23"/>
  <c r="EH218" i="23"/>
  <c r="EH59" i="23"/>
  <c r="HL422" i="23"/>
  <c r="GV410" i="23"/>
  <c r="HM146" i="23"/>
  <c r="HM410" i="23" s="1"/>
  <c r="GV412" i="23"/>
  <c r="HM30" i="23"/>
  <c r="HM412" i="23" s="1"/>
  <c r="GV424" i="23"/>
  <c r="HM20" i="23"/>
  <c r="GV414" i="23"/>
  <c r="FT15" i="23"/>
  <c r="FT22" i="23"/>
  <c r="HL424" i="23"/>
  <c r="HL414" i="23"/>
  <c r="HL426" i="23"/>
  <c r="HL411" i="23"/>
  <c r="GV411" i="23"/>
  <c r="GV426" i="23"/>
  <c r="HM25" i="23"/>
  <c r="HM147" i="23"/>
  <c r="HM415" i="23" s="1"/>
  <c r="GV415" i="23"/>
  <c r="EZ15" i="23"/>
  <c r="FT30" i="23"/>
  <c r="EZ35" i="23"/>
  <c r="FT16" i="23"/>
  <c r="GV418" i="23"/>
  <c r="HM22" i="23"/>
  <c r="HM418" i="23" s="1"/>
  <c r="FT64" i="23"/>
  <c r="FT146" i="23"/>
  <c r="HM56" i="23"/>
  <c r="HM406" i="23" s="1"/>
  <c r="GV406" i="23"/>
  <c r="GV422" i="23"/>
  <c r="HM15" i="23"/>
  <c r="GV408" i="23"/>
  <c r="HM64" i="23"/>
  <c r="HM408" i="23" s="1"/>
  <c r="FT147" i="23"/>
  <c r="FT14" i="23"/>
  <c r="EZ146" i="23"/>
  <c r="FT93" i="23"/>
  <c r="N95" i="26"/>
  <c r="N100" i="26" s="1"/>
  <c r="N97" i="26"/>
  <c r="N99" i="26" s="1"/>
  <c r="FT56" i="23"/>
  <c r="HM14" i="23"/>
  <c r="GV423" i="23"/>
  <c r="GV405" i="23"/>
  <c r="GV398" i="23"/>
  <c r="GV425" i="23"/>
  <c r="HM35" i="23"/>
  <c r="HM425" i="23" s="1"/>
  <c r="GV407" i="23"/>
  <c r="O69" i="26"/>
  <c r="O70" i="26" s="1"/>
  <c r="O93" i="26" s="1"/>
  <c r="HM93" i="23"/>
  <c r="FT20" i="23"/>
  <c r="HL423" i="23"/>
  <c r="HL398" i="23"/>
  <c r="HL405" i="23"/>
  <c r="HL407" i="23"/>
  <c r="N18" i="26"/>
  <c r="EZ14" i="23"/>
  <c r="GV421" i="23"/>
  <c r="HM83" i="23"/>
  <c r="HM421" i="23" s="1"/>
  <c r="EZ25" i="23"/>
  <c r="EZ23" i="23"/>
  <c r="GV413" i="23"/>
  <c r="HM87" i="23"/>
  <c r="HM413" i="23" s="1"/>
  <c r="GV419" i="23"/>
  <c r="HM16" i="23"/>
  <c r="HM419" i="23" s="1"/>
  <c r="FT23" i="23"/>
  <c r="HL409" i="23"/>
  <c r="HL420" i="23"/>
  <c r="FT35" i="23"/>
  <c r="FT25" i="23"/>
  <c r="FT83" i="23"/>
  <c r="FT87" i="23"/>
  <c r="GV420" i="23"/>
  <c r="GV409" i="23"/>
  <c r="HM23" i="23"/>
  <c r="FB146" i="23"/>
  <c r="FB20" i="23"/>
  <c r="FB16" i="23"/>
  <c r="FB15" i="23"/>
  <c r="FB25" i="23"/>
  <c r="FB30" i="23"/>
  <c r="FB87" i="23"/>
  <c r="FB14" i="23"/>
  <c r="FB56" i="23"/>
  <c r="T22" i="33"/>
  <c r="T44" i="33"/>
  <c r="EJ400" i="23"/>
  <c r="S60" i="33" s="1"/>
  <c r="GI87" i="23"/>
  <c r="CM400" i="23"/>
  <c r="GI16" i="23"/>
  <c r="GI56" i="23"/>
  <c r="DU400" i="23"/>
  <c r="GI35" i="23"/>
  <c r="DC400" i="23"/>
  <c r="GJ400" i="23" s="1"/>
  <c r="GI147" i="23"/>
  <c r="GI23" i="23"/>
  <c r="GI64" i="23"/>
  <c r="BW400" i="23"/>
  <c r="GG422" i="23" l="1"/>
  <c r="Q84" i="26"/>
  <c r="GG411" i="23"/>
  <c r="GH15" i="23"/>
  <c r="GH23" i="23"/>
  <c r="GH25" i="23"/>
  <c r="EZ410" i="23"/>
  <c r="GH146" i="23"/>
  <c r="GH410" i="23" s="1"/>
  <c r="GH14" i="23"/>
  <c r="R68" i="26" s="1"/>
  <c r="GH35" i="23"/>
  <c r="GG423" i="23"/>
  <c r="GG405" i="23"/>
  <c r="GG398" i="23"/>
  <c r="EH146" i="23"/>
  <c r="EH410" i="23" s="1"/>
  <c r="GG409" i="23"/>
  <c r="GG420" i="23"/>
  <c r="GG424" i="23"/>
  <c r="GG412" i="23"/>
  <c r="GG418" i="23"/>
  <c r="BA15" i="23"/>
  <c r="AZ422" i="23"/>
  <c r="BA35" i="23"/>
  <c r="AZ425" i="23"/>
  <c r="BA20" i="23"/>
  <c r="AZ424" i="23"/>
  <c r="AZ414" i="23"/>
  <c r="AZ418" i="23"/>
  <c r="BA22" i="23"/>
  <c r="AZ419" i="23"/>
  <c r="BA16" i="23"/>
  <c r="BA64" i="23"/>
  <c r="AZ408" i="23"/>
  <c r="AZ407" i="23"/>
  <c r="BA93" i="23"/>
  <c r="AZ413" i="23"/>
  <c r="BA87" i="23"/>
  <c r="BA14" i="23"/>
  <c r="AZ405" i="23"/>
  <c r="AZ423" i="23"/>
  <c r="AZ398" i="23"/>
  <c r="AZ406" i="23"/>
  <c r="BA56" i="23"/>
  <c r="BA146" i="23"/>
  <c r="AZ410" i="23"/>
  <c r="BA147" i="23"/>
  <c r="AZ415" i="23"/>
  <c r="BA25" i="23"/>
  <c r="AZ411" i="23"/>
  <c r="AZ426" i="23"/>
  <c r="AZ421" i="23"/>
  <c r="BA83" i="23"/>
  <c r="BS376" i="23"/>
  <c r="BS389" i="23"/>
  <c r="BS262" i="23"/>
  <c r="BS227" i="23"/>
  <c r="BS122" i="23"/>
  <c r="BS291" i="23"/>
  <c r="BS228" i="23"/>
  <c r="BS321" i="23"/>
  <c r="BS84" i="23"/>
  <c r="BS137" i="23"/>
  <c r="BS172" i="23"/>
  <c r="BS37" i="23"/>
  <c r="BS390" i="23"/>
  <c r="BS351" i="23"/>
  <c r="BS308" i="23"/>
  <c r="BS288" i="23"/>
  <c r="BS163" i="23"/>
  <c r="BS271" i="23"/>
  <c r="BS92" i="23"/>
  <c r="BS330" i="23"/>
  <c r="BS66" i="23"/>
  <c r="BS394" i="23"/>
  <c r="BS310" i="23"/>
  <c r="BS114" i="23"/>
  <c r="BS299" i="23"/>
  <c r="BS86" i="23"/>
  <c r="BS305" i="23"/>
  <c r="BS239" i="23"/>
  <c r="BS219" i="23"/>
  <c r="BS241" i="23"/>
  <c r="BS182" i="23"/>
  <c r="BS41" i="23"/>
  <c r="BS325" i="23"/>
  <c r="BS314" i="23"/>
  <c r="BS275" i="23"/>
  <c r="BS78" i="23"/>
  <c r="BS296" i="23"/>
  <c r="BS193" i="23"/>
  <c r="BS119" i="23"/>
  <c r="BS208" i="23"/>
  <c r="BS341" i="23"/>
  <c r="BS372" i="23"/>
  <c r="BS259" i="23"/>
  <c r="BS315" i="23"/>
  <c r="BS189" i="23"/>
  <c r="BS181" i="23"/>
  <c r="BS39" i="23"/>
  <c r="BS135" i="23"/>
  <c r="BS221" i="23"/>
  <c r="BS110" i="23"/>
  <c r="BS301" i="23"/>
  <c r="BS350" i="23"/>
  <c r="BS195" i="23"/>
  <c r="BS298" i="23"/>
  <c r="BS108" i="23"/>
  <c r="BS231" i="23"/>
  <c r="BS327" i="23"/>
  <c r="BS300" i="23"/>
  <c r="BS149" i="23"/>
  <c r="BS244" i="23"/>
  <c r="BS393" i="23"/>
  <c r="BS224" i="23"/>
  <c r="BS342" i="23"/>
  <c r="BS366" i="23"/>
  <c r="BS31" i="23"/>
  <c r="BS335" i="23"/>
  <c r="BS260" i="23"/>
  <c r="BS387" i="23"/>
  <c r="BS73" i="23"/>
  <c r="BS48" i="23"/>
  <c r="BS93" i="23"/>
  <c r="BS32" i="23"/>
  <c r="BS17" i="23"/>
  <c r="BS164" i="23"/>
  <c r="BS307" i="23"/>
  <c r="BS207" i="23"/>
  <c r="BS212" i="23"/>
  <c r="BS334" i="23"/>
  <c r="BS252" i="23"/>
  <c r="BS43" i="23"/>
  <c r="BS273" i="23"/>
  <c r="BS156" i="23"/>
  <c r="BS357" i="23"/>
  <c r="BS35" i="23"/>
  <c r="BS20" i="23"/>
  <c r="BS374" i="23"/>
  <c r="BS264" i="23"/>
  <c r="BS263" i="23"/>
  <c r="BS322" i="23"/>
  <c r="BS166" i="23"/>
  <c r="BS202" i="23"/>
  <c r="BS148" i="23"/>
  <c r="BS159" i="23"/>
  <c r="BS142" i="23"/>
  <c r="BS371" i="23"/>
  <c r="BS234" i="23"/>
  <c r="BS130" i="23"/>
  <c r="BS240" i="23"/>
  <c r="BS355" i="23"/>
  <c r="BS215" i="23"/>
  <c r="BS256" i="23"/>
  <c r="BS21" i="23"/>
  <c r="BS44" i="23"/>
  <c r="BS220" i="23"/>
  <c r="BS278" i="23"/>
  <c r="BS27" i="23"/>
  <c r="BS133" i="23"/>
  <c r="BS253" i="23"/>
  <c r="BS379" i="23"/>
  <c r="BS338" i="23"/>
  <c r="BS121" i="23"/>
  <c r="BS286" i="23"/>
  <c r="BS153" i="23"/>
  <c r="BS343" i="23"/>
  <c r="BS211" i="23"/>
  <c r="BS81" i="23"/>
  <c r="BS175" i="23"/>
  <c r="BS336" i="23"/>
  <c r="BS36" i="23"/>
  <c r="BS68" i="23"/>
  <c r="BS105" i="23"/>
  <c r="BS381" i="23"/>
  <c r="BS95" i="23"/>
  <c r="BS187" i="23"/>
  <c r="BS294" i="23"/>
  <c r="BS57" i="23"/>
  <c r="BS147" i="23"/>
  <c r="BS213" i="23"/>
  <c r="BS324" i="23"/>
  <c r="BS317" i="23"/>
  <c r="BS161" i="23"/>
  <c r="BS353" i="23"/>
  <c r="BS198" i="23"/>
  <c r="BS24" i="23"/>
  <c r="BS192" i="23"/>
  <c r="BS337" i="23"/>
  <c r="BS248" i="23"/>
  <c r="BS18" i="23"/>
  <c r="BS22" i="23"/>
  <c r="BS290" i="23"/>
  <c r="BS346" i="23"/>
  <c r="BS274" i="23"/>
  <c r="BS251" i="23"/>
  <c r="BS49" i="23"/>
  <c r="BS225" i="23"/>
  <c r="BS222" i="23"/>
  <c r="BS312" i="23"/>
  <c r="BS146" i="23"/>
  <c r="BS138" i="23"/>
  <c r="BS45" i="23"/>
  <c r="BS384" i="23"/>
  <c r="BS232" i="23"/>
  <c r="BS69" i="23"/>
  <c r="BS226" i="23"/>
  <c r="BS277" i="23"/>
  <c r="BS243" i="23"/>
  <c r="BS247" i="23"/>
  <c r="BS26" i="23"/>
  <c r="BS75" i="23"/>
  <c r="BS282" i="23"/>
  <c r="BS52" i="23"/>
  <c r="BS261" i="23"/>
  <c r="BS328" i="23"/>
  <c r="BS76" i="23"/>
  <c r="BS267" i="23"/>
  <c r="BS348" i="23"/>
  <c r="BS280" i="23"/>
  <c r="BS64" i="23"/>
  <c r="BS170" i="23"/>
  <c r="BS369" i="23"/>
  <c r="BS359" i="23"/>
  <c r="BS139" i="23"/>
  <c r="BS354" i="23"/>
  <c r="BS104" i="23"/>
  <c r="BS83" i="23"/>
  <c r="BS151" i="23"/>
  <c r="BS129" i="23"/>
  <c r="BS30" i="23"/>
  <c r="BS162" i="23"/>
  <c r="BS62" i="23"/>
  <c r="BS254" i="23"/>
  <c r="BS29" i="23"/>
  <c r="BS132" i="23"/>
  <c r="BS65" i="23"/>
  <c r="BS323" i="23"/>
  <c r="BS124" i="23"/>
  <c r="BS392" i="23"/>
  <c r="BS155" i="23"/>
  <c r="BS345" i="23"/>
  <c r="BS237" i="23"/>
  <c r="BS349" i="23"/>
  <c r="BS293" i="23"/>
  <c r="BS313" i="23"/>
  <c r="BS285" i="23"/>
  <c r="BS134" i="23"/>
  <c r="BS88" i="23"/>
  <c r="BS216" i="23"/>
  <c r="BS177" i="23"/>
  <c r="BS59" i="23"/>
  <c r="BS72" i="23"/>
  <c r="BS218" i="23"/>
  <c r="BS255" i="23"/>
  <c r="BS89" i="23"/>
  <c r="BS196" i="23"/>
  <c r="BS210" i="23"/>
  <c r="BS79" i="23"/>
  <c r="BS340" i="23"/>
  <c r="BS268" i="23"/>
  <c r="BS112" i="23"/>
  <c r="BS101" i="23"/>
  <c r="BS53" i="23"/>
  <c r="BS287" i="23"/>
  <c r="BS71" i="23"/>
  <c r="BS60" i="23"/>
  <c r="BS176" i="23"/>
  <c r="BS329" i="23"/>
  <c r="BS368" i="23"/>
  <c r="BS200" i="23"/>
  <c r="BS352" i="23"/>
  <c r="BS74" i="23"/>
  <c r="BS91" i="23"/>
  <c r="BS111" i="23"/>
  <c r="BS347" i="23"/>
  <c r="BS377" i="23"/>
  <c r="BS303" i="23"/>
  <c r="BS242" i="23"/>
  <c r="BS206" i="23"/>
  <c r="BS128" i="23"/>
  <c r="BS362" i="23"/>
  <c r="BS356" i="23"/>
  <c r="BS165" i="23"/>
  <c r="BS123" i="23"/>
  <c r="BS385" i="23"/>
  <c r="BS80" i="23"/>
  <c r="BS116" i="23"/>
  <c r="BS115" i="23"/>
  <c r="BS38" i="23"/>
  <c r="BS292" i="23"/>
  <c r="BS284" i="23"/>
  <c r="BS34" i="23"/>
  <c r="BS136" i="23"/>
  <c r="BS302" i="23"/>
  <c r="BS257" i="23"/>
  <c r="BS373" i="23"/>
  <c r="BS265" i="23"/>
  <c r="BS61" i="23"/>
  <c r="BS113" i="23"/>
  <c r="BS42" i="23"/>
  <c r="BS96" i="23"/>
  <c r="BS50" i="23"/>
  <c r="BS109" i="23"/>
  <c r="BS154" i="23"/>
  <c r="BS276" i="23"/>
  <c r="BS358" i="23"/>
  <c r="BS171" i="23"/>
  <c r="BS185" i="23"/>
  <c r="BS326" i="23"/>
  <c r="BS103" i="23"/>
  <c r="BS94" i="23"/>
  <c r="BS56" i="23"/>
  <c r="BS246" i="23"/>
  <c r="BS214" i="23"/>
  <c r="BS140" i="23"/>
  <c r="BS375" i="23"/>
  <c r="BS178" i="23"/>
  <c r="BS229" i="23"/>
  <c r="BS194" i="23"/>
  <c r="BS199" i="23"/>
  <c r="BS283" i="23"/>
  <c r="BS25" i="23"/>
  <c r="BS367" i="23"/>
  <c r="BS245" i="23"/>
  <c r="BS100" i="23"/>
  <c r="BS364" i="23"/>
  <c r="BS297" i="23"/>
  <c r="BS320" i="23"/>
  <c r="BS51" i="23"/>
  <c r="BS238" i="23"/>
  <c r="BS87" i="23"/>
  <c r="BS33" i="23"/>
  <c r="BS174" i="23"/>
  <c r="BS361" i="23"/>
  <c r="BS40" i="23"/>
  <c r="BS183" i="23"/>
  <c r="BS365" i="23"/>
  <c r="BS107" i="23"/>
  <c r="BS118" i="23"/>
  <c r="BS197" i="23"/>
  <c r="BS250" i="23"/>
  <c r="BS102" i="23"/>
  <c r="BS145" i="23"/>
  <c r="BS186" i="23"/>
  <c r="BS311" i="23"/>
  <c r="BS249" i="23"/>
  <c r="BS16" i="23"/>
  <c r="BS363" i="23"/>
  <c r="BS258" i="23"/>
  <c r="BS380" i="23"/>
  <c r="BS333" i="23"/>
  <c r="BS126" i="23"/>
  <c r="BS120" i="23"/>
  <c r="BS131" i="23"/>
  <c r="BS281" i="23"/>
  <c r="BS236" i="23"/>
  <c r="BS46" i="23"/>
  <c r="BS201" i="23"/>
  <c r="BS388" i="23"/>
  <c r="BS395" i="23"/>
  <c r="BS179" i="23"/>
  <c r="BS47" i="23"/>
  <c r="BS235" i="23"/>
  <c r="BS143" i="23"/>
  <c r="BS97" i="23"/>
  <c r="BS85" i="23"/>
  <c r="BS318" i="23"/>
  <c r="BS167" i="23"/>
  <c r="BS269" i="23"/>
  <c r="BS391" i="23"/>
  <c r="BS28" i="23"/>
  <c r="BS316" i="23"/>
  <c r="BS55" i="23"/>
  <c r="BS117" i="23"/>
  <c r="BS204" i="23"/>
  <c r="BS332" i="23"/>
  <c r="BS15" i="23"/>
  <c r="BS217" i="23"/>
  <c r="BS272" i="23"/>
  <c r="BS70" i="23"/>
  <c r="BS168" i="23"/>
  <c r="BS184" i="23"/>
  <c r="BS233" i="23"/>
  <c r="BS188" i="23"/>
  <c r="BS306" i="23"/>
  <c r="BS98" i="23"/>
  <c r="BS383" i="23"/>
  <c r="BS386" i="23"/>
  <c r="BS339" i="23"/>
  <c r="BS289" i="23"/>
  <c r="BS190" i="23"/>
  <c r="BS127" i="23"/>
  <c r="BS82" i="23"/>
  <c r="BS141" i="23"/>
  <c r="BS370" i="23"/>
  <c r="BS319" i="23"/>
  <c r="BS344" i="23"/>
  <c r="BS270" i="23"/>
  <c r="BS58" i="23"/>
  <c r="BS54" i="23"/>
  <c r="BS279" i="23"/>
  <c r="BS331" i="23"/>
  <c r="BS309" i="23"/>
  <c r="BS106" i="23"/>
  <c r="BS223" i="23"/>
  <c r="BS23" i="23"/>
  <c r="BS160" i="23"/>
  <c r="BS203" i="23"/>
  <c r="BS90" i="23"/>
  <c r="BS191" i="23"/>
  <c r="BS360" i="23"/>
  <c r="BS180" i="23"/>
  <c r="BS150" i="23"/>
  <c r="BS230" i="23"/>
  <c r="BS152" i="23"/>
  <c r="BS77" i="23"/>
  <c r="BS144" i="23"/>
  <c r="BS396" i="23"/>
  <c r="BS14" i="23"/>
  <c r="BS158" i="23"/>
  <c r="BS304" i="23"/>
  <c r="BS295" i="23"/>
  <c r="BS378" i="23"/>
  <c r="BS382" i="23"/>
  <c r="BS266" i="23"/>
  <c r="BS63" i="23"/>
  <c r="BS125" i="23"/>
  <c r="BS205" i="23"/>
  <c r="BS169" i="23"/>
  <c r="BS19" i="23"/>
  <c r="BS173" i="23"/>
  <c r="BS67" i="23"/>
  <c r="BS99" i="23"/>
  <c r="BS157" i="23"/>
  <c r="BS209" i="23"/>
  <c r="BA23" i="23"/>
  <c r="AZ409" i="23"/>
  <c r="AZ420" i="23"/>
  <c r="BA30" i="23"/>
  <c r="AZ412" i="23"/>
  <c r="P18" i="33"/>
  <c r="P58" i="33" s="1"/>
  <c r="P62" i="33" s="1"/>
  <c r="P63" i="33" s="1"/>
  <c r="EG407" i="23"/>
  <c r="P67" i="26"/>
  <c r="EH64" i="23"/>
  <c r="EH408" i="23" s="1"/>
  <c r="CZ408" i="23"/>
  <c r="CZ406" i="23"/>
  <c r="EH56" i="23"/>
  <c r="EH406" i="23" s="1"/>
  <c r="EG423" i="23"/>
  <c r="EG405" i="23"/>
  <c r="EG398" i="23"/>
  <c r="GW3" i="23" s="1"/>
  <c r="CZ422" i="23"/>
  <c r="EH15" i="23"/>
  <c r="CZ407" i="23"/>
  <c r="EH93" i="23"/>
  <c r="CZ424" i="23"/>
  <c r="EH20" i="23"/>
  <c r="CZ414" i="23"/>
  <c r="CZ418" i="23"/>
  <c r="EH22" i="23"/>
  <c r="EH418" i="23" s="1"/>
  <c r="CZ415" i="23"/>
  <c r="EH147" i="23"/>
  <c r="EH415" i="23" s="1"/>
  <c r="CZ405" i="23"/>
  <c r="EH14" i="23"/>
  <c r="CZ398" i="23"/>
  <c r="CZ423" i="23"/>
  <c r="CZ413" i="23"/>
  <c r="EH87" i="23"/>
  <c r="EH413" i="23" s="1"/>
  <c r="EH23" i="23"/>
  <c r="CZ420" i="23"/>
  <c r="CZ409" i="23"/>
  <c r="EG408" i="23"/>
  <c r="EG420" i="23"/>
  <c r="EH30" i="23"/>
  <c r="EH412" i="23" s="1"/>
  <c r="CZ412" i="23"/>
  <c r="EG411" i="23"/>
  <c r="EG426" i="23"/>
  <c r="EG414" i="23"/>
  <c r="EG424" i="23"/>
  <c r="CZ426" i="23"/>
  <c r="EH25" i="23"/>
  <c r="CZ411" i="23"/>
  <c r="EG422" i="23"/>
  <c r="EH83" i="23"/>
  <c r="EH421" i="23" s="1"/>
  <c r="CZ421" i="23"/>
  <c r="CZ425" i="23"/>
  <c r="EH35" i="23"/>
  <c r="EH425" i="23" s="1"/>
  <c r="EH16" i="23"/>
  <c r="EH419" i="23" s="1"/>
  <c r="CZ419" i="23"/>
  <c r="FA30" i="23"/>
  <c r="FA93" i="23"/>
  <c r="FA20" i="23"/>
  <c r="FA15" i="23"/>
  <c r="FA14" i="23"/>
  <c r="N21" i="26"/>
  <c r="N22" i="26" s="1"/>
  <c r="N30" i="26"/>
  <c r="HM407" i="23"/>
  <c r="O18" i="26"/>
  <c r="O21" i="26" s="1"/>
  <c r="O22" i="26" s="1"/>
  <c r="HM423" i="23"/>
  <c r="HM405" i="23"/>
  <c r="HM398" i="23"/>
  <c r="FA22" i="23"/>
  <c r="HM411" i="23"/>
  <c r="HM426" i="23"/>
  <c r="HM409" i="23"/>
  <c r="HM420" i="23"/>
  <c r="FA25" i="23"/>
  <c r="O95" i="26"/>
  <c r="O100" i="26" s="1"/>
  <c r="O97" i="26"/>
  <c r="O99" i="26" s="1"/>
  <c r="FU14" i="23"/>
  <c r="FA146" i="23"/>
  <c r="FU25" i="23"/>
  <c r="FU20" i="23"/>
  <c r="HM422" i="23"/>
  <c r="R40" i="33"/>
  <c r="FA83" i="23"/>
  <c r="R46" i="33"/>
  <c r="FU23" i="23"/>
  <c r="FU15" i="23"/>
  <c r="HM414" i="23"/>
  <c r="HM424" i="23"/>
  <c r="FC16" i="23"/>
  <c r="FC35" i="23"/>
  <c r="FC20" i="23"/>
  <c r="FC14" i="23"/>
  <c r="FC87" i="23"/>
  <c r="FC93" i="23"/>
  <c r="FC56" i="23"/>
  <c r="FC146" i="23"/>
  <c r="FC30" i="23"/>
  <c r="FC22" i="23"/>
  <c r="FC64" i="23"/>
  <c r="FC25" i="23"/>
  <c r="U57" i="33"/>
  <c r="T46" i="33"/>
  <c r="U22" i="33"/>
  <c r="U44" i="33"/>
  <c r="U19" i="33"/>
  <c r="EK400" i="23"/>
  <c r="T60" i="33" s="1"/>
  <c r="GJ16" i="23"/>
  <c r="GJ87" i="23"/>
  <c r="DV400" i="23"/>
  <c r="GJ25" i="23"/>
  <c r="GJ15" i="23"/>
  <c r="FB410" i="23"/>
  <c r="GJ146" i="23"/>
  <c r="GJ14" i="23"/>
  <c r="CN400" i="23"/>
  <c r="GJ30" i="23"/>
  <c r="GJ20" i="23"/>
  <c r="GJ56" i="23"/>
  <c r="DD400" i="23"/>
  <c r="GK400" i="23" s="1"/>
  <c r="GI83" i="23" l="1"/>
  <c r="GI20" i="23"/>
  <c r="GI25" i="23"/>
  <c r="GI93" i="23"/>
  <c r="GI30" i="23"/>
  <c r="FA410" i="23"/>
  <c r="GI146" i="23"/>
  <c r="GI410" i="23" s="1"/>
  <c r="GI22" i="23"/>
  <c r="GI14" i="23"/>
  <c r="GI15" i="23"/>
  <c r="BT157" i="23"/>
  <c r="CJ157" i="23"/>
  <c r="DA157" i="23" s="1"/>
  <c r="EZ157" i="23" s="1"/>
  <c r="GH157" i="23" s="1"/>
  <c r="DR157" i="23"/>
  <c r="BT63" i="23"/>
  <c r="CJ63" i="23"/>
  <c r="DA63" i="23" s="1"/>
  <c r="EZ63" i="23" s="1"/>
  <c r="GH63" i="23" s="1"/>
  <c r="DR63" i="23"/>
  <c r="DR396" i="23"/>
  <c r="CJ396" i="23"/>
  <c r="DA396" i="23" s="1"/>
  <c r="EZ396" i="23" s="1"/>
  <c r="GH396" i="23" s="1"/>
  <c r="BT396" i="23"/>
  <c r="DR191" i="23"/>
  <c r="CJ191" i="23"/>
  <c r="DA191" i="23" s="1"/>
  <c r="EZ191" i="23" s="1"/>
  <c r="GH191" i="23" s="1"/>
  <c r="BT191" i="23"/>
  <c r="BT331" i="23"/>
  <c r="DR331" i="23"/>
  <c r="CJ331" i="23"/>
  <c r="DA331" i="23" s="1"/>
  <c r="EZ331" i="23" s="1"/>
  <c r="GH331" i="23" s="1"/>
  <c r="CJ141" i="23"/>
  <c r="DA141" i="23" s="1"/>
  <c r="EZ141" i="23" s="1"/>
  <c r="GH141" i="23" s="1"/>
  <c r="BT141" i="23"/>
  <c r="DR141" i="23"/>
  <c r="CJ98" i="23"/>
  <c r="DA98" i="23" s="1"/>
  <c r="EZ98" i="23" s="1"/>
  <c r="GH98" i="23" s="1"/>
  <c r="BT98" i="23"/>
  <c r="DR98" i="23"/>
  <c r="DR217" i="23"/>
  <c r="CJ217" i="23"/>
  <c r="DA217" i="23" s="1"/>
  <c r="EZ217" i="23" s="1"/>
  <c r="GH217" i="23" s="1"/>
  <c r="BT217" i="23"/>
  <c r="CJ391" i="23"/>
  <c r="DA391" i="23" s="1"/>
  <c r="EZ391" i="23" s="1"/>
  <c r="GH391" i="23" s="1"/>
  <c r="DR391" i="23"/>
  <c r="BT391" i="23"/>
  <c r="BT47" i="23"/>
  <c r="CJ47" i="23"/>
  <c r="DA47" i="23" s="1"/>
  <c r="EZ47" i="23" s="1"/>
  <c r="GH47" i="23" s="1"/>
  <c r="DR47" i="23"/>
  <c r="CJ131" i="23"/>
  <c r="DA131" i="23" s="1"/>
  <c r="EZ131" i="23" s="1"/>
  <c r="GH131" i="23" s="1"/>
  <c r="DR131" i="23"/>
  <c r="BT131" i="23"/>
  <c r="CJ249" i="23"/>
  <c r="DA249" i="23" s="1"/>
  <c r="EZ249" i="23" s="1"/>
  <c r="GH249" i="23" s="1"/>
  <c r="BT249" i="23"/>
  <c r="DR249" i="23"/>
  <c r="BT107" i="23"/>
  <c r="DR107" i="23"/>
  <c r="CJ107" i="23"/>
  <c r="DA107" i="23" s="1"/>
  <c r="EZ107" i="23" s="1"/>
  <c r="GH107" i="23" s="1"/>
  <c r="CJ238" i="23"/>
  <c r="DA238" i="23" s="1"/>
  <c r="EZ238" i="23" s="1"/>
  <c r="GH238" i="23" s="1"/>
  <c r="BT238" i="23"/>
  <c r="DR238" i="23"/>
  <c r="BS426" i="23"/>
  <c r="BS411" i="23"/>
  <c r="DR25" i="23"/>
  <c r="BT25" i="23"/>
  <c r="CJ25" i="23"/>
  <c r="BA420" i="23"/>
  <c r="BA409" i="23"/>
  <c r="BT205" i="23"/>
  <c r="DR205" i="23"/>
  <c r="CJ205" i="23"/>
  <c r="DA205" i="23" s="1"/>
  <c r="EZ205" i="23" s="1"/>
  <c r="GH205" i="23" s="1"/>
  <c r="DR158" i="23"/>
  <c r="CJ158" i="23"/>
  <c r="DA158" i="23" s="1"/>
  <c r="EZ158" i="23" s="1"/>
  <c r="GH158" i="23" s="1"/>
  <c r="BT158" i="23"/>
  <c r="BT180" i="23"/>
  <c r="DR180" i="23"/>
  <c r="CJ180" i="23"/>
  <c r="DA180" i="23" s="1"/>
  <c r="EZ180" i="23" s="1"/>
  <c r="GH180" i="23" s="1"/>
  <c r="CJ106" i="23"/>
  <c r="DA106" i="23" s="1"/>
  <c r="EZ106" i="23" s="1"/>
  <c r="GH106" i="23" s="1"/>
  <c r="BT106" i="23"/>
  <c r="DR106" i="23"/>
  <c r="BT319" i="23"/>
  <c r="DR319" i="23"/>
  <c r="CJ319" i="23"/>
  <c r="DA319" i="23" s="1"/>
  <c r="EZ319" i="23" s="1"/>
  <c r="GH319" i="23" s="1"/>
  <c r="DR386" i="23"/>
  <c r="CJ386" i="23"/>
  <c r="DA386" i="23" s="1"/>
  <c r="EZ386" i="23" s="1"/>
  <c r="GH386" i="23" s="1"/>
  <c r="BT386" i="23"/>
  <c r="CJ70" i="23"/>
  <c r="DA70" i="23" s="1"/>
  <c r="EZ70" i="23" s="1"/>
  <c r="GH70" i="23" s="1"/>
  <c r="DR70" i="23"/>
  <c r="BT70" i="23"/>
  <c r="DR316" i="23"/>
  <c r="BT316" i="23"/>
  <c r="CJ316" i="23"/>
  <c r="DA316" i="23" s="1"/>
  <c r="EZ316" i="23" s="1"/>
  <c r="GH316" i="23" s="1"/>
  <c r="BT143" i="23"/>
  <c r="DR143" i="23"/>
  <c r="CJ143" i="23"/>
  <c r="DA143" i="23" s="1"/>
  <c r="EZ143" i="23" s="1"/>
  <c r="GH143" i="23" s="1"/>
  <c r="BT236" i="23"/>
  <c r="CJ236" i="23"/>
  <c r="DA236" i="23" s="1"/>
  <c r="EZ236" i="23" s="1"/>
  <c r="GH236" i="23" s="1"/>
  <c r="DR236" i="23"/>
  <c r="CJ363" i="23"/>
  <c r="DA363" i="23" s="1"/>
  <c r="EZ363" i="23" s="1"/>
  <c r="GH363" i="23" s="1"/>
  <c r="BT363" i="23"/>
  <c r="DR363" i="23"/>
  <c r="DR197" i="23"/>
  <c r="BT197" i="23"/>
  <c r="CJ197" i="23"/>
  <c r="DA197" i="23" s="1"/>
  <c r="EZ197" i="23" s="1"/>
  <c r="GH197" i="23" s="1"/>
  <c r="CJ33" i="23"/>
  <c r="DA33" i="23" s="1"/>
  <c r="EZ33" i="23" s="1"/>
  <c r="GH33" i="23" s="1"/>
  <c r="BT33" i="23"/>
  <c r="DR33" i="23"/>
  <c r="CJ245" i="23"/>
  <c r="DA245" i="23" s="1"/>
  <c r="EZ245" i="23" s="1"/>
  <c r="GH245" i="23" s="1"/>
  <c r="BT245" i="23"/>
  <c r="DR245" i="23"/>
  <c r="CJ375" i="23"/>
  <c r="DA375" i="23" s="1"/>
  <c r="EZ375" i="23" s="1"/>
  <c r="GH375" i="23" s="1"/>
  <c r="DR375" i="23"/>
  <c r="BT375" i="23"/>
  <c r="CJ185" i="23"/>
  <c r="DA185" i="23" s="1"/>
  <c r="EZ185" i="23" s="1"/>
  <c r="GH185" i="23" s="1"/>
  <c r="DR185" i="23"/>
  <c r="BT185" i="23"/>
  <c r="CJ42" i="23"/>
  <c r="DA42" i="23" s="1"/>
  <c r="EZ42" i="23" s="1"/>
  <c r="BT42" i="23"/>
  <c r="DR42" i="23"/>
  <c r="BT34" i="23"/>
  <c r="DR34" i="23"/>
  <c r="CJ34" i="23"/>
  <c r="DA34" i="23" s="1"/>
  <c r="EZ34" i="23" s="1"/>
  <c r="GH34" i="23" s="1"/>
  <c r="CJ123" i="23"/>
  <c r="DA123" i="23" s="1"/>
  <c r="EZ123" i="23" s="1"/>
  <c r="GH123" i="23" s="1"/>
  <c r="BT123" i="23"/>
  <c r="DR123" i="23"/>
  <c r="DR377" i="23"/>
  <c r="CJ377" i="23"/>
  <c r="DA377" i="23" s="1"/>
  <c r="EZ377" i="23" s="1"/>
  <c r="GH377" i="23" s="1"/>
  <c r="BT377" i="23"/>
  <c r="DR329" i="23"/>
  <c r="CJ329" i="23"/>
  <c r="DA329" i="23" s="1"/>
  <c r="EZ329" i="23" s="1"/>
  <c r="GH329" i="23" s="1"/>
  <c r="BT329" i="23"/>
  <c r="DR268" i="23"/>
  <c r="CJ268" i="23"/>
  <c r="DA268" i="23" s="1"/>
  <c r="EZ268" i="23" s="1"/>
  <c r="GH268" i="23" s="1"/>
  <c r="BT268" i="23"/>
  <c r="DR72" i="23"/>
  <c r="CJ72" i="23"/>
  <c r="DA72" i="23" s="1"/>
  <c r="EZ72" i="23" s="1"/>
  <c r="GH72" i="23" s="1"/>
  <c r="BT72" i="23"/>
  <c r="DR293" i="23"/>
  <c r="CJ293" i="23"/>
  <c r="DA293" i="23" s="1"/>
  <c r="EZ293" i="23" s="1"/>
  <c r="GH293" i="23" s="1"/>
  <c r="BT293" i="23"/>
  <c r="DR65" i="23"/>
  <c r="BT65" i="23"/>
  <c r="CJ65" i="23"/>
  <c r="DA65" i="23" s="1"/>
  <c r="EZ65" i="23" s="1"/>
  <c r="GH65" i="23" s="1"/>
  <c r="CJ151" i="23"/>
  <c r="DA151" i="23" s="1"/>
  <c r="EZ151" i="23" s="1"/>
  <c r="GH151" i="23" s="1"/>
  <c r="DR151" i="23"/>
  <c r="BT151" i="23"/>
  <c r="CJ64" i="23"/>
  <c r="BT64" i="23"/>
  <c r="BS408" i="23"/>
  <c r="DR64" i="23"/>
  <c r="DR282" i="23"/>
  <c r="CJ282" i="23"/>
  <c r="DA282" i="23" s="1"/>
  <c r="EZ282" i="23" s="1"/>
  <c r="GH282" i="23" s="1"/>
  <c r="BT282" i="23"/>
  <c r="CJ232" i="23"/>
  <c r="DA232" i="23" s="1"/>
  <c r="EZ232" i="23" s="1"/>
  <c r="GH232" i="23" s="1"/>
  <c r="DR232" i="23"/>
  <c r="BT232" i="23"/>
  <c r="DR49" i="23"/>
  <c r="CJ49" i="23"/>
  <c r="DA49" i="23" s="1"/>
  <c r="EZ49" i="23" s="1"/>
  <c r="GH49" i="23" s="1"/>
  <c r="BT49" i="23"/>
  <c r="DR337" i="23"/>
  <c r="CJ337" i="23"/>
  <c r="DA337" i="23" s="1"/>
  <c r="EZ337" i="23" s="1"/>
  <c r="GH337" i="23" s="1"/>
  <c r="BT337" i="23"/>
  <c r="DR213" i="23"/>
  <c r="CJ213" i="23"/>
  <c r="DA213" i="23" s="1"/>
  <c r="EZ213" i="23" s="1"/>
  <c r="GH213" i="23" s="1"/>
  <c r="BT213" i="23"/>
  <c r="DR68" i="23"/>
  <c r="CJ68" i="23"/>
  <c r="DA68" i="23" s="1"/>
  <c r="EZ68" i="23" s="1"/>
  <c r="GH68" i="23" s="1"/>
  <c r="BT68" i="23"/>
  <c r="DR286" i="23"/>
  <c r="CJ286" i="23"/>
  <c r="DA286" i="23" s="1"/>
  <c r="EZ286" i="23" s="1"/>
  <c r="GH286" i="23" s="1"/>
  <c r="BT286" i="23"/>
  <c r="CJ220" i="23"/>
  <c r="DA220" i="23" s="1"/>
  <c r="EZ220" i="23" s="1"/>
  <c r="GH220" i="23" s="1"/>
  <c r="DR220" i="23"/>
  <c r="BT220" i="23"/>
  <c r="DR234" i="23"/>
  <c r="CJ234" i="23"/>
  <c r="DA234" i="23" s="1"/>
  <c r="EZ234" i="23" s="1"/>
  <c r="GH234" i="23" s="1"/>
  <c r="BT234" i="23"/>
  <c r="DR263" i="23"/>
  <c r="BT263" i="23"/>
  <c r="CJ263" i="23"/>
  <c r="DA263" i="23" s="1"/>
  <c r="EZ263" i="23" s="1"/>
  <c r="GH263" i="23" s="1"/>
  <c r="DR43" i="23"/>
  <c r="CJ43" i="23"/>
  <c r="DA43" i="23" s="1"/>
  <c r="EZ43" i="23" s="1"/>
  <c r="GH43" i="23" s="1"/>
  <c r="BT43" i="23"/>
  <c r="DR32" i="23"/>
  <c r="CJ32" i="23"/>
  <c r="DA32" i="23" s="1"/>
  <c r="EZ32" i="23" s="1"/>
  <c r="BT32" i="23"/>
  <c r="DR366" i="23"/>
  <c r="BT366" i="23"/>
  <c r="CJ366" i="23"/>
  <c r="DA366" i="23" s="1"/>
  <c r="EZ366" i="23" s="1"/>
  <c r="GH366" i="23" s="1"/>
  <c r="DR231" i="23"/>
  <c r="CJ231" i="23"/>
  <c r="DA231" i="23" s="1"/>
  <c r="EZ231" i="23" s="1"/>
  <c r="GH231" i="23" s="1"/>
  <c r="BT231" i="23"/>
  <c r="CJ135" i="23"/>
  <c r="DA135" i="23" s="1"/>
  <c r="EZ135" i="23" s="1"/>
  <c r="GH135" i="23" s="1"/>
  <c r="DR135" i="23"/>
  <c r="BT135" i="23"/>
  <c r="DR208" i="23"/>
  <c r="CJ208" i="23"/>
  <c r="DA208" i="23" s="1"/>
  <c r="EZ208" i="23" s="1"/>
  <c r="GH208" i="23" s="1"/>
  <c r="BT208" i="23"/>
  <c r="BT41" i="23"/>
  <c r="DR41" i="23"/>
  <c r="CJ41" i="23"/>
  <c r="DA41" i="23" s="1"/>
  <c r="EZ41" i="23" s="1"/>
  <c r="GH41" i="23" s="1"/>
  <c r="DR114" i="23"/>
  <c r="CJ114" i="23"/>
  <c r="DA114" i="23" s="1"/>
  <c r="EZ114" i="23" s="1"/>
  <c r="GH114" i="23" s="1"/>
  <c r="BT114" i="23"/>
  <c r="CJ288" i="23"/>
  <c r="DA288" i="23" s="1"/>
  <c r="EZ288" i="23" s="1"/>
  <c r="GH288" i="23" s="1"/>
  <c r="BT288" i="23"/>
  <c r="DR288" i="23"/>
  <c r="BT321" i="23"/>
  <c r="CJ321" i="23"/>
  <c r="DA321" i="23" s="1"/>
  <c r="EZ321" i="23" s="1"/>
  <c r="GH321" i="23" s="1"/>
  <c r="DR321" i="23"/>
  <c r="BA421" i="23"/>
  <c r="BA410" i="23"/>
  <c r="CJ209" i="23"/>
  <c r="DA209" i="23" s="1"/>
  <c r="EZ209" i="23" s="1"/>
  <c r="GH209" i="23" s="1"/>
  <c r="BT209" i="23"/>
  <c r="DR209" i="23"/>
  <c r="DR125" i="23"/>
  <c r="BT125" i="23"/>
  <c r="CJ125" i="23"/>
  <c r="DA125" i="23" s="1"/>
  <c r="EZ125" i="23" s="1"/>
  <c r="GH125" i="23" s="1"/>
  <c r="DR14" i="23"/>
  <c r="BS423" i="23"/>
  <c r="CJ14" i="23"/>
  <c r="BS398" i="23"/>
  <c r="BS405" i="23"/>
  <c r="BT14" i="23"/>
  <c r="DR360" i="23"/>
  <c r="CJ360" i="23"/>
  <c r="DA360" i="23" s="1"/>
  <c r="EZ360" i="23" s="1"/>
  <c r="GH360" i="23" s="1"/>
  <c r="BT360" i="23"/>
  <c r="CJ309" i="23"/>
  <c r="DA309" i="23" s="1"/>
  <c r="EZ309" i="23" s="1"/>
  <c r="GH309" i="23" s="1"/>
  <c r="BT309" i="23"/>
  <c r="DR309" i="23"/>
  <c r="BT370" i="23"/>
  <c r="DR370" i="23"/>
  <c r="CJ370" i="23"/>
  <c r="DA370" i="23" s="1"/>
  <c r="EZ370" i="23" s="1"/>
  <c r="GH370" i="23" s="1"/>
  <c r="BT383" i="23"/>
  <c r="DR383" i="23"/>
  <c r="CJ383" i="23"/>
  <c r="DA383" i="23" s="1"/>
  <c r="EZ383" i="23" s="1"/>
  <c r="GH383" i="23" s="1"/>
  <c r="BT272" i="23"/>
  <c r="CJ272" i="23"/>
  <c r="DA272" i="23" s="1"/>
  <c r="EZ272" i="23" s="1"/>
  <c r="GH272" i="23" s="1"/>
  <c r="DR272" i="23"/>
  <c r="BT28" i="23"/>
  <c r="DR28" i="23"/>
  <c r="CJ28" i="23"/>
  <c r="DA28" i="23" s="1"/>
  <c r="EZ28" i="23" s="1"/>
  <c r="GH28" i="23" s="1"/>
  <c r="DR235" i="23"/>
  <c r="BT235" i="23"/>
  <c r="CJ235" i="23"/>
  <c r="DA235" i="23" s="1"/>
  <c r="EZ235" i="23" s="1"/>
  <c r="GH235" i="23" s="1"/>
  <c r="DR281" i="23"/>
  <c r="BT281" i="23"/>
  <c r="CJ281" i="23"/>
  <c r="DA281" i="23" s="1"/>
  <c r="EZ281" i="23" s="1"/>
  <c r="GH281" i="23" s="1"/>
  <c r="BS419" i="23"/>
  <c r="BT16" i="23"/>
  <c r="CJ16" i="23"/>
  <c r="DR16" i="23"/>
  <c r="DR118" i="23"/>
  <c r="BT118" i="23"/>
  <c r="CJ118" i="23"/>
  <c r="DA118" i="23" s="1"/>
  <c r="EZ118" i="23" s="1"/>
  <c r="GH118" i="23" s="1"/>
  <c r="BT87" i="23"/>
  <c r="BS413" i="23"/>
  <c r="DR87" i="23"/>
  <c r="CJ87" i="23"/>
  <c r="BT367" i="23"/>
  <c r="DR367" i="23"/>
  <c r="CJ367" i="23"/>
  <c r="DA367" i="23" s="1"/>
  <c r="EZ367" i="23" s="1"/>
  <c r="GH367" i="23" s="1"/>
  <c r="BT140" i="23"/>
  <c r="DR140" i="23"/>
  <c r="CJ140" i="23"/>
  <c r="DA140" i="23" s="1"/>
  <c r="EZ140" i="23" s="1"/>
  <c r="GH140" i="23" s="1"/>
  <c r="CJ171" i="23"/>
  <c r="DA171" i="23" s="1"/>
  <c r="EZ171" i="23" s="1"/>
  <c r="GH171" i="23" s="1"/>
  <c r="BT171" i="23"/>
  <c r="DR171" i="23"/>
  <c r="BT113" i="23"/>
  <c r="CJ113" i="23"/>
  <c r="DA113" i="23" s="1"/>
  <c r="EZ113" i="23" s="1"/>
  <c r="GH113" i="23" s="1"/>
  <c r="DR113" i="23"/>
  <c r="BT284" i="23"/>
  <c r="DR284" i="23"/>
  <c r="CJ284" i="23"/>
  <c r="DA284" i="23" s="1"/>
  <c r="EZ284" i="23" s="1"/>
  <c r="GH284" i="23" s="1"/>
  <c r="CJ165" i="23"/>
  <c r="DA165" i="23" s="1"/>
  <c r="EZ165" i="23" s="1"/>
  <c r="GH165" i="23" s="1"/>
  <c r="DR165" i="23"/>
  <c r="BT165" i="23"/>
  <c r="DR347" i="23"/>
  <c r="CJ347" i="23"/>
  <c r="DA347" i="23" s="1"/>
  <c r="EZ347" i="23" s="1"/>
  <c r="GH347" i="23" s="1"/>
  <c r="BT347" i="23"/>
  <c r="BT176" i="23"/>
  <c r="CJ176" i="23"/>
  <c r="DA176" i="23" s="1"/>
  <c r="EZ176" i="23" s="1"/>
  <c r="GH176" i="23" s="1"/>
  <c r="DR176" i="23"/>
  <c r="CJ340" i="23"/>
  <c r="DA340" i="23" s="1"/>
  <c r="EZ340" i="23" s="1"/>
  <c r="GH340" i="23" s="1"/>
  <c r="DR340" i="23"/>
  <c r="BT340" i="23"/>
  <c r="DR59" i="23"/>
  <c r="BT59" i="23"/>
  <c r="CJ59" i="23"/>
  <c r="DA59" i="23" s="1"/>
  <c r="EZ59" i="23" s="1"/>
  <c r="GH59" i="23" s="1"/>
  <c r="CJ349" i="23"/>
  <c r="DA349" i="23" s="1"/>
  <c r="EZ349" i="23" s="1"/>
  <c r="GH349" i="23" s="1"/>
  <c r="DR349" i="23"/>
  <c r="BT349" i="23"/>
  <c r="BT132" i="23"/>
  <c r="CJ132" i="23"/>
  <c r="DA132" i="23" s="1"/>
  <c r="EZ132" i="23" s="1"/>
  <c r="GH132" i="23" s="1"/>
  <c r="DR132" i="23"/>
  <c r="BS421" i="23"/>
  <c r="DR83" i="23"/>
  <c r="BT83" i="23"/>
  <c r="CJ83" i="23"/>
  <c r="DR280" i="23"/>
  <c r="BT280" i="23"/>
  <c r="CJ280" i="23"/>
  <c r="DA280" i="23" s="1"/>
  <c r="EZ280" i="23" s="1"/>
  <c r="GH280" i="23" s="1"/>
  <c r="BT75" i="23"/>
  <c r="DR75" i="23"/>
  <c r="CJ75" i="23"/>
  <c r="DA75" i="23" s="1"/>
  <c r="EZ75" i="23" s="1"/>
  <c r="GH75" i="23" s="1"/>
  <c r="CJ384" i="23"/>
  <c r="DA384" i="23" s="1"/>
  <c r="EZ384" i="23" s="1"/>
  <c r="GH384" i="23" s="1"/>
  <c r="DR384" i="23"/>
  <c r="BT384" i="23"/>
  <c r="BT251" i="23"/>
  <c r="DR251" i="23"/>
  <c r="CJ251" i="23"/>
  <c r="DA251" i="23" s="1"/>
  <c r="EZ251" i="23" s="1"/>
  <c r="GH251" i="23" s="1"/>
  <c r="BT192" i="23"/>
  <c r="DR192" i="23"/>
  <c r="CJ192" i="23"/>
  <c r="DA192" i="23" s="1"/>
  <c r="EZ192" i="23" s="1"/>
  <c r="GH192" i="23" s="1"/>
  <c r="CJ147" i="23"/>
  <c r="BS415" i="23"/>
  <c r="DR147" i="23"/>
  <c r="BT147" i="23"/>
  <c r="DR36" i="23"/>
  <c r="BT36" i="23"/>
  <c r="CJ36" i="23"/>
  <c r="DA36" i="23" s="1"/>
  <c r="EZ36" i="23" s="1"/>
  <c r="GH36" i="23" s="1"/>
  <c r="CJ121" i="23"/>
  <c r="DA121" i="23" s="1"/>
  <c r="EZ121" i="23" s="1"/>
  <c r="GH121" i="23" s="1"/>
  <c r="BT121" i="23"/>
  <c r="DR121" i="23"/>
  <c r="CJ44" i="23"/>
  <c r="DA44" i="23" s="1"/>
  <c r="EZ44" i="23" s="1"/>
  <c r="DR44" i="23"/>
  <c r="BT44" i="23"/>
  <c r="BT371" i="23"/>
  <c r="CJ371" i="23"/>
  <c r="DA371" i="23" s="1"/>
  <c r="EZ371" i="23" s="1"/>
  <c r="GH371" i="23" s="1"/>
  <c r="DR371" i="23"/>
  <c r="CJ264" i="23"/>
  <c r="DA264" i="23" s="1"/>
  <c r="EZ264" i="23" s="1"/>
  <c r="GH264" i="23" s="1"/>
  <c r="BT264" i="23"/>
  <c r="DR264" i="23"/>
  <c r="CJ252" i="23"/>
  <c r="DA252" i="23" s="1"/>
  <c r="EZ252" i="23" s="1"/>
  <c r="GH252" i="23" s="1"/>
  <c r="DR252" i="23"/>
  <c r="BT252" i="23"/>
  <c r="DR93" i="23"/>
  <c r="CJ93" i="23"/>
  <c r="BT93" i="23"/>
  <c r="R19" i="26"/>
  <c r="R94" i="26" s="1"/>
  <c r="R98" i="26" s="1"/>
  <c r="BS407" i="23"/>
  <c r="CJ342" i="23"/>
  <c r="DA342" i="23" s="1"/>
  <c r="EZ342" i="23" s="1"/>
  <c r="GH342" i="23" s="1"/>
  <c r="DR342" i="23"/>
  <c r="BT342" i="23"/>
  <c r="CJ108" i="23"/>
  <c r="DA108" i="23" s="1"/>
  <c r="EZ108" i="23" s="1"/>
  <c r="GH108" i="23" s="1"/>
  <c r="BT108" i="23"/>
  <c r="DR108" i="23"/>
  <c r="CJ39" i="23"/>
  <c r="DA39" i="23" s="1"/>
  <c r="EZ39" i="23" s="1"/>
  <c r="GH39" i="23" s="1"/>
  <c r="BT39" i="23"/>
  <c r="DR39" i="23"/>
  <c r="DR119" i="23"/>
  <c r="CJ119" i="23"/>
  <c r="DA119" i="23" s="1"/>
  <c r="EZ119" i="23" s="1"/>
  <c r="GH119" i="23" s="1"/>
  <c r="BT119" i="23"/>
  <c r="BT182" i="23"/>
  <c r="CJ182" i="23"/>
  <c r="DA182" i="23" s="1"/>
  <c r="EZ182" i="23" s="1"/>
  <c r="GH182" i="23" s="1"/>
  <c r="DR182" i="23"/>
  <c r="DR310" i="23"/>
  <c r="CJ310" i="23"/>
  <c r="DA310" i="23" s="1"/>
  <c r="EZ310" i="23" s="1"/>
  <c r="GH310" i="23" s="1"/>
  <c r="BT310" i="23"/>
  <c r="DR308" i="23"/>
  <c r="BT308" i="23"/>
  <c r="CJ308" i="23"/>
  <c r="DA308" i="23" s="1"/>
  <c r="EZ308" i="23" s="1"/>
  <c r="GH308" i="23" s="1"/>
  <c r="DR228" i="23"/>
  <c r="CJ228" i="23"/>
  <c r="DA228" i="23" s="1"/>
  <c r="EZ228" i="23" s="1"/>
  <c r="GH228" i="23" s="1"/>
  <c r="BT228" i="23"/>
  <c r="BA406" i="23"/>
  <c r="BA407" i="23"/>
  <c r="CJ214" i="23"/>
  <c r="DA214" i="23" s="1"/>
  <c r="EZ214" i="23" s="1"/>
  <c r="DR214" i="23"/>
  <c r="BT214" i="23"/>
  <c r="DR358" i="23"/>
  <c r="CJ358" i="23"/>
  <c r="DA358" i="23" s="1"/>
  <c r="EZ358" i="23" s="1"/>
  <c r="GH358" i="23" s="1"/>
  <c r="BT358" i="23"/>
  <c r="DR61" i="23"/>
  <c r="CJ61" i="23"/>
  <c r="DA61" i="23" s="1"/>
  <c r="EZ61" i="23" s="1"/>
  <c r="GH61" i="23" s="1"/>
  <c r="BT61" i="23"/>
  <c r="DR292" i="23"/>
  <c r="CJ292" i="23"/>
  <c r="DA292" i="23" s="1"/>
  <c r="EZ292" i="23" s="1"/>
  <c r="GH292" i="23" s="1"/>
  <c r="BT292" i="23"/>
  <c r="DR356" i="23"/>
  <c r="CJ356" i="23"/>
  <c r="DA356" i="23" s="1"/>
  <c r="EZ356" i="23" s="1"/>
  <c r="GH356" i="23" s="1"/>
  <c r="BT356" i="23"/>
  <c r="CJ111" i="23"/>
  <c r="DA111" i="23" s="1"/>
  <c r="EZ111" i="23" s="1"/>
  <c r="GH111" i="23" s="1"/>
  <c r="BT111" i="23"/>
  <c r="DR111" i="23"/>
  <c r="BT60" i="23"/>
  <c r="CJ60" i="23"/>
  <c r="DA60" i="23" s="1"/>
  <c r="EZ60" i="23" s="1"/>
  <c r="GH60" i="23" s="1"/>
  <c r="DR60" i="23"/>
  <c r="DR79" i="23"/>
  <c r="CJ79" i="23"/>
  <c r="DA79" i="23" s="1"/>
  <c r="EZ79" i="23" s="1"/>
  <c r="GH79" i="23" s="1"/>
  <c r="BT79" i="23"/>
  <c r="DR177" i="23"/>
  <c r="BT177" i="23"/>
  <c r="CJ177" i="23"/>
  <c r="DA177" i="23" s="1"/>
  <c r="EZ177" i="23" s="1"/>
  <c r="GH177" i="23" s="1"/>
  <c r="DR237" i="23"/>
  <c r="BT237" i="23"/>
  <c r="CJ237" i="23"/>
  <c r="DA237" i="23" s="1"/>
  <c r="EZ237" i="23" s="1"/>
  <c r="GH237" i="23" s="1"/>
  <c r="BT29" i="23"/>
  <c r="DR29" i="23"/>
  <c r="CJ29" i="23"/>
  <c r="DA29" i="23" s="1"/>
  <c r="EZ29" i="23" s="1"/>
  <c r="GH29" i="23" s="1"/>
  <c r="CJ104" i="23"/>
  <c r="DA104" i="23" s="1"/>
  <c r="EZ104" i="23" s="1"/>
  <c r="GH104" i="23" s="1"/>
  <c r="BT104" i="23"/>
  <c r="DR104" i="23"/>
  <c r="CJ348" i="23"/>
  <c r="DA348" i="23" s="1"/>
  <c r="EZ348" i="23" s="1"/>
  <c r="GH348" i="23" s="1"/>
  <c r="DR348" i="23"/>
  <c r="BT348" i="23"/>
  <c r="CJ26" i="23"/>
  <c r="DA26" i="23" s="1"/>
  <c r="EZ26" i="23" s="1"/>
  <c r="BT26" i="23"/>
  <c r="DR26" i="23"/>
  <c r="BT45" i="23"/>
  <c r="CJ45" i="23"/>
  <c r="DA45" i="23" s="1"/>
  <c r="EZ45" i="23" s="1"/>
  <c r="GH45" i="23" s="1"/>
  <c r="DR45" i="23"/>
  <c r="CJ274" i="23"/>
  <c r="DA274" i="23" s="1"/>
  <c r="EZ274" i="23" s="1"/>
  <c r="GH274" i="23" s="1"/>
  <c r="DR274" i="23"/>
  <c r="BT274" i="23"/>
  <c r="CJ24" i="23"/>
  <c r="DA24" i="23" s="1"/>
  <c r="EZ24" i="23" s="1"/>
  <c r="DR24" i="23"/>
  <c r="BT24" i="23"/>
  <c r="CJ57" i="23"/>
  <c r="DA57" i="23" s="1"/>
  <c r="EZ57" i="23" s="1"/>
  <c r="GH57" i="23" s="1"/>
  <c r="DR57" i="23"/>
  <c r="BT57" i="23"/>
  <c r="DR336" i="23"/>
  <c r="CJ336" i="23"/>
  <c r="DA336" i="23" s="1"/>
  <c r="EZ336" i="23" s="1"/>
  <c r="GH336" i="23" s="1"/>
  <c r="BT336" i="23"/>
  <c r="DR338" i="23"/>
  <c r="BT338" i="23"/>
  <c r="CJ338" i="23"/>
  <c r="DA338" i="23" s="1"/>
  <c r="EZ338" i="23" s="1"/>
  <c r="GH338" i="23" s="1"/>
  <c r="CJ21" i="23"/>
  <c r="DA21" i="23" s="1"/>
  <c r="EZ21" i="23" s="1"/>
  <c r="GH21" i="23" s="1"/>
  <c r="BT21" i="23"/>
  <c r="DR21" i="23"/>
  <c r="CJ142" i="23"/>
  <c r="DA142" i="23" s="1"/>
  <c r="EZ142" i="23" s="1"/>
  <c r="BT142" i="23"/>
  <c r="DR142" i="23"/>
  <c r="BT374" i="23"/>
  <c r="CJ374" i="23"/>
  <c r="DA374" i="23" s="1"/>
  <c r="EZ374" i="23" s="1"/>
  <c r="GH374" i="23" s="1"/>
  <c r="DR374" i="23"/>
  <c r="CJ334" i="23"/>
  <c r="DA334" i="23" s="1"/>
  <c r="EZ334" i="23" s="1"/>
  <c r="GH334" i="23" s="1"/>
  <c r="BT334" i="23"/>
  <c r="DR334" i="23"/>
  <c r="CJ48" i="23"/>
  <c r="DA48" i="23" s="1"/>
  <c r="EZ48" i="23" s="1"/>
  <c r="GH48" i="23" s="1"/>
  <c r="DR48" i="23"/>
  <c r="BT48" i="23"/>
  <c r="DR224" i="23"/>
  <c r="CJ224" i="23"/>
  <c r="DA224" i="23" s="1"/>
  <c r="EZ224" i="23" s="1"/>
  <c r="GH224" i="23" s="1"/>
  <c r="BT224" i="23"/>
  <c r="CJ298" i="23"/>
  <c r="DA298" i="23" s="1"/>
  <c r="EZ298" i="23" s="1"/>
  <c r="GH298" i="23" s="1"/>
  <c r="DR298" i="23"/>
  <c r="BT298" i="23"/>
  <c r="CJ181" i="23"/>
  <c r="DA181" i="23" s="1"/>
  <c r="EZ181" i="23" s="1"/>
  <c r="GH181" i="23" s="1"/>
  <c r="DR181" i="23"/>
  <c r="BT181" i="23"/>
  <c r="CJ193" i="23"/>
  <c r="DA193" i="23" s="1"/>
  <c r="EZ193" i="23" s="1"/>
  <c r="GH193" i="23" s="1"/>
  <c r="DR193" i="23"/>
  <c r="BT193" i="23"/>
  <c r="BT241" i="23"/>
  <c r="DR241" i="23"/>
  <c r="CJ241" i="23"/>
  <c r="DA241" i="23" s="1"/>
  <c r="EZ241" i="23" s="1"/>
  <c r="GH241" i="23" s="1"/>
  <c r="CJ394" i="23"/>
  <c r="DA394" i="23" s="1"/>
  <c r="EZ394" i="23" s="1"/>
  <c r="GH394" i="23" s="1"/>
  <c r="BT394" i="23"/>
  <c r="DR394" i="23"/>
  <c r="DR351" i="23"/>
  <c r="CJ351" i="23"/>
  <c r="DA351" i="23" s="1"/>
  <c r="EZ351" i="23" s="1"/>
  <c r="GH351" i="23" s="1"/>
  <c r="BT351" i="23"/>
  <c r="BT291" i="23"/>
  <c r="CJ291" i="23"/>
  <c r="DA291" i="23" s="1"/>
  <c r="EZ291" i="23" s="1"/>
  <c r="GH291" i="23" s="1"/>
  <c r="DR291" i="23"/>
  <c r="BT99" i="23"/>
  <c r="DR99" i="23"/>
  <c r="CJ99" i="23"/>
  <c r="DA99" i="23" s="1"/>
  <c r="EZ99" i="23" s="1"/>
  <c r="GH99" i="23" s="1"/>
  <c r="DR266" i="23"/>
  <c r="CJ266" i="23"/>
  <c r="DA266" i="23" s="1"/>
  <c r="EZ266" i="23" s="1"/>
  <c r="GH266" i="23" s="1"/>
  <c r="BT266" i="23"/>
  <c r="DR144" i="23"/>
  <c r="BT144" i="23"/>
  <c r="CJ144" i="23"/>
  <c r="DA144" i="23" s="1"/>
  <c r="EZ144" i="23" s="1"/>
  <c r="GH144" i="23" s="1"/>
  <c r="DR90" i="23"/>
  <c r="CJ90" i="23"/>
  <c r="DA90" i="23" s="1"/>
  <c r="EZ90" i="23" s="1"/>
  <c r="GH90" i="23" s="1"/>
  <c r="BT90" i="23"/>
  <c r="BT279" i="23"/>
  <c r="DR279" i="23"/>
  <c r="CJ279" i="23"/>
  <c r="DA279" i="23" s="1"/>
  <c r="EZ279" i="23" s="1"/>
  <c r="GH279" i="23" s="1"/>
  <c r="DR82" i="23"/>
  <c r="CJ82" i="23"/>
  <c r="DA82" i="23" s="1"/>
  <c r="EZ82" i="23" s="1"/>
  <c r="BT82" i="23"/>
  <c r="BT306" i="23"/>
  <c r="CJ306" i="23"/>
  <c r="DA306" i="23" s="1"/>
  <c r="EZ306" i="23" s="1"/>
  <c r="GH306" i="23" s="1"/>
  <c r="DR306" i="23"/>
  <c r="DR15" i="23"/>
  <c r="BS422" i="23"/>
  <c r="CJ15" i="23"/>
  <c r="BT15" i="23"/>
  <c r="CJ269" i="23"/>
  <c r="DA269" i="23" s="1"/>
  <c r="EZ269" i="23" s="1"/>
  <c r="GH269" i="23" s="1"/>
  <c r="DR269" i="23"/>
  <c r="BT269" i="23"/>
  <c r="DR179" i="23"/>
  <c r="CJ179" i="23"/>
  <c r="DA179" i="23" s="1"/>
  <c r="EZ179" i="23" s="1"/>
  <c r="BT179" i="23"/>
  <c r="CJ120" i="23"/>
  <c r="DA120" i="23" s="1"/>
  <c r="EZ120" i="23" s="1"/>
  <c r="GH120" i="23" s="1"/>
  <c r="DR120" i="23"/>
  <c r="BT120" i="23"/>
  <c r="CJ311" i="23"/>
  <c r="DA311" i="23" s="1"/>
  <c r="EZ311" i="23" s="1"/>
  <c r="GH311" i="23" s="1"/>
  <c r="DR311" i="23"/>
  <c r="BT311" i="23"/>
  <c r="CJ365" i="23"/>
  <c r="DA365" i="23" s="1"/>
  <c r="EZ365" i="23" s="1"/>
  <c r="GH365" i="23" s="1"/>
  <c r="DR365" i="23"/>
  <c r="BT365" i="23"/>
  <c r="DR51" i="23"/>
  <c r="CJ51" i="23"/>
  <c r="DA51" i="23" s="1"/>
  <c r="EZ51" i="23" s="1"/>
  <c r="GH51" i="23" s="1"/>
  <c r="BT51" i="23"/>
  <c r="BT283" i="23"/>
  <c r="CJ283" i="23"/>
  <c r="DA283" i="23" s="1"/>
  <c r="EZ283" i="23" s="1"/>
  <c r="GH283" i="23" s="1"/>
  <c r="DR283" i="23"/>
  <c r="BT246" i="23"/>
  <c r="DR246" i="23"/>
  <c r="CJ246" i="23"/>
  <c r="DA246" i="23" s="1"/>
  <c r="EZ246" i="23" s="1"/>
  <c r="GH246" i="23" s="1"/>
  <c r="CJ276" i="23"/>
  <c r="DA276" i="23" s="1"/>
  <c r="EZ276" i="23" s="1"/>
  <c r="GH276" i="23" s="1"/>
  <c r="BT276" i="23"/>
  <c r="DR276" i="23"/>
  <c r="DR265" i="23"/>
  <c r="BT265" i="23"/>
  <c r="CJ265" i="23"/>
  <c r="DA265" i="23" s="1"/>
  <c r="EZ265" i="23" s="1"/>
  <c r="GH265" i="23" s="1"/>
  <c r="BT38" i="23"/>
  <c r="DR38" i="23"/>
  <c r="CJ38" i="23"/>
  <c r="DA38" i="23" s="1"/>
  <c r="EZ38" i="23" s="1"/>
  <c r="GH38" i="23" s="1"/>
  <c r="DR362" i="23"/>
  <c r="BT362" i="23"/>
  <c r="CJ362" i="23"/>
  <c r="DA362" i="23" s="1"/>
  <c r="EZ362" i="23" s="1"/>
  <c r="GH362" i="23" s="1"/>
  <c r="CJ91" i="23"/>
  <c r="DA91" i="23" s="1"/>
  <c r="EZ91" i="23" s="1"/>
  <c r="GH91" i="23" s="1"/>
  <c r="DR91" i="23"/>
  <c r="BT91" i="23"/>
  <c r="CJ71" i="23"/>
  <c r="DA71" i="23" s="1"/>
  <c r="EZ71" i="23" s="1"/>
  <c r="GH71" i="23" s="1"/>
  <c r="BT71" i="23"/>
  <c r="DR71" i="23"/>
  <c r="BT210" i="23"/>
  <c r="DR210" i="23"/>
  <c r="CJ210" i="23"/>
  <c r="DA210" i="23" s="1"/>
  <c r="EZ210" i="23" s="1"/>
  <c r="GH210" i="23" s="1"/>
  <c r="CJ216" i="23"/>
  <c r="DA216" i="23" s="1"/>
  <c r="EZ216" i="23" s="1"/>
  <c r="GH216" i="23" s="1"/>
  <c r="BT216" i="23"/>
  <c r="DR216" i="23"/>
  <c r="CJ345" i="23"/>
  <c r="DA345" i="23" s="1"/>
  <c r="EZ345" i="23" s="1"/>
  <c r="GH345" i="23" s="1"/>
  <c r="BT345" i="23"/>
  <c r="DR345" i="23"/>
  <c r="CJ254" i="23"/>
  <c r="DA254" i="23" s="1"/>
  <c r="EZ254" i="23" s="1"/>
  <c r="GH254" i="23" s="1"/>
  <c r="BT254" i="23"/>
  <c r="DR254" i="23"/>
  <c r="DR354" i="23"/>
  <c r="BT354" i="23"/>
  <c r="CJ354" i="23"/>
  <c r="DA354" i="23" s="1"/>
  <c r="EZ354" i="23" s="1"/>
  <c r="GH354" i="23" s="1"/>
  <c r="CJ267" i="23"/>
  <c r="DA267" i="23" s="1"/>
  <c r="EZ267" i="23" s="1"/>
  <c r="GH267" i="23" s="1"/>
  <c r="DR267" i="23"/>
  <c r="BT267" i="23"/>
  <c r="BT247" i="23"/>
  <c r="CJ247" i="23"/>
  <c r="DA247" i="23" s="1"/>
  <c r="EZ247" i="23" s="1"/>
  <c r="GH247" i="23" s="1"/>
  <c r="DR247" i="23"/>
  <c r="BT138" i="23"/>
  <c r="CJ138" i="23"/>
  <c r="DA138" i="23" s="1"/>
  <c r="EZ138" i="23" s="1"/>
  <c r="GH138" i="23" s="1"/>
  <c r="DR138" i="23"/>
  <c r="BT346" i="23"/>
  <c r="DR346" i="23"/>
  <c r="CJ346" i="23"/>
  <c r="DA346" i="23" s="1"/>
  <c r="EZ346" i="23" s="1"/>
  <c r="GH346" i="23" s="1"/>
  <c r="DR198" i="23"/>
  <c r="BT198" i="23"/>
  <c r="CJ198" i="23"/>
  <c r="DA198" i="23" s="1"/>
  <c r="EZ198" i="23" s="1"/>
  <c r="GH198" i="23" s="1"/>
  <c r="BT294" i="23"/>
  <c r="CJ294" i="23"/>
  <c r="DA294" i="23" s="1"/>
  <c r="EZ294" i="23" s="1"/>
  <c r="GH294" i="23" s="1"/>
  <c r="DR294" i="23"/>
  <c r="BT175" i="23"/>
  <c r="DR175" i="23"/>
  <c r="CJ175" i="23"/>
  <c r="DA175" i="23" s="1"/>
  <c r="EZ175" i="23" s="1"/>
  <c r="GH175" i="23" s="1"/>
  <c r="BT379" i="23"/>
  <c r="DR379" i="23"/>
  <c r="CJ379" i="23"/>
  <c r="DA379" i="23" s="1"/>
  <c r="EZ379" i="23" s="1"/>
  <c r="GH379" i="23" s="1"/>
  <c r="BT256" i="23"/>
  <c r="CJ256" i="23"/>
  <c r="DA256" i="23" s="1"/>
  <c r="EZ256" i="23" s="1"/>
  <c r="GH256" i="23" s="1"/>
  <c r="DR256" i="23"/>
  <c r="CJ159" i="23"/>
  <c r="DA159" i="23" s="1"/>
  <c r="EZ159" i="23" s="1"/>
  <c r="GH159" i="23" s="1"/>
  <c r="DR159" i="23"/>
  <c r="BT159" i="23"/>
  <c r="BT20" i="23"/>
  <c r="BS424" i="23"/>
  <c r="DR20" i="23"/>
  <c r="CJ20" i="23"/>
  <c r="BS414" i="23"/>
  <c r="BT212" i="23"/>
  <c r="DR212" i="23"/>
  <c r="CJ212" i="23"/>
  <c r="DA212" i="23" s="1"/>
  <c r="EZ212" i="23" s="1"/>
  <c r="GH212" i="23" s="1"/>
  <c r="CJ73" i="23"/>
  <c r="DA73" i="23" s="1"/>
  <c r="EZ73" i="23" s="1"/>
  <c r="GH73" i="23" s="1"/>
  <c r="BT73" i="23"/>
  <c r="DR73" i="23"/>
  <c r="CJ393" i="23"/>
  <c r="DA393" i="23" s="1"/>
  <c r="EZ393" i="23" s="1"/>
  <c r="GH393" i="23" s="1"/>
  <c r="BT393" i="23"/>
  <c r="DR393" i="23"/>
  <c r="BT195" i="23"/>
  <c r="CJ195" i="23"/>
  <c r="DA195" i="23" s="1"/>
  <c r="EZ195" i="23" s="1"/>
  <c r="GH195" i="23" s="1"/>
  <c r="DR195" i="23"/>
  <c r="DR189" i="23"/>
  <c r="BT189" i="23"/>
  <c r="CJ189" i="23"/>
  <c r="DA189" i="23" s="1"/>
  <c r="EZ189" i="23" s="1"/>
  <c r="GH189" i="23" s="1"/>
  <c r="BT296" i="23"/>
  <c r="CJ296" i="23"/>
  <c r="DA296" i="23" s="1"/>
  <c r="EZ296" i="23" s="1"/>
  <c r="GH296" i="23" s="1"/>
  <c r="DR296" i="23"/>
  <c r="DR219" i="23"/>
  <c r="CJ219" i="23"/>
  <c r="DA219" i="23" s="1"/>
  <c r="EZ219" i="23" s="1"/>
  <c r="GH219" i="23" s="1"/>
  <c r="BT219" i="23"/>
  <c r="BT66" i="23"/>
  <c r="DR66" i="23"/>
  <c r="CJ66" i="23"/>
  <c r="DA66" i="23" s="1"/>
  <c r="EZ66" i="23" s="1"/>
  <c r="GH66" i="23" s="1"/>
  <c r="BT390" i="23"/>
  <c r="DR390" i="23"/>
  <c r="CJ390" i="23"/>
  <c r="DA390" i="23" s="1"/>
  <c r="EZ390" i="23" s="1"/>
  <c r="GH390" i="23" s="1"/>
  <c r="DR122" i="23"/>
  <c r="BT122" i="23"/>
  <c r="CJ122" i="23"/>
  <c r="DA122" i="23" s="1"/>
  <c r="EZ122" i="23" s="1"/>
  <c r="GH122" i="23" s="1"/>
  <c r="R79" i="26"/>
  <c r="R6" i="23"/>
  <c r="BA424" i="23"/>
  <c r="BA414" i="23"/>
  <c r="DR67" i="23"/>
  <c r="CJ67" i="23"/>
  <c r="DA67" i="23" s="1"/>
  <c r="EZ67" i="23" s="1"/>
  <c r="GH67" i="23" s="1"/>
  <c r="BT67" i="23"/>
  <c r="CJ382" i="23"/>
  <c r="DA382" i="23" s="1"/>
  <c r="EZ382" i="23" s="1"/>
  <c r="GH382" i="23" s="1"/>
  <c r="BT382" i="23"/>
  <c r="DR382" i="23"/>
  <c r="BT77" i="23"/>
  <c r="CJ77" i="23"/>
  <c r="DA77" i="23" s="1"/>
  <c r="EZ77" i="23" s="1"/>
  <c r="GH77" i="23" s="1"/>
  <c r="DR77" i="23"/>
  <c r="BT203" i="23"/>
  <c r="DR203" i="23"/>
  <c r="CJ203" i="23"/>
  <c r="DA203" i="23" s="1"/>
  <c r="EZ203" i="23" s="1"/>
  <c r="GH203" i="23" s="1"/>
  <c r="BT54" i="23"/>
  <c r="CJ54" i="23"/>
  <c r="DA54" i="23" s="1"/>
  <c r="EZ54" i="23" s="1"/>
  <c r="GH54" i="23" s="1"/>
  <c r="DR54" i="23"/>
  <c r="BT127" i="23"/>
  <c r="DR127" i="23"/>
  <c r="CJ127" i="23"/>
  <c r="DA127" i="23" s="1"/>
  <c r="EZ127" i="23" s="1"/>
  <c r="GH127" i="23" s="1"/>
  <c r="CJ188" i="23"/>
  <c r="DA188" i="23" s="1"/>
  <c r="EZ188" i="23" s="1"/>
  <c r="GH188" i="23" s="1"/>
  <c r="BT188" i="23"/>
  <c r="DR188" i="23"/>
  <c r="DR332" i="23"/>
  <c r="BT332" i="23"/>
  <c r="CJ332" i="23"/>
  <c r="DA332" i="23" s="1"/>
  <c r="EZ332" i="23" s="1"/>
  <c r="GH332" i="23" s="1"/>
  <c r="BT167" i="23"/>
  <c r="DR167" i="23"/>
  <c r="CJ167" i="23"/>
  <c r="DA167" i="23" s="1"/>
  <c r="EZ167" i="23" s="1"/>
  <c r="GH167" i="23" s="1"/>
  <c r="CJ395" i="23"/>
  <c r="DA395" i="23" s="1"/>
  <c r="EZ395" i="23" s="1"/>
  <c r="GH395" i="23" s="1"/>
  <c r="DR395" i="23"/>
  <c r="BT395" i="23"/>
  <c r="DR126" i="23"/>
  <c r="BT126" i="23"/>
  <c r="CJ126" i="23"/>
  <c r="DA126" i="23" s="1"/>
  <c r="EZ126" i="23" s="1"/>
  <c r="GH126" i="23" s="1"/>
  <c r="CJ186" i="23"/>
  <c r="DA186" i="23" s="1"/>
  <c r="EZ186" i="23" s="1"/>
  <c r="GH186" i="23" s="1"/>
  <c r="DR186" i="23"/>
  <c r="BT186" i="23"/>
  <c r="CJ183" i="23"/>
  <c r="DA183" i="23" s="1"/>
  <c r="EZ183" i="23" s="1"/>
  <c r="GH183" i="23" s="1"/>
  <c r="DR183" i="23"/>
  <c r="BT183" i="23"/>
  <c r="BT320" i="23"/>
  <c r="CJ320" i="23"/>
  <c r="DA320" i="23" s="1"/>
  <c r="EZ320" i="23" s="1"/>
  <c r="GH320" i="23" s="1"/>
  <c r="DR320" i="23"/>
  <c r="CJ199" i="23"/>
  <c r="DA199" i="23" s="1"/>
  <c r="EZ199" i="23" s="1"/>
  <c r="GH199" i="23" s="1"/>
  <c r="DR199" i="23"/>
  <c r="BT199" i="23"/>
  <c r="DR56" i="23"/>
  <c r="BS406" i="23"/>
  <c r="CJ56" i="23"/>
  <c r="BT56" i="23"/>
  <c r="DR154" i="23"/>
  <c r="CJ154" i="23"/>
  <c r="DA154" i="23" s="1"/>
  <c r="EZ154" i="23" s="1"/>
  <c r="GH154" i="23" s="1"/>
  <c r="BT154" i="23"/>
  <c r="DR373" i="23"/>
  <c r="BT373" i="23"/>
  <c r="CJ373" i="23"/>
  <c r="DA373" i="23" s="1"/>
  <c r="EZ373" i="23" s="1"/>
  <c r="GH373" i="23" s="1"/>
  <c r="DR115" i="23"/>
  <c r="BT115" i="23"/>
  <c r="CJ115" i="23"/>
  <c r="DA115" i="23" s="1"/>
  <c r="EZ115" i="23" s="1"/>
  <c r="GH115" i="23" s="1"/>
  <c r="DR128" i="23"/>
  <c r="BT128" i="23"/>
  <c r="CJ128" i="23"/>
  <c r="DA128" i="23" s="1"/>
  <c r="EZ128" i="23" s="1"/>
  <c r="GH128" i="23" s="1"/>
  <c r="CJ74" i="23"/>
  <c r="DA74" i="23" s="1"/>
  <c r="EZ74" i="23" s="1"/>
  <c r="GH74" i="23" s="1"/>
  <c r="DR74" i="23"/>
  <c r="BT74" i="23"/>
  <c r="CJ287" i="23"/>
  <c r="DA287" i="23" s="1"/>
  <c r="EZ287" i="23" s="1"/>
  <c r="GH287" i="23" s="1"/>
  <c r="DR287" i="23"/>
  <c r="BT287" i="23"/>
  <c r="BT196" i="23"/>
  <c r="CJ196" i="23"/>
  <c r="DA196" i="23" s="1"/>
  <c r="EZ196" i="23" s="1"/>
  <c r="GH196" i="23" s="1"/>
  <c r="DR196" i="23"/>
  <c r="CJ88" i="23"/>
  <c r="DA88" i="23" s="1"/>
  <c r="EZ88" i="23" s="1"/>
  <c r="GH88" i="23" s="1"/>
  <c r="DR88" i="23"/>
  <c r="BT88" i="23"/>
  <c r="DR155" i="23"/>
  <c r="CJ155" i="23"/>
  <c r="DA155" i="23" s="1"/>
  <c r="EZ155" i="23" s="1"/>
  <c r="GH155" i="23" s="1"/>
  <c r="BT155" i="23"/>
  <c r="DR62" i="23"/>
  <c r="CJ62" i="23"/>
  <c r="DA62" i="23" s="1"/>
  <c r="EZ62" i="23" s="1"/>
  <c r="BT62" i="23"/>
  <c r="BT139" i="23"/>
  <c r="CJ139" i="23"/>
  <c r="DA139" i="23" s="1"/>
  <c r="EZ139" i="23" s="1"/>
  <c r="GH139" i="23" s="1"/>
  <c r="DR139" i="23"/>
  <c r="CJ76" i="23"/>
  <c r="DA76" i="23" s="1"/>
  <c r="EZ76" i="23" s="1"/>
  <c r="GH76" i="23" s="1"/>
  <c r="DR76" i="23"/>
  <c r="BT76" i="23"/>
  <c r="BT243" i="23"/>
  <c r="CJ243" i="23"/>
  <c r="DA243" i="23" s="1"/>
  <c r="EZ243" i="23" s="1"/>
  <c r="GH243" i="23" s="1"/>
  <c r="DR243" i="23"/>
  <c r="BS410" i="23"/>
  <c r="CJ146" i="23"/>
  <c r="BT146" i="23"/>
  <c r="DR146" i="23"/>
  <c r="DR410" i="23" s="1"/>
  <c r="BT290" i="23"/>
  <c r="DR290" i="23"/>
  <c r="CJ290" i="23"/>
  <c r="DA290" i="23" s="1"/>
  <c r="EZ290" i="23" s="1"/>
  <c r="GH290" i="23" s="1"/>
  <c r="BT353" i="23"/>
  <c r="CJ353" i="23"/>
  <c r="DA353" i="23" s="1"/>
  <c r="EZ353" i="23" s="1"/>
  <c r="GH353" i="23" s="1"/>
  <c r="DR353" i="23"/>
  <c r="CJ187" i="23"/>
  <c r="DA187" i="23" s="1"/>
  <c r="EZ187" i="23" s="1"/>
  <c r="GH187" i="23" s="1"/>
  <c r="DR187" i="23"/>
  <c r="BT187" i="23"/>
  <c r="DR81" i="23"/>
  <c r="CJ81" i="23"/>
  <c r="DA81" i="23" s="1"/>
  <c r="EZ81" i="23" s="1"/>
  <c r="GH81" i="23" s="1"/>
  <c r="BT81" i="23"/>
  <c r="DR253" i="23"/>
  <c r="CJ253" i="23"/>
  <c r="DA253" i="23" s="1"/>
  <c r="EZ253" i="23" s="1"/>
  <c r="GH253" i="23" s="1"/>
  <c r="BT253" i="23"/>
  <c r="DR215" i="23"/>
  <c r="CJ215" i="23"/>
  <c r="DA215" i="23" s="1"/>
  <c r="EZ215" i="23" s="1"/>
  <c r="GH215" i="23" s="1"/>
  <c r="BT215" i="23"/>
  <c r="CJ148" i="23"/>
  <c r="DA148" i="23" s="1"/>
  <c r="EZ148" i="23" s="1"/>
  <c r="GH148" i="23" s="1"/>
  <c r="BT148" i="23"/>
  <c r="DR148" i="23"/>
  <c r="DR35" i="23"/>
  <c r="BS425" i="23"/>
  <c r="CJ35" i="23"/>
  <c r="BT35" i="23"/>
  <c r="BT207" i="23"/>
  <c r="DR207" i="23"/>
  <c r="CJ207" i="23"/>
  <c r="DA207" i="23" s="1"/>
  <c r="EZ207" i="23" s="1"/>
  <c r="GH207" i="23" s="1"/>
  <c r="BT387" i="23"/>
  <c r="DR387" i="23"/>
  <c r="CJ387" i="23"/>
  <c r="DA387" i="23" s="1"/>
  <c r="EZ387" i="23" s="1"/>
  <c r="GH387" i="23" s="1"/>
  <c r="BT244" i="23"/>
  <c r="CJ244" i="23"/>
  <c r="DA244" i="23" s="1"/>
  <c r="EZ244" i="23" s="1"/>
  <c r="GH244" i="23" s="1"/>
  <c r="DR244" i="23"/>
  <c r="BT350" i="23"/>
  <c r="CJ350" i="23"/>
  <c r="DA350" i="23" s="1"/>
  <c r="EZ350" i="23" s="1"/>
  <c r="GH350" i="23" s="1"/>
  <c r="DR350" i="23"/>
  <c r="BT315" i="23"/>
  <c r="CJ315" i="23"/>
  <c r="DA315" i="23" s="1"/>
  <c r="EZ315" i="23" s="1"/>
  <c r="GH315" i="23" s="1"/>
  <c r="DR315" i="23"/>
  <c r="CJ78" i="23"/>
  <c r="DA78" i="23" s="1"/>
  <c r="EZ78" i="23" s="1"/>
  <c r="GH78" i="23" s="1"/>
  <c r="BT78" i="23"/>
  <c r="DR78" i="23"/>
  <c r="DR239" i="23"/>
  <c r="CJ239" i="23"/>
  <c r="DA239" i="23" s="1"/>
  <c r="EZ239" i="23" s="1"/>
  <c r="GH239" i="23" s="1"/>
  <c r="BT239" i="23"/>
  <c r="CJ330" i="23"/>
  <c r="DA330" i="23" s="1"/>
  <c r="EZ330" i="23" s="1"/>
  <c r="GH330" i="23" s="1"/>
  <c r="BT330" i="23"/>
  <c r="DR330" i="23"/>
  <c r="BT37" i="23"/>
  <c r="DR37" i="23"/>
  <c r="CJ37" i="23"/>
  <c r="DA37" i="23" s="1"/>
  <c r="EZ37" i="23" s="1"/>
  <c r="GH37" i="23" s="1"/>
  <c r="BT227" i="23"/>
  <c r="CJ227" i="23"/>
  <c r="DA227" i="23" s="1"/>
  <c r="EZ227" i="23" s="1"/>
  <c r="GH227" i="23" s="1"/>
  <c r="DR227" i="23"/>
  <c r="BA411" i="23"/>
  <c r="BA426" i="23"/>
  <c r="BA408" i="23"/>
  <c r="BA412" i="23"/>
  <c r="BT173" i="23"/>
  <c r="DR173" i="23"/>
  <c r="CJ173" i="23"/>
  <c r="DA173" i="23" s="1"/>
  <c r="EZ173" i="23" s="1"/>
  <c r="GH173" i="23" s="1"/>
  <c r="CJ378" i="23"/>
  <c r="DA378" i="23" s="1"/>
  <c r="EZ378" i="23" s="1"/>
  <c r="GH378" i="23" s="1"/>
  <c r="BT378" i="23"/>
  <c r="DR378" i="23"/>
  <c r="DR152" i="23"/>
  <c r="CJ152" i="23"/>
  <c r="DA152" i="23" s="1"/>
  <c r="EZ152" i="23" s="1"/>
  <c r="GH152" i="23" s="1"/>
  <c r="BT152" i="23"/>
  <c r="DR160" i="23"/>
  <c r="CJ160" i="23"/>
  <c r="DA160" i="23" s="1"/>
  <c r="EZ160" i="23" s="1"/>
  <c r="GH160" i="23" s="1"/>
  <c r="BT160" i="23"/>
  <c r="DR58" i="23"/>
  <c r="CJ58" i="23"/>
  <c r="DA58" i="23" s="1"/>
  <c r="EZ58" i="23" s="1"/>
  <c r="GH58" i="23" s="1"/>
  <c r="BT58" i="23"/>
  <c r="DR190" i="23"/>
  <c r="BT190" i="23"/>
  <c r="CJ190" i="23"/>
  <c r="DA190" i="23" s="1"/>
  <c r="EZ190" i="23" s="1"/>
  <c r="GH190" i="23" s="1"/>
  <c r="CJ233" i="23"/>
  <c r="DA233" i="23" s="1"/>
  <c r="EZ233" i="23" s="1"/>
  <c r="GH233" i="23" s="1"/>
  <c r="BT233" i="23"/>
  <c r="DR233" i="23"/>
  <c r="BT204" i="23"/>
  <c r="DR204" i="23"/>
  <c r="CJ204" i="23"/>
  <c r="DA204" i="23" s="1"/>
  <c r="EZ204" i="23" s="1"/>
  <c r="GH204" i="23" s="1"/>
  <c r="DR318" i="23"/>
  <c r="CJ318" i="23"/>
  <c r="DA318" i="23" s="1"/>
  <c r="EZ318" i="23" s="1"/>
  <c r="GH318" i="23" s="1"/>
  <c r="BT318" i="23"/>
  <c r="DR388" i="23"/>
  <c r="BT388" i="23"/>
  <c r="CJ388" i="23"/>
  <c r="DA388" i="23" s="1"/>
  <c r="EZ388" i="23" s="1"/>
  <c r="GH388" i="23" s="1"/>
  <c r="CJ333" i="23"/>
  <c r="DA333" i="23" s="1"/>
  <c r="EZ333" i="23" s="1"/>
  <c r="GH333" i="23" s="1"/>
  <c r="DR333" i="23"/>
  <c r="BT333" i="23"/>
  <c r="BT145" i="23"/>
  <c r="DR145" i="23"/>
  <c r="CJ145" i="23"/>
  <c r="DA145" i="23" s="1"/>
  <c r="EZ145" i="23" s="1"/>
  <c r="GH145" i="23" s="1"/>
  <c r="CJ40" i="23"/>
  <c r="DA40" i="23" s="1"/>
  <c r="EZ40" i="23" s="1"/>
  <c r="BT40" i="23"/>
  <c r="DR40" i="23"/>
  <c r="BT297" i="23"/>
  <c r="DR297" i="23"/>
  <c r="CJ297" i="23"/>
  <c r="DA297" i="23" s="1"/>
  <c r="EZ297" i="23" s="1"/>
  <c r="GH297" i="23" s="1"/>
  <c r="CJ194" i="23"/>
  <c r="DA194" i="23" s="1"/>
  <c r="EZ194" i="23" s="1"/>
  <c r="GH194" i="23" s="1"/>
  <c r="DR194" i="23"/>
  <c r="BT194" i="23"/>
  <c r="DR94" i="23"/>
  <c r="CJ94" i="23"/>
  <c r="DA94" i="23" s="1"/>
  <c r="EZ94" i="23" s="1"/>
  <c r="GH94" i="23" s="1"/>
  <c r="BT94" i="23"/>
  <c r="BT109" i="23"/>
  <c r="DR109" i="23"/>
  <c r="CJ109" i="23"/>
  <c r="DA109" i="23" s="1"/>
  <c r="EZ109" i="23" s="1"/>
  <c r="GH109" i="23" s="1"/>
  <c r="DR257" i="23"/>
  <c r="CJ257" i="23"/>
  <c r="DA257" i="23" s="1"/>
  <c r="EZ257" i="23" s="1"/>
  <c r="GH257" i="23" s="1"/>
  <c r="BT257" i="23"/>
  <c r="CJ116" i="23"/>
  <c r="DA116" i="23" s="1"/>
  <c r="EZ116" i="23" s="1"/>
  <c r="GH116" i="23" s="1"/>
  <c r="DR116" i="23"/>
  <c r="BT116" i="23"/>
  <c r="DR206" i="23"/>
  <c r="BT206" i="23"/>
  <c r="CJ206" i="23"/>
  <c r="DA206" i="23" s="1"/>
  <c r="EZ206" i="23" s="1"/>
  <c r="GH206" i="23" s="1"/>
  <c r="CJ352" i="23"/>
  <c r="DA352" i="23" s="1"/>
  <c r="EZ352" i="23" s="1"/>
  <c r="GH352" i="23" s="1"/>
  <c r="DR352" i="23"/>
  <c r="BT352" i="23"/>
  <c r="CJ53" i="23"/>
  <c r="DA53" i="23" s="1"/>
  <c r="EZ53" i="23" s="1"/>
  <c r="DR53" i="23"/>
  <c r="BT53" i="23"/>
  <c r="BT89" i="23"/>
  <c r="CJ89" i="23"/>
  <c r="DA89" i="23" s="1"/>
  <c r="EZ89" i="23" s="1"/>
  <c r="GH89" i="23" s="1"/>
  <c r="DR89" i="23"/>
  <c r="BT134" i="23"/>
  <c r="DR134" i="23"/>
  <c r="CJ134" i="23"/>
  <c r="DA134" i="23" s="1"/>
  <c r="EZ134" i="23" s="1"/>
  <c r="GH134" i="23" s="1"/>
  <c r="DR392" i="23"/>
  <c r="CJ392" i="23"/>
  <c r="DA392" i="23" s="1"/>
  <c r="EZ392" i="23" s="1"/>
  <c r="GH392" i="23" s="1"/>
  <c r="BT392" i="23"/>
  <c r="CJ162" i="23"/>
  <c r="DA162" i="23" s="1"/>
  <c r="EZ162" i="23" s="1"/>
  <c r="GH162" i="23" s="1"/>
  <c r="DR162" i="23"/>
  <c r="BT162" i="23"/>
  <c r="DR359" i="23"/>
  <c r="BT359" i="23"/>
  <c r="CJ359" i="23"/>
  <c r="DA359" i="23" s="1"/>
  <c r="EZ359" i="23" s="1"/>
  <c r="GH359" i="23" s="1"/>
  <c r="BT328" i="23"/>
  <c r="DR328" i="23"/>
  <c r="CJ328" i="23"/>
  <c r="DA328" i="23" s="1"/>
  <c r="EZ328" i="23" s="1"/>
  <c r="GH328" i="23" s="1"/>
  <c r="BT277" i="23"/>
  <c r="DR277" i="23"/>
  <c r="CJ277" i="23"/>
  <c r="DA277" i="23" s="1"/>
  <c r="EZ277" i="23" s="1"/>
  <c r="GH277" i="23" s="1"/>
  <c r="CJ312" i="23"/>
  <c r="DA312" i="23" s="1"/>
  <c r="EZ312" i="23" s="1"/>
  <c r="GH312" i="23" s="1"/>
  <c r="BT312" i="23"/>
  <c r="DR312" i="23"/>
  <c r="DR22" i="23"/>
  <c r="CJ22" i="23"/>
  <c r="BS418" i="23"/>
  <c r="BT22" i="23"/>
  <c r="CJ161" i="23"/>
  <c r="DA161" i="23" s="1"/>
  <c r="EZ161" i="23" s="1"/>
  <c r="GH161" i="23" s="1"/>
  <c r="DR161" i="23"/>
  <c r="BT161" i="23"/>
  <c r="DR95" i="23"/>
  <c r="CJ95" i="23"/>
  <c r="DA95" i="23" s="1"/>
  <c r="EZ95" i="23" s="1"/>
  <c r="BT95" i="23"/>
  <c r="DR211" i="23"/>
  <c r="CJ211" i="23"/>
  <c r="DA211" i="23" s="1"/>
  <c r="EZ211" i="23" s="1"/>
  <c r="GH211" i="23" s="1"/>
  <c r="BT211" i="23"/>
  <c r="CJ133" i="23"/>
  <c r="DA133" i="23" s="1"/>
  <c r="EZ133" i="23" s="1"/>
  <c r="GH133" i="23" s="1"/>
  <c r="DR133" i="23"/>
  <c r="BT133" i="23"/>
  <c r="DR355" i="23"/>
  <c r="CJ355" i="23"/>
  <c r="DA355" i="23" s="1"/>
  <c r="EZ355" i="23" s="1"/>
  <c r="GH355" i="23" s="1"/>
  <c r="BT355" i="23"/>
  <c r="CJ202" i="23"/>
  <c r="DA202" i="23" s="1"/>
  <c r="EZ202" i="23" s="1"/>
  <c r="GH202" i="23" s="1"/>
  <c r="DR202" i="23"/>
  <c r="BT202" i="23"/>
  <c r="CJ357" i="23"/>
  <c r="DA357" i="23" s="1"/>
  <c r="EZ357" i="23" s="1"/>
  <c r="GH357" i="23" s="1"/>
  <c r="DR357" i="23"/>
  <c r="BT357" i="23"/>
  <c r="DR307" i="23"/>
  <c r="CJ307" i="23"/>
  <c r="DA307" i="23" s="1"/>
  <c r="EZ307" i="23" s="1"/>
  <c r="GH307" i="23" s="1"/>
  <c r="BT307" i="23"/>
  <c r="DR260" i="23"/>
  <c r="BT260" i="23"/>
  <c r="CJ260" i="23"/>
  <c r="DA260" i="23" s="1"/>
  <c r="EZ260" i="23" s="1"/>
  <c r="GH260" i="23" s="1"/>
  <c r="DR149" i="23"/>
  <c r="BT149" i="23"/>
  <c r="CJ149" i="23"/>
  <c r="DA149" i="23" s="1"/>
  <c r="EZ149" i="23" s="1"/>
  <c r="GH149" i="23" s="1"/>
  <c r="BT301" i="23"/>
  <c r="CJ301" i="23"/>
  <c r="DA301" i="23" s="1"/>
  <c r="EZ301" i="23" s="1"/>
  <c r="GH301" i="23" s="1"/>
  <c r="DR301" i="23"/>
  <c r="BT259" i="23"/>
  <c r="DR259" i="23"/>
  <c r="CJ259" i="23"/>
  <c r="DA259" i="23" s="1"/>
  <c r="EZ259" i="23" s="1"/>
  <c r="GH259" i="23" s="1"/>
  <c r="CJ275" i="23"/>
  <c r="DA275" i="23" s="1"/>
  <c r="EZ275" i="23" s="1"/>
  <c r="GH275" i="23" s="1"/>
  <c r="BT275" i="23"/>
  <c r="DR275" i="23"/>
  <c r="BT305" i="23"/>
  <c r="CJ305" i="23"/>
  <c r="DA305" i="23" s="1"/>
  <c r="EZ305" i="23" s="1"/>
  <c r="GH305" i="23" s="1"/>
  <c r="DR305" i="23"/>
  <c r="CJ92" i="23"/>
  <c r="DA92" i="23" s="1"/>
  <c r="EZ92" i="23" s="1"/>
  <c r="GH92" i="23" s="1"/>
  <c r="BT92" i="23"/>
  <c r="DR92" i="23"/>
  <c r="DR172" i="23"/>
  <c r="CJ172" i="23"/>
  <c r="DA172" i="23" s="1"/>
  <c r="EZ172" i="23" s="1"/>
  <c r="GH172" i="23" s="1"/>
  <c r="BT172" i="23"/>
  <c r="CJ262" i="23"/>
  <c r="DA262" i="23" s="1"/>
  <c r="EZ262" i="23" s="1"/>
  <c r="GH262" i="23" s="1"/>
  <c r="DR262" i="23"/>
  <c r="BT262" i="23"/>
  <c r="BA419" i="23"/>
  <c r="BA425" i="23"/>
  <c r="BT19" i="23"/>
  <c r="DR19" i="23"/>
  <c r="CJ19" i="23"/>
  <c r="DA19" i="23" s="1"/>
  <c r="EZ19" i="23" s="1"/>
  <c r="GH19" i="23" s="1"/>
  <c r="CJ295" i="23"/>
  <c r="DA295" i="23" s="1"/>
  <c r="EZ295" i="23" s="1"/>
  <c r="GH295" i="23" s="1"/>
  <c r="DR295" i="23"/>
  <c r="BT295" i="23"/>
  <c r="BT230" i="23"/>
  <c r="DR230" i="23"/>
  <c r="CJ230" i="23"/>
  <c r="DA230" i="23" s="1"/>
  <c r="EZ230" i="23" s="1"/>
  <c r="GH230" i="23" s="1"/>
  <c r="BS409" i="23"/>
  <c r="BT23" i="23"/>
  <c r="BS420" i="23"/>
  <c r="DR23" i="23"/>
  <c r="CJ23" i="23"/>
  <c r="BT270" i="23"/>
  <c r="CJ270" i="23"/>
  <c r="DA270" i="23" s="1"/>
  <c r="EZ270" i="23" s="1"/>
  <c r="GH270" i="23" s="1"/>
  <c r="DR270" i="23"/>
  <c r="DR289" i="23"/>
  <c r="CJ289" i="23"/>
  <c r="DA289" i="23" s="1"/>
  <c r="EZ289" i="23" s="1"/>
  <c r="GH289" i="23" s="1"/>
  <c r="BT289" i="23"/>
  <c r="CJ184" i="23"/>
  <c r="DA184" i="23" s="1"/>
  <c r="EZ184" i="23" s="1"/>
  <c r="GH184" i="23" s="1"/>
  <c r="DR184" i="23"/>
  <c r="BT184" i="23"/>
  <c r="DR117" i="23"/>
  <c r="CJ117" i="23"/>
  <c r="DA117" i="23" s="1"/>
  <c r="EZ117" i="23" s="1"/>
  <c r="GH117" i="23" s="1"/>
  <c r="BT117" i="23"/>
  <c r="CJ85" i="23"/>
  <c r="DA85" i="23" s="1"/>
  <c r="EZ85" i="23" s="1"/>
  <c r="GH85" i="23" s="1"/>
  <c r="DR85" i="23"/>
  <c r="BT85" i="23"/>
  <c r="BT201" i="23"/>
  <c r="CJ201" i="23"/>
  <c r="DA201" i="23" s="1"/>
  <c r="EZ201" i="23" s="1"/>
  <c r="GH201" i="23" s="1"/>
  <c r="DR201" i="23"/>
  <c r="BT380" i="23"/>
  <c r="DR380" i="23"/>
  <c r="CJ380" i="23"/>
  <c r="DA380" i="23" s="1"/>
  <c r="EZ380" i="23" s="1"/>
  <c r="GH380" i="23" s="1"/>
  <c r="CJ102" i="23"/>
  <c r="DA102" i="23" s="1"/>
  <c r="EZ102" i="23" s="1"/>
  <c r="GH102" i="23" s="1"/>
  <c r="BT102" i="23"/>
  <c r="DR102" i="23"/>
  <c r="BT361" i="23"/>
  <c r="DR361" i="23"/>
  <c r="CJ361" i="23"/>
  <c r="DA361" i="23" s="1"/>
  <c r="EZ361" i="23" s="1"/>
  <c r="GH361" i="23" s="1"/>
  <c r="DR364" i="23"/>
  <c r="CJ364" i="23"/>
  <c r="DA364" i="23" s="1"/>
  <c r="EZ364" i="23" s="1"/>
  <c r="GH364" i="23" s="1"/>
  <c r="BT364" i="23"/>
  <c r="BT229" i="23"/>
  <c r="CJ229" i="23"/>
  <c r="DA229" i="23" s="1"/>
  <c r="EZ229" i="23" s="1"/>
  <c r="GH229" i="23" s="1"/>
  <c r="DR229" i="23"/>
  <c r="DR103" i="23"/>
  <c r="BT103" i="23"/>
  <c r="CJ103" i="23"/>
  <c r="DA103" i="23" s="1"/>
  <c r="EZ103" i="23" s="1"/>
  <c r="GH103" i="23" s="1"/>
  <c r="BT50" i="23"/>
  <c r="DR50" i="23"/>
  <c r="CJ50" i="23"/>
  <c r="DA50" i="23" s="1"/>
  <c r="EZ50" i="23" s="1"/>
  <c r="GH50" i="23" s="1"/>
  <c r="DR302" i="23"/>
  <c r="CJ302" i="23"/>
  <c r="DA302" i="23" s="1"/>
  <c r="EZ302" i="23" s="1"/>
  <c r="GH302" i="23" s="1"/>
  <c r="BT302" i="23"/>
  <c r="BT80" i="23"/>
  <c r="DR80" i="23"/>
  <c r="CJ80" i="23"/>
  <c r="DA80" i="23" s="1"/>
  <c r="EZ80" i="23" s="1"/>
  <c r="GH80" i="23" s="1"/>
  <c r="BT242" i="23"/>
  <c r="DR242" i="23"/>
  <c r="CJ242" i="23"/>
  <c r="DA242" i="23" s="1"/>
  <c r="EZ242" i="23" s="1"/>
  <c r="GH242" i="23" s="1"/>
  <c r="BT200" i="23"/>
  <c r="CJ200" i="23"/>
  <c r="DA200" i="23" s="1"/>
  <c r="EZ200" i="23" s="1"/>
  <c r="GH200" i="23" s="1"/>
  <c r="DR200" i="23"/>
  <c r="CJ101" i="23"/>
  <c r="DA101" i="23" s="1"/>
  <c r="EZ101" i="23" s="1"/>
  <c r="GH101" i="23" s="1"/>
  <c r="DR101" i="23"/>
  <c r="BT101" i="23"/>
  <c r="CJ255" i="23"/>
  <c r="DA255" i="23" s="1"/>
  <c r="EZ255" i="23" s="1"/>
  <c r="GH255" i="23" s="1"/>
  <c r="BT255" i="23"/>
  <c r="DR255" i="23"/>
  <c r="DR285" i="23"/>
  <c r="BT285" i="23"/>
  <c r="CJ285" i="23"/>
  <c r="DA285" i="23" s="1"/>
  <c r="EZ285" i="23" s="1"/>
  <c r="GH285" i="23" s="1"/>
  <c r="BT124" i="23"/>
  <c r="CJ124" i="23"/>
  <c r="DA124" i="23" s="1"/>
  <c r="EZ124" i="23" s="1"/>
  <c r="GH124" i="23" s="1"/>
  <c r="DR124" i="23"/>
  <c r="BS412" i="23"/>
  <c r="CJ30" i="23"/>
  <c r="DR30" i="23"/>
  <c r="BT30" i="23"/>
  <c r="CJ369" i="23"/>
  <c r="DA369" i="23" s="1"/>
  <c r="EZ369" i="23" s="1"/>
  <c r="GH369" i="23" s="1"/>
  <c r="DR369" i="23"/>
  <c r="BT369" i="23"/>
  <c r="CJ261" i="23"/>
  <c r="DA261" i="23" s="1"/>
  <c r="EZ261" i="23" s="1"/>
  <c r="GH261" i="23" s="1"/>
  <c r="BT261" i="23"/>
  <c r="DR261" i="23"/>
  <c r="BT226" i="23"/>
  <c r="CJ226" i="23"/>
  <c r="DA226" i="23" s="1"/>
  <c r="EZ226" i="23" s="1"/>
  <c r="GH226" i="23" s="1"/>
  <c r="DR226" i="23"/>
  <c r="CJ222" i="23"/>
  <c r="DA222" i="23" s="1"/>
  <c r="EZ222" i="23" s="1"/>
  <c r="GH222" i="23" s="1"/>
  <c r="BT222" i="23"/>
  <c r="DR222" i="23"/>
  <c r="DR18" i="23"/>
  <c r="BT18" i="23"/>
  <c r="CJ18" i="23"/>
  <c r="DA18" i="23" s="1"/>
  <c r="EZ18" i="23" s="1"/>
  <c r="CJ317" i="23"/>
  <c r="DA317" i="23" s="1"/>
  <c r="EZ317" i="23" s="1"/>
  <c r="GH317" i="23" s="1"/>
  <c r="BT317" i="23"/>
  <c r="DR317" i="23"/>
  <c r="DR381" i="23"/>
  <c r="BT381" i="23"/>
  <c r="CJ381" i="23"/>
  <c r="DA381" i="23" s="1"/>
  <c r="EZ381" i="23" s="1"/>
  <c r="GH381" i="23" s="1"/>
  <c r="BT343" i="23"/>
  <c r="CJ343" i="23"/>
  <c r="DA343" i="23" s="1"/>
  <c r="EZ343" i="23" s="1"/>
  <c r="GH343" i="23" s="1"/>
  <c r="DR343" i="23"/>
  <c r="CJ27" i="23"/>
  <c r="DA27" i="23" s="1"/>
  <c r="EZ27" i="23" s="1"/>
  <c r="BT27" i="23"/>
  <c r="DR27" i="23"/>
  <c r="CJ240" i="23"/>
  <c r="DA240" i="23" s="1"/>
  <c r="EZ240" i="23" s="1"/>
  <c r="GH240" i="23" s="1"/>
  <c r="BT240" i="23"/>
  <c r="DR240" i="23"/>
  <c r="DR166" i="23"/>
  <c r="CJ166" i="23"/>
  <c r="DA166" i="23" s="1"/>
  <c r="EZ166" i="23" s="1"/>
  <c r="GH166" i="23" s="1"/>
  <c r="BT166" i="23"/>
  <c r="BT156" i="23"/>
  <c r="DR156" i="23"/>
  <c r="CJ156" i="23"/>
  <c r="DA156" i="23" s="1"/>
  <c r="EZ156" i="23" s="1"/>
  <c r="GH156" i="23" s="1"/>
  <c r="DR164" i="23"/>
  <c r="BT164" i="23"/>
  <c r="CJ164" i="23"/>
  <c r="DA164" i="23" s="1"/>
  <c r="EZ164" i="23" s="1"/>
  <c r="GH164" i="23" s="1"/>
  <c r="BT335" i="23"/>
  <c r="CJ335" i="23"/>
  <c r="DA335" i="23" s="1"/>
  <c r="EZ335" i="23" s="1"/>
  <c r="GH335" i="23" s="1"/>
  <c r="DR335" i="23"/>
  <c r="DR300" i="23"/>
  <c r="CJ300" i="23"/>
  <c r="DA300" i="23" s="1"/>
  <c r="EZ300" i="23" s="1"/>
  <c r="GH300" i="23" s="1"/>
  <c r="BT300" i="23"/>
  <c r="DR110" i="23"/>
  <c r="BT110" i="23"/>
  <c r="CJ110" i="23"/>
  <c r="DA110" i="23" s="1"/>
  <c r="EZ110" i="23" s="1"/>
  <c r="GH110" i="23" s="1"/>
  <c r="BT372" i="23"/>
  <c r="DR372" i="23"/>
  <c r="CJ372" i="23"/>
  <c r="DA372" i="23" s="1"/>
  <c r="EZ372" i="23" s="1"/>
  <c r="GH372" i="23" s="1"/>
  <c r="CJ314" i="23"/>
  <c r="DA314" i="23" s="1"/>
  <c r="EZ314" i="23" s="1"/>
  <c r="GH314" i="23" s="1"/>
  <c r="BT314" i="23"/>
  <c r="DR314" i="23"/>
  <c r="BT86" i="23"/>
  <c r="CJ86" i="23"/>
  <c r="DA86" i="23" s="1"/>
  <c r="EZ86" i="23" s="1"/>
  <c r="GH86" i="23" s="1"/>
  <c r="DR86" i="23"/>
  <c r="CJ271" i="23"/>
  <c r="DA271" i="23" s="1"/>
  <c r="EZ271" i="23" s="1"/>
  <c r="GH271" i="23" s="1"/>
  <c r="BT271" i="23"/>
  <c r="DR271" i="23"/>
  <c r="CJ137" i="23"/>
  <c r="DA137" i="23" s="1"/>
  <c r="EZ137" i="23" s="1"/>
  <c r="GH137" i="23" s="1"/>
  <c r="BT137" i="23"/>
  <c r="DR137" i="23"/>
  <c r="CJ389" i="23"/>
  <c r="DA389" i="23" s="1"/>
  <c r="EZ389" i="23" s="1"/>
  <c r="GH389" i="23" s="1"/>
  <c r="DR389" i="23"/>
  <c r="BT389" i="23"/>
  <c r="BA415" i="23"/>
  <c r="BA405" i="23"/>
  <c r="BA423" i="23"/>
  <c r="BA398" i="23"/>
  <c r="CJ169" i="23"/>
  <c r="DA169" i="23" s="1"/>
  <c r="EZ169" i="23" s="1"/>
  <c r="GH169" i="23" s="1"/>
  <c r="DR169" i="23"/>
  <c r="BT169" i="23"/>
  <c r="BT304" i="23"/>
  <c r="DR304" i="23"/>
  <c r="CJ304" i="23"/>
  <c r="DA304" i="23" s="1"/>
  <c r="EZ304" i="23" s="1"/>
  <c r="GH304" i="23" s="1"/>
  <c r="CJ150" i="23"/>
  <c r="DA150" i="23" s="1"/>
  <c r="EZ150" i="23" s="1"/>
  <c r="GH150" i="23" s="1"/>
  <c r="DR150" i="23"/>
  <c r="BT150" i="23"/>
  <c r="DR223" i="23"/>
  <c r="CJ223" i="23"/>
  <c r="DA223" i="23" s="1"/>
  <c r="EZ223" i="23" s="1"/>
  <c r="GH223" i="23" s="1"/>
  <c r="BT223" i="23"/>
  <c r="DR344" i="23"/>
  <c r="CJ344" i="23"/>
  <c r="DA344" i="23" s="1"/>
  <c r="EZ344" i="23" s="1"/>
  <c r="GH344" i="23" s="1"/>
  <c r="BT344" i="23"/>
  <c r="CJ339" i="23"/>
  <c r="DA339" i="23" s="1"/>
  <c r="EZ339" i="23" s="1"/>
  <c r="GH339" i="23" s="1"/>
  <c r="DR339" i="23"/>
  <c r="BT339" i="23"/>
  <c r="BT168" i="23"/>
  <c r="CJ168" i="23"/>
  <c r="DA168" i="23" s="1"/>
  <c r="EZ168" i="23" s="1"/>
  <c r="GH168" i="23" s="1"/>
  <c r="DR168" i="23"/>
  <c r="BT55" i="23"/>
  <c r="DR55" i="23"/>
  <c r="CJ55" i="23"/>
  <c r="DA55" i="23" s="1"/>
  <c r="EZ55" i="23" s="1"/>
  <c r="GH55" i="23" s="1"/>
  <c r="CJ97" i="23"/>
  <c r="DA97" i="23" s="1"/>
  <c r="EZ97" i="23" s="1"/>
  <c r="GH97" i="23" s="1"/>
  <c r="DR97" i="23"/>
  <c r="BT97" i="23"/>
  <c r="DR46" i="23"/>
  <c r="CJ46" i="23"/>
  <c r="DA46" i="23" s="1"/>
  <c r="EZ46" i="23" s="1"/>
  <c r="GH46" i="23" s="1"/>
  <c r="BT46" i="23"/>
  <c r="BT258" i="23"/>
  <c r="DR258" i="23"/>
  <c r="CJ258" i="23"/>
  <c r="DA258" i="23" s="1"/>
  <c r="EZ258" i="23" s="1"/>
  <c r="GH258" i="23" s="1"/>
  <c r="CJ250" i="23"/>
  <c r="DA250" i="23" s="1"/>
  <c r="EZ250" i="23" s="1"/>
  <c r="GH250" i="23" s="1"/>
  <c r="DR250" i="23"/>
  <c r="BT250" i="23"/>
  <c r="CJ174" i="23"/>
  <c r="DA174" i="23" s="1"/>
  <c r="EZ174" i="23" s="1"/>
  <c r="GH174" i="23" s="1"/>
  <c r="BT174" i="23"/>
  <c r="DR174" i="23"/>
  <c r="DR100" i="23"/>
  <c r="BT100" i="23"/>
  <c r="CJ100" i="23"/>
  <c r="DA100" i="23" s="1"/>
  <c r="EZ100" i="23" s="1"/>
  <c r="GH100" i="23" s="1"/>
  <c r="DR178" i="23"/>
  <c r="CJ178" i="23"/>
  <c r="DA178" i="23" s="1"/>
  <c r="EZ178" i="23" s="1"/>
  <c r="GH178" i="23" s="1"/>
  <c r="BT178" i="23"/>
  <c r="DR326" i="23"/>
  <c r="CJ326" i="23"/>
  <c r="DA326" i="23" s="1"/>
  <c r="EZ326" i="23" s="1"/>
  <c r="GH326" i="23" s="1"/>
  <c r="BT326" i="23"/>
  <c r="BT96" i="23"/>
  <c r="DR96" i="23"/>
  <c r="CJ96" i="23"/>
  <c r="DA96" i="23" s="1"/>
  <c r="EZ96" i="23" s="1"/>
  <c r="GH96" i="23" s="1"/>
  <c r="CJ136" i="23"/>
  <c r="DA136" i="23" s="1"/>
  <c r="EZ136" i="23" s="1"/>
  <c r="GH136" i="23" s="1"/>
  <c r="DR136" i="23"/>
  <c r="BT136" i="23"/>
  <c r="BT385" i="23"/>
  <c r="DR385" i="23"/>
  <c r="CJ385" i="23"/>
  <c r="DA385" i="23" s="1"/>
  <c r="EZ385" i="23" s="1"/>
  <c r="GH385" i="23" s="1"/>
  <c r="CJ303" i="23"/>
  <c r="DA303" i="23" s="1"/>
  <c r="EZ303" i="23" s="1"/>
  <c r="GH303" i="23" s="1"/>
  <c r="BT303" i="23"/>
  <c r="DR303" i="23"/>
  <c r="BT368" i="23"/>
  <c r="CJ368" i="23"/>
  <c r="DA368" i="23" s="1"/>
  <c r="EZ368" i="23" s="1"/>
  <c r="GH368" i="23" s="1"/>
  <c r="DR368" i="23"/>
  <c r="BT112" i="23"/>
  <c r="CJ112" i="23"/>
  <c r="DA112" i="23" s="1"/>
  <c r="EZ112" i="23" s="1"/>
  <c r="GH112" i="23" s="1"/>
  <c r="DR112" i="23"/>
  <c r="DR218" i="23"/>
  <c r="CJ218" i="23"/>
  <c r="DA218" i="23" s="1"/>
  <c r="EZ218" i="23" s="1"/>
  <c r="GH218" i="23" s="1"/>
  <c r="BT218" i="23"/>
  <c r="CJ313" i="23"/>
  <c r="DA313" i="23" s="1"/>
  <c r="EZ313" i="23" s="1"/>
  <c r="GH313" i="23" s="1"/>
  <c r="DR313" i="23"/>
  <c r="BT313" i="23"/>
  <c r="DR323" i="23"/>
  <c r="BT323" i="23"/>
  <c r="CJ323" i="23"/>
  <c r="DA323" i="23" s="1"/>
  <c r="EZ323" i="23" s="1"/>
  <c r="GH323" i="23" s="1"/>
  <c r="BT129" i="23"/>
  <c r="DR129" i="23"/>
  <c r="CJ129" i="23"/>
  <c r="DA129" i="23" s="1"/>
  <c r="EZ129" i="23" s="1"/>
  <c r="GH129" i="23" s="1"/>
  <c r="DR170" i="23"/>
  <c r="CJ170" i="23"/>
  <c r="DA170" i="23" s="1"/>
  <c r="EZ170" i="23" s="1"/>
  <c r="GH170" i="23" s="1"/>
  <c r="BT170" i="23"/>
  <c r="BT52" i="23"/>
  <c r="CJ52" i="23"/>
  <c r="DA52" i="23" s="1"/>
  <c r="EZ52" i="23" s="1"/>
  <c r="GH52" i="23" s="1"/>
  <c r="DR52" i="23"/>
  <c r="DR69" i="23"/>
  <c r="CJ69" i="23"/>
  <c r="DA69" i="23" s="1"/>
  <c r="EZ69" i="23" s="1"/>
  <c r="GH69" i="23" s="1"/>
  <c r="BT69" i="23"/>
  <c r="DR225" i="23"/>
  <c r="BT225" i="23"/>
  <c r="CJ225" i="23"/>
  <c r="DA225" i="23" s="1"/>
  <c r="EZ225" i="23" s="1"/>
  <c r="GH225" i="23" s="1"/>
  <c r="CJ248" i="23"/>
  <c r="DA248" i="23" s="1"/>
  <c r="EZ248" i="23" s="1"/>
  <c r="GH248" i="23" s="1"/>
  <c r="DR248" i="23"/>
  <c r="BT248" i="23"/>
  <c r="CJ324" i="23"/>
  <c r="DA324" i="23" s="1"/>
  <c r="EZ324" i="23" s="1"/>
  <c r="GH324" i="23" s="1"/>
  <c r="DR324" i="23"/>
  <c r="BT324" i="23"/>
  <c r="CJ105" i="23"/>
  <c r="DA105" i="23" s="1"/>
  <c r="EZ105" i="23" s="1"/>
  <c r="GH105" i="23" s="1"/>
  <c r="BT105" i="23"/>
  <c r="DR105" i="23"/>
  <c r="DR153" i="23"/>
  <c r="CJ153" i="23"/>
  <c r="DA153" i="23" s="1"/>
  <c r="EZ153" i="23" s="1"/>
  <c r="GH153" i="23" s="1"/>
  <c r="BT153" i="23"/>
  <c r="DR278" i="23"/>
  <c r="BT278" i="23"/>
  <c r="CJ278" i="23"/>
  <c r="DA278" i="23" s="1"/>
  <c r="EZ278" i="23" s="1"/>
  <c r="GH278" i="23" s="1"/>
  <c r="BT130" i="23"/>
  <c r="DR130" i="23"/>
  <c r="CJ130" i="23"/>
  <c r="DA130" i="23" s="1"/>
  <c r="EZ130" i="23" s="1"/>
  <c r="GH130" i="23" s="1"/>
  <c r="BT322" i="23"/>
  <c r="DR322" i="23"/>
  <c r="CJ322" i="23"/>
  <c r="DA322" i="23" s="1"/>
  <c r="EZ322" i="23" s="1"/>
  <c r="GH322" i="23" s="1"/>
  <c r="CJ273" i="23"/>
  <c r="DA273" i="23" s="1"/>
  <c r="EZ273" i="23" s="1"/>
  <c r="GH273" i="23" s="1"/>
  <c r="DR273" i="23"/>
  <c r="BT273" i="23"/>
  <c r="DR17" i="23"/>
  <c r="CJ17" i="23"/>
  <c r="DA17" i="23" s="1"/>
  <c r="EZ17" i="23" s="1"/>
  <c r="BT17" i="23"/>
  <c r="DR31" i="23"/>
  <c r="BT31" i="23"/>
  <c r="CJ31" i="23"/>
  <c r="DA31" i="23" s="1"/>
  <c r="EZ31" i="23" s="1"/>
  <c r="CJ327" i="23"/>
  <c r="DA327" i="23" s="1"/>
  <c r="EZ327" i="23" s="1"/>
  <c r="GH327" i="23" s="1"/>
  <c r="BT327" i="23"/>
  <c r="DR327" i="23"/>
  <c r="BT221" i="23"/>
  <c r="CJ221" i="23"/>
  <c r="DA221" i="23" s="1"/>
  <c r="EZ221" i="23" s="1"/>
  <c r="GH221" i="23" s="1"/>
  <c r="DR221" i="23"/>
  <c r="DR341" i="23"/>
  <c r="BT341" i="23"/>
  <c r="CJ341" i="23"/>
  <c r="DA341" i="23" s="1"/>
  <c r="EZ341" i="23" s="1"/>
  <c r="GH341" i="23" s="1"/>
  <c r="DR325" i="23"/>
  <c r="BT325" i="23"/>
  <c r="CJ325" i="23"/>
  <c r="DA325" i="23" s="1"/>
  <c r="EZ325" i="23" s="1"/>
  <c r="GH325" i="23" s="1"/>
  <c r="CJ299" i="23"/>
  <c r="DA299" i="23" s="1"/>
  <c r="EZ299" i="23" s="1"/>
  <c r="GH299" i="23" s="1"/>
  <c r="BT299" i="23"/>
  <c r="DR299" i="23"/>
  <c r="BT163" i="23"/>
  <c r="DR163" i="23"/>
  <c r="CJ163" i="23"/>
  <c r="DA163" i="23" s="1"/>
  <c r="EZ163" i="23" s="1"/>
  <c r="GH163" i="23" s="1"/>
  <c r="CJ84" i="23"/>
  <c r="DA84" i="23" s="1"/>
  <c r="EZ84" i="23" s="1"/>
  <c r="GH84" i="23" s="1"/>
  <c r="DR84" i="23"/>
  <c r="BT84" i="23"/>
  <c r="CJ376" i="23"/>
  <c r="DA376" i="23" s="1"/>
  <c r="EZ376" i="23" s="1"/>
  <c r="GH376" i="23" s="1"/>
  <c r="DR376" i="23"/>
  <c r="BT376" i="23"/>
  <c r="BA413" i="23"/>
  <c r="BA418" i="23"/>
  <c r="BA422" i="23"/>
  <c r="EH409" i="23"/>
  <c r="EH420" i="23"/>
  <c r="EH411" i="23"/>
  <c r="EH426" i="23"/>
  <c r="GW28" i="23"/>
  <c r="HN28" i="23" s="1"/>
  <c r="GW270" i="23"/>
  <c r="HN270" i="23" s="1"/>
  <c r="GW144" i="23"/>
  <c r="HN144" i="23" s="1"/>
  <c r="GW139" i="23"/>
  <c r="HN139" i="23" s="1"/>
  <c r="GW88" i="23"/>
  <c r="HN88" i="23" s="1"/>
  <c r="GW349" i="23"/>
  <c r="HN349" i="23" s="1"/>
  <c r="GW186" i="23"/>
  <c r="HN186" i="23" s="1"/>
  <c r="GW118" i="23"/>
  <c r="HN118" i="23" s="1"/>
  <c r="GW366" i="23"/>
  <c r="HN366" i="23" s="1"/>
  <c r="GW17" i="23"/>
  <c r="HN17" i="23" s="1"/>
  <c r="GW164" i="23"/>
  <c r="HN164" i="23" s="1"/>
  <c r="GW104" i="23"/>
  <c r="HN104" i="23" s="1"/>
  <c r="GW178" i="23"/>
  <c r="HN178" i="23" s="1"/>
  <c r="GW207" i="23"/>
  <c r="HN207" i="23" s="1"/>
  <c r="GW274" i="23"/>
  <c r="HN274" i="23" s="1"/>
  <c r="GW317" i="23"/>
  <c r="HN317" i="23" s="1"/>
  <c r="GW335" i="23"/>
  <c r="HN335" i="23" s="1"/>
  <c r="GW51" i="23"/>
  <c r="HN51" i="23" s="1"/>
  <c r="GW99" i="23"/>
  <c r="HN99" i="23" s="1"/>
  <c r="GW190" i="23"/>
  <c r="HN190" i="23" s="1"/>
  <c r="GW209" i="23"/>
  <c r="HN209" i="23" s="1"/>
  <c r="GW225" i="23"/>
  <c r="HN225" i="23" s="1"/>
  <c r="GW336" i="23"/>
  <c r="HN336" i="23" s="1"/>
  <c r="GW239" i="23"/>
  <c r="HN239" i="23" s="1"/>
  <c r="GW363" i="23"/>
  <c r="HN363" i="23" s="1"/>
  <c r="GW181" i="23"/>
  <c r="HN181" i="23" s="1"/>
  <c r="GW50" i="23"/>
  <c r="HN50" i="23" s="1"/>
  <c r="GW218" i="23"/>
  <c r="HN218" i="23" s="1"/>
  <c r="GW66" i="23"/>
  <c r="HN66" i="23" s="1"/>
  <c r="GW152" i="23"/>
  <c r="HN152" i="23" s="1"/>
  <c r="GW294" i="23"/>
  <c r="HN294" i="23" s="1"/>
  <c r="GW71" i="23"/>
  <c r="HN71" i="23" s="1"/>
  <c r="GW308" i="23"/>
  <c r="HN308" i="23" s="1"/>
  <c r="GW155" i="23"/>
  <c r="HN155" i="23" s="1"/>
  <c r="GW212" i="23"/>
  <c r="HN212" i="23" s="1"/>
  <c r="GW76" i="23"/>
  <c r="HN76" i="23" s="1"/>
  <c r="GW221" i="23"/>
  <c r="HN221" i="23" s="1"/>
  <c r="GW383" i="23"/>
  <c r="HN383" i="23" s="1"/>
  <c r="GW165" i="23"/>
  <c r="HN165" i="23" s="1"/>
  <c r="GW303" i="23"/>
  <c r="HN303" i="23" s="1"/>
  <c r="GW386" i="23"/>
  <c r="HN386" i="23" s="1"/>
  <c r="GW154" i="23"/>
  <c r="HN154" i="23" s="1"/>
  <c r="GW334" i="23"/>
  <c r="HN334" i="23" s="1"/>
  <c r="GW285" i="23"/>
  <c r="HN285" i="23" s="1"/>
  <c r="GW148" i="23"/>
  <c r="HN148" i="23" s="1"/>
  <c r="GW83" i="23"/>
  <c r="GW290" i="23"/>
  <c r="HN290" i="23" s="1"/>
  <c r="GW187" i="23"/>
  <c r="HN187" i="23" s="1"/>
  <c r="GW56" i="23"/>
  <c r="GW77" i="23"/>
  <c r="HN77" i="23" s="1"/>
  <c r="GW374" i="23"/>
  <c r="HN374" i="23" s="1"/>
  <c r="GW201" i="23"/>
  <c r="HN201" i="23" s="1"/>
  <c r="GW234" i="23"/>
  <c r="HN234" i="23" s="1"/>
  <c r="GW378" i="23"/>
  <c r="HN378" i="23" s="1"/>
  <c r="GW375" i="23"/>
  <c r="HN375" i="23" s="1"/>
  <c r="GW101" i="23"/>
  <c r="HN101" i="23" s="1"/>
  <c r="GW121" i="23"/>
  <c r="HN121" i="23" s="1"/>
  <c r="GW136" i="23"/>
  <c r="HN136" i="23" s="1"/>
  <c r="GW107" i="23"/>
  <c r="HN107" i="23" s="1"/>
  <c r="GW330" i="23"/>
  <c r="HN330" i="23" s="1"/>
  <c r="GW269" i="23"/>
  <c r="HN269" i="23" s="1"/>
  <c r="GW347" i="23"/>
  <c r="HN347" i="23" s="1"/>
  <c r="GW67" i="23"/>
  <c r="HN67" i="23" s="1"/>
  <c r="GW30" i="23"/>
  <c r="GW98" i="23"/>
  <c r="HN98" i="23" s="1"/>
  <c r="GW120" i="23"/>
  <c r="HN120" i="23" s="1"/>
  <c r="GW233" i="23"/>
  <c r="HN233" i="23" s="1"/>
  <c r="GW312" i="23"/>
  <c r="HN312" i="23" s="1"/>
  <c r="GW299" i="23"/>
  <c r="HN299" i="23" s="1"/>
  <c r="GW229" i="23"/>
  <c r="HN229" i="23" s="1"/>
  <c r="GW35" i="23"/>
  <c r="GW231" i="23"/>
  <c r="HN231" i="23" s="1"/>
  <c r="GW147" i="23"/>
  <c r="GW179" i="23"/>
  <c r="HN179" i="23" s="1"/>
  <c r="GW343" i="23"/>
  <c r="HN343" i="23" s="1"/>
  <c r="GW159" i="23"/>
  <c r="HN159" i="23" s="1"/>
  <c r="GW376" i="23"/>
  <c r="HN376" i="23" s="1"/>
  <c r="GW224" i="23"/>
  <c r="HN224" i="23" s="1"/>
  <c r="GW390" i="23"/>
  <c r="HN390" i="23" s="1"/>
  <c r="GW168" i="23"/>
  <c r="HN168" i="23" s="1"/>
  <c r="GW58" i="23"/>
  <c r="HN58" i="23" s="1"/>
  <c r="GW117" i="23"/>
  <c r="HN117" i="23" s="1"/>
  <c r="GW328" i="23"/>
  <c r="HN328" i="23" s="1"/>
  <c r="GW161" i="23"/>
  <c r="HN161" i="23" s="1"/>
  <c r="GW235" i="23"/>
  <c r="HN235" i="23" s="1"/>
  <c r="GW156" i="23"/>
  <c r="HN156" i="23" s="1"/>
  <c r="GW380" i="23"/>
  <c r="HN380" i="23" s="1"/>
  <c r="GW143" i="23"/>
  <c r="HN143" i="23" s="1"/>
  <c r="GW322" i="23"/>
  <c r="HN322" i="23" s="1"/>
  <c r="GW109" i="23"/>
  <c r="HN109" i="23" s="1"/>
  <c r="GW189" i="23"/>
  <c r="HN189" i="23" s="1"/>
  <c r="GW70" i="23"/>
  <c r="HN70" i="23" s="1"/>
  <c r="GW344" i="23"/>
  <c r="HN344" i="23" s="1"/>
  <c r="GW392" i="23"/>
  <c r="HN392" i="23" s="1"/>
  <c r="GW329" i="23"/>
  <c r="HN329" i="23" s="1"/>
  <c r="GW370" i="23"/>
  <c r="HN370" i="23" s="1"/>
  <c r="GW157" i="23"/>
  <c r="HN157" i="23" s="1"/>
  <c r="GW227" i="23"/>
  <c r="HN227" i="23" s="1"/>
  <c r="GW292" i="23"/>
  <c r="HN292" i="23" s="1"/>
  <c r="GW324" i="23"/>
  <c r="HN324" i="23" s="1"/>
  <c r="GW295" i="23"/>
  <c r="HN295" i="23" s="1"/>
  <c r="GW371" i="23"/>
  <c r="HN371" i="23" s="1"/>
  <c r="GW138" i="23"/>
  <c r="HN138" i="23" s="1"/>
  <c r="GW116" i="23"/>
  <c r="HN116" i="23" s="1"/>
  <c r="GW357" i="23"/>
  <c r="HN357" i="23" s="1"/>
  <c r="GW142" i="23"/>
  <c r="HN142" i="23" s="1"/>
  <c r="GW78" i="23"/>
  <c r="HN78" i="23" s="1"/>
  <c r="GW180" i="23"/>
  <c r="HN180" i="23" s="1"/>
  <c r="GW22" i="23"/>
  <c r="GW74" i="23"/>
  <c r="HN74" i="23" s="1"/>
  <c r="GW43" i="23"/>
  <c r="HN43" i="23" s="1"/>
  <c r="GW228" i="23"/>
  <c r="HN228" i="23" s="1"/>
  <c r="GW248" i="23"/>
  <c r="HN248" i="23" s="1"/>
  <c r="GW96" i="23"/>
  <c r="HN96" i="23" s="1"/>
  <c r="GW223" i="23"/>
  <c r="HN223" i="23" s="1"/>
  <c r="GW191" i="23"/>
  <c r="HN191" i="23" s="1"/>
  <c r="GW249" i="23"/>
  <c r="HN249" i="23" s="1"/>
  <c r="GW213" i="23"/>
  <c r="HN213" i="23" s="1"/>
  <c r="GW327" i="23"/>
  <c r="HN327" i="23" s="1"/>
  <c r="GW134" i="23"/>
  <c r="HN134" i="23" s="1"/>
  <c r="GW206" i="23"/>
  <c r="HN206" i="23" s="1"/>
  <c r="GW177" i="23"/>
  <c r="HN177" i="23" s="1"/>
  <c r="GW278" i="23"/>
  <c r="HN278" i="23" s="1"/>
  <c r="GW153" i="23"/>
  <c r="HN153" i="23" s="1"/>
  <c r="GW73" i="23"/>
  <c r="HN73" i="23" s="1"/>
  <c r="GW174" i="23"/>
  <c r="HN174" i="23" s="1"/>
  <c r="GW119" i="23"/>
  <c r="HN119" i="23" s="1"/>
  <c r="GW135" i="23"/>
  <c r="HN135" i="23" s="1"/>
  <c r="GW25" i="23"/>
  <c r="GW103" i="23"/>
  <c r="HN103" i="23" s="1"/>
  <c r="GW244" i="23"/>
  <c r="HN244" i="23" s="1"/>
  <c r="GW64" i="23"/>
  <c r="GW314" i="23"/>
  <c r="HN314" i="23" s="1"/>
  <c r="GW367" i="23"/>
  <c r="HN367" i="23" s="1"/>
  <c r="GW158" i="23"/>
  <c r="HN158" i="23" s="1"/>
  <c r="GW48" i="23"/>
  <c r="HN48" i="23" s="1"/>
  <c r="GW97" i="23"/>
  <c r="HN97" i="23" s="1"/>
  <c r="GW169" i="23"/>
  <c r="HN169" i="23" s="1"/>
  <c r="GW113" i="23"/>
  <c r="HN113" i="23" s="1"/>
  <c r="GW389" i="23"/>
  <c r="HN389" i="23" s="1"/>
  <c r="GW42" i="23"/>
  <c r="HN42" i="23" s="1"/>
  <c r="GW81" i="23"/>
  <c r="HN81" i="23" s="1"/>
  <c r="GW108" i="23"/>
  <c r="HN108" i="23" s="1"/>
  <c r="GW362" i="23"/>
  <c r="HN362" i="23" s="1"/>
  <c r="GW242" i="23"/>
  <c r="HN242" i="23" s="1"/>
  <c r="GW313" i="23"/>
  <c r="HN313" i="23" s="1"/>
  <c r="GW217" i="23"/>
  <c r="HN217" i="23" s="1"/>
  <c r="GW384" i="23"/>
  <c r="HN384" i="23" s="1"/>
  <c r="GW111" i="23"/>
  <c r="HN111" i="23" s="1"/>
  <c r="GW373" i="23"/>
  <c r="HN373" i="23" s="1"/>
  <c r="GW257" i="23"/>
  <c r="HN257" i="23" s="1"/>
  <c r="GW346" i="23"/>
  <c r="HN346" i="23" s="1"/>
  <c r="GW240" i="23"/>
  <c r="HN240" i="23" s="1"/>
  <c r="GW394" i="23"/>
  <c r="HN394" i="23" s="1"/>
  <c r="GW208" i="23"/>
  <c r="HN208" i="23" s="1"/>
  <c r="GW307" i="23"/>
  <c r="HN307" i="23" s="1"/>
  <c r="GW286" i="23"/>
  <c r="HN286" i="23" s="1"/>
  <c r="GW348" i="23"/>
  <c r="HN348" i="23" s="1"/>
  <c r="GW238" i="23"/>
  <c r="HN238" i="23" s="1"/>
  <c r="GW182" i="23"/>
  <c r="HN182" i="23" s="1"/>
  <c r="GW230" i="23"/>
  <c r="HN230" i="23" s="1"/>
  <c r="GW359" i="23"/>
  <c r="HN359" i="23" s="1"/>
  <c r="GW93" i="23"/>
  <c r="GW355" i="23"/>
  <c r="HN355" i="23" s="1"/>
  <c r="GW325" i="23"/>
  <c r="HN325" i="23" s="1"/>
  <c r="GW65" i="23"/>
  <c r="HN65" i="23" s="1"/>
  <c r="GW31" i="23"/>
  <c r="HN31" i="23" s="1"/>
  <c r="GW256" i="23"/>
  <c r="HN256" i="23" s="1"/>
  <c r="GW211" i="23"/>
  <c r="HN211" i="23" s="1"/>
  <c r="GW393" i="23"/>
  <c r="HN393" i="23" s="1"/>
  <c r="GW379" i="23"/>
  <c r="HN379" i="23" s="1"/>
  <c r="GW306" i="23"/>
  <c r="HN306" i="23" s="1"/>
  <c r="GW271" i="23"/>
  <c r="HN271" i="23" s="1"/>
  <c r="GW33" i="23"/>
  <c r="HN33" i="23" s="1"/>
  <c r="GW112" i="23"/>
  <c r="HN112" i="23" s="1"/>
  <c r="GW29" i="23"/>
  <c r="HN29" i="23" s="1"/>
  <c r="GW263" i="23"/>
  <c r="HN263" i="23" s="1"/>
  <c r="GW356" i="23"/>
  <c r="HN356" i="23" s="1"/>
  <c r="GW250" i="23"/>
  <c r="HN250" i="23" s="1"/>
  <c r="GW319" i="23"/>
  <c r="HN319" i="23" s="1"/>
  <c r="GW289" i="23"/>
  <c r="HN289" i="23" s="1"/>
  <c r="GW267" i="23"/>
  <c r="HN267" i="23" s="1"/>
  <c r="GW194" i="23"/>
  <c r="HN194" i="23" s="1"/>
  <c r="GW210" i="23"/>
  <c r="HN210" i="23" s="1"/>
  <c r="GW219" i="23"/>
  <c r="HN219" i="23" s="1"/>
  <c r="GW353" i="23"/>
  <c r="HN353" i="23" s="1"/>
  <c r="GW202" i="23"/>
  <c r="HN202" i="23" s="1"/>
  <c r="GW162" i="23"/>
  <c r="HN162" i="23" s="1"/>
  <c r="GW100" i="23"/>
  <c r="HN100" i="23" s="1"/>
  <c r="GW361" i="23"/>
  <c r="HN361" i="23" s="1"/>
  <c r="GW160" i="23"/>
  <c r="HN160" i="23" s="1"/>
  <c r="GW305" i="23"/>
  <c r="HN305" i="23" s="1"/>
  <c r="GW130" i="23"/>
  <c r="HN130" i="23" s="1"/>
  <c r="GW391" i="23"/>
  <c r="HN391" i="23" s="1"/>
  <c r="GW247" i="23"/>
  <c r="HN247" i="23" s="1"/>
  <c r="GW40" i="23"/>
  <c r="HN40" i="23" s="1"/>
  <c r="GW318" i="23"/>
  <c r="HN318" i="23" s="1"/>
  <c r="GW133" i="23"/>
  <c r="HN133" i="23" s="1"/>
  <c r="GW110" i="23"/>
  <c r="HN110" i="23" s="1"/>
  <c r="GW350" i="23"/>
  <c r="HN350" i="23" s="1"/>
  <c r="GW125" i="23"/>
  <c r="HN125" i="23" s="1"/>
  <c r="GW52" i="23"/>
  <c r="HN52" i="23" s="1"/>
  <c r="GW342" i="23"/>
  <c r="HN342" i="23" s="1"/>
  <c r="GW45" i="23"/>
  <c r="HN45" i="23" s="1"/>
  <c r="GW333" i="23"/>
  <c r="HN333" i="23" s="1"/>
  <c r="GW41" i="23"/>
  <c r="HN41" i="23" s="1"/>
  <c r="GW339" i="23"/>
  <c r="HN339" i="23" s="1"/>
  <c r="GW15" i="23"/>
  <c r="GW167" i="23"/>
  <c r="HN167" i="23" s="1"/>
  <c r="GW87" i="23"/>
  <c r="GW321" i="23"/>
  <c r="HN321" i="23" s="1"/>
  <c r="GW251" i="23"/>
  <c r="HN251" i="23" s="1"/>
  <c r="GW296" i="23"/>
  <c r="HN296" i="23" s="1"/>
  <c r="GW320" i="23"/>
  <c r="HN320" i="23" s="1"/>
  <c r="GW293" i="23"/>
  <c r="HN293" i="23" s="1"/>
  <c r="GW21" i="23"/>
  <c r="HN21" i="23" s="1"/>
  <c r="GW27" i="23"/>
  <c r="HN27" i="23" s="1"/>
  <c r="GW287" i="23"/>
  <c r="HN287" i="23" s="1"/>
  <c r="GW255" i="23"/>
  <c r="HN255" i="23" s="1"/>
  <c r="GW195" i="23"/>
  <c r="HN195" i="23" s="1"/>
  <c r="GW95" i="23"/>
  <c r="HN95" i="23" s="1"/>
  <c r="GW163" i="23"/>
  <c r="HN163" i="23" s="1"/>
  <c r="GW284" i="23"/>
  <c r="HN284" i="23" s="1"/>
  <c r="GW192" i="23"/>
  <c r="HN192" i="23" s="1"/>
  <c r="GW90" i="23"/>
  <c r="HN90" i="23" s="1"/>
  <c r="GW141" i="23"/>
  <c r="HN141" i="23" s="1"/>
  <c r="GW47" i="23"/>
  <c r="HN47" i="23" s="1"/>
  <c r="GW92" i="23"/>
  <c r="HN92" i="23" s="1"/>
  <c r="GW114" i="23"/>
  <c r="HN114" i="23" s="1"/>
  <c r="GW197" i="23"/>
  <c r="HN197" i="23" s="1"/>
  <c r="GW297" i="23"/>
  <c r="HN297" i="23" s="1"/>
  <c r="GW91" i="23"/>
  <c r="HN91" i="23" s="1"/>
  <c r="GW259" i="23"/>
  <c r="HN259" i="23" s="1"/>
  <c r="GW351" i="23"/>
  <c r="HN351" i="23" s="1"/>
  <c r="GW173" i="23"/>
  <c r="HN173" i="23" s="1"/>
  <c r="GW243" i="23"/>
  <c r="HN243" i="23" s="1"/>
  <c r="GW332" i="23"/>
  <c r="HN332" i="23" s="1"/>
  <c r="GW126" i="23"/>
  <c r="HN126" i="23" s="1"/>
  <c r="GW84" i="23"/>
  <c r="HN84" i="23" s="1"/>
  <c r="GW62" i="23"/>
  <c r="HN62" i="23" s="1"/>
  <c r="GW24" i="23"/>
  <c r="HN24" i="23" s="1"/>
  <c r="GW354" i="23"/>
  <c r="HN354" i="23" s="1"/>
  <c r="GW137" i="23"/>
  <c r="HN137" i="23" s="1"/>
  <c r="GW205" i="23"/>
  <c r="HN205" i="23" s="1"/>
  <c r="GW360" i="23"/>
  <c r="HN360" i="23" s="1"/>
  <c r="GW331" i="23"/>
  <c r="HN331" i="23" s="1"/>
  <c r="GW54" i="23"/>
  <c r="HN54" i="23" s="1"/>
  <c r="GW82" i="23"/>
  <c r="HN82" i="23" s="1"/>
  <c r="GW382" i="23"/>
  <c r="HN382" i="23" s="1"/>
  <c r="GW301" i="23"/>
  <c r="HN301" i="23" s="1"/>
  <c r="GW316" i="23"/>
  <c r="HN316" i="23" s="1"/>
  <c r="GW46" i="23"/>
  <c r="HN46" i="23" s="1"/>
  <c r="GW276" i="23"/>
  <c r="HN276" i="23" s="1"/>
  <c r="GW315" i="23"/>
  <c r="HN315" i="23" s="1"/>
  <c r="GW372" i="23"/>
  <c r="HN372" i="23" s="1"/>
  <c r="GW222" i="23"/>
  <c r="HN222" i="23" s="1"/>
  <c r="GW337" i="23"/>
  <c r="HN337" i="23" s="1"/>
  <c r="GW241" i="23"/>
  <c r="HN241" i="23" s="1"/>
  <c r="GW53" i="23"/>
  <c r="HN53" i="23" s="1"/>
  <c r="GW216" i="23"/>
  <c r="HN216" i="23" s="1"/>
  <c r="GW102" i="23"/>
  <c r="HN102" i="23" s="1"/>
  <c r="GW185" i="23"/>
  <c r="HN185" i="23" s="1"/>
  <c r="GW196" i="23"/>
  <c r="HN196" i="23" s="1"/>
  <c r="GW254" i="23"/>
  <c r="HN254" i="23" s="1"/>
  <c r="GW60" i="23"/>
  <c r="HN60" i="23" s="1"/>
  <c r="GW89" i="23"/>
  <c r="HN89" i="23" s="1"/>
  <c r="GW309" i="23"/>
  <c r="HN309" i="23" s="1"/>
  <c r="GW37" i="23"/>
  <c r="HN37" i="23" s="1"/>
  <c r="GW323" i="23"/>
  <c r="HN323" i="23" s="1"/>
  <c r="GW16" i="23"/>
  <c r="GW149" i="23"/>
  <c r="HN149" i="23" s="1"/>
  <c r="GW258" i="23"/>
  <c r="HN258" i="23" s="1"/>
  <c r="GW265" i="23"/>
  <c r="HN265" i="23" s="1"/>
  <c r="GW151" i="23"/>
  <c r="HN151" i="23" s="1"/>
  <c r="GW277" i="23"/>
  <c r="HN277" i="23" s="1"/>
  <c r="GW280" i="23"/>
  <c r="HN280" i="23" s="1"/>
  <c r="GW272" i="23"/>
  <c r="HN272" i="23" s="1"/>
  <c r="GW262" i="23"/>
  <c r="HN262" i="23" s="1"/>
  <c r="GW166" i="23"/>
  <c r="HN166" i="23" s="1"/>
  <c r="GW369" i="23"/>
  <c r="HN369" i="23" s="1"/>
  <c r="GW105" i="23"/>
  <c r="HN105" i="23" s="1"/>
  <c r="GW57" i="23"/>
  <c r="HN57" i="23" s="1"/>
  <c r="GW59" i="23"/>
  <c r="HN59" i="23" s="1"/>
  <c r="GW282" i="23"/>
  <c r="HN282" i="23" s="1"/>
  <c r="GW131" i="23"/>
  <c r="HN131" i="23" s="1"/>
  <c r="GW61" i="23"/>
  <c r="HN61" i="23" s="1"/>
  <c r="GW34" i="23"/>
  <c r="HN34" i="23" s="1"/>
  <c r="GW364" i="23"/>
  <c r="HN364" i="23" s="1"/>
  <c r="GW377" i="23"/>
  <c r="HN377" i="23" s="1"/>
  <c r="GW275" i="23"/>
  <c r="HN275" i="23" s="1"/>
  <c r="GW124" i="23"/>
  <c r="HN124" i="23" s="1"/>
  <c r="GW215" i="23"/>
  <c r="HN215" i="23" s="1"/>
  <c r="GW396" i="23"/>
  <c r="HN396" i="23" s="1"/>
  <c r="GW345" i="23"/>
  <c r="HN345" i="23" s="1"/>
  <c r="GW14" i="23"/>
  <c r="GW310" i="23"/>
  <c r="HN310" i="23" s="1"/>
  <c r="GW193" i="23"/>
  <c r="HN193" i="23" s="1"/>
  <c r="GW273" i="23"/>
  <c r="HN273" i="23" s="1"/>
  <c r="GW232" i="23"/>
  <c r="HN232" i="23" s="1"/>
  <c r="GW268" i="23"/>
  <c r="HN268" i="23" s="1"/>
  <c r="GW198" i="23"/>
  <c r="HN198" i="23" s="1"/>
  <c r="GW188" i="23"/>
  <c r="HN188" i="23" s="1"/>
  <c r="GW340" i="23"/>
  <c r="HN340" i="23" s="1"/>
  <c r="GW68" i="23"/>
  <c r="HN68" i="23" s="1"/>
  <c r="GW264" i="23"/>
  <c r="HN264" i="23" s="1"/>
  <c r="GW36" i="23"/>
  <c r="HN36" i="23" s="1"/>
  <c r="GW129" i="23"/>
  <c r="HN129" i="23" s="1"/>
  <c r="GW220" i="23"/>
  <c r="HN220" i="23" s="1"/>
  <c r="GW20" i="23"/>
  <c r="GW352" i="23"/>
  <c r="HN352" i="23" s="1"/>
  <c r="GW94" i="23"/>
  <c r="HN94" i="23" s="1"/>
  <c r="GW253" i="23"/>
  <c r="HN253" i="23" s="1"/>
  <c r="GW260" i="23"/>
  <c r="HN260" i="23" s="1"/>
  <c r="GW214" i="23"/>
  <c r="HN214" i="23" s="1"/>
  <c r="GW49" i="23"/>
  <c r="HN49" i="23" s="1"/>
  <c r="GW128" i="23"/>
  <c r="HN128" i="23" s="1"/>
  <c r="GW80" i="23"/>
  <c r="HN80" i="23" s="1"/>
  <c r="GW298" i="23"/>
  <c r="HN298" i="23" s="1"/>
  <c r="GW304" i="23"/>
  <c r="HN304" i="23" s="1"/>
  <c r="GW266" i="23"/>
  <c r="HN266" i="23" s="1"/>
  <c r="GW79" i="23"/>
  <c r="HN79" i="23" s="1"/>
  <c r="GW302" i="23"/>
  <c r="HN302" i="23" s="1"/>
  <c r="GW140" i="23"/>
  <c r="HN140" i="23" s="1"/>
  <c r="GW281" i="23"/>
  <c r="HN281" i="23" s="1"/>
  <c r="GW279" i="23"/>
  <c r="HN279" i="23" s="1"/>
  <c r="GW252" i="23"/>
  <c r="HN252" i="23" s="1"/>
  <c r="GW115" i="23"/>
  <c r="HN115" i="23" s="1"/>
  <c r="GW171" i="23"/>
  <c r="HN171" i="23" s="1"/>
  <c r="GW18" i="23"/>
  <c r="HN18" i="23" s="1"/>
  <c r="GW200" i="23"/>
  <c r="HN200" i="23" s="1"/>
  <c r="GW123" i="23"/>
  <c r="HN123" i="23" s="1"/>
  <c r="GW291" i="23"/>
  <c r="HN291" i="23" s="1"/>
  <c r="GW26" i="23"/>
  <c r="HN26" i="23" s="1"/>
  <c r="GW39" i="23"/>
  <c r="HN39" i="23" s="1"/>
  <c r="GW395" i="23"/>
  <c r="HN395" i="23" s="1"/>
  <c r="GW261" i="23"/>
  <c r="HN261" i="23" s="1"/>
  <c r="GW145" i="23"/>
  <c r="HN145" i="23" s="1"/>
  <c r="GW311" i="23"/>
  <c r="HN311" i="23" s="1"/>
  <c r="GW368" i="23"/>
  <c r="HN368" i="23" s="1"/>
  <c r="GW236" i="23"/>
  <c r="HN236" i="23" s="1"/>
  <c r="GW85" i="23"/>
  <c r="HN85" i="23" s="1"/>
  <c r="GW341" i="23"/>
  <c r="HN341" i="23" s="1"/>
  <c r="GW300" i="23"/>
  <c r="HN300" i="23" s="1"/>
  <c r="GW55" i="23"/>
  <c r="HN55" i="23" s="1"/>
  <c r="GW385" i="23"/>
  <c r="HN385" i="23" s="1"/>
  <c r="GW72" i="23"/>
  <c r="HN72" i="23" s="1"/>
  <c r="GW358" i="23"/>
  <c r="HN358" i="23" s="1"/>
  <c r="GW127" i="23"/>
  <c r="HN127" i="23" s="1"/>
  <c r="GW365" i="23"/>
  <c r="HN365" i="23" s="1"/>
  <c r="GW183" i="23"/>
  <c r="HN183" i="23" s="1"/>
  <c r="GW204" i="23"/>
  <c r="HN204" i="23" s="1"/>
  <c r="GW381" i="23"/>
  <c r="HN381" i="23" s="1"/>
  <c r="GW32" i="23"/>
  <c r="HN32" i="23" s="1"/>
  <c r="GW38" i="23"/>
  <c r="HN38" i="23" s="1"/>
  <c r="GW338" i="23"/>
  <c r="HN338" i="23" s="1"/>
  <c r="GW106" i="23"/>
  <c r="HN106" i="23" s="1"/>
  <c r="GW283" i="23"/>
  <c r="HN283" i="23" s="1"/>
  <c r="GW176" i="23"/>
  <c r="HN176" i="23" s="1"/>
  <c r="GW226" i="23"/>
  <c r="HN226" i="23" s="1"/>
  <c r="GW23" i="23"/>
  <c r="GW203" i="23"/>
  <c r="HN203" i="23" s="1"/>
  <c r="GW245" i="23"/>
  <c r="HN245" i="23" s="1"/>
  <c r="GW175" i="23"/>
  <c r="HN175" i="23" s="1"/>
  <c r="GW170" i="23"/>
  <c r="HN170" i="23" s="1"/>
  <c r="GW172" i="23"/>
  <c r="HN172" i="23" s="1"/>
  <c r="GW184" i="23"/>
  <c r="HN184" i="23" s="1"/>
  <c r="GW326" i="23"/>
  <c r="HN326" i="23" s="1"/>
  <c r="GW146" i="23"/>
  <c r="GW132" i="23"/>
  <c r="HN132" i="23" s="1"/>
  <c r="GW122" i="23"/>
  <c r="HN122" i="23" s="1"/>
  <c r="GW387" i="23"/>
  <c r="HN387" i="23" s="1"/>
  <c r="GW44" i="23"/>
  <c r="HN44" i="23" s="1"/>
  <c r="GW19" i="23"/>
  <c r="HN19" i="23" s="1"/>
  <c r="GW199" i="23"/>
  <c r="HN199" i="23" s="1"/>
  <c r="GW246" i="23"/>
  <c r="HN246" i="23" s="1"/>
  <c r="GW63" i="23"/>
  <c r="HN63" i="23" s="1"/>
  <c r="GW150" i="23"/>
  <c r="HN150" i="23" s="1"/>
  <c r="GW86" i="23"/>
  <c r="HN86" i="23" s="1"/>
  <c r="GW388" i="23"/>
  <c r="HN388" i="23" s="1"/>
  <c r="GW288" i="23"/>
  <c r="HN288" i="23" s="1"/>
  <c r="GW69" i="23"/>
  <c r="HN69" i="23" s="1"/>
  <c r="GW237" i="23"/>
  <c r="HN237" i="23" s="1"/>
  <c r="GW75" i="23"/>
  <c r="HN75" i="23" s="1"/>
  <c r="EH414" i="23"/>
  <c r="EH424" i="23"/>
  <c r="EH407" i="23"/>
  <c r="Q18" i="33"/>
  <c r="Q58" i="33" s="1"/>
  <c r="Q62" i="33" s="1"/>
  <c r="Q67" i="26"/>
  <c r="EH422" i="23"/>
  <c r="EH423" i="23"/>
  <c r="EH405" i="23"/>
  <c r="EH398" i="23"/>
  <c r="GX3" i="23" s="1"/>
  <c r="FB147" i="23"/>
  <c r="FB93" i="23"/>
  <c r="FB35" i="23"/>
  <c r="S46" i="33"/>
  <c r="FB64" i="23"/>
  <c r="FB23" i="23"/>
  <c r="S19" i="33"/>
  <c r="FB22" i="23"/>
  <c r="FB83" i="23"/>
  <c r="S40" i="33"/>
  <c r="FD20" i="23"/>
  <c r="FD146" i="23"/>
  <c r="FD64" i="23"/>
  <c r="FD14" i="23"/>
  <c r="FD30" i="23"/>
  <c r="FD56" i="23"/>
  <c r="FV146" i="23"/>
  <c r="FD23" i="23"/>
  <c r="FD35" i="23"/>
  <c r="FD93" i="23"/>
  <c r="FD147" i="23"/>
  <c r="U46" i="33"/>
  <c r="V22" i="33"/>
  <c r="V44" i="33"/>
  <c r="EL400" i="23"/>
  <c r="U60" i="33" s="1"/>
  <c r="GK64" i="23"/>
  <c r="GK22" i="23"/>
  <c r="GK56" i="23"/>
  <c r="GK25" i="23"/>
  <c r="GK16" i="23"/>
  <c r="GK30" i="23"/>
  <c r="GK146" i="23"/>
  <c r="FC410" i="23"/>
  <c r="GJ410" i="23"/>
  <c r="GK14" i="23"/>
  <c r="GK20" i="23"/>
  <c r="GK87" i="23"/>
  <c r="GK93" i="23"/>
  <c r="BE400" i="23"/>
  <c r="DE400" i="23"/>
  <c r="GL400" i="23" s="1"/>
  <c r="GK35" i="23"/>
  <c r="EI171" i="23" l="1"/>
  <c r="EI384" i="23"/>
  <c r="EI349" i="23"/>
  <c r="EI176" i="23"/>
  <c r="EI121" i="23"/>
  <c r="EI126" i="23"/>
  <c r="EI280" i="23"/>
  <c r="R34" i="33" s="1"/>
  <c r="EI170" i="23"/>
  <c r="EI55" i="23"/>
  <c r="EI239" i="23"/>
  <c r="EI136" i="23"/>
  <c r="EI168" i="23"/>
  <c r="EI85" i="23"/>
  <c r="EI346" i="23"/>
  <c r="EI210" i="23"/>
  <c r="EI179" i="23"/>
  <c r="R48" i="33" s="1"/>
  <c r="EI29" i="23"/>
  <c r="EI342" i="23"/>
  <c r="EI252" i="23"/>
  <c r="R53" i="33" s="1"/>
  <c r="EI132" i="23"/>
  <c r="EI113" i="23"/>
  <c r="EI272" i="23"/>
  <c r="EI302" i="23"/>
  <c r="EI390" i="23"/>
  <c r="EI296" i="23"/>
  <c r="EI212" i="23"/>
  <c r="EI159" i="23"/>
  <c r="EI91" i="23"/>
  <c r="EI365" i="23"/>
  <c r="EI192" i="23"/>
  <c r="EI284" i="23"/>
  <c r="EI17" i="23"/>
  <c r="EI130" i="23"/>
  <c r="EI218" i="23"/>
  <c r="EI178" i="23"/>
  <c r="EI80" i="23"/>
  <c r="EI364" i="23"/>
  <c r="EI380" i="23"/>
  <c r="EI289" i="23"/>
  <c r="GJ22" i="23"/>
  <c r="GJ64" i="23"/>
  <c r="GJ23" i="23"/>
  <c r="GJ35" i="23"/>
  <c r="GJ93" i="23"/>
  <c r="GJ83" i="23"/>
  <c r="GJ147" i="23"/>
  <c r="EI48" i="23"/>
  <c r="EI24" i="23"/>
  <c r="EI214" i="23"/>
  <c r="EI197" i="23"/>
  <c r="GH18" i="23"/>
  <c r="GH419" i="23" s="1"/>
  <c r="EZ419" i="23"/>
  <c r="GH95" i="23"/>
  <c r="GH421" i="23" s="1"/>
  <c r="EZ421" i="23"/>
  <c r="GH82" i="23"/>
  <c r="GH408" i="23" s="1"/>
  <c r="EZ408" i="23"/>
  <c r="EI33" i="23"/>
  <c r="GH31" i="23"/>
  <c r="EZ412" i="23"/>
  <c r="GH32" i="23"/>
  <c r="GH414" i="23" s="1"/>
  <c r="EZ414" i="23"/>
  <c r="GH53" i="23"/>
  <c r="GH425" i="23" s="1"/>
  <c r="EZ425" i="23"/>
  <c r="GH179" i="23"/>
  <c r="GH413" i="23" s="1"/>
  <c r="EZ413" i="23"/>
  <c r="GH24" i="23"/>
  <c r="EZ420" i="23"/>
  <c r="EZ409" i="23"/>
  <c r="GH214" i="23"/>
  <c r="GH415" i="23" s="1"/>
  <c r="EZ415" i="23"/>
  <c r="S68" i="26"/>
  <c r="GH62" i="23"/>
  <c r="GH406" i="23" s="1"/>
  <c r="EZ406" i="23"/>
  <c r="GH142" i="23"/>
  <c r="GH407" i="23" s="1"/>
  <c r="EZ407" i="23"/>
  <c r="GH26" i="23"/>
  <c r="EZ422" i="23"/>
  <c r="GH17" i="23"/>
  <c r="EZ405" i="23"/>
  <c r="EZ398" i="23"/>
  <c r="EZ423" i="23"/>
  <c r="GH27" i="23"/>
  <c r="EZ418" i="23"/>
  <c r="GH40" i="23"/>
  <c r="EZ411" i="23"/>
  <c r="GH44" i="23"/>
  <c r="GH426" i="23" s="1"/>
  <c r="EZ426" i="23"/>
  <c r="GH42" i="23"/>
  <c r="EZ424" i="23"/>
  <c r="EI334" i="23"/>
  <c r="EI63" i="23"/>
  <c r="EI341" i="23"/>
  <c r="EI278" i="23"/>
  <c r="EI115" i="23"/>
  <c r="EI198" i="23"/>
  <c r="EI231" i="23"/>
  <c r="EI68" i="23"/>
  <c r="EI377" i="23"/>
  <c r="EI143" i="23"/>
  <c r="EI205" i="23"/>
  <c r="R28" i="33" s="1"/>
  <c r="EI327" i="23"/>
  <c r="EI105" i="23"/>
  <c r="EI275" i="23"/>
  <c r="EI233" i="23"/>
  <c r="EI227" i="23"/>
  <c r="EI186" i="23"/>
  <c r="EI182" i="23"/>
  <c r="R27" i="33" s="1"/>
  <c r="EI245" i="23"/>
  <c r="EI213" i="23"/>
  <c r="EI385" i="23"/>
  <c r="EI258" i="23"/>
  <c r="EI321" i="23"/>
  <c r="EI135" i="23"/>
  <c r="EI236" i="23"/>
  <c r="EI376" i="23"/>
  <c r="EI324" i="23"/>
  <c r="EI313" i="23"/>
  <c r="EI368" i="23"/>
  <c r="EI271" i="23"/>
  <c r="EI222" i="23"/>
  <c r="EI78" i="23"/>
  <c r="EI69" i="23"/>
  <c r="EI129" i="23"/>
  <c r="EI344" i="23"/>
  <c r="R35" i="33" s="1"/>
  <c r="EI304" i="23"/>
  <c r="EI250" i="23"/>
  <c r="EI211" i="23"/>
  <c r="EI58" i="23"/>
  <c r="EI73" i="23"/>
  <c r="EI71" i="23"/>
  <c r="EI310" i="23"/>
  <c r="EI43" i="23"/>
  <c r="EI220" i="23"/>
  <c r="EI49" i="23"/>
  <c r="R41" i="33" s="1"/>
  <c r="EI163" i="23"/>
  <c r="EI137" i="23"/>
  <c r="R45" i="33" s="1"/>
  <c r="EI166" i="23"/>
  <c r="EI285" i="23"/>
  <c r="EI103" i="23"/>
  <c r="EI361" i="23"/>
  <c r="EI201" i="23"/>
  <c r="EI117" i="23"/>
  <c r="EI230" i="23"/>
  <c r="EI92" i="23"/>
  <c r="EI355" i="23"/>
  <c r="R37" i="33" s="1"/>
  <c r="EI328" i="23"/>
  <c r="EI145" i="23"/>
  <c r="EI379" i="23"/>
  <c r="EI38" i="23"/>
  <c r="EI51" i="23"/>
  <c r="EI224" i="23"/>
  <c r="EI358" i="23"/>
  <c r="EI235" i="23"/>
  <c r="EI383" i="23"/>
  <c r="EI225" i="23"/>
  <c r="EI100" i="23"/>
  <c r="EI149" i="23"/>
  <c r="EI357" i="23"/>
  <c r="EI312" i="23"/>
  <c r="EI206" i="23"/>
  <c r="EI253" i="23"/>
  <c r="EI219" i="23"/>
  <c r="EI354" i="23"/>
  <c r="R36" i="33" s="1"/>
  <c r="EI246" i="23"/>
  <c r="EI82" i="23"/>
  <c r="EI291" i="23"/>
  <c r="EI181" i="23"/>
  <c r="R26" i="33" s="1"/>
  <c r="EI263" i="23"/>
  <c r="EI316" i="23"/>
  <c r="EI102" i="23"/>
  <c r="EI184" i="23"/>
  <c r="R49" i="33" s="1"/>
  <c r="EI133" i="23"/>
  <c r="EI53" i="23"/>
  <c r="EI254" i="23"/>
  <c r="R32" i="33" s="1"/>
  <c r="EI144" i="23"/>
  <c r="EI338" i="23"/>
  <c r="EI47" i="23"/>
  <c r="EI295" i="23"/>
  <c r="EI37" i="23"/>
  <c r="EI207" i="23"/>
  <c r="EI74" i="23"/>
  <c r="EI54" i="23"/>
  <c r="EI308" i="23"/>
  <c r="EI375" i="23"/>
  <c r="EI70" i="23"/>
  <c r="EI27" i="23"/>
  <c r="EI209" i="23"/>
  <c r="R29" i="33" s="1"/>
  <c r="EI249" i="23"/>
  <c r="EI303" i="23"/>
  <c r="EI277" i="23"/>
  <c r="EI94" i="23"/>
  <c r="R21" i="33" s="1"/>
  <c r="EI378" i="23"/>
  <c r="EI330" i="23"/>
  <c r="EI62" i="23"/>
  <c r="EI395" i="23"/>
  <c r="EI188" i="23"/>
  <c r="EI294" i="23"/>
  <c r="EI267" i="23"/>
  <c r="R33" i="33" s="1"/>
  <c r="EI345" i="23"/>
  <c r="EI276" i="23"/>
  <c r="EI311" i="23"/>
  <c r="EI21" i="23"/>
  <c r="EI274" i="23"/>
  <c r="EI157" i="23"/>
  <c r="EI162" i="23"/>
  <c r="EI89" i="23"/>
  <c r="EI315" i="23"/>
  <c r="EI187" i="23"/>
  <c r="EI76" i="23"/>
  <c r="EI199" i="23"/>
  <c r="EI138" i="23"/>
  <c r="EI269" i="23"/>
  <c r="EI193" i="23"/>
  <c r="EI348" i="23"/>
  <c r="EI65" i="23"/>
  <c r="EI396" i="23"/>
  <c r="R39" i="33" s="1"/>
  <c r="EI256" i="23"/>
  <c r="EI306" i="23"/>
  <c r="EI298" i="23"/>
  <c r="EI370" i="23"/>
  <c r="EI114" i="23"/>
  <c r="EI293" i="23"/>
  <c r="EI319" i="23"/>
  <c r="EI300" i="23"/>
  <c r="EI156" i="23"/>
  <c r="EI50" i="23"/>
  <c r="EI151" i="23"/>
  <c r="EI19" i="23"/>
  <c r="EI134" i="23"/>
  <c r="R23" i="33" s="1"/>
  <c r="EI204" i="23"/>
  <c r="EI152" i="23"/>
  <c r="EI127" i="23"/>
  <c r="EI67" i="23"/>
  <c r="R42" i="33" s="1"/>
  <c r="EI299" i="23"/>
  <c r="EI174" i="23"/>
  <c r="EI123" i="23"/>
  <c r="EI363" i="23"/>
  <c r="EI238" i="23"/>
  <c r="EI391" i="23"/>
  <c r="EI141" i="23"/>
  <c r="CK31" i="23"/>
  <c r="DB31" i="23" s="1"/>
  <c r="FA31" i="23" s="1"/>
  <c r="DS31" i="23"/>
  <c r="DS69" i="23"/>
  <c r="CK69" i="23"/>
  <c r="DB69" i="23" s="1"/>
  <c r="FA69" i="23" s="1"/>
  <c r="GI69" i="23" s="1"/>
  <c r="DS385" i="23"/>
  <c r="CK385" i="23"/>
  <c r="DB385" i="23" s="1"/>
  <c r="FA385" i="23" s="1"/>
  <c r="GI385" i="23" s="1"/>
  <c r="CK258" i="23"/>
  <c r="DB258" i="23" s="1"/>
  <c r="FA258" i="23" s="1"/>
  <c r="GI258" i="23" s="1"/>
  <c r="DS258" i="23"/>
  <c r="CK344" i="23"/>
  <c r="DB344" i="23" s="1"/>
  <c r="FA344" i="23" s="1"/>
  <c r="GI344" i="23" s="1"/>
  <c r="DS344" i="23"/>
  <c r="CK86" i="23"/>
  <c r="DB86" i="23" s="1"/>
  <c r="FA86" i="23" s="1"/>
  <c r="GI86" i="23" s="1"/>
  <c r="DS86" i="23"/>
  <c r="DS110" i="23"/>
  <c r="CK110" i="23"/>
  <c r="DB110" i="23" s="1"/>
  <c r="FA110" i="23" s="1"/>
  <c r="GI110" i="23" s="1"/>
  <c r="DS226" i="23"/>
  <c r="CK226" i="23"/>
  <c r="DB226" i="23" s="1"/>
  <c r="FA226" i="23" s="1"/>
  <c r="GI226" i="23" s="1"/>
  <c r="DR412" i="23"/>
  <c r="DS302" i="23"/>
  <c r="CK302" i="23"/>
  <c r="DB302" i="23" s="1"/>
  <c r="FA302" i="23" s="1"/>
  <c r="GI302" i="23" s="1"/>
  <c r="CK84" i="23"/>
  <c r="DB84" i="23" s="1"/>
  <c r="FA84" i="23" s="1"/>
  <c r="GI84" i="23" s="1"/>
  <c r="DS84" i="23"/>
  <c r="CK17" i="23"/>
  <c r="DB17" i="23" s="1"/>
  <c r="FA17" i="23" s="1"/>
  <c r="DS17" i="23"/>
  <c r="CK322" i="23"/>
  <c r="DB322" i="23" s="1"/>
  <c r="FA322" i="23" s="1"/>
  <c r="GI322" i="23" s="1"/>
  <c r="DS322" i="23"/>
  <c r="DS248" i="23"/>
  <c r="CK248" i="23"/>
  <c r="DB248" i="23" s="1"/>
  <c r="FA248" i="23" s="1"/>
  <c r="GI248" i="23" s="1"/>
  <c r="CK218" i="23"/>
  <c r="DB218" i="23" s="1"/>
  <c r="FA218" i="23" s="1"/>
  <c r="GI218" i="23" s="1"/>
  <c r="DS218" i="23"/>
  <c r="DS368" i="23"/>
  <c r="CK368" i="23"/>
  <c r="DB368" i="23" s="1"/>
  <c r="FA368" i="23" s="1"/>
  <c r="GI368" i="23" s="1"/>
  <c r="DS178" i="23"/>
  <c r="CK178" i="23"/>
  <c r="DB178" i="23" s="1"/>
  <c r="FA178" i="23" s="1"/>
  <c r="GI178" i="23" s="1"/>
  <c r="EI84" i="23"/>
  <c r="DS221" i="23"/>
  <c r="CK221" i="23"/>
  <c r="DB221" i="23" s="1"/>
  <c r="FA221" i="23" s="1"/>
  <c r="GI221" i="23" s="1"/>
  <c r="EI153" i="23"/>
  <c r="EI248" i="23"/>
  <c r="EI52" i="23"/>
  <c r="DS129" i="23"/>
  <c r="CK129" i="23"/>
  <c r="DB129" i="23" s="1"/>
  <c r="FA129" i="23" s="1"/>
  <c r="GI129" i="23" s="1"/>
  <c r="CK250" i="23"/>
  <c r="DB250" i="23" s="1"/>
  <c r="FA250" i="23" s="1"/>
  <c r="GI250" i="23" s="1"/>
  <c r="DS250" i="23"/>
  <c r="EI46" i="23"/>
  <c r="CK223" i="23"/>
  <c r="DB223" i="23" s="1"/>
  <c r="FA223" i="23" s="1"/>
  <c r="GI223" i="23" s="1"/>
  <c r="DS223" i="23"/>
  <c r="CK304" i="23"/>
  <c r="DB304" i="23" s="1"/>
  <c r="FA304" i="23" s="1"/>
  <c r="GI304" i="23" s="1"/>
  <c r="DS304" i="23"/>
  <c r="CK381" i="23"/>
  <c r="DB381" i="23" s="1"/>
  <c r="FA381" i="23" s="1"/>
  <c r="GI381" i="23" s="1"/>
  <c r="DS381" i="23"/>
  <c r="EI124" i="23"/>
  <c r="EI242" i="23"/>
  <c r="DS229" i="23"/>
  <c r="CK229" i="23"/>
  <c r="DB229" i="23" s="1"/>
  <c r="FA229" i="23" s="1"/>
  <c r="GI229" i="23" s="1"/>
  <c r="DS102" i="23"/>
  <c r="CK102" i="23"/>
  <c r="DB102" i="23" s="1"/>
  <c r="FA102" i="23" s="1"/>
  <c r="GI102" i="23" s="1"/>
  <c r="CK85" i="23"/>
  <c r="DB85" i="23" s="1"/>
  <c r="FA85" i="23" s="1"/>
  <c r="GI85" i="23" s="1"/>
  <c r="DS85" i="23"/>
  <c r="DR420" i="23"/>
  <c r="DR409" i="23"/>
  <c r="CK92" i="23"/>
  <c r="DB92" i="23" s="1"/>
  <c r="FA92" i="23" s="1"/>
  <c r="GI92" i="23" s="1"/>
  <c r="DS92" i="23"/>
  <c r="DS133" i="23"/>
  <c r="CK133" i="23"/>
  <c r="DB133" i="23" s="1"/>
  <c r="FA133" i="23" s="1"/>
  <c r="GI133" i="23" s="1"/>
  <c r="EI95" i="23"/>
  <c r="DS328" i="23"/>
  <c r="CK328" i="23"/>
  <c r="DB328" i="23" s="1"/>
  <c r="FA328" i="23" s="1"/>
  <c r="GI328" i="23" s="1"/>
  <c r="CK53" i="23"/>
  <c r="DB53" i="23" s="1"/>
  <c r="FA53" i="23" s="1"/>
  <c r="DS53" i="23"/>
  <c r="EI109" i="23"/>
  <c r="R43" i="33" s="1"/>
  <c r="DS145" i="23"/>
  <c r="CK145" i="23"/>
  <c r="DB145" i="23" s="1"/>
  <c r="FA145" i="23" s="1"/>
  <c r="GI145" i="23" s="1"/>
  <c r="EI160" i="23"/>
  <c r="EI173" i="23"/>
  <c r="DS325" i="23"/>
  <c r="CK325" i="23"/>
  <c r="DB325" i="23" s="1"/>
  <c r="FA325" i="23" s="1"/>
  <c r="GI325" i="23" s="1"/>
  <c r="DS303" i="23"/>
  <c r="CK303" i="23"/>
  <c r="DB303" i="23" s="1"/>
  <c r="FA303" i="23" s="1"/>
  <c r="GI303" i="23" s="1"/>
  <c r="DS97" i="23"/>
  <c r="CK97" i="23"/>
  <c r="DB97" i="23" s="1"/>
  <c r="FA97" i="23" s="1"/>
  <c r="GI97" i="23" s="1"/>
  <c r="DS168" i="23"/>
  <c r="CK168" i="23"/>
  <c r="DB168" i="23" s="1"/>
  <c r="FA168" i="23" s="1"/>
  <c r="GI168" i="23" s="1"/>
  <c r="DS169" i="23"/>
  <c r="CK169" i="23"/>
  <c r="DB169" i="23" s="1"/>
  <c r="FA169" i="23" s="1"/>
  <c r="GI169" i="23" s="1"/>
  <c r="CK271" i="23"/>
  <c r="DB271" i="23" s="1"/>
  <c r="FA271" i="23" s="1"/>
  <c r="GI271" i="23" s="1"/>
  <c r="DS271" i="23"/>
  <c r="EI381" i="23"/>
  <c r="DS222" i="23"/>
  <c r="CK222" i="23"/>
  <c r="DB222" i="23" s="1"/>
  <c r="FA222" i="23" s="1"/>
  <c r="GI222" i="23" s="1"/>
  <c r="DS369" i="23"/>
  <c r="CK369" i="23"/>
  <c r="DB369" i="23" s="1"/>
  <c r="FA369" i="23" s="1"/>
  <c r="GI369" i="23" s="1"/>
  <c r="CK101" i="23"/>
  <c r="DB101" i="23" s="1"/>
  <c r="FA101" i="23" s="1"/>
  <c r="GI101" i="23" s="1"/>
  <c r="DS101" i="23"/>
  <c r="DS242" i="23"/>
  <c r="CK242" i="23"/>
  <c r="DB242" i="23" s="1"/>
  <c r="FA242" i="23" s="1"/>
  <c r="GI242" i="23" s="1"/>
  <c r="DS364" i="23"/>
  <c r="CK364" i="23"/>
  <c r="DB364" i="23" s="1"/>
  <c r="FA364" i="23" s="1"/>
  <c r="GI364" i="23" s="1"/>
  <c r="CK289" i="23"/>
  <c r="DB289" i="23" s="1"/>
  <c r="FA289" i="23" s="1"/>
  <c r="GI289" i="23" s="1"/>
  <c r="DS289" i="23"/>
  <c r="DS376" i="23"/>
  <c r="CK376" i="23"/>
  <c r="DB376" i="23" s="1"/>
  <c r="FA376" i="23" s="1"/>
  <c r="GI376" i="23" s="1"/>
  <c r="CK163" i="23"/>
  <c r="DB163" i="23" s="1"/>
  <c r="FA163" i="23" s="1"/>
  <c r="GI163" i="23" s="1"/>
  <c r="DS163" i="23"/>
  <c r="CK341" i="23"/>
  <c r="DB341" i="23" s="1"/>
  <c r="FA341" i="23" s="1"/>
  <c r="GI341" i="23" s="1"/>
  <c r="DS341" i="23"/>
  <c r="CK278" i="23"/>
  <c r="DB278" i="23" s="1"/>
  <c r="FA278" i="23" s="1"/>
  <c r="GI278" i="23" s="1"/>
  <c r="DS278" i="23"/>
  <c r="CK324" i="23"/>
  <c r="DB324" i="23" s="1"/>
  <c r="FA324" i="23" s="1"/>
  <c r="GI324" i="23" s="1"/>
  <c r="DS324" i="23"/>
  <c r="DS313" i="23"/>
  <c r="CK313" i="23"/>
  <c r="DB313" i="23" s="1"/>
  <c r="FA313" i="23" s="1"/>
  <c r="GI313" i="23" s="1"/>
  <c r="DS112" i="23"/>
  <c r="CK112" i="23"/>
  <c r="DB112" i="23" s="1"/>
  <c r="FA112" i="23" s="1"/>
  <c r="GI112" i="23" s="1"/>
  <c r="CK326" i="23"/>
  <c r="DB326" i="23" s="1"/>
  <c r="FA326" i="23" s="1"/>
  <c r="GI326" i="23" s="1"/>
  <c r="DS326" i="23"/>
  <c r="EI150" i="23"/>
  <c r="S6" i="23"/>
  <c r="BB6" i="23" s="1"/>
  <c r="S79" i="26"/>
  <c r="CK335" i="23"/>
  <c r="DB335" i="23" s="1"/>
  <c r="FA335" i="23" s="1"/>
  <c r="GI335" i="23" s="1"/>
  <c r="DS335" i="23"/>
  <c r="EI343" i="23"/>
  <c r="DS30" i="23"/>
  <c r="CK30" i="23"/>
  <c r="BT412" i="23"/>
  <c r="DS285" i="23"/>
  <c r="CK285" i="23"/>
  <c r="DB285" i="23" s="1"/>
  <c r="FA285" i="23" s="1"/>
  <c r="GI285" i="23" s="1"/>
  <c r="EI200" i="23"/>
  <c r="R50" i="33" s="1"/>
  <c r="DS80" i="23"/>
  <c r="CK80" i="23"/>
  <c r="DB80" i="23" s="1"/>
  <c r="FA80" i="23" s="1"/>
  <c r="GI80" i="23" s="1"/>
  <c r="DS103" i="23"/>
  <c r="CK103" i="23"/>
  <c r="DB103" i="23" s="1"/>
  <c r="FA103" i="23" s="1"/>
  <c r="GI103" i="23" s="1"/>
  <c r="DS380" i="23"/>
  <c r="CK380" i="23"/>
  <c r="DB380" i="23" s="1"/>
  <c r="FA380" i="23" s="1"/>
  <c r="GI380" i="23" s="1"/>
  <c r="EI270" i="23"/>
  <c r="DS19" i="23"/>
  <c r="CK19" i="23"/>
  <c r="DB19" i="23" s="1"/>
  <c r="FA19" i="23" s="1"/>
  <c r="GI19" i="23" s="1"/>
  <c r="CK172" i="23"/>
  <c r="DB172" i="23" s="1"/>
  <c r="FA172" i="23" s="1"/>
  <c r="GI172" i="23" s="1"/>
  <c r="DS172" i="23"/>
  <c r="CK305" i="23"/>
  <c r="DB305" i="23" s="1"/>
  <c r="FA305" i="23" s="1"/>
  <c r="GI305" i="23" s="1"/>
  <c r="DS305" i="23"/>
  <c r="DS307" i="23"/>
  <c r="CK307" i="23"/>
  <c r="DB307" i="23" s="1"/>
  <c r="FA307" i="23" s="1"/>
  <c r="GI307" i="23" s="1"/>
  <c r="DS22" i="23"/>
  <c r="BT418" i="23"/>
  <c r="CK22" i="23"/>
  <c r="DS162" i="23"/>
  <c r="CK162" i="23"/>
  <c r="DB162" i="23" s="1"/>
  <c r="FA162" i="23" s="1"/>
  <c r="GI162" i="23" s="1"/>
  <c r="CK134" i="23"/>
  <c r="DB134" i="23" s="1"/>
  <c r="FA134" i="23" s="1"/>
  <c r="GI134" i="23" s="1"/>
  <c r="DS134" i="23"/>
  <c r="EI352" i="23"/>
  <c r="DS257" i="23"/>
  <c r="CK257" i="23"/>
  <c r="DB257" i="23" s="1"/>
  <c r="FA257" i="23" s="1"/>
  <c r="GI257" i="23" s="1"/>
  <c r="DS40" i="23"/>
  <c r="CK40" i="23"/>
  <c r="DB40" i="23" s="1"/>
  <c r="FA40" i="23" s="1"/>
  <c r="CK204" i="23"/>
  <c r="DB204" i="23" s="1"/>
  <c r="FA204" i="23" s="1"/>
  <c r="GI204" i="23" s="1"/>
  <c r="DS204" i="23"/>
  <c r="CK148" i="23"/>
  <c r="DB148" i="23" s="1"/>
  <c r="FA148" i="23" s="1"/>
  <c r="GI148" i="23" s="1"/>
  <c r="DS148" i="23"/>
  <c r="DS81" i="23"/>
  <c r="CK81" i="23"/>
  <c r="DB81" i="23" s="1"/>
  <c r="FA81" i="23" s="1"/>
  <c r="GI81" i="23" s="1"/>
  <c r="DS353" i="23"/>
  <c r="CK353" i="23"/>
  <c r="DB353" i="23" s="1"/>
  <c r="FA353" i="23" s="1"/>
  <c r="GI353" i="23" s="1"/>
  <c r="EI243" i="23"/>
  <c r="DS139" i="23"/>
  <c r="CK139" i="23"/>
  <c r="DB139" i="23" s="1"/>
  <c r="FA139" i="23" s="1"/>
  <c r="GI139" i="23" s="1"/>
  <c r="EI88" i="23"/>
  <c r="DS74" i="23"/>
  <c r="CK74" i="23"/>
  <c r="DB74" i="23" s="1"/>
  <c r="FA74" i="23" s="1"/>
  <c r="GI74" i="23" s="1"/>
  <c r="CJ406" i="23"/>
  <c r="DA56" i="23"/>
  <c r="CK320" i="23"/>
  <c r="DB320" i="23" s="1"/>
  <c r="FA320" i="23" s="1"/>
  <c r="GI320" i="23" s="1"/>
  <c r="DS320" i="23"/>
  <c r="DS126" i="23"/>
  <c r="CK126" i="23"/>
  <c r="DB126" i="23" s="1"/>
  <c r="FA126" i="23" s="1"/>
  <c r="GI126" i="23" s="1"/>
  <c r="CK127" i="23"/>
  <c r="DB127" i="23" s="1"/>
  <c r="FA127" i="23" s="1"/>
  <c r="GI127" i="23" s="1"/>
  <c r="DS127" i="23"/>
  <c r="DS301" i="23"/>
  <c r="CK301" i="23"/>
  <c r="DB301" i="23" s="1"/>
  <c r="FA301" i="23" s="1"/>
  <c r="GI301" i="23" s="1"/>
  <c r="CK355" i="23"/>
  <c r="DB355" i="23" s="1"/>
  <c r="FA355" i="23" s="1"/>
  <c r="GI355" i="23" s="1"/>
  <c r="DS355" i="23"/>
  <c r="DS277" i="23"/>
  <c r="CK277" i="23"/>
  <c r="DB277" i="23" s="1"/>
  <c r="FA277" i="23" s="1"/>
  <c r="GI277" i="23" s="1"/>
  <c r="DS194" i="23"/>
  <c r="CK194" i="23"/>
  <c r="DB194" i="23" s="1"/>
  <c r="FA194" i="23" s="1"/>
  <c r="GI194" i="23" s="1"/>
  <c r="CK388" i="23"/>
  <c r="DB388" i="23" s="1"/>
  <c r="FA388" i="23" s="1"/>
  <c r="GI388" i="23" s="1"/>
  <c r="DS388" i="23"/>
  <c r="DS378" i="23"/>
  <c r="CK378" i="23"/>
  <c r="DB378" i="23" s="1"/>
  <c r="FA378" i="23" s="1"/>
  <c r="GI378" i="23" s="1"/>
  <c r="DS350" i="23"/>
  <c r="CK350" i="23"/>
  <c r="DB350" i="23" s="1"/>
  <c r="FA350" i="23" s="1"/>
  <c r="GI350" i="23" s="1"/>
  <c r="CK62" i="23"/>
  <c r="DB62" i="23" s="1"/>
  <c r="FA62" i="23" s="1"/>
  <c r="DS62" i="23"/>
  <c r="DS183" i="23"/>
  <c r="CK183" i="23"/>
  <c r="DB183" i="23" s="1"/>
  <c r="FA183" i="23" s="1"/>
  <c r="GI183" i="23" s="1"/>
  <c r="CK332" i="23"/>
  <c r="DB332" i="23" s="1"/>
  <c r="FA332" i="23" s="1"/>
  <c r="GI332" i="23" s="1"/>
  <c r="DS332" i="23"/>
  <c r="DS77" i="23"/>
  <c r="CK77" i="23"/>
  <c r="DB77" i="23" s="1"/>
  <c r="FA77" i="23" s="1"/>
  <c r="GI77" i="23" s="1"/>
  <c r="DS314" i="23"/>
  <c r="CK314" i="23"/>
  <c r="DB314" i="23" s="1"/>
  <c r="FA314" i="23" s="1"/>
  <c r="GI314" i="23" s="1"/>
  <c r="DS300" i="23"/>
  <c r="CK300" i="23"/>
  <c r="DB300" i="23" s="1"/>
  <c r="FA300" i="23" s="1"/>
  <c r="GI300" i="23" s="1"/>
  <c r="EI164" i="23"/>
  <c r="CK240" i="23"/>
  <c r="DB240" i="23" s="1"/>
  <c r="FA240" i="23" s="1"/>
  <c r="GI240" i="23" s="1"/>
  <c r="DS240" i="23"/>
  <c r="EI18" i="23"/>
  <c r="CK261" i="23"/>
  <c r="DB261" i="23" s="1"/>
  <c r="FA261" i="23" s="1"/>
  <c r="GI261" i="23" s="1"/>
  <c r="DS261" i="23"/>
  <c r="CK255" i="23"/>
  <c r="DB255" i="23" s="1"/>
  <c r="FA255" i="23" s="1"/>
  <c r="GI255" i="23" s="1"/>
  <c r="DS255" i="23"/>
  <c r="CK201" i="23"/>
  <c r="DB201" i="23" s="1"/>
  <c r="FA201" i="23" s="1"/>
  <c r="GI201" i="23" s="1"/>
  <c r="DS201" i="23"/>
  <c r="CJ409" i="23"/>
  <c r="CJ420" i="23"/>
  <c r="DA23" i="23"/>
  <c r="CK295" i="23"/>
  <c r="DB295" i="23" s="1"/>
  <c r="FA295" i="23" s="1"/>
  <c r="GI295" i="23" s="1"/>
  <c r="DS295" i="23"/>
  <c r="DS149" i="23"/>
  <c r="CK149" i="23"/>
  <c r="DB149" i="23" s="1"/>
  <c r="FA149" i="23" s="1"/>
  <c r="GI149" i="23" s="1"/>
  <c r="CK357" i="23"/>
  <c r="DB357" i="23" s="1"/>
  <c r="FA357" i="23" s="1"/>
  <c r="GI357" i="23" s="1"/>
  <c r="DS357" i="23"/>
  <c r="DR418" i="23"/>
  <c r="CK392" i="23"/>
  <c r="DB392" i="23" s="1"/>
  <c r="FA392" i="23" s="1"/>
  <c r="GI392" i="23" s="1"/>
  <c r="DS392" i="23"/>
  <c r="DS89" i="23"/>
  <c r="CK89" i="23"/>
  <c r="DB89" i="23" s="1"/>
  <c r="FA89" i="23" s="1"/>
  <c r="GI89" i="23" s="1"/>
  <c r="CK206" i="23"/>
  <c r="DB206" i="23" s="1"/>
  <c r="FA206" i="23" s="1"/>
  <c r="GI206" i="23" s="1"/>
  <c r="DS206" i="23"/>
  <c r="DS318" i="23"/>
  <c r="CK318" i="23"/>
  <c r="DB318" i="23" s="1"/>
  <c r="FA318" i="23" s="1"/>
  <c r="GI318" i="23" s="1"/>
  <c r="DS330" i="23"/>
  <c r="CK330" i="23"/>
  <c r="DB330" i="23" s="1"/>
  <c r="FA330" i="23" s="1"/>
  <c r="GI330" i="23" s="1"/>
  <c r="CK244" i="23"/>
  <c r="DB244" i="23" s="1"/>
  <c r="FA244" i="23" s="1"/>
  <c r="GI244" i="23" s="1"/>
  <c r="DS244" i="23"/>
  <c r="DA35" i="23"/>
  <c r="CJ425" i="23"/>
  <c r="EI215" i="23"/>
  <c r="CK155" i="23"/>
  <c r="DB155" i="23" s="1"/>
  <c r="FA155" i="23" s="1"/>
  <c r="GI155" i="23" s="1"/>
  <c r="DS155" i="23"/>
  <c r="CK196" i="23"/>
  <c r="DB196" i="23" s="1"/>
  <c r="FA196" i="23" s="1"/>
  <c r="GI196" i="23" s="1"/>
  <c r="DS196" i="23"/>
  <c r="CK128" i="23"/>
  <c r="DB128" i="23" s="1"/>
  <c r="FA128" i="23" s="1"/>
  <c r="GI128" i="23" s="1"/>
  <c r="DS128" i="23"/>
  <c r="CK154" i="23"/>
  <c r="DB154" i="23" s="1"/>
  <c r="FA154" i="23" s="1"/>
  <c r="GI154" i="23" s="1"/>
  <c r="DS154" i="23"/>
  <c r="DS186" i="23"/>
  <c r="CK186" i="23"/>
  <c r="DB186" i="23" s="1"/>
  <c r="FA186" i="23" s="1"/>
  <c r="GI186" i="23" s="1"/>
  <c r="DS188" i="23"/>
  <c r="CK188" i="23"/>
  <c r="DB188" i="23" s="1"/>
  <c r="FA188" i="23" s="1"/>
  <c r="GI188" i="23" s="1"/>
  <c r="R82" i="26"/>
  <c r="R83" i="26"/>
  <c r="EI66" i="23"/>
  <c r="CJ424" i="23"/>
  <c r="DA20" i="23"/>
  <c r="CJ414" i="23"/>
  <c r="CK346" i="23"/>
  <c r="DB346" i="23" s="1"/>
  <c r="FA346" i="23" s="1"/>
  <c r="GI346" i="23" s="1"/>
  <c r="DS346" i="23"/>
  <c r="CK210" i="23"/>
  <c r="DB210" i="23" s="1"/>
  <c r="FA210" i="23" s="1"/>
  <c r="GI210" i="23" s="1"/>
  <c r="DS210" i="23"/>
  <c r="DS362" i="23"/>
  <c r="CK362" i="23"/>
  <c r="DB362" i="23" s="1"/>
  <c r="FA362" i="23" s="1"/>
  <c r="GI362" i="23" s="1"/>
  <c r="DS283" i="23"/>
  <c r="CK283" i="23"/>
  <c r="DB283" i="23" s="1"/>
  <c r="FA283" i="23" s="1"/>
  <c r="GI283" i="23" s="1"/>
  <c r="CK269" i="23"/>
  <c r="DB269" i="23" s="1"/>
  <c r="FA269" i="23" s="1"/>
  <c r="GI269" i="23" s="1"/>
  <c r="DS269" i="23"/>
  <c r="DS90" i="23"/>
  <c r="CK90" i="23"/>
  <c r="DB90" i="23" s="1"/>
  <c r="FA90" i="23" s="1"/>
  <c r="GI90" i="23" s="1"/>
  <c r="EI266" i="23"/>
  <c r="DS193" i="23"/>
  <c r="CK193" i="23"/>
  <c r="DB193" i="23" s="1"/>
  <c r="FA193" i="23" s="1"/>
  <c r="GI193" i="23" s="1"/>
  <c r="DS334" i="23"/>
  <c r="CK334" i="23"/>
  <c r="DB334" i="23" s="1"/>
  <c r="FA334" i="23" s="1"/>
  <c r="GI334" i="23" s="1"/>
  <c r="EI336" i="23"/>
  <c r="DS348" i="23"/>
  <c r="CK348" i="23"/>
  <c r="DB348" i="23" s="1"/>
  <c r="FA348" i="23" s="1"/>
  <c r="GI348" i="23" s="1"/>
  <c r="DS29" i="23"/>
  <c r="CK29" i="23"/>
  <c r="DB29" i="23" s="1"/>
  <c r="FA29" i="23" s="1"/>
  <c r="GI29" i="23" s="1"/>
  <c r="CK356" i="23"/>
  <c r="DB356" i="23" s="1"/>
  <c r="FA356" i="23" s="1"/>
  <c r="GI356" i="23" s="1"/>
  <c r="DS356" i="23"/>
  <c r="EI61" i="23"/>
  <c r="DS342" i="23"/>
  <c r="CK342" i="23"/>
  <c r="DB342" i="23" s="1"/>
  <c r="FA342" i="23" s="1"/>
  <c r="GI342" i="23" s="1"/>
  <c r="DS252" i="23"/>
  <c r="CK252" i="23"/>
  <c r="DB252" i="23" s="1"/>
  <c r="FA252" i="23" s="1"/>
  <c r="GI252" i="23" s="1"/>
  <c r="DS371" i="23"/>
  <c r="CK371" i="23"/>
  <c r="DB371" i="23" s="1"/>
  <c r="FA371" i="23" s="1"/>
  <c r="GI371" i="23" s="1"/>
  <c r="CK36" i="23"/>
  <c r="DB36" i="23" s="1"/>
  <c r="FA36" i="23" s="1"/>
  <c r="GI36" i="23" s="1"/>
  <c r="DS36" i="23"/>
  <c r="CK192" i="23"/>
  <c r="DB192" i="23" s="1"/>
  <c r="FA192" i="23" s="1"/>
  <c r="GI192" i="23" s="1"/>
  <c r="DS192" i="23"/>
  <c r="EI75" i="23"/>
  <c r="DS59" i="23"/>
  <c r="CK59" i="23"/>
  <c r="DB59" i="23" s="1"/>
  <c r="FA59" i="23" s="1"/>
  <c r="GI59" i="23" s="1"/>
  <c r="DS347" i="23"/>
  <c r="CK347" i="23"/>
  <c r="DB347" i="23" s="1"/>
  <c r="FA347" i="23" s="1"/>
  <c r="GI347" i="23" s="1"/>
  <c r="DS284" i="23"/>
  <c r="CK284" i="23"/>
  <c r="DB284" i="23" s="1"/>
  <c r="FA284" i="23" s="1"/>
  <c r="GI284" i="23" s="1"/>
  <c r="EI140" i="23"/>
  <c r="DS87" i="23"/>
  <c r="BT413" i="23"/>
  <c r="CK87" i="23"/>
  <c r="CK28" i="23"/>
  <c r="DB28" i="23" s="1"/>
  <c r="FA28" i="23" s="1"/>
  <c r="GI28" i="23" s="1"/>
  <c r="DS28" i="23"/>
  <c r="BT398" i="23"/>
  <c r="CK14" i="23"/>
  <c r="DS14" i="23"/>
  <c r="BT423" i="23"/>
  <c r="BT405" i="23"/>
  <c r="EI125" i="23"/>
  <c r="CK32" i="23"/>
  <c r="DB32" i="23" s="1"/>
  <c r="FA32" i="23" s="1"/>
  <c r="DS32" i="23"/>
  <c r="CK337" i="23"/>
  <c r="DB337" i="23" s="1"/>
  <c r="FA337" i="23" s="1"/>
  <c r="GI337" i="23" s="1"/>
  <c r="DS337" i="23"/>
  <c r="CK151" i="23"/>
  <c r="DB151" i="23" s="1"/>
  <c r="FA151" i="23" s="1"/>
  <c r="GI151" i="23" s="1"/>
  <c r="DS151" i="23"/>
  <c r="CK33" i="23"/>
  <c r="DB33" i="23" s="1"/>
  <c r="FA33" i="23" s="1"/>
  <c r="GI33" i="23" s="1"/>
  <c r="DS33" i="23"/>
  <c r="DS158" i="23"/>
  <c r="CK158" i="23"/>
  <c r="DB158" i="23" s="1"/>
  <c r="FA158" i="23" s="1"/>
  <c r="GI158" i="23" s="1"/>
  <c r="EI131" i="23"/>
  <c r="CK217" i="23"/>
  <c r="DB217" i="23" s="1"/>
  <c r="FA217" i="23" s="1"/>
  <c r="GI217" i="23" s="1"/>
  <c r="DS217" i="23"/>
  <c r="DS262" i="23"/>
  <c r="CK262" i="23"/>
  <c r="DB262" i="23" s="1"/>
  <c r="FA262" i="23" s="1"/>
  <c r="GI262" i="23" s="1"/>
  <c r="EI259" i="23"/>
  <c r="CK161" i="23"/>
  <c r="DB161" i="23" s="1"/>
  <c r="FA161" i="23" s="1"/>
  <c r="GI161" i="23" s="1"/>
  <c r="DS161" i="23"/>
  <c r="DS312" i="23"/>
  <c r="CK312" i="23"/>
  <c r="DB312" i="23" s="1"/>
  <c r="FA312" i="23" s="1"/>
  <c r="GI312" i="23" s="1"/>
  <c r="EI392" i="23"/>
  <c r="CK116" i="23"/>
  <c r="DB116" i="23" s="1"/>
  <c r="FA116" i="23" s="1"/>
  <c r="GI116" i="23" s="1"/>
  <c r="DS116" i="23"/>
  <c r="DS109" i="23"/>
  <c r="CK109" i="23"/>
  <c r="DB109" i="23" s="1"/>
  <c r="FA109" i="23" s="1"/>
  <c r="GI109" i="23" s="1"/>
  <c r="EI297" i="23"/>
  <c r="CK333" i="23"/>
  <c r="DB333" i="23" s="1"/>
  <c r="FA333" i="23" s="1"/>
  <c r="GI333" i="23" s="1"/>
  <c r="DS333" i="23"/>
  <c r="EI318" i="23"/>
  <c r="DS190" i="23"/>
  <c r="CK190" i="23"/>
  <c r="DB190" i="23" s="1"/>
  <c r="FA190" i="23" s="1"/>
  <c r="GI190" i="23" s="1"/>
  <c r="CK152" i="23"/>
  <c r="DB152" i="23" s="1"/>
  <c r="FA152" i="23" s="1"/>
  <c r="GI152" i="23" s="1"/>
  <c r="DS152" i="23"/>
  <c r="DS173" i="23"/>
  <c r="CK173" i="23"/>
  <c r="DB173" i="23" s="1"/>
  <c r="FA173" i="23" s="1"/>
  <c r="GI173" i="23" s="1"/>
  <c r="CK253" i="23"/>
  <c r="DB253" i="23" s="1"/>
  <c r="FA253" i="23" s="1"/>
  <c r="GI253" i="23" s="1"/>
  <c r="DS253" i="23"/>
  <c r="CK146" i="23"/>
  <c r="DS146" i="23"/>
  <c r="DS410" i="23" s="1"/>
  <c r="BT410" i="23"/>
  <c r="CK287" i="23"/>
  <c r="DB287" i="23" s="1"/>
  <c r="FA287" i="23" s="1"/>
  <c r="GI287" i="23" s="1"/>
  <c r="DS287" i="23"/>
  <c r="EI128" i="23"/>
  <c r="EI203" i="23"/>
  <c r="DS67" i="23"/>
  <c r="CK67" i="23"/>
  <c r="DB67" i="23" s="1"/>
  <c r="FA67" i="23" s="1"/>
  <c r="GI67" i="23" s="1"/>
  <c r="CK66" i="23"/>
  <c r="DB66" i="23" s="1"/>
  <c r="FA66" i="23" s="1"/>
  <c r="GI66" i="23" s="1"/>
  <c r="DS66" i="23"/>
  <c r="CK189" i="23"/>
  <c r="DB189" i="23" s="1"/>
  <c r="FA189" i="23" s="1"/>
  <c r="GI189" i="23" s="1"/>
  <c r="DS189" i="23"/>
  <c r="DR414" i="23"/>
  <c r="DR424" i="23"/>
  <c r="CK256" i="23"/>
  <c r="DB256" i="23" s="1"/>
  <c r="FA256" i="23" s="1"/>
  <c r="GI256" i="23" s="1"/>
  <c r="DS256" i="23"/>
  <c r="CK345" i="23"/>
  <c r="DB345" i="23" s="1"/>
  <c r="FA345" i="23" s="1"/>
  <c r="GI345" i="23" s="1"/>
  <c r="DS345" i="23"/>
  <c r="EI362" i="23"/>
  <c r="CK276" i="23"/>
  <c r="DB276" i="23" s="1"/>
  <c r="FA276" i="23" s="1"/>
  <c r="GI276" i="23" s="1"/>
  <c r="DS276" i="23"/>
  <c r="CK51" i="23"/>
  <c r="DB51" i="23" s="1"/>
  <c r="FA51" i="23" s="1"/>
  <c r="GI51" i="23" s="1"/>
  <c r="DS51" i="23"/>
  <c r="DS306" i="23"/>
  <c r="CK306" i="23"/>
  <c r="DB306" i="23" s="1"/>
  <c r="FA306" i="23" s="1"/>
  <c r="GI306" i="23" s="1"/>
  <c r="EI351" i="23"/>
  <c r="CK224" i="23"/>
  <c r="DB224" i="23" s="1"/>
  <c r="FA224" i="23" s="1"/>
  <c r="GI224" i="23" s="1"/>
  <c r="DS224" i="23"/>
  <c r="CK21" i="23"/>
  <c r="DB21" i="23" s="1"/>
  <c r="FA21" i="23" s="1"/>
  <c r="GI21" i="23" s="1"/>
  <c r="DS21" i="23"/>
  <c r="CK57" i="23"/>
  <c r="DB57" i="23" s="1"/>
  <c r="FA57" i="23" s="1"/>
  <c r="GI57" i="23" s="1"/>
  <c r="DS57" i="23"/>
  <c r="EI79" i="23"/>
  <c r="CK358" i="23"/>
  <c r="DB358" i="23" s="1"/>
  <c r="FA358" i="23" s="1"/>
  <c r="GI358" i="23" s="1"/>
  <c r="DS358" i="23"/>
  <c r="DS310" i="23"/>
  <c r="CK310" i="23"/>
  <c r="DB310" i="23" s="1"/>
  <c r="FA310" i="23" s="1"/>
  <c r="GI310" i="23" s="1"/>
  <c r="EI119" i="23"/>
  <c r="CK44" i="23"/>
  <c r="DB44" i="23" s="1"/>
  <c r="FA44" i="23" s="1"/>
  <c r="DS44" i="23"/>
  <c r="EI36" i="23"/>
  <c r="CK75" i="23"/>
  <c r="DB75" i="23" s="1"/>
  <c r="FA75" i="23" s="1"/>
  <c r="GI75" i="23" s="1"/>
  <c r="DS75" i="23"/>
  <c r="EI59" i="23"/>
  <c r="CK140" i="23"/>
  <c r="DB140" i="23" s="1"/>
  <c r="FA140" i="23" s="1"/>
  <c r="GI140" i="23" s="1"/>
  <c r="DS140" i="23"/>
  <c r="DS281" i="23"/>
  <c r="CK281" i="23"/>
  <c r="DB281" i="23" s="1"/>
  <c r="FA281" i="23" s="1"/>
  <c r="GI281" i="23" s="1"/>
  <c r="CK370" i="23"/>
  <c r="DB370" i="23" s="1"/>
  <c r="FA370" i="23" s="1"/>
  <c r="GI370" i="23" s="1"/>
  <c r="DS370" i="23"/>
  <c r="CK234" i="23"/>
  <c r="DB234" i="23" s="1"/>
  <c r="FA234" i="23" s="1"/>
  <c r="GI234" i="23" s="1"/>
  <c r="DS234" i="23"/>
  <c r="EI286" i="23"/>
  <c r="DS282" i="23"/>
  <c r="CK282" i="23"/>
  <c r="DB282" i="23" s="1"/>
  <c r="FA282" i="23" s="1"/>
  <c r="GI282" i="23" s="1"/>
  <c r="DS72" i="23"/>
  <c r="CK72" i="23"/>
  <c r="DB72" i="23" s="1"/>
  <c r="FA72" i="23" s="1"/>
  <c r="GI72" i="23" s="1"/>
  <c r="EI329" i="23"/>
  <c r="EI34" i="23"/>
  <c r="CK375" i="23"/>
  <c r="DB375" i="23" s="1"/>
  <c r="FA375" i="23" s="1"/>
  <c r="GI375" i="23" s="1"/>
  <c r="DS375" i="23"/>
  <c r="DS70" i="23"/>
  <c r="CK70" i="23"/>
  <c r="DB70" i="23" s="1"/>
  <c r="FA70" i="23" s="1"/>
  <c r="GI70" i="23" s="1"/>
  <c r="DS319" i="23"/>
  <c r="CK319" i="23"/>
  <c r="DB319" i="23" s="1"/>
  <c r="FA319" i="23" s="1"/>
  <c r="GI319" i="23" s="1"/>
  <c r="CJ411" i="23"/>
  <c r="CJ426" i="23"/>
  <c r="DA25" i="23"/>
  <c r="EI325" i="23"/>
  <c r="CK327" i="23"/>
  <c r="DB327" i="23" s="1"/>
  <c r="FA327" i="23" s="1"/>
  <c r="GI327" i="23" s="1"/>
  <c r="DS327" i="23"/>
  <c r="DS273" i="23"/>
  <c r="CK273" i="23"/>
  <c r="DB273" i="23" s="1"/>
  <c r="FA273" i="23" s="1"/>
  <c r="GI273" i="23" s="1"/>
  <c r="DS130" i="23"/>
  <c r="CK130" i="23"/>
  <c r="DB130" i="23" s="1"/>
  <c r="FA130" i="23" s="1"/>
  <c r="GI130" i="23" s="1"/>
  <c r="CK105" i="23"/>
  <c r="DB105" i="23" s="1"/>
  <c r="FA105" i="23" s="1"/>
  <c r="GI105" i="23" s="1"/>
  <c r="DS105" i="23"/>
  <c r="CK52" i="23"/>
  <c r="DB52" i="23" s="1"/>
  <c r="FA52" i="23" s="1"/>
  <c r="GI52" i="23" s="1"/>
  <c r="DS52" i="23"/>
  <c r="CK323" i="23"/>
  <c r="DB323" i="23" s="1"/>
  <c r="FA323" i="23" s="1"/>
  <c r="GI323" i="23" s="1"/>
  <c r="DS323" i="23"/>
  <c r="EI112" i="23"/>
  <c r="EI96" i="23"/>
  <c r="EI97" i="23"/>
  <c r="CK339" i="23"/>
  <c r="DB339" i="23" s="1"/>
  <c r="FA339" i="23" s="1"/>
  <c r="GI339" i="23" s="1"/>
  <c r="DS339" i="23"/>
  <c r="EI223" i="23"/>
  <c r="EI169" i="23"/>
  <c r="DS389" i="23"/>
  <c r="CK389" i="23"/>
  <c r="DB389" i="23" s="1"/>
  <c r="FA389" i="23" s="1"/>
  <c r="GI389" i="23" s="1"/>
  <c r="EI372" i="23"/>
  <c r="EI335" i="23"/>
  <c r="DS156" i="23"/>
  <c r="CK156" i="23"/>
  <c r="DB156" i="23" s="1"/>
  <c r="FA156" i="23" s="1"/>
  <c r="GI156" i="23" s="1"/>
  <c r="CK27" i="23"/>
  <c r="DB27" i="23" s="1"/>
  <c r="FA27" i="23" s="1"/>
  <c r="DS27" i="23"/>
  <c r="EI317" i="23"/>
  <c r="EI369" i="23"/>
  <c r="DS124" i="23"/>
  <c r="CK124" i="23"/>
  <c r="DB124" i="23" s="1"/>
  <c r="FA124" i="23" s="1"/>
  <c r="GI124" i="23" s="1"/>
  <c r="EI101" i="23"/>
  <c r="CK50" i="23"/>
  <c r="DB50" i="23" s="1"/>
  <c r="FA50" i="23" s="1"/>
  <c r="GI50" i="23" s="1"/>
  <c r="DS50" i="23"/>
  <c r="CK23" i="23"/>
  <c r="BT420" i="23"/>
  <c r="DS23" i="23"/>
  <c r="BT409" i="23"/>
  <c r="EI262" i="23"/>
  <c r="EI305" i="23"/>
  <c r="DS259" i="23"/>
  <c r="CK259" i="23"/>
  <c r="DB259" i="23" s="1"/>
  <c r="FA259" i="23" s="1"/>
  <c r="GI259" i="23" s="1"/>
  <c r="CK260" i="23"/>
  <c r="DB260" i="23" s="1"/>
  <c r="FA260" i="23" s="1"/>
  <c r="GI260" i="23" s="1"/>
  <c r="DS260" i="23"/>
  <c r="CK202" i="23"/>
  <c r="DB202" i="23" s="1"/>
  <c r="FA202" i="23" s="1"/>
  <c r="GI202" i="23" s="1"/>
  <c r="DS202" i="23"/>
  <c r="EI161" i="23"/>
  <c r="DS359" i="23"/>
  <c r="CK359" i="23"/>
  <c r="DB359" i="23" s="1"/>
  <c r="FA359" i="23" s="1"/>
  <c r="GI359" i="23" s="1"/>
  <c r="EI116" i="23"/>
  <c r="CK94" i="23"/>
  <c r="DB94" i="23" s="1"/>
  <c r="FA94" i="23" s="1"/>
  <c r="GI94" i="23" s="1"/>
  <c r="DS94" i="23"/>
  <c r="DS297" i="23"/>
  <c r="CK297" i="23"/>
  <c r="DB297" i="23" s="1"/>
  <c r="FA297" i="23" s="1"/>
  <c r="GI297" i="23" s="1"/>
  <c r="EI333" i="23"/>
  <c r="EI190" i="23"/>
  <c r="DS239" i="23"/>
  <c r="CK239" i="23"/>
  <c r="DB239" i="23" s="1"/>
  <c r="FA239" i="23" s="1"/>
  <c r="GI239" i="23" s="1"/>
  <c r="DS315" i="23"/>
  <c r="CK315" i="23"/>
  <c r="DB315" i="23" s="1"/>
  <c r="FA315" i="23" s="1"/>
  <c r="GI315" i="23" s="1"/>
  <c r="EI387" i="23"/>
  <c r="DR425" i="23"/>
  <c r="EI353" i="23"/>
  <c r="CJ410" i="23"/>
  <c r="DA146" i="23"/>
  <c r="EI139" i="23"/>
  <c r="EI155" i="23"/>
  <c r="EI287" i="23"/>
  <c r="EI154" i="23"/>
  <c r="R25" i="33" s="1"/>
  <c r="EI320" i="23"/>
  <c r="EI167" i="23"/>
  <c r="R47" i="33" s="1"/>
  <c r="CK203" i="23"/>
  <c r="DB203" i="23" s="1"/>
  <c r="FA203" i="23" s="1"/>
  <c r="GI203" i="23" s="1"/>
  <c r="DS203" i="23"/>
  <c r="CK122" i="23"/>
  <c r="DB122" i="23" s="1"/>
  <c r="FA122" i="23" s="1"/>
  <c r="GI122" i="23" s="1"/>
  <c r="DS122" i="23"/>
  <c r="CK219" i="23"/>
  <c r="DB219" i="23" s="1"/>
  <c r="FA219" i="23" s="1"/>
  <c r="GI219" i="23" s="1"/>
  <c r="DS219" i="23"/>
  <c r="EI189" i="23"/>
  <c r="CK73" i="23"/>
  <c r="DB73" i="23" s="1"/>
  <c r="FA73" i="23" s="1"/>
  <c r="GI73" i="23" s="1"/>
  <c r="DS73" i="23"/>
  <c r="DS294" i="23"/>
  <c r="CK294" i="23"/>
  <c r="DB294" i="23" s="1"/>
  <c r="FA294" i="23" s="1"/>
  <c r="GI294" i="23" s="1"/>
  <c r="DS71" i="23"/>
  <c r="CK71" i="23"/>
  <c r="DB71" i="23" s="1"/>
  <c r="FA71" i="23" s="1"/>
  <c r="GI71" i="23" s="1"/>
  <c r="DS120" i="23"/>
  <c r="CK120" i="23"/>
  <c r="DB120" i="23" s="1"/>
  <c r="FA120" i="23" s="1"/>
  <c r="GI120" i="23" s="1"/>
  <c r="DS82" i="23"/>
  <c r="CK82" i="23"/>
  <c r="DB82" i="23" s="1"/>
  <c r="FA82" i="23" s="1"/>
  <c r="EI90" i="23"/>
  <c r="EI99" i="23"/>
  <c r="EI394" i="23"/>
  <c r="R38" i="33" s="1"/>
  <c r="EI374" i="23"/>
  <c r="EI57" i="23"/>
  <c r="EI45" i="23"/>
  <c r="CK237" i="23"/>
  <c r="DB237" i="23" s="1"/>
  <c r="FA237" i="23" s="1"/>
  <c r="GI237" i="23" s="1"/>
  <c r="DS237" i="23"/>
  <c r="EI60" i="23"/>
  <c r="R20" i="33" s="1"/>
  <c r="EI356" i="23"/>
  <c r="EI39" i="23"/>
  <c r="EI44" i="23"/>
  <c r="CK147" i="23"/>
  <c r="DS147" i="23"/>
  <c r="BT415" i="23"/>
  <c r="EI251" i="23"/>
  <c r="R31" i="33" s="1"/>
  <c r="CK340" i="23"/>
  <c r="DB340" i="23" s="1"/>
  <c r="FA340" i="23" s="1"/>
  <c r="GI340" i="23" s="1"/>
  <c r="DS340" i="23"/>
  <c r="EI347" i="23"/>
  <c r="CK118" i="23"/>
  <c r="DB118" i="23" s="1"/>
  <c r="FA118" i="23" s="1"/>
  <c r="GI118" i="23" s="1"/>
  <c r="DS118" i="23"/>
  <c r="EI281" i="23"/>
  <c r="EI309" i="23"/>
  <c r="CK209" i="23"/>
  <c r="DB209" i="23" s="1"/>
  <c r="FA209" i="23" s="1"/>
  <c r="GI209" i="23" s="1"/>
  <c r="DS209" i="23"/>
  <c r="CK321" i="23"/>
  <c r="DB321" i="23" s="1"/>
  <c r="FA321" i="23" s="1"/>
  <c r="GI321" i="23" s="1"/>
  <c r="DS321" i="23"/>
  <c r="EI41" i="23"/>
  <c r="CK231" i="23"/>
  <c r="DB231" i="23" s="1"/>
  <c r="FA231" i="23" s="1"/>
  <c r="GI231" i="23" s="1"/>
  <c r="DS231" i="23"/>
  <c r="EI32" i="23"/>
  <c r="DS68" i="23"/>
  <c r="CK68" i="23"/>
  <c r="DB68" i="23" s="1"/>
  <c r="FA68" i="23" s="1"/>
  <c r="GI68" i="23" s="1"/>
  <c r="EI337" i="23"/>
  <c r="DS377" i="23"/>
  <c r="CK377" i="23"/>
  <c r="DB377" i="23" s="1"/>
  <c r="FA377" i="23" s="1"/>
  <c r="GI377" i="23" s="1"/>
  <c r="DS34" i="23"/>
  <c r="CK34" i="23"/>
  <c r="DB34" i="23" s="1"/>
  <c r="FA34" i="23" s="1"/>
  <c r="GI34" i="23" s="1"/>
  <c r="DS236" i="23"/>
  <c r="CK236" i="23"/>
  <c r="DB236" i="23" s="1"/>
  <c r="FA236" i="23" s="1"/>
  <c r="GI236" i="23" s="1"/>
  <c r="EI106" i="23"/>
  <c r="EI158" i="23"/>
  <c r="BT426" i="23"/>
  <c r="BT411" i="23"/>
  <c r="DS25" i="23"/>
  <c r="CK25" i="23"/>
  <c r="EI107" i="23"/>
  <c r="EI217" i="23"/>
  <c r="EI331" i="23"/>
  <c r="EI273" i="23"/>
  <c r="R55" i="33" s="1"/>
  <c r="CK225" i="23"/>
  <c r="DB225" i="23" s="1"/>
  <c r="FA225" i="23" s="1"/>
  <c r="GI225" i="23" s="1"/>
  <c r="DS225" i="23"/>
  <c r="CK170" i="23"/>
  <c r="DB170" i="23" s="1"/>
  <c r="FA170" i="23" s="1"/>
  <c r="GI170" i="23" s="1"/>
  <c r="DS170" i="23"/>
  <c r="EI323" i="23"/>
  <c r="CK96" i="23"/>
  <c r="DB96" i="23" s="1"/>
  <c r="FA96" i="23" s="1"/>
  <c r="GI96" i="23" s="1"/>
  <c r="DS96" i="23"/>
  <c r="DS100" i="23"/>
  <c r="CK100" i="23"/>
  <c r="DB100" i="23" s="1"/>
  <c r="FA100" i="23" s="1"/>
  <c r="GI100" i="23" s="1"/>
  <c r="EI339" i="23"/>
  <c r="DS150" i="23"/>
  <c r="CK150" i="23"/>
  <c r="DB150" i="23" s="1"/>
  <c r="FA150" i="23" s="1"/>
  <c r="GI150" i="23" s="1"/>
  <c r="EI389" i="23"/>
  <c r="EI86" i="23"/>
  <c r="CK372" i="23"/>
  <c r="DB372" i="23" s="1"/>
  <c r="FA372" i="23" s="1"/>
  <c r="GI372" i="23" s="1"/>
  <c r="DS372" i="23"/>
  <c r="DS166" i="23"/>
  <c r="CK166" i="23"/>
  <c r="DB166" i="23" s="1"/>
  <c r="FA166" i="23" s="1"/>
  <c r="GI166" i="23" s="1"/>
  <c r="CK317" i="23"/>
  <c r="DB317" i="23" s="1"/>
  <c r="FA317" i="23" s="1"/>
  <c r="GI317" i="23" s="1"/>
  <c r="DS317" i="23"/>
  <c r="EI226" i="23"/>
  <c r="R30" i="33" s="1"/>
  <c r="DS117" i="23"/>
  <c r="CK117" i="23"/>
  <c r="DB117" i="23" s="1"/>
  <c r="FA117" i="23" s="1"/>
  <c r="GI117" i="23" s="1"/>
  <c r="EI301" i="23"/>
  <c r="R56" i="33" s="1"/>
  <c r="EI260" i="23"/>
  <c r="R54" i="33" s="1"/>
  <c r="EI202" i="23"/>
  <c r="CK211" i="23"/>
  <c r="DB211" i="23" s="1"/>
  <c r="FA211" i="23" s="1"/>
  <c r="GI211" i="23" s="1"/>
  <c r="DS211" i="23"/>
  <c r="EI359" i="23"/>
  <c r="CK352" i="23"/>
  <c r="DB352" i="23" s="1"/>
  <c r="FA352" i="23" s="1"/>
  <c r="GI352" i="23" s="1"/>
  <c r="DS352" i="23"/>
  <c r="EI40" i="23"/>
  <c r="DS58" i="23"/>
  <c r="CK58" i="23"/>
  <c r="DB58" i="23" s="1"/>
  <c r="FA58" i="23" s="1"/>
  <c r="GI58" i="23" s="1"/>
  <c r="CK227" i="23"/>
  <c r="DB227" i="23" s="1"/>
  <c r="FA227" i="23" s="1"/>
  <c r="GI227" i="23" s="1"/>
  <c r="DS227" i="23"/>
  <c r="EI350" i="23"/>
  <c r="DS387" i="23"/>
  <c r="CK387" i="23"/>
  <c r="DB387" i="23" s="1"/>
  <c r="FA387" i="23" s="1"/>
  <c r="GI387" i="23" s="1"/>
  <c r="EI148" i="23"/>
  <c r="R24" i="33" s="1"/>
  <c r="DS88" i="23"/>
  <c r="CK88" i="23"/>
  <c r="DB88" i="23" s="1"/>
  <c r="FA88" i="23" s="1"/>
  <c r="GI88" i="23" s="1"/>
  <c r="DS115" i="23"/>
  <c r="CK115" i="23"/>
  <c r="DB115" i="23" s="1"/>
  <c r="FA115" i="23" s="1"/>
  <c r="GI115" i="23" s="1"/>
  <c r="BT406" i="23"/>
  <c r="DS56" i="23"/>
  <c r="CK56" i="23"/>
  <c r="DS167" i="23"/>
  <c r="CK167" i="23"/>
  <c r="DB167" i="23" s="1"/>
  <c r="FA167" i="23" s="1"/>
  <c r="GI167" i="23" s="1"/>
  <c r="EI77" i="23"/>
  <c r="EI122" i="23"/>
  <c r="EI195" i="23"/>
  <c r="BT414" i="23"/>
  <c r="CK20" i="23"/>
  <c r="DS20" i="23"/>
  <c r="BT424" i="23"/>
  <c r="CK138" i="23"/>
  <c r="DB138" i="23" s="1"/>
  <c r="FA138" i="23" s="1"/>
  <c r="GI138" i="23" s="1"/>
  <c r="DS138" i="23"/>
  <c r="CK354" i="23"/>
  <c r="DB354" i="23" s="1"/>
  <c r="FA354" i="23" s="1"/>
  <c r="GI354" i="23" s="1"/>
  <c r="DS354" i="23"/>
  <c r="EI216" i="23"/>
  <c r="EI120" i="23"/>
  <c r="DS15" i="23"/>
  <c r="CK15" i="23"/>
  <c r="BT422" i="23"/>
  <c r="DS99" i="23"/>
  <c r="CK99" i="23"/>
  <c r="DB99" i="23" s="1"/>
  <c r="FA99" i="23" s="1"/>
  <c r="GI99" i="23" s="1"/>
  <c r="CK394" i="23"/>
  <c r="DB394" i="23" s="1"/>
  <c r="FA394" i="23" s="1"/>
  <c r="GI394" i="23" s="1"/>
  <c r="DS394" i="23"/>
  <c r="CK181" i="23"/>
  <c r="DB181" i="23" s="1"/>
  <c r="FA181" i="23" s="1"/>
  <c r="GI181" i="23" s="1"/>
  <c r="DS181" i="23"/>
  <c r="EI104" i="23"/>
  <c r="EI237" i="23"/>
  <c r="CK292" i="23"/>
  <c r="DB292" i="23" s="1"/>
  <c r="FA292" i="23" s="1"/>
  <c r="GI292" i="23" s="1"/>
  <c r="DS292" i="23"/>
  <c r="CK228" i="23"/>
  <c r="DB228" i="23" s="1"/>
  <c r="FA228" i="23" s="1"/>
  <c r="GI228" i="23" s="1"/>
  <c r="DS228" i="23"/>
  <c r="DS39" i="23"/>
  <c r="CK39" i="23"/>
  <c r="DB39" i="23" s="1"/>
  <c r="FA39" i="23" s="1"/>
  <c r="GI39" i="23" s="1"/>
  <c r="EI264" i="23"/>
  <c r="DR415" i="23"/>
  <c r="CK251" i="23"/>
  <c r="DB251" i="23" s="1"/>
  <c r="FA251" i="23" s="1"/>
  <c r="GI251" i="23" s="1"/>
  <c r="DS251" i="23"/>
  <c r="DS280" i="23"/>
  <c r="CK280" i="23"/>
  <c r="DB280" i="23" s="1"/>
  <c r="FA280" i="23" s="1"/>
  <c r="GI280" i="23" s="1"/>
  <c r="DS132" i="23"/>
  <c r="CK132" i="23"/>
  <c r="DB132" i="23" s="1"/>
  <c r="FA132" i="23" s="1"/>
  <c r="GI132" i="23" s="1"/>
  <c r="EI340" i="23"/>
  <c r="DS165" i="23"/>
  <c r="CK165" i="23"/>
  <c r="DB165" i="23" s="1"/>
  <c r="FA165" i="23" s="1"/>
  <c r="GI165" i="23" s="1"/>
  <c r="DS113" i="23"/>
  <c r="CK113" i="23"/>
  <c r="DB113" i="23" s="1"/>
  <c r="FA113" i="23" s="1"/>
  <c r="GI113" i="23" s="1"/>
  <c r="EI367" i="23"/>
  <c r="EI118" i="23"/>
  <c r="DS272" i="23"/>
  <c r="CK272" i="23"/>
  <c r="DB272" i="23" s="1"/>
  <c r="FA272" i="23" s="1"/>
  <c r="GI272" i="23" s="1"/>
  <c r="CK309" i="23"/>
  <c r="DB309" i="23" s="1"/>
  <c r="FA309" i="23" s="1"/>
  <c r="GI309" i="23" s="1"/>
  <c r="DS309" i="23"/>
  <c r="CJ398" i="23"/>
  <c r="CJ405" i="23"/>
  <c r="DA14" i="23"/>
  <c r="CJ423" i="23"/>
  <c r="EI288" i="23"/>
  <c r="DS41" i="23"/>
  <c r="CK41" i="23"/>
  <c r="DB41" i="23" s="1"/>
  <c r="FA41" i="23" s="1"/>
  <c r="GI41" i="23" s="1"/>
  <c r="CK43" i="23"/>
  <c r="DB43" i="23" s="1"/>
  <c r="FA43" i="23" s="1"/>
  <c r="GI43" i="23" s="1"/>
  <c r="DS43" i="23"/>
  <c r="EI234" i="23"/>
  <c r="CK49" i="23"/>
  <c r="DB49" i="23" s="1"/>
  <c r="FA49" i="23" s="1"/>
  <c r="GI49" i="23" s="1"/>
  <c r="DS49" i="23"/>
  <c r="EI282" i="23"/>
  <c r="EI72" i="23"/>
  <c r="EI42" i="23"/>
  <c r="CK197" i="23"/>
  <c r="DB197" i="23" s="1"/>
  <c r="FA197" i="23" s="1"/>
  <c r="GI197" i="23" s="1"/>
  <c r="DS197" i="23"/>
  <c r="CK106" i="23"/>
  <c r="DB106" i="23" s="1"/>
  <c r="FA106" i="23" s="1"/>
  <c r="GI106" i="23" s="1"/>
  <c r="DS106" i="23"/>
  <c r="DR411" i="23"/>
  <c r="DR426" i="23"/>
  <c r="CK107" i="23"/>
  <c r="DB107" i="23" s="1"/>
  <c r="FA107" i="23" s="1"/>
  <c r="GI107" i="23" s="1"/>
  <c r="DS107" i="23"/>
  <c r="EI98" i="23"/>
  <c r="CK331" i="23"/>
  <c r="DB331" i="23" s="1"/>
  <c r="FA331" i="23" s="1"/>
  <c r="GI331" i="23" s="1"/>
  <c r="DS331" i="23"/>
  <c r="CK159" i="23"/>
  <c r="DB159" i="23" s="1"/>
  <c r="FA159" i="23" s="1"/>
  <c r="GI159" i="23" s="1"/>
  <c r="DS159" i="23"/>
  <c r="DS379" i="23"/>
  <c r="CK379" i="23"/>
  <c r="DB379" i="23" s="1"/>
  <c r="FA379" i="23" s="1"/>
  <c r="GI379" i="23" s="1"/>
  <c r="DS198" i="23"/>
  <c r="CK198" i="23"/>
  <c r="DB198" i="23" s="1"/>
  <c r="FA198" i="23" s="1"/>
  <c r="GI198" i="23" s="1"/>
  <c r="EI247" i="23"/>
  <c r="CK216" i="23"/>
  <c r="DB216" i="23" s="1"/>
  <c r="FA216" i="23" s="1"/>
  <c r="GI216" i="23" s="1"/>
  <c r="DS216" i="23"/>
  <c r="DS91" i="23"/>
  <c r="CK91" i="23"/>
  <c r="DB91" i="23" s="1"/>
  <c r="FA91" i="23" s="1"/>
  <c r="GI91" i="23" s="1"/>
  <c r="DS38" i="23"/>
  <c r="CK38" i="23"/>
  <c r="DB38" i="23" s="1"/>
  <c r="FA38" i="23" s="1"/>
  <c r="GI38" i="23" s="1"/>
  <c r="DS365" i="23"/>
  <c r="CK365" i="23"/>
  <c r="DB365" i="23" s="1"/>
  <c r="FA365" i="23" s="1"/>
  <c r="GI365" i="23" s="1"/>
  <c r="DA15" i="23"/>
  <c r="CJ422" i="23"/>
  <c r="CK144" i="23"/>
  <c r="DB144" i="23" s="1"/>
  <c r="FA144" i="23" s="1"/>
  <c r="GI144" i="23" s="1"/>
  <c r="DS144" i="23"/>
  <c r="CK48" i="23"/>
  <c r="DB48" i="23" s="1"/>
  <c r="FA48" i="23" s="1"/>
  <c r="GI48" i="23" s="1"/>
  <c r="DS48" i="23"/>
  <c r="DS374" i="23"/>
  <c r="CK374" i="23"/>
  <c r="DB374" i="23" s="1"/>
  <c r="FA374" i="23" s="1"/>
  <c r="GI374" i="23" s="1"/>
  <c r="CK338" i="23"/>
  <c r="DB338" i="23" s="1"/>
  <c r="FA338" i="23" s="1"/>
  <c r="GI338" i="23" s="1"/>
  <c r="DS338" i="23"/>
  <c r="CK24" i="23"/>
  <c r="DB24" i="23" s="1"/>
  <c r="FA24" i="23" s="1"/>
  <c r="DS24" i="23"/>
  <c r="DS45" i="23"/>
  <c r="CK45" i="23"/>
  <c r="DB45" i="23" s="1"/>
  <c r="FA45" i="23" s="1"/>
  <c r="GI45" i="23" s="1"/>
  <c r="CK104" i="23"/>
  <c r="DB104" i="23" s="1"/>
  <c r="FA104" i="23" s="1"/>
  <c r="GI104" i="23" s="1"/>
  <c r="DS104" i="23"/>
  <c r="CK60" i="23"/>
  <c r="DB60" i="23" s="1"/>
  <c r="FA60" i="23" s="1"/>
  <c r="GI60" i="23" s="1"/>
  <c r="DS60" i="23"/>
  <c r="DS214" i="23"/>
  <c r="CK214" i="23"/>
  <c r="DB214" i="23" s="1"/>
  <c r="FA214" i="23" s="1"/>
  <c r="DS264" i="23"/>
  <c r="CK264" i="23"/>
  <c r="DB264" i="23" s="1"/>
  <c r="FA264" i="23" s="1"/>
  <c r="GI264" i="23" s="1"/>
  <c r="DS384" i="23"/>
  <c r="CK384" i="23"/>
  <c r="DB384" i="23" s="1"/>
  <c r="FA384" i="23" s="1"/>
  <c r="GI384" i="23" s="1"/>
  <c r="CK349" i="23"/>
  <c r="DB349" i="23" s="1"/>
  <c r="FA349" i="23" s="1"/>
  <c r="GI349" i="23" s="1"/>
  <c r="DS349" i="23"/>
  <c r="EI165" i="23"/>
  <c r="DS367" i="23"/>
  <c r="CK367" i="23"/>
  <c r="DB367" i="23" s="1"/>
  <c r="FA367" i="23" s="1"/>
  <c r="GI367" i="23" s="1"/>
  <c r="DR419" i="23"/>
  <c r="DS235" i="23"/>
  <c r="CK235" i="23"/>
  <c r="DB235" i="23" s="1"/>
  <c r="FA235" i="23" s="1"/>
  <c r="GI235" i="23" s="1"/>
  <c r="DS288" i="23"/>
  <c r="CK288" i="23"/>
  <c r="DB288" i="23" s="1"/>
  <c r="FA288" i="23" s="1"/>
  <c r="GI288" i="23" s="1"/>
  <c r="DS208" i="23"/>
  <c r="CK208" i="23"/>
  <c r="DB208" i="23" s="1"/>
  <c r="FA208" i="23" s="1"/>
  <c r="GI208" i="23" s="1"/>
  <c r="CK220" i="23"/>
  <c r="DB220" i="23" s="1"/>
  <c r="FA220" i="23" s="1"/>
  <c r="GI220" i="23" s="1"/>
  <c r="DS220" i="23"/>
  <c r="DR408" i="23"/>
  <c r="DS65" i="23"/>
  <c r="CK65" i="23"/>
  <c r="DB65" i="23" s="1"/>
  <c r="FA65" i="23" s="1"/>
  <c r="GI65" i="23" s="1"/>
  <c r="CK268" i="23"/>
  <c r="DB268" i="23" s="1"/>
  <c r="FA268" i="23" s="1"/>
  <c r="GI268" i="23" s="1"/>
  <c r="DS268" i="23"/>
  <c r="CK42" i="23"/>
  <c r="DB42" i="23" s="1"/>
  <c r="FA42" i="23" s="1"/>
  <c r="DS42" i="23"/>
  <c r="DS386" i="23"/>
  <c r="CK386" i="23"/>
  <c r="DB386" i="23" s="1"/>
  <c r="FA386" i="23" s="1"/>
  <c r="GI386" i="23" s="1"/>
  <c r="DS47" i="23"/>
  <c r="CK47" i="23"/>
  <c r="DB47" i="23" s="1"/>
  <c r="FA47" i="23" s="1"/>
  <c r="GI47" i="23" s="1"/>
  <c r="DS98" i="23"/>
  <c r="CK98" i="23"/>
  <c r="DB98" i="23" s="1"/>
  <c r="FA98" i="23" s="1"/>
  <c r="GI98" i="23" s="1"/>
  <c r="CK191" i="23"/>
  <c r="DB191" i="23" s="1"/>
  <c r="FA191" i="23" s="1"/>
  <c r="GI191" i="23" s="1"/>
  <c r="DS191" i="23"/>
  <c r="CK63" i="23"/>
  <c r="DB63" i="23" s="1"/>
  <c r="FA63" i="23" s="1"/>
  <c r="GI63" i="23" s="1"/>
  <c r="DS63" i="23"/>
  <c r="CK195" i="23"/>
  <c r="DB195" i="23" s="1"/>
  <c r="FA195" i="23" s="1"/>
  <c r="GI195" i="23" s="1"/>
  <c r="DS195" i="23"/>
  <c r="CK246" i="23"/>
  <c r="DB246" i="23" s="1"/>
  <c r="FA246" i="23" s="1"/>
  <c r="GI246" i="23" s="1"/>
  <c r="DS246" i="23"/>
  <c r="DS179" i="23"/>
  <c r="CK179" i="23"/>
  <c r="DB179" i="23" s="1"/>
  <c r="FA179" i="23" s="1"/>
  <c r="EI142" i="23"/>
  <c r="EI26" i="23"/>
  <c r="DS177" i="23"/>
  <c r="CK177" i="23"/>
  <c r="DB177" i="23" s="1"/>
  <c r="FA177" i="23" s="1"/>
  <c r="GI177" i="23" s="1"/>
  <c r="EI111" i="23"/>
  <c r="EI292" i="23"/>
  <c r="EI228" i="23"/>
  <c r="EI108" i="23"/>
  <c r="CK93" i="23"/>
  <c r="BT407" i="23"/>
  <c r="S19" i="26"/>
  <c r="S94" i="26" s="1"/>
  <c r="S98" i="26" s="1"/>
  <c r="DS93" i="23"/>
  <c r="CK121" i="23"/>
  <c r="DB121" i="23" s="1"/>
  <c r="FA121" i="23" s="1"/>
  <c r="GI121" i="23" s="1"/>
  <c r="DS121" i="23"/>
  <c r="CJ415" i="23"/>
  <c r="DA147" i="23"/>
  <c r="DA83" i="23"/>
  <c r="CJ421" i="23"/>
  <c r="DS171" i="23"/>
  <c r="CK171" i="23"/>
  <c r="DB171" i="23" s="1"/>
  <c r="FA171" i="23" s="1"/>
  <c r="GI171" i="23" s="1"/>
  <c r="DA87" i="23"/>
  <c r="CJ413" i="23"/>
  <c r="CJ419" i="23"/>
  <c r="DA16" i="23"/>
  <c r="DS360" i="23"/>
  <c r="CK360" i="23"/>
  <c r="DB360" i="23" s="1"/>
  <c r="FA360" i="23" s="1"/>
  <c r="GI360" i="23" s="1"/>
  <c r="DR423" i="23"/>
  <c r="DR398" i="23"/>
  <c r="DR405" i="23"/>
  <c r="CK213" i="23"/>
  <c r="DB213" i="23" s="1"/>
  <c r="FA213" i="23" s="1"/>
  <c r="GI213" i="23" s="1"/>
  <c r="DS213" i="23"/>
  <c r="CK245" i="23"/>
  <c r="DB245" i="23" s="1"/>
  <c r="FA245" i="23" s="1"/>
  <c r="GI245" i="23" s="1"/>
  <c r="DS245" i="23"/>
  <c r="DS143" i="23"/>
  <c r="CK143" i="23"/>
  <c r="DB143" i="23" s="1"/>
  <c r="FA143" i="23" s="1"/>
  <c r="GI143" i="23" s="1"/>
  <c r="DS205" i="23"/>
  <c r="CK205" i="23"/>
  <c r="DB205" i="23" s="1"/>
  <c r="FA205" i="23" s="1"/>
  <c r="GI205" i="23" s="1"/>
  <c r="CK249" i="23"/>
  <c r="DB249" i="23" s="1"/>
  <c r="FA249" i="23" s="1"/>
  <c r="GI249" i="23" s="1"/>
  <c r="DS249" i="23"/>
  <c r="DS391" i="23"/>
  <c r="CK391" i="23"/>
  <c r="DB391" i="23" s="1"/>
  <c r="FA391" i="23" s="1"/>
  <c r="GI391" i="23" s="1"/>
  <c r="CK299" i="23"/>
  <c r="DB299" i="23" s="1"/>
  <c r="FA299" i="23" s="1"/>
  <c r="GI299" i="23" s="1"/>
  <c r="DS299" i="23"/>
  <c r="EI221" i="23"/>
  <c r="R51" i="33" s="1"/>
  <c r="EI31" i="23"/>
  <c r="EI322" i="23"/>
  <c r="CK153" i="23"/>
  <c r="DB153" i="23" s="1"/>
  <c r="FA153" i="23" s="1"/>
  <c r="GI153" i="23" s="1"/>
  <c r="DS153" i="23"/>
  <c r="CK136" i="23"/>
  <c r="DB136" i="23" s="1"/>
  <c r="FA136" i="23" s="1"/>
  <c r="GI136" i="23" s="1"/>
  <c r="DS136" i="23"/>
  <c r="EI326" i="23"/>
  <c r="DS174" i="23"/>
  <c r="CK174" i="23"/>
  <c r="DB174" i="23" s="1"/>
  <c r="FA174" i="23" s="1"/>
  <c r="GI174" i="23" s="1"/>
  <c r="DS46" i="23"/>
  <c r="CK46" i="23"/>
  <c r="DB46" i="23" s="1"/>
  <c r="FA46" i="23" s="1"/>
  <c r="GI46" i="23" s="1"/>
  <c r="DS55" i="23"/>
  <c r="CK55" i="23"/>
  <c r="DB55" i="23" s="1"/>
  <c r="FA55" i="23" s="1"/>
  <c r="GI55" i="23" s="1"/>
  <c r="DS137" i="23"/>
  <c r="CK137" i="23"/>
  <c r="DB137" i="23" s="1"/>
  <c r="FA137" i="23" s="1"/>
  <c r="GI137" i="23" s="1"/>
  <c r="EI314" i="23"/>
  <c r="EI110" i="23"/>
  <c r="DS164" i="23"/>
  <c r="CK164" i="23"/>
  <c r="DB164" i="23" s="1"/>
  <c r="FA164" i="23" s="1"/>
  <c r="GI164" i="23" s="1"/>
  <c r="EI240" i="23"/>
  <c r="CK343" i="23"/>
  <c r="DB343" i="23" s="1"/>
  <c r="FA343" i="23" s="1"/>
  <c r="GI343" i="23" s="1"/>
  <c r="DS343" i="23"/>
  <c r="DS18" i="23"/>
  <c r="CK18" i="23"/>
  <c r="DB18" i="23" s="1"/>
  <c r="FA18" i="23" s="1"/>
  <c r="EI261" i="23"/>
  <c r="DA30" i="23"/>
  <c r="CJ412" i="23"/>
  <c r="EI255" i="23"/>
  <c r="CK200" i="23"/>
  <c r="DB200" i="23" s="1"/>
  <c r="FA200" i="23" s="1"/>
  <c r="GI200" i="23" s="1"/>
  <c r="DS200" i="23"/>
  <c r="EI229" i="23"/>
  <c r="R52" i="33" s="1"/>
  <c r="CK361" i="23"/>
  <c r="DB361" i="23" s="1"/>
  <c r="FA361" i="23" s="1"/>
  <c r="GI361" i="23" s="1"/>
  <c r="DS361" i="23"/>
  <c r="DS184" i="23"/>
  <c r="CK184" i="23"/>
  <c r="DB184" i="23" s="1"/>
  <c r="FA184" i="23" s="1"/>
  <c r="GI184" i="23" s="1"/>
  <c r="CK270" i="23"/>
  <c r="DB270" i="23" s="1"/>
  <c r="FA270" i="23" s="1"/>
  <c r="GI270" i="23" s="1"/>
  <c r="DS270" i="23"/>
  <c r="DS230" i="23"/>
  <c r="CK230" i="23"/>
  <c r="DB230" i="23" s="1"/>
  <c r="FA230" i="23" s="1"/>
  <c r="GI230" i="23" s="1"/>
  <c r="EI172" i="23"/>
  <c r="CK275" i="23"/>
  <c r="DB275" i="23" s="1"/>
  <c r="FA275" i="23" s="1"/>
  <c r="GI275" i="23" s="1"/>
  <c r="DS275" i="23"/>
  <c r="EI307" i="23"/>
  <c r="CK95" i="23"/>
  <c r="DB95" i="23" s="1"/>
  <c r="FA95" i="23" s="1"/>
  <c r="DS95" i="23"/>
  <c r="CJ418" i="23"/>
  <c r="DA22" i="23"/>
  <c r="DA418" i="23" s="1"/>
  <c r="EI257" i="23"/>
  <c r="EI194" i="23"/>
  <c r="EI388" i="23"/>
  <c r="CK233" i="23"/>
  <c r="DB233" i="23" s="1"/>
  <c r="FA233" i="23" s="1"/>
  <c r="GI233" i="23" s="1"/>
  <c r="DS233" i="23"/>
  <c r="DS160" i="23"/>
  <c r="CK160" i="23"/>
  <c r="DB160" i="23" s="1"/>
  <c r="FA160" i="23" s="1"/>
  <c r="GI160" i="23" s="1"/>
  <c r="DS37" i="23"/>
  <c r="CK37" i="23"/>
  <c r="DB37" i="23" s="1"/>
  <c r="FA37" i="23" s="1"/>
  <c r="GI37" i="23" s="1"/>
  <c r="CK78" i="23"/>
  <c r="DB78" i="23" s="1"/>
  <c r="FA78" i="23" s="1"/>
  <c r="GI78" i="23" s="1"/>
  <c r="DS78" i="23"/>
  <c r="EI244" i="23"/>
  <c r="CK207" i="23"/>
  <c r="DB207" i="23" s="1"/>
  <c r="FA207" i="23" s="1"/>
  <c r="GI207" i="23" s="1"/>
  <c r="DS207" i="23"/>
  <c r="DS215" i="23"/>
  <c r="CK215" i="23"/>
  <c r="DB215" i="23" s="1"/>
  <c r="FA215" i="23" s="1"/>
  <c r="GI215" i="23" s="1"/>
  <c r="EI81" i="23"/>
  <c r="EI290" i="23"/>
  <c r="DS243" i="23"/>
  <c r="CK243" i="23"/>
  <c r="DB243" i="23" s="1"/>
  <c r="FA243" i="23" s="1"/>
  <c r="GI243" i="23" s="1"/>
  <c r="EI196" i="23"/>
  <c r="CK373" i="23"/>
  <c r="DB373" i="23" s="1"/>
  <c r="FA373" i="23" s="1"/>
  <c r="GI373" i="23" s="1"/>
  <c r="DS373" i="23"/>
  <c r="DR406" i="23"/>
  <c r="EI183" i="23"/>
  <c r="CK395" i="23"/>
  <c r="DB395" i="23" s="1"/>
  <c r="FA395" i="23" s="1"/>
  <c r="GI395" i="23" s="1"/>
  <c r="DS395" i="23"/>
  <c r="EI332" i="23"/>
  <c r="EI382" i="23"/>
  <c r="CK390" i="23"/>
  <c r="DB390" i="23" s="1"/>
  <c r="FA390" i="23" s="1"/>
  <c r="GI390" i="23" s="1"/>
  <c r="DS390" i="23"/>
  <c r="EI393" i="23"/>
  <c r="DS212" i="23"/>
  <c r="CK212" i="23"/>
  <c r="DB212" i="23" s="1"/>
  <c r="FA212" i="23" s="1"/>
  <c r="GI212" i="23" s="1"/>
  <c r="EI175" i="23"/>
  <c r="CK247" i="23"/>
  <c r="DB247" i="23" s="1"/>
  <c r="FA247" i="23" s="1"/>
  <c r="GI247" i="23" s="1"/>
  <c r="DS247" i="23"/>
  <c r="CK254" i="23"/>
  <c r="DB254" i="23" s="1"/>
  <c r="FA254" i="23" s="1"/>
  <c r="GI254" i="23" s="1"/>
  <c r="DS254" i="23"/>
  <c r="DS265" i="23"/>
  <c r="CK265" i="23"/>
  <c r="DB265" i="23" s="1"/>
  <c r="FA265" i="23" s="1"/>
  <c r="GI265" i="23" s="1"/>
  <c r="EI283" i="23"/>
  <c r="DR422" i="23"/>
  <c r="EI279" i="23"/>
  <c r="DS266" i="23"/>
  <c r="CK266" i="23"/>
  <c r="DB266" i="23" s="1"/>
  <c r="FA266" i="23" s="1"/>
  <c r="GI266" i="23" s="1"/>
  <c r="CK291" i="23"/>
  <c r="DB291" i="23" s="1"/>
  <c r="FA291" i="23" s="1"/>
  <c r="GI291" i="23" s="1"/>
  <c r="DS291" i="23"/>
  <c r="EI241" i="23"/>
  <c r="DS298" i="23"/>
  <c r="CK298" i="23"/>
  <c r="DB298" i="23" s="1"/>
  <c r="FA298" i="23" s="1"/>
  <c r="GI298" i="23" s="1"/>
  <c r="DS142" i="23"/>
  <c r="CK142" i="23"/>
  <c r="DB142" i="23" s="1"/>
  <c r="FA142" i="23" s="1"/>
  <c r="DS336" i="23"/>
  <c r="CK336" i="23"/>
  <c r="DB336" i="23" s="1"/>
  <c r="FA336" i="23" s="1"/>
  <c r="GI336" i="23" s="1"/>
  <c r="CK26" i="23"/>
  <c r="DB26" i="23" s="1"/>
  <c r="FA26" i="23" s="1"/>
  <c r="DS26" i="23"/>
  <c r="EI177" i="23"/>
  <c r="CK111" i="23"/>
  <c r="DB111" i="23" s="1"/>
  <c r="FA111" i="23" s="1"/>
  <c r="GI111" i="23" s="1"/>
  <c r="DS111" i="23"/>
  <c r="CK61" i="23"/>
  <c r="DB61" i="23" s="1"/>
  <c r="FA61" i="23" s="1"/>
  <c r="GI61" i="23" s="1"/>
  <c r="DS61" i="23"/>
  <c r="CK182" i="23"/>
  <c r="DB182" i="23" s="1"/>
  <c r="FA182" i="23" s="1"/>
  <c r="GI182" i="23" s="1"/>
  <c r="DS182" i="23"/>
  <c r="CK108" i="23"/>
  <c r="DB108" i="23" s="1"/>
  <c r="FA108" i="23" s="1"/>
  <c r="GI108" i="23" s="1"/>
  <c r="DS108" i="23"/>
  <c r="DA93" i="23"/>
  <c r="CJ407" i="23"/>
  <c r="R66" i="26"/>
  <c r="EI371" i="23"/>
  <c r="DS83" i="23"/>
  <c r="CK83" i="23"/>
  <c r="BT421" i="23"/>
  <c r="DR413" i="23"/>
  <c r="CK16" i="23"/>
  <c r="BT419" i="23"/>
  <c r="DS16" i="23"/>
  <c r="DS383" i="23"/>
  <c r="CK383" i="23"/>
  <c r="DB383" i="23" s="1"/>
  <c r="FA383" i="23" s="1"/>
  <c r="GI383" i="23" s="1"/>
  <c r="CK114" i="23"/>
  <c r="DB114" i="23" s="1"/>
  <c r="FA114" i="23" s="1"/>
  <c r="GI114" i="23" s="1"/>
  <c r="DS114" i="23"/>
  <c r="EI208" i="23"/>
  <c r="DS366" i="23"/>
  <c r="CK366" i="23"/>
  <c r="DB366" i="23" s="1"/>
  <c r="FA366" i="23" s="1"/>
  <c r="GI366" i="23" s="1"/>
  <c r="DS232" i="23"/>
  <c r="CK232" i="23"/>
  <c r="DB232" i="23" s="1"/>
  <c r="FA232" i="23" s="1"/>
  <c r="GI232" i="23" s="1"/>
  <c r="BT408" i="23"/>
  <c r="CK64" i="23"/>
  <c r="DS64" i="23"/>
  <c r="DS293" i="23"/>
  <c r="CK293" i="23"/>
  <c r="DB293" i="23" s="1"/>
  <c r="FA293" i="23" s="1"/>
  <c r="GI293" i="23" s="1"/>
  <c r="EI268" i="23"/>
  <c r="DS123" i="23"/>
  <c r="CK123" i="23"/>
  <c r="DB123" i="23" s="1"/>
  <c r="FA123" i="23" s="1"/>
  <c r="GI123" i="23" s="1"/>
  <c r="DS185" i="23"/>
  <c r="CK185" i="23"/>
  <c r="DB185" i="23" s="1"/>
  <c r="FA185" i="23" s="1"/>
  <c r="GI185" i="23" s="1"/>
  <c r="DS363" i="23"/>
  <c r="CK363" i="23"/>
  <c r="DB363" i="23" s="1"/>
  <c r="FA363" i="23" s="1"/>
  <c r="GI363" i="23" s="1"/>
  <c r="EI386" i="23"/>
  <c r="EI180" i="23"/>
  <c r="EI191" i="23"/>
  <c r="BT425" i="23"/>
  <c r="DS35" i="23"/>
  <c r="CK35" i="23"/>
  <c r="CK187" i="23"/>
  <c r="DB187" i="23" s="1"/>
  <c r="FA187" i="23" s="1"/>
  <c r="GI187" i="23" s="1"/>
  <c r="DS187" i="23"/>
  <c r="CK290" i="23"/>
  <c r="DB290" i="23" s="1"/>
  <c r="FA290" i="23" s="1"/>
  <c r="GI290" i="23" s="1"/>
  <c r="DS290" i="23"/>
  <c r="DS76" i="23"/>
  <c r="CK76" i="23"/>
  <c r="DB76" i="23" s="1"/>
  <c r="FA76" i="23" s="1"/>
  <c r="GI76" i="23" s="1"/>
  <c r="EI373" i="23"/>
  <c r="DS199" i="23"/>
  <c r="CK199" i="23"/>
  <c r="DB199" i="23" s="1"/>
  <c r="FA199" i="23" s="1"/>
  <c r="GI199" i="23" s="1"/>
  <c r="CK54" i="23"/>
  <c r="DB54" i="23" s="1"/>
  <c r="FA54" i="23" s="1"/>
  <c r="GI54" i="23" s="1"/>
  <c r="DS54" i="23"/>
  <c r="DS382" i="23"/>
  <c r="CK382" i="23"/>
  <c r="DB382" i="23" s="1"/>
  <c r="FA382" i="23" s="1"/>
  <c r="GI382" i="23" s="1"/>
  <c r="CK296" i="23"/>
  <c r="DB296" i="23" s="1"/>
  <c r="FA296" i="23" s="1"/>
  <c r="GI296" i="23" s="1"/>
  <c r="DS296" i="23"/>
  <c r="CK393" i="23"/>
  <c r="DB393" i="23" s="1"/>
  <c r="FA393" i="23" s="1"/>
  <c r="GI393" i="23" s="1"/>
  <c r="DS393" i="23"/>
  <c r="DS175" i="23"/>
  <c r="CK175" i="23"/>
  <c r="DB175" i="23" s="1"/>
  <c r="FA175" i="23" s="1"/>
  <c r="GI175" i="23" s="1"/>
  <c r="DS267" i="23"/>
  <c r="CK267" i="23"/>
  <c r="DB267" i="23" s="1"/>
  <c r="FA267" i="23" s="1"/>
  <c r="GI267" i="23" s="1"/>
  <c r="EI265" i="23"/>
  <c r="DS311" i="23"/>
  <c r="CK311" i="23"/>
  <c r="DB311" i="23" s="1"/>
  <c r="FA311" i="23" s="1"/>
  <c r="GI311" i="23" s="1"/>
  <c r="DS279" i="23"/>
  <c r="CK279" i="23"/>
  <c r="DB279" i="23" s="1"/>
  <c r="FA279" i="23" s="1"/>
  <c r="GI279" i="23" s="1"/>
  <c r="DS351" i="23"/>
  <c r="CK351" i="23"/>
  <c r="DB351" i="23" s="1"/>
  <c r="FA351" i="23" s="1"/>
  <c r="GI351" i="23" s="1"/>
  <c r="DS241" i="23"/>
  <c r="CK241" i="23"/>
  <c r="DB241" i="23" s="1"/>
  <c r="FA241" i="23" s="1"/>
  <c r="GI241" i="23" s="1"/>
  <c r="DS274" i="23"/>
  <c r="CK274" i="23"/>
  <c r="DB274" i="23" s="1"/>
  <c r="FA274" i="23" s="1"/>
  <c r="GI274" i="23" s="1"/>
  <c r="CK79" i="23"/>
  <c r="DB79" i="23" s="1"/>
  <c r="FA79" i="23" s="1"/>
  <c r="GI79" i="23" s="1"/>
  <c r="DS79" i="23"/>
  <c r="CK308" i="23"/>
  <c r="DB308" i="23" s="1"/>
  <c r="FA308" i="23" s="1"/>
  <c r="GI308" i="23" s="1"/>
  <c r="DS308" i="23"/>
  <c r="CK119" i="23"/>
  <c r="DB119" i="23" s="1"/>
  <c r="FA119" i="23" s="1"/>
  <c r="GI119" i="23" s="1"/>
  <c r="DS119" i="23"/>
  <c r="DR407" i="23"/>
  <c r="R20" i="26"/>
  <c r="DR421" i="23"/>
  <c r="CK176" i="23"/>
  <c r="DB176" i="23" s="1"/>
  <c r="FA176" i="23" s="1"/>
  <c r="GI176" i="23" s="1"/>
  <c r="DS176" i="23"/>
  <c r="EI28" i="23"/>
  <c r="EI360" i="23"/>
  <c r="CK125" i="23"/>
  <c r="DB125" i="23" s="1"/>
  <c r="FA125" i="23" s="1"/>
  <c r="GI125" i="23" s="1"/>
  <c r="DS125" i="23"/>
  <c r="CK135" i="23"/>
  <c r="DB135" i="23" s="1"/>
  <c r="FA135" i="23" s="1"/>
  <c r="GI135" i="23" s="1"/>
  <c r="DS135" i="23"/>
  <c r="EI366" i="23"/>
  <c r="DS263" i="23"/>
  <c r="CK263" i="23"/>
  <c r="DB263" i="23" s="1"/>
  <c r="FA263" i="23" s="1"/>
  <c r="GI263" i="23" s="1"/>
  <c r="DS286" i="23"/>
  <c r="CK286" i="23"/>
  <c r="DB286" i="23" s="1"/>
  <c r="FA286" i="23" s="1"/>
  <c r="GI286" i="23" s="1"/>
  <c r="EI232" i="23"/>
  <c r="CJ408" i="23"/>
  <c r="DA64" i="23"/>
  <c r="DS329" i="23"/>
  <c r="CK329" i="23"/>
  <c r="DB329" i="23" s="1"/>
  <c r="FA329" i="23" s="1"/>
  <c r="GI329" i="23" s="1"/>
  <c r="EI185" i="23"/>
  <c r="DS316" i="23"/>
  <c r="CK316" i="23"/>
  <c r="DB316" i="23" s="1"/>
  <c r="FA316" i="23" s="1"/>
  <c r="GI316" i="23" s="1"/>
  <c r="CK180" i="23"/>
  <c r="DB180" i="23" s="1"/>
  <c r="FA180" i="23" s="1"/>
  <c r="GI180" i="23" s="1"/>
  <c r="DS180" i="23"/>
  <c r="DS238" i="23"/>
  <c r="CK238" i="23"/>
  <c r="DB238" i="23" s="1"/>
  <c r="FA238" i="23" s="1"/>
  <c r="GI238" i="23" s="1"/>
  <c r="CK131" i="23"/>
  <c r="DB131" i="23" s="1"/>
  <c r="FA131" i="23" s="1"/>
  <c r="GI131" i="23" s="1"/>
  <c r="DS131" i="23"/>
  <c r="CK141" i="23"/>
  <c r="DB141" i="23" s="1"/>
  <c r="FA141" i="23" s="1"/>
  <c r="GI141" i="23" s="1"/>
  <c r="DS141" i="23"/>
  <c r="CK396" i="23"/>
  <c r="DB396" i="23" s="1"/>
  <c r="FA396" i="23" s="1"/>
  <c r="GI396" i="23" s="1"/>
  <c r="DS396" i="23"/>
  <c r="DS157" i="23"/>
  <c r="CK157" i="23"/>
  <c r="DB157" i="23" s="1"/>
  <c r="FA157" i="23" s="1"/>
  <c r="GI157" i="23" s="1"/>
  <c r="GX396" i="23"/>
  <c r="HO396" i="23" s="1"/>
  <c r="GX127" i="23"/>
  <c r="HO127" i="23" s="1"/>
  <c r="GX258" i="23"/>
  <c r="HO258" i="23" s="1"/>
  <c r="GX90" i="23"/>
  <c r="HO90" i="23" s="1"/>
  <c r="GX131" i="23"/>
  <c r="HO131" i="23" s="1"/>
  <c r="GX364" i="23"/>
  <c r="HO364" i="23" s="1"/>
  <c r="GX374" i="23"/>
  <c r="HO374" i="23" s="1"/>
  <c r="GX53" i="23"/>
  <c r="HO53" i="23" s="1"/>
  <c r="GX177" i="23"/>
  <c r="HO177" i="23" s="1"/>
  <c r="GX275" i="23"/>
  <c r="HO275" i="23" s="1"/>
  <c r="GX176" i="23"/>
  <c r="HO176" i="23" s="1"/>
  <c r="GX181" i="23"/>
  <c r="HO181" i="23" s="1"/>
  <c r="GX81" i="23"/>
  <c r="HO81" i="23" s="1"/>
  <c r="GX161" i="23"/>
  <c r="HO161" i="23" s="1"/>
  <c r="GX217" i="23"/>
  <c r="HO217" i="23" s="1"/>
  <c r="GX316" i="23"/>
  <c r="HO316" i="23" s="1"/>
  <c r="GX260" i="23"/>
  <c r="HO260" i="23" s="1"/>
  <c r="GX328" i="23"/>
  <c r="HO328" i="23" s="1"/>
  <c r="GX379" i="23"/>
  <c r="HO379" i="23" s="1"/>
  <c r="GX66" i="23"/>
  <c r="HO66" i="23" s="1"/>
  <c r="GX274" i="23"/>
  <c r="HO274" i="23" s="1"/>
  <c r="GX65" i="23"/>
  <c r="HO65" i="23" s="1"/>
  <c r="GX150" i="23"/>
  <c r="HO150" i="23" s="1"/>
  <c r="GX186" i="23"/>
  <c r="HO186" i="23" s="1"/>
  <c r="GX282" i="23"/>
  <c r="HO282" i="23" s="1"/>
  <c r="GX163" i="23"/>
  <c r="HO163" i="23" s="1"/>
  <c r="GX199" i="23"/>
  <c r="HO199" i="23" s="1"/>
  <c r="GX283" i="23"/>
  <c r="HO283" i="23" s="1"/>
  <c r="GX304" i="23"/>
  <c r="HO304" i="23" s="1"/>
  <c r="GX355" i="23"/>
  <c r="HO355" i="23" s="1"/>
  <c r="GX34" i="23"/>
  <c r="HO34" i="23" s="1"/>
  <c r="GX226" i="23"/>
  <c r="HO226" i="23" s="1"/>
  <c r="GX179" i="23"/>
  <c r="HO179" i="23" s="1"/>
  <c r="GX206" i="23"/>
  <c r="HO206" i="23" s="1"/>
  <c r="GX287" i="23"/>
  <c r="HO287" i="23" s="1"/>
  <c r="GX88" i="23"/>
  <c r="HO88" i="23" s="1"/>
  <c r="GX323" i="23"/>
  <c r="HO323" i="23" s="1"/>
  <c r="GX62" i="23"/>
  <c r="HO62" i="23" s="1"/>
  <c r="GX108" i="23"/>
  <c r="HO108" i="23" s="1"/>
  <c r="GX117" i="23"/>
  <c r="HO117" i="23" s="1"/>
  <c r="GX209" i="23"/>
  <c r="HO209" i="23" s="1"/>
  <c r="GX200" i="23"/>
  <c r="HO200" i="23" s="1"/>
  <c r="GX280" i="23"/>
  <c r="HO280" i="23" s="1"/>
  <c r="GX330" i="23"/>
  <c r="HO330" i="23" s="1"/>
  <c r="GX383" i="23"/>
  <c r="HO383" i="23" s="1"/>
  <c r="GX28" i="23"/>
  <c r="HO28" i="23" s="1"/>
  <c r="GX99" i="23"/>
  <c r="HO99" i="23" s="1"/>
  <c r="GX205" i="23"/>
  <c r="HO205" i="23" s="1"/>
  <c r="GX362" i="23"/>
  <c r="HO362" i="23" s="1"/>
  <c r="GX89" i="23"/>
  <c r="HO89" i="23" s="1"/>
  <c r="GX265" i="23"/>
  <c r="HO265" i="23" s="1"/>
  <c r="GX377" i="23"/>
  <c r="HO377" i="23" s="1"/>
  <c r="GX93" i="23"/>
  <c r="GX234" i="23"/>
  <c r="HO234" i="23" s="1"/>
  <c r="GX333" i="23"/>
  <c r="HO333" i="23" s="1"/>
  <c r="GX16" i="23"/>
  <c r="GX109" i="23"/>
  <c r="HO109" i="23" s="1"/>
  <c r="GX204" i="23"/>
  <c r="HO204" i="23" s="1"/>
  <c r="GX132" i="23"/>
  <c r="HO132" i="23" s="1"/>
  <c r="GX46" i="23"/>
  <c r="HO46" i="23" s="1"/>
  <c r="GX37" i="23"/>
  <c r="HO37" i="23" s="1"/>
  <c r="GX126" i="23"/>
  <c r="HO126" i="23" s="1"/>
  <c r="GX175" i="23"/>
  <c r="HO175" i="23" s="1"/>
  <c r="GX157" i="23"/>
  <c r="HO157" i="23" s="1"/>
  <c r="GX216" i="23"/>
  <c r="HO216" i="23" s="1"/>
  <c r="GX278" i="23"/>
  <c r="HO278" i="23" s="1"/>
  <c r="GX319" i="23"/>
  <c r="HO319" i="23" s="1"/>
  <c r="GX292" i="23"/>
  <c r="HO292" i="23" s="1"/>
  <c r="GX83" i="23"/>
  <c r="GX21" i="23"/>
  <c r="HO21" i="23" s="1"/>
  <c r="GX87" i="23"/>
  <c r="GX159" i="23"/>
  <c r="HO159" i="23" s="1"/>
  <c r="GX101" i="23"/>
  <c r="HO101" i="23" s="1"/>
  <c r="GX86" i="23"/>
  <c r="HO86" i="23" s="1"/>
  <c r="GX61" i="23"/>
  <c r="HO61" i="23" s="1"/>
  <c r="GX229" i="23"/>
  <c r="HO229" i="23" s="1"/>
  <c r="GX250" i="23"/>
  <c r="HO250" i="23" s="1"/>
  <c r="GX318" i="23"/>
  <c r="HO318" i="23" s="1"/>
  <c r="GX285" i="23"/>
  <c r="HO285" i="23" s="1"/>
  <c r="GX56" i="23"/>
  <c r="GX103" i="23"/>
  <c r="HO103" i="23" s="1"/>
  <c r="GX213" i="23"/>
  <c r="HO213" i="23" s="1"/>
  <c r="GX220" i="23"/>
  <c r="HO220" i="23" s="1"/>
  <c r="GX47" i="23"/>
  <c r="HO47" i="23" s="1"/>
  <c r="GX190" i="23"/>
  <c r="HO190" i="23" s="1"/>
  <c r="GX390" i="23"/>
  <c r="HO390" i="23" s="1"/>
  <c r="GX32" i="23"/>
  <c r="HO32" i="23" s="1"/>
  <c r="GX100" i="23"/>
  <c r="HO100" i="23" s="1"/>
  <c r="GX123" i="23"/>
  <c r="HO123" i="23" s="1"/>
  <c r="GX52" i="23"/>
  <c r="HO52" i="23" s="1"/>
  <c r="GX130" i="23"/>
  <c r="HO130" i="23" s="1"/>
  <c r="GX272" i="23"/>
  <c r="HO272" i="23" s="1"/>
  <c r="GX329" i="23"/>
  <c r="HO329" i="23" s="1"/>
  <c r="GX376" i="23"/>
  <c r="HO376" i="23" s="1"/>
  <c r="GX55" i="23"/>
  <c r="HO55" i="23" s="1"/>
  <c r="GX325" i="23"/>
  <c r="HO325" i="23" s="1"/>
  <c r="GX331" i="23"/>
  <c r="HO331" i="23" s="1"/>
  <c r="GX68" i="23"/>
  <c r="HO68" i="23" s="1"/>
  <c r="GX207" i="23"/>
  <c r="HO207" i="23" s="1"/>
  <c r="GX336" i="23"/>
  <c r="HO336" i="23" s="1"/>
  <c r="GX76" i="23"/>
  <c r="HO76" i="23" s="1"/>
  <c r="GX91" i="23"/>
  <c r="HO91" i="23" s="1"/>
  <c r="GX295" i="23"/>
  <c r="HO295" i="23" s="1"/>
  <c r="GX386" i="23"/>
  <c r="HO386" i="23" s="1"/>
  <c r="GX63" i="23"/>
  <c r="HO63" i="23" s="1"/>
  <c r="GX162" i="23"/>
  <c r="HO162" i="23" s="1"/>
  <c r="GX20" i="23"/>
  <c r="GX373" i="23"/>
  <c r="HO373" i="23" s="1"/>
  <c r="GX42" i="23"/>
  <c r="HO42" i="23" s="1"/>
  <c r="GX64" i="23"/>
  <c r="GX152" i="23"/>
  <c r="HO152" i="23" s="1"/>
  <c r="GX388" i="23"/>
  <c r="HO388" i="23" s="1"/>
  <c r="GX166" i="23"/>
  <c r="HO166" i="23" s="1"/>
  <c r="GX230" i="23"/>
  <c r="HO230" i="23" s="1"/>
  <c r="GX284" i="23"/>
  <c r="HO284" i="23" s="1"/>
  <c r="GX137" i="23"/>
  <c r="HO137" i="23" s="1"/>
  <c r="GX351" i="23"/>
  <c r="HO351" i="23" s="1"/>
  <c r="GX116" i="23"/>
  <c r="HO116" i="23" s="1"/>
  <c r="GX43" i="23"/>
  <c r="HO43" i="23" s="1"/>
  <c r="GX122" i="23"/>
  <c r="HO122" i="23" s="1"/>
  <c r="GX300" i="23"/>
  <c r="HO300" i="23" s="1"/>
  <c r="GX301" i="23"/>
  <c r="HO301" i="23" s="1"/>
  <c r="GX367" i="23"/>
  <c r="HO367" i="23" s="1"/>
  <c r="GX195" i="23"/>
  <c r="HO195" i="23" s="1"/>
  <c r="GX214" i="23"/>
  <c r="HO214" i="23" s="1"/>
  <c r="GX268" i="23"/>
  <c r="HO268" i="23" s="1"/>
  <c r="GX67" i="23"/>
  <c r="HO67" i="23" s="1"/>
  <c r="GX372" i="23"/>
  <c r="HO372" i="23" s="1"/>
  <c r="GX120" i="23"/>
  <c r="HO120" i="23" s="1"/>
  <c r="GX125" i="23"/>
  <c r="HO125" i="23" s="1"/>
  <c r="GX170" i="23"/>
  <c r="HO170" i="23" s="1"/>
  <c r="GX269" i="23"/>
  <c r="HO269" i="23" s="1"/>
  <c r="GX84" i="23"/>
  <c r="HO84" i="23" s="1"/>
  <c r="GX341" i="23"/>
  <c r="HO341" i="23" s="1"/>
  <c r="GX378" i="23"/>
  <c r="HO378" i="23" s="1"/>
  <c r="GX128" i="23"/>
  <c r="HO128" i="23" s="1"/>
  <c r="GX69" i="23"/>
  <c r="HO69" i="23" s="1"/>
  <c r="GX243" i="23"/>
  <c r="HO243" i="23" s="1"/>
  <c r="GX227" i="23"/>
  <c r="HO227" i="23" s="1"/>
  <c r="GX281" i="23"/>
  <c r="HO281" i="23" s="1"/>
  <c r="GX293" i="23"/>
  <c r="HO293" i="23" s="1"/>
  <c r="GX337" i="23"/>
  <c r="HO337" i="23" s="1"/>
  <c r="GX360" i="23"/>
  <c r="HO360" i="23" s="1"/>
  <c r="GX149" i="23"/>
  <c r="HO149" i="23" s="1"/>
  <c r="GX311" i="23"/>
  <c r="HO311" i="23" s="1"/>
  <c r="GX48" i="23"/>
  <c r="HO48" i="23" s="1"/>
  <c r="GX193" i="23"/>
  <c r="HO193" i="23" s="1"/>
  <c r="GX315" i="23"/>
  <c r="HO315" i="23" s="1"/>
  <c r="GX40" i="23"/>
  <c r="HO40" i="23" s="1"/>
  <c r="GX353" i="23"/>
  <c r="HO353" i="23" s="1"/>
  <c r="GX267" i="23"/>
  <c r="HO267" i="23" s="1"/>
  <c r="GX356" i="23"/>
  <c r="HO356" i="23" s="1"/>
  <c r="GX27" i="23"/>
  <c r="HO27" i="23" s="1"/>
  <c r="GX147" i="23"/>
  <c r="GX259" i="23"/>
  <c r="HO259" i="23" s="1"/>
  <c r="GX322" i="23"/>
  <c r="HO322" i="23" s="1"/>
  <c r="GX371" i="23"/>
  <c r="HO371" i="23" s="1"/>
  <c r="GX148" i="23"/>
  <c r="HO148" i="23" s="1"/>
  <c r="GX140" i="23"/>
  <c r="HO140" i="23" s="1"/>
  <c r="GX145" i="23"/>
  <c r="HO145" i="23" s="1"/>
  <c r="GX135" i="23"/>
  <c r="HO135" i="23" s="1"/>
  <c r="GX180" i="23"/>
  <c r="HO180" i="23" s="1"/>
  <c r="GX245" i="23"/>
  <c r="HO245" i="23" s="1"/>
  <c r="GX173" i="23"/>
  <c r="HO173" i="23" s="1"/>
  <c r="GX306" i="23"/>
  <c r="HO306" i="23" s="1"/>
  <c r="GX357" i="23"/>
  <c r="HO357" i="23" s="1"/>
  <c r="GX54" i="23"/>
  <c r="HO54" i="23" s="1"/>
  <c r="GX41" i="23"/>
  <c r="HO41" i="23" s="1"/>
  <c r="GX15" i="23"/>
  <c r="GX185" i="23"/>
  <c r="HO185" i="23" s="1"/>
  <c r="GX82" i="23"/>
  <c r="HO82" i="23" s="1"/>
  <c r="GX111" i="23"/>
  <c r="HO111" i="23" s="1"/>
  <c r="GX164" i="23"/>
  <c r="HO164" i="23" s="1"/>
  <c r="GX228" i="23"/>
  <c r="HO228" i="23" s="1"/>
  <c r="GX75" i="23"/>
  <c r="HO75" i="23" s="1"/>
  <c r="GX389" i="23"/>
  <c r="HO389" i="23" s="1"/>
  <c r="GX94" i="23"/>
  <c r="HO94" i="23" s="1"/>
  <c r="GX71" i="23"/>
  <c r="HO71" i="23" s="1"/>
  <c r="GX139" i="23"/>
  <c r="HO139" i="23" s="1"/>
  <c r="GX31" i="23"/>
  <c r="HO31" i="23" s="1"/>
  <c r="GX263" i="23"/>
  <c r="HO263" i="23" s="1"/>
  <c r="GX288" i="23"/>
  <c r="HO288" i="23" s="1"/>
  <c r="GX339" i="23"/>
  <c r="HO339" i="23" s="1"/>
  <c r="GX395" i="23"/>
  <c r="HO395" i="23" s="1"/>
  <c r="GX17" i="23"/>
  <c r="HO17" i="23" s="1"/>
  <c r="GX361" i="23"/>
  <c r="HO361" i="23" s="1"/>
  <c r="GX384" i="23"/>
  <c r="HO384" i="23" s="1"/>
  <c r="GX182" i="23"/>
  <c r="HO182" i="23" s="1"/>
  <c r="GX255" i="23"/>
  <c r="HO255" i="23" s="1"/>
  <c r="GX307" i="23"/>
  <c r="HO307" i="23" s="1"/>
  <c r="GX197" i="23"/>
  <c r="HO197" i="23" s="1"/>
  <c r="GX343" i="23"/>
  <c r="HO343" i="23" s="1"/>
  <c r="GX252" i="23"/>
  <c r="HO252" i="23" s="1"/>
  <c r="GX133" i="23"/>
  <c r="HO133" i="23" s="1"/>
  <c r="GX382" i="23"/>
  <c r="HO382" i="23" s="1"/>
  <c r="GX273" i="23"/>
  <c r="HO273" i="23" s="1"/>
  <c r="GX38" i="23"/>
  <c r="HO38" i="23" s="1"/>
  <c r="GX59" i="23"/>
  <c r="HO59" i="23" s="1"/>
  <c r="GX321" i="23"/>
  <c r="HO321" i="23" s="1"/>
  <c r="GX24" i="23"/>
  <c r="HO24" i="23" s="1"/>
  <c r="GX73" i="23"/>
  <c r="HO73" i="23" s="1"/>
  <c r="GX194" i="23"/>
  <c r="HO194" i="23" s="1"/>
  <c r="GX244" i="23"/>
  <c r="HO244" i="23" s="1"/>
  <c r="GX198" i="23"/>
  <c r="HO198" i="23" s="1"/>
  <c r="GX80" i="23"/>
  <c r="HO80" i="23" s="1"/>
  <c r="GX105" i="23"/>
  <c r="HO105" i="23" s="1"/>
  <c r="GX143" i="23"/>
  <c r="HO143" i="23" s="1"/>
  <c r="GX327" i="23"/>
  <c r="HO327" i="23" s="1"/>
  <c r="GX118" i="23"/>
  <c r="HO118" i="23" s="1"/>
  <c r="GX247" i="23"/>
  <c r="HO247" i="23" s="1"/>
  <c r="GX165" i="23"/>
  <c r="HO165" i="23" s="1"/>
  <c r="GX26" i="23"/>
  <c r="HO26" i="23" s="1"/>
  <c r="GX138" i="23"/>
  <c r="HO138" i="23" s="1"/>
  <c r="GX203" i="23"/>
  <c r="HO203" i="23" s="1"/>
  <c r="GX276" i="23"/>
  <c r="HO276" i="23" s="1"/>
  <c r="GX380" i="23"/>
  <c r="HO380" i="23" s="1"/>
  <c r="GX358" i="23"/>
  <c r="HO358" i="23" s="1"/>
  <c r="GX35" i="23"/>
  <c r="GX297" i="23"/>
  <c r="HO297" i="23" s="1"/>
  <c r="GX296" i="23"/>
  <c r="HO296" i="23" s="1"/>
  <c r="GX18" i="23"/>
  <c r="HO18" i="23" s="1"/>
  <c r="GX115" i="23"/>
  <c r="HO115" i="23" s="1"/>
  <c r="GX235" i="23"/>
  <c r="HO235" i="23" s="1"/>
  <c r="GX39" i="23"/>
  <c r="HO39" i="23" s="1"/>
  <c r="GX352" i="23"/>
  <c r="HO352" i="23" s="1"/>
  <c r="GX142" i="23"/>
  <c r="HO142" i="23" s="1"/>
  <c r="GX189" i="23"/>
  <c r="HO189" i="23" s="1"/>
  <c r="GX187" i="23"/>
  <c r="HO187" i="23" s="1"/>
  <c r="GX78" i="23"/>
  <c r="HO78" i="23" s="1"/>
  <c r="GX238" i="23"/>
  <c r="HO238" i="23" s="1"/>
  <c r="GX97" i="23"/>
  <c r="HO97" i="23" s="1"/>
  <c r="GX299" i="23"/>
  <c r="HO299" i="23" s="1"/>
  <c r="GX308" i="23"/>
  <c r="HO308" i="23" s="1"/>
  <c r="GX188" i="23"/>
  <c r="HO188" i="23" s="1"/>
  <c r="GX184" i="23"/>
  <c r="HO184" i="23" s="1"/>
  <c r="GX365" i="23"/>
  <c r="HO365" i="23" s="1"/>
  <c r="GX92" i="23"/>
  <c r="HO92" i="23" s="1"/>
  <c r="GX119" i="23"/>
  <c r="HO119" i="23" s="1"/>
  <c r="GX237" i="23"/>
  <c r="HO237" i="23" s="1"/>
  <c r="GX241" i="23"/>
  <c r="HO241" i="23" s="1"/>
  <c r="GX298" i="23"/>
  <c r="HO298" i="23" s="1"/>
  <c r="GX22" i="23"/>
  <c r="GX30" i="23"/>
  <c r="GX242" i="23"/>
  <c r="HO242" i="23" s="1"/>
  <c r="GX277" i="23"/>
  <c r="HO277" i="23" s="1"/>
  <c r="GX215" i="23"/>
  <c r="HO215" i="23" s="1"/>
  <c r="GX201" i="23"/>
  <c r="HO201" i="23" s="1"/>
  <c r="GX375" i="23"/>
  <c r="HO375" i="23" s="1"/>
  <c r="GX366" i="23"/>
  <c r="HO366" i="23" s="1"/>
  <c r="GX96" i="23"/>
  <c r="HO96" i="23" s="1"/>
  <c r="GX392" i="23"/>
  <c r="HO392" i="23" s="1"/>
  <c r="GX60" i="23"/>
  <c r="HO60" i="23" s="1"/>
  <c r="GX256" i="23"/>
  <c r="HO256" i="23" s="1"/>
  <c r="GX223" i="23"/>
  <c r="HO223" i="23" s="1"/>
  <c r="GX312" i="23"/>
  <c r="HO312" i="23" s="1"/>
  <c r="GX106" i="23"/>
  <c r="HO106" i="23" s="1"/>
  <c r="GX264" i="23"/>
  <c r="HO264" i="23" s="1"/>
  <c r="GX370" i="23"/>
  <c r="HO370" i="23" s="1"/>
  <c r="GX305" i="23"/>
  <c r="HO305" i="23" s="1"/>
  <c r="GX153" i="23"/>
  <c r="HO153" i="23" s="1"/>
  <c r="GX313" i="23"/>
  <c r="HO313" i="23" s="1"/>
  <c r="GX385" i="23"/>
  <c r="HO385" i="23" s="1"/>
  <c r="GX381" i="23"/>
  <c r="HO381" i="23" s="1"/>
  <c r="GX236" i="23"/>
  <c r="HO236" i="23" s="1"/>
  <c r="GX368" i="23"/>
  <c r="HO368" i="23" s="1"/>
  <c r="GX270" i="23"/>
  <c r="HO270" i="23" s="1"/>
  <c r="GX49" i="23"/>
  <c r="HO49" i="23" s="1"/>
  <c r="GX224" i="23"/>
  <c r="HO224" i="23" s="1"/>
  <c r="GX344" i="23"/>
  <c r="HO344" i="23" s="1"/>
  <c r="GX121" i="23"/>
  <c r="HO121" i="23" s="1"/>
  <c r="GX110" i="23"/>
  <c r="HO110" i="23" s="1"/>
  <c r="GX129" i="23"/>
  <c r="HO129" i="23" s="1"/>
  <c r="GX262" i="23"/>
  <c r="HO262" i="23" s="1"/>
  <c r="GX289" i="23"/>
  <c r="HO289" i="23" s="1"/>
  <c r="GX44" i="23"/>
  <c r="HO44" i="23" s="1"/>
  <c r="GX144" i="23"/>
  <c r="HO144" i="23" s="1"/>
  <c r="GX151" i="23"/>
  <c r="HO151" i="23" s="1"/>
  <c r="GX303" i="23"/>
  <c r="HO303" i="23" s="1"/>
  <c r="GX393" i="23"/>
  <c r="HO393" i="23" s="1"/>
  <c r="GX391" i="23"/>
  <c r="HO391" i="23" s="1"/>
  <c r="GX211" i="23"/>
  <c r="HO211" i="23" s="1"/>
  <c r="GX302" i="23"/>
  <c r="HO302" i="23" s="1"/>
  <c r="GX36" i="23"/>
  <c r="HO36" i="23" s="1"/>
  <c r="GX114" i="23"/>
  <c r="HO114" i="23" s="1"/>
  <c r="GX225" i="23"/>
  <c r="HO225" i="23" s="1"/>
  <c r="GX290" i="23"/>
  <c r="HO290" i="23" s="1"/>
  <c r="GX317" i="23"/>
  <c r="HO317" i="23" s="1"/>
  <c r="GX191" i="23"/>
  <c r="HO191" i="23" s="1"/>
  <c r="GX134" i="23"/>
  <c r="HO134" i="23" s="1"/>
  <c r="GX196" i="23"/>
  <c r="HO196" i="23" s="1"/>
  <c r="GX342" i="23"/>
  <c r="HO342" i="23" s="1"/>
  <c r="GX156" i="23"/>
  <c r="HO156" i="23" s="1"/>
  <c r="GX253" i="23"/>
  <c r="HO253" i="23" s="1"/>
  <c r="GX314" i="23"/>
  <c r="HO314" i="23" s="1"/>
  <c r="GX70" i="23"/>
  <c r="HO70" i="23" s="1"/>
  <c r="GX124" i="23"/>
  <c r="HO124" i="23" s="1"/>
  <c r="GX172" i="23"/>
  <c r="HO172" i="23" s="1"/>
  <c r="GX113" i="23"/>
  <c r="HO113" i="23" s="1"/>
  <c r="GX240" i="23"/>
  <c r="HO240" i="23" s="1"/>
  <c r="GX349" i="23"/>
  <c r="HO349" i="23" s="1"/>
  <c r="GX33" i="23"/>
  <c r="HO33" i="23" s="1"/>
  <c r="GX221" i="23"/>
  <c r="HO221" i="23" s="1"/>
  <c r="GX310" i="23"/>
  <c r="HO310" i="23" s="1"/>
  <c r="GX23" i="23"/>
  <c r="GX146" i="23"/>
  <c r="GX212" i="23"/>
  <c r="HO212" i="23" s="1"/>
  <c r="GX218" i="23"/>
  <c r="HO218" i="23" s="1"/>
  <c r="GX58" i="23"/>
  <c r="HO58" i="23" s="1"/>
  <c r="GX107" i="23"/>
  <c r="HO107" i="23" s="1"/>
  <c r="GX251" i="23"/>
  <c r="HO251" i="23" s="1"/>
  <c r="GX291" i="23"/>
  <c r="HO291" i="23" s="1"/>
  <c r="GX320" i="23"/>
  <c r="HO320" i="23" s="1"/>
  <c r="GX154" i="23"/>
  <c r="HO154" i="23" s="1"/>
  <c r="GX178" i="23"/>
  <c r="HO178" i="23" s="1"/>
  <c r="GX19" i="23"/>
  <c r="HO19" i="23" s="1"/>
  <c r="GX249" i="23"/>
  <c r="HO249" i="23" s="1"/>
  <c r="GX192" i="23"/>
  <c r="HO192" i="23" s="1"/>
  <c r="GX261" i="23"/>
  <c r="HO261" i="23" s="1"/>
  <c r="GX158" i="23"/>
  <c r="HO158" i="23" s="1"/>
  <c r="GX324" i="23"/>
  <c r="HO324" i="23" s="1"/>
  <c r="GX222" i="23"/>
  <c r="HO222" i="23" s="1"/>
  <c r="GX345" i="23"/>
  <c r="HO345" i="23" s="1"/>
  <c r="GX85" i="23"/>
  <c r="HO85" i="23" s="1"/>
  <c r="GX347" i="23"/>
  <c r="HO347" i="23" s="1"/>
  <c r="GX171" i="23"/>
  <c r="HO171" i="23" s="1"/>
  <c r="GX346" i="23"/>
  <c r="HO346" i="23" s="1"/>
  <c r="GX183" i="23"/>
  <c r="HO183" i="23" s="1"/>
  <c r="GX340" i="23"/>
  <c r="HO340" i="23" s="1"/>
  <c r="GX239" i="23"/>
  <c r="HO239" i="23" s="1"/>
  <c r="GX359" i="23"/>
  <c r="HO359" i="23" s="1"/>
  <c r="GX363" i="23"/>
  <c r="HO363" i="23" s="1"/>
  <c r="GX168" i="23"/>
  <c r="HO168" i="23" s="1"/>
  <c r="GX254" i="23"/>
  <c r="HO254" i="23" s="1"/>
  <c r="GX77" i="23"/>
  <c r="HO77" i="23" s="1"/>
  <c r="GX309" i="23"/>
  <c r="HO309" i="23" s="1"/>
  <c r="GX233" i="23"/>
  <c r="HO233" i="23" s="1"/>
  <c r="GX14" i="23"/>
  <c r="GX232" i="23"/>
  <c r="HO232" i="23" s="1"/>
  <c r="GX369" i="23"/>
  <c r="HO369" i="23" s="1"/>
  <c r="GX29" i="23"/>
  <c r="HO29" i="23" s="1"/>
  <c r="GX326" i="23"/>
  <c r="HO326" i="23" s="1"/>
  <c r="GX160" i="23"/>
  <c r="HO160" i="23" s="1"/>
  <c r="GX72" i="23"/>
  <c r="HO72" i="23" s="1"/>
  <c r="GX25" i="23"/>
  <c r="GX279" i="23"/>
  <c r="HO279" i="23" s="1"/>
  <c r="GX112" i="23"/>
  <c r="HO112" i="23" s="1"/>
  <c r="GX334" i="23"/>
  <c r="HO334" i="23" s="1"/>
  <c r="GX338" i="23"/>
  <c r="HO338" i="23" s="1"/>
  <c r="GX98" i="23"/>
  <c r="HO98" i="23" s="1"/>
  <c r="GX51" i="23"/>
  <c r="HO51" i="23" s="1"/>
  <c r="GX50" i="23"/>
  <c r="HO50" i="23" s="1"/>
  <c r="GX57" i="23"/>
  <c r="HO57" i="23" s="1"/>
  <c r="GX350" i="23"/>
  <c r="HO350" i="23" s="1"/>
  <c r="GX266" i="23"/>
  <c r="HO266" i="23" s="1"/>
  <c r="GX354" i="23"/>
  <c r="HO354" i="23" s="1"/>
  <c r="GX155" i="23"/>
  <c r="HO155" i="23" s="1"/>
  <c r="GX95" i="23"/>
  <c r="HO95" i="23" s="1"/>
  <c r="GX332" i="23"/>
  <c r="HO332" i="23" s="1"/>
  <c r="GX167" i="23"/>
  <c r="HO167" i="23" s="1"/>
  <c r="GX102" i="23"/>
  <c r="HO102" i="23" s="1"/>
  <c r="GX394" i="23"/>
  <c r="HO394" i="23" s="1"/>
  <c r="GX257" i="23"/>
  <c r="HO257" i="23" s="1"/>
  <c r="GX231" i="23"/>
  <c r="HO231" i="23" s="1"/>
  <c r="GX248" i="23"/>
  <c r="HO248" i="23" s="1"/>
  <c r="GX45" i="23"/>
  <c r="HO45" i="23" s="1"/>
  <c r="GX202" i="23"/>
  <c r="HO202" i="23" s="1"/>
  <c r="GX174" i="23"/>
  <c r="HO174" i="23" s="1"/>
  <c r="GX335" i="23"/>
  <c r="HO335" i="23" s="1"/>
  <c r="GX246" i="23"/>
  <c r="HO246" i="23" s="1"/>
  <c r="GX141" i="23"/>
  <c r="HO141" i="23" s="1"/>
  <c r="GX387" i="23"/>
  <c r="HO387" i="23" s="1"/>
  <c r="GX104" i="23"/>
  <c r="HO104" i="23" s="1"/>
  <c r="GX74" i="23"/>
  <c r="HO74" i="23" s="1"/>
  <c r="GX219" i="23"/>
  <c r="HO219" i="23" s="1"/>
  <c r="GX271" i="23"/>
  <c r="HO271" i="23" s="1"/>
  <c r="GX286" i="23"/>
  <c r="HO286" i="23" s="1"/>
  <c r="GX208" i="23"/>
  <c r="HO208" i="23" s="1"/>
  <c r="GX136" i="23"/>
  <c r="HO136" i="23" s="1"/>
  <c r="GX79" i="23"/>
  <c r="HO79" i="23" s="1"/>
  <c r="GX348" i="23"/>
  <c r="HO348" i="23" s="1"/>
  <c r="GX294" i="23"/>
  <c r="HO294" i="23" s="1"/>
  <c r="GX210" i="23"/>
  <c r="HO210" i="23" s="1"/>
  <c r="GX169" i="23"/>
  <c r="HO169" i="23" s="1"/>
  <c r="GW410" i="23"/>
  <c r="HN146" i="23"/>
  <c r="HN410" i="23" s="1"/>
  <c r="GW409" i="23"/>
  <c r="GW420" i="23"/>
  <c r="HN23" i="23"/>
  <c r="HN15" i="23"/>
  <c r="GW422" i="23"/>
  <c r="HN30" i="23"/>
  <c r="HN412" i="23" s="1"/>
  <c r="GW412" i="23"/>
  <c r="GW398" i="23"/>
  <c r="GW405" i="23"/>
  <c r="GW423" i="23"/>
  <c r="HN14" i="23"/>
  <c r="GW425" i="23"/>
  <c r="HN35" i="23"/>
  <c r="HN425" i="23" s="1"/>
  <c r="GW419" i="23"/>
  <c r="HN16" i="23"/>
  <c r="HN419" i="23" s="1"/>
  <c r="HN83" i="23"/>
  <c r="HN421" i="23" s="1"/>
  <c r="GW421" i="23"/>
  <c r="GW424" i="23"/>
  <c r="GW414" i="23"/>
  <c r="HN20" i="23"/>
  <c r="GW418" i="23"/>
  <c r="HN22" i="23"/>
  <c r="HN418" i="23" s="1"/>
  <c r="HN64" i="23"/>
  <c r="HN408" i="23" s="1"/>
  <c r="GW408" i="23"/>
  <c r="P69" i="26"/>
  <c r="P70" i="26" s="1"/>
  <c r="P93" i="26" s="1"/>
  <c r="GW407" i="23"/>
  <c r="HN93" i="23"/>
  <c r="GW413" i="23"/>
  <c r="HN87" i="23"/>
  <c r="HN413" i="23" s="1"/>
  <c r="GW426" i="23"/>
  <c r="HN25" i="23"/>
  <c r="GW411" i="23"/>
  <c r="HN147" i="23"/>
  <c r="HN415" i="23" s="1"/>
  <c r="GW415" i="23"/>
  <c r="HN56" i="23"/>
  <c r="HN406" i="23" s="1"/>
  <c r="GW406" i="23"/>
  <c r="T40" i="33"/>
  <c r="T19" i="33"/>
  <c r="FC15" i="23"/>
  <c r="FC147" i="23"/>
  <c r="FC83" i="23"/>
  <c r="T57" i="33"/>
  <c r="FC23" i="23"/>
  <c r="EM400" i="23"/>
  <c r="V60" i="33" s="1"/>
  <c r="GZ400" i="23"/>
  <c r="HQ400" i="23" s="1"/>
  <c r="GL147" i="23"/>
  <c r="GL30" i="23"/>
  <c r="GY400" i="23"/>
  <c r="HP400" i="23" s="1"/>
  <c r="GL35" i="23"/>
  <c r="GL93" i="23"/>
  <c r="GL23" i="23"/>
  <c r="GK410" i="23"/>
  <c r="BX400" i="23"/>
  <c r="GL64" i="23"/>
  <c r="GL56" i="23"/>
  <c r="GL20" i="23"/>
  <c r="GL14" i="23"/>
  <c r="FD410" i="23"/>
  <c r="GL146" i="23"/>
  <c r="EJ267" i="23" l="1"/>
  <c r="S33" i="33" s="1"/>
  <c r="EJ142" i="23"/>
  <c r="EJ259" i="23"/>
  <c r="EJ342" i="23"/>
  <c r="EJ300" i="23"/>
  <c r="EJ294" i="23"/>
  <c r="EJ290" i="23"/>
  <c r="EJ73" i="23"/>
  <c r="EJ199" i="23"/>
  <c r="EJ37" i="23"/>
  <c r="EJ130" i="23"/>
  <c r="EJ230" i="23"/>
  <c r="EJ137" i="23"/>
  <c r="S45" i="33" s="1"/>
  <c r="EJ384" i="23"/>
  <c r="EJ374" i="23"/>
  <c r="EJ215" i="23"/>
  <c r="EJ207" i="23"/>
  <c r="EJ270" i="23"/>
  <c r="EJ220" i="23"/>
  <c r="EJ48" i="23"/>
  <c r="EJ380" i="23"/>
  <c r="EJ274" i="23"/>
  <c r="GH411" i="23"/>
  <c r="GK23" i="23"/>
  <c r="T68" i="26"/>
  <c r="GK83" i="23"/>
  <c r="GK147" i="23"/>
  <c r="GK15" i="23"/>
  <c r="U68" i="26" s="1"/>
  <c r="GH418" i="23"/>
  <c r="GI18" i="23"/>
  <c r="GI419" i="23" s="1"/>
  <c r="FA419" i="23"/>
  <c r="GI32" i="23"/>
  <c r="GI414" i="23" s="1"/>
  <c r="FA414" i="23"/>
  <c r="GI17" i="23"/>
  <c r="FA398" i="23"/>
  <c r="FA423" i="23"/>
  <c r="FA405" i="23"/>
  <c r="GI26" i="23"/>
  <c r="FA422" i="23"/>
  <c r="GI53" i="23"/>
  <c r="GI425" i="23" s="1"/>
  <c r="FA425" i="23"/>
  <c r="GH422" i="23"/>
  <c r="GI142" i="23"/>
  <c r="GI407" i="23" s="1"/>
  <c r="FA407" i="23"/>
  <c r="GI95" i="23"/>
  <c r="GI421" i="23" s="1"/>
  <c r="FA421" i="23"/>
  <c r="GI179" i="23"/>
  <c r="GI413" i="23" s="1"/>
  <c r="FA413" i="23"/>
  <c r="GI27" i="23"/>
  <c r="FA418" i="23"/>
  <c r="GI44" i="23"/>
  <c r="GI426" i="23" s="1"/>
  <c r="FA426" i="23"/>
  <c r="GI40" i="23"/>
  <c r="GI411" i="23" s="1"/>
  <c r="FA411" i="23"/>
  <c r="GI42" i="23"/>
  <c r="GI424" i="23" s="1"/>
  <c r="FA424" i="23"/>
  <c r="GI214" i="23"/>
  <c r="GI415" i="23" s="1"/>
  <c r="FA415" i="23"/>
  <c r="GI31" i="23"/>
  <c r="FA412" i="23"/>
  <c r="GH409" i="23"/>
  <c r="GH420" i="23"/>
  <c r="GI24" i="23"/>
  <c r="FA420" i="23"/>
  <c r="FA409" i="23"/>
  <c r="GI82" i="23"/>
  <c r="GI408" i="23" s="1"/>
  <c r="FA408" i="23"/>
  <c r="GH398" i="23"/>
  <c r="GH423" i="23"/>
  <c r="GH405" i="23"/>
  <c r="GH412" i="23"/>
  <c r="GI62" i="23"/>
  <c r="GI406" i="23" s="1"/>
  <c r="FA406" i="23"/>
  <c r="GH424" i="23"/>
  <c r="EJ214" i="23"/>
  <c r="EJ91" i="23"/>
  <c r="EJ46" i="23"/>
  <c r="EJ353" i="23"/>
  <c r="EJ317" i="23"/>
  <c r="EJ296" i="23"/>
  <c r="EJ63" i="23"/>
  <c r="EJ309" i="23"/>
  <c r="EJ94" i="23"/>
  <c r="S21" i="33" s="1"/>
  <c r="EJ323" i="23"/>
  <c r="EJ29" i="23"/>
  <c r="EJ362" i="23"/>
  <c r="EJ201" i="23"/>
  <c r="EJ21" i="23"/>
  <c r="EJ297" i="23"/>
  <c r="EJ307" i="23"/>
  <c r="EJ285" i="23"/>
  <c r="EJ385" i="23"/>
  <c r="EJ90" i="23"/>
  <c r="EJ103" i="23"/>
  <c r="EJ209" i="23"/>
  <c r="S29" i="33" s="1"/>
  <c r="EJ288" i="23"/>
  <c r="EJ313" i="23"/>
  <c r="EJ393" i="23"/>
  <c r="DS408" i="23"/>
  <c r="EJ114" i="23"/>
  <c r="EJ26" i="23"/>
  <c r="EJ202" i="23"/>
  <c r="EJ152" i="23"/>
  <c r="EJ180" i="23"/>
  <c r="EJ291" i="23"/>
  <c r="EJ65" i="23"/>
  <c r="EJ292" i="23"/>
  <c r="EJ150" i="23"/>
  <c r="EJ240" i="23"/>
  <c r="EJ53" i="23"/>
  <c r="EJ360" i="23"/>
  <c r="EJ58" i="23"/>
  <c r="EJ166" i="23"/>
  <c r="EJ71" i="23"/>
  <c r="EJ315" i="23"/>
  <c r="EJ273" i="23"/>
  <c r="S55" i="33" s="1"/>
  <c r="EJ72" i="23"/>
  <c r="EJ378" i="23"/>
  <c r="EJ325" i="23"/>
  <c r="EJ123" i="23"/>
  <c r="EJ232" i="23"/>
  <c r="EJ153" i="23"/>
  <c r="EJ167" i="23"/>
  <c r="S47" i="33" s="1"/>
  <c r="EJ100" i="23"/>
  <c r="EJ50" i="23"/>
  <c r="EJ327" i="23"/>
  <c r="EJ217" i="23"/>
  <c r="EJ244" i="23"/>
  <c r="EJ172" i="23"/>
  <c r="EJ85" i="23"/>
  <c r="EJ213" i="23"/>
  <c r="EJ24" i="23"/>
  <c r="EJ132" i="23"/>
  <c r="EJ117" i="23"/>
  <c r="EJ312" i="23"/>
  <c r="EJ188" i="23"/>
  <c r="EJ293" i="23"/>
  <c r="EJ98" i="23"/>
  <c r="EJ60" i="23"/>
  <c r="S20" i="33" s="1"/>
  <c r="EJ338" i="23"/>
  <c r="EJ106" i="23"/>
  <c r="EJ234" i="23"/>
  <c r="EJ189" i="23"/>
  <c r="EJ334" i="23"/>
  <c r="EJ155" i="23"/>
  <c r="EJ81" i="23"/>
  <c r="EJ18" i="23"/>
  <c r="EJ197" i="23"/>
  <c r="EJ333" i="23"/>
  <c r="BU6" i="23"/>
  <c r="BB185" i="23"/>
  <c r="BC185" i="23" s="1"/>
  <c r="BB295" i="23"/>
  <c r="BC295" i="23" s="1"/>
  <c r="BB43" i="23"/>
  <c r="BC43" i="23" s="1"/>
  <c r="BB316" i="23"/>
  <c r="BC316" i="23" s="1"/>
  <c r="BB97" i="23"/>
  <c r="BC97" i="23" s="1"/>
  <c r="BB143" i="23"/>
  <c r="BC143" i="23" s="1"/>
  <c r="BB379" i="23"/>
  <c r="BC379" i="23" s="1"/>
  <c r="BB264" i="23"/>
  <c r="BC264" i="23" s="1"/>
  <c r="BB364" i="23"/>
  <c r="BC364" i="23" s="1"/>
  <c r="BB213" i="23"/>
  <c r="BC213" i="23" s="1"/>
  <c r="BB356" i="23"/>
  <c r="BC356" i="23" s="1"/>
  <c r="BB263" i="23"/>
  <c r="BC263" i="23" s="1"/>
  <c r="BB219" i="23"/>
  <c r="BC219" i="23" s="1"/>
  <c r="BB374" i="23"/>
  <c r="BC374" i="23" s="1"/>
  <c r="BB119" i="23"/>
  <c r="BC119" i="23" s="1"/>
  <c r="BB210" i="23"/>
  <c r="BC210" i="23" s="1"/>
  <c r="BB289" i="23"/>
  <c r="BC289" i="23" s="1"/>
  <c r="BB163" i="23"/>
  <c r="BC163" i="23" s="1"/>
  <c r="BB162" i="23"/>
  <c r="BC162" i="23" s="1"/>
  <c r="BB99" i="23"/>
  <c r="BC99" i="23" s="1"/>
  <c r="BB153" i="23"/>
  <c r="BC153" i="23" s="1"/>
  <c r="BB304" i="23"/>
  <c r="BC304" i="23" s="1"/>
  <c r="BB235" i="23"/>
  <c r="BC235" i="23" s="1"/>
  <c r="BB324" i="23"/>
  <c r="BC324" i="23" s="1"/>
  <c r="BB362" i="23"/>
  <c r="BC362" i="23" s="1"/>
  <c r="BB389" i="23"/>
  <c r="BC389" i="23" s="1"/>
  <c r="BB76" i="23"/>
  <c r="BC76" i="23" s="1"/>
  <c r="BB332" i="23"/>
  <c r="BC332" i="23" s="1"/>
  <c r="BB84" i="23"/>
  <c r="BC84" i="23" s="1"/>
  <c r="BB377" i="23"/>
  <c r="BC377" i="23" s="1"/>
  <c r="BB290" i="23"/>
  <c r="BC290" i="23" s="1"/>
  <c r="BB131" i="23"/>
  <c r="BC131" i="23" s="1"/>
  <c r="BB199" i="23"/>
  <c r="BC199" i="23" s="1"/>
  <c r="BB79" i="23"/>
  <c r="BC79" i="23" s="1"/>
  <c r="BB36" i="23"/>
  <c r="BC36" i="23" s="1"/>
  <c r="BB246" i="23"/>
  <c r="BC246" i="23" s="1"/>
  <c r="BB300" i="23"/>
  <c r="BC300" i="23" s="1"/>
  <c r="BB361" i="23"/>
  <c r="BC361" i="23" s="1"/>
  <c r="BB280" i="23"/>
  <c r="BC280" i="23" s="1"/>
  <c r="BB367" i="23"/>
  <c r="BC367" i="23" s="1"/>
  <c r="BB139" i="23"/>
  <c r="BC139" i="23" s="1"/>
  <c r="BB183" i="23"/>
  <c r="BC183" i="23" s="1"/>
  <c r="BB292" i="23"/>
  <c r="BC292" i="23" s="1"/>
  <c r="BB267" i="23"/>
  <c r="BC267" i="23" s="1"/>
  <c r="BB371" i="23"/>
  <c r="BC371" i="23" s="1"/>
  <c r="BB211" i="23"/>
  <c r="BC211" i="23" s="1"/>
  <c r="BB287" i="23"/>
  <c r="BC287" i="23" s="1"/>
  <c r="BB380" i="23"/>
  <c r="BC380" i="23" s="1"/>
  <c r="BB208" i="23"/>
  <c r="BC208" i="23" s="1"/>
  <c r="BB61" i="23"/>
  <c r="BC61" i="23" s="1"/>
  <c r="BB105" i="23"/>
  <c r="BC105" i="23" s="1"/>
  <c r="BB337" i="23"/>
  <c r="BC337" i="23" s="1"/>
  <c r="BB236" i="23"/>
  <c r="BC236" i="23" s="1"/>
  <c r="BB270" i="23"/>
  <c r="BC270" i="23" s="1"/>
  <c r="BB257" i="23"/>
  <c r="BC257" i="23" s="1"/>
  <c r="BB65" i="23"/>
  <c r="BC65" i="23" s="1"/>
  <c r="BB351" i="23"/>
  <c r="BC351" i="23" s="1"/>
  <c r="BB51" i="23"/>
  <c r="BC51" i="23" s="1"/>
  <c r="BB130" i="23"/>
  <c r="BC130" i="23" s="1"/>
  <c r="BB308" i="23"/>
  <c r="BC308" i="23" s="1"/>
  <c r="BB357" i="23"/>
  <c r="BC357" i="23" s="1"/>
  <c r="BB27" i="23"/>
  <c r="BC27" i="23" s="1"/>
  <c r="BB296" i="23"/>
  <c r="BC296" i="23" s="1"/>
  <c r="BB253" i="23"/>
  <c r="BC253" i="23" s="1"/>
  <c r="BB45" i="23"/>
  <c r="BC45" i="23" s="1"/>
  <c r="BB173" i="23"/>
  <c r="BC173" i="23" s="1"/>
  <c r="BB348" i="23"/>
  <c r="BC348" i="23" s="1"/>
  <c r="BB111" i="23"/>
  <c r="BC111" i="23" s="1"/>
  <c r="BB164" i="23"/>
  <c r="BC164" i="23" s="1"/>
  <c r="BB231" i="23"/>
  <c r="BC231" i="23" s="1"/>
  <c r="BB298" i="23"/>
  <c r="BC298" i="23" s="1"/>
  <c r="BB195" i="23"/>
  <c r="BC195" i="23" s="1"/>
  <c r="BB194" i="23"/>
  <c r="BC194" i="23" s="1"/>
  <c r="BB222" i="23"/>
  <c r="BC222" i="23" s="1"/>
  <c r="BB259" i="23"/>
  <c r="BC259" i="23" s="1"/>
  <c r="BB137" i="23"/>
  <c r="BC137" i="23" s="1"/>
  <c r="BB384" i="23"/>
  <c r="BC384" i="23" s="1"/>
  <c r="BB96" i="23"/>
  <c r="BC96" i="23" s="1"/>
  <c r="BB98" i="23"/>
  <c r="BC98" i="23" s="1"/>
  <c r="BB85" i="23"/>
  <c r="BC85" i="23" s="1"/>
  <c r="BB327" i="23"/>
  <c r="BC327" i="23" s="1"/>
  <c r="BB73" i="23"/>
  <c r="BC73" i="23" s="1"/>
  <c r="BB123" i="23"/>
  <c r="BC123" i="23" s="1"/>
  <c r="BB339" i="23"/>
  <c r="BC339" i="23" s="1"/>
  <c r="BB172" i="23"/>
  <c r="BC172" i="23" s="1"/>
  <c r="BB258" i="23"/>
  <c r="BC258" i="23" s="1"/>
  <c r="BB136" i="23"/>
  <c r="BC136" i="23" s="1"/>
  <c r="BB343" i="23"/>
  <c r="BC343" i="23" s="1"/>
  <c r="BB344" i="23"/>
  <c r="BC344" i="23" s="1"/>
  <c r="BB135" i="23"/>
  <c r="BC135" i="23" s="1"/>
  <c r="BB115" i="23"/>
  <c r="BC115" i="23" s="1"/>
  <c r="BB178" i="23"/>
  <c r="BC178" i="23" s="1"/>
  <c r="BB145" i="23"/>
  <c r="BC145" i="23" s="1"/>
  <c r="BB78" i="23"/>
  <c r="BC78" i="23" s="1"/>
  <c r="BB132" i="23"/>
  <c r="BC132" i="23" s="1"/>
  <c r="BB75" i="23"/>
  <c r="BC75" i="23" s="1"/>
  <c r="BB395" i="23"/>
  <c r="BC395" i="23" s="1"/>
  <c r="BB41" i="23"/>
  <c r="BC41" i="23" s="1"/>
  <c r="BB158" i="23"/>
  <c r="BC158" i="23" s="1"/>
  <c r="BB266" i="23"/>
  <c r="BC266" i="23" s="1"/>
  <c r="BB306" i="23"/>
  <c r="BC306" i="23" s="1"/>
  <c r="BB188" i="23"/>
  <c r="BC188" i="23" s="1"/>
  <c r="BB260" i="23"/>
  <c r="BC260" i="23" s="1"/>
  <c r="BB396" i="23"/>
  <c r="BC396" i="23" s="1"/>
  <c r="BB201" i="23"/>
  <c r="BC201" i="23" s="1"/>
  <c r="BB152" i="23"/>
  <c r="BC152" i="23" s="1"/>
  <c r="BB92" i="23"/>
  <c r="BC92" i="23" s="1"/>
  <c r="BB293" i="23"/>
  <c r="BC293" i="23" s="1"/>
  <c r="BB378" i="23"/>
  <c r="BC378" i="23" s="1"/>
  <c r="BB281" i="23"/>
  <c r="BC281" i="23" s="1"/>
  <c r="BB181" i="23"/>
  <c r="BC181" i="23" s="1"/>
  <c r="BB90" i="23"/>
  <c r="BC90" i="23" s="1"/>
  <c r="BB309" i="23"/>
  <c r="BC309" i="23" s="1"/>
  <c r="BB124" i="23"/>
  <c r="BC124" i="23" s="1"/>
  <c r="BB192" i="23"/>
  <c r="BC192" i="23" s="1"/>
  <c r="BB245" i="23"/>
  <c r="BC245" i="23" s="1"/>
  <c r="BB394" i="23"/>
  <c r="BC394" i="23" s="1"/>
  <c r="BB383" i="23"/>
  <c r="BC383" i="23" s="1"/>
  <c r="BB376" i="23"/>
  <c r="BC376" i="23" s="1"/>
  <c r="BB184" i="23"/>
  <c r="BC184" i="23" s="1"/>
  <c r="BB325" i="23"/>
  <c r="BC325" i="23" s="1"/>
  <c r="BB80" i="23"/>
  <c r="BC80" i="23" s="1"/>
  <c r="BB29" i="23"/>
  <c r="BC29" i="23" s="1"/>
  <c r="BB60" i="23"/>
  <c r="BC60" i="23" s="1"/>
  <c r="BB307" i="23"/>
  <c r="BC307" i="23" s="1"/>
  <c r="BB366" i="23"/>
  <c r="BC366" i="23" s="1"/>
  <c r="BB149" i="23"/>
  <c r="BC149" i="23" s="1"/>
  <c r="BB225" i="23"/>
  <c r="BC225" i="23" s="1"/>
  <c r="BB114" i="23"/>
  <c r="BC114" i="23" s="1"/>
  <c r="BB151" i="23"/>
  <c r="BC151" i="23" s="1"/>
  <c r="BB373" i="23"/>
  <c r="BC373" i="23" s="1"/>
  <c r="BB328" i="23"/>
  <c r="BC328" i="23" s="1"/>
  <c r="BB288" i="23"/>
  <c r="BC288" i="23" s="1"/>
  <c r="BB166" i="23"/>
  <c r="BC166" i="23" s="1"/>
  <c r="BB249" i="23"/>
  <c r="BC249" i="23" s="1"/>
  <c r="BB310" i="23"/>
  <c r="BC310" i="23" s="1"/>
  <c r="BB31" i="23"/>
  <c r="BC31" i="23" s="1"/>
  <c r="BB168" i="23"/>
  <c r="BC168" i="23" s="1"/>
  <c r="BB129" i="23"/>
  <c r="BC129" i="23" s="1"/>
  <c r="BB101" i="23"/>
  <c r="BC101" i="23" s="1"/>
  <c r="BB329" i="23"/>
  <c r="BC329" i="23" s="1"/>
  <c r="BB72" i="23"/>
  <c r="BC72" i="23" s="1"/>
  <c r="BB134" i="23"/>
  <c r="BC134" i="23" s="1"/>
  <c r="BB250" i="23"/>
  <c r="BC250" i="23" s="1"/>
  <c r="BB232" i="23"/>
  <c r="BC232" i="23" s="1"/>
  <c r="BB180" i="23"/>
  <c r="BC180" i="23" s="1"/>
  <c r="BB303" i="23"/>
  <c r="BC303" i="23" s="1"/>
  <c r="BB207" i="23"/>
  <c r="BC207" i="23" s="1"/>
  <c r="BB240" i="23"/>
  <c r="BC240" i="23" s="1"/>
  <c r="BB360" i="23"/>
  <c r="BC360" i="23" s="1"/>
  <c r="BB305" i="23"/>
  <c r="BC305" i="23" s="1"/>
  <c r="BB262" i="23"/>
  <c r="BC262" i="23" s="1"/>
  <c r="BB71" i="23"/>
  <c r="BC71" i="23" s="1"/>
  <c r="BB107" i="23"/>
  <c r="BC107" i="23" s="1"/>
  <c r="BB44" i="23"/>
  <c r="BC44" i="23" s="1"/>
  <c r="BB112" i="23"/>
  <c r="BC112" i="23" s="1"/>
  <c r="BB256" i="23"/>
  <c r="BC256" i="23" s="1"/>
  <c r="BB113" i="23"/>
  <c r="BC113" i="23" s="1"/>
  <c r="BB57" i="23"/>
  <c r="BC57" i="23" s="1"/>
  <c r="BB227" i="23"/>
  <c r="BC227" i="23" s="1"/>
  <c r="BB34" i="23"/>
  <c r="BC34" i="23" s="1"/>
  <c r="BB340" i="23"/>
  <c r="BC340" i="23" s="1"/>
  <c r="BB106" i="23"/>
  <c r="BC106" i="23" s="1"/>
  <c r="BB228" i="23"/>
  <c r="BC228" i="23" s="1"/>
  <c r="BB50" i="23"/>
  <c r="BC50" i="23" s="1"/>
  <c r="BB278" i="23"/>
  <c r="BC278" i="23" s="1"/>
  <c r="BB311" i="23"/>
  <c r="BC311" i="23" s="1"/>
  <c r="BB315" i="23"/>
  <c r="BC315" i="23" s="1"/>
  <c r="BB104" i="23"/>
  <c r="BC104" i="23" s="1"/>
  <c r="BB161" i="23"/>
  <c r="BC161" i="23" s="1"/>
  <c r="BB392" i="23"/>
  <c r="BC392" i="23" s="1"/>
  <c r="BB212" i="23"/>
  <c r="BC212" i="23" s="1"/>
  <c r="BB372" i="23"/>
  <c r="BC372" i="23" s="1"/>
  <c r="BB350" i="23"/>
  <c r="BC350" i="23" s="1"/>
  <c r="BB103" i="23"/>
  <c r="BC103" i="23" s="1"/>
  <c r="BB218" i="23"/>
  <c r="BC218" i="23" s="1"/>
  <c r="BB118" i="23"/>
  <c r="BC118" i="23" s="1"/>
  <c r="BB251" i="23"/>
  <c r="BC251" i="23" s="1"/>
  <c r="BB301" i="23"/>
  <c r="BC301" i="23" s="1"/>
  <c r="BB294" i="23"/>
  <c r="BC294" i="23" s="1"/>
  <c r="BB24" i="23"/>
  <c r="BC24" i="23" s="1"/>
  <c r="BB354" i="23"/>
  <c r="BC354" i="23" s="1"/>
  <c r="BB58" i="23"/>
  <c r="BC58" i="23" s="1"/>
  <c r="BB322" i="23"/>
  <c r="BC322" i="23" s="1"/>
  <c r="BB68" i="23"/>
  <c r="BC68" i="23" s="1"/>
  <c r="BB321" i="23"/>
  <c r="BC321" i="23" s="1"/>
  <c r="BB302" i="23"/>
  <c r="BC302" i="23" s="1"/>
  <c r="BB242" i="23"/>
  <c r="BC242" i="23" s="1"/>
  <c r="BB209" i="23"/>
  <c r="BC209" i="23" s="1"/>
  <c r="BB122" i="23"/>
  <c r="BC122" i="23" s="1"/>
  <c r="BB244" i="23"/>
  <c r="BC244" i="23" s="1"/>
  <c r="BB176" i="23"/>
  <c r="BC176" i="23" s="1"/>
  <c r="BB154" i="23"/>
  <c r="BC154" i="23" s="1"/>
  <c r="BB375" i="23"/>
  <c r="BC375" i="23" s="1"/>
  <c r="BB279" i="23"/>
  <c r="BC279" i="23" s="1"/>
  <c r="BB202" i="23"/>
  <c r="BC202" i="23" s="1"/>
  <c r="BB255" i="23"/>
  <c r="BC255" i="23" s="1"/>
  <c r="BB345" i="23"/>
  <c r="BC345" i="23" s="1"/>
  <c r="BB319" i="23"/>
  <c r="BC319" i="23" s="1"/>
  <c r="BB224" i="23"/>
  <c r="BC224" i="23" s="1"/>
  <c r="BB282" i="23"/>
  <c r="BC282" i="23" s="1"/>
  <c r="BB109" i="23"/>
  <c r="BC109" i="23" s="1"/>
  <c r="BB312" i="23"/>
  <c r="BC312" i="23" s="1"/>
  <c r="BB291" i="23"/>
  <c r="BC291" i="23" s="1"/>
  <c r="BB74" i="23"/>
  <c r="BC74" i="23" s="1"/>
  <c r="BB390" i="23"/>
  <c r="BC390" i="23" s="1"/>
  <c r="BB352" i="23"/>
  <c r="BC352" i="23" s="1"/>
  <c r="BB47" i="23"/>
  <c r="BC47" i="23" s="1"/>
  <c r="BB121" i="23"/>
  <c r="BC121" i="23" s="1"/>
  <c r="BB265" i="23"/>
  <c r="BC265" i="23" s="1"/>
  <c r="BB252" i="23"/>
  <c r="BC252" i="23" s="1"/>
  <c r="BB144" i="23"/>
  <c r="BC144" i="23" s="1"/>
  <c r="BB342" i="23"/>
  <c r="BC342" i="23" s="1"/>
  <c r="BB272" i="23"/>
  <c r="BC272" i="23" s="1"/>
  <c r="BB159" i="23"/>
  <c r="BC159" i="23" s="1"/>
  <c r="BB338" i="23"/>
  <c r="BC338" i="23" s="1"/>
  <c r="BB110" i="23"/>
  <c r="BC110" i="23" s="1"/>
  <c r="BB314" i="23"/>
  <c r="BC314" i="23" s="1"/>
  <c r="BB140" i="23"/>
  <c r="BC140" i="23" s="1"/>
  <c r="BB323" i="23"/>
  <c r="BC323" i="23" s="1"/>
  <c r="BB191" i="23"/>
  <c r="BC191" i="23" s="1"/>
  <c r="BB190" i="23"/>
  <c r="BC190" i="23" s="1"/>
  <c r="BB269" i="23"/>
  <c r="BC269" i="23" s="1"/>
  <c r="BB86" i="23"/>
  <c r="BC86" i="23" s="1"/>
  <c r="BB160" i="23"/>
  <c r="BC160" i="23" s="1"/>
  <c r="BB230" i="23"/>
  <c r="BC230" i="23" s="1"/>
  <c r="BB203" i="23"/>
  <c r="BC203" i="23" s="1"/>
  <c r="BB286" i="23"/>
  <c r="BC286" i="23" s="1"/>
  <c r="BB387" i="23"/>
  <c r="BC387" i="23" s="1"/>
  <c r="BB148" i="23"/>
  <c r="BC148" i="23" s="1"/>
  <c r="BB368" i="23"/>
  <c r="BC368" i="23" s="1"/>
  <c r="BB138" i="23"/>
  <c r="BC138" i="23" s="1"/>
  <c r="BB186" i="23"/>
  <c r="BC186" i="23" s="1"/>
  <c r="BB335" i="23"/>
  <c r="BC335" i="23" s="1"/>
  <c r="BB349" i="23"/>
  <c r="BC349" i="23" s="1"/>
  <c r="BB283" i="23"/>
  <c r="BC283" i="23" s="1"/>
  <c r="BB254" i="23"/>
  <c r="BC254" i="23" s="1"/>
  <c r="BB18" i="23"/>
  <c r="BC18" i="23" s="1"/>
  <c r="BB53" i="23"/>
  <c r="BC53" i="23" s="1"/>
  <c r="BB156" i="23"/>
  <c r="BC156" i="23" s="1"/>
  <c r="BB273" i="23"/>
  <c r="BC273" i="23" s="1"/>
  <c r="BB32" i="23"/>
  <c r="BC32" i="23" s="1"/>
  <c r="BB55" i="23"/>
  <c r="BC55" i="23" s="1"/>
  <c r="BB174" i="23"/>
  <c r="BC174" i="23" s="1"/>
  <c r="BB142" i="23"/>
  <c r="BC142" i="23" s="1"/>
  <c r="BB88" i="23"/>
  <c r="BC88" i="23" s="1"/>
  <c r="BB70" i="23"/>
  <c r="BC70" i="23" s="1"/>
  <c r="BB297" i="23"/>
  <c r="BC297" i="23" s="1"/>
  <c r="BB243" i="23"/>
  <c r="BC243" i="23" s="1"/>
  <c r="BB197" i="23"/>
  <c r="BC197" i="23" s="1"/>
  <c r="BB26" i="23"/>
  <c r="BC26" i="23" s="1"/>
  <c r="BB126" i="23"/>
  <c r="BC126" i="23" s="1"/>
  <c r="BB334" i="23"/>
  <c r="BC334" i="23" s="1"/>
  <c r="BB193" i="23"/>
  <c r="BC193" i="23" s="1"/>
  <c r="BB239" i="23"/>
  <c r="BC239" i="23" s="1"/>
  <c r="BB215" i="23"/>
  <c r="BC215" i="23" s="1"/>
  <c r="BB59" i="23"/>
  <c r="BC59" i="23" s="1"/>
  <c r="BB52" i="23"/>
  <c r="BC52" i="23" s="1"/>
  <c r="BB40" i="23"/>
  <c r="BC40" i="23" s="1"/>
  <c r="BB91" i="23"/>
  <c r="BC91" i="23" s="1"/>
  <c r="BB182" i="23"/>
  <c r="BC182" i="23" s="1"/>
  <c r="BB217" i="23"/>
  <c r="BC217" i="23" s="1"/>
  <c r="BB237" i="23"/>
  <c r="BC237" i="23" s="1"/>
  <c r="BB216" i="23"/>
  <c r="BC216" i="23" s="1"/>
  <c r="BB81" i="23"/>
  <c r="BC81" i="23" s="1"/>
  <c r="BB116" i="23"/>
  <c r="BC116" i="23" s="1"/>
  <c r="BB42" i="23"/>
  <c r="BC42" i="23" s="1"/>
  <c r="BB66" i="23"/>
  <c r="BC66" i="23" s="1"/>
  <c r="BB313" i="23"/>
  <c r="BC313" i="23" s="1"/>
  <c r="BB333" i="23"/>
  <c r="BC333" i="23" s="1"/>
  <c r="BB247" i="23"/>
  <c r="BC247" i="23" s="1"/>
  <c r="BB238" i="23"/>
  <c r="BC238" i="23" s="1"/>
  <c r="BB369" i="23"/>
  <c r="BC369" i="23" s="1"/>
  <c r="BB95" i="23"/>
  <c r="BC95" i="23" s="1"/>
  <c r="BB355" i="23"/>
  <c r="BC355" i="23" s="1"/>
  <c r="BB284" i="23"/>
  <c r="BC284" i="23" s="1"/>
  <c r="BB276" i="23"/>
  <c r="BC276" i="23" s="1"/>
  <c r="BB241" i="23"/>
  <c r="BC241" i="23" s="1"/>
  <c r="BB62" i="23"/>
  <c r="BC62" i="23" s="1"/>
  <c r="BB128" i="23"/>
  <c r="BC128" i="23" s="1"/>
  <c r="BB206" i="23"/>
  <c r="BC206" i="23" s="1"/>
  <c r="BB358" i="23"/>
  <c r="BC358" i="23" s="1"/>
  <c r="BB196" i="23"/>
  <c r="BC196" i="23" s="1"/>
  <c r="BB21" i="23"/>
  <c r="BC21" i="23" s="1"/>
  <c r="BB363" i="23"/>
  <c r="BC363" i="23" s="1"/>
  <c r="BB205" i="23"/>
  <c r="BC205" i="23" s="1"/>
  <c r="BB150" i="23"/>
  <c r="BC150" i="23" s="1"/>
  <c r="BB165" i="23"/>
  <c r="BC165" i="23" s="1"/>
  <c r="BB100" i="23"/>
  <c r="BC100" i="23" s="1"/>
  <c r="BB155" i="23"/>
  <c r="BC155" i="23" s="1"/>
  <c r="BB89" i="23"/>
  <c r="BC89" i="23" s="1"/>
  <c r="BB157" i="23"/>
  <c r="BC157" i="23" s="1"/>
  <c r="BB204" i="23"/>
  <c r="BC204" i="23" s="1"/>
  <c r="BB385" i="23"/>
  <c r="BC385" i="23" s="1"/>
  <c r="BB46" i="23"/>
  <c r="BC46" i="23" s="1"/>
  <c r="BB48" i="23"/>
  <c r="BC48" i="23" s="1"/>
  <c r="BB167" i="23"/>
  <c r="BC167" i="23" s="1"/>
  <c r="BB108" i="23"/>
  <c r="BC108" i="23" s="1"/>
  <c r="BB37" i="23"/>
  <c r="BC37" i="23" s="1"/>
  <c r="BB347" i="23"/>
  <c r="BC347" i="23" s="1"/>
  <c r="BB330" i="23"/>
  <c r="BC330" i="23" s="1"/>
  <c r="BB49" i="23"/>
  <c r="BC49" i="23" s="1"/>
  <c r="BB341" i="23"/>
  <c r="BC341" i="23" s="1"/>
  <c r="BB133" i="23"/>
  <c r="BC133" i="23" s="1"/>
  <c r="BB120" i="23"/>
  <c r="BC120" i="23" s="1"/>
  <c r="BB320" i="23"/>
  <c r="BC320" i="23" s="1"/>
  <c r="BB393" i="23"/>
  <c r="BC393" i="23" s="1"/>
  <c r="BB317" i="23"/>
  <c r="BC317" i="23" s="1"/>
  <c r="BB285" i="23"/>
  <c r="BC285" i="23" s="1"/>
  <c r="BB169" i="23"/>
  <c r="BC169" i="23" s="1"/>
  <c r="BB175" i="23"/>
  <c r="BC175" i="23" s="1"/>
  <c r="BB318" i="23"/>
  <c r="BC318" i="23" s="1"/>
  <c r="BB248" i="23"/>
  <c r="BC248" i="23" s="1"/>
  <c r="BB365" i="23"/>
  <c r="BC365" i="23" s="1"/>
  <c r="BB187" i="23"/>
  <c r="BC187" i="23" s="1"/>
  <c r="BB102" i="23"/>
  <c r="BC102" i="23" s="1"/>
  <c r="BB353" i="23"/>
  <c r="BC353" i="23" s="1"/>
  <c r="BB220" i="23"/>
  <c r="BC220" i="23" s="1"/>
  <c r="BB67" i="23"/>
  <c r="BC67" i="23" s="1"/>
  <c r="BB271" i="23"/>
  <c r="BC271" i="23" s="1"/>
  <c r="BB229" i="23"/>
  <c r="BC229" i="23" s="1"/>
  <c r="BB117" i="23"/>
  <c r="BC117" i="23" s="1"/>
  <c r="BB226" i="23"/>
  <c r="BC226" i="23" s="1"/>
  <c r="BB170" i="23"/>
  <c r="BC170" i="23" s="1"/>
  <c r="BB274" i="23"/>
  <c r="BC274" i="23" s="1"/>
  <c r="BB39" i="23"/>
  <c r="BC39" i="23" s="1"/>
  <c r="BB177" i="23"/>
  <c r="BC177" i="23" s="1"/>
  <c r="BB331" i="23"/>
  <c r="BC331" i="23" s="1"/>
  <c r="BB326" i="23"/>
  <c r="BC326" i="23" s="1"/>
  <c r="BB94" i="23"/>
  <c r="BC94" i="23" s="1"/>
  <c r="BB77" i="23"/>
  <c r="BC77" i="23" s="1"/>
  <c r="BB391" i="23"/>
  <c r="BC391" i="23" s="1"/>
  <c r="BB200" i="23"/>
  <c r="BC200" i="23" s="1"/>
  <c r="BB346" i="23"/>
  <c r="BC346" i="23" s="1"/>
  <c r="BB82" i="23"/>
  <c r="BC82" i="23" s="1"/>
  <c r="BB214" i="23"/>
  <c r="BC214" i="23" s="1"/>
  <c r="BB336" i="23"/>
  <c r="BC336" i="23" s="1"/>
  <c r="BB28" i="23"/>
  <c r="BC28" i="23" s="1"/>
  <c r="BB171" i="23"/>
  <c r="BC171" i="23" s="1"/>
  <c r="BB233" i="23"/>
  <c r="BC233" i="23" s="1"/>
  <c r="BB63" i="23"/>
  <c r="BC63" i="23" s="1"/>
  <c r="BB261" i="23"/>
  <c r="BC261" i="23" s="1"/>
  <c r="BB221" i="23"/>
  <c r="BC221" i="23" s="1"/>
  <c r="BB33" i="23"/>
  <c r="BC33" i="23" s="1"/>
  <c r="BB69" i="23"/>
  <c r="BC69" i="23" s="1"/>
  <c r="BB189" i="23"/>
  <c r="BC189" i="23" s="1"/>
  <c r="BB127" i="23"/>
  <c r="BC127" i="23" s="1"/>
  <c r="BB179" i="23"/>
  <c r="BC179" i="23" s="1"/>
  <c r="BB386" i="23"/>
  <c r="BC386" i="23" s="1"/>
  <c r="BB54" i="23"/>
  <c r="BC54" i="23" s="1"/>
  <c r="BB198" i="23"/>
  <c r="BC198" i="23" s="1"/>
  <c r="BB277" i="23"/>
  <c r="BC277" i="23" s="1"/>
  <c r="BB275" i="23"/>
  <c r="BC275" i="23" s="1"/>
  <c r="BB19" i="23"/>
  <c r="BC19" i="23" s="1"/>
  <c r="BB141" i="23"/>
  <c r="BC141" i="23" s="1"/>
  <c r="BB382" i="23"/>
  <c r="BC382" i="23" s="1"/>
  <c r="BB223" i="23"/>
  <c r="BC223" i="23" s="1"/>
  <c r="BB299" i="23"/>
  <c r="BC299" i="23" s="1"/>
  <c r="BB381" i="23"/>
  <c r="BC381" i="23" s="1"/>
  <c r="BB17" i="23"/>
  <c r="BC17" i="23" s="1"/>
  <c r="BB268" i="23"/>
  <c r="BC268" i="23" s="1"/>
  <c r="BB38" i="23"/>
  <c r="BC38" i="23" s="1"/>
  <c r="BB388" i="23"/>
  <c r="BC388" i="23" s="1"/>
  <c r="BB370" i="23"/>
  <c r="BC370" i="23" s="1"/>
  <c r="BB125" i="23"/>
  <c r="BC125" i="23" s="1"/>
  <c r="BB234" i="23"/>
  <c r="BC234" i="23" s="1"/>
  <c r="BB359" i="23"/>
  <c r="BC359" i="23" s="1"/>
  <c r="BB83" i="23"/>
  <c r="BB93" i="23"/>
  <c r="BB15" i="23"/>
  <c r="BB23" i="23"/>
  <c r="BB20" i="23"/>
  <c r="BB25" i="23"/>
  <c r="BB35" i="23"/>
  <c r="BB14" i="23"/>
  <c r="BB146" i="23"/>
  <c r="BB64" i="23"/>
  <c r="BB30" i="23"/>
  <c r="BB87" i="23"/>
  <c r="BB56" i="23"/>
  <c r="BB22" i="23"/>
  <c r="BB16" i="23"/>
  <c r="BB147" i="23"/>
  <c r="EJ368" i="23"/>
  <c r="EJ324" i="23"/>
  <c r="EJ289" i="23"/>
  <c r="EJ101" i="23"/>
  <c r="EJ328" i="23"/>
  <c r="EJ381" i="23"/>
  <c r="EJ223" i="23"/>
  <c r="EJ129" i="23"/>
  <c r="EJ17" i="23"/>
  <c r="EJ69" i="23"/>
  <c r="EJ131" i="23"/>
  <c r="EJ179" i="23"/>
  <c r="S48" i="33" s="1"/>
  <c r="EJ394" i="23"/>
  <c r="S38" i="33" s="1"/>
  <c r="EJ138" i="23"/>
  <c r="EJ254" i="23"/>
  <c r="S32" i="33" s="1"/>
  <c r="EJ361" i="23"/>
  <c r="EJ299" i="23"/>
  <c r="EJ171" i="23"/>
  <c r="EJ45" i="23"/>
  <c r="EJ198" i="23"/>
  <c r="EJ256" i="23"/>
  <c r="EJ66" i="23"/>
  <c r="EJ277" i="23"/>
  <c r="EJ148" i="23"/>
  <c r="S24" i="33" s="1"/>
  <c r="EJ134" i="23"/>
  <c r="S23" i="33" s="1"/>
  <c r="EJ335" i="23"/>
  <c r="EJ31" i="23"/>
  <c r="EJ375" i="23"/>
  <c r="EJ75" i="23"/>
  <c r="EJ57" i="23"/>
  <c r="EJ112" i="23"/>
  <c r="EJ364" i="23"/>
  <c r="EJ97" i="23"/>
  <c r="EJ248" i="23"/>
  <c r="EJ382" i="23"/>
  <c r="EJ111" i="23"/>
  <c r="EJ336" i="23"/>
  <c r="EJ247" i="23"/>
  <c r="EJ233" i="23"/>
  <c r="EJ95" i="23"/>
  <c r="EJ174" i="23"/>
  <c r="EJ391" i="23"/>
  <c r="EJ177" i="23"/>
  <c r="EJ264" i="23"/>
  <c r="EJ365" i="23"/>
  <c r="EJ379" i="23"/>
  <c r="EJ280" i="23"/>
  <c r="S34" i="33" s="1"/>
  <c r="EJ39" i="23"/>
  <c r="EJ115" i="23"/>
  <c r="EJ105" i="23"/>
  <c r="EJ310" i="23"/>
  <c r="EJ67" i="23"/>
  <c r="S42" i="33" s="1"/>
  <c r="EJ28" i="23"/>
  <c r="EJ284" i="23"/>
  <c r="EJ193" i="23"/>
  <c r="EJ154" i="23"/>
  <c r="S25" i="33" s="1"/>
  <c r="EJ206" i="23"/>
  <c r="EJ295" i="23"/>
  <c r="EJ304" i="23"/>
  <c r="EJ322" i="23"/>
  <c r="EJ344" i="23"/>
  <c r="S35" i="33" s="1"/>
  <c r="EJ343" i="23"/>
  <c r="EJ386" i="23"/>
  <c r="EJ144" i="23"/>
  <c r="EJ159" i="23"/>
  <c r="EJ43" i="23"/>
  <c r="EJ251" i="23"/>
  <c r="S31" i="33" s="1"/>
  <c r="EJ228" i="23"/>
  <c r="EJ99" i="23"/>
  <c r="EJ354" i="23"/>
  <c r="S36" i="33" s="1"/>
  <c r="EJ227" i="23"/>
  <c r="EJ352" i="23"/>
  <c r="EJ96" i="23"/>
  <c r="EJ225" i="23"/>
  <c r="EJ236" i="23"/>
  <c r="EJ120" i="23"/>
  <c r="EJ359" i="23"/>
  <c r="EJ358" i="23"/>
  <c r="EJ345" i="23"/>
  <c r="EJ356" i="23"/>
  <c r="EJ346" i="23"/>
  <c r="EJ127" i="23"/>
  <c r="EJ329" i="23"/>
  <c r="EJ263" i="23"/>
  <c r="EJ316" i="23"/>
  <c r="EJ311" i="23"/>
  <c r="EJ185" i="23"/>
  <c r="DB83" i="23"/>
  <c r="CK421" i="23"/>
  <c r="EI147" i="23"/>
  <c r="EI415" i="23" s="1"/>
  <c r="DA415" i="23"/>
  <c r="S66" i="26"/>
  <c r="DB93" i="23"/>
  <c r="CK407" i="23"/>
  <c r="DS414" i="23"/>
  <c r="DS424" i="23"/>
  <c r="S82" i="26"/>
  <c r="S83" i="26"/>
  <c r="EJ250" i="23"/>
  <c r="EJ84" i="23"/>
  <c r="EJ238" i="23"/>
  <c r="EJ176" i="23"/>
  <c r="EJ54" i="23"/>
  <c r="EJ76" i="23"/>
  <c r="CK425" i="23"/>
  <c r="DB35" i="23"/>
  <c r="EJ366" i="23"/>
  <c r="DS419" i="23"/>
  <c r="DS421" i="23"/>
  <c r="EJ182" i="23"/>
  <c r="S27" i="33" s="1"/>
  <c r="EJ243" i="23"/>
  <c r="EJ143" i="23"/>
  <c r="EJ208" i="23"/>
  <c r="EJ235" i="23"/>
  <c r="EJ349" i="23"/>
  <c r="EJ107" i="23"/>
  <c r="EJ377" i="23"/>
  <c r="EJ122" i="23"/>
  <c r="EJ260" i="23"/>
  <c r="S54" i="33" s="1"/>
  <c r="DS420" i="23"/>
  <c r="DS409" i="23"/>
  <c r="EJ319" i="23"/>
  <c r="EJ281" i="23"/>
  <c r="EJ306" i="23"/>
  <c r="EJ192" i="23"/>
  <c r="EJ371" i="23"/>
  <c r="EJ348" i="23"/>
  <c r="R84" i="26"/>
  <c r="EI22" i="23"/>
  <c r="EI418" i="23" s="1"/>
  <c r="EJ314" i="23"/>
  <c r="EJ350" i="23"/>
  <c r="EJ194" i="23"/>
  <c r="EJ126" i="23"/>
  <c r="EJ74" i="23"/>
  <c r="EJ162" i="23"/>
  <c r="EJ305" i="23"/>
  <c r="EJ19" i="23"/>
  <c r="EJ369" i="23"/>
  <c r="EJ133" i="23"/>
  <c r="EJ229" i="23"/>
  <c r="S52" i="33" s="1"/>
  <c r="EJ141" i="23"/>
  <c r="EJ286" i="23"/>
  <c r="EJ308" i="23"/>
  <c r="EJ351" i="23"/>
  <c r="CK408" i="23"/>
  <c r="DB64" i="23"/>
  <c r="EJ265" i="23"/>
  <c r="EJ184" i="23"/>
  <c r="S49" i="33" s="1"/>
  <c r="EJ249" i="23"/>
  <c r="EI87" i="23"/>
  <c r="EI413" i="23" s="1"/>
  <c r="DA413" i="23"/>
  <c r="EJ121" i="23"/>
  <c r="EJ195" i="23"/>
  <c r="DA423" i="23"/>
  <c r="EI14" i="23"/>
  <c r="DA398" i="23"/>
  <c r="DA405" i="23"/>
  <c r="EJ272" i="23"/>
  <c r="EJ165" i="23"/>
  <c r="CK414" i="23"/>
  <c r="DB20" i="23"/>
  <c r="CK424" i="23"/>
  <c r="DB56" i="23"/>
  <c r="CK406" i="23"/>
  <c r="DB25" i="23"/>
  <c r="CK411" i="23"/>
  <c r="CK426" i="23"/>
  <c r="EJ140" i="23"/>
  <c r="EJ44" i="23"/>
  <c r="CK410" i="23"/>
  <c r="DB146" i="23"/>
  <c r="CK413" i="23"/>
  <c r="DB87" i="23"/>
  <c r="EJ283" i="23"/>
  <c r="EJ301" i="23"/>
  <c r="S56" i="33" s="1"/>
  <c r="EJ320" i="23"/>
  <c r="EJ257" i="23"/>
  <c r="CK412" i="23"/>
  <c r="DB30" i="23"/>
  <c r="EJ341" i="23"/>
  <c r="EJ376" i="23"/>
  <c r="EJ226" i="23"/>
  <c r="S30" i="33" s="1"/>
  <c r="DS425" i="23"/>
  <c r="EJ55" i="23"/>
  <c r="EJ136" i="23"/>
  <c r="EJ245" i="23"/>
  <c r="EJ42" i="23"/>
  <c r="EJ38" i="23"/>
  <c r="EJ181" i="23"/>
  <c r="S26" i="33" s="1"/>
  <c r="EJ88" i="23"/>
  <c r="EJ321" i="23"/>
  <c r="EJ118" i="23"/>
  <c r="CK409" i="23"/>
  <c r="CK420" i="23"/>
  <c r="DB23" i="23"/>
  <c r="EJ124" i="23"/>
  <c r="EJ156" i="23"/>
  <c r="EJ70" i="23"/>
  <c r="EJ224" i="23"/>
  <c r="EJ51" i="23"/>
  <c r="EJ253" i="23"/>
  <c r="EJ262" i="23"/>
  <c r="EJ158" i="23"/>
  <c r="EJ337" i="23"/>
  <c r="DS405" i="23"/>
  <c r="DS398" i="23"/>
  <c r="DS423" i="23"/>
  <c r="EJ347" i="23"/>
  <c r="EJ252" i="23"/>
  <c r="S53" i="33" s="1"/>
  <c r="EJ128" i="23"/>
  <c r="EJ330" i="23"/>
  <c r="EJ357" i="23"/>
  <c r="EJ255" i="23"/>
  <c r="EJ183" i="23"/>
  <c r="EJ204" i="23"/>
  <c r="DB22" i="23"/>
  <c r="CK418" i="23"/>
  <c r="EJ80" i="23"/>
  <c r="DS412" i="23"/>
  <c r="EJ326" i="23"/>
  <c r="EJ242" i="23"/>
  <c r="EJ222" i="23"/>
  <c r="EJ169" i="23"/>
  <c r="EJ303" i="23"/>
  <c r="EJ92" i="23"/>
  <c r="EJ221" i="23"/>
  <c r="S51" i="33" s="1"/>
  <c r="EJ218" i="23"/>
  <c r="EJ279" i="23"/>
  <c r="DB16" i="23"/>
  <c r="CK419" i="23"/>
  <c r="EJ275" i="23"/>
  <c r="DA412" i="23"/>
  <c r="EI30" i="23"/>
  <c r="EI412" i="23" s="1"/>
  <c r="EJ331" i="23"/>
  <c r="DB15" i="23"/>
  <c r="CK422" i="23"/>
  <c r="DS406" i="23"/>
  <c r="DS426" i="23"/>
  <c r="DS411" i="23"/>
  <c r="DS415" i="23"/>
  <c r="EJ203" i="23"/>
  <c r="EJ339" i="23"/>
  <c r="EJ52" i="23"/>
  <c r="EI25" i="23"/>
  <c r="DA426" i="23"/>
  <c r="DA411" i="23"/>
  <c r="DA420" i="23"/>
  <c r="DA409" i="23"/>
  <c r="EI23" i="23"/>
  <c r="EJ258" i="23"/>
  <c r="EJ157" i="23"/>
  <c r="DA408" i="23"/>
  <c r="EI64" i="23"/>
  <c r="EI408" i="23" s="1"/>
  <c r="EJ125" i="23"/>
  <c r="EJ363" i="23"/>
  <c r="DA407" i="23"/>
  <c r="EI93" i="23"/>
  <c r="EJ61" i="23"/>
  <c r="EJ298" i="23"/>
  <c r="EJ266" i="23"/>
  <c r="EJ212" i="23"/>
  <c r="EJ373" i="23"/>
  <c r="EJ78" i="23"/>
  <c r="DS407" i="23"/>
  <c r="S20" i="26"/>
  <c r="EI15" i="23"/>
  <c r="DA422" i="23"/>
  <c r="DS422" i="23"/>
  <c r="EJ34" i="23"/>
  <c r="EJ68" i="23"/>
  <c r="DB147" i="23"/>
  <c r="CK415" i="23"/>
  <c r="EJ237" i="23"/>
  <c r="EI146" i="23"/>
  <c r="EI410" i="23" s="1"/>
  <c r="DA410" i="23"/>
  <c r="EJ370" i="23"/>
  <c r="EJ276" i="23"/>
  <c r="EJ287" i="23"/>
  <c r="EJ33" i="23"/>
  <c r="EJ32" i="23"/>
  <c r="DB14" i="23"/>
  <c r="CK398" i="23"/>
  <c r="CK423" i="23"/>
  <c r="CK405" i="23"/>
  <c r="DS413" i="23"/>
  <c r="EJ36" i="23"/>
  <c r="EJ269" i="23"/>
  <c r="DA424" i="23"/>
  <c r="DA414" i="23"/>
  <c r="EI20" i="23"/>
  <c r="EJ89" i="23"/>
  <c r="EJ261" i="23"/>
  <c r="EJ77" i="23"/>
  <c r="EJ62" i="23"/>
  <c r="EJ388" i="23"/>
  <c r="EI56" i="23"/>
  <c r="EI406" i="23" s="1"/>
  <c r="DA406" i="23"/>
  <c r="EJ139" i="23"/>
  <c r="DS418" i="23"/>
  <c r="EJ110" i="23"/>
  <c r="EJ246" i="23"/>
  <c r="EJ367" i="23"/>
  <c r="EJ49" i="23"/>
  <c r="S41" i="33" s="1"/>
  <c r="EJ113" i="23"/>
  <c r="EJ211" i="23"/>
  <c r="EJ372" i="23"/>
  <c r="EJ170" i="23"/>
  <c r="EJ190" i="23"/>
  <c r="EJ109" i="23"/>
  <c r="S43" i="33" s="1"/>
  <c r="EJ210" i="23"/>
  <c r="EI35" i="23"/>
  <c r="EI425" i="23" s="1"/>
  <c r="DA425" i="23"/>
  <c r="EJ392" i="23"/>
  <c r="EJ332" i="23"/>
  <c r="EJ355" i="23"/>
  <c r="S37" i="33" s="1"/>
  <c r="EJ40" i="23"/>
  <c r="EJ163" i="23"/>
  <c r="EJ271" i="23"/>
  <c r="EJ168" i="23"/>
  <c r="EJ145" i="23"/>
  <c r="EJ102" i="23"/>
  <c r="EJ302" i="23"/>
  <c r="EJ86" i="23"/>
  <c r="EJ396" i="23"/>
  <c r="S39" i="33" s="1"/>
  <c r="EJ135" i="23"/>
  <c r="EJ119" i="23"/>
  <c r="EJ79" i="23"/>
  <c r="EJ241" i="23"/>
  <c r="EJ175" i="23"/>
  <c r="EJ187" i="23"/>
  <c r="EJ383" i="23"/>
  <c r="EJ108" i="23"/>
  <c r="EJ390" i="23"/>
  <c r="EJ395" i="23"/>
  <c r="EJ160" i="23"/>
  <c r="EJ200" i="23"/>
  <c r="S50" i="33" s="1"/>
  <c r="EJ164" i="23"/>
  <c r="EJ205" i="23"/>
  <c r="S28" i="33" s="1"/>
  <c r="EI16" i="23"/>
  <c r="EI419" i="23" s="1"/>
  <c r="DA419" i="23"/>
  <c r="EI83" i="23"/>
  <c r="EI421" i="23" s="1"/>
  <c r="DA421" i="23"/>
  <c r="EJ191" i="23"/>
  <c r="EJ47" i="23"/>
  <c r="EJ268" i="23"/>
  <c r="EJ104" i="23"/>
  <c r="EJ216" i="23"/>
  <c r="EJ41" i="23"/>
  <c r="EJ387" i="23"/>
  <c r="EJ231" i="23"/>
  <c r="EJ340" i="23"/>
  <c r="EJ82" i="23"/>
  <c r="EJ219" i="23"/>
  <c r="EJ239" i="23"/>
  <c r="EJ27" i="23"/>
  <c r="EJ389" i="23"/>
  <c r="EJ282" i="23"/>
  <c r="EJ173" i="23"/>
  <c r="EJ116" i="23"/>
  <c r="EJ161" i="23"/>
  <c r="EJ151" i="23"/>
  <c r="EJ59" i="23"/>
  <c r="EJ186" i="23"/>
  <c r="EJ196" i="23"/>
  <c r="EJ318" i="23"/>
  <c r="EJ149" i="23"/>
  <c r="EJ278" i="23"/>
  <c r="EJ178" i="23"/>
  <c r="FV22" i="23"/>
  <c r="FV56" i="23"/>
  <c r="FV30" i="23"/>
  <c r="FV93" i="23"/>
  <c r="HN409" i="23"/>
  <c r="HN420" i="23"/>
  <c r="HO87" i="23"/>
  <c r="HO413" i="23" s="1"/>
  <c r="GX413" i="23"/>
  <c r="FV87" i="23"/>
  <c r="FV35" i="23"/>
  <c r="FV147" i="23"/>
  <c r="HN414" i="23"/>
  <c r="HN424" i="23"/>
  <c r="FV83" i="23"/>
  <c r="FV16" i="23"/>
  <c r="HO64" i="23"/>
  <c r="HO408" i="23" s="1"/>
  <c r="GX408" i="23"/>
  <c r="FV15" i="23"/>
  <c r="HO83" i="23"/>
  <c r="HO421" i="23" s="1"/>
  <c r="GX421" i="23"/>
  <c r="GX407" i="23"/>
  <c r="Q69" i="26"/>
  <c r="Q70" i="26" s="1"/>
  <c r="Q93" i="26" s="1"/>
  <c r="HO93" i="23"/>
  <c r="FV64" i="23"/>
  <c r="P18" i="26"/>
  <c r="HN407" i="23"/>
  <c r="GX412" i="23"/>
  <c r="HO30" i="23"/>
  <c r="HO412" i="23" s="1"/>
  <c r="GX424" i="23"/>
  <c r="GX414" i="23"/>
  <c r="HO20" i="23"/>
  <c r="HN411" i="23"/>
  <c r="HN426" i="23"/>
  <c r="FV25" i="23"/>
  <c r="P97" i="26"/>
  <c r="P99" i="26" s="1"/>
  <c r="P95" i="26"/>
  <c r="P100" i="26" s="1"/>
  <c r="FV14" i="23"/>
  <c r="GX418" i="23"/>
  <c r="HO22" i="23"/>
  <c r="HO418" i="23" s="1"/>
  <c r="GX425" i="23"/>
  <c r="HO35" i="23"/>
  <c r="HO425" i="23" s="1"/>
  <c r="HO147" i="23"/>
  <c r="HO415" i="23" s="1"/>
  <c r="GX415" i="23"/>
  <c r="GX423" i="23"/>
  <c r="GX398" i="23"/>
  <c r="GX405" i="23"/>
  <c r="HO14" i="23"/>
  <c r="GX410" i="23"/>
  <c r="HO146" i="23"/>
  <c r="HO410" i="23" s="1"/>
  <c r="HO15" i="23"/>
  <c r="GX422" i="23"/>
  <c r="FV20" i="23"/>
  <c r="FV23" i="23"/>
  <c r="HN423" i="23"/>
  <c r="HN405" i="23"/>
  <c r="HN398" i="23"/>
  <c r="HN422" i="23"/>
  <c r="GX411" i="23"/>
  <c r="HO25" i="23"/>
  <c r="GX426" i="23"/>
  <c r="GX409" i="23"/>
  <c r="GX420" i="23"/>
  <c r="HO23" i="23"/>
  <c r="HO56" i="23"/>
  <c r="HO406" i="23" s="1"/>
  <c r="GX406" i="23"/>
  <c r="GX419" i="23"/>
  <c r="HO16" i="23"/>
  <c r="HO419" i="23" s="1"/>
  <c r="FD22" i="23"/>
  <c r="FD16" i="23"/>
  <c r="FD15" i="23"/>
  <c r="FD87" i="23"/>
  <c r="FD25" i="23"/>
  <c r="U40" i="33"/>
  <c r="FD83" i="23"/>
  <c r="DW400" i="23"/>
  <c r="CO400" i="23"/>
  <c r="GL410" i="23"/>
  <c r="GL87" i="23" l="1"/>
  <c r="GL15" i="23"/>
  <c r="V68" i="26" s="1"/>
  <c r="GL16" i="23"/>
  <c r="GL22" i="23"/>
  <c r="GL83" i="23"/>
  <c r="GL25" i="23"/>
  <c r="GI412" i="23"/>
  <c r="GI405" i="23"/>
  <c r="GI398" i="23"/>
  <c r="GI423" i="23"/>
  <c r="GI418" i="23"/>
  <c r="GI409" i="23"/>
  <c r="GI420" i="23"/>
  <c r="GI422" i="23"/>
  <c r="EI422" i="23"/>
  <c r="BB406" i="23"/>
  <c r="BC56" i="23"/>
  <c r="BB414" i="23"/>
  <c r="BB424" i="23"/>
  <c r="BC20" i="23"/>
  <c r="FU370" i="23"/>
  <c r="FU382" i="23"/>
  <c r="FU179" i="23"/>
  <c r="FU233" i="23"/>
  <c r="FU391" i="23"/>
  <c r="FU170" i="23"/>
  <c r="FU102" i="23"/>
  <c r="FU317" i="23"/>
  <c r="FU347" i="23"/>
  <c r="FU157" i="23"/>
  <c r="FU21" i="23"/>
  <c r="FU284" i="23"/>
  <c r="FU66" i="23"/>
  <c r="FU91" i="23"/>
  <c r="FU126" i="23"/>
  <c r="FU174" i="23"/>
  <c r="FU283" i="23"/>
  <c r="FU286" i="23"/>
  <c r="FU323" i="23"/>
  <c r="FU144" i="23"/>
  <c r="FU291" i="23"/>
  <c r="FU202" i="23"/>
  <c r="FU242" i="23"/>
  <c r="FU294" i="23"/>
  <c r="FU212" i="23"/>
  <c r="FU228" i="23"/>
  <c r="FU112" i="23"/>
  <c r="FU207" i="23"/>
  <c r="FU101" i="23"/>
  <c r="FU328" i="23"/>
  <c r="FU60" i="23"/>
  <c r="FU245" i="23"/>
  <c r="FU293" i="23"/>
  <c r="FU266" i="23"/>
  <c r="FU178" i="23"/>
  <c r="FU339" i="23"/>
  <c r="FU137" i="23"/>
  <c r="FU111" i="23"/>
  <c r="FU308" i="23"/>
  <c r="FU337" i="23"/>
  <c r="FU267" i="23"/>
  <c r="FU246" i="23"/>
  <c r="FU332" i="23"/>
  <c r="FU99" i="23"/>
  <c r="FU263" i="23"/>
  <c r="FU316" i="23"/>
  <c r="BC87" i="23"/>
  <c r="BB413" i="23"/>
  <c r="BC23" i="23"/>
  <c r="BB409" i="23"/>
  <c r="BB420" i="23"/>
  <c r="FU388" i="23"/>
  <c r="FU141" i="23"/>
  <c r="FU127" i="23"/>
  <c r="FU171" i="23"/>
  <c r="FU77" i="23"/>
  <c r="FU226" i="23"/>
  <c r="FU187" i="23"/>
  <c r="FU393" i="23"/>
  <c r="FU37" i="23"/>
  <c r="FU89" i="23"/>
  <c r="FU196" i="23"/>
  <c r="FU355" i="23"/>
  <c r="FU42" i="23"/>
  <c r="FU40" i="23"/>
  <c r="FU26" i="23"/>
  <c r="FU55" i="23"/>
  <c r="FU349" i="23"/>
  <c r="FU203" i="23"/>
  <c r="FU140" i="23"/>
  <c r="FU252" i="23"/>
  <c r="FU312" i="23"/>
  <c r="FU279" i="23"/>
  <c r="FU302" i="23"/>
  <c r="FU301" i="23"/>
  <c r="FU392" i="23"/>
  <c r="FU106" i="23"/>
  <c r="FU44" i="23"/>
  <c r="FU303" i="23"/>
  <c r="FU129" i="23"/>
  <c r="FU373" i="23"/>
  <c r="FU29" i="23"/>
  <c r="FU192" i="23"/>
  <c r="FU92" i="23"/>
  <c r="FU158" i="23"/>
  <c r="FU115" i="23"/>
  <c r="FU123" i="23"/>
  <c r="FU259" i="23"/>
  <c r="FU348" i="23"/>
  <c r="FU130" i="23"/>
  <c r="FU105" i="23"/>
  <c r="FU292" i="23"/>
  <c r="FU36" i="23"/>
  <c r="FU76" i="23"/>
  <c r="FU162" i="23"/>
  <c r="FU356" i="23"/>
  <c r="FU43" i="23"/>
  <c r="BC30" i="23"/>
  <c r="BB412" i="23"/>
  <c r="BC15" i="23"/>
  <c r="BB422" i="23"/>
  <c r="FU38" i="23"/>
  <c r="FU19" i="23"/>
  <c r="FU189" i="23"/>
  <c r="FU28" i="23"/>
  <c r="FU94" i="23"/>
  <c r="FU117" i="23"/>
  <c r="FU365" i="23"/>
  <c r="FU320" i="23"/>
  <c r="FU108" i="23"/>
  <c r="FU155" i="23"/>
  <c r="FU358" i="23"/>
  <c r="FU95" i="23"/>
  <c r="FU116" i="23"/>
  <c r="FU52" i="23"/>
  <c r="FU197" i="23"/>
  <c r="FU32" i="23"/>
  <c r="FU335" i="23"/>
  <c r="FU230" i="23"/>
  <c r="FU314" i="23"/>
  <c r="FU265" i="23"/>
  <c r="FU109" i="23"/>
  <c r="FU375" i="23"/>
  <c r="FU321" i="23"/>
  <c r="FU251" i="23"/>
  <c r="FU161" i="23"/>
  <c r="FU340" i="23"/>
  <c r="FU107" i="23"/>
  <c r="FU180" i="23"/>
  <c r="FU168" i="23"/>
  <c r="FU151" i="23"/>
  <c r="FU80" i="23"/>
  <c r="FU124" i="23"/>
  <c r="FU152" i="23"/>
  <c r="FU41" i="23"/>
  <c r="FU135" i="23"/>
  <c r="FU73" i="23"/>
  <c r="FU222" i="23"/>
  <c r="FU173" i="23"/>
  <c r="FU51" i="23"/>
  <c r="FU61" i="23"/>
  <c r="FU183" i="23"/>
  <c r="FU79" i="23"/>
  <c r="FU389" i="23"/>
  <c r="FU163" i="23"/>
  <c r="FU213" i="23"/>
  <c r="FU295" i="23"/>
  <c r="BC64" i="23"/>
  <c r="BB408" i="23"/>
  <c r="BC93" i="23"/>
  <c r="BB407" i="23"/>
  <c r="FU268" i="23"/>
  <c r="FU275" i="23"/>
  <c r="FU69" i="23"/>
  <c r="FU336" i="23"/>
  <c r="FU326" i="23"/>
  <c r="FU229" i="23"/>
  <c r="FU248" i="23"/>
  <c r="FU120" i="23"/>
  <c r="FU167" i="23"/>
  <c r="FU100" i="23"/>
  <c r="FU206" i="23"/>
  <c r="FU369" i="23"/>
  <c r="FU81" i="23"/>
  <c r="FU59" i="23"/>
  <c r="FU243" i="23"/>
  <c r="FU273" i="23"/>
  <c r="FU186" i="23"/>
  <c r="FU160" i="23"/>
  <c r="FU110" i="23"/>
  <c r="FU121" i="23"/>
  <c r="FU282" i="23"/>
  <c r="FU154" i="23"/>
  <c r="FU68" i="23"/>
  <c r="FU118" i="23"/>
  <c r="FU104" i="23"/>
  <c r="FU34" i="23"/>
  <c r="FU71" i="23"/>
  <c r="FU232" i="23"/>
  <c r="FU31" i="23"/>
  <c r="FU114" i="23"/>
  <c r="FU325" i="23"/>
  <c r="FU309" i="23"/>
  <c r="FU201" i="23"/>
  <c r="FU395" i="23"/>
  <c r="FU344" i="23"/>
  <c r="FU327" i="23"/>
  <c r="FU194" i="23"/>
  <c r="FU45" i="23"/>
  <c r="FU351" i="23"/>
  <c r="FU208" i="23"/>
  <c r="FU139" i="23"/>
  <c r="FU199" i="23"/>
  <c r="FU362" i="23"/>
  <c r="FU289" i="23"/>
  <c r="FU364" i="23"/>
  <c r="FU185" i="23"/>
  <c r="BC146" i="23"/>
  <c r="BB410" i="23"/>
  <c r="BB421" i="23"/>
  <c r="BC83" i="23"/>
  <c r="FU17" i="23"/>
  <c r="FU277" i="23"/>
  <c r="FU33" i="23"/>
  <c r="FU214" i="23"/>
  <c r="FU331" i="23"/>
  <c r="FU271" i="23"/>
  <c r="FU318" i="23"/>
  <c r="FU133" i="23"/>
  <c r="FU48" i="23"/>
  <c r="FU165" i="23"/>
  <c r="FU128" i="23"/>
  <c r="FU238" i="23"/>
  <c r="FU216" i="23"/>
  <c r="FU215" i="23"/>
  <c r="FU297" i="23"/>
  <c r="FU156" i="23"/>
  <c r="FU138" i="23"/>
  <c r="FU86" i="23"/>
  <c r="FU338" i="23"/>
  <c r="FU47" i="23"/>
  <c r="FU224" i="23"/>
  <c r="FU176" i="23"/>
  <c r="FU322" i="23"/>
  <c r="FU218" i="23"/>
  <c r="FU315" i="23"/>
  <c r="FU227" i="23"/>
  <c r="FU262" i="23"/>
  <c r="FU250" i="23"/>
  <c r="FU310" i="23"/>
  <c r="FU225" i="23"/>
  <c r="FU184" i="23"/>
  <c r="FU90" i="23"/>
  <c r="FU396" i="23"/>
  <c r="FU75" i="23"/>
  <c r="FU343" i="23"/>
  <c r="FU85" i="23"/>
  <c r="FU195" i="23"/>
  <c r="FU253" i="23"/>
  <c r="FU65" i="23"/>
  <c r="FU380" i="23"/>
  <c r="FU367" i="23"/>
  <c r="FU131" i="23"/>
  <c r="FU324" i="23"/>
  <c r="FU210" i="23"/>
  <c r="FU264" i="23"/>
  <c r="BU226" i="23"/>
  <c r="BU229" i="23"/>
  <c r="BU74" i="23"/>
  <c r="BU126" i="23"/>
  <c r="BU350" i="23"/>
  <c r="BU149" i="23"/>
  <c r="BU392" i="23"/>
  <c r="BU210" i="23"/>
  <c r="BU269" i="23"/>
  <c r="BU342" i="23"/>
  <c r="BU371" i="23"/>
  <c r="BU28" i="23"/>
  <c r="BU32" i="23"/>
  <c r="BU146" i="23"/>
  <c r="BU276" i="23"/>
  <c r="BU306" i="23"/>
  <c r="BU310" i="23"/>
  <c r="BU281" i="23"/>
  <c r="BU319" i="23"/>
  <c r="BU273" i="23"/>
  <c r="BU105" i="23"/>
  <c r="BU237" i="23"/>
  <c r="BU377" i="23"/>
  <c r="BU170" i="23"/>
  <c r="BU372" i="23"/>
  <c r="BU211" i="23"/>
  <c r="BU115" i="23"/>
  <c r="BU394" i="23"/>
  <c r="BU113" i="23"/>
  <c r="BU49" i="23"/>
  <c r="BU106" i="23"/>
  <c r="BU379" i="23"/>
  <c r="BU365" i="23"/>
  <c r="BU246" i="23"/>
  <c r="BU177" i="23"/>
  <c r="BU213" i="23"/>
  <c r="BU215" i="23"/>
  <c r="BU247" i="23"/>
  <c r="BU111" i="23"/>
  <c r="BU366" i="23"/>
  <c r="BU293" i="23"/>
  <c r="BU185" i="23"/>
  <c r="BU311" i="23"/>
  <c r="BU316" i="23"/>
  <c r="BU31" i="23"/>
  <c r="BU385" i="23"/>
  <c r="BU86" i="23"/>
  <c r="BU84" i="23"/>
  <c r="BU248" i="23"/>
  <c r="BU133" i="23"/>
  <c r="BU271" i="23"/>
  <c r="BU369" i="23"/>
  <c r="BU335" i="23"/>
  <c r="BU103" i="23"/>
  <c r="BU19" i="23"/>
  <c r="BU307" i="23"/>
  <c r="BU162" i="23"/>
  <c r="BU40" i="23"/>
  <c r="BU148" i="23"/>
  <c r="BU355" i="23"/>
  <c r="BU332" i="23"/>
  <c r="BU261" i="23"/>
  <c r="BU201" i="23"/>
  <c r="BU196" i="23"/>
  <c r="BU193" i="23"/>
  <c r="BU59" i="23"/>
  <c r="BU161" i="23"/>
  <c r="BU66" i="23"/>
  <c r="BU27" i="23"/>
  <c r="BU94" i="23"/>
  <c r="BU219" i="23"/>
  <c r="BU71" i="23"/>
  <c r="BU147" i="23"/>
  <c r="BU34" i="23"/>
  <c r="BU58" i="23"/>
  <c r="BU387" i="23"/>
  <c r="BU15" i="23"/>
  <c r="BU132" i="23"/>
  <c r="BU41" i="23"/>
  <c r="BU331" i="23"/>
  <c r="BU91" i="23"/>
  <c r="BU24" i="23"/>
  <c r="BU264" i="23"/>
  <c r="BU220" i="23"/>
  <c r="BU268" i="23"/>
  <c r="BU205" i="23"/>
  <c r="BU164" i="23"/>
  <c r="BU18" i="23"/>
  <c r="BU160" i="23"/>
  <c r="BU254" i="23"/>
  <c r="BU298" i="23"/>
  <c r="BU336" i="23"/>
  <c r="BU108" i="23"/>
  <c r="BU83" i="23"/>
  <c r="BU187" i="23"/>
  <c r="BU382" i="23"/>
  <c r="BU175" i="23"/>
  <c r="BU241" i="23"/>
  <c r="BU131" i="23"/>
  <c r="BU157" i="23"/>
  <c r="BU258" i="23"/>
  <c r="BU178" i="23"/>
  <c r="BU223" i="23"/>
  <c r="BU325" i="23"/>
  <c r="BU101" i="23"/>
  <c r="BU364" i="23"/>
  <c r="BU324" i="23"/>
  <c r="BU112" i="23"/>
  <c r="BU285" i="23"/>
  <c r="BU172" i="23"/>
  <c r="BU388" i="23"/>
  <c r="BU300" i="23"/>
  <c r="BU318" i="23"/>
  <c r="BU128" i="23"/>
  <c r="BU186" i="23"/>
  <c r="BU362" i="23"/>
  <c r="BU217" i="23"/>
  <c r="BU109" i="23"/>
  <c r="BU190" i="23"/>
  <c r="BU256" i="23"/>
  <c r="BU224" i="23"/>
  <c r="BU57" i="23"/>
  <c r="BU282" i="23"/>
  <c r="BU375" i="23"/>
  <c r="BU52" i="23"/>
  <c r="BU50" i="23"/>
  <c r="BU202" i="23"/>
  <c r="BU239" i="23"/>
  <c r="BU203" i="23"/>
  <c r="BU321" i="23"/>
  <c r="BU117" i="23"/>
  <c r="BU292" i="23"/>
  <c r="BU309" i="23"/>
  <c r="BU198" i="23"/>
  <c r="BU42" i="23"/>
  <c r="BU47" i="23"/>
  <c r="BU171" i="23"/>
  <c r="BU299" i="23"/>
  <c r="BU270" i="23"/>
  <c r="BU275" i="23"/>
  <c r="BU26" i="23"/>
  <c r="BU114" i="23"/>
  <c r="BU232" i="23"/>
  <c r="BU199" i="23"/>
  <c r="BU279" i="23"/>
  <c r="BU263" i="23"/>
  <c r="BU302" i="23"/>
  <c r="BU17" i="23"/>
  <c r="BU129" i="23"/>
  <c r="BU381" i="23"/>
  <c r="BU102" i="23"/>
  <c r="BU328" i="23"/>
  <c r="BU145" i="23"/>
  <c r="BU168" i="23"/>
  <c r="BU163" i="23"/>
  <c r="BU380" i="23"/>
  <c r="BU127" i="23"/>
  <c r="BU330" i="23"/>
  <c r="BU29" i="23"/>
  <c r="BU252" i="23"/>
  <c r="BU36" i="23"/>
  <c r="BU347" i="23"/>
  <c r="BU14" i="23"/>
  <c r="BU33" i="23"/>
  <c r="BU262" i="23"/>
  <c r="BU312" i="23"/>
  <c r="BU253" i="23"/>
  <c r="BU287" i="23"/>
  <c r="BU370" i="23"/>
  <c r="BU70" i="23"/>
  <c r="BU23" i="23"/>
  <c r="BU73" i="23"/>
  <c r="BU118" i="23"/>
  <c r="BU96" i="23"/>
  <c r="BU166" i="23"/>
  <c r="BU138" i="23"/>
  <c r="BU228" i="23"/>
  <c r="BU251" i="23"/>
  <c r="BU43" i="23"/>
  <c r="BU60" i="23"/>
  <c r="BU384" i="23"/>
  <c r="BU367" i="23"/>
  <c r="BU63" i="23"/>
  <c r="BU179" i="23"/>
  <c r="BU360" i="23"/>
  <c r="BU245" i="23"/>
  <c r="BU136" i="23"/>
  <c r="BU46" i="23"/>
  <c r="BU137" i="23"/>
  <c r="BU78" i="23"/>
  <c r="BU373" i="23"/>
  <c r="BU212" i="23"/>
  <c r="BU61" i="23"/>
  <c r="BU296" i="23"/>
  <c r="BU274" i="23"/>
  <c r="BU125" i="23"/>
  <c r="BU218" i="23"/>
  <c r="BU303" i="23"/>
  <c r="BU222" i="23"/>
  <c r="BU326" i="23"/>
  <c r="BU134" i="23"/>
  <c r="BU277" i="23"/>
  <c r="BU62" i="23"/>
  <c r="BU357" i="23"/>
  <c r="BU89" i="23"/>
  <c r="BU188" i="23"/>
  <c r="BU334" i="23"/>
  <c r="BU192" i="23"/>
  <c r="BU87" i="23"/>
  <c r="BU44" i="23"/>
  <c r="BU140" i="23"/>
  <c r="BU234" i="23"/>
  <c r="BU323" i="23"/>
  <c r="BU339" i="23"/>
  <c r="BU259" i="23"/>
  <c r="BU359" i="23"/>
  <c r="BU122" i="23"/>
  <c r="BU120" i="23"/>
  <c r="BU68" i="23"/>
  <c r="BU236" i="23"/>
  <c r="BU25" i="23"/>
  <c r="BU150" i="23"/>
  <c r="BU352" i="23"/>
  <c r="BU56" i="23"/>
  <c r="BU374" i="23"/>
  <c r="BU288" i="23"/>
  <c r="BU98" i="23"/>
  <c r="BU121" i="23"/>
  <c r="BU249" i="23"/>
  <c r="BU361" i="23"/>
  <c r="BU230" i="23"/>
  <c r="BU265" i="23"/>
  <c r="BU266" i="23"/>
  <c r="BU363" i="23"/>
  <c r="BU290" i="23"/>
  <c r="BU267" i="23"/>
  <c r="BU308" i="23"/>
  <c r="BU180" i="23"/>
  <c r="BU141" i="23"/>
  <c r="BU110" i="23"/>
  <c r="BU289" i="23"/>
  <c r="BU341" i="23"/>
  <c r="BU313" i="23"/>
  <c r="BU305" i="23"/>
  <c r="BU81" i="23"/>
  <c r="BU139" i="23"/>
  <c r="BU320" i="23"/>
  <c r="BU301" i="23"/>
  <c r="BU378" i="23"/>
  <c r="BU77" i="23"/>
  <c r="BU295" i="23"/>
  <c r="BU206" i="23"/>
  <c r="BU155" i="23"/>
  <c r="BU154" i="23"/>
  <c r="BU90" i="23"/>
  <c r="BU337" i="23"/>
  <c r="BU158" i="23"/>
  <c r="BU152" i="23"/>
  <c r="BU189" i="23"/>
  <c r="BU51" i="23"/>
  <c r="BU72" i="23"/>
  <c r="BU130" i="23"/>
  <c r="BU156" i="23"/>
  <c r="BU297" i="23"/>
  <c r="BU315" i="23"/>
  <c r="BU88" i="23"/>
  <c r="BU181" i="23"/>
  <c r="BU197" i="23"/>
  <c r="BU45" i="23"/>
  <c r="BU214" i="23"/>
  <c r="BU235" i="23"/>
  <c r="BU208" i="23"/>
  <c r="BU143" i="23"/>
  <c r="BU55" i="23"/>
  <c r="BU343" i="23"/>
  <c r="BU95" i="23"/>
  <c r="BU233" i="23"/>
  <c r="BU243" i="23"/>
  <c r="BU182" i="23"/>
  <c r="BU16" i="23"/>
  <c r="BU123" i="23"/>
  <c r="BU35" i="23"/>
  <c r="BU76" i="23"/>
  <c r="BU54" i="23"/>
  <c r="BU176" i="23"/>
  <c r="BU329" i="23"/>
  <c r="BU238" i="23"/>
  <c r="BU69" i="23"/>
  <c r="BU344" i="23"/>
  <c r="BU322" i="23"/>
  <c r="BU368" i="23"/>
  <c r="BU304" i="23"/>
  <c r="BU92" i="23"/>
  <c r="BU169" i="23"/>
  <c r="BU242" i="23"/>
  <c r="BU22" i="23"/>
  <c r="BU204" i="23"/>
  <c r="BU194" i="23"/>
  <c r="BU314" i="23"/>
  <c r="BU255" i="23"/>
  <c r="BU346" i="23"/>
  <c r="BU283" i="23"/>
  <c r="BU356" i="23"/>
  <c r="BU284" i="23"/>
  <c r="BU333" i="23"/>
  <c r="BU67" i="23"/>
  <c r="BU345" i="23"/>
  <c r="BU358" i="23"/>
  <c r="BU327" i="23"/>
  <c r="BU124" i="23"/>
  <c r="BU294" i="23"/>
  <c r="BU231" i="23"/>
  <c r="BU225" i="23"/>
  <c r="BU100" i="23"/>
  <c r="BU317" i="23"/>
  <c r="BU227" i="23"/>
  <c r="BU167" i="23"/>
  <c r="BU20" i="23"/>
  <c r="BU354" i="23"/>
  <c r="BU39" i="23"/>
  <c r="BU280" i="23"/>
  <c r="BU165" i="23"/>
  <c r="BU272" i="23"/>
  <c r="BU159" i="23"/>
  <c r="BU38" i="23"/>
  <c r="BU144" i="23"/>
  <c r="BU338" i="23"/>
  <c r="BU65" i="23"/>
  <c r="BU191" i="23"/>
  <c r="BU195" i="23"/>
  <c r="BU93" i="23"/>
  <c r="BU391" i="23"/>
  <c r="BU174" i="23"/>
  <c r="BU184" i="23"/>
  <c r="BU207" i="23"/>
  <c r="BU395" i="23"/>
  <c r="BU390" i="23"/>
  <c r="BU142" i="23"/>
  <c r="BU393" i="23"/>
  <c r="BU351" i="23"/>
  <c r="BU79" i="23"/>
  <c r="BU135" i="23"/>
  <c r="BU286" i="23"/>
  <c r="BU396" i="23"/>
  <c r="BU221" i="23"/>
  <c r="BU250" i="23"/>
  <c r="BU85" i="23"/>
  <c r="BU53" i="23"/>
  <c r="BU97" i="23"/>
  <c r="BU376" i="23"/>
  <c r="BU278" i="23"/>
  <c r="BU30" i="23"/>
  <c r="BU80" i="23"/>
  <c r="BU257" i="23"/>
  <c r="BU353" i="23"/>
  <c r="BU183" i="23"/>
  <c r="BU240" i="23"/>
  <c r="BU244" i="23"/>
  <c r="BU348" i="23"/>
  <c r="BU151" i="23"/>
  <c r="BU116" i="23"/>
  <c r="BU173" i="23"/>
  <c r="BU21" i="23"/>
  <c r="BU75" i="23"/>
  <c r="BU389" i="23"/>
  <c r="BU260" i="23"/>
  <c r="BU82" i="23"/>
  <c r="BU340" i="23"/>
  <c r="BU209" i="23"/>
  <c r="BU99" i="23"/>
  <c r="BU107" i="23"/>
  <c r="BU216" i="23"/>
  <c r="BU48" i="23"/>
  <c r="BU104" i="23"/>
  <c r="BU349" i="23"/>
  <c r="BU386" i="23"/>
  <c r="BU153" i="23"/>
  <c r="BU200" i="23"/>
  <c r="BU37" i="23"/>
  <c r="BU291" i="23"/>
  <c r="BU383" i="23"/>
  <c r="BU64" i="23"/>
  <c r="BU119" i="23"/>
  <c r="BB415" i="23"/>
  <c r="BC147" i="23"/>
  <c r="BC14" i="23"/>
  <c r="BB405" i="23"/>
  <c r="BB398" i="23"/>
  <c r="BB423" i="23"/>
  <c r="FU359" i="23"/>
  <c r="FU381" i="23"/>
  <c r="FU198" i="23"/>
  <c r="FU221" i="23"/>
  <c r="FU82" i="23"/>
  <c r="FU177" i="23"/>
  <c r="FU67" i="23"/>
  <c r="FU175" i="23"/>
  <c r="FU341" i="23"/>
  <c r="FU46" i="23"/>
  <c r="FU150" i="23"/>
  <c r="FU62" i="23"/>
  <c r="FU247" i="23"/>
  <c r="FU237" i="23"/>
  <c r="FU239" i="23"/>
  <c r="FU70" i="23"/>
  <c r="FU53" i="23"/>
  <c r="FU368" i="23"/>
  <c r="FU269" i="23"/>
  <c r="FU159" i="23"/>
  <c r="FU352" i="23"/>
  <c r="FU319" i="23"/>
  <c r="FU244" i="23"/>
  <c r="FU58" i="23"/>
  <c r="FU103" i="23"/>
  <c r="FU311" i="23"/>
  <c r="FU57" i="23"/>
  <c r="FU305" i="23"/>
  <c r="FU134" i="23"/>
  <c r="FU249" i="23"/>
  <c r="FU149" i="23"/>
  <c r="FU376" i="23"/>
  <c r="FU181" i="23"/>
  <c r="FU260" i="23"/>
  <c r="FU132" i="23"/>
  <c r="FU136" i="23"/>
  <c r="FU98" i="23"/>
  <c r="FU298" i="23"/>
  <c r="FU296" i="23"/>
  <c r="FU257" i="23"/>
  <c r="FU287" i="23"/>
  <c r="FU280" i="23"/>
  <c r="FU290" i="23"/>
  <c r="FU235" i="23"/>
  <c r="FU119" i="23"/>
  <c r="FU379" i="23"/>
  <c r="BB419" i="23"/>
  <c r="BC16" i="23"/>
  <c r="BB425" i="23"/>
  <c r="BC35" i="23"/>
  <c r="FU234" i="23"/>
  <c r="FU299" i="23"/>
  <c r="FU54" i="23"/>
  <c r="FU261" i="23"/>
  <c r="FU346" i="23"/>
  <c r="FU39" i="23"/>
  <c r="FU220" i="23"/>
  <c r="FU169" i="23"/>
  <c r="FU49" i="23"/>
  <c r="FU385" i="23"/>
  <c r="FU205" i="23"/>
  <c r="FU241" i="23"/>
  <c r="FU333" i="23"/>
  <c r="FU217" i="23"/>
  <c r="FU193" i="23"/>
  <c r="FU88" i="23"/>
  <c r="FU18" i="23"/>
  <c r="FU148" i="23"/>
  <c r="FU190" i="23"/>
  <c r="FU272" i="23"/>
  <c r="FU390" i="23"/>
  <c r="FU345" i="23"/>
  <c r="FU122" i="23"/>
  <c r="FU354" i="23"/>
  <c r="FU350" i="23"/>
  <c r="FU278" i="23"/>
  <c r="FU113" i="23"/>
  <c r="FU360" i="23"/>
  <c r="FU72" i="23"/>
  <c r="FU166" i="23"/>
  <c r="FU366" i="23"/>
  <c r="FU383" i="23"/>
  <c r="FU281" i="23"/>
  <c r="FU188" i="23"/>
  <c r="FU78" i="23"/>
  <c r="FU258" i="23"/>
  <c r="FU96" i="23"/>
  <c r="FU231" i="23"/>
  <c r="FU27" i="23"/>
  <c r="FU270" i="23"/>
  <c r="FU211" i="23"/>
  <c r="FU361" i="23"/>
  <c r="FU377" i="23"/>
  <c r="FU304" i="23"/>
  <c r="FU374" i="23"/>
  <c r="FU143" i="23"/>
  <c r="BB418" i="23"/>
  <c r="BC22" i="23"/>
  <c r="BC25" i="23"/>
  <c r="BB426" i="23"/>
  <c r="BB411" i="23"/>
  <c r="FU125" i="23"/>
  <c r="FU223" i="23"/>
  <c r="FU386" i="23"/>
  <c r="FU63" i="23"/>
  <c r="FU200" i="23"/>
  <c r="FU274" i="23"/>
  <c r="FU353" i="23"/>
  <c r="FU285" i="23"/>
  <c r="FU330" i="23"/>
  <c r="FU204" i="23"/>
  <c r="FU363" i="23"/>
  <c r="FU276" i="23"/>
  <c r="FU313" i="23"/>
  <c r="FU182" i="23"/>
  <c r="FU334" i="23"/>
  <c r="FU142" i="23"/>
  <c r="FU254" i="23"/>
  <c r="FU387" i="23"/>
  <c r="FU191" i="23"/>
  <c r="FU342" i="23"/>
  <c r="FU74" i="23"/>
  <c r="FU255" i="23"/>
  <c r="FU209" i="23"/>
  <c r="FU24" i="23"/>
  <c r="FU372" i="23"/>
  <c r="FU50" i="23"/>
  <c r="FU256" i="23"/>
  <c r="FU240" i="23"/>
  <c r="FU329" i="23"/>
  <c r="FU288" i="23"/>
  <c r="FU307" i="23"/>
  <c r="FU394" i="23"/>
  <c r="FU378" i="23"/>
  <c r="FU306" i="23"/>
  <c r="FU145" i="23"/>
  <c r="FU172" i="23"/>
  <c r="FU384" i="23"/>
  <c r="FU164" i="23"/>
  <c r="FU357" i="23"/>
  <c r="FU236" i="23"/>
  <c r="FU371" i="23"/>
  <c r="FU300" i="23"/>
  <c r="FU84" i="23"/>
  <c r="FU153" i="23"/>
  <c r="FU219" i="23"/>
  <c r="FU97" i="23"/>
  <c r="EI424" i="23"/>
  <c r="EI414" i="23"/>
  <c r="EI407" i="23"/>
  <c r="R18" i="33"/>
  <c r="R58" i="33" s="1"/>
  <c r="R62" i="33" s="1"/>
  <c r="R63" i="33" s="1"/>
  <c r="R67" i="26"/>
  <c r="EJ146" i="23"/>
  <c r="EJ410" i="23" s="1"/>
  <c r="DB410" i="23"/>
  <c r="DB406" i="23"/>
  <c r="EJ56" i="23"/>
  <c r="EJ406" i="23" s="1"/>
  <c r="EJ83" i="23"/>
  <c r="EJ421" i="23" s="1"/>
  <c r="DB421" i="23"/>
  <c r="DB405" i="23"/>
  <c r="DB423" i="23"/>
  <c r="EJ14" i="23"/>
  <c r="DB398" i="23"/>
  <c r="DB425" i="23"/>
  <c r="EJ35" i="23"/>
  <c r="EJ425" i="23" s="1"/>
  <c r="EJ147" i="23"/>
  <c r="EJ415" i="23" s="1"/>
  <c r="DB415" i="23"/>
  <c r="DB424" i="23"/>
  <c r="DB414" i="23"/>
  <c r="EJ20" i="23"/>
  <c r="S84" i="26"/>
  <c r="DB422" i="23"/>
  <c r="EJ15" i="23"/>
  <c r="DB418" i="23"/>
  <c r="EJ22" i="23"/>
  <c r="EJ418" i="23" s="1"/>
  <c r="EJ30" i="23"/>
  <c r="EJ412" i="23" s="1"/>
  <c r="DB412" i="23"/>
  <c r="DB426" i="23"/>
  <c r="DB411" i="23"/>
  <c r="EJ25" i="23"/>
  <c r="EI423" i="23"/>
  <c r="EI398" i="23"/>
  <c r="GY3" i="23" s="1"/>
  <c r="EI405" i="23"/>
  <c r="EI409" i="23"/>
  <c r="EI420" i="23"/>
  <c r="DB409" i="23"/>
  <c r="EJ23" i="23"/>
  <c r="DB420" i="23"/>
  <c r="DB413" i="23"/>
  <c r="EJ87" i="23"/>
  <c r="EJ413" i="23" s="1"/>
  <c r="DB407" i="23"/>
  <c r="EJ93" i="23"/>
  <c r="EI426" i="23"/>
  <c r="EI411" i="23"/>
  <c r="DB419" i="23"/>
  <c r="EJ16" i="23"/>
  <c r="EJ419" i="23" s="1"/>
  <c r="DB408" i="23"/>
  <c r="EJ64" i="23"/>
  <c r="EJ408" i="23" s="1"/>
  <c r="HO420" i="23"/>
  <c r="HO409" i="23"/>
  <c r="HO422" i="23"/>
  <c r="Q95" i="26"/>
  <c r="Q100" i="26" s="1"/>
  <c r="Q97" i="26"/>
  <c r="Q99" i="26" s="1"/>
  <c r="HO398" i="23"/>
  <c r="HO423" i="23"/>
  <c r="HO405" i="23"/>
  <c r="HO424" i="23"/>
  <c r="HO414" i="23"/>
  <c r="HO411" i="23"/>
  <c r="HO426" i="23"/>
  <c r="P21" i="26"/>
  <c r="P22" i="26" s="1"/>
  <c r="P30" i="26"/>
  <c r="Q18" i="26"/>
  <c r="Q21" i="26" s="1"/>
  <c r="Q22" i="26" s="1"/>
  <c r="HO407" i="23"/>
  <c r="V57" i="33"/>
  <c r="V19" i="33"/>
  <c r="V40" i="33"/>
  <c r="FE35" i="23"/>
  <c r="FE146" i="23"/>
  <c r="FE64" i="23"/>
  <c r="FE14" i="23"/>
  <c r="FE16" i="23"/>
  <c r="FE56" i="23"/>
  <c r="FE147" i="23"/>
  <c r="FE20" i="23"/>
  <c r="FE87" i="23"/>
  <c r="FE23" i="23"/>
  <c r="W22" i="33"/>
  <c r="W44" i="33"/>
  <c r="HB400" i="23"/>
  <c r="HS400" i="23" s="1"/>
  <c r="HA400" i="23"/>
  <c r="HR400" i="23" s="1"/>
  <c r="DF400" i="23"/>
  <c r="GM400" i="23" s="1"/>
  <c r="BV386" i="23" l="1"/>
  <c r="DT386" i="23"/>
  <c r="CL386" i="23"/>
  <c r="DC386" i="23" s="1"/>
  <c r="FB386" i="23" s="1"/>
  <c r="GJ386" i="23" s="1"/>
  <c r="DT340" i="23"/>
  <c r="CL340" i="23"/>
  <c r="DC340" i="23" s="1"/>
  <c r="FB340" i="23" s="1"/>
  <c r="GJ340" i="23" s="1"/>
  <c r="BV340" i="23"/>
  <c r="DT151" i="23"/>
  <c r="BV151" i="23"/>
  <c r="CL151" i="23"/>
  <c r="DC151" i="23" s="1"/>
  <c r="FB151" i="23" s="1"/>
  <c r="GJ151" i="23" s="1"/>
  <c r="CL30" i="23"/>
  <c r="BU412" i="23"/>
  <c r="DT30" i="23"/>
  <c r="BV30" i="23"/>
  <c r="BV396" i="23"/>
  <c r="CL396" i="23"/>
  <c r="DC396" i="23" s="1"/>
  <c r="FB396" i="23" s="1"/>
  <c r="GJ396" i="23" s="1"/>
  <c r="DT396" i="23"/>
  <c r="CL395" i="23"/>
  <c r="DC395" i="23" s="1"/>
  <c r="FB395" i="23" s="1"/>
  <c r="GJ395" i="23" s="1"/>
  <c r="BV395" i="23"/>
  <c r="DT395" i="23"/>
  <c r="CL65" i="23"/>
  <c r="DC65" i="23" s="1"/>
  <c r="FB65" i="23" s="1"/>
  <c r="GJ65" i="23" s="1"/>
  <c r="BV65" i="23"/>
  <c r="DT65" i="23"/>
  <c r="DT39" i="23"/>
  <c r="CL39" i="23"/>
  <c r="DC39" i="23" s="1"/>
  <c r="FB39" i="23" s="1"/>
  <c r="GJ39" i="23" s="1"/>
  <c r="BV39" i="23"/>
  <c r="BV231" i="23"/>
  <c r="CL231" i="23"/>
  <c r="DC231" i="23" s="1"/>
  <c r="FB231" i="23" s="1"/>
  <c r="GJ231" i="23" s="1"/>
  <c r="DT231" i="23"/>
  <c r="BV284" i="23"/>
  <c r="CL284" i="23"/>
  <c r="DC284" i="23" s="1"/>
  <c r="FB284" i="23" s="1"/>
  <c r="GJ284" i="23" s="1"/>
  <c r="DT284" i="23"/>
  <c r="BV22" i="23"/>
  <c r="BU418" i="23"/>
  <c r="CL22" i="23"/>
  <c r="DT22" i="23"/>
  <c r="BV69" i="23"/>
  <c r="CL69" i="23"/>
  <c r="DC69" i="23" s="1"/>
  <c r="FB69" i="23" s="1"/>
  <c r="GJ69" i="23" s="1"/>
  <c r="DT69" i="23"/>
  <c r="CL16" i="23"/>
  <c r="DT16" i="23"/>
  <c r="BU419" i="23"/>
  <c r="BV16" i="23"/>
  <c r="DT208" i="23"/>
  <c r="CL208" i="23"/>
  <c r="DC208" i="23" s="1"/>
  <c r="FB208" i="23" s="1"/>
  <c r="GJ208" i="23" s="1"/>
  <c r="BV208" i="23"/>
  <c r="CL297" i="23"/>
  <c r="DC297" i="23" s="1"/>
  <c r="FB297" i="23" s="1"/>
  <c r="GJ297" i="23" s="1"/>
  <c r="DT297" i="23"/>
  <c r="BV297" i="23"/>
  <c r="BV337" i="23"/>
  <c r="DT337" i="23"/>
  <c r="CL337" i="23"/>
  <c r="DC337" i="23" s="1"/>
  <c r="FB337" i="23" s="1"/>
  <c r="GJ337" i="23" s="1"/>
  <c r="DT301" i="23"/>
  <c r="CL301" i="23"/>
  <c r="DC301" i="23" s="1"/>
  <c r="FB301" i="23" s="1"/>
  <c r="GJ301" i="23" s="1"/>
  <c r="BV301" i="23"/>
  <c r="BV110" i="23"/>
  <c r="DT110" i="23"/>
  <c r="CL110" i="23"/>
  <c r="DC110" i="23" s="1"/>
  <c r="FB110" i="23" s="1"/>
  <c r="GJ110" i="23" s="1"/>
  <c r="CL265" i="23"/>
  <c r="DC265" i="23" s="1"/>
  <c r="FB265" i="23" s="1"/>
  <c r="GJ265" i="23" s="1"/>
  <c r="BV265" i="23"/>
  <c r="DT265" i="23"/>
  <c r="BU406" i="23"/>
  <c r="CL56" i="23"/>
  <c r="DT56" i="23"/>
  <c r="BV56" i="23"/>
  <c r="CL359" i="23"/>
  <c r="DC359" i="23" s="1"/>
  <c r="FB359" i="23" s="1"/>
  <c r="GJ359" i="23" s="1"/>
  <c r="BV359" i="23"/>
  <c r="DT359" i="23"/>
  <c r="BV192" i="23"/>
  <c r="DT192" i="23"/>
  <c r="CL192" i="23"/>
  <c r="DC192" i="23" s="1"/>
  <c r="FB192" i="23" s="1"/>
  <c r="GJ192" i="23" s="1"/>
  <c r="CL326" i="23"/>
  <c r="DC326" i="23" s="1"/>
  <c r="FB326" i="23" s="1"/>
  <c r="GJ326" i="23" s="1"/>
  <c r="DT326" i="23"/>
  <c r="BV326" i="23"/>
  <c r="DT212" i="23"/>
  <c r="CL212" i="23"/>
  <c r="DC212" i="23" s="1"/>
  <c r="FB212" i="23" s="1"/>
  <c r="GJ212" i="23" s="1"/>
  <c r="BV212" i="23"/>
  <c r="DT179" i="23"/>
  <c r="CL179" i="23"/>
  <c r="DC179" i="23" s="1"/>
  <c r="FB179" i="23" s="1"/>
  <c r="BV179" i="23"/>
  <c r="DT138" i="23"/>
  <c r="CL138" i="23"/>
  <c r="DC138" i="23" s="1"/>
  <c r="FB138" i="23" s="1"/>
  <c r="GJ138" i="23" s="1"/>
  <c r="BV138" i="23"/>
  <c r="CL287" i="23"/>
  <c r="DC287" i="23" s="1"/>
  <c r="FB287" i="23" s="1"/>
  <c r="GJ287" i="23" s="1"/>
  <c r="DT287" i="23"/>
  <c r="BV287" i="23"/>
  <c r="DT252" i="23"/>
  <c r="CL252" i="23"/>
  <c r="DC252" i="23" s="1"/>
  <c r="FB252" i="23" s="1"/>
  <c r="GJ252" i="23" s="1"/>
  <c r="BV252" i="23"/>
  <c r="BV328" i="23"/>
  <c r="CL328" i="23"/>
  <c r="DC328" i="23" s="1"/>
  <c r="FB328" i="23" s="1"/>
  <c r="GJ328" i="23" s="1"/>
  <c r="DT328" i="23"/>
  <c r="DT199" i="23"/>
  <c r="BV199" i="23"/>
  <c r="CL199" i="23"/>
  <c r="DC199" i="23" s="1"/>
  <c r="FB199" i="23" s="1"/>
  <c r="GJ199" i="23" s="1"/>
  <c r="BV47" i="23"/>
  <c r="DT47" i="23"/>
  <c r="CL47" i="23"/>
  <c r="DC47" i="23" s="1"/>
  <c r="FB47" i="23" s="1"/>
  <c r="GJ47" i="23" s="1"/>
  <c r="BV239" i="23"/>
  <c r="DT239" i="23"/>
  <c r="CL239" i="23"/>
  <c r="DC239" i="23" s="1"/>
  <c r="FB239" i="23" s="1"/>
  <c r="GJ239" i="23" s="1"/>
  <c r="DT256" i="23"/>
  <c r="BV256" i="23"/>
  <c r="CL256" i="23"/>
  <c r="DC256" i="23" s="1"/>
  <c r="FB256" i="23" s="1"/>
  <c r="GJ256" i="23" s="1"/>
  <c r="DT300" i="23"/>
  <c r="CL300" i="23"/>
  <c r="DC300" i="23" s="1"/>
  <c r="FB300" i="23" s="1"/>
  <c r="GJ300" i="23" s="1"/>
  <c r="BV300" i="23"/>
  <c r="BV325" i="23"/>
  <c r="DT325" i="23"/>
  <c r="CL325" i="23"/>
  <c r="DC325" i="23" s="1"/>
  <c r="FB325" i="23" s="1"/>
  <c r="GJ325" i="23" s="1"/>
  <c r="BV382" i="23"/>
  <c r="CL382" i="23"/>
  <c r="DC382" i="23" s="1"/>
  <c r="FB382" i="23" s="1"/>
  <c r="GJ382" i="23" s="1"/>
  <c r="DT382" i="23"/>
  <c r="DT18" i="23"/>
  <c r="BV18" i="23"/>
  <c r="CL18" i="23"/>
  <c r="DC18" i="23" s="1"/>
  <c r="FB18" i="23" s="1"/>
  <c r="DT331" i="23"/>
  <c r="BV331" i="23"/>
  <c r="CL331" i="23"/>
  <c r="DC331" i="23" s="1"/>
  <c r="FB331" i="23" s="1"/>
  <c r="GJ331" i="23" s="1"/>
  <c r="CL71" i="23"/>
  <c r="DC71" i="23" s="1"/>
  <c r="FB71" i="23" s="1"/>
  <c r="GJ71" i="23" s="1"/>
  <c r="DT71" i="23"/>
  <c r="BV71" i="23"/>
  <c r="BV196" i="23"/>
  <c r="DT196" i="23"/>
  <c r="CL196" i="23"/>
  <c r="DC196" i="23" s="1"/>
  <c r="FB196" i="23" s="1"/>
  <c r="GJ196" i="23" s="1"/>
  <c r="CL307" i="23"/>
  <c r="DC307" i="23" s="1"/>
  <c r="FB307" i="23" s="1"/>
  <c r="GJ307" i="23" s="1"/>
  <c r="BV307" i="23"/>
  <c r="DT307" i="23"/>
  <c r="DT84" i="23"/>
  <c r="BV84" i="23"/>
  <c r="CL84" i="23"/>
  <c r="DC84" i="23" s="1"/>
  <c r="FB84" i="23" s="1"/>
  <c r="GJ84" i="23" s="1"/>
  <c r="CL366" i="23"/>
  <c r="DC366" i="23" s="1"/>
  <c r="FB366" i="23" s="1"/>
  <c r="GJ366" i="23" s="1"/>
  <c r="BV366" i="23"/>
  <c r="DT366" i="23"/>
  <c r="DT379" i="23"/>
  <c r="BV379" i="23"/>
  <c r="CL379" i="23"/>
  <c r="DC379" i="23" s="1"/>
  <c r="FB379" i="23" s="1"/>
  <c r="GJ379" i="23" s="1"/>
  <c r="CL170" i="23"/>
  <c r="DC170" i="23" s="1"/>
  <c r="FB170" i="23" s="1"/>
  <c r="GJ170" i="23" s="1"/>
  <c r="BV170" i="23"/>
  <c r="DT170" i="23"/>
  <c r="DT306" i="23"/>
  <c r="CL306" i="23"/>
  <c r="DC306" i="23" s="1"/>
  <c r="FB306" i="23" s="1"/>
  <c r="GJ306" i="23" s="1"/>
  <c r="BV306" i="23"/>
  <c r="BV210" i="23"/>
  <c r="CL210" i="23"/>
  <c r="DC210" i="23" s="1"/>
  <c r="FB210" i="23" s="1"/>
  <c r="GJ210" i="23" s="1"/>
  <c r="DT210" i="23"/>
  <c r="BV119" i="23"/>
  <c r="CL119" i="23"/>
  <c r="DC119" i="23" s="1"/>
  <c r="FB119" i="23" s="1"/>
  <c r="GJ119" i="23" s="1"/>
  <c r="DT119" i="23"/>
  <c r="DT349" i="23"/>
  <c r="CL349" i="23"/>
  <c r="DC349" i="23" s="1"/>
  <c r="FB349" i="23" s="1"/>
  <c r="GJ349" i="23" s="1"/>
  <c r="BV349" i="23"/>
  <c r="BV82" i="23"/>
  <c r="CL82" i="23"/>
  <c r="DC82" i="23" s="1"/>
  <c r="FB82" i="23" s="1"/>
  <c r="DT82" i="23"/>
  <c r="CL348" i="23"/>
  <c r="DC348" i="23" s="1"/>
  <c r="FB348" i="23" s="1"/>
  <c r="GJ348" i="23" s="1"/>
  <c r="BV348" i="23"/>
  <c r="DT348" i="23"/>
  <c r="DT278" i="23"/>
  <c r="CL278" i="23"/>
  <c r="DC278" i="23" s="1"/>
  <c r="FB278" i="23" s="1"/>
  <c r="GJ278" i="23" s="1"/>
  <c r="BV278" i="23"/>
  <c r="CL286" i="23"/>
  <c r="DC286" i="23" s="1"/>
  <c r="FB286" i="23" s="1"/>
  <c r="GJ286" i="23" s="1"/>
  <c r="DT286" i="23"/>
  <c r="BV286" i="23"/>
  <c r="CL207" i="23"/>
  <c r="DC207" i="23" s="1"/>
  <c r="FB207" i="23" s="1"/>
  <c r="GJ207" i="23" s="1"/>
  <c r="BV207" i="23"/>
  <c r="DT207" i="23"/>
  <c r="CL338" i="23"/>
  <c r="DC338" i="23" s="1"/>
  <c r="FB338" i="23" s="1"/>
  <c r="GJ338" i="23" s="1"/>
  <c r="BV338" i="23"/>
  <c r="DT338" i="23"/>
  <c r="CL354" i="23"/>
  <c r="DC354" i="23" s="1"/>
  <c r="FB354" i="23" s="1"/>
  <c r="GJ354" i="23" s="1"/>
  <c r="DT354" i="23"/>
  <c r="BV354" i="23"/>
  <c r="CL294" i="23"/>
  <c r="DC294" i="23" s="1"/>
  <c r="FB294" i="23" s="1"/>
  <c r="GJ294" i="23" s="1"/>
  <c r="DT294" i="23"/>
  <c r="BV294" i="23"/>
  <c r="DT356" i="23"/>
  <c r="CL356" i="23"/>
  <c r="DC356" i="23" s="1"/>
  <c r="FB356" i="23" s="1"/>
  <c r="GJ356" i="23" s="1"/>
  <c r="BV356" i="23"/>
  <c r="CL242" i="23"/>
  <c r="DC242" i="23" s="1"/>
  <c r="FB242" i="23" s="1"/>
  <c r="GJ242" i="23" s="1"/>
  <c r="BV242" i="23"/>
  <c r="DT242" i="23"/>
  <c r="DT238" i="23"/>
  <c r="CL238" i="23"/>
  <c r="DC238" i="23" s="1"/>
  <c r="FB238" i="23" s="1"/>
  <c r="GJ238" i="23" s="1"/>
  <c r="BV238" i="23"/>
  <c r="BV182" i="23"/>
  <c r="CL182" i="23"/>
  <c r="DC182" i="23" s="1"/>
  <c r="FB182" i="23" s="1"/>
  <c r="GJ182" i="23" s="1"/>
  <c r="DT182" i="23"/>
  <c r="DT235" i="23"/>
  <c r="BV235" i="23"/>
  <c r="CL235" i="23"/>
  <c r="DC235" i="23" s="1"/>
  <c r="FB235" i="23" s="1"/>
  <c r="GJ235" i="23" s="1"/>
  <c r="CL156" i="23"/>
  <c r="DC156" i="23" s="1"/>
  <c r="FB156" i="23" s="1"/>
  <c r="GJ156" i="23" s="1"/>
  <c r="BV156" i="23"/>
  <c r="DT156" i="23"/>
  <c r="DT90" i="23"/>
  <c r="CL90" i="23"/>
  <c r="DC90" i="23" s="1"/>
  <c r="FB90" i="23" s="1"/>
  <c r="GJ90" i="23" s="1"/>
  <c r="BV90" i="23"/>
  <c r="CL320" i="23"/>
  <c r="DC320" i="23" s="1"/>
  <c r="FB320" i="23" s="1"/>
  <c r="GJ320" i="23" s="1"/>
  <c r="DT320" i="23"/>
  <c r="BV320" i="23"/>
  <c r="CL141" i="23"/>
  <c r="DC141" i="23" s="1"/>
  <c r="FB141" i="23" s="1"/>
  <c r="GJ141" i="23" s="1"/>
  <c r="DT141" i="23"/>
  <c r="BV141" i="23"/>
  <c r="CL230" i="23"/>
  <c r="DC230" i="23" s="1"/>
  <c r="FB230" i="23" s="1"/>
  <c r="GJ230" i="23" s="1"/>
  <c r="DT230" i="23"/>
  <c r="BV230" i="23"/>
  <c r="DT352" i="23"/>
  <c r="CL352" i="23"/>
  <c r="DC352" i="23" s="1"/>
  <c r="FB352" i="23" s="1"/>
  <c r="GJ352" i="23" s="1"/>
  <c r="BV352" i="23"/>
  <c r="DT259" i="23"/>
  <c r="BV259" i="23"/>
  <c r="CL259" i="23"/>
  <c r="DC259" i="23" s="1"/>
  <c r="FB259" i="23" s="1"/>
  <c r="GJ259" i="23" s="1"/>
  <c r="CL334" i="23"/>
  <c r="DC334" i="23" s="1"/>
  <c r="FB334" i="23" s="1"/>
  <c r="GJ334" i="23" s="1"/>
  <c r="BV334" i="23"/>
  <c r="DT334" i="23"/>
  <c r="BV222" i="23"/>
  <c r="CL222" i="23"/>
  <c r="DC222" i="23" s="1"/>
  <c r="FB222" i="23" s="1"/>
  <c r="GJ222" i="23" s="1"/>
  <c r="DT222" i="23"/>
  <c r="DT373" i="23"/>
  <c r="BV373" i="23"/>
  <c r="CL373" i="23"/>
  <c r="DC373" i="23" s="1"/>
  <c r="FB373" i="23" s="1"/>
  <c r="GJ373" i="23" s="1"/>
  <c r="CL63" i="23"/>
  <c r="DC63" i="23" s="1"/>
  <c r="FB63" i="23" s="1"/>
  <c r="GJ63" i="23" s="1"/>
  <c r="DT63" i="23"/>
  <c r="BV63" i="23"/>
  <c r="BV166" i="23"/>
  <c r="CL166" i="23"/>
  <c r="DC166" i="23" s="1"/>
  <c r="FB166" i="23" s="1"/>
  <c r="GJ166" i="23" s="1"/>
  <c r="DT166" i="23"/>
  <c r="BV253" i="23"/>
  <c r="CL253" i="23"/>
  <c r="DC253" i="23" s="1"/>
  <c r="FB253" i="23" s="1"/>
  <c r="GJ253" i="23" s="1"/>
  <c r="DT253" i="23"/>
  <c r="BV29" i="23"/>
  <c r="DT29" i="23"/>
  <c r="CL29" i="23"/>
  <c r="DC29" i="23" s="1"/>
  <c r="FB29" i="23" s="1"/>
  <c r="GJ29" i="23" s="1"/>
  <c r="CL102" i="23"/>
  <c r="DC102" i="23" s="1"/>
  <c r="FB102" i="23" s="1"/>
  <c r="GJ102" i="23" s="1"/>
  <c r="BV102" i="23"/>
  <c r="DT102" i="23"/>
  <c r="CL232" i="23"/>
  <c r="DC232" i="23" s="1"/>
  <c r="FB232" i="23" s="1"/>
  <c r="GJ232" i="23" s="1"/>
  <c r="DT232" i="23"/>
  <c r="BV232" i="23"/>
  <c r="CL42" i="23"/>
  <c r="DC42" i="23" s="1"/>
  <c r="FB42" i="23" s="1"/>
  <c r="DT42" i="23"/>
  <c r="BV42" i="23"/>
  <c r="CL202" i="23"/>
  <c r="DC202" i="23" s="1"/>
  <c r="FB202" i="23" s="1"/>
  <c r="GJ202" i="23" s="1"/>
  <c r="BV202" i="23"/>
  <c r="DT202" i="23"/>
  <c r="BV190" i="23"/>
  <c r="DT190" i="23"/>
  <c r="CL190" i="23"/>
  <c r="DC190" i="23" s="1"/>
  <c r="FB190" i="23" s="1"/>
  <c r="GJ190" i="23" s="1"/>
  <c r="CL388" i="23"/>
  <c r="DC388" i="23" s="1"/>
  <c r="FB388" i="23" s="1"/>
  <c r="GJ388" i="23" s="1"/>
  <c r="DT388" i="23"/>
  <c r="BV388" i="23"/>
  <c r="CL223" i="23"/>
  <c r="DC223" i="23" s="1"/>
  <c r="FB223" i="23" s="1"/>
  <c r="GJ223" i="23" s="1"/>
  <c r="BV223" i="23"/>
  <c r="DT223" i="23"/>
  <c r="BV187" i="23"/>
  <c r="DT187" i="23"/>
  <c r="CL187" i="23"/>
  <c r="DC187" i="23" s="1"/>
  <c r="FB187" i="23" s="1"/>
  <c r="GJ187" i="23" s="1"/>
  <c r="BV164" i="23"/>
  <c r="CL164" i="23"/>
  <c r="DC164" i="23" s="1"/>
  <c r="FB164" i="23" s="1"/>
  <c r="GJ164" i="23" s="1"/>
  <c r="DT164" i="23"/>
  <c r="DT41" i="23"/>
  <c r="CL41" i="23"/>
  <c r="DC41" i="23" s="1"/>
  <c r="FB41" i="23" s="1"/>
  <c r="GJ41" i="23" s="1"/>
  <c r="BV41" i="23"/>
  <c r="CL219" i="23"/>
  <c r="DC219" i="23" s="1"/>
  <c r="FB219" i="23" s="1"/>
  <c r="GJ219" i="23" s="1"/>
  <c r="BV219" i="23"/>
  <c r="DT219" i="23"/>
  <c r="BV201" i="23"/>
  <c r="DT201" i="23"/>
  <c r="CL201" i="23"/>
  <c r="DC201" i="23" s="1"/>
  <c r="FB201" i="23" s="1"/>
  <c r="GJ201" i="23" s="1"/>
  <c r="DT19" i="23"/>
  <c r="CL19" i="23"/>
  <c r="DC19" i="23" s="1"/>
  <c r="FB19" i="23" s="1"/>
  <c r="GJ19" i="23" s="1"/>
  <c r="BV19" i="23"/>
  <c r="BV86" i="23"/>
  <c r="DT86" i="23"/>
  <c r="CL86" i="23"/>
  <c r="DC86" i="23" s="1"/>
  <c r="FB86" i="23" s="1"/>
  <c r="GJ86" i="23" s="1"/>
  <c r="DT111" i="23"/>
  <c r="BV111" i="23"/>
  <c r="CL111" i="23"/>
  <c r="DC111" i="23" s="1"/>
  <c r="FB111" i="23" s="1"/>
  <c r="GJ111" i="23" s="1"/>
  <c r="DT106" i="23"/>
  <c r="BV106" i="23"/>
  <c r="CL106" i="23"/>
  <c r="DC106" i="23" s="1"/>
  <c r="FB106" i="23" s="1"/>
  <c r="GJ106" i="23" s="1"/>
  <c r="CL377" i="23"/>
  <c r="DC377" i="23" s="1"/>
  <c r="FB377" i="23" s="1"/>
  <c r="GJ377" i="23" s="1"/>
  <c r="BV377" i="23"/>
  <c r="DT377" i="23"/>
  <c r="DT276" i="23"/>
  <c r="CL276" i="23"/>
  <c r="DC276" i="23" s="1"/>
  <c r="FB276" i="23" s="1"/>
  <c r="GJ276" i="23" s="1"/>
  <c r="BV276" i="23"/>
  <c r="BV392" i="23"/>
  <c r="DT392" i="23"/>
  <c r="CL392" i="23"/>
  <c r="DC392" i="23" s="1"/>
  <c r="FB392" i="23" s="1"/>
  <c r="GJ392" i="23" s="1"/>
  <c r="BU408" i="23"/>
  <c r="DT64" i="23"/>
  <c r="BV64" i="23"/>
  <c r="CL64" i="23"/>
  <c r="DT104" i="23"/>
  <c r="BV104" i="23"/>
  <c r="CL104" i="23"/>
  <c r="DC104" i="23" s="1"/>
  <c r="FB104" i="23" s="1"/>
  <c r="GJ104" i="23" s="1"/>
  <c r="BV260" i="23"/>
  <c r="DT260" i="23"/>
  <c r="CL260" i="23"/>
  <c r="DC260" i="23" s="1"/>
  <c r="FB260" i="23" s="1"/>
  <c r="GJ260" i="23" s="1"/>
  <c r="CL244" i="23"/>
  <c r="DC244" i="23" s="1"/>
  <c r="FB244" i="23" s="1"/>
  <c r="GJ244" i="23" s="1"/>
  <c r="DT244" i="23"/>
  <c r="BV244" i="23"/>
  <c r="DT376" i="23"/>
  <c r="CL376" i="23"/>
  <c r="DC376" i="23" s="1"/>
  <c r="FB376" i="23" s="1"/>
  <c r="GJ376" i="23" s="1"/>
  <c r="BV376" i="23"/>
  <c r="BV135" i="23"/>
  <c r="CL135" i="23"/>
  <c r="DC135" i="23" s="1"/>
  <c r="FB135" i="23" s="1"/>
  <c r="GJ135" i="23" s="1"/>
  <c r="DT135" i="23"/>
  <c r="DT184" i="23"/>
  <c r="CL184" i="23"/>
  <c r="DC184" i="23" s="1"/>
  <c r="FB184" i="23" s="1"/>
  <c r="GJ184" i="23" s="1"/>
  <c r="BV184" i="23"/>
  <c r="CL144" i="23"/>
  <c r="DC144" i="23" s="1"/>
  <c r="FB144" i="23" s="1"/>
  <c r="GJ144" i="23" s="1"/>
  <c r="BV144" i="23"/>
  <c r="DT144" i="23"/>
  <c r="DT20" i="23"/>
  <c r="BU414" i="23"/>
  <c r="BV20" i="23"/>
  <c r="CL20" i="23"/>
  <c r="BU424" i="23"/>
  <c r="CL124" i="23"/>
  <c r="DC124" i="23" s="1"/>
  <c r="FB124" i="23" s="1"/>
  <c r="GJ124" i="23" s="1"/>
  <c r="BV124" i="23"/>
  <c r="DT124" i="23"/>
  <c r="BV283" i="23"/>
  <c r="CL283" i="23"/>
  <c r="DC283" i="23" s="1"/>
  <c r="FB283" i="23" s="1"/>
  <c r="GJ283" i="23" s="1"/>
  <c r="DT283" i="23"/>
  <c r="DT169" i="23"/>
  <c r="BV169" i="23"/>
  <c r="CL169" i="23"/>
  <c r="DC169" i="23" s="1"/>
  <c r="FB169" i="23" s="1"/>
  <c r="GJ169" i="23" s="1"/>
  <c r="DT329" i="23"/>
  <c r="BV329" i="23"/>
  <c r="CL329" i="23"/>
  <c r="DC329" i="23" s="1"/>
  <c r="FB329" i="23" s="1"/>
  <c r="GJ329" i="23" s="1"/>
  <c r="CL243" i="23"/>
  <c r="DC243" i="23" s="1"/>
  <c r="FB243" i="23" s="1"/>
  <c r="GJ243" i="23" s="1"/>
  <c r="DT243" i="23"/>
  <c r="BV243" i="23"/>
  <c r="CL214" i="23"/>
  <c r="DC214" i="23" s="1"/>
  <c r="FB214" i="23" s="1"/>
  <c r="DT214" i="23"/>
  <c r="BV214" i="23"/>
  <c r="CL130" i="23"/>
  <c r="DC130" i="23" s="1"/>
  <c r="FB130" i="23" s="1"/>
  <c r="GJ130" i="23" s="1"/>
  <c r="DT130" i="23"/>
  <c r="BV130" i="23"/>
  <c r="CL154" i="23"/>
  <c r="DC154" i="23" s="1"/>
  <c r="FB154" i="23" s="1"/>
  <c r="GJ154" i="23" s="1"/>
  <c r="DT154" i="23"/>
  <c r="BV154" i="23"/>
  <c r="DT139" i="23"/>
  <c r="BV139" i="23"/>
  <c r="CL139" i="23"/>
  <c r="DC139" i="23" s="1"/>
  <c r="FB139" i="23" s="1"/>
  <c r="GJ139" i="23" s="1"/>
  <c r="DT180" i="23"/>
  <c r="CL180" i="23"/>
  <c r="DC180" i="23" s="1"/>
  <c r="FB180" i="23" s="1"/>
  <c r="GJ180" i="23" s="1"/>
  <c r="BV180" i="23"/>
  <c r="CL361" i="23"/>
  <c r="DC361" i="23" s="1"/>
  <c r="FB361" i="23" s="1"/>
  <c r="GJ361" i="23" s="1"/>
  <c r="DT361" i="23"/>
  <c r="BV361" i="23"/>
  <c r="DT150" i="23"/>
  <c r="BV150" i="23"/>
  <c r="CL150" i="23"/>
  <c r="DC150" i="23" s="1"/>
  <c r="FB150" i="23" s="1"/>
  <c r="GJ150" i="23" s="1"/>
  <c r="CL339" i="23"/>
  <c r="DC339" i="23" s="1"/>
  <c r="FB339" i="23" s="1"/>
  <c r="GJ339" i="23" s="1"/>
  <c r="BV339" i="23"/>
  <c r="DT339" i="23"/>
  <c r="CL188" i="23"/>
  <c r="DC188" i="23" s="1"/>
  <c r="FB188" i="23" s="1"/>
  <c r="GJ188" i="23" s="1"/>
  <c r="DT188" i="23"/>
  <c r="BV188" i="23"/>
  <c r="BV303" i="23"/>
  <c r="CL303" i="23"/>
  <c r="DC303" i="23" s="1"/>
  <c r="FB303" i="23" s="1"/>
  <c r="GJ303" i="23" s="1"/>
  <c r="DT303" i="23"/>
  <c r="BV78" i="23"/>
  <c r="DT78" i="23"/>
  <c r="CL78" i="23"/>
  <c r="DC78" i="23" s="1"/>
  <c r="FB78" i="23" s="1"/>
  <c r="GJ78" i="23" s="1"/>
  <c r="BV367" i="23"/>
  <c r="DT367" i="23"/>
  <c r="CL367" i="23"/>
  <c r="DC367" i="23" s="1"/>
  <c r="FB367" i="23" s="1"/>
  <c r="GJ367" i="23" s="1"/>
  <c r="DT96" i="23"/>
  <c r="CL96" i="23"/>
  <c r="DC96" i="23" s="1"/>
  <c r="FB96" i="23" s="1"/>
  <c r="GJ96" i="23" s="1"/>
  <c r="BV96" i="23"/>
  <c r="BV312" i="23"/>
  <c r="DT312" i="23"/>
  <c r="CL312" i="23"/>
  <c r="DC312" i="23" s="1"/>
  <c r="FB312" i="23" s="1"/>
  <c r="GJ312" i="23" s="1"/>
  <c r="CL330" i="23"/>
  <c r="DC330" i="23" s="1"/>
  <c r="FB330" i="23" s="1"/>
  <c r="GJ330" i="23" s="1"/>
  <c r="DT330" i="23"/>
  <c r="BV330" i="23"/>
  <c r="DT381" i="23"/>
  <c r="BV381" i="23"/>
  <c r="CL381" i="23"/>
  <c r="DC381" i="23" s="1"/>
  <c r="FB381" i="23" s="1"/>
  <c r="GJ381" i="23" s="1"/>
  <c r="CL114" i="23"/>
  <c r="DC114" i="23" s="1"/>
  <c r="FB114" i="23" s="1"/>
  <c r="GJ114" i="23" s="1"/>
  <c r="BV114" i="23"/>
  <c r="DT114" i="23"/>
  <c r="CL198" i="23"/>
  <c r="DC198" i="23" s="1"/>
  <c r="FB198" i="23" s="1"/>
  <c r="GJ198" i="23" s="1"/>
  <c r="BV198" i="23"/>
  <c r="DT198" i="23"/>
  <c r="CL50" i="23"/>
  <c r="DC50" i="23" s="1"/>
  <c r="FB50" i="23" s="1"/>
  <c r="GJ50" i="23" s="1"/>
  <c r="DT50" i="23"/>
  <c r="BV50" i="23"/>
  <c r="BV109" i="23"/>
  <c r="DT109" i="23"/>
  <c r="CL109" i="23"/>
  <c r="DC109" i="23" s="1"/>
  <c r="FB109" i="23" s="1"/>
  <c r="GJ109" i="23" s="1"/>
  <c r="BV172" i="23"/>
  <c r="DT172" i="23"/>
  <c r="CL172" i="23"/>
  <c r="DC172" i="23" s="1"/>
  <c r="FB172" i="23" s="1"/>
  <c r="GJ172" i="23" s="1"/>
  <c r="DT178" i="23"/>
  <c r="CL178" i="23"/>
  <c r="DC178" i="23" s="1"/>
  <c r="FB178" i="23" s="1"/>
  <c r="GJ178" i="23" s="1"/>
  <c r="BV178" i="23"/>
  <c r="CL83" i="23"/>
  <c r="BU421" i="23"/>
  <c r="BV83" i="23"/>
  <c r="DT83" i="23"/>
  <c r="DT205" i="23"/>
  <c r="BV205" i="23"/>
  <c r="CL205" i="23"/>
  <c r="DC205" i="23" s="1"/>
  <c r="FB205" i="23" s="1"/>
  <c r="GJ205" i="23" s="1"/>
  <c r="BV132" i="23"/>
  <c r="DT132" i="23"/>
  <c r="CL132" i="23"/>
  <c r="DC132" i="23" s="1"/>
  <c r="FB132" i="23" s="1"/>
  <c r="GJ132" i="23" s="1"/>
  <c r="DT94" i="23"/>
  <c r="BV94" i="23"/>
  <c r="CL94" i="23"/>
  <c r="DC94" i="23" s="1"/>
  <c r="FB94" i="23" s="1"/>
  <c r="GJ94" i="23" s="1"/>
  <c r="BV261" i="23"/>
  <c r="CL261" i="23"/>
  <c r="DC261" i="23" s="1"/>
  <c r="FB261" i="23" s="1"/>
  <c r="GJ261" i="23" s="1"/>
  <c r="DT261" i="23"/>
  <c r="CL103" i="23"/>
  <c r="DC103" i="23" s="1"/>
  <c r="FB103" i="23" s="1"/>
  <c r="GJ103" i="23" s="1"/>
  <c r="DT103" i="23"/>
  <c r="BV103" i="23"/>
  <c r="CL385" i="23"/>
  <c r="DC385" i="23" s="1"/>
  <c r="FB385" i="23" s="1"/>
  <c r="GJ385" i="23" s="1"/>
  <c r="BV385" i="23"/>
  <c r="DT385" i="23"/>
  <c r="CL247" i="23"/>
  <c r="DC247" i="23" s="1"/>
  <c r="FB247" i="23" s="1"/>
  <c r="GJ247" i="23" s="1"/>
  <c r="BV247" i="23"/>
  <c r="DT247" i="23"/>
  <c r="CL49" i="23"/>
  <c r="DC49" i="23" s="1"/>
  <c r="FB49" i="23" s="1"/>
  <c r="GJ49" i="23" s="1"/>
  <c r="BV49" i="23"/>
  <c r="DT49" i="23"/>
  <c r="BV237" i="23"/>
  <c r="CL237" i="23"/>
  <c r="DC237" i="23" s="1"/>
  <c r="FB237" i="23" s="1"/>
  <c r="GJ237" i="23" s="1"/>
  <c r="DT237" i="23"/>
  <c r="BV146" i="23"/>
  <c r="DT146" i="23"/>
  <c r="DT410" i="23" s="1"/>
  <c r="CL146" i="23"/>
  <c r="BU410" i="23"/>
  <c r="BV149" i="23"/>
  <c r="CL149" i="23"/>
  <c r="DC149" i="23" s="1"/>
  <c r="FB149" i="23" s="1"/>
  <c r="GJ149" i="23" s="1"/>
  <c r="DT149" i="23"/>
  <c r="BC421" i="23"/>
  <c r="BC425" i="23"/>
  <c r="BV383" i="23"/>
  <c r="CL383" i="23"/>
  <c r="DC383" i="23" s="1"/>
  <c r="FB383" i="23" s="1"/>
  <c r="GJ383" i="23" s="1"/>
  <c r="DT383" i="23"/>
  <c r="DT48" i="23"/>
  <c r="BV48" i="23"/>
  <c r="CL48" i="23"/>
  <c r="DC48" i="23" s="1"/>
  <c r="FB48" i="23" s="1"/>
  <c r="GJ48" i="23" s="1"/>
  <c r="BV389" i="23"/>
  <c r="CL389" i="23"/>
  <c r="DC389" i="23" s="1"/>
  <c r="FB389" i="23" s="1"/>
  <c r="GJ389" i="23" s="1"/>
  <c r="DT389" i="23"/>
  <c r="CL240" i="23"/>
  <c r="DC240" i="23" s="1"/>
  <c r="FB240" i="23" s="1"/>
  <c r="GJ240" i="23" s="1"/>
  <c r="DT240" i="23"/>
  <c r="BV240" i="23"/>
  <c r="BV97" i="23"/>
  <c r="CL97" i="23"/>
  <c r="DC97" i="23" s="1"/>
  <c r="FB97" i="23" s="1"/>
  <c r="GJ97" i="23" s="1"/>
  <c r="DT97" i="23"/>
  <c r="DT79" i="23"/>
  <c r="CL79" i="23"/>
  <c r="DC79" i="23" s="1"/>
  <c r="FB79" i="23" s="1"/>
  <c r="GJ79" i="23" s="1"/>
  <c r="BV79" i="23"/>
  <c r="DT174" i="23"/>
  <c r="CL174" i="23"/>
  <c r="DC174" i="23" s="1"/>
  <c r="FB174" i="23" s="1"/>
  <c r="GJ174" i="23" s="1"/>
  <c r="BV174" i="23"/>
  <c r="CL38" i="23"/>
  <c r="DC38" i="23" s="1"/>
  <c r="FB38" i="23" s="1"/>
  <c r="GJ38" i="23" s="1"/>
  <c r="BV38" i="23"/>
  <c r="DT38" i="23"/>
  <c r="DT167" i="23"/>
  <c r="BV167" i="23"/>
  <c r="CL167" i="23"/>
  <c r="DC167" i="23" s="1"/>
  <c r="FB167" i="23" s="1"/>
  <c r="GJ167" i="23" s="1"/>
  <c r="BV327" i="23"/>
  <c r="DT327" i="23"/>
  <c r="CL327" i="23"/>
  <c r="DC327" i="23" s="1"/>
  <c r="FB327" i="23" s="1"/>
  <c r="GJ327" i="23" s="1"/>
  <c r="DT346" i="23"/>
  <c r="CL346" i="23"/>
  <c r="DC346" i="23" s="1"/>
  <c r="FB346" i="23" s="1"/>
  <c r="GJ346" i="23" s="1"/>
  <c r="BV346" i="23"/>
  <c r="CL92" i="23"/>
  <c r="DC92" i="23" s="1"/>
  <c r="FB92" i="23" s="1"/>
  <c r="GJ92" i="23" s="1"/>
  <c r="DT92" i="23"/>
  <c r="BV92" i="23"/>
  <c r="BV176" i="23"/>
  <c r="CL176" i="23"/>
  <c r="DC176" i="23" s="1"/>
  <c r="FB176" i="23" s="1"/>
  <c r="GJ176" i="23" s="1"/>
  <c r="DT176" i="23"/>
  <c r="BV233" i="23"/>
  <c r="DT233" i="23"/>
  <c r="CL233" i="23"/>
  <c r="DC233" i="23" s="1"/>
  <c r="FB233" i="23" s="1"/>
  <c r="GJ233" i="23" s="1"/>
  <c r="CL45" i="23"/>
  <c r="DC45" i="23" s="1"/>
  <c r="FB45" i="23" s="1"/>
  <c r="GJ45" i="23" s="1"/>
  <c r="DT45" i="23"/>
  <c r="BV45" i="23"/>
  <c r="CL72" i="23"/>
  <c r="DC72" i="23" s="1"/>
  <c r="FB72" i="23" s="1"/>
  <c r="GJ72" i="23" s="1"/>
  <c r="DT72" i="23"/>
  <c r="BV72" i="23"/>
  <c r="CL155" i="23"/>
  <c r="DC155" i="23" s="1"/>
  <c r="FB155" i="23" s="1"/>
  <c r="GJ155" i="23" s="1"/>
  <c r="DT155" i="23"/>
  <c r="BV155" i="23"/>
  <c r="BV81" i="23"/>
  <c r="CL81" i="23"/>
  <c r="DC81" i="23" s="1"/>
  <c r="FB81" i="23" s="1"/>
  <c r="GJ81" i="23" s="1"/>
  <c r="DT81" i="23"/>
  <c r="BV308" i="23"/>
  <c r="CL308" i="23"/>
  <c r="DC308" i="23" s="1"/>
  <c r="FB308" i="23" s="1"/>
  <c r="GJ308" i="23" s="1"/>
  <c r="DT308" i="23"/>
  <c r="BV249" i="23"/>
  <c r="DT249" i="23"/>
  <c r="CL249" i="23"/>
  <c r="DC249" i="23" s="1"/>
  <c r="FB249" i="23" s="1"/>
  <c r="GJ249" i="23" s="1"/>
  <c r="DT25" i="23"/>
  <c r="CL25" i="23"/>
  <c r="BU426" i="23"/>
  <c r="BU411" i="23"/>
  <c r="BV25" i="23"/>
  <c r="BV323" i="23"/>
  <c r="DT323" i="23"/>
  <c r="CL323" i="23"/>
  <c r="DC323" i="23" s="1"/>
  <c r="FB323" i="23" s="1"/>
  <c r="GJ323" i="23" s="1"/>
  <c r="BV89" i="23"/>
  <c r="DT89" i="23"/>
  <c r="CL89" i="23"/>
  <c r="DC89" i="23" s="1"/>
  <c r="FB89" i="23" s="1"/>
  <c r="GJ89" i="23" s="1"/>
  <c r="DT218" i="23"/>
  <c r="BV218" i="23"/>
  <c r="CL218" i="23"/>
  <c r="DC218" i="23" s="1"/>
  <c r="FB218" i="23" s="1"/>
  <c r="GJ218" i="23" s="1"/>
  <c r="CL137" i="23"/>
  <c r="DC137" i="23" s="1"/>
  <c r="FB137" i="23" s="1"/>
  <c r="GJ137" i="23" s="1"/>
  <c r="DT137" i="23"/>
  <c r="BV137" i="23"/>
  <c r="BV384" i="23"/>
  <c r="CL384" i="23"/>
  <c r="DC384" i="23" s="1"/>
  <c r="FB384" i="23" s="1"/>
  <c r="GJ384" i="23" s="1"/>
  <c r="DT384" i="23"/>
  <c r="CL118" i="23"/>
  <c r="DC118" i="23" s="1"/>
  <c r="FB118" i="23" s="1"/>
  <c r="GJ118" i="23" s="1"/>
  <c r="DT118" i="23"/>
  <c r="BV118" i="23"/>
  <c r="DT262" i="23"/>
  <c r="BV262" i="23"/>
  <c r="CL262" i="23"/>
  <c r="DC262" i="23" s="1"/>
  <c r="FB262" i="23" s="1"/>
  <c r="GJ262" i="23" s="1"/>
  <c r="DT127" i="23"/>
  <c r="BV127" i="23"/>
  <c r="CL127" i="23"/>
  <c r="DC127" i="23" s="1"/>
  <c r="FB127" i="23" s="1"/>
  <c r="GJ127" i="23" s="1"/>
  <c r="DT129" i="23"/>
  <c r="BV129" i="23"/>
  <c r="CL129" i="23"/>
  <c r="DC129" i="23" s="1"/>
  <c r="FB129" i="23" s="1"/>
  <c r="GJ129" i="23" s="1"/>
  <c r="DT26" i="23"/>
  <c r="BV26" i="23"/>
  <c r="CL26" i="23"/>
  <c r="DC26" i="23" s="1"/>
  <c r="FB26" i="23" s="1"/>
  <c r="BV309" i="23"/>
  <c r="CL309" i="23"/>
  <c r="DC309" i="23" s="1"/>
  <c r="FB309" i="23" s="1"/>
  <c r="GJ309" i="23" s="1"/>
  <c r="DT309" i="23"/>
  <c r="BV52" i="23"/>
  <c r="DT52" i="23"/>
  <c r="CL52" i="23"/>
  <c r="DC52" i="23" s="1"/>
  <c r="FB52" i="23" s="1"/>
  <c r="GJ52" i="23" s="1"/>
  <c r="BV217" i="23"/>
  <c r="DT217" i="23"/>
  <c r="CL217" i="23"/>
  <c r="DC217" i="23" s="1"/>
  <c r="FB217" i="23" s="1"/>
  <c r="GJ217" i="23" s="1"/>
  <c r="DT285" i="23"/>
  <c r="BV285" i="23"/>
  <c r="CL285" i="23"/>
  <c r="DC285" i="23" s="1"/>
  <c r="FB285" i="23" s="1"/>
  <c r="GJ285" i="23" s="1"/>
  <c r="DT258" i="23"/>
  <c r="BV258" i="23"/>
  <c r="CL258" i="23"/>
  <c r="DC258" i="23" s="1"/>
  <c r="FB258" i="23" s="1"/>
  <c r="GJ258" i="23" s="1"/>
  <c r="CL108" i="23"/>
  <c r="DC108" i="23" s="1"/>
  <c r="FB108" i="23" s="1"/>
  <c r="GJ108" i="23" s="1"/>
  <c r="BV108" i="23"/>
  <c r="DT108" i="23"/>
  <c r="BV268" i="23"/>
  <c r="DT268" i="23"/>
  <c r="CL268" i="23"/>
  <c r="DC268" i="23" s="1"/>
  <c r="FB268" i="23" s="1"/>
  <c r="GJ268" i="23" s="1"/>
  <c r="CL15" i="23"/>
  <c r="BU422" i="23"/>
  <c r="BV15" i="23"/>
  <c r="DT15" i="23"/>
  <c r="DT27" i="23"/>
  <c r="CL27" i="23"/>
  <c r="DC27" i="23" s="1"/>
  <c r="FB27" i="23" s="1"/>
  <c r="BV27" i="23"/>
  <c r="BV332" i="23"/>
  <c r="CL332" i="23"/>
  <c r="DC332" i="23" s="1"/>
  <c r="FB332" i="23" s="1"/>
  <c r="GJ332" i="23" s="1"/>
  <c r="DT332" i="23"/>
  <c r="CL335" i="23"/>
  <c r="DC335" i="23" s="1"/>
  <c r="FB335" i="23" s="1"/>
  <c r="GJ335" i="23" s="1"/>
  <c r="BV335" i="23"/>
  <c r="DT335" i="23"/>
  <c r="BV31" i="23"/>
  <c r="CL31" i="23"/>
  <c r="DC31" i="23" s="1"/>
  <c r="FB31" i="23" s="1"/>
  <c r="DT31" i="23"/>
  <c r="DT215" i="23"/>
  <c r="CL215" i="23"/>
  <c r="DC215" i="23" s="1"/>
  <c r="FB215" i="23" s="1"/>
  <c r="GJ215" i="23" s="1"/>
  <c r="BV215" i="23"/>
  <c r="DT113" i="23"/>
  <c r="BV113" i="23"/>
  <c r="CL113" i="23"/>
  <c r="DC113" i="23" s="1"/>
  <c r="FB113" i="23" s="1"/>
  <c r="GJ113" i="23" s="1"/>
  <c r="BV105" i="23"/>
  <c r="CL105" i="23"/>
  <c r="DC105" i="23" s="1"/>
  <c r="FB105" i="23" s="1"/>
  <c r="GJ105" i="23" s="1"/>
  <c r="DT105" i="23"/>
  <c r="BV32" i="23"/>
  <c r="DT32" i="23"/>
  <c r="CL32" i="23"/>
  <c r="DC32" i="23" s="1"/>
  <c r="FB32" i="23" s="1"/>
  <c r="CL350" i="23"/>
  <c r="DC350" i="23" s="1"/>
  <c r="FB350" i="23" s="1"/>
  <c r="GJ350" i="23" s="1"/>
  <c r="BV350" i="23"/>
  <c r="DT350" i="23"/>
  <c r="BC407" i="23"/>
  <c r="BC422" i="23"/>
  <c r="BC424" i="23"/>
  <c r="BC414" i="23"/>
  <c r="BC411" i="23"/>
  <c r="BC426" i="23"/>
  <c r="T79" i="26"/>
  <c r="T6" i="23"/>
  <c r="DT291" i="23"/>
  <c r="BV291" i="23"/>
  <c r="CL291" i="23"/>
  <c r="DC291" i="23" s="1"/>
  <c r="FB291" i="23" s="1"/>
  <c r="GJ291" i="23" s="1"/>
  <c r="CL216" i="23"/>
  <c r="DC216" i="23" s="1"/>
  <c r="FB216" i="23" s="1"/>
  <c r="GJ216" i="23" s="1"/>
  <c r="DT216" i="23"/>
  <c r="BV216" i="23"/>
  <c r="BV75" i="23"/>
  <c r="CL75" i="23"/>
  <c r="DC75" i="23" s="1"/>
  <c r="FB75" i="23" s="1"/>
  <c r="GJ75" i="23" s="1"/>
  <c r="DT75" i="23"/>
  <c r="BV183" i="23"/>
  <c r="CL183" i="23"/>
  <c r="DC183" i="23" s="1"/>
  <c r="FB183" i="23" s="1"/>
  <c r="GJ183" i="23" s="1"/>
  <c r="DT183" i="23"/>
  <c r="CL53" i="23"/>
  <c r="DC53" i="23" s="1"/>
  <c r="FB53" i="23" s="1"/>
  <c r="BV53" i="23"/>
  <c r="DT53" i="23"/>
  <c r="DT351" i="23"/>
  <c r="CL351" i="23"/>
  <c r="DC351" i="23" s="1"/>
  <c r="FB351" i="23" s="1"/>
  <c r="GJ351" i="23" s="1"/>
  <c r="BV351" i="23"/>
  <c r="BV391" i="23"/>
  <c r="CL391" i="23"/>
  <c r="DC391" i="23" s="1"/>
  <c r="FB391" i="23" s="1"/>
  <c r="GJ391" i="23" s="1"/>
  <c r="DT391" i="23"/>
  <c r="BV159" i="23"/>
  <c r="CL159" i="23"/>
  <c r="DC159" i="23" s="1"/>
  <c r="FB159" i="23" s="1"/>
  <c r="GJ159" i="23" s="1"/>
  <c r="DT159" i="23"/>
  <c r="CL227" i="23"/>
  <c r="DC227" i="23" s="1"/>
  <c r="FB227" i="23" s="1"/>
  <c r="GJ227" i="23" s="1"/>
  <c r="BV227" i="23"/>
  <c r="DT227" i="23"/>
  <c r="BV358" i="23"/>
  <c r="DT358" i="23"/>
  <c r="CL358" i="23"/>
  <c r="DC358" i="23" s="1"/>
  <c r="FB358" i="23" s="1"/>
  <c r="GJ358" i="23" s="1"/>
  <c r="DT255" i="23"/>
  <c r="CL255" i="23"/>
  <c r="DC255" i="23" s="1"/>
  <c r="FB255" i="23" s="1"/>
  <c r="GJ255" i="23" s="1"/>
  <c r="BV255" i="23"/>
  <c r="BV304" i="23"/>
  <c r="DT304" i="23"/>
  <c r="CL304" i="23"/>
  <c r="DC304" i="23" s="1"/>
  <c r="FB304" i="23" s="1"/>
  <c r="GJ304" i="23" s="1"/>
  <c r="BV54" i="23"/>
  <c r="CL54" i="23"/>
  <c r="DC54" i="23" s="1"/>
  <c r="FB54" i="23" s="1"/>
  <c r="GJ54" i="23" s="1"/>
  <c r="DT54" i="23"/>
  <c r="CL95" i="23"/>
  <c r="DC95" i="23" s="1"/>
  <c r="FB95" i="23" s="1"/>
  <c r="BV95" i="23"/>
  <c r="DT95" i="23"/>
  <c r="BV197" i="23"/>
  <c r="CL197" i="23"/>
  <c r="DC197" i="23" s="1"/>
  <c r="FB197" i="23" s="1"/>
  <c r="GJ197" i="23" s="1"/>
  <c r="DT197" i="23"/>
  <c r="DT51" i="23"/>
  <c r="BV51" i="23"/>
  <c r="CL51" i="23"/>
  <c r="DC51" i="23" s="1"/>
  <c r="FB51" i="23" s="1"/>
  <c r="GJ51" i="23" s="1"/>
  <c r="BV206" i="23"/>
  <c r="DT206" i="23"/>
  <c r="CL206" i="23"/>
  <c r="DC206" i="23" s="1"/>
  <c r="FB206" i="23" s="1"/>
  <c r="GJ206" i="23" s="1"/>
  <c r="CL305" i="23"/>
  <c r="DC305" i="23" s="1"/>
  <c r="FB305" i="23" s="1"/>
  <c r="GJ305" i="23" s="1"/>
  <c r="BV305" i="23"/>
  <c r="DT305" i="23"/>
  <c r="BV267" i="23"/>
  <c r="DT267" i="23"/>
  <c r="CL267" i="23"/>
  <c r="DC267" i="23" s="1"/>
  <c r="FB267" i="23" s="1"/>
  <c r="GJ267" i="23" s="1"/>
  <c r="BV121" i="23"/>
  <c r="DT121" i="23"/>
  <c r="CL121" i="23"/>
  <c r="DC121" i="23" s="1"/>
  <c r="FB121" i="23" s="1"/>
  <c r="GJ121" i="23" s="1"/>
  <c r="DT236" i="23"/>
  <c r="BV236" i="23"/>
  <c r="CL236" i="23"/>
  <c r="DC236" i="23" s="1"/>
  <c r="FB236" i="23" s="1"/>
  <c r="GJ236" i="23" s="1"/>
  <c r="BV234" i="23"/>
  <c r="DT234" i="23"/>
  <c r="CL234" i="23"/>
  <c r="DC234" i="23" s="1"/>
  <c r="FB234" i="23" s="1"/>
  <c r="GJ234" i="23" s="1"/>
  <c r="BV357" i="23"/>
  <c r="CL357" i="23"/>
  <c r="DC357" i="23" s="1"/>
  <c r="FB357" i="23" s="1"/>
  <c r="GJ357" i="23" s="1"/>
  <c r="DT357" i="23"/>
  <c r="CL125" i="23"/>
  <c r="DC125" i="23" s="1"/>
  <c r="FB125" i="23" s="1"/>
  <c r="GJ125" i="23" s="1"/>
  <c r="BV125" i="23"/>
  <c r="DT125" i="23"/>
  <c r="DT46" i="23"/>
  <c r="CL46" i="23"/>
  <c r="DC46" i="23" s="1"/>
  <c r="FB46" i="23" s="1"/>
  <c r="GJ46" i="23" s="1"/>
  <c r="BV46" i="23"/>
  <c r="DT60" i="23"/>
  <c r="BV60" i="23"/>
  <c r="CL60" i="23"/>
  <c r="DC60" i="23" s="1"/>
  <c r="FB60" i="23" s="1"/>
  <c r="GJ60" i="23" s="1"/>
  <c r="BV73" i="23"/>
  <c r="CL73" i="23"/>
  <c r="DC73" i="23" s="1"/>
  <c r="FB73" i="23" s="1"/>
  <c r="GJ73" i="23" s="1"/>
  <c r="DT73" i="23"/>
  <c r="BV33" i="23"/>
  <c r="DT33" i="23"/>
  <c r="CL33" i="23"/>
  <c r="DC33" i="23" s="1"/>
  <c r="FB33" i="23" s="1"/>
  <c r="GJ33" i="23" s="1"/>
  <c r="BV380" i="23"/>
  <c r="DT380" i="23"/>
  <c r="CL380" i="23"/>
  <c r="DC380" i="23" s="1"/>
  <c r="FB380" i="23" s="1"/>
  <c r="GJ380" i="23" s="1"/>
  <c r="CL17" i="23"/>
  <c r="DC17" i="23" s="1"/>
  <c r="FB17" i="23" s="1"/>
  <c r="BV17" i="23"/>
  <c r="DT17" i="23"/>
  <c r="BV275" i="23"/>
  <c r="CL275" i="23"/>
  <c r="DC275" i="23" s="1"/>
  <c r="FB275" i="23" s="1"/>
  <c r="GJ275" i="23" s="1"/>
  <c r="DT275" i="23"/>
  <c r="BV292" i="23"/>
  <c r="DT292" i="23"/>
  <c r="CL292" i="23"/>
  <c r="DC292" i="23" s="1"/>
  <c r="FB292" i="23" s="1"/>
  <c r="GJ292" i="23" s="1"/>
  <c r="BV375" i="23"/>
  <c r="CL375" i="23"/>
  <c r="DC375" i="23" s="1"/>
  <c r="FB375" i="23" s="1"/>
  <c r="GJ375" i="23" s="1"/>
  <c r="DT375" i="23"/>
  <c r="CL362" i="23"/>
  <c r="DC362" i="23" s="1"/>
  <c r="FB362" i="23" s="1"/>
  <c r="GJ362" i="23" s="1"/>
  <c r="DT362" i="23"/>
  <c r="BV362" i="23"/>
  <c r="CL112" i="23"/>
  <c r="DC112" i="23" s="1"/>
  <c r="FB112" i="23" s="1"/>
  <c r="GJ112" i="23" s="1"/>
  <c r="BV112" i="23"/>
  <c r="DT112" i="23"/>
  <c r="DT157" i="23"/>
  <c r="BV157" i="23"/>
  <c r="CL157" i="23"/>
  <c r="DC157" i="23" s="1"/>
  <c r="FB157" i="23" s="1"/>
  <c r="GJ157" i="23" s="1"/>
  <c r="CL336" i="23"/>
  <c r="DC336" i="23" s="1"/>
  <c r="FB336" i="23" s="1"/>
  <c r="GJ336" i="23" s="1"/>
  <c r="BV336" i="23"/>
  <c r="DT336" i="23"/>
  <c r="CL220" i="23"/>
  <c r="DC220" i="23" s="1"/>
  <c r="FB220" i="23" s="1"/>
  <c r="GJ220" i="23" s="1"/>
  <c r="BV220" i="23"/>
  <c r="DT220" i="23"/>
  <c r="DT387" i="23"/>
  <c r="BV387" i="23"/>
  <c r="CL387" i="23"/>
  <c r="DC387" i="23" s="1"/>
  <c r="FB387" i="23" s="1"/>
  <c r="GJ387" i="23" s="1"/>
  <c r="BV66" i="23"/>
  <c r="CL66" i="23"/>
  <c r="DC66" i="23" s="1"/>
  <c r="FB66" i="23" s="1"/>
  <c r="GJ66" i="23" s="1"/>
  <c r="DT66" i="23"/>
  <c r="BV355" i="23"/>
  <c r="DT355" i="23"/>
  <c r="CL355" i="23"/>
  <c r="DC355" i="23" s="1"/>
  <c r="FB355" i="23" s="1"/>
  <c r="GJ355" i="23" s="1"/>
  <c r="CL369" i="23"/>
  <c r="DC369" i="23" s="1"/>
  <c r="FB369" i="23" s="1"/>
  <c r="GJ369" i="23" s="1"/>
  <c r="DT369" i="23"/>
  <c r="BV369" i="23"/>
  <c r="BV316" i="23"/>
  <c r="DT316" i="23"/>
  <c r="CL316" i="23"/>
  <c r="DC316" i="23" s="1"/>
  <c r="FB316" i="23" s="1"/>
  <c r="GJ316" i="23" s="1"/>
  <c r="DT213" i="23"/>
  <c r="CL213" i="23"/>
  <c r="DC213" i="23" s="1"/>
  <c r="FB213" i="23" s="1"/>
  <c r="GJ213" i="23" s="1"/>
  <c r="BV213" i="23"/>
  <c r="DT394" i="23"/>
  <c r="CL394" i="23"/>
  <c r="DC394" i="23" s="1"/>
  <c r="FB394" i="23" s="1"/>
  <c r="GJ394" i="23" s="1"/>
  <c r="BV394" i="23"/>
  <c r="DT273" i="23"/>
  <c r="CL273" i="23"/>
  <c r="DC273" i="23" s="1"/>
  <c r="FB273" i="23" s="1"/>
  <c r="GJ273" i="23" s="1"/>
  <c r="BV273" i="23"/>
  <c r="CL28" i="23"/>
  <c r="DC28" i="23" s="1"/>
  <c r="FB28" i="23" s="1"/>
  <c r="GJ28" i="23" s="1"/>
  <c r="BV28" i="23"/>
  <c r="DT28" i="23"/>
  <c r="BV126" i="23"/>
  <c r="DT126" i="23"/>
  <c r="CL126" i="23"/>
  <c r="DC126" i="23" s="1"/>
  <c r="FB126" i="23" s="1"/>
  <c r="GJ126" i="23" s="1"/>
  <c r="BC420" i="23"/>
  <c r="BC409" i="23"/>
  <c r="BC418" i="23"/>
  <c r="BC419" i="23"/>
  <c r="DT37" i="23"/>
  <c r="BV37" i="23"/>
  <c r="CL37" i="23"/>
  <c r="DC37" i="23" s="1"/>
  <c r="FB37" i="23" s="1"/>
  <c r="GJ37" i="23" s="1"/>
  <c r="BV107" i="23"/>
  <c r="CL107" i="23"/>
  <c r="DC107" i="23" s="1"/>
  <c r="FB107" i="23" s="1"/>
  <c r="GJ107" i="23" s="1"/>
  <c r="DT107" i="23"/>
  <c r="DT21" i="23"/>
  <c r="BV21" i="23"/>
  <c r="CL21" i="23"/>
  <c r="DC21" i="23" s="1"/>
  <c r="FB21" i="23" s="1"/>
  <c r="GJ21" i="23" s="1"/>
  <c r="BV353" i="23"/>
  <c r="CL353" i="23"/>
  <c r="DC353" i="23" s="1"/>
  <c r="FB353" i="23" s="1"/>
  <c r="GJ353" i="23" s="1"/>
  <c r="DT353" i="23"/>
  <c r="BV85" i="23"/>
  <c r="DT85" i="23"/>
  <c r="CL85" i="23"/>
  <c r="DC85" i="23" s="1"/>
  <c r="FB85" i="23" s="1"/>
  <c r="GJ85" i="23" s="1"/>
  <c r="DT393" i="23"/>
  <c r="CL393" i="23"/>
  <c r="DC393" i="23" s="1"/>
  <c r="FB393" i="23" s="1"/>
  <c r="GJ393" i="23" s="1"/>
  <c r="BV393" i="23"/>
  <c r="DT93" i="23"/>
  <c r="BU407" i="23"/>
  <c r="T19" i="26"/>
  <c r="T94" i="26" s="1"/>
  <c r="T98" i="26" s="1"/>
  <c r="CL93" i="23"/>
  <c r="BV93" i="23"/>
  <c r="CL272" i="23"/>
  <c r="DC272" i="23" s="1"/>
  <c r="FB272" i="23" s="1"/>
  <c r="GJ272" i="23" s="1"/>
  <c r="BV272" i="23"/>
  <c r="DT272" i="23"/>
  <c r="CL317" i="23"/>
  <c r="DC317" i="23" s="1"/>
  <c r="FB317" i="23" s="1"/>
  <c r="GJ317" i="23" s="1"/>
  <c r="DT317" i="23"/>
  <c r="BV317" i="23"/>
  <c r="BV345" i="23"/>
  <c r="DT345" i="23"/>
  <c r="CL345" i="23"/>
  <c r="DC345" i="23" s="1"/>
  <c r="FB345" i="23" s="1"/>
  <c r="GJ345" i="23" s="1"/>
  <c r="DT314" i="23"/>
  <c r="CL314" i="23"/>
  <c r="DC314" i="23" s="1"/>
  <c r="FB314" i="23" s="1"/>
  <c r="GJ314" i="23" s="1"/>
  <c r="BV314" i="23"/>
  <c r="CL368" i="23"/>
  <c r="DC368" i="23" s="1"/>
  <c r="FB368" i="23" s="1"/>
  <c r="GJ368" i="23" s="1"/>
  <c r="BV368" i="23"/>
  <c r="DT368" i="23"/>
  <c r="CL76" i="23"/>
  <c r="DC76" i="23" s="1"/>
  <c r="FB76" i="23" s="1"/>
  <c r="GJ76" i="23" s="1"/>
  <c r="DT76" i="23"/>
  <c r="BV76" i="23"/>
  <c r="BV343" i="23"/>
  <c r="DT343" i="23"/>
  <c r="CL343" i="23"/>
  <c r="DC343" i="23" s="1"/>
  <c r="FB343" i="23" s="1"/>
  <c r="GJ343" i="23" s="1"/>
  <c r="BV181" i="23"/>
  <c r="CL181" i="23"/>
  <c r="DC181" i="23" s="1"/>
  <c r="FB181" i="23" s="1"/>
  <c r="GJ181" i="23" s="1"/>
  <c r="DT181" i="23"/>
  <c r="DT189" i="23"/>
  <c r="BV189" i="23"/>
  <c r="CL189" i="23"/>
  <c r="DC189" i="23" s="1"/>
  <c r="FB189" i="23" s="1"/>
  <c r="GJ189" i="23" s="1"/>
  <c r="CL295" i="23"/>
  <c r="DC295" i="23" s="1"/>
  <c r="FB295" i="23" s="1"/>
  <c r="GJ295" i="23" s="1"/>
  <c r="BV295" i="23"/>
  <c r="DT295" i="23"/>
  <c r="BV313" i="23"/>
  <c r="DT313" i="23"/>
  <c r="CL313" i="23"/>
  <c r="DC313" i="23" s="1"/>
  <c r="FB313" i="23" s="1"/>
  <c r="GJ313" i="23" s="1"/>
  <c r="BV290" i="23"/>
  <c r="CL290" i="23"/>
  <c r="DC290" i="23" s="1"/>
  <c r="FB290" i="23" s="1"/>
  <c r="GJ290" i="23" s="1"/>
  <c r="DT290" i="23"/>
  <c r="DT98" i="23"/>
  <c r="BV98" i="23"/>
  <c r="CL98" i="23"/>
  <c r="DC98" i="23" s="1"/>
  <c r="FB98" i="23" s="1"/>
  <c r="GJ98" i="23" s="1"/>
  <c r="CL68" i="23"/>
  <c r="DC68" i="23" s="1"/>
  <c r="FB68" i="23" s="1"/>
  <c r="GJ68" i="23" s="1"/>
  <c r="DT68" i="23"/>
  <c r="BV68" i="23"/>
  <c r="DT140" i="23"/>
  <c r="BV140" i="23"/>
  <c r="CL140" i="23"/>
  <c r="DC140" i="23" s="1"/>
  <c r="FB140" i="23" s="1"/>
  <c r="GJ140" i="23" s="1"/>
  <c r="BV62" i="23"/>
  <c r="CL62" i="23"/>
  <c r="DC62" i="23" s="1"/>
  <c r="FB62" i="23" s="1"/>
  <c r="DT62" i="23"/>
  <c r="BV274" i="23"/>
  <c r="DT274" i="23"/>
  <c r="CL274" i="23"/>
  <c r="DC274" i="23" s="1"/>
  <c r="FB274" i="23" s="1"/>
  <c r="GJ274" i="23" s="1"/>
  <c r="BV136" i="23"/>
  <c r="DT136" i="23"/>
  <c r="CL136" i="23"/>
  <c r="DC136" i="23" s="1"/>
  <c r="FB136" i="23" s="1"/>
  <c r="GJ136" i="23" s="1"/>
  <c r="DT43" i="23"/>
  <c r="BV43" i="23"/>
  <c r="CL43" i="23"/>
  <c r="DC43" i="23" s="1"/>
  <c r="FB43" i="23" s="1"/>
  <c r="GJ43" i="23" s="1"/>
  <c r="BU409" i="23"/>
  <c r="BU420" i="23"/>
  <c r="BV23" i="23"/>
  <c r="CL23" i="23"/>
  <c r="DT23" i="23"/>
  <c r="BU398" i="23"/>
  <c r="DT14" i="23"/>
  <c r="BV14" i="23"/>
  <c r="CL14" i="23"/>
  <c r="BU423" i="23"/>
  <c r="BU405" i="23"/>
  <c r="CL163" i="23"/>
  <c r="DC163" i="23" s="1"/>
  <c r="FB163" i="23" s="1"/>
  <c r="GJ163" i="23" s="1"/>
  <c r="DT163" i="23"/>
  <c r="BV163" i="23"/>
  <c r="BV302" i="23"/>
  <c r="DT302" i="23"/>
  <c r="CL302" i="23"/>
  <c r="DC302" i="23" s="1"/>
  <c r="FB302" i="23" s="1"/>
  <c r="GJ302" i="23" s="1"/>
  <c r="DT270" i="23"/>
  <c r="CL270" i="23"/>
  <c r="DC270" i="23" s="1"/>
  <c r="FB270" i="23" s="1"/>
  <c r="GJ270" i="23" s="1"/>
  <c r="BV270" i="23"/>
  <c r="DT117" i="23"/>
  <c r="BV117" i="23"/>
  <c r="CL117" i="23"/>
  <c r="DC117" i="23" s="1"/>
  <c r="FB117" i="23" s="1"/>
  <c r="GJ117" i="23" s="1"/>
  <c r="CL282" i="23"/>
  <c r="DC282" i="23" s="1"/>
  <c r="FB282" i="23" s="1"/>
  <c r="GJ282" i="23" s="1"/>
  <c r="BV282" i="23"/>
  <c r="DT282" i="23"/>
  <c r="BV186" i="23"/>
  <c r="DT186" i="23"/>
  <c r="CL186" i="23"/>
  <c r="DC186" i="23" s="1"/>
  <c r="FB186" i="23" s="1"/>
  <c r="GJ186" i="23" s="1"/>
  <c r="DT324" i="23"/>
  <c r="CL324" i="23"/>
  <c r="DC324" i="23" s="1"/>
  <c r="FB324" i="23" s="1"/>
  <c r="GJ324" i="23" s="1"/>
  <c r="BV324" i="23"/>
  <c r="BV131" i="23"/>
  <c r="DT131" i="23"/>
  <c r="CL131" i="23"/>
  <c r="DC131" i="23" s="1"/>
  <c r="FB131" i="23" s="1"/>
  <c r="GJ131" i="23" s="1"/>
  <c r="BV298" i="23"/>
  <c r="DT298" i="23"/>
  <c r="CL298" i="23"/>
  <c r="DC298" i="23" s="1"/>
  <c r="FB298" i="23" s="1"/>
  <c r="GJ298" i="23" s="1"/>
  <c r="DT264" i="23"/>
  <c r="CL264" i="23"/>
  <c r="DC264" i="23" s="1"/>
  <c r="FB264" i="23" s="1"/>
  <c r="GJ264" i="23" s="1"/>
  <c r="BV264" i="23"/>
  <c r="BV58" i="23"/>
  <c r="CL58" i="23"/>
  <c r="DC58" i="23" s="1"/>
  <c r="FB58" i="23" s="1"/>
  <c r="GJ58" i="23" s="1"/>
  <c r="DT58" i="23"/>
  <c r="BV161" i="23"/>
  <c r="DT161" i="23"/>
  <c r="CL161" i="23"/>
  <c r="DC161" i="23" s="1"/>
  <c r="FB161" i="23" s="1"/>
  <c r="GJ161" i="23" s="1"/>
  <c r="CL148" i="23"/>
  <c r="DC148" i="23" s="1"/>
  <c r="FB148" i="23" s="1"/>
  <c r="GJ148" i="23" s="1"/>
  <c r="DT148" i="23"/>
  <c r="BV148" i="23"/>
  <c r="DT271" i="23"/>
  <c r="BV271" i="23"/>
  <c r="CL271" i="23"/>
  <c r="DC271" i="23" s="1"/>
  <c r="FB271" i="23" s="1"/>
  <c r="GJ271" i="23" s="1"/>
  <c r="BV311" i="23"/>
  <c r="CL311" i="23"/>
  <c r="DC311" i="23" s="1"/>
  <c r="FB311" i="23" s="1"/>
  <c r="GJ311" i="23" s="1"/>
  <c r="DT311" i="23"/>
  <c r="DT177" i="23"/>
  <c r="CL177" i="23"/>
  <c r="DC177" i="23" s="1"/>
  <c r="FB177" i="23" s="1"/>
  <c r="GJ177" i="23" s="1"/>
  <c r="BV177" i="23"/>
  <c r="BV115" i="23"/>
  <c r="CL115" i="23"/>
  <c r="DC115" i="23" s="1"/>
  <c r="FB115" i="23" s="1"/>
  <c r="GJ115" i="23" s="1"/>
  <c r="DT115" i="23"/>
  <c r="DT319" i="23"/>
  <c r="CL319" i="23"/>
  <c r="DC319" i="23" s="1"/>
  <c r="FB319" i="23" s="1"/>
  <c r="GJ319" i="23" s="1"/>
  <c r="BV319" i="23"/>
  <c r="BV371" i="23"/>
  <c r="CL371" i="23"/>
  <c r="DC371" i="23" s="1"/>
  <c r="FB371" i="23" s="1"/>
  <c r="GJ371" i="23" s="1"/>
  <c r="DT371" i="23"/>
  <c r="BV74" i="23"/>
  <c r="CL74" i="23"/>
  <c r="DC74" i="23" s="1"/>
  <c r="FB74" i="23" s="1"/>
  <c r="GJ74" i="23" s="1"/>
  <c r="DT74" i="23"/>
  <c r="BC410" i="23"/>
  <c r="BC408" i="23"/>
  <c r="BC412" i="23"/>
  <c r="BC423" i="23"/>
  <c r="BC405" i="23"/>
  <c r="BC398" i="23"/>
  <c r="CL200" i="23"/>
  <c r="DC200" i="23" s="1"/>
  <c r="FB200" i="23" s="1"/>
  <c r="GJ200" i="23" s="1"/>
  <c r="BV200" i="23"/>
  <c r="DT200" i="23"/>
  <c r="DT99" i="23"/>
  <c r="BV99" i="23"/>
  <c r="CL99" i="23"/>
  <c r="DC99" i="23" s="1"/>
  <c r="FB99" i="23" s="1"/>
  <c r="GJ99" i="23" s="1"/>
  <c r="DT173" i="23"/>
  <c r="CL173" i="23"/>
  <c r="DC173" i="23" s="1"/>
  <c r="FB173" i="23" s="1"/>
  <c r="GJ173" i="23" s="1"/>
  <c r="BV173" i="23"/>
  <c r="BV257" i="23"/>
  <c r="CL257" i="23"/>
  <c r="DC257" i="23" s="1"/>
  <c r="FB257" i="23" s="1"/>
  <c r="GJ257" i="23" s="1"/>
  <c r="DT257" i="23"/>
  <c r="CL250" i="23"/>
  <c r="DC250" i="23" s="1"/>
  <c r="FB250" i="23" s="1"/>
  <c r="GJ250" i="23" s="1"/>
  <c r="DT250" i="23"/>
  <c r="BV250" i="23"/>
  <c r="DT142" i="23"/>
  <c r="BV142" i="23"/>
  <c r="CL142" i="23"/>
  <c r="DC142" i="23" s="1"/>
  <c r="FB142" i="23" s="1"/>
  <c r="CL195" i="23"/>
  <c r="DC195" i="23" s="1"/>
  <c r="FB195" i="23" s="1"/>
  <c r="GJ195" i="23" s="1"/>
  <c r="DT195" i="23"/>
  <c r="BV195" i="23"/>
  <c r="CL165" i="23"/>
  <c r="DC165" i="23" s="1"/>
  <c r="FB165" i="23" s="1"/>
  <c r="GJ165" i="23" s="1"/>
  <c r="DT165" i="23"/>
  <c r="BV165" i="23"/>
  <c r="CL100" i="23"/>
  <c r="DC100" i="23" s="1"/>
  <c r="FB100" i="23" s="1"/>
  <c r="GJ100" i="23" s="1"/>
  <c r="BV100" i="23"/>
  <c r="DT100" i="23"/>
  <c r="CL67" i="23"/>
  <c r="DC67" i="23" s="1"/>
  <c r="FB67" i="23" s="1"/>
  <c r="GJ67" i="23" s="1"/>
  <c r="BV67" i="23"/>
  <c r="DT67" i="23"/>
  <c r="DT194" i="23"/>
  <c r="BV194" i="23"/>
  <c r="CL194" i="23"/>
  <c r="DC194" i="23" s="1"/>
  <c r="FB194" i="23" s="1"/>
  <c r="GJ194" i="23" s="1"/>
  <c r="BV322" i="23"/>
  <c r="DT322" i="23"/>
  <c r="CL322" i="23"/>
  <c r="DC322" i="23" s="1"/>
  <c r="FB322" i="23" s="1"/>
  <c r="GJ322" i="23" s="1"/>
  <c r="CL35" i="23"/>
  <c r="BU425" i="23"/>
  <c r="BV35" i="23"/>
  <c r="DT35" i="23"/>
  <c r="DT55" i="23"/>
  <c r="CL55" i="23"/>
  <c r="DC55" i="23" s="1"/>
  <c r="FB55" i="23" s="1"/>
  <c r="GJ55" i="23" s="1"/>
  <c r="BV55" i="23"/>
  <c r="BV88" i="23"/>
  <c r="CL88" i="23"/>
  <c r="DC88" i="23" s="1"/>
  <c r="FB88" i="23" s="1"/>
  <c r="GJ88" i="23" s="1"/>
  <c r="DT88" i="23"/>
  <c r="DT152" i="23"/>
  <c r="BV152" i="23"/>
  <c r="CL152" i="23"/>
  <c r="DC152" i="23" s="1"/>
  <c r="FB152" i="23" s="1"/>
  <c r="GJ152" i="23" s="1"/>
  <c r="DT77" i="23"/>
  <c r="BV77" i="23"/>
  <c r="CL77" i="23"/>
  <c r="DC77" i="23" s="1"/>
  <c r="FB77" i="23" s="1"/>
  <c r="GJ77" i="23" s="1"/>
  <c r="BV341" i="23"/>
  <c r="DT341" i="23"/>
  <c r="CL341" i="23"/>
  <c r="DC341" i="23" s="1"/>
  <c r="FB341" i="23" s="1"/>
  <c r="GJ341" i="23" s="1"/>
  <c r="BV363" i="23"/>
  <c r="DT363" i="23"/>
  <c r="CL363" i="23"/>
  <c r="DC363" i="23" s="1"/>
  <c r="FB363" i="23" s="1"/>
  <c r="GJ363" i="23" s="1"/>
  <c r="DT288" i="23"/>
  <c r="BV288" i="23"/>
  <c r="CL288" i="23"/>
  <c r="DC288" i="23" s="1"/>
  <c r="FB288" i="23" s="1"/>
  <c r="GJ288" i="23" s="1"/>
  <c r="DT120" i="23"/>
  <c r="BV120" i="23"/>
  <c r="CL120" i="23"/>
  <c r="DC120" i="23" s="1"/>
  <c r="FB120" i="23" s="1"/>
  <c r="GJ120" i="23" s="1"/>
  <c r="CL44" i="23"/>
  <c r="DC44" i="23" s="1"/>
  <c r="FB44" i="23" s="1"/>
  <c r="DT44" i="23"/>
  <c r="BV44" i="23"/>
  <c r="DT277" i="23"/>
  <c r="CL277" i="23"/>
  <c r="DC277" i="23" s="1"/>
  <c r="FB277" i="23" s="1"/>
  <c r="GJ277" i="23" s="1"/>
  <c r="BV277" i="23"/>
  <c r="CL296" i="23"/>
  <c r="DC296" i="23" s="1"/>
  <c r="FB296" i="23" s="1"/>
  <c r="GJ296" i="23" s="1"/>
  <c r="DT296" i="23"/>
  <c r="BV296" i="23"/>
  <c r="CL245" i="23"/>
  <c r="DC245" i="23" s="1"/>
  <c r="FB245" i="23" s="1"/>
  <c r="GJ245" i="23" s="1"/>
  <c r="BV245" i="23"/>
  <c r="DT245" i="23"/>
  <c r="BV251" i="23"/>
  <c r="DT251" i="23"/>
  <c r="CL251" i="23"/>
  <c r="DC251" i="23" s="1"/>
  <c r="FB251" i="23" s="1"/>
  <c r="GJ251" i="23" s="1"/>
  <c r="CL70" i="23"/>
  <c r="DC70" i="23" s="1"/>
  <c r="FB70" i="23" s="1"/>
  <c r="GJ70" i="23" s="1"/>
  <c r="BV70" i="23"/>
  <c r="DT70" i="23"/>
  <c r="DT347" i="23"/>
  <c r="CL347" i="23"/>
  <c r="DC347" i="23" s="1"/>
  <c r="FB347" i="23" s="1"/>
  <c r="GJ347" i="23" s="1"/>
  <c r="BV347" i="23"/>
  <c r="BV168" i="23"/>
  <c r="DT168" i="23"/>
  <c r="CL168" i="23"/>
  <c r="DC168" i="23" s="1"/>
  <c r="FB168" i="23" s="1"/>
  <c r="GJ168" i="23" s="1"/>
  <c r="CL263" i="23"/>
  <c r="DC263" i="23" s="1"/>
  <c r="FB263" i="23" s="1"/>
  <c r="GJ263" i="23" s="1"/>
  <c r="DT263" i="23"/>
  <c r="BV263" i="23"/>
  <c r="CL299" i="23"/>
  <c r="DC299" i="23" s="1"/>
  <c r="FB299" i="23" s="1"/>
  <c r="GJ299" i="23" s="1"/>
  <c r="DT299" i="23"/>
  <c r="BV299" i="23"/>
  <c r="DT321" i="23"/>
  <c r="BV321" i="23"/>
  <c r="CL321" i="23"/>
  <c r="DC321" i="23" s="1"/>
  <c r="FB321" i="23" s="1"/>
  <c r="GJ321" i="23" s="1"/>
  <c r="BV57" i="23"/>
  <c r="DT57" i="23"/>
  <c r="CL57" i="23"/>
  <c r="DC57" i="23" s="1"/>
  <c r="FB57" i="23" s="1"/>
  <c r="GJ57" i="23" s="1"/>
  <c r="DT128" i="23"/>
  <c r="CL128" i="23"/>
  <c r="DC128" i="23" s="1"/>
  <c r="FB128" i="23" s="1"/>
  <c r="GJ128" i="23" s="1"/>
  <c r="BV128" i="23"/>
  <c r="BV364" i="23"/>
  <c r="DT364" i="23"/>
  <c r="CL364" i="23"/>
  <c r="DC364" i="23" s="1"/>
  <c r="FB364" i="23" s="1"/>
  <c r="GJ364" i="23" s="1"/>
  <c r="CL241" i="23"/>
  <c r="DC241" i="23" s="1"/>
  <c r="FB241" i="23" s="1"/>
  <c r="GJ241" i="23" s="1"/>
  <c r="BV241" i="23"/>
  <c r="DT241" i="23"/>
  <c r="DT254" i="23"/>
  <c r="CL254" i="23"/>
  <c r="DC254" i="23" s="1"/>
  <c r="FB254" i="23" s="1"/>
  <c r="GJ254" i="23" s="1"/>
  <c r="BV254" i="23"/>
  <c r="DT24" i="23"/>
  <c r="CL24" i="23"/>
  <c r="DC24" i="23" s="1"/>
  <c r="FB24" i="23" s="1"/>
  <c r="BV24" i="23"/>
  <c r="DT34" i="23"/>
  <c r="CL34" i="23"/>
  <c r="DC34" i="23" s="1"/>
  <c r="FB34" i="23" s="1"/>
  <c r="GJ34" i="23" s="1"/>
  <c r="BV34" i="23"/>
  <c r="BV59" i="23"/>
  <c r="DT59" i="23"/>
  <c r="CL59" i="23"/>
  <c r="DC59" i="23" s="1"/>
  <c r="FB59" i="23" s="1"/>
  <c r="GJ59" i="23" s="1"/>
  <c r="BV40" i="23"/>
  <c r="DT40" i="23"/>
  <c r="CL40" i="23"/>
  <c r="DC40" i="23" s="1"/>
  <c r="FB40" i="23" s="1"/>
  <c r="DT133" i="23"/>
  <c r="BV133" i="23"/>
  <c r="CL133" i="23"/>
  <c r="DC133" i="23" s="1"/>
  <c r="FB133" i="23" s="1"/>
  <c r="GJ133" i="23" s="1"/>
  <c r="BV185" i="23"/>
  <c r="DT185" i="23"/>
  <c r="CL185" i="23"/>
  <c r="DC185" i="23" s="1"/>
  <c r="FB185" i="23" s="1"/>
  <c r="GJ185" i="23" s="1"/>
  <c r="DT246" i="23"/>
  <c r="BV246" i="23"/>
  <c r="CL246" i="23"/>
  <c r="DC246" i="23" s="1"/>
  <c r="FB246" i="23" s="1"/>
  <c r="GJ246" i="23" s="1"/>
  <c r="CL211" i="23"/>
  <c r="DC211" i="23" s="1"/>
  <c r="FB211" i="23" s="1"/>
  <c r="GJ211" i="23" s="1"/>
  <c r="BV211" i="23"/>
  <c r="DT211" i="23"/>
  <c r="DT281" i="23"/>
  <c r="CL281" i="23"/>
  <c r="DC281" i="23" s="1"/>
  <c r="FB281" i="23" s="1"/>
  <c r="GJ281" i="23" s="1"/>
  <c r="BV281" i="23"/>
  <c r="DT342" i="23"/>
  <c r="CL342" i="23"/>
  <c r="DC342" i="23" s="1"/>
  <c r="FB342" i="23" s="1"/>
  <c r="GJ342" i="23" s="1"/>
  <c r="BV342" i="23"/>
  <c r="BV229" i="23"/>
  <c r="CL229" i="23"/>
  <c r="DC229" i="23" s="1"/>
  <c r="FB229" i="23" s="1"/>
  <c r="GJ229" i="23" s="1"/>
  <c r="DT229" i="23"/>
  <c r="BC413" i="23"/>
  <c r="BC406" i="23"/>
  <c r="BC415" i="23"/>
  <c r="CL153" i="23"/>
  <c r="DC153" i="23" s="1"/>
  <c r="FB153" i="23" s="1"/>
  <c r="GJ153" i="23" s="1"/>
  <c r="DT153" i="23"/>
  <c r="BV153" i="23"/>
  <c r="BV209" i="23"/>
  <c r="DT209" i="23"/>
  <c r="CL209" i="23"/>
  <c r="DC209" i="23" s="1"/>
  <c r="FB209" i="23" s="1"/>
  <c r="GJ209" i="23" s="1"/>
  <c r="DT116" i="23"/>
  <c r="CL116" i="23"/>
  <c r="DC116" i="23" s="1"/>
  <c r="FB116" i="23" s="1"/>
  <c r="GJ116" i="23" s="1"/>
  <c r="BV116" i="23"/>
  <c r="DT80" i="23"/>
  <c r="BV80" i="23"/>
  <c r="CL80" i="23"/>
  <c r="DC80" i="23" s="1"/>
  <c r="FB80" i="23" s="1"/>
  <c r="GJ80" i="23" s="1"/>
  <c r="CL221" i="23"/>
  <c r="DC221" i="23" s="1"/>
  <c r="FB221" i="23" s="1"/>
  <c r="GJ221" i="23" s="1"/>
  <c r="DT221" i="23"/>
  <c r="BV221" i="23"/>
  <c r="BV390" i="23"/>
  <c r="DT390" i="23"/>
  <c r="CL390" i="23"/>
  <c r="DC390" i="23" s="1"/>
  <c r="FB390" i="23" s="1"/>
  <c r="GJ390" i="23" s="1"/>
  <c r="BV191" i="23"/>
  <c r="CL191" i="23"/>
  <c r="DC191" i="23" s="1"/>
  <c r="FB191" i="23" s="1"/>
  <c r="GJ191" i="23" s="1"/>
  <c r="DT191" i="23"/>
  <c r="BV280" i="23"/>
  <c r="DT280" i="23"/>
  <c r="CL280" i="23"/>
  <c r="DC280" i="23" s="1"/>
  <c r="FB280" i="23" s="1"/>
  <c r="GJ280" i="23" s="1"/>
  <c r="BV225" i="23"/>
  <c r="CL225" i="23"/>
  <c r="DC225" i="23" s="1"/>
  <c r="FB225" i="23" s="1"/>
  <c r="GJ225" i="23" s="1"/>
  <c r="DT225" i="23"/>
  <c r="CL333" i="23"/>
  <c r="DC333" i="23" s="1"/>
  <c r="FB333" i="23" s="1"/>
  <c r="GJ333" i="23" s="1"/>
  <c r="DT333" i="23"/>
  <c r="BV333" i="23"/>
  <c r="BV204" i="23"/>
  <c r="CL204" i="23"/>
  <c r="DC204" i="23" s="1"/>
  <c r="FB204" i="23" s="1"/>
  <c r="GJ204" i="23" s="1"/>
  <c r="DT204" i="23"/>
  <c r="CL344" i="23"/>
  <c r="DC344" i="23" s="1"/>
  <c r="FB344" i="23" s="1"/>
  <c r="GJ344" i="23" s="1"/>
  <c r="DT344" i="23"/>
  <c r="BV344" i="23"/>
  <c r="DT123" i="23"/>
  <c r="BV123" i="23"/>
  <c r="CL123" i="23"/>
  <c r="DC123" i="23" s="1"/>
  <c r="FB123" i="23" s="1"/>
  <c r="GJ123" i="23" s="1"/>
  <c r="CL143" i="23"/>
  <c r="DC143" i="23" s="1"/>
  <c r="FB143" i="23" s="1"/>
  <c r="GJ143" i="23" s="1"/>
  <c r="BV143" i="23"/>
  <c r="DT143" i="23"/>
  <c r="DT315" i="23"/>
  <c r="CL315" i="23"/>
  <c r="DC315" i="23" s="1"/>
  <c r="FB315" i="23" s="1"/>
  <c r="GJ315" i="23" s="1"/>
  <c r="BV315" i="23"/>
  <c r="BV158" i="23"/>
  <c r="DT158" i="23"/>
  <c r="CL158" i="23"/>
  <c r="DC158" i="23" s="1"/>
  <c r="FB158" i="23" s="1"/>
  <c r="GJ158" i="23" s="1"/>
  <c r="BV378" i="23"/>
  <c r="CL378" i="23"/>
  <c r="DC378" i="23" s="1"/>
  <c r="FB378" i="23" s="1"/>
  <c r="GJ378" i="23" s="1"/>
  <c r="DT378" i="23"/>
  <c r="CL289" i="23"/>
  <c r="DC289" i="23" s="1"/>
  <c r="FB289" i="23" s="1"/>
  <c r="GJ289" i="23" s="1"/>
  <c r="DT289" i="23"/>
  <c r="BV289" i="23"/>
  <c r="BV266" i="23"/>
  <c r="CL266" i="23"/>
  <c r="DC266" i="23" s="1"/>
  <c r="FB266" i="23" s="1"/>
  <c r="GJ266" i="23" s="1"/>
  <c r="DT266" i="23"/>
  <c r="DT374" i="23"/>
  <c r="BV374" i="23"/>
  <c r="CL374" i="23"/>
  <c r="DC374" i="23" s="1"/>
  <c r="FB374" i="23" s="1"/>
  <c r="GJ374" i="23" s="1"/>
  <c r="DT122" i="23"/>
  <c r="CL122" i="23"/>
  <c r="DC122" i="23" s="1"/>
  <c r="FB122" i="23" s="1"/>
  <c r="GJ122" i="23" s="1"/>
  <c r="BV122" i="23"/>
  <c r="BV87" i="23"/>
  <c r="DT87" i="23"/>
  <c r="DT413" i="23" s="1"/>
  <c r="CL87" i="23"/>
  <c r="BU413" i="23"/>
  <c r="BV134" i="23"/>
  <c r="DT134" i="23"/>
  <c r="CL134" i="23"/>
  <c r="DC134" i="23" s="1"/>
  <c r="FB134" i="23" s="1"/>
  <c r="GJ134" i="23" s="1"/>
  <c r="BV61" i="23"/>
  <c r="CL61" i="23"/>
  <c r="DC61" i="23" s="1"/>
  <c r="FB61" i="23" s="1"/>
  <c r="GJ61" i="23" s="1"/>
  <c r="DT61" i="23"/>
  <c r="BV360" i="23"/>
  <c r="DT360" i="23"/>
  <c r="CL360" i="23"/>
  <c r="DC360" i="23" s="1"/>
  <c r="FB360" i="23" s="1"/>
  <c r="GJ360" i="23" s="1"/>
  <c r="BV228" i="23"/>
  <c r="CL228" i="23"/>
  <c r="DC228" i="23" s="1"/>
  <c r="FB228" i="23" s="1"/>
  <c r="GJ228" i="23" s="1"/>
  <c r="DT228" i="23"/>
  <c r="CL370" i="23"/>
  <c r="DC370" i="23" s="1"/>
  <c r="FB370" i="23" s="1"/>
  <c r="GJ370" i="23" s="1"/>
  <c r="BV370" i="23"/>
  <c r="DT370" i="23"/>
  <c r="DT36" i="23"/>
  <c r="BV36" i="23"/>
  <c r="CL36" i="23"/>
  <c r="DC36" i="23" s="1"/>
  <c r="FB36" i="23" s="1"/>
  <c r="GJ36" i="23" s="1"/>
  <c r="BV145" i="23"/>
  <c r="CL145" i="23"/>
  <c r="DC145" i="23" s="1"/>
  <c r="FB145" i="23" s="1"/>
  <c r="GJ145" i="23" s="1"/>
  <c r="DT145" i="23"/>
  <c r="BV279" i="23"/>
  <c r="DT279" i="23"/>
  <c r="CL279" i="23"/>
  <c r="DC279" i="23" s="1"/>
  <c r="FB279" i="23" s="1"/>
  <c r="GJ279" i="23" s="1"/>
  <c r="CL171" i="23"/>
  <c r="DC171" i="23" s="1"/>
  <c r="FB171" i="23" s="1"/>
  <c r="GJ171" i="23" s="1"/>
  <c r="DT171" i="23"/>
  <c r="BV171" i="23"/>
  <c r="BV203" i="23"/>
  <c r="DT203" i="23"/>
  <c r="CL203" i="23"/>
  <c r="DC203" i="23" s="1"/>
  <c r="FB203" i="23" s="1"/>
  <c r="GJ203" i="23" s="1"/>
  <c r="BV224" i="23"/>
  <c r="DT224" i="23"/>
  <c r="CL224" i="23"/>
  <c r="DC224" i="23" s="1"/>
  <c r="FB224" i="23" s="1"/>
  <c r="GJ224" i="23" s="1"/>
  <c r="CL318" i="23"/>
  <c r="DC318" i="23" s="1"/>
  <c r="FB318" i="23" s="1"/>
  <c r="GJ318" i="23" s="1"/>
  <c r="BV318" i="23"/>
  <c r="DT318" i="23"/>
  <c r="DT101" i="23"/>
  <c r="BV101" i="23"/>
  <c r="CL101" i="23"/>
  <c r="DC101" i="23" s="1"/>
  <c r="FB101" i="23" s="1"/>
  <c r="GJ101" i="23" s="1"/>
  <c r="BV175" i="23"/>
  <c r="DT175" i="23"/>
  <c r="CL175" i="23"/>
  <c r="DC175" i="23" s="1"/>
  <c r="FB175" i="23" s="1"/>
  <c r="GJ175" i="23" s="1"/>
  <c r="BV160" i="23"/>
  <c r="DT160" i="23"/>
  <c r="CL160" i="23"/>
  <c r="DC160" i="23" s="1"/>
  <c r="FB160" i="23" s="1"/>
  <c r="GJ160" i="23" s="1"/>
  <c r="BV91" i="23"/>
  <c r="DT91" i="23"/>
  <c r="CL91" i="23"/>
  <c r="DC91" i="23" s="1"/>
  <c r="FB91" i="23" s="1"/>
  <c r="GJ91" i="23" s="1"/>
  <c r="DT147" i="23"/>
  <c r="BU415" i="23"/>
  <c r="CL147" i="23"/>
  <c r="BV147" i="23"/>
  <c r="BV193" i="23"/>
  <c r="CL193" i="23"/>
  <c r="DC193" i="23" s="1"/>
  <c r="FB193" i="23" s="1"/>
  <c r="GJ193" i="23" s="1"/>
  <c r="DT193" i="23"/>
  <c r="CL162" i="23"/>
  <c r="DC162" i="23" s="1"/>
  <c r="FB162" i="23" s="1"/>
  <c r="GJ162" i="23" s="1"/>
  <c r="BV162" i="23"/>
  <c r="DT162" i="23"/>
  <c r="DT248" i="23"/>
  <c r="BV248" i="23"/>
  <c r="CL248" i="23"/>
  <c r="DC248" i="23" s="1"/>
  <c r="FB248" i="23" s="1"/>
  <c r="GJ248" i="23" s="1"/>
  <c r="DT293" i="23"/>
  <c r="BV293" i="23"/>
  <c r="CL293" i="23"/>
  <c r="DC293" i="23" s="1"/>
  <c r="FB293" i="23" s="1"/>
  <c r="GJ293" i="23" s="1"/>
  <c r="CL365" i="23"/>
  <c r="DC365" i="23" s="1"/>
  <c r="FB365" i="23" s="1"/>
  <c r="GJ365" i="23" s="1"/>
  <c r="DT365" i="23"/>
  <c r="BV365" i="23"/>
  <c r="CL372" i="23"/>
  <c r="DC372" i="23" s="1"/>
  <c r="FB372" i="23" s="1"/>
  <c r="GJ372" i="23" s="1"/>
  <c r="BV372" i="23"/>
  <c r="DT372" i="23"/>
  <c r="BV310" i="23"/>
  <c r="DT310" i="23"/>
  <c r="CL310" i="23"/>
  <c r="DC310" i="23" s="1"/>
  <c r="FB310" i="23" s="1"/>
  <c r="GJ310" i="23" s="1"/>
  <c r="BV269" i="23"/>
  <c r="CL269" i="23"/>
  <c r="DC269" i="23" s="1"/>
  <c r="FB269" i="23" s="1"/>
  <c r="GJ269" i="23" s="1"/>
  <c r="DT269" i="23"/>
  <c r="DT226" i="23"/>
  <c r="BV226" i="23"/>
  <c r="CL226" i="23"/>
  <c r="DC226" i="23" s="1"/>
  <c r="FB226" i="23" s="1"/>
  <c r="GJ226" i="23" s="1"/>
  <c r="S67" i="26"/>
  <c r="S18" i="33"/>
  <c r="S58" i="33" s="1"/>
  <c r="S62" i="33" s="1"/>
  <c r="EJ407" i="23"/>
  <c r="EJ423" i="23"/>
  <c r="EJ405" i="23"/>
  <c r="EJ398" i="23"/>
  <c r="GZ3" i="23" s="1"/>
  <c r="EJ414" i="23"/>
  <c r="EJ424" i="23"/>
  <c r="EJ422" i="23"/>
  <c r="EJ409" i="23"/>
  <c r="EJ420" i="23"/>
  <c r="GY291" i="23"/>
  <c r="HP291" i="23" s="1"/>
  <c r="GY33" i="23"/>
  <c r="HP33" i="23" s="1"/>
  <c r="GY83" i="23"/>
  <c r="GY303" i="23"/>
  <c r="HP303" i="23" s="1"/>
  <c r="GY81" i="23"/>
  <c r="HP81" i="23" s="1"/>
  <c r="GY185" i="23"/>
  <c r="HP185" i="23" s="1"/>
  <c r="GY292" i="23"/>
  <c r="HP292" i="23" s="1"/>
  <c r="GY26" i="23"/>
  <c r="HP26" i="23" s="1"/>
  <c r="GY39" i="23"/>
  <c r="HP39" i="23" s="1"/>
  <c r="GY271" i="23"/>
  <c r="HP271" i="23" s="1"/>
  <c r="GY22" i="23"/>
  <c r="GY107" i="23"/>
  <c r="HP107" i="23" s="1"/>
  <c r="GY236" i="23"/>
  <c r="HP236" i="23" s="1"/>
  <c r="GY226" i="23"/>
  <c r="HP226" i="23" s="1"/>
  <c r="GY353" i="23"/>
  <c r="HP353" i="23" s="1"/>
  <c r="GY363" i="23"/>
  <c r="HP363" i="23" s="1"/>
  <c r="GY36" i="23"/>
  <c r="HP36" i="23" s="1"/>
  <c r="GY82" i="23"/>
  <c r="HP82" i="23" s="1"/>
  <c r="GY97" i="23"/>
  <c r="HP97" i="23" s="1"/>
  <c r="GY365" i="23"/>
  <c r="HP365" i="23" s="1"/>
  <c r="GY174" i="23"/>
  <c r="HP174" i="23" s="1"/>
  <c r="GY204" i="23"/>
  <c r="HP204" i="23" s="1"/>
  <c r="GY260" i="23"/>
  <c r="HP260" i="23" s="1"/>
  <c r="GY335" i="23"/>
  <c r="HP335" i="23" s="1"/>
  <c r="GY356" i="23"/>
  <c r="HP356" i="23" s="1"/>
  <c r="GY20" i="23"/>
  <c r="GY100" i="23"/>
  <c r="HP100" i="23" s="1"/>
  <c r="GY15" i="23"/>
  <c r="GY112" i="23"/>
  <c r="HP112" i="23" s="1"/>
  <c r="GY240" i="23"/>
  <c r="HP240" i="23" s="1"/>
  <c r="GY267" i="23"/>
  <c r="HP267" i="23" s="1"/>
  <c r="GY290" i="23"/>
  <c r="HP290" i="23" s="1"/>
  <c r="GY24" i="23"/>
  <c r="HP24" i="23" s="1"/>
  <c r="GY382" i="23"/>
  <c r="HP382" i="23" s="1"/>
  <c r="GY35" i="23"/>
  <c r="GY85" i="23"/>
  <c r="HP85" i="23" s="1"/>
  <c r="GY40" i="23"/>
  <c r="HP40" i="23" s="1"/>
  <c r="GY21" i="23"/>
  <c r="HP21" i="23" s="1"/>
  <c r="GY223" i="23"/>
  <c r="HP223" i="23" s="1"/>
  <c r="GY251" i="23"/>
  <c r="HP251" i="23" s="1"/>
  <c r="GY249" i="23"/>
  <c r="HP249" i="23" s="1"/>
  <c r="GY384" i="23"/>
  <c r="HP384" i="23" s="1"/>
  <c r="GY377" i="23"/>
  <c r="HP377" i="23" s="1"/>
  <c r="GY52" i="23"/>
  <c r="HP52" i="23" s="1"/>
  <c r="GY98" i="23"/>
  <c r="HP98" i="23" s="1"/>
  <c r="GY213" i="23"/>
  <c r="HP213" i="23" s="1"/>
  <c r="GY297" i="23"/>
  <c r="HP297" i="23" s="1"/>
  <c r="GY38" i="23"/>
  <c r="HP38" i="23" s="1"/>
  <c r="GY117" i="23"/>
  <c r="HP117" i="23" s="1"/>
  <c r="GY327" i="23"/>
  <c r="HP327" i="23" s="1"/>
  <c r="GY92" i="23"/>
  <c r="HP92" i="23" s="1"/>
  <c r="GY156" i="23"/>
  <c r="HP156" i="23" s="1"/>
  <c r="GY281" i="23"/>
  <c r="HP281" i="23" s="1"/>
  <c r="GY323" i="23"/>
  <c r="HP323" i="23" s="1"/>
  <c r="GY57" i="23"/>
  <c r="HP57" i="23" s="1"/>
  <c r="GY312" i="23"/>
  <c r="HP312" i="23" s="1"/>
  <c r="GY27" i="23"/>
  <c r="HP27" i="23" s="1"/>
  <c r="GY140" i="23"/>
  <c r="HP140" i="23" s="1"/>
  <c r="GY80" i="23"/>
  <c r="HP80" i="23" s="1"/>
  <c r="GY169" i="23"/>
  <c r="HP169" i="23" s="1"/>
  <c r="GY222" i="23"/>
  <c r="HP222" i="23" s="1"/>
  <c r="GY272" i="23"/>
  <c r="HP272" i="23" s="1"/>
  <c r="GY286" i="23"/>
  <c r="HP286" i="23" s="1"/>
  <c r="GY56" i="23"/>
  <c r="GY70" i="23"/>
  <c r="HP70" i="23" s="1"/>
  <c r="GY64" i="23"/>
  <c r="GY108" i="23"/>
  <c r="HP108" i="23" s="1"/>
  <c r="GY47" i="23"/>
  <c r="HP47" i="23" s="1"/>
  <c r="GY136" i="23"/>
  <c r="HP136" i="23" s="1"/>
  <c r="GY248" i="23"/>
  <c r="HP248" i="23" s="1"/>
  <c r="GY315" i="23"/>
  <c r="HP315" i="23" s="1"/>
  <c r="GY336" i="23"/>
  <c r="HP336" i="23" s="1"/>
  <c r="GY181" i="23"/>
  <c r="HP181" i="23" s="1"/>
  <c r="GY152" i="23"/>
  <c r="HP152" i="23" s="1"/>
  <c r="GY87" i="23"/>
  <c r="GY173" i="23"/>
  <c r="HP173" i="23" s="1"/>
  <c r="GY106" i="23"/>
  <c r="HP106" i="23" s="1"/>
  <c r="GY195" i="23"/>
  <c r="HP195" i="23" s="1"/>
  <c r="GY253" i="23"/>
  <c r="HP253" i="23" s="1"/>
  <c r="GY310" i="23"/>
  <c r="HP310" i="23" s="1"/>
  <c r="GY328" i="23"/>
  <c r="HP328" i="23" s="1"/>
  <c r="GY171" i="23"/>
  <c r="HP171" i="23" s="1"/>
  <c r="GY65" i="23"/>
  <c r="HP65" i="23" s="1"/>
  <c r="GY71" i="23"/>
  <c r="HP71" i="23" s="1"/>
  <c r="GY157" i="23"/>
  <c r="HP157" i="23" s="1"/>
  <c r="GY59" i="23"/>
  <c r="HP59" i="23" s="1"/>
  <c r="GY149" i="23"/>
  <c r="HP149" i="23" s="1"/>
  <c r="GY237" i="23"/>
  <c r="HP237" i="23" s="1"/>
  <c r="GY288" i="23"/>
  <c r="HP288" i="23" s="1"/>
  <c r="GY316" i="23"/>
  <c r="HP316" i="23" s="1"/>
  <c r="GY374" i="23"/>
  <c r="HP374" i="23" s="1"/>
  <c r="GY18" i="23"/>
  <c r="HP18" i="23" s="1"/>
  <c r="GY305" i="23"/>
  <c r="HP305" i="23" s="1"/>
  <c r="GY279" i="23"/>
  <c r="HP279" i="23" s="1"/>
  <c r="GY99" i="23"/>
  <c r="HP99" i="23" s="1"/>
  <c r="GY121" i="23"/>
  <c r="HP121" i="23" s="1"/>
  <c r="GY111" i="23"/>
  <c r="HP111" i="23" s="1"/>
  <c r="GY233" i="23"/>
  <c r="HP233" i="23" s="1"/>
  <c r="GY277" i="23"/>
  <c r="HP277" i="23" s="1"/>
  <c r="GY325" i="23"/>
  <c r="HP325" i="23" s="1"/>
  <c r="GY178" i="23"/>
  <c r="HP178" i="23" s="1"/>
  <c r="GY387" i="23"/>
  <c r="HP387" i="23" s="1"/>
  <c r="GY126" i="23"/>
  <c r="HP126" i="23" s="1"/>
  <c r="GY42" i="23"/>
  <c r="HP42" i="23" s="1"/>
  <c r="GY350" i="23"/>
  <c r="HP350" i="23" s="1"/>
  <c r="GY294" i="23"/>
  <c r="HP294" i="23" s="1"/>
  <c r="GY180" i="23"/>
  <c r="HP180" i="23" s="1"/>
  <c r="GY73" i="23"/>
  <c r="HP73" i="23" s="1"/>
  <c r="GY101" i="23"/>
  <c r="HP101" i="23" s="1"/>
  <c r="GY396" i="23"/>
  <c r="HP396" i="23" s="1"/>
  <c r="GY270" i="23"/>
  <c r="HP270" i="23" s="1"/>
  <c r="GY247" i="23"/>
  <c r="HP247" i="23" s="1"/>
  <c r="GY158" i="23"/>
  <c r="HP158" i="23" s="1"/>
  <c r="GY93" i="23"/>
  <c r="GY344" i="23"/>
  <c r="HP344" i="23" s="1"/>
  <c r="GY341" i="23"/>
  <c r="HP341" i="23" s="1"/>
  <c r="GY259" i="23"/>
  <c r="HP259" i="23" s="1"/>
  <c r="GY135" i="23"/>
  <c r="HP135" i="23" s="1"/>
  <c r="GY326" i="23"/>
  <c r="HP326" i="23" s="1"/>
  <c r="GY66" i="23"/>
  <c r="HP66" i="23" s="1"/>
  <c r="GY381" i="23"/>
  <c r="HP381" i="23" s="1"/>
  <c r="GY306" i="23"/>
  <c r="HP306" i="23" s="1"/>
  <c r="GY215" i="23"/>
  <c r="HP215" i="23" s="1"/>
  <c r="GY175" i="23"/>
  <c r="HP175" i="23" s="1"/>
  <c r="GY16" i="23"/>
  <c r="GY388" i="23"/>
  <c r="HP388" i="23" s="1"/>
  <c r="GY190" i="23"/>
  <c r="HP190" i="23" s="1"/>
  <c r="GY338" i="23"/>
  <c r="HP338" i="23" s="1"/>
  <c r="GY360" i="23"/>
  <c r="HP360" i="23" s="1"/>
  <c r="GY162" i="23"/>
  <c r="HP162" i="23" s="1"/>
  <c r="GY203" i="23"/>
  <c r="HP203" i="23" s="1"/>
  <c r="GY110" i="23"/>
  <c r="HP110" i="23" s="1"/>
  <c r="GY132" i="23"/>
  <c r="HP132" i="23" s="1"/>
  <c r="GY153" i="23"/>
  <c r="HP153" i="23" s="1"/>
  <c r="GY133" i="23"/>
  <c r="HP133" i="23" s="1"/>
  <c r="GY214" i="23"/>
  <c r="HP214" i="23" s="1"/>
  <c r="GY280" i="23"/>
  <c r="HP280" i="23" s="1"/>
  <c r="GY155" i="23"/>
  <c r="HP155" i="23" s="1"/>
  <c r="GY284" i="23"/>
  <c r="HP284" i="23" s="1"/>
  <c r="GY76" i="23"/>
  <c r="HP76" i="23" s="1"/>
  <c r="GY352" i="23"/>
  <c r="HP352" i="23" s="1"/>
  <c r="GY268" i="23"/>
  <c r="HP268" i="23" s="1"/>
  <c r="GY256" i="23"/>
  <c r="HP256" i="23" s="1"/>
  <c r="GY129" i="23"/>
  <c r="HP129" i="23" s="1"/>
  <c r="GY355" i="23"/>
  <c r="HP355" i="23" s="1"/>
  <c r="GY46" i="23"/>
  <c r="HP46" i="23" s="1"/>
  <c r="GY349" i="23"/>
  <c r="HP349" i="23" s="1"/>
  <c r="GY227" i="23"/>
  <c r="HP227" i="23" s="1"/>
  <c r="GY168" i="23"/>
  <c r="HP168" i="23" s="1"/>
  <c r="GY167" i="23"/>
  <c r="HP167" i="23" s="1"/>
  <c r="GY49" i="23"/>
  <c r="HP49" i="23" s="1"/>
  <c r="GY127" i="23"/>
  <c r="HP127" i="23" s="1"/>
  <c r="GY293" i="23"/>
  <c r="HP293" i="23" s="1"/>
  <c r="GY238" i="23"/>
  <c r="HP238" i="23" s="1"/>
  <c r="GY75" i="23"/>
  <c r="HP75" i="23" s="1"/>
  <c r="GY225" i="23"/>
  <c r="HP225" i="23" s="1"/>
  <c r="GY380" i="23"/>
  <c r="HP380" i="23" s="1"/>
  <c r="GY320" i="23"/>
  <c r="HP320" i="23" s="1"/>
  <c r="GY208" i="23"/>
  <c r="HP208" i="23" s="1"/>
  <c r="GY147" i="23"/>
  <c r="GY148" i="23"/>
  <c r="HP148" i="23" s="1"/>
  <c r="GY14" i="23"/>
  <c r="GY314" i="23"/>
  <c r="HP314" i="23" s="1"/>
  <c r="GY139" i="23"/>
  <c r="HP139" i="23" s="1"/>
  <c r="GY179" i="23"/>
  <c r="HP179" i="23" s="1"/>
  <c r="GY283" i="23"/>
  <c r="HP283" i="23" s="1"/>
  <c r="GY273" i="23"/>
  <c r="HP273" i="23" s="1"/>
  <c r="GY88" i="23"/>
  <c r="HP88" i="23" s="1"/>
  <c r="GY393" i="23"/>
  <c r="HP393" i="23" s="1"/>
  <c r="GY19" i="23"/>
  <c r="HP19" i="23" s="1"/>
  <c r="GY69" i="23"/>
  <c r="HP69" i="23" s="1"/>
  <c r="GY161" i="23"/>
  <c r="HP161" i="23" s="1"/>
  <c r="GY358" i="23"/>
  <c r="HP358" i="23" s="1"/>
  <c r="GY207" i="23"/>
  <c r="HP207" i="23" s="1"/>
  <c r="GY196" i="23"/>
  <c r="HP196" i="23" s="1"/>
  <c r="GY176" i="23"/>
  <c r="HP176" i="23" s="1"/>
  <c r="GY141" i="23"/>
  <c r="HP141" i="23" s="1"/>
  <c r="GY366" i="23"/>
  <c r="HP366" i="23" s="1"/>
  <c r="GY218" i="23"/>
  <c r="HP218" i="23" s="1"/>
  <c r="GY200" i="23"/>
  <c r="HP200" i="23" s="1"/>
  <c r="GY123" i="23"/>
  <c r="HP123" i="23" s="1"/>
  <c r="GY74" i="23"/>
  <c r="HP74" i="23" s="1"/>
  <c r="GY235" i="23"/>
  <c r="HP235" i="23" s="1"/>
  <c r="GY309" i="23"/>
  <c r="HP309" i="23" s="1"/>
  <c r="GY275" i="23"/>
  <c r="HP275" i="23" s="1"/>
  <c r="GY150" i="23"/>
  <c r="HP150" i="23" s="1"/>
  <c r="GY342" i="23"/>
  <c r="HP342" i="23" s="1"/>
  <c r="GY43" i="23"/>
  <c r="HP43" i="23" s="1"/>
  <c r="GY386" i="23"/>
  <c r="HP386" i="23" s="1"/>
  <c r="GY321" i="23"/>
  <c r="HP321" i="23" s="1"/>
  <c r="GY231" i="23"/>
  <c r="HP231" i="23" s="1"/>
  <c r="GY191" i="23"/>
  <c r="HP191" i="23" s="1"/>
  <c r="GY45" i="23"/>
  <c r="HP45" i="23" s="1"/>
  <c r="GY385" i="23"/>
  <c r="HP385" i="23" s="1"/>
  <c r="GY339" i="23"/>
  <c r="HP339" i="23" s="1"/>
  <c r="GY202" i="23"/>
  <c r="HP202" i="23" s="1"/>
  <c r="GY30" i="23"/>
  <c r="GY142" i="23"/>
  <c r="HP142" i="23" s="1"/>
  <c r="GY62" i="23"/>
  <c r="HP62" i="23" s="1"/>
  <c r="GY265" i="23"/>
  <c r="HP265" i="23" s="1"/>
  <c r="GY134" i="23"/>
  <c r="HP134" i="23" s="1"/>
  <c r="GY220" i="23"/>
  <c r="HP220" i="23" s="1"/>
  <c r="GY244" i="23"/>
  <c r="HP244" i="23" s="1"/>
  <c r="GY371" i="23"/>
  <c r="HP371" i="23" s="1"/>
  <c r="GY359" i="23"/>
  <c r="HP359" i="23" s="1"/>
  <c r="GY367" i="23"/>
  <c r="HP367" i="23" s="1"/>
  <c r="GY41" i="23"/>
  <c r="HP41" i="23" s="1"/>
  <c r="GY54" i="23"/>
  <c r="HP54" i="23" s="1"/>
  <c r="GY296" i="23"/>
  <c r="HP296" i="23" s="1"/>
  <c r="GY193" i="23"/>
  <c r="HP193" i="23" s="1"/>
  <c r="GY145" i="23"/>
  <c r="HP145" i="23" s="1"/>
  <c r="GY390" i="23"/>
  <c r="HP390" i="23" s="1"/>
  <c r="GY37" i="23"/>
  <c r="HP37" i="23" s="1"/>
  <c r="GY330" i="23"/>
  <c r="HP330" i="23" s="1"/>
  <c r="GY197" i="23"/>
  <c r="HP197" i="23" s="1"/>
  <c r="GY144" i="23"/>
  <c r="HP144" i="23" s="1"/>
  <c r="GY102" i="23"/>
  <c r="HP102" i="23" s="1"/>
  <c r="GY34" i="23"/>
  <c r="HP34" i="23" s="1"/>
  <c r="GY31" i="23"/>
  <c r="HP31" i="23" s="1"/>
  <c r="GY285" i="23"/>
  <c r="HP285" i="23" s="1"/>
  <c r="GY254" i="23"/>
  <c r="HP254" i="23" s="1"/>
  <c r="GY122" i="23"/>
  <c r="HP122" i="23" s="1"/>
  <c r="GY216" i="23"/>
  <c r="HP216" i="23" s="1"/>
  <c r="GY392" i="23"/>
  <c r="HP392" i="23" s="1"/>
  <c r="GY331" i="23"/>
  <c r="HP331" i="23" s="1"/>
  <c r="GY239" i="23"/>
  <c r="HP239" i="23" s="1"/>
  <c r="GY201" i="23"/>
  <c r="HP201" i="23" s="1"/>
  <c r="GY165" i="23"/>
  <c r="HP165" i="23" s="1"/>
  <c r="GY300" i="23"/>
  <c r="HP300" i="23" s="1"/>
  <c r="GY333" i="23"/>
  <c r="HP333" i="23" s="1"/>
  <c r="GY302" i="23"/>
  <c r="HP302" i="23" s="1"/>
  <c r="GY119" i="23"/>
  <c r="HP119" i="23" s="1"/>
  <c r="GY311" i="23"/>
  <c r="HP311" i="23" s="1"/>
  <c r="GY63" i="23"/>
  <c r="HP63" i="23" s="1"/>
  <c r="GY376" i="23"/>
  <c r="HP376" i="23" s="1"/>
  <c r="GY114" i="23"/>
  <c r="HP114" i="23" s="1"/>
  <c r="GY53" i="23"/>
  <c r="HP53" i="23" s="1"/>
  <c r="GY84" i="23"/>
  <c r="HP84" i="23" s="1"/>
  <c r="GY199" i="23"/>
  <c r="HP199" i="23" s="1"/>
  <c r="GY154" i="23"/>
  <c r="HP154" i="23" s="1"/>
  <c r="GY263" i="23"/>
  <c r="HP263" i="23" s="1"/>
  <c r="GY304" i="23"/>
  <c r="HP304" i="23" s="1"/>
  <c r="GY346" i="23"/>
  <c r="HP346" i="23" s="1"/>
  <c r="GY364" i="23"/>
  <c r="HP364" i="23" s="1"/>
  <c r="GY194" i="23"/>
  <c r="HP194" i="23" s="1"/>
  <c r="GY184" i="23"/>
  <c r="HP184" i="23" s="1"/>
  <c r="GY118" i="23"/>
  <c r="HP118" i="23" s="1"/>
  <c r="GY90" i="23"/>
  <c r="HP90" i="23" s="1"/>
  <c r="GY241" i="23"/>
  <c r="HP241" i="23" s="1"/>
  <c r="GY324" i="23"/>
  <c r="HP324" i="23" s="1"/>
  <c r="GY212" i="23"/>
  <c r="HP212" i="23" s="1"/>
  <c r="GY146" i="23"/>
  <c r="GY255" i="23"/>
  <c r="HP255" i="23" s="1"/>
  <c r="GY28" i="23"/>
  <c r="HP28" i="23" s="1"/>
  <c r="GY337" i="23"/>
  <c r="HP337" i="23" s="1"/>
  <c r="GY287" i="23"/>
  <c r="HP287" i="23" s="1"/>
  <c r="GY166" i="23"/>
  <c r="HP166" i="23" s="1"/>
  <c r="GY172" i="23"/>
  <c r="HP172" i="23" s="1"/>
  <c r="GY94" i="23"/>
  <c r="HP94" i="23" s="1"/>
  <c r="GY391" i="23"/>
  <c r="HP391" i="23" s="1"/>
  <c r="GY354" i="23"/>
  <c r="HP354" i="23" s="1"/>
  <c r="GY219" i="23"/>
  <c r="HP219" i="23" s="1"/>
  <c r="GY89" i="23"/>
  <c r="HP89" i="23" s="1"/>
  <c r="GY159" i="23"/>
  <c r="HP159" i="23" s="1"/>
  <c r="GY25" i="23"/>
  <c r="GY395" i="23"/>
  <c r="HP395" i="23" s="1"/>
  <c r="GY289" i="23"/>
  <c r="HP289" i="23" s="1"/>
  <c r="GY229" i="23"/>
  <c r="HP229" i="23" s="1"/>
  <c r="GY32" i="23"/>
  <c r="HP32" i="23" s="1"/>
  <c r="GY209" i="23"/>
  <c r="HP209" i="23" s="1"/>
  <c r="GY383" i="23"/>
  <c r="HP383" i="23" s="1"/>
  <c r="GY234" i="23"/>
  <c r="HP234" i="23" s="1"/>
  <c r="GY370" i="23"/>
  <c r="HP370" i="23" s="1"/>
  <c r="GY369" i="23"/>
  <c r="HP369" i="23" s="1"/>
  <c r="GY44" i="23"/>
  <c r="HP44" i="23" s="1"/>
  <c r="GY113" i="23"/>
  <c r="HP113" i="23" s="1"/>
  <c r="GY103" i="23"/>
  <c r="HP103" i="23" s="1"/>
  <c r="GY217" i="23"/>
  <c r="HP217" i="23" s="1"/>
  <c r="GY269" i="23"/>
  <c r="HP269" i="23" s="1"/>
  <c r="GY299" i="23"/>
  <c r="HP299" i="23" s="1"/>
  <c r="GY313" i="23"/>
  <c r="HP313" i="23" s="1"/>
  <c r="GY67" i="23"/>
  <c r="HP67" i="23" s="1"/>
  <c r="GY104" i="23"/>
  <c r="HP104" i="23" s="1"/>
  <c r="GY55" i="23"/>
  <c r="HP55" i="23" s="1"/>
  <c r="GY50" i="23"/>
  <c r="HP50" i="23" s="1"/>
  <c r="GY91" i="23"/>
  <c r="HP91" i="23" s="1"/>
  <c r="GY266" i="23"/>
  <c r="HP266" i="23" s="1"/>
  <c r="GY188" i="23"/>
  <c r="HP188" i="23" s="1"/>
  <c r="GY72" i="23"/>
  <c r="HP72" i="23" s="1"/>
  <c r="GY125" i="23"/>
  <c r="HP125" i="23" s="1"/>
  <c r="GY357" i="23"/>
  <c r="HP357" i="23" s="1"/>
  <c r="GY278" i="23"/>
  <c r="HP278" i="23" s="1"/>
  <c r="GY192" i="23"/>
  <c r="HP192" i="23" s="1"/>
  <c r="GY115" i="23"/>
  <c r="HP115" i="23" s="1"/>
  <c r="GY105" i="23"/>
  <c r="HP105" i="23" s="1"/>
  <c r="GY345" i="23"/>
  <c r="HP345" i="23" s="1"/>
  <c r="GY348" i="23"/>
  <c r="HP348" i="23" s="1"/>
  <c r="GY307" i="23"/>
  <c r="HP307" i="23" s="1"/>
  <c r="GY143" i="23"/>
  <c r="HP143" i="23" s="1"/>
  <c r="GY329" i="23"/>
  <c r="HP329" i="23" s="1"/>
  <c r="GY79" i="23"/>
  <c r="HP79" i="23" s="1"/>
  <c r="GY378" i="23"/>
  <c r="HP378" i="23" s="1"/>
  <c r="GY295" i="23"/>
  <c r="HP295" i="23" s="1"/>
  <c r="GY245" i="23"/>
  <c r="HP245" i="23" s="1"/>
  <c r="GY183" i="23"/>
  <c r="HP183" i="23" s="1"/>
  <c r="GY29" i="23"/>
  <c r="HP29" i="23" s="1"/>
  <c r="GY86" i="23"/>
  <c r="HP86" i="23" s="1"/>
  <c r="GY347" i="23"/>
  <c r="HP347" i="23" s="1"/>
  <c r="GY186" i="23"/>
  <c r="HP186" i="23" s="1"/>
  <c r="GY298" i="23"/>
  <c r="HP298" i="23" s="1"/>
  <c r="GY319" i="23"/>
  <c r="HP319" i="23" s="1"/>
  <c r="GY124" i="23"/>
  <c r="HP124" i="23" s="1"/>
  <c r="GY23" i="23"/>
  <c r="GY68" i="23"/>
  <c r="HP68" i="23" s="1"/>
  <c r="GY206" i="23"/>
  <c r="HP206" i="23" s="1"/>
  <c r="GY228" i="23"/>
  <c r="HP228" i="23" s="1"/>
  <c r="GY252" i="23"/>
  <c r="HP252" i="23" s="1"/>
  <c r="GY379" i="23"/>
  <c r="HP379" i="23" s="1"/>
  <c r="GY368" i="23"/>
  <c r="HP368" i="23" s="1"/>
  <c r="GY160" i="23"/>
  <c r="HP160" i="23" s="1"/>
  <c r="GY372" i="23"/>
  <c r="HP372" i="23" s="1"/>
  <c r="GY276" i="23"/>
  <c r="HP276" i="23" s="1"/>
  <c r="GY182" i="23"/>
  <c r="HP182" i="23" s="1"/>
  <c r="GY137" i="23"/>
  <c r="HP137" i="23" s="1"/>
  <c r="GY373" i="23"/>
  <c r="HP373" i="23" s="1"/>
  <c r="GY351" i="23"/>
  <c r="HP351" i="23" s="1"/>
  <c r="GY322" i="23"/>
  <c r="HP322" i="23" s="1"/>
  <c r="GY189" i="23"/>
  <c r="HP189" i="23" s="1"/>
  <c r="GY362" i="23"/>
  <c r="HP362" i="23" s="1"/>
  <c r="GY95" i="23"/>
  <c r="HP95" i="23" s="1"/>
  <c r="GY60" i="23"/>
  <c r="HP60" i="23" s="1"/>
  <c r="GY48" i="23"/>
  <c r="HP48" i="23" s="1"/>
  <c r="GY301" i="23"/>
  <c r="HP301" i="23" s="1"/>
  <c r="GY246" i="23"/>
  <c r="HP246" i="23" s="1"/>
  <c r="GY58" i="23"/>
  <c r="HP58" i="23" s="1"/>
  <c r="GY250" i="23"/>
  <c r="HP250" i="23" s="1"/>
  <c r="GY389" i="23"/>
  <c r="HP389" i="23" s="1"/>
  <c r="GY257" i="23"/>
  <c r="HP257" i="23" s="1"/>
  <c r="GY224" i="23"/>
  <c r="HP224" i="23" s="1"/>
  <c r="GY177" i="23"/>
  <c r="HP177" i="23" s="1"/>
  <c r="GY77" i="23"/>
  <c r="HP77" i="23" s="1"/>
  <c r="GY262" i="23"/>
  <c r="HP262" i="23" s="1"/>
  <c r="GY340" i="23"/>
  <c r="HP340" i="23" s="1"/>
  <c r="GY243" i="23"/>
  <c r="HP243" i="23" s="1"/>
  <c r="GY163" i="23"/>
  <c r="HP163" i="23" s="1"/>
  <c r="GY258" i="23"/>
  <c r="HP258" i="23" s="1"/>
  <c r="GY274" i="23"/>
  <c r="HP274" i="23" s="1"/>
  <c r="GY61" i="23"/>
  <c r="HP61" i="23" s="1"/>
  <c r="GY120" i="23"/>
  <c r="HP120" i="23" s="1"/>
  <c r="GY343" i="23"/>
  <c r="HP343" i="23" s="1"/>
  <c r="GY198" i="23"/>
  <c r="HP198" i="23" s="1"/>
  <c r="GY221" i="23"/>
  <c r="HP221" i="23" s="1"/>
  <c r="GY170" i="23"/>
  <c r="HP170" i="23" s="1"/>
  <c r="GY318" i="23"/>
  <c r="HP318" i="23" s="1"/>
  <c r="GY332" i="23"/>
  <c r="HP332" i="23" s="1"/>
  <c r="GY375" i="23"/>
  <c r="HP375" i="23" s="1"/>
  <c r="GY308" i="23"/>
  <c r="HP308" i="23" s="1"/>
  <c r="GY242" i="23"/>
  <c r="HP242" i="23" s="1"/>
  <c r="GY131" i="23"/>
  <c r="HP131" i="23" s="1"/>
  <c r="GY116" i="23"/>
  <c r="HP116" i="23" s="1"/>
  <c r="GY210" i="23"/>
  <c r="HP210" i="23" s="1"/>
  <c r="GY317" i="23"/>
  <c r="HP317" i="23" s="1"/>
  <c r="GY264" i="23"/>
  <c r="HP264" i="23" s="1"/>
  <c r="GY130" i="23"/>
  <c r="HP130" i="23" s="1"/>
  <c r="GY232" i="23"/>
  <c r="HP232" i="23" s="1"/>
  <c r="GY51" i="23"/>
  <c r="HP51" i="23" s="1"/>
  <c r="GY394" i="23"/>
  <c r="HP394" i="23" s="1"/>
  <c r="GY334" i="23"/>
  <c r="HP334" i="23" s="1"/>
  <c r="GY261" i="23"/>
  <c r="HP261" i="23" s="1"/>
  <c r="GY164" i="23"/>
  <c r="HP164" i="23" s="1"/>
  <c r="GY78" i="23"/>
  <c r="HP78" i="23" s="1"/>
  <c r="GY128" i="23"/>
  <c r="HP128" i="23" s="1"/>
  <c r="GY361" i="23"/>
  <c r="HP361" i="23" s="1"/>
  <c r="GY211" i="23"/>
  <c r="HP211" i="23" s="1"/>
  <c r="GY187" i="23"/>
  <c r="HP187" i="23" s="1"/>
  <c r="GY151" i="23"/>
  <c r="HP151" i="23" s="1"/>
  <c r="GY17" i="23"/>
  <c r="HP17" i="23" s="1"/>
  <c r="GY138" i="23"/>
  <c r="HP138" i="23" s="1"/>
  <c r="GY282" i="23"/>
  <c r="HP282" i="23" s="1"/>
  <c r="GY205" i="23"/>
  <c r="HP205" i="23" s="1"/>
  <c r="GY96" i="23"/>
  <c r="HP96" i="23" s="1"/>
  <c r="GY109" i="23"/>
  <c r="HP109" i="23" s="1"/>
  <c r="GY230" i="23"/>
  <c r="HP230" i="23" s="1"/>
  <c r="EJ426" i="23"/>
  <c r="EJ411" i="23"/>
  <c r="V46" i="33"/>
  <c r="FE410" i="23"/>
  <c r="GM146" i="23"/>
  <c r="GM16" i="23"/>
  <c r="GM20" i="23"/>
  <c r="GM147" i="23"/>
  <c r="GM35" i="23"/>
  <c r="GM64" i="23"/>
  <c r="EN400" i="23"/>
  <c r="W60" i="33" s="1"/>
  <c r="GM23" i="23"/>
  <c r="GM14" i="23"/>
  <c r="GM56" i="23"/>
  <c r="GM87" i="23"/>
  <c r="EK72" i="23" l="1"/>
  <c r="EK176" i="23"/>
  <c r="EK97" i="23"/>
  <c r="EK269" i="23"/>
  <c r="EK228" i="23"/>
  <c r="EK318" i="23"/>
  <c r="EK196" i="23"/>
  <c r="EK239" i="23"/>
  <c r="EK201" i="23"/>
  <c r="EK208" i="23"/>
  <c r="EK293" i="23"/>
  <c r="EK131" i="23"/>
  <c r="EK270" i="23"/>
  <c r="EK380" i="23"/>
  <c r="EK268" i="23"/>
  <c r="EK374" i="23"/>
  <c r="EK323" i="23"/>
  <c r="EK249" i="23"/>
  <c r="EK310" i="23"/>
  <c r="EK224" i="23"/>
  <c r="EK36" i="23"/>
  <c r="EK360" i="23"/>
  <c r="EK315" i="23"/>
  <c r="EK174" i="23"/>
  <c r="EK80" i="23"/>
  <c r="EK372" i="23"/>
  <c r="EK282" i="23"/>
  <c r="EK86" i="23"/>
  <c r="EK219" i="23"/>
  <c r="EK156" i="23"/>
  <c r="EK338" i="23"/>
  <c r="EK237" i="23"/>
  <c r="EK361" i="23"/>
  <c r="GJ40" i="23"/>
  <c r="FB411" i="23"/>
  <c r="GJ53" i="23"/>
  <c r="GJ425" i="23" s="1"/>
  <c r="FB425" i="23"/>
  <c r="GJ32" i="23"/>
  <c r="GJ414" i="23" s="1"/>
  <c r="FB414" i="23"/>
  <c r="GJ26" i="23"/>
  <c r="FB422" i="23"/>
  <c r="GJ214" i="23"/>
  <c r="GJ415" i="23" s="1"/>
  <c r="FB415" i="23"/>
  <c r="GJ42" i="23"/>
  <c r="FB424" i="23"/>
  <c r="GJ24" i="23"/>
  <c r="FB420" i="23"/>
  <c r="FB409" i="23"/>
  <c r="GJ142" i="23"/>
  <c r="GJ407" i="23" s="1"/>
  <c r="FB407" i="23"/>
  <c r="GJ179" i="23"/>
  <c r="GJ413" i="23" s="1"/>
  <c r="FB413" i="23"/>
  <c r="GJ44" i="23"/>
  <c r="GJ426" i="23" s="1"/>
  <c r="FB426" i="23"/>
  <c r="GJ62" i="23"/>
  <c r="GJ406" i="23" s="1"/>
  <c r="FB406" i="23"/>
  <c r="GJ17" i="23"/>
  <c r="FB405" i="23"/>
  <c r="FB398" i="23"/>
  <c r="FB423" i="23"/>
  <c r="GJ95" i="23"/>
  <c r="GJ421" i="23" s="1"/>
  <c r="FB421" i="23"/>
  <c r="GJ31" i="23"/>
  <c r="FB412" i="23"/>
  <c r="GJ18" i="23"/>
  <c r="GJ419" i="23" s="1"/>
  <c r="FB419" i="23"/>
  <c r="GJ27" i="23"/>
  <c r="FB418" i="23"/>
  <c r="GJ82" i="23"/>
  <c r="GJ408" i="23" s="1"/>
  <c r="FB408" i="23"/>
  <c r="EK129" i="23"/>
  <c r="EK140" i="23"/>
  <c r="EK115" i="23"/>
  <c r="EK107" i="23"/>
  <c r="EK105" i="23"/>
  <c r="EK244" i="23"/>
  <c r="EK232" i="23"/>
  <c r="EK253" i="23"/>
  <c r="EK27" i="23"/>
  <c r="EK285" i="23"/>
  <c r="EK233" i="23"/>
  <c r="EK167" i="23"/>
  <c r="T47" i="33" s="1"/>
  <c r="EK150" i="23"/>
  <c r="EK329" i="23"/>
  <c r="EK259" i="23"/>
  <c r="EK18" i="23"/>
  <c r="EK40" i="23"/>
  <c r="EK57" i="23"/>
  <c r="EK347" i="23"/>
  <c r="EK322" i="23"/>
  <c r="EK312" i="23"/>
  <c r="EK376" i="23"/>
  <c r="EK187" i="23"/>
  <c r="EK29" i="23"/>
  <c r="EK229" i="23"/>
  <c r="T52" i="33" s="1"/>
  <c r="EK124" i="23"/>
  <c r="EK144" i="23"/>
  <c r="EK61" i="23"/>
  <c r="EK266" i="23"/>
  <c r="EK204" i="23"/>
  <c r="EK299" i="23"/>
  <c r="EK305" i="23"/>
  <c r="EK388" i="23"/>
  <c r="EK222" i="23"/>
  <c r="EK141" i="23"/>
  <c r="EK210" i="23"/>
  <c r="EK37" i="23"/>
  <c r="EK113" i="23"/>
  <c r="EK218" i="23"/>
  <c r="EK38" i="23"/>
  <c r="EK281" i="23"/>
  <c r="EK185" i="23"/>
  <c r="EK24" i="23"/>
  <c r="EK364" i="23"/>
  <c r="EK363" i="23"/>
  <c r="EK55" i="23"/>
  <c r="EK213" i="23"/>
  <c r="EK355" i="23"/>
  <c r="T37" i="33" s="1"/>
  <c r="EK206" i="23"/>
  <c r="EK327" i="23"/>
  <c r="EK184" i="23"/>
  <c r="T49" i="33" s="1"/>
  <c r="EK19" i="23"/>
  <c r="EK349" i="23"/>
  <c r="EK179" i="23"/>
  <c r="T48" i="33" s="1"/>
  <c r="EK192" i="23"/>
  <c r="EK142" i="23"/>
  <c r="EK112" i="23"/>
  <c r="EK291" i="23"/>
  <c r="EK381" i="23"/>
  <c r="EK301" i="23"/>
  <c r="T56" i="33" s="1"/>
  <c r="EK66" i="23"/>
  <c r="EK159" i="23"/>
  <c r="EK395" i="23"/>
  <c r="EK148" i="23"/>
  <c r="T24" i="33" s="1"/>
  <c r="EK246" i="23"/>
  <c r="EK288" i="23"/>
  <c r="EK127" i="23"/>
  <c r="EK77" i="23"/>
  <c r="EK69" i="23"/>
  <c r="EK157" i="23"/>
  <c r="EK175" i="23"/>
  <c r="EK211" i="23"/>
  <c r="EK296" i="23"/>
  <c r="EK46" i="23"/>
  <c r="EK234" i="23"/>
  <c r="EK186" i="23"/>
  <c r="EK136" i="23"/>
  <c r="EK98" i="23"/>
  <c r="EK125" i="23"/>
  <c r="EK91" i="23"/>
  <c r="EK279" i="23"/>
  <c r="EK370" i="23"/>
  <c r="EK143" i="23"/>
  <c r="EK153" i="23"/>
  <c r="EK88" i="23"/>
  <c r="EK67" i="23"/>
  <c r="T42" i="33" s="1"/>
  <c r="EK250" i="23"/>
  <c r="EK271" i="23"/>
  <c r="EK343" i="23"/>
  <c r="EK336" i="23"/>
  <c r="EK53" i="23"/>
  <c r="EK272" i="23"/>
  <c r="EK160" i="23"/>
  <c r="EK158" i="23"/>
  <c r="EK280" i="23"/>
  <c r="T34" i="33" s="1"/>
  <c r="EK116" i="23"/>
  <c r="EK254" i="23"/>
  <c r="T32" i="33" s="1"/>
  <c r="EK251" i="23"/>
  <c r="T31" i="33" s="1"/>
  <c r="EK341" i="23"/>
  <c r="EK74" i="23"/>
  <c r="EK319" i="23"/>
  <c r="EK264" i="23"/>
  <c r="EK62" i="23"/>
  <c r="EK313" i="23"/>
  <c r="EK181" i="23"/>
  <c r="T26" i="33" s="1"/>
  <c r="EK297" i="23"/>
  <c r="EK284" i="23"/>
  <c r="EK39" i="23"/>
  <c r="EK151" i="23"/>
  <c r="EK348" i="23"/>
  <c r="EK366" i="23"/>
  <c r="EK165" i="23"/>
  <c r="EK76" i="23"/>
  <c r="EK332" i="23"/>
  <c r="EK84" i="23"/>
  <c r="EK134" i="23"/>
  <c r="T23" i="33" s="1"/>
  <c r="EK122" i="23"/>
  <c r="EK209" i="23"/>
  <c r="T29" i="33" s="1"/>
  <c r="EK205" i="23"/>
  <c r="T28" i="33" s="1"/>
  <c r="EK256" i="23"/>
  <c r="EK387" i="23"/>
  <c r="EK33" i="23"/>
  <c r="EK121" i="23"/>
  <c r="EK304" i="23"/>
  <c r="EK172" i="23"/>
  <c r="EK198" i="23"/>
  <c r="EK202" i="23"/>
  <c r="EK235" i="23"/>
  <c r="EK331" i="23"/>
  <c r="EK199" i="23"/>
  <c r="EK265" i="23"/>
  <c r="EK308" i="23"/>
  <c r="EK389" i="23"/>
  <c r="EK94" i="23"/>
  <c r="T21" i="33" s="1"/>
  <c r="EK96" i="23"/>
  <c r="EK180" i="23"/>
  <c r="EK130" i="23"/>
  <c r="EK111" i="23"/>
  <c r="EK164" i="23"/>
  <c r="EK182" i="23"/>
  <c r="T27" i="33" s="1"/>
  <c r="EK354" i="23"/>
  <c r="T36" i="33" s="1"/>
  <c r="EK328" i="23"/>
  <c r="EK273" i="23"/>
  <c r="T55" i="33" s="1"/>
  <c r="EK316" i="23"/>
  <c r="EK267" i="23"/>
  <c r="T33" i="33" s="1"/>
  <c r="EK351" i="23"/>
  <c r="EK32" i="23"/>
  <c r="EK217" i="23"/>
  <c r="EK346" i="23"/>
  <c r="EK247" i="23"/>
  <c r="EK132" i="23"/>
  <c r="EK109" i="23"/>
  <c r="T43" i="33" s="1"/>
  <c r="EK114" i="23"/>
  <c r="EK367" i="23"/>
  <c r="DU310" i="23"/>
  <c r="CM310" i="23"/>
  <c r="DD310" i="23" s="1"/>
  <c r="FC310" i="23" s="1"/>
  <c r="GK310" i="23" s="1"/>
  <c r="CM293" i="23"/>
  <c r="DD293" i="23" s="1"/>
  <c r="FC293" i="23" s="1"/>
  <c r="GK293" i="23" s="1"/>
  <c r="DU293" i="23"/>
  <c r="EK193" i="23"/>
  <c r="CM224" i="23"/>
  <c r="DD224" i="23" s="1"/>
  <c r="FC224" i="23" s="1"/>
  <c r="GK224" i="23" s="1"/>
  <c r="DU224" i="23"/>
  <c r="CM226" i="23"/>
  <c r="DD226" i="23" s="1"/>
  <c r="FC226" i="23" s="1"/>
  <c r="GK226" i="23" s="1"/>
  <c r="DU226" i="23"/>
  <c r="CM91" i="23"/>
  <c r="DD91" i="23" s="1"/>
  <c r="FC91" i="23" s="1"/>
  <c r="GK91" i="23" s="1"/>
  <c r="DU91" i="23"/>
  <c r="CM101" i="23"/>
  <c r="DD101" i="23" s="1"/>
  <c r="FC101" i="23" s="1"/>
  <c r="GK101" i="23" s="1"/>
  <c r="DU101" i="23"/>
  <c r="CM279" i="23"/>
  <c r="DD279" i="23" s="1"/>
  <c r="FC279" i="23" s="1"/>
  <c r="GK279" i="23" s="1"/>
  <c r="DU279" i="23"/>
  <c r="DU370" i="23"/>
  <c r="CM370" i="23"/>
  <c r="DD370" i="23" s="1"/>
  <c r="FC370" i="23" s="1"/>
  <c r="GK370" i="23" s="1"/>
  <c r="EK226" i="23"/>
  <c r="T30" i="33" s="1"/>
  <c r="DU372" i="23"/>
  <c r="CM372" i="23"/>
  <c r="DD372" i="23" s="1"/>
  <c r="FC372" i="23" s="1"/>
  <c r="GK372" i="23" s="1"/>
  <c r="CM193" i="23"/>
  <c r="DD193" i="23" s="1"/>
  <c r="FC193" i="23" s="1"/>
  <c r="GK193" i="23" s="1"/>
  <c r="DU193" i="23"/>
  <c r="EK101" i="23"/>
  <c r="EK203" i="23"/>
  <c r="EK145" i="23"/>
  <c r="DU87" i="23"/>
  <c r="CM87" i="23"/>
  <c r="BV413" i="23"/>
  <c r="CM390" i="23"/>
  <c r="DD390" i="23" s="1"/>
  <c r="FC390" i="23" s="1"/>
  <c r="GK390" i="23" s="1"/>
  <c r="DU390" i="23"/>
  <c r="CM229" i="23"/>
  <c r="DD229" i="23" s="1"/>
  <c r="FC229" i="23" s="1"/>
  <c r="GK229" i="23" s="1"/>
  <c r="DU229" i="23"/>
  <c r="CM211" i="23"/>
  <c r="DD211" i="23" s="1"/>
  <c r="FC211" i="23" s="1"/>
  <c r="GK211" i="23" s="1"/>
  <c r="DU211" i="23"/>
  <c r="DU59" i="23"/>
  <c r="CM59" i="23"/>
  <c r="DD59" i="23" s="1"/>
  <c r="FC59" i="23" s="1"/>
  <c r="GK59" i="23" s="1"/>
  <c r="DU128" i="23"/>
  <c r="CM128" i="23"/>
  <c r="DD128" i="23" s="1"/>
  <c r="FC128" i="23" s="1"/>
  <c r="GK128" i="23" s="1"/>
  <c r="EK321" i="23"/>
  <c r="EK168" i="23"/>
  <c r="DU120" i="23"/>
  <c r="CM120" i="23"/>
  <c r="DD120" i="23" s="1"/>
  <c r="FC120" i="23" s="1"/>
  <c r="GK120" i="23" s="1"/>
  <c r="EK152" i="23"/>
  <c r="BV425" i="23"/>
  <c r="CM35" i="23"/>
  <c r="DU35" i="23"/>
  <c r="EK194" i="23"/>
  <c r="DU250" i="23"/>
  <c r="CM250" i="23"/>
  <c r="DD250" i="23" s="1"/>
  <c r="FC250" i="23" s="1"/>
  <c r="GK250" i="23" s="1"/>
  <c r="EK173" i="23"/>
  <c r="CM248" i="23"/>
  <c r="DD248" i="23" s="1"/>
  <c r="FC248" i="23" s="1"/>
  <c r="GK248" i="23" s="1"/>
  <c r="DU248" i="23"/>
  <c r="BV415" i="23"/>
  <c r="DU147" i="23"/>
  <c r="CM147" i="23"/>
  <c r="DU203" i="23"/>
  <c r="CM203" i="23"/>
  <c r="DD203" i="23" s="1"/>
  <c r="FC203" i="23" s="1"/>
  <c r="GK203" i="23" s="1"/>
  <c r="CM61" i="23"/>
  <c r="DD61" i="23" s="1"/>
  <c r="FC61" i="23" s="1"/>
  <c r="GK61" i="23" s="1"/>
  <c r="DU61" i="23"/>
  <c r="CM122" i="23"/>
  <c r="DD122" i="23" s="1"/>
  <c r="FC122" i="23" s="1"/>
  <c r="GK122" i="23" s="1"/>
  <c r="DU122" i="23"/>
  <c r="DU266" i="23"/>
  <c r="CM266" i="23"/>
  <c r="DD266" i="23" s="1"/>
  <c r="FC266" i="23" s="1"/>
  <c r="GK266" i="23" s="1"/>
  <c r="DU204" i="23"/>
  <c r="CM204" i="23"/>
  <c r="DD204" i="23" s="1"/>
  <c r="FC204" i="23" s="1"/>
  <c r="GK204" i="23" s="1"/>
  <c r="DU221" i="23"/>
  <c r="CM221" i="23"/>
  <c r="DD221" i="23" s="1"/>
  <c r="FC221" i="23" s="1"/>
  <c r="GK221" i="23" s="1"/>
  <c r="CM342" i="23"/>
  <c r="DD342" i="23" s="1"/>
  <c r="FC342" i="23" s="1"/>
  <c r="GK342" i="23" s="1"/>
  <c r="DU342" i="23"/>
  <c r="CM133" i="23"/>
  <c r="DD133" i="23" s="1"/>
  <c r="FC133" i="23" s="1"/>
  <c r="GK133" i="23" s="1"/>
  <c r="DU133" i="23"/>
  <c r="CM34" i="23"/>
  <c r="DD34" i="23" s="1"/>
  <c r="FC34" i="23" s="1"/>
  <c r="GK34" i="23" s="1"/>
  <c r="DU34" i="23"/>
  <c r="CM299" i="23"/>
  <c r="DD299" i="23" s="1"/>
  <c r="FC299" i="23" s="1"/>
  <c r="GK299" i="23" s="1"/>
  <c r="DU299" i="23"/>
  <c r="DU168" i="23"/>
  <c r="CM168" i="23"/>
  <c r="DD168" i="23" s="1"/>
  <c r="FC168" i="23" s="1"/>
  <c r="GK168" i="23" s="1"/>
  <c r="CM277" i="23"/>
  <c r="DD277" i="23" s="1"/>
  <c r="FC277" i="23" s="1"/>
  <c r="GK277" i="23" s="1"/>
  <c r="DU277" i="23"/>
  <c r="EK120" i="23"/>
  <c r="CM162" i="23"/>
  <c r="DD162" i="23" s="1"/>
  <c r="FC162" i="23" s="1"/>
  <c r="GK162" i="23" s="1"/>
  <c r="DU162" i="23"/>
  <c r="DT415" i="23"/>
  <c r="DU36" i="23"/>
  <c r="CM36" i="23"/>
  <c r="DD36" i="23" s="1"/>
  <c r="FC36" i="23" s="1"/>
  <c r="GK36" i="23" s="1"/>
  <c r="CM134" i="23"/>
  <c r="DD134" i="23" s="1"/>
  <c r="FC134" i="23" s="1"/>
  <c r="GK134" i="23" s="1"/>
  <c r="DU134" i="23"/>
  <c r="DU344" i="23"/>
  <c r="CM344" i="23"/>
  <c r="DD344" i="23" s="1"/>
  <c r="FC344" i="23" s="1"/>
  <c r="GK344" i="23" s="1"/>
  <c r="CM209" i="23"/>
  <c r="DD209" i="23" s="1"/>
  <c r="FC209" i="23" s="1"/>
  <c r="GK209" i="23" s="1"/>
  <c r="DU209" i="23"/>
  <c r="DU175" i="23"/>
  <c r="CM175" i="23"/>
  <c r="DD175" i="23" s="1"/>
  <c r="FC175" i="23" s="1"/>
  <c r="GK175" i="23" s="1"/>
  <c r="DU374" i="23"/>
  <c r="CM374" i="23"/>
  <c r="DD374" i="23" s="1"/>
  <c r="FC374" i="23" s="1"/>
  <c r="GK374" i="23" s="1"/>
  <c r="EK378" i="23"/>
  <c r="EK344" i="23"/>
  <c r="T35" i="33" s="1"/>
  <c r="EK225" i="23"/>
  <c r="CM191" i="23"/>
  <c r="DD191" i="23" s="1"/>
  <c r="FC191" i="23" s="1"/>
  <c r="GK191" i="23" s="1"/>
  <c r="DU191" i="23"/>
  <c r="CM80" i="23"/>
  <c r="DD80" i="23" s="1"/>
  <c r="FC80" i="23" s="1"/>
  <c r="GK80" i="23" s="1"/>
  <c r="DU80" i="23"/>
  <c r="DU153" i="23"/>
  <c r="CM153" i="23"/>
  <c r="DD153" i="23" s="1"/>
  <c r="FC153" i="23" s="1"/>
  <c r="GK153" i="23" s="1"/>
  <c r="DU40" i="23"/>
  <c r="CM40" i="23"/>
  <c r="DD40" i="23" s="1"/>
  <c r="FC40" i="23" s="1"/>
  <c r="CM57" i="23"/>
  <c r="DD57" i="23" s="1"/>
  <c r="FC57" i="23" s="1"/>
  <c r="GK57" i="23" s="1"/>
  <c r="DU57" i="23"/>
  <c r="EK263" i="23"/>
  <c r="EK70" i="23"/>
  <c r="EK44" i="23"/>
  <c r="CM322" i="23"/>
  <c r="DD322" i="23" s="1"/>
  <c r="FC322" i="23" s="1"/>
  <c r="GK322" i="23" s="1"/>
  <c r="DU322" i="23"/>
  <c r="CM100" i="23"/>
  <c r="DD100" i="23" s="1"/>
  <c r="FC100" i="23" s="1"/>
  <c r="GK100" i="23" s="1"/>
  <c r="DU100" i="23"/>
  <c r="DU257" i="23"/>
  <c r="CM257" i="23"/>
  <c r="DD257" i="23" s="1"/>
  <c r="FC257" i="23" s="1"/>
  <c r="GK257" i="23" s="1"/>
  <c r="DU200" i="23"/>
  <c r="CM200" i="23"/>
  <c r="DD200" i="23" s="1"/>
  <c r="FC200" i="23" s="1"/>
  <c r="GK200" i="23" s="1"/>
  <c r="DU360" i="23"/>
  <c r="CM360" i="23"/>
  <c r="DD360" i="23" s="1"/>
  <c r="FC360" i="23" s="1"/>
  <c r="GK360" i="23" s="1"/>
  <c r="DC87" i="23"/>
  <c r="CL413" i="23"/>
  <c r="DU70" i="23"/>
  <c r="CM70" i="23"/>
  <c r="DD70" i="23" s="1"/>
  <c r="FC70" i="23" s="1"/>
  <c r="GK70" i="23" s="1"/>
  <c r="DU296" i="23"/>
  <c r="CM296" i="23"/>
  <c r="DD296" i="23" s="1"/>
  <c r="FC296" i="23" s="1"/>
  <c r="GK296" i="23" s="1"/>
  <c r="DU142" i="23"/>
  <c r="CM142" i="23"/>
  <c r="DD142" i="23" s="1"/>
  <c r="FC142" i="23" s="1"/>
  <c r="CM173" i="23"/>
  <c r="DD173" i="23" s="1"/>
  <c r="FC173" i="23" s="1"/>
  <c r="GK173" i="23" s="1"/>
  <c r="DU173" i="23"/>
  <c r="CM371" i="23"/>
  <c r="DD371" i="23" s="1"/>
  <c r="FC371" i="23" s="1"/>
  <c r="GK371" i="23" s="1"/>
  <c r="DU371" i="23"/>
  <c r="CM148" i="23"/>
  <c r="DD148" i="23" s="1"/>
  <c r="FC148" i="23" s="1"/>
  <c r="GK148" i="23" s="1"/>
  <c r="DU148" i="23"/>
  <c r="DU58" i="23"/>
  <c r="CM58" i="23"/>
  <c r="DD58" i="23" s="1"/>
  <c r="FC58" i="23" s="1"/>
  <c r="GK58" i="23" s="1"/>
  <c r="CM343" i="23"/>
  <c r="DD343" i="23" s="1"/>
  <c r="FC343" i="23" s="1"/>
  <c r="GK343" i="23" s="1"/>
  <c r="DU343" i="23"/>
  <c r="CM393" i="23"/>
  <c r="DD393" i="23" s="1"/>
  <c r="FC393" i="23" s="1"/>
  <c r="GK393" i="23" s="1"/>
  <c r="DU393" i="23"/>
  <c r="CM353" i="23"/>
  <c r="DD353" i="23" s="1"/>
  <c r="FC353" i="23" s="1"/>
  <c r="GK353" i="23" s="1"/>
  <c r="DU353" i="23"/>
  <c r="CM37" i="23"/>
  <c r="DD37" i="23" s="1"/>
  <c r="FC37" i="23" s="1"/>
  <c r="GK37" i="23" s="1"/>
  <c r="DU37" i="23"/>
  <c r="CM378" i="23"/>
  <c r="DD378" i="23" s="1"/>
  <c r="FC378" i="23" s="1"/>
  <c r="GK378" i="23" s="1"/>
  <c r="DU378" i="23"/>
  <c r="DU143" i="23"/>
  <c r="CM143" i="23"/>
  <c r="DD143" i="23" s="1"/>
  <c r="FC143" i="23" s="1"/>
  <c r="GK143" i="23" s="1"/>
  <c r="DU225" i="23"/>
  <c r="CM225" i="23"/>
  <c r="DD225" i="23" s="1"/>
  <c r="FC225" i="23" s="1"/>
  <c r="GK225" i="23" s="1"/>
  <c r="EK390" i="23"/>
  <c r="CM116" i="23"/>
  <c r="DD116" i="23" s="1"/>
  <c r="FC116" i="23" s="1"/>
  <c r="GK116" i="23" s="1"/>
  <c r="DU116" i="23"/>
  <c r="DU185" i="23"/>
  <c r="CM185" i="23"/>
  <c r="DD185" i="23" s="1"/>
  <c r="FC185" i="23" s="1"/>
  <c r="GK185" i="23" s="1"/>
  <c r="EK59" i="23"/>
  <c r="DU254" i="23"/>
  <c r="CM254" i="23"/>
  <c r="DD254" i="23" s="1"/>
  <c r="FC254" i="23" s="1"/>
  <c r="GK254" i="23" s="1"/>
  <c r="CM364" i="23"/>
  <c r="DD364" i="23" s="1"/>
  <c r="FC364" i="23" s="1"/>
  <c r="GK364" i="23" s="1"/>
  <c r="DU364" i="23"/>
  <c r="DU321" i="23"/>
  <c r="CM321" i="23"/>
  <c r="DD321" i="23" s="1"/>
  <c r="FC321" i="23" s="1"/>
  <c r="GK321" i="23" s="1"/>
  <c r="CM363" i="23"/>
  <c r="DD363" i="23" s="1"/>
  <c r="FC363" i="23" s="1"/>
  <c r="GK363" i="23" s="1"/>
  <c r="DU363" i="23"/>
  <c r="DU152" i="23"/>
  <c r="CM152" i="23"/>
  <c r="DD152" i="23" s="1"/>
  <c r="FC152" i="23" s="1"/>
  <c r="GK152" i="23" s="1"/>
  <c r="DT425" i="23"/>
  <c r="DU194" i="23"/>
  <c r="CM194" i="23"/>
  <c r="DD194" i="23" s="1"/>
  <c r="FC194" i="23" s="1"/>
  <c r="GK194" i="23" s="1"/>
  <c r="DU165" i="23"/>
  <c r="CM165" i="23"/>
  <c r="DD165" i="23" s="1"/>
  <c r="FC165" i="23" s="1"/>
  <c r="GK165" i="23" s="1"/>
  <c r="U79" i="26"/>
  <c r="U6" i="23"/>
  <c r="BD6" i="23" s="1"/>
  <c r="DU319" i="23"/>
  <c r="CM319" i="23"/>
  <c r="DD319" i="23" s="1"/>
  <c r="FC319" i="23" s="1"/>
  <c r="GK319" i="23" s="1"/>
  <c r="EK177" i="23"/>
  <c r="DU264" i="23"/>
  <c r="CM264" i="23"/>
  <c r="DD264" i="23" s="1"/>
  <c r="FC264" i="23" s="1"/>
  <c r="GK264" i="23" s="1"/>
  <c r="DU131" i="23"/>
  <c r="CM131" i="23"/>
  <c r="DD131" i="23" s="1"/>
  <c r="FC131" i="23" s="1"/>
  <c r="GK131" i="23" s="1"/>
  <c r="DU282" i="23"/>
  <c r="CM282" i="23"/>
  <c r="DD282" i="23" s="1"/>
  <c r="FC282" i="23" s="1"/>
  <c r="GK282" i="23" s="1"/>
  <c r="CL423" i="23"/>
  <c r="CL405" i="23"/>
  <c r="DC14" i="23"/>
  <c r="CL398" i="23"/>
  <c r="EK274" i="23"/>
  <c r="CM68" i="23"/>
  <c r="DD68" i="23" s="1"/>
  <c r="FC68" i="23" s="1"/>
  <c r="GK68" i="23" s="1"/>
  <c r="DU68" i="23"/>
  <c r="CM290" i="23"/>
  <c r="DD290" i="23" s="1"/>
  <c r="FC290" i="23" s="1"/>
  <c r="GK290" i="23" s="1"/>
  <c r="DU290" i="23"/>
  <c r="CM189" i="23"/>
  <c r="DD189" i="23" s="1"/>
  <c r="FC189" i="23" s="1"/>
  <c r="GK189" i="23" s="1"/>
  <c r="DU189" i="23"/>
  <c r="DU76" i="23"/>
  <c r="CM76" i="23"/>
  <c r="DD76" i="23" s="1"/>
  <c r="FC76" i="23" s="1"/>
  <c r="GK76" i="23" s="1"/>
  <c r="EK314" i="23"/>
  <c r="DU272" i="23"/>
  <c r="CM272" i="23"/>
  <c r="DD272" i="23" s="1"/>
  <c r="FC272" i="23" s="1"/>
  <c r="GK272" i="23" s="1"/>
  <c r="EK311" i="23"/>
  <c r="DU324" i="23"/>
  <c r="CM324" i="23"/>
  <c r="DD324" i="23" s="1"/>
  <c r="FC324" i="23" s="1"/>
  <c r="GK324" i="23" s="1"/>
  <c r="EK302" i="23"/>
  <c r="CM14" i="23"/>
  <c r="BV423" i="23"/>
  <c r="BV405" i="23"/>
  <c r="BV398" i="23"/>
  <c r="DU14" i="23"/>
  <c r="CM274" i="23"/>
  <c r="DD274" i="23" s="1"/>
  <c r="FC274" i="23" s="1"/>
  <c r="GK274" i="23" s="1"/>
  <c r="DU274" i="23"/>
  <c r="EK68" i="23"/>
  <c r="EK189" i="23"/>
  <c r="EK393" i="23"/>
  <c r="DU21" i="23"/>
  <c r="CM21" i="23"/>
  <c r="DD21" i="23" s="1"/>
  <c r="FC21" i="23" s="1"/>
  <c r="GK21" i="23" s="1"/>
  <c r="EK126" i="23"/>
  <c r="DU394" i="23"/>
  <c r="CM394" i="23"/>
  <c r="DD394" i="23" s="1"/>
  <c r="FC394" i="23" s="1"/>
  <c r="GK394" i="23" s="1"/>
  <c r="CM316" i="23"/>
  <c r="DD316" i="23" s="1"/>
  <c r="FC316" i="23" s="1"/>
  <c r="GK316" i="23" s="1"/>
  <c r="DU316" i="23"/>
  <c r="EK292" i="23"/>
  <c r="CM73" i="23"/>
  <c r="DD73" i="23" s="1"/>
  <c r="FC73" i="23" s="1"/>
  <c r="GK73" i="23" s="1"/>
  <c r="DU73" i="23"/>
  <c r="DU125" i="23"/>
  <c r="CM125" i="23"/>
  <c r="DD125" i="23" s="1"/>
  <c r="FC125" i="23" s="1"/>
  <c r="GK125" i="23" s="1"/>
  <c r="CM267" i="23"/>
  <c r="DD267" i="23" s="1"/>
  <c r="FC267" i="23" s="1"/>
  <c r="GK267" i="23" s="1"/>
  <c r="DU267" i="23"/>
  <c r="CM51" i="23"/>
  <c r="DD51" i="23" s="1"/>
  <c r="FC51" i="23" s="1"/>
  <c r="GK51" i="23" s="1"/>
  <c r="DU51" i="23"/>
  <c r="EK54" i="23"/>
  <c r="EK255" i="23"/>
  <c r="CM75" i="23"/>
  <c r="DD75" i="23" s="1"/>
  <c r="FC75" i="23" s="1"/>
  <c r="GK75" i="23" s="1"/>
  <c r="DU75" i="23"/>
  <c r="T82" i="26"/>
  <c r="T83" i="26"/>
  <c r="DU32" i="23"/>
  <c r="CM32" i="23"/>
  <c r="DD32" i="23" s="1"/>
  <c r="FC32" i="23" s="1"/>
  <c r="DU217" i="23"/>
  <c r="CM217" i="23"/>
  <c r="DD217" i="23" s="1"/>
  <c r="FC217" i="23" s="1"/>
  <c r="GK217" i="23" s="1"/>
  <c r="CM26" i="23"/>
  <c r="DD26" i="23" s="1"/>
  <c r="FC26" i="23" s="1"/>
  <c r="DU26" i="23"/>
  <c r="DU384" i="23"/>
  <c r="CM384" i="23"/>
  <c r="DD384" i="23" s="1"/>
  <c r="FC384" i="23" s="1"/>
  <c r="GK384" i="23" s="1"/>
  <c r="EK89" i="23"/>
  <c r="DC25" i="23"/>
  <c r="CL411" i="23"/>
  <c r="CL426" i="23"/>
  <c r="EK81" i="23"/>
  <c r="BV410" i="23"/>
  <c r="DU146" i="23"/>
  <c r="DU410" i="23" s="1"/>
  <c r="CM146" i="23"/>
  <c r="DU247" i="23"/>
  <c r="CM247" i="23"/>
  <c r="DD247" i="23" s="1"/>
  <c r="FC247" i="23" s="1"/>
  <c r="GK247" i="23" s="1"/>
  <c r="EK261" i="23"/>
  <c r="DU132" i="23"/>
  <c r="CM132" i="23"/>
  <c r="DD132" i="23" s="1"/>
  <c r="FC132" i="23" s="1"/>
  <c r="GK132" i="23" s="1"/>
  <c r="CM178" i="23"/>
  <c r="DD178" i="23" s="1"/>
  <c r="FC178" i="23" s="1"/>
  <c r="GK178" i="23" s="1"/>
  <c r="DU178" i="23"/>
  <c r="CM109" i="23"/>
  <c r="DD109" i="23" s="1"/>
  <c r="FC109" i="23" s="1"/>
  <c r="GK109" i="23" s="1"/>
  <c r="DU109" i="23"/>
  <c r="CM114" i="23"/>
  <c r="DD114" i="23" s="1"/>
  <c r="FC114" i="23" s="1"/>
  <c r="GK114" i="23" s="1"/>
  <c r="DU114" i="23"/>
  <c r="DU367" i="23"/>
  <c r="CM367" i="23"/>
  <c r="DD367" i="23" s="1"/>
  <c r="FC367" i="23" s="1"/>
  <c r="GK367" i="23" s="1"/>
  <c r="EK188" i="23"/>
  <c r="DU361" i="23"/>
  <c r="CM361" i="23"/>
  <c r="DD361" i="23" s="1"/>
  <c r="FC361" i="23" s="1"/>
  <c r="GK361" i="23" s="1"/>
  <c r="EK139" i="23"/>
  <c r="EK214" i="23"/>
  <c r="EK392" i="23"/>
  <c r="CM86" i="23"/>
  <c r="DD86" i="23" s="1"/>
  <c r="FC86" i="23" s="1"/>
  <c r="GK86" i="23" s="1"/>
  <c r="DU86" i="23"/>
  <c r="CM219" i="23"/>
  <c r="DD219" i="23" s="1"/>
  <c r="FC219" i="23" s="1"/>
  <c r="GK219" i="23" s="1"/>
  <c r="DU219" i="23"/>
  <c r="EK42" i="23"/>
  <c r="DU166" i="23"/>
  <c r="CM166" i="23"/>
  <c r="DD166" i="23" s="1"/>
  <c r="FC166" i="23" s="1"/>
  <c r="GK166" i="23" s="1"/>
  <c r="DU352" i="23"/>
  <c r="CM352" i="23"/>
  <c r="DD352" i="23" s="1"/>
  <c r="FC352" i="23" s="1"/>
  <c r="GK352" i="23" s="1"/>
  <c r="CM156" i="23"/>
  <c r="DD156" i="23" s="1"/>
  <c r="FC156" i="23" s="1"/>
  <c r="GK156" i="23" s="1"/>
  <c r="DU156" i="23"/>
  <c r="DU238" i="23"/>
  <c r="CM238" i="23"/>
  <c r="DD238" i="23" s="1"/>
  <c r="FC238" i="23" s="1"/>
  <c r="GK238" i="23" s="1"/>
  <c r="EK356" i="23"/>
  <c r="DU338" i="23"/>
  <c r="CM338" i="23"/>
  <c r="DD338" i="23" s="1"/>
  <c r="FC338" i="23" s="1"/>
  <c r="GK338" i="23" s="1"/>
  <c r="DU278" i="23"/>
  <c r="CM278" i="23"/>
  <c r="DD278" i="23" s="1"/>
  <c r="FC278" i="23" s="1"/>
  <c r="GK278" i="23" s="1"/>
  <c r="CM82" i="23"/>
  <c r="DD82" i="23" s="1"/>
  <c r="FC82" i="23" s="1"/>
  <c r="DU82" i="23"/>
  <c r="EK71" i="23"/>
  <c r="EK382" i="23"/>
  <c r="EK300" i="23"/>
  <c r="EK47" i="23"/>
  <c r="CM252" i="23"/>
  <c r="DD252" i="23" s="1"/>
  <c r="FC252" i="23" s="1"/>
  <c r="GK252" i="23" s="1"/>
  <c r="DU252" i="23"/>
  <c r="EK138" i="23"/>
  <c r="EK326" i="23"/>
  <c r="CM56" i="23"/>
  <c r="BV406" i="23"/>
  <c r="DU56" i="23"/>
  <c r="EK110" i="23"/>
  <c r="DU297" i="23"/>
  <c r="CM297" i="23"/>
  <c r="DD297" i="23" s="1"/>
  <c r="FC297" i="23" s="1"/>
  <c r="GK297" i="23" s="1"/>
  <c r="DT419" i="23"/>
  <c r="DU22" i="23"/>
  <c r="CM22" i="23"/>
  <c r="BV418" i="23"/>
  <c r="EK396" i="23"/>
  <c r="T39" i="33" s="1"/>
  <c r="DU151" i="23"/>
  <c r="CM151" i="23"/>
  <c r="DD151" i="23" s="1"/>
  <c r="FC151" i="23" s="1"/>
  <c r="GK151" i="23" s="1"/>
  <c r="CM302" i="23"/>
  <c r="DD302" i="23" s="1"/>
  <c r="FC302" i="23" s="1"/>
  <c r="GK302" i="23" s="1"/>
  <c r="DU302" i="23"/>
  <c r="DT423" i="23"/>
  <c r="DT398" i="23"/>
  <c r="DT405" i="23"/>
  <c r="CM43" i="23"/>
  <c r="DD43" i="23" s="1"/>
  <c r="FC43" i="23" s="1"/>
  <c r="GK43" i="23" s="1"/>
  <c r="DU43" i="23"/>
  <c r="EK345" i="23"/>
  <c r="DU93" i="23"/>
  <c r="CM93" i="23"/>
  <c r="U19" i="26"/>
  <c r="U94" i="26" s="1"/>
  <c r="U98" i="26" s="1"/>
  <c r="BV407" i="23"/>
  <c r="EK21" i="23"/>
  <c r="DU126" i="23"/>
  <c r="CM126" i="23"/>
  <c r="DD126" i="23" s="1"/>
  <c r="FC126" i="23" s="1"/>
  <c r="GK126" i="23" s="1"/>
  <c r="DU369" i="23"/>
  <c r="CM369" i="23"/>
  <c r="DD369" i="23" s="1"/>
  <c r="FC369" i="23" s="1"/>
  <c r="GK369" i="23" s="1"/>
  <c r="CM66" i="23"/>
  <c r="DD66" i="23" s="1"/>
  <c r="FC66" i="23" s="1"/>
  <c r="GK66" i="23" s="1"/>
  <c r="DU66" i="23"/>
  <c r="DU336" i="23"/>
  <c r="CM336" i="23"/>
  <c r="DD336" i="23" s="1"/>
  <c r="FC336" i="23" s="1"/>
  <c r="GK336" i="23" s="1"/>
  <c r="CM362" i="23"/>
  <c r="DD362" i="23" s="1"/>
  <c r="FC362" i="23" s="1"/>
  <c r="GK362" i="23" s="1"/>
  <c r="DU362" i="23"/>
  <c r="CM292" i="23"/>
  <c r="DD292" i="23" s="1"/>
  <c r="FC292" i="23" s="1"/>
  <c r="GK292" i="23" s="1"/>
  <c r="DU292" i="23"/>
  <c r="DU236" i="23"/>
  <c r="CM236" i="23"/>
  <c r="DD236" i="23" s="1"/>
  <c r="FC236" i="23" s="1"/>
  <c r="GK236" i="23" s="1"/>
  <c r="EK51" i="23"/>
  <c r="CM159" i="23"/>
  <c r="DD159" i="23" s="1"/>
  <c r="FC159" i="23" s="1"/>
  <c r="GK159" i="23" s="1"/>
  <c r="DU159" i="23"/>
  <c r="DU53" i="23"/>
  <c r="CM53" i="23"/>
  <c r="DD53" i="23" s="1"/>
  <c r="FC53" i="23" s="1"/>
  <c r="DU216" i="23"/>
  <c r="CM216" i="23"/>
  <c r="DD216" i="23" s="1"/>
  <c r="FC216" i="23" s="1"/>
  <c r="GK216" i="23" s="1"/>
  <c r="EK215" i="23"/>
  <c r="CL422" i="23"/>
  <c r="DC15" i="23"/>
  <c r="DU258" i="23"/>
  <c r="CM258" i="23"/>
  <c r="DD258" i="23" s="1"/>
  <c r="FC258" i="23" s="1"/>
  <c r="GK258" i="23" s="1"/>
  <c r="EK26" i="23"/>
  <c r="CM262" i="23"/>
  <c r="DD262" i="23" s="1"/>
  <c r="FC262" i="23" s="1"/>
  <c r="GK262" i="23" s="1"/>
  <c r="DU262" i="23"/>
  <c r="DU137" i="23"/>
  <c r="CM137" i="23"/>
  <c r="DD137" i="23" s="1"/>
  <c r="FC137" i="23" s="1"/>
  <c r="GK137" i="23" s="1"/>
  <c r="DU89" i="23"/>
  <c r="CM89" i="23"/>
  <c r="DD89" i="23" s="1"/>
  <c r="FC89" i="23" s="1"/>
  <c r="GK89" i="23" s="1"/>
  <c r="DT426" i="23"/>
  <c r="DT411" i="23"/>
  <c r="DU45" i="23"/>
  <c r="CM45" i="23"/>
  <c r="DD45" i="23" s="1"/>
  <c r="FC45" i="23" s="1"/>
  <c r="GK45" i="23" s="1"/>
  <c r="DU176" i="23"/>
  <c r="CM176" i="23"/>
  <c r="DD176" i="23" s="1"/>
  <c r="FC176" i="23" s="1"/>
  <c r="GK176" i="23" s="1"/>
  <c r="DU174" i="23"/>
  <c r="CM174" i="23"/>
  <c r="DD174" i="23" s="1"/>
  <c r="FC174" i="23" s="1"/>
  <c r="GK174" i="23" s="1"/>
  <c r="DU97" i="23"/>
  <c r="CM97" i="23"/>
  <c r="DD97" i="23" s="1"/>
  <c r="FC97" i="23" s="1"/>
  <c r="GK97" i="23" s="1"/>
  <c r="CM48" i="23"/>
  <c r="DD48" i="23" s="1"/>
  <c r="FC48" i="23" s="1"/>
  <c r="GK48" i="23" s="1"/>
  <c r="DU48" i="23"/>
  <c r="CM50" i="23"/>
  <c r="DD50" i="23" s="1"/>
  <c r="FC50" i="23" s="1"/>
  <c r="GK50" i="23" s="1"/>
  <c r="DU50" i="23"/>
  <c r="DU154" i="23"/>
  <c r="CM154" i="23"/>
  <c r="DD154" i="23" s="1"/>
  <c r="FC154" i="23" s="1"/>
  <c r="GK154" i="23" s="1"/>
  <c r="DU169" i="23"/>
  <c r="CM169" i="23"/>
  <c r="DD169" i="23" s="1"/>
  <c r="FC169" i="23" s="1"/>
  <c r="GK169" i="23" s="1"/>
  <c r="CM184" i="23"/>
  <c r="DD184" i="23" s="1"/>
  <c r="FC184" i="23" s="1"/>
  <c r="GK184" i="23" s="1"/>
  <c r="DU184" i="23"/>
  <c r="DU104" i="23"/>
  <c r="CM104" i="23"/>
  <c r="DD104" i="23" s="1"/>
  <c r="FC104" i="23" s="1"/>
  <c r="GK104" i="23" s="1"/>
  <c r="DU392" i="23"/>
  <c r="CM392" i="23"/>
  <c r="DD392" i="23" s="1"/>
  <c r="FC392" i="23" s="1"/>
  <c r="GK392" i="23" s="1"/>
  <c r="DU106" i="23"/>
  <c r="CM106" i="23"/>
  <c r="DD106" i="23" s="1"/>
  <c r="FC106" i="23" s="1"/>
  <c r="GK106" i="23" s="1"/>
  <c r="CM19" i="23"/>
  <c r="DD19" i="23" s="1"/>
  <c r="FC19" i="23" s="1"/>
  <c r="GK19" i="23" s="1"/>
  <c r="DU19" i="23"/>
  <c r="CM63" i="23"/>
  <c r="DD63" i="23" s="1"/>
  <c r="FC63" i="23" s="1"/>
  <c r="GK63" i="23" s="1"/>
  <c r="DU63" i="23"/>
  <c r="CM222" i="23"/>
  <c r="DD222" i="23" s="1"/>
  <c r="FC222" i="23" s="1"/>
  <c r="GK222" i="23" s="1"/>
  <c r="DU222" i="23"/>
  <c r="CM320" i="23"/>
  <c r="DD320" i="23" s="1"/>
  <c r="FC320" i="23" s="1"/>
  <c r="GK320" i="23" s="1"/>
  <c r="DU320" i="23"/>
  <c r="DU294" i="23"/>
  <c r="CM294" i="23"/>
  <c r="DD294" i="23" s="1"/>
  <c r="FC294" i="23" s="1"/>
  <c r="GK294" i="23" s="1"/>
  <c r="CM349" i="23"/>
  <c r="DD349" i="23" s="1"/>
  <c r="FC349" i="23" s="1"/>
  <c r="GK349" i="23" s="1"/>
  <c r="DU349" i="23"/>
  <c r="CM210" i="23"/>
  <c r="DD210" i="23" s="1"/>
  <c r="FC210" i="23" s="1"/>
  <c r="GK210" i="23" s="1"/>
  <c r="DU210" i="23"/>
  <c r="DU379" i="23"/>
  <c r="CM379" i="23"/>
  <c r="DD379" i="23" s="1"/>
  <c r="FC379" i="23" s="1"/>
  <c r="GK379" i="23" s="1"/>
  <c r="EK307" i="23"/>
  <c r="CM47" i="23"/>
  <c r="DD47" i="23" s="1"/>
  <c r="FC47" i="23" s="1"/>
  <c r="GK47" i="23" s="1"/>
  <c r="DU47" i="23"/>
  <c r="CM179" i="23"/>
  <c r="DD179" i="23" s="1"/>
  <c r="FC179" i="23" s="1"/>
  <c r="DU179" i="23"/>
  <c r="DT406" i="23"/>
  <c r="DU110" i="23"/>
  <c r="CM110" i="23"/>
  <c r="DD110" i="23" s="1"/>
  <c r="FC110" i="23" s="1"/>
  <c r="GK110" i="23" s="1"/>
  <c r="CL419" i="23"/>
  <c r="DC16" i="23"/>
  <c r="CM365" i="23"/>
  <c r="DD365" i="23" s="1"/>
  <c r="FC365" i="23" s="1"/>
  <c r="GK365" i="23" s="1"/>
  <c r="DU365" i="23"/>
  <c r="EK248" i="23"/>
  <c r="DC147" i="23"/>
  <c r="CL415" i="23"/>
  <c r="DU160" i="23"/>
  <c r="CM160" i="23"/>
  <c r="DD160" i="23" s="1"/>
  <c r="FC160" i="23" s="1"/>
  <c r="GK160" i="23" s="1"/>
  <c r="DU318" i="23"/>
  <c r="CM318" i="23"/>
  <c r="DD318" i="23" s="1"/>
  <c r="FC318" i="23" s="1"/>
  <c r="GK318" i="23" s="1"/>
  <c r="CM171" i="23"/>
  <c r="DD171" i="23" s="1"/>
  <c r="FC171" i="23" s="1"/>
  <c r="GK171" i="23" s="1"/>
  <c r="DU171" i="23"/>
  <c r="DU145" i="23"/>
  <c r="CM145" i="23"/>
  <c r="DD145" i="23" s="1"/>
  <c r="FC145" i="23" s="1"/>
  <c r="GK145" i="23" s="1"/>
  <c r="CM289" i="23"/>
  <c r="DD289" i="23" s="1"/>
  <c r="FC289" i="23" s="1"/>
  <c r="GK289" i="23" s="1"/>
  <c r="DU289" i="23"/>
  <c r="DU158" i="23"/>
  <c r="CM158" i="23"/>
  <c r="DD158" i="23" s="1"/>
  <c r="FC158" i="23" s="1"/>
  <c r="GK158" i="23" s="1"/>
  <c r="CM123" i="23"/>
  <c r="DD123" i="23" s="1"/>
  <c r="FC123" i="23" s="1"/>
  <c r="GK123" i="23" s="1"/>
  <c r="DU123" i="23"/>
  <c r="DU333" i="23"/>
  <c r="CM333" i="23"/>
  <c r="DD333" i="23" s="1"/>
  <c r="FC333" i="23" s="1"/>
  <c r="GK333" i="23" s="1"/>
  <c r="DU280" i="23"/>
  <c r="CM280" i="23"/>
  <c r="DD280" i="23" s="1"/>
  <c r="FC280" i="23" s="1"/>
  <c r="GK280" i="23" s="1"/>
  <c r="EK221" i="23"/>
  <c r="T51" i="33" s="1"/>
  <c r="EK133" i="23"/>
  <c r="EK241" i="23"/>
  <c r="EK128" i="23"/>
  <c r="CM347" i="23"/>
  <c r="DD347" i="23" s="1"/>
  <c r="FC347" i="23" s="1"/>
  <c r="GK347" i="23" s="1"/>
  <c r="DU347" i="23"/>
  <c r="CM251" i="23"/>
  <c r="DD251" i="23" s="1"/>
  <c r="FC251" i="23" s="1"/>
  <c r="GK251" i="23" s="1"/>
  <c r="DU251" i="23"/>
  <c r="CM341" i="23"/>
  <c r="DD341" i="23" s="1"/>
  <c r="FC341" i="23" s="1"/>
  <c r="GK341" i="23" s="1"/>
  <c r="DU341" i="23"/>
  <c r="CL425" i="23"/>
  <c r="DC35" i="23"/>
  <c r="DC425" i="23" s="1"/>
  <c r="DU67" i="23"/>
  <c r="CM67" i="23"/>
  <c r="DD67" i="23" s="1"/>
  <c r="FC67" i="23" s="1"/>
  <c r="GK67" i="23" s="1"/>
  <c r="DU195" i="23"/>
  <c r="CM195" i="23"/>
  <c r="DD195" i="23" s="1"/>
  <c r="FC195" i="23" s="1"/>
  <c r="GK195" i="23" s="1"/>
  <c r="DU99" i="23"/>
  <c r="CM99" i="23"/>
  <c r="DD99" i="23" s="1"/>
  <c r="FC99" i="23" s="1"/>
  <c r="GK99" i="23" s="1"/>
  <c r="DU311" i="23"/>
  <c r="CM311" i="23"/>
  <c r="DD311" i="23" s="1"/>
  <c r="FC311" i="23" s="1"/>
  <c r="GK311" i="23" s="1"/>
  <c r="EK161" i="23"/>
  <c r="EK324" i="23"/>
  <c r="DU117" i="23"/>
  <c r="CM117" i="23"/>
  <c r="DD117" i="23" s="1"/>
  <c r="FC117" i="23" s="1"/>
  <c r="GK117" i="23" s="1"/>
  <c r="DU163" i="23"/>
  <c r="CM163" i="23"/>
  <c r="DD163" i="23" s="1"/>
  <c r="FC163" i="23" s="1"/>
  <c r="GK163" i="23" s="1"/>
  <c r="EK43" i="23"/>
  <c r="CM313" i="23"/>
  <c r="DD313" i="23" s="1"/>
  <c r="FC313" i="23" s="1"/>
  <c r="GK313" i="23" s="1"/>
  <c r="DU313" i="23"/>
  <c r="EK368" i="23"/>
  <c r="DU345" i="23"/>
  <c r="CM345" i="23"/>
  <c r="DD345" i="23" s="1"/>
  <c r="FC345" i="23" s="1"/>
  <c r="GK345" i="23" s="1"/>
  <c r="DC93" i="23"/>
  <c r="T66" i="26"/>
  <c r="CL407" i="23"/>
  <c r="EK85" i="23"/>
  <c r="EK28" i="23"/>
  <c r="EK394" i="23"/>
  <c r="T38" i="33" s="1"/>
  <c r="EK369" i="23"/>
  <c r="EK362" i="23"/>
  <c r="EK275" i="23"/>
  <c r="DU380" i="23"/>
  <c r="CM380" i="23"/>
  <c r="DD380" i="23" s="1"/>
  <c r="FC380" i="23" s="1"/>
  <c r="GK380" i="23" s="1"/>
  <c r="CM60" i="23"/>
  <c r="DD60" i="23" s="1"/>
  <c r="FC60" i="23" s="1"/>
  <c r="GK60" i="23" s="1"/>
  <c r="DU60" i="23"/>
  <c r="EK357" i="23"/>
  <c r="EK236" i="23"/>
  <c r="DU305" i="23"/>
  <c r="CM305" i="23"/>
  <c r="DD305" i="23" s="1"/>
  <c r="FC305" i="23" s="1"/>
  <c r="GK305" i="23" s="1"/>
  <c r="EK197" i="23"/>
  <c r="DU54" i="23"/>
  <c r="CM54" i="23"/>
  <c r="DD54" i="23" s="1"/>
  <c r="FC54" i="23" s="1"/>
  <c r="GK54" i="23" s="1"/>
  <c r="EK358" i="23"/>
  <c r="EK391" i="23"/>
  <c r="EK216" i="23"/>
  <c r="EK31" i="23"/>
  <c r="CM332" i="23"/>
  <c r="DD332" i="23" s="1"/>
  <c r="FC332" i="23" s="1"/>
  <c r="GK332" i="23" s="1"/>
  <c r="DU332" i="23"/>
  <c r="EK258" i="23"/>
  <c r="EK52" i="23"/>
  <c r="EK262" i="23"/>
  <c r="EK137" i="23"/>
  <c r="T45" i="33" s="1"/>
  <c r="CM81" i="23"/>
  <c r="DD81" i="23" s="1"/>
  <c r="FC81" i="23" s="1"/>
  <c r="GK81" i="23" s="1"/>
  <c r="DU81" i="23"/>
  <c r="EK45" i="23"/>
  <c r="DU92" i="23"/>
  <c r="CM92" i="23"/>
  <c r="DD92" i="23" s="1"/>
  <c r="FC92" i="23" s="1"/>
  <c r="GK92" i="23" s="1"/>
  <c r="DU327" i="23"/>
  <c r="CM327" i="23"/>
  <c r="DD327" i="23" s="1"/>
  <c r="FC327" i="23" s="1"/>
  <c r="GK327" i="23" s="1"/>
  <c r="DU240" i="23"/>
  <c r="CM240" i="23"/>
  <c r="DD240" i="23" s="1"/>
  <c r="FC240" i="23" s="1"/>
  <c r="GK240" i="23" s="1"/>
  <c r="EK48" i="23"/>
  <c r="EK149" i="23"/>
  <c r="EK385" i="23"/>
  <c r="DU261" i="23"/>
  <c r="CM261" i="23"/>
  <c r="DD261" i="23" s="1"/>
  <c r="FC261" i="23" s="1"/>
  <c r="GK261" i="23" s="1"/>
  <c r="CM205" i="23"/>
  <c r="DD205" i="23" s="1"/>
  <c r="FC205" i="23" s="1"/>
  <c r="GK205" i="23" s="1"/>
  <c r="DU205" i="23"/>
  <c r="EK178" i="23"/>
  <c r="EK50" i="23"/>
  <c r="DU312" i="23"/>
  <c r="CM312" i="23"/>
  <c r="DD312" i="23" s="1"/>
  <c r="FC312" i="23" s="1"/>
  <c r="GK312" i="23" s="1"/>
  <c r="EK78" i="23"/>
  <c r="EK339" i="23"/>
  <c r="EK154" i="23"/>
  <c r="T25" i="33" s="1"/>
  <c r="CM243" i="23"/>
  <c r="DD243" i="23" s="1"/>
  <c r="FC243" i="23" s="1"/>
  <c r="GK243" i="23" s="1"/>
  <c r="DU243" i="23"/>
  <c r="EK169" i="23"/>
  <c r="DC20" i="23"/>
  <c r="CL424" i="23"/>
  <c r="CL414" i="23"/>
  <c r="DU244" i="23"/>
  <c r="CM244" i="23"/>
  <c r="DD244" i="23" s="1"/>
  <c r="FC244" i="23" s="1"/>
  <c r="GK244" i="23" s="1"/>
  <c r="EK104" i="23"/>
  <c r="CM276" i="23"/>
  <c r="DD276" i="23" s="1"/>
  <c r="FC276" i="23" s="1"/>
  <c r="GK276" i="23" s="1"/>
  <c r="DU276" i="23"/>
  <c r="EK106" i="23"/>
  <c r="CM41" i="23"/>
  <c r="DD41" i="23" s="1"/>
  <c r="FC41" i="23" s="1"/>
  <c r="GK41" i="23" s="1"/>
  <c r="DU41" i="23"/>
  <c r="CM187" i="23"/>
  <c r="DD187" i="23" s="1"/>
  <c r="FC187" i="23" s="1"/>
  <c r="GK187" i="23" s="1"/>
  <c r="DU187" i="23"/>
  <c r="EK190" i="23"/>
  <c r="CM232" i="23"/>
  <c r="DD232" i="23" s="1"/>
  <c r="FC232" i="23" s="1"/>
  <c r="GK232" i="23" s="1"/>
  <c r="DU232" i="23"/>
  <c r="CM29" i="23"/>
  <c r="DD29" i="23" s="1"/>
  <c r="FC29" i="23" s="1"/>
  <c r="GK29" i="23" s="1"/>
  <c r="DU29" i="23"/>
  <c r="EK63" i="23"/>
  <c r="EK334" i="23"/>
  <c r="EK352" i="23"/>
  <c r="EK320" i="23"/>
  <c r="EK238" i="23"/>
  <c r="EK294" i="23"/>
  <c r="EK207" i="23"/>
  <c r="EK278" i="23"/>
  <c r="DU306" i="23"/>
  <c r="CM306" i="23"/>
  <c r="DD306" i="23" s="1"/>
  <c r="FC306" i="23" s="1"/>
  <c r="GK306" i="23" s="1"/>
  <c r="EK379" i="23"/>
  <c r="CM307" i="23"/>
  <c r="DD307" i="23" s="1"/>
  <c r="FC307" i="23" s="1"/>
  <c r="GK307" i="23" s="1"/>
  <c r="DU307" i="23"/>
  <c r="CM382" i="23"/>
  <c r="DD382" i="23" s="1"/>
  <c r="FC382" i="23" s="1"/>
  <c r="GK382" i="23" s="1"/>
  <c r="DU382" i="23"/>
  <c r="DU256" i="23"/>
  <c r="CM256" i="23"/>
  <c r="DD256" i="23" s="1"/>
  <c r="FC256" i="23" s="1"/>
  <c r="GK256" i="23" s="1"/>
  <c r="EK252" i="23"/>
  <c r="T53" i="33" s="1"/>
  <c r="DC56" i="23"/>
  <c r="CL406" i="23"/>
  <c r="DU301" i="23"/>
  <c r="CM301" i="23"/>
  <c r="DD301" i="23" s="1"/>
  <c r="FC301" i="23" s="1"/>
  <c r="GK301" i="23" s="1"/>
  <c r="EK65" i="23"/>
  <c r="CM396" i="23"/>
  <c r="DD396" i="23" s="1"/>
  <c r="FC396" i="23" s="1"/>
  <c r="GK396" i="23" s="1"/>
  <c r="DU396" i="23"/>
  <c r="CM340" i="23"/>
  <c r="DD340" i="23" s="1"/>
  <c r="FC340" i="23" s="1"/>
  <c r="GK340" i="23" s="1"/>
  <c r="DU340" i="23"/>
  <c r="DU269" i="23"/>
  <c r="CM269" i="23"/>
  <c r="DD269" i="23" s="1"/>
  <c r="FC269" i="23" s="1"/>
  <c r="GK269" i="23" s="1"/>
  <c r="EK365" i="23"/>
  <c r="EK162" i="23"/>
  <c r="EK171" i="23"/>
  <c r="DU228" i="23"/>
  <c r="CM228" i="23"/>
  <c r="DD228" i="23" s="1"/>
  <c r="FC228" i="23" s="1"/>
  <c r="GK228" i="23" s="1"/>
  <c r="EK289" i="23"/>
  <c r="CM315" i="23"/>
  <c r="DD315" i="23" s="1"/>
  <c r="FC315" i="23" s="1"/>
  <c r="GK315" i="23" s="1"/>
  <c r="DU315" i="23"/>
  <c r="EK123" i="23"/>
  <c r="EK333" i="23"/>
  <c r="EK191" i="23"/>
  <c r="EK342" i="23"/>
  <c r="CM246" i="23"/>
  <c r="DD246" i="23" s="1"/>
  <c r="FC246" i="23" s="1"/>
  <c r="GK246" i="23" s="1"/>
  <c r="DU246" i="23"/>
  <c r="EK34" i="23"/>
  <c r="DU241" i="23"/>
  <c r="CM241" i="23"/>
  <c r="DD241" i="23" s="1"/>
  <c r="FC241" i="23" s="1"/>
  <c r="GK241" i="23" s="1"/>
  <c r="EK245" i="23"/>
  <c r="EK277" i="23"/>
  <c r="CM288" i="23"/>
  <c r="DD288" i="23" s="1"/>
  <c r="FC288" i="23" s="1"/>
  <c r="GK288" i="23" s="1"/>
  <c r="DU288" i="23"/>
  <c r="CM88" i="23"/>
  <c r="DD88" i="23" s="1"/>
  <c r="FC88" i="23" s="1"/>
  <c r="GK88" i="23" s="1"/>
  <c r="DU88" i="23"/>
  <c r="EK195" i="23"/>
  <c r="EK257" i="23"/>
  <c r="EK99" i="23"/>
  <c r="DU74" i="23"/>
  <c r="CM74" i="23"/>
  <c r="DD74" i="23" s="1"/>
  <c r="FC74" i="23" s="1"/>
  <c r="GK74" i="23" s="1"/>
  <c r="CM161" i="23"/>
  <c r="DD161" i="23" s="1"/>
  <c r="FC161" i="23" s="1"/>
  <c r="GK161" i="23" s="1"/>
  <c r="DU161" i="23"/>
  <c r="EK298" i="23"/>
  <c r="EK117" i="23"/>
  <c r="EK163" i="23"/>
  <c r="DT420" i="23"/>
  <c r="DT409" i="23"/>
  <c r="DU62" i="23"/>
  <c r="CM62" i="23"/>
  <c r="DD62" i="23" s="1"/>
  <c r="FC62" i="23" s="1"/>
  <c r="CM98" i="23"/>
  <c r="DD98" i="23" s="1"/>
  <c r="FC98" i="23" s="1"/>
  <c r="GK98" i="23" s="1"/>
  <c r="DU98" i="23"/>
  <c r="EK295" i="23"/>
  <c r="CM181" i="23"/>
  <c r="DD181" i="23" s="1"/>
  <c r="FC181" i="23" s="1"/>
  <c r="GK181" i="23" s="1"/>
  <c r="DU181" i="23"/>
  <c r="CM368" i="23"/>
  <c r="DD368" i="23" s="1"/>
  <c r="FC368" i="23" s="1"/>
  <c r="GK368" i="23" s="1"/>
  <c r="DU368" i="23"/>
  <c r="CM317" i="23"/>
  <c r="DD317" i="23" s="1"/>
  <c r="FC317" i="23" s="1"/>
  <c r="GK317" i="23" s="1"/>
  <c r="DU317" i="23"/>
  <c r="DU85" i="23"/>
  <c r="CM85" i="23"/>
  <c r="DD85" i="23" s="1"/>
  <c r="FC85" i="23" s="1"/>
  <c r="GK85" i="23" s="1"/>
  <c r="DU28" i="23"/>
  <c r="CM28" i="23"/>
  <c r="DD28" i="23" s="1"/>
  <c r="FC28" i="23" s="1"/>
  <c r="GK28" i="23" s="1"/>
  <c r="CM213" i="23"/>
  <c r="DD213" i="23" s="1"/>
  <c r="FC213" i="23" s="1"/>
  <c r="GK213" i="23" s="1"/>
  <c r="DU213" i="23"/>
  <c r="CM387" i="23"/>
  <c r="DD387" i="23" s="1"/>
  <c r="FC387" i="23" s="1"/>
  <c r="GK387" i="23" s="1"/>
  <c r="DU387" i="23"/>
  <c r="EK60" i="23"/>
  <c r="T20" i="33" s="1"/>
  <c r="CM358" i="23"/>
  <c r="DD358" i="23" s="1"/>
  <c r="FC358" i="23" s="1"/>
  <c r="GK358" i="23" s="1"/>
  <c r="DU358" i="23"/>
  <c r="EK183" i="23"/>
  <c r="EK350" i="23"/>
  <c r="DU105" i="23"/>
  <c r="CM105" i="23"/>
  <c r="DD105" i="23" s="1"/>
  <c r="FC105" i="23" s="1"/>
  <c r="GK105" i="23" s="1"/>
  <c r="DU27" i="23"/>
  <c r="CM27" i="23"/>
  <c r="DD27" i="23" s="1"/>
  <c r="FC27" i="23" s="1"/>
  <c r="DU52" i="23"/>
  <c r="CM52" i="23"/>
  <c r="DD52" i="23" s="1"/>
  <c r="FC52" i="23" s="1"/>
  <c r="GK52" i="23" s="1"/>
  <c r="CM129" i="23"/>
  <c r="DD129" i="23" s="1"/>
  <c r="FC129" i="23" s="1"/>
  <c r="GK129" i="23" s="1"/>
  <c r="DU129" i="23"/>
  <c r="CM118" i="23"/>
  <c r="DD118" i="23" s="1"/>
  <c r="FC118" i="23" s="1"/>
  <c r="GK118" i="23" s="1"/>
  <c r="DU118" i="23"/>
  <c r="DU155" i="23"/>
  <c r="CM155" i="23"/>
  <c r="DD155" i="23" s="1"/>
  <c r="FC155" i="23" s="1"/>
  <c r="GK155" i="23" s="1"/>
  <c r="EK92" i="23"/>
  <c r="EK240" i="23"/>
  <c r="EK383" i="23"/>
  <c r="CM237" i="23"/>
  <c r="DD237" i="23" s="1"/>
  <c r="FC237" i="23" s="1"/>
  <c r="GK237" i="23" s="1"/>
  <c r="DU237" i="23"/>
  <c r="CM385" i="23"/>
  <c r="DD385" i="23" s="1"/>
  <c r="FC385" i="23" s="1"/>
  <c r="GK385" i="23" s="1"/>
  <c r="DU385" i="23"/>
  <c r="CM381" i="23"/>
  <c r="DD381" i="23" s="1"/>
  <c r="FC381" i="23" s="1"/>
  <c r="GK381" i="23" s="1"/>
  <c r="DU381" i="23"/>
  <c r="DU96" i="23"/>
  <c r="CM96" i="23"/>
  <c r="DD96" i="23" s="1"/>
  <c r="FC96" i="23" s="1"/>
  <c r="GK96" i="23" s="1"/>
  <c r="DU78" i="23"/>
  <c r="CM78" i="23"/>
  <c r="DD78" i="23" s="1"/>
  <c r="FC78" i="23" s="1"/>
  <c r="GK78" i="23" s="1"/>
  <c r="DU339" i="23"/>
  <c r="CM339" i="23"/>
  <c r="DD339" i="23" s="1"/>
  <c r="FC339" i="23" s="1"/>
  <c r="GK339" i="23" s="1"/>
  <c r="DU180" i="23"/>
  <c r="CM180" i="23"/>
  <c r="DD180" i="23" s="1"/>
  <c r="FC180" i="23" s="1"/>
  <c r="GK180" i="23" s="1"/>
  <c r="EK243" i="23"/>
  <c r="EK283" i="23"/>
  <c r="CM20" i="23"/>
  <c r="DU20" i="23"/>
  <c r="BV414" i="23"/>
  <c r="BV424" i="23"/>
  <c r="CL408" i="23"/>
  <c r="DC64" i="23"/>
  <c r="EK223" i="23"/>
  <c r="DU190" i="23"/>
  <c r="CM190" i="23"/>
  <c r="DD190" i="23" s="1"/>
  <c r="FC190" i="23" s="1"/>
  <c r="GK190" i="23" s="1"/>
  <c r="CM334" i="23"/>
  <c r="DD334" i="23" s="1"/>
  <c r="FC334" i="23" s="1"/>
  <c r="GK334" i="23" s="1"/>
  <c r="DU334" i="23"/>
  <c r="DU230" i="23"/>
  <c r="CM230" i="23"/>
  <c r="DD230" i="23" s="1"/>
  <c r="FC230" i="23" s="1"/>
  <c r="GK230" i="23" s="1"/>
  <c r="DU235" i="23"/>
  <c r="CM235" i="23"/>
  <c r="DD235" i="23" s="1"/>
  <c r="FC235" i="23" s="1"/>
  <c r="GK235" i="23" s="1"/>
  <c r="EK242" i="23"/>
  <c r="CM207" i="23"/>
  <c r="DD207" i="23" s="1"/>
  <c r="FC207" i="23" s="1"/>
  <c r="GK207" i="23" s="1"/>
  <c r="DU207" i="23"/>
  <c r="DU331" i="23"/>
  <c r="CM331" i="23"/>
  <c r="DD331" i="23" s="1"/>
  <c r="FC331" i="23" s="1"/>
  <c r="GK331" i="23" s="1"/>
  <c r="CM199" i="23"/>
  <c r="DD199" i="23" s="1"/>
  <c r="FC199" i="23" s="1"/>
  <c r="GK199" i="23" s="1"/>
  <c r="DU199" i="23"/>
  <c r="CM287" i="23"/>
  <c r="DD287" i="23" s="1"/>
  <c r="FC287" i="23" s="1"/>
  <c r="GK287" i="23" s="1"/>
  <c r="DU287" i="23"/>
  <c r="CM208" i="23"/>
  <c r="DD208" i="23" s="1"/>
  <c r="FC208" i="23" s="1"/>
  <c r="GK208" i="23" s="1"/>
  <c r="DU208" i="23"/>
  <c r="DU284" i="23"/>
  <c r="CM284" i="23"/>
  <c r="DD284" i="23" s="1"/>
  <c r="FC284" i="23" s="1"/>
  <c r="GK284" i="23" s="1"/>
  <c r="DU65" i="23"/>
  <c r="CM65" i="23"/>
  <c r="DD65" i="23" s="1"/>
  <c r="FC65" i="23" s="1"/>
  <c r="GK65" i="23" s="1"/>
  <c r="CM30" i="23"/>
  <c r="DU30" i="23"/>
  <c r="BV412" i="23"/>
  <c r="CM281" i="23"/>
  <c r="DD281" i="23" s="1"/>
  <c r="FC281" i="23" s="1"/>
  <c r="GK281" i="23" s="1"/>
  <c r="DU281" i="23"/>
  <c r="DU24" i="23"/>
  <c r="CM24" i="23"/>
  <c r="DD24" i="23" s="1"/>
  <c r="FC24" i="23" s="1"/>
  <c r="CM263" i="23"/>
  <c r="DD263" i="23" s="1"/>
  <c r="FC263" i="23" s="1"/>
  <c r="GK263" i="23" s="1"/>
  <c r="DU263" i="23"/>
  <c r="CM245" i="23"/>
  <c r="DD245" i="23" s="1"/>
  <c r="FC245" i="23" s="1"/>
  <c r="GK245" i="23" s="1"/>
  <c r="DU245" i="23"/>
  <c r="CM44" i="23"/>
  <c r="DD44" i="23" s="1"/>
  <c r="FC44" i="23" s="1"/>
  <c r="DU44" i="23"/>
  <c r="DU77" i="23"/>
  <c r="CM77" i="23"/>
  <c r="DD77" i="23" s="1"/>
  <c r="FC77" i="23" s="1"/>
  <c r="GK77" i="23" s="1"/>
  <c r="DU55" i="23"/>
  <c r="CM55" i="23"/>
  <c r="DD55" i="23" s="1"/>
  <c r="FC55" i="23" s="1"/>
  <c r="GK55" i="23" s="1"/>
  <c r="EK100" i="23"/>
  <c r="EK200" i="23"/>
  <c r="T50" i="33" s="1"/>
  <c r="EK371" i="23"/>
  <c r="DU115" i="23"/>
  <c r="CM115" i="23"/>
  <c r="DD115" i="23" s="1"/>
  <c r="FC115" i="23" s="1"/>
  <c r="GK115" i="23" s="1"/>
  <c r="DU271" i="23"/>
  <c r="CM271" i="23"/>
  <c r="DD271" i="23" s="1"/>
  <c r="FC271" i="23" s="1"/>
  <c r="GK271" i="23" s="1"/>
  <c r="EK58" i="23"/>
  <c r="DU298" i="23"/>
  <c r="CM298" i="23"/>
  <c r="DD298" i="23" s="1"/>
  <c r="FC298" i="23" s="1"/>
  <c r="GK298" i="23" s="1"/>
  <c r="CM270" i="23"/>
  <c r="DD270" i="23" s="1"/>
  <c r="FC270" i="23" s="1"/>
  <c r="GK270" i="23" s="1"/>
  <c r="DU270" i="23"/>
  <c r="DC23" i="23"/>
  <c r="CL420" i="23"/>
  <c r="CL409" i="23"/>
  <c r="CM295" i="23"/>
  <c r="DD295" i="23" s="1"/>
  <c r="FC295" i="23" s="1"/>
  <c r="GK295" i="23" s="1"/>
  <c r="DU295" i="23"/>
  <c r="EK317" i="23"/>
  <c r="EK353" i="23"/>
  <c r="DU107" i="23"/>
  <c r="CM107" i="23"/>
  <c r="DD107" i="23" s="1"/>
  <c r="FC107" i="23" s="1"/>
  <c r="GK107" i="23" s="1"/>
  <c r="CM157" i="23"/>
  <c r="DD157" i="23" s="1"/>
  <c r="FC157" i="23" s="1"/>
  <c r="GK157" i="23" s="1"/>
  <c r="DU157" i="23"/>
  <c r="EK375" i="23"/>
  <c r="DU275" i="23"/>
  <c r="CM275" i="23"/>
  <c r="DD275" i="23" s="1"/>
  <c r="FC275" i="23" s="1"/>
  <c r="GK275" i="23" s="1"/>
  <c r="CM46" i="23"/>
  <c r="DD46" i="23" s="1"/>
  <c r="FC46" i="23" s="1"/>
  <c r="GK46" i="23" s="1"/>
  <c r="DU46" i="23"/>
  <c r="CM357" i="23"/>
  <c r="DD357" i="23" s="1"/>
  <c r="FC357" i="23" s="1"/>
  <c r="GK357" i="23" s="1"/>
  <c r="DU357" i="23"/>
  <c r="CM197" i="23"/>
  <c r="DD197" i="23" s="1"/>
  <c r="FC197" i="23" s="1"/>
  <c r="GK197" i="23" s="1"/>
  <c r="DU197" i="23"/>
  <c r="EK227" i="23"/>
  <c r="CM391" i="23"/>
  <c r="DD391" i="23" s="1"/>
  <c r="FC391" i="23" s="1"/>
  <c r="GK391" i="23" s="1"/>
  <c r="DU391" i="23"/>
  <c r="CM350" i="23"/>
  <c r="DD350" i="23" s="1"/>
  <c r="FC350" i="23" s="1"/>
  <c r="GK350" i="23" s="1"/>
  <c r="DU350" i="23"/>
  <c r="CM31" i="23"/>
  <c r="DD31" i="23" s="1"/>
  <c r="FC31" i="23" s="1"/>
  <c r="DU31" i="23"/>
  <c r="CM268" i="23"/>
  <c r="DD268" i="23" s="1"/>
  <c r="FC268" i="23" s="1"/>
  <c r="GK268" i="23" s="1"/>
  <c r="DU268" i="23"/>
  <c r="CM285" i="23"/>
  <c r="DD285" i="23" s="1"/>
  <c r="FC285" i="23" s="1"/>
  <c r="GK285" i="23" s="1"/>
  <c r="DU285" i="23"/>
  <c r="EK309" i="23"/>
  <c r="EK118" i="23"/>
  <c r="DU323" i="23"/>
  <c r="CM323" i="23"/>
  <c r="DD323" i="23" s="1"/>
  <c r="FC323" i="23" s="1"/>
  <c r="GK323" i="23" s="1"/>
  <c r="CM249" i="23"/>
  <c r="DD249" i="23" s="1"/>
  <c r="FC249" i="23" s="1"/>
  <c r="GK249" i="23" s="1"/>
  <c r="DU249" i="23"/>
  <c r="EK155" i="23"/>
  <c r="DU167" i="23"/>
  <c r="CM167" i="23"/>
  <c r="DD167" i="23" s="1"/>
  <c r="FC167" i="23" s="1"/>
  <c r="GK167" i="23" s="1"/>
  <c r="DU79" i="23"/>
  <c r="CM79" i="23"/>
  <c r="DD79" i="23" s="1"/>
  <c r="FC79" i="23" s="1"/>
  <c r="GK79" i="23" s="1"/>
  <c r="DU149" i="23"/>
  <c r="CM149" i="23"/>
  <c r="DD149" i="23" s="1"/>
  <c r="FC149" i="23" s="1"/>
  <c r="GK149" i="23" s="1"/>
  <c r="EK49" i="23"/>
  <c r="T41" i="33" s="1"/>
  <c r="CM94" i="23"/>
  <c r="DD94" i="23" s="1"/>
  <c r="FC94" i="23" s="1"/>
  <c r="GK94" i="23" s="1"/>
  <c r="DU94" i="23"/>
  <c r="DT421" i="23"/>
  <c r="EK303" i="23"/>
  <c r="CM130" i="23"/>
  <c r="DD130" i="23" s="1"/>
  <c r="FC130" i="23" s="1"/>
  <c r="GK130" i="23" s="1"/>
  <c r="DU130" i="23"/>
  <c r="EK135" i="23"/>
  <c r="DU64" i="23"/>
  <c r="BV408" i="23"/>
  <c r="CM64" i="23"/>
  <c r="EK276" i="23"/>
  <c r="DU111" i="23"/>
  <c r="CM111" i="23"/>
  <c r="DD111" i="23" s="1"/>
  <c r="FC111" i="23" s="1"/>
  <c r="GK111" i="23" s="1"/>
  <c r="EK41" i="23"/>
  <c r="CM223" i="23"/>
  <c r="DD223" i="23" s="1"/>
  <c r="FC223" i="23" s="1"/>
  <c r="GK223" i="23" s="1"/>
  <c r="DU223" i="23"/>
  <c r="EK230" i="23"/>
  <c r="CM90" i="23"/>
  <c r="DD90" i="23" s="1"/>
  <c r="FC90" i="23" s="1"/>
  <c r="GK90" i="23" s="1"/>
  <c r="DU90" i="23"/>
  <c r="CM242" i="23"/>
  <c r="DD242" i="23" s="1"/>
  <c r="FC242" i="23" s="1"/>
  <c r="GK242" i="23" s="1"/>
  <c r="DU242" i="23"/>
  <c r="CM354" i="23"/>
  <c r="DD354" i="23" s="1"/>
  <c r="FC354" i="23" s="1"/>
  <c r="GK354" i="23" s="1"/>
  <c r="DU354" i="23"/>
  <c r="DU348" i="23"/>
  <c r="CM348" i="23"/>
  <c r="DD348" i="23" s="1"/>
  <c r="FC348" i="23" s="1"/>
  <c r="GK348" i="23" s="1"/>
  <c r="EK119" i="23"/>
  <c r="EK306" i="23"/>
  <c r="DU366" i="23"/>
  <c r="CM366" i="23"/>
  <c r="DD366" i="23" s="1"/>
  <c r="FC366" i="23" s="1"/>
  <c r="GK366" i="23" s="1"/>
  <c r="EK325" i="23"/>
  <c r="EK287" i="23"/>
  <c r="CM212" i="23"/>
  <c r="DD212" i="23" s="1"/>
  <c r="FC212" i="23" s="1"/>
  <c r="GK212" i="23" s="1"/>
  <c r="DU212" i="23"/>
  <c r="DU192" i="23"/>
  <c r="CM192" i="23"/>
  <c r="DD192" i="23" s="1"/>
  <c r="FC192" i="23" s="1"/>
  <c r="GK192" i="23" s="1"/>
  <c r="DU69" i="23"/>
  <c r="CM69" i="23"/>
  <c r="DD69" i="23" s="1"/>
  <c r="FC69" i="23" s="1"/>
  <c r="GK69" i="23" s="1"/>
  <c r="EK231" i="23"/>
  <c r="DT412" i="23"/>
  <c r="EK340" i="23"/>
  <c r="DU177" i="23"/>
  <c r="CM177" i="23"/>
  <c r="DD177" i="23" s="1"/>
  <c r="FC177" i="23" s="1"/>
  <c r="GK177" i="23" s="1"/>
  <c r="CM186" i="23"/>
  <c r="DD186" i="23" s="1"/>
  <c r="FC186" i="23" s="1"/>
  <c r="GK186" i="23" s="1"/>
  <c r="DU186" i="23"/>
  <c r="BV409" i="23"/>
  <c r="BV420" i="23"/>
  <c r="CM23" i="23"/>
  <c r="DU23" i="23"/>
  <c r="CM136" i="23"/>
  <c r="DD136" i="23" s="1"/>
  <c r="FC136" i="23" s="1"/>
  <c r="GK136" i="23" s="1"/>
  <c r="DU136" i="23"/>
  <c r="CM140" i="23"/>
  <c r="DD140" i="23" s="1"/>
  <c r="FC140" i="23" s="1"/>
  <c r="GK140" i="23" s="1"/>
  <c r="DU140" i="23"/>
  <c r="EK290" i="23"/>
  <c r="DU314" i="23"/>
  <c r="CM314" i="23"/>
  <c r="DD314" i="23" s="1"/>
  <c r="FC314" i="23" s="1"/>
  <c r="GK314" i="23" s="1"/>
  <c r="T20" i="26"/>
  <c r="DT407" i="23"/>
  <c r="CM273" i="23"/>
  <c r="DD273" i="23" s="1"/>
  <c r="FC273" i="23" s="1"/>
  <c r="GK273" i="23" s="1"/>
  <c r="DU273" i="23"/>
  <c r="EK220" i="23"/>
  <c r="EK17" i="23"/>
  <c r="CM33" i="23"/>
  <c r="DD33" i="23" s="1"/>
  <c r="FC33" i="23" s="1"/>
  <c r="GK33" i="23" s="1"/>
  <c r="DU33" i="23"/>
  <c r="CM121" i="23"/>
  <c r="DD121" i="23" s="1"/>
  <c r="FC121" i="23" s="1"/>
  <c r="GK121" i="23" s="1"/>
  <c r="DU121" i="23"/>
  <c r="EK95" i="23"/>
  <c r="DU304" i="23"/>
  <c r="CM304" i="23"/>
  <c r="DD304" i="23" s="1"/>
  <c r="FC304" i="23" s="1"/>
  <c r="GK304" i="23" s="1"/>
  <c r="DU227" i="23"/>
  <c r="CM227" i="23"/>
  <c r="DD227" i="23" s="1"/>
  <c r="FC227" i="23" s="1"/>
  <c r="GK227" i="23" s="1"/>
  <c r="CM351" i="23"/>
  <c r="DD351" i="23" s="1"/>
  <c r="FC351" i="23" s="1"/>
  <c r="GK351" i="23" s="1"/>
  <c r="DU351" i="23"/>
  <c r="CM183" i="23"/>
  <c r="DD183" i="23" s="1"/>
  <c r="FC183" i="23" s="1"/>
  <c r="GK183" i="23" s="1"/>
  <c r="DU183" i="23"/>
  <c r="DU291" i="23"/>
  <c r="CM291" i="23"/>
  <c r="DD291" i="23" s="1"/>
  <c r="FC291" i="23" s="1"/>
  <c r="GK291" i="23" s="1"/>
  <c r="CM113" i="23"/>
  <c r="DD113" i="23" s="1"/>
  <c r="FC113" i="23" s="1"/>
  <c r="GK113" i="23" s="1"/>
  <c r="DU113" i="23"/>
  <c r="EK335" i="23"/>
  <c r="EK108" i="23"/>
  <c r="DU218" i="23"/>
  <c r="CM218" i="23"/>
  <c r="DD218" i="23" s="1"/>
  <c r="FC218" i="23" s="1"/>
  <c r="GK218" i="23" s="1"/>
  <c r="DU25" i="23"/>
  <c r="BV426" i="23"/>
  <c r="BV411" i="23"/>
  <c r="CM25" i="23"/>
  <c r="CM346" i="23"/>
  <c r="DD346" i="23" s="1"/>
  <c r="FC346" i="23" s="1"/>
  <c r="GK346" i="23" s="1"/>
  <c r="DU346" i="23"/>
  <c r="CM383" i="23"/>
  <c r="DD383" i="23" s="1"/>
  <c r="FC383" i="23" s="1"/>
  <c r="GK383" i="23" s="1"/>
  <c r="DU383" i="23"/>
  <c r="CM49" i="23"/>
  <c r="DD49" i="23" s="1"/>
  <c r="FC49" i="23" s="1"/>
  <c r="GK49" i="23" s="1"/>
  <c r="DU49" i="23"/>
  <c r="DU103" i="23"/>
  <c r="CM103" i="23"/>
  <c r="DD103" i="23" s="1"/>
  <c r="FC103" i="23" s="1"/>
  <c r="GK103" i="23" s="1"/>
  <c r="DU83" i="23"/>
  <c r="BV421" i="23"/>
  <c r="CM83" i="23"/>
  <c r="DU172" i="23"/>
  <c r="CM172" i="23"/>
  <c r="DD172" i="23" s="1"/>
  <c r="FC172" i="23" s="1"/>
  <c r="GK172" i="23" s="1"/>
  <c r="CM198" i="23"/>
  <c r="DD198" i="23" s="1"/>
  <c r="FC198" i="23" s="1"/>
  <c r="GK198" i="23" s="1"/>
  <c r="DU198" i="23"/>
  <c r="CM330" i="23"/>
  <c r="DD330" i="23" s="1"/>
  <c r="FC330" i="23" s="1"/>
  <c r="GK330" i="23" s="1"/>
  <c r="DU330" i="23"/>
  <c r="DU283" i="23"/>
  <c r="CM283" i="23"/>
  <c r="DD283" i="23" s="1"/>
  <c r="FC283" i="23" s="1"/>
  <c r="GK283" i="23" s="1"/>
  <c r="DT414" i="23"/>
  <c r="DT424" i="23"/>
  <c r="DT408" i="23"/>
  <c r="EK377" i="23"/>
  <c r="DU202" i="23"/>
  <c r="CM202" i="23"/>
  <c r="DD202" i="23" s="1"/>
  <c r="FC202" i="23" s="1"/>
  <c r="GK202" i="23" s="1"/>
  <c r="EK102" i="23"/>
  <c r="CM253" i="23"/>
  <c r="DD253" i="23" s="1"/>
  <c r="FC253" i="23" s="1"/>
  <c r="GK253" i="23" s="1"/>
  <c r="DU253" i="23"/>
  <c r="DU373" i="23"/>
  <c r="CM373" i="23"/>
  <c r="DD373" i="23" s="1"/>
  <c r="FC373" i="23" s="1"/>
  <c r="GK373" i="23" s="1"/>
  <c r="CM286" i="23"/>
  <c r="DD286" i="23" s="1"/>
  <c r="FC286" i="23" s="1"/>
  <c r="GK286" i="23" s="1"/>
  <c r="DU286" i="23"/>
  <c r="EK170" i="23"/>
  <c r="CM325" i="23"/>
  <c r="DD325" i="23" s="1"/>
  <c r="FC325" i="23" s="1"/>
  <c r="GK325" i="23" s="1"/>
  <c r="DU325" i="23"/>
  <c r="EK359" i="23"/>
  <c r="CM265" i="23"/>
  <c r="DD265" i="23" s="1"/>
  <c r="FC265" i="23" s="1"/>
  <c r="GK265" i="23" s="1"/>
  <c r="DU265" i="23"/>
  <c r="DT418" i="23"/>
  <c r="DU355" i="23"/>
  <c r="CM355" i="23"/>
  <c r="DD355" i="23" s="1"/>
  <c r="FC355" i="23" s="1"/>
  <c r="GK355" i="23" s="1"/>
  <c r="CM220" i="23"/>
  <c r="DD220" i="23" s="1"/>
  <c r="FC220" i="23" s="1"/>
  <c r="GK220" i="23" s="1"/>
  <c r="DU220" i="23"/>
  <c r="CM375" i="23"/>
  <c r="DD375" i="23" s="1"/>
  <c r="FC375" i="23" s="1"/>
  <c r="GK375" i="23" s="1"/>
  <c r="DU375" i="23"/>
  <c r="CM17" i="23"/>
  <c r="DD17" i="23" s="1"/>
  <c r="FC17" i="23" s="1"/>
  <c r="DU17" i="23"/>
  <c r="EK73" i="23"/>
  <c r="DU206" i="23"/>
  <c r="CM206" i="23"/>
  <c r="DD206" i="23" s="1"/>
  <c r="FC206" i="23" s="1"/>
  <c r="GK206" i="23" s="1"/>
  <c r="DU95" i="23"/>
  <c r="CM95" i="23"/>
  <c r="DD95" i="23" s="1"/>
  <c r="FC95" i="23" s="1"/>
  <c r="DU255" i="23"/>
  <c r="CM255" i="23"/>
  <c r="DD255" i="23" s="1"/>
  <c r="FC255" i="23" s="1"/>
  <c r="GK255" i="23" s="1"/>
  <c r="EK75" i="23"/>
  <c r="DU335" i="23"/>
  <c r="CM335" i="23"/>
  <c r="DD335" i="23" s="1"/>
  <c r="FC335" i="23" s="1"/>
  <c r="GK335" i="23" s="1"/>
  <c r="DT422" i="23"/>
  <c r="CM108" i="23"/>
  <c r="DD108" i="23" s="1"/>
  <c r="FC108" i="23" s="1"/>
  <c r="GK108" i="23" s="1"/>
  <c r="DU108" i="23"/>
  <c r="CM309" i="23"/>
  <c r="DD309" i="23" s="1"/>
  <c r="FC309" i="23" s="1"/>
  <c r="GK309" i="23" s="1"/>
  <c r="DU309" i="23"/>
  <c r="CM127" i="23"/>
  <c r="DD127" i="23" s="1"/>
  <c r="FC127" i="23" s="1"/>
  <c r="GK127" i="23" s="1"/>
  <c r="DU127" i="23"/>
  <c r="EK384" i="23"/>
  <c r="DU72" i="23"/>
  <c r="CM72" i="23"/>
  <c r="DD72" i="23" s="1"/>
  <c r="FC72" i="23" s="1"/>
  <c r="GK72" i="23" s="1"/>
  <c r="CM233" i="23"/>
  <c r="DD233" i="23" s="1"/>
  <c r="FC233" i="23" s="1"/>
  <c r="GK233" i="23" s="1"/>
  <c r="DU233" i="23"/>
  <c r="EK79" i="23"/>
  <c r="DC146" i="23"/>
  <c r="CL410" i="23"/>
  <c r="EK103" i="23"/>
  <c r="EK330" i="23"/>
  <c r="DU303" i="23"/>
  <c r="CM303" i="23"/>
  <c r="DD303" i="23" s="1"/>
  <c r="FC303" i="23" s="1"/>
  <c r="GK303" i="23" s="1"/>
  <c r="DU150" i="23"/>
  <c r="CM150" i="23"/>
  <c r="DD150" i="23" s="1"/>
  <c r="FC150" i="23" s="1"/>
  <c r="GK150" i="23" s="1"/>
  <c r="DU329" i="23"/>
  <c r="CM329" i="23"/>
  <c r="DD329" i="23" s="1"/>
  <c r="FC329" i="23" s="1"/>
  <c r="GK329" i="23" s="1"/>
  <c r="DU135" i="23"/>
  <c r="CM135" i="23"/>
  <c r="DD135" i="23" s="1"/>
  <c r="FC135" i="23" s="1"/>
  <c r="GK135" i="23" s="1"/>
  <c r="EK260" i="23"/>
  <c r="T54" i="33" s="1"/>
  <c r="DU377" i="23"/>
  <c r="CM377" i="23"/>
  <c r="DD377" i="23" s="1"/>
  <c r="FC377" i="23" s="1"/>
  <c r="GK377" i="23" s="1"/>
  <c r="DU201" i="23"/>
  <c r="CM201" i="23"/>
  <c r="DD201" i="23" s="1"/>
  <c r="FC201" i="23" s="1"/>
  <c r="GK201" i="23" s="1"/>
  <c r="CM388" i="23"/>
  <c r="DD388" i="23" s="1"/>
  <c r="FC388" i="23" s="1"/>
  <c r="GK388" i="23" s="1"/>
  <c r="DU388" i="23"/>
  <c r="CM102" i="23"/>
  <c r="DD102" i="23" s="1"/>
  <c r="FC102" i="23" s="1"/>
  <c r="GK102" i="23" s="1"/>
  <c r="DU102" i="23"/>
  <c r="EK166" i="23"/>
  <c r="EK373" i="23"/>
  <c r="CM259" i="23"/>
  <c r="DD259" i="23" s="1"/>
  <c r="FC259" i="23" s="1"/>
  <c r="GK259" i="23" s="1"/>
  <c r="DU259" i="23"/>
  <c r="DU141" i="23"/>
  <c r="CM141" i="23"/>
  <c r="DD141" i="23" s="1"/>
  <c r="FC141" i="23" s="1"/>
  <c r="GK141" i="23" s="1"/>
  <c r="EK90" i="23"/>
  <c r="DU356" i="23"/>
  <c r="CM356" i="23"/>
  <c r="DD356" i="23" s="1"/>
  <c r="FC356" i="23" s="1"/>
  <c r="GK356" i="23" s="1"/>
  <c r="EK286" i="23"/>
  <c r="EK82" i="23"/>
  <c r="DU119" i="23"/>
  <c r="CM119" i="23"/>
  <c r="DD119" i="23" s="1"/>
  <c r="FC119" i="23" s="1"/>
  <c r="GK119" i="23" s="1"/>
  <c r="DU170" i="23"/>
  <c r="CM170" i="23"/>
  <c r="DD170" i="23" s="1"/>
  <c r="FC170" i="23" s="1"/>
  <c r="GK170" i="23" s="1"/>
  <c r="CM196" i="23"/>
  <c r="DD196" i="23" s="1"/>
  <c r="FC196" i="23" s="1"/>
  <c r="GK196" i="23" s="1"/>
  <c r="DU196" i="23"/>
  <c r="CM18" i="23"/>
  <c r="DD18" i="23" s="1"/>
  <c r="FC18" i="23" s="1"/>
  <c r="DU18" i="23"/>
  <c r="CM300" i="23"/>
  <c r="DD300" i="23" s="1"/>
  <c r="FC300" i="23" s="1"/>
  <c r="GK300" i="23" s="1"/>
  <c r="DU300" i="23"/>
  <c r="DU239" i="23"/>
  <c r="CM239" i="23"/>
  <c r="DD239" i="23" s="1"/>
  <c r="FC239" i="23" s="1"/>
  <c r="GK239" i="23" s="1"/>
  <c r="CM138" i="23"/>
  <c r="DD138" i="23" s="1"/>
  <c r="FC138" i="23" s="1"/>
  <c r="GK138" i="23" s="1"/>
  <c r="DU138" i="23"/>
  <c r="EK212" i="23"/>
  <c r="DU359" i="23"/>
  <c r="CM359" i="23"/>
  <c r="DD359" i="23" s="1"/>
  <c r="FC359" i="23" s="1"/>
  <c r="GK359" i="23" s="1"/>
  <c r="EK337" i="23"/>
  <c r="DU16" i="23"/>
  <c r="CM16" i="23"/>
  <c r="BV419" i="23"/>
  <c r="CL418" i="23"/>
  <c r="DC22" i="23"/>
  <c r="CM231" i="23"/>
  <c r="DD231" i="23" s="1"/>
  <c r="FC231" i="23" s="1"/>
  <c r="GK231" i="23" s="1"/>
  <c r="DU231" i="23"/>
  <c r="DU395" i="23"/>
  <c r="CM395" i="23"/>
  <c r="DD395" i="23" s="1"/>
  <c r="FC395" i="23" s="1"/>
  <c r="GK395" i="23" s="1"/>
  <c r="CL412" i="23"/>
  <c r="DC30" i="23"/>
  <c r="EK386" i="23"/>
  <c r="DU112" i="23"/>
  <c r="CM112" i="23"/>
  <c r="DD112" i="23" s="1"/>
  <c r="FC112" i="23" s="1"/>
  <c r="GK112" i="23" s="1"/>
  <c r="DU234" i="23"/>
  <c r="CM234" i="23"/>
  <c r="DD234" i="23" s="1"/>
  <c r="FC234" i="23" s="1"/>
  <c r="GK234" i="23" s="1"/>
  <c r="CM215" i="23"/>
  <c r="DD215" i="23" s="1"/>
  <c r="FC215" i="23" s="1"/>
  <c r="GK215" i="23" s="1"/>
  <c r="DU215" i="23"/>
  <c r="DU15" i="23"/>
  <c r="CM15" i="23"/>
  <c r="BV422" i="23"/>
  <c r="DU308" i="23"/>
  <c r="CM308" i="23"/>
  <c r="DD308" i="23" s="1"/>
  <c r="FC308" i="23" s="1"/>
  <c r="GK308" i="23" s="1"/>
  <c r="DU38" i="23"/>
  <c r="CM38" i="23"/>
  <c r="DD38" i="23" s="1"/>
  <c r="FC38" i="23" s="1"/>
  <c r="GK38" i="23" s="1"/>
  <c r="DU389" i="23"/>
  <c r="CM389" i="23"/>
  <c r="DD389" i="23" s="1"/>
  <c r="FC389" i="23" s="1"/>
  <c r="GK389" i="23" s="1"/>
  <c r="DC83" i="23"/>
  <c r="CL421" i="23"/>
  <c r="DU188" i="23"/>
  <c r="CM188" i="23"/>
  <c r="DD188" i="23" s="1"/>
  <c r="FC188" i="23" s="1"/>
  <c r="GK188" i="23" s="1"/>
  <c r="DU139" i="23"/>
  <c r="CM139" i="23"/>
  <c r="DD139" i="23" s="1"/>
  <c r="FC139" i="23" s="1"/>
  <c r="GK139" i="23" s="1"/>
  <c r="DU214" i="23"/>
  <c r="CM214" i="23"/>
  <c r="DD214" i="23" s="1"/>
  <c r="FC214" i="23" s="1"/>
  <c r="DU124" i="23"/>
  <c r="CM124" i="23"/>
  <c r="DD124" i="23" s="1"/>
  <c r="FC124" i="23" s="1"/>
  <c r="GK124" i="23" s="1"/>
  <c r="DU144" i="23"/>
  <c r="CM144" i="23"/>
  <c r="DD144" i="23" s="1"/>
  <c r="FC144" i="23" s="1"/>
  <c r="GK144" i="23" s="1"/>
  <c r="CM376" i="23"/>
  <c r="DD376" i="23" s="1"/>
  <c r="FC376" i="23" s="1"/>
  <c r="GK376" i="23" s="1"/>
  <c r="DU376" i="23"/>
  <c r="DU260" i="23"/>
  <c r="CM260" i="23"/>
  <c r="DD260" i="23" s="1"/>
  <c r="FC260" i="23" s="1"/>
  <c r="GK260" i="23" s="1"/>
  <c r="CM164" i="23"/>
  <c r="DD164" i="23" s="1"/>
  <c r="FC164" i="23" s="1"/>
  <c r="GK164" i="23" s="1"/>
  <c r="DU164" i="23"/>
  <c r="CM42" i="23"/>
  <c r="DD42" i="23" s="1"/>
  <c r="FC42" i="23" s="1"/>
  <c r="DU42" i="23"/>
  <c r="DU182" i="23"/>
  <c r="CM182" i="23"/>
  <c r="DD182" i="23" s="1"/>
  <c r="FC182" i="23" s="1"/>
  <c r="GK182" i="23" s="1"/>
  <c r="DU84" i="23"/>
  <c r="CM84" i="23"/>
  <c r="DD84" i="23" s="1"/>
  <c r="FC84" i="23" s="1"/>
  <c r="GK84" i="23" s="1"/>
  <c r="DU71" i="23"/>
  <c r="CM71" i="23"/>
  <c r="DD71" i="23" s="1"/>
  <c r="FC71" i="23" s="1"/>
  <c r="GK71" i="23" s="1"/>
  <c r="CM328" i="23"/>
  <c r="DD328" i="23" s="1"/>
  <c r="FC328" i="23" s="1"/>
  <c r="GK328" i="23" s="1"/>
  <c r="DU328" i="23"/>
  <c r="DU326" i="23"/>
  <c r="CM326" i="23"/>
  <c r="DD326" i="23" s="1"/>
  <c r="FC326" i="23" s="1"/>
  <c r="GK326" i="23" s="1"/>
  <c r="DU337" i="23"/>
  <c r="CM337" i="23"/>
  <c r="DD337" i="23" s="1"/>
  <c r="FC337" i="23" s="1"/>
  <c r="GK337" i="23" s="1"/>
  <c r="DU39" i="23"/>
  <c r="CM39" i="23"/>
  <c r="DD39" i="23" s="1"/>
  <c r="FC39" i="23" s="1"/>
  <c r="GK39" i="23" s="1"/>
  <c r="DU386" i="23"/>
  <c r="CM386" i="23"/>
  <c r="DD386" i="23" s="1"/>
  <c r="FC386" i="23" s="1"/>
  <c r="GK386" i="23" s="1"/>
  <c r="GY412" i="23"/>
  <c r="HP30" i="23"/>
  <c r="HP412" i="23" s="1"/>
  <c r="HP16" i="23"/>
  <c r="HP419" i="23" s="1"/>
  <c r="GY419" i="23"/>
  <c r="GY410" i="23"/>
  <c r="HP146" i="23"/>
  <c r="HP410" i="23" s="1"/>
  <c r="GY422" i="23"/>
  <c r="HP15" i="23"/>
  <c r="HP87" i="23"/>
  <c r="HP413" i="23" s="1"/>
  <c r="GY413" i="23"/>
  <c r="GY425" i="23"/>
  <c r="HP35" i="23"/>
  <c r="HP425" i="23" s="1"/>
  <c r="HP22" i="23"/>
  <c r="HP418" i="23" s="1"/>
  <c r="GY418" i="23"/>
  <c r="HP83" i="23"/>
  <c r="HP421" i="23" s="1"/>
  <c r="GY421" i="23"/>
  <c r="GY423" i="23"/>
  <c r="HP14" i="23"/>
  <c r="GY398" i="23"/>
  <c r="GY405" i="23"/>
  <c r="GY407" i="23"/>
  <c r="HP93" i="23"/>
  <c r="R69" i="26"/>
  <c r="R70" i="26" s="1"/>
  <c r="R93" i="26" s="1"/>
  <c r="GY408" i="23"/>
  <c r="HP64" i="23"/>
  <c r="HP408" i="23" s="1"/>
  <c r="GY414" i="23"/>
  <c r="GY424" i="23"/>
  <c r="HP20" i="23"/>
  <c r="GY420" i="23"/>
  <c r="GY409" i="23"/>
  <c r="HP23" i="23"/>
  <c r="GY411" i="23"/>
  <c r="HP25" i="23"/>
  <c r="GY426" i="23"/>
  <c r="HP147" i="23"/>
  <c r="HP415" i="23" s="1"/>
  <c r="GY415" i="23"/>
  <c r="HP56" i="23"/>
  <c r="HP406" i="23" s="1"/>
  <c r="GY406" i="23"/>
  <c r="GZ379" i="23"/>
  <c r="HQ379" i="23" s="1"/>
  <c r="GZ300" i="23"/>
  <c r="HQ300" i="23" s="1"/>
  <c r="GZ146" i="23"/>
  <c r="GZ127" i="23"/>
  <c r="HQ127" i="23" s="1"/>
  <c r="GZ205" i="23"/>
  <c r="HQ205" i="23" s="1"/>
  <c r="GZ161" i="23"/>
  <c r="HQ161" i="23" s="1"/>
  <c r="GZ181" i="23"/>
  <c r="HQ181" i="23" s="1"/>
  <c r="GZ95" i="23"/>
  <c r="HQ95" i="23" s="1"/>
  <c r="GZ163" i="23"/>
  <c r="HQ163" i="23" s="1"/>
  <c r="GZ194" i="23"/>
  <c r="HQ194" i="23" s="1"/>
  <c r="GZ81" i="23"/>
  <c r="HQ81" i="23" s="1"/>
  <c r="GZ202" i="23"/>
  <c r="HQ202" i="23" s="1"/>
  <c r="GZ152" i="23"/>
  <c r="HQ152" i="23" s="1"/>
  <c r="GZ37" i="23"/>
  <c r="HQ37" i="23" s="1"/>
  <c r="GZ39" i="23"/>
  <c r="HQ39" i="23" s="1"/>
  <c r="GZ116" i="23"/>
  <c r="HQ116" i="23" s="1"/>
  <c r="GZ38" i="23"/>
  <c r="HQ38" i="23" s="1"/>
  <c r="GZ110" i="23"/>
  <c r="HQ110" i="23" s="1"/>
  <c r="GZ102" i="23"/>
  <c r="HQ102" i="23" s="1"/>
  <c r="GZ295" i="23"/>
  <c r="HQ295" i="23" s="1"/>
  <c r="GZ220" i="23"/>
  <c r="HQ220" i="23" s="1"/>
  <c r="GZ107" i="23"/>
  <c r="HQ107" i="23" s="1"/>
  <c r="GZ320" i="23"/>
  <c r="HQ320" i="23" s="1"/>
  <c r="GZ329" i="23"/>
  <c r="HQ329" i="23" s="1"/>
  <c r="GZ66" i="23"/>
  <c r="HQ66" i="23" s="1"/>
  <c r="GZ232" i="23"/>
  <c r="HQ232" i="23" s="1"/>
  <c r="GZ206" i="23"/>
  <c r="HQ206" i="23" s="1"/>
  <c r="GZ18" i="23"/>
  <c r="HQ18" i="23" s="1"/>
  <c r="GZ261" i="23"/>
  <c r="HQ261" i="23" s="1"/>
  <c r="GZ294" i="23"/>
  <c r="HQ294" i="23" s="1"/>
  <c r="GZ50" i="23"/>
  <c r="HQ50" i="23" s="1"/>
  <c r="GZ72" i="23"/>
  <c r="HQ72" i="23" s="1"/>
  <c r="GZ144" i="23"/>
  <c r="HQ144" i="23" s="1"/>
  <c r="GZ19" i="23"/>
  <c r="HQ19" i="23" s="1"/>
  <c r="GZ168" i="23"/>
  <c r="HQ168" i="23" s="1"/>
  <c r="GZ247" i="23"/>
  <c r="HQ247" i="23" s="1"/>
  <c r="GZ45" i="23"/>
  <c r="HQ45" i="23" s="1"/>
  <c r="GZ252" i="23"/>
  <c r="HQ252" i="23" s="1"/>
  <c r="GZ113" i="23"/>
  <c r="HQ113" i="23" s="1"/>
  <c r="GZ274" i="23"/>
  <c r="HQ274" i="23" s="1"/>
  <c r="GZ89" i="23"/>
  <c r="HQ89" i="23" s="1"/>
  <c r="GZ215" i="23"/>
  <c r="HQ215" i="23" s="1"/>
  <c r="GZ56" i="23"/>
  <c r="GZ257" i="23"/>
  <c r="HQ257" i="23" s="1"/>
  <c r="GZ385" i="23"/>
  <c r="HQ385" i="23" s="1"/>
  <c r="GZ108" i="23"/>
  <c r="HQ108" i="23" s="1"/>
  <c r="GZ141" i="23"/>
  <c r="HQ141" i="23" s="1"/>
  <c r="GZ343" i="23"/>
  <c r="HQ343" i="23" s="1"/>
  <c r="GZ98" i="23"/>
  <c r="HQ98" i="23" s="1"/>
  <c r="GZ239" i="23"/>
  <c r="HQ239" i="23" s="1"/>
  <c r="GZ342" i="23"/>
  <c r="HQ342" i="23" s="1"/>
  <c r="GZ213" i="23"/>
  <c r="HQ213" i="23" s="1"/>
  <c r="GZ363" i="23"/>
  <c r="HQ363" i="23" s="1"/>
  <c r="GZ103" i="23"/>
  <c r="HQ103" i="23" s="1"/>
  <c r="GZ357" i="23"/>
  <c r="HQ357" i="23" s="1"/>
  <c r="GZ307" i="23"/>
  <c r="HQ307" i="23" s="1"/>
  <c r="GZ20" i="23"/>
  <c r="GZ118" i="23"/>
  <c r="HQ118" i="23" s="1"/>
  <c r="GZ200" i="23"/>
  <c r="HQ200" i="23" s="1"/>
  <c r="GZ281" i="23"/>
  <c r="HQ281" i="23" s="1"/>
  <c r="GZ132" i="23"/>
  <c r="HQ132" i="23" s="1"/>
  <c r="GZ282" i="23"/>
  <c r="HQ282" i="23" s="1"/>
  <c r="GZ184" i="23"/>
  <c r="HQ184" i="23" s="1"/>
  <c r="GZ63" i="23"/>
  <c r="HQ63" i="23" s="1"/>
  <c r="GZ69" i="23"/>
  <c r="HQ69" i="23" s="1"/>
  <c r="GZ228" i="23"/>
  <c r="HQ228" i="23" s="1"/>
  <c r="GZ24" i="23"/>
  <c r="HQ24" i="23" s="1"/>
  <c r="GZ233" i="23"/>
  <c r="HQ233" i="23" s="1"/>
  <c r="GZ100" i="23"/>
  <c r="HQ100" i="23" s="1"/>
  <c r="GZ209" i="23"/>
  <c r="HQ209" i="23" s="1"/>
  <c r="GZ31" i="23"/>
  <c r="HQ31" i="23" s="1"/>
  <c r="GZ297" i="23"/>
  <c r="HQ297" i="23" s="1"/>
  <c r="GZ192" i="23"/>
  <c r="HQ192" i="23" s="1"/>
  <c r="GZ302" i="23"/>
  <c r="HQ302" i="23" s="1"/>
  <c r="GZ160" i="23"/>
  <c r="HQ160" i="23" s="1"/>
  <c r="GZ279" i="23"/>
  <c r="HQ279" i="23" s="1"/>
  <c r="GZ119" i="23"/>
  <c r="HQ119" i="23" s="1"/>
  <c r="GZ278" i="23"/>
  <c r="HQ278" i="23" s="1"/>
  <c r="GZ122" i="23"/>
  <c r="HQ122" i="23" s="1"/>
  <c r="GZ70" i="23"/>
  <c r="HQ70" i="23" s="1"/>
  <c r="GZ386" i="23"/>
  <c r="HQ386" i="23" s="1"/>
  <c r="GZ277" i="23"/>
  <c r="HQ277" i="23" s="1"/>
  <c r="GZ370" i="23"/>
  <c r="HQ370" i="23" s="1"/>
  <c r="GZ345" i="23"/>
  <c r="HQ345" i="23" s="1"/>
  <c r="GZ112" i="23"/>
  <c r="HQ112" i="23" s="1"/>
  <c r="GZ373" i="23"/>
  <c r="HQ373" i="23" s="1"/>
  <c r="GZ237" i="23"/>
  <c r="HQ237" i="23" s="1"/>
  <c r="GZ125" i="23"/>
  <c r="HQ125" i="23" s="1"/>
  <c r="GZ392" i="23"/>
  <c r="HQ392" i="23" s="1"/>
  <c r="GZ121" i="23"/>
  <c r="HQ121" i="23" s="1"/>
  <c r="GZ346" i="23"/>
  <c r="HQ346" i="23" s="1"/>
  <c r="GZ193" i="23"/>
  <c r="HQ193" i="23" s="1"/>
  <c r="GZ143" i="23"/>
  <c r="HQ143" i="23" s="1"/>
  <c r="GZ166" i="23"/>
  <c r="HQ166" i="23" s="1"/>
  <c r="GZ92" i="23"/>
  <c r="HQ92" i="23" s="1"/>
  <c r="GZ140" i="23"/>
  <c r="HQ140" i="23" s="1"/>
  <c r="GZ68" i="23"/>
  <c r="HQ68" i="23" s="1"/>
  <c r="GZ157" i="23"/>
  <c r="HQ157" i="23" s="1"/>
  <c r="GZ27" i="23"/>
  <c r="HQ27" i="23" s="1"/>
  <c r="GZ190" i="23"/>
  <c r="HQ190" i="23" s="1"/>
  <c r="GZ91" i="23"/>
  <c r="HQ91" i="23" s="1"/>
  <c r="GZ33" i="23"/>
  <c r="HQ33" i="23" s="1"/>
  <c r="GZ367" i="23"/>
  <c r="HQ367" i="23" s="1"/>
  <c r="GZ23" i="23"/>
  <c r="GZ390" i="23"/>
  <c r="HQ390" i="23" s="1"/>
  <c r="GZ41" i="23"/>
  <c r="HQ41" i="23" s="1"/>
  <c r="GZ303" i="23"/>
  <c r="HQ303" i="23" s="1"/>
  <c r="GZ340" i="23"/>
  <c r="HQ340" i="23" s="1"/>
  <c r="GZ292" i="23"/>
  <c r="HQ292" i="23" s="1"/>
  <c r="GZ364" i="23"/>
  <c r="HQ364" i="23" s="1"/>
  <c r="GZ314" i="23"/>
  <c r="HQ314" i="23" s="1"/>
  <c r="GZ355" i="23"/>
  <c r="HQ355" i="23" s="1"/>
  <c r="GZ177" i="23"/>
  <c r="HQ177" i="23" s="1"/>
  <c r="GZ26" i="23"/>
  <c r="HQ26" i="23" s="1"/>
  <c r="GZ260" i="23"/>
  <c r="HQ260" i="23" s="1"/>
  <c r="GZ245" i="23"/>
  <c r="HQ245" i="23" s="1"/>
  <c r="GZ230" i="23"/>
  <c r="HQ230" i="23" s="1"/>
  <c r="GZ29" i="23"/>
  <c r="HQ29" i="23" s="1"/>
  <c r="GZ14" i="23"/>
  <c r="GZ309" i="23"/>
  <c r="HQ309" i="23" s="1"/>
  <c r="GZ120" i="23"/>
  <c r="HQ120" i="23" s="1"/>
  <c r="GZ255" i="23"/>
  <c r="HQ255" i="23" s="1"/>
  <c r="GZ145" i="23"/>
  <c r="HQ145" i="23" s="1"/>
  <c r="GZ251" i="23"/>
  <c r="HQ251" i="23" s="1"/>
  <c r="GZ99" i="23"/>
  <c r="HQ99" i="23" s="1"/>
  <c r="GZ293" i="23"/>
  <c r="HQ293" i="23" s="1"/>
  <c r="GZ264" i="23"/>
  <c r="HQ264" i="23" s="1"/>
  <c r="GZ249" i="23"/>
  <c r="HQ249" i="23" s="1"/>
  <c r="GZ359" i="23"/>
  <c r="HQ359" i="23" s="1"/>
  <c r="GZ337" i="23"/>
  <c r="HQ337" i="23" s="1"/>
  <c r="GZ55" i="23"/>
  <c r="HQ55" i="23" s="1"/>
  <c r="GZ49" i="23"/>
  <c r="HQ49" i="23" s="1"/>
  <c r="GZ250" i="23"/>
  <c r="HQ250" i="23" s="1"/>
  <c r="GZ158" i="23"/>
  <c r="HQ158" i="23" s="1"/>
  <c r="GZ226" i="23"/>
  <c r="HQ226" i="23" s="1"/>
  <c r="GZ114" i="23"/>
  <c r="HQ114" i="23" s="1"/>
  <c r="GZ231" i="23"/>
  <c r="HQ231" i="23" s="1"/>
  <c r="GZ350" i="23"/>
  <c r="HQ350" i="23" s="1"/>
  <c r="GZ254" i="23"/>
  <c r="HQ254" i="23" s="1"/>
  <c r="GZ115" i="23"/>
  <c r="HQ115" i="23" s="1"/>
  <c r="GZ65" i="23"/>
  <c r="HQ65" i="23" s="1"/>
  <c r="GZ207" i="23"/>
  <c r="HQ207" i="23" s="1"/>
  <c r="GZ133" i="23"/>
  <c r="HQ133" i="23" s="1"/>
  <c r="GZ154" i="23"/>
  <c r="HQ154" i="23" s="1"/>
  <c r="GZ43" i="23"/>
  <c r="HQ43" i="23" s="1"/>
  <c r="GZ134" i="23"/>
  <c r="HQ134" i="23" s="1"/>
  <c r="GZ304" i="23"/>
  <c r="HQ304" i="23" s="1"/>
  <c r="GZ246" i="23"/>
  <c r="HQ246" i="23" s="1"/>
  <c r="GZ283" i="23"/>
  <c r="HQ283" i="23" s="1"/>
  <c r="GZ139" i="23"/>
  <c r="HQ139" i="23" s="1"/>
  <c r="GZ243" i="23"/>
  <c r="HQ243" i="23" s="1"/>
  <c r="GZ90" i="23"/>
  <c r="HQ90" i="23" s="1"/>
  <c r="GZ217" i="23"/>
  <c r="HQ217" i="23" s="1"/>
  <c r="GZ47" i="23"/>
  <c r="HQ47" i="23" s="1"/>
  <c r="GZ159" i="23"/>
  <c r="HQ159" i="23" s="1"/>
  <c r="GZ387" i="23"/>
  <c r="HQ387" i="23" s="1"/>
  <c r="GZ199" i="23"/>
  <c r="HQ199" i="23" s="1"/>
  <c r="GZ389" i="23"/>
  <c r="HQ389" i="23" s="1"/>
  <c r="GZ175" i="23"/>
  <c r="HQ175" i="23" s="1"/>
  <c r="GZ336" i="23"/>
  <c r="HQ336" i="23" s="1"/>
  <c r="GZ263" i="23"/>
  <c r="HQ263" i="23" s="1"/>
  <c r="GZ32" i="23"/>
  <c r="HQ32" i="23" s="1"/>
  <c r="GZ223" i="23"/>
  <c r="HQ223" i="23" s="1"/>
  <c r="GZ85" i="23"/>
  <c r="HQ85" i="23" s="1"/>
  <c r="GZ268" i="23"/>
  <c r="HQ268" i="23" s="1"/>
  <c r="GZ211" i="23"/>
  <c r="HQ211" i="23" s="1"/>
  <c r="GZ240" i="23"/>
  <c r="HQ240" i="23" s="1"/>
  <c r="GZ394" i="23"/>
  <c r="HQ394" i="23" s="1"/>
  <c r="GZ383" i="23"/>
  <c r="HQ383" i="23" s="1"/>
  <c r="GZ174" i="23"/>
  <c r="HQ174" i="23" s="1"/>
  <c r="GZ369" i="23"/>
  <c r="HQ369" i="23" s="1"/>
  <c r="GZ266" i="23"/>
  <c r="HQ266" i="23" s="1"/>
  <c r="GZ74" i="23"/>
  <c r="HQ74" i="23" s="1"/>
  <c r="GZ88" i="23"/>
  <c r="HQ88" i="23" s="1"/>
  <c r="GZ362" i="23"/>
  <c r="HQ362" i="23" s="1"/>
  <c r="GZ349" i="23"/>
  <c r="HQ349" i="23" s="1"/>
  <c r="GZ229" i="23"/>
  <c r="HQ229" i="23" s="1"/>
  <c r="GZ341" i="23"/>
  <c r="HQ341" i="23" s="1"/>
  <c r="GZ253" i="23"/>
  <c r="HQ253" i="23" s="1"/>
  <c r="GZ76" i="23"/>
  <c r="HQ76" i="23" s="1"/>
  <c r="GZ315" i="23"/>
  <c r="HQ315" i="23" s="1"/>
  <c r="GZ299" i="23"/>
  <c r="HQ299" i="23" s="1"/>
  <c r="GZ333" i="23"/>
  <c r="HQ333" i="23" s="1"/>
  <c r="GZ62" i="23"/>
  <c r="HQ62" i="23" s="1"/>
  <c r="GZ323" i="23"/>
  <c r="HQ323" i="23" s="1"/>
  <c r="GZ148" i="23"/>
  <c r="HQ148" i="23" s="1"/>
  <c r="GZ265" i="23"/>
  <c r="HQ265" i="23" s="1"/>
  <c r="GZ366" i="23"/>
  <c r="HQ366" i="23" s="1"/>
  <c r="GZ391" i="23"/>
  <c r="HQ391" i="23" s="1"/>
  <c r="GZ327" i="23"/>
  <c r="HQ327" i="23" s="1"/>
  <c r="GZ236" i="23"/>
  <c r="HQ236" i="23" s="1"/>
  <c r="GZ40" i="23"/>
  <c r="HQ40" i="23" s="1"/>
  <c r="GZ208" i="23"/>
  <c r="HQ208" i="23" s="1"/>
  <c r="GZ135" i="23"/>
  <c r="HQ135" i="23" s="1"/>
  <c r="GZ57" i="23"/>
  <c r="HQ57" i="23" s="1"/>
  <c r="GZ221" i="23"/>
  <c r="HQ221" i="23" s="1"/>
  <c r="GZ305" i="23"/>
  <c r="HQ305" i="23" s="1"/>
  <c r="GZ171" i="23"/>
  <c r="HQ171" i="23" s="1"/>
  <c r="GZ330" i="23"/>
  <c r="HQ330" i="23" s="1"/>
  <c r="GZ219" i="23"/>
  <c r="HQ219" i="23" s="1"/>
  <c r="GZ321" i="23"/>
  <c r="HQ321" i="23" s="1"/>
  <c r="GZ54" i="23"/>
  <c r="HQ54" i="23" s="1"/>
  <c r="GZ35" i="23"/>
  <c r="GZ150" i="23"/>
  <c r="HQ150" i="23" s="1"/>
  <c r="GZ216" i="23"/>
  <c r="HQ216" i="23" s="1"/>
  <c r="GZ78" i="23"/>
  <c r="HQ78" i="23" s="1"/>
  <c r="GZ285" i="23"/>
  <c r="HQ285" i="23" s="1"/>
  <c r="GZ380" i="23"/>
  <c r="HQ380" i="23" s="1"/>
  <c r="GZ244" i="23"/>
  <c r="HQ244" i="23" s="1"/>
  <c r="GZ84" i="23"/>
  <c r="HQ84" i="23" s="1"/>
  <c r="GZ71" i="23"/>
  <c r="HQ71" i="23" s="1"/>
  <c r="GZ353" i="23"/>
  <c r="HQ353" i="23" s="1"/>
  <c r="GZ64" i="23"/>
  <c r="GZ77" i="23"/>
  <c r="HQ77" i="23" s="1"/>
  <c r="GZ288" i="23"/>
  <c r="HQ288" i="23" s="1"/>
  <c r="GZ368" i="23"/>
  <c r="HQ368" i="23" s="1"/>
  <c r="GZ331" i="23"/>
  <c r="HQ331" i="23" s="1"/>
  <c r="GZ234" i="23"/>
  <c r="HQ234" i="23" s="1"/>
  <c r="GZ204" i="23"/>
  <c r="HQ204" i="23" s="1"/>
  <c r="GZ361" i="23"/>
  <c r="HQ361" i="23" s="1"/>
  <c r="GZ214" i="23"/>
  <c r="HQ214" i="23" s="1"/>
  <c r="GZ36" i="23"/>
  <c r="HQ36" i="23" s="1"/>
  <c r="GZ273" i="23"/>
  <c r="HQ273" i="23" s="1"/>
  <c r="GZ365" i="23"/>
  <c r="HQ365" i="23" s="1"/>
  <c r="GZ58" i="23"/>
  <c r="HQ58" i="23" s="1"/>
  <c r="GZ60" i="23"/>
  <c r="HQ60" i="23" s="1"/>
  <c r="GZ198" i="23"/>
  <c r="HQ198" i="23" s="1"/>
  <c r="GZ111" i="23"/>
  <c r="HQ111" i="23" s="1"/>
  <c r="GZ227" i="23"/>
  <c r="HQ227" i="23" s="1"/>
  <c r="GZ195" i="23"/>
  <c r="HQ195" i="23" s="1"/>
  <c r="GZ44" i="23"/>
  <c r="HQ44" i="23" s="1"/>
  <c r="GZ28" i="23"/>
  <c r="HQ28" i="23" s="1"/>
  <c r="GZ197" i="23"/>
  <c r="HQ197" i="23" s="1"/>
  <c r="GZ179" i="23"/>
  <c r="HQ179" i="23" s="1"/>
  <c r="GZ52" i="23"/>
  <c r="HQ52" i="23" s="1"/>
  <c r="GZ378" i="23"/>
  <c r="HQ378" i="23" s="1"/>
  <c r="GZ142" i="23"/>
  <c r="HQ142" i="23" s="1"/>
  <c r="GZ335" i="23"/>
  <c r="HQ335" i="23" s="1"/>
  <c r="GZ82" i="23"/>
  <c r="HQ82" i="23" s="1"/>
  <c r="GZ187" i="23"/>
  <c r="HQ187" i="23" s="1"/>
  <c r="GZ347" i="23"/>
  <c r="HQ347" i="23" s="1"/>
  <c r="GZ308" i="23"/>
  <c r="HQ308" i="23" s="1"/>
  <c r="GZ339" i="23"/>
  <c r="HQ339" i="23" s="1"/>
  <c r="GZ301" i="23"/>
  <c r="HQ301" i="23" s="1"/>
  <c r="GZ290" i="23"/>
  <c r="HQ290" i="23" s="1"/>
  <c r="GZ201" i="23"/>
  <c r="HQ201" i="23" s="1"/>
  <c r="GZ34" i="23"/>
  <c r="HQ34" i="23" s="1"/>
  <c r="GZ182" i="23"/>
  <c r="HQ182" i="23" s="1"/>
  <c r="GZ87" i="23"/>
  <c r="GZ183" i="23"/>
  <c r="HQ183" i="23" s="1"/>
  <c r="GZ351" i="23"/>
  <c r="HQ351" i="23" s="1"/>
  <c r="GZ155" i="23"/>
  <c r="HQ155" i="23" s="1"/>
  <c r="GZ325" i="23"/>
  <c r="HQ325" i="23" s="1"/>
  <c r="GZ188" i="23"/>
  <c r="HQ188" i="23" s="1"/>
  <c r="GZ354" i="23"/>
  <c r="HQ354" i="23" s="1"/>
  <c r="GZ164" i="23"/>
  <c r="HQ164" i="23" s="1"/>
  <c r="GZ270" i="23"/>
  <c r="HQ270" i="23" s="1"/>
  <c r="GZ248" i="23"/>
  <c r="HQ248" i="23" s="1"/>
  <c r="GZ185" i="23"/>
  <c r="HQ185" i="23" s="1"/>
  <c r="GZ189" i="23"/>
  <c r="HQ189" i="23" s="1"/>
  <c r="GZ348" i="23"/>
  <c r="HQ348" i="23" s="1"/>
  <c r="GZ258" i="23"/>
  <c r="HQ258" i="23" s="1"/>
  <c r="GZ381" i="23"/>
  <c r="HQ381" i="23" s="1"/>
  <c r="GZ170" i="23"/>
  <c r="HQ170" i="23" s="1"/>
  <c r="GZ338" i="23"/>
  <c r="HQ338" i="23" s="1"/>
  <c r="GZ153" i="23"/>
  <c r="HQ153" i="23" s="1"/>
  <c r="GZ319" i="23"/>
  <c r="HQ319" i="23" s="1"/>
  <c r="GZ238" i="23"/>
  <c r="HQ238" i="23" s="1"/>
  <c r="GZ334" i="23"/>
  <c r="HQ334" i="23" s="1"/>
  <c r="GZ138" i="23"/>
  <c r="HQ138" i="23" s="1"/>
  <c r="GZ75" i="23"/>
  <c r="HQ75" i="23" s="1"/>
  <c r="GZ137" i="23"/>
  <c r="HQ137" i="23" s="1"/>
  <c r="GZ46" i="23"/>
  <c r="HQ46" i="23" s="1"/>
  <c r="GZ53" i="23"/>
  <c r="HQ53" i="23" s="1"/>
  <c r="GZ106" i="23"/>
  <c r="HQ106" i="23" s="1"/>
  <c r="GZ22" i="23"/>
  <c r="GZ375" i="23"/>
  <c r="HQ375" i="23" s="1"/>
  <c r="GZ17" i="23"/>
  <c r="HQ17" i="23" s="1"/>
  <c r="GZ374" i="23"/>
  <c r="HQ374" i="23" s="1"/>
  <c r="GZ97" i="23"/>
  <c r="HQ97" i="23" s="1"/>
  <c r="GZ30" i="23"/>
  <c r="GZ241" i="23"/>
  <c r="HQ241" i="23" s="1"/>
  <c r="GZ48" i="23"/>
  <c r="HQ48" i="23" s="1"/>
  <c r="GZ332" i="23"/>
  <c r="HQ332" i="23" s="1"/>
  <c r="GZ269" i="23"/>
  <c r="HQ269" i="23" s="1"/>
  <c r="GZ322" i="23"/>
  <c r="HQ322" i="23" s="1"/>
  <c r="GZ94" i="23"/>
  <c r="HQ94" i="23" s="1"/>
  <c r="GZ313" i="23"/>
  <c r="HQ313" i="23" s="1"/>
  <c r="GZ203" i="23"/>
  <c r="HQ203" i="23" s="1"/>
  <c r="GZ289" i="23"/>
  <c r="HQ289" i="23" s="1"/>
  <c r="GZ235" i="23"/>
  <c r="HQ235" i="23" s="1"/>
  <c r="GZ222" i="23"/>
  <c r="HQ222" i="23" s="1"/>
  <c r="GZ131" i="23"/>
  <c r="HQ131" i="23" s="1"/>
  <c r="GZ51" i="23"/>
  <c r="HQ51" i="23" s="1"/>
  <c r="GZ21" i="23"/>
  <c r="HQ21" i="23" s="1"/>
  <c r="GZ93" i="23"/>
  <c r="GZ172" i="23"/>
  <c r="HQ172" i="23" s="1"/>
  <c r="GZ275" i="23"/>
  <c r="HQ275" i="23" s="1"/>
  <c r="GZ129" i="23"/>
  <c r="HQ129" i="23" s="1"/>
  <c r="GZ276" i="23"/>
  <c r="HQ276" i="23" s="1"/>
  <c r="GZ128" i="23"/>
  <c r="HQ128" i="23" s="1"/>
  <c r="GZ280" i="23"/>
  <c r="HQ280" i="23" s="1"/>
  <c r="GZ344" i="23"/>
  <c r="HQ344" i="23" s="1"/>
  <c r="GZ328" i="23"/>
  <c r="HQ328" i="23" s="1"/>
  <c r="GZ25" i="23"/>
  <c r="GZ80" i="23"/>
  <c r="HQ80" i="23" s="1"/>
  <c r="GZ126" i="23"/>
  <c r="HQ126" i="23" s="1"/>
  <c r="GZ352" i="23"/>
  <c r="HQ352" i="23" s="1"/>
  <c r="GZ104" i="23"/>
  <c r="HQ104" i="23" s="1"/>
  <c r="GZ169" i="23"/>
  <c r="HQ169" i="23" s="1"/>
  <c r="GZ218" i="23"/>
  <c r="HQ218" i="23" s="1"/>
  <c r="GZ149" i="23"/>
  <c r="HQ149" i="23" s="1"/>
  <c r="GZ178" i="23"/>
  <c r="HQ178" i="23" s="1"/>
  <c r="GZ83" i="23"/>
  <c r="GZ147" i="23"/>
  <c r="GZ79" i="23"/>
  <c r="HQ79" i="23" s="1"/>
  <c r="GZ324" i="23"/>
  <c r="HQ324" i="23" s="1"/>
  <c r="GZ291" i="23"/>
  <c r="HQ291" i="23" s="1"/>
  <c r="GZ67" i="23"/>
  <c r="HQ67" i="23" s="1"/>
  <c r="GZ151" i="23"/>
  <c r="HQ151" i="23" s="1"/>
  <c r="GZ388" i="23"/>
  <c r="HQ388" i="23" s="1"/>
  <c r="GZ186" i="23"/>
  <c r="HQ186" i="23" s="1"/>
  <c r="GZ296" i="23"/>
  <c r="HQ296" i="23" s="1"/>
  <c r="GZ377" i="23"/>
  <c r="HQ377" i="23" s="1"/>
  <c r="GZ284" i="23"/>
  <c r="HQ284" i="23" s="1"/>
  <c r="GZ123" i="23"/>
  <c r="HQ123" i="23" s="1"/>
  <c r="GZ317" i="23"/>
  <c r="HQ317" i="23" s="1"/>
  <c r="GZ311" i="23"/>
  <c r="HQ311" i="23" s="1"/>
  <c r="GZ298" i="23"/>
  <c r="HQ298" i="23" s="1"/>
  <c r="GZ42" i="23"/>
  <c r="HQ42" i="23" s="1"/>
  <c r="GZ210" i="23"/>
  <c r="HQ210" i="23" s="1"/>
  <c r="GZ393" i="23"/>
  <c r="HQ393" i="23" s="1"/>
  <c r="GZ180" i="23"/>
  <c r="HQ180" i="23" s="1"/>
  <c r="GZ191" i="23"/>
  <c r="HQ191" i="23" s="1"/>
  <c r="GZ156" i="23"/>
  <c r="HQ156" i="23" s="1"/>
  <c r="GZ326" i="23"/>
  <c r="HQ326" i="23" s="1"/>
  <c r="GZ136" i="23"/>
  <c r="HQ136" i="23" s="1"/>
  <c r="GZ384" i="23"/>
  <c r="HQ384" i="23" s="1"/>
  <c r="GZ316" i="23"/>
  <c r="HQ316" i="23" s="1"/>
  <c r="GZ267" i="23"/>
  <c r="HQ267" i="23" s="1"/>
  <c r="GZ256" i="23"/>
  <c r="HQ256" i="23" s="1"/>
  <c r="GZ212" i="23"/>
  <c r="HQ212" i="23" s="1"/>
  <c r="GZ262" i="23"/>
  <c r="HQ262" i="23" s="1"/>
  <c r="GZ396" i="23"/>
  <c r="HQ396" i="23" s="1"/>
  <c r="GZ376" i="23"/>
  <c r="HQ376" i="23" s="1"/>
  <c r="GZ61" i="23"/>
  <c r="HQ61" i="23" s="1"/>
  <c r="GZ272" i="23"/>
  <c r="HQ272" i="23" s="1"/>
  <c r="GZ318" i="23"/>
  <c r="HQ318" i="23" s="1"/>
  <c r="GZ306" i="23"/>
  <c r="HQ306" i="23" s="1"/>
  <c r="GZ162" i="23"/>
  <c r="HQ162" i="23" s="1"/>
  <c r="GZ130" i="23"/>
  <c r="HQ130" i="23" s="1"/>
  <c r="GZ358" i="23"/>
  <c r="HQ358" i="23" s="1"/>
  <c r="GZ165" i="23"/>
  <c r="HQ165" i="23" s="1"/>
  <c r="GZ224" i="23"/>
  <c r="HQ224" i="23" s="1"/>
  <c r="GZ173" i="23"/>
  <c r="HQ173" i="23" s="1"/>
  <c r="GZ124" i="23"/>
  <c r="HQ124" i="23" s="1"/>
  <c r="GZ360" i="23"/>
  <c r="HQ360" i="23" s="1"/>
  <c r="GZ259" i="23"/>
  <c r="HQ259" i="23" s="1"/>
  <c r="GZ196" i="23"/>
  <c r="HQ196" i="23" s="1"/>
  <c r="GZ287" i="23"/>
  <c r="HQ287" i="23" s="1"/>
  <c r="GZ382" i="23"/>
  <c r="HQ382" i="23" s="1"/>
  <c r="GZ73" i="23"/>
  <c r="HQ73" i="23" s="1"/>
  <c r="GZ371" i="23"/>
  <c r="HQ371" i="23" s="1"/>
  <c r="GZ242" i="23"/>
  <c r="HQ242" i="23" s="1"/>
  <c r="GZ312" i="23"/>
  <c r="HQ312" i="23" s="1"/>
  <c r="GZ59" i="23"/>
  <c r="HQ59" i="23" s="1"/>
  <c r="GZ286" i="23"/>
  <c r="HQ286" i="23" s="1"/>
  <c r="GZ372" i="23"/>
  <c r="HQ372" i="23" s="1"/>
  <c r="GZ16" i="23"/>
  <c r="GZ105" i="23"/>
  <c r="HQ105" i="23" s="1"/>
  <c r="GZ395" i="23"/>
  <c r="HQ395" i="23" s="1"/>
  <c r="GZ225" i="23"/>
  <c r="HQ225" i="23" s="1"/>
  <c r="GZ271" i="23"/>
  <c r="HQ271" i="23" s="1"/>
  <c r="GZ176" i="23"/>
  <c r="HQ176" i="23" s="1"/>
  <c r="GZ86" i="23"/>
  <c r="HQ86" i="23" s="1"/>
  <c r="GZ101" i="23"/>
  <c r="HQ101" i="23" s="1"/>
  <c r="GZ96" i="23"/>
  <c r="HQ96" i="23" s="1"/>
  <c r="GZ167" i="23"/>
  <c r="HQ167" i="23" s="1"/>
  <c r="GZ310" i="23"/>
  <c r="HQ310" i="23" s="1"/>
  <c r="GZ109" i="23"/>
  <c r="HQ109" i="23" s="1"/>
  <c r="GZ15" i="23"/>
  <c r="GZ117" i="23"/>
  <c r="HQ117" i="23" s="1"/>
  <c r="GZ356" i="23"/>
  <c r="HQ356" i="23" s="1"/>
  <c r="FE25" i="23"/>
  <c r="FE22" i="23"/>
  <c r="FE93" i="23"/>
  <c r="FE83" i="23"/>
  <c r="FE30" i="23"/>
  <c r="FE15" i="23"/>
  <c r="HC400" i="23"/>
  <c r="HT400" i="23" s="1"/>
  <c r="GM410" i="23"/>
  <c r="GJ424" i="23" l="1"/>
  <c r="EL271" i="23"/>
  <c r="EL339" i="23"/>
  <c r="EL174" i="23"/>
  <c r="EL36" i="23"/>
  <c r="EL85" i="23"/>
  <c r="EL269" i="23"/>
  <c r="EL110" i="23"/>
  <c r="EL217" i="23"/>
  <c r="EL234" i="23"/>
  <c r="EL119" i="23"/>
  <c r="EL103" i="23"/>
  <c r="EL323" i="23"/>
  <c r="GJ422" i="23"/>
  <c r="GJ418" i="23"/>
  <c r="EL121" i="23"/>
  <c r="EL223" i="23"/>
  <c r="EL268" i="23"/>
  <c r="EL295" i="23"/>
  <c r="EL287" i="23"/>
  <c r="EL131" i="23"/>
  <c r="EL143" i="23"/>
  <c r="EL257" i="23"/>
  <c r="GM83" i="23"/>
  <c r="GM93" i="23"/>
  <c r="GM22" i="23"/>
  <c r="GM25" i="23"/>
  <c r="GM15" i="23"/>
  <c r="GM30" i="23"/>
  <c r="GJ412" i="23"/>
  <c r="EL346" i="23"/>
  <c r="EL351" i="23"/>
  <c r="GK82" i="23"/>
  <c r="GK408" i="23" s="1"/>
  <c r="FC408" i="23"/>
  <c r="GK142" i="23"/>
  <c r="GK407" i="23" s="1"/>
  <c r="FC407" i="23"/>
  <c r="GJ398" i="23"/>
  <c r="GJ405" i="23"/>
  <c r="GJ423" i="23"/>
  <c r="GK26" i="23"/>
  <c r="FC422" i="23"/>
  <c r="GK53" i="23"/>
  <c r="GK425" i="23" s="1"/>
  <c r="FC425" i="23"/>
  <c r="GK31" i="23"/>
  <c r="FC412" i="23"/>
  <c r="GK24" i="23"/>
  <c r="FC420" i="23"/>
  <c r="FC409" i="23"/>
  <c r="GK27" i="23"/>
  <c r="FC418" i="23"/>
  <c r="GJ409" i="23"/>
  <c r="GJ420" i="23"/>
  <c r="GK42" i="23"/>
  <c r="FC424" i="23"/>
  <c r="GK17" i="23"/>
  <c r="FC423" i="23"/>
  <c r="FC405" i="23"/>
  <c r="FC398" i="23"/>
  <c r="GK32" i="23"/>
  <c r="GK414" i="23" s="1"/>
  <c r="FC414" i="23"/>
  <c r="GK18" i="23"/>
  <c r="GK419" i="23" s="1"/>
  <c r="FC419" i="23"/>
  <c r="GK62" i="23"/>
  <c r="GK406" i="23" s="1"/>
  <c r="FC406" i="23"/>
  <c r="GK95" i="23"/>
  <c r="GK421" i="23" s="1"/>
  <c r="FC421" i="23"/>
  <c r="GK44" i="23"/>
  <c r="GK426" i="23" s="1"/>
  <c r="FC426" i="23"/>
  <c r="GK179" i="23"/>
  <c r="GK413" i="23" s="1"/>
  <c r="FC413" i="23"/>
  <c r="GK214" i="23"/>
  <c r="GK415" i="23" s="1"/>
  <c r="FC415" i="23"/>
  <c r="GK40" i="23"/>
  <c r="FC411" i="23"/>
  <c r="GJ411" i="23"/>
  <c r="EL38" i="23"/>
  <c r="EL395" i="23"/>
  <c r="EL273" i="23"/>
  <c r="U55" i="33" s="1"/>
  <c r="EL90" i="23"/>
  <c r="EL171" i="23"/>
  <c r="EL42" i="23"/>
  <c r="EL17" i="23"/>
  <c r="EL150" i="23"/>
  <c r="EL255" i="23"/>
  <c r="EL107" i="23"/>
  <c r="EL331" i="23"/>
  <c r="EL252" i="23"/>
  <c r="U53" i="33" s="1"/>
  <c r="EL133" i="23"/>
  <c r="EL303" i="23"/>
  <c r="EL95" i="23"/>
  <c r="EL218" i="23"/>
  <c r="EL380" i="23"/>
  <c r="EL238" i="23"/>
  <c r="EL162" i="23"/>
  <c r="EL125" i="23"/>
  <c r="EL370" i="23"/>
  <c r="EL67" i="23"/>
  <c r="U42" i="33" s="1"/>
  <c r="EL145" i="23"/>
  <c r="EL62" i="23"/>
  <c r="EL144" i="23"/>
  <c r="EL188" i="23"/>
  <c r="EL201" i="23"/>
  <c r="EL265" i="23"/>
  <c r="EL79" i="23"/>
  <c r="EL24" i="23"/>
  <c r="EL317" i="23"/>
  <c r="EL222" i="23"/>
  <c r="EL393" i="23"/>
  <c r="EL122" i="23"/>
  <c r="EL44" i="23"/>
  <c r="EL281" i="23"/>
  <c r="EL166" i="23"/>
  <c r="EL39" i="23"/>
  <c r="EL71" i="23"/>
  <c r="EL124" i="23"/>
  <c r="EL138" i="23"/>
  <c r="EL196" i="23"/>
  <c r="EL383" i="23"/>
  <c r="EL285" i="23"/>
  <c r="EL391" i="23"/>
  <c r="EL173" i="23"/>
  <c r="EL100" i="23"/>
  <c r="EL337" i="23"/>
  <c r="EL260" i="23"/>
  <c r="U54" i="33" s="1"/>
  <c r="EL214" i="23"/>
  <c r="EL389" i="23"/>
  <c r="EL283" i="23"/>
  <c r="EL298" i="23"/>
  <c r="EL394" i="23"/>
  <c r="U38" i="33" s="1"/>
  <c r="EL194" i="23"/>
  <c r="EL226" i="23"/>
  <c r="U30" i="33" s="1"/>
  <c r="EL376" i="23"/>
  <c r="EL239" i="23"/>
  <c r="EL58" i="23"/>
  <c r="EL142" i="23"/>
  <c r="EL141" i="23"/>
  <c r="EL127" i="23"/>
  <c r="EL335" i="23"/>
  <c r="EL286" i="23"/>
  <c r="EL314" i="23"/>
  <c r="EL157" i="23"/>
  <c r="EL55" i="23"/>
  <c r="EL345" i="23"/>
  <c r="EL320" i="23"/>
  <c r="EL278" i="23"/>
  <c r="EL367" i="23"/>
  <c r="EL272" i="23"/>
  <c r="EL282" i="23"/>
  <c r="EL152" i="23"/>
  <c r="EL374" i="23"/>
  <c r="EL193" i="23"/>
  <c r="EL199" i="23"/>
  <c r="EL92" i="23"/>
  <c r="EL70" i="23"/>
  <c r="EL334" i="23"/>
  <c r="EL382" i="23"/>
  <c r="EL332" i="23"/>
  <c r="EL48" i="23"/>
  <c r="EL178" i="23"/>
  <c r="EL84" i="23"/>
  <c r="EL112" i="23"/>
  <c r="EL355" i="23"/>
  <c r="U37" i="33" s="1"/>
  <c r="EL111" i="23"/>
  <c r="EL312" i="23"/>
  <c r="EL261" i="23"/>
  <c r="EL99" i="23"/>
  <c r="EL106" i="23"/>
  <c r="EL50" i="23"/>
  <c r="EL176" i="23"/>
  <c r="EL89" i="23"/>
  <c r="EL151" i="23"/>
  <c r="EL219" i="23"/>
  <c r="EL114" i="23"/>
  <c r="T84" i="26"/>
  <c r="EL378" i="23"/>
  <c r="EL191" i="23"/>
  <c r="EL253" i="23"/>
  <c r="EL183" i="23"/>
  <c r="EL245" i="23"/>
  <c r="EL235" i="23"/>
  <c r="EL381" i="23"/>
  <c r="EL387" i="23"/>
  <c r="EL63" i="23"/>
  <c r="EL82" i="23"/>
  <c r="EL75" i="23"/>
  <c r="EL267" i="23"/>
  <c r="U33" i="33" s="1"/>
  <c r="EL290" i="23"/>
  <c r="BW6" i="23"/>
  <c r="BD234" i="23"/>
  <c r="BE234" i="23" s="1"/>
  <c r="FV234" i="23" s="1"/>
  <c r="BD49" i="23"/>
  <c r="BE49" i="23" s="1"/>
  <c r="FV49" i="23" s="1"/>
  <c r="BD18" i="23"/>
  <c r="BE18" i="23" s="1"/>
  <c r="FV18" i="23" s="1"/>
  <c r="BD350" i="23"/>
  <c r="BE350" i="23" s="1"/>
  <c r="FV350" i="23" s="1"/>
  <c r="BD281" i="23"/>
  <c r="BE281" i="23" s="1"/>
  <c r="FV281" i="23" s="1"/>
  <c r="BD211" i="23"/>
  <c r="BE211" i="23" s="1"/>
  <c r="FV211" i="23" s="1"/>
  <c r="BD386" i="23"/>
  <c r="BE386" i="23" s="1"/>
  <c r="FV386" i="23" s="1"/>
  <c r="BD363" i="23"/>
  <c r="BE363" i="23" s="1"/>
  <c r="FV363" i="23" s="1"/>
  <c r="BD191" i="23"/>
  <c r="BE191" i="23" s="1"/>
  <c r="FV191" i="23" s="1"/>
  <c r="BD256" i="23"/>
  <c r="BE256" i="23" s="1"/>
  <c r="FV256" i="23" s="1"/>
  <c r="BD145" i="23"/>
  <c r="BE145" i="23" s="1"/>
  <c r="FV145" i="23" s="1"/>
  <c r="BD84" i="23"/>
  <c r="BE84" i="23" s="1"/>
  <c r="FV84" i="23" s="1"/>
  <c r="BD391" i="23"/>
  <c r="BE391" i="23" s="1"/>
  <c r="FV391" i="23" s="1"/>
  <c r="BD66" i="23"/>
  <c r="BE66" i="23" s="1"/>
  <c r="FV66" i="23" s="1"/>
  <c r="BD291" i="23"/>
  <c r="BE291" i="23" s="1"/>
  <c r="FV291" i="23" s="1"/>
  <c r="BD101" i="23"/>
  <c r="BE101" i="23" s="1"/>
  <c r="FV101" i="23" s="1"/>
  <c r="BD137" i="23"/>
  <c r="BE137" i="23" s="1"/>
  <c r="FV137" i="23" s="1"/>
  <c r="BD263" i="23"/>
  <c r="BE263" i="23" s="1"/>
  <c r="FV263" i="23" s="1"/>
  <c r="BD187" i="23"/>
  <c r="BE187" i="23" s="1"/>
  <c r="FV187" i="23" s="1"/>
  <c r="BD26" i="23"/>
  <c r="BE26" i="23" s="1"/>
  <c r="FV26" i="23" s="1"/>
  <c r="BD302" i="23"/>
  <c r="BE302" i="23" s="1"/>
  <c r="FV302" i="23" s="1"/>
  <c r="BD29" i="23"/>
  <c r="BE29" i="23" s="1"/>
  <c r="FV29" i="23" s="1"/>
  <c r="BD130" i="23"/>
  <c r="BE130" i="23" s="1"/>
  <c r="FV130" i="23" s="1"/>
  <c r="BD38" i="23"/>
  <c r="BE38" i="23" s="1"/>
  <c r="FV38" i="23" s="1"/>
  <c r="BD108" i="23"/>
  <c r="BE108" i="23" s="1"/>
  <c r="FV108" i="23" s="1"/>
  <c r="BD335" i="23"/>
  <c r="BE335" i="23" s="1"/>
  <c r="FV335" i="23" s="1"/>
  <c r="BD161" i="23"/>
  <c r="BE161" i="23" s="1"/>
  <c r="FV161" i="23" s="1"/>
  <c r="BD152" i="23"/>
  <c r="BE152" i="23" s="1"/>
  <c r="FV152" i="23" s="1"/>
  <c r="BD183" i="23"/>
  <c r="BE183" i="23" s="1"/>
  <c r="FV183" i="23" s="1"/>
  <c r="BD69" i="23"/>
  <c r="BE69" i="23" s="1"/>
  <c r="FV69" i="23" s="1"/>
  <c r="BD206" i="23"/>
  <c r="BE206" i="23" s="1"/>
  <c r="FV206" i="23" s="1"/>
  <c r="BD110" i="23"/>
  <c r="BE110" i="23" s="1"/>
  <c r="FV110" i="23" s="1"/>
  <c r="BD71" i="23"/>
  <c r="BE71" i="23" s="1"/>
  <c r="FV71" i="23" s="1"/>
  <c r="BD344" i="23"/>
  <c r="BE344" i="23" s="1"/>
  <c r="FV344" i="23" s="1"/>
  <c r="BD362" i="23"/>
  <c r="BE362" i="23" s="1"/>
  <c r="FV362" i="23" s="1"/>
  <c r="BD331" i="23"/>
  <c r="BE331" i="23" s="1"/>
  <c r="FV331" i="23" s="1"/>
  <c r="BD216" i="23"/>
  <c r="BE216" i="23" s="1"/>
  <c r="FV216" i="23" s="1"/>
  <c r="BD224" i="23"/>
  <c r="BE224" i="23" s="1"/>
  <c r="FV224" i="23" s="1"/>
  <c r="BD310" i="23"/>
  <c r="BE310" i="23" s="1"/>
  <c r="FV310" i="23" s="1"/>
  <c r="BD195" i="23"/>
  <c r="BE195" i="23" s="1"/>
  <c r="FV195" i="23" s="1"/>
  <c r="BD264" i="23"/>
  <c r="BE264" i="23" s="1"/>
  <c r="FV264" i="23" s="1"/>
  <c r="BD175" i="23"/>
  <c r="BE175" i="23" s="1"/>
  <c r="FV175" i="23" s="1"/>
  <c r="BD70" i="23"/>
  <c r="BE70" i="23" s="1"/>
  <c r="FV70" i="23" s="1"/>
  <c r="BD58" i="23"/>
  <c r="BE58" i="23" s="1"/>
  <c r="FV58" i="23" s="1"/>
  <c r="BD376" i="23"/>
  <c r="BE376" i="23" s="1"/>
  <c r="FV376" i="23" s="1"/>
  <c r="BD257" i="23"/>
  <c r="BE257" i="23" s="1"/>
  <c r="FV257" i="23" s="1"/>
  <c r="BD299" i="23"/>
  <c r="BE299" i="23" s="1"/>
  <c r="FV299" i="23" s="1"/>
  <c r="BD385" i="23"/>
  <c r="BE385" i="23" s="1"/>
  <c r="FV385" i="23" s="1"/>
  <c r="BD148" i="23"/>
  <c r="BE148" i="23" s="1"/>
  <c r="FV148" i="23" s="1"/>
  <c r="BD278" i="23"/>
  <c r="BE278" i="23" s="1"/>
  <c r="FV278" i="23" s="1"/>
  <c r="BD188" i="23"/>
  <c r="BE188" i="23" s="1"/>
  <c r="FV188" i="23" s="1"/>
  <c r="BD361" i="23"/>
  <c r="BE361" i="23" s="1"/>
  <c r="FV361" i="23" s="1"/>
  <c r="BD63" i="23"/>
  <c r="BE63" i="23" s="1"/>
  <c r="FV63" i="23" s="1"/>
  <c r="BD276" i="23"/>
  <c r="BE276" i="23" s="1"/>
  <c r="FV276" i="23" s="1"/>
  <c r="BD342" i="23"/>
  <c r="BE342" i="23" s="1"/>
  <c r="FV342" i="23" s="1"/>
  <c r="BD240" i="23"/>
  <c r="BE240" i="23" s="1"/>
  <c r="FV240" i="23" s="1"/>
  <c r="BD172" i="23"/>
  <c r="BE172" i="23" s="1"/>
  <c r="FV172" i="23" s="1"/>
  <c r="BD153" i="23"/>
  <c r="BE153" i="23" s="1"/>
  <c r="FV153" i="23" s="1"/>
  <c r="BD170" i="23"/>
  <c r="BE170" i="23" s="1"/>
  <c r="FV170" i="23" s="1"/>
  <c r="BD91" i="23"/>
  <c r="BE91" i="23" s="1"/>
  <c r="FV91" i="23" s="1"/>
  <c r="BD202" i="23"/>
  <c r="BE202" i="23" s="1"/>
  <c r="FV202" i="23" s="1"/>
  <c r="BD328" i="23"/>
  <c r="BE328" i="23" s="1"/>
  <c r="FV328" i="23" s="1"/>
  <c r="BD111" i="23"/>
  <c r="BE111" i="23" s="1"/>
  <c r="FV111" i="23" s="1"/>
  <c r="BD316" i="23"/>
  <c r="BE316" i="23" s="1"/>
  <c r="FV316" i="23" s="1"/>
  <c r="BD393" i="23"/>
  <c r="BE393" i="23" s="1"/>
  <c r="FV393" i="23" s="1"/>
  <c r="BD55" i="23"/>
  <c r="BE55" i="23" s="1"/>
  <c r="FV55" i="23" s="1"/>
  <c r="BD301" i="23"/>
  <c r="BE301" i="23" s="1"/>
  <c r="FV301" i="23" s="1"/>
  <c r="BD192" i="23"/>
  <c r="BE192" i="23" s="1"/>
  <c r="FV192" i="23" s="1"/>
  <c r="BD105" i="23"/>
  <c r="BE105" i="23" s="1"/>
  <c r="FV105" i="23" s="1"/>
  <c r="BD19" i="23"/>
  <c r="BE19" i="23" s="1"/>
  <c r="FV19" i="23" s="1"/>
  <c r="BD155" i="23"/>
  <c r="BE155" i="23" s="1"/>
  <c r="FV155" i="23" s="1"/>
  <c r="BD230" i="23"/>
  <c r="BE230" i="23" s="1"/>
  <c r="FV230" i="23" s="1"/>
  <c r="BD340" i="23"/>
  <c r="BE340" i="23" s="1"/>
  <c r="FV340" i="23" s="1"/>
  <c r="BD41" i="23"/>
  <c r="BE41" i="23" s="1"/>
  <c r="FV41" i="23" s="1"/>
  <c r="BD79" i="23"/>
  <c r="BE79" i="23" s="1"/>
  <c r="FV79" i="23" s="1"/>
  <c r="BD336" i="23"/>
  <c r="BE336" i="23" s="1"/>
  <c r="FV336" i="23" s="1"/>
  <c r="BD369" i="23"/>
  <c r="BE369" i="23" s="1"/>
  <c r="FV369" i="23" s="1"/>
  <c r="BD121" i="23"/>
  <c r="BE121" i="23" s="1"/>
  <c r="FV121" i="23" s="1"/>
  <c r="BD232" i="23"/>
  <c r="BE232" i="23" s="1"/>
  <c r="FV232" i="23" s="1"/>
  <c r="BD327" i="23"/>
  <c r="BE327" i="23" s="1"/>
  <c r="FV327" i="23" s="1"/>
  <c r="BD289" i="23"/>
  <c r="BE289" i="23" s="1"/>
  <c r="FV289" i="23" s="1"/>
  <c r="BD271" i="23"/>
  <c r="BE271" i="23" s="1"/>
  <c r="FV271" i="23" s="1"/>
  <c r="BD215" i="23"/>
  <c r="BE215" i="23" s="1"/>
  <c r="FV215" i="23" s="1"/>
  <c r="BD176" i="23"/>
  <c r="BE176" i="23" s="1"/>
  <c r="FV176" i="23" s="1"/>
  <c r="BD225" i="23"/>
  <c r="BE225" i="23" s="1"/>
  <c r="FV225" i="23" s="1"/>
  <c r="BD253" i="23"/>
  <c r="BE253" i="23" s="1"/>
  <c r="FV253" i="23" s="1"/>
  <c r="BD359" i="23"/>
  <c r="BE359" i="23" s="1"/>
  <c r="FV359" i="23" s="1"/>
  <c r="BD341" i="23"/>
  <c r="BE341" i="23" s="1"/>
  <c r="FV341" i="23" s="1"/>
  <c r="BD53" i="23"/>
  <c r="BE53" i="23" s="1"/>
  <c r="FV53" i="23" s="1"/>
  <c r="BD103" i="23"/>
  <c r="BE103" i="23" s="1"/>
  <c r="FV103" i="23" s="1"/>
  <c r="BD181" i="23"/>
  <c r="BE181" i="23" s="1"/>
  <c r="FV181" i="23" s="1"/>
  <c r="BD287" i="23"/>
  <c r="BE287" i="23" s="1"/>
  <c r="FV287" i="23" s="1"/>
  <c r="BD54" i="23"/>
  <c r="BE54" i="23" s="1"/>
  <c r="FV54" i="23" s="1"/>
  <c r="BD205" i="23"/>
  <c r="BE205" i="23" s="1"/>
  <c r="FV205" i="23" s="1"/>
  <c r="BD190" i="23"/>
  <c r="BE190" i="23" s="1"/>
  <c r="FV190" i="23" s="1"/>
  <c r="BD113" i="23"/>
  <c r="BE113" i="23" s="1"/>
  <c r="FV113" i="23" s="1"/>
  <c r="BD78" i="23"/>
  <c r="BE78" i="23" s="1"/>
  <c r="FV78" i="23" s="1"/>
  <c r="BD377" i="23"/>
  <c r="BE377" i="23" s="1"/>
  <c r="FV377" i="23" s="1"/>
  <c r="BD200" i="23"/>
  <c r="BE200" i="23" s="1"/>
  <c r="FV200" i="23" s="1"/>
  <c r="BD313" i="23"/>
  <c r="BE313" i="23" s="1"/>
  <c r="FV313" i="23" s="1"/>
  <c r="BD74" i="23"/>
  <c r="BE74" i="23" s="1"/>
  <c r="FV74" i="23" s="1"/>
  <c r="BD329" i="23"/>
  <c r="BE329" i="23" s="1"/>
  <c r="FV329" i="23" s="1"/>
  <c r="BD384" i="23"/>
  <c r="BE384" i="23" s="1"/>
  <c r="FV384" i="23" s="1"/>
  <c r="BD219" i="23"/>
  <c r="BE219" i="23" s="1"/>
  <c r="FV219" i="23" s="1"/>
  <c r="BD102" i="23"/>
  <c r="BE102" i="23" s="1"/>
  <c r="FV102" i="23" s="1"/>
  <c r="BD126" i="23"/>
  <c r="BE126" i="23" s="1"/>
  <c r="FV126" i="23" s="1"/>
  <c r="BD242" i="23"/>
  <c r="BE242" i="23" s="1"/>
  <c r="FV242" i="23" s="1"/>
  <c r="BD60" i="23"/>
  <c r="BE60" i="23" s="1"/>
  <c r="FV60" i="23" s="1"/>
  <c r="BD308" i="23"/>
  <c r="BE308" i="23" s="1"/>
  <c r="FV308" i="23" s="1"/>
  <c r="BD388" i="23"/>
  <c r="BE388" i="23" s="1"/>
  <c r="FV388" i="23" s="1"/>
  <c r="BD37" i="23"/>
  <c r="BE37" i="23" s="1"/>
  <c r="FV37" i="23" s="1"/>
  <c r="BD349" i="23"/>
  <c r="BE349" i="23" s="1"/>
  <c r="FV349" i="23" s="1"/>
  <c r="BD392" i="23"/>
  <c r="BE392" i="23" s="1"/>
  <c r="FV392" i="23" s="1"/>
  <c r="BD92" i="23"/>
  <c r="BE92" i="23" s="1"/>
  <c r="FV92" i="23" s="1"/>
  <c r="BD292" i="23"/>
  <c r="BE292" i="23" s="1"/>
  <c r="FV292" i="23" s="1"/>
  <c r="BD189" i="23"/>
  <c r="BE189" i="23" s="1"/>
  <c r="FV189" i="23" s="1"/>
  <c r="BD358" i="23"/>
  <c r="BE358" i="23" s="1"/>
  <c r="FV358" i="23" s="1"/>
  <c r="BD314" i="23"/>
  <c r="BE314" i="23" s="1"/>
  <c r="FV314" i="23" s="1"/>
  <c r="BD107" i="23"/>
  <c r="BE107" i="23" s="1"/>
  <c r="FV107" i="23" s="1"/>
  <c r="BD135" i="23"/>
  <c r="BE135" i="23" s="1"/>
  <c r="FV135" i="23" s="1"/>
  <c r="BD389" i="23"/>
  <c r="BE389" i="23" s="1"/>
  <c r="FV389" i="23" s="1"/>
  <c r="BD326" i="23"/>
  <c r="BE326" i="23" s="1"/>
  <c r="FV326" i="23" s="1"/>
  <c r="BD81" i="23"/>
  <c r="BE81" i="23" s="1"/>
  <c r="FV81" i="23" s="1"/>
  <c r="BD282" i="23"/>
  <c r="BE282" i="23" s="1"/>
  <c r="FV282" i="23" s="1"/>
  <c r="BD31" i="23"/>
  <c r="BE31" i="23" s="1"/>
  <c r="FV31" i="23" s="1"/>
  <c r="BD194" i="23"/>
  <c r="BE194" i="23" s="1"/>
  <c r="FV194" i="23" s="1"/>
  <c r="BD364" i="23"/>
  <c r="BE364" i="23" s="1"/>
  <c r="FV364" i="23" s="1"/>
  <c r="BD318" i="23"/>
  <c r="BE318" i="23" s="1"/>
  <c r="FV318" i="23" s="1"/>
  <c r="BD297" i="23"/>
  <c r="BE297" i="23" s="1"/>
  <c r="FV297" i="23" s="1"/>
  <c r="BD322" i="23"/>
  <c r="BE322" i="23" s="1"/>
  <c r="FV322" i="23" s="1"/>
  <c r="BD184" i="23"/>
  <c r="BE184" i="23" s="1"/>
  <c r="FV184" i="23" s="1"/>
  <c r="BD65" i="23"/>
  <c r="BE65" i="23" s="1"/>
  <c r="FV65" i="23" s="1"/>
  <c r="BD381" i="23"/>
  <c r="BE381" i="23" s="1"/>
  <c r="FV381" i="23" s="1"/>
  <c r="BD46" i="23"/>
  <c r="BE46" i="23" s="1"/>
  <c r="FV46" i="23" s="1"/>
  <c r="BD368" i="23"/>
  <c r="BE368" i="23" s="1"/>
  <c r="FV368" i="23" s="1"/>
  <c r="BD311" i="23"/>
  <c r="BE311" i="23" s="1"/>
  <c r="FV311" i="23" s="1"/>
  <c r="BD260" i="23"/>
  <c r="BE260" i="23" s="1"/>
  <c r="FV260" i="23" s="1"/>
  <c r="BD280" i="23"/>
  <c r="BE280" i="23" s="1"/>
  <c r="FV280" i="23" s="1"/>
  <c r="BD261" i="23"/>
  <c r="BE261" i="23" s="1"/>
  <c r="FV261" i="23" s="1"/>
  <c r="BD241" i="23"/>
  <c r="BE241" i="23" s="1"/>
  <c r="FV241" i="23" s="1"/>
  <c r="BD272" i="23"/>
  <c r="BE272" i="23" s="1"/>
  <c r="FV272" i="23" s="1"/>
  <c r="BD360" i="23"/>
  <c r="BE360" i="23" s="1"/>
  <c r="FV360" i="23" s="1"/>
  <c r="BD258" i="23"/>
  <c r="BE258" i="23" s="1"/>
  <c r="FV258" i="23" s="1"/>
  <c r="BD304" i="23"/>
  <c r="BE304" i="23" s="1"/>
  <c r="FV304" i="23" s="1"/>
  <c r="BD274" i="23"/>
  <c r="BE274" i="23" s="1"/>
  <c r="FV274" i="23" s="1"/>
  <c r="BD182" i="23"/>
  <c r="BE182" i="23" s="1"/>
  <c r="FV182" i="23" s="1"/>
  <c r="BD255" i="23"/>
  <c r="BE255" i="23" s="1"/>
  <c r="FV255" i="23" s="1"/>
  <c r="BD288" i="23"/>
  <c r="BE288" i="23" s="1"/>
  <c r="FV288" i="23" s="1"/>
  <c r="BD164" i="23"/>
  <c r="BE164" i="23" s="1"/>
  <c r="FV164" i="23" s="1"/>
  <c r="BD97" i="23"/>
  <c r="BE97" i="23" s="1"/>
  <c r="FV97" i="23" s="1"/>
  <c r="BD317" i="23"/>
  <c r="BE317" i="23" s="1"/>
  <c r="FV317" i="23" s="1"/>
  <c r="BD174" i="23"/>
  <c r="BE174" i="23" s="1"/>
  <c r="FV174" i="23" s="1"/>
  <c r="BD294" i="23"/>
  <c r="BE294" i="23" s="1"/>
  <c r="FV294" i="23" s="1"/>
  <c r="BD245" i="23"/>
  <c r="BE245" i="23" s="1"/>
  <c r="FV245" i="23" s="1"/>
  <c r="BD337" i="23"/>
  <c r="BE337" i="23" s="1"/>
  <c r="FV337" i="23" s="1"/>
  <c r="BD141" i="23"/>
  <c r="BE141" i="23" s="1"/>
  <c r="FV141" i="23" s="1"/>
  <c r="BD89" i="23"/>
  <c r="BE89" i="23" s="1"/>
  <c r="FV89" i="23" s="1"/>
  <c r="BD203" i="23"/>
  <c r="BE203" i="23" s="1"/>
  <c r="FV203" i="23" s="1"/>
  <c r="BD106" i="23"/>
  <c r="BE106" i="23" s="1"/>
  <c r="FV106" i="23" s="1"/>
  <c r="BD158" i="23"/>
  <c r="BE158" i="23" s="1"/>
  <c r="FV158" i="23" s="1"/>
  <c r="BD36" i="23"/>
  <c r="BE36" i="23" s="1"/>
  <c r="FV36" i="23" s="1"/>
  <c r="BD28" i="23"/>
  <c r="BE28" i="23" s="1"/>
  <c r="FV28" i="23" s="1"/>
  <c r="BD95" i="23"/>
  <c r="BE95" i="23" s="1"/>
  <c r="FV95" i="23" s="1"/>
  <c r="BD265" i="23"/>
  <c r="BE265" i="23" s="1"/>
  <c r="FV265" i="23" s="1"/>
  <c r="BD180" i="23"/>
  <c r="BE180" i="23" s="1"/>
  <c r="FV180" i="23" s="1"/>
  <c r="BD73" i="23"/>
  <c r="BE73" i="23" s="1"/>
  <c r="FV73" i="23" s="1"/>
  <c r="BD163" i="23"/>
  <c r="BE163" i="23" s="1"/>
  <c r="FV163" i="23" s="1"/>
  <c r="BD229" i="23"/>
  <c r="BE229" i="23" s="1"/>
  <c r="FV229" i="23" s="1"/>
  <c r="BD59" i="23"/>
  <c r="BE59" i="23" s="1"/>
  <c r="FV59" i="23" s="1"/>
  <c r="BD154" i="23"/>
  <c r="BE154" i="23" s="1"/>
  <c r="FV154" i="23" s="1"/>
  <c r="BD114" i="23"/>
  <c r="BE114" i="23" s="1"/>
  <c r="FV114" i="23" s="1"/>
  <c r="BD45" i="23"/>
  <c r="BE45" i="23" s="1"/>
  <c r="FV45" i="23" s="1"/>
  <c r="BD185" i="23"/>
  <c r="BE185" i="23" s="1"/>
  <c r="FV185" i="23" s="1"/>
  <c r="BD133" i="23"/>
  <c r="BE133" i="23" s="1"/>
  <c r="FV133" i="23" s="1"/>
  <c r="BD156" i="23"/>
  <c r="BE156" i="23" s="1"/>
  <c r="FV156" i="23" s="1"/>
  <c r="BD218" i="23"/>
  <c r="BE218" i="23" s="1"/>
  <c r="FV218" i="23" s="1"/>
  <c r="BD90" i="23"/>
  <c r="BE90" i="23" s="1"/>
  <c r="FV90" i="23" s="1"/>
  <c r="BD380" i="23"/>
  <c r="BE380" i="23" s="1"/>
  <c r="FV380" i="23" s="1"/>
  <c r="BD198" i="23"/>
  <c r="BE198" i="23" s="1"/>
  <c r="FV198" i="23" s="1"/>
  <c r="BD150" i="23"/>
  <c r="BE150" i="23" s="1"/>
  <c r="FV150" i="23" s="1"/>
  <c r="BD269" i="23"/>
  <c r="BE269" i="23" s="1"/>
  <c r="FV269" i="23" s="1"/>
  <c r="BD57" i="23"/>
  <c r="BE57" i="23" s="1"/>
  <c r="FV57" i="23" s="1"/>
  <c r="BD132" i="23"/>
  <c r="BE132" i="23" s="1"/>
  <c r="FV132" i="23" s="1"/>
  <c r="BD290" i="23"/>
  <c r="BE290" i="23" s="1"/>
  <c r="FV290" i="23" s="1"/>
  <c r="BD346" i="23"/>
  <c r="BE346" i="23" s="1"/>
  <c r="FV346" i="23" s="1"/>
  <c r="BD333" i="23"/>
  <c r="BE333" i="23" s="1"/>
  <c r="FV333" i="23" s="1"/>
  <c r="BD390" i="23"/>
  <c r="BE390" i="23" s="1"/>
  <c r="FV390" i="23" s="1"/>
  <c r="BD72" i="23"/>
  <c r="BE72" i="23" s="1"/>
  <c r="FV72" i="23" s="1"/>
  <c r="BD96" i="23"/>
  <c r="BE96" i="23" s="1"/>
  <c r="FV96" i="23" s="1"/>
  <c r="BD374" i="23"/>
  <c r="BE374" i="23" s="1"/>
  <c r="FV374" i="23" s="1"/>
  <c r="BD353" i="23"/>
  <c r="BE353" i="23" s="1"/>
  <c r="FV353" i="23" s="1"/>
  <c r="BD334" i="23"/>
  <c r="BE334" i="23" s="1"/>
  <c r="FV334" i="23" s="1"/>
  <c r="BD209" i="23"/>
  <c r="BE209" i="23" s="1"/>
  <c r="FV209" i="23" s="1"/>
  <c r="BD307" i="23"/>
  <c r="BE307" i="23" s="1"/>
  <c r="FV307" i="23" s="1"/>
  <c r="BD357" i="23"/>
  <c r="BE357" i="23" s="1"/>
  <c r="FV357" i="23" s="1"/>
  <c r="BD370" i="23"/>
  <c r="BE370" i="23" s="1"/>
  <c r="FV370" i="23" s="1"/>
  <c r="BD347" i="23"/>
  <c r="BE347" i="23" s="1"/>
  <c r="FV347" i="23" s="1"/>
  <c r="BD283" i="23"/>
  <c r="BE283" i="23" s="1"/>
  <c r="FV283" i="23" s="1"/>
  <c r="BD212" i="23"/>
  <c r="BE212" i="23" s="1"/>
  <c r="FV212" i="23" s="1"/>
  <c r="BD293" i="23"/>
  <c r="BE293" i="23" s="1"/>
  <c r="FV293" i="23" s="1"/>
  <c r="BD267" i="23"/>
  <c r="BE267" i="23" s="1"/>
  <c r="FV267" i="23" s="1"/>
  <c r="BD127" i="23"/>
  <c r="BE127" i="23" s="1"/>
  <c r="FV127" i="23" s="1"/>
  <c r="BD196" i="23"/>
  <c r="BE196" i="23" s="1"/>
  <c r="FV196" i="23" s="1"/>
  <c r="BD140" i="23"/>
  <c r="BE140" i="23" s="1"/>
  <c r="FV140" i="23" s="1"/>
  <c r="BD44" i="23"/>
  <c r="BE44" i="23" s="1"/>
  <c r="FV44" i="23" s="1"/>
  <c r="BD115" i="23"/>
  <c r="BE115" i="23" s="1"/>
  <c r="FV115" i="23" s="1"/>
  <c r="BD76" i="23"/>
  <c r="BE76" i="23" s="1"/>
  <c r="FV76" i="23" s="1"/>
  <c r="BD94" i="23"/>
  <c r="BE94" i="23" s="1"/>
  <c r="FV94" i="23" s="1"/>
  <c r="BD116" i="23"/>
  <c r="BE116" i="23" s="1"/>
  <c r="FV116" i="23" s="1"/>
  <c r="BD109" i="23"/>
  <c r="BE109" i="23" s="1"/>
  <c r="FV109" i="23" s="1"/>
  <c r="BD168" i="23"/>
  <c r="BE168" i="23" s="1"/>
  <c r="FV168" i="23" s="1"/>
  <c r="BD222" i="23"/>
  <c r="BE222" i="23" s="1"/>
  <c r="FV222" i="23" s="1"/>
  <c r="BD213" i="23"/>
  <c r="BE213" i="23" s="1"/>
  <c r="FV213" i="23" s="1"/>
  <c r="BD248" i="23"/>
  <c r="BE248" i="23" s="1"/>
  <c r="FV248" i="23" s="1"/>
  <c r="BD243" i="23"/>
  <c r="BE243" i="23" s="1"/>
  <c r="FV243" i="23" s="1"/>
  <c r="BD68" i="23"/>
  <c r="BE68" i="23" s="1"/>
  <c r="FV68" i="23" s="1"/>
  <c r="BD325" i="23"/>
  <c r="BE325" i="23" s="1"/>
  <c r="FV325" i="23" s="1"/>
  <c r="BD351" i="23"/>
  <c r="BE351" i="23" s="1"/>
  <c r="FV351" i="23" s="1"/>
  <c r="BD17" i="23"/>
  <c r="BE17" i="23" s="1"/>
  <c r="FV17" i="23" s="1"/>
  <c r="BD48" i="23"/>
  <c r="BE48" i="23" s="1"/>
  <c r="FV48" i="23" s="1"/>
  <c r="BD138" i="23"/>
  <c r="BE138" i="23" s="1"/>
  <c r="FV138" i="23" s="1"/>
  <c r="BD315" i="23"/>
  <c r="BE315" i="23" s="1"/>
  <c r="FV315" i="23" s="1"/>
  <c r="BD396" i="23"/>
  <c r="BE396" i="23" s="1"/>
  <c r="FV396" i="23" s="1"/>
  <c r="BD367" i="23"/>
  <c r="BE367" i="23" s="1"/>
  <c r="FV367" i="23" s="1"/>
  <c r="BD221" i="23"/>
  <c r="BE221" i="23" s="1"/>
  <c r="FV221" i="23" s="1"/>
  <c r="BD62" i="23"/>
  <c r="BE62" i="23" s="1"/>
  <c r="FV62" i="23" s="1"/>
  <c r="BD159" i="23"/>
  <c r="BE159" i="23" s="1"/>
  <c r="FV159" i="23" s="1"/>
  <c r="BD305" i="23"/>
  <c r="BE305" i="23" s="1"/>
  <c r="FV305" i="23" s="1"/>
  <c r="BD136" i="23"/>
  <c r="BE136" i="23" s="1"/>
  <c r="FV136" i="23" s="1"/>
  <c r="BD235" i="23"/>
  <c r="BE235" i="23" s="1"/>
  <c r="FV235" i="23" s="1"/>
  <c r="BD39" i="23"/>
  <c r="BE39" i="23" s="1"/>
  <c r="FV39" i="23" s="1"/>
  <c r="BD217" i="23"/>
  <c r="BE217" i="23" s="1"/>
  <c r="FV217" i="23" s="1"/>
  <c r="BD345" i="23"/>
  <c r="BE345" i="23" s="1"/>
  <c r="FV345" i="23" s="1"/>
  <c r="BD166" i="23"/>
  <c r="BE166" i="23" s="1"/>
  <c r="FV166" i="23" s="1"/>
  <c r="BD231" i="23"/>
  <c r="BE231" i="23" s="1"/>
  <c r="FV231" i="23" s="1"/>
  <c r="BD143" i="23"/>
  <c r="BE143" i="23" s="1"/>
  <c r="FV143" i="23" s="1"/>
  <c r="BD285" i="23"/>
  <c r="BE285" i="23" s="1"/>
  <c r="FV285" i="23" s="1"/>
  <c r="BD142" i="23"/>
  <c r="BE142" i="23" s="1"/>
  <c r="FV142" i="23" s="1"/>
  <c r="BD24" i="23"/>
  <c r="BE24" i="23" s="1"/>
  <c r="FV24" i="23" s="1"/>
  <c r="BD394" i="23"/>
  <c r="BE394" i="23" s="1"/>
  <c r="FV394" i="23" s="1"/>
  <c r="BD236" i="23"/>
  <c r="BE236" i="23" s="1"/>
  <c r="FV236" i="23" s="1"/>
  <c r="BD382" i="23"/>
  <c r="BE382" i="23" s="1"/>
  <c r="FV382" i="23" s="1"/>
  <c r="BD157" i="23"/>
  <c r="BE157" i="23" s="1"/>
  <c r="FV157" i="23" s="1"/>
  <c r="BD286" i="23"/>
  <c r="BE286" i="23" s="1"/>
  <c r="FV286" i="23" s="1"/>
  <c r="BD228" i="23"/>
  <c r="BE228" i="23" s="1"/>
  <c r="FV228" i="23" s="1"/>
  <c r="BD266" i="23"/>
  <c r="BE266" i="23" s="1"/>
  <c r="FV266" i="23" s="1"/>
  <c r="BD246" i="23"/>
  <c r="BE246" i="23" s="1"/>
  <c r="FV246" i="23" s="1"/>
  <c r="BD171" i="23"/>
  <c r="BE171" i="23" s="1"/>
  <c r="FV171" i="23" s="1"/>
  <c r="BD355" i="23"/>
  <c r="BE355" i="23" s="1"/>
  <c r="FV355" i="23" s="1"/>
  <c r="BD252" i="23"/>
  <c r="BE252" i="23" s="1"/>
  <c r="FV252" i="23" s="1"/>
  <c r="BD303" i="23"/>
  <c r="BE303" i="23" s="1"/>
  <c r="FV303" i="23" s="1"/>
  <c r="BD123" i="23"/>
  <c r="BE123" i="23" s="1"/>
  <c r="FV123" i="23" s="1"/>
  <c r="BD162" i="23"/>
  <c r="BE162" i="23" s="1"/>
  <c r="FV162" i="23" s="1"/>
  <c r="BD117" i="23"/>
  <c r="BE117" i="23" s="1"/>
  <c r="FV117" i="23" s="1"/>
  <c r="BD52" i="23"/>
  <c r="BE52" i="23" s="1"/>
  <c r="FV52" i="23" s="1"/>
  <c r="BD375" i="23"/>
  <c r="BE375" i="23" s="1"/>
  <c r="FV375" i="23" s="1"/>
  <c r="BD151" i="23"/>
  <c r="BE151" i="23" s="1"/>
  <c r="FV151" i="23" s="1"/>
  <c r="BD173" i="23"/>
  <c r="BE173" i="23" s="1"/>
  <c r="FV173" i="23" s="1"/>
  <c r="BD295" i="23"/>
  <c r="BE295" i="23" s="1"/>
  <c r="FV295" i="23" s="1"/>
  <c r="BD120" i="23"/>
  <c r="BE120" i="23" s="1"/>
  <c r="FV120" i="23" s="1"/>
  <c r="BD273" i="23"/>
  <c r="BE273" i="23" s="1"/>
  <c r="FV273" i="23" s="1"/>
  <c r="BD118" i="23"/>
  <c r="BE118" i="23" s="1"/>
  <c r="FV118" i="23" s="1"/>
  <c r="BD309" i="23"/>
  <c r="BE309" i="23" s="1"/>
  <c r="FV309" i="23" s="1"/>
  <c r="BD208" i="23"/>
  <c r="BE208" i="23" s="1"/>
  <c r="FV208" i="23" s="1"/>
  <c r="BD277" i="23"/>
  <c r="BE277" i="23" s="1"/>
  <c r="FV277" i="23" s="1"/>
  <c r="BD165" i="23"/>
  <c r="BE165" i="23" s="1"/>
  <c r="FV165" i="23" s="1"/>
  <c r="BD86" i="23"/>
  <c r="BE86" i="23" s="1"/>
  <c r="FV86" i="23" s="1"/>
  <c r="BD227" i="23"/>
  <c r="BE227" i="23" s="1"/>
  <c r="FV227" i="23" s="1"/>
  <c r="BD75" i="23"/>
  <c r="BE75" i="23" s="1"/>
  <c r="FV75" i="23" s="1"/>
  <c r="BD131" i="23"/>
  <c r="BE131" i="23" s="1"/>
  <c r="FV131" i="23" s="1"/>
  <c r="BD82" i="23"/>
  <c r="BE82" i="23" s="1"/>
  <c r="FV82" i="23" s="1"/>
  <c r="BD247" i="23"/>
  <c r="BE247" i="23" s="1"/>
  <c r="FV247" i="23" s="1"/>
  <c r="BD352" i="23"/>
  <c r="BE352" i="23" s="1"/>
  <c r="FV352" i="23" s="1"/>
  <c r="BD134" i="23"/>
  <c r="BE134" i="23" s="1"/>
  <c r="FV134" i="23" s="1"/>
  <c r="BD98" i="23"/>
  <c r="BE98" i="23" s="1"/>
  <c r="FV98" i="23" s="1"/>
  <c r="BD119" i="23"/>
  <c r="BE119" i="23" s="1"/>
  <c r="FV119" i="23" s="1"/>
  <c r="BD220" i="23"/>
  <c r="BE220" i="23" s="1"/>
  <c r="FV220" i="23" s="1"/>
  <c r="BD193" i="23"/>
  <c r="BE193" i="23" s="1"/>
  <c r="FV193" i="23" s="1"/>
  <c r="BD122" i="23"/>
  <c r="BE122" i="23" s="1"/>
  <c r="FV122" i="23" s="1"/>
  <c r="BD366" i="23"/>
  <c r="BE366" i="23" s="1"/>
  <c r="FV366" i="23" s="1"/>
  <c r="BD27" i="23"/>
  <c r="BE27" i="23" s="1"/>
  <c r="FV27" i="23" s="1"/>
  <c r="BD125" i="23"/>
  <c r="BE125" i="23" s="1"/>
  <c r="FV125" i="23" s="1"/>
  <c r="BD330" i="23"/>
  <c r="BE330" i="23" s="1"/>
  <c r="FV330" i="23" s="1"/>
  <c r="BD254" i="23"/>
  <c r="BE254" i="23" s="1"/>
  <c r="FV254" i="23" s="1"/>
  <c r="BD372" i="23"/>
  <c r="BE372" i="23" s="1"/>
  <c r="FV372" i="23" s="1"/>
  <c r="BD378" i="23"/>
  <c r="BE378" i="23" s="1"/>
  <c r="FV378" i="23" s="1"/>
  <c r="BD371" i="23"/>
  <c r="BE371" i="23" s="1"/>
  <c r="FV371" i="23" s="1"/>
  <c r="BD179" i="23"/>
  <c r="BE179" i="23" s="1"/>
  <c r="FV179" i="23" s="1"/>
  <c r="BD21" i="23"/>
  <c r="BE21" i="23" s="1"/>
  <c r="FV21" i="23" s="1"/>
  <c r="BD323" i="23"/>
  <c r="BE323" i="23" s="1"/>
  <c r="FV323" i="23" s="1"/>
  <c r="BD112" i="23"/>
  <c r="BE112" i="23" s="1"/>
  <c r="FV112" i="23" s="1"/>
  <c r="BD178" i="23"/>
  <c r="BE178" i="23" s="1"/>
  <c r="FV178" i="23" s="1"/>
  <c r="BD332" i="23"/>
  <c r="BE332" i="23" s="1"/>
  <c r="FV332" i="23" s="1"/>
  <c r="BD77" i="23"/>
  <c r="BE77" i="23" s="1"/>
  <c r="FV77" i="23" s="1"/>
  <c r="BD42" i="23"/>
  <c r="BE42" i="23" s="1"/>
  <c r="FV42" i="23" s="1"/>
  <c r="BD312" i="23"/>
  <c r="BE312" i="23" s="1"/>
  <c r="FV312" i="23" s="1"/>
  <c r="BD129" i="23"/>
  <c r="BE129" i="23" s="1"/>
  <c r="FV129" i="23" s="1"/>
  <c r="BD259" i="23"/>
  <c r="BE259" i="23" s="1"/>
  <c r="FV259" i="23" s="1"/>
  <c r="BD356" i="23"/>
  <c r="BE356" i="23" s="1"/>
  <c r="FV356" i="23" s="1"/>
  <c r="BD365" i="23"/>
  <c r="BE365" i="23" s="1"/>
  <c r="FV365" i="23" s="1"/>
  <c r="BD197" i="23"/>
  <c r="BE197" i="23" s="1"/>
  <c r="FV197" i="23" s="1"/>
  <c r="BD321" i="23"/>
  <c r="BE321" i="23" s="1"/>
  <c r="FV321" i="23" s="1"/>
  <c r="BD80" i="23"/>
  <c r="BE80" i="23" s="1"/>
  <c r="FV80" i="23" s="1"/>
  <c r="BD51" i="23"/>
  <c r="BE51" i="23" s="1"/>
  <c r="FV51" i="23" s="1"/>
  <c r="BD268" i="23"/>
  <c r="BE268" i="23" s="1"/>
  <c r="FV268" i="23" s="1"/>
  <c r="BD167" i="23"/>
  <c r="BE167" i="23" s="1"/>
  <c r="FV167" i="23" s="1"/>
  <c r="BD186" i="23"/>
  <c r="BE186" i="23" s="1"/>
  <c r="FV186" i="23" s="1"/>
  <c r="BD104" i="23"/>
  <c r="BE104" i="23" s="1"/>
  <c r="FV104" i="23" s="1"/>
  <c r="BD201" i="23"/>
  <c r="BE201" i="23" s="1"/>
  <c r="FV201" i="23" s="1"/>
  <c r="BD139" i="23"/>
  <c r="BE139" i="23" s="1"/>
  <c r="FV139" i="23" s="1"/>
  <c r="BD33" i="23"/>
  <c r="BE33" i="23" s="1"/>
  <c r="FV33" i="23" s="1"/>
  <c r="BD128" i="23"/>
  <c r="BE128" i="23" s="1"/>
  <c r="FV128" i="23" s="1"/>
  <c r="BD338" i="23"/>
  <c r="BE338" i="23" s="1"/>
  <c r="FV338" i="23" s="1"/>
  <c r="BD262" i="23"/>
  <c r="BE262" i="23" s="1"/>
  <c r="FV262" i="23" s="1"/>
  <c r="BD343" i="23"/>
  <c r="BE343" i="23" s="1"/>
  <c r="FV343" i="23" s="1"/>
  <c r="BD324" i="23"/>
  <c r="BE324" i="23" s="1"/>
  <c r="FV324" i="23" s="1"/>
  <c r="BD177" i="23"/>
  <c r="BE177" i="23" s="1"/>
  <c r="FV177" i="23" s="1"/>
  <c r="BD237" i="23"/>
  <c r="BE237" i="23" s="1"/>
  <c r="FV237" i="23" s="1"/>
  <c r="BD319" i="23"/>
  <c r="BE319" i="23" s="1"/>
  <c r="FV319" i="23" s="1"/>
  <c r="BD249" i="23"/>
  <c r="BE249" i="23" s="1"/>
  <c r="FV249" i="23" s="1"/>
  <c r="BD298" i="23"/>
  <c r="BE298" i="23" s="1"/>
  <c r="FV298" i="23" s="1"/>
  <c r="BD379" i="23"/>
  <c r="BE379" i="23" s="1"/>
  <c r="FV379" i="23" s="1"/>
  <c r="BD169" i="23"/>
  <c r="BE169" i="23" s="1"/>
  <c r="FV169" i="23" s="1"/>
  <c r="BD88" i="23"/>
  <c r="BE88" i="23" s="1"/>
  <c r="FV88" i="23" s="1"/>
  <c r="BD354" i="23"/>
  <c r="BE354" i="23" s="1"/>
  <c r="FV354" i="23" s="1"/>
  <c r="BD383" i="23"/>
  <c r="BE383" i="23" s="1"/>
  <c r="FV383" i="23" s="1"/>
  <c r="BD270" i="23"/>
  <c r="BE270" i="23" s="1"/>
  <c r="FV270" i="23" s="1"/>
  <c r="BD223" i="23"/>
  <c r="BE223" i="23" s="1"/>
  <c r="FV223" i="23" s="1"/>
  <c r="BD204" i="23"/>
  <c r="BE204" i="23" s="1"/>
  <c r="FV204" i="23" s="1"/>
  <c r="BD387" i="23"/>
  <c r="BE387" i="23" s="1"/>
  <c r="FV387" i="23" s="1"/>
  <c r="BD50" i="23"/>
  <c r="BE50" i="23" s="1"/>
  <c r="FV50" i="23" s="1"/>
  <c r="BD306" i="23"/>
  <c r="BE306" i="23" s="1"/>
  <c r="FV306" i="23" s="1"/>
  <c r="BD300" i="23"/>
  <c r="BE300" i="23" s="1"/>
  <c r="FV300" i="23" s="1"/>
  <c r="BD233" i="23"/>
  <c r="BE233" i="23" s="1"/>
  <c r="FV233" i="23" s="1"/>
  <c r="BD284" i="23"/>
  <c r="BE284" i="23" s="1"/>
  <c r="FV284" i="23" s="1"/>
  <c r="BD144" i="23"/>
  <c r="BE144" i="23" s="1"/>
  <c r="FV144" i="23" s="1"/>
  <c r="BD207" i="23"/>
  <c r="BE207" i="23" s="1"/>
  <c r="FV207" i="23" s="1"/>
  <c r="BD339" i="23"/>
  <c r="BE339" i="23" s="1"/>
  <c r="FV339" i="23" s="1"/>
  <c r="BD99" i="23"/>
  <c r="BE99" i="23" s="1"/>
  <c r="FV99" i="23" s="1"/>
  <c r="BD226" i="23"/>
  <c r="BE226" i="23" s="1"/>
  <c r="FV226" i="23" s="1"/>
  <c r="BD40" i="23"/>
  <c r="BE40" i="23" s="1"/>
  <c r="FV40" i="23" s="1"/>
  <c r="BD279" i="23"/>
  <c r="BE279" i="23" s="1"/>
  <c r="FV279" i="23" s="1"/>
  <c r="BD373" i="23"/>
  <c r="BE373" i="23" s="1"/>
  <c r="FV373" i="23" s="1"/>
  <c r="BD348" i="23"/>
  <c r="BE348" i="23" s="1"/>
  <c r="FV348" i="23" s="1"/>
  <c r="BD43" i="23"/>
  <c r="BE43" i="23" s="1"/>
  <c r="FV43" i="23" s="1"/>
  <c r="BD320" i="23"/>
  <c r="BE320" i="23" s="1"/>
  <c r="FV320" i="23" s="1"/>
  <c r="BD32" i="23"/>
  <c r="BE32" i="23" s="1"/>
  <c r="FV32" i="23" s="1"/>
  <c r="BD251" i="23"/>
  <c r="BE251" i="23" s="1"/>
  <c r="FV251" i="23" s="1"/>
  <c r="BD124" i="23"/>
  <c r="BE124" i="23" s="1"/>
  <c r="FV124" i="23" s="1"/>
  <c r="BD61" i="23"/>
  <c r="BE61" i="23" s="1"/>
  <c r="FV61" i="23" s="1"/>
  <c r="BD275" i="23"/>
  <c r="BE275" i="23" s="1"/>
  <c r="FV275" i="23" s="1"/>
  <c r="BD100" i="23"/>
  <c r="BE100" i="23" s="1"/>
  <c r="FV100" i="23" s="1"/>
  <c r="BD160" i="23"/>
  <c r="BE160" i="23" s="1"/>
  <c r="FV160" i="23" s="1"/>
  <c r="BD34" i="23"/>
  <c r="BE34" i="23" s="1"/>
  <c r="FV34" i="23" s="1"/>
  <c r="BD395" i="23"/>
  <c r="BE395" i="23" s="1"/>
  <c r="FV395" i="23" s="1"/>
  <c r="BD199" i="23"/>
  <c r="BE199" i="23" s="1"/>
  <c r="FV199" i="23" s="1"/>
  <c r="BD214" i="23"/>
  <c r="BE214" i="23" s="1"/>
  <c r="FV214" i="23" s="1"/>
  <c r="BD238" i="23"/>
  <c r="BE238" i="23" s="1"/>
  <c r="FV238" i="23" s="1"/>
  <c r="BD47" i="23"/>
  <c r="BE47" i="23" s="1"/>
  <c r="FV47" i="23" s="1"/>
  <c r="BD250" i="23"/>
  <c r="BE250" i="23" s="1"/>
  <c r="FV250" i="23" s="1"/>
  <c r="BD85" i="23"/>
  <c r="BE85" i="23" s="1"/>
  <c r="FV85" i="23" s="1"/>
  <c r="BD210" i="23"/>
  <c r="BE210" i="23" s="1"/>
  <c r="FV210" i="23" s="1"/>
  <c r="BD67" i="23"/>
  <c r="BE67" i="23" s="1"/>
  <c r="FV67" i="23" s="1"/>
  <c r="BD239" i="23"/>
  <c r="BE239" i="23" s="1"/>
  <c r="FV239" i="23" s="1"/>
  <c r="BD244" i="23"/>
  <c r="BE244" i="23" s="1"/>
  <c r="FV244" i="23" s="1"/>
  <c r="BD149" i="23"/>
  <c r="BE149" i="23" s="1"/>
  <c r="FV149" i="23" s="1"/>
  <c r="BD296" i="23"/>
  <c r="BE296" i="23" s="1"/>
  <c r="FV296" i="23" s="1"/>
  <c r="BD35" i="23"/>
  <c r="BD146" i="23"/>
  <c r="BD64" i="23"/>
  <c r="BD23" i="23"/>
  <c r="BD87" i="23"/>
  <c r="BD20" i="23"/>
  <c r="BD25" i="23"/>
  <c r="BD22" i="23"/>
  <c r="BD30" i="23"/>
  <c r="BD93" i="23"/>
  <c r="BD14" i="23"/>
  <c r="BD56" i="23"/>
  <c r="BD83" i="23"/>
  <c r="BD16" i="23"/>
  <c r="BD147" i="23"/>
  <c r="BD15" i="23"/>
  <c r="EL221" i="23"/>
  <c r="U51" i="33" s="1"/>
  <c r="EL203" i="23"/>
  <c r="EL139" i="23"/>
  <c r="EL308" i="23"/>
  <c r="EL329" i="23"/>
  <c r="EL206" i="23"/>
  <c r="EL249" i="23"/>
  <c r="EL207" i="23"/>
  <c r="EL246" i="23"/>
  <c r="EL232" i="23"/>
  <c r="EL244" i="23"/>
  <c r="EL313" i="23"/>
  <c r="EL47" i="23"/>
  <c r="EL341" i="23"/>
  <c r="EL210" i="23"/>
  <c r="EL168" i="23"/>
  <c r="EL32" i="23"/>
  <c r="EL185" i="23"/>
  <c r="EL200" i="23"/>
  <c r="U50" i="33" s="1"/>
  <c r="EL209" i="23"/>
  <c r="U29" i="33" s="1"/>
  <c r="EL372" i="23"/>
  <c r="EL385" i="23"/>
  <c r="EL358" i="23"/>
  <c r="EL181" i="23"/>
  <c r="U26" i="33" s="1"/>
  <c r="EL333" i="23"/>
  <c r="EL349" i="23"/>
  <c r="EL302" i="23"/>
  <c r="EL371" i="23"/>
  <c r="EL80" i="23"/>
  <c r="EL277" i="23"/>
  <c r="EL342" i="23"/>
  <c r="EL61" i="23"/>
  <c r="EL390" i="23"/>
  <c r="EL224" i="23"/>
  <c r="EL365" i="23"/>
  <c r="EL266" i="23"/>
  <c r="EL177" i="23"/>
  <c r="EL192" i="23"/>
  <c r="EL368" i="23"/>
  <c r="EL327" i="23"/>
  <c r="EL54" i="23"/>
  <c r="EL163" i="23"/>
  <c r="EL311" i="23"/>
  <c r="EL294" i="23"/>
  <c r="EL258" i="23"/>
  <c r="EL369" i="23"/>
  <c r="EL338" i="23"/>
  <c r="EL344" i="23"/>
  <c r="U35" i="33" s="1"/>
  <c r="EL293" i="23"/>
  <c r="EL328" i="23"/>
  <c r="EL102" i="23"/>
  <c r="EL198" i="23"/>
  <c r="EL113" i="23"/>
  <c r="EL304" i="23"/>
  <c r="EL140" i="23"/>
  <c r="EL366" i="23"/>
  <c r="DD64" i="23"/>
  <c r="CM408" i="23"/>
  <c r="EL149" i="23"/>
  <c r="EL190" i="23"/>
  <c r="CM414" i="23"/>
  <c r="DD20" i="23"/>
  <c r="CM424" i="23"/>
  <c r="EL288" i="23"/>
  <c r="EL396" i="23"/>
  <c r="U39" i="33" s="1"/>
  <c r="EL41" i="23"/>
  <c r="EL195" i="23"/>
  <c r="EL280" i="23"/>
  <c r="U34" i="33" s="1"/>
  <c r="EL160" i="23"/>
  <c r="EL97" i="23"/>
  <c r="EL45" i="23"/>
  <c r="EL137" i="23"/>
  <c r="U45" i="33" s="1"/>
  <c r="EL236" i="23"/>
  <c r="EL297" i="23"/>
  <c r="EL132" i="23"/>
  <c r="EL321" i="23"/>
  <c r="EL360" i="23"/>
  <c r="EL128" i="23"/>
  <c r="EL229" i="23"/>
  <c r="U52" i="33" s="1"/>
  <c r="CM413" i="23"/>
  <c r="DD87" i="23"/>
  <c r="EL279" i="23"/>
  <c r="EK30" i="23"/>
  <c r="EK412" i="23" s="1"/>
  <c r="DC412" i="23"/>
  <c r="DC418" i="23"/>
  <c r="EK22" i="23"/>
  <c r="EK418" i="23" s="1"/>
  <c r="DU421" i="23"/>
  <c r="EL350" i="23"/>
  <c r="EL115" i="23"/>
  <c r="EL65" i="23"/>
  <c r="EL129" i="23"/>
  <c r="EL27" i="23"/>
  <c r="EL213" i="23"/>
  <c r="EL161" i="23"/>
  <c r="EL158" i="23"/>
  <c r="EL392" i="23"/>
  <c r="EL169" i="23"/>
  <c r="DC422" i="23"/>
  <c r="EK15" i="23"/>
  <c r="EL53" i="23"/>
  <c r="EL292" i="23"/>
  <c r="EL336" i="23"/>
  <c r="EL126" i="23"/>
  <c r="CM407" i="23"/>
  <c r="U66" i="26"/>
  <c r="DD93" i="23"/>
  <c r="EL352" i="23"/>
  <c r="EL361" i="23"/>
  <c r="EL384" i="23"/>
  <c r="EL21" i="23"/>
  <c r="DU423" i="23"/>
  <c r="DU398" i="23"/>
  <c r="DU405" i="23"/>
  <c r="EL324" i="23"/>
  <c r="EL68" i="23"/>
  <c r="EL264" i="23"/>
  <c r="U83" i="26"/>
  <c r="U82" i="26"/>
  <c r="EL225" i="23"/>
  <c r="EL37" i="23"/>
  <c r="EL148" i="23"/>
  <c r="U24" i="33" s="1"/>
  <c r="EL57" i="23"/>
  <c r="EL175" i="23"/>
  <c r="EL134" i="23"/>
  <c r="U23" i="33" s="1"/>
  <c r="EL299" i="23"/>
  <c r="DD147" i="23"/>
  <c r="CM415" i="23"/>
  <c r="DU413" i="23"/>
  <c r="EL182" i="23"/>
  <c r="U27" i="33" s="1"/>
  <c r="EL359" i="23"/>
  <c r="EL300" i="23"/>
  <c r="EL377" i="23"/>
  <c r="EL72" i="23"/>
  <c r="EL220" i="23"/>
  <c r="DU426" i="23"/>
  <c r="DU411" i="23"/>
  <c r="EL186" i="23"/>
  <c r="EL212" i="23"/>
  <c r="EL242" i="23"/>
  <c r="DU408" i="23"/>
  <c r="EL46" i="23"/>
  <c r="EL77" i="23"/>
  <c r="EL230" i="23"/>
  <c r="DC408" i="23"/>
  <c r="EK64" i="23"/>
  <c r="EK408" i="23" s="1"/>
  <c r="EL78" i="23"/>
  <c r="EL256" i="23"/>
  <c r="EL205" i="23"/>
  <c r="U28" i="33" s="1"/>
  <c r="EL305" i="23"/>
  <c r="EL117" i="23"/>
  <c r="EL289" i="23"/>
  <c r="DC415" i="23"/>
  <c r="EK147" i="23"/>
  <c r="EK415" i="23" s="1"/>
  <c r="EL19" i="23"/>
  <c r="EL262" i="23"/>
  <c r="EL159" i="23"/>
  <c r="EL66" i="23"/>
  <c r="U20" i="26"/>
  <c r="DU407" i="23"/>
  <c r="DU406" i="23"/>
  <c r="EL86" i="23"/>
  <c r="EL109" i="23"/>
  <c r="U43" i="33" s="1"/>
  <c r="EL316" i="23"/>
  <c r="EL76" i="23"/>
  <c r="EL364" i="23"/>
  <c r="EL343" i="23"/>
  <c r="EL322" i="23"/>
  <c r="EL153" i="23"/>
  <c r="DU415" i="23"/>
  <c r="EL250" i="23"/>
  <c r="EL259" i="23"/>
  <c r="EL388" i="23"/>
  <c r="DC410" i="23"/>
  <c r="EK146" i="23"/>
  <c r="EK410" i="23" s="1"/>
  <c r="EL108" i="23"/>
  <c r="EL136" i="23"/>
  <c r="EL94" i="23"/>
  <c r="U21" i="33" s="1"/>
  <c r="EL197" i="23"/>
  <c r="EL263" i="23"/>
  <c r="EL251" i="23"/>
  <c r="U31" i="33" s="1"/>
  <c r="CM418" i="23"/>
  <c r="DD22" i="23"/>
  <c r="EL26" i="23"/>
  <c r="EL120" i="23"/>
  <c r="EL59" i="23"/>
  <c r="EL284" i="23"/>
  <c r="EL180" i="23"/>
  <c r="EL155" i="23"/>
  <c r="EL105" i="23"/>
  <c r="DC407" i="23"/>
  <c r="EK93" i="23"/>
  <c r="EL318" i="23"/>
  <c r="EL104" i="23"/>
  <c r="EL362" i="23"/>
  <c r="EL43" i="23"/>
  <c r="DU418" i="23"/>
  <c r="DD56" i="23"/>
  <c r="CM406" i="23"/>
  <c r="EL156" i="23"/>
  <c r="EL189" i="23"/>
  <c r="EL165" i="23"/>
  <c r="EL116" i="23"/>
  <c r="EL353" i="23"/>
  <c r="EL34" i="23"/>
  <c r="EL204" i="23"/>
  <c r="EK35" i="23"/>
  <c r="EK425" i="23" s="1"/>
  <c r="EL101" i="23"/>
  <c r="EL386" i="23"/>
  <c r="EL326" i="23"/>
  <c r="CM422" i="23"/>
  <c r="DD15" i="23"/>
  <c r="CM419" i="23"/>
  <c r="DD16" i="23"/>
  <c r="EL18" i="23"/>
  <c r="EL170" i="23"/>
  <c r="EL356" i="23"/>
  <c r="EL325" i="23"/>
  <c r="EL202" i="23"/>
  <c r="EL330" i="23"/>
  <c r="EL172" i="23"/>
  <c r="EL291" i="23"/>
  <c r="EL227" i="23"/>
  <c r="DU409" i="23"/>
  <c r="DU420" i="23"/>
  <c r="EL69" i="23"/>
  <c r="EL348" i="23"/>
  <c r="EL130" i="23"/>
  <c r="EL167" i="23"/>
  <c r="U47" i="33" s="1"/>
  <c r="EK23" i="23"/>
  <c r="DC420" i="23"/>
  <c r="DC409" i="23"/>
  <c r="DU412" i="23"/>
  <c r="EL208" i="23"/>
  <c r="EL88" i="23"/>
  <c r="EL241" i="23"/>
  <c r="EL228" i="23"/>
  <c r="EL340" i="23"/>
  <c r="EL301" i="23"/>
  <c r="U56" i="33" s="1"/>
  <c r="EL306" i="23"/>
  <c r="EL187" i="23"/>
  <c r="EL276" i="23"/>
  <c r="DC424" i="23"/>
  <c r="EK20" i="23"/>
  <c r="DC414" i="23"/>
  <c r="EL240" i="23"/>
  <c r="EL123" i="23"/>
  <c r="EL379" i="23"/>
  <c r="EL184" i="23"/>
  <c r="U49" i="33" s="1"/>
  <c r="EL154" i="23"/>
  <c r="U25" i="33" s="1"/>
  <c r="EL216" i="23"/>
  <c r="EL247" i="23"/>
  <c r="EK25" i="23"/>
  <c r="DC411" i="23"/>
  <c r="DC426" i="23"/>
  <c r="EL51" i="23"/>
  <c r="EL73" i="23"/>
  <c r="EL319" i="23"/>
  <c r="EL363" i="23"/>
  <c r="EK87" i="23"/>
  <c r="EK413" i="23" s="1"/>
  <c r="DC413" i="23"/>
  <c r="EL40" i="23"/>
  <c r="EL248" i="23"/>
  <c r="EL211" i="23"/>
  <c r="EL164" i="23"/>
  <c r="DU422" i="23"/>
  <c r="EL231" i="23"/>
  <c r="DU419" i="23"/>
  <c r="EL135" i="23"/>
  <c r="EL233" i="23"/>
  <c r="EL373" i="23"/>
  <c r="CM421" i="23"/>
  <c r="DD83" i="23"/>
  <c r="EL49" i="23"/>
  <c r="U41" i="33" s="1"/>
  <c r="EL33" i="23"/>
  <c r="CM409" i="23"/>
  <c r="DD23" i="23"/>
  <c r="CM420" i="23"/>
  <c r="EL354" i="23"/>
  <c r="U36" i="33" s="1"/>
  <c r="EL31" i="23"/>
  <c r="EL357" i="23"/>
  <c r="EL275" i="23"/>
  <c r="EL270" i="23"/>
  <c r="DD30" i="23"/>
  <c r="CM412" i="23"/>
  <c r="DU414" i="23"/>
  <c r="DU424" i="23"/>
  <c r="EL96" i="23"/>
  <c r="EL237" i="23"/>
  <c r="EL118" i="23"/>
  <c r="EL52" i="23"/>
  <c r="EL28" i="23"/>
  <c r="EL98" i="23"/>
  <c r="EL74" i="23"/>
  <c r="EL29" i="23"/>
  <c r="EL81" i="23"/>
  <c r="EL60" i="23"/>
  <c r="U20" i="33" s="1"/>
  <c r="EL347" i="23"/>
  <c r="EL179" i="23"/>
  <c r="U48" i="33" s="1"/>
  <c r="EL274" i="23"/>
  <c r="DD14" i="23"/>
  <c r="CM423" i="23"/>
  <c r="CM405" i="23"/>
  <c r="CM398" i="23"/>
  <c r="DC398" i="23"/>
  <c r="DC405" i="23"/>
  <c r="DC423" i="23"/>
  <c r="EK14" i="23"/>
  <c r="DU425" i="23"/>
  <c r="DC421" i="23"/>
  <c r="EK83" i="23"/>
  <c r="EK421" i="23" s="1"/>
  <c r="EL215" i="23"/>
  <c r="EL309" i="23"/>
  <c r="EL375" i="23"/>
  <c r="DD25" i="23"/>
  <c r="CM411" i="23"/>
  <c r="CM426" i="23"/>
  <c r="EL315" i="23"/>
  <c r="EK56" i="23"/>
  <c r="EK406" i="23" s="1"/>
  <c r="DC406" i="23"/>
  <c r="EL307" i="23"/>
  <c r="EL243" i="23"/>
  <c r="EK16" i="23"/>
  <c r="EK419" i="23" s="1"/>
  <c r="DC419" i="23"/>
  <c r="CM410" i="23"/>
  <c r="DD146" i="23"/>
  <c r="EL254" i="23"/>
  <c r="U32" i="33" s="1"/>
  <c r="EL296" i="23"/>
  <c r="CM425" i="23"/>
  <c r="DD35" i="23"/>
  <c r="EL91" i="23"/>
  <c r="EL310" i="23"/>
  <c r="HQ22" i="23"/>
  <c r="HQ418" i="23" s="1"/>
  <c r="GZ418" i="23"/>
  <c r="HP409" i="23"/>
  <c r="HP420" i="23"/>
  <c r="HP398" i="23"/>
  <c r="HP423" i="23"/>
  <c r="HP405" i="23"/>
  <c r="GZ415" i="23"/>
  <c r="HQ147" i="23"/>
  <c r="HQ415" i="23" s="1"/>
  <c r="HQ35" i="23"/>
  <c r="HQ425" i="23" s="1"/>
  <c r="GZ425" i="23"/>
  <c r="HQ56" i="23"/>
  <c r="HQ406" i="23" s="1"/>
  <c r="GZ406" i="23"/>
  <c r="GZ410" i="23"/>
  <c r="HQ146" i="23"/>
  <c r="HQ410" i="23" s="1"/>
  <c r="GZ421" i="23"/>
  <c r="HQ83" i="23"/>
  <c r="HQ421" i="23" s="1"/>
  <c r="HQ16" i="23"/>
  <c r="HQ419" i="23" s="1"/>
  <c r="GZ419" i="23"/>
  <c r="HQ25" i="23"/>
  <c r="GZ411" i="23"/>
  <c r="GZ426" i="23"/>
  <c r="GZ412" i="23"/>
  <c r="HQ30" i="23"/>
  <c r="HQ412" i="23" s="1"/>
  <c r="HQ87" i="23"/>
  <c r="HQ413" i="23" s="1"/>
  <c r="GZ413" i="23"/>
  <c r="GZ414" i="23"/>
  <c r="GZ424" i="23"/>
  <c r="HQ20" i="23"/>
  <c r="R95" i="26"/>
  <c r="R100" i="26" s="1"/>
  <c r="R97" i="26"/>
  <c r="R99" i="26" s="1"/>
  <c r="HQ93" i="23"/>
  <c r="S69" i="26"/>
  <c r="S70" i="26" s="1"/>
  <c r="S93" i="26" s="1"/>
  <c r="GZ407" i="23"/>
  <c r="HQ23" i="23"/>
  <c r="GZ420" i="23"/>
  <c r="GZ409" i="23"/>
  <c r="HP407" i="23"/>
  <c r="R18" i="26"/>
  <c r="GZ398" i="23"/>
  <c r="HQ14" i="23"/>
  <c r="GZ423" i="23"/>
  <c r="GZ405" i="23"/>
  <c r="HP426" i="23"/>
  <c r="HP411" i="23"/>
  <c r="HP414" i="23"/>
  <c r="HP424" i="23"/>
  <c r="HP422" i="23"/>
  <c r="GZ422" i="23"/>
  <c r="HQ15" i="23"/>
  <c r="HQ64" i="23"/>
  <c r="HQ408" i="23" s="1"/>
  <c r="GZ408" i="23"/>
  <c r="W57" i="33"/>
  <c r="W46" i="33"/>
  <c r="W40" i="33"/>
  <c r="W19" i="33"/>
  <c r="GK424" i="23" l="1"/>
  <c r="W68" i="26"/>
  <c r="GK412" i="23"/>
  <c r="GK411" i="23"/>
  <c r="GK418" i="23"/>
  <c r="GK423" i="23"/>
  <c r="GK405" i="23"/>
  <c r="GK398" i="23"/>
  <c r="GK422" i="23"/>
  <c r="GK409" i="23"/>
  <c r="GK420" i="23"/>
  <c r="HQ422" i="23"/>
  <c r="U84" i="26"/>
  <c r="BE56" i="23"/>
  <c r="BE406" i="23" s="1"/>
  <c r="BD406" i="23"/>
  <c r="BE23" i="23"/>
  <c r="BD420" i="23"/>
  <c r="BD409" i="23"/>
  <c r="BD398" i="23"/>
  <c r="BD405" i="23"/>
  <c r="BE14" i="23"/>
  <c r="BD423" i="23"/>
  <c r="BD408" i="23"/>
  <c r="BE64" i="23"/>
  <c r="BE408" i="23" s="1"/>
  <c r="BD407" i="23"/>
  <c r="BE93" i="23"/>
  <c r="BE407" i="23" s="1"/>
  <c r="BD410" i="23"/>
  <c r="BE146" i="23"/>
  <c r="BE410" i="23" s="1"/>
  <c r="BD412" i="23"/>
  <c r="BE30" i="23"/>
  <c r="BE412" i="23" s="1"/>
  <c r="BD425" i="23"/>
  <c r="BE35" i="23"/>
  <c r="BE425" i="23" s="1"/>
  <c r="BW101" i="23"/>
  <c r="BW122" i="23"/>
  <c r="BW204" i="23"/>
  <c r="BW342" i="23"/>
  <c r="BW299" i="23"/>
  <c r="BW225" i="23"/>
  <c r="BW152" i="23"/>
  <c r="BW165" i="23"/>
  <c r="BW282" i="23"/>
  <c r="BW68" i="23"/>
  <c r="BW324" i="23"/>
  <c r="BW21" i="23"/>
  <c r="BW26" i="23"/>
  <c r="BW238" i="23"/>
  <c r="BW22" i="23"/>
  <c r="BW302" i="23"/>
  <c r="BW126" i="23"/>
  <c r="BW292" i="23"/>
  <c r="BW169" i="23"/>
  <c r="BW104" i="23"/>
  <c r="BW349" i="23"/>
  <c r="BW333" i="23"/>
  <c r="BW251" i="23"/>
  <c r="BW380" i="23"/>
  <c r="BW244" i="23"/>
  <c r="BW41" i="23"/>
  <c r="BW269" i="23"/>
  <c r="BW161" i="23"/>
  <c r="BW181" i="23"/>
  <c r="BW213" i="23"/>
  <c r="BW358" i="23"/>
  <c r="BW105" i="23"/>
  <c r="BW129" i="23"/>
  <c r="BW385" i="23"/>
  <c r="BW287" i="23"/>
  <c r="BW284" i="23"/>
  <c r="BW263" i="23"/>
  <c r="BW115" i="23"/>
  <c r="BW157" i="23"/>
  <c r="BW350" i="23"/>
  <c r="BW79" i="23"/>
  <c r="BW94" i="23"/>
  <c r="BW136" i="23"/>
  <c r="BW351" i="23"/>
  <c r="BW113" i="23"/>
  <c r="BW198" i="23"/>
  <c r="BW265" i="23"/>
  <c r="BW206" i="23"/>
  <c r="BW108" i="23"/>
  <c r="BW388" i="23"/>
  <c r="BW259" i="23"/>
  <c r="BW308" i="23"/>
  <c r="BW139" i="23"/>
  <c r="BW71" i="23"/>
  <c r="BW226" i="23"/>
  <c r="BW229" i="23"/>
  <c r="BW128" i="23"/>
  <c r="BW221" i="23"/>
  <c r="BW153" i="23"/>
  <c r="BW100" i="23"/>
  <c r="BW70" i="23"/>
  <c r="BW173" i="23"/>
  <c r="BW321" i="23"/>
  <c r="BW76" i="23"/>
  <c r="BW316" i="23"/>
  <c r="BW267" i="23"/>
  <c r="BW75" i="23"/>
  <c r="BW132" i="23"/>
  <c r="BW109" i="23"/>
  <c r="BW86" i="23"/>
  <c r="BW82" i="23"/>
  <c r="BW252" i="23"/>
  <c r="BW137" i="23"/>
  <c r="BW45" i="23"/>
  <c r="BW174" i="23"/>
  <c r="BW19" i="23"/>
  <c r="BW320" i="23"/>
  <c r="BW110" i="23"/>
  <c r="BW171" i="23"/>
  <c r="BW195" i="23"/>
  <c r="BW117" i="23"/>
  <c r="BW92" i="23"/>
  <c r="BW315" i="23"/>
  <c r="BW62" i="23"/>
  <c r="BW85" i="23"/>
  <c r="BW381" i="23"/>
  <c r="BW281" i="23"/>
  <c r="BW245" i="23"/>
  <c r="BW298" i="23"/>
  <c r="BW295" i="23"/>
  <c r="BW46" i="23"/>
  <c r="BW285" i="23"/>
  <c r="BW242" i="23"/>
  <c r="BW212" i="23"/>
  <c r="BW304" i="23"/>
  <c r="BW253" i="23"/>
  <c r="BW375" i="23"/>
  <c r="BW309" i="23"/>
  <c r="BW377" i="23"/>
  <c r="BW144" i="23"/>
  <c r="BW260" i="23"/>
  <c r="BW182" i="23"/>
  <c r="BW337" i="23"/>
  <c r="BW293" i="23"/>
  <c r="BW279" i="23"/>
  <c r="BW372" i="23"/>
  <c r="BW133" i="23"/>
  <c r="BW162" i="23"/>
  <c r="BW134" i="23"/>
  <c r="BW175" i="23"/>
  <c r="BW57" i="23"/>
  <c r="BW296" i="23"/>
  <c r="BW148" i="23"/>
  <c r="BW274" i="23"/>
  <c r="BW32" i="23"/>
  <c r="BW384" i="23"/>
  <c r="BW352" i="23"/>
  <c r="BW93" i="23"/>
  <c r="BW258" i="23"/>
  <c r="BW392" i="23"/>
  <c r="BW47" i="23"/>
  <c r="BW60" i="23"/>
  <c r="BW327" i="23"/>
  <c r="BW243" i="23"/>
  <c r="BW307" i="23"/>
  <c r="BW246" i="23"/>
  <c r="BW368" i="23"/>
  <c r="BW230" i="23"/>
  <c r="BW65" i="23"/>
  <c r="BW55" i="23"/>
  <c r="BW270" i="23"/>
  <c r="BW357" i="23"/>
  <c r="BW31" i="23"/>
  <c r="BW249" i="23"/>
  <c r="BW223" i="23"/>
  <c r="BW192" i="23"/>
  <c r="BW383" i="23"/>
  <c r="BW83" i="23"/>
  <c r="BW335" i="23"/>
  <c r="BW72" i="23"/>
  <c r="BW141" i="23"/>
  <c r="BW119" i="23"/>
  <c r="BW196" i="23"/>
  <c r="BW239" i="23"/>
  <c r="BW359" i="23"/>
  <c r="BW231" i="23"/>
  <c r="BW215" i="23"/>
  <c r="BW39" i="23"/>
  <c r="BW211" i="23"/>
  <c r="BW266" i="23"/>
  <c r="BW168" i="23"/>
  <c r="BW191" i="23"/>
  <c r="BW393" i="23"/>
  <c r="BW378" i="23"/>
  <c r="BW264" i="23"/>
  <c r="BW73" i="23"/>
  <c r="BW114" i="23"/>
  <c r="BW361" i="23"/>
  <c r="BW219" i="23"/>
  <c r="BW151" i="23"/>
  <c r="BW336" i="23"/>
  <c r="BW236" i="23"/>
  <c r="BW53" i="23"/>
  <c r="BW50" i="23"/>
  <c r="BW210" i="23"/>
  <c r="BW158" i="23"/>
  <c r="BW341" i="23"/>
  <c r="BW261" i="23"/>
  <c r="BW312" i="23"/>
  <c r="BW29" i="23"/>
  <c r="BW396" i="23"/>
  <c r="BW288" i="23"/>
  <c r="BW98" i="23"/>
  <c r="BW27" i="23"/>
  <c r="BW118" i="23"/>
  <c r="BW339" i="23"/>
  <c r="BW20" i="23"/>
  <c r="BW331" i="23"/>
  <c r="BW391" i="23"/>
  <c r="BW130" i="23"/>
  <c r="BW354" i="23"/>
  <c r="BW23" i="23"/>
  <c r="BW140" i="23"/>
  <c r="BW33" i="23"/>
  <c r="BW330" i="23"/>
  <c r="BW355" i="23"/>
  <c r="BW329" i="23"/>
  <c r="BW102" i="23"/>
  <c r="BW18" i="23"/>
  <c r="BW112" i="23"/>
  <c r="BW164" i="23"/>
  <c r="BW84" i="23"/>
  <c r="BW328" i="23"/>
  <c r="BW91" i="23"/>
  <c r="BW370" i="23"/>
  <c r="BW193" i="23"/>
  <c r="BW87" i="23"/>
  <c r="BW248" i="23"/>
  <c r="BW203" i="23"/>
  <c r="BW344" i="23"/>
  <c r="BW374" i="23"/>
  <c r="BW360" i="23"/>
  <c r="BW58" i="23"/>
  <c r="BW353" i="23"/>
  <c r="BW116" i="23"/>
  <c r="BW194" i="23"/>
  <c r="BW290" i="23"/>
  <c r="BW272" i="23"/>
  <c r="BW394" i="23"/>
  <c r="BW217" i="23"/>
  <c r="BW146" i="23"/>
  <c r="BW178" i="23"/>
  <c r="BW297" i="23"/>
  <c r="BW216" i="23"/>
  <c r="BW97" i="23"/>
  <c r="BW184" i="23"/>
  <c r="BW63" i="23"/>
  <c r="BW379" i="23"/>
  <c r="BW160" i="23"/>
  <c r="BW145" i="23"/>
  <c r="BW280" i="23"/>
  <c r="BW345" i="23"/>
  <c r="BW332" i="23"/>
  <c r="BW187" i="23"/>
  <c r="BW382" i="23"/>
  <c r="BW241" i="23"/>
  <c r="BW387" i="23"/>
  <c r="BW190" i="23"/>
  <c r="BW235" i="23"/>
  <c r="BW208" i="23"/>
  <c r="BW44" i="23"/>
  <c r="BW167" i="23"/>
  <c r="BW149" i="23"/>
  <c r="BW366" i="23"/>
  <c r="BW227" i="23"/>
  <c r="BW183" i="23"/>
  <c r="BW25" i="23"/>
  <c r="BW325" i="23"/>
  <c r="BW17" i="23"/>
  <c r="BW214" i="23"/>
  <c r="BW326" i="23"/>
  <c r="BW224" i="23"/>
  <c r="BW35" i="23"/>
  <c r="BW61" i="23"/>
  <c r="BW34" i="23"/>
  <c r="BW277" i="23"/>
  <c r="BW80" i="23"/>
  <c r="BW257" i="23"/>
  <c r="BW254" i="23"/>
  <c r="BW131" i="23"/>
  <c r="BW367" i="23"/>
  <c r="BW156" i="23"/>
  <c r="BW338" i="23"/>
  <c r="BW56" i="23"/>
  <c r="BW43" i="23"/>
  <c r="BW369" i="23"/>
  <c r="BW362" i="23"/>
  <c r="BW176" i="23"/>
  <c r="BW294" i="23"/>
  <c r="BW179" i="23"/>
  <c r="BW365" i="23"/>
  <c r="BW318" i="23"/>
  <c r="BW347" i="23"/>
  <c r="BW311" i="23"/>
  <c r="BW163" i="23"/>
  <c r="BW54" i="23"/>
  <c r="BW81" i="23"/>
  <c r="BW74" i="23"/>
  <c r="BW317" i="23"/>
  <c r="BW28" i="23"/>
  <c r="BW52" i="23"/>
  <c r="BW155" i="23"/>
  <c r="BW237" i="23"/>
  <c r="BW96" i="23"/>
  <c r="BW180" i="23"/>
  <c r="BW24" i="23"/>
  <c r="BW271" i="23"/>
  <c r="BW107" i="23"/>
  <c r="BW275" i="23"/>
  <c r="BW197" i="23"/>
  <c r="BW323" i="23"/>
  <c r="BW90" i="23"/>
  <c r="BW177" i="23"/>
  <c r="BW314" i="23"/>
  <c r="BW218" i="23"/>
  <c r="BW49" i="23"/>
  <c r="BW373" i="23"/>
  <c r="BW95" i="23"/>
  <c r="BW127" i="23"/>
  <c r="BW233" i="23"/>
  <c r="BW303" i="23"/>
  <c r="BW135" i="23"/>
  <c r="BW201" i="23"/>
  <c r="BW138" i="23"/>
  <c r="BW395" i="23"/>
  <c r="BW38" i="23"/>
  <c r="BW188" i="23"/>
  <c r="BW376" i="23"/>
  <c r="BW390" i="23"/>
  <c r="BW59" i="23"/>
  <c r="BW120" i="23"/>
  <c r="BW147" i="23"/>
  <c r="BW40" i="23"/>
  <c r="BW322" i="23"/>
  <c r="BW371" i="23"/>
  <c r="BW363" i="23"/>
  <c r="BW319" i="23"/>
  <c r="BW51" i="23"/>
  <c r="BW278" i="23"/>
  <c r="BW66" i="23"/>
  <c r="BW159" i="23"/>
  <c r="BW262" i="23"/>
  <c r="BW89" i="23"/>
  <c r="BW106" i="23"/>
  <c r="BW222" i="23"/>
  <c r="BW289" i="23"/>
  <c r="BW123" i="23"/>
  <c r="BW67" i="23"/>
  <c r="BW99" i="23"/>
  <c r="BW240" i="23"/>
  <c r="BW205" i="23"/>
  <c r="BW276" i="23"/>
  <c r="BW306" i="23"/>
  <c r="BW340" i="23"/>
  <c r="BW88" i="23"/>
  <c r="BW199" i="23"/>
  <c r="BW268" i="23"/>
  <c r="BW111" i="23"/>
  <c r="BW348" i="23"/>
  <c r="BW273" i="23"/>
  <c r="BW121" i="23"/>
  <c r="BW291" i="23"/>
  <c r="BW346" i="23"/>
  <c r="BW283" i="23"/>
  <c r="BW220" i="23"/>
  <c r="BW255" i="23"/>
  <c r="BW150" i="23"/>
  <c r="BW170" i="23"/>
  <c r="BW300" i="23"/>
  <c r="BW15" i="23"/>
  <c r="BW389" i="23"/>
  <c r="BW124" i="23"/>
  <c r="BW386" i="23"/>
  <c r="BW310" i="23"/>
  <c r="BW250" i="23"/>
  <c r="BW36" i="23"/>
  <c r="BW209" i="23"/>
  <c r="BW200" i="23"/>
  <c r="BW142" i="23"/>
  <c r="BW343" i="23"/>
  <c r="BW37" i="23"/>
  <c r="BW143" i="23"/>
  <c r="BW185" i="23"/>
  <c r="BW364" i="23"/>
  <c r="BW189" i="23"/>
  <c r="BW14" i="23"/>
  <c r="BW125" i="23"/>
  <c r="BW247" i="23"/>
  <c r="BW166" i="23"/>
  <c r="BW48" i="23"/>
  <c r="BW154" i="23"/>
  <c r="BW313" i="23"/>
  <c r="BW305" i="23"/>
  <c r="BW232" i="23"/>
  <c r="BW256" i="23"/>
  <c r="BW301" i="23"/>
  <c r="BW228" i="23"/>
  <c r="BW78" i="23"/>
  <c r="BW334" i="23"/>
  <c r="BW207" i="23"/>
  <c r="BW30" i="23"/>
  <c r="BW77" i="23"/>
  <c r="BW64" i="23"/>
  <c r="BW69" i="23"/>
  <c r="BW186" i="23"/>
  <c r="BW103" i="23"/>
  <c r="BW172" i="23"/>
  <c r="BW202" i="23"/>
  <c r="BW286" i="23"/>
  <c r="BW356" i="23"/>
  <c r="BW16" i="23"/>
  <c r="BW234" i="23"/>
  <c r="BW42" i="23"/>
  <c r="BE15" i="23"/>
  <c r="BD422" i="23"/>
  <c r="BD418" i="23"/>
  <c r="BE22" i="23"/>
  <c r="BE418" i="23" s="1"/>
  <c r="BD415" i="23"/>
  <c r="BE147" i="23"/>
  <c r="BE415" i="23" s="1"/>
  <c r="BD426" i="23"/>
  <c r="BD411" i="23"/>
  <c r="BE25" i="23"/>
  <c r="BE16" i="23"/>
  <c r="BE419" i="23" s="1"/>
  <c r="BD419" i="23"/>
  <c r="BD414" i="23"/>
  <c r="BE20" i="23"/>
  <c r="BD424" i="23"/>
  <c r="BD421" i="23"/>
  <c r="BE83" i="23"/>
  <c r="BE421" i="23" s="1"/>
  <c r="BE87" i="23"/>
  <c r="BE413" i="23" s="1"/>
  <c r="BD413" i="23"/>
  <c r="DD425" i="23"/>
  <c r="EL35" i="23"/>
  <c r="EL425" i="23" s="1"/>
  <c r="EK411" i="23"/>
  <c r="EK426" i="23"/>
  <c r="DD418" i="23"/>
  <c r="EL22" i="23"/>
  <c r="EL418" i="23" s="1"/>
  <c r="DD426" i="23"/>
  <c r="DD411" i="23"/>
  <c r="EL25" i="23"/>
  <c r="EK423" i="23"/>
  <c r="EK405" i="23"/>
  <c r="EK398" i="23"/>
  <c r="HA3" i="23" s="1"/>
  <c r="DD406" i="23"/>
  <c r="EL56" i="23"/>
  <c r="EL406" i="23" s="1"/>
  <c r="EK409" i="23"/>
  <c r="EK420" i="23"/>
  <c r="EL146" i="23"/>
  <c r="EL410" i="23" s="1"/>
  <c r="DD410" i="23"/>
  <c r="DD412" i="23"/>
  <c r="EL30" i="23"/>
  <c r="EL412" i="23" s="1"/>
  <c r="EL15" i="23"/>
  <c r="DD422" i="23"/>
  <c r="DD415" i="23"/>
  <c r="EL147" i="23"/>
  <c r="EL415" i="23" s="1"/>
  <c r="EK422" i="23"/>
  <c r="DD424" i="23"/>
  <c r="DD414" i="23"/>
  <c r="EL20" i="23"/>
  <c r="T67" i="26"/>
  <c r="EK407" i="23"/>
  <c r="T18" i="33"/>
  <c r="T58" i="33" s="1"/>
  <c r="T62" i="33" s="1"/>
  <c r="T63" i="33" s="1"/>
  <c r="DD407" i="23"/>
  <c r="EL93" i="23"/>
  <c r="DD413" i="23"/>
  <c r="EL87" i="23"/>
  <c r="EL413" i="23" s="1"/>
  <c r="DD405" i="23"/>
  <c r="DD423" i="23"/>
  <c r="EL14" i="23"/>
  <c r="DD398" i="23"/>
  <c r="DD421" i="23"/>
  <c r="EL83" i="23"/>
  <c r="EL421" i="23" s="1"/>
  <c r="EK414" i="23"/>
  <c r="EK424" i="23"/>
  <c r="DD408" i="23"/>
  <c r="EL64" i="23"/>
  <c r="EL408" i="23" s="1"/>
  <c r="DD409" i="23"/>
  <c r="EL23" i="23"/>
  <c r="DD420" i="23"/>
  <c r="EL16" i="23"/>
  <c r="EL419" i="23" s="1"/>
  <c r="DD419" i="23"/>
  <c r="HQ424" i="23"/>
  <c r="HQ414" i="23"/>
  <c r="HQ426" i="23"/>
  <c r="HQ411" i="23"/>
  <c r="R21" i="26"/>
  <c r="R22" i="26" s="1"/>
  <c r="R30" i="26"/>
  <c r="HQ409" i="23"/>
  <c r="HQ420" i="23"/>
  <c r="S95" i="26"/>
  <c r="S100" i="26" s="1"/>
  <c r="S97" i="26"/>
  <c r="S99" i="26" s="1"/>
  <c r="S18" i="26"/>
  <c r="S21" i="26" s="1"/>
  <c r="S22" i="26" s="1"/>
  <c r="HQ407" i="23"/>
  <c r="HQ398" i="23"/>
  <c r="HQ423" i="23"/>
  <c r="HQ405" i="23"/>
  <c r="BE422" i="23" l="1"/>
  <c r="EL422" i="23"/>
  <c r="BW419" i="23"/>
  <c r="DV16" i="23"/>
  <c r="CN16" i="23"/>
  <c r="BX16" i="23"/>
  <c r="BX64" i="23"/>
  <c r="DV64" i="23"/>
  <c r="CN64" i="23"/>
  <c r="BW408" i="23"/>
  <c r="DV256" i="23"/>
  <c r="BX256" i="23"/>
  <c r="CN256" i="23"/>
  <c r="DE256" i="23" s="1"/>
  <c r="FD256" i="23" s="1"/>
  <c r="GL256" i="23" s="1"/>
  <c r="CN125" i="23"/>
  <c r="DE125" i="23" s="1"/>
  <c r="FD125" i="23" s="1"/>
  <c r="GL125" i="23" s="1"/>
  <c r="BX125" i="23"/>
  <c r="DV125" i="23"/>
  <c r="BX142" i="23"/>
  <c r="DV142" i="23"/>
  <c r="CN142" i="23"/>
  <c r="DE142" i="23" s="1"/>
  <c r="FD142" i="23" s="1"/>
  <c r="DV389" i="23"/>
  <c r="CN389" i="23"/>
  <c r="DE389" i="23" s="1"/>
  <c r="FD389" i="23" s="1"/>
  <c r="GL389" i="23" s="1"/>
  <c r="BX389" i="23"/>
  <c r="BX346" i="23"/>
  <c r="CN346" i="23"/>
  <c r="DE346" i="23" s="1"/>
  <c r="FD346" i="23" s="1"/>
  <c r="GL346" i="23" s="1"/>
  <c r="DV346" i="23"/>
  <c r="BX88" i="23"/>
  <c r="DV88" i="23"/>
  <c r="CN88" i="23"/>
  <c r="DE88" i="23" s="1"/>
  <c r="FD88" i="23" s="1"/>
  <c r="GL88" i="23" s="1"/>
  <c r="DV123" i="23"/>
  <c r="CN123" i="23"/>
  <c r="DE123" i="23" s="1"/>
  <c r="FD123" i="23" s="1"/>
  <c r="GL123" i="23" s="1"/>
  <c r="BX123" i="23"/>
  <c r="CN278" i="23"/>
  <c r="DE278" i="23" s="1"/>
  <c r="FD278" i="23" s="1"/>
  <c r="GL278" i="23" s="1"/>
  <c r="DV278" i="23"/>
  <c r="BX278" i="23"/>
  <c r="CN120" i="23"/>
  <c r="DE120" i="23" s="1"/>
  <c r="FD120" i="23" s="1"/>
  <c r="GL120" i="23" s="1"/>
  <c r="BX120" i="23"/>
  <c r="DV120" i="23"/>
  <c r="CN201" i="23"/>
  <c r="DE201" i="23" s="1"/>
  <c r="FD201" i="23" s="1"/>
  <c r="GL201" i="23" s="1"/>
  <c r="DV201" i="23"/>
  <c r="BX201" i="23"/>
  <c r="CN218" i="23"/>
  <c r="DE218" i="23" s="1"/>
  <c r="FD218" i="23" s="1"/>
  <c r="GL218" i="23" s="1"/>
  <c r="DV218" i="23"/>
  <c r="BX218" i="23"/>
  <c r="BX271" i="23"/>
  <c r="DV271" i="23"/>
  <c r="CN271" i="23"/>
  <c r="DE271" i="23" s="1"/>
  <c r="FD271" i="23" s="1"/>
  <c r="GL271" i="23" s="1"/>
  <c r="CN317" i="23"/>
  <c r="DE317" i="23" s="1"/>
  <c r="FD317" i="23" s="1"/>
  <c r="GL317" i="23" s="1"/>
  <c r="BX317" i="23"/>
  <c r="DV317" i="23"/>
  <c r="DV365" i="23"/>
  <c r="BX365" i="23"/>
  <c r="CN365" i="23"/>
  <c r="DE365" i="23" s="1"/>
  <c r="FD365" i="23" s="1"/>
  <c r="GL365" i="23" s="1"/>
  <c r="DV338" i="23"/>
  <c r="CN338" i="23"/>
  <c r="DE338" i="23" s="1"/>
  <c r="FD338" i="23" s="1"/>
  <c r="GL338" i="23" s="1"/>
  <c r="BX338" i="23"/>
  <c r="CN34" i="23"/>
  <c r="DE34" i="23" s="1"/>
  <c r="FD34" i="23" s="1"/>
  <c r="GL34" i="23" s="1"/>
  <c r="DV34" i="23"/>
  <c r="BX34" i="23"/>
  <c r="BX25" i="23"/>
  <c r="BW426" i="23"/>
  <c r="CN25" i="23"/>
  <c r="DV25" i="23"/>
  <c r="BW411" i="23"/>
  <c r="CN235" i="23"/>
  <c r="DE235" i="23" s="1"/>
  <c r="FD235" i="23" s="1"/>
  <c r="GL235" i="23" s="1"/>
  <c r="BX235" i="23"/>
  <c r="DV235" i="23"/>
  <c r="BX280" i="23"/>
  <c r="CN280" i="23"/>
  <c r="DE280" i="23" s="1"/>
  <c r="FD280" i="23" s="1"/>
  <c r="GL280" i="23" s="1"/>
  <c r="DV280" i="23"/>
  <c r="BX297" i="23"/>
  <c r="CN297" i="23"/>
  <c r="DE297" i="23" s="1"/>
  <c r="FD297" i="23" s="1"/>
  <c r="GL297" i="23" s="1"/>
  <c r="DV297" i="23"/>
  <c r="DV116" i="23"/>
  <c r="BX116" i="23"/>
  <c r="CN116" i="23"/>
  <c r="DE116" i="23" s="1"/>
  <c r="FD116" i="23" s="1"/>
  <c r="GL116" i="23" s="1"/>
  <c r="BX87" i="23"/>
  <c r="CN87" i="23"/>
  <c r="DV87" i="23"/>
  <c r="BW413" i="23"/>
  <c r="DV18" i="23"/>
  <c r="BX18" i="23"/>
  <c r="CN18" i="23"/>
  <c r="DE18" i="23" s="1"/>
  <c r="FD18" i="23" s="1"/>
  <c r="BX354" i="23"/>
  <c r="CN354" i="23"/>
  <c r="DE354" i="23" s="1"/>
  <c r="FD354" i="23" s="1"/>
  <c r="GL354" i="23" s="1"/>
  <c r="DV354" i="23"/>
  <c r="DV98" i="23"/>
  <c r="CN98" i="23"/>
  <c r="DE98" i="23" s="1"/>
  <c r="FD98" i="23" s="1"/>
  <c r="GL98" i="23" s="1"/>
  <c r="BX98" i="23"/>
  <c r="BX210" i="23"/>
  <c r="CN210" i="23"/>
  <c r="DE210" i="23" s="1"/>
  <c r="FD210" i="23" s="1"/>
  <c r="GL210" i="23" s="1"/>
  <c r="DV210" i="23"/>
  <c r="DV114" i="23"/>
  <c r="BX114" i="23"/>
  <c r="CN114" i="23"/>
  <c r="DE114" i="23" s="1"/>
  <c r="FD114" i="23" s="1"/>
  <c r="GL114" i="23" s="1"/>
  <c r="DV211" i="23"/>
  <c r="CN211" i="23"/>
  <c r="DE211" i="23" s="1"/>
  <c r="FD211" i="23" s="1"/>
  <c r="GL211" i="23" s="1"/>
  <c r="BX211" i="23"/>
  <c r="DV141" i="23"/>
  <c r="BX141" i="23"/>
  <c r="CN141" i="23"/>
  <c r="DE141" i="23" s="1"/>
  <c r="FD141" i="23" s="1"/>
  <c r="GL141" i="23" s="1"/>
  <c r="CN31" i="23"/>
  <c r="DE31" i="23" s="1"/>
  <c r="FD31" i="23" s="1"/>
  <c r="DV31" i="23"/>
  <c r="BX31" i="23"/>
  <c r="DV307" i="23"/>
  <c r="CN307" i="23"/>
  <c r="DE307" i="23" s="1"/>
  <c r="FD307" i="23" s="1"/>
  <c r="GL307" i="23" s="1"/>
  <c r="BX307" i="23"/>
  <c r="CN352" i="23"/>
  <c r="DE352" i="23" s="1"/>
  <c r="FD352" i="23" s="1"/>
  <c r="GL352" i="23" s="1"/>
  <c r="DV352" i="23"/>
  <c r="BX352" i="23"/>
  <c r="DV134" i="23"/>
  <c r="BX134" i="23"/>
  <c r="CN134" i="23"/>
  <c r="DE134" i="23" s="1"/>
  <c r="FD134" i="23" s="1"/>
  <c r="GL134" i="23" s="1"/>
  <c r="BX260" i="23"/>
  <c r="HX260" i="23" s="1"/>
  <c r="DV260" i="23"/>
  <c r="CN260" i="23"/>
  <c r="DE260" i="23" s="1"/>
  <c r="FD260" i="23" s="1"/>
  <c r="GL260" i="23" s="1"/>
  <c r="CN242" i="23"/>
  <c r="DE242" i="23" s="1"/>
  <c r="FD242" i="23" s="1"/>
  <c r="GL242" i="23" s="1"/>
  <c r="BX242" i="23"/>
  <c r="DV242" i="23"/>
  <c r="BX85" i="23"/>
  <c r="DV85" i="23"/>
  <c r="CN85" i="23"/>
  <c r="DE85" i="23" s="1"/>
  <c r="FD85" i="23" s="1"/>
  <c r="GL85" i="23" s="1"/>
  <c r="BX320" i="23"/>
  <c r="CN320" i="23"/>
  <c r="DE320" i="23" s="1"/>
  <c r="FD320" i="23" s="1"/>
  <c r="GL320" i="23" s="1"/>
  <c r="DV320" i="23"/>
  <c r="CN109" i="23"/>
  <c r="DE109" i="23" s="1"/>
  <c r="FD109" i="23" s="1"/>
  <c r="GL109" i="23" s="1"/>
  <c r="BX109" i="23"/>
  <c r="DV109" i="23"/>
  <c r="CN70" i="23"/>
  <c r="DE70" i="23" s="1"/>
  <c r="FD70" i="23" s="1"/>
  <c r="GL70" i="23" s="1"/>
  <c r="DV70" i="23"/>
  <c r="BX70" i="23"/>
  <c r="BX139" i="23"/>
  <c r="DV139" i="23"/>
  <c r="CN139" i="23"/>
  <c r="DE139" i="23" s="1"/>
  <c r="FD139" i="23" s="1"/>
  <c r="GL139" i="23" s="1"/>
  <c r="CN113" i="23"/>
  <c r="DE113" i="23" s="1"/>
  <c r="FD113" i="23" s="1"/>
  <c r="GL113" i="23" s="1"/>
  <c r="BX113" i="23"/>
  <c r="DV113" i="23"/>
  <c r="CN263" i="23"/>
  <c r="DE263" i="23" s="1"/>
  <c r="FD263" i="23" s="1"/>
  <c r="GL263" i="23" s="1"/>
  <c r="DV263" i="23"/>
  <c r="BX263" i="23"/>
  <c r="BX181" i="23"/>
  <c r="DV181" i="23"/>
  <c r="CN181" i="23"/>
  <c r="DE181" i="23" s="1"/>
  <c r="FD181" i="23" s="1"/>
  <c r="GL181" i="23" s="1"/>
  <c r="BX349" i="23"/>
  <c r="CN349" i="23"/>
  <c r="DE349" i="23" s="1"/>
  <c r="FD349" i="23" s="1"/>
  <c r="GL349" i="23" s="1"/>
  <c r="DV349" i="23"/>
  <c r="DV26" i="23"/>
  <c r="CN26" i="23"/>
  <c r="DE26" i="23" s="1"/>
  <c r="FD26" i="23" s="1"/>
  <c r="BX26" i="23"/>
  <c r="CN299" i="23"/>
  <c r="DE299" i="23" s="1"/>
  <c r="FD299" i="23" s="1"/>
  <c r="GL299" i="23" s="1"/>
  <c r="DV299" i="23"/>
  <c r="BX299" i="23"/>
  <c r="BE398" i="23"/>
  <c r="BE423" i="23"/>
  <c r="BE405" i="23"/>
  <c r="BE414" i="23"/>
  <c r="BE424" i="23"/>
  <c r="CN356" i="23"/>
  <c r="DE356" i="23" s="1"/>
  <c r="FD356" i="23" s="1"/>
  <c r="GL356" i="23" s="1"/>
  <c r="DV356" i="23"/>
  <c r="BX356" i="23"/>
  <c r="DV77" i="23"/>
  <c r="CN77" i="23"/>
  <c r="DE77" i="23" s="1"/>
  <c r="FD77" i="23" s="1"/>
  <c r="GL77" i="23" s="1"/>
  <c r="BX77" i="23"/>
  <c r="CN232" i="23"/>
  <c r="DE232" i="23" s="1"/>
  <c r="FD232" i="23" s="1"/>
  <c r="GL232" i="23" s="1"/>
  <c r="DV232" i="23"/>
  <c r="BX232" i="23"/>
  <c r="BW405" i="23"/>
  <c r="BW423" i="23"/>
  <c r="CN14" i="23"/>
  <c r="DV14" i="23"/>
  <c r="BX14" i="23"/>
  <c r="BW398" i="23"/>
  <c r="BX200" i="23"/>
  <c r="CN200" i="23"/>
  <c r="DE200" i="23" s="1"/>
  <c r="FD200" i="23" s="1"/>
  <c r="GL200" i="23" s="1"/>
  <c r="DV200" i="23"/>
  <c r="BX15" i="23"/>
  <c r="CN15" i="23"/>
  <c r="BW422" i="23"/>
  <c r="DV15" i="23"/>
  <c r="BX291" i="23"/>
  <c r="DV291" i="23"/>
  <c r="CN291" i="23"/>
  <c r="DE291" i="23" s="1"/>
  <c r="FD291" i="23" s="1"/>
  <c r="GL291" i="23" s="1"/>
  <c r="CN340" i="23"/>
  <c r="DE340" i="23" s="1"/>
  <c r="FD340" i="23" s="1"/>
  <c r="GL340" i="23" s="1"/>
  <c r="DV340" i="23"/>
  <c r="BX340" i="23"/>
  <c r="BX289" i="23"/>
  <c r="CN289" i="23"/>
  <c r="DE289" i="23" s="1"/>
  <c r="FD289" i="23" s="1"/>
  <c r="GL289" i="23" s="1"/>
  <c r="DV289" i="23"/>
  <c r="CN51" i="23"/>
  <c r="DE51" i="23" s="1"/>
  <c r="FD51" i="23" s="1"/>
  <c r="GL51" i="23" s="1"/>
  <c r="DV51" i="23"/>
  <c r="BX51" i="23"/>
  <c r="BX59" i="23"/>
  <c r="DV59" i="23"/>
  <c r="CN59" i="23"/>
  <c r="DE59" i="23" s="1"/>
  <c r="FD59" i="23" s="1"/>
  <c r="GL59" i="23" s="1"/>
  <c r="BX135" i="23"/>
  <c r="CN135" i="23"/>
  <c r="DE135" i="23" s="1"/>
  <c r="FD135" i="23" s="1"/>
  <c r="GL135" i="23" s="1"/>
  <c r="DV135" i="23"/>
  <c r="BX314" i="23"/>
  <c r="CN314" i="23"/>
  <c r="DE314" i="23" s="1"/>
  <c r="FD314" i="23" s="1"/>
  <c r="GL314" i="23" s="1"/>
  <c r="DV314" i="23"/>
  <c r="CN24" i="23"/>
  <c r="DE24" i="23" s="1"/>
  <c r="FD24" i="23" s="1"/>
  <c r="DV24" i="23"/>
  <c r="BX24" i="23"/>
  <c r="CN74" i="23"/>
  <c r="DE74" i="23" s="1"/>
  <c r="FD74" i="23" s="1"/>
  <c r="GL74" i="23" s="1"/>
  <c r="BX74" i="23"/>
  <c r="DV74" i="23"/>
  <c r="DV179" i="23"/>
  <c r="CN179" i="23"/>
  <c r="DE179" i="23" s="1"/>
  <c r="FD179" i="23" s="1"/>
  <c r="BX179" i="23"/>
  <c r="BX156" i="23"/>
  <c r="CN156" i="23"/>
  <c r="DE156" i="23" s="1"/>
  <c r="FD156" i="23" s="1"/>
  <c r="GL156" i="23" s="1"/>
  <c r="DV156" i="23"/>
  <c r="BX61" i="23"/>
  <c r="DV61" i="23"/>
  <c r="CN61" i="23"/>
  <c r="DE61" i="23" s="1"/>
  <c r="FD61" i="23" s="1"/>
  <c r="GL61" i="23" s="1"/>
  <c r="BX183" i="23"/>
  <c r="DV183" i="23"/>
  <c r="CN183" i="23"/>
  <c r="DE183" i="23" s="1"/>
  <c r="FD183" i="23" s="1"/>
  <c r="GL183" i="23" s="1"/>
  <c r="CN190" i="23"/>
  <c r="DE190" i="23" s="1"/>
  <c r="FD190" i="23" s="1"/>
  <c r="GL190" i="23" s="1"/>
  <c r="DV190" i="23"/>
  <c r="BX190" i="23"/>
  <c r="CN145" i="23"/>
  <c r="DE145" i="23" s="1"/>
  <c r="FD145" i="23" s="1"/>
  <c r="GL145" i="23" s="1"/>
  <c r="BX145" i="23"/>
  <c r="DV145" i="23"/>
  <c r="BX178" i="23"/>
  <c r="CN178" i="23"/>
  <c r="DE178" i="23" s="1"/>
  <c r="FD178" i="23" s="1"/>
  <c r="GL178" i="23" s="1"/>
  <c r="DV178" i="23"/>
  <c r="CN353" i="23"/>
  <c r="DE353" i="23" s="1"/>
  <c r="FD353" i="23" s="1"/>
  <c r="GL353" i="23" s="1"/>
  <c r="BX353" i="23"/>
  <c r="DV353" i="23"/>
  <c r="BX193" i="23"/>
  <c r="DV193" i="23"/>
  <c r="CN193" i="23"/>
  <c r="DE193" i="23" s="1"/>
  <c r="FD193" i="23" s="1"/>
  <c r="GL193" i="23" s="1"/>
  <c r="CN102" i="23"/>
  <c r="DE102" i="23" s="1"/>
  <c r="FD102" i="23" s="1"/>
  <c r="GL102" i="23" s="1"/>
  <c r="DV102" i="23"/>
  <c r="BX102" i="23"/>
  <c r="CN130" i="23"/>
  <c r="DE130" i="23" s="1"/>
  <c r="FD130" i="23" s="1"/>
  <c r="GL130" i="23" s="1"/>
  <c r="DV130" i="23"/>
  <c r="BX130" i="23"/>
  <c r="BX288" i="23"/>
  <c r="CN288" i="23"/>
  <c r="DE288" i="23" s="1"/>
  <c r="FD288" i="23" s="1"/>
  <c r="GL288" i="23" s="1"/>
  <c r="DV288" i="23"/>
  <c r="DV50" i="23"/>
  <c r="CN50" i="23"/>
  <c r="DE50" i="23" s="1"/>
  <c r="FD50" i="23" s="1"/>
  <c r="GL50" i="23" s="1"/>
  <c r="BX50" i="23"/>
  <c r="BX73" i="23"/>
  <c r="CN73" i="23"/>
  <c r="DE73" i="23" s="1"/>
  <c r="FD73" i="23" s="1"/>
  <c r="GL73" i="23" s="1"/>
  <c r="DV73" i="23"/>
  <c r="CN39" i="23"/>
  <c r="DE39" i="23" s="1"/>
  <c r="FD39" i="23" s="1"/>
  <c r="GL39" i="23" s="1"/>
  <c r="DV39" i="23"/>
  <c r="BX39" i="23"/>
  <c r="BX72" i="23"/>
  <c r="DV72" i="23"/>
  <c r="CN72" i="23"/>
  <c r="DE72" i="23" s="1"/>
  <c r="FD72" i="23" s="1"/>
  <c r="GL72" i="23" s="1"/>
  <c r="BX357" i="23"/>
  <c r="CN357" i="23"/>
  <c r="DE357" i="23" s="1"/>
  <c r="FD357" i="23" s="1"/>
  <c r="GL357" i="23" s="1"/>
  <c r="DV357" i="23"/>
  <c r="CN243" i="23"/>
  <c r="DE243" i="23" s="1"/>
  <c r="FD243" i="23" s="1"/>
  <c r="GL243" i="23" s="1"/>
  <c r="DV243" i="23"/>
  <c r="BX243" i="23"/>
  <c r="CN384" i="23"/>
  <c r="DE384" i="23" s="1"/>
  <c r="FD384" i="23" s="1"/>
  <c r="GL384" i="23" s="1"/>
  <c r="DV384" i="23"/>
  <c r="BX384" i="23"/>
  <c r="DV162" i="23"/>
  <c r="CN162" i="23"/>
  <c r="DE162" i="23" s="1"/>
  <c r="FD162" i="23" s="1"/>
  <c r="GL162" i="23" s="1"/>
  <c r="BX162" i="23"/>
  <c r="BX144" i="23"/>
  <c r="DV144" i="23"/>
  <c r="CN144" i="23"/>
  <c r="DE144" i="23" s="1"/>
  <c r="FD144" i="23" s="1"/>
  <c r="GL144" i="23" s="1"/>
  <c r="DV285" i="23"/>
  <c r="CN285" i="23"/>
  <c r="DE285" i="23" s="1"/>
  <c r="FD285" i="23" s="1"/>
  <c r="GL285" i="23" s="1"/>
  <c r="BX285" i="23"/>
  <c r="BX62" i="23"/>
  <c r="DV62" i="23"/>
  <c r="CN62" i="23"/>
  <c r="DE62" i="23" s="1"/>
  <c r="FD62" i="23" s="1"/>
  <c r="CN19" i="23"/>
  <c r="DE19" i="23" s="1"/>
  <c r="FD19" i="23" s="1"/>
  <c r="GL19" i="23" s="1"/>
  <c r="BX19" i="23"/>
  <c r="DV19" i="23"/>
  <c r="CN132" i="23"/>
  <c r="DE132" i="23" s="1"/>
  <c r="FD132" i="23" s="1"/>
  <c r="GL132" i="23" s="1"/>
  <c r="BX132" i="23"/>
  <c r="DV132" i="23"/>
  <c r="CN100" i="23"/>
  <c r="DE100" i="23" s="1"/>
  <c r="FD100" i="23" s="1"/>
  <c r="GL100" i="23" s="1"/>
  <c r="BX100" i="23"/>
  <c r="DV100" i="23"/>
  <c r="BX308" i="23"/>
  <c r="CN308" i="23"/>
  <c r="DE308" i="23" s="1"/>
  <c r="FD308" i="23" s="1"/>
  <c r="GL308" i="23" s="1"/>
  <c r="DV308" i="23"/>
  <c r="CN351" i="23"/>
  <c r="DE351" i="23" s="1"/>
  <c r="FD351" i="23" s="1"/>
  <c r="GL351" i="23" s="1"/>
  <c r="DV351" i="23"/>
  <c r="BX351" i="23"/>
  <c r="BX284" i="23"/>
  <c r="CN284" i="23"/>
  <c r="DE284" i="23" s="1"/>
  <c r="FD284" i="23" s="1"/>
  <c r="GL284" i="23" s="1"/>
  <c r="DV284" i="23"/>
  <c r="CN161" i="23"/>
  <c r="DE161" i="23" s="1"/>
  <c r="FD161" i="23" s="1"/>
  <c r="GL161" i="23" s="1"/>
  <c r="DV161" i="23"/>
  <c r="BX161" i="23"/>
  <c r="DV104" i="23"/>
  <c r="CN104" i="23"/>
  <c r="DE104" i="23" s="1"/>
  <c r="FD104" i="23" s="1"/>
  <c r="GL104" i="23" s="1"/>
  <c r="BX104" i="23"/>
  <c r="CN21" i="23"/>
  <c r="DE21" i="23" s="1"/>
  <c r="FD21" i="23" s="1"/>
  <c r="GL21" i="23" s="1"/>
  <c r="BX21" i="23"/>
  <c r="DV21" i="23"/>
  <c r="BX342" i="23"/>
  <c r="CN342" i="23"/>
  <c r="DE342" i="23" s="1"/>
  <c r="FD342" i="23" s="1"/>
  <c r="GL342" i="23" s="1"/>
  <c r="DV342" i="23"/>
  <c r="BX286" i="23"/>
  <c r="DV286" i="23"/>
  <c r="CN286" i="23"/>
  <c r="DE286" i="23" s="1"/>
  <c r="FD286" i="23" s="1"/>
  <c r="GL286" i="23" s="1"/>
  <c r="DV30" i="23"/>
  <c r="BX30" i="23"/>
  <c r="CN30" i="23"/>
  <c r="BW412" i="23"/>
  <c r="BX305" i="23"/>
  <c r="DV305" i="23"/>
  <c r="CN305" i="23"/>
  <c r="DE305" i="23" s="1"/>
  <c r="FD305" i="23" s="1"/>
  <c r="GL305" i="23" s="1"/>
  <c r="BX189" i="23"/>
  <c r="CN189" i="23"/>
  <c r="DE189" i="23" s="1"/>
  <c r="FD189" i="23" s="1"/>
  <c r="GL189" i="23" s="1"/>
  <c r="DV189" i="23"/>
  <c r="CN209" i="23"/>
  <c r="DE209" i="23" s="1"/>
  <c r="FD209" i="23" s="1"/>
  <c r="GL209" i="23" s="1"/>
  <c r="DV209" i="23"/>
  <c r="BX209" i="23"/>
  <c r="BX300" i="23"/>
  <c r="DV300" i="23"/>
  <c r="CN300" i="23"/>
  <c r="DE300" i="23" s="1"/>
  <c r="FD300" i="23" s="1"/>
  <c r="GL300" i="23" s="1"/>
  <c r="CN121" i="23"/>
  <c r="DE121" i="23" s="1"/>
  <c r="FD121" i="23" s="1"/>
  <c r="GL121" i="23" s="1"/>
  <c r="BX121" i="23"/>
  <c r="DV121" i="23"/>
  <c r="BX306" i="23"/>
  <c r="DV306" i="23"/>
  <c r="CN306" i="23"/>
  <c r="DE306" i="23" s="1"/>
  <c r="FD306" i="23" s="1"/>
  <c r="GL306" i="23" s="1"/>
  <c r="DV222" i="23"/>
  <c r="BX222" i="23"/>
  <c r="CN222" i="23"/>
  <c r="DE222" i="23" s="1"/>
  <c r="FD222" i="23" s="1"/>
  <c r="GL222" i="23" s="1"/>
  <c r="CN319" i="23"/>
  <c r="DE319" i="23" s="1"/>
  <c r="FD319" i="23" s="1"/>
  <c r="GL319" i="23" s="1"/>
  <c r="DV319" i="23"/>
  <c r="BX319" i="23"/>
  <c r="CN390" i="23"/>
  <c r="DE390" i="23" s="1"/>
  <c r="FD390" i="23" s="1"/>
  <c r="GL390" i="23" s="1"/>
  <c r="BX390" i="23"/>
  <c r="DV390" i="23"/>
  <c r="BX303" i="23"/>
  <c r="DV303" i="23"/>
  <c r="CN303" i="23"/>
  <c r="DE303" i="23" s="1"/>
  <c r="FD303" i="23" s="1"/>
  <c r="GL303" i="23" s="1"/>
  <c r="BX177" i="23"/>
  <c r="DV177" i="23"/>
  <c r="CN177" i="23"/>
  <c r="DE177" i="23" s="1"/>
  <c r="FD177" i="23" s="1"/>
  <c r="GL177" i="23" s="1"/>
  <c r="CN180" i="23"/>
  <c r="DE180" i="23" s="1"/>
  <c r="FD180" i="23" s="1"/>
  <c r="GL180" i="23" s="1"/>
  <c r="BX180" i="23"/>
  <c r="DV180" i="23"/>
  <c r="DV81" i="23"/>
  <c r="CN81" i="23"/>
  <c r="DE81" i="23" s="1"/>
  <c r="FD81" i="23" s="1"/>
  <c r="GL81" i="23" s="1"/>
  <c r="BX81" i="23"/>
  <c r="DV294" i="23"/>
  <c r="BX294" i="23"/>
  <c r="CN294" i="23"/>
  <c r="DE294" i="23" s="1"/>
  <c r="FD294" i="23" s="1"/>
  <c r="GL294" i="23" s="1"/>
  <c r="DV367" i="23"/>
  <c r="BX367" i="23"/>
  <c r="CN367" i="23"/>
  <c r="DE367" i="23" s="1"/>
  <c r="FD367" i="23" s="1"/>
  <c r="GL367" i="23" s="1"/>
  <c r="CN35" i="23"/>
  <c r="BX35" i="23"/>
  <c r="DV35" i="23"/>
  <c r="BW425" i="23"/>
  <c r="CN227" i="23"/>
  <c r="DE227" i="23" s="1"/>
  <c r="FD227" i="23" s="1"/>
  <c r="GL227" i="23" s="1"/>
  <c r="DV227" i="23"/>
  <c r="BX227" i="23"/>
  <c r="CN387" i="23"/>
  <c r="DE387" i="23" s="1"/>
  <c r="FD387" i="23" s="1"/>
  <c r="GL387" i="23" s="1"/>
  <c r="BX387" i="23"/>
  <c r="DV387" i="23"/>
  <c r="BX160" i="23"/>
  <c r="DV160" i="23"/>
  <c r="CN160" i="23"/>
  <c r="DE160" i="23" s="1"/>
  <c r="FD160" i="23" s="1"/>
  <c r="GL160" i="23" s="1"/>
  <c r="DV146" i="23"/>
  <c r="DV410" i="23" s="1"/>
  <c r="CN146" i="23"/>
  <c r="BX146" i="23"/>
  <c r="BW410" i="23"/>
  <c r="BX58" i="23"/>
  <c r="DV58" i="23"/>
  <c r="CN58" i="23"/>
  <c r="DE58" i="23" s="1"/>
  <c r="FD58" i="23" s="1"/>
  <c r="GL58" i="23" s="1"/>
  <c r="CN370" i="23"/>
  <c r="DE370" i="23" s="1"/>
  <c r="FD370" i="23" s="1"/>
  <c r="GL370" i="23" s="1"/>
  <c r="DV370" i="23"/>
  <c r="BX370" i="23"/>
  <c r="BX329" i="23"/>
  <c r="CN329" i="23"/>
  <c r="DE329" i="23" s="1"/>
  <c r="FD329" i="23" s="1"/>
  <c r="GL329" i="23" s="1"/>
  <c r="DV329" i="23"/>
  <c r="BX391" i="23"/>
  <c r="DV391" i="23"/>
  <c r="CN391" i="23"/>
  <c r="DE391" i="23" s="1"/>
  <c r="FD391" i="23" s="1"/>
  <c r="GL391" i="23" s="1"/>
  <c r="BX396" i="23"/>
  <c r="DV396" i="23"/>
  <c r="CN396" i="23"/>
  <c r="DE396" i="23" s="1"/>
  <c r="FD396" i="23" s="1"/>
  <c r="GL396" i="23" s="1"/>
  <c r="CN53" i="23"/>
  <c r="DE53" i="23" s="1"/>
  <c r="FD53" i="23" s="1"/>
  <c r="BX53" i="23"/>
  <c r="DV53" i="23"/>
  <c r="BX264" i="23"/>
  <c r="CN264" i="23"/>
  <c r="DE264" i="23" s="1"/>
  <c r="FD264" i="23" s="1"/>
  <c r="GL264" i="23" s="1"/>
  <c r="DV264" i="23"/>
  <c r="DV215" i="23"/>
  <c r="BX215" i="23"/>
  <c r="CN215" i="23"/>
  <c r="DE215" i="23" s="1"/>
  <c r="FD215" i="23" s="1"/>
  <c r="GL215" i="23" s="1"/>
  <c r="CN335" i="23"/>
  <c r="DE335" i="23" s="1"/>
  <c r="FD335" i="23" s="1"/>
  <c r="GL335" i="23" s="1"/>
  <c r="DV335" i="23"/>
  <c r="BX335" i="23"/>
  <c r="CN270" i="23"/>
  <c r="DE270" i="23" s="1"/>
  <c r="FD270" i="23" s="1"/>
  <c r="GL270" i="23" s="1"/>
  <c r="BX270" i="23"/>
  <c r="DV270" i="23"/>
  <c r="BX327" i="23"/>
  <c r="CN327" i="23"/>
  <c r="DE327" i="23" s="1"/>
  <c r="FD327" i="23" s="1"/>
  <c r="GL327" i="23" s="1"/>
  <c r="DV327" i="23"/>
  <c r="BX32" i="23"/>
  <c r="DV32" i="23"/>
  <c r="CN32" i="23"/>
  <c r="DE32" i="23" s="1"/>
  <c r="FD32" i="23" s="1"/>
  <c r="BX133" i="23"/>
  <c r="DV133" i="23"/>
  <c r="CN133" i="23"/>
  <c r="DE133" i="23" s="1"/>
  <c r="FD133" i="23" s="1"/>
  <c r="GL133" i="23" s="1"/>
  <c r="BX377" i="23"/>
  <c r="CN377" i="23"/>
  <c r="DE377" i="23" s="1"/>
  <c r="FD377" i="23" s="1"/>
  <c r="GL377" i="23" s="1"/>
  <c r="DV377" i="23"/>
  <c r="CN46" i="23"/>
  <c r="DE46" i="23" s="1"/>
  <c r="FD46" i="23" s="1"/>
  <c r="GL46" i="23" s="1"/>
  <c r="DV46" i="23"/>
  <c r="BX46" i="23"/>
  <c r="DV315" i="23"/>
  <c r="BX315" i="23"/>
  <c r="CN315" i="23"/>
  <c r="DE315" i="23" s="1"/>
  <c r="FD315" i="23" s="1"/>
  <c r="GL315" i="23" s="1"/>
  <c r="BX174" i="23"/>
  <c r="DV174" i="23"/>
  <c r="CN174" i="23"/>
  <c r="DE174" i="23" s="1"/>
  <c r="FD174" i="23" s="1"/>
  <c r="GL174" i="23" s="1"/>
  <c r="DV75" i="23"/>
  <c r="BX75" i="23"/>
  <c r="CN75" i="23"/>
  <c r="DE75" i="23" s="1"/>
  <c r="FD75" i="23" s="1"/>
  <c r="GL75" i="23" s="1"/>
  <c r="DV153" i="23"/>
  <c r="BX153" i="23"/>
  <c r="CN153" i="23"/>
  <c r="DE153" i="23" s="1"/>
  <c r="FD153" i="23" s="1"/>
  <c r="GL153" i="23" s="1"/>
  <c r="CN259" i="23"/>
  <c r="DE259" i="23" s="1"/>
  <c r="FD259" i="23" s="1"/>
  <c r="GL259" i="23" s="1"/>
  <c r="BX259" i="23"/>
  <c r="DV259" i="23"/>
  <c r="BX136" i="23"/>
  <c r="CN136" i="23"/>
  <c r="DE136" i="23" s="1"/>
  <c r="FD136" i="23" s="1"/>
  <c r="GL136" i="23" s="1"/>
  <c r="DV136" i="23"/>
  <c r="CN287" i="23"/>
  <c r="DE287" i="23" s="1"/>
  <c r="FD287" i="23" s="1"/>
  <c r="GL287" i="23" s="1"/>
  <c r="DV287" i="23"/>
  <c r="BX287" i="23"/>
  <c r="CN269" i="23"/>
  <c r="DE269" i="23" s="1"/>
  <c r="FD269" i="23" s="1"/>
  <c r="GL269" i="23" s="1"/>
  <c r="DV269" i="23"/>
  <c r="BX269" i="23"/>
  <c r="BX169" i="23"/>
  <c r="CN169" i="23"/>
  <c r="DE169" i="23" s="1"/>
  <c r="FD169" i="23" s="1"/>
  <c r="GL169" i="23" s="1"/>
  <c r="DV169" i="23"/>
  <c r="DV324" i="23"/>
  <c r="CN324" i="23"/>
  <c r="DE324" i="23" s="1"/>
  <c r="FD324" i="23" s="1"/>
  <c r="GL324" i="23" s="1"/>
  <c r="BX324" i="23"/>
  <c r="DV204" i="23"/>
  <c r="CN204" i="23"/>
  <c r="DE204" i="23" s="1"/>
  <c r="FD204" i="23" s="1"/>
  <c r="GL204" i="23" s="1"/>
  <c r="BX204" i="23"/>
  <c r="V79" i="26"/>
  <c r="V6" i="23"/>
  <c r="BE6" i="23" s="1"/>
  <c r="BX6" i="23" s="1"/>
  <c r="BX202" i="23"/>
  <c r="DV202" i="23"/>
  <c r="CN202" i="23"/>
  <c r="DE202" i="23" s="1"/>
  <c r="FD202" i="23" s="1"/>
  <c r="GL202" i="23" s="1"/>
  <c r="CN207" i="23"/>
  <c r="DE207" i="23" s="1"/>
  <c r="FD207" i="23" s="1"/>
  <c r="GL207" i="23" s="1"/>
  <c r="DV207" i="23"/>
  <c r="BX207" i="23"/>
  <c r="DV313" i="23"/>
  <c r="BX313" i="23"/>
  <c r="CN313" i="23"/>
  <c r="DE313" i="23" s="1"/>
  <c r="FD313" i="23" s="1"/>
  <c r="GL313" i="23" s="1"/>
  <c r="BX364" i="23"/>
  <c r="DV364" i="23"/>
  <c r="CN364" i="23"/>
  <c r="DE364" i="23" s="1"/>
  <c r="FD364" i="23" s="1"/>
  <c r="GL364" i="23" s="1"/>
  <c r="BX36" i="23"/>
  <c r="DV36" i="23"/>
  <c r="CN36" i="23"/>
  <c r="DE36" i="23" s="1"/>
  <c r="FD36" i="23" s="1"/>
  <c r="GL36" i="23" s="1"/>
  <c r="CN170" i="23"/>
  <c r="DE170" i="23" s="1"/>
  <c r="FD170" i="23" s="1"/>
  <c r="GL170" i="23" s="1"/>
  <c r="BX170" i="23"/>
  <c r="DV170" i="23"/>
  <c r="DV273" i="23"/>
  <c r="CN273" i="23"/>
  <c r="DE273" i="23" s="1"/>
  <c r="FD273" i="23" s="1"/>
  <c r="GL273" i="23" s="1"/>
  <c r="BX273" i="23"/>
  <c r="CN276" i="23"/>
  <c r="DE276" i="23" s="1"/>
  <c r="FD276" i="23" s="1"/>
  <c r="GL276" i="23" s="1"/>
  <c r="DV276" i="23"/>
  <c r="BX276" i="23"/>
  <c r="CN106" i="23"/>
  <c r="DE106" i="23" s="1"/>
  <c r="FD106" i="23" s="1"/>
  <c r="GL106" i="23" s="1"/>
  <c r="BX106" i="23"/>
  <c r="DV106" i="23"/>
  <c r="CN363" i="23"/>
  <c r="DE363" i="23" s="1"/>
  <c r="FD363" i="23" s="1"/>
  <c r="GL363" i="23" s="1"/>
  <c r="BX363" i="23"/>
  <c r="DV363" i="23"/>
  <c r="DV376" i="23"/>
  <c r="CN376" i="23"/>
  <c r="DE376" i="23" s="1"/>
  <c r="FD376" i="23" s="1"/>
  <c r="GL376" i="23" s="1"/>
  <c r="BX376" i="23"/>
  <c r="BX233" i="23"/>
  <c r="CN233" i="23"/>
  <c r="DE233" i="23" s="1"/>
  <c r="FD233" i="23" s="1"/>
  <c r="GL233" i="23" s="1"/>
  <c r="DV233" i="23"/>
  <c r="DV90" i="23"/>
  <c r="BX90" i="23"/>
  <c r="CN90" i="23"/>
  <c r="DE90" i="23" s="1"/>
  <c r="FD90" i="23" s="1"/>
  <c r="GL90" i="23" s="1"/>
  <c r="CN96" i="23"/>
  <c r="DE96" i="23" s="1"/>
  <c r="FD96" i="23" s="1"/>
  <c r="GL96" i="23" s="1"/>
  <c r="DV96" i="23"/>
  <c r="BX96" i="23"/>
  <c r="CN54" i="23"/>
  <c r="DE54" i="23" s="1"/>
  <c r="FD54" i="23" s="1"/>
  <c r="GL54" i="23" s="1"/>
  <c r="BX54" i="23"/>
  <c r="DV54" i="23"/>
  <c r="DV176" i="23"/>
  <c r="CN176" i="23"/>
  <c r="DE176" i="23" s="1"/>
  <c r="FD176" i="23" s="1"/>
  <c r="GL176" i="23" s="1"/>
  <c r="BX176" i="23"/>
  <c r="BX131" i="23"/>
  <c r="DV131" i="23"/>
  <c r="CN131" i="23"/>
  <c r="DE131" i="23" s="1"/>
  <c r="FD131" i="23" s="1"/>
  <c r="GL131" i="23" s="1"/>
  <c r="CN224" i="23"/>
  <c r="DE224" i="23" s="1"/>
  <c r="FD224" i="23" s="1"/>
  <c r="GL224" i="23" s="1"/>
  <c r="BX224" i="23"/>
  <c r="HX224" i="23" s="1"/>
  <c r="DV224" i="23"/>
  <c r="DV366" i="23"/>
  <c r="CN366" i="23"/>
  <c r="DE366" i="23" s="1"/>
  <c r="FD366" i="23" s="1"/>
  <c r="GL366" i="23" s="1"/>
  <c r="BX366" i="23"/>
  <c r="BX241" i="23"/>
  <c r="DV241" i="23"/>
  <c r="CN241" i="23"/>
  <c r="DE241" i="23" s="1"/>
  <c r="FD241" i="23" s="1"/>
  <c r="GL241" i="23" s="1"/>
  <c r="BX379" i="23"/>
  <c r="DV379" i="23"/>
  <c r="CN379" i="23"/>
  <c r="DE379" i="23" s="1"/>
  <c r="FD379" i="23" s="1"/>
  <c r="GL379" i="23" s="1"/>
  <c r="BX217" i="23"/>
  <c r="DV217" i="23"/>
  <c r="CN217" i="23"/>
  <c r="DE217" i="23" s="1"/>
  <c r="FD217" i="23" s="1"/>
  <c r="GL217" i="23" s="1"/>
  <c r="DV360" i="23"/>
  <c r="CN360" i="23"/>
  <c r="DE360" i="23" s="1"/>
  <c r="FD360" i="23" s="1"/>
  <c r="GL360" i="23" s="1"/>
  <c r="BX360" i="23"/>
  <c r="DV91" i="23"/>
  <c r="BX91" i="23"/>
  <c r="HX91" i="23" s="1"/>
  <c r="CN91" i="23"/>
  <c r="DE91" i="23" s="1"/>
  <c r="FD91" i="23" s="1"/>
  <c r="GL91" i="23" s="1"/>
  <c r="BX355" i="23"/>
  <c r="CN355" i="23"/>
  <c r="DE355" i="23" s="1"/>
  <c r="FD355" i="23" s="1"/>
  <c r="GL355" i="23" s="1"/>
  <c r="DV355" i="23"/>
  <c r="BX331" i="23"/>
  <c r="DV331" i="23"/>
  <c r="CN331" i="23"/>
  <c r="DE331" i="23" s="1"/>
  <c r="FD331" i="23" s="1"/>
  <c r="GL331" i="23" s="1"/>
  <c r="CN29" i="23"/>
  <c r="DE29" i="23" s="1"/>
  <c r="FD29" i="23" s="1"/>
  <c r="GL29" i="23" s="1"/>
  <c r="BX29" i="23"/>
  <c r="DV29" i="23"/>
  <c r="DV236" i="23"/>
  <c r="CN236" i="23"/>
  <c r="DE236" i="23" s="1"/>
  <c r="FD236" i="23" s="1"/>
  <c r="GL236" i="23" s="1"/>
  <c r="BX236" i="23"/>
  <c r="DV378" i="23"/>
  <c r="CN378" i="23"/>
  <c r="DE378" i="23" s="1"/>
  <c r="FD378" i="23" s="1"/>
  <c r="GL378" i="23" s="1"/>
  <c r="BX378" i="23"/>
  <c r="CN231" i="23"/>
  <c r="DE231" i="23" s="1"/>
  <c r="FD231" i="23" s="1"/>
  <c r="GL231" i="23" s="1"/>
  <c r="DV231" i="23"/>
  <c r="BX231" i="23"/>
  <c r="CN83" i="23"/>
  <c r="BW421" i="23"/>
  <c r="BX83" i="23"/>
  <c r="DV83" i="23"/>
  <c r="DV55" i="23"/>
  <c r="CN55" i="23"/>
  <c r="DE55" i="23" s="1"/>
  <c r="FD55" i="23" s="1"/>
  <c r="GL55" i="23" s="1"/>
  <c r="BX55" i="23"/>
  <c r="BX60" i="23"/>
  <c r="CN60" i="23"/>
  <c r="DE60" i="23" s="1"/>
  <c r="FD60" i="23" s="1"/>
  <c r="GL60" i="23" s="1"/>
  <c r="DV60" i="23"/>
  <c r="DV274" i="23"/>
  <c r="BX274" i="23"/>
  <c r="CN274" i="23"/>
  <c r="DE274" i="23" s="1"/>
  <c r="FD274" i="23" s="1"/>
  <c r="GL274" i="23" s="1"/>
  <c r="DV372" i="23"/>
  <c r="BX372" i="23"/>
  <c r="CN372" i="23"/>
  <c r="DE372" i="23" s="1"/>
  <c r="FD372" i="23" s="1"/>
  <c r="GL372" i="23" s="1"/>
  <c r="BX309" i="23"/>
  <c r="HX309" i="23" s="1"/>
  <c r="DV309" i="23"/>
  <c r="CN309" i="23"/>
  <c r="DE309" i="23" s="1"/>
  <c r="FD309" i="23" s="1"/>
  <c r="GL309" i="23" s="1"/>
  <c r="DV295" i="23"/>
  <c r="CN295" i="23"/>
  <c r="DE295" i="23" s="1"/>
  <c r="FD295" i="23" s="1"/>
  <c r="GL295" i="23" s="1"/>
  <c r="BX295" i="23"/>
  <c r="DV92" i="23"/>
  <c r="BX92" i="23"/>
  <c r="CN92" i="23"/>
  <c r="DE92" i="23" s="1"/>
  <c r="FD92" i="23" s="1"/>
  <c r="GL92" i="23" s="1"/>
  <c r="CN45" i="23"/>
  <c r="DE45" i="23" s="1"/>
  <c r="FD45" i="23" s="1"/>
  <c r="GL45" i="23" s="1"/>
  <c r="BX45" i="23"/>
  <c r="DV45" i="23"/>
  <c r="DV267" i="23"/>
  <c r="BX267" i="23"/>
  <c r="CN267" i="23"/>
  <c r="DE267" i="23" s="1"/>
  <c r="FD267" i="23" s="1"/>
  <c r="GL267" i="23" s="1"/>
  <c r="BX221" i="23"/>
  <c r="DV221" i="23"/>
  <c r="CN221" i="23"/>
  <c r="DE221" i="23" s="1"/>
  <c r="FD221" i="23" s="1"/>
  <c r="GL221" i="23" s="1"/>
  <c r="BX388" i="23"/>
  <c r="DV388" i="23"/>
  <c r="CN388" i="23"/>
  <c r="DE388" i="23" s="1"/>
  <c r="FD388" i="23" s="1"/>
  <c r="GL388" i="23" s="1"/>
  <c r="BX94" i="23"/>
  <c r="CN94" i="23"/>
  <c r="DE94" i="23" s="1"/>
  <c r="FD94" i="23" s="1"/>
  <c r="GL94" i="23" s="1"/>
  <c r="DV94" i="23"/>
  <c r="BX385" i="23"/>
  <c r="CN385" i="23"/>
  <c r="DE385" i="23" s="1"/>
  <c r="FD385" i="23" s="1"/>
  <c r="GL385" i="23" s="1"/>
  <c r="DV385" i="23"/>
  <c r="BX41" i="23"/>
  <c r="DV41" i="23"/>
  <c r="CN41" i="23"/>
  <c r="DE41" i="23" s="1"/>
  <c r="FD41" i="23" s="1"/>
  <c r="GL41" i="23" s="1"/>
  <c r="BX292" i="23"/>
  <c r="CN292" i="23"/>
  <c r="DE292" i="23" s="1"/>
  <c r="FD292" i="23" s="1"/>
  <c r="GL292" i="23" s="1"/>
  <c r="DV292" i="23"/>
  <c r="DV68" i="23"/>
  <c r="CN68" i="23"/>
  <c r="DE68" i="23" s="1"/>
  <c r="FD68" i="23" s="1"/>
  <c r="GL68" i="23" s="1"/>
  <c r="BX68" i="23"/>
  <c r="CN122" i="23"/>
  <c r="DE122" i="23" s="1"/>
  <c r="FD122" i="23" s="1"/>
  <c r="GL122" i="23" s="1"/>
  <c r="DV122" i="23"/>
  <c r="BX122" i="23"/>
  <c r="DV172" i="23"/>
  <c r="BX172" i="23"/>
  <c r="CN172" i="23"/>
  <c r="DE172" i="23" s="1"/>
  <c r="FD172" i="23" s="1"/>
  <c r="GL172" i="23" s="1"/>
  <c r="CN334" i="23"/>
  <c r="DE334" i="23" s="1"/>
  <c r="FD334" i="23" s="1"/>
  <c r="GL334" i="23" s="1"/>
  <c r="DV334" i="23"/>
  <c r="BX334" i="23"/>
  <c r="CN154" i="23"/>
  <c r="DE154" i="23" s="1"/>
  <c r="FD154" i="23" s="1"/>
  <c r="GL154" i="23" s="1"/>
  <c r="BX154" i="23"/>
  <c r="DV154" i="23"/>
  <c r="DV185" i="23"/>
  <c r="BX185" i="23"/>
  <c r="CN185" i="23"/>
  <c r="DE185" i="23" s="1"/>
  <c r="FD185" i="23" s="1"/>
  <c r="GL185" i="23" s="1"/>
  <c r="BX250" i="23"/>
  <c r="CN250" i="23"/>
  <c r="DE250" i="23" s="1"/>
  <c r="FD250" i="23" s="1"/>
  <c r="GL250" i="23" s="1"/>
  <c r="DV250" i="23"/>
  <c r="CN150" i="23"/>
  <c r="DE150" i="23" s="1"/>
  <c r="FD150" i="23" s="1"/>
  <c r="GL150" i="23" s="1"/>
  <c r="DV150" i="23"/>
  <c r="BX150" i="23"/>
  <c r="DV348" i="23"/>
  <c r="BX348" i="23"/>
  <c r="CN348" i="23"/>
  <c r="DE348" i="23" s="1"/>
  <c r="FD348" i="23" s="1"/>
  <c r="GL348" i="23" s="1"/>
  <c r="DV205" i="23"/>
  <c r="CN205" i="23"/>
  <c r="DE205" i="23" s="1"/>
  <c r="FD205" i="23" s="1"/>
  <c r="GL205" i="23" s="1"/>
  <c r="BX205" i="23"/>
  <c r="BX89" i="23"/>
  <c r="DV89" i="23"/>
  <c r="CN89" i="23"/>
  <c r="DE89" i="23" s="1"/>
  <c r="FD89" i="23" s="1"/>
  <c r="GL89" i="23" s="1"/>
  <c r="CN371" i="23"/>
  <c r="DE371" i="23" s="1"/>
  <c r="FD371" i="23" s="1"/>
  <c r="GL371" i="23" s="1"/>
  <c r="BX371" i="23"/>
  <c r="DV371" i="23"/>
  <c r="CN188" i="23"/>
  <c r="DE188" i="23" s="1"/>
  <c r="FD188" i="23" s="1"/>
  <c r="GL188" i="23" s="1"/>
  <c r="BX188" i="23"/>
  <c r="DV188" i="23"/>
  <c r="BX127" i="23"/>
  <c r="DV127" i="23"/>
  <c r="CN127" i="23"/>
  <c r="DE127" i="23" s="1"/>
  <c r="FD127" i="23" s="1"/>
  <c r="GL127" i="23" s="1"/>
  <c r="DV323" i="23"/>
  <c r="BX323" i="23"/>
  <c r="CN323" i="23"/>
  <c r="DE323" i="23" s="1"/>
  <c r="FD323" i="23" s="1"/>
  <c r="GL323" i="23" s="1"/>
  <c r="BX237" i="23"/>
  <c r="CN237" i="23"/>
  <c r="DE237" i="23" s="1"/>
  <c r="FD237" i="23" s="1"/>
  <c r="GL237" i="23" s="1"/>
  <c r="DV237" i="23"/>
  <c r="DV163" i="23"/>
  <c r="CN163" i="23"/>
  <c r="DE163" i="23" s="1"/>
  <c r="FD163" i="23" s="1"/>
  <c r="GL163" i="23" s="1"/>
  <c r="BX163" i="23"/>
  <c r="BX362" i="23"/>
  <c r="CN362" i="23"/>
  <c r="DE362" i="23" s="1"/>
  <c r="FD362" i="23" s="1"/>
  <c r="GL362" i="23" s="1"/>
  <c r="DV362" i="23"/>
  <c r="CN254" i="23"/>
  <c r="DE254" i="23" s="1"/>
  <c r="FD254" i="23" s="1"/>
  <c r="GL254" i="23" s="1"/>
  <c r="BX254" i="23"/>
  <c r="DV254" i="23"/>
  <c r="DV326" i="23"/>
  <c r="CN326" i="23"/>
  <c r="DE326" i="23" s="1"/>
  <c r="FD326" i="23" s="1"/>
  <c r="GL326" i="23" s="1"/>
  <c r="BX326" i="23"/>
  <c r="DV149" i="23"/>
  <c r="BX149" i="23"/>
  <c r="CN149" i="23"/>
  <c r="DE149" i="23" s="1"/>
  <c r="FD149" i="23" s="1"/>
  <c r="GL149" i="23" s="1"/>
  <c r="BX382" i="23"/>
  <c r="DV382" i="23"/>
  <c r="CN382" i="23"/>
  <c r="DE382" i="23" s="1"/>
  <c r="FD382" i="23" s="1"/>
  <c r="GL382" i="23" s="1"/>
  <c r="DV63" i="23"/>
  <c r="BX63" i="23"/>
  <c r="CN63" i="23"/>
  <c r="DE63" i="23" s="1"/>
  <c r="FD63" i="23" s="1"/>
  <c r="GL63" i="23" s="1"/>
  <c r="BX394" i="23"/>
  <c r="CN394" i="23"/>
  <c r="DE394" i="23" s="1"/>
  <c r="FD394" i="23" s="1"/>
  <c r="GL394" i="23" s="1"/>
  <c r="DV394" i="23"/>
  <c r="CN374" i="23"/>
  <c r="DE374" i="23" s="1"/>
  <c r="FD374" i="23" s="1"/>
  <c r="GL374" i="23" s="1"/>
  <c r="BX374" i="23"/>
  <c r="DV374" i="23"/>
  <c r="BX328" i="23"/>
  <c r="CN328" i="23"/>
  <c r="DE328" i="23" s="1"/>
  <c r="FD328" i="23" s="1"/>
  <c r="GL328" i="23" s="1"/>
  <c r="DV328" i="23"/>
  <c r="CN330" i="23"/>
  <c r="DE330" i="23" s="1"/>
  <c r="FD330" i="23" s="1"/>
  <c r="GL330" i="23" s="1"/>
  <c r="BX330" i="23"/>
  <c r="DV330" i="23"/>
  <c r="BW424" i="23"/>
  <c r="BW414" i="23"/>
  <c r="CN20" i="23"/>
  <c r="BX20" i="23"/>
  <c r="DV20" i="23"/>
  <c r="DV312" i="23"/>
  <c r="CN312" i="23"/>
  <c r="DE312" i="23" s="1"/>
  <c r="FD312" i="23" s="1"/>
  <c r="GL312" i="23" s="1"/>
  <c r="BX312" i="23"/>
  <c r="DV336" i="23"/>
  <c r="BX336" i="23"/>
  <c r="CN336" i="23"/>
  <c r="DE336" i="23" s="1"/>
  <c r="FD336" i="23" s="1"/>
  <c r="GL336" i="23" s="1"/>
  <c r="CN393" i="23"/>
  <c r="DE393" i="23" s="1"/>
  <c r="FD393" i="23" s="1"/>
  <c r="GL393" i="23" s="1"/>
  <c r="DV393" i="23"/>
  <c r="BX393" i="23"/>
  <c r="CN359" i="23"/>
  <c r="DE359" i="23" s="1"/>
  <c r="FD359" i="23" s="1"/>
  <c r="GL359" i="23" s="1"/>
  <c r="BX359" i="23"/>
  <c r="DV359" i="23"/>
  <c r="CN383" i="23"/>
  <c r="DE383" i="23" s="1"/>
  <c r="FD383" i="23" s="1"/>
  <c r="GL383" i="23" s="1"/>
  <c r="DV383" i="23"/>
  <c r="BX383" i="23"/>
  <c r="DV65" i="23"/>
  <c r="BX65" i="23"/>
  <c r="CN65" i="23"/>
  <c r="DE65" i="23" s="1"/>
  <c r="FD65" i="23" s="1"/>
  <c r="GL65" i="23" s="1"/>
  <c r="CN47" i="23"/>
  <c r="DE47" i="23" s="1"/>
  <c r="FD47" i="23" s="1"/>
  <c r="GL47" i="23" s="1"/>
  <c r="DV47" i="23"/>
  <c r="BX47" i="23"/>
  <c r="CN148" i="23"/>
  <c r="DE148" i="23" s="1"/>
  <c r="FD148" i="23" s="1"/>
  <c r="GL148" i="23" s="1"/>
  <c r="BX148" i="23"/>
  <c r="DV148" i="23"/>
  <c r="DV279" i="23"/>
  <c r="BX279" i="23"/>
  <c r="CN279" i="23"/>
  <c r="DE279" i="23" s="1"/>
  <c r="FD279" i="23" s="1"/>
  <c r="GL279" i="23" s="1"/>
  <c r="DV375" i="23"/>
  <c r="BX375" i="23"/>
  <c r="CN375" i="23"/>
  <c r="DE375" i="23" s="1"/>
  <c r="FD375" i="23" s="1"/>
  <c r="GL375" i="23" s="1"/>
  <c r="BX298" i="23"/>
  <c r="DV298" i="23"/>
  <c r="CN298" i="23"/>
  <c r="DE298" i="23" s="1"/>
  <c r="FD298" i="23" s="1"/>
  <c r="GL298" i="23" s="1"/>
  <c r="BX117" i="23"/>
  <c r="CN117" i="23"/>
  <c r="DE117" i="23" s="1"/>
  <c r="FD117" i="23" s="1"/>
  <c r="GL117" i="23" s="1"/>
  <c r="DV117" i="23"/>
  <c r="CN137" i="23"/>
  <c r="DE137" i="23" s="1"/>
  <c r="FD137" i="23" s="1"/>
  <c r="GL137" i="23" s="1"/>
  <c r="DV137" i="23"/>
  <c r="BX137" i="23"/>
  <c r="BX316" i="23"/>
  <c r="DV316" i="23"/>
  <c r="CN316" i="23"/>
  <c r="DE316" i="23" s="1"/>
  <c r="FD316" i="23" s="1"/>
  <c r="GL316" i="23" s="1"/>
  <c r="CN128" i="23"/>
  <c r="DE128" i="23" s="1"/>
  <c r="FD128" i="23" s="1"/>
  <c r="GL128" i="23" s="1"/>
  <c r="BX128" i="23"/>
  <c r="DV128" i="23"/>
  <c r="DV108" i="23"/>
  <c r="CN108" i="23"/>
  <c r="DE108" i="23" s="1"/>
  <c r="FD108" i="23" s="1"/>
  <c r="GL108" i="23" s="1"/>
  <c r="BX108" i="23"/>
  <c r="CN79" i="23"/>
  <c r="DE79" i="23" s="1"/>
  <c r="FD79" i="23" s="1"/>
  <c r="GL79" i="23" s="1"/>
  <c r="BX79" i="23"/>
  <c r="DV79" i="23"/>
  <c r="DV129" i="23"/>
  <c r="CN129" i="23"/>
  <c r="DE129" i="23" s="1"/>
  <c r="FD129" i="23" s="1"/>
  <c r="GL129" i="23" s="1"/>
  <c r="BX129" i="23"/>
  <c r="BX244" i="23"/>
  <c r="CN244" i="23"/>
  <c r="DE244" i="23" s="1"/>
  <c r="FD244" i="23" s="1"/>
  <c r="GL244" i="23" s="1"/>
  <c r="DV244" i="23"/>
  <c r="BX126" i="23"/>
  <c r="DV126" i="23"/>
  <c r="CN126" i="23"/>
  <c r="DE126" i="23" s="1"/>
  <c r="FD126" i="23" s="1"/>
  <c r="GL126" i="23" s="1"/>
  <c r="CN282" i="23"/>
  <c r="DE282" i="23" s="1"/>
  <c r="FD282" i="23" s="1"/>
  <c r="GL282" i="23" s="1"/>
  <c r="DV282" i="23"/>
  <c r="BX282" i="23"/>
  <c r="CN101" i="23"/>
  <c r="DE101" i="23" s="1"/>
  <c r="FD101" i="23" s="1"/>
  <c r="GL101" i="23" s="1"/>
  <c r="BX101" i="23"/>
  <c r="DV101" i="23"/>
  <c r="BE411" i="23"/>
  <c r="BE426" i="23"/>
  <c r="CN103" i="23"/>
  <c r="DE103" i="23" s="1"/>
  <c r="FD103" i="23" s="1"/>
  <c r="GL103" i="23" s="1"/>
  <c r="DV103" i="23"/>
  <c r="BX103" i="23"/>
  <c r="BX78" i="23"/>
  <c r="DV78" i="23"/>
  <c r="CN78" i="23"/>
  <c r="DE78" i="23" s="1"/>
  <c r="FD78" i="23" s="1"/>
  <c r="GL78" i="23" s="1"/>
  <c r="DV48" i="23"/>
  <c r="BX48" i="23"/>
  <c r="CN48" i="23"/>
  <c r="DE48" i="23" s="1"/>
  <c r="FD48" i="23" s="1"/>
  <c r="GL48" i="23" s="1"/>
  <c r="CN143" i="23"/>
  <c r="DE143" i="23" s="1"/>
  <c r="FD143" i="23" s="1"/>
  <c r="GL143" i="23" s="1"/>
  <c r="DV143" i="23"/>
  <c r="BX143" i="23"/>
  <c r="DV310" i="23"/>
  <c r="BX310" i="23"/>
  <c r="CN310" i="23"/>
  <c r="DE310" i="23" s="1"/>
  <c r="FD310" i="23" s="1"/>
  <c r="GL310" i="23" s="1"/>
  <c r="BX255" i="23"/>
  <c r="DV255" i="23"/>
  <c r="CN255" i="23"/>
  <c r="DE255" i="23" s="1"/>
  <c r="FD255" i="23" s="1"/>
  <c r="GL255" i="23" s="1"/>
  <c r="BX111" i="23"/>
  <c r="DV111" i="23"/>
  <c r="CN111" i="23"/>
  <c r="DE111" i="23" s="1"/>
  <c r="FD111" i="23" s="1"/>
  <c r="GL111" i="23" s="1"/>
  <c r="DV240" i="23"/>
  <c r="BX240" i="23"/>
  <c r="CN240" i="23"/>
  <c r="DE240" i="23" s="1"/>
  <c r="FD240" i="23" s="1"/>
  <c r="GL240" i="23" s="1"/>
  <c r="DV262" i="23"/>
  <c r="CN262" i="23"/>
  <c r="DE262" i="23" s="1"/>
  <c r="FD262" i="23" s="1"/>
  <c r="GL262" i="23" s="1"/>
  <c r="BX262" i="23"/>
  <c r="BX322" i="23"/>
  <c r="DV322" i="23"/>
  <c r="CN322" i="23"/>
  <c r="DE322" i="23" s="1"/>
  <c r="FD322" i="23" s="1"/>
  <c r="GL322" i="23" s="1"/>
  <c r="CN38" i="23"/>
  <c r="DE38" i="23" s="1"/>
  <c r="FD38" i="23" s="1"/>
  <c r="GL38" i="23" s="1"/>
  <c r="DV38" i="23"/>
  <c r="BX38" i="23"/>
  <c r="DV95" i="23"/>
  <c r="BX95" i="23"/>
  <c r="CN95" i="23"/>
  <c r="DE95" i="23" s="1"/>
  <c r="FD95" i="23" s="1"/>
  <c r="CN197" i="23"/>
  <c r="DE197" i="23" s="1"/>
  <c r="FD197" i="23" s="1"/>
  <c r="GL197" i="23" s="1"/>
  <c r="DV197" i="23"/>
  <c r="BX197" i="23"/>
  <c r="CN155" i="23"/>
  <c r="DE155" i="23" s="1"/>
  <c r="FD155" i="23" s="1"/>
  <c r="GL155" i="23" s="1"/>
  <c r="BX155" i="23"/>
  <c r="DV155" i="23"/>
  <c r="BX311" i="23"/>
  <c r="CN311" i="23"/>
  <c r="DE311" i="23" s="1"/>
  <c r="FD311" i="23" s="1"/>
  <c r="GL311" i="23" s="1"/>
  <c r="DV311" i="23"/>
  <c r="DV369" i="23"/>
  <c r="CN369" i="23"/>
  <c r="DE369" i="23" s="1"/>
  <c r="FD369" i="23" s="1"/>
  <c r="GL369" i="23" s="1"/>
  <c r="BX369" i="23"/>
  <c r="BX257" i="23"/>
  <c r="DV257" i="23"/>
  <c r="CN257" i="23"/>
  <c r="DE257" i="23" s="1"/>
  <c r="FD257" i="23" s="1"/>
  <c r="GL257" i="23" s="1"/>
  <c r="CN214" i="23"/>
  <c r="DE214" i="23" s="1"/>
  <c r="FD214" i="23" s="1"/>
  <c r="BX214" i="23"/>
  <c r="DV214" i="23"/>
  <c r="DV167" i="23"/>
  <c r="BX167" i="23"/>
  <c r="CN167" i="23"/>
  <c r="DE167" i="23" s="1"/>
  <c r="FD167" i="23" s="1"/>
  <c r="GL167" i="23" s="1"/>
  <c r="BX187" i="23"/>
  <c r="DV187" i="23"/>
  <c r="CN187" i="23"/>
  <c r="DE187" i="23" s="1"/>
  <c r="FD187" i="23" s="1"/>
  <c r="GL187" i="23" s="1"/>
  <c r="CN184" i="23"/>
  <c r="DE184" i="23" s="1"/>
  <c r="FD184" i="23" s="1"/>
  <c r="GL184" i="23" s="1"/>
  <c r="DV184" i="23"/>
  <c r="BX184" i="23"/>
  <c r="BX272" i="23"/>
  <c r="CN272" i="23"/>
  <c r="DE272" i="23" s="1"/>
  <c r="FD272" i="23" s="1"/>
  <c r="GL272" i="23" s="1"/>
  <c r="DV272" i="23"/>
  <c r="BX344" i="23"/>
  <c r="DV344" i="23"/>
  <c r="CN344" i="23"/>
  <c r="DE344" i="23" s="1"/>
  <c r="FD344" i="23" s="1"/>
  <c r="GL344" i="23" s="1"/>
  <c r="BX84" i="23"/>
  <c r="CN84" i="23"/>
  <c r="DE84" i="23" s="1"/>
  <c r="FD84" i="23" s="1"/>
  <c r="GL84" i="23" s="1"/>
  <c r="DV84" i="23"/>
  <c r="BX33" i="23"/>
  <c r="CN33" i="23"/>
  <c r="DE33" i="23" s="1"/>
  <c r="FD33" i="23" s="1"/>
  <c r="GL33" i="23" s="1"/>
  <c r="DV33" i="23"/>
  <c r="BX339" i="23"/>
  <c r="CN339" i="23"/>
  <c r="DE339" i="23" s="1"/>
  <c r="FD339" i="23" s="1"/>
  <c r="GL339" i="23" s="1"/>
  <c r="DV339" i="23"/>
  <c r="CN261" i="23"/>
  <c r="DE261" i="23" s="1"/>
  <c r="FD261" i="23" s="1"/>
  <c r="GL261" i="23" s="1"/>
  <c r="DV261" i="23"/>
  <c r="BX261" i="23"/>
  <c r="BX151" i="23"/>
  <c r="CN151" i="23"/>
  <c r="DE151" i="23" s="1"/>
  <c r="FD151" i="23" s="1"/>
  <c r="GL151" i="23" s="1"/>
  <c r="DV151" i="23"/>
  <c r="BX191" i="23"/>
  <c r="DV191" i="23"/>
  <c r="CN191" i="23"/>
  <c r="DE191" i="23" s="1"/>
  <c r="FD191" i="23" s="1"/>
  <c r="GL191" i="23" s="1"/>
  <c r="CN239" i="23"/>
  <c r="DE239" i="23" s="1"/>
  <c r="FD239" i="23" s="1"/>
  <c r="GL239" i="23" s="1"/>
  <c r="DV239" i="23"/>
  <c r="BX239" i="23"/>
  <c r="HX239" i="23" s="1"/>
  <c r="CN192" i="23"/>
  <c r="DE192" i="23" s="1"/>
  <c r="FD192" i="23" s="1"/>
  <c r="GL192" i="23" s="1"/>
  <c r="BX192" i="23"/>
  <c r="DV192" i="23"/>
  <c r="BX230" i="23"/>
  <c r="CN230" i="23"/>
  <c r="DE230" i="23" s="1"/>
  <c r="FD230" i="23" s="1"/>
  <c r="GL230" i="23" s="1"/>
  <c r="DV230" i="23"/>
  <c r="DV392" i="23"/>
  <c r="BX392" i="23"/>
  <c r="CN392" i="23"/>
  <c r="DE392" i="23" s="1"/>
  <c r="FD392" i="23" s="1"/>
  <c r="GL392" i="23" s="1"/>
  <c r="CN296" i="23"/>
  <c r="DE296" i="23" s="1"/>
  <c r="FD296" i="23" s="1"/>
  <c r="GL296" i="23" s="1"/>
  <c r="DV296" i="23"/>
  <c r="BX296" i="23"/>
  <c r="DV293" i="23"/>
  <c r="CN293" i="23"/>
  <c r="DE293" i="23" s="1"/>
  <c r="FD293" i="23" s="1"/>
  <c r="GL293" i="23" s="1"/>
  <c r="BX293" i="23"/>
  <c r="BX253" i="23"/>
  <c r="CN253" i="23"/>
  <c r="DE253" i="23" s="1"/>
  <c r="FD253" i="23" s="1"/>
  <c r="GL253" i="23" s="1"/>
  <c r="DV253" i="23"/>
  <c r="CN245" i="23"/>
  <c r="DE245" i="23" s="1"/>
  <c r="FD245" i="23" s="1"/>
  <c r="GL245" i="23" s="1"/>
  <c r="BX245" i="23"/>
  <c r="DV245" i="23"/>
  <c r="BX195" i="23"/>
  <c r="CN195" i="23"/>
  <c r="DE195" i="23" s="1"/>
  <c r="FD195" i="23" s="1"/>
  <c r="GL195" i="23" s="1"/>
  <c r="DV195" i="23"/>
  <c r="DV252" i="23"/>
  <c r="CN252" i="23"/>
  <c r="DE252" i="23" s="1"/>
  <c r="FD252" i="23" s="1"/>
  <c r="GL252" i="23" s="1"/>
  <c r="BX252" i="23"/>
  <c r="DV76" i="23"/>
  <c r="CN76" i="23"/>
  <c r="DE76" i="23" s="1"/>
  <c r="FD76" i="23" s="1"/>
  <c r="GL76" i="23" s="1"/>
  <c r="BX76" i="23"/>
  <c r="CN229" i="23"/>
  <c r="DE229" i="23" s="1"/>
  <c r="FD229" i="23" s="1"/>
  <c r="GL229" i="23" s="1"/>
  <c r="DV229" i="23"/>
  <c r="BX229" i="23"/>
  <c r="DV206" i="23"/>
  <c r="BX206" i="23"/>
  <c r="CN206" i="23"/>
  <c r="DE206" i="23" s="1"/>
  <c r="FD206" i="23" s="1"/>
  <c r="GL206" i="23" s="1"/>
  <c r="BX350" i="23"/>
  <c r="CN350" i="23"/>
  <c r="DE350" i="23" s="1"/>
  <c r="FD350" i="23" s="1"/>
  <c r="GL350" i="23" s="1"/>
  <c r="DV350" i="23"/>
  <c r="BX105" i="23"/>
  <c r="DV105" i="23"/>
  <c r="CN105" i="23"/>
  <c r="DE105" i="23" s="1"/>
  <c r="FD105" i="23" s="1"/>
  <c r="GL105" i="23" s="1"/>
  <c r="DV380" i="23"/>
  <c r="CN380" i="23"/>
  <c r="DE380" i="23" s="1"/>
  <c r="FD380" i="23" s="1"/>
  <c r="GL380" i="23" s="1"/>
  <c r="BX380" i="23"/>
  <c r="CN302" i="23"/>
  <c r="DE302" i="23" s="1"/>
  <c r="FD302" i="23" s="1"/>
  <c r="GL302" i="23" s="1"/>
  <c r="DV302" i="23"/>
  <c r="BX302" i="23"/>
  <c r="BX165" i="23"/>
  <c r="CN165" i="23"/>
  <c r="DE165" i="23" s="1"/>
  <c r="FD165" i="23" s="1"/>
  <c r="GL165" i="23" s="1"/>
  <c r="DV165" i="23"/>
  <c r="BE420" i="23"/>
  <c r="BE409" i="23"/>
  <c r="CN42" i="23"/>
  <c r="DE42" i="23" s="1"/>
  <c r="FD42" i="23" s="1"/>
  <c r="DV42" i="23"/>
  <c r="BX42" i="23"/>
  <c r="CN186" i="23"/>
  <c r="DE186" i="23" s="1"/>
  <c r="FD186" i="23" s="1"/>
  <c r="GL186" i="23" s="1"/>
  <c r="DV186" i="23"/>
  <c r="BX186" i="23"/>
  <c r="BX228" i="23"/>
  <c r="DV228" i="23"/>
  <c r="CN228" i="23"/>
  <c r="DE228" i="23" s="1"/>
  <c r="FD228" i="23" s="1"/>
  <c r="GL228" i="23" s="1"/>
  <c r="CN166" i="23"/>
  <c r="DE166" i="23" s="1"/>
  <c r="FD166" i="23" s="1"/>
  <c r="GL166" i="23" s="1"/>
  <c r="DV166" i="23"/>
  <c r="BX166" i="23"/>
  <c r="CN37" i="23"/>
  <c r="DE37" i="23" s="1"/>
  <c r="FD37" i="23" s="1"/>
  <c r="GL37" i="23" s="1"/>
  <c r="DV37" i="23"/>
  <c r="BX37" i="23"/>
  <c r="CN386" i="23"/>
  <c r="DE386" i="23" s="1"/>
  <c r="FD386" i="23" s="1"/>
  <c r="GL386" i="23" s="1"/>
  <c r="BX386" i="23"/>
  <c r="DV386" i="23"/>
  <c r="BX220" i="23"/>
  <c r="DV220" i="23"/>
  <c r="CN220" i="23"/>
  <c r="DE220" i="23" s="1"/>
  <c r="FD220" i="23" s="1"/>
  <c r="GL220" i="23" s="1"/>
  <c r="CN268" i="23"/>
  <c r="DE268" i="23" s="1"/>
  <c r="FD268" i="23" s="1"/>
  <c r="GL268" i="23" s="1"/>
  <c r="BX268" i="23"/>
  <c r="DV268" i="23"/>
  <c r="DV99" i="23"/>
  <c r="BX99" i="23"/>
  <c r="CN99" i="23"/>
  <c r="DE99" i="23" s="1"/>
  <c r="FD99" i="23" s="1"/>
  <c r="GL99" i="23" s="1"/>
  <c r="CN159" i="23"/>
  <c r="DE159" i="23" s="1"/>
  <c r="FD159" i="23" s="1"/>
  <c r="GL159" i="23" s="1"/>
  <c r="BX159" i="23"/>
  <c r="DV159" i="23"/>
  <c r="DV40" i="23"/>
  <c r="BX40" i="23"/>
  <c r="CN40" i="23"/>
  <c r="DE40" i="23" s="1"/>
  <c r="FD40" i="23" s="1"/>
  <c r="CN395" i="23"/>
  <c r="DE395" i="23" s="1"/>
  <c r="FD395" i="23" s="1"/>
  <c r="GL395" i="23" s="1"/>
  <c r="BX395" i="23"/>
  <c r="DV395" i="23"/>
  <c r="CN373" i="23"/>
  <c r="DE373" i="23" s="1"/>
  <c r="FD373" i="23" s="1"/>
  <c r="GL373" i="23" s="1"/>
  <c r="DV373" i="23"/>
  <c r="BX373" i="23"/>
  <c r="DV275" i="23"/>
  <c r="BX275" i="23"/>
  <c r="CN275" i="23"/>
  <c r="DE275" i="23" s="1"/>
  <c r="FD275" i="23" s="1"/>
  <c r="GL275" i="23" s="1"/>
  <c r="DV52" i="23"/>
  <c r="BX52" i="23"/>
  <c r="CN52" i="23"/>
  <c r="DE52" i="23" s="1"/>
  <c r="FD52" i="23" s="1"/>
  <c r="GL52" i="23" s="1"/>
  <c r="BX347" i="23"/>
  <c r="CN347" i="23"/>
  <c r="DE347" i="23" s="1"/>
  <c r="FD347" i="23" s="1"/>
  <c r="GL347" i="23" s="1"/>
  <c r="DV347" i="23"/>
  <c r="CN43" i="23"/>
  <c r="DE43" i="23" s="1"/>
  <c r="FD43" i="23" s="1"/>
  <c r="GL43" i="23" s="1"/>
  <c r="DV43" i="23"/>
  <c r="BX43" i="23"/>
  <c r="CN80" i="23"/>
  <c r="DE80" i="23" s="1"/>
  <c r="FD80" i="23" s="1"/>
  <c r="GL80" i="23" s="1"/>
  <c r="DV80" i="23"/>
  <c r="BX80" i="23"/>
  <c r="BX17" i="23"/>
  <c r="CN17" i="23"/>
  <c r="DE17" i="23" s="1"/>
  <c r="FD17" i="23" s="1"/>
  <c r="DV17" i="23"/>
  <c r="CN44" i="23"/>
  <c r="DE44" i="23" s="1"/>
  <c r="FD44" i="23" s="1"/>
  <c r="BX44" i="23"/>
  <c r="DV44" i="23"/>
  <c r="CN332" i="23"/>
  <c r="DE332" i="23" s="1"/>
  <c r="FD332" i="23" s="1"/>
  <c r="GL332" i="23" s="1"/>
  <c r="BX332" i="23"/>
  <c r="DV332" i="23"/>
  <c r="DV97" i="23"/>
  <c r="BX97" i="23"/>
  <c r="CN97" i="23"/>
  <c r="DE97" i="23" s="1"/>
  <c r="FD97" i="23" s="1"/>
  <c r="GL97" i="23" s="1"/>
  <c r="DV290" i="23"/>
  <c r="BX290" i="23"/>
  <c r="CN290" i="23"/>
  <c r="DE290" i="23" s="1"/>
  <c r="FD290" i="23" s="1"/>
  <c r="GL290" i="23" s="1"/>
  <c r="BX203" i="23"/>
  <c r="CN203" i="23"/>
  <c r="DE203" i="23" s="1"/>
  <c r="FD203" i="23" s="1"/>
  <c r="GL203" i="23" s="1"/>
  <c r="DV203" i="23"/>
  <c r="CN164" i="23"/>
  <c r="DE164" i="23" s="1"/>
  <c r="FD164" i="23" s="1"/>
  <c r="GL164" i="23" s="1"/>
  <c r="DV164" i="23"/>
  <c r="BX164" i="23"/>
  <c r="DV140" i="23"/>
  <c r="BX140" i="23"/>
  <c r="CN140" i="23"/>
  <c r="DE140" i="23" s="1"/>
  <c r="FD140" i="23" s="1"/>
  <c r="GL140" i="23" s="1"/>
  <c r="BX118" i="23"/>
  <c r="CN118" i="23"/>
  <c r="DE118" i="23" s="1"/>
  <c r="FD118" i="23" s="1"/>
  <c r="GL118" i="23" s="1"/>
  <c r="DV118" i="23"/>
  <c r="BX341" i="23"/>
  <c r="CN341" i="23"/>
  <c r="DE341" i="23" s="1"/>
  <c r="FD341" i="23" s="1"/>
  <c r="GL341" i="23" s="1"/>
  <c r="DV341" i="23"/>
  <c r="CN219" i="23"/>
  <c r="DE219" i="23" s="1"/>
  <c r="FD219" i="23" s="1"/>
  <c r="GL219" i="23" s="1"/>
  <c r="DV219" i="23"/>
  <c r="BX219" i="23"/>
  <c r="DV168" i="23"/>
  <c r="CN168" i="23"/>
  <c r="DE168" i="23" s="1"/>
  <c r="FD168" i="23" s="1"/>
  <c r="GL168" i="23" s="1"/>
  <c r="BX168" i="23"/>
  <c r="CN196" i="23"/>
  <c r="DE196" i="23" s="1"/>
  <c r="FD196" i="23" s="1"/>
  <c r="GL196" i="23" s="1"/>
  <c r="DV196" i="23"/>
  <c r="BX196" i="23"/>
  <c r="BX223" i="23"/>
  <c r="CN223" i="23"/>
  <c r="DE223" i="23" s="1"/>
  <c r="FD223" i="23" s="1"/>
  <c r="GL223" i="23" s="1"/>
  <c r="DV223" i="23"/>
  <c r="BX368" i="23"/>
  <c r="DV368" i="23"/>
  <c r="CN368" i="23"/>
  <c r="DE368" i="23" s="1"/>
  <c r="FD368" i="23" s="1"/>
  <c r="GL368" i="23" s="1"/>
  <c r="CN258" i="23"/>
  <c r="DE258" i="23" s="1"/>
  <c r="FD258" i="23" s="1"/>
  <c r="GL258" i="23" s="1"/>
  <c r="DV258" i="23"/>
  <c r="BX258" i="23"/>
  <c r="BX57" i="23"/>
  <c r="DV57" i="23"/>
  <c r="CN57" i="23"/>
  <c r="DE57" i="23" s="1"/>
  <c r="FD57" i="23" s="1"/>
  <c r="GL57" i="23" s="1"/>
  <c r="BX337" i="23"/>
  <c r="DV337" i="23"/>
  <c r="CN337" i="23"/>
  <c r="DE337" i="23" s="1"/>
  <c r="FD337" i="23" s="1"/>
  <c r="GL337" i="23" s="1"/>
  <c r="CN304" i="23"/>
  <c r="DE304" i="23" s="1"/>
  <c r="FD304" i="23" s="1"/>
  <c r="GL304" i="23" s="1"/>
  <c r="DV304" i="23"/>
  <c r="BX304" i="23"/>
  <c r="DV281" i="23"/>
  <c r="CN281" i="23"/>
  <c r="DE281" i="23" s="1"/>
  <c r="FD281" i="23" s="1"/>
  <c r="GL281" i="23" s="1"/>
  <c r="BX281" i="23"/>
  <c r="BX171" i="23"/>
  <c r="DV171" i="23"/>
  <c r="CN171" i="23"/>
  <c r="DE171" i="23" s="1"/>
  <c r="FD171" i="23" s="1"/>
  <c r="GL171" i="23" s="1"/>
  <c r="BX82" i="23"/>
  <c r="CN82" i="23"/>
  <c r="DE82" i="23" s="1"/>
  <c r="FD82" i="23" s="1"/>
  <c r="DV82" i="23"/>
  <c r="CN321" i="23"/>
  <c r="DE321" i="23" s="1"/>
  <c r="FD321" i="23" s="1"/>
  <c r="GL321" i="23" s="1"/>
  <c r="BX321" i="23"/>
  <c r="DV321" i="23"/>
  <c r="CN226" i="23"/>
  <c r="DE226" i="23" s="1"/>
  <c r="FD226" i="23" s="1"/>
  <c r="GL226" i="23" s="1"/>
  <c r="BX226" i="23"/>
  <c r="DV226" i="23"/>
  <c r="BX265" i="23"/>
  <c r="DV265" i="23"/>
  <c r="CN265" i="23"/>
  <c r="DE265" i="23" s="1"/>
  <c r="FD265" i="23" s="1"/>
  <c r="GL265" i="23" s="1"/>
  <c r="CN157" i="23"/>
  <c r="DE157" i="23" s="1"/>
  <c r="FD157" i="23" s="1"/>
  <c r="GL157" i="23" s="1"/>
  <c r="BX157" i="23"/>
  <c r="DV157" i="23"/>
  <c r="BX358" i="23"/>
  <c r="CN358" i="23"/>
  <c r="DE358" i="23" s="1"/>
  <c r="FD358" i="23" s="1"/>
  <c r="GL358" i="23" s="1"/>
  <c r="DV358" i="23"/>
  <c r="DV251" i="23"/>
  <c r="CN251" i="23"/>
  <c r="DE251" i="23" s="1"/>
  <c r="FD251" i="23" s="1"/>
  <c r="GL251" i="23" s="1"/>
  <c r="BX251" i="23"/>
  <c r="BX22" i="23"/>
  <c r="BW418" i="23"/>
  <c r="CN22" i="23"/>
  <c r="DV22" i="23"/>
  <c r="CN152" i="23"/>
  <c r="DE152" i="23" s="1"/>
  <c r="FD152" i="23" s="1"/>
  <c r="GL152" i="23" s="1"/>
  <c r="BX152" i="23"/>
  <c r="DV152" i="23"/>
  <c r="DV234" i="23"/>
  <c r="BX234" i="23"/>
  <c r="CN234" i="23"/>
  <c r="DE234" i="23" s="1"/>
  <c r="FD234" i="23" s="1"/>
  <c r="GL234" i="23" s="1"/>
  <c r="BX69" i="23"/>
  <c r="DV69" i="23"/>
  <c r="CN69" i="23"/>
  <c r="DE69" i="23" s="1"/>
  <c r="FD69" i="23" s="1"/>
  <c r="GL69" i="23" s="1"/>
  <c r="DV301" i="23"/>
  <c r="CN301" i="23"/>
  <c r="DE301" i="23" s="1"/>
  <c r="FD301" i="23" s="1"/>
  <c r="GL301" i="23" s="1"/>
  <c r="BX301" i="23"/>
  <c r="CN247" i="23"/>
  <c r="DE247" i="23" s="1"/>
  <c r="FD247" i="23" s="1"/>
  <c r="GL247" i="23" s="1"/>
  <c r="BX247" i="23"/>
  <c r="DV247" i="23"/>
  <c r="BX343" i="23"/>
  <c r="CN343" i="23"/>
  <c r="DE343" i="23" s="1"/>
  <c r="FD343" i="23" s="1"/>
  <c r="GL343" i="23" s="1"/>
  <c r="DV343" i="23"/>
  <c r="CN124" i="23"/>
  <c r="DE124" i="23" s="1"/>
  <c r="FD124" i="23" s="1"/>
  <c r="GL124" i="23" s="1"/>
  <c r="DV124" i="23"/>
  <c r="BX124" i="23"/>
  <c r="BX283" i="23"/>
  <c r="CN283" i="23"/>
  <c r="DE283" i="23" s="1"/>
  <c r="FD283" i="23" s="1"/>
  <c r="GL283" i="23" s="1"/>
  <c r="DV283" i="23"/>
  <c r="CN199" i="23"/>
  <c r="DE199" i="23" s="1"/>
  <c r="FD199" i="23" s="1"/>
  <c r="GL199" i="23" s="1"/>
  <c r="DV199" i="23"/>
  <c r="BX199" i="23"/>
  <c r="DV67" i="23"/>
  <c r="CN67" i="23"/>
  <c r="DE67" i="23" s="1"/>
  <c r="FD67" i="23" s="1"/>
  <c r="GL67" i="23" s="1"/>
  <c r="BX67" i="23"/>
  <c r="DV66" i="23"/>
  <c r="BX66" i="23"/>
  <c r="CN66" i="23"/>
  <c r="DE66" i="23" s="1"/>
  <c r="FD66" i="23" s="1"/>
  <c r="GL66" i="23" s="1"/>
  <c r="CN147" i="23"/>
  <c r="BW415" i="23"/>
  <c r="BX147" i="23"/>
  <c r="DV147" i="23"/>
  <c r="DV138" i="23"/>
  <c r="CN138" i="23"/>
  <c r="DE138" i="23" s="1"/>
  <c r="FD138" i="23" s="1"/>
  <c r="GL138" i="23" s="1"/>
  <c r="BX138" i="23"/>
  <c r="DV49" i="23"/>
  <c r="BX49" i="23"/>
  <c r="CN49" i="23"/>
  <c r="DE49" i="23" s="1"/>
  <c r="FD49" i="23" s="1"/>
  <c r="GL49" i="23" s="1"/>
  <c r="CN107" i="23"/>
  <c r="DE107" i="23" s="1"/>
  <c r="FD107" i="23" s="1"/>
  <c r="GL107" i="23" s="1"/>
  <c r="BX107" i="23"/>
  <c r="DV107" i="23"/>
  <c r="BX28" i="23"/>
  <c r="CN28" i="23"/>
  <c r="DE28" i="23" s="1"/>
  <c r="FD28" i="23" s="1"/>
  <c r="GL28" i="23" s="1"/>
  <c r="DV28" i="23"/>
  <c r="BX318" i="23"/>
  <c r="CN318" i="23"/>
  <c r="DE318" i="23" s="1"/>
  <c r="FD318" i="23" s="1"/>
  <c r="GL318" i="23" s="1"/>
  <c r="DV318" i="23"/>
  <c r="DV56" i="23"/>
  <c r="BX56" i="23"/>
  <c r="CN56" i="23"/>
  <c r="BW406" i="23"/>
  <c r="DV277" i="23"/>
  <c r="BX277" i="23"/>
  <c r="CN277" i="23"/>
  <c r="DE277" i="23" s="1"/>
  <c r="FD277" i="23" s="1"/>
  <c r="GL277" i="23" s="1"/>
  <c r="CN325" i="23"/>
  <c r="DE325" i="23" s="1"/>
  <c r="FD325" i="23" s="1"/>
  <c r="GL325" i="23" s="1"/>
  <c r="BX325" i="23"/>
  <c r="DV325" i="23"/>
  <c r="CN208" i="23"/>
  <c r="DE208" i="23" s="1"/>
  <c r="FD208" i="23" s="1"/>
  <c r="GL208" i="23" s="1"/>
  <c r="DV208" i="23"/>
  <c r="BX208" i="23"/>
  <c r="BX345" i="23"/>
  <c r="DV345" i="23"/>
  <c r="CN345" i="23"/>
  <c r="DE345" i="23" s="1"/>
  <c r="FD345" i="23" s="1"/>
  <c r="GL345" i="23" s="1"/>
  <c r="CN216" i="23"/>
  <c r="DE216" i="23" s="1"/>
  <c r="FD216" i="23" s="1"/>
  <c r="GL216" i="23" s="1"/>
  <c r="DV216" i="23"/>
  <c r="BX216" i="23"/>
  <c r="DV194" i="23"/>
  <c r="CN194" i="23"/>
  <c r="DE194" i="23" s="1"/>
  <c r="FD194" i="23" s="1"/>
  <c r="GL194" i="23" s="1"/>
  <c r="BX194" i="23"/>
  <c r="BX248" i="23"/>
  <c r="CN248" i="23"/>
  <c r="DE248" i="23" s="1"/>
  <c r="FD248" i="23" s="1"/>
  <c r="GL248" i="23" s="1"/>
  <c r="DV248" i="23"/>
  <c r="CN112" i="23"/>
  <c r="DE112" i="23" s="1"/>
  <c r="FD112" i="23" s="1"/>
  <c r="GL112" i="23" s="1"/>
  <c r="BX112" i="23"/>
  <c r="DV112" i="23"/>
  <c r="BX23" i="23"/>
  <c r="BW409" i="23"/>
  <c r="DV23" i="23"/>
  <c r="BW420" i="23"/>
  <c r="CN23" i="23"/>
  <c r="BX27" i="23"/>
  <c r="DV27" i="23"/>
  <c r="CN27" i="23"/>
  <c r="DE27" i="23" s="1"/>
  <c r="FD27" i="23" s="1"/>
  <c r="BX158" i="23"/>
  <c r="CN158" i="23"/>
  <c r="DE158" i="23" s="1"/>
  <c r="FD158" i="23" s="1"/>
  <c r="GL158" i="23" s="1"/>
  <c r="DV158" i="23"/>
  <c r="BX361" i="23"/>
  <c r="CN361" i="23"/>
  <c r="DE361" i="23" s="1"/>
  <c r="FD361" i="23" s="1"/>
  <c r="GL361" i="23" s="1"/>
  <c r="DV361" i="23"/>
  <c r="BX266" i="23"/>
  <c r="DV266" i="23"/>
  <c r="CN266" i="23"/>
  <c r="DE266" i="23" s="1"/>
  <c r="FD266" i="23" s="1"/>
  <c r="GL266" i="23" s="1"/>
  <c r="BX119" i="23"/>
  <c r="DV119" i="23"/>
  <c r="CN119" i="23"/>
  <c r="DE119" i="23" s="1"/>
  <c r="FD119" i="23" s="1"/>
  <c r="GL119" i="23" s="1"/>
  <c r="BX249" i="23"/>
  <c r="DV249" i="23"/>
  <c r="CN249" i="23"/>
  <c r="DE249" i="23" s="1"/>
  <c r="FD249" i="23" s="1"/>
  <c r="GL249" i="23" s="1"/>
  <c r="BX246" i="23"/>
  <c r="DV246" i="23"/>
  <c r="CN246" i="23"/>
  <c r="DE246" i="23" s="1"/>
  <c r="FD246" i="23" s="1"/>
  <c r="GL246" i="23" s="1"/>
  <c r="V19" i="26"/>
  <c r="V94" i="26" s="1"/>
  <c r="V98" i="26" s="1"/>
  <c r="DV93" i="23"/>
  <c r="BW407" i="23"/>
  <c r="BX93" i="23"/>
  <c r="CN93" i="23"/>
  <c r="CN175" i="23"/>
  <c r="DE175" i="23" s="1"/>
  <c r="FD175" i="23" s="1"/>
  <c r="GL175" i="23" s="1"/>
  <c r="DV175" i="23"/>
  <c r="BX175" i="23"/>
  <c r="CN182" i="23"/>
  <c r="DE182" i="23" s="1"/>
  <c r="FD182" i="23" s="1"/>
  <c r="GL182" i="23" s="1"/>
  <c r="BX182" i="23"/>
  <c r="HX182" i="23" s="1"/>
  <c r="DV182" i="23"/>
  <c r="CN212" i="23"/>
  <c r="DE212" i="23" s="1"/>
  <c r="FD212" i="23" s="1"/>
  <c r="GL212" i="23" s="1"/>
  <c r="BX212" i="23"/>
  <c r="DV212" i="23"/>
  <c r="CN381" i="23"/>
  <c r="DE381" i="23" s="1"/>
  <c r="FD381" i="23" s="1"/>
  <c r="GL381" i="23" s="1"/>
  <c r="DV381" i="23"/>
  <c r="BX381" i="23"/>
  <c r="BX110" i="23"/>
  <c r="DV110" i="23"/>
  <c r="CN110" i="23"/>
  <c r="DE110" i="23" s="1"/>
  <c r="FD110" i="23" s="1"/>
  <c r="GL110" i="23" s="1"/>
  <c r="BX86" i="23"/>
  <c r="DV86" i="23"/>
  <c r="CN86" i="23"/>
  <c r="DE86" i="23" s="1"/>
  <c r="FD86" i="23" s="1"/>
  <c r="GL86" i="23" s="1"/>
  <c r="DV173" i="23"/>
  <c r="CN173" i="23"/>
  <c r="DE173" i="23" s="1"/>
  <c r="FD173" i="23" s="1"/>
  <c r="GL173" i="23" s="1"/>
  <c r="BX173" i="23"/>
  <c r="HX173" i="23" s="1"/>
  <c r="BX71" i="23"/>
  <c r="DV71" i="23"/>
  <c r="CN71" i="23"/>
  <c r="DE71" i="23" s="1"/>
  <c r="FD71" i="23" s="1"/>
  <c r="GL71" i="23" s="1"/>
  <c r="BX198" i="23"/>
  <c r="CN198" i="23"/>
  <c r="DE198" i="23" s="1"/>
  <c r="FD198" i="23" s="1"/>
  <c r="GL198" i="23" s="1"/>
  <c r="DV198" i="23"/>
  <c r="CN115" i="23"/>
  <c r="DE115" i="23" s="1"/>
  <c r="FD115" i="23" s="1"/>
  <c r="GL115" i="23" s="1"/>
  <c r="DV115" i="23"/>
  <c r="BX115" i="23"/>
  <c r="DV213" i="23"/>
  <c r="CN213" i="23"/>
  <c r="DE213" i="23" s="1"/>
  <c r="FD213" i="23" s="1"/>
  <c r="GL213" i="23" s="1"/>
  <c r="BX213" i="23"/>
  <c r="DV333" i="23"/>
  <c r="CN333" i="23"/>
  <c r="DE333" i="23" s="1"/>
  <c r="FD333" i="23" s="1"/>
  <c r="GL333" i="23" s="1"/>
  <c r="BX333" i="23"/>
  <c r="BX238" i="23"/>
  <c r="CN238" i="23"/>
  <c r="DE238" i="23" s="1"/>
  <c r="FD238" i="23" s="1"/>
  <c r="GL238" i="23" s="1"/>
  <c r="DV238" i="23"/>
  <c r="DV225" i="23"/>
  <c r="CN225" i="23"/>
  <c r="DE225" i="23" s="1"/>
  <c r="FD225" i="23" s="1"/>
  <c r="GL225" i="23" s="1"/>
  <c r="BX225" i="23"/>
  <c r="EL398" i="23"/>
  <c r="HB3" i="23" s="1"/>
  <c r="EL405" i="23"/>
  <c r="EL423" i="23"/>
  <c r="EL424" i="23"/>
  <c r="EL414" i="23"/>
  <c r="HA323" i="23"/>
  <c r="HR323" i="23" s="1"/>
  <c r="HA256" i="23"/>
  <c r="HR256" i="23" s="1"/>
  <c r="HA146" i="23"/>
  <c r="HA292" i="23"/>
  <c r="HR292" i="23" s="1"/>
  <c r="HA118" i="23"/>
  <c r="HR118" i="23" s="1"/>
  <c r="HA113" i="23"/>
  <c r="HR113" i="23" s="1"/>
  <c r="HA225" i="23"/>
  <c r="HR225" i="23" s="1"/>
  <c r="HA74" i="23"/>
  <c r="HR74" i="23" s="1"/>
  <c r="HA286" i="23"/>
  <c r="HR286" i="23" s="1"/>
  <c r="HA234" i="23"/>
  <c r="HR234" i="23" s="1"/>
  <c r="HA31" i="23"/>
  <c r="HR31" i="23" s="1"/>
  <c r="HA291" i="23"/>
  <c r="HR291" i="23" s="1"/>
  <c r="HA203" i="23"/>
  <c r="HR203" i="23" s="1"/>
  <c r="HA259" i="23"/>
  <c r="HR259" i="23" s="1"/>
  <c r="HA80" i="23"/>
  <c r="HR80" i="23" s="1"/>
  <c r="HA26" i="23"/>
  <c r="HR26" i="23" s="1"/>
  <c r="HA337" i="23"/>
  <c r="HR337" i="23" s="1"/>
  <c r="HA66" i="23"/>
  <c r="HR66" i="23" s="1"/>
  <c r="HA57" i="23"/>
  <c r="HR57" i="23" s="1"/>
  <c r="HA319" i="23"/>
  <c r="HR319" i="23" s="1"/>
  <c r="HA317" i="23"/>
  <c r="HR317" i="23" s="1"/>
  <c r="HA147" i="23"/>
  <c r="HA24" i="23"/>
  <c r="HR24" i="23" s="1"/>
  <c r="HA105" i="23"/>
  <c r="HR105" i="23" s="1"/>
  <c r="HA365" i="23"/>
  <c r="HR365" i="23" s="1"/>
  <c r="HA271" i="23"/>
  <c r="HR271" i="23" s="1"/>
  <c r="HA142" i="23"/>
  <c r="HR142" i="23" s="1"/>
  <c r="HA76" i="23"/>
  <c r="HR76" i="23" s="1"/>
  <c r="HA274" i="23"/>
  <c r="HR274" i="23" s="1"/>
  <c r="HA110" i="23"/>
  <c r="HR110" i="23" s="1"/>
  <c r="HA91" i="23"/>
  <c r="HR91" i="23" s="1"/>
  <c r="HA154" i="23"/>
  <c r="HR154" i="23" s="1"/>
  <c r="HA395" i="23"/>
  <c r="HR395" i="23" s="1"/>
  <c r="HA353" i="23"/>
  <c r="HR353" i="23" s="1"/>
  <c r="HA382" i="23"/>
  <c r="HR382" i="23" s="1"/>
  <c r="HA321" i="23"/>
  <c r="HR321" i="23" s="1"/>
  <c r="HA229" i="23"/>
  <c r="HR229" i="23" s="1"/>
  <c r="HA213" i="23"/>
  <c r="HR213" i="23" s="1"/>
  <c r="HA290" i="23"/>
  <c r="HR290" i="23" s="1"/>
  <c r="HA224" i="23"/>
  <c r="HR224" i="23" s="1"/>
  <c r="HA349" i="23"/>
  <c r="HR349" i="23" s="1"/>
  <c r="HA275" i="23"/>
  <c r="HR275" i="23" s="1"/>
  <c r="HA214" i="23"/>
  <c r="HR214" i="23" s="1"/>
  <c r="HA111" i="23"/>
  <c r="HR111" i="23" s="1"/>
  <c r="HA161" i="23"/>
  <c r="HR161" i="23" s="1"/>
  <c r="HA250" i="23"/>
  <c r="HR250" i="23" s="1"/>
  <c r="HA135" i="23"/>
  <c r="HR135" i="23" s="1"/>
  <c r="HA82" i="23"/>
  <c r="HR82" i="23" s="1"/>
  <c r="HA54" i="23"/>
  <c r="HR54" i="23" s="1"/>
  <c r="HA114" i="23"/>
  <c r="HR114" i="23" s="1"/>
  <c r="HA159" i="23"/>
  <c r="HR159" i="23" s="1"/>
  <c r="HA22" i="23"/>
  <c r="HA276" i="23"/>
  <c r="HR276" i="23" s="1"/>
  <c r="HA178" i="23"/>
  <c r="HR178" i="23" s="1"/>
  <c r="HA96" i="23"/>
  <c r="HR96" i="23" s="1"/>
  <c r="HA162" i="23"/>
  <c r="HR162" i="23" s="1"/>
  <c r="HA27" i="23"/>
  <c r="HR27" i="23" s="1"/>
  <c r="HA15" i="23"/>
  <c r="HA123" i="23"/>
  <c r="HR123" i="23" s="1"/>
  <c r="HA201" i="23"/>
  <c r="HR201" i="23" s="1"/>
  <c r="HA386" i="23"/>
  <c r="HR386" i="23" s="1"/>
  <c r="HA359" i="23"/>
  <c r="HR359" i="23" s="1"/>
  <c r="HA236" i="23"/>
  <c r="HR236" i="23" s="1"/>
  <c r="HA166" i="23"/>
  <c r="HR166" i="23" s="1"/>
  <c r="HA343" i="23"/>
  <c r="HR343" i="23" s="1"/>
  <c r="HA235" i="23"/>
  <c r="HR235" i="23" s="1"/>
  <c r="HA124" i="23"/>
  <c r="HR124" i="23" s="1"/>
  <c r="HA157" i="23"/>
  <c r="HR157" i="23" s="1"/>
  <c r="HA48" i="23"/>
  <c r="HR48" i="23" s="1"/>
  <c r="HA296" i="23"/>
  <c r="HR296" i="23" s="1"/>
  <c r="HA200" i="23"/>
  <c r="HR200" i="23" s="1"/>
  <c r="HA17" i="23"/>
  <c r="HR17" i="23" s="1"/>
  <c r="HA107" i="23"/>
  <c r="HR107" i="23" s="1"/>
  <c r="HA37" i="23"/>
  <c r="HR37" i="23" s="1"/>
  <c r="HA355" i="23"/>
  <c r="HR355" i="23" s="1"/>
  <c r="HA295" i="23"/>
  <c r="HR295" i="23" s="1"/>
  <c r="HA299" i="23"/>
  <c r="HR299" i="23" s="1"/>
  <c r="HA339" i="23"/>
  <c r="HR339" i="23" s="1"/>
  <c r="HA238" i="23"/>
  <c r="HR238" i="23" s="1"/>
  <c r="HA364" i="23"/>
  <c r="HR364" i="23" s="1"/>
  <c r="HA132" i="23"/>
  <c r="HR132" i="23" s="1"/>
  <c r="HA252" i="23"/>
  <c r="HR252" i="23" s="1"/>
  <c r="HA141" i="23"/>
  <c r="HR141" i="23" s="1"/>
  <c r="HA52" i="23"/>
  <c r="HR52" i="23" s="1"/>
  <c r="HA245" i="23"/>
  <c r="HR245" i="23" s="1"/>
  <c r="HA120" i="23"/>
  <c r="HR120" i="23" s="1"/>
  <c r="HA20" i="23"/>
  <c r="HA211" i="23"/>
  <c r="HR211" i="23" s="1"/>
  <c r="HA78" i="23"/>
  <c r="HR78" i="23" s="1"/>
  <c r="HA41" i="23"/>
  <c r="HR41" i="23" s="1"/>
  <c r="HA341" i="23"/>
  <c r="HR341" i="23" s="1"/>
  <c r="HA204" i="23"/>
  <c r="HR204" i="23" s="1"/>
  <c r="HA191" i="23"/>
  <c r="HR191" i="23" s="1"/>
  <c r="HA172" i="23"/>
  <c r="HR172" i="23" s="1"/>
  <c r="HA122" i="23"/>
  <c r="HR122" i="23" s="1"/>
  <c r="HA217" i="23"/>
  <c r="HR217" i="23" s="1"/>
  <c r="HA289" i="23"/>
  <c r="HR289" i="23" s="1"/>
  <c r="HA308" i="23"/>
  <c r="HR308" i="23" s="1"/>
  <c r="HA130" i="23"/>
  <c r="HR130" i="23" s="1"/>
  <c r="HA169" i="23"/>
  <c r="HR169" i="23" s="1"/>
  <c r="HA231" i="23"/>
  <c r="HR231" i="23" s="1"/>
  <c r="HA223" i="23"/>
  <c r="HR223" i="23" s="1"/>
  <c r="HA207" i="23"/>
  <c r="HR207" i="23" s="1"/>
  <c r="HA270" i="23"/>
  <c r="HR270" i="23" s="1"/>
  <c r="HA394" i="23"/>
  <c r="HR394" i="23" s="1"/>
  <c r="HA81" i="23"/>
  <c r="HR81" i="23" s="1"/>
  <c r="HA72" i="23"/>
  <c r="HR72" i="23" s="1"/>
  <c r="HA56" i="23"/>
  <c r="HA60" i="23"/>
  <c r="HR60" i="23" s="1"/>
  <c r="HA393" i="23"/>
  <c r="HR393" i="23" s="1"/>
  <c r="HA173" i="23"/>
  <c r="HR173" i="23" s="1"/>
  <c r="HA380" i="23"/>
  <c r="HR380" i="23" s="1"/>
  <c r="HA356" i="23"/>
  <c r="HR356" i="23" s="1"/>
  <c r="HA92" i="23"/>
  <c r="HR92" i="23" s="1"/>
  <c r="HA194" i="23"/>
  <c r="HR194" i="23" s="1"/>
  <c r="HA260" i="23"/>
  <c r="HR260" i="23" s="1"/>
  <c r="HA179" i="23"/>
  <c r="HR179" i="23" s="1"/>
  <c r="HA361" i="23"/>
  <c r="HR361" i="23" s="1"/>
  <c r="HA374" i="23"/>
  <c r="HR374" i="23" s="1"/>
  <c r="HA367" i="23"/>
  <c r="HR367" i="23" s="1"/>
  <c r="HA320" i="23"/>
  <c r="HR320" i="23" s="1"/>
  <c r="HA309" i="23"/>
  <c r="HR309" i="23" s="1"/>
  <c r="HA334" i="23"/>
  <c r="HR334" i="23" s="1"/>
  <c r="HA249" i="23"/>
  <c r="HR249" i="23" s="1"/>
  <c r="HA331" i="23"/>
  <c r="HR331" i="23" s="1"/>
  <c r="HA164" i="23"/>
  <c r="HR164" i="23" s="1"/>
  <c r="HA38" i="23"/>
  <c r="HR38" i="23" s="1"/>
  <c r="HA202" i="23"/>
  <c r="HR202" i="23" s="1"/>
  <c r="HA73" i="23"/>
  <c r="HR73" i="23" s="1"/>
  <c r="HA34" i="23"/>
  <c r="HR34" i="23" s="1"/>
  <c r="HA65" i="23"/>
  <c r="HR65" i="23" s="1"/>
  <c r="HA304" i="23"/>
  <c r="HR304" i="23" s="1"/>
  <c r="HA326" i="23"/>
  <c r="HR326" i="23" s="1"/>
  <c r="HA311" i="23"/>
  <c r="HR311" i="23" s="1"/>
  <c r="HA127" i="23"/>
  <c r="HR127" i="23" s="1"/>
  <c r="HA49" i="23"/>
  <c r="HR49" i="23" s="1"/>
  <c r="HA175" i="23"/>
  <c r="HR175" i="23" s="1"/>
  <c r="HA145" i="23"/>
  <c r="HR145" i="23" s="1"/>
  <c r="HA98" i="23"/>
  <c r="HR98" i="23" s="1"/>
  <c r="HA55" i="23"/>
  <c r="HR55" i="23" s="1"/>
  <c r="HA129" i="23"/>
  <c r="HR129" i="23" s="1"/>
  <c r="HA35" i="23"/>
  <c r="HA136" i="23"/>
  <c r="HR136" i="23" s="1"/>
  <c r="HA396" i="23"/>
  <c r="HR396" i="23" s="1"/>
  <c r="HA377" i="23"/>
  <c r="HR377" i="23" s="1"/>
  <c r="HA366" i="23"/>
  <c r="HR366" i="23" s="1"/>
  <c r="HA351" i="23"/>
  <c r="HR351" i="23" s="1"/>
  <c r="HA336" i="23"/>
  <c r="HR336" i="23" s="1"/>
  <c r="HA140" i="23"/>
  <c r="HR140" i="23" s="1"/>
  <c r="HA197" i="23"/>
  <c r="HR197" i="23" s="1"/>
  <c r="HA71" i="23"/>
  <c r="HR71" i="23" s="1"/>
  <c r="HA310" i="23"/>
  <c r="HR310" i="23" s="1"/>
  <c r="HA294" i="23"/>
  <c r="HR294" i="23" s="1"/>
  <c r="HA59" i="23"/>
  <c r="HR59" i="23" s="1"/>
  <c r="HA358" i="23"/>
  <c r="HR358" i="23" s="1"/>
  <c r="HA29" i="23"/>
  <c r="HR29" i="23" s="1"/>
  <c r="HA69" i="23"/>
  <c r="HR69" i="23" s="1"/>
  <c r="HA385" i="23"/>
  <c r="HR385" i="23" s="1"/>
  <c r="HA330" i="23"/>
  <c r="HR330" i="23" s="1"/>
  <c r="HA243" i="23"/>
  <c r="HR243" i="23" s="1"/>
  <c r="HA348" i="23"/>
  <c r="HR348" i="23" s="1"/>
  <c r="HA244" i="23"/>
  <c r="HR244" i="23" s="1"/>
  <c r="HA253" i="23"/>
  <c r="HR253" i="23" s="1"/>
  <c r="HA36" i="23"/>
  <c r="HR36" i="23" s="1"/>
  <c r="HA101" i="23"/>
  <c r="HR101" i="23" s="1"/>
  <c r="HA86" i="23"/>
  <c r="HR86" i="23" s="1"/>
  <c r="HA230" i="23"/>
  <c r="HR230" i="23" s="1"/>
  <c r="HA33" i="23"/>
  <c r="HR33" i="23" s="1"/>
  <c r="HA254" i="23"/>
  <c r="HR254" i="23" s="1"/>
  <c r="HA232" i="23"/>
  <c r="HR232" i="23" s="1"/>
  <c r="HA370" i="23"/>
  <c r="HR370" i="23" s="1"/>
  <c r="HA268" i="23"/>
  <c r="HR268" i="23" s="1"/>
  <c r="HA316" i="23"/>
  <c r="HR316" i="23" s="1"/>
  <c r="HA300" i="23"/>
  <c r="HR300" i="23" s="1"/>
  <c r="HA106" i="23"/>
  <c r="HR106" i="23" s="1"/>
  <c r="HA241" i="23"/>
  <c r="HR241" i="23" s="1"/>
  <c r="HA190" i="23"/>
  <c r="HR190" i="23" s="1"/>
  <c r="HA215" i="23"/>
  <c r="HR215" i="23" s="1"/>
  <c r="HA278" i="23"/>
  <c r="HR278" i="23" s="1"/>
  <c r="HA335" i="23"/>
  <c r="HR335" i="23" s="1"/>
  <c r="HA383" i="23"/>
  <c r="HR383" i="23" s="1"/>
  <c r="HA176" i="23"/>
  <c r="HR176" i="23" s="1"/>
  <c r="HA50" i="23"/>
  <c r="HR50" i="23" s="1"/>
  <c r="HA64" i="23"/>
  <c r="HA328" i="23"/>
  <c r="HR328" i="23" s="1"/>
  <c r="HA327" i="23"/>
  <c r="HR327" i="23" s="1"/>
  <c r="HA181" i="23"/>
  <c r="HR181" i="23" s="1"/>
  <c r="HA165" i="23"/>
  <c r="HR165" i="23" s="1"/>
  <c r="HA372" i="23"/>
  <c r="HR372" i="23" s="1"/>
  <c r="HA184" i="23"/>
  <c r="HR184" i="23" s="1"/>
  <c r="HA99" i="23"/>
  <c r="HR99" i="23" s="1"/>
  <c r="HA84" i="23"/>
  <c r="HR84" i="23" s="1"/>
  <c r="HA126" i="23"/>
  <c r="HR126" i="23" s="1"/>
  <c r="HA293" i="23"/>
  <c r="HR293" i="23" s="1"/>
  <c r="HA392" i="23"/>
  <c r="HR392" i="23" s="1"/>
  <c r="HA163" i="23"/>
  <c r="HR163" i="23" s="1"/>
  <c r="HA354" i="23"/>
  <c r="HR354" i="23" s="1"/>
  <c r="HA329" i="23"/>
  <c r="HR329" i="23" s="1"/>
  <c r="HA387" i="23"/>
  <c r="HR387" i="23" s="1"/>
  <c r="HA221" i="23"/>
  <c r="HR221" i="23" s="1"/>
  <c r="HA205" i="23"/>
  <c r="HR205" i="23" s="1"/>
  <c r="HA301" i="23"/>
  <c r="HR301" i="23" s="1"/>
  <c r="HA342" i="23"/>
  <c r="HR342" i="23" s="1"/>
  <c r="HA150" i="23"/>
  <c r="HR150" i="23" s="1"/>
  <c r="HA199" i="23"/>
  <c r="HR199" i="23" s="1"/>
  <c r="HA153" i="23"/>
  <c r="HR153" i="23" s="1"/>
  <c r="HA371" i="23"/>
  <c r="HR371" i="23" s="1"/>
  <c r="HA40" i="23"/>
  <c r="HR40" i="23" s="1"/>
  <c r="HA282" i="23"/>
  <c r="HR282" i="23" s="1"/>
  <c r="HA77" i="23"/>
  <c r="HR77" i="23" s="1"/>
  <c r="HA46" i="23"/>
  <c r="HR46" i="23" s="1"/>
  <c r="HA30" i="23"/>
  <c r="HA155" i="23"/>
  <c r="HR155" i="23" s="1"/>
  <c r="HA97" i="23"/>
  <c r="HR97" i="23" s="1"/>
  <c r="HA170" i="23"/>
  <c r="HR170" i="23" s="1"/>
  <c r="HA156" i="23"/>
  <c r="HR156" i="23" s="1"/>
  <c r="HA19" i="23"/>
  <c r="HR19" i="23" s="1"/>
  <c r="HA16" i="23"/>
  <c r="HA104" i="23"/>
  <c r="HR104" i="23" s="1"/>
  <c r="HA273" i="23"/>
  <c r="HR273" i="23" s="1"/>
  <c r="HA174" i="23"/>
  <c r="HR174" i="23" s="1"/>
  <c r="HA220" i="23"/>
  <c r="HR220" i="23" s="1"/>
  <c r="HA375" i="23"/>
  <c r="HR375" i="23" s="1"/>
  <c r="HA318" i="23"/>
  <c r="HR318" i="23" s="1"/>
  <c r="HA389" i="23"/>
  <c r="HR389" i="23" s="1"/>
  <c r="HA388" i="23"/>
  <c r="HR388" i="23" s="1"/>
  <c r="HA131" i="23"/>
  <c r="HR131" i="23" s="1"/>
  <c r="HA281" i="23"/>
  <c r="HR281" i="23" s="1"/>
  <c r="HA265" i="23"/>
  <c r="HR265" i="23" s="1"/>
  <c r="HA266" i="23"/>
  <c r="HR266" i="23" s="1"/>
  <c r="HA340" i="23"/>
  <c r="HR340" i="23" s="1"/>
  <c r="HA391" i="23"/>
  <c r="HR391" i="23" s="1"/>
  <c r="HA378" i="23"/>
  <c r="HR378" i="23" s="1"/>
  <c r="HA363" i="23"/>
  <c r="HR363" i="23" s="1"/>
  <c r="HA58" i="23"/>
  <c r="HR58" i="23" s="1"/>
  <c r="HA75" i="23"/>
  <c r="HR75" i="23" s="1"/>
  <c r="HA125" i="23"/>
  <c r="HR125" i="23" s="1"/>
  <c r="HA332" i="23"/>
  <c r="HR332" i="23" s="1"/>
  <c r="HA219" i="23"/>
  <c r="HR219" i="23" s="1"/>
  <c r="HA160" i="23"/>
  <c r="HR160" i="23" s="1"/>
  <c r="HA70" i="23"/>
  <c r="HR70" i="23" s="1"/>
  <c r="HA284" i="23"/>
  <c r="HR284" i="23" s="1"/>
  <c r="HA324" i="23"/>
  <c r="HR324" i="23" s="1"/>
  <c r="HA152" i="23"/>
  <c r="HR152" i="23" s="1"/>
  <c r="HA251" i="23"/>
  <c r="HR251" i="23" s="1"/>
  <c r="HA115" i="23"/>
  <c r="HR115" i="23" s="1"/>
  <c r="HA345" i="23"/>
  <c r="HR345" i="23" s="1"/>
  <c r="HA168" i="23"/>
  <c r="HR168" i="23" s="1"/>
  <c r="HA102" i="23"/>
  <c r="HR102" i="23" s="1"/>
  <c r="HA239" i="23"/>
  <c r="HR239" i="23" s="1"/>
  <c r="HA357" i="23"/>
  <c r="HR357" i="23" s="1"/>
  <c r="HA298" i="23"/>
  <c r="HR298" i="23" s="1"/>
  <c r="HA185" i="23"/>
  <c r="HR185" i="23" s="1"/>
  <c r="HA180" i="23"/>
  <c r="HR180" i="23" s="1"/>
  <c r="HA240" i="23"/>
  <c r="HR240" i="23" s="1"/>
  <c r="HA362" i="23"/>
  <c r="HR362" i="23" s="1"/>
  <c r="HA285" i="23"/>
  <c r="HR285" i="23" s="1"/>
  <c r="HA277" i="23"/>
  <c r="HR277" i="23" s="1"/>
  <c r="HA89" i="23"/>
  <c r="HR89" i="23" s="1"/>
  <c r="HA18" i="23"/>
  <c r="HR18" i="23" s="1"/>
  <c r="HA109" i="23"/>
  <c r="HR109" i="23" s="1"/>
  <c r="HA258" i="23"/>
  <c r="HR258" i="23" s="1"/>
  <c r="HA88" i="23"/>
  <c r="HR88" i="23" s="1"/>
  <c r="HA338" i="23"/>
  <c r="HR338" i="23" s="1"/>
  <c r="HA63" i="23"/>
  <c r="HR63" i="23" s="1"/>
  <c r="HA333" i="23"/>
  <c r="HR333" i="23" s="1"/>
  <c r="HA79" i="23"/>
  <c r="HR79" i="23" s="1"/>
  <c r="HA108" i="23"/>
  <c r="HR108" i="23" s="1"/>
  <c r="HA302" i="23"/>
  <c r="HR302" i="23" s="1"/>
  <c r="HA307" i="23"/>
  <c r="HR307" i="23" s="1"/>
  <c r="HA287" i="23"/>
  <c r="HR287" i="23" s="1"/>
  <c r="HA151" i="23"/>
  <c r="HR151" i="23" s="1"/>
  <c r="HA280" i="23"/>
  <c r="HR280" i="23" s="1"/>
  <c r="HA68" i="23"/>
  <c r="HR68" i="23" s="1"/>
  <c r="HA158" i="23"/>
  <c r="HR158" i="23" s="1"/>
  <c r="HA138" i="23"/>
  <c r="HR138" i="23" s="1"/>
  <c r="HA28" i="23"/>
  <c r="HR28" i="23" s="1"/>
  <c r="HA390" i="23"/>
  <c r="HR390" i="23" s="1"/>
  <c r="HA247" i="23"/>
  <c r="HR247" i="23" s="1"/>
  <c r="HA314" i="23"/>
  <c r="HR314" i="23" s="1"/>
  <c r="HA233" i="23"/>
  <c r="HR233" i="23" s="1"/>
  <c r="HA352" i="23"/>
  <c r="HR352" i="23" s="1"/>
  <c r="HA216" i="23"/>
  <c r="HR216" i="23" s="1"/>
  <c r="HA193" i="23"/>
  <c r="HR193" i="23" s="1"/>
  <c r="HA25" i="23"/>
  <c r="HA85" i="23"/>
  <c r="HR85" i="23" s="1"/>
  <c r="HA195" i="23"/>
  <c r="HR195" i="23" s="1"/>
  <c r="HA171" i="23"/>
  <c r="HR171" i="23" s="1"/>
  <c r="HA134" i="23"/>
  <c r="HR134" i="23" s="1"/>
  <c r="HA264" i="23"/>
  <c r="HR264" i="23" s="1"/>
  <c r="HA186" i="23"/>
  <c r="HR186" i="23" s="1"/>
  <c r="HA39" i="23"/>
  <c r="HR39" i="23" s="1"/>
  <c r="HA112" i="23"/>
  <c r="HR112" i="23" s="1"/>
  <c r="HA182" i="23"/>
  <c r="HR182" i="23" s="1"/>
  <c r="HA228" i="23"/>
  <c r="HR228" i="23" s="1"/>
  <c r="HA212" i="23"/>
  <c r="HR212" i="23" s="1"/>
  <c r="HA116" i="23"/>
  <c r="HR116" i="23" s="1"/>
  <c r="HA379" i="23"/>
  <c r="HR379" i="23" s="1"/>
  <c r="HA139" i="23"/>
  <c r="HR139" i="23" s="1"/>
  <c r="HA45" i="23"/>
  <c r="HR45" i="23" s="1"/>
  <c r="HA347" i="23"/>
  <c r="HR347" i="23" s="1"/>
  <c r="HA262" i="23"/>
  <c r="HR262" i="23" s="1"/>
  <c r="HA381" i="23"/>
  <c r="HR381" i="23" s="1"/>
  <c r="HA103" i="23"/>
  <c r="HR103" i="23" s="1"/>
  <c r="HA83" i="23"/>
  <c r="HA133" i="23"/>
  <c r="HR133" i="23" s="1"/>
  <c r="HA117" i="23"/>
  <c r="HR117" i="23" s="1"/>
  <c r="HA227" i="23"/>
  <c r="HR227" i="23" s="1"/>
  <c r="HA67" i="23"/>
  <c r="HR67" i="23" s="1"/>
  <c r="HA62" i="23"/>
  <c r="HR62" i="23" s="1"/>
  <c r="HA137" i="23"/>
  <c r="HR137" i="23" s="1"/>
  <c r="HA242" i="23"/>
  <c r="HR242" i="23" s="1"/>
  <c r="HA93" i="23"/>
  <c r="HA188" i="23"/>
  <c r="HR188" i="23" s="1"/>
  <c r="HA248" i="23"/>
  <c r="HR248" i="23" s="1"/>
  <c r="HA257" i="23"/>
  <c r="HR257" i="23" s="1"/>
  <c r="HA303" i="23"/>
  <c r="HR303" i="23" s="1"/>
  <c r="HA90" i="23"/>
  <c r="HR90" i="23" s="1"/>
  <c r="HA269" i="23"/>
  <c r="HR269" i="23" s="1"/>
  <c r="HA42" i="23"/>
  <c r="HR42" i="23" s="1"/>
  <c r="HA226" i="23"/>
  <c r="HR226" i="23" s="1"/>
  <c r="HA210" i="23"/>
  <c r="HR210" i="23" s="1"/>
  <c r="HA346" i="23"/>
  <c r="HR346" i="23" s="1"/>
  <c r="HA47" i="23"/>
  <c r="HR47" i="23" s="1"/>
  <c r="HA87" i="23"/>
  <c r="HA325" i="23"/>
  <c r="HR325" i="23" s="1"/>
  <c r="HA315" i="23"/>
  <c r="HR315" i="23" s="1"/>
  <c r="HA305" i="23"/>
  <c r="HR305" i="23" s="1"/>
  <c r="HA263" i="23"/>
  <c r="HR263" i="23" s="1"/>
  <c r="HA23" i="23"/>
  <c r="HA369" i="23"/>
  <c r="HR369" i="23" s="1"/>
  <c r="HA255" i="23"/>
  <c r="HR255" i="23" s="1"/>
  <c r="HA306" i="23"/>
  <c r="HR306" i="23" s="1"/>
  <c r="HA208" i="23"/>
  <c r="HR208" i="23" s="1"/>
  <c r="HA297" i="23"/>
  <c r="HR297" i="23" s="1"/>
  <c r="HA183" i="23"/>
  <c r="HR183" i="23" s="1"/>
  <c r="HA167" i="23"/>
  <c r="HR167" i="23" s="1"/>
  <c r="HA121" i="23"/>
  <c r="HR121" i="23" s="1"/>
  <c r="HA95" i="23"/>
  <c r="HR95" i="23" s="1"/>
  <c r="HA51" i="23"/>
  <c r="HR51" i="23" s="1"/>
  <c r="HA43" i="23"/>
  <c r="HR43" i="23" s="1"/>
  <c r="HA144" i="23"/>
  <c r="HR144" i="23" s="1"/>
  <c r="HA128" i="23"/>
  <c r="HR128" i="23" s="1"/>
  <c r="HA218" i="23"/>
  <c r="HR218" i="23" s="1"/>
  <c r="HA196" i="23"/>
  <c r="HR196" i="23" s="1"/>
  <c r="HA209" i="23"/>
  <c r="HR209" i="23" s="1"/>
  <c r="HA344" i="23"/>
  <c r="HR344" i="23" s="1"/>
  <c r="HA148" i="23"/>
  <c r="HR148" i="23" s="1"/>
  <c r="HA14" i="23"/>
  <c r="HA189" i="23"/>
  <c r="HR189" i="23" s="1"/>
  <c r="HA312" i="23"/>
  <c r="HR312" i="23" s="1"/>
  <c r="HA32" i="23"/>
  <c r="HR32" i="23" s="1"/>
  <c r="HA192" i="23"/>
  <c r="HR192" i="23" s="1"/>
  <c r="HA53" i="23"/>
  <c r="HR53" i="23" s="1"/>
  <c r="HA350" i="23"/>
  <c r="HR350" i="23" s="1"/>
  <c r="HA21" i="23"/>
  <c r="HR21" i="23" s="1"/>
  <c r="HA288" i="23"/>
  <c r="HR288" i="23" s="1"/>
  <c r="HA246" i="23"/>
  <c r="HR246" i="23" s="1"/>
  <c r="HA376" i="23"/>
  <c r="HR376" i="23" s="1"/>
  <c r="HA313" i="23"/>
  <c r="HR313" i="23" s="1"/>
  <c r="HA149" i="23"/>
  <c r="HR149" i="23" s="1"/>
  <c r="HA261" i="23"/>
  <c r="HR261" i="23" s="1"/>
  <c r="HA44" i="23"/>
  <c r="HR44" i="23" s="1"/>
  <c r="HA373" i="23"/>
  <c r="HR373" i="23" s="1"/>
  <c r="HA94" i="23"/>
  <c r="HR94" i="23" s="1"/>
  <c r="HA237" i="23"/>
  <c r="HR237" i="23" s="1"/>
  <c r="HA222" i="23"/>
  <c r="HR222" i="23" s="1"/>
  <c r="HA177" i="23"/>
  <c r="HR177" i="23" s="1"/>
  <c r="HA61" i="23"/>
  <c r="HR61" i="23" s="1"/>
  <c r="HA384" i="23"/>
  <c r="HR384" i="23" s="1"/>
  <c r="HA119" i="23"/>
  <c r="HR119" i="23" s="1"/>
  <c r="HA368" i="23"/>
  <c r="HR368" i="23" s="1"/>
  <c r="HA279" i="23"/>
  <c r="HR279" i="23" s="1"/>
  <c r="HA322" i="23"/>
  <c r="HR322" i="23" s="1"/>
  <c r="HA283" i="23"/>
  <c r="HR283" i="23" s="1"/>
  <c r="HA143" i="23"/>
  <c r="HR143" i="23" s="1"/>
  <c r="HA206" i="23"/>
  <c r="HR206" i="23" s="1"/>
  <c r="HA100" i="23"/>
  <c r="HR100" i="23" s="1"/>
  <c r="HA272" i="23"/>
  <c r="HR272" i="23" s="1"/>
  <c r="HA198" i="23"/>
  <c r="HR198" i="23" s="1"/>
  <c r="HA360" i="23"/>
  <c r="HR360" i="23" s="1"/>
  <c r="HA267" i="23"/>
  <c r="HR267" i="23" s="1"/>
  <c r="HA187" i="23"/>
  <c r="HR187" i="23" s="1"/>
  <c r="EL411" i="23"/>
  <c r="EL426" i="23"/>
  <c r="EL407" i="23"/>
  <c r="U67" i="26"/>
  <c r="U18" i="33"/>
  <c r="U58" i="33" s="1"/>
  <c r="U62" i="33" s="1"/>
  <c r="EL420" i="23"/>
  <c r="EL409" i="23"/>
  <c r="M178" i="26"/>
  <c r="M177" i="26"/>
  <c r="M163" i="26"/>
  <c r="M164" i="26"/>
  <c r="M174" i="26"/>
  <c r="M168" i="26"/>
  <c r="M167" i="26"/>
  <c r="M166" i="26"/>
  <c r="M179" i="26"/>
  <c r="M173" i="26"/>
  <c r="M169" i="26"/>
  <c r="M175" i="26"/>
  <c r="M170" i="26"/>
  <c r="M165" i="26"/>
  <c r="M176" i="26"/>
  <c r="HD400" i="23"/>
  <c r="HU400" i="23" s="1"/>
  <c r="EM345" i="23" l="1"/>
  <c r="EM119" i="23"/>
  <c r="EM97" i="23"/>
  <c r="EM275" i="23"/>
  <c r="EM99" i="23"/>
  <c r="EM365" i="23"/>
  <c r="EM81" i="23"/>
  <c r="EM303" i="23"/>
  <c r="EM72" i="23"/>
  <c r="EM291" i="23"/>
  <c r="EM199" i="23"/>
  <c r="EM82" i="23"/>
  <c r="EM223" i="23"/>
  <c r="EM203" i="23"/>
  <c r="EM347" i="23"/>
  <c r="EM375" i="23"/>
  <c r="EM336" i="23"/>
  <c r="EM90" i="23"/>
  <c r="EM170" i="23"/>
  <c r="EM53" i="23"/>
  <c r="EM131" i="23"/>
  <c r="EM202" i="23"/>
  <c r="EM174" i="23"/>
  <c r="EM58" i="23"/>
  <c r="EM177" i="23"/>
  <c r="EM162" i="23"/>
  <c r="EM193" i="23"/>
  <c r="EM211" i="23"/>
  <c r="EM54" i="23"/>
  <c r="EM390" i="23"/>
  <c r="EM235" i="23"/>
  <c r="EM343" i="23"/>
  <c r="EM60" i="23"/>
  <c r="V20" i="33" s="1"/>
  <c r="EM39" i="23"/>
  <c r="EM288" i="23"/>
  <c r="EM24" i="23"/>
  <c r="GL179" i="23"/>
  <c r="GL413" i="23" s="1"/>
  <c r="FD413" i="23"/>
  <c r="GL27" i="23"/>
  <c r="FD418" i="23"/>
  <c r="GL214" i="23"/>
  <c r="GL415" i="23" s="1"/>
  <c r="FD415" i="23"/>
  <c r="GL95" i="23"/>
  <c r="GL421" i="23" s="1"/>
  <c r="FD421" i="23"/>
  <c r="GL53" i="23"/>
  <c r="GL425" i="23" s="1"/>
  <c r="FD425" i="23"/>
  <c r="GL31" i="23"/>
  <c r="FD412" i="23"/>
  <c r="GL44" i="23"/>
  <c r="GL426" i="23" s="1"/>
  <c r="FD426" i="23"/>
  <c r="GL26" i="23"/>
  <c r="FD422" i="23"/>
  <c r="GL142" i="23"/>
  <c r="GL407" i="23" s="1"/>
  <c r="FD407" i="23"/>
  <c r="GL40" i="23"/>
  <c r="FD411" i="23"/>
  <c r="GL42" i="23"/>
  <c r="FD424" i="23"/>
  <c r="GL62" i="23"/>
  <c r="GL406" i="23" s="1"/>
  <c r="FD406" i="23"/>
  <c r="GL18" i="23"/>
  <c r="GL419" i="23" s="1"/>
  <c r="FD419" i="23"/>
  <c r="GL17" i="23"/>
  <c r="FD423" i="23"/>
  <c r="FD398" i="23"/>
  <c r="FD405" i="23"/>
  <c r="GL32" i="23"/>
  <c r="GL414" i="23" s="1"/>
  <c r="FD414" i="23"/>
  <c r="GL82" i="23"/>
  <c r="GL408" i="23" s="1"/>
  <c r="FD408" i="23"/>
  <c r="GL24" i="23"/>
  <c r="FD409" i="23"/>
  <c r="FD420" i="23"/>
  <c r="EM361" i="23"/>
  <c r="EM216" i="23"/>
  <c r="EM114" i="23"/>
  <c r="EM141" i="23"/>
  <c r="EM315" i="23"/>
  <c r="EM215" i="23"/>
  <c r="EM67" i="23"/>
  <c r="V42" i="33" s="1"/>
  <c r="EM368" i="23"/>
  <c r="EM262" i="23"/>
  <c r="EM255" i="23"/>
  <c r="EM176" i="23"/>
  <c r="EM36" i="23"/>
  <c r="EM133" i="23"/>
  <c r="EM396" i="23"/>
  <c r="V39" i="33" s="1"/>
  <c r="EM144" i="23"/>
  <c r="EM319" i="23"/>
  <c r="EM161" i="23"/>
  <c r="EM308" i="23"/>
  <c r="EM301" i="23"/>
  <c r="V56" i="33" s="1"/>
  <c r="EM251" i="23"/>
  <c r="V31" i="33" s="1"/>
  <c r="EM265" i="23"/>
  <c r="EM57" i="23"/>
  <c r="EM168" i="23"/>
  <c r="EM228" i="23"/>
  <c r="EM382" i="23"/>
  <c r="EM163" i="23"/>
  <c r="EM127" i="23"/>
  <c r="EM68" i="23"/>
  <c r="EM309" i="23"/>
  <c r="EM173" i="23"/>
  <c r="EM281" i="23"/>
  <c r="EM333" i="23"/>
  <c r="EM200" i="23"/>
  <c r="V50" i="33" s="1"/>
  <c r="EM196" i="23"/>
  <c r="EM341" i="23"/>
  <c r="EM212" i="23"/>
  <c r="EM332" i="23"/>
  <c r="EM214" i="23"/>
  <c r="EM240" i="23"/>
  <c r="EM101" i="23"/>
  <c r="EM185" i="23"/>
  <c r="EM208" i="23"/>
  <c r="EM325" i="23"/>
  <c r="EM107" i="23"/>
  <c r="EM138" i="23"/>
  <c r="EM157" i="23"/>
  <c r="EM171" i="23"/>
  <c r="EM44" i="23"/>
  <c r="EM395" i="23"/>
  <c r="EM220" i="23"/>
  <c r="EM105" i="23"/>
  <c r="EM252" i="23"/>
  <c r="V53" i="33" s="1"/>
  <c r="EM217" i="23"/>
  <c r="EM266" i="23"/>
  <c r="EM112" i="23"/>
  <c r="EM194" i="23"/>
  <c r="EM283" i="23"/>
  <c r="EM69" i="23"/>
  <c r="EM226" i="23"/>
  <c r="V30" i="33" s="1"/>
  <c r="EM304" i="23"/>
  <c r="EM219" i="23"/>
  <c r="EM373" i="23"/>
  <c r="EM159" i="23"/>
  <c r="EM37" i="23"/>
  <c r="EM165" i="23"/>
  <c r="EM380" i="23"/>
  <c r="EM296" i="23"/>
  <c r="EM192" i="23"/>
  <c r="EM279" i="23"/>
  <c r="EM188" i="23"/>
  <c r="EM154" i="23"/>
  <c r="V25" i="33" s="1"/>
  <c r="EM172" i="23"/>
  <c r="EM236" i="23"/>
  <c r="EM360" i="23"/>
  <c r="EM241" i="23"/>
  <c r="EM233" i="23"/>
  <c r="EM204" i="23"/>
  <c r="EM269" i="23"/>
  <c r="EM259" i="23"/>
  <c r="EM75" i="23"/>
  <c r="EM46" i="23"/>
  <c r="EM305" i="23"/>
  <c r="EM62" i="23"/>
  <c r="EM349" i="23"/>
  <c r="EM70" i="23"/>
  <c r="EM317" i="23"/>
  <c r="EM371" i="23"/>
  <c r="EM387" i="23"/>
  <c r="EM121" i="23"/>
  <c r="EM134" i="23"/>
  <c r="V23" i="33" s="1"/>
  <c r="EM334" i="23"/>
  <c r="EM388" i="23"/>
  <c r="EM295" i="23"/>
  <c r="EM338" i="23"/>
  <c r="EM271" i="23"/>
  <c r="EM123" i="23"/>
  <c r="EM190" i="23"/>
  <c r="EM156" i="23"/>
  <c r="EM289" i="23"/>
  <c r="EM247" i="23"/>
  <c r="EM151" i="23"/>
  <c r="EM344" i="23"/>
  <c r="V35" i="33" s="1"/>
  <c r="EM111" i="23"/>
  <c r="EM298" i="23"/>
  <c r="EM148" i="23"/>
  <c r="V24" i="33" s="1"/>
  <c r="EM393" i="23"/>
  <c r="EM328" i="23"/>
  <c r="EM362" i="23"/>
  <c r="EM307" i="23"/>
  <c r="EM182" i="23"/>
  <c r="V27" i="33" s="1"/>
  <c r="EM257" i="23"/>
  <c r="EM108" i="23"/>
  <c r="EM205" i="23"/>
  <c r="V28" i="33" s="1"/>
  <c r="EM41" i="23"/>
  <c r="EM55" i="23"/>
  <c r="EM96" i="23"/>
  <c r="EM324" i="23"/>
  <c r="EM287" i="23"/>
  <c r="EM327" i="23"/>
  <c r="EM329" i="23"/>
  <c r="EM179" i="23"/>
  <c r="V48" i="33" s="1"/>
  <c r="EM356" i="23"/>
  <c r="EM299" i="23"/>
  <c r="EM242" i="23"/>
  <c r="EM239" i="23"/>
  <c r="EM128" i="23"/>
  <c r="EM374" i="23"/>
  <c r="EM63" i="23"/>
  <c r="EM323" i="23"/>
  <c r="EM45" i="23"/>
  <c r="EM120" i="23"/>
  <c r="EM152" i="23"/>
  <c r="EM230" i="23"/>
  <c r="EM261" i="23"/>
  <c r="EM84" i="23"/>
  <c r="EM38" i="23"/>
  <c r="EM117" i="23"/>
  <c r="EM47" i="23"/>
  <c r="EM378" i="23"/>
  <c r="EM331" i="23"/>
  <c r="EM379" i="23"/>
  <c r="EM376" i="23"/>
  <c r="EM352" i="23"/>
  <c r="EM389" i="23"/>
  <c r="EM268" i="23"/>
  <c r="EM175" i="23"/>
  <c r="EM191" i="23"/>
  <c r="EM339" i="23"/>
  <c r="EM184" i="23"/>
  <c r="V49" i="33" s="1"/>
  <c r="EM369" i="23"/>
  <c r="EM197" i="23"/>
  <c r="EM394" i="23"/>
  <c r="V38" i="33" s="1"/>
  <c r="EM237" i="23"/>
  <c r="EM89" i="23"/>
  <c r="EM292" i="23"/>
  <c r="EM221" i="23"/>
  <c r="V51" i="33" s="1"/>
  <c r="EM218" i="23"/>
  <c r="EM142" i="23"/>
  <c r="HX138" i="23"/>
  <c r="CO138" i="23"/>
  <c r="DF138" i="23" s="1"/>
  <c r="FE138" i="23" s="1"/>
  <c r="GM138" i="23" s="1"/>
  <c r="DW138" i="23"/>
  <c r="CO66" i="23"/>
  <c r="DF66" i="23" s="1"/>
  <c r="FE66" i="23" s="1"/>
  <c r="GM66" i="23" s="1"/>
  <c r="HX66" i="23"/>
  <c r="DW66" i="23"/>
  <c r="DW343" i="23"/>
  <c r="CO343" i="23"/>
  <c r="DF343" i="23" s="1"/>
  <c r="FE343" i="23" s="1"/>
  <c r="GM343" i="23" s="1"/>
  <c r="HX343" i="23"/>
  <c r="DV418" i="23"/>
  <c r="HX115" i="23"/>
  <c r="DW115" i="23"/>
  <c r="CO115" i="23"/>
  <c r="DF115" i="23" s="1"/>
  <c r="FE115" i="23" s="1"/>
  <c r="GM115" i="23" s="1"/>
  <c r="HX71" i="23"/>
  <c r="DW71" i="23"/>
  <c r="CO71" i="23"/>
  <c r="DF71" i="23" s="1"/>
  <c r="FE71" i="23" s="1"/>
  <c r="GM71" i="23" s="1"/>
  <c r="DE93" i="23"/>
  <c r="V66" i="26"/>
  <c r="CN407" i="23"/>
  <c r="DW27" i="23"/>
  <c r="HX27" i="23"/>
  <c r="CO27" i="23"/>
  <c r="DF27" i="23" s="1"/>
  <c r="FE27" i="23" s="1"/>
  <c r="BX406" i="23"/>
  <c r="HX406" i="23" s="1"/>
  <c r="CO56" i="23"/>
  <c r="DW56" i="23"/>
  <c r="HX56" i="23"/>
  <c r="CO67" i="23"/>
  <c r="DF67" i="23" s="1"/>
  <c r="FE67" i="23" s="1"/>
  <c r="GM67" i="23" s="1"/>
  <c r="HX67" i="23"/>
  <c r="DW67" i="23"/>
  <c r="CO283" i="23"/>
  <c r="DF283" i="23" s="1"/>
  <c r="FE283" i="23" s="1"/>
  <c r="GM283" i="23" s="1"/>
  <c r="DW283" i="23"/>
  <c r="HX283" i="23"/>
  <c r="DW247" i="23"/>
  <c r="CO247" i="23"/>
  <c r="DF247" i="23" s="1"/>
  <c r="FE247" i="23" s="1"/>
  <c r="GM247" i="23" s="1"/>
  <c r="HX247" i="23"/>
  <c r="HX333" i="23"/>
  <c r="DW333" i="23"/>
  <c r="CO333" i="23"/>
  <c r="DF333" i="23" s="1"/>
  <c r="FE333" i="23" s="1"/>
  <c r="GM333" i="23" s="1"/>
  <c r="DW110" i="23"/>
  <c r="HX110" i="23"/>
  <c r="CO110" i="23"/>
  <c r="DF110" i="23" s="1"/>
  <c r="FE110" i="23" s="1"/>
  <c r="GM110" i="23" s="1"/>
  <c r="CO249" i="23"/>
  <c r="DF249" i="23" s="1"/>
  <c r="FE249" i="23" s="1"/>
  <c r="GM249" i="23" s="1"/>
  <c r="DW249" i="23"/>
  <c r="HX249" i="23"/>
  <c r="EM158" i="23"/>
  <c r="DV420" i="23"/>
  <c r="DV409" i="23"/>
  <c r="CO248" i="23"/>
  <c r="DF248" i="23" s="1"/>
  <c r="FE248" i="23" s="1"/>
  <c r="GM248" i="23" s="1"/>
  <c r="HX248" i="23"/>
  <c r="DW248" i="23"/>
  <c r="CO213" i="23"/>
  <c r="DF213" i="23" s="1"/>
  <c r="FE213" i="23" s="1"/>
  <c r="GM213" i="23" s="1"/>
  <c r="HX213" i="23"/>
  <c r="DW213" i="23"/>
  <c r="CO198" i="23"/>
  <c r="DF198" i="23" s="1"/>
  <c r="FE198" i="23" s="1"/>
  <c r="GM198" i="23" s="1"/>
  <c r="HX198" i="23"/>
  <c r="DW198" i="23"/>
  <c r="CO175" i="23"/>
  <c r="DF175" i="23" s="1"/>
  <c r="FE175" i="23" s="1"/>
  <c r="GM175" i="23" s="1"/>
  <c r="DW175" i="23"/>
  <c r="HX175" i="23"/>
  <c r="DW119" i="23"/>
  <c r="CO119" i="23"/>
  <c r="DF119" i="23" s="1"/>
  <c r="FE119" i="23" s="1"/>
  <c r="GM119" i="23" s="1"/>
  <c r="HX119" i="23"/>
  <c r="HX194" i="23"/>
  <c r="CO194" i="23"/>
  <c r="DF194" i="23" s="1"/>
  <c r="FE194" i="23" s="1"/>
  <c r="GM194" i="23" s="1"/>
  <c r="DW194" i="23"/>
  <c r="HX345" i="23"/>
  <c r="CO345" i="23"/>
  <c r="DF345" i="23" s="1"/>
  <c r="FE345" i="23" s="1"/>
  <c r="GM345" i="23" s="1"/>
  <c r="DW345" i="23"/>
  <c r="CO277" i="23"/>
  <c r="DF277" i="23" s="1"/>
  <c r="FE277" i="23" s="1"/>
  <c r="GM277" i="23" s="1"/>
  <c r="DW277" i="23"/>
  <c r="HX277" i="23"/>
  <c r="HX318" i="23"/>
  <c r="DW318" i="23"/>
  <c r="CO318" i="23"/>
  <c r="DF318" i="23" s="1"/>
  <c r="FE318" i="23" s="1"/>
  <c r="GM318" i="23" s="1"/>
  <c r="CO49" i="23"/>
  <c r="DF49" i="23" s="1"/>
  <c r="FE49" i="23" s="1"/>
  <c r="GM49" i="23" s="1"/>
  <c r="DW49" i="23"/>
  <c r="HX49" i="23"/>
  <c r="CN415" i="23"/>
  <c r="DE147" i="23"/>
  <c r="DW152" i="23"/>
  <c r="HX152" i="23"/>
  <c r="CO152" i="23"/>
  <c r="DF152" i="23" s="1"/>
  <c r="FE152" i="23" s="1"/>
  <c r="GM152" i="23" s="1"/>
  <c r="EM225" i="23"/>
  <c r="EM86" i="23"/>
  <c r="EM246" i="23"/>
  <c r="EM198" i="23"/>
  <c r="CO381" i="23"/>
  <c r="DF381" i="23" s="1"/>
  <c r="FE381" i="23" s="1"/>
  <c r="GM381" i="23" s="1"/>
  <c r="HX381" i="23"/>
  <c r="DW381" i="23"/>
  <c r="DW182" i="23"/>
  <c r="CO182" i="23"/>
  <c r="DF182" i="23" s="1"/>
  <c r="FE182" i="23" s="1"/>
  <c r="GM182" i="23" s="1"/>
  <c r="V20" i="26"/>
  <c r="DV407" i="23"/>
  <c r="CN409" i="23"/>
  <c r="CN420" i="23"/>
  <c r="DE23" i="23"/>
  <c r="EM248" i="23"/>
  <c r="DW325" i="23"/>
  <c r="HX325" i="23"/>
  <c r="CO325" i="23"/>
  <c r="DF325" i="23" s="1"/>
  <c r="FE325" i="23" s="1"/>
  <c r="GM325" i="23" s="1"/>
  <c r="DV406" i="23"/>
  <c r="HX107" i="23"/>
  <c r="DW107" i="23"/>
  <c r="CO107" i="23"/>
  <c r="DF107" i="23" s="1"/>
  <c r="FE107" i="23" s="1"/>
  <c r="GM107" i="23" s="1"/>
  <c r="DV415" i="23"/>
  <c r="DW124" i="23"/>
  <c r="CO124" i="23"/>
  <c r="DF124" i="23" s="1"/>
  <c r="FE124" i="23" s="1"/>
  <c r="GM124" i="23" s="1"/>
  <c r="HX124" i="23"/>
  <c r="HX234" i="23"/>
  <c r="DW234" i="23"/>
  <c r="CO234" i="23"/>
  <c r="DF234" i="23" s="1"/>
  <c r="FE234" i="23" s="1"/>
  <c r="GM234" i="23" s="1"/>
  <c r="DW22" i="23"/>
  <c r="HX22" i="23"/>
  <c r="K171" i="26" s="1"/>
  <c r="BX418" i="23"/>
  <c r="HX418" i="23" s="1"/>
  <c r="CO22" i="23"/>
  <c r="DW157" i="23"/>
  <c r="CO157" i="23"/>
  <c r="DF157" i="23" s="1"/>
  <c r="FE157" i="23" s="1"/>
  <c r="GM157" i="23" s="1"/>
  <c r="HX157" i="23"/>
  <c r="EM321" i="23"/>
  <c r="DW171" i="23"/>
  <c r="HX171" i="23"/>
  <c r="CO171" i="23"/>
  <c r="DF171" i="23" s="1"/>
  <c r="FE171" i="23" s="1"/>
  <c r="GM171" i="23" s="1"/>
  <c r="EM337" i="23"/>
  <c r="DW164" i="23"/>
  <c r="HX164" i="23"/>
  <c r="CO164" i="23"/>
  <c r="DF164" i="23" s="1"/>
  <c r="FE164" i="23" s="1"/>
  <c r="GM164" i="23" s="1"/>
  <c r="EM290" i="23"/>
  <c r="HX44" i="23"/>
  <c r="DW44" i="23"/>
  <c r="CO44" i="23"/>
  <c r="DF44" i="23" s="1"/>
  <c r="FE44" i="23" s="1"/>
  <c r="DW43" i="23"/>
  <c r="HX43" i="23"/>
  <c r="CO43" i="23"/>
  <c r="DF43" i="23" s="1"/>
  <c r="FE43" i="23" s="1"/>
  <c r="GM43" i="23" s="1"/>
  <c r="EM52" i="23"/>
  <c r="HX395" i="23"/>
  <c r="K164" i="26" s="1"/>
  <c r="CO395" i="23"/>
  <c r="DF395" i="23" s="1"/>
  <c r="FE395" i="23" s="1"/>
  <c r="GM395" i="23" s="1"/>
  <c r="DW395" i="23"/>
  <c r="CO220" i="23"/>
  <c r="DF220" i="23" s="1"/>
  <c r="FE220" i="23" s="1"/>
  <c r="GM220" i="23" s="1"/>
  <c r="HX220" i="23"/>
  <c r="DW220" i="23"/>
  <c r="EM166" i="23"/>
  <c r="CO42" i="23"/>
  <c r="DF42" i="23" s="1"/>
  <c r="FE42" i="23" s="1"/>
  <c r="DW42" i="23"/>
  <c r="HX42" i="23"/>
  <c r="CO302" i="23"/>
  <c r="DF302" i="23" s="1"/>
  <c r="FE302" i="23" s="1"/>
  <c r="GM302" i="23" s="1"/>
  <c r="DW302" i="23"/>
  <c r="HX302" i="23"/>
  <c r="HX105" i="23"/>
  <c r="DW105" i="23"/>
  <c r="CO105" i="23"/>
  <c r="DF105" i="23" s="1"/>
  <c r="FE105" i="23" s="1"/>
  <c r="GM105" i="23" s="1"/>
  <c r="EM229" i="23"/>
  <c r="V52" i="33" s="1"/>
  <c r="EM195" i="23"/>
  <c r="HX253" i="23"/>
  <c r="DW253" i="23"/>
  <c r="CO253" i="23"/>
  <c r="DF253" i="23" s="1"/>
  <c r="FE253" i="23" s="1"/>
  <c r="GM253" i="23" s="1"/>
  <c r="CO392" i="23"/>
  <c r="DF392" i="23" s="1"/>
  <c r="FE392" i="23" s="1"/>
  <c r="GM392" i="23" s="1"/>
  <c r="DW392" i="23"/>
  <c r="HX392" i="23"/>
  <c r="K167" i="26" s="1"/>
  <c r="EM33" i="23"/>
  <c r="HX344" i="23"/>
  <c r="CO344" i="23"/>
  <c r="DF344" i="23" s="1"/>
  <c r="FE344" i="23" s="1"/>
  <c r="GM344" i="23" s="1"/>
  <c r="DW344" i="23"/>
  <c r="EM187" i="23"/>
  <c r="HX311" i="23"/>
  <c r="CO311" i="23"/>
  <c r="DF311" i="23" s="1"/>
  <c r="FE311" i="23" s="1"/>
  <c r="GM311" i="23" s="1"/>
  <c r="DW311" i="23"/>
  <c r="HX95" i="23"/>
  <c r="DW95" i="23"/>
  <c r="CO95" i="23"/>
  <c r="DF95" i="23" s="1"/>
  <c r="FE95" i="23" s="1"/>
  <c r="HX262" i="23"/>
  <c r="CO262" i="23"/>
  <c r="DF262" i="23" s="1"/>
  <c r="FE262" i="23" s="1"/>
  <c r="GM262" i="23" s="1"/>
  <c r="DW262" i="23"/>
  <c r="HX111" i="23"/>
  <c r="DW111" i="23"/>
  <c r="CO111" i="23"/>
  <c r="DF111" i="23" s="1"/>
  <c r="FE111" i="23" s="1"/>
  <c r="GM111" i="23" s="1"/>
  <c r="EM143" i="23"/>
  <c r="CO103" i="23"/>
  <c r="DF103" i="23" s="1"/>
  <c r="FE103" i="23" s="1"/>
  <c r="GM103" i="23" s="1"/>
  <c r="HX103" i="23"/>
  <c r="DW103" i="23"/>
  <c r="HX282" i="23"/>
  <c r="DW282" i="23"/>
  <c r="CO282" i="23"/>
  <c r="DF282" i="23" s="1"/>
  <c r="FE282" i="23" s="1"/>
  <c r="GM282" i="23" s="1"/>
  <c r="DW244" i="23"/>
  <c r="CO244" i="23"/>
  <c r="DF244" i="23" s="1"/>
  <c r="FE244" i="23" s="1"/>
  <c r="GM244" i="23" s="1"/>
  <c r="HX244" i="23"/>
  <c r="DW137" i="23"/>
  <c r="CO137" i="23"/>
  <c r="DF137" i="23" s="1"/>
  <c r="FE137" i="23" s="1"/>
  <c r="GM137" i="23" s="1"/>
  <c r="HX137" i="23"/>
  <c r="CO298" i="23"/>
  <c r="DF298" i="23" s="1"/>
  <c r="FE298" i="23" s="1"/>
  <c r="GM298" i="23" s="1"/>
  <c r="DW298" i="23"/>
  <c r="HX298" i="23"/>
  <c r="HX148" i="23"/>
  <c r="CO148" i="23"/>
  <c r="DF148" i="23" s="1"/>
  <c r="FE148" i="23" s="1"/>
  <c r="GM148" i="23" s="1"/>
  <c r="DW148" i="23"/>
  <c r="CO383" i="23"/>
  <c r="DF383" i="23" s="1"/>
  <c r="FE383" i="23" s="1"/>
  <c r="GM383" i="23" s="1"/>
  <c r="DW383" i="23"/>
  <c r="HX383" i="23"/>
  <c r="CO20" i="23"/>
  <c r="HX20" i="23"/>
  <c r="BX414" i="23"/>
  <c r="HX414" i="23" s="1"/>
  <c r="DW20" i="23"/>
  <c r="BX424" i="23"/>
  <c r="HX424" i="23" s="1"/>
  <c r="EM149" i="23"/>
  <c r="EM250" i="23"/>
  <c r="EM122" i="23"/>
  <c r="DW94" i="23"/>
  <c r="CO94" i="23"/>
  <c r="DF94" i="23" s="1"/>
  <c r="FE94" i="23" s="1"/>
  <c r="GM94" i="23" s="1"/>
  <c r="HX94" i="23"/>
  <c r="DW267" i="23"/>
  <c r="CO267" i="23"/>
  <c r="DF267" i="23" s="1"/>
  <c r="FE267" i="23" s="1"/>
  <c r="GM267" i="23" s="1"/>
  <c r="HX267" i="23"/>
  <c r="DW295" i="23"/>
  <c r="HX295" i="23"/>
  <c r="CO295" i="23"/>
  <c r="DF295" i="23" s="1"/>
  <c r="FE295" i="23" s="1"/>
  <c r="GM295" i="23" s="1"/>
  <c r="CO372" i="23"/>
  <c r="DF372" i="23" s="1"/>
  <c r="FE372" i="23" s="1"/>
  <c r="GM372" i="23" s="1"/>
  <c r="DW372" i="23"/>
  <c r="HX372" i="23"/>
  <c r="CO55" i="23"/>
  <c r="DF55" i="23" s="1"/>
  <c r="FE55" i="23" s="1"/>
  <c r="GM55" i="23" s="1"/>
  <c r="DW55" i="23"/>
  <c r="HX55" i="23"/>
  <c r="EM231" i="23"/>
  <c r="EM29" i="23"/>
  <c r="HX355" i="23"/>
  <c r="CO355" i="23"/>
  <c r="DF355" i="23" s="1"/>
  <c r="FE355" i="23" s="1"/>
  <c r="GM355" i="23" s="1"/>
  <c r="DW355" i="23"/>
  <c r="DW241" i="23"/>
  <c r="CO241" i="23"/>
  <c r="DF241" i="23" s="1"/>
  <c r="FE241" i="23" s="1"/>
  <c r="GM241" i="23" s="1"/>
  <c r="HX241" i="23"/>
  <c r="EM106" i="23"/>
  <c r="EM273" i="23"/>
  <c r="V55" i="33" s="1"/>
  <c r="EM364" i="23"/>
  <c r="CO324" i="23"/>
  <c r="DF324" i="23" s="1"/>
  <c r="FE324" i="23" s="1"/>
  <c r="GM324" i="23" s="1"/>
  <c r="DW324" i="23"/>
  <c r="HX324" i="23"/>
  <c r="CO259" i="23"/>
  <c r="DF259" i="23" s="1"/>
  <c r="FE259" i="23" s="1"/>
  <c r="GM259" i="23" s="1"/>
  <c r="HX259" i="23"/>
  <c r="DW259" i="23"/>
  <c r="EM32" i="23"/>
  <c r="DW335" i="23"/>
  <c r="CO335" i="23"/>
  <c r="DF335" i="23" s="1"/>
  <c r="FE335" i="23" s="1"/>
  <c r="GM335" i="23" s="1"/>
  <c r="HX335" i="23"/>
  <c r="HX264" i="23"/>
  <c r="DW264" i="23"/>
  <c r="CO264" i="23"/>
  <c r="DF264" i="23" s="1"/>
  <c r="FE264" i="23" s="1"/>
  <c r="GM264" i="23" s="1"/>
  <c r="EM391" i="23"/>
  <c r="EM160" i="23"/>
  <c r="HX294" i="23"/>
  <c r="DW294" i="23"/>
  <c r="CO294" i="23"/>
  <c r="DF294" i="23" s="1"/>
  <c r="FE294" i="23" s="1"/>
  <c r="GM294" i="23" s="1"/>
  <c r="EM306" i="23"/>
  <c r="DW209" i="23"/>
  <c r="HX209" i="23"/>
  <c r="CO209" i="23"/>
  <c r="DF209" i="23" s="1"/>
  <c r="FE209" i="23" s="1"/>
  <c r="GM209" i="23" s="1"/>
  <c r="CO305" i="23"/>
  <c r="DF305" i="23" s="1"/>
  <c r="FE305" i="23" s="1"/>
  <c r="GM305" i="23" s="1"/>
  <c r="DW305" i="23"/>
  <c r="HX305" i="23"/>
  <c r="EM342" i="23"/>
  <c r="EM104" i="23"/>
  <c r="EM351" i="23"/>
  <c r="EM132" i="23"/>
  <c r="HX62" i="23"/>
  <c r="K176" i="26" s="1"/>
  <c r="CO62" i="23"/>
  <c r="DF62" i="23" s="1"/>
  <c r="FE62" i="23" s="1"/>
  <c r="DW62" i="23"/>
  <c r="EM357" i="23"/>
  <c r="CO178" i="23"/>
  <c r="DF178" i="23" s="1"/>
  <c r="FE178" i="23" s="1"/>
  <c r="GM178" i="23" s="1"/>
  <c r="HX178" i="23"/>
  <c r="DW178" i="23"/>
  <c r="EM183" i="23"/>
  <c r="DW179" i="23"/>
  <c r="CO179" i="23"/>
  <c r="DF179" i="23" s="1"/>
  <c r="FE179" i="23" s="1"/>
  <c r="HX179" i="23"/>
  <c r="EM59" i="23"/>
  <c r="DW340" i="23"/>
  <c r="HX340" i="23"/>
  <c r="CO340" i="23"/>
  <c r="DF340" i="23" s="1"/>
  <c r="FE340" i="23" s="1"/>
  <c r="GM340" i="23" s="1"/>
  <c r="DE15" i="23"/>
  <c r="CN422" i="23"/>
  <c r="DE14" i="23"/>
  <c r="CN405" i="23"/>
  <c r="CN398" i="23"/>
  <c r="CN423" i="23"/>
  <c r="EM77" i="23"/>
  <c r="W79" i="26"/>
  <c r="W6" i="23"/>
  <c r="EM113" i="23"/>
  <c r="EM85" i="23"/>
  <c r="HX211" i="23"/>
  <c r="DW211" i="23"/>
  <c r="CO211" i="23"/>
  <c r="DF211" i="23" s="1"/>
  <c r="FE211" i="23" s="1"/>
  <c r="GM211" i="23" s="1"/>
  <c r="DW210" i="23"/>
  <c r="HX210" i="23"/>
  <c r="CO210" i="23"/>
  <c r="DF210" i="23" s="1"/>
  <c r="FE210" i="23" s="1"/>
  <c r="GM210" i="23" s="1"/>
  <c r="CO18" i="23"/>
  <c r="DF18" i="23" s="1"/>
  <c r="FE18" i="23" s="1"/>
  <c r="DW18" i="23"/>
  <c r="HX18" i="23"/>
  <c r="EM116" i="23"/>
  <c r="DW235" i="23"/>
  <c r="CO235" i="23"/>
  <c r="DF235" i="23" s="1"/>
  <c r="FE235" i="23" s="1"/>
  <c r="GM235" i="23" s="1"/>
  <c r="HX235" i="23"/>
  <c r="EM34" i="23"/>
  <c r="EM278" i="23"/>
  <c r="EM346" i="23"/>
  <c r="HX142" i="23"/>
  <c r="CO142" i="23"/>
  <c r="DF142" i="23" s="1"/>
  <c r="FE142" i="23" s="1"/>
  <c r="DW142" i="23"/>
  <c r="CN408" i="23"/>
  <c r="DE64" i="23"/>
  <c r="DW225" i="23"/>
  <c r="HX225" i="23"/>
  <c r="CO225" i="23"/>
  <c r="DF225" i="23" s="1"/>
  <c r="FE225" i="23" s="1"/>
  <c r="GM225" i="23" s="1"/>
  <c r="EM381" i="23"/>
  <c r="HX361" i="23"/>
  <c r="CO361" i="23"/>
  <c r="DF361" i="23" s="1"/>
  <c r="FE361" i="23" s="1"/>
  <c r="GM361" i="23" s="1"/>
  <c r="DW361" i="23"/>
  <c r="EM318" i="23"/>
  <c r="BX415" i="23"/>
  <c r="HX415" i="23" s="1"/>
  <c r="CO147" i="23"/>
  <c r="DW147" i="23"/>
  <c r="HX147" i="23"/>
  <c r="EM124" i="23"/>
  <c r="HX301" i="23"/>
  <c r="DW301" i="23"/>
  <c r="CO301" i="23"/>
  <c r="DF301" i="23" s="1"/>
  <c r="FE301" i="23" s="1"/>
  <c r="GM301" i="23" s="1"/>
  <c r="EM234" i="23"/>
  <c r="HX251" i="23"/>
  <c r="DW251" i="23"/>
  <c r="CO251" i="23"/>
  <c r="DF251" i="23" s="1"/>
  <c r="FE251" i="23" s="1"/>
  <c r="GM251" i="23" s="1"/>
  <c r="DW321" i="23"/>
  <c r="HX321" i="23"/>
  <c r="CO321" i="23"/>
  <c r="DF321" i="23" s="1"/>
  <c r="FE321" i="23" s="1"/>
  <c r="GM321" i="23" s="1"/>
  <c r="CO281" i="23"/>
  <c r="DF281" i="23" s="1"/>
  <c r="FE281" i="23" s="1"/>
  <c r="GM281" i="23" s="1"/>
  <c r="HX281" i="23"/>
  <c r="K178" i="26" s="1"/>
  <c r="DW281" i="23"/>
  <c r="DW337" i="23"/>
  <c r="CO337" i="23"/>
  <c r="DF337" i="23" s="1"/>
  <c r="FE337" i="23" s="1"/>
  <c r="GM337" i="23" s="1"/>
  <c r="HX337" i="23"/>
  <c r="DW168" i="23"/>
  <c r="CO168" i="23"/>
  <c r="DF168" i="23" s="1"/>
  <c r="FE168" i="23" s="1"/>
  <c r="GM168" i="23" s="1"/>
  <c r="HX168" i="23"/>
  <c r="HX341" i="23"/>
  <c r="DW341" i="23"/>
  <c r="CO341" i="23"/>
  <c r="DF341" i="23" s="1"/>
  <c r="FE341" i="23" s="1"/>
  <c r="GM341" i="23" s="1"/>
  <c r="EM164" i="23"/>
  <c r="EM43" i="23"/>
  <c r="CO99" i="23"/>
  <c r="DF99" i="23" s="1"/>
  <c r="FE99" i="23" s="1"/>
  <c r="GM99" i="23" s="1"/>
  <c r="DW99" i="23"/>
  <c r="HX99" i="23"/>
  <c r="EM386" i="23"/>
  <c r="EM42" i="23"/>
  <c r="EM302" i="23"/>
  <c r="EM350" i="23"/>
  <c r="DW293" i="23"/>
  <c r="CO293" i="23"/>
  <c r="DF293" i="23" s="1"/>
  <c r="FE293" i="23" s="1"/>
  <c r="GM293" i="23" s="1"/>
  <c r="HX293" i="23"/>
  <c r="EM392" i="23"/>
  <c r="DW239" i="23"/>
  <c r="CO239" i="23"/>
  <c r="DF239" i="23" s="1"/>
  <c r="FE239" i="23" s="1"/>
  <c r="GM239" i="23" s="1"/>
  <c r="DW151" i="23"/>
  <c r="CO151" i="23"/>
  <c r="DF151" i="23" s="1"/>
  <c r="FE151" i="23" s="1"/>
  <c r="GM151" i="23" s="1"/>
  <c r="HX151" i="23"/>
  <c r="EM272" i="23"/>
  <c r="DW187" i="23"/>
  <c r="CO187" i="23"/>
  <c r="DF187" i="23" s="1"/>
  <c r="FE187" i="23" s="1"/>
  <c r="GM187" i="23" s="1"/>
  <c r="HX187" i="23"/>
  <c r="EM155" i="23"/>
  <c r="EM95" i="23"/>
  <c r="EM103" i="23"/>
  <c r="EM282" i="23"/>
  <c r="CO129" i="23"/>
  <c r="DF129" i="23" s="1"/>
  <c r="FE129" i="23" s="1"/>
  <c r="GM129" i="23" s="1"/>
  <c r="HX129" i="23"/>
  <c r="DW129" i="23"/>
  <c r="EM137" i="23"/>
  <c r="V45" i="33" s="1"/>
  <c r="EM383" i="23"/>
  <c r="DE20" i="23"/>
  <c r="CN414" i="23"/>
  <c r="CN424" i="23"/>
  <c r="CO328" i="23"/>
  <c r="DF328" i="23" s="1"/>
  <c r="FE328" i="23" s="1"/>
  <c r="GM328" i="23" s="1"/>
  <c r="DW328" i="23"/>
  <c r="HX328" i="23"/>
  <c r="CO63" i="23"/>
  <c r="DF63" i="23" s="1"/>
  <c r="FE63" i="23" s="1"/>
  <c r="GM63" i="23" s="1"/>
  <c r="DW63" i="23"/>
  <c r="HX63" i="23"/>
  <c r="K177" i="26" s="1"/>
  <c r="CO326" i="23"/>
  <c r="DF326" i="23" s="1"/>
  <c r="FE326" i="23" s="1"/>
  <c r="GM326" i="23" s="1"/>
  <c r="HX326" i="23"/>
  <c r="DW326" i="23"/>
  <c r="HX362" i="23"/>
  <c r="CO362" i="23"/>
  <c r="DF362" i="23" s="1"/>
  <c r="FE362" i="23" s="1"/>
  <c r="GM362" i="23" s="1"/>
  <c r="DW362" i="23"/>
  <c r="CO323" i="23"/>
  <c r="DF323" i="23" s="1"/>
  <c r="FE323" i="23" s="1"/>
  <c r="GM323" i="23" s="1"/>
  <c r="HX323" i="23"/>
  <c r="DW323" i="23"/>
  <c r="CO334" i="23"/>
  <c r="DF334" i="23" s="1"/>
  <c r="FE334" i="23" s="1"/>
  <c r="GM334" i="23" s="1"/>
  <c r="DW334" i="23"/>
  <c r="HX334" i="23"/>
  <c r="EM267" i="23"/>
  <c r="V33" i="33" s="1"/>
  <c r="EM372" i="23"/>
  <c r="CO29" i="23"/>
  <c r="DF29" i="23" s="1"/>
  <c r="FE29" i="23" s="1"/>
  <c r="GM29" i="23" s="1"/>
  <c r="DW29" i="23"/>
  <c r="HX29" i="23"/>
  <c r="CO366" i="23"/>
  <c r="DF366" i="23" s="1"/>
  <c r="FE366" i="23" s="1"/>
  <c r="GM366" i="23" s="1"/>
  <c r="HX366" i="23"/>
  <c r="DW366" i="23"/>
  <c r="DW96" i="23"/>
  <c r="CO96" i="23"/>
  <c r="DF96" i="23" s="1"/>
  <c r="FE96" i="23" s="1"/>
  <c r="GM96" i="23" s="1"/>
  <c r="HX96" i="23"/>
  <c r="DW233" i="23"/>
  <c r="CO233" i="23"/>
  <c r="DF233" i="23" s="1"/>
  <c r="FE233" i="23" s="1"/>
  <c r="GM233" i="23" s="1"/>
  <c r="HX233" i="23"/>
  <c r="CO106" i="23"/>
  <c r="DF106" i="23" s="1"/>
  <c r="FE106" i="23" s="1"/>
  <c r="GM106" i="23" s="1"/>
  <c r="DW106" i="23"/>
  <c r="HX106" i="23"/>
  <c r="HX364" i="23"/>
  <c r="DW364" i="23"/>
  <c r="CO364" i="23"/>
  <c r="DF364" i="23" s="1"/>
  <c r="FE364" i="23" s="1"/>
  <c r="GM364" i="23" s="1"/>
  <c r="HX287" i="23"/>
  <c r="DW287" i="23"/>
  <c r="CO287" i="23"/>
  <c r="DF287" i="23" s="1"/>
  <c r="FE287" i="23" s="1"/>
  <c r="GM287" i="23" s="1"/>
  <c r="EM377" i="23"/>
  <c r="HX32" i="23"/>
  <c r="DW32" i="23"/>
  <c r="CO32" i="23"/>
  <c r="DF32" i="23" s="1"/>
  <c r="FE32" i="23" s="1"/>
  <c r="EM335" i="23"/>
  <c r="HX391" i="23"/>
  <c r="K168" i="26" s="1"/>
  <c r="DW391" i="23"/>
  <c r="CO391" i="23"/>
  <c r="DF391" i="23" s="1"/>
  <c r="FE391" i="23" s="1"/>
  <c r="GM391" i="23" s="1"/>
  <c r="HX160" i="23"/>
  <c r="CO160" i="23"/>
  <c r="DF160" i="23" s="1"/>
  <c r="FE160" i="23" s="1"/>
  <c r="GM160" i="23" s="1"/>
  <c r="DW160" i="23"/>
  <c r="DV425" i="23"/>
  <c r="EM294" i="23"/>
  <c r="HX319" i="23"/>
  <c r="CO319" i="23"/>
  <c r="DF319" i="23" s="1"/>
  <c r="FE319" i="23" s="1"/>
  <c r="GM319" i="23" s="1"/>
  <c r="DW319" i="23"/>
  <c r="DW306" i="23"/>
  <c r="CO306" i="23"/>
  <c r="DF306" i="23" s="1"/>
  <c r="FE306" i="23" s="1"/>
  <c r="GM306" i="23" s="1"/>
  <c r="HX306" i="23"/>
  <c r="EM209" i="23"/>
  <c r="V29" i="33" s="1"/>
  <c r="CO161" i="23"/>
  <c r="DF161" i="23" s="1"/>
  <c r="FE161" i="23" s="1"/>
  <c r="GM161" i="23" s="1"/>
  <c r="HX161" i="23"/>
  <c r="DW161" i="23"/>
  <c r="CO132" i="23"/>
  <c r="DF132" i="23" s="1"/>
  <c r="FE132" i="23" s="1"/>
  <c r="GM132" i="23" s="1"/>
  <c r="HX132" i="23"/>
  <c r="DW132" i="23"/>
  <c r="DW285" i="23"/>
  <c r="CO285" i="23"/>
  <c r="DF285" i="23" s="1"/>
  <c r="FE285" i="23" s="1"/>
  <c r="GM285" i="23" s="1"/>
  <c r="HX285" i="23"/>
  <c r="EM73" i="23"/>
  <c r="HX288" i="23"/>
  <c r="DW288" i="23"/>
  <c r="CO288" i="23"/>
  <c r="DF288" i="23" s="1"/>
  <c r="FE288" i="23" s="1"/>
  <c r="GM288" i="23" s="1"/>
  <c r="EM145" i="23"/>
  <c r="CO183" i="23"/>
  <c r="DF183" i="23" s="1"/>
  <c r="FE183" i="23" s="1"/>
  <c r="GM183" i="23" s="1"/>
  <c r="DW183" i="23"/>
  <c r="HX183" i="23"/>
  <c r="EM314" i="23"/>
  <c r="CO59" i="23"/>
  <c r="DF59" i="23" s="1"/>
  <c r="FE59" i="23" s="1"/>
  <c r="GM59" i="23" s="1"/>
  <c r="DW59" i="23"/>
  <c r="HX59" i="23"/>
  <c r="EM340" i="23"/>
  <c r="CO15" i="23"/>
  <c r="BX422" i="23"/>
  <c r="HX422" i="23" s="1"/>
  <c r="DW15" i="23"/>
  <c r="HX15" i="23"/>
  <c r="K161" i="26" s="1"/>
  <c r="DW356" i="23"/>
  <c r="CO356" i="23"/>
  <c r="DF356" i="23" s="1"/>
  <c r="FE356" i="23" s="1"/>
  <c r="GM356" i="23" s="1"/>
  <c r="HX356" i="23"/>
  <c r="CO299" i="23"/>
  <c r="DF299" i="23" s="1"/>
  <c r="FE299" i="23" s="1"/>
  <c r="GM299" i="23" s="1"/>
  <c r="DW299" i="23"/>
  <c r="HX299" i="23"/>
  <c r="HX349" i="23"/>
  <c r="CO349" i="23"/>
  <c r="DF349" i="23" s="1"/>
  <c r="FE349" i="23" s="1"/>
  <c r="GM349" i="23" s="1"/>
  <c r="DW349" i="23"/>
  <c r="CO113" i="23"/>
  <c r="DF113" i="23" s="1"/>
  <c r="FE113" i="23" s="1"/>
  <c r="GM113" i="23" s="1"/>
  <c r="DW113" i="23"/>
  <c r="HX113" i="23"/>
  <c r="EM109" i="23"/>
  <c r="V43" i="33" s="1"/>
  <c r="CO85" i="23"/>
  <c r="DF85" i="23" s="1"/>
  <c r="FE85" i="23" s="1"/>
  <c r="GM85" i="23" s="1"/>
  <c r="DW85" i="23"/>
  <c r="HX85" i="23"/>
  <c r="HX98" i="23"/>
  <c r="DW98" i="23"/>
  <c r="CO98" i="23"/>
  <c r="DF98" i="23" s="1"/>
  <c r="FE98" i="23" s="1"/>
  <c r="GM98" i="23" s="1"/>
  <c r="EM18" i="23"/>
  <c r="EM297" i="23"/>
  <c r="HX317" i="23"/>
  <c r="CO317" i="23"/>
  <c r="DF317" i="23" s="1"/>
  <c r="FE317" i="23" s="1"/>
  <c r="GM317" i="23" s="1"/>
  <c r="DW317" i="23"/>
  <c r="HX201" i="23"/>
  <c r="CO201" i="23"/>
  <c r="DF201" i="23" s="1"/>
  <c r="FE201" i="23" s="1"/>
  <c r="GM201" i="23" s="1"/>
  <c r="DW201" i="23"/>
  <c r="EM125" i="23"/>
  <c r="DV408" i="23"/>
  <c r="CO199" i="23"/>
  <c r="DF199" i="23" s="1"/>
  <c r="FE199" i="23" s="1"/>
  <c r="GM199" i="23" s="1"/>
  <c r="DW199" i="23"/>
  <c r="HX199" i="23"/>
  <c r="CO368" i="23"/>
  <c r="DF368" i="23" s="1"/>
  <c r="FE368" i="23" s="1"/>
  <c r="GM368" i="23" s="1"/>
  <c r="DW368" i="23"/>
  <c r="HX368" i="23"/>
  <c r="EM118" i="23"/>
  <c r="HX97" i="23"/>
  <c r="DW97" i="23"/>
  <c r="CO97" i="23"/>
  <c r="DF97" i="23" s="1"/>
  <c r="FE97" i="23" s="1"/>
  <c r="GM97" i="23" s="1"/>
  <c r="EM17" i="23"/>
  <c r="HX275" i="23"/>
  <c r="DW275" i="23"/>
  <c r="CO275" i="23"/>
  <c r="DF275" i="23" s="1"/>
  <c r="FE275" i="23" s="1"/>
  <c r="GM275" i="23" s="1"/>
  <c r="CO386" i="23"/>
  <c r="DF386" i="23" s="1"/>
  <c r="FE386" i="23" s="1"/>
  <c r="GM386" i="23" s="1"/>
  <c r="DW386" i="23"/>
  <c r="HX386" i="23"/>
  <c r="HX76" i="23"/>
  <c r="CO76" i="23"/>
  <c r="DF76" i="23" s="1"/>
  <c r="FE76" i="23" s="1"/>
  <c r="GM76" i="23" s="1"/>
  <c r="DW76" i="23"/>
  <c r="CO195" i="23"/>
  <c r="DF195" i="23" s="1"/>
  <c r="FE195" i="23" s="1"/>
  <c r="GM195" i="23" s="1"/>
  <c r="HX195" i="23"/>
  <c r="DW195" i="23"/>
  <c r="DW261" i="23"/>
  <c r="HX261" i="23"/>
  <c r="CO261" i="23"/>
  <c r="DF261" i="23" s="1"/>
  <c r="FE261" i="23" s="1"/>
  <c r="GM261" i="23" s="1"/>
  <c r="CO33" i="23"/>
  <c r="DF33" i="23" s="1"/>
  <c r="FE33" i="23" s="1"/>
  <c r="GM33" i="23" s="1"/>
  <c r="DW33" i="23"/>
  <c r="HX33" i="23"/>
  <c r="HX257" i="23"/>
  <c r="CO257" i="23"/>
  <c r="DF257" i="23" s="1"/>
  <c r="FE257" i="23" s="1"/>
  <c r="GM257" i="23" s="1"/>
  <c r="DW257" i="23"/>
  <c r="HX155" i="23"/>
  <c r="DW155" i="23"/>
  <c r="CO155" i="23"/>
  <c r="DF155" i="23" s="1"/>
  <c r="FE155" i="23" s="1"/>
  <c r="GM155" i="23" s="1"/>
  <c r="CO38" i="23"/>
  <c r="DF38" i="23" s="1"/>
  <c r="FE38" i="23" s="1"/>
  <c r="GM38" i="23" s="1"/>
  <c r="HX38" i="23"/>
  <c r="DW38" i="23"/>
  <c r="CO375" i="23"/>
  <c r="DF375" i="23" s="1"/>
  <c r="FE375" i="23" s="1"/>
  <c r="GM375" i="23" s="1"/>
  <c r="HX375" i="23"/>
  <c r="DW375" i="23"/>
  <c r="DW47" i="23"/>
  <c r="HX47" i="23"/>
  <c r="CO47" i="23"/>
  <c r="DF47" i="23" s="1"/>
  <c r="FE47" i="23" s="1"/>
  <c r="GM47" i="23" s="1"/>
  <c r="CO336" i="23"/>
  <c r="DF336" i="23" s="1"/>
  <c r="FE336" i="23" s="1"/>
  <c r="GM336" i="23" s="1"/>
  <c r="HX336" i="23"/>
  <c r="DW336" i="23"/>
  <c r="CO163" i="23"/>
  <c r="DF163" i="23" s="1"/>
  <c r="FE163" i="23" s="1"/>
  <c r="GM163" i="23" s="1"/>
  <c r="HX163" i="23"/>
  <c r="DW163" i="23"/>
  <c r="DW371" i="23"/>
  <c r="HX371" i="23"/>
  <c r="CO371" i="23"/>
  <c r="DF371" i="23" s="1"/>
  <c r="FE371" i="23" s="1"/>
  <c r="GM371" i="23" s="1"/>
  <c r="CO250" i="23"/>
  <c r="DF250" i="23" s="1"/>
  <c r="FE250" i="23" s="1"/>
  <c r="GM250" i="23" s="1"/>
  <c r="HX250" i="23"/>
  <c r="DW250" i="23"/>
  <c r="HX68" i="23"/>
  <c r="CO68" i="23"/>
  <c r="DF68" i="23" s="1"/>
  <c r="FE68" i="23" s="1"/>
  <c r="GM68" i="23" s="1"/>
  <c r="DW68" i="23"/>
  <c r="DW41" i="23"/>
  <c r="CO41" i="23"/>
  <c r="DF41" i="23" s="1"/>
  <c r="FE41" i="23" s="1"/>
  <c r="GM41" i="23" s="1"/>
  <c r="HX41" i="23"/>
  <c r="HX378" i="23"/>
  <c r="CO378" i="23"/>
  <c r="DF378" i="23" s="1"/>
  <c r="FE378" i="23" s="1"/>
  <c r="GM378" i="23" s="1"/>
  <c r="DW378" i="23"/>
  <c r="HX217" i="23"/>
  <c r="CO217" i="23"/>
  <c r="DF217" i="23" s="1"/>
  <c r="FE217" i="23" s="1"/>
  <c r="GM217" i="23" s="1"/>
  <c r="DW217" i="23"/>
  <c r="DW131" i="23"/>
  <c r="HX131" i="23"/>
  <c r="CO131" i="23"/>
  <c r="DF131" i="23" s="1"/>
  <c r="FE131" i="23" s="1"/>
  <c r="GM131" i="23" s="1"/>
  <c r="DW376" i="23"/>
  <c r="CO376" i="23"/>
  <c r="DF376" i="23" s="1"/>
  <c r="FE376" i="23" s="1"/>
  <c r="GM376" i="23" s="1"/>
  <c r="HX376" i="23"/>
  <c r="CO170" i="23"/>
  <c r="DF170" i="23" s="1"/>
  <c r="FE170" i="23" s="1"/>
  <c r="GM170" i="23" s="1"/>
  <c r="DW170" i="23"/>
  <c r="HX170" i="23"/>
  <c r="CO202" i="23"/>
  <c r="DF202" i="23" s="1"/>
  <c r="FE202" i="23" s="1"/>
  <c r="GM202" i="23" s="1"/>
  <c r="DW202" i="23"/>
  <c r="HX202" i="23"/>
  <c r="DW174" i="23"/>
  <c r="CO174" i="23"/>
  <c r="DF174" i="23" s="1"/>
  <c r="FE174" i="23" s="1"/>
  <c r="GM174" i="23" s="1"/>
  <c r="HX174" i="23"/>
  <c r="HX53" i="23"/>
  <c r="DW53" i="23"/>
  <c r="CO53" i="23"/>
  <c r="DF53" i="23" s="1"/>
  <c r="FE53" i="23" s="1"/>
  <c r="CO58" i="23"/>
  <c r="DF58" i="23" s="1"/>
  <c r="FE58" i="23" s="1"/>
  <c r="GM58" i="23" s="1"/>
  <c r="HX58" i="23"/>
  <c r="DW58" i="23"/>
  <c r="HX35" i="23"/>
  <c r="CO35" i="23"/>
  <c r="BX425" i="23"/>
  <c r="HX425" i="23" s="1"/>
  <c r="DW35" i="23"/>
  <c r="CO81" i="23"/>
  <c r="DF81" i="23" s="1"/>
  <c r="FE81" i="23" s="1"/>
  <c r="GM81" i="23" s="1"/>
  <c r="DW81" i="23"/>
  <c r="HX81" i="23"/>
  <c r="HX177" i="23"/>
  <c r="CO177" i="23"/>
  <c r="DF177" i="23" s="1"/>
  <c r="FE177" i="23" s="1"/>
  <c r="GM177" i="23" s="1"/>
  <c r="DW177" i="23"/>
  <c r="CN412" i="23"/>
  <c r="DE30" i="23"/>
  <c r="CO342" i="23"/>
  <c r="DF342" i="23" s="1"/>
  <c r="FE342" i="23" s="1"/>
  <c r="GM342" i="23" s="1"/>
  <c r="DW342" i="23"/>
  <c r="HX342" i="23"/>
  <c r="DW384" i="23"/>
  <c r="HX384" i="23"/>
  <c r="CO384" i="23"/>
  <c r="DF384" i="23" s="1"/>
  <c r="FE384" i="23" s="1"/>
  <c r="GM384" i="23" s="1"/>
  <c r="DW357" i="23"/>
  <c r="CO357" i="23"/>
  <c r="DF357" i="23" s="1"/>
  <c r="FE357" i="23" s="1"/>
  <c r="GM357" i="23" s="1"/>
  <c r="HX357" i="23"/>
  <c r="CO130" i="23"/>
  <c r="DF130" i="23" s="1"/>
  <c r="FE130" i="23" s="1"/>
  <c r="GM130" i="23" s="1"/>
  <c r="DW130" i="23"/>
  <c r="HX130" i="23"/>
  <c r="CO193" i="23"/>
  <c r="DF193" i="23" s="1"/>
  <c r="FE193" i="23" s="1"/>
  <c r="GM193" i="23" s="1"/>
  <c r="HX193" i="23"/>
  <c r="DW193" i="23"/>
  <c r="CO145" i="23"/>
  <c r="DF145" i="23" s="1"/>
  <c r="FE145" i="23" s="1"/>
  <c r="GM145" i="23" s="1"/>
  <c r="DW145" i="23"/>
  <c r="HX145" i="23"/>
  <c r="CO51" i="23"/>
  <c r="DF51" i="23" s="1"/>
  <c r="FE51" i="23" s="1"/>
  <c r="GM51" i="23" s="1"/>
  <c r="DW51" i="23"/>
  <c r="HX51" i="23"/>
  <c r="HX109" i="23"/>
  <c r="DW109" i="23"/>
  <c r="CO109" i="23"/>
  <c r="DF109" i="23" s="1"/>
  <c r="FE109" i="23" s="1"/>
  <c r="GM109" i="23" s="1"/>
  <c r="HX134" i="23"/>
  <c r="DW134" i="23"/>
  <c r="CO134" i="23"/>
  <c r="DF134" i="23" s="1"/>
  <c r="FE134" i="23" s="1"/>
  <c r="GM134" i="23" s="1"/>
  <c r="CO31" i="23"/>
  <c r="DF31" i="23" s="1"/>
  <c r="FE31" i="23" s="1"/>
  <c r="HX31" i="23"/>
  <c r="DW31" i="23"/>
  <c r="DW338" i="23"/>
  <c r="HX338" i="23"/>
  <c r="CO338" i="23"/>
  <c r="DF338" i="23" s="1"/>
  <c r="FE338" i="23" s="1"/>
  <c r="GM338" i="23" s="1"/>
  <c r="EM201" i="23"/>
  <c r="HX123" i="23"/>
  <c r="DW123" i="23"/>
  <c r="CO123" i="23"/>
  <c r="DF123" i="23" s="1"/>
  <c r="FE123" i="23" s="1"/>
  <c r="GM123" i="23" s="1"/>
  <c r="CO346" i="23"/>
  <c r="DF346" i="23" s="1"/>
  <c r="FE346" i="23" s="1"/>
  <c r="GM346" i="23" s="1"/>
  <c r="HX346" i="23"/>
  <c r="DW346" i="23"/>
  <c r="DW125" i="23"/>
  <c r="HX125" i="23"/>
  <c r="CO125" i="23"/>
  <c r="DF125" i="23" s="1"/>
  <c r="FE125" i="23" s="1"/>
  <c r="GM125" i="23" s="1"/>
  <c r="BX408" i="23"/>
  <c r="HX408" i="23" s="1"/>
  <c r="DW64" i="23"/>
  <c r="CO64" i="23"/>
  <c r="HX64" i="23"/>
  <c r="CO40" i="23"/>
  <c r="DF40" i="23" s="1"/>
  <c r="FE40" i="23" s="1"/>
  <c r="DW40" i="23"/>
  <c r="HX40" i="23"/>
  <c r="DW380" i="23"/>
  <c r="CO380" i="23"/>
  <c r="DF380" i="23" s="1"/>
  <c r="FE380" i="23" s="1"/>
  <c r="GM380" i="23" s="1"/>
  <c r="HX380" i="23"/>
  <c r="CO350" i="23"/>
  <c r="DF350" i="23" s="1"/>
  <c r="FE350" i="23" s="1"/>
  <c r="GM350" i="23" s="1"/>
  <c r="HX350" i="23"/>
  <c r="DW350" i="23"/>
  <c r="EM245" i="23"/>
  <c r="EM293" i="23"/>
  <c r="HX272" i="23"/>
  <c r="DW272" i="23"/>
  <c r="CO272" i="23"/>
  <c r="DF272" i="23" s="1"/>
  <c r="FE272" i="23" s="1"/>
  <c r="GM272" i="23" s="1"/>
  <c r="HX167" i="23"/>
  <c r="CO167" i="23"/>
  <c r="DF167" i="23" s="1"/>
  <c r="FE167" i="23" s="1"/>
  <c r="GM167" i="23" s="1"/>
  <c r="DW167" i="23"/>
  <c r="HX369" i="23"/>
  <c r="DW369" i="23"/>
  <c r="CO369" i="23"/>
  <c r="DF369" i="23" s="1"/>
  <c r="FE369" i="23" s="1"/>
  <c r="GM369" i="23" s="1"/>
  <c r="HX255" i="23"/>
  <c r="DW255" i="23"/>
  <c r="CO255" i="23"/>
  <c r="DF255" i="23" s="1"/>
  <c r="FE255" i="23" s="1"/>
  <c r="GM255" i="23" s="1"/>
  <c r="DW48" i="23"/>
  <c r="HX48" i="23"/>
  <c r="CO48" i="23"/>
  <c r="DF48" i="23" s="1"/>
  <c r="FE48" i="23" s="1"/>
  <c r="GM48" i="23" s="1"/>
  <c r="EM129" i="23"/>
  <c r="HX128" i="23"/>
  <c r="DW128" i="23"/>
  <c r="CO128" i="23"/>
  <c r="DF128" i="23" s="1"/>
  <c r="FE128" i="23" s="1"/>
  <c r="GM128" i="23" s="1"/>
  <c r="EM359" i="23"/>
  <c r="DW374" i="23"/>
  <c r="HX374" i="23"/>
  <c r="CO374" i="23"/>
  <c r="DF374" i="23" s="1"/>
  <c r="FE374" i="23" s="1"/>
  <c r="GM374" i="23" s="1"/>
  <c r="EM326" i="23"/>
  <c r="HX348" i="23"/>
  <c r="DW348" i="23"/>
  <c r="CO348" i="23"/>
  <c r="DF348" i="23" s="1"/>
  <c r="FE348" i="23" s="1"/>
  <c r="GM348" i="23" s="1"/>
  <c r="EM385" i="23"/>
  <c r="DW388" i="23"/>
  <c r="HX388" i="23"/>
  <c r="CO388" i="23"/>
  <c r="DF388" i="23" s="1"/>
  <c r="FE388" i="23" s="1"/>
  <c r="GM388" i="23" s="1"/>
  <c r="CO45" i="23"/>
  <c r="DF45" i="23" s="1"/>
  <c r="FE45" i="23" s="1"/>
  <c r="GM45" i="23" s="1"/>
  <c r="HX45" i="23"/>
  <c r="DW45" i="23"/>
  <c r="CO274" i="23"/>
  <c r="DF274" i="23" s="1"/>
  <c r="FE274" i="23" s="1"/>
  <c r="GM274" i="23" s="1"/>
  <c r="DW274" i="23"/>
  <c r="HX274" i="23"/>
  <c r="DV421" i="23"/>
  <c r="DW91" i="23"/>
  <c r="CO91" i="23"/>
  <c r="DF91" i="23" s="1"/>
  <c r="FE91" i="23" s="1"/>
  <c r="GM91" i="23" s="1"/>
  <c r="EM366" i="23"/>
  <c r="HX176" i="23"/>
  <c r="DW176" i="23"/>
  <c r="CO176" i="23"/>
  <c r="DF176" i="23" s="1"/>
  <c r="FE176" i="23" s="1"/>
  <c r="GM176" i="23" s="1"/>
  <c r="HX276" i="23"/>
  <c r="CO276" i="23"/>
  <c r="DF276" i="23" s="1"/>
  <c r="FE276" i="23" s="1"/>
  <c r="GM276" i="23" s="1"/>
  <c r="DW276" i="23"/>
  <c r="CO313" i="23"/>
  <c r="DF313" i="23" s="1"/>
  <c r="FE313" i="23" s="1"/>
  <c r="GM313" i="23" s="1"/>
  <c r="DW313" i="23"/>
  <c r="HX313" i="23"/>
  <c r="EM169" i="23"/>
  <c r="CO153" i="23"/>
  <c r="DF153" i="23" s="1"/>
  <c r="FE153" i="23" s="1"/>
  <c r="GM153" i="23" s="1"/>
  <c r="HX153" i="23"/>
  <c r="DW153" i="23"/>
  <c r="DW377" i="23"/>
  <c r="HX377" i="23"/>
  <c r="CO377" i="23"/>
  <c r="DF377" i="23" s="1"/>
  <c r="FE377" i="23" s="1"/>
  <c r="GM377" i="23" s="1"/>
  <c r="DW387" i="23"/>
  <c r="CO387" i="23"/>
  <c r="DF387" i="23" s="1"/>
  <c r="FE387" i="23" s="1"/>
  <c r="GM387" i="23" s="1"/>
  <c r="HX387" i="23"/>
  <c r="DE35" i="23"/>
  <c r="CN425" i="23"/>
  <c r="HX121" i="23"/>
  <c r="CO121" i="23"/>
  <c r="DF121" i="23" s="1"/>
  <c r="FE121" i="23" s="1"/>
  <c r="GM121" i="23" s="1"/>
  <c r="DW121" i="23"/>
  <c r="EM189" i="23"/>
  <c r="HX30" i="23"/>
  <c r="BX412" i="23"/>
  <c r="HX412" i="23" s="1"/>
  <c r="DW30" i="23"/>
  <c r="CO30" i="23"/>
  <c r="EM21" i="23"/>
  <c r="EM19" i="23"/>
  <c r="EM285" i="23"/>
  <c r="EM384" i="23"/>
  <c r="CO73" i="23"/>
  <c r="DF73" i="23" s="1"/>
  <c r="FE73" i="23" s="1"/>
  <c r="GM73" i="23" s="1"/>
  <c r="HX73" i="23"/>
  <c r="DW73" i="23"/>
  <c r="EM130" i="23"/>
  <c r="EM353" i="23"/>
  <c r="EM61" i="23"/>
  <c r="EM74" i="23"/>
  <c r="DW314" i="23"/>
  <c r="HX314" i="23"/>
  <c r="CO314" i="23"/>
  <c r="DF314" i="23" s="1"/>
  <c r="FE314" i="23" s="1"/>
  <c r="GM314" i="23" s="1"/>
  <c r="EM51" i="23"/>
  <c r="CO232" i="23"/>
  <c r="DF232" i="23" s="1"/>
  <c r="FE232" i="23" s="1"/>
  <c r="GM232" i="23" s="1"/>
  <c r="DW232" i="23"/>
  <c r="HX232" i="23"/>
  <c r="EM181" i="23"/>
  <c r="V26" i="33" s="1"/>
  <c r="DW242" i="23"/>
  <c r="HX242" i="23"/>
  <c r="CO242" i="23"/>
  <c r="DF242" i="23" s="1"/>
  <c r="FE242" i="23" s="1"/>
  <c r="GM242" i="23" s="1"/>
  <c r="EM31" i="23"/>
  <c r="EM98" i="23"/>
  <c r="DV413" i="23"/>
  <c r="HX297" i="23"/>
  <c r="CO297" i="23"/>
  <c r="DF297" i="23" s="1"/>
  <c r="FE297" i="23" s="1"/>
  <c r="GM297" i="23" s="1"/>
  <c r="DW297" i="23"/>
  <c r="DV411" i="23"/>
  <c r="DV426" i="23"/>
  <c r="HX389" i="23"/>
  <c r="K170" i="26" s="1"/>
  <c r="DW389" i="23"/>
  <c r="CO389" i="23"/>
  <c r="DF389" i="23" s="1"/>
  <c r="FE389" i="23" s="1"/>
  <c r="GM389" i="23" s="1"/>
  <c r="HX16" i="23"/>
  <c r="K162" i="26" s="1"/>
  <c r="CO16" i="23"/>
  <c r="DW16" i="23"/>
  <c r="BX419" i="23"/>
  <c r="HX419" i="23" s="1"/>
  <c r="EM238" i="23"/>
  <c r="EM213" i="23"/>
  <c r="EM71" i="23"/>
  <c r="DW86" i="23"/>
  <c r="CO86" i="23"/>
  <c r="DF86" i="23" s="1"/>
  <c r="FE86" i="23" s="1"/>
  <c r="GM86" i="23" s="1"/>
  <c r="HX86" i="23"/>
  <c r="CO212" i="23"/>
  <c r="DF212" i="23" s="1"/>
  <c r="FE212" i="23" s="1"/>
  <c r="GM212" i="23" s="1"/>
  <c r="HX212" i="23"/>
  <c r="DW212" i="23"/>
  <c r="DW246" i="23"/>
  <c r="CO246" i="23"/>
  <c r="DF246" i="23" s="1"/>
  <c r="FE246" i="23" s="1"/>
  <c r="GM246" i="23" s="1"/>
  <c r="HX246" i="23"/>
  <c r="DW158" i="23"/>
  <c r="HX158" i="23"/>
  <c r="CO158" i="23"/>
  <c r="DF158" i="23" s="1"/>
  <c r="FE158" i="23" s="1"/>
  <c r="GM158" i="23" s="1"/>
  <c r="HX23" i="23"/>
  <c r="K172" i="26" s="1"/>
  <c r="CO23" i="23"/>
  <c r="BX420" i="23"/>
  <c r="HX420" i="23" s="1"/>
  <c r="BX409" i="23"/>
  <c r="HX409" i="23" s="1"/>
  <c r="DW23" i="23"/>
  <c r="CO208" i="23"/>
  <c r="DF208" i="23" s="1"/>
  <c r="FE208" i="23" s="1"/>
  <c r="GM208" i="23" s="1"/>
  <c r="DW208" i="23"/>
  <c r="HX208" i="23"/>
  <c r="EM277" i="23"/>
  <c r="EM28" i="23"/>
  <c r="EM49" i="23"/>
  <c r="V41" i="33" s="1"/>
  <c r="EM358" i="23"/>
  <c r="HX265" i="23"/>
  <c r="DW265" i="23"/>
  <c r="CO265" i="23"/>
  <c r="DF265" i="23" s="1"/>
  <c r="FE265" i="23" s="1"/>
  <c r="GM265" i="23" s="1"/>
  <c r="DW304" i="23"/>
  <c r="HX304" i="23"/>
  <c r="CO304" i="23"/>
  <c r="DF304" i="23" s="1"/>
  <c r="FE304" i="23" s="1"/>
  <c r="GM304" i="23" s="1"/>
  <c r="HX57" i="23"/>
  <c r="DW57" i="23"/>
  <c r="CO57" i="23"/>
  <c r="DF57" i="23" s="1"/>
  <c r="FE57" i="23" s="1"/>
  <c r="GM57" i="23" s="1"/>
  <c r="DW219" i="23"/>
  <c r="CO219" i="23"/>
  <c r="DF219" i="23" s="1"/>
  <c r="FE219" i="23" s="1"/>
  <c r="GM219" i="23" s="1"/>
  <c r="HX219" i="23"/>
  <c r="DW118" i="23"/>
  <c r="CO118" i="23"/>
  <c r="DF118" i="23" s="1"/>
  <c r="FE118" i="23" s="1"/>
  <c r="GM118" i="23" s="1"/>
  <c r="HX118" i="23"/>
  <c r="DW17" i="23"/>
  <c r="CO17" i="23"/>
  <c r="DF17" i="23" s="1"/>
  <c r="FE17" i="23" s="1"/>
  <c r="HX17" i="23"/>
  <c r="DW373" i="23"/>
  <c r="HX373" i="23"/>
  <c r="CO373" i="23"/>
  <c r="DF373" i="23" s="1"/>
  <c r="FE373" i="23" s="1"/>
  <c r="GM373" i="23" s="1"/>
  <c r="EM40" i="23"/>
  <c r="DW268" i="23"/>
  <c r="CO268" i="23"/>
  <c r="DF268" i="23" s="1"/>
  <c r="FE268" i="23" s="1"/>
  <c r="GM268" i="23" s="1"/>
  <c r="HX268" i="23"/>
  <c r="HX37" i="23"/>
  <c r="CO37" i="23"/>
  <c r="DF37" i="23" s="1"/>
  <c r="FE37" i="23" s="1"/>
  <c r="GM37" i="23" s="1"/>
  <c r="DW37" i="23"/>
  <c r="DW228" i="23"/>
  <c r="CO228" i="23"/>
  <c r="DF228" i="23" s="1"/>
  <c r="FE228" i="23" s="1"/>
  <c r="GM228" i="23" s="1"/>
  <c r="HX228" i="23"/>
  <c r="EM76" i="23"/>
  <c r="HX245" i="23"/>
  <c r="CO245" i="23"/>
  <c r="DF245" i="23" s="1"/>
  <c r="FE245" i="23" s="1"/>
  <c r="GM245" i="23" s="1"/>
  <c r="DW245" i="23"/>
  <c r="CO296" i="23"/>
  <c r="DF296" i="23" s="1"/>
  <c r="FE296" i="23" s="1"/>
  <c r="GM296" i="23" s="1"/>
  <c r="HX296" i="23"/>
  <c r="DW296" i="23"/>
  <c r="CO230" i="23"/>
  <c r="DF230" i="23" s="1"/>
  <c r="FE230" i="23" s="1"/>
  <c r="GM230" i="23" s="1"/>
  <c r="HX230" i="23"/>
  <c r="DW230" i="23"/>
  <c r="HX184" i="23"/>
  <c r="CO184" i="23"/>
  <c r="DF184" i="23" s="1"/>
  <c r="FE184" i="23" s="1"/>
  <c r="GM184" i="23" s="1"/>
  <c r="DW184" i="23"/>
  <c r="EM167" i="23"/>
  <c r="V47" i="33" s="1"/>
  <c r="CO197" i="23"/>
  <c r="DF197" i="23" s="1"/>
  <c r="FE197" i="23" s="1"/>
  <c r="GM197" i="23" s="1"/>
  <c r="DW197" i="23"/>
  <c r="HX197" i="23"/>
  <c r="HX240" i="23"/>
  <c r="CO240" i="23"/>
  <c r="DF240" i="23" s="1"/>
  <c r="FE240" i="23" s="1"/>
  <c r="GM240" i="23" s="1"/>
  <c r="DW240" i="23"/>
  <c r="EM48" i="23"/>
  <c r="EM126" i="23"/>
  <c r="EM79" i="23"/>
  <c r="CO359" i="23"/>
  <c r="DF359" i="23" s="1"/>
  <c r="FE359" i="23" s="1"/>
  <c r="GM359" i="23" s="1"/>
  <c r="HX359" i="23"/>
  <c r="DW359" i="23"/>
  <c r="DW312" i="23"/>
  <c r="HX312" i="23"/>
  <c r="CO312" i="23"/>
  <c r="DF312" i="23" s="1"/>
  <c r="FE312" i="23" s="1"/>
  <c r="GM312" i="23" s="1"/>
  <c r="EM330" i="23"/>
  <c r="EM254" i="23"/>
  <c r="V32" i="33" s="1"/>
  <c r="EM348" i="23"/>
  <c r="HX185" i="23"/>
  <c r="CO185" i="23"/>
  <c r="DF185" i="23" s="1"/>
  <c r="FE185" i="23" s="1"/>
  <c r="GM185" i="23" s="1"/>
  <c r="DW185" i="23"/>
  <c r="EM274" i="23"/>
  <c r="CO83" i="23"/>
  <c r="DW83" i="23"/>
  <c r="HX83" i="23"/>
  <c r="BX421" i="23"/>
  <c r="HX421" i="23" s="1"/>
  <c r="EM91" i="23"/>
  <c r="EM224" i="23"/>
  <c r="EM276" i="23"/>
  <c r="EM313" i="23"/>
  <c r="V83" i="26"/>
  <c r="V82" i="26"/>
  <c r="EM136" i="23"/>
  <c r="EM153" i="23"/>
  <c r="HX315" i="23"/>
  <c r="CO315" i="23"/>
  <c r="DF315" i="23" s="1"/>
  <c r="FE315" i="23" s="1"/>
  <c r="GM315" i="23" s="1"/>
  <c r="DW315" i="23"/>
  <c r="DW327" i="23"/>
  <c r="HX327" i="23"/>
  <c r="CO327" i="23"/>
  <c r="DF327" i="23" s="1"/>
  <c r="FE327" i="23" s="1"/>
  <c r="GM327" i="23" s="1"/>
  <c r="HX215" i="23"/>
  <c r="DW215" i="23"/>
  <c r="CO215" i="23"/>
  <c r="DF215" i="23" s="1"/>
  <c r="FE215" i="23" s="1"/>
  <c r="GM215" i="23" s="1"/>
  <c r="HX329" i="23"/>
  <c r="CO329" i="23"/>
  <c r="DF329" i="23" s="1"/>
  <c r="FE329" i="23" s="1"/>
  <c r="GM329" i="23" s="1"/>
  <c r="DW329" i="23"/>
  <c r="HX146" i="23"/>
  <c r="DW146" i="23"/>
  <c r="DW410" i="23" s="1"/>
  <c r="CO146" i="23"/>
  <c r="BX410" i="23"/>
  <c r="HX410" i="23" s="1"/>
  <c r="DV412" i="23"/>
  <c r="HX21" i="23"/>
  <c r="DW21" i="23"/>
  <c r="CO21" i="23"/>
  <c r="DF21" i="23" s="1"/>
  <c r="FE21" i="23" s="1"/>
  <c r="GM21" i="23" s="1"/>
  <c r="EM284" i="23"/>
  <c r="HX308" i="23"/>
  <c r="CO308" i="23"/>
  <c r="DF308" i="23" s="1"/>
  <c r="FE308" i="23" s="1"/>
  <c r="GM308" i="23" s="1"/>
  <c r="DW308" i="23"/>
  <c r="HX19" i="23"/>
  <c r="CO19" i="23"/>
  <c r="DF19" i="23" s="1"/>
  <c r="FE19" i="23" s="1"/>
  <c r="GM19" i="23" s="1"/>
  <c r="DW19" i="23"/>
  <c r="HX50" i="23"/>
  <c r="CO50" i="23"/>
  <c r="DF50" i="23" s="1"/>
  <c r="FE50" i="23" s="1"/>
  <c r="GM50" i="23" s="1"/>
  <c r="DW50" i="23"/>
  <c r="CO353" i="23"/>
  <c r="DF353" i="23" s="1"/>
  <c r="FE353" i="23" s="1"/>
  <c r="GM353" i="23" s="1"/>
  <c r="HX353" i="23"/>
  <c r="DW353" i="23"/>
  <c r="HX190" i="23"/>
  <c r="DW190" i="23"/>
  <c r="CO190" i="23"/>
  <c r="DF190" i="23" s="1"/>
  <c r="FE190" i="23" s="1"/>
  <c r="GM190" i="23" s="1"/>
  <c r="CO61" i="23"/>
  <c r="DF61" i="23" s="1"/>
  <c r="FE61" i="23" s="1"/>
  <c r="GM61" i="23" s="1"/>
  <c r="DW61" i="23"/>
  <c r="HX61" i="23"/>
  <c r="K175" i="26" s="1"/>
  <c r="DW74" i="23"/>
  <c r="CO74" i="23"/>
  <c r="DF74" i="23" s="1"/>
  <c r="FE74" i="23" s="1"/>
  <c r="GM74" i="23" s="1"/>
  <c r="HX74" i="23"/>
  <c r="EM135" i="23"/>
  <c r="DW200" i="23"/>
  <c r="HX200" i="23"/>
  <c r="CO200" i="23"/>
  <c r="DF200" i="23" s="1"/>
  <c r="FE200" i="23" s="1"/>
  <c r="GM200" i="23" s="1"/>
  <c r="EM232" i="23"/>
  <c r="DW26" i="23"/>
  <c r="CO26" i="23"/>
  <c r="DF26" i="23" s="1"/>
  <c r="FE26" i="23" s="1"/>
  <c r="HX26" i="23"/>
  <c r="HX181" i="23"/>
  <c r="DW181" i="23"/>
  <c r="CO181" i="23"/>
  <c r="DF181" i="23" s="1"/>
  <c r="FE181" i="23" s="1"/>
  <c r="GM181" i="23" s="1"/>
  <c r="EM139" i="23"/>
  <c r="EM320" i="23"/>
  <c r="HX352" i="23"/>
  <c r="DW352" i="23"/>
  <c r="CO352" i="23"/>
  <c r="DF352" i="23" s="1"/>
  <c r="FE352" i="23" s="1"/>
  <c r="GM352" i="23" s="1"/>
  <c r="CO114" i="23"/>
  <c r="DF114" i="23" s="1"/>
  <c r="FE114" i="23" s="1"/>
  <c r="GM114" i="23" s="1"/>
  <c r="HX114" i="23"/>
  <c r="DW114" i="23"/>
  <c r="EM354" i="23"/>
  <c r="V36" i="33" s="1"/>
  <c r="DE87" i="23"/>
  <c r="CN413" i="23"/>
  <c r="EM280" i="23"/>
  <c r="V34" i="33" s="1"/>
  <c r="DE25" i="23"/>
  <c r="CN411" i="23"/>
  <c r="CN426" i="23"/>
  <c r="CN419" i="23"/>
  <c r="DE16" i="23"/>
  <c r="DW82" i="23"/>
  <c r="HX82" i="23"/>
  <c r="CO82" i="23"/>
  <c r="DF82" i="23" s="1"/>
  <c r="FE82" i="23" s="1"/>
  <c r="DW258" i="23"/>
  <c r="HX258" i="23"/>
  <c r="CO258" i="23"/>
  <c r="DF258" i="23" s="1"/>
  <c r="FE258" i="23" s="1"/>
  <c r="GM258" i="23" s="1"/>
  <c r="HX223" i="23"/>
  <c r="DW223" i="23"/>
  <c r="CO223" i="23"/>
  <c r="DF223" i="23" s="1"/>
  <c r="FE223" i="23" s="1"/>
  <c r="GM223" i="23" s="1"/>
  <c r="DW203" i="23"/>
  <c r="HX203" i="23"/>
  <c r="CO203" i="23"/>
  <c r="DF203" i="23" s="1"/>
  <c r="FE203" i="23" s="1"/>
  <c r="GM203" i="23" s="1"/>
  <c r="HX332" i="23"/>
  <c r="CO332" i="23"/>
  <c r="DF332" i="23" s="1"/>
  <c r="FE332" i="23" s="1"/>
  <c r="GM332" i="23" s="1"/>
  <c r="DW332" i="23"/>
  <c r="HX80" i="23"/>
  <c r="CO80" i="23"/>
  <c r="DF80" i="23" s="1"/>
  <c r="FE80" i="23" s="1"/>
  <c r="GM80" i="23" s="1"/>
  <c r="DW80" i="23"/>
  <c r="CO347" i="23"/>
  <c r="DF347" i="23" s="1"/>
  <c r="FE347" i="23" s="1"/>
  <c r="GM347" i="23" s="1"/>
  <c r="HX347" i="23"/>
  <c r="DW347" i="23"/>
  <c r="CO186" i="23"/>
  <c r="DF186" i="23" s="1"/>
  <c r="FE186" i="23" s="1"/>
  <c r="GM186" i="23" s="1"/>
  <c r="HX186" i="23"/>
  <c r="DW186" i="23"/>
  <c r="HX206" i="23"/>
  <c r="DW206" i="23"/>
  <c r="CO206" i="23"/>
  <c r="DF206" i="23" s="1"/>
  <c r="FE206" i="23" s="1"/>
  <c r="GM206" i="23" s="1"/>
  <c r="CO252" i="23"/>
  <c r="DF252" i="23" s="1"/>
  <c r="FE252" i="23" s="1"/>
  <c r="GM252" i="23" s="1"/>
  <c r="DW252" i="23"/>
  <c r="HX252" i="23"/>
  <c r="DW84" i="23"/>
  <c r="CO84" i="23"/>
  <c r="DF84" i="23" s="1"/>
  <c r="FE84" i="23" s="1"/>
  <c r="GM84" i="23" s="1"/>
  <c r="HX84" i="23"/>
  <c r="DW310" i="23"/>
  <c r="CO310" i="23"/>
  <c r="DF310" i="23" s="1"/>
  <c r="FE310" i="23" s="1"/>
  <c r="GM310" i="23" s="1"/>
  <c r="HX310" i="23"/>
  <c r="CO126" i="23"/>
  <c r="DF126" i="23" s="1"/>
  <c r="FE126" i="23" s="1"/>
  <c r="GM126" i="23" s="1"/>
  <c r="DW126" i="23"/>
  <c r="HX126" i="23"/>
  <c r="HX79" i="23"/>
  <c r="DW79" i="23"/>
  <c r="CO79" i="23"/>
  <c r="DF79" i="23" s="1"/>
  <c r="FE79" i="23" s="1"/>
  <c r="GM79" i="23" s="1"/>
  <c r="HX117" i="23"/>
  <c r="CO117" i="23"/>
  <c r="DF117" i="23" s="1"/>
  <c r="FE117" i="23" s="1"/>
  <c r="GM117" i="23" s="1"/>
  <c r="DW117" i="23"/>
  <c r="HX279" i="23"/>
  <c r="DW279" i="23"/>
  <c r="CO279" i="23"/>
  <c r="DF279" i="23" s="1"/>
  <c r="FE279" i="23" s="1"/>
  <c r="GM279" i="23" s="1"/>
  <c r="DW330" i="23"/>
  <c r="HX330" i="23"/>
  <c r="CO330" i="23"/>
  <c r="DF330" i="23" s="1"/>
  <c r="FE330" i="23" s="1"/>
  <c r="GM330" i="23" s="1"/>
  <c r="CO382" i="23"/>
  <c r="DF382" i="23" s="1"/>
  <c r="FE382" i="23" s="1"/>
  <c r="GM382" i="23" s="1"/>
  <c r="HX382" i="23"/>
  <c r="DW382" i="23"/>
  <c r="CO254" i="23"/>
  <c r="DF254" i="23" s="1"/>
  <c r="FE254" i="23" s="1"/>
  <c r="GM254" i="23" s="1"/>
  <c r="DW254" i="23"/>
  <c r="HX254" i="23"/>
  <c r="CO127" i="23"/>
  <c r="DF127" i="23" s="1"/>
  <c r="FE127" i="23" s="1"/>
  <c r="GM127" i="23" s="1"/>
  <c r="DW127" i="23"/>
  <c r="HX127" i="23"/>
  <c r="HX150" i="23"/>
  <c r="CO150" i="23"/>
  <c r="DF150" i="23" s="1"/>
  <c r="FE150" i="23" s="1"/>
  <c r="GM150" i="23" s="1"/>
  <c r="DW150" i="23"/>
  <c r="HX172" i="23"/>
  <c r="CO172" i="23"/>
  <c r="DF172" i="23" s="1"/>
  <c r="FE172" i="23" s="1"/>
  <c r="GM172" i="23" s="1"/>
  <c r="DW172" i="23"/>
  <c r="CO385" i="23"/>
  <c r="DF385" i="23" s="1"/>
  <c r="FE385" i="23" s="1"/>
  <c r="GM385" i="23" s="1"/>
  <c r="HX385" i="23"/>
  <c r="DW385" i="23"/>
  <c r="HX236" i="23"/>
  <c r="CO236" i="23"/>
  <c r="DF236" i="23" s="1"/>
  <c r="FE236" i="23" s="1"/>
  <c r="GM236" i="23" s="1"/>
  <c r="DW236" i="23"/>
  <c r="HX331" i="23"/>
  <c r="DW331" i="23"/>
  <c r="CO331" i="23"/>
  <c r="DF331" i="23" s="1"/>
  <c r="FE331" i="23" s="1"/>
  <c r="GM331" i="23" s="1"/>
  <c r="CO360" i="23"/>
  <c r="DF360" i="23" s="1"/>
  <c r="FE360" i="23" s="1"/>
  <c r="GM360" i="23" s="1"/>
  <c r="DW360" i="23"/>
  <c r="HX360" i="23"/>
  <c r="DW379" i="23"/>
  <c r="HX379" i="23"/>
  <c r="CO379" i="23"/>
  <c r="DF379" i="23" s="1"/>
  <c r="FE379" i="23" s="1"/>
  <c r="GM379" i="23" s="1"/>
  <c r="DW224" i="23"/>
  <c r="CO224" i="23"/>
  <c r="DF224" i="23" s="1"/>
  <c r="FE224" i="23" s="1"/>
  <c r="GM224" i="23" s="1"/>
  <c r="CO90" i="23"/>
  <c r="DF90" i="23" s="1"/>
  <c r="FE90" i="23" s="1"/>
  <c r="GM90" i="23" s="1"/>
  <c r="HX90" i="23"/>
  <c r="DW90" i="23"/>
  <c r="EM363" i="23"/>
  <c r="DW207" i="23"/>
  <c r="CO207" i="23"/>
  <c r="DF207" i="23" s="1"/>
  <c r="FE207" i="23" s="1"/>
  <c r="GM207" i="23" s="1"/>
  <c r="HX207" i="23"/>
  <c r="DW204" i="23"/>
  <c r="CO204" i="23"/>
  <c r="DF204" i="23" s="1"/>
  <c r="FE204" i="23" s="1"/>
  <c r="GM204" i="23" s="1"/>
  <c r="HX204" i="23"/>
  <c r="HX169" i="23"/>
  <c r="DW169" i="23"/>
  <c r="CO169" i="23"/>
  <c r="DF169" i="23" s="1"/>
  <c r="FE169" i="23" s="1"/>
  <c r="GM169" i="23" s="1"/>
  <c r="EM270" i="23"/>
  <c r="HX370" i="23"/>
  <c r="CO370" i="23"/>
  <c r="DF370" i="23" s="1"/>
  <c r="FE370" i="23" s="1"/>
  <c r="GM370" i="23" s="1"/>
  <c r="DW370" i="23"/>
  <c r="CN410" i="23"/>
  <c r="DE146" i="23"/>
  <c r="HX227" i="23"/>
  <c r="CO227" i="23"/>
  <c r="DF227" i="23" s="1"/>
  <c r="FE227" i="23" s="1"/>
  <c r="GM227" i="23" s="1"/>
  <c r="DW227" i="23"/>
  <c r="HX367" i="23"/>
  <c r="CO367" i="23"/>
  <c r="DF367" i="23" s="1"/>
  <c r="FE367" i="23" s="1"/>
  <c r="GM367" i="23" s="1"/>
  <c r="DW367" i="23"/>
  <c r="EM180" i="23"/>
  <c r="HX303" i="23"/>
  <c r="CO303" i="23"/>
  <c r="DF303" i="23" s="1"/>
  <c r="FE303" i="23" s="1"/>
  <c r="GM303" i="23" s="1"/>
  <c r="DW303" i="23"/>
  <c r="DW222" i="23"/>
  <c r="CO222" i="23"/>
  <c r="DF222" i="23" s="1"/>
  <c r="FE222" i="23" s="1"/>
  <c r="GM222" i="23" s="1"/>
  <c r="HX222" i="23"/>
  <c r="HX189" i="23"/>
  <c r="CO189" i="23"/>
  <c r="DF189" i="23" s="1"/>
  <c r="FE189" i="23" s="1"/>
  <c r="GM189" i="23" s="1"/>
  <c r="DW189" i="23"/>
  <c r="EM100" i="23"/>
  <c r="CO243" i="23"/>
  <c r="DF243" i="23" s="1"/>
  <c r="FE243" i="23" s="1"/>
  <c r="GM243" i="23" s="1"/>
  <c r="HX243" i="23"/>
  <c r="DW243" i="23"/>
  <c r="DW72" i="23"/>
  <c r="HX72" i="23"/>
  <c r="CO72" i="23"/>
  <c r="DF72" i="23" s="1"/>
  <c r="FE72" i="23" s="1"/>
  <c r="GM72" i="23" s="1"/>
  <c r="CO102" i="23"/>
  <c r="DF102" i="23" s="1"/>
  <c r="FE102" i="23" s="1"/>
  <c r="GM102" i="23" s="1"/>
  <c r="DW102" i="23"/>
  <c r="HX102" i="23"/>
  <c r="HX291" i="23"/>
  <c r="CO291" i="23"/>
  <c r="DF291" i="23" s="1"/>
  <c r="FE291" i="23" s="1"/>
  <c r="GM291" i="23" s="1"/>
  <c r="DW291" i="23"/>
  <c r="DW263" i="23"/>
  <c r="CO263" i="23"/>
  <c r="DF263" i="23" s="1"/>
  <c r="FE263" i="23" s="1"/>
  <c r="GM263" i="23" s="1"/>
  <c r="HX263" i="23"/>
  <c r="CO139" i="23"/>
  <c r="DF139" i="23" s="1"/>
  <c r="FE139" i="23" s="1"/>
  <c r="GM139" i="23" s="1"/>
  <c r="DW139" i="23"/>
  <c r="HX139" i="23"/>
  <c r="BX413" i="23"/>
  <c r="HX413" i="23" s="1"/>
  <c r="CO87" i="23"/>
  <c r="DW87" i="23"/>
  <c r="HX87" i="23"/>
  <c r="DW271" i="23"/>
  <c r="CO271" i="23"/>
  <c r="DF271" i="23" s="1"/>
  <c r="FE271" i="23" s="1"/>
  <c r="GM271" i="23" s="1"/>
  <c r="HX271" i="23"/>
  <c r="DW120" i="23"/>
  <c r="CO120" i="23"/>
  <c r="DF120" i="23" s="1"/>
  <c r="FE120" i="23" s="1"/>
  <c r="GM120" i="23" s="1"/>
  <c r="HX120" i="23"/>
  <c r="CO256" i="23"/>
  <c r="DF256" i="23" s="1"/>
  <c r="FE256" i="23" s="1"/>
  <c r="GM256" i="23" s="1"/>
  <c r="HX256" i="23"/>
  <c r="DW256" i="23"/>
  <c r="DV419" i="23"/>
  <c r="CO238" i="23"/>
  <c r="DF238" i="23" s="1"/>
  <c r="FE238" i="23" s="1"/>
  <c r="GM238" i="23" s="1"/>
  <c r="DW238" i="23"/>
  <c r="HX238" i="23"/>
  <c r="EM115" i="23"/>
  <c r="CO173" i="23"/>
  <c r="DF173" i="23" s="1"/>
  <c r="FE173" i="23" s="1"/>
  <c r="GM173" i="23" s="1"/>
  <c r="DW173" i="23"/>
  <c r="EM110" i="23"/>
  <c r="DW93" i="23"/>
  <c r="HX93" i="23"/>
  <c r="BX407" i="23"/>
  <c r="HX407" i="23" s="1"/>
  <c r="W19" i="26"/>
  <c r="W94" i="26" s="1"/>
  <c r="W98" i="26" s="1"/>
  <c r="CO93" i="23"/>
  <c r="EM249" i="23"/>
  <c r="DW266" i="23"/>
  <c r="CO266" i="23"/>
  <c r="DF266" i="23" s="1"/>
  <c r="FE266" i="23" s="1"/>
  <c r="GM266" i="23" s="1"/>
  <c r="HX266" i="23"/>
  <c r="EM27" i="23"/>
  <c r="HX112" i="23"/>
  <c r="DW112" i="23"/>
  <c r="CO112" i="23"/>
  <c r="DF112" i="23" s="1"/>
  <c r="FE112" i="23" s="1"/>
  <c r="GM112" i="23" s="1"/>
  <c r="DW216" i="23"/>
  <c r="CO216" i="23"/>
  <c r="DF216" i="23" s="1"/>
  <c r="FE216" i="23" s="1"/>
  <c r="GM216" i="23" s="1"/>
  <c r="HX216" i="23"/>
  <c r="DE56" i="23"/>
  <c r="CN406" i="23"/>
  <c r="CO28" i="23"/>
  <c r="DF28" i="23" s="1"/>
  <c r="FE28" i="23" s="1"/>
  <c r="GM28" i="23" s="1"/>
  <c r="DW28" i="23"/>
  <c r="HX28" i="23"/>
  <c r="EM66" i="23"/>
  <c r="HX69" i="23"/>
  <c r="CO69" i="23"/>
  <c r="DF69" i="23" s="1"/>
  <c r="FE69" i="23" s="1"/>
  <c r="GM69" i="23" s="1"/>
  <c r="DW69" i="23"/>
  <c r="DE22" i="23"/>
  <c r="CN418" i="23"/>
  <c r="DW358" i="23"/>
  <c r="CO358" i="23"/>
  <c r="DF358" i="23" s="1"/>
  <c r="FE358" i="23" s="1"/>
  <c r="GM358" i="23" s="1"/>
  <c r="HX358" i="23"/>
  <c r="HX226" i="23"/>
  <c r="CO226" i="23"/>
  <c r="DF226" i="23" s="1"/>
  <c r="FE226" i="23" s="1"/>
  <c r="GM226" i="23" s="1"/>
  <c r="DW226" i="23"/>
  <c r="EM258" i="23"/>
  <c r="CO196" i="23"/>
  <c r="DF196" i="23" s="1"/>
  <c r="FE196" i="23" s="1"/>
  <c r="GM196" i="23" s="1"/>
  <c r="HX196" i="23"/>
  <c r="DW196" i="23"/>
  <c r="CO140" i="23"/>
  <c r="DF140" i="23" s="1"/>
  <c r="FE140" i="23" s="1"/>
  <c r="GM140" i="23" s="1"/>
  <c r="HX140" i="23"/>
  <c r="DW140" i="23"/>
  <c r="EM80" i="23"/>
  <c r="CO159" i="23"/>
  <c r="DF159" i="23" s="1"/>
  <c r="FE159" i="23" s="1"/>
  <c r="GM159" i="23" s="1"/>
  <c r="DW159" i="23"/>
  <c r="HX159" i="23"/>
  <c r="EM186" i="23"/>
  <c r="EM206" i="23"/>
  <c r="EM253" i="23"/>
  <c r="DW192" i="23"/>
  <c r="HX192" i="23"/>
  <c r="CO192" i="23"/>
  <c r="DF192" i="23" s="1"/>
  <c r="FE192" i="23" s="1"/>
  <c r="GM192" i="23" s="1"/>
  <c r="CO191" i="23"/>
  <c r="DF191" i="23" s="1"/>
  <c r="FE191" i="23" s="1"/>
  <c r="GM191" i="23" s="1"/>
  <c r="DW191" i="23"/>
  <c r="HX191" i="23"/>
  <c r="DW214" i="23"/>
  <c r="HX214" i="23"/>
  <c r="CO214" i="23"/>
  <c r="DF214" i="23" s="1"/>
  <c r="FE214" i="23" s="1"/>
  <c r="EM311" i="23"/>
  <c r="EM322" i="23"/>
  <c r="EM310" i="23"/>
  <c r="EM78" i="23"/>
  <c r="DW101" i="23"/>
  <c r="HX101" i="23"/>
  <c r="CO101" i="23"/>
  <c r="DF101" i="23" s="1"/>
  <c r="FE101" i="23" s="1"/>
  <c r="GM101" i="23" s="1"/>
  <c r="EM244" i="23"/>
  <c r="EM316" i="23"/>
  <c r="DW65" i="23"/>
  <c r="CO65" i="23"/>
  <c r="DF65" i="23" s="1"/>
  <c r="FE65" i="23" s="1"/>
  <c r="GM65" i="23" s="1"/>
  <c r="HX65" i="23"/>
  <c r="CO393" i="23"/>
  <c r="DF393" i="23" s="1"/>
  <c r="FE393" i="23" s="1"/>
  <c r="GM393" i="23" s="1"/>
  <c r="HX393" i="23"/>
  <c r="K166" i="26" s="1"/>
  <c r="DW393" i="23"/>
  <c r="EM312" i="23"/>
  <c r="HX89" i="23"/>
  <c r="CO89" i="23"/>
  <c r="DF89" i="23" s="1"/>
  <c r="FE89" i="23" s="1"/>
  <c r="GM89" i="23" s="1"/>
  <c r="DW89" i="23"/>
  <c r="EM150" i="23"/>
  <c r="EM94" i="23"/>
  <c r="V21" i="33" s="1"/>
  <c r="DW221" i="23"/>
  <c r="CO221" i="23"/>
  <c r="DF221" i="23" s="1"/>
  <c r="FE221" i="23" s="1"/>
  <c r="GM221" i="23" s="1"/>
  <c r="HX221" i="23"/>
  <c r="DW92" i="23"/>
  <c r="CO92" i="23"/>
  <c r="DF92" i="23" s="1"/>
  <c r="FE92" i="23" s="1"/>
  <c r="GM92" i="23" s="1"/>
  <c r="HX92" i="23"/>
  <c r="DW309" i="23"/>
  <c r="CO309" i="23"/>
  <c r="DF309" i="23" s="1"/>
  <c r="FE309" i="23" s="1"/>
  <c r="GM309" i="23" s="1"/>
  <c r="DE83" i="23"/>
  <c r="CN421" i="23"/>
  <c r="EM355" i="23"/>
  <c r="V37" i="33" s="1"/>
  <c r="HX363" i="23"/>
  <c r="DW363" i="23"/>
  <c r="CO363" i="23"/>
  <c r="DF363" i="23" s="1"/>
  <c r="FE363" i="23" s="1"/>
  <c r="GM363" i="23" s="1"/>
  <c r="HX273" i="23"/>
  <c r="CO273" i="23"/>
  <c r="DF273" i="23" s="1"/>
  <c r="FE273" i="23" s="1"/>
  <c r="GM273" i="23" s="1"/>
  <c r="DW273" i="23"/>
  <c r="DW36" i="23"/>
  <c r="CO36" i="23"/>
  <c r="DF36" i="23" s="1"/>
  <c r="FE36" i="23" s="1"/>
  <c r="GM36" i="23" s="1"/>
  <c r="HX36" i="23"/>
  <c r="EM207" i="23"/>
  <c r="HX269" i="23"/>
  <c r="DW269" i="23"/>
  <c r="CO269" i="23"/>
  <c r="DF269" i="23" s="1"/>
  <c r="FE269" i="23" s="1"/>
  <c r="GM269" i="23" s="1"/>
  <c r="DW136" i="23"/>
  <c r="CO136" i="23"/>
  <c r="DF136" i="23" s="1"/>
  <c r="FE136" i="23" s="1"/>
  <c r="GM136" i="23" s="1"/>
  <c r="HX136" i="23"/>
  <c r="HX75" i="23"/>
  <c r="DW75" i="23"/>
  <c r="CO75" i="23"/>
  <c r="DF75" i="23" s="1"/>
  <c r="FE75" i="23" s="1"/>
  <c r="GM75" i="23" s="1"/>
  <c r="DW46" i="23"/>
  <c r="HX46" i="23"/>
  <c r="CO46" i="23"/>
  <c r="DF46" i="23" s="1"/>
  <c r="FE46" i="23" s="1"/>
  <c r="GM46" i="23" s="1"/>
  <c r="CO133" i="23"/>
  <c r="DF133" i="23" s="1"/>
  <c r="FE133" i="23" s="1"/>
  <c r="GM133" i="23" s="1"/>
  <c r="HX133" i="23"/>
  <c r="DW133" i="23"/>
  <c r="DW270" i="23"/>
  <c r="HX270" i="23"/>
  <c r="CO270" i="23"/>
  <c r="DF270" i="23" s="1"/>
  <c r="FE270" i="23" s="1"/>
  <c r="GM270" i="23" s="1"/>
  <c r="EM264" i="23"/>
  <c r="HX396" i="23"/>
  <c r="K163" i="26" s="1"/>
  <c r="DW396" i="23"/>
  <c r="CO396" i="23"/>
  <c r="DF396" i="23" s="1"/>
  <c r="FE396" i="23" s="1"/>
  <c r="GM396" i="23" s="1"/>
  <c r="EM370" i="23"/>
  <c r="EM227" i="23"/>
  <c r="EM367" i="23"/>
  <c r="CO180" i="23"/>
  <c r="DF180" i="23" s="1"/>
  <c r="FE180" i="23" s="1"/>
  <c r="GM180" i="23" s="1"/>
  <c r="HX180" i="23"/>
  <c r="DW180" i="23"/>
  <c r="EM222" i="23"/>
  <c r="EM300" i="23"/>
  <c r="EM286" i="23"/>
  <c r="DW104" i="23"/>
  <c r="CO104" i="23"/>
  <c r="DF104" i="23" s="1"/>
  <c r="FE104" i="23" s="1"/>
  <c r="GM104" i="23" s="1"/>
  <c r="HX104" i="23"/>
  <c r="CO284" i="23"/>
  <c r="DF284" i="23" s="1"/>
  <c r="FE284" i="23" s="1"/>
  <c r="GM284" i="23" s="1"/>
  <c r="HX284" i="23"/>
  <c r="DW284" i="23"/>
  <c r="CO100" i="23"/>
  <c r="DF100" i="23" s="1"/>
  <c r="FE100" i="23" s="1"/>
  <c r="GM100" i="23" s="1"/>
  <c r="DW100" i="23"/>
  <c r="HX100" i="23"/>
  <c r="HX144" i="23"/>
  <c r="CO144" i="23"/>
  <c r="DF144" i="23" s="1"/>
  <c r="FE144" i="23" s="1"/>
  <c r="GM144" i="23" s="1"/>
  <c r="DW144" i="23"/>
  <c r="EM243" i="23"/>
  <c r="HX39" i="23"/>
  <c r="CO39" i="23"/>
  <c r="DF39" i="23" s="1"/>
  <c r="FE39" i="23" s="1"/>
  <c r="GM39" i="23" s="1"/>
  <c r="DW39" i="23"/>
  <c r="EM50" i="23"/>
  <c r="EM102" i="23"/>
  <c r="EM178" i="23"/>
  <c r="DW24" i="23"/>
  <c r="CO24" i="23"/>
  <c r="DF24" i="23" s="1"/>
  <c r="FE24" i="23" s="1"/>
  <c r="HX24" i="23"/>
  <c r="K173" i="26" s="1"/>
  <c r="HX135" i="23"/>
  <c r="CO135" i="23"/>
  <c r="DF135" i="23" s="1"/>
  <c r="FE135" i="23" s="1"/>
  <c r="GM135" i="23" s="1"/>
  <c r="DW135" i="23"/>
  <c r="DV422" i="23"/>
  <c r="BX423" i="23"/>
  <c r="HX423" i="23" s="1"/>
  <c r="HX14" i="23"/>
  <c r="K160" i="26" s="1"/>
  <c r="BX398" i="23"/>
  <c r="HX398" i="23" s="1"/>
  <c r="CO14" i="23"/>
  <c r="DW14" i="23"/>
  <c r="BX405" i="23"/>
  <c r="HX405" i="23" s="1"/>
  <c r="HX77" i="23"/>
  <c r="CO77" i="23"/>
  <c r="DF77" i="23" s="1"/>
  <c r="FE77" i="23" s="1"/>
  <c r="GM77" i="23" s="1"/>
  <c r="DW77" i="23"/>
  <c r="EM26" i="23"/>
  <c r="EM263" i="23"/>
  <c r="DW70" i="23"/>
  <c r="HX70" i="23"/>
  <c r="CO70" i="23"/>
  <c r="DF70" i="23" s="1"/>
  <c r="FE70" i="23" s="1"/>
  <c r="GM70" i="23" s="1"/>
  <c r="DW320" i="23"/>
  <c r="CO320" i="23"/>
  <c r="DF320" i="23" s="1"/>
  <c r="FE320" i="23" s="1"/>
  <c r="GM320" i="23" s="1"/>
  <c r="HX320" i="23"/>
  <c r="EM260" i="23"/>
  <c r="V54" i="33" s="1"/>
  <c r="CO141" i="23"/>
  <c r="DF141" i="23" s="1"/>
  <c r="FE141" i="23" s="1"/>
  <c r="GM141" i="23" s="1"/>
  <c r="DW141" i="23"/>
  <c r="HX141" i="23"/>
  <c r="EM210" i="23"/>
  <c r="CO354" i="23"/>
  <c r="DF354" i="23" s="1"/>
  <c r="FE354" i="23" s="1"/>
  <c r="GM354" i="23" s="1"/>
  <c r="DW354" i="23"/>
  <c r="HX354" i="23"/>
  <c r="HX280" i="23"/>
  <c r="K179" i="26" s="1"/>
  <c r="CO280" i="23"/>
  <c r="DF280" i="23" s="1"/>
  <c r="FE280" i="23" s="1"/>
  <c r="GM280" i="23" s="1"/>
  <c r="DW280" i="23"/>
  <c r="CO25" i="23"/>
  <c r="DW25" i="23"/>
  <c r="BX411" i="23"/>
  <c r="HX411" i="23" s="1"/>
  <c r="HX25" i="23"/>
  <c r="BX426" i="23"/>
  <c r="HX426" i="23" s="1"/>
  <c r="CO365" i="23"/>
  <c r="DF365" i="23" s="1"/>
  <c r="FE365" i="23" s="1"/>
  <c r="GM365" i="23" s="1"/>
  <c r="HX365" i="23"/>
  <c r="DW365" i="23"/>
  <c r="CO218" i="23"/>
  <c r="DF218" i="23" s="1"/>
  <c r="FE218" i="23" s="1"/>
  <c r="GM218" i="23" s="1"/>
  <c r="DW218" i="23"/>
  <c r="HX218" i="23"/>
  <c r="EM88" i="23"/>
  <c r="EM256" i="23"/>
  <c r="EM140" i="23"/>
  <c r="DW290" i="23"/>
  <c r="CO290" i="23"/>
  <c r="DF290" i="23" s="1"/>
  <c r="FE290" i="23" s="1"/>
  <c r="GM290" i="23" s="1"/>
  <c r="HX290" i="23"/>
  <c r="CO52" i="23"/>
  <c r="DF52" i="23" s="1"/>
  <c r="FE52" i="23" s="1"/>
  <c r="GM52" i="23" s="1"/>
  <c r="HX52" i="23"/>
  <c r="DW52" i="23"/>
  <c r="CO166" i="23"/>
  <c r="DF166" i="23" s="1"/>
  <c r="FE166" i="23" s="1"/>
  <c r="GM166" i="23" s="1"/>
  <c r="HX166" i="23"/>
  <c r="DW166" i="23"/>
  <c r="CO165" i="23"/>
  <c r="DF165" i="23" s="1"/>
  <c r="FE165" i="23" s="1"/>
  <c r="GM165" i="23" s="1"/>
  <c r="DW165" i="23"/>
  <c r="HX165" i="23"/>
  <c r="DW229" i="23"/>
  <c r="HX229" i="23"/>
  <c r="CO229" i="23"/>
  <c r="DF229" i="23" s="1"/>
  <c r="FE229" i="23" s="1"/>
  <c r="GM229" i="23" s="1"/>
  <c r="CO339" i="23"/>
  <c r="DF339" i="23" s="1"/>
  <c r="FE339" i="23" s="1"/>
  <c r="GM339" i="23" s="1"/>
  <c r="DW339" i="23"/>
  <c r="HX339" i="23"/>
  <c r="CO322" i="23"/>
  <c r="DF322" i="23" s="1"/>
  <c r="FE322" i="23" s="1"/>
  <c r="GM322" i="23" s="1"/>
  <c r="DW322" i="23"/>
  <c r="HX322" i="23"/>
  <c r="CO143" i="23"/>
  <c r="DF143" i="23" s="1"/>
  <c r="FE143" i="23" s="1"/>
  <c r="GM143" i="23" s="1"/>
  <c r="HX143" i="23"/>
  <c r="DW143" i="23"/>
  <c r="DW78" i="23"/>
  <c r="HX78" i="23"/>
  <c r="CO78" i="23"/>
  <c r="DF78" i="23" s="1"/>
  <c r="FE78" i="23" s="1"/>
  <c r="GM78" i="23" s="1"/>
  <c r="DW108" i="23"/>
  <c r="HX108" i="23"/>
  <c r="CO108" i="23"/>
  <c r="DF108" i="23" s="1"/>
  <c r="FE108" i="23" s="1"/>
  <c r="GM108" i="23" s="1"/>
  <c r="CO316" i="23"/>
  <c r="DF316" i="23" s="1"/>
  <c r="FE316" i="23" s="1"/>
  <c r="GM316" i="23" s="1"/>
  <c r="HX316" i="23"/>
  <c r="DW316" i="23"/>
  <c r="EM65" i="23"/>
  <c r="DV414" i="23"/>
  <c r="DV424" i="23"/>
  <c r="CO394" i="23"/>
  <c r="DF394" i="23" s="1"/>
  <c r="FE394" i="23" s="1"/>
  <c r="GM394" i="23" s="1"/>
  <c r="DW394" i="23"/>
  <c r="HX394" i="23"/>
  <c r="K165" i="26" s="1"/>
  <c r="HX149" i="23"/>
  <c r="CO149" i="23"/>
  <c r="DF149" i="23" s="1"/>
  <c r="FE149" i="23" s="1"/>
  <c r="GM149" i="23" s="1"/>
  <c r="DW149" i="23"/>
  <c r="CO237" i="23"/>
  <c r="DF237" i="23" s="1"/>
  <c r="FE237" i="23" s="1"/>
  <c r="GM237" i="23" s="1"/>
  <c r="DW237" i="23"/>
  <c r="HX237" i="23"/>
  <c r="HX188" i="23"/>
  <c r="DW188" i="23"/>
  <c r="CO188" i="23"/>
  <c r="DF188" i="23" s="1"/>
  <c r="FE188" i="23" s="1"/>
  <c r="GM188" i="23" s="1"/>
  <c r="HX205" i="23"/>
  <c r="DW205" i="23"/>
  <c r="CO205" i="23"/>
  <c r="DF205" i="23" s="1"/>
  <c r="FE205" i="23" s="1"/>
  <c r="GM205" i="23" s="1"/>
  <c r="DW154" i="23"/>
  <c r="CO154" i="23"/>
  <c r="DF154" i="23" s="1"/>
  <c r="FE154" i="23" s="1"/>
  <c r="GM154" i="23" s="1"/>
  <c r="HX154" i="23"/>
  <c r="DW122" i="23"/>
  <c r="CO122" i="23"/>
  <c r="DF122" i="23" s="1"/>
  <c r="FE122" i="23" s="1"/>
  <c r="GM122" i="23" s="1"/>
  <c r="HX122" i="23"/>
  <c r="HX292" i="23"/>
  <c r="CO292" i="23"/>
  <c r="DF292" i="23" s="1"/>
  <c r="FE292" i="23" s="1"/>
  <c r="GM292" i="23" s="1"/>
  <c r="DW292" i="23"/>
  <c r="EM92" i="23"/>
  <c r="HX60" i="23"/>
  <c r="K174" i="26" s="1"/>
  <c r="CO60" i="23"/>
  <c r="DF60" i="23" s="1"/>
  <c r="FE60" i="23" s="1"/>
  <c r="GM60" i="23" s="1"/>
  <c r="DW60" i="23"/>
  <c r="CO231" i="23"/>
  <c r="DF231" i="23" s="1"/>
  <c r="FE231" i="23" s="1"/>
  <c r="GM231" i="23" s="1"/>
  <c r="HX231" i="23"/>
  <c r="DW231" i="23"/>
  <c r="DW54" i="23"/>
  <c r="HX54" i="23"/>
  <c r="CO54" i="23"/>
  <c r="DF54" i="23" s="1"/>
  <c r="FE54" i="23" s="1"/>
  <c r="GM54" i="23" s="1"/>
  <c r="CO390" i="23"/>
  <c r="DF390" i="23" s="1"/>
  <c r="FE390" i="23" s="1"/>
  <c r="GM390" i="23" s="1"/>
  <c r="HX390" i="23"/>
  <c r="K169" i="26" s="1"/>
  <c r="DW390" i="23"/>
  <c r="HX300" i="23"/>
  <c r="DW300" i="23"/>
  <c r="CO300" i="23"/>
  <c r="DF300" i="23" s="1"/>
  <c r="FE300" i="23" s="1"/>
  <c r="GM300" i="23" s="1"/>
  <c r="CO286" i="23"/>
  <c r="DF286" i="23" s="1"/>
  <c r="FE286" i="23" s="1"/>
  <c r="GM286" i="23" s="1"/>
  <c r="HX286" i="23"/>
  <c r="DW286" i="23"/>
  <c r="HX351" i="23"/>
  <c r="DW351" i="23"/>
  <c r="CO351" i="23"/>
  <c r="DF351" i="23" s="1"/>
  <c r="FE351" i="23" s="1"/>
  <c r="GM351" i="23" s="1"/>
  <c r="CO162" i="23"/>
  <c r="DF162" i="23" s="1"/>
  <c r="FE162" i="23" s="1"/>
  <c r="GM162" i="23" s="1"/>
  <c r="HX162" i="23"/>
  <c r="DW162" i="23"/>
  <c r="CO156" i="23"/>
  <c r="DF156" i="23" s="1"/>
  <c r="FE156" i="23" s="1"/>
  <c r="GM156" i="23" s="1"/>
  <c r="HX156" i="23"/>
  <c r="DW156" i="23"/>
  <c r="CO289" i="23"/>
  <c r="DF289" i="23" s="1"/>
  <c r="FE289" i="23" s="1"/>
  <c r="GM289" i="23" s="1"/>
  <c r="DW289" i="23"/>
  <c r="HX289" i="23"/>
  <c r="DV423" i="23"/>
  <c r="DV405" i="23"/>
  <c r="DV398" i="23"/>
  <c r="CO260" i="23"/>
  <c r="DF260" i="23" s="1"/>
  <c r="FE260" i="23" s="1"/>
  <c r="GM260" i="23" s="1"/>
  <c r="DW260" i="23"/>
  <c r="DW307" i="23"/>
  <c r="HX307" i="23"/>
  <c r="CO307" i="23"/>
  <c r="DF307" i="23" s="1"/>
  <c r="FE307" i="23" s="1"/>
  <c r="GM307" i="23" s="1"/>
  <c r="HX116" i="23"/>
  <c r="DW116" i="23"/>
  <c r="CO116" i="23"/>
  <c r="DF116" i="23" s="1"/>
  <c r="FE116" i="23" s="1"/>
  <c r="GM116" i="23" s="1"/>
  <c r="HX34" i="23"/>
  <c r="DW34" i="23"/>
  <c r="CO34" i="23"/>
  <c r="DF34" i="23" s="1"/>
  <c r="FE34" i="23" s="1"/>
  <c r="GM34" i="23" s="1"/>
  <c r="CO278" i="23"/>
  <c r="DF278" i="23" s="1"/>
  <c r="FE278" i="23" s="1"/>
  <c r="GM278" i="23" s="1"/>
  <c r="DW278" i="23"/>
  <c r="HX278" i="23"/>
  <c r="CO88" i="23"/>
  <c r="DF88" i="23" s="1"/>
  <c r="FE88" i="23" s="1"/>
  <c r="GM88" i="23" s="1"/>
  <c r="DW88" i="23"/>
  <c r="HX88" i="23"/>
  <c r="HA407" i="23"/>
  <c r="HR93" i="23"/>
  <c r="T69" i="26"/>
  <c r="T70" i="26" s="1"/>
  <c r="T93" i="26" s="1"/>
  <c r="HA421" i="23"/>
  <c r="HR83" i="23"/>
  <c r="HR421" i="23" s="1"/>
  <c r="HB114" i="23"/>
  <c r="HS114" i="23" s="1"/>
  <c r="HB288" i="23"/>
  <c r="HS288" i="23" s="1"/>
  <c r="HB257" i="23"/>
  <c r="HS257" i="23" s="1"/>
  <c r="HB223" i="23"/>
  <c r="HS223" i="23" s="1"/>
  <c r="HB173" i="23"/>
  <c r="HS173" i="23" s="1"/>
  <c r="HB91" i="23"/>
  <c r="HS91" i="23" s="1"/>
  <c r="HB199" i="23"/>
  <c r="HS199" i="23" s="1"/>
  <c r="HB43" i="23"/>
  <c r="HS43" i="23" s="1"/>
  <c r="HB366" i="23"/>
  <c r="HS366" i="23" s="1"/>
  <c r="HB283" i="23"/>
  <c r="HS283" i="23" s="1"/>
  <c r="HB19" i="23"/>
  <c r="HS19" i="23" s="1"/>
  <c r="HB187" i="23"/>
  <c r="HS187" i="23" s="1"/>
  <c r="HB305" i="23"/>
  <c r="HS305" i="23" s="1"/>
  <c r="HB137" i="23"/>
  <c r="HS137" i="23" s="1"/>
  <c r="HB230" i="23"/>
  <c r="HS230" i="23" s="1"/>
  <c r="HB96" i="23"/>
  <c r="HS96" i="23" s="1"/>
  <c r="HB128" i="23"/>
  <c r="HS128" i="23" s="1"/>
  <c r="HB118" i="23"/>
  <c r="HS118" i="23" s="1"/>
  <c r="HB154" i="23"/>
  <c r="HS154" i="23" s="1"/>
  <c r="HB321" i="23"/>
  <c r="HS321" i="23" s="1"/>
  <c r="HB175" i="23"/>
  <c r="HS175" i="23" s="1"/>
  <c r="HB314" i="23"/>
  <c r="HS314" i="23" s="1"/>
  <c r="HB313" i="23"/>
  <c r="HS313" i="23" s="1"/>
  <c r="HB84" i="23"/>
  <c r="HS84" i="23" s="1"/>
  <c r="HB64" i="23"/>
  <c r="HB32" i="23"/>
  <c r="HS32" i="23" s="1"/>
  <c r="HB51" i="23"/>
  <c r="HS51" i="23" s="1"/>
  <c r="HB200" i="23"/>
  <c r="HS200" i="23" s="1"/>
  <c r="HB221" i="23"/>
  <c r="HS221" i="23" s="1"/>
  <c r="HB381" i="23"/>
  <c r="HS381" i="23" s="1"/>
  <c r="HB394" i="23"/>
  <c r="HS394" i="23" s="1"/>
  <c r="HB249" i="23"/>
  <c r="HS249" i="23" s="1"/>
  <c r="HB34" i="23"/>
  <c r="HS34" i="23" s="1"/>
  <c r="HB348" i="23"/>
  <c r="HS348" i="23" s="1"/>
  <c r="HB382" i="23"/>
  <c r="HS382" i="23" s="1"/>
  <c r="HB362" i="23"/>
  <c r="HS362" i="23" s="1"/>
  <c r="HB36" i="23"/>
  <c r="HS36" i="23" s="1"/>
  <c r="HB206" i="23"/>
  <c r="HS206" i="23" s="1"/>
  <c r="HB26" i="23"/>
  <c r="HS26" i="23" s="1"/>
  <c r="HB336" i="23"/>
  <c r="HS336" i="23" s="1"/>
  <c r="HB50" i="23"/>
  <c r="HS50" i="23" s="1"/>
  <c r="HB165" i="23"/>
  <c r="HS165" i="23" s="1"/>
  <c r="HB342" i="23"/>
  <c r="HS342" i="23" s="1"/>
  <c r="HB179" i="23"/>
  <c r="HS179" i="23" s="1"/>
  <c r="HB54" i="23"/>
  <c r="HS54" i="23" s="1"/>
  <c r="HB267" i="23"/>
  <c r="HS267" i="23" s="1"/>
  <c r="HB227" i="23"/>
  <c r="HS227" i="23" s="1"/>
  <c r="HB266" i="23"/>
  <c r="HS266" i="23" s="1"/>
  <c r="HB384" i="23"/>
  <c r="HS384" i="23" s="1"/>
  <c r="HB337" i="23"/>
  <c r="HS337" i="23" s="1"/>
  <c r="HB367" i="23"/>
  <c r="HS367" i="23" s="1"/>
  <c r="HB291" i="23"/>
  <c r="HS291" i="23" s="1"/>
  <c r="HB391" i="23"/>
  <c r="HS391" i="23" s="1"/>
  <c r="HB102" i="23"/>
  <c r="HS102" i="23" s="1"/>
  <c r="HB353" i="23"/>
  <c r="HS353" i="23" s="1"/>
  <c r="HB193" i="23"/>
  <c r="HS193" i="23" s="1"/>
  <c r="HB134" i="23"/>
  <c r="HS134" i="23" s="1"/>
  <c r="HB256" i="23"/>
  <c r="HS256" i="23" s="1"/>
  <c r="HB194" i="23"/>
  <c r="HS194" i="23" s="1"/>
  <c r="HB290" i="23"/>
  <c r="HS290" i="23" s="1"/>
  <c r="HB202" i="23"/>
  <c r="HS202" i="23" s="1"/>
  <c r="HB88" i="23"/>
  <c r="HS88" i="23" s="1"/>
  <c r="HB33" i="23"/>
  <c r="HS33" i="23" s="1"/>
  <c r="HB87" i="23"/>
  <c r="HB240" i="23"/>
  <c r="HS240" i="23" s="1"/>
  <c r="HB132" i="23"/>
  <c r="HS132" i="23" s="1"/>
  <c r="HB289" i="23"/>
  <c r="HS289" i="23" s="1"/>
  <c r="HB152" i="23"/>
  <c r="HS152" i="23" s="1"/>
  <c r="HB245" i="23"/>
  <c r="HS245" i="23" s="1"/>
  <c r="HB236" i="23"/>
  <c r="HS236" i="23" s="1"/>
  <c r="HB270" i="23"/>
  <c r="HS270" i="23" s="1"/>
  <c r="HB323" i="23"/>
  <c r="HS323" i="23" s="1"/>
  <c r="HB238" i="23"/>
  <c r="HS238" i="23" s="1"/>
  <c r="HB287" i="23"/>
  <c r="HS287" i="23" s="1"/>
  <c r="HB371" i="23"/>
  <c r="HS371" i="23" s="1"/>
  <c r="HB63" i="23"/>
  <c r="HS63" i="23" s="1"/>
  <c r="HB52" i="23"/>
  <c r="HS52" i="23" s="1"/>
  <c r="HB55" i="23"/>
  <c r="HS55" i="23" s="1"/>
  <c r="HB107" i="23"/>
  <c r="HS107" i="23" s="1"/>
  <c r="HB145" i="23"/>
  <c r="HS145" i="23" s="1"/>
  <c r="HB172" i="23"/>
  <c r="HS172" i="23" s="1"/>
  <c r="HB82" i="23"/>
  <c r="HS82" i="23" s="1"/>
  <c r="HB262" i="23"/>
  <c r="HS262" i="23" s="1"/>
  <c r="HB98" i="23"/>
  <c r="HS98" i="23" s="1"/>
  <c r="HB274" i="23"/>
  <c r="HS274" i="23" s="1"/>
  <c r="HB94" i="23"/>
  <c r="HS94" i="23" s="1"/>
  <c r="HB113" i="23"/>
  <c r="HS113" i="23" s="1"/>
  <c r="HB127" i="23"/>
  <c r="HS127" i="23" s="1"/>
  <c r="HB208" i="23"/>
  <c r="HS208" i="23" s="1"/>
  <c r="HB324" i="23"/>
  <c r="HS324" i="23" s="1"/>
  <c r="HB373" i="23"/>
  <c r="HS373" i="23" s="1"/>
  <c r="HB110" i="23"/>
  <c r="HS110" i="23" s="1"/>
  <c r="HB192" i="23"/>
  <c r="HS192" i="23" s="1"/>
  <c r="HB18" i="23"/>
  <c r="HS18" i="23" s="1"/>
  <c r="HB168" i="23"/>
  <c r="HS168" i="23" s="1"/>
  <c r="HB247" i="23"/>
  <c r="HS247" i="23" s="1"/>
  <c r="HB332" i="23"/>
  <c r="HS332" i="23" s="1"/>
  <c r="HB161" i="23"/>
  <c r="HS161" i="23" s="1"/>
  <c r="HB66" i="23"/>
  <c r="HS66" i="23" s="1"/>
  <c r="HB159" i="23"/>
  <c r="HS159" i="23" s="1"/>
  <c r="HB273" i="23"/>
  <c r="HS273" i="23" s="1"/>
  <c r="HB341" i="23"/>
  <c r="HS341" i="23" s="1"/>
  <c r="HB106" i="23"/>
  <c r="HS106" i="23" s="1"/>
  <c r="HB378" i="23"/>
  <c r="HS378" i="23" s="1"/>
  <c r="HB204" i="23"/>
  <c r="HS204" i="23" s="1"/>
  <c r="HB93" i="23"/>
  <c r="HB99" i="23"/>
  <c r="HS99" i="23" s="1"/>
  <c r="HB182" i="23"/>
  <c r="HS182" i="23" s="1"/>
  <c r="HB41" i="23"/>
  <c r="HS41" i="23" s="1"/>
  <c r="HB364" i="23"/>
  <c r="HS364" i="23" s="1"/>
  <c r="HB220" i="23"/>
  <c r="HS220" i="23" s="1"/>
  <c r="HB226" i="23"/>
  <c r="HS226" i="23" s="1"/>
  <c r="HB330" i="23"/>
  <c r="HS330" i="23" s="1"/>
  <c r="HB358" i="23"/>
  <c r="HS358" i="23" s="1"/>
  <c r="HB349" i="23"/>
  <c r="HS349" i="23" s="1"/>
  <c r="HB320" i="23"/>
  <c r="HS320" i="23" s="1"/>
  <c r="HB71" i="23"/>
  <c r="HS71" i="23" s="1"/>
  <c r="HB231" i="23"/>
  <c r="HS231" i="23" s="1"/>
  <c r="HB301" i="23"/>
  <c r="HS301" i="23" s="1"/>
  <c r="HB105" i="23"/>
  <c r="HS105" i="23" s="1"/>
  <c r="HB49" i="23"/>
  <c r="HS49" i="23" s="1"/>
  <c r="HB143" i="23"/>
  <c r="HS143" i="23" s="1"/>
  <c r="HB294" i="23"/>
  <c r="HS294" i="23" s="1"/>
  <c r="HB370" i="23"/>
  <c r="HS370" i="23" s="1"/>
  <c r="HB241" i="23"/>
  <c r="HS241" i="23" s="1"/>
  <c r="HB74" i="23"/>
  <c r="HS74" i="23" s="1"/>
  <c r="HB75" i="23"/>
  <c r="HS75" i="23" s="1"/>
  <c r="HB285" i="23"/>
  <c r="HS285" i="23" s="1"/>
  <c r="HB252" i="23"/>
  <c r="HS252" i="23" s="1"/>
  <c r="HB38" i="23"/>
  <c r="HS38" i="23" s="1"/>
  <c r="HB108" i="23"/>
  <c r="HS108" i="23" s="1"/>
  <c r="HB392" i="23"/>
  <c r="HS392" i="23" s="1"/>
  <c r="HB136" i="23"/>
  <c r="HS136" i="23" s="1"/>
  <c r="HB299" i="23"/>
  <c r="HS299" i="23" s="1"/>
  <c r="HB389" i="23"/>
  <c r="HS389" i="23" s="1"/>
  <c r="HB311" i="23"/>
  <c r="HS311" i="23" s="1"/>
  <c r="HB387" i="23"/>
  <c r="HS387" i="23" s="1"/>
  <c r="HB158" i="23"/>
  <c r="HS158" i="23" s="1"/>
  <c r="HB368" i="23"/>
  <c r="HS368" i="23" s="1"/>
  <c r="HB14" i="23"/>
  <c r="HB380" i="23"/>
  <c r="HS380" i="23" s="1"/>
  <c r="HB224" i="23"/>
  <c r="HS224" i="23" s="1"/>
  <c r="HB130" i="23"/>
  <c r="HS130" i="23" s="1"/>
  <c r="HB121" i="23"/>
  <c r="HS121" i="23" s="1"/>
  <c r="HB278" i="23"/>
  <c r="HS278" i="23" s="1"/>
  <c r="HB331" i="23"/>
  <c r="HS331" i="23" s="1"/>
  <c r="HB355" i="23"/>
  <c r="HS355" i="23" s="1"/>
  <c r="HB122" i="23"/>
  <c r="HS122" i="23" s="1"/>
  <c r="HB181" i="23"/>
  <c r="HS181" i="23" s="1"/>
  <c r="HB97" i="23"/>
  <c r="HS97" i="23" s="1"/>
  <c r="HB60" i="23"/>
  <c r="HS60" i="23" s="1"/>
  <c r="HB115" i="23"/>
  <c r="HS115" i="23" s="1"/>
  <c r="HB85" i="23"/>
  <c r="HS85" i="23" s="1"/>
  <c r="HB360" i="23"/>
  <c r="HS360" i="23" s="1"/>
  <c r="HB250" i="23"/>
  <c r="HS250" i="23" s="1"/>
  <c r="HB191" i="23"/>
  <c r="HS191" i="23" s="1"/>
  <c r="HB372" i="23"/>
  <c r="HS372" i="23" s="1"/>
  <c r="HB318" i="23"/>
  <c r="HS318" i="23" s="1"/>
  <c r="HB339" i="23"/>
  <c r="HS339" i="23" s="1"/>
  <c r="HB83" i="23"/>
  <c r="HB92" i="23"/>
  <c r="HS92" i="23" s="1"/>
  <c r="HB190" i="23"/>
  <c r="HS190" i="23" s="1"/>
  <c r="HB195" i="23"/>
  <c r="HS195" i="23" s="1"/>
  <c r="HB325" i="23"/>
  <c r="HS325" i="23" s="1"/>
  <c r="HB335" i="23"/>
  <c r="HS335" i="23" s="1"/>
  <c r="HB327" i="23"/>
  <c r="HS327" i="23" s="1"/>
  <c r="HB47" i="23"/>
  <c r="HS47" i="23" s="1"/>
  <c r="HB141" i="23"/>
  <c r="HS141" i="23" s="1"/>
  <c r="HB61" i="23"/>
  <c r="HS61" i="23" s="1"/>
  <c r="HB385" i="23"/>
  <c r="HS385" i="23" s="1"/>
  <c r="HB42" i="23"/>
  <c r="HS42" i="23" s="1"/>
  <c r="HB295" i="23"/>
  <c r="HS295" i="23" s="1"/>
  <c r="HB246" i="23"/>
  <c r="HS246" i="23" s="1"/>
  <c r="HB23" i="23"/>
  <c r="HB144" i="23"/>
  <c r="HS144" i="23" s="1"/>
  <c r="HB170" i="23"/>
  <c r="HS170" i="23" s="1"/>
  <c r="HB111" i="23"/>
  <c r="HS111" i="23" s="1"/>
  <c r="HB162" i="23"/>
  <c r="HS162" i="23" s="1"/>
  <c r="HB309" i="23"/>
  <c r="HS309" i="23" s="1"/>
  <c r="HB135" i="23"/>
  <c r="HS135" i="23" s="1"/>
  <c r="HB316" i="23"/>
  <c r="HS316" i="23" s="1"/>
  <c r="HB298" i="23"/>
  <c r="HS298" i="23" s="1"/>
  <c r="HB196" i="23"/>
  <c r="HS196" i="23" s="1"/>
  <c r="HB166" i="23"/>
  <c r="HS166" i="23" s="1"/>
  <c r="HB35" i="23"/>
  <c r="HB239" i="23"/>
  <c r="HS239" i="23" s="1"/>
  <c r="HB276" i="23"/>
  <c r="HS276" i="23" s="1"/>
  <c r="HB59" i="23"/>
  <c r="HS59" i="23" s="1"/>
  <c r="HB39" i="23"/>
  <c r="HS39" i="23" s="1"/>
  <c r="HB15" i="23"/>
  <c r="HB354" i="23"/>
  <c r="HS354" i="23" s="1"/>
  <c r="HB284" i="23"/>
  <c r="HS284" i="23" s="1"/>
  <c r="HB22" i="23"/>
  <c r="HB377" i="23"/>
  <c r="HS377" i="23" s="1"/>
  <c r="HB386" i="23"/>
  <c r="HS386" i="23" s="1"/>
  <c r="HB277" i="23"/>
  <c r="HS277" i="23" s="1"/>
  <c r="HB322" i="23"/>
  <c r="HS322" i="23" s="1"/>
  <c r="HB308" i="23"/>
  <c r="HS308" i="23" s="1"/>
  <c r="HB215" i="23"/>
  <c r="HS215" i="23" s="1"/>
  <c r="HB148" i="23"/>
  <c r="HS148" i="23" s="1"/>
  <c r="HB235" i="23"/>
  <c r="HS235" i="23" s="1"/>
  <c r="HB37" i="23"/>
  <c r="HS37" i="23" s="1"/>
  <c r="HB79" i="23"/>
  <c r="HS79" i="23" s="1"/>
  <c r="HB319" i="23"/>
  <c r="HS319" i="23" s="1"/>
  <c r="HB268" i="23"/>
  <c r="HS268" i="23" s="1"/>
  <c r="HB356" i="23"/>
  <c r="HS356" i="23" s="1"/>
  <c r="HB140" i="23"/>
  <c r="HS140" i="23" s="1"/>
  <c r="HB350" i="23"/>
  <c r="HS350" i="23" s="1"/>
  <c r="HB156" i="23"/>
  <c r="HS156" i="23" s="1"/>
  <c r="HB167" i="23"/>
  <c r="HS167" i="23" s="1"/>
  <c r="HB48" i="23"/>
  <c r="HS48" i="23" s="1"/>
  <c r="HB147" i="23"/>
  <c r="HB40" i="23"/>
  <c r="HS40" i="23" s="1"/>
  <c r="HB388" i="23"/>
  <c r="HS388" i="23" s="1"/>
  <c r="HB279" i="23"/>
  <c r="HS279" i="23" s="1"/>
  <c r="HB197" i="23"/>
  <c r="HS197" i="23" s="1"/>
  <c r="HB296" i="23"/>
  <c r="HS296" i="23" s="1"/>
  <c r="HB375" i="23"/>
  <c r="HS375" i="23" s="1"/>
  <c r="HB184" i="23"/>
  <c r="HS184" i="23" s="1"/>
  <c r="HB149" i="23"/>
  <c r="HS149" i="23" s="1"/>
  <c r="HB100" i="23"/>
  <c r="HS100" i="23" s="1"/>
  <c r="HB346" i="23"/>
  <c r="HS346" i="23" s="1"/>
  <c r="HB25" i="23"/>
  <c r="HB297" i="23"/>
  <c r="HS297" i="23" s="1"/>
  <c r="HB205" i="23"/>
  <c r="HS205" i="23" s="1"/>
  <c r="HB24" i="23"/>
  <c r="HS24" i="23" s="1"/>
  <c r="HB178" i="23"/>
  <c r="HS178" i="23" s="1"/>
  <c r="HB157" i="23"/>
  <c r="HS157" i="23" s="1"/>
  <c r="HB185" i="23"/>
  <c r="HS185" i="23" s="1"/>
  <c r="HB116" i="23"/>
  <c r="HS116" i="23" s="1"/>
  <c r="HB56" i="23"/>
  <c r="HB312" i="23"/>
  <c r="HS312" i="23" s="1"/>
  <c r="HB300" i="23"/>
  <c r="HS300" i="23" s="1"/>
  <c r="HB344" i="23"/>
  <c r="HS344" i="23" s="1"/>
  <c r="HB119" i="23"/>
  <c r="HS119" i="23" s="1"/>
  <c r="HB73" i="23"/>
  <c r="HS73" i="23" s="1"/>
  <c r="HB58" i="23"/>
  <c r="HS58" i="23" s="1"/>
  <c r="HB361" i="23"/>
  <c r="HS361" i="23" s="1"/>
  <c r="HB212" i="23"/>
  <c r="HS212" i="23" s="1"/>
  <c r="HB131" i="23"/>
  <c r="HS131" i="23" s="1"/>
  <c r="HB180" i="23"/>
  <c r="HS180" i="23" s="1"/>
  <c r="HB251" i="23"/>
  <c r="HS251" i="23" s="1"/>
  <c r="HB214" i="23"/>
  <c r="HS214" i="23" s="1"/>
  <c r="HB396" i="23"/>
  <c r="HS396" i="23" s="1"/>
  <c r="HB242" i="23"/>
  <c r="HS242" i="23" s="1"/>
  <c r="HB112" i="23"/>
  <c r="HS112" i="23" s="1"/>
  <c r="HB146" i="23"/>
  <c r="HB343" i="23"/>
  <c r="HS343" i="23" s="1"/>
  <c r="HB280" i="23"/>
  <c r="HS280" i="23" s="1"/>
  <c r="HB338" i="23"/>
  <c r="HS338" i="23" s="1"/>
  <c r="HB328" i="23"/>
  <c r="HS328" i="23" s="1"/>
  <c r="HB89" i="23"/>
  <c r="HS89" i="23" s="1"/>
  <c r="HB207" i="23"/>
  <c r="HS207" i="23" s="1"/>
  <c r="HB272" i="23"/>
  <c r="HS272" i="23" s="1"/>
  <c r="HB369" i="23"/>
  <c r="HS369" i="23" s="1"/>
  <c r="HB101" i="23"/>
  <c r="HS101" i="23" s="1"/>
  <c r="HB62" i="23"/>
  <c r="HS62" i="23" s="1"/>
  <c r="HB164" i="23"/>
  <c r="HS164" i="23" s="1"/>
  <c r="HB198" i="23"/>
  <c r="HS198" i="23" s="1"/>
  <c r="HB253" i="23"/>
  <c r="HS253" i="23" s="1"/>
  <c r="HB95" i="23"/>
  <c r="HS95" i="23" s="1"/>
  <c r="HB53" i="23"/>
  <c r="HS53" i="23" s="1"/>
  <c r="HB258" i="23"/>
  <c r="HS258" i="23" s="1"/>
  <c r="HB292" i="23"/>
  <c r="HS292" i="23" s="1"/>
  <c r="HB275" i="23"/>
  <c r="HS275" i="23" s="1"/>
  <c r="HB244" i="23"/>
  <c r="HS244" i="23" s="1"/>
  <c r="HB310" i="23"/>
  <c r="HS310" i="23" s="1"/>
  <c r="HB120" i="23"/>
  <c r="HS120" i="23" s="1"/>
  <c r="HB216" i="23"/>
  <c r="HS216" i="23" s="1"/>
  <c r="HB315" i="23"/>
  <c r="HS315" i="23" s="1"/>
  <c r="HB16" i="23"/>
  <c r="HB374" i="23"/>
  <c r="HS374" i="23" s="1"/>
  <c r="HB123" i="23"/>
  <c r="HS123" i="23" s="1"/>
  <c r="HB80" i="23"/>
  <c r="HS80" i="23" s="1"/>
  <c r="HB217" i="23"/>
  <c r="HS217" i="23" s="1"/>
  <c r="HB237" i="23"/>
  <c r="HS237" i="23" s="1"/>
  <c r="HB68" i="23"/>
  <c r="HS68" i="23" s="1"/>
  <c r="HB340" i="23"/>
  <c r="HS340" i="23" s="1"/>
  <c r="HB142" i="23"/>
  <c r="HS142" i="23" s="1"/>
  <c r="HB211" i="23"/>
  <c r="HS211" i="23" s="1"/>
  <c r="HB232" i="23"/>
  <c r="HS232" i="23" s="1"/>
  <c r="HB248" i="23"/>
  <c r="HS248" i="23" s="1"/>
  <c r="HB259" i="23"/>
  <c r="HS259" i="23" s="1"/>
  <c r="HB225" i="23"/>
  <c r="HS225" i="23" s="1"/>
  <c r="HB72" i="23"/>
  <c r="HS72" i="23" s="1"/>
  <c r="HB30" i="23"/>
  <c r="HB20" i="23"/>
  <c r="HB390" i="23"/>
  <c r="HS390" i="23" s="1"/>
  <c r="HB265" i="23"/>
  <c r="HS265" i="23" s="1"/>
  <c r="HB21" i="23"/>
  <c r="HS21" i="23" s="1"/>
  <c r="HB90" i="23"/>
  <c r="HS90" i="23" s="1"/>
  <c r="HB125" i="23"/>
  <c r="HS125" i="23" s="1"/>
  <c r="HB228" i="23"/>
  <c r="HS228" i="23" s="1"/>
  <c r="HB28" i="23"/>
  <c r="HS28" i="23" s="1"/>
  <c r="HB213" i="23"/>
  <c r="HS213" i="23" s="1"/>
  <c r="HB286" i="23"/>
  <c r="HS286" i="23" s="1"/>
  <c r="HB27" i="23"/>
  <c r="HS27" i="23" s="1"/>
  <c r="HB347" i="23"/>
  <c r="HS347" i="23" s="1"/>
  <c r="HB260" i="23"/>
  <c r="HS260" i="23" s="1"/>
  <c r="HB359" i="23"/>
  <c r="HS359" i="23" s="1"/>
  <c r="HB302" i="23"/>
  <c r="HS302" i="23" s="1"/>
  <c r="HB209" i="23"/>
  <c r="HS209" i="23" s="1"/>
  <c r="HB281" i="23"/>
  <c r="HS281" i="23" s="1"/>
  <c r="HB307" i="23"/>
  <c r="HS307" i="23" s="1"/>
  <c r="HB103" i="23"/>
  <c r="HS103" i="23" s="1"/>
  <c r="HB243" i="23"/>
  <c r="HS243" i="23" s="1"/>
  <c r="HB31" i="23"/>
  <c r="HS31" i="23" s="1"/>
  <c r="HB234" i="23"/>
  <c r="HS234" i="23" s="1"/>
  <c r="HB138" i="23"/>
  <c r="HS138" i="23" s="1"/>
  <c r="HB86" i="23"/>
  <c r="HS86" i="23" s="1"/>
  <c r="HB304" i="23"/>
  <c r="HS304" i="23" s="1"/>
  <c r="HB57" i="23"/>
  <c r="HS57" i="23" s="1"/>
  <c r="HB163" i="23"/>
  <c r="HS163" i="23" s="1"/>
  <c r="HB129" i="23"/>
  <c r="HS129" i="23" s="1"/>
  <c r="HB269" i="23"/>
  <c r="HS269" i="23" s="1"/>
  <c r="HB160" i="23"/>
  <c r="HS160" i="23" s="1"/>
  <c r="HB363" i="23"/>
  <c r="HS363" i="23" s="1"/>
  <c r="HB255" i="23"/>
  <c r="HS255" i="23" s="1"/>
  <c r="HB189" i="23"/>
  <c r="HS189" i="23" s="1"/>
  <c r="HB126" i="23"/>
  <c r="HS126" i="23" s="1"/>
  <c r="HB261" i="23"/>
  <c r="HS261" i="23" s="1"/>
  <c r="HB77" i="23"/>
  <c r="HS77" i="23" s="1"/>
  <c r="HB357" i="23"/>
  <c r="HS357" i="23" s="1"/>
  <c r="HB81" i="23"/>
  <c r="HS81" i="23" s="1"/>
  <c r="HB379" i="23"/>
  <c r="HS379" i="23" s="1"/>
  <c r="HB264" i="23"/>
  <c r="HS264" i="23" s="1"/>
  <c r="HB151" i="23"/>
  <c r="HS151" i="23" s="1"/>
  <c r="HB133" i="23"/>
  <c r="HS133" i="23" s="1"/>
  <c r="HB124" i="23"/>
  <c r="HS124" i="23" s="1"/>
  <c r="HB150" i="23"/>
  <c r="HS150" i="23" s="1"/>
  <c r="HB174" i="23"/>
  <c r="HS174" i="23" s="1"/>
  <c r="HB303" i="23"/>
  <c r="HS303" i="23" s="1"/>
  <c r="HB29" i="23"/>
  <c r="HS29" i="23" s="1"/>
  <c r="HB109" i="23"/>
  <c r="HS109" i="23" s="1"/>
  <c r="HB282" i="23"/>
  <c r="HS282" i="23" s="1"/>
  <c r="HB334" i="23"/>
  <c r="HS334" i="23" s="1"/>
  <c r="HB306" i="23"/>
  <c r="HS306" i="23" s="1"/>
  <c r="HB104" i="23"/>
  <c r="HS104" i="23" s="1"/>
  <c r="HB169" i="23"/>
  <c r="HS169" i="23" s="1"/>
  <c r="HB76" i="23"/>
  <c r="HS76" i="23" s="1"/>
  <c r="HB210" i="23"/>
  <c r="HS210" i="23" s="1"/>
  <c r="HB222" i="23"/>
  <c r="HS222" i="23" s="1"/>
  <c r="HB218" i="23"/>
  <c r="HS218" i="23" s="1"/>
  <c r="HB188" i="23"/>
  <c r="HS188" i="23" s="1"/>
  <c r="HB345" i="23"/>
  <c r="HS345" i="23" s="1"/>
  <c r="HB46" i="23"/>
  <c r="HS46" i="23" s="1"/>
  <c r="HB171" i="23"/>
  <c r="HS171" i="23" s="1"/>
  <c r="HB139" i="23"/>
  <c r="HS139" i="23" s="1"/>
  <c r="HB317" i="23"/>
  <c r="HS317" i="23" s="1"/>
  <c r="HB263" i="23"/>
  <c r="HS263" i="23" s="1"/>
  <c r="HB395" i="23"/>
  <c r="HS395" i="23" s="1"/>
  <c r="HB44" i="23"/>
  <c r="HS44" i="23" s="1"/>
  <c r="HB219" i="23"/>
  <c r="HS219" i="23" s="1"/>
  <c r="HB229" i="23"/>
  <c r="HS229" i="23" s="1"/>
  <c r="HB293" i="23"/>
  <c r="HS293" i="23" s="1"/>
  <c r="HB254" i="23"/>
  <c r="HS254" i="23" s="1"/>
  <c r="HB155" i="23"/>
  <c r="HS155" i="23" s="1"/>
  <c r="HB183" i="23"/>
  <c r="HS183" i="23" s="1"/>
  <c r="HB365" i="23"/>
  <c r="HS365" i="23" s="1"/>
  <c r="HB69" i="23"/>
  <c r="HS69" i="23" s="1"/>
  <c r="HB376" i="23"/>
  <c r="HS376" i="23" s="1"/>
  <c r="HB333" i="23"/>
  <c r="HS333" i="23" s="1"/>
  <c r="HB78" i="23"/>
  <c r="HS78" i="23" s="1"/>
  <c r="HB233" i="23"/>
  <c r="HS233" i="23" s="1"/>
  <c r="HB17" i="23"/>
  <c r="HS17" i="23" s="1"/>
  <c r="HB153" i="23"/>
  <c r="HS153" i="23" s="1"/>
  <c r="HB352" i="23"/>
  <c r="HS352" i="23" s="1"/>
  <c r="HB186" i="23"/>
  <c r="HS186" i="23" s="1"/>
  <c r="HB45" i="23"/>
  <c r="HS45" i="23" s="1"/>
  <c r="HB393" i="23"/>
  <c r="HS393" i="23" s="1"/>
  <c r="HB329" i="23"/>
  <c r="HS329" i="23" s="1"/>
  <c r="HB351" i="23"/>
  <c r="HS351" i="23" s="1"/>
  <c r="HB65" i="23"/>
  <c r="HS65" i="23" s="1"/>
  <c r="HB271" i="23"/>
  <c r="HS271" i="23" s="1"/>
  <c r="HB203" i="23"/>
  <c r="HS203" i="23" s="1"/>
  <c r="HB326" i="23"/>
  <c r="HS326" i="23" s="1"/>
  <c r="HB176" i="23"/>
  <c r="HS176" i="23" s="1"/>
  <c r="HB67" i="23"/>
  <c r="HS67" i="23" s="1"/>
  <c r="HB117" i="23"/>
  <c r="HS117" i="23" s="1"/>
  <c r="HB201" i="23"/>
  <c r="HS201" i="23" s="1"/>
  <c r="HB177" i="23"/>
  <c r="HS177" i="23" s="1"/>
  <c r="HB383" i="23"/>
  <c r="HS383" i="23" s="1"/>
  <c r="HB70" i="23"/>
  <c r="HS70" i="23" s="1"/>
  <c r="HA408" i="23"/>
  <c r="HR64" i="23"/>
  <c r="HR408" i="23" s="1"/>
  <c r="HR20" i="23"/>
  <c r="HA424" i="23"/>
  <c r="HA414" i="23"/>
  <c r="HA425" i="23"/>
  <c r="HR35" i="23"/>
  <c r="HR425" i="23" s="1"/>
  <c r="HA415" i="23"/>
  <c r="HR147" i="23"/>
  <c r="HR415" i="23" s="1"/>
  <c r="HA423" i="23"/>
  <c r="HR14" i="23"/>
  <c r="HA405" i="23"/>
  <c r="HA398" i="23"/>
  <c r="HR87" i="23"/>
  <c r="HR413" i="23" s="1"/>
  <c r="HA413" i="23"/>
  <c r="HA411" i="23"/>
  <c r="HR25" i="23"/>
  <c r="HA426" i="23"/>
  <c r="HA412" i="23"/>
  <c r="HR30" i="23"/>
  <c r="HR412" i="23" s="1"/>
  <c r="HA406" i="23"/>
  <c r="HR56" i="23"/>
  <c r="HR406" i="23" s="1"/>
  <c r="HR22" i="23"/>
  <c r="HR418" i="23" s="1"/>
  <c r="HA418" i="23"/>
  <c r="HR146" i="23"/>
  <c r="HR410" i="23" s="1"/>
  <c r="HA410" i="23"/>
  <c r="HR23" i="23"/>
  <c r="HA420" i="23"/>
  <c r="HA409" i="23"/>
  <c r="HA419" i="23"/>
  <c r="HR16" i="23"/>
  <c r="HR419" i="23" s="1"/>
  <c r="HA422" i="23"/>
  <c r="HR15" i="23"/>
  <c r="L176" i="26"/>
  <c r="L165" i="26"/>
  <c r="L167" i="26"/>
  <c r="L175" i="26"/>
  <c r="L173" i="26"/>
  <c r="L179" i="26"/>
  <c r="L166" i="26"/>
  <c r="L164" i="26"/>
  <c r="L177" i="26"/>
  <c r="L170" i="26"/>
  <c r="L169" i="26"/>
  <c r="L163" i="26"/>
  <c r="L178" i="26"/>
  <c r="L168" i="26"/>
  <c r="L174" i="26"/>
  <c r="GL422" i="23" l="1"/>
  <c r="EN162" i="23"/>
  <c r="EN82" i="23"/>
  <c r="EN371" i="23"/>
  <c r="K158" i="26"/>
  <c r="EN335" i="23"/>
  <c r="EN244" i="23"/>
  <c r="EN394" i="23"/>
  <c r="W38" i="33" s="1"/>
  <c r="EN354" i="23"/>
  <c r="W36" i="33" s="1"/>
  <c r="EN107" i="23"/>
  <c r="EN122" i="23"/>
  <c r="EN188" i="23"/>
  <c r="EN126" i="23"/>
  <c r="EN377" i="23"/>
  <c r="EN125" i="23"/>
  <c r="EN307" i="23"/>
  <c r="EN78" i="23"/>
  <c r="EN221" i="23"/>
  <c r="W51" i="33" s="1"/>
  <c r="EN214" i="23"/>
  <c r="EN216" i="23"/>
  <c r="EN258" i="23"/>
  <c r="EN86" i="23"/>
  <c r="EN276" i="23"/>
  <c r="EN91" i="23"/>
  <c r="EN40" i="23"/>
  <c r="EN145" i="23"/>
  <c r="EN38" i="23"/>
  <c r="EN201" i="23"/>
  <c r="EN113" i="23"/>
  <c r="EN306" i="23"/>
  <c r="EN106" i="23"/>
  <c r="EN366" i="23"/>
  <c r="EN328" i="23"/>
  <c r="EN187" i="23"/>
  <c r="EN99" i="23"/>
  <c r="EN301" i="23"/>
  <c r="W56" i="33" s="1"/>
  <c r="EN361" i="23"/>
  <c r="EN210" i="23"/>
  <c r="EN241" i="23"/>
  <c r="EN148" i="23"/>
  <c r="W24" i="33" s="1"/>
  <c r="EN344" i="23"/>
  <c r="W35" i="33" s="1"/>
  <c r="EN302" i="23"/>
  <c r="EN248" i="23"/>
  <c r="EN101" i="23"/>
  <c r="EN72" i="23"/>
  <c r="EN186" i="23"/>
  <c r="EN175" i="23"/>
  <c r="GL424" i="23"/>
  <c r="EN89" i="23"/>
  <c r="EN159" i="23"/>
  <c r="EN238" i="23"/>
  <c r="EN227" i="23"/>
  <c r="EN274" i="23"/>
  <c r="EN177" i="23"/>
  <c r="EN68" i="23"/>
  <c r="EN317" i="23"/>
  <c r="EN292" i="23"/>
  <c r="EN237" i="23"/>
  <c r="EN322" i="23"/>
  <c r="EN218" i="23"/>
  <c r="EN39" i="23"/>
  <c r="EN100" i="23"/>
  <c r="EN133" i="23"/>
  <c r="EN226" i="23"/>
  <c r="W30" i="33" s="1"/>
  <c r="EN69" i="23"/>
  <c r="EN102" i="23"/>
  <c r="EN150" i="23"/>
  <c r="EN332" i="23"/>
  <c r="EN114" i="23"/>
  <c r="EN184" i="23"/>
  <c r="W49" i="33" s="1"/>
  <c r="EN37" i="23"/>
  <c r="EN297" i="23"/>
  <c r="EN387" i="23"/>
  <c r="EN45" i="23"/>
  <c r="EN348" i="23"/>
  <c r="EN128" i="23"/>
  <c r="EN272" i="23"/>
  <c r="EN123" i="23"/>
  <c r="EN51" i="23"/>
  <c r="EN58" i="23"/>
  <c r="EN174" i="23"/>
  <c r="EN378" i="23"/>
  <c r="EN375" i="23"/>
  <c r="EN97" i="23"/>
  <c r="EN183" i="23"/>
  <c r="EN63" i="23"/>
  <c r="EN281" i="23"/>
  <c r="EN392" i="23"/>
  <c r="EN329" i="23"/>
  <c r="EN240" i="23"/>
  <c r="EN245" i="23"/>
  <c r="EN208" i="23"/>
  <c r="EN121" i="23"/>
  <c r="EN313" i="23"/>
  <c r="EN130" i="23"/>
  <c r="EN257" i="23"/>
  <c r="EN386" i="23"/>
  <c r="EN351" i="23"/>
  <c r="EN290" i="23"/>
  <c r="EN136" i="23"/>
  <c r="EN263" i="23"/>
  <c r="GM31" i="23"/>
  <c r="FE412" i="23"/>
  <c r="GM32" i="23"/>
  <c r="GM414" i="23" s="1"/>
  <c r="FE414" i="23"/>
  <c r="GM18" i="23"/>
  <c r="GM419" i="23" s="1"/>
  <c r="FE419" i="23"/>
  <c r="GM214" i="23"/>
  <c r="GM415" i="23" s="1"/>
  <c r="FE415" i="23"/>
  <c r="GM24" i="23"/>
  <c r="FE420" i="23"/>
  <c r="FE409" i="23"/>
  <c r="GM17" i="23"/>
  <c r="FE423" i="23"/>
  <c r="FE398" i="23"/>
  <c r="FE405" i="23"/>
  <c r="GM53" i="23"/>
  <c r="GM425" i="23" s="1"/>
  <c r="FE425" i="23"/>
  <c r="GM44" i="23"/>
  <c r="GM426" i="23" s="1"/>
  <c r="FE426" i="23"/>
  <c r="GM82" i="23"/>
  <c r="GM408" i="23" s="1"/>
  <c r="FE408" i="23"/>
  <c r="GM26" i="23"/>
  <c r="FE422" i="23"/>
  <c r="GM40" i="23"/>
  <c r="FE411" i="23"/>
  <c r="GM95" i="23"/>
  <c r="GM421" i="23" s="1"/>
  <c r="FE421" i="23"/>
  <c r="EN286" i="23"/>
  <c r="EN269" i="23"/>
  <c r="EN309" i="23"/>
  <c r="EN358" i="23"/>
  <c r="EN112" i="23"/>
  <c r="EN243" i="23"/>
  <c r="EN224" i="23"/>
  <c r="EN331" i="23"/>
  <c r="EN310" i="23"/>
  <c r="EN206" i="23"/>
  <c r="EN215" i="23"/>
  <c r="EN109" i="23"/>
  <c r="W43" i="33" s="1"/>
  <c r="EN357" i="23"/>
  <c r="GM142" i="23"/>
  <c r="GM407" i="23" s="1"/>
  <c r="FE407" i="23"/>
  <c r="GL409" i="23"/>
  <c r="GL420" i="23"/>
  <c r="GL423" i="23"/>
  <c r="GL398" i="23"/>
  <c r="GL405" i="23"/>
  <c r="GL411" i="23"/>
  <c r="GL412" i="23"/>
  <c r="GL418" i="23"/>
  <c r="GM179" i="23"/>
  <c r="GM413" i="23" s="1"/>
  <c r="FE413" i="23"/>
  <c r="GM62" i="23"/>
  <c r="GM406" i="23" s="1"/>
  <c r="FE406" i="23"/>
  <c r="GM42" i="23"/>
  <c r="FE424" i="23"/>
  <c r="GM27" i="23"/>
  <c r="FE418" i="23"/>
  <c r="EN73" i="23"/>
  <c r="EN193" i="23"/>
  <c r="EN46" i="23"/>
  <c r="EN203" i="23"/>
  <c r="EN264" i="23"/>
  <c r="EN232" i="23"/>
  <c r="EN88" i="23"/>
  <c r="EN330" i="23"/>
  <c r="EN154" i="23"/>
  <c r="W25" i="33" s="1"/>
  <c r="EN169" i="23"/>
  <c r="EN279" i="23"/>
  <c r="EN84" i="23"/>
  <c r="EN62" i="23"/>
  <c r="EN305" i="23"/>
  <c r="EN283" i="23"/>
  <c r="EN110" i="23"/>
  <c r="EN47" i="23"/>
  <c r="EN138" i="23"/>
  <c r="EN278" i="23"/>
  <c r="EN189" i="23"/>
  <c r="EN299" i="23"/>
  <c r="EN160" i="23"/>
  <c r="EN362" i="23"/>
  <c r="EN142" i="23"/>
  <c r="EN324" i="23"/>
  <c r="EN355" i="23"/>
  <c r="W37" i="33" s="1"/>
  <c r="EN395" i="23"/>
  <c r="EN92" i="23"/>
  <c r="EN333" i="23"/>
  <c r="EN42" i="23"/>
  <c r="EN71" i="23"/>
  <c r="EN343" i="23"/>
  <c r="EN27" i="23"/>
  <c r="EN396" i="23"/>
  <c r="W39" i="33" s="1"/>
  <c r="EN36" i="23"/>
  <c r="EN24" i="23"/>
  <c r="EN204" i="23"/>
  <c r="EN352" i="23"/>
  <c r="EN194" i="23"/>
  <c r="EN261" i="23"/>
  <c r="EN119" i="23"/>
  <c r="EN115" i="23"/>
  <c r="EN336" i="23"/>
  <c r="EN195" i="23"/>
  <c r="EN132" i="23"/>
  <c r="EN129" i="23"/>
  <c r="EN178" i="23"/>
  <c r="EN209" i="23"/>
  <c r="W29" i="33" s="1"/>
  <c r="EN103" i="23"/>
  <c r="EN43" i="23"/>
  <c r="EN249" i="23"/>
  <c r="EN339" i="23"/>
  <c r="EN77" i="23"/>
  <c r="EN191" i="23"/>
  <c r="EN28" i="23"/>
  <c r="EN172" i="23"/>
  <c r="EN80" i="23"/>
  <c r="EN26" i="23"/>
  <c r="EN74" i="23"/>
  <c r="EN308" i="23"/>
  <c r="EN268" i="23"/>
  <c r="EN246" i="23"/>
  <c r="EN388" i="23"/>
  <c r="EN374" i="23"/>
  <c r="EN48" i="23"/>
  <c r="EN338" i="23"/>
  <c r="EN41" i="23"/>
  <c r="EN356" i="23"/>
  <c r="EN391" i="23"/>
  <c r="EN287" i="23"/>
  <c r="EN52" i="23"/>
  <c r="EN296" i="23"/>
  <c r="EN212" i="23"/>
  <c r="EN31" i="23"/>
  <c r="EN323" i="23"/>
  <c r="EN61" i="23"/>
  <c r="EN50" i="23"/>
  <c r="EN29" i="23"/>
  <c r="EN298" i="23"/>
  <c r="EN311" i="23"/>
  <c r="EN277" i="23"/>
  <c r="EN197" i="23"/>
  <c r="DW412" i="23"/>
  <c r="DE425" i="23"/>
  <c r="EM35" i="23"/>
  <c r="EM425" i="23" s="1"/>
  <c r="EN170" i="23"/>
  <c r="EN217" i="23"/>
  <c r="EN33" i="23"/>
  <c r="EN76" i="23"/>
  <c r="EN349" i="23"/>
  <c r="EN161" i="23"/>
  <c r="EN293" i="23"/>
  <c r="EN321" i="23"/>
  <c r="EN211" i="23"/>
  <c r="EN294" i="23"/>
  <c r="EN372" i="23"/>
  <c r="EN95" i="23"/>
  <c r="EN171" i="23"/>
  <c r="DW418" i="23"/>
  <c r="DE420" i="23"/>
  <c r="DE409" i="23"/>
  <c r="EM23" i="23"/>
  <c r="EN152" i="23"/>
  <c r="EN198" i="23"/>
  <c r="DF56" i="23"/>
  <c r="CO406" i="23"/>
  <c r="EN120" i="23"/>
  <c r="EN222" i="23"/>
  <c r="EN79" i="23"/>
  <c r="DE413" i="23"/>
  <c r="EM87" i="23"/>
  <c r="EM413" i="23" s="1"/>
  <c r="DF146" i="23"/>
  <c r="CO410" i="23"/>
  <c r="DF23" i="23"/>
  <c r="CO420" i="23"/>
  <c r="CO409" i="23"/>
  <c r="DF64" i="23"/>
  <c r="CO408" i="23"/>
  <c r="DF35" i="23"/>
  <c r="CO425" i="23"/>
  <c r="DE415" i="23"/>
  <c r="EM147" i="23"/>
  <c r="EM415" i="23" s="1"/>
  <c r="EN116" i="23"/>
  <c r="EN229" i="23"/>
  <c r="W52" i="33" s="1"/>
  <c r="EN320" i="23"/>
  <c r="EN135" i="23"/>
  <c r="EN104" i="23"/>
  <c r="EN270" i="23"/>
  <c r="EN75" i="23"/>
  <c r="EN363" i="23"/>
  <c r="EN65" i="23"/>
  <c r="EM22" i="23"/>
  <c r="EM418" i="23" s="1"/>
  <c r="DE418" i="23"/>
  <c r="EN139" i="23"/>
  <c r="EN303" i="23"/>
  <c r="EN207" i="23"/>
  <c r="EN236" i="23"/>
  <c r="EN254" i="23"/>
  <c r="W32" i="33" s="1"/>
  <c r="EN223" i="23"/>
  <c r="EM16" i="23"/>
  <c r="EM419" i="23" s="1"/>
  <c r="DE419" i="23"/>
  <c r="V84" i="26"/>
  <c r="DW421" i="23"/>
  <c r="EN228" i="23"/>
  <c r="EN118" i="23"/>
  <c r="EN176" i="23"/>
  <c r="EN255" i="23"/>
  <c r="DW408" i="23"/>
  <c r="EN163" i="23"/>
  <c r="EN155" i="23"/>
  <c r="EN199" i="23"/>
  <c r="EN85" i="23"/>
  <c r="DW422" i="23"/>
  <c r="EN233" i="23"/>
  <c r="DE424" i="23"/>
  <c r="DE414" i="23"/>
  <c r="EM20" i="23"/>
  <c r="EN151" i="23"/>
  <c r="EN337" i="23"/>
  <c r="EN251" i="23"/>
  <c r="W31" i="33" s="1"/>
  <c r="DW415" i="23"/>
  <c r="EN18" i="23"/>
  <c r="DE398" i="23"/>
  <c r="DE423" i="23"/>
  <c r="EM14" i="23"/>
  <c r="DE405" i="23"/>
  <c r="EN94" i="23"/>
  <c r="W21" i="33" s="1"/>
  <c r="DF20" i="23"/>
  <c r="CO424" i="23"/>
  <c r="CO414" i="23"/>
  <c r="EN111" i="23"/>
  <c r="EN234" i="23"/>
  <c r="EN66" i="23"/>
  <c r="EN108" i="23"/>
  <c r="DW411" i="23"/>
  <c r="DW426" i="23"/>
  <c r="DE406" i="23"/>
  <c r="EM56" i="23"/>
  <c r="EM406" i="23" s="1"/>
  <c r="W20" i="26"/>
  <c r="DW407" i="23"/>
  <c r="EN379" i="23"/>
  <c r="DF83" i="23"/>
  <c r="CO421" i="23"/>
  <c r="EN304" i="23"/>
  <c r="DW419" i="23"/>
  <c r="EN242" i="23"/>
  <c r="EN314" i="23"/>
  <c r="EN384" i="23"/>
  <c r="EN364" i="23"/>
  <c r="EN341" i="23"/>
  <c r="CO415" i="23"/>
  <c r="DF147" i="23"/>
  <c r="EN179" i="23"/>
  <c r="W48" i="33" s="1"/>
  <c r="EN259" i="23"/>
  <c r="EN282" i="23"/>
  <c r="EN105" i="23"/>
  <c r="EN213" i="23"/>
  <c r="EN67" i="23"/>
  <c r="W42" i="33" s="1"/>
  <c r="EN54" i="23"/>
  <c r="HR422" i="23"/>
  <c r="EN300" i="23"/>
  <c r="EN231" i="23"/>
  <c r="EN165" i="23"/>
  <c r="CO411" i="23"/>
  <c r="DF25" i="23"/>
  <c r="CO426" i="23"/>
  <c r="DW398" i="23"/>
  <c r="DW405" i="23"/>
  <c r="DW423" i="23"/>
  <c r="EN192" i="23"/>
  <c r="EN140" i="23"/>
  <c r="EN256" i="23"/>
  <c r="EN271" i="23"/>
  <c r="DE410" i="23"/>
  <c r="EM146" i="23"/>
  <c r="EM410" i="23" s="1"/>
  <c r="EN90" i="23"/>
  <c r="EN382" i="23"/>
  <c r="EN181" i="23"/>
  <c r="W26" i="33" s="1"/>
  <c r="EN200" i="23"/>
  <c r="W50" i="33" s="1"/>
  <c r="EN327" i="23"/>
  <c r="EN373" i="23"/>
  <c r="CO419" i="23"/>
  <c r="DF16" i="23"/>
  <c r="EN380" i="23"/>
  <c r="EN376" i="23"/>
  <c r="EN250" i="23"/>
  <c r="DF15" i="23"/>
  <c r="CO422" i="23"/>
  <c r="EN285" i="23"/>
  <c r="EN32" i="23"/>
  <c r="EN239" i="23"/>
  <c r="EN225" i="23"/>
  <c r="DE422" i="23"/>
  <c r="EM15" i="23"/>
  <c r="EN295" i="23"/>
  <c r="EN383" i="23"/>
  <c r="EN262" i="23"/>
  <c r="EN220" i="23"/>
  <c r="EN164" i="23"/>
  <c r="EN157" i="23"/>
  <c r="EN49" i="23"/>
  <c r="W41" i="33" s="1"/>
  <c r="EN345" i="23"/>
  <c r="EN289" i="23"/>
  <c r="EN205" i="23"/>
  <c r="W28" i="33" s="1"/>
  <c r="EN149" i="23"/>
  <c r="EN365" i="23"/>
  <c r="EN280" i="23"/>
  <c r="W34" i="33" s="1"/>
  <c r="EN141" i="23"/>
  <c r="EN70" i="23"/>
  <c r="CO398" i="23"/>
  <c r="CO405" i="23"/>
  <c r="DF14" i="23"/>
  <c r="CO423" i="23"/>
  <c r="EN284" i="23"/>
  <c r="EN393" i="23"/>
  <c r="EN266" i="23"/>
  <c r="EN173" i="23"/>
  <c r="EN360" i="23"/>
  <c r="EN385" i="23"/>
  <c r="EN117" i="23"/>
  <c r="EN252" i="23"/>
  <c r="W53" i="33" s="1"/>
  <c r="EN347" i="23"/>
  <c r="EN190" i="23"/>
  <c r="EN19" i="23"/>
  <c r="EN21" i="23"/>
  <c r="EN315" i="23"/>
  <c r="EN185" i="23"/>
  <c r="EN312" i="23"/>
  <c r="EN219" i="23"/>
  <c r="EN265" i="23"/>
  <c r="EN158" i="23"/>
  <c r="EN369" i="23"/>
  <c r="EN134" i="23"/>
  <c r="W23" i="33" s="1"/>
  <c r="EN342" i="23"/>
  <c r="EN81" i="23"/>
  <c r="EN202" i="23"/>
  <c r="EN96" i="23"/>
  <c r="EM64" i="23"/>
  <c r="EM408" i="23" s="1"/>
  <c r="DE408" i="23"/>
  <c r="W83" i="26"/>
  <c r="W82" i="26"/>
  <c r="EN55" i="23"/>
  <c r="CO418" i="23"/>
  <c r="DF22" i="23"/>
  <c r="EN390" i="23"/>
  <c r="EN316" i="23"/>
  <c r="EN166" i="23"/>
  <c r="EN180" i="23"/>
  <c r="EN273" i="23"/>
  <c r="W55" i="33" s="1"/>
  <c r="EM83" i="23"/>
  <c r="EM421" i="23" s="1"/>
  <c r="DE421" i="23"/>
  <c r="DW413" i="23"/>
  <c r="EN367" i="23"/>
  <c r="EN370" i="23"/>
  <c r="DE411" i="23"/>
  <c r="DE426" i="23"/>
  <c r="EM25" i="23"/>
  <c r="EN359" i="23"/>
  <c r="EN230" i="23"/>
  <c r="DW409" i="23"/>
  <c r="DW420" i="23"/>
  <c r="EN137" i="23"/>
  <c r="W45" i="33" s="1"/>
  <c r="EN253" i="23"/>
  <c r="EN124" i="23"/>
  <c r="EN325" i="23"/>
  <c r="EN182" i="23"/>
  <c r="W27" i="33" s="1"/>
  <c r="EN34" i="23"/>
  <c r="EN260" i="23"/>
  <c r="W54" i="33" s="1"/>
  <c r="EN156" i="23"/>
  <c r="EN60" i="23"/>
  <c r="W20" i="33" s="1"/>
  <c r="EN143" i="23"/>
  <c r="EN144" i="23"/>
  <c r="EN196" i="23"/>
  <c r="DF93" i="23"/>
  <c r="DF407" i="23" s="1"/>
  <c r="W66" i="26"/>
  <c r="CO407" i="23"/>
  <c r="CO413" i="23"/>
  <c r="DF87" i="23"/>
  <c r="EN291" i="23"/>
  <c r="EN127" i="23"/>
  <c r="EN353" i="23"/>
  <c r="EN17" i="23"/>
  <c r="EN57" i="23"/>
  <c r="EN389" i="23"/>
  <c r="CO412" i="23"/>
  <c r="DF30" i="23"/>
  <c r="EN153" i="23"/>
  <c r="EN167" i="23"/>
  <c r="W47" i="33" s="1"/>
  <c r="EN350" i="23"/>
  <c r="EN346" i="23"/>
  <c r="EM30" i="23"/>
  <c r="EM412" i="23" s="1"/>
  <c r="DE412" i="23"/>
  <c r="DW425" i="23"/>
  <c r="EN53" i="23"/>
  <c r="EN131" i="23"/>
  <c r="EN275" i="23"/>
  <c r="EN368" i="23"/>
  <c r="EN98" i="23"/>
  <c r="EN59" i="23"/>
  <c r="EN288" i="23"/>
  <c r="EN319" i="23"/>
  <c r="EN334" i="23"/>
  <c r="EN326" i="23"/>
  <c r="EN168" i="23"/>
  <c r="EN235" i="23"/>
  <c r="EN340" i="23"/>
  <c r="EN267" i="23"/>
  <c r="W33" i="33" s="1"/>
  <c r="DW424" i="23"/>
  <c r="DW414" i="23"/>
  <c r="EN44" i="23"/>
  <c r="EN381" i="23"/>
  <c r="EN318" i="23"/>
  <c r="EN247" i="23"/>
  <c r="DW406" i="23"/>
  <c r="DE407" i="23"/>
  <c r="EM93" i="23"/>
  <c r="HB421" i="23"/>
  <c r="HS83" i="23"/>
  <c r="HS421" i="23" s="1"/>
  <c r="HB413" i="23"/>
  <c r="HS87" i="23"/>
  <c r="HS413" i="23" s="1"/>
  <c r="HB414" i="23"/>
  <c r="HS20" i="23"/>
  <c r="HB424" i="23"/>
  <c r="HB419" i="23"/>
  <c r="HS16" i="23"/>
  <c r="HS419" i="23" s="1"/>
  <c r="HB410" i="23"/>
  <c r="HS146" i="23"/>
  <c r="HS410" i="23" s="1"/>
  <c r="HS56" i="23"/>
  <c r="HS406" i="23" s="1"/>
  <c r="HB406" i="23"/>
  <c r="HB426" i="23"/>
  <c r="HS25" i="23"/>
  <c r="HB411" i="23"/>
  <c r="HR423" i="23"/>
  <c r="HR398" i="23"/>
  <c r="HR405" i="23"/>
  <c r="HR424" i="23"/>
  <c r="HR414" i="23"/>
  <c r="HB412" i="23"/>
  <c r="HS30" i="23"/>
  <c r="HS412" i="23" s="1"/>
  <c r="HS15" i="23"/>
  <c r="HB422" i="23"/>
  <c r="HB409" i="23"/>
  <c r="HB420" i="23"/>
  <c r="HS23" i="23"/>
  <c r="T97" i="26"/>
  <c r="T99" i="26" s="1"/>
  <c r="T95" i="26"/>
  <c r="T100" i="26" s="1"/>
  <c r="HR409" i="23"/>
  <c r="HR420" i="23"/>
  <c r="T18" i="26"/>
  <c r="HR407" i="23"/>
  <c r="HR411" i="23"/>
  <c r="HR426" i="23"/>
  <c r="HB415" i="23"/>
  <c r="HS147" i="23"/>
  <c r="HS415" i="23" s="1"/>
  <c r="HB405" i="23"/>
  <c r="HS14" i="23"/>
  <c r="HB398" i="23"/>
  <c r="HB423" i="23"/>
  <c r="U69" i="26"/>
  <c r="U70" i="26" s="1"/>
  <c r="U93" i="26" s="1"/>
  <c r="HS93" i="23"/>
  <c r="HB407" i="23"/>
  <c r="HS22" i="23"/>
  <c r="HS418" i="23" s="1"/>
  <c r="HB418" i="23"/>
  <c r="HB425" i="23"/>
  <c r="HS35" i="23"/>
  <c r="HS425" i="23" s="1"/>
  <c r="HB408" i="23"/>
  <c r="HS64" i="23"/>
  <c r="HS408" i="23" s="1"/>
  <c r="M172" i="26"/>
  <c r="G170" i="26"/>
  <c r="G179" i="26"/>
  <c r="G165" i="26"/>
  <c r="M171" i="26"/>
  <c r="G169" i="26"/>
  <c r="M161" i="26"/>
  <c r="G164" i="26"/>
  <c r="G173" i="26"/>
  <c r="G174" i="26"/>
  <c r="G166" i="26"/>
  <c r="M162" i="26"/>
  <c r="G167" i="26"/>
  <c r="G176" i="26"/>
  <c r="G168" i="26"/>
  <c r="W30" i="26"/>
  <c r="G178" i="26"/>
  <c r="M160" i="26"/>
  <c r="G163" i="26"/>
  <c r="G177" i="26"/>
  <c r="G175" i="26"/>
  <c r="GM418" i="23" l="1"/>
  <c r="GM424" i="23"/>
  <c r="GM411" i="23"/>
  <c r="GM422" i="23"/>
  <c r="GM423" i="23"/>
  <c r="GM405" i="23"/>
  <c r="GM398" i="23"/>
  <c r="K347" i="1" s="1"/>
  <c r="GM420" i="23"/>
  <c r="GM409" i="23"/>
  <c r="GM412" i="23"/>
  <c r="DF406" i="23"/>
  <c r="EN56" i="23"/>
  <c r="EN406" i="23" s="1"/>
  <c r="DF415" i="23"/>
  <c r="EN147" i="23"/>
  <c r="EN415" i="23" s="1"/>
  <c r="DF424" i="23"/>
  <c r="EN20" i="23"/>
  <c r="DF414" i="23"/>
  <c r="DF410" i="23"/>
  <c r="EN146" i="23"/>
  <c r="EN410" i="23" s="1"/>
  <c r="EN30" i="23"/>
  <c r="EN412" i="23" s="1"/>
  <c r="DF412" i="23"/>
  <c r="DF413" i="23"/>
  <c r="EN87" i="23"/>
  <c r="EN413" i="23" s="1"/>
  <c r="DF419" i="23"/>
  <c r="EN16" i="23"/>
  <c r="EN419" i="23" s="1"/>
  <c r="DF425" i="23"/>
  <c r="EN35" i="23"/>
  <c r="EN425" i="23" s="1"/>
  <c r="DF421" i="23"/>
  <c r="EN83" i="23"/>
  <c r="EN421" i="23" s="1"/>
  <c r="EM420" i="23"/>
  <c r="EM409" i="23"/>
  <c r="V67" i="26"/>
  <c r="EM407" i="23"/>
  <c r="V18" i="33"/>
  <c r="V58" i="33" s="1"/>
  <c r="V62" i="33" s="1"/>
  <c r="V63" i="33" s="1"/>
  <c r="EN22" i="23"/>
  <c r="EN418" i="23" s="1"/>
  <c r="DF418" i="23"/>
  <c r="DF405" i="23"/>
  <c r="DF423" i="23"/>
  <c r="EN14" i="23"/>
  <c r="DF398" i="23"/>
  <c r="DF426" i="23"/>
  <c r="EN25" i="23"/>
  <c r="DF411" i="23"/>
  <c r="EM423" i="23"/>
  <c r="EM405" i="23"/>
  <c r="EM398" i="23"/>
  <c r="HC3" i="23" s="1"/>
  <c r="EM424" i="23"/>
  <c r="EM414" i="23"/>
  <c r="DF408" i="23"/>
  <c r="EN64" i="23"/>
  <c r="EN408" i="23" s="1"/>
  <c r="EN93" i="23"/>
  <c r="DF422" i="23"/>
  <c r="EN15" i="23"/>
  <c r="EM411" i="23"/>
  <c r="EM426" i="23"/>
  <c r="W84" i="26"/>
  <c r="EM422" i="23"/>
  <c r="EN23" i="23"/>
  <c r="DF420" i="23"/>
  <c r="DF409" i="23"/>
  <c r="HS409" i="23"/>
  <c r="HS420" i="23"/>
  <c r="HS411" i="23"/>
  <c r="HS426" i="23"/>
  <c r="HS424" i="23"/>
  <c r="HS414" i="23"/>
  <c r="T21" i="26"/>
  <c r="T22" i="26" s="1"/>
  <c r="T30" i="26"/>
  <c r="HS398" i="23"/>
  <c r="HS405" i="23"/>
  <c r="HS423" i="23"/>
  <c r="HS422" i="23"/>
  <c r="HS407" i="23"/>
  <c r="U18" i="26"/>
  <c r="U21" i="26" s="1"/>
  <c r="U22" i="26" s="1"/>
  <c r="U97" i="26"/>
  <c r="U99" i="26" s="1"/>
  <c r="U95" i="26"/>
  <c r="U100" i="26" s="1"/>
  <c r="L171" i="26"/>
  <c r="L160" i="26"/>
  <c r="L172" i="26"/>
  <c r="L162" i="26"/>
  <c r="L161" i="26"/>
  <c r="EN422" i="23" l="1"/>
  <c r="EN420" i="23"/>
  <c r="EN409" i="23"/>
  <c r="EN411" i="23"/>
  <c r="EN426" i="23"/>
  <c r="EN424" i="23"/>
  <c r="EN414" i="23"/>
  <c r="EN423" i="23"/>
  <c r="EN398" i="23"/>
  <c r="HD3" i="23" s="1"/>
  <c r="HD252" i="23" s="1"/>
  <c r="HU252" i="23" s="1"/>
  <c r="EN405" i="23"/>
  <c r="HC368" i="23"/>
  <c r="HT368" i="23" s="1"/>
  <c r="HC142" i="23"/>
  <c r="HT142" i="23" s="1"/>
  <c r="HC254" i="23"/>
  <c r="HT254" i="23" s="1"/>
  <c r="HC143" i="23"/>
  <c r="HT143" i="23" s="1"/>
  <c r="HC63" i="23"/>
  <c r="HT63" i="23" s="1"/>
  <c r="HC183" i="23"/>
  <c r="HT183" i="23" s="1"/>
  <c r="HC87" i="23"/>
  <c r="HC178" i="23"/>
  <c r="HT178" i="23" s="1"/>
  <c r="HC212" i="23"/>
  <c r="HT212" i="23" s="1"/>
  <c r="HC305" i="23"/>
  <c r="HT305" i="23" s="1"/>
  <c r="HC245" i="23"/>
  <c r="HT245" i="23" s="1"/>
  <c r="HC223" i="23"/>
  <c r="HT223" i="23" s="1"/>
  <c r="HC366" i="23"/>
  <c r="HT366" i="23" s="1"/>
  <c r="HC218" i="23"/>
  <c r="HT218" i="23" s="1"/>
  <c r="HC69" i="23"/>
  <c r="HT69" i="23" s="1"/>
  <c r="HC57" i="23"/>
  <c r="HT57" i="23" s="1"/>
  <c r="HC221" i="23"/>
  <c r="HT221" i="23" s="1"/>
  <c r="HC185" i="23"/>
  <c r="HT185" i="23" s="1"/>
  <c r="HC242" i="23"/>
  <c r="HT242" i="23" s="1"/>
  <c r="HC182" i="23"/>
  <c r="HT182" i="23" s="1"/>
  <c r="HC354" i="23"/>
  <c r="HT354" i="23" s="1"/>
  <c r="HC389" i="23"/>
  <c r="HT389" i="23" s="1"/>
  <c r="HC287" i="23"/>
  <c r="HT287" i="23" s="1"/>
  <c r="HC51" i="23"/>
  <c r="HT51" i="23" s="1"/>
  <c r="HC189" i="23"/>
  <c r="HT189" i="23" s="1"/>
  <c r="HC130" i="23"/>
  <c r="HT130" i="23" s="1"/>
  <c r="HC22" i="23"/>
  <c r="HC62" i="23"/>
  <c r="HT62" i="23" s="1"/>
  <c r="HC383" i="23"/>
  <c r="HT383" i="23" s="1"/>
  <c r="HC255" i="23"/>
  <c r="HT255" i="23" s="1"/>
  <c r="HC177" i="23"/>
  <c r="HT177" i="23" s="1"/>
  <c r="HC93" i="23"/>
  <c r="HC169" i="23"/>
  <c r="HT169" i="23" s="1"/>
  <c r="HC336" i="23"/>
  <c r="HT336" i="23" s="1"/>
  <c r="HC111" i="23"/>
  <c r="HT111" i="23" s="1"/>
  <c r="HC157" i="23"/>
  <c r="HT157" i="23" s="1"/>
  <c r="HC330" i="23"/>
  <c r="HT330" i="23" s="1"/>
  <c r="HC230" i="23"/>
  <c r="HT230" i="23" s="1"/>
  <c r="HC345" i="23"/>
  <c r="HT345" i="23" s="1"/>
  <c r="HC292" i="23"/>
  <c r="HT292" i="23" s="1"/>
  <c r="HC125" i="23"/>
  <c r="HT125" i="23" s="1"/>
  <c r="HC390" i="23"/>
  <c r="HT390" i="23" s="1"/>
  <c r="HC187" i="23"/>
  <c r="HT187" i="23" s="1"/>
  <c r="HC119" i="23"/>
  <c r="HT119" i="23" s="1"/>
  <c r="HC320" i="23"/>
  <c r="HT320" i="23" s="1"/>
  <c r="HC201" i="23"/>
  <c r="HT201" i="23" s="1"/>
  <c r="HC378" i="23"/>
  <c r="HT378" i="23" s="1"/>
  <c r="HC137" i="23"/>
  <c r="HT137" i="23" s="1"/>
  <c r="HC139" i="23"/>
  <c r="HT139" i="23" s="1"/>
  <c r="HC116" i="23"/>
  <c r="HT116" i="23" s="1"/>
  <c r="HC32" i="23"/>
  <c r="HT32" i="23" s="1"/>
  <c r="HC284" i="23"/>
  <c r="HT284" i="23" s="1"/>
  <c r="HC31" i="23"/>
  <c r="HT31" i="23" s="1"/>
  <c r="HC147" i="23"/>
  <c r="HC209" i="23"/>
  <c r="HT209" i="23" s="1"/>
  <c r="HC213" i="23"/>
  <c r="HT213" i="23" s="1"/>
  <c r="HC377" i="23"/>
  <c r="HT377" i="23" s="1"/>
  <c r="HC126" i="23"/>
  <c r="HT126" i="23" s="1"/>
  <c r="HC55" i="23"/>
  <c r="HT55" i="23" s="1"/>
  <c r="HC56" i="23"/>
  <c r="HC256" i="23"/>
  <c r="HT256" i="23" s="1"/>
  <c r="HC38" i="23"/>
  <c r="HT38" i="23" s="1"/>
  <c r="HC386" i="23"/>
  <c r="HT386" i="23" s="1"/>
  <c r="HC322" i="23"/>
  <c r="HT322" i="23" s="1"/>
  <c r="HC235" i="23"/>
  <c r="HT235" i="23" s="1"/>
  <c r="HC286" i="23"/>
  <c r="HT286" i="23" s="1"/>
  <c r="HC257" i="23"/>
  <c r="HT257" i="23" s="1"/>
  <c r="HC333" i="23"/>
  <c r="HT333" i="23" s="1"/>
  <c r="HC311" i="23"/>
  <c r="HT311" i="23" s="1"/>
  <c r="HC215" i="23"/>
  <c r="HT215" i="23" s="1"/>
  <c r="HC79" i="23"/>
  <c r="HT79" i="23" s="1"/>
  <c r="HC388" i="23"/>
  <c r="HT388" i="23" s="1"/>
  <c r="HC267" i="23"/>
  <c r="HT267" i="23" s="1"/>
  <c r="HC359" i="23"/>
  <c r="HT359" i="23" s="1"/>
  <c r="HC384" i="23"/>
  <c r="HT384" i="23" s="1"/>
  <c r="HC260" i="23"/>
  <c r="HT260" i="23" s="1"/>
  <c r="HC145" i="23"/>
  <c r="HT145" i="23" s="1"/>
  <c r="HC294" i="23"/>
  <c r="HT294" i="23" s="1"/>
  <c r="HC380" i="23"/>
  <c r="HT380" i="23" s="1"/>
  <c r="HC207" i="23"/>
  <c r="HT207" i="23" s="1"/>
  <c r="HC313" i="23"/>
  <c r="HT313" i="23" s="1"/>
  <c r="HC327" i="23"/>
  <c r="HT327" i="23" s="1"/>
  <c r="HC337" i="23"/>
  <c r="HT337" i="23" s="1"/>
  <c r="HC106" i="23"/>
  <c r="HT106" i="23" s="1"/>
  <c r="HC20" i="23"/>
  <c r="HC107" i="23"/>
  <c r="HT107" i="23" s="1"/>
  <c r="HC264" i="23"/>
  <c r="HT264" i="23" s="1"/>
  <c r="HC309" i="23"/>
  <c r="HT309" i="23" s="1"/>
  <c r="HC122" i="23"/>
  <c r="HT122" i="23" s="1"/>
  <c r="HC351" i="23"/>
  <c r="HT351" i="23" s="1"/>
  <c r="HC53" i="23"/>
  <c r="HT53" i="23" s="1"/>
  <c r="HC181" i="23"/>
  <c r="HT181" i="23" s="1"/>
  <c r="HC84" i="23"/>
  <c r="HT84" i="23" s="1"/>
  <c r="HC395" i="23"/>
  <c r="HT395" i="23" s="1"/>
  <c r="HC329" i="23"/>
  <c r="HT329" i="23" s="1"/>
  <c r="HC80" i="23"/>
  <c r="HT80" i="23" s="1"/>
  <c r="HC68" i="23"/>
  <c r="HT68" i="23" s="1"/>
  <c r="HC316" i="23"/>
  <c r="HT316" i="23" s="1"/>
  <c r="HC172" i="23"/>
  <c r="HT172" i="23" s="1"/>
  <c r="HC379" i="23"/>
  <c r="HT379" i="23" s="1"/>
  <c r="HC163" i="23"/>
  <c r="HT163" i="23" s="1"/>
  <c r="HC160" i="23"/>
  <c r="HT160" i="23" s="1"/>
  <c r="HC373" i="23"/>
  <c r="HT373" i="23" s="1"/>
  <c r="HC363" i="23"/>
  <c r="HT363" i="23" s="1"/>
  <c r="HC90" i="23"/>
  <c r="HT90" i="23" s="1"/>
  <c r="HC96" i="23"/>
  <c r="HT96" i="23" s="1"/>
  <c r="HC334" i="23"/>
  <c r="HT334" i="23" s="1"/>
  <c r="HC34" i="23"/>
  <c r="HT34" i="23" s="1"/>
  <c r="HC237" i="23"/>
  <c r="HT237" i="23" s="1"/>
  <c r="HC259" i="23"/>
  <c r="HT259" i="23" s="1"/>
  <c r="HC66" i="23"/>
  <c r="HT66" i="23" s="1"/>
  <c r="HC198" i="23"/>
  <c r="HT198" i="23" s="1"/>
  <c r="HC271" i="23"/>
  <c r="HT271" i="23" s="1"/>
  <c r="HC376" i="23"/>
  <c r="HT376" i="23" s="1"/>
  <c r="HC162" i="23"/>
  <c r="HT162" i="23" s="1"/>
  <c r="HC59" i="23"/>
  <c r="HT59" i="23" s="1"/>
  <c r="HC75" i="23"/>
  <c r="HT75" i="23" s="1"/>
  <c r="HC167" i="23"/>
  <c r="HT167" i="23" s="1"/>
  <c r="HC123" i="23"/>
  <c r="HT123" i="23" s="1"/>
  <c r="HC232" i="23"/>
  <c r="HT232" i="23" s="1"/>
  <c r="HC355" i="23"/>
  <c r="HT355" i="23" s="1"/>
  <c r="HC332" i="23"/>
  <c r="HT332" i="23" s="1"/>
  <c r="HC258" i="23"/>
  <c r="HT258" i="23" s="1"/>
  <c r="HC228" i="23"/>
  <c r="HT228" i="23" s="1"/>
  <c r="HC197" i="23"/>
  <c r="HT197" i="23" s="1"/>
  <c r="HC149" i="23"/>
  <c r="HT149" i="23" s="1"/>
  <c r="HC171" i="23"/>
  <c r="HT171" i="23" s="1"/>
  <c r="HC302" i="23"/>
  <c r="HT302" i="23" s="1"/>
  <c r="HC335" i="23"/>
  <c r="HT335" i="23" s="1"/>
  <c r="HC105" i="23"/>
  <c r="HT105" i="23" s="1"/>
  <c r="HC33" i="23"/>
  <c r="HT33" i="23" s="1"/>
  <c r="HC176" i="23"/>
  <c r="HT176" i="23" s="1"/>
  <c r="HC102" i="23"/>
  <c r="HT102" i="23" s="1"/>
  <c r="HC214" i="23"/>
  <c r="HT214" i="23" s="1"/>
  <c r="HC270" i="23"/>
  <c r="HT270" i="23" s="1"/>
  <c r="HC36" i="23"/>
  <c r="HT36" i="23" s="1"/>
  <c r="HC150" i="23"/>
  <c r="HT150" i="23" s="1"/>
  <c r="HC295" i="23"/>
  <c r="HT295" i="23" s="1"/>
  <c r="HC60" i="23"/>
  <c r="HT60" i="23" s="1"/>
  <c r="HC70" i="23"/>
  <c r="HT70" i="23" s="1"/>
  <c r="HC349" i="23"/>
  <c r="HT349" i="23" s="1"/>
  <c r="HC206" i="23"/>
  <c r="HT206" i="23" s="1"/>
  <c r="HC224" i="23"/>
  <c r="HT224" i="23" s="1"/>
  <c r="HC134" i="23"/>
  <c r="HT134" i="23" s="1"/>
  <c r="HC226" i="23"/>
  <c r="HT226" i="23" s="1"/>
  <c r="HC52" i="23"/>
  <c r="HT52" i="23" s="1"/>
  <c r="HC40" i="23"/>
  <c r="HT40" i="23" s="1"/>
  <c r="HC234" i="23"/>
  <c r="HT234" i="23" s="1"/>
  <c r="HC251" i="23"/>
  <c r="HT251" i="23" s="1"/>
  <c r="HC113" i="23"/>
  <c r="HT113" i="23" s="1"/>
  <c r="HC170" i="23"/>
  <c r="HT170" i="23" s="1"/>
  <c r="HC340" i="23"/>
  <c r="HT340" i="23" s="1"/>
  <c r="HC82" i="23"/>
  <c r="HT82" i="23" s="1"/>
  <c r="HC95" i="23"/>
  <c r="HT95" i="23" s="1"/>
  <c r="HC136" i="23"/>
  <c r="HT136" i="23" s="1"/>
  <c r="HC396" i="23"/>
  <c r="HT396" i="23" s="1"/>
  <c r="HC374" i="23"/>
  <c r="HT374" i="23" s="1"/>
  <c r="HC308" i="23"/>
  <c r="HT308" i="23" s="1"/>
  <c r="HC164" i="23"/>
  <c r="HT164" i="23" s="1"/>
  <c r="HC381" i="23"/>
  <c r="HT381" i="23" s="1"/>
  <c r="HC358" i="23"/>
  <c r="HT358" i="23" s="1"/>
  <c r="HC240" i="23"/>
  <c r="HT240" i="23" s="1"/>
  <c r="HC37" i="23"/>
  <c r="HT37" i="23" s="1"/>
  <c r="HC370" i="23"/>
  <c r="HT370" i="23" s="1"/>
  <c r="HC132" i="23"/>
  <c r="HT132" i="23" s="1"/>
  <c r="HC392" i="23"/>
  <c r="HT392" i="23" s="1"/>
  <c r="HC315" i="23"/>
  <c r="HT315" i="23" s="1"/>
  <c r="HC151" i="23"/>
  <c r="HT151" i="23" s="1"/>
  <c r="HC186" i="23"/>
  <c r="HT186" i="23" s="1"/>
  <c r="HC101" i="23"/>
  <c r="HT101" i="23" s="1"/>
  <c r="HC312" i="23"/>
  <c r="HT312" i="23" s="1"/>
  <c r="HC219" i="23"/>
  <c r="HT219" i="23" s="1"/>
  <c r="HC323" i="23"/>
  <c r="HT323" i="23" s="1"/>
  <c r="HC347" i="23"/>
  <c r="HT347" i="23" s="1"/>
  <c r="HC342" i="23"/>
  <c r="HT342" i="23" s="1"/>
  <c r="HC362" i="23"/>
  <c r="HT362" i="23" s="1"/>
  <c r="HC15" i="23"/>
  <c r="HC306" i="23"/>
  <c r="HT306" i="23" s="1"/>
  <c r="HC48" i="23"/>
  <c r="HT48" i="23" s="1"/>
  <c r="HC394" i="23"/>
  <c r="HT394" i="23" s="1"/>
  <c r="HC263" i="23"/>
  <c r="HT263" i="23" s="1"/>
  <c r="HC225" i="23"/>
  <c r="HT225" i="23" s="1"/>
  <c r="HC42" i="23"/>
  <c r="HT42" i="23" s="1"/>
  <c r="HC128" i="23"/>
  <c r="HT128" i="23" s="1"/>
  <c r="HC47" i="23"/>
  <c r="HT47" i="23" s="1"/>
  <c r="HC74" i="23"/>
  <c r="HT74" i="23" s="1"/>
  <c r="HC161" i="23"/>
  <c r="HT161" i="23" s="1"/>
  <c r="HC252" i="23"/>
  <c r="HT252" i="23" s="1"/>
  <c r="HC199" i="23"/>
  <c r="HT199" i="23" s="1"/>
  <c r="HC191" i="23"/>
  <c r="HT191" i="23" s="1"/>
  <c r="HC135" i="23"/>
  <c r="HT135" i="23" s="1"/>
  <c r="HC231" i="23"/>
  <c r="HT231" i="23" s="1"/>
  <c r="HC204" i="23"/>
  <c r="HT204" i="23" s="1"/>
  <c r="HC18" i="23"/>
  <c r="HT18" i="23" s="1"/>
  <c r="HC371" i="23"/>
  <c r="HT371" i="23" s="1"/>
  <c r="HC121" i="23"/>
  <c r="HT121" i="23" s="1"/>
  <c r="HC100" i="23"/>
  <c r="HT100" i="23" s="1"/>
  <c r="HC281" i="23"/>
  <c r="HT281" i="23" s="1"/>
  <c r="HC190" i="23"/>
  <c r="HT190" i="23" s="1"/>
  <c r="HC382" i="23"/>
  <c r="HT382" i="23" s="1"/>
  <c r="HC269" i="23"/>
  <c r="HT269" i="23" s="1"/>
  <c r="HC99" i="23"/>
  <c r="HT99" i="23" s="1"/>
  <c r="HC30" i="23"/>
  <c r="HC268" i="23"/>
  <c r="HT268" i="23" s="1"/>
  <c r="HC140" i="23"/>
  <c r="HT140" i="23" s="1"/>
  <c r="HC250" i="23"/>
  <c r="HT250" i="23" s="1"/>
  <c r="HC65" i="23"/>
  <c r="HT65" i="23" s="1"/>
  <c r="HC318" i="23"/>
  <c r="HT318" i="23" s="1"/>
  <c r="HC304" i="23"/>
  <c r="HT304" i="23" s="1"/>
  <c r="HC14" i="23"/>
  <c r="HC203" i="23"/>
  <c r="HT203" i="23" s="1"/>
  <c r="HC239" i="23"/>
  <c r="HT239" i="23" s="1"/>
  <c r="HC153" i="23"/>
  <c r="HT153" i="23" s="1"/>
  <c r="HC46" i="23"/>
  <c r="HT46" i="23" s="1"/>
  <c r="HC356" i="23"/>
  <c r="HT356" i="23" s="1"/>
  <c r="HC321" i="23"/>
  <c r="HT321" i="23" s="1"/>
  <c r="HC220" i="23"/>
  <c r="HT220" i="23" s="1"/>
  <c r="HC290" i="23"/>
  <c r="HT290" i="23" s="1"/>
  <c r="HC115" i="23"/>
  <c r="HT115" i="23" s="1"/>
  <c r="HC92" i="23"/>
  <c r="HT92" i="23" s="1"/>
  <c r="HC97" i="23"/>
  <c r="HT97" i="23" s="1"/>
  <c r="HC50" i="23"/>
  <c r="HT50" i="23" s="1"/>
  <c r="HC27" i="23"/>
  <c r="HT27" i="23" s="1"/>
  <c r="HC339" i="23"/>
  <c r="HT339" i="23" s="1"/>
  <c r="HC71" i="23"/>
  <c r="HT71" i="23" s="1"/>
  <c r="HC166" i="23"/>
  <c r="HT166" i="23" s="1"/>
  <c r="HC72" i="23"/>
  <c r="HT72" i="23" s="1"/>
  <c r="HC249" i="23"/>
  <c r="HT249" i="23" s="1"/>
  <c r="HC175" i="23"/>
  <c r="HT175" i="23" s="1"/>
  <c r="HC127" i="23"/>
  <c r="HT127" i="23" s="1"/>
  <c r="HC280" i="23"/>
  <c r="HT280" i="23" s="1"/>
  <c r="HC353" i="23"/>
  <c r="HT353" i="23" s="1"/>
  <c r="HC300" i="23"/>
  <c r="HT300" i="23" s="1"/>
  <c r="HC39" i="23"/>
  <c r="HT39" i="23" s="1"/>
  <c r="HC391" i="23"/>
  <c r="HT391" i="23" s="1"/>
  <c r="HC200" i="23"/>
  <c r="HT200" i="23" s="1"/>
  <c r="HC301" i="23"/>
  <c r="HT301" i="23" s="1"/>
  <c r="HC114" i="23"/>
  <c r="HT114" i="23" s="1"/>
  <c r="HC325" i="23"/>
  <c r="HT325" i="23" s="1"/>
  <c r="HC179" i="23"/>
  <c r="HT179" i="23" s="1"/>
  <c r="HC124" i="23"/>
  <c r="HT124" i="23" s="1"/>
  <c r="HC360" i="23"/>
  <c r="HT360" i="23" s="1"/>
  <c r="HC188" i="23"/>
  <c r="HT188" i="23" s="1"/>
  <c r="HC202" i="23"/>
  <c r="HT202" i="23" s="1"/>
  <c r="HC109" i="23"/>
  <c r="HT109" i="23" s="1"/>
  <c r="HC58" i="23"/>
  <c r="HT58" i="23" s="1"/>
  <c r="HC364" i="23"/>
  <c r="HT364" i="23" s="1"/>
  <c r="HC298" i="23"/>
  <c r="HT298" i="23" s="1"/>
  <c r="HC310" i="23"/>
  <c r="HT310" i="23" s="1"/>
  <c r="HC331" i="23"/>
  <c r="HT331" i="23" s="1"/>
  <c r="HC238" i="23"/>
  <c r="HT238" i="23" s="1"/>
  <c r="HC165" i="23"/>
  <c r="HT165" i="23" s="1"/>
  <c r="HC343" i="23"/>
  <c r="HT343" i="23" s="1"/>
  <c r="HC387" i="23"/>
  <c r="HT387" i="23" s="1"/>
  <c r="HC227" i="23"/>
  <c r="HT227" i="23" s="1"/>
  <c r="HC222" i="23"/>
  <c r="HT222" i="23" s="1"/>
  <c r="HC54" i="23"/>
  <c r="HT54" i="23" s="1"/>
  <c r="HC272" i="23"/>
  <c r="HT272" i="23" s="1"/>
  <c r="HC78" i="23"/>
  <c r="HT78" i="23" s="1"/>
  <c r="HC317" i="23"/>
  <c r="HT317" i="23" s="1"/>
  <c r="HC129" i="23"/>
  <c r="HT129" i="23" s="1"/>
  <c r="HC192" i="23"/>
  <c r="HT192" i="23" s="1"/>
  <c r="HC261" i="23"/>
  <c r="HT261" i="23" s="1"/>
  <c r="HC103" i="23"/>
  <c r="HT103" i="23" s="1"/>
  <c r="HC118" i="23"/>
  <c r="HT118" i="23" s="1"/>
  <c r="HC16" i="23"/>
  <c r="HC278" i="23"/>
  <c r="HT278" i="23" s="1"/>
  <c r="HC43" i="23"/>
  <c r="HT43" i="23" s="1"/>
  <c r="HC361" i="23"/>
  <c r="HT361" i="23" s="1"/>
  <c r="HC246" i="23"/>
  <c r="HT246" i="23" s="1"/>
  <c r="HC253" i="23"/>
  <c r="HT253" i="23" s="1"/>
  <c r="HC365" i="23"/>
  <c r="HT365" i="23" s="1"/>
  <c r="HC94" i="23"/>
  <c r="HT94" i="23" s="1"/>
  <c r="HC319" i="23"/>
  <c r="HT319" i="23" s="1"/>
  <c r="HC23" i="23"/>
  <c r="HC233" i="23"/>
  <c r="HT233" i="23" s="1"/>
  <c r="HC274" i="23"/>
  <c r="HT274" i="23" s="1"/>
  <c r="HC352" i="23"/>
  <c r="HT352" i="23" s="1"/>
  <c r="HC375" i="23"/>
  <c r="HT375" i="23" s="1"/>
  <c r="HC236" i="23"/>
  <c r="HT236" i="23" s="1"/>
  <c r="HC138" i="23"/>
  <c r="HT138" i="23" s="1"/>
  <c r="HC262" i="23"/>
  <c r="HT262" i="23" s="1"/>
  <c r="HC104" i="23"/>
  <c r="HT104" i="23" s="1"/>
  <c r="HC217" i="23"/>
  <c r="HT217" i="23" s="1"/>
  <c r="HC61" i="23"/>
  <c r="HT61" i="23" s="1"/>
  <c r="HC184" i="23"/>
  <c r="HT184" i="23" s="1"/>
  <c r="HC328" i="23"/>
  <c r="HT328" i="23" s="1"/>
  <c r="HC369" i="23"/>
  <c r="HT369" i="23" s="1"/>
  <c r="HC155" i="23"/>
  <c r="HT155" i="23" s="1"/>
  <c r="HC211" i="23"/>
  <c r="HT211" i="23" s="1"/>
  <c r="HC77" i="23"/>
  <c r="HT77" i="23" s="1"/>
  <c r="HC216" i="23"/>
  <c r="HT216" i="23" s="1"/>
  <c r="HC277" i="23"/>
  <c r="HT277" i="23" s="1"/>
  <c r="HC193" i="23"/>
  <c r="HT193" i="23" s="1"/>
  <c r="HC112" i="23"/>
  <c r="HT112" i="23" s="1"/>
  <c r="HC194" i="23"/>
  <c r="HT194" i="23" s="1"/>
  <c r="HC35" i="23"/>
  <c r="HC289" i="23"/>
  <c r="HT289" i="23" s="1"/>
  <c r="HC110" i="23"/>
  <c r="HT110" i="23" s="1"/>
  <c r="HC348" i="23"/>
  <c r="HT348" i="23" s="1"/>
  <c r="HC293" i="23"/>
  <c r="HT293" i="23" s="1"/>
  <c r="HC279" i="23"/>
  <c r="HT279" i="23" s="1"/>
  <c r="HC108" i="23"/>
  <c r="HT108" i="23" s="1"/>
  <c r="HC98" i="23"/>
  <c r="HT98" i="23" s="1"/>
  <c r="HC44" i="23"/>
  <c r="HT44" i="23" s="1"/>
  <c r="HC350" i="23"/>
  <c r="HT350" i="23" s="1"/>
  <c r="HC196" i="23"/>
  <c r="HT196" i="23" s="1"/>
  <c r="HC299" i="23"/>
  <c r="HT299" i="23" s="1"/>
  <c r="HC243" i="23"/>
  <c r="HT243" i="23" s="1"/>
  <c r="HC341" i="23"/>
  <c r="HT341" i="23" s="1"/>
  <c r="HC154" i="23"/>
  <c r="HT154" i="23" s="1"/>
  <c r="HC41" i="23"/>
  <c r="HT41" i="23" s="1"/>
  <c r="HC275" i="23"/>
  <c r="HT275" i="23" s="1"/>
  <c r="HC265" i="23"/>
  <c r="HT265" i="23" s="1"/>
  <c r="HC88" i="23"/>
  <c r="HT88" i="23" s="1"/>
  <c r="HC86" i="23"/>
  <c r="HT86" i="23" s="1"/>
  <c r="HC307" i="23"/>
  <c r="HT307" i="23" s="1"/>
  <c r="HC29" i="23"/>
  <c r="HT29" i="23" s="1"/>
  <c r="HC17" i="23"/>
  <c r="HT17" i="23" s="1"/>
  <c r="HC248" i="23"/>
  <c r="HT248" i="23" s="1"/>
  <c r="HC324" i="23"/>
  <c r="HT324" i="23" s="1"/>
  <c r="HC168" i="23"/>
  <c r="HT168" i="23" s="1"/>
  <c r="HC28" i="23"/>
  <c r="HT28" i="23" s="1"/>
  <c r="HC195" i="23"/>
  <c r="HT195" i="23" s="1"/>
  <c r="HC173" i="23"/>
  <c r="HT173" i="23" s="1"/>
  <c r="HC303" i="23"/>
  <c r="HT303" i="23" s="1"/>
  <c r="HC346" i="23"/>
  <c r="HT346" i="23" s="1"/>
  <c r="HC174" i="23"/>
  <c r="HT174" i="23" s="1"/>
  <c r="HC210" i="23"/>
  <c r="HT210" i="23" s="1"/>
  <c r="HC344" i="23"/>
  <c r="HT344" i="23" s="1"/>
  <c r="HC24" i="23"/>
  <c r="HT24" i="23" s="1"/>
  <c r="HC131" i="23"/>
  <c r="HT131" i="23" s="1"/>
  <c r="HC144" i="23"/>
  <c r="HT144" i="23" s="1"/>
  <c r="HC158" i="23"/>
  <c r="HT158" i="23" s="1"/>
  <c r="HC49" i="23"/>
  <c r="HT49" i="23" s="1"/>
  <c r="HC367" i="23"/>
  <c r="HT367" i="23" s="1"/>
  <c r="HC21" i="23"/>
  <c r="HT21" i="23" s="1"/>
  <c r="HC159" i="23"/>
  <c r="HT159" i="23" s="1"/>
  <c r="HC76" i="23"/>
  <c r="HT76" i="23" s="1"/>
  <c r="HC133" i="23"/>
  <c r="HT133" i="23" s="1"/>
  <c r="HC67" i="23"/>
  <c r="HT67" i="23" s="1"/>
  <c r="HC285" i="23"/>
  <c r="HT285" i="23" s="1"/>
  <c r="HC241" i="23"/>
  <c r="HT241" i="23" s="1"/>
  <c r="HC283" i="23"/>
  <c r="HT283" i="23" s="1"/>
  <c r="HC146" i="23"/>
  <c r="HC296" i="23"/>
  <c r="HT296" i="23" s="1"/>
  <c r="HC338" i="23"/>
  <c r="HT338" i="23" s="1"/>
  <c r="HC273" i="23"/>
  <c r="HT273" i="23" s="1"/>
  <c r="HC288" i="23"/>
  <c r="HT288" i="23" s="1"/>
  <c r="HC83" i="23"/>
  <c r="HC117" i="23"/>
  <c r="HT117" i="23" s="1"/>
  <c r="HC326" i="23"/>
  <c r="HT326" i="23" s="1"/>
  <c r="HC19" i="23"/>
  <c r="HT19" i="23" s="1"/>
  <c r="HC291" i="23"/>
  <c r="HT291" i="23" s="1"/>
  <c r="HC247" i="23"/>
  <c r="HT247" i="23" s="1"/>
  <c r="HC229" i="23"/>
  <c r="HT229" i="23" s="1"/>
  <c r="HC25" i="23"/>
  <c r="HC152" i="23"/>
  <c r="HT152" i="23" s="1"/>
  <c r="HC244" i="23"/>
  <c r="HT244" i="23" s="1"/>
  <c r="HC89" i="23"/>
  <c r="HT89" i="23" s="1"/>
  <c r="HC64" i="23"/>
  <c r="HC276" i="23"/>
  <c r="HT276" i="23" s="1"/>
  <c r="HC45" i="23"/>
  <c r="HT45" i="23" s="1"/>
  <c r="HC91" i="23"/>
  <c r="HT91" i="23" s="1"/>
  <c r="HC141" i="23"/>
  <c r="HT141" i="23" s="1"/>
  <c r="HC73" i="23"/>
  <c r="HT73" i="23" s="1"/>
  <c r="HC180" i="23"/>
  <c r="HT180" i="23" s="1"/>
  <c r="HC282" i="23"/>
  <c r="HT282" i="23" s="1"/>
  <c r="HC266" i="23"/>
  <c r="HT266" i="23" s="1"/>
  <c r="HC205" i="23"/>
  <c r="HT205" i="23" s="1"/>
  <c r="HC156" i="23"/>
  <c r="HT156" i="23" s="1"/>
  <c r="HC208" i="23"/>
  <c r="HT208" i="23" s="1"/>
  <c r="HC85" i="23"/>
  <c r="HT85" i="23" s="1"/>
  <c r="HC393" i="23"/>
  <c r="HT393" i="23" s="1"/>
  <c r="HC314" i="23"/>
  <c r="HT314" i="23" s="1"/>
  <c r="HC357" i="23"/>
  <c r="HT357" i="23" s="1"/>
  <c r="HC26" i="23"/>
  <c r="HT26" i="23" s="1"/>
  <c r="HC148" i="23"/>
  <c r="HT148" i="23" s="1"/>
  <c r="HC297" i="23"/>
  <c r="HT297" i="23" s="1"/>
  <c r="HC372" i="23"/>
  <c r="HT372" i="23" s="1"/>
  <c r="HC120" i="23"/>
  <c r="HT120" i="23" s="1"/>
  <c r="HC385" i="23"/>
  <c r="HT385" i="23" s="1"/>
  <c r="HC81" i="23"/>
  <c r="HT81" i="23" s="1"/>
  <c r="W67" i="26"/>
  <c r="EN407" i="23"/>
  <c r="W18" i="33"/>
  <c r="W58" i="33" s="1"/>
  <c r="W62" i="33" s="1"/>
  <c r="W63" i="33" s="1"/>
  <c r="G162" i="26"/>
  <c r="G160" i="26"/>
  <c r="G171" i="26"/>
  <c r="G161" i="26"/>
  <c r="G172" i="26"/>
  <c r="HD277" i="23" l="1"/>
  <c r="HU277" i="23" s="1"/>
  <c r="HW277" i="23" s="1"/>
  <c r="HY277" i="23" s="1"/>
  <c r="HZ277" i="23" s="1"/>
  <c r="HD95" i="23"/>
  <c r="HU95" i="23" s="1"/>
  <c r="HW95" i="23" s="1"/>
  <c r="HY95" i="23" s="1"/>
  <c r="HZ95" i="23" s="1"/>
  <c r="HD336" i="23"/>
  <c r="HU336" i="23" s="1"/>
  <c r="HW336" i="23" s="1"/>
  <c r="HY336" i="23" s="1"/>
  <c r="HZ336" i="23" s="1"/>
  <c r="I351" i="32" s="1"/>
  <c r="HD373" i="23"/>
  <c r="HU373" i="23" s="1"/>
  <c r="HW373" i="23" s="1"/>
  <c r="HY373" i="23" s="1"/>
  <c r="HZ373" i="23" s="1"/>
  <c r="I101" i="32" s="1"/>
  <c r="HD166" i="23"/>
  <c r="HU166" i="23" s="1"/>
  <c r="HW166" i="23" s="1"/>
  <c r="HY166" i="23" s="1"/>
  <c r="HZ166" i="23" s="1"/>
  <c r="HD110" i="23"/>
  <c r="HU110" i="23" s="1"/>
  <c r="HW110" i="23" s="1"/>
  <c r="HY110" i="23" s="1"/>
  <c r="HZ110" i="23" s="1"/>
  <c r="HD35" i="23"/>
  <c r="HU35" i="23" s="1"/>
  <c r="HD273" i="23"/>
  <c r="HU273" i="23" s="1"/>
  <c r="HW273" i="23" s="1"/>
  <c r="HY273" i="23" s="1"/>
  <c r="HZ273" i="23" s="1"/>
  <c r="HD42" i="23"/>
  <c r="HU42" i="23" s="1"/>
  <c r="HW42" i="23" s="1"/>
  <c r="HY42" i="23" s="1"/>
  <c r="HZ42" i="23" s="1"/>
  <c r="HD308" i="23"/>
  <c r="HU308" i="23" s="1"/>
  <c r="HW308" i="23" s="1"/>
  <c r="HY308" i="23" s="1"/>
  <c r="HZ308" i="23" s="1"/>
  <c r="HD305" i="23"/>
  <c r="HU305" i="23" s="1"/>
  <c r="HW305" i="23" s="1"/>
  <c r="HY305" i="23" s="1"/>
  <c r="HZ305" i="23" s="1"/>
  <c r="I192" i="32" s="1"/>
  <c r="HD174" i="23"/>
  <c r="HU174" i="23" s="1"/>
  <c r="HD209" i="23"/>
  <c r="HU209" i="23" s="1"/>
  <c r="HW209" i="23" s="1"/>
  <c r="HY209" i="23" s="1"/>
  <c r="HZ209" i="23" s="1"/>
  <c r="HD196" i="23"/>
  <c r="HU196" i="23" s="1"/>
  <c r="HW196" i="23" s="1"/>
  <c r="HY196" i="23" s="1"/>
  <c r="HZ196" i="23" s="1"/>
  <c r="I106" i="32" s="1"/>
  <c r="HD105" i="23"/>
  <c r="HU105" i="23" s="1"/>
  <c r="HW105" i="23" s="1"/>
  <c r="HY105" i="23" s="1"/>
  <c r="HZ105" i="23" s="1"/>
  <c r="HD161" i="23"/>
  <c r="HU161" i="23" s="1"/>
  <c r="HW161" i="23" s="1"/>
  <c r="HY161" i="23" s="1"/>
  <c r="HZ161" i="23" s="1"/>
  <c r="HD245" i="23"/>
  <c r="HU245" i="23" s="1"/>
  <c r="HW245" i="23" s="1"/>
  <c r="HY245" i="23" s="1"/>
  <c r="HZ245" i="23" s="1"/>
  <c r="HD391" i="23"/>
  <c r="HU391" i="23" s="1"/>
  <c r="HD274" i="23"/>
  <c r="HU274" i="23" s="1"/>
  <c r="HW274" i="23" s="1"/>
  <c r="HY274" i="23" s="1"/>
  <c r="HZ274" i="23" s="1"/>
  <c r="I346" i="32" s="1"/>
  <c r="HD395" i="23"/>
  <c r="HU395" i="23" s="1"/>
  <c r="HW395" i="23" s="1"/>
  <c r="HY395" i="23" s="1"/>
  <c r="HZ395" i="23" s="1"/>
  <c r="I355" i="32" s="1"/>
  <c r="HD62" i="23"/>
  <c r="HU62" i="23" s="1"/>
  <c r="HW62" i="23" s="1"/>
  <c r="HY62" i="23" s="1"/>
  <c r="HZ62" i="23" s="1"/>
  <c r="HD240" i="23"/>
  <c r="HU240" i="23" s="1"/>
  <c r="HW240" i="23" s="1"/>
  <c r="HY240" i="23" s="1"/>
  <c r="HZ240" i="23" s="1"/>
  <c r="D104" i="32" s="1"/>
  <c r="HD232" i="23"/>
  <c r="HU232" i="23" s="1"/>
  <c r="HW232" i="23" s="1"/>
  <c r="HY232" i="23" s="1"/>
  <c r="HZ232" i="23" s="1"/>
  <c r="I36" i="32" s="1"/>
  <c r="HD171" i="23"/>
  <c r="HU171" i="23" s="1"/>
  <c r="HW171" i="23" s="1"/>
  <c r="HY171" i="23" s="1"/>
  <c r="HZ171" i="23" s="1"/>
  <c r="I134" i="32" s="1"/>
  <c r="HD303" i="23"/>
  <c r="HU303" i="23" s="1"/>
  <c r="HD77" i="23"/>
  <c r="HU77" i="23" s="1"/>
  <c r="HW77" i="23" s="1"/>
  <c r="HY77" i="23" s="1"/>
  <c r="HZ77" i="23" s="1"/>
  <c r="I74" i="32" s="1"/>
  <c r="HD155" i="23"/>
  <c r="HU155" i="23" s="1"/>
  <c r="HW155" i="23" s="1"/>
  <c r="HY155" i="23" s="1"/>
  <c r="HZ155" i="23" s="1"/>
  <c r="D323" i="32" s="1"/>
  <c r="HD355" i="23"/>
  <c r="HU355" i="23" s="1"/>
  <c r="HD97" i="23"/>
  <c r="HU97" i="23" s="1"/>
  <c r="HW97" i="23" s="1"/>
  <c r="HY97" i="23" s="1"/>
  <c r="HZ97" i="23" s="1"/>
  <c r="I76" i="32" s="1"/>
  <c r="HD85" i="23"/>
  <c r="HU85" i="23" s="1"/>
  <c r="HW85" i="23" s="1"/>
  <c r="HY85" i="23" s="1"/>
  <c r="HZ85" i="23" s="1"/>
  <c r="HD226" i="23"/>
  <c r="HU226" i="23" s="1"/>
  <c r="HW226" i="23" s="1"/>
  <c r="HY226" i="23" s="1"/>
  <c r="HZ226" i="23" s="1"/>
  <c r="I138" i="32" s="1"/>
  <c r="HD254" i="23"/>
  <c r="HU254" i="23" s="1"/>
  <c r="HW254" i="23" s="1"/>
  <c r="HY254" i="23" s="1"/>
  <c r="HZ254" i="23" s="1"/>
  <c r="I187" i="32" s="1"/>
  <c r="HD289" i="23"/>
  <c r="HU289" i="23" s="1"/>
  <c r="HD242" i="23"/>
  <c r="HU242" i="23" s="1"/>
  <c r="HW242" i="23" s="1"/>
  <c r="HY242" i="23" s="1"/>
  <c r="HZ242" i="23" s="1"/>
  <c r="D225" i="32" s="1"/>
  <c r="HD374" i="23"/>
  <c r="HU374" i="23" s="1"/>
  <c r="HW374" i="23" s="1"/>
  <c r="HY374" i="23" s="1"/>
  <c r="HZ374" i="23" s="1"/>
  <c r="I326" i="32" s="1"/>
  <c r="HD94" i="23"/>
  <c r="HU94" i="23" s="1"/>
  <c r="HD147" i="23"/>
  <c r="HU147" i="23" s="1"/>
  <c r="HD178" i="23"/>
  <c r="HU178" i="23" s="1"/>
  <c r="HW178" i="23" s="1"/>
  <c r="HY178" i="23" s="1"/>
  <c r="HZ178" i="23" s="1"/>
  <c r="HD142" i="23"/>
  <c r="HU142" i="23" s="1"/>
  <c r="HW142" i="23" s="1"/>
  <c r="HY142" i="23" s="1"/>
  <c r="HZ142" i="23" s="1"/>
  <c r="I282" i="32" s="1"/>
  <c r="HD316" i="23"/>
  <c r="HU316" i="23" s="1"/>
  <c r="HW316" i="23" s="1"/>
  <c r="HY316" i="23" s="1"/>
  <c r="HZ316" i="23" s="1"/>
  <c r="D52" i="32" s="1"/>
  <c r="HD168" i="23"/>
  <c r="HU168" i="23" s="1"/>
  <c r="HD180" i="23"/>
  <c r="HU180" i="23" s="1"/>
  <c r="HW180" i="23" s="1"/>
  <c r="HY180" i="23" s="1"/>
  <c r="HZ180" i="23" s="1"/>
  <c r="HD287" i="23"/>
  <c r="HU287" i="23" s="1"/>
  <c r="HW287" i="23" s="1"/>
  <c r="HY287" i="23" s="1"/>
  <c r="HZ287" i="23" s="1"/>
  <c r="I372" i="32" s="1"/>
  <c r="HD290" i="23"/>
  <c r="HU290" i="23" s="1"/>
  <c r="HD379" i="23"/>
  <c r="HU379" i="23" s="1"/>
  <c r="HW379" i="23" s="1"/>
  <c r="HY379" i="23" s="1"/>
  <c r="HZ379" i="23" s="1"/>
  <c r="D25" i="32" s="1"/>
  <c r="HD135" i="23"/>
  <c r="HU135" i="23" s="1"/>
  <c r="HW135" i="23" s="1"/>
  <c r="HY135" i="23" s="1"/>
  <c r="HZ135" i="23" s="1"/>
  <c r="D174" i="32" s="1"/>
  <c r="HD323" i="23"/>
  <c r="HU323" i="23" s="1"/>
  <c r="HW323" i="23" s="1"/>
  <c r="HY323" i="23" s="1"/>
  <c r="HZ323" i="23" s="1"/>
  <c r="I157" i="32" s="1"/>
  <c r="HD31" i="23"/>
  <c r="HU31" i="23" s="1"/>
  <c r="HW31" i="23" s="1"/>
  <c r="HY31" i="23" s="1"/>
  <c r="HZ31" i="23" s="1"/>
  <c r="I55" i="32" s="1"/>
  <c r="HD64" i="23"/>
  <c r="HD383" i="23"/>
  <c r="HU383" i="23" s="1"/>
  <c r="HW383" i="23" s="1"/>
  <c r="HY383" i="23" s="1"/>
  <c r="HZ383" i="23" s="1"/>
  <c r="D302" i="32" s="1"/>
  <c r="HD67" i="23"/>
  <c r="HU67" i="23" s="1"/>
  <c r="HW67" i="23" s="1"/>
  <c r="HY67" i="23" s="1"/>
  <c r="HZ67" i="23" s="1"/>
  <c r="I180" i="32" s="1"/>
  <c r="HD202" i="23"/>
  <c r="HU202" i="23" s="1"/>
  <c r="HD380" i="23"/>
  <c r="HU380" i="23" s="1"/>
  <c r="HW380" i="23" s="1"/>
  <c r="HY380" i="23" s="1"/>
  <c r="HZ380" i="23" s="1"/>
  <c r="HD230" i="23"/>
  <c r="HU230" i="23" s="1"/>
  <c r="HW230" i="23" s="1"/>
  <c r="HY230" i="23" s="1"/>
  <c r="HZ230" i="23" s="1"/>
  <c r="I90" i="32" s="1"/>
  <c r="HD179" i="23"/>
  <c r="HU179" i="23" s="1"/>
  <c r="HW179" i="23" s="1"/>
  <c r="HY179" i="23" s="1"/>
  <c r="HZ179" i="23" s="1"/>
  <c r="HD175" i="23"/>
  <c r="HU175" i="23" s="1"/>
  <c r="HW175" i="23" s="1"/>
  <c r="HY175" i="23" s="1"/>
  <c r="HZ175" i="23" s="1"/>
  <c r="I382" i="32" s="1"/>
  <c r="HD106" i="23"/>
  <c r="HU106" i="23" s="1"/>
  <c r="HD239" i="23"/>
  <c r="HU239" i="23" s="1"/>
  <c r="HW239" i="23" s="1"/>
  <c r="HY239" i="23" s="1"/>
  <c r="HZ239" i="23" s="1"/>
  <c r="HD146" i="23"/>
  <c r="HD410" i="23" s="1"/>
  <c r="HD108" i="23"/>
  <c r="HU108" i="23" s="1"/>
  <c r="HW108" i="23" s="1"/>
  <c r="HY108" i="23" s="1"/>
  <c r="HZ108" i="23" s="1"/>
  <c r="D34" i="32" s="1"/>
  <c r="HD52" i="23"/>
  <c r="HU52" i="23" s="1"/>
  <c r="HW52" i="23" s="1"/>
  <c r="HY52" i="23" s="1"/>
  <c r="HZ52" i="23" s="1"/>
  <c r="HD152" i="23"/>
  <c r="HU152" i="23" s="1"/>
  <c r="HW152" i="23" s="1"/>
  <c r="HY152" i="23" s="1"/>
  <c r="HZ152" i="23" s="1"/>
  <c r="I376" i="32" s="1"/>
  <c r="HD14" i="23"/>
  <c r="HU14" i="23" s="1"/>
  <c r="HD201" i="23"/>
  <c r="HU201" i="23" s="1"/>
  <c r="HW201" i="23" s="1"/>
  <c r="HY201" i="23" s="1"/>
  <c r="HZ201" i="23" s="1"/>
  <c r="I340" i="32" s="1"/>
  <c r="HD184" i="23"/>
  <c r="HU184" i="23" s="1"/>
  <c r="HD338" i="23"/>
  <c r="HU338" i="23" s="1"/>
  <c r="HW338" i="23" s="1"/>
  <c r="HY338" i="23" s="1"/>
  <c r="HZ338" i="23" s="1"/>
  <c r="HD332" i="23"/>
  <c r="HU332" i="23" s="1"/>
  <c r="HW332" i="23" s="1"/>
  <c r="HY332" i="23" s="1"/>
  <c r="HZ332" i="23" s="1"/>
  <c r="I141" i="32" s="1"/>
  <c r="HD37" i="23"/>
  <c r="HU37" i="23" s="1"/>
  <c r="HW37" i="23" s="1"/>
  <c r="HY37" i="23" s="1"/>
  <c r="HZ37" i="23" s="1"/>
  <c r="I197" i="32" s="1"/>
  <c r="HD47" i="23"/>
  <c r="HU47" i="23" s="1"/>
  <c r="HW47" i="23" s="1"/>
  <c r="HY47" i="23" s="1"/>
  <c r="HZ47" i="23" s="1"/>
  <c r="HD317" i="23"/>
  <c r="HU317" i="23" s="1"/>
  <c r="HW317" i="23" s="1"/>
  <c r="HY317" i="23" s="1"/>
  <c r="HZ317" i="23" s="1"/>
  <c r="D266" i="32" s="1"/>
  <c r="HD249" i="23"/>
  <c r="HU249" i="23" s="1"/>
  <c r="HW249" i="23" s="1"/>
  <c r="HY249" i="23" s="1"/>
  <c r="HZ249" i="23" s="1"/>
  <c r="HD227" i="23"/>
  <c r="HU227" i="23" s="1"/>
  <c r="HW227" i="23" s="1"/>
  <c r="HY227" i="23" s="1"/>
  <c r="HZ227" i="23" s="1"/>
  <c r="D86" i="32" s="1"/>
  <c r="HD130" i="23"/>
  <c r="HU130" i="23" s="1"/>
  <c r="HW130" i="23" s="1"/>
  <c r="HY130" i="23" s="1"/>
  <c r="HZ130" i="23" s="1"/>
  <c r="HD82" i="23"/>
  <c r="HU82" i="23" s="1"/>
  <c r="HW82" i="23" s="1"/>
  <c r="HY82" i="23" s="1"/>
  <c r="HZ82" i="23" s="1"/>
  <c r="I111" i="32" s="1"/>
  <c r="HD114" i="23"/>
  <c r="HU114" i="23" s="1"/>
  <c r="HW114" i="23" s="1"/>
  <c r="HY114" i="23" s="1"/>
  <c r="HZ114" i="23" s="1"/>
  <c r="D159" i="32" s="1"/>
  <c r="HD75" i="23"/>
  <c r="HU75" i="23" s="1"/>
  <c r="HD189" i="23"/>
  <c r="HU189" i="23" s="1"/>
  <c r="HD222" i="23"/>
  <c r="HU222" i="23" s="1"/>
  <c r="HW222" i="23" s="1"/>
  <c r="HY222" i="23" s="1"/>
  <c r="HZ222" i="23" s="1"/>
  <c r="HD127" i="23"/>
  <c r="HU127" i="23" s="1"/>
  <c r="HW127" i="23" s="1"/>
  <c r="HY127" i="23" s="1"/>
  <c r="HZ127" i="23" s="1"/>
  <c r="HD221" i="23"/>
  <c r="HU221" i="23" s="1"/>
  <c r="HW221" i="23" s="1"/>
  <c r="HY221" i="23" s="1"/>
  <c r="HZ221" i="23" s="1"/>
  <c r="HD315" i="23"/>
  <c r="HU315" i="23" s="1"/>
  <c r="HW315" i="23" s="1"/>
  <c r="HY315" i="23" s="1"/>
  <c r="HZ315" i="23" s="1"/>
  <c r="HD229" i="23"/>
  <c r="HU229" i="23" s="1"/>
  <c r="HW229" i="23" s="1"/>
  <c r="HY229" i="23" s="1"/>
  <c r="HZ229" i="23" s="1"/>
  <c r="HD333" i="23"/>
  <c r="HU333" i="23" s="1"/>
  <c r="HW333" i="23" s="1"/>
  <c r="HY333" i="23" s="1"/>
  <c r="HZ333" i="23" s="1"/>
  <c r="D273" i="32" s="1"/>
  <c r="HD394" i="23"/>
  <c r="HU394" i="23" s="1"/>
  <c r="HW394" i="23" s="1"/>
  <c r="HY394" i="23" s="1"/>
  <c r="HZ394" i="23" s="1"/>
  <c r="I194" i="32" s="1"/>
  <c r="HD304" i="23"/>
  <c r="HU304" i="23" s="1"/>
  <c r="HW304" i="23" s="1"/>
  <c r="HY304" i="23" s="1"/>
  <c r="HZ304" i="23" s="1"/>
  <c r="HD282" i="23"/>
  <c r="HU282" i="23" s="1"/>
  <c r="HW282" i="23" s="1"/>
  <c r="HY282" i="23" s="1"/>
  <c r="HZ282" i="23" s="1"/>
  <c r="HD58" i="23"/>
  <c r="HU58" i="23" s="1"/>
  <c r="HW58" i="23" s="1"/>
  <c r="HY58" i="23" s="1"/>
  <c r="HZ58" i="23" s="1"/>
  <c r="I179" i="32" s="1"/>
  <c r="HD49" i="23"/>
  <c r="HU49" i="23" s="1"/>
  <c r="HW49" i="23" s="1"/>
  <c r="HY49" i="23" s="1"/>
  <c r="HZ49" i="23" s="1"/>
  <c r="HD353" i="23"/>
  <c r="HU353" i="23" s="1"/>
  <c r="HD262" i="23"/>
  <c r="HU262" i="23" s="1"/>
  <c r="HW262" i="23" s="1"/>
  <c r="HY262" i="23" s="1"/>
  <c r="HZ262" i="23" s="1"/>
  <c r="HD291" i="23"/>
  <c r="HU291" i="23" s="1"/>
  <c r="HW291" i="23" s="1"/>
  <c r="HY291" i="23" s="1"/>
  <c r="HZ291" i="23" s="1"/>
  <c r="D373" i="32" s="1"/>
  <c r="HD118" i="23"/>
  <c r="HU118" i="23" s="1"/>
  <c r="HW118" i="23" s="1"/>
  <c r="HY118" i="23" s="1"/>
  <c r="HZ118" i="23" s="1"/>
  <c r="HD69" i="23"/>
  <c r="HU69" i="23" s="1"/>
  <c r="HW69" i="23" s="1"/>
  <c r="HY69" i="23" s="1"/>
  <c r="HZ69" i="23" s="1"/>
  <c r="HD19" i="23"/>
  <c r="HU19" i="23" s="1"/>
  <c r="HW19" i="23" s="1"/>
  <c r="HY19" i="23" s="1"/>
  <c r="HZ19" i="23" s="1"/>
  <c r="HD190" i="23"/>
  <c r="HU190" i="23" s="1"/>
  <c r="HW190" i="23" s="1"/>
  <c r="HY190" i="23" s="1"/>
  <c r="HZ190" i="23" s="1"/>
  <c r="D37" i="32" s="1"/>
  <c r="HD388" i="23"/>
  <c r="HU388" i="23" s="1"/>
  <c r="HW388" i="23" s="1"/>
  <c r="HY388" i="23" s="1"/>
  <c r="HZ388" i="23" s="1"/>
  <c r="HD301" i="23"/>
  <c r="HU301" i="23" s="1"/>
  <c r="HW301" i="23" s="1"/>
  <c r="HY301" i="23" s="1"/>
  <c r="HZ301" i="23" s="1"/>
  <c r="HD15" i="23"/>
  <c r="HD372" i="23"/>
  <c r="HU372" i="23" s="1"/>
  <c r="HW372" i="23" s="1"/>
  <c r="HY372" i="23" s="1"/>
  <c r="HZ372" i="23" s="1"/>
  <c r="D297" i="32" s="1"/>
  <c r="HD271" i="23"/>
  <c r="HU271" i="23" s="1"/>
  <c r="HW271" i="23" s="1"/>
  <c r="HY271" i="23" s="1"/>
  <c r="HZ271" i="23" s="1"/>
  <c r="HD329" i="23"/>
  <c r="HU329" i="23" s="1"/>
  <c r="HW329" i="23" s="1"/>
  <c r="HY329" i="23" s="1"/>
  <c r="HZ329" i="23" s="1"/>
  <c r="HD381" i="23"/>
  <c r="HU381" i="23" s="1"/>
  <c r="HW381" i="23" s="1"/>
  <c r="HY381" i="23" s="1"/>
  <c r="HZ381" i="23" s="1"/>
  <c r="HD89" i="23"/>
  <c r="HU89" i="23" s="1"/>
  <c r="HW89" i="23" s="1"/>
  <c r="HY89" i="23" s="1"/>
  <c r="HZ89" i="23" s="1"/>
  <c r="I328" i="32" s="1"/>
  <c r="HD140" i="23"/>
  <c r="HU140" i="23" s="1"/>
  <c r="HW140" i="23" s="1"/>
  <c r="HY140" i="23" s="1"/>
  <c r="HZ140" i="23" s="1"/>
  <c r="HD364" i="23"/>
  <c r="HU364" i="23" s="1"/>
  <c r="HW364" i="23" s="1"/>
  <c r="HY364" i="23" s="1"/>
  <c r="HZ364" i="23" s="1"/>
  <c r="D290" i="32" s="1"/>
  <c r="HD195" i="23"/>
  <c r="HU195" i="23" s="1"/>
  <c r="HW195" i="23" s="1"/>
  <c r="HY195" i="23" s="1"/>
  <c r="HZ195" i="23" s="1"/>
  <c r="HD204" i="23"/>
  <c r="HU204" i="23" s="1"/>
  <c r="HW204" i="23" s="1"/>
  <c r="HY204" i="23" s="1"/>
  <c r="HZ204" i="23" s="1"/>
  <c r="D39" i="32" s="1"/>
  <c r="HD286" i="23"/>
  <c r="HU286" i="23" s="1"/>
  <c r="HW286" i="23" s="1"/>
  <c r="HY286" i="23" s="1"/>
  <c r="HZ286" i="23" s="1"/>
  <c r="HD255" i="23"/>
  <c r="HU255" i="23" s="1"/>
  <c r="HW255" i="23" s="1"/>
  <c r="HY255" i="23" s="1"/>
  <c r="HZ255" i="23" s="1"/>
  <c r="I58" i="32" s="1"/>
  <c r="HD219" i="23"/>
  <c r="HU219" i="23" s="1"/>
  <c r="HW219" i="23" s="1"/>
  <c r="HY219" i="23" s="1"/>
  <c r="HZ219" i="23" s="1"/>
  <c r="I155" i="32" s="1"/>
  <c r="HD57" i="23"/>
  <c r="HU57" i="23" s="1"/>
  <c r="HW57" i="23" s="1"/>
  <c r="HY57" i="23" s="1"/>
  <c r="HZ57" i="23" s="1"/>
  <c r="I266" i="32" s="1"/>
  <c r="HD32" i="23"/>
  <c r="HU32" i="23" s="1"/>
  <c r="HW32" i="23" s="1"/>
  <c r="HY32" i="23" s="1"/>
  <c r="HZ32" i="23" s="1"/>
  <c r="D311" i="32" s="1"/>
  <c r="HD133" i="23"/>
  <c r="HU133" i="23" s="1"/>
  <c r="HW133" i="23" s="1"/>
  <c r="HY133" i="23" s="1"/>
  <c r="HZ133" i="23" s="1"/>
  <c r="D172" i="32" s="1"/>
  <c r="HD87" i="23"/>
  <c r="HD335" i="23"/>
  <c r="HU335" i="23" s="1"/>
  <c r="HW335" i="23" s="1"/>
  <c r="HY335" i="23" s="1"/>
  <c r="HZ335" i="23" s="1"/>
  <c r="I171" i="32" s="1"/>
  <c r="HD268" i="23"/>
  <c r="HU268" i="23" s="1"/>
  <c r="HW268" i="23" s="1"/>
  <c r="HY268" i="23" s="1"/>
  <c r="HZ268" i="23" s="1"/>
  <c r="I378" i="32" s="1"/>
  <c r="HD177" i="23"/>
  <c r="HU177" i="23" s="1"/>
  <c r="HW177" i="23" s="1"/>
  <c r="HY177" i="23" s="1"/>
  <c r="HZ177" i="23" s="1"/>
  <c r="I185" i="32" s="1"/>
  <c r="HD220" i="23"/>
  <c r="HU220" i="23" s="1"/>
  <c r="HW220" i="23" s="1"/>
  <c r="HY220" i="23" s="1"/>
  <c r="HZ220" i="23" s="1"/>
  <c r="HD104" i="23"/>
  <c r="HU104" i="23" s="1"/>
  <c r="HW104" i="23" s="1"/>
  <c r="HY104" i="23" s="1"/>
  <c r="HZ104" i="23" s="1"/>
  <c r="HD115" i="23"/>
  <c r="HU115" i="23" s="1"/>
  <c r="HW115" i="23" s="1"/>
  <c r="HY115" i="23" s="1"/>
  <c r="HZ115" i="23" s="1"/>
  <c r="HD343" i="23"/>
  <c r="HU343" i="23" s="1"/>
  <c r="HW343" i="23" s="1"/>
  <c r="HY343" i="23" s="1"/>
  <c r="HZ343" i="23" s="1"/>
  <c r="D280" i="32" s="1"/>
  <c r="HD164" i="23"/>
  <c r="HU164" i="23" s="1"/>
  <c r="HW164" i="23" s="1"/>
  <c r="HY164" i="23" s="1"/>
  <c r="HZ164" i="23" s="1"/>
  <c r="HD124" i="23"/>
  <c r="HU124" i="23" s="1"/>
  <c r="HW124" i="23" s="1"/>
  <c r="HY124" i="23" s="1"/>
  <c r="HZ124" i="23" s="1"/>
  <c r="I224" i="32" s="1"/>
  <c r="HD205" i="23"/>
  <c r="HU205" i="23" s="1"/>
  <c r="HW205" i="23" s="1"/>
  <c r="HY205" i="23" s="1"/>
  <c r="HZ205" i="23" s="1"/>
  <c r="D357" i="32" s="1"/>
  <c r="HD18" i="23"/>
  <c r="HU18" i="23" s="1"/>
  <c r="HW18" i="23" s="1"/>
  <c r="HY18" i="23" s="1"/>
  <c r="HZ18" i="23" s="1"/>
  <c r="I67" i="32" s="1"/>
  <c r="HD376" i="23"/>
  <c r="HU376" i="23" s="1"/>
  <c r="HW376" i="23" s="1"/>
  <c r="HY376" i="23" s="1"/>
  <c r="HZ376" i="23" s="1"/>
  <c r="D300" i="32" s="1"/>
  <c r="HD86" i="23"/>
  <c r="HU86" i="23" s="1"/>
  <c r="HW86" i="23" s="1"/>
  <c r="HY86" i="23" s="1"/>
  <c r="HZ86" i="23" s="1"/>
  <c r="D148" i="32" s="1"/>
  <c r="HD327" i="23"/>
  <c r="HU327" i="23" s="1"/>
  <c r="HW327" i="23" s="1"/>
  <c r="HY327" i="23" s="1"/>
  <c r="HZ327" i="23" s="1"/>
  <c r="D89" i="32" s="1"/>
  <c r="HD312" i="23"/>
  <c r="HU312" i="23" s="1"/>
  <c r="HW312" i="23" s="1"/>
  <c r="HY312" i="23" s="1"/>
  <c r="HZ312" i="23" s="1"/>
  <c r="I119" i="32" s="1"/>
  <c r="HD341" i="23"/>
  <c r="HU341" i="23" s="1"/>
  <c r="HW341" i="23" s="1"/>
  <c r="HY341" i="23" s="1"/>
  <c r="HZ341" i="23" s="1"/>
  <c r="HD269" i="23"/>
  <c r="HU269" i="23" s="1"/>
  <c r="HW269" i="23" s="1"/>
  <c r="HY269" i="23" s="1"/>
  <c r="HZ269" i="23" s="1"/>
  <c r="HD253" i="23"/>
  <c r="HU253" i="23" s="1"/>
  <c r="HW253" i="23" s="1"/>
  <c r="HY253" i="23" s="1"/>
  <c r="HZ253" i="23" s="1"/>
  <c r="I203" i="32" s="1"/>
  <c r="HD314" i="23"/>
  <c r="HU314" i="23" s="1"/>
  <c r="HW314" i="23" s="1"/>
  <c r="HY314" i="23" s="1"/>
  <c r="HZ314" i="23" s="1"/>
  <c r="I42" i="32" s="1"/>
  <c r="HD193" i="23"/>
  <c r="HU193" i="23" s="1"/>
  <c r="HW193" i="23" s="1"/>
  <c r="HY193" i="23" s="1"/>
  <c r="HZ193" i="23" s="1"/>
  <c r="D327" i="32" s="1"/>
  <c r="HD385" i="23"/>
  <c r="HU385" i="23" s="1"/>
  <c r="HW385" i="23" s="1"/>
  <c r="HY385" i="23" s="1"/>
  <c r="HZ385" i="23" s="1"/>
  <c r="D60" i="32" s="1"/>
  <c r="HD107" i="23"/>
  <c r="HU107" i="23" s="1"/>
  <c r="HW107" i="23" s="1"/>
  <c r="HY107" i="23" s="1"/>
  <c r="HZ107" i="23" s="1"/>
  <c r="D156" i="32" s="1"/>
  <c r="HD38" i="23"/>
  <c r="HU38" i="23" s="1"/>
  <c r="HW38" i="23" s="1"/>
  <c r="HY38" i="23" s="1"/>
  <c r="HZ38" i="23" s="1"/>
  <c r="D340" i="32" s="1"/>
  <c r="HD191" i="23"/>
  <c r="HU191" i="23" s="1"/>
  <c r="HW191" i="23" s="1"/>
  <c r="HY191" i="23" s="1"/>
  <c r="HZ191" i="23" s="1"/>
  <c r="HD149" i="23"/>
  <c r="HU149" i="23" s="1"/>
  <c r="HW149" i="23" s="1"/>
  <c r="HY149" i="23" s="1"/>
  <c r="HZ149" i="23" s="1"/>
  <c r="I230" i="32" s="1"/>
  <c r="HD143" i="23"/>
  <c r="HU143" i="23" s="1"/>
  <c r="HW143" i="23" s="1"/>
  <c r="HY143" i="23" s="1"/>
  <c r="HZ143" i="23" s="1"/>
  <c r="I228" i="32" s="1"/>
  <c r="HD283" i="23"/>
  <c r="HU283" i="23" s="1"/>
  <c r="HW283" i="23" s="1"/>
  <c r="HY283" i="23" s="1"/>
  <c r="HZ283" i="23" s="1"/>
  <c r="D246" i="32" s="1"/>
  <c r="HD370" i="23"/>
  <c r="HU370" i="23" s="1"/>
  <c r="HW370" i="23" s="1"/>
  <c r="HY370" i="23" s="1"/>
  <c r="HZ370" i="23" s="1"/>
  <c r="I307" i="32" s="1"/>
  <c r="HD182" i="23"/>
  <c r="HU182" i="23" s="1"/>
  <c r="HW182" i="23" s="1"/>
  <c r="HY182" i="23" s="1"/>
  <c r="HZ182" i="23" s="1"/>
  <c r="D19" i="32" s="1"/>
  <c r="HD186" i="23"/>
  <c r="HU186" i="23" s="1"/>
  <c r="HW186" i="23" s="1"/>
  <c r="HY186" i="23" s="1"/>
  <c r="HZ186" i="23" s="1"/>
  <c r="HD275" i="23"/>
  <c r="HU275" i="23" s="1"/>
  <c r="HW275" i="23" s="1"/>
  <c r="HY275" i="23" s="1"/>
  <c r="HZ275" i="23" s="1"/>
  <c r="HD145" i="23"/>
  <c r="HU145" i="23" s="1"/>
  <c r="HW145" i="23" s="1"/>
  <c r="HY145" i="23" s="1"/>
  <c r="HZ145" i="23" s="1"/>
  <c r="HD340" i="23"/>
  <c r="HU340" i="23" s="1"/>
  <c r="HW340" i="23" s="1"/>
  <c r="HY340" i="23" s="1"/>
  <c r="HZ340" i="23" s="1"/>
  <c r="HD225" i="23"/>
  <c r="HU225" i="23" s="1"/>
  <c r="HW225" i="23" s="1"/>
  <c r="HY225" i="23" s="1"/>
  <c r="HZ225" i="23" s="1"/>
  <c r="D216" i="32" s="1"/>
  <c r="HD347" i="23"/>
  <c r="HU347" i="23" s="1"/>
  <c r="HW347" i="23" s="1"/>
  <c r="HY347" i="23" s="1"/>
  <c r="HZ347" i="23" s="1"/>
  <c r="I255" i="32" s="1"/>
  <c r="HD297" i="23"/>
  <c r="HU297" i="23" s="1"/>
  <c r="HW297" i="23" s="1"/>
  <c r="HY297" i="23" s="1"/>
  <c r="HZ297" i="23" s="1"/>
  <c r="HD151" i="23"/>
  <c r="HU151" i="23" s="1"/>
  <c r="HW151" i="23" s="1"/>
  <c r="HY151" i="23" s="1"/>
  <c r="HZ151" i="23" s="1"/>
  <c r="HD81" i="23"/>
  <c r="HU81" i="23" s="1"/>
  <c r="HW81" i="23" s="1"/>
  <c r="HY81" i="23" s="1"/>
  <c r="HZ81" i="23" s="1"/>
  <c r="I287" i="32" s="1"/>
  <c r="HD194" i="23"/>
  <c r="HU194" i="23" s="1"/>
  <c r="HW194" i="23" s="1"/>
  <c r="HY194" i="23" s="1"/>
  <c r="HZ194" i="23" s="1"/>
  <c r="HD214" i="23"/>
  <c r="HU214" i="23" s="1"/>
  <c r="HW214" i="23" s="1"/>
  <c r="HY214" i="23" s="1"/>
  <c r="HZ214" i="23" s="1"/>
  <c r="HD328" i="23"/>
  <c r="HU328" i="23" s="1"/>
  <c r="HW328" i="23" s="1"/>
  <c r="HY328" i="23" s="1"/>
  <c r="HZ328" i="23" s="1"/>
  <c r="HD299" i="23"/>
  <c r="HU299" i="23" s="1"/>
  <c r="HW299" i="23" s="1"/>
  <c r="HY299" i="23" s="1"/>
  <c r="HZ299" i="23" s="1"/>
  <c r="HD342" i="23"/>
  <c r="HU342" i="23" s="1"/>
  <c r="HW342" i="23" s="1"/>
  <c r="HY342" i="23" s="1"/>
  <c r="HZ342" i="23" s="1"/>
  <c r="HD279" i="23"/>
  <c r="HU279" i="23" s="1"/>
  <c r="HW279" i="23" s="1"/>
  <c r="HY279" i="23" s="1"/>
  <c r="HZ279" i="23" s="1"/>
  <c r="D244" i="32" s="1"/>
  <c r="HD231" i="23"/>
  <c r="HU231" i="23" s="1"/>
  <c r="HW231" i="23" s="1"/>
  <c r="HY231" i="23" s="1"/>
  <c r="HZ231" i="23" s="1"/>
  <c r="HD267" i="23"/>
  <c r="HU267" i="23" s="1"/>
  <c r="HW267" i="23" s="1"/>
  <c r="HY267" i="23" s="1"/>
  <c r="HZ267" i="23" s="1"/>
  <c r="D79" i="32" s="1"/>
  <c r="HD165" i="23"/>
  <c r="HU165" i="23" s="1"/>
  <c r="HW165" i="23" s="1"/>
  <c r="HY165" i="23" s="1"/>
  <c r="HZ165" i="23" s="1"/>
  <c r="HD246" i="23"/>
  <c r="HU246" i="23" s="1"/>
  <c r="HW246" i="23" s="1"/>
  <c r="HY246" i="23" s="1"/>
  <c r="HZ246" i="23" s="1"/>
  <c r="HD20" i="23"/>
  <c r="HD233" i="23"/>
  <c r="HU233" i="23" s="1"/>
  <c r="HW233" i="23" s="1"/>
  <c r="HY233" i="23" s="1"/>
  <c r="HZ233" i="23" s="1"/>
  <c r="HD392" i="23"/>
  <c r="HU392" i="23" s="1"/>
  <c r="HW392" i="23" s="1"/>
  <c r="HY392" i="23" s="1"/>
  <c r="HZ392" i="23" s="1"/>
  <c r="D306" i="32" s="1"/>
  <c r="HD16" i="23"/>
  <c r="HU16" i="23" s="1"/>
  <c r="HD76" i="23"/>
  <c r="HU76" i="23" s="1"/>
  <c r="HW76" i="23" s="1"/>
  <c r="HY76" i="23" s="1"/>
  <c r="HZ76" i="23" s="1"/>
  <c r="HD41" i="23"/>
  <c r="HU41" i="23" s="1"/>
  <c r="HW41" i="23" s="1"/>
  <c r="HY41" i="23" s="1"/>
  <c r="HZ41" i="23" s="1"/>
  <c r="D123" i="32" s="1"/>
  <c r="HD43" i="23"/>
  <c r="HU43" i="23" s="1"/>
  <c r="HW43" i="23" s="1"/>
  <c r="HY43" i="23" s="1"/>
  <c r="HZ43" i="23" s="1"/>
  <c r="HD170" i="23"/>
  <c r="HU170" i="23" s="1"/>
  <c r="HW170" i="23" s="1"/>
  <c r="HY170" i="23" s="1"/>
  <c r="HZ170" i="23" s="1"/>
  <c r="HD185" i="23"/>
  <c r="HU185" i="23" s="1"/>
  <c r="HW185" i="23" s="1"/>
  <c r="HY185" i="23" s="1"/>
  <c r="HZ185" i="23" s="1"/>
  <c r="HD349" i="23"/>
  <c r="HU349" i="23" s="1"/>
  <c r="HW349" i="23" s="1"/>
  <c r="HY349" i="23" s="1"/>
  <c r="HZ349" i="23" s="1"/>
  <c r="I306" i="32" s="1"/>
  <c r="HD48" i="23"/>
  <c r="HU48" i="23" s="1"/>
  <c r="HW48" i="23" s="1"/>
  <c r="HY48" i="23" s="1"/>
  <c r="HZ48" i="23" s="1"/>
  <c r="HD144" i="23"/>
  <c r="HU144" i="23" s="1"/>
  <c r="HW144" i="23" s="1"/>
  <c r="HY144" i="23" s="1"/>
  <c r="HZ144" i="23" s="1"/>
  <c r="I229" i="32" s="1"/>
  <c r="HD24" i="23"/>
  <c r="HU24" i="23" s="1"/>
  <c r="HD200" i="23"/>
  <c r="HU200" i="23" s="1"/>
  <c r="HW200" i="23" s="1"/>
  <c r="HY200" i="23" s="1"/>
  <c r="HZ200" i="23" s="1"/>
  <c r="HD358" i="23"/>
  <c r="HU358" i="23" s="1"/>
  <c r="HW358" i="23" s="1"/>
  <c r="HY358" i="23" s="1"/>
  <c r="HZ358" i="23" s="1"/>
  <c r="HD211" i="23"/>
  <c r="HU211" i="23" s="1"/>
  <c r="HW211" i="23" s="1"/>
  <c r="HY211" i="23" s="1"/>
  <c r="HZ211" i="23" s="1"/>
  <c r="HD84" i="23"/>
  <c r="HU84" i="23" s="1"/>
  <c r="HW84" i="23" s="1"/>
  <c r="HY84" i="23" s="1"/>
  <c r="HZ84" i="23" s="1"/>
  <c r="I21" i="32" s="1"/>
  <c r="HD325" i="23"/>
  <c r="HU325" i="23" s="1"/>
  <c r="HW325" i="23" s="1"/>
  <c r="HY325" i="23" s="1"/>
  <c r="HZ325" i="23" s="1"/>
  <c r="I350" i="32" s="1"/>
  <c r="HD54" i="23"/>
  <c r="HU54" i="23" s="1"/>
  <c r="HD199" i="23"/>
  <c r="HU199" i="23" s="1"/>
  <c r="HW199" i="23" s="1"/>
  <c r="HY199" i="23" s="1"/>
  <c r="HZ199" i="23" s="1"/>
  <c r="D201" i="32" s="1"/>
  <c r="HD88" i="23"/>
  <c r="HU88" i="23" s="1"/>
  <c r="HW88" i="23" s="1"/>
  <c r="HY88" i="23" s="1"/>
  <c r="HZ88" i="23" s="1"/>
  <c r="I288" i="32" s="1"/>
  <c r="HD126" i="23"/>
  <c r="HU126" i="23" s="1"/>
  <c r="HW126" i="23" s="1"/>
  <c r="HY126" i="23" s="1"/>
  <c r="HZ126" i="23" s="1"/>
  <c r="HD25" i="23"/>
  <c r="HU25" i="23" s="1"/>
  <c r="HD112" i="23"/>
  <c r="HU112" i="23" s="1"/>
  <c r="HW112" i="23" s="1"/>
  <c r="HY112" i="23" s="1"/>
  <c r="HZ112" i="23" s="1"/>
  <c r="HD29" i="23"/>
  <c r="HU29" i="23" s="1"/>
  <c r="HW29" i="23" s="1"/>
  <c r="HY29" i="23" s="1"/>
  <c r="HZ29" i="23" s="1"/>
  <c r="HD223" i="23"/>
  <c r="HU223" i="23" s="1"/>
  <c r="HW223" i="23" s="1"/>
  <c r="HY223" i="23" s="1"/>
  <c r="HZ223" i="23" s="1"/>
  <c r="HD117" i="23"/>
  <c r="HU117" i="23" s="1"/>
  <c r="HW117" i="23" s="1"/>
  <c r="HY117" i="23" s="1"/>
  <c r="HZ117" i="23" s="1"/>
  <c r="D162" i="32" s="1"/>
  <c r="HD80" i="23"/>
  <c r="HU80" i="23" s="1"/>
  <c r="HW80" i="23" s="1"/>
  <c r="HY80" i="23" s="1"/>
  <c r="HZ80" i="23" s="1"/>
  <c r="I181" i="32" s="1"/>
  <c r="HD259" i="23"/>
  <c r="HU259" i="23" s="1"/>
  <c r="HW259" i="23" s="1"/>
  <c r="HY259" i="23" s="1"/>
  <c r="HZ259" i="23" s="1"/>
  <c r="D231" i="32" s="1"/>
  <c r="HD141" i="23"/>
  <c r="HU141" i="23" s="1"/>
  <c r="HW141" i="23" s="1"/>
  <c r="HY141" i="23" s="1"/>
  <c r="HZ141" i="23" s="1"/>
  <c r="D179" i="32" s="1"/>
  <c r="HD345" i="23"/>
  <c r="HU345" i="23" s="1"/>
  <c r="HW345" i="23" s="1"/>
  <c r="HY345" i="23" s="1"/>
  <c r="HZ345" i="23" s="1"/>
  <c r="I47" i="32" s="1"/>
  <c r="HD173" i="23"/>
  <c r="HU173" i="23" s="1"/>
  <c r="HW173" i="23" s="1"/>
  <c r="HY173" i="23" s="1"/>
  <c r="HZ173" i="23" s="1"/>
  <c r="HD176" i="23"/>
  <c r="HU176" i="23" s="1"/>
  <c r="HW176" i="23" s="1"/>
  <c r="HY176" i="23" s="1"/>
  <c r="HZ176" i="23" s="1"/>
  <c r="I31" i="32" s="1"/>
  <c r="HD55" i="23"/>
  <c r="HU55" i="23" s="1"/>
  <c r="HW55" i="23" s="1"/>
  <c r="HY55" i="23" s="1"/>
  <c r="HZ55" i="23" s="1"/>
  <c r="D130" i="32" s="1"/>
  <c r="HD122" i="23"/>
  <c r="HU122" i="23" s="1"/>
  <c r="HD363" i="23"/>
  <c r="HU363" i="23" s="1"/>
  <c r="HW363" i="23" s="1"/>
  <c r="HY363" i="23" s="1"/>
  <c r="HZ363" i="23" s="1"/>
  <c r="D289" i="32" s="1"/>
  <c r="HD237" i="23"/>
  <c r="HU237" i="23" s="1"/>
  <c r="HW237" i="23" s="1"/>
  <c r="HY237" i="23" s="1"/>
  <c r="HZ237" i="23" s="1"/>
  <c r="D42" i="32" s="1"/>
  <c r="HD298" i="23"/>
  <c r="HU298" i="23" s="1"/>
  <c r="HW298" i="23" s="1"/>
  <c r="HY298" i="23" s="1"/>
  <c r="HZ298" i="23" s="1"/>
  <c r="D253" i="32" s="1"/>
  <c r="HD258" i="23"/>
  <c r="HU258" i="23" s="1"/>
  <c r="HW258" i="23" s="1"/>
  <c r="HY258" i="23" s="1"/>
  <c r="HZ258" i="23" s="1"/>
  <c r="HD103" i="23"/>
  <c r="HU103" i="23" s="1"/>
  <c r="HW103" i="23" s="1"/>
  <c r="HY103" i="23" s="1"/>
  <c r="HZ103" i="23" s="1"/>
  <c r="HD309" i="23"/>
  <c r="HU309" i="23" s="1"/>
  <c r="HW309" i="23" s="1"/>
  <c r="HY309" i="23" s="1"/>
  <c r="HZ309" i="23" s="1"/>
  <c r="I363" i="32" s="1"/>
  <c r="HD137" i="23"/>
  <c r="HU137" i="23" s="1"/>
  <c r="HW137" i="23" s="1"/>
  <c r="HY137" i="23" s="1"/>
  <c r="HZ137" i="23" s="1"/>
  <c r="HD357" i="23"/>
  <c r="HU357" i="23" s="1"/>
  <c r="HD203" i="23"/>
  <c r="HU203" i="23" s="1"/>
  <c r="HW203" i="23" s="1"/>
  <c r="HY203" i="23" s="1"/>
  <c r="HZ203" i="23" s="1"/>
  <c r="HD218" i="23"/>
  <c r="HU218" i="23" s="1"/>
  <c r="HW218" i="23" s="1"/>
  <c r="HY218" i="23" s="1"/>
  <c r="HZ218" i="23" s="1"/>
  <c r="I237" i="32" s="1"/>
  <c r="HD350" i="23"/>
  <c r="HU350" i="23" s="1"/>
  <c r="HW350" i="23" s="1"/>
  <c r="HY350" i="23" s="1"/>
  <c r="HZ350" i="23" s="1"/>
  <c r="D23" i="32" s="1"/>
  <c r="HD293" i="23"/>
  <c r="HU293" i="23" s="1"/>
  <c r="HW293" i="23" s="1"/>
  <c r="HY293" i="23" s="1"/>
  <c r="HZ293" i="23" s="1"/>
  <c r="HD318" i="23"/>
  <c r="HU318" i="23" s="1"/>
  <c r="HW318" i="23" s="1"/>
  <c r="HY318" i="23" s="1"/>
  <c r="HZ318" i="23" s="1"/>
  <c r="HD285" i="23"/>
  <c r="HU285" i="23" s="1"/>
  <c r="HW285" i="23" s="1"/>
  <c r="HY285" i="23" s="1"/>
  <c r="HZ285" i="23" s="1"/>
  <c r="HD198" i="23"/>
  <c r="HU198" i="23" s="1"/>
  <c r="HD132" i="23"/>
  <c r="HU132" i="23" s="1"/>
  <c r="HW132" i="23" s="1"/>
  <c r="HY132" i="23" s="1"/>
  <c r="HZ132" i="23" s="1"/>
  <c r="D322" i="32" s="1"/>
  <c r="HD266" i="23"/>
  <c r="HU266" i="23" s="1"/>
  <c r="HW266" i="23" s="1"/>
  <c r="HY266" i="23" s="1"/>
  <c r="HZ266" i="23" s="1"/>
  <c r="HD71" i="23"/>
  <c r="HU71" i="23" s="1"/>
  <c r="HW71" i="23" s="1"/>
  <c r="HY71" i="23" s="1"/>
  <c r="HZ71" i="23" s="1"/>
  <c r="D138" i="32" s="1"/>
  <c r="HD247" i="23"/>
  <c r="HU247" i="23" s="1"/>
  <c r="HW247" i="23" s="1"/>
  <c r="HY247" i="23" s="1"/>
  <c r="HZ247" i="23" s="1"/>
  <c r="HD90" i="23"/>
  <c r="HU90" i="23" s="1"/>
  <c r="HW90" i="23" s="1"/>
  <c r="HY90" i="23" s="1"/>
  <c r="HZ90" i="23" s="1"/>
  <c r="HD393" i="23"/>
  <c r="HU393" i="23" s="1"/>
  <c r="HW393" i="23" s="1"/>
  <c r="HY393" i="23" s="1"/>
  <c r="HZ393" i="23" s="1"/>
  <c r="HD158" i="23"/>
  <c r="HU158" i="23" s="1"/>
  <c r="HW158" i="23" s="1"/>
  <c r="HY158" i="23" s="1"/>
  <c r="HZ158" i="23" s="1"/>
  <c r="HD243" i="23"/>
  <c r="HU243" i="23" s="1"/>
  <c r="HW243" i="23" s="1"/>
  <c r="HY243" i="23" s="1"/>
  <c r="HZ243" i="23" s="1"/>
  <c r="HD251" i="23"/>
  <c r="HU251" i="23" s="1"/>
  <c r="HW251" i="23" s="1"/>
  <c r="HY251" i="23" s="1"/>
  <c r="HZ251" i="23" s="1"/>
  <c r="HD356" i="23"/>
  <c r="HU356" i="23" s="1"/>
  <c r="HW356" i="23" s="1"/>
  <c r="HY356" i="23" s="1"/>
  <c r="HZ356" i="23" s="1"/>
  <c r="D57" i="32" s="1"/>
  <c r="HD362" i="23"/>
  <c r="HU362" i="23" s="1"/>
  <c r="HW362" i="23" s="1"/>
  <c r="HY362" i="23" s="1"/>
  <c r="HZ362" i="23" s="1"/>
  <c r="HD386" i="23"/>
  <c r="HU386" i="23" s="1"/>
  <c r="HW386" i="23" s="1"/>
  <c r="HY386" i="23" s="1"/>
  <c r="HZ386" i="23" s="1"/>
  <c r="D303" i="32" s="1"/>
  <c r="HD359" i="23"/>
  <c r="HU359" i="23" s="1"/>
  <c r="HW359" i="23" s="1"/>
  <c r="HY359" i="23" s="1"/>
  <c r="HZ359" i="23" s="1"/>
  <c r="HD348" i="23"/>
  <c r="HU348" i="23" s="1"/>
  <c r="HW348" i="23" s="1"/>
  <c r="HY348" i="23" s="1"/>
  <c r="HZ348" i="23" s="1"/>
  <c r="I324" i="32" s="1"/>
  <c r="HD292" i="23"/>
  <c r="HU292" i="23" s="1"/>
  <c r="HW292" i="23" s="1"/>
  <c r="HY292" i="23" s="1"/>
  <c r="HZ292" i="23" s="1"/>
  <c r="D50" i="32" s="1"/>
  <c r="HD120" i="23"/>
  <c r="HU120" i="23" s="1"/>
  <c r="HW120" i="23" s="1"/>
  <c r="HY120" i="23" s="1"/>
  <c r="HZ120" i="23" s="1"/>
  <c r="HD360" i="23"/>
  <c r="HU360" i="23" s="1"/>
  <c r="HW360" i="23" s="1"/>
  <c r="HY360" i="23" s="1"/>
  <c r="HZ360" i="23" s="1"/>
  <c r="HD129" i="23"/>
  <c r="HU129" i="23" s="1"/>
  <c r="HW129" i="23" s="1"/>
  <c r="HY129" i="23" s="1"/>
  <c r="HZ129" i="23" s="1"/>
  <c r="I226" i="32" s="1"/>
  <c r="HD17" i="23"/>
  <c r="HU17" i="23" s="1"/>
  <c r="HW17" i="23" s="1"/>
  <c r="HY17" i="23" s="1"/>
  <c r="HZ17" i="23" s="1"/>
  <c r="I211" i="32" s="1"/>
  <c r="HD368" i="23"/>
  <c r="HU368" i="23" s="1"/>
  <c r="HW368" i="23" s="1"/>
  <c r="HY368" i="23" s="1"/>
  <c r="HZ368" i="23" s="1"/>
  <c r="I51" i="32" s="1"/>
  <c r="HD39" i="23"/>
  <c r="HU39" i="23" s="1"/>
  <c r="HW39" i="23" s="1"/>
  <c r="HY39" i="23" s="1"/>
  <c r="HZ39" i="23" s="1"/>
  <c r="HD162" i="23"/>
  <c r="HU162" i="23" s="1"/>
  <c r="HW162" i="23" s="1"/>
  <c r="HY162" i="23" s="1"/>
  <c r="HZ162" i="23" s="1"/>
  <c r="HD337" i="23"/>
  <c r="HU337" i="23" s="1"/>
  <c r="HW337" i="23" s="1"/>
  <c r="HY337" i="23" s="1"/>
  <c r="HZ337" i="23" s="1"/>
  <c r="HD136" i="23"/>
  <c r="HU136" i="23" s="1"/>
  <c r="HW136" i="23" s="1"/>
  <c r="HY136" i="23" s="1"/>
  <c r="HZ136" i="23" s="1"/>
  <c r="HD244" i="23"/>
  <c r="HU244" i="23" s="1"/>
  <c r="HW244" i="23" s="1"/>
  <c r="HY244" i="23" s="1"/>
  <c r="HZ244" i="23" s="1"/>
  <c r="D336" i="32" s="1"/>
  <c r="HD183" i="23"/>
  <c r="HU183" i="23" s="1"/>
  <c r="HW183" i="23" s="1"/>
  <c r="HY183" i="23" s="1"/>
  <c r="HZ183" i="23" s="1"/>
  <c r="I209" i="32" s="1"/>
  <c r="HD160" i="23"/>
  <c r="HU160" i="23" s="1"/>
  <c r="HW160" i="23" s="1"/>
  <c r="HY160" i="23" s="1"/>
  <c r="HZ160" i="23" s="1"/>
  <c r="I132" i="32" s="1"/>
  <c r="HD131" i="23"/>
  <c r="HU131" i="23" s="1"/>
  <c r="HW131" i="23" s="1"/>
  <c r="HY131" i="23" s="1"/>
  <c r="HZ131" i="23" s="1"/>
  <c r="D99" i="32" s="1"/>
  <c r="HD295" i="23"/>
  <c r="HU295" i="23" s="1"/>
  <c r="HW295" i="23" s="1"/>
  <c r="HY295" i="23" s="1"/>
  <c r="HZ295" i="23" s="1"/>
  <c r="HD28" i="23"/>
  <c r="HU28" i="23" s="1"/>
  <c r="HW28" i="23" s="1"/>
  <c r="HY28" i="23" s="1"/>
  <c r="HZ28" i="23" s="1"/>
  <c r="HD361" i="23"/>
  <c r="HU361" i="23" s="1"/>
  <c r="HW361" i="23" s="1"/>
  <c r="HY361" i="23" s="1"/>
  <c r="HZ361" i="23" s="1"/>
  <c r="I352" i="32" s="1"/>
  <c r="HD93" i="23"/>
  <c r="HU93" i="23" s="1"/>
  <c r="HD33" i="23"/>
  <c r="HU33" i="23" s="1"/>
  <c r="HW33" i="23" s="1"/>
  <c r="HY33" i="23" s="1"/>
  <c r="HZ33" i="23" s="1"/>
  <c r="I265" i="32" s="1"/>
  <c r="HD367" i="23"/>
  <c r="HU367" i="23" s="1"/>
  <c r="HW367" i="23" s="1"/>
  <c r="HY367" i="23" s="1"/>
  <c r="HZ367" i="23" s="1"/>
  <c r="D293" i="32" s="1"/>
  <c r="HD321" i="23"/>
  <c r="HU321" i="23" s="1"/>
  <c r="HW321" i="23" s="1"/>
  <c r="HY321" i="23" s="1"/>
  <c r="HZ321" i="23" s="1"/>
  <c r="D268" i="32" s="1"/>
  <c r="HD102" i="23"/>
  <c r="HU102" i="23" s="1"/>
  <c r="HW102" i="23" s="1"/>
  <c r="HY102" i="23" s="1"/>
  <c r="HZ102" i="23" s="1"/>
  <c r="D96" i="32" s="1"/>
  <c r="HD296" i="23"/>
  <c r="HU296" i="23" s="1"/>
  <c r="HW296" i="23" s="1"/>
  <c r="HY296" i="23" s="1"/>
  <c r="HZ296" i="23" s="1"/>
  <c r="I96" i="32" s="1"/>
  <c r="HD257" i="23"/>
  <c r="HU257" i="23" s="1"/>
  <c r="HW257" i="23" s="1"/>
  <c r="HY257" i="23" s="1"/>
  <c r="HZ257" i="23" s="1"/>
  <c r="D367" i="32" s="1"/>
  <c r="HD313" i="23"/>
  <c r="HU313" i="23" s="1"/>
  <c r="HW313" i="23" s="1"/>
  <c r="HY313" i="23" s="1"/>
  <c r="HZ313" i="23" s="1"/>
  <c r="HD288" i="23"/>
  <c r="HU288" i="23" s="1"/>
  <c r="HW288" i="23" s="1"/>
  <c r="HY288" i="23" s="1"/>
  <c r="HZ288" i="23" s="1"/>
  <c r="I246" i="32" s="1"/>
  <c r="HD390" i="23"/>
  <c r="HU390" i="23" s="1"/>
  <c r="HW390" i="23" s="1"/>
  <c r="HY390" i="23" s="1"/>
  <c r="HZ390" i="23" s="1"/>
  <c r="I336" i="32" s="1"/>
  <c r="HD320" i="23"/>
  <c r="HU320" i="23" s="1"/>
  <c r="HW320" i="23" s="1"/>
  <c r="HY320" i="23" s="1"/>
  <c r="HZ320" i="23" s="1"/>
  <c r="I349" i="32" s="1"/>
  <c r="HD280" i="23"/>
  <c r="HU280" i="23" s="1"/>
  <c r="HW280" i="23" s="1"/>
  <c r="HY280" i="23" s="1"/>
  <c r="HZ280" i="23" s="1"/>
  <c r="I167" i="32" s="1"/>
  <c r="HD53" i="23"/>
  <c r="HU53" i="23" s="1"/>
  <c r="HW53" i="23" s="1"/>
  <c r="HY53" i="23" s="1"/>
  <c r="HZ53" i="23" s="1"/>
  <c r="I337" i="32" s="1"/>
  <c r="HD396" i="23"/>
  <c r="HU396" i="23" s="1"/>
  <c r="HW396" i="23" s="1"/>
  <c r="HY396" i="23" s="1"/>
  <c r="HZ396" i="23" s="1"/>
  <c r="I388" i="32" s="1"/>
  <c r="HD56" i="23"/>
  <c r="HU56" i="23" s="1"/>
  <c r="HD187" i="23"/>
  <c r="HU187" i="23" s="1"/>
  <c r="HW187" i="23" s="1"/>
  <c r="HY187" i="23" s="1"/>
  <c r="HZ187" i="23" s="1"/>
  <c r="I385" i="32" s="1"/>
  <c r="HD241" i="23"/>
  <c r="HU241" i="23" s="1"/>
  <c r="HW241" i="23" s="1"/>
  <c r="HY241" i="23" s="1"/>
  <c r="HZ241" i="23" s="1"/>
  <c r="D329" i="32" s="1"/>
  <c r="HD96" i="23"/>
  <c r="HU96" i="23" s="1"/>
  <c r="HW96" i="23" s="1"/>
  <c r="HY96" i="23" s="1"/>
  <c r="HZ96" i="23" s="1"/>
  <c r="I220" i="32" s="1"/>
  <c r="HD138" i="23"/>
  <c r="HU138" i="23" s="1"/>
  <c r="HW138" i="23" s="1"/>
  <c r="HY138" i="23" s="1"/>
  <c r="HZ138" i="23" s="1"/>
  <c r="HD311" i="23"/>
  <c r="HU311" i="23" s="1"/>
  <c r="HW311" i="23" s="1"/>
  <c r="HY311" i="23" s="1"/>
  <c r="HZ311" i="23" s="1"/>
  <c r="I59" i="32" s="1"/>
  <c r="HD128" i="23"/>
  <c r="HU128" i="23" s="1"/>
  <c r="HW128" i="23" s="1"/>
  <c r="HY128" i="23" s="1"/>
  <c r="HZ128" i="23" s="1"/>
  <c r="I25" i="32" s="1"/>
  <c r="HD119" i="23"/>
  <c r="HU119" i="23" s="1"/>
  <c r="HW119" i="23" s="1"/>
  <c r="HY119" i="23" s="1"/>
  <c r="HZ119" i="23" s="1"/>
  <c r="D351" i="32" s="1"/>
  <c r="HD234" i="23"/>
  <c r="HU234" i="23" s="1"/>
  <c r="HW234" i="23" s="1"/>
  <c r="HY234" i="23" s="1"/>
  <c r="HZ234" i="23" s="1"/>
  <c r="HD154" i="23"/>
  <c r="HU154" i="23" s="1"/>
  <c r="HW154" i="23" s="1"/>
  <c r="HY154" i="23" s="1"/>
  <c r="HZ154" i="23" s="1"/>
  <c r="D100" i="32" s="1"/>
  <c r="HD139" i="23"/>
  <c r="HU139" i="23" s="1"/>
  <c r="HW139" i="23" s="1"/>
  <c r="HY139" i="23" s="1"/>
  <c r="HZ139" i="23" s="1"/>
  <c r="HD387" i="23"/>
  <c r="HU387" i="23" s="1"/>
  <c r="HW387" i="23" s="1"/>
  <c r="HY387" i="23" s="1"/>
  <c r="HZ387" i="23" s="1"/>
  <c r="HD30" i="23"/>
  <c r="HU30" i="23" s="1"/>
  <c r="HD51" i="23"/>
  <c r="HU51" i="23" s="1"/>
  <c r="HW51" i="23" s="1"/>
  <c r="HY51" i="23" s="1"/>
  <c r="HZ51" i="23" s="1"/>
  <c r="HD66" i="23"/>
  <c r="HU66" i="23" s="1"/>
  <c r="HW66" i="23" s="1"/>
  <c r="HY66" i="23" s="1"/>
  <c r="HZ66" i="23" s="1"/>
  <c r="D134" i="32" s="1"/>
  <c r="HD78" i="23"/>
  <c r="HU78" i="23" s="1"/>
  <c r="HW78" i="23" s="1"/>
  <c r="HY78" i="23" s="1"/>
  <c r="HZ78" i="23" s="1"/>
  <c r="I217" i="32" s="1"/>
  <c r="HD34" i="23"/>
  <c r="HU34" i="23" s="1"/>
  <c r="HW34" i="23" s="1"/>
  <c r="HY34" i="23" s="1"/>
  <c r="HZ34" i="23" s="1"/>
  <c r="HD281" i="23"/>
  <c r="HU281" i="23" s="1"/>
  <c r="HW281" i="23" s="1"/>
  <c r="HY281" i="23" s="1"/>
  <c r="HZ281" i="23" s="1"/>
  <c r="D47" i="32" s="1"/>
  <c r="HD99" i="23"/>
  <c r="HU99" i="23" s="1"/>
  <c r="HW99" i="23" s="1"/>
  <c r="HY99" i="23" s="1"/>
  <c r="HZ99" i="23" s="1"/>
  <c r="D95" i="32" s="1"/>
  <c r="HD216" i="23"/>
  <c r="HU216" i="23" s="1"/>
  <c r="HD264" i="23"/>
  <c r="HU264" i="23" s="1"/>
  <c r="HW264" i="23" s="1"/>
  <c r="HY264" i="23" s="1"/>
  <c r="HZ264" i="23" s="1"/>
  <c r="D233" i="32" s="1"/>
  <c r="HD79" i="23"/>
  <c r="HU79" i="23" s="1"/>
  <c r="HW79" i="23" s="1"/>
  <c r="HY79" i="23" s="1"/>
  <c r="HZ79" i="23" s="1"/>
  <c r="D143" i="32" s="1"/>
  <c r="HD272" i="23"/>
  <c r="HU272" i="23" s="1"/>
  <c r="HW272" i="23" s="1"/>
  <c r="HY272" i="23" s="1"/>
  <c r="HZ272" i="23" s="1"/>
  <c r="I242" i="32" s="1"/>
  <c r="HD172" i="23"/>
  <c r="HU172" i="23" s="1"/>
  <c r="HW172" i="23" s="1"/>
  <c r="HY172" i="23" s="1"/>
  <c r="HZ172" i="23" s="1"/>
  <c r="I84" i="32" s="1"/>
  <c r="HD197" i="23"/>
  <c r="HU197" i="23" s="1"/>
  <c r="HW197" i="23" s="1"/>
  <c r="HY197" i="23" s="1"/>
  <c r="HZ197" i="23" s="1"/>
  <c r="HD44" i="23"/>
  <c r="HU44" i="23" s="1"/>
  <c r="HW44" i="23" s="1"/>
  <c r="HY44" i="23" s="1"/>
  <c r="HZ44" i="23" s="1"/>
  <c r="HD73" i="23"/>
  <c r="HU73" i="23" s="1"/>
  <c r="HW73" i="23" s="1"/>
  <c r="HY73" i="23" s="1"/>
  <c r="HZ73" i="23" s="1"/>
  <c r="HD212" i="23"/>
  <c r="HU212" i="23" s="1"/>
  <c r="HD150" i="23"/>
  <c r="HU150" i="23" s="1"/>
  <c r="HW150" i="23" s="1"/>
  <c r="HY150" i="23" s="1"/>
  <c r="HZ150" i="23" s="1"/>
  <c r="HD236" i="23"/>
  <c r="HU236" i="23" s="1"/>
  <c r="HW236" i="23" s="1"/>
  <c r="HY236" i="23" s="1"/>
  <c r="HZ236" i="23" s="1"/>
  <c r="I319" i="32" s="1"/>
  <c r="HD181" i="23"/>
  <c r="HU181" i="23" s="1"/>
  <c r="HW181" i="23" s="1"/>
  <c r="HY181" i="23" s="1"/>
  <c r="HZ181" i="23" s="1"/>
  <c r="I115" i="32" s="1"/>
  <c r="HD72" i="23"/>
  <c r="HU72" i="23" s="1"/>
  <c r="HW72" i="23" s="1"/>
  <c r="HY72" i="23" s="1"/>
  <c r="HZ72" i="23" s="1"/>
  <c r="HD339" i="23"/>
  <c r="HU339" i="23" s="1"/>
  <c r="HW339" i="23" s="1"/>
  <c r="HY339" i="23" s="1"/>
  <c r="HZ339" i="23" s="1"/>
  <c r="D277" i="32" s="1"/>
  <c r="HD83" i="23"/>
  <c r="HU83" i="23" s="1"/>
  <c r="HD261" i="23"/>
  <c r="HU261" i="23" s="1"/>
  <c r="HW261" i="23" s="1"/>
  <c r="HY261" i="23" s="1"/>
  <c r="HZ261" i="23" s="1"/>
  <c r="D369" i="32" s="1"/>
  <c r="HD70" i="23"/>
  <c r="HU70" i="23" s="1"/>
  <c r="HW70" i="23" s="1"/>
  <c r="HY70" i="23" s="1"/>
  <c r="HZ70" i="23" s="1"/>
  <c r="D137" i="32" s="1"/>
  <c r="HD250" i="23"/>
  <c r="HU250" i="23" s="1"/>
  <c r="HW250" i="23" s="1"/>
  <c r="HY250" i="23" s="1"/>
  <c r="HZ250" i="23" s="1"/>
  <c r="I94" i="32" s="1"/>
  <c r="HD163" i="23"/>
  <c r="HU163" i="23" s="1"/>
  <c r="HW163" i="23" s="1"/>
  <c r="HY163" i="23" s="1"/>
  <c r="HZ163" i="23" s="1"/>
  <c r="D189" i="32" s="1"/>
  <c r="HD27" i="23"/>
  <c r="HU27" i="23" s="1"/>
  <c r="HW27" i="23" s="1"/>
  <c r="HY27" i="23" s="1"/>
  <c r="HZ27" i="23" s="1"/>
  <c r="D118" i="32" s="1"/>
  <c r="HD322" i="23"/>
  <c r="HU322" i="23" s="1"/>
  <c r="HW322" i="23" s="1"/>
  <c r="HY322" i="23" s="1"/>
  <c r="HZ322" i="23" s="1"/>
  <c r="I170" i="32" s="1"/>
  <c r="HD125" i="23"/>
  <c r="HU125" i="23" s="1"/>
  <c r="HW125" i="23" s="1"/>
  <c r="HY125" i="23" s="1"/>
  <c r="HZ125" i="23" s="1"/>
  <c r="HD217" i="23"/>
  <c r="HU217" i="23" s="1"/>
  <c r="HW217" i="23" s="1"/>
  <c r="HY217" i="23" s="1"/>
  <c r="HZ217" i="23" s="1"/>
  <c r="D211" i="32" s="1"/>
  <c r="HD169" i="23"/>
  <c r="HU169" i="23" s="1"/>
  <c r="HW169" i="23" s="1"/>
  <c r="HY169" i="23" s="1"/>
  <c r="HZ169" i="23" s="1"/>
  <c r="HD238" i="23"/>
  <c r="HU238" i="23" s="1"/>
  <c r="HW238" i="23" s="1"/>
  <c r="HY238" i="23" s="1"/>
  <c r="HZ238" i="23" s="1"/>
  <c r="HD61" i="23"/>
  <c r="HU61" i="23" s="1"/>
  <c r="HW61" i="23" s="1"/>
  <c r="HY61" i="23" s="1"/>
  <c r="HZ61" i="23" s="1"/>
  <c r="I18" i="32" s="1"/>
  <c r="HD101" i="23"/>
  <c r="HU101" i="23" s="1"/>
  <c r="HW101" i="23" s="1"/>
  <c r="HY101" i="23" s="1"/>
  <c r="HZ101" i="23" s="1"/>
  <c r="I102" i="32" s="1"/>
  <c r="HD23" i="23"/>
  <c r="HU23" i="23" s="1"/>
  <c r="HD346" i="23"/>
  <c r="HU346" i="23" s="1"/>
  <c r="HW346" i="23" s="1"/>
  <c r="HY346" i="23" s="1"/>
  <c r="HZ346" i="23" s="1"/>
  <c r="D381" i="32" s="1"/>
  <c r="HD208" i="23"/>
  <c r="HU208" i="23" s="1"/>
  <c r="HW208" i="23" s="1"/>
  <c r="HY208" i="23" s="1"/>
  <c r="HZ208" i="23" s="1"/>
  <c r="HD310" i="23"/>
  <c r="HU310" i="23" s="1"/>
  <c r="HW310" i="23" s="1"/>
  <c r="HY310" i="23" s="1"/>
  <c r="HZ310" i="23" s="1"/>
  <c r="HD378" i="23"/>
  <c r="HU378" i="23" s="1"/>
  <c r="HW378" i="23" s="1"/>
  <c r="HY378" i="23" s="1"/>
  <c r="HZ378" i="23" s="1"/>
  <c r="I364" i="32" s="1"/>
  <c r="HD278" i="23"/>
  <c r="HU278" i="23" s="1"/>
  <c r="HW278" i="23" s="1"/>
  <c r="HY278" i="23" s="1"/>
  <c r="HZ278" i="23" s="1"/>
  <c r="HD157" i="23"/>
  <c r="HU157" i="23" s="1"/>
  <c r="HW157" i="23" s="1"/>
  <c r="HY157" i="23" s="1"/>
  <c r="HZ157" i="23" s="1"/>
  <c r="I131" i="32" s="1"/>
  <c r="HD382" i="23"/>
  <c r="HU382" i="23" s="1"/>
  <c r="HW382" i="23" s="1"/>
  <c r="HY382" i="23" s="1"/>
  <c r="HZ382" i="23" s="1"/>
  <c r="HD36" i="23"/>
  <c r="HU36" i="23" s="1"/>
  <c r="HW36" i="23" s="1"/>
  <c r="HY36" i="23" s="1"/>
  <c r="HZ36" i="23" s="1"/>
  <c r="I69" i="32" s="1"/>
  <c r="HD188" i="23"/>
  <c r="HU188" i="23" s="1"/>
  <c r="HW188" i="23" s="1"/>
  <c r="HY188" i="23" s="1"/>
  <c r="HZ188" i="23" s="1"/>
  <c r="HD63" i="23"/>
  <c r="HU63" i="23" s="1"/>
  <c r="HW63" i="23" s="1"/>
  <c r="HY63" i="23" s="1"/>
  <c r="HZ63" i="23" s="1"/>
  <c r="D314" i="32" s="1"/>
  <c r="HD371" i="23"/>
  <c r="HU371" i="23" s="1"/>
  <c r="HW371" i="23" s="1"/>
  <c r="HY371" i="23" s="1"/>
  <c r="HZ371" i="23" s="1"/>
  <c r="HD92" i="23"/>
  <c r="HU92" i="23" s="1"/>
  <c r="HW92" i="23" s="1"/>
  <c r="HY92" i="23" s="1"/>
  <c r="HZ92" i="23" s="1"/>
  <c r="D67" i="32" s="1"/>
  <c r="HD206" i="23"/>
  <c r="HU206" i="23" s="1"/>
  <c r="HW206" i="23" s="1"/>
  <c r="HY206" i="23" s="1"/>
  <c r="HZ206" i="23" s="1"/>
  <c r="D204" i="32" s="1"/>
  <c r="HD98" i="23"/>
  <c r="HU98" i="23" s="1"/>
  <c r="HW98" i="23" s="1"/>
  <c r="HY98" i="23" s="1"/>
  <c r="HZ98" i="23" s="1"/>
  <c r="HD366" i="23"/>
  <c r="HU366" i="23" s="1"/>
  <c r="HW366" i="23" s="1"/>
  <c r="HY366" i="23" s="1"/>
  <c r="HZ366" i="23" s="1"/>
  <c r="D292" i="32" s="1"/>
  <c r="HD352" i="23"/>
  <c r="HU352" i="23" s="1"/>
  <c r="HW352" i="23" s="1"/>
  <c r="HY352" i="23" s="1"/>
  <c r="HZ352" i="23" s="1"/>
  <c r="HD319" i="23"/>
  <c r="HU319" i="23" s="1"/>
  <c r="HW319" i="23" s="1"/>
  <c r="HY319" i="23" s="1"/>
  <c r="HZ319" i="23" s="1"/>
  <c r="HD284" i="23"/>
  <c r="HU284" i="23" s="1"/>
  <c r="HW284" i="23" s="1"/>
  <c r="HY284" i="23" s="1"/>
  <c r="HZ284" i="23" s="1"/>
  <c r="D48" i="32" s="1"/>
  <c r="HD192" i="23"/>
  <c r="HU192" i="23" s="1"/>
  <c r="HW192" i="23" s="1"/>
  <c r="HY192" i="23" s="1"/>
  <c r="HZ192" i="23" s="1"/>
  <c r="HD307" i="23"/>
  <c r="HU307" i="23" s="1"/>
  <c r="HW307" i="23" s="1"/>
  <c r="HY307" i="23" s="1"/>
  <c r="HZ307" i="23" s="1"/>
  <c r="HD60" i="23"/>
  <c r="HU60" i="23" s="1"/>
  <c r="HW60" i="23" s="1"/>
  <c r="HY60" i="23" s="1"/>
  <c r="HZ60" i="23" s="1"/>
  <c r="D31" i="32" s="1"/>
  <c r="HD306" i="23"/>
  <c r="HU306" i="23" s="1"/>
  <c r="HW306" i="23" s="1"/>
  <c r="HY306" i="23" s="1"/>
  <c r="HZ306" i="23" s="1"/>
  <c r="HD294" i="23"/>
  <c r="HU294" i="23" s="1"/>
  <c r="HW294" i="23" s="1"/>
  <c r="HY294" i="23" s="1"/>
  <c r="HZ294" i="23" s="1"/>
  <c r="I247" i="32" s="1"/>
  <c r="HD46" i="23"/>
  <c r="HU46" i="23" s="1"/>
  <c r="HW46" i="23" s="1"/>
  <c r="HY46" i="23" s="1"/>
  <c r="HZ46" i="23" s="1"/>
  <c r="HD167" i="23"/>
  <c r="HU167" i="23" s="1"/>
  <c r="HW167" i="23" s="1"/>
  <c r="HY167" i="23" s="1"/>
  <c r="HZ167" i="23" s="1"/>
  <c r="D354" i="32" s="1"/>
  <c r="HD331" i="23"/>
  <c r="HU331" i="23" s="1"/>
  <c r="HW331" i="23" s="1"/>
  <c r="HY331" i="23" s="1"/>
  <c r="HZ331" i="23" s="1"/>
  <c r="HD326" i="23"/>
  <c r="HU326" i="23" s="1"/>
  <c r="HW326" i="23" s="1"/>
  <c r="HY326" i="23" s="1"/>
  <c r="HZ326" i="23" s="1"/>
  <c r="HD384" i="23"/>
  <c r="HU384" i="23" s="1"/>
  <c r="HW384" i="23" s="1"/>
  <c r="HY384" i="23" s="1"/>
  <c r="HZ384" i="23" s="1"/>
  <c r="D386" i="32" s="1"/>
  <c r="HW122" i="23"/>
  <c r="HY122" i="23" s="1"/>
  <c r="HZ122" i="23" s="1"/>
  <c r="D321" i="32" s="1"/>
  <c r="HW184" i="23"/>
  <c r="HY184" i="23" s="1"/>
  <c r="HZ184" i="23" s="1"/>
  <c r="I269" i="32" s="1"/>
  <c r="HW24" i="23"/>
  <c r="HY24" i="23" s="1"/>
  <c r="HZ24" i="23" s="1"/>
  <c r="I124" i="32" s="1"/>
  <c r="HW94" i="23"/>
  <c r="HY94" i="23" s="1"/>
  <c r="HZ94" i="23" s="1"/>
  <c r="D152" i="32" s="1"/>
  <c r="HW106" i="23"/>
  <c r="HY106" i="23" s="1"/>
  <c r="HZ106" i="23" s="1"/>
  <c r="D319" i="32" s="1"/>
  <c r="HW168" i="23"/>
  <c r="HY168" i="23" s="1"/>
  <c r="HZ168" i="23" s="1"/>
  <c r="D84" i="32" s="1"/>
  <c r="HW303" i="23"/>
  <c r="HY303" i="23" s="1"/>
  <c r="HZ303" i="23" s="1"/>
  <c r="D258" i="32" s="1"/>
  <c r="HW290" i="23"/>
  <c r="HY290" i="23" s="1"/>
  <c r="HZ290" i="23" s="1"/>
  <c r="D331" i="32" s="1"/>
  <c r="HW54" i="23"/>
  <c r="HY54" i="23" s="1"/>
  <c r="HZ54" i="23" s="1"/>
  <c r="I17" i="32" s="1"/>
  <c r="HW216" i="23"/>
  <c r="HY216" i="23" s="1"/>
  <c r="HZ216" i="23" s="1"/>
  <c r="I295" i="32" s="1"/>
  <c r="HW212" i="23"/>
  <c r="HY212" i="23" s="1"/>
  <c r="HZ212" i="23" s="1"/>
  <c r="I88" i="32" s="1"/>
  <c r="HW189" i="23"/>
  <c r="HY189" i="23" s="1"/>
  <c r="HZ189" i="23" s="1"/>
  <c r="D36" i="32" s="1"/>
  <c r="HW355" i="23"/>
  <c r="HY355" i="23" s="1"/>
  <c r="HZ355" i="23" s="1"/>
  <c r="I257" i="32" s="1"/>
  <c r="HW202" i="23"/>
  <c r="HY202" i="23" s="1"/>
  <c r="HZ202" i="23" s="1"/>
  <c r="D203" i="32" s="1"/>
  <c r="HW75" i="23"/>
  <c r="HY75" i="23" s="1"/>
  <c r="HZ75" i="23" s="1"/>
  <c r="I195" i="32" s="1"/>
  <c r="HW198" i="23"/>
  <c r="HY198" i="23" s="1"/>
  <c r="HZ198" i="23" s="1"/>
  <c r="D328" i="32" s="1"/>
  <c r="HD50" i="23"/>
  <c r="HU50" i="23" s="1"/>
  <c r="HW50" i="23" s="1"/>
  <c r="HY50" i="23" s="1"/>
  <c r="HZ50" i="23" s="1"/>
  <c r="D344" i="32" s="1"/>
  <c r="HD134" i="23"/>
  <c r="HU134" i="23" s="1"/>
  <c r="HW134" i="23" s="1"/>
  <c r="HY134" i="23" s="1"/>
  <c r="HZ134" i="23" s="1"/>
  <c r="D173" i="32" s="1"/>
  <c r="HD377" i="23"/>
  <c r="HU377" i="23" s="1"/>
  <c r="HW377" i="23" s="1"/>
  <c r="HY377" i="23" s="1"/>
  <c r="HZ377" i="23" s="1"/>
  <c r="D92" i="32" s="1"/>
  <c r="HD100" i="23"/>
  <c r="HU100" i="23" s="1"/>
  <c r="HW100" i="23" s="1"/>
  <c r="HY100" i="23" s="1"/>
  <c r="HZ100" i="23" s="1"/>
  <c r="D155" i="32" s="1"/>
  <c r="HD235" i="23"/>
  <c r="HU235" i="23" s="1"/>
  <c r="HW235" i="23" s="1"/>
  <c r="HY235" i="23" s="1"/>
  <c r="HZ235" i="23" s="1"/>
  <c r="D222" i="32" s="1"/>
  <c r="HW252" i="23"/>
  <c r="HY252" i="23" s="1"/>
  <c r="HZ252" i="23" s="1"/>
  <c r="I240" i="32" s="1"/>
  <c r="HW391" i="23"/>
  <c r="HY391" i="23" s="1"/>
  <c r="HZ391" i="23" s="1"/>
  <c r="I263" i="32" s="1"/>
  <c r="HW353" i="23"/>
  <c r="HY353" i="23" s="1"/>
  <c r="HZ353" i="23" s="1"/>
  <c r="D9" i="32" s="1"/>
  <c r="HW174" i="23"/>
  <c r="HY174" i="23" s="1"/>
  <c r="HZ174" i="23" s="1"/>
  <c r="D74" i="32" s="1"/>
  <c r="HW289" i="23"/>
  <c r="HY289" i="23" s="1"/>
  <c r="HZ289" i="23" s="1"/>
  <c r="D372" i="32" s="1"/>
  <c r="HT83" i="23"/>
  <c r="HT421" i="23" s="1"/>
  <c r="HC421" i="23"/>
  <c r="HC415" i="23"/>
  <c r="HT147" i="23"/>
  <c r="HT415" i="23" s="1"/>
  <c r="HW357" i="23"/>
  <c r="HY357" i="23" s="1"/>
  <c r="HZ357" i="23" s="1"/>
  <c r="I332" i="32" s="1"/>
  <c r="HD276" i="23"/>
  <c r="HU276" i="23" s="1"/>
  <c r="HW276" i="23" s="1"/>
  <c r="HY276" i="23" s="1"/>
  <c r="HZ276" i="23" s="1"/>
  <c r="D242" i="32" s="1"/>
  <c r="HD91" i="23"/>
  <c r="HU91" i="23" s="1"/>
  <c r="HW91" i="23" s="1"/>
  <c r="HY91" i="23" s="1"/>
  <c r="HZ91" i="23" s="1"/>
  <c r="I219" i="32" s="1"/>
  <c r="HD45" i="23"/>
  <c r="HU45" i="23" s="1"/>
  <c r="HW45" i="23" s="1"/>
  <c r="HY45" i="23" s="1"/>
  <c r="HZ45" i="23" s="1"/>
  <c r="I13" i="32" s="1"/>
  <c r="HD159" i="23"/>
  <c r="HU159" i="23" s="1"/>
  <c r="HW159" i="23" s="1"/>
  <c r="HY159" i="23" s="1"/>
  <c r="HZ159" i="23" s="1"/>
  <c r="D187" i="32" s="1"/>
  <c r="HD256" i="23"/>
  <c r="HU256" i="23" s="1"/>
  <c r="HW256" i="23" s="1"/>
  <c r="HY256" i="23" s="1"/>
  <c r="HZ256" i="23" s="1"/>
  <c r="D366" i="32" s="1"/>
  <c r="HD302" i="23"/>
  <c r="HU302" i="23" s="1"/>
  <c r="HW302" i="23" s="1"/>
  <c r="HY302" i="23" s="1"/>
  <c r="HZ302" i="23" s="1"/>
  <c r="I41" i="32" s="1"/>
  <c r="HD22" i="23"/>
  <c r="HU22" i="23" s="1"/>
  <c r="HD109" i="23"/>
  <c r="HU109" i="23" s="1"/>
  <c r="HW109" i="23" s="1"/>
  <c r="HY109" i="23" s="1"/>
  <c r="HZ109" i="23" s="1"/>
  <c r="I153" i="32" s="1"/>
  <c r="HD116" i="23"/>
  <c r="HU116" i="23" s="1"/>
  <c r="HW116" i="23" s="1"/>
  <c r="HY116" i="23" s="1"/>
  <c r="HZ116" i="23" s="1"/>
  <c r="D161" i="32" s="1"/>
  <c r="HD248" i="23"/>
  <c r="HU248" i="23" s="1"/>
  <c r="HW248" i="23" s="1"/>
  <c r="HY248" i="23" s="1"/>
  <c r="HZ248" i="23" s="1"/>
  <c r="I104" i="32" s="1"/>
  <c r="HD207" i="23"/>
  <c r="HU207" i="23" s="1"/>
  <c r="HW207" i="23" s="1"/>
  <c r="HY207" i="23" s="1"/>
  <c r="HZ207" i="23" s="1"/>
  <c r="I34" i="32" s="1"/>
  <c r="HD228" i="23"/>
  <c r="HU228" i="23" s="1"/>
  <c r="HW228" i="23" s="1"/>
  <c r="HY228" i="23" s="1"/>
  <c r="HZ228" i="23" s="1"/>
  <c r="D217" i="32" s="1"/>
  <c r="HD260" i="23"/>
  <c r="HU260" i="23" s="1"/>
  <c r="HW260" i="23" s="1"/>
  <c r="HY260" i="23" s="1"/>
  <c r="HZ260" i="23" s="1"/>
  <c r="D232" i="32" s="1"/>
  <c r="HD215" i="23"/>
  <c r="HU215" i="23" s="1"/>
  <c r="HW215" i="23" s="1"/>
  <c r="HY215" i="23" s="1"/>
  <c r="HZ215" i="23" s="1"/>
  <c r="D76" i="32" s="1"/>
  <c r="HD365" i="23"/>
  <c r="HU365" i="23" s="1"/>
  <c r="HW365" i="23" s="1"/>
  <c r="HY365" i="23" s="1"/>
  <c r="HZ365" i="23" s="1"/>
  <c r="D291" i="32" s="1"/>
  <c r="HD213" i="23"/>
  <c r="HU213" i="23" s="1"/>
  <c r="HW213" i="23" s="1"/>
  <c r="HY213" i="23" s="1"/>
  <c r="HZ213" i="23" s="1"/>
  <c r="I294" i="32" s="1"/>
  <c r="HD68" i="23"/>
  <c r="HU68" i="23" s="1"/>
  <c r="HW68" i="23" s="1"/>
  <c r="HY68" i="23" s="1"/>
  <c r="HZ68" i="23" s="1"/>
  <c r="D136" i="32" s="1"/>
  <c r="HD300" i="23"/>
  <c r="HU300" i="23" s="1"/>
  <c r="HW300" i="23" s="1"/>
  <c r="HY300" i="23" s="1"/>
  <c r="HZ300" i="23" s="1"/>
  <c r="D255" i="32" s="1"/>
  <c r="HD26" i="23"/>
  <c r="HU26" i="23" s="1"/>
  <c r="HW26" i="23" s="1"/>
  <c r="HY26" i="23" s="1"/>
  <c r="HZ26" i="23" s="1"/>
  <c r="I178" i="32" s="1"/>
  <c r="HD270" i="23"/>
  <c r="HU270" i="23" s="1"/>
  <c r="HW270" i="23" s="1"/>
  <c r="HY270" i="23" s="1"/>
  <c r="HZ270" i="23" s="1"/>
  <c r="I39" i="32" s="1"/>
  <c r="HD113" i="23"/>
  <c r="HU113" i="23" s="1"/>
  <c r="HW113" i="23" s="1"/>
  <c r="HY113" i="23" s="1"/>
  <c r="HZ113" i="23" s="1"/>
  <c r="I289" i="32" s="1"/>
  <c r="HD324" i="23"/>
  <c r="HU324" i="23" s="1"/>
  <c r="HW324" i="23" s="1"/>
  <c r="HY324" i="23" s="1"/>
  <c r="HZ324" i="23" s="1"/>
  <c r="D378" i="32" s="1"/>
  <c r="HD351" i="23"/>
  <c r="HU351" i="23" s="1"/>
  <c r="HW351" i="23" s="1"/>
  <c r="HY351" i="23" s="1"/>
  <c r="HZ351" i="23" s="1"/>
  <c r="I172" i="32" s="1"/>
  <c r="HD123" i="23"/>
  <c r="HU123" i="23" s="1"/>
  <c r="HW123" i="23" s="1"/>
  <c r="HY123" i="23" s="1"/>
  <c r="HZ123" i="23" s="1"/>
  <c r="I223" i="32" s="1"/>
  <c r="HD65" i="23"/>
  <c r="HU65" i="23" s="1"/>
  <c r="HW65" i="23" s="1"/>
  <c r="HY65" i="23" s="1"/>
  <c r="HZ65" i="23" s="1"/>
  <c r="D133" i="32" s="1"/>
  <c r="HD265" i="23"/>
  <c r="HU265" i="23" s="1"/>
  <c r="HW265" i="23" s="1"/>
  <c r="HY265" i="23" s="1"/>
  <c r="HZ265" i="23" s="1"/>
  <c r="I241" i="32" s="1"/>
  <c r="HD354" i="23"/>
  <c r="HU354" i="23" s="1"/>
  <c r="HW354" i="23" s="1"/>
  <c r="HY354" i="23" s="1"/>
  <c r="HZ354" i="23" s="1"/>
  <c r="D286" i="32" s="1"/>
  <c r="HD344" i="23"/>
  <c r="HU344" i="23" s="1"/>
  <c r="HW344" i="23" s="1"/>
  <c r="HY344" i="23" s="1"/>
  <c r="HZ344" i="23" s="1"/>
  <c r="I254" i="32" s="1"/>
  <c r="HD375" i="23"/>
  <c r="HU375" i="23" s="1"/>
  <c r="HW375" i="23" s="1"/>
  <c r="HY375" i="23" s="1"/>
  <c r="HZ375" i="23" s="1"/>
  <c r="D299" i="32" s="1"/>
  <c r="HD148" i="23"/>
  <c r="HU148" i="23" s="1"/>
  <c r="HW148" i="23" s="1"/>
  <c r="HY148" i="23" s="1"/>
  <c r="HZ148" i="23" s="1"/>
  <c r="I112" i="32" s="1"/>
  <c r="HD330" i="23"/>
  <c r="HU330" i="23" s="1"/>
  <c r="HW330" i="23" s="1"/>
  <c r="HY330" i="23" s="1"/>
  <c r="HZ330" i="23" s="1"/>
  <c r="I204" i="32" s="1"/>
  <c r="HD334" i="23"/>
  <c r="HU334" i="23" s="1"/>
  <c r="HW334" i="23" s="1"/>
  <c r="HY334" i="23" s="1"/>
  <c r="HZ334" i="23" s="1"/>
  <c r="I323" i="32" s="1"/>
  <c r="HD111" i="23"/>
  <c r="HU111" i="23" s="1"/>
  <c r="HW111" i="23" s="1"/>
  <c r="HY111" i="23" s="1"/>
  <c r="HZ111" i="23" s="1"/>
  <c r="D68" i="32" s="1"/>
  <c r="HD369" i="23"/>
  <c r="HU369" i="23" s="1"/>
  <c r="HW369" i="23" s="1"/>
  <c r="HY369" i="23" s="1"/>
  <c r="HZ369" i="23" s="1"/>
  <c r="I279" i="32" s="1"/>
  <c r="HD74" i="23"/>
  <c r="HU74" i="23" s="1"/>
  <c r="HW74" i="23" s="1"/>
  <c r="HY74" i="23" s="1"/>
  <c r="HZ74" i="23" s="1"/>
  <c r="D346" i="32" s="1"/>
  <c r="HD210" i="23"/>
  <c r="HU210" i="23" s="1"/>
  <c r="HW210" i="23" s="1"/>
  <c r="HY210" i="23" s="1"/>
  <c r="HZ210" i="23" s="1"/>
  <c r="I87" i="32" s="1"/>
  <c r="HD153" i="23"/>
  <c r="HU153" i="23" s="1"/>
  <c r="HW153" i="23" s="1"/>
  <c r="HY153" i="23" s="1"/>
  <c r="HZ153" i="23" s="1"/>
  <c r="I114" i="32" s="1"/>
  <c r="HD389" i="23"/>
  <c r="HU389" i="23" s="1"/>
  <c r="HW389" i="23" s="1"/>
  <c r="HY389" i="23" s="1"/>
  <c r="HZ389" i="23" s="1"/>
  <c r="D304" i="32" s="1"/>
  <c r="HD21" i="23"/>
  <c r="HU21" i="23" s="1"/>
  <c r="HW21" i="23" s="1"/>
  <c r="HY21" i="23" s="1"/>
  <c r="HZ21" i="23" s="1"/>
  <c r="D115" i="32" s="1"/>
  <c r="HD59" i="23"/>
  <c r="HU59" i="23" s="1"/>
  <c r="HW59" i="23" s="1"/>
  <c r="HY59" i="23" s="1"/>
  <c r="HZ59" i="23" s="1"/>
  <c r="D30" i="32" s="1"/>
  <c r="HD263" i="23"/>
  <c r="HU263" i="23" s="1"/>
  <c r="HW263" i="23" s="1"/>
  <c r="HY263" i="23" s="1"/>
  <c r="HZ263" i="23" s="1"/>
  <c r="I156" i="32" s="1"/>
  <c r="HD224" i="23"/>
  <c r="HU224" i="23" s="1"/>
  <c r="HW224" i="23" s="1"/>
  <c r="HY224" i="23" s="1"/>
  <c r="HZ224" i="23" s="1"/>
  <c r="I145" i="32" s="1"/>
  <c r="HD40" i="23"/>
  <c r="HU40" i="23" s="1"/>
  <c r="HW40" i="23" s="1"/>
  <c r="HY40" i="23" s="1"/>
  <c r="HZ40" i="23" s="1"/>
  <c r="D28" i="32" s="1"/>
  <c r="HD121" i="23"/>
  <c r="HU121" i="23" s="1"/>
  <c r="HW121" i="23" s="1"/>
  <c r="HY121" i="23" s="1"/>
  <c r="HZ121" i="23" s="1"/>
  <c r="I207" i="32" s="1"/>
  <c r="HD156" i="23"/>
  <c r="HU156" i="23" s="1"/>
  <c r="HW156" i="23" s="1"/>
  <c r="HY156" i="23" s="1"/>
  <c r="HZ156" i="23" s="1"/>
  <c r="I82" i="32" s="1"/>
  <c r="HC426" i="23"/>
  <c r="HC411" i="23"/>
  <c r="HT25" i="23"/>
  <c r="HC414" i="23"/>
  <c r="HT20" i="23"/>
  <c r="HC424" i="23"/>
  <c r="K346" i="1"/>
  <c r="HC406" i="23"/>
  <c r="HT56" i="23"/>
  <c r="HT406" i="23" s="1"/>
  <c r="HC420" i="23"/>
  <c r="HT23" i="23"/>
  <c r="HC409" i="23"/>
  <c r="HT30" i="23"/>
  <c r="HT412" i="23" s="1"/>
  <c r="HC412" i="23"/>
  <c r="HT22" i="23"/>
  <c r="HT418" i="23" s="1"/>
  <c r="HC418" i="23"/>
  <c r="HT16" i="23"/>
  <c r="HT419" i="23" s="1"/>
  <c r="HC419" i="23"/>
  <c r="HT14" i="23"/>
  <c r="HC423" i="23"/>
  <c r="HC405" i="23"/>
  <c r="HC398" i="23"/>
  <c r="HC408" i="23"/>
  <c r="HT64" i="23"/>
  <c r="HT408" i="23" s="1"/>
  <c r="HC410" i="23"/>
  <c r="HT146" i="23"/>
  <c r="HT410" i="23" s="1"/>
  <c r="HT35" i="23"/>
  <c r="HT425" i="23" s="1"/>
  <c r="HC425" i="23"/>
  <c r="HT15" i="23"/>
  <c r="HC422" i="23"/>
  <c r="HT93" i="23"/>
  <c r="V69" i="26"/>
  <c r="V70" i="26" s="1"/>
  <c r="V93" i="26" s="1"/>
  <c r="HC407" i="23"/>
  <c r="HC413" i="23"/>
  <c r="HT87" i="23"/>
  <c r="HT413" i="23" s="1"/>
  <c r="D88" i="32"/>
  <c r="D345" i="32"/>
  <c r="I56" i="32"/>
  <c r="I28" i="32"/>
  <c r="D182" i="32"/>
  <c r="I80" i="32"/>
  <c r="D171" i="32"/>
  <c r="D194" i="32"/>
  <c r="I234" i="32"/>
  <c r="D113" i="32"/>
  <c r="D264" i="32"/>
  <c r="D54" i="32"/>
  <c r="I148" i="32"/>
  <c r="D180" i="32"/>
  <c r="HU87" i="23"/>
  <c r="D154" i="32"/>
  <c r="D284" i="32"/>
  <c r="D7" i="32"/>
  <c r="I159" i="32"/>
  <c r="D190" i="32"/>
  <c r="I233" i="32"/>
  <c r="I317" i="32"/>
  <c r="D341" i="32"/>
  <c r="D249" i="32"/>
  <c r="D40" i="32"/>
  <c r="I164" i="32"/>
  <c r="I342" i="32"/>
  <c r="D196" i="32"/>
  <c r="D51" i="32"/>
  <c r="I147" i="32"/>
  <c r="I354" i="32"/>
  <c r="I202" i="32"/>
  <c r="D383" i="32"/>
  <c r="D265" i="32"/>
  <c r="I43" i="32"/>
  <c r="D283" i="32"/>
  <c r="I50" i="32"/>
  <c r="HU64" i="23"/>
  <c r="I107" i="32"/>
  <c r="D364" i="32"/>
  <c r="I151" i="32"/>
  <c r="I126" i="32"/>
  <c r="D65" i="32"/>
  <c r="I86" i="32"/>
  <c r="D153" i="32"/>
  <c r="D308" i="32"/>
  <c r="I276" i="32"/>
  <c r="I46" i="32"/>
  <c r="D278" i="32"/>
  <c r="D260" i="32"/>
  <c r="I343" i="32"/>
  <c r="D223" i="32"/>
  <c r="I198" i="32"/>
  <c r="D192" i="32"/>
  <c r="I83" i="32"/>
  <c r="I9" i="32"/>
  <c r="D94" i="32"/>
  <c r="D236" i="32"/>
  <c r="D269" i="32"/>
  <c r="I26" i="32"/>
  <c r="D90" i="32"/>
  <c r="I93" i="32"/>
  <c r="D309" i="32"/>
  <c r="D20" i="32"/>
  <c r="I117" i="32"/>
  <c r="I38" i="32"/>
  <c r="D226" i="32"/>
  <c r="I310" i="32"/>
  <c r="D301" i="32"/>
  <c r="D298" i="32"/>
  <c r="D157" i="32"/>
  <c r="I23" i="32"/>
  <c r="HU15" i="23"/>
  <c r="I127" i="32"/>
  <c r="D66" i="32"/>
  <c r="I191" i="32"/>
  <c r="D256" i="32"/>
  <c r="I383" i="32" l="1"/>
  <c r="D11" i="32"/>
  <c r="I280" i="32"/>
  <c r="I329" i="32"/>
  <c r="I57" i="32"/>
  <c r="I72" i="32"/>
  <c r="I63" i="32"/>
  <c r="D287" i="32"/>
  <c r="I236" i="32"/>
  <c r="I73" i="32"/>
  <c r="D108" i="32"/>
  <c r="I78" i="32"/>
  <c r="D365" i="32"/>
  <c r="D77" i="32"/>
  <c r="D312" i="32"/>
  <c r="I267" i="32"/>
  <c r="D53" i="32"/>
  <c r="D142" i="32"/>
  <c r="D165" i="32"/>
  <c r="I374" i="32"/>
  <c r="I359" i="32"/>
  <c r="I258" i="32"/>
  <c r="HU146" i="23"/>
  <c r="D274" i="32"/>
  <c r="D240" i="32"/>
  <c r="I22" i="32"/>
  <c r="I193" i="32"/>
  <c r="I251" i="32"/>
  <c r="I290" i="32"/>
  <c r="D135" i="32"/>
  <c r="I268" i="32"/>
  <c r="D49" i="32"/>
  <c r="I321" i="32"/>
  <c r="D208" i="32"/>
  <c r="I313" i="32"/>
  <c r="I53" i="32"/>
  <c r="I168" i="32"/>
  <c r="D209" i="32"/>
  <c r="D350" i="32"/>
  <c r="I161" i="32"/>
  <c r="I103" i="32"/>
  <c r="D58" i="32"/>
  <c r="D56" i="32"/>
  <c r="I71" i="32"/>
  <c r="D202" i="32"/>
  <c r="I10" i="32"/>
  <c r="D356" i="32"/>
  <c r="I213" i="32"/>
  <c r="D234" i="32"/>
  <c r="D41" i="32"/>
  <c r="I227" i="32"/>
  <c r="D195" i="32"/>
  <c r="D330" i="32"/>
  <c r="D146" i="32"/>
  <c r="D384" i="32"/>
  <c r="I98" i="32"/>
  <c r="D151" i="32"/>
  <c r="I137" i="32"/>
  <c r="D15" i="32"/>
  <c r="I77" i="32"/>
  <c r="I361" i="32"/>
  <c r="I345" i="32"/>
  <c r="I357" i="32"/>
  <c r="I353" i="32"/>
  <c r="D281" i="32"/>
  <c r="I215" i="32"/>
  <c r="D55" i="32"/>
  <c r="I377" i="32"/>
  <c r="D317" i="32"/>
  <c r="D355" i="32"/>
  <c r="D257" i="32"/>
  <c r="I320" i="32"/>
  <c r="W69" i="26"/>
  <c r="W70" i="26" s="1"/>
  <c r="W93" i="26" s="1"/>
  <c r="W97" i="26" s="1"/>
  <c r="W99" i="26" s="1"/>
  <c r="I146" i="32"/>
  <c r="D83" i="32"/>
  <c r="I162" i="32"/>
  <c r="I12" i="32"/>
  <c r="I174" i="32"/>
  <c r="D212" i="32"/>
  <c r="I333" i="32"/>
  <c r="D61" i="32"/>
  <c r="D213" i="32"/>
  <c r="I238" i="32"/>
  <c r="D178" i="32"/>
  <c r="I81" i="32"/>
  <c r="I33" i="32"/>
  <c r="D199" i="32"/>
  <c r="D239" i="32"/>
  <c r="I52" i="32"/>
  <c r="D325" i="32"/>
  <c r="I283" i="32"/>
  <c r="I221" i="32"/>
  <c r="I8" i="32"/>
  <c r="D73" i="32"/>
  <c r="D80" i="32"/>
  <c r="I300" i="32"/>
  <c r="I37" i="32"/>
  <c r="I293" i="32"/>
  <c r="I169" i="32"/>
  <c r="D18" i="32"/>
  <c r="D338" i="32"/>
  <c r="D128" i="32"/>
  <c r="I262" i="32"/>
  <c r="I7" i="32"/>
  <c r="D324" i="32"/>
  <c r="I356" i="32"/>
  <c r="D170" i="32"/>
  <c r="I129" i="32"/>
  <c r="I205" i="32"/>
  <c r="I49" i="32"/>
  <c r="D315" i="32"/>
  <c r="D132" i="32"/>
  <c r="I95" i="32"/>
  <c r="I379" i="32"/>
  <c r="I24" i="32"/>
  <c r="I143" i="32"/>
  <c r="I338" i="32"/>
  <c r="I235" i="32"/>
  <c r="D184" i="32"/>
  <c r="D185" i="32"/>
  <c r="D17" i="32"/>
  <c r="I277" i="32"/>
  <c r="I304" i="32"/>
  <c r="I54" i="32"/>
  <c r="D158" i="32"/>
  <c r="D229" i="32"/>
  <c r="D21" i="32"/>
  <c r="I118" i="32"/>
  <c r="D379" i="32"/>
  <c r="D144" i="32"/>
  <c r="D305" i="32"/>
  <c r="I19" i="32"/>
  <c r="D101" i="32"/>
  <c r="D250" i="32"/>
  <c r="I260" i="32"/>
  <c r="I298" i="32"/>
  <c r="I99" i="32"/>
  <c r="I218" i="32"/>
  <c r="D363" i="32"/>
  <c r="I130" i="32"/>
  <c r="D69" i="32"/>
  <c r="D227" i="32"/>
  <c r="I344" i="32"/>
  <c r="I270" i="32"/>
  <c r="D334" i="32"/>
  <c r="D188" i="32"/>
  <c r="I231" i="32"/>
  <c r="I386" i="32"/>
  <c r="D361" i="32"/>
  <c r="I201" i="32"/>
  <c r="D352" i="32"/>
  <c r="I334" i="32"/>
  <c r="D91" i="32"/>
  <c r="D46" i="32"/>
  <c r="I6" i="32"/>
  <c r="I188" i="32"/>
  <c r="D112" i="32"/>
  <c r="D377" i="32"/>
  <c r="D376" i="32"/>
  <c r="I116" i="32"/>
  <c r="D71" i="32"/>
  <c r="D166" i="32"/>
  <c r="I232" i="32"/>
  <c r="I44" i="32"/>
  <c r="I75" i="32"/>
  <c r="D131" i="32"/>
  <c r="I259" i="32"/>
  <c r="I120" i="32"/>
  <c r="D243" i="32"/>
  <c r="I244" i="32"/>
  <c r="I135" i="32"/>
  <c r="I309" i="32"/>
  <c r="I100" i="32"/>
  <c r="D219" i="32"/>
  <c r="D228" i="32"/>
  <c r="D295" i="32"/>
  <c r="D145" i="32"/>
  <c r="D370" i="32"/>
  <c r="D181" i="32"/>
  <c r="HD421" i="23"/>
  <c r="D359" i="32"/>
  <c r="I32" i="32"/>
  <c r="D197" i="32"/>
  <c r="D59" i="32"/>
  <c r="I173" i="32"/>
  <c r="I380" i="32"/>
  <c r="D245" i="32"/>
  <c r="D214" i="32"/>
  <c r="I239" i="32"/>
  <c r="I182" i="32"/>
  <c r="D147" i="32"/>
  <c r="I322" i="32"/>
  <c r="D374" i="32"/>
  <c r="D32" i="32"/>
  <c r="I163" i="32"/>
  <c r="I196" i="32"/>
  <c r="D326" i="32"/>
  <c r="D267" i="32"/>
  <c r="I373" i="32"/>
  <c r="D70" i="32"/>
  <c r="HD407" i="23"/>
  <c r="I371" i="32"/>
  <c r="D45" i="32"/>
  <c r="I212" i="32"/>
  <c r="D114" i="32"/>
  <c r="D313" i="32"/>
  <c r="I216" i="32"/>
  <c r="D140" i="32"/>
  <c r="D320" i="32"/>
  <c r="I150" i="32"/>
  <c r="D235" i="32"/>
  <c r="I189" i="32"/>
  <c r="D348" i="32"/>
  <c r="I152" i="32"/>
  <c r="I222" i="32"/>
  <c r="D160" i="32"/>
  <c r="I89" i="32"/>
  <c r="D215" i="32"/>
  <c r="D262" i="32"/>
  <c r="I347" i="32"/>
  <c r="D248" i="32"/>
  <c r="I245" i="32"/>
  <c r="D238" i="32"/>
  <c r="I190" i="32"/>
  <c r="D191" i="32"/>
  <c r="I30" i="32"/>
  <c r="I369" i="32"/>
  <c r="I113" i="32"/>
  <c r="D16" i="32"/>
  <c r="D279" i="32"/>
  <c r="I253" i="32"/>
  <c r="I144" i="32"/>
  <c r="D35" i="32"/>
  <c r="D87" i="32"/>
  <c r="I62" i="32"/>
  <c r="I108" i="32"/>
  <c r="D371" i="32"/>
  <c r="I184" i="32"/>
  <c r="D177" i="32"/>
  <c r="I248" i="32"/>
  <c r="D259" i="32"/>
  <c r="I27" i="32"/>
  <c r="D175" i="32"/>
  <c r="D254" i="32"/>
  <c r="I97" i="32"/>
  <c r="I339" i="32"/>
  <c r="D164" i="32"/>
  <c r="I91" i="32"/>
  <c r="D221" i="32"/>
  <c r="D163" i="32"/>
  <c r="I79" i="32"/>
  <c r="I273" i="32"/>
  <c r="D358" i="32"/>
  <c r="I312" i="32"/>
  <c r="D318" i="32"/>
  <c r="I15" i="32"/>
  <c r="D126" i="32"/>
  <c r="D97" i="32"/>
  <c r="I284" i="32"/>
  <c r="I281" i="32"/>
  <c r="D387" i="32"/>
  <c r="D43" i="32"/>
  <c r="I165" i="32"/>
  <c r="D168" i="32"/>
  <c r="I225" i="32"/>
  <c r="I292" i="32"/>
  <c r="D176" i="32"/>
  <c r="D167" i="32"/>
  <c r="I183" i="32"/>
  <c r="I297" i="32"/>
  <c r="D218" i="32"/>
  <c r="D105" i="32"/>
  <c r="I65" i="32"/>
  <c r="I301" i="32"/>
  <c r="D261" i="32"/>
  <c r="I105" i="32"/>
  <c r="D349" i="32"/>
  <c r="D272" i="32"/>
  <c r="I250" i="32"/>
  <c r="I64" i="32"/>
  <c r="D103" i="32"/>
  <c r="D362" i="32"/>
  <c r="I387" i="32"/>
  <c r="I335" i="32"/>
  <c r="D107" i="32"/>
  <c r="D38" i="32"/>
  <c r="I370" i="32"/>
  <c r="I70" i="32"/>
  <c r="D122" i="32"/>
  <c r="D276" i="32"/>
  <c r="I303" i="32"/>
  <c r="D139" i="32"/>
  <c r="I286" i="32"/>
  <c r="D251" i="32"/>
  <c r="I40" i="32"/>
  <c r="I375" i="32"/>
  <c r="D150" i="32"/>
  <c r="D106" i="32"/>
  <c r="I285" i="32"/>
  <c r="I142" i="32"/>
  <c r="D81" i="32"/>
  <c r="I243" i="32"/>
  <c r="D241" i="32"/>
  <c r="I139" i="32"/>
  <c r="D78" i="32"/>
  <c r="D335" i="32"/>
  <c r="I315" i="32"/>
  <c r="I133" i="32"/>
  <c r="D72" i="32"/>
  <c r="D332" i="32"/>
  <c r="I358" i="32"/>
  <c r="D75" i="32"/>
  <c r="I136" i="32"/>
  <c r="I325" i="32"/>
  <c r="D385" i="32"/>
  <c r="I16" i="32"/>
  <c r="D127" i="32"/>
  <c r="D24" i="32"/>
  <c r="I121" i="32"/>
  <c r="D368" i="32"/>
  <c r="I275" i="32"/>
  <c r="D224" i="32"/>
  <c r="I92" i="32"/>
  <c r="D200" i="32"/>
  <c r="I186" i="32"/>
  <c r="I271" i="32"/>
  <c r="D342" i="32"/>
  <c r="D207" i="32"/>
  <c r="D294" i="32"/>
  <c r="D193" i="32"/>
  <c r="I367" i="32"/>
  <c r="D169" i="32"/>
  <c r="D230" i="32"/>
  <c r="D252" i="32"/>
  <c r="D98" i="32"/>
  <c r="I296" i="32"/>
  <c r="D220" i="32"/>
  <c r="D22" i="32"/>
  <c r="D388" i="32"/>
  <c r="I305" i="32"/>
  <c r="I20" i="32"/>
  <c r="I384" i="32"/>
  <c r="D10" i="32"/>
  <c r="D237" i="32"/>
  <c r="HD426" i="23"/>
  <c r="I291" i="32"/>
  <c r="D282" i="32"/>
  <c r="I60" i="32"/>
  <c r="HD398" i="23"/>
  <c r="K348" i="1" s="1"/>
  <c r="K349" i="1" s="1"/>
  <c r="HD413" i="23"/>
  <c r="I261" i="32"/>
  <c r="HD408" i="23"/>
  <c r="I122" i="32"/>
  <c r="HD409" i="23"/>
  <c r="D339" i="32"/>
  <c r="HD420" i="23"/>
  <c r="D353" i="32"/>
  <c r="I154" i="32"/>
  <c r="D206" i="32"/>
  <c r="I341" i="32"/>
  <c r="D64" i="32"/>
  <c r="I125" i="32"/>
  <c r="I214" i="32"/>
  <c r="D119" i="32"/>
  <c r="D307" i="32"/>
  <c r="I264" i="32"/>
  <c r="D347" i="32"/>
  <c r="I200" i="32"/>
  <c r="I368" i="32"/>
  <c r="D33" i="32"/>
  <c r="D343" i="32"/>
  <c r="I272" i="32"/>
  <c r="D85" i="32"/>
  <c r="I61" i="32"/>
  <c r="D360" i="32"/>
  <c r="I274" i="32"/>
  <c r="HD414" i="23"/>
  <c r="I302" i="32"/>
  <c r="D270" i="32"/>
  <c r="I278" i="32"/>
  <c r="D375" i="32"/>
  <c r="I249" i="32"/>
  <c r="D263" i="32"/>
  <c r="D275" i="32"/>
  <c r="I252" i="32"/>
  <c r="D247" i="32"/>
  <c r="I381" i="32"/>
  <c r="I166" i="32"/>
  <c r="D44" i="32"/>
  <c r="I308" i="32"/>
  <c r="D296" i="32"/>
  <c r="I68" i="32"/>
  <c r="D120" i="32"/>
  <c r="D186" i="32"/>
  <c r="I29" i="32"/>
  <c r="I85" i="32"/>
  <c r="D198" i="32"/>
  <c r="D125" i="32"/>
  <c r="I14" i="32"/>
  <c r="D285" i="32"/>
  <c r="I256" i="32"/>
  <c r="D102" i="32"/>
  <c r="I176" i="32"/>
  <c r="D380" i="32"/>
  <c r="I362" i="32"/>
  <c r="I366" i="32"/>
  <c r="D29" i="32"/>
  <c r="I45" i="32"/>
  <c r="D271" i="32"/>
  <c r="D8" i="32"/>
  <c r="D288" i="32"/>
  <c r="I318" i="32"/>
  <c r="D121" i="32"/>
  <c r="I299" i="32"/>
  <c r="I140" i="32"/>
  <c r="D210" i="32"/>
  <c r="I360" i="32"/>
  <c r="HD411" i="23"/>
  <c r="D382" i="32"/>
  <c r="HD422" i="23"/>
  <c r="HD412" i="23"/>
  <c r="D63" i="32"/>
  <c r="I330" i="32"/>
  <c r="I208" i="32"/>
  <c r="I348" i="32"/>
  <c r="I331" i="32"/>
  <c r="D141" i="32"/>
  <c r="I128" i="32"/>
  <c r="I160" i="32"/>
  <c r="I199" i="32"/>
  <c r="I48" i="32"/>
  <c r="D117" i="32"/>
  <c r="D205" i="32"/>
  <c r="HD418" i="23"/>
  <c r="D124" i="32"/>
  <c r="HU20" i="23"/>
  <c r="HU424" i="23" s="1"/>
  <c r="HD406" i="23"/>
  <c r="HD415" i="23"/>
  <c r="HD424" i="23"/>
  <c r="D14" i="32"/>
  <c r="I35" i="32"/>
  <c r="D149" i="32"/>
  <c r="HD405" i="23"/>
  <c r="D183" i="32"/>
  <c r="D129" i="32"/>
  <c r="HD425" i="23"/>
  <c r="HD419" i="23"/>
  <c r="HD423" i="23"/>
  <c r="HT422" i="23"/>
  <c r="HT423" i="23"/>
  <c r="HT405" i="23"/>
  <c r="HT398" i="23"/>
  <c r="HT409" i="23"/>
  <c r="HT420" i="23"/>
  <c r="HT426" i="23"/>
  <c r="HT411" i="23"/>
  <c r="V97" i="26"/>
  <c r="V99" i="26" s="1"/>
  <c r="V95" i="26"/>
  <c r="V100" i="26" s="1"/>
  <c r="HT407" i="23"/>
  <c r="V18" i="26"/>
  <c r="HT424" i="23"/>
  <c r="HT414" i="23"/>
  <c r="HW15" i="23"/>
  <c r="HY15" i="23" s="1"/>
  <c r="HZ15" i="23" s="1"/>
  <c r="HU422" i="23"/>
  <c r="HW30" i="23"/>
  <c r="HY30" i="23" s="1"/>
  <c r="HZ30" i="23" s="1"/>
  <c r="HU412" i="23"/>
  <c r="HW412" i="23" s="1"/>
  <c r="HY412" i="23" s="1"/>
  <c r="HZ412" i="23" s="1"/>
  <c r="G119" i="26" s="1"/>
  <c r="HU413" i="23"/>
  <c r="HW413" i="23" s="1"/>
  <c r="HY413" i="23" s="1"/>
  <c r="HZ413" i="23" s="1"/>
  <c r="G120" i="26" s="1"/>
  <c r="HW87" i="23"/>
  <c r="HY87" i="23" s="1"/>
  <c r="HZ87" i="23" s="1"/>
  <c r="HW56" i="23"/>
  <c r="HY56" i="23" s="1"/>
  <c r="HZ56" i="23" s="1"/>
  <c r="HU406" i="23"/>
  <c r="HW406" i="23" s="1"/>
  <c r="HY406" i="23" s="1"/>
  <c r="HZ406" i="23" s="1"/>
  <c r="G114" i="26" s="1"/>
  <c r="HU410" i="23"/>
  <c r="HW410" i="23" s="1"/>
  <c r="HY410" i="23" s="1"/>
  <c r="HZ410" i="23" s="1"/>
  <c r="HW146" i="23"/>
  <c r="HY146" i="23" s="1"/>
  <c r="HZ146" i="23" s="1"/>
  <c r="HU418" i="23"/>
  <c r="HW418" i="23" s="1"/>
  <c r="HY418" i="23" s="1"/>
  <c r="HZ418" i="23" s="1"/>
  <c r="G124" i="26" s="1"/>
  <c r="HW22" i="23"/>
  <c r="HY22" i="23" s="1"/>
  <c r="HZ22" i="23" s="1"/>
  <c r="HU420" i="23"/>
  <c r="HW23" i="23"/>
  <c r="HY23" i="23" s="1"/>
  <c r="HZ23" i="23" s="1"/>
  <c r="HU409" i="23"/>
  <c r="HW147" i="23"/>
  <c r="HY147" i="23" s="1"/>
  <c r="HZ147" i="23" s="1"/>
  <c r="HU415" i="23"/>
  <c r="HW415" i="23" s="1"/>
  <c r="HY415" i="23" s="1"/>
  <c r="HZ415" i="23" s="1"/>
  <c r="G122" i="26" s="1"/>
  <c r="W95" i="26"/>
  <c r="W100" i="26" s="1"/>
  <c r="HU405" i="23"/>
  <c r="HU423" i="23"/>
  <c r="HW14" i="23"/>
  <c r="HY14" i="23" s="1"/>
  <c r="HZ14" i="23" s="1"/>
  <c r="HW93" i="23"/>
  <c r="HU407" i="23"/>
  <c r="W18" i="26"/>
  <c r="W21" i="26" s="1"/>
  <c r="W22" i="26" s="1"/>
  <c r="HU408" i="23"/>
  <c r="HW408" i="23" s="1"/>
  <c r="HY408" i="23" s="1"/>
  <c r="HZ408" i="23" s="1"/>
  <c r="G116" i="26" s="1"/>
  <c r="HW64" i="23"/>
  <c r="HY64" i="23" s="1"/>
  <c r="HZ64" i="23" s="1"/>
  <c r="HW83" i="23"/>
  <c r="HY83" i="23" s="1"/>
  <c r="HZ83" i="23" s="1"/>
  <c r="HU421" i="23"/>
  <c r="HW421" i="23" s="1"/>
  <c r="HY421" i="23" s="1"/>
  <c r="HZ421" i="23" s="1"/>
  <c r="G127" i="26" s="1"/>
  <c r="HU425" i="23"/>
  <c r="HW425" i="23" s="1"/>
  <c r="HY425" i="23" s="1"/>
  <c r="HZ425" i="23" s="1"/>
  <c r="G131" i="26" s="1"/>
  <c r="HW35" i="23"/>
  <c r="HY35" i="23" s="1"/>
  <c r="HZ35" i="23" s="1"/>
  <c r="HW16" i="23"/>
  <c r="HY16" i="23" s="1"/>
  <c r="HZ16" i="23" s="1"/>
  <c r="HU419" i="23"/>
  <c r="HW419" i="23" s="1"/>
  <c r="HY419" i="23" s="1"/>
  <c r="HZ419" i="23" s="1"/>
  <c r="G125" i="26" s="1"/>
  <c r="HW25" i="23"/>
  <c r="HY25" i="23" s="1"/>
  <c r="HZ25" i="23" s="1"/>
  <c r="HU411" i="23"/>
  <c r="HU426" i="23"/>
  <c r="HW409" i="23" l="1"/>
  <c r="HY409" i="23" s="1"/>
  <c r="HZ409" i="23" s="1"/>
  <c r="G117" i="26" s="1"/>
  <c r="HW420" i="23"/>
  <c r="HY420" i="23" s="1"/>
  <c r="HZ420" i="23" s="1"/>
  <c r="G126" i="26" s="1"/>
  <c r="HU398" i="23"/>
  <c r="HW398" i="23" s="1"/>
  <c r="HZ398" i="23" s="1"/>
  <c r="G111" i="26" s="1"/>
  <c r="HU414" i="23"/>
  <c r="HW414" i="23" s="1"/>
  <c r="HY414" i="23" s="1"/>
  <c r="HZ414" i="23" s="1"/>
  <c r="G121" i="26" s="1"/>
  <c r="HW20" i="23"/>
  <c r="HY20" i="23" s="1"/>
  <c r="HZ20" i="23" s="1"/>
  <c r="D310" i="32" s="1"/>
  <c r="HW426" i="23"/>
  <c r="HY426" i="23" s="1"/>
  <c r="HZ426" i="23" s="1"/>
  <c r="G132" i="26" s="1"/>
  <c r="HW407" i="23"/>
  <c r="HY407" i="23" s="1"/>
  <c r="HZ407" i="23" s="1"/>
  <c r="G115" i="26" s="1"/>
  <c r="HW423" i="23"/>
  <c r="HY423" i="23" s="1"/>
  <c r="HZ423" i="23" s="1"/>
  <c r="G129" i="26" s="1"/>
  <c r="HW405" i="23"/>
  <c r="HY405" i="23" s="1"/>
  <c r="HZ405" i="23" s="1"/>
  <c r="G113" i="26" s="1"/>
  <c r="HW411" i="23"/>
  <c r="HY411" i="23" s="1"/>
  <c r="HZ411" i="23" s="1"/>
  <c r="G118" i="26" s="1"/>
  <c r="HW424" i="23"/>
  <c r="HY424" i="23" s="1"/>
  <c r="HZ424" i="23" s="1"/>
  <c r="G130" i="26" s="1"/>
  <c r="G110" i="26"/>
  <c r="G158" i="26" s="1"/>
  <c r="HW422" i="23"/>
  <c r="HY422" i="23" s="1"/>
  <c r="HZ422" i="23" s="1"/>
  <c r="G128" i="26" s="1"/>
  <c r="V21" i="26"/>
  <c r="V22" i="26" s="1"/>
  <c r="V30" i="26"/>
  <c r="D109" i="32"/>
  <c r="I210" i="32"/>
  <c r="I110" i="32"/>
  <c r="D13" i="32"/>
  <c r="I11" i="32"/>
  <c r="D116" i="32"/>
  <c r="I206" i="32"/>
  <c r="D93" i="32"/>
  <c r="D333" i="32"/>
  <c r="I314" i="32"/>
  <c r="I109" i="32"/>
  <c r="D12" i="32"/>
  <c r="I149" i="32"/>
  <c r="D316" i="32"/>
  <c r="D111" i="32"/>
  <c r="I66" i="32"/>
  <c r="D26" i="32"/>
  <c r="I365" i="32"/>
  <c r="I327" i="32"/>
  <c r="D27" i="32"/>
  <c r="HY93" i="23"/>
  <c r="M158" i="26"/>
  <c r="D6" i="32"/>
  <c r="I158" i="32"/>
  <c r="I316" i="32"/>
  <c r="D337" i="32"/>
  <c r="I123" i="32"/>
  <c r="D62" i="32"/>
  <c r="D110" i="32"/>
  <c r="I177" i="32"/>
  <c r="HY398" i="23" l="1"/>
  <c r="I311" i="32"/>
  <c r="E412" i="32" s="1"/>
  <c r="J130" i="26" s="1"/>
  <c r="D408" i="32"/>
  <c r="I126" i="26" s="1"/>
  <c r="F408" i="32"/>
  <c r="K126" i="26" s="1"/>
  <c r="E408" i="32"/>
  <c r="J126" i="26" s="1"/>
  <c r="F401" i="32"/>
  <c r="K121" i="26" s="1"/>
  <c r="D401" i="32"/>
  <c r="I121" i="26" s="1"/>
  <c r="E401" i="32"/>
  <c r="J121" i="26" s="1"/>
  <c r="D414" i="32"/>
  <c r="I132" i="26" s="1"/>
  <c r="F414" i="32"/>
  <c r="K132" i="26" s="1"/>
  <c r="E414" i="32"/>
  <c r="J132" i="26" s="1"/>
  <c r="F411" i="32"/>
  <c r="K129" i="26" s="1"/>
  <c r="D411" i="32"/>
  <c r="I129" i="26" s="1"/>
  <c r="E411" i="32"/>
  <c r="J129" i="26" s="1"/>
  <c r="D392" i="32"/>
  <c r="I113" i="26" s="1"/>
  <c r="F392" i="32"/>
  <c r="K113" i="26" s="1"/>
  <c r="E392" i="32"/>
  <c r="J113" i="26" s="1"/>
  <c r="E396" i="32"/>
  <c r="J117" i="26" s="1"/>
  <c r="D396" i="32"/>
  <c r="I117" i="26" s="1"/>
  <c r="F396" i="32"/>
  <c r="K117" i="26" s="1"/>
  <c r="F413" i="32"/>
  <c r="K131" i="26" s="1"/>
  <c r="D413" i="32"/>
  <c r="I131" i="26" s="1"/>
  <c r="E413" i="32"/>
  <c r="J131" i="26" s="1"/>
  <c r="E402" i="32"/>
  <c r="J122" i="26" s="1"/>
  <c r="F402" i="32"/>
  <c r="K122" i="26" s="1"/>
  <c r="D402" i="32"/>
  <c r="I122" i="26" s="1"/>
  <c r="HZ93" i="23"/>
  <c r="L158" i="26"/>
  <c r="E409" i="32"/>
  <c r="J127" i="26" s="1"/>
  <c r="D409" i="32"/>
  <c r="I127" i="26" s="1"/>
  <c r="F409" i="32"/>
  <c r="K127" i="26" s="1"/>
  <c r="E406" i="32"/>
  <c r="J124" i="26" s="1"/>
  <c r="F406" i="32"/>
  <c r="K124" i="26" s="1"/>
  <c r="D406" i="32"/>
  <c r="I124" i="26" s="1"/>
  <c r="D399" i="32"/>
  <c r="I119" i="26" s="1"/>
  <c r="F399" i="32"/>
  <c r="K119" i="26" s="1"/>
  <c r="E399" i="32"/>
  <c r="J119" i="26" s="1"/>
  <c r="D397" i="32"/>
  <c r="E397" i="32"/>
  <c r="F397" i="32"/>
  <c r="D395" i="32"/>
  <c r="I116" i="26" s="1"/>
  <c r="F395" i="32"/>
  <c r="K116" i="26" s="1"/>
  <c r="E395" i="32"/>
  <c r="J116" i="26" s="1"/>
  <c r="E398" i="32"/>
  <c r="J118" i="26" s="1"/>
  <c r="D398" i="32"/>
  <c r="I118" i="26" s="1"/>
  <c r="F398" i="32"/>
  <c r="K118" i="26" s="1"/>
  <c r="E400" i="32"/>
  <c r="J120" i="26" s="1"/>
  <c r="D400" i="32"/>
  <c r="I120" i="26" s="1"/>
  <c r="F400" i="32"/>
  <c r="K120" i="26" s="1"/>
  <c r="F407" i="32"/>
  <c r="K125" i="26" s="1"/>
  <c r="E407" i="32"/>
  <c r="J125" i="26" s="1"/>
  <c r="D407" i="32"/>
  <c r="I125" i="26" s="1"/>
  <c r="E393" i="32"/>
  <c r="J114" i="26" s="1"/>
  <c r="D393" i="32"/>
  <c r="I114" i="26" s="1"/>
  <c r="F393" i="32"/>
  <c r="K114" i="26" s="1"/>
  <c r="D412" i="32" l="1"/>
  <c r="I130" i="26" s="1"/>
  <c r="F412" i="32"/>
  <c r="K130" i="26" s="1"/>
  <c r="I175" i="32"/>
  <c r="D82" i="32"/>
  <c r="E410" i="32" l="1"/>
  <c r="J128" i="26" s="1"/>
  <c r="F415" i="32"/>
  <c r="K111" i="26" s="1"/>
  <c r="D410" i="32"/>
  <c r="I128" i="26" s="1"/>
  <c r="E415" i="32"/>
  <c r="J111" i="26" s="1"/>
  <c r="F410" i="32"/>
  <c r="K128" i="26" s="1"/>
  <c r="D415" i="32"/>
  <c r="I111" i="26" s="1"/>
  <c r="F394" i="32"/>
  <c r="K115" i="26" s="1"/>
  <c r="D394" i="32"/>
  <c r="I115" i="26" s="1"/>
  <c r="E394" i="32"/>
  <c r="J115"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Steve</author>
  </authors>
  <commentList>
    <comment ref="C4" authorId="0" shapeId="0" xr:uid="{AB0E4F7F-9999-4DE8-9C81-14005E03126C}">
      <text>
        <r>
          <rPr>
            <b/>
            <sz val="9"/>
            <color indexed="81"/>
            <rFont val="Tahoma"/>
            <family val="2"/>
          </rPr>
          <t>Tier combinations</t>
        </r>
        <r>
          <rPr>
            <sz val="9"/>
            <color indexed="81"/>
            <rFont val="Tahoma"/>
            <family val="2"/>
          </rPr>
          <t xml:space="preserve">
L = Lower
U = Upper
F = Fire
O = Other (GLA only)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Steve Doogue</author>
  </authors>
  <commentList>
    <comment ref="A136" authorId="0" shapeId="0" xr:uid="{CBBD21B0-CF73-49FA-A976-74A7BED7B9E9}">
      <text>
        <r>
          <rPr>
            <sz val="9"/>
            <color indexed="81"/>
            <rFont val="Tahoma"/>
            <family val="2"/>
          </rPr>
          <t>SFA and business rates for Greater Manchester Fire (E 142) are assigned to Greater Manchester Combined Authority (E6348)</t>
        </r>
      </text>
    </comment>
  </commentList>
</comments>
</file>

<file path=xl/sharedStrings.xml><?xml version="1.0" encoding="utf-8"?>
<sst xmlns="http://schemas.openxmlformats.org/spreadsheetml/2006/main" count="11141" uniqueCount="1415">
  <si>
    <t>SD</t>
  </si>
  <si>
    <t>SFIR</t>
  </si>
  <si>
    <t>FIR</t>
  </si>
  <si>
    <t>OLB</t>
  </si>
  <si>
    <t>ILB</t>
  </si>
  <si>
    <t>MD</t>
  </si>
  <si>
    <t>UNINFIR</t>
  </si>
  <si>
    <t>UNIFIR</t>
  </si>
  <si>
    <t>SCNFIR</t>
  </si>
  <si>
    <t>SCFIR</t>
  </si>
  <si>
    <t>GLA</t>
  </si>
  <si>
    <t>Borough</t>
  </si>
  <si>
    <t>Total</t>
  </si>
  <si>
    <t>Business rate income split</t>
  </si>
  <si>
    <t>Shire districts</t>
  </si>
  <si>
    <t>Outer London boroughs</t>
  </si>
  <si>
    <t>Metropolitan districts</t>
  </si>
  <si>
    <t>Unitaries without fire responsibilities</t>
  </si>
  <si>
    <t>Unitaries with fire responsibilities</t>
  </si>
  <si>
    <t>Counties without fire responsibilities</t>
  </si>
  <si>
    <t>Counties with fire responsibilities</t>
  </si>
  <si>
    <t>Greater London Authority</t>
  </si>
  <si>
    <t>Baseline funding level</t>
  </si>
  <si>
    <t>Authority type</t>
  </si>
  <si>
    <t>E3831</t>
  </si>
  <si>
    <t>Adur</t>
  </si>
  <si>
    <t>E0931</t>
  </si>
  <si>
    <t>Allerdale</t>
  </si>
  <si>
    <t>E1031</t>
  </si>
  <si>
    <t>Amber Valley</t>
  </si>
  <si>
    <t>E3832</t>
  </si>
  <si>
    <t>Arun</t>
  </si>
  <si>
    <t>E3031</t>
  </si>
  <si>
    <t>Ashfield</t>
  </si>
  <si>
    <t>E2231</t>
  </si>
  <si>
    <t>Ashford</t>
  </si>
  <si>
    <t>E6101</t>
  </si>
  <si>
    <t>Avon Fire Authority</t>
  </si>
  <si>
    <t>E0431</t>
  </si>
  <si>
    <t>Aylesbury Vale</t>
  </si>
  <si>
    <t>E3531</t>
  </si>
  <si>
    <t>Babergh</t>
  </si>
  <si>
    <t>E5030</t>
  </si>
  <si>
    <t>Barking and Dagenham</t>
  </si>
  <si>
    <t>E5031</t>
  </si>
  <si>
    <t>Barnet</t>
  </si>
  <si>
    <t>E4401</t>
  </si>
  <si>
    <t>Barnsley</t>
  </si>
  <si>
    <t>E0932</t>
  </si>
  <si>
    <t>Barrow-in-Furness</t>
  </si>
  <si>
    <t>E1531</t>
  </si>
  <si>
    <t>Basildon</t>
  </si>
  <si>
    <t>E1731</t>
  </si>
  <si>
    <t>Basingstoke and Deane</t>
  </si>
  <si>
    <t>E3032</t>
  </si>
  <si>
    <t>Bassetlaw</t>
  </si>
  <si>
    <t>E0101</t>
  </si>
  <si>
    <t>Bath &amp; North East Somerset</t>
  </si>
  <si>
    <t>E0202</t>
  </si>
  <si>
    <t>Bedford</t>
  </si>
  <si>
    <t>E6102</t>
  </si>
  <si>
    <t>Bedfordshire Fire Authority</t>
  </si>
  <si>
    <t>E6103</t>
  </si>
  <si>
    <t>Berkshire Fire Authority</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</si>
  <si>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</si>
  <si>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</si>
  <si>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</si>
  <si>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</si>
  <si>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</si>
  <si>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</si>
  <si>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</si>
  <si>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</si>
  <si>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</si>
  <si>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</si>
  <si>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</si>
  <si>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</si>
  <si>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</si>
  <si>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</si>
  <si>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</si>
  <si>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</si>
  <si>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</si>
  <si>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</si>
  <si>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E0301</t>
  </si>
  <si>
    <t>Bracknell Forest</t>
  </si>
  <si>
    <t>E4701</t>
  </si>
  <si>
    <t>Bradford</t>
  </si>
  <si>
    <t>E1532</t>
  </si>
  <si>
    <t>Braintree</t>
  </si>
  <si>
    <t>E2631</t>
  </si>
  <si>
    <t>Breckland</t>
  </si>
  <si>
    <t>E5033</t>
  </si>
  <si>
    <t>Brent</t>
  </si>
  <si>
    <t>E1533</t>
  </si>
  <si>
    <t>Brentwood</t>
  </si>
  <si>
    <t>E1401</t>
  </si>
  <si>
    <t>Brighton &amp; Hove</t>
  </si>
  <si>
    <t>E0102</t>
  </si>
  <si>
    <t>Bristol</t>
  </si>
  <si>
    <t>E2632</t>
  </si>
  <si>
    <t>Broadland</t>
  </si>
  <si>
    <t>E5034</t>
  </si>
  <si>
    <t>Bromley</t>
  </si>
  <si>
    <t>E1831</t>
  </si>
  <si>
    <t>Bromsgrove</t>
  </si>
  <si>
    <t>E1931</t>
  </si>
  <si>
    <t>Broxbourne</t>
  </si>
  <si>
    <t>E3033</t>
  </si>
  <si>
    <t>Broxtowe</t>
  </si>
  <si>
    <t>E0421</t>
  </si>
  <si>
    <t>Buckinghamshire</t>
  </si>
  <si>
    <t>E6104</t>
  </si>
  <si>
    <t>Buckinghamshire Fire Authority</t>
  </si>
  <si>
    <t>E2333</t>
  </si>
  <si>
    <t>Burnley</t>
  </si>
  <si>
    <t>E4202</t>
  </si>
  <si>
    <t>Bury</t>
  </si>
  <si>
    <t>E4702</t>
  </si>
  <si>
    <t>Calderdale</t>
  </si>
  <si>
    <t>E0531</t>
  </si>
  <si>
    <t>Cambridge</t>
  </si>
  <si>
    <t>E0521</t>
  </si>
  <si>
    <t>Cambridgeshire</t>
  </si>
  <si>
    <t>E6105</t>
  </si>
  <si>
    <t>Cambridgeshire Fire Authority</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</si>
  <si>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</si>
  <si>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</si>
  <si>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</si>
  <si>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</si>
  <si>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</si>
  <si>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</si>
  <si>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</si>
  <si>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</si>
  <si>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</si>
  <si>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</si>
  <si>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</si>
  <si>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</si>
  <si>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</si>
  <si>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</si>
  <si>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</si>
  <si>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</si>
  <si>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</si>
  <si>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</si>
  <si>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</si>
  <si>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</si>
  <si>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</si>
  <si>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</si>
  <si>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</si>
  <si>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 Authority</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</si>
  <si>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</si>
  <si>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</si>
  <si>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</si>
  <si>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</si>
  <si>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</si>
  <si>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</si>
  <si>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</si>
  <si>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</si>
  <si>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</si>
  <si>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</si>
  <si>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</si>
  <si>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</si>
  <si>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</si>
  <si>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</si>
  <si>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</si>
  <si>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 Authority</t>
  </si>
  <si>
    <t>E1536</t>
  </si>
  <si>
    <t>Colchester</t>
  </si>
  <si>
    <t>E0934</t>
  </si>
  <si>
    <t>Copeland</t>
  </si>
  <si>
    <t>E2831</t>
  </si>
  <si>
    <t>Corby</t>
  </si>
  <si>
    <t>E0801</t>
  </si>
  <si>
    <t>Cornwall</t>
  </si>
  <si>
    <t>E1632</t>
  </si>
  <si>
    <t>Cotswold</t>
  </si>
  <si>
    <t>E4602</t>
  </si>
  <si>
    <t>Coventry</t>
  </si>
  <si>
    <t>E2731</t>
  </si>
  <si>
    <t>Craven</t>
  </si>
  <si>
    <t>E3834</t>
  </si>
  <si>
    <t>Crawley</t>
  </si>
  <si>
    <t>E5035</t>
  </si>
  <si>
    <t>Croydon</t>
  </si>
  <si>
    <t>E0920</t>
  </si>
  <si>
    <t>Cumbria</t>
  </si>
  <si>
    <t>E1932</t>
  </si>
  <si>
    <t>Dacorum</t>
  </si>
  <si>
    <t>E1301</t>
  </si>
  <si>
    <t>Darlington</t>
  </si>
  <si>
    <t>E2233</t>
  </si>
  <si>
    <t>Dartford</t>
  </si>
  <si>
    <t>E2832</t>
  </si>
  <si>
    <t>Daventry</t>
  </si>
  <si>
    <t>E1001</t>
  </si>
  <si>
    <t>Derby</t>
  </si>
  <si>
    <t>E1021</t>
  </si>
  <si>
    <t>Derbyshire</t>
  </si>
  <si>
    <t>E1035</t>
  </si>
  <si>
    <t>Derbyshire Dales</t>
  </si>
  <si>
    <t>E6110</t>
  </si>
  <si>
    <t>Derbyshire Fire Authority</t>
  </si>
  <si>
    <t>E1121</t>
  </si>
  <si>
    <t>Devon</t>
  </si>
  <si>
    <t>E4402</t>
  </si>
  <si>
    <t>Doncaster</t>
  </si>
  <si>
    <t>E1221</t>
  </si>
  <si>
    <t>Dorset</t>
  </si>
  <si>
    <t>E2234</t>
  </si>
  <si>
    <t>Dover</t>
  </si>
  <si>
    <t>E4603</t>
  </si>
  <si>
    <t>Dudley</t>
  </si>
  <si>
    <t>E1302</t>
  </si>
  <si>
    <t>Durham</t>
  </si>
  <si>
    <t>E6113</t>
  </si>
  <si>
    <t>Durham Fire Authority</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</si>
  <si>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</si>
  <si>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</si>
  <si>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</si>
  <si>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</si>
  <si>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</si>
  <si>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</si>
  <si>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</si>
  <si>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</si>
  <si>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</si>
  <si>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</si>
  <si>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</si>
  <si>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</si>
  <si>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</si>
  <si>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</si>
  <si>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</si>
  <si>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</si>
  <si>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</si>
  <si>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</si>
  <si>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</si>
  <si>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</si>
  <si>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E1421</t>
  </si>
  <si>
    <t>East Sussex</t>
  </si>
  <si>
    <t>E6114</t>
  </si>
  <si>
    <t>East Sussex Fire Authority</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</si>
  <si>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</si>
  <si>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</si>
  <si>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</si>
  <si>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</si>
  <si>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</si>
  <si>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</si>
  <si>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</si>
  <si>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</si>
  <si>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</si>
  <si>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</si>
  <si>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</si>
  <si>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</si>
  <si>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</si>
  <si>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</si>
  <si>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</si>
  <si>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</si>
  <si>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</si>
  <si>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</si>
  <si>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</si>
  <si>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 Authority</t>
  </si>
  <si>
    <t>E1132</t>
  </si>
  <si>
    <t>Exeter</t>
  </si>
  <si>
    <t>E1734</t>
  </si>
  <si>
    <t>Fareham</t>
  </si>
  <si>
    <t>E0533</t>
  </si>
  <si>
    <t>Fenland</t>
  </si>
  <si>
    <t>E3532</t>
  </si>
  <si>
    <t>Forest Heath</t>
  </si>
  <si>
    <t>E1633</t>
  </si>
  <si>
    <t>Forest of Dean</t>
  </si>
  <si>
    <t>E2335</t>
  </si>
  <si>
    <t>Fylde</t>
  </si>
  <si>
    <t>E4501</t>
  </si>
  <si>
    <t>Gateshead</t>
  </si>
  <si>
    <t>E3034</t>
  </si>
  <si>
    <t>Gedling</t>
  </si>
  <si>
    <t>E5100</t>
  </si>
  <si>
    <t>E1634</t>
  </si>
  <si>
    <t>Gloucester</t>
  </si>
  <si>
    <t>E1620</t>
  </si>
  <si>
    <t>Gloucestershire</t>
  </si>
  <si>
    <t>E1735</t>
  </si>
  <si>
    <t>Gosport</t>
  </si>
  <si>
    <t>E2236</t>
  </si>
  <si>
    <t>Gravesham</t>
  </si>
  <si>
    <t>E2633</t>
  </si>
  <si>
    <t>Great Yarmouth</t>
  </si>
  <si>
    <t>Greater Manchester Fire</t>
  </si>
  <si>
    <t>E5012</t>
  </si>
  <si>
    <t>Greenwich</t>
  </si>
  <si>
    <t>E3633</t>
  </si>
  <si>
    <t>Guildford</t>
  </si>
  <si>
    <t>E5013</t>
  </si>
  <si>
    <t>Hackney</t>
  </si>
  <si>
    <t>E0601</t>
  </si>
  <si>
    <t>Halton</t>
  </si>
  <si>
    <t>E2732</t>
  </si>
  <si>
    <t>Hambleton</t>
  </si>
  <si>
    <t>E5014</t>
  </si>
  <si>
    <t>Hammersmith and Fulham</t>
  </si>
  <si>
    <t>E1721</t>
  </si>
  <si>
    <t>Hampshire</t>
  </si>
  <si>
    <t>E6117</t>
  </si>
  <si>
    <t>Hampshire Fire Authority</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</si>
  <si>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</si>
  <si>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</si>
  <si>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</si>
  <si>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</si>
  <si>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</si>
  <si>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</si>
  <si>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</si>
  <si>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</si>
  <si>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</si>
  <si>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</si>
  <si>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</si>
  <si>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</si>
  <si>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</si>
  <si>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</si>
  <si>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</si>
  <si>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</si>
  <si>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</si>
  <si>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</si>
  <si>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</si>
  <si>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</si>
  <si>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</si>
  <si>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 Authority</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</si>
  <si>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</si>
  <si>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</si>
  <si>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</si>
  <si>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</si>
  <si>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</si>
  <si>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</si>
  <si>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</si>
  <si>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</si>
  <si>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</si>
  <si>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</si>
  <si>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</si>
  <si>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</si>
  <si>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</si>
  <si>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</si>
  <si>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</si>
  <si>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</si>
  <si>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</si>
  <si>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 Authority</t>
  </si>
  <si>
    <t>E0551</t>
  </si>
  <si>
    <t>Huntingdonshire</t>
  </si>
  <si>
    <t>E2336</t>
  </si>
  <si>
    <t>Hyndburn</t>
  </si>
  <si>
    <t>E3533</t>
  </si>
  <si>
    <t>Ipswich</t>
  </si>
  <si>
    <t>E2101</t>
  </si>
  <si>
    <t>Isle of Wight Council</t>
  </si>
  <si>
    <t>E4001</t>
  </si>
  <si>
    <t>Isles of Scilly</t>
  </si>
  <si>
    <t>E5015</t>
  </si>
  <si>
    <t>Islington</t>
  </si>
  <si>
    <t>E5016</t>
  </si>
  <si>
    <t>Kensington and Chelsea</t>
  </si>
  <si>
    <t>E2221</t>
  </si>
  <si>
    <t>Kent</t>
  </si>
  <si>
    <t>E6122</t>
  </si>
  <si>
    <t>Kent Fire Authority</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</si>
  <si>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</si>
  <si>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</si>
  <si>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</si>
  <si>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</si>
  <si>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</si>
  <si>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</si>
  <si>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</si>
  <si>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</si>
  <si>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</si>
  <si>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</si>
  <si>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</si>
  <si>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</si>
  <si>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</si>
  <si>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</si>
  <si>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</si>
  <si>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</si>
  <si>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</si>
  <si>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 Authority</t>
  </si>
  <si>
    <t>E2337</t>
  </si>
  <si>
    <t>Lancaster</t>
  </si>
  <si>
    <t>E4704</t>
  </si>
  <si>
    <t>Leeds</t>
  </si>
  <si>
    <t>E2401</t>
  </si>
  <si>
    <t>Leicester</t>
  </si>
  <si>
    <t>E2421</t>
  </si>
  <si>
    <t>Leicestershire</t>
  </si>
  <si>
    <t>E6124</t>
  </si>
  <si>
    <t>Leicestershire Fire Authority</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</si>
  <si>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</si>
  <si>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</si>
  <si>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</si>
  <si>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</si>
  <si>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</si>
  <si>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</si>
  <si>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</si>
  <si>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</si>
  <si>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</si>
  <si>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</si>
  <si>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</si>
  <si>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</si>
  <si>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</si>
  <si>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</si>
  <si>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</si>
  <si>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</si>
  <si>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</si>
  <si>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</si>
  <si>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</si>
  <si>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</si>
  <si>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</si>
  <si>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</si>
  <si>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</si>
  <si>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</si>
  <si>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</si>
  <si>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</si>
  <si>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</si>
  <si>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</si>
  <si>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</si>
  <si>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</si>
  <si>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</si>
  <si>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</si>
  <si>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</si>
  <si>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</si>
  <si>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</si>
  <si>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</si>
  <si>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</si>
  <si>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</si>
  <si>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</si>
  <si>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</si>
  <si>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</si>
  <si>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</si>
  <si>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</si>
  <si>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</si>
  <si>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</si>
  <si>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</si>
  <si>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</si>
  <si>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</si>
  <si>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</si>
  <si>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</si>
  <si>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</si>
  <si>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</si>
  <si>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</si>
  <si>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</si>
  <si>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</si>
  <si>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</si>
  <si>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</si>
  <si>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</si>
  <si>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</si>
  <si>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</si>
  <si>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</si>
  <si>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</si>
  <si>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</si>
  <si>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</si>
  <si>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</si>
  <si>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</si>
  <si>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</si>
  <si>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</si>
  <si>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</si>
  <si>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</si>
  <si>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</si>
  <si>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</si>
  <si>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</si>
  <si>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</si>
  <si>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E0104</t>
  </si>
  <si>
    <t>North Somerset</t>
  </si>
  <si>
    <t>E4503</t>
  </si>
  <si>
    <t>North Tyneside</t>
  </si>
  <si>
    <t>E3731</t>
  </si>
  <si>
    <t>North Warwickshire</t>
  </si>
  <si>
    <t>E2437</t>
  </si>
  <si>
    <t>North West Leicestershire</t>
  </si>
  <si>
    <t>E2721</t>
  </si>
  <si>
    <t>North Yorkshire</t>
  </si>
  <si>
    <t>E6127</t>
  </si>
  <si>
    <t>North Yorkshire Fire Authority</t>
  </si>
  <si>
    <t>E2835</t>
  </si>
  <si>
    <t>Northampton</t>
  </si>
  <si>
    <t>E2820</t>
  </si>
  <si>
    <t>Northamptonshire</t>
  </si>
  <si>
    <t>E2901</t>
  </si>
  <si>
    <t>Northumberland</t>
  </si>
  <si>
    <t>E2636</t>
  </si>
  <si>
    <t>Norwich</t>
  </si>
  <si>
    <t>E3001</t>
  </si>
  <si>
    <t>Nottingham</t>
  </si>
  <si>
    <t>E3021</t>
  </si>
  <si>
    <t>Nottinghamshire</t>
  </si>
  <si>
    <t>E6130</t>
  </si>
  <si>
    <t>Nottinghamshire Fire Authority</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</si>
  <si>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</si>
  <si>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</si>
  <si>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</si>
  <si>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</si>
  <si>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</si>
  <si>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</si>
  <si>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</si>
  <si>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</si>
  <si>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</si>
  <si>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</si>
  <si>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</si>
  <si>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</si>
  <si>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</si>
  <si>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</si>
  <si>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</si>
  <si>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</si>
  <si>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</si>
  <si>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</si>
  <si>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</si>
  <si>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</si>
  <si>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</si>
  <si>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</si>
  <si>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</si>
  <si>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</si>
  <si>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E6161</t>
  </si>
  <si>
    <t>Devon &amp; Somerset Fire</t>
  </si>
  <si>
    <t>E6162</t>
  </si>
  <si>
    <t>Dorset &amp; Wiltshire Fire</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</si>
  <si>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</si>
  <si>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</si>
  <si>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</si>
  <si>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</si>
  <si>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</si>
  <si>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</si>
  <si>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</si>
  <si>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</si>
  <si>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</si>
  <si>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</si>
  <si>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</si>
  <si>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</si>
  <si>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</si>
  <si>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</si>
  <si>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</si>
  <si>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</si>
  <si>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</si>
  <si>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</si>
  <si>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</si>
  <si>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</si>
  <si>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</si>
  <si>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</si>
  <si>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</si>
  <si>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</si>
  <si>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</si>
  <si>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</si>
  <si>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</si>
  <si>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</si>
  <si>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</si>
  <si>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</si>
  <si>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</si>
  <si>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</si>
  <si>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</si>
  <si>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</si>
  <si>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</si>
  <si>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</si>
  <si>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</si>
  <si>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</si>
  <si>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</si>
  <si>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</si>
  <si>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</si>
  <si>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</si>
  <si>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</si>
  <si>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</si>
  <si>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</si>
  <si>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</si>
  <si>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</si>
  <si>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</si>
  <si>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</si>
  <si>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</si>
  <si>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</si>
  <si>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</si>
  <si>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</si>
  <si>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</si>
  <si>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E2240</t>
  </si>
  <si>
    <t>Shepway</t>
  </si>
  <si>
    <t>E3202</t>
  </si>
  <si>
    <t>Shropshire</t>
  </si>
  <si>
    <t>E6132</t>
  </si>
  <si>
    <t>Shropshire Fire Authority</t>
  </si>
  <si>
    <t>E0304</t>
  </si>
  <si>
    <t>Slough</t>
  </si>
  <si>
    <t>E4605</t>
  </si>
  <si>
    <t>Solihull</t>
  </si>
  <si>
    <t>E3320</t>
  </si>
  <si>
    <t>Somerset</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</si>
  <si>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</si>
  <si>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</si>
  <si>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</si>
  <si>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</si>
  <si>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</si>
  <si>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</si>
  <si>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</si>
  <si>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</si>
  <si>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</si>
  <si>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</si>
  <si>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</si>
  <si>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</si>
  <si>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</si>
  <si>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</si>
  <si>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</si>
  <si>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</si>
  <si>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</si>
  <si>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</si>
  <si>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</si>
  <si>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</si>
  <si>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</si>
  <si>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</si>
  <si>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</si>
  <si>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</si>
  <si>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</si>
  <si>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</si>
  <si>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</si>
  <si>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</si>
  <si>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</si>
  <si>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</si>
  <si>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</si>
  <si>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</si>
  <si>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</si>
  <si>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</si>
  <si>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</si>
  <si>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</si>
  <si>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</si>
  <si>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</si>
  <si>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</si>
  <si>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</si>
  <si>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</si>
  <si>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</si>
  <si>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</si>
  <si>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</si>
  <si>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</si>
  <si>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</si>
  <si>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</si>
  <si>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</si>
  <si>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</si>
  <si>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</si>
  <si>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t>
  </si>
  <si>
    <t>Staffordshire Fire Authority</t>
  </si>
  <si>
    <t>E3437</t>
  </si>
  <si>
    <t>Staffordshire Moorlands</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</si>
  <si>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</si>
  <si>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</si>
  <si>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</si>
  <si>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</si>
  <si>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</si>
  <si>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</si>
  <si>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</si>
  <si>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</si>
  <si>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</si>
  <si>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</si>
  <si>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</si>
  <si>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</si>
  <si>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</si>
  <si>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</si>
  <si>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</si>
  <si>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</si>
  <si>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</si>
  <si>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</si>
  <si>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</si>
  <si>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</si>
  <si>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</si>
  <si>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</si>
  <si>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</si>
  <si>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</si>
  <si>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</si>
  <si>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</si>
  <si>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</si>
  <si>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</si>
  <si>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</si>
  <si>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</si>
  <si>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</si>
  <si>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</si>
  <si>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</si>
  <si>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</si>
  <si>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</si>
  <si>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</si>
  <si>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E1137</t>
  </si>
  <si>
    <t>Teignbridge</t>
  </si>
  <si>
    <t>E3201</t>
  </si>
  <si>
    <t>Telford and the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</si>
  <si>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</si>
  <si>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</si>
  <si>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</si>
  <si>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</si>
  <si>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</si>
  <si>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</si>
  <si>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</si>
  <si>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</si>
  <si>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</si>
  <si>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</si>
  <si>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</si>
  <si>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</si>
  <si>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</si>
  <si>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</si>
  <si>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</si>
  <si>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</si>
  <si>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</si>
  <si>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</si>
  <si>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</si>
  <si>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</si>
  <si>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</si>
  <si>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</si>
  <si>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</si>
  <si>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</si>
  <si>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</si>
  <si>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</si>
  <si>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</si>
  <si>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</si>
  <si>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</si>
  <si>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</si>
  <si>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</si>
  <si>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</si>
  <si>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</si>
  <si>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</si>
  <si>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</si>
  <si>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</si>
  <si>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</si>
  <si>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</si>
  <si>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</si>
  <si>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</si>
  <si>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</si>
  <si>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</si>
  <si>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</si>
  <si>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</si>
  <si>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</si>
  <si>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</si>
  <si>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</si>
  <si>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</si>
  <si>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</si>
  <si>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</si>
  <si>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</si>
  <si>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</si>
  <si>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</si>
  <si>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</si>
  <si>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</si>
  <si>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</si>
  <si>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</si>
  <si>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</si>
  <si>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</si>
  <si>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</si>
  <si>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</si>
  <si>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</si>
  <si>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</si>
  <si>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</si>
  <si>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</si>
  <si>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</si>
  <si>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</si>
  <si>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</si>
  <si>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E3135</t>
  </si>
  <si>
    <t>West Oxfordshire</t>
  </si>
  <si>
    <t>E3335</t>
  </si>
  <si>
    <t>West Somerset</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</si>
  <si>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</si>
  <si>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</si>
  <si>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</si>
  <si>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</si>
  <si>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</si>
  <si>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</si>
  <si>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</si>
  <si>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</si>
  <si>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</si>
  <si>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</si>
  <si>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</si>
  <si>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</si>
  <si>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</si>
  <si>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</si>
  <si>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</si>
  <si>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</si>
  <si>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</si>
  <si>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</si>
  <si>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</si>
  <si>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</si>
  <si>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</si>
  <si>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</si>
  <si>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</si>
  <si>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</si>
  <si>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</si>
  <si>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</si>
  <si>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</si>
  <si>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</si>
  <si>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</si>
  <si>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</si>
  <si>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</si>
  <si>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</si>
  <si>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</si>
  <si>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</si>
  <si>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</si>
  <si>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</si>
  <si>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</si>
  <si>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</si>
  <si>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</si>
  <si>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</si>
  <si>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code</t>
  </si>
  <si>
    <t>name</t>
  </si>
  <si>
    <t>Authority name:</t>
  </si>
  <si>
    <t>Name</t>
  </si>
  <si>
    <t>Either:</t>
  </si>
  <si>
    <t>Or:</t>
  </si>
  <si>
    <t>Business rate income prior to 2020/21</t>
  </si>
  <si>
    <t>Business rates 2015/16</t>
  </si>
  <si>
    <t>Business rates 2016/17</t>
  </si>
  <si>
    <t>Business rates 2017/18</t>
  </si>
  <si>
    <t>Business rates 2018/19</t>
  </si>
  <si>
    <t>Business rates 2019/20</t>
  </si>
  <si>
    <t>2015/16</t>
  </si>
  <si>
    <t>2016/17</t>
  </si>
  <si>
    <t>2017/18</t>
  </si>
  <si>
    <t>2018/19</t>
  </si>
  <si>
    <t>2019/20</t>
  </si>
  <si>
    <t>Average</t>
  </si>
  <si>
    <t>Variance</t>
  </si>
  <si>
    <t>Random growth scenario:</t>
  </si>
  <si>
    <t>Authority names and code</t>
  </si>
  <si>
    <t>2020/21</t>
  </si>
  <si>
    <t>2022/23</t>
  </si>
  <si>
    <t>2021/22</t>
  </si>
  <si>
    <t>2023/24</t>
  </si>
  <si>
    <t>2024/25</t>
  </si>
  <si>
    <t>2025/26</t>
  </si>
  <si>
    <t>2026/27</t>
  </si>
  <si>
    <t>2027/28</t>
  </si>
  <si>
    <t>Alternative</t>
  </si>
  <si>
    <t>2029/30</t>
  </si>
  <si>
    <t>2028/29</t>
  </si>
  <si>
    <t>Code</t>
  </si>
  <si>
    <t>Share of needs (scaled)</t>
  </si>
  <si>
    <t>Default share of needs</t>
  </si>
  <si>
    <t>Scaling factor</t>
  </si>
  <si>
    <t>Type</t>
  </si>
  <si>
    <t>Share of needs (unscaled)</t>
  </si>
  <si>
    <t>Final share of national baseline funding:</t>
  </si>
  <si>
    <t>Non-London</t>
  </si>
  <si>
    <t>London</t>
  </si>
  <si>
    <t>Lower</t>
  </si>
  <si>
    <t>Upper</t>
  </si>
  <si>
    <t>Fire</t>
  </si>
  <si>
    <t>Upper and Fire</t>
  </si>
  <si>
    <t>Lower and Upper</t>
  </si>
  <si>
    <t>Lower, Upper and Fire</t>
  </si>
  <si>
    <t>Fire authorities (shire)</t>
  </si>
  <si>
    <t>Fire authorities (non-shire)</t>
  </si>
  <si>
    <t>Relevant tiers</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</si>
  <si>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</si>
  <si>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</si>
  <si>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</si>
  <si>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</si>
  <si>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</si>
  <si>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</si>
  <si>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</si>
  <si>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</si>
  <si>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</si>
  <si>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</si>
  <si>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</si>
  <si>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</si>
  <si>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</si>
  <si>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</si>
  <si>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</si>
  <si>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</si>
  <si>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</si>
  <si>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</si>
  <si>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</si>
  <si>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</si>
  <si>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Max</t>
  </si>
  <si>
    <t>Min</t>
  </si>
  <si>
    <t>Scenario 1</t>
  </si>
  <si>
    <t>Scenario 2</t>
  </si>
  <si>
    <t>Scenario 3</t>
  </si>
  <si>
    <t>Scenario 4</t>
  </si>
  <si>
    <t>Scenario 5</t>
  </si>
  <si>
    <t>Scenario 6</t>
  </si>
  <si>
    <t>Scenario 7</t>
  </si>
  <si>
    <t>Scenario 8</t>
  </si>
  <si>
    <t>Scenario 9</t>
  </si>
  <si>
    <t>Scenario 10</t>
  </si>
  <si>
    <t>Scenario 11</t>
  </si>
  <si>
    <t>Scenario 12</t>
  </si>
  <si>
    <t>Scenario 13</t>
  </si>
  <si>
    <t>Scenario 14</t>
  </si>
  <si>
    <t>Scenario 15</t>
  </si>
  <si>
    <t>Scenario 16</t>
  </si>
  <si>
    <t>Scenario 17</t>
  </si>
  <si>
    <t>Scenario 18</t>
  </si>
  <si>
    <t>Scenario 19</t>
  </si>
  <si>
    <t>Scenario 20</t>
  </si>
  <si>
    <t>Scenario name</t>
  </si>
  <si>
    <t>Local share</t>
  </si>
  <si>
    <t>Share of business rates retained by local government</t>
  </si>
  <si>
    <t>Carried forward</t>
  </si>
  <si>
    <t>Number of past years used to calculate reset</t>
  </si>
  <si>
    <t>Reset is based on retained business rate income over the past:</t>
  </si>
  <si>
    <t>inputGrowthAvg</t>
  </si>
  <si>
    <t>inputGrowthVar</t>
  </si>
  <si>
    <t>authorityName</t>
  </si>
  <si>
    <t>authorityCode</t>
  </si>
  <si>
    <t>inputShareNeeds</t>
  </si>
  <si>
    <t>inputShareLocal</t>
  </si>
  <si>
    <t>inputResetAvg</t>
  </si>
  <si>
    <t>inputScenario</t>
  </si>
  <si>
    <t>Share of baseline funding level</t>
  </si>
  <si>
    <t>Year -5</t>
  </si>
  <si>
    <t>Year -4</t>
  </si>
  <si>
    <t>Year -3</t>
  </si>
  <si>
    <t>Year -2</t>
  </si>
  <si>
    <t>Year -1</t>
  </si>
  <si>
    <t>Year 0</t>
  </si>
  <si>
    <t>Inflation</t>
  </si>
  <si>
    <t>inputCPI</t>
  </si>
  <si>
    <t>Average annual CPI inflation:</t>
  </si>
  <si>
    <t>Annual real growth</t>
  </si>
  <si>
    <t>Appeals</t>
  </si>
  <si>
    <t>Apeals</t>
  </si>
  <si>
    <t>England total</t>
  </si>
  <si>
    <t>NA</t>
  </si>
  <si>
    <t>Upper preceptor</t>
  </si>
  <si>
    <t>Fire preceptor</t>
  </si>
  <si>
    <t>Functions</t>
  </si>
  <si>
    <t>F</t>
  </si>
  <si>
    <t>L</t>
  </si>
  <si>
    <t>UL</t>
  </si>
  <si>
    <t>U</t>
  </si>
  <si>
    <t>ULF</t>
  </si>
  <si>
    <t>UF</t>
  </si>
  <si>
    <t>Upper-tier preceptor</t>
  </si>
  <si>
    <t>Fire-tier preceptor</t>
  </si>
  <si>
    <t>Billing authority?</t>
  </si>
  <si>
    <t>Applicable LA?</t>
  </si>
  <si>
    <t>Selected user</t>
  </si>
  <si>
    <t>Rank</t>
  </si>
  <si>
    <t>Default assumptions (£m)</t>
  </si>
  <si>
    <t>Alternative assumptions (£m)</t>
  </si>
  <si>
    <t>Modelled amount (£m)</t>
  </si>
  <si>
    <t>Used to identify billing authorities, and to list billing authorities at the top of column</t>
  </si>
  <si>
    <t>Number for ranking purposes</t>
  </si>
  <si>
    <t>Re-ordered rank</t>
  </si>
  <si>
    <t>Re-ordered codes</t>
  </si>
  <si>
    <t>Number</t>
  </si>
  <si>
    <t>Random number</t>
  </si>
  <si>
    <t>England average</t>
  </si>
  <si>
    <t xml:space="preserve"> Actual and projected business rate income, as shown in the table below:</t>
  </si>
  <si>
    <t xml:space="preserve">          of this average.</t>
  </si>
  <si>
    <t>Business tax base growth from 2020/21</t>
  </si>
  <si>
    <t>Random scenarios</t>
  </si>
  <si>
    <t>inputAppealsAvg</t>
  </si>
  <si>
    <t>inputAppealsVar</t>
  </si>
  <si>
    <t>Modelled appeals</t>
  </si>
  <si>
    <t>Randomised growth rates and appeals</t>
  </si>
  <si>
    <t>Share of business rates retained locally</t>
  </si>
  <si>
    <t>Inflation rate</t>
  </si>
  <si>
    <t>Safety net</t>
  </si>
  <si>
    <t>The safety net guarantees that a local authority's retained business rate income will not fall below a certain proportion of their baseline funding level (adjusted for inflation). For example, the current scheme protects against losses greater than 7.5% of baseline funding.</t>
  </si>
  <si>
    <t>inputSafetyNet</t>
  </si>
  <si>
    <t>Levy</t>
  </si>
  <si>
    <t>Several features of the scheme are assumed to increase in line with inflation, specifically the Consumer Price Index (CPI). This includes each authority's business rates baseline and its baseline funding level.</t>
  </si>
  <si>
    <t>Reset</t>
  </si>
  <si>
    <t>Status</t>
  </si>
  <si>
    <t>Comment</t>
  </si>
  <si>
    <t>Top up (+) or tariff (-)</t>
  </si>
  <si>
    <t>Levy cap</t>
  </si>
  <si>
    <t>Inputs</t>
  </si>
  <si>
    <t>Split of local share</t>
  </si>
  <si>
    <t>Business rate income - billing authorities</t>
  </si>
  <si>
    <t>Business rate income - all authorities</t>
  </si>
  <si>
    <r>
      <t xml:space="preserve">For 95% of authorities, the impact will be within </t>
    </r>
    <r>
      <rPr>
        <sz val="10"/>
        <color theme="1"/>
        <rFont val="Calibri"/>
        <family val="2"/>
      </rPr>
      <t>±</t>
    </r>
  </si>
  <si>
    <t>Randomised appeals</t>
  </si>
  <si>
    <t>Rate of appeals</t>
  </si>
  <si>
    <t>Central provision for appeals</t>
  </si>
  <si>
    <t>Will there be a central pool used to compensate authorities for appeals?</t>
  </si>
  <si>
    <t>Central provision for appeals?</t>
  </si>
  <si>
    <t>Appeals multiplier:</t>
  </si>
  <si>
    <t>Trailing average (years)</t>
  </si>
  <si>
    <r>
      <t>Share of business rates</t>
    </r>
    <r>
      <rPr>
        <sz val="10"/>
        <color theme="1"/>
        <rFont val="Arial"/>
        <family val="2"/>
      </rPr>
      <t xml:space="preserve"> - trailing average</t>
    </r>
  </si>
  <si>
    <r>
      <t xml:space="preserve">Share of business rates </t>
    </r>
    <r>
      <rPr>
        <sz val="10"/>
        <color theme="1"/>
        <rFont val="Arial"/>
        <family val="2"/>
      </rPr>
      <t>- trailing average</t>
    </r>
  </si>
  <si>
    <t>2030/31</t>
  </si>
  <si>
    <t>No reset</t>
  </si>
  <si>
    <t>Pool membership</t>
  </si>
  <si>
    <t>Member 1</t>
  </si>
  <si>
    <t>Member 2</t>
  </si>
  <si>
    <t>Member 3</t>
  </si>
  <si>
    <t>Member 4</t>
  </si>
  <si>
    <t>Member 5</t>
  </si>
  <si>
    <t>Member 6</t>
  </si>
  <si>
    <t>Member 7</t>
  </si>
  <si>
    <t>Member 8</t>
  </si>
  <si>
    <t>Member 9</t>
  </si>
  <si>
    <t>Member 10</t>
  </si>
  <si>
    <t>Member 11</t>
  </si>
  <si>
    <t>Member 12</t>
  </si>
  <si>
    <t>Member 13</t>
  </si>
  <si>
    <t>Member 14</t>
  </si>
  <si>
    <t>Member 15</t>
  </si>
  <si>
    <t>Need share</t>
  </si>
  <si>
    <t>Reset year?</t>
  </si>
  <si>
    <t>Growth - 1 std. deviation</t>
  </si>
  <si>
    <t>Appeals - 1 std. deviation</t>
  </si>
  <si>
    <t>Growth - average</t>
  </si>
  <si>
    <t>Appeals - average</t>
  </si>
  <si>
    <t>Growth - spread</t>
  </si>
  <si>
    <t>Appeals - spread</t>
  </si>
  <si>
    <t>Random scenario</t>
  </si>
  <si>
    <r>
      <t xml:space="preserve">Random growth rate or appeals </t>
    </r>
    <r>
      <rPr>
        <sz val="10"/>
        <color theme="1"/>
        <rFont val="Arial"/>
        <family val="2"/>
      </rPr>
      <t>(standard deviations)</t>
    </r>
  </si>
  <si>
    <r>
      <t>Random growth rate or appeals</t>
    </r>
    <r>
      <rPr>
        <sz val="10"/>
        <color theme="1"/>
        <rFont val="Arial"/>
        <family val="2"/>
      </rPr>
      <t xml:space="preserve"> (%)</t>
    </r>
  </si>
  <si>
    <t>Levy payments (£m)</t>
  </si>
  <si>
    <t>Safety net payments (£m)</t>
  </si>
  <si>
    <t>Safety net level (£m)</t>
  </si>
  <si>
    <t>E6348</t>
  </si>
  <si>
    <t>Greater Manchester Combined Authority</t>
  </si>
  <si>
    <t>Class1</t>
  </si>
  <si>
    <t>Reference (2)</t>
  </si>
  <si>
    <t>Reference (1)</t>
  </si>
  <si>
    <t>Data (1)</t>
  </si>
  <si>
    <t>Randomised growth and appeals</t>
  </si>
  <si>
    <t>Data (2)</t>
  </si>
  <si>
    <t>Scenarios</t>
  </si>
  <si>
    <t>Years</t>
  </si>
  <si>
    <t>Fiscal year</t>
  </si>
  <si>
    <t>Year number</t>
  </si>
  <si>
    <t>2031/32</t>
  </si>
  <si>
    <t>2032/33</t>
  </si>
  <si>
    <t>2034/35</t>
  </si>
  <si>
    <t>2033/34</t>
  </si>
  <si>
    <t>2035/36</t>
  </si>
  <si>
    <r>
      <t>Randomised growth rate</t>
    </r>
    <r>
      <rPr>
        <sz val="10"/>
        <color theme="1"/>
        <rFont val="Arial"/>
        <family val="2"/>
      </rPr>
      <t xml:space="preserve"> (% change from year earlier, before inflation)</t>
    </r>
  </si>
  <si>
    <r>
      <t xml:space="preserve">Actual / projected business rates (£m) </t>
    </r>
    <r>
      <rPr>
        <sz val="10"/>
        <color theme="1"/>
        <rFont val="Arial"/>
        <family val="2"/>
      </rPr>
      <t>- local share</t>
    </r>
  </si>
  <si>
    <t>Pool</t>
  </si>
  <si>
    <t>Pool total</t>
  </si>
  <si>
    <t>Modelling business rates for billing authorities, including the effect of appeals.</t>
  </si>
  <si>
    <t>Share of England</t>
  </si>
  <si>
    <t>Safety net payment</t>
  </si>
  <si>
    <t>Levy payment</t>
  </si>
  <si>
    <t>Levy rate</t>
  </si>
  <si>
    <t>Class</t>
  </si>
  <si>
    <t>Region</t>
  </si>
  <si>
    <t>Levy option</t>
  </si>
  <si>
    <t xml:space="preserve">A levy is charged on income that is </t>
  </si>
  <si>
    <t xml:space="preserve">         pence per pound</t>
  </si>
  <si>
    <t>Levy on income above this threshold:</t>
  </si>
  <si>
    <t>There would be no levy on business rate growth under this option.</t>
  </si>
  <si>
    <t xml:space="preserve">         higher than baseline funding levels</t>
  </si>
  <si>
    <t>threshold</t>
  </si>
  <si>
    <t>Main calculations</t>
  </si>
  <si>
    <t>Business rates baseline (£m)</t>
  </si>
  <si>
    <t>Baseline funding level (£m)</t>
  </si>
  <si>
    <t>Income potentially subject to levy (£m)</t>
  </si>
  <si>
    <r>
      <t>Modelled business rates (£m)</t>
    </r>
    <r>
      <rPr>
        <sz val="10"/>
        <color theme="1"/>
        <rFont val="Arial"/>
        <family val="2"/>
      </rPr>
      <t xml:space="preserve"> - local share, net of appeals</t>
    </r>
  </si>
  <si>
    <r>
      <t xml:space="preserve">Modelled business rates (£m) </t>
    </r>
    <r>
      <rPr>
        <sz val="10"/>
        <color theme="1"/>
        <rFont val="Arial"/>
        <family val="2"/>
      </rPr>
      <t>- local share, net of appeals</t>
    </r>
  </si>
  <si>
    <r>
      <t xml:space="preserve">Trailing average of previous years' business rates (£m) </t>
    </r>
    <r>
      <rPr>
        <sz val="10"/>
        <color theme="1"/>
        <rFont val="Arial"/>
        <family val="2"/>
      </rPr>
      <t>- local share, net of appeals</t>
    </r>
  </si>
  <si>
    <r>
      <t xml:space="preserve">Actual business rates (£m) </t>
    </r>
    <r>
      <rPr>
        <sz val="10"/>
        <color theme="1"/>
        <rFont val="Arial"/>
        <family val="2"/>
      </rPr>
      <t>- net of appeals</t>
    </r>
  </si>
  <si>
    <t>inputLevyOption</t>
  </si>
  <si>
    <t>Transfers to or from the central list</t>
  </si>
  <si>
    <t>Transfers (£m)</t>
  </si>
  <si>
    <t>Transfers</t>
  </si>
  <si>
    <t>Enter the value of transfers to(-) or from(+) the central list below.</t>
  </si>
  <si>
    <t>Transfers to(-) or from(+)  central list</t>
  </si>
  <si>
    <t>Business rates 2013/14</t>
  </si>
  <si>
    <t>Business rates 2014/15</t>
  </si>
  <si>
    <t>2013/14</t>
  </si>
  <si>
    <t>2014/15</t>
  </si>
  <si>
    <t>Default share</t>
  </si>
  <si>
    <t>Target share</t>
  </si>
  <si>
    <t>Calculates each authority's baseline funding share, scaling authorities to 100% of total.</t>
  </si>
  <si>
    <t>Billing authority total</t>
  </si>
  <si>
    <t>Applicable billing authority?</t>
  </si>
  <si>
    <t>Year -7</t>
  </si>
  <si>
    <t>Year -6</t>
  </si>
  <si>
    <t>Modelled business rates split between tiers</t>
  </si>
  <si>
    <t>inputGainsFuture</t>
  </si>
  <si>
    <t>inputGainsCurrent</t>
  </si>
  <si>
    <t>inputGainsValue</t>
  </si>
  <si>
    <t>All authorities would pay a levy when their income exceeds a certain threshold, relative to their baseline funding level. For example, they could pay a levy when their income is more than 20% higher than their baseline funding level. The user can specify what this percentage threshold would be, and the levy applied to any income above this threshold.</t>
  </si>
  <si>
    <r>
      <t xml:space="preserve">(a) Gains carried forward at the </t>
    </r>
    <r>
      <rPr>
        <b/>
        <u/>
        <sz val="10"/>
        <color theme="1"/>
        <rFont val="Arial"/>
        <family val="2"/>
      </rPr>
      <t>2020/21 reset</t>
    </r>
  </si>
  <si>
    <r>
      <t xml:space="preserve">(b) Gains carried forward at </t>
    </r>
    <r>
      <rPr>
        <b/>
        <u/>
        <sz val="10"/>
        <color theme="1"/>
        <rFont val="Arial"/>
        <family val="2"/>
      </rPr>
      <t>subsequent resets</t>
    </r>
  </si>
  <si>
    <t>Share of gains retained by local government after each reset:</t>
  </si>
  <si>
    <t>Business rate gains carried forward after resets</t>
  </si>
  <si>
    <t>Option 1</t>
  </si>
  <si>
    <t>This levy is applied to tariff authorities only. The higher an authority's business rate potential (its business rates baseline) relative to assessed needs (its baseline funding level), the higher is the levy, expressed as pence in the pound. At present, the levy is capped at 50 pence in the pound. This cap can be adjusted below.</t>
  </si>
  <si>
    <t>Please specify the years in which resets will occur:</t>
  </si>
  <si>
    <t>Gains 2019/20</t>
  </si>
  <si>
    <r>
      <t xml:space="preserve">Final growth rate </t>
    </r>
    <r>
      <rPr>
        <sz val="10"/>
        <color theme="1"/>
        <rFont val="Arial"/>
        <family val="2"/>
      </rPr>
      <t>(% change year earlier, before inflation)</t>
    </r>
  </si>
  <si>
    <r>
      <t xml:space="preserve">Alternative growth assumptions </t>
    </r>
    <r>
      <rPr>
        <sz val="10"/>
        <color theme="1"/>
        <rFont val="Arial"/>
        <family val="2"/>
      </rPr>
      <t>(% change from year earlier, before inflation)</t>
    </r>
  </si>
  <si>
    <r>
      <t xml:space="preserve">Precepting authority totals </t>
    </r>
    <r>
      <rPr>
        <sz val="10"/>
        <color theme="1"/>
        <rFont val="Arial"/>
        <family val="2"/>
      </rPr>
      <t>(total rates for area, before splits)</t>
    </r>
  </si>
  <si>
    <t>region</t>
  </si>
  <si>
    <t>class</t>
  </si>
  <si>
    <t>NW</t>
  </si>
  <si>
    <t>SW</t>
  </si>
  <si>
    <t>SE</t>
  </si>
  <si>
    <t>EM</t>
  </si>
  <si>
    <t>E</t>
  </si>
  <si>
    <t>YH</t>
  </si>
  <si>
    <t>WM</t>
  </si>
  <si>
    <t>NE</t>
  </si>
  <si>
    <t>By region:</t>
  </si>
  <si>
    <t>By class:</t>
  </si>
  <si>
    <t>East Midlands</t>
  </si>
  <si>
    <t>North East</t>
  </si>
  <si>
    <t>North West</t>
  </si>
  <si>
    <t>South East</t>
  </si>
  <si>
    <t>South West</t>
  </si>
  <si>
    <t>West Midlands</t>
  </si>
  <si>
    <t>Yorkshire &amp; the Humber</t>
  </si>
  <si>
    <t>East of England</t>
  </si>
  <si>
    <t>Notes</t>
  </si>
  <si>
    <t>Net retained income</t>
  </si>
  <si>
    <t>Gain / loss relative to baseline</t>
  </si>
  <si>
    <t>Reset year:</t>
  </si>
  <si>
    <t xml:space="preserve"> </t>
  </si>
  <si>
    <t>Gains rolled forward in 2020/21</t>
  </si>
  <si>
    <t>Gains rolled forward later years</t>
  </si>
  <si>
    <t>Safety net payments</t>
  </si>
  <si>
    <t>Net cost of safety net</t>
  </si>
  <si>
    <t>Income before safety net and levy  (£m)</t>
  </si>
  <si>
    <t>(1)</t>
  </si>
  <si>
    <t>(2)</t>
  </si>
  <si>
    <t>(3)</t>
  </si>
  <si>
    <t>(4)</t>
  </si>
  <si>
    <t>(5)</t>
  </si>
  <si>
    <t>The percentage gain / loss relative to baseline is the same in both cash and inflation-adjusted terms.</t>
  </si>
  <si>
    <t>Safety net payments are assumed to be financed by levy payments. If levy receipts exceed safety net payments, the surplus is refunded to local authorities in proportion to their baseline funding levels. If safety net payments exceed levy receipts, this is funded through a top slice, again in proportion to baseline funding levels.</t>
  </si>
  <si>
    <t>A levy is applied to 'disproportionate growth' in business rates. Three potential options are available below, including the option of 'no levy'. It is assumed that levy payments will finance the safety net. Any surplus or shortfall of levy revenue (relative to safety net payments) is assumed to be paid to local authorities, or top sliced, in proportion to their baseline funding levels.</t>
  </si>
  <si>
    <t>Levy receipts</t>
  </si>
  <si>
    <t>Net balancing payments (+) or top sliced amounts (-)</t>
  </si>
  <si>
    <t>Safety net: surplus returned (+) or top slice (-)</t>
  </si>
  <si>
    <t>Levy receipts less safety net payments</t>
  </si>
  <si>
    <t>Group summary:</t>
  </si>
  <si>
    <t>Pool specified?</t>
  </si>
  <si>
    <t>Retained income</t>
  </si>
  <si>
    <t>Baseline funding levels</t>
  </si>
  <si>
    <t>Please select one of the options below:</t>
  </si>
  <si>
    <t>Levy rate is capped at:</t>
  </si>
  <si>
    <t>Business Rates Baseline envelope:</t>
  </si>
  <si>
    <t>Baseline Funding Level envelope:</t>
  </si>
  <si>
    <r>
      <t xml:space="preserve">95% of time, authorities' growth rates will be within </t>
    </r>
    <r>
      <rPr>
        <sz val="10"/>
        <color theme="1"/>
        <rFont val="Calibri"/>
        <family val="2"/>
      </rPr>
      <t>±</t>
    </r>
  </si>
  <si>
    <t>Average reduction in rateable value (RV) due to appeals:</t>
  </si>
  <si>
    <t>User or billing authority average</t>
  </si>
  <si>
    <t>Average annual growth rate, before inflation:</t>
  </si>
  <si>
    <t>Actual business rates generated and retained by local government:</t>
  </si>
  <si>
    <t>Share of these gains to be retained by local government after reset:</t>
  </si>
  <si>
    <t>Actual business rates above Business Rates Baseline</t>
  </si>
  <si>
    <t>Resets</t>
  </si>
  <si>
    <t>Estimated national gains under the current scheme by 2019/20 (£m):</t>
  </si>
  <si>
    <t>Billing</t>
  </si>
  <si>
    <t>Precepting</t>
  </si>
  <si>
    <t>Authority status</t>
  </si>
  <si>
    <t>authorityStatus</t>
  </si>
  <si>
    <t>ENG</t>
  </si>
  <si>
    <t>POOL</t>
  </si>
  <si>
    <t>Appeals above(+) or below(-) average</t>
  </si>
  <si>
    <t>Appeals after central provision (if applicable)</t>
  </si>
  <si>
    <t>Yes</t>
  </si>
  <si>
    <t>Include a safety net?</t>
  </si>
  <si>
    <t>Safety net level</t>
  </si>
  <si>
    <t>Maximum reduction below baseline funding levels:</t>
  </si>
  <si>
    <t>Safety net used in model:</t>
  </si>
  <si>
    <t>Business rate growth, after appeals</t>
  </si>
  <si>
    <t>This section provides a breakdown the the 'net retained income' figure presented above.</t>
  </si>
  <si>
    <r>
      <t xml:space="preserve">Net retained income </t>
    </r>
    <r>
      <rPr>
        <vertAlign val="superscript"/>
        <sz val="10"/>
        <color theme="1"/>
        <rFont val="Arial"/>
        <family val="2"/>
      </rPr>
      <t>1</t>
    </r>
  </si>
  <si>
    <r>
      <t xml:space="preserve">Business rate income </t>
    </r>
    <r>
      <rPr>
        <vertAlign val="superscript"/>
        <sz val="10"/>
        <color theme="1"/>
        <rFont val="Arial"/>
        <family val="2"/>
      </rPr>
      <t>2</t>
    </r>
  </si>
  <si>
    <r>
      <t xml:space="preserve">Surplus returned (+) or top slice (-) </t>
    </r>
    <r>
      <rPr>
        <vertAlign val="superscript"/>
        <sz val="10"/>
        <color theme="1"/>
        <rFont val="Arial"/>
        <family val="2"/>
      </rPr>
      <t>3</t>
    </r>
  </si>
  <si>
    <t>Business rate income net of appeals, and net of any compensation for appeals under a centralised appeals pool.</t>
  </si>
  <si>
    <t>Business rates baseline</t>
  </si>
  <si>
    <t>This section shows how the top up or tariff for your authority was calculated. This is based on your authority's share of assessed needs and its share of business rates revenue.</t>
  </si>
  <si>
    <t>Your authority's share of business rates</t>
  </si>
  <si>
    <t>Your authority's share of assessed needs</t>
  </si>
  <si>
    <t>Reset label 2</t>
  </si>
  <si>
    <t>Reset label 1</t>
  </si>
  <si>
    <t>Chart data</t>
  </si>
  <si>
    <t>Random numbers for each sceneario</t>
  </si>
  <si>
    <r>
      <t xml:space="preserve">Randomly-ordered growth rates </t>
    </r>
    <r>
      <rPr>
        <sz val="10"/>
        <color theme="1"/>
        <rFont val="Arial"/>
        <family val="2"/>
      </rPr>
      <t>- expressed as standard deviations</t>
    </r>
  </si>
  <si>
    <t>Original NNDR1 Forecast</t>
  </si>
  <si>
    <t>Small Business Rate Relief Grant</t>
  </si>
  <si>
    <t>Discretionary reliefs funded through S31 grant</t>
  </si>
  <si>
    <t>Equals BRR income for the safety net / levy purposes</t>
  </si>
  <si>
    <t>Plus Top up / (Tariff)</t>
  </si>
  <si>
    <t xml:space="preserve">Equals pre-levy / Safety net Income </t>
  </si>
  <si>
    <t>Less Levy on growth above RPI</t>
  </si>
  <si>
    <t>Plus Safety Net payment</t>
  </si>
  <si>
    <t>Safety Net Level</t>
  </si>
  <si>
    <t>Income 2019/20</t>
  </si>
  <si>
    <r>
      <t xml:space="preserve">Business rates </t>
    </r>
    <r>
      <rPr>
        <sz val="10"/>
        <rFont val="Arial"/>
        <family val="2"/>
      </rPr>
      <t>(before local share is applied)</t>
    </r>
  </si>
  <si>
    <t>Retained rates (50% local share)</t>
  </si>
  <si>
    <t>Funding shares</t>
  </si>
  <si>
    <t>Alternative assumed share in 2020/21:</t>
  </si>
  <si>
    <t>Share of business rates income retained locally</t>
  </si>
  <si>
    <r>
      <t xml:space="preserve">Specify alternative amounts received by authorities in sheet </t>
    </r>
    <r>
      <rPr>
        <b/>
        <u/>
        <sz val="10"/>
        <color rgb="FF0070C0"/>
        <rFont val="Arial"/>
        <family val="2"/>
      </rPr>
      <t>InputsA</t>
    </r>
    <r>
      <rPr>
        <sz val="10"/>
        <color theme="1"/>
        <rFont val="Arial"/>
        <family val="2"/>
      </rPr>
      <t>.</t>
    </r>
  </si>
  <si>
    <r>
      <t xml:space="preserve">Users can enter specific growth rates for individual authorities in sheet </t>
    </r>
    <r>
      <rPr>
        <b/>
        <u/>
        <sz val="10"/>
        <color rgb="FF0070C0"/>
        <rFont val="Arial"/>
        <family val="2"/>
      </rPr>
      <t>InputsB</t>
    </r>
    <r>
      <rPr>
        <sz val="10"/>
        <color theme="1"/>
        <rFont val="Arial"/>
        <family val="2"/>
      </rPr>
      <t>. This includes growth rates for your own authority, or your billing authorities.</t>
    </r>
  </si>
  <si>
    <r>
      <t xml:space="preserve">(a) Randomised growth rates for </t>
    </r>
    <r>
      <rPr>
        <b/>
        <u/>
        <sz val="10"/>
        <color theme="1"/>
        <rFont val="Arial"/>
        <family val="2"/>
      </rPr>
      <t>all billing authorities</t>
    </r>
    <r>
      <rPr>
        <b/>
        <sz val="10"/>
        <color theme="1"/>
        <rFont val="Arial"/>
        <family val="2"/>
      </rPr>
      <t xml:space="preserve"> in England</t>
    </r>
  </si>
  <si>
    <r>
      <t xml:space="preserve">(b) Specific growth rates for </t>
    </r>
    <r>
      <rPr>
        <b/>
        <u/>
        <sz val="10"/>
        <color theme="1"/>
        <rFont val="Arial"/>
        <family val="2"/>
      </rPr>
      <t>individual billing authorities</t>
    </r>
  </si>
  <si>
    <r>
      <t xml:space="preserve">(a) Randomised rate of appeals for </t>
    </r>
    <r>
      <rPr>
        <b/>
        <u/>
        <sz val="10"/>
        <color theme="1"/>
        <rFont val="Arial"/>
        <family val="2"/>
      </rPr>
      <t>all billing authorities</t>
    </r>
    <r>
      <rPr>
        <b/>
        <sz val="10"/>
        <color theme="1"/>
        <rFont val="Arial"/>
        <family val="2"/>
      </rPr>
      <t xml:space="preserve"> in England</t>
    </r>
  </si>
  <si>
    <r>
      <t xml:space="preserve">(b) Specific rates of appeals for </t>
    </r>
    <r>
      <rPr>
        <b/>
        <u/>
        <sz val="10"/>
        <color theme="1"/>
        <rFont val="Arial"/>
        <family val="2"/>
      </rPr>
      <t>individual billing authorities</t>
    </r>
  </si>
  <si>
    <r>
      <t xml:space="preserve">Specific appeal rates for individual authorities can be entered in sheet </t>
    </r>
    <r>
      <rPr>
        <b/>
        <u/>
        <sz val="10"/>
        <color rgb="FF0070C0"/>
        <rFont val="Arial"/>
        <family val="2"/>
      </rPr>
      <t>InputsC</t>
    </r>
    <r>
      <rPr>
        <sz val="10"/>
        <color theme="1"/>
        <rFont val="Arial"/>
        <family val="2"/>
      </rPr>
      <t>.</t>
    </r>
  </si>
  <si>
    <r>
      <t xml:space="preserve">Modelled for 2019/20 </t>
    </r>
    <r>
      <rPr>
        <sz val="10"/>
        <color theme="1"/>
        <rFont val="Arial"/>
        <family val="2"/>
      </rPr>
      <t>(extracted from LG Futures' Medium Term Revenue Resource model)</t>
    </r>
  </si>
  <si>
    <t>Business rate income, modelled period</t>
  </si>
  <si>
    <t>Total income</t>
  </si>
  <si>
    <t>2019/20*</t>
  </si>
  <si>
    <t>NNDR baseline</t>
  </si>
  <si>
    <t>1.</t>
  </si>
  <si>
    <t>2.</t>
  </si>
  <si>
    <t>Top up / tariff calculation</t>
  </si>
  <si>
    <t>3.</t>
  </si>
  <si>
    <t>4.</t>
  </si>
  <si>
    <t xml:space="preserve">5. </t>
  </si>
  <si>
    <t>Gain or loss relative to baseline funding levels, by year</t>
  </si>
  <si>
    <t>By authority type:</t>
  </si>
  <si>
    <t>Minimum</t>
  </si>
  <si>
    <t>Maximum</t>
  </si>
  <si>
    <t>Total gain or loss</t>
  </si>
  <si>
    <t>Gain / loss %</t>
  </si>
  <si>
    <t>England</t>
  </si>
  <si>
    <t>This section summarises the gains or losses over the period 2020/21 to 2035/36.</t>
  </si>
  <si>
    <t>Selected comparators:</t>
  </si>
  <si>
    <t>Median</t>
  </si>
  <si>
    <t>Range for individual LAs:</t>
  </si>
  <si>
    <t>Summary data</t>
  </si>
  <si>
    <t>Gain / loss</t>
  </si>
  <si>
    <t>Authority classifications</t>
  </si>
  <si>
    <t>Regions</t>
  </si>
  <si>
    <t>Inner London boroughs &amp; City of London</t>
  </si>
  <si>
    <t>By region</t>
  </si>
  <si>
    <t>Ordered by region</t>
  </si>
  <si>
    <t>Ordered by type</t>
  </si>
  <si>
    <t>Type description</t>
  </si>
  <si>
    <t>Summary by type</t>
  </si>
  <si>
    <t>The user can enter comparator authorities using the drop-down menus below.</t>
  </si>
  <si>
    <t>Total over 15 years (£m)</t>
  </si>
  <si>
    <t>Overall gain or loss relative to baseline from 2020/21</t>
  </si>
  <si>
    <r>
      <t xml:space="preserve">It measure the cumulative gains/losses over the period as a percentage cumulative baseline funding levels, </t>
    </r>
    <r>
      <rPr>
        <u/>
        <sz val="10"/>
        <color theme="1" tint="0.249977111117893"/>
        <rFont val="Arial"/>
        <family val="2"/>
      </rPr>
      <t>after adjusting for inflation</t>
    </r>
    <r>
      <rPr>
        <sz val="10"/>
        <color theme="1" tint="0.249977111117893"/>
        <rFont val="Arial"/>
        <family val="2"/>
      </rPr>
      <t>.</t>
    </r>
  </si>
  <si>
    <r>
      <t>This section summarises the net retained income</t>
    </r>
    <r>
      <rPr>
        <vertAlign val="superscript"/>
        <sz val="10"/>
        <color theme="1" tint="0.249977111117893"/>
        <rFont val="Arial"/>
        <family val="2"/>
      </rPr>
      <t>1</t>
    </r>
    <r>
      <rPr>
        <sz val="10"/>
        <color theme="1" tint="0.249977111117893"/>
        <rFont val="Arial"/>
        <family val="2"/>
      </rPr>
      <t xml:space="preserve"> received by your authority, along with the assumed growth in business rates (after appeals) which determines this income.</t>
    </r>
  </si>
  <si>
    <t>Baseline funding</t>
  </si>
  <si>
    <t>Model Assumptions</t>
  </si>
  <si>
    <t>E Code</t>
  </si>
  <si>
    <t>Type codes:</t>
  </si>
  <si>
    <t>Split of locally-retained business rates between tiers:</t>
  </si>
  <si>
    <t xml:space="preserve">By default, local authorities benefit from (or are penalised by) appeals if their rate of appeals is smaller than (or larger than) the national average. Under a central provision for appeals, a mechanism would be used to ensure that individual local authorities neither benefit from nor are penalised by appeals that result from revaluation. </t>
  </si>
  <si>
    <r>
      <t xml:space="preserve">Transfers to or from the central list, for your authority or its billing authority/authorities, can be specified in sheet </t>
    </r>
    <r>
      <rPr>
        <b/>
        <u/>
        <sz val="10"/>
        <color rgb="FF0070C0"/>
        <rFont val="Arial"/>
        <family val="2"/>
      </rPr>
      <t>InputsD</t>
    </r>
    <r>
      <rPr>
        <sz val="10"/>
        <color theme="1"/>
        <rFont val="Arial"/>
        <family val="2"/>
      </rPr>
      <t>.</t>
    </r>
  </si>
  <si>
    <r>
      <t xml:space="preserve">Please note: By default, this model uses </t>
    </r>
    <r>
      <rPr>
        <b/>
        <sz val="10"/>
        <color theme="1"/>
        <rFont val="Arial"/>
        <family val="2"/>
      </rPr>
      <t>randomised</t>
    </r>
    <r>
      <rPr>
        <sz val="10"/>
        <color theme="1"/>
        <rFont val="Arial"/>
        <family val="2"/>
      </rPr>
      <t xml:space="preserve"> growth rates and appeals. This is to simulate variation seen in real life, both between local authorities and over time. </t>
    </r>
    <r>
      <rPr>
        <b/>
        <sz val="10"/>
        <color theme="1"/>
        <rFont val="Arial"/>
        <family val="2"/>
      </rPr>
      <t xml:space="preserve">Users are encouraged to examine different scenarios </t>
    </r>
    <r>
      <rPr>
        <sz val="10"/>
        <color theme="1"/>
        <rFont val="Arial"/>
        <family val="2"/>
      </rPr>
      <t>(Assumption 8)</t>
    </r>
    <r>
      <rPr>
        <b/>
        <sz val="10"/>
        <color theme="1"/>
        <rFont val="Arial"/>
        <family val="2"/>
      </rPr>
      <t xml:space="preserve"> </t>
    </r>
    <r>
      <rPr>
        <sz val="10"/>
        <color theme="1"/>
        <rFont val="Arial"/>
        <family val="2"/>
      </rPr>
      <t>to test the sensitivity of the results to varying growth assumptions. Alternatively, the random variation can be removed altogether (Assumptions 5 and 6).</t>
    </r>
  </si>
  <si>
    <t>Table 1: Gains / losses by authority group</t>
  </si>
  <si>
    <t>Table 2: Gains / losses for selected authorities</t>
  </si>
  <si>
    <r>
      <t xml:space="preserve">Results for comparators will reflect </t>
    </r>
    <r>
      <rPr>
        <u/>
        <sz val="10"/>
        <color theme="1" tint="0.249977111117893"/>
        <rFont val="Arial"/>
        <family val="2"/>
      </rPr>
      <t>randomised</t>
    </r>
    <r>
      <rPr>
        <sz val="10"/>
        <color theme="1" tint="0.249977111117893"/>
        <rFont val="Arial"/>
        <family val="2"/>
      </rPr>
      <t xml:space="preserve"> growth and appeals assumptions unless otherwise specified by the user.</t>
    </r>
  </si>
  <si>
    <t>Estimated figures for 2019/20</t>
  </si>
  <si>
    <t xml:space="preserve">Forecast figures from the current system for 2019/20. </t>
  </si>
  <si>
    <t>Based on LG Futures' Medium Term Revenue Resources model.</t>
  </si>
  <si>
    <t>Payments to and receipts from local government over 15 years (£m):</t>
  </si>
  <si>
    <t>The following table summarises total safety net payments, less levy receipts, over the 15 year model period, based on the assumptions above. The balancing payments to/from local authorities are also shown.</t>
  </si>
  <si>
    <t>Under the business rates retention scheme, local authorities will benefit from growth in their physical tax base. In this section, the user enters the average national growth for billing authorities in England. To simulate variation in growth rates, both between authorities and over time, the model assumes there will be random variation in these growth rates. Alternatively, growth rates for specific authorities can be entered into sheet 'InputsB'.</t>
  </si>
  <si>
    <t>Variance from baseline (£m)</t>
  </si>
  <si>
    <t>Variance from baseline (%)</t>
  </si>
  <si>
    <t>Central government share</t>
  </si>
  <si>
    <t>All rates</t>
  </si>
  <si>
    <t>Locally-retained rates</t>
  </si>
  <si>
    <t>Share of:</t>
  </si>
  <si>
    <t>'Net retained income' includes your authority's share of business rate receipts (after appeals), net of top up / tariffs, levies, safety net payments, and any payments or top slices needed to balance the national cost of safety net payments with income generated by levies. It does not include the effects of pooling, as this will be contingent on how a pool's income is distributed among its members.</t>
  </si>
  <si>
    <t>* Figures for 2019/20 are provided for reference purposes, but are not directly comparable with later years.</t>
  </si>
  <si>
    <t>Net retained income (£m)</t>
  </si>
  <si>
    <r>
      <t>Income over baseline</t>
    </r>
    <r>
      <rPr>
        <sz val="10"/>
        <color theme="1"/>
        <rFont val="Arial"/>
        <family val="2"/>
      </rPr>
      <t xml:space="preserve"> - in 2020/21 prices</t>
    </r>
  </si>
  <si>
    <t>Sum of safety net / levy for individual councils</t>
  </si>
  <si>
    <t>Potential gains or losses from pooling</t>
  </si>
  <si>
    <t>Safety net / levy for a single pool</t>
  </si>
  <si>
    <t>Chart label</t>
  </si>
  <si>
    <t>Chart 1: Gains or losses from pooling (£m)</t>
  </si>
  <si>
    <t>BFL in 2019/20</t>
  </si>
  <si>
    <t>No</t>
  </si>
  <si>
    <t>Appeals above (+) or below (-) England average</t>
  </si>
  <si>
    <t>Impact of pooling</t>
  </si>
  <si>
    <t>Local authorities</t>
  </si>
  <si>
    <r>
      <t xml:space="preserve">Gain / loss relative to baseline (%) </t>
    </r>
    <r>
      <rPr>
        <vertAlign val="superscript"/>
        <sz val="10"/>
        <color theme="1"/>
        <rFont val="Arial"/>
        <family val="2"/>
      </rPr>
      <t>5</t>
    </r>
  </si>
  <si>
    <t>This is the share of national business rate receipts that are retained by local government and is used to calculate business rate baselines / baseline funding levels.</t>
  </si>
  <si>
    <t>Gains (+) or losses (-) from pooling*</t>
  </si>
  <si>
    <t>* The model makes no assumptions about how these gains / losses are apportioned among pool members.</t>
  </si>
  <si>
    <t>This page provides supplementary outputs for users who specified that their authority would be part of a pool (see Assumption 14).</t>
  </si>
  <si>
    <t>This should be the full value of business rates generated by the premise(s) in question, not just the local share of this income</t>
  </si>
  <si>
    <t>The user has the option to identify the rates generated by any business(es) that could be transferred to or from the central list in 2020/21. This assumes that the government would be willing to (for example) remove a power station from the local list, given the risk of its closure and the impact this would have on a local authority's retained business rates.</t>
  </si>
  <si>
    <t>Pools offer a way to spread the risk of business rate volatility and potentially reduce levy obligations. However they can also reduce eligibility for safety net payments. If your authority is to be part of a pool, please list the other members below.</t>
  </si>
  <si>
    <t>Baseline funding level share in 2019/20:</t>
  </si>
  <si>
    <t>Other information:</t>
  </si>
  <si>
    <t>inputAppealsPool</t>
  </si>
  <si>
    <t>Variable names:</t>
  </si>
  <si>
    <t>Randomised tax base growth and appeals figures</t>
  </si>
  <si>
    <t>Minimum, median and maximum values for each authority type and region.</t>
  </si>
  <si>
    <t>Estimated national gains above the baseline (including central share) in 2019/20 (£m)</t>
  </si>
  <si>
    <t>Local share of business rates (see Assumption 2)</t>
  </si>
  <si>
    <t>Central share of business rates</t>
  </si>
  <si>
    <t>Central share of gains</t>
  </si>
  <si>
    <t>Local share of gains</t>
  </si>
  <si>
    <t>A</t>
  </si>
  <si>
    <t>B</t>
  </si>
  <si>
    <t>C = 1 - B</t>
  </si>
  <si>
    <t>D = A x C</t>
  </si>
  <si>
    <t>E = A x B</t>
  </si>
  <si>
    <t>G = E x F</t>
  </si>
  <si>
    <t>Share of gains to be retained by local government (see Assumption 11a)</t>
  </si>
  <si>
    <t>The table below provides a breakdown of how the gains carried forward at the 2020/21 reset are calculated.</t>
  </si>
  <si>
    <r>
      <rPr>
        <sz val="10"/>
        <color theme="3" tint="0.39997558519241921"/>
        <rFont val="Webdings"/>
        <family val="1"/>
        <charset val="2"/>
      </rPr>
      <t>i</t>
    </r>
    <r>
      <rPr>
        <sz val="10"/>
        <color theme="3" tint="0.39997558519241921"/>
        <rFont val="Arial"/>
        <family val="2"/>
      </rPr>
      <t xml:space="preserve"> Additional information</t>
    </r>
  </si>
  <si>
    <t>Share of business rates retained by each type of authority:</t>
  </si>
  <si>
    <t>Based on the selections above:</t>
  </si>
  <si>
    <t>- Note that appeals cannot be negative.</t>
  </si>
  <si>
    <t>Gains carried forward to 2020/21:</t>
  </si>
  <si>
    <r>
      <t xml:space="preserve">The table below summarises the share of business rate revenue received by each type of authority. This include the share of </t>
    </r>
    <r>
      <rPr>
        <i/>
        <sz val="10"/>
        <color theme="1" tint="0.249977111117893"/>
        <rFont val="Arial"/>
        <family val="2"/>
      </rPr>
      <t>locally-retained</t>
    </r>
    <r>
      <rPr>
        <sz val="10"/>
        <color theme="1" tint="0.249977111117893"/>
        <rFont val="Arial"/>
        <family val="2"/>
      </rPr>
      <t xml:space="preserve"> business rates, and the share of </t>
    </r>
    <r>
      <rPr>
        <i/>
        <sz val="10"/>
        <color theme="1" tint="0.249977111117893"/>
        <rFont val="Arial"/>
        <family val="2"/>
      </rPr>
      <t xml:space="preserve">all </t>
    </r>
    <r>
      <rPr>
        <sz val="10"/>
        <color theme="1" tint="0.249977111117893"/>
        <rFont val="Arial"/>
        <family val="2"/>
      </rPr>
      <t>business rates (i.e. including both the local and central shares).</t>
    </r>
  </si>
  <si>
    <t>Value of gains carried forward in 2020/21, before inflation (£m)</t>
  </si>
  <si>
    <t>Value of gains added to baseline funding levels in 2020/21, before inflation (£m)</t>
  </si>
  <si>
    <t>H = E - G</t>
  </si>
  <si>
    <t>Years for reset</t>
  </si>
  <si>
    <t>Average number of years</t>
  </si>
  <si>
    <t>Leave blank</t>
  </si>
  <si>
    <t>Option 3 - Levy on income that exceeds a threshold</t>
  </si>
  <si>
    <t>Option 2 - The current system</t>
  </si>
  <si>
    <t>inputLevy2Cap</t>
  </si>
  <si>
    <t>inputLevy3Thresh</t>
  </si>
  <si>
    <t>inputLevy3Rate</t>
  </si>
  <si>
    <t>Levy option 2 - cap (p. per £)</t>
  </si>
  <si>
    <t>Levy option 3 - threshold</t>
  </si>
  <si>
    <t>Levy option 3 - rate (p. per £)</t>
  </si>
  <si>
    <t>Headline figures (£m)</t>
  </si>
  <si>
    <t>Business rate growth assumptions (%)</t>
  </si>
  <si>
    <r>
      <t xml:space="preserve">National business rates envelope (£m) </t>
    </r>
    <r>
      <rPr>
        <vertAlign val="superscript"/>
        <sz val="10"/>
        <color theme="1"/>
        <rFont val="Arial"/>
        <family val="2"/>
      </rPr>
      <t>4</t>
    </r>
  </si>
  <si>
    <t>Top up (+) or tariff (-) (£m)</t>
  </si>
  <si>
    <t>Before inflation (£m)</t>
  </si>
  <si>
    <t>After inflation (£m, in 2020/21 prices)</t>
  </si>
  <si>
    <t>Gain / loss relative to baseline funding (%)</t>
  </si>
  <si>
    <t>Assumption 3</t>
  </si>
  <si>
    <t>Assumption 10</t>
  </si>
  <si>
    <r>
      <t>The share of total needs-based funding that will be received by your authority at the outset of the scheme (2020/21). This is used to calculate your authority's</t>
    </r>
    <r>
      <rPr>
        <b/>
        <sz val="10"/>
        <color theme="1"/>
        <rFont val="Arial"/>
        <family val="2"/>
      </rPr>
      <t xml:space="preserve"> baseline funding level</t>
    </r>
    <r>
      <rPr>
        <sz val="10"/>
        <color theme="1"/>
        <rFont val="Arial"/>
        <family val="2"/>
      </rPr>
      <t>. By default, this is based on its baseline funding level (as a share of the England total) in 2019/20.</t>
    </r>
  </si>
  <si>
    <r>
      <t xml:space="preserve">Business rate income is collected by billing authorities. This section specifies how the locally-retained portion of this income will be split among all authorities in a given area. </t>
    </r>
    <r>
      <rPr>
        <b/>
        <sz val="10"/>
        <color theme="1"/>
        <rFont val="Arial"/>
        <family val="2"/>
      </rPr>
      <t>These splits should sum to 100%</t>
    </r>
    <r>
      <rPr>
        <sz val="10"/>
        <color theme="1"/>
        <rFont val="Arial"/>
        <family val="2"/>
      </rPr>
      <t>, regardless of the share of business rate income retained by local government as a whole.</t>
    </r>
  </si>
  <si>
    <r>
      <t xml:space="preserve">At the outset of the scheme, each authority's </t>
    </r>
    <r>
      <rPr>
        <b/>
        <sz val="10"/>
        <color theme="1"/>
        <rFont val="Arial"/>
        <family val="2"/>
      </rPr>
      <t>business rate baseline</t>
    </r>
    <r>
      <rPr>
        <sz val="10"/>
        <color theme="1"/>
        <rFont val="Arial"/>
        <family val="2"/>
      </rPr>
      <t xml:space="preserve"> will be based on its share of business rate income prior to 2020/21. This section shows your authority's (or billing authorities') projected business rate income up to 2019/20.</t>
    </r>
  </si>
  <si>
    <r>
      <t xml:space="preserve">Successful appeals following each revaluation, expressed as a proportion of rateable value. To ensure the effects of revaluation are revenue neutral, it is assumed that the multiplier will increase by the average rate of appeals nationally. </t>
    </r>
    <r>
      <rPr>
        <i/>
        <sz val="10"/>
        <color theme="1"/>
        <rFont val="Arial"/>
        <family val="2"/>
      </rPr>
      <t>Individual</t>
    </r>
    <r>
      <rPr>
        <sz val="10"/>
        <color theme="1"/>
        <rFont val="Arial"/>
        <family val="2"/>
      </rPr>
      <t xml:space="preserve"> local authorities will still benefit from (or be penalised by) revaluation depending on whether their individual rate of appeals is lower or greater than the national average. By default, each authority's rate of appeals is randomised. Setting the +/- spread to zero will remove this random variation.</t>
    </r>
  </si>
  <si>
    <r>
      <t xml:space="preserve">To simulate 'real life' differences in growth rates and appeals, this model assigns </t>
    </r>
    <r>
      <rPr>
        <b/>
        <sz val="10"/>
        <color theme="1"/>
        <rFont val="Arial"/>
        <family val="2"/>
      </rPr>
      <t xml:space="preserve">randomised rates </t>
    </r>
    <r>
      <rPr>
        <sz val="10"/>
        <color theme="1"/>
        <rFont val="Arial"/>
        <family val="2"/>
      </rPr>
      <t xml:space="preserve">to each local authority in England. There are 20 pre-set random scenarios within in the model. </t>
    </r>
    <r>
      <rPr>
        <b/>
        <sz val="10"/>
        <color theme="1"/>
        <rFont val="Arial"/>
        <family val="2"/>
      </rPr>
      <t>Selecting a new scenario, below, will generate a new set of random numbers for each local authority</t>
    </r>
    <r>
      <rPr>
        <sz val="10"/>
        <color theme="1"/>
        <rFont val="Arial"/>
        <family val="2"/>
      </rPr>
      <t>. This effectively 'reshuffles' the random growth rates and rate of appeals experienced by each local authority. This allows the user to assess the sensitivity of the model's outputs to changes in the randomised figures, and to simulate a range of possible outcomes facing your authority.</t>
    </r>
  </si>
  <si>
    <r>
      <t xml:space="preserve">Over time, the business rate income retained by a local authority (after top ups and tariffs) can diverge from its initial share of assessed needs. Resets are intended to periodically realign the income received by each local authority with its share of assessed needs. This is done by adjusting its top up or tariffs. In this section, the user can specify </t>
    </r>
    <r>
      <rPr>
        <b/>
        <sz val="10"/>
        <color theme="1"/>
        <rFont val="Arial"/>
        <family val="2"/>
      </rPr>
      <t>the years in which resets occur after 2020/21</t>
    </r>
    <r>
      <rPr>
        <sz val="10"/>
        <color theme="1"/>
        <rFont val="Arial"/>
        <family val="2"/>
      </rPr>
      <t>. The default assumption is for no reset after 2020/21.</t>
    </r>
  </si>
  <si>
    <r>
      <t xml:space="preserve">Under the business rates retention scheme, local authorities will benefit from growth in business rate revenue over and above their business rate baselines ("gains") or be penalised by growth below the baseline ("losses"). At each reset, business rate baselines are adjusted (with corresponding changes to top ups and tariffs) to realign each authority's share of business rates revenue with the business rates collected locally. National gains and losses do not need to be </t>
    </r>
    <r>
      <rPr>
        <i/>
        <sz val="10"/>
        <color theme="1"/>
        <rFont val="Arial"/>
        <family val="2"/>
      </rPr>
      <t>fully</t>
    </r>
    <r>
      <rPr>
        <sz val="10"/>
        <color theme="1"/>
        <rFont val="Arial"/>
        <family val="2"/>
      </rPr>
      <t xml:space="preserve"> offset by the adjusted baselines. In this section, the user can specify </t>
    </r>
    <r>
      <rPr>
        <b/>
        <sz val="10"/>
        <color theme="1"/>
        <rFont val="Arial"/>
        <family val="2"/>
      </rPr>
      <t>the share of the business rate gains or losses to be carried forward into the next reset period</t>
    </r>
    <r>
      <rPr>
        <sz val="10"/>
        <color theme="1"/>
        <rFont val="Arial"/>
        <family val="2"/>
      </rPr>
      <t>.</t>
    </r>
  </si>
  <si>
    <t>Valid names</t>
  </si>
  <si>
    <t>Breakdown of net retained income</t>
  </si>
  <si>
    <t>Income component (£m)</t>
  </si>
  <si>
    <r>
      <t xml:space="preserve">At each reset, each local authority's business rate baseline will be updated to reflect its historic </t>
    </r>
    <r>
      <rPr>
        <b/>
        <sz val="10"/>
        <color theme="1"/>
        <rFont val="Arial"/>
        <family val="2"/>
      </rPr>
      <t>share of national business rate income</t>
    </r>
    <r>
      <rPr>
        <sz val="10"/>
        <color theme="1"/>
        <rFont val="Arial"/>
        <family val="2"/>
      </rPr>
      <t xml:space="preserve"> (resulting in a change in its top up or tariff). The model allows the user to choose between a range of one to six years' worth of data being used to calculate this share.
For example, for the reset in 2020/21, selecting two years will mean each authority's business rates baseline is based on its share of income in 2018/19 and 2017/18. Note that in order to reflect actual timings and the availability of data, the most recent year prior to the reset is not used when calculating shares (in this example, data for 2019/20 would not be available in time). </t>
    </r>
  </si>
  <si>
    <t>Member 16</t>
  </si>
  <si>
    <t>Member 17</t>
  </si>
  <si>
    <t>Member 18</t>
  </si>
  <si>
    <t>Member 19</t>
  </si>
  <si>
    <t>Member 20</t>
  </si>
  <si>
    <t>Member 21</t>
  </si>
  <si>
    <t>Member 22</t>
  </si>
  <si>
    <t>Member 23</t>
  </si>
  <si>
    <t>Member 24</t>
  </si>
  <si>
    <t>Member 25</t>
  </si>
  <si>
    <t>Member 26</t>
  </si>
  <si>
    <t>Member 27</t>
  </si>
  <si>
    <t>Member 28</t>
  </si>
  <si>
    <t>Member 29</t>
  </si>
  <si>
    <t>Member 30</t>
  </si>
  <si>
    <t>Member 31</t>
  </si>
  <si>
    <t>Member 32</t>
  </si>
  <si>
    <t>Member 33</t>
  </si>
  <si>
    <t>Member 34</t>
  </si>
  <si>
    <t>Member 35</t>
  </si>
  <si>
    <t>Member 36</t>
  </si>
  <si>
    <t>Member 37</t>
  </si>
  <si>
    <t>Member 38</t>
  </si>
  <si>
    <t>Member 39</t>
  </si>
  <si>
    <t>Member 40</t>
  </si>
  <si>
    <t>Non-London (upper tier / lower tier / fire tier)</t>
  </si>
  <si>
    <t>London (boroughs / GLA)</t>
  </si>
  <si>
    <r>
      <t xml:space="preserve"> (with 95% of authorities within the </t>
    </r>
    <r>
      <rPr>
        <sz val="10"/>
        <color theme="1"/>
        <rFont val="Calibri"/>
        <family val="2"/>
      </rPr>
      <t>±</t>
    </r>
    <r>
      <rPr>
        <sz val="10"/>
        <color theme="1"/>
        <rFont val="Arial"/>
        <family val="2"/>
      </rPr>
      <t xml:space="preserve"> range)</t>
    </r>
  </si>
  <si>
    <t>Randomised rate for all billing authorities:</t>
  </si>
  <si>
    <t>Summary of assumptions</t>
  </si>
  <si>
    <t>Your authority, or billing authority average:</t>
  </si>
  <si>
    <t>Gains carried forward in 2020/21 (£m, before inflation)</t>
  </si>
  <si>
    <t xml:space="preserve"> pool members specified</t>
  </si>
  <si>
    <t xml:space="preserve"> (share of the England total)</t>
  </si>
  <si>
    <t xml:space="preserve"> of each authority's baseline funding level</t>
  </si>
  <si>
    <t>Your authority's share of baseline funding:</t>
  </si>
  <si>
    <t>Share of business rates retained locally:</t>
  </si>
  <si>
    <t>Business rate income split:</t>
  </si>
  <si>
    <t>Business rates income prior to 2020/21 (£m)</t>
  </si>
  <si>
    <t xml:space="preserve">Annual business tax base growth </t>
  </si>
  <si>
    <t>Is there a central provision for appeals?</t>
  </si>
  <si>
    <t>Years in which a reset occurs:</t>
  </si>
  <si>
    <t>1)</t>
  </si>
  <si>
    <t>2)</t>
  </si>
  <si>
    <t>3)</t>
  </si>
  <si>
    <t>4)</t>
  </si>
  <si>
    <t>5)</t>
  </si>
  <si>
    <t>6)</t>
  </si>
  <si>
    <t>7)</t>
  </si>
  <si>
    <t>8)</t>
  </si>
  <si>
    <t>9)</t>
  </si>
  <si>
    <t>Number of past years used to calculate resets:</t>
  </si>
  <si>
    <t>10)</t>
  </si>
  <si>
    <t>11)</t>
  </si>
  <si>
    <t>Level of the safety net:</t>
  </si>
  <si>
    <t>12)</t>
  </si>
  <si>
    <t>13)</t>
  </si>
  <si>
    <t>14)</t>
  </si>
  <si>
    <t>15)</t>
  </si>
  <si>
    <t>16)</t>
  </si>
  <si>
    <t>Levies on business rate growth:</t>
  </si>
  <si>
    <t>Pool membership:</t>
  </si>
  <si>
    <t>Annual rate of inflation:</t>
  </si>
  <si>
    <t>Transfers to (-) or from (+) the central list (£m):</t>
  </si>
  <si>
    <t>(for your authority or billing authorities)</t>
  </si>
  <si>
    <t>Gains carried forward in 2020/21 (£m):</t>
  </si>
  <si>
    <t>Gains carried forward in future resets (%):</t>
  </si>
  <si>
    <t xml:space="preserve"> (for your authority or billing authorities)</t>
  </si>
  <si>
    <t>Inner London boroughs*</t>
  </si>
  <si>
    <t>* Including City of London</t>
  </si>
  <si>
    <t>Chart 1a: Headline figures</t>
  </si>
  <si>
    <t>Chart 1b: Underlying business rate growth assumptions</t>
  </si>
  <si>
    <r>
      <t xml:space="preserve">Gain / loss relative to baseline funding levels by </t>
    </r>
    <r>
      <rPr>
        <b/>
        <u/>
        <sz val="10"/>
        <color theme="1"/>
        <rFont val="Arial"/>
        <family val="2"/>
      </rPr>
      <t>authority type</t>
    </r>
  </si>
  <si>
    <r>
      <t xml:space="preserve">Gain / loss relative to baseline funding levels </t>
    </r>
    <r>
      <rPr>
        <b/>
        <u/>
        <sz val="10"/>
        <color theme="1"/>
        <rFont val="Arial"/>
        <family val="2"/>
      </rPr>
      <t>by region</t>
    </r>
  </si>
  <si>
    <t>6.</t>
  </si>
  <si>
    <t>A summary of the 16 assumptions entered into the 'Inputs' sheet, and which determine the outputs shown above.</t>
  </si>
  <si>
    <t>Random scenario:</t>
  </si>
  <si>
    <t>Figures for 2019/20 are included for reference, but are not directly comparable with figures from 2020/21 onwards. This is due to changes in the share of business rates retained by local government, which would be offset by reductions in existing central government grants.</t>
  </si>
  <si>
    <t>Pooling can benefit local authorities by reducing their liability to pay a levy on 'disproportionate' growth, but can also reduce their eligibility for safety net payments. The table below shows the sum of individual authorities' safety net or levy payments, and compares this to the safety net / levy payments had they instead been treated as a single pool. The difference represents the notional gain or loss from pooling. This model does not make any assumptions about how the gains or losses of pooling would be apportioned among pool members.</t>
  </si>
  <si>
    <t>Safety net (+£m) or levy payments (-£m)</t>
  </si>
  <si>
    <t xml:space="preserve">Under the current business rates retention scheme, 50% of business rate income is retained locally. This is set to increase to 75% in 2020/21. The user can enter varying shares between 0% and 100% in the section below. </t>
  </si>
  <si>
    <t>Valid?</t>
  </si>
  <si>
    <t>Valid entry?</t>
  </si>
  <si>
    <t>Messages:</t>
  </si>
  <si>
    <t>Assumption 2</t>
  </si>
  <si>
    <t>Message</t>
  </si>
  <si>
    <r>
      <t xml:space="preserve">Please enter assumptions in the </t>
    </r>
    <r>
      <rPr>
        <b/>
        <sz val="10"/>
        <color theme="1"/>
        <rFont val="Arial"/>
        <family val="2"/>
      </rPr>
      <t>yellow cells</t>
    </r>
    <r>
      <rPr>
        <sz val="10"/>
        <color theme="1"/>
        <rFont val="Arial"/>
        <family val="2"/>
      </rPr>
      <t xml:space="preserve"> below.
A brief description of each assumption is provided. Please refer to the accompanying guidance notes for more details.</t>
    </r>
  </si>
  <si>
    <t>(Total should be 100%)</t>
  </si>
  <si>
    <t>Comma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</si>
</sst>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
    <numFmt numFmtId="166" formatCode="0.000%"/>
    <numFmt numFmtId="167" formatCode="#,##0.000"/>
    <numFmt numFmtId="168" formatCode="#,##0.0"/>
    <numFmt numFmtId="169" formatCode="#,##0.0000"/>
    <numFmt numFmtId="170" formatCode="0.0000"/>
    <numFmt numFmtId="171" formatCode="0.0"/>
    <numFmt numFmtId="172" formatCode="#,##0.000000"/>
    <numFmt numFmtId="173" formatCode="0.000000"/>
  </numFmts>
  <fonts count="102">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b/>
      <sz val="10"/>
      <color theme="1"/>
      <name val="Arial"/>
      <family val="2"/>
    </font>
    <font>
      <b/>
      <sz val="12"/>
      <color theme="1"/>
      <name val="Arial"/>
      <family val="2"/>
    </font>
    <font>
      <sz val="10"/>
      <color theme="1" tint="0.499984740745262"/>
      <name val="Arial"/>
      <family val="2"/>
    </font>
    <font>
      <b/>
      <sz val="9"/>
      <color theme="1"/>
      <name val="Arial"/>
      <family val="2"/>
    </font>
    <font>
      <sz val="9"/>
      <color theme="1" tint="0.499984740745262"/>
      <name val="Arial"/>
      <family val="2"/>
    </font>
    <font>
      <sz val="9"/>
      <color theme="1"/>
      <name val="Arial"/>
      <family val="2"/>
    </font>
    <font>
      <b/>
      <sz val="10"/>
      <name val="Arial"/>
      <family val="2"/>
    </font>
    <font>
      <b/>
      <sz val="11"/>
      <name val="Arial"/>
      <family val="2"/>
    </font>
    <font>
      <sz val="10"/>
      <color theme="0" tint="-0.499984740745262"/>
      <name val="Arial"/>
      <family val="2"/>
    </font>
    <font>
      <sz val="10"/>
      <color theme="1"/>
      <name val="Calibri"/>
      <family val="2"/>
    </font>
    <font>
      <sz val="11"/>
      <color theme="1"/>
      <name val="Arial"/>
      <family val="2"/>
    </font>
    <font>
      <sz val="9"/>
      <color indexed="81"/>
      <name val="Tahoma"/>
      <family val="2"/>
    </font>
    <font>
      <b/>
      <sz val="9"/>
      <color indexed="81"/>
      <name val="Tahoma"/>
      <family val="2"/>
    </font>
    <font>
      <b/>
      <u/>
      <sz val="11"/>
      <color theme="1"/>
      <name val="Arial"/>
      <family val="2"/>
    </font>
    <font>
      <sz val="9"/>
      <name val="Arial"/>
      <family val="2"/>
    </font>
    <font>
      <b/>
      <i/>
      <sz val="9"/>
      <color theme="1"/>
      <name val="Arial"/>
      <family val="2"/>
    </font>
    <font>
      <sz val="10"/>
      <name val="Arial"/>
      <family val="2"/>
    </font>
    <font>
      <u/>
      <sz val="11"/>
      <color theme="10"/>
      <name val="Calibri"/>
      <family val="2"/>
      <scheme val="minor"/>
    </font>
    <font>
      <u/>
      <sz val="10"/>
      <color theme="10"/>
      <name val="Arial"/>
      <family val="2"/>
    </font>
    <font>
      <i/>
      <sz val="10"/>
      <color theme="1"/>
      <name val="Arial"/>
      <family val="2"/>
    </font>
    <font>
      <i/>
      <sz val="10"/>
      <name val="Arial"/>
      <family val="2"/>
    </font>
    <font>
      <sz val="10"/>
      <color theme="1" tint="0.34998626667073579"/>
      <name val="Arial"/>
      <family val="2"/>
    </font>
    <font>
      <b/>
      <sz val="10"/>
      <color theme="1" tint="0.34998626667073579"/>
      <name val="Arial"/>
      <family val="2"/>
    </font>
    <font>
      <b/>
      <i/>
      <sz val="9"/>
      <name val="Arial"/>
      <family val="2"/>
    </font>
    <font>
      <b/>
      <u/>
      <sz val="10"/>
      <color rgb="FF0070C0"/>
      <name val="Arial"/>
      <family val="2"/>
    </font>
    <font>
      <i/>
      <sz val="9"/>
      <color theme="1"/>
      <name val="Arial"/>
      <family val="2"/>
    </font>
    <font>
      <sz val="9"/>
      <color theme="1" tint="0.34998626667073579"/>
      <name val="Arial"/>
      <family val="2"/>
    </font>
    <font>
      <sz val="10"/>
      <color rgb="FF00B050"/>
      <name val="Arial"/>
      <family val="2"/>
    </font>
    <font>
      <sz val="10"/>
      <color theme="0" tint="-0.249977111117893"/>
      <name val="Arial"/>
      <family val="2"/>
    </font>
    <font>
      <sz val="10"/>
      <color rgb="FFFF0000"/>
      <name val="Arial"/>
      <family val="2"/>
    </font>
    <font>
      <sz val="10"/>
      <color theme="0" tint="-0.34998626667073579"/>
      <name val="Arial"/>
      <family val="2"/>
    </font>
    <font>
      <b/>
      <u/>
      <sz val="10"/>
      <color theme="1"/>
      <name val="Arial"/>
      <family val="2"/>
    </font>
    <font>
      <b/>
      <sz val="10"/>
      <color theme="1" tint="0.499984740745262"/>
      <name val="Arial"/>
      <family val="2"/>
    </font>
    <font>
      <vertAlign val="superscript"/>
      <sz val="10"/>
      <color theme="1"/>
      <name val="Arial"/>
      <family val="2"/>
    </font>
    <font>
      <b/>
      <sz val="10"/>
      <color theme="0" tint="-0.34998626667073579"/>
      <name val="Arial"/>
      <family val="2"/>
    </font>
    <font>
      <sz val="9"/>
      <color theme="0" tint="-0.34998626667073579"/>
      <name val="Arial"/>
      <family val="2"/>
    </font>
    <font>
      <sz val="10"/>
      <color rgb="FF0070C0"/>
      <name val="Arial"/>
      <family val="2"/>
    </font>
    <font>
      <sz val="9.5"/>
      <color theme="1" tint="0.499984740745262"/>
      <name val="Arial"/>
      <family val="2"/>
    </font>
    <font>
      <sz val="10"/>
      <color theme="0" tint="-0.249977111117893"/>
      <name val="Webdings"/>
      <family val="1"/>
      <charset val="2"/>
    </font>
    <font>
      <b/>
      <sz val="10"/>
      <color rgb="FFFF0000"/>
      <name val="Arial"/>
      <family val="2"/>
    </font>
    <font>
      <i/>
      <sz val="10"/>
      <color rgb="FFFF0000"/>
      <name val="Arial"/>
      <family val="2"/>
    </font>
    <font>
      <b/>
      <sz val="16"/>
      <color rgb="FF0070C0"/>
      <name val="Arial"/>
      <family val="2"/>
    </font>
    <font>
      <sz val="10"/>
      <color theme="0" tint="-0.14999847407452621"/>
      <name val="Arial"/>
      <family val="2"/>
    </font>
    <font>
      <sz val="10"/>
      <color theme="1" tint="0.249977111117893"/>
      <name val="Arial"/>
      <family val="2"/>
    </font>
    <font>
      <u/>
      <sz val="10"/>
      <color theme="1" tint="0.249977111117893"/>
      <name val="Arial"/>
      <family val="2"/>
    </font>
    <font>
      <vertAlign val="superscript"/>
      <sz val="10"/>
      <color theme="1" tint="0.249977111117893"/>
      <name val="Arial"/>
      <family val="2"/>
    </font>
    <font>
      <b/>
      <sz val="14"/>
      <name val="Arial"/>
      <family val="2"/>
    </font>
    <font>
      <i/>
      <sz val="10"/>
      <color theme="1" tint="0.249977111117893"/>
      <name val="Arial"/>
      <family val="2"/>
    </font>
    <font>
      <b/>
      <sz val="10"/>
      <color theme="1" tint="0.249977111117893"/>
      <name val="Arial"/>
      <family val="2"/>
    </font>
    <font>
      <sz val="10"/>
      <color theme="3" tint="0.39997558519241921"/>
      <name val="Arial"/>
      <family val="2"/>
    </font>
    <font>
      <sz val="9"/>
      <color theme="1" tint="0.249977111117893"/>
      <name val="Arial"/>
      <family val="2"/>
    </font>
    <font>
      <sz val="10"/>
      <color theme="3" tint="0.39997558519241921"/>
      <name val="Webdings"/>
      <family val="1"/>
      <charset val="2"/>
    </font>
    <font>
      <sz val="10"/>
      <color theme="3" tint="0.39997558519241921"/>
      <name val="Arial"/>
      <family val="1"/>
      <charset val="2"/>
    </font>
  </fonts>
  <fills count="8">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s>
  <borders count="142">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indexed="64"/>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bottom/>
      <diagonal/>
    </border>
    <border>
      <left style="thin">
        <color theme="0" tint="-0.1499374370555742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top style="thin">
        <color theme="0" tint="-0.14993743705557422"/>
      </top>
      <bottom/>
      <diagonal/>
    </border>
    <border>
      <left/>
      <right/>
      <top/>
      <bottom style="thin">
        <color theme="0" tint="-0.14993743705557422"/>
      </bottom>
      <diagonal/>
    </border>
    <border>
      <left/>
      <right/>
      <top style="thin">
        <color theme="0" tint="-0.14996795556505021"/>
      </top>
      <bottom/>
      <diagonal/>
    </border>
    <border>
      <left style="thin">
        <color indexed="64"/>
      </left>
      <right/>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right/>
      <top style="thin">
        <color auto="1"/>
      </top>
      <bottom style="thin">
        <color auto="1"/>
      </bottom>
      <diagonal/>
    </border>
    <border>
      <left/>
      <right style="thin">
        <color theme="0" tint="-0.14996795556505021"/>
      </right>
      <top style="thin">
        <color auto="1"/>
      </top>
      <bottom style="thin">
        <color auto="1"/>
      </bottom>
      <diagonal/>
    </border>
    <border>
      <left style="thin">
        <color theme="0" tint="-0.14996795556505021"/>
      </left>
      <right/>
      <top/>
      <bottom/>
      <diagonal/>
    </border>
    <border>
      <left/>
      <right/>
      <top style="thin">
        <color theme="0" tint="-0.499984740745262"/>
      </top>
      <bottom style="thin">
        <color theme="0" tint="-0.49998474074526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top style="thin">
        <color theme="1" tint="0.499984740745262"/>
      </top>
      <bottom style="thin">
        <color theme="1" tint="0.499984740745262"/>
      </bottom>
      <diagonal/>
    </border>
    <border>
      <left style="thin">
        <color indexed="64"/>
      </left>
      <right/>
      <top/>
      <bottom style="medium">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medium">
        <color indexed="64"/>
      </top>
      <bottom/>
      <diagonal/>
    </border>
    <border>
      <left style="thin">
        <color theme="0" tint="-0.14996795556505021"/>
      </left>
      <right style="thin">
        <color theme="0" tint="-0.14996795556505021"/>
      </right>
      <top/>
      <bottom/>
      <diagonal/>
    </border>
    <border>
      <left style="thin">
        <color indexed="64"/>
      </left>
      <right style="thin">
        <color theme="0" tint="-0.14996795556505021"/>
      </right>
      <top style="medium">
        <color indexed="64"/>
      </top>
      <bottom/>
      <diagonal/>
    </border>
    <border>
      <left style="thin">
        <color indexed="64"/>
      </left>
      <right style="thin">
        <color theme="0" tint="-0.14996795556505021"/>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top/>
      <bottom style="thin">
        <color theme="0" tint="-0.14996795556505021"/>
      </bottom>
      <diagonal/>
    </border>
    <border>
      <left style="thin">
        <color indexed="64"/>
      </left>
      <right/>
      <top style="medium">
        <color indexed="64"/>
      </top>
      <bottom/>
      <diagonal/>
    </border>
    <border>
      <left style="thin">
        <color theme="0" tint="-0.14996795556505021"/>
      </left>
      <right style="thin">
        <color theme="0" tint="-0.14996795556505021"/>
      </right>
      <top style="thin">
        <color auto="1"/>
      </top>
      <bottom style="thin">
        <color auto="1"/>
      </bottom>
      <diagonal/>
    </border>
    <border>
      <left style="thin">
        <color indexed="64"/>
      </left>
      <right style="thin">
        <color theme="0" tint="-0.14996795556505021"/>
      </right>
      <top style="thin">
        <color indexed="64"/>
      </top>
      <bottom style="thin">
        <color auto="1"/>
      </bottom>
      <diagonal/>
    </border>
    <border>
      <left/>
      <right style="thin">
        <color theme="0" tint="-0.14993743705557422"/>
      </right>
      <top/>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style="medium">
        <color indexed="64"/>
      </top>
      <bottom/>
      <diagonal/>
    </border>
    <border>
      <left style="thin">
        <color theme="0" tint="-0.14996795556505021"/>
      </left>
      <right style="thin">
        <color theme="0" tint="-0.14993743705557422"/>
      </right>
      <top/>
      <bottom/>
      <diagonal/>
    </border>
    <border>
      <left style="thin">
        <color theme="0" tint="-0.14996795556505021"/>
      </left>
      <right style="thin">
        <color theme="0" tint="-0.14993743705557422"/>
      </right>
      <top style="thin">
        <color auto="1"/>
      </top>
      <bottom style="thin">
        <color auto="1"/>
      </bottom>
      <diagonal/>
    </border>
    <border>
      <left style="thin">
        <color theme="0" tint="-0.14996795556505021"/>
      </left>
      <right style="thin">
        <color theme="0" tint="-0.14996795556505021"/>
      </right>
      <top/>
      <bottom style="thin">
        <color auto="1"/>
      </bottom>
      <diagonal/>
    </border>
    <border>
      <left/>
      <right style="thin">
        <color theme="0" tint="-0.14996795556505021"/>
      </right>
      <top/>
      <bottom/>
      <diagonal/>
    </border>
    <border>
      <left style="thin">
        <color indexed="64"/>
      </left>
      <right style="thin">
        <color theme="0" tint="-0.14996795556505021"/>
      </right>
      <top/>
      <bottom style="thin">
        <color auto="1"/>
      </bottom>
      <diagonal/>
    </border>
    <border>
      <left style="thin">
        <color theme="0" tint="-0.14996795556505021"/>
      </left>
      <right style="thin">
        <color indexed="64"/>
      </right>
      <top style="medium">
        <color indexed="64"/>
      </top>
      <bottom/>
      <diagonal/>
    </border>
    <border>
      <left style="thin">
        <color theme="0" tint="-0.14996795556505021"/>
      </left>
      <right style="thin">
        <color indexed="64"/>
      </right>
      <top/>
      <bottom/>
      <diagonal/>
    </border>
    <border>
      <left style="thin">
        <color theme="0" tint="-0.14996795556505021"/>
      </left>
      <right style="thin">
        <color indexed="64"/>
      </right>
      <top style="thin">
        <color auto="1"/>
      </top>
      <bottom style="thin">
        <color auto="1"/>
      </bottom>
      <diagonal/>
    </border>
    <border>
      <left style="thin">
        <color theme="0" tint="-0.14993743705557422"/>
      </left>
      <right/>
      <top/>
      <bottom/>
      <diagonal/>
    </border>
    <border>
      <left style="thin">
        <color theme="0" tint="-0.14996795556505021"/>
      </left>
      <right style="thin">
        <color indexed="64"/>
      </right>
      <top/>
      <bottom style="thin">
        <color theme="0" tint="-0.14996795556505021"/>
      </bottom>
      <diagonal/>
    </border>
    <border>
      <left style="thin">
        <color theme="0" tint="-0.14993743705557422"/>
      </left>
      <right/>
      <top/>
      <bottom style="thin">
        <color indexed="64"/>
      </bottom>
      <diagonal/>
    </border>
    <border>
      <left style="thin">
        <color theme="0" tint="-0.14993743705557422"/>
      </left>
      <right style="thin">
        <color theme="0" tint="-0.14993743705557422"/>
      </right>
      <top/>
      <bottom style="thin">
        <color indexed="64"/>
      </bottom>
      <diagonal/>
    </border>
    <border>
      <left/>
      <right style="thin">
        <color theme="0" tint="-0.14996795556505021"/>
      </right>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top style="medium">
        <color indexed="64"/>
      </top>
      <bottom/>
      <diagonal/>
    </border>
    <border>
      <left style="thin">
        <color theme="0" tint="-0.14996795556505021"/>
      </left>
      <right/>
      <top style="thin">
        <color auto="1"/>
      </top>
      <bottom style="thin">
        <color auto="1"/>
      </bottom>
      <diagonal/>
    </border>
    <border>
      <left style="thin">
        <color theme="0" tint="-0.14996795556505021"/>
      </left>
      <right/>
      <top/>
      <bottom style="thin">
        <color indexed="64"/>
      </bottom>
      <diagonal/>
    </border>
    <border>
      <left style="thin">
        <color theme="0" tint="-0.14996795556505021"/>
      </left>
      <right style="thin">
        <color indexed="64"/>
      </right>
      <top/>
      <bottom style="thin">
        <color indexed="64"/>
      </bottom>
      <diagonal/>
    </border>
    <border>
      <left style="thin">
        <color theme="0" tint="-0.14993743705557422"/>
      </left>
      <right style="thin">
        <color theme="0" tint="-0.14990691854609822"/>
      </right>
      <top style="thin">
        <color theme="0" tint="-0.14996795556505021"/>
      </top>
      <bottom style="thin">
        <color theme="0" tint="-0.14990691854609822"/>
      </bottom>
      <diagonal/>
    </border>
    <border>
      <left style="thin">
        <color theme="0" tint="-0.149937437055574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6795556505021"/>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style="thin">
        <color theme="0" tint="-0.14996795556505021"/>
      </right>
      <top style="medium">
        <color indexed="64"/>
      </top>
      <bottom/>
      <diagonal/>
    </border>
    <border>
      <left style="thin">
        <color theme="0" tint="-0.14996795556505021"/>
      </left>
      <right style="thin">
        <color theme="0" tint="-0.14996795556505021"/>
      </right>
      <top/>
      <bottom style="medium">
        <color indexed="64"/>
      </bottom>
      <diagonal/>
    </border>
    <border>
      <left style="thin">
        <color theme="0" tint="-0.14990691854609822"/>
      </left>
      <right style="thin">
        <color theme="0" tint="-0.14993743705557422"/>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0691854609822"/>
      </right>
      <top style="thin">
        <color theme="0" tint="-0.14993743705557422"/>
      </top>
      <bottom style="thin">
        <color theme="0" tint="-0.14990691854609822"/>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bottom style="medium">
        <color theme="1"/>
      </bottom>
      <diagonal/>
    </border>
    <border>
      <left/>
      <right/>
      <top style="thin">
        <color theme="0" tint="-0.1498764000366222"/>
      </top>
      <bottom style="thin">
        <color theme="0" tint="-0.1498764000366222"/>
      </bottom>
      <diagonal/>
    </border>
    <border>
      <left/>
      <right/>
      <top style="thin">
        <color theme="0" tint="-0.14993743705557422"/>
      </top>
      <bottom style="thin">
        <color theme="0" tint="-0.14996795556505021"/>
      </bottom>
      <diagonal/>
    </border>
    <border>
      <left/>
      <right style="thin">
        <color theme="0" tint="-0.14996795556505021"/>
      </right>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style="thin">
        <color theme="1"/>
      </left>
      <right/>
      <top/>
      <bottom/>
      <diagonal/>
    </border>
    <border>
      <left style="thin">
        <color theme="1"/>
      </left>
      <right style="thin">
        <color theme="0" tint="-0.14996795556505021"/>
      </right>
      <top/>
      <bottom style="thin">
        <color theme="0" tint="-0.14996795556505021"/>
      </bottom>
      <diagonal/>
    </border>
    <border>
      <left style="thin">
        <color theme="1"/>
      </left>
      <right style="thin">
        <color theme="0" tint="-0.14993743705557422"/>
      </right>
      <top style="thin">
        <color theme="0" tint="-0.14993743705557422"/>
      </top>
      <bottom style="thin">
        <color theme="0" tint="-0.14993743705557422"/>
      </bottom>
      <diagonal/>
    </border>
    <border>
      <left style="thin">
        <color theme="1"/>
      </left>
      <right style="thin">
        <color theme="0" tint="-0.14993743705557422"/>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auto="1"/>
      </left>
      <right style="thin">
        <color theme="0" tint="-0.14993743705557422"/>
      </right>
      <top/>
      <bottom style="thin">
        <color theme="0" tint="-0.14993743705557422"/>
      </bottom>
      <diagonal/>
    </border>
    <border>
      <left style="thin">
        <color auto="1"/>
      </left>
      <right style="thin">
        <color theme="0" tint="-0.14993743705557422"/>
      </right>
      <top style="thin">
        <color theme="0" tint="-0.14993743705557422"/>
      </top>
      <bottom style="thin">
        <color theme="0" tint="-0.14993743705557422"/>
      </bottom>
      <diagonal/>
    </border>
    <border>
      <left style="thin">
        <color auto="1"/>
      </left>
      <right style="thin">
        <color theme="0" tint="-0.14993743705557422"/>
      </right>
      <top style="thin">
        <color theme="0" tint="-0.14996795556505021"/>
      </top>
      <bottom style="thin">
        <color theme="0" tint="-0.14996795556505021"/>
      </bottom>
      <diagonal/>
    </border>
    <border>
      <left style="thin">
        <color auto="1"/>
      </left>
      <right/>
      <top style="thin">
        <color theme="0" tint="-0.14996795556505021"/>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top style="thin">
        <color theme="0" tint="-0.1498764000366222"/>
      </top>
      <bottom style="thin">
        <color theme="0" tint="-0.1498764000366222"/>
      </bottom>
      <diagonal/>
    </border>
    <border>
      <left/>
      <right style="thin">
        <color theme="0" tint="-0.14993743705557422"/>
      </right>
      <top style="thin">
        <color theme="0" tint="-0.14996795556505021"/>
      </top>
      <bottom style="thin">
        <color theme="0" tint="-0.14990691854609822"/>
      </bottom>
      <diagonal/>
    </border>
    <border>
      <left/>
      <right style="thin">
        <color theme="0" tint="-0.14993743705557422"/>
      </right>
      <top style="thin">
        <color theme="0" tint="-0.14990691854609822"/>
      </top>
      <bottom style="thin">
        <color theme="0" tint="-0.14990691854609822"/>
      </bottom>
      <diagonal/>
    </border>
    <border>
      <left/>
      <right style="thin">
        <color theme="0" tint="-0.14993743705557422"/>
      </right>
      <top style="thin">
        <color theme="0" tint="-0.14990691854609822"/>
      </top>
      <bottom style="thin">
        <color theme="0" tint="-0.1498764000366222"/>
      </bottom>
      <diagonal/>
    </border>
    <border>
      <left/>
      <right/>
      <top style="thin">
        <color theme="0" tint="-0.14996795556505021"/>
      </top>
      <bottom style="thin">
        <color indexed="64"/>
      </bottom>
      <diagonal/>
    </border>
    <border>
      <left style="thin">
        <color theme="0" tint="-0.14996795556505021"/>
      </left>
      <right style="thin">
        <color theme="0" tint="-0.14996795556505021"/>
      </right>
      <top style="thin">
        <color theme="1"/>
      </top>
      <bottom style="thin">
        <color theme="1"/>
      </bottom>
      <diagonal/>
    </border>
    <border>
      <left style="thin">
        <color indexed="64"/>
      </left>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1"/>
      </top>
      <bottom style="thin">
        <color theme="1"/>
      </bottom>
      <diagonal/>
    </border>
    <border>
      <left style="thin">
        <color theme="0" tint="-0.14996795556505021"/>
      </left>
      <right/>
      <top style="thin">
        <color auto="1"/>
      </top>
      <bottom/>
      <diagonal/>
    </border>
    <border>
      <left style="thin">
        <color theme="0" tint="-0.14996795556505021"/>
      </left>
      <right/>
      <top/>
      <bottom style="thin">
        <color theme="0" tint="-0.14993743705557422"/>
      </bottom>
      <diagonal/>
    </border>
    <border>
      <left style="thin">
        <color indexed="64"/>
      </left>
      <right style="thin">
        <color theme="0" tint="-0.14996795556505021"/>
      </right>
      <top style="thin">
        <color auto="1"/>
      </top>
      <bottom/>
      <diagonal/>
    </border>
    <border>
      <left style="thin">
        <color indexed="64"/>
      </left>
      <right style="thin">
        <color theme="0" tint="-0.14996795556505021"/>
      </right>
      <top/>
      <bottom style="thin">
        <color theme="0" tint="-0.14993743705557422"/>
      </bottom>
      <diagonal/>
    </border>
    <border>
      <left style="thin">
        <color indexed="64"/>
      </left>
      <right style="thin">
        <color theme="0" tint="-0.14996795556505021"/>
      </right>
      <top style="thin">
        <color theme="1"/>
      </top>
      <bottom style="thin">
        <color theme="1"/>
      </bottom>
      <diagonal/>
    </border>
    <border>
      <left/>
      <right/>
      <top style="thin">
        <color indexed="64"/>
      </top>
      <bottom/>
      <diagonal/>
    </border>
    <border>
      <left style="thin">
        <color theme="0" tint="-0.14996795556505021"/>
      </left>
      <right style="thin">
        <color indexed="64"/>
      </right>
      <top style="thin">
        <color theme="1"/>
      </top>
      <bottom style="thin">
        <color theme="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8764000366222"/>
      </left>
      <right style="thin">
        <color theme="0" tint="-0.1498764000366222"/>
      </right>
      <top/>
      <bottom style="thin">
        <color theme="0" tint="-0.14996795556505021"/>
      </bottom>
      <diagonal/>
    </border>
    <border>
      <left style="thin">
        <color theme="0" tint="-0.1498764000366222"/>
      </left>
      <right style="thin">
        <color theme="0" tint="-0.1498764000366222"/>
      </right>
      <top style="thin">
        <color theme="0" tint="-0.14996795556505021"/>
      </top>
      <bottom style="thin">
        <color theme="0" tint="-0.14996795556505021"/>
      </bottom>
      <diagonal/>
    </border>
    <border>
      <left style="thin">
        <color theme="0" tint="-0.1498764000366222"/>
      </left>
      <right/>
      <top style="thin">
        <color theme="0" tint="-0.14996795556505021"/>
      </top>
      <bottom style="thin">
        <color theme="0" tint="-0.14996795556505021"/>
      </bottom>
      <diagonal/>
    </border>
    <border>
      <left style="thin">
        <color theme="0" tint="-0.14993743705557422"/>
      </left>
      <right/>
      <top/>
      <bottom style="thin">
        <color theme="0" tint="-0.14993743705557422"/>
      </bottom>
      <diagonal/>
    </border>
    <border>
      <left/>
      <right/>
      <top/>
      <bottom style="thin">
        <color theme="0" tint="-0.14990691854609822"/>
      </bottom>
      <diagonal/>
    </border>
    <border>
      <left style="thin">
        <color theme="0" tint="-0.14996795556505021"/>
      </left>
      <right/>
      <top/>
      <bottom style="thin">
        <color theme="0" tint="-0.14990691854609822"/>
      </bottom>
      <diagonal/>
    </border>
    <border>
      <left style="thin">
        <color indexed="64"/>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0691854609822"/>
      </bottom>
      <diagonal/>
    </border>
    <border>
      <left/>
      <right/>
      <top style="thin">
        <color theme="0" tint="-0.14990691854609822"/>
      </top>
      <bottom style="thin">
        <color theme="0" tint="-0.14990691854609822"/>
      </bottom>
      <diagonal/>
    </border>
    <border>
      <left/>
      <right/>
      <top style="thin">
        <color theme="0" tint="-0.14990691854609822"/>
      </top>
      <bottom style="thin">
        <color indexed="64"/>
      </bottom>
      <diagonal/>
    </border>
    <border>
      <left style="thin">
        <color indexed="64"/>
      </left>
      <right style="thin">
        <color theme="0" tint="-0.14996795556505021"/>
      </right>
      <top style="thin">
        <color theme="0" tint="-0.14990691854609822"/>
      </top>
      <bottom style="thin">
        <color indexed="64"/>
      </bottom>
      <diagonal/>
    </border>
    <border>
      <left style="thin">
        <color theme="0" tint="-0.14996795556505021"/>
      </left>
      <right style="thin">
        <color theme="0" tint="-0.14996795556505021"/>
      </right>
      <top style="thin">
        <color theme="0" tint="-0.14990691854609822"/>
      </top>
      <bottom style="thin">
        <color indexed="64"/>
      </bottom>
      <diagonal/>
    </border>
    <border>
      <left style="medium">
        <color theme="3" tint="0.59996337778862885"/>
      </left>
      <right/>
      <top/>
      <bottom/>
      <diagonal/>
    </border>
    <border>
      <left style="thin">
        <color theme="0" tint="-0.14993743705557422"/>
      </left>
      <right style="thin">
        <color theme="0" tint="-0.14993743705557422"/>
      </right>
      <top style="thin">
        <color theme="0" tint="-0.14996795556505021"/>
      </top>
      <bottom style="thin">
        <color indexed="64"/>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3743705557422"/>
      </right>
      <top style="thin">
        <color indexed="64"/>
      </top>
      <bottom/>
      <diagonal/>
    </border>
    <border>
      <left style="thin">
        <color theme="0" tint="-0.1498764000366222"/>
      </left>
      <right/>
      <top/>
      <bottom style="thin">
        <color theme="0" tint="-0.14996795556505021"/>
      </bottom>
      <diagonal/>
    </border>
    <border>
      <left style="thin">
        <color theme="0" tint="-0.1498764000366222"/>
      </left>
      <right/>
      <top/>
      <bottom style="thin">
        <color indexed="64"/>
      </bottom>
      <diagonal/>
    </border>
    <border>
      <left style="thin">
        <color theme="0" tint="-0.1498764000366222"/>
      </left>
      <right style="thin">
        <color theme="0" tint="-0.1498764000366222"/>
      </right>
      <top/>
      <bottom style="thin">
        <color indexed="64"/>
      </bottom>
      <diagonal/>
    </border>
    <border>
      <left style="thin">
        <color theme="0" tint="-0.1498764000366222"/>
      </left>
      <right/>
      <top style="thin">
        <color theme="0" tint="-0.14996795556505021"/>
      </top>
      <bottom style="thin">
        <color indexed="64"/>
      </bottom>
      <diagonal/>
    </border>
    <border>
      <left style="thin">
        <color theme="0" tint="-0.1498764000366222"/>
      </left>
      <right style="thin">
        <color theme="0" tint="-0.1498764000366222"/>
      </right>
      <top style="thin">
        <color theme="0" tint="-0.14996795556505021"/>
      </top>
      <bottom style="thin">
        <color indexed="64"/>
      </bottom>
      <diagonal/>
    </border>
    <border>
      <left style="thin">
        <color theme="0" tint="-0.1498764000366222"/>
      </left>
      <right/>
      <top style="thin">
        <color indexed="64"/>
      </top>
      <bottom style="thin">
        <color indexed="64"/>
      </bottom>
      <diagonal/>
    </border>
    <border>
      <left style="thin">
        <color theme="0" tint="-0.1498764000366222"/>
      </left>
      <right style="thin">
        <color theme="0" tint="-0.1498764000366222"/>
      </right>
      <top style="thin">
        <color indexed="64"/>
      </top>
      <bottom style="thin">
        <color indexed="64"/>
      </bottom>
      <diagonal/>
    </border>
    <border>
      <left style="thin">
        <color theme="0" tint="-0.1498764000366222"/>
      </left>
      <right style="thin">
        <color theme="0" tint="-0.1498458815271462"/>
      </right>
      <top/>
      <bottom style="thin">
        <color indexed="64"/>
      </bottom>
      <diagonal/>
    </border>
    <border>
      <left style="thin">
        <color theme="0" tint="-0.1498764000366222"/>
      </left>
      <right style="thin">
        <color theme="0" tint="-0.1498458815271462"/>
      </right>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indexed="64"/>
      </bottom>
      <diagonal/>
    </border>
    <border>
      <left style="thin">
        <color theme="0" tint="-0.1498764000366222"/>
      </left>
      <right style="thin">
        <color theme="0" tint="-0.1498458815271462"/>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indexed="64"/>
      </right>
      <top style="thin">
        <color theme="0" tint="-0.14990691854609822"/>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93743705557422"/>
      </left>
      <right/>
      <top/>
      <bottom style="thin">
        <color theme="0" tint="-0.14996795556505021"/>
      </bottom>
      <diagonal/>
    </border>
    <border>
      <left style="thin">
        <color theme="0" tint="-0.14996795556505021"/>
      </left>
      <right style="thin">
        <color theme="0" tint="-0.14993743705557422"/>
      </right>
      <top/>
      <bottom style="thin">
        <color theme="0" tint="-0.14996795556505021"/>
      </bottom>
      <diagonal/>
    </border>
    <border>
      <left style="thin">
        <color theme="0" tint="-0.14996795556505021"/>
      </left>
      <right style="thin">
        <color theme="0" tint="-0.14993743705557422"/>
      </right>
      <top/>
      <bottom style="thin">
        <color indexed="64"/>
      </bottom>
      <diagonal/>
    </border>
    <border>
      <left style="thin">
        <color theme="0" tint="-0.14996795556505021"/>
      </left>
      <right style="thin">
        <color theme="0" tint="-0.14996795556505021"/>
      </right>
      <top style="thin">
        <color theme="0" tint="-0.14996795556505021"/>
      </top>
      <bottom/>
      <diagonal/>
    </border>
  </borders>
  <cellStyleXfs count="3">
    <xf numFmtId="0" fontId="0" fillId="0" borderId="0"/>
    <xf numFmtId="9" fontId="47" fillId="0" borderId="0" applyFont="0" applyFill="0" applyBorder="0" applyAlignment="0" applyProtection="0"/>
    <xf numFmtId="0" fontId="66" fillId="0" borderId="0" applyNumberFormat="0" applyFill="0" applyBorder="0" applyAlignment="0" applyProtection="0"/>
  </cellStyleXfs>
  <cellXfs count="1030">
    <xf numFmtId="0" fontId="0" fillId="0" borderId="0" xfId="0"/>
    <xf numFmtId="0" fontId="48" fillId="0" borderId="0" xfId="0" applyFont="1"/>
    <xf numFmtId="0" fontId="48" fillId="0" borderId="0" xfId="0" applyFont="1" applyAlignment="1">
      <alignment horizontal="center"/>
    </xf>
    <xf numFmtId="0" fontId="48" fillId="0" borderId="0" xfId="0" applyFont="1" applyAlignment="1">
      <alignment vertical="center"/>
    </xf>
    <xf numFmtId="0" fontId="48" fillId="0" borderId="0" xfId="0" applyFont="1" applyAlignment="1">
      <alignment horizontal="center" vertical="center"/>
    </xf>
    <xf numFmtId="0" fontId="49" fillId="0" borderId="0" xfId="0" applyFont="1"/>
    <xf numFmtId="0" fontId="48" fillId="0" borderId="2" xfId="0" applyFont="1" applyBorder="1"/>
    <xf numFmtId="0" fontId="49" fillId="0" borderId="0" xfId="0" applyFont="1" applyBorder="1" applyAlignment="1">
      <alignment horizontal="center" vertical="center"/>
    </xf>
    <xf numFmtId="0" fontId="50" fillId="0" borderId="2" xfId="0" applyFont="1" applyBorder="1"/>
    <xf numFmtId="0" fontId="48" fillId="3" borderId="1" xfId="0" applyFont="1" applyFill="1" applyBorder="1"/>
    <xf numFmtId="0" fontId="51" fillId="0" borderId="0" xfId="0" applyFont="1"/>
    <xf numFmtId="0" fontId="52" fillId="0" borderId="0" xfId="0" applyFont="1" applyBorder="1" applyAlignment="1">
      <alignment horizontal="center" vertical="center"/>
    </xf>
    <xf numFmtId="9" fontId="48" fillId="0" borderId="0" xfId="1" applyFont="1" applyFill="1" applyBorder="1" applyAlignment="1">
      <alignment horizontal="center"/>
    </xf>
    <xf numFmtId="0" fontId="48" fillId="0" borderId="0" xfId="0" applyFont="1" applyAlignment="1">
      <alignment horizontal="center" wrapText="1"/>
    </xf>
    <xf numFmtId="164" fontId="48" fillId="0" borderId="0" xfId="0" applyNumberFormat="1" applyFont="1" applyAlignment="1">
      <alignment horizontal="right"/>
    </xf>
    <xf numFmtId="0" fontId="48" fillId="0" borderId="0" xfId="0" applyFont="1" applyAlignment="1">
      <alignment horizontal="center" vertical="center" wrapText="1"/>
    </xf>
    <xf numFmtId="0" fontId="48" fillId="3" borderId="1" xfId="0" applyFont="1" applyFill="1" applyBorder="1" applyAlignment="1">
      <alignment vertical="center"/>
    </xf>
    <xf numFmtId="0" fontId="48" fillId="0" borderId="0" xfId="0" applyFont="1" applyBorder="1"/>
    <xf numFmtId="167" fontId="48" fillId="0" borderId="0" xfId="0" applyNumberFormat="1" applyFont="1"/>
    <xf numFmtId="0" fontId="52" fillId="0" borderId="0" xfId="0" applyFont="1" applyBorder="1" applyAlignment="1">
      <alignment horizontal="left" vertical="center"/>
    </xf>
    <xf numFmtId="166" fontId="48" fillId="0" borderId="0" xfId="1" applyNumberFormat="1" applyFont="1" applyFill="1" applyBorder="1" applyAlignment="1">
      <alignment horizontal="right"/>
    </xf>
    <xf numFmtId="0" fontId="49" fillId="0" borderId="0" xfId="0" applyFont="1" applyBorder="1" applyAlignment="1">
      <alignment horizontal="left" vertical="center"/>
    </xf>
    <xf numFmtId="0" fontId="48" fillId="0" borderId="0" xfId="0" applyFont="1" applyBorder="1" applyAlignment="1">
      <alignment horizontal="left" vertical="center"/>
    </xf>
    <xf numFmtId="0" fontId="48" fillId="0" borderId="0" xfId="0" applyFont="1" applyBorder="1" applyAlignment="1">
      <alignment vertical="center"/>
    </xf>
    <xf numFmtId="166" fontId="49" fillId="0" borderId="4" xfId="1" applyNumberFormat="1" applyFont="1" applyFill="1" applyBorder="1" applyAlignment="1">
      <alignment horizontal="right" vertical="center"/>
    </xf>
    <xf numFmtId="166" fontId="48" fillId="2" borderId="4" xfId="1" applyNumberFormat="1" applyFont="1" applyFill="1" applyBorder="1" applyAlignment="1">
      <alignment horizontal="right" vertical="center"/>
    </xf>
    <xf numFmtId="0" fontId="53" fillId="0" borderId="0" xfId="0" applyFont="1" applyBorder="1" applyAlignment="1">
      <alignment horizontal="left" vertical="center" wrapText="1"/>
    </xf>
    <xf numFmtId="0" fontId="48" fillId="0" borderId="7" xfId="0" applyFont="1" applyBorder="1" applyAlignment="1">
      <alignment horizontal="center" vertical="center"/>
    </xf>
    <xf numFmtId="166" fontId="48" fillId="3" borderId="4" xfId="1" applyNumberFormat="1" applyFont="1" applyFill="1" applyBorder="1" applyAlignment="1">
      <alignment horizontal="right" vertical="center"/>
    </xf>
    <xf numFmtId="9" fontId="48" fillId="2" borderId="4" xfId="1" applyNumberFormat="1" applyFont="1" applyFill="1" applyBorder="1" applyAlignment="1">
      <alignment horizontal="center" vertical="center"/>
    </xf>
    <xf numFmtId="165" fontId="48" fillId="2" borderId="4" xfId="1" applyNumberFormat="1" applyFont="1" applyFill="1" applyBorder="1" applyAlignment="1">
      <alignment horizontal="center" vertical="center"/>
    </xf>
    <xf numFmtId="9" fontId="48" fillId="3" borderId="1" xfId="1" applyFont="1" applyFill="1" applyBorder="1" applyAlignment="1">
      <alignment vertical="center"/>
    </xf>
    <xf numFmtId="165" fontId="48" fillId="3" borderId="1" xfId="1" applyNumberFormat="1" applyFont="1" applyFill="1" applyBorder="1" applyAlignment="1">
      <alignment vertical="center"/>
    </xf>
    <xf numFmtId="167" fontId="49" fillId="0" borderId="0" xfId="0" applyNumberFormat="1" applyFont="1" applyAlignment="1">
      <alignment horizontal="center"/>
    </xf>
    <xf numFmtId="0" fontId="49" fillId="0" borderId="0" xfId="0" applyFont="1" applyAlignment="1">
      <alignment horizontal="center"/>
    </xf>
    <xf numFmtId="166" fontId="48" fillId="0" borderId="0" xfId="0" applyNumberFormat="1" applyFont="1"/>
    <xf numFmtId="164" fontId="48" fillId="0" borderId="0" xfId="0" applyNumberFormat="1" applyFont="1"/>
    <xf numFmtId="0" fontId="48" fillId="0" borderId="0" xfId="0" applyFont="1" applyBorder="1" applyAlignment="1">
      <alignment horizontal="center" vertical="center" wrapText="1"/>
    </xf>
    <xf numFmtId="0" fontId="48" fillId="0" borderId="4" xfId="0" applyFont="1" applyBorder="1" applyAlignment="1">
      <alignment horizontal="left" vertical="center"/>
    </xf>
    <xf numFmtId="9" fontId="48" fillId="2" borderId="8" xfId="1" applyFont="1" applyFill="1" applyBorder="1" applyAlignment="1">
      <alignment horizontal="center" vertical="center"/>
    </xf>
    <xf numFmtId="9" fontId="48" fillId="2" borderId="1" xfId="1" applyFont="1" applyFill="1" applyBorder="1" applyAlignment="1">
      <alignment horizontal="center" vertical="center"/>
    </xf>
    <xf numFmtId="9" fontId="48" fillId="2" borderId="3" xfId="1" applyFont="1" applyFill="1" applyBorder="1" applyAlignment="1">
      <alignment horizontal="center" vertical="center"/>
    </xf>
    <xf numFmtId="0" fontId="48" fillId="0" borderId="0" xfId="0" applyFont="1" applyFill="1" applyBorder="1" applyAlignment="1">
      <alignment vertical="center"/>
    </xf>
    <xf numFmtId="9" fontId="48" fillId="0" borderId="0" xfId="1" applyFont="1" applyFill="1" applyBorder="1" applyAlignment="1">
      <alignment horizontal="center" vertical="center"/>
    </xf>
    <xf numFmtId="166" fontId="49" fillId="0" borderId="0" xfId="1" applyNumberFormat="1" applyFont="1" applyFill="1" applyBorder="1" applyAlignment="1">
      <alignment horizontal="right" vertical="center"/>
    </xf>
    <xf numFmtId="0" fontId="50" fillId="0" borderId="0" xfId="0" applyFont="1" applyBorder="1"/>
    <xf numFmtId="0" fontId="48" fillId="0" borderId="0" xfId="0" applyFont="1" applyAlignment="1">
      <alignment horizontal="left" vertical="center" indent="1"/>
    </xf>
    <xf numFmtId="9" fontId="48" fillId="0" borderId="3" xfId="0" applyNumberFormat="1" applyFont="1" applyBorder="1" applyAlignment="1">
      <alignment horizontal="center" vertical="center"/>
    </xf>
    <xf numFmtId="0" fontId="48" fillId="0" borderId="0" xfId="0" applyFont="1"/>
    <xf numFmtId="0" fontId="49" fillId="0" borderId="0" xfId="0" applyFont="1"/>
    <xf numFmtId="2" fontId="48" fillId="0" borderId="0" xfId="0" applyNumberFormat="1" applyFont="1"/>
    <xf numFmtId="0" fontId="54" fillId="0" borderId="0" xfId="0" applyFont="1" applyFill="1" applyBorder="1" applyAlignment="1">
      <alignment vertical="center" wrapText="1"/>
    </xf>
    <xf numFmtId="0" fontId="56" fillId="0" borderId="0" xfId="0" applyFont="1" applyFill="1" applyBorder="1" applyAlignment="1">
      <alignment horizontal="center" vertical="center"/>
    </xf>
    <xf numFmtId="0" fontId="55" fillId="0" borderId="0" xfId="0" applyFont="1" applyBorder="1" applyAlignment="1">
      <alignment horizontal="left" vertical="center"/>
    </xf>
    <xf numFmtId="165" fontId="48" fillId="0" borderId="0" xfId="1" applyNumberFormat="1" applyFont="1"/>
    <xf numFmtId="165" fontId="48" fillId="3" borderId="1" xfId="1" applyNumberFormat="1" applyFont="1" applyFill="1" applyBorder="1"/>
    <xf numFmtId="9" fontId="48" fillId="3" borderId="1" xfId="1" applyFont="1" applyFill="1" applyBorder="1"/>
    <xf numFmtId="9" fontId="48" fillId="0" borderId="0" xfId="1" applyNumberFormat="1" applyFont="1" applyFill="1" applyBorder="1" applyAlignment="1">
      <alignment horizontal="center" vertical="center"/>
    </xf>
    <xf numFmtId="0" fontId="50" fillId="0" borderId="0" xfId="0" applyFont="1"/>
    <xf numFmtId="0" fontId="48" fillId="0" borderId="0" xfId="0" applyFont="1" applyFill="1" applyBorder="1"/>
    <xf numFmtId="0" fontId="48" fillId="0" borderId="0" xfId="0" applyFont="1" applyFill="1" applyBorder="1" applyAlignment="1">
      <alignment horizontal="right"/>
    </xf>
    <xf numFmtId="0" fontId="48" fillId="0" borderId="0" xfId="0" applyFont="1" applyBorder="1" applyAlignment="1">
      <alignment horizontal="center"/>
    </xf>
    <xf numFmtId="167" fontId="48" fillId="0" borderId="0" xfId="0" applyNumberFormat="1" applyFont="1" applyBorder="1"/>
    <xf numFmtId="0" fontId="49" fillId="0" borderId="0" xfId="0" applyFont="1" applyBorder="1" applyAlignment="1">
      <alignment horizontal="left"/>
    </xf>
    <xf numFmtId="0" fontId="48" fillId="0" borderId="13" xfId="0" applyFont="1" applyBorder="1" applyAlignment="1">
      <alignment horizontal="center" vertical="center"/>
    </xf>
    <xf numFmtId="165" fontId="48" fillId="0" borderId="0" xfId="0" applyNumberFormat="1" applyFont="1" applyBorder="1"/>
    <xf numFmtId="2" fontId="49" fillId="0" borderId="0" xfId="0" applyNumberFormat="1" applyFont="1"/>
    <xf numFmtId="165" fontId="49" fillId="0" borderId="0" xfId="1" applyNumberFormat="1" applyFont="1"/>
    <xf numFmtId="167" fontId="48" fillId="4" borderId="0" xfId="0" applyNumberFormat="1" applyFont="1" applyFill="1"/>
    <xf numFmtId="0" fontId="48" fillId="4" borderId="0" xfId="0" applyFont="1" applyFill="1"/>
    <xf numFmtId="0" fontId="48" fillId="3" borderId="1" xfId="0" applyFont="1" applyFill="1" applyBorder="1" applyAlignment="1">
      <alignment horizontal="center"/>
    </xf>
    <xf numFmtId="0" fontId="48" fillId="0" borderId="0" xfId="0" applyFont="1" applyAlignment="1">
      <alignment horizontal="right"/>
    </xf>
    <xf numFmtId="0" fontId="48" fillId="0" borderId="1" xfId="0" applyFont="1" applyBorder="1"/>
    <xf numFmtId="167" fontId="48" fillId="2" borderId="1" xfId="0" applyNumberFormat="1" applyFont="1" applyFill="1" applyBorder="1"/>
    <xf numFmtId="167" fontId="48" fillId="0" borderId="1" xfId="0" applyNumberFormat="1" applyFont="1" applyBorder="1"/>
    <xf numFmtId="0" fontId="48" fillId="0" borderId="12" xfId="0" applyFont="1" applyBorder="1"/>
    <xf numFmtId="0" fontId="49" fillId="0" borderId="0" xfId="0" applyFont="1" applyBorder="1"/>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167" fontId="48" fillId="0" borderId="16" xfId="0" applyNumberFormat="1" applyFont="1" applyBorder="1"/>
    <xf numFmtId="0" fontId="49" fillId="0" borderId="4" xfId="0" applyFont="1" applyBorder="1"/>
    <xf numFmtId="168" fontId="49" fillId="0" borderId="6" xfId="0" applyNumberFormat="1" applyFont="1" applyBorder="1"/>
    <xf numFmtId="0" fontId="62" fillId="0" borderId="0" xfId="0" applyFont="1" applyBorder="1"/>
    <xf numFmtId="0" fontId="48" fillId="0" borderId="12" xfId="0" applyFont="1" applyBorder="1" applyAlignment="1">
      <alignment vertical="center"/>
    </xf>
    <xf numFmtId="0" fontId="48" fillId="0" borderId="0" xfId="0" quotePrefix="1" applyFont="1"/>
    <xf numFmtId="165" fontId="48" fillId="0" borderId="1" xfId="1" applyNumberFormat="1" applyFont="1" applyBorder="1"/>
    <xf numFmtId="10" fontId="49" fillId="0" borderId="6" xfId="1" applyNumberFormat="1" applyFont="1" applyBorder="1"/>
    <xf numFmtId="165" fontId="48" fillId="0" borderId="16" xfId="1" applyNumberFormat="1" applyFont="1" applyBorder="1"/>
    <xf numFmtId="0" fontId="57" fillId="0" borderId="0" xfId="0" applyFont="1" applyBorder="1" applyAlignment="1">
      <alignment horizontal="left" vertical="center"/>
    </xf>
    <xf numFmtId="0" fontId="63" fillId="0" borderId="0" xfId="0" applyFont="1" applyBorder="1" applyAlignment="1">
      <alignment horizontal="left" vertical="center"/>
    </xf>
    <xf numFmtId="0" fontId="64" fillId="0" borderId="0" xfId="0" applyFont="1" applyBorder="1" applyAlignment="1">
      <alignment horizontal="left" vertical="center"/>
    </xf>
    <xf numFmtId="0" fontId="65" fillId="0" borderId="0" xfId="0" applyFont="1" applyBorder="1" applyAlignment="1">
      <alignment horizontal="left" vertical="center"/>
    </xf>
    <xf numFmtId="0" fontId="67" fillId="0" borderId="0" xfId="2" applyFont="1" applyBorder="1"/>
    <xf numFmtId="167" fontId="48" fillId="0" borderId="6" xfId="0" applyNumberFormat="1" applyFont="1" applyBorder="1"/>
    <xf numFmtId="165" fontId="48" fillId="2" borderId="1" xfId="0" applyNumberFormat="1" applyFont="1" applyFill="1" applyBorder="1"/>
    <xf numFmtId="165" fontId="48" fillId="0" borderId="13" xfId="1" applyNumberFormat="1" applyFont="1" applyBorder="1"/>
    <xf numFmtId="0" fontId="48" fillId="0" borderId="13" xfId="0" applyFont="1" applyBorder="1"/>
    <xf numFmtId="164" fontId="48" fillId="0" borderId="13" xfId="0" applyNumberFormat="1" applyFont="1" applyBorder="1"/>
    <xf numFmtId="2" fontId="48" fillId="0" borderId="13" xfId="0" applyNumberFormat="1" applyFont="1" applyBorder="1"/>
    <xf numFmtId="0" fontId="48" fillId="0" borderId="0" xfId="0" quotePrefix="1" applyFont="1" applyBorder="1" applyAlignment="1">
      <alignment horizontal="left" vertical="center"/>
    </xf>
    <xf numFmtId="167" fontId="49" fillId="0" borderId="0" xfId="0" applyNumberFormat="1" applyFont="1" applyBorder="1"/>
    <xf numFmtId="0" fontId="48" fillId="0" borderId="17" xfId="0" applyFont="1" applyFill="1" applyBorder="1"/>
    <xf numFmtId="167" fontId="49" fillId="0" borderId="17" xfId="0" applyNumberFormat="1" applyFont="1" applyFill="1" applyBorder="1" applyAlignment="1">
      <alignment horizontal="right"/>
    </xf>
    <xf numFmtId="166" fontId="49" fillId="0" borderId="17" xfId="1" applyNumberFormat="1" applyFont="1" applyFill="1" applyBorder="1"/>
    <xf numFmtId="166" fontId="49" fillId="0" borderId="18" xfId="1" applyNumberFormat="1" applyFont="1" applyFill="1" applyBorder="1"/>
    <xf numFmtId="165" fontId="48" fillId="0" borderId="0" xfId="1" applyNumberFormat="1" applyFont="1" applyBorder="1"/>
    <xf numFmtId="165" fontId="48" fillId="0" borderId="0" xfId="1" applyNumberFormat="1" applyFont="1" applyFill="1" applyBorder="1"/>
    <xf numFmtId="0" fontId="49" fillId="0" borderId="19" xfId="0" applyFont="1" applyFill="1" applyBorder="1"/>
    <xf numFmtId="0" fontId="69" fillId="0" borderId="0" xfId="0" applyFont="1" applyBorder="1" applyAlignment="1">
      <alignment horizontal="left" vertical="center"/>
    </xf>
    <xf numFmtId="0" fontId="68" fillId="0" borderId="0" xfId="0" applyFont="1" applyBorder="1" applyAlignment="1">
      <alignment horizontal="left" vertical="center"/>
    </xf>
    <xf numFmtId="0" fontId="68" fillId="0" borderId="0" xfId="0" quotePrefix="1" applyFont="1" applyBorder="1" applyAlignment="1">
      <alignment horizontal="left" vertical="center"/>
    </xf>
    <xf numFmtId="3" fontId="48" fillId="2" borderId="4" xfId="1" applyNumberFormat="1" applyFont="1" applyFill="1" applyBorder="1" applyAlignment="1">
      <alignment horizontal="center" vertical="center"/>
    </xf>
    <xf numFmtId="168" fontId="49" fillId="0" borderId="17" xfId="0" applyNumberFormat="1" applyFont="1" applyBorder="1"/>
    <xf numFmtId="166" fontId="48" fillId="0" borderId="0" xfId="1" applyNumberFormat="1" applyFont="1" applyBorder="1"/>
    <xf numFmtId="0" fontId="48" fillId="0" borderId="0" xfId="0" applyFont="1" applyFill="1"/>
    <xf numFmtId="0" fontId="48" fillId="0" borderId="0" xfId="0" applyFont="1" applyFill="1" applyAlignment="1">
      <alignment horizontal="center" vertical="center" wrapText="1"/>
    </xf>
    <xf numFmtId="0" fontId="48" fillId="0" borderId="0" xfId="0" applyFont="1" applyFill="1" applyBorder="1" applyAlignment="1">
      <alignment horizontal="center" vertical="center" wrapText="1"/>
    </xf>
    <xf numFmtId="168" fontId="49" fillId="0" borderId="0" xfId="0" applyNumberFormat="1" applyFont="1" applyBorder="1"/>
    <xf numFmtId="0" fontId="70" fillId="3" borderId="1" xfId="0" applyFont="1" applyFill="1" applyBorder="1"/>
    <xf numFmtId="0" fontId="70" fillId="3" borderId="1" xfId="0" applyFont="1" applyFill="1" applyBorder="1" applyAlignment="1">
      <alignment horizontal="left" indent="1"/>
    </xf>
    <xf numFmtId="0" fontId="70" fillId="3" borderId="1" xfId="0" applyFont="1" applyFill="1" applyBorder="1" applyAlignment="1">
      <alignment horizontal="right" indent="1"/>
    </xf>
    <xf numFmtId="165" fontId="71" fillId="3" borderId="1" xfId="1" applyNumberFormat="1" applyFont="1" applyFill="1" applyBorder="1" applyAlignment="1">
      <alignment horizontal="left" indent="1"/>
    </xf>
    <xf numFmtId="9" fontId="70" fillId="3" borderId="1" xfId="1" applyNumberFormat="1" applyFont="1" applyFill="1" applyBorder="1" applyAlignment="1">
      <alignment horizontal="right" indent="1"/>
    </xf>
    <xf numFmtId="0" fontId="64" fillId="0" borderId="0" xfId="0" applyFont="1" applyBorder="1" applyAlignment="1">
      <alignment horizontal="center" vertical="center"/>
    </xf>
    <xf numFmtId="0" fontId="72" fillId="0" borderId="0" xfId="0" applyFont="1" applyBorder="1" applyAlignment="1">
      <alignment horizontal="left" vertical="center"/>
    </xf>
    <xf numFmtId="0" fontId="69" fillId="0" borderId="0" xfId="0" quotePrefix="1" applyFont="1" applyBorder="1" applyAlignment="1">
      <alignment horizontal="left" vertical="center"/>
    </xf>
    <xf numFmtId="9" fontId="48" fillId="0" borderId="0" xfId="0" applyNumberFormat="1" applyFont="1" applyBorder="1"/>
    <xf numFmtId="0" fontId="48" fillId="0" borderId="0" xfId="0" applyFont="1" applyFill="1" applyAlignment="1">
      <alignment vertical="center"/>
    </xf>
    <xf numFmtId="0" fontId="54" fillId="0" borderId="0" xfId="0" applyFont="1" applyFill="1" applyBorder="1" applyAlignment="1">
      <alignment horizontal="left" vertical="center" wrapText="1"/>
    </xf>
    <xf numFmtId="0" fontId="57" fillId="0" borderId="0" xfId="0" applyFont="1" applyFill="1" applyBorder="1" applyAlignment="1">
      <alignment horizontal="left" indent="1"/>
    </xf>
    <xf numFmtId="0" fontId="53" fillId="0" borderId="0" xfId="0" applyFont="1" applyFill="1" applyBorder="1" applyAlignment="1">
      <alignment horizontal="left" vertical="center" wrapText="1"/>
    </xf>
    <xf numFmtId="0" fontId="48" fillId="0" borderId="0" xfId="0" applyFont="1" applyFill="1" applyAlignment="1">
      <alignment horizontal="center" vertical="center"/>
    </xf>
    <xf numFmtId="167" fontId="48" fillId="0" borderId="0" xfId="1" applyNumberFormat="1" applyFont="1" applyFill="1" applyBorder="1" applyAlignment="1">
      <alignment horizontal="center" vertical="center"/>
    </xf>
    <xf numFmtId="0" fontId="48" fillId="2" borderId="4" xfId="0" applyFont="1" applyFill="1" applyBorder="1" applyAlignment="1">
      <alignment horizontal="center"/>
    </xf>
    <xf numFmtId="0" fontId="70" fillId="3" borderId="3" xfId="0" applyFont="1" applyFill="1" applyBorder="1"/>
    <xf numFmtId="0" fontId="48" fillId="3" borderId="21" xfId="0" applyFont="1" applyFill="1" applyBorder="1"/>
    <xf numFmtId="0" fontId="48" fillId="3" borderId="21" xfId="0" applyFont="1" applyFill="1" applyBorder="1" applyAlignment="1">
      <alignment horizontal="center"/>
    </xf>
    <xf numFmtId="1" fontId="51" fillId="0" borderId="20" xfId="0" applyNumberFormat="1" applyFont="1" applyBorder="1" applyAlignment="1">
      <alignment horizontal="center"/>
    </xf>
    <xf numFmtId="0" fontId="48" fillId="0" borderId="0" xfId="0" applyFont="1" applyBorder="1" applyAlignment="1">
      <alignment horizontal="left" indent="1"/>
    </xf>
    <xf numFmtId="168" fontId="51" fillId="0" borderId="20" xfId="0" applyNumberFormat="1" applyFont="1" applyBorder="1" applyAlignment="1">
      <alignment horizontal="right" vertical="center"/>
    </xf>
    <xf numFmtId="0" fontId="51" fillId="0" borderId="0" xfId="0" applyFont="1" applyBorder="1"/>
    <xf numFmtId="0" fontId="48" fillId="0" borderId="0" xfId="0" applyFont="1" applyFill="1" applyBorder="1" applyAlignment="1">
      <alignment horizontal="center" vertical="center"/>
    </xf>
    <xf numFmtId="0" fontId="48" fillId="0" borderId="0" xfId="0" applyFont="1" applyFill="1" applyBorder="1" applyAlignment="1">
      <alignment horizontal="center"/>
    </xf>
    <xf numFmtId="0" fontId="49" fillId="0" borderId="21" xfId="0" applyFont="1" applyBorder="1" applyAlignment="1">
      <alignment horizontal="left" vertical="center"/>
    </xf>
    <xf numFmtId="0" fontId="48" fillId="0" borderId="21" xfId="0" applyFont="1" applyBorder="1"/>
    <xf numFmtId="0" fontId="70" fillId="0" borderId="0" xfId="0" applyFont="1" applyFill="1" applyBorder="1" applyAlignment="1">
      <alignment horizontal="left" indent="1"/>
    </xf>
    <xf numFmtId="168" fontId="48" fillId="0" borderId="0" xfId="0" applyNumberFormat="1" applyFont="1" applyBorder="1"/>
    <xf numFmtId="0" fontId="70" fillId="3" borderId="22" xfId="0" applyFont="1" applyFill="1" applyBorder="1" applyAlignment="1">
      <alignment horizontal="left" indent="1"/>
    </xf>
    <xf numFmtId="0" fontId="51" fillId="0" borderId="23" xfId="0" applyFont="1" applyFill="1" applyBorder="1" applyAlignment="1">
      <alignment horizontal="center"/>
    </xf>
    <xf numFmtId="0" fontId="51" fillId="0" borderId="0" xfId="0" applyFont="1" applyFill="1" applyBorder="1" applyAlignment="1">
      <alignment horizontal="center"/>
    </xf>
    <xf numFmtId="0" fontId="49" fillId="0" borderId="2" xfId="0" applyFont="1" applyFill="1" applyBorder="1"/>
    <xf numFmtId="0" fontId="48" fillId="0" borderId="2" xfId="0" applyFont="1" applyFill="1" applyBorder="1"/>
    <xf numFmtId="0" fontId="49" fillId="0" borderId="2" xfId="0" applyFont="1" applyBorder="1" applyAlignment="1">
      <alignment horizontal="left"/>
    </xf>
    <xf numFmtId="0" fontId="48" fillId="0" borderId="2" xfId="0" applyFont="1" applyBorder="1" applyAlignment="1">
      <alignment horizontal="center"/>
    </xf>
    <xf numFmtId="0" fontId="49" fillId="0" borderId="24" xfId="0" applyFont="1" applyBorder="1" applyAlignment="1">
      <alignment horizontal="left"/>
    </xf>
    <xf numFmtId="0" fontId="49" fillId="0" borderId="2" xfId="0" applyFont="1" applyBorder="1" applyAlignment="1">
      <alignment horizontal="center"/>
    </xf>
    <xf numFmtId="0" fontId="48" fillId="0" borderId="2" xfId="0" applyFont="1" applyFill="1" applyBorder="1" applyAlignment="1">
      <alignment horizontal="center"/>
    </xf>
    <xf numFmtId="0" fontId="49" fillId="0" borderId="2" xfId="0" applyFont="1" applyBorder="1" applyAlignment="1">
      <alignment horizontal="left" vertical="center"/>
    </xf>
    <xf numFmtId="0" fontId="49" fillId="0" borderId="2" xfId="0" applyFont="1" applyBorder="1"/>
    <xf numFmtId="165" fontId="71" fillId="3" borderId="25" xfId="1" applyNumberFormat="1" applyFont="1" applyFill="1" applyBorder="1" applyAlignment="1">
      <alignment horizontal="left" indent="1"/>
    </xf>
    <xf numFmtId="0" fontId="70" fillId="3" borderId="26" xfId="0" applyFont="1" applyFill="1" applyBorder="1"/>
    <xf numFmtId="165" fontId="70" fillId="3" borderId="25" xfId="1" applyNumberFormat="1" applyFont="1" applyFill="1" applyBorder="1"/>
    <xf numFmtId="165" fontId="75" fillId="3" borderId="25" xfId="1" applyNumberFormat="1" applyFont="1" applyFill="1" applyBorder="1" applyAlignment="1">
      <alignment horizontal="right"/>
    </xf>
    <xf numFmtId="0" fontId="70" fillId="3" borderId="26" xfId="0" applyFont="1" applyFill="1" applyBorder="1" applyAlignment="1">
      <alignment horizontal="left" indent="1"/>
    </xf>
    <xf numFmtId="0" fontId="48" fillId="0" borderId="27" xfId="0" applyFont="1" applyFill="1" applyBorder="1" applyAlignment="1">
      <alignment horizontal="center"/>
    </xf>
    <xf numFmtId="0" fontId="48" fillId="0" borderId="28" xfId="0" applyFont="1" applyFill="1" applyBorder="1" applyAlignment="1">
      <alignment horizontal="center" vertical="center" wrapText="1"/>
    </xf>
    <xf numFmtId="167" fontId="48" fillId="0" borderId="28" xfId="0" applyNumberFormat="1" applyFont="1" applyBorder="1"/>
    <xf numFmtId="166" fontId="48" fillId="0" borderId="28" xfId="1" applyNumberFormat="1" applyFont="1" applyBorder="1"/>
    <xf numFmtId="0" fontId="48" fillId="0" borderId="29" xfId="0" applyFont="1" applyFill="1" applyBorder="1" applyAlignment="1">
      <alignment horizontal="center"/>
    </xf>
    <xf numFmtId="0" fontId="48" fillId="0" borderId="30" xfId="0" applyFont="1" applyFill="1" applyBorder="1" applyAlignment="1">
      <alignment horizontal="center" vertical="center" wrapText="1"/>
    </xf>
    <xf numFmtId="167" fontId="48" fillId="0" borderId="30" xfId="0" applyNumberFormat="1" applyFont="1" applyBorder="1"/>
    <xf numFmtId="0" fontId="49" fillId="5" borderId="2" xfId="0" applyFont="1" applyFill="1" applyBorder="1"/>
    <xf numFmtId="0" fontId="48" fillId="5" borderId="2" xfId="0" applyFont="1" applyFill="1" applyBorder="1"/>
    <xf numFmtId="0" fontId="48" fillId="0" borderId="28" xfId="0" applyFont="1" applyFill="1" applyBorder="1" applyAlignment="1">
      <alignment horizontal="center" vertical="center" wrapText="1"/>
    </xf>
    <xf numFmtId="0" fontId="46" fillId="0" borderId="0" xfId="0" applyFont="1"/>
    <xf numFmtId="0" fontId="49" fillId="0" borderId="0" xfId="0" applyFont="1" applyFill="1"/>
    <xf numFmtId="0" fontId="76" fillId="0" borderId="0" xfId="0" applyFont="1"/>
    <xf numFmtId="0" fontId="46" fillId="0" borderId="0" xfId="0" applyFont="1" applyBorder="1" applyAlignment="1">
      <alignment horizontal="center" vertical="center" wrapText="1"/>
    </xf>
    <xf numFmtId="165" fontId="70" fillId="0" borderId="32" xfId="1" applyNumberFormat="1" applyFont="1" applyFill="1" applyBorder="1"/>
    <xf numFmtId="165" fontId="70" fillId="0" borderId="3" xfId="1" applyNumberFormat="1" applyFont="1" applyFill="1" applyBorder="1"/>
    <xf numFmtId="0" fontId="70" fillId="0" borderId="31" xfId="0" applyFont="1" applyBorder="1" applyAlignment="1">
      <alignment horizontal="left" indent="1"/>
    </xf>
    <xf numFmtId="0" fontId="70" fillId="0" borderId="31" xfId="0" applyFont="1" applyFill="1" applyBorder="1" applyAlignment="1">
      <alignment horizontal="left" indent="1"/>
    </xf>
    <xf numFmtId="0" fontId="46" fillId="0" borderId="0" xfId="0" applyFont="1" applyFill="1" applyBorder="1" applyAlignment="1">
      <alignment horizontal="center" vertical="center" wrapText="1"/>
    </xf>
    <xf numFmtId="49" fontId="46" fillId="0" borderId="0" xfId="0" applyNumberFormat="1" applyFont="1" applyFill="1" applyBorder="1" applyAlignment="1">
      <alignment horizontal="center"/>
    </xf>
    <xf numFmtId="0" fontId="46" fillId="0" borderId="0" xfId="0" applyFont="1" applyBorder="1" applyAlignment="1">
      <alignment horizontal="center"/>
    </xf>
    <xf numFmtId="0" fontId="46" fillId="0" borderId="0" xfId="0" applyFont="1" applyAlignment="1">
      <alignment horizontal="center"/>
    </xf>
    <xf numFmtId="0" fontId="46" fillId="0" borderId="0" xfId="0" applyFont="1" applyFill="1" applyBorder="1" applyAlignment="1">
      <alignment horizontal="center"/>
    </xf>
    <xf numFmtId="0" fontId="48" fillId="0" borderId="33" xfId="0" applyFont="1" applyBorder="1" applyAlignment="1">
      <alignment horizontal="center" vertical="center"/>
    </xf>
    <xf numFmtId="0" fontId="49" fillId="0" borderId="33" xfId="0" applyFont="1" applyBorder="1"/>
    <xf numFmtId="0" fontId="46" fillId="6" borderId="0" xfId="0" applyFont="1" applyFill="1"/>
    <xf numFmtId="0" fontId="51" fillId="0" borderId="23" xfId="0" applyFont="1" applyFill="1" applyBorder="1" applyAlignment="1">
      <alignment horizontal="center" vertical="center"/>
    </xf>
    <xf numFmtId="0" fontId="48" fillId="0" borderId="28" xfId="0" applyFont="1" applyBorder="1"/>
    <xf numFmtId="167" fontId="49" fillId="0" borderId="34" xfId="0" applyNumberFormat="1" applyFont="1" applyBorder="1"/>
    <xf numFmtId="0" fontId="48" fillId="0" borderId="30" xfId="0" applyFont="1" applyBorder="1"/>
    <xf numFmtId="0" fontId="48" fillId="0" borderId="7" xfId="0" applyFont="1" applyBorder="1"/>
    <xf numFmtId="0" fontId="48" fillId="0" borderId="38" xfId="0" applyFont="1" applyFill="1" applyBorder="1" applyAlignment="1">
      <alignment horizontal="center"/>
    </xf>
    <xf numFmtId="0" fontId="48" fillId="0" borderId="39" xfId="0" applyFont="1" applyFill="1" applyBorder="1" applyAlignment="1">
      <alignment horizontal="center" vertical="center" wrapText="1"/>
    </xf>
    <xf numFmtId="166" fontId="48" fillId="0" borderId="39" xfId="1" applyNumberFormat="1" applyFont="1" applyBorder="1"/>
    <xf numFmtId="0" fontId="48" fillId="0" borderId="39" xfId="0" applyFont="1" applyBorder="1"/>
    <xf numFmtId="0" fontId="48" fillId="0" borderId="19" xfId="0" applyFont="1" applyBorder="1" applyAlignment="1">
      <alignment horizontal="center" vertical="center"/>
    </xf>
    <xf numFmtId="0" fontId="48" fillId="0" borderId="37" xfId="0" applyFont="1" applyFill="1" applyBorder="1" applyAlignment="1">
      <alignment horizontal="center" vertical="center" wrapText="1"/>
    </xf>
    <xf numFmtId="0" fontId="48" fillId="0" borderId="37" xfId="0" applyFont="1" applyBorder="1" applyAlignment="1">
      <alignment vertical="center"/>
    </xf>
    <xf numFmtId="0" fontId="46" fillId="0" borderId="19" xfId="0" applyFont="1" applyFill="1" applyBorder="1" applyAlignment="1">
      <alignment horizontal="center" vertical="center" wrapText="1"/>
    </xf>
    <xf numFmtId="0" fontId="59" fillId="0" borderId="0" xfId="0" applyFont="1" applyFill="1"/>
    <xf numFmtId="0" fontId="48" fillId="0" borderId="28" xfId="0" applyFont="1" applyFill="1" applyBorder="1" applyAlignment="1">
      <alignment horizontal="center" vertical="center" wrapText="1"/>
    </xf>
    <xf numFmtId="0" fontId="45" fillId="0" borderId="0" xfId="0" quotePrefix="1" applyFont="1"/>
    <xf numFmtId="0" fontId="48" fillId="0" borderId="27" xfId="0" applyFont="1" applyBorder="1" applyAlignment="1">
      <alignment horizontal="center"/>
    </xf>
    <xf numFmtId="0" fontId="48" fillId="0" borderId="28" xfId="0" applyFont="1" applyBorder="1" applyAlignment="1">
      <alignment horizontal="center" vertical="center" wrapText="1"/>
    </xf>
    <xf numFmtId="166" fontId="48" fillId="0" borderId="28" xfId="1" applyNumberFormat="1" applyFont="1" applyBorder="1" applyAlignment="1">
      <alignment vertical="center"/>
    </xf>
    <xf numFmtId="165" fontId="49" fillId="0" borderId="34" xfId="1" applyNumberFormat="1" applyFont="1" applyBorder="1"/>
    <xf numFmtId="167" fontId="48" fillId="0" borderId="28" xfId="0" applyNumberFormat="1" applyFont="1" applyBorder="1" applyAlignment="1">
      <alignment vertical="center"/>
    </xf>
    <xf numFmtId="0" fontId="48" fillId="0" borderId="29" xfId="0" applyFont="1" applyBorder="1" applyAlignment="1">
      <alignment horizontal="center"/>
    </xf>
    <xf numFmtId="167" fontId="48" fillId="0" borderId="30" xfId="0" applyNumberFormat="1" applyFont="1" applyBorder="1" applyAlignment="1">
      <alignment vertical="center"/>
    </xf>
    <xf numFmtId="167" fontId="49" fillId="0" borderId="35" xfId="0" applyNumberFormat="1" applyFont="1" applyBorder="1"/>
    <xf numFmtId="0" fontId="48" fillId="0" borderId="44" xfId="0" applyFont="1" applyBorder="1" applyAlignment="1">
      <alignment horizontal="center"/>
    </xf>
    <xf numFmtId="167" fontId="48" fillId="0" borderId="45" xfId="0" applyNumberFormat="1" applyFont="1" applyBorder="1" applyAlignment="1">
      <alignment vertical="center"/>
    </xf>
    <xf numFmtId="0" fontId="48" fillId="0" borderId="45" xfId="0" applyFont="1" applyBorder="1"/>
    <xf numFmtId="167" fontId="49" fillId="0" borderId="46" xfId="0" applyNumberFormat="1" applyFont="1" applyBorder="1"/>
    <xf numFmtId="165" fontId="48" fillId="0" borderId="28" xfId="1" applyNumberFormat="1" applyFont="1" applyBorder="1"/>
    <xf numFmtId="2" fontId="48" fillId="0" borderId="28" xfId="0" applyNumberFormat="1" applyFont="1" applyBorder="1"/>
    <xf numFmtId="0" fontId="48" fillId="0" borderId="27" xfId="0" applyFont="1" applyBorder="1" applyAlignment="1">
      <alignment horizontal="center" vertical="center"/>
    </xf>
    <xf numFmtId="0" fontId="48" fillId="0" borderId="44" xfId="0" applyFont="1" applyBorder="1" applyAlignment="1">
      <alignment horizontal="center" vertical="center"/>
    </xf>
    <xf numFmtId="0" fontId="48" fillId="0" borderId="48" xfId="0" applyFont="1" applyBorder="1" applyAlignment="1">
      <alignment horizontal="center" vertical="center" wrapText="1"/>
    </xf>
    <xf numFmtId="165" fontId="48" fillId="0" borderId="45" xfId="1" applyNumberFormat="1" applyFont="1" applyBorder="1"/>
    <xf numFmtId="164" fontId="48" fillId="0" borderId="28" xfId="0" applyNumberFormat="1" applyFont="1" applyBorder="1"/>
    <xf numFmtId="164" fontId="48" fillId="0" borderId="45" xfId="0" applyNumberFormat="1" applyFont="1" applyBorder="1"/>
    <xf numFmtId="167" fontId="48" fillId="0" borderId="28" xfId="0" applyNumberFormat="1" applyFont="1" applyBorder="1" applyAlignment="1">
      <alignment horizontal="right"/>
    </xf>
    <xf numFmtId="0" fontId="48" fillId="0" borderId="54" xfId="0" applyFont="1" applyBorder="1" applyAlignment="1">
      <alignment horizontal="center"/>
    </xf>
    <xf numFmtId="167" fontId="48" fillId="0" borderId="19" xfId="0" applyNumberFormat="1" applyFont="1" applyBorder="1"/>
    <xf numFmtId="0" fontId="48" fillId="0" borderId="19" xfId="0" applyFont="1" applyBorder="1"/>
    <xf numFmtId="167" fontId="49" fillId="0" borderId="55" xfId="0" applyNumberFormat="1" applyFont="1" applyBorder="1"/>
    <xf numFmtId="2" fontId="48" fillId="0" borderId="19" xfId="0" applyNumberFormat="1" applyFont="1" applyBorder="1"/>
    <xf numFmtId="2" fontId="48" fillId="0" borderId="30" xfId="0" applyNumberFormat="1" applyFont="1" applyBorder="1"/>
    <xf numFmtId="0" fontId="48" fillId="0" borderId="50" xfId="0" applyFont="1" applyBorder="1" applyAlignment="1">
      <alignment horizontal="center" vertical="center"/>
    </xf>
    <xf numFmtId="0" fontId="48" fillId="0" borderId="50" xfId="0" applyFont="1" applyBorder="1" applyAlignment="1">
      <alignment horizontal="center" vertical="center" wrapText="1"/>
    </xf>
    <xf numFmtId="0" fontId="48" fillId="0" borderId="41" xfId="0" applyFont="1" applyBorder="1" applyAlignment="1">
      <alignment horizontal="center" vertical="center"/>
    </xf>
    <xf numFmtId="0" fontId="48" fillId="0" borderId="56" xfId="0" applyFont="1" applyBorder="1" applyAlignment="1">
      <alignment horizontal="center" vertical="center"/>
    </xf>
    <xf numFmtId="0" fontId="48" fillId="0" borderId="43" xfId="0" applyFont="1" applyBorder="1" applyAlignment="1">
      <alignment horizontal="center" vertical="center"/>
    </xf>
    <xf numFmtId="0" fontId="48" fillId="0" borderId="52" xfId="0" applyFont="1" applyBorder="1" applyAlignment="1">
      <alignment horizontal="center" vertical="center"/>
    </xf>
    <xf numFmtId="0" fontId="48" fillId="0" borderId="47" xfId="0" applyFont="1" applyBorder="1"/>
    <xf numFmtId="0" fontId="48" fillId="0" borderId="49"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43" xfId="0" applyFont="1" applyBorder="1" applyAlignment="1">
      <alignment horizontal="center" vertical="center" wrapText="1"/>
    </xf>
    <xf numFmtId="0" fontId="48" fillId="0" borderId="28" xfId="0" applyFont="1" applyBorder="1" applyAlignment="1">
      <alignment vertical="center"/>
    </xf>
    <xf numFmtId="0" fontId="44" fillId="0" borderId="0" xfId="0" applyFont="1"/>
    <xf numFmtId="0" fontId="44" fillId="0" borderId="0" xfId="0" applyFont="1" applyFill="1" applyBorder="1" applyAlignment="1">
      <alignment horizontal="left"/>
    </xf>
    <xf numFmtId="0" fontId="44" fillId="0" borderId="0" xfId="0" applyFont="1" applyFill="1" applyBorder="1"/>
    <xf numFmtId="2" fontId="48" fillId="0" borderId="0" xfId="0" applyNumberFormat="1" applyFont="1" applyFill="1" applyBorder="1" applyAlignment="1">
      <alignment horizontal="right"/>
    </xf>
    <xf numFmtId="0" fontId="44" fillId="0" borderId="0" xfId="0" applyFont="1" applyFill="1" applyBorder="1" applyAlignment="1">
      <alignment horizontal="center" vertical="center" wrapText="1"/>
    </xf>
    <xf numFmtId="0" fontId="44" fillId="0" borderId="37" xfId="0" applyFont="1" applyFill="1" applyBorder="1" applyAlignment="1">
      <alignment horizontal="center" vertical="center" wrapText="1"/>
    </xf>
    <xf numFmtId="0" fontId="48" fillId="0" borderId="37" xfId="0" applyFont="1" applyFill="1" applyBorder="1" applyAlignment="1">
      <alignment vertical="center"/>
    </xf>
    <xf numFmtId="9" fontId="70" fillId="3" borderId="1" xfId="1" applyFont="1" applyFill="1" applyBorder="1" applyAlignment="1">
      <alignment horizontal="right" indent="1"/>
    </xf>
    <xf numFmtId="0" fontId="70" fillId="3" borderId="58" xfId="0" applyFont="1" applyFill="1" applyBorder="1" applyAlignment="1">
      <alignment horizontal="left" indent="1"/>
    </xf>
    <xf numFmtId="165" fontId="70" fillId="3" borderId="59" xfId="1" applyNumberFormat="1" applyFont="1" applyFill="1" applyBorder="1" applyAlignment="1">
      <alignment horizontal="right" indent="1"/>
    </xf>
    <xf numFmtId="0" fontId="70" fillId="3" borderId="60" xfId="0" applyFont="1" applyFill="1" applyBorder="1" applyAlignment="1">
      <alignment horizontal="left" indent="1"/>
    </xf>
    <xf numFmtId="0" fontId="70" fillId="3" borderId="61" xfId="0" applyFont="1" applyFill="1" applyBorder="1" applyAlignment="1">
      <alignment horizontal="left" indent="1"/>
    </xf>
    <xf numFmtId="0" fontId="44" fillId="0" borderId="0" xfId="0" quotePrefix="1" applyFont="1" applyBorder="1" applyAlignment="1">
      <alignment horizontal="left" vertical="center"/>
    </xf>
    <xf numFmtId="9" fontId="48" fillId="2" borderId="4" xfId="1" applyFont="1" applyFill="1" applyBorder="1" applyAlignment="1">
      <alignment horizontal="center" vertical="center"/>
    </xf>
    <xf numFmtId="0" fontId="44" fillId="3" borderId="1" xfId="0" applyFont="1" applyFill="1" applyBorder="1"/>
    <xf numFmtId="0" fontId="75" fillId="3" borderId="1" xfId="0" applyFont="1" applyFill="1" applyBorder="1" applyAlignment="1">
      <alignment horizontal="right" indent="1"/>
    </xf>
    <xf numFmtId="10" fontId="48" fillId="0" borderId="0" xfId="1" applyNumberFormat="1" applyFont="1" applyFill="1"/>
    <xf numFmtId="164" fontId="48" fillId="0" borderId="0" xfId="0" applyNumberFormat="1" applyFont="1" applyBorder="1"/>
    <xf numFmtId="0" fontId="44" fillId="0" borderId="9" xfId="0" applyFont="1" applyBorder="1" applyAlignment="1">
      <alignment horizontal="center" vertical="center" wrapText="1"/>
    </xf>
    <xf numFmtId="0" fontId="44" fillId="0" borderId="0" xfId="0" applyFont="1" applyBorder="1"/>
    <xf numFmtId="0" fontId="48" fillId="0" borderId="62" xfId="0" applyFont="1" applyBorder="1" applyAlignment="1">
      <alignment horizontal="center"/>
    </xf>
    <xf numFmtId="0" fontId="48" fillId="0" borderId="51" xfId="0" applyFont="1" applyBorder="1" applyAlignment="1">
      <alignment horizontal="center" vertical="center"/>
    </xf>
    <xf numFmtId="167" fontId="48" fillId="0" borderId="42" xfId="0" applyNumberFormat="1" applyFont="1" applyBorder="1"/>
    <xf numFmtId="0" fontId="48" fillId="0" borderId="42" xfId="0" applyFont="1" applyBorder="1"/>
    <xf numFmtId="167" fontId="49" fillId="0" borderId="18" xfId="0" applyNumberFormat="1" applyFont="1" applyBorder="1"/>
    <xf numFmtId="2" fontId="48" fillId="0" borderId="42" xfId="0" applyNumberFormat="1" applyFont="1" applyBorder="1"/>
    <xf numFmtId="0" fontId="49" fillId="0" borderId="63" xfId="0" applyFont="1" applyBorder="1" applyAlignment="1">
      <alignment horizontal="left"/>
    </xf>
    <xf numFmtId="0" fontId="49" fillId="0" borderId="63" xfId="0" applyFont="1" applyBorder="1" applyAlignment="1">
      <alignment horizontal="center"/>
    </xf>
    <xf numFmtId="0" fontId="48" fillId="0" borderId="36" xfId="0" applyFont="1" applyBorder="1"/>
    <xf numFmtId="0" fontId="48" fillId="0" borderId="37" xfId="0" applyFont="1" applyBorder="1"/>
    <xf numFmtId="0" fontId="46" fillId="0" borderId="36" xfId="0" applyFont="1" applyBorder="1"/>
    <xf numFmtId="0" fontId="78" fillId="0" borderId="0" xfId="0" applyFont="1" applyAlignment="1">
      <alignment horizontal="center"/>
    </xf>
    <xf numFmtId="0" fontId="42" fillId="0" borderId="9"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0" xfId="0" applyFont="1"/>
    <xf numFmtId="166" fontId="48" fillId="0" borderId="0" xfId="1" applyNumberFormat="1" applyFont="1" applyFill="1" applyBorder="1"/>
    <xf numFmtId="165" fontId="71" fillId="3" borderId="64" xfId="1" applyNumberFormat="1" applyFont="1" applyFill="1" applyBorder="1" applyAlignment="1">
      <alignment horizontal="left" indent="1"/>
    </xf>
    <xf numFmtId="166" fontId="48" fillId="3" borderId="65" xfId="1" applyNumberFormat="1" applyFont="1" applyFill="1" applyBorder="1"/>
    <xf numFmtId="0" fontId="42" fillId="0" borderId="4" xfId="0" applyFont="1" applyBorder="1" applyAlignment="1">
      <alignment vertical="center"/>
    </xf>
    <xf numFmtId="166" fontId="48" fillId="0" borderId="4" xfId="1" applyNumberFormat="1" applyFont="1" applyBorder="1" applyAlignment="1">
      <alignment vertical="center"/>
    </xf>
    <xf numFmtId="166" fontId="42" fillId="0" borderId="4" xfId="1" applyNumberFormat="1" applyFont="1" applyFill="1" applyBorder="1" applyAlignment="1">
      <alignment vertical="center"/>
    </xf>
    <xf numFmtId="166" fontId="48" fillId="0" borderId="4" xfId="0" applyNumberFormat="1" applyFont="1" applyBorder="1" applyAlignment="1">
      <alignment vertical="center"/>
    </xf>
    <xf numFmtId="164" fontId="42" fillId="0" borderId="4" xfId="0" applyNumberFormat="1" applyFont="1" applyBorder="1" applyAlignment="1">
      <alignment vertical="center"/>
    </xf>
    <xf numFmtId="170" fontId="48" fillId="0" borderId="4" xfId="0" applyNumberFormat="1" applyFont="1" applyBorder="1" applyAlignment="1">
      <alignment vertical="center"/>
    </xf>
    <xf numFmtId="0" fontId="42" fillId="0" borderId="0" xfId="0" quotePrefix="1" applyFont="1"/>
    <xf numFmtId="0" fontId="42" fillId="3" borderId="66" xfId="0" applyFont="1" applyFill="1" applyBorder="1" applyAlignment="1">
      <alignment horizontal="left" indent="1"/>
    </xf>
    <xf numFmtId="0" fontId="41" fillId="0" borderId="7" xfId="0" applyFont="1" applyBorder="1" applyAlignment="1">
      <alignment horizontal="center" vertical="center"/>
    </xf>
    <xf numFmtId="0" fontId="41" fillId="0" borderId="36" xfId="0" applyFont="1" applyBorder="1" applyAlignment="1">
      <alignment horizontal="center" vertical="center"/>
    </xf>
    <xf numFmtId="0" fontId="41" fillId="0" borderId="4" xfId="0" applyFont="1" applyBorder="1"/>
    <xf numFmtId="0" fontId="41" fillId="0" borderId="9" xfId="0" applyFont="1" applyBorder="1" applyAlignment="1">
      <alignment horizontal="center" vertical="center" wrapText="1"/>
    </xf>
    <xf numFmtId="0" fontId="40" fillId="3" borderId="1" xfId="0" applyFont="1" applyFill="1" applyBorder="1"/>
    <xf numFmtId="0" fontId="48" fillId="0" borderId="68" xfId="0" applyFont="1" applyBorder="1" applyAlignment="1">
      <alignment horizontal="center"/>
    </xf>
    <xf numFmtId="0" fontId="39" fillId="0" borderId="0" xfId="0" applyFont="1" applyBorder="1" applyAlignment="1">
      <alignment horizontal="center" vertical="center"/>
    </xf>
    <xf numFmtId="0" fontId="39" fillId="0" borderId="0" xfId="0" applyFont="1" applyAlignment="1">
      <alignment horizontal="center" vertical="center"/>
    </xf>
    <xf numFmtId="0" fontId="39" fillId="0" borderId="0" xfId="0" applyFont="1" applyBorder="1" applyAlignment="1">
      <alignment horizontal="center"/>
    </xf>
    <xf numFmtId="0" fontId="39" fillId="0" borderId="0" xfId="0" applyFont="1" applyAlignment="1">
      <alignment horizontal="center"/>
    </xf>
    <xf numFmtId="0" fontId="39" fillId="0" borderId="27" xfId="0" applyFont="1" applyBorder="1" applyAlignment="1">
      <alignment horizontal="center"/>
    </xf>
    <xf numFmtId="167" fontId="48" fillId="0" borderId="0" xfId="0" applyNumberFormat="1" applyFont="1" applyFill="1" applyBorder="1" applyAlignment="1">
      <alignment vertical="center"/>
    </xf>
    <xf numFmtId="167" fontId="49" fillId="0" borderId="0" xfId="0" applyNumberFormat="1" applyFont="1" applyFill="1" applyBorder="1"/>
    <xf numFmtId="0" fontId="48" fillId="0" borderId="56" xfId="0" applyFont="1" applyBorder="1" applyAlignment="1">
      <alignment horizontal="center" vertical="center" wrapText="1"/>
    </xf>
    <xf numFmtId="9" fontId="48" fillId="0" borderId="19" xfId="1" applyNumberFormat="1" applyFont="1" applyBorder="1" applyAlignment="1">
      <alignment vertical="center"/>
    </xf>
    <xf numFmtId="0" fontId="39" fillId="0" borderId="0" xfId="0" quotePrefix="1" applyFont="1"/>
    <xf numFmtId="0" fontId="43" fillId="0" borderId="0" xfId="0" applyFont="1" applyAlignment="1">
      <alignment horizontal="center" vertical="center" wrapText="1"/>
    </xf>
    <xf numFmtId="0" fontId="38" fillId="0" borderId="0" xfId="0" applyFont="1" applyBorder="1" applyAlignment="1">
      <alignment horizontal="left" vertical="center"/>
    </xf>
    <xf numFmtId="168" fontId="49" fillId="0" borderId="0" xfId="1" applyNumberFormat="1" applyFont="1" applyFill="1" applyBorder="1" applyAlignment="1">
      <alignment horizontal="right" vertical="center"/>
    </xf>
    <xf numFmtId="0" fontId="48" fillId="0" borderId="4" xfId="0" applyFont="1" applyFill="1" applyBorder="1" applyAlignment="1">
      <alignment horizontal="left" vertical="center" indent="1"/>
    </xf>
    <xf numFmtId="0" fontId="48" fillId="0" borderId="4" xfId="0" applyFont="1" applyFill="1" applyBorder="1" applyAlignment="1">
      <alignment horizontal="left" wrapText="1" indent="1"/>
    </xf>
    <xf numFmtId="171" fontId="70" fillId="3" borderId="59" xfId="1" applyNumberFormat="1" applyFont="1" applyFill="1" applyBorder="1" applyAlignment="1">
      <alignment horizontal="right" indent="1"/>
    </xf>
    <xf numFmtId="0" fontId="48" fillId="0" borderId="71"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32" xfId="0" applyFont="1" applyBorder="1" applyAlignment="1">
      <alignment horizontal="center" vertical="center" wrapText="1"/>
    </xf>
    <xf numFmtId="165" fontId="48" fillId="2" borderId="3" xfId="0" applyNumberFormat="1" applyFont="1" applyFill="1" applyBorder="1"/>
    <xf numFmtId="168" fontId="49" fillId="0" borderId="72" xfId="0" applyNumberFormat="1" applyFont="1" applyBorder="1"/>
    <xf numFmtId="0" fontId="49" fillId="0" borderId="73" xfId="0" applyFont="1" applyBorder="1"/>
    <xf numFmtId="0" fontId="48" fillId="0" borderId="74" xfId="0" applyFont="1" applyBorder="1" applyAlignment="1">
      <alignment horizontal="center" vertical="center" wrapText="1"/>
    </xf>
    <xf numFmtId="165" fontId="48" fillId="0" borderId="75" xfId="1" applyNumberFormat="1" applyFont="1" applyBorder="1"/>
    <xf numFmtId="0" fontId="48" fillId="0" borderId="73" xfId="0" applyFont="1" applyBorder="1"/>
    <xf numFmtId="10" fontId="49" fillId="0" borderId="76" xfId="1" applyNumberFormat="1" applyFont="1" applyBorder="1"/>
    <xf numFmtId="165" fontId="48" fillId="0" borderId="3" xfId="1" applyNumberFormat="1" applyFont="1" applyBorder="1"/>
    <xf numFmtId="10" fontId="49" fillId="0" borderId="72" xfId="1" applyNumberFormat="1" applyFont="1" applyBorder="1"/>
    <xf numFmtId="165" fontId="48" fillId="2" borderId="77" xfId="0" applyNumberFormat="1" applyFont="1" applyFill="1" applyBorder="1"/>
    <xf numFmtId="168" fontId="49" fillId="0" borderId="76" xfId="0" applyNumberFormat="1" applyFont="1" applyBorder="1"/>
    <xf numFmtId="167" fontId="48" fillId="0" borderId="3" xfId="0" applyNumberFormat="1" applyFont="1" applyBorder="1"/>
    <xf numFmtId="0" fontId="42" fillId="0" borderId="74" xfId="0" applyFont="1" applyBorder="1" applyAlignment="1">
      <alignment horizontal="center" vertical="center" wrapText="1"/>
    </xf>
    <xf numFmtId="167" fontId="48" fillId="2" borderId="77" xfId="0" applyNumberFormat="1" applyFont="1" applyFill="1" applyBorder="1"/>
    <xf numFmtId="167" fontId="48" fillId="2" borderId="3" xfId="0" applyNumberFormat="1" applyFont="1" applyFill="1" applyBorder="1"/>
    <xf numFmtId="0" fontId="49" fillId="0" borderId="13" xfId="0" applyFont="1" applyBorder="1"/>
    <xf numFmtId="0" fontId="42" fillId="0" borderId="78" xfId="0" applyFont="1" applyBorder="1" applyAlignment="1">
      <alignment horizontal="center" vertical="center" wrapText="1"/>
    </xf>
    <xf numFmtId="167" fontId="48" fillId="0" borderId="79" xfId="0" applyNumberFormat="1" applyFont="1" applyBorder="1"/>
    <xf numFmtId="168" fontId="49" fillId="0" borderId="80" xfId="0" applyNumberFormat="1" applyFont="1" applyBorder="1"/>
    <xf numFmtId="167" fontId="48" fillId="0" borderId="80" xfId="0" applyNumberFormat="1" applyFont="1" applyBorder="1"/>
    <xf numFmtId="167" fontId="48" fillId="0" borderId="72" xfId="0" applyNumberFormat="1" applyFont="1" applyBorder="1"/>
    <xf numFmtId="0" fontId="48" fillId="0" borderId="81" xfId="0" applyFont="1" applyBorder="1"/>
    <xf numFmtId="0" fontId="37" fillId="0" borderId="0" xfId="0" applyFont="1" applyAlignment="1">
      <alignment horizontal="center" vertical="center" wrapText="1"/>
    </xf>
    <xf numFmtId="0" fontId="37" fillId="0" borderId="0" xfId="0" applyFont="1"/>
    <xf numFmtId="168" fontId="51" fillId="3" borderId="20" xfId="0" applyNumberFormat="1" applyFont="1" applyFill="1" applyBorder="1" applyAlignment="1">
      <alignment horizontal="right" vertical="center"/>
    </xf>
    <xf numFmtId="2" fontId="48" fillId="0" borderId="0" xfId="0" applyNumberFormat="1" applyFont="1" applyBorder="1"/>
    <xf numFmtId="164" fontId="48" fillId="0" borderId="0" xfId="0" applyNumberFormat="1" applyFont="1" applyFill="1" applyBorder="1"/>
    <xf numFmtId="168" fontId="81" fillId="0" borderId="20" xfId="0" applyNumberFormat="1" applyFont="1" applyBorder="1" applyAlignment="1">
      <alignment horizontal="center" vertical="center"/>
    </xf>
    <xf numFmtId="0" fontId="37" fillId="0" borderId="0" xfId="0" applyFont="1" applyBorder="1"/>
    <xf numFmtId="0" fontId="37" fillId="0" borderId="0" xfId="0" applyFont="1" applyFill="1" applyBorder="1"/>
    <xf numFmtId="167" fontId="37" fillId="0" borderId="0" xfId="0" applyNumberFormat="1" applyFont="1" applyBorder="1"/>
    <xf numFmtId="167" fontId="37" fillId="0" borderId="30" xfId="0" applyNumberFormat="1" applyFont="1" applyBorder="1"/>
    <xf numFmtId="167" fontId="37" fillId="0" borderId="28" xfId="0" applyNumberFormat="1" applyFont="1" applyBorder="1"/>
    <xf numFmtId="168" fontId="37" fillId="0" borderId="28" xfId="0" applyNumberFormat="1" applyFont="1" applyBorder="1"/>
    <xf numFmtId="4" fontId="37" fillId="0" borderId="0" xfId="0" applyNumberFormat="1" applyFont="1" applyBorder="1"/>
    <xf numFmtId="168" fontId="37" fillId="0" borderId="0" xfId="0" applyNumberFormat="1" applyFont="1" applyBorder="1"/>
    <xf numFmtId="0" fontId="37" fillId="0" borderId="0" xfId="0" applyFont="1" applyBorder="1" applyAlignment="1">
      <alignment horizontal="left" indent="1"/>
    </xf>
    <xf numFmtId="0" fontId="37" fillId="0" borderId="0" xfId="0" applyFont="1" applyBorder="1" applyAlignment="1">
      <alignment horizontal="left" indent="2"/>
    </xf>
    <xf numFmtId="0" fontId="77" fillId="0" borderId="0" xfId="0" applyFont="1" applyAlignment="1">
      <alignment horizontal="left"/>
    </xf>
    <xf numFmtId="0" fontId="37" fillId="0" borderId="52" xfId="0" applyFont="1" applyBorder="1" applyAlignment="1">
      <alignment horizontal="left" indent="2"/>
    </xf>
    <xf numFmtId="0" fontId="37" fillId="0" borderId="52" xfId="0" applyFont="1" applyFill="1" applyBorder="1"/>
    <xf numFmtId="0" fontId="37" fillId="0" borderId="52" xfId="0" applyFont="1" applyBorder="1"/>
    <xf numFmtId="168" fontId="37" fillId="0" borderId="52" xfId="0" applyNumberFormat="1" applyFont="1" applyBorder="1"/>
    <xf numFmtId="167" fontId="37" fillId="0" borderId="41" xfId="0" applyNumberFormat="1" applyFont="1" applyBorder="1"/>
    <xf numFmtId="168" fontId="37" fillId="0" borderId="30" xfId="0" applyNumberFormat="1" applyFont="1" applyBorder="1"/>
    <xf numFmtId="168" fontId="37" fillId="0" borderId="43" xfId="0" applyNumberFormat="1" applyFont="1" applyBorder="1"/>
    <xf numFmtId="0" fontId="49" fillId="0" borderId="17" xfId="0" applyFont="1" applyBorder="1" applyAlignment="1">
      <alignment vertical="center"/>
    </xf>
    <xf numFmtId="0" fontId="49" fillId="0" borderId="17" xfId="0" applyFont="1" applyFill="1" applyBorder="1" applyAlignment="1">
      <alignment vertical="center"/>
    </xf>
    <xf numFmtId="168" fontId="49" fillId="0" borderId="17" xfId="0" applyNumberFormat="1" applyFont="1" applyBorder="1" applyAlignment="1">
      <alignment vertical="center"/>
    </xf>
    <xf numFmtId="168" fontId="49" fillId="0" borderId="35" xfId="0" applyNumberFormat="1" applyFont="1" applyBorder="1" applyAlignment="1">
      <alignment vertical="center"/>
    </xf>
    <xf numFmtId="168" fontId="49" fillId="0" borderId="34" xfId="0" applyNumberFormat="1" applyFont="1" applyBorder="1" applyAlignment="1">
      <alignment vertical="center"/>
    </xf>
    <xf numFmtId="166" fontId="49" fillId="0" borderId="34" xfId="0" applyNumberFormat="1" applyFont="1" applyBorder="1" applyAlignment="1">
      <alignment vertical="center"/>
    </xf>
    <xf numFmtId="166" fontId="49" fillId="0" borderId="40" xfId="0" applyNumberFormat="1" applyFont="1" applyBorder="1" applyAlignment="1">
      <alignment vertical="center"/>
    </xf>
    <xf numFmtId="166" fontId="49" fillId="0" borderId="17" xfId="0" applyNumberFormat="1" applyFont="1" applyBorder="1" applyAlignment="1">
      <alignment vertical="center"/>
    </xf>
    <xf numFmtId="0" fontId="48" fillId="0" borderId="17" xfId="0" applyFont="1" applyBorder="1" applyAlignment="1">
      <alignment vertical="center"/>
    </xf>
    <xf numFmtId="167" fontId="49" fillId="0" borderId="34" xfId="0" applyNumberFormat="1" applyFont="1" applyBorder="1" applyAlignment="1">
      <alignment vertical="center"/>
    </xf>
    <xf numFmtId="0" fontId="48" fillId="0" borderId="34" xfId="0" applyFont="1" applyBorder="1" applyAlignment="1">
      <alignment vertical="center"/>
    </xf>
    <xf numFmtId="168" fontId="37" fillId="0" borderId="41" xfId="0" applyNumberFormat="1" applyFont="1" applyBorder="1"/>
    <xf numFmtId="165" fontId="37" fillId="0" borderId="28" xfId="1" applyNumberFormat="1" applyFont="1" applyBorder="1"/>
    <xf numFmtId="165" fontId="37" fillId="0" borderId="41" xfId="1" applyNumberFormat="1" applyFont="1" applyBorder="1"/>
    <xf numFmtId="0" fontId="77" fillId="0" borderId="0" xfId="0" applyFont="1" applyBorder="1" applyAlignment="1">
      <alignment horizontal="left"/>
    </xf>
    <xf numFmtId="0" fontId="68" fillId="0" borderId="0" xfId="0" applyFont="1" applyBorder="1" applyAlignment="1">
      <alignment horizontal="left"/>
    </xf>
    <xf numFmtId="0" fontId="77" fillId="0" borderId="0" xfId="0" applyFont="1" applyBorder="1"/>
    <xf numFmtId="0" fontId="48" fillId="0" borderId="52" xfId="0" applyFont="1" applyBorder="1"/>
    <xf numFmtId="0" fontId="36" fillId="0" borderId="0" xfId="0" applyFont="1" applyAlignment="1">
      <alignment vertical="center"/>
    </xf>
    <xf numFmtId="164" fontId="48" fillId="0" borderId="28" xfId="0" applyNumberFormat="1" applyFont="1" applyBorder="1" applyAlignment="1">
      <alignment vertical="center"/>
    </xf>
    <xf numFmtId="0" fontId="35" fillId="0" borderId="17" xfId="0" applyFont="1" applyBorder="1" applyAlignment="1">
      <alignment vertical="center"/>
    </xf>
    <xf numFmtId="0" fontId="35" fillId="0" borderId="0" xfId="0" applyFont="1" applyAlignment="1">
      <alignment horizontal="left" vertical="center"/>
    </xf>
    <xf numFmtId="165" fontId="48" fillId="0" borderId="0" xfId="1" applyNumberFormat="1" applyFont="1" applyAlignment="1">
      <alignment vertical="center"/>
    </xf>
    <xf numFmtId="0" fontId="35" fillId="0" borderId="41" xfId="0" applyFont="1" applyBorder="1" applyAlignment="1">
      <alignment horizontal="center"/>
    </xf>
    <xf numFmtId="0" fontId="57" fillId="0" borderId="28" xfId="0" applyFont="1" applyBorder="1" applyAlignment="1">
      <alignment horizontal="center"/>
    </xf>
    <xf numFmtId="0" fontId="48" fillId="0" borderId="52" xfId="0" applyFont="1" applyBorder="1" applyAlignment="1">
      <alignment vertical="center"/>
    </xf>
    <xf numFmtId="9" fontId="70" fillId="3" borderId="1" xfId="1" applyNumberFormat="1" applyFont="1" applyFill="1" applyBorder="1" applyAlignment="1">
      <alignment horizontal="right"/>
    </xf>
    <xf numFmtId="165" fontId="70" fillId="3" borderId="1" xfId="1" applyNumberFormat="1" applyFont="1" applyFill="1" applyBorder="1" applyAlignment="1">
      <alignment horizontal="right"/>
    </xf>
    <xf numFmtId="0" fontId="70" fillId="3" borderId="3" xfId="0" applyFont="1" applyFill="1" applyBorder="1" applyAlignment="1">
      <alignment horizontal="left" vertical="center" indent="1"/>
    </xf>
    <xf numFmtId="0" fontId="51" fillId="0" borderId="0" xfId="0" applyFont="1" applyBorder="1" applyAlignment="1">
      <alignment horizontal="right"/>
    </xf>
    <xf numFmtId="0" fontId="51" fillId="0" borderId="0" xfId="0" applyFont="1" applyBorder="1" applyAlignment="1">
      <alignment horizontal="left" vertical="center"/>
    </xf>
    <xf numFmtId="0" fontId="51" fillId="0" borderId="0" xfId="0" applyFont="1" applyAlignment="1">
      <alignment horizontal="right" vertical="center"/>
    </xf>
    <xf numFmtId="165" fontId="51" fillId="0" borderId="0" xfId="0" applyNumberFormat="1" applyFont="1" applyFill="1" applyBorder="1" applyAlignment="1">
      <alignment horizontal="center"/>
    </xf>
    <xf numFmtId="0" fontId="48" fillId="0" borderId="28" xfId="0" applyFont="1" applyFill="1" applyBorder="1" applyAlignment="1">
      <alignment horizontal="center" vertical="center" wrapText="1"/>
    </xf>
    <xf numFmtId="169" fontId="34" fillId="0" borderId="0" xfId="0" applyNumberFormat="1" applyFont="1" applyBorder="1" applyAlignment="1">
      <alignment horizontal="right" vertical="center"/>
    </xf>
    <xf numFmtId="0" fontId="34" fillId="0" borderId="0" xfId="0" applyFont="1" applyBorder="1"/>
    <xf numFmtId="168" fontId="51" fillId="0" borderId="0" xfId="0" applyNumberFormat="1" applyFont="1" applyBorder="1" applyAlignment="1">
      <alignment horizontal="right" vertical="center"/>
    </xf>
    <xf numFmtId="0" fontId="70" fillId="3" borderId="3" xfId="0" applyFont="1" applyFill="1" applyBorder="1" applyAlignment="1">
      <alignment horizontal="left" indent="1"/>
    </xf>
    <xf numFmtId="9" fontId="70" fillId="3" borderId="82" xfId="1" applyNumberFormat="1" applyFont="1" applyFill="1" applyBorder="1" applyAlignment="1">
      <alignment horizontal="right" indent="1"/>
    </xf>
    <xf numFmtId="0" fontId="70" fillId="3" borderId="83" xfId="0" applyFont="1" applyFill="1" applyBorder="1" applyAlignment="1">
      <alignment horizontal="left" indent="1"/>
    </xf>
    <xf numFmtId="0" fontId="48" fillId="0" borderId="0" xfId="0" applyFont="1" applyBorder="1" applyAlignment="1">
      <alignment horizontal="center" vertical="center"/>
    </xf>
    <xf numFmtId="0" fontId="70" fillId="3" borderId="84" xfId="0" applyFont="1" applyFill="1" applyBorder="1" applyAlignment="1">
      <alignment horizontal="left" indent="1"/>
    </xf>
    <xf numFmtId="0" fontId="70" fillId="3" borderId="85" xfId="0" applyFont="1" applyFill="1" applyBorder="1" applyAlignment="1">
      <alignment horizontal="left" indent="1"/>
    </xf>
    <xf numFmtId="0" fontId="70" fillId="3" borderId="86" xfId="0" applyFont="1" applyFill="1" applyBorder="1" applyAlignment="1">
      <alignment horizontal="left" indent="1"/>
    </xf>
    <xf numFmtId="164" fontId="51" fillId="0" borderId="23" xfId="0" applyNumberFormat="1" applyFont="1" applyFill="1" applyBorder="1" applyAlignment="1">
      <alignment horizontal="right" vertical="center"/>
    </xf>
    <xf numFmtId="0" fontId="33" fillId="0" borderId="0" xfId="0" applyFont="1" applyAlignment="1">
      <alignment vertical="center"/>
    </xf>
    <xf numFmtId="0" fontId="33" fillId="0" borderId="0" xfId="0" applyFont="1"/>
    <xf numFmtId="0" fontId="33" fillId="0" borderId="0" xfId="0" applyFont="1" applyBorder="1" applyAlignment="1">
      <alignment horizontal="left" vertical="center"/>
    </xf>
    <xf numFmtId="0" fontId="68" fillId="0" borderId="0" xfId="0" applyFont="1" applyBorder="1"/>
    <xf numFmtId="0" fontId="68" fillId="0" borderId="0" xfId="0" applyFont="1" applyBorder="1" applyAlignment="1">
      <alignment horizontal="left" vertical="center" indent="1"/>
    </xf>
    <xf numFmtId="168" fontId="68" fillId="0" borderId="0" xfId="0" applyNumberFormat="1" applyFont="1" applyBorder="1"/>
    <xf numFmtId="0" fontId="68" fillId="0" borderId="0" xfId="0" applyFont="1" applyBorder="1" applyAlignment="1">
      <alignment horizontal="left" vertical="center" wrapText="1"/>
    </xf>
    <xf numFmtId="0" fontId="49" fillId="0" borderId="0" xfId="0" applyFont="1" applyBorder="1" applyAlignment="1"/>
    <xf numFmtId="0" fontId="33" fillId="0" borderId="17" xfId="0" applyFont="1" applyBorder="1" applyAlignment="1">
      <alignment horizontal="left"/>
    </xf>
    <xf numFmtId="0" fontId="37" fillId="0" borderId="17" xfId="0" applyFont="1" applyFill="1" applyBorder="1"/>
    <xf numFmtId="0" fontId="37" fillId="0" borderId="17" xfId="0" applyFont="1" applyBorder="1"/>
    <xf numFmtId="167" fontId="37" fillId="0" borderId="17" xfId="0" applyNumberFormat="1" applyFont="1" applyBorder="1"/>
    <xf numFmtId="167" fontId="37" fillId="0" borderId="35" xfId="0" applyNumberFormat="1" applyFont="1" applyBorder="1"/>
    <xf numFmtId="167" fontId="37" fillId="0" borderId="34" xfId="0" applyNumberFormat="1" applyFont="1" applyBorder="1"/>
    <xf numFmtId="166" fontId="37" fillId="0" borderId="34" xfId="1" applyNumberFormat="1" applyFont="1" applyBorder="1"/>
    <xf numFmtId="167" fontId="48" fillId="0" borderId="34" xfId="0" applyNumberFormat="1" applyFont="1" applyBorder="1"/>
    <xf numFmtId="0" fontId="79" fillId="0" borderId="0" xfId="0" applyFont="1" applyBorder="1" applyAlignment="1">
      <alignment horizontal="left" vertical="center"/>
    </xf>
    <xf numFmtId="0" fontId="84" fillId="0" borderId="0" xfId="0" applyFont="1" applyFill="1" applyBorder="1" applyAlignment="1">
      <alignment horizontal="center" vertical="center"/>
    </xf>
    <xf numFmtId="0" fontId="49" fillId="0" borderId="2" xfId="0" applyFont="1" applyFill="1" applyBorder="1" applyAlignment="1">
      <alignment horizontal="left"/>
    </xf>
    <xf numFmtId="0" fontId="49" fillId="0" borderId="2" xfId="0" applyFont="1" applyFill="1" applyBorder="1" applyAlignment="1">
      <alignment horizontal="left" vertical="center"/>
    </xf>
    <xf numFmtId="171" fontId="48" fillId="0" borderId="0" xfId="0" applyNumberFormat="1" applyFont="1" applyFill="1"/>
    <xf numFmtId="0" fontId="33" fillId="0" borderId="52" xfId="0" applyFont="1" applyBorder="1"/>
    <xf numFmtId="3" fontId="49" fillId="2" borderId="4" xfId="1" applyNumberFormat="1" applyFont="1" applyFill="1" applyBorder="1" applyAlignment="1">
      <alignment horizontal="center" vertical="center"/>
    </xf>
    <xf numFmtId="0" fontId="78" fillId="0" borderId="0" xfId="0" applyFont="1" applyAlignment="1">
      <alignment vertical="center"/>
    </xf>
    <xf numFmtId="9" fontId="70" fillId="0" borderId="0" xfId="1" applyNumberFormat="1" applyFont="1" applyFill="1" applyBorder="1" applyAlignment="1">
      <alignment horizontal="right" indent="1"/>
    </xf>
    <xf numFmtId="164" fontId="51" fillId="0" borderId="0" xfId="0" applyNumberFormat="1" applyFont="1"/>
    <xf numFmtId="0" fontId="68" fillId="5" borderId="2" xfId="0" applyFont="1" applyFill="1" applyBorder="1"/>
    <xf numFmtId="168" fontId="48" fillId="0" borderId="0" xfId="0" applyNumberFormat="1" applyFont="1"/>
    <xf numFmtId="168" fontId="48" fillId="0" borderId="0" xfId="0" applyNumberFormat="1" applyFont="1" applyFill="1" applyBorder="1"/>
    <xf numFmtId="0" fontId="48" fillId="0" borderId="0" xfId="0" applyFont="1" applyBorder="1" applyAlignment="1">
      <alignment horizontal="right" indent="1"/>
    </xf>
    <xf numFmtId="0" fontId="49" fillId="0" borderId="2" xfId="0" applyFont="1" applyFill="1" applyBorder="1" applyAlignment="1">
      <alignment vertical="center"/>
    </xf>
    <xf numFmtId="0" fontId="32" fillId="0" borderId="0" xfId="0" applyFont="1" applyFill="1" applyBorder="1" applyAlignment="1">
      <alignment horizontal="right" indent="1"/>
    </xf>
    <xf numFmtId="172" fontId="48" fillId="0" borderId="0" xfId="0" applyNumberFormat="1" applyFont="1"/>
    <xf numFmtId="167" fontId="48" fillId="0" borderId="88" xfId="0" applyNumberFormat="1" applyFont="1" applyBorder="1"/>
    <xf numFmtId="0" fontId="48" fillId="0" borderId="0" xfId="0" applyFont="1" applyFill="1" applyAlignment="1">
      <alignment wrapText="1"/>
    </xf>
    <xf numFmtId="167" fontId="48" fillId="0" borderId="0" xfId="0" applyNumberFormat="1" applyFont="1" applyFill="1" applyBorder="1"/>
    <xf numFmtId="169" fontId="48" fillId="0" borderId="0" xfId="0" applyNumberFormat="1" applyFont="1" applyFill="1" applyBorder="1"/>
    <xf numFmtId="0" fontId="30" fillId="0" borderId="0" xfId="0" applyFont="1" applyBorder="1"/>
    <xf numFmtId="10" fontId="49" fillId="0" borderId="4" xfId="1" applyNumberFormat="1" applyFont="1" applyBorder="1"/>
    <xf numFmtId="168" fontId="49" fillId="0" borderId="4" xfId="0" applyNumberFormat="1" applyFont="1" applyBorder="1"/>
    <xf numFmtId="0" fontId="30" fillId="0" borderId="4" xfId="0" applyFont="1" applyBorder="1"/>
    <xf numFmtId="10" fontId="30" fillId="0" borderId="6" xfId="1" applyNumberFormat="1" applyFont="1" applyBorder="1"/>
    <xf numFmtId="10" fontId="30" fillId="0" borderId="72" xfId="1" applyNumberFormat="1" applyFont="1" applyBorder="1"/>
    <xf numFmtId="168" fontId="30" fillId="0" borderId="76" xfId="0" applyNumberFormat="1" applyFont="1" applyBorder="1"/>
    <xf numFmtId="168" fontId="30" fillId="0" borderId="6" xfId="0" applyNumberFormat="1" applyFont="1" applyBorder="1"/>
    <xf numFmtId="168" fontId="30" fillId="0" borderId="72" xfId="0" applyNumberFormat="1" applyFont="1" applyBorder="1"/>
    <xf numFmtId="10" fontId="30" fillId="0" borderId="76" xfId="1" applyNumberFormat="1" applyFont="1" applyBorder="1"/>
    <xf numFmtId="10" fontId="49" fillId="0" borderId="89" xfId="1" applyNumberFormat="1" applyFont="1" applyBorder="1"/>
    <xf numFmtId="168" fontId="49" fillId="0" borderId="89" xfId="0" applyNumberFormat="1" applyFont="1" applyBorder="1"/>
    <xf numFmtId="165" fontId="48" fillId="0" borderId="34" xfId="1" applyNumberFormat="1" applyFont="1" applyBorder="1"/>
    <xf numFmtId="167" fontId="48" fillId="0" borderId="41" xfId="0" applyNumberFormat="1" applyFont="1" applyBorder="1"/>
    <xf numFmtId="165" fontId="48" fillId="0" borderId="41" xfId="1" applyNumberFormat="1" applyFont="1" applyBorder="1"/>
    <xf numFmtId="173" fontId="48" fillId="0" borderId="0" xfId="0" applyNumberFormat="1" applyFont="1" applyAlignment="1">
      <alignment vertical="center"/>
    </xf>
    <xf numFmtId="167" fontId="34" fillId="0" borderId="0" xfId="0" applyNumberFormat="1" applyFont="1" applyBorder="1"/>
    <xf numFmtId="171" fontId="51" fillId="0" borderId="0" xfId="0" applyNumberFormat="1" applyFont="1" applyBorder="1" applyAlignment="1">
      <alignment horizontal="center"/>
    </xf>
    <xf numFmtId="165" fontId="57" fillId="0" borderId="0" xfId="0" applyNumberFormat="1" applyFont="1" applyBorder="1" applyAlignment="1">
      <alignment horizontal="center"/>
    </xf>
    <xf numFmtId="0" fontId="30" fillId="0" borderId="0" xfId="0" applyFont="1" applyBorder="1" applyAlignment="1">
      <alignment horizontal="left" vertical="center"/>
    </xf>
    <xf numFmtId="9" fontId="48" fillId="0" borderId="4" xfId="0" applyNumberFormat="1" applyFont="1" applyBorder="1"/>
    <xf numFmtId="0" fontId="30" fillId="3" borderId="1" xfId="0" applyFont="1" applyFill="1" applyBorder="1"/>
    <xf numFmtId="0" fontId="29" fillId="0" borderId="0" xfId="0" applyFont="1" applyBorder="1" applyAlignment="1">
      <alignment horizontal="left" vertical="center"/>
    </xf>
    <xf numFmtId="168" fontId="51" fillId="0" borderId="0" xfId="0" applyNumberFormat="1" applyFont="1" applyFill="1" applyBorder="1" applyAlignment="1">
      <alignment horizontal="right" vertical="center"/>
    </xf>
    <xf numFmtId="0" fontId="51" fillId="7" borderId="23" xfId="0" applyFont="1" applyFill="1" applyBorder="1" applyAlignment="1">
      <alignment horizontal="center" vertical="center"/>
    </xf>
    <xf numFmtId="0" fontId="28" fillId="0" borderId="0" xfId="0" applyFont="1"/>
    <xf numFmtId="168" fontId="51" fillId="0" borderId="0" xfId="0" applyNumberFormat="1" applyFont="1" applyFill="1" applyBorder="1" applyAlignment="1">
      <alignment horizontal="center"/>
    </xf>
    <xf numFmtId="172" fontId="51" fillId="0" borderId="0" xfId="0" applyNumberFormat="1" applyFont="1" applyFill="1" applyBorder="1" applyAlignment="1">
      <alignment horizontal="center"/>
    </xf>
    <xf numFmtId="0" fontId="28" fillId="0" borderId="0" xfId="0" applyFont="1" applyBorder="1"/>
    <xf numFmtId="0" fontId="28" fillId="0" borderId="0" xfId="0" applyFont="1" applyBorder="1" applyAlignment="1">
      <alignment horizontal="center" vertical="center" wrapText="1"/>
    </xf>
    <xf numFmtId="0" fontId="28" fillId="3" borderId="1" xfId="0" applyFont="1" applyFill="1" applyBorder="1" applyAlignment="1">
      <alignment vertical="center"/>
    </xf>
    <xf numFmtId="0" fontId="86" fillId="0" borderId="70" xfId="0" applyFont="1" applyFill="1" applyBorder="1" applyAlignment="1">
      <alignment horizontal="right" vertical="center" wrapText="1" indent="1"/>
    </xf>
    <xf numFmtId="0" fontId="86" fillId="0" borderId="4" xfId="0" applyFont="1" applyFill="1" applyBorder="1" applyAlignment="1">
      <alignment horizontal="right" vertical="center" wrapText="1" indent="1"/>
    </xf>
    <xf numFmtId="169" fontId="48" fillId="0" borderId="28" xfId="0" applyNumberFormat="1" applyFont="1" applyBorder="1"/>
    <xf numFmtId="167" fontId="48" fillId="3" borderId="67" xfId="0" applyNumberFormat="1" applyFont="1" applyFill="1" applyBorder="1" applyAlignment="1">
      <alignment vertical="center" shrinkToFit="1"/>
    </xf>
    <xf numFmtId="167" fontId="48" fillId="3" borderId="6" xfId="0" applyNumberFormat="1" applyFont="1" applyFill="1" applyBorder="1" applyAlignment="1">
      <alignment vertical="center" shrinkToFit="1"/>
    </xf>
    <xf numFmtId="167" fontId="48" fillId="3" borderId="4" xfId="1" applyNumberFormat="1" applyFont="1" applyFill="1" applyBorder="1" applyAlignment="1">
      <alignment horizontal="center" vertical="center" shrinkToFit="1"/>
    </xf>
    <xf numFmtId="0" fontId="27" fillId="0" borderId="0" xfId="0" applyFont="1" applyBorder="1" applyAlignment="1">
      <alignment horizontal="left" vertical="center"/>
    </xf>
    <xf numFmtId="165" fontId="48" fillId="0" borderId="4" xfId="1" applyNumberFormat="1" applyFont="1" applyFill="1" applyBorder="1" applyAlignment="1">
      <alignment horizontal="center" vertical="center"/>
    </xf>
    <xf numFmtId="165" fontId="70" fillId="3" borderId="59" xfId="1" applyNumberFormat="1" applyFont="1" applyFill="1" applyBorder="1" applyAlignment="1">
      <alignment horizontal="right" indent="1" shrinkToFit="1"/>
    </xf>
    <xf numFmtId="0" fontId="27" fillId="0" borderId="0" xfId="0" applyFont="1"/>
    <xf numFmtId="0" fontId="87" fillId="0" borderId="0" xfId="0" applyFont="1" applyAlignment="1">
      <alignment horizontal="center" vertical="center"/>
    </xf>
    <xf numFmtId="167" fontId="49" fillId="0" borderId="34" xfId="0" applyNumberFormat="1" applyFont="1" applyBorder="1" applyAlignment="1">
      <alignment vertical="center" shrinkToFit="1"/>
    </xf>
    <xf numFmtId="167" fontId="48" fillId="0" borderId="28" xfId="0" applyNumberFormat="1" applyFont="1" applyBorder="1" applyAlignment="1">
      <alignment vertical="center" shrinkToFit="1"/>
    </xf>
    <xf numFmtId="165" fontId="48" fillId="0" borderId="28" xfId="1" applyNumberFormat="1" applyFont="1" applyBorder="1" applyAlignment="1">
      <alignment vertical="center"/>
    </xf>
    <xf numFmtId="0" fontId="27" fillId="0" borderId="0" xfId="0" applyFont="1" applyAlignment="1">
      <alignment horizontal="left" indent="1"/>
    </xf>
    <xf numFmtId="0" fontId="27" fillId="0" borderId="0" xfId="0" applyFont="1" applyBorder="1" applyAlignment="1">
      <alignment horizontal="left" indent="1"/>
    </xf>
    <xf numFmtId="0" fontId="33" fillId="0" borderId="0" xfId="0" quotePrefix="1" applyFont="1" applyAlignment="1">
      <alignment horizontal="left" vertical="center"/>
    </xf>
    <xf numFmtId="167" fontId="27" fillId="0" borderId="28" xfId="0" applyNumberFormat="1" applyFont="1" applyBorder="1" applyAlignment="1">
      <alignment vertical="center"/>
    </xf>
    <xf numFmtId="0" fontId="27" fillId="0" borderId="0" xfId="0" quotePrefix="1" applyFont="1" applyAlignment="1">
      <alignment horizontal="left" vertical="center"/>
    </xf>
    <xf numFmtId="165" fontId="49" fillId="0" borderId="34" xfId="1" applyNumberFormat="1" applyFont="1" applyBorder="1" applyAlignment="1">
      <alignment vertical="center"/>
    </xf>
    <xf numFmtId="0" fontId="49" fillId="0" borderId="0" xfId="0" applyFont="1" applyAlignment="1">
      <alignment horizontal="left" vertical="center"/>
    </xf>
    <xf numFmtId="0" fontId="26" fillId="0" borderId="0" xfId="0" applyFont="1" applyAlignment="1">
      <alignment horizontal="left" indent="1"/>
    </xf>
    <xf numFmtId="0" fontId="25" fillId="0" borderId="0" xfId="0" applyFont="1" applyAlignment="1">
      <alignment vertical="center"/>
    </xf>
    <xf numFmtId="168" fontId="48" fillId="0" borderId="53" xfId="0" applyNumberFormat="1" applyFont="1" applyBorder="1" applyAlignment="1">
      <alignment vertical="center"/>
    </xf>
    <xf numFmtId="0" fontId="25" fillId="0" borderId="11" xfId="0" applyFont="1" applyBorder="1" applyAlignment="1">
      <alignment vertical="center"/>
    </xf>
    <xf numFmtId="0" fontId="48" fillId="0" borderId="11" xfId="0" applyFont="1" applyBorder="1" applyAlignment="1">
      <alignment vertical="center"/>
    </xf>
    <xf numFmtId="166" fontId="48" fillId="0" borderId="90" xfId="1" applyNumberFormat="1" applyFont="1" applyBorder="1" applyAlignment="1">
      <alignment vertical="center"/>
    </xf>
    <xf numFmtId="0" fontId="48" fillId="0" borderId="91" xfId="0" applyFont="1" applyBorder="1" applyAlignment="1">
      <alignment vertical="center"/>
    </xf>
    <xf numFmtId="167" fontId="49" fillId="0" borderId="88" xfId="0" applyNumberFormat="1" applyFont="1" applyBorder="1" applyAlignment="1">
      <alignment vertical="center" shrinkToFit="1"/>
    </xf>
    <xf numFmtId="10" fontId="51" fillId="0" borderId="0" xfId="1" applyNumberFormat="1" applyFont="1" applyBorder="1" applyAlignment="1">
      <alignment horizontal="center"/>
    </xf>
    <xf numFmtId="166" fontId="48" fillId="0" borderId="0" xfId="1" applyNumberFormat="1" applyFont="1"/>
    <xf numFmtId="10" fontId="48" fillId="0" borderId="0" xfId="1" applyNumberFormat="1" applyFont="1" applyFill="1" applyBorder="1"/>
    <xf numFmtId="0" fontId="24" fillId="0" borderId="0" xfId="0" applyFont="1" applyBorder="1" applyAlignment="1">
      <alignment horizontal="left" indent="1"/>
    </xf>
    <xf numFmtId="0" fontId="24" fillId="0" borderId="0" xfId="0" applyFont="1" applyAlignment="1">
      <alignment horizontal="center" vertical="center" wrapText="1"/>
    </xf>
    <xf numFmtId="0" fontId="78" fillId="0" borderId="0" xfId="0" applyFont="1" applyAlignment="1">
      <alignment horizontal="center" vertical="center"/>
    </xf>
    <xf numFmtId="0" fontId="88" fillId="0" borderId="0" xfId="0" applyFont="1"/>
    <xf numFmtId="0" fontId="49" fillId="0" borderId="0" xfId="0" applyFont="1" applyFill="1" applyBorder="1"/>
    <xf numFmtId="0" fontId="44" fillId="0" borderId="47" xfId="0" applyFont="1" applyFill="1" applyBorder="1" applyAlignment="1">
      <alignment horizontal="center" vertical="center" wrapText="1"/>
    </xf>
    <xf numFmtId="0" fontId="48" fillId="0" borderId="47" xfId="0" applyFont="1" applyFill="1" applyBorder="1" applyAlignment="1">
      <alignment vertical="center"/>
    </xf>
    <xf numFmtId="0" fontId="23" fillId="0" borderId="28" xfId="0" applyFont="1" applyFill="1" applyBorder="1" applyAlignment="1">
      <alignment horizontal="center" vertical="center" wrapText="1"/>
    </xf>
    <xf numFmtId="167" fontId="48" fillId="0" borderId="34" xfId="0" applyNumberFormat="1" applyFont="1" applyBorder="1" applyAlignment="1">
      <alignment vertical="center"/>
    </xf>
    <xf numFmtId="0" fontId="49" fillId="0" borderId="91" xfId="0" applyFont="1" applyBorder="1"/>
    <xf numFmtId="167" fontId="49" fillId="0" borderId="88" xfId="0" applyNumberFormat="1" applyFont="1" applyBorder="1"/>
    <xf numFmtId="0" fontId="55" fillId="0" borderId="0" xfId="0" applyFont="1" applyAlignment="1">
      <alignment horizontal="left"/>
    </xf>
    <xf numFmtId="0" fontId="21" fillId="0" borderId="28" xfId="0" applyFont="1" applyFill="1" applyBorder="1" applyAlignment="1">
      <alignment horizontal="center" vertical="center" wrapText="1"/>
    </xf>
    <xf numFmtId="0" fontId="89" fillId="0" borderId="0" xfId="0" applyFont="1" applyFill="1" applyBorder="1"/>
    <xf numFmtId="0" fontId="18" fillId="0" borderId="0" xfId="0" applyFont="1" applyBorder="1" applyAlignment="1">
      <alignment horizontal="left" vertical="center"/>
    </xf>
    <xf numFmtId="167" fontId="48" fillId="0" borderId="55" xfId="0" applyNumberFormat="1" applyFont="1" applyBorder="1" applyAlignment="1">
      <alignment vertical="center"/>
    </xf>
    <xf numFmtId="0" fontId="17" fillId="0" borderId="7" xfId="0" applyFont="1" applyFill="1" applyBorder="1" applyAlignment="1">
      <alignment horizontal="center" vertical="center" wrapText="1"/>
    </xf>
    <xf numFmtId="164" fontId="48" fillId="0" borderId="7" xfId="0" applyNumberFormat="1" applyFont="1" applyBorder="1"/>
    <xf numFmtId="167" fontId="27" fillId="0" borderId="19" xfId="0" applyNumberFormat="1" applyFont="1" applyBorder="1" applyAlignment="1">
      <alignment vertical="center"/>
    </xf>
    <xf numFmtId="167" fontId="48" fillId="0" borderId="19" xfId="0" applyNumberFormat="1" applyFont="1" applyBorder="1" applyAlignment="1">
      <alignment vertical="center"/>
    </xf>
    <xf numFmtId="0" fontId="33" fillId="0" borderId="47" xfId="0" applyFont="1" applyBorder="1"/>
    <xf numFmtId="0" fontId="57" fillId="0" borderId="30" xfId="0" applyFont="1" applyBorder="1" applyAlignment="1">
      <alignment horizontal="center"/>
    </xf>
    <xf numFmtId="0" fontId="35" fillId="0" borderId="43" xfId="0" applyFont="1" applyBorder="1" applyAlignment="1">
      <alignment horizontal="center"/>
    </xf>
    <xf numFmtId="167" fontId="27" fillId="0" borderId="30" xfId="0" applyNumberFormat="1" applyFont="1" applyBorder="1" applyAlignment="1">
      <alignment vertical="center"/>
    </xf>
    <xf numFmtId="165" fontId="48" fillId="0" borderId="30" xfId="1" applyNumberFormat="1" applyFont="1" applyBorder="1" applyAlignment="1">
      <alignment vertical="center"/>
    </xf>
    <xf numFmtId="164" fontId="48" fillId="0" borderId="19" xfId="0" applyNumberFormat="1" applyFont="1" applyBorder="1" applyAlignment="1">
      <alignment vertical="center"/>
    </xf>
    <xf numFmtId="0" fontId="48" fillId="0" borderId="19" xfId="0" applyFont="1" applyBorder="1" applyAlignment="1">
      <alignment vertical="center"/>
    </xf>
    <xf numFmtId="167" fontId="48" fillId="0" borderId="30" xfId="0" applyNumberFormat="1" applyFont="1" applyBorder="1" applyAlignment="1">
      <alignment vertical="center" shrinkToFit="1"/>
    </xf>
    <xf numFmtId="167" fontId="49" fillId="0" borderId="35" xfId="0" applyNumberFormat="1" applyFont="1" applyBorder="1" applyAlignment="1">
      <alignment vertical="center" shrinkToFit="1"/>
    </xf>
    <xf numFmtId="0" fontId="48" fillId="0" borderId="92" xfId="0" applyFont="1" applyBorder="1" applyAlignment="1">
      <alignment vertical="center"/>
    </xf>
    <xf numFmtId="0" fontId="48" fillId="0" borderId="93" xfId="0" applyFont="1" applyBorder="1" applyAlignment="1">
      <alignment vertical="center"/>
    </xf>
    <xf numFmtId="168" fontId="48" fillId="0" borderId="94" xfId="0" applyNumberFormat="1" applyFont="1" applyBorder="1" applyAlignment="1">
      <alignment vertical="center"/>
    </xf>
    <xf numFmtId="166" fontId="48" fillId="0" borderId="30" xfId="1" applyNumberFormat="1" applyFont="1" applyBorder="1" applyAlignment="1">
      <alignment vertical="center"/>
    </xf>
    <xf numFmtId="166" fontId="48" fillId="0" borderId="95" xfId="1" applyNumberFormat="1" applyFont="1" applyBorder="1" applyAlignment="1">
      <alignment vertical="center"/>
    </xf>
    <xf numFmtId="167" fontId="49" fillId="0" borderId="96" xfId="0" applyNumberFormat="1" applyFont="1" applyBorder="1" applyAlignment="1">
      <alignment vertical="center" shrinkToFit="1"/>
    </xf>
    <xf numFmtId="0" fontId="22" fillId="5" borderId="19" xfId="0" applyFont="1" applyFill="1" applyBorder="1" applyAlignment="1">
      <alignment horizontal="center" vertical="center" wrapText="1"/>
    </xf>
    <xf numFmtId="164" fontId="48" fillId="5" borderId="19" xfId="0" applyNumberFormat="1" applyFont="1" applyFill="1" applyBorder="1"/>
    <xf numFmtId="0" fontId="48" fillId="5" borderId="19" xfId="0" applyFont="1" applyFill="1" applyBorder="1"/>
    <xf numFmtId="167" fontId="48" fillId="5" borderId="55" xfId="0" applyNumberFormat="1" applyFont="1" applyFill="1" applyBorder="1" applyAlignment="1">
      <alignment vertical="center"/>
    </xf>
    <xf numFmtId="0" fontId="16" fillId="5" borderId="28" xfId="0" applyFont="1" applyFill="1" applyBorder="1" applyAlignment="1">
      <alignment horizontal="center" vertical="center" wrapText="1"/>
    </xf>
    <xf numFmtId="164" fontId="48" fillId="5" borderId="28" xfId="0" applyNumberFormat="1" applyFont="1" applyFill="1" applyBorder="1"/>
    <xf numFmtId="0" fontId="48" fillId="5" borderId="28" xfId="0" applyFont="1" applyFill="1" applyBorder="1"/>
    <xf numFmtId="167" fontId="48" fillId="5" borderId="34" xfId="0" applyNumberFormat="1" applyFont="1" applyFill="1" applyBorder="1" applyAlignment="1">
      <alignment vertical="center"/>
    </xf>
    <xf numFmtId="0" fontId="16" fillId="0" borderId="49" xfId="0" applyFont="1" applyBorder="1" applyAlignment="1">
      <alignment horizontal="center"/>
    </xf>
    <xf numFmtId="0" fontId="24" fillId="0" borderId="52" xfId="0" applyFont="1" applyBorder="1" applyAlignment="1">
      <alignment horizontal="left" indent="1"/>
    </xf>
    <xf numFmtId="165" fontId="48" fillId="0" borderId="41" xfId="1" applyNumberFormat="1" applyFont="1" applyBorder="1" applyAlignment="1">
      <alignment vertical="center"/>
    </xf>
    <xf numFmtId="0" fontId="16" fillId="0" borderId="0" xfId="0" applyFont="1" applyFill="1" applyBorder="1" applyAlignment="1">
      <alignment horizontal="left" vertical="center" indent="1"/>
    </xf>
    <xf numFmtId="164" fontId="48" fillId="0" borderId="19" xfId="0" applyNumberFormat="1" applyFont="1" applyFill="1" applyBorder="1" applyAlignment="1">
      <alignment vertical="center"/>
    </xf>
    <xf numFmtId="167" fontId="48" fillId="0" borderId="30" xfId="0" applyNumberFormat="1" applyFont="1" applyFill="1" applyBorder="1" applyAlignment="1">
      <alignment vertical="center" shrinkToFit="1"/>
    </xf>
    <xf numFmtId="167" fontId="48" fillId="0" borderId="28" xfId="0" applyNumberFormat="1" applyFont="1" applyFill="1" applyBorder="1" applyAlignment="1">
      <alignment vertical="center" shrinkToFit="1"/>
    </xf>
    <xf numFmtId="0" fontId="33" fillId="0" borderId="19" xfId="0" applyFont="1" applyBorder="1"/>
    <xf numFmtId="0" fontId="33" fillId="0" borderId="56" xfId="0" applyFont="1" applyBorder="1"/>
    <xf numFmtId="165" fontId="48" fillId="0" borderId="43" xfId="1" applyNumberFormat="1" applyFont="1" applyBorder="1" applyAlignment="1">
      <alignment vertical="center"/>
    </xf>
    <xf numFmtId="0" fontId="48" fillId="0" borderId="97" xfId="0" applyFont="1" applyBorder="1"/>
    <xf numFmtId="0" fontId="74" fillId="0" borderId="97" xfId="0" applyFont="1" applyBorder="1"/>
    <xf numFmtId="164" fontId="48" fillId="0" borderId="30" xfId="0" applyNumberFormat="1" applyFont="1" applyBorder="1" applyAlignment="1">
      <alignment vertical="center"/>
    </xf>
    <xf numFmtId="165" fontId="49" fillId="0" borderId="35" xfId="1" applyNumberFormat="1" applyFont="1" applyBorder="1" applyAlignment="1">
      <alignment vertical="center"/>
    </xf>
    <xf numFmtId="164" fontId="49" fillId="0" borderId="55" xfId="0" applyNumberFormat="1" applyFont="1" applyBorder="1" applyAlignment="1">
      <alignment vertical="center"/>
    </xf>
    <xf numFmtId="173" fontId="48" fillId="0" borderId="0" xfId="0" applyNumberFormat="1" applyFont="1"/>
    <xf numFmtId="0" fontId="48" fillId="0" borderId="4" xfId="0" applyFont="1" applyBorder="1" applyAlignment="1">
      <alignment vertical="center"/>
    </xf>
    <xf numFmtId="0" fontId="15" fillId="0" borderId="0" xfId="0" applyFont="1" applyAlignment="1">
      <alignment horizontal="center" vertical="center" wrapText="1"/>
    </xf>
    <xf numFmtId="0" fontId="15" fillId="0" borderId="7" xfId="0" applyFont="1" applyFill="1" applyBorder="1" applyAlignment="1">
      <alignment horizontal="center" vertical="center" wrapText="1"/>
    </xf>
    <xf numFmtId="167" fontId="49" fillId="0" borderId="98" xfId="0" applyNumberFormat="1" applyFont="1" applyBorder="1" applyAlignment="1">
      <alignment vertical="center" shrinkToFit="1"/>
    </xf>
    <xf numFmtId="0" fontId="57" fillId="0" borderId="19" xfId="0" applyFont="1" applyBorder="1" applyAlignment="1">
      <alignment horizontal="right" vertical="center"/>
    </xf>
    <xf numFmtId="165" fontId="49" fillId="0" borderId="46" xfId="1" applyNumberFormat="1" applyFont="1" applyBorder="1" applyAlignment="1">
      <alignment vertical="center"/>
    </xf>
    <xf numFmtId="0" fontId="57" fillId="0" borderId="45" xfId="0" applyFont="1" applyBorder="1" applyAlignment="1">
      <alignment horizontal="center"/>
    </xf>
    <xf numFmtId="0" fontId="50" fillId="0" borderId="0" xfId="0" applyFont="1" applyAlignment="1">
      <alignment vertical="center"/>
    </xf>
    <xf numFmtId="0" fontId="50" fillId="0" borderId="0" xfId="0" quotePrefix="1" applyFont="1" applyAlignment="1">
      <alignment horizontal="center" vertical="center"/>
    </xf>
    <xf numFmtId="0" fontId="90" fillId="0" borderId="0" xfId="0" applyFont="1" applyBorder="1"/>
    <xf numFmtId="0" fontId="85" fillId="0" borderId="0" xfId="0" applyFont="1" applyBorder="1" applyAlignment="1">
      <alignment horizontal="right" vertical="center"/>
    </xf>
    <xf numFmtId="166" fontId="48" fillId="0" borderId="0" xfId="1" applyNumberFormat="1"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1"/>
    </xf>
    <xf numFmtId="0" fontId="48" fillId="7" borderId="0" xfId="0" applyFont="1" applyFill="1" applyAlignment="1">
      <alignment vertical="center"/>
    </xf>
    <xf numFmtId="164" fontId="48" fillId="7" borderId="19" xfId="0" applyNumberFormat="1" applyFont="1" applyFill="1" applyBorder="1" applyAlignment="1">
      <alignment vertical="center"/>
    </xf>
    <xf numFmtId="167" fontId="48" fillId="7" borderId="30" xfId="0" applyNumberFormat="1" applyFont="1" applyFill="1" applyBorder="1" applyAlignment="1">
      <alignment vertical="center"/>
    </xf>
    <xf numFmtId="167" fontId="48" fillId="7" borderId="28" xfId="0" applyNumberFormat="1" applyFont="1" applyFill="1" applyBorder="1" applyAlignment="1">
      <alignment vertical="center"/>
    </xf>
    <xf numFmtId="164" fontId="48" fillId="7" borderId="30" xfId="0" applyNumberFormat="1" applyFont="1" applyFill="1" applyBorder="1" applyAlignment="1">
      <alignment vertical="center"/>
    </xf>
    <xf numFmtId="164" fontId="48" fillId="7" borderId="28" xfId="0" applyNumberFormat="1" applyFont="1" applyFill="1" applyBorder="1" applyAlignment="1">
      <alignment vertical="center"/>
    </xf>
    <xf numFmtId="164" fontId="48" fillId="0" borderId="43" xfId="0" applyNumberFormat="1" applyFont="1" applyBorder="1" applyAlignment="1">
      <alignment vertical="center"/>
    </xf>
    <xf numFmtId="164" fontId="48" fillId="0" borderId="41" xfId="0" applyNumberFormat="1" applyFont="1" applyBorder="1" applyAlignment="1">
      <alignment vertical="center"/>
    </xf>
    <xf numFmtId="164" fontId="48" fillId="0" borderId="45" xfId="0" applyNumberFormat="1" applyFont="1" applyBorder="1" applyAlignment="1">
      <alignment vertical="center"/>
    </xf>
    <xf numFmtId="164" fontId="48" fillId="0" borderId="57" xfId="0" applyNumberFormat="1" applyFont="1" applyBorder="1" applyAlignment="1">
      <alignment vertical="center"/>
    </xf>
    <xf numFmtId="0" fontId="48" fillId="7" borderId="0" xfId="0" applyFont="1" applyFill="1"/>
    <xf numFmtId="0" fontId="48" fillId="7" borderId="47" xfId="0" applyFont="1" applyFill="1" applyBorder="1"/>
    <xf numFmtId="0" fontId="65" fillId="7" borderId="0" xfId="0" applyFont="1" applyFill="1" applyBorder="1" applyAlignment="1">
      <alignment vertical="center"/>
    </xf>
    <xf numFmtId="0" fontId="48" fillId="7" borderId="0" xfId="0" applyFont="1" applyFill="1" applyBorder="1"/>
    <xf numFmtId="0" fontId="33" fillId="7" borderId="47" xfId="0" applyFont="1" applyFill="1" applyBorder="1"/>
    <xf numFmtId="0" fontId="35" fillId="7" borderId="30" xfId="0" applyFont="1" applyFill="1" applyBorder="1" applyAlignment="1">
      <alignment horizontal="center"/>
    </xf>
    <xf numFmtId="0" fontId="35" fillId="7" borderId="28" xfId="0" applyFont="1" applyFill="1" applyBorder="1" applyAlignment="1">
      <alignment horizontal="center"/>
    </xf>
    <xf numFmtId="0" fontId="14" fillId="0" borderId="4" xfId="0" applyFont="1" applyBorder="1" applyAlignment="1">
      <alignment horizontal="left" vertical="center"/>
    </xf>
    <xf numFmtId="165" fontId="48" fillId="0" borderId="4" xfId="1" applyNumberFormat="1" applyFont="1" applyBorder="1" applyAlignment="1">
      <alignment vertical="center"/>
    </xf>
    <xf numFmtId="0" fontId="48" fillId="0" borderId="4" xfId="0" applyFont="1" applyBorder="1" applyAlignment="1">
      <alignment horizontal="left" vertical="center" indent="2"/>
    </xf>
    <xf numFmtId="0" fontId="68" fillId="0" borderId="4" xfId="0" applyFont="1" applyBorder="1" applyAlignment="1">
      <alignment horizontal="left" vertical="center"/>
    </xf>
    <xf numFmtId="0" fontId="48" fillId="0" borderId="0" xfId="0" applyFont="1" applyBorder="1" applyAlignment="1">
      <alignment horizontal="left" vertical="center" indent="2"/>
    </xf>
    <xf numFmtId="165" fontId="48" fillId="0" borderId="0" xfId="1" applyNumberFormat="1" applyFont="1" applyBorder="1" applyAlignment="1">
      <alignment vertical="center"/>
    </xf>
    <xf numFmtId="165" fontId="68" fillId="0" borderId="28" xfId="1" applyNumberFormat="1" applyFont="1" applyBorder="1"/>
    <xf numFmtId="165" fontId="48" fillId="0" borderId="72" xfId="1" applyNumberFormat="1" applyFont="1" applyBorder="1" applyAlignment="1">
      <alignment vertical="center"/>
    </xf>
    <xf numFmtId="0" fontId="70" fillId="0" borderId="0" xfId="0" applyFont="1" applyAlignment="1">
      <alignment vertical="center"/>
    </xf>
    <xf numFmtId="0" fontId="91" fillId="0" borderId="0" xfId="0" applyFont="1" applyAlignment="1">
      <alignment vertical="center"/>
    </xf>
    <xf numFmtId="0" fontId="65" fillId="0" borderId="0" xfId="0" applyFont="1" applyAlignment="1">
      <alignment horizontal="left"/>
    </xf>
    <xf numFmtId="0" fontId="37" fillId="0" borderId="4" xfId="0" applyFont="1" applyBorder="1" applyAlignment="1">
      <alignment horizontal="left" vertical="center" indent="2"/>
    </xf>
    <xf numFmtId="0" fontId="13" fillId="0" borderId="0" xfId="0" applyFont="1"/>
    <xf numFmtId="0" fontId="13" fillId="0" borderId="0" xfId="0" applyFont="1" applyBorder="1" applyAlignment="1">
      <alignment horizontal="center" vertical="center" wrapText="1"/>
    </xf>
    <xf numFmtId="0" fontId="13" fillId="0" borderId="28" xfId="0" applyFont="1" applyBorder="1"/>
    <xf numFmtId="0" fontId="13" fillId="0" borderId="28" xfId="0" applyFont="1" applyBorder="1" applyAlignment="1">
      <alignment vertical="center"/>
    </xf>
    <xf numFmtId="0" fontId="13" fillId="5" borderId="28" xfId="0" applyFont="1" applyFill="1" applyBorder="1"/>
    <xf numFmtId="166" fontId="13" fillId="0" borderId="28" xfId="1" applyNumberFormat="1" applyFont="1" applyBorder="1"/>
    <xf numFmtId="0" fontId="65" fillId="0" borderId="4" xfId="0" applyFont="1" applyBorder="1" applyAlignment="1">
      <alignment horizontal="left"/>
    </xf>
    <xf numFmtId="0" fontId="13" fillId="0" borderId="4" xfId="0" applyFont="1" applyBorder="1"/>
    <xf numFmtId="165" fontId="13" fillId="0" borderId="4" xfId="0" applyNumberFormat="1" applyFont="1" applyBorder="1"/>
    <xf numFmtId="0" fontId="65" fillId="0" borderId="70" xfId="0" applyFont="1" applyBorder="1" applyAlignment="1">
      <alignment horizontal="left"/>
    </xf>
    <xf numFmtId="0" fontId="13" fillId="0" borderId="70" xfId="0" applyFont="1" applyBorder="1"/>
    <xf numFmtId="165" fontId="13" fillId="0" borderId="70" xfId="0" applyNumberFormat="1" applyFont="1" applyBorder="1"/>
    <xf numFmtId="0" fontId="13" fillId="0" borderId="7" xfId="0" applyFont="1" applyBorder="1" applyAlignment="1">
      <alignment horizontal="center"/>
    </xf>
    <xf numFmtId="165" fontId="13" fillId="0" borderId="99" xfId="0" applyNumberFormat="1" applyFont="1" applyBorder="1"/>
    <xf numFmtId="165" fontId="13" fillId="0" borderId="6" xfId="0" applyNumberFormat="1" applyFont="1" applyBorder="1"/>
    <xf numFmtId="0" fontId="13" fillId="0" borderId="0" xfId="0" applyFont="1" applyBorder="1" applyAlignment="1">
      <alignment horizontal="center"/>
    </xf>
    <xf numFmtId="0" fontId="13" fillId="0" borderId="0" xfId="0" applyFont="1" applyAlignment="1">
      <alignment horizontal="left" vertical="center"/>
    </xf>
    <xf numFmtId="0" fontId="50" fillId="0" borderId="0" xfId="0" quotePrefix="1" applyFont="1" applyAlignment="1">
      <alignment horizontal="left" vertical="center"/>
    </xf>
    <xf numFmtId="0" fontId="48" fillId="0" borderId="52" xfId="0" applyFont="1" applyBorder="1" applyAlignment="1">
      <alignment horizontal="left" vertical="center" indent="2"/>
    </xf>
    <xf numFmtId="166" fontId="51" fillId="0" borderId="0" xfId="1" applyNumberFormat="1" applyFont="1" applyAlignment="1">
      <alignment horizontal="right" vertical="center"/>
    </xf>
    <xf numFmtId="165" fontId="70" fillId="0" borderId="0" xfId="1" applyNumberFormat="1" applyFont="1" applyAlignment="1">
      <alignment vertical="center"/>
    </xf>
    <xf numFmtId="0" fontId="92" fillId="0" borderId="0" xfId="0" applyFont="1" applyAlignment="1">
      <alignment horizontal="left" vertical="center"/>
    </xf>
    <xf numFmtId="0" fontId="92" fillId="0" borderId="0" xfId="0" applyFont="1" applyAlignment="1">
      <alignment vertical="center"/>
    </xf>
    <xf numFmtId="0" fontId="92" fillId="0" borderId="0" xfId="0" applyFont="1"/>
    <xf numFmtId="0" fontId="92" fillId="0" borderId="39" xfId="0" applyFont="1" applyBorder="1" applyAlignment="1">
      <alignment horizontal="center" vertical="center"/>
    </xf>
    <xf numFmtId="168" fontId="92" fillId="0" borderId="6" xfId="0" applyNumberFormat="1" applyFont="1" applyBorder="1" applyAlignment="1">
      <alignment vertical="center"/>
    </xf>
    <xf numFmtId="0" fontId="12" fillId="3" borderId="1" xfId="0" applyFont="1" applyFill="1" applyBorder="1"/>
    <xf numFmtId="0" fontId="95" fillId="0" borderId="0" xfId="0" applyFont="1" applyFill="1" applyBorder="1" applyAlignment="1">
      <alignment horizontal="left" vertical="center"/>
    </xf>
    <xf numFmtId="3" fontId="38" fillId="2" borderId="4" xfId="1" applyNumberFormat="1" applyFont="1" applyFill="1" applyBorder="1" applyAlignment="1">
      <alignment horizontal="center" vertical="center"/>
    </xf>
    <xf numFmtId="0" fontId="11" fillId="0" borderId="0" xfId="0" applyFont="1"/>
    <xf numFmtId="0" fontId="10" fillId="0" borderId="0" xfId="0" applyFont="1"/>
    <xf numFmtId="0" fontId="92" fillId="0" borderId="0" xfId="0" applyFont="1" applyAlignment="1">
      <alignment wrapText="1"/>
    </xf>
    <xf numFmtId="0" fontId="24" fillId="7" borderId="0" xfId="0" applyFont="1" applyFill="1" applyBorder="1" applyAlignment="1">
      <alignment vertical="center"/>
    </xf>
    <xf numFmtId="0" fontId="33" fillId="7" borderId="19" xfId="0" applyFont="1" applyFill="1" applyBorder="1"/>
    <xf numFmtId="165" fontId="48" fillId="7" borderId="30" xfId="1" applyNumberFormat="1" applyFont="1" applyFill="1" applyBorder="1" applyAlignment="1">
      <alignment vertical="center"/>
    </xf>
    <xf numFmtId="165" fontId="48" fillId="7" borderId="28" xfId="1" applyNumberFormat="1" applyFont="1" applyFill="1" applyBorder="1" applyAlignment="1">
      <alignment vertical="center"/>
    </xf>
    <xf numFmtId="0" fontId="9" fillId="0" borderId="0" xfId="0" applyFont="1" applyBorder="1" applyAlignment="1">
      <alignment horizontal="left" indent="1"/>
    </xf>
    <xf numFmtId="167" fontId="33" fillId="0" borderId="47" xfId="0" applyNumberFormat="1" applyFont="1" applyBorder="1"/>
    <xf numFmtId="164" fontId="48" fillId="0" borderId="30" xfId="1" applyNumberFormat="1" applyFont="1" applyBorder="1" applyAlignment="1">
      <alignment vertical="center"/>
    </xf>
    <xf numFmtId="164" fontId="48" fillId="0" borderId="28" xfId="1" applyNumberFormat="1" applyFont="1" applyBorder="1" applyAlignment="1">
      <alignment vertical="center"/>
    </xf>
    <xf numFmtId="165" fontId="33" fillId="0" borderId="47" xfId="1" applyNumberFormat="1" applyFont="1" applyBorder="1"/>
    <xf numFmtId="0" fontId="9" fillId="0" borderId="0" xfId="0" applyFont="1"/>
    <xf numFmtId="0" fontId="27" fillId="0" borderId="11" xfId="0" applyFont="1" applyBorder="1" applyAlignment="1">
      <alignment horizontal="left" indent="1"/>
    </xf>
    <xf numFmtId="0" fontId="48" fillId="0" borderId="11" xfId="0" applyFont="1" applyBorder="1"/>
    <xf numFmtId="164" fontId="48" fillId="0" borderId="103" xfId="0" applyNumberFormat="1" applyFont="1" applyBorder="1"/>
    <xf numFmtId="167" fontId="48" fillId="0" borderId="95" xfId="0" applyNumberFormat="1" applyFont="1" applyBorder="1" applyAlignment="1">
      <alignment vertical="center"/>
    </xf>
    <xf numFmtId="167" fontId="48" fillId="0" borderId="90" xfId="0" applyNumberFormat="1" applyFont="1" applyBorder="1" applyAlignment="1">
      <alignment vertical="center"/>
    </xf>
    <xf numFmtId="0" fontId="77" fillId="0" borderId="0" xfId="0" applyFont="1" applyAlignment="1">
      <alignment horizontal="right" vertical="center"/>
    </xf>
    <xf numFmtId="0" fontId="9" fillId="0" borderId="49" xfId="0" applyFont="1" applyBorder="1" applyAlignment="1">
      <alignment horizontal="center"/>
    </xf>
    <xf numFmtId="167" fontId="51" fillId="0" borderId="19" xfId="0" applyNumberFormat="1" applyFont="1" applyBorder="1" applyAlignment="1">
      <alignment horizontal="center" vertical="center"/>
    </xf>
    <xf numFmtId="0" fontId="27" fillId="0" borderId="104" xfId="0" applyFont="1" applyBorder="1" applyAlignment="1">
      <alignment horizontal="left" indent="1"/>
    </xf>
    <xf numFmtId="0" fontId="27" fillId="0" borderId="104" xfId="0" applyFont="1" applyBorder="1"/>
    <xf numFmtId="167" fontId="51" fillId="0" borderId="105" xfId="0" applyNumberFormat="1" applyFont="1" applyBorder="1" applyAlignment="1">
      <alignment horizontal="center" vertical="center"/>
    </xf>
    <xf numFmtId="167" fontId="27" fillId="0" borderId="106" xfId="0" applyNumberFormat="1" applyFont="1" applyBorder="1" applyAlignment="1">
      <alignment vertical="center"/>
    </xf>
    <xf numFmtId="167" fontId="27" fillId="0" borderId="107" xfId="0" applyNumberFormat="1" applyFont="1" applyBorder="1" applyAlignment="1">
      <alignment vertical="center"/>
    </xf>
    <xf numFmtId="0" fontId="27" fillId="0" borderId="108" xfId="0" applyFont="1" applyBorder="1" applyAlignment="1">
      <alignment horizontal="left" indent="1"/>
    </xf>
    <xf numFmtId="0" fontId="48" fillId="0" borderId="108" xfId="0" applyFont="1" applyBorder="1"/>
    <xf numFmtId="167" fontId="51" fillId="0" borderId="56" xfId="0" applyNumberFormat="1" applyFont="1" applyBorder="1" applyAlignment="1">
      <alignment horizontal="center" vertical="center"/>
    </xf>
    <xf numFmtId="167" fontId="48" fillId="0" borderId="43" xfId="0" applyNumberFormat="1" applyFont="1" applyBorder="1" applyAlignment="1">
      <alignment vertical="center"/>
    </xf>
    <xf numFmtId="167" fontId="48" fillId="0" borderId="41" xfId="0" applyNumberFormat="1" applyFont="1" applyBorder="1" applyAlignment="1">
      <alignment vertical="center"/>
    </xf>
    <xf numFmtId="0" fontId="27" fillId="0" borderId="109" xfId="0" applyFont="1" applyBorder="1" applyAlignment="1">
      <alignment horizontal="left" indent="1"/>
    </xf>
    <xf numFmtId="0" fontId="48" fillId="0" borderId="109" xfId="0" applyFont="1" applyBorder="1"/>
    <xf numFmtId="167" fontId="27" fillId="0" borderId="110" xfId="0" applyNumberFormat="1" applyFont="1" applyBorder="1" applyAlignment="1">
      <alignment vertical="center"/>
    </xf>
    <xf numFmtId="167" fontId="27" fillId="0" borderId="111" xfId="0" applyNumberFormat="1" applyFont="1" applyBorder="1" applyAlignment="1">
      <alignment vertical="center"/>
    </xf>
    <xf numFmtId="166" fontId="51" fillId="0" borderId="97" xfId="1" applyNumberFormat="1" applyFont="1" applyBorder="1" applyAlignment="1">
      <alignment horizontal="right" vertical="center"/>
    </xf>
    <xf numFmtId="164" fontId="48" fillId="0" borderId="97" xfId="0" applyNumberFormat="1" applyFont="1" applyBorder="1"/>
    <xf numFmtId="0" fontId="8" fillId="0" borderId="97" xfId="0" applyFont="1" applyBorder="1"/>
    <xf numFmtId="0" fontId="8" fillId="0" borderId="28" xfId="0" applyFont="1" applyBorder="1" applyAlignment="1">
      <alignment horizontal="center" vertical="center" wrapText="1"/>
    </xf>
    <xf numFmtId="0" fontId="8" fillId="0" borderId="0" xfId="0" applyFont="1" applyAlignment="1">
      <alignment vertical="center"/>
    </xf>
    <xf numFmtId="0" fontId="8" fillId="0" borderId="9" xfId="0" applyFont="1" applyBorder="1" applyAlignment="1">
      <alignment horizontal="center" vertical="center" wrapText="1"/>
    </xf>
    <xf numFmtId="0" fontId="48" fillId="0" borderId="17" xfId="0" applyFont="1" applyBorder="1"/>
    <xf numFmtId="167" fontId="51" fillId="0" borderId="55" xfId="0" applyNumberFormat="1" applyFont="1" applyBorder="1" applyAlignment="1">
      <alignment horizontal="center" vertical="center"/>
    </xf>
    <xf numFmtId="167" fontId="27" fillId="0" borderId="35" xfId="0" applyNumberFormat="1" applyFont="1" applyBorder="1" applyAlignment="1">
      <alignment vertical="center"/>
    </xf>
    <xf numFmtId="167" fontId="27" fillId="0" borderId="34" xfId="0" applyNumberFormat="1" applyFont="1" applyBorder="1" applyAlignment="1">
      <alignment vertical="center"/>
    </xf>
    <xf numFmtId="0" fontId="49" fillId="0" borderId="17" xfId="0" applyFont="1" applyBorder="1"/>
    <xf numFmtId="167" fontId="81" fillId="0" borderId="55" xfId="0" applyNumberFormat="1" applyFont="1" applyBorder="1" applyAlignment="1">
      <alignment horizontal="center" vertical="center"/>
    </xf>
    <xf numFmtId="167" fontId="49" fillId="0" borderId="35" xfId="0" applyNumberFormat="1" applyFont="1" applyBorder="1" applyAlignment="1">
      <alignment vertical="center"/>
    </xf>
    <xf numFmtId="0" fontId="9" fillId="0" borderId="52" xfId="0" applyFont="1" applyBorder="1" applyAlignment="1">
      <alignment horizontal="left" vertical="center"/>
    </xf>
    <xf numFmtId="0" fontId="9" fillId="0" borderId="0"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49" fillId="0" borderId="17" xfId="0" applyFont="1" applyBorder="1" applyAlignment="1">
      <alignment horizontal="left" vertical="center"/>
    </xf>
    <xf numFmtId="0" fontId="32" fillId="0" borderId="0" xfId="0" applyFont="1" applyBorder="1" applyAlignment="1">
      <alignment horizontal="right" indent="1"/>
    </xf>
    <xf numFmtId="168" fontId="51" fillId="3" borderId="0" xfId="0" applyNumberFormat="1" applyFont="1" applyFill="1" applyBorder="1" applyAlignment="1">
      <alignment horizontal="right" vertical="center"/>
    </xf>
    <xf numFmtId="0" fontId="8" fillId="0" borderId="17" xfId="0" applyFont="1" applyBorder="1" applyAlignment="1">
      <alignment horizontal="left" vertical="center"/>
    </xf>
    <xf numFmtId="0" fontId="8" fillId="0" borderId="0" xfId="0" quotePrefix="1" applyFont="1" applyAlignment="1">
      <alignment horizontal="left" vertical="center"/>
    </xf>
    <xf numFmtId="0" fontId="8" fillId="0" borderId="0" xfId="0" quotePrefix="1" applyFont="1" applyAlignment="1">
      <alignment vertical="center"/>
    </xf>
    <xf numFmtId="0" fontId="49" fillId="0" borderId="0" xfId="0" applyFont="1" applyAlignment="1">
      <alignment vertical="center"/>
    </xf>
    <xf numFmtId="0" fontId="7" fillId="0" borderId="0" xfId="0" applyFont="1" applyBorder="1"/>
    <xf numFmtId="0" fontId="6" fillId="3" borderId="1" xfId="0" applyFont="1" applyFill="1" applyBorder="1"/>
    <xf numFmtId="0" fontId="49" fillId="3" borderId="1" xfId="0" applyFont="1" applyFill="1" applyBorder="1"/>
    <xf numFmtId="0" fontId="68" fillId="0" borderId="0" xfId="0" applyFont="1" applyBorder="1" applyAlignment="1">
      <alignment horizontal="left" vertical="top" wrapText="1"/>
    </xf>
    <xf numFmtId="0" fontId="5" fillId="0" borderId="0" xfId="0" quotePrefix="1" applyFont="1"/>
    <xf numFmtId="0" fontId="5" fillId="0" borderId="0" xfId="0" applyFont="1"/>
    <xf numFmtId="0" fontId="49" fillId="0" borderId="112" xfId="0" applyFont="1" applyBorder="1" applyAlignment="1">
      <alignment horizontal="center" vertical="center"/>
    </xf>
    <xf numFmtId="0" fontId="92" fillId="0" borderId="5" xfId="0" applyFont="1" applyBorder="1" applyAlignment="1">
      <alignment horizontal="left" vertical="center"/>
    </xf>
    <xf numFmtId="0" fontId="92" fillId="0" borderId="5" xfId="0" applyFont="1" applyBorder="1"/>
    <xf numFmtId="9" fontId="92" fillId="0" borderId="5" xfId="1" applyNumberFormat="1" applyFont="1" applyBorder="1"/>
    <xf numFmtId="0" fontId="92" fillId="0" borderId="87" xfId="0" applyFont="1" applyBorder="1" applyAlignment="1">
      <alignment horizontal="left" vertical="center"/>
    </xf>
    <xf numFmtId="0" fontId="92" fillId="0" borderId="87" xfId="0" applyFont="1" applyBorder="1"/>
    <xf numFmtId="9" fontId="92" fillId="0" borderId="87" xfId="0" applyNumberFormat="1" applyFont="1" applyBorder="1"/>
    <xf numFmtId="3" fontId="92" fillId="0" borderId="5" xfId="0" applyNumberFormat="1" applyFont="1" applyBorder="1"/>
    <xf numFmtId="3" fontId="92" fillId="0" borderId="87" xfId="0" applyNumberFormat="1" applyFont="1" applyBorder="1"/>
    <xf numFmtId="0" fontId="96" fillId="0" borderId="0" xfId="0" applyFont="1" applyBorder="1" applyAlignment="1">
      <alignment horizontal="left" vertical="center" wrapText="1"/>
    </xf>
    <xf numFmtId="0" fontId="92" fillId="0" borderId="0" xfId="0" applyFont="1" applyBorder="1" applyAlignment="1">
      <alignment horizontal="left" vertical="center"/>
    </xf>
    <xf numFmtId="0" fontId="92" fillId="0" borderId="0" xfId="0" applyFont="1" applyBorder="1" applyAlignment="1">
      <alignment vertical="center"/>
    </xf>
    <xf numFmtId="0" fontId="92" fillId="0" borderId="0" xfId="0" applyFont="1" applyBorder="1"/>
    <xf numFmtId="0" fontId="92" fillId="0" borderId="4" xfId="0" applyFont="1" applyBorder="1" applyAlignment="1">
      <alignment horizontal="left" vertical="center" indent="1"/>
    </xf>
    <xf numFmtId="0" fontId="92" fillId="0" borderId="4" xfId="0" applyFont="1" applyBorder="1" applyAlignment="1">
      <alignment vertical="center"/>
    </xf>
    <xf numFmtId="0" fontId="92" fillId="0" borderId="4" xfId="0" applyFont="1" applyBorder="1"/>
    <xf numFmtId="168" fontId="92" fillId="0" borderId="4" xfId="0" applyNumberFormat="1" applyFont="1" applyBorder="1"/>
    <xf numFmtId="0" fontId="92" fillId="0" borderId="87" xfId="0" applyFont="1" applyBorder="1" applyAlignment="1">
      <alignment horizontal="left" vertical="center" indent="1"/>
    </xf>
    <xf numFmtId="0" fontId="92" fillId="0" borderId="87" xfId="0" applyFont="1" applyBorder="1" applyAlignment="1">
      <alignment vertical="center"/>
    </xf>
    <xf numFmtId="168" fontId="92" fillId="0" borderId="87" xfId="0" applyNumberFormat="1" applyFont="1" applyBorder="1"/>
    <xf numFmtId="0" fontId="92" fillId="0" borderId="5" xfId="0" applyFont="1" applyBorder="1" applyAlignment="1">
      <alignment horizontal="left" vertical="center" indent="1"/>
    </xf>
    <xf numFmtId="0" fontId="92" fillId="0" borderId="5" xfId="0" applyFont="1" applyBorder="1" applyAlignment="1">
      <alignment vertical="center"/>
    </xf>
    <xf numFmtId="168" fontId="92" fillId="0" borderId="5" xfId="0" applyNumberFormat="1" applyFont="1" applyBorder="1"/>
    <xf numFmtId="0" fontId="96" fillId="0" borderId="0" xfId="0" applyFont="1" applyBorder="1" applyAlignment="1">
      <alignment horizontal="left" vertical="center"/>
    </xf>
    <xf numFmtId="0" fontId="48" fillId="0" borderId="0" xfId="0" applyFont="1" applyFill="1" applyBorder="1" applyAlignment="1">
      <alignment wrapText="1"/>
    </xf>
    <xf numFmtId="10" fontId="97" fillId="3" borderId="4" xfId="0" applyNumberFormat="1" applyFont="1" applyFill="1" applyBorder="1" applyAlignment="1">
      <alignment horizontal="center"/>
    </xf>
    <xf numFmtId="165" fontId="92" fillId="0" borderId="100" xfId="1" applyNumberFormat="1" applyFont="1" applyBorder="1" applyAlignment="1">
      <alignment horizontal="right"/>
    </xf>
    <xf numFmtId="0" fontId="92" fillId="0" borderId="102" xfId="0" applyFont="1" applyBorder="1" applyAlignment="1">
      <alignment horizontal="left" indent="1"/>
    </xf>
    <xf numFmtId="0" fontId="92" fillId="0" borderId="4" xfId="0" applyFont="1" applyBorder="1" applyAlignment="1">
      <alignment horizontal="left" indent="1"/>
    </xf>
    <xf numFmtId="165" fontId="92" fillId="0" borderId="101" xfId="1" applyNumberFormat="1" applyFont="1" applyBorder="1" applyAlignment="1">
      <alignment horizontal="right"/>
    </xf>
    <xf numFmtId="0" fontId="99" fillId="0" borderId="5" xfId="0" applyFont="1" applyBorder="1" applyAlignment="1">
      <alignment vertical="center"/>
    </xf>
    <xf numFmtId="0" fontId="92" fillId="0" borderId="116" xfId="0" applyFont="1" applyBorder="1" applyAlignment="1">
      <alignment horizontal="left" indent="1"/>
    </xf>
    <xf numFmtId="0" fontId="92" fillId="0" borderId="5" xfId="0" applyFont="1" applyBorder="1" applyAlignment="1">
      <alignment horizontal="left" indent="1"/>
    </xf>
    <xf numFmtId="0" fontId="92" fillId="0" borderId="52" xfId="0" applyFont="1" applyBorder="1" applyAlignment="1">
      <alignment vertical="center"/>
    </xf>
    <xf numFmtId="0" fontId="92" fillId="0" borderId="117" xfId="0" applyFont="1" applyBorder="1" applyAlignment="1">
      <alignment horizontal="left" vertical="center" indent="1"/>
    </xf>
    <xf numFmtId="0" fontId="92" fillId="0" borderId="52" xfId="0" applyFont="1" applyBorder="1" applyAlignment="1">
      <alignment horizontal="right" vertical="center"/>
    </xf>
    <xf numFmtId="0" fontId="92" fillId="0" borderId="52" xfId="0" applyFont="1" applyBorder="1" applyAlignment="1">
      <alignment horizontal="left" indent="1"/>
    </xf>
    <xf numFmtId="0" fontId="92" fillId="0" borderId="118" xfId="0" applyFont="1" applyBorder="1" applyAlignment="1">
      <alignment horizontal="center" vertical="center" wrapText="1"/>
    </xf>
    <xf numFmtId="0" fontId="92" fillId="0" borderId="119" xfId="0" applyFont="1" applyBorder="1" applyAlignment="1">
      <alignment horizontal="left" indent="1"/>
    </xf>
    <xf numFmtId="0" fontId="92" fillId="0" borderId="87" xfId="0" applyFont="1" applyBorder="1" applyAlignment="1">
      <alignment horizontal="left" indent="1"/>
    </xf>
    <xf numFmtId="165" fontId="92" fillId="0" borderId="120" xfId="1" applyNumberFormat="1" applyFont="1" applyBorder="1" applyAlignment="1">
      <alignment horizontal="right"/>
    </xf>
    <xf numFmtId="0" fontId="92" fillId="0" borderId="17" xfId="0" applyFont="1" applyBorder="1" applyAlignment="1">
      <alignment vertical="center"/>
    </xf>
    <xf numFmtId="0" fontId="92" fillId="0" borderId="17" xfId="0" applyFont="1" applyBorder="1"/>
    <xf numFmtId="0" fontId="92" fillId="0" borderId="121" xfId="0" applyFont="1" applyBorder="1" applyAlignment="1">
      <alignment horizontal="left" indent="1"/>
    </xf>
    <xf numFmtId="0" fontId="92" fillId="0" borderId="17" xfId="0" applyFont="1" applyBorder="1" applyAlignment="1">
      <alignment horizontal="left" indent="1"/>
    </xf>
    <xf numFmtId="165" fontId="92" fillId="0" borderId="122" xfId="1" applyNumberFormat="1" applyFont="1" applyBorder="1" applyAlignment="1">
      <alignment horizontal="right"/>
    </xf>
    <xf numFmtId="0" fontId="101" fillId="5" borderId="112" xfId="0" applyFont="1" applyFill="1" applyBorder="1" applyAlignment="1">
      <alignment horizontal="left" vertical="center"/>
    </xf>
    <xf numFmtId="0" fontId="96" fillId="0" borderId="0" xfId="0" applyFont="1" applyBorder="1"/>
    <xf numFmtId="0" fontId="92" fillId="0" borderId="0" xfId="0" applyFont="1" applyBorder="1" applyAlignment="1">
      <alignment horizontal="right" indent="1"/>
    </xf>
    <xf numFmtId="0" fontId="97" fillId="0" borderId="0" xfId="0" applyFont="1" applyBorder="1"/>
    <xf numFmtId="0" fontId="92" fillId="0" borderId="123" xfId="0" applyFont="1" applyBorder="1" applyAlignment="1">
      <alignment horizontal="center" vertical="center" wrapText="1"/>
    </xf>
    <xf numFmtId="165" fontId="92" fillId="0" borderId="124" xfId="1" applyNumberFormat="1" applyFont="1" applyBorder="1" applyAlignment="1">
      <alignment horizontal="right"/>
    </xf>
    <xf numFmtId="165" fontId="92" fillId="0" borderId="125" xfId="1" applyNumberFormat="1" applyFont="1" applyBorder="1" applyAlignment="1">
      <alignment horizontal="right"/>
    </xf>
    <xf numFmtId="165" fontId="92" fillId="0" borderId="126" xfId="1" applyNumberFormat="1" applyFont="1" applyBorder="1" applyAlignment="1">
      <alignment horizontal="right"/>
    </xf>
    <xf numFmtId="165" fontId="92" fillId="0" borderId="127" xfId="1" applyNumberFormat="1" applyFont="1" applyBorder="1" applyAlignment="1">
      <alignment horizontal="right"/>
    </xf>
    <xf numFmtId="0" fontId="48" fillId="0" borderId="112" xfId="0" applyFont="1" applyBorder="1" applyAlignment="1">
      <alignment horizontal="left" vertical="center"/>
    </xf>
    <xf numFmtId="0" fontId="48" fillId="0" borderId="112" xfId="0" applyFont="1" applyBorder="1"/>
    <xf numFmtId="0" fontId="49" fillId="0" borderId="0" xfId="0" applyFont="1" applyFill="1" applyBorder="1" applyAlignment="1">
      <alignment horizontal="center" vertical="center"/>
    </xf>
    <xf numFmtId="0" fontId="70" fillId="0" borderId="0" xfId="0" applyFont="1" applyBorder="1" applyAlignment="1">
      <alignment horizontal="left" vertical="center"/>
    </xf>
    <xf numFmtId="0" fontId="70" fillId="0" borderId="0" xfId="0" quotePrefix="1" applyFont="1" applyBorder="1" applyAlignment="1">
      <alignment horizontal="left" vertical="center"/>
    </xf>
    <xf numFmtId="0" fontId="98" fillId="0" borderId="112" xfId="0" applyFont="1" applyFill="1" applyBorder="1" applyAlignment="1">
      <alignment horizontal="left" vertical="center"/>
    </xf>
    <xf numFmtId="0" fontId="28" fillId="0" borderId="112" xfId="0" applyFont="1" applyFill="1" applyBorder="1" applyAlignment="1">
      <alignment horizontal="left" vertical="top" wrapText="1"/>
    </xf>
    <xf numFmtId="0" fontId="48" fillId="0" borderId="112" xfId="0" applyFont="1" applyFill="1" applyBorder="1" applyAlignment="1">
      <alignment wrapText="1"/>
    </xf>
    <xf numFmtId="0" fontId="101" fillId="0" borderId="112" xfId="0" applyFont="1" applyFill="1" applyBorder="1" applyAlignment="1">
      <alignment horizontal="left" vertical="center"/>
    </xf>
    <xf numFmtId="0" fontId="48" fillId="0" borderId="112" xfId="0" applyFont="1" applyBorder="1" applyAlignment="1">
      <alignment vertical="center" wrapText="1"/>
    </xf>
    <xf numFmtId="0" fontId="68" fillId="0" borderId="112" xfId="0" applyFont="1" applyBorder="1" applyAlignment="1">
      <alignment horizontal="left" vertical="top"/>
    </xf>
    <xf numFmtId="0" fontId="68" fillId="0" borderId="112" xfId="0" applyFont="1" applyBorder="1" applyAlignment="1">
      <alignment horizontal="left" vertical="center" wrapText="1"/>
    </xf>
    <xf numFmtId="0" fontId="68" fillId="0" borderId="112" xfId="0" applyFont="1" applyBorder="1"/>
    <xf numFmtId="0" fontId="99" fillId="0" borderId="114" xfId="0" applyFont="1" applyBorder="1"/>
    <xf numFmtId="0" fontId="99" fillId="0" borderId="113" xfId="0" applyFont="1" applyBorder="1"/>
    <xf numFmtId="1" fontId="48" fillId="2" borderId="4" xfId="1" applyNumberFormat="1" applyFont="1" applyFill="1" applyBorder="1" applyAlignment="1">
      <alignment horizontal="center" vertical="center"/>
    </xf>
    <xf numFmtId="0" fontId="48" fillId="0" borderId="4" xfId="0" applyFont="1" applyBorder="1" applyAlignment="1">
      <alignment vertical="center"/>
    </xf>
    <xf numFmtId="0" fontId="44" fillId="0" borderId="0" xfId="0" quotePrefix="1" applyFont="1" applyBorder="1" applyAlignment="1">
      <alignment horizontal="left" vertical="top" wrapText="1"/>
    </xf>
    <xf numFmtId="0" fontId="4" fillId="0" borderId="0" xfId="0" applyFont="1" applyBorder="1" applyAlignment="1">
      <alignment horizontal="center" vertical="center" wrapText="1"/>
    </xf>
    <xf numFmtId="0" fontId="4" fillId="0" borderId="0" xfId="0" applyFont="1" applyBorder="1"/>
    <xf numFmtId="0" fontId="78" fillId="0" borderId="0" xfId="0" applyFont="1"/>
    <xf numFmtId="0" fontId="4" fillId="3" borderId="1" xfId="0" applyFont="1" applyFill="1" applyBorder="1"/>
    <xf numFmtId="0" fontId="4" fillId="7" borderId="0" xfId="0" applyFont="1" applyFill="1" applyBorder="1" applyAlignment="1">
      <alignment vertical="center"/>
    </xf>
    <xf numFmtId="0" fontId="4" fillId="0" borderId="0" xfId="0" applyFont="1" applyAlignment="1">
      <alignment vertical="center"/>
    </xf>
    <xf numFmtId="0" fontId="4" fillId="0" borderId="91" xfId="0" applyFont="1" applyBorder="1" applyAlignment="1">
      <alignment vertical="center"/>
    </xf>
    <xf numFmtId="0" fontId="4" fillId="7" borderId="0" xfId="0" applyFont="1" applyFill="1" applyAlignment="1">
      <alignment horizontal="left" vertical="center"/>
    </xf>
    <xf numFmtId="0" fontId="48" fillId="0" borderId="129" xfId="0" applyFont="1" applyFill="1" applyBorder="1"/>
    <xf numFmtId="0" fontId="56" fillId="0" borderId="13" xfId="0" quotePrefix="1" applyFont="1" applyFill="1" applyBorder="1" applyAlignment="1">
      <alignment horizontal="center" vertical="center"/>
    </xf>
    <xf numFmtId="0" fontId="48" fillId="0" borderId="130" xfId="0" applyFont="1" applyFill="1" applyBorder="1"/>
    <xf numFmtId="0" fontId="56" fillId="0" borderId="13" xfId="0" applyFont="1" applyFill="1" applyBorder="1" applyAlignment="1">
      <alignment horizontal="center" vertical="center"/>
    </xf>
    <xf numFmtId="0" fontId="54" fillId="0" borderId="130" xfId="0" applyFont="1" applyFill="1" applyBorder="1" applyAlignment="1">
      <alignment vertical="center" wrapText="1"/>
    </xf>
    <xf numFmtId="0" fontId="56" fillId="0" borderId="131" xfId="0" applyFont="1" applyFill="1" applyBorder="1" applyAlignment="1">
      <alignment horizontal="center" vertical="center"/>
    </xf>
    <xf numFmtId="0" fontId="49" fillId="0" borderId="52" xfId="0" applyFont="1" applyBorder="1" applyAlignment="1">
      <alignment horizontal="center" vertical="center"/>
    </xf>
    <xf numFmtId="0" fontId="48" fillId="0" borderId="132" xfId="0" applyFont="1" applyFill="1" applyBorder="1"/>
    <xf numFmtId="0" fontId="56" fillId="0" borderId="128" xfId="0" applyFont="1" applyFill="1" applyBorder="1" applyAlignment="1">
      <alignment horizontal="center" vertical="center"/>
    </xf>
    <xf numFmtId="0" fontId="49" fillId="0" borderId="97" xfId="0" applyFont="1" applyBorder="1" applyAlignment="1">
      <alignment horizontal="center" vertical="center"/>
    </xf>
    <xf numFmtId="0" fontId="79" fillId="0" borderId="0" xfId="0" applyFont="1" applyBorder="1"/>
    <xf numFmtId="0" fontId="83" fillId="0" borderId="0" xfId="0" applyFont="1" applyBorder="1"/>
    <xf numFmtId="0" fontId="79" fillId="0" borderId="52" xfId="0" applyFont="1" applyBorder="1" applyAlignment="1">
      <alignment horizontal="left" vertical="center"/>
    </xf>
    <xf numFmtId="0" fontId="79" fillId="0" borderId="52" xfId="0" applyFont="1" applyBorder="1"/>
    <xf numFmtId="0" fontId="83" fillId="0" borderId="52" xfId="0" applyFont="1" applyBorder="1"/>
    <xf numFmtId="0" fontId="44" fillId="0" borderId="0" xfId="0" applyFont="1" applyBorder="1" applyAlignment="1">
      <alignment vertical="center"/>
    </xf>
    <xf numFmtId="0" fontId="48" fillId="5" borderId="0" xfId="0" applyFont="1" applyFill="1" applyBorder="1"/>
    <xf numFmtId="0" fontId="85" fillId="5" borderId="0" xfId="0" applyFont="1" applyFill="1" applyBorder="1"/>
    <xf numFmtId="0" fontId="85" fillId="0" borderId="0" xfId="0" applyFont="1" applyFill="1" applyBorder="1"/>
    <xf numFmtId="0" fontId="68" fillId="0" borderId="52" xfId="0" applyFont="1" applyBorder="1"/>
    <xf numFmtId="0" fontId="92" fillId="0" borderId="52" xfId="0" applyFont="1" applyBorder="1" applyAlignment="1">
      <alignment horizontal="left" vertical="center" indent="1"/>
    </xf>
    <xf numFmtId="0" fontId="92" fillId="0" borderId="52" xfId="0" applyFont="1" applyBorder="1"/>
    <xf numFmtId="168" fontId="92" fillId="0" borderId="52" xfId="0" applyNumberFormat="1" applyFont="1" applyBorder="1"/>
    <xf numFmtId="0" fontId="69" fillId="0" borderId="97" xfId="0" applyFont="1" applyBorder="1" applyAlignment="1">
      <alignment horizontal="left" vertical="center"/>
    </xf>
    <xf numFmtId="0" fontId="68" fillId="0" borderId="52" xfId="0" applyFont="1" applyBorder="1" applyAlignment="1">
      <alignment horizontal="left" vertical="center"/>
    </xf>
    <xf numFmtId="0" fontId="48" fillId="0" borderId="52" xfId="0" applyFont="1" applyBorder="1" applyAlignment="1">
      <alignment horizontal="left" vertical="center"/>
    </xf>
    <xf numFmtId="0" fontId="54" fillId="0" borderId="130" xfId="0" applyFont="1" applyFill="1" applyBorder="1" applyAlignment="1">
      <alignment horizontal="left" vertical="center" wrapText="1"/>
    </xf>
    <xf numFmtId="0" fontId="6" fillId="0" borderId="0" xfId="0" applyFont="1" applyBorder="1" applyAlignment="1">
      <alignment vertical="center"/>
    </xf>
    <xf numFmtId="0" fontId="48" fillId="0" borderId="130" xfId="0" applyFont="1" applyFill="1" applyBorder="1" applyAlignment="1">
      <alignment vertical="center"/>
    </xf>
    <xf numFmtId="0" fontId="20" fillId="0" borderId="0" xfId="0" applyFont="1" applyBorder="1" applyAlignment="1">
      <alignment vertical="center"/>
    </xf>
    <xf numFmtId="0" fontId="52" fillId="0" borderId="52" xfId="0" applyFont="1" applyBorder="1" applyAlignment="1">
      <alignment horizontal="left" vertical="center"/>
    </xf>
    <xf numFmtId="166" fontId="49" fillId="0" borderId="52" xfId="1" applyNumberFormat="1" applyFont="1" applyFill="1" applyBorder="1" applyAlignment="1">
      <alignment horizontal="right" vertical="center"/>
    </xf>
    <xf numFmtId="0" fontId="48" fillId="0" borderId="132" xfId="0" applyFont="1" applyFill="1" applyBorder="1" applyAlignment="1">
      <alignment vertical="center"/>
    </xf>
    <xf numFmtId="9" fontId="48" fillId="0" borderId="97" xfId="1" applyFont="1" applyFill="1" applyBorder="1" applyAlignment="1">
      <alignment horizontal="center"/>
    </xf>
    <xf numFmtId="0" fontId="49" fillId="0" borderId="52" xfId="0" applyFont="1" applyBorder="1" applyAlignment="1">
      <alignment horizontal="left" vertical="center"/>
    </xf>
    <xf numFmtId="9" fontId="48" fillId="0" borderId="52" xfId="1" applyNumberFormat="1" applyFont="1" applyFill="1" applyBorder="1" applyAlignment="1">
      <alignment horizontal="center" vertical="center"/>
    </xf>
    <xf numFmtId="0" fontId="54" fillId="0" borderId="52" xfId="0" applyFont="1" applyFill="1" applyBorder="1" applyAlignment="1">
      <alignment vertical="center" wrapText="1"/>
    </xf>
    <xf numFmtId="0" fontId="54" fillId="0" borderId="132" xfId="0" applyFont="1" applyFill="1" applyBorder="1" applyAlignment="1">
      <alignment vertical="center" wrapText="1"/>
    </xf>
    <xf numFmtId="0" fontId="48" fillId="0" borderId="0" xfId="0" applyFont="1" applyFill="1" applyBorder="1" applyAlignment="1">
      <alignment horizontal="right" indent="1"/>
    </xf>
    <xf numFmtId="0" fontId="57" fillId="0" borderId="130" xfId="0" applyFont="1" applyFill="1" applyBorder="1" applyAlignment="1">
      <alignment horizontal="left" indent="1"/>
    </xf>
    <xf numFmtId="9" fontId="48" fillId="0" borderId="52" xfId="1" applyFont="1" applyFill="1" applyBorder="1" applyAlignment="1">
      <alignment horizontal="center"/>
    </xf>
    <xf numFmtId="0" fontId="53" fillId="0" borderId="130" xfId="0" applyFont="1" applyFill="1" applyBorder="1" applyAlignment="1">
      <alignment horizontal="left" vertical="center" wrapText="1"/>
    </xf>
    <xf numFmtId="0" fontId="48" fillId="0" borderId="130" xfId="0" applyFont="1" applyFill="1" applyBorder="1" applyAlignment="1">
      <alignment horizontal="center" vertical="center"/>
    </xf>
    <xf numFmtId="167" fontId="48" fillId="0" borderId="130" xfId="1" applyNumberFormat="1" applyFont="1" applyFill="1" applyBorder="1" applyAlignment="1">
      <alignment horizontal="center" vertical="center"/>
    </xf>
    <xf numFmtId="9" fontId="48" fillId="0" borderId="130" xfId="1" applyFont="1" applyFill="1" applyBorder="1" applyAlignment="1">
      <alignment horizontal="center" vertical="center"/>
    </xf>
    <xf numFmtId="0" fontId="59" fillId="0" borderId="130" xfId="0" applyFont="1" applyFill="1" applyBorder="1"/>
    <xf numFmtId="0" fontId="48" fillId="0" borderId="52" xfId="0" applyFont="1" applyFill="1" applyBorder="1" applyAlignment="1">
      <alignment vertical="center"/>
    </xf>
    <xf numFmtId="9" fontId="48" fillId="0" borderId="52" xfId="1" applyFont="1" applyFill="1" applyBorder="1" applyAlignment="1">
      <alignment horizontal="center" vertical="center"/>
    </xf>
    <xf numFmtId="9" fontId="48" fillId="0" borderId="132" xfId="1" applyFont="1" applyFill="1" applyBorder="1" applyAlignment="1">
      <alignment horizontal="center" vertical="center"/>
    </xf>
    <xf numFmtId="0" fontId="57" fillId="0" borderId="0" xfId="0" applyFont="1" applyBorder="1" applyAlignment="1">
      <alignment horizontal="right" vertical="center"/>
    </xf>
    <xf numFmtId="0" fontId="65" fillId="0" borderId="0" xfId="0" applyFont="1" applyBorder="1" applyAlignment="1">
      <alignment vertical="center"/>
    </xf>
    <xf numFmtId="9" fontId="48" fillId="0" borderId="130" xfId="1" applyFont="1" applyFill="1" applyBorder="1" applyAlignment="1">
      <alignment horizontal="center"/>
    </xf>
    <xf numFmtId="0" fontId="48" fillId="0" borderId="130" xfId="0" applyFont="1" applyFill="1" applyBorder="1" applyAlignment="1">
      <alignment wrapText="1"/>
    </xf>
    <xf numFmtId="0" fontId="30" fillId="0" borderId="0" xfId="0" applyFont="1" applyBorder="1" applyAlignment="1">
      <alignment horizontal="left" vertical="top" wrapText="1"/>
    </xf>
    <xf numFmtId="0" fontId="28" fillId="0" borderId="0" xfId="0" applyFont="1" applyFill="1" applyBorder="1" applyAlignment="1">
      <alignment horizontal="left" vertical="top" wrapText="1"/>
    </xf>
    <xf numFmtId="0" fontId="92" fillId="0" borderId="0" xfId="0" applyFont="1" applyFill="1" applyBorder="1" applyAlignment="1">
      <alignment horizontal="left" vertical="top" wrapText="1"/>
    </xf>
    <xf numFmtId="0" fontId="30" fillId="0" borderId="0" xfId="0" applyFont="1" applyFill="1" applyBorder="1" applyAlignment="1">
      <alignment horizontal="center" vertical="center" wrapText="1"/>
    </xf>
    <xf numFmtId="0" fontId="48" fillId="0" borderId="52" xfId="0" applyFont="1" applyFill="1" applyBorder="1" applyAlignment="1">
      <alignment wrapText="1"/>
    </xf>
    <xf numFmtId="0" fontId="30" fillId="0" borderId="52" xfId="0" applyFont="1" applyFill="1" applyBorder="1" applyAlignment="1">
      <alignment wrapText="1"/>
    </xf>
    <xf numFmtId="0" fontId="48" fillId="0" borderId="132" xfId="0" applyFont="1" applyFill="1" applyBorder="1" applyAlignment="1">
      <alignment wrapText="1"/>
    </xf>
    <xf numFmtId="0" fontId="30" fillId="0" borderId="0" xfId="0" applyFont="1" applyFill="1" applyBorder="1" applyAlignment="1">
      <alignment wrapText="1"/>
    </xf>
    <xf numFmtId="0" fontId="48" fillId="0" borderId="97" xfId="0" applyFont="1" applyFill="1" applyBorder="1" applyAlignment="1">
      <alignment wrapText="1"/>
    </xf>
    <xf numFmtId="0" fontId="48" fillId="0" borderId="129" xfId="0" applyFont="1" applyFill="1" applyBorder="1" applyAlignment="1">
      <alignment wrapText="1"/>
    </xf>
    <xf numFmtId="10" fontId="97" fillId="0" borderId="0" xfId="0" applyNumberFormat="1" applyFont="1" applyBorder="1"/>
    <xf numFmtId="0" fontId="48" fillId="0" borderId="52" xfId="0" applyFont="1" applyBorder="1" applyAlignment="1">
      <alignment vertical="center" wrapText="1"/>
    </xf>
    <xf numFmtId="0" fontId="48" fillId="0" borderId="0" xfId="0" applyFont="1" applyBorder="1" applyAlignment="1">
      <alignment vertical="center" wrapText="1"/>
    </xf>
    <xf numFmtId="0" fontId="48" fillId="0" borderId="0" xfId="0" applyFont="1" applyBorder="1" applyAlignment="1">
      <alignment horizontal="left" vertical="center" indent="1"/>
    </xf>
    <xf numFmtId="0" fontId="49" fillId="0" borderId="52" xfId="0" applyFont="1" applyBorder="1"/>
    <xf numFmtId="0" fontId="48" fillId="0" borderId="52" xfId="0" applyFont="1" applyBorder="1" applyAlignment="1">
      <alignment horizontal="left" vertical="center" indent="1"/>
    </xf>
    <xf numFmtId="0" fontId="28" fillId="0" borderId="0" xfId="0" applyFont="1" applyBorder="1" applyAlignment="1">
      <alignment vertical="center"/>
    </xf>
    <xf numFmtId="0" fontId="38" fillId="0" borderId="0" xfId="0" applyFont="1" applyBorder="1"/>
    <xf numFmtId="0" fontId="49" fillId="0" borderId="52" xfId="0" applyFont="1" applyFill="1" applyBorder="1" applyAlignment="1">
      <alignment horizontal="center" vertical="center"/>
    </xf>
    <xf numFmtId="0" fontId="78" fillId="0" borderId="52" xfId="0" applyFont="1" applyBorder="1"/>
    <xf numFmtId="0" fontId="49" fillId="0" borderId="97" xfId="0" applyFont="1" applyBorder="1" applyAlignment="1">
      <alignment horizontal="left" vertical="center"/>
    </xf>
    <xf numFmtId="0" fontId="78" fillId="0" borderId="0" xfId="0" applyFont="1" applyAlignment="1">
      <alignment vertical="center" wrapText="1"/>
    </xf>
    <xf numFmtId="0" fontId="78" fillId="0" borderId="0" xfId="0" applyFont="1" applyBorder="1"/>
    <xf numFmtId="0" fontId="88" fillId="0" borderId="0" xfId="0" applyFont="1" applyBorder="1"/>
    <xf numFmtId="0" fontId="88" fillId="0" borderId="0" xfId="0" applyFont="1" applyBorder="1" applyAlignment="1">
      <alignment horizontal="left" vertical="center"/>
    </xf>
    <xf numFmtId="0" fontId="3" fillId="0" borderId="0" xfId="0" applyFont="1" applyBorder="1" applyAlignment="1">
      <alignment horizontal="center" vertical="center" wrapText="1"/>
    </xf>
    <xf numFmtId="0" fontId="3" fillId="0" borderId="52" xfId="0" applyFont="1" applyBorder="1"/>
    <xf numFmtId="0" fontId="3" fillId="0" borderId="0" xfId="0" applyFont="1" applyAlignment="1">
      <alignment horizontal="center" vertical="center"/>
    </xf>
    <xf numFmtId="0" fontId="3" fillId="0" borderId="0" xfId="0" applyFont="1" applyAlignment="1">
      <alignment horizontal="center"/>
    </xf>
    <xf numFmtId="0" fontId="27" fillId="0" borderId="0" xfId="0" applyFont="1" applyAlignment="1">
      <alignment horizontal="left" vertical="center" indent="1"/>
    </xf>
    <xf numFmtId="0" fontId="3" fillId="0" borderId="17" xfId="0" applyFont="1" applyBorder="1" applyAlignment="1">
      <alignment horizontal="left" vertical="center" indent="1"/>
    </xf>
    <xf numFmtId="167" fontId="51" fillId="0" borderId="133" xfId="0" applyNumberFormat="1" applyFont="1" applyBorder="1" applyAlignment="1">
      <alignment horizontal="center" vertical="center"/>
    </xf>
    <xf numFmtId="0" fontId="1" fillId="0" borderId="0" xfId="0" quotePrefix="1" applyFont="1" applyAlignment="1">
      <alignment horizontal="left" vertical="center"/>
    </xf>
    <xf numFmtId="164" fontId="1" fillId="3" borderId="134" xfId="1" applyNumberFormat="1" applyFont="1" applyFill="1" applyBorder="1" applyAlignment="1">
      <alignment horizontal="right" vertical="center"/>
    </xf>
    <xf numFmtId="166" fontId="48" fillId="0" borderId="17" xfId="1" applyNumberFormat="1" applyFont="1" applyFill="1" applyBorder="1" applyAlignment="1">
      <alignment vertical="center"/>
    </xf>
    <xf numFmtId="0" fontId="1" fillId="0" borderId="0" xfId="0" applyFont="1" applyAlignment="1">
      <alignment vertical="center"/>
    </xf>
    <xf numFmtId="165" fontId="1" fillId="3" borderId="134" xfId="1" applyNumberFormat="1" applyFont="1" applyFill="1" applyBorder="1" applyAlignment="1">
      <alignment horizontal="right" vertical="center"/>
    </xf>
    <xf numFmtId="0" fontId="1" fillId="0" borderId="0" xfId="0" applyFont="1" applyBorder="1" applyAlignment="1">
      <alignment horizontal="left" vertical="center" indent="1"/>
    </xf>
    <xf numFmtId="0" fontId="1" fillId="0" borderId="0" xfId="0" applyFont="1" applyBorder="1" applyAlignment="1">
      <alignment horizontal="left" vertical="center"/>
    </xf>
    <xf numFmtId="165" fontId="48" fillId="0" borderId="97" xfId="1" applyNumberFormat="1" applyFont="1" applyFill="1" applyBorder="1" applyAlignment="1">
      <alignment horizontal="left" vertical="center" indent="1"/>
    </xf>
    <xf numFmtId="0" fontId="48" fillId="0" borderId="137" xfId="0" applyFont="1" applyBorder="1" applyAlignment="1">
      <alignment horizontal="center" vertical="center"/>
    </xf>
    <xf numFmtId="0" fontId="1" fillId="0" borderId="0" xfId="0" applyFont="1" applyBorder="1" applyAlignment="1">
      <alignment vertical="center"/>
    </xf>
    <xf numFmtId="165" fontId="48" fillId="3" borderId="17" xfId="1" applyNumberFormat="1" applyFont="1" applyFill="1" applyBorder="1" applyAlignment="1">
      <alignment horizontal="center" vertical="center"/>
    </xf>
    <xf numFmtId="166" fontId="48" fillId="3" borderId="17" xfId="1" applyNumberFormat="1" applyFont="1" applyFill="1" applyBorder="1" applyAlignment="1">
      <alignment horizontal="center" vertical="center"/>
    </xf>
    <xf numFmtId="9" fontId="48" fillId="3" borderId="17" xfId="1" applyNumberFormat="1" applyFont="1" applyFill="1" applyBorder="1" applyAlignment="1">
      <alignment horizontal="center" vertical="center"/>
    </xf>
    <xf numFmtId="0" fontId="48" fillId="0" borderId="132" xfId="0" applyFont="1" applyBorder="1" applyAlignment="1">
      <alignment horizontal="center" vertical="center"/>
    </xf>
    <xf numFmtId="0" fontId="48" fillId="0" borderId="131" xfId="0" applyFont="1" applyBorder="1" applyAlignment="1">
      <alignment horizontal="center" vertical="center"/>
    </xf>
    <xf numFmtId="164" fontId="1" fillId="3" borderId="136" xfId="1" applyNumberFormat="1" applyFont="1" applyFill="1" applyBorder="1" applyAlignment="1">
      <alignment horizontal="right" vertical="center"/>
    </xf>
    <xf numFmtId="164" fontId="1" fillId="3" borderId="135" xfId="1" applyNumberFormat="1" applyFont="1" applyFill="1" applyBorder="1" applyAlignment="1">
      <alignment horizontal="right" vertical="center"/>
    </xf>
    <xf numFmtId="165" fontId="48" fillId="0" borderId="132" xfId="1" applyNumberFormat="1" applyFont="1" applyBorder="1" applyAlignment="1">
      <alignment horizontal="center" vertical="center"/>
    </xf>
    <xf numFmtId="165" fontId="1" fillId="3" borderId="136" xfId="1" applyNumberFormat="1" applyFont="1" applyFill="1" applyBorder="1" applyAlignment="1">
      <alignment horizontal="right" vertical="center"/>
    </xf>
    <xf numFmtId="165" fontId="1" fillId="3" borderId="135" xfId="1" applyNumberFormat="1" applyFont="1" applyFill="1" applyBorder="1" applyAlignment="1">
      <alignment horizontal="right" vertical="center"/>
    </xf>
    <xf numFmtId="165" fontId="48" fillId="0" borderId="0" xfId="1" applyNumberFormat="1" applyFont="1" applyFill="1" applyBorder="1" applyAlignment="1">
      <alignment horizontal="center" vertical="center"/>
    </xf>
    <xf numFmtId="165" fontId="1" fillId="3" borderId="136" xfId="1" applyNumberFormat="1" applyFont="1" applyFill="1" applyBorder="1" applyAlignment="1">
      <alignment horizontal="center" vertical="center"/>
    </xf>
    <xf numFmtId="165" fontId="1" fillId="3" borderId="134" xfId="1" applyNumberFormat="1" applyFont="1" applyFill="1" applyBorder="1" applyAlignment="1">
      <alignment horizontal="center" vertical="center"/>
    </xf>
    <xf numFmtId="165" fontId="1" fillId="3" borderId="135" xfId="1" applyNumberFormat="1" applyFont="1" applyFill="1" applyBorder="1" applyAlignment="1">
      <alignment horizontal="center" vertical="center"/>
    </xf>
    <xf numFmtId="168" fontId="48" fillId="0" borderId="4" xfId="0" applyNumberFormat="1" applyFont="1" applyBorder="1" applyAlignment="1">
      <alignment horizontal="center" vertical="center"/>
    </xf>
    <xf numFmtId="168" fontId="48" fillId="3" borderId="17" xfId="1" applyNumberFormat="1" applyFont="1" applyFill="1" applyBorder="1" applyAlignment="1">
      <alignment horizontal="center" vertical="center"/>
    </xf>
    <xf numFmtId="9" fontId="48" fillId="3" borderId="17" xfId="1" applyFont="1" applyFill="1" applyBorder="1" applyAlignment="1">
      <alignment horizontal="center" vertical="center"/>
    </xf>
    <xf numFmtId="0" fontId="48" fillId="3" borderId="17" xfId="0" applyFont="1" applyFill="1" applyBorder="1" applyAlignment="1">
      <alignment vertical="center"/>
    </xf>
    <xf numFmtId="0" fontId="48" fillId="3" borderId="17" xfId="0" applyFont="1" applyFill="1" applyBorder="1" applyAlignment="1">
      <alignment horizontal="center" vertical="center"/>
    </xf>
    <xf numFmtId="0" fontId="1" fillId="0" borderId="0" xfId="0" applyFont="1" applyFill="1" applyAlignment="1">
      <alignment vertical="center"/>
    </xf>
    <xf numFmtId="0" fontId="1" fillId="0" borderId="0" xfId="0" applyFont="1" applyFill="1" applyBorder="1" applyAlignment="1">
      <alignment horizontal="left" vertical="center"/>
    </xf>
    <xf numFmtId="0" fontId="48" fillId="0" borderId="0" xfId="0" applyFont="1" applyFill="1" applyBorder="1" applyAlignment="1">
      <alignment horizontal="left" vertical="center" indent="2"/>
    </xf>
    <xf numFmtId="165" fontId="48" fillId="3" borderId="17" xfId="1" applyNumberFormat="1" applyFont="1" applyFill="1" applyBorder="1" applyAlignment="1">
      <alignment horizontal="left" vertical="center" indent="1"/>
    </xf>
    <xf numFmtId="0" fontId="1" fillId="0" borderId="4" xfId="0" applyFont="1" applyBorder="1"/>
    <xf numFmtId="171" fontId="48" fillId="3" borderId="17" xfId="1" applyNumberFormat="1" applyFont="1" applyFill="1" applyBorder="1" applyAlignment="1">
      <alignment horizontal="center" vertical="center"/>
    </xf>
    <xf numFmtId="0" fontId="1" fillId="0" borderId="0" xfId="0" applyFont="1" applyFill="1" applyBorder="1" applyAlignment="1">
      <alignment vertical="center"/>
    </xf>
    <xf numFmtId="0" fontId="49" fillId="0" borderId="0" xfId="0" applyFont="1" applyAlignment="1">
      <alignment horizontal="center" vertical="center"/>
    </xf>
    <xf numFmtId="0" fontId="1" fillId="0" borderId="0" xfId="0" quotePrefix="1" applyFont="1" applyAlignment="1">
      <alignment horizontal="left" vertical="center" indent="1"/>
    </xf>
    <xf numFmtId="0" fontId="1" fillId="0" borderId="0" xfId="0" applyFont="1" applyAlignment="1">
      <alignment horizontal="left" vertical="center" indent="1"/>
    </xf>
    <xf numFmtId="0" fontId="50" fillId="0" borderId="0" xfId="0" applyFont="1" applyAlignment="1">
      <alignment horizontal="left" vertical="center" indent="1"/>
    </xf>
    <xf numFmtId="0" fontId="1" fillId="0" borderId="0" xfId="0" quotePrefix="1" applyFont="1" applyAlignment="1">
      <alignment horizontal="center" vertical="center"/>
    </xf>
    <xf numFmtId="0" fontId="1" fillId="0" borderId="0" xfId="0" applyFont="1" applyAlignment="1">
      <alignment horizontal="center" vertical="center"/>
    </xf>
    <xf numFmtId="0" fontId="1" fillId="0" borderId="4" xfId="0" applyFont="1" applyBorder="1" applyAlignment="1">
      <alignment horizontal="left" vertical="center" indent="2"/>
    </xf>
    <xf numFmtId="0" fontId="14" fillId="0" borderId="5" xfId="0" applyFont="1" applyBorder="1" applyAlignment="1">
      <alignment horizontal="left" vertical="center"/>
    </xf>
    <xf numFmtId="0" fontId="48" fillId="0" borderId="5" xfId="0" applyFont="1" applyBorder="1" applyAlignment="1">
      <alignment vertical="center"/>
    </xf>
    <xf numFmtId="165" fontId="48" fillId="0" borderId="5" xfId="1" applyNumberFormat="1" applyFont="1" applyBorder="1" applyAlignment="1">
      <alignment vertical="center"/>
    </xf>
    <xf numFmtId="0" fontId="92" fillId="0" borderId="9" xfId="0" applyFont="1" applyBorder="1" applyAlignment="1">
      <alignment vertical="center"/>
    </xf>
    <xf numFmtId="0" fontId="92" fillId="0" borderId="139" xfId="0" applyFont="1" applyBorder="1" applyAlignment="1">
      <alignment vertical="center"/>
    </xf>
    <xf numFmtId="0" fontId="35" fillId="0" borderId="52" xfId="0" applyFont="1" applyBorder="1" applyAlignment="1">
      <alignment horizontal="left" vertical="center"/>
    </xf>
    <xf numFmtId="165" fontId="48" fillId="0" borderId="52" xfId="1" applyNumberFormat="1" applyFont="1" applyBorder="1" applyAlignment="1">
      <alignment vertical="center"/>
    </xf>
    <xf numFmtId="0" fontId="1" fillId="0" borderId="41" xfId="0" applyFont="1" applyBorder="1" applyAlignment="1">
      <alignment horizontal="center" vertical="center"/>
    </xf>
    <xf numFmtId="0" fontId="1" fillId="0" borderId="140" xfId="0" applyFont="1" applyBorder="1" applyAlignment="1">
      <alignment horizontal="center" vertical="center"/>
    </xf>
    <xf numFmtId="165" fontId="48" fillId="0" borderId="138" xfId="1" applyNumberFormat="1" applyFont="1" applyBorder="1" applyAlignment="1">
      <alignment vertical="center"/>
    </xf>
    <xf numFmtId="168" fontId="92" fillId="0" borderId="114" xfId="0" applyNumberFormat="1" applyFont="1" applyBorder="1" applyAlignment="1">
      <alignment vertical="center"/>
    </xf>
    <xf numFmtId="0" fontId="1" fillId="0" borderId="49" xfId="0" applyFont="1" applyBorder="1" applyAlignment="1">
      <alignment horizontal="left" vertical="center" indent="2"/>
    </xf>
    <xf numFmtId="165" fontId="1" fillId="0" borderId="52" xfId="0" applyNumberFormat="1" applyFont="1" applyBorder="1" applyAlignment="1">
      <alignment vertical="center"/>
    </xf>
    <xf numFmtId="0" fontId="1" fillId="0" borderId="52" xfId="0" applyFont="1" applyBorder="1" applyAlignment="1">
      <alignment vertical="center"/>
    </xf>
    <xf numFmtId="0" fontId="1" fillId="0" borderId="50" xfId="0" applyFont="1" applyBorder="1" applyAlignment="1">
      <alignment horizontal="center" vertical="center" wrapText="1"/>
    </xf>
    <xf numFmtId="165" fontId="1" fillId="0" borderId="1" xfId="1" applyNumberFormat="1" applyFont="1" applyBorder="1" applyAlignment="1">
      <alignment vertical="center"/>
    </xf>
    <xf numFmtId="0" fontId="78" fillId="0" borderId="0" xfId="0" applyFont="1" applyFill="1" applyBorder="1" applyAlignment="1">
      <alignment horizontal="left" vertical="center" indent="3"/>
    </xf>
    <xf numFmtId="0" fontId="1" fillId="3" borderId="1" xfId="0" applyFont="1" applyFill="1" applyBorder="1"/>
    <xf numFmtId="0" fontId="48" fillId="3" borderId="3" xfId="0" applyFont="1" applyFill="1" applyBorder="1"/>
    <xf numFmtId="0" fontId="48" fillId="3" borderId="141" xfId="0" applyFont="1" applyFill="1" applyBorder="1"/>
    <xf numFmtId="0" fontId="48" fillId="3" borderId="9" xfId="0" applyFont="1" applyFill="1" applyBorder="1"/>
    <xf numFmtId="0" fontId="48" fillId="3" borderId="134" xfId="0" applyFont="1" applyFill="1" applyBorder="1"/>
    <xf numFmtId="0" fontId="78" fillId="0" borderId="2" xfId="0" applyFont="1" applyBorder="1" applyAlignment="1">
      <alignment horizontal="right"/>
    </xf>
    <xf numFmtId="0" fontId="78" fillId="0" borderId="4" xfId="0" applyFont="1" applyBorder="1" applyAlignment="1">
      <alignment vertical="center"/>
    </xf>
    <xf numFmtId="0" fontId="78" fillId="0" borderId="4" xfId="0" applyFont="1" applyBorder="1" applyAlignment="1">
      <alignment vertical="center" wrapText="1"/>
    </xf>
    <xf numFmtId="3" fontId="33" fillId="2" borderId="4" xfId="1" applyNumberFormat="1" applyFont="1" applyFill="1" applyBorder="1" applyAlignment="1">
      <alignment horizontal="left" vertical="center"/>
    </xf>
    <xf numFmtId="3" fontId="48" fillId="2" borderId="4" xfId="1" applyNumberFormat="1" applyFont="1" applyFill="1" applyBorder="1" applyAlignment="1">
      <alignment horizontal="left" vertical="center"/>
    </xf>
    <xf numFmtId="3" fontId="45" fillId="2" borderId="4" xfId="1" applyNumberFormat="1" applyFont="1" applyFill="1" applyBorder="1" applyAlignment="1">
      <alignment horizontal="left" vertical="center"/>
    </xf>
    <xf numFmtId="3" fontId="1" fillId="2" borderId="4" xfId="1" applyNumberFormat="1" applyFont="1" applyFill="1" applyBorder="1" applyAlignment="1">
      <alignment horizontal="left" vertical="center"/>
    </xf>
    <xf numFmtId="0" fontId="4" fillId="3" borderId="12" xfId="0" applyFont="1" applyFill="1" applyBorder="1" applyAlignment="1">
      <alignment vertical="center" wrapText="1"/>
    </xf>
    <xf numFmtId="0" fontId="4" fillId="3" borderId="0" xfId="0" applyFont="1" applyFill="1" applyBorder="1" applyAlignment="1">
      <alignment vertical="center" wrapText="1"/>
    </xf>
    <xf numFmtId="0" fontId="4" fillId="3" borderId="5" xfId="0" applyFont="1" applyFill="1" applyBorder="1" applyAlignment="1">
      <alignment vertical="center" wrapText="1"/>
    </xf>
    <xf numFmtId="0" fontId="48" fillId="2" borderId="69" xfId="0" applyFont="1" applyFill="1" applyBorder="1" applyAlignment="1">
      <alignment horizontal="left" vertical="center" wrapText="1" indent="1"/>
    </xf>
    <xf numFmtId="0" fontId="38" fillId="0" borderId="0" xfId="0" applyFont="1" applyBorder="1" applyAlignment="1">
      <alignment horizontal="left" vertical="center" wrapText="1"/>
    </xf>
    <xf numFmtId="0" fontId="44" fillId="0" borderId="0" xfId="0" applyFont="1" applyBorder="1" applyAlignment="1">
      <alignment horizontal="left" vertical="center" wrapText="1"/>
    </xf>
    <xf numFmtId="0" fontId="38" fillId="0" borderId="0" xfId="0" quotePrefix="1" applyFont="1" applyBorder="1" applyAlignment="1">
      <alignment horizontal="left" vertical="top" wrapText="1"/>
    </xf>
    <xf numFmtId="0" fontId="44" fillId="0" borderId="0" xfId="0" quotePrefix="1" applyFont="1" applyBorder="1" applyAlignment="1">
      <alignment horizontal="left" vertical="top" wrapText="1"/>
    </xf>
    <xf numFmtId="3" fontId="92" fillId="0" borderId="4" xfId="0" applyNumberFormat="1" applyFont="1" applyBorder="1" applyAlignment="1">
      <alignment horizontal="right" vertical="center"/>
    </xf>
    <xf numFmtId="3" fontId="92" fillId="0" borderId="87" xfId="0" applyNumberFormat="1" applyFont="1" applyBorder="1" applyAlignment="1">
      <alignment horizontal="right" vertical="center"/>
    </xf>
    <xf numFmtId="0" fontId="99" fillId="0" borderId="6" xfId="0" applyFont="1" applyBorder="1" applyAlignment="1">
      <alignment horizontal="left" vertical="center" wrapText="1"/>
    </xf>
    <xf numFmtId="0" fontId="99" fillId="0" borderId="113" xfId="0" applyFont="1" applyBorder="1" applyAlignment="1">
      <alignment horizontal="left" vertical="center" wrapText="1"/>
    </xf>
    <xf numFmtId="0" fontId="92" fillId="0" borderId="97" xfId="0" applyFont="1" applyBorder="1" applyAlignment="1">
      <alignment horizontal="left" vertical="center" wrapText="1"/>
    </xf>
    <xf numFmtId="0" fontId="92" fillId="0" borderId="5" xfId="0" applyFont="1" applyBorder="1" applyAlignment="1">
      <alignment horizontal="left" vertical="center" wrapText="1"/>
    </xf>
    <xf numFmtId="0" fontId="4" fillId="3" borderId="10"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19" fillId="0" borderId="0" xfId="0" applyFont="1" applyBorder="1" applyAlignment="1">
      <alignment horizontal="left" vertical="top" wrapText="1"/>
    </xf>
    <xf numFmtId="0" fontId="30" fillId="0" borderId="0" xfId="0" applyFont="1" applyBorder="1" applyAlignment="1">
      <alignment horizontal="left" vertical="top" wrapText="1"/>
    </xf>
    <xf numFmtId="0" fontId="12" fillId="0" borderId="0" xfId="0" applyFont="1" applyBorder="1" applyAlignment="1">
      <alignment horizontal="left" vertical="top" wrapText="1"/>
    </xf>
    <xf numFmtId="0" fontId="44" fillId="0" borderId="0" xfId="0" applyFont="1" applyBorder="1" applyAlignment="1">
      <alignment horizontal="left" vertical="top" wrapText="1"/>
    </xf>
    <xf numFmtId="0" fontId="48" fillId="0" borderId="4" xfId="0" applyFont="1" applyBorder="1" applyAlignment="1">
      <alignment vertical="center"/>
    </xf>
    <xf numFmtId="0" fontId="1" fillId="3" borderId="12" xfId="0" applyFont="1" applyFill="1" applyBorder="1" applyAlignment="1">
      <alignment vertical="center" wrapText="1"/>
    </xf>
    <xf numFmtId="1" fontId="48" fillId="2" borderId="4" xfId="1" applyNumberFormat="1" applyFont="1" applyFill="1" applyBorder="1" applyAlignment="1">
      <alignment horizontal="center" vertical="center"/>
    </xf>
    <xf numFmtId="0" fontId="4" fillId="3" borderId="12" xfId="0" applyFont="1" applyFill="1" applyBorder="1" applyAlignment="1">
      <alignment horizontal="left" vertical="center" wrapText="1"/>
    </xf>
    <xf numFmtId="0" fontId="4" fillId="3" borderId="5" xfId="0" applyFont="1" applyFill="1" applyBorder="1" applyAlignment="1">
      <alignment horizontal="left" vertical="center" wrapText="1"/>
    </xf>
    <xf numFmtId="0" fontId="2" fillId="3" borderId="12" xfId="0" applyFont="1" applyFill="1" applyBorder="1" applyAlignment="1">
      <alignment vertical="center" wrapText="1"/>
    </xf>
    <xf numFmtId="0" fontId="49" fillId="0" borderId="69" xfId="0" applyFont="1" applyFill="1" applyBorder="1" applyAlignment="1">
      <alignment horizontal="left" vertical="center" wrapText="1" indent="1"/>
    </xf>
    <xf numFmtId="0" fontId="48" fillId="2" borderId="4" xfId="0" applyFont="1" applyFill="1" applyBorder="1" applyAlignment="1">
      <alignment horizontal="left" vertical="center"/>
    </xf>
    <xf numFmtId="0" fontId="92" fillId="0" borderId="0" xfId="0" applyFont="1" applyBorder="1" applyAlignment="1">
      <alignment wrapText="1"/>
    </xf>
    <xf numFmtId="0" fontId="92" fillId="0" borderId="0" xfId="0" applyFont="1" applyBorder="1" applyAlignment="1">
      <alignment horizontal="left" vertical="top" wrapText="1"/>
    </xf>
    <xf numFmtId="9" fontId="92" fillId="0" borderId="97" xfId="1" applyFont="1" applyBorder="1" applyAlignment="1">
      <alignment vertical="center"/>
    </xf>
    <xf numFmtId="9" fontId="92" fillId="0" borderId="52" xfId="1" applyFont="1" applyBorder="1" applyAlignment="1">
      <alignment vertical="center"/>
    </xf>
    <xf numFmtId="0" fontId="92" fillId="0" borderId="115" xfId="0" applyFont="1" applyBorder="1" applyAlignment="1">
      <alignment vertical="center"/>
    </xf>
    <xf numFmtId="0" fontId="92" fillId="0" borderId="50" xfId="0" applyFont="1" applyBorder="1" applyAlignment="1">
      <alignment vertical="center"/>
    </xf>
    <xf numFmtId="3" fontId="97" fillId="0" borderId="97" xfId="0" applyNumberFormat="1" applyFont="1" applyBorder="1" applyAlignment="1">
      <alignment vertical="center" wrapText="1"/>
    </xf>
    <xf numFmtId="3" fontId="97" fillId="0" borderId="5" xfId="0" applyNumberFormat="1" applyFont="1" applyBorder="1" applyAlignment="1">
      <alignment vertical="center" wrapText="1"/>
    </xf>
    <xf numFmtId="0" fontId="92" fillId="0" borderId="115" xfId="0" applyFont="1" applyBorder="1" applyAlignment="1">
      <alignment vertical="center" wrapText="1"/>
    </xf>
    <xf numFmtId="0" fontId="92" fillId="0" borderId="114" xfId="0" applyFont="1" applyBorder="1" applyAlignment="1">
      <alignment vertical="center" wrapText="1"/>
    </xf>
    <xf numFmtId="0" fontId="92" fillId="0" borderId="0" xfId="0" applyFont="1" applyBorder="1" applyAlignment="1">
      <alignment horizontal="left" vertical="center" wrapText="1"/>
    </xf>
    <xf numFmtId="0" fontId="92" fillId="0" borderId="52" xfId="0" applyFont="1" applyBorder="1" applyAlignment="1">
      <alignment horizontal="left" vertical="center" wrapText="1"/>
    </xf>
    <xf numFmtId="0" fontId="92" fillId="0" borderId="7" xfId="0" applyFont="1" applyBorder="1" applyAlignment="1">
      <alignment vertical="center" wrapText="1"/>
    </xf>
    <xf numFmtId="0" fontId="92" fillId="0" borderId="50" xfId="0" applyFont="1" applyBorder="1" applyAlignment="1">
      <alignment vertical="center" wrapText="1"/>
    </xf>
    <xf numFmtId="3" fontId="92" fillId="0" borderId="0" xfId="0" applyNumberFormat="1" applyFont="1" applyBorder="1" applyAlignment="1">
      <alignment vertical="center" wrapText="1"/>
    </xf>
    <xf numFmtId="3" fontId="92" fillId="0" borderId="52" xfId="0" applyNumberFormat="1" applyFont="1" applyBorder="1" applyAlignment="1">
      <alignment vertical="center" wrapText="1"/>
    </xf>
    <xf numFmtId="0" fontId="92" fillId="0" borderId="0" xfId="0" applyFont="1" applyBorder="1" applyAlignment="1">
      <alignment vertical="center" wrapText="1"/>
    </xf>
    <xf numFmtId="0" fontId="92" fillId="0" borderId="0" xfId="0" applyFont="1" applyFill="1" applyBorder="1" applyAlignment="1">
      <alignment horizontal="left" vertical="top" wrapText="1"/>
    </xf>
    <xf numFmtId="0" fontId="92" fillId="0" borderId="12" xfId="0" applyFont="1" applyBorder="1" applyAlignment="1">
      <alignment horizontal="left" vertical="center" wrapText="1"/>
    </xf>
    <xf numFmtId="0" fontId="92" fillId="0" borderId="0" xfId="0" applyFont="1" applyBorder="1" applyAlignment="1">
      <alignment horizontal="center"/>
    </xf>
    <xf numFmtId="0" fontId="19" fillId="0" borderId="0" xfId="0" applyFont="1" applyFill="1" applyBorder="1"/>
    <xf numFmtId="0" fontId="28" fillId="0" borderId="0" xfId="0" applyFont="1" applyFill="1" applyBorder="1"/>
    <xf numFmtId="0" fontId="37" fillId="0" borderId="4" xfId="0" applyFont="1" applyBorder="1" applyAlignment="1">
      <alignment horizontal="left" vertical="center" indent="2"/>
    </xf>
    <xf numFmtId="0" fontId="33" fillId="0" borderId="0" xfId="0" applyFont="1" applyAlignment="1">
      <alignment vertical="top" wrapText="1"/>
    </xf>
    <xf numFmtId="0" fontId="48" fillId="0" borderId="4" xfId="0" applyFont="1" applyBorder="1" applyAlignment="1">
      <alignment horizontal="left" vertical="center" indent="2"/>
    </xf>
    <xf numFmtId="0" fontId="9" fillId="0" borderId="0" xfId="0" quotePrefix="1" applyFont="1" applyAlignment="1">
      <alignment vertical="center" wrapText="1"/>
    </xf>
    <xf numFmtId="0" fontId="25" fillId="0" borderId="0" xfId="0" quotePrefix="1" applyFont="1" applyAlignment="1">
      <alignment vertical="center" wrapText="1"/>
    </xf>
    <xf numFmtId="0" fontId="26" fillId="0" borderId="0" xfId="0" applyFont="1" applyAlignment="1">
      <alignment vertical="center"/>
    </xf>
    <xf numFmtId="165" fontId="48" fillId="3" borderId="17" xfId="1" applyNumberFormat="1" applyFont="1" applyFill="1" applyBorder="1" applyAlignment="1">
      <alignment horizontal="left" vertical="center" indent="2"/>
    </xf>
    <xf numFmtId="165" fontId="48" fillId="3" borderId="17" xfId="1" applyNumberFormat="1" applyFont="1" applyFill="1" applyBorder="1" applyAlignment="1">
      <alignment horizontal="center" vertical="center"/>
    </xf>
    <xf numFmtId="165" fontId="48" fillId="3" borderId="17" xfId="1" applyNumberFormat="1" applyFont="1" applyFill="1" applyBorder="1" applyAlignment="1">
      <alignment horizontal="left" vertical="center" indent="1"/>
    </xf>
    <xf numFmtId="0" fontId="12" fillId="3" borderId="12" xfId="0" applyFont="1" applyFill="1" applyBorder="1" applyAlignment="1">
      <alignment horizontal="left" vertical="center" wrapText="1"/>
    </xf>
    <xf numFmtId="0" fontId="33" fillId="3" borderId="12"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5" xfId="0" applyFont="1" applyFill="1" applyBorder="1" applyAlignment="1">
      <alignment horizontal="left" vertical="center" wrapText="1"/>
    </xf>
    <xf numFmtId="0" fontId="92" fillId="0" borderId="0" xfId="0" applyFont="1" applyBorder="1" applyAlignment="1">
      <alignment horizontal="center" vertical="center"/>
    </xf>
    <xf numFmtId="0" fontId="92" fillId="0" borderId="0" xfId="0" applyFont="1" applyAlignment="1">
      <alignment wrapText="1"/>
    </xf>
    <xf numFmtId="165" fontId="48" fillId="0" borderId="72" xfId="1" applyNumberFormat="1" applyFont="1" applyBorder="1" applyAlignment="1">
      <alignment horizontal="right" vertical="center"/>
    </xf>
    <xf numFmtId="165" fontId="48" fillId="0" borderId="4" xfId="1" applyNumberFormat="1" applyFont="1" applyBorder="1" applyAlignment="1">
      <alignment horizontal="right" vertical="center"/>
    </xf>
    <xf numFmtId="0" fontId="1" fillId="0" borderId="49" xfId="0" applyFont="1" applyBorder="1" applyAlignment="1">
      <alignment horizontal="center" vertical="center" wrapText="1"/>
    </xf>
    <xf numFmtId="0" fontId="1" fillId="0" borderId="52" xfId="0" applyFont="1" applyBorder="1" applyAlignment="1">
      <alignment horizontal="center" vertical="center" wrapText="1"/>
    </xf>
    <xf numFmtId="165" fontId="49" fillId="0" borderId="138" xfId="1" applyNumberFormat="1" applyFont="1" applyBorder="1" applyAlignment="1">
      <alignment horizontal="right" vertical="center"/>
    </xf>
    <xf numFmtId="165" fontId="49" fillId="0" borderId="5" xfId="1" applyNumberFormat="1" applyFont="1" applyBorder="1" applyAlignment="1">
      <alignment horizontal="right" vertical="center"/>
    </xf>
    <xf numFmtId="0" fontId="48" fillId="0" borderId="72" xfId="0" applyFont="1" applyBorder="1" applyAlignment="1">
      <alignment horizontal="right" vertical="center"/>
    </xf>
    <xf numFmtId="0" fontId="48" fillId="0" borderId="4" xfId="0" applyFont="1" applyBorder="1" applyAlignment="1">
      <alignment horizontal="right" vertical="center"/>
    </xf>
    <xf numFmtId="0" fontId="8" fillId="3" borderId="12" xfId="0" applyFont="1" applyFill="1" applyBorder="1" applyAlignment="1">
      <alignment horizontal="left" vertical="center" wrapText="1"/>
    </xf>
    <xf numFmtId="0" fontId="92" fillId="0" borderId="0" xfId="0" applyFont="1" applyAlignment="1">
      <alignment vertical="top" wrapText="1"/>
    </xf>
    <xf numFmtId="0" fontId="27" fillId="0" borderId="27" xfId="0" quotePrefix="1" applyFont="1" applyBorder="1" applyAlignment="1">
      <alignment horizontal="center" vertical="center" wrapText="1"/>
    </xf>
    <xf numFmtId="0" fontId="48" fillId="0" borderId="28" xfId="0" quotePrefix="1" applyFont="1" applyBorder="1" applyAlignment="1">
      <alignment horizontal="center" vertical="center" wrapText="1"/>
    </xf>
    <xf numFmtId="0" fontId="27" fillId="0" borderId="27" xfId="0" applyFont="1" applyBorder="1" applyAlignment="1">
      <alignment horizontal="center" vertical="center" wrapText="1"/>
    </xf>
    <xf numFmtId="0" fontId="48" fillId="0" borderId="28"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41" xfId="0" applyFont="1" applyBorder="1" applyAlignment="1">
      <alignment horizontal="center" vertical="center" wrapText="1"/>
    </xf>
    <xf numFmtId="0" fontId="33" fillId="0" borderId="27"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3" fillId="0" borderId="28" xfId="0" applyFont="1" applyFill="1" applyBorder="1" applyAlignment="1">
      <alignment horizontal="center" vertical="center" wrapText="1"/>
    </xf>
  </cellXfs>
  <cellStyles count="3">
    <cellStyle name="Hyperlink" xfId="2" builtinId="8"/>
    <cellStyle name="Normal" xfId="0" builtinId="0"/>
    <cellStyle name="Percent" xfId="1" builtinId="5"/>
  </cellStyles>
  <dxfs count="6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1" tint="0.499984740745262"/>
      </font>
      <fill>
        <patternFill patternType="none">
          <bgColor auto="1"/>
        </patternFill>
      </fill>
    </dxf>
    <dxf>
      <font>
        <b/>
        <i val="0"/>
        <color theme="1" tint="0.499984740745262"/>
      </font>
      <fill>
        <patternFill patternType="none">
          <bgColor auto="1"/>
        </patternFill>
      </fill>
    </dxf>
    <dxf>
      <font>
        <b/>
        <i val="0"/>
        <color theme="1" tint="0.499984740745262"/>
      </font>
      <fill>
        <patternFill patternType="none">
          <bgColor auto="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1" tint="0.499984740745262"/>
      </font>
      <fill>
        <patternFill patternType="none">
          <bgColor auto="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color theme="1" tint="0.499984740745262"/>
      </font>
      <fill>
        <patternFill patternType="none">
          <bgColor auto="1"/>
        </patternFill>
      </fill>
    </dxf>
    <dxf>
      <font>
        <b/>
        <i val="0"/>
        <color theme="1" tint="0.499984740745262"/>
      </font>
      <fill>
        <patternFill patternType="none">
          <bgColor auto="1"/>
        </patternFill>
      </fill>
    </dxf>
    <dxf>
      <font>
        <b/>
        <i val="0"/>
        <color theme="1" tint="0.499984740745262"/>
      </font>
      <fill>
        <patternFill patternType="none">
          <bgColor auto="1"/>
        </patternFill>
      </fill>
    </dxf>
    <dxf>
      <font>
        <color theme="0" tint="-0.34998626667073579"/>
      </font>
      <fill>
        <patternFill patternType="none">
          <bgColor auto="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font>
    </dxf>
    <dxf>
      <font>
        <color theme="0"/>
      </font>
    </dxf>
    <dxf>
      <font>
        <color theme="0"/>
      </font>
    </dxf>
    <dxf>
      <font>
        <color auto="1"/>
      </font>
      <fill>
        <patternFill>
          <bgColor theme="4"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auto="1"/>
      </font>
      <fill>
        <patternFill>
          <bgColor theme="4"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B050"/>
      </font>
      <fill>
        <patternFill patternType="none">
          <bgColor auto="1"/>
        </patternFill>
      </fill>
    </dxf>
    <dxf>
      <font>
        <b/>
        <i val="0"/>
        <color auto="1"/>
      </font>
      <fill>
        <patternFill>
          <bgColor rgb="FFFFFFCC"/>
        </patternFill>
      </fill>
    </dxf>
    <dxf>
      <font>
        <b/>
        <i val="0"/>
        <color auto="1"/>
      </font>
      <fill>
        <patternFill>
          <bgColor rgb="FFFFFFCC"/>
        </patternFill>
      </fill>
    </dxf>
  </dxfs>
  <tableStyles count="0" defaultTableStyle="TableStyleMedium2" defaultPivotStyle="PivotStyleLight16"/>
  <colors>
    <mruColors>
      <color rgb="FFD9D9D9"/>
      <color rgb="FF0070C0"/>
      <color rgb="FFFFFFCC"/>
      <color rgb="FF8064A2"/>
      <color rgb="FF000000"/>
      <color rgb="FFFF9900"/>
      <color rgb="FFC6D9F1"/>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1"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GB" sz="1000" b="0" i="1">
                <a:solidFill>
                  <a:schemeClr val="tx1">
                    <a:lumMod val="75000"/>
                    <a:lumOff val="25000"/>
                  </a:schemeClr>
                </a:solidFill>
                <a:latin typeface="Arial" panose="020B0604020202020204" pitchFamily="34" charset="0"/>
                <a:cs typeface="Arial" panose="020B0604020202020204" pitchFamily="34" charset="0"/>
              </a:rPr>
              <a:t>Annual change in business tax</a:t>
            </a:r>
            <a:r>
              <a:rPr lang="en-GB" sz="1000" b="0" i="1" baseline="0">
                <a:solidFill>
                  <a:schemeClr val="tx1">
                    <a:lumMod val="75000"/>
                    <a:lumOff val="25000"/>
                  </a:schemeClr>
                </a:solidFill>
                <a:latin typeface="Arial" panose="020B0604020202020204" pitchFamily="34" charset="0"/>
                <a:cs typeface="Arial" panose="020B0604020202020204" pitchFamily="34" charset="0"/>
              </a:rPr>
              <a:t> base</a:t>
            </a:r>
            <a:endParaRPr lang="en-GB" sz="1000" b="0" i="1">
              <a:solidFill>
                <a:schemeClr val="tx1">
                  <a:lumMod val="75000"/>
                  <a:lumOff val="25000"/>
                </a:schemeClr>
              </a:solidFill>
              <a:latin typeface="Arial" panose="020B0604020202020204" pitchFamily="34" charset="0"/>
              <a:cs typeface="Arial" panose="020B0604020202020204" pitchFamily="34" charset="0"/>
            </a:endParaRPr>
          </a:p>
        </c:rich>
      </c:tx>
      <c:layout>
        <c:manualLayout>
          <c:xMode val="edge"/>
          <c:yMode val="edge"/>
          <c:x val="0.26227077865266835"/>
          <c:y val="0"/>
        </c:manualLayout>
      </c:layout>
      <c:overlay val="0"/>
      <c:spPr>
        <a:noFill/>
        <a:ln>
          <a:noFill/>
        </a:ln>
        <a:effectLst/>
      </c:spPr>
      <c:txPr>
        <a:bodyPr rot="0" spcFirstLastPara="1" vertOverflow="ellipsis" vert="horz" wrap="square" anchor="ctr" anchorCtr="1"/>
        <a:lstStyle/>
        <a:p>
          <a:pPr>
            <a:defRPr sz="1000" b="0" i="1" u="none" strike="noStrike" kern="1200" spc="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0555555555555555E-2"/>
          <c:y val="0.1036806942668296"/>
          <c:w val="0.93888888888888888"/>
          <c:h val="0.51800363821467044"/>
        </c:manualLayout>
      </c:layout>
      <c:barChart>
        <c:barDir val="col"/>
        <c:grouping val="clustered"/>
        <c:varyColors val="0"/>
        <c:ser>
          <c:idx val="0"/>
          <c:order val="0"/>
          <c:spPr>
            <a:solidFill>
              <a:srgbClr val="D9D9D9">
                <a:alpha val="89804"/>
              </a:srgbClr>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InputsB!$AJ$6:$AY$6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cat>
          <c:val>
            <c:numRef>
              <c:f>InputsB!$AJ$336:$AY$336</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C69A-426E-9A6F-61814950FAD4}"/>
            </c:ext>
          </c:extLst>
        </c:ser>
        <c:dLbls>
          <c:showLegendKey val="0"/>
          <c:showVal val="0"/>
          <c:showCatName val="0"/>
          <c:showSerName val="0"/>
          <c:showPercent val="0"/>
          <c:showBubbleSize val="0"/>
        </c:dLbls>
        <c:gapWidth val="50"/>
        <c:axId val="490692416"/>
        <c:axId val="414945096"/>
      </c:barChart>
      <c:catAx>
        <c:axId val="49069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414945096"/>
        <c:crosses val="autoZero"/>
        <c:auto val="1"/>
        <c:lblAlgn val="ctr"/>
        <c:lblOffset val="500"/>
        <c:noMultiLvlLbl val="0"/>
      </c:catAx>
      <c:valAx>
        <c:axId val="414945096"/>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490692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35154064957237E-2"/>
          <c:y val="4.637897097114644E-2"/>
          <c:w val="0.59736781489660495"/>
          <c:h val="0.77582407163042721"/>
        </c:manualLayout>
      </c:layout>
      <c:lineChart>
        <c:grouping val="standard"/>
        <c:varyColors val="0"/>
        <c:ser>
          <c:idx val="0"/>
          <c:order val="0"/>
          <c:tx>
            <c:v>Net retained income</c:v>
          </c:tx>
          <c:spPr>
            <a:ln w="28575" cap="rnd">
              <a:solidFill>
                <a:srgbClr val="FF0000"/>
              </a:solidFill>
              <a:round/>
            </a:ln>
            <a:effectLst/>
          </c:spPr>
          <c:marker>
            <c:symbol val="none"/>
          </c:marker>
          <c:cat>
            <c:strRef>
              <c:f>Outputs!$G$16:$W$16</c:f>
              <c:strCache>
                <c:ptCount val="17"/>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strCache>
            </c:strRef>
          </c:cat>
          <c:val>
            <c:numRef>
              <c:f>Outputs!$G$18:$W$18</c:f>
              <c:numCache>
                <c:formatCode>#,##0.000</c:formatCode>
                <c:ptCount val="17"/>
                <c:pt idx="0">
                  <c:v>2.370206448316365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425C-439C-AD5B-1ED82E6E3DF7}"/>
            </c:ext>
          </c:extLst>
        </c:ser>
        <c:ser>
          <c:idx val="1"/>
          <c:order val="1"/>
          <c:tx>
            <c:strRef>
              <c:f>Outputs!$C$19</c:f>
              <c:strCache>
                <c:ptCount val="1"/>
                <c:pt idx="0">
                  <c:v>Baseline funding level</c:v>
                </c:pt>
              </c:strCache>
            </c:strRef>
          </c:tx>
          <c:spPr>
            <a:ln w="19050" cap="rnd">
              <a:solidFill>
                <a:srgbClr val="0070C0"/>
              </a:solidFill>
              <a:round/>
            </a:ln>
            <a:effectLst/>
          </c:spPr>
          <c:marker>
            <c:symbol val="none"/>
          </c:marker>
          <c:cat>
            <c:strRef>
              <c:f>Outputs!$G$16:$W$16</c:f>
              <c:strCache>
                <c:ptCount val="17"/>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strCache>
            </c:strRef>
          </c:cat>
          <c:val>
            <c:numRef>
              <c:f>Outputs!$G$19:$W$19</c:f>
              <c:numCache>
                <c:formatCode>#,##0.000</c:formatCode>
                <c:ptCount val="17"/>
                <c:pt idx="0">
                  <c:v>1.7375689594635901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425C-439C-AD5B-1ED82E6E3DF7}"/>
            </c:ext>
          </c:extLst>
        </c:ser>
        <c:ser>
          <c:idx val="2"/>
          <c:order val="2"/>
          <c:tx>
            <c:strRef>
              <c:f>Outputs!$C$20</c:f>
              <c:strCache>
                <c:ptCount val="1"/>
                <c:pt idx="0">
                  <c:v>Safety net level</c:v>
                </c:pt>
              </c:strCache>
            </c:strRef>
          </c:tx>
          <c:spPr>
            <a:ln w="12700" cap="rnd">
              <a:solidFill>
                <a:srgbClr val="0070C0"/>
              </a:solidFill>
              <a:prstDash val="sysDash"/>
              <a:round/>
            </a:ln>
            <a:effectLst/>
          </c:spPr>
          <c:marker>
            <c:symbol val="none"/>
          </c:marker>
          <c:cat>
            <c:strRef>
              <c:f>Outputs!$G$16:$W$16</c:f>
              <c:strCache>
                <c:ptCount val="17"/>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strCache>
            </c:strRef>
          </c:cat>
          <c:val>
            <c:numRef>
              <c:f>Outputs!$G$20:$W$20</c:f>
              <c:numCache>
                <c:formatCode>#,##0.000</c:formatCode>
                <c:ptCount val="17"/>
                <c:pt idx="0" formatCode="0.000">
                  <c:v>1.607251287503821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425C-439C-AD5B-1ED82E6E3DF7}"/>
            </c:ext>
          </c:extLst>
        </c:ser>
        <c:dLbls>
          <c:showLegendKey val="0"/>
          <c:showVal val="0"/>
          <c:showCatName val="0"/>
          <c:showSerName val="0"/>
          <c:showPercent val="0"/>
          <c:showBubbleSize val="0"/>
        </c:dLbls>
        <c:marker val="1"/>
        <c:smooth val="0"/>
        <c:axId val="730107264"/>
        <c:axId val="730108576"/>
      </c:lineChart>
      <c:scatterChart>
        <c:scatterStyle val="lineMarker"/>
        <c:varyColors val="0"/>
        <c:ser>
          <c:idx val="3"/>
          <c:order val="3"/>
          <c:tx>
            <c:v>Reset &amp; revaluation year</c:v>
          </c:tx>
          <c:spPr>
            <a:ln w="25400" cap="rnd">
              <a:noFill/>
              <a:round/>
            </a:ln>
            <a:effectLst/>
          </c:spPr>
          <c:marker>
            <c:symbol val="circle"/>
            <c:size val="13"/>
            <c:spPr>
              <a:noFill/>
              <a:ln w="9525">
                <a:solidFill>
                  <a:schemeClr val="tx1"/>
                </a:solidFill>
              </a:ln>
              <a:effectLst/>
            </c:spPr>
          </c:marker>
          <c:yVal>
            <c:numRef>
              <c:f>Outputs!$G$30:$W$30</c:f>
              <c:numCache>
                <c:formatCode>#,##0.000</c:formatCode>
                <c:ptCount val="17"/>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5D4A-4374-91DE-0A633B4C0EC9}"/>
            </c:ext>
          </c:extLst>
        </c:ser>
        <c:dLbls>
          <c:showLegendKey val="0"/>
          <c:showVal val="0"/>
          <c:showCatName val="0"/>
          <c:showSerName val="0"/>
          <c:showPercent val="0"/>
          <c:showBubbleSize val="0"/>
        </c:dLbls>
        <c:axId val="730107264"/>
        <c:axId val="730108576"/>
      </c:scatterChart>
      <c:catAx>
        <c:axId val="730107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8576"/>
        <c:crosses val="autoZero"/>
        <c:auto val="1"/>
        <c:lblAlgn val="ctr"/>
        <c:lblOffset val="200"/>
        <c:noMultiLvlLbl val="0"/>
      </c:catAx>
      <c:valAx>
        <c:axId val="7301085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7264"/>
        <c:crosses val="autoZero"/>
        <c:crossBetween val="midCat"/>
      </c:valAx>
      <c:spPr>
        <a:noFill/>
        <a:ln>
          <a:noFill/>
        </a:ln>
        <a:effectLst/>
      </c:spPr>
    </c:plotArea>
    <c:legend>
      <c:legendPos val="r"/>
      <c:layout>
        <c:manualLayout>
          <c:xMode val="edge"/>
          <c:yMode val="edge"/>
          <c:x val="0.70320520833333322"/>
          <c:y val="5.0127552766419864E-2"/>
          <c:w val="0.29679479166666672"/>
          <c:h val="0.311439892162924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35154064957237E-2"/>
          <c:y val="4.2276808785529717E-2"/>
          <c:w val="0.53312582302583555"/>
          <c:h val="0.7767014122589988"/>
        </c:manualLayout>
      </c:layout>
      <c:barChart>
        <c:barDir val="col"/>
        <c:grouping val="clustered"/>
        <c:varyColors val="0"/>
        <c:ser>
          <c:idx val="0"/>
          <c:order val="0"/>
          <c:tx>
            <c:strRef>
              <c:f>Outputs!$C$25</c:f>
              <c:strCache>
                <c:ptCount val="1"/>
                <c:pt idx="0">
                  <c:v>Business rate growth, after appeals</c:v>
                </c:pt>
              </c:strCache>
            </c:strRef>
          </c:tx>
          <c:spPr>
            <a:solidFill>
              <a:srgbClr val="0070C0">
                <a:alpha val="69804"/>
              </a:srgbClr>
            </a:solidFill>
            <a:ln>
              <a:noFill/>
            </a:ln>
            <a:effectLst/>
          </c:spPr>
          <c:invertIfNegative val="0"/>
          <c:cat>
            <c:strRef>
              <c:f>Outputs!$H$16:$W$16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cat>
          <c:val>
            <c:numRef>
              <c:f>Outputs!$H$25:$W$25</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1189-4A77-A324-39007E0AA0A3}"/>
            </c:ext>
          </c:extLst>
        </c:ser>
        <c:ser>
          <c:idx val="1"/>
          <c:order val="2"/>
          <c:tx>
            <c:strRef>
              <c:f>Outputs!$C$29</c:f>
              <c:strCache>
                <c:ptCount val="1"/>
                <c:pt idx="0">
                  <c:v>Inflation</c:v>
                </c:pt>
              </c:strCache>
            </c:strRef>
          </c:tx>
          <c:spPr>
            <a:noFill/>
            <a:ln>
              <a:noFill/>
            </a:ln>
            <a:effectLst/>
          </c:spPr>
          <c:invertIfNegative val="0"/>
          <c:trendline>
            <c:name>Inflation</c:name>
            <c:spPr>
              <a:ln w="15875" cap="rnd">
                <a:solidFill>
                  <a:srgbClr val="FF0000"/>
                </a:solidFill>
                <a:prstDash val="solid"/>
              </a:ln>
              <a:effectLst/>
            </c:spPr>
            <c:trendlineType val="linear"/>
            <c:forward val="0.5"/>
            <c:backward val="0.5"/>
            <c:dispRSqr val="0"/>
            <c:dispEq val="0"/>
          </c:trendline>
          <c:cat>
            <c:strRef>
              <c:f>Outputs!$H$16:$W$16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cat>
          <c:val>
            <c:numRef>
              <c:f>Outputs!$H$29:$W$29</c:f>
              <c:numCache>
                <c:formatCode>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189-4A77-A324-39007E0AA0A3}"/>
            </c:ext>
          </c:extLst>
        </c:ser>
        <c:dLbls>
          <c:showLegendKey val="0"/>
          <c:showVal val="0"/>
          <c:showCatName val="0"/>
          <c:showSerName val="0"/>
          <c:showPercent val="0"/>
          <c:showBubbleSize val="0"/>
        </c:dLbls>
        <c:gapWidth val="120"/>
        <c:overlap val="100"/>
        <c:axId val="730107264"/>
        <c:axId val="730108576"/>
      </c:barChart>
      <c:scatterChart>
        <c:scatterStyle val="lineMarker"/>
        <c:varyColors val="0"/>
        <c:ser>
          <c:idx val="2"/>
          <c:order val="1"/>
          <c:tx>
            <c:v>Reset &amp; revaluation year</c:v>
          </c:tx>
          <c:spPr>
            <a:ln w="28575" cap="rnd">
              <a:noFill/>
              <a:round/>
            </a:ln>
            <a:effectLst/>
          </c:spPr>
          <c:marker>
            <c:symbol val="circle"/>
            <c:size val="15"/>
            <c:spPr>
              <a:noFill/>
              <a:ln w="9525">
                <a:solidFill>
                  <a:schemeClr val="tx1"/>
                </a:solidFill>
              </a:ln>
              <a:effectLst/>
            </c:spPr>
          </c:marker>
          <c:xVal>
            <c:strRef>
              <c:f>Outputs!$H$16:$W$16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xVal>
          <c:yVal>
            <c:numRef>
              <c:f>Outputs!$H$31:$W$31</c:f>
              <c:numCache>
                <c:formatCode>0.0%</c:formatCode>
                <c:ptCount val="1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yVal>
          <c:smooth val="0"/>
          <c:extLst>
            <c:ext xmlns:c16="http://schemas.microsoft.com/office/drawing/2014/chart" uri="{C3380CC4-5D6E-409C-BE32-E72D297353CC}">
              <c16:uniqueId val="{00000001-A2EB-4E31-B466-E27EA313B994}"/>
            </c:ext>
          </c:extLst>
        </c:ser>
        <c:dLbls>
          <c:showLegendKey val="0"/>
          <c:showVal val="0"/>
          <c:showCatName val="0"/>
          <c:showSerName val="0"/>
          <c:showPercent val="0"/>
          <c:showBubbleSize val="0"/>
        </c:dLbls>
        <c:axId val="730107264"/>
        <c:axId val="730108576"/>
      </c:scatterChart>
      <c:catAx>
        <c:axId val="730107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8576"/>
        <c:crosses val="autoZero"/>
        <c:auto val="1"/>
        <c:lblAlgn val="ctr"/>
        <c:lblOffset val="200"/>
        <c:noMultiLvlLbl val="0"/>
      </c:catAx>
      <c:valAx>
        <c:axId val="730108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7264"/>
        <c:crosses val="autoZero"/>
        <c:crossBetween val="between"/>
      </c:valAx>
      <c:spPr>
        <a:noFill/>
        <a:ln>
          <a:noFill/>
        </a:ln>
        <a:effectLst/>
      </c:spPr>
    </c:plotArea>
    <c:legend>
      <c:legendPos val="r"/>
      <c:legendEntry>
        <c:idx val="1"/>
        <c:delete val="1"/>
      </c:legendEntry>
      <c:layout>
        <c:manualLayout>
          <c:xMode val="edge"/>
          <c:yMode val="edge"/>
          <c:x val="0.62112180007438289"/>
          <c:y val="5.3840065645132183E-2"/>
          <c:w val="0.378878199925617"/>
          <c:h val="0.220617243639058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19611923291337E-2"/>
          <c:y val="2.8858031704586298E-2"/>
          <c:w val="0.92219678699277308"/>
          <c:h val="0.95802468115696537"/>
        </c:manualLayout>
      </c:layout>
      <c:barChart>
        <c:barDir val="bar"/>
        <c:grouping val="stacked"/>
        <c:varyColors val="0"/>
        <c:ser>
          <c:idx val="3"/>
          <c:order val="0"/>
          <c:tx>
            <c:v>Gain or loss</c:v>
          </c:tx>
          <c:spPr>
            <a:solidFill>
              <a:srgbClr val="8064A2">
                <a:alpha val="80000"/>
              </a:srgbClr>
            </a:solidFill>
            <a:ln>
              <a:noFill/>
            </a:ln>
            <a:effectLst/>
          </c:spPr>
          <c:invertIfNegative val="0"/>
          <c:cat>
            <c:strRef>
              <c:f>Outputs!$C$158:$C$179</c:f>
              <c:strCache>
                <c:ptCount val="2"/>
                <c:pt idx="0">
                  <c:v>Adur</c:v>
                </c:pt>
                <c:pt idx="1">
                  <c:v>Selected comparators:</c:v>
                </c:pt>
              </c:strCache>
            </c:strRef>
          </c:cat>
          <c:val>
            <c:numRef>
              <c:f>Outputs!$G$158:$G$179</c:f>
              <c:numCache>
                <c:formatCode>0.0%</c:formatCode>
                <c:ptCount val="22"/>
                <c:pt idx="0">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extLst>
            <c:ext xmlns:c16="http://schemas.microsoft.com/office/drawing/2014/chart" uri="{C3380CC4-5D6E-409C-BE32-E72D297353CC}">
              <c16:uniqueId val="{00000003-8BB2-4024-BD7B-E176BECFFD50}"/>
            </c:ext>
          </c:extLst>
        </c:ser>
        <c:dLbls>
          <c:showLegendKey val="0"/>
          <c:showVal val="0"/>
          <c:showCatName val="0"/>
          <c:showSerName val="0"/>
          <c:showPercent val="0"/>
          <c:showBubbleSize val="0"/>
        </c:dLbls>
        <c:gapWidth val="40"/>
        <c:overlap val="100"/>
        <c:axId val="678534392"/>
        <c:axId val="678540296"/>
      </c:barChart>
      <c:catAx>
        <c:axId val="678534392"/>
        <c:scaling>
          <c:orientation val="maxMin"/>
        </c:scaling>
        <c:delete val="0"/>
        <c:axPos val="l"/>
        <c:numFmt formatCode="General" sourceLinked="1"/>
        <c:majorTickMark val="none"/>
        <c:minorTickMark val="none"/>
        <c:tickLblPos val="none"/>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540296"/>
        <c:crosses val="autoZero"/>
        <c:auto val="1"/>
        <c:lblAlgn val="ctr"/>
        <c:lblOffset val="100"/>
        <c:noMultiLvlLbl val="0"/>
      </c:catAx>
      <c:valAx>
        <c:axId val="678540296"/>
        <c:scaling>
          <c:orientation val="minMax"/>
        </c:scaling>
        <c:delete val="1"/>
        <c:axPos val="t"/>
        <c:numFmt formatCode="0.00%" sourceLinked="0"/>
        <c:majorTickMark val="out"/>
        <c:minorTickMark val="none"/>
        <c:tickLblPos val="nextTo"/>
        <c:crossAx val="678534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5653767330665E-2"/>
          <c:y val="5.1139005113900508E-2"/>
          <c:w val="0.88632143733016155"/>
          <c:h val="0.54035678887595684"/>
        </c:manualLayout>
      </c:layout>
      <c:barChart>
        <c:barDir val="col"/>
        <c:grouping val="clustered"/>
        <c:varyColors val="0"/>
        <c:ser>
          <c:idx val="0"/>
          <c:order val="0"/>
          <c:spPr>
            <a:solidFill>
              <a:srgbClr val="0070C0"/>
            </a:solidFill>
            <a:ln>
              <a:noFill/>
            </a:ln>
            <a:effectLst/>
          </c:spPr>
          <c:invertIfNegative val="0"/>
          <c:cat>
            <c:strRef>
              <c:f>Outputs!$C$113:$C$122</c:f>
              <c:strCache>
                <c:ptCount val="10"/>
                <c:pt idx="0">
                  <c:v>Shire districts</c:v>
                </c:pt>
                <c:pt idx="1">
                  <c:v>Counties without fire responsibilities</c:v>
                </c:pt>
                <c:pt idx="2">
                  <c:v>Counties with fire responsibilities</c:v>
                </c:pt>
                <c:pt idx="3">
                  <c:v>Inner London boroughs*</c:v>
                </c:pt>
                <c:pt idx="4">
                  <c:v>Outer London boroughs</c:v>
                </c:pt>
                <c:pt idx="5">
                  <c:v>Metropolitan districts</c:v>
                </c:pt>
                <c:pt idx="6">
                  <c:v>Unitaries without fire responsibilities</c:v>
                </c:pt>
                <c:pt idx="7">
                  <c:v>Unitaries with fire responsibilities</c:v>
                </c:pt>
                <c:pt idx="8">
                  <c:v>Fire authorities (shire)</c:v>
                </c:pt>
                <c:pt idx="9">
                  <c:v>Fire authorities (non-shire)</c:v>
                </c:pt>
              </c:strCache>
            </c:strRef>
          </c:cat>
          <c:val>
            <c:numRef>
              <c:f>Outputs!$G$113:$G$122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F34-4A69-BD5B-992945B5302D}"/>
            </c:ext>
          </c:extLst>
        </c:ser>
        <c:dLbls>
          <c:showLegendKey val="0"/>
          <c:showVal val="0"/>
          <c:showCatName val="0"/>
          <c:showSerName val="0"/>
          <c:showPercent val="0"/>
          <c:showBubbleSize val="0"/>
        </c:dLbls>
        <c:gapWidth val="100"/>
        <c:overlap val="-50"/>
        <c:axId val="698903224"/>
        <c:axId val="698905464"/>
      </c:barChart>
      <c:catAx>
        <c:axId val="69890322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05464"/>
        <c:crosses val="autoZero"/>
        <c:auto val="1"/>
        <c:lblAlgn val="ctr"/>
        <c:lblOffset val="100"/>
        <c:noMultiLvlLbl val="0"/>
      </c:catAx>
      <c:valAx>
        <c:axId val="69890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03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15653767330665E-2"/>
          <c:y val="5.1139005113900508E-2"/>
          <c:w val="0.88632143733016155"/>
          <c:h val="0.54035678887595684"/>
        </c:manualLayout>
      </c:layout>
      <c:barChart>
        <c:barDir val="col"/>
        <c:grouping val="clustered"/>
        <c:varyColors val="0"/>
        <c:ser>
          <c:idx val="0"/>
          <c:order val="0"/>
          <c:spPr>
            <a:solidFill>
              <a:srgbClr val="0070C0"/>
            </a:solidFill>
            <a:ln>
              <a:noFill/>
            </a:ln>
            <a:effectLst/>
          </c:spPr>
          <c:invertIfNegative val="0"/>
          <c:cat>
            <c:strRef>
              <c:f>Outputs!$C$124:$C$132</c:f>
              <c:strCache>
                <c:ptCount val="9"/>
                <c:pt idx="0">
                  <c:v>East of England</c:v>
                </c:pt>
                <c:pt idx="1">
                  <c:v>East Midlands</c:v>
                </c:pt>
                <c:pt idx="2">
                  <c:v>London</c:v>
                </c:pt>
                <c:pt idx="3">
                  <c:v>North East</c:v>
                </c:pt>
                <c:pt idx="4">
                  <c:v>North West</c:v>
                </c:pt>
                <c:pt idx="5">
                  <c:v>South East</c:v>
                </c:pt>
                <c:pt idx="6">
                  <c:v>South West</c:v>
                </c:pt>
                <c:pt idx="7">
                  <c:v>West Midlands</c:v>
                </c:pt>
                <c:pt idx="8">
                  <c:v>Yorkshire &amp; the Humber</c:v>
                </c:pt>
              </c:strCache>
            </c:strRef>
          </c:cat>
          <c:val>
            <c:numRef>
              <c:f>Outputs!$G$124:$G$132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BE8-4E05-BD08-B676C087C465}"/>
            </c:ext>
          </c:extLst>
        </c:ser>
        <c:dLbls>
          <c:showLegendKey val="0"/>
          <c:showVal val="0"/>
          <c:showCatName val="0"/>
          <c:showSerName val="0"/>
          <c:showPercent val="0"/>
          <c:showBubbleSize val="0"/>
        </c:dLbls>
        <c:gapWidth val="100"/>
        <c:overlap val="-50"/>
        <c:axId val="698903224"/>
        <c:axId val="698905464"/>
      </c:barChart>
      <c:catAx>
        <c:axId val="69890322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05464"/>
        <c:crosses val="autoZero"/>
        <c:auto val="1"/>
        <c:lblAlgn val="ctr"/>
        <c:lblOffset val="100"/>
        <c:noMultiLvlLbl val="0"/>
      </c:catAx>
      <c:valAx>
        <c:axId val="69890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8903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35154064957237E-2"/>
          <c:y val="4.2276808785529717E-2"/>
          <c:w val="0.63522800625877862"/>
          <c:h val="0.75316613533729493"/>
        </c:manualLayout>
      </c:layout>
      <c:barChart>
        <c:barDir val="col"/>
        <c:grouping val="clustered"/>
        <c:varyColors val="0"/>
        <c:ser>
          <c:idx val="0"/>
          <c:order val="0"/>
          <c:tx>
            <c:v>Gains or losses</c:v>
          </c:tx>
          <c:spPr>
            <a:solidFill>
              <a:srgbClr val="0070C0">
                <a:alpha val="69804"/>
              </a:srgbClr>
            </a:solidFill>
            <a:ln>
              <a:noFill/>
            </a:ln>
            <a:effectLst/>
          </c:spPr>
          <c:invertIfNegative val="0"/>
          <c:cat>
            <c:strRef>
              <c:f>Outputs!$H$16:$W$16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cat>
          <c:val>
            <c:numRef>
              <c:f>'Outputs (pooling)'!$H$62:$W$62</c:f>
              <c:numCache>
                <c:formatCode>#,##0.000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55D-45DA-9B05-37C758653E43}"/>
            </c:ext>
          </c:extLst>
        </c:ser>
        <c:dLbls>
          <c:showLegendKey val="0"/>
          <c:showVal val="0"/>
          <c:showCatName val="0"/>
          <c:showSerName val="0"/>
          <c:showPercent val="0"/>
          <c:showBubbleSize val="0"/>
        </c:dLbls>
        <c:gapWidth val="120"/>
        <c:overlap val="100"/>
        <c:axId val="730107264"/>
        <c:axId val="730108576"/>
      </c:barChart>
      <c:scatterChart>
        <c:scatterStyle val="lineMarker"/>
        <c:varyColors val="0"/>
        <c:ser>
          <c:idx val="2"/>
          <c:order val="1"/>
          <c:tx>
            <c:v>Reset &amp; revaluation year</c:v>
          </c:tx>
          <c:spPr>
            <a:ln w="25400" cap="rnd">
              <a:noFill/>
              <a:round/>
            </a:ln>
            <a:effectLst/>
          </c:spPr>
          <c:marker>
            <c:symbol val="circle"/>
            <c:size val="15"/>
            <c:spPr>
              <a:noFill/>
              <a:ln w="9525">
                <a:solidFill>
                  <a:schemeClr val="tx1"/>
                </a:solidFill>
              </a:ln>
              <a:effectLst/>
            </c:spPr>
          </c:marker>
          <c:xVal>
            <c:strRef>
              <c:f>'Outputs (pooling)'!$H$16:$W$16</c:f>
              <c:strCache>
                <c:ptCount val="16"/>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strCache>
            </c:strRef>
          </c:xVal>
          <c:yVal>
            <c:numRef>
              <c:f>'Outputs (pooling)'!$H$63:$W$63</c:f>
              <c:numCache>
                <c:formatCode>0.000</c:formatCode>
                <c:ptCount val="16"/>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numCache>
            </c:numRef>
          </c:yVal>
          <c:smooth val="0"/>
          <c:extLst>
            <c:ext xmlns:c16="http://schemas.microsoft.com/office/drawing/2014/chart" uri="{C3380CC4-5D6E-409C-BE32-E72D297353CC}">
              <c16:uniqueId val="{00000003-255D-45DA-9B05-37C758653E43}"/>
            </c:ext>
          </c:extLst>
        </c:ser>
        <c:dLbls>
          <c:showLegendKey val="0"/>
          <c:showVal val="0"/>
          <c:showCatName val="0"/>
          <c:showSerName val="0"/>
          <c:showPercent val="0"/>
          <c:showBubbleSize val="0"/>
        </c:dLbls>
        <c:axId val="730107264"/>
        <c:axId val="730108576"/>
      </c:scatterChart>
      <c:catAx>
        <c:axId val="730107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8576"/>
        <c:crosses val="autoZero"/>
        <c:auto val="1"/>
        <c:lblAlgn val="ctr"/>
        <c:lblOffset val="300"/>
        <c:noMultiLvlLbl val="0"/>
      </c:catAx>
      <c:valAx>
        <c:axId val="73010857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50000"/>
                    <a:lumOff val="50000"/>
                  </a:schemeClr>
                </a:solidFill>
                <a:latin typeface="Arial" panose="020B0604020202020204" pitchFamily="34" charset="0"/>
                <a:ea typeface="+mn-ea"/>
                <a:cs typeface="Arial" panose="020B0604020202020204" pitchFamily="34" charset="0"/>
              </a:defRPr>
            </a:pPr>
            <a:endParaRPr lang="en-US"/>
          </a:p>
        </c:txPr>
        <c:crossAx val="730107264"/>
        <c:crosses val="autoZero"/>
        <c:crossBetween val="between"/>
      </c:valAx>
      <c:spPr>
        <a:noFill/>
        <a:ln>
          <a:noFill/>
        </a:ln>
        <a:effectLst/>
      </c:spPr>
    </c:plotArea>
    <c:legend>
      <c:legendPos val="r"/>
      <c:layout>
        <c:manualLayout>
          <c:xMode val="edge"/>
          <c:yMode val="edge"/>
          <c:x val="0.74449517912588137"/>
          <c:y val="5.3840065645132183E-2"/>
          <c:w val="0.22892310083554226"/>
          <c:h val="0.2206172436390589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6" fmlaLink="$Q$103" max="200" page="10" val="100"/>
</file>

<file path=xl/ctrlProps/ctrlProp10.xml><?xml version="1.0" encoding="utf-8"?>
<formControlPr xmlns="http://schemas.microsoft.com/office/spreadsheetml/2009/9/main" objectType="Spin" dx="26" fmlaLink="$Q$333" max="100" page="10" val="20"/>
</file>

<file path=xl/ctrlProps/ctrlProp11.xml><?xml version="1.0" encoding="utf-8"?>
<formControlPr xmlns="http://schemas.microsoft.com/office/spreadsheetml/2009/9/main" objectType="Spin" dx="26" fmlaLink="$Q$335" max="100" page="10" val="30"/>
</file>

<file path=xl/ctrlProps/ctrlProp12.xml><?xml version="1.0" encoding="utf-8"?>
<formControlPr xmlns="http://schemas.microsoft.com/office/spreadsheetml/2009/9/main" objectType="Spin" dx="26" fmlaLink="$Q$263" inc="5" max="100" page="10" val="0"/>
</file>

<file path=xl/ctrlProps/ctrlProp2.xml><?xml version="1.0" encoding="utf-8"?>
<formControlPr xmlns="http://schemas.microsoft.com/office/spreadsheetml/2009/9/main" objectType="Spin" dx="26" fmlaLink="$Q$105" max="30000" page="10" val="0"/>
</file>

<file path=xl/ctrlProps/ctrlProp3.xml><?xml version="1.0" encoding="utf-8"?>
<formControlPr xmlns="http://schemas.microsoft.com/office/spreadsheetml/2009/9/main" objectType="Spin" dx="26" fmlaLink="$Q$32" inc="5" max="100" page="10" val="0"/>
</file>

<file path=xl/ctrlProps/ctrlProp4.xml><?xml version="1.0" encoding="utf-8"?>
<formControlPr xmlns="http://schemas.microsoft.com/office/spreadsheetml/2009/9/main" objectType="Spin" dx="26" fmlaLink="$Q$269" inc="5" max="100" page="10" val="50"/>
</file>

<file path=xl/ctrlProps/ctrlProp5.xml><?xml version="1.0" encoding="utf-8"?>
<formControlPr xmlns="http://schemas.microsoft.com/office/spreadsheetml/2009/9/main" objectType="Spin" dx="26" fmlaLink="$Q$410" max="1000" page="10" val="0"/>
</file>

<file path=xl/ctrlProps/ctrlProp6.xml><?xml version="1.0" encoding="utf-8"?>
<formControlPr xmlns="http://schemas.microsoft.com/office/spreadsheetml/2009/9/main" objectType="Spin" dx="26" fmlaLink="$Q$154" max="100" page="10" val="0"/>
</file>

<file path=xl/ctrlProps/ctrlProp7.xml><?xml version="1.0" encoding="utf-8"?>
<formControlPr xmlns="http://schemas.microsoft.com/office/spreadsheetml/2009/9/main" objectType="Spin" dx="26" fmlaLink="$Q$301" inc="10" max="2000" page="10" val="2000"/>
</file>

<file path=xl/ctrlProps/ctrlProp8.xml><?xml version="1.0" encoding="utf-8"?>
<formControlPr xmlns="http://schemas.microsoft.com/office/spreadsheetml/2009/9/main" objectType="Spin" dx="26" fmlaLink="$Q$325" max="100" page="10" val="50"/>
</file>

<file path=xl/ctrlProps/ctrlProp9.xml><?xml version="1.0" encoding="utf-8"?>
<formControlPr xmlns="http://schemas.microsoft.com/office/spreadsheetml/2009/9/main" objectType="Spin" dx="26" fmlaLink="$Q$152" max="1000" page="10"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47625</xdr:colOff>
          <xdr:row>101</xdr:row>
          <xdr:rowOff>104775</xdr:rowOff>
        </xdr:from>
        <xdr:to>
          <xdr:col>10</xdr:col>
          <xdr:colOff>295275</xdr:colOff>
          <xdr:row>103</xdr:row>
          <xdr:rowOff>38100</xdr:rowOff>
        </xdr:to>
        <xdr:sp macro="" textlink="">
          <xdr:nvSpPr>
            <xdr:cNvPr id="1028" name="Spinner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103</xdr:row>
          <xdr:rowOff>104775</xdr:rowOff>
        </xdr:from>
        <xdr:to>
          <xdr:col>10</xdr:col>
          <xdr:colOff>295275</xdr:colOff>
          <xdr:row>105</xdr:row>
          <xdr:rowOff>38100</xdr:rowOff>
        </xdr:to>
        <xdr:sp macro="" textlink="">
          <xdr:nvSpPr>
            <xdr:cNvPr id="1029" name="Spinner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30</xdr:row>
          <xdr:rowOff>161925</xdr:rowOff>
        </xdr:from>
        <xdr:to>
          <xdr:col>9</xdr:col>
          <xdr:colOff>276225</xdr:colOff>
          <xdr:row>32</xdr:row>
          <xdr:rowOff>28575</xdr:rowOff>
        </xdr:to>
        <xdr:sp macro="" textlink="">
          <xdr:nvSpPr>
            <xdr:cNvPr id="1035" name="Spinner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267</xdr:row>
          <xdr:rowOff>104775</xdr:rowOff>
        </xdr:from>
        <xdr:to>
          <xdr:col>11</xdr:col>
          <xdr:colOff>295275</xdr:colOff>
          <xdr:row>269</xdr:row>
          <xdr:rowOff>38100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408</xdr:row>
          <xdr:rowOff>85725</xdr:rowOff>
        </xdr:from>
        <xdr:to>
          <xdr:col>7</xdr:col>
          <xdr:colOff>295275</xdr:colOff>
          <xdr:row>410</xdr:row>
          <xdr:rowOff>28575</xdr:rowOff>
        </xdr:to>
        <xdr:sp macro="" textlink="">
          <xdr:nvSpPr>
            <xdr:cNvPr id="1043" name="Spinner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152</xdr:row>
          <xdr:rowOff>85725</xdr:rowOff>
        </xdr:from>
        <xdr:to>
          <xdr:col>10</xdr:col>
          <xdr:colOff>295275</xdr:colOff>
          <xdr:row>154</xdr:row>
          <xdr:rowOff>28575</xdr:rowOff>
        </xdr:to>
        <xdr:sp macro="" textlink="">
          <xdr:nvSpPr>
            <xdr:cNvPr id="1055" name="Spinner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299</xdr:row>
          <xdr:rowOff>85725</xdr:rowOff>
        </xdr:from>
        <xdr:to>
          <xdr:col>9</xdr:col>
          <xdr:colOff>295275</xdr:colOff>
          <xdr:row>301</xdr:row>
          <xdr:rowOff>28575</xdr:rowOff>
        </xdr:to>
        <xdr:sp macro="" textlink="">
          <xdr:nvSpPr>
            <xdr:cNvPr id="1056" name="Spinner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323</xdr:row>
          <xdr:rowOff>180975</xdr:rowOff>
        </xdr:from>
        <xdr:to>
          <xdr:col>8</xdr:col>
          <xdr:colOff>295275</xdr:colOff>
          <xdr:row>325</xdr:row>
          <xdr:rowOff>66675</xdr:rowOff>
        </xdr:to>
        <xdr:sp macro="" textlink="">
          <xdr:nvSpPr>
            <xdr:cNvPr id="1057" name="Spinner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150</xdr:row>
          <xdr:rowOff>104775</xdr:rowOff>
        </xdr:from>
        <xdr:to>
          <xdr:col>10</xdr:col>
          <xdr:colOff>295275</xdr:colOff>
          <xdr:row>152</xdr:row>
          <xdr:rowOff>38100</xdr:rowOff>
        </xdr:to>
        <xdr:sp macro="" textlink="">
          <xdr:nvSpPr>
            <xdr:cNvPr id="1059" name="Spinner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331</xdr:row>
          <xdr:rowOff>180975</xdr:rowOff>
        </xdr:from>
        <xdr:to>
          <xdr:col>8</xdr:col>
          <xdr:colOff>295275</xdr:colOff>
          <xdr:row>333</xdr:row>
          <xdr:rowOff>47625</xdr:rowOff>
        </xdr:to>
        <xdr:sp macro="" textlink="">
          <xdr:nvSpPr>
            <xdr:cNvPr id="1076" name="Spinner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333</xdr:row>
          <xdr:rowOff>161925</xdr:rowOff>
        </xdr:from>
        <xdr:to>
          <xdr:col>8</xdr:col>
          <xdr:colOff>295275</xdr:colOff>
          <xdr:row>335</xdr:row>
          <xdr:rowOff>47625</xdr:rowOff>
        </xdr:to>
        <xdr:sp macro="" textlink="">
          <xdr:nvSpPr>
            <xdr:cNvPr id="1079" name="Spinner 55"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261</xdr:row>
          <xdr:rowOff>85725</xdr:rowOff>
        </xdr:from>
        <xdr:to>
          <xdr:col>11</xdr:col>
          <xdr:colOff>295275</xdr:colOff>
          <xdr:row>263</xdr:row>
          <xdr:rowOff>28575</xdr:rowOff>
        </xdr:to>
        <xdr:sp macro="" textlink="">
          <xdr:nvSpPr>
            <xdr:cNvPr id="1080" name="Spinner 56"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8964</xdr:colOff>
      <xdr:row>124</xdr:row>
      <xdr:rowOff>168984</xdr:rowOff>
    </xdr:from>
    <xdr:to>
      <xdr:col>11</xdr:col>
      <xdr:colOff>340658</xdr:colOff>
      <xdr:row>136</xdr:row>
      <xdr:rowOff>98611</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2727</xdr:colOff>
      <xdr:row>33</xdr:row>
      <xdr:rowOff>161366</xdr:rowOff>
    </xdr:from>
    <xdr:to>
      <xdr:col>11</xdr:col>
      <xdr:colOff>663389</xdr:colOff>
      <xdr:row>56</xdr:row>
      <xdr:rowOff>17929</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34688</xdr:colOff>
      <xdr:row>34</xdr:row>
      <xdr:rowOff>116543</xdr:rowOff>
    </xdr:from>
    <xdr:to>
      <xdr:col>23</xdr:col>
      <xdr:colOff>0</xdr:colOff>
      <xdr:row>56</xdr:row>
      <xdr:rowOff>146614</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636492</xdr:colOff>
      <xdr:row>156</xdr:row>
      <xdr:rowOff>233082</xdr:rowOff>
    </xdr:from>
    <xdr:to>
      <xdr:col>10</xdr:col>
      <xdr:colOff>8964</xdr:colOff>
      <xdr:row>179</xdr:row>
      <xdr:rowOff>62753</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1266</xdr:colOff>
      <xdr:row>135</xdr:row>
      <xdr:rowOff>22014</xdr:rowOff>
    </xdr:from>
    <xdr:to>
      <xdr:col>8</xdr:col>
      <xdr:colOff>367876</xdr:colOff>
      <xdr:row>150</xdr:row>
      <xdr:rowOff>424</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63502</xdr:colOff>
      <xdr:row>135</xdr:row>
      <xdr:rowOff>24554</xdr:rowOff>
    </xdr:from>
    <xdr:to>
      <xdr:col>14</xdr:col>
      <xdr:colOff>662940</xdr:colOff>
      <xdr:row>150</xdr:row>
      <xdr:rowOff>424</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67</xdr:row>
      <xdr:rowOff>0</xdr:rowOff>
    </xdr:from>
    <xdr:to>
      <xdr:col>11</xdr:col>
      <xdr:colOff>591671</xdr:colOff>
      <xdr:row>89</xdr:row>
      <xdr:rowOff>30071</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D4F3-DE71-4A77-8482-AA0900A6436A}">
  <sheetPr codeName="Sheet1">
    <tabColor rgb="FFFFFFCC"/>
  </sheetPr>
  <dimension ref="A1:AZ427"/>
  <sheetViews>
    <sheetView showGridLines="0" showRowColHeaders="0" tabSelected="1" zoomScale="95" zoomScaleNormal="95" workbookViewId="0">
      <pane ySplit="3" topLeftCell="A4" activePane="bottomLeft" state="frozen"/>
      <selection pane="bottomLeft" activeCell="L8" sqref="L8"/>
    </sheetView>
  </sheetViews>
  <sheetFormatPr defaultColWidth="8.85546875" defaultRowHeight="15"/>
  <cols>
    <col min="1" max="1" width="2.5703125" style="48" customWidth="1"/>
    <col min="2" max="2" width="4.140625" style="52" customWidth="1"/>
    <col min="3" max="4" width="4.85546875" style="7" customWidth="1"/>
    <col min="5" max="12" width="8.85546875" style="1" customWidth="1"/>
    <col min="13" max="13" width="4.140625" style="115" customWidth="1"/>
    <col min="14" max="14" width="2.5703125" style="115" customWidth="1"/>
    <col min="15" max="15" width="18.5703125" style="9" hidden="1" customWidth="1"/>
    <col min="16" max="16" width="14.85546875" style="9" hidden="1" customWidth="1"/>
    <col min="17" max="18" width="10.85546875" style="9" hidden="1" customWidth="1"/>
    <col min="19" max="20" width="8.85546875" style="115" customWidth="1"/>
    <col min="21" max="52" width="8.85546875" style="115"/>
    <col min="53" max="16384" width="8.85546875" style="1"/>
  </cols>
  <sheetData>
    <row r="1" spans="2:52" s="48" customFormat="1" ht="15" customHeight="1">
      <c r="B1" s="52"/>
      <c r="C1" s="7"/>
      <c r="D1" s="7"/>
      <c r="H1" s="394" t="s">
        <v>1409</v>
      </c>
      <c r="M1" s="115"/>
      <c r="N1" s="115"/>
      <c r="O1" s="701" t="s">
        <v>1270</v>
      </c>
      <c r="P1" s="701" t="s">
        <v>1268</v>
      </c>
      <c r="Q1" s="9"/>
      <c r="R1" s="9"/>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row>
    <row r="2" spans="2:52" ht="18">
      <c r="C2" s="638" t="s">
        <v>1223</v>
      </c>
      <c r="H2" s="937" t="str">
        <f>Q6</f>
        <v>Valid entries needed for Assumptions 2, 3 and/or 10</v>
      </c>
      <c r="I2" s="938"/>
      <c r="J2" s="938"/>
      <c r="K2" s="938"/>
      <c r="L2" s="938"/>
      <c r="O2" s="781"/>
      <c r="Q2" s="931" t="s">
        <v>1407</v>
      </c>
      <c r="R2" s="931" t="s">
        <v>1414</v>
      </c>
    </row>
    <row r="3" spans="2:52" s="48" customFormat="1" ht="15" customHeight="1">
      <c r="B3" s="52"/>
      <c r="C3" s="638"/>
      <c r="D3" s="7"/>
      <c r="G3" s="860"/>
      <c r="H3" s="860"/>
      <c r="I3" s="860"/>
      <c r="J3" s="860"/>
      <c r="K3" s="860"/>
      <c r="L3" s="860"/>
      <c r="M3" s="860"/>
      <c r="N3" s="115"/>
      <c r="O3" s="9"/>
      <c r="P3" s="931" t="s">
        <v>1410</v>
      </c>
      <c r="Q3" s="9" t="b">
        <f>P26</f>
        <v>0</v>
      </c>
      <c r="R3" s="9"/>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row>
    <row r="4" spans="2:52" ht="15" customHeight="1">
      <c r="C4" s="965" t="s">
        <v>1412</v>
      </c>
      <c r="D4" s="943"/>
      <c r="E4" s="943"/>
      <c r="F4" s="943"/>
      <c r="G4" s="943"/>
      <c r="H4" s="943"/>
      <c r="I4" s="943"/>
      <c r="J4" s="943"/>
      <c r="K4" s="943"/>
      <c r="L4" s="943"/>
      <c r="P4" s="931" t="s">
        <v>1313</v>
      </c>
      <c r="Q4" s="9" t="b">
        <f>P36</f>
        <v>0</v>
      </c>
    </row>
    <row r="5" spans="2:52" s="48" customFormat="1" ht="15" customHeight="1">
      <c r="B5" s="52"/>
      <c r="C5" s="944"/>
      <c r="D5" s="944"/>
      <c r="E5" s="944"/>
      <c r="F5" s="944"/>
      <c r="G5" s="944"/>
      <c r="H5" s="944"/>
      <c r="I5" s="944"/>
      <c r="J5" s="944"/>
      <c r="K5" s="944"/>
      <c r="L5" s="944"/>
      <c r="M5" s="115"/>
      <c r="N5" s="115"/>
      <c r="O5" s="9"/>
      <c r="P5" s="931" t="s">
        <v>1314</v>
      </c>
      <c r="Q5" s="9" t="b">
        <f>P234</f>
        <v>0</v>
      </c>
      <c r="R5" s="9"/>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row>
    <row r="6" spans="2:52" s="48" customFormat="1" ht="15" customHeight="1">
      <c r="B6" s="52"/>
      <c r="C6" s="945"/>
      <c r="D6" s="945"/>
      <c r="E6" s="945"/>
      <c r="F6" s="945"/>
      <c r="G6" s="945"/>
      <c r="H6" s="945"/>
      <c r="I6" s="945"/>
      <c r="J6" s="945"/>
      <c r="K6" s="945"/>
      <c r="L6" s="945"/>
      <c r="M6" s="115"/>
      <c r="N6" s="115"/>
      <c r="O6" s="9"/>
      <c r="P6" s="931" t="s">
        <v>1411</v>
      </c>
      <c r="Q6" s="9" t="str">
        <f>IF(AND(Q3=TRUE,Q4=TRUE,Q5=TRUE),"None","Valid entries needed for Assumptions 2, 3 and/or 10")</f>
        <v>Valid entries needed for Assumptions 2, 3 and/or 10</v>
      </c>
      <c r="R6" s="9"/>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row>
    <row r="7" spans="2:52" s="48" customFormat="1">
      <c r="B7" s="52"/>
      <c r="D7" s="10"/>
      <c r="M7" s="115"/>
      <c r="N7" s="115"/>
      <c r="O7" s="9" t="s">
        <v>888</v>
      </c>
      <c r="P7" s="9"/>
      <c r="Q7" s="9"/>
      <c r="R7" s="9"/>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row>
    <row r="8" spans="2:52" s="3" customFormat="1" ht="17.45" customHeight="1">
      <c r="B8" s="52"/>
      <c r="C8" s="3" t="s">
        <v>790</v>
      </c>
      <c r="F8" s="971" t="s">
        <v>25</v>
      </c>
      <c r="G8" s="971"/>
      <c r="H8" s="971"/>
      <c r="I8" s="971"/>
      <c r="J8" s="971"/>
      <c r="M8" s="128"/>
      <c r="N8" s="128"/>
      <c r="O8" s="637" t="s">
        <v>889</v>
      </c>
      <c r="P8" s="637" t="s">
        <v>1224</v>
      </c>
      <c r="Q8" s="16" t="str">
        <f>INDEX('Ref1'!I:I,MATCH($F$8,'Ref1'!$J:$J,0))</f>
        <v>E3831</v>
      </c>
      <c r="R8" s="16"/>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row>
    <row r="9" spans="2:52" s="48" customFormat="1">
      <c r="B9" s="52"/>
      <c r="C9" s="7"/>
      <c r="D9" s="7"/>
      <c r="M9" s="115"/>
      <c r="N9" s="115"/>
      <c r="O9" s="476" t="s">
        <v>1138</v>
      </c>
      <c r="P9" s="476" t="s">
        <v>1137</v>
      </c>
      <c r="Q9" s="16" t="str">
        <f>INDEX('Ref1'!D:D,MATCH(authorityCode,'Ref1'!A:A,0))</f>
        <v>Billing</v>
      </c>
      <c r="R9" s="9"/>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row>
    <row r="10" spans="2:52" s="48" customFormat="1">
      <c r="B10" s="52"/>
      <c r="C10" s="863"/>
      <c r="D10" s="7"/>
      <c r="E10" s="432"/>
      <c r="M10" s="115"/>
      <c r="N10" s="115"/>
      <c r="O10" s="476"/>
      <c r="P10" s="476"/>
      <c r="Q10" s="16"/>
      <c r="R10" s="9"/>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row>
    <row r="11" spans="2:52" s="48" customFormat="1" ht="9.9499999999999993" customHeight="1">
      <c r="B11" s="794"/>
      <c r="C11" s="795"/>
      <c r="D11" s="795"/>
      <c r="E11" s="562"/>
      <c r="F11" s="562"/>
      <c r="G11" s="562"/>
      <c r="H11" s="562"/>
      <c r="I11" s="562"/>
      <c r="J11" s="562"/>
      <c r="K11" s="562"/>
      <c r="L11" s="562"/>
      <c r="M11" s="786"/>
      <c r="N11" s="115"/>
      <c r="O11" s="9"/>
      <c r="P11" s="9"/>
      <c r="Q11" s="9"/>
      <c r="R11" s="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row>
    <row r="12" spans="2:52" ht="16.5" thickBot="1">
      <c r="B12" s="787">
        <v>1</v>
      </c>
      <c r="C12" s="8" t="s">
        <v>1175</v>
      </c>
      <c r="D12" s="8"/>
      <c r="E12" s="8"/>
      <c r="F12" s="6"/>
      <c r="G12" s="6"/>
      <c r="H12" s="6"/>
      <c r="I12" s="6"/>
      <c r="J12" s="6"/>
      <c r="K12" s="6"/>
      <c r="L12" s="6"/>
      <c r="M12" s="788"/>
      <c r="N12" s="59"/>
    </row>
    <row r="13" spans="2:52" ht="9.9499999999999993" customHeight="1">
      <c r="B13" s="787"/>
      <c r="C13" s="45"/>
      <c r="D13" s="45"/>
      <c r="E13" s="45"/>
      <c r="F13" s="17"/>
      <c r="G13" s="17"/>
      <c r="H13" s="17"/>
      <c r="I13" s="17"/>
      <c r="J13" s="17"/>
      <c r="K13" s="17"/>
      <c r="L13" s="17"/>
      <c r="M13" s="788"/>
      <c r="N13" s="59"/>
    </row>
    <row r="14" spans="2:52" ht="15" customHeight="1">
      <c r="B14" s="789"/>
      <c r="C14" s="967" t="s">
        <v>1315</v>
      </c>
      <c r="D14" s="967"/>
      <c r="E14" s="967"/>
      <c r="F14" s="967"/>
      <c r="G14" s="967"/>
      <c r="H14" s="967"/>
      <c r="I14" s="967"/>
      <c r="J14" s="967"/>
      <c r="K14" s="967"/>
      <c r="L14" s="967"/>
      <c r="M14" s="812"/>
      <c r="N14" s="129"/>
    </row>
    <row r="15" spans="2:52" s="48" customFormat="1" ht="15" customHeight="1">
      <c r="B15" s="789"/>
      <c r="C15" s="958"/>
      <c r="D15" s="958"/>
      <c r="E15" s="958"/>
      <c r="F15" s="958"/>
      <c r="G15" s="958"/>
      <c r="H15" s="958"/>
      <c r="I15" s="958"/>
      <c r="J15" s="958"/>
      <c r="K15" s="958"/>
      <c r="L15" s="958"/>
      <c r="M15" s="812"/>
      <c r="N15" s="129"/>
      <c r="O15" s="9"/>
      <c r="P15" s="9"/>
      <c r="Q15" s="9"/>
      <c r="R15" s="9"/>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row>
    <row r="16" spans="2:52" ht="15" customHeight="1">
      <c r="B16" s="789"/>
      <c r="C16" s="968"/>
      <c r="D16" s="968"/>
      <c r="E16" s="968"/>
      <c r="F16" s="968"/>
      <c r="G16" s="968"/>
      <c r="H16" s="968"/>
      <c r="I16" s="968"/>
      <c r="J16" s="968"/>
      <c r="K16" s="968"/>
      <c r="L16" s="968"/>
      <c r="M16" s="812"/>
      <c r="N16" s="129"/>
    </row>
    <row r="17" spans="2:52">
      <c r="B17" s="789"/>
      <c r="E17" s="17"/>
      <c r="F17" s="17"/>
      <c r="G17" s="17"/>
      <c r="H17" s="17"/>
      <c r="I17" s="17"/>
      <c r="J17" s="17"/>
      <c r="K17" s="17"/>
      <c r="L17" s="17"/>
      <c r="M17" s="788"/>
    </row>
    <row r="18" spans="2:52" s="3" customFormat="1" ht="15" customHeight="1">
      <c r="B18" s="789"/>
      <c r="C18" s="91" t="s">
        <v>792</v>
      </c>
      <c r="D18" s="11"/>
      <c r="E18" s="813" t="s">
        <v>1267</v>
      </c>
      <c r="F18" s="23"/>
      <c r="G18" s="23"/>
      <c r="H18" s="23"/>
      <c r="I18" s="23"/>
      <c r="J18" s="28">
        <f>'2_Needs'!F5</f>
        <v>1.416477334885933E-4</v>
      </c>
      <c r="K18" s="23"/>
      <c r="L18" s="23"/>
      <c r="M18" s="814"/>
      <c r="N18" s="128"/>
      <c r="O18" s="16"/>
      <c r="P18" s="16"/>
      <c r="Q18" s="16"/>
      <c r="R18" s="16"/>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row>
    <row r="19" spans="2:52" ht="9.9499999999999993" customHeight="1">
      <c r="B19" s="789"/>
      <c r="C19" s="124"/>
      <c r="D19" s="11"/>
      <c r="E19" s="23"/>
      <c r="F19" s="17"/>
      <c r="G19" s="17"/>
      <c r="H19" s="17"/>
      <c r="I19" s="17"/>
      <c r="J19" s="17"/>
      <c r="K19" s="17"/>
      <c r="L19" s="17"/>
      <c r="M19" s="788"/>
    </row>
    <row r="20" spans="2:52" s="3" customFormat="1" ht="15" customHeight="1">
      <c r="B20" s="789"/>
      <c r="C20" s="91" t="s">
        <v>793</v>
      </c>
      <c r="D20" s="19"/>
      <c r="E20" s="815" t="s">
        <v>1176</v>
      </c>
      <c r="F20" s="23"/>
      <c r="G20" s="23"/>
      <c r="H20" s="23"/>
      <c r="I20" s="23"/>
      <c r="J20" s="25"/>
      <c r="K20" s="23"/>
      <c r="L20" s="23"/>
      <c r="M20" s="814"/>
      <c r="N20" s="128"/>
      <c r="O20" s="16"/>
      <c r="P20" s="16"/>
      <c r="Q20" s="16"/>
      <c r="R20" s="16"/>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row>
    <row r="21" spans="2:52" ht="9.9499999999999993" customHeight="1">
      <c r="B21" s="789"/>
      <c r="C21" s="19"/>
      <c r="D21" s="19"/>
      <c r="E21" s="23"/>
      <c r="F21" s="17"/>
      <c r="G21" s="17"/>
      <c r="H21" s="17"/>
      <c r="I21" s="17"/>
      <c r="J21" s="20"/>
      <c r="K21" s="17"/>
      <c r="L21" s="17"/>
      <c r="M21" s="788"/>
    </row>
    <row r="22" spans="2:52" s="3" customFormat="1" ht="15" customHeight="1">
      <c r="B22" s="789"/>
      <c r="C22" s="19"/>
      <c r="D22" s="7"/>
      <c r="E22" s="23" t="s">
        <v>826</v>
      </c>
      <c r="F22" s="23"/>
      <c r="G22" s="23"/>
      <c r="H22" s="23"/>
      <c r="I22" s="23"/>
      <c r="J22" s="24">
        <f>IF(J20="",J18,J20)</f>
        <v>1.416477334885933E-4</v>
      </c>
      <c r="K22" s="23"/>
      <c r="L22" s="23"/>
      <c r="M22" s="814"/>
      <c r="N22" s="128"/>
      <c r="O22" s="16" t="s">
        <v>890</v>
      </c>
      <c r="P22" s="16"/>
      <c r="Q22" s="16"/>
      <c r="R22" s="16"/>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row>
    <row r="23" spans="2:52" s="3" customFormat="1" ht="15" customHeight="1">
      <c r="B23" s="791"/>
      <c r="C23" s="816"/>
      <c r="D23" s="792"/>
      <c r="E23" s="389"/>
      <c r="F23" s="389"/>
      <c r="G23" s="389"/>
      <c r="H23" s="389"/>
      <c r="I23" s="389"/>
      <c r="J23" s="817"/>
      <c r="K23" s="389"/>
      <c r="L23" s="389"/>
      <c r="M23" s="818"/>
      <c r="N23" s="128"/>
      <c r="O23" s="16"/>
      <c r="P23" s="16"/>
      <c r="Q23" s="16"/>
      <c r="R23" s="16"/>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row>
    <row r="24" spans="2:52" s="3" customFormat="1" ht="15" customHeight="1">
      <c r="B24" s="52"/>
      <c r="C24" s="19"/>
      <c r="D24" s="7"/>
      <c r="J24" s="44"/>
      <c r="M24" s="128"/>
      <c r="N24" s="128"/>
      <c r="O24" s="16"/>
      <c r="P24" s="16"/>
      <c r="Q24" s="16"/>
      <c r="R24" s="16"/>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2:52" ht="9.9499999999999993" customHeight="1">
      <c r="B25" s="794"/>
      <c r="C25" s="795"/>
      <c r="D25" s="795"/>
      <c r="E25" s="562"/>
      <c r="F25" s="562"/>
      <c r="G25" s="562"/>
      <c r="H25" s="562"/>
      <c r="I25" s="562"/>
      <c r="J25" s="562"/>
      <c r="K25" s="819"/>
      <c r="L25" s="562"/>
      <c r="M25" s="786"/>
    </row>
    <row r="26" spans="2:52" s="48" customFormat="1" ht="16.5" thickBot="1">
      <c r="B26" s="787">
        <v>2</v>
      </c>
      <c r="C26" s="8" t="s">
        <v>1177</v>
      </c>
      <c r="D26" s="8"/>
      <c r="E26" s="8"/>
      <c r="F26" s="6"/>
      <c r="G26" s="6"/>
      <c r="H26" s="6"/>
      <c r="I26" s="6"/>
      <c r="J26" s="6"/>
      <c r="K26" s="6"/>
      <c r="L26" s="936" t="str">
        <f>IF(inputShareLocal=0,"Share should be greater than zero","")</f>
        <v>Share should be greater than zero</v>
      </c>
      <c r="M26" s="788"/>
      <c r="N26" s="59"/>
      <c r="O26" s="931" t="s">
        <v>1408</v>
      </c>
      <c r="P26" s="9" t="b">
        <f>L26=""</f>
        <v>0</v>
      </c>
      <c r="Q26" s="9"/>
      <c r="R26" s="9"/>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row>
    <row r="27" spans="2:52" s="48" customFormat="1" ht="9.9499999999999993" customHeight="1">
      <c r="B27" s="787"/>
      <c r="C27" s="45"/>
      <c r="D27" s="45"/>
      <c r="E27" s="45"/>
      <c r="F27" s="17"/>
      <c r="G27" s="17"/>
      <c r="H27" s="17"/>
      <c r="I27" s="17"/>
      <c r="J27" s="17"/>
      <c r="K27" s="17"/>
      <c r="L27" s="17"/>
      <c r="M27" s="788"/>
      <c r="N27" s="59"/>
      <c r="O27" s="9"/>
      <c r="P27" s="9"/>
      <c r="Q27" s="9"/>
      <c r="R27" s="9"/>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row>
    <row r="28" spans="2:52" s="48" customFormat="1" ht="15" customHeight="1">
      <c r="B28" s="789"/>
      <c r="C28" s="965" t="s">
        <v>1406</v>
      </c>
      <c r="D28" s="943"/>
      <c r="E28" s="943"/>
      <c r="F28" s="943"/>
      <c r="G28" s="943"/>
      <c r="H28" s="943"/>
      <c r="I28" s="943"/>
      <c r="J28" s="943"/>
      <c r="K28" s="943"/>
      <c r="L28" s="943"/>
      <c r="M28" s="790"/>
      <c r="N28" s="51"/>
      <c r="O28" s="9"/>
      <c r="P28" s="9"/>
      <c r="Q28" s="9"/>
      <c r="R28" s="9"/>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row>
    <row r="29" spans="2:52" s="48" customFormat="1" ht="15" customHeight="1">
      <c r="B29" s="789"/>
      <c r="C29" s="944"/>
      <c r="D29" s="944"/>
      <c r="E29" s="944"/>
      <c r="F29" s="944"/>
      <c r="G29" s="944"/>
      <c r="H29" s="944"/>
      <c r="I29" s="944"/>
      <c r="J29" s="944"/>
      <c r="K29" s="944"/>
      <c r="L29" s="944"/>
      <c r="M29" s="790"/>
      <c r="N29" s="51"/>
      <c r="O29" s="9"/>
      <c r="P29" s="9"/>
      <c r="Q29" s="9"/>
      <c r="R29" s="9"/>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row>
    <row r="30" spans="2:52" s="48" customFormat="1" ht="15" customHeight="1">
      <c r="B30" s="789"/>
      <c r="C30" s="945"/>
      <c r="D30" s="945"/>
      <c r="E30" s="945"/>
      <c r="F30" s="945"/>
      <c r="G30" s="945"/>
      <c r="H30" s="945"/>
      <c r="I30" s="945"/>
      <c r="J30" s="945"/>
      <c r="K30" s="945"/>
      <c r="L30" s="945"/>
      <c r="M30" s="790"/>
      <c r="N30" s="51"/>
      <c r="O30" s="9"/>
      <c r="P30" s="9"/>
      <c r="Q30" s="9"/>
      <c r="R30" s="9"/>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row>
    <row r="31" spans="2:52" s="48" customFormat="1" ht="15" customHeight="1">
      <c r="B31" s="789"/>
      <c r="C31" s="51"/>
      <c r="D31" s="51"/>
      <c r="E31" s="51"/>
      <c r="F31" s="51"/>
      <c r="G31" s="51"/>
      <c r="H31" s="51"/>
      <c r="I31" s="51"/>
      <c r="J31" s="51"/>
      <c r="K31" s="51"/>
      <c r="L31" s="51"/>
      <c r="M31" s="790"/>
      <c r="N31" s="51"/>
      <c r="O31" s="9"/>
      <c r="P31" s="9"/>
      <c r="Q31" s="9"/>
      <c r="R31" s="9"/>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row>
    <row r="32" spans="2:52" s="48" customFormat="1" ht="15" customHeight="1">
      <c r="B32" s="789"/>
      <c r="C32" s="22" t="s">
        <v>882</v>
      </c>
      <c r="D32" s="23"/>
      <c r="E32" s="21"/>
      <c r="F32" s="23"/>
      <c r="G32" s="23"/>
      <c r="H32" s="23"/>
      <c r="I32" s="29">
        <f>R32</f>
        <v>0</v>
      </c>
      <c r="J32" s="930"/>
      <c r="K32" s="51"/>
      <c r="L32" s="51"/>
      <c r="M32" s="790"/>
      <c r="N32" s="51"/>
      <c r="O32" s="9" t="s">
        <v>891</v>
      </c>
      <c r="P32" s="9" t="s">
        <v>881</v>
      </c>
      <c r="Q32" s="9">
        <v>0</v>
      </c>
      <c r="R32" s="56">
        <f>Q32/100</f>
        <v>0</v>
      </c>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row>
    <row r="33" spans="2:52" s="48" customFormat="1" ht="15" customHeight="1">
      <c r="B33" s="791"/>
      <c r="C33" s="811"/>
      <c r="D33" s="389"/>
      <c r="E33" s="820"/>
      <c r="F33" s="389"/>
      <c r="G33" s="389"/>
      <c r="H33" s="389"/>
      <c r="I33" s="821"/>
      <c r="J33" s="822"/>
      <c r="K33" s="822"/>
      <c r="L33" s="822"/>
      <c r="M33" s="823"/>
      <c r="N33" s="51"/>
      <c r="O33" s="9"/>
      <c r="P33" s="9"/>
      <c r="Q33" s="9"/>
      <c r="R33" s="56"/>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row>
    <row r="34" spans="2:52" s="48" customFormat="1" ht="15" customHeight="1">
      <c r="B34" s="52"/>
      <c r="C34" s="22"/>
      <c r="D34" s="3"/>
      <c r="E34" s="21"/>
      <c r="F34" s="3"/>
      <c r="G34" s="3"/>
      <c r="H34" s="3"/>
      <c r="I34" s="57"/>
      <c r="J34" s="51"/>
      <c r="K34" s="51"/>
      <c r="L34" s="51"/>
      <c r="M34" s="51"/>
      <c r="N34" s="51"/>
      <c r="O34" s="9"/>
      <c r="P34" s="9"/>
      <c r="Q34" s="9"/>
      <c r="R34" s="56"/>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row>
    <row r="35" spans="2:52" s="48" customFormat="1" ht="9.9499999999999993" customHeight="1">
      <c r="B35" s="794"/>
      <c r="C35" s="795"/>
      <c r="D35" s="795"/>
      <c r="E35" s="562"/>
      <c r="F35" s="562"/>
      <c r="G35" s="562"/>
      <c r="H35" s="562"/>
      <c r="I35" s="562"/>
      <c r="J35" s="562"/>
      <c r="K35" s="562"/>
      <c r="L35" s="562"/>
      <c r="M35" s="786"/>
      <c r="N35" s="115"/>
      <c r="O35" s="9"/>
      <c r="P35" s="9"/>
      <c r="Q35" s="9"/>
      <c r="R35" s="9"/>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row>
    <row r="36" spans="2:52" ht="16.5" thickBot="1">
      <c r="B36" s="787">
        <v>3</v>
      </c>
      <c r="C36" s="8" t="s">
        <v>13</v>
      </c>
      <c r="D36" s="8"/>
      <c r="E36" s="8"/>
      <c r="F36" s="6"/>
      <c r="G36" s="6"/>
      <c r="H36" s="6"/>
      <c r="I36" s="6"/>
      <c r="J36" s="6"/>
      <c r="K36" s="6"/>
      <c r="L36" s="936" t="str">
        <f>IF(OR(I46&lt;&gt;1,H49&lt;&gt;1),"Shares below should sum to 100%","")</f>
        <v>Shares below should sum to 100%</v>
      </c>
      <c r="M36" s="788"/>
      <c r="N36" s="59"/>
      <c r="O36" s="931" t="s">
        <v>1408</v>
      </c>
      <c r="P36" s="9" t="b">
        <f>L36=""</f>
        <v>0</v>
      </c>
    </row>
    <row r="37" spans="2:52" ht="9.9499999999999993" customHeight="1">
      <c r="B37" s="787"/>
      <c r="C37" s="45"/>
      <c r="D37" s="45"/>
      <c r="E37" s="45"/>
      <c r="F37" s="17"/>
      <c r="G37" s="17"/>
      <c r="H37" s="17"/>
      <c r="I37" s="17"/>
      <c r="J37" s="17"/>
      <c r="K37" s="17"/>
      <c r="L37" s="17"/>
      <c r="M37" s="788"/>
      <c r="N37" s="59"/>
    </row>
    <row r="38" spans="2:52" ht="15" customHeight="1">
      <c r="B38" s="789"/>
      <c r="C38" s="943" t="s">
        <v>1316</v>
      </c>
      <c r="D38" s="943"/>
      <c r="E38" s="943"/>
      <c r="F38" s="943"/>
      <c r="G38" s="943"/>
      <c r="H38" s="943"/>
      <c r="I38" s="943"/>
      <c r="J38" s="943"/>
      <c r="K38" s="943"/>
      <c r="L38" s="943"/>
      <c r="M38" s="790"/>
      <c r="N38" s="51"/>
    </row>
    <row r="39" spans="2:52" ht="15" customHeight="1">
      <c r="B39" s="789"/>
      <c r="C39" s="944"/>
      <c r="D39" s="944"/>
      <c r="E39" s="944"/>
      <c r="F39" s="944"/>
      <c r="G39" s="944"/>
      <c r="H39" s="944"/>
      <c r="I39" s="944"/>
      <c r="J39" s="944"/>
      <c r="K39" s="944"/>
      <c r="L39" s="944"/>
      <c r="M39" s="790"/>
      <c r="N39" s="51"/>
    </row>
    <row r="40" spans="2:52" s="48" customFormat="1" ht="15" customHeight="1">
      <c r="B40" s="789"/>
      <c r="C40" s="944"/>
      <c r="D40" s="944"/>
      <c r="E40" s="944"/>
      <c r="F40" s="944"/>
      <c r="G40" s="944"/>
      <c r="H40" s="944"/>
      <c r="I40" s="944"/>
      <c r="J40" s="944"/>
      <c r="K40" s="944"/>
      <c r="L40" s="944"/>
      <c r="M40" s="790"/>
      <c r="N40" s="51"/>
      <c r="O40" s="9"/>
      <c r="P40" s="9"/>
      <c r="Q40" s="9"/>
      <c r="R40" s="9"/>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row>
    <row r="41" spans="2:52" ht="15" customHeight="1">
      <c r="B41" s="789"/>
      <c r="C41" s="945"/>
      <c r="D41" s="945"/>
      <c r="E41" s="945"/>
      <c r="F41" s="945"/>
      <c r="G41" s="945"/>
      <c r="H41" s="945"/>
      <c r="I41" s="945"/>
      <c r="J41" s="945"/>
      <c r="K41" s="945"/>
      <c r="L41" s="945"/>
      <c r="M41" s="790"/>
      <c r="N41" s="51"/>
    </row>
    <row r="42" spans="2:52">
      <c r="B42" s="789"/>
      <c r="E42" s="17"/>
      <c r="F42" s="17"/>
      <c r="G42" s="17"/>
      <c r="H42" s="17"/>
      <c r="I42" s="17"/>
      <c r="J42" s="17"/>
      <c r="K42" s="17"/>
      <c r="L42" s="17"/>
      <c r="M42" s="788"/>
    </row>
    <row r="43" spans="2:52">
      <c r="B43" s="789"/>
      <c r="D43" s="76" t="s">
        <v>1226</v>
      </c>
      <c r="E43" s="17"/>
      <c r="F43" s="17"/>
      <c r="G43" s="17"/>
      <c r="H43" s="17"/>
      <c r="I43" s="17"/>
      <c r="J43" s="17"/>
      <c r="K43" s="17"/>
      <c r="L43" s="17"/>
      <c r="M43" s="788"/>
    </row>
    <row r="44" spans="2:52" ht="9.9499999999999993" customHeight="1">
      <c r="B44" s="789"/>
      <c r="D44" s="76"/>
      <c r="E44" s="17"/>
      <c r="F44" s="17"/>
      <c r="G44" s="17"/>
      <c r="H44" s="17"/>
      <c r="I44" s="17"/>
      <c r="J44" s="17"/>
      <c r="K44" s="17"/>
      <c r="L44" s="17"/>
      <c r="M44" s="788"/>
    </row>
    <row r="45" spans="2:52" ht="15" customHeight="1">
      <c r="B45" s="789"/>
      <c r="D45" s="17"/>
      <c r="E45" s="17"/>
      <c r="F45" s="61" t="s">
        <v>829</v>
      </c>
      <c r="G45" s="61" t="s">
        <v>830</v>
      </c>
      <c r="H45" s="61" t="s">
        <v>831</v>
      </c>
      <c r="I45" s="61" t="s">
        <v>12</v>
      </c>
      <c r="J45" s="17"/>
      <c r="K45" s="17"/>
      <c r="L45" s="17"/>
      <c r="M45" s="788"/>
    </row>
    <row r="46" spans="2:52" ht="15" customHeight="1">
      <c r="B46" s="789"/>
      <c r="D46" s="38" t="s">
        <v>827</v>
      </c>
      <c r="E46" s="776"/>
      <c r="F46" s="39">
        <v>0</v>
      </c>
      <c r="G46" s="40">
        <v>0</v>
      </c>
      <c r="H46" s="41">
        <v>0</v>
      </c>
      <c r="I46" s="47">
        <f>SUM(F46:H46)</f>
        <v>0</v>
      </c>
      <c r="J46" s="716" t="s">
        <v>1413</v>
      </c>
      <c r="K46" s="17"/>
      <c r="L46" s="17"/>
      <c r="M46" s="788"/>
    </row>
    <row r="47" spans="2:52" ht="9.9499999999999993" customHeight="1">
      <c r="B47" s="789"/>
      <c r="E47" s="17"/>
      <c r="F47" s="17"/>
      <c r="G47" s="17"/>
      <c r="H47" s="17"/>
      <c r="I47" s="17"/>
      <c r="J47" s="23"/>
      <c r="K47" s="17"/>
      <c r="L47" s="17"/>
      <c r="M47" s="788"/>
    </row>
    <row r="48" spans="2:52" ht="15" customHeight="1">
      <c r="B48" s="789"/>
      <c r="E48" s="17"/>
      <c r="F48" s="61" t="s">
        <v>11</v>
      </c>
      <c r="G48" s="61" t="s">
        <v>10</v>
      </c>
      <c r="H48" s="61" t="s">
        <v>12</v>
      </c>
      <c r="I48" s="17"/>
      <c r="J48" s="23"/>
      <c r="K48" s="17"/>
      <c r="L48" s="17"/>
      <c r="M48" s="788"/>
    </row>
    <row r="49" spans="2:52" ht="15" customHeight="1">
      <c r="B49" s="789"/>
      <c r="D49" s="38" t="s">
        <v>828</v>
      </c>
      <c r="E49" s="776"/>
      <c r="F49" s="39">
        <v>0</v>
      </c>
      <c r="G49" s="40">
        <v>0</v>
      </c>
      <c r="H49" s="47">
        <f>SUM(F49:G49)</f>
        <v>0</v>
      </c>
      <c r="I49" s="716" t="s">
        <v>1413</v>
      </c>
      <c r="J49" s="17"/>
      <c r="K49" s="17"/>
      <c r="L49" s="17"/>
      <c r="M49" s="788"/>
    </row>
    <row r="50" spans="2:52">
      <c r="B50" s="789"/>
      <c r="E50" s="17"/>
      <c r="F50" s="17"/>
      <c r="G50" s="17"/>
      <c r="H50" s="438"/>
      <c r="I50" s="17"/>
      <c r="J50" s="17"/>
      <c r="K50" s="17"/>
      <c r="L50" s="17"/>
      <c r="M50" s="788"/>
    </row>
    <row r="51" spans="2:52" s="48" customFormat="1">
      <c r="B51" s="789"/>
      <c r="C51" s="7"/>
      <c r="D51" s="7"/>
      <c r="E51" s="17"/>
      <c r="F51" s="17"/>
      <c r="G51" s="17"/>
      <c r="H51" s="438"/>
      <c r="I51" s="17"/>
      <c r="J51" s="17"/>
      <c r="K51" s="17"/>
      <c r="L51" s="17"/>
      <c r="M51" s="788"/>
      <c r="N51" s="115"/>
      <c r="O51" s="9"/>
      <c r="P51" s="9"/>
      <c r="Q51" s="9"/>
      <c r="R51" s="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row>
    <row r="52" spans="2:52" s="48" customFormat="1">
      <c r="B52" s="789"/>
      <c r="C52" s="751" t="s">
        <v>1286</v>
      </c>
      <c r="D52" s="802"/>
      <c r="E52" s="803"/>
      <c r="F52" s="802"/>
      <c r="G52" s="17"/>
      <c r="H52" s="438"/>
      <c r="I52" s="17"/>
      <c r="J52" s="17"/>
      <c r="K52" s="17"/>
      <c r="L52" s="17"/>
      <c r="M52" s="788"/>
      <c r="N52" s="115"/>
      <c r="O52" s="9"/>
      <c r="P52" s="9"/>
      <c r="Q52" s="9"/>
      <c r="R52" s="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row>
    <row r="53" spans="2:52" s="115" customFormat="1" ht="9.9499999999999993" customHeight="1">
      <c r="B53" s="789"/>
      <c r="C53" s="765"/>
      <c r="D53" s="59"/>
      <c r="E53" s="804"/>
      <c r="F53" s="59"/>
      <c r="G53" s="59"/>
      <c r="H53" s="824"/>
      <c r="I53" s="59"/>
      <c r="J53" s="59"/>
      <c r="K53" s="59"/>
      <c r="L53" s="59"/>
      <c r="M53" s="788"/>
      <c r="O53" s="9"/>
      <c r="P53" s="9"/>
      <c r="Q53" s="9"/>
      <c r="R53" s="9"/>
    </row>
    <row r="54" spans="2:52">
      <c r="B54" s="789"/>
      <c r="C54" s="705"/>
      <c r="D54" s="973" t="s">
        <v>1291</v>
      </c>
      <c r="E54" s="973"/>
      <c r="F54" s="973"/>
      <c r="G54" s="973"/>
      <c r="H54" s="973"/>
      <c r="I54" s="973"/>
      <c r="J54" s="973"/>
      <c r="K54" s="973"/>
      <c r="L54" s="973"/>
      <c r="M54" s="788"/>
    </row>
    <row r="55" spans="2:52" s="48" customFormat="1">
      <c r="B55" s="789"/>
      <c r="C55" s="705"/>
      <c r="D55" s="973"/>
      <c r="E55" s="973"/>
      <c r="F55" s="973"/>
      <c r="G55" s="973"/>
      <c r="H55" s="973"/>
      <c r="I55" s="973"/>
      <c r="J55" s="973"/>
      <c r="K55" s="973"/>
      <c r="L55" s="973"/>
      <c r="M55" s="788"/>
      <c r="N55" s="115"/>
      <c r="O55" s="9"/>
      <c r="P55" s="9"/>
      <c r="Q55" s="9"/>
      <c r="R55" s="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row>
    <row r="56" spans="2:52" s="48" customFormat="1">
      <c r="B56" s="789"/>
      <c r="C56" s="705"/>
      <c r="D56" s="973"/>
      <c r="E56" s="973"/>
      <c r="F56" s="973"/>
      <c r="G56" s="973"/>
      <c r="H56" s="973"/>
      <c r="I56" s="973"/>
      <c r="J56" s="973"/>
      <c r="K56" s="973"/>
      <c r="L56" s="973"/>
      <c r="M56" s="788"/>
      <c r="N56" s="115"/>
      <c r="O56" s="9"/>
      <c r="P56" s="9"/>
      <c r="Q56" s="9"/>
      <c r="R56" s="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row>
    <row r="57" spans="2:52" s="48" customFormat="1">
      <c r="B57" s="789"/>
      <c r="C57" s="705"/>
      <c r="D57" s="717"/>
      <c r="E57" s="717"/>
      <c r="F57" s="717"/>
      <c r="G57" s="717"/>
      <c r="H57" s="753"/>
      <c r="I57" s="717"/>
      <c r="J57" s="717"/>
      <c r="K57" s="717"/>
      <c r="L57" s="717"/>
      <c r="M57" s="788"/>
      <c r="N57" s="115"/>
      <c r="O57" s="9"/>
      <c r="P57" s="9"/>
      <c r="Q57" s="9"/>
      <c r="R57" s="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row>
    <row r="58" spans="2:52" s="48" customFormat="1">
      <c r="B58" s="789"/>
      <c r="C58" s="705"/>
      <c r="D58" s="752" t="s">
        <v>1287</v>
      </c>
      <c r="E58" s="717"/>
      <c r="F58" s="717"/>
      <c r="G58" s="717"/>
      <c r="H58" s="753"/>
      <c r="I58" s="717"/>
      <c r="J58" s="717"/>
      <c r="K58" s="717"/>
      <c r="L58" s="717"/>
      <c r="M58" s="788"/>
      <c r="N58" s="115"/>
      <c r="O58" s="9"/>
      <c r="P58" s="9"/>
      <c r="Q58" s="9"/>
      <c r="R58" s="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row>
    <row r="59" spans="2:52" s="48" customFormat="1">
      <c r="B59" s="789"/>
      <c r="C59" s="705"/>
      <c r="D59" s="754"/>
      <c r="E59" s="717"/>
      <c r="F59" s="717"/>
      <c r="G59" s="717"/>
      <c r="H59" s="753"/>
      <c r="I59" s="717"/>
      <c r="J59" s="717"/>
      <c r="K59" s="991" t="s">
        <v>1244</v>
      </c>
      <c r="L59" s="991"/>
      <c r="M59" s="788"/>
      <c r="N59" s="115"/>
      <c r="O59" s="9"/>
      <c r="P59" s="9"/>
      <c r="Q59" s="9"/>
      <c r="R59" s="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row>
    <row r="60" spans="2:52" ht="40.700000000000003" customHeight="1">
      <c r="B60" s="789"/>
      <c r="C60" s="705"/>
      <c r="D60" s="738" t="s">
        <v>23</v>
      </c>
      <c r="E60" s="738"/>
      <c r="F60" s="738"/>
      <c r="G60" s="738"/>
      <c r="H60" s="739" t="s">
        <v>837</v>
      </c>
      <c r="I60" s="740"/>
      <c r="J60" s="741"/>
      <c r="K60" s="742" t="s">
        <v>1243</v>
      </c>
      <c r="L60" s="755" t="s">
        <v>1242</v>
      </c>
      <c r="M60" s="825"/>
      <c r="N60" s="130"/>
    </row>
    <row r="61" spans="2:52">
      <c r="B61" s="789"/>
      <c r="C61" s="705"/>
      <c r="D61" s="726" t="str">
        <f>INDEX('Ref1'!R:R,MATCH(Q61,'Ref1'!Q:Q,0))</f>
        <v>Shire districts</v>
      </c>
      <c r="E61" s="707"/>
      <c r="F61" s="707"/>
      <c r="G61" s="707"/>
      <c r="H61" s="736" t="s">
        <v>829</v>
      </c>
      <c r="I61" s="707"/>
      <c r="J61" s="737"/>
      <c r="K61" s="731">
        <f>F46</f>
        <v>0</v>
      </c>
      <c r="L61" s="756">
        <f t="shared" ref="L61:L71" si="0">K61*inputShareLocal</f>
        <v>0</v>
      </c>
      <c r="M61" s="825"/>
      <c r="N61" s="130"/>
      <c r="O61" s="637"/>
      <c r="P61" s="637" t="s">
        <v>1225</v>
      </c>
      <c r="Q61" s="9" t="s">
        <v>0</v>
      </c>
    </row>
    <row r="62" spans="2:52">
      <c r="B62" s="789"/>
      <c r="C62" s="705"/>
      <c r="D62" s="726" t="str">
        <f>INDEX('Ref1'!R:R,MATCH(Q62,'Ref1'!Q:Q,0))</f>
        <v>Counties without fire responsibilities</v>
      </c>
      <c r="E62" s="720"/>
      <c r="F62" s="720"/>
      <c r="G62" s="720"/>
      <c r="H62" s="732" t="s">
        <v>830</v>
      </c>
      <c r="I62" s="720"/>
      <c r="J62" s="733"/>
      <c r="K62" s="734">
        <f>G46</f>
        <v>0</v>
      </c>
      <c r="L62" s="757">
        <f t="shared" si="0"/>
        <v>0</v>
      </c>
      <c r="M62" s="825"/>
      <c r="N62" s="130"/>
      <c r="Q62" s="9" t="s">
        <v>8</v>
      </c>
    </row>
    <row r="63" spans="2:52">
      <c r="B63" s="789"/>
      <c r="C63" s="705"/>
      <c r="D63" s="726" t="str">
        <f>INDEX('Ref1'!R:R,MATCH(Q63,'Ref1'!Q:Q,0))</f>
        <v>Counties with fire responsibilities</v>
      </c>
      <c r="E63" s="720"/>
      <c r="F63" s="720"/>
      <c r="G63" s="720"/>
      <c r="H63" s="732" t="s">
        <v>832</v>
      </c>
      <c r="I63" s="720"/>
      <c r="J63" s="733"/>
      <c r="K63" s="734">
        <f>G46+H46</f>
        <v>0</v>
      </c>
      <c r="L63" s="757">
        <f t="shared" si="0"/>
        <v>0</v>
      </c>
      <c r="M63" s="825"/>
      <c r="N63" s="130"/>
      <c r="Q63" s="9" t="s">
        <v>9</v>
      </c>
    </row>
    <row r="64" spans="2:52">
      <c r="B64" s="789"/>
      <c r="C64" s="705"/>
      <c r="D64" s="735" t="str">
        <f>INDEX('Ref1'!R:R,MATCH(Q64,'Ref1'!Q:Q,0))</f>
        <v>Inner London boroughs &amp; City of London</v>
      </c>
      <c r="E64" s="720"/>
      <c r="F64" s="720"/>
      <c r="G64" s="720"/>
      <c r="H64" s="732" t="s">
        <v>11</v>
      </c>
      <c r="I64" s="720"/>
      <c r="J64" s="733"/>
      <c r="K64" s="734">
        <f>F49</f>
        <v>0</v>
      </c>
      <c r="L64" s="757">
        <f t="shared" si="0"/>
        <v>0</v>
      </c>
      <c r="M64" s="825"/>
      <c r="N64" s="130"/>
      <c r="Q64" s="9" t="s">
        <v>4</v>
      </c>
    </row>
    <row r="65" spans="2:52">
      <c r="B65" s="789"/>
      <c r="C65" s="705"/>
      <c r="D65" s="726" t="str">
        <f>INDEX('Ref1'!R:R,MATCH(Q65,'Ref1'!Q:Q,0))</f>
        <v>Outer London boroughs</v>
      </c>
      <c r="E65" s="720"/>
      <c r="F65" s="720"/>
      <c r="G65" s="720"/>
      <c r="H65" s="732" t="s">
        <v>11</v>
      </c>
      <c r="I65" s="720"/>
      <c r="J65" s="733"/>
      <c r="K65" s="734">
        <f>F49</f>
        <v>0</v>
      </c>
      <c r="L65" s="757">
        <f t="shared" si="0"/>
        <v>0</v>
      </c>
      <c r="M65" s="825"/>
      <c r="N65" s="130"/>
      <c r="Q65" s="9" t="s">
        <v>3</v>
      </c>
    </row>
    <row r="66" spans="2:52">
      <c r="B66" s="789"/>
      <c r="C66" s="705"/>
      <c r="D66" s="726" t="str">
        <f>INDEX('Ref1'!R:R,MATCH(Q66,'Ref1'!Q:Q,0))</f>
        <v>Greater London Authority</v>
      </c>
      <c r="E66" s="720"/>
      <c r="F66" s="720"/>
      <c r="G66" s="720"/>
      <c r="H66" s="732" t="s">
        <v>10</v>
      </c>
      <c r="I66" s="720"/>
      <c r="J66" s="733"/>
      <c r="K66" s="734">
        <f>G49</f>
        <v>0</v>
      </c>
      <c r="L66" s="757">
        <f t="shared" si="0"/>
        <v>0</v>
      </c>
      <c r="M66" s="825"/>
      <c r="N66" s="130"/>
      <c r="Q66" s="9" t="s">
        <v>10</v>
      </c>
    </row>
    <row r="67" spans="2:52">
      <c r="B67" s="789"/>
      <c r="C67" s="705"/>
      <c r="D67" s="726" t="str">
        <f>INDEX('Ref1'!R:R,MATCH(Q67,'Ref1'!Q:Q,0))</f>
        <v>Metropolitan districts</v>
      </c>
      <c r="E67" s="720"/>
      <c r="F67" s="720"/>
      <c r="G67" s="720"/>
      <c r="H67" s="732" t="s">
        <v>833</v>
      </c>
      <c r="I67" s="720"/>
      <c r="J67" s="733"/>
      <c r="K67" s="734">
        <f>F46+G46</f>
        <v>0</v>
      </c>
      <c r="L67" s="757">
        <f t="shared" si="0"/>
        <v>0</v>
      </c>
      <c r="M67" s="825"/>
      <c r="N67" s="130"/>
      <c r="Q67" s="9" t="s">
        <v>5</v>
      </c>
    </row>
    <row r="68" spans="2:52">
      <c r="B68" s="789"/>
      <c r="C68" s="705"/>
      <c r="D68" s="726" t="str">
        <f>INDEX('Ref1'!R:R,MATCH(Q68,'Ref1'!Q:Q,0))</f>
        <v>Unitaries without fire responsibilities</v>
      </c>
      <c r="E68" s="720"/>
      <c r="F68" s="720"/>
      <c r="G68" s="720"/>
      <c r="H68" s="732" t="s">
        <v>833</v>
      </c>
      <c r="I68" s="720"/>
      <c r="J68" s="733"/>
      <c r="K68" s="734">
        <f>F46+G46</f>
        <v>0</v>
      </c>
      <c r="L68" s="757">
        <f t="shared" si="0"/>
        <v>0</v>
      </c>
      <c r="M68" s="825"/>
      <c r="N68" s="130"/>
      <c r="Q68" s="9" t="s">
        <v>6</v>
      </c>
    </row>
    <row r="69" spans="2:52">
      <c r="B69" s="789"/>
      <c r="C69" s="705"/>
      <c r="D69" s="726" t="str">
        <f>INDEX('Ref1'!R:R,MATCH(Q69,'Ref1'!Q:Q,0))</f>
        <v>Unitaries with fire responsibilities</v>
      </c>
      <c r="E69" s="720"/>
      <c r="F69" s="720"/>
      <c r="G69" s="720"/>
      <c r="H69" s="732" t="s">
        <v>834</v>
      </c>
      <c r="I69" s="720"/>
      <c r="J69" s="733"/>
      <c r="K69" s="734">
        <f>F46+G46+H46</f>
        <v>0</v>
      </c>
      <c r="L69" s="757">
        <f t="shared" si="0"/>
        <v>0</v>
      </c>
      <c r="M69" s="825"/>
      <c r="N69" s="130"/>
      <c r="Q69" s="9" t="s">
        <v>7</v>
      </c>
    </row>
    <row r="70" spans="2:52">
      <c r="B70" s="789"/>
      <c r="C70" s="705"/>
      <c r="D70" s="726" t="str">
        <f>INDEX('Ref1'!R:R,MATCH(Q70,'Ref1'!Q:Q,0))</f>
        <v>Fire authorities (shire)</v>
      </c>
      <c r="E70" s="720"/>
      <c r="F70" s="720"/>
      <c r="G70" s="720"/>
      <c r="H70" s="732" t="s">
        <v>831</v>
      </c>
      <c r="I70" s="720"/>
      <c r="J70" s="733"/>
      <c r="K70" s="734">
        <f>H46</f>
        <v>0</v>
      </c>
      <c r="L70" s="757">
        <f t="shared" si="0"/>
        <v>0</v>
      </c>
      <c r="M70" s="825"/>
      <c r="N70" s="130"/>
      <c r="Q70" s="9" t="s">
        <v>1</v>
      </c>
    </row>
    <row r="71" spans="2:52">
      <c r="B71" s="789"/>
      <c r="C71" s="705"/>
      <c r="D71" s="723" t="str">
        <f>INDEX('Ref1'!R:R,MATCH(Q71,'Ref1'!Q:Q,0))</f>
        <v>Fire authorities (non-shire)</v>
      </c>
      <c r="E71" s="710"/>
      <c r="F71" s="710"/>
      <c r="G71" s="710"/>
      <c r="H71" s="743" t="s">
        <v>831</v>
      </c>
      <c r="I71" s="710"/>
      <c r="J71" s="744"/>
      <c r="K71" s="745">
        <f>H46</f>
        <v>0</v>
      </c>
      <c r="L71" s="758">
        <f t="shared" si="0"/>
        <v>0</v>
      </c>
      <c r="M71" s="825"/>
      <c r="N71" s="130"/>
      <c r="Q71" s="9" t="s">
        <v>2</v>
      </c>
    </row>
    <row r="72" spans="2:52">
      <c r="B72" s="789"/>
      <c r="C72" s="705"/>
      <c r="D72" s="746" t="s">
        <v>1241</v>
      </c>
      <c r="E72" s="747"/>
      <c r="F72" s="747"/>
      <c r="G72" s="747"/>
      <c r="H72" s="748"/>
      <c r="I72" s="747"/>
      <c r="J72" s="749"/>
      <c r="K72" s="750"/>
      <c r="L72" s="759">
        <f>1-inputShareLocal</f>
        <v>1</v>
      </c>
      <c r="M72" s="788"/>
    </row>
    <row r="73" spans="2:52">
      <c r="B73" s="791"/>
      <c r="C73" s="792"/>
      <c r="D73" s="792"/>
      <c r="E73" s="381"/>
      <c r="F73" s="381"/>
      <c r="G73" s="381"/>
      <c r="H73" s="381"/>
      <c r="I73" s="381"/>
      <c r="J73" s="381"/>
      <c r="K73" s="826"/>
      <c r="L73" s="381"/>
      <c r="M73" s="793"/>
    </row>
    <row r="74" spans="2:52" s="48" customFormat="1">
      <c r="B74" s="52"/>
      <c r="C74" s="7"/>
      <c r="D74" s="7"/>
      <c r="E74" s="17"/>
      <c r="F74" s="17"/>
      <c r="G74" s="17"/>
      <c r="H74" s="17"/>
      <c r="I74" s="17"/>
      <c r="J74" s="17"/>
      <c r="K74" s="12"/>
      <c r="L74" s="17"/>
      <c r="M74" s="59"/>
      <c r="N74" s="115"/>
      <c r="O74" s="9"/>
      <c r="P74" s="9"/>
      <c r="Q74" s="9"/>
      <c r="R74" s="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row>
    <row r="75" spans="2:52" s="48" customFormat="1" ht="9.9499999999999993" customHeight="1">
      <c r="B75" s="794"/>
      <c r="C75" s="795"/>
      <c r="D75" s="795"/>
      <c r="E75" s="562"/>
      <c r="F75" s="562"/>
      <c r="G75" s="562"/>
      <c r="H75" s="562"/>
      <c r="I75" s="562"/>
      <c r="J75" s="562"/>
      <c r="K75" s="819"/>
      <c r="L75" s="562"/>
      <c r="M75" s="786"/>
      <c r="N75" s="115"/>
      <c r="O75" s="9"/>
      <c r="P75" s="9"/>
      <c r="Q75" s="9"/>
      <c r="R75" s="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row>
    <row r="76" spans="2:52" ht="16.5" thickBot="1">
      <c r="B76" s="787">
        <v>4</v>
      </c>
      <c r="C76" s="8" t="s">
        <v>794</v>
      </c>
      <c r="D76" s="8"/>
      <c r="E76" s="8"/>
      <c r="F76" s="6"/>
      <c r="G76" s="6"/>
      <c r="H76" s="6"/>
      <c r="I76" s="6"/>
      <c r="J76" s="6"/>
      <c r="K76" s="6"/>
      <c r="L76" s="6"/>
      <c r="M76" s="788"/>
      <c r="N76" s="59"/>
      <c r="O76" s="467"/>
      <c r="P76" s="467"/>
    </row>
    <row r="77" spans="2:52" ht="9.9499999999999993" customHeight="1">
      <c r="B77" s="787"/>
      <c r="C77" s="45"/>
      <c r="D77" s="45"/>
      <c r="E77" s="45"/>
      <c r="F77" s="17"/>
      <c r="G77" s="17"/>
      <c r="H77" s="17"/>
      <c r="I77" s="17"/>
      <c r="J77" s="17"/>
      <c r="K77" s="17"/>
      <c r="L77" s="17"/>
      <c r="M77" s="788"/>
      <c r="N77" s="59"/>
    </row>
    <row r="78" spans="2:52" ht="15" customHeight="1">
      <c r="B78" s="789"/>
      <c r="C78" s="967" t="s">
        <v>1317</v>
      </c>
      <c r="D78" s="967"/>
      <c r="E78" s="967"/>
      <c r="F78" s="967"/>
      <c r="G78" s="967"/>
      <c r="H78" s="967"/>
      <c r="I78" s="967"/>
      <c r="J78" s="967"/>
      <c r="K78" s="967"/>
      <c r="L78" s="967"/>
      <c r="M78" s="812"/>
      <c r="N78" s="129"/>
    </row>
    <row r="79" spans="2:52" s="48" customFormat="1" ht="15" customHeight="1">
      <c r="B79" s="789"/>
      <c r="C79" s="958"/>
      <c r="D79" s="958"/>
      <c r="E79" s="958"/>
      <c r="F79" s="958"/>
      <c r="G79" s="958"/>
      <c r="H79" s="958"/>
      <c r="I79" s="958"/>
      <c r="J79" s="958"/>
      <c r="K79" s="958"/>
      <c r="L79" s="958"/>
      <c r="M79" s="812"/>
      <c r="N79" s="129"/>
      <c r="O79" s="9"/>
      <c r="P79" s="9"/>
      <c r="Q79" s="9"/>
      <c r="R79" s="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row>
    <row r="80" spans="2:52" ht="15" customHeight="1">
      <c r="B80" s="789"/>
      <c r="C80" s="968"/>
      <c r="D80" s="968"/>
      <c r="E80" s="968"/>
      <c r="F80" s="968"/>
      <c r="G80" s="968"/>
      <c r="H80" s="968"/>
      <c r="I80" s="968"/>
      <c r="J80" s="968"/>
      <c r="K80" s="968"/>
      <c r="L80" s="968"/>
      <c r="M80" s="812"/>
      <c r="N80" s="129"/>
    </row>
    <row r="81" spans="2:52">
      <c r="B81" s="789"/>
      <c r="C81" s="26"/>
      <c r="D81" s="26"/>
      <c r="E81" s="26"/>
      <c r="F81" s="26"/>
      <c r="G81" s="26"/>
      <c r="H81" s="26"/>
      <c r="I81" s="26"/>
      <c r="J81" s="26"/>
      <c r="K81" s="26"/>
      <c r="L81" s="26"/>
      <c r="M81" s="827"/>
      <c r="N81" s="131"/>
    </row>
    <row r="82" spans="2:52" s="48" customFormat="1">
      <c r="B82" s="789"/>
      <c r="C82" s="53" t="str">
        <f>IF(authorityStatus="Billing","Business rate income for your authority (£m):","Business rate income for your billing authorities (£m):")</f>
        <v>Business rate income for your authority (£m):</v>
      </c>
      <c r="D82" s="26"/>
      <c r="E82" s="26"/>
      <c r="F82" s="26"/>
      <c r="G82" s="26"/>
      <c r="H82" s="26"/>
      <c r="I82" s="26"/>
      <c r="J82" s="26"/>
      <c r="K82" s="26"/>
      <c r="L82" s="26"/>
      <c r="M82" s="827"/>
      <c r="N82" s="131"/>
      <c r="O82" s="9"/>
      <c r="P82" s="9"/>
      <c r="Q82" s="9"/>
      <c r="R82" s="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row>
    <row r="83" spans="2:52" s="48" customFormat="1" ht="9.9499999999999993" customHeight="1">
      <c r="B83" s="789"/>
      <c r="C83" s="53"/>
      <c r="D83" s="26"/>
      <c r="E83" s="26"/>
      <c r="F83" s="26"/>
      <c r="G83" s="26"/>
      <c r="H83" s="26"/>
      <c r="I83" s="26"/>
      <c r="J83" s="26"/>
      <c r="K83" s="26"/>
      <c r="L83" s="26"/>
      <c r="M83" s="827"/>
      <c r="N83" s="131"/>
      <c r="O83" s="9"/>
      <c r="P83" s="9"/>
      <c r="Q83" s="9"/>
      <c r="R83" s="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row>
    <row r="84" spans="2:52" s="48" customFormat="1" ht="14.1" customHeight="1">
      <c r="B84" s="789"/>
      <c r="C84" s="91" t="s">
        <v>792</v>
      </c>
      <c r="D84" s="26"/>
      <c r="E84" s="92" t="s">
        <v>934</v>
      </c>
      <c r="F84" s="26"/>
      <c r="G84" s="26"/>
      <c r="H84" s="26"/>
      <c r="I84" s="26"/>
      <c r="J84" s="26"/>
      <c r="K84" s="26"/>
      <c r="L84" s="26"/>
      <c r="M84" s="827"/>
      <c r="N84" s="131"/>
      <c r="O84" s="9"/>
      <c r="P84" s="9"/>
      <c r="Q84" s="9"/>
      <c r="R84" s="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row>
    <row r="85" spans="2:52" s="48" customFormat="1" ht="9.9499999999999993" customHeight="1">
      <c r="B85" s="789"/>
      <c r="C85" s="19"/>
      <c r="D85" s="26"/>
      <c r="E85" s="90"/>
      <c r="F85" s="26"/>
      <c r="G85" s="26"/>
      <c r="H85" s="26"/>
      <c r="I85" s="26"/>
      <c r="J85" s="26"/>
      <c r="K85" s="26"/>
      <c r="L85" s="26"/>
      <c r="M85" s="827"/>
      <c r="N85" s="131"/>
      <c r="O85" s="9"/>
      <c r="P85" s="9"/>
      <c r="Q85" s="9"/>
      <c r="R85" s="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row>
    <row r="86" spans="2:52">
      <c r="B86" s="789"/>
      <c r="E86" s="294" t="s">
        <v>1051</v>
      </c>
      <c r="F86" s="293" t="s">
        <v>1052</v>
      </c>
      <c r="G86" s="27" t="s">
        <v>800</v>
      </c>
      <c r="H86" s="27" t="s">
        <v>801</v>
      </c>
      <c r="I86" s="27" t="s">
        <v>802</v>
      </c>
      <c r="J86" s="27" t="s">
        <v>803</v>
      </c>
      <c r="K86" s="404" t="s">
        <v>804</v>
      </c>
      <c r="L86" s="17"/>
      <c r="M86" s="828"/>
      <c r="N86" s="132"/>
    </row>
    <row r="87" spans="2:52" s="3" customFormat="1" ht="15" customHeight="1">
      <c r="B87" s="789"/>
      <c r="C87" s="23"/>
      <c r="D87" s="7"/>
      <c r="E87" s="480">
        <f>InputsA!D334</f>
        <v>15.814147499999999</v>
      </c>
      <c r="F87" s="481">
        <f>InputsA!E334</f>
        <v>17.751394999999999</v>
      </c>
      <c r="G87" s="481">
        <f>InputsA!F334</f>
        <v>18.303635</v>
      </c>
      <c r="H87" s="481">
        <f>InputsA!G334</f>
        <v>17.432514000000001</v>
      </c>
      <c r="I87" s="481">
        <f>InputsA!H334</f>
        <v>18.720009999999998</v>
      </c>
      <c r="J87" s="481">
        <f>InputsA!I334</f>
        <v>18.266014999999999</v>
      </c>
      <c r="K87" s="482">
        <f>InputsA!J334</f>
        <v>18.671143587270976</v>
      </c>
      <c r="L87" s="23"/>
      <c r="M87" s="829"/>
      <c r="N87" s="133"/>
      <c r="O87" s="16"/>
      <c r="P87" s="16"/>
      <c r="Q87" s="16"/>
      <c r="R87" s="16"/>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row>
    <row r="88" spans="2:52" s="3" customFormat="1" ht="9.9499999999999993" customHeight="1">
      <c r="B88" s="789"/>
      <c r="C88" s="22"/>
      <c r="D88" s="7"/>
      <c r="E88" s="23"/>
      <c r="F88" s="84"/>
      <c r="G88" s="23"/>
      <c r="H88" s="84"/>
      <c r="I88" s="84"/>
      <c r="J88" s="84"/>
      <c r="K88" s="84"/>
      <c r="L88" s="43"/>
      <c r="M88" s="830"/>
      <c r="N88" s="43"/>
      <c r="O88" s="16"/>
      <c r="P88" s="16"/>
      <c r="Q88" s="16"/>
      <c r="R88" s="16"/>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row>
    <row r="89" spans="2:52" s="3" customFormat="1" ht="15" customHeight="1">
      <c r="B89" s="789"/>
      <c r="C89" s="91" t="s">
        <v>793</v>
      </c>
      <c r="D89" s="7"/>
      <c r="E89" s="992" t="s">
        <v>1178</v>
      </c>
      <c r="F89" s="993"/>
      <c r="G89" s="993"/>
      <c r="H89" s="993"/>
      <c r="I89" s="993"/>
      <c r="J89" s="993"/>
      <c r="K89" s="993"/>
      <c r="L89" s="993"/>
      <c r="M89" s="831"/>
      <c r="N89" s="204"/>
      <c r="O89" s="16"/>
      <c r="P89" s="16"/>
      <c r="Q89" s="16"/>
      <c r="R89" s="16"/>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row>
    <row r="90" spans="2:52" s="3" customFormat="1" ht="15" customHeight="1">
      <c r="B90" s="791"/>
      <c r="C90" s="811"/>
      <c r="D90" s="792"/>
      <c r="E90" s="389"/>
      <c r="F90" s="389"/>
      <c r="G90" s="389"/>
      <c r="H90" s="832"/>
      <c r="I90" s="832"/>
      <c r="J90" s="832"/>
      <c r="K90" s="832"/>
      <c r="L90" s="833"/>
      <c r="M90" s="834"/>
      <c r="N90" s="43"/>
      <c r="O90" s="16"/>
      <c r="P90" s="16"/>
      <c r="Q90" s="16"/>
      <c r="R90" s="16"/>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row>
    <row r="91" spans="2:52" s="3" customFormat="1" ht="15" customHeight="1">
      <c r="B91" s="52"/>
      <c r="C91" s="22"/>
      <c r="D91" s="7"/>
      <c r="E91" s="23"/>
      <c r="F91" s="23"/>
      <c r="G91" s="23"/>
      <c r="H91" s="42"/>
      <c r="I91" s="42"/>
      <c r="J91" s="42"/>
      <c r="K91" s="42"/>
      <c r="L91" s="43"/>
      <c r="M91" s="43"/>
      <c r="N91" s="43"/>
      <c r="O91" s="16"/>
      <c r="P91" s="16"/>
      <c r="Q91" s="16"/>
      <c r="R91" s="16"/>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row>
    <row r="92" spans="2:52" ht="9.9499999999999993" customHeight="1">
      <c r="B92" s="794"/>
      <c r="C92" s="795"/>
      <c r="D92" s="795"/>
      <c r="E92" s="562"/>
      <c r="F92" s="562"/>
      <c r="G92" s="562"/>
      <c r="H92" s="562"/>
      <c r="I92" s="562"/>
      <c r="J92" s="562"/>
      <c r="K92" s="819"/>
      <c r="L92" s="562"/>
      <c r="M92" s="786"/>
    </row>
    <row r="93" spans="2:52" ht="16.5" thickBot="1">
      <c r="B93" s="787">
        <v>5</v>
      </c>
      <c r="C93" s="8" t="s">
        <v>936</v>
      </c>
      <c r="D93" s="8"/>
      <c r="E93" s="8"/>
      <c r="F93" s="6"/>
      <c r="G93" s="6"/>
      <c r="H93" s="6"/>
      <c r="I93" s="6"/>
      <c r="J93" s="6"/>
      <c r="K93" s="6"/>
      <c r="L93" s="936"/>
      <c r="M93" s="788"/>
      <c r="N93" s="59"/>
      <c r="O93" s="931"/>
    </row>
    <row r="94" spans="2:52" ht="9.9499999999999993" customHeight="1">
      <c r="B94" s="787"/>
      <c r="C94" s="45"/>
      <c r="D94" s="45"/>
      <c r="E94" s="45"/>
      <c r="F94" s="17"/>
      <c r="G94" s="17"/>
      <c r="H94" s="17"/>
      <c r="I94" s="17"/>
      <c r="J94" s="17"/>
      <c r="K94" s="17"/>
      <c r="L94" s="17"/>
      <c r="M94" s="788"/>
      <c r="N94" s="59"/>
    </row>
    <row r="95" spans="2:52">
      <c r="B95" s="789"/>
      <c r="C95" s="957" t="s">
        <v>1238</v>
      </c>
      <c r="D95" s="957"/>
      <c r="E95" s="957"/>
      <c r="F95" s="957"/>
      <c r="G95" s="957"/>
      <c r="H95" s="957"/>
      <c r="I95" s="957"/>
      <c r="J95" s="957"/>
      <c r="K95" s="957"/>
      <c r="L95" s="957"/>
      <c r="M95" s="812"/>
      <c r="N95" s="129"/>
      <c r="O95" s="297"/>
      <c r="P95" s="297"/>
    </row>
    <row r="96" spans="2:52">
      <c r="B96" s="789"/>
      <c r="C96" s="958"/>
      <c r="D96" s="958"/>
      <c r="E96" s="958"/>
      <c r="F96" s="958"/>
      <c r="G96" s="958"/>
      <c r="H96" s="958"/>
      <c r="I96" s="958"/>
      <c r="J96" s="958"/>
      <c r="K96" s="958"/>
      <c r="L96" s="958"/>
      <c r="M96" s="812"/>
      <c r="N96" s="129"/>
    </row>
    <row r="97" spans="2:52" s="48" customFormat="1">
      <c r="B97" s="789"/>
      <c r="C97" s="958"/>
      <c r="D97" s="958"/>
      <c r="E97" s="958"/>
      <c r="F97" s="958"/>
      <c r="G97" s="958"/>
      <c r="H97" s="958"/>
      <c r="I97" s="958"/>
      <c r="J97" s="958"/>
      <c r="K97" s="958"/>
      <c r="L97" s="958"/>
      <c r="M97" s="812"/>
      <c r="N97" s="129"/>
      <c r="O97" s="9"/>
      <c r="P97" s="9"/>
      <c r="Q97" s="9"/>
      <c r="R97" s="9"/>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row>
    <row r="98" spans="2:52" s="48" customFormat="1">
      <c r="B98" s="789"/>
      <c r="C98" s="958"/>
      <c r="D98" s="958"/>
      <c r="E98" s="958"/>
      <c r="F98" s="958"/>
      <c r="G98" s="958"/>
      <c r="H98" s="958"/>
      <c r="I98" s="958"/>
      <c r="J98" s="958"/>
      <c r="K98" s="958"/>
      <c r="L98" s="958"/>
      <c r="M98" s="812"/>
      <c r="N98" s="129"/>
      <c r="O98" s="9"/>
      <c r="P98" s="9"/>
      <c r="Q98" s="9"/>
      <c r="R98" s="9"/>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row>
    <row r="99" spans="2:52">
      <c r="B99" s="789"/>
      <c r="C99" s="959"/>
      <c r="D99" s="959"/>
      <c r="E99" s="959"/>
      <c r="F99" s="959"/>
      <c r="G99" s="959"/>
      <c r="H99" s="959"/>
      <c r="I99" s="959"/>
      <c r="J99" s="959"/>
      <c r="K99" s="959"/>
      <c r="L99" s="959"/>
      <c r="M99" s="812"/>
      <c r="N99" s="129"/>
    </row>
    <row r="100" spans="2:52" ht="15" customHeight="1">
      <c r="B100" s="789"/>
      <c r="C100" s="26"/>
      <c r="D100" s="26"/>
      <c r="E100" s="26"/>
      <c r="F100" s="26"/>
      <c r="G100" s="26"/>
      <c r="H100" s="26"/>
      <c r="I100" s="26"/>
      <c r="J100" s="26"/>
      <c r="K100" s="26"/>
      <c r="L100" s="26"/>
      <c r="M100" s="827"/>
      <c r="N100" s="131"/>
    </row>
    <row r="101" spans="2:52" s="48" customFormat="1" ht="15" customHeight="1">
      <c r="B101" s="789"/>
      <c r="C101" s="21" t="s">
        <v>1180</v>
      </c>
      <c r="D101" s="26"/>
      <c r="E101" s="17"/>
      <c r="F101" s="26"/>
      <c r="G101" s="26"/>
      <c r="H101" s="26"/>
      <c r="I101" s="26"/>
      <c r="J101" s="26"/>
      <c r="K101" s="26"/>
      <c r="L101" s="26"/>
      <c r="M101" s="827"/>
      <c r="N101" s="131"/>
      <c r="O101" s="9"/>
      <c r="P101" s="9"/>
      <c r="Q101" s="9"/>
      <c r="R101" s="9"/>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row>
    <row r="102" spans="2:52" s="48" customFormat="1" ht="9.9499999999999993" customHeight="1">
      <c r="B102" s="789"/>
      <c r="C102" s="125"/>
      <c r="D102" s="26"/>
      <c r="E102" s="21"/>
      <c r="F102" s="26"/>
      <c r="G102" s="26"/>
      <c r="H102" s="26"/>
      <c r="I102" s="26"/>
      <c r="J102" s="26"/>
      <c r="K102" s="26"/>
      <c r="L102" s="26"/>
      <c r="M102" s="827"/>
      <c r="N102" s="131"/>
      <c r="O102" s="9"/>
      <c r="P102" s="9"/>
      <c r="Q102" s="9"/>
      <c r="R102" s="9"/>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row>
    <row r="103" spans="2:52" s="3" customFormat="1" ht="15" customHeight="1">
      <c r="B103" s="789"/>
      <c r="C103" s="23"/>
      <c r="D103" s="465" t="s">
        <v>1129</v>
      </c>
      <c r="E103" s="23"/>
      <c r="F103" s="21"/>
      <c r="G103" s="23"/>
      <c r="H103" s="23"/>
      <c r="I103" s="23"/>
      <c r="J103" s="30">
        <f>R103</f>
        <v>0</v>
      </c>
      <c r="K103" s="23"/>
      <c r="L103" s="23"/>
      <c r="M103" s="814"/>
      <c r="N103" s="128"/>
      <c r="O103" s="16" t="s">
        <v>886</v>
      </c>
      <c r="P103" s="16" t="s">
        <v>805</v>
      </c>
      <c r="Q103" s="16">
        <v>100</v>
      </c>
      <c r="R103" s="32">
        <f>(Q103-100)/1000</f>
        <v>0</v>
      </c>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row>
    <row r="104" spans="2:52" s="3" customFormat="1" ht="9.9499999999999993" customHeight="1">
      <c r="B104" s="789"/>
      <c r="C104" s="23"/>
      <c r="D104" s="21"/>
      <c r="E104" s="23"/>
      <c r="F104" s="21"/>
      <c r="G104" s="23"/>
      <c r="H104" s="23"/>
      <c r="I104" s="23"/>
      <c r="J104" s="23"/>
      <c r="K104" s="23"/>
      <c r="L104" s="23"/>
      <c r="M104" s="814"/>
      <c r="N104" s="128"/>
      <c r="O104" s="16"/>
      <c r="P104" s="16"/>
      <c r="Q104" s="16"/>
      <c r="R104" s="16"/>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row>
    <row r="105" spans="2:52" s="3" customFormat="1" ht="15" customHeight="1">
      <c r="B105" s="789"/>
      <c r="C105" s="23"/>
      <c r="D105" s="465" t="s">
        <v>1126</v>
      </c>
      <c r="E105" s="23"/>
      <c r="F105" s="21"/>
      <c r="G105" s="23"/>
      <c r="H105" s="835"/>
      <c r="I105" s="23"/>
      <c r="J105" s="29">
        <f>R105</f>
        <v>0</v>
      </c>
      <c r="K105" s="836" t="s">
        <v>935</v>
      </c>
      <c r="L105" s="23"/>
      <c r="M105" s="814"/>
      <c r="N105" s="128"/>
      <c r="O105" s="16" t="s">
        <v>887</v>
      </c>
      <c r="P105" s="16" t="s">
        <v>806</v>
      </c>
      <c r="Q105" s="16">
        <v>0</v>
      </c>
      <c r="R105" s="31">
        <f>Q105/100</f>
        <v>0</v>
      </c>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row>
    <row r="106" spans="2:52" ht="9.9499999999999993" customHeight="1">
      <c r="B106" s="789"/>
      <c r="C106" s="17"/>
      <c r="D106" s="22"/>
      <c r="E106" s="17"/>
      <c r="F106" s="7"/>
      <c r="G106" s="17"/>
      <c r="H106" s="17"/>
      <c r="I106" s="17"/>
      <c r="J106" s="17"/>
      <c r="K106" s="17"/>
      <c r="L106" s="17"/>
      <c r="M106" s="788"/>
    </row>
    <row r="107" spans="2:52" s="48" customFormat="1" ht="9.9499999999999993" customHeight="1">
      <c r="B107" s="789"/>
      <c r="C107" s="17"/>
      <c r="D107" s="22"/>
      <c r="E107" s="17"/>
      <c r="F107" s="7"/>
      <c r="G107" s="17"/>
      <c r="H107" s="17"/>
      <c r="I107" s="17"/>
      <c r="J107" s="17"/>
      <c r="K107" s="17"/>
      <c r="L107" s="17"/>
      <c r="M107" s="788"/>
      <c r="N107" s="115"/>
      <c r="O107" s="9"/>
      <c r="P107" s="9"/>
      <c r="Q107" s="9"/>
      <c r="R107" s="9"/>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row>
    <row r="108" spans="2:52" s="48" customFormat="1" ht="13.7" customHeight="1">
      <c r="B108" s="789"/>
      <c r="C108" s="17"/>
      <c r="D108" s="751" t="s">
        <v>1286</v>
      </c>
      <c r="E108" s="802"/>
      <c r="F108" s="803"/>
      <c r="G108" s="17"/>
      <c r="K108" s="17"/>
      <c r="L108" s="17"/>
      <c r="M108" s="788"/>
      <c r="N108" s="115"/>
      <c r="O108" s="9"/>
      <c r="P108" s="9"/>
      <c r="Q108" s="9"/>
      <c r="R108" s="9"/>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row>
    <row r="109" spans="2:52" s="48" customFormat="1" ht="9.9499999999999993" customHeight="1">
      <c r="B109" s="789"/>
      <c r="C109" s="17"/>
      <c r="D109" s="760"/>
      <c r="E109" s="17"/>
      <c r="F109" s="7"/>
      <c r="G109" s="17"/>
      <c r="H109" s="17"/>
      <c r="I109" s="17"/>
      <c r="J109" s="17"/>
      <c r="K109" s="17"/>
      <c r="L109" s="17"/>
      <c r="M109" s="788"/>
      <c r="N109" s="115"/>
      <c r="O109" s="9"/>
      <c r="P109" s="9"/>
      <c r="Q109" s="9"/>
      <c r="R109" s="9"/>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row>
    <row r="110" spans="2:52" ht="13.7" customHeight="1">
      <c r="B110" s="789"/>
      <c r="C110" s="17"/>
      <c r="D110" s="761"/>
      <c r="E110" s="715" t="s">
        <v>1288</v>
      </c>
      <c r="F110" s="109"/>
      <c r="G110" s="17"/>
      <c r="H110" s="17"/>
      <c r="I110" s="17"/>
      <c r="J110" s="17"/>
      <c r="K110" s="17"/>
      <c r="L110" s="17"/>
      <c r="M110" s="788"/>
    </row>
    <row r="111" spans="2:52" ht="13.7" customHeight="1">
      <c r="B111" s="789"/>
      <c r="C111" s="17"/>
      <c r="D111" s="761"/>
      <c r="E111" s="715" t="str">
        <f>"- On average, each local authority's tax base will grow at "&amp;TEXT(J103,"0.0%")&amp;" per annum."</f>
        <v>- On average, each local authority's tax base will grow at 0.0% per annum.</v>
      </c>
      <c r="F111" s="17"/>
      <c r="G111" s="17"/>
      <c r="H111" s="17"/>
      <c r="I111" s="17"/>
      <c r="J111" s="17"/>
      <c r="K111" s="17"/>
      <c r="L111" s="17"/>
      <c r="M111" s="788"/>
    </row>
    <row r="112" spans="2:52" ht="13.7" customHeight="1">
      <c r="B112" s="789"/>
      <c r="C112" s="17"/>
      <c r="D112" s="761"/>
      <c r="E112" s="715" t="str">
        <f>IF($J$105=0,"- It is assumed that there is no variation in this growth rate.","- Each year, in 95% of cases, annual growth will be between "&amp;TEXT($J$103-$J$105,"+0.0%;-0.0%")&amp;" and "&amp;TEXT($J$103+$J$105,"+0.0%;-0.0%")&amp;".")</f>
        <v>- It is assumed that there is no variation in this growth rate.</v>
      </c>
      <c r="F112" s="17"/>
      <c r="G112" s="17"/>
      <c r="H112" s="17"/>
      <c r="I112" s="17"/>
      <c r="J112" s="17"/>
      <c r="K112" s="17"/>
      <c r="L112" s="17"/>
      <c r="M112" s="788"/>
    </row>
    <row r="113" spans="2:52" s="48" customFormat="1" ht="9.9499999999999993" customHeight="1">
      <c r="B113" s="789"/>
      <c r="C113" s="17"/>
      <c r="D113" s="17"/>
      <c r="E113" s="715"/>
      <c r="F113" s="17"/>
      <c r="G113" s="17"/>
      <c r="H113" s="17"/>
      <c r="I113" s="17"/>
      <c r="J113" s="17"/>
      <c r="K113" s="17"/>
      <c r="L113" s="17"/>
      <c r="M113" s="788"/>
      <c r="N113" s="115"/>
      <c r="O113" s="9"/>
      <c r="P113" s="9"/>
      <c r="Q113" s="9"/>
      <c r="R113" s="9"/>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row>
    <row r="114" spans="2:52" s="48" customFormat="1" ht="9.9499999999999993" customHeight="1">
      <c r="B114" s="789"/>
      <c r="C114" s="89"/>
      <c r="D114" s="17"/>
      <c r="E114" s="7"/>
      <c r="F114" s="17"/>
      <c r="G114" s="17"/>
      <c r="H114" s="17"/>
      <c r="I114" s="17"/>
      <c r="J114" s="17"/>
      <c r="K114" s="17"/>
      <c r="L114" s="12"/>
      <c r="M114" s="837"/>
      <c r="N114" s="12"/>
      <c r="O114" s="9"/>
      <c r="P114" s="9"/>
      <c r="Q114" s="9"/>
      <c r="R114" s="9"/>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row>
    <row r="115" spans="2:52" s="48" customFormat="1">
      <c r="B115" s="789"/>
      <c r="C115" s="21" t="s">
        <v>1181</v>
      </c>
      <c r="D115" s="17"/>
      <c r="E115" s="19"/>
      <c r="F115" s="17"/>
      <c r="G115" s="17"/>
      <c r="H115" s="17"/>
      <c r="I115" s="17"/>
      <c r="J115" s="17"/>
      <c r="K115" s="17"/>
      <c r="L115" s="12"/>
      <c r="M115" s="837"/>
      <c r="N115" s="12"/>
      <c r="O115" s="9"/>
      <c r="P115" s="9"/>
      <c r="Q115" s="9"/>
      <c r="R115" s="9"/>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row>
    <row r="116" spans="2:52" s="48" customFormat="1" ht="9.9499999999999993" customHeight="1">
      <c r="B116" s="789"/>
      <c r="C116" s="21"/>
      <c r="D116" s="17"/>
      <c r="E116" s="19"/>
      <c r="F116" s="17"/>
      <c r="G116" s="17"/>
      <c r="H116" s="17"/>
      <c r="I116" s="17"/>
      <c r="J116" s="17"/>
      <c r="K116" s="17"/>
      <c r="L116" s="12"/>
      <c r="M116" s="837"/>
      <c r="N116" s="12"/>
      <c r="O116" s="9"/>
      <c r="P116" s="9"/>
      <c r="Q116" s="9"/>
      <c r="R116" s="9"/>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row>
    <row r="117" spans="2:52" s="48" customFormat="1">
      <c r="B117" s="789"/>
      <c r="C117" s="21"/>
      <c r="D117" s="960" t="s">
        <v>1179</v>
      </c>
      <c r="E117" s="961"/>
      <c r="F117" s="961"/>
      <c r="G117" s="961"/>
      <c r="H117" s="961"/>
      <c r="I117" s="961"/>
      <c r="J117" s="961"/>
      <c r="K117" s="961"/>
      <c r="L117" s="961"/>
      <c r="M117" s="837"/>
      <c r="N117" s="12"/>
      <c r="O117" s="9"/>
      <c r="P117" s="9"/>
      <c r="Q117" s="9"/>
      <c r="R117" s="9"/>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row>
    <row r="118" spans="2:52" s="48" customFormat="1">
      <c r="B118" s="789"/>
      <c r="C118" s="21"/>
      <c r="D118" s="961"/>
      <c r="E118" s="961"/>
      <c r="F118" s="961"/>
      <c r="G118" s="961"/>
      <c r="H118" s="961"/>
      <c r="I118" s="961"/>
      <c r="J118" s="961"/>
      <c r="K118" s="961"/>
      <c r="L118" s="961"/>
      <c r="M118" s="837"/>
      <c r="N118" s="12"/>
      <c r="O118" s="9"/>
      <c r="P118" s="9"/>
      <c r="Q118" s="9"/>
      <c r="R118" s="9"/>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row>
    <row r="119" spans="2:52" s="48" customFormat="1" ht="9.9499999999999993" customHeight="1">
      <c r="B119" s="789"/>
      <c r="C119" s="17"/>
      <c r="D119" s="961"/>
      <c r="E119" s="961"/>
      <c r="F119" s="961"/>
      <c r="G119" s="961"/>
      <c r="H119" s="961"/>
      <c r="I119" s="961"/>
      <c r="J119" s="961"/>
      <c r="K119" s="961"/>
      <c r="L119" s="961"/>
      <c r="M119" s="838"/>
      <c r="N119" s="443"/>
      <c r="O119" s="9"/>
      <c r="P119" s="9"/>
      <c r="Q119" s="9"/>
      <c r="R119" s="9"/>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row>
    <row r="120" spans="2:52" s="48" customFormat="1" ht="9.9499999999999993" customHeight="1">
      <c r="B120" s="789"/>
      <c r="C120" s="17"/>
      <c r="D120" s="839"/>
      <c r="E120" s="839"/>
      <c r="F120" s="839"/>
      <c r="G120" s="839"/>
      <c r="H120" s="839"/>
      <c r="I120" s="839"/>
      <c r="J120" s="839"/>
      <c r="K120" s="839"/>
      <c r="L120" s="839"/>
      <c r="M120" s="838"/>
      <c r="N120" s="443"/>
      <c r="O120" s="9"/>
      <c r="P120" s="9"/>
      <c r="Q120" s="9"/>
      <c r="R120" s="9"/>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row>
    <row r="121" spans="2:52" s="48" customFormat="1" ht="13.7" customHeight="1">
      <c r="B121" s="789"/>
      <c r="C121" s="76"/>
      <c r="D121" s="751" t="s">
        <v>1286</v>
      </c>
      <c r="E121" s="802"/>
      <c r="F121" s="803"/>
      <c r="G121" s="59"/>
      <c r="H121" s="729"/>
      <c r="I121" s="729"/>
      <c r="J121" s="729"/>
      <c r="K121" s="729"/>
      <c r="L121" s="729"/>
      <c r="M121" s="838"/>
      <c r="N121" s="443"/>
      <c r="O121" s="9"/>
      <c r="P121" s="9"/>
      <c r="Q121" s="9"/>
      <c r="R121" s="9"/>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row>
    <row r="122" spans="2:52" s="48" customFormat="1" ht="9.9499999999999993" customHeight="1">
      <c r="B122" s="789"/>
      <c r="C122" s="76"/>
      <c r="D122" s="765"/>
      <c r="E122" s="59"/>
      <c r="F122" s="804"/>
      <c r="G122" s="729"/>
      <c r="H122" s="729"/>
      <c r="I122" s="729"/>
      <c r="J122" s="729"/>
      <c r="K122" s="729"/>
      <c r="L122" s="729"/>
      <c r="M122" s="838"/>
      <c r="N122" s="443"/>
      <c r="O122" s="9"/>
      <c r="P122" s="9"/>
      <c r="Q122" s="9"/>
      <c r="R122" s="9"/>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row>
    <row r="123" spans="2:52" s="48" customFormat="1" ht="13.7" customHeight="1">
      <c r="B123" s="789"/>
      <c r="C123" s="17"/>
      <c r="D123" s="766"/>
      <c r="E123" s="989" t="str">
        <f>IF(authorityStatus="billing","The chart below shows the assumed growth rates for your authority, based on the inputs above. These rates are randomised unless otherwise specified by the user.","The chart below shows the assumed growth rates for your billing authorities (an unweighted average), based on the inputs above. These rates are randomised unless otherwise specified by the user.")</f>
        <v>The chart below shows the assumed growth rates for your authority, based on the inputs above. These rates are randomised unless otherwise specified by the user.</v>
      </c>
      <c r="F123" s="989"/>
      <c r="G123" s="989"/>
      <c r="H123" s="989"/>
      <c r="I123" s="989"/>
      <c r="J123" s="989"/>
      <c r="K123" s="989"/>
      <c r="L123" s="989"/>
      <c r="M123" s="838"/>
      <c r="N123" s="443"/>
      <c r="O123" s="9"/>
      <c r="P123" s="9"/>
      <c r="Q123" s="9"/>
      <c r="R123" s="9"/>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row>
    <row r="124" spans="2:52" s="48" customFormat="1" ht="13.7" customHeight="1">
      <c r="B124" s="789"/>
      <c r="C124" s="840"/>
      <c r="D124" s="766"/>
      <c r="E124" s="989"/>
      <c r="F124" s="989"/>
      <c r="G124" s="989"/>
      <c r="H124" s="989"/>
      <c r="I124" s="989"/>
      <c r="J124" s="989"/>
      <c r="K124" s="989"/>
      <c r="L124" s="989"/>
      <c r="M124" s="838"/>
      <c r="N124" s="443"/>
      <c r="O124" s="9"/>
      <c r="P124" s="9"/>
      <c r="Q124" s="9"/>
      <c r="R124" s="9"/>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row>
    <row r="125" spans="2:52" s="48" customFormat="1" ht="13.7" customHeight="1">
      <c r="B125" s="789"/>
      <c r="C125" s="840"/>
      <c r="D125" s="766"/>
      <c r="E125" s="841"/>
      <c r="F125" s="841"/>
      <c r="G125" s="841"/>
      <c r="H125" s="841"/>
      <c r="I125" s="841"/>
      <c r="J125" s="841"/>
      <c r="K125" s="841"/>
      <c r="L125" s="841"/>
      <c r="M125" s="838"/>
      <c r="N125" s="443"/>
      <c r="O125" s="9"/>
      <c r="P125" s="9"/>
      <c r="Q125" s="9"/>
      <c r="R125" s="9"/>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row>
    <row r="126" spans="2:52" s="48" customFormat="1" ht="13.7" customHeight="1">
      <c r="B126" s="789"/>
      <c r="C126" s="17"/>
      <c r="D126" s="767"/>
      <c r="E126" s="842"/>
      <c r="F126" s="842"/>
      <c r="G126" s="842"/>
      <c r="H126" s="842"/>
      <c r="I126" s="842"/>
      <c r="J126" s="842"/>
      <c r="K126" s="842"/>
      <c r="L126" s="842"/>
      <c r="M126" s="838"/>
      <c r="N126" s="443"/>
      <c r="O126" s="9"/>
      <c r="P126" s="9"/>
      <c r="Q126" s="9"/>
      <c r="R126" s="9"/>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row>
    <row r="127" spans="2:52" s="48" customFormat="1" ht="13.7" customHeight="1">
      <c r="B127" s="789"/>
      <c r="C127" s="17"/>
      <c r="D127" s="767"/>
      <c r="E127" s="842"/>
      <c r="F127" s="842"/>
      <c r="G127" s="842"/>
      <c r="H127" s="842"/>
      <c r="I127" s="842"/>
      <c r="J127" s="842"/>
      <c r="K127" s="842"/>
      <c r="L127" s="842"/>
      <c r="M127" s="838"/>
      <c r="N127" s="443"/>
      <c r="O127" s="9"/>
      <c r="P127" s="9"/>
      <c r="Q127" s="9"/>
      <c r="R127" s="9"/>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row>
    <row r="128" spans="2:52" s="48" customFormat="1" ht="13.7" customHeight="1">
      <c r="B128" s="789"/>
      <c r="C128" s="17"/>
      <c r="D128" s="767"/>
      <c r="E128" s="842"/>
      <c r="F128" s="842"/>
      <c r="G128" s="842"/>
      <c r="H128" s="842"/>
      <c r="I128" s="842"/>
      <c r="J128" s="842"/>
      <c r="K128" s="842"/>
      <c r="L128" s="842"/>
      <c r="M128" s="838"/>
      <c r="N128" s="443"/>
      <c r="O128" s="9"/>
      <c r="P128" s="9"/>
      <c r="Q128" s="9"/>
      <c r="R128" s="9"/>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row>
    <row r="129" spans="2:52" s="48" customFormat="1" ht="13.7" customHeight="1">
      <c r="B129" s="789"/>
      <c r="C129" s="17"/>
      <c r="D129" s="767"/>
      <c r="E129" s="842"/>
      <c r="F129" s="842"/>
      <c r="G129" s="842"/>
      <c r="H129" s="842"/>
      <c r="I129" s="842"/>
      <c r="J129" s="842"/>
      <c r="K129" s="842"/>
      <c r="L129" s="842"/>
      <c r="M129" s="838"/>
      <c r="N129" s="443"/>
      <c r="O129" s="9"/>
      <c r="P129" s="9"/>
      <c r="Q129" s="9"/>
      <c r="R129" s="9"/>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row>
    <row r="130" spans="2:52" s="48" customFormat="1" ht="13.7" customHeight="1">
      <c r="B130" s="789"/>
      <c r="C130" s="17"/>
      <c r="D130" s="767"/>
      <c r="E130" s="729"/>
      <c r="F130" s="729"/>
      <c r="G130" s="729"/>
      <c r="H130" s="729"/>
      <c r="I130" s="729"/>
      <c r="J130" s="729"/>
      <c r="K130" s="729"/>
      <c r="L130" s="729"/>
      <c r="M130" s="838"/>
      <c r="N130" s="443"/>
      <c r="O130" s="9"/>
      <c r="P130" s="9"/>
      <c r="Q130" s="9"/>
      <c r="R130" s="9"/>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row>
    <row r="131" spans="2:52" s="48" customFormat="1" ht="13.7" customHeight="1">
      <c r="B131" s="789"/>
      <c r="C131" s="17"/>
      <c r="D131" s="767"/>
      <c r="E131" s="729"/>
      <c r="F131" s="729"/>
      <c r="G131" s="729"/>
      <c r="H131" s="729"/>
      <c r="I131" s="729"/>
      <c r="J131" s="729"/>
      <c r="K131" s="729"/>
      <c r="L131" s="729"/>
      <c r="M131" s="838"/>
      <c r="N131" s="443"/>
      <c r="O131" s="9"/>
      <c r="P131" s="9"/>
      <c r="Q131" s="9"/>
      <c r="R131" s="9"/>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row>
    <row r="132" spans="2:52" s="48" customFormat="1" ht="13.7" customHeight="1">
      <c r="B132" s="789"/>
      <c r="C132" s="17"/>
      <c r="D132" s="767"/>
      <c r="E132" s="729"/>
      <c r="F132" s="729"/>
      <c r="G132" s="729"/>
      <c r="H132" s="729"/>
      <c r="I132" s="729"/>
      <c r="J132" s="729"/>
      <c r="K132" s="729"/>
      <c r="L132" s="729"/>
      <c r="M132" s="838"/>
      <c r="N132" s="443"/>
      <c r="O132" s="9"/>
      <c r="P132" s="9"/>
      <c r="Q132" s="9"/>
      <c r="R132" s="9"/>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row>
    <row r="133" spans="2:52" s="48" customFormat="1" ht="13.7" customHeight="1">
      <c r="B133" s="789"/>
      <c r="C133" s="17"/>
      <c r="D133" s="767"/>
      <c r="E133" s="729"/>
      <c r="F133" s="729"/>
      <c r="G133" s="729"/>
      <c r="H133" s="729"/>
      <c r="I133" s="729"/>
      <c r="J133" s="729"/>
      <c r="K133" s="729"/>
      <c r="L133" s="729"/>
      <c r="M133" s="838"/>
      <c r="N133" s="443"/>
      <c r="O133" s="9"/>
      <c r="P133" s="9"/>
      <c r="Q133" s="9"/>
      <c r="R133" s="9"/>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row>
    <row r="134" spans="2:52" s="48" customFormat="1" ht="13.7" customHeight="1">
      <c r="B134" s="789"/>
      <c r="C134" s="17"/>
      <c r="D134" s="767"/>
      <c r="E134" s="729"/>
      <c r="F134" s="729"/>
      <c r="G134" s="729"/>
      <c r="H134" s="729"/>
      <c r="I134" s="729"/>
      <c r="J134" s="729"/>
      <c r="K134" s="729"/>
      <c r="L134" s="729"/>
      <c r="M134" s="838"/>
      <c r="N134" s="443"/>
      <c r="O134" s="9"/>
      <c r="P134" s="9"/>
      <c r="Q134" s="9"/>
      <c r="R134" s="9"/>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row>
    <row r="135" spans="2:52" s="48" customFormat="1" ht="13.7" customHeight="1">
      <c r="B135" s="789"/>
      <c r="C135" s="17"/>
      <c r="D135" s="767"/>
      <c r="E135" s="729"/>
      <c r="F135" s="729"/>
      <c r="G135" s="729"/>
      <c r="H135" s="729"/>
      <c r="I135" s="729"/>
      <c r="J135" s="729"/>
      <c r="K135" s="729"/>
      <c r="L135" s="729"/>
      <c r="M135" s="838"/>
      <c r="N135" s="443"/>
      <c r="O135" s="9"/>
      <c r="P135" s="9"/>
      <c r="Q135" s="9"/>
      <c r="R135" s="9"/>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row>
    <row r="136" spans="2:52" s="48" customFormat="1" ht="13.7" customHeight="1">
      <c r="B136" s="789"/>
      <c r="C136" s="17"/>
      <c r="D136" s="767"/>
      <c r="E136" s="729"/>
      <c r="F136" s="729"/>
      <c r="G136" s="729"/>
      <c r="H136" s="729"/>
      <c r="I136" s="729"/>
      <c r="J136" s="729"/>
      <c r="K136" s="729"/>
      <c r="L136" s="729"/>
      <c r="M136" s="838"/>
      <c r="N136" s="443"/>
      <c r="O136" s="9"/>
      <c r="P136" s="9"/>
      <c r="Q136" s="9"/>
      <c r="R136" s="9"/>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row>
    <row r="137" spans="2:52" s="48" customFormat="1" ht="13.7" customHeight="1">
      <c r="B137" s="789"/>
      <c r="C137" s="17"/>
      <c r="D137" s="767"/>
      <c r="E137" s="729"/>
      <c r="F137" s="729"/>
      <c r="G137" s="729"/>
      <c r="H137" s="729"/>
      <c r="I137" s="729"/>
      <c r="J137" s="729"/>
      <c r="K137" s="729"/>
      <c r="L137" s="729"/>
      <c r="M137" s="838"/>
      <c r="N137" s="443"/>
      <c r="O137" s="9"/>
      <c r="P137" s="9"/>
      <c r="Q137" s="9"/>
      <c r="R137" s="9"/>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row>
    <row r="138" spans="2:52" s="48" customFormat="1" ht="13.7" customHeight="1">
      <c r="B138" s="791"/>
      <c r="C138" s="381"/>
      <c r="D138" s="843"/>
      <c r="E138" s="844"/>
      <c r="F138" s="844"/>
      <c r="G138" s="843"/>
      <c r="H138" s="843"/>
      <c r="I138" s="843"/>
      <c r="J138" s="843"/>
      <c r="K138" s="843"/>
      <c r="L138" s="843"/>
      <c r="M138" s="845"/>
      <c r="N138" s="443"/>
      <c r="O138" s="9"/>
      <c r="P138" s="9"/>
      <c r="Q138" s="9"/>
      <c r="R138" s="9"/>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row>
    <row r="139" spans="2:52" s="48" customFormat="1" ht="13.7" customHeight="1">
      <c r="B139" s="52"/>
      <c r="C139" s="17"/>
      <c r="D139" s="729"/>
      <c r="E139" s="846"/>
      <c r="F139" s="846"/>
      <c r="G139" s="729"/>
      <c r="H139" s="729"/>
      <c r="I139" s="729"/>
      <c r="J139" s="729"/>
      <c r="K139" s="729"/>
      <c r="L139" s="729"/>
      <c r="M139" s="729"/>
      <c r="N139" s="443"/>
      <c r="O139" s="9"/>
      <c r="P139" s="9"/>
      <c r="Q139" s="9"/>
      <c r="R139" s="9"/>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row>
    <row r="140" spans="2:52" s="48" customFormat="1" ht="9.9499999999999993" customHeight="1">
      <c r="B140" s="794"/>
      <c r="C140" s="562"/>
      <c r="D140" s="847"/>
      <c r="E140" s="847"/>
      <c r="F140" s="847"/>
      <c r="G140" s="847"/>
      <c r="H140" s="847"/>
      <c r="I140" s="847"/>
      <c r="J140" s="847"/>
      <c r="K140" s="847"/>
      <c r="L140" s="847"/>
      <c r="M140" s="848"/>
      <c r="N140" s="443"/>
      <c r="O140" s="9"/>
      <c r="P140" s="9"/>
      <c r="Q140" s="9"/>
      <c r="R140" s="9"/>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row>
    <row r="141" spans="2:52" s="48" customFormat="1" ht="16.5" thickBot="1">
      <c r="B141" s="787">
        <v>6</v>
      </c>
      <c r="C141" s="8" t="s">
        <v>960</v>
      </c>
      <c r="D141" s="8"/>
      <c r="E141" s="8"/>
      <c r="F141" s="6"/>
      <c r="G141" s="6"/>
      <c r="H141" s="6"/>
      <c r="I141" s="6"/>
      <c r="J141" s="6"/>
      <c r="K141" s="6"/>
      <c r="L141" s="936"/>
      <c r="M141" s="788"/>
      <c r="N141" s="59"/>
      <c r="O141" s="9"/>
      <c r="P141" s="9"/>
      <c r="Q141" s="9"/>
      <c r="R141" s="9"/>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row>
    <row r="142" spans="2:52" s="48" customFormat="1" ht="9.9499999999999993" customHeight="1">
      <c r="B142" s="787"/>
      <c r="C142" s="45"/>
      <c r="D142" s="45"/>
      <c r="E142" s="45"/>
      <c r="F142" s="17"/>
      <c r="G142" s="17"/>
      <c r="H142" s="17"/>
      <c r="I142" s="17"/>
      <c r="J142" s="17"/>
      <c r="K142" s="17"/>
      <c r="L142" s="17"/>
      <c r="M142" s="788"/>
      <c r="N142" s="59"/>
      <c r="O142" s="9"/>
      <c r="P142" s="9"/>
      <c r="Q142" s="9"/>
      <c r="R142" s="9"/>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row>
    <row r="143" spans="2:52" s="48" customFormat="1">
      <c r="B143" s="789"/>
      <c r="C143" s="957" t="s">
        <v>1318</v>
      </c>
      <c r="D143" s="957"/>
      <c r="E143" s="957"/>
      <c r="F143" s="957"/>
      <c r="G143" s="957"/>
      <c r="H143" s="957"/>
      <c r="I143" s="957"/>
      <c r="J143" s="957"/>
      <c r="K143" s="957"/>
      <c r="L143" s="957"/>
      <c r="M143" s="812"/>
      <c r="N143" s="129"/>
      <c r="O143" s="9"/>
      <c r="P143" s="9"/>
      <c r="Q143" s="9"/>
      <c r="R143" s="9"/>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row>
    <row r="144" spans="2:52" s="48" customFormat="1">
      <c r="B144" s="789"/>
      <c r="C144" s="958"/>
      <c r="D144" s="958"/>
      <c r="E144" s="958"/>
      <c r="F144" s="958"/>
      <c r="G144" s="958"/>
      <c r="H144" s="958"/>
      <c r="I144" s="958"/>
      <c r="J144" s="958"/>
      <c r="K144" s="958"/>
      <c r="L144" s="958"/>
      <c r="M144" s="812"/>
      <c r="N144" s="129"/>
      <c r="O144" s="9"/>
      <c r="P144" s="9"/>
      <c r="Q144" s="9"/>
      <c r="R144" s="9"/>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row>
    <row r="145" spans="2:52" s="48" customFormat="1">
      <c r="B145" s="789"/>
      <c r="C145" s="958"/>
      <c r="D145" s="958"/>
      <c r="E145" s="958"/>
      <c r="F145" s="958"/>
      <c r="G145" s="958"/>
      <c r="H145" s="958"/>
      <c r="I145" s="958"/>
      <c r="J145" s="958"/>
      <c r="K145" s="958"/>
      <c r="L145" s="958"/>
      <c r="M145" s="812"/>
      <c r="N145" s="129"/>
      <c r="O145" s="9"/>
      <c r="P145" s="9"/>
      <c r="Q145" s="9"/>
      <c r="R145" s="9"/>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row>
    <row r="146" spans="2:52" s="48" customFormat="1">
      <c r="B146" s="789"/>
      <c r="C146" s="958"/>
      <c r="D146" s="958"/>
      <c r="E146" s="958"/>
      <c r="F146" s="958"/>
      <c r="G146" s="958"/>
      <c r="H146" s="958"/>
      <c r="I146" s="958"/>
      <c r="J146" s="958"/>
      <c r="K146" s="958"/>
      <c r="L146" s="958"/>
      <c r="M146" s="812"/>
      <c r="N146" s="129"/>
      <c r="O146" s="9"/>
      <c r="P146" s="9"/>
      <c r="Q146" s="9"/>
      <c r="R146" s="9"/>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row>
    <row r="147" spans="2:52" s="48" customFormat="1">
      <c r="B147" s="789"/>
      <c r="C147" s="958"/>
      <c r="D147" s="958"/>
      <c r="E147" s="958"/>
      <c r="F147" s="958"/>
      <c r="G147" s="958"/>
      <c r="H147" s="958"/>
      <c r="I147" s="958"/>
      <c r="J147" s="958"/>
      <c r="K147" s="958"/>
      <c r="L147" s="958"/>
      <c r="M147" s="812"/>
      <c r="N147" s="129"/>
      <c r="O147" s="9"/>
      <c r="P147" s="9"/>
      <c r="Q147" s="9"/>
      <c r="R147" s="9"/>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row>
    <row r="148" spans="2:52" s="48" customFormat="1">
      <c r="B148" s="789"/>
      <c r="C148" s="959"/>
      <c r="D148" s="959"/>
      <c r="E148" s="959"/>
      <c r="F148" s="959"/>
      <c r="G148" s="959"/>
      <c r="H148" s="959"/>
      <c r="I148" s="959"/>
      <c r="J148" s="959"/>
      <c r="K148" s="959"/>
      <c r="L148" s="959"/>
      <c r="M148" s="812"/>
      <c r="N148" s="129"/>
      <c r="O148" s="9"/>
      <c r="P148" s="9"/>
      <c r="Q148" s="9"/>
      <c r="R148" s="9"/>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row>
    <row r="149" spans="2:52" s="48" customFormat="1" ht="9.9499999999999993" customHeight="1">
      <c r="B149" s="789"/>
      <c r="C149" s="26"/>
      <c r="D149" s="26"/>
      <c r="E149" s="26"/>
      <c r="F149" s="26"/>
      <c r="G149" s="26"/>
      <c r="H149" s="26"/>
      <c r="I149" s="26"/>
      <c r="J149" s="26"/>
      <c r="K149" s="26"/>
      <c r="L149" s="26"/>
      <c r="M149" s="827"/>
      <c r="N149" s="131"/>
      <c r="O149" s="9"/>
      <c r="P149" s="9"/>
      <c r="Q149" s="9"/>
      <c r="R149" s="9"/>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row>
    <row r="150" spans="2:52" s="48" customFormat="1" ht="15" customHeight="1">
      <c r="B150" s="789"/>
      <c r="C150" s="21" t="s">
        <v>1182</v>
      </c>
      <c r="D150" s="26"/>
      <c r="E150" s="26"/>
      <c r="F150" s="26"/>
      <c r="G150" s="26"/>
      <c r="H150" s="26"/>
      <c r="I150" s="26"/>
      <c r="J150" s="26"/>
      <c r="K150" s="26"/>
      <c r="L150" s="26"/>
      <c r="M150" s="827"/>
      <c r="N150" s="131"/>
      <c r="O150" s="9"/>
      <c r="P150" s="9"/>
      <c r="Q150" s="9"/>
      <c r="R150" s="9"/>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row>
    <row r="151" spans="2:52" s="48" customFormat="1" ht="9.9499999999999993" customHeight="1">
      <c r="B151" s="789"/>
      <c r="C151" s="26"/>
      <c r="D151" s="26"/>
      <c r="E151" s="26"/>
      <c r="F151" s="26"/>
      <c r="G151" s="26"/>
      <c r="H151" s="26"/>
      <c r="I151" s="26"/>
      <c r="J151" s="26"/>
      <c r="K151" s="26"/>
      <c r="L151" s="26"/>
      <c r="M151" s="827"/>
      <c r="N151" s="131"/>
      <c r="O151" s="9"/>
      <c r="P151" s="9"/>
      <c r="Q151" s="9"/>
      <c r="R151" s="9"/>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row>
    <row r="152" spans="2:52" s="48" customFormat="1" ht="15" customHeight="1">
      <c r="B152" s="789"/>
      <c r="C152" s="125"/>
      <c r="D152" s="465" t="s">
        <v>1127</v>
      </c>
      <c r="E152" s="17"/>
      <c r="F152" s="23"/>
      <c r="G152" s="21"/>
      <c r="H152" s="23"/>
      <c r="I152" s="23"/>
      <c r="J152" s="30">
        <f>R152</f>
        <v>0</v>
      </c>
      <c r="K152" s="17"/>
      <c r="L152" s="23"/>
      <c r="M152" s="814"/>
      <c r="N152" s="128"/>
      <c r="O152" s="16" t="s">
        <v>938</v>
      </c>
      <c r="P152" s="16" t="s">
        <v>805</v>
      </c>
      <c r="Q152" s="16">
        <v>0</v>
      </c>
      <c r="R152" s="32">
        <f>Q152/1000</f>
        <v>0</v>
      </c>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row>
    <row r="153" spans="2:52" s="48" customFormat="1" ht="9.9499999999999993" customHeight="1">
      <c r="B153" s="789"/>
      <c r="C153" s="26"/>
      <c r="D153" s="26"/>
      <c r="E153" s="21"/>
      <c r="F153" s="23"/>
      <c r="G153" s="21"/>
      <c r="H153" s="23"/>
      <c r="I153" s="23"/>
      <c r="J153" s="23"/>
      <c r="K153" s="23"/>
      <c r="L153" s="23"/>
      <c r="M153" s="814"/>
      <c r="N153" s="128"/>
      <c r="O153" s="16"/>
      <c r="P153" s="16"/>
      <c r="Q153" s="16"/>
      <c r="R153" s="16"/>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row>
    <row r="154" spans="2:52" s="48" customFormat="1" ht="15" customHeight="1">
      <c r="B154" s="789"/>
      <c r="C154" s="26"/>
      <c r="D154" s="22" t="s">
        <v>958</v>
      </c>
      <c r="E154" s="17"/>
      <c r="F154" s="23"/>
      <c r="G154" s="21"/>
      <c r="H154" s="23"/>
      <c r="I154" s="835"/>
      <c r="J154" s="29">
        <f>R154</f>
        <v>0</v>
      </c>
      <c r="K154" s="836" t="s">
        <v>935</v>
      </c>
      <c r="L154" s="17"/>
      <c r="M154" s="788"/>
      <c r="N154" s="115"/>
      <c r="O154" s="16" t="s">
        <v>939</v>
      </c>
      <c r="P154" s="16" t="s">
        <v>806</v>
      </c>
      <c r="Q154" s="16">
        <v>0</v>
      </c>
      <c r="R154" s="31">
        <f>Q154/100</f>
        <v>0</v>
      </c>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row>
    <row r="155" spans="2:52" s="48" customFormat="1" ht="9.9499999999999993" customHeight="1">
      <c r="B155" s="789"/>
      <c r="C155" s="26"/>
      <c r="D155" s="26"/>
      <c r="E155" s="22"/>
      <c r="F155" s="17"/>
      <c r="G155" s="7"/>
      <c r="H155" s="17"/>
      <c r="I155" s="17"/>
      <c r="J155" s="17"/>
      <c r="K155" s="17"/>
      <c r="L155" s="17"/>
      <c r="M155" s="788"/>
      <c r="N155" s="115"/>
      <c r="O155" s="9"/>
      <c r="P155" s="9"/>
      <c r="Q155" s="9"/>
      <c r="R155" s="9"/>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row>
    <row r="156" spans="2:52" s="48" customFormat="1" ht="9.9499999999999993" customHeight="1">
      <c r="B156" s="789"/>
      <c r="C156" s="26"/>
      <c r="D156" s="26"/>
      <c r="E156" s="22"/>
      <c r="F156" s="17"/>
      <c r="G156" s="7"/>
      <c r="H156" s="17"/>
      <c r="I156" s="17"/>
      <c r="J156" s="17"/>
      <c r="K156" s="17"/>
      <c r="L156" s="17"/>
      <c r="M156" s="788"/>
      <c r="N156" s="115"/>
      <c r="O156" s="9"/>
      <c r="P156" s="9"/>
      <c r="Q156" s="9"/>
      <c r="R156" s="9"/>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row>
    <row r="157" spans="2:52" s="48" customFormat="1" ht="13.7" customHeight="1">
      <c r="B157" s="789"/>
      <c r="C157" s="26"/>
      <c r="D157" s="751" t="s">
        <v>1286</v>
      </c>
      <c r="E157" s="802"/>
      <c r="F157" s="803"/>
      <c r="G157" s="7"/>
      <c r="H157" s="17"/>
      <c r="K157" s="17"/>
      <c r="L157" s="17"/>
      <c r="M157" s="788"/>
      <c r="N157" s="115"/>
      <c r="O157" s="9"/>
      <c r="P157" s="9"/>
      <c r="Q157" s="9"/>
      <c r="R157" s="9"/>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row>
    <row r="158" spans="2:52" s="115" customFormat="1" ht="9.9499999999999993" customHeight="1">
      <c r="B158" s="789"/>
      <c r="C158" s="131"/>
      <c r="D158" s="768"/>
      <c r="E158" s="59"/>
      <c r="F158" s="804"/>
      <c r="G158" s="762"/>
      <c r="H158" s="59"/>
      <c r="I158" s="59"/>
      <c r="J158" s="59"/>
      <c r="K158" s="59"/>
      <c r="L158" s="59"/>
      <c r="M158" s="788"/>
      <c r="O158" s="9"/>
      <c r="P158" s="9"/>
      <c r="Q158" s="9"/>
      <c r="R158" s="9"/>
    </row>
    <row r="159" spans="2:52" s="48" customFormat="1" ht="13.7" customHeight="1">
      <c r="B159" s="789"/>
      <c r="C159" s="26"/>
      <c r="D159" s="761"/>
      <c r="E159" s="763" t="s">
        <v>1288</v>
      </c>
      <c r="F159" s="17"/>
      <c r="G159" s="7"/>
      <c r="H159" s="17"/>
      <c r="I159" s="17"/>
      <c r="J159" s="17"/>
      <c r="K159" s="17"/>
      <c r="L159" s="17"/>
      <c r="M159" s="788"/>
      <c r="N159" s="115"/>
      <c r="O159" s="9"/>
      <c r="P159" s="9"/>
      <c r="Q159" s="9"/>
      <c r="R159" s="9"/>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row>
    <row r="160" spans="2:52" s="48" customFormat="1" ht="13.7" customHeight="1">
      <c r="B160" s="789"/>
      <c r="C160" s="26"/>
      <c r="D160" s="761"/>
      <c r="E160" s="763" t="str">
        <f>"- On average, appeals will be equivalent to "&amp;TEXT(J152,"0.0%")&amp;" of RV."</f>
        <v>- On average, appeals will be equivalent to 0.0% of RV.</v>
      </c>
      <c r="F160" s="17"/>
      <c r="G160" s="7"/>
      <c r="H160" s="17"/>
      <c r="I160" s="17"/>
      <c r="J160" s="17"/>
      <c r="K160" s="17"/>
      <c r="L160" s="17"/>
      <c r="M160" s="788"/>
      <c r="N160" s="115"/>
      <c r="O160" s="9"/>
      <c r="P160" s="9"/>
      <c r="Q160" s="9"/>
      <c r="R160" s="9"/>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row>
    <row r="161" spans="2:52" s="48" customFormat="1" ht="13.7" customHeight="1">
      <c r="B161" s="789"/>
      <c r="C161" s="26"/>
      <c r="D161" s="761"/>
      <c r="E161" s="763" t="str">
        <f>IF($J$154=0,"- It is assumed that there is no variation in this rate.","- For 95% of authorities, appeals will fall within the range "&amp;TEXT(MAX($J$152-$J$154,0),"0.0%")&amp;" to "&amp;TEXT($J$152+$J$154,"0.0%")&amp;".")</f>
        <v>- It is assumed that there is no variation in this rate.</v>
      </c>
      <c r="F161" s="17"/>
      <c r="G161" s="7"/>
      <c r="H161" s="17"/>
      <c r="I161" s="17"/>
      <c r="J161" s="17"/>
      <c r="K161" s="17"/>
      <c r="L161" s="17"/>
      <c r="M161" s="788"/>
      <c r="N161" s="115"/>
      <c r="O161" s="9"/>
      <c r="P161" s="9"/>
      <c r="Q161" s="9"/>
      <c r="R161" s="9"/>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row>
    <row r="162" spans="2:52" s="48" customFormat="1" ht="13.7" customHeight="1">
      <c r="B162" s="789"/>
      <c r="C162" s="26"/>
      <c r="D162" s="761"/>
      <c r="E162" s="764" t="s">
        <v>1289</v>
      </c>
      <c r="F162" s="17"/>
      <c r="G162" s="7"/>
      <c r="H162" s="17"/>
      <c r="I162" s="17"/>
      <c r="J162" s="17"/>
      <c r="K162" s="17"/>
      <c r="L162" s="17"/>
      <c r="M162" s="788"/>
      <c r="N162" s="115"/>
      <c r="O162" s="9"/>
      <c r="P162" s="9"/>
      <c r="Q162" s="9"/>
      <c r="R162" s="9"/>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row>
    <row r="163" spans="2:52" s="48" customFormat="1" ht="9.9499999999999993" customHeight="1">
      <c r="B163" s="789"/>
      <c r="C163" s="26"/>
      <c r="D163" s="17"/>
      <c r="E163" s="764"/>
      <c r="F163" s="17"/>
      <c r="G163" s="7"/>
      <c r="H163" s="17"/>
      <c r="I163" s="17"/>
      <c r="J163" s="17"/>
      <c r="K163" s="17"/>
      <c r="L163" s="17"/>
      <c r="M163" s="788"/>
      <c r="N163" s="115"/>
      <c r="O163" s="9"/>
      <c r="P163" s="9"/>
      <c r="Q163" s="9"/>
      <c r="R163" s="9"/>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row>
    <row r="164" spans="2:52" s="48" customFormat="1" ht="9.9499999999999993" customHeight="1">
      <c r="B164" s="789"/>
      <c r="C164" s="26"/>
      <c r="D164" s="26"/>
      <c r="E164" s="126"/>
      <c r="F164" s="17"/>
      <c r="G164" s="7"/>
      <c r="H164" s="17"/>
      <c r="I164" s="17"/>
      <c r="J164" s="17"/>
      <c r="K164" s="17"/>
      <c r="L164" s="17"/>
      <c r="M164" s="788"/>
      <c r="N164" s="115"/>
      <c r="O164" s="9"/>
      <c r="P164" s="9"/>
      <c r="Q164" s="9"/>
      <c r="R164" s="9"/>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row>
    <row r="165" spans="2:52" s="48" customFormat="1" ht="14.1" customHeight="1">
      <c r="B165" s="789"/>
      <c r="C165" s="21" t="s">
        <v>1183</v>
      </c>
      <c r="D165" s="17"/>
      <c r="E165" s="109"/>
      <c r="F165" s="17"/>
      <c r="G165" s="7"/>
      <c r="H165" s="17"/>
      <c r="I165" s="17"/>
      <c r="J165" s="17"/>
      <c r="K165" s="17"/>
      <c r="L165" s="17"/>
      <c r="M165" s="788"/>
      <c r="N165" s="115"/>
      <c r="O165" s="9"/>
      <c r="P165" s="9"/>
      <c r="Q165" s="9"/>
      <c r="R165" s="9"/>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row>
    <row r="166" spans="2:52" s="48" customFormat="1" ht="9.9499999999999993" customHeight="1">
      <c r="B166" s="789"/>
      <c r="C166" s="21"/>
      <c r="D166" s="17"/>
      <c r="E166" s="109"/>
      <c r="F166" s="17"/>
      <c r="G166" s="7"/>
      <c r="H166" s="17"/>
      <c r="I166" s="17"/>
      <c r="J166" s="17"/>
      <c r="K166" s="17"/>
      <c r="L166" s="17"/>
      <c r="M166" s="788"/>
      <c r="N166" s="115"/>
      <c r="O166" s="9"/>
      <c r="P166" s="9"/>
      <c r="Q166" s="9"/>
      <c r="R166" s="9"/>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row>
    <row r="167" spans="2:52" s="3" customFormat="1" ht="15" customHeight="1">
      <c r="B167" s="789"/>
      <c r="C167" s="125"/>
      <c r="D167" s="523" t="s">
        <v>1184</v>
      </c>
      <c r="E167" s="23"/>
      <c r="F167" s="17"/>
      <c r="G167" s="17"/>
      <c r="H167" s="17"/>
      <c r="I167" s="17"/>
      <c r="J167" s="17"/>
      <c r="K167" s="17"/>
      <c r="L167" s="12"/>
      <c r="M167" s="837"/>
      <c r="N167" s="12"/>
      <c r="O167" s="9"/>
      <c r="P167" s="9"/>
      <c r="Q167" s="9"/>
      <c r="R167" s="9"/>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row>
    <row r="168" spans="2:52" s="48" customFormat="1" ht="9.9499999999999993" customHeight="1">
      <c r="B168" s="789"/>
      <c r="C168" s="17"/>
      <c r="D168" s="17"/>
      <c r="E168" s="17"/>
      <c r="F168" s="17"/>
      <c r="G168" s="17"/>
      <c r="H168" s="17"/>
      <c r="I168" s="17"/>
      <c r="J168" s="17"/>
      <c r="K168" s="17"/>
      <c r="L168" s="17"/>
      <c r="M168" s="788"/>
      <c r="N168" s="115"/>
      <c r="O168" s="9"/>
      <c r="P168" s="9"/>
      <c r="Q168" s="9"/>
      <c r="R168" s="9"/>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row>
    <row r="169" spans="2:52" s="48" customFormat="1" ht="9.9499999999999993" customHeight="1">
      <c r="B169" s="789"/>
      <c r="C169" s="17"/>
      <c r="D169" s="17"/>
      <c r="E169" s="17"/>
      <c r="F169" s="17"/>
      <c r="G169" s="17"/>
      <c r="H169" s="17"/>
      <c r="I169" s="17"/>
      <c r="J169" s="17"/>
      <c r="K169" s="17"/>
      <c r="L169" s="17"/>
      <c r="M169" s="788"/>
      <c r="N169" s="115"/>
      <c r="O169" s="9"/>
      <c r="P169" s="9"/>
      <c r="Q169" s="9"/>
      <c r="R169" s="9"/>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row>
    <row r="170" spans="2:52" s="48" customFormat="1" ht="14.1" customHeight="1">
      <c r="B170" s="789"/>
      <c r="C170" s="17"/>
      <c r="D170" s="751" t="s">
        <v>1286</v>
      </c>
      <c r="E170" s="802"/>
      <c r="F170" s="803"/>
      <c r="G170" s="17"/>
      <c r="H170" s="17"/>
      <c r="I170" s="17"/>
      <c r="J170" s="17"/>
      <c r="K170" s="17"/>
      <c r="L170" s="17"/>
      <c r="M170" s="788"/>
      <c r="N170" s="115"/>
      <c r="O170" s="9"/>
      <c r="P170" s="9"/>
      <c r="Q170" s="9"/>
      <c r="R170" s="9"/>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row>
    <row r="171" spans="2:52" s="48" customFormat="1" ht="9.9499999999999993" customHeight="1">
      <c r="B171" s="789"/>
      <c r="C171" s="17"/>
      <c r="D171" s="765"/>
      <c r="E171" s="59"/>
      <c r="F171" s="804"/>
      <c r="G171" s="17"/>
      <c r="H171" s="17"/>
      <c r="I171" s="17"/>
      <c r="J171" s="17"/>
      <c r="K171" s="17"/>
      <c r="L171" s="17"/>
      <c r="M171" s="788"/>
      <c r="N171" s="115"/>
      <c r="O171" s="9"/>
      <c r="P171" s="9"/>
      <c r="Q171" s="9"/>
      <c r="R171" s="9"/>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row>
    <row r="172" spans="2:52" s="48" customFormat="1">
      <c r="B172" s="789"/>
      <c r="C172" s="17"/>
      <c r="D172" s="761"/>
      <c r="E172" s="716" t="str">
        <f>IF(authorityStatus="Billing","Assumed rate of appeals for your authority","Assumed rate of appeals for your billing authorities:")</f>
        <v>Assumed rate of appeals for your authority</v>
      </c>
      <c r="F172" s="717"/>
      <c r="G172" s="717"/>
      <c r="H172" s="717"/>
      <c r="I172" s="717"/>
      <c r="J172" s="730">
        <f>InputsC!F334</f>
        <v>0</v>
      </c>
      <c r="K172" s="717"/>
      <c r="L172" s="717"/>
      <c r="M172" s="788"/>
      <c r="N172" s="115"/>
      <c r="O172" s="9"/>
      <c r="P172" s="9"/>
      <c r="Q172" s="9"/>
      <c r="R172" s="9"/>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row>
    <row r="173" spans="2:52" s="48" customFormat="1">
      <c r="B173" s="789"/>
      <c r="C173" s="17"/>
      <c r="D173" s="761"/>
      <c r="E173" s="717"/>
      <c r="F173" s="717"/>
      <c r="G173" s="717"/>
      <c r="H173" s="717"/>
      <c r="I173" s="717"/>
      <c r="J173" s="849"/>
      <c r="K173" s="717"/>
      <c r="L173" s="717"/>
      <c r="M173" s="788"/>
      <c r="N173" s="115"/>
      <c r="O173" s="9"/>
      <c r="P173" s="9"/>
      <c r="Q173" s="9"/>
      <c r="R173" s="9"/>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row>
    <row r="174" spans="2:52" s="48" customFormat="1" ht="13.7" customHeight="1">
      <c r="B174" s="789"/>
      <c r="C174" s="17"/>
      <c r="D174" s="769"/>
      <c r="E174" s="988" t="str">
        <f>IF(authorityCode="Billing","The figure above is the assumed rate of appeals for your authority following each revaluation. This rate is randomised unless otherwise specified by the user.","The figure above is the average (unweighted) rate of appeals for your billing authorities. This rate is randomised unless otherwise specified by the user.")</f>
        <v>The figure above is the average (unweighted) rate of appeals for your billing authorities. This rate is randomised unless otherwise specified by the user.</v>
      </c>
      <c r="F174" s="988"/>
      <c r="G174" s="988"/>
      <c r="H174" s="988"/>
      <c r="I174" s="988"/>
      <c r="J174" s="988"/>
      <c r="K174" s="988"/>
      <c r="L174" s="988"/>
      <c r="M174" s="788"/>
      <c r="N174" s="115"/>
      <c r="O174" s="9"/>
      <c r="P174" s="9"/>
      <c r="Q174" s="9"/>
      <c r="R174" s="9"/>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row>
    <row r="175" spans="2:52" s="48" customFormat="1">
      <c r="B175" s="789"/>
      <c r="C175" s="17"/>
      <c r="D175" s="769"/>
      <c r="E175" s="988"/>
      <c r="F175" s="988"/>
      <c r="G175" s="988"/>
      <c r="H175" s="988"/>
      <c r="I175" s="988"/>
      <c r="J175" s="988"/>
      <c r="K175" s="988"/>
      <c r="L175" s="988"/>
      <c r="M175" s="788"/>
      <c r="N175" s="115"/>
      <c r="O175" s="9"/>
      <c r="P175" s="9"/>
      <c r="Q175" s="9"/>
      <c r="R175" s="9"/>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row>
    <row r="176" spans="2:52" s="48" customFormat="1">
      <c r="B176" s="791"/>
      <c r="C176" s="850"/>
      <c r="D176" s="850"/>
      <c r="E176" s="850"/>
      <c r="F176" s="850"/>
      <c r="G176" s="850"/>
      <c r="H176" s="850"/>
      <c r="I176" s="850"/>
      <c r="J176" s="850"/>
      <c r="K176" s="850"/>
      <c r="L176" s="850"/>
      <c r="M176" s="793"/>
      <c r="N176" s="115"/>
      <c r="O176" s="9"/>
      <c r="P176" s="9"/>
      <c r="Q176" s="9"/>
      <c r="R176" s="9"/>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row>
    <row r="177" spans="2:52" s="48" customFormat="1">
      <c r="B177" s="52"/>
      <c r="C177" s="851"/>
      <c r="D177" s="851"/>
      <c r="E177" s="851"/>
      <c r="F177" s="851"/>
      <c r="G177" s="851"/>
      <c r="H177" s="851"/>
      <c r="I177" s="851"/>
      <c r="J177" s="851"/>
      <c r="K177" s="851"/>
      <c r="L177" s="851"/>
      <c r="M177" s="59"/>
      <c r="N177" s="115"/>
      <c r="O177" s="9"/>
      <c r="P177" s="9"/>
      <c r="Q177" s="9"/>
      <c r="R177" s="9"/>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row>
    <row r="178" spans="2:52" s="48" customFormat="1" ht="9.9499999999999993" customHeight="1">
      <c r="B178" s="794"/>
      <c r="C178" s="562"/>
      <c r="D178" s="562"/>
      <c r="E178" s="562"/>
      <c r="F178" s="562"/>
      <c r="G178" s="562"/>
      <c r="H178" s="562"/>
      <c r="I178" s="562"/>
      <c r="J178" s="562"/>
      <c r="K178" s="562"/>
      <c r="L178" s="562"/>
      <c r="M178" s="786"/>
      <c r="N178" s="115"/>
      <c r="O178" s="9"/>
      <c r="P178" s="9"/>
      <c r="Q178" s="9"/>
      <c r="R178" s="9"/>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row>
    <row r="179" spans="2:52" s="48" customFormat="1" ht="16.5" thickBot="1">
      <c r="B179" s="787">
        <v>7</v>
      </c>
      <c r="C179" s="8" t="s">
        <v>961</v>
      </c>
      <c r="D179" s="8"/>
      <c r="E179" s="8"/>
      <c r="F179" s="6"/>
      <c r="G179" s="6"/>
      <c r="H179" s="6"/>
      <c r="I179" s="6"/>
      <c r="J179" s="6"/>
      <c r="K179" s="6"/>
      <c r="L179" s="6"/>
      <c r="M179" s="788"/>
      <c r="N179" s="59"/>
      <c r="O179" s="9"/>
      <c r="P179" s="9"/>
      <c r="Q179" s="9"/>
      <c r="R179" s="9"/>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row>
    <row r="180" spans="2:52" s="48" customFormat="1" ht="9.9499999999999993" customHeight="1">
      <c r="B180" s="787"/>
      <c r="C180" s="45"/>
      <c r="D180" s="45"/>
      <c r="E180" s="45"/>
      <c r="F180" s="17"/>
      <c r="G180" s="17"/>
      <c r="H180" s="17"/>
      <c r="I180" s="17"/>
      <c r="J180" s="17"/>
      <c r="K180" s="17"/>
      <c r="L180" s="17"/>
      <c r="M180" s="788"/>
      <c r="N180" s="59"/>
      <c r="O180" s="9"/>
      <c r="P180" s="9"/>
      <c r="Q180" s="9"/>
      <c r="R180" s="9"/>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row>
    <row r="181" spans="2:52" s="48" customFormat="1">
      <c r="B181" s="789"/>
      <c r="C181" s="957" t="s">
        <v>1227</v>
      </c>
      <c r="D181" s="957"/>
      <c r="E181" s="957"/>
      <c r="F181" s="957"/>
      <c r="G181" s="957"/>
      <c r="H181" s="957"/>
      <c r="I181" s="957"/>
      <c r="J181" s="957"/>
      <c r="K181" s="957"/>
      <c r="L181" s="957"/>
      <c r="M181" s="812"/>
      <c r="N181" s="129"/>
      <c r="O181" s="9"/>
      <c r="P181" s="9"/>
      <c r="Q181" s="9"/>
      <c r="R181" s="9"/>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row>
    <row r="182" spans="2:52" s="48" customFormat="1">
      <c r="B182" s="789"/>
      <c r="C182" s="958"/>
      <c r="D182" s="958"/>
      <c r="E182" s="958"/>
      <c r="F182" s="958"/>
      <c r="G182" s="958"/>
      <c r="H182" s="958"/>
      <c r="I182" s="958"/>
      <c r="J182" s="958"/>
      <c r="K182" s="958"/>
      <c r="L182" s="958"/>
      <c r="M182" s="812"/>
      <c r="N182" s="129"/>
      <c r="O182" s="9"/>
      <c r="P182" s="9"/>
      <c r="Q182" s="9"/>
      <c r="R182" s="9"/>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row>
    <row r="183" spans="2:52" s="48" customFormat="1">
      <c r="B183" s="789"/>
      <c r="C183" s="958"/>
      <c r="D183" s="958"/>
      <c r="E183" s="958"/>
      <c r="F183" s="958"/>
      <c r="G183" s="958"/>
      <c r="H183" s="958"/>
      <c r="I183" s="958"/>
      <c r="J183" s="958"/>
      <c r="K183" s="958"/>
      <c r="L183" s="958"/>
      <c r="M183" s="812"/>
      <c r="N183" s="129"/>
      <c r="O183" s="9"/>
      <c r="P183" s="9"/>
      <c r="Q183" s="9"/>
      <c r="R183" s="9"/>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row>
    <row r="184" spans="2:52" s="48" customFormat="1">
      <c r="B184" s="789"/>
      <c r="C184" s="958"/>
      <c r="D184" s="958"/>
      <c r="E184" s="958"/>
      <c r="F184" s="958"/>
      <c r="G184" s="958"/>
      <c r="H184" s="958"/>
      <c r="I184" s="958"/>
      <c r="J184" s="958"/>
      <c r="K184" s="958"/>
      <c r="L184" s="958"/>
      <c r="M184" s="812"/>
      <c r="N184" s="129"/>
      <c r="O184" s="9"/>
      <c r="P184" s="9"/>
      <c r="Q184" s="9"/>
      <c r="R184" s="9"/>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row>
    <row r="185" spans="2:52" s="48" customFormat="1">
      <c r="B185" s="789"/>
      <c r="C185" s="959"/>
      <c r="D185" s="959"/>
      <c r="E185" s="959"/>
      <c r="F185" s="959"/>
      <c r="G185" s="959"/>
      <c r="H185" s="959"/>
      <c r="I185" s="959"/>
      <c r="J185" s="959"/>
      <c r="K185" s="959"/>
      <c r="L185" s="959"/>
      <c r="M185" s="812"/>
      <c r="N185" s="129"/>
      <c r="O185" s="9"/>
      <c r="P185" s="9"/>
      <c r="Q185" s="9"/>
      <c r="R185" s="9"/>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row>
    <row r="186" spans="2:52" s="48" customFormat="1" ht="15" customHeight="1">
      <c r="B186" s="789"/>
      <c r="C186" s="26"/>
      <c r="D186" s="26"/>
      <c r="E186" s="26"/>
      <c r="F186" s="26"/>
      <c r="G186" s="26"/>
      <c r="H186" s="26"/>
      <c r="I186" s="26"/>
      <c r="J186" s="26"/>
      <c r="K186" s="26"/>
      <c r="L186" s="26"/>
      <c r="M186" s="827"/>
      <c r="N186" s="131"/>
      <c r="O186" s="9"/>
      <c r="P186" s="9"/>
      <c r="Q186" s="9"/>
      <c r="R186" s="9"/>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row>
    <row r="187" spans="2:52" s="48" customFormat="1">
      <c r="B187" s="789"/>
      <c r="C187" s="474" t="s">
        <v>962</v>
      </c>
      <c r="D187" s="17"/>
      <c r="E187" s="17"/>
      <c r="F187" s="17"/>
      <c r="G187" s="17"/>
      <c r="H187" s="17"/>
      <c r="I187" s="17"/>
      <c r="J187" s="17"/>
      <c r="K187" s="134" t="s">
        <v>1255</v>
      </c>
      <c r="L187" s="17"/>
      <c r="M187" s="788"/>
      <c r="N187" s="115"/>
      <c r="O187" s="700" t="s">
        <v>1269</v>
      </c>
      <c r="P187" s="9"/>
      <c r="Q187" s="9"/>
      <c r="R187" s="9"/>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row>
    <row r="188" spans="2:52" s="48" customFormat="1">
      <c r="B188" s="791"/>
      <c r="C188" s="381"/>
      <c r="D188" s="381"/>
      <c r="E188" s="381"/>
      <c r="F188" s="381"/>
      <c r="G188" s="381"/>
      <c r="H188" s="381"/>
      <c r="I188" s="381"/>
      <c r="J188" s="381"/>
      <c r="K188" s="381"/>
      <c r="L188" s="381"/>
      <c r="M188" s="793"/>
      <c r="N188" s="115"/>
      <c r="O188" s="9"/>
      <c r="P188" s="9"/>
      <c r="Q188" s="9"/>
      <c r="R188" s="9"/>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row>
    <row r="189" spans="2:52" s="48" customFormat="1">
      <c r="B189" s="52"/>
      <c r="C189" s="17"/>
      <c r="D189" s="17"/>
      <c r="E189" s="17"/>
      <c r="F189" s="17"/>
      <c r="G189" s="17"/>
      <c r="H189" s="17"/>
      <c r="I189" s="17"/>
      <c r="J189" s="17"/>
      <c r="K189" s="17"/>
      <c r="L189" s="17"/>
      <c r="M189" s="59"/>
      <c r="N189" s="115"/>
      <c r="O189" s="9"/>
      <c r="P189" s="9"/>
      <c r="Q189" s="9"/>
      <c r="R189" s="9"/>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row>
    <row r="190" spans="2:52" s="48" customFormat="1" ht="9.9499999999999993" customHeight="1">
      <c r="B190" s="794"/>
      <c r="C190" s="562"/>
      <c r="D190" s="562"/>
      <c r="E190" s="562"/>
      <c r="F190" s="562"/>
      <c r="G190" s="562"/>
      <c r="H190" s="562"/>
      <c r="I190" s="562"/>
      <c r="J190" s="562"/>
      <c r="K190" s="562"/>
      <c r="L190" s="562"/>
      <c r="M190" s="786"/>
      <c r="N190" s="115"/>
      <c r="O190" s="9"/>
      <c r="P190" s="9"/>
      <c r="Q190" s="9"/>
      <c r="R190" s="9"/>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row>
    <row r="191" spans="2:52" ht="16.5" thickBot="1">
      <c r="B191" s="787">
        <v>8</v>
      </c>
      <c r="C191" s="8" t="s">
        <v>937</v>
      </c>
      <c r="D191" s="8"/>
      <c r="E191" s="8"/>
      <c r="F191" s="6"/>
      <c r="G191" s="6"/>
      <c r="H191" s="6"/>
      <c r="I191" s="6"/>
      <c r="J191" s="6"/>
      <c r="K191" s="6"/>
      <c r="L191" s="6"/>
      <c r="M191" s="788"/>
      <c r="N191" s="59"/>
    </row>
    <row r="192" spans="2:52" ht="9.9499999999999993" customHeight="1">
      <c r="B192" s="787"/>
      <c r="C192" s="45"/>
      <c r="D192" s="45"/>
      <c r="E192" s="45"/>
      <c r="F192" s="17"/>
      <c r="G192" s="17"/>
      <c r="H192" s="17"/>
      <c r="I192" s="17"/>
      <c r="J192" s="17"/>
      <c r="K192" s="17"/>
      <c r="L192" s="17"/>
      <c r="M192" s="788"/>
      <c r="N192" s="59"/>
    </row>
    <row r="193" spans="2:52" ht="15" customHeight="1">
      <c r="B193" s="789"/>
      <c r="C193" s="943" t="s">
        <v>1319</v>
      </c>
      <c r="D193" s="943"/>
      <c r="E193" s="943"/>
      <c r="F193" s="943"/>
      <c r="G193" s="943"/>
      <c r="H193" s="943"/>
      <c r="I193" s="943"/>
      <c r="J193" s="943"/>
      <c r="K193" s="943"/>
      <c r="L193" s="943"/>
      <c r="M193" s="790"/>
      <c r="N193" s="51"/>
    </row>
    <row r="194" spans="2:52" ht="15" customHeight="1">
      <c r="B194" s="789"/>
      <c r="C194" s="944"/>
      <c r="D194" s="944"/>
      <c r="E194" s="944"/>
      <c r="F194" s="944"/>
      <c r="G194" s="944"/>
      <c r="H194" s="944"/>
      <c r="I194" s="944"/>
      <c r="J194" s="944"/>
      <c r="K194" s="944"/>
      <c r="L194" s="944"/>
      <c r="M194" s="790"/>
      <c r="N194" s="51"/>
    </row>
    <row r="195" spans="2:52" s="48" customFormat="1" ht="15" customHeight="1">
      <c r="B195" s="789"/>
      <c r="C195" s="944"/>
      <c r="D195" s="944"/>
      <c r="E195" s="944"/>
      <c r="F195" s="944"/>
      <c r="G195" s="944"/>
      <c r="H195" s="944"/>
      <c r="I195" s="944"/>
      <c r="J195" s="944"/>
      <c r="K195" s="944"/>
      <c r="L195" s="944"/>
      <c r="M195" s="790"/>
      <c r="N195" s="51"/>
      <c r="O195" s="9"/>
      <c r="P195" s="9"/>
      <c r="Q195" s="9"/>
      <c r="R195" s="9"/>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row>
    <row r="196" spans="2:52" s="48" customFormat="1" ht="15" customHeight="1">
      <c r="B196" s="789"/>
      <c r="C196" s="944"/>
      <c r="D196" s="944"/>
      <c r="E196" s="944"/>
      <c r="F196" s="944"/>
      <c r="G196" s="944"/>
      <c r="H196" s="944"/>
      <c r="I196" s="944"/>
      <c r="J196" s="944"/>
      <c r="K196" s="944"/>
      <c r="L196" s="944"/>
      <c r="M196" s="790"/>
      <c r="N196" s="51"/>
      <c r="O196" s="9"/>
      <c r="P196" s="9"/>
      <c r="Q196" s="9"/>
      <c r="R196" s="9"/>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row>
    <row r="197" spans="2:52" s="48" customFormat="1" ht="15" customHeight="1">
      <c r="B197" s="789"/>
      <c r="C197" s="944"/>
      <c r="D197" s="944"/>
      <c r="E197" s="944"/>
      <c r="F197" s="944"/>
      <c r="G197" s="944"/>
      <c r="H197" s="944"/>
      <c r="I197" s="944"/>
      <c r="J197" s="944"/>
      <c r="K197" s="944"/>
      <c r="L197" s="944"/>
      <c r="M197" s="790"/>
      <c r="N197" s="51"/>
      <c r="O197" s="9"/>
      <c r="P197" s="9"/>
      <c r="Q197" s="9"/>
      <c r="R197" s="9"/>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row>
    <row r="198" spans="2:52" s="48" customFormat="1" ht="15" customHeight="1">
      <c r="B198" s="789"/>
      <c r="C198" s="944"/>
      <c r="D198" s="944"/>
      <c r="E198" s="944"/>
      <c r="F198" s="944"/>
      <c r="G198" s="944"/>
      <c r="H198" s="944"/>
      <c r="I198" s="944"/>
      <c r="J198" s="944"/>
      <c r="K198" s="944"/>
      <c r="L198" s="944"/>
      <c r="M198" s="790"/>
      <c r="N198" s="51"/>
      <c r="O198" s="9"/>
      <c r="P198" s="9"/>
      <c r="Q198" s="9"/>
      <c r="R198" s="9"/>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row>
    <row r="199" spans="2:52" ht="15" customHeight="1">
      <c r="B199" s="789"/>
      <c r="C199" s="945"/>
      <c r="D199" s="945"/>
      <c r="E199" s="945"/>
      <c r="F199" s="945"/>
      <c r="G199" s="945"/>
      <c r="H199" s="945"/>
      <c r="I199" s="945"/>
      <c r="J199" s="945"/>
      <c r="K199" s="945"/>
      <c r="L199" s="945"/>
      <c r="M199" s="790"/>
      <c r="N199" s="51"/>
    </row>
    <row r="200" spans="2:52" ht="9.9499999999999993" customHeight="1">
      <c r="B200" s="789"/>
      <c r="E200" s="17"/>
      <c r="F200" s="17"/>
      <c r="G200" s="17"/>
      <c r="H200" s="17"/>
      <c r="I200" s="17"/>
      <c r="J200" s="17"/>
      <c r="K200" s="17"/>
      <c r="L200" s="17"/>
      <c r="M200" s="788"/>
    </row>
    <row r="201" spans="2:52" ht="15" customHeight="1">
      <c r="B201" s="789"/>
      <c r="C201" s="17" t="s">
        <v>807</v>
      </c>
      <c r="D201" s="76"/>
      <c r="E201" s="17"/>
      <c r="F201" s="17"/>
      <c r="G201" s="966" t="s">
        <v>860</v>
      </c>
      <c r="H201" s="966"/>
      <c r="I201" s="106"/>
      <c r="J201" s="852"/>
      <c r="K201" s="17"/>
      <c r="L201" s="17"/>
      <c r="M201" s="788"/>
      <c r="O201" s="9" t="s">
        <v>893</v>
      </c>
    </row>
    <row r="202" spans="2:52" s="48" customFormat="1" ht="15" customHeight="1">
      <c r="B202" s="791"/>
      <c r="C202" s="381"/>
      <c r="D202" s="853"/>
      <c r="E202" s="381"/>
      <c r="F202" s="381"/>
      <c r="G202" s="381"/>
      <c r="H202" s="381"/>
      <c r="I202" s="381"/>
      <c r="J202" s="854"/>
      <c r="K202" s="381"/>
      <c r="L202" s="381"/>
      <c r="M202" s="793"/>
      <c r="N202" s="115"/>
      <c r="O202" s="9"/>
      <c r="P202" s="9"/>
      <c r="Q202" s="9"/>
      <c r="R202" s="9"/>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row>
    <row r="203" spans="2:52" s="48" customFormat="1" ht="15" customHeight="1">
      <c r="B203" s="52"/>
      <c r="D203" s="49"/>
      <c r="J203" s="46"/>
      <c r="M203" s="115"/>
      <c r="N203" s="115"/>
      <c r="O203" s="9"/>
      <c r="P203" s="9"/>
      <c r="Q203" s="9"/>
      <c r="R203" s="9"/>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row>
    <row r="204" spans="2:52" s="48" customFormat="1" ht="9.9499999999999993" customHeight="1">
      <c r="B204" s="794"/>
      <c r="C204" s="562"/>
      <c r="D204" s="859"/>
      <c r="E204" s="562"/>
      <c r="F204" s="562"/>
      <c r="G204" s="562"/>
      <c r="H204" s="562"/>
      <c r="I204" s="562"/>
      <c r="J204" s="562"/>
      <c r="K204" s="819"/>
      <c r="L204" s="562"/>
      <c r="M204" s="786"/>
      <c r="N204" s="115"/>
      <c r="O204" s="9"/>
      <c r="P204" s="9"/>
      <c r="Q204" s="9"/>
      <c r="R204" s="9"/>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row>
    <row r="205" spans="2:52" s="48" customFormat="1" ht="16.5" thickBot="1">
      <c r="B205" s="787">
        <v>9</v>
      </c>
      <c r="C205" s="8" t="s">
        <v>1133</v>
      </c>
      <c r="D205" s="8"/>
      <c r="E205" s="8"/>
      <c r="F205" s="6"/>
      <c r="G205" s="6"/>
      <c r="H205" s="6"/>
      <c r="I205" s="6"/>
      <c r="J205" s="6"/>
      <c r="K205" s="6"/>
      <c r="L205" s="6"/>
      <c r="M205" s="788"/>
      <c r="N205" s="59"/>
      <c r="O205" s="9"/>
      <c r="P205" s="9"/>
      <c r="Q205" s="9"/>
      <c r="R205" s="9"/>
      <c r="S205" s="115"/>
      <c r="T205" s="115"/>
      <c r="U205" s="115"/>
      <c r="V205" s="115"/>
      <c r="W205" s="115"/>
      <c r="X205" s="429"/>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row>
    <row r="206" spans="2:52" s="48" customFormat="1" ht="9.9499999999999993" customHeight="1">
      <c r="B206" s="787"/>
      <c r="C206" s="45"/>
      <c r="D206" s="45"/>
      <c r="E206" s="45"/>
      <c r="F206" s="17"/>
      <c r="G206" s="17"/>
      <c r="H206" s="17"/>
      <c r="I206" s="17"/>
      <c r="J206" s="17"/>
      <c r="K206" s="17"/>
      <c r="L206" s="17"/>
      <c r="M206" s="788"/>
      <c r="N206" s="59"/>
      <c r="O206" s="9"/>
      <c r="P206" s="9"/>
      <c r="Q206" s="9"/>
      <c r="R206" s="9"/>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row>
    <row r="207" spans="2:52" s="48" customFormat="1">
      <c r="B207" s="789"/>
      <c r="C207" s="957" t="s">
        <v>1320</v>
      </c>
      <c r="D207" s="957"/>
      <c r="E207" s="957"/>
      <c r="F207" s="957"/>
      <c r="G207" s="957"/>
      <c r="H207" s="957"/>
      <c r="I207" s="957"/>
      <c r="J207" s="957"/>
      <c r="K207" s="957"/>
      <c r="L207" s="957"/>
      <c r="M207" s="812"/>
      <c r="N207" s="129"/>
      <c r="O207" s="9"/>
      <c r="P207" s="9"/>
      <c r="Q207" s="9"/>
      <c r="R207" s="9"/>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row>
    <row r="208" spans="2:52" s="48" customFormat="1">
      <c r="B208" s="789"/>
      <c r="C208" s="958"/>
      <c r="D208" s="958"/>
      <c r="E208" s="958"/>
      <c r="F208" s="958"/>
      <c r="G208" s="958"/>
      <c r="H208" s="958"/>
      <c r="I208" s="958"/>
      <c r="J208" s="958"/>
      <c r="K208" s="958"/>
      <c r="L208" s="958"/>
      <c r="M208" s="812"/>
      <c r="N208" s="129"/>
      <c r="O208" s="9"/>
      <c r="P208" s="9"/>
      <c r="Q208" s="9"/>
      <c r="R208" s="9"/>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row>
    <row r="209" spans="2:52" s="48" customFormat="1">
      <c r="B209" s="789"/>
      <c r="C209" s="958"/>
      <c r="D209" s="958"/>
      <c r="E209" s="958"/>
      <c r="F209" s="958"/>
      <c r="G209" s="958"/>
      <c r="H209" s="958"/>
      <c r="I209" s="958"/>
      <c r="J209" s="958"/>
      <c r="K209" s="958"/>
      <c r="L209" s="958"/>
      <c r="M209" s="812"/>
      <c r="N209" s="129"/>
      <c r="O209" s="9"/>
      <c r="P209" s="9"/>
      <c r="Q209" s="9"/>
      <c r="R209" s="9"/>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row>
    <row r="210" spans="2:52" s="48" customFormat="1">
      <c r="B210" s="789"/>
      <c r="C210" s="958"/>
      <c r="D210" s="958"/>
      <c r="E210" s="958"/>
      <c r="F210" s="958"/>
      <c r="G210" s="958"/>
      <c r="H210" s="958"/>
      <c r="I210" s="958"/>
      <c r="J210" s="958"/>
      <c r="K210" s="958"/>
      <c r="L210" s="958"/>
      <c r="M210" s="812"/>
      <c r="N210" s="129"/>
      <c r="O210" s="9"/>
      <c r="P210" s="9"/>
      <c r="Q210" s="9"/>
      <c r="R210" s="9"/>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row>
    <row r="211" spans="2:52" s="48" customFormat="1">
      <c r="B211" s="789"/>
      <c r="C211" s="959"/>
      <c r="D211" s="959"/>
      <c r="E211" s="959"/>
      <c r="F211" s="959"/>
      <c r="G211" s="959"/>
      <c r="H211" s="959"/>
      <c r="I211" s="959"/>
      <c r="J211" s="959"/>
      <c r="K211" s="959"/>
      <c r="L211" s="959"/>
      <c r="M211" s="812"/>
      <c r="N211" s="129"/>
      <c r="O211" s="9"/>
      <c r="P211" s="9"/>
      <c r="Q211" s="9"/>
      <c r="R211" s="9"/>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row>
    <row r="212" spans="2:52" s="48" customFormat="1" ht="15" customHeight="1">
      <c r="B212" s="789"/>
      <c r="C212" s="26"/>
      <c r="D212" s="26"/>
      <c r="E212" s="26"/>
      <c r="F212" s="26"/>
      <c r="G212" s="26"/>
      <c r="H212" s="26"/>
      <c r="I212" s="26"/>
      <c r="J212" s="26"/>
      <c r="K212" s="26"/>
      <c r="L212" s="26"/>
      <c r="M212" s="827"/>
      <c r="N212" s="131"/>
      <c r="O212" s="9"/>
      <c r="P212" s="9"/>
      <c r="Q212" s="9"/>
      <c r="R212" s="9"/>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row>
    <row r="213" spans="2:52" s="48" customFormat="1" ht="15" customHeight="1">
      <c r="B213" s="789"/>
      <c r="C213" s="92" t="s">
        <v>1071</v>
      </c>
      <c r="D213" s="26"/>
      <c r="E213" s="26"/>
      <c r="F213" s="26"/>
      <c r="G213" s="26"/>
      <c r="H213" s="26"/>
      <c r="I213" s="26"/>
      <c r="J213" s="26"/>
      <c r="K213" s="26"/>
      <c r="L213" s="26"/>
      <c r="M213" s="827"/>
      <c r="N213" s="131"/>
      <c r="O213" s="9"/>
      <c r="P213" s="9"/>
      <c r="Q213" s="9"/>
      <c r="R213" s="9"/>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row>
    <row r="214" spans="2:52" s="48" customFormat="1" ht="9.9499999999999993" customHeight="1">
      <c r="B214" s="789"/>
      <c r="C214" s="92"/>
      <c r="D214" s="26"/>
      <c r="E214" s="26"/>
      <c r="F214" s="26"/>
      <c r="G214" s="26"/>
      <c r="H214" s="26"/>
      <c r="I214" s="26"/>
      <c r="J214" s="26"/>
      <c r="K214" s="26"/>
      <c r="L214" s="26"/>
      <c r="M214" s="827"/>
      <c r="N214" s="131"/>
      <c r="O214" s="9"/>
      <c r="P214" s="9"/>
      <c r="Q214" s="9"/>
      <c r="R214" s="9"/>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row>
    <row r="215" spans="2:52" s="48" customFormat="1" ht="14.1" customHeight="1">
      <c r="B215" s="789"/>
      <c r="C215" s="312" t="s">
        <v>900</v>
      </c>
      <c r="D215" s="313"/>
      <c r="E215" s="477" t="str">
        <f>INDEX('Ref1'!$O:$O,MATCH(C215,'Ref1'!$N:$N,0))</f>
        <v>2020/21</v>
      </c>
      <c r="F215" s="970" t="s">
        <v>949</v>
      </c>
      <c r="G215" s="970"/>
      <c r="H215" s="729"/>
      <c r="I215" s="729"/>
      <c r="J215" s="729"/>
      <c r="K215" s="729"/>
      <c r="L215" s="729"/>
      <c r="M215" s="838"/>
      <c r="N215" s="443"/>
      <c r="O215" s="9"/>
      <c r="P215" s="9"/>
      <c r="Q215" s="9"/>
      <c r="R215" s="9"/>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row>
    <row r="216" spans="2:52" s="48" customFormat="1" ht="14.1" customHeight="1">
      <c r="B216" s="789"/>
      <c r="C216" s="312" t="s">
        <v>838</v>
      </c>
      <c r="D216" s="313"/>
      <c r="E216" s="478" t="str">
        <f>INDEX('Ref1'!$O:$O,MATCH(C216,'Ref1'!$N:$N,0))</f>
        <v>2021/22</v>
      </c>
      <c r="F216" s="946" t="s">
        <v>969</v>
      </c>
      <c r="G216" s="946"/>
      <c r="H216" s="729"/>
      <c r="I216" s="729"/>
      <c r="J216" s="729"/>
      <c r="K216" s="729"/>
      <c r="L216" s="729"/>
      <c r="M216" s="838"/>
      <c r="N216" s="443"/>
      <c r="O216" s="9"/>
      <c r="P216" s="9"/>
      <c r="Q216" s="9"/>
      <c r="R216" s="9"/>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row>
    <row r="217" spans="2:52" s="48" customFormat="1" ht="14.1" customHeight="1">
      <c r="B217" s="789"/>
      <c r="C217" s="312" t="s">
        <v>839</v>
      </c>
      <c r="D217" s="313"/>
      <c r="E217" s="478" t="str">
        <f>INDEX('Ref1'!$O:$O,MATCH(C217,'Ref1'!$N:$N,0))</f>
        <v>2022/23</v>
      </c>
      <c r="F217" s="946" t="s">
        <v>969</v>
      </c>
      <c r="G217" s="946"/>
      <c r="H217" s="729"/>
      <c r="I217" s="729"/>
      <c r="J217" s="729"/>
      <c r="K217" s="729"/>
      <c r="L217" s="729"/>
      <c r="M217" s="838"/>
      <c r="N217" s="443"/>
      <c r="O217" s="9"/>
      <c r="P217" s="9"/>
      <c r="Q217" s="9"/>
      <c r="R217" s="9"/>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row>
    <row r="218" spans="2:52" s="48" customFormat="1" ht="14.1" customHeight="1">
      <c r="B218" s="789"/>
      <c r="C218" s="312" t="s">
        <v>840</v>
      </c>
      <c r="D218" s="313"/>
      <c r="E218" s="478" t="str">
        <f>INDEX('Ref1'!$O:$O,MATCH(C218,'Ref1'!$N:$N,0))</f>
        <v>2023/24</v>
      </c>
      <c r="F218" s="946" t="s">
        <v>969</v>
      </c>
      <c r="G218" s="946"/>
      <c r="H218" s="729"/>
      <c r="I218" s="729"/>
      <c r="J218" s="729"/>
      <c r="K218" s="729"/>
      <c r="L218" s="729"/>
      <c r="M218" s="838"/>
      <c r="N218" s="443"/>
      <c r="O218" s="9"/>
      <c r="P218" s="9"/>
      <c r="Q218" s="9"/>
      <c r="R218" s="9"/>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row>
    <row r="219" spans="2:52" s="48" customFormat="1" ht="14.1" customHeight="1">
      <c r="B219" s="789"/>
      <c r="C219" s="312" t="s">
        <v>841</v>
      </c>
      <c r="D219" s="313"/>
      <c r="E219" s="478" t="str">
        <f>INDEX('Ref1'!$O:$O,MATCH(C219,'Ref1'!$N:$N,0))</f>
        <v>2024/25</v>
      </c>
      <c r="F219" s="946" t="s">
        <v>969</v>
      </c>
      <c r="G219" s="946"/>
      <c r="H219" s="729"/>
      <c r="I219" s="729"/>
      <c r="J219" s="729"/>
      <c r="K219" s="729"/>
      <c r="L219" s="729"/>
      <c r="M219" s="838"/>
      <c r="N219" s="443"/>
      <c r="O219" s="9"/>
      <c r="P219" s="9"/>
      <c r="Q219" s="9"/>
      <c r="R219" s="9"/>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row>
    <row r="220" spans="2:52" s="48" customFormat="1" ht="14.1" customHeight="1">
      <c r="B220" s="789"/>
      <c r="C220" s="312" t="s">
        <v>842</v>
      </c>
      <c r="D220" s="313"/>
      <c r="E220" s="478" t="str">
        <f>INDEX('Ref1'!$O:$O,MATCH(C220,'Ref1'!$N:$N,0))</f>
        <v>2025/26</v>
      </c>
      <c r="F220" s="946" t="s">
        <v>969</v>
      </c>
      <c r="G220" s="946"/>
      <c r="H220" s="729"/>
      <c r="I220" s="729"/>
      <c r="J220" s="729"/>
      <c r="K220" s="729"/>
      <c r="L220" s="729"/>
      <c r="M220" s="838"/>
      <c r="N220" s="443"/>
      <c r="O220" s="9"/>
      <c r="P220" s="9"/>
      <c r="Q220" s="9"/>
      <c r="R220" s="9"/>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row>
    <row r="221" spans="2:52" s="48" customFormat="1" ht="14.1" customHeight="1">
      <c r="B221" s="789"/>
      <c r="C221" s="312" t="s">
        <v>843</v>
      </c>
      <c r="D221" s="313"/>
      <c r="E221" s="478" t="str">
        <f>INDEX('Ref1'!$O:$O,MATCH(C221,'Ref1'!$N:$N,0))</f>
        <v>2026/27</v>
      </c>
      <c r="F221" s="946" t="s">
        <v>969</v>
      </c>
      <c r="G221" s="946"/>
      <c r="H221" s="729"/>
      <c r="I221" s="729"/>
      <c r="J221" s="729"/>
      <c r="K221" s="729"/>
      <c r="L221" s="729"/>
      <c r="M221" s="838"/>
      <c r="N221" s="443"/>
      <c r="O221" s="9"/>
      <c r="P221" s="9"/>
      <c r="Q221" s="9"/>
      <c r="R221" s="9"/>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row>
    <row r="222" spans="2:52" s="48" customFormat="1" ht="14.1" customHeight="1">
      <c r="B222" s="789"/>
      <c r="C222" s="312" t="s">
        <v>844</v>
      </c>
      <c r="D222" s="313"/>
      <c r="E222" s="478" t="str">
        <f>INDEX('Ref1'!$O:$O,MATCH(C222,'Ref1'!$N:$N,0))</f>
        <v>2027/28</v>
      </c>
      <c r="F222" s="946" t="s">
        <v>969</v>
      </c>
      <c r="G222" s="946"/>
      <c r="H222" s="729"/>
      <c r="I222" s="729"/>
      <c r="J222" s="729"/>
      <c r="K222" s="729"/>
      <c r="L222" s="729"/>
      <c r="M222" s="838"/>
      <c r="N222" s="443"/>
      <c r="O222" s="9"/>
      <c r="P222" s="9"/>
      <c r="Q222" s="9"/>
      <c r="R222" s="9"/>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row>
    <row r="223" spans="2:52" s="48" customFormat="1" ht="14.1" customHeight="1">
      <c r="B223" s="789"/>
      <c r="C223" s="312" t="s">
        <v>845</v>
      </c>
      <c r="D223" s="313"/>
      <c r="E223" s="478" t="str">
        <f>INDEX('Ref1'!$O:$O,MATCH(C223,'Ref1'!$N:$N,0))</f>
        <v>2028/29</v>
      </c>
      <c r="F223" s="946" t="s">
        <v>969</v>
      </c>
      <c r="G223" s="946"/>
      <c r="H223" s="729"/>
      <c r="I223" s="729"/>
      <c r="J223" s="729"/>
      <c r="K223" s="729"/>
      <c r="L223" s="729"/>
      <c r="M223" s="838"/>
      <c r="N223" s="443"/>
      <c r="O223" s="9"/>
      <c r="P223" s="9"/>
      <c r="Q223" s="9"/>
      <c r="R223" s="9"/>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row>
    <row r="224" spans="2:52" s="48" customFormat="1" ht="14.1" customHeight="1">
      <c r="B224" s="789"/>
      <c r="C224" s="312" t="s">
        <v>846</v>
      </c>
      <c r="D224" s="313"/>
      <c r="E224" s="478" t="str">
        <f>INDEX('Ref1'!$O:$O,MATCH(C224,'Ref1'!$N:$N,0))</f>
        <v>2029/30</v>
      </c>
      <c r="F224" s="946" t="s">
        <v>969</v>
      </c>
      <c r="G224" s="946"/>
      <c r="H224" s="729"/>
      <c r="I224" s="729"/>
      <c r="J224" s="729"/>
      <c r="K224" s="729"/>
      <c r="L224" s="729"/>
      <c r="M224" s="838"/>
      <c r="N224" s="443"/>
      <c r="O224" s="9"/>
      <c r="P224" s="9"/>
      <c r="Q224" s="9"/>
      <c r="R224" s="9"/>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row>
    <row r="225" spans="2:52" s="48" customFormat="1" ht="14.1" customHeight="1">
      <c r="B225" s="789"/>
      <c r="C225" s="312" t="s">
        <v>847</v>
      </c>
      <c r="D225" s="313"/>
      <c r="E225" s="478" t="str">
        <f>INDEX('Ref1'!$O:$O,MATCH(C225,'Ref1'!$N:$N,0))</f>
        <v>2030/31</v>
      </c>
      <c r="F225" s="946" t="s">
        <v>969</v>
      </c>
      <c r="G225" s="946"/>
      <c r="H225" s="729"/>
      <c r="I225" s="729"/>
      <c r="J225" s="729"/>
      <c r="K225" s="729"/>
      <c r="L225" s="729"/>
      <c r="M225" s="838"/>
      <c r="N225" s="443"/>
      <c r="O225" s="9"/>
      <c r="P225" s="9"/>
      <c r="Q225" s="9"/>
      <c r="R225" s="9"/>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row>
    <row r="226" spans="2:52" s="48" customFormat="1" ht="14.1" customHeight="1">
      <c r="B226" s="789"/>
      <c r="C226" s="312" t="s">
        <v>848</v>
      </c>
      <c r="D226" s="313"/>
      <c r="E226" s="478" t="str">
        <f>INDEX('Ref1'!$O:$O,MATCH(C226,'Ref1'!$N:$N,0))</f>
        <v>2031/32</v>
      </c>
      <c r="F226" s="946" t="s">
        <v>969</v>
      </c>
      <c r="G226" s="946"/>
      <c r="H226" s="729"/>
      <c r="I226" s="729"/>
      <c r="J226" s="729"/>
      <c r="K226" s="729"/>
      <c r="L226" s="729"/>
      <c r="M226" s="838"/>
      <c r="N226" s="443"/>
      <c r="O226" s="9"/>
      <c r="P226" s="9"/>
      <c r="Q226" s="9"/>
      <c r="R226" s="9"/>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row>
    <row r="227" spans="2:52" s="48" customFormat="1" ht="14.1" customHeight="1">
      <c r="B227" s="789"/>
      <c r="C227" s="312" t="s">
        <v>849</v>
      </c>
      <c r="D227" s="313"/>
      <c r="E227" s="478" t="str">
        <f>INDEX('Ref1'!$O:$O,MATCH(C227,'Ref1'!$N:$N,0))</f>
        <v>2032/33</v>
      </c>
      <c r="F227" s="946" t="s">
        <v>969</v>
      </c>
      <c r="G227" s="946"/>
      <c r="H227" s="729"/>
      <c r="I227" s="729"/>
      <c r="J227" s="729"/>
      <c r="K227" s="729"/>
      <c r="L227" s="729"/>
      <c r="M227" s="838"/>
      <c r="N227" s="443"/>
      <c r="O227" s="9"/>
      <c r="P227" s="9"/>
      <c r="Q227" s="9"/>
      <c r="R227" s="9"/>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row>
    <row r="228" spans="2:52" s="48" customFormat="1" ht="14.1" customHeight="1">
      <c r="B228" s="789"/>
      <c r="C228" s="312" t="s">
        <v>850</v>
      </c>
      <c r="D228" s="313"/>
      <c r="E228" s="478" t="str">
        <f>INDEX('Ref1'!$O:$O,MATCH(C228,'Ref1'!$N:$N,0))</f>
        <v>2033/34</v>
      </c>
      <c r="F228" s="946" t="s">
        <v>969</v>
      </c>
      <c r="G228" s="946"/>
      <c r="H228" s="729"/>
      <c r="I228" s="729"/>
      <c r="J228" s="729"/>
      <c r="K228" s="729"/>
      <c r="L228" s="729"/>
      <c r="M228" s="838"/>
      <c r="N228" s="443"/>
      <c r="O228" s="9"/>
      <c r="P228" s="9"/>
      <c r="Q228" s="9"/>
      <c r="R228" s="9"/>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row>
    <row r="229" spans="2:52" s="48" customFormat="1" ht="14.1" customHeight="1">
      <c r="B229" s="789"/>
      <c r="C229" s="312" t="s">
        <v>851</v>
      </c>
      <c r="D229" s="313"/>
      <c r="E229" s="478" t="str">
        <f>INDEX('Ref1'!$O:$O,MATCH(C229,'Ref1'!$N:$N,0))</f>
        <v>2034/35</v>
      </c>
      <c r="F229" s="946" t="s">
        <v>969</v>
      </c>
      <c r="G229" s="946"/>
      <c r="H229" s="729"/>
      <c r="I229" s="729"/>
      <c r="J229" s="729"/>
      <c r="K229" s="729"/>
      <c r="L229" s="729"/>
      <c r="M229" s="838"/>
      <c r="N229" s="443"/>
      <c r="O229" s="9"/>
      <c r="P229" s="9"/>
      <c r="Q229" s="9"/>
      <c r="R229" s="9"/>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row>
    <row r="230" spans="2:52" s="48" customFormat="1" ht="14.1" customHeight="1">
      <c r="B230" s="789"/>
      <c r="C230" s="312" t="s">
        <v>852</v>
      </c>
      <c r="D230" s="313"/>
      <c r="E230" s="478" t="str">
        <f>INDEX('Ref1'!$O:$O,MATCH(C230,'Ref1'!$N:$N,0))</f>
        <v>2035/36</v>
      </c>
      <c r="F230" s="946" t="s">
        <v>969</v>
      </c>
      <c r="G230" s="946"/>
      <c r="H230" s="729"/>
      <c r="I230" s="729"/>
      <c r="J230" s="729"/>
      <c r="K230" s="729"/>
      <c r="L230" s="729"/>
      <c r="M230" s="838"/>
      <c r="N230" s="443"/>
      <c r="O230" s="9"/>
      <c r="P230" s="9"/>
      <c r="Q230" s="9"/>
      <c r="R230" s="9"/>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row>
    <row r="231" spans="2:52" s="48" customFormat="1">
      <c r="B231" s="791"/>
      <c r="C231" s="381"/>
      <c r="D231" s="843"/>
      <c r="E231" s="843"/>
      <c r="F231" s="843"/>
      <c r="G231" s="843"/>
      <c r="H231" s="843"/>
      <c r="I231" s="843"/>
      <c r="J231" s="843"/>
      <c r="K231" s="843"/>
      <c r="L231" s="843"/>
      <c r="M231" s="845"/>
      <c r="N231" s="443"/>
      <c r="O231" s="9"/>
      <c r="P231" s="9"/>
      <c r="Q231" s="9"/>
      <c r="R231" s="9"/>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row>
    <row r="232" spans="2:52" s="48" customFormat="1">
      <c r="B232" s="52"/>
      <c r="D232" s="443"/>
      <c r="E232" s="443"/>
      <c r="F232" s="443"/>
      <c r="G232" s="443"/>
      <c r="H232" s="443"/>
      <c r="I232" s="443"/>
      <c r="J232" s="443"/>
      <c r="K232" s="443"/>
      <c r="L232" s="443"/>
      <c r="M232" s="443"/>
      <c r="N232" s="443"/>
      <c r="O232" s="9"/>
      <c r="P232" s="9"/>
      <c r="Q232" s="9"/>
      <c r="R232" s="9"/>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row>
    <row r="233" spans="2:52" s="48" customFormat="1" ht="9.9499999999999993" customHeight="1">
      <c r="B233" s="794"/>
      <c r="C233" s="562"/>
      <c r="D233" s="847"/>
      <c r="E233" s="847"/>
      <c r="F233" s="847"/>
      <c r="G233" s="847"/>
      <c r="H233" s="847"/>
      <c r="I233" s="847"/>
      <c r="J233" s="847"/>
      <c r="K233" s="847"/>
      <c r="L233" s="847"/>
      <c r="M233" s="848"/>
      <c r="N233" s="443"/>
      <c r="O233" s="9"/>
      <c r="P233" s="9"/>
      <c r="Q233" s="9"/>
      <c r="R233" s="9"/>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row>
    <row r="234" spans="2:52" s="48" customFormat="1" ht="16.5" thickBot="1">
      <c r="B234" s="787">
        <v>10</v>
      </c>
      <c r="C234" s="8" t="s">
        <v>884</v>
      </c>
      <c r="D234" s="8"/>
      <c r="E234" s="8"/>
      <c r="F234" s="6"/>
      <c r="G234" s="6"/>
      <c r="H234" s="6"/>
      <c r="I234" s="6"/>
      <c r="J234" s="6"/>
      <c r="K234" s="6"/>
      <c r="L234" s="936" t="str">
        <f>IF(inputResetAvg="","Please select years below","")</f>
        <v>Please select years below</v>
      </c>
      <c r="M234" s="788"/>
      <c r="N234" s="59"/>
      <c r="O234" s="931" t="s">
        <v>1408</v>
      </c>
      <c r="P234" s="9" t="b">
        <f>L234=""</f>
        <v>0</v>
      </c>
      <c r="Q234" s="9"/>
      <c r="R234" s="9"/>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row>
    <row r="235" spans="2:52" s="48" customFormat="1" ht="9.9499999999999993" customHeight="1">
      <c r="B235" s="787"/>
      <c r="C235" s="45"/>
      <c r="D235" s="45"/>
      <c r="E235" s="45"/>
      <c r="F235" s="17"/>
      <c r="G235" s="17"/>
      <c r="H235" s="17"/>
      <c r="I235" s="17"/>
      <c r="J235" s="17"/>
      <c r="K235" s="17"/>
      <c r="L235" s="17"/>
      <c r="M235" s="788"/>
      <c r="N235" s="59"/>
      <c r="O235" s="9"/>
      <c r="P235" s="9"/>
      <c r="Q235" s="9"/>
      <c r="R235" s="9"/>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row>
    <row r="236" spans="2:52" s="48" customFormat="1" ht="15" customHeight="1">
      <c r="B236" s="789"/>
      <c r="C236" s="969" t="s">
        <v>1325</v>
      </c>
      <c r="D236" s="943"/>
      <c r="E236" s="943"/>
      <c r="F236" s="943"/>
      <c r="G236" s="943"/>
      <c r="H236" s="943"/>
      <c r="I236" s="943"/>
      <c r="J236" s="943"/>
      <c r="K236" s="943"/>
      <c r="L236" s="943"/>
      <c r="M236" s="790"/>
      <c r="N236" s="51"/>
      <c r="O236" s="9"/>
      <c r="P236" s="9"/>
      <c r="Q236" s="9"/>
      <c r="R236" s="9"/>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row>
    <row r="237" spans="2:52" s="48" customFormat="1" ht="15" customHeight="1">
      <c r="B237" s="789"/>
      <c r="C237" s="944"/>
      <c r="D237" s="944"/>
      <c r="E237" s="944"/>
      <c r="F237" s="944"/>
      <c r="G237" s="944"/>
      <c r="H237" s="944"/>
      <c r="I237" s="944"/>
      <c r="J237" s="944"/>
      <c r="K237" s="944"/>
      <c r="L237" s="944"/>
      <c r="M237" s="790"/>
      <c r="N237" s="51"/>
      <c r="O237" s="9"/>
      <c r="P237" s="9"/>
      <c r="Q237" s="9"/>
      <c r="R237" s="9"/>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row>
    <row r="238" spans="2:52" s="48" customFormat="1" ht="15" customHeight="1">
      <c r="B238" s="789"/>
      <c r="C238" s="944"/>
      <c r="D238" s="944"/>
      <c r="E238" s="944"/>
      <c r="F238" s="944"/>
      <c r="G238" s="944"/>
      <c r="H238" s="944"/>
      <c r="I238" s="944"/>
      <c r="J238" s="944"/>
      <c r="K238" s="944"/>
      <c r="L238" s="944"/>
      <c r="M238" s="790"/>
      <c r="N238" s="51"/>
      <c r="O238" s="9"/>
      <c r="P238" s="9"/>
      <c r="Q238" s="9"/>
      <c r="R238" s="9"/>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row>
    <row r="239" spans="2:52" s="48" customFormat="1" ht="15" customHeight="1">
      <c r="B239" s="789"/>
      <c r="C239" s="944"/>
      <c r="D239" s="944"/>
      <c r="E239" s="944"/>
      <c r="F239" s="944"/>
      <c r="G239" s="944"/>
      <c r="H239" s="944"/>
      <c r="I239" s="944"/>
      <c r="J239" s="944"/>
      <c r="K239" s="944"/>
      <c r="L239" s="944"/>
      <c r="M239" s="790"/>
      <c r="N239" s="51"/>
      <c r="O239" s="9"/>
      <c r="P239" s="9"/>
      <c r="Q239" s="9"/>
      <c r="R239" s="9"/>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row>
    <row r="240" spans="2:52" s="48" customFormat="1" ht="15" customHeight="1">
      <c r="B240" s="789"/>
      <c r="C240" s="944"/>
      <c r="D240" s="944"/>
      <c r="E240" s="944"/>
      <c r="F240" s="944"/>
      <c r="G240" s="944"/>
      <c r="H240" s="944"/>
      <c r="I240" s="944"/>
      <c r="J240" s="944"/>
      <c r="K240" s="944"/>
      <c r="L240" s="944"/>
      <c r="M240" s="790"/>
      <c r="N240" s="51"/>
      <c r="O240" s="9"/>
      <c r="P240" s="9"/>
      <c r="Q240" s="9"/>
      <c r="R240" s="9"/>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row>
    <row r="241" spans="2:52" s="48" customFormat="1" ht="15" customHeight="1">
      <c r="B241" s="789"/>
      <c r="C241" s="944"/>
      <c r="D241" s="944"/>
      <c r="E241" s="944"/>
      <c r="F241" s="944"/>
      <c r="G241" s="944"/>
      <c r="H241" s="944"/>
      <c r="I241" s="944"/>
      <c r="J241" s="944"/>
      <c r="K241" s="944"/>
      <c r="L241" s="944"/>
      <c r="M241" s="790"/>
      <c r="N241" s="51"/>
      <c r="O241" s="9"/>
      <c r="P241" s="9"/>
      <c r="Q241" s="9"/>
      <c r="R241" s="9"/>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row>
    <row r="242" spans="2:52" s="48" customFormat="1" ht="15" customHeight="1">
      <c r="B242" s="789"/>
      <c r="C242" s="944"/>
      <c r="D242" s="944"/>
      <c r="E242" s="944"/>
      <c r="F242" s="944"/>
      <c r="G242" s="944"/>
      <c r="H242" s="944"/>
      <c r="I242" s="944"/>
      <c r="J242" s="944"/>
      <c r="K242" s="944"/>
      <c r="L242" s="944"/>
      <c r="M242" s="790"/>
      <c r="N242" s="51"/>
      <c r="O242" s="9"/>
      <c r="P242" s="9"/>
      <c r="Q242" s="9"/>
      <c r="R242" s="9"/>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row>
    <row r="243" spans="2:52" s="48" customFormat="1" ht="15" customHeight="1">
      <c r="B243" s="789"/>
      <c r="C243" s="945"/>
      <c r="D243" s="945"/>
      <c r="E243" s="945"/>
      <c r="F243" s="945"/>
      <c r="G243" s="945"/>
      <c r="H243" s="945"/>
      <c r="I243" s="945"/>
      <c r="J243" s="945"/>
      <c r="K243" s="945"/>
      <c r="L243" s="945"/>
      <c r="M243" s="790"/>
      <c r="N243" s="51"/>
      <c r="O243" s="9"/>
      <c r="P243" s="9"/>
      <c r="Q243" s="9"/>
      <c r="R243" s="9"/>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row>
    <row r="244" spans="2:52" s="48" customFormat="1" ht="9.9499999999999993" customHeight="1">
      <c r="B244" s="789"/>
      <c r="C244" s="7"/>
      <c r="D244" s="7"/>
      <c r="E244" s="17"/>
      <c r="F244" s="17"/>
      <c r="G244" s="17"/>
      <c r="H244" s="17"/>
      <c r="I244" s="17"/>
      <c r="J244" s="17"/>
      <c r="K244" s="17"/>
      <c r="L244" s="17"/>
      <c r="M244" s="788"/>
      <c r="N244" s="115"/>
      <c r="O244" s="9"/>
      <c r="P244" s="9"/>
      <c r="Q244" s="9"/>
      <c r="R244" s="9"/>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row>
    <row r="245" spans="2:52" s="48" customFormat="1" ht="15" customHeight="1">
      <c r="B245" s="789"/>
      <c r="C245" s="22" t="s">
        <v>885</v>
      </c>
      <c r="D245" s="23"/>
      <c r="E245" s="21"/>
      <c r="F245" s="23"/>
      <c r="G245" s="17"/>
      <c r="H245" s="852"/>
      <c r="I245" s="17"/>
      <c r="J245" s="775"/>
      <c r="K245" s="23" t="str">
        <f>IF(inputResetAvg=1," year"," years")</f>
        <v xml:space="preserve"> years</v>
      </c>
      <c r="L245" s="51"/>
      <c r="M245" s="790"/>
      <c r="N245" s="51"/>
      <c r="O245" s="9" t="s">
        <v>892</v>
      </c>
      <c r="P245" s="9"/>
      <c r="Q245" s="9"/>
      <c r="R245" s="56"/>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row>
    <row r="246" spans="2:52" s="48" customFormat="1" ht="15" customHeight="1">
      <c r="B246" s="791"/>
      <c r="C246" s="811"/>
      <c r="D246" s="389"/>
      <c r="E246" s="820"/>
      <c r="F246" s="389"/>
      <c r="G246" s="381"/>
      <c r="H246" s="854"/>
      <c r="I246" s="381"/>
      <c r="J246" s="858"/>
      <c r="K246" s="389"/>
      <c r="L246" s="822"/>
      <c r="M246" s="823"/>
      <c r="N246" s="51"/>
      <c r="O246" s="9"/>
      <c r="P246" s="9"/>
      <c r="Q246" s="9"/>
      <c r="R246" s="56"/>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row>
    <row r="247" spans="2:52" s="48" customFormat="1" ht="15" customHeight="1">
      <c r="B247" s="52"/>
      <c r="C247" s="22"/>
      <c r="D247" s="3"/>
      <c r="E247" s="21"/>
      <c r="F247" s="3"/>
      <c r="H247" s="46"/>
      <c r="J247" s="780"/>
      <c r="K247" s="3"/>
      <c r="L247" s="51"/>
      <c r="M247" s="51"/>
      <c r="N247" s="51"/>
      <c r="O247" s="9"/>
      <c r="P247" s="9"/>
      <c r="Q247" s="9"/>
      <c r="R247" s="56"/>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row>
    <row r="248" spans="2:52" s="48" customFormat="1" ht="9.9499999999999993" customHeight="1">
      <c r="B248" s="794"/>
      <c r="C248" s="795"/>
      <c r="D248" s="795"/>
      <c r="E248" s="562"/>
      <c r="F248" s="562"/>
      <c r="G248" s="562"/>
      <c r="H248" s="562"/>
      <c r="I248" s="562"/>
      <c r="J248" s="562"/>
      <c r="K248" s="562"/>
      <c r="L248" s="562"/>
      <c r="M248" s="786"/>
      <c r="N248" s="115"/>
      <c r="O248" s="9"/>
      <c r="P248" s="9"/>
      <c r="Q248" s="9"/>
      <c r="R248" s="9"/>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row>
    <row r="249" spans="2:52" s="48" customFormat="1" ht="16.5" thickBot="1">
      <c r="B249" s="787">
        <v>11</v>
      </c>
      <c r="C249" s="8" t="s">
        <v>1068</v>
      </c>
      <c r="D249" s="8"/>
      <c r="E249" s="8"/>
      <c r="F249" s="6"/>
      <c r="G249" s="6"/>
      <c r="H249" s="6"/>
      <c r="I249" s="6"/>
      <c r="J249" s="6"/>
      <c r="K249" s="6"/>
      <c r="L249" s="6"/>
      <c r="M249" s="788"/>
      <c r="N249" s="59"/>
      <c r="O249" s="9"/>
      <c r="P249" s="9"/>
      <c r="Q249" s="9"/>
      <c r="R249" s="9"/>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row>
    <row r="250" spans="2:52" s="48" customFormat="1" ht="9.9499999999999993" customHeight="1">
      <c r="B250" s="787"/>
      <c r="C250" s="45"/>
      <c r="D250" s="45"/>
      <c r="E250" s="45"/>
      <c r="F250" s="17"/>
      <c r="G250" s="17"/>
      <c r="H250" s="17"/>
      <c r="I250" s="17"/>
      <c r="J250" s="17"/>
      <c r="K250" s="17"/>
      <c r="L250" s="17"/>
      <c r="M250" s="788"/>
      <c r="N250" s="59"/>
      <c r="O250" s="9"/>
      <c r="P250" s="9"/>
      <c r="Q250" s="9"/>
      <c r="R250" s="9"/>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row>
    <row r="251" spans="2:52" s="48" customFormat="1" ht="15" customHeight="1">
      <c r="B251" s="789"/>
      <c r="C251" s="943" t="s">
        <v>1321</v>
      </c>
      <c r="D251" s="943"/>
      <c r="E251" s="943"/>
      <c r="F251" s="943"/>
      <c r="G251" s="943"/>
      <c r="H251" s="943"/>
      <c r="I251" s="943"/>
      <c r="J251" s="943"/>
      <c r="K251" s="943"/>
      <c r="L251" s="943"/>
      <c r="M251" s="790"/>
      <c r="N251" s="51"/>
      <c r="O251" s="9"/>
      <c r="P251" s="9"/>
      <c r="Q251" s="9"/>
      <c r="R251" s="9"/>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row>
    <row r="252" spans="2:52" s="48" customFormat="1" ht="15" customHeight="1">
      <c r="B252" s="789"/>
      <c r="C252" s="944"/>
      <c r="D252" s="944"/>
      <c r="E252" s="944"/>
      <c r="F252" s="944"/>
      <c r="G252" s="944"/>
      <c r="H252" s="944"/>
      <c r="I252" s="944"/>
      <c r="J252" s="944"/>
      <c r="K252" s="944"/>
      <c r="L252" s="944"/>
      <c r="M252" s="790"/>
      <c r="N252" s="51"/>
      <c r="O252" s="9"/>
      <c r="P252" s="9"/>
      <c r="Q252" s="9"/>
      <c r="R252" s="9"/>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row>
    <row r="253" spans="2:52" s="48" customFormat="1" ht="15" customHeight="1">
      <c r="B253" s="789"/>
      <c r="C253" s="944"/>
      <c r="D253" s="944"/>
      <c r="E253" s="944"/>
      <c r="F253" s="944"/>
      <c r="G253" s="944"/>
      <c r="H253" s="944"/>
      <c r="I253" s="944"/>
      <c r="J253" s="944"/>
      <c r="K253" s="944"/>
      <c r="L253" s="944"/>
      <c r="M253" s="790"/>
      <c r="N253" s="51"/>
      <c r="O253" s="9"/>
      <c r="P253" s="9"/>
      <c r="Q253" s="9"/>
      <c r="R253" s="9"/>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row>
    <row r="254" spans="2:52" s="48" customFormat="1" ht="15" customHeight="1">
      <c r="B254" s="789"/>
      <c r="C254" s="944"/>
      <c r="D254" s="944"/>
      <c r="E254" s="944"/>
      <c r="F254" s="944"/>
      <c r="G254" s="944"/>
      <c r="H254" s="944"/>
      <c r="I254" s="944"/>
      <c r="J254" s="944"/>
      <c r="K254" s="944"/>
      <c r="L254" s="944"/>
      <c r="M254" s="790"/>
      <c r="N254" s="51"/>
      <c r="O254" s="9"/>
      <c r="P254" s="9"/>
      <c r="Q254" s="9"/>
      <c r="R254" s="9"/>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row>
    <row r="255" spans="2:52" s="48" customFormat="1" ht="15" customHeight="1">
      <c r="B255" s="789"/>
      <c r="C255" s="944"/>
      <c r="D255" s="944"/>
      <c r="E255" s="944"/>
      <c r="F255" s="944"/>
      <c r="G255" s="944"/>
      <c r="H255" s="944"/>
      <c r="I255" s="944"/>
      <c r="J255" s="944"/>
      <c r="K255" s="944"/>
      <c r="L255" s="944"/>
      <c r="M255" s="790"/>
      <c r="N255" s="51"/>
      <c r="O255" s="9"/>
      <c r="P255" s="9"/>
      <c r="Q255" s="9"/>
      <c r="R255" s="9"/>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row>
    <row r="256" spans="2:52" s="48" customFormat="1" ht="15" customHeight="1">
      <c r="B256" s="789"/>
      <c r="C256" s="944"/>
      <c r="D256" s="944"/>
      <c r="E256" s="944"/>
      <c r="F256" s="944"/>
      <c r="G256" s="944"/>
      <c r="H256" s="944"/>
      <c r="I256" s="944"/>
      <c r="J256" s="944"/>
      <c r="K256" s="944"/>
      <c r="L256" s="944"/>
      <c r="M256" s="790"/>
      <c r="N256" s="51"/>
      <c r="O256" s="9"/>
      <c r="P256" s="9"/>
      <c r="Q256" s="9"/>
      <c r="R256" s="9"/>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row>
    <row r="257" spans="2:52" s="48" customFormat="1" ht="15" customHeight="1">
      <c r="B257" s="789"/>
      <c r="C257" s="945"/>
      <c r="D257" s="945"/>
      <c r="E257" s="945"/>
      <c r="F257" s="945"/>
      <c r="G257" s="945"/>
      <c r="H257" s="945"/>
      <c r="I257" s="945"/>
      <c r="J257" s="945"/>
      <c r="K257" s="945"/>
      <c r="L257" s="945"/>
      <c r="M257" s="790"/>
      <c r="N257" s="51"/>
      <c r="O257" s="9"/>
      <c r="P257" s="9"/>
      <c r="Q257" s="9"/>
      <c r="R257" s="9"/>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row>
    <row r="258" spans="2:52" s="48" customFormat="1" ht="15" customHeight="1">
      <c r="B258" s="789"/>
      <c r="C258" s="51"/>
      <c r="D258" s="51"/>
      <c r="E258" s="51"/>
      <c r="F258" s="51"/>
      <c r="G258" s="51"/>
      <c r="H258" s="51"/>
      <c r="I258" s="51"/>
      <c r="J258" s="51"/>
      <c r="K258" s="51"/>
      <c r="L258" s="51"/>
      <c r="M258" s="790"/>
      <c r="N258" s="51"/>
      <c r="O258" s="9"/>
      <c r="P258" s="9"/>
      <c r="Q258" s="9"/>
      <c r="R258" s="9"/>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row>
    <row r="259" spans="2:52" s="48" customFormat="1" ht="15" customHeight="1">
      <c r="B259" s="789"/>
      <c r="C259" s="21" t="s">
        <v>1065</v>
      </c>
      <c r="D259" s="7"/>
      <c r="E259" s="17"/>
      <c r="F259" s="17"/>
      <c r="G259" s="17"/>
      <c r="H259" s="17"/>
      <c r="I259" s="17"/>
      <c r="J259" s="17"/>
      <c r="K259" s="17"/>
      <c r="L259" s="17"/>
      <c r="M259" s="788"/>
      <c r="N259" s="115"/>
      <c r="O259" s="9"/>
      <c r="P259" s="9"/>
      <c r="Q259" s="9"/>
      <c r="R259" s="9"/>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row>
    <row r="260" spans="2:52" s="48" customFormat="1" ht="9.9499999999999993" customHeight="1">
      <c r="B260" s="789"/>
      <c r="C260" s="21"/>
      <c r="D260" s="7"/>
      <c r="E260" s="17"/>
      <c r="F260" s="17"/>
      <c r="G260" s="17"/>
      <c r="H260" s="17"/>
      <c r="I260" s="17"/>
      <c r="J260" s="17"/>
      <c r="K260" s="17"/>
      <c r="L260" s="17"/>
      <c r="M260" s="788"/>
      <c r="N260" s="115"/>
      <c r="O260" s="9"/>
      <c r="P260" s="9"/>
      <c r="Q260" s="9"/>
      <c r="R260" s="9"/>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row>
    <row r="261" spans="2:52" s="48" customFormat="1" ht="15" customHeight="1">
      <c r="B261" s="789"/>
      <c r="C261" s="21"/>
      <c r="D261" s="855" t="s">
        <v>1134</v>
      </c>
      <c r="E261" s="17"/>
      <c r="F261" s="17"/>
      <c r="G261" s="17"/>
      <c r="H261" s="17"/>
      <c r="I261" s="17"/>
      <c r="J261" s="17"/>
      <c r="K261" s="639">
        <f>941*inputShareLocal/50%</f>
        <v>0</v>
      </c>
      <c r="L261" s="17"/>
      <c r="M261" s="788"/>
      <c r="N261" s="115"/>
      <c r="O261" s="9" t="s">
        <v>1063</v>
      </c>
      <c r="P261" s="9"/>
      <c r="Q261" s="9"/>
      <c r="R261" s="9"/>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row>
    <row r="262" spans="2:52" s="48" customFormat="1" ht="9.9499999999999993" customHeight="1">
      <c r="B262" s="789"/>
      <c r="C262" s="21"/>
      <c r="D262" s="7"/>
      <c r="E262" s="856"/>
      <c r="F262" s="17"/>
      <c r="G262" s="17"/>
      <c r="H262" s="311"/>
      <c r="I262" s="17"/>
      <c r="J262" s="17"/>
      <c r="K262" s="17"/>
      <c r="L262" s="17"/>
      <c r="M262" s="788"/>
      <c r="N262" s="115"/>
      <c r="O262" s="9"/>
      <c r="P262" s="9"/>
      <c r="Q262" s="9"/>
      <c r="R262" s="9"/>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row>
    <row r="263" spans="2:52" s="48" customFormat="1" ht="15" customHeight="1">
      <c r="B263" s="789"/>
      <c r="C263" s="21"/>
      <c r="D263" s="468" t="s">
        <v>1131</v>
      </c>
      <c r="E263" s="21"/>
      <c r="F263" s="23"/>
      <c r="G263" s="23"/>
      <c r="H263" s="23"/>
      <c r="I263" s="17"/>
      <c r="J263" s="17"/>
      <c r="K263" s="29">
        <f>R263</f>
        <v>0</v>
      </c>
      <c r="L263" s="51"/>
      <c r="M263" s="788"/>
      <c r="N263" s="115"/>
      <c r="O263" s="700" t="s">
        <v>1062</v>
      </c>
      <c r="P263" s="700" t="s">
        <v>883</v>
      </c>
      <c r="Q263" s="9">
        <v>0</v>
      </c>
      <c r="R263" s="56">
        <f>Q263/100</f>
        <v>0</v>
      </c>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row>
    <row r="264" spans="2:52" s="48" customFormat="1" ht="9.9499999999999993" customHeight="1">
      <c r="B264" s="789"/>
      <c r="C264" s="21"/>
      <c r="D264" s="7"/>
      <c r="E264" s="17"/>
      <c r="F264" s="17"/>
      <c r="G264" s="17"/>
      <c r="H264" s="17"/>
      <c r="I264" s="17"/>
      <c r="J264" s="17"/>
      <c r="K264" s="17"/>
      <c r="L264" s="17"/>
      <c r="M264" s="788"/>
      <c r="N264" s="115"/>
      <c r="O264" s="9"/>
      <c r="P264" s="9"/>
      <c r="Q264" s="9"/>
      <c r="R264" s="9"/>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row>
    <row r="265" spans="2:52" s="48" customFormat="1" ht="15" customHeight="1">
      <c r="B265" s="789"/>
      <c r="C265" s="21"/>
      <c r="D265" s="877" t="s">
        <v>1357</v>
      </c>
      <c r="E265" s="17"/>
      <c r="F265" s="17"/>
      <c r="G265" s="17"/>
      <c r="H265" s="17"/>
      <c r="I265" s="17"/>
      <c r="J265" s="17"/>
      <c r="K265" s="895">
        <f>inputGainsValue*inputGainsCurrent</f>
        <v>0</v>
      </c>
      <c r="L265" s="17"/>
      <c r="M265" s="788"/>
      <c r="N265" s="115"/>
      <c r="O265" s="9"/>
      <c r="P265" s="9"/>
      <c r="Q265" s="9"/>
      <c r="R265" s="9"/>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row>
    <row r="266" spans="2:52" s="48" customFormat="1" ht="15" customHeight="1">
      <c r="B266" s="789"/>
      <c r="C266" s="21"/>
      <c r="D266" s="7"/>
      <c r="E266" s="17"/>
      <c r="F266" s="17"/>
      <c r="G266" s="17"/>
      <c r="H266" s="17"/>
      <c r="I266" s="17"/>
      <c r="J266" s="17"/>
      <c r="K266" s="17"/>
      <c r="L266" s="17"/>
      <c r="M266" s="788"/>
      <c r="N266" s="115"/>
      <c r="O266" s="9"/>
      <c r="P266" s="9"/>
      <c r="Q266" s="9"/>
      <c r="R266" s="9"/>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row>
    <row r="267" spans="2:52" s="48" customFormat="1" ht="15" customHeight="1">
      <c r="B267" s="789"/>
      <c r="C267" s="21" t="s">
        <v>1066</v>
      </c>
      <c r="D267" s="7"/>
      <c r="E267" s="17"/>
      <c r="F267" s="17"/>
      <c r="G267" s="17"/>
      <c r="H267" s="17"/>
      <c r="I267" s="17"/>
      <c r="J267" s="17"/>
      <c r="K267" s="17"/>
      <c r="L267" s="17"/>
      <c r="M267" s="788"/>
      <c r="N267" s="115"/>
      <c r="O267" s="9"/>
      <c r="P267" s="9"/>
      <c r="Q267" s="9"/>
      <c r="R267" s="9"/>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row>
    <row r="268" spans="2:52" s="48" customFormat="1" ht="9.9499999999999993" customHeight="1">
      <c r="B268" s="789"/>
      <c r="C268" s="7"/>
      <c r="D268" s="7"/>
      <c r="E268" s="17"/>
      <c r="F268" s="17"/>
      <c r="G268" s="17"/>
      <c r="H268" s="17"/>
      <c r="I268" s="17"/>
      <c r="J268" s="17"/>
      <c r="K268" s="17"/>
      <c r="L268" s="17"/>
      <c r="M268" s="788"/>
      <c r="N268" s="115"/>
      <c r="O268" s="9"/>
      <c r="P268" s="9"/>
      <c r="Q268" s="9"/>
      <c r="R268" s="9"/>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row>
    <row r="269" spans="2:52" s="48" customFormat="1" ht="15" customHeight="1">
      <c r="B269" s="789"/>
      <c r="C269" s="17"/>
      <c r="D269" s="310" t="s">
        <v>1067</v>
      </c>
      <c r="E269" s="21"/>
      <c r="F269" s="23"/>
      <c r="G269" s="23"/>
      <c r="H269" s="23"/>
      <c r="I269" s="17"/>
      <c r="J269" s="17"/>
      <c r="K269" s="29">
        <f>R269</f>
        <v>0.5</v>
      </c>
      <c r="L269" s="51"/>
      <c r="M269" s="790"/>
      <c r="N269" s="51"/>
      <c r="O269" s="9" t="s">
        <v>1061</v>
      </c>
      <c r="P269" s="9" t="s">
        <v>883</v>
      </c>
      <c r="Q269" s="9">
        <v>50</v>
      </c>
      <c r="R269" s="56">
        <f>Q269/100</f>
        <v>0.5</v>
      </c>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row>
    <row r="270" spans="2:52" ht="9.9499999999999993" customHeight="1">
      <c r="B270" s="789"/>
      <c r="E270" s="17"/>
      <c r="F270" s="17"/>
      <c r="G270" s="17"/>
      <c r="H270" s="17"/>
      <c r="I270" s="17"/>
      <c r="J270" s="17"/>
      <c r="K270" s="17"/>
      <c r="L270" s="17"/>
      <c r="M270" s="788"/>
    </row>
    <row r="271" spans="2:52" s="48" customFormat="1" ht="9.9499999999999993" customHeight="1">
      <c r="B271" s="789"/>
      <c r="C271" s="7"/>
      <c r="D271" s="7"/>
      <c r="E271" s="17"/>
      <c r="F271" s="17"/>
      <c r="G271" s="17"/>
      <c r="H271" s="17"/>
      <c r="I271" s="17"/>
      <c r="J271" s="17"/>
      <c r="K271" s="17"/>
      <c r="L271" s="17"/>
      <c r="M271" s="788"/>
      <c r="N271" s="115"/>
      <c r="O271" s="9"/>
      <c r="P271" s="9"/>
      <c r="Q271" s="9"/>
      <c r="R271" s="9"/>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row>
    <row r="272" spans="2:52">
      <c r="B272" s="789"/>
      <c r="C272" s="17"/>
      <c r="D272" s="751" t="s">
        <v>1286</v>
      </c>
      <c r="E272" s="802"/>
      <c r="F272" s="803"/>
      <c r="G272" s="17"/>
      <c r="H272" s="17"/>
      <c r="I272" s="17"/>
      <c r="J272" s="17"/>
      <c r="K272" s="17"/>
      <c r="L272" s="17"/>
      <c r="M272" s="788"/>
    </row>
    <row r="273" spans="2:52" s="48" customFormat="1" ht="9.9499999999999993" customHeight="1">
      <c r="B273" s="789"/>
      <c r="C273" s="17"/>
      <c r="D273" s="705"/>
      <c r="E273" s="17"/>
      <c r="F273" s="17"/>
      <c r="G273" s="17"/>
      <c r="H273" s="17"/>
      <c r="I273" s="17"/>
      <c r="J273" s="17"/>
      <c r="K273" s="17"/>
      <c r="L273" s="17"/>
      <c r="M273" s="788"/>
      <c r="N273" s="115"/>
      <c r="O273" s="9"/>
      <c r="P273" s="9"/>
      <c r="Q273" s="9"/>
      <c r="R273" s="9"/>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row>
    <row r="274" spans="2:52" s="48" customFormat="1">
      <c r="B274" s="789"/>
      <c r="C274" s="17"/>
      <c r="D274" s="705"/>
      <c r="E274" s="972" t="s">
        <v>1285</v>
      </c>
      <c r="F274" s="972"/>
      <c r="G274" s="972"/>
      <c r="H274" s="972"/>
      <c r="I274" s="972"/>
      <c r="J274" s="972"/>
      <c r="K274" s="972"/>
      <c r="L274" s="972"/>
      <c r="M274" s="788"/>
      <c r="N274" s="115"/>
      <c r="O274" s="9"/>
      <c r="P274" s="9"/>
      <c r="Q274" s="9"/>
      <c r="R274" s="9"/>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row>
    <row r="275" spans="2:52" s="48" customFormat="1">
      <c r="B275" s="789"/>
      <c r="C275" s="17"/>
      <c r="D275" s="705"/>
      <c r="E275" s="972"/>
      <c r="F275" s="972"/>
      <c r="G275" s="972"/>
      <c r="H275" s="972"/>
      <c r="I275" s="972"/>
      <c r="J275" s="972"/>
      <c r="K275" s="972"/>
      <c r="L275" s="972"/>
      <c r="M275" s="788"/>
      <c r="N275" s="115"/>
      <c r="O275" s="9"/>
      <c r="P275" s="9"/>
      <c r="Q275" s="9"/>
      <c r="R275" s="9"/>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row>
    <row r="276" spans="2:52" s="48" customFormat="1">
      <c r="B276" s="789"/>
      <c r="C276" s="17"/>
      <c r="D276" s="705"/>
      <c r="E276" s="717"/>
      <c r="F276" s="717"/>
      <c r="G276" s="717"/>
      <c r="H276" s="717"/>
      <c r="I276" s="717"/>
      <c r="J276" s="717"/>
      <c r="K276" s="717"/>
      <c r="L276" s="717"/>
      <c r="M276" s="788"/>
      <c r="N276" s="115"/>
      <c r="O276" s="9"/>
      <c r="P276" s="9"/>
      <c r="Q276" s="9"/>
      <c r="R276" s="9"/>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row>
    <row r="277" spans="2:52" s="48" customFormat="1">
      <c r="B277" s="789"/>
      <c r="C277" s="17"/>
      <c r="D277" s="705"/>
      <c r="E277" s="752" t="s">
        <v>1290</v>
      </c>
      <c r="F277" s="717"/>
      <c r="G277" s="717"/>
      <c r="H277" s="717"/>
      <c r="I277" s="717"/>
      <c r="J277" s="717"/>
      <c r="K277" s="717"/>
      <c r="L277" s="717"/>
      <c r="M277" s="788"/>
      <c r="N277" s="115"/>
      <c r="O277" s="9"/>
      <c r="P277" s="9"/>
      <c r="Q277" s="9"/>
      <c r="R277" s="9"/>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row>
    <row r="278" spans="2:52" s="48" customFormat="1" ht="13.7" customHeight="1">
      <c r="B278" s="789"/>
      <c r="C278" s="17"/>
      <c r="D278" s="705"/>
      <c r="E278" s="990" t="s">
        <v>1273</v>
      </c>
      <c r="F278" s="990"/>
      <c r="G278" s="990"/>
      <c r="H278" s="990"/>
      <c r="I278" s="990"/>
      <c r="J278" s="953" t="s">
        <v>1278</v>
      </c>
      <c r="K278" s="951">
        <f>941*2</f>
        <v>1882</v>
      </c>
      <c r="L278" s="717"/>
      <c r="M278" s="788"/>
      <c r="N278" s="115"/>
      <c r="O278" s="9"/>
      <c r="P278" s="9"/>
      <c r="Q278" s="9"/>
      <c r="R278" s="9"/>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row>
    <row r="279" spans="2:52" s="48" customFormat="1">
      <c r="B279" s="789"/>
      <c r="C279" s="17"/>
      <c r="D279" s="705"/>
      <c r="E279" s="983"/>
      <c r="F279" s="983"/>
      <c r="G279" s="983"/>
      <c r="H279" s="983"/>
      <c r="I279" s="983"/>
      <c r="J279" s="954"/>
      <c r="K279" s="952"/>
      <c r="L279" s="717"/>
      <c r="M279" s="788"/>
      <c r="N279" s="115"/>
      <c r="O279" s="9"/>
      <c r="P279" s="9"/>
      <c r="Q279" s="9"/>
      <c r="R279" s="9"/>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row>
    <row r="280" spans="2:52" s="48" customFormat="1">
      <c r="B280" s="789"/>
      <c r="C280" s="17"/>
      <c r="D280" s="705"/>
      <c r="E280" s="706" t="s">
        <v>1274</v>
      </c>
      <c r="F280" s="707"/>
      <c r="G280" s="707"/>
      <c r="H280" s="707"/>
      <c r="I280" s="707"/>
      <c r="J280" s="773" t="s">
        <v>1279</v>
      </c>
      <c r="K280" s="708">
        <f>inputShareLocal</f>
        <v>0</v>
      </c>
      <c r="L280" s="717"/>
      <c r="M280" s="788"/>
      <c r="N280" s="115"/>
      <c r="O280" s="9"/>
      <c r="P280" s="9"/>
      <c r="Q280" s="9"/>
      <c r="R280" s="9"/>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row>
    <row r="281" spans="2:52" s="48" customFormat="1">
      <c r="B281" s="789"/>
      <c r="C281" s="17"/>
      <c r="D281" s="705"/>
      <c r="E281" s="709" t="s">
        <v>1275</v>
      </c>
      <c r="F281" s="710"/>
      <c r="G281" s="710"/>
      <c r="H281" s="710"/>
      <c r="I281" s="710"/>
      <c r="J281" s="774" t="s">
        <v>1280</v>
      </c>
      <c r="K281" s="711">
        <f>1-K280</f>
        <v>1</v>
      </c>
      <c r="L281" s="717"/>
      <c r="M281" s="788"/>
      <c r="N281" s="115"/>
      <c r="O281" s="9"/>
      <c r="P281" s="9"/>
      <c r="Q281" s="9"/>
      <c r="R281" s="9"/>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row>
    <row r="282" spans="2:52" s="48" customFormat="1">
      <c r="B282" s="789"/>
      <c r="C282" s="17"/>
      <c r="D282" s="705"/>
      <c r="E282" s="706" t="s">
        <v>1276</v>
      </c>
      <c r="F282" s="707"/>
      <c r="G282" s="707"/>
      <c r="H282" s="707"/>
      <c r="I282" s="707"/>
      <c r="J282" s="773" t="s">
        <v>1281</v>
      </c>
      <c r="K282" s="712">
        <f>K278*K281</f>
        <v>1882</v>
      </c>
      <c r="L282" s="717"/>
      <c r="M282" s="788"/>
      <c r="N282" s="115"/>
      <c r="O282" s="9"/>
      <c r="P282" s="9"/>
      <c r="Q282" s="9"/>
      <c r="R282" s="9"/>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row>
    <row r="283" spans="2:52" s="48" customFormat="1">
      <c r="B283" s="789"/>
      <c r="C283" s="17"/>
      <c r="D283" s="705"/>
      <c r="E283" s="709" t="s">
        <v>1277</v>
      </c>
      <c r="F283" s="710"/>
      <c r="G283" s="710"/>
      <c r="H283" s="710"/>
      <c r="I283" s="710"/>
      <c r="J283" s="774" t="s">
        <v>1282</v>
      </c>
      <c r="K283" s="713">
        <f>K280*K278</f>
        <v>0</v>
      </c>
      <c r="L283" s="717"/>
      <c r="M283" s="788"/>
      <c r="N283" s="115"/>
      <c r="O283" s="9"/>
      <c r="P283" s="9"/>
      <c r="Q283" s="9"/>
      <c r="R283" s="9"/>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row>
    <row r="284" spans="2:52" s="48" customFormat="1" ht="13.7" customHeight="1">
      <c r="B284" s="789"/>
      <c r="C284" s="17"/>
      <c r="D284" s="705"/>
      <c r="E284" s="955" t="s">
        <v>1284</v>
      </c>
      <c r="F284" s="955"/>
      <c r="G284" s="955"/>
      <c r="H284" s="955"/>
      <c r="I284" s="955"/>
      <c r="J284" s="976" t="s">
        <v>912</v>
      </c>
      <c r="K284" s="974">
        <f>inputGainsCurrent</f>
        <v>0</v>
      </c>
      <c r="L284" s="717"/>
      <c r="M284" s="788"/>
      <c r="N284" s="115"/>
      <c r="O284" s="9"/>
      <c r="P284" s="9"/>
      <c r="Q284" s="9"/>
      <c r="R284" s="9"/>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row>
    <row r="285" spans="2:52" s="48" customFormat="1">
      <c r="B285" s="789"/>
      <c r="C285" s="17"/>
      <c r="D285" s="705"/>
      <c r="E285" s="983"/>
      <c r="F285" s="983"/>
      <c r="G285" s="983"/>
      <c r="H285" s="983"/>
      <c r="I285" s="983"/>
      <c r="J285" s="977"/>
      <c r="K285" s="975"/>
      <c r="L285" s="717"/>
      <c r="M285" s="788"/>
      <c r="N285" s="115"/>
      <c r="O285" s="9"/>
      <c r="P285" s="9"/>
      <c r="Q285" s="9"/>
      <c r="R285" s="9"/>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row>
    <row r="286" spans="2:52" s="48" customFormat="1" ht="13.7" customHeight="1">
      <c r="B286" s="789"/>
      <c r="C286" s="17"/>
      <c r="D286" s="705"/>
      <c r="E286" s="955" t="s">
        <v>1292</v>
      </c>
      <c r="F286" s="955"/>
      <c r="G286" s="955"/>
      <c r="H286" s="955"/>
      <c r="I286" s="955"/>
      <c r="J286" s="980" t="s">
        <v>1283</v>
      </c>
      <c r="K286" s="978">
        <f>K283*K284</f>
        <v>0</v>
      </c>
      <c r="L286" s="717"/>
      <c r="M286" s="788"/>
      <c r="N286" s="115"/>
      <c r="O286" s="9"/>
      <c r="P286" s="9"/>
      <c r="Q286" s="9"/>
      <c r="R286" s="9"/>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row>
    <row r="287" spans="2:52" s="48" customFormat="1">
      <c r="B287" s="789"/>
      <c r="C287" s="17"/>
      <c r="D287" s="705"/>
      <c r="E287" s="956"/>
      <c r="F287" s="956"/>
      <c r="G287" s="956"/>
      <c r="H287" s="956"/>
      <c r="I287" s="956"/>
      <c r="J287" s="981"/>
      <c r="K287" s="979"/>
      <c r="L287" s="717"/>
      <c r="M287" s="788"/>
      <c r="N287" s="115"/>
      <c r="O287" s="9"/>
      <c r="P287" s="9"/>
      <c r="Q287" s="9"/>
      <c r="R287" s="9"/>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row>
    <row r="288" spans="2:52" s="48" customFormat="1" ht="13.7" customHeight="1">
      <c r="B288" s="789"/>
      <c r="C288" s="17"/>
      <c r="D288" s="705"/>
      <c r="E288" s="982" t="s">
        <v>1293</v>
      </c>
      <c r="F288" s="982"/>
      <c r="G288" s="982"/>
      <c r="H288" s="982"/>
      <c r="I288" s="982"/>
      <c r="J288" s="984" t="s">
        <v>1294</v>
      </c>
      <c r="K288" s="986">
        <f>K283-K286</f>
        <v>0</v>
      </c>
      <c r="L288" s="717"/>
      <c r="M288" s="788"/>
      <c r="N288" s="115"/>
      <c r="O288" s="9"/>
      <c r="P288" s="9"/>
      <c r="Q288" s="9"/>
      <c r="R288" s="9"/>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row>
    <row r="289" spans="2:52" s="48" customFormat="1">
      <c r="B289" s="789"/>
      <c r="C289" s="17"/>
      <c r="D289" s="705"/>
      <c r="E289" s="983"/>
      <c r="F289" s="983"/>
      <c r="G289" s="983"/>
      <c r="H289" s="983"/>
      <c r="I289" s="983"/>
      <c r="J289" s="985"/>
      <c r="K289" s="987"/>
      <c r="L289" s="717"/>
      <c r="M289" s="788"/>
      <c r="N289" s="115"/>
      <c r="O289" s="9"/>
      <c r="P289" s="9"/>
      <c r="Q289" s="9"/>
      <c r="R289" s="9"/>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row>
    <row r="290" spans="2:52" s="48" customFormat="1">
      <c r="B290" s="791"/>
      <c r="C290" s="381"/>
      <c r="D290" s="857"/>
      <c r="E290" s="807"/>
      <c r="F290" s="807"/>
      <c r="G290" s="807"/>
      <c r="H290" s="807"/>
      <c r="I290" s="807"/>
      <c r="J290" s="807"/>
      <c r="K290" s="807"/>
      <c r="L290" s="807"/>
      <c r="M290" s="793"/>
      <c r="N290" s="115"/>
      <c r="O290" s="9"/>
      <c r="P290" s="9"/>
      <c r="Q290" s="9"/>
      <c r="R290" s="9"/>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row>
    <row r="291" spans="2:52" s="48" customFormat="1">
      <c r="B291" s="52"/>
      <c r="D291" s="762"/>
      <c r="E291" s="634"/>
      <c r="F291" s="634"/>
      <c r="G291" s="634"/>
      <c r="H291" s="634"/>
      <c r="I291" s="634"/>
      <c r="J291" s="634"/>
      <c r="K291" s="634"/>
      <c r="L291" s="634"/>
      <c r="M291" s="115"/>
      <c r="N291" s="115"/>
      <c r="O291" s="9"/>
      <c r="P291" s="9"/>
      <c r="Q291" s="9"/>
      <c r="R291" s="9"/>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row>
    <row r="292" spans="2:52" s="48" customFormat="1" ht="9.9499999999999993" customHeight="1">
      <c r="B292" s="794"/>
      <c r="C292" s="795"/>
      <c r="D292" s="809"/>
      <c r="E292" s="562"/>
      <c r="F292" s="562"/>
      <c r="G292" s="562"/>
      <c r="H292" s="562"/>
      <c r="I292" s="562"/>
      <c r="J292" s="562"/>
      <c r="K292" s="562"/>
      <c r="L292" s="562"/>
      <c r="M292" s="786"/>
      <c r="N292" s="115"/>
      <c r="O292" s="9"/>
      <c r="P292" s="9"/>
      <c r="Q292" s="9"/>
      <c r="R292" s="9"/>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row>
    <row r="293" spans="2:52" s="48" customFormat="1" ht="16.5" thickBot="1">
      <c r="B293" s="787">
        <v>12</v>
      </c>
      <c r="C293" s="8" t="s">
        <v>944</v>
      </c>
      <c r="D293" s="8"/>
      <c r="E293" s="8"/>
      <c r="F293" s="6"/>
      <c r="G293" s="6"/>
      <c r="H293" s="6"/>
      <c r="I293" s="6"/>
      <c r="J293" s="6"/>
      <c r="K293" s="6"/>
      <c r="L293" s="936" t="str">
        <f>IF(I301=0,"Please note that the safety net is currently set to 0%","")</f>
        <v>Please note that the safety net is currently set to 0%</v>
      </c>
      <c r="M293" s="788"/>
      <c r="N293" s="59"/>
      <c r="O293" s="931" t="s">
        <v>1408</v>
      </c>
      <c r="P293" s="932" t="b">
        <f>L293=""</f>
        <v>0</v>
      </c>
      <c r="Q293" s="935" t="str">
        <f>IF(P293=FALSE,"12","")</f>
        <v>12</v>
      </c>
      <c r="R293" s="9"/>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row>
    <row r="294" spans="2:52" s="48" customFormat="1" ht="9.9499999999999993" customHeight="1">
      <c r="B294" s="787"/>
      <c r="C294" s="45"/>
      <c r="D294" s="45"/>
      <c r="E294" s="45"/>
      <c r="F294" s="17"/>
      <c r="G294" s="17"/>
      <c r="H294" s="17"/>
      <c r="I294" s="17"/>
      <c r="J294" s="17"/>
      <c r="K294" s="17"/>
      <c r="L294" s="17"/>
      <c r="M294" s="788"/>
      <c r="N294" s="59"/>
      <c r="O294" s="9"/>
      <c r="P294" s="9"/>
      <c r="Q294" s="9"/>
      <c r="R294" s="9"/>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row>
    <row r="295" spans="2:52" s="48" customFormat="1" ht="15" customHeight="1">
      <c r="B295" s="789"/>
      <c r="C295" s="943" t="s">
        <v>945</v>
      </c>
      <c r="D295" s="943"/>
      <c r="E295" s="943"/>
      <c r="F295" s="943"/>
      <c r="G295" s="943"/>
      <c r="H295" s="943"/>
      <c r="I295" s="943"/>
      <c r="J295" s="943"/>
      <c r="K295" s="943"/>
      <c r="L295" s="943"/>
      <c r="M295" s="790"/>
      <c r="N295" s="51"/>
      <c r="O295" s="9"/>
      <c r="P295" s="9"/>
      <c r="Q295" s="9"/>
      <c r="R295" s="9"/>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row>
    <row r="296" spans="2:52" s="48" customFormat="1" ht="15" customHeight="1">
      <c r="B296" s="789"/>
      <c r="C296" s="944"/>
      <c r="D296" s="944"/>
      <c r="E296" s="944"/>
      <c r="F296" s="944"/>
      <c r="G296" s="944"/>
      <c r="H296" s="944"/>
      <c r="I296" s="944"/>
      <c r="J296" s="944"/>
      <c r="K296" s="944"/>
      <c r="L296" s="944"/>
      <c r="M296" s="790"/>
      <c r="N296" s="51"/>
      <c r="O296" s="9"/>
      <c r="P296" s="9"/>
      <c r="Q296" s="9"/>
      <c r="R296" s="9"/>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row>
    <row r="297" spans="2:52" s="48" customFormat="1" ht="15" customHeight="1">
      <c r="B297" s="789"/>
      <c r="C297" s="945"/>
      <c r="D297" s="945"/>
      <c r="E297" s="945"/>
      <c r="F297" s="945"/>
      <c r="G297" s="945"/>
      <c r="H297" s="945"/>
      <c r="I297" s="945"/>
      <c r="J297" s="945"/>
      <c r="K297" s="945"/>
      <c r="L297" s="945"/>
      <c r="M297" s="790"/>
      <c r="N297" s="51"/>
      <c r="O297" s="9"/>
      <c r="P297" s="9"/>
      <c r="Q297" s="9"/>
      <c r="R297" s="9"/>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row>
    <row r="298" spans="2:52" s="48" customFormat="1" ht="9.9499999999999993" customHeight="1">
      <c r="B298" s="789"/>
      <c r="C298" s="7"/>
      <c r="D298" s="7"/>
      <c r="E298" s="17"/>
      <c r="F298" s="17"/>
      <c r="G298" s="17"/>
      <c r="H298" s="17"/>
      <c r="I298" s="17"/>
      <c r="J298" s="17"/>
      <c r="K298" s="17"/>
      <c r="L298" s="17"/>
      <c r="M298" s="788"/>
      <c r="N298" s="115"/>
      <c r="O298" s="9"/>
      <c r="P298" s="9"/>
      <c r="Q298" s="933"/>
      <c r="R298" s="9"/>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row>
    <row r="299" spans="2:52" s="48" customFormat="1" ht="15" customHeight="1">
      <c r="B299" s="789"/>
      <c r="C299" s="483" t="s">
        <v>1144</v>
      </c>
      <c r="D299" s="7"/>
      <c r="E299" s="17"/>
      <c r="F299" s="17"/>
      <c r="G299" s="17"/>
      <c r="H299" s="17"/>
      <c r="I299" s="30" t="s">
        <v>1143</v>
      </c>
      <c r="J299" s="17"/>
      <c r="K299" s="17"/>
      <c r="L299" s="17"/>
      <c r="M299" s="788"/>
      <c r="N299" s="115"/>
      <c r="O299" s="9"/>
      <c r="P299" s="9"/>
      <c r="Q299" s="933"/>
      <c r="R299" s="136"/>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row>
    <row r="300" spans="2:52" s="48" customFormat="1" ht="9.9499999999999993" customHeight="1">
      <c r="B300" s="789"/>
      <c r="C300" s="7"/>
      <c r="D300" s="7"/>
      <c r="E300" s="17"/>
      <c r="F300" s="17"/>
      <c r="G300" s="17"/>
      <c r="H300" s="17"/>
      <c r="I300" s="17"/>
      <c r="J300" s="17"/>
      <c r="K300" s="17"/>
      <c r="L300" s="17"/>
      <c r="M300" s="788"/>
      <c r="N300" s="115"/>
      <c r="O300" s="9"/>
      <c r="P300" s="9"/>
      <c r="Q300" s="934"/>
      <c r="R300" s="9"/>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row>
    <row r="301" spans="2:52" s="48" customFormat="1" ht="15" customHeight="1">
      <c r="B301" s="789"/>
      <c r="C301" s="483" t="s">
        <v>1146</v>
      </c>
      <c r="D301" s="23"/>
      <c r="E301" s="21"/>
      <c r="F301" s="23"/>
      <c r="G301" s="17"/>
      <c r="H301" s="17"/>
      <c r="I301" s="30">
        <f>IF(I299="No","",R301)</f>
        <v>0</v>
      </c>
      <c r="J301" s="17"/>
      <c r="K301" s="861"/>
      <c r="L301" s="17"/>
      <c r="M301" s="788"/>
      <c r="N301" s="115"/>
      <c r="O301" s="9"/>
      <c r="P301" s="9" t="s">
        <v>944</v>
      </c>
      <c r="Q301" s="9">
        <v>2000</v>
      </c>
      <c r="R301" s="55">
        <f>(2000-Q301)/2000*-1</f>
        <v>0</v>
      </c>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row>
    <row r="302" spans="2:52" s="48" customFormat="1" ht="9.9499999999999993" customHeight="1">
      <c r="B302" s="789"/>
      <c r="C302" s="7"/>
      <c r="D302" s="7"/>
      <c r="E302" s="17"/>
      <c r="F302" s="17"/>
      <c r="G302" s="17"/>
      <c r="H302" s="17"/>
      <c r="I302" s="17"/>
      <c r="J302" s="17"/>
      <c r="K302" s="17"/>
      <c r="L302" s="17"/>
      <c r="M302" s="788"/>
      <c r="N302" s="115"/>
      <c r="O302" s="9"/>
      <c r="P302" s="9"/>
      <c r="Q302" s="9"/>
      <c r="R302" s="9"/>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row>
    <row r="303" spans="2:52" s="48" customFormat="1" ht="15" customHeight="1">
      <c r="B303" s="789"/>
      <c r="C303" s="483" t="s">
        <v>1147</v>
      </c>
      <c r="D303" s="22"/>
      <c r="E303" s="17"/>
      <c r="F303" s="17"/>
      <c r="G303" s="17"/>
      <c r="H303" s="17"/>
      <c r="I303" s="484">
        <f>IF(I299="Yes",I301,-1)</f>
        <v>0</v>
      </c>
      <c r="J303" s="17"/>
      <c r="K303" s="17"/>
      <c r="L303" s="17"/>
      <c r="M303" s="788"/>
      <c r="N303" s="115"/>
      <c r="O303" s="9" t="s">
        <v>946</v>
      </c>
      <c r="P303" s="9"/>
      <c r="Q303" s="9"/>
      <c r="R303" s="9"/>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row>
    <row r="304" spans="2:52" s="48" customFormat="1">
      <c r="B304" s="791"/>
      <c r="C304" s="810"/>
      <c r="D304" s="811"/>
      <c r="E304" s="381"/>
      <c r="F304" s="381"/>
      <c r="G304" s="381"/>
      <c r="H304" s="381"/>
      <c r="I304" s="381"/>
      <c r="J304" s="381"/>
      <c r="K304" s="381"/>
      <c r="L304" s="381"/>
      <c r="M304" s="793"/>
      <c r="N304" s="115"/>
      <c r="O304" s="9"/>
      <c r="P304" s="9"/>
      <c r="Q304" s="9"/>
      <c r="R304" s="9"/>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row>
    <row r="305" spans="2:52" s="48" customFormat="1">
      <c r="B305" s="52"/>
      <c r="C305" s="110"/>
      <c r="D305" s="22"/>
      <c r="M305" s="115"/>
      <c r="N305" s="115"/>
      <c r="O305" s="9"/>
      <c r="P305" s="9"/>
      <c r="Q305" s="9"/>
      <c r="R305" s="9"/>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row>
    <row r="306" spans="2:52" s="48" customFormat="1" ht="9.9499999999999993" customHeight="1">
      <c r="B306" s="794"/>
      <c r="C306" s="795"/>
      <c r="D306" s="795"/>
      <c r="E306" s="562"/>
      <c r="F306" s="562"/>
      <c r="G306" s="562"/>
      <c r="H306" s="562"/>
      <c r="I306" s="562"/>
      <c r="J306" s="562"/>
      <c r="K306" s="562"/>
      <c r="L306" s="562"/>
      <c r="M306" s="786"/>
      <c r="N306" s="115"/>
      <c r="O306" s="9"/>
      <c r="P306" s="9"/>
      <c r="Q306" s="9"/>
      <c r="R306" s="9"/>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row>
    <row r="307" spans="2:52" s="48" customFormat="1" ht="16.5" thickBot="1">
      <c r="B307" s="787">
        <v>13</v>
      </c>
      <c r="C307" s="8" t="s">
        <v>947</v>
      </c>
      <c r="D307" s="8"/>
      <c r="E307" s="8"/>
      <c r="F307" s="6"/>
      <c r="G307" s="6"/>
      <c r="H307" s="6"/>
      <c r="I307" s="6"/>
      <c r="J307" s="6"/>
      <c r="K307" s="6"/>
      <c r="L307" s="6"/>
      <c r="M307" s="788"/>
      <c r="N307" s="59"/>
      <c r="O307" s="9"/>
      <c r="P307" s="9"/>
      <c r="Q307" s="9"/>
      <c r="R307" s="9"/>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row>
    <row r="308" spans="2:52" s="48" customFormat="1" ht="9.9499999999999993" customHeight="1">
      <c r="B308" s="787"/>
      <c r="C308" s="45"/>
      <c r="D308" s="45"/>
      <c r="E308" s="45"/>
      <c r="F308" s="17"/>
      <c r="G308" s="17"/>
      <c r="H308" s="17"/>
      <c r="I308" s="17"/>
      <c r="J308" s="17"/>
      <c r="K308" s="17"/>
      <c r="L308" s="17"/>
      <c r="M308" s="788"/>
      <c r="N308" s="59"/>
      <c r="O308" s="9"/>
      <c r="P308" s="9"/>
      <c r="Q308" s="9"/>
      <c r="R308" s="9"/>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row>
    <row r="309" spans="2:52" s="48" customFormat="1" ht="15" customHeight="1">
      <c r="B309" s="789"/>
      <c r="C309" s="943" t="s">
        <v>1113</v>
      </c>
      <c r="D309" s="943"/>
      <c r="E309" s="943"/>
      <c r="F309" s="943"/>
      <c r="G309" s="943"/>
      <c r="H309" s="943"/>
      <c r="I309" s="943"/>
      <c r="J309" s="943"/>
      <c r="K309" s="943"/>
      <c r="L309" s="943"/>
      <c r="M309" s="790"/>
      <c r="N309" s="51"/>
      <c r="O309" s="9"/>
      <c r="P309" s="9"/>
      <c r="Q309" s="9"/>
      <c r="R309" s="9"/>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row>
    <row r="310" spans="2:52" s="48" customFormat="1" ht="15" customHeight="1">
      <c r="B310" s="789"/>
      <c r="C310" s="944"/>
      <c r="D310" s="944"/>
      <c r="E310" s="944"/>
      <c r="F310" s="944"/>
      <c r="G310" s="944"/>
      <c r="H310" s="944"/>
      <c r="I310" s="944"/>
      <c r="J310" s="944"/>
      <c r="K310" s="944"/>
      <c r="L310" s="944"/>
      <c r="M310" s="790"/>
      <c r="N310" s="51"/>
      <c r="O310" s="9"/>
      <c r="P310" s="9"/>
      <c r="Q310" s="9"/>
      <c r="R310" s="9"/>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row>
    <row r="311" spans="2:52" s="48" customFormat="1" ht="15" customHeight="1">
      <c r="B311" s="789"/>
      <c r="C311" s="944"/>
      <c r="D311" s="944"/>
      <c r="E311" s="944"/>
      <c r="F311" s="944"/>
      <c r="G311" s="944"/>
      <c r="H311" s="944"/>
      <c r="I311" s="944"/>
      <c r="J311" s="944"/>
      <c r="K311" s="944"/>
      <c r="L311" s="944"/>
      <c r="M311" s="790"/>
      <c r="N311" s="51"/>
      <c r="O311" s="9"/>
      <c r="P311" s="9"/>
      <c r="Q311" s="9"/>
      <c r="R311" s="9"/>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row>
    <row r="312" spans="2:52" s="48" customFormat="1" ht="15" customHeight="1">
      <c r="B312" s="789"/>
      <c r="C312" s="945"/>
      <c r="D312" s="945"/>
      <c r="E312" s="945"/>
      <c r="F312" s="945"/>
      <c r="G312" s="945"/>
      <c r="H312" s="945"/>
      <c r="I312" s="945"/>
      <c r="J312" s="945"/>
      <c r="K312" s="945"/>
      <c r="L312" s="945"/>
      <c r="M312" s="790"/>
      <c r="N312" s="51"/>
      <c r="O312" s="9"/>
      <c r="P312" s="9"/>
      <c r="Q312" s="9"/>
      <c r="R312" s="9"/>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row>
    <row r="313" spans="2:52" s="48" customFormat="1" ht="15" customHeight="1">
      <c r="B313" s="789"/>
      <c r="C313" s="7"/>
      <c r="D313" s="7"/>
      <c r="E313" s="17"/>
      <c r="F313" s="17"/>
      <c r="G313" s="17"/>
      <c r="H313" s="17"/>
      <c r="I313" s="17"/>
      <c r="J313" s="17"/>
      <c r="K313" s="17"/>
      <c r="L313" s="17"/>
      <c r="M313" s="788"/>
      <c r="N313" s="115"/>
      <c r="O313" s="9"/>
      <c r="P313" s="9"/>
      <c r="Q313" s="9"/>
      <c r="R313" s="9"/>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row>
    <row r="314" spans="2:52" s="48" customFormat="1" ht="15" customHeight="1">
      <c r="B314" s="789"/>
      <c r="C314" s="411" t="s">
        <v>1122</v>
      </c>
      <c r="D314" s="7"/>
      <c r="E314" s="17"/>
      <c r="F314" s="17"/>
      <c r="G314" s="17"/>
      <c r="H314" s="431" t="s">
        <v>1069</v>
      </c>
      <c r="I314" s="17"/>
      <c r="J314" s="801"/>
      <c r="K314" s="17"/>
      <c r="L314" s="17"/>
      <c r="M314" s="788"/>
      <c r="N314" s="115"/>
      <c r="O314" s="9" t="s">
        <v>1043</v>
      </c>
      <c r="P314" s="9"/>
      <c r="Q314" s="9"/>
      <c r="R314" s="9"/>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row>
    <row r="315" spans="2:52" s="48" customFormat="1" ht="15" customHeight="1">
      <c r="B315" s="789"/>
      <c r="C315" s="7"/>
      <c r="D315" s="7"/>
      <c r="E315" s="17"/>
      <c r="F315" s="17"/>
      <c r="G315" s="17"/>
      <c r="H315" s="17"/>
      <c r="I315" s="17"/>
      <c r="J315" s="17"/>
      <c r="K315" s="17"/>
      <c r="L315" s="17"/>
      <c r="M315" s="788"/>
      <c r="N315" s="115"/>
      <c r="O315" s="9"/>
      <c r="P315" s="9"/>
      <c r="Q315" s="9"/>
      <c r="R315" s="9"/>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row>
    <row r="316" spans="2:52" s="48" customFormat="1" ht="15" customHeight="1">
      <c r="B316" s="789"/>
      <c r="C316" s="21" t="s">
        <v>1069</v>
      </c>
      <c r="D316" s="17"/>
      <c r="E316" s="17"/>
      <c r="F316" s="17"/>
      <c r="G316" s="17"/>
      <c r="H316" s="17"/>
      <c r="I316" s="17"/>
      <c r="J316" s="17"/>
      <c r="K316" s="17"/>
      <c r="L316" s="17"/>
      <c r="M316" s="788"/>
      <c r="N316" s="115"/>
      <c r="O316" s="9"/>
      <c r="P316" s="9"/>
      <c r="Q316" s="9"/>
      <c r="R316" s="9"/>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row>
    <row r="317" spans="2:52" s="48" customFormat="1" ht="15" customHeight="1">
      <c r="B317" s="789"/>
      <c r="C317" s="21"/>
      <c r="D317" s="801" t="s">
        <v>1032</v>
      </c>
      <c r="E317" s="17"/>
      <c r="F317" s="17"/>
      <c r="G317" s="17"/>
      <c r="H317" s="17"/>
      <c r="I317" s="17"/>
      <c r="J317" s="17"/>
      <c r="K317" s="17"/>
      <c r="L317" s="17"/>
      <c r="M317" s="788"/>
      <c r="N317" s="115"/>
      <c r="O317" s="9"/>
      <c r="P317" s="9"/>
      <c r="Q317" s="9"/>
      <c r="R317" s="9"/>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row>
    <row r="318" spans="2:52" s="48" customFormat="1" ht="15" customHeight="1">
      <c r="B318" s="789"/>
      <c r="C318" s="21"/>
      <c r="D318" s="801"/>
      <c r="E318" s="17"/>
      <c r="F318" s="17"/>
      <c r="G318" s="17"/>
      <c r="H318" s="17"/>
      <c r="I318" s="17"/>
      <c r="J318" s="17"/>
      <c r="K318" s="17"/>
      <c r="L318" s="17"/>
      <c r="M318" s="788"/>
      <c r="N318" s="115"/>
      <c r="O318" s="9"/>
      <c r="P318" s="9"/>
      <c r="Q318" s="9"/>
      <c r="R318" s="9"/>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row>
    <row r="319" spans="2:52" s="48" customFormat="1" ht="15" customHeight="1">
      <c r="B319" s="789"/>
      <c r="C319" s="21" t="s">
        <v>1299</v>
      </c>
      <c r="D319" s="7"/>
      <c r="E319" s="17"/>
      <c r="F319" s="17"/>
      <c r="G319" s="17"/>
      <c r="H319" s="17"/>
      <c r="I319" s="17"/>
      <c r="J319" s="17"/>
      <c r="K319" s="17"/>
      <c r="L319" s="17"/>
      <c r="M319" s="788"/>
      <c r="N319" s="115"/>
      <c r="O319" s="9"/>
      <c r="P319" s="9"/>
      <c r="Q319" s="9"/>
      <c r="R319" s="9"/>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row>
    <row r="320" spans="2:52" s="48" customFormat="1" ht="14.1" customHeight="1">
      <c r="B320" s="789"/>
      <c r="C320" s="17"/>
      <c r="D320" s="947" t="s">
        <v>1070</v>
      </c>
      <c r="E320" s="948"/>
      <c r="F320" s="948"/>
      <c r="G320" s="948"/>
      <c r="H320" s="948"/>
      <c r="I320" s="948"/>
      <c r="J320" s="948"/>
      <c r="K320" s="948"/>
      <c r="L320" s="948"/>
      <c r="M320" s="788"/>
      <c r="N320" s="115"/>
      <c r="O320" s="9"/>
      <c r="P320" s="9"/>
      <c r="Q320" s="9"/>
      <c r="R320" s="9"/>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row>
    <row r="321" spans="2:52" s="48" customFormat="1" ht="14.1" customHeight="1">
      <c r="B321" s="789"/>
      <c r="C321" s="17"/>
      <c r="D321" s="948"/>
      <c r="E321" s="948"/>
      <c r="F321" s="948"/>
      <c r="G321" s="948"/>
      <c r="H321" s="948"/>
      <c r="I321" s="948"/>
      <c r="J321" s="948"/>
      <c r="K321" s="948"/>
      <c r="L321" s="948"/>
      <c r="M321" s="788"/>
      <c r="N321" s="115"/>
      <c r="O321" s="9"/>
      <c r="P321" s="9"/>
      <c r="Q321" s="9"/>
      <c r="R321" s="9"/>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row>
    <row r="322" spans="2:52" s="48" customFormat="1" ht="14.1" customHeight="1">
      <c r="B322" s="789"/>
      <c r="C322" s="17"/>
      <c r="D322" s="948"/>
      <c r="E322" s="948"/>
      <c r="F322" s="948"/>
      <c r="G322" s="948"/>
      <c r="H322" s="948"/>
      <c r="I322" s="948"/>
      <c r="J322" s="948"/>
      <c r="K322" s="948"/>
      <c r="L322" s="948"/>
      <c r="M322" s="788"/>
      <c r="N322" s="115"/>
      <c r="O322" s="9"/>
      <c r="P322" s="9"/>
      <c r="Q322" s="9"/>
      <c r="R322" s="9"/>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row>
    <row r="323" spans="2:52" s="48" customFormat="1" ht="14.1" customHeight="1">
      <c r="B323" s="789"/>
      <c r="C323" s="7"/>
      <c r="D323" s="948"/>
      <c r="E323" s="948"/>
      <c r="F323" s="948"/>
      <c r="G323" s="948"/>
      <c r="H323" s="948"/>
      <c r="I323" s="948"/>
      <c r="J323" s="948"/>
      <c r="K323" s="948"/>
      <c r="L323" s="948"/>
      <c r="M323" s="788"/>
      <c r="N323" s="115"/>
      <c r="O323" s="9"/>
      <c r="P323" s="9"/>
      <c r="Q323" s="9"/>
      <c r="R323" s="9"/>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row>
    <row r="324" spans="2:52" s="48" customFormat="1" ht="15" customHeight="1">
      <c r="B324" s="789"/>
      <c r="C324" s="7"/>
      <c r="D324" s="7"/>
      <c r="E324" s="17"/>
      <c r="F324" s="17"/>
      <c r="G324" s="17"/>
      <c r="H324" s="17"/>
      <c r="I324" s="17"/>
      <c r="J324" s="17"/>
      <c r="K324" s="17"/>
      <c r="L324" s="17"/>
      <c r="M324" s="788"/>
      <c r="N324" s="115"/>
      <c r="O324" s="9"/>
      <c r="P324" s="9"/>
      <c r="Q324" s="9"/>
      <c r="R324" s="9"/>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row>
    <row r="325" spans="2:52" s="48" customFormat="1" ht="15" customHeight="1">
      <c r="B325" s="789"/>
      <c r="C325" s="17"/>
      <c r="D325" s="411" t="s">
        <v>1123</v>
      </c>
      <c r="E325" s="21"/>
      <c r="F325" s="17"/>
      <c r="G325" s="17"/>
      <c r="H325" s="112">
        <f>Q325</f>
        <v>50</v>
      </c>
      <c r="I325" s="801" t="s">
        <v>1030</v>
      </c>
      <c r="J325" s="17"/>
      <c r="K325" s="17"/>
      <c r="L325" s="17"/>
      <c r="M325" s="788"/>
      <c r="N325" s="115"/>
      <c r="O325" s="781" t="s">
        <v>1300</v>
      </c>
      <c r="P325" s="261" t="s">
        <v>953</v>
      </c>
      <c r="Q325" s="9">
        <v>50</v>
      </c>
      <c r="R325" s="5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row>
    <row r="326" spans="2:52" s="48" customFormat="1" ht="15" customHeight="1">
      <c r="B326" s="789"/>
      <c r="C326" s="7"/>
      <c r="D326" s="7"/>
      <c r="E326" s="17"/>
      <c r="F326" s="17"/>
      <c r="G326" s="17"/>
      <c r="H326" s="17"/>
      <c r="I326" s="17"/>
      <c r="J326" s="17"/>
      <c r="K326" s="17"/>
      <c r="L326" s="17"/>
      <c r="M326" s="788"/>
      <c r="N326" s="115"/>
      <c r="O326" s="9"/>
      <c r="P326" s="9"/>
      <c r="Q326" s="9"/>
      <c r="R326" s="9"/>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row>
    <row r="327" spans="2:52" s="48" customFormat="1" ht="15" customHeight="1">
      <c r="B327" s="789"/>
      <c r="C327" s="21" t="s">
        <v>1298</v>
      </c>
      <c r="D327" s="111"/>
      <c r="E327" s="17"/>
      <c r="F327" s="17"/>
      <c r="G327" s="17"/>
      <c r="H327" s="17"/>
      <c r="I327" s="17"/>
      <c r="J327" s="17"/>
      <c r="K327" s="17"/>
      <c r="L327" s="17"/>
      <c r="M327" s="788"/>
      <c r="N327" s="115"/>
      <c r="O327" s="9"/>
      <c r="P327" s="9"/>
      <c r="Q327" s="9"/>
      <c r="R327" s="9"/>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row>
    <row r="328" spans="2:52" s="48" customFormat="1" ht="14.1" customHeight="1">
      <c r="B328" s="789"/>
      <c r="C328" s="110"/>
      <c r="D328" s="949" t="s">
        <v>1064</v>
      </c>
      <c r="E328" s="950"/>
      <c r="F328" s="950"/>
      <c r="G328" s="950"/>
      <c r="H328" s="950"/>
      <c r="I328" s="950"/>
      <c r="J328" s="950"/>
      <c r="K328" s="950"/>
      <c r="L328" s="950"/>
      <c r="M328" s="788"/>
      <c r="N328" s="115"/>
      <c r="O328" s="9"/>
      <c r="P328" s="9"/>
      <c r="Q328" s="9"/>
      <c r="R328" s="9"/>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row>
    <row r="329" spans="2:52" s="48" customFormat="1" ht="14.1" customHeight="1">
      <c r="B329" s="789"/>
      <c r="C329" s="110"/>
      <c r="D329" s="950"/>
      <c r="E329" s="950"/>
      <c r="F329" s="950"/>
      <c r="G329" s="950"/>
      <c r="H329" s="950"/>
      <c r="I329" s="950"/>
      <c r="J329" s="950"/>
      <c r="K329" s="950"/>
      <c r="L329" s="950"/>
      <c r="M329" s="788"/>
      <c r="N329" s="115"/>
      <c r="O329" s="9"/>
      <c r="P329" s="9"/>
      <c r="Q329" s="9"/>
      <c r="R329" s="9"/>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row>
    <row r="330" spans="2:52" s="48" customFormat="1" ht="14.1" customHeight="1">
      <c r="B330" s="789"/>
      <c r="C330" s="110"/>
      <c r="D330" s="950"/>
      <c r="E330" s="950"/>
      <c r="F330" s="950"/>
      <c r="G330" s="950"/>
      <c r="H330" s="950"/>
      <c r="I330" s="950"/>
      <c r="J330" s="950"/>
      <c r="K330" s="950"/>
      <c r="L330" s="950"/>
      <c r="M330" s="788"/>
      <c r="N330" s="115"/>
      <c r="O330" s="9"/>
      <c r="P330" s="9"/>
      <c r="Q330" s="9"/>
      <c r="R330" s="9"/>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row>
    <row r="331" spans="2:52" s="48" customFormat="1" ht="14.1" customHeight="1">
      <c r="B331" s="789"/>
      <c r="C331" s="110"/>
      <c r="D331" s="950"/>
      <c r="E331" s="950"/>
      <c r="F331" s="950"/>
      <c r="G331" s="950"/>
      <c r="H331" s="950"/>
      <c r="I331" s="950"/>
      <c r="J331" s="950"/>
      <c r="K331" s="950"/>
      <c r="L331" s="950"/>
      <c r="M331" s="788"/>
      <c r="N331" s="115"/>
      <c r="O331" s="9"/>
      <c r="P331" s="9"/>
      <c r="Q331" s="9"/>
      <c r="R331" s="9"/>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row>
    <row r="332" spans="2:52" s="48" customFormat="1" ht="15" customHeight="1">
      <c r="B332" s="789"/>
      <c r="C332" s="110"/>
      <c r="D332" s="777"/>
      <c r="E332" s="777"/>
      <c r="F332" s="777"/>
      <c r="G332" s="777"/>
      <c r="H332" s="777"/>
      <c r="I332" s="777"/>
      <c r="J332" s="777"/>
      <c r="K332" s="777"/>
      <c r="L332" s="777"/>
      <c r="M332" s="788"/>
      <c r="N332" s="115"/>
      <c r="O332" s="9"/>
      <c r="P332" s="9"/>
      <c r="Q332" s="9"/>
      <c r="R332" s="9"/>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row>
    <row r="333" spans="2:52" s="48" customFormat="1" ht="15" customHeight="1">
      <c r="B333" s="789"/>
      <c r="C333" s="110"/>
      <c r="D333" s="259" t="s">
        <v>1029</v>
      </c>
      <c r="E333" s="17"/>
      <c r="F333" s="17"/>
      <c r="G333" s="17"/>
      <c r="H333" s="260">
        <f>R333</f>
        <v>0.2</v>
      </c>
      <c r="I333" s="801" t="s">
        <v>1033</v>
      </c>
      <c r="J333" s="17"/>
      <c r="K333" s="17"/>
      <c r="L333" s="17"/>
      <c r="M333" s="788"/>
      <c r="N333" s="115"/>
      <c r="O333" s="781" t="s">
        <v>1301</v>
      </c>
      <c r="P333" s="261" t="s">
        <v>1034</v>
      </c>
      <c r="Q333" s="9">
        <v>20</v>
      </c>
      <c r="R333" s="56">
        <f>Q333/100</f>
        <v>0.2</v>
      </c>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row>
    <row r="334" spans="2:52" s="48" customFormat="1" ht="14.1" customHeight="1">
      <c r="B334" s="789"/>
      <c r="C334" s="110"/>
      <c r="D334" s="111"/>
      <c r="E334" s="17"/>
      <c r="F334" s="17"/>
      <c r="G334" s="17"/>
      <c r="H334" s="17"/>
      <c r="I334" s="23"/>
      <c r="J334" s="17"/>
      <c r="K334" s="17"/>
      <c r="L334" s="17"/>
      <c r="M334" s="788"/>
      <c r="N334" s="115"/>
      <c r="O334" s="9"/>
      <c r="P334" s="9"/>
      <c r="Q334" s="9"/>
      <c r="R334" s="9"/>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row>
    <row r="335" spans="2:52" s="48" customFormat="1" ht="15" customHeight="1">
      <c r="B335" s="789"/>
      <c r="C335" s="110"/>
      <c r="D335" s="259" t="s">
        <v>1031</v>
      </c>
      <c r="E335" s="17"/>
      <c r="F335" s="17"/>
      <c r="G335" s="17"/>
      <c r="H335" s="112">
        <f>Q335</f>
        <v>30</v>
      </c>
      <c r="I335" s="801" t="s">
        <v>1030</v>
      </c>
      <c r="J335" s="17"/>
      <c r="K335" s="17"/>
      <c r="L335" s="17"/>
      <c r="M335" s="788"/>
      <c r="N335" s="115"/>
      <c r="O335" s="781" t="s">
        <v>1302</v>
      </c>
      <c r="P335" s="261" t="s">
        <v>1025</v>
      </c>
      <c r="Q335" s="9">
        <v>30</v>
      </c>
      <c r="R335" s="9"/>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row>
    <row r="336" spans="2:52" s="48" customFormat="1" ht="15" customHeight="1">
      <c r="B336" s="789"/>
      <c r="C336" s="110"/>
      <c r="D336" s="17"/>
      <c r="E336" s="17"/>
      <c r="F336" s="17"/>
      <c r="G336" s="17"/>
      <c r="H336" s="17"/>
      <c r="I336" s="17"/>
      <c r="J336" s="17"/>
      <c r="K336" s="17"/>
      <c r="L336" s="17"/>
      <c r="M336" s="788"/>
      <c r="N336" s="115"/>
      <c r="O336" s="9"/>
      <c r="P336" s="9"/>
      <c r="Q336" s="9"/>
      <c r="R336" s="9"/>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row>
    <row r="337" spans="2:52" s="48" customFormat="1" ht="9.9499999999999993" customHeight="1">
      <c r="B337" s="789"/>
      <c r="C337" s="21"/>
      <c r="D337" s="801"/>
      <c r="E337" s="17"/>
      <c r="F337" s="17"/>
      <c r="G337" s="17"/>
      <c r="H337" s="17"/>
      <c r="I337" s="17"/>
      <c r="J337" s="17"/>
      <c r="K337" s="17"/>
      <c r="L337" s="17"/>
      <c r="M337" s="788"/>
      <c r="N337" s="115"/>
      <c r="O337" s="9"/>
      <c r="P337" s="9"/>
      <c r="Q337" s="9"/>
      <c r="R337" s="9"/>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row>
    <row r="338" spans="2:52" s="48" customFormat="1" ht="9.9499999999999993" customHeight="1">
      <c r="B338" s="789"/>
      <c r="C338" s="21"/>
      <c r="D338" s="801"/>
      <c r="E338" s="17"/>
      <c r="F338" s="17"/>
      <c r="G338" s="17"/>
      <c r="H338" s="17"/>
      <c r="I338" s="17"/>
      <c r="J338" s="17"/>
      <c r="K338" s="17"/>
      <c r="L338" s="17"/>
      <c r="M338" s="788"/>
      <c r="N338" s="115"/>
      <c r="O338" s="9"/>
      <c r="P338" s="9"/>
      <c r="Q338" s="9"/>
      <c r="R338" s="9"/>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row>
    <row r="339" spans="2:52" s="48" customFormat="1" ht="15" customHeight="1">
      <c r="B339" s="789"/>
      <c r="C339" s="17"/>
      <c r="D339" s="751" t="s">
        <v>1286</v>
      </c>
      <c r="E339" s="802"/>
      <c r="F339" s="803"/>
      <c r="G339" s="17"/>
      <c r="H339" s="17"/>
      <c r="I339" s="17"/>
      <c r="J339" s="17"/>
      <c r="K339" s="17"/>
      <c r="L339" s="17"/>
      <c r="M339" s="788"/>
      <c r="N339" s="115"/>
      <c r="O339" s="9"/>
      <c r="P339" s="9"/>
      <c r="Q339" s="9"/>
      <c r="R339" s="9"/>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row>
    <row r="340" spans="2:52" s="48" customFormat="1" ht="15" customHeight="1">
      <c r="B340" s="789"/>
      <c r="C340" s="17"/>
      <c r="D340" s="761"/>
      <c r="E340" s="59"/>
      <c r="F340" s="804"/>
      <c r="G340" s="17"/>
      <c r="H340" s="17"/>
      <c r="I340" s="17"/>
      <c r="J340" s="17"/>
      <c r="K340" s="17"/>
      <c r="L340" s="17"/>
      <c r="M340" s="788"/>
      <c r="N340" s="115"/>
      <c r="O340" s="9"/>
      <c r="P340" s="9"/>
      <c r="Q340" s="9"/>
      <c r="R340" s="9"/>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row>
    <row r="341" spans="2:52" s="48" customFormat="1" ht="15" customHeight="1">
      <c r="B341" s="789"/>
      <c r="C341" s="17"/>
      <c r="D341" s="770"/>
      <c r="E341" s="973" t="s">
        <v>1237</v>
      </c>
      <c r="F341" s="973"/>
      <c r="G341" s="973"/>
      <c r="H341" s="973"/>
      <c r="I341" s="973"/>
      <c r="J341" s="973"/>
      <c r="K341" s="973"/>
      <c r="L341" s="702"/>
      <c r="M341" s="788"/>
      <c r="N341" s="115"/>
      <c r="O341" s="9"/>
      <c r="P341" s="9"/>
      <c r="Q341" s="9"/>
      <c r="R341" s="9"/>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row>
    <row r="342" spans="2:52" s="48" customFormat="1" ht="15" customHeight="1">
      <c r="B342" s="789"/>
      <c r="C342" s="17"/>
      <c r="D342" s="771"/>
      <c r="E342" s="973"/>
      <c r="F342" s="973"/>
      <c r="G342" s="973"/>
      <c r="H342" s="973"/>
      <c r="I342" s="973"/>
      <c r="J342" s="973"/>
      <c r="K342" s="973"/>
      <c r="L342" s="702"/>
      <c r="M342" s="788"/>
      <c r="N342" s="115"/>
      <c r="O342" s="9"/>
      <c r="P342" s="9"/>
      <c r="Q342" s="9"/>
      <c r="R342" s="9"/>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row>
    <row r="343" spans="2:52" s="48" customFormat="1" ht="15" customHeight="1">
      <c r="B343" s="789"/>
      <c r="C343" s="17"/>
      <c r="D343" s="771"/>
      <c r="E343" s="973"/>
      <c r="F343" s="973"/>
      <c r="G343" s="973"/>
      <c r="H343" s="973"/>
      <c r="I343" s="973"/>
      <c r="J343" s="973"/>
      <c r="K343" s="973"/>
      <c r="L343" s="702"/>
      <c r="M343" s="788"/>
      <c r="N343" s="115"/>
      <c r="O343" s="9"/>
      <c r="P343" s="9"/>
      <c r="Q343" s="9"/>
      <c r="R343" s="9"/>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row>
    <row r="344" spans="2:52" s="48" customFormat="1" ht="15" customHeight="1">
      <c r="B344" s="789"/>
      <c r="C344" s="17"/>
      <c r="D344" s="771"/>
      <c r="E344" s="714"/>
      <c r="F344" s="714"/>
      <c r="G344" s="714"/>
      <c r="H344" s="714"/>
      <c r="I344" s="714"/>
      <c r="J344" s="714"/>
      <c r="K344" s="714"/>
      <c r="L344" s="415"/>
      <c r="M344" s="788"/>
      <c r="N344" s="115"/>
      <c r="O344" s="9"/>
      <c r="P344" s="9"/>
      <c r="Q344" s="9"/>
      <c r="R344" s="9"/>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row>
    <row r="345" spans="2:52" s="48" customFormat="1" ht="15" customHeight="1">
      <c r="B345" s="789"/>
      <c r="C345" s="17"/>
      <c r="D345" s="772"/>
      <c r="E345" s="728" t="s">
        <v>1236</v>
      </c>
      <c r="F345" s="716"/>
      <c r="G345" s="717"/>
      <c r="H345" s="717"/>
      <c r="I345" s="717"/>
      <c r="J345" s="717"/>
      <c r="K345" s="717"/>
      <c r="L345" s="412"/>
      <c r="M345" s="788"/>
      <c r="N345" s="115"/>
      <c r="O345" s="9"/>
      <c r="P345" s="9"/>
      <c r="Q345" s="9"/>
      <c r="R345" s="9"/>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row>
    <row r="346" spans="2:52" s="48" customFormat="1" ht="15" customHeight="1">
      <c r="B346" s="789"/>
      <c r="C346" s="17"/>
      <c r="D346" s="772"/>
      <c r="E346" s="718" t="s">
        <v>1103</v>
      </c>
      <c r="F346" s="719"/>
      <c r="G346" s="720"/>
      <c r="H346" s="720"/>
      <c r="I346" s="720"/>
      <c r="J346" s="720"/>
      <c r="K346" s="721" t="str">
        <f ca="1">IFERROR(SUM('5_Main'!DY398:EN398),"")</f>
        <v/>
      </c>
      <c r="L346" s="412"/>
      <c r="M346" s="788"/>
      <c r="N346" s="115"/>
      <c r="O346" s="9"/>
      <c r="P346" s="9"/>
      <c r="Q346" s="9"/>
      <c r="R346" s="9"/>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row>
    <row r="347" spans="2:52" s="48" customFormat="1" ht="15" customHeight="1">
      <c r="B347" s="789"/>
      <c r="C347" s="17"/>
      <c r="D347" s="772"/>
      <c r="E347" s="718" t="s">
        <v>1114</v>
      </c>
      <c r="F347" s="719"/>
      <c r="G347" s="720"/>
      <c r="H347" s="720"/>
      <c r="I347" s="720"/>
      <c r="J347" s="720"/>
      <c r="K347" s="721">
        <f>IFERROR(SUM('5_Main'!FX398:GM398),"")</f>
        <v>0</v>
      </c>
      <c r="L347" s="412"/>
      <c r="M347" s="788"/>
      <c r="N347" s="115"/>
      <c r="O347" s="9"/>
      <c r="P347" s="9"/>
      <c r="Q347" s="9"/>
      <c r="R347" s="9"/>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row>
    <row r="348" spans="2:52" s="48" customFormat="1" ht="15" customHeight="1">
      <c r="B348" s="789"/>
      <c r="C348" s="17"/>
      <c r="D348" s="772"/>
      <c r="E348" s="722" t="s">
        <v>1115</v>
      </c>
      <c r="F348" s="723"/>
      <c r="G348" s="710"/>
      <c r="H348" s="710"/>
      <c r="I348" s="710"/>
      <c r="J348" s="710"/>
      <c r="K348" s="724" t="str">
        <f ca="1">IFERROR(SUM('5_Main'!GO398:HD398),"")</f>
        <v/>
      </c>
      <c r="L348" s="412"/>
      <c r="M348" s="788"/>
      <c r="N348" s="115"/>
      <c r="O348" s="9"/>
      <c r="P348" s="9"/>
      <c r="Q348" s="9"/>
      <c r="R348" s="9"/>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row>
    <row r="349" spans="2:52" s="48" customFormat="1" ht="15" customHeight="1">
      <c r="B349" s="789"/>
      <c r="C349" s="17"/>
      <c r="D349" s="772"/>
      <c r="E349" s="725" t="s">
        <v>1104</v>
      </c>
      <c r="F349" s="726"/>
      <c r="G349" s="707"/>
      <c r="H349" s="707"/>
      <c r="I349" s="707"/>
      <c r="J349" s="707"/>
      <c r="K349" s="727">
        <f ca="1">SUM(K346:K348)</f>
        <v>0</v>
      </c>
      <c r="L349" s="412"/>
      <c r="M349" s="788"/>
      <c r="N349" s="115"/>
      <c r="O349" s="9"/>
      <c r="P349" s="9"/>
      <c r="Q349" s="9"/>
      <c r="R349" s="9"/>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row>
    <row r="350" spans="2:52" s="48" customFormat="1" ht="15" customHeight="1">
      <c r="B350" s="791"/>
      <c r="C350" s="381"/>
      <c r="D350" s="805"/>
      <c r="E350" s="806"/>
      <c r="F350" s="738"/>
      <c r="G350" s="807"/>
      <c r="H350" s="807"/>
      <c r="I350" s="807"/>
      <c r="J350" s="807"/>
      <c r="K350" s="808"/>
      <c r="L350" s="805"/>
      <c r="M350" s="793"/>
      <c r="N350" s="115"/>
      <c r="O350" s="9"/>
      <c r="P350" s="9"/>
      <c r="Q350" s="9"/>
      <c r="R350" s="9"/>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row>
    <row r="351" spans="2:52" s="48" customFormat="1" ht="15" customHeight="1">
      <c r="B351" s="52"/>
      <c r="D351" s="413"/>
      <c r="E351" s="412"/>
      <c r="F351" s="412"/>
      <c r="G351" s="412"/>
      <c r="H351" s="412"/>
      <c r="I351" s="414"/>
      <c r="M351" s="115"/>
      <c r="N351" s="115"/>
      <c r="O351" s="9"/>
      <c r="P351" s="9"/>
      <c r="Q351" s="9"/>
      <c r="R351" s="9"/>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row>
    <row r="352" spans="2:52" s="48" customFormat="1" ht="9.9499999999999993" customHeight="1">
      <c r="B352" s="794"/>
      <c r="C352" s="795"/>
      <c r="D352" s="795"/>
      <c r="E352" s="562"/>
      <c r="F352" s="562"/>
      <c r="G352" s="562"/>
      <c r="H352" s="562"/>
      <c r="I352" s="562"/>
      <c r="J352" s="562"/>
      <c r="K352" s="562"/>
      <c r="L352" s="562"/>
      <c r="M352" s="786"/>
      <c r="N352" s="115"/>
      <c r="O352" s="9"/>
      <c r="P352" s="9"/>
      <c r="Q352" s="9"/>
      <c r="R352" s="9"/>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row>
    <row r="353" spans="2:52" s="48" customFormat="1" ht="16.5" thickBot="1">
      <c r="B353" s="787">
        <v>14</v>
      </c>
      <c r="C353" s="8" t="s">
        <v>970</v>
      </c>
      <c r="D353" s="8"/>
      <c r="E353" s="8"/>
      <c r="F353" s="6"/>
      <c r="G353" s="6"/>
      <c r="H353" s="6"/>
      <c r="I353" s="6"/>
      <c r="J353" s="6"/>
      <c r="K353" s="6"/>
      <c r="L353" s="6"/>
      <c r="M353" s="788"/>
      <c r="N353" s="59"/>
      <c r="O353" s="9"/>
      <c r="P353" s="9"/>
      <c r="Q353" s="9"/>
      <c r="R353" s="9"/>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row>
    <row r="354" spans="2:52" s="48" customFormat="1" ht="9.9499999999999993" customHeight="1">
      <c r="B354" s="787"/>
      <c r="C354" s="45"/>
      <c r="D354" s="45"/>
      <c r="E354" s="45"/>
      <c r="F354" s="17"/>
      <c r="G354" s="17"/>
      <c r="H354" s="17"/>
      <c r="I354" s="17"/>
      <c r="J354" s="17"/>
      <c r="K354" s="17"/>
      <c r="L354" s="17"/>
      <c r="M354" s="788"/>
      <c r="N354" s="59"/>
      <c r="O354" s="9"/>
      <c r="P354" s="9"/>
      <c r="Q354" s="9"/>
      <c r="R354" s="9"/>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row>
    <row r="355" spans="2:52" s="48" customFormat="1" ht="15" customHeight="1">
      <c r="B355" s="789"/>
      <c r="C355" s="943" t="s">
        <v>1266</v>
      </c>
      <c r="D355" s="943"/>
      <c r="E355" s="943"/>
      <c r="F355" s="943"/>
      <c r="G355" s="943"/>
      <c r="H355" s="943"/>
      <c r="I355" s="943"/>
      <c r="J355" s="943"/>
      <c r="K355" s="943"/>
      <c r="L355" s="943"/>
      <c r="M355" s="790"/>
      <c r="N355" s="51"/>
      <c r="O355" s="9"/>
      <c r="P355" s="9"/>
      <c r="Q355" s="9"/>
      <c r="R355" s="9"/>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row>
    <row r="356" spans="2:52" s="48" customFormat="1" ht="15" customHeight="1">
      <c r="B356" s="789"/>
      <c r="C356" s="944"/>
      <c r="D356" s="944"/>
      <c r="E356" s="944"/>
      <c r="F356" s="944"/>
      <c r="G356" s="944"/>
      <c r="H356" s="944"/>
      <c r="I356" s="944"/>
      <c r="J356" s="944"/>
      <c r="K356" s="944"/>
      <c r="L356" s="944"/>
      <c r="M356" s="790"/>
      <c r="N356" s="51"/>
      <c r="O356" s="9"/>
      <c r="P356" s="9"/>
      <c r="Q356" s="9"/>
      <c r="R356" s="9"/>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row>
    <row r="357" spans="2:52" s="48" customFormat="1" ht="15" customHeight="1">
      <c r="B357" s="789"/>
      <c r="C357" s="945"/>
      <c r="D357" s="945"/>
      <c r="E357" s="945"/>
      <c r="F357" s="945"/>
      <c r="G357" s="945"/>
      <c r="H357" s="945"/>
      <c r="I357" s="945"/>
      <c r="J357" s="945"/>
      <c r="K357" s="945"/>
      <c r="L357" s="945"/>
      <c r="M357" s="790"/>
      <c r="N357" s="51"/>
      <c r="O357" s="9"/>
      <c r="P357" s="9"/>
      <c r="Q357" s="9"/>
      <c r="R357" s="9"/>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row>
    <row r="358" spans="2:52" s="48" customFormat="1" ht="9.9499999999999993" customHeight="1">
      <c r="B358" s="789"/>
      <c r="C358" s="7"/>
      <c r="D358" s="7"/>
      <c r="E358" s="17"/>
      <c r="F358" s="17"/>
      <c r="G358" s="17"/>
      <c r="H358" s="17"/>
      <c r="I358" s="17"/>
      <c r="J358" s="17"/>
      <c r="K358" s="17"/>
      <c r="L358" s="17"/>
      <c r="M358" s="788"/>
      <c r="N358" s="115"/>
      <c r="O358" s="9"/>
      <c r="P358" s="9"/>
      <c r="Q358" s="9"/>
      <c r="R358" s="9"/>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row>
    <row r="359" spans="2:52" s="48" customFormat="1" ht="15" customHeight="1">
      <c r="B359" s="789"/>
      <c r="C359" s="17"/>
      <c r="D359" s="38" t="s">
        <v>971</v>
      </c>
      <c r="E359" s="144"/>
      <c r="F359" s="964" t="str">
        <f>authorityName</f>
        <v>Adur</v>
      </c>
      <c r="G359" s="964"/>
      <c r="H359" s="964"/>
      <c r="I359" s="964"/>
      <c r="J359" s="964"/>
      <c r="K359" s="426" t="str">
        <f>IF(ISBLANK(F359),"NA",INDEX('Ref1'!$A:$A,MATCH(F359,'Ref1'!$E:$E,0)))</f>
        <v>E3831</v>
      </c>
      <c r="L359" s="17"/>
      <c r="M359" s="788"/>
      <c r="N359" s="115"/>
      <c r="O359" s="9"/>
      <c r="P359" s="9"/>
      <c r="Q359" s="9"/>
      <c r="R359" s="5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row>
    <row r="360" spans="2:52" s="48" customFormat="1">
      <c r="B360" s="789"/>
      <c r="C360" s="17"/>
      <c r="D360" s="38" t="s">
        <v>972</v>
      </c>
      <c r="E360" s="145"/>
      <c r="F360" s="941"/>
      <c r="G360" s="940"/>
      <c r="H360" s="940"/>
      <c r="I360" s="940"/>
      <c r="J360" s="940"/>
      <c r="K360" s="426" t="str">
        <f>IF(ISBLANK(F360),"",INDEX('Ref1'!$A:$A,MATCH(F360,'Ref1'!$E:$E,0)))</f>
        <v/>
      </c>
      <c r="L360" s="17"/>
      <c r="M360" s="788"/>
      <c r="N360" s="115"/>
      <c r="O360" s="9"/>
      <c r="P360" s="9"/>
      <c r="Q360" s="9"/>
      <c r="R360" s="9"/>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row>
    <row r="361" spans="2:52" s="48" customFormat="1">
      <c r="B361" s="789"/>
      <c r="C361" s="17"/>
      <c r="D361" s="38" t="s">
        <v>973</v>
      </c>
      <c r="E361" s="145"/>
      <c r="F361" s="940"/>
      <c r="G361" s="940"/>
      <c r="H361" s="940"/>
      <c r="I361" s="940"/>
      <c r="J361" s="940"/>
      <c r="K361" s="426" t="str">
        <f>IF(ISBLANK(F361),"",INDEX('Ref1'!$A:$A,MATCH(F361,'Ref1'!$E:$E,0)))</f>
        <v/>
      </c>
      <c r="L361" s="17"/>
      <c r="M361" s="788"/>
      <c r="N361" s="115"/>
      <c r="O361" s="9"/>
      <c r="P361" s="9"/>
      <c r="Q361" s="9"/>
      <c r="R361" s="9"/>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row>
    <row r="362" spans="2:52" s="48" customFormat="1">
      <c r="B362" s="789"/>
      <c r="C362" s="17"/>
      <c r="D362" s="38" t="s">
        <v>974</v>
      </c>
      <c r="E362" s="145"/>
      <c r="F362" s="941"/>
      <c r="G362" s="940"/>
      <c r="H362" s="940"/>
      <c r="I362" s="940"/>
      <c r="J362" s="940"/>
      <c r="K362" s="426" t="str">
        <f>IF(ISBLANK(F362),"",INDEX('Ref1'!$A:$A,MATCH(F362,'Ref1'!$E:$E,0)))</f>
        <v/>
      </c>
      <c r="L362" s="17"/>
      <c r="M362" s="788"/>
      <c r="N362" s="115"/>
      <c r="O362" s="9"/>
      <c r="P362" s="9"/>
      <c r="Q362" s="9"/>
      <c r="R362" s="9"/>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row>
    <row r="363" spans="2:52" s="48" customFormat="1">
      <c r="B363" s="789"/>
      <c r="C363" s="17"/>
      <c r="D363" s="38" t="s">
        <v>975</v>
      </c>
      <c r="E363" s="145"/>
      <c r="F363" s="941"/>
      <c r="G363" s="940"/>
      <c r="H363" s="940"/>
      <c r="I363" s="940"/>
      <c r="J363" s="940"/>
      <c r="K363" s="426" t="str">
        <f>IF(ISBLANK(F363),"",INDEX('Ref1'!$A:$A,MATCH(F363,'Ref1'!$E:$E,0)))</f>
        <v/>
      </c>
      <c r="L363" s="17"/>
      <c r="M363" s="788"/>
      <c r="N363" s="115"/>
      <c r="O363" s="9"/>
      <c r="P363" s="9"/>
      <c r="Q363" s="9"/>
      <c r="R363" s="9"/>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row>
    <row r="364" spans="2:52" s="48" customFormat="1">
      <c r="B364" s="789"/>
      <c r="C364" s="17"/>
      <c r="D364" s="38" t="s">
        <v>976</v>
      </c>
      <c r="E364" s="145"/>
      <c r="F364" s="939"/>
      <c r="G364" s="940"/>
      <c r="H364" s="940"/>
      <c r="I364" s="940"/>
      <c r="J364" s="940"/>
      <c r="K364" s="426" t="str">
        <f>IF(ISBLANK(F364),"",INDEX('Ref1'!$A:$A,MATCH(F364,'Ref1'!$E:$E,0)))</f>
        <v/>
      </c>
      <c r="L364" s="17"/>
      <c r="M364" s="788"/>
      <c r="N364" s="115"/>
      <c r="O364" s="9"/>
      <c r="P364" s="9"/>
      <c r="Q364" s="9"/>
      <c r="R364" s="9"/>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row>
    <row r="365" spans="2:52" s="48" customFormat="1">
      <c r="B365" s="789"/>
      <c r="C365" s="17"/>
      <c r="D365" s="38" t="s">
        <v>977</v>
      </c>
      <c r="E365" s="145"/>
      <c r="F365" s="939"/>
      <c r="G365" s="940"/>
      <c r="H365" s="940"/>
      <c r="I365" s="940"/>
      <c r="J365" s="940"/>
      <c r="K365" s="426" t="str">
        <f>IF(ISBLANK(F365),"",INDEX('Ref1'!$A:$A,MATCH(F365,'Ref1'!$E:$E,0)))</f>
        <v/>
      </c>
      <c r="L365" s="17"/>
      <c r="M365" s="788"/>
      <c r="N365" s="115"/>
      <c r="O365" s="9"/>
      <c r="P365" s="9"/>
      <c r="Q365" s="9"/>
      <c r="R365" s="9"/>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row>
    <row r="366" spans="2:52" s="48" customFormat="1">
      <c r="B366" s="789"/>
      <c r="C366" s="17"/>
      <c r="D366" s="38" t="s">
        <v>978</v>
      </c>
      <c r="E366" s="145"/>
      <c r="F366" s="940"/>
      <c r="G366" s="940"/>
      <c r="H366" s="940"/>
      <c r="I366" s="940"/>
      <c r="J366" s="940"/>
      <c r="K366" s="426" t="str">
        <f>IF(ISBLANK(F366),"",INDEX('Ref1'!$A:$A,MATCH(F366,'Ref1'!$E:$E,0)))</f>
        <v/>
      </c>
      <c r="L366" s="17"/>
      <c r="M366" s="788"/>
      <c r="N366" s="115"/>
      <c r="O366" s="9"/>
      <c r="P366" s="9"/>
      <c r="Q366" s="9"/>
      <c r="R366" s="9"/>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row>
    <row r="367" spans="2:52" s="48" customFormat="1">
      <c r="B367" s="789"/>
      <c r="C367" s="17"/>
      <c r="D367" s="38" t="s">
        <v>979</v>
      </c>
      <c r="E367" s="145"/>
      <c r="F367" s="940"/>
      <c r="G367" s="940"/>
      <c r="H367" s="940"/>
      <c r="I367" s="940"/>
      <c r="J367" s="940"/>
      <c r="K367" s="426" t="str">
        <f>IF(ISBLANK(F367),"",INDEX('Ref1'!$A:$A,MATCH(F367,'Ref1'!$E:$E,0)))</f>
        <v/>
      </c>
      <c r="L367" s="17"/>
      <c r="M367" s="788"/>
      <c r="N367" s="115"/>
      <c r="O367" s="9"/>
      <c r="P367" s="9"/>
      <c r="Q367" s="9"/>
      <c r="R367" s="9"/>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row>
    <row r="368" spans="2:52" s="48" customFormat="1">
      <c r="B368" s="789"/>
      <c r="C368" s="17"/>
      <c r="D368" s="38" t="s">
        <v>980</v>
      </c>
      <c r="E368" s="145"/>
      <c r="F368" s="940"/>
      <c r="G368" s="940"/>
      <c r="H368" s="940"/>
      <c r="I368" s="940"/>
      <c r="J368" s="940"/>
      <c r="K368" s="426" t="str">
        <f>IF(ISBLANK(F368),"",INDEX('Ref1'!$A:$A,MATCH(F368,'Ref1'!$E:$E,0)))</f>
        <v/>
      </c>
      <c r="L368" s="17"/>
      <c r="M368" s="788"/>
      <c r="N368" s="115"/>
      <c r="O368" s="9"/>
      <c r="P368" s="9"/>
      <c r="Q368" s="9"/>
      <c r="R368" s="9"/>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row>
    <row r="369" spans="2:52" s="48" customFormat="1">
      <c r="B369" s="789"/>
      <c r="C369" s="17"/>
      <c r="D369" s="38" t="s">
        <v>981</v>
      </c>
      <c r="E369" s="145"/>
      <c r="F369" s="940"/>
      <c r="G369" s="940"/>
      <c r="H369" s="940"/>
      <c r="I369" s="940"/>
      <c r="J369" s="940"/>
      <c r="K369" s="426" t="str">
        <f>IF(ISBLANK(F369),"",INDEX('Ref1'!$A:$A,MATCH(F369,'Ref1'!$E:$E,0)))</f>
        <v/>
      </c>
      <c r="L369" s="17"/>
      <c r="M369" s="788"/>
      <c r="N369" s="115"/>
      <c r="O369" s="9"/>
      <c r="P369" s="9"/>
      <c r="Q369" s="9"/>
      <c r="R369" s="9"/>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row>
    <row r="370" spans="2:52" s="48" customFormat="1">
      <c r="B370" s="789"/>
      <c r="C370" s="17"/>
      <c r="D370" s="38" t="s">
        <v>982</v>
      </c>
      <c r="E370" s="145"/>
      <c r="F370" s="942"/>
      <c r="G370" s="940"/>
      <c r="H370" s="940"/>
      <c r="I370" s="940"/>
      <c r="J370" s="940"/>
      <c r="K370" s="426" t="str">
        <f>IF(ISBLANK(F370),"",INDEX('Ref1'!$A:$A,MATCH(F370,'Ref1'!$E:$E,0)))</f>
        <v/>
      </c>
      <c r="L370" s="17"/>
      <c r="M370" s="788"/>
      <c r="N370" s="115"/>
      <c r="O370" s="9"/>
      <c r="P370" s="9"/>
      <c r="Q370" s="9"/>
      <c r="R370" s="9"/>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row>
    <row r="371" spans="2:52" s="48" customFormat="1">
      <c r="B371" s="789"/>
      <c r="C371" s="17"/>
      <c r="D371" s="38" t="s">
        <v>983</v>
      </c>
      <c r="E371" s="145"/>
      <c r="F371" s="942"/>
      <c r="G371" s="940"/>
      <c r="H371" s="940"/>
      <c r="I371" s="940"/>
      <c r="J371" s="940"/>
      <c r="K371" s="426" t="str">
        <f>IF(ISBLANK(F371),"",INDEX('Ref1'!$A:$A,MATCH(F371,'Ref1'!$E:$E,0)))</f>
        <v/>
      </c>
      <c r="L371" s="17"/>
      <c r="M371" s="788"/>
      <c r="N371" s="115"/>
      <c r="O371" s="9"/>
      <c r="P371" s="9"/>
      <c r="Q371" s="9"/>
      <c r="R371" s="9"/>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row>
    <row r="372" spans="2:52" s="48" customFormat="1">
      <c r="B372" s="789"/>
      <c r="C372" s="17"/>
      <c r="D372" s="38" t="s">
        <v>984</v>
      </c>
      <c r="E372" s="145"/>
      <c r="F372" s="942"/>
      <c r="G372" s="940"/>
      <c r="H372" s="940"/>
      <c r="I372" s="940"/>
      <c r="J372" s="940"/>
      <c r="K372" s="426" t="str">
        <f>IF(ISBLANK(F372),"",INDEX('Ref1'!$A:$A,MATCH(F372,'Ref1'!$E:$E,0)))</f>
        <v/>
      </c>
      <c r="L372" s="17"/>
      <c r="M372" s="788"/>
      <c r="N372" s="115"/>
      <c r="O372" s="9"/>
      <c r="P372" s="9"/>
      <c r="Q372" s="9"/>
      <c r="R372" s="9"/>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row>
    <row r="373" spans="2:52" s="48" customFormat="1">
      <c r="B373" s="789"/>
      <c r="C373" s="17"/>
      <c r="D373" s="38" t="s">
        <v>985</v>
      </c>
      <c r="E373" s="145"/>
      <c r="F373" s="940"/>
      <c r="G373" s="940"/>
      <c r="H373" s="940"/>
      <c r="I373" s="940"/>
      <c r="J373" s="940"/>
      <c r="K373" s="426" t="str">
        <f>IF(ISBLANK(F373),"",INDEX('Ref1'!$A:$A,MATCH(F373,'Ref1'!$E:$E,0)))</f>
        <v/>
      </c>
      <c r="L373" s="17"/>
      <c r="M373" s="788"/>
      <c r="N373" s="115"/>
      <c r="O373" s="9"/>
      <c r="P373" s="9"/>
      <c r="Q373" s="9"/>
      <c r="R373" s="9"/>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row>
    <row r="374" spans="2:52" s="48" customFormat="1">
      <c r="B374" s="789"/>
      <c r="C374" s="17"/>
      <c r="D374" s="38" t="s">
        <v>1326</v>
      </c>
      <c r="E374" s="145"/>
      <c r="F374" s="941"/>
      <c r="G374" s="940"/>
      <c r="H374" s="940"/>
      <c r="I374" s="940"/>
      <c r="J374" s="940"/>
      <c r="K374" s="426" t="str">
        <f>IF(ISBLANK(F374),"",INDEX('Ref1'!$A:$A,MATCH(F374,'Ref1'!$E:$E,0)))</f>
        <v/>
      </c>
      <c r="L374" s="17"/>
      <c r="M374" s="788"/>
      <c r="N374" s="115"/>
      <c r="O374" s="9"/>
      <c r="P374" s="9"/>
      <c r="Q374" s="9"/>
      <c r="R374" s="9"/>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row>
    <row r="375" spans="2:52" s="48" customFormat="1">
      <c r="B375" s="789"/>
      <c r="C375" s="17"/>
      <c r="D375" s="38" t="s">
        <v>1327</v>
      </c>
      <c r="E375" s="145"/>
      <c r="F375" s="942"/>
      <c r="G375" s="940"/>
      <c r="H375" s="940"/>
      <c r="I375" s="940"/>
      <c r="J375" s="940"/>
      <c r="K375" s="426" t="str">
        <f>IF(ISBLANK(F375),"",INDEX('Ref1'!$A:$A,MATCH(F375,'Ref1'!$E:$E,0)))</f>
        <v/>
      </c>
      <c r="L375" s="17"/>
      <c r="M375" s="788"/>
      <c r="N375" s="115"/>
      <c r="O375" s="9"/>
      <c r="P375" s="9"/>
      <c r="Q375" s="9"/>
      <c r="R375" s="9"/>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row>
    <row r="376" spans="2:52" s="48" customFormat="1">
      <c r="B376" s="789"/>
      <c r="C376" s="17"/>
      <c r="D376" s="38" t="s">
        <v>1328</v>
      </c>
      <c r="E376" s="145"/>
      <c r="F376" s="941"/>
      <c r="G376" s="940"/>
      <c r="H376" s="940"/>
      <c r="I376" s="940"/>
      <c r="J376" s="940"/>
      <c r="K376" s="426" t="str">
        <f>IF(ISBLANK(F376),"",INDEX('Ref1'!$A:$A,MATCH(F376,'Ref1'!$E:$E,0)))</f>
        <v/>
      </c>
      <c r="L376" s="17"/>
      <c r="M376" s="788"/>
      <c r="N376" s="115"/>
      <c r="O376" s="9"/>
      <c r="P376" s="9"/>
      <c r="Q376" s="9"/>
      <c r="R376" s="9"/>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row>
    <row r="377" spans="2:52" s="48" customFormat="1">
      <c r="B377" s="789"/>
      <c r="C377" s="17"/>
      <c r="D377" s="38" t="s">
        <v>1329</v>
      </c>
      <c r="E377" s="145"/>
      <c r="F377" s="941"/>
      <c r="G377" s="940"/>
      <c r="H377" s="940"/>
      <c r="I377" s="940"/>
      <c r="J377" s="940"/>
      <c r="K377" s="426" t="str">
        <f>IF(ISBLANK(F377),"",INDEX('Ref1'!$A:$A,MATCH(F377,'Ref1'!$E:$E,0)))</f>
        <v/>
      </c>
      <c r="L377" s="17"/>
      <c r="M377" s="788"/>
      <c r="N377" s="115"/>
      <c r="O377" s="9"/>
      <c r="P377" s="9"/>
      <c r="Q377" s="9"/>
      <c r="R377" s="9"/>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row>
    <row r="378" spans="2:52" s="48" customFormat="1">
      <c r="B378" s="789"/>
      <c r="C378" s="17"/>
      <c r="D378" s="38" t="s">
        <v>1330</v>
      </c>
      <c r="E378" s="145"/>
      <c r="F378" s="939"/>
      <c r="G378" s="940"/>
      <c r="H378" s="940"/>
      <c r="I378" s="940"/>
      <c r="J378" s="940"/>
      <c r="K378" s="426" t="str">
        <f>IF(ISBLANK(F378),"",INDEX('Ref1'!$A:$A,MATCH(F378,'Ref1'!$E:$E,0)))</f>
        <v/>
      </c>
      <c r="L378" s="17"/>
      <c r="M378" s="788"/>
      <c r="N378" s="115"/>
      <c r="O378" s="9"/>
      <c r="P378" s="9"/>
      <c r="Q378" s="9"/>
      <c r="R378" s="9"/>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row>
    <row r="379" spans="2:52" s="48" customFormat="1">
      <c r="B379" s="789"/>
      <c r="C379" s="17"/>
      <c r="D379" s="38" t="s">
        <v>1331</v>
      </c>
      <c r="E379" s="145"/>
      <c r="F379" s="939"/>
      <c r="G379" s="940"/>
      <c r="H379" s="940"/>
      <c r="I379" s="940"/>
      <c r="J379" s="940"/>
      <c r="K379" s="426" t="str">
        <f>IF(ISBLANK(F379),"",INDEX('Ref1'!$A:$A,MATCH(F379,'Ref1'!$E:$E,0)))</f>
        <v/>
      </c>
      <c r="L379" s="17"/>
      <c r="M379" s="788"/>
      <c r="N379" s="115"/>
      <c r="O379" s="9"/>
      <c r="P379" s="9"/>
      <c r="Q379" s="9"/>
      <c r="R379" s="9"/>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row>
    <row r="380" spans="2:52" s="48" customFormat="1">
      <c r="B380" s="789"/>
      <c r="C380" s="17"/>
      <c r="D380" s="38" t="s">
        <v>1332</v>
      </c>
      <c r="E380" s="145"/>
      <c r="F380" s="940"/>
      <c r="G380" s="940"/>
      <c r="H380" s="940"/>
      <c r="I380" s="940"/>
      <c r="J380" s="940"/>
      <c r="K380" s="426" t="str">
        <f>IF(ISBLANK(F380),"",INDEX('Ref1'!$A:$A,MATCH(F380,'Ref1'!$E:$E,0)))</f>
        <v/>
      </c>
      <c r="L380" s="17"/>
      <c r="M380" s="788"/>
      <c r="N380" s="115"/>
      <c r="O380" s="9"/>
      <c r="P380" s="9"/>
      <c r="Q380" s="9"/>
      <c r="R380" s="9"/>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row>
    <row r="381" spans="2:52" s="48" customFormat="1">
      <c r="B381" s="789"/>
      <c r="C381" s="17"/>
      <c r="D381" s="38" t="s">
        <v>1333</v>
      </c>
      <c r="E381" s="145"/>
      <c r="F381" s="940"/>
      <c r="G381" s="940"/>
      <c r="H381" s="940"/>
      <c r="I381" s="940"/>
      <c r="J381" s="940"/>
      <c r="K381" s="426" t="str">
        <f>IF(ISBLANK(F381),"",INDEX('Ref1'!$A:$A,MATCH(F381,'Ref1'!$E:$E,0)))</f>
        <v/>
      </c>
      <c r="L381" s="17"/>
      <c r="M381" s="788"/>
      <c r="N381" s="115"/>
      <c r="O381" s="9"/>
      <c r="P381" s="9"/>
      <c r="Q381" s="9"/>
      <c r="R381" s="9"/>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row>
    <row r="382" spans="2:52" s="48" customFormat="1">
      <c r="B382" s="789"/>
      <c r="C382" s="17"/>
      <c r="D382" s="38" t="s">
        <v>1334</v>
      </c>
      <c r="E382" s="145"/>
      <c r="F382" s="940"/>
      <c r="G382" s="940"/>
      <c r="H382" s="940"/>
      <c r="I382" s="940"/>
      <c r="J382" s="940"/>
      <c r="K382" s="426" t="str">
        <f>IF(ISBLANK(F382),"",INDEX('Ref1'!$A:$A,MATCH(F382,'Ref1'!$E:$E,0)))</f>
        <v/>
      </c>
      <c r="L382" s="17"/>
      <c r="M382" s="788"/>
      <c r="N382" s="115"/>
      <c r="O382" s="9"/>
      <c r="P382" s="9"/>
      <c r="Q382" s="9"/>
      <c r="R382" s="9"/>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row>
    <row r="383" spans="2:52" s="48" customFormat="1">
      <c r="B383" s="789"/>
      <c r="C383" s="17"/>
      <c r="D383" s="38" t="s">
        <v>1335</v>
      </c>
      <c r="E383" s="145"/>
      <c r="F383" s="940"/>
      <c r="G383" s="940"/>
      <c r="H383" s="940"/>
      <c r="I383" s="940"/>
      <c r="J383" s="940"/>
      <c r="K383" s="426" t="str">
        <f>IF(ISBLANK(F383),"",INDEX('Ref1'!$A:$A,MATCH(F383,'Ref1'!$E:$E,0)))</f>
        <v/>
      </c>
      <c r="L383" s="17"/>
      <c r="M383" s="788"/>
      <c r="N383" s="115"/>
      <c r="O383" s="9"/>
      <c r="P383" s="9"/>
      <c r="Q383" s="9"/>
      <c r="R383" s="9"/>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row>
    <row r="384" spans="2:52" s="48" customFormat="1">
      <c r="B384" s="789"/>
      <c r="C384" s="17"/>
      <c r="D384" s="38" t="s">
        <v>1336</v>
      </c>
      <c r="E384" s="145"/>
      <c r="F384" s="940"/>
      <c r="G384" s="940"/>
      <c r="H384" s="940"/>
      <c r="I384" s="940"/>
      <c r="J384" s="940"/>
      <c r="K384" s="426" t="str">
        <f>IF(ISBLANK(F384),"",INDEX('Ref1'!$A:$A,MATCH(F384,'Ref1'!$E:$E,0)))</f>
        <v/>
      </c>
      <c r="L384" s="17"/>
      <c r="M384" s="788"/>
      <c r="N384" s="115"/>
      <c r="O384" s="9"/>
      <c r="P384" s="9"/>
      <c r="Q384" s="9"/>
      <c r="R384" s="9"/>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row>
    <row r="385" spans="2:52" s="48" customFormat="1">
      <c r="B385" s="789"/>
      <c r="C385" s="17"/>
      <c r="D385" s="38" t="s">
        <v>1337</v>
      </c>
      <c r="E385" s="145"/>
      <c r="F385" s="940"/>
      <c r="G385" s="940"/>
      <c r="H385" s="940"/>
      <c r="I385" s="940"/>
      <c r="J385" s="940"/>
      <c r="K385" s="426" t="str">
        <f>IF(ISBLANK(F385),"",INDEX('Ref1'!$A:$A,MATCH(F385,'Ref1'!$E:$E,0)))</f>
        <v/>
      </c>
      <c r="L385" s="17"/>
      <c r="M385" s="788"/>
      <c r="N385" s="115"/>
      <c r="O385" s="9"/>
      <c r="P385" s="9"/>
      <c r="Q385" s="9"/>
      <c r="R385" s="9"/>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row>
    <row r="386" spans="2:52" s="48" customFormat="1">
      <c r="B386" s="789"/>
      <c r="C386" s="17"/>
      <c r="D386" s="38" t="s">
        <v>1338</v>
      </c>
      <c r="E386" s="145"/>
      <c r="F386" s="940"/>
      <c r="G386" s="940"/>
      <c r="H386" s="940"/>
      <c r="I386" s="940"/>
      <c r="J386" s="940"/>
      <c r="K386" s="426" t="str">
        <f>IF(ISBLANK(F386),"",INDEX('Ref1'!$A:$A,MATCH(F386,'Ref1'!$E:$E,0)))</f>
        <v/>
      </c>
      <c r="L386" s="17"/>
      <c r="M386" s="788"/>
      <c r="N386" s="115"/>
      <c r="O386" s="9"/>
      <c r="P386" s="9"/>
      <c r="Q386" s="9"/>
      <c r="R386" s="9"/>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row>
    <row r="387" spans="2:52" s="48" customFormat="1">
      <c r="B387" s="789"/>
      <c r="C387" s="17"/>
      <c r="D387" s="38" t="s">
        <v>1339</v>
      </c>
      <c r="E387" s="145"/>
      <c r="F387" s="940"/>
      <c r="G387" s="940"/>
      <c r="H387" s="940"/>
      <c r="I387" s="940"/>
      <c r="J387" s="940"/>
      <c r="K387" s="426" t="str">
        <f>IF(ISBLANK(F387),"",INDEX('Ref1'!$A:$A,MATCH(F387,'Ref1'!$E:$E,0)))</f>
        <v/>
      </c>
      <c r="L387" s="17"/>
      <c r="M387" s="788"/>
      <c r="N387" s="115"/>
      <c r="O387" s="9"/>
      <c r="P387" s="9"/>
      <c r="Q387" s="9"/>
      <c r="R387" s="9"/>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row>
    <row r="388" spans="2:52" s="48" customFormat="1">
      <c r="B388" s="789"/>
      <c r="C388" s="17"/>
      <c r="D388" s="38" t="s">
        <v>1340</v>
      </c>
      <c r="E388" s="145"/>
      <c r="F388" s="940"/>
      <c r="G388" s="940"/>
      <c r="H388" s="940"/>
      <c r="I388" s="940"/>
      <c r="J388" s="940"/>
      <c r="K388" s="426" t="str">
        <f>IF(ISBLANK(F388),"",INDEX('Ref1'!$A:$A,MATCH(F388,'Ref1'!$E:$E,0)))</f>
        <v/>
      </c>
      <c r="L388" s="17"/>
      <c r="M388" s="788"/>
      <c r="N388" s="115"/>
      <c r="O388" s="9"/>
      <c r="P388" s="9"/>
      <c r="Q388" s="9"/>
      <c r="R388" s="9"/>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row>
    <row r="389" spans="2:52" s="48" customFormat="1">
      <c r="B389" s="789"/>
      <c r="C389" s="17"/>
      <c r="D389" s="38" t="s">
        <v>1341</v>
      </c>
      <c r="E389" s="145"/>
      <c r="F389" s="941"/>
      <c r="G389" s="940"/>
      <c r="H389" s="940"/>
      <c r="I389" s="940"/>
      <c r="J389" s="940"/>
      <c r="K389" s="426" t="str">
        <f>IF(ISBLANK(F389),"",INDEX('Ref1'!$A:$A,MATCH(F389,'Ref1'!$E:$E,0)))</f>
        <v/>
      </c>
      <c r="L389" s="17"/>
      <c r="M389" s="788"/>
      <c r="N389" s="115"/>
      <c r="O389" s="9"/>
      <c r="P389" s="9"/>
      <c r="Q389" s="9"/>
      <c r="R389" s="9"/>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row>
    <row r="390" spans="2:52" s="48" customFormat="1">
      <c r="B390" s="789"/>
      <c r="C390" s="17"/>
      <c r="D390" s="38" t="s">
        <v>1342</v>
      </c>
      <c r="E390" s="145"/>
      <c r="F390" s="940"/>
      <c r="G390" s="940"/>
      <c r="H390" s="940"/>
      <c r="I390" s="940"/>
      <c r="J390" s="940"/>
      <c r="K390" s="426" t="str">
        <f>IF(ISBLANK(F390),"",INDEX('Ref1'!$A:$A,MATCH(F390,'Ref1'!$E:$E,0)))</f>
        <v/>
      </c>
      <c r="L390" s="17"/>
      <c r="M390" s="788"/>
      <c r="N390" s="115"/>
      <c r="O390" s="9"/>
      <c r="P390" s="9"/>
      <c r="Q390" s="9"/>
      <c r="R390" s="9"/>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row>
    <row r="391" spans="2:52" s="48" customFormat="1">
      <c r="B391" s="789"/>
      <c r="C391" s="17"/>
      <c r="D391" s="38" t="s">
        <v>1343</v>
      </c>
      <c r="E391" s="145"/>
      <c r="F391" s="942"/>
      <c r="G391" s="940"/>
      <c r="H391" s="940"/>
      <c r="I391" s="940"/>
      <c r="J391" s="940"/>
      <c r="K391" s="426" t="str">
        <f>IF(ISBLANK(F391),"",INDEX('Ref1'!$A:$A,MATCH(F391,'Ref1'!$E:$E,0)))</f>
        <v/>
      </c>
      <c r="L391" s="17"/>
      <c r="M391" s="788"/>
      <c r="N391" s="115"/>
      <c r="O391" s="9"/>
      <c r="P391" s="9"/>
      <c r="Q391" s="9"/>
      <c r="R391" s="9"/>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row>
    <row r="392" spans="2:52" s="48" customFormat="1">
      <c r="B392" s="789"/>
      <c r="C392" s="17"/>
      <c r="D392" s="38" t="s">
        <v>1344</v>
      </c>
      <c r="E392" s="145"/>
      <c r="F392" s="941"/>
      <c r="G392" s="940"/>
      <c r="H392" s="940"/>
      <c r="I392" s="940"/>
      <c r="J392" s="940"/>
      <c r="K392" s="426" t="str">
        <f>IF(ISBLANK(F392),"",INDEX('Ref1'!$A:$A,MATCH(F392,'Ref1'!$E:$E,0)))</f>
        <v/>
      </c>
      <c r="L392" s="17"/>
      <c r="M392" s="788"/>
      <c r="N392" s="115"/>
      <c r="O392" s="9"/>
      <c r="P392" s="9"/>
      <c r="Q392" s="9"/>
      <c r="R392" s="9"/>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row>
    <row r="393" spans="2:52" s="48" customFormat="1">
      <c r="B393" s="789"/>
      <c r="C393" s="17"/>
      <c r="D393" s="38" t="s">
        <v>1345</v>
      </c>
      <c r="E393" s="145"/>
      <c r="F393" s="939"/>
      <c r="G393" s="940"/>
      <c r="H393" s="940"/>
      <c r="I393" s="940"/>
      <c r="J393" s="940"/>
      <c r="K393" s="426" t="str">
        <f>IF(ISBLANK(F393),"",INDEX('Ref1'!$A:$A,MATCH(F393,'Ref1'!$E:$E,0)))</f>
        <v/>
      </c>
      <c r="L393" s="17"/>
      <c r="M393" s="788"/>
      <c r="N393" s="115"/>
      <c r="O393" s="9"/>
      <c r="P393" s="9"/>
      <c r="Q393" s="9"/>
      <c r="R393" s="9"/>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row>
    <row r="394" spans="2:52" s="48" customFormat="1">
      <c r="B394" s="789"/>
      <c r="C394" s="17"/>
      <c r="D394" s="38" t="s">
        <v>1346</v>
      </c>
      <c r="E394" s="145"/>
      <c r="F394" s="939"/>
      <c r="G394" s="940"/>
      <c r="H394" s="940"/>
      <c r="I394" s="940"/>
      <c r="J394" s="940"/>
      <c r="K394" s="426" t="str">
        <f>IF(ISBLANK(F394),"",INDEX('Ref1'!$A:$A,MATCH(F394,'Ref1'!$E:$E,0)))</f>
        <v/>
      </c>
      <c r="L394" s="17"/>
      <c r="M394" s="788"/>
      <c r="N394" s="115"/>
      <c r="O394" s="9"/>
      <c r="P394" s="9"/>
      <c r="Q394" s="9"/>
      <c r="R394" s="9"/>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row>
    <row r="395" spans="2:52" s="48" customFormat="1">
      <c r="B395" s="789"/>
      <c r="C395" s="17"/>
      <c r="D395" s="38" t="s">
        <v>1347</v>
      </c>
      <c r="E395" s="145"/>
      <c r="F395" s="940"/>
      <c r="G395" s="940"/>
      <c r="H395" s="940"/>
      <c r="I395" s="940"/>
      <c r="J395" s="940"/>
      <c r="K395" s="426" t="str">
        <f>IF(ISBLANK(F395),"",INDEX('Ref1'!$A:$A,MATCH(F395,'Ref1'!$E:$E,0)))</f>
        <v/>
      </c>
      <c r="L395" s="17"/>
      <c r="M395" s="788"/>
      <c r="N395" s="115"/>
      <c r="O395" s="9"/>
      <c r="P395" s="9"/>
      <c r="Q395" s="9"/>
      <c r="R395" s="9"/>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row>
    <row r="396" spans="2:52" s="48" customFormat="1">
      <c r="B396" s="789"/>
      <c r="C396" s="17"/>
      <c r="D396" s="38" t="s">
        <v>1348</v>
      </c>
      <c r="E396" s="145"/>
      <c r="F396" s="940"/>
      <c r="G396" s="940"/>
      <c r="H396" s="940"/>
      <c r="I396" s="940"/>
      <c r="J396" s="940"/>
      <c r="K396" s="426" t="str">
        <f>IF(ISBLANK(F396),"",INDEX('Ref1'!$A:$A,MATCH(F396,'Ref1'!$E:$E,0)))</f>
        <v/>
      </c>
      <c r="L396" s="17"/>
      <c r="M396" s="788"/>
      <c r="N396" s="115"/>
      <c r="O396" s="9"/>
      <c r="P396" s="9"/>
      <c r="Q396" s="9"/>
      <c r="R396" s="9"/>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row>
    <row r="397" spans="2:52" s="48" customFormat="1">
      <c r="B397" s="789"/>
      <c r="C397" s="17"/>
      <c r="D397" s="38" t="s">
        <v>1349</v>
      </c>
      <c r="E397" s="145"/>
      <c r="F397" s="940"/>
      <c r="G397" s="940"/>
      <c r="H397" s="940"/>
      <c r="I397" s="940"/>
      <c r="J397" s="940"/>
      <c r="K397" s="426" t="str">
        <f>IF(ISBLANK(F397),"",INDEX('Ref1'!$A:$A,MATCH(F397,'Ref1'!$E:$E,0)))</f>
        <v/>
      </c>
      <c r="L397" s="17"/>
      <c r="M397" s="788"/>
      <c r="N397" s="115"/>
      <c r="O397" s="9"/>
      <c r="P397" s="9"/>
      <c r="Q397" s="9"/>
      <c r="R397" s="9"/>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row>
    <row r="398" spans="2:52" s="48" customFormat="1">
      <c r="B398" s="789"/>
      <c r="C398" s="17"/>
      <c r="D398" s="38" t="s">
        <v>1350</v>
      </c>
      <c r="E398" s="145"/>
      <c r="F398" s="940"/>
      <c r="G398" s="940"/>
      <c r="H398" s="940"/>
      <c r="I398" s="940"/>
      <c r="J398" s="940"/>
      <c r="K398" s="426" t="str">
        <f>IF(ISBLANK(F398),"",INDEX('Ref1'!$A:$A,MATCH(F398,'Ref1'!$E:$E,0)))</f>
        <v/>
      </c>
      <c r="L398" s="17"/>
      <c r="M398" s="788"/>
      <c r="N398" s="115"/>
      <c r="O398" s="9"/>
      <c r="P398" s="9"/>
      <c r="Q398" s="9"/>
      <c r="R398" s="9"/>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row>
    <row r="399" spans="2:52" s="48" customFormat="1" ht="9.9499999999999993" customHeight="1">
      <c r="B399" s="789"/>
      <c r="C399" s="7"/>
      <c r="D399" s="7"/>
      <c r="E399" s="17"/>
      <c r="F399" s="17"/>
      <c r="G399" s="17"/>
      <c r="H399" s="17"/>
      <c r="I399" s="17"/>
      <c r="J399" s="17"/>
      <c r="K399" s="17"/>
      <c r="L399" s="17"/>
      <c r="M399" s="788"/>
      <c r="N399" s="115"/>
      <c r="O399" s="9"/>
      <c r="P399" s="9"/>
      <c r="Q399" s="9"/>
      <c r="R399" s="9"/>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row>
    <row r="400" spans="2:52" s="48" customFormat="1">
      <c r="B400" s="789"/>
      <c r="C400" s="7"/>
      <c r="D400" s="425" t="s">
        <v>1119</v>
      </c>
      <c r="E400" s="796"/>
      <c r="F400" s="797" t="str">
        <f>IF(COUNTA(F360:J398)&gt;0,"Yes","No")</f>
        <v>No</v>
      </c>
      <c r="G400" s="17"/>
      <c r="H400" s="17"/>
      <c r="I400" s="17"/>
      <c r="J400" s="17"/>
      <c r="K400" s="17"/>
      <c r="L400" s="17"/>
      <c r="M400" s="788"/>
      <c r="N400" s="115"/>
      <c r="O400" s="9"/>
      <c r="P400" s="9"/>
      <c r="Q400" s="9"/>
      <c r="R400" s="9"/>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row>
    <row r="401" spans="2:52" s="48" customFormat="1">
      <c r="B401" s="791"/>
      <c r="C401" s="792"/>
      <c r="D401" s="798"/>
      <c r="E401" s="799"/>
      <c r="F401" s="800"/>
      <c r="G401" s="381"/>
      <c r="H401" s="381"/>
      <c r="I401" s="381"/>
      <c r="J401" s="381"/>
      <c r="K401" s="381"/>
      <c r="L401" s="381"/>
      <c r="M401" s="793"/>
      <c r="N401" s="115"/>
      <c r="O401" s="9"/>
      <c r="P401" s="9"/>
      <c r="Q401" s="9"/>
      <c r="R401" s="9"/>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row>
    <row r="402" spans="2:52" s="48" customFormat="1">
      <c r="B402" s="52"/>
      <c r="C402" s="7"/>
      <c r="D402" s="7"/>
      <c r="M402" s="115"/>
      <c r="N402" s="115"/>
      <c r="O402" s="9"/>
      <c r="P402" s="9"/>
      <c r="Q402" s="9"/>
      <c r="R402" s="9"/>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row>
    <row r="403" spans="2:52" s="48" customFormat="1" ht="9.9499999999999993" customHeight="1">
      <c r="B403" s="794"/>
      <c r="C403" s="795"/>
      <c r="D403" s="795"/>
      <c r="E403" s="562"/>
      <c r="F403" s="562"/>
      <c r="G403" s="562"/>
      <c r="H403" s="562"/>
      <c r="I403" s="562"/>
      <c r="J403" s="562"/>
      <c r="K403" s="562"/>
      <c r="L403" s="562"/>
      <c r="M403" s="786"/>
      <c r="N403" s="115"/>
      <c r="O403" s="9"/>
      <c r="P403" s="9"/>
      <c r="Q403" s="9"/>
      <c r="R403" s="9"/>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row>
    <row r="404" spans="2:52" s="48" customFormat="1" ht="16.5" thickBot="1">
      <c r="B404" s="787">
        <v>15</v>
      </c>
      <c r="C404" s="8" t="s">
        <v>901</v>
      </c>
      <c r="D404" s="8"/>
      <c r="E404" s="8"/>
      <c r="F404" s="6"/>
      <c r="G404" s="6"/>
      <c r="H404" s="6"/>
      <c r="I404" s="6"/>
      <c r="J404" s="6"/>
      <c r="K404" s="6"/>
      <c r="L404" s="6"/>
      <c r="M404" s="788"/>
      <c r="N404" s="59"/>
      <c r="O404" s="9"/>
      <c r="P404" s="9"/>
      <c r="Q404" s="9"/>
      <c r="R404" s="9"/>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row>
    <row r="405" spans="2:52" s="48" customFormat="1" ht="9.9499999999999993" customHeight="1">
      <c r="B405" s="787"/>
      <c r="C405" s="45"/>
      <c r="D405" s="45"/>
      <c r="E405" s="45"/>
      <c r="F405" s="17"/>
      <c r="G405" s="17"/>
      <c r="H405" s="17"/>
      <c r="I405" s="17"/>
      <c r="J405" s="17"/>
      <c r="K405" s="17"/>
      <c r="L405" s="17"/>
      <c r="M405" s="788"/>
      <c r="N405" s="59"/>
      <c r="O405" s="9"/>
      <c r="P405" s="9"/>
      <c r="Q405" s="9"/>
      <c r="R405" s="9"/>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row>
    <row r="406" spans="2:52" s="48" customFormat="1" ht="15" customHeight="1">
      <c r="B406" s="789"/>
      <c r="C406" s="943" t="s">
        <v>948</v>
      </c>
      <c r="D406" s="943"/>
      <c r="E406" s="943"/>
      <c r="F406" s="943"/>
      <c r="G406" s="943"/>
      <c r="H406" s="943"/>
      <c r="I406" s="943"/>
      <c r="J406" s="943"/>
      <c r="K406" s="943"/>
      <c r="L406" s="943"/>
      <c r="M406" s="790"/>
      <c r="N406" s="51"/>
      <c r="O406" s="9"/>
      <c r="P406" s="9"/>
      <c r="Q406" s="9"/>
      <c r="R406" s="9"/>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row>
    <row r="407" spans="2:52" s="48" customFormat="1" ht="15" customHeight="1">
      <c r="B407" s="789"/>
      <c r="C407" s="944"/>
      <c r="D407" s="944"/>
      <c r="E407" s="944"/>
      <c r="F407" s="944"/>
      <c r="G407" s="944"/>
      <c r="H407" s="944"/>
      <c r="I407" s="944"/>
      <c r="J407" s="944"/>
      <c r="K407" s="944"/>
      <c r="L407" s="944"/>
      <c r="M407" s="790"/>
      <c r="N407" s="51"/>
      <c r="O407" s="9"/>
      <c r="P407" s="9"/>
      <c r="Q407" s="9"/>
      <c r="R407" s="9"/>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row>
    <row r="408" spans="2:52" s="48" customFormat="1" ht="15" customHeight="1">
      <c r="B408" s="789"/>
      <c r="C408" s="945"/>
      <c r="D408" s="945"/>
      <c r="E408" s="945"/>
      <c r="F408" s="945"/>
      <c r="G408" s="945"/>
      <c r="H408" s="945"/>
      <c r="I408" s="945"/>
      <c r="J408" s="945"/>
      <c r="K408" s="945"/>
      <c r="L408" s="945"/>
      <c r="M408" s="790"/>
      <c r="N408" s="51"/>
      <c r="O408" s="9"/>
      <c r="P408" s="9"/>
      <c r="Q408" s="9"/>
      <c r="R408" s="9"/>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row>
    <row r="409" spans="2:52" s="48" customFormat="1" ht="9.9499999999999993" customHeight="1">
      <c r="B409" s="789"/>
      <c r="C409" s="7"/>
      <c r="D409" s="7"/>
      <c r="E409" s="17"/>
      <c r="F409" s="17"/>
      <c r="G409" s="17"/>
      <c r="H409" s="17"/>
      <c r="I409" s="17"/>
      <c r="J409" s="17"/>
      <c r="K409" s="17"/>
      <c r="L409" s="17"/>
      <c r="M409" s="788"/>
      <c r="N409" s="115"/>
      <c r="O409" s="9"/>
      <c r="P409" s="9"/>
      <c r="Q409" s="9"/>
      <c r="R409" s="9"/>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row>
    <row r="410" spans="2:52" s="48" customFormat="1" ht="15" customHeight="1">
      <c r="B410" s="789"/>
      <c r="C410" s="22" t="s">
        <v>903</v>
      </c>
      <c r="D410" s="23"/>
      <c r="E410" s="21"/>
      <c r="F410" s="23"/>
      <c r="G410" s="30">
        <f>R410</f>
        <v>0</v>
      </c>
      <c r="H410" s="17"/>
      <c r="I410" s="17"/>
      <c r="J410" s="17"/>
      <c r="K410" s="17"/>
      <c r="L410" s="51"/>
      <c r="M410" s="790"/>
      <c r="N410" s="51"/>
      <c r="O410" s="637" t="s">
        <v>902</v>
      </c>
      <c r="P410" s="637" t="s">
        <v>901</v>
      </c>
      <c r="Q410" s="9">
        <v>0</v>
      </c>
      <c r="R410" s="55">
        <f>Q410/1000</f>
        <v>0</v>
      </c>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row>
    <row r="411" spans="2:52" s="48" customFormat="1">
      <c r="B411" s="791"/>
      <c r="C411" s="792"/>
      <c r="D411" s="792"/>
      <c r="E411" s="381"/>
      <c r="F411" s="381"/>
      <c r="G411" s="381"/>
      <c r="H411" s="381"/>
      <c r="I411" s="381"/>
      <c r="J411" s="381"/>
      <c r="K411" s="381"/>
      <c r="L411" s="381"/>
      <c r="M411" s="793"/>
      <c r="N411" s="115"/>
      <c r="O411" s="9"/>
      <c r="P411" s="9"/>
      <c r="Q411" s="9"/>
      <c r="R411" s="9"/>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row>
    <row r="412" spans="2:52">
      <c r="V412" s="263"/>
    </row>
    <row r="413" spans="2:52" s="48" customFormat="1" ht="9.9499999999999993" customHeight="1">
      <c r="B413" s="794"/>
      <c r="C413" s="795"/>
      <c r="D413" s="795"/>
      <c r="E413" s="562"/>
      <c r="F413" s="562"/>
      <c r="G413" s="562"/>
      <c r="H413" s="562"/>
      <c r="I413" s="562"/>
      <c r="J413" s="562"/>
      <c r="K413" s="562"/>
      <c r="L413" s="562"/>
      <c r="M413" s="786"/>
      <c r="N413" s="115"/>
      <c r="O413" s="9"/>
      <c r="P413" s="9"/>
      <c r="Q413" s="9"/>
      <c r="R413" s="9"/>
      <c r="S413" s="115"/>
      <c r="T413" s="115"/>
      <c r="U413" s="115"/>
      <c r="V413" s="263"/>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row>
    <row r="414" spans="2:52" s="48" customFormat="1" ht="16.5" thickBot="1">
      <c r="B414" s="787">
        <v>16</v>
      </c>
      <c r="C414" s="8" t="s">
        <v>1044</v>
      </c>
      <c r="D414" s="8"/>
      <c r="E414" s="8"/>
      <c r="F414" s="6"/>
      <c r="G414" s="6"/>
      <c r="H414" s="6"/>
      <c r="I414" s="6"/>
      <c r="J414" s="6"/>
      <c r="K414" s="6"/>
      <c r="L414" s="6"/>
      <c r="M414" s="788"/>
      <c r="N414" s="59"/>
      <c r="O414" s="261"/>
      <c r="P414" s="261"/>
      <c r="Q414" s="9"/>
      <c r="R414" s="9"/>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row>
    <row r="415" spans="2:52" s="48" customFormat="1" ht="9.9499999999999993" customHeight="1">
      <c r="B415" s="787"/>
      <c r="C415" s="45"/>
      <c r="D415" s="45"/>
      <c r="E415" s="45"/>
      <c r="F415" s="17"/>
      <c r="G415" s="17"/>
      <c r="H415" s="17"/>
      <c r="I415" s="17"/>
      <c r="J415" s="17"/>
      <c r="K415" s="17"/>
      <c r="L415" s="17"/>
      <c r="M415" s="788"/>
      <c r="N415" s="59"/>
      <c r="O415" s="9"/>
      <c r="P415" s="9"/>
      <c r="Q415" s="9"/>
      <c r="R415" s="9"/>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row>
    <row r="416" spans="2:52" s="48" customFormat="1" ht="15" customHeight="1">
      <c r="B416" s="789"/>
      <c r="C416" s="943" t="s">
        <v>1265</v>
      </c>
      <c r="D416" s="943"/>
      <c r="E416" s="943"/>
      <c r="F416" s="943"/>
      <c r="G416" s="943"/>
      <c r="H416" s="943"/>
      <c r="I416" s="943"/>
      <c r="J416" s="943"/>
      <c r="K416" s="943"/>
      <c r="L416" s="943"/>
      <c r="M416" s="790"/>
      <c r="N416" s="51"/>
      <c r="O416" s="9"/>
      <c r="P416" s="9"/>
      <c r="Q416" s="9"/>
      <c r="R416" s="9"/>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row>
    <row r="417" spans="2:52" s="48" customFormat="1" ht="15" customHeight="1">
      <c r="B417" s="789"/>
      <c r="C417" s="944"/>
      <c r="D417" s="944"/>
      <c r="E417" s="944"/>
      <c r="F417" s="944"/>
      <c r="G417" s="944"/>
      <c r="H417" s="944"/>
      <c r="I417" s="944"/>
      <c r="J417" s="944"/>
      <c r="K417" s="944"/>
      <c r="L417" s="944"/>
      <c r="M417" s="790"/>
      <c r="N417" s="51"/>
      <c r="O417" s="9"/>
      <c r="P417" s="9"/>
      <c r="Q417" s="9"/>
      <c r="R417" s="9"/>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row>
    <row r="418" spans="2:52" s="48" customFormat="1" ht="15" customHeight="1">
      <c r="B418" s="789"/>
      <c r="C418" s="944"/>
      <c r="D418" s="944"/>
      <c r="E418" s="944"/>
      <c r="F418" s="944"/>
      <c r="G418" s="944"/>
      <c r="H418" s="944"/>
      <c r="I418" s="944"/>
      <c r="J418" s="944"/>
      <c r="K418" s="944"/>
      <c r="L418" s="944"/>
      <c r="M418" s="790"/>
      <c r="N418" s="51"/>
      <c r="O418" s="9"/>
      <c r="P418" s="9"/>
      <c r="Q418" s="9"/>
      <c r="R418" s="9"/>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row>
    <row r="419" spans="2:52" s="48" customFormat="1" ht="15" customHeight="1">
      <c r="B419" s="789"/>
      <c r="C419" s="945"/>
      <c r="D419" s="945"/>
      <c r="E419" s="945"/>
      <c r="F419" s="945"/>
      <c r="G419" s="945"/>
      <c r="H419" s="945"/>
      <c r="I419" s="945"/>
      <c r="J419" s="945"/>
      <c r="K419" s="945"/>
      <c r="L419" s="945"/>
      <c r="M419" s="790"/>
      <c r="N419" s="51"/>
      <c r="O419" s="9"/>
      <c r="P419" s="9"/>
      <c r="Q419" s="9"/>
      <c r="R419" s="9"/>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row>
    <row r="420" spans="2:52" s="48" customFormat="1" ht="9.9499999999999993" customHeight="1">
      <c r="B420" s="789"/>
      <c r="C420" s="7"/>
      <c r="D420" s="7"/>
      <c r="E420" s="17"/>
      <c r="F420" s="17"/>
      <c r="G420" s="17"/>
      <c r="H420" s="17"/>
      <c r="I420" s="17"/>
      <c r="J420" s="17"/>
      <c r="K420" s="17"/>
      <c r="L420" s="17"/>
      <c r="M420" s="788"/>
      <c r="N420" s="115"/>
      <c r="O420" s="9"/>
      <c r="P420" s="9"/>
      <c r="Q420" s="9"/>
      <c r="R420" s="9"/>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row>
    <row r="421" spans="2:52" s="48" customFormat="1" ht="15" customHeight="1">
      <c r="B421" s="789"/>
      <c r="C421" s="962" t="s">
        <v>1228</v>
      </c>
      <c r="D421" s="963"/>
      <c r="E421" s="963"/>
      <c r="F421" s="963"/>
      <c r="G421" s="963"/>
      <c r="H421" s="963"/>
      <c r="I421" s="963"/>
      <c r="J421" s="963"/>
      <c r="K421" s="963"/>
      <c r="L421" s="963"/>
      <c r="M421" s="790"/>
      <c r="N421" s="51"/>
      <c r="O421" s="9"/>
      <c r="P421" s="9"/>
      <c r="Q421" s="9"/>
      <c r="R421" s="5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row>
    <row r="422" spans="2:52" s="48" customFormat="1">
      <c r="B422" s="789"/>
      <c r="C422" s="963"/>
      <c r="D422" s="963"/>
      <c r="E422" s="963"/>
      <c r="F422" s="963"/>
      <c r="G422" s="963"/>
      <c r="H422" s="963"/>
      <c r="I422" s="963"/>
      <c r="J422" s="963"/>
      <c r="K422" s="963"/>
      <c r="L422" s="963"/>
      <c r="M422" s="788"/>
      <c r="N422" s="115"/>
      <c r="O422" s="9"/>
      <c r="P422" s="9"/>
      <c r="Q422" s="9"/>
      <c r="R422" s="9"/>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row>
    <row r="423" spans="2:52" s="48" customFormat="1">
      <c r="B423" s="791"/>
      <c r="C423" s="792"/>
      <c r="D423" s="792"/>
      <c r="E423" s="381"/>
      <c r="F423" s="381"/>
      <c r="G423" s="381"/>
      <c r="H423" s="381"/>
      <c r="I423" s="381"/>
      <c r="J423" s="381"/>
      <c r="K423" s="381"/>
      <c r="L423" s="381"/>
      <c r="M423" s="793"/>
      <c r="N423" s="115"/>
      <c r="O423" s="9"/>
      <c r="P423" s="9"/>
      <c r="Q423" s="9"/>
      <c r="R423" s="9"/>
      <c r="S423" s="115"/>
      <c r="T423" s="115"/>
      <c r="U423" s="115"/>
      <c r="V423" s="263"/>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row>
    <row r="424" spans="2:52" s="48" customFormat="1">
      <c r="B424" s="52"/>
      <c r="C424" s="7"/>
      <c r="D424" s="7"/>
      <c r="M424" s="115"/>
      <c r="N424" s="115"/>
      <c r="O424" s="9"/>
      <c r="P424" s="9"/>
      <c r="Q424" s="9"/>
      <c r="R424" s="9"/>
      <c r="S424" s="115"/>
      <c r="T424" s="115"/>
      <c r="U424" s="115"/>
      <c r="V424" s="263"/>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row>
    <row r="425" spans="2:52">
      <c r="V425" s="263"/>
    </row>
    <row r="426" spans="2:52">
      <c r="C426" s="100"/>
    </row>
    <row r="427" spans="2:52">
      <c r="C427" s="100"/>
    </row>
  </sheetData>
  <mergeCells count="98">
    <mergeCell ref="E174:L175"/>
    <mergeCell ref="D54:L56"/>
    <mergeCell ref="E123:L124"/>
    <mergeCell ref="E278:I279"/>
    <mergeCell ref="E284:I285"/>
    <mergeCell ref="K59:L59"/>
    <mergeCell ref="F229:G229"/>
    <mergeCell ref="F222:G222"/>
    <mergeCell ref="F224:G224"/>
    <mergeCell ref="F225:G225"/>
    <mergeCell ref="F226:G226"/>
    <mergeCell ref="F220:G220"/>
    <mergeCell ref="F221:G221"/>
    <mergeCell ref="F227:G227"/>
    <mergeCell ref="F228:G228"/>
    <mergeCell ref="E89:L89"/>
    <mergeCell ref="E274:L275"/>
    <mergeCell ref="E341:K343"/>
    <mergeCell ref="K284:K285"/>
    <mergeCell ref="J284:J285"/>
    <mergeCell ref="K286:K287"/>
    <mergeCell ref="J286:J287"/>
    <mergeCell ref="E288:I289"/>
    <mergeCell ref="J288:J289"/>
    <mergeCell ref="K288:K289"/>
    <mergeCell ref="C4:L6"/>
    <mergeCell ref="G201:H201"/>
    <mergeCell ref="C251:L257"/>
    <mergeCell ref="C14:L16"/>
    <mergeCell ref="C236:L243"/>
    <mergeCell ref="F215:G215"/>
    <mergeCell ref="F216:G216"/>
    <mergeCell ref="F217:G217"/>
    <mergeCell ref="F218:G218"/>
    <mergeCell ref="F219:G219"/>
    <mergeCell ref="F8:J8"/>
    <mergeCell ref="C78:L80"/>
    <mergeCell ref="C95:L99"/>
    <mergeCell ref="C193:L199"/>
    <mergeCell ref="C38:L41"/>
    <mergeCell ref="C28:L30"/>
    <mergeCell ref="C143:L148"/>
    <mergeCell ref="C181:L185"/>
    <mergeCell ref="D117:L119"/>
    <mergeCell ref="C421:L422"/>
    <mergeCell ref="C207:L211"/>
    <mergeCell ref="C406:L408"/>
    <mergeCell ref="C355:L357"/>
    <mergeCell ref="F359:J359"/>
    <mergeCell ref="F360:J360"/>
    <mergeCell ref="F361:J361"/>
    <mergeCell ref="F362:J362"/>
    <mergeCell ref="F363:J363"/>
    <mergeCell ref="F364:J364"/>
    <mergeCell ref="F370:J370"/>
    <mergeCell ref="F371:J371"/>
    <mergeCell ref="F372:J372"/>
    <mergeCell ref="F373:J373"/>
    <mergeCell ref="C309:L312"/>
    <mergeCell ref="F223:G223"/>
    <mergeCell ref="C416:L419"/>
    <mergeCell ref="D320:L323"/>
    <mergeCell ref="D328:L331"/>
    <mergeCell ref="F230:G230"/>
    <mergeCell ref="F369:J369"/>
    <mergeCell ref="F365:J365"/>
    <mergeCell ref="F366:J366"/>
    <mergeCell ref="F367:J367"/>
    <mergeCell ref="F368:J368"/>
    <mergeCell ref="C295:L297"/>
    <mergeCell ref="K278:K279"/>
    <mergeCell ref="J278:J279"/>
    <mergeCell ref="E286:I287"/>
    <mergeCell ref="F374:J374"/>
    <mergeCell ref="F375:J375"/>
    <mergeCell ref="F376:J376"/>
    <mergeCell ref="F377:J377"/>
    <mergeCell ref="F378:J378"/>
    <mergeCell ref="F379:J379"/>
    <mergeCell ref="F380:J380"/>
    <mergeCell ref="F381:J381"/>
    <mergeCell ref="F382:J382"/>
    <mergeCell ref="F383:J383"/>
    <mergeCell ref="F384:J384"/>
    <mergeCell ref="F385:J385"/>
    <mergeCell ref="F386:J386"/>
    <mergeCell ref="F387:J387"/>
    <mergeCell ref="F388:J388"/>
    <mergeCell ref="F389:J389"/>
    <mergeCell ref="F390:J390"/>
    <mergeCell ref="F391:J391"/>
    <mergeCell ref="F392:J392"/>
    <mergeCell ref="F393:J393"/>
    <mergeCell ref="F394:J394"/>
    <mergeCell ref="F395:J395"/>
    <mergeCell ref="F396:J396"/>
    <mergeCell ref="F397:J397"/>
    <mergeCell ref="F398:J398"/>
  </mergeCells>
  <conditionalFormatting sqref="F216:F225">
    <cfRule type="cellIs" dxfId="65" priority="7" operator="equal">
      <formula>"Reset"</formula>
    </cfRule>
  </conditionalFormatting>
  <conditionalFormatting sqref="F226:F230">
    <cfRule type="cellIs" dxfId="64" priority="6" operator="equal">
      <formula>"Reset"</formula>
    </cfRule>
  </conditionalFormatting>
  <conditionalFormatting sqref="H2">
    <cfRule type="cellIs" dxfId="63" priority="1" operator="equal">
      <formula>"None"</formula>
    </cfRule>
  </conditionalFormatting>
  <dataValidations count="8">
    <dataValidation type="whole" errorStyle="information" operator="equal" allowBlank="1" showInputMessage="1" showErrorMessage="1" sqref="I46" xr:uid="{3817A90A-2C28-46A0-B195-2E4D41CA4042}">
      <formula1>1</formula1>
    </dataValidation>
    <dataValidation type="list" allowBlank="1" showInputMessage="1" showErrorMessage="1" error="Please enter a number between 1 and 20" sqref="G201" xr:uid="{9FE424B3-DB0B-4BFF-8039-A3390A0B17F3}">
      <formula1>listScenarios</formula1>
    </dataValidation>
    <dataValidation type="list" allowBlank="1" showInputMessage="1" showErrorMessage="1" sqref="J245" xr:uid="{2BC58D1E-367B-4420-86AE-5DF7A4DE6E54}">
      <formula1>listYears</formula1>
    </dataValidation>
    <dataValidation type="list" allowBlank="1" showInputMessage="1" showErrorMessage="1" sqref="K187 I299" xr:uid="{CA36D120-0C42-4062-82EB-88A9FC812335}">
      <formula1>"Yes,No"</formula1>
    </dataValidation>
    <dataValidation type="list" allowBlank="1" showInputMessage="1" showErrorMessage="1" sqref="F216:F230" xr:uid="{45C116F2-6F27-47EC-8247-9D5D6F4B2BAC}">
      <formula1>"Reset,No reset"</formula1>
    </dataValidation>
    <dataValidation type="list" allowBlank="1" showInputMessage="1" showErrorMessage="1" sqref="H314" xr:uid="{22D18B6C-98F5-48D0-82F9-0E8AB03664CE}">
      <formula1>"Option 1,Option 2,Option 3"</formula1>
    </dataValidation>
    <dataValidation type="list" allowBlank="1" showInputMessage="1" showErrorMessage="1" errorTitle="Select a valid authority name" error="Please select an authority from the drop down menu provided. _x000a_To remove an authority you can simply delete it (use the backspace key)._x000a_" sqref="F360:J398" xr:uid="{CE65E03F-4AE2-4CBF-A252-6F500FA2309C}">
      <formula1>listNames</formula1>
    </dataValidation>
    <dataValidation type="list" allowBlank="1" showInputMessage="1" showErrorMessage="1" sqref="F8:J8" xr:uid="{E044E28C-25BB-4651-A2A7-24ACCED9AAD1}">
      <formula1>listNamesValid</formula1>
    </dataValidation>
  </dataValidations>
  <pageMargins left="0.7" right="0.7" top="0.75" bottom="0.75" header="0.3" footer="0.3"/>
  <pageSetup paperSize="9" scale="95" orientation="portrait" r:id="rId1"/>
  <rowBreaks count="10" manualBreakCount="10">
    <brk id="34" max="16383" man="1"/>
    <brk id="74" max="16383" man="1"/>
    <brk id="91" max="16383" man="1"/>
    <brk id="139" max="16383" man="1"/>
    <brk id="189" max="16383" man="1"/>
    <brk id="232" max="16383" man="1"/>
    <brk id="247" max="16383" man="1"/>
    <brk id="291" max="16383" man="1"/>
    <brk id="305" max="16383" man="1"/>
    <brk id="351" max="16383" man="1"/>
  </rowBreaks>
  <colBreaks count="1" manualBreakCount="1">
    <brk id="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Spinner 4">
              <controlPr defaultSize="0" autoPict="0">
                <anchor moveWithCells="1" sizeWithCells="1">
                  <from>
                    <xdr:col>10</xdr:col>
                    <xdr:colOff>47625</xdr:colOff>
                    <xdr:row>101</xdr:row>
                    <xdr:rowOff>104775</xdr:rowOff>
                  </from>
                  <to>
                    <xdr:col>10</xdr:col>
                    <xdr:colOff>295275</xdr:colOff>
                    <xdr:row>103</xdr:row>
                    <xdr:rowOff>38100</xdr:rowOff>
                  </to>
                </anchor>
              </controlPr>
            </control>
          </mc:Choice>
        </mc:AlternateContent>
        <mc:AlternateContent xmlns:mc="http://schemas.openxmlformats.org/markup-compatibility/2006">
          <mc:Choice Requires="x14">
            <control shapeId="1029" r:id="rId5" name="Spinner 5">
              <controlPr defaultSize="0" autoPict="0">
                <anchor moveWithCells="1" sizeWithCells="1">
                  <from>
                    <xdr:col>10</xdr:col>
                    <xdr:colOff>47625</xdr:colOff>
                    <xdr:row>103</xdr:row>
                    <xdr:rowOff>104775</xdr:rowOff>
                  </from>
                  <to>
                    <xdr:col>10</xdr:col>
                    <xdr:colOff>295275</xdr:colOff>
                    <xdr:row>105</xdr:row>
                    <xdr:rowOff>38100</xdr:rowOff>
                  </to>
                </anchor>
              </controlPr>
            </control>
          </mc:Choice>
        </mc:AlternateContent>
        <mc:AlternateContent xmlns:mc="http://schemas.openxmlformats.org/markup-compatibility/2006">
          <mc:Choice Requires="x14">
            <control shapeId="1035" r:id="rId6" name="Spinner 11">
              <controlPr defaultSize="0" autoPict="0">
                <anchor moveWithCells="1" sizeWithCells="1">
                  <from>
                    <xdr:col>9</xdr:col>
                    <xdr:colOff>28575</xdr:colOff>
                    <xdr:row>30</xdr:row>
                    <xdr:rowOff>161925</xdr:rowOff>
                  </from>
                  <to>
                    <xdr:col>9</xdr:col>
                    <xdr:colOff>276225</xdr:colOff>
                    <xdr:row>32</xdr:row>
                    <xdr:rowOff>28575</xdr:rowOff>
                  </to>
                </anchor>
              </controlPr>
            </control>
          </mc:Choice>
        </mc:AlternateContent>
        <mc:AlternateContent xmlns:mc="http://schemas.openxmlformats.org/markup-compatibility/2006">
          <mc:Choice Requires="x14">
            <control shapeId="1037" r:id="rId7" name="Spinner 13">
              <controlPr defaultSize="0" autoPict="0">
                <anchor moveWithCells="1" sizeWithCells="1">
                  <from>
                    <xdr:col>11</xdr:col>
                    <xdr:colOff>38100</xdr:colOff>
                    <xdr:row>267</xdr:row>
                    <xdr:rowOff>104775</xdr:rowOff>
                  </from>
                  <to>
                    <xdr:col>11</xdr:col>
                    <xdr:colOff>295275</xdr:colOff>
                    <xdr:row>269</xdr:row>
                    <xdr:rowOff>38100</xdr:rowOff>
                  </to>
                </anchor>
              </controlPr>
            </control>
          </mc:Choice>
        </mc:AlternateContent>
        <mc:AlternateContent xmlns:mc="http://schemas.openxmlformats.org/markup-compatibility/2006">
          <mc:Choice Requires="x14">
            <control shapeId="1043" r:id="rId8" name="Spinner 19">
              <controlPr defaultSize="0" autoPict="0">
                <anchor moveWithCells="1" sizeWithCells="1">
                  <from>
                    <xdr:col>7</xdr:col>
                    <xdr:colOff>38100</xdr:colOff>
                    <xdr:row>408</xdr:row>
                    <xdr:rowOff>85725</xdr:rowOff>
                  </from>
                  <to>
                    <xdr:col>7</xdr:col>
                    <xdr:colOff>295275</xdr:colOff>
                    <xdr:row>410</xdr:row>
                    <xdr:rowOff>28575</xdr:rowOff>
                  </to>
                </anchor>
              </controlPr>
            </control>
          </mc:Choice>
        </mc:AlternateContent>
        <mc:AlternateContent xmlns:mc="http://schemas.openxmlformats.org/markup-compatibility/2006">
          <mc:Choice Requires="x14">
            <control shapeId="1055" r:id="rId9" name="Spinner 31">
              <controlPr defaultSize="0" autoPict="0">
                <anchor moveWithCells="1" sizeWithCells="1">
                  <from>
                    <xdr:col>10</xdr:col>
                    <xdr:colOff>47625</xdr:colOff>
                    <xdr:row>152</xdr:row>
                    <xdr:rowOff>85725</xdr:rowOff>
                  </from>
                  <to>
                    <xdr:col>10</xdr:col>
                    <xdr:colOff>295275</xdr:colOff>
                    <xdr:row>154</xdr:row>
                    <xdr:rowOff>28575</xdr:rowOff>
                  </to>
                </anchor>
              </controlPr>
            </control>
          </mc:Choice>
        </mc:AlternateContent>
        <mc:AlternateContent xmlns:mc="http://schemas.openxmlformats.org/markup-compatibility/2006">
          <mc:Choice Requires="x14">
            <control shapeId="1056" r:id="rId10" name="Spinner 32">
              <controlPr defaultSize="0" autoPict="0">
                <anchor moveWithCells="1" sizeWithCells="1">
                  <from>
                    <xdr:col>9</xdr:col>
                    <xdr:colOff>38100</xdr:colOff>
                    <xdr:row>299</xdr:row>
                    <xdr:rowOff>85725</xdr:rowOff>
                  </from>
                  <to>
                    <xdr:col>9</xdr:col>
                    <xdr:colOff>295275</xdr:colOff>
                    <xdr:row>301</xdr:row>
                    <xdr:rowOff>28575</xdr:rowOff>
                  </to>
                </anchor>
              </controlPr>
            </control>
          </mc:Choice>
        </mc:AlternateContent>
        <mc:AlternateContent xmlns:mc="http://schemas.openxmlformats.org/markup-compatibility/2006">
          <mc:Choice Requires="x14">
            <control shapeId="1057" r:id="rId11" name="Spinner 33">
              <controlPr defaultSize="0" autoPict="0">
                <anchor moveWithCells="1" sizeWithCells="1">
                  <from>
                    <xdr:col>8</xdr:col>
                    <xdr:colOff>38100</xdr:colOff>
                    <xdr:row>323</xdr:row>
                    <xdr:rowOff>180975</xdr:rowOff>
                  </from>
                  <to>
                    <xdr:col>8</xdr:col>
                    <xdr:colOff>295275</xdr:colOff>
                    <xdr:row>325</xdr:row>
                    <xdr:rowOff>66675</xdr:rowOff>
                  </to>
                </anchor>
              </controlPr>
            </control>
          </mc:Choice>
        </mc:AlternateContent>
        <mc:AlternateContent xmlns:mc="http://schemas.openxmlformats.org/markup-compatibility/2006">
          <mc:Choice Requires="x14">
            <control shapeId="1059" r:id="rId12" name="Spinner 35">
              <controlPr defaultSize="0" autoPict="0">
                <anchor moveWithCells="1" sizeWithCells="1">
                  <from>
                    <xdr:col>10</xdr:col>
                    <xdr:colOff>47625</xdr:colOff>
                    <xdr:row>150</xdr:row>
                    <xdr:rowOff>104775</xdr:rowOff>
                  </from>
                  <to>
                    <xdr:col>10</xdr:col>
                    <xdr:colOff>295275</xdr:colOff>
                    <xdr:row>152</xdr:row>
                    <xdr:rowOff>38100</xdr:rowOff>
                  </to>
                </anchor>
              </controlPr>
            </control>
          </mc:Choice>
        </mc:AlternateContent>
        <mc:AlternateContent xmlns:mc="http://schemas.openxmlformats.org/markup-compatibility/2006">
          <mc:Choice Requires="x14">
            <control shapeId="1076" r:id="rId13" name="Spinner 52">
              <controlPr defaultSize="0" autoPict="0">
                <anchor moveWithCells="1" sizeWithCells="1">
                  <from>
                    <xdr:col>8</xdr:col>
                    <xdr:colOff>38100</xdr:colOff>
                    <xdr:row>331</xdr:row>
                    <xdr:rowOff>180975</xdr:rowOff>
                  </from>
                  <to>
                    <xdr:col>8</xdr:col>
                    <xdr:colOff>295275</xdr:colOff>
                    <xdr:row>333</xdr:row>
                    <xdr:rowOff>47625</xdr:rowOff>
                  </to>
                </anchor>
              </controlPr>
            </control>
          </mc:Choice>
        </mc:AlternateContent>
        <mc:AlternateContent xmlns:mc="http://schemas.openxmlformats.org/markup-compatibility/2006">
          <mc:Choice Requires="x14">
            <control shapeId="1079" r:id="rId14" name="Spinner 55">
              <controlPr defaultSize="0" autoPict="0">
                <anchor moveWithCells="1" sizeWithCells="1">
                  <from>
                    <xdr:col>8</xdr:col>
                    <xdr:colOff>38100</xdr:colOff>
                    <xdr:row>333</xdr:row>
                    <xdr:rowOff>161925</xdr:rowOff>
                  </from>
                  <to>
                    <xdr:col>8</xdr:col>
                    <xdr:colOff>295275</xdr:colOff>
                    <xdr:row>335</xdr:row>
                    <xdr:rowOff>47625</xdr:rowOff>
                  </to>
                </anchor>
              </controlPr>
            </control>
          </mc:Choice>
        </mc:AlternateContent>
        <mc:AlternateContent xmlns:mc="http://schemas.openxmlformats.org/markup-compatibility/2006">
          <mc:Choice Requires="x14">
            <control shapeId="1080" r:id="rId15" name="Spinner 56">
              <controlPr defaultSize="0" autoPict="0">
                <anchor moveWithCells="1" sizeWithCells="1">
                  <from>
                    <xdr:col>11</xdr:col>
                    <xdr:colOff>38100</xdr:colOff>
                    <xdr:row>261</xdr:row>
                    <xdr:rowOff>85725</xdr:rowOff>
                  </from>
                  <to>
                    <xdr:col>11</xdr:col>
                    <xdr:colOff>295275</xdr:colOff>
                    <xdr:row>263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0F1B6-86F4-4265-BACD-B8211EF2B8A2}">
  <sheetPr codeName="Sheet9"/>
  <dimension ref="A1:V393"/>
  <sheetViews>
    <sheetView zoomScale="85" zoomScaleNormal="85" workbookViewId="0">
      <pane xSplit="4" ySplit="4" topLeftCell="L5" activePane="bottomRight" state="frozen"/>
      <selection activeCell="G80" sqref="G80"/>
      <selection pane="topRight" activeCell="G80" sqref="G80"/>
      <selection pane="bottomLeft" activeCell="G80" sqref="G80"/>
      <selection pane="bottomRight" activeCell="D12" sqref="D12"/>
    </sheetView>
  </sheetViews>
  <sheetFormatPr defaultColWidth="8.85546875" defaultRowHeight="12.75"/>
  <cols>
    <col min="1" max="2" width="8.85546875" style="1"/>
    <col min="3" max="3" width="8.85546875" style="48"/>
    <col min="4" max="4" width="25.85546875" style="1" customWidth="1"/>
    <col min="5" max="6" width="14.85546875" style="48" customWidth="1"/>
    <col min="7" max="11" width="14.85546875" style="1" customWidth="1"/>
    <col min="12" max="12" width="14.85546875" style="48" customWidth="1"/>
    <col min="13" max="22" width="14.85546875" style="1" customWidth="1"/>
    <col min="23" max="16384" width="8.85546875" style="1"/>
  </cols>
  <sheetData>
    <row r="1" spans="1:22" s="48" customFormat="1" ht="15.75">
      <c r="A1" s="58" t="s">
        <v>1005</v>
      </c>
      <c r="E1" s="511"/>
      <c r="F1" s="511"/>
      <c r="G1" s="511"/>
      <c r="H1" s="511"/>
      <c r="I1" s="511"/>
      <c r="J1" s="511"/>
      <c r="K1" s="511"/>
      <c r="L1" s="511"/>
      <c r="M1" s="511"/>
      <c r="N1" s="511"/>
      <c r="O1" s="511"/>
      <c r="P1" s="511"/>
      <c r="Q1" s="511"/>
      <c r="R1" s="511"/>
      <c r="S1" s="511"/>
      <c r="T1" s="511"/>
      <c r="U1" s="511"/>
      <c r="V1" s="511"/>
    </row>
    <row r="2" spans="1:22" s="48" customFormat="1">
      <c r="A2" s="512"/>
    </row>
    <row r="3" spans="1:22">
      <c r="E3" s="520" t="s">
        <v>1173</v>
      </c>
      <c r="F3" s="278"/>
      <c r="G3" s="278"/>
      <c r="H3" s="278"/>
      <c r="I3" s="278"/>
      <c r="J3" s="278"/>
      <c r="K3" s="278"/>
      <c r="L3" s="49" t="s">
        <v>1185</v>
      </c>
    </row>
    <row r="4" spans="1:22" s="15" customFormat="1" ht="51">
      <c r="A4" s="15" t="s">
        <v>788</v>
      </c>
      <c r="B4" s="340" t="s">
        <v>1077</v>
      </c>
      <c r="C4" s="340" t="s">
        <v>1076</v>
      </c>
      <c r="D4" s="15" t="s">
        <v>789</v>
      </c>
      <c r="E4" s="309" t="s">
        <v>1049</v>
      </c>
      <c r="F4" s="309" t="s">
        <v>1050</v>
      </c>
      <c r="G4" s="15" t="s">
        <v>795</v>
      </c>
      <c r="H4" s="15" t="s">
        <v>796</v>
      </c>
      <c r="I4" s="15" t="s">
        <v>797</v>
      </c>
      <c r="J4" s="15" t="s">
        <v>798</v>
      </c>
      <c r="K4" s="15" t="s">
        <v>799</v>
      </c>
      <c r="L4" s="510" t="s">
        <v>1163</v>
      </c>
      <c r="M4" s="510" t="s">
        <v>1164</v>
      </c>
      <c r="N4" s="510" t="s">
        <v>1165</v>
      </c>
      <c r="O4" s="15" t="s">
        <v>1166</v>
      </c>
      <c r="P4" s="15" t="s">
        <v>1167</v>
      </c>
      <c r="Q4" s="15" t="s">
        <v>1168</v>
      </c>
      <c r="R4" s="15" t="s">
        <v>1169</v>
      </c>
      <c r="S4" s="15" t="s">
        <v>1170</v>
      </c>
      <c r="T4" s="569" t="s">
        <v>22</v>
      </c>
      <c r="U4" s="569" t="s">
        <v>1189</v>
      </c>
      <c r="V4" s="15" t="s">
        <v>1171</v>
      </c>
    </row>
    <row r="5" spans="1:22">
      <c r="A5" s="1" t="s">
        <v>24</v>
      </c>
      <c r="B5" s="1" t="s">
        <v>0</v>
      </c>
      <c r="C5" s="48" t="s">
        <v>1080</v>
      </c>
      <c r="D5" s="1" t="s">
        <v>25</v>
      </c>
      <c r="E5" s="14">
        <v>15.814147499999999</v>
      </c>
      <c r="F5" s="14">
        <v>17.751394999999999</v>
      </c>
      <c r="G5" s="14">
        <v>18.303635</v>
      </c>
      <c r="H5" s="14">
        <v>17.432514000000001</v>
      </c>
      <c r="I5" s="14">
        <v>18.720009999999998</v>
      </c>
      <c r="J5" s="14">
        <v>18.266014999999999</v>
      </c>
      <c r="K5" s="14">
        <v>18.671143587270976</v>
      </c>
      <c r="L5" s="14">
        <v>7.4684574349083901</v>
      </c>
      <c r="M5" s="14">
        <v>0.57432873379460969</v>
      </c>
      <c r="N5" s="14">
        <v>-4.7049396365817801E-7</v>
      </c>
      <c r="O5" s="14">
        <v>8.0427856982090358</v>
      </c>
      <c r="P5" s="14">
        <v>-5.0399417610398958</v>
      </c>
      <c r="Q5" s="14">
        <v>3.00284393716914</v>
      </c>
      <c r="R5" s="14">
        <v>-0.63263748885277493</v>
      </c>
      <c r="S5" s="14">
        <v>0</v>
      </c>
      <c r="T5" s="14">
        <v>1.7375689594635901</v>
      </c>
      <c r="U5" s="36">
        <v>6.7775107205034857</v>
      </c>
      <c r="V5" s="14">
        <v>1.607251287503821</v>
      </c>
    </row>
    <row r="6" spans="1:22">
      <c r="A6" s="1" t="s">
        <v>26</v>
      </c>
      <c r="B6" s="1" t="s">
        <v>0</v>
      </c>
      <c r="C6" s="48" t="s">
        <v>1078</v>
      </c>
      <c r="D6" s="1" t="s">
        <v>27</v>
      </c>
      <c r="E6" s="14">
        <v>24.057745000000001</v>
      </c>
      <c r="F6" s="14">
        <v>24.721285000000002</v>
      </c>
      <c r="G6" s="14">
        <v>25.315362</v>
      </c>
      <c r="H6" s="14">
        <v>27.109386000000004</v>
      </c>
      <c r="I6" s="14">
        <v>26.768168500000002</v>
      </c>
      <c r="J6" s="14">
        <v>27.68787</v>
      </c>
      <c r="K6" s="14">
        <v>28.301969334619098</v>
      </c>
      <c r="L6" s="14">
        <v>11.32078773384764</v>
      </c>
      <c r="M6" s="14">
        <v>1.3241908544740724</v>
      </c>
      <c r="N6" s="14">
        <v>0.13219759729126204</v>
      </c>
      <c r="O6" s="14">
        <v>12.777176185612973</v>
      </c>
      <c r="P6" s="14">
        <v>-7.293473200396539</v>
      </c>
      <c r="Q6" s="14">
        <v>5.4837029852164338</v>
      </c>
      <c r="R6" s="14">
        <v>-0.94464968962217988</v>
      </c>
      <c r="S6" s="14">
        <v>0</v>
      </c>
      <c r="T6" s="14">
        <v>3.5944036059720741</v>
      </c>
      <c r="U6" s="36">
        <v>10.887876806368613</v>
      </c>
      <c r="V6" s="14">
        <v>3.3248233355241688</v>
      </c>
    </row>
    <row r="7" spans="1:22">
      <c r="A7" s="1" t="s">
        <v>28</v>
      </c>
      <c r="B7" s="1" t="s">
        <v>0</v>
      </c>
      <c r="C7" s="48" t="s">
        <v>1081</v>
      </c>
      <c r="D7" s="1" t="s">
        <v>29</v>
      </c>
      <c r="E7" s="14">
        <v>29.163327499999998</v>
      </c>
      <c r="F7" s="14">
        <v>28.974644999999999</v>
      </c>
      <c r="G7" s="14">
        <v>30.613958</v>
      </c>
      <c r="H7" s="14">
        <v>30.159897000000004</v>
      </c>
      <c r="I7" s="14">
        <v>29.102332999999998</v>
      </c>
      <c r="J7" s="14">
        <v>29.621704000000001</v>
      </c>
      <c r="K7" s="14">
        <v>30.278694541947768</v>
      </c>
      <c r="L7" s="14">
        <v>12.111477816779107</v>
      </c>
      <c r="M7" s="14">
        <v>1.1840611307488442</v>
      </c>
      <c r="N7" s="14">
        <v>5.1323325227282689E-2</v>
      </c>
      <c r="O7" s="14">
        <v>13.346862272755235</v>
      </c>
      <c r="P7" s="14">
        <v>-9.1227305423093625</v>
      </c>
      <c r="Q7" s="14">
        <v>4.2241317304458725</v>
      </c>
      <c r="R7" s="14">
        <v>-0.52786969781942616</v>
      </c>
      <c r="S7" s="14">
        <v>0</v>
      </c>
      <c r="T7" s="14">
        <v>3.1683923348070202</v>
      </c>
      <c r="U7" s="36">
        <v>12.291122877116383</v>
      </c>
      <c r="V7" s="14">
        <v>2.9307629096964938</v>
      </c>
    </row>
    <row r="8" spans="1:22">
      <c r="A8" s="1" t="s">
        <v>30</v>
      </c>
      <c r="B8" s="1" t="s">
        <v>0</v>
      </c>
      <c r="C8" s="48" t="s">
        <v>1080</v>
      </c>
      <c r="D8" s="1" t="s">
        <v>31</v>
      </c>
      <c r="E8" s="14">
        <v>30.435662499999999</v>
      </c>
      <c r="F8" s="14">
        <v>31.796119999999998</v>
      </c>
      <c r="G8" s="14">
        <v>31.661885999999999</v>
      </c>
      <c r="H8" s="14">
        <v>37.274541999999997</v>
      </c>
      <c r="I8" s="14">
        <v>33.924922000000002</v>
      </c>
      <c r="J8" s="14">
        <v>36.759909999999998</v>
      </c>
      <c r="K8" s="14">
        <v>37.575221407907428</v>
      </c>
      <c r="L8" s="14">
        <v>15.030088563162971</v>
      </c>
      <c r="M8" s="14">
        <v>1.4470952029491311</v>
      </c>
      <c r="N8" s="14">
        <v>0.12851246164814284</v>
      </c>
      <c r="O8" s="14">
        <v>16.605696227760244</v>
      </c>
      <c r="P8" s="14">
        <v>-8.8914184259186868</v>
      </c>
      <c r="Q8" s="14">
        <v>7.7142778018415576</v>
      </c>
      <c r="R8" s="14">
        <v>-2.0535024290827142</v>
      </c>
      <c r="S8" s="14">
        <v>0</v>
      </c>
      <c r="T8" s="14">
        <v>3.6072729436761293</v>
      </c>
      <c r="U8" s="36">
        <v>12.498691369594816</v>
      </c>
      <c r="V8" s="14">
        <v>3.3367274729004199</v>
      </c>
    </row>
    <row r="9" spans="1:22">
      <c r="A9" s="1" t="s">
        <v>32</v>
      </c>
      <c r="B9" s="1" t="s">
        <v>0</v>
      </c>
      <c r="C9" s="48" t="s">
        <v>1081</v>
      </c>
      <c r="D9" s="1" t="s">
        <v>33</v>
      </c>
      <c r="E9" s="14">
        <v>30.944602499999998</v>
      </c>
      <c r="F9" s="14">
        <v>32.56644</v>
      </c>
      <c r="G9" s="14">
        <v>33.893718999999997</v>
      </c>
      <c r="H9" s="14">
        <v>34.772283999999999</v>
      </c>
      <c r="I9" s="14">
        <v>35.636554500000003</v>
      </c>
      <c r="J9" s="14">
        <v>37.538490000000003</v>
      </c>
      <c r="K9" s="14">
        <v>38.371069816779183</v>
      </c>
      <c r="L9" s="14">
        <v>15.348427926711674</v>
      </c>
      <c r="M9" s="14">
        <v>0.82909696818529111</v>
      </c>
      <c r="N9" s="14">
        <v>6.4872382224299807E-2</v>
      </c>
      <c r="O9" s="14">
        <v>16.242397277121267</v>
      </c>
      <c r="P9" s="14">
        <v>-9.6221250642308114</v>
      </c>
      <c r="Q9" s="14">
        <v>6.6202722128904554</v>
      </c>
      <c r="R9" s="14">
        <v>-1.40005046086545</v>
      </c>
      <c r="S9" s="14">
        <v>0</v>
      </c>
      <c r="T9" s="14">
        <v>3.8201712911595553</v>
      </c>
      <c r="U9" s="36">
        <v>13.442296355390367</v>
      </c>
      <c r="V9" s="14">
        <v>3.5336584443225889</v>
      </c>
    </row>
    <row r="10" spans="1:22">
      <c r="A10" s="1" t="s">
        <v>34</v>
      </c>
      <c r="B10" s="1" t="s">
        <v>0</v>
      </c>
      <c r="C10" s="48" t="s">
        <v>1080</v>
      </c>
      <c r="D10" s="1" t="s">
        <v>35</v>
      </c>
      <c r="E10" s="14">
        <v>41.742014999999995</v>
      </c>
      <c r="F10" s="14">
        <v>45.006664999999998</v>
      </c>
      <c r="G10" s="14">
        <v>45.326360999999999</v>
      </c>
      <c r="H10" s="14">
        <v>47.285848999999999</v>
      </c>
      <c r="I10" s="14">
        <v>49.84969199999999</v>
      </c>
      <c r="J10" s="14">
        <v>48.831212499999999</v>
      </c>
      <c r="K10" s="14">
        <v>49.914257714562623</v>
      </c>
      <c r="L10" s="14">
        <v>19.965703085825051</v>
      </c>
      <c r="M10" s="14">
        <v>1.2908618948203994</v>
      </c>
      <c r="N10" s="14">
        <v>0.11833909349977839</v>
      </c>
      <c r="O10" s="14">
        <v>21.374904074145228</v>
      </c>
      <c r="P10" s="14">
        <v>-15.848366067343107</v>
      </c>
      <c r="Q10" s="14">
        <v>5.5265380068021202</v>
      </c>
      <c r="R10" s="14">
        <v>-1.3485423635882057</v>
      </c>
      <c r="S10" s="14">
        <v>0</v>
      </c>
      <c r="T10" s="14">
        <v>2.8294532796257088</v>
      </c>
      <c r="U10" s="36">
        <v>18.677819346968818</v>
      </c>
      <c r="V10" s="14">
        <v>2.6172442836537808</v>
      </c>
    </row>
    <row r="11" spans="1:22">
      <c r="A11" s="1" t="s">
        <v>36</v>
      </c>
      <c r="B11" s="1" t="s">
        <v>1</v>
      </c>
      <c r="C11" s="48" t="s">
        <v>1079</v>
      </c>
      <c r="D11" s="1" t="s">
        <v>37</v>
      </c>
      <c r="E11" s="14" t="s">
        <v>908</v>
      </c>
      <c r="F11" s="14" t="s">
        <v>908</v>
      </c>
      <c r="G11" s="14" t="s">
        <v>908</v>
      </c>
      <c r="H11" s="14" t="s">
        <v>908</v>
      </c>
      <c r="I11" s="14" t="s">
        <v>908</v>
      </c>
      <c r="J11" s="14" t="s">
        <v>908</v>
      </c>
      <c r="K11" s="14" t="s">
        <v>908</v>
      </c>
      <c r="L11" s="14">
        <v>4.7615915525554486</v>
      </c>
      <c r="M11" s="14">
        <v>0.22925563675572069</v>
      </c>
      <c r="N11" s="14">
        <v>1.4954101031685086E-2</v>
      </c>
      <c r="O11" s="14">
        <v>5.0058012903428537</v>
      </c>
      <c r="P11" s="14">
        <v>6.033348361978665</v>
      </c>
      <c r="Q11" s="14">
        <v>11.03914965232152</v>
      </c>
      <c r="R11" s="14">
        <v>0</v>
      </c>
      <c r="S11" s="14">
        <v>0</v>
      </c>
      <c r="T11" s="14">
        <v>10.724742660659555</v>
      </c>
      <c r="U11" s="36">
        <v>4.6913942986808896</v>
      </c>
      <c r="V11" s="14">
        <v>9.9203869611100881</v>
      </c>
    </row>
    <row r="12" spans="1:22">
      <c r="A12" s="1" t="s">
        <v>38</v>
      </c>
      <c r="B12" s="1" t="s">
        <v>0</v>
      </c>
      <c r="C12" s="48" t="s">
        <v>1080</v>
      </c>
      <c r="D12" s="1" t="s">
        <v>39</v>
      </c>
      <c r="E12" s="14">
        <v>43.9607125</v>
      </c>
      <c r="F12" s="14">
        <v>49.063674999999996</v>
      </c>
      <c r="G12" s="14">
        <v>49.309348</v>
      </c>
      <c r="H12" s="14">
        <v>54.146204000000004</v>
      </c>
      <c r="I12" s="14">
        <v>51.788882999999991</v>
      </c>
      <c r="J12" s="14">
        <v>53.840422500000003</v>
      </c>
      <c r="K12" s="14">
        <v>55.034568804242987</v>
      </c>
      <c r="L12" s="14">
        <v>22.013827521697195</v>
      </c>
      <c r="M12" s="14">
        <v>1.5540250738952048</v>
      </c>
      <c r="N12" s="14">
        <v>0.17521540999318502</v>
      </c>
      <c r="O12" s="14">
        <v>23.743068005585585</v>
      </c>
      <c r="P12" s="14">
        <v>-16.321394103019763</v>
      </c>
      <c r="Q12" s="14">
        <v>7.4216739025658214</v>
      </c>
      <c r="R12" s="14">
        <v>-1.7526933916792282</v>
      </c>
      <c r="S12" s="14">
        <v>0</v>
      </c>
      <c r="T12" s="14">
        <v>3.9162871192073649</v>
      </c>
      <c r="U12" s="36">
        <v>20.237681222227128</v>
      </c>
      <c r="V12" s="14">
        <v>3.6225655852668126</v>
      </c>
    </row>
    <row r="13" spans="1:22">
      <c r="A13" s="1" t="s">
        <v>40</v>
      </c>
      <c r="B13" s="1" t="s">
        <v>0</v>
      </c>
      <c r="C13" s="48" t="s">
        <v>1082</v>
      </c>
      <c r="D13" s="1" t="s">
        <v>41</v>
      </c>
      <c r="E13" s="14">
        <v>22.024694999999998</v>
      </c>
      <c r="F13" s="14">
        <v>22.660702499999996</v>
      </c>
      <c r="G13" s="14">
        <v>21.928706999999996</v>
      </c>
      <c r="H13" s="14">
        <v>24.080763000000001</v>
      </c>
      <c r="I13" s="14">
        <v>19.801096000000005</v>
      </c>
      <c r="J13" s="14">
        <v>23.0720025</v>
      </c>
      <c r="K13" s="14">
        <v>23.583724831243742</v>
      </c>
      <c r="L13" s="14">
        <v>9.4334899324974977</v>
      </c>
      <c r="M13" s="14">
        <v>0.97033809025328654</v>
      </c>
      <c r="N13" s="14">
        <v>9.8406187871562051E-2</v>
      </c>
      <c r="O13" s="14">
        <v>10.502234210622346</v>
      </c>
      <c r="P13" s="14">
        <v>-7.0747351796621292</v>
      </c>
      <c r="Q13" s="14">
        <v>3.4274990309602167</v>
      </c>
      <c r="R13" s="14">
        <v>-0.66230333856515577</v>
      </c>
      <c r="S13" s="14">
        <v>0</v>
      </c>
      <c r="T13" s="14">
        <v>2.1028923538299051</v>
      </c>
      <c r="U13" s="36">
        <v>9.1776275334920339</v>
      </c>
      <c r="V13" s="14">
        <v>1.9451754272926622</v>
      </c>
    </row>
    <row r="14" spans="1:22">
      <c r="A14" s="1" t="s">
        <v>42</v>
      </c>
      <c r="B14" s="1" t="s">
        <v>3</v>
      </c>
      <c r="C14" s="48" t="s">
        <v>913</v>
      </c>
      <c r="D14" s="1" t="s">
        <v>43</v>
      </c>
      <c r="E14" s="14">
        <v>47.630193333333338</v>
      </c>
      <c r="F14" s="14">
        <v>58.676063333333339</v>
      </c>
      <c r="G14" s="14">
        <v>50.607267</v>
      </c>
      <c r="H14" s="14">
        <v>60.92983199999999</v>
      </c>
      <c r="I14" s="14">
        <v>55.903242666666664</v>
      </c>
      <c r="J14" s="14">
        <v>60.901892187499996</v>
      </c>
      <c r="K14" s="14">
        <v>62.25265739513155</v>
      </c>
      <c r="L14" s="14">
        <v>18.675797218539465</v>
      </c>
      <c r="M14" s="14">
        <v>1.0479742471527254</v>
      </c>
      <c r="N14" s="14">
        <v>0.12990202347781074</v>
      </c>
      <c r="O14" s="14">
        <v>19.853673489170003</v>
      </c>
      <c r="P14" s="14">
        <v>38.187300012066984</v>
      </c>
      <c r="Q14" s="14">
        <v>58.040973501236991</v>
      </c>
      <c r="R14" s="14">
        <v>0</v>
      </c>
      <c r="S14" s="14">
        <v>0</v>
      </c>
      <c r="T14" s="14">
        <v>56.732884776905152</v>
      </c>
      <c r="U14" s="36">
        <v>18.545584764838168</v>
      </c>
      <c r="V14" s="14">
        <v>52.477918418637266</v>
      </c>
    </row>
    <row r="15" spans="1:22">
      <c r="A15" s="1" t="s">
        <v>44</v>
      </c>
      <c r="B15" s="1" t="s">
        <v>3</v>
      </c>
      <c r="C15" s="48" t="s">
        <v>913</v>
      </c>
      <c r="D15" s="1" t="s">
        <v>45</v>
      </c>
      <c r="E15" s="14">
        <v>103.86299333333334</v>
      </c>
      <c r="F15" s="14">
        <v>103.40598666666666</v>
      </c>
      <c r="G15" s="14">
        <v>104.84706</v>
      </c>
      <c r="H15" s="14">
        <v>107.82833799999999</v>
      </c>
      <c r="I15" s="14">
        <v>111.23265766666668</v>
      </c>
      <c r="J15" s="14">
        <v>116.26484062499999</v>
      </c>
      <c r="K15" s="14">
        <v>118.84352079315255</v>
      </c>
      <c r="L15" s="14">
        <v>35.653056237945762</v>
      </c>
      <c r="M15" s="14">
        <v>1.6788321749052755</v>
      </c>
      <c r="N15" s="14">
        <v>0.2583041546167546</v>
      </c>
      <c r="O15" s="14">
        <v>37.590192567467788</v>
      </c>
      <c r="P15" s="14">
        <v>19.400885447852243</v>
      </c>
      <c r="Q15" s="14">
        <v>56.991078015320028</v>
      </c>
      <c r="R15" s="14">
        <v>0</v>
      </c>
      <c r="S15" s="14">
        <v>0</v>
      </c>
      <c r="T15" s="14">
        <v>57.747625203774831</v>
      </c>
      <c r="U15" s="36">
        <v>38.346739755922584</v>
      </c>
      <c r="V15" s="14">
        <v>53.416553313491718</v>
      </c>
    </row>
    <row r="16" spans="1:22">
      <c r="A16" s="1" t="s">
        <v>46</v>
      </c>
      <c r="B16" s="1" t="s">
        <v>5</v>
      </c>
      <c r="C16" s="48" t="s">
        <v>1083</v>
      </c>
      <c r="D16" s="1" t="s">
        <v>47</v>
      </c>
      <c r="E16" s="14">
        <v>49.755761224489795</v>
      </c>
      <c r="F16" s="14">
        <v>49.919787755102035</v>
      </c>
      <c r="G16" s="14">
        <v>50.648037000000002</v>
      </c>
      <c r="H16" s="14">
        <v>51.897033</v>
      </c>
      <c r="I16" s="14">
        <v>44.105130346938779</v>
      </c>
      <c r="J16" s="14">
        <v>45.497961224489799</v>
      </c>
      <c r="K16" s="14">
        <v>46.507077047212334</v>
      </c>
      <c r="L16" s="14">
        <v>22.788467753134043</v>
      </c>
      <c r="M16" s="14">
        <v>2.4252786343184067</v>
      </c>
      <c r="N16" s="14">
        <v>0.13999203345857081</v>
      </c>
      <c r="O16" s="14">
        <v>25.353738420911021</v>
      </c>
      <c r="P16" s="14">
        <v>32.187014908774195</v>
      </c>
      <c r="Q16" s="14">
        <v>57.540753329685216</v>
      </c>
      <c r="R16" s="14">
        <v>0</v>
      </c>
      <c r="S16" s="14">
        <v>0</v>
      </c>
      <c r="T16" s="14">
        <v>55.981480806140674</v>
      </c>
      <c r="U16" s="36">
        <v>23.794465897366479</v>
      </c>
      <c r="V16" s="14">
        <v>51.782869745680124</v>
      </c>
    </row>
    <row r="17" spans="1:22">
      <c r="A17" s="1" t="s">
        <v>48</v>
      </c>
      <c r="B17" s="1" t="s">
        <v>0</v>
      </c>
      <c r="C17" s="48" t="s">
        <v>1078</v>
      </c>
      <c r="D17" s="1" t="s">
        <v>49</v>
      </c>
      <c r="E17" s="14">
        <v>22.369509999999998</v>
      </c>
      <c r="F17" s="14">
        <v>23.149065</v>
      </c>
      <c r="G17" s="14">
        <v>21.907806000000001</v>
      </c>
      <c r="H17" s="14">
        <v>22.513473000000001</v>
      </c>
      <c r="I17" s="14">
        <v>20.295609499999994</v>
      </c>
      <c r="J17" s="14">
        <v>20.719047499999999</v>
      </c>
      <c r="K17" s="14">
        <v>21.178582786885247</v>
      </c>
      <c r="L17" s="14">
        <v>8.4714331147540989</v>
      </c>
      <c r="M17" s="14">
        <v>0.53809786730090503</v>
      </c>
      <c r="N17" s="14">
        <v>2.5939727044368473E-2</v>
      </c>
      <c r="O17" s="14">
        <v>9.0354707090993731</v>
      </c>
      <c r="P17" s="14">
        <v>-5.0843604458736573</v>
      </c>
      <c r="Q17" s="14">
        <v>3.9511102632257158</v>
      </c>
      <c r="R17" s="14">
        <v>-0.43701352551511596</v>
      </c>
      <c r="S17" s="14">
        <v>0</v>
      </c>
      <c r="T17" s="14">
        <v>3.0770832121954839</v>
      </c>
      <c r="U17" s="36">
        <v>8.1614436580691407</v>
      </c>
      <c r="V17" s="14">
        <v>2.8463019712808229</v>
      </c>
    </row>
    <row r="18" spans="1:22">
      <c r="A18" s="1" t="s">
        <v>50</v>
      </c>
      <c r="B18" s="1" t="s">
        <v>0</v>
      </c>
      <c r="C18" s="48" t="s">
        <v>1082</v>
      </c>
      <c r="D18" s="1" t="s">
        <v>51</v>
      </c>
      <c r="E18" s="14">
        <v>69.421287499999991</v>
      </c>
      <c r="F18" s="14">
        <v>73.630732499999993</v>
      </c>
      <c r="G18" s="14">
        <v>76.554061000000004</v>
      </c>
      <c r="H18" s="14">
        <v>91.872476000000006</v>
      </c>
      <c r="I18" s="14">
        <v>77.234448999999998</v>
      </c>
      <c r="J18" s="14">
        <v>80.031794999999988</v>
      </c>
      <c r="K18" s="14">
        <v>81.806849276759877</v>
      </c>
      <c r="L18" s="14">
        <v>32.722739710703955</v>
      </c>
      <c r="M18" s="14">
        <v>1.5084969135863082</v>
      </c>
      <c r="N18" s="14">
        <v>6.4662571062146526E-2</v>
      </c>
      <c r="O18" s="14">
        <v>34.295899195352405</v>
      </c>
      <c r="P18" s="14">
        <v>-25.240117393535201</v>
      </c>
      <c r="Q18" s="14">
        <v>9.0557818018172043</v>
      </c>
      <c r="R18" s="14">
        <v>-1.7248805354393686</v>
      </c>
      <c r="S18" s="14">
        <v>0</v>
      </c>
      <c r="T18" s="14">
        <v>5.6060207309384671</v>
      </c>
      <c r="U18" s="36">
        <v>30.846138124473669</v>
      </c>
      <c r="V18" s="14">
        <v>5.185569176118082</v>
      </c>
    </row>
    <row r="19" spans="1:22">
      <c r="A19" s="1" t="s">
        <v>52</v>
      </c>
      <c r="B19" s="1" t="s">
        <v>0</v>
      </c>
      <c r="C19" s="48" t="s">
        <v>1080</v>
      </c>
      <c r="D19" s="1" t="s">
        <v>53</v>
      </c>
      <c r="E19" s="14">
        <v>67.038865000000001</v>
      </c>
      <c r="F19" s="14">
        <v>70.424937499999999</v>
      </c>
      <c r="G19" s="14">
        <v>72.951395000000005</v>
      </c>
      <c r="H19" s="14">
        <v>73.612621000000004</v>
      </c>
      <c r="I19" s="14">
        <v>69.852915999999993</v>
      </c>
      <c r="J19" s="14">
        <v>72.176772499999998</v>
      </c>
      <c r="K19" s="14">
        <v>73.777607377049179</v>
      </c>
      <c r="L19" s="14">
        <v>29.511042950819675</v>
      </c>
      <c r="M19" s="14">
        <v>0.83707021704077456</v>
      </c>
      <c r="N19" s="14">
        <v>0.17384396380755254</v>
      </c>
      <c r="O19" s="14">
        <v>30.521957131668003</v>
      </c>
      <c r="P19" s="14">
        <v>-26.949330571346579</v>
      </c>
      <c r="Q19" s="14">
        <v>3.5726265603214244</v>
      </c>
      <c r="R19" s="14">
        <v>-0.28577312795956633</v>
      </c>
      <c r="S19" s="14">
        <v>0</v>
      </c>
      <c r="T19" s="14">
        <v>3.0010803044022918</v>
      </c>
      <c r="U19" s="36">
        <v>29.950410875748872</v>
      </c>
      <c r="V19" s="14">
        <v>2.7759992815721199</v>
      </c>
    </row>
    <row r="20" spans="1:22">
      <c r="A20" s="1" t="s">
        <v>54</v>
      </c>
      <c r="B20" s="1" t="s">
        <v>0</v>
      </c>
      <c r="C20" s="48" t="s">
        <v>1081</v>
      </c>
      <c r="D20" s="1" t="s">
        <v>55</v>
      </c>
      <c r="E20" s="14">
        <v>39.355874999999997</v>
      </c>
      <c r="F20" s="14">
        <v>53.738237499999997</v>
      </c>
      <c r="G20" s="14">
        <v>46.438068000000001</v>
      </c>
      <c r="H20" s="14">
        <v>51.159497000000002</v>
      </c>
      <c r="I20" s="14">
        <v>38.975217999999991</v>
      </c>
      <c r="J20" s="14">
        <v>42.034302500000003</v>
      </c>
      <c r="K20" s="14">
        <v>42.966596576663441</v>
      </c>
      <c r="L20" s="14">
        <v>17.186638630665378</v>
      </c>
      <c r="M20" s="14">
        <v>1.0774658184839159</v>
      </c>
      <c r="N20" s="14">
        <v>0.11072319521885733</v>
      </c>
      <c r="O20" s="14">
        <v>18.37482764436815</v>
      </c>
      <c r="P20" s="14">
        <v>-12.587412687742273</v>
      </c>
      <c r="Q20" s="14">
        <v>5.7874149566258772</v>
      </c>
      <c r="R20" s="14">
        <v>-0.89954512390363206</v>
      </c>
      <c r="S20" s="14">
        <v>0</v>
      </c>
      <c r="T20" s="14">
        <v>3.9883247088186131</v>
      </c>
      <c r="U20" s="36">
        <v>16.575737396560886</v>
      </c>
      <c r="V20" s="14">
        <v>3.6892003556572175</v>
      </c>
    </row>
    <row r="21" spans="1:22">
      <c r="A21" s="1" t="s">
        <v>56</v>
      </c>
      <c r="B21" s="1" t="s">
        <v>6</v>
      </c>
      <c r="C21" s="48" t="s">
        <v>1079</v>
      </c>
      <c r="D21" s="1" t="s">
        <v>57</v>
      </c>
      <c r="E21" s="14">
        <v>59.559846938775515</v>
      </c>
      <c r="F21" s="14">
        <v>60.152279591836731</v>
      </c>
      <c r="G21" s="14">
        <v>61.540094000000003</v>
      </c>
      <c r="H21" s="14">
        <v>62.618001000000007</v>
      </c>
      <c r="I21" s="14">
        <v>63.288913425531909</v>
      </c>
      <c r="J21" s="14">
        <v>65.828712765957448</v>
      </c>
      <c r="K21" s="14">
        <v>67.288751718335902</v>
      </c>
      <c r="L21" s="14">
        <v>32.971488341984589</v>
      </c>
      <c r="M21" s="14">
        <v>2.2418505483027187</v>
      </c>
      <c r="N21" s="14">
        <v>0.26030623853712637</v>
      </c>
      <c r="O21" s="14">
        <v>35.473645128824437</v>
      </c>
      <c r="P21" s="14">
        <v>-9.4081119931065391</v>
      </c>
      <c r="Q21" s="14">
        <v>26.065533135717899</v>
      </c>
      <c r="R21" s="14">
        <v>-0.79793845728457746</v>
      </c>
      <c r="S21" s="14">
        <v>0</v>
      </c>
      <c r="T21" s="14">
        <v>23.29210128968559</v>
      </c>
      <c r="U21" s="36">
        <v>32.700213282792127</v>
      </c>
      <c r="V21" s="14">
        <v>21.54519369295917</v>
      </c>
    </row>
    <row r="22" spans="1:22">
      <c r="A22" s="1" t="s">
        <v>58</v>
      </c>
      <c r="B22" s="1" t="s">
        <v>6</v>
      </c>
      <c r="C22" s="48" t="s">
        <v>1082</v>
      </c>
      <c r="D22" s="1" t="s">
        <v>59</v>
      </c>
      <c r="E22" s="14">
        <v>61.146885714285716</v>
      </c>
      <c r="F22" s="14">
        <v>61.298648979591839</v>
      </c>
      <c r="G22" s="14">
        <v>63.351557</v>
      </c>
      <c r="H22" s="14">
        <v>65.896681999999998</v>
      </c>
      <c r="I22" s="14">
        <v>58.010201448979601</v>
      </c>
      <c r="J22" s="14">
        <v>61.487736734693875</v>
      </c>
      <c r="K22" s="14">
        <v>62.851495601519296</v>
      </c>
      <c r="L22" s="14">
        <v>30.797232844744453</v>
      </c>
      <c r="M22" s="14">
        <v>1.8463622096483079</v>
      </c>
      <c r="N22" s="14">
        <v>0.10479116360643977</v>
      </c>
      <c r="O22" s="14">
        <v>32.748386217999204</v>
      </c>
      <c r="P22" s="14">
        <v>2.4354058767169104</v>
      </c>
      <c r="Q22" s="14">
        <v>35.183792094716118</v>
      </c>
      <c r="R22" s="14">
        <v>0</v>
      </c>
      <c r="S22" s="14">
        <v>0</v>
      </c>
      <c r="T22" s="14">
        <v>31.601244602359202</v>
      </c>
      <c r="U22" s="36">
        <v>29.165838725642292</v>
      </c>
      <c r="V22" s="14">
        <v>29.231151257182262</v>
      </c>
    </row>
    <row r="23" spans="1:22">
      <c r="A23" s="1" t="s">
        <v>60</v>
      </c>
      <c r="B23" s="1" t="s">
        <v>1</v>
      </c>
      <c r="C23" s="48" t="s">
        <v>1082</v>
      </c>
      <c r="D23" s="1" t="s">
        <v>61</v>
      </c>
      <c r="E23" s="14" t="s">
        <v>908</v>
      </c>
      <c r="F23" s="14" t="s">
        <v>908</v>
      </c>
      <c r="G23" s="14" t="s">
        <v>908</v>
      </c>
      <c r="H23" s="14" t="s">
        <v>908</v>
      </c>
      <c r="I23" s="14" t="s">
        <v>908</v>
      </c>
      <c r="J23" s="14" t="s">
        <v>908</v>
      </c>
      <c r="K23" s="14" t="s">
        <v>908</v>
      </c>
      <c r="L23" s="14">
        <v>2.1842153519768575</v>
      </c>
      <c r="M23" s="14">
        <v>0.13525044317483265</v>
      </c>
      <c r="N23" s="14">
        <v>7.4907593775716203E-3</v>
      </c>
      <c r="O23" s="14">
        <v>2.3269565545292616</v>
      </c>
      <c r="P23" s="14">
        <v>3.7759383469363343</v>
      </c>
      <c r="Q23" s="14">
        <v>6.1028949014655964</v>
      </c>
      <c r="R23" s="14">
        <v>0</v>
      </c>
      <c r="S23" s="14">
        <v>0</v>
      </c>
      <c r="T23" s="14">
        <v>5.8424890584583391</v>
      </c>
      <c r="U23" s="36">
        <v>2.0665507115220048</v>
      </c>
      <c r="V23" s="14">
        <v>5.4043023790739637</v>
      </c>
    </row>
    <row r="24" spans="1:22">
      <c r="A24" s="1" t="s">
        <v>62</v>
      </c>
      <c r="B24" s="1" t="s">
        <v>1</v>
      </c>
      <c r="C24" s="48" t="s">
        <v>1080</v>
      </c>
      <c r="D24" s="1" t="s">
        <v>63</v>
      </c>
      <c r="E24" s="14" t="s">
        <v>908</v>
      </c>
      <c r="F24" s="14" t="s">
        <v>908</v>
      </c>
      <c r="G24" s="14" t="s">
        <v>908</v>
      </c>
      <c r="H24" s="14" t="s">
        <v>908</v>
      </c>
      <c r="I24" s="14" t="s">
        <v>908</v>
      </c>
      <c r="J24" s="14" t="s">
        <v>908</v>
      </c>
      <c r="K24" s="14" t="s">
        <v>908</v>
      </c>
      <c r="L24" s="14">
        <v>5.6442965863066545</v>
      </c>
      <c r="M24" s="14">
        <v>0.13855206170077797</v>
      </c>
      <c r="N24" s="14">
        <v>2.1135908729356008E-2</v>
      </c>
      <c r="O24" s="14">
        <v>5.803984556736788</v>
      </c>
      <c r="P24" s="14">
        <v>1.9189122018062057</v>
      </c>
      <c r="Q24" s="14">
        <v>7.7228967585429942</v>
      </c>
      <c r="R24" s="14">
        <v>0</v>
      </c>
      <c r="S24" s="14">
        <v>0</v>
      </c>
      <c r="T24" s="14">
        <v>7.0078663510098211</v>
      </c>
      <c r="U24" s="36">
        <v>5.0889541492036159</v>
      </c>
      <c r="V24" s="14">
        <v>6.4822763746840852</v>
      </c>
    </row>
    <row r="25" spans="1:22">
      <c r="A25" s="1" t="s">
        <v>64</v>
      </c>
      <c r="B25" s="1" t="s">
        <v>3</v>
      </c>
      <c r="C25" s="48" t="s">
        <v>913</v>
      </c>
      <c r="D25" s="1" t="s">
        <v>65</v>
      </c>
      <c r="E25" s="14">
        <v>61.513216666666672</v>
      </c>
      <c r="F25" s="14">
        <v>64.465846666666664</v>
      </c>
      <c r="G25" s="14">
        <v>67.938196000000005</v>
      </c>
      <c r="H25" s="14">
        <v>71.725761000000006</v>
      </c>
      <c r="I25" s="14">
        <v>67.892684999999972</v>
      </c>
      <c r="J25" s="14">
        <v>72.330051562499989</v>
      </c>
      <c r="K25" s="14">
        <v>73.93428607160071</v>
      </c>
      <c r="L25" s="14">
        <v>22.180285821480211</v>
      </c>
      <c r="M25" s="14">
        <v>1.3544127427739807</v>
      </c>
      <c r="N25" s="14">
        <v>2.566582012262196E-2</v>
      </c>
      <c r="O25" s="14">
        <v>23.560364384376815</v>
      </c>
      <c r="P25" s="14">
        <v>16.512714032537872</v>
      </c>
      <c r="Q25" s="14">
        <v>40.073078416914683</v>
      </c>
      <c r="R25" s="14">
        <v>0</v>
      </c>
      <c r="S25" s="14">
        <v>0</v>
      </c>
      <c r="T25" s="14">
        <v>36.038233299472886</v>
      </c>
      <c r="U25" s="36">
        <v>19.525519266935014</v>
      </c>
      <c r="V25" s="14">
        <v>33.335365802012419</v>
      </c>
    </row>
    <row r="26" spans="1:22">
      <c r="A26" s="1" t="s">
        <v>66</v>
      </c>
      <c r="B26" s="1" t="s">
        <v>5</v>
      </c>
      <c r="C26" s="48" t="s">
        <v>1084</v>
      </c>
      <c r="D26" s="1" t="s">
        <v>67</v>
      </c>
      <c r="E26" s="14">
        <v>359.45427142857147</v>
      </c>
      <c r="F26" s="14">
        <v>392.77963265306124</v>
      </c>
      <c r="G26" s="14">
        <v>380.15544</v>
      </c>
      <c r="H26" s="14">
        <v>411.40732000000003</v>
      </c>
      <c r="I26" s="14">
        <v>421.22589730303019</v>
      </c>
      <c r="J26" s="14">
        <v>422.28667171717171</v>
      </c>
      <c r="K26" s="14">
        <v>431.65272133095851</v>
      </c>
      <c r="L26" s="14">
        <v>211.50983345216966</v>
      </c>
      <c r="M26" s="14">
        <v>12.583754496789256</v>
      </c>
      <c r="N26" s="14">
        <v>1.423389510422983</v>
      </c>
      <c r="O26" s="14">
        <v>225.51697745938191</v>
      </c>
      <c r="P26" s="14">
        <v>150.53775942346255</v>
      </c>
      <c r="Q26" s="14">
        <v>376.05473688284445</v>
      </c>
      <c r="R26" s="14">
        <v>0</v>
      </c>
      <c r="S26" s="14">
        <v>0</v>
      </c>
      <c r="T26" s="14">
        <v>352.21547414288563</v>
      </c>
      <c r="U26" s="36">
        <v>201.67771471942308</v>
      </c>
      <c r="V26" s="14">
        <v>325.79931358216925</v>
      </c>
    </row>
    <row r="27" spans="1:22">
      <c r="A27" s="1" t="s">
        <v>68</v>
      </c>
      <c r="B27" s="1" t="s">
        <v>0</v>
      </c>
      <c r="C27" s="48" t="s">
        <v>1081</v>
      </c>
      <c r="D27" s="1" t="s">
        <v>69</v>
      </c>
      <c r="E27" s="14">
        <v>36.928800000000003</v>
      </c>
      <c r="F27" s="14">
        <v>39.187609999999999</v>
      </c>
      <c r="G27" s="14">
        <v>42.670475000000003</v>
      </c>
      <c r="H27" s="14">
        <v>43.552889</v>
      </c>
      <c r="I27" s="14">
        <v>43.344711999999994</v>
      </c>
      <c r="J27" s="14">
        <v>47.723692499999991</v>
      </c>
      <c r="K27" s="14">
        <v>48.782173625843782</v>
      </c>
      <c r="L27" s="14">
        <v>19.512869450337515</v>
      </c>
      <c r="M27" s="14">
        <v>0.57650816176225084</v>
      </c>
      <c r="N27" s="14">
        <v>5.4068818639071425E-2</v>
      </c>
      <c r="O27" s="14">
        <v>20.143446430738837</v>
      </c>
      <c r="P27" s="14">
        <v>-14.285613985275202</v>
      </c>
      <c r="Q27" s="14">
        <v>5.8578324454636359</v>
      </c>
      <c r="R27" s="14">
        <v>-1.8324653879238493</v>
      </c>
      <c r="S27" s="14">
        <v>0</v>
      </c>
      <c r="T27" s="14">
        <v>2.1929016696159374</v>
      </c>
      <c r="U27" s="36">
        <v>16.47851565489114</v>
      </c>
      <c r="V27" s="14">
        <v>2.028434044394742</v>
      </c>
    </row>
    <row r="28" spans="1:22">
      <c r="A28" s="1" t="s">
        <v>70</v>
      </c>
      <c r="B28" s="1" t="s">
        <v>6</v>
      </c>
      <c r="C28" s="48" t="s">
        <v>1078</v>
      </c>
      <c r="D28" s="1" t="s">
        <v>71</v>
      </c>
      <c r="E28" s="14">
        <v>42.011110204081632</v>
      </c>
      <c r="F28" s="14">
        <v>45.692248979591838</v>
      </c>
      <c r="G28" s="14">
        <v>44.930677000000003</v>
      </c>
      <c r="H28" s="14">
        <v>45.989784</v>
      </c>
      <c r="I28" s="14">
        <v>41.009227795918356</v>
      </c>
      <c r="J28" s="14">
        <v>40.160644897959187</v>
      </c>
      <c r="K28" s="14">
        <v>41.051382441501211</v>
      </c>
      <c r="L28" s="14">
        <v>20.115177396335593</v>
      </c>
      <c r="M28" s="14">
        <v>2.2999860085197987</v>
      </c>
      <c r="N28" s="14">
        <v>0.12421382894021013</v>
      </c>
      <c r="O28" s="14">
        <v>22.539377233795602</v>
      </c>
      <c r="P28" s="14">
        <v>23.869022495634184</v>
      </c>
      <c r="Q28" s="14">
        <v>46.408399729429789</v>
      </c>
      <c r="R28" s="14">
        <v>0</v>
      </c>
      <c r="S28" s="14">
        <v>0</v>
      </c>
      <c r="T28" s="14">
        <v>43.820084494499817</v>
      </c>
      <c r="U28" s="36">
        <v>19.951061998865633</v>
      </c>
      <c r="V28" s="14">
        <v>40.533578157412329</v>
      </c>
    </row>
    <row r="29" spans="1:22">
      <c r="A29" s="1" t="s">
        <v>72</v>
      </c>
      <c r="B29" s="1" t="s">
        <v>6</v>
      </c>
      <c r="C29" s="48" t="s">
        <v>1078</v>
      </c>
      <c r="D29" s="1" t="s">
        <v>73</v>
      </c>
      <c r="E29" s="14">
        <v>43.059710204081632</v>
      </c>
      <c r="F29" s="14">
        <v>40.244012244897959</v>
      </c>
      <c r="G29" s="14">
        <v>48.214818999999999</v>
      </c>
      <c r="H29" s="14">
        <v>51.002775</v>
      </c>
      <c r="I29" s="14">
        <v>42.209213632653054</v>
      </c>
      <c r="J29" s="14">
        <v>40.276226530612249</v>
      </c>
      <c r="K29" s="14">
        <v>41.169527601204422</v>
      </c>
      <c r="L29" s="14">
        <v>20.173068524590168</v>
      </c>
      <c r="M29" s="14">
        <v>2.9541881292385406</v>
      </c>
      <c r="N29" s="14">
        <v>9.1111820169021029E-2</v>
      </c>
      <c r="O29" s="14">
        <v>23.218368473997732</v>
      </c>
      <c r="P29" s="14">
        <v>24.058396446621149</v>
      </c>
      <c r="Q29" s="14">
        <v>47.276764920618881</v>
      </c>
      <c r="R29" s="14">
        <v>0</v>
      </c>
      <c r="S29" s="14">
        <v>0</v>
      </c>
      <c r="T29" s="14">
        <v>47.497957621645639</v>
      </c>
      <c r="U29" s="36">
        <v>23.43956117502449</v>
      </c>
      <c r="V29" s="14">
        <v>43.935610800022218</v>
      </c>
    </row>
    <row r="30" spans="1:22">
      <c r="A30" s="1" t="s">
        <v>74</v>
      </c>
      <c r="B30" s="1" t="s">
        <v>0</v>
      </c>
      <c r="C30" s="48" t="s">
        <v>1081</v>
      </c>
      <c r="D30" s="1" t="s">
        <v>75</v>
      </c>
      <c r="E30" s="14">
        <v>20.376409999999996</v>
      </c>
      <c r="F30" s="14">
        <v>20.474675000000001</v>
      </c>
      <c r="G30" s="14">
        <v>24.100754999999999</v>
      </c>
      <c r="H30" s="14">
        <v>26.392122000000001</v>
      </c>
      <c r="I30" s="14">
        <v>25.234398000000002</v>
      </c>
      <c r="J30" s="14">
        <v>25.720704000000001</v>
      </c>
      <c r="K30" s="14">
        <v>26.29117284474594</v>
      </c>
      <c r="L30" s="14">
        <v>10.516469137898376</v>
      </c>
      <c r="M30" s="14">
        <v>0.49334574723030783</v>
      </c>
      <c r="N30" s="14">
        <v>6.0476902705795331E-2</v>
      </c>
      <c r="O30" s="14">
        <v>11.07029178783448</v>
      </c>
      <c r="P30" s="14">
        <v>-5.5989560600806207</v>
      </c>
      <c r="Q30" s="14">
        <v>5.4713357277538588</v>
      </c>
      <c r="R30" s="14">
        <v>-1.2969591340545377</v>
      </c>
      <c r="S30" s="14">
        <v>0</v>
      </c>
      <c r="T30" s="14">
        <v>2.8774174596447835</v>
      </c>
      <c r="U30" s="36">
        <v>8.4763735197254046</v>
      </c>
      <c r="V30" s="14">
        <v>2.6616111501714248</v>
      </c>
    </row>
    <row r="31" spans="1:22">
      <c r="A31" s="1" t="s">
        <v>76</v>
      </c>
      <c r="B31" s="1" t="s">
        <v>5</v>
      </c>
      <c r="C31" s="48" t="s">
        <v>1078</v>
      </c>
      <c r="D31" s="1" t="s">
        <v>77</v>
      </c>
      <c r="E31" s="14">
        <v>71.444918367346943</v>
      </c>
      <c r="F31" s="14">
        <v>74.329546938775508</v>
      </c>
      <c r="G31" s="14">
        <v>81.483699999999985</v>
      </c>
      <c r="H31" s="14">
        <v>87.482507999999996</v>
      </c>
      <c r="I31" s="14">
        <v>76.267460242424235</v>
      </c>
      <c r="J31" s="14">
        <v>79.369453535353543</v>
      </c>
      <c r="K31" s="14">
        <v>81.129817499974649</v>
      </c>
      <c r="L31" s="14">
        <v>39.753610574987576</v>
      </c>
      <c r="M31" s="14">
        <v>3.7529029617060941</v>
      </c>
      <c r="N31" s="14">
        <v>0.15802362911392465</v>
      </c>
      <c r="O31" s="14">
        <v>43.664537165807594</v>
      </c>
      <c r="P31" s="14">
        <v>26.258767875110255</v>
      </c>
      <c r="Q31" s="14">
        <v>69.923305040917853</v>
      </c>
      <c r="R31" s="14">
        <v>0</v>
      </c>
      <c r="S31" s="14">
        <v>0</v>
      </c>
      <c r="T31" s="14">
        <v>67.017272224226232</v>
      </c>
      <c r="U31" s="36">
        <v>40.758504349115981</v>
      </c>
      <c r="V31" s="14">
        <v>61.990976807409268</v>
      </c>
    </row>
    <row r="32" spans="1:22">
      <c r="A32" s="1" t="s">
        <v>78</v>
      </c>
      <c r="B32" s="1" t="s">
        <v>0</v>
      </c>
      <c r="C32" s="48" t="s">
        <v>1081</v>
      </c>
      <c r="D32" s="1" t="s">
        <v>79</v>
      </c>
      <c r="E32" s="14">
        <v>16.651412499999999</v>
      </c>
      <c r="F32" s="14">
        <v>17.319322499999998</v>
      </c>
      <c r="G32" s="14">
        <v>18.018806999999999</v>
      </c>
      <c r="H32" s="14">
        <v>19.905847999999999</v>
      </c>
      <c r="I32" s="14">
        <v>18.444653000000002</v>
      </c>
      <c r="J32" s="14">
        <v>19.524121666666662</v>
      </c>
      <c r="K32" s="14">
        <v>19.957154259079484</v>
      </c>
      <c r="L32" s="14">
        <v>7.9828617036317935</v>
      </c>
      <c r="M32" s="14">
        <v>0.64189366553602334</v>
      </c>
      <c r="N32" s="14">
        <v>4.497183520010508E-2</v>
      </c>
      <c r="O32" s="14">
        <v>8.6697272043679217</v>
      </c>
      <c r="P32" s="14">
        <v>-5.0546477682824946</v>
      </c>
      <c r="Q32" s="14">
        <v>3.615079436085427</v>
      </c>
      <c r="R32" s="14">
        <v>-0.47867642925262954</v>
      </c>
      <c r="S32" s="14">
        <v>0</v>
      </c>
      <c r="T32" s="14">
        <v>2.6577265775801679</v>
      </c>
      <c r="U32" s="36">
        <v>7.7123743458626626</v>
      </c>
      <c r="V32" s="14">
        <v>2.4583970842616556</v>
      </c>
    </row>
    <row r="33" spans="1:22">
      <c r="A33" s="1" t="s">
        <v>80</v>
      </c>
      <c r="B33" s="1" t="s">
        <v>6</v>
      </c>
      <c r="C33" s="48" t="s">
        <v>1079</v>
      </c>
      <c r="D33" s="1" t="s">
        <v>81</v>
      </c>
      <c r="E33" s="14">
        <v>59.351087755102043</v>
      </c>
      <c r="F33" s="14">
        <v>66.034191836734706</v>
      </c>
      <c r="G33" s="14">
        <v>66.586690000000004</v>
      </c>
      <c r="H33" s="14">
        <v>67.267868890000003</v>
      </c>
      <c r="I33" s="14">
        <v>62.49540747734693</v>
      </c>
      <c r="J33" s="14">
        <v>62.88212448979592</v>
      </c>
      <c r="K33" s="14">
        <v>64.276809989569585</v>
      </c>
      <c r="L33" s="14">
        <v>31.495636894889099</v>
      </c>
      <c r="M33" s="14">
        <v>2.4008292697680718</v>
      </c>
      <c r="N33" s="14">
        <v>0.12600907360453473</v>
      </c>
      <c r="O33" s="14">
        <v>34.022475238261705</v>
      </c>
      <c r="P33" s="14">
        <v>-1.0546647015628914</v>
      </c>
      <c r="Q33" s="14">
        <v>32.967810536698813</v>
      </c>
      <c r="R33" s="14">
        <v>-6.2032444500763208E-2</v>
      </c>
      <c r="S33" s="14">
        <v>0</v>
      </c>
      <c r="T33" s="14">
        <v>31.07786410656993</v>
      </c>
      <c r="U33" s="36">
        <v>32.132528808132818</v>
      </c>
      <c r="V33" s="14">
        <v>28.747024298577188</v>
      </c>
    </row>
    <row r="34" spans="1:22">
      <c r="A34" s="1" t="s">
        <v>82</v>
      </c>
      <c r="B34" s="1" t="s">
        <v>6</v>
      </c>
      <c r="C34" s="48" t="s">
        <v>1080</v>
      </c>
      <c r="D34" s="1" t="s">
        <v>83</v>
      </c>
      <c r="E34" s="14">
        <v>65.382226530612257</v>
      </c>
      <c r="F34" s="14">
        <v>58.773348979591837</v>
      </c>
      <c r="G34" s="14">
        <v>72.472117999999995</v>
      </c>
      <c r="H34" s="14">
        <v>61.318852</v>
      </c>
      <c r="I34" s="14">
        <v>75.151594000000003</v>
      </c>
      <c r="J34" s="14">
        <v>69.731363636363625</v>
      </c>
      <c r="K34" s="14">
        <v>71.277960901200004</v>
      </c>
      <c r="L34" s="14">
        <v>34.926200841587999</v>
      </c>
      <c r="M34" s="14">
        <v>0.61494150020790672</v>
      </c>
      <c r="N34" s="14">
        <v>6.7310488547018571E-2</v>
      </c>
      <c r="O34" s="14">
        <v>35.60845283034292</v>
      </c>
      <c r="P34" s="14">
        <v>-9.3428723705953782</v>
      </c>
      <c r="Q34" s="14">
        <v>26.26558045974754</v>
      </c>
      <c r="R34" s="14">
        <v>-3.505597777467627</v>
      </c>
      <c r="S34" s="14">
        <v>0</v>
      </c>
      <c r="T34" s="14">
        <v>16.550111619377443</v>
      </c>
      <c r="U34" s="36">
        <v>25.892983989972819</v>
      </c>
      <c r="V34" s="14">
        <v>15.308853247924135</v>
      </c>
    </row>
    <row r="35" spans="1:22">
      <c r="A35" s="1" t="s">
        <v>84</v>
      </c>
      <c r="B35" s="1" t="s">
        <v>5</v>
      </c>
      <c r="C35" s="48" t="s">
        <v>1083</v>
      </c>
      <c r="D35" s="1" t="s">
        <v>85</v>
      </c>
      <c r="E35" s="14">
        <v>122.53436734693878</v>
      </c>
      <c r="F35" s="14">
        <v>129.99414285714286</v>
      </c>
      <c r="G35" s="14">
        <v>130.91721000000001</v>
      </c>
      <c r="H35" s="14">
        <v>140.402399</v>
      </c>
      <c r="I35" s="14">
        <v>128.13133548979593</v>
      </c>
      <c r="J35" s="14">
        <v>128.65751414141414</v>
      </c>
      <c r="K35" s="14">
        <v>131.51105592082936</v>
      </c>
      <c r="L35" s="14">
        <v>64.440417401206389</v>
      </c>
      <c r="M35" s="14">
        <v>7.9786242206299427</v>
      </c>
      <c r="N35" s="14">
        <v>0.39166089452027164</v>
      </c>
      <c r="O35" s="14">
        <v>72.810702516356599</v>
      </c>
      <c r="P35" s="14">
        <v>68.099753853497845</v>
      </c>
      <c r="Q35" s="14">
        <v>140.91045636985444</v>
      </c>
      <c r="R35" s="14">
        <v>0</v>
      </c>
      <c r="S35" s="14">
        <v>0</v>
      </c>
      <c r="T35" s="14">
        <v>136.92624727729378</v>
      </c>
      <c r="U35" s="36">
        <v>68.826493423795938</v>
      </c>
      <c r="V35" s="14">
        <v>126.65677873149676</v>
      </c>
    </row>
    <row r="36" spans="1:22">
      <c r="A36" s="1" t="s">
        <v>86</v>
      </c>
      <c r="B36" s="1" t="s">
        <v>0</v>
      </c>
      <c r="C36" s="48" t="s">
        <v>1082</v>
      </c>
      <c r="D36" s="1" t="s">
        <v>87</v>
      </c>
      <c r="E36" s="14">
        <v>38.465354999999995</v>
      </c>
      <c r="F36" s="14">
        <v>38.199619999999996</v>
      </c>
      <c r="G36" s="14">
        <v>42.354308999999994</v>
      </c>
      <c r="H36" s="14">
        <v>44.295127999999998</v>
      </c>
      <c r="I36" s="14">
        <v>40.503049000000004</v>
      </c>
      <c r="J36" s="14">
        <v>41.892129999999995</v>
      </c>
      <c r="K36" s="14">
        <v>42.821270781099315</v>
      </c>
      <c r="L36" s="14">
        <v>17.128508312439727</v>
      </c>
      <c r="M36" s="14">
        <v>1.3537385415786964</v>
      </c>
      <c r="N36" s="14">
        <v>9.3752975507053818E-2</v>
      </c>
      <c r="O36" s="14">
        <v>18.575999829525479</v>
      </c>
      <c r="P36" s="14">
        <v>-13.018121944990094</v>
      </c>
      <c r="Q36" s="14">
        <v>5.5578778845353849</v>
      </c>
      <c r="R36" s="14">
        <v>-1.0646622571909594</v>
      </c>
      <c r="S36" s="14">
        <v>0</v>
      </c>
      <c r="T36" s="14">
        <v>3.4285533701534661</v>
      </c>
      <c r="U36" s="36">
        <v>16.446675315143558</v>
      </c>
      <c r="V36" s="14">
        <v>3.1714118673919565</v>
      </c>
    </row>
    <row r="37" spans="1:22">
      <c r="A37" s="1" t="s">
        <v>88</v>
      </c>
      <c r="B37" s="1" t="s">
        <v>0</v>
      </c>
      <c r="C37" s="48" t="s">
        <v>1082</v>
      </c>
      <c r="D37" s="1" t="s">
        <v>89</v>
      </c>
      <c r="E37" s="14">
        <v>27.4312775</v>
      </c>
      <c r="F37" s="14">
        <v>29.2999525</v>
      </c>
      <c r="G37" s="14">
        <v>27.627705000000002</v>
      </c>
      <c r="H37" s="14">
        <v>30.500371000000001</v>
      </c>
      <c r="I37" s="14">
        <v>31.619043999999999</v>
      </c>
      <c r="J37" s="14">
        <v>32.033124999999998</v>
      </c>
      <c r="K37" s="14">
        <v>32.743599324975889</v>
      </c>
      <c r="L37" s="14">
        <v>13.097439729990356</v>
      </c>
      <c r="M37" s="14">
        <v>1.2849321719592983</v>
      </c>
      <c r="N37" s="14">
        <v>0.11559375913992839</v>
      </c>
      <c r="O37" s="14">
        <v>14.497965661089582</v>
      </c>
      <c r="P37" s="14">
        <v>-8.372669126815472</v>
      </c>
      <c r="Q37" s="14">
        <v>6.1252965342741099</v>
      </c>
      <c r="R37" s="14">
        <v>-1.1160844275669775</v>
      </c>
      <c r="S37" s="14">
        <v>0</v>
      </c>
      <c r="T37" s="14">
        <v>3.893127679140155</v>
      </c>
      <c r="U37" s="36">
        <v>12.265796805955627</v>
      </c>
      <c r="V37" s="14">
        <v>3.6011431032046435</v>
      </c>
    </row>
    <row r="38" spans="1:22">
      <c r="A38" s="1" t="s">
        <v>90</v>
      </c>
      <c r="B38" s="1" t="s">
        <v>3</v>
      </c>
      <c r="C38" s="48" t="s">
        <v>913</v>
      </c>
      <c r="D38" s="1" t="s">
        <v>91</v>
      </c>
      <c r="E38" s="14">
        <v>101.17273333333334</v>
      </c>
      <c r="F38" s="14">
        <v>109.76900333333333</v>
      </c>
      <c r="G38" s="14">
        <v>113.12806100000002</v>
      </c>
      <c r="H38" s="14">
        <v>119.21951200000001</v>
      </c>
      <c r="I38" s="14">
        <v>125.08259966666667</v>
      </c>
      <c r="J38" s="14">
        <v>130.5831125</v>
      </c>
      <c r="K38" s="14">
        <v>133.47936282546289</v>
      </c>
      <c r="L38" s="14">
        <v>40.043808847638864</v>
      </c>
      <c r="M38" s="14">
        <v>2.0063599899444329</v>
      </c>
      <c r="N38" s="14">
        <v>0.21492482520470463</v>
      </c>
      <c r="O38" s="14">
        <v>42.265093662788004</v>
      </c>
      <c r="P38" s="14">
        <v>52.117537763886531</v>
      </c>
      <c r="Q38" s="14">
        <v>94.382631426674536</v>
      </c>
      <c r="R38" s="14">
        <v>0</v>
      </c>
      <c r="S38" s="14">
        <v>0</v>
      </c>
      <c r="T38" s="14">
        <v>86.842358969073004</v>
      </c>
      <c r="U38" s="36">
        <v>34.724821205186473</v>
      </c>
      <c r="V38" s="14">
        <v>80.329182046392532</v>
      </c>
    </row>
    <row r="39" spans="1:22">
      <c r="A39" s="1" t="s">
        <v>92</v>
      </c>
      <c r="B39" s="1" t="s">
        <v>0</v>
      </c>
      <c r="C39" s="48" t="s">
        <v>1082</v>
      </c>
      <c r="D39" s="1" t="s">
        <v>93</v>
      </c>
      <c r="E39" s="14">
        <v>26.705504999999999</v>
      </c>
      <c r="F39" s="14">
        <v>29.681774999999998</v>
      </c>
      <c r="G39" s="14">
        <v>28.498635</v>
      </c>
      <c r="H39" s="14">
        <v>30.436957</v>
      </c>
      <c r="I39" s="14">
        <v>26.687737999999996</v>
      </c>
      <c r="J39" s="14">
        <v>28.647459999999995</v>
      </c>
      <c r="K39" s="14">
        <v>29.282842430086784</v>
      </c>
      <c r="L39" s="14">
        <v>11.713136972034714</v>
      </c>
      <c r="M39" s="14">
        <v>0.69744992585929566</v>
      </c>
      <c r="N39" s="14">
        <v>3.4820167371412442E-2</v>
      </c>
      <c r="O39" s="14">
        <v>12.445407065265423</v>
      </c>
      <c r="P39" s="14">
        <v>-9.9657773431424364</v>
      </c>
      <c r="Q39" s="14">
        <v>2.4796297221229864</v>
      </c>
      <c r="R39" s="14">
        <v>-0.4240836570391564</v>
      </c>
      <c r="S39" s="14">
        <v>0</v>
      </c>
      <c r="T39" s="14">
        <v>1.6314624080446736</v>
      </c>
      <c r="U39" s="36">
        <v>11.597239751187111</v>
      </c>
      <c r="V39" s="14">
        <v>1.5091027274413231</v>
      </c>
    </row>
    <row r="40" spans="1:22">
      <c r="A40" s="1" t="s">
        <v>94</v>
      </c>
      <c r="B40" s="1" t="s">
        <v>6</v>
      </c>
      <c r="C40" s="48" t="s">
        <v>1080</v>
      </c>
      <c r="D40" s="1" t="s">
        <v>95</v>
      </c>
      <c r="E40" s="14">
        <v>97.539887755102043</v>
      </c>
      <c r="F40" s="14">
        <v>105.0502918367347</v>
      </c>
      <c r="G40" s="14">
        <v>103.512652</v>
      </c>
      <c r="H40" s="14">
        <v>107.899884</v>
      </c>
      <c r="I40" s="14">
        <v>112.733447</v>
      </c>
      <c r="J40" s="14">
        <v>116.85402448979592</v>
      </c>
      <c r="K40" s="14">
        <v>119.44577238108356</v>
      </c>
      <c r="L40" s="14">
        <v>58.528428466730944</v>
      </c>
      <c r="M40" s="14">
        <v>3.7370074777037785</v>
      </c>
      <c r="N40" s="14">
        <v>0.45683916294653842</v>
      </c>
      <c r="O40" s="14">
        <v>62.722275107381257</v>
      </c>
      <c r="P40" s="14">
        <v>-1.1642507031434937</v>
      </c>
      <c r="Q40" s="14">
        <v>61.558024404237763</v>
      </c>
      <c r="R40" s="14">
        <v>-6.6993905975343188E-2</v>
      </c>
      <c r="S40" s="14">
        <v>0</v>
      </c>
      <c r="T40" s="14">
        <v>58.145210024971654</v>
      </c>
      <c r="U40" s="36">
        <v>59.309460728115148</v>
      </c>
      <c r="V40" s="14">
        <v>53.784319273098781</v>
      </c>
    </row>
    <row r="41" spans="1:22">
      <c r="A41" s="1" t="s">
        <v>96</v>
      </c>
      <c r="B41" s="1" t="s">
        <v>6</v>
      </c>
      <c r="C41" s="48" t="s">
        <v>1079</v>
      </c>
      <c r="D41" s="1" t="s">
        <v>97</v>
      </c>
      <c r="E41" s="14">
        <v>191.57734285714287</v>
      </c>
      <c r="F41" s="14">
        <v>198.55166734693879</v>
      </c>
      <c r="G41" s="14">
        <v>211.39645200000001</v>
      </c>
      <c r="H41" s="14">
        <v>197.428618</v>
      </c>
      <c r="I41" s="14">
        <v>204.56432742553193</v>
      </c>
      <c r="J41" s="14">
        <v>210.00067765957448</v>
      </c>
      <c r="K41" s="14">
        <v>214.65835903485879</v>
      </c>
      <c r="L41" s="14">
        <v>105.18259592708081</v>
      </c>
      <c r="M41" s="14">
        <v>4.8292896516291517</v>
      </c>
      <c r="N41" s="14">
        <v>1.2540807493591195</v>
      </c>
      <c r="O41" s="14">
        <v>111.26596632806908</v>
      </c>
      <c r="P41" s="14">
        <v>-4.3525906587378493</v>
      </c>
      <c r="Q41" s="14">
        <v>106.91337566933123</v>
      </c>
      <c r="R41" s="14">
        <v>-0.27545192940610497</v>
      </c>
      <c r="S41" s="14">
        <v>0</v>
      </c>
      <c r="T41" s="14">
        <v>100.29104584085586</v>
      </c>
      <c r="U41" s="36">
        <v>104.64363649959371</v>
      </c>
      <c r="V41" s="14">
        <v>92.769217402791668</v>
      </c>
    </row>
    <row r="42" spans="1:22">
      <c r="A42" s="1" t="s">
        <v>98</v>
      </c>
      <c r="B42" s="1" t="s">
        <v>0</v>
      </c>
      <c r="C42" s="48" t="s">
        <v>1082</v>
      </c>
      <c r="D42" s="1" t="s">
        <v>99</v>
      </c>
      <c r="E42" s="14">
        <v>28.515179999999997</v>
      </c>
      <c r="F42" s="14">
        <v>27.844374999999999</v>
      </c>
      <c r="G42" s="14">
        <v>27.538945999999999</v>
      </c>
      <c r="H42" s="14">
        <v>30.226613</v>
      </c>
      <c r="I42" s="14">
        <v>29.816174500000006</v>
      </c>
      <c r="J42" s="14">
        <v>29.786834999999996</v>
      </c>
      <c r="K42" s="14">
        <v>30.447488042430077</v>
      </c>
      <c r="L42" s="14">
        <v>12.178995216972032</v>
      </c>
      <c r="M42" s="14">
        <v>1.0489763680678441</v>
      </c>
      <c r="N42" s="14">
        <v>0.10713474400344092</v>
      </c>
      <c r="O42" s="14">
        <v>13.335106329043317</v>
      </c>
      <c r="P42" s="14">
        <v>-8.8453253829833969</v>
      </c>
      <c r="Q42" s="14">
        <v>4.4897809460599198</v>
      </c>
      <c r="R42" s="14">
        <v>-0.83118620605273064</v>
      </c>
      <c r="S42" s="14">
        <v>0</v>
      </c>
      <c r="T42" s="14">
        <v>2.8274085339544586</v>
      </c>
      <c r="U42" s="36">
        <v>11.672733916937855</v>
      </c>
      <c r="V42" s="14">
        <v>2.6153528939078745</v>
      </c>
    </row>
    <row r="43" spans="1:22">
      <c r="A43" s="1" t="s">
        <v>100</v>
      </c>
      <c r="B43" s="1" t="s">
        <v>3</v>
      </c>
      <c r="C43" s="48" t="s">
        <v>913</v>
      </c>
      <c r="D43" s="1" t="s">
        <v>101</v>
      </c>
      <c r="E43" s="14">
        <v>82.244926666666672</v>
      </c>
      <c r="F43" s="14">
        <v>78.062276666666676</v>
      </c>
      <c r="G43" s="14">
        <v>81.886133000000001</v>
      </c>
      <c r="H43" s="14">
        <v>82.992895000000004</v>
      </c>
      <c r="I43" s="14">
        <v>90.881065666666657</v>
      </c>
      <c r="J43" s="14">
        <v>94.766173437500001</v>
      </c>
      <c r="K43" s="14">
        <v>96.868026850291301</v>
      </c>
      <c r="L43" s="14">
        <v>29.06040805508739</v>
      </c>
      <c r="M43" s="14">
        <v>1.5353345866876997</v>
      </c>
      <c r="N43" s="14">
        <v>0.27616086139837803</v>
      </c>
      <c r="O43" s="14">
        <v>30.871903503173467</v>
      </c>
      <c r="P43" s="14">
        <v>9.5479666720836036</v>
      </c>
      <c r="Q43" s="14">
        <v>40.419870175257074</v>
      </c>
      <c r="R43" s="14">
        <v>0</v>
      </c>
      <c r="S43" s="14">
        <v>0</v>
      </c>
      <c r="T43" s="14">
        <v>37.829294915486024</v>
      </c>
      <c r="U43" s="36">
        <v>28.28132824340242</v>
      </c>
      <c r="V43" s="14">
        <v>34.992097796824574</v>
      </c>
    </row>
    <row r="44" spans="1:22">
      <c r="A44" s="1" t="s">
        <v>102</v>
      </c>
      <c r="B44" s="1" t="s">
        <v>0</v>
      </c>
      <c r="C44" s="48" t="s">
        <v>1084</v>
      </c>
      <c r="D44" s="1" t="s">
        <v>103</v>
      </c>
      <c r="E44" s="14">
        <v>24.957957499999999</v>
      </c>
      <c r="F44" s="14">
        <v>24.52421</v>
      </c>
      <c r="G44" s="14">
        <v>27.374721000000001</v>
      </c>
      <c r="H44" s="14">
        <v>26.868683999999998</v>
      </c>
      <c r="I44" s="14">
        <v>26.647490000000005</v>
      </c>
      <c r="J44" s="14">
        <v>24.681999999999999</v>
      </c>
      <c r="K44" s="14">
        <v>25.229431051108968</v>
      </c>
      <c r="L44" s="14">
        <v>10.091772420443588</v>
      </c>
      <c r="M44" s="14">
        <v>1.0310363083232021</v>
      </c>
      <c r="N44" s="14">
        <v>5.1143443310348126E-2</v>
      </c>
      <c r="O44" s="14">
        <v>11.173952172077138</v>
      </c>
      <c r="P44" s="14">
        <v>-8.1249179873204476</v>
      </c>
      <c r="Q44" s="14">
        <v>3.0490341847566906</v>
      </c>
      <c r="R44" s="14">
        <v>-0.66604668218222762</v>
      </c>
      <c r="S44" s="14">
        <v>0</v>
      </c>
      <c r="T44" s="14">
        <v>1.7169408203922354</v>
      </c>
      <c r="U44" s="36">
        <v>9.8418588077126827</v>
      </c>
      <c r="V44" s="14">
        <v>1.5881702588628177</v>
      </c>
    </row>
    <row r="45" spans="1:22">
      <c r="A45" s="1" t="s">
        <v>104</v>
      </c>
      <c r="B45" s="1" t="s">
        <v>0</v>
      </c>
      <c r="C45" s="48" t="s">
        <v>1082</v>
      </c>
      <c r="D45" s="1" t="s">
        <v>105</v>
      </c>
      <c r="E45" s="14">
        <v>38.585402499999994</v>
      </c>
      <c r="F45" s="14">
        <v>38.216359999999995</v>
      </c>
      <c r="G45" s="14">
        <v>38.571948299999995</v>
      </c>
      <c r="H45" s="14">
        <v>40.732039</v>
      </c>
      <c r="I45" s="14">
        <v>37.515528499999995</v>
      </c>
      <c r="J45" s="14">
        <v>41.050587499999999</v>
      </c>
      <c r="K45" s="14">
        <v>41.961063404050165</v>
      </c>
      <c r="L45" s="14">
        <v>16.784425361620066</v>
      </c>
      <c r="M45" s="14">
        <v>0.80520819927450138</v>
      </c>
      <c r="N45" s="14">
        <v>2.4428327641029361E-2</v>
      </c>
      <c r="O45" s="14">
        <v>17.614061888535598</v>
      </c>
      <c r="P45" s="14">
        <v>-13.384423058027133</v>
      </c>
      <c r="Q45" s="14">
        <v>4.2296388305084651</v>
      </c>
      <c r="R45" s="14">
        <v>-0.95746394070798635</v>
      </c>
      <c r="S45" s="14">
        <v>0</v>
      </c>
      <c r="T45" s="14">
        <v>2.3147109490924924</v>
      </c>
      <c r="U45" s="36">
        <v>15.699134007119625</v>
      </c>
      <c r="V45" s="14">
        <v>2.1411076279105554</v>
      </c>
    </row>
    <row r="46" spans="1:22">
      <c r="A46" s="1" t="s">
        <v>106</v>
      </c>
      <c r="B46" s="1" t="s">
        <v>0</v>
      </c>
      <c r="C46" s="48" t="s">
        <v>1081</v>
      </c>
      <c r="D46" s="1" t="s">
        <v>107</v>
      </c>
      <c r="E46" s="14">
        <v>22.536972500000001</v>
      </c>
      <c r="F46" s="14">
        <v>22.720624999999998</v>
      </c>
      <c r="G46" s="14">
        <v>25.10435</v>
      </c>
      <c r="H46" s="14">
        <v>23.137166999999998</v>
      </c>
      <c r="I46" s="14">
        <v>26.248526999999999</v>
      </c>
      <c r="J46" s="14">
        <v>27.994720000000001</v>
      </c>
      <c r="K46" s="14">
        <v>28.615625072324015</v>
      </c>
      <c r="L46" s="14">
        <v>11.446250028929606</v>
      </c>
      <c r="M46" s="14">
        <v>0.70475765475767282</v>
      </c>
      <c r="N46" s="14">
        <v>5.5565653547853623E-2</v>
      </c>
      <c r="O46" s="14">
        <v>12.206573337235133</v>
      </c>
      <c r="P46" s="14">
        <v>-7.8843206857965358</v>
      </c>
      <c r="Q46" s="14">
        <v>4.322252651438597</v>
      </c>
      <c r="R46" s="14">
        <v>-0.73664189747169151</v>
      </c>
      <c r="S46" s="14">
        <v>0</v>
      </c>
      <c r="T46" s="14">
        <v>2.848968856495214</v>
      </c>
      <c r="U46" s="36">
        <v>10.73328954229175</v>
      </c>
      <c r="V46" s="14">
        <v>2.6352961922580733</v>
      </c>
    </row>
    <row r="47" spans="1:22">
      <c r="A47" s="1" t="s">
        <v>108</v>
      </c>
      <c r="B47" s="1" t="s">
        <v>8</v>
      </c>
      <c r="C47" s="48" t="s">
        <v>1080</v>
      </c>
      <c r="D47" s="1" t="s">
        <v>109</v>
      </c>
      <c r="E47" s="14" t="s">
        <v>908</v>
      </c>
      <c r="F47" s="14" t="s">
        <v>908</v>
      </c>
      <c r="G47" s="14" t="s">
        <v>908</v>
      </c>
      <c r="H47" s="14" t="s">
        <v>908</v>
      </c>
      <c r="I47" s="14" t="s">
        <v>908</v>
      </c>
      <c r="J47" s="14" t="s">
        <v>908</v>
      </c>
      <c r="K47" s="14" t="s">
        <v>908</v>
      </c>
      <c r="L47" s="14">
        <v>16.500148081002898</v>
      </c>
      <c r="M47" s="14">
        <v>0.9285752140260467</v>
      </c>
      <c r="N47" s="14">
        <v>8.9205892840659329E-2</v>
      </c>
      <c r="O47" s="14">
        <v>17.517929187869605</v>
      </c>
      <c r="P47" s="14">
        <v>28.100176101919764</v>
      </c>
      <c r="Q47" s="14">
        <v>45.618105289789369</v>
      </c>
      <c r="R47" s="14">
        <v>0</v>
      </c>
      <c r="S47" s="14">
        <v>0</v>
      </c>
      <c r="T47" s="14">
        <v>43.762109858007136</v>
      </c>
      <c r="U47" s="36">
        <v>15.661933756087372</v>
      </c>
      <c r="V47" s="14">
        <v>40.4799516186566</v>
      </c>
    </row>
    <row r="48" spans="1:22">
      <c r="A48" s="1" t="s">
        <v>110</v>
      </c>
      <c r="B48" s="1" t="s">
        <v>1</v>
      </c>
      <c r="C48" s="48" t="s">
        <v>1080</v>
      </c>
      <c r="D48" s="1" t="s">
        <v>111</v>
      </c>
      <c r="E48" s="14" t="s">
        <v>908</v>
      </c>
      <c r="F48" s="14" t="s">
        <v>908</v>
      </c>
      <c r="G48" s="14" t="s">
        <v>908</v>
      </c>
      <c r="H48" s="14" t="s">
        <v>908</v>
      </c>
      <c r="I48" s="14" t="s">
        <v>908</v>
      </c>
      <c r="J48" s="14" t="s">
        <v>908</v>
      </c>
      <c r="K48" s="14" t="s">
        <v>908</v>
      </c>
      <c r="L48" s="14">
        <v>3.4001079267116681</v>
      </c>
      <c r="M48" s="14">
        <v>0.15102006846476698</v>
      </c>
      <c r="N48" s="14">
        <v>1.5072686328846889E-2</v>
      </c>
      <c r="O48" s="14">
        <v>3.5662006815052822</v>
      </c>
      <c r="P48" s="14">
        <v>1.8126572137573667</v>
      </c>
      <c r="Q48" s="14">
        <v>5.3788578952626489</v>
      </c>
      <c r="R48" s="14">
        <v>0</v>
      </c>
      <c r="S48" s="14">
        <v>0</v>
      </c>
      <c r="T48" s="14">
        <v>5.0594545691618142</v>
      </c>
      <c r="U48" s="36">
        <v>3.2467973554044476</v>
      </c>
      <c r="V48" s="14">
        <v>4.6799954764746783</v>
      </c>
    </row>
    <row r="49" spans="1:22">
      <c r="A49" s="1" t="s">
        <v>112</v>
      </c>
      <c r="B49" s="1" t="s">
        <v>0</v>
      </c>
      <c r="C49" s="48" t="s">
        <v>1078</v>
      </c>
      <c r="D49" s="1" t="s">
        <v>113</v>
      </c>
      <c r="E49" s="14">
        <v>25.586269999999999</v>
      </c>
      <c r="F49" s="14">
        <v>22.045712499999997</v>
      </c>
      <c r="G49" s="14">
        <v>25.586914</v>
      </c>
      <c r="H49" s="14">
        <v>29.453520000000001</v>
      </c>
      <c r="I49" s="14">
        <v>24.624998999999995</v>
      </c>
      <c r="J49" s="14">
        <v>27.348357499999995</v>
      </c>
      <c r="K49" s="14">
        <v>27.954926663452259</v>
      </c>
      <c r="L49" s="14">
        <v>11.181970665380904</v>
      </c>
      <c r="M49" s="14">
        <v>0.9802059725001816</v>
      </c>
      <c r="N49" s="14">
        <v>3.9342270139266576E-2</v>
      </c>
      <c r="O49" s="14">
        <v>12.201518908020352</v>
      </c>
      <c r="P49" s="14">
        <v>-5.9423231358099446</v>
      </c>
      <c r="Q49" s="14">
        <v>6.2591957722104077</v>
      </c>
      <c r="R49" s="14">
        <v>-1.0330468264245782</v>
      </c>
      <c r="S49" s="14">
        <v>0</v>
      </c>
      <c r="T49" s="14">
        <v>4.1931021193612512</v>
      </c>
      <c r="U49" s="36">
        <v>10.135425255171196</v>
      </c>
      <c r="V49" s="14">
        <v>3.8786194604091575</v>
      </c>
    </row>
    <row r="50" spans="1:22">
      <c r="A50" s="1" t="s">
        <v>114</v>
      </c>
      <c r="B50" s="1" t="s">
        <v>5</v>
      </c>
      <c r="C50" s="48" t="s">
        <v>1078</v>
      </c>
      <c r="D50" s="1" t="s">
        <v>115</v>
      </c>
      <c r="E50" s="14">
        <v>47.018944897959187</v>
      </c>
      <c r="F50" s="14">
        <v>45.134259183673471</v>
      </c>
      <c r="G50" s="14">
        <v>47.349497999999997</v>
      </c>
      <c r="H50" s="14">
        <v>48.341563000000001</v>
      </c>
      <c r="I50" s="14">
        <v>43.838521080808079</v>
      </c>
      <c r="J50" s="14">
        <v>46.95425353535353</v>
      </c>
      <c r="K50" s="14">
        <v>47.995668994672108</v>
      </c>
      <c r="L50" s="14">
        <v>23.517877807389333</v>
      </c>
      <c r="M50" s="14">
        <v>2.5070851723055081</v>
      </c>
      <c r="N50" s="14">
        <v>0.14194582863755761</v>
      </c>
      <c r="O50" s="14">
        <v>26.166908808332398</v>
      </c>
      <c r="P50" s="14">
        <v>10.660585367959344</v>
      </c>
      <c r="Q50" s="14">
        <v>36.827494176291744</v>
      </c>
      <c r="R50" s="14">
        <v>0</v>
      </c>
      <c r="S50" s="14">
        <v>0</v>
      </c>
      <c r="T50" s="14">
        <v>35.406106079707087</v>
      </c>
      <c r="U50" s="36">
        <v>24.745520711747744</v>
      </c>
      <c r="V50" s="14">
        <v>32.750648123729057</v>
      </c>
    </row>
    <row r="51" spans="1:22">
      <c r="A51" s="1" t="s">
        <v>116</v>
      </c>
      <c r="B51" s="1" t="s">
        <v>5</v>
      </c>
      <c r="C51" s="48" t="s">
        <v>1083</v>
      </c>
      <c r="D51" s="1" t="s">
        <v>117</v>
      </c>
      <c r="E51" s="14">
        <v>55.534073469387756</v>
      </c>
      <c r="F51" s="14">
        <v>57.135530612244899</v>
      </c>
      <c r="G51" s="14">
        <v>56.207624000000003</v>
      </c>
      <c r="H51" s="14">
        <v>55.2485</v>
      </c>
      <c r="I51" s="14">
        <v>49.242976489795922</v>
      </c>
      <c r="J51" s="14">
        <v>54.052447474747481</v>
      </c>
      <c r="K51" s="14">
        <v>55.251296357988771</v>
      </c>
      <c r="L51" s="14">
        <v>27.073135215414496</v>
      </c>
      <c r="M51" s="14">
        <v>3.3538348721332181</v>
      </c>
      <c r="N51" s="14">
        <v>0.14063684875830432</v>
      </c>
      <c r="O51" s="14">
        <v>30.567606936306021</v>
      </c>
      <c r="P51" s="14">
        <v>13.35468875995061</v>
      </c>
      <c r="Q51" s="14">
        <v>43.922295696256633</v>
      </c>
      <c r="R51" s="14">
        <v>0</v>
      </c>
      <c r="S51" s="14">
        <v>0</v>
      </c>
      <c r="T51" s="14">
        <v>41.521565678007619</v>
      </c>
      <c r="U51" s="36">
        <v>28.166876918057007</v>
      </c>
      <c r="V51" s="14">
        <v>38.407448252157046</v>
      </c>
    </row>
    <row r="52" spans="1:22">
      <c r="A52" s="1" t="s">
        <v>118</v>
      </c>
      <c r="B52" s="1" t="s">
        <v>0</v>
      </c>
      <c r="C52" s="48" t="s">
        <v>1082</v>
      </c>
      <c r="D52" s="1" t="s">
        <v>119</v>
      </c>
      <c r="E52" s="14">
        <v>84.760194999999996</v>
      </c>
      <c r="F52" s="14">
        <v>90.997509999999991</v>
      </c>
      <c r="G52" s="14">
        <v>95.414381000000006</v>
      </c>
      <c r="H52" s="14">
        <v>98.996430000000004</v>
      </c>
      <c r="I52" s="14">
        <v>101.086598</v>
      </c>
      <c r="J52" s="14">
        <v>107.0242425</v>
      </c>
      <c r="K52" s="14">
        <v>109.39797208293153</v>
      </c>
      <c r="L52" s="14">
        <v>43.759188833172615</v>
      </c>
      <c r="M52" s="14">
        <v>0.88081466395112018</v>
      </c>
      <c r="N52" s="14">
        <v>0.12715972280214566</v>
      </c>
      <c r="O52" s="14">
        <v>44.767163219925884</v>
      </c>
      <c r="P52" s="14">
        <v>-36.638064679702381</v>
      </c>
      <c r="Q52" s="14">
        <v>8.1290985402235023</v>
      </c>
      <c r="R52" s="14">
        <v>-1.9644166234017213</v>
      </c>
      <c r="S52" s="14">
        <v>0</v>
      </c>
      <c r="T52" s="14">
        <v>4.2002652934200597</v>
      </c>
      <c r="U52" s="36">
        <v>40.838329973122441</v>
      </c>
      <c r="V52" s="14">
        <v>3.8852453964135556</v>
      </c>
    </row>
    <row r="53" spans="1:22">
      <c r="A53" s="1" t="s">
        <v>120</v>
      </c>
      <c r="B53" s="1" t="s">
        <v>8</v>
      </c>
      <c r="C53" s="48" t="s">
        <v>1082</v>
      </c>
      <c r="D53" s="1" t="s">
        <v>121</v>
      </c>
      <c r="E53" s="14" t="s">
        <v>908</v>
      </c>
      <c r="F53" s="14" t="s">
        <v>908</v>
      </c>
      <c r="G53" s="14" t="s">
        <v>908</v>
      </c>
      <c r="H53" s="14" t="s">
        <v>908</v>
      </c>
      <c r="I53" s="14" t="s">
        <v>908</v>
      </c>
      <c r="J53" s="14" t="s">
        <v>908</v>
      </c>
      <c r="K53" s="14" t="s">
        <v>908</v>
      </c>
      <c r="L53" s="14">
        <v>26.775315834136947</v>
      </c>
      <c r="M53" s="14">
        <v>1.2085102954433424</v>
      </c>
      <c r="N53" s="14">
        <v>0.12681552315841368</v>
      </c>
      <c r="O53" s="14">
        <v>28.110641652738703</v>
      </c>
      <c r="P53" s="14">
        <v>39.674807820660284</v>
      </c>
      <c r="Q53" s="14">
        <v>67.785449473398984</v>
      </c>
      <c r="R53" s="14">
        <v>0</v>
      </c>
      <c r="S53" s="14">
        <v>0</v>
      </c>
      <c r="T53" s="14">
        <v>64.297896740322102</v>
      </c>
      <c r="U53" s="36">
        <v>24.623088919661818</v>
      </c>
      <c r="V53" s="14">
        <v>59.475554484797946</v>
      </c>
    </row>
    <row r="54" spans="1:22">
      <c r="A54" s="1" t="s">
        <v>122</v>
      </c>
      <c r="B54" s="1" t="s">
        <v>1</v>
      </c>
      <c r="C54" s="48" t="s">
        <v>1082</v>
      </c>
      <c r="D54" s="1" t="s">
        <v>123</v>
      </c>
      <c r="E54" s="14" t="s">
        <v>908</v>
      </c>
      <c r="F54" s="14" t="s">
        <v>908</v>
      </c>
      <c r="G54" s="14" t="s">
        <v>908</v>
      </c>
      <c r="H54" s="14" t="s">
        <v>908</v>
      </c>
      <c r="I54" s="14" t="s">
        <v>908</v>
      </c>
      <c r="J54" s="14" t="s">
        <v>908</v>
      </c>
      <c r="K54" s="14" t="s">
        <v>908</v>
      </c>
      <c r="L54" s="14">
        <v>3.9164608100289295</v>
      </c>
      <c r="M54" s="14">
        <v>0.17610897171262083</v>
      </c>
      <c r="N54" s="14">
        <v>1.6206537226489522E-2</v>
      </c>
      <c r="O54" s="14">
        <v>4.1087763189680402</v>
      </c>
      <c r="P54" s="14">
        <v>2.3835739639016205</v>
      </c>
      <c r="Q54" s="14">
        <v>6.4923502828696602</v>
      </c>
      <c r="R54" s="14">
        <v>0</v>
      </c>
      <c r="S54" s="14">
        <v>0</v>
      </c>
      <c r="T54" s="14">
        <v>6.0131457011761729</v>
      </c>
      <c r="U54" s="36">
        <v>3.6295717372745524</v>
      </c>
      <c r="V54" s="14">
        <v>5.5621597735879602</v>
      </c>
    </row>
    <row r="55" spans="1:22">
      <c r="A55" s="1" t="s">
        <v>124</v>
      </c>
      <c r="B55" s="1" t="s">
        <v>4</v>
      </c>
      <c r="C55" s="48" t="s">
        <v>913</v>
      </c>
      <c r="D55" s="1" t="s">
        <v>125</v>
      </c>
      <c r="E55" s="14">
        <v>453.32854666666663</v>
      </c>
      <c r="F55" s="14">
        <v>436.42252666666673</v>
      </c>
      <c r="G55" s="14">
        <v>516.32460800000001</v>
      </c>
      <c r="H55" s="14">
        <v>516.95853999999997</v>
      </c>
      <c r="I55" s="14">
        <v>598.94642933333341</v>
      </c>
      <c r="J55" s="14">
        <v>642</v>
      </c>
      <c r="K55" s="14">
        <v>656.23915139826568</v>
      </c>
      <c r="L55" s="14">
        <v>196.87174541947968</v>
      </c>
      <c r="M55" s="14">
        <v>1.1632874773895427</v>
      </c>
      <c r="N55" s="14">
        <v>0.93051194205437693</v>
      </c>
      <c r="O55" s="14">
        <v>198.96554483892359</v>
      </c>
      <c r="P55" s="14">
        <v>-96.757431061254422</v>
      </c>
      <c r="Q55" s="14">
        <v>102.20811377766917</v>
      </c>
      <c r="R55" s="14">
        <v>-6.1265634917265004</v>
      </c>
      <c r="S55" s="14">
        <v>0</v>
      </c>
      <c r="T55" s="14">
        <v>89.954986794216168</v>
      </c>
      <c r="U55" s="36">
        <v>186.71241785547059</v>
      </c>
      <c r="V55" s="14">
        <v>83.208362784649964</v>
      </c>
    </row>
    <row r="56" spans="1:22">
      <c r="A56" s="1" t="s">
        <v>126</v>
      </c>
      <c r="B56" s="1" t="s">
        <v>0</v>
      </c>
      <c r="C56" s="48" t="s">
        <v>1084</v>
      </c>
      <c r="D56" s="1" t="s">
        <v>127</v>
      </c>
      <c r="E56" s="14">
        <v>32.373647499999997</v>
      </c>
      <c r="F56" s="14">
        <v>31.5620075</v>
      </c>
      <c r="G56" s="14">
        <v>36.282398000000001</v>
      </c>
      <c r="H56" s="14">
        <v>34.320321999999997</v>
      </c>
      <c r="I56" s="14">
        <v>29.384468000000005</v>
      </c>
      <c r="J56" s="14">
        <v>31.597019999999997</v>
      </c>
      <c r="K56" s="14">
        <v>32.297821793635485</v>
      </c>
      <c r="L56" s="14">
        <v>12.919128717454196</v>
      </c>
      <c r="M56" s="14">
        <v>1.1855648461113939</v>
      </c>
      <c r="N56" s="14">
        <v>4.6554070314847568E-2</v>
      </c>
      <c r="O56" s="14">
        <v>14.151247633880438</v>
      </c>
      <c r="P56" s="14">
        <v>-9.3167569949982241</v>
      </c>
      <c r="Q56" s="14">
        <v>4.8344906388822135</v>
      </c>
      <c r="R56" s="14">
        <v>-0.91995486980961805</v>
      </c>
      <c r="S56" s="14">
        <v>0</v>
      </c>
      <c r="T56" s="14">
        <v>2.9945808992629774</v>
      </c>
      <c r="U56" s="36">
        <v>12.311337894261202</v>
      </c>
      <c r="V56" s="14">
        <v>2.7699873318182542</v>
      </c>
    </row>
    <row r="57" spans="1:22">
      <c r="A57" s="1" t="s">
        <v>128</v>
      </c>
      <c r="B57" s="1" t="s">
        <v>0</v>
      </c>
      <c r="C57" s="48" t="s">
        <v>1080</v>
      </c>
      <c r="D57" s="1" t="s">
        <v>129</v>
      </c>
      <c r="E57" s="14">
        <v>49.4792725</v>
      </c>
      <c r="F57" s="14">
        <v>46.217889999999997</v>
      </c>
      <c r="G57" s="14">
        <v>51.854981000000002</v>
      </c>
      <c r="H57" s="14">
        <v>53.159047000000008</v>
      </c>
      <c r="I57" s="14">
        <v>46.653386999999981</v>
      </c>
      <c r="J57" s="14">
        <v>49.957102499999998</v>
      </c>
      <c r="K57" s="14">
        <v>51.065119238187329</v>
      </c>
      <c r="L57" s="14">
        <v>20.426047695274931</v>
      </c>
      <c r="M57" s="14">
        <v>1.4797236678732195</v>
      </c>
      <c r="N57" s="14">
        <v>0.18364017691641549</v>
      </c>
      <c r="O57" s="14">
        <v>22.089411540064567</v>
      </c>
      <c r="P57" s="14">
        <v>-16.277285474738239</v>
      </c>
      <c r="Q57" s="14">
        <v>5.8121260653263285</v>
      </c>
      <c r="R57" s="14">
        <v>-0.60162471442823495</v>
      </c>
      <c r="S57" s="14">
        <v>0</v>
      </c>
      <c r="T57" s="14">
        <v>4.6088766364698586</v>
      </c>
      <c r="U57" s="36">
        <v>20.886162111208098</v>
      </c>
      <c r="V57" s="14">
        <v>4.2632108887346192</v>
      </c>
    </row>
    <row r="58" spans="1:22">
      <c r="A58" s="1" t="s">
        <v>130</v>
      </c>
      <c r="B58" s="1" t="s">
        <v>0</v>
      </c>
      <c r="C58" s="48" t="s">
        <v>1078</v>
      </c>
      <c r="D58" s="1" t="s">
        <v>131</v>
      </c>
      <c r="E58" s="14">
        <v>38.504415000000002</v>
      </c>
      <c r="F58" s="14">
        <v>40.322809999999997</v>
      </c>
      <c r="G58" s="14">
        <v>42.083379999999998</v>
      </c>
      <c r="H58" s="14">
        <v>44.103289999999994</v>
      </c>
      <c r="I58" s="14">
        <v>39.494496500000018</v>
      </c>
      <c r="J58" s="14">
        <v>40.764222500000002</v>
      </c>
      <c r="K58" s="14">
        <v>41.668347010607519</v>
      </c>
      <c r="L58" s="14">
        <v>16.667338804243009</v>
      </c>
      <c r="M58" s="14">
        <v>1.1517242554996692</v>
      </c>
      <c r="N58" s="14">
        <v>8.0170201996594609E-2</v>
      </c>
      <c r="O58" s="14">
        <v>17.899233261739273</v>
      </c>
      <c r="P58" s="14">
        <v>-12.35842816836338</v>
      </c>
      <c r="Q58" s="14">
        <v>5.5408050933758926</v>
      </c>
      <c r="R58" s="14">
        <v>-1.1307310648757021</v>
      </c>
      <c r="S58" s="14">
        <v>0</v>
      </c>
      <c r="T58" s="14">
        <v>3.2793429636244884</v>
      </c>
      <c r="U58" s="36">
        <v>15.637771131987869</v>
      </c>
      <c r="V58" s="14">
        <v>3.0333922413526517</v>
      </c>
    </row>
    <row r="59" spans="1:22">
      <c r="A59" s="1" t="s">
        <v>132</v>
      </c>
      <c r="B59" s="1" t="s">
        <v>0</v>
      </c>
      <c r="C59" s="48" t="s">
        <v>1082</v>
      </c>
      <c r="D59" s="1" t="s">
        <v>133</v>
      </c>
      <c r="E59" s="14">
        <v>14.454750000000001</v>
      </c>
      <c r="F59" s="14">
        <v>12.781115</v>
      </c>
      <c r="G59" s="14">
        <v>14.498606000000001</v>
      </c>
      <c r="H59" s="14">
        <v>15.151795</v>
      </c>
      <c r="I59" s="14">
        <v>13.633464500000002</v>
      </c>
      <c r="J59" s="14">
        <v>13.950229999999998</v>
      </c>
      <c r="K59" s="14">
        <v>14.259637222757956</v>
      </c>
      <c r="L59" s="14">
        <v>5.7038548891031828</v>
      </c>
      <c r="M59" s="14">
        <v>0.87498087189468299</v>
      </c>
      <c r="N59" s="14">
        <v>2.0560061590794532E-2</v>
      </c>
      <c r="O59" s="14">
        <v>6.5993958225886598</v>
      </c>
      <c r="P59" s="14">
        <v>-3.7983820621661564</v>
      </c>
      <c r="Q59" s="14">
        <v>2.8010137604225034</v>
      </c>
      <c r="R59" s="14">
        <v>-0.28783378059513542</v>
      </c>
      <c r="S59" s="14">
        <v>0</v>
      </c>
      <c r="T59" s="14">
        <v>2.2253461992322325</v>
      </c>
      <c r="U59" s="36">
        <v>6.0237282613983893</v>
      </c>
      <c r="V59" s="14">
        <v>2.0584452342898154</v>
      </c>
    </row>
    <row r="60" spans="1:22">
      <c r="A60" s="1" t="s">
        <v>134</v>
      </c>
      <c r="B60" s="1" t="s">
        <v>6</v>
      </c>
      <c r="C60" s="48" t="s">
        <v>1082</v>
      </c>
      <c r="D60" s="1" t="s">
        <v>135</v>
      </c>
      <c r="E60" s="14">
        <v>71.435753061224489</v>
      </c>
      <c r="F60" s="14">
        <v>76.567475510204076</v>
      </c>
      <c r="G60" s="14">
        <v>74.658313000000007</v>
      </c>
      <c r="H60" s="14">
        <v>83.285549000000003</v>
      </c>
      <c r="I60" s="14">
        <v>81.806865999999999</v>
      </c>
      <c r="J60" s="14">
        <v>86.157591836734696</v>
      </c>
      <c r="K60" s="14">
        <v>88.068512388561956</v>
      </c>
      <c r="L60" s="14">
        <v>43.153571070395358</v>
      </c>
      <c r="M60" s="14">
        <v>2.9008615939367619</v>
      </c>
      <c r="N60" s="14">
        <v>0.16272744054504734</v>
      </c>
      <c r="O60" s="14">
        <v>46.217160104877166</v>
      </c>
      <c r="P60" s="14">
        <v>-6.7841123557030354</v>
      </c>
      <c r="Q60" s="14">
        <v>39.433047749174129</v>
      </c>
      <c r="R60" s="14">
        <v>-1.377106658624333</v>
      </c>
      <c r="S60" s="14">
        <v>0</v>
      </c>
      <c r="T60" s="14">
        <v>31.63446312266251</v>
      </c>
      <c r="U60" s="36">
        <v>38.418575478365547</v>
      </c>
      <c r="V60" s="14">
        <v>29.261878388462822</v>
      </c>
    </row>
    <row r="61" spans="1:22">
      <c r="A61" s="1" t="s">
        <v>136</v>
      </c>
      <c r="B61" s="1" t="s">
        <v>0</v>
      </c>
      <c r="C61" s="48" t="s">
        <v>1081</v>
      </c>
      <c r="D61" s="1" t="s">
        <v>137</v>
      </c>
      <c r="E61" s="14">
        <v>40.149187499999996</v>
      </c>
      <c r="F61" s="14">
        <v>43.170912499999993</v>
      </c>
      <c r="G61" s="14">
        <v>39.830669999999998</v>
      </c>
      <c r="H61" s="14">
        <v>45.182510000000001</v>
      </c>
      <c r="I61" s="14">
        <v>44.884044999999993</v>
      </c>
      <c r="J61" s="14">
        <v>45.885809999999992</v>
      </c>
      <c r="K61" s="14">
        <v>46.903528061716493</v>
      </c>
      <c r="L61" s="14">
        <v>18.761411224686597</v>
      </c>
      <c r="M61" s="14">
        <v>1.5341574045450705</v>
      </c>
      <c r="N61" s="14">
        <v>0.1431309734919978</v>
      </c>
      <c r="O61" s="14">
        <v>20.438699602723666</v>
      </c>
      <c r="P61" s="14">
        <v>-15.114120756374867</v>
      </c>
      <c r="Q61" s="14">
        <v>5.3245788463487997</v>
      </c>
      <c r="R61" s="14">
        <v>-0.55184191187509324</v>
      </c>
      <c r="S61" s="14">
        <v>0</v>
      </c>
      <c r="T61" s="14">
        <v>4.2208950225986133</v>
      </c>
      <c r="U61" s="36">
        <v>19.335015778973478</v>
      </c>
      <c r="V61" s="14">
        <v>3.9043278959037173</v>
      </c>
    </row>
    <row r="62" spans="1:22">
      <c r="A62" s="1" t="s">
        <v>138</v>
      </c>
      <c r="B62" s="1" t="s">
        <v>0</v>
      </c>
      <c r="C62" s="48" t="s">
        <v>1082</v>
      </c>
      <c r="D62" s="1" t="s">
        <v>139</v>
      </c>
      <c r="E62" s="14">
        <v>72.04082249999999</v>
      </c>
      <c r="F62" s="14">
        <v>66.823379999999986</v>
      </c>
      <c r="G62" s="14">
        <v>72.581200999999993</v>
      </c>
      <c r="H62" s="14">
        <v>81.654358999999999</v>
      </c>
      <c r="I62" s="14">
        <v>74.974280500000006</v>
      </c>
      <c r="J62" s="14">
        <v>77.990904999999998</v>
      </c>
      <c r="K62" s="14">
        <v>79.720693635486981</v>
      </c>
      <c r="L62" s="14">
        <v>31.888277454194792</v>
      </c>
      <c r="M62" s="14">
        <v>1.4719992395422326</v>
      </c>
      <c r="N62" s="14">
        <v>0.10309400860621365</v>
      </c>
      <c r="O62" s="14">
        <v>33.463370702343241</v>
      </c>
      <c r="P62" s="14">
        <v>-27.04838615046889</v>
      </c>
      <c r="Q62" s="14">
        <v>6.4149845518743511</v>
      </c>
      <c r="R62" s="14">
        <v>-1.5319529517918145</v>
      </c>
      <c r="S62" s="14">
        <v>0</v>
      </c>
      <c r="T62" s="14">
        <v>3.3510786482907222</v>
      </c>
      <c r="U62" s="36">
        <v>30.399464798759613</v>
      </c>
      <c r="V62" s="14">
        <v>3.0997477496689183</v>
      </c>
    </row>
    <row r="63" spans="1:22">
      <c r="A63" s="1" t="s">
        <v>140</v>
      </c>
      <c r="B63" s="1" t="s">
        <v>0</v>
      </c>
      <c r="C63" s="48" t="s">
        <v>1079</v>
      </c>
      <c r="D63" s="1" t="s">
        <v>141</v>
      </c>
      <c r="E63" s="14">
        <v>52.37539499999999</v>
      </c>
      <c r="F63" s="14">
        <v>54.272622499999997</v>
      </c>
      <c r="G63" s="14">
        <v>52.807299000000008</v>
      </c>
      <c r="H63" s="14">
        <v>54.900106000000001</v>
      </c>
      <c r="I63" s="14">
        <v>52.400068999999995</v>
      </c>
      <c r="J63" s="14">
        <v>54.356957999999999</v>
      </c>
      <c r="K63" s="14">
        <v>55.562560732884783</v>
      </c>
      <c r="L63" s="14">
        <v>22.225024293153915</v>
      </c>
      <c r="M63" s="14">
        <v>1.052217829985082</v>
      </c>
      <c r="N63" s="14">
        <v>7.4036082401257336E-2</v>
      </c>
      <c r="O63" s="14">
        <v>23.351278205540254</v>
      </c>
      <c r="P63" s="14">
        <v>-18.922712908040548</v>
      </c>
      <c r="Q63" s="14">
        <v>4.4285652974997056</v>
      </c>
      <c r="R63" s="14">
        <v>-0.81734567643103695</v>
      </c>
      <c r="S63" s="14">
        <v>0</v>
      </c>
      <c r="T63" s="14">
        <v>2.7938739446376317</v>
      </c>
      <c r="U63" s="36">
        <v>21.71658685267818</v>
      </c>
      <c r="V63" s="14">
        <v>2.5843333987898096</v>
      </c>
    </row>
    <row r="64" spans="1:22">
      <c r="A64" s="1" t="s">
        <v>142</v>
      </c>
      <c r="B64" s="1" t="s">
        <v>0</v>
      </c>
      <c r="C64" s="48" t="s">
        <v>1080</v>
      </c>
      <c r="D64" s="1" t="s">
        <v>143</v>
      </c>
      <c r="E64" s="14">
        <v>66.291214999999994</v>
      </c>
      <c r="F64" s="14">
        <v>66.218405000000004</v>
      </c>
      <c r="G64" s="14">
        <v>73.184263000000001</v>
      </c>
      <c r="H64" s="14">
        <v>74.855878000000004</v>
      </c>
      <c r="I64" s="14">
        <v>88.565172000000004</v>
      </c>
      <c r="J64" s="14">
        <v>92.571437499999988</v>
      </c>
      <c r="K64" s="14">
        <v>94.624613066538075</v>
      </c>
      <c r="L64" s="14">
        <v>37.84984522661523</v>
      </c>
      <c r="M64" s="14">
        <v>1.0910789992281513</v>
      </c>
      <c r="N64" s="14">
        <v>0.21719576268689822</v>
      </c>
      <c r="O64" s="14">
        <v>39.158119988530281</v>
      </c>
      <c r="P64" s="14">
        <v>-28.585502655573933</v>
      </c>
      <c r="Q64" s="14">
        <v>10.572617332956348</v>
      </c>
      <c r="R64" s="14">
        <v>-3.408854710166894</v>
      </c>
      <c r="S64" s="14">
        <v>0</v>
      </c>
      <c r="T64" s="14">
        <v>3.7549079126225604</v>
      </c>
      <c r="U64" s="36">
        <v>32.340410568196496</v>
      </c>
      <c r="V64" s="14">
        <v>3.4732898191758688</v>
      </c>
    </row>
    <row r="65" spans="1:22">
      <c r="A65" s="1" t="s">
        <v>144</v>
      </c>
      <c r="B65" s="1" t="s">
        <v>6</v>
      </c>
      <c r="C65" s="48" t="s">
        <v>1078</v>
      </c>
      <c r="D65" s="1" t="s">
        <v>145</v>
      </c>
      <c r="E65" s="14">
        <v>129.24938163265307</v>
      </c>
      <c r="F65" s="14">
        <v>129.79020408163265</v>
      </c>
      <c r="G65" s="14">
        <v>130.71431999999999</v>
      </c>
      <c r="H65" s="14">
        <v>144.37053900000001</v>
      </c>
      <c r="I65" s="14">
        <v>130.91381353061223</v>
      </c>
      <c r="J65" s="14">
        <v>135.76359591836734</v>
      </c>
      <c r="K65" s="14">
        <v>138.7747460689194</v>
      </c>
      <c r="L65" s="14">
        <v>67.999625573770501</v>
      </c>
      <c r="M65" s="14">
        <v>4.7821426164696472</v>
      </c>
      <c r="N65" s="14">
        <v>0.35626786802758154</v>
      </c>
      <c r="O65" s="14">
        <v>73.13803605826773</v>
      </c>
      <c r="P65" s="14">
        <v>-24.238986401941361</v>
      </c>
      <c r="Q65" s="14">
        <v>48.899049656326369</v>
      </c>
      <c r="R65" s="14">
        <v>-2.5957716128205566</v>
      </c>
      <c r="S65" s="14">
        <v>0</v>
      </c>
      <c r="T65" s="14">
        <v>41.824283480431745</v>
      </c>
      <c r="U65" s="36">
        <v>66.063269882373106</v>
      </c>
      <c r="V65" s="14">
        <v>38.687462219399364</v>
      </c>
    </row>
    <row r="66" spans="1:22">
      <c r="A66" s="1" t="s">
        <v>146</v>
      </c>
      <c r="B66" s="1" t="s">
        <v>1</v>
      </c>
      <c r="C66" s="48" t="s">
        <v>1078</v>
      </c>
      <c r="D66" s="1" t="s">
        <v>147</v>
      </c>
      <c r="E66" s="14" t="s">
        <v>908</v>
      </c>
      <c r="F66" s="14" t="s">
        <v>908</v>
      </c>
      <c r="G66" s="14" t="s">
        <v>908</v>
      </c>
      <c r="H66" s="14" t="s">
        <v>908</v>
      </c>
      <c r="I66" s="14" t="s">
        <v>908</v>
      </c>
      <c r="J66" s="14" t="s">
        <v>908</v>
      </c>
      <c r="K66" s="14" t="s">
        <v>908</v>
      </c>
      <c r="L66" s="14">
        <v>4.3886075024108004</v>
      </c>
      <c r="M66" s="14">
        <v>0.23249230213269911</v>
      </c>
      <c r="N66" s="14">
        <v>1.6901172016254039E-2</v>
      </c>
      <c r="O66" s="14">
        <v>4.6380009765597539</v>
      </c>
      <c r="P66" s="14">
        <v>5.1026322518497214</v>
      </c>
      <c r="Q66" s="14">
        <v>9.7406332284094752</v>
      </c>
      <c r="R66" s="14">
        <v>0</v>
      </c>
      <c r="S66" s="14">
        <v>0</v>
      </c>
      <c r="T66" s="14">
        <v>9.3105928005334544</v>
      </c>
      <c r="U66" s="36">
        <v>4.207960548683733</v>
      </c>
      <c r="V66" s="14">
        <v>8.6122983404934459</v>
      </c>
    </row>
    <row r="67" spans="1:22">
      <c r="A67" s="1" t="s">
        <v>148</v>
      </c>
      <c r="B67" s="1" t="s">
        <v>6</v>
      </c>
      <c r="C67" s="48" t="s">
        <v>1078</v>
      </c>
      <c r="D67" s="1" t="s">
        <v>149</v>
      </c>
      <c r="E67" s="14">
        <v>140.06828775510203</v>
      </c>
      <c r="F67" s="14">
        <v>155.27212040816326</v>
      </c>
      <c r="G67" s="14">
        <v>153.549227</v>
      </c>
      <c r="H67" s="14">
        <v>164.36813799999999</v>
      </c>
      <c r="I67" s="14">
        <v>129.61014500000002</v>
      </c>
      <c r="J67" s="14">
        <v>139.50036122448978</v>
      </c>
      <c r="K67" s="14">
        <v>142.59439045126246</v>
      </c>
      <c r="L67" s="14">
        <v>69.871251321118606</v>
      </c>
      <c r="M67" s="14">
        <v>3.7029660319698641</v>
      </c>
      <c r="N67" s="14">
        <v>0.3465699610933155</v>
      </c>
      <c r="O67" s="14">
        <v>73.92078731418178</v>
      </c>
      <c r="P67" s="14">
        <v>-17.685109235164699</v>
      </c>
      <c r="Q67" s="14">
        <v>56.235678079017077</v>
      </c>
      <c r="R67" s="14">
        <v>-1.0571380583278183</v>
      </c>
      <c r="S67" s="14">
        <v>0</v>
      </c>
      <c r="T67" s="14">
        <v>52.0662485867947</v>
      </c>
      <c r="U67" s="36">
        <v>69.751357821959402</v>
      </c>
      <c r="V67" s="14">
        <v>48.1612799427851</v>
      </c>
    </row>
    <row r="68" spans="1:22">
      <c r="A68" s="1" t="s">
        <v>150</v>
      </c>
      <c r="B68" s="1" t="s">
        <v>0</v>
      </c>
      <c r="C68" s="48" t="s">
        <v>1081</v>
      </c>
      <c r="D68" s="1" t="s">
        <v>151</v>
      </c>
      <c r="E68" s="14">
        <v>33.236819999999994</v>
      </c>
      <c r="F68" s="14">
        <v>32.209395000000001</v>
      </c>
      <c r="G68" s="14">
        <v>34.366883000000001</v>
      </c>
      <c r="H68" s="14">
        <v>36.600740000000002</v>
      </c>
      <c r="I68" s="14">
        <v>36.931631000000003</v>
      </c>
      <c r="J68" s="14">
        <v>36.228448</v>
      </c>
      <c r="K68" s="14">
        <v>37.031971918995779</v>
      </c>
      <c r="L68" s="14">
        <v>14.812788767598313</v>
      </c>
      <c r="M68" s="14">
        <v>1.2090031399520744</v>
      </c>
      <c r="N68" s="14">
        <v>0.12104717139955629</v>
      </c>
      <c r="O68" s="14">
        <v>16.142839078949944</v>
      </c>
      <c r="P68" s="14">
        <v>-11.273753519623607</v>
      </c>
      <c r="Q68" s="14">
        <v>4.8690855593263365</v>
      </c>
      <c r="R68" s="14">
        <v>-0.77602107072704096</v>
      </c>
      <c r="S68" s="14">
        <v>0</v>
      </c>
      <c r="T68" s="14">
        <v>3.3170434178722545</v>
      </c>
      <c r="U68" s="36">
        <v>14.590796937495861</v>
      </c>
      <c r="V68" s="14">
        <v>3.0682651615318357</v>
      </c>
    </row>
    <row r="69" spans="1:22">
      <c r="A69" s="1" t="s">
        <v>152</v>
      </c>
      <c r="B69" s="1" t="s">
        <v>0</v>
      </c>
      <c r="C69" s="48" t="s">
        <v>1080</v>
      </c>
      <c r="D69" s="1" t="s">
        <v>153</v>
      </c>
      <c r="E69" s="14">
        <v>40.952272499999992</v>
      </c>
      <c r="F69" s="14">
        <v>41.600377499999993</v>
      </c>
      <c r="G69" s="14">
        <v>43.048245000000001</v>
      </c>
      <c r="H69" s="14">
        <v>44.313749000000001</v>
      </c>
      <c r="I69" s="14">
        <v>44.295739499999996</v>
      </c>
      <c r="J69" s="14">
        <v>47.928274999999992</v>
      </c>
      <c r="K69" s="14">
        <v>48.991293635486976</v>
      </c>
      <c r="L69" s="14">
        <v>19.596517454194792</v>
      </c>
      <c r="M69" s="14">
        <v>1.5000000424222308</v>
      </c>
      <c r="N69" s="14">
        <v>0.16858110576687019</v>
      </c>
      <c r="O69" s="14">
        <v>21.26509860238389</v>
      </c>
      <c r="P69" s="14">
        <v>-17.040277855457287</v>
      </c>
      <c r="Q69" s="14">
        <v>4.2248207469266035</v>
      </c>
      <c r="R69" s="14">
        <v>-1.0053083312241715</v>
      </c>
      <c r="S69" s="14">
        <v>0</v>
      </c>
      <c r="T69" s="14">
        <v>2.2142040844782604</v>
      </c>
      <c r="U69" s="36">
        <v>19.254481939935548</v>
      </c>
      <c r="V69" s="14">
        <v>2.0481387781423912</v>
      </c>
    </row>
    <row r="70" spans="1:22">
      <c r="A70" s="1" t="s">
        <v>154</v>
      </c>
      <c r="B70" s="1" t="s">
        <v>0</v>
      </c>
      <c r="C70" s="48" t="s">
        <v>1080</v>
      </c>
      <c r="D70" s="1" t="s">
        <v>155</v>
      </c>
      <c r="E70" s="14">
        <v>18.740659999999998</v>
      </c>
      <c r="F70" s="14">
        <v>19.545539999999999</v>
      </c>
      <c r="G70" s="14">
        <v>19.250862000000001</v>
      </c>
      <c r="H70" s="14">
        <v>21.637823999999998</v>
      </c>
      <c r="I70" s="14">
        <v>22.563030499999996</v>
      </c>
      <c r="J70" s="14">
        <v>21.389817499999999</v>
      </c>
      <c r="K70" s="14">
        <v>21.86423003857281</v>
      </c>
      <c r="L70" s="14">
        <v>8.7456920154291247</v>
      </c>
      <c r="M70" s="14">
        <v>0.82593524874942836</v>
      </c>
      <c r="N70" s="14">
        <v>6.3665750490507086E-2</v>
      </c>
      <c r="O70" s="14">
        <v>9.6352930146690596</v>
      </c>
      <c r="P70" s="14">
        <v>-7.3570701758881007</v>
      </c>
      <c r="Q70" s="14">
        <v>2.2782228387809589</v>
      </c>
      <c r="R70" s="14">
        <v>-0.40500858817624319</v>
      </c>
      <c r="S70" s="14">
        <v>0</v>
      </c>
      <c r="T70" s="14">
        <v>1.4682056624284725</v>
      </c>
      <c r="U70" s="36">
        <v>8.825275838316573</v>
      </c>
      <c r="V70" s="14">
        <v>1.3580902377463371</v>
      </c>
    </row>
    <row r="71" spans="1:22">
      <c r="A71" s="1" t="s">
        <v>156</v>
      </c>
      <c r="B71" s="1" t="s">
        <v>0</v>
      </c>
      <c r="C71" s="48" t="s">
        <v>1078</v>
      </c>
      <c r="D71" s="1" t="s">
        <v>157</v>
      </c>
      <c r="E71" s="14">
        <v>24.756675000000001</v>
      </c>
      <c r="F71" s="14">
        <v>27.4913475</v>
      </c>
      <c r="G71" s="14">
        <v>26.269037000000001</v>
      </c>
      <c r="H71" s="14">
        <v>29.608485000000002</v>
      </c>
      <c r="I71" s="14">
        <v>23.629608999999999</v>
      </c>
      <c r="J71" s="14">
        <v>24.565769999999997</v>
      </c>
      <c r="K71" s="14">
        <v>25.110623143683696</v>
      </c>
      <c r="L71" s="14">
        <v>10.04424925747348</v>
      </c>
      <c r="M71" s="14">
        <v>0.95779014115211702</v>
      </c>
      <c r="N71" s="14">
        <v>5.8712425432127409E-2</v>
      </c>
      <c r="O71" s="14">
        <v>11.060751824057723</v>
      </c>
      <c r="P71" s="14">
        <v>-6.3943474095261816</v>
      </c>
      <c r="Q71" s="14">
        <v>4.6664044145315415</v>
      </c>
      <c r="R71" s="14">
        <v>-0.88729580088979954</v>
      </c>
      <c r="S71" s="14">
        <v>0</v>
      </c>
      <c r="T71" s="14">
        <v>2.8918128127519425</v>
      </c>
      <c r="U71" s="36">
        <v>9.2861602222781237</v>
      </c>
      <c r="V71" s="14">
        <v>2.6749268517955471</v>
      </c>
    </row>
    <row r="72" spans="1:22">
      <c r="A72" s="1" t="s">
        <v>158</v>
      </c>
      <c r="B72" s="1" t="s">
        <v>0</v>
      </c>
      <c r="C72" s="48" t="s">
        <v>1079</v>
      </c>
      <c r="D72" s="1" t="s">
        <v>159</v>
      </c>
      <c r="E72" s="14">
        <v>15.854149999999999</v>
      </c>
      <c r="F72" s="14">
        <v>17.8025725</v>
      </c>
      <c r="G72" s="14">
        <v>17.543761</v>
      </c>
      <c r="H72" s="14">
        <v>18.969773</v>
      </c>
      <c r="I72" s="14">
        <v>19.819102999999998</v>
      </c>
      <c r="J72" s="14">
        <v>20.60557</v>
      </c>
      <c r="K72" s="14">
        <v>21.062588428158147</v>
      </c>
      <c r="L72" s="14">
        <v>8.4250353712632595</v>
      </c>
      <c r="M72" s="14">
        <v>0.5772726103616298</v>
      </c>
      <c r="N72" s="14">
        <v>3.9778182796607026E-2</v>
      </c>
      <c r="O72" s="14">
        <v>9.0420861644214963</v>
      </c>
      <c r="P72" s="14">
        <v>-6.6516394078370933</v>
      </c>
      <c r="Q72" s="14">
        <v>2.390446756584403</v>
      </c>
      <c r="R72" s="14">
        <v>-0.70582016700898964</v>
      </c>
      <c r="S72" s="14">
        <v>0</v>
      </c>
      <c r="T72" s="14">
        <v>0.97880642256642358</v>
      </c>
      <c r="U72" s="36">
        <v>7.6304458304035165</v>
      </c>
      <c r="V72" s="14">
        <v>0.90539594087394182</v>
      </c>
    </row>
    <row r="73" spans="1:22">
      <c r="A73" s="1" t="s">
        <v>160</v>
      </c>
      <c r="B73" s="1" t="s">
        <v>4</v>
      </c>
      <c r="C73" s="48" t="s">
        <v>913</v>
      </c>
      <c r="D73" s="1" t="s">
        <v>161</v>
      </c>
      <c r="E73" s="14">
        <v>665.00623666666672</v>
      </c>
      <c r="F73" s="14">
        <v>759.55002666666667</v>
      </c>
      <c r="G73" s="14">
        <v>847.92420100000004</v>
      </c>
      <c r="H73" s="14">
        <v>772.63949100000002</v>
      </c>
      <c r="I73" s="14">
        <v>1134.7671836666664</v>
      </c>
      <c r="J73" s="14">
        <v>1136.7853890624999</v>
      </c>
      <c r="K73" s="14">
        <v>1136.990833977987</v>
      </c>
      <c r="L73" s="14">
        <v>341.09725019339606</v>
      </c>
      <c r="M73" s="14">
        <v>0.16218785998714874</v>
      </c>
      <c r="N73" s="14">
        <v>0.95319553622969488</v>
      </c>
      <c r="O73" s="14">
        <v>342.21263358961295</v>
      </c>
      <c r="P73" s="14">
        <v>-270.12460296025199</v>
      </c>
      <c r="Q73" s="14">
        <v>72.088030629360958</v>
      </c>
      <c r="R73" s="14">
        <v>-27.84667308570317</v>
      </c>
      <c r="S73" s="14">
        <v>0</v>
      </c>
      <c r="T73" s="14">
        <v>16.394684457954618</v>
      </c>
      <c r="U73" s="36">
        <v>286.5192874182066</v>
      </c>
      <c r="V73" s="14">
        <v>15.165083123608023</v>
      </c>
    </row>
    <row r="74" spans="1:22">
      <c r="A74" s="1" t="s">
        <v>162</v>
      </c>
      <c r="B74" s="1" t="s">
        <v>1</v>
      </c>
      <c r="C74" s="48" t="s">
        <v>1085</v>
      </c>
      <c r="D74" s="1" t="s">
        <v>163</v>
      </c>
      <c r="E74" s="14" t="s">
        <v>908</v>
      </c>
      <c r="F74" s="14" t="s">
        <v>908</v>
      </c>
      <c r="G74" s="14" t="s">
        <v>908</v>
      </c>
      <c r="H74" s="14" t="s">
        <v>908</v>
      </c>
      <c r="I74" s="14" t="s">
        <v>908</v>
      </c>
      <c r="J74" s="14" t="s">
        <v>908</v>
      </c>
      <c r="K74" s="14" t="s">
        <v>908</v>
      </c>
      <c r="L74" s="14">
        <v>1.8616635872709737</v>
      </c>
      <c r="M74" s="14">
        <v>9.9812005098523629E-2</v>
      </c>
      <c r="N74" s="14">
        <v>7.0005358949028649E-3</v>
      </c>
      <c r="O74" s="14">
        <v>1.9684761282644001</v>
      </c>
      <c r="P74" s="14">
        <v>7.3099419083989403</v>
      </c>
      <c r="Q74" s="14">
        <v>9.2784180366633411</v>
      </c>
      <c r="R74" s="14">
        <v>0</v>
      </c>
      <c r="S74" s="14">
        <v>0</v>
      </c>
      <c r="T74" s="14">
        <v>9.2083022182406484</v>
      </c>
      <c r="U74" s="36">
        <v>1.8983603098417081</v>
      </c>
      <c r="V74" s="14">
        <v>8.5176795518726003</v>
      </c>
    </row>
    <row r="75" spans="1:22">
      <c r="A75" s="1" t="s">
        <v>164</v>
      </c>
      <c r="B75" s="1" t="s">
        <v>0</v>
      </c>
      <c r="C75" s="48" t="s">
        <v>1082</v>
      </c>
      <c r="D75" s="1" t="s">
        <v>165</v>
      </c>
      <c r="E75" s="14">
        <v>58.208304999999996</v>
      </c>
      <c r="F75" s="14">
        <v>56.181109999999997</v>
      </c>
      <c r="G75" s="14">
        <v>59.886713</v>
      </c>
      <c r="H75" s="14">
        <v>65.647643000000002</v>
      </c>
      <c r="I75" s="14">
        <v>59.125135499999999</v>
      </c>
      <c r="J75" s="14">
        <v>61.8888775</v>
      </c>
      <c r="K75" s="14">
        <v>63.261533413693343</v>
      </c>
      <c r="L75" s="14">
        <v>25.304613365477337</v>
      </c>
      <c r="M75" s="14">
        <v>1.659109276131407</v>
      </c>
      <c r="N75" s="14">
        <v>9.5788197074830134E-2</v>
      </c>
      <c r="O75" s="14">
        <v>27.059510838683575</v>
      </c>
      <c r="P75" s="14">
        <v>-19.703769435500092</v>
      </c>
      <c r="Q75" s="14">
        <v>7.3557414031834831</v>
      </c>
      <c r="R75" s="14">
        <v>-1.5506349448338832</v>
      </c>
      <c r="S75" s="14">
        <v>0</v>
      </c>
      <c r="T75" s="14">
        <v>4.2544715135157167</v>
      </c>
      <c r="U75" s="36">
        <v>23.95824094901581</v>
      </c>
      <c r="V75" s="14">
        <v>3.9353861500020382</v>
      </c>
    </row>
    <row r="76" spans="1:22">
      <c r="A76" s="1" t="s">
        <v>166</v>
      </c>
      <c r="B76" s="1" t="s">
        <v>0</v>
      </c>
      <c r="C76" s="48" t="s">
        <v>1078</v>
      </c>
      <c r="D76" s="1" t="s">
        <v>167</v>
      </c>
      <c r="E76" s="14">
        <v>20.173765</v>
      </c>
      <c r="F76" s="14">
        <v>31.968895</v>
      </c>
      <c r="G76" s="14">
        <v>44.373273999999995</v>
      </c>
      <c r="H76" s="14">
        <v>42.114075</v>
      </c>
      <c r="I76" s="14">
        <v>33.336559000000001</v>
      </c>
      <c r="J76" s="14">
        <v>34.967537499999999</v>
      </c>
      <c r="K76" s="14">
        <v>35.743095226615232</v>
      </c>
      <c r="L76" s="14">
        <v>14.297238090646093</v>
      </c>
      <c r="M76" s="14">
        <v>0.55754284154314793</v>
      </c>
      <c r="N76" s="14">
        <v>7.5277529022894224E-2</v>
      </c>
      <c r="O76" s="14">
        <v>14.930058461212136</v>
      </c>
      <c r="P76" s="14">
        <v>-11.57512446646667</v>
      </c>
      <c r="Q76" s="14">
        <v>3.3549339947454655</v>
      </c>
      <c r="R76" s="14">
        <v>-0.43765598839209874</v>
      </c>
      <c r="S76" s="14">
        <v>0</v>
      </c>
      <c r="T76" s="14">
        <v>2.479622017961268</v>
      </c>
      <c r="U76" s="36">
        <v>14.054746484427938</v>
      </c>
      <c r="V76" s="14">
        <v>2.2936503666141732</v>
      </c>
    </row>
    <row r="77" spans="1:22">
      <c r="A77" s="1" t="s">
        <v>168</v>
      </c>
      <c r="B77" s="1" t="s">
        <v>0</v>
      </c>
      <c r="C77" s="48" t="s">
        <v>1081</v>
      </c>
      <c r="D77" s="1" t="s">
        <v>169</v>
      </c>
      <c r="E77" s="14">
        <v>31.180957500000002</v>
      </c>
      <c r="F77" s="14">
        <v>32.104287499999998</v>
      </c>
      <c r="G77" s="14">
        <v>33.640172</v>
      </c>
      <c r="H77" s="14">
        <v>33.403922999999999</v>
      </c>
      <c r="I77" s="14">
        <v>29.483957500000006</v>
      </c>
      <c r="J77" s="14">
        <v>33.330837500000001</v>
      </c>
      <c r="K77" s="14">
        <v>34.070094262295079</v>
      </c>
      <c r="L77" s="14">
        <v>13.628037704918032</v>
      </c>
      <c r="M77" s="14">
        <v>0.485383890157846</v>
      </c>
      <c r="N77" s="14">
        <v>6.9513089025800764E-3</v>
      </c>
      <c r="O77" s="14">
        <v>14.12037290397846</v>
      </c>
      <c r="P77" s="14">
        <v>-10.114197859567994</v>
      </c>
      <c r="Q77" s="14">
        <v>4.0061750444104653</v>
      </c>
      <c r="R77" s="14">
        <v>-0.96352293413305357</v>
      </c>
      <c r="S77" s="14">
        <v>0</v>
      </c>
      <c r="T77" s="14">
        <v>2.0791291761443582</v>
      </c>
      <c r="U77" s="36">
        <v>12.193327035712352</v>
      </c>
      <c r="V77" s="14">
        <v>1.9231944879335314</v>
      </c>
    </row>
    <row r="78" spans="1:22">
      <c r="A78" s="1" t="s">
        <v>170</v>
      </c>
      <c r="B78" s="1" t="s">
        <v>7</v>
      </c>
      <c r="C78" s="48" t="s">
        <v>1079</v>
      </c>
      <c r="D78" s="1" t="s">
        <v>171</v>
      </c>
      <c r="E78" s="14">
        <v>141.244786</v>
      </c>
      <c r="F78" s="14">
        <v>143.17068</v>
      </c>
      <c r="G78" s="14">
        <v>144.935079</v>
      </c>
      <c r="H78" s="14">
        <v>154.41843499999999</v>
      </c>
      <c r="I78" s="14">
        <v>145.18372550000001</v>
      </c>
      <c r="J78" s="14">
        <v>149.86756600000001</v>
      </c>
      <c r="K78" s="14">
        <v>153.1915332304707</v>
      </c>
      <c r="L78" s="14">
        <v>76.595766615235348</v>
      </c>
      <c r="M78" s="14">
        <v>12.116328930979279</v>
      </c>
      <c r="N78" s="14">
        <v>0.76162265233213333</v>
      </c>
      <c r="O78" s="14">
        <v>89.473718198546763</v>
      </c>
      <c r="P78" s="14">
        <v>27.179648974804753</v>
      </c>
      <c r="Q78" s="14">
        <v>116.65336717335151</v>
      </c>
      <c r="R78" s="14">
        <v>0</v>
      </c>
      <c r="S78" s="14">
        <v>0</v>
      </c>
      <c r="T78" s="14">
        <v>110.25849191570974</v>
      </c>
      <c r="U78" s="36">
        <v>83.078842940904991</v>
      </c>
      <c r="V78" s="14">
        <v>101.98910502203151</v>
      </c>
    </row>
    <row r="79" spans="1:22">
      <c r="A79" s="1" t="s">
        <v>172</v>
      </c>
      <c r="B79" s="1" t="s">
        <v>0</v>
      </c>
      <c r="C79" s="48" t="s">
        <v>1079</v>
      </c>
      <c r="D79" s="1" t="s">
        <v>173</v>
      </c>
      <c r="E79" s="14">
        <v>27.071922499999996</v>
      </c>
      <c r="F79" s="14">
        <v>27.3978775</v>
      </c>
      <c r="G79" s="14">
        <v>29.128753</v>
      </c>
      <c r="H79" s="14">
        <v>30.990257000000003</v>
      </c>
      <c r="I79" s="14">
        <v>32.770562499999997</v>
      </c>
      <c r="J79" s="14">
        <v>32.828403999999999</v>
      </c>
      <c r="K79" s="14">
        <v>33.556517107039078</v>
      </c>
      <c r="L79" s="14">
        <v>13.422606842815631</v>
      </c>
      <c r="M79" s="14">
        <v>1.4494153294302063</v>
      </c>
      <c r="N79" s="14">
        <v>0.12691848472504921</v>
      </c>
      <c r="O79" s="14">
        <v>14.998940656970886</v>
      </c>
      <c r="P79" s="14">
        <v>-11.292999981652992</v>
      </c>
      <c r="Q79" s="14">
        <v>3.7059406753178941</v>
      </c>
      <c r="R79" s="14">
        <v>-0.92953512949608808</v>
      </c>
      <c r="S79" s="14">
        <v>0</v>
      </c>
      <c r="T79" s="14">
        <v>1.8468704163257179</v>
      </c>
      <c r="U79" s="36">
        <v>13.13987039797871</v>
      </c>
      <c r="V79" s="14">
        <v>1.7083551351012891</v>
      </c>
    </row>
    <row r="80" spans="1:22">
      <c r="A80" s="1" t="s">
        <v>174</v>
      </c>
      <c r="B80" s="1" t="s">
        <v>5</v>
      </c>
      <c r="C80" s="48" t="s">
        <v>1084</v>
      </c>
      <c r="D80" s="1" t="s">
        <v>175</v>
      </c>
      <c r="E80" s="14">
        <v>104.26667551020408</v>
      </c>
      <c r="F80" s="14">
        <v>119.45940612244898</v>
      </c>
      <c r="G80" s="14">
        <v>118.87074200000001</v>
      </c>
      <c r="H80" s="14">
        <v>123.265176</v>
      </c>
      <c r="I80" s="14">
        <v>85.622449101010091</v>
      </c>
      <c r="J80" s="14">
        <v>117.7696292929293</v>
      </c>
      <c r="K80" s="14">
        <v>120.38168471601293</v>
      </c>
      <c r="L80" s="14">
        <v>58.98702551084633</v>
      </c>
      <c r="M80" s="14">
        <v>2.8019034981616815</v>
      </c>
      <c r="N80" s="14">
        <v>0.1775570810771479</v>
      </c>
      <c r="O80" s="14">
        <v>61.966486090085155</v>
      </c>
      <c r="P80" s="14">
        <v>21.990115763463582</v>
      </c>
      <c r="Q80" s="14">
        <v>83.956601853548733</v>
      </c>
      <c r="R80" s="14">
        <v>0</v>
      </c>
      <c r="S80" s="14">
        <v>0</v>
      </c>
      <c r="T80" s="14">
        <v>79.509315562595788</v>
      </c>
      <c r="U80" s="36">
        <v>57.51919979913221</v>
      </c>
      <c r="V80" s="14">
        <v>73.546116895401113</v>
      </c>
    </row>
    <row r="81" spans="1:22">
      <c r="A81" s="1" t="s">
        <v>176</v>
      </c>
      <c r="B81" s="1" t="s">
        <v>0</v>
      </c>
      <c r="C81" s="48" t="s">
        <v>1083</v>
      </c>
      <c r="D81" s="1" t="s">
        <v>177</v>
      </c>
      <c r="E81" s="14">
        <v>16.322494999999996</v>
      </c>
      <c r="F81" s="14">
        <v>17.3277675</v>
      </c>
      <c r="G81" s="14">
        <v>16.414652</v>
      </c>
      <c r="H81" s="14">
        <v>18.444092000000001</v>
      </c>
      <c r="I81" s="14">
        <v>18.273282999999996</v>
      </c>
      <c r="J81" s="14">
        <v>18.523849999999999</v>
      </c>
      <c r="K81" s="14">
        <v>18.934697203471551</v>
      </c>
      <c r="L81" s="14">
        <v>7.5738788813886213</v>
      </c>
      <c r="M81" s="14">
        <v>0.93615174903322484</v>
      </c>
      <c r="N81" s="14">
        <v>7.3051349360818613E-2</v>
      </c>
      <c r="O81" s="14">
        <v>8.5830819797826656</v>
      </c>
      <c r="P81" s="14">
        <v>-5.9013675898510298</v>
      </c>
      <c r="Q81" s="14">
        <v>2.6817143899316358</v>
      </c>
      <c r="R81" s="14">
        <v>-0.61052522834301137</v>
      </c>
      <c r="S81" s="14">
        <v>0</v>
      </c>
      <c r="T81" s="14">
        <v>1.4606639332456131</v>
      </c>
      <c r="U81" s="36">
        <v>7.3620315230966433</v>
      </c>
      <c r="V81" s="14">
        <v>1.3511141382521921</v>
      </c>
    </row>
    <row r="82" spans="1:22">
      <c r="A82" s="1" t="s">
        <v>178</v>
      </c>
      <c r="B82" s="1" t="s">
        <v>0</v>
      </c>
      <c r="C82" s="48" t="s">
        <v>1080</v>
      </c>
      <c r="D82" s="1" t="s">
        <v>179</v>
      </c>
      <c r="E82" s="14">
        <v>106.1523475</v>
      </c>
      <c r="F82" s="14">
        <v>111.24506999999998</v>
      </c>
      <c r="G82" s="14">
        <v>114.18107500000001</v>
      </c>
      <c r="H82" s="14">
        <v>120.56950100000002</v>
      </c>
      <c r="I82" s="14">
        <v>113.53497999999999</v>
      </c>
      <c r="J82" s="14">
        <v>119.95678249999999</v>
      </c>
      <c r="K82" s="14">
        <v>122.61734758919965</v>
      </c>
      <c r="L82" s="14">
        <v>49.046939035679863</v>
      </c>
      <c r="M82" s="14">
        <v>0.49491801314696371</v>
      </c>
      <c r="N82" s="14">
        <v>7.264076426791205E-2</v>
      </c>
      <c r="O82" s="14">
        <v>49.614497813094737</v>
      </c>
      <c r="P82" s="14">
        <v>-41.879379112746008</v>
      </c>
      <c r="Q82" s="14">
        <v>7.7351187003487283</v>
      </c>
      <c r="R82" s="14">
        <v>-2.0765897791273966</v>
      </c>
      <c r="S82" s="14">
        <v>0</v>
      </c>
      <c r="T82" s="14">
        <v>3.5819391420939346</v>
      </c>
      <c r="U82" s="36">
        <v>45.461318254839945</v>
      </c>
      <c r="V82" s="14">
        <v>3.3132937064368897</v>
      </c>
    </row>
    <row r="83" spans="1:22">
      <c r="A83" s="1" t="s">
        <v>180</v>
      </c>
      <c r="B83" s="1" t="s">
        <v>3</v>
      </c>
      <c r="C83" s="48" t="s">
        <v>913</v>
      </c>
      <c r="D83" s="1" t="s">
        <v>181</v>
      </c>
      <c r="E83" s="14">
        <v>102.94321333333335</v>
      </c>
      <c r="F83" s="14">
        <v>105.90750666666668</v>
      </c>
      <c r="G83" s="14">
        <v>87.659110999999996</v>
      </c>
      <c r="H83" s="14">
        <v>123.70485499999999</v>
      </c>
      <c r="I83" s="14">
        <v>118.38369966666667</v>
      </c>
      <c r="J83" s="14">
        <v>121.91426406250001</v>
      </c>
      <c r="K83" s="14">
        <v>124.61824484691515</v>
      </c>
      <c r="L83" s="14">
        <v>37.385473454074543</v>
      </c>
      <c r="M83" s="14">
        <v>1.6573699994304552</v>
      </c>
      <c r="N83" s="14">
        <v>0.42917096514380698</v>
      </c>
      <c r="O83" s="14">
        <v>39.472014418648804</v>
      </c>
      <c r="P83" s="14">
        <v>33.62002650513746</v>
      </c>
      <c r="Q83" s="14">
        <v>73.092040923786271</v>
      </c>
      <c r="R83" s="14">
        <v>0</v>
      </c>
      <c r="S83" s="14">
        <v>0</v>
      </c>
      <c r="T83" s="14">
        <v>72.804637451833358</v>
      </c>
      <c r="U83" s="36">
        <v>39.184610946695898</v>
      </c>
      <c r="V83" s="14">
        <v>67.344289642945853</v>
      </c>
    </row>
    <row r="84" spans="1:22">
      <c r="A84" s="1" t="s">
        <v>182</v>
      </c>
      <c r="B84" s="1" t="s">
        <v>9</v>
      </c>
      <c r="C84" s="48" t="s">
        <v>1078</v>
      </c>
      <c r="D84" s="1" t="s">
        <v>183</v>
      </c>
      <c r="E84" s="14" t="s">
        <v>908</v>
      </c>
      <c r="F84" s="14" t="s">
        <v>908</v>
      </c>
      <c r="G84" s="14" t="s">
        <v>908</v>
      </c>
      <c r="H84" s="14" t="s">
        <v>908</v>
      </c>
      <c r="I84" s="14" t="s">
        <v>908</v>
      </c>
      <c r="J84" s="14" t="s">
        <v>908</v>
      </c>
      <c r="K84" s="14" t="s">
        <v>908</v>
      </c>
      <c r="L84" s="14">
        <v>19.260258264223726</v>
      </c>
      <c r="M84" s="14">
        <v>1.6964403490406881</v>
      </c>
      <c r="N84" s="14">
        <v>0.13215888771267542</v>
      </c>
      <c r="O84" s="14">
        <v>21.088857500977092</v>
      </c>
      <c r="P84" s="14">
        <v>68.644765735037396</v>
      </c>
      <c r="Q84" s="14">
        <v>89.733623236014495</v>
      </c>
      <c r="R84" s="14">
        <v>0</v>
      </c>
      <c r="S84" s="14">
        <v>0</v>
      </c>
      <c r="T84" s="14">
        <v>87.361713940784199</v>
      </c>
      <c r="U84" s="36">
        <v>18.716948205746803</v>
      </c>
      <c r="V84" s="14">
        <v>80.809585395225383</v>
      </c>
    </row>
    <row r="85" spans="1:22">
      <c r="A85" s="1" t="s">
        <v>184</v>
      </c>
      <c r="B85" s="1" t="s">
        <v>0</v>
      </c>
      <c r="C85" s="48" t="s">
        <v>1082</v>
      </c>
      <c r="D85" s="1" t="s">
        <v>185</v>
      </c>
      <c r="E85" s="14">
        <v>55.709222499999996</v>
      </c>
      <c r="F85" s="14">
        <v>54.3818725</v>
      </c>
      <c r="G85" s="14">
        <v>61.675522000000001</v>
      </c>
      <c r="H85" s="14">
        <v>62.196278999999997</v>
      </c>
      <c r="I85" s="14">
        <v>63.604419</v>
      </c>
      <c r="J85" s="14">
        <v>63.709122499999999</v>
      </c>
      <c r="K85" s="14">
        <v>65.122150289296044</v>
      </c>
      <c r="L85" s="14">
        <v>26.048860115718419</v>
      </c>
      <c r="M85" s="14">
        <v>1.1283950829492091</v>
      </c>
      <c r="N85" s="14">
        <v>0.10736226947150936</v>
      </c>
      <c r="O85" s="14">
        <v>27.284617468139135</v>
      </c>
      <c r="P85" s="14">
        <v>-22.516869729158621</v>
      </c>
      <c r="Q85" s="14">
        <v>4.7677477389805141</v>
      </c>
      <c r="R85" s="14">
        <v>-0.90056156332890724</v>
      </c>
      <c r="S85" s="14">
        <v>0</v>
      </c>
      <c r="T85" s="14">
        <v>2.9666246123226996</v>
      </c>
      <c r="U85" s="36">
        <v>25.483494341481322</v>
      </c>
      <c r="V85" s="14">
        <v>2.7441277663984973</v>
      </c>
    </row>
    <row r="86" spans="1:22">
      <c r="A86" s="1" t="s">
        <v>186</v>
      </c>
      <c r="B86" s="1" t="s">
        <v>6</v>
      </c>
      <c r="C86" s="48" t="s">
        <v>1085</v>
      </c>
      <c r="D86" s="1" t="s">
        <v>187</v>
      </c>
      <c r="E86" s="14">
        <v>30.415006122448979</v>
      </c>
      <c r="F86" s="14">
        <v>33.563573469387755</v>
      </c>
      <c r="G86" s="14">
        <v>32.279831000000001</v>
      </c>
      <c r="H86" s="14">
        <v>33.546353000000003</v>
      </c>
      <c r="I86" s="14">
        <v>28.034097183673467</v>
      </c>
      <c r="J86" s="14">
        <v>32.236853061224494</v>
      </c>
      <c r="K86" s="14">
        <v>32.95184594493535</v>
      </c>
      <c r="L86" s="14">
        <v>16.146404513018322</v>
      </c>
      <c r="M86" s="14">
        <v>1.273228613794688</v>
      </c>
      <c r="N86" s="14">
        <v>8.9040778605055021E-2</v>
      </c>
      <c r="O86" s="14">
        <v>17.508673905418068</v>
      </c>
      <c r="P86" s="14">
        <v>7.1751755443657199</v>
      </c>
      <c r="Q86" s="14">
        <v>24.683849449783786</v>
      </c>
      <c r="R86" s="14">
        <v>0</v>
      </c>
      <c r="S86" s="14">
        <v>0</v>
      </c>
      <c r="T86" s="14">
        <v>22.523350388723593</v>
      </c>
      <c r="U86" s="36">
        <v>15.348174844357873</v>
      </c>
      <c r="V86" s="14">
        <v>20.834099109569323</v>
      </c>
    </row>
    <row r="87" spans="1:22">
      <c r="A87" s="1" t="s">
        <v>188</v>
      </c>
      <c r="B87" s="1" t="s">
        <v>0</v>
      </c>
      <c r="C87" s="48" t="s">
        <v>1080</v>
      </c>
      <c r="D87" s="1" t="s">
        <v>189</v>
      </c>
      <c r="E87" s="14">
        <v>72.699299999999994</v>
      </c>
      <c r="F87" s="14">
        <v>82.140695000000008</v>
      </c>
      <c r="G87" s="14">
        <v>84.692786999999996</v>
      </c>
      <c r="H87" s="14">
        <v>88.351909000000006</v>
      </c>
      <c r="I87" s="14">
        <v>78.814411500000006</v>
      </c>
      <c r="J87" s="14">
        <v>83.211844999999983</v>
      </c>
      <c r="K87" s="14">
        <v>85.057430761812768</v>
      </c>
      <c r="L87" s="14">
        <v>34.022972304725108</v>
      </c>
      <c r="M87" s="14">
        <v>0.69703422570590667</v>
      </c>
      <c r="N87" s="14">
        <v>4.6879939430481458E-2</v>
      </c>
      <c r="O87" s="14">
        <v>34.766886469861497</v>
      </c>
      <c r="P87" s="14">
        <v>-29.237113054197888</v>
      </c>
      <c r="Q87" s="14">
        <v>5.5297734156636089</v>
      </c>
      <c r="R87" s="14">
        <v>-1.429666891336032</v>
      </c>
      <c r="S87" s="14">
        <v>0</v>
      </c>
      <c r="T87" s="14">
        <v>2.670439632991545</v>
      </c>
      <c r="U87" s="36">
        <v>31.907552687189433</v>
      </c>
      <c r="V87" s="14">
        <v>2.4701566605171794</v>
      </c>
    </row>
    <row r="88" spans="1:22">
      <c r="A88" s="1" t="s">
        <v>190</v>
      </c>
      <c r="B88" s="1" t="s">
        <v>0</v>
      </c>
      <c r="C88" s="48" t="s">
        <v>1081</v>
      </c>
      <c r="D88" s="1" t="s">
        <v>191</v>
      </c>
      <c r="E88" s="14">
        <v>36.584634999999999</v>
      </c>
      <c r="F88" s="14">
        <v>35.526137499999997</v>
      </c>
      <c r="G88" s="14">
        <v>43.870328999999998</v>
      </c>
      <c r="H88" s="14">
        <v>46.229101999999997</v>
      </c>
      <c r="I88" s="14">
        <v>44.473692999999997</v>
      </c>
      <c r="J88" s="14">
        <v>45.454904999999997</v>
      </c>
      <c r="K88" s="14">
        <v>46.463065863066518</v>
      </c>
      <c r="L88" s="14">
        <v>18.585226345226609</v>
      </c>
      <c r="M88" s="14">
        <v>0.74639861892070769</v>
      </c>
      <c r="N88" s="14">
        <v>5.9723529451044574E-2</v>
      </c>
      <c r="O88" s="14">
        <v>19.391348493598361</v>
      </c>
      <c r="P88" s="14">
        <v>-12.517362622042143</v>
      </c>
      <c r="Q88" s="14">
        <v>6.8739858715562185</v>
      </c>
      <c r="R88" s="14">
        <v>-2.395790341023635</v>
      </c>
      <c r="S88" s="14">
        <v>0</v>
      </c>
      <c r="T88" s="14">
        <v>2.0824051895089482</v>
      </c>
      <c r="U88" s="36">
        <v>14.599767811551091</v>
      </c>
      <c r="V88" s="14">
        <v>1.9262248002957771</v>
      </c>
    </row>
    <row r="89" spans="1:22">
      <c r="A89" s="1" t="s">
        <v>192</v>
      </c>
      <c r="B89" s="1" t="s">
        <v>6</v>
      </c>
      <c r="C89" s="48" t="s">
        <v>1081</v>
      </c>
      <c r="D89" s="1" t="s">
        <v>193</v>
      </c>
      <c r="E89" s="14">
        <v>73.346122448979585</v>
      </c>
      <c r="F89" s="14">
        <v>86.514344897959191</v>
      </c>
      <c r="G89" s="14">
        <v>86.462483000000006</v>
      </c>
      <c r="H89" s="14">
        <v>87.358749000000003</v>
      </c>
      <c r="I89" s="14">
        <v>90.474098734693882</v>
      </c>
      <c r="J89" s="14">
        <v>94.446399999999997</v>
      </c>
      <c r="K89" s="14">
        <v>96.541161041465784</v>
      </c>
      <c r="L89" s="14">
        <v>47.305168910318237</v>
      </c>
      <c r="M89" s="14">
        <v>2.1780034396049501</v>
      </c>
      <c r="N89" s="14">
        <v>0.29813225673853139</v>
      </c>
      <c r="O89" s="14">
        <v>49.78130460666172</v>
      </c>
      <c r="P89" s="14">
        <v>16.275250732149722</v>
      </c>
      <c r="Q89" s="14">
        <v>66.056555338811449</v>
      </c>
      <c r="R89" s="14">
        <v>0</v>
      </c>
      <c r="S89" s="14">
        <v>0</v>
      </c>
      <c r="T89" s="14">
        <v>56.754160309400561</v>
      </c>
      <c r="U89" s="36">
        <v>40.478909577250839</v>
      </c>
      <c r="V89" s="14">
        <v>52.497598286195519</v>
      </c>
    </row>
    <row r="90" spans="1:22">
      <c r="A90" s="1" t="s">
        <v>194</v>
      </c>
      <c r="B90" s="1" t="s">
        <v>8</v>
      </c>
      <c r="C90" s="48" t="s">
        <v>1081</v>
      </c>
      <c r="D90" s="1" t="s">
        <v>195</v>
      </c>
      <c r="E90" s="14" t="s">
        <v>908</v>
      </c>
      <c r="F90" s="14" t="s">
        <v>908</v>
      </c>
      <c r="G90" s="14" t="s">
        <v>908</v>
      </c>
      <c r="H90" s="14" t="s">
        <v>908</v>
      </c>
      <c r="I90" s="14" t="s">
        <v>908</v>
      </c>
      <c r="J90" s="14" t="s">
        <v>908</v>
      </c>
      <c r="K90" s="14" t="s">
        <v>908</v>
      </c>
      <c r="L90" s="14">
        <v>18.952503860035407</v>
      </c>
      <c r="M90" s="14">
        <v>1.7112236041716906</v>
      </c>
      <c r="N90" s="14">
        <v>0.15427089862461257</v>
      </c>
      <c r="O90" s="14">
        <v>20.817998362831709</v>
      </c>
      <c r="P90" s="14">
        <v>93.303122232989423</v>
      </c>
      <c r="Q90" s="14">
        <v>114.12112059582114</v>
      </c>
      <c r="R90" s="14">
        <v>0</v>
      </c>
      <c r="S90" s="14">
        <v>0</v>
      </c>
      <c r="T90" s="14">
        <v>110.98490248507248</v>
      </c>
      <c r="U90" s="36">
        <v>17.681780252083058</v>
      </c>
      <c r="V90" s="14">
        <v>102.66103479869206</v>
      </c>
    </row>
    <row r="91" spans="1:22">
      <c r="A91" s="1" t="s">
        <v>196</v>
      </c>
      <c r="B91" s="1" t="s">
        <v>0</v>
      </c>
      <c r="C91" s="48" t="s">
        <v>1081</v>
      </c>
      <c r="D91" s="1" t="s">
        <v>197</v>
      </c>
      <c r="E91" s="14">
        <v>16.3290425</v>
      </c>
      <c r="F91" s="14">
        <v>16.745909999999999</v>
      </c>
      <c r="G91" s="14">
        <v>16.679748</v>
      </c>
      <c r="H91" s="14">
        <v>16.387340999999999</v>
      </c>
      <c r="I91" s="14">
        <v>19.031530000000004</v>
      </c>
      <c r="J91" s="14">
        <v>19.135940000000002</v>
      </c>
      <c r="K91" s="14">
        <v>19.560362970105356</v>
      </c>
      <c r="L91" s="14">
        <v>7.8241451880421424</v>
      </c>
      <c r="M91" s="14">
        <v>1.1248110681170989</v>
      </c>
      <c r="N91" s="14">
        <v>0.15767822090590516</v>
      </c>
      <c r="O91" s="14">
        <v>9.1066344770651479</v>
      </c>
      <c r="P91" s="14">
        <v>-6.4778964894682831</v>
      </c>
      <c r="Q91" s="14">
        <v>2.6287379875968648</v>
      </c>
      <c r="R91" s="14">
        <v>-0.49083847783013834</v>
      </c>
      <c r="S91" s="14">
        <v>0</v>
      </c>
      <c r="T91" s="14">
        <v>1.6470610319365881</v>
      </c>
      <c r="U91" s="36">
        <v>8.1249575214048715</v>
      </c>
      <c r="V91" s="14">
        <v>1.5235314545413441</v>
      </c>
    </row>
    <row r="92" spans="1:22">
      <c r="A92" s="1" t="s">
        <v>198</v>
      </c>
      <c r="B92" s="1" t="s">
        <v>1</v>
      </c>
      <c r="C92" s="48" t="s">
        <v>1081</v>
      </c>
      <c r="D92" s="1" t="s">
        <v>199</v>
      </c>
      <c r="E92" s="14" t="s">
        <v>908</v>
      </c>
      <c r="F92" s="14" t="s">
        <v>908</v>
      </c>
      <c r="G92" s="14" t="s">
        <v>908</v>
      </c>
      <c r="H92" s="14" t="s">
        <v>908</v>
      </c>
      <c r="I92" s="14" t="s">
        <v>908</v>
      </c>
      <c r="J92" s="14" t="s">
        <v>908</v>
      </c>
      <c r="K92" s="14" t="s">
        <v>908</v>
      </c>
      <c r="L92" s="14">
        <v>3.0712442044360415</v>
      </c>
      <c r="M92" s="14">
        <v>0.23450784830911386</v>
      </c>
      <c r="N92" s="14">
        <v>2.2839207631289268E-2</v>
      </c>
      <c r="O92" s="14">
        <v>3.3285912603764447</v>
      </c>
      <c r="P92" s="14">
        <v>6.0421260976396489</v>
      </c>
      <c r="Q92" s="14">
        <v>9.3707173580160941</v>
      </c>
      <c r="R92" s="14">
        <v>0</v>
      </c>
      <c r="S92" s="14">
        <v>0</v>
      </c>
      <c r="T92" s="14">
        <v>8.8327762979121918</v>
      </c>
      <c r="U92" s="36">
        <v>2.7906502002725428</v>
      </c>
      <c r="V92" s="14">
        <v>8.1703180755687779</v>
      </c>
    </row>
    <row r="93" spans="1:22">
      <c r="A93" s="1" t="s">
        <v>200</v>
      </c>
      <c r="B93" s="1" t="s">
        <v>8</v>
      </c>
      <c r="C93" s="48" t="s">
        <v>1079</v>
      </c>
      <c r="D93" s="1" t="s">
        <v>201</v>
      </c>
      <c r="E93" s="14" t="s">
        <v>908</v>
      </c>
      <c r="F93" s="14" t="s">
        <v>908</v>
      </c>
      <c r="G93" s="14" t="s">
        <v>908</v>
      </c>
      <c r="H93" s="14" t="s">
        <v>908</v>
      </c>
      <c r="I93" s="14" t="s">
        <v>908</v>
      </c>
      <c r="J93" s="14" t="s">
        <v>908</v>
      </c>
      <c r="K93" s="14" t="s">
        <v>908</v>
      </c>
      <c r="L93" s="14">
        <v>21.729864223396177</v>
      </c>
      <c r="M93" s="14">
        <v>2.4708375012920807</v>
      </c>
      <c r="N93" s="14">
        <v>0.17056426022989984</v>
      </c>
      <c r="O93" s="14">
        <v>24.371265984918157</v>
      </c>
      <c r="P93" s="14">
        <v>79.303264254750275</v>
      </c>
      <c r="Q93" s="14">
        <v>103.67453023966843</v>
      </c>
      <c r="R93" s="14">
        <v>0</v>
      </c>
      <c r="S93" s="14">
        <v>0</v>
      </c>
      <c r="T93" s="14">
        <v>100.93227296664401</v>
      </c>
      <c r="U93" s="36">
        <v>21.629008711893732</v>
      </c>
      <c r="V93" s="14">
        <v>93.362352494145711</v>
      </c>
    </row>
    <row r="94" spans="1:22">
      <c r="A94" s="1" t="s">
        <v>202</v>
      </c>
      <c r="B94" s="1" t="s">
        <v>5</v>
      </c>
      <c r="C94" s="48" t="s">
        <v>1083</v>
      </c>
      <c r="D94" s="1" t="s">
        <v>203</v>
      </c>
      <c r="E94" s="14">
        <v>82.663318367346946</v>
      </c>
      <c r="F94" s="14">
        <v>86.443783673469383</v>
      </c>
      <c r="G94" s="14">
        <v>94.191266999999996</v>
      </c>
      <c r="H94" s="14">
        <v>94.741667000000007</v>
      </c>
      <c r="I94" s="14">
        <v>91.295285734693877</v>
      </c>
      <c r="J94" s="14">
        <v>94.905908163265309</v>
      </c>
      <c r="K94" s="14">
        <v>97.010860803337721</v>
      </c>
      <c r="L94" s="14">
        <v>47.535321793635482</v>
      </c>
      <c r="M94" s="14">
        <v>2.9874231566460505</v>
      </c>
      <c r="N94" s="14">
        <v>0.20448195405436756</v>
      </c>
      <c r="O94" s="14">
        <v>50.7272269043359</v>
      </c>
      <c r="P94" s="14">
        <v>34.270968595105863</v>
      </c>
      <c r="Q94" s="14">
        <v>84.998195499441763</v>
      </c>
      <c r="R94" s="14">
        <v>0</v>
      </c>
      <c r="S94" s="14">
        <v>0</v>
      </c>
      <c r="T94" s="14">
        <v>75.088137822959126</v>
      </c>
      <c r="U94" s="36">
        <v>40.817169227853263</v>
      </c>
      <c r="V94" s="14">
        <v>69.456527486237192</v>
      </c>
    </row>
    <row r="95" spans="1:22">
      <c r="A95" s="1" t="s">
        <v>204</v>
      </c>
      <c r="B95" s="1" t="s">
        <v>8</v>
      </c>
      <c r="C95" s="48" t="s">
        <v>1079</v>
      </c>
      <c r="D95" s="1" t="s">
        <v>205</v>
      </c>
      <c r="E95" s="14" t="s">
        <v>908</v>
      </c>
      <c r="F95" s="14" t="s">
        <v>908</v>
      </c>
      <c r="G95" s="14" t="s">
        <v>908</v>
      </c>
      <c r="H95" s="14" t="s">
        <v>908</v>
      </c>
      <c r="I95" s="14" t="s">
        <v>908</v>
      </c>
      <c r="J95" s="14" t="s">
        <v>908</v>
      </c>
      <c r="K95" s="14" t="s">
        <v>908</v>
      </c>
      <c r="L95" s="14">
        <v>10.530904763741562</v>
      </c>
      <c r="M95" s="14">
        <v>1.2278613374393863</v>
      </c>
      <c r="N95" s="14">
        <v>0.10931938904131641</v>
      </c>
      <c r="O95" s="14">
        <v>11.868085490222263</v>
      </c>
      <c r="P95" s="14">
        <v>28.087678745811658</v>
      </c>
      <c r="Q95" s="14">
        <v>39.955764236033922</v>
      </c>
      <c r="R95" s="14">
        <v>0</v>
      </c>
      <c r="S95" s="14">
        <v>0</v>
      </c>
      <c r="T95" s="14">
        <v>39.426622693627507</v>
      </c>
      <c r="U95" s="36">
        <v>11.338943947815849</v>
      </c>
      <c r="V95" s="14">
        <v>36.469625991605447</v>
      </c>
    </row>
    <row r="96" spans="1:22">
      <c r="A96" s="1" t="s">
        <v>206</v>
      </c>
      <c r="B96" s="1" t="s">
        <v>0</v>
      </c>
      <c r="C96" s="48" t="s">
        <v>1080</v>
      </c>
      <c r="D96" s="1" t="s">
        <v>207</v>
      </c>
      <c r="E96" s="14">
        <v>29.575227499999997</v>
      </c>
      <c r="F96" s="14">
        <v>28.24361</v>
      </c>
      <c r="G96" s="14">
        <v>35.215356999999997</v>
      </c>
      <c r="H96" s="14">
        <v>35.013793</v>
      </c>
      <c r="I96" s="14">
        <v>36.236966000000002</v>
      </c>
      <c r="J96" s="14">
        <v>40.106000000000002</v>
      </c>
      <c r="K96" s="14">
        <v>40.99552555448399</v>
      </c>
      <c r="L96" s="14">
        <v>16.398210221793597</v>
      </c>
      <c r="M96" s="14">
        <v>1.0229261582152784</v>
      </c>
      <c r="N96" s="14">
        <v>0.69653626197298613</v>
      </c>
      <c r="O96" s="14">
        <v>18.117672641981862</v>
      </c>
      <c r="P96" s="14">
        <v>-12.064439851696285</v>
      </c>
      <c r="Q96" s="14">
        <v>6.0532327902855769</v>
      </c>
      <c r="R96" s="14">
        <v>-1.2051218613121524</v>
      </c>
      <c r="S96" s="14">
        <v>0</v>
      </c>
      <c r="T96" s="14">
        <v>3.6429890676612722</v>
      </c>
      <c r="U96" s="36">
        <v>15.707428919357557</v>
      </c>
      <c r="V96" s="14">
        <v>3.369764887586677</v>
      </c>
    </row>
    <row r="97" spans="1:22">
      <c r="A97" s="1" t="s">
        <v>208</v>
      </c>
      <c r="B97" s="1" t="s">
        <v>5</v>
      </c>
      <c r="C97" s="48" t="s">
        <v>1084</v>
      </c>
      <c r="D97" s="1" t="s">
        <v>209</v>
      </c>
      <c r="E97" s="14">
        <v>83.649255102040811</v>
      </c>
      <c r="F97" s="14">
        <v>88.779244897959188</v>
      </c>
      <c r="G97" s="14">
        <v>95.338892999999999</v>
      </c>
      <c r="H97" s="14">
        <v>90.278606999999994</v>
      </c>
      <c r="I97" s="14">
        <v>84.362355202020197</v>
      </c>
      <c r="J97" s="14">
        <v>86.672805050505048</v>
      </c>
      <c r="K97" s="14">
        <v>88.595152703505789</v>
      </c>
      <c r="L97" s="14">
        <v>43.411624824717833</v>
      </c>
      <c r="M97" s="14">
        <v>3.6290772172325965</v>
      </c>
      <c r="N97" s="14">
        <v>0.23632666805614139</v>
      </c>
      <c r="O97" s="14">
        <v>47.277028710006576</v>
      </c>
      <c r="P97" s="14">
        <v>22.563234093329168</v>
      </c>
      <c r="Q97" s="14">
        <v>69.840262803335747</v>
      </c>
      <c r="R97" s="14">
        <v>0</v>
      </c>
      <c r="S97" s="14">
        <v>0</v>
      </c>
      <c r="T97" s="14">
        <v>67.723527490446415</v>
      </c>
      <c r="U97" s="36">
        <v>45.160293397117243</v>
      </c>
      <c r="V97" s="14">
        <v>62.64426292866294</v>
      </c>
    </row>
    <row r="98" spans="1:22">
      <c r="A98" s="1" t="s">
        <v>210</v>
      </c>
      <c r="B98" s="1" t="s">
        <v>6</v>
      </c>
      <c r="C98" s="48" t="s">
        <v>1085</v>
      </c>
      <c r="D98" s="1" t="s">
        <v>211</v>
      </c>
      <c r="E98" s="14">
        <v>104.79275510204081</v>
      </c>
      <c r="F98" s="14">
        <v>111.66104897959184</v>
      </c>
      <c r="G98" s="14">
        <v>103.638572</v>
      </c>
      <c r="H98" s="14">
        <v>116.541364</v>
      </c>
      <c r="I98" s="14">
        <v>103.157504</v>
      </c>
      <c r="J98" s="14">
        <v>105.68056122448981</v>
      </c>
      <c r="K98" s="14">
        <v>108.0244888119182</v>
      </c>
      <c r="L98" s="14">
        <v>52.93199951783992</v>
      </c>
      <c r="M98" s="14">
        <v>4.759643844946746</v>
      </c>
      <c r="N98" s="14">
        <v>0.34717668387778416</v>
      </c>
      <c r="O98" s="14">
        <v>58.038820046664448</v>
      </c>
      <c r="P98" s="14">
        <v>71.561721066311165</v>
      </c>
      <c r="Q98" s="14">
        <v>129.60054111297561</v>
      </c>
      <c r="R98" s="14">
        <v>0</v>
      </c>
      <c r="S98" s="14">
        <v>0</v>
      </c>
      <c r="T98" s="14">
        <v>125.16992718253775</v>
      </c>
      <c r="U98" s="36">
        <v>53.608206116226583</v>
      </c>
      <c r="V98" s="14">
        <v>115.78218264384742</v>
      </c>
    </row>
    <row r="99" spans="1:22">
      <c r="A99" s="1" t="s">
        <v>212</v>
      </c>
      <c r="B99" s="1" t="s">
        <v>1</v>
      </c>
      <c r="C99" s="48" t="s">
        <v>1085</v>
      </c>
      <c r="D99" s="1" t="s">
        <v>213</v>
      </c>
      <c r="E99" s="14" t="s">
        <v>908</v>
      </c>
      <c r="F99" s="14" t="s">
        <v>908</v>
      </c>
      <c r="G99" s="14" t="s">
        <v>908</v>
      </c>
      <c r="H99" s="14" t="s">
        <v>908</v>
      </c>
      <c r="I99" s="14" t="s">
        <v>908</v>
      </c>
      <c r="J99" s="14" t="s">
        <v>908</v>
      </c>
      <c r="K99" s="14" t="s">
        <v>908</v>
      </c>
      <c r="L99" s="14">
        <v>1.4097642237222765</v>
      </c>
      <c r="M99" s="14">
        <v>0.12193504763663007</v>
      </c>
      <c r="N99" s="14">
        <v>8.7695807073121228E-3</v>
      </c>
      <c r="O99" s="14">
        <v>1.5404688520662186</v>
      </c>
      <c r="P99" s="14">
        <v>5.5958496856492372</v>
      </c>
      <c r="Q99" s="14">
        <v>7.1363185377154554</v>
      </c>
      <c r="R99" s="14">
        <v>0</v>
      </c>
      <c r="S99" s="14">
        <v>0</v>
      </c>
      <c r="T99" s="14">
        <v>7.0037192197933091</v>
      </c>
      <c r="U99" s="36">
        <v>1.4078695341440719</v>
      </c>
      <c r="V99" s="14">
        <v>6.4784402783088115</v>
      </c>
    </row>
    <row r="100" spans="1:22">
      <c r="A100" s="1" t="s">
        <v>214</v>
      </c>
      <c r="B100" s="1" t="s">
        <v>3</v>
      </c>
      <c r="C100" s="48" t="s">
        <v>913</v>
      </c>
      <c r="D100" s="1" t="s">
        <v>215</v>
      </c>
      <c r="E100" s="14">
        <v>119.29355333333334</v>
      </c>
      <c r="F100" s="14">
        <v>151.58690666666669</v>
      </c>
      <c r="G100" s="14">
        <v>144.646702</v>
      </c>
      <c r="H100" s="14">
        <v>145.55389400000001</v>
      </c>
      <c r="I100" s="14">
        <v>153.25519699999998</v>
      </c>
      <c r="J100" s="14">
        <v>150.26592343749999</v>
      </c>
      <c r="K100" s="14">
        <v>153.59872598240247</v>
      </c>
      <c r="L100" s="14">
        <v>46.07961779472074</v>
      </c>
      <c r="M100" s="14">
        <v>2.0486229429637208</v>
      </c>
      <c r="N100" s="14">
        <v>0.29584478828287381</v>
      </c>
      <c r="O100" s="14">
        <v>48.424085525967328</v>
      </c>
      <c r="P100" s="14">
        <v>30.971593357979671</v>
      </c>
      <c r="Q100" s="14">
        <v>79.395678883946999</v>
      </c>
      <c r="R100" s="14">
        <v>0</v>
      </c>
      <c r="S100" s="14">
        <v>0</v>
      </c>
      <c r="T100" s="14">
        <v>75.814144523089453</v>
      </c>
      <c r="U100" s="36">
        <v>44.842551165109782</v>
      </c>
      <c r="V100" s="14">
        <v>70.128083683857753</v>
      </c>
    </row>
    <row r="101" spans="1:22">
      <c r="A101" s="1" t="s">
        <v>216</v>
      </c>
      <c r="B101" s="1" t="s">
        <v>0</v>
      </c>
      <c r="C101" s="48" t="s">
        <v>1082</v>
      </c>
      <c r="D101" s="1" t="s">
        <v>217</v>
      </c>
      <c r="E101" s="14">
        <v>15.981734999999999</v>
      </c>
      <c r="F101" s="14">
        <v>18.248867499999999</v>
      </c>
      <c r="G101" s="14">
        <v>18.428702000000001</v>
      </c>
      <c r="H101" s="14">
        <v>19.635224999999998</v>
      </c>
      <c r="I101" s="14">
        <v>20.122453499999999</v>
      </c>
      <c r="J101" s="14">
        <v>20.443622499999996</v>
      </c>
      <c r="K101" s="14">
        <v>20.897049035679846</v>
      </c>
      <c r="L101" s="14">
        <v>8.3588196142719386</v>
      </c>
      <c r="M101" s="14">
        <v>0.7228346157547525</v>
      </c>
      <c r="N101" s="14">
        <v>7.996455866150011E-2</v>
      </c>
      <c r="O101" s="14">
        <v>9.161618788688191</v>
      </c>
      <c r="P101" s="14">
        <v>-5.1256570257389518</v>
      </c>
      <c r="Q101" s="14">
        <v>4.0359617629492393</v>
      </c>
      <c r="R101" s="14">
        <v>-0.80557314494274568</v>
      </c>
      <c r="S101" s="14">
        <v>0</v>
      </c>
      <c r="T101" s="14">
        <v>2.4248154730637479</v>
      </c>
      <c r="U101" s="36">
        <v>7.5504724988026997</v>
      </c>
      <c r="V101" s="14">
        <v>2.2429543125839668</v>
      </c>
    </row>
    <row r="102" spans="1:22">
      <c r="A102" s="1" t="s">
        <v>218</v>
      </c>
      <c r="B102" s="1" t="s">
        <v>0</v>
      </c>
      <c r="C102" s="48" t="s">
        <v>1079</v>
      </c>
      <c r="D102" s="1" t="s">
        <v>219</v>
      </c>
      <c r="E102" s="14">
        <v>29.790304999999996</v>
      </c>
      <c r="F102" s="14">
        <v>29.23734</v>
      </c>
      <c r="G102" s="14">
        <v>31.99841</v>
      </c>
      <c r="H102" s="14">
        <v>34.342080000000003</v>
      </c>
      <c r="I102" s="14">
        <v>31.7802775</v>
      </c>
      <c r="J102" s="14">
        <v>34.393819999999998</v>
      </c>
      <c r="K102" s="14">
        <v>35.156653037608393</v>
      </c>
      <c r="L102" s="14">
        <v>14.062661215043359</v>
      </c>
      <c r="M102" s="14">
        <v>1.8769921161426359</v>
      </c>
      <c r="N102" s="14">
        <v>0.15395989170547131</v>
      </c>
      <c r="O102" s="14">
        <v>16.093613222891467</v>
      </c>
      <c r="P102" s="14">
        <v>-10.260948432097186</v>
      </c>
      <c r="Q102" s="14">
        <v>5.832664790794281</v>
      </c>
      <c r="R102" s="14">
        <v>-1.6050014949353966</v>
      </c>
      <c r="S102" s="14">
        <v>0</v>
      </c>
      <c r="T102" s="14">
        <v>2.6226618009234879</v>
      </c>
      <c r="U102" s="36">
        <v>12.883610233020674</v>
      </c>
      <c r="V102" s="14">
        <v>2.4259621658542265</v>
      </c>
    </row>
    <row r="103" spans="1:22">
      <c r="A103" s="1" t="s">
        <v>220</v>
      </c>
      <c r="B103" s="1" t="s">
        <v>0</v>
      </c>
      <c r="C103" s="48" t="s">
        <v>1079</v>
      </c>
      <c r="D103" s="1" t="s">
        <v>221</v>
      </c>
      <c r="E103" s="14">
        <v>19.586427499999999</v>
      </c>
      <c r="F103" s="14">
        <v>21.229654999999998</v>
      </c>
      <c r="G103" s="14">
        <v>20.233492269999999</v>
      </c>
      <c r="H103" s="14">
        <v>22.338116999999997</v>
      </c>
      <c r="I103" s="14">
        <v>21.413495000000005</v>
      </c>
      <c r="J103" s="14">
        <v>23.05358</v>
      </c>
      <c r="K103" s="14">
        <v>23.564893731918993</v>
      </c>
      <c r="L103" s="14">
        <v>9.4259574927675978</v>
      </c>
      <c r="M103" s="14">
        <v>0.99510922271081959</v>
      </c>
      <c r="N103" s="14">
        <v>7.5415929194154491E-2</v>
      </c>
      <c r="O103" s="14">
        <v>10.496482644672572</v>
      </c>
      <c r="P103" s="14">
        <v>-7.8549828262897465</v>
      </c>
      <c r="Q103" s="14">
        <v>2.6414998183828251</v>
      </c>
      <c r="R103" s="14">
        <v>-0.64169394570965044</v>
      </c>
      <c r="S103" s="14">
        <v>0</v>
      </c>
      <c r="T103" s="14">
        <v>1.3581119269635242</v>
      </c>
      <c r="U103" s="36">
        <v>9.2130947532532712</v>
      </c>
      <c r="V103" s="14">
        <v>1.25625353244126</v>
      </c>
    </row>
    <row r="104" spans="1:22">
      <c r="A104" s="1" t="s">
        <v>222</v>
      </c>
      <c r="B104" s="1" t="s">
        <v>0</v>
      </c>
      <c r="C104" s="48" t="s">
        <v>1080</v>
      </c>
      <c r="D104" s="1" t="s">
        <v>223</v>
      </c>
      <c r="E104" s="14">
        <v>26.789932499999999</v>
      </c>
      <c r="F104" s="14">
        <v>29.484902499999997</v>
      </c>
      <c r="G104" s="14">
        <v>26.982185000000001</v>
      </c>
      <c r="H104" s="14">
        <v>27.329785999999999</v>
      </c>
      <c r="I104" s="14">
        <v>32.860476000000006</v>
      </c>
      <c r="J104" s="14">
        <v>33.6823075</v>
      </c>
      <c r="K104" s="14">
        <v>34.429359643201536</v>
      </c>
      <c r="L104" s="14">
        <v>13.771743857280615</v>
      </c>
      <c r="M104" s="14">
        <v>1.1768990967600019</v>
      </c>
      <c r="N104" s="14">
        <v>0.13565066907321185</v>
      </c>
      <c r="O104" s="14">
        <v>15.084293623113828</v>
      </c>
      <c r="P104" s="14">
        <v>-10.902641917825161</v>
      </c>
      <c r="Q104" s="14">
        <v>4.181651705288667</v>
      </c>
      <c r="R104" s="14">
        <v>-1.1588339827501866</v>
      </c>
      <c r="S104" s="14">
        <v>0</v>
      </c>
      <c r="T104" s="14">
        <v>1.8639837397882937</v>
      </c>
      <c r="U104" s="36">
        <v>12.766625657613455</v>
      </c>
      <c r="V104" s="14">
        <v>1.7241849593041718</v>
      </c>
    </row>
    <row r="105" spans="1:22">
      <c r="A105" s="1" t="s">
        <v>224</v>
      </c>
      <c r="B105" s="1" t="s">
        <v>0</v>
      </c>
      <c r="C105" s="48" t="s">
        <v>1082</v>
      </c>
      <c r="D105" s="1" t="s">
        <v>225</v>
      </c>
      <c r="E105" s="14">
        <v>39.555367499999996</v>
      </c>
      <c r="F105" s="14">
        <v>38.624787499999996</v>
      </c>
      <c r="G105" s="14">
        <v>43.854700000000001</v>
      </c>
      <c r="H105" s="14">
        <v>44.137692999999999</v>
      </c>
      <c r="I105" s="14">
        <v>41.163384000000001</v>
      </c>
      <c r="J105" s="14">
        <v>42.777010000000004</v>
      </c>
      <c r="K105" s="14">
        <v>43.725776856316301</v>
      </c>
      <c r="L105" s="14">
        <v>17.490310742526521</v>
      </c>
      <c r="M105" s="14">
        <v>1.4486450850114008</v>
      </c>
      <c r="N105" s="14">
        <v>0.12259897707431944</v>
      </c>
      <c r="O105" s="14">
        <v>19.061554804612239</v>
      </c>
      <c r="P105" s="14">
        <v>-15.587977701982567</v>
      </c>
      <c r="Q105" s="14">
        <v>3.4735771026296725</v>
      </c>
      <c r="R105" s="14">
        <v>-0.39930220707482844</v>
      </c>
      <c r="S105" s="14">
        <v>0</v>
      </c>
      <c r="T105" s="14">
        <v>2.6749726884800156</v>
      </c>
      <c r="U105" s="36">
        <v>18.262950390462581</v>
      </c>
      <c r="V105" s="14">
        <v>2.4743497368440144</v>
      </c>
    </row>
    <row r="106" spans="1:22">
      <c r="A106" s="1" t="s">
        <v>226</v>
      </c>
      <c r="B106" s="1" t="s">
        <v>0</v>
      </c>
      <c r="C106" s="48" t="s">
        <v>1081</v>
      </c>
      <c r="D106" s="1" t="s">
        <v>227</v>
      </c>
      <c r="E106" s="14">
        <v>30.720342500000001</v>
      </c>
      <c r="F106" s="14">
        <v>30.878942500000001</v>
      </c>
      <c r="G106" s="14">
        <v>30.202739000000001</v>
      </c>
      <c r="H106" s="14">
        <v>34.925756</v>
      </c>
      <c r="I106" s="14">
        <v>33.059123499999998</v>
      </c>
      <c r="J106" s="14">
        <v>34.856216666666661</v>
      </c>
      <c r="K106" s="14">
        <v>35.629305368049415</v>
      </c>
      <c r="L106" s="14">
        <v>14.251722147219766</v>
      </c>
      <c r="M106" s="14">
        <v>1.762703219965186</v>
      </c>
      <c r="N106" s="14">
        <v>0.18089908047196335</v>
      </c>
      <c r="O106" s="14">
        <v>16.195324447656915</v>
      </c>
      <c r="P106" s="14">
        <v>-7.2880050263817688</v>
      </c>
      <c r="Q106" s="14">
        <v>8.9073194212751474</v>
      </c>
      <c r="R106" s="14">
        <v>-1.429634030325944</v>
      </c>
      <c r="S106" s="14">
        <v>0</v>
      </c>
      <c r="T106" s="14">
        <v>6.0480513606232593</v>
      </c>
      <c r="U106" s="36">
        <v>13.336056387005028</v>
      </c>
      <c r="V106" s="14">
        <v>5.5944475085765148</v>
      </c>
    </row>
    <row r="107" spans="1:22">
      <c r="A107" s="1" t="s">
        <v>228</v>
      </c>
      <c r="B107" s="1" t="s">
        <v>0</v>
      </c>
      <c r="C107" s="48" t="s">
        <v>1081</v>
      </c>
      <c r="D107" s="1" t="s">
        <v>229</v>
      </c>
      <c r="E107" s="14">
        <v>20.214634999999998</v>
      </c>
      <c r="F107" s="14">
        <v>19.810917499999999</v>
      </c>
      <c r="G107" s="14">
        <v>22.329305999999999</v>
      </c>
      <c r="H107" s="14">
        <v>22.998430999999997</v>
      </c>
      <c r="I107" s="14">
        <v>28.457721000000003</v>
      </c>
      <c r="J107" s="14">
        <v>32.249354999999994</v>
      </c>
      <c r="K107" s="14">
        <v>32.964625168756022</v>
      </c>
      <c r="L107" s="14">
        <v>13.185850067502411</v>
      </c>
      <c r="M107" s="14">
        <v>0.79366852290113066</v>
      </c>
      <c r="N107" s="14">
        <v>4.9851991507698E-2</v>
      </c>
      <c r="O107" s="14">
        <v>14.029370581911239</v>
      </c>
      <c r="P107" s="14">
        <v>-5.5056748528455008</v>
      </c>
      <c r="Q107" s="14">
        <v>8.5236957290657394</v>
      </c>
      <c r="R107" s="14">
        <v>-3.0770606650252859</v>
      </c>
      <c r="S107" s="14">
        <v>0</v>
      </c>
      <c r="T107" s="14">
        <v>2.3695743990151676</v>
      </c>
      <c r="U107" s="36">
        <v>7.8752492518606685</v>
      </c>
      <c r="V107" s="14">
        <v>2.1918563190890303</v>
      </c>
    </row>
    <row r="108" spans="1:22">
      <c r="A108" s="1" t="s">
        <v>230</v>
      </c>
      <c r="B108" s="1" t="s">
        <v>6</v>
      </c>
      <c r="C108" s="48" t="s">
        <v>1083</v>
      </c>
      <c r="D108" s="1" t="s">
        <v>231</v>
      </c>
      <c r="E108" s="14">
        <v>88.604971428571432</v>
      </c>
      <c r="F108" s="14">
        <v>107.82951428571428</v>
      </c>
      <c r="G108" s="14">
        <v>98.100541000000007</v>
      </c>
      <c r="H108" s="14">
        <v>105.634164</v>
      </c>
      <c r="I108" s="14">
        <v>88.692310061224489</v>
      </c>
      <c r="J108" s="14">
        <v>95.322253061224487</v>
      </c>
      <c r="K108" s="14">
        <v>97.436439966150374</v>
      </c>
      <c r="L108" s="14">
        <v>47.743855583413684</v>
      </c>
      <c r="M108" s="14">
        <v>4.0436373040672313</v>
      </c>
      <c r="N108" s="14">
        <v>0.31653227950750834</v>
      </c>
      <c r="O108" s="14">
        <v>52.104025166988421</v>
      </c>
      <c r="P108" s="14">
        <v>14.275609662125273</v>
      </c>
      <c r="Q108" s="14">
        <v>66.379634829113698</v>
      </c>
      <c r="R108" s="14">
        <v>0</v>
      </c>
      <c r="S108" s="14">
        <v>0</v>
      </c>
      <c r="T108" s="14">
        <v>52.338026151847728</v>
      </c>
      <c r="U108" s="36">
        <v>38.062416489722452</v>
      </c>
      <c r="V108" s="14">
        <v>48.41267419045915</v>
      </c>
    </row>
    <row r="109" spans="1:22">
      <c r="A109" s="1" t="s">
        <v>232</v>
      </c>
      <c r="B109" s="1" t="s">
        <v>0</v>
      </c>
      <c r="C109" s="48" t="s">
        <v>1084</v>
      </c>
      <c r="D109" s="1" t="s">
        <v>233</v>
      </c>
      <c r="E109" s="14">
        <v>48.519359999999999</v>
      </c>
      <c r="F109" s="14">
        <v>51.721159999999998</v>
      </c>
      <c r="G109" s="14">
        <v>55.112060999999997</v>
      </c>
      <c r="H109" s="14">
        <v>56.810034999999999</v>
      </c>
      <c r="I109" s="14">
        <v>52.176998500000003</v>
      </c>
      <c r="J109" s="14">
        <v>52.16713</v>
      </c>
      <c r="K109" s="14">
        <v>53.324163741562209</v>
      </c>
      <c r="L109" s="14">
        <v>21.329665496624884</v>
      </c>
      <c r="M109" s="14">
        <v>1.1702608849355909</v>
      </c>
      <c r="N109" s="14">
        <v>8.8773275722896242E-2</v>
      </c>
      <c r="O109" s="14">
        <v>22.588699657283371</v>
      </c>
      <c r="P109" s="14">
        <v>-18.596401124590049</v>
      </c>
      <c r="Q109" s="14">
        <v>3.9922985326933222</v>
      </c>
      <c r="R109" s="14">
        <v>-0.42327761462195013</v>
      </c>
      <c r="S109" s="14">
        <v>0</v>
      </c>
      <c r="T109" s="14">
        <v>3.145743303449422</v>
      </c>
      <c r="U109" s="36">
        <v>21.74214442803947</v>
      </c>
      <c r="V109" s="14">
        <v>2.9098125556907153</v>
      </c>
    </row>
    <row r="110" spans="1:22">
      <c r="A110" s="1" t="s">
        <v>234</v>
      </c>
      <c r="B110" s="1" t="s">
        <v>8</v>
      </c>
      <c r="C110" s="48" t="s">
        <v>1080</v>
      </c>
      <c r="D110" s="1" t="s">
        <v>235</v>
      </c>
      <c r="E110" s="14" t="s">
        <v>908</v>
      </c>
      <c r="F110" s="14" t="s">
        <v>908</v>
      </c>
      <c r="G110" s="14" t="s">
        <v>908</v>
      </c>
      <c r="H110" s="14" t="s">
        <v>908</v>
      </c>
      <c r="I110" s="14" t="s">
        <v>908</v>
      </c>
      <c r="J110" s="14" t="s">
        <v>908</v>
      </c>
      <c r="K110" s="14" t="s">
        <v>908</v>
      </c>
      <c r="L110" s="14">
        <v>11.962777704918024</v>
      </c>
      <c r="M110" s="14">
        <v>1.4186677078443801</v>
      </c>
      <c r="N110" s="14">
        <v>0.12320461522447429</v>
      </c>
      <c r="O110" s="14">
        <v>13.504650027986877</v>
      </c>
      <c r="P110" s="14">
        <v>61.722248887175219</v>
      </c>
      <c r="Q110" s="14">
        <v>75.226898915162096</v>
      </c>
      <c r="R110" s="14">
        <v>0</v>
      </c>
      <c r="S110" s="14">
        <v>0</v>
      </c>
      <c r="T110" s="14">
        <v>73.807731035968629</v>
      </c>
      <c r="U110" s="36">
        <v>12.08548214879341</v>
      </c>
      <c r="V110" s="14">
        <v>68.272151208270984</v>
      </c>
    </row>
    <row r="111" spans="1:22">
      <c r="A111" s="1" t="s">
        <v>236</v>
      </c>
      <c r="B111" s="1" t="s">
        <v>1</v>
      </c>
      <c r="C111" s="48" t="s">
        <v>1080</v>
      </c>
      <c r="D111" s="1" t="s">
        <v>237</v>
      </c>
      <c r="E111" s="14" t="s">
        <v>908</v>
      </c>
      <c r="F111" s="14" t="s">
        <v>908</v>
      </c>
      <c r="G111" s="14" t="s">
        <v>908</v>
      </c>
      <c r="H111" s="14" t="s">
        <v>908</v>
      </c>
      <c r="I111" s="14" t="s">
        <v>908</v>
      </c>
      <c r="J111" s="14" t="s">
        <v>908</v>
      </c>
      <c r="K111" s="14" t="s">
        <v>908</v>
      </c>
      <c r="L111" s="14">
        <v>2.5236545419479275</v>
      </c>
      <c r="M111" s="14">
        <v>0.23389429087116809</v>
      </c>
      <c r="N111" s="14">
        <v>2.301253427657329E-2</v>
      </c>
      <c r="O111" s="14">
        <v>2.7805613670956686</v>
      </c>
      <c r="P111" s="14">
        <v>5.0834298628323928</v>
      </c>
      <c r="Q111" s="14">
        <v>7.863991229928061</v>
      </c>
      <c r="R111" s="14">
        <v>0</v>
      </c>
      <c r="S111" s="14">
        <v>0</v>
      </c>
      <c r="T111" s="14">
        <v>7.6336171373879864</v>
      </c>
      <c r="U111" s="36">
        <v>2.5501872745555936</v>
      </c>
      <c r="V111" s="14">
        <v>7.0610958520838878</v>
      </c>
    </row>
    <row r="112" spans="1:22">
      <c r="A112" s="1" t="s">
        <v>238</v>
      </c>
      <c r="B112" s="1" t="s">
        <v>0</v>
      </c>
      <c r="C112" s="48" t="s">
        <v>1080</v>
      </c>
      <c r="D112" s="1" t="s">
        <v>239</v>
      </c>
      <c r="E112" s="14">
        <v>30.650529999999996</v>
      </c>
      <c r="F112" s="14">
        <v>32.564009999999996</v>
      </c>
      <c r="G112" s="14">
        <v>33.283669000000003</v>
      </c>
      <c r="H112" s="14">
        <v>32.468161000000002</v>
      </c>
      <c r="I112" s="14">
        <v>34.284692999999997</v>
      </c>
      <c r="J112" s="14">
        <v>36.313694999999996</v>
      </c>
      <c r="K112" s="14">
        <v>37.119109643201547</v>
      </c>
      <c r="L112" s="14">
        <v>14.84764385728062</v>
      </c>
      <c r="M112" s="14">
        <v>0.95756130621191093</v>
      </c>
      <c r="N112" s="14">
        <v>8.9166146509887828E-2</v>
      </c>
      <c r="O112" s="14">
        <v>15.894371310002418</v>
      </c>
      <c r="P112" s="14">
        <v>-10.903528977710316</v>
      </c>
      <c r="Q112" s="14">
        <v>4.9908423322921021</v>
      </c>
      <c r="R112" s="14">
        <v>-0.69989937994520446</v>
      </c>
      <c r="S112" s="14">
        <v>0</v>
      </c>
      <c r="T112" s="14">
        <v>3.5910435724016931</v>
      </c>
      <c r="U112" s="36">
        <v>14.494572550112009</v>
      </c>
      <c r="V112" s="14">
        <v>3.3217153044715664</v>
      </c>
    </row>
    <row r="113" spans="1:22">
      <c r="A113" s="1" t="s">
        <v>240</v>
      </c>
      <c r="B113" s="1" t="s">
        <v>0</v>
      </c>
      <c r="C113" s="48" t="s">
        <v>1080</v>
      </c>
      <c r="D113" s="1" t="s">
        <v>241</v>
      </c>
      <c r="E113" s="14">
        <v>50.673584999999996</v>
      </c>
      <c r="F113" s="14">
        <v>53.576097499999996</v>
      </c>
      <c r="G113" s="14">
        <v>57.542504999999998</v>
      </c>
      <c r="H113" s="14">
        <v>58.663150000000002</v>
      </c>
      <c r="I113" s="14">
        <v>57.029390000000006</v>
      </c>
      <c r="J113" s="14">
        <v>58.938944999999997</v>
      </c>
      <c r="K113" s="14">
        <v>60.246173288331704</v>
      </c>
      <c r="L113" s="14">
        <v>24.098469315332682</v>
      </c>
      <c r="M113" s="14">
        <v>0.86782203559932181</v>
      </c>
      <c r="N113" s="14">
        <v>4.7427128073893154E-2</v>
      </c>
      <c r="O113" s="14">
        <v>25.013718479005895</v>
      </c>
      <c r="P113" s="14">
        <v>-19.918618718341104</v>
      </c>
      <c r="Q113" s="14">
        <v>5.095099760664791</v>
      </c>
      <c r="R113" s="14">
        <v>-1.2773704397247303</v>
      </c>
      <c r="S113" s="14">
        <v>0</v>
      </c>
      <c r="T113" s="14">
        <v>2.5403588812153304</v>
      </c>
      <c r="U113" s="36">
        <v>22.458977599556434</v>
      </c>
      <c r="V113" s="14">
        <v>2.3498319651241806</v>
      </c>
    </row>
    <row r="114" spans="1:22">
      <c r="A114" s="1" t="s">
        <v>242</v>
      </c>
      <c r="B114" s="1" t="s">
        <v>0</v>
      </c>
      <c r="C114" s="48" t="s">
        <v>1078</v>
      </c>
      <c r="D114" s="1" t="s">
        <v>243</v>
      </c>
      <c r="E114" s="14">
        <v>19.995214999999998</v>
      </c>
      <c r="F114" s="14">
        <v>19.861224999999997</v>
      </c>
      <c r="G114" s="14">
        <v>19.057798999999999</v>
      </c>
      <c r="H114" s="14">
        <v>19.888399</v>
      </c>
      <c r="I114" s="14">
        <v>19.550855500000001</v>
      </c>
      <c r="J114" s="14">
        <v>21.529319999999998</v>
      </c>
      <c r="K114" s="14">
        <v>22.006826615236257</v>
      </c>
      <c r="L114" s="14">
        <v>8.8027306460945027</v>
      </c>
      <c r="M114" s="14">
        <v>0.85042658302678698</v>
      </c>
      <c r="N114" s="14">
        <v>7.3381969216386608E-2</v>
      </c>
      <c r="O114" s="14">
        <v>9.7265391983376759</v>
      </c>
      <c r="P114" s="14">
        <v>-6.7546665782022668</v>
      </c>
      <c r="Q114" s="14">
        <v>2.9718726201354091</v>
      </c>
      <c r="R114" s="14">
        <v>-0.64247746943883688</v>
      </c>
      <c r="S114" s="14">
        <v>0</v>
      </c>
      <c r="T114" s="14">
        <v>1.6869176812577353</v>
      </c>
      <c r="U114" s="36">
        <v>8.4415842594600026</v>
      </c>
      <c r="V114" s="14">
        <v>1.5603988551634052</v>
      </c>
    </row>
    <row r="115" spans="1:22">
      <c r="A115" s="1" t="s">
        <v>244</v>
      </c>
      <c r="B115" s="1" t="s">
        <v>0</v>
      </c>
      <c r="C115" s="48" t="s">
        <v>1080</v>
      </c>
      <c r="D115" s="1" t="s">
        <v>245</v>
      </c>
      <c r="E115" s="14">
        <v>51.958852499999999</v>
      </c>
      <c r="F115" s="14">
        <v>46.414565000000003</v>
      </c>
      <c r="G115" s="14">
        <v>61.10974800000001</v>
      </c>
      <c r="H115" s="14">
        <v>54.037979999999997</v>
      </c>
      <c r="I115" s="14">
        <v>62.373570000000001</v>
      </c>
      <c r="J115" s="14">
        <v>63.932579999999987</v>
      </c>
      <c r="K115" s="14">
        <v>65.350563934424102</v>
      </c>
      <c r="L115" s="14">
        <v>26.140225573769644</v>
      </c>
      <c r="M115" s="14">
        <v>0.92403348999441215</v>
      </c>
      <c r="N115" s="14">
        <v>0.2056811272791246</v>
      </c>
      <c r="O115" s="14">
        <v>27.26994019104318</v>
      </c>
      <c r="P115" s="14">
        <v>-22.721366334608657</v>
      </c>
      <c r="Q115" s="14">
        <v>4.5485738564345226</v>
      </c>
      <c r="R115" s="14">
        <v>-1.1296086912451047</v>
      </c>
      <c r="S115" s="14">
        <v>0</v>
      </c>
      <c r="T115" s="14">
        <v>2.2893564739443133</v>
      </c>
      <c r="U115" s="36">
        <v>25.01072280855297</v>
      </c>
      <c r="V115" s="14">
        <v>2.1176547383984898</v>
      </c>
    </row>
    <row r="116" spans="1:22">
      <c r="A116" s="1" t="s">
        <v>246</v>
      </c>
      <c r="B116" s="1" t="s">
        <v>3</v>
      </c>
      <c r="C116" s="48" t="s">
        <v>913</v>
      </c>
      <c r="D116" s="1" t="s">
        <v>247</v>
      </c>
      <c r="E116" s="14">
        <v>103.08862000000001</v>
      </c>
      <c r="F116" s="14">
        <v>97.776536666666672</v>
      </c>
      <c r="G116" s="14">
        <v>99.963035000000005</v>
      </c>
      <c r="H116" s="14">
        <v>115.566113</v>
      </c>
      <c r="I116" s="14">
        <v>109.94528166666665</v>
      </c>
      <c r="J116" s="14">
        <v>112.8462375</v>
      </c>
      <c r="K116" s="14">
        <v>115.34909522661613</v>
      </c>
      <c r="L116" s="14">
        <v>34.604728567984836</v>
      </c>
      <c r="M116" s="14">
        <v>1.6043330989636135</v>
      </c>
      <c r="N116" s="14">
        <v>0.15321894334275502</v>
      </c>
      <c r="O116" s="14">
        <v>36.362280610291208</v>
      </c>
      <c r="P116" s="14">
        <v>38.81314166142478</v>
      </c>
      <c r="Q116" s="14">
        <v>75.175422271715988</v>
      </c>
      <c r="R116" s="14">
        <v>0</v>
      </c>
      <c r="S116" s="14">
        <v>0</v>
      </c>
      <c r="T116" s="14">
        <v>72.922513176371694</v>
      </c>
      <c r="U116" s="36">
        <v>34.109371514946915</v>
      </c>
      <c r="V116" s="14">
        <v>67.453324688143823</v>
      </c>
    </row>
    <row r="117" spans="1:22">
      <c r="A117" s="1" t="s">
        <v>248</v>
      </c>
      <c r="B117" s="1" t="s">
        <v>0</v>
      </c>
      <c r="C117" s="48" t="s">
        <v>1082</v>
      </c>
      <c r="D117" s="1" t="s">
        <v>249</v>
      </c>
      <c r="E117" s="14">
        <v>30.912359999999996</v>
      </c>
      <c r="F117" s="14">
        <v>32.392574999999994</v>
      </c>
      <c r="G117" s="14">
        <v>33.513761000000002</v>
      </c>
      <c r="H117" s="14">
        <v>35.802219000000001</v>
      </c>
      <c r="I117" s="14">
        <v>32.942341999999996</v>
      </c>
      <c r="J117" s="14">
        <v>34.368537499999995</v>
      </c>
      <c r="K117" s="14">
        <v>35.130809787849572</v>
      </c>
      <c r="L117" s="14">
        <v>14.052323915139828</v>
      </c>
      <c r="M117" s="14">
        <v>1.3877080392091399</v>
      </c>
      <c r="N117" s="14">
        <v>9.2747173913470426E-2</v>
      </c>
      <c r="O117" s="14">
        <v>15.532779128262437</v>
      </c>
      <c r="P117" s="14">
        <v>-10.698403041959393</v>
      </c>
      <c r="Q117" s="14">
        <v>4.8343760863030436</v>
      </c>
      <c r="R117" s="14">
        <v>-0.77992890627087341</v>
      </c>
      <c r="S117" s="14">
        <v>0</v>
      </c>
      <c r="T117" s="14">
        <v>3.2745182737612968</v>
      </c>
      <c r="U117" s="36">
        <v>13.97292131572069</v>
      </c>
      <c r="V117" s="14">
        <v>3.0289294032291996</v>
      </c>
    </row>
    <row r="118" spans="1:22">
      <c r="A118" s="1" t="s">
        <v>250</v>
      </c>
      <c r="B118" s="1" t="s">
        <v>0</v>
      </c>
      <c r="C118" s="48" t="s">
        <v>1080</v>
      </c>
      <c r="D118" s="1" t="s">
        <v>251</v>
      </c>
      <c r="E118" s="14">
        <v>21.322412499999999</v>
      </c>
      <c r="F118" s="14">
        <v>22.6422025</v>
      </c>
      <c r="G118" s="14">
        <v>22.856629999999999</v>
      </c>
      <c r="H118" s="14">
        <v>23.193577999999999</v>
      </c>
      <c r="I118" s="14">
        <v>24.915058999999999</v>
      </c>
      <c r="J118" s="14">
        <v>24.922183333333329</v>
      </c>
      <c r="K118" s="14">
        <v>25.474941497911736</v>
      </c>
      <c r="L118" s="14">
        <v>10.189976599164694</v>
      </c>
      <c r="M118" s="14">
        <v>0.5171336555590037</v>
      </c>
      <c r="N118" s="14">
        <v>6.3278343123837053E-2</v>
      </c>
      <c r="O118" s="14">
        <v>10.770388597847536</v>
      </c>
      <c r="P118" s="14">
        <v>-8.7897352671303821</v>
      </c>
      <c r="Q118" s="14">
        <v>1.9806533307171534</v>
      </c>
      <c r="R118" s="14">
        <v>-0.29235052533651329</v>
      </c>
      <c r="S118" s="14">
        <v>0</v>
      </c>
      <c r="T118" s="14">
        <v>1.3959522800441269</v>
      </c>
      <c r="U118" s="36">
        <v>10.18568754717451</v>
      </c>
      <c r="V118" s="14">
        <v>1.2912558590408174</v>
      </c>
    </row>
    <row r="119" spans="1:22">
      <c r="A119" s="1" t="s">
        <v>252</v>
      </c>
      <c r="B119" s="1" t="s">
        <v>0</v>
      </c>
      <c r="C119" s="48" t="s">
        <v>1081</v>
      </c>
      <c r="D119" s="1" t="s">
        <v>253</v>
      </c>
      <c r="E119" s="14">
        <v>23.469177499999997</v>
      </c>
      <c r="F119" s="14">
        <v>23.819212499999999</v>
      </c>
      <c r="G119" s="14">
        <v>24.83531</v>
      </c>
      <c r="H119" s="14">
        <v>23.846391000000001</v>
      </c>
      <c r="I119" s="14">
        <v>22.565282499999995</v>
      </c>
      <c r="J119" s="14">
        <v>25.304576000000001</v>
      </c>
      <c r="K119" s="14">
        <v>25.865815390551877</v>
      </c>
      <c r="L119" s="14">
        <v>10.346326156220751</v>
      </c>
      <c r="M119" s="14">
        <v>1.104859059601365</v>
      </c>
      <c r="N119" s="14">
        <v>5.4566027916189468E-2</v>
      </c>
      <c r="O119" s="14">
        <v>11.505751243738306</v>
      </c>
      <c r="P119" s="14">
        <v>-6.398125528722705</v>
      </c>
      <c r="Q119" s="14">
        <v>5.107625715015601</v>
      </c>
      <c r="R119" s="14">
        <v>-0.91957798745668762</v>
      </c>
      <c r="S119" s="14">
        <v>0</v>
      </c>
      <c r="T119" s="14">
        <v>3.2684697401022258</v>
      </c>
      <c r="U119" s="36">
        <v>9.6665952688249313</v>
      </c>
      <c r="V119" s="14">
        <v>3.0233345095945592</v>
      </c>
    </row>
    <row r="120" spans="1:22">
      <c r="A120" s="1" t="s">
        <v>254</v>
      </c>
      <c r="B120" s="1" t="s">
        <v>8</v>
      </c>
      <c r="C120" s="48" t="s">
        <v>1082</v>
      </c>
      <c r="D120" s="1" t="s">
        <v>255</v>
      </c>
      <c r="E120" s="14" t="s">
        <v>908</v>
      </c>
      <c r="F120" s="14" t="s">
        <v>908</v>
      </c>
      <c r="G120" s="14" t="s">
        <v>908</v>
      </c>
      <c r="H120" s="14" t="s">
        <v>908</v>
      </c>
      <c r="I120" s="14" t="s">
        <v>908</v>
      </c>
      <c r="J120" s="14" t="s">
        <v>908</v>
      </c>
      <c r="K120" s="14" t="s">
        <v>908</v>
      </c>
      <c r="L120" s="14">
        <v>44.552238514946971</v>
      </c>
      <c r="M120" s="14">
        <v>3.1149131974381699</v>
      </c>
      <c r="N120" s="14">
        <v>0.20084032244823402</v>
      </c>
      <c r="O120" s="14">
        <v>47.867992034833378</v>
      </c>
      <c r="P120" s="14">
        <v>130.67391921214218</v>
      </c>
      <c r="Q120" s="14">
        <v>178.54191124697556</v>
      </c>
      <c r="R120" s="14">
        <v>0</v>
      </c>
      <c r="S120" s="14">
        <v>0</v>
      </c>
      <c r="T120" s="14">
        <v>173.67913328891012</v>
      </c>
      <c r="U120" s="36">
        <v>43.005214076767942</v>
      </c>
      <c r="V120" s="14">
        <v>160.65319829224188</v>
      </c>
    </row>
    <row r="121" spans="1:22">
      <c r="A121" s="1" t="s">
        <v>256</v>
      </c>
      <c r="B121" s="1" t="s">
        <v>1</v>
      </c>
      <c r="C121" s="48" t="s">
        <v>1082</v>
      </c>
      <c r="D121" s="1" t="s">
        <v>257</v>
      </c>
      <c r="E121" s="14" t="s">
        <v>908</v>
      </c>
      <c r="F121" s="14" t="s">
        <v>908</v>
      </c>
      <c r="G121" s="14" t="s">
        <v>908</v>
      </c>
      <c r="H121" s="14" t="s">
        <v>908</v>
      </c>
      <c r="I121" s="14" t="s">
        <v>908</v>
      </c>
      <c r="J121" s="14" t="s">
        <v>908</v>
      </c>
      <c r="K121" s="14" t="s">
        <v>908</v>
      </c>
      <c r="L121" s="14">
        <v>6.5739196528447472</v>
      </c>
      <c r="M121" s="14">
        <v>0.42407511248765156</v>
      </c>
      <c r="N121" s="14">
        <v>2.8642885575852307E-2</v>
      </c>
      <c r="O121" s="14">
        <v>7.0266376509082509</v>
      </c>
      <c r="P121" s="14">
        <v>9.8894533951218921</v>
      </c>
      <c r="Q121" s="14">
        <v>16.916091046030143</v>
      </c>
      <c r="R121" s="14">
        <v>0</v>
      </c>
      <c r="S121" s="14">
        <v>0</v>
      </c>
      <c r="T121" s="14">
        <v>16.242650568612156</v>
      </c>
      <c r="U121" s="36">
        <v>6.3531971734902637</v>
      </c>
      <c r="V121" s="14">
        <v>15.024451775966245</v>
      </c>
    </row>
    <row r="122" spans="1:22">
      <c r="A122" s="1" t="s">
        <v>258</v>
      </c>
      <c r="B122" s="1" t="s">
        <v>0</v>
      </c>
      <c r="C122" s="48" t="s">
        <v>1079</v>
      </c>
      <c r="D122" s="1" t="s">
        <v>259</v>
      </c>
      <c r="E122" s="14">
        <v>71.286639999999991</v>
      </c>
      <c r="F122" s="14">
        <v>76.399297500000003</v>
      </c>
      <c r="G122" s="14">
        <v>78.163779000000005</v>
      </c>
      <c r="H122" s="14">
        <v>78.330157</v>
      </c>
      <c r="I122" s="14">
        <v>72.396289999999993</v>
      </c>
      <c r="J122" s="14">
        <v>74.963999999999999</v>
      </c>
      <c r="K122" s="14">
        <v>76.626653809063939</v>
      </c>
      <c r="L122" s="14">
        <v>30.650661523625576</v>
      </c>
      <c r="M122" s="14">
        <v>1.075588172839157</v>
      </c>
      <c r="N122" s="14">
        <v>9.0896435943412429E-2</v>
      </c>
      <c r="O122" s="14">
        <v>31.817146132408148</v>
      </c>
      <c r="P122" s="14">
        <v>-25.116168469371047</v>
      </c>
      <c r="Q122" s="14">
        <v>6.7009776630371007</v>
      </c>
      <c r="R122" s="14">
        <v>-1.3200437170304431</v>
      </c>
      <c r="S122" s="14">
        <v>0</v>
      </c>
      <c r="T122" s="14">
        <v>4.0608902289762145</v>
      </c>
      <c r="U122" s="36">
        <v>29.17705869834726</v>
      </c>
      <c r="V122" s="14">
        <v>3.7563234618029986</v>
      </c>
    </row>
    <row r="123" spans="1:22">
      <c r="A123" s="1" t="s">
        <v>260</v>
      </c>
      <c r="B123" s="1" t="s">
        <v>0</v>
      </c>
      <c r="C123" s="48" t="s">
        <v>1080</v>
      </c>
      <c r="D123" s="1" t="s">
        <v>261</v>
      </c>
      <c r="E123" s="14">
        <v>36.314924999999995</v>
      </c>
      <c r="F123" s="14">
        <v>37.897129999999997</v>
      </c>
      <c r="G123" s="14">
        <v>38.430087</v>
      </c>
      <c r="H123" s="14">
        <v>43.021475000000002</v>
      </c>
      <c r="I123" s="14">
        <v>40.201439000000008</v>
      </c>
      <c r="J123" s="14">
        <v>37.178584999999998</v>
      </c>
      <c r="K123" s="14">
        <v>38.003182352941167</v>
      </c>
      <c r="L123" s="14">
        <v>15.201272941176468</v>
      </c>
      <c r="M123" s="14">
        <v>0.93779856117933769</v>
      </c>
      <c r="N123" s="14">
        <v>7.2573160947193932E-2</v>
      </c>
      <c r="O123" s="14">
        <v>16.211644663302998</v>
      </c>
      <c r="P123" s="14">
        <v>-14.837238040478175</v>
      </c>
      <c r="Q123" s="14">
        <v>1.3744066228248233</v>
      </c>
      <c r="R123" s="14">
        <v>0</v>
      </c>
      <c r="S123" s="14">
        <v>0.37969338363266236</v>
      </c>
      <c r="T123" s="14">
        <v>1.8963243313053899</v>
      </c>
      <c r="U123" s="36">
        <v>16.733562371783563</v>
      </c>
      <c r="V123" s="14">
        <v>1.7541000064574856</v>
      </c>
    </row>
    <row r="124" spans="1:22">
      <c r="A124" s="1" t="s">
        <v>262</v>
      </c>
      <c r="B124" s="1" t="s">
        <v>0</v>
      </c>
      <c r="C124" s="48" t="s">
        <v>1082</v>
      </c>
      <c r="D124" s="1" t="s">
        <v>263</v>
      </c>
      <c r="E124" s="14">
        <v>23.323812499999999</v>
      </c>
      <c r="F124" s="14">
        <v>24.064937499999999</v>
      </c>
      <c r="G124" s="14">
        <v>23.784246</v>
      </c>
      <c r="H124" s="14">
        <v>25.352405999999998</v>
      </c>
      <c r="I124" s="14">
        <v>23.798093000000001</v>
      </c>
      <c r="J124" s="14">
        <v>25.152079999999998</v>
      </c>
      <c r="K124" s="14">
        <v>25.709937126325936</v>
      </c>
      <c r="L124" s="14">
        <v>10.283974850530376</v>
      </c>
      <c r="M124" s="14">
        <v>0.96991639442461919</v>
      </c>
      <c r="N124" s="14">
        <v>5.7666960781040451E-2</v>
      </c>
      <c r="O124" s="14">
        <v>11.311558205736034</v>
      </c>
      <c r="P124" s="14">
        <v>-5.9263378560796998</v>
      </c>
      <c r="Q124" s="14">
        <v>5.3852203496563344</v>
      </c>
      <c r="R124" s="14">
        <v>-0.872658315331029</v>
      </c>
      <c r="S124" s="14">
        <v>0</v>
      </c>
      <c r="T124" s="14">
        <v>3.6399037189942764</v>
      </c>
      <c r="U124" s="36">
        <v>9.5662415750739758</v>
      </c>
      <c r="V124" s="14">
        <v>3.3669109400697059</v>
      </c>
    </row>
    <row r="125" spans="1:22">
      <c r="A125" s="1" t="s">
        <v>264</v>
      </c>
      <c r="B125" s="1" t="s">
        <v>0</v>
      </c>
      <c r="C125" s="48" t="s">
        <v>1082</v>
      </c>
      <c r="D125" s="1" t="s">
        <v>265</v>
      </c>
      <c r="E125" s="14">
        <v>20.6707</v>
      </c>
      <c r="F125" s="14">
        <v>21.666037500000002</v>
      </c>
      <c r="G125" s="14">
        <v>21.926888999999996</v>
      </c>
      <c r="H125" s="14">
        <v>23.606980999999998</v>
      </c>
      <c r="I125" s="14">
        <v>23.556355500000006</v>
      </c>
      <c r="J125" s="14">
        <v>24.340742500000001</v>
      </c>
      <c r="K125" s="14">
        <v>24.880604676954647</v>
      </c>
      <c r="L125" s="14">
        <v>9.9522418707818598</v>
      </c>
      <c r="M125" s="14">
        <v>0.63065610457870291</v>
      </c>
      <c r="N125" s="14">
        <v>6.2247129998610304E-2</v>
      </c>
      <c r="O125" s="14">
        <v>10.645145105359173</v>
      </c>
      <c r="P125" s="14">
        <v>-7.6567405480787345</v>
      </c>
      <c r="Q125" s="14">
        <v>2.9884045572804387</v>
      </c>
      <c r="R125" s="14">
        <v>-0.50892746817778145</v>
      </c>
      <c r="S125" s="14">
        <v>0</v>
      </c>
      <c r="T125" s="14">
        <v>1.9705496209248758</v>
      </c>
      <c r="U125" s="36">
        <v>9.6272901690036097</v>
      </c>
      <c r="V125" s="14">
        <v>1.8227583993555103</v>
      </c>
    </row>
    <row r="126" spans="1:22">
      <c r="A126" s="1" t="s">
        <v>266</v>
      </c>
      <c r="B126" s="1" t="s">
        <v>0</v>
      </c>
      <c r="C126" s="48" t="s">
        <v>1079</v>
      </c>
      <c r="D126" s="1" t="s">
        <v>267</v>
      </c>
      <c r="E126" s="14">
        <v>11.353002499999999</v>
      </c>
      <c r="F126" s="14">
        <v>11.6448225</v>
      </c>
      <c r="G126" s="14">
        <v>10.320743</v>
      </c>
      <c r="H126" s="14">
        <v>12.001499000000001</v>
      </c>
      <c r="I126" s="14">
        <v>12.535826999999999</v>
      </c>
      <c r="J126" s="14">
        <v>12.76568</v>
      </c>
      <c r="K126" s="14">
        <v>13.048814657666711</v>
      </c>
      <c r="L126" s="14">
        <v>5.2195258630666848</v>
      </c>
      <c r="M126" s="14">
        <v>0.85800671543916296</v>
      </c>
      <c r="N126" s="14">
        <v>7.6869683510520384E-2</v>
      </c>
      <c r="O126" s="14">
        <v>6.1544022620163679</v>
      </c>
      <c r="P126" s="14">
        <v>-2.6141394086781755</v>
      </c>
      <c r="Q126" s="14">
        <v>3.5402628533381924</v>
      </c>
      <c r="R126" s="14">
        <v>-0.49574317948420221</v>
      </c>
      <c r="S126" s="14">
        <v>0</v>
      </c>
      <c r="T126" s="14">
        <v>2.5487764943697879</v>
      </c>
      <c r="U126" s="36">
        <v>5.1629159030479634</v>
      </c>
      <c r="V126" s="14">
        <v>2.3576182572920539</v>
      </c>
    </row>
    <row r="127" spans="1:22">
      <c r="A127" s="1" t="s">
        <v>268</v>
      </c>
      <c r="B127" s="1" t="s">
        <v>0</v>
      </c>
      <c r="C127" s="48" t="s">
        <v>1078</v>
      </c>
      <c r="D127" s="1" t="s">
        <v>269</v>
      </c>
      <c r="E127" s="14">
        <v>23.1055475</v>
      </c>
      <c r="F127" s="14">
        <v>21.8476325</v>
      </c>
      <c r="G127" s="14">
        <v>20.441939000000001</v>
      </c>
      <c r="H127" s="14">
        <v>31.118974000000001</v>
      </c>
      <c r="I127" s="14">
        <v>24.506827999999999</v>
      </c>
      <c r="J127" s="14">
        <v>24.982714999999999</v>
      </c>
      <c r="K127" s="14">
        <v>25.536815718418516</v>
      </c>
      <c r="L127" s="14">
        <v>10.214726287367407</v>
      </c>
      <c r="M127" s="14">
        <v>0.9571825793894736</v>
      </c>
      <c r="N127" s="14">
        <v>4.0301411639010444E-2</v>
      </c>
      <c r="O127" s="14">
        <v>11.21221027839589</v>
      </c>
      <c r="P127" s="14">
        <v>-7.9656468968470344</v>
      </c>
      <c r="Q127" s="14">
        <v>3.2465633815488557</v>
      </c>
      <c r="R127" s="14">
        <v>-0.67181852367715156</v>
      </c>
      <c r="S127" s="14">
        <v>0</v>
      </c>
      <c r="T127" s="14">
        <v>1.9029263341945526</v>
      </c>
      <c r="U127" s="36">
        <v>9.8685732310415872</v>
      </c>
      <c r="V127" s="14">
        <v>1.7602068591299613</v>
      </c>
    </row>
    <row r="128" spans="1:22">
      <c r="A128" s="1" t="s">
        <v>270</v>
      </c>
      <c r="B128" s="1" t="s">
        <v>5</v>
      </c>
      <c r="C128" s="48" t="s">
        <v>1085</v>
      </c>
      <c r="D128" s="1" t="s">
        <v>271</v>
      </c>
      <c r="E128" s="14">
        <v>82.395865306122445</v>
      </c>
      <c r="F128" s="14">
        <v>87.006022448979593</v>
      </c>
      <c r="G128" s="14">
        <v>87.715382000000005</v>
      </c>
      <c r="H128" s="14">
        <v>88.480501000000004</v>
      </c>
      <c r="I128" s="14">
        <v>81.02392457142858</v>
      </c>
      <c r="J128" s="14">
        <v>88.669573469387757</v>
      </c>
      <c r="K128" s="14">
        <v>90.636208175073278</v>
      </c>
      <c r="L128" s="14">
        <v>44.411742005785904</v>
      </c>
      <c r="M128" s="14">
        <v>2.1336689738337316</v>
      </c>
      <c r="N128" s="14">
        <v>0.17117910889747365</v>
      </c>
      <c r="O128" s="14">
        <v>46.716590088517108</v>
      </c>
      <c r="P128" s="14">
        <v>15.098082525952107</v>
      </c>
      <c r="Q128" s="14">
        <v>61.814672614469217</v>
      </c>
      <c r="R128" s="14">
        <v>0</v>
      </c>
      <c r="S128" s="14">
        <v>0</v>
      </c>
      <c r="T128" s="14">
        <v>57.49046869514612</v>
      </c>
      <c r="U128" s="36">
        <v>42.392386169194012</v>
      </c>
      <c r="V128" s="14">
        <v>53.178683543010166</v>
      </c>
    </row>
    <row r="129" spans="1:22">
      <c r="A129" s="1" t="s">
        <v>272</v>
      </c>
      <c r="B129" s="1" t="s">
        <v>0</v>
      </c>
      <c r="C129" s="48" t="s">
        <v>1081</v>
      </c>
      <c r="D129" s="1" t="s">
        <v>273</v>
      </c>
      <c r="E129" s="14">
        <v>19.80161</v>
      </c>
      <c r="F129" s="14">
        <v>19.359807499999999</v>
      </c>
      <c r="G129" s="14">
        <v>20.690105999999997</v>
      </c>
      <c r="H129" s="14">
        <v>21.876415000000001</v>
      </c>
      <c r="I129" s="14">
        <v>22.5676925</v>
      </c>
      <c r="J129" s="14">
        <v>23.041209999999996</v>
      </c>
      <c r="K129" s="14">
        <v>23.552249373191902</v>
      </c>
      <c r="L129" s="14">
        <v>9.4208997492767619</v>
      </c>
      <c r="M129" s="14">
        <v>0.7209579693892183</v>
      </c>
      <c r="N129" s="14">
        <v>6.253636304002419E-2</v>
      </c>
      <c r="O129" s="14">
        <v>10.204394081706004</v>
      </c>
      <c r="P129" s="14">
        <v>-5.7791316834465674</v>
      </c>
      <c r="Q129" s="14">
        <v>4.425262398259437</v>
      </c>
      <c r="R129" s="14">
        <v>-0.70016093292924264</v>
      </c>
      <c r="S129" s="14">
        <v>0</v>
      </c>
      <c r="T129" s="14">
        <v>3.0249405324009517</v>
      </c>
      <c r="U129" s="36">
        <v>8.8040722158475191</v>
      </c>
      <c r="V129" s="14">
        <v>2.7980699924708805</v>
      </c>
    </row>
    <row r="130" spans="1:22">
      <c r="A130" s="1" t="s">
        <v>274</v>
      </c>
      <c r="B130" s="1" t="s">
        <v>10</v>
      </c>
      <c r="C130" s="48" t="s">
        <v>913</v>
      </c>
      <c r="D130" s="1" t="s">
        <v>21</v>
      </c>
      <c r="E130" s="14" t="s">
        <v>908</v>
      </c>
      <c r="F130" s="14" t="s">
        <v>908</v>
      </c>
      <c r="G130" s="14" t="s">
        <v>908</v>
      </c>
      <c r="H130" s="14" t="s">
        <v>908</v>
      </c>
      <c r="I130" s="14" t="s">
        <v>908</v>
      </c>
      <c r="J130" s="14" t="s">
        <v>908</v>
      </c>
      <c r="K130" s="14" t="s">
        <v>908</v>
      </c>
      <c r="L130" s="14">
        <v>1712.2825563055869</v>
      </c>
      <c r="M130" s="14">
        <v>31.106975160081809</v>
      </c>
      <c r="N130" s="14">
        <v>8.4175812720166263</v>
      </c>
      <c r="O130" s="14">
        <v>1751.8071127376854</v>
      </c>
      <c r="P130" s="14">
        <v>-550.08133853413085</v>
      </c>
      <c r="Q130" s="14">
        <v>1201.7257742035545</v>
      </c>
      <c r="R130" s="14">
        <v>-47.692628969101676</v>
      </c>
      <c r="S130" s="14">
        <v>0</v>
      </c>
      <c r="T130" s="14">
        <v>1061.9600915639908</v>
      </c>
      <c r="U130" s="36">
        <v>1612.0414300981215</v>
      </c>
      <c r="V130" s="14">
        <v>982.31308469669148</v>
      </c>
    </row>
    <row r="131" spans="1:22">
      <c r="A131" s="1" t="s">
        <v>275</v>
      </c>
      <c r="B131" s="1" t="s">
        <v>0</v>
      </c>
      <c r="C131" s="48" t="s">
        <v>1079</v>
      </c>
      <c r="D131" s="1" t="s">
        <v>276</v>
      </c>
      <c r="E131" s="14">
        <v>49.224092499999998</v>
      </c>
      <c r="F131" s="14">
        <v>50.872382500000001</v>
      </c>
      <c r="G131" s="14">
        <v>51.335082</v>
      </c>
      <c r="H131" s="14">
        <v>51.417625000000001</v>
      </c>
      <c r="I131" s="14">
        <v>51.313056999999993</v>
      </c>
      <c r="J131" s="14">
        <v>53.166277999999998</v>
      </c>
      <c r="K131" s="14">
        <v>54.345472208292698</v>
      </c>
      <c r="L131" s="14">
        <v>21.738188883317079</v>
      </c>
      <c r="M131" s="14">
        <v>0.85760540490643811</v>
      </c>
      <c r="N131" s="14">
        <v>5.8893571437268387E-2</v>
      </c>
      <c r="O131" s="14">
        <v>22.654687859660783</v>
      </c>
      <c r="P131" s="14">
        <v>-16.057067382501451</v>
      </c>
      <c r="Q131" s="14">
        <v>6.5976204771593316</v>
      </c>
      <c r="R131" s="14">
        <v>-1.4775580536613366</v>
      </c>
      <c r="S131" s="14">
        <v>0</v>
      </c>
      <c r="T131" s="14">
        <v>3.6425043698366584</v>
      </c>
      <c r="U131" s="36">
        <v>19.699571752338109</v>
      </c>
      <c r="V131" s="14">
        <v>3.3693165420989093</v>
      </c>
    </row>
    <row r="132" spans="1:22">
      <c r="A132" s="1" t="s">
        <v>277</v>
      </c>
      <c r="B132" s="1" t="s">
        <v>9</v>
      </c>
      <c r="C132" s="48" t="s">
        <v>1079</v>
      </c>
      <c r="D132" s="1" t="s">
        <v>278</v>
      </c>
      <c r="E132" s="14" t="s">
        <v>908</v>
      </c>
      <c r="F132" s="14" t="s">
        <v>908</v>
      </c>
      <c r="G132" s="14" t="s">
        <v>908</v>
      </c>
      <c r="H132" s="14" t="s">
        <v>908</v>
      </c>
      <c r="I132" s="14" t="s">
        <v>908</v>
      </c>
      <c r="J132" s="14" t="s">
        <v>908</v>
      </c>
      <c r="K132" s="14" t="s">
        <v>908</v>
      </c>
      <c r="L132" s="14">
        <v>22.115234052073536</v>
      </c>
      <c r="M132" s="14">
        <v>1.5146746575485228</v>
      </c>
      <c r="N132" s="14">
        <v>0.13101677902142292</v>
      </c>
      <c r="O132" s="14">
        <v>23.76092548864348</v>
      </c>
      <c r="P132" s="14">
        <v>53.328413843509921</v>
      </c>
      <c r="Q132" s="14">
        <v>77.089339332153401</v>
      </c>
      <c r="R132" s="14">
        <v>0</v>
      </c>
      <c r="S132" s="14">
        <v>0</v>
      </c>
      <c r="T132" s="14">
        <v>74.500689449581259</v>
      </c>
      <c r="U132" s="36">
        <v>21.172275606071338</v>
      </c>
      <c r="V132" s="14">
        <v>68.913137740862666</v>
      </c>
    </row>
    <row r="133" spans="1:22">
      <c r="A133" s="1" t="s">
        <v>279</v>
      </c>
      <c r="B133" s="1" t="s">
        <v>0</v>
      </c>
      <c r="C133" s="48" t="s">
        <v>1080</v>
      </c>
      <c r="D133" s="1" t="s">
        <v>280</v>
      </c>
      <c r="E133" s="14">
        <v>11.34614</v>
      </c>
      <c r="F133" s="14">
        <v>15.39265</v>
      </c>
      <c r="G133" s="14">
        <v>14.322689</v>
      </c>
      <c r="H133" s="14">
        <v>16.85482</v>
      </c>
      <c r="I133" s="14">
        <v>15.174818999999999</v>
      </c>
      <c r="J133" s="14">
        <v>15.275955</v>
      </c>
      <c r="K133" s="14">
        <v>15.614765959498556</v>
      </c>
      <c r="L133" s="14">
        <v>6.2459063837994222</v>
      </c>
      <c r="M133" s="14">
        <v>0.55751586100434625</v>
      </c>
      <c r="N133" s="14">
        <v>4.4425368258351403E-2</v>
      </c>
      <c r="O133" s="14">
        <v>6.84784761306212</v>
      </c>
      <c r="P133" s="14">
        <v>-3.4200058702841765</v>
      </c>
      <c r="Q133" s="14">
        <v>3.4278417427779435</v>
      </c>
      <c r="R133" s="14">
        <v>-0.48242341959395785</v>
      </c>
      <c r="S133" s="14">
        <v>0</v>
      </c>
      <c r="T133" s="14">
        <v>2.4629949035900278</v>
      </c>
      <c r="U133" s="36">
        <v>5.8830007738742047</v>
      </c>
      <c r="V133" s="14">
        <v>2.278270285820776</v>
      </c>
    </row>
    <row r="134" spans="1:22">
      <c r="A134" s="1" t="s">
        <v>281</v>
      </c>
      <c r="B134" s="1" t="s">
        <v>0</v>
      </c>
      <c r="C134" s="48" t="s">
        <v>1080</v>
      </c>
      <c r="D134" s="1" t="s">
        <v>282</v>
      </c>
      <c r="E134" s="14">
        <v>20.695179999999997</v>
      </c>
      <c r="F134" s="14">
        <v>20.174277499999999</v>
      </c>
      <c r="G134" s="14">
        <v>23.919319000000002</v>
      </c>
      <c r="H134" s="14">
        <v>23.903818999999999</v>
      </c>
      <c r="I134" s="14">
        <v>23.606103000000001</v>
      </c>
      <c r="J134" s="14">
        <v>24.454284999999995</v>
      </c>
      <c r="K134" s="14">
        <v>24.996665477336808</v>
      </c>
      <c r="L134" s="14">
        <v>9.9986661909347241</v>
      </c>
      <c r="M134" s="14">
        <v>0.76161664208398061</v>
      </c>
      <c r="N134" s="14">
        <v>6.2725476631435031E-2</v>
      </c>
      <c r="O134" s="14">
        <v>10.82300830965014</v>
      </c>
      <c r="P134" s="14">
        <v>-6.2184569802366401</v>
      </c>
      <c r="Q134" s="14">
        <v>4.6045513294134999</v>
      </c>
      <c r="R134" s="14">
        <v>-0.84468688974667017</v>
      </c>
      <c r="S134" s="14">
        <v>0</v>
      </c>
      <c r="T134" s="14">
        <v>2.9151775499201595</v>
      </c>
      <c r="U134" s="36">
        <v>9.1336345301567992</v>
      </c>
      <c r="V134" s="14">
        <v>2.6965392336761478</v>
      </c>
    </row>
    <row r="135" spans="1:22">
      <c r="A135" s="1" t="s">
        <v>283</v>
      </c>
      <c r="B135" s="1" t="s">
        <v>0</v>
      </c>
      <c r="C135" s="48" t="s">
        <v>1082</v>
      </c>
      <c r="D135" s="1" t="s">
        <v>284</v>
      </c>
      <c r="E135" s="14">
        <v>18.584885</v>
      </c>
      <c r="F135" s="14">
        <v>26.194372499999997</v>
      </c>
      <c r="G135" s="14">
        <v>26.346761000000001</v>
      </c>
      <c r="H135" s="14">
        <v>33.060664000000003</v>
      </c>
      <c r="I135" s="14">
        <v>29.020405999999998</v>
      </c>
      <c r="J135" s="14">
        <v>28.416027499999998</v>
      </c>
      <c r="K135" s="14">
        <v>29.046276904532306</v>
      </c>
      <c r="L135" s="14">
        <v>11.618510761812923</v>
      </c>
      <c r="M135" s="14">
        <v>1.0151127940341778</v>
      </c>
      <c r="N135" s="14">
        <v>0.12317315250202765</v>
      </c>
      <c r="O135" s="14">
        <v>12.756796708349128</v>
      </c>
      <c r="P135" s="14">
        <v>-8.2615466789950922</v>
      </c>
      <c r="Q135" s="14">
        <v>4.4952500293540361</v>
      </c>
      <c r="R135" s="14">
        <v>-0.35943348698389621</v>
      </c>
      <c r="S135" s="14">
        <v>0</v>
      </c>
      <c r="T135" s="14">
        <v>3.7763830553862436</v>
      </c>
      <c r="U135" s="36">
        <v>12.037929734381336</v>
      </c>
      <c r="V135" s="14">
        <v>3.4931543262322755</v>
      </c>
    </row>
    <row r="136" spans="1:22">
      <c r="A136" s="190" t="s">
        <v>1000</v>
      </c>
      <c r="B136" s="1" t="s">
        <v>2</v>
      </c>
      <c r="C136" s="341" t="s">
        <v>1078</v>
      </c>
      <c r="D136" s="1" t="s">
        <v>285</v>
      </c>
      <c r="E136" s="14" t="s">
        <v>908</v>
      </c>
      <c r="F136" s="14" t="s">
        <v>908</v>
      </c>
      <c r="G136" s="14" t="s">
        <v>908</v>
      </c>
      <c r="H136" s="14" t="s">
        <v>908</v>
      </c>
      <c r="I136" s="14" t="s">
        <v>908</v>
      </c>
      <c r="J136" s="14" t="s">
        <v>908</v>
      </c>
      <c r="K136" s="14" t="s">
        <v>908</v>
      </c>
      <c r="L136" s="14">
        <v>10.389952362584378</v>
      </c>
      <c r="M136" s="14">
        <v>0.67857653932796103</v>
      </c>
      <c r="N136" s="14">
        <v>3.5805485822922582E-2</v>
      </c>
      <c r="O136" s="14">
        <v>11.104334387735262</v>
      </c>
      <c r="P136" s="14">
        <v>21.334847028462622</v>
      </c>
      <c r="Q136" s="14">
        <v>32.439181416197883</v>
      </c>
      <c r="R136" s="14">
        <v>0</v>
      </c>
      <c r="S136" s="14">
        <v>0</v>
      </c>
      <c r="T136" s="14">
        <v>31.500237096842085</v>
      </c>
      <c r="U136" s="36">
        <v>10.165390068379462</v>
      </c>
      <c r="V136" s="14">
        <v>29.137719314578931</v>
      </c>
    </row>
    <row r="137" spans="1:22">
      <c r="A137" s="1" t="s">
        <v>286</v>
      </c>
      <c r="B137" s="1" t="s">
        <v>4</v>
      </c>
      <c r="C137" s="48" t="s">
        <v>913</v>
      </c>
      <c r="D137" s="1" t="s">
        <v>287</v>
      </c>
      <c r="E137" s="14">
        <v>63.45677666666667</v>
      </c>
      <c r="F137" s="14">
        <v>66.803756666666672</v>
      </c>
      <c r="G137" s="14">
        <v>66.436310000000006</v>
      </c>
      <c r="H137" s="14">
        <v>79.429152000000002</v>
      </c>
      <c r="I137" s="14">
        <v>81.251152999999974</v>
      </c>
      <c r="J137" s="14">
        <v>79.516206249999996</v>
      </c>
      <c r="K137" s="14">
        <v>81.279825096434749</v>
      </c>
      <c r="L137" s="14">
        <v>24.383947528930424</v>
      </c>
      <c r="M137" s="14">
        <v>1.1528653074531925</v>
      </c>
      <c r="N137" s="14">
        <v>0.18210613421039298</v>
      </c>
      <c r="O137" s="14">
        <v>25.718918970594011</v>
      </c>
      <c r="P137" s="14">
        <v>59.727664816429154</v>
      </c>
      <c r="Q137" s="14">
        <v>85.446583787023172</v>
      </c>
      <c r="R137" s="14">
        <v>0</v>
      </c>
      <c r="S137" s="14">
        <v>0</v>
      </c>
      <c r="T137" s="14">
        <v>82.08904735829023</v>
      </c>
      <c r="U137" s="36">
        <v>22.361382541861076</v>
      </c>
      <c r="V137" s="14">
        <v>75.932368806418467</v>
      </c>
    </row>
    <row r="138" spans="1:22">
      <c r="A138" s="1" t="s">
        <v>288</v>
      </c>
      <c r="B138" s="1" t="s">
        <v>0</v>
      </c>
      <c r="C138" s="48" t="s">
        <v>1080</v>
      </c>
      <c r="D138" s="1" t="s">
        <v>289</v>
      </c>
      <c r="E138" s="14">
        <v>73.524074999999996</v>
      </c>
      <c r="F138" s="14">
        <v>74.654484999999994</v>
      </c>
      <c r="G138" s="14">
        <v>75.996435000000005</v>
      </c>
      <c r="H138" s="14">
        <v>86.433407000000003</v>
      </c>
      <c r="I138" s="14">
        <v>89.138008999999997</v>
      </c>
      <c r="J138" s="14">
        <v>87.196719999999985</v>
      </c>
      <c r="K138" s="14">
        <v>89.130687753133657</v>
      </c>
      <c r="L138" s="14">
        <v>35.652275101253466</v>
      </c>
      <c r="M138" s="14">
        <v>0.91261772424371201</v>
      </c>
      <c r="N138" s="14">
        <v>0.17170887885507014</v>
      </c>
      <c r="O138" s="14">
        <v>36.736601704352246</v>
      </c>
      <c r="P138" s="14">
        <v>-31.310408623353865</v>
      </c>
      <c r="Q138" s="14">
        <v>5.4261930809983809</v>
      </c>
      <c r="R138" s="14">
        <v>-1.2733458130215698</v>
      </c>
      <c r="S138" s="14">
        <v>0</v>
      </c>
      <c r="T138" s="14">
        <v>2.8795014549552413</v>
      </c>
      <c r="U138" s="36">
        <v>34.189910078309104</v>
      </c>
      <c r="V138" s="14">
        <v>2.6635388458335982</v>
      </c>
    </row>
    <row r="139" spans="1:22">
      <c r="A139" s="1" t="s">
        <v>290</v>
      </c>
      <c r="B139" s="1" t="s">
        <v>4</v>
      </c>
      <c r="C139" s="48" t="s">
        <v>913</v>
      </c>
      <c r="D139" s="1" t="s">
        <v>291</v>
      </c>
      <c r="E139" s="14">
        <v>82.669820000000001</v>
      </c>
      <c r="F139" s="14">
        <v>83.408083333333337</v>
      </c>
      <c r="G139" s="14">
        <v>83.295529999999999</v>
      </c>
      <c r="H139" s="14">
        <v>91.899191000000002</v>
      </c>
      <c r="I139" s="14">
        <v>132.92586999999997</v>
      </c>
      <c r="J139" s="14">
        <v>123.921040625</v>
      </c>
      <c r="K139" s="14">
        <v>126.66953043635671</v>
      </c>
      <c r="L139" s="14">
        <v>38.00085913090701</v>
      </c>
      <c r="M139" s="14">
        <v>1.8560989989532188</v>
      </c>
      <c r="N139" s="14">
        <v>0.99475813415590075</v>
      </c>
      <c r="O139" s="14">
        <v>40.851716264016133</v>
      </c>
      <c r="P139" s="14">
        <v>71.311740503982676</v>
      </c>
      <c r="Q139" s="14">
        <v>112.16345676799881</v>
      </c>
      <c r="R139" s="14">
        <v>0</v>
      </c>
      <c r="S139" s="14">
        <v>0</v>
      </c>
      <c r="T139" s="14">
        <v>109.17738843172475</v>
      </c>
      <c r="U139" s="36">
        <v>37.865647927742074</v>
      </c>
      <c r="V139" s="14">
        <v>100.98908429934539</v>
      </c>
    </row>
    <row r="140" spans="1:22">
      <c r="A140" s="1" t="s">
        <v>292</v>
      </c>
      <c r="B140" s="1" t="s">
        <v>6</v>
      </c>
      <c r="C140" s="48" t="s">
        <v>1078</v>
      </c>
      <c r="D140" s="1" t="s">
        <v>293</v>
      </c>
      <c r="E140" s="14">
        <v>50.147373469387759</v>
      </c>
      <c r="F140" s="14">
        <v>46.335610204081632</v>
      </c>
      <c r="G140" s="14">
        <v>55.612969999999997</v>
      </c>
      <c r="H140" s="14">
        <v>59.803423000000002</v>
      </c>
      <c r="I140" s="14">
        <v>49.893696757575754</v>
      </c>
      <c r="J140" s="14">
        <v>49.955755555555555</v>
      </c>
      <c r="K140" s="14">
        <v>51.063742419369916</v>
      </c>
      <c r="L140" s="14">
        <v>25.021233785491258</v>
      </c>
      <c r="M140" s="14">
        <v>1.0403352776974373</v>
      </c>
      <c r="N140" s="14">
        <v>0.17966002532819059</v>
      </c>
      <c r="O140" s="14">
        <v>26.241229088516885</v>
      </c>
      <c r="P140" s="14">
        <v>12.695645174612476</v>
      </c>
      <c r="Q140" s="14">
        <v>38.936874263129361</v>
      </c>
      <c r="R140" s="14">
        <v>0</v>
      </c>
      <c r="S140" s="14">
        <v>0</v>
      </c>
      <c r="T140" s="14">
        <v>35.499392645436565</v>
      </c>
      <c r="U140" s="36">
        <v>22.803747470824089</v>
      </c>
      <c r="V140" s="14">
        <v>32.836938197028822</v>
      </c>
    </row>
    <row r="141" spans="1:22">
      <c r="A141" s="1" t="s">
        <v>294</v>
      </c>
      <c r="B141" s="1" t="s">
        <v>0</v>
      </c>
      <c r="C141" s="48" t="s">
        <v>1083</v>
      </c>
      <c r="D141" s="1" t="s">
        <v>295</v>
      </c>
      <c r="E141" s="14">
        <v>25.302519999999998</v>
      </c>
      <c r="F141" s="14">
        <v>25.629265</v>
      </c>
      <c r="G141" s="14">
        <v>26.843828999999999</v>
      </c>
      <c r="H141" s="14">
        <v>27.240462999999998</v>
      </c>
      <c r="I141" s="14">
        <v>28.190548000000007</v>
      </c>
      <c r="J141" s="14">
        <v>28.000872499999996</v>
      </c>
      <c r="K141" s="14">
        <v>28.621914030858242</v>
      </c>
      <c r="L141" s="14">
        <v>11.448765612343298</v>
      </c>
      <c r="M141" s="14">
        <v>1.2039525829442992</v>
      </c>
      <c r="N141" s="14">
        <v>0.1265664923689086</v>
      </c>
      <c r="O141" s="14">
        <v>12.779284687656506</v>
      </c>
      <c r="P141" s="14">
        <v>-8.924461557521262</v>
      </c>
      <c r="Q141" s="14">
        <v>3.8548231301352445</v>
      </c>
      <c r="R141" s="14">
        <v>-0.90107523674031831</v>
      </c>
      <c r="S141" s="14">
        <v>0</v>
      </c>
      <c r="T141" s="14">
        <v>2.0526726566546079</v>
      </c>
      <c r="U141" s="36">
        <v>10.977134214175869</v>
      </c>
      <c r="V141" s="14">
        <v>1.8987222074055123</v>
      </c>
    </row>
    <row r="142" spans="1:22">
      <c r="A142" s="1" t="s">
        <v>296</v>
      </c>
      <c r="B142" s="1" t="s">
        <v>4</v>
      </c>
      <c r="C142" s="48" t="s">
        <v>913</v>
      </c>
      <c r="D142" s="1" t="s">
        <v>297</v>
      </c>
      <c r="E142" s="14">
        <v>144.13140000000001</v>
      </c>
      <c r="F142" s="14">
        <v>172.27262666666667</v>
      </c>
      <c r="G142" s="14">
        <v>210.34259700000001</v>
      </c>
      <c r="H142" s="14">
        <v>197.00106700000001</v>
      </c>
      <c r="I142" s="14">
        <v>189.46634433333338</v>
      </c>
      <c r="J142" s="14">
        <v>232.76173749999998</v>
      </c>
      <c r="K142" s="14">
        <v>237.92424469623836</v>
      </c>
      <c r="L142" s="14">
        <v>71.377273408871503</v>
      </c>
      <c r="M142" s="14">
        <v>1.0817968819660311</v>
      </c>
      <c r="N142" s="14">
        <v>0.37904058830403242</v>
      </c>
      <c r="O142" s="14">
        <v>72.838110879141567</v>
      </c>
      <c r="P142" s="14">
        <v>-16.026142257988415</v>
      </c>
      <c r="Q142" s="14">
        <v>56.811968621153156</v>
      </c>
      <c r="R142" s="14">
        <v>0</v>
      </c>
      <c r="S142" s="14">
        <v>0</v>
      </c>
      <c r="T142" s="14">
        <v>60.820332884795143</v>
      </c>
      <c r="U142" s="36">
        <v>76.846475142783561</v>
      </c>
      <c r="V142" s="14">
        <v>56.258807918435508</v>
      </c>
    </row>
    <row r="143" spans="1:22">
      <c r="A143" s="1" t="s">
        <v>298</v>
      </c>
      <c r="B143" s="1" t="s">
        <v>8</v>
      </c>
      <c r="C143" s="48" t="s">
        <v>1080</v>
      </c>
      <c r="D143" s="1" t="s">
        <v>299</v>
      </c>
      <c r="E143" s="14" t="s">
        <v>908</v>
      </c>
      <c r="F143" s="14" t="s">
        <v>908</v>
      </c>
      <c r="G143" s="14" t="s">
        <v>908</v>
      </c>
      <c r="H143" s="14" t="s">
        <v>908</v>
      </c>
      <c r="I143" s="14" t="s">
        <v>908</v>
      </c>
      <c r="J143" s="14" t="s">
        <v>908</v>
      </c>
      <c r="K143" s="14" t="s">
        <v>908</v>
      </c>
      <c r="L143" s="14">
        <v>47.06177778206365</v>
      </c>
      <c r="M143" s="14">
        <v>2.4783923231474154</v>
      </c>
      <c r="N143" s="14">
        <v>0.23365794468219672</v>
      </c>
      <c r="O143" s="14">
        <v>49.773828049893268</v>
      </c>
      <c r="P143" s="14">
        <v>73.121669788803018</v>
      </c>
      <c r="Q143" s="14">
        <v>122.89549783869629</v>
      </c>
      <c r="R143" s="14">
        <v>0</v>
      </c>
      <c r="S143" s="14">
        <v>0</v>
      </c>
      <c r="T143" s="14">
        <v>118.2405346495311</v>
      </c>
      <c r="U143" s="36">
        <v>45.118864860728081</v>
      </c>
      <c r="V143" s="14">
        <v>109.37249455081627</v>
      </c>
    </row>
    <row r="144" spans="1:22">
      <c r="A144" s="1" t="s">
        <v>300</v>
      </c>
      <c r="B144" s="1" t="s">
        <v>1</v>
      </c>
      <c r="C144" s="48" t="s">
        <v>1080</v>
      </c>
      <c r="D144" s="1" t="s">
        <v>301</v>
      </c>
      <c r="E144" s="14" t="s">
        <v>908</v>
      </c>
      <c r="F144" s="14" t="s">
        <v>908</v>
      </c>
      <c r="G144" s="14" t="s">
        <v>908</v>
      </c>
      <c r="H144" s="14" t="s">
        <v>908</v>
      </c>
      <c r="I144" s="14" t="s">
        <v>908</v>
      </c>
      <c r="J144" s="14" t="s">
        <v>908</v>
      </c>
      <c r="K144" s="14" t="s">
        <v>908</v>
      </c>
      <c r="L144" s="14">
        <v>7.1934278109932501</v>
      </c>
      <c r="M144" s="14">
        <v>0.3612554246445665</v>
      </c>
      <c r="N144" s="14">
        <v>3.2413153562583549E-2</v>
      </c>
      <c r="O144" s="14">
        <v>7.5870963892003997</v>
      </c>
      <c r="P144" s="14">
        <v>7.4582359162182605</v>
      </c>
      <c r="Q144" s="14">
        <v>15.045332305418661</v>
      </c>
      <c r="R144" s="14">
        <v>0</v>
      </c>
      <c r="S144" s="14">
        <v>0</v>
      </c>
      <c r="T144" s="14">
        <v>14.323239964788621</v>
      </c>
      <c r="U144" s="36">
        <v>6.865004048570361</v>
      </c>
      <c r="V144" s="14">
        <v>13.248996967429475</v>
      </c>
    </row>
    <row r="145" spans="1:22">
      <c r="A145" s="1" t="s">
        <v>302</v>
      </c>
      <c r="B145" s="1" t="s">
        <v>0</v>
      </c>
      <c r="C145" s="48" t="s">
        <v>1081</v>
      </c>
      <c r="D145" s="1" t="s">
        <v>303</v>
      </c>
      <c r="E145" s="14">
        <v>36.2712</v>
      </c>
      <c r="F145" s="14">
        <v>34.533072499999996</v>
      </c>
      <c r="G145" s="14">
        <v>36.496799000000003</v>
      </c>
      <c r="H145" s="14">
        <v>40.198120000000003</v>
      </c>
      <c r="I145" s="14">
        <v>44.991315999999998</v>
      </c>
      <c r="J145" s="14">
        <v>40.271192499999998</v>
      </c>
      <c r="K145" s="14">
        <v>41.164381918997115</v>
      </c>
      <c r="L145" s="14">
        <v>16.465752767598847</v>
      </c>
      <c r="M145" s="14">
        <v>0.81005370418742761</v>
      </c>
      <c r="N145" s="14">
        <v>0.10631761881661621</v>
      </c>
      <c r="O145" s="14">
        <v>17.38212409060289</v>
      </c>
      <c r="P145" s="14">
        <v>-13.416307631746637</v>
      </c>
      <c r="Q145" s="14">
        <v>3.9658164588562528</v>
      </c>
      <c r="R145" s="14">
        <v>-1.1124418201362198</v>
      </c>
      <c r="S145" s="14">
        <v>0</v>
      </c>
      <c r="T145" s="14">
        <v>1.7409328185838131</v>
      </c>
      <c r="U145" s="36">
        <v>15.15724045033045</v>
      </c>
      <c r="V145" s="14">
        <v>1.6103628571900273</v>
      </c>
    </row>
    <row r="146" spans="1:22">
      <c r="A146" s="1" t="s">
        <v>304</v>
      </c>
      <c r="B146" s="1" t="s">
        <v>3</v>
      </c>
      <c r="C146" s="48" t="s">
        <v>913</v>
      </c>
      <c r="D146" s="1" t="s">
        <v>305</v>
      </c>
      <c r="E146" s="14">
        <v>61.434683333333339</v>
      </c>
      <c r="F146" s="14">
        <v>48.305983333333337</v>
      </c>
      <c r="G146" s="14">
        <v>56.151130930000008</v>
      </c>
      <c r="H146" s="14">
        <v>68.173355999999998</v>
      </c>
      <c r="I146" s="14">
        <v>71.017175666666674</v>
      </c>
      <c r="J146" s="14">
        <v>72.774826562499996</v>
      </c>
      <c r="K146" s="14">
        <v>74.388925898023757</v>
      </c>
      <c r="L146" s="14">
        <v>22.316677769407125</v>
      </c>
      <c r="M146" s="14">
        <v>1.8435155754399004</v>
      </c>
      <c r="N146" s="14">
        <v>3.911657115322701E-2</v>
      </c>
      <c r="O146" s="14">
        <v>24.199309916000253</v>
      </c>
      <c r="P146" s="14">
        <v>57.433947323964958</v>
      </c>
      <c r="Q146" s="14">
        <v>81.633257239965218</v>
      </c>
      <c r="R146" s="14">
        <v>0</v>
      </c>
      <c r="S146" s="14">
        <v>0</v>
      </c>
      <c r="T146" s="14">
        <v>80.616645865774686</v>
      </c>
      <c r="U146" s="36">
        <v>23.182698541809728</v>
      </c>
      <c r="V146" s="14">
        <v>74.570397425841591</v>
      </c>
    </row>
    <row r="147" spans="1:22">
      <c r="A147" s="1" t="s">
        <v>306</v>
      </c>
      <c r="B147" s="1" t="s">
        <v>0</v>
      </c>
      <c r="C147" s="48" t="s">
        <v>1082</v>
      </c>
      <c r="D147" s="1" t="s">
        <v>307</v>
      </c>
      <c r="E147" s="14">
        <v>37.921192499999997</v>
      </c>
      <c r="F147" s="14">
        <v>42.364832499999999</v>
      </c>
      <c r="G147" s="14">
        <v>47.100085999999997</v>
      </c>
      <c r="H147" s="14">
        <v>47.527830999999999</v>
      </c>
      <c r="I147" s="14">
        <v>48.633009999999999</v>
      </c>
      <c r="J147" s="14">
        <v>46.922289999999997</v>
      </c>
      <c r="K147" s="14">
        <v>47.962996528447455</v>
      </c>
      <c r="L147" s="14">
        <v>19.185198611378983</v>
      </c>
      <c r="M147" s="14">
        <v>0.58403273425025592</v>
      </c>
      <c r="N147" s="14">
        <v>5.5983627061455501E-2</v>
      </c>
      <c r="O147" s="14">
        <v>19.825214972690695</v>
      </c>
      <c r="P147" s="14">
        <v>-15.512422463028237</v>
      </c>
      <c r="Q147" s="14">
        <v>4.312792509662458</v>
      </c>
      <c r="R147" s="14">
        <v>-0.62340458871091564</v>
      </c>
      <c r="S147" s="14">
        <v>0</v>
      </c>
      <c r="T147" s="14">
        <v>3.0659833322406267</v>
      </c>
      <c r="U147" s="36">
        <v>18.578405795268864</v>
      </c>
      <c r="V147" s="14">
        <v>2.8360345823225797</v>
      </c>
    </row>
    <row r="148" spans="1:22">
      <c r="A148" s="1" t="s">
        <v>308</v>
      </c>
      <c r="B148" s="1" t="s">
        <v>0</v>
      </c>
      <c r="C148" s="48" t="s">
        <v>1083</v>
      </c>
      <c r="D148" s="1" t="s">
        <v>309</v>
      </c>
      <c r="E148" s="14">
        <v>57.706144999999992</v>
      </c>
      <c r="F148" s="14">
        <v>59.707297500000003</v>
      </c>
      <c r="G148" s="14">
        <v>58.422193</v>
      </c>
      <c r="H148" s="14">
        <v>62.575150999999998</v>
      </c>
      <c r="I148" s="14">
        <v>58.411110500000021</v>
      </c>
      <c r="J148" s="14">
        <v>61.605193333333332</v>
      </c>
      <c r="K148" s="14">
        <v>62.971557312761817</v>
      </c>
      <c r="L148" s="14">
        <v>25.188622925104728</v>
      </c>
      <c r="M148" s="14">
        <v>2.116866426928711</v>
      </c>
      <c r="N148" s="14">
        <v>0.14796166894817278</v>
      </c>
      <c r="O148" s="14">
        <v>27.453451020981614</v>
      </c>
      <c r="P148" s="14">
        <v>-21.477957579882951</v>
      </c>
      <c r="Q148" s="14">
        <v>5.9754934410986635</v>
      </c>
      <c r="R148" s="14">
        <v>-1.1477983577385278</v>
      </c>
      <c r="S148" s="14">
        <v>0</v>
      </c>
      <c r="T148" s="14">
        <v>3.679896725621608</v>
      </c>
      <c r="U148" s="36">
        <v>25.157854305504557</v>
      </c>
      <c r="V148" s="14">
        <v>3.4039044711999877</v>
      </c>
    </row>
    <row r="149" spans="1:22">
      <c r="A149" s="1" t="s">
        <v>310</v>
      </c>
      <c r="B149" s="1" t="s">
        <v>3</v>
      </c>
      <c r="C149" s="48" t="s">
        <v>913</v>
      </c>
      <c r="D149" s="1" t="s">
        <v>311</v>
      </c>
      <c r="E149" s="14">
        <v>48.109396666666669</v>
      </c>
      <c r="F149" s="14">
        <v>44.846186666666668</v>
      </c>
      <c r="G149" s="14">
        <v>50.718890000000002</v>
      </c>
      <c r="H149" s="14">
        <v>45.679929999999999</v>
      </c>
      <c r="I149" s="14">
        <v>54.523821666666663</v>
      </c>
      <c r="J149" s="14">
        <v>53.810278124999996</v>
      </c>
      <c r="K149" s="14">
        <v>55.003755846190749</v>
      </c>
      <c r="L149" s="14">
        <v>16.501126753857225</v>
      </c>
      <c r="M149" s="14">
        <v>1.2405988997715836</v>
      </c>
      <c r="N149" s="14">
        <v>0.15026032935903108</v>
      </c>
      <c r="O149" s="14">
        <v>17.89198598298784</v>
      </c>
      <c r="P149" s="14">
        <v>22.244580552184622</v>
      </c>
      <c r="Q149" s="14">
        <v>40.136566535172463</v>
      </c>
      <c r="R149" s="14">
        <v>0</v>
      </c>
      <c r="S149" s="14">
        <v>0</v>
      </c>
      <c r="T149" s="14">
        <v>39.011294052392046</v>
      </c>
      <c r="U149" s="36">
        <v>16.766713500207423</v>
      </c>
      <c r="V149" s="14">
        <v>36.085446998462643</v>
      </c>
    </row>
    <row r="150" spans="1:22">
      <c r="A150" s="1" t="s">
        <v>312</v>
      </c>
      <c r="B150" s="1" t="s">
        <v>0</v>
      </c>
      <c r="C150" s="48" t="s">
        <v>1080</v>
      </c>
      <c r="D150" s="1" t="s">
        <v>313</v>
      </c>
      <c r="E150" s="14">
        <v>26.349052499999999</v>
      </c>
      <c r="F150" s="14">
        <v>28.233502499999997</v>
      </c>
      <c r="G150" s="14">
        <v>26.788375000000002</v>
      </c>
      <c r="H150" s="14">
        <v>28.604112000000001</v>
      </c>
      <c r="I150" s="14">
        <v>30.08709</v>
      </c>
      <c r="J150" s="14">
        <v>30.733497500000002</v>
      </c>
      <c r="K150" s="14">
        <v>31.415146914175519</v>
      </c>
      <c r="L150" s="14">
        <v>12.566058765670208</v>
      </c>
      <c r="M150" s="14">
        <v>0.6468474256972665</v>
      </c>
      <c r="N150" s="14">
        <v>6.532615283394258E-2</v>
      </c>
      <c r="O150" s="14">
        <v>13.278232344201417</v>
      </c>
      <c r="P150" s="14">
        <v>-11.439303356235651</v>
      </c>
      <c r="Q150" s="14">
        <v>1.8389289879657653</v>
      </c>
      <c r="R150" s="14">
        <v>-0.24000684527087379</v>
      </c>
      <c r="S150" s="14">
        <v>0</v>
      </c>
      <c r="T150" s="14">
        <v>1.3589152974240177</v>
      </c>
      <c r="U150" s="36">
        <v>12.798218653659669</v>
      </c>
      <c r="V150" s="14">
        <v>1.2569966501172165</v>
      </c>
    </row>
    <row r="151" spans="1:22">
      <c r="A151" s="1" t="s">
        <v>314</v>
      </c>
      <c r="B151" s="1" t="s">
        <v>6</v>
      </c>
      <c r="C151" s="48" t="s">
        <v>1085</v>
      </c>
      <c r="D151" s="1" t="s">
        <v>315</v>
      </c>
      <c r="E151" s="14">
        <v>34.840446938775514</v>
      </c>
      <c r="F151" s="14">
        <v>43.201175510204088</v>
      </c>
      <c r="G151" s="14">
        <v>-11.695688000000001</v>
      </c>
      <c r="H151" s="14">
        <v>34.423619000000002</v>
      </c>
      <c r="I151" s="14">
        <v>29.252956816326531</v>
      </c>
      <c r="J151" s="14">
        <v>30.363020408163266</v>
      </c>
      <c r="K151" s="14">
        <v>31.036452876232456</v>
      </c>
      <c r="L151" s="14">
        <v>15.207861909353904</v>
      </c>
      <c r="M151" s="14">
        <v>0.93884580579652632</v>
      </c>
      <c r="N151" s="14">
        <v>6.3295927662240306E-2</v>
      </c>
      <c r="O151" s="14">
        <v>16.210003642812669</v>
      </c>
      <c r="P151" s="14">
        <v>10.349166310292009</v>
      </c>
      <c r="Q151" s="14">
        <v>26.559169953104679</v>
      </c>
      <c r="R151" s="14">
        <v>0</v>
      </c>
      <c r="S151" s="14">
        <v>0</v>
      </c>
      <c r="T151" s="14">
        <v>28.013966960783385</v>
      </c>
      <c r="U151" s="36">
        <v>17.664800650491376</v>
      </c>
      <c r="V151" s="14">
        <v>25.912919438724632</v>
      </c>
    </row>
    <row r="152" spans="1:22">
      <c r="A152" s="1" t="s">
        <v>316</v>
      </c>
      <c r="B152" s="1" t="s">
        <v>0</v>
      </c>
      <c r="C152" s="48" t="s">
        <v>1080</v>
      </c>
      <c r="D152" s="1" t="s">
        <v>317</v>
      </c>
      <c r="E152" s="14">
        <v>19.789772499999998</v>
      </c>
      <c r="F152" s="14">
        <v>19.442019999999999</v>
      </c>
      <c r="G152" s="14">
        <v>19.951312999999999</v>
      </c>
      <c r="H152" s="14">
        <v>20.84498</v>
      </c>
      <c r="I152" s="14">
        <v>20.854728000000001</v>
      </c>
      <c r="J152" s="14">
        <v>20.932459999999999</v>
      </c>
      <c r="K152" s="14">
        <v>21.396728640308584</v>
      </c>
      <c r="L152" s="14">
        <v>8.5586914561234337</v>
      </c>
      <c r="M152" s="14">
        <v>0.90177154764546796</v>
      </c>
      <c r="N152" s="14">
        <v>0.15350739101316466</v>
      </c>
      <c r="O152" s="14">
        <v>9.6139703947820667</v>
      </c>
      <c r="P152" s="14">
        <v>-5.5725249529293075</v>
      </c>
      <c r="Q152" s="14">
        <v>4.0414454418527592</v>
      </c>
      <c r="R152" s="14">
        <v>-0.14293580051719812</v>
      </c>
      <c r="S152" s="14">
        <v>0</v>
      </c>
      <c r="T152" s="14">
        <v>3.755573840818363</v>
      </c>
      <c r="U152" s="36">
        <v>9.3280987937476709</v>
      </c>
      <c r="V152" s="14">
        <v>3.473905802756986</v>
      </c>
    </row>
    <row r="153" spans="1:22">
      <c r="A153" s="1" t="s">
        <v>318</v>
      </c>
      <c r="B153" s="1" t="s">
        <v>0</v>
      </c>
      <c r="C153" s="48" t="s">
        <v>1080</v>
      </c>
      <c r="D153" s="1" t="s">
        <v>319</v>
      </c>
      <c r="E153" s="14">
        <v>30.540814999999998</v>
      </c>
      <c r="F153" s="14">
        <v>33.218434999999999</v>
      </c>
      <c r="G153" s="14">
        <v>32.800100999999998</v>
      </c>
      <c r="H153" s="14">
        <v>33.447369000000002</v>
      </c>
      <c r="I153" s="14">
        <v>33.515801499999995</v>
      </c>
      <c r="J153" s="14">
        <v>34.932752499999999</v>
      </c>
      <c r="K153" s="14">
        <v>35.707538717454192</v>
      </c>
      <c r="L153" s="14">
        <v>14.283015486981679</v>
      </c>
      <c r="M153" s="14">
        <v>0.93201573236285928</v>
      </c>
      <c r="N153" s="14">
        <v>4.3068036891628886E-2</v>
      </c>
      <c r="O153" s="14">
        <v>15.258099256236168</v>
      </c>
      <c r="P153" s="14">
        <v>-9.5571722272358368</v>
      </c>
      <c r="Q153" s="14">
        <v>5.7009270290003311</v>
      </c>
      <c r="R153" s="14">
        <v>-1.2045743350341067</v>
      </c>
      <c r="S153" s="14">
        <v>0</v>
      </c>
      <c r="T153" s="14">
        <v>3.2917783589321177</v>
      </c>
      <c r="U153" s="36">
        <v>12.848950586167955</v>
      </c>
      <c r="V153" s="14">
        <v>3.0448949820122091</v>
      </c>
    </row>
    <row r="154" spans="1:22">
      <c r="A154" s="1" t="s">
        <v>320</v>
      </c>
      <c r="B154" s="1" t="s">
        <v>3</v>
      </c>
      <c r="C154" s="48" t="s">
        <v>913</v>
      </c>
      <c r="D154" s="1" t="s">
        <v>321</v>
      </c>
      <c r="E154" s="14">
        <v>64.965566666666675</v>
      </c>
      <c r="F154" s="14">
        <v>72.952156666666667</v>
      </c>
      <c r="G154" s="14">
        <v>66.957814170000006</v>
      </c>
      <c r="H154" s="14">
        <v>75.099125000000001</v>
      </c>
      <c r="I154" s="14">
        <v>79.153004333333314</v>
      </c>
      <c r="J154" s="14">
        <v>80.661342187499997</v>
      </c>
      <c r="K154" s="14">
        <v>82.450359420202005</v>
      </c>
      <c r="L154" s="14">
        <v>24.735107826060602</v>
      </c>
      <c r="M154" s="14">
        <v>1.3909151633943202</v>
      </c>
      <c r="N154" s="14">
        <v>0.18540079193687825</v>
      </c>
      <c r="O154" s="14">
        <v>26.311423781391802</v>
      </c>
      <c r="P154" s="14">
        <v>9.7783677883876976</v>
      </c>
      <c r="Q154" s="14">
        <v>36.0897915697795</v>
      </c>
      <c r="R154" s="14">
        <v>0</v>
      </c>
      <c r="S154" s="14">
        <v>0</v>
      </c>
      <c r="T154" s="14">
        <v>33.979145991158568</v>
      </c>
      <c r="U154" s="36">
        <v>24.20077820277087</v>
      </c>
      <c r="V154" s="14">
        <v>31.430710041821676</v>
      </c>
    </row>
    <row r="155" spans="1:22">
      <c r="A155" s="1" t="s">
        <v>322</v>
      </c>
      <c r="B155" s="1" t="s">
        <v>1</v>
      </c>
      <c r="C155" s="48" t="s">
        <v>1084</v>
      </c>
      <c r="D155" s="1" t="s">
        <v>323</v>
      </c>
      <c r="E155" s="14" t="s">
        <v>908</v>
      </c>
      <c r="F155" s="14" t="s">
        <v>908</v>
      </c>
      <c r="G155" s="14" t="s">
        <v>908</v>
      </c>
      <c r="H155" s="14" t="s">
        <v>908</v>
      </c>
      <c r="I155" s="14" t="s">
        <v>908</v>
      </c>
      <c r="J155" s="14" t="s">
        <v>908</v>
      </c>
      <c r="K155" s="14" t="s">
        <v>908</v>
      </c>
      <c r="L155" s="14">
        <v>2.2971886595949869</v>
      </c>
      <c r="M155" s="14">
        <v>0.20011665484998054</v>
      </c>
      <c r="N155" s="14">
        <v>1.5263357130371783E-2</v>
      </c>
      <c r="O155" s="14">
        <v>2.5125686715753393</v>
      </c>
      <c r="P155" s="14">
        <v>3.3158216287107711</v>
      </c>
      <c r="Q155" s="14">
        <v>5.8283903002861104</v>
      </c>
      <c r="R155" s="14">
        <v>0</v>
      </c>
      <c r="S155" s="14">
        <v>0</v>
      </c>
      <c r="T155" s="14">
        <v>5.5924772761020867</v>
      </c>
      <c r="U155" s="36">
        <v>2.2766556473913155</v>
      </c>
      <c r="V155" s="14">
        <v>5.1730414803944305</v>
      </c>
    </row>
    <row r="156" spans="1:22">
      <c r="A156" s="1" t="s">
        <v>324</v>
      </c>
      <c r="B156" s="1" t="s">
        <v>6</v>
      </c>
      <c r="C156" s="48" t="s">
        <v>1084</v>
      </c>
      <c r="D156" s="1" t="s">
        <v>325</v>
      </c>
      <c r="E156" s="14">
        <v>41.875081632653057</v>
      </c>
      <c r="F156" s="14">
        <v>41.872951020408159</v>
      </c>
      <c r="G156" s="14">
        <v>46.991095000000001</v>
      </c>
      <c r="H156" s="14">
        <v>47.594028999999999</v>
      </c>
      <c r="I156" s="14">
        <v>44.701529693877553</v>
      </c>
      <c r="J156" s="14">
        <v>46.065577551020411</v>
      </c>
      <c r="K156" s="14">
        <v>47.087282742605232</v>
      </c>
      <c r="L156" s="14">
        <v>23.072768543876563</v>
      </c>
      <c r="M156" s="14">
        <v>2.7022978189866969</v>
      </c>
      <c r="N156" s="14">
        <v>0.26493670815272774</v>
      </c>
      <c r="O156" s="14">
        <v>26.040003071015988</v>
      </c>
      <c r="P156" s="14">
        <v>9.2742006936464296</v>
      </c>
      <c r="Q156" s="14">
        <v>35.314203764662416</v>
      </c>
      <c r="R156" s="14">
        <v>0</v>
      </c>
      <c r="S156" s="14">
        <v>0</v>
      </c>
      <c r="T156" s="14">
        <v>32.094411496035264</v>
      </c>
      <c r="U156" s="36">
        <v>22.820210802388836</v>
      </c>
      <c r="V156" s="14">
        <v>29.687330633832619</v>
      </c>
    </row>
    <row r="157" spans="1:22">
      <c r="A157" s="1" t="s">
        <v>326</v>
      </c>
      <c r="B157" s="1" t="s">
        <v>9</v>
      </c>
      <c r="C157" s="48" t="s">
        <v>1082</v>
      </c>
      <c r="D157" s="1" t="s">
        <v>327</v>
      </c>
      <c r="E157" s="14" t="s">
        <v>908</v>
      </c>
      <c r="F157" s="14" t="s">
        <v>908</v>
      </c>
      <c r="G157" s="14" t="s">
        <v>908</v>
      </c>
      <c r="H157" s="14" t="s">
        <v>908</v>
      </c>
      <c r="I157" s="14" t="s">
        <v>908</v>
      </c>
      <c r="J157" s="14" t="s">
        <v>908</v>
      </c>
      <c r="K157" s="14" t="s">
        <v>908</v>
      </c>
      <c r="L157" s="14">
        <v>49.74425446480231</v>
      </c>
      <c r="M157" s="14">
        <v>2.2601637325278352</v>
      </c>
      <c r="N157" s="14">
        <v>0.17724190868614803</v>
      </c>
      <c r="O157" s="14">
        <v>52.181660106016295</v>
      </c>
      <c r="P157" s="14">
        <v>73.068262647290013</v>
      </c>
      <c r="Q157" s="14">
        <v>125.24992275330631</v>
      </c>
      <c r="R157" s="14">
        <v>0</v>
      </c>
      <c r="S157" s="14">
        <v>0</v>
      </c>
      <c r="T157" s="14">
        <v>121.98559895749155</v>
      </c>
      <c r="U157" s="36">
        <v>48.917336310201534</v>
      </c>
      <c r="V157" s="14">
        <v>112.83667903567968</v>
      </c>
    </row>
    <row r="158" spans="1:22">
      <c r="A158" s="1" t="s">
        <v>328</v>
      </c>
      <c r="B158" s="1" t="s">
        <v>0</v>
      </c>
      <c r="C158" s="48" t="s">
        <v>1082</v>
      </c>
      <c r="D158" s="1" t="s">
        <v>329</v>
      </c>
      <c r="E158" s="14">
        <v>37.814079999999997</v>
      </c>
      <c r="F158" s="14">
        <v>47.939174999999999</v>
      </c>
      <c r="G158" s="14">
        <v>43.787951999999997</v>
      </c>
      <c r="H158" s="14">
        <v>49.325282000000001</v>
      </c>
      <c r="I158" s="14">
        <v>43.256791000000007</v>
      </c>
      <c r="J158" s="14">
        <v>45.178532499999996</v>
      </c>
      <c r="K158" s="14">
        <v>46.180563596914176</v>
      </c>
      <c r="L158" s="14">
        <v>18.472225438765673</v>
      </c>
      <c r="M158" s="14">
        <v>0.89838798822390298</v>
      </c>
      <c r="N158" s="14">
        <v>5.9315667393998454E-2</v>
      </c>
      <c r="O158" s="14">
        <v>19.429929094383574</v>
      </c>
      <c r="P158" s="14">
        <v>-15.418749772176685</v>
      </c>
      <c r="Q158" s="14">
        <v>4.011179322206889</v>
      </c>
      <c r="R158" s="14">
        <v>-0.66699634103938577</v>
      </c>
      <c r="S158" s="14">
        <v>0</v>
      </c>
      <c r="T158" s="14">
        <v>2.6771866401281175</v>
      </c>
      <c r="U158" s="36">
        <v>18.095936412304802</v>
      </c>
      <c r="V158" s="14">
        <v>2.476397642118509</v>
      </c>
    </row>
    <row r="159" spans="1:22">
      <c r="A159" s="1" t="s">
        <v>330</v>
      </c>
      <c r="B159" s="1" t="s">
        <v>0</v>
      </c>
      <c r="C159" s="48" t="s">
        <v>1081</v>
      </c>
      <c r="D159" s="1" t="s">
        <v>331</v>
      </c>
      <c r="E159" s="14">
        <v>22.677322499999999</v>
      </c>
      <c r="F159" s="14">
        <v>23.414037499999999</v>
      </c>
      <c r="G159" s="14">
        <v>23.456307999999996</v>
      </c>
      <c r="H159" s="14">
        <v>24.773814999999999</v>
      </c>
      <c r="I159" s="14">
        <v>24.163102000000006</v>
      </c>
      <c r="J159" s="14">
        <v>26.017783999999999</v>
      </c>
      <c r="K159" s="14">
        <v>26.594841890067794</v>
      </c>
      <c r="L159" s="14">
        <v>10.637936756027118</v>
      </c>
      <c r="M159" s="14">
        <v>1.0966369902212951</v>
      </c>
      <c r="N159" s="14">
        <v>0.11771793612704791</v>
      </c>
      <c r="O159" s="14">
        <v>11.852291682375462</v>
      </c>
      <c r="P159" s="14">
        <v>-8.1097760371864123</v>
      </c>
      <c r="Q159" s="14">
        <v>3.7425156451890498</v>
      </c>
      <c r="R159" s="14">
        <v>-0.70721983616084971</v>
      </c>
      <c r="S159" s="14">
        <v>0</v>
      </c>
      <c r="T159" s="14">
        <v>2.3280759728673504</v>
      </c>
      <c r="U159" s="36">
        <v>10.437852010053764</v>
      </c>
      <c r="V159" s="14">
        <v>2.1534702749022991</v>
      </c>
    </row>
    <row r="160" spans="1:22">
      <c r="A160" s="1" t="s">
        <v>332</v>
      </c>
      <c r="B160" s="1" t="s">
        <v>3</v>
      </c>
      <c r="C160" s="48" t="s">
        <v>913</v>
      </c>
      <c r="D160" s="1" t="s">
        <v>333</v>
      </c>
      <c r="E160" s="14">
        <v>330.00659000000002</v>
      </c>
      <c r="F160" s="14">
        <v>346.07782333333336</v>
      </c>
      <c r="G160" s="14">
        <v>370.686442</v>
      </c>
      <c r="H160" s="14">
        <v>375.19259299999999</v>
      </c>
      <c r="I160" s="14">
        <v>352.59738400000003</v>
      </c>
      <c r="J160" s="14">
        <v>365.24024531250001</v>
      </c>
      <c r="K160" s="14">
        <v>373.34104149589939</v>
      </c>
      <c r="L160" s="14">
        <v>112.00231244876981</v>
      </c>
      <c r="M160" s="14">
        <v>1.4167405978784868</v>
      </c>
      <c r="N160" s="14">
        <v>0.15087370626312083</v>
      </c>
      <c r="O160" s="14">
        <v>113.56992675291143</v>
      </c>
      <c r="P160" s="14">
        <v>-52.767939113766332</v>
      </c>
      <c r="Q160" s="14">
        <v>60.801987639145096</v>
      </c>
      <c r="R160" s="14">
        <v>-7.1856486702616351</v>
      </c>
      <c r="S160" s="14">
        <v>0</v>
      </c>
      <c r="T160" s="14">
        <v>46.430690298621826</v>
      </c>
      <c r="U160" s="36">
        <v>99.198629412388158</v>
      </c>
      <c r="V160" s="14">
        <v>42.948388526225195</v>
      </c>
    </row>
    <row r="161" spans="1:22">
      <c r="A161" s="1" t="s">
        <v>334</v>
      </c>
      <c r="B161" s="1" t="s">
        <v>0</v>
      </c>
      <c r="C161" s="48" t="s">
        <v>1081</v>
      </c>
      <c r="D161" s="1" t="s">
        <v>335</v>
      </c>
      <c r="E161" s="14">
        <v>27.128007499999999</v>
      </c>
      <c r="F161" s="14">
        <v>26.551324999999999</v>
      </c>
      <c r="G161" s="14">
        <v>29.622347000000001</v>
      </c>
      <c r="H161" s="14">
        <v>31.834168999999999</v>
      </c>
      <c r="I161" s="14">
        <v>30.854850000000003</v>
      </c>
      <c r="J161" s="14">
        <v>32.640412499999996</v>
      </c>
      <c r="K161" s="14">
        <v>33.364356075216968</v>
      </c>
      <c r="L161" s="14">
        <v>13.345742430086787</v>
      </c>
      <c r="M161" s="14">
        <v>1.0109687831300929</v>
      </c>
      <c r="N161" s="14">
        <v>0.10152428668786474</v>
      </c>
      <c r="O161" s="14">
        <v>14.458235499904744</v>
      </c>
      <c r="P161" s="14">
        <v>-9.4840527458145765</v>
      </c>
      <c r="Q161" s="14">
        <v>4.9741827540901671</v>
      </c>
      <c r="R161" s="14">
        <v>-1.2094557781951192</v>
      </c>
      <c r="S161" s="14">
        <v>0</v>
      </c>
      <c r="T161" s="14">
        <v>2.5552711976999287</v>
      </c>
      <c r="U161" s="36">
        <v>12.039323943514505</v>
      </c>
      <c r="V161" s="14">
        <v>2.3636258578724343</v>
      </c>
    </row>
    <row r="162" spans="1:22">
      <c r="A162" s="1" t="s">
        <v>336</v>
      </c>
      <c r="B162" s="1" t="s">
        <v>0</v>
      </c>
      <c r="C162" s="48" t="s">
        <v>1080</v>
      </c>
      <c r="D162" s="1" t="s">
        <v>337</v>
      </c>
      <c r="E162" s="14">
        <v>37.2121025</v>
      </c>
      <c r="F162" s="14">
        <v>36.974364999999999</v>
      </c>
      <c r="G162" s="14">
        <v>39.812044999999998</v>
      </c>
      <c r="H162" s="14">
        <v>41.253277999999995</v>
      </c>
      <c r="I162" s="14">
        <v>42.329878500000007</v>
      </c>
      <c r="J162" s="14">
        <v>42.675454999999992</v>
      </c>
      <c r="K162" s="14">
        <v>43.62196943105112</v>
      </c>
      <c r="L162" s="14">
        <v>17.448787772420449</v>
      </c>
      <c r="M162" s="14">
        <v>1.388326593043147</v>
      </c>
      <c r="N162" s="14">
        <v>0.15318683473202305</v>
      </c>
      <c r="O162" s="14">
        <v>18.990301200195617</v>
      </c>
      <c r="P162" s="14">
        <v>-14.88807173988941</v>
      </c>
      <c r="Q162" s="14">
        <v>4.1022294603062068</v>
      </c>
      <c r="R162" s="14">
        <v>-1.0422246406248028</v>
      </c>
      <c r="S162" s="14">
        <v>0</v>
      </c>
      <c r="T162" s="14">
        <v>2.0177801790566012</v>
      </c>
      <c r="U162" s="36">
        <v>16.905851918946013</v>
      </c>
      <c r="V162" s="14">
        <v>1.8664466656273562</v>
      </c>
    </row>
    <row r="163" spans="1:22">
      <c r="A163" s="1" t="s">
        <v>338</v>
      </c>
      <c r="B163" s="1" t="s">
        <v>3</v>
      </c>
      <c r="C163" s="48" t="s">
        <v>913</v>
      </c>
      <c r="D163" s="1" t="s">
        <v>339</v>
      </c>
      <c r="E163" s="14">
        <v>133.33319666666665</v>
      </c>
      <c r="F163" s="14">
        <v>142.04399666666669</v>
      </c>
      <c r="G163" s="14">
        <v>156.10756599999999</v>
      </c>
      <c r="H163" s="14">
        <v>149.89449400000001</v>
      </c>
      <c r="I163" s="14">
        <v>209.93354100000002</v>
      </c>
      <c r="J163" s="14">
        <v>215.99125625000002</v>
      </c>
      <c r="K163" s="14">
        <v>220.78180484570757</v>
      </c>
      <c r="L163" s="14">
        <v>66.234541453712268</v>
      </c>
      <c r="M163" s="14">
        <v>1.1740169256844937</v>
      </c>
      <c r="N163" s="14">
        <v>0.23018579785708654</v>
      </c>
      <c r="O163" s="14">
        <v>67.638744177253855</v>
      </c>
      <c r="P163" s="14">
        <v>-5.6347950577816617</v>
      </c>
      <c r="Q163" s="14">
        <v>62.003949119472196</v>
      </c>
      <c r="R163" s="14">
        <v>-1.4087459232269619</v>
      </c>
      <c r="S163" s="14">
        <v>0</v>
      </c>
      <c r="T163" s="14">
        <v>48.475837223716184</v>
      </c>
      <c r="U163" s="36">
        <v>54.110632281497843</v>
      </c>
      <c r="V163" s="14">
        <v>44.840149431937469</v>
      </c>
    </row>
    <row r="164" spans="1:22">
      <c r="A164" s="1" t="s">
        <v>340</v>
      </c>
      <c r="B164" s="1" t="s">
        <v>1</v>
      </c>
      <c r="C164" s="48" t="s">
        <v>1083</v>
      </c>
      <c r="D164" s="1" t="s">
        <v>341</v>
      </c>
      <c r="E164" s="14" t="s">
        <v>908</v>
      </c>
      <c r="F164" s="14" t="s">
        <v>908</v>
      </c>
      <c r="G164" s="14" t="s">
        <v>908</v>
      </c>
      <c r="H164" s="14" t="s">
        <v>908</v>
      </c>
      <c r="I164" s="14" t="s">
        <v>908</v>
      </c>
      <c r="J164" s="14" t="s">
        <v>908</v>
      </c>
      <c r="K164" s="14" t="s">
        <v>908</v>
      </c>
      <c r="L164" s="14">
        <v>3.222138322082932</v>
      </c>
      <c r="M164" s="14">
        <v>0.2126386226915728</v>
      </c>
      <c r="N164" s="14">
        <v>1.4180305007983637E-2</v>
      </c>
      <c r="O164" s="14">
        <v>3.4489572497824885</v>
      </c>
      <c r="P164" s="14">
        <v>9.6029365759730041</v>
      </c>
      <c r="Q164" s="14">
        <v>13.051893825755492</v>
      </c>
      <c r="R164" s="14">
        <v>0</v>
      </c>
      <c r="S164" s="14">
        <v>0</v>
      </c>
      <c r="T164" s="14">
        <v>12.569821411543693</v>
      </c>
      <c r="U164" s="36">
        <v>2.9668848355706885</v>
      </c>
      <c r="V164" s="14">
        <v>11.627084805677915</v>
      </c>
    </row>
    <row r="165" spans="1:22">
      <c r="A165" s="1" t="s">
        <v>342</v>
      </c>
      <c r="B165" s="1" t="s">
        <v>0</v>
      </c>
      <c r="C165" s="48" t="s">
        <v>1082</v>
      </c>
      <c r="D165" s="1" t="s">
        <v>343</v>
      </c>
      <c r="E165" s="14">
        <v>50.024859999999997</v>
      </c>
      <c r="F165" s="14">
        <v>52.457262499999992</v>
      </c>
      <c r="G165" s="14">
        <v>58.403953999999999</v>
      </c>
      <c r="H165" s="14">
        <v>61.215220000000002</v>
      </c>
      <c r="I165" s="14">
        <v>56.686049999999994</v>
      </c>
      <c r="J165" s="14">
        <v>57.759784999999994</v>
      </c>
      <c r="K165" s="14">
        <v>59.040860270009645</v>
      </c>
      <c r="L165" s="14">
        <v>23.616344108003858</v>
      </c>
      <c r="M165" s="14">
        <v>1.511870480215725</v>
      </c>
      <c r="N165" s="14">
        <v>0.16078147126581252</v>
      </c>
      <c r="O165" s="14">
        <v>25.288996059485399</v>
      </c>
      <c r="P165" s="14">
        <v>-18.225912919889328</v>
      </c>
      <c r="Q165" s="14">
        <v>7.0630831395960705</v>
      </c>
      <c r="R165" s="14">
        <v>-1.2781171789417116</v>
      </c>
      <c r="S165" s="14">
        <v>0</v>
      </c>
      <c r="T165" s="14">
        <v>4.5068487817126472</v>
      </c>
      <c r="U165" s="36">
        <v>22.732761701601977</v>
      </c>
      <c r="V165" s="14">
        <v>4.1688351230841993</v>
      </c>
    </row>
    <row r="166" spans="1:22">
      <c r="A166" s="1" t="s">
        <v>344</v>
      </c>
      <c r="B166" s="1" t="s">
        <v>0</v>
      </c>
      <c r="C166" s="48" t="s">
        <v>1078</v>
      </c>
      <c r="D166" s="1" t="s">
        <v>345</v>
      </c>
      <c r="E166" s="14">
        <v>19.282027499999998</v>
      </c>
      <c r="F166" s="14">
        <v>20.650177499999998</v>
      </c>
      <c r="G166" s="14">
        <v>19.306017000000001</v>
      </c>
      <c r="H166" s="14">
        <v>21.096613999999995</v>
      </c>
      <c r="I166" s="14">
        <v>18.197067000000001</v>
      </c>
      <c r="J166" s="14">
        <v>16.442740000000001</v>
      </c>
      <c r="K166" s="14">
        <v>16.807429508196719</v>
      </c>
      <c r="L166" s="14">
        <v>6.7229718032786883</v>
      </c>
      <c r="M166" s="14">
        <v>0.92211187606423828</v>
      </c>
      <c r="N166" s="14">
        <v>3.2584380056052319E-2</v>
      </c>
      <c r="O166" s="14">
        <v>7.6776680593989788</v>
      </c>
      <c r="P166" s="14">
        <v>-3.9026577769812607</v>
      </c>
      <c r="Q166" s="14">
        <v>3.7750102824177181</v>
      </c>
      <c r="R166" s="14">
        <v>-0.11728811310603682</v>
      </c>
      <c r="S166" s="14">
        <v>0</v>
      </c>
      <c r="T166" s="14">
        <v>3.5404340562056444</v>
      </c>
      <c r="U166" s="36">
        <v>7.4430918331869051</v>
      </c>
      <c r="V166" s="14">
        <v>3.2749015019902212</v>
      </c>
    </row>
    <row r="167" spans="1:22">
      <c r="A167" s="1" t="s">
        <v>346</v>
      </c>
      <c r="B167" s="1" t="s">
        <v>0</v>
      </c>
      <c r="C167" s="48" t="s">
        <v>1082</v>
      </c>
      <c r="D167" s="1" t="s">
        <v>347</v>
      </c>
      <c r="E167" s="14">
        <v>52.490414999999992</v>
      </c>
      <c r="F167" s="14">
        <v>55.154192499999994</v>
      </c>
      <c r="G167" s="14">
        <v>54.562899000000002</v>
      </c>
      <c r="H167" s="14">
        <v>57.269694000000001</v>
      </c>
      <c r="I167" s="14">
        <v>52.699298000000006</v>
      </c>
      <c r="J167" s="14">
        <v>54.262813749999999</v>
      </c>
      <c r="K167" s="14">
        <v>55.466328423336662</v>
      </c>
      <c r="L167" s="14">
        <v>22.186531369334666</v>
      </c>
      <c r="M167" s="14">
        <v>1.1462571989150934</v>
      </c>
      <c r="N167" s="14">
        <v>0.11399928424269455</v>
      </c>
      <c r="O167" s="14">
        <v>23.446787852492456</v>
      </c>
      <c r="P167" s="14">
        <v>-16.867096669113824</v>
      </c>
      <c r="Q167" s="14">
        <v>6.5796911833786318</v>
      </c>
      <c r="R167" s="14">
        <v>-1.1477025575649309</v>
      </c>
      <c r="S167" s="14">
        <v>0</v>
      </c>
      <c r="T167" s="14">
        <v>4.28428606824877</v>
      </c>
      <c r="U167" s="36">
        <v>21.151382737362596</v>
      </c>
      <c r="V167" s="14">
        <v>3.9629646131301124</v>
      </c>
    </row>
    <row r="168" spans="1:22">
      <c r="A168" s="1" t="s">
        <v>348</v>
      </c>
      <c r="B168" s="1" t="s">
        <v>7</v>
      </c>
      <c r="C168" s="48" t="s">
        <v>1080</v>
      </c>
      <c r="D168" s="1" t="s">
        <v>349</v>
      </c>
      <c r="E168" s="14">
        <v>30.499497999999999</v>
      </c>
      <c r="F168" s="14">
        <v>32.395344000000001</v>
      </c>
      <c r="G168" s="14">
        <v>30.748138999999998</v>
      </c>
      <c r="H168" s="14">
        <v>34.709896000000001</v>
      </c>
      <c r="I168" s="14">
        <v>35.883427000000005</v>
      </c>
      <c r="J168" s="14">
        <v>38.484257999999997</v>
      </c>
      <c r="K168" s="14">
        <v>39.337814349084368</v>
      </c>
      <c r="L168" s="14">
        <v>19.668907174542184</v>
      </c>
      <c r="M168" s="14">
        <v>2.4955364569974399</v>
      </c>
      <c r="N168" s="14">
        <v>0.20230856339865164</v>
      </c>
      <c r="O168" s="14">
        <v>22.366752194938275</v>
      </c>
      <c r="P168" s="14">
        <v>12.932715311131265</v>
      </c>
      <c r="Q168" s="14">
        <v>35.29946750606954</v>
      </c>
      <c r="R168" s="14">
        <v>0</v>
      </c>
      <c r="S168" s="14">
        <v>0</v>
      </c>
      <c r="T168" s="14">
        <v>32.221435274568371</v>
      </c>
      <c r="U168" s="36">
        <v>19.288719963437106</v>
      </c>
      <c r="V168" s="14">
        <v>29.804827628975744</v>
      </c>
    </row>
    <row r="169" spans="1:22">
      <c r="A169" s="1" t="s">
        <v>350</v>
      </c>
      <c r="B169" s="1" t="s">
        <v>7</v>
      </c>
      <c r="C169" s="48" t="s">
        <v>1079</v>
      </c>
      <c r="D169" s="1" t="s">
        <v>351</v>
      </c>
      <c r="E169" s="14">
        <v>1.420358</v>
      </c>
      <c r="F169" s="14">
        <v>1.5502480000000001</v>
      </c>
      <c r="G169" s="14">
        <v>1.472523</v>
      </c>
      <c r="H169" s="14">
        <v>1.4393119999999999</v>
      </c>
      <c r="I169" s="14">
        <v>1.4393119999999999</v>
      </c>
      <c r="J169" s="14">
        <v>1.4393119999999999</v>
      </c>
      <c r="K169" s="14">
        <v>1.4393119999999999</v>
      </c>
      <c r="L169" s="14">
        <v>0.72</v>
      </c>
      <c r="M169" s="14">
        <v>0</v>
      </c>
      <c r="N169" s="14">
        <v>0</v>
      </c>
      <c r="O169" s="14">
        <v>0.72</v>
      </c>
      <c r="P169" s="14">
        <v>0.57321716490983943</v>
      </c>
      <c r="Q169" s="14">
        <v>1.2932171649098394</v>
      </c>
      <c r="R169" s="14">
        <v>0</v>
      </c>
      <c r="S169" s="14">
        <v>0.10464464853233002</v>
      </c>
      <c r="T169" s="14">
        <v>1.5112019604780209</v>
      </c>
      <c r="U169" s="36">
        <v>0.93798479556818148</v>
      </c>
      <c r="V169" s="14">
        <v>1.3978618134421694</v>
      </c>
    </row>
    <row r="170" spans="1:22">
      <c r="A170" s="1" t="s">
        <v>352</v>
      </c>
      <c r="B170" s="1" t="s">
        <v>4</v>
      </c>
      <c r="C170" s="48" t="s">
        <v>913</v>
      </c>
      <c r="D170" s="1" t="s">
        <v>353</v>
      </c>
      <c r="E170" s="14">
        <v>177.67240333333334</v>
      </c>
      <c r="F170" s="14">
        <v>192.53328666666667</v>
      </c>
      <c r="G170" s="14">
        <v>189.16949199999999</v>
      </c>
      <c r="H170" s="14">
        <v>198.899844</v>
      </c>
      <c r="I170" s="14">
        <v>273.57025733333336</v>
      </c>
      <c r="J170" s="14">
        <v>282.65175468749999</v>
      </c>
      <c r="K170" s="14">
        <v>288.92079071239289</v>
      </c>
      <c r="L170" s="14">
        <v>86.676237213717855</v>
      </c>
      <c r="M170" s="14">
        <v>1.457760385099591</v>
      </c>
      <c r="N170" s="14">
        <v>0.88591389698149592</v>
      </c>
      <c r="O170" s="14">
        <v>89.019911495798937</v>
      </c>
      <c r="P170" s="14">
        <v>2.7511250881137084</v>
      </c>
      <c r="Q170" s="14">
        <v>91.771036583912647</v>
      </c>
      <c r="R170" s="14">
        <v>0</v>
      </c>
      <c r="S170" s="14">
        <v>0</v>
      </c>
      <c r="T170" s="14">
        <v>83.826554413924171</v>
      </c>
      <c r="U170" s="36">
        <v>81.075429325810461</v>
      </c>
      <c r="V170" s="14">
        <v>77.539562832879867</v>
      </c>
    </row>
    <row r="171" spans="1:22">
      <c r="A171" s="1" t="s">
        <v>354</v>
      </c>
      <c r="B171" s="1" t="s">
        <v>4</v>
      </c>
      <c r="C171" s="48" t="s">
        <v>913</v>
      </c>
      <c r="D171" s="1" t="s">
        <v>355</v>
      </c>
      <c r="E171" s="14">
        <v>261.82228333333336</v>
      </c>
      <c r="F171" s="14">
        <v>267.79240333333337</v>
      </c>
      <c r="G171" s="14">
        <v>268.03612099999998</v>
      </c>
      <c r="H171" s="14">
        <v>280.20844599999998</v>
      </c>
      <c r="I171" s="14">
        <v>323.75738033333329</v>
      </c>
      <c r="J171" s="14">
        <v>331.12113749999997</v>
      </c>
      <c r="K171" s="14">
        <v>338.46519358727386</v>
      </c>
      <c r="L171" s="14">
        <v>101.53955807618215</v>
      </c>
      <c r="M171" s="14">
        <v>0.78012541661184498</v>
      </c>
      <c r="N171" s="14">
        <v>0.45037294841378522</v>
      </c>
      <c r="O171" s="14">
        <v>102.77005644120777</v>
      </c>
      <c r="P171" s="14">
        <v>-52.773874353224763</v>
      </c>
      <c r="Q171" s="14">
        <v>49.996182087983009</v>
      </c>
      <c r="R171" s="14">
        <v>0</v>
      </c>
      <c r="S171" s="14">
        <v>0</v>
      </c>
      <c r="T171" s="14">
        <v>51.846847121524867</v>
      </c>
      <c r="U171" s="36">
        <v>104.62072147474963</v>
      </c>
      <c r="V171" s="14">
        <v>47.958333587410507</v>
      </c>
    </row>
    <row r="172" spans="1:22">
      <c r="A172" s="1" t="s">
        <v>356</v>
      </c>
      <c r="B172" s="1" t="s">
        <v>8</v>
      </c>
      <c r="C172" s="48" t="s">
        <v>1080</v>
      </c>
      <c r="D172" s="1" t="s">
        <v>357</v>
      </c>
      <c r="E172" s="14" t="s">
        <v>908</v>
      </c>
      <c r="F172" s="14" t="s">
        <v>908</v>
      </c>
      <c r="G172" s="14" t="s">
        <v>908</v>
      </c>
      <c r="H172" s="14" t="s">
        <v>908</v>
      </c>
      <c r="I172" s="14" t="s">
        <v>908</v>
      </c>
      <c r="J172" s="14" t="s">
        <v>908</v>
      </c>
      <c r="K172" s="14" t="s">
        <v>908</v>
      </c>
      <c r="L172" s="14">
        <v>50.839712810094404</v>
      </c>
      <c r="M172" s="14">
        <v>3.0974009138821783</v>
      </c>
      <c r="N172" s="14">
        <v>0.39424693892813306</v>
      </c>
      <c r="O172" s="14">
        <v>54.331360662904714</v>
      </c>
      <c r="P172" s="14">
        <v>136.11156377626585</v>
      </c>
      <c r="Q172" s="14">
        <v>190.44292443917055</v>
      </c>
      <c r="R172" s="14">
        <v>0</v>
      </c>
      <c r="S172" s="14">
        <v>0</v>
      </c>
      <c r="T172" s="14">
        <v>184.75230304263238</v>
      </c>
      <c r="U172" s="36">
        <v>48.640739266366523</v>
      </c>
      <c r="V172" s="14">
        <v>170.89588031443495</v>
      </c>
    </row>
    <row r="173" spans="1:22">
      <c r="A173" s="1" t="s">
        <v>358</v>
      </c>
      <c r="B173" s="1" t="s">
        <v>1</v>
      </c>
      <c r="C173" s="48" t="s">
        <v>1080</v>
      </c>
      <c r="D173" s="1" t="s">
        <v>359</v>
      </c>
      <c r="E173" s="14" t="s">
        <v>908</v>
      </c>
      <c r="F173" s="14" t="s">
        <v>908</v>
      </c>
      <c r="G173" s="14" t="s">
        <v>908</v>
      </c>
      <c r="H173" s="14" t="s">
        <v>908</v>
      </c>
      <c r="I173" s="14" t="s">
        <v>908</v>
      </c>
      <c r="J173" s="14" t="s">
        <v>908</v>
      </c>
      <c r="K173" s="14" t="s">
        <v>908</v>
      </c>
      <c r="L173" s="14">
        <v>6.5339442622953285</v>
      </c>
      <c r="M173" s="14">
        <v>0.39272972207548318</v>
      </c>
      <c r="N173" s="14">
        <v>4.7935194936044437E-2</v>
      </c>
      <c r="O173" s="14">
        <v>6.9746091793068556</v>
      </c>
      <c r="P173" s="14">
        <v>8.3716718092224802</v>
      </c>
      <c r="Q173" s="14">
        <v>15.346280988529337</v>
      </c>
      <c r="R173" s="14">
        <v>0</v>
      </c>
      <c r="S173" s="14">
        <v>0</v>
      </c>
      <c r="T173" s="14">
        <v>14.653631953839817</v>
      </c>
      <c r="U173" s="36">
        <v>6.2819601446173365</v>
      </c>
      <c r="V173" s="14">
        <v>13.554609557301831</v>
      </c>
    </row>
    <row r="174" spans="1:22">
      <c r="A174" s="1" t="s">
        <v>360</v>
      </c>
      <c r="B174" s="1" t="s">
        <v>0</v>
      </c>
      <c r="C174" s="48" t="s">
        <v>1081</v>
      </c>
      <c r="D174" s="1" t="s">
        <v>361</v>
      </c>
      <c r="E174" s="14">
        <v>29.3978875</v>
      </c>
      <c r="F174" s="14">
        <v>30.341529999999999</v>
      </c>
      <c r="G174" s="14">
        <v>30.330902999999999</v>
      </c>
      <c r="H174" s="14">
        <v>30.481849</v>
      </c>
      <c r="I174" s="14">
        <v>29.320361500000004</v>
      </c>
      <c r="J174" s="14">
        <v>31.277669999999997</v>
      </c>
      <c r="K174" s="14">
        <v>31.971388813886204</v>
      </c>
      <c r="L174" s="14">
        <v>12.788555525554482</v>
      </c>
      <c r="M174" s="14">
        <v>0.83977126875858021</v>
      </c>
      <c r="N174" s="14">
        <v>3.2063230963514759E-2</v>
      </c>
      <c r="O174" s="14">
        <v>13.660390025276577</v>
      </c>
      <c r="P174" s="14">
        <v>-8.4829953367475959</v>
      </c>
      <c r="Q174" s="14">
        <v>5.177394688528981</v>
      </c>
      <c r="R174" s="14">
        <v>-1.3476582217929918</v>
      </c>
      <c r="S174" s="14">
        <v>0</v>
      </c>
      <c r="T174" s="14">
        <v>2.4820782449429974</v>
      </c>
      <c r="U174" s="36">
        <v>10.965073581690593</v>
      </c>
      <c r="V174" s="14">
        <v>2.2959223765722729</v>
      </c>
    </row>
    <row r="175" spans="1:22">
      <c r="A175" s="1" t="s">
        <v>362</v>
      </c>
      <c r="B175" s="1" t="s">
        <v>0</v>
      </c>
      <c r="C175" s="48" t="s">
        <v>1082</v>
      </c>
      <c r="D175" s="1" t="s">
        <v>363</v>
      </c>
      <c r="E175" s="14">
        <v>34.480387499999999</v>
      </c>
      <c r="F175" s="14">
        <v>40.8752925</v>
      </c>
      <c r="G175" s="14">
        <v>46.381324999999997</v>
      </c>
      <c r="H175" s="14">
        <v>46.127369999999999</v>
      </c>
      <c r="I175" s="14">
        <v>39.667073499999994</v>
      </c>
      <c r="J175" s="14">
        <v>43.080387499999993</v>
      </c>
      <c r="K175" s="14">
        <v>44.0358830761813</v>
      </c>
      <c r="L175" s="14">
        <v>17.614353230472521</v>
      </c>
      <c r="M175" s="14">
        <v>1.5149382674053899</v>
      </c>
      <c r="N175" s="14">
        <v>0.15497752851225619</v>
      </c>
      <c r="O175" s="14">
        <v>19.284269026390167</v>
      </c>
      <c r="P175" s="14">
        <v>-11.212406015510497</v>
      </c>
      <c r="Q175" s="14">
        <v>8.0718630108796692</v>
      </c>
      <c r="R175" s="14">
        <v>-1.33628370999618</v>
      </c>
      <c r="S175" s="14">
        <v>0</v>
      </c>
      <c r="T175" s="14">
        <v>5.3992955908873093</v>
      </c>
      <c r="U175" s="36">
        <v>16.611701606397808</v>
      </c>
      <c r="V175" s="14">
        <v>4.994348421570761</v>
      </c>
    </row>
    <row r="176" spans="1:22">
      <c r="A176" s="1" t="s">
        <v>364</v>
      </c>
      <c r="B176" s="1" t="s">
        <v>6</v>
      </c>
      <c r="C176" s="48" t="s">
        <v>1083</v>
      </c>
      <c r="D176" s="1" t="s">
        <v>365</v>
      </c>
      <c r="E176" s="14">
        <v>81.497820408163264</v>
      </c>
      <c r="F176" s="14">
        <v>83.069255102040827</v>
      </c>
      <c r="G176" s="14">
        <v>89.678084999999996</v>
      </c>
      <c r="H176" s="14">
        <v>84.794786999999999</v>
      </c>
      <c r="I176" s="14">
        <v>79.593156020408145</v>
      </c>
      <c r="J176" s="14">
        <v>85.772175510204079</v>
      </c>
      <c r="K176" s="14">
        <v>87.674547773207649</v>
      </c>
      <c r="L176" s="14">
        <v>42.960528408871745</v>
      </c>
      <c r="M176" s="14">
        <v>2.996980263057111</v>
      </c>
      <c r="N176" s="14">
        <v>0.19498598687660432</v>
      </c>
      <c r="O176" s="14">
        <v>46.152494658805459</v>
      </c>
      <c r="P176" s="14">
        <v>39.228254322018813</v>
      </c>
      <c r="Q176" s="14">
        <v>85.380748980824279</v>
      </c>
      <c r="R176" s="14">
        <v>0</v>
      </c>
      <c r="S176" s="14">
        <v>0</v>
      </c>
      <c r="T176" s="14">
        <v>80.215708379003644</v>
      </c>
      <c r="U176" s="36">
        <v>40.987454056984831</v>
      </c>
      <c r="V176" s="14">
        <v>74.199530250578377</v>
      </c>
    </row>
    <row r="177" spans="1:22">
      <c r="A177" s="1" t="s">
        <v>366</v>
      </c>
      <c r="B177" s="1" t="s">
        <v>3</v>
      </c>
      <c r="C177" s="48" t="s">
        <v>913</v>
      </c>
      <c r="D177" s="1" t="s">
        <v>367</v>
      </c>
      <c r="E177" s="14">
        <v>76.097913333333338</v>
      </c>
      <c r="F177" s="14">
        <v>79.796260000000004</v>
      </c>
      <c r="G177" s="14">
        <v>76.574715999999995</v>
      </c>
      <c r="H177" s="14">
        <v>82.759020000000007</v>
      </c>
      <c r="I177" s="14">
        <v>85.228108999999989</v>
      </c>
      <c r="J177" s="14">
        <v>86.298337500000002</v>
      </c>
      <c r="K177" s="14">
        <v>88.212379701058225</v>
      </c>
      <c r="L177" s="14">
        <v>26.463713910317466</v>
      </c>
      <c r="M177" s="14">
        <v>0.88439536242526928</v>
      </c>
      <c r="N177" s="14">
        <v>8.6893284374279359E-2</v>
      </c>
      <c r="O177" s="14">
        <v>27.435002557117016</v>
      </c>
      <c r="P177" s="14">
        <v>-4.2458721654369862</v>
      </c>
      <c r="Q177" s="14">
        <v>23.189130391680031</v>
      </c>
      <c r="R177" s="14">
        <v>-0.24444798611647903</v>
      </c>
      <c r="S177" s="14">
        <v>0</v>
      </c>
      <c r="T177" s="14">
        <v>21.69559967819534</v>
      </c>
      <c r="U177" s="36">
        <v>25.941471843632325</v>
      </c>
      <c r="V177" s="14">
        <v>20.06842970233069</v>
      </c>
    </row>
    <row r="178" spans="1:22">
      <c r="A178" s="1" t="s">
        <v>368</v>
      </c>
      <c r="B178" s="1" t="s">
        <v>5</v>
      </c>
      <c r="C178" s="48" t="s">
        <v>1083</v>
      </c>
      <c r="D178" s="1" t="s">
        <v>369</v>
      </c>
      <c r="E178" s="14">
        <v>94.360781632653072</v>
      </c>
      <c r="F178" s="14">
        <v>100.13643265306122</v>
      </c>
      <c r="G178" s="14">
        <v>99.218485000000001</v>
      </c>
      <c r="H178" s="14">
        <v>103.976129</v>
      </c>
      <c r="I178" s="14">
        <v>96.264072653061248</v>
      </c>
      <c r="J178" s="14">
        <v>100.65459292929293</v>
      </c>
      <c r="K178" s="14">
        <v>102.88704773871797</v>
      </c>
      <c r="L178" s="14">
        <v>50.414653391971804</v>
      </c>
      <c r="M178" s="14">
        <v>6.0783702167372509</v>
      </c>
      <c r="N178" s="14">
        <v>0.267758624184603</v>
      </c>
      <c r="O178" s="14">
        <v>56.760782232893654</v>
      </c>
      <c r="P178" s="14">
        <v>28.326049571608255</v>
      </c>
      <c r="Q178" s="14">
        <v>85.086831804501912</v>
      </c>
      <c r="R178" s="14">
        <v>0</v>
      </c>
      <c r="S178" s="14">
        <v>0</v>
      </c>
      <c r="T178" s="14">
        <v>81.294514533498386</v>
      </c>
      <c r="U178" s="36">
        <v>52.968464961890135</v>
      </c>
      <c r="V178" s="14">
        <v>75.19742594348601</v>
      </c>
    </row>
    <row r="179" spans="1:22">
      <c r="A179" s="1" t="s">
        <v>370</v>
      </c>
      <c r="B179" s="1" t="s">
        <v>5</v>
      </c>
      <c r="C179" s="48" t="s">
        <v>1078</v>
      </c>
      <c r="D179" s="1" t="s">
        <v>371</v>
      </c>
      <c r="E179" s="14">
        <v>25.717487755102042</v>
      </c>
      <c r="F179" s="14">
        <v>40.861267346938774</v>
      </c>
      <c r="G179" s="14">
        <v>42.966774999999998</v>
      </c>
      <c r="H179" s="14">
        <v>42.626814000000003</v>
      </c>
      <c r="I179" s="14">
        <v>48.676310949494948</v>
      </c>
      <c r="J179" s="14">
        <v>44.672727272727272</v>
      </c>
      <c r="K179" s="14">
        <v>45.663539931620555</v>
      </c>
      <c r="L179" s="14">
        <v>22.375134566494072</v>
      </c>
      <c r="M179" s="14">
        <v>1.0672435958649189</v>
      </c>
      <c r="N179" s="14">
        <v>6.5839938613936305E-2</v>
      </c>
      <c r="O179" s="14">
        <v>23.508218100972929</v>
      </c>
      <c r="P179" s="14">
        <v>40.67381897796097</v>
      </c>
      <c r="Q179" s="14">
        <v>64.182037078933902</v>
      </c>
      <c r="R179" s="14">
        <v>0</v>
      </c>
      <c r="S179" s="14">
        <v>0</v>
      </c>
      <c r="T179" s="14">
        <v>61.343070836131183</v>
      </c>
      <c r="U179" s="36">
        <v>20.669251858170213</v>
      </c>
      <c r="V179" s="14">
        <v>56.742340523421348</v>
      </c>
    </row>
    <row r="180" spans="1:22">
      <c r="A180" s="1" t="s">
        <v>372</v>
      </c>
      <c r="B180" s="1" t="s">
        <v>4</v>
      </c>
      <c r="C180" s="48" t="s">
        <v>913</v>
      </c>
      <c r="D180" s="1" t="s">
        <v>373</v>
      </c>
      <c r="E180" s="14">
        <v>108.51723333333332</v>
      </c>
      <c r="F180" s="14">
        <v>111.61351666666667</v>
      </c>
      <c r="G180" s="14">
        <v>122.55553399999999</v>
      </c>
      <c r="H180" s="14">
        <v>115.383944</v>
      </c>
      <c r="I180" s="14">
        <v>182.07287200000002</v>
      </c>
      <c r="J180" s="14">
        <v>163.22936562499999</v>
      </c>
      <c r="K180" s="14">
        <v>166.84968906702193</v>
      </c>
      <c r="L180" s="14">
        <v>50.054906720106572</v>
      </c>
      <c r="M180" s="14">
        <v>1.787715980218689</v>
      </c>
      <c r="N180" s="14">
        <v>0.58659406058081698</v>
      </c>
      <c r="O180" s="14">
        <v>52.42921676090608</v>
      </c>
      <c r="P180" s="14">
        <v>62.686419029374839</v>
      </c>
      <c r="Q180" s="14">
        <v>115.11563579028092</v>
      </c>
      <c r="R180" s="14">
        <v>0</v>
      </c>
      <c r="S180" s="14">
        <v>0</v>
      </c>
      <c r="T180" s="14">
        <v>109.66073828723661</v>
      </c>
      <c r="U180" s="36">
        <v>46.974319257861772</v>
      </c>
      <c r="V180" s="14">
        <v>101.43618291569388</v>
      </c>
    </row>
    <row r="181" spans="1:22">
      <c r="A181" s="1" t="s">
        <v>374</v>
      </c>
      <c r="B181" s="1" t="s">
        <v>8</v>
      </c>
      <c r="C181" s="48" t="s">
        <v>1078</v>
      </c>
      <c r="D181" s="1" t="s">
        <v>375</v>
      </c>
      <c r="E181" s="14" t="s">
        <v>908</v>
      </c>
      <c r="F181" s="14" t="s">
        <v>908</v>
      </c>
      <c r="G181" s="14" t="s">
        <v>908</v>
      </c>
      <c r="H181" s="14" t="s">
        <v>908</v>
      </c>
      <c r="I181" s="14" t="s">
        <v>908</v>
      </c>
      <c r="J181" s="14" t="s">
        <v>908</v>
      </c>
      <c r="K181" s="14" t="s">
        <v>908</v>
      </c>
      <c r="L181" s="14">
        <v>31.240020501446477</v>
      </c>
      <c r="M181" s="14">
        <v>2.7449730371371279</v>
      </c>
      <c r="N181" s="14">
        <v>0.13033957915575817</v>
      </c>
      <c r="O181" s="14">
        <v>34.115333117739361</v>
      </c>
      <c r="P181" s="14">
        <v>155.45190428803008</v>
      </c>
      <c r="Q181" s="14">
        <v>189.56723740576945</v>
      </c>
      <c r="R181" s="14">
        <v>0</v>
      </c>
      <c r="S181" s="14">
        <v>0</v>
      </c>
      <c r="T181" s="14">
        <v>186.30671165643059</v>
      </c>
      <c r="U181" s="36">
        <v>30.854807368400515</v>
      </c>
      <c r="V181" s="14">
        <v>172.3337082821983</v>
      </c>
    </row>
    <row r="182" spans="1:22">
      <c r="A182" s="1" t="s">
        <v>376</v>
      </c>
      <c r="B182" s="1" t="s">
        <v>1</v>
      </c>
      <c r="C182" s="48" t="s">
        <v>1078</v>
      </c>
      <c r="D182" s="1" t="s">
        <v>377</v>
      </c>
      <c r="E182" s="14" t="s">
        <v>908</v>
      </c>
      <c r="F182" s="14" t="s">
        <v>908</v>
      </c>
      <c r="G182" s="14" t="s">
        <v>908</v>
      </c>
      <c r="H182" s="14" t="s">
        <v>908</v>
      </c>
      <c r="I182" s="14" t="s">
        <v>908</v>
      </c>
      <c r="J182" s="14" t="s">
        <v>908</v>
      </c>
      <c r="K182" s="14" t="s">
        <v>908</v>
      </c>
      <c r="L182" s="14">
        <v>4.2933219864995174</v>
      </c>
      <c r="M182" s="14">
        <v>0.40948463667126894</v>
      </c>
      <c r="N182" s="14">
        <v>1.865676153403497E-2</v>
      </c>
      <c r="O182" s="14">
        <v>4.7214633847048209</v>
      </c>
      <c r="P182" s="14">
        <v>11.106197231199641</v>
      </c>
      <c r="Q182" s="14">
        <v>15.827660615904461</v>
      </c>
      <c r="R182" s="14">
        <v>0</v>
      </c>
      <c r="S182" s="14">
        <v>0</v>
      </c>
      <c r="T182" s="14">
        <v>15.418986653633675</v>
      </c>
      <c r="U182" s="36">
        <v>4.3127894224340348</v>
      </c>
      <c r="V182" s="14">
        <v>14.26256265461115</v>
      </c>
    </row>
    <row r="183" spans="1:22">
      <c r="A183" s="1" t="s">
        <v>378</v>
      </c>
      <c r="B183" s="1" t="s">
        <v>0</v>
      </c>
      <c r="C183" s="48" t="s">
        <v>1078</v>
      </c>
      <c r="D183" s="1" t="s">
        <v>379</v>
      </c>
      <c r="E183" s="14">
        <v>58.567707499999997</v>
      </c>
      <c r="F183" s="14">
        <v>49.006752499999997</v>
      </c>
      <c r="G183" s="14">
        <v>33.989085000000003</v>
      </c>
      <c r="H183" s="14">
        <v>84.101153999999994</v>
      </c>
      <c r="I183" s="14">
        <v>59.797799000000005</v>
      </c>
      <c r="J183" s="14">
        <v>61.364057499999994</v>
      </c>
      <c r="K183" s="14">
        <v>62.725073240115712</v>
      </c>
      <c r="L183" s="14">
        <v>25.090029296046286</v>
      </c>
      <c r="M183" s="14">
        <v>1.284302626053927</v>
      </c>
      <c r="N183" s="14">
        <v>0.11329439893001705</v>
      </c>
      <c r="O183" s="14">
        <v>26.487626321030227</v>
      </c>
      <c r="P183" s="14">
        <v>-19.266090652851027</v>
      </c>
      <c r="Q183" s="14">
        <v>7.2215356681792002</v>
      </c>
      <c r="R183" s="14">
        <v>-0.7904074583614733</v>
      </c>
      <c r="S183" s="14">
        <v>0</v>
      </c>
      <c r="T183" s="14">
        <v>5.6407207514562536</v>
      </c>
      <c r="U183" s="36">
        <v>24.90681140430728</v>
      </c>
      <c r="V183" s="14">
        <v>5.2176666950970345</v>
      </c>
    </row>
    <row r="184" spans="1:22">
      <c r="A184" s="1" t="s">
        <v>380</v>
      </c>
      <c r="B184" s="1" t="s">
        <v>5</v>
      </c>
      <c r="C184" s="48" t="s">
        <v>1083</v>
      </c>
      <c r="D184" s="1" t="s">
        <v>381</v>
      </c>
      <c r="E184" s="14">
        <v>339.70790204081635</v>
      </c>
      <c r="F184" s="14">
        <v>331.95644489795922</v>
      </c>
      <c r="G184" s="14">
        <v>353.94003400000003</v>
      </c>
      <c r="H184" s="14">
        <v>365.96024599999998</v>
      </c>
      <c r="I184" s="14">
        <v>344.96361981632651</v>
      </c>
      <c r="J184" s="14">
        <v>363.00868686868688</v>
      </c>
      <c r="K184" s="14">
        <v>371.05998850608364</v>
      </c>
      <c r="L184" s="14">
        <v>181.81939436798098</v>
      </c>
      <c r="M184" s="14">
        <v>9.4009794706517535</v>
      </c>
      <c r="N184" s="14">
        <v>0.86717286849328878</v>
      </c>
      <c r="O184" s="14">
        <v>192.08754670712602</v>
      </c>
      <c r="P184" s="14">
        <v>-14.117986831007839</v>
      </c>
      <c r="Q184" s="14">
        <v>177.96955987611818</v>
      </c>
      <c r="R184" s="14">
        <v>-1.8436926742921285</v>
      </c>
      <c r="S184" s="14">
        <v>0</v>
      </c>
      <c r="T184" s="14">
        <v>155.7820195985035</v>
      </c>
      <c r="U184" s="36">
        <v>169.90000642951134</v>
      </c>
      <c r="V184" s="14">
        <v>144.09836812861573</v>
      </c>
    </row>
    <row r="185" spans="1:22">
      <c r="A185" s="1" t="s">
        <v>382</v>
      </c>
      <c r="B185" s="1" t="s">
        <v>6</v>
      </c>
      <c r="C185" s="48" t="s">
        <v>1081</v>
      </c>
      <c r="D185" s="1" t="s">
        <v>383</v>
      </c>
      <c r="E185" s="14">
        <v>90.675308163265299</v>
      </c>
      <c r="F185" s="14">
        <v>94.511704081632658</v>
      </c>
      <c r="G185" s="14">
        <v>101.166687</v>
      </c>
      <c r="H185" s="14">
        <v>105.684926</v>
      </c>
      <c r="I185" s="14">
        <v>104.68546297959182</v>
      </c>
      <c r="J185" s="14">
        <v>111.88615102040816</v>
      </c>
      <c r="K185" s="14">
        <v>114.36771463995439</v>
      </c>
      <c r="L185" s="14">
        <v>56.040180173577646</v>
      </c>
      <c r="M185" s="14">
        <v>4.6702663134099431</v>
      </c>
      <c r="N185" s="14">
        <v>0.47330436567962936</v>
      </c>
      <c r="O185" s="14">
        <v>61.183750852667224</v>
      </c>
      <c r="P185" s="14">
        <v>45.189660457699595</v>
      </c>
      <c r="Q185" s="14">
        <v>106.37341131036682</v>
      </c>
      <c r="R185" s="14">
        <v>0</v>
      </c>
      <c r="S185" s="14">
        <v>0</v>
      </c>
      <c r="T185" s="14">
        <v>99.630140008258437</v>
      </c>
      <c r="U185" s="36">
        <v>54.440479550558841</v>
      </c>
      <c r="V185" s="14">
        <v>92.157879507639052</v>
      </c>
    </row>
    <row r="186" spans="1:22">
      <c r="A186" s="1" t="s">
        <v>384</v>
      </c>
      <c r="B186" s="1" t="s">
        <v>8</v>
      </c>
      <c r="C186" s="48" t="s">
        <v>1081</v>
      </c>
      <c r="D186" s="1" t="s">
        <v>385</v>
      </c>
      <c r="E186" s="14" t="s">
        <v>908</v>
      </c>
      <c r="F186" s="14" t="s">
        <v>908</v>
      </c>
      <c r="G186" s="14" t="s">
        <v>908</v>
      </c>
      <c r="H186" s="14" t="s">
        <v>908</v>
      </c>
      <c r="I186" s="14" t="s">
        <v>908</v>
      </c>
      <c r="J186" s="14" t="s">
        <v>908</v>
      </c>
      <c r="K186" s="14" t="s">
        <v>908</v>
      </c>
      <c r="L186" s="14">
        <v>23.357776682738663</v>
      </c>
      <c r="M186" s="14">
        <v>1.2922129203188735</v>
      </c>
      <c r="N186" s="14">
        <v>0.12990653318066547</v>
      </c>
      <c r="O186" s="14">
        <v>24.779896136238204</v>
      </c>
      <c r="P186" s="14">
        <v>39.670903407570982</v>
      </c>
      <c r="Q186" s="14">
        <v>64.450799543809183</v>
      </c>
      <c r="R186" s="14">
        <v>0</v>
      </c>
      <c r="S186" s="14">
        <v>0</v>
      </c>
      <c r="T186" s="14">
        <v>60.838763125568249</v>
      </c>
      <c r="U186" s="36">
        <v>21.167859717997267</v>
      </c>
      <c r="V186" s="14">
        <v>56.275855891150634</v>
      </c>
    </row>
    <row r="187" spans="1:22">
      <c r="A187" s="1" t="s">
        <v>386</v>
      </c>
      <c r="B187" s="1" t="s">
        <v>1</v>
      </c>
      <c r="C187" s="48" t="s">
        <v>1081</v>
      </c>
      <c r="D187" s="1" t="s">
        <v>387</v>
      </c>
      <c r="E187" s="14" t="s">
        <v>908</v>
      </c>
      <c r="F187" s="14" t="s">
        <v>908</v>
      </c>
      <c r="G187" s="14" t="s">
        <v>908</v>
      </c>
      <c r="H187" s="14" t="s">
        <v>908</v>
      </c>
      <c r="I187" s="14" t="s">
        <v>908</v>
      </c>
      <c r="J187" s="14" t="s">
        <v>908</v>
      </c>
      <c r="K187" s="14" t="s">
        <v>908</v>
      </c>
      <c r="L187" s="14">
        <v>3.8537501060752168</v>
      </c>
      <c r="M187" s="14">
        <v>0.24244412383363417</v>
      </c>
      <c r="N187" s="14">
        <v>2.4595423780409954E-2</v>
      </c>
      <c r="O187" s="14">
        <v>4.1207896536892603</v>
      </c>
      <c r="P187" s="14">
        <v>5.2814590552501839</v>
      </c>
      <c r="Q187" s="14">
        <v>9.4022487089394442</v>
      </c>
      <c r="R187" s="14">
        <v>0</v>
      </c>
      <c r="S187" s="14">
        <v>0</v>
      </c>
      <c r="T187" s="14">
        <v>8.8568148507007134</v>
      </c>
      <c r="U187" s="36">
        <v>3.5753557954505295</v>
      </c>
      <c r="V187" s="14">
        <v>8.1925537368981605</v>
      </c>
    </row>
    <row r="188" spans="1:22">
      <c r="A188" s="1" t="s">
        <v>388</v>
      </c>
      <c r="B188" s="1" t="s">
        <v>0</v>
      </c>
      <c r="C188" s="48" t="s">
        <v>1080</v>
      </c>
      <c r="D188" s="1" t="s">
        <v>389</v>
      </c>
      <c r="E188" s="14">
        <v>22.534914999999998</v>
      </c>
      <c r="F188" s="14">
        <v>23.51455</v>
      </c>
      <c r="G188" s="14">
        <v>23.670006000000001</v>
      </c>
      <c r="H188" s="14">
        <v>24.646255000000004</v>
      </c>
      <c r="I188" s="14">
        <v>21.887368999999996</v>
      </c>
      <c r="J188" s="14">
        <v>24.213697500000002</v>
      </c>
      <c r="K188" s="14">
        <v>24.750741899710711</v>
      </c>
      <c r="L188" s="14">
        <v>9.9002967598842844</v>
      </c>
      <c r="M188" s="14">
        <v>1.2667512859238714</v>
      </c>
      <c r="N188" s="14">
        <v>7.1759345872768415E-2</v>
      </c>
      <c r="O188" s="14">
        <v>11.238807391680924</v>
      </c>
      <c r="P188" s="14">
        <v>-7.6743129517722064</v>
      </c>
      <c r="Q188" s="14">
        <v>3.5644944399087173</v>
      </c>
      <c r="R188" s="14">
        <v>-0.67959064214002396</v>
      </c>
      <c r="S188" s="14">
        <v>0</v>
      </c>
      <c r="T188" s="14">
        <v>2.2053131556286694</v>
      </c>
      <c r="U188" s="36">
        <v>9.8796261074008758</v>
      </c>
      <c r="V188" s="14">
        <v>2.0399146689565191</v>
      </c>
    </row>
    <row r="189" spans="1:22">
      <c r="A189" s="1" t="s">
        <v>390</v>
      </c>
      <c r="B189" s="1" t="s">
        <v>4</v>
      </c>
      <c r="C189" s="48" t="s">
        <v>913</v>
      </c>
      <c r="D189" s="1" t="s">
        <v>391</v>
      </c>
      <c r="E189" s="14">
        <v>47.776576666666671</v>
      </c>
      <c r="F189" s="14">
        <v>49.143006666666672</v>
      </c>
      <c r="G189" s="14">
        <v>51.253703999999999</v>
      </c>
      <c r="H189" s="14">
        <v>52.183872000000001</v>
      </c>
      <c r="I189" s="14">
        <v>66.504117666666673</v>
      </c>
      <c r="J189" s="14">
        <v>67.533220312499992</v>
      </c>
      <c r="K189" s="14">
        <v>69.031064157426073</v>
      </c>
      <c r="L189" s="14">
        <v>20.709319247227821</v>
      </c>
      <c r="M189" s="14">
        <v>1.6160724438151131</v>
      </c>
      <c r="N189" s="14">
        <v>6.3422894348760431E-2</v>
      </c>
      <c r="O189" s="14">
        <v>22.388814585391696</v>
      </c>
      <c r="P189" s="14">
        <v>73.917086965596653</v>
      </c>
      <c r="Q189" s="14">
        <v>96.305901550988352</v>
      </c>
      <c r="R189" s="14">
        <v>0</v>
      </c>
      <c r="S189" s="14">
        <v>0</v>
      </c>
      <c r="T189" s="14">
        <v>93.560308812141727</v>
      </c>
      <c r="U189" s="36">
        <v>19.643221846545075</v>
      </c>
      <c r="V189" s="14">
        <v>86.543285651231102</v>
      </c>
    </row>
    <row r="190" spans="1:22">
      <c r="A190" s="1" t="s">
        <v>392</v>
      </c>
      <c r="B190" s="1" t="s">
        <v>0</v>
      </c>
      <c r="C190" s="48" t="s">
        <v>1084</v>
      </c>
      <c r="D190" s="1" t="s">
        <v>393</v>
      </c>
      <c r="E190" s="14">
        <v>30.522592499999998</v>
      </c>
      <c r="F190" s="14">
        <v>30.220034999999996</v>
      </c>
      <c r="G190" s="14">
        <v>34.066608000000002</v>
      </c>
      <c r="H190" s="14">
        <v>35.263697000000001</v>
      </c>
      <c r="I190" s="14">
        <v>34.150153000000003</v>
      </c>
      <c r="J190" s="14">
        <v>36.352999999999994</v>
      </c>
      <c r="K190" s="14">
        <v>37.159286403085829</v>
      </c>
      <c r="L190" s="14">
        <v>14.863714561234334</v>
      </c>
      <c r="M190" s="14">
        <v>0.91347810364772264</v>
      </c>
      <c r="N190" s="14">
        <v>8.7924746104912535E-2</v>
      </c>
      <c r="O190" s="14">
        <v>15.865117410986969</v>
      </c>
      <c r="P190" s="14">
        <v>-11.437331178442637</v>
      </c>
      <c r="Q190" s="14">
        <v>4.4277862325443316</v>
      </c>
      <c r="R190" s="14">
        <v>-1.1732355127099949</v>
      </c>
      <c r="S190" s="14">
        <v>0</v>
      </c>
      <c r="T190" s="14">
        <v>2.0813152071243417</v>
      </c>
      <c r="U190" s="36">
        <v>13.518646385566978</v>
      </c>
      <c r="V190" s="14">
        <v>1.9252165665900163</v>
      </c>
    </row>
    <row r="191" spans="1:22">
      <c r="A191" s="1" t="s">
        <v>394</v>
      </c>
      <c r="B191" s="1" t="s">
        <v>0</v>
      </c>
      <c r="C191" s="48" t="s">
        <v>1081</v>
      </c>
      <c r="D191" s="1" t="s">
        <v>395</v>
      </c>
      <c r="E191" s="14">
        <v>37.9606475</v>
      </c>
      <c r="F191" s="14">
        <v>39.485422499999999</v>
      </c>
      <c r="G191" s="14">
        <v>39.086478</v>
      </c>
      <c r="H191" s="14">
        <v>41.155715999999998</v>
      </c>
      <c r="I191" s="14">
        <v>42.016658999999997</v>
      </c>
      <c r="J191" s="14">
        <v>43.386694999999996</v>
      </c>
      <c r="K191" s="14">
        <v>44.348984281581991</v>
      </c>
      <c r="L191" s="14">
        <v>17.739593712632796</v>
      </c>
      <c r="M191" s="14">
        <v>0.89953516076258921</v>
      </c>
      <c r="N191" s="14">
        <v>7.9701806519276538E-2</v>
      </c>
      <c r="O191" s="14">
        <v>18.718830679914664</v>
      </c>
      <c r="P191" s="14">
        <v>-12.8746678201184</v>
      </c>
      <c r="Q191" s="14">
        <v>5.8441628597962634</v>
      </c>
      <c r="R191" s="14">
        <v>-1.046914346139737</v>
      </c>
      <c r="S191" s="14">
        <v>0</v>
      </c>
      <c r="T191" s="14">
        <v>3.7503341675167894</v>
      </c>
      <c r="U191" s="36">
        <v>16.625001987635191</v>
      </c>
      <c r="V191" s="14">
        <v>3.4690591049530304</v>
      </c>
    </row>
    <row r="192" spans="1:22">
      <c r="A192" s="1" t="s">
        <v>396</v>
      </c>
      <c r="B192" s="1" t="s">
        <v>9</v>
      </c>
      <c r="C192" s="48" t="s">
        <v>1081</v>
      </c>
      <c r="D192" s="1" t="s">
        <v>397</v>
      </c>
      <c r="E192" s="14" t="s">
        <v>908</v>
      </c>
      <c r="F192" s="14" t="s">
        <v>908</v>
      </c>
      <c r="G192" s="14" t="s">
        <v>908</v>
      </c>
      <c r="H192" s="14" t="s">
        <v>908</v>
      </c>
      <c r="I192" s="14" t="s">
        <v>908</v>
      </c>
      <c r="J192" s="14" t="s">
        <v>908</v>
      </c>
      <c r="K192" s="14" t="s">
        <v>908</v>
      </c>
      <c r="L192" s="14">
        <v>20.925680790743627</v>
      </c>
      <c r="M192" s="14">
        <v>1.7373708256820386</v>
      </c>
      <c r="N192" s="14">
        <v>0.18218986157784156</v>
      </c>
      <c r="O192" s="14">
        <v>22.845241478003508</v>
      </c>
      <c r="P192" s="14">
        <v>89.773708366033077</v>
      </c>
      <c r="Q192" s="14">
        <v>112.61894984403659</v>
      </c>
      <c r="R192" s="14">
        <v>0</v>
      </c>
      <c r="S192" s="14">
        <v>0</v>
      </c>
      <c r="T192" s="14">
        <v>109.59785960148132</v>
      </c>
      <c r="U192" s="36">
        <v>19.824151235448241</v>
      </c>
      <c r="V192" s="14">
        <v>101.37802013137022</v>
      </c>
    </row>
    <row r="193" spans="1:22">
      <c r="A193" s="1" t="s">
        <v>398</v>
      </c>
      <c r="B193" s="1" t="s">
        <v>5</v>
      </c>
      <c r="C193" s="48" t="s">
        <v>1078</v>
      </c>
      <c r="D193" s="1" t="s">
        <v>399</v>
      </c>
      <c r="E193" s="14">
        <v>169.83020816326533</v>
      </c>
      <c r="F193" s="14">
        <v>179.43843877551021</v>
      </c>
      <c r="G193" s="14">
        <v>176.58871099999999</v>
      </c>
      <c r="H193" s="14">
        <v>177.525936</v>
      </c>
      <c r="I193" s="14">
        <v>180.72065302020204</v>
      </c>
      <c r="J193" s="14">
        <v>187.8638</v>
      </c>
      <c r="K193" s="14">
        <v>192.03049951784058</v>
      </c>
      <c r="L193" s="14">
        <v>94.094944763741879</v>
      </c>
      <c r="M193" s="14">
        <v>4.6387442827325192</v>
      </c>
      <c r="N193" s="14">
        <v>0.65570634720251286</v>
      </c>
      <c r="O193" s="14">
        <v>99.389395393676907</v>
      </c>
      <c r="P193" s="14">
        <v>76.860455472263098</v>
      </c>
      <c r="Q193" s="14">
        <v>176.24985086594</v>
      </c>
      <c r="R193" s="14">
        <v>0</v>
      </c>
      <c r="S193" s="14">
        <v>0</v>
      </c>
      <c r="T193" s="14">
        <v>173.74848731989297</v>
      </c>
      <c r="U193" s="36">
        <v>96.888031847629875</v>
      </c>
      <c r="V193" s="14">
        <v>160.71735077090102</v>
      </c>
    </row>
    <row r="194" spans="1:22">
      <c r="A194" s="1" t="s">
        <v>400</v>
      </c>
      <c r="B194" s="1" t="s">
        <v>6</v>
      </c>
      <c r="C194" s="48" t="s">
        <v>1082</v>
      </c>
      <c r="D194" s="1" t="s">
        <v>401</v>
      </c>
      <c r="E194" s="14">
        <v>62.25441632653061</v>
      </c>
      <c r="F194" s="14">
        <v>58.773828571428574</v>
      </c>
      <c r="G194" s="14">
        <v>59.031354999999998</v>
      </c>
      <c r="H194" s="14">
        <v>73.11112</v>
      </c>
      <c r="I194" s="14">
        <v>61.461582</v>
      </c>
      <c r="J194" s="14">
        <v>66.03687142857143</v>
      </c>
      <c r="K194" s="14">
        <v>67.501527207604369</v>
      </c>
      <c r="L194" s="14">
        <v>33.075748331726139</v>
      </c>
      <c r="M194" s="14">
        <v>1.8881770483947313</v>
      </c>
      <c r="N194" s="14">
        <v>9.9596125396971755E-2</v>
      </c>
      <c r="O194" s="14">
        <v>35.063521505517841</v>
      </c>
      <c r="P194" s="14">
        <v>14.265180102145081</v>
      </c>
      <c r="Q194" s="14">
        <v>49.328701607662921</v>
      </c>
      <c r="R194" s="14">
        <v>0</v>
      </c>
      <c r="S194" s="14">
        <v>0</v>
      </c>
      <c r="T194" s="14">
        <v>47.918988091298225</v>
      </c>
      <c r="U194" s="36">
        <v>33.653807989153144</v>
      </c>
      <c r="V194" s="14">
        <v>44.325063984450857</v>
      </c>
    </row>
    <row r="195" spans="1:22">
      <c r="A195" s="1" t="s">
        <v>402</v>
      </c>
      <c r="B195" s="1" t="s">
        <v>0</v>
      </c>
      <c r="C195" s="48" t="s">
        <v>1080</v>
      </c>
      <c r="D195" s="1" t="s">
        <v>403</v>
      </c>
      <c r="E195" s="14">
        <v>53.091237499999998</v>
      </c>
      <c r="F195" s="14">
        <v>56.068300000000001</v>
      </c>
      <c r="G195" s="14">
        <v>54.733151999999997</v>
      </c>
      <c r="H195" s="14">
        <v>56.922457999999999</v>
      </c>
      <c r="I195" s="14">
        <v>61.886353000000014</v>
      </c>
      <c r="J195" s="14">
        <v>56.621934999999993</v>
      </c>
      <c r="K195" s="14">
        <v>57.87777348119468</v>
      </c>
      <c r="L195" s="14">
        <v>23.151109392477874</v>
      </c>
      <c r="M195" s="14">
        <v>1.1945773453503246</v>
      </c>
      <c r="N195" s="14">
        <v>0.14870933104462511</v>
      </c>
      <c r="O195" s="14">
        <v>24.494396068872824</v>
      </c>
      <c r="P195" s="14">
        <v>-19.014779245865757</v>
      </c>
      <c r="Q195" s="14">
        <v>5.479616823007067</v>
      </c>
      <c r="R195" s="14">
        <v>-1.1371809104797392</v>
      </c>
      <c r="S195" s="14">
        <v>0</v>
      </c>
      <c r="T195" s="14">
        <v>3.2052550020475885</v>
      </c>
      <c r="U195" s="36">
        <v>22.220034247913347</v>
      </c>
      <c r="V195" s="14">
        <v>2.9648608768940194</v>
      </c>
    </row>
    <row r="196" spans="1:22">
      <c r="A196" s="1" t="s">
        <v>404</v>
      </c>
      <c r="B196" s="1" t="s">
        <v>0</v>
      </c>
      <c r="C196" s="48" t="s">
        <v>1082</v>
      </c>
      <c r="D196" s="1" t="s">
        <v>405</v>
      </c>
      <c r="E196" s="14">
        <v>12.939667500000001</v>
      </c>
      <c r="F196" s="14">
        <v>12.591749999999999</v>
      </c>
      <c r="G196" s="14">
        <v>13.298370999999999</v>
      </c>
      <c r="H196" s="14">
        <v>14.149347000000001</v>
      </c>
      <c r="I196" s="14">
        <v>13.074031000000002</v>
      </c>
      <c r="J196" s="14">
        <v>13.270595</v>
      </c>
      <c r="K196" s="14">
        <v>13.564928351012535</v>
      </c>
      <c r="L196" s="14">
        <v>5.4259713404050141</v>
      </c>
      <c r="M196" s="14">
        <v>0.79067068525650719</v>
      </c>
      <c r="N196" s="14">
        <v>3.068303692108882E-2</v>
      </c>
      <c r="O196" s="14">
        <v>6.2473250625826102</v>
      </c>
      <c r="P196" s="14">
        <v>-3.8018020104585251</v>
      </c>
      <c r="Q196" s="14">
        <v>2.4455230521240852</v>
      </c>
      <c r="R196" s="14">
        <v>-0.46934654016515587</v>
      </c>
      <c r="S196" s="14">
        <v>0</v>
      </c>
      <c r="T196" s="14">
        <v>1.5068299717937734</v>
      </c>
      <c r="U196" s="36">
        <v>5.3086319822522983</v>
      </c>
      <c r="V196" s="14">
        <v>1.3938177239092404</v>
      </c>
    </row>
    <row r="197" spans="1:22">
      <c r="A197" s="1" t="s">
        <v>406</v>
      </c>
      <c r="B197" s="1" t="s">
        <v>0</v>
      </c>
      <c r="C197" s="48" t="s">
        <v>1084</v>
      </c>
      <c r="D197" s="1" t="s">
        <v>407</v>
      </c>
      <c r="E197" s="14">
        <v>13.799417499999999</v>
      </c>
      <c r="F197" s="14">
        <v>10.965947499999999</v>
      </c>
      <c r="G197" s="14">
        <v>14.128183</v>
      </c>
      <c r="H197" s="14">
        <v>15.520423000000001</v>
      </c>
      <c r="I197" s="14">
        <v>16.1127115</v>
      </c>
      <c r="J197" s="14">
        <v>14.964305</v>
      </c>
      <c r="K197" s="14">
        <v>15.296203760848606</v>
      </c>
      <c r="L197" s="14">
        <v>6.1184815043394423</v>
      </c>
      <c r="M197" s="14">
        <v>0.91022744836173619</v>
      </c>
      <c r="N197" s="14">
        <v>6.9286716892493008E-2</v>
      </c>
      <c r="O197" s="14">
        <v>7.0979956695936712</v>
      </c>
      <c r="P197" s="14">
        <v>-4.8965237230295804</v>
      </c>
      <c r="Q197" s="14">
        <v>2.2014719465640908</v>
      </c>
      <c r="R197" s="14">
        <v>-0.20185248928027255</v>
      </c>
      <c r="S197" s="14">
        <v>0</v>
      </c>
      <c r="T197" s="14">
        <v>1.7977669680035457</v>
      </c>
      <c r="U197" s="36">
        <v>6.6942906910331264</v>
      </c>
      <c r="V197" s="14">
        <v>1.6629344454032799</v>
      </c>
    </row>
    <row r="198" spans="1:22">
      <c r="A198" s="1" t="s">
        <v>408</v>
      </c>
      <c r="B198" s="1" t="s">
        <v>5</v>
      </c>
      <c r="C198" s="48" t="s">
        <v>1078</v>
      </c>
      <c r="D198" s="1" t="s">
        <v>409</v>
      </c>
      <c r="E198" s="14">
        <v>198.70024285714285</v>
      </c>
      <c r="F198" s="14">
        <v>291.81226122448982</v>
      </c>
      <c r="G198" s="14">
        <v>348.831143</v>
      </c>
      <c r="H198" s="14">
        <v>340.207313</v>
      </c>
      <c r="I198" s="14">
        <v>333.98301372727263</v>
      </c>
      <c r="J198" s="14">
        <v>324.82110505050508</v>
      </c>
      <c r="K198" s="14">
        <v>332.02543042771106</v>
      </c>
      <c r="L198" s="14">
        <v>162.69246090957841</v>
      </c>
      <c r="M198" s="14">
        <v>6.083697475169056</v>
      </c>
      <c r="N198" s="14">
        <v>0.89813550144658194</v>
      </c>
      <c r="O198" s="14">
        <v>169.67429388619405</v>
      </c>
      <c r="P198" s="14">
        <v>15.599901011088336</v>
      </c>
      <c r="Q198" s="14">
        <v>185.2741948972824</v>
      </c>
      <c r="R198" s="14">
        <v>0</v>
      </c>
      <c r="S198" s="14">
        <v>0</v>
      </c>
      <c r="T198" s="14">
        <v>175.77464387388568</v>
      </c>
      <c r="U198" s="36">
        <v>160.17474286279733</v>
      </c>
      <c r="V198" s="14">
        <v>162.59154558334427</v>
      </c>
    </row>
    <row r="199" spans="1:22">
      <c r="A199" s="1" t="s">
        <v>410</v>
      </c>
      <c r="B199" s="1" t="s">
        <v>0</v>
      </c>
      <c r="C199" s="48" t="s">
        <v>1081</v>
      </c>
      <c r="D199" s="1" t="s">
        <v>411</v>
      </c>
      <c r="E199" s="14">
        <v>26.3641775</v>
      </c>
      <c r="F199" s="14">
        <v>25.888574999999999</v>
      </c>
      <c r="G199" s="14">
        <v>26.147853000000001</v>
      </c>
      <c r="H199" s="14">
        <v>31.508790999999999</v>
      </c>
      <c r="I199" s="14">
        <v>25.738921000000001</v>
      </c>
      <c r="J199" s="14">
        <v>27.600552499999999</v>
      </c>
      <c r="K199" s="14">
        <v>28.212715188042427</v>
      </c>
      <c r="L199" s="14">
        <v>11.285086075216972</v>
      </c>
      <c r="M199" s="14">
        <v>0.80686800205040787</v>
      </c>
      <c r="N199" s="14">
        <v>5.0557382705477827E-2</v>
      </c>
      <c r="O199" s="14">
        <v>12.142511459972857</v>
      </c>
      <c r="P199" s="14">
        <v>-7.2622349791493788</v>
      </c>
      <c r="Q199" s="14">
        <v>4.8802764808234782</v>
      </c>
      <c r="R199" s="14">
        <v>-0.60536601597790751</v>
      </c>
      <c r="S199" s="14">
        <v>0</v>
      </c>
      <c r="T199" s="14">
        <v>3.6695444488676632</v>
      </c>
      <c r="U199" s="36">
        <v>10.931779428017041</v>
      </c>
      <c r="V199" s="14">
        <v>3.3943286152025887</v>
      </c>
    </row>
    <row r="200" spans="1:22">
      <c r="A200" s="1" t="s">
        <v>412</v>
      </c>
      <c r="B200" s="1" t="s">
        <v>6</v>
      </c>
      <c r="C200" s="48" t="s">
        <v>1080</v>
      </c>
      <c r="D200" s="1" t="s">
        <v>413</v>
      </c>
      <c r="E200" s="14">
        <v>77.182873469387758</v>
      </c>
      <c r="F200" s="14">
        <v>78.57496938775509</v>
      </c>
      <c r="G200" s="14">
        <v>91.162284</v>
      </c>
      <c r="H200" s="14">
        <v>90.51737</v>
      </c>
      <c r="I200" s="14">
        <v>82.536655469387753</v>
      </c>
      <c r="J200" s="14">
        <v>86.588320202020199</v>
      </c>
      <c r="K200" s="14">
        <v>88.508794034853295</v>
      </c>
      <c r="L200" s="14">
        <v>43.369309077078114</v>
      </c>
      <c r="M200" s="14">
        <v>2.3801157963592852</v>
      </c>
      <c r="N200" s="14">
        <v>0.20264725159273644</v>
      </c>
      <c r="O200" s="14">
        <v>45.952072125030135</v>
      </c>
      <c r="P200" s="14">
        <v>4.4193706815073668</v>
      </c>
      <c r="Q200" s="14">
        <v>50.371442806537502</v>
      </c>
      <c r="R200" s="14">
        <v>0</v>
      </c>
      <c r="S200" s="14">
        <v>0</v>
      </c>
      <c r="T200" s="14">
        <v>47.407020838552071</v>
      </c>
      <c r="U200" s="36">
        <v>42.987650157044705</v>
      </c>
      <c r="V200" s="14">
        <v>43.85149427566067</v>
      </c>
    </row>
    <row r="201" spans="1:22">
      <c r="A201" s="1" t="s">
        <v>414</v>
      </c>
      <c r="B201" s="1" t="s">
        <v>0</v>
      </c>
      <c r="C201" s="48" t="s">
        <v>1081</v>
      </c>
      <c r="D201" s="1" t="s">
        <v>415</v>
      </c>
      <c r="E201" s="14">
        <v>12.174594999999998</v>
      </c>
      <c r="F201" s="14">
        <v>12.795047500000001</v>
      </c>
      <c r="G201" s="14">
        <v>13.047775400000001</v>
      </c>
      <c r="H201" s="14">
        <v>13.790504</v>
      </c>
      <c r="I201" s="14">
        <v>14.092891999999999</v>
      </c>
      <c r="J201" s="14">
        <v>14.29106</v>
      </c>
      <c r="K201" s="14">
        <v>14.608026615236257</v>
      </c>
      <c r="L201" s="14">
        <v>5.8432106460945032</v>
      </c>
      <c r="M201" s="14">
        <v>0.48948892917255044</v>
      </c>
      <c r="N201" s="14">
        <v>6.4481189393656768E-2</v>
      </c>
      <c r="O201" s="14">
        <v>6.3971807646607104</v>
      </c>
      <c r="P201" s="14">
        <v>-4.2605342279185061</v>
      </c>
      <c r="Q201" s="14">
        <v>2.1366465367422043</v>
      </c>
      <c r="R201" s="14">
        <v>-0.41562101092293458</v>
      </c>
      <c r="S201" s="14">
        <v>0</v>
      </c>
      <c r="T201" s="14">
        <v>1.3054045148963351</v>
      </c>
      <c r="U201" s="36">
        <v>5.5659387428148417</v>
      </c>
      <c r="V201" s="14">
        <v>1.2074991762791101</v>
      </c>
    </row>
    <row r="202" spans="1:22">
      <c r="A202" s="1" t="s">
        <v>416</v>
      </c>
      <c r="B202" s="1" t="s">
        <v>0</v>
      </c>
      <c r="C202" s="48" t="s">
        <v>1079</v>
      </c>
      <c r="D202" s="1" t="s">
        <v>417</v>
      </c>
      <c r="E202" s="14">
        <v>30.718169999999997</v>
      </c>
      <c r="F202" s="14">
        <v>31.851134999999999</v>
      </c>
      <c r="G202" s="14">
        <v>32.147806000000003</v>
      </c>
      <c r="H202" s="14">
        <v>31.463480000000001</v>
      </c>
      <c r="I202" s="14">
        <v>38.138202</v>
      </c>
      <c r="J202" s="14">
        <v>36.814884999999997</v>
      </c>
      <c r="K202" s="14">
        <v>37.631415718418516</v>
      </c>
      <c r="L202" s="14">
        <v>15.052566287367409</v>
      </c>
      <c r="M202" s="14">
        <v>1.3597861793871169</v>
      </c>
      <c r="N202" s="14">
        <v>0.12099646006123714</v>
      </c>
      <c r="O202" s="14">
        <v>16.533348926815766</v>
      </c>
      <c r="P202" s="14">
        <v>-10.291242904042324</v>
      </c>
      <c r="Q202" s="14">
        <v>6.2421060227734415</v>
      </c>
      <c r="R202" s="14">
        <v>-1.6921692867832048</v>
      </c>
      <c r="S202" s="14">
        <v>0</v>
      </c>
      <c r="T202" s="14">
        <v>2.857767449207032</v>
      </c>
      <c r="U202" s="36">
        <v>13.149010353249356</v>
      </c>
      <c r="V202" s="14">
        <v>2.6434348905165046</v>
      </c>
    </row>
    <row r="203" spans="1:22">
      <c r="A203" s="1" t="s">
        <v>418</v>
      </c>
      <c r="B203" s="1" t="s">
        <v>2</v>
      </c>
      <c r="C203" s="48" t="s">
        <v>1078</v>
      </c>
      <c r="D203" s="1" t="s">
        <v>419</v>
      </c>
      <c r="E203" s="14" t="s">
        <v>908</v>
      </c>
      <c r="F203" s="14" t="s">
        <v>908</v>
      </c>
      <c r="G203" s="14" t="s">
        <v>908</v>
      </c>
      <c r="H203" s="14" t="s">
        <v>908</v>
      </c>
      <c r="I203" s="14" t="s">
        <v>908</v>
      </c>
      <c r="J203" s="14" t="s">
        <v>908</v>
      </c>
      <c r="K203" s="14" t="s">
        <v>908</v>
      </c>
      <c r="L203" s="14">
        <v>4.2720248794599804</v>
      </c>
      <c r="M203" s="14">
        <v>0.2669574422537202</v>
      </c>
      <c r="N203" s="14">
        <v>1.9059939469761381E-2</v>
      </c>
      <c r="O203" s="14">
        <v>4.5580422611834619</v>
      </c>
      <c r="P203" s="14">
        <v>15.574283386382048</v>
      </c>
      <c r="Q203" s="14">
        <v>20.132325647565509</v>
      </c>
      <c r="R203" s="14">
        <v>0</v>
      </c>
      <c r="S203" s="14">
        <v>0</v>
      </c>
      <c r="T203" s="14">
        <v>19.798897932920081</v>
      </c>
      <c r="U203" s="36">
        <v>4.2246145465380334</v>
      </c>
      <c r="V203" s="14">
        <v>18.313980587951075</v>
      </c>
    </row>
    <row r="204" spans="1:22">
      <c r="A204" s="1" t="s">
        <v>420</v>
      </c>
      <c r="B204" s="1" t="s">
        <v>3</v>
      </c>
      <c r="C204" s="48" t="s">
        <v>913</v>
      </c>
      <c r="D204" s="1" t="s">
        <v>421</v>
      </c>
      <c r="E204" s="14">
        <v>79.131856666666678</v>
      </c>
      <c r="F204" s="14">
        <v>79.269530000000003</v>
      </c>
      <c r="G204" s="14">
        <v>85.416936000000007</v>
      </c>
      <c r="H204" s="14">
        <v>85.690295000000006</v>
      </c>
      <c r="I204" s="14">
        <v>85.859583666666651</v>
      </c>
      <c r="J204" s="14">
        <v>87.980668750000007</v>
      </c>
      <c r="K204" s="14">
        <v>89.932023987466522</v>
      </c>
      <c r="L204" s="14">
        <v>26.979607196239954</v>
      </c>
      <c r="M204" s="14">
        <v>1.0756906614136743</v>
      </c>
      <c r="N204" s="14">
        <v>8.3522032481486902E-2</v>
      </c>
      <c r="O204" s="14">
        <v>28.138819890135114</v>
      </c>
      <c r="P204" s="14">
        <v>9.3745989881575209</v>
      </c>
      <c r="Q204" s="14">
        <v>37.513418878292633</v>
      </c>
      <c r="R204" s="14">
        <v>0</v>
      </c>
      <c r="S204" s="14">
        <v>0</v>
      </c>
      <c r="T204" s="14">
        <v>35.358714573285958</v>
      </c>
      <c r="U204" s="36">
        <v>25.984115585128436</v>
      </c>
      <c r="V204" s="14">
        <v>32.706810980289511</v>
      </c>
    </row>
    <row r="205" spans="1:22">
      <c r="A205" s="1" t="s">
        <v>422</v>
      </c>
      <c r="B205" s="1" t="s">
        <v>0</v>
      </c>
      <c r="C205" s="48" t="s">
        <v>1079</v>
      </c>
      <c r="D205" s="1" t="s">
        <v>423</v>
      </c>
      <c r="E205" s="14">
        <v>14.329694999999999</v>
      </c>
      <c r="F205" s="14">
        <v>14.452979999999998</v>
      </c>
      <c r="G205" s="14">
        <v>13.27956</v>
      </c>
      <c r="H205" s="14">
        <v>15.421113999999999</v>
      </c>
      <c r="I205" s="14">
        <v>14.816549</v>
      </c>
      <c r="J205" s="14">
        <v>15.270135</v>
      </c>
      <c r="K205" s="14">
        <v>15.608816875601558</v>
      </c>
      <c r="L205" s="14">
        <v>6.2435267502406235</v>
      </c>
      <c r="M205" s="14">
        <v>0.89040374729699068</v>
      </c>
      <c r="N205" s="14">
        <v>6.1200701459437998E-2</v>
      </c>
      <c r="O205" s="14">
        <v>7.1951311989970517</v>
      </c>
      <c r="P205" s="14">
        <v>-3.9628561115404843</v>
      </c>
      <c r="Q205" s="14">
        <v>3.2322750874565673</v>
      </c>
      <c r="R205" s="14">
        <v>-0.5281245931263967</v>
      </c>
      <c r="S205" s="14">
        <v>0</v>
      </c>
      <c r="T205" s="14">
        <v>2.1760259012037739</v>
      </c>
      <c r="U205" s="36">
        <v>6.1388820127442578</v>
      </c>
      <c r="V205" s="14">
        <v>2.0128239586134908</v>
      </c>
    </row>
    <row r="206" spans="1:22">
      <c r="A206" s="1" t="s">
        <v>424</v>
      </c>
      <c r="B206" s="1" t="s">
        <v>0</v>
      </c>
      <c r="C206" s="48" t="s">
        <v>1082</v>
      </c>
      <c r="D206" s="1" t="s">
        <v>425</v>
      </c>
      <c r="E206" s="14">
        <v>19.733964999999998</v>
      </c>
      <c r="F206" s="14">
        <v>20.504484999999999</v>
      </c>
      <c r="G206" s="14">
        <v>21.426386999999998</v>
      </c>
      <c r="H206" s="14">
        <v>22.3903</v>
      </c>
      <c r="I206" s="14">
        <v>20.471900000000005</v>
      </c>
      <c r="J206" s="14">
        <v>22.536674999999999</v>
      </c>
      <c r="K206" s="14">
        <v>23.03652410800542</v>
      </c>
      <c r="L206" s="14">
        <v>9.2146096432021682</v>
      </c>
      <c r="M206" s="14">
        <v>0.8864710839469776</v>
      </c>
      <c r="N206" s="14">
        <v>9.5501271743854851E-2</v>
      </c>
      <c r="O206" s="14">
        <v>10.196581998893</v>
      </c>
      <c r="P206" s="14">
        <v>-6.6884505077285041</v>
      </c>
      <c r="Q206" s="14">
        <v>3.5081314911644963</v>
      </c>
      <c r="R206" s="14">
        <v>-0.63600349300225667</v>
      </c>
      <c r="S206" s="14">
        <v>0</v>
      </c>
      <c r="T206" s="14">
        <v>2.236124505159983</v>
      </c>
      <c r="U206" s="36">
        <v>8.9245750128884875</v>
      </c>
      <c r="V206" s="14">
        <v>2.0684151672729842</v>
      </c>
    </row>
    <row r="207" spans="1:22">
      <c r="A207" s="1" t="s">
        <v>426</v>
      </c>
      <c r="B207" s="1" t="s">
        <v>0</v>
      </c>
      <c r="C207" s="48" t="s">
        <v>1080</v>
      </c>
      <c r="D207" s="1" t="s">
        <v>427</v>
      </c>
      <c r="E207" s="14">
        <v>39.822220000000002</v>
      </c>
      <c r="F207" s="14">
        <v>41.116397499999998</v>
      </c>
      <c r="G207" s="14">
        <v>40.559227</v>
      </c>
      <c r="H207" s="14">
        <v>41.79298099999999</v>
      </c>
      <c r="I207" s="14">
        <v>45.935063</v>
      </c>
      <c r="J207" s="14">
        <v>45.312634999999993</v>
      </c>
      <c r="K207" s="14">
        <v>46.317640405014465</v>
      </c>
      <c r="L207" s="14">
        <v>18.527056162005788</v>
      </c>
      <c r="M207" s="14">
        <v>1.2255330168687291</v>
      </c>
      <c r="N207" s="14">
        <v>0.12563156048997684</v>
      </c>
      <c r="O207" s="14">
        <v>19.878220739364494</v>
      </c>
      <c r="P207" s="14">
        <v>-15.771215103396115</v>
      </c>
      <c r="Q207" s="14">
        <v>4.1070056359683793</v>
      </c>
      <c r="R207" s="14">
        <v>-1.0002986793788553</v>
      </c>
      <c r="S207" s="14">
        <v>0</v>
      </c>
      <c r="T207" s="14">
        <v>2.1064082772106687</v>
      </c>
      <c r="U207" s="36">
        <v>17.877623380606785</v>
      </c>
      <c r="V207" s="14">
        <v>1.9484276564198686</v>
      </c>
    </row>
    <row r="208" spans="1:22">
      <c r="A208" s="1" t="s">
        <v>428</v>
      </c>
      <c r="B208" s="1" t="s">
        <v>6</v>
      </c>
      <c r="C208" s="48" t="s">
        <v>1085</v>
      </c>
      <c r="D208" s="1" t="s">
        <v>429</v>
      </c>
      <c r="E208" s="14">
        <v>35.126569387755104</v>
      </c>
      <c r="F208" s="14">
        <v>39.22026530612245</v>
      </c>
      <c r="G208" s="14">
        <v>41.369160000000001</v>
      </c>
      <c r="H208" s="14">
        <v>39.596269999999997</v>
      </c>
      <c r="I208" s="14">
        <v>31.931456102040826</v>
      </c>
      <c r="J208" s="14">
        <v>35.344863265306124</v>
      </c>
      <c r="K208" s="14">
        <v>36.12878983724638</v>
      </c>
      <c r="L208" s="14">
        <v>17.703107020250727</v>
      </c>
      <c r="M208" s="14">
        <v>1.3845313305850535</v>
      </c>
      <c r="N208" s="14">
        <v>9.5610675122307767E-2</v>
      </c>
      <c r="O208" s="14">
        <v>19.183249025958091</v>
      </c>
      <c r="P208" s="14">
        <v>26.841994170231452</v>
      </c>
      <c r="Q208" s="14">
        <v>46.025243196189543</v>
      </c>
      <c r="R208" s="14">
        <v>0</v>
      </c>
      <c r="S208" s="14">
        <v>0</v>
      </c>
      <c r="T208" s="14">
        <v>45.247537855179338</v>
      </c>
      <c r="U208" s="36">
        <v>18.405543684947887</v>
      </c>
      <c r="V208" s="14">
        <v>41.853972516040891</v>
      </c>
    </row>
    <row r="209" spans="1:22">
      <c r="A209" s="1" t="s">
        <v>430</v>
      </c>
      <c r="B209" s="1" t="s">
        <v>6</v>
      </c>
      <c r="C209" s="48" t="s">
        <v>1080</v>
      </c>
      <c r="D209" s="1" t="s">
        <v>431</v>
      </c>
      <c r="E209" s="14">
        <v>121.85481632653062</v>
      </c>
      <c r="F209" s="14">
        <v>143.47872857142858</v>
      </c>
      <c r="G209" s="14">
        <v>152.76101299999999</v>
      </c>
      <c r="H209" s="14">
        <v>159.72230099999999</v>
      </c>
      <c r="I209" s="14">
        <v>155.55892000000003</v>
      </c>
      <c r="J209" s="14">
        <v>153.27632857142856</v>
      </c>
      <c r="K209" s="14">
        <v>156.67589998622401</v>
      </c>
      <c r="L209" s="14">
        <v>76.77119099324976</v>
      </c>
      <c r="M209" s="14">
        <v>2.3444129631339035</v>
      </c>
      <c r="N209" s="14">
        <v>0.25293919743424126</v>
      </c>
      <c r="O209" s="14">
        <v>79.36854315381791</v>
      </c>
      <c r="P209" s="14">
        <v>-28.175564078010627</v>
      </c>
      <c r="Q209" s="14">
        <v>51.192979075807287</v>
      </c>
      <c r="R209" s="14">
        <v>-2.0979262237997771</v>
      </c>
      <c r="S209" s="14">
        <v>0</v>
      </c>
      <c r="T209" s="14">
        <v>45.692808923301151</v>
      </c>
      <c r="U209" s="36">
        <v>73.868373001311781</v>
      </c>
      <c r="V209" s="14">
        <v>42.265848254053566</v>
      </c>
    </row>
    <row r="210" spans="1:22">
      <c r="A210" s="1" t="s">
        <v>432</v>
      </c>
      <c r="B210" s="1" t="s">
        <v>0</v>
      </c>
      <c r="C210" s="48" t="s">
        <v>1080</v>
      </c>
      <c r="D210" s="1" t="s">
        <v>433</v>
      </c>
      <c r="E210" s="14">
        <v>34.550040000000003</v>
      </c>
      <c r="F210" s="14">
        <v>34.115749999999998</v>
      </c>
      <c r="G210" s="14">
        <v>40.662202999999998</v>
      </c>
      <c r="H210" s="14">
        <v>35.000383999999997</v>
      </c>
      <c r="I210" s="14">
        <v>47.063664000000003</v>
      </c>
      <c r="J210" s="14">
        <v>44.189563333333325</v>
      </c>
      <c r="K210" s="14">
        <v>45.169659723561011</v>
      </c>
      <c r="L210" s="14">
        <v>18.067863889424405</v>
      </c>
      <c r="M210" s="14">
        <v>0.89370736438142018</v>
      </c>
      <c r="N210" s="14">
        <v>0.12172253703270747</v>
      </c>
      <c r="O210" s="14">
        <v>19.083293790838532</v>
      </c>
      <c r="P210" s="14">
        <v>-15.933867678988481</v>
      </c>
      <c r="Q210" s="14">
        <v>3.1494261118500511</v>
      </c>
      <c r="R210" s="14">
        <v>-0.94237441170637248</v>
      </c>
      <c r="S210" s="14">
        <v>0</v>
      </c>
      <c r="T210" s="14">
        <v>1.2646772884373061</v>
      </c>
      <c r="U210" s="36">
        <v>17.198544967425786</v>
      </c>
      <c r="V210" s="14">
        <v>1.1698264918045083</v>
      </c>
    </row>
    <row r="211" spans="1:22">
      <c r="A211" s="1" t="s">
        <v>434</v>
      </c>
      <c r="B211" s="1" t="s">
        <v>0</v>
      </c>
      <c r="C211" s="48" t="s">
        <v>1080</v>
      </c>
      <c r="D211" s="1" t="s">
        <v>435</v>
      </c>
      <c r="E211" s="14">
        <v>55.725984999999994</v>
      </c>
      <c r="F211" s="14">
        <v>61.693159999999999</v>
      </c>
      <c r="G211" s="14">
        <v>62.980638999999996</v>
      </c>
      <c r="H211" s="14">
        <v>66.990813000000003</v>
      </c>
      <c r="I211" s="14">
        <v>63.871431500000021</v>
      </c>
      <c r="J211" s="14">
        <v>65.724019999999996</v>
      </c>
      <c r="K211" s="14">
        <v>67.181736933461906</v>
      </c>
      <c r="L211" s="14">
        <v>26.872694773384765</v>
      </c>
      <c r="M211" s="14">
        <v>2.1111532145641805</v>
      </c>
      <c r="N211" s="14">
        <v>0.13148705772369385</v>
      </c>
      <c r="O211" s="14">
        <v>29.115335045672637</v>
      </c>
      <c r="P211" s="14">
        <v>-23.179039720916609</v>
      </c>
      <c r="Q211" s="14">
        <v>5.9362953247560277</v>
      </c>
      <c r="R211" s="14">
        <v>-1.0029095912353636</v>
      </c>
      <c r="S211" s="14">
        <v>0</v>
      </c>
      <c r="T211" s="14">
        <v>3.9304761422853005</v>
      </c>
      <c r="U211" s="36">
        <v>27.10951586320191</v>
      </c>
      <c r="V211" s="14">
        <v>3.6356904316139032</v>
      </c>
    </row>
    <row r="212" spans="1:22">
      <c r="A212" s="1" t="s">
        <v>436</v>
      </c>
      <c r="B212" s="1" t="s">
        <v>0</v>
      </c>
      <c r="C212" s="48" t="s">
        <v>1081</v>
      </c>
      <c r="D212" s="1" t="s">
        <v>437</v>
      </c>
      <c r="E212" s="14">
        <v>36.402924999999996</v>
      </c>
      <c r="F212" s="14">
        <v>37.0490925</v>
      </c>
      <c r="G212" s="14">
        <v>36.256427000000002</v>
      </c>
      <c r="H212" s="14">
        <v>33.616152</v>
      </c>
      <c r="I212" s="14">
        <v>42.123497999999991</v>
      </c>
      <c r="J212" s="14">
        <v>39.031234999999995</v>
      </c>
      <c r="K212" s="14">
        <v>39.896922950819679</v>
      </c>
      <c r="L212" s="14">
        <v>15.958769180327872</v>
      </c>
      <c r="M212" s="14">
        <v>1.1241621361950009</v>
      </c>
      <c r="N212" s="14">
        <v>4.4578524452684544E-2</v>
      </c>
      <c r="O212" s="14">
        <v>17.127509840975559</v>
      </c>
      <c r="P212" s="14">
        <v>-11.197465625764849</v>
      </c>
      <c r="Q212" s="14">
        <v>5.9300442152107102</v>
      </c>
      <c r="R212" s="14">
        <v>-1.1569390520439766</v>
      </c>
      <c r="S212" s="14">
        <v>0</v>
      </c>
      <c r="T212" s="14">
        <v>3.616166111122757</v>
      </c>
      <c r="U212" s="36">
        <v>14.813631736887606</v>
      </c>
      <c r="V212" s="14">
        <v>3.3449536527885502</v>
      </c>
    </row>
    <row r="213" spans="1:22">
      <c r="A213" s="1" t="s">
        <v>438</v>
      </c>
      <c r="B213" s="1" t="s">
        <v>5</v>
      </c>
      <c r="C213" s="48" t="s">
        <v>1085</v>
      </c>
      <c r="D213" s="1" t="s">
        <v>439</v>
      </c>
      <c r="E213" s="14">
        <v>128.49124489795918</v>
      </c>
      <c r="F213" s="14">
        <v>143.19091632653061</v>
      </c>
      <c r="G213" s="14">
        <v>138.224692</v>
      </c>
      <c r="H213" s="14">
        <v>144.566419</v>
      </c>
      <c r="I213" s="14">
        <v>133.39260279591835</v>
      </c>
      <c r="J213" s="14">
        <v>138.80295714285714</v>
      </c>
      <c r="K213" s="14">
        <v>141.8815183909629</v>
      </c>
      <c r="L213" s="14">
        <v>69.521944011571819</v>
      </c>
      <c r="M213" s="14">
        <v>2.9660975389214137</v>
      </c>
      <c r="N213" s="14">
        <v>0.29814840447240343</v>
      </c>
      <c r="O213" s="14">
        <v>72.786189954965636</v>
      </c>
      <c r="P213" s="14">
        <v>17.2582516367879</v>
      </c>
      <c r="Q213" s="14">
        <v>90.044441591753539</v>
      </c>
      <c r="R213" s="14">
        <v>0</v>
      </c>
      <c r="S213" s="14">
        <v>0</v>
      </c>
      <c r="T213" s="14">
        <v>88.87858219632453</v>
      </c>
      <c r="U213" s="36">
        <v>71.620330559536626</v>
      </c>
      <c r="V213" s="14">
        <v>82.212688531600193</v>
      </c>
    </row>
    <row r="214" spans="1:22">
      <c r="A214" s="1" t="s">
        <v>440</v>
      </c>
      <c r="B214" s="1" t="s">
        <v>0</v>
      </c>
      <c r="C214" s="48" t="s">
        <v>1084</v>
      </c>
      <c r="D214" s="1" t="s">
        <v>441</v>
      </c>
      <c r="E214" s="14">
        <v>32.294759999999997</v>
      </c>
      <c r="F214" s="14">
        <v>31.715372500000001</v>
      </c>
      <c r="G214" s="14">
        <v>32.251846999999998</v>
      </c>
      <c r="H214" s="14">
        <v>33.837009000000002</v>
      </c>
      <c r="I214" s="14">
        <v>32.482273499999998</v>
      </c>
      <c r="J214" s="14">
        <v>31.233145</v>
      </c>
      <c r="K214" s="14">
        <v>31.925876277724207</v>
      </c>
      <c r="L214" s="14">
        <v>12.770350511089683</v>
      </c>
      <c r="M214" s="14">
        <v>1.00171645687957</v>
      </c>
      <c r="N214" s="14">
        <v>8.0325231839455447E-2</v>
      </c>
      <c r="O214" s="14">
        <v>13.85239219980871</v>
      </c>
      <c r="P214" s="14">
        <v>-9.205449589997718</v>
      </c>
      <c r="Q214" s="14">
        <v>4.6469426098109921</v>
      </c>
      <c r="R214" s="14">
        <v>-0.4867351793434378</v>
      </c>
      <c r="S214" s="14">
        <v>0</v>
      </c>
      <c r="T214" s="14">
        <v>3.6734722511241165</v>
      </c>
      <c r="U214" s="36">
        <v>12.878921841121834</v>
      </c>
      <c r="V214" s="14">
        <v>3.3979618322898077</v>
      </c>
    </row>
    <row r="215" spans="1:22">
      <c r="A215" s="1" t="s">
        <v>442</v>
      </c>
      <c r="B215" s="1" t="s">
        <v>3</v>
      </c>
      <c r="C215" s="48" t="s">
        <v>913</v>
      </c>
      <c r="D215" s="1" t="s">
        <v>443</v>
      </c>
      <c r="E215" s="14">
        <v>119.15212666666667</v>
      </c>
      <c r="F215" s="14">
        <v>116.19958333333335</v>
      </c>
      <c r="G215" s="14">
        <v>124.37681099999999</v>
      </c>
      <c r="H215" s="14">
        <v>129.91403199999999</v>
      </c>
      <c r="I215" s="14">
        <v>138.25875566666667</v>
      </c>
      <c r="J215" s="14">
        <v>149.22289843749999</v>
      </c>
      <c r="K215" s="14">
        <v>152.5325673517348</v>
      </c>
      <c r="L215" s="14">
        <v>45.759770205520439</v>
      </c>
      <c r="M215" s="14">
        <v>1.8614510759730969</v>
      </c>
      <c r="N215" s="14">
        <v>0.46257547772267954</v>
      </c>
      <c r="O215" s="14">
        <v>48.083796759216213</v>
      </c>
      <c r="P215" s="14">
        <v>73.481946748826374</v>
      </c>
      <c r="Q215" s="14">
        <v>121.56574350804259</v>
      </c>
      <c r="R215" s="14">
        <v>0</v>
      </c>
      <c r="S215" s="14">
        <v>0</v>
      </c>
      <c r="T215" s="14">
        <v>109.6043767491531</v>
      </c>
      <c r="U215" s="36">
        <v>36.12243000032673</v>
      </c>
      <c r="V215" s="14">
        <v>101.38404849296663</v>
      </c>
    </row>
    <row r="216" spans="1:22">
      <c r="A216" s="1" t="s">
        <v>444</v>
      </c>
      <c r="B216" s="1" t="s">
        <v>9</v>
      </c>
      <c r="C216" s="48" t="s">
        <v>1082</v>
      </c>
      <c r="D216" s="1" t="s">
        <v>445</v>
      </c>
      <c r="E216" s="14" t="s">
        <v>908</v>
      </c>
      <c r="F216" s="14" t="s">
        <v>908</v>
      </c>
      <c r="G216" s="14" t="s">
        <v>908</v>
      </c>
      <c r="H216" s="14" t="s">
        <v>908</v>
      </c>
      <c r="I216" s="14" t="s">
        <v>908</v>
      </c>
      <c r="J216" s="14" t="s">
        <v>908</v>
      </c>
      <c r="K216" s="14" t="s">
        <v>908</v>
      </c>
      <c r="L216" s="14">
        <v>26.961644821600757</v>
      </c>
      <c r="M216" s="14">
        <v>2.3387000838624643</v>
      </c>
      <c r="N216" s="14">
        <v>0.23304451215416508</v>
      </c>
      <c r="O216" s="14">
        <v>29.533389417617386</v>
      </c>
      <c r="P216" s="14">
        <v>125.75581060133281</v>
      </c>
      <c r="Q216" s="14">
        <v>155.2892000189502</v>
      </c>
      <c r="R216" s="14">
        <v>0</v>
      </c>
      <c r="S216" s="14">
        <v>0</v>
      </c>
      <c r="T216" s="14">
        <v>152.42333908236014</v>
      </c>
      <c r="U216" s="36">
        <v>26.667528481027333</v>
      </c>
      <c r="V216" s="14">
        <v>140.99158865118315</v>
      </c>
    </row>
    <row r="217" spans="1:22">
      <c r="A217" s="1" t="s">
        <v>446</v>
      </c>
      <c r="B217" s="1" t="s">
        <v>0</v>
      </c>
      <c r="C217" s="48" t="s">
        <v>1079</v>
      </c>
      <c r="D217" s="1" t="s">
        <v>447</v>
      </c>
      <c r="E217" s="14">
        <v>30.124699999999997</v>
      </c>
      <c r="F217" s="14">
        <v>31.376802499999997</v>
      </c>
      <c r="G217" s="14">
        <v>29.668968</v>
      </c>
      <c r="H217" s="14">
        <v>31.732786999999998</v>
      </c>
      <c r="I217" s="14">
        <v>30.160699500000003</v>
      </c>
      <c r="J217" s="14">
        <v>31.327159999999996</v>
      </c>
      <c r="K217" s="14">
        <v>32.021976470588648</v>
      </c>
      <c r="L217" s="14">
        <v>12.808790588235459</v>
      </c>
      <c r="M217" s="14">
        <v>1.8347955527361595</v>
      </c>
      <c r="N217" s="14">
        <v>0.10351694937024718</v>
      </c>
      <c r="O217" s="14">
        <v>14.747103090341865</v>
      </c>
      <c r="P217" s="14">
        <v>-9.8319637065444141</v>
      </c>
      <c r="Q217" s="14">
        <v>4.9151393837974506</v>
      </c>
      <c r="R217" s="14">
        <v>-0.98723248411184672</v>
      </c>
      <c r="S217" s="14">
        <v>0</v>
      </c>
      <c r="T217" s="14">
        <v>2.9406744155737572</v>
      </c>
      <c r="U217" s="36">
        <v>12.77263812211817</v>
      </c>
      <c r="V217" s="14">
        <v>2.7201238344057255</v>
      </c>
    </row>
    <row r="218" spans="1:22">
      <c r="A218" s="1" t="s">
        <v>448</v>
      </c>
      <c r="B218" s="1" t="s">
        <v>0</v>
      </c>
      <c r="C218" s="48" t="s">
        <v>1079</v>
      </c>
      <c r="D218" s="1" t="s">
        <v>449</v>
      </c>
      <c r="E218" s="14">
        <v>12.563740000000001</v>
      </c>
      <c r="F218" s="14">
        <v>12.787495</v>
      </c>
      <c r="G218" s="14">
        <v>12.27904</v>
      </c>
      <c r="H218" s="14">
        <v>12.405492000000002</v>
      </c>
      <c r="I218" s="14">
        <v>11.926695999999998</v>
      </c>
      <c r="J218" s="14">
        <v>11.867659999999999</v>
      </c>
      <c r="K218" s="14">
        <v>12.130877145612343</v>
      </c>
      <c r="L218" s="14">
        <v>4.8523508582449377</v>
      </c>
      <c r="M218" s="14">
        <v>0.81840667914456355</v>
      </c>
      <c r="N218" s="14">
        <v>6.3978275064959039E-2</v>
      </c>
      <c r="O218" s="14">
        <v>5.7347358124544598</v>
      </c>
      <c r="P218" s="14">
        <v>-4.4320480329970149</v>
      </c>
      <c r="Q218" s="14">
        <v>1.302687779457445</v>
      </c>
      <c r="R218" s="14">
        <v>0</v>
      </c>
      <c r="S218" s="14">
        <v>0.20649309296117702</v>
      </c>
      <c r="T218" s="14">
        <v>1.6315468891012128</v>
      </c>
      <c r="U218" s="36">
        <v>6.0635949220982273</v>
      </c>
      <c r="V218" s="14">
        <v>1.509180872418622</v>
      </c>
    </row>
    <row r="219" spans="1:22">
      <c r="A219" s="1" t="s">
        <v>450</v>
      </c>
      <c r="B219" s="1" t="s">
        <v>0</v>
      </c>
      <c r="C219" s="48" t="s">
        <v>1081</v>
      </c>
      <c r="D219" s="1" t="s">
        <v>451</v>
      </c>
      <c r="E219" s="14">
        <v>14.47462</v>
      </c>
      <c r="F219" s="14">
        <v>15.419155</v>
      </c>
      <c r="G219" s="14">
        <v>13.505416</v>
      </c>
      <c r="H219" s="14">
        <v>16.468368000000002</v>
      </c>
      <c r="I219" s="14">
        <v>15.831576499999997</v>
      </c>
      <c r="J219" s="14">
        <v>17.308627999999999</v>
      </c>
      <c r="K219" s="14">
        <v>17.692522352941921</v>
      </c>
      <c r="L219" s="14">
        <v>7.0770089411767696</v>
      </c>
      <c r="M219" s="14">
        <v>0.7473105611322336</v>
      </c>
      <c r="N219" s="14">
        <v>6.6503207568443093E-2</v>
      </c>
      <c r="O219" s="14">
        <v>7.8908227098774466</v>
      </c>
      <c r="P219" s="14">
        <v>-3.2037047913311589</v>
      </c>
      <c r="Q219" s="14">
        <v>4.6871179185462877</v>
      </c>
      <c r="R219" s="14">
        <v>-0.96605559968737342</v>
      </c>
      <c r="S219" s="14">
        <v>0</v>
      </c>
      <c r="T219" s="14">
        <v>2.7550067191715408</v>
      </c>
      <c r="U219" s="36">
        <v>5.9587115105026998</v>
      </c>
      <c r="V219" s="14">
        <v>2.5483812152336753</v>
      </c>
    </row>
    <row r="220" spans="1:22">
      <c r="A220" s="1" t="s">
        <v>452</v>
      </c>
      <c r="B220" s="1" t="s">
        <v>6</v>
      </c>
      <c r="C220" s="48" t="s">
        <v>1083</v>
      </c>
      <c r="D220" s="1" t="s">
        <v>453</v>
      </c>
      <c r="E220" s="14">
        <v>59.897744897959186</v>
      </c>
      <c r="F220" s="14">
        <v>51.105642857142861</v>
      </c>
      <c r="G220" s="14">
        <v>63.411811999999998</v>
      </c>
      <c r="H220" s="14">
        <v>66.525094999999993</v>
      </c>
      <c r="I220" s="14">
        <v>60.119396326530627</v>
      </c>
      <c r="J220" s="14">
        <v>58.126573469387758</v>
      </c>
      <c r="K220" s="14">
        <v>59.415783874205424</v>
      </c>
      <c r="L220" s="14">
        <v>29.113734098360656</v>
      </c>
      <c r="M220" s="14">
        <v>1.5760351978820308</v>
      </c>
      <c r="N220" s="14">
        <v>0.1334329229113434</v>
      </c>
      <c r="O220" s="14">
        <v>30.82320221915403</v>
      </c>
      <c r="P220" s="14">
        <v>9.1070331166629632</v>
      </c>
      <c r="Q220" s="14">
        <v>39.930235335816995</v>
      </c>
      <c r="R220" s="14">
        <v>0</v>
      </c>
      <c r="S220" s="14">
        <v>0</v>
      </c>
      <c r="T220" s="14">
        <v>39.066525694009421</v>
      </c>
      <c r="U220" s="36">
        <v>29.95949257734646</v>
      </c>
      <c r="V220" s="14">
        <v>36.136536266958714</v>
      </c>
    </row>
    <row r="221" spans="1:22">
      <c r="A221" s="1" t="s">
        <v>454</v>
      </c>
      <c r="B221" s="1" t="s">
        <v>0</v>
      </c>
      <c r="C221" s="48" t="s">
        <v>1082</v>
      </c>
      <c r="D221" s="1" t="s">
        <v>455</v>
      </c>
      <c r="E221" s="14">
        <v>35.153914999999998</v>
      </c>
      <c r="F221" s="14">
        <v>36.4056675</v>
      </c>
      <c r="G221" s="14">
        <v>36.643967000000004</v>
      </c>
      <c r="H221" s="14">
        <v>38.170329000000002</v>
      </c>
      <c r="I221" s="14">
        <v>36.080187000000002</v>
      </c>
      <c r="J221" s="14">
        <v>38.234954999999999</v>
      </c>
      <c r="K221" s="14">
        <v>39.082981967213115</v>
      </c>
      <c r="L221" s="14">
        <v>15.633192786885248</v>
      </c>
      <c r="M221" s="14">
        <v>1.2777013875604668</v>
      </c>
      <c r="N221" s="14">
        <v>9.0769487928321999E-2</v>
      </c>
      <c r="O221" s="14">
        <v>17.001663662374039</v>
      </c>
      <c r="P221" s="14">
        <v>-12.757140314663545</v>
      </c>
      <c r="Q221" s="14">
        <v>4.2445233477104942</v>
      </c>
      <c r="R221" s="14">
        <v>-0.7821036219008608</v>
      </c>
      <c r="S221" s="14">
        <v>0</v>
      </c>
      <c r="T221" s="14">
        <v>2.6803161039087726</v>
      </c>
      <c r="U221" s="36">
        <v>15.437456418572317</v>
      </c>
      <c r="V221" s="14">
        <v>2.4792923961156146</v>
      </c>
    </row>
    <row r="222" spans="1:22">
      <c r="A222" s="1" t="s">
        <v>456</v>
      </c>
      <c r="B222" s="1" t="s">
        <v>0</v>
      </c>
      <c r="C222" s="48" t="s">
        <v>1081</v>
      </c>
      <c r="D222" s="1" t="s">
        <v>457</v>
      </c>
      <c r="E222" s="14">
        <v>21.725649999999998</v>
      </c>
      <c r="F222" s="14">
        <v>20.653414999999999</v>
      </c>
      <c r="G222" s="14">
        <v>20.743950000000002</v>
      </c>
      <c r="H222" s="14">
        <v>24.365259999999999</v>
      </c>
      <c r="I222" s="14">
        <v>24.758538000000001</v>
      </c>
      <c r="J222" s="14">
        <v>25.529186666666664</v>
      </c>
      <c r="K222" s="14">
        <v>26.095407778849619</v>
      </c>
      <c r="L222" s="14">
        <v>10.438163111539849</v>
      </c>
      <c r="M222" s="14">
        <v>0.95141240810973027</v>
      </c>
      <c r="N222" s="14">
        <v>9.2191721092164267E-2</v>
      </c>
      <c r="O222" s="14">
        <v>11.481767240741743</v>
      </c>
      <c r="P222" s="14">
        <v>-6.4046130877598779</v>
      </c>
      <c r="Q222" s="14">
        <v>5.0771541529818647</v>
      </c>
      <c r="R222" s="14">
        <v>-1.0077811381163524</v>
      </c>
      <c r="S222" s="14">
        <v>0</v>
      </c>
      <c r="T222" s="14">
        <v>3.0615918767491599</v>
      </c>
      <c r="U222" s="36">
        <v>9.4662049645090374</v>
      </c>
      <c r="V222" s="14">
        <v>2.8319724859929729</v>
      </c>
    </row>
    <row r="223" spans="1:22">
      <c r="A223" s="1" t="s">
        <v>458</v>
      </c>
      <c r="B223" s="1" t="s">
        <v>6</v>
      </c>
      <c r="C223" s="48" t="s">
        <v>1083</v>
      </c>
      <c r="D223" s="1" t="s">
        <v>459</v>
      </c>
      <c r="E223" s="14">
        <v>81.13616530612245</v>
      </c>
      <c r="F223" s="14">
        <v>84.920165306122442</v>
      </c>
      <c r="G223" s="14">
        <v>81.174384000000003</v>
      </c>
      <c r="H223" s="14">
        <v>82.764252999999997</v>
      </c>
      <c r="I223" s="14">
        <v>57.605471918367343</v>
      </c>
      <c r="J223" s="14">
        <v>76.001255555555559</v>
      </c>
      <c r="K223" s="14">
        <v>77.686915032681171</v>
      </c>
      <c r="L223" s="14">
        <v>38.066588366013775</v>
      </c>
      <c r="M223" s="14">
        <v>1.805758598247641</v>
      </c>
      <c r="N223" s="14">
        <v>0.15018412806157669</v>
      </c>
      <c r="O223" s="14">
        <v>40.022531092322993</v>
      </c>
      <c r="P223" s="14">
        <v>-3.6843106823632308</v>
      </c>
      <c r="Q223" s="14">
        <v>36.33822040995976</v>
      </c>
      <c r="R223" s="14">
        <v>-0.37782341307665318</v>
      </c>
      <c r="S223" s="14">
        <v>0</v>
      </c>
      <c r="T223" s="14">
        <v>32.615682398207376</v>
      </c>
      <c r="U223" s="36">
        <v>36.299993080570609</v>
      </c>
      <c r="V223" s="14">
        <v>30.169506218341823</v>
      </c>
    </row>
    <row r="224" spans="1:22">
      <c r="A224" s="1" t="s">
        <v>460</v>
      </c>
      <c r="B224" s="1" t="s">
        <v>0</v>
      </c>
      <c r="C224" s="48" t="s">
        <v>1082</v>
      </c>
      <c r="D224" s="1" t="s">
        <v>461</v>
      </c>
      <c r="E224" s="14">
        <v>23.32141</v>
      </c>
      <c r="F224" s="14">
        <v>22.414992499999997</v>
      </c>
      <c r="G224" s="14">
        <v>22.133893</v>
      </c>
      <c r="H224" s="14">
        <v>24.769334000000001</v>
      </c>
      <c r="I224" s="14">
        <v>24.923366000000001</v>
      </c>
      <c r="J224" s="14">
        <v>25.036092499999995</v>
      </c>
      <c r="K224" s="14">
        <v>25.591377097396339</v>
      </c>
      <c r="L224" s="14">
        <v>10.236550838958536</v>
      </c>
      <c r="M224" s="14">
        <v>1.6657085160664378</v>
      </c>
      <c r="N224" s="14">
        <v>0.20670999695581241</v>
      </c>
      <c r="O224" s="14">
        <v>12.108969351980786</v>
      </c>
      <c r="P224" s="14">
        <v>-7.8586164526969728</v>
      </c>
      <c r="Q224" s="14">
        <v>4.2503528992838131</v>
      </c>
      <c r="R224" s="14">
        <v>-0.53956086864556441</v>
      </c>
      <c r="S224" s="14">
        <v>0</v>
      </c>
      <c r="T224" s="14">
        <v>3.1712311619926843</v>
      </c>
      <c r="U224" s="36">
        <v>11.029847614689658</v>
      </c>
      <c r="V224" s="14">
        <v>2.9333888248432332</v>
      </c>
    </row>
    <row r="225" spans="1:22">
      <c r="A225" s="1" t="s">
        <v>462</v>
      </c>
      <c r="B225" s="1" t="s">
        <v>6</v>
      </c>
      <c r="C225" s="48" t="s">
        <v>1079</v>
      </c>
      <c r="D225" s="1" t="s">
        <v>463</v>
      </c>
      <c r="E225" s="14">
        <v>54.159789795918371</v>
      </c>
      <c r="F225" s="14">
        <v>56.589169387755099</v>
      </c>
      <c r="G225" s="14">
        <v>67.819536999999997</v>
      </c>
      <c r="H225" s="14">
        <v>62.033797999999997</v>
      </c>
      <c r="I225" s="14">
        <v>57.261852244897973</v>
      </c>
      <c r="J225" s="14">
        <v>59.612924489795915</v>
      </c>
      <c r="K225" s="14">
        <v>60.935101214256186</v>
      </c>
      <c r="L225" s="14">
        <v>29.858199594985532</v>
      </c>
      <c r="M225" s="14">
        <v>2.2971580483417031</v>
      </c>
      <c r="N225" s="14">
        <v>0.1446292136371759</v>
      </c>
      <c r="O225" s="14">
        <v>32.299986856964409</v>
      </c>
      <c r="P225" s="14">
        <v>2.6076476879415837</v>
      </c>
      <c r="Q225" s="14">
        <v>34.907634544905996</v>
      </c>
      <c r="R225" s="14">
        <v>0</v>
      </c>
      <c r="S225" s="14">
        <v>0</v>
      </c>
      <c r="T225" s="14">
        <v>31.250954459739937</v>
      </c>
      <c r="U225" s="36">
        <v>28.643306771798354</v>
      </c>
      <c r="V225" s="14">
        <v>28.907132875259443</v>
      </c>
    </row>
    <row r="226" spans="1:22">
      <c r="A226" s="1" t="s">
        <v>464</v>
      </c>
      <c r="B226" s="1" t="s">
        <v>5</v>
      </c>
      <c r="C226" s="48" t="s">
        <v>1085</v>
      </c>
      <c r="D226" s="1" t="s">
        <v>465</v>
      </c>
      <c r="E226" s="14">
        <v>53.006699999999995</v>
      </c>
      <c r="F226" s="14">
        <v>52.47342857142857</v>
      </c>
      <c r="G226" s="14">
        <v>55.828907000000001</v>
      </c>
      <c r="H226" s="14">
        <v>59.598106000000001</v>
      </c>
      <c r="I226" s="14">
        <v>54.256602959183667</v>
      </c>
      <c r="J226" s="14">
        <v>56.819273469387753</v>
      </c>
      <c r="K226" s="14">
        <v>58.079488792238216</v>
      </c>
      <c r="L226" s="14">
        <v>28.458949508196724</v>
      </c>
      <c r="M226" s="14">
        <v>1.9416634683708884</v>
      </c>
      <c r="N226" s="14">
        <v>0.13575898469460893</v>
      </c>
      <c r="O226" s="14">
        <v>30.536371961262219</v>
      </c>
      <c r="P226" s="14">
        <v>20.161743016840823</v>
      </c>
      <c r="Q226" s="14">
        <v>50.698114978103042</v>
      </c>
      <c r="R226" s="14">
        <v>0</v>
      </c>
      <c r="S226" s="14">
        <v>0</v>
      </c>
      <c r="T226" s="14">
        <v>47.492693723350982</v>
      </c>
      <c r="U226" s="36">
        <v>27.330950706510158</v>
      </c>
      <c r="V226" s="14">
        <v>43.930741694099659</v>
      </c>
    </row>
    <row r="227" spans="1:22">
      <c r="A227" s="1" t="s">
        <v>466</v>
      </c>
      <c r="B227" s="1" t="s">
        <v>0</v>
      </c>
      <c r="C227" s="48" t="s">
        <v>1084</v>
      </c>
      <c r="D227" s="1" t="s">
        <v>467</v>
      </c>
      <c r="E227" s="14">
        <v>37.460372499999998</v>
      </c>
      <c r="F227" s="14">
        <v>39.342737499999998</v>
      </c>
      <c r="G227" s="14">
        <v>41.173084000000003</v>
      </c>
      <c r="H227" s="14">
        <v>44.03208699999999</v>
      </c>
      <c r="I227" s="14">
        <v>44.904246999999998</v>
      </c>
      <c r="J227" s="14">
        <v>46.163012500000001</v>
      </c>
      <c r="K227" s="14">
        <v>47.186878736740603</v>
      </c>
      <c r="L227" s="14">
        <v>18.874751494696241</v>
      </c>
      <c r="M227" s="14">
        <v>0.63385479734546823</v>
      </c>
      <c r="N227" s="14">
        <v>6.0181642761608742E-2</v>
      </c>
      <c r="O227" s="14">
        <v>19.568787934803318</v>
      </c>
      <c r="P227" s="14">
        <v>-15.08831170686665</v>
      </c>
      <c r="Q227" s="14">
        <v>4.4804762279366681</v>
      </c>
      <c r="R227" s="14">
        <v>-1.2954957747656972</v>
      </c>
      <c r="S227" s="14">
        <v>0</v>
      </c>
      <c r="T227" s="14">
        <v>1.8894846784052739</v>
      </c>
      <c r="U227" s="36">
        <v>16.977796385271922</v>
      </c>
      <c r="V227" s="14">
        <v>1.7477733275248784</v>
      </c>
    </row>
    <row r="228" spans="1:22">
      <c r="A228" s="1" t="s">
        <v>468</v>
      </c>
      <c r="B228" s="1" t="s">
        <v>0</v>
      </c>
      <c r="C228" s="48" t="s">
        <v>1081</v>
      </c>
      <c r="D228" s="1" t="s">
        <v>469</v>
      </c>
      <c r="E228" s="14">
        <v>44.676347499999999</v>
      </c>
      <c r="F228" s="14">
        <v>46.406592499999995</v>
      </c>
      <c r="G228" s="14">
        <v>51.104163000000007</v>
      </c>
      <c r="H228" s="14">
        <v>52.006616999999999</v>
      </c>
      <c r="I228" s="14">
        <v>58.189686499999993</v>
      </c>
      <c r="J228" s="14">
        <v>60.868812499999997</v>
      </c>
      <c r="K228" s="14">
        <v>62.218844021215041</v>
      </c>
      <c r="L228" s="14">
        <v>24.887537608486017</v>
      </c>
      <c r="M228" s="14">
        <v>0.83468493755486917</v>
      </c>
      <c r="N228" s="14">
        <v>8.247176478444207E-2</v>
      </c>
      <c r="O228" s="14">
        <v>25.804694310825329</v>
      </c>
      <c r="P228" s="14">
        <v>-17.912186049744726</v>
      </c>
      <c r="Q228" s="14">
        <v>7.8925082610806037</v>
      </c>
      <c r="R228" s="14">
        <v>-2.7645653118381599</v>
      </c>
      <c r="S228" s="14">
        <v>0</v>
      </c>
      <c r="T228" s="14">
        <v>2.3633776374042834</v>
      </c>
      <c r="U228" s="36">
        <v>20.27556368714901</v>
      </c>
      <c r="V228" s="14">
        <v>2.1861243145989624</v>
      </c>
    </row>
    <row r="229" spans="1:22">
      <c r="A229" s="1" t="s">
        <v>470</v>
      </c>
      <c r="B229" s="1" t="s">
        <v>8</v>
      </c>
      <c r="C229" s="48" t="s">
        <v>1083</v>
      </c>
      <c r="D229" s="1" t="s">
        <v>471</v>
      </c>
      <c r="E229" s="14" t="s">
        <v>908</v>
      </c>
      <c r="F229" s="14" t="s">
        <v>908</v>
      </c>
      <c r="G229" s="14" t="s">
        <v>908</v>
      </c>
      <c r="H229" s="14" t="s">
        <v>908</v>
      </c>
      <c r="I229" s="14" t="s">
        <v>908</v>
      </c>
      <c r="J229" s="14" t="s">
        <v>908</v>
      </c>
      <c r="K229" s="14" t="s">
        <v>908</v>
      </c>
      <c r="L229" s="14">
        <v>18.79921550626808</v>
      </c>
      <c r="M229" s="14">
        <v>1.9561919888759483</v>
      </c>
      <c r="N229" s="14">
        <v>0.19551050229099684</v>
      </c>
      <c r="O229" s="14">
        <v>20.950917997435024</v>
      </c>
      <c r="P229" s="14">
        <v>47.238537701558279</v>
      </c>
      <c r="Q229" s="14">
        <v>68.189455698993299</v>
      </c>
      <c r="R229" s="14">
        <v>0</v>
      </c>
      <c r="S229" s="14">
        <v>0</v>
      </c>
      <c r="T229" s="14">
        <v>66.582760315056859</v>
      </c>
      <c r="U229" s="36">
        <v>19.34422261349858</v>
      </c>
      <c r="V229" s="14">
        <v>61.589053291427597</v>
      </c>
    </row>
    <row r="230" spans="1:22">
      <c r="A230" s="1" t="s">
        <v>472</v>
      </c>
      <c r="B230" s="1" t="s">
        <v>1</v>
      </c>
      <c r="C230" s="48" t="s">
        <v>1083</v>
      </c>
      <c r="D230" s="1" t="s">
        <v>473</v>
      </c>
      <c r="E230" s="14" t="s">
        <v>908</v>
      </c>
      <c r="F230" s="14" t="s">
        <v>908</v>
      </c>
      <c r="G230" s="14" t="s">
        <v>908</v>
      </c>
      <c r="H230" s="14" t="s">
        <v>908</v>
      </c>
      <c r="I230" s="14" t="s">
        <v>908</v>
      </c>
      <c r="J230" s="14" t="s">
        <v>908</v>
      </c>
      <c r="K230" s="14" t="s">
        <v>908</v>
      </c>
      <c r="L230" s="14">
        <v>3.1150956991321119</v>
      </c>
      <c r="M230" s="14">
        <v>0.25760618736092483</v>
      </c>
      <c r="N230" s="14">
        <v>2.7626439576798952E-2</v>
      </c>
      <c r="O230" s="14">
        <v>3.400328326069836</v>
      </c>
      <c r="P230" s="14">
        <v>2.9366690595271927</v>
      </c>
      <c r="Q230" s="14">
        <v>6.3369973855970283</v>
      </c>
      <c r="R230" s="14">
        <v>0</v>
      </c>
      <c r="S230" s="14">
        <v>0</v>
      </c>
      <c r="T230" s="14">
        <v>6.0516767869557269</v>
      </c>
      <c r="U230" s="36">
        <v>3.1150077274285342</v>
      </c>
      <c r="V230" s="14">
        <v>5.5978010279340475</v>
      </c>
    </row>
    <row r="231" spans="1:22">
      <c r="A231" s="1" t="s">
        <v>474</v>
      </c>
      <c r="B231" s="1" t="s">
        <v>0</v>
      </c>
      <c r="C231" s="48" t="s">
        <v>1081</v>
      </c>
      <c r="D231" s="1" t="s">
        <v>475</v>
      </c>
      <c r="E231" s="14">
        <v>90.727220000000003</v>
      </c>
      <c r="F231" s="14">
        <v>95.996502499999991</v>
      </c>
      <c r="G231" s="14">
        <v>95.995920000000012</v>
      </c>
      <c r="H231" s="14">
        <v>99.208551</v>
      </c>
      <c r="I231" s="14">
        <v>89.239208499999975</v>
      </c>
      <c r="J231" s="14">
        <v>97.877439999999993</v>
      </c>
      <c r="K231" s="14">
        <v>100.0482993249759</v>
      </c>
      <c r="L231" s="14">
        <v>40.019319729990364</v>
      </c>
      <c r="M231" s="14">
        <v>1.6650170148497452</v>
      </c>
      <c r="N231" s="14">
        <v>9.7551768751706264E-2</v>
      </c>
      <c r="O231" s="14">
        <v>41.781888513591817</v>
      </c>
      <c r="P231" s="14">
        <v>-30.660253899718668</v>
      </c>
      <c r="Q231" s="14">
        <v>11.121634613873148</v>
      </c>
      <c r="R231" s="14">
        <v>-2.2021561213212144</v>
      </c>
      <c r="S231" s="14">
        <v>0</v>
      </c>
      <c r="T231" s="14">
        <v>6.7173223712307193</v>
      </c>
      <c r="U231" s="36">
        <v>37.37757627094939</v>
      </c>
      <c r="V231" s="14">
        <v>6.2135231933884159</v>
      </c>
    </row>
    <row r="232" spans="1:22">
      <c r="A232" s="1" t="s">
        <v>476</v>
      </c>
      <c r="B232" s="1" t="s">
        <v>9</v>
      </c>
      <c r="C232" s="48" t="s">
        <v>1081</v>
      </c>
      <c r="D232" s="1" t="s">
        <v>477</v>
      </c>
      <c r="E232" s="14" t="s">
        <v>908</v>
      </c>
      <c r="F232" s="14" t="s">
        <v>908</v>
      </c>
      <c r="G232" s="14" t="s">
        <v>908</v>
      </c>
      <c r="H232" s="14" t="s">
        <v>908</v>
      </c>
      <c r="I232" s="14" t="s">
        <v>908</v>
      </c>
      <c r="J232" s="14" t="s">
        <v>908</v>
      </c>
      <c r="K232" s="14" t="s">
        <v>908</v>
      </c>
      <c r="L232" s="14">
        <v>29.840381986499505</v>
      </c>
      <c r="M232" s="14">
        <v>1.5515448628838864</v>
      </c>
      <c r="N232" s="14">
        <v>7.7073402400391067E-2</v>
      </c>
      <c r="O232" s="14">
        <v>31.469000251783783</v>
      </c>
      <c r="P232" s="14">
        <v>65.045053016879351</v>
      </c>
      <c r="Q232" s="14">
        <v>96.514053268663133</v>
      </c>
      <c r="R232" s="14">
        <v>0</v>
      </c>
      <c r="S232" s="14">
        <v>0</v>
      </c>
      <c r="T232" s="14">
        <v>90.477030498614894</v>
      </c>
      <c r="U232" s="36">
        <v>25.431977481735544</v>
      </c>
      <c r="V232" s="14">
        <v>83.691253211218779</v>
      </c>
    </row>
    <row r="233" spans="1:22">
      <c r="A233" s="1" t="s">
        <v>478</v>
      </c>
      <c r="B233" s="1" t="s">
        <v>7</v>
      </c>
      <c r="C233" s="48" t="s">
        <v>1085</v>
      </c>
      <c r="D233" s="1" t="s">
        <v>479</v>
      </c>
      <c r="E233" s="14">
        <v>68.47475</v>
      </c>
      <c r="F233" s="14">
        <v>72.519047999999998</v>
      </c>
      <c r="G233" s="14">
        <v>72.040120000000002</v>
      </c>
      <c r="H233" s="14">
        <v>75.700311999999997</v>
      </c>
      <c r="I233" s="14">
        <v>78.45566500000001</v>
      </c>
      <c r="J233" s="14">
        <v>77.494033999999999</v>
      </c>
      <c r="K233" s="14">
        <v>79.212802352941154</v>
      </c>
      <c r="L233" s="14">
        <v>39.606401176470577</v>
      </c>
      <c r="M233" s="14">
        <v>4.099564963165327</v>
      </c>
      <c r="N233" s="14">
        <v>0.46367281713072556</v>
      </c>
      <c r="O233" s="14">
        <v>44.169638956766633</v>
      </c>
      <c r="P233" s="14">
        <v>27.073766889878449</v>
      </c>
      <c r="Q233" s="14">
        <v>71.243405846645089</v>
      </c>
      <c r="R233" s="14">
        <v>0</v>
      </c>
      <c r="S233" s="14">
        <v>0</v>
      </c>
      <c r="T233" s="14">
        <v>67.760814930755004</v>
      </c>
      <c r="U233" s="36">
        <v>40.687048040876554</v>
      </c>
      <c r="V233" s="14">
        <v>62.678753810948379</v>
      </c>
    </row>
    <row r="234" spans="1:22">
      <c r="A234" s="1" t="s">
        <v>480</v>
      </c>
      <c r="B234" s="1" t="s">
        <v>0</v>
      </c>
      <c r="C234" s="48" t="s">
        <v>1082</v>
      </c>
      <c r="D234" s="1" t="s">
        <v>481</v>
      </c>
      <c r="E234" s="14">
        <v>74.009192499999997</v>
      </c>
      <c r="F234" s="14">
        <v>74.287059999999997</v>
      </c>
      <c r="G234" s="14">
        <v>74.264048000000003</v>
      </c>
      <c r="H234" s="14">
        <v>77.669939999999997</v>
      </c>
      <c r="I234" s="14">
        <v>72.722188500000001</v>
      </c>
      <c r="J234" s="14">
        <v>75.360132499999992</v>
      </c>
      <c r="K234" s="14">
        <v>77.031572275795568</v>
      </c>
      <c r="L234" s="14">
        <v>30.812628910318228</v>
      </c>
      <c r="M234" s="14">
        <v>1.7044645611361307</v>
      </c>
      <c r="N234" s="14">
        <v>0.14153269717008393</v>
      </c>
      <c r="O234" s="14">
        <v>32.658626168624444</v>
      </c>
      <c r="P234" s="14">
        <v>-26.062016972406028</v>
      </c>
      <c r="Q234" s="14">
        <v>6.5966091962184166</v>
      </c>
      <c r="R234" s="14">
        <v>-0.35512472292630859</v>
      </c>
      <c r="S234" s="14">
        <v>0</v>
      </c>
      <c r="T234" s="14">
        <v>5.8863597503657994</v>
      </c>
      <c r="U234" s="36">
        <v>31.948376722771826</v>
      </c>
      <c r="V234" s="14">
        <v>5.4448827690883643</v>
      </c>
    </row>
    <row r="235" spans="1:22">
      <c r="A235" s="1" t="s">
        <v>482</v>
      </c>
      <c r="B235" s="1" t="s">
        <v>6</v>
      </c>
      <c r="C235" s="48" t="s">
        <v>1081</v>
      </c>
      <c r="D235" s="1" t="s">
        <v>483</v>
      </c>
      <c r="E235" s="14">
        <v>114.24921020408163</v>
      </c>
      <c r="F235" s="14">
        <v>119.49797755102041</v>
      </c>
      <c r="G235" s="14">
        <v>109.222973</v>
      </c>
      <c r="H235" s="14">
        <v>132.10351600000001</v>
      </c>
      <c r="I235" s="14">
        <v>138.75267191836733</v>
      </c>
      <c r="J235" s="14">
        <v>136.65565102040816</v>
      </c>
      <c r="K235" s="14">
        <v>139.68658638537386</v>
      </c>
      <c r="L235" s="14">
        <v>68.446427328833195</v>
      </c>
      <c r="M235" s="14">
        <v>3.1261530900470769</v>
      </c>
      <c r="N235" s="14">
        <v>0.45004030241551407</v>
      </c>
      <c r="O235" s="14">
        <v>72.022620721295795</v>
      </c>
      <c r="P235" s="14">
        <v>28.105047912281716</v>
      </c>
      <c r="Q235" s="14">
        <v>100.12766863357751</v>
      </c>
      <c r="R235" s="14">
        <v>0</v>
      </c>
      <c r="S235" s="14">
        <v>0</v>
      </c>
      <c r="T235" s="14">
        <v>94.961723423605946</v>
      </c>
      <c r="U235" s="36">
        <v>66.856675511324227</v>
      </c>
      <c r="V235" s="14">
        <v>87.839594166835511</v>
      </c>
    </row>
    <row r="236" spans="1:22">
      <c r="A236" s="1" t="s">
        <v>484</v>
      </c>
      <c r="B236" s="1" t="s">
        <v>8</v>
      </c>
      <c r="C236" s="48" t="s">
        <v>1081</v>
      </c>
      <c r="D236" s="1" t="s">
        <v>485</v>
      </c>
      <c r="E236" s="14" t="s">
        <v>908</v>
      </c>
      <c r="F236" s="14" t="s">
        <v>908</v>
      </c>
      <c r="G236" s="14" t="s">
        <v>908</v>
      </c>
      <c r="H236" s="14" t="s">
        <v>908</v>
      </c>
      <c r="I236" s="14" t="s">
        <v>908</v>
      </c>
      <c r="J236" s="14" t="s">
        <v>908</v>
      </c>
      <c r="K236" s="14" t="s">
        <v>908</v>
      </c>
      <c r="L236" s="14">
        <v>20.459304300867888</v>
      </c>
      <c r="M236" s="14">
        <v>1.3634205578916152</v>
      </c>
      <c r="N236" s="14">
        <v>9.5457612610401116E-2</v>
      </c>
      <c r="O236" s="14">
        <v>21.918182471369903</v>
      </c>
      <c r="P236" s="14">
        <v>87.814006982702807</v>
      </c>
      <c r="Q236" s="14">
        <v>109.73218945407271</v>
      </c>
      <c r="R236" s="14">
        <v>0</v>
      </c>
      <c r="S236" s="14">
        <v>0</v>
      </c>
      <c r="T236" s="14">
        <v>107.07548727565852</v>
      </c>
      <c r="U236" s="36">
        <v>19.26148029295571</v>
      </c>
      <c r="V236" s="14">
        <v>99.04482572998414</v>
      </c>
    </row>
    <row r="237" spans="1:22">
      <c r="A237" s="1" t="s">
        <v>486</v>
      </c>
      <c r="B237" s="1" t="s">
        <v>1</v>
      </c>
      <c r="C237" s="48" t="s">
        <v>1081</v>
      </c>
      <c r="D237" s="1" t="s">
        <v>487</v>
      </c>
      <c r="E237" s="14" t="s">
        <v>908</v>
      </c>
      <c r="F237" s="14" t="s">
        <v>908</v>
      </c>
      <c r="G237" s="14" t="s">
        <v>908</v>
      </c>
      <c r="H237" s="14" t="s">
        <v>908</v>
      </c>
      <c r="I237" s="14" t="s">
        <v>908</v>
      </c>
      <c r="J237" s="14" t="s">
        <v>908</v>
      </c>
      <c r="K237" s="14" t="s">
        <v>908</v>
      </c>
      <c r="L237" s="14">
        <v>3.6701227386692392</v>
      </c>
      <c r="M237" s="14">
        <v>0.20682881333629247</v>
      </c>
      <c r="N237" s="14">
        <v>1.7050684588749868E-2</v>
      </c>
      <c r="O237" s="14">
        <v>3.8940022365942815</v>
      </c>
      <c r="P237" s="14">
        <v>7.1551934826016099</v>
      </c>
      <c r="Q237" s="14">
        <v>11.049195719195891</v>
      </c>
      <c r="R237" s="14">
        <v>0</v>
      </c>
      <c r="S237" s="14">
        <v>0</v>
      </c>
      <c r="T237" s="14">
        <v>10.664832185244547</v>
      </c>
      <c r="U237" s="36">
        <v>3.5096387026429374</v>
      </c>
      <c r="V237" s="14">
        <v>9.8649697713512072</v>
      </c>
    </row>
    <row r="238" spans="1:22">
      <c r="A238" s="1" t="s">
        <v>488</v>
      </c>
      <c r="B238" s="1" t="s">
        <v>0</v>
      </c>
      <c r="C238" s="48" t="s">
        <v>1084</v>
      </c>
      <c r="D238" s="1" t="s">
        <v>489</v>
      </c>
      <c r="E238" s="14">
        <v>31.540577500000001</v>
      </c>
      <c r="F238" s="14">
        <v>32.063457499999998</v>
      </c>
      <c r="G238" s="14">
        <v>33.331249999999997</v>
      </c>
      <c r="H238" s="14">
        <v>36.214084</v>
      </c>
      <c r="I238" s="14">
        <v>32.746857000000006</v>
      </c>
      <c r="J238" s="14">
        <v>34.295079999999999</v>
      </c>
      <c r="K238" s="14">
        <v>35.055723047251682</v>
      </c>
      <c r="L238" s="14">
        <v>14.022289218900672</v>
      </c>
      <c r="M238" s="14">
        <v>1.0029345782425019</v>
      </c>
      <c r="N238" s="14">
        <v>4.2619691535390108E-2</v>
      </c>
      <c r="O238" s="14">
        <v>15.067843488678566</v>
      </c>
      <c r="P238" s="14">
        <v>-9.2568800686493571</v>
      </c>
      <c r="Q238" s="14">
        <v>5.8109634200292088</v>
      </c>
      <c r="R238" s="14">
        <v>-1.0905224007995442</v>
      </c>
      <c r="S238" s="14">
        <v>0</v>
      </c>
      <c r="T238" s="14">
        <v>3.6299186184301204</v>
      </c>
      <c r="U238" s="36">
        <v>12.886798687079477</v>
      </c>
      <c r="V238" s="14">
        <v>3.3576747220478618</v>
      </c>
    </row>
    <row r="239" spans="1:22">
      <c r="A239" s="1" t="s">
        <v>490</v>
      </c>
      <c r="B239" s="1" t="s">
        <v>0</v>
      </c>
      <c r="C239" s="48" t="s">
        <v>1081</v>
      </c>
      <c r="D239" s="1" t="s">
        <v>491</v>
      </c>
      <c r="E239" s="14">
        <v>10.918445</v>
      </c>
      <c r="F239" s="14">
        <v>10.938285</v>
      </c>
      <c r="G239" s="14">
        <v>11.604787999999999</v>
      </c>
      <c r="H239" s="14">
        <v>12.091291999999999</v>
      </c>
      <c r="I239" s="14">
        <v>11.929465499999997</v>
      </c>
      <c r="J239" s="14">
        <v>12.218552499999999</v>
      </c>
      <c r="K239" s="14">
        <v>12.489552217936355</v>
      </c>
      <c r="L239" s="14">
        <v>4.995820887174542</v>
      </c>
      <c r="M239" s="14">
        <v>0.48730850192569436</v>
      </c>
      <c r="N239" s="14">
        <v>3.6797309998487786E-2</v>
      </c>
      <c r="O239" s="14">
        <v>5.5199266990987246</v>
      </c>
      <c r="P239" s="14">
        <v>-3.6982918618181655</v>
      </c>
      <c r="Q239" s="14">
        <v>1.8216348372805591</v>
      </c>
      <c r="R239" s="14">
        <v>-0.15259101843064249</v>
      </c>
      <c r="S239" s="14">
        <v>0</v>
      </c>
      <c r="T239" s="14">
        <v>1.5164528004192741</v>
      </c>
      <c r="U239" s="36">
        <v>5.2147446622374396</v>
      </c>
      <c r="V239" s="14">
        <v>1.4027188403878286</v>
      </c>
    </row>
    <row r="240" spans="1:22">
      <c r="A240" s="1" t="s">
        <v>492</v>
      </c>
      <c r="B240" s="1" t="s">
        <v>5</v>
      </c>
      <c r="C240" s="48" t="s">
        <v>1078</v>
      </c>
      <c r="D240" s="1" t="s">
        <v>493</v>
      </c>
      <c r="E240" s="14">
        <v>51.901951020408163</v>
      </c>
      <c r="F240" s="14">
        <v>54.752418367346941</v>
      </c>
      <c r="G240" s="14">
        <v>54.425685999999999</v>
      </c>
      <c r="H240" s="14">
        <v>56.059207000000001</v>
      </c>
      <c r="I240" s="14">
        <v>55.34799079797979</v>
      </c>
      <c r="J240" s="14">
        <v>53.553576767676766</v>
      </c>
      <c r="K240" s="14">
        <v>54.741361016138008</v>
      </c>
      <c r="L240" s="14">
        <v>26.823266897907622</v>
      </c>
      <c r="M240" s="14">
        <v>2.9241020325115721</v>
      </c>
      <c r="N240" s="14">
        <v>0.13357279596801008</v>
      </c>
      <c r="O240" s="14">
        <v>29.880941726387206</v>
      </c>
      <c r="P240" s="14">
        <v>35.888910363795084</v>
      </c>
      <c r="Q240" s="14">
        <v>65.769852090182297</v>
      </c>
      <c r="R240" s="14">
        <v>0</v>
      </c>
      <c r="S240" s="14">
        <v>0</v>
      </c>
      <c r="T240" s="14">
        <v>63.707522835959693</v>
      </c>
      <c r="U240" s="36">
        <v>27.81861247216461</v>
      </c>
      <c r="V240" s="14">
        <v>58.929458623262718</v>
      </c>
    </row>
    <row r="241" spans="1:22">
      <c r="A241" s="1" t="s">
        <v>494</v>
      </c>
      <c r="B241" s="1" t="s">
        <v>0</v>
      </c>
      <c r="C241" s="48" t="s">
        <v>1080</v>
      </c>
      <c r="D241" s="1" t="s">
        <v>495</v>
      </c>
      <c r="E241" s="14">
        <v>79.258525000000006</v>
      </c>
      <c r="F241" s="14">
        <v>73.625017499999998</v>
      </c>
      <c r="G241" s="14">
        <v>87.416050999999982</v>
      </c>
      <c r="H241" s="14">
        <v>86.290997000000004</v>
      </c>
      <c r="I241" s="14">
        <v>90.62841899999998</v>
      </c>
      <c r="J241" s="14">
        <v>103.51845499999999</v>
      </c>
      <c r="K241" s="14">
        <v>105.81442844744456</v>
      </c>
      <c r="L241" s="14">
        <v>42.325771378977826</v>
      </c>
      <c r="M241" s="14">
        <v>0.65844605954431468</v>
      </c>
      <c r="N241" s="14">
        <v>9.1213655048343778E-2</v>
      </c>
      <c r="O241" s="14">
        <v>43.075431093570486</v>
      </c>
      <c r="P241" s="14">
        <v>-29.888427467915882</v>
      </c>
      <c r="Q241" s="14">
        <v>13.187003625654604</v>
      </c>
      <c r="R241" s="14">
        <v>-3.5159880386924809</v>
      </c>
      <c r="S241" s="14">
        <v>0</v>
      </c>
      <c r="T241" s="14">
        <v>6.1550275482696426</v>
      </c>
      <c r="U241" s="36">
        <v>36.043455016185526</v>
      </c>
      <c r="V241" s="14">
        <v>5.6934004821494195</v>
      </c>
    </row>
    <row r="242" spans="1:22">
      <c r="A242" s="1" t="s">
        <v>496</v>
      </c>
      <c r="B242" s="1" t="s">
        <v>9</v>
      </c>
      <c r="C242" s="48" t="s">
        <v>1080</v>
      </c>
      <c r="D242" s="1" t="s">
        <v>497</v>
      </c>
      <c r="E242" s="14" t="s">
        <v>908</v>
      </c>
      <c r="F242" s="14" t="s">
        <v>908</v>
      </c>
      <c r="G242" s="14" t="s">
        <v>908</v>
      </c>
      <c r="H242" s="14" t="s">
        <v>908</v>
      </c>
      <c r="I242" s="14" t="s">
        <v>908</v>
      </c>
      <c r="J242" s="14" t="s">
        <v>908</v>
      </c>
      <c r="K242" s="14" t="s">
        <v>908</v>
      </c>
      <c r="L242" s="14">
        <v>33.753628042430073</v>
      </c>
      <c r="M242" s="14">
        <v>1.1794682436214436</v>
      </c>
      <c r="N242" s="14">
        <v>0.18250433786950077</v>
      </c>
      <c r="O242" s="14">
        <v>35.115600623921019</v>
      </c>
      <c r="P242" s="14">
        <v>39.867615398166649</v>
      </c>
      <c r="Q242" s="14">
        <v>74.983216022087674</v>
      </c>
      <c r="R242" s="14">
        <v>0</v>
      </c>
      <c r="S242" s="14">
        <v>0</v>
      </c>
      <c r="T242" s="14">
        <v>70.751231950203476</v>
      </c>
      <c r="U242" s="36">
        <v>30.883616552036827</v>
      </c>
      <c r="V242" s="14">
        <v>65.444889553938225</v>
      </c>
    </row>
    <row r="243" spans="1:22">
      <c r="A243" s="1" t="s">
        <v>498</v>
      </c>
      <c r="B243" s="1" t="s">
        <v>0</v>
      </c>
      <c r="C243" s="48" t="s">
        <v>1078</v>
      </c>
      <c r="D243" s="1" t="s">
        <v>499</v>
      </c>
      <c r="E243" s="14">
        <v>17.011029999999998</v>
      </c>
      <c r="F243" s="14">
        <v>18.264757499999998</v>
      </c>
      <c r="G243" s="14">
        <v>16.936872999999999</v>
      </c>
      <c r="H243" s="14">
        <v>20.695442</v>
      </c>
      <c r="I243" s="14">
        <v>16.640773500000002</v>
      </c>
      <c r="J243" s="14">
        <v>17.660174999999999</v>
      </c>
      <c r="K243" s="14">
        <v>18.051866441658632</v>
      </c>
      <c r="L243" s="14">
        <v>7.2207465766634531</v>
      </c>
      <c r="M243" s="14">
        <v>0.92988726763517693</v>
      </c>
      <c r="N243" s="14">
        <v>3.2672495664487197E-2</v>
      </c>
      <c r="O243" s="14">
        <v>8.1833063399631172</v>
      </c>
      <c r="P243" s="14">
        <v>-3.3318884307977559</v>
      </c>
      <c r="Q243" s="14">
        <v>4.8514179091653613</v>
      </c>
      <c r="R243" s="14">
        <v>-0.38528000812764746</v>
      </c>
      <c r="S243" s="14">
        <v>0</v>
      </c>
      <c r="T243" s="14">
        <v>4.0032281649784967</v>
      </c>
      <c r="U243" s="36">
        <v>7.3351165957762525</v>
      </c>
      <c r="V243" s="14">
        <v>3.7029860526051097</v>
      </c>
    </row>
    <row r="244" spans="1:22">
      <c r="A244" s="1" t="s">
        <v>500</v>
      </c>
      <c r="B244" s="1" t="s">
        <v>6</v>
      </c>
      <c r="C244" s="48" t="s">
        <v>1082</v>
      </c>
      <c r="D244" s="1" t="s">
        <v>501</v>
      </c>
      <c r="E244" s="14">
        <v>83.500497959183676</v>
      </c>
      <c r="F244" s="14">
        <v>92.035828571428567</v>
      </c>
      <c r="G244" s="14">
        <v>96.162807999999998</v>
      </c>
      <c r="H244" s="14">
        <v>97.386433999999994</v>
      </c>
      <c r="I244" s="14">
        <v>89.212750142857146</v>
      </c>
      <c r="J244" s="14">
        <v>92.099871428571433</v>
      </c>
      <c r="K244" s="14">
        <v>94.142587959774076</v>
      </c>
      <c r="L244" s="14">
        <v>46.129868100289293</v>
      </c>
      <c r="M244" s="14">
        <v>2.0497095341999776</v>
      </c>
      <c r="N244" s="14">
        <v>0.10374136458175869</v>
      </c>
      <c r="O244" s="14">
        <v>48.283318999071028</v>
      </c>
      <c r="P244" s="14">
        <v>-2.4224113055233238</v>
      </c>
      <c r="Q244" s="14">
        <v>45.860907693547702</v>
      </c>
      <c r="R244" s="14">
        <v>-0.25221561756664107</v>
      </c>
      <c r="S244" s="14">
        <v>0</v>
      </c>
      <c r="T244" s="14">
        <v>41.307820609642071</v>
      </c>
      <c r="U244" s="36">
        <v>43.730231915165398</v>
      </c>
      <c r="V244" s="14">
        <v>38.209734063918916</v>
      </c>
    </row>
    <row r="245" spans="1:22">
      <c r="A245" s="1" t="s">
        <v>502</v>
      </c>
      <c r="B245" s="1" t="s">
        <v>6</v>
      </c>
      <c r="C245" s="48" t="s">
        <v>1079</v>
      </c>
      <c r="D245" s="1" t="s">
        <v>503</v>
      </c>
      <c r="E245" s="14">
        <v>85.410581632653063</v>
      </c>
      <c r="F245" s="14">
        <v>89.652951020408167</v>
      </c>
      <c r="G245" s="14">
        <v>86.708494999999999</v>
      </c>
      <c r="H245" s="14">
        <v>89.693952999999993</v>
      </c>
      <c r="I245" s="14">
        <v>90.145257306122488</v>
      </c>
      <c r="J245" s="14">
        <v>88.626931313131308</v>
      </c>
      <c r="K245" s="14">
        <v>90.592620242929598</v>
      </c>
      <c r="L245" s="14">
        <v>44.3903839190355</v>
      </c>
      <c r="M245" s="14">
        <v>2.6658044347776007</v>
      </c>
      <c r="N245" s="14">
        <v>0.16165430769880959</v>
      </c>
      <c r="O245" s="14">
        <v>47.217842661511909</v>
      </c>
      <c r="P245" s="14">
        <v>14.587103564347904</v>
      </c>
      <c r="Q245" s="14">
        <v>61.804946225859815</v>
      </c>
      <c r="R245" s="14">
        <v>0</v>
      </c>
      <c r="S245" s="14">
        <v>0</v>
      </c>
      <c r="T245" s="14">
        <v>57.358218136722698</v>
      </c>
      <c r="U245" s="36">
        <v>42.771114572374792</v>
      </c>
      <c r="V245" s="14">
        <v>53.056351776468496</v>
      </c>
    </row>
    <row r="246" spans="1:22">
      <c r="A246" s="1" t="s">
        <v>504</v>
      </c>
      <c r="B246" s="1" t="s">
        <v>6</v>
      </c>
      <c r="C246" s="48" t="s">
        <v>1079</v>
      </c>
      <c r="D246" s="1" t="s">
        <v>505</v>
      </c>
      <c r="E246" s="14">
        <v>56.764757142857142</v>
      </c>
      <c r="F246" s="14">
        <v>59.75630204081633</v>
      </c>
      <c r="G246" s="14">
        <v>59.775651000000003</v>
      </c>
      <c r="H246" s="14">
        <v>62.324463999999999</v>
      </c>
      <c r="I246" s="14">
        <v>57.023549999999993</v>
      </c>
      <c r="J246" s="14">
        <v>55.78039387755102</v>
      </c>
      <c r="K246" s="14">
        <v>57.017567512250814</v>
      </c>
      <c r="L246" s="14">
        <v>27.938608081002897</v>
      </c>
      <c r="M246" s="14">
        <v>1.8898218619824148</v>
      </c>
      <c r="N246" s="14">
        <v>0.10743511484444222</v>
      </c>
      <c r="O246" s="14">
        <v>29.935865057829755</v>
      </c>
      <c r="P246" s="14">
        <v>-13.591364473759745</v>
      </c>
      <c r="Q246" s="14">
        <v>16.344500584070012</v>
      </c>
      <c r="R246" s="14">
        <v>0</v>
      </c>
      <c r="S246" s="14">
        <v>0</v>
      </c>
      <c r="T246" s="14">
        <v>17.060291277394551</v>
      </c>
      <c r="U246" s="36">
        <v>30.651655751154294</v>
      </c>
      <c r="V246" s="14">
        <v>15.780769431589961</v>
      </c>
    </row>
    <row r="247" spans="1:22">
      <c r="A247" s="1" t="s">
        <v>506</v>
      </c>
      <c r="B247" s="1" t="s">
        <v>6</v>
      </c>
      <c r="C247" s="48" t="s">
        <v>1080</v>
      </c>
      <c r="D247" s="1" t="s">
        <v>507</v>
      </c>
      <c r="E247" s="14">
        <v>63.509410204081632</v>
      </c>
      <c r="F247" s="14">
        <v>76.639420408163275</v>
      </c>
      <c r="G247" s="14">
        <v>83.415014999999997</v>
      </c>
      <c r="H247" s="14">
        <v>84.065031000000005</v>
      </c>
      <c r="I247" s="14">
        <v>82.44757222448979</v>
      </c>
      <c r="J247" s="14">
        <v>86.796151515151521</v>
      </c>
      <c r="K247" s="14">
        <v>88.721234914236021</v>
      </c>
      <c r="L247" s="14">
        <v>43.473405107975651</v>
      </c>
      <c r="M247" s="14">
        <v>2.1057206886280762</v>
      </c>
      <c r="N247" s="14">
        <v>0.1622814739654124</v>
      </c>
      <c r="O247" s="14">
        <v>45.741407270569141</v>
      </c>
      <c r="P247" s="14">
        <v>6.8360410279150754</v>
      </c>
      <c r="Q247" s="14">
        <v>52.577448298484214</v>
      </c>
      <c r="R247" s="14">
        <v>0</v>
      </c>
      <c r="S247" s="14">
        <v>0</v>
      </c>
      <c r="T247" s="14">
        <v>47.708664253857258</v>
      </c>
      <c r="U247" s="36">
        <v>40.872623225942185</v>
      </c>
      <c r="V247" s="14">
        <v>44.130514434817968</v>
      </c>
    </row>
    <row r="248" spans="1:22">
      <c r="A248" s="1" t="s">
        <v>508</v>
      </c>
      <c r="B248" s="1" t="s">
        <v>0</v>
      </c>
      <c r="C248" s="48" t="s">
        <v>1078</v>
      </c>
      <c r="D248" s="1" t="s">
        <v>509</v>
      </c>
      <c r="E248" s="14">
        <v>59.2938075</v>
      </c>
      <c r="F248" s="14">
        <v>62.121124999999999</v>
      </c>
      <c r="G248" s="14">
        <v>65.500726999999998</v>
      </c>
      <c r="H248" s="14">
        <v>69.782995999999997</v>
      </c>
      <c r="I248" s="14">
        <v>52.116990000000008</v>
      </c>
      <c r="J248" s="14">
        <v>53.160539999999997</v>
      </c>
      <c r="K248" s="14">
        <v>54.339606943105117</v>
      </c>
      <c r="L248" s="14">
        <v>21.735842777242048</v>
      </c>
      <c r="M248" s="14">
        <v>1.4038533934838668</v>
      </c>
      <c r="N248" s="14">
        <v>3.354366312035157E-2</v>
      </c>
      <c r="O248" s="14">
        <v>23.173239833846267</v>
      </c>
      <c r="P248" s="14">
        <v>-17.839656135182338</v>
      </c>
      <c r="Q248" s="14">
        <v>5.3335836986639293</v>
      </c>
      <c r="R248" s="14">
        <v>0</v>
      </c>
      <c r="S248" s="14">
        <v>0</v>
      </c>
      <c r="T248" s="14">
        <v>5.4665102546972175</v>
      </c>
      <c r="U248" s="36">
        <v>23.306166389879557</v>
      </c>
      <c r="V248" s="14">
        <v>5.0565219855949266</v>
      </c>
    </row>
    <row r="249" spans="1:22">
      <c r="A249" s="1" t="s">
        <v>510</v>
      </c>
      <c r="B249" s="1" t="s">
        <v>0</v>
      </c>
      <c r="C249" s="48" t="s">
        <v>1079</v>
      </c>
      <c r="D249" s="1" t="s">
        <v>511</v>
      </c>
      <c r="E249" s="14">
        <v>17.277304999999998</v>
      </c>
      <c r="F249" s="14">
        <v>12.470650000000001</v>
      </c>
      <c r="G249" s="14">
        <v>13.068447000000001</v>
      </c>
      <c r="H249" s="14">
        <v>9.9837310000000006</v>
      </c>
      <c r="I249" s="14">
        <v>16.326049999999999</v>
      </c>
      <c r="J249" s="14">
        <v>16.029409999999999</v>
      </c>
      <c r="K249" s="14">
        <v>16.384932111861136</v>
      </c>
      <c r="L249" s="14">
        <v>6.5539728447444556</v>
      </c>
      <c r="M249" s="14">
        <v>0.71958895686484003</v>
      </c>
      <c r="N249" s="14">
        <v>7.6457975477593879E-2</v>
      </c>
      <c r="O249" s="14">
        <v>7.3500197770868896</v>
      </c>
      <c r="P249" s="14">
        <v>-6.420741977700434</v>
      </c>
      <c r="Q249" s="14">
        <v>0.92927779938645561</v>
      </c>
      <c r="R249" s="14">
        <v>0</v>
      </c>
      <c r="S249" s="14">
        <v>0.12187267378539035</v>
      </c>
      <c r="T249" s="14">
        <v>1.1363788899155092</v>
      </c>
      <c r="U249" s="36">
        <v>7.5571208676159429</v>
      </c>
      <c r="V249" s="14">
        <v>1.051150473171846</v>
      </c>
    </row>
    <row r="250" spans="1:22">
      <c r="A250" s="1" t="s">
        <v>512</v>
      </c>
      <c r="B250" s="1" t="s">
        <v>1</v>
      </c>
      <c r="C250" s="48" t="s">
        <v>1079</v>
      </c>
      <c r="D250" s="1" t="s">
        <v>513</v>
      </c>
      <c r="E250" s="14" t="s">
        <v>908</v>
      </c>
      <c r="F250" s="14" t="s">
        <v>908</v>
      </c>
      <c r="G250" s="14" t="s">
        <v>908</v>
      </c>
      <c r="H250" s="14" t="s">
        <v>908</v>
      </c>
      <c r="I250" s="14" t="s">
        <v>908</v>
      </c>
      <c r="J250" s="14" t="s">
        <v>908</v>
      </c>
      <c r="K250" s="14" t="s">
        <v>908</v>
      </c>
      <c r="L250" s="14">
        <v>5.3997350626808123</v>
      </c>
      <c r="M250" s="14">
        <v>0.5239900433453073</v>
      </c>
      <c r="N250" s="14">
        <v>3.8957980662533268E-2</v>
      </c>
      <c r="O250" s="14">
        <v>5.9626830866886529</v>
      </c>
      <c r="P250" s="14">
        <v>10.37788413209458</v>
      </c>
      <c r="Q250" s="14">
        <v>16.340567218783235</v>
      </c>
      <c r="R250" s="14">
        <v>0</v>
      </c>
      <c r="S250" s="14">
        <v>0</v>
      </c>
      <c r="T250" s="14">
        <v>15.663238890813709</v>
      </c>
      <c r="U250" s="36">
        <v>5.2853547587191283</v>
      </c>
      <c r="V250" s="14">
        <v>14.488495974002682</v>
      </c>
    </row>
    <row r="251" spans="1:22">
      <c r="A251" s="1" t="s">
        <v>514</v>
      </c>
      <c r="B251" s="1" t="s">
        <v>1</v>
      </c>
      <c r="C251" s="341" t="s">
        <v>1079</v>
      </c>
      <c r="D251" s="1" t="s">
        <v>515</v>
      </c>
      <c r="E251" s="14" t="s">
        <v>908</v>
      </c>
      <c r="F251" s="14" t="s">
        <v>908</v>
      </c>
      <c r="G251" s="14" t="s">
        <v>908</v>
      </c>
      <c r="H251" s="14" t="s">
        <v>908</v>
      </c>
      <c r="I251" s="14" t="s">
        <v>908</v>
      </c>
      <c r="J251" s="14" t="s">
        <v>908</v>
      </c>
      <c r="K251" s="14" t="s">
        <v>908</v>
      </c>
      <c r="L251" s="14">
        <v>4.9528443830266982</v>
      </c>
      <c r="M251" s="14">
        <v>0.37464676578231165</v>
      </c>
      <c r="N251" s="14">
        <v>2.8109834679951769E-2</v>
      </c>
      <c r="O251" s="14">
        <v>5.3556009834889613</v>
      </c>
      <c r="P251" s="14">
        <v>5.2861223993909148</v>
      </c>
      <c r="Q251" s="14">
        <v>10.641723382879876</v>
      </c>
      <c r="R251" s="14">
        <v>0</v>
      </c>
      <c r="S251" s="14">
        <v>0</v>
      </c>
      <c r="T251" s="14">
        <v>10.27885398664827</v>
      </c>
      <c r="U251" s="36">
        <v>4.9927315872573557</v>
      </c>
      <c r="V251" s="14">
        <v>9.5079399376496507</v>
      </c>
    </row>
    <row r="252" spans="1:22">
      <c r="A252" s="1" t="s">
        <v>516</v>
      </c>
      <c r="B252" s="1" t="s">
        <v>6</v>
      </c>
      <c r="C252" s="48" t="s">
        <v>1080</v>
      </c>
      <c r="D252" s="1" t="s">
        <v>517</v>
      </c>
      <c r="E252" s="14">
        <v>89.273681632653066</v>
      </c>
      <c r="F252" s="14">
        <v>104.9160387755102</v>
      </c>
      <c r="G252" s="14">
        <v>105.03432971000001</v>
      </c>
      <c r="H252" s="14">
        <v>118.5</v>
      </c>
      <c r="I252" s="14">
        <v>123.96000000000001</v>
      </c>
      <c r="J252" s="14">
        <v>130</v>
      </c>
      <c r="K252" s="14">
        <v>132.88331726133234</v>
      </c>
      <c r="L252" s="14">
        <v>65.112825458052839</v>
      </c>
      <c r="M252" s="14">
        <v>1.1943554145210942</v>
      </c>
      <c r="N252" s="14">
        <v>0.28696073095265728</v>
      </c>
      <c r="O252" s="14">
        <v>66.594141603526595</v>
      </c>
      <c r="P252" s="14">
        <v>-28.897303066966362</v>
      </c>
      <c r="Q252" s="14">
        <v>37.696838536560236</v>
      </c>
      <c r="R252" s="14">
        <v>-3.6762030235033349</v>
      </c>
      <c r="S252" s="14">
        <v>0</v>
      </c>
      <c r="T252" s="14">
        <v>30.181111328685144</v>
      </c>
      <c r="U252" s="36">
        <v>59.078414395651507</v>
      </c>
      <c r="V252" s="14">
        <v>27.91752797903376</v>
      </c>
    </row>
    <row r="253" spans="1:22">
      <c r="A253" s="1" t="s">
        <v>518</v>
      </c>
      <c r="B253" s="1" t="s">
        <v>3</v>
      </c>
      <c r="C253" s="48" t="s">
        <v>913</v>
      </c>
      <c r="D253" s="1" t="s">
        <v>519</v>
      </c>
      <c r="E253" s="14">
        <v>50.896340000000002</v>
      </c>
      <c r="F253" s="14">
        <v>50.38552</v>
      </c>
      <c r="G253" s="14">
        <v>51.534239999999997</v>
      </c>
      <c r="H253" s="14">
        <v>54.239719999999991</v>
      </c>
      <c r="I253" s="14">
        <v>59.663590333333346</v>
      </c>
      <c r="J253" s="14">
        <v>59.648345312499991</v>
      </c>
      <c r="K253" s="14">
        <v>60.971307648263796</v>
      </c>
      <c r="L253" s="14">
        <v>18.291392294479138</v>
      </c>
      <c r="M253" s="14">
        <v>1.4751464382019945</v>
      </c>
      <c r="N253" s="14">
        <v>0.21109348818143023</v>
      </c>
      <c r="O253" s="14">
        <v>19.977632220862564</v>
      </c>
      <c r="P253" s="14">
        <v>33.476871725019045</v>
      </c>
      <c r="Q253" s="14">
        <v>53.454503945881612</v>
      </c>
      <c r="R253" s="14">
        <v>0</v>
      </c>
      <c r="S253" s="14">
        <v>0</v>
      </c>
      <c r="T253" s="14">
        <v>52.545349580888406</v>
      </c>
      <c r="U253" s="36">
        <v>19.068477855869361</v>
      </c>
      <c r="V253" s="14">
        <v>48.604448362321776</v>
      </c>
    </row>
    <row r="254" spans="1:22">
      <c r="A254" s="1" t="s">
        <v>520</v>
      </c>
      <c r="B254" s="1" t="s">
        <v>6</v>
      </c>
      <c r="C254" s="48" t="s">
        <v>1085</v>
      </c>
      <c r="D254" s="1" t="s">
        <v>521</v>
      </c>
      <c r="E254" s="14">
        <v>46.853828571428572</v>
      </c>
      <c r="F254" s="14">
        <v>40.741557142857147</v>
      </c>
      <c r="G254" s="14">
        <v>37.273335000000003</v>
      </c>
      <c r="H254" s="14">
        <v>36.185583999999999</v>
      </c>
      <c r="I254" s="14">
        <v>36.524553959183677</v>
      </c>
      <c r="J254" s="14">
        <v>37.768683673469383</v>
      </c>
      <c r="K254" s="14">
        <v>38.606369039419057</v>
      </c>
      <c r="L254" s="14">
        <v>18.917120829315337</v>
      </c>
      <c r="M254" s="14">
        <v>1.180540470219005</v>
      </c>
      <c r="N254" s="14">
        <v>0.13575623459493646</v>
      </c>
      <c r="O254" s="14">
        <v>20.233417534129277</v>
      </c>
      <c r="P254" s="14">
        <v>14.485763567890299</v>
      </c>
      <c r="Q254" s="14">
        <v>34.719181102019576</v>
      </c>
      <c r="R254" s="14">
        <v>0</v>
      </c>
      <c r="S254" s="14">
        <v>0</v>
      </c>
      <c r="T254" s="14">
        <v>35.452105067467741</v>
      </c>
      <c r="U254" s="36">
        <v>20.966341499577442</v>
      </c>
      <c r="V254" s="14">
        <v>32.793197187407664</v>
      </c>
    </row>
    <row r="255" spans="1:22">
      <c r="A255" s="1" t="s">
        <v>522</v>
      </c>
      <c r="B255" s="1" t="s">
        <v>0</v>
      </c>
      <c r="C255" s="48" t="s">
        <v>1084</v>
      </c>
      <c r="D255" s="1" t="s">
        <v>523</v>
      </c>
      <c r="E255" s="14">
        <v>32.489240000000002</v>
      </c>
      <c r="F255" s="14">
        <v>33.269057499999995</v>
      </c>
      <c r="G255" s="14">
        <v>36.945616000000001</v>
      </c>
      <c r="H255" s="14">
        <v>36.632693000000003</v>
      </c>
      <c r="I255" s="14">
        <v>36.267336499999999</v>
      </c>
      <c r="J255" s="14">
        <v>33.580892499999997</v>
      </c>
      <c r="K255" s="14">
        <v>34.325695323047249</v>
      </c>
      <c r="L255" s="14">
        <v>13.730278129218901</v>
      </c>
      <c r="M255" s="14">
        <v>0.6939384586982269</v>
      </c>
      <c r="N255" s="14">
        <v>3.0059470036353446E-2</v>
      </c>
      <c r="O255" s="14">
        <v>14.45427605795348</v>
      </c>
      <c r="P255" s="14">
        <v>-11.010806608901465</v>
      </c>
      <c r="Q255" s="14">
        <v>3.4434694490520155</v>
      </c>
      <c r="R255" s="14">
        <v>-0.63701263392867302</v>
      </c>
      <c r="S255" s="14">
        <v>0</v>
      </c>
      <c r="T255" s="14">
        <v>2.1694441811946694</v>
      </c>
      <c r="U255" s="36">
        <v>13.180250790096135</v>
      </c>
      <c r="V255" s="14">
        <v>2.0067358676050695</v>
      </c>
    </row>
    <row r="256" spans="1:22">
      <c r="A256" s="1" t="s">
        <v>524</v>
      </c>
      <c r="B256" s="1" t="s">
        <v>0</v>
      </c>
      <c r="C256" s="48" t="s">
        <v>1080</v>
      </c>
      <c r="D256" s="1" t="s">
        <v>525</v>
      </c>
      <c r="E256" s="14">
        <v>47.389687499999994</v>
      </c>
      <c r="F256" s="14">
        <v>47.285839999999993</v>
      </c>
      <c r="G256" s="14">
        <v>48.029814999999999</v>
      </c>
      <c r="H256" s="14">
        <v>49.719721999999997</v>
      </c>
      <c r="I256" s="14">
        <v>53.56576900000001</v>
      </c>
      <c r="J256" s="14">
        <v>54.808309999999992</v>
      </c>
      <c r="K256" s="14">
        <v>56.023923432978208</v>
      </c>
      <c r="L256" s="14">
        <v>22.409569373191285</v>
      </c>
      <c r="M256" s="14">
        <v>0.9153983852056149</v>
      </c>
      <c r="N256" s="14">
        <v>2.967575306333628E-2</v>
      </c>
      <c r="O256" s="14">
        <v>23.354643511460239</v>
      </c>
      <c r="P256" s="14">
        <v>-19.16810098986981</v>
      </c>
      <c r="Q256" s="14">
        <v>4.1865425215904288</v>
      </c>
      <c r="R256" s="14">
        <v>-0.92046007307779454</v>
      </c>
      <c r="S256" s="14">
        <v>0</v>
      </c>
      <c r="T256" s="14">
        <v>2.3456223754348398</v>
      </c>
      <c r="U256" s="36">
        <v>21.513723365304649</v>
      </c>
      <c r="V256" s="14">
        <v>2.1697006972772268</v>
      </c>
    </row>
    <row r="257" spans="1:22">
      <c r="A257" s="1" t="s">
        <v>526</v>
      </c>
      <c r="B257" s="1" t="s">
        <v>0</v>
      </c>
      <c r="C257" s="48" t="s">
        <v>1078</v>
      </c>
      <c r="D257" s="1" t="s">
        <v>527</v>
      </c>
      <c r="E257" s="14">
        <v>13.409872499999999</v>
      </c>
      <c r="F257" s="14">
        <v>14.018889999999999</v>
      </c>
      <c r="G257" s="14">
        <v>13.696573000000001</v>
      </c>
      <c r="H257" s="14">
        <v>14.805649000000001</v>
      </c>
      <c r="I257" s="14">
        <v>14.2385435</v>
      </c>
      <c r="J257" s="14">
        <v>14.622354999999999</v>
      </c>
      <c r="K257" s="14">
        <v>14.946669527483122</v>
      </c>
      <c r="L257" s="14">
        <v>5.9786678109932492</v>
      </c>
      <c r="M257" s="14">
        <v>0.82265161724935032</v>
      </c>
      <c r="N257" s="14">
        <v>6.674824373928398E-2</v>
      </c>
      <c r="O257" s="14">
        <v>6.8680676719818843</v>
      </c>
      <c r="P257" s="14">
        <v>-4.2392452389957045</v>
      </c>
      <c r="Q257" s="14">
        <v>2.6288224329861798</v>
      </c>
      <c r="R257" s="14">
        <v>-0.64855174583968944</v>
      </c>
      <c r="S257" s="14">
        <v>0</v>
      </c>
      <c r="T257" s="14">
        <v>1.3317189413068009</v>
      </c>
      <c r="U257" s="36">
        <v>5.5709641803025054</v>
      </c>
      <c r="V257" s="14">
        <v>1.231840020708791</v>
      </c>
    </row>
    <row r="258" spans="1:22">
      <c r="A258" s="1" t="s">
        <v>528</v>
      </c>
      <c r="B258" s="1" t="s">
        <v>3</v>
      </c>
      <c r="C258" s="48" t="s">
        <v>913</v>
      </c>
      <c r="D258" s="1" t="s">
        <v>529</v>
      </c>
      <c r="E258" s="14">
        <v>76.608806666666666</v>
      </c>
      <c r="F258" s="14">
        <v>77.523683333333338</v>
      </c>
      <c r="G258" s="14">
        <v>77.850656999999998</v>
      </c>
      <c r="H258" s="14">
        <v>82.994147999999996</v>
      </c>
      <c r="I258" s="14">
        <v>83.939915999999997</v>
      </c>
      <c r="J258" s="14">
        <v>89.680831249999997</v>
      </c>
      <c r="K258" s="14">
        <v>91.669895009641181</v>
      </c>
      <c r="L258" s="14">
        <v>27.500968502892352</v>
      </c>
      <c r="M258" s="14">
        <v>1.08136687962886</v>
      </c>
      <c r="N258" s="14">
        <v>0.11991731944037727</v>
      </c>
      <c r="O258" s="14">
        <v>28.702252701961587</v>
      </c>
      <c r="P258" s="14">
        <v>-4.8738923486850343</v>
      </c>
      <c r="Q258" s="14">
        <v>23.828360353276551</v>
      </c>
      <c r="R258" s="14">
        <v>-0.29392053216082215</v>
      </c>
      <c r="S258" s="14">
        <v>0</v>
      </c>
      <c r="T258" s="14">
        <v>22.195913143049918</v>
      </c>
      <c r="U258" s="36">
        <v>27.069805491734954</v>
      </c>
      <c r="V258" s="14">
        <v>20.531219657321174</v>
      </c>
    </row>
    <row r="259" spans="1:22">
      <c r="A259" s="1" t="s">
        <v>530</v>
      </c>
      <c r="B259" s="1" t="s">
        <v>0</v>
      </c>
      <c r="C259" s="48" t="s">
        <v>1083</v>
      </c>
      <c r="D259" s="1" t="s">
        <v>531</v>
      </c>
      <c r="E259" s="14">
        <v>11.306537499999999</v>
      </c>
      <c r="F259" s="14">
        <v>9.0416499999999989</v>
      </c>
      <c r="G259" s="14">
        <v>11.90179</v>
      </c>
      <c r="H259" s="14">
        <v>12.535386000000001</v>
      </c>
      <c r="I259" s="14">
        <v>11.074980999999999</v>
      </c>
      <c r="J259" s="14">
        <v>13.687117499999998</v>
      </c>
      <c r="K259" s="14">
        <v>13.99068905496625</v>
      </c>
      <c r="L259" s="14">
        <v>5.5962756219865</v>
      </c>
      <c r="M259" s="14">
        <v>0.69941051167887947</v>
      </c>
      <c r="N259" s="14">
        <v>0.13394114382903846</v>
      </c>
      <c r="O259" s="14">
        <v>6.4296272774944176</v>
      </c>
      <c r="P259" s="14">
        <v>-3.7966467230087884</v>
      </c>
      <c r="Q259" s="14">
        <v>2.6329805544856293</v>
      </c>
      <c r="R259" s="14">
        <v>-0.57695535880641713</v>
      </c>
      <c r="S259" s="14">
        <v>0</v>
      </c>
      <c r="T259" s="14">
        <v>1.479069836872795</v>
      </c>
      <c r="U259" s="36">
        <v>5.2757165598815838</v>
      </c>
      <c r="V259" s="14">
        <v>1.3681395991073355</v>
      </c>
    </row>
    <row r="260" spans="1:22">
      <c r="A260" s="1" t="s">
        <v>532</v>
      </c>
      <c r="B260" s="1" t="s">
        <v>5</v>
      </c>
      <c r="C260" s="48" t="s">
        <v>1078</v>
      </c>
      <c r="D260" s="1" t="s">
        <v>533</v>
      </c>
      <c r="E260" s="14">
        <v>57.497965306122445</v>
      </c>
      <c r="F260" s="14">
        <v>55.872244897959185</v>
      </c>
      <c r="G260" s="14">
        <v>63.308377</v>
      </c>
      <c r="H260" s="14">
        <v>62.363354000000001</v>
      </c>
      <c r="I260" s="14">
        <v>56.479980505050506</v>
      </c>
      <c r="J260" s="14">
        <v>58.084941414141412</v>
      </c>
      <c r="K260" s="14">
        <v>59.373228446468957</v>
      </c>
      <c r="L260" s="14">
        <v>29.092881938769789</v>
      </c>
      <c r="M260" s="14">
        <v>2.7394468212042118</v>
      </c>
      <c r="N260" s="14">
        <v>0.11273953676010774</v>
      </c>
      <c r="O260" s="14">
        <v>31.945068296734107</v>
      </c>
      <c r="P260" s="14">
        <v>31.637936841508449</v>
      </c>
      <c r="Q260" s="14">
        <v>63.583005138242555</v>
      </c>
      <c r="R260" s="14">
        <v>0</v>
      </c>
      <c r="S260" s="14">
        <v>0</v>
      </c>
      <c r="T260" s="14">
        <v>60.330388510307792</v>
      </c>
      <c r="U260" s="36">
        <v>28.692451668799343</v>
      </c>
      <c r="V260" s="14">
        <v>55.805609372034709</v>
      </c>
    </row>
    <row r="261" spans="1:22">
      <c r="A261" s="1" t="s">
        <v>534</v>
      </c>
      <c r="B261" s="1" t="s">
        <v>0</v>
      </c>
      <c r="C261" s="48" t="s">
        <v>1082</v>
      </c>
      <c r="D261" s="1" t="s">
        <v>535</v>
      </c>
      <c r="E261" s="14">
        <v>15.204292499999999</v>
      </c>
      <c r="F261" s="14">
        <v>15.428189999999999</v>
      </c>
      <c r="G261" s="14">
        <v>14.953404000000001</v>
      </c>
      <c r="H261" s="14">
        <v>15.306375000000001</v>
      </c>
      <c r="I261" s="14">
        <v>14.436055999999999</v>
      </c>
      <c r="J261" s="14">
        <v>16.947384999999997</v>
      </c>
      <c r="K261" s="14">
        <v>17.323267213114754</v>
      </c>
      <c r="L261" s="14">
        <v>6.9293068852459019</v>
      </c>
      <c r="M261" s="14">
        <v>0.92766686921972563</v>
      </c>
      <c r="N261" s="14">
        <v>3.4011708849945185E-2</v>
      </c>
      <c r="O261" s="14">
        <v>7.8909854633155732</v>
      </c>
      <c r="P261" s="14">
        <v>-5.0723652404681401</v>
      </c>
      <c r="Q261" s="14">
        <v>2.8186202228474331</v>
      </c>
      <c r="R261" s="14">
        <v>-0.55495468056330632</v>
      </c>
      <c r="S261" s="14">
        <v>0</v>
      </c>
      <c r="T261" s="14">
        <v>1.7087108617208204</v>
      </c>
      <c r="U261" s="36">
        <v>6.7810761021889601</v>
      </c>
      <c r="V261" s="14">
        <v>1.580557547091759</v>
      </c>
    </row>
    <row r="262" spans="1:22">
      <c r="A262" s="1" t="s">
        <v>536</v>
      </c>
      <c r="B262" s="1" t="s">
        <v>0</v>
      </c>
      <c r="C262" s="48" t="s">
        <v>1078</v>
      </c>
      <c r="D262" s="1" t="s">
        <v>537</v>
      </c>
      <c r="E262" s="14">
        <v>12.124425</v>
      </c>
      <c r="F262" s="14">
        <v>12.98982</v>
      </c>
      <c r="G262" s="14">
        <v>11.534425000000001</v>
      </c>
      <c r="H262" s="14">
        <v>14.031570000000002</v>
      </c>
      <c r="I262" s="14">
        <v>10.047355999999995</v>
      </c>
      <c r="J262" s="14">
        <v>11.77885</v>
      </c>
      <c r="K262" s="14">
        <v>12.040097396335582</v>
      </c>
      <c r="L262" s="14">
        <v>4.8160389585342331</v>
      </c>
      <c r="M262" s="14">
        <v>0.7702234339617452</v>
      </c>
      <c r="N262" s="14">
        <v>1.8720838231857117E-2</v>
      </c>
      <c r="O262" s="14">
        <v>5.6049832307278358</v>
      </c>
      <c r="P262" s="14">
        <v>-2.6680914238182742</v>
      </c>
      <c r="Q262" s="14">
        <v>2.9368918069095615</v>
      </c>
      <c r="R262" s="14">
        <v>-0.39691131503235466</v>
      </c>
      <c r="S262" s="14">
        <v>0</v>
      </c>
      <c r="T262" s="14">
        <v>2.1430691768448522</v>
      </c>
      <c r="U262" s="36">
        <v>4.8111606006631265</v>
      </c>
      <c r="V262" s="14">
        <v>1.9823389885814884</v>
      </c>
    </row>
    <row r="263" spans="1:22">
      <c r="A263" s="1" t="s">
        <v>538</v>
      </c>
      <c r="B263" s="1" t="s">
        <v>0</v>
      </c>
      <c r="C263" s="48" t="s">
        <v>1080</v>
      </c>
      <c r="D263" s="1" t="s">
        <v>539</v>
      </c>
      <c r="E263" s="14">
        <v>15.206497499999999</v>
      </c>
      <c r="F263" s="14">
        <v>16.083590000000001</v>
      </c>
      <c r="G263" s="14">
        <v>16.110060000000001</v>
      </c>
      <c r="H263" s="14">
        <v>17.399591999999998</v>
      </c>
      <c r="I263" s="14">
        <v>17.308079000000003</v>
      </c>
      <c r="J263" s="14">
        <v>17.85125</v>
      </c>
      <c r="K263" s="14">
        <v>18.247179363548696</v>
      </c>
      <c r="L263" s="14">
        <v>7.2988717454194783</v>
      </c>
      <c r="M263" s="14">
        <v>1.2130959877604004</v>
      </c>
      <c r="N263" s="14">
        <v>9.2000181472876225E-2</v>
      </c>
      <c r="O263" s="14">
        <v>8.6039679146527543</v>
      </c>
      <c r="P263" s="14">
        <v>-5.0350412815192582</v>
      </c>
      <c r="Q263" s="14">
        <v>3.5689266331334961</v>
      </c>
      <c r="R263" s="14">
        <v>-0.61664432301326255</v>
      </c>
      <c r="S263" s="14">
        <v>0</v>
      </c>
      <c r="T263" s="14">
        <v>2.335637987106971</v>
      </c>
      <c r="U263" s="36">
        <v>7.3706792686262297</v>
      </c>
      <c r="V263" s="14">
        <v>2.1604651380739481</v>
      </c>
    </row>
    <row r="264" spans="1:22">
      <c r="A264" s="1" t="s">
        <v>540</v>
      </c>
      <c r="B264" s="1" t="s">
        <v>5</v>
      </c>
      <c r="C264" s="48" t="s">
        <v>1083</v>
      </c>
      <c r="D264" s="1" t="s">
        <v>541</v>
      </c>
      <c r="E264" s="14">
        <v>64.359361224489788</v>
      </c>
      <c r="F264" s="14">
        <v>71.703224489795915</v>
      </c>
      <c r="G264" s="14">
        <v>72.851048000000006</v>
      </c>
      <c r="H264" s="14">
        <v>77.103829000000005</v>
      </c>
      <c r="I264" s="14">
        <v>68.429205999999994</v>
      </c>
      <c r="J264" s="14">
        <v>70.001095918367341</v>
      </c>
      <c r="K264" s="14">
        <v>71.553675673548099</v>
      </c>
      <c r="L264" s="14">
        <v>35.061301080038568</v>
      </c>
      <c r="M264" s="14">
        <v>2.622247559641532</v>
      </c>
      <c r="N264" s="14">
        <v>7.2417383726753715E-2</v>
      </c>
      <c r="O264" s="14">
        <v>37.755966023406849</v>
      </c>
      <c r="P264" s="14">
        <v>28.922758360594027</v>
      </c>
      <c r="Q264" s="14">
        <v>66.678724384000873</v>
      </c>
      <c r="R264" s="14">
        <v>0</v>
      </c>
      <c r="S264" s="14">
        <v>0</v>
      </c>
      <c r="T264" s="14">
        <v>63.125017705829478</v>
      </c>
      <c r="U264" s="36">
        <v>34.202259345235447</v>
      </c>
      <c r="V264" s="14">
        <v>58.390641377892273</v>
      </c>
    </row>
    <row r="265" spans="1:22">
      <c r="A265" s="1" t="s">
        <v>542</v>
      </c>
      <c r="B265" s="1" t="s">
        <v>0</v>
      </c>
      <c r="C265" s="48" t="s">
        <v>1084</v>
      </c>
      <c r="D265" s="1" t="s">
        <v>543</v>
      </c>
      <c r="E265" s="14">
        <v>37.680262499999998</v>
      </c>
      <c r="F265" s="14">
        <v>41.642374999999994</v>
      </c>
      <c r="G265" s="14">
        <v>43.349873000000002</v>
      </c>
      <c r="H265" s="14">
        <v>47.805338999999996</v>
      </c>
      <c r="I265" s="14">
        <v>45.082546000000015</v>
      </c>
      <c r="J265" s="14">
        <v>48.764194999999994</v>
      </c>
      <c r="K265" s="14">
        <v>49.845753809064604</v>
      </c>
      <c r="L265" s="14">
        <v>19.938301523625842</v>
      </c>
      <c r="M265" s="14">
        <v>0.8796535015034358</v>
      </c>
      <c r="N265" s="14">
        <v>8.5116484218341004E-2</v>
      </c>
      <c r="O265" s="14">
        <v>20.903071509347619</v>
      </c>
      <c r="P265" s="14">
        <v>-13.050297235723354</v>
      </c>
      <c r="Q265" s="14">
        <v>7.8527742736242647</v>
      </c>
      <c r="R265" s="14">
        <v>-2.7394173062489631</v>
      </c>
      <c r="S265" s="14">
        <v>0</v>
      </c>
      <c r="T265" s="14">
        <v>2.3739396611263386</v>
      </c>
      <c r="U265" s="36">
        <v>15.424236896849692</v>
      </c>
      <c r="V265" s="14">
        <v>2.1958941865418633</v>
      </c>
    </row>
    <row r="266" spans="1:22">
      <c r="A266" s="1" t="s">
        <v>544</v>
      </c>
      <c r="B266" s="1" t="s">
        <v>0</v>
      </c>
      <c r="C266" s="48" t="s">
        <v>1080</v>
      </c>
      <c r="D266" s="1" t="s">
        <v>545</v>
      </c>
      <c r="E266" s="14">
        <v>40.357349999999997</v>
      </c>
      <c r="F266" s="14">
        <v>40.509679999999996</v>
      </c>
      <c r="G266" s="14">
        <v>44.363355219999988</v>
      </c>
      <c r="H266" s="14">
        <v>44.697378999999998</v>
      </c>
      <c r="I266" s="14">
        <v>55.956055499999998</v>
      </c>
      <c r="J266" s="14">
        <v>57.117556666666651</v>
      </c>
      <c r="K266" s="14">
        <v>58.384387720989857</v>
      </c>
      <c r="L266" s="14">
        <v>23.353755088395943</v>
      </c>
      <c r="M266" s="14">
        <v>0.65089450651750602</v>
      </c>
      <c r="N266" s="14">
        <v>5.2353967375471329E-2</v>
      </c>
      <c r="O266" s="14">
        <v>24.057003562288919</v>
      </c>
      <c r="P266" s="14">
        <v>-19.565883354543161</v>
      </c>
      <c r="Q266" s="14">
        <v>4.4911202077457588</v>
      </c>
      <c r="R266" s="14">
        <v>-1.3343243098480082</v>
      </c>
      <c r="S266" s="14">
        <v>0</v>
      </c>
      <c r="T266" s="14">
        <v>1.8224715880497426</v>
      </c>
      <c r="U266" s="36">
        <v>21.388354942592905</v>
      </c>
      <c r="V266" s="14">
        <v>1.685786218946012</v>
      </c>
    </row>
    <row r="267" spans="1:22">
      <c r="A267" s="1" t="s">
        <v>546</v>
      </c>
      <c r="B267" s="1" t="s">
        <v>0</v>
      </c>
      <c r="C267" s="48" t="s">
        <v>1081</v>
      </c>
      <c r="D267" s="1" t="s">
        <v>547</v>
      </c>
      <c r="E267" s="14">
        <v>24.820289999999996</v>
      </c>
      <c r="F267" s="14">
        <v>24.726369999999999</v>
      </c>
      <c r="G267" s="14">
        <v>26.953817000000004</v>
      </c>
      <c r="H267" s="14">
        <v>27.251584999999999</v>
      </c>
      <c r="I267" s="14">
        <v>26.114277000000005</v>
      </c>
      <c r="J267" s="14">
        <v>25.152554999999996</v>
      </c>
      <c r="K267" s="14">
        <v>25.710422661523626</v>
      </c>
      <c r="L267" s="14">
        <v>10.284169064609451</v>
      </c>
      <c r="M267" s="14">
        <v>0.79633959624249007</v>
      </c>
      <c r="N267" s="14">
        <v>3.7938715863361137E-2</v>
      </c>
      <c r="O267" s="14">
        <v>11.118447376715302</v>
      </c>
      <c r="P267" s="14">
        <v>-8.0300126979062245</v>
      </c>
      <c r="Q267" s="14">
        <v>3.0884346788090777</v>
      </c>
      <c r="R267" s="14">
        <v>-0.37201407867355485</v>
      </c>
      <c r="S267" s="14">
        <v>0</v>
      </c>
      <c r="T267" s="14">
        <v>2.344406521461968</v>
      </c>
      <c r="U267" s="36">
        <v>10.374419219368193</v>
      </c>
      <c r="V267" s="14">
        <v>2.1685760323523207</v>
      </c>
    </row>
    <row r="268" spans="1:22">
      <c r="A268" s="1" t="s">
        <v>548</v>
      </c>
      <c r="B268" s="1" t="s">
        <v>0</v>
      </c>
      <c r="C268" s="48" t="s">
        <v>1080</v>
      </c>
      <c r="D268" s="1" t="s">
        <v>549</v>
      </c>
      <c r="E268" s="14">
        <v>32.317540000000001</v>
      </c>
      <c r="F268" s="14">
        <v>49.915770000000002</v>
      </c>
      <c r="G268" s="14">
        <v>43.987715999999999</v>
      </c>
      <c r="H268" s="14">
        <v>46.602818999999997</v>
      </c>
      <c r="I268" s="14">
        <v>47.3770515</v>
      </c>
      <c r="J268" s="14">
        <v>49.493739999999995</v>
      </c>
      <c r="K268" s="14">
        <v>50.591479652844747</v>
      </c>
      <c r="L268" s="14">
        <v>20.236591861137899</v>
      </c>
      <c r="M268" s="14">
        <v>0.61695099014665133</v>
      </c>
      <c r="N268" s="14">
        <v>7.9420097217612423E-2</v>
      </c>
      <c r="O268" s="14">
        <v>20.932962948502162</v>
      </c>
      <c r="P268" s="14">
        <v>-16.058392859287384</v>
      </c>
      <c r="Q268" s="14">
        <v>4.8745700892147781</v>
      </c>
      <c r="R268" s="14">
        <v>-1.2667469088276537</v>
      </c>
      <c r="S268" s="14">
        <v>0</v>
      </c>
      <c r="T268" s="14">
        <v>2.3410762715594706</v>
      </c>
      <c r="U268" s="36">
        <v>18.399469130846853</v>
      </c>
      <c r="V268" s="14">
        <v>2.1654955511925102</v>
      </c>
    </row>
    <row r="269" spans="1:22">
      <c r="A269" s="1" t="s">
        <v>550</v>
      </c>
      <c r="B269" s="1" t="s">
        <v>6</v>
      </c>
      <c r="C269" s="48" t="s">
        <v>1081</v>
      </c>
      <c r="D269" s="1" t="s">
        <v>551</v>
      </c>
      <c r="E269" s="14">
        <v>9.2048489795918371</v>
      </c>
      <c r="F269" s="14">
        <v>9.9499367346938765</v>
      </c>
      <c r="G269" s="14">
        <v>10.296507999999999</v>
      </c>
      <c r="H269" s="14">
        <v>10.617748000000001</v>
      </c>
      <c r="I269" s="14">
        <v>10.599796877551022</v>
      </c>
      <c r="J269" s="14">
        <v>11.227265306122449</v>
      </c>
      <c r="K269" s="14">
        <v>11.476278905004625</v>
      </c>
      <c r="L269" s="14">
        <v>5.6233766634522659</v>
      </c>
      <c r="M269" s="14">
        <v>0.53190333544789836</v>
      </c>
      <c r="N269" s="14">
        <v>7.7015059067064531E-2</v>
      </c>
      <c r="O269" s="14">
        <v>6.2322950579672289</v>
      </c>
      <c r="P269" s="14">
        <v>-1.0220479749156834</v>
      </c>
      <c r="Q269" s="14">
        <v>5.210247083051545</v>
      </c>
      <c r="R269" s="14">
        <v>-0.15710594970013605</v>
      </c>
      <c r="S269" s="14">
        <v>0</v>
      </c>
      <c r="T269" s="14">
        <v>4.3798800721279321</v>
      </c>
      <c r="U269" s="36">
        <v>5.4019280470436151</v>
      </c>
      <c r="V269" s="14">
        <v>4.051389066718337</v>
      </c>
    </row>
    <row r="270" spans="1:22">
      <c r="A270" s="1" t="s">
        <v>552</v>
      </c>
      <c r="B270" s="1" t="s">
        <v>0</v>
      </c>
      <c r="C270" s="48" t="s">
        <v>1083</v>
      </c>
      <c r="D270" s="1" t="s">
        <v>553</v>
      </c>
      <c r="E270" s="14">
        <v>13.857345</v>
      </c>
      <c r="F270" s="14">
        <v>16.087685</v>
      </c>
      <c r="G270" s="14">
        <v>16.014030000000002</v>
      </c>
      <c r="H270" s="14">
        <v>16.349088999999999</v>
      </c>
      <c r="I270" s="14">
        <v>16.899970999999997</v>
      </c>
      <c r="J270" s="14">
        <v>17.244097499999999</v>
      </c>
      <c r="K270" s="14">
        <v>17.626560607521697</v>
      </c>
      <c r="L270" s="14">
        <v>7.050624243008679</v>
      </c>
      <c r="M270" s="14">
        <v>0.97471693177287622</v>
      </c>
      <c r="N270" s="14">
        <v>9.8496893278629705E-2</v>
      </c>
      <c r="O270" s="14">
        <v>8.123838068060186</v>
      </c>
      <c r="P270" s="14">
        <v>-5.6254353114578777</v>
      </c>
      <c r="Q270" s="14">
        <v>2.4984027566023084</v>
      </c>
      <c r="R270" s="14">
        <v>-0.44360016564505877</v>
      </c>
      <c r="S270" s="14">
        <v>0</v>
      </c>
      <c r="T270" s="14">
        <v>1.6112024253121908</v>
      </c>
      <c r="U270" s="36">
        <v>7.2366377367700689</v>
      </c>
      <c r="V270" s="14">
        <v>1.4903622434137767</v>
      </c>
    </row>
    <row r="271" spans="1:22">
      <c r="A271" s="1" t="s">
        <v>554</v>
      </c>
      <c r="B271" s="1" t="s">
        <v>5</v>
      </c>
      <c r="C271" s="48" t="s">
        <v>1078</v>
      </c>
      <c r="D271" s="1" t="s">
        <v>555</v>
      </c>
      <c r="E271" s="14">
        <v>88.143614285714278</v>
      </c>
      <c r="F271" s="14">
        <v>86.656169387755099</v>
      </c>
      <c r="G271" s="14">
        <v>89.223400999999996</v>
      </c>
      <c r="H271" s="14">
        <v>92.107771</v>
      </c>
      <c r="I271" s="14">
        <v>85.431494050505037</v>
      </c>
      <c r="J271" s="14">
        <v>90.488288888888889</v>
      </c>
      <c r="K271" s="14">
        <v>92.495261545055428</v>
      </c>
      <c r="L271" s="14">
        <v>45.322678157077156</v>
      </c>
      <c r="M271" s="14">
        <v>2.4502688309860412</v>
      </c>
      <c r="N271" s="14">
        <v>0.10310129257783826</v>
      </c>
      <c r="O271" s="14">
        <v>47.876048280641037</v>
      </c>
      <c r="P271" s="14">
        <v>33.533413507733854</v>
      </c>
      <c r="Q271" s="14">
        <v>81.409461788374898</v>
      </c>
      <c r="R271" s="14">
        <v>0</v>
      </c>
      <c r="S271" s="14">
        <v>0</v>
      </c>
      <c r="T271" s="14">
        <v>71.416566610065544</v>
      </c>
      <c r="U271" s="36">
        <v>37.88315310233169</v>
      </c>
      <c r="V271" s="14">
        <v>66.060324114310632</v>
      </c>
    </row>
    <row r="272" spans="1:22">
      <c r="A272" s="1" t="s">
        <v>556</v>
      </c>
      <c r="B272" s="1" t="s">
        <v>5</v>
      </c>
      <c r="C272" s="48" t="s">
        <v>1084</v>
      </c>
      <c r="D272" s="1" t="s">
        <v>557</v>
      </c>
      <c r="E272" s="14">
        <v>94.905514285714276</v>
      </c>
      <c r="F272" s="14">
        <v>97.372351020408161</v>
      </c>
      <c r="G272" s="14">
        <v>99.510293000000004</v>
      </c>
      <c r="H272" s="14">
        <v>101.030034</v>
      </c>
      <c r="I272" s="14">
        <v>88.798105474747459</v>
      </c>
      <c r="J272" s="14">
        <v>97.066047474747478</v>
      </c>
      <c r="K272" s="14">
        <v>99.218910629923528</v>
      </c>
      <c r="L272" s="14">
        <v>48.617266208662528</v>
      </c>
      <c r="M272" s="14">
        <v>4.6297461569642042</v>
      </c>
      <c r="N272" s="14">
        <v>0.14359909143381255</v>
      </c>
      <c r="O272" s="14">
        <v>53.390611457060544</v>
      </c>
      <c r="P272" s="14">
        <v>54.124425682309955</v>
      </c>
      <c r="Q272" s="14">
        <v>107.51503713937049</v>
      </c>
      <c r="R272" s="14">
        <v>0</v>
      </c>
      <c r="S272" s="14">
        <v>0</v>
      </c>
      <c r="T272" s="14">
        <v>100.05735959270147</v>
      </c>
      <c r="U272" s="36">
        <v>45.932933910391519</v>
      </c>
      <c r="V272" s="14">
        <v>92.553057623248861</v>
      </c>
    </row>
    <row r="273" spans="1:22">
      <c r="A273" s="1" t="s">
        <v>558</v>
      </c>
      <c r="B273" s="1" t="s">
        <v>0</v>
      </c>
      <c r="C273" s="48" t="s">
        <v>1083</v>
      </c>
      <c r="D273" s="1" t="s">
        <v>559</v>
      </c>
      <c r="E273" s="14">
        <v>29.049207499999998</v>
      </c>
      <c r="F273" s="14">
        <v>32.496265000000001</v>
      </c>
      <c r="G273" s="14">
        <v>32.347045999999999</v>
      </c>
      <c r="H273" s="14">
        <v>33.793340999999998</v>
      </c>
      <c r="I273" s="14">
        <v>35.461025999999997</v>
      </c>
      <c r="J273" s="14">
        <v>36.853604999999995</v>
      </c>
      <c r="K273" s="14">
        <v>37.670994503375113</v>
      </c>
      <c r="L273" s="14">
        <v>15.068397801350047</v>
      </c>
      <c r="M273" s="14">
        <v>2.0206035285083281</v>
      </c>
      <c r="N273" s="14">
        <v>0.22089695341606994</v>
      </c>
      <c r="O273" s="14">
        <v>17.309898283274446</v>
      </c>
      <c r="P273" s="14">
        <v>-10.323585226095036</v>
      </c>
      <c r="Q273" s="14">
        <v>6.9863130571794105</v>
      </c>
      <c r="R273" s="14">
        <v>-1.3859993863759428</v>
      </c>
      <c r="S273" s="14">
        <v>0</v>
      </c>
      <c r="T273" s="14">
        <v>4.214314284427525</v>
      </c>
      <c r="U273" s="36">
        <v>14.537899510522561</v>
      </c>
      <c r="V273" s="14">
        <v>3.8982407130954608</v>
      </c>
    </row>
    <row r="274" spans="1:22">
      <c r="A274" s="1" t="s">
        <v>560</v>
      </c>
      <c r="B274" s="1" t="s">
        <v>0</v>
      </c>
      <c r="C274" s="48" t="s">
        <v>1079</v>
      </c>
      <c r="D274" s="1" t="s">
        <v>561</v>
      </c>
      <c r="E274" s="14">
        <v>31.622284999999998</v>
      </c>
      <c r="F274" s="14">
        <v>35.610399999999998</v>
      </c>
      <c r="G274" s="14">
        <v>36.598461</v>
      </c>
      <c r="H274" s="14">
        <v>38.949578000000002</v>
      </c>
      <c r="I274" s="14">
        <v>37.838975500000004</v>
      </c>
      <c r="J274" s="14">
        <v>39.620384999999999</v>
      </c>
      <c r="K274" s="14">
        <v>40.499139922854383</v>
      </c>
      <c r="L274" s="14">
        <v>16.199655969141755</v>
      </c>
      <c r="M274" s="14">
        <v>1.2500853071781954</v>
      </c>
      <c r="N274" s="14">
        <v>0.1254239706422452</v>
      </c>
      <c r="O274" s="14">
        <v>17.575165246962197</v>
      </c>
      <c r="P274" s="14">
        <v>-10.775683270536534</v>
      </c>
      <c r="Q274" s="14">
        <v>6.7994819764256622</v>
      </c>
      <c r="R274" s="14">
        <v>-1.6530488849362264</v>
      </c>
      <c r="S274" s="14">
        <v>0</v>
      </c>
      <c r="T274" s="14">
        <v>3.4933842065532095</v>
      </c>
      <c r="U274" s="36">
        <v>14.269067477089743</v>
      </c>
      <c r="V274" s="14">
        <v>3.2313803910617187</v>
      </c>
    </row>
    <row r="275" spans="1:22">
      <c r="A275" s="1" t="s">
        <v>562</v>
      </c>
      <c r="B275" s="1" t="s">
        <v>5</v>
      </c>
      <c r="C275" s="48" t="s">
        <v>1078</v>
      </c>
      <c r="D275" s="1" t="s">
        <v>563</v>
      </c>
      <c r="E275" s="14">
        <v>62.004371428571432</v>
      </c>
      <c r="F275" s="14">
        <v>68.122067346938778</v>
      </c>
      <c r="G275" s="14">
        <v>64.432858999999993</v>
      </c>
      <c r="H275" s="14">
        <v>66.080912999999981</v>
      </c>
      <c r="I275" s="14">
        <v>68.203309404040411</v>
      </c>
      <c r="J275" s="14">
        <v>67.120368686868687</v>
      </c>
      <c r="K275" s="14">
        <v>68.609055745496434</v>
      </c>
      <c r="L275" s="14">
        <v>33.618437315293249</v>
      </c>
      <c r="M275" s="14">
        <v>2.9088834138182866</v>
      </c>
      <c r="N275" s="14">
        <v>0.1602577601744542</v>
      </c>
      <c r="O275" s="14">
        <v>36.68757848928599</v>
      </c>
      <c r="P275" s="14">
        <v>29.343950532612961</v>
      </c>
      <c r="Q275" s="14">
        <v>66.031529021898947</v>
      </c>
      <c r="R275" s="14">
        <v>0</v>
      </c>
      <c r="S275" s="14">
        <v>0</v>
      </c>
      <c r="T275" s="14">
        <v>63.852442538939599</v>
      </c>
      <c r="U275" s="36">
        <v>34.508492006326634</v>
      </c>
      <c r="V275" s="14">
        <v>59.063509348519133</v>
      </c>
    </row>
    <row r="276" spans="1:22">
      <c r="A276" s="1" t="s">
        <v>564</v>
      </c>
      <c r="B276" s="1" t="s">
        <v>0</v>
      </c>
      <c r="C276" s="48" t="s">
        <v>1083</v>
      </c>
      <c r="D276" s="1" t="s">
        <v>565</v>
      </c>
      <c r="E276" s="14">
        <v>36.089517499999999</v>
      </c>
      <c r="F276" s="14">
        <v>38.709307499999994</v>
      </c>
      <c r="G276" s="14">
        <v>35.82931</v>
      </c>
      <c r="H276" s="14">
        <v>34.404643999999998</v>
      </c>
      <c r="I276" s="14">
        <v>28.363334500000008</v>
      </c>
      <c r="J276" s="14">
        <v>28.433137500000001</v>
      </c>
      <c r="K276" s="14">
        <v>29.063766393442627</v>
      </c>
      <c r="L276" s="14">
        <v>11.625506557377051</v>
      </c>
      <c r="M276" s="14">
        <v>0.74249243646976337</v>
      </c>
      <c r="N276" s="14">
        <v>6.8018785624362921E-2</v>
      </c>
      <c r="O276" s="14">
        <v>12.436017779471177</v>
      </c>
      <c r="P276" s="14">
        <v>-13.244462372490199</v>
      </c>
      <c r="Q276" s="14">
        <v>-0.80844459301902205</v>
      </c>
      <c r="R276" s="14">
        <v>0</v>
      </c>
      <c r="S276" s="14">
        <v>3.0446999621946627</v>
      </c>
      <c r="T276" s="14">
        <v>2.4175733720817734</v>
      </c>
      <c r="U276" s="36">
        <v>15.662035744571973</v>
      </c>
      <c r="V276" s="14">
        <v>2.2362553691756406</v>
      </c>
    </row>
    <row r="277" spans="1:22">
      <c r="A277" s="1" t="s">
        <v>566</v>
      </c>
      <c r="B277" s="1" t="s">
        <v>0</v>
      </c>
      <c r="C277" s="48" t="s">
        <v>1080</v>
      </c>
      <c r="D277" s="1" t="s">
        <v>567</v>
      </c>
      <c r="E277" s="14">
        <v>32.190489999999997</v>
      </c>
      <c r="F277" s="14">
        <v>32.684309999999996</v>
      </c>
      <c r="G277" s="14">
        <v>34.099404999999997</v>
      </c>
      <c r="H277" s="14">
        <v>36.100518999999998</v>
      </c>
      <c r="I277" s="14">
        <v>34.326549999999997</v>
      </c>
      <c r="J277" s="14">
        <v>34.760714999999998</v>
      </c>
      <c r="K277" s="14">
        <v>35.531685535195997</v>
      </c>
      <c r="L277" s="14">
        <v>14.212674214078399</v>
      </c>
      <c r="M277" s="14">
        <v>1.1965349333322288</v>
      </c>
      <c r="N277" s="14">
        <v>8.4283318518281705E-2</v>
      </c>
      <c r="O277" s="14">
        <v>15.493492465928909</v>
      </c>
      <c r="P277" s="14">
        <v>-12.390002366517418</v>
      </c>
      <c r="Q277" s="14">
        <v>3.1034900994114913</v>
      </c>
      <c r="R277" s="14">
        <v>-0.41891045500106827</v>
      </c>
      <c r="S277" s="14">
        <v>0</v>
      </c>
      <c r="T277" s="14">
        <v>2.2656691894093548</v>
      </c>
      <c r="U277" s="36">
        <v>14.655671555926773</v>
      </c>
      <c r="V277" s="14">
        <v>2.0957440002036534</v>
      </c>
    </row>
    <row r="278" spans="1:22">
      <c r="A278" s="1" t="s">
        <v>568</v>
      </c>
      <c r="B278" s="1" t="s">
        <v>5</v>
      </c>
      <c r="C278" s="48" t="s">
        <v>1083</v>
      </c>
      <c r="D278" s="1" t="s">
        <v>569</v>
      </c>
      <c r="E278" s="14">
        <v>197.11219387755102</v>
      </c>
      <c r="F278" s="14">
        <v>203.43965102040818</v>
      </c>
      <c r="G278" s="14">
        <v>198.67011099999999</v>
      </c>
      <c r="H278" s="14">
        <v>207.535236</v>
      </c>
      <c r="I278" s="14">
        <v>186.73053495918367</v>
      </c>
      <c r="J278" s="14">
        <v>200.82414897959185</v>
      </c>
      <c r="K278" s="14">
        <v>205.27830078916816</v>
      </c>
      <c r="L278" s="14">
        <v>100.5863673866924</v>
      </c>
      <c r="M278" s="14">
        <v>5.8775245119970458</v>
      </c>
      <c r="N278" s="14">
        <v>0.3779042428515586</v>
      </c>
      <c r="O278" s="14">
        <v>106.84179614154101</v>
      </c>
      <c r="P278" s="14">
        <v>42.498574653557156</v>
      </c>
      <c r="Q278" s="14">
        <v>149.34037079509818</v>
      </c>
      <c r="R278" s="14">
        <v>0</v>
      </c>
      <c r="S278" s="14">
        <v>0</v>
      </c>
      <c r="T278" s="14">
        <v>142.34978835241992</v>
      </c>
      <c r="U278" s="36">
        <v>99.851213698862765</v>
      </c>
      <c r="V278" s="14">
        <v>131.67355422598843</v>
      </c>
    </row>
    <row r="279" spans="1:22">
      <c r="A279" s="1" t="s">
        <v>570</v>
      </c>
      <c r="B279" s="1" t="s">
        <v>0</v>
      </c>
      <c r="C279" s="48" t="s">
        <v>1080</v>
      </c>
      <c r="D279" s="1" t="s">
        <v>571</v>
      </c>
      <c r="E279" s="14">
        <v>25.435184999999997</v>
      </c>
      <c r="F279" s="14">
        <v>26.768852500000001</v>
      </c>
      <c r="G279" s="14">
        <v>26.392860000000002</v>
      </c>
      <c r="H279" s="14">
        <v>28.453683999999999</v>
      </c>
      <c r="I279" s="14">
        <v>27.760989000000009</v>
      </c>
      <c r="J279" s="14">
        <v>27.748824999999997</v>
      </c>
      <c r="K279" s="14">
        <v>28.364276277724109</v>
      </c>
      <c r="L279" s="14">
        <v>11.345710511089644</v>
      </c>
      <c r="M279" s="14">
        <v>1.1160859615803818</v>
      </c>
      <c r="N279" s="14">
        <v>7.1247379739849057E-2</v>
      </c>
      <c r="O279" s="14">
        <v>12.533043852409875</v>
      </c>
      <c r="P279" s="14">
        <v>-6.1006114533892495</v>
      </c>
      <c r="Q279" s="14">
        <v>6.4324323990206258</v>
      </c>
      <c r="R279" s="14">
        <v>-1.3811854144285651</v>
      </c>
      <c r="S279" s="14">
        <v>0</v>
      </c>
      <c r="T279" s="14">
        <v>3.6700615701634955</v>
      </c>
      <c r="U279" s="36">
        <v>9.7706730235527459</v>
      </c>
      <c r="V279" s="14">
        <v>3.3948069524012334</v>
      </c>
    </row>
    <row r="280" spans="1:22">
      <c r="A280" s="1" t="s">
        <v>572</v>
      </c>
      <c r="B280" s="1" t="s">
        <v>6</v>
      </c>
      <c r="C280" s="48" t="s">
        <v>1084</v>
      </c>
      <c r="D280" s="1" t="s">
        <v>573</v>
      </c>
      <c r="E280" s="14">
        <v>73.393614285714293</v>
      </c>
      <c r="F280" s="14">
        <v>67.340148979591845</v>
      </c>
      <c r="G280" s="14">
        <v>72.203282999999999</v>
      </c>
      <c r="H280" s="14">
        <v>80.024142999999995</v>
      </c>
      <c r="I280" s="14">
        <v>77.531935000000004</v>
      </c>
      <c r="J280" s="14">
        <v>82.264946938775509</v>
      </c>
      <c r="K280" s="14">
        <v>84.089531104244983</v>
      </c>
      <c r="L280" s="14">
        <v>41.20387024108004</v>
      </c>
      <c r="M280" s="14">
        <v>4.2620867353932992</v>
      </c>
      <c r="N280" s="14">
        <v>0.5402216021069709</v>
      </c>
      <c r="O280" s="14">
        <v>46.006178578580304</v>
      </c>
      <c r="P280" s="14">
        <v>9.8633253148750573</v>
      </c>
      <c r="Q280" s="14">
        <v>55.869503893455359</v>
      </c>
      <c r="R280" s="14">
        <v>0</v>
      </c>
      <c r="S280" s="14">
        <v>0</v>
      </c>
      <c r="T280" s="14">
        <v>50.224655864828627</v>
      </c>
      <c r="U280" s="36">
        <v>40.361330549953571</v>
      </c>
      <c r="V280" s="14">
        <v>46.457806674966484</v>
      </c>
    </row>
    <row r="281" spans="1:22">
      <c r="A281" s="1" t="s">
        <v>574</v>
      </c>
      <c r="B281" s="1" t="s">
        <v>1</v>
      </c>
      <c r="C281" s="48" t="s">
        <v>1084</v>
      </c>
      <c r="D281" s="1" t="s">
        <v>575</v>
      </c>
      <c r="E281" s="14" t="s">
        <v>908</v>
      </c>
      <c r="F281" s="14" t="s">
        <v>908</v>
      </c>
      <c r="G281" s="14" t="s">
        <v>908</v>
      </c>
      <c r="H281" s="14" t="s">
        <v>908</v>
      </c>
      <c r="I281" s="14" t="s">
        <v>908</v>
      </c>
      <c r="J281" s="14" t="s">
        <v>908</v>
      </c>
      <c r="K281" s="14" t="s">
        <v>908</v>
      </c>
      <c r="L281" s="14">
        <v>1.563873095467696</v>
      </c>
      <c r="M281" s="14">
        <v>0.12047410142448357</v>
      </c>
      <c r="N281" s="14">
        <v>1.408371634453923E-2</v>
      </c>
      <c r="O281" s="14">
        <v>1.698430913236719</v>
      </c>
      <c r="P281" s="14">
        <v>2.3487163300456375</v>
      </c>
      <c r="Q281" s="14">
        <v>4.0471472432823568</v>
      </c>
      <c r="R281" s="14">
        <v>0</v>
      </c>
      <c r="S281" s="14">
        <v>0</v>
      </c>
      <c r="T281" s="14">
        <v>3.8558109377793195</v>
      </c>
      <c r="U281" s="36">
        <v>1.507094607733682</v>
      </c>
      <c r="V281" s="14">
        <v>3.5666251174458705</v>
      </c>
    </row>
    <row r="282" spans="1:22">
      <c r="A282" s="1" t="s">
        <v>576</v>
      </c>
      <c r="B282" s="1" t="s">
        <v>6</v>
      </c>
      <c r="C282" s="48" t="s">
        <v>1080</v>
      </c>
      <c r="D282" s="1" t="s">
        <v>577</v>
      </c>
      <c r="E282" s="14">
        <v>89.057922448979596</v>
      </c>
      <c r="F282" s="14">
        <v>92.046304081632655</v>
      </c>
      <c r="G282" s="14">
        <v>98.154622000000003</v>
      </c>
      <c r="H282" s="14">
        <v>97.603358999999998</v>
      </c>
      <c r="I282" s="14">
        <v>99.476947142857128</v>
      </c>
      <c r="J282" s="14">
        <v>102.50023333333333</v>
      </c>
      <c r="K282" s="14">
        <v>104.77362327225835</v>
      </c>
      <c r="L282" s="14">
        <v>51.339075403406589</v>
      </c>
      <c r="M282" s="14">
        <v>1.0088648360712145</v>
      </c>
      <c r="N282" s="14">
        <v>0.10260769417261369</v>
      </c>
      <c r="O282" s="14">
        <v>52.450547933650412</v>
      </c>
      <c r="P282" s="14">
        <v>-19.364552536038939</v>
      </c>
      <c r="Q282" s="14">
        <v>33.08599539761147</v>
      </c>
      <c r="R282" s="14">
        <v>-1.3049821616525077</v>
      </c>
      <c r="S282" s="14">
        <v>0</v>
      </c>
      <c r="T282" s="14">
        <v>29.774501870547486</v>
      </c>
      <c r="U282" s="36">
        <v>49.139054406586425</v>
      </c>
      <c r="V282" s="14">
        <v>27.541414230256425</v>
      </c>
    </row>
    <row r="283" spans="1:22">
      <c r="A283" s="1" t="s">
        <v>578</v>
      </c>
      <c r="B283" s="1" t="s">
        <v>5</v>
      </c>
      <c r="C283" s="48" t="s">
        <v>1084</v>
      </c>
      <c r="D283" s="1" t="s">
        <v>579</v>
      </c>
      <c r="E283" s="14">
        <v>100.85503469387756</v>
      </c>
      <c r="F283" s="14">
        <v>105.73271224489797</v>
      </c>
      <c r="G283" s="14">
        <v>117.490994</v>
      </c>
      <c r="H283" s="14">
        <v>111.79829100000001</v>
      </c>
      <c r="I283" s="14">
        <v>106.1687889191919</v>
      </c>
      <c r="J283" s="14">
        <v>112.81008181818181</v>
      </c>
      <c r="K283" s="14">
        <v>115.31213763478441</v>
      </c>
      <c r="L283" s="14">
        <v>56.502947441044356</v>
      </c>
      <c r="M283" s="14">
        <v>1.4103302166681957</v>
      </c>
      <c r="N283" s="14">
        <v>7.7563650612696586E-2</v>
      </c>
      <c r="O283" s="14">
        <v>57.990841308325244</v>
      </c>
      <c r="P283" s="14">
        <v>-21.097680873131157</v>
      </c>
      <c r="Q283" s="14">
        <v>36.89316043519409</v>
      </c>
      <c r="R283" s="14">
        <v>-2.983976610698738</v>
      </c>
      <c r="S283" s="14">
        <v>0</v>
      </c>
      <c r="T283" s="14">
        <v>29.707470974036568</v>
      </c>
      <c r="U283" s="36">
        <v>50.805151847167721</v>
      </c>
      <c r="V283" s="14">
        <v>27.479410650983827</v>
      </c>
    </row>
    <row r="284" spans="1:22">
      <c r="A284" s="1" t="s">
        <v>580</v>
      </c>
      <c r="B284" s="1" t="s">
        <v>8</v>
      </c>
      <c r="C284" s="48" t="s">
        <v>1079</v>
      </c>
      <c r="D284" s="1" t="s">
        <v>581</v>
      </c>
      <c r="E284" s="14" t="s">
        <v>908</v>
      </c>
      <c r="F284" s="14" t="s">
        <v>908</v>
      </c>
      <c r="G284" s="14" t="s">
        <v>908</v>
      </c>
      <c r="H284" s="14" t="s">
        <v>908</v>
      </c>
      <c r="I284" s="14" t="s">
        <v>908</v>
      </c>
      <c r="J284" s="14" t="s">
        <v>908</v>
      </c>
      <c r="K284" s="14" t="s">
        <v>908</v>
      </c>
      <c r="L284" s="14">
        <v>15.891374850530362</v>
      </c>
      <c r="M284" s="14">
        <v>1.3537755149096453</v>
      </c>
      <c r="N284" s="14">
        <v>0.13239312500613737</v>
      </c>
      <c r="O284" s="14">
        <v>17.377543490446143</v>
      </c>
      <c r="P284" s="14">
        <v>52.221476248086191</v>
      </c>
      <c r="Q284" s="14">
        <v>69.599019738532334</v>
      </c>
      <c r="R284" s="14">
        <v>0</v>
      </c>
      <c r="S284" s="14">
        <v>0</v>
      </c>
      <c r="T284" s="14">
        <v>67.158825147310623</v>
      </c>
      <c r="U284" s="36">
        <v>14.937348899224432</v>
      </c>
      <c r="V284" s="14">
        <v>62.121913261262328</v>
      </c>
    </row>
    <row r="285" spans="1:22">
      <c r="A285" s="1" t="s">
        <v>582</v>
      </c>
      <c r="B285" s="1" t="s">
        <v>0</v>
      </c>
      <c r="C285" s="48" t="s">
        <v>1080</v>
      </c>
      <c r="D285" s="1" t="s">
        <v>583</v>
      </c>
      <c r="E285" s="14">
        <v>27.133969999999998</v>
      </c>
      <c r="F285" s="14">
        <v>26.6654625</v>
      </c>
      <c r="G285" s="14">
        <v>31.052894000000002</v>
      </c>
      <c r="H285" s="14">
        <v>30.849105000000002</v>
      </c>
      <c r="I285" s="14">
        <v>33.6222165</v>
      </c>
      <c r="J285" s="14">
        <v>32.426769999999998</v>
      </c>
      <c r="K285" s="14">
        <v>33.145975120540015</v>
      </c>
      <c r="L285" s="14">
        <v>13.258390048216008</v>
      </c>
      <c r="M285" s="14">
        <v>0.49008549886383052</v>
      </c>
      <c r="N285" s="14">
        <v>4.8249805505855635E-2</v>
      </c>
      <c r="O285" s="14">
        <v>13.796725352585694</v>
      </c>
      <c r="P285" s="14">
        <v>-11.325356246311991</v>
      </c>
      <c r="Q285" s="14">
        <v>2.4713691062737038</v>
      </c>
      <c r="R285" s="14">
        <v>-0.69209724601635803</v>
      </c>
      <c r="S285" s="14">
        <v>0</v>
      </c>
      <c r="T285" s="14">
        <v>1.0871746142409877</v>
      </c>
      <c r="U285" s="36">
        <v>12.412530860552978</v>
      </c>
      <c r="V285" s="14">
        <v>1.0056365181729137</v>
      </c>
    </row>
    <row r="286" spans="1:22">
      <c r="A286" s="1" t="s">
        <v>584</v>
      </c>
      <c r="B286" s="1" t="s">
        <v>0</v>
      </c>
      <c r="C286" s="48" t="s">
        <v>1082</v>
      </c>
      <c r="D286" s="1" t="s">
        <v>585</v>
      </c>
      <c r="E286" s="14">
        <v>62.572694999999996</v>
      </c>
      <c r="F286" s="14">
        <v>67.341719999999995</v>
      </c>
      <c r="G286" s="14">
        <v>67.034021999999993</v>
      </c>
      <c r="H286" s="14">
        <v>76.290958000000003</v>
      </c>
      <c r="I286" s="14">
        <v>77.557264999999987</v>
      </c>
      <c r="J286" s="14">
        <v>80.668512499999991</v>
      </c>
      <c r="K286" s="14">
        <v>82.457688765670198</v>
      </c>
      <c r="L286" s="14">
        <v>32.983075506268079</v>
      </c>
      <c r="M286" s="14">
        <v>1.2878300816824344</v>
      </c>
      <c r="N286" s="14">
        <v>0.18041206994954509</v>
      </c>
      <c r="O286" s="14">
        <v>34.451317657900063</v>
      </c>
      <c r="P286" s="14">
        <v>-26.038779163640008</v>
      </c>
      <c r="Q286" s="14">
        <v>8.4125384942600547</v>
      </c>
      <c r="R286" s="14">
        <v>-2.9048482991314506</v>
      </c>
      <c r="S286" s="14">
        <v>0</v>
      </c>
      <c r="T286" s="14">
        <v>2.6028418959971531</v>
      </c>
      <c r="U286" s="36">
        <v>28.64162105963716</v>
      </c>
      <c r="V286" s="14">
        <v>2.4076287537973666</v>
      </c>
    </row>
    <row r="287" spans="1:22">
      <c r="A287" s="1" t="s">
        <v>586</v>
      </c>
      <c r="B287" s="1" t="s">
        <v>0</v>
      </c>
      <c r="C287" s="48" t="s">
        <v>1081</v>
      </c>
      <c r="D287" s="1" t="s">
        <v>587</v>
      </c>
      <c r="E287" s="14">
        <v>19.843669999999999</v>
      </c>
      <c r="F287" s="14">
        <v>22.613632499999998</v>
      </c>
      <c r="G287" s="14">
        <v>21.653750999999996</v>
      </c>
      <c r="H287" s="14">
        <v>23.142897999999999</v>
      </c>
      <c r="I287" s="14">
        <v>24.667703000000003</v>
      </c>
      <c r="J287" s="14">
        <v>26.67633</v>
      </c>
      <c r="K287" s="14">
        <v>27.267994021214978</v>
      </c>
      <c r="L287" s="14">
        <v>10.907197608485992</v>
      </c>
      <c r="M287" s="14">
        <v>0.64541206103301918</v>
      </c>
      <c r="N287" s="14">
        <v>8.3892862656063466E-2</v>
      </c>
      <c r="O287" s="14">
        <v>11.636502532175074</v>
      </c>
      <c r="P287" s="14">
        <v>-6.5201798610567145</v>
      </c>
      <c r="Q287" s="14">
        <v>5.1163226711183594</v>
      </c>
      <c r="R287" s="14">
        <v>-1.3173854033837427</v>
      </c>
      <c r="S287" s="14">
        <v>0</v>
      </c>
      <c r="T287" s="14">
        <v>2.481551864350874</v>
      </c>
      <c r="U287" s="36">
        <v>9.0017317254075877</v>
      </c>
      <c r="V287" s="14">
        <v>2.2954354745245586</v>
      </c>
    </row>
    <row r="288" spans="1:22">
      <c r="A288" s="1" t="s">
        <v>588</v>
      </c>
      <c r="B288" s="1" t="s">
        <v>6</v>
      </c>
      <c r="C288" s="48" t="s">
        <v>1079</v>
      </c>
      <c r="D288" s="1" t="s">
        <v>589</v>
      </c>
      <c r="E288" s="14">
        <v>126.00732857142857</v>
      </c>
      <c r="F288" s="14">
        <v>122.03278163265306</v>
      </c>
      <c r="G288" s="14">
        <v>133.78195600000001</v>
      </c>
      <c r="H288" s="14">
        <v>134.753265</v>
      </c>
      <c r="I288" s="14">
        <v>127.0905934574468</v>
      </c>
      <c r="J288" s="14">
        <v>130.3851414893617</v>
      </c>
      <c r="K288" s="14">
        <v>133.2770009438033</v>
      </c>
      <c r="L288" s="14">
        <v>65.305730462463615</v>
      </c>
      <c r="M288" s="14">
        <v>2.0654584085002674</v>
      </c>
      <c r="N288" s="14">
        <v>0.27339712411833034</v>
      </c>
      <c r="O288" s="14">
        <v>67.64458599508221</v>
      </c>
      <c r="P288" s="14">
        <v>-26.738228483665154</v>
      </c>
      <c r="Q288" s="14">
        <v>40.906357511417056</v>
      </c>
      <c r="R288" s="14">
        <v>-1.6229313683620965</v>
      </c>
      <c r="S288" s="14">
        <v>0</v>
      </c>
      <c r="T288" s="14">
        <v>37.035481980712106</v>
      </c>
      <c r="U288" s="36">
        <v>63.77371046437726</v>
      </c>
      <c r="V288" s="14">
        <v>34.2578208321587</v>
      </c>
    </row>
    <row r="289" spans="1:22">
      <c r="A289" s="1" t="s">
        <v>590</v>
      </c>
      <c r="B289" s="1" t="s">
        <v>0</v>
      </c>
      <c r="C289" s="48" t="s">
        <v>1079</v>
      </c>
      <c r="D289" s="1" t="s">
        <v>591</v>
      </c>
      <c r="E289" s="14">
        <v>28.8456625</v>
      </c>
      <c r="F289" s="14">
        <v>29.519445000000001</v>
      </c>
      <c r="G289" s="14">
        <v>4.2914690000000002</v>
      </c>
      <c r="H289" s="14">
        <v>56.606442000000001</v>
      </c>
      <c r="I289" s="14">
        <v>27.701222999999995</v>
      </c>
      <c r="J289" s="14">
        <v>27.974702499999999</v>
      </c>
      <c r="K289" s="14">
        <v>28.595163596915043</v>
      </c>
      <c r="L289" s="14">
        <v>11.438065438766017</v>
      </c>
      <c r="M289" s="14">
        <v>1.915138600891318</v>
      </c>
      <c r="N289" s="14">
        <v>0.11611647168807443</v>
      </c>
      <c r="O289" s="14">
        <v>13.46932051134541</v>
      </c>
      <c r="P289" s="14">
        <v>-11.271786916468276</v>
      </c>
      <c r="Q289" s="14">
        <v>2.1975335948771342</v>
      </c>
      <c r="R289" s="14">
        <v>-0.15073043957719046</v>
      </c>
      <c r="S289" s="14">
        <v>0</v>
      </c>
      <c r="T289" s="14">
        <v>1.8960727157227533</v>
      </c>
      <c r="U289" s="36">
        <v>13.167859632191028</v>
      </c>
      <c r="V289" s="14">
        <v>1.7538672620435469</v>
      </c>
    </row>
    <row r="290" spans="1:22">
      <c r="A290" s="1" t="s">
        <v>592</v>
      </c>
      <c r="B290" s="1" t="s">
        <v>0</v>
      </c>
      <c r="C290" s="48" t="s">
        <v>1081</v>
      </c>
      <c r="D290" s="1" t="s">
        <v>593</v>
      </c>
      <c r="E290" s="14">
        <v>22.911359999999998</v>
      </c>
      <c r="F290" s="14">
        <v>24.331704999999999</v>
      </c>
      <c r="G290" s="14">
        <v>25.754073999999999</v>
      </c>
      <c r="H290" s="14">
        <v>23.264249999999997</v>
      </c>
      <c r="I290" s="14">
        <v>23.895980999999999</v>
      </c>
      <c r="J290" s="14">
        <v>23.231771666666663</v>
      </c>
      <c r="K290" s="14">
        <v>23.747037576341363</v>
      </c>
      <c r="L290" s="14">
        <v>9.4988150305365462</v>
      </c>
      <c r="M290" s="14">
        <v>0.6728679902664364</v>
      </c>
      <c r="N290" s="14">
        <v>6.8724460645195745E-2</v>
      </c>
      <c r="O290" s="14">
        <v>10.240407481448178</v>
      </c>
      <c r="P290" s="14">
        <v>-5.7942664140375921</v>
      </c>
      <c r="Q290" s="14">
        <v>4.4461410674105863</v>
      </c>
      <c r="R290" s="14">
        <v>-0.57820757042349036</v>
      </c>
      <c r="S290" s="14">
        <v>0</v>
      </c>
      <c r="T290" s="14">
        <v>3.2897259265636056</v>
      </c>
      <c r="U290" s="36">
        <v>9.0839923406011973</v>
      </c>
      <c r="V290" s="14">
        <v>3.0429964820713353</v>
      </c>
    </row>
    <row r="291" spans="1:22">
      <c r="A291" s="1" t="s">
        <v>594</v>
      </c>
      <c r="B291" s="1" t="s">
        <v>0</v>
      </c>
      <c r="C291" s="48" t="s">
        <v>1081</v>
      </c>
      <c r="D291" s="1" t="s">
        <v>595</v>
      </c>
      <c r="E291" s="14">
        <v>37.427727499999996</v>
      </c>
      <c r="F291" s="14">
        <v>37.465125</v>
      </c>
      <c r="G291" s="14">
        <v>37.106048000000001</v>
      </c>
      <c r="H291" s="14">
        <v>41.047756</v>
      </c>
      <c r="I291" s="14">
        <v>39.372255000000003</v>
      </c>
      <c r="J291" s="14">
        <v>40.803933333333326</v>
      </c>
      <c r="K291" s="14">
        <v>41.708938604951179</v>
      </c>
      <c r="L291" s="14">
        <v>16.683575441980473</v>
      </c>
      <c r="M291" s="14">
        <v>1.2990749706874483</v>
      </c>
      <c r="N291" s="14">
        <v>0.18966247328152752</v>
      </c>
      <c r="O291" s="14">
        <v>18.172312885949449</v>
      </c>
      <c r="P291" s="14">
        <v>-13.003314308453231</v>
      </c>
      <c r="Q291" s="14">
        <v>5.1689985774962182</v>
      </c>
      <c r="R291" s="14">
        <v>-0.78058447054271429</v>
      </c>
      <c r="S291" s="14">
        <v>0</v>
      </c>
      <c r="T291" s="14">
        <v>3.6078296364107896</v>
      </c>
      <c r="U291" s="36">
        <v>16.611143944864018</v>
      </c>
      <c r="V291" s="14">
        <v>3.3372424136799803</v>
      </c>
    </row>
    <row r="292" spans="1:22">
      <c r="A292" s="1" t="s">
        <v>596</v>
      </c>
      <c r="B292" s="1" t="s">
        <v>0</v>
      </c>
      <c r="C292" s="48" t="s">
        <v>1078</v>
      </c>
      <c r="D292" s="1" t="s">
        <v>597</v>
      </c>
      <c r="E292" s="14">
        <v>37.327159999999999</v>
      </c>
      <c r="F292" s="14">
        <v>39.327640000000002</v>
      </c>
      <c r="G292" s="14">
        <v>39.642780999999999</v>
      </c>
      <c r="H292" s="14">
        <v>39.709094</v>
      </c>
      <c r="I292" s="14">
        <v>40.287518500000004</v>
      </c>
      <c r="J292" s="14">
        <v>42.755472499999996</v>
      </c>
      <c r="K292" s="14">
        <v>43.703761668273863</v>
      </c>
      <c r="L292" s="14">
        <v>17.481504667309547</v>
      </c>
      <c r="M292" s="14">
        <v>2.4054069678514121</v>
      </c>
      <c r="N292" s="14">
        <v>0.14177657126247384</v>
      </c>
      <c r="O292" s="14">
        <v>20.028688206423432</v>
      </c>
      <c r="P292" s="14">
        <v>-15.101500735150662</v>
      </c>
      <c r="Q292" s="14">
        <v>4.9271874712727701</v>
      </c>
      <c r="R292" s="14">
        <v>-1.3578481241158924</v>
      </c>
      <c r="S292" s="14">
        <v>0</v>
      </c>
      <c r="T292" s="14">
        <v>2.2114912230409853</v>
      </c>
      <c r="U292" s="36">
        <v>17.312991958191645</v>
      </c>
      <c r="V292" s="14">
        <v>2.0456293813129114</v>
      </c>
    </row>
    <row r="293" spans="1:22">
      <c r="A293" s="1" t="s">
        <v>598</v>
      </c>
      <c r="B293" s="1" t="s">
        <v>0</v>
      </c>
      <c r="C293" s="48" t="s">
        <v>1082</v>
      </c>
      <c r="D293" s="1" t="s">
        <v>599</v>
      </c>
      <c r="E293" s="14">
        <v>26.915195000000001</v>
      </c>
      <c r="F293" s="14">
        <v>28.0780025</v>
      </c>
      <c r="G293" s="14">
        <v>27.717112000000004</v>
      </c>
      <c r="H293" s="14">
        <v>29.590669999999999</v>
      </c>
      <c r="I293" s="14">
        <v>26.7455015</v>
      </c>
      <c r="J293" s="14">
        <v>30.05367</v>
      </c>
      <c r="K293" s="14">
        <v>30.720241272902598</v>
      </c>
      <c r="L293" s="14">
        <v>12.28809650916104</v>
      </c>
      <c r="M293" s="14">
        <v>1.1520610125950814</v>
      </c>
      <c r="N293" s="14">
        <v>0.12070383155231967</v>
      </c>
      <c r="O293" s="14">
        <v>13.560861353308441</v>
      </c>
      <c r="P293" s="14">
        <v>-8.0171525513819049</v>
      </c>
      <c r="Q293" s="14">
        <v>5.5437088019265364</v>
      </c>
      <c r="R293" s="14">
        <v>-1.2372613127828813</v>
      </c>
      <c r="S293" s="14">
        <v>0</v>
      </c>
      <c r="T293" s="14">
        <v>3.0691861763607737</v>
      </c>
      <c r="U293" s="36">
        <v>11.086338727742678</v>
      </c>
      <c r="V293" s="14">
        <v>2.838997213133716</v>
      </c>
    </row>
    <row r="294" spans="1:22">
      <c r="A294" s="1" t="s">
        <v>600</v>
      </c>
      <c r="B294" s="1" t="s">
        <v>0</v>
      </c>
      <c r="C294" s="48" t="s">
        <v>1081</v>
      </c>
      <c r="D294" s="1" t="s">
        <v>601</v>
      </c>
      <c r="E294" s="14">
        <v>19.092614999999999</v>
      </c>
      <c r="F294" s="14">
        <v>18.021155</v>
      </c>
      <c r="G294" s="14">
        <v>20.623338999999998</v>
      </c>
      <c r="H294" s="14">
        <v>22.648671</v>
      </c>
      <c r="I294" s="14">
        <v>23.008774999999996</v>
      </c>
      <c r="J294" s="14">
        <v>23.519577499999997</v>
      </c>
      <c r="K294" s="14">
        <v>24.041226759884282</v>
      </c>
      <c r="L294" s="14">
        <v>9.6164907039537137</v>
      </c>
      <c r="M294" s="14">
        <v>0.84606073213700017</v>
      </c>
      <c r="N294" s="14">
        <v>8.4033373804665343E-2</v>
      </c>
      <c r="O294" s="14">
        <v>10.546584809895378</v>
      </c>
      <c r="P294" s="14">
        <v>-6.4888479642199304</v>
      </c>
      <c r="Q294" s="14">
        <v>4.0577368456754481</v>
      </c>
      <c r="R294" s="14">
        <v>-1.1017475482550423</v>
      </c>
      <c r="S294" s="14">
        <v>0</v>
      </c>
      <c r="T294" s="14">
        <v>1.8542417491653638</v>
      </c>
      <c r="U294" s="36">
        <v>8.3430897133852948</v>
      </c>
      <c r="V294" s="14">
        <v>1.7151736179779615</v>
      </c>
    </row>
    <row r="295" spans="1:22">
      <c r="A295" s="1" t="s">
        <v>602</v>
      </c>
      <c r="B295" s="1" t="s">
        <v>0</v>
      </c>
      <c r="C295" s="48" t="s">
        <v>1080</v>
      </c>
      <c r="D295" s="1" t="s">
        <v>603</v>
      </c>
      <c r="E295" s="14">
        <v>39.800617499999994</v>
      </c>
      <c r="F295" s="14">
        <v>40.989502499999993</v>
      </c>
      <c r="G295" s="14">
        <v>41.509778999999995</v>
      </c>
      <c r="H295" s="14">
        <v>42.685609999999997</v>
      </c>
      <c r="I295" s="14">
        <v>42.173842999999998</v>
      </c>
      <c r="J295" s="14">
        <v>43.5887575</v>
      </c>
      <c r="K295" s="14">
        <v>44.555528399228542</v>
      </c>
      <c r="L295" s="14">
        <v>17.822211359691419</v>
      </c>
      <c r="M295" s="14">
        <v>1.2200889437060927</v>
      </c>
      <c r="N295" s="14">
        <v>0.1382373616122019</v>
      </c>
      <c r="O295" s="14">
        <v>19.180537665009712</v>
      </c>
      <c r="P295" s="14">
        <v>-16.115797354469109</v>
      </c>
      <c r="Q295" s="14">
        <v>3.0647403105406035</v>
      </c>
      <c r="R295" s="14">
        <v>-0.25172893653257211</v>
      </c>
      <c r="S295" s="14">
        <v>0</v>
      </c>
      <c r="T295" s="14">
        <v>2.5612824374754593</v>
      </c>
      <c r="U295" s="36">
        <v>18.677079791944568</v>
      </c>
      <c r="V295" s="14">
        <v>2.3691862546647999</v>
      </c>
    </row>
    <row r="296" spans="1:22">
      <c r="A296" s="1" t="s">
        <v>604</v>
      </c>
      <c r="B296" s="1" t="s">
        <v>0</v>
      </c>
      <c r="C296" s="48" t="s">
        <v>1078</v>
      </c>
      <c r="D296" s="1" t="s">
        <v>605</v>
      </c>
      <c r="E296" s="14">
        <v>32.251064999999997</v>
      </c>
      <c r="F296" s="14">
        <v>37.977377499999996</v>
      </c>
      <c r="G296" s="14">
        <v>36.944077999999998</v>
      </c>
      <c r="H296" s="14">
        <v>39.595072000000002</v>
      </c>
      <c r="I296" s="14">
        <v>32.574631499999995</v>
      </c>
      <c r="J296" s="14">
        <v>33.966025000000002</v>
      </c>
      <c r="K296" s="14">
        <v>34.719369816779171</v>
      </c>
      <c r="L296" s="14">
        <v>13.887747926711668</v>
      </c>
      <c r="M296" s="14">
        <v>0.97827836289468861</v>
      </c>
      <c r="N296" s="14">
        <v>3.5423311487193916E-2</v>
      </c>
      <c r="O296" s="14">
        <v>14.90144960109355</v>
      </c>
      <c r="P296" s="14">
        <v>-10.154312235242113</v>
      </c>
      <c r="Q296" s="14">
        <v>4.7471373658514366</v>
      </c>
      <c r="R296" s="14">
        <v>-1.2199858992761421</v>
      </c>
      <c r="S296" s="14">
        <v>0</v>
      </c>
      <c r="T296" s="14">
        <v>2.3071655672991525</v>
      </c>
      <c r="U296" s="36">
        <v>12.461477802541266</v>
      </c>
      <c r="V296" s="14">
        <v>2.1341281497517159</v>
      </c>
    </row>
    <row r="297" spans="1:22">
      <c r="A297" s="1" t="s">
        <v>606</v>
      </c>
      <c r="B297" s="1" t="s">
        <v>0</v>
      </c>
      <c r="C297" s="48" t="s">
        <v>1079</v>
      </c>
      <c r="D297" s="1" t="s">
        <v>607</v>
      </c>
      <c r="E297" s="14">
        <v>39.637927499999996</v>
      </c>
      <c r="F297" s="14">
        <v>41.083862499999995</v>
      </c>
      <c r="G297" s="14">
        <v>40.033453999999992</v>
      </c>
      <c r="H297" s="14">
        <v>44.805262999999997</v>
      </c>
      <c r="I297" s="14">
        <v>39.068675499999998</v>
      </c>
      <c r="J297" s="14">
        <v>41.600642499999992</v>
      </c>
      <c r="K297" s="14">
        <v>42.523318273866927</v>
      </c>
      <c r="L297" s="14">
        <v>17.009327309546773</v>
      </c>
      <c r="M297" s="14">
        <v>1.6601725092160333</v>
      </c>
      <c r="N297" s="14">
        <v>0.18379998456302157</v>
      </c>
      <c r="O297" s="14">
        <v>18.853299803325825</v>
      </c>
      <c r="P297" s="14">
        <v>-13.631842019713723</v>
      </c>
      <c r="Q297" s="14">
        <v>5.2214577836121023</v>
      </c>
      <c r="R297" s="14">
        <v>-0.80781302814795408</v>
      </c>
      <c r="S297" s="14">
        <v>0</v>
      </c>
      <c r="T297" s="14">
        <v>3.6058317273161942</v>
      </c>
      <c r="U297" s="36">
        <v>17.237673747029916</v>
      </c>
      <c r="V297" s="14">
        <v>3.3353943477674797</v>
      </c>
    </row>
    <row r="298" spans="1:22">
      <c r="A298" s="1" t="s">
        <v>608</v>
      </c>
      <c r="B298" s="1" t="s">
        <v>0</v>
      </c>
      <c r="C298" s="48" t="s">
        <v>1084</v>
      </c>
      <c r="D298" s="1" t="s">
        <v>609</v>
      </c>
      <c r="E298" s="14">
        <v>19.14902</v>
      </c>
      <c r="F298" s="14">
        <v>16.871467499999998</v>
      </c>
      <c r="G298" s="14">
        <v>21.392099999999996</v>
      </c>
      <c r="H298" s="14">
        <v>21.812460999999999</v>
      </c>
      <c r="I298" s="14">
        <v>20.854539999999997</v>
      </c>
      <c r="J298" s="14">
        <v>21.942937499999999</v>
      </c>
      <c r="K298" s="14">
        <v>22.429617888138864</v>
      </c>
      <c r="L298" s="14">
        <v>8.9718471552555457</v>
      </c>
      <c r="M298" s="14">
        <v>0.84946927353893731</v>
      </c>
      <c r="N298" s="14">
        <v>0.13183526281161195</v>
      </c>
      <c r="O298" s="14">
        <v>9.9531516916060934</v>
      </c>
      <c r="P298" s="14">
        <v>-5.7980682400148584</v>
      </c>
      <c r="Q298" s="14">
        <v>4.1550834515912349</v>
      </c>
      <c r="R298" s="14">
        <v>-0.92327451715315356</v>
      </c>
      <c r="S298" s="14">
        <v>0</v>
      </c>
      <c r="T298" s="14">
        <v>2.3085344172849278</v>
      </c>
      <c r="U298" s="36">
        <v>8.1066026572997867</v>
      </c>
      <c r="V298" s="14">
        <v>2.1353943359885585</v>
      </c>
    </row>
    <row r="299" spans="1:22">
      <c r="A299" s="1" t="s">
        <v>610</v>
      </c>
      <c r="B299" s="1" t="s">
        <v>5</v>
      </c>
      <c r="C299" s="48" t="s">
        <v>1085</v>
      </c>
      <c r="D299" s="1" t="s">
        <v>611</v>
      </c>
      <c r="E299" s="14">
        <v>28.111377551020411</v>
      </c>
      <c r="F299" s="14">
        <v>30.21537755102041</v>
      </c>
      <c r="G299" s="14">
        <v>29.527101999999999</v>
      </c>
      <c r="H299" s="14">
        <v>30.914940999999999</v>
      </c>
      <c r="I299" s="14">
        <v>28.127035918367348</v>
      </c>
      <c r="J299" s="14">
        <v>29.565846938775511</v>
      </c>
      <c r="K299" s="14">
        <v>30.221598606655782</v>
      </c>
      <c r="L299" s="14">
        <v>14.808583317261332</v>
      </c>
      <c r="M299" s="14">
        <v>1.2987052373779133</v>
      </c>
      <c r="N299" s="14">
        <v>0.10017492040921738</v>
      </c>
      <c r="O299" s="14">
        <v>16.207463475048463</v>
      </c>
      <c r="P299" s="14">
        <v>34.352148581079909</v>
      </c>
      <c r="Q299" s="14">
        <v>50.559612056128373</v>
      </c>
      <c r="R299" s="14">
        <v>0</v>
      </c>
      <c r="S299" s="14">
        <v>0</v>
      </c>
      <c r="T299" s="14">
        <v>48.632582734023806</v>
      </c>
      <c r="U299" s="36">
        <v>14.280434152943897</v>
      </c>
      <c r="V299" s="14">
        <v>44.985139028972021</v>
      </c>
    </row>
    <row r="300" spans="1:22">
      <c r="A300" s="1" t="s">
        <v>612</v>
      </c>
      <c r="B300" s="1" t="s">
        <v>2</v>
      </c>
      <c r="C300" s="48" t="s">
        <v>1083</v>
      </c>
      <c r="D300" s="1" t="s">
        <v>613</v>
      </c>
      <c r="E300" s="14" t="s">
        <v>908</v>
      </c>
      <c r="F300" s="14" t="s">
        <v>908</v>
      </c>
      <c r="G300" s="14" t="s">
        <v>908</v>
      </c>
      <c r="H300" s="14" t="s">
        <v>908</v>
      </c>
      <c r="I300" s="14" t="s">
        <v>908</v>
      </c>
      <c r="J300" s="14" t="s">
        <v>908</v>
      </c>
      <c r="K300" s="14" t="s">
        <v>908</v>
      </c>
      <c r="L300" s="14">
        <v>4.2034989971070411</v>
      </c>
      <c r="M300" s="14">
        <v>0.28320072589150525</v>
      </c>
      <c r="N300" s="14">
        <v>1.5268984321450543E-2</v>
      </c>
      <c r="O300" s="14">
        <v>4.501968707319997</v>
      </c>
      <c r="P300" s="14">
        <v>11.35752525991651</v>
      </c>
      <c r="Q300" s="14">
        <v>15.859493967236507</v>
      </c>
      <c r="R300" s="14">
        <v>0</v>
      </c>
      <c r="S300" s="14">
        <v>0</v>
      </c>
      <c r="T300" s="14">
        <v>15.412018562108944</v>
      </c>
      <c r="U300" s="36">
        <v>4.0544933021924336</v>
      </c>
      <c r="V300" s="14">
        <v>14.256117169950773</v>
      </c>
    </row>
    <row r="301" spans="1:22">
      <c r="A301" s="1" t="s">
        <v>614</v>
      </c>
      <c r="B301" s="1" t="s">
        <v>6</v>
      </c>
      <c r="C301" s="48" t="s">
        <v>1080</v>
      </c>
      <c r="D301" s="1" t="s">
        <v>615</v>
      </c>
      <c r="E301" s="14">
        <v>83.288779591836729</v>
      </c>
      <c r="F301" s="14">
        <v>98.922597959183676</v>
      </c>
      <c r="G301" s="14">
        <v>101.78448899999999</v>
      </c>
      <c r="H301" s="14">
        <v>101.391649</v>
      </c>
      <c r="I301" s="14">
        <v>97.784298734693863</v>
      </c>
      <c r="J301" s="14">
        <v>105.37570000000001</v>
      </c>
      <c r="K301" s="14">
        <v>107.71286595949941</v>
      </c>
      <c r="L301" s="14">
        <v>52.779304320154708</v>
      </c>
      <c r="M301" s="14">
        <v>2.1022941501065091</v>
      </c>
      <c r="N301" s="14">
        <v>0.15392458459691041</v>
      </c>
      <c r="O301" s="14">
        <v>55.035523054858125</v>
      </c>
      <c r="P301" s="14">
        <v>4.5509654539096678</v>
      </c>
      <c r="Q301" s="14">
        <v>59.586488508767793</v>
      </c>
      <c r="R301" s="14">
        <v>0</v>
      </c>
      <c r="S301" s="14">
        <v>0</v>
      </c>
      <c r="T301" s="14">
        <v>54.427893260403629</v>
      </c>
      <c r="U301" s="36">
        <v>49.87692780649396</v>
      </c>
      <c r="V301" s="14">
        <v>50.345801265873362</v>
      </c>
    </row>
    <row r="302" spans="1:22">
      <c r="A302" s="1" t="s">
        <v>616</v>
      </c>
      <c r="B302" s="1" t="s">
        <v>6</v>
      </c>
      <c r="C302" s="48" t="s">
        <v>1082</v>
      </c>
      <c r="D302" s="1" t="s">
        <v>617</v>
      </c>
      <c r="E302" s="14">
        <v>43.419830612244901</v>
      </c>
      <c r="F302" s="14">
        <v>44.184195918367344</v>
      </c>
      <c r="G302" s="14">
        <v>43.204946</v>
      </c>
      <c r="H302" s="14">
        <v>46.516666000000001</v>
      </c>
      <c r="I302" s="14">
        <v>41.621853795918369</v>
      </c>
      <c r="J302" s="14">
        <v>42.794338775510205</v>
      </c>
      <c r="K302" s="14">
        <v>43.743489973038386</v>
      </c>
      <c r="L302" s="14">
        <v>21.434310086788809</v>
      </c>
      <c r="M302" s="14">
        <v>2.4509271339265895</v>
      </c>
      <c r="N302" s="14">
        <v>9.8602115298124071E-2</v>
      </c>
      <c r="O302" s="14">
        <v>23.983839336013524</v>
      </c>
      <c r="P302" s="14">
        <v>12.328435614651129</v>
      </c>
      <c r="Q302" s="14">
        <v>36.312274950664651</v>
      </c>
      <c r="R302" s="14">
        <v>0</v>
      </c>
      <c r="S302" s="14">
        <v>0</v>
      </c>
      <c r="T302" s="14">
        <v>34.70365566407515</v>
      </c>
      <c r="U302" s="36">
        <v>22.375220049424023</v>
      </c>
      <c r="V302" s="14">
        <v>32.100881489269518</v>
      </c>
    </row>
    <row r="303" spans="1:22">
      <c r="A303" s="1" t="s">
        <v>618</v>
      </c>
      <c r="B303" s="1" t="s">
        <v>4</v>
      </c>
      <c r="C303" s="48" t="s">
        <v>913</v>
      </c>
      <c r="D303" s="1" t="s">
        <v>619</v>
      </c>
      <c r="E303" s="14">
        <v>154.29079666666667</v>
      </c>
      <c r="F303" s="14">
        <v>208.84761</v>
      </c>
      <c r="G303" s="14">
        <v>234.548046</v>
      </c>
      <c r="H303" s="14">
        <v>231.13983300000001</v>
      </c>
      <c r="I303" s="14">
        <v>301.16233533333332</v>
      </c>
      <c r="J303" s="14">
        <v>329.07307968750001</v>
      </c>
      <c r="K303" s="14">
        <v>336.37171115597749</v>
      </c>
      <c r="L303" s="14">
        <v>100.91151334679324</v>
      </c>
      <c r="M303" s="14">
        <v>1.9275651063403481</v>
      </c>
      <c r="N303" s="14">
        <v>0.80574045500420066</v>
      </c>
      <c r="O303" s="14">
        <v>103.64481890813779</v>
      </c>
      <c r="P303" s="14">
        <v>35.253467888988389</v>
      </c>
      <c r="Q303" s="14">
        <v>138.89828679712619</v>
      </c>
      <c r="R303" s="14">
        <v>0</v>
      </c>
      <c r="S303" s="14">
        <v>0</v>
      </c>
      <c r="T303" s="14">
        <v>113.92930845581111</v>
      </c>
      <c r="U303" s="36">
        <v>78.675840566822728</v>
      </c>
      <c r="V303" s="14">
        <v>105.38461032162529</v>
      </c>
    </row>
    <row r="304" spans="1:22">
      <c r="A304" s="1" t="s">
        <v>620</v>
      </c>
      <c r="B304" s="1" t="s">
        <v>0</v>
      </c>
      <c r="C304" s="48" t="s">
        <v>1080</v>
      </c>
      <c r="D304" s="1" t="s">
        <v>621</v>
      </c>
      <c r="E304" s="14">
        <v>37.718899999999998</v>
      </c>
      <c r="F304" s="14">
        <v>39.649535</v>
      </c>
      <c r="G304" s="14">
        <v>42.224170000000001</v>
      </c>
      <c r="H304" s="14">
        <v>42.951503999999993</v>
      </c>
      <c r="I304" s="14">
        <v>46.044992000000008</v>
      </c>
      <c r="J304" s="14">
        <v>47.042993333333328</v>
      </c>
      <c r="K304" s="14">
        <v>48.086376984894933</v>
      </c>
      <c r="L304" s="14">
        <v>19.234550793957975</v>
      </c>
      <c r="M304" s="14">
        <v>0.59956619655244081</v>
      </c>
      <c r="N304" s="14">
        <v>0.10099304765103809</v>
      </c>
      <c r="O304" s="14">
        <v>19.935110038161454</v>
      </c>
      <c r="P304" s="14">
        <v>-15.778187339667976</v>
      </c>
      <c r="Q304" s="14">
        <v>4.156922698493478</v>
      </c>
      <c r="R304" s="14">
        <v>-1.1301725034713415</v>
      </c>
      <c r="S304" s="14">
        <v>0</v>
      </c>
      <c r="T304" s="14">
        <v>1.8965776915507948</v>
      </c>
      <c r="U304" s="36">
        <v>17.674765031218772</v>
      </c>
      <c r="V304" s="14">
        <v>1.7543343646844853</v>
      </c>
    </row>
    <row r="305" spans="1:22">
      <c r="A305" s="1" t="s">
        <v>622</v>
      </c>
      <c r="B305" s="1" t="s">
        <v>0</v>
      </c>
      <c r="C305" s="48" t="s">
        <v>1082</v>
      </c>
      <c r="D305" s="1" t="s">
        <v>623</v>
      </c>
      <c r="E305" s="14">
        <v>58.168167499999996</v>
      </c>
      <c r="F305" s="14">
        <v>56.913134999999997</v>
      </c>
      <c r="G305" s="14">
        <v>59.889220999999999</v>
      </c>
      <c r="H305" s="14">
        <v>60.513885000000002</v>
      </c>
      <c r="I305" s="14">
        <v>60.261231999999993</v>
      </c>
      <c r="J305" s="14">
        <v>60.734645</v>
      </c>
      <c r="K305" s="14">
        <v>62.081700771456134</v>
      </c>
      <c r="L305" s="14">
        <v>24.832680308582454</v>
      </c>
      <c r="M305" s="14">
        <v>0.99452264581168848</v>
      </c>
      <c r="N305" s="14">
        <v>8.0107971883488074E-2</v>
      </c>
      <c r="O305" s="14">
        <v>25.907310926277631</v>
      </c>
      <c r="P305" s="14">
        <v>-22.951696127720744</v>
      </c>
      <c r="Q305" s="14">
        <v>2.955614798556887</v>
      </c>
      <c r="R305" s="14">
        <v>-0.23641505466606683</v>
      </c>
      <c r="S305" s="14">
        <v>0</v>
      </c>
      <c r="T305" s="14">
        <v>2.4827846892247534</v>
      </c>
      <c r="U305" s="36">
        <v>25.434480816945499</v>
      </c>
      <c r="V305" s="14">
        <v>2.2965758375328971</v>
      </c>
    </row>
    <row r="306" spans="1:22">
      <c r="A306" s="1" t="s">
        <v>624</v>
      </c>
      <c r="B306" s="1" t="s">
        <v>0</v>
      </c>
      <c r="C306" s="48" t="s">
        <v>1082</v>
      </c>
      <c r="D306" s="1" t="s">
        <v>625</v>
      </c>
      <c r="E306" s="14">
        <v>43.565852499999998</v>
      </c>
      <c r="F306" s="14">
        <v>45.583572500000002</v>
      </c>
      <c r="G306" s="14">
        <v>45.339852280000002</v>
      </c>
      <c r="H306" s="14">
        <v>48.520654000000007</v>
      </c>
      <c r="I306" s="14">
        <v>43.168669999999992</v>
      </c>
      <c r="J306" s="14">
        <v>45.716162499999996</v>
      </c>
      <c r="K306" s="14">
        <v>46.730117888138629</v>
      </c>
      <c r="L306" s="14">
        <v>18.692047155255452</v>
      </c>
      <c r="M306" s="14">
        <v>1.0103182523612046</v>
      </c>
      <c r="N306" s="14">
        <v>7.5345011597373279E-2</v>
      </c>
      <c r="O306" s="14">
        <v>19.777710419214031</v>
      </c>
      <c r="P306" s="14">
        <v>-15.425439093004027</v>
      </c>
      <c r="Q306" s="14">
        <v>4.3522713262100048</v>
      </c>
      <c r="R306" s="14">
        <v>-0.93740587016012888</v>
      </c>
      <c r="S306" s="14">
        <v>0</v>
      </c>
      <c r="T306" s="14">
        <v>2.477459585889747</v>
      </c>
      <c r="U306" s="36">
        <v>17.902898678893774</v>
      </c>
      <c r="V306" s="14">
        <v>2.2916501169480159</v>
      </c>
    </row>
    <row r="307" spans="1:22">
      <c r="A307" s="1" t="s">
        <v>626</v>
      </c>
      <c r="B307" s="1" t="s">
        <v>5</v>
      </c>
      <c r="C307" s="48" t="s">
        <v>1078</v>
      </c>
      <c r="D307" s="1" t="s">
        <v>627</v>
      </c>
      <c r="E307" s="14">
        <v>47.967279591836736</v>
      </c>
      <c r="F307" s="14">
        <v>47.717679591836735</v>
      </c>
      <c r="G307" s="14">
        <v>48.221516999999999</v>
      </c>
      <c r="H307" s="14">
        <v>50.343904999999999</v>
      </c>
      <c r="I307" s="14">
        <v>45.689158303030297</v>
      </c>
      <c r="J307" s="14">
        <v>46.851522222222222</v>
      </c>
      <c r="K307" s="14">
        <v>47.89065916640029</v>
      </c>
      <c r="L307" s="14">
        <v>23.466422991536142</v>
      </c>
      <c r="M307" s="14">
        <v>1.6585865925397023</v>
      </c>
      <c r="N307" s="14">
        <v>9.5155236671077767E-2</v>
      </c>
      <c r="O307" s="14">
        <v>25.220164820746923</v>
      </c>
      <c r="P307" s="14">
        <v>22.65009660584014</v>
      </c>
      <c r="Q307" s="14">
        <v>47.870261426587064</v>
      </c>
      <c r="R307" s="14">
        <v>0</v>
      </c>
      <c r="S307" s="14">
        <v>0</v>
      </c>
      <c r="T307" s="14">
        <v>45.446729576017859</v>
      </c>
      <c r="U307" s="36">
        <v>22.796632970177718</v>
      </c>
      <c r="V307" s="14">
        <v>42.038224857816523</v>
      </c>
    </row>
    <row r="308" spans="1:22">
      <c r="A308" s="1" t="s">
        <v>628</v>
      </c>
      <c r="B308" s="1" t="s">
        <v>0</v>
      </c>
      <c r="C308" s="48" t="s">
        <v>1084</v>
      </c>
      <c r="D308" s="1" t="s">
        <v>629</v>
      </c>
      <c r="E308" s="14">
        <v>41.789619999999999</v>
      </c>
      <c r="F308" s="14">
        <v>40.659349999999996</v>
      </c>
      <c r="G308" s="14">
        <v>45.220032000000003</v>
      </c>
      <c r="H308" s="14">
        <v>46.738723</v>
      </c>
      <c r="I308" s="14">
        <v>46.022667999999996</v>
      </c>
      <c r="J308" s="14">
        <v>48.587519999999998</v>
      </c>
      <c r="K308" s="14">
        <v>49.665160270009643</v>
      </c>
      <c r="L308" s="14">
        <v>19.866064108003858</v>
      </c>
      <c r="M308" s="14">
        <v>1.158901078820898</v>
      </c>
      <c r="N308" s="14">
        <v>0.12697880954578758</v>
      </c>
      <c r="O308" s="14">
        <v>21.151943996370541</v>
      </c>
      <c r="P308" s="14">
        <v>-14.488345936394401</v>
      </c>
      <c r="Q308" s="14">
        <v>6.66359805997614</v>
      </c>
      <c r="R308" s="14">
        <v>-1.9432298368617322</v>
      </c>
      <c r="S308" s="14">
        <v>0</v>
      </c>
      <c r="T308" s="14">
        <v>2.7771383862526755</v>
      </c>
      <c r="U308" s="36">
        <v>17.265484322647076</v>
      </c>
      <c r="V308" s="14">
        <v>2.568853007283725</v>
      </c>
    </row>
    <row r="309" spans="1:22">
      <c r="A309" s="1" t="s">
        <v>630</v>
      </c>
      <c r="B309" s="1" t="s">
        <v>8</v>
      </c>
      <c r="C309" s="48" t="s">
        <v>1084</v>
      </c>
      <c r="D309" s="1" t="s">
        <v>631</v>
      </c>
      <c r="E309" s="14" t="s">
        <v>908</v>
      </c>
      <c r="F309" s="14" t="s">
        <v>908</v>
      </c>
      <c r="G309" s="14" t="s">
        <v>908</v>
      </c>
      <c r="H309" s="14" t="s">
        <v>908</v>
      </c>
      <c r="I309" s="14" t="s">
        <v>908</v>
      </c>
      <c r="J309" s="14" t="s">
        <v>908</v>
      </c>
      <c r="K309" s="14" t="s">
        <v>908</v>
      </c>
      <c r="L309" s="14">
        <v>25.272711147540988</v>
      </c>
      <c r="M309" s="14">
        <v>1.7572305007983631</v>
      </c>
      <c r="N309" s="14">
        <v>0.14784794403407933</v>
      </c>
      <c r="O309" s="14">
        <v>27.177789592373433</v>
      </c>
      <c r="P309" s="14">
        <v>75.583987612076754</v>
      </c>
      <c r="Q309" s="14">
        <v>102.76177720445018</v>
      </c>
      <c r="R309" s="14">
        <v>0</v>
      </c>
      <c r="S309" s="14">
        <v>0</v>
      </c>
      <c r="T309" s="14">
        <v>99.497943612782947</v>
      </c>
      <c r="U309" s="36">
        <v>23.913956000706193</v>
      </c>
      <c r="V309" s="14">
        <v>92.035597841824227</v>
      </c>
    </row>
    <row r="310" spans="1:22">
      <c r="A310" s="1" t="s">
        <v>632</v>
      </c>
      <c r="B310" s="1" t="s">
        <v>1</v>
      </c>
      <c r="C310" s="48" t="s">
        <v>1084</v>
      </c>
      <c r="D310" s="1" t="s">
        <v>633</v>
      </c>
      <c r="E310" s="14" t="s">
        <v>908</v>
      </c>
      <c r="F310" s="14" t="s">
        <v>908</v>
      </c>
      <c r="G310" s="14" t="s">
        <v>908</v>
      </c>
      <c r="H310" s="14" t="s">
        <v>908</v>
      </c>
      <c r="I310" s="14" t="s">
        <v>908</v>
      </c>
      <c r="J310" s="14" t="s">
        <v>908</v>
      </c>
      <c r="K310" s="14" t="s">
        <v>908</v>
      </c>
      <c r="L310" s="14">
        <v>3.757856393442625</v>
      </c>
      <c r="M310" s="14">
        <v>0.25676079714514116</v>
      </c>
      <c r="N310" s="14">
        <v>2.0642156541959718E-2</v>
      </c>
      <c r="O310" s="14">
        <v>4.0352593471297258</v>
      </c>
      <c r="P310" s="14">
        <v>5.9576403724583455</v>
      </c>
      <c r="Q310" s="14">
        <v>9.9928997195880704</v>
      </c>
      <c r="R310" s="14">
        <v>0</v>
      </c>
      <c r="S310" s="14">
        <v>0</v>
      </c>
      <c r="T310" s="14">
        <v>9.4577471036384093</v>
      </c>
      <c r="U310" s="36">
        <v>3.5001067311800638</v>
      </c>
      <c r="V310" s="14">
        <v>8.7484160708655292</v>
      </c>
    </row>
    <row r="311" spans="1:22">
      <c r="A311" s="1" t="s">
        <v>634</v>
      </c>
      <c r="B311" s="1" t="s">
        <v>0</v>
      </c>
      <c r="C311" s="48" t="s">
        <v>1084</v>
      </c>
      <c r="D311" s="1" t="s">
        <v>635</v>
      </c>
      <c r="E311" s="14">
        <v>17.197252499999998</v>
      </c>
      <c r="F311" s="14">
        <v>17.138227499999999</v>
      </c>
      <c r="G311" s="14">
        <v>17.476913</v>
      </c>
      <c r="H311" s="14">
        <v>18.540216000000001</v>
      </c>
      <c r="I311" s="14">
        <v>19.110820999999998</v>
      </c>
      <c r="J311" s="14">
        <v>20.097649999999998</v>
      </c>
      <c r="K311" s="14">
        <v>20.54340308582449</v>
      </c>
      <c r="L311" s="14">
        <v>8.2173612343297968</v>
      </c>
      <c r="M311" s="14">
        <v>0.91562955179734762</v>
      </c>
      <c r="N311" s="14">
        <v>0.11495562359697305</v>
      </c>
      <c r="O311" s="14">
        <v>9.2479464097241184</v>
      </c>
      <c r="P311" s="14">
        <v>-5.314799496402399</v>
      </c>
      <c r="Q311" s="14">
        <v>3.9331469133217194</v>
      </c>
      <c r="R311" s="14">
        <v>-0.67731176336213328</v>
      </c>
      <c r="S311" s="14">
        <v>0</v>
      </c>
      <c r="T311" s="14">
        <v>2.5785233865974528</v>
      </c>
      <c r="U311" s="36">
        <v>7.8933228829998523</v>
      </c>
      <c r="V311" s="14">
        <v>2.3851341326026438</v>
      </c>
    </row>
    <row r="312" spans="1:22">
      <c r="A312" s="1" t="s">
        <v>636</v>
      </c>
      <c r="B312" s="1" t="s">
        <v>0</v>
      </c>
      <c r="C312" s="48" t="s">
        <v>1082</v>
      </c>
      <c r="D312" s="1" t="s">
        <v>637</v>
      </c>
      <c r="E312" s="14">
        <v>44.093214999999994</v>
      </c>
      <c r="F312" s="14">
        <v>44.483092499999998</v>
      </c>
      <c r="G312" s="14">
        <v>47.067359000000003</v>
      </c>
      <c r="H312" s="14">
        <v>47.181683</v>
      </c>
      <c r="I312" s="14">
        <v>42.13328649999999</v>
      </c>
      <c r="J312" s="14">
        <v>43.708084999999997</v>
      </c>
      <c r="K312" s="14">
        <v>44.677502507232397</v>
      </c>
      <c r="L312" s="14">
        <v>17.87100100289296</v>
      </c>
      <c r="M312" s="14">
        <v>0.53368305172958985</v>
      </c>
      <c r="N312" s="14">
        <v>2.1121319252818752E-2</v>
      </c>
      <c r="O312" s="14">
        <v>18.425805373875367</v>
      </c>
      <c r="P312" s="14">
        <v>-15.171039047304266</v>
      </c>
      <c r="Q312" s="14">
        <v>3.2547663265711009</v>
      </c>
      <c r="R312" s="14">
        <v>-0.36269675863578232</v>
      </c>
      <c r="S312" s="14">
        <v>0</v>
      </c>
      <c r="T312" s="14">
        <v>2.5293728092995362</v>
      </c>
      <c r="U312" s="36">
        <v>17.7004118566038</v>
      </c>
      <c r="V312" s="14">
        <v>2.3396698486020711</v>
      </c>
    </row>
    <row r="313" spans="1:22">
      <c r="A313" s="1" t="s">
        <v>638</v>
      </c>
      <c r="B313" s="1" t="s">
        <v>5</v>
      </c>
      <c r="C313" s="48" t="s">
        <v>1078</v>
      </c>
      <c r="D313" s="1" t="s">
        <v>639</v>
      </c>
      <c r="E313" s="14">
        <v>84.036444897959186</v>
      </c>
      <c r="F313" s="14">
        <v>90.292999999999992</v>
      </c>
      <c r="G313" s="14">
        <v>88.327076000000005</v>
      </c>
      <c r="H313" s="14">
        <v>95.402900000000002</v>
      </c>
      <c r="I313" s="14">
        <v>78.684373505050488</v>
      </c>
      <c r="J313" s="14">
        <v>80.937046464646457</v>
      </c>
      <c r="K313" s="14">
        <v>82.732178642744159</v>
      </c>
      <c r="L313" s="14">
        <v>40.53876753494464</v>
      </c>
      <c r="M313" s="14">
        <v>3.7635916054689873</v>
      </c>
      <c r="N313" s="14">
        <v>0.16858428979176712</v>
      </c>
      <c r="O313" s="14">
        <v>44.470943430205395</v>
      </c>
      <c r="P313" s="14">
        <v>6.2132037459842726</v>
      </c>
      <c r="Q313" s="14">
        <v>50.684147176189668</v>
      </c>
      <c r="R313" s="14">
        <v>0</v>
      </c>
      <c r="S313" s="14">
        <v>0</v>
      </c>
      <c r="T313" s="14">
        <v>47.113448740927474</v>
      </c>
      <c r="U313" s="36">
        <v>40.900244994943201</v>
      </c>
      <c r="V313" s="14">
        <v>43.579940085357919</v>
      </c>
    </row>
    <row r="314" spans="1:22">
      <c r="A314" s="1" t="s">
        <v>640</v>
      </c>
      <c r="B314" s="1" t="s">
        <v>6</v>
      </c>
      <c r="C314" s="48" t="s">
        <v>1085</v>
      </c>
      <c r="D314" s="1" t="s">
        <v>641</v>
      </c>
      <c r="E314" s="14">
        <v>76.714702040816334</v>
      </c>
      <c r="F314" s="14">
        <v>75.612148979591836</v>
      </c>
      <c r="G314" s="14">
        <v>78.478916499999997</v>
      </c>
      <c r="H314" s="14">
        <v>87.822391999999994</v>
      </c>
      <c r="I314" s="14">
        <v>75.571240612244907</v>
      </c>
      <c r="J314" s="14">
        <v>78.650265306122449</v>
      </c>
      <c r="K314" s="14">
        <v>80.394678133548496</v>
      </c>
      <c r="L314" s="14">
        <v>39.393392285438765</v>
      </c>
      <c r="M314" s="14">
        <v>1.5657416226896086</v>
      </c>
      <c r="N314" s="14">
        <v>0.11748155371420374</v>
      </c>
      <c r="O314" s="14">
        <v>41.076615461842579</v>
      </c>
      <c r="P314" s="14">
        <v>2.3673785487798802</v>
      </c>
      <c r="Q314" s="14">
        <v>43.443994010622461</v>
      </c>
      <c r="R314" s="14">
        <v>0</v>
      </c>
      <c r="S314" s="14">
        <v>0</v>
      </c>
      <c r="T314" s="14">
        <v>39.005989209554436</v>
      </c>
      <c r="U314" s="36">
        <v>36.638610660774553</v>
      </c>
      <c r="V314" s="14">
        <v>36.080540018837851</v>
      </c>
    </row>
    <row r="315" spans="1:22">
      <c r="A315" s="1" t="s">
        <v>642</v>
      </c>
      <c r="B315" s="1" t="s">
        <v>6</v>
      </c>
      <c r="C315" s="48" t="s">
        <v>1084</v>
      </c>
      <c r="D315" s="1" t="s">
        <v>643</v>
      </c>
      <c r="E315" s="14">
        <v>74.874669387755105</v>
      </c>
      <c r="F315" s="14">
        <v>76.07751224489796</v>
      </c>
      <c r="G315" s="14">
        <v>89.759243999999995</v>
      </c>
      <c r="H315" s="14">
        <v>92.11233</v>
      </c>
      <c r="I315" s="14">
        <v>88.899113938775514</v>
      </c>
      <c r="J315" s="14">
        <v>92.917004081632655</v>
      </c>
      <c r="K315" s="14">
        <v>94.977844095015072</v>
      </c>
      <c r="L315" s="14">
        <v>46.539143606557381</v>
      </c>
      <c r="M315" s="14">
        <v>3.0141438828517959</v>
      </c>
      <c r="N315" s="14">
        <v>0.21639239008026814</v>
      </c>
      <c r="O315" s="14">
        <v>49.769679879489445</v>
      </c>
      <c r="P315" s="14">
        <v>30.341226560767666</v>
      </c>
      <c r="Q315" s="14">
        <v>80.110906440257111</v>
      </c>
      <c r="R315" s="14">
        <v>0</v>
      </c>
      <c r="S315" s="14">
        <v>0</v>
      </c>
      <c r="T315" s="14">
        <v>71.647911034087613</v>
      </c>
      <c r="U315" s="36">
        <v>41.306684473319947</v>
      </c>
      <c r="V315" s="14">
        <v>66.27431770653105</v>
      </c>
    </row>
    <row r="316" spans="1:22">
      <c r="A316" s="1" t="s">
        <v>644</v>
      </c>
      <c r="B316" s="1" t="s">
        <v>0</v>
      </c>
      <c r="C316" s="48" t="s">
        <v>1084</v>
      </c>
      <c r="D316" s="1" t="s">
        <v>645</v>
      </c>
      <c r="E316" s="14">
        <v>48.629382499999998</v>
      </c>
      <c r="F316" s="14">
        <v>51.615607499999996</v>
      </c>
      <c r="G316" s="14">
        <v>51.916629000000007</v>
      </c>
      <c r="H316" s="14">
        <v>55.169822000000011</v>
      </c>
      <c r="I316" s="14">
        <v>53.856732999999991</v>
      </c>
      <c r="J316" s="14">
        <v>56.972837500000004</v>
      </c>
      <c r="K316" s="14">
        <v>58.236458775313416</v>
      </c>
      <c r="L316" s="14">
        <v>23.294583510125367</v>
      </c>
      <c r="M316" s="14">
        <v>1.6167058619274228</v>
      </c>
      <c r="N316" s="14">
        <v>0.13409782248260416</v>
      </c>
      <c r="O316" s="14">
        <v>25.045387194535394</v>
      </c>
      <c r="P316" s="14">
        <v>-18.893765248586099</v>
      </c>
      <c r="Q316" s="14">
        <v>6.1516219459492945</v>
      </c>
      <c r="R316" s="14">
        <v>-1.8612844333479888</v>
      </c>
      <c r="S316" s="14">
        <v>0</v>
      </c>
      <c r="T316" s="14">
        <v>2.4290530792533169</v>
      </c>
      <c r="U316" s="36">
        <v>21.322818327839418</v>
      </c>
      <c r="V316" s="14">
        <v>2.2468740983093181</v>
      </c>
    </row>
    <row r="317" spans="1:22">
      <c r="A317" s="1" t="s">
        <v>646</v>
      </c>
      <c r="B317" s="1" t="s">
        <v>0</v>
      </c>
      <c r="C317" s="48" t="s">
        <v>1079</v>
      </c>
      <c r="D317" s="1" t="s">
        <v>647</v>
      </c>
      <c r="E317" s="14">
        <v>23.125334999999996</v>
      </c>
      <c r="F317" s="14">
        <v>23.1557</v>
      </c>
      <c r="G317" s="14">
        <v>26.461645000000001</v>
      </c>
      <c r="H317" s="14">
        <v>27.119015000000001</v>
      </c>
      <c r="I317" s="14">
        <v>26.964014500000005</v>
      </c>
      <c r="J317" s="14">
        <v>27.699041999999999</v>
      </c>
      <c r="K317" s="14">
        <v>28.313389122466763</v>
      </c>
      <c r="L317" s="14">
        <v>11.325355648986706</v>
      </c>
      <c r="M317" s="14">
        <v>1.074233949647097</v>
      </c>
      <c r="N317" s="14">
        <v>0.1038591558683033</v>
      </c>
      <c r="O317" s="14">
        <v>12.503448754502106</v>
      </c>
      <c r="P317" s="14">
        <v>-7.8443561526626322</v>
      </c>
      <c r="Q317" s="14">
        <v>4.6590926018394736</v>
      </c>
      <c r="R317" s="14">
        <v>-1.1151412132039038</v>
      </c>
      <c r="S317" s="14">
        <v>0</v>
      </c>
      <c r="T317" s="14">
        <v>2.428810175431666</v>
      </c>
      <c r="U317" s="36">
        <v>10.273166328094298</v>
      </c>
      <c r="V317" s="14">
        <v>2.2466494122742913</v>
      </c>
    </row>
    <row r="318" spans="1:22">
      <c r="A318" s="1" t="s">
        <v>648</v>
      </c>
      <c r="B318" s="1" t="s">
        <v>9</v>
      </c>
      <c r="C318" s="48" t="s">
        <v>1082</v>
      </c>
      <c r="D318" s="1" t="s">
        <v>649</v>
      </c>
      <c r="E318" s="14" t="s">
        <v>908</v>
      </c>
      <c r="F318" s="14" t="s">
        <v>908</v>
      </c>
      <c r="G318" s="14" t="s">
        <v>908</v>
      </c>
      <c r="H318" s="14" t="s">
        <v>908</v>
      </c>
      <c r="I318" s="14" t="s">
        <v>908</v>
      </c>
      <c r="J318" s="14" t="s">
        <v>908</v>
      </c>
      <c r="K318" s="14" t="s">
        <v>908</v>
      </c>
      <c r="L318" s="14">
        <v>26.348206364514148</v>
      </c>
      <c r="M318" s="14">
        <v>1.8129038433363507</v>
      </c>
      <c r="N318" s="14">
        <v>0.17358855324481701</v>
      </c>
      <c r="O318" s="14">
        <v>28.334698761095314</v>
      </c>
      <c r="P318" s="14">
        <v>77.103958721003053</v>
      </c>
      <c r="Q318" s="14">
        <v>105.43865748209836</v>
      </c>
      <c r="R318" s="14">
        <v>0</v>
      </c>
      <c r="S318" s="14">
        <v>0</v>
      </c>
      <c r="T318" s="14">
        <v>100.9853674275757</v>
      </c>
      <c r="U318" s="36">
        <v>23.881408706572643</v>
      </c>
      <c r="V318" s="14">
        <v>93.41146487050753</v>
      </c>
    </row>
    <row r="319" spans="1:22">
      <c r="A319" s="1" t="s">
        <v>650</v>
      </c>
      <c r="B319" s="1" t="s">
        <v>0</v>
      </c>
      <c r="C319" s="48" t="s">
        <v>1082</v>
      </c>
      <c r="D319" s="1" t="s">
        <v>651</v>
      </c>
      <c r="E319" s="14">
        <v>48.859702499999997</v>
      </c>
      <c r="F319" s="14">
        <v>70.637424999999993</v>
      </c>
      <c r="G319" s="14">
        <v>61.667887999999998</v>
      </c>
      <c r="H319" s="14">
        <v>68.038728000000006</v>
      </c>
      <c r="I319" s="14">
        <v>59.683668499999996</v>
      </c>
      <c r="J319" s="14">
        <v>61.031733749999994</v>
      </c>
      <c r="K319" s="14">
        <v>62.385378760850593</v>
      </c>
      <c r="L319" s="14">
        <v>24.954151504340238</v>
      </c>
      <c r="M319" s="14">
        <v>1.4223370611214456</v>
      </c>
      <c r="N319" s="14">
        <v>0.15593664190727685</v>
      </c>
      <c r="O319" s="14">
        <v>26.532425207368963</v>
      </c>
      <c r="P319" s="14">
        <v>-14.503812906740214</v>
      </c>
      <c r="Q319" s="14">
        <v>12.028612300628749</v>
      </c>
      <c r="R319" s="14">
        <v>-4.5979693755539683</v>
      </c>
      <c r="S319" s="14">
        <v>0</v>
      </c>
      <c r="T319" s="14">
        <v>2.8326735495208126</v>
      </c>
      <c r="U319" s="36">
        <v>17.336486456261028</v>
      </c>
      <c r="V319" s="14">
        <v>2.6202230333067518</v>
      </c>
    </row>
    <row r="320" spans="1:22">
      <c r="A320" s="1" t="s">
        <v>652</v>
      </c>
      <c r="B320" s="1" t="s">
        <v>5</v>
      </c>
      <c r="C320" s="48" t="s">
        <v>1085</v>
      </c>
      <c r="D320" s="1" t="s">
        <v>653</v>
      </c>
      <c r="E320" s="14">
        <v>80.189202040816326</v>
      </c>
      <c r="F320" s="14">
        <v>83.314399999999992</v>
      </c>
      <c r="G320" s="14">
        <v>87.961225999999996</v>
      </c>
      <c r="H320" s="14">
        <v>89.100174999999993</v>
      </c>
      <c r="I320" s="14">
        <v>82.995108999999999</v>
      </c>
      <c r="J320" s="14">
        <v>86.231457142857138</v>
      </c>
      <c r="K320" s="14">
        <v>88.144015980162536</v>
      </c>
      <c r="L320" s="14">
        <v>43.19056783027964</v>
      </c>
      <c r="M320" s="14">
        <v>2.5911300048903394</v>
      </c>
      <c r="N320" s="14">
        <v>0.1932442078139395</v>
      </c>
      <c r="O320" s="14">
        <v>45.974942042983919</v>
      </c>
      <c r="P320" s="14">
        <v>42.991690523105461</v>
      </c>
      <c r="Q320" s="14">
        <v>88.966632566089373</v>
      </c>
      <c r="R320" s="14">
        <v>0</v>
      </c>
      <c r="S320" s="14">
        <v>0</v>
      </c>
      <c r="T320" s="14">
        <v>84.431870905116909</v>
      </c>
      <c r="U320" s="36">
        <v>41.440180382011448</v>
      </c>
      <c r="V320" s="14">
        <v>78.099480587233145</v>
      </c>
    </row>
    <row r="321" spans="1:22">
      <c r="A321" s="1" t="s">
        <v>654</v>
      </c>
      <c r="B321" s="1" t="s">
        <v>9</v>
      </c>
      <c r="C321" s="48" t="s">
        <v>1080</v>
      </c>
      <c r="D321" s="1" t="s">
        <v>655</v>
      </c>
      <c r="E321" s="14" t="s">
        <v>908</v>
      </c>
      <c r="F321" s="14" t="s">
        <v>908</v>
      </c>
      <c r="G321" s="14" t="s">
        <v>908</v>
      </c>
      <c r="H321" s="14" t="s">
        <v>908</v>
      </c>
      <c r="I321" s="14" t="s">
        <v>908</v>
      </c>
      <c r="J321" s="14" t="s">
        <v>908</v>
      </c>
      <c r="K321" s="14" t="s">
        <v>908</v>
      </c>
      <c r="L321" s="14">
        <v>53.319734784405362</v>
      </c>
      <c r="M321" s="14">
        <v>2.231132387268945</v>
      </c>
      <c r="N321" s="14">
        <v>0.28256674865866277</v>
      </c>
      <c r="O321" s="14">
        <v>55.833433920332965</v>
      </c>
      <c r="P321" s="14">
        <v>62.032271408678433</v>
      </c>
      <c r="Q321" s="14">
        <v>117.8657053290114</v>
      </c>
      <c r="R321" s="14">
        <v>0</v>
      </c>
      <c r="S321" s="14">
        <v>0</v>
      </c>
      <c r="T321" s="14">
        <v>113.1943327309809</v>
      </c>
      <c r="U321" s="36">
        <v>51.162061322302471</v>
      </c>
      <c r="V321" s="14">
        <v>104.70475777615734</v>
      </c>
    </row>
    <row r="322" spans="1:22">
      <c r="A322" s="1" t="s">
        <v>656</v>
      </c>
      <c r="B322" s="1" t="s">
        <v>0</v>
      </c>
      <c r="C322" s="48" t="s">
        <v>1080</v>
      </c>
      <c r="D322" s="1" t="s">
        <v>657</v>
      </c>
      <c r="E322" s="14">
        <v>31.792945</v>
      </c>
      <c r="F322" s="14">
        <v>32.670735000000001</v>
      </c>
      <c r="G322" s="14">
        <v>34.788136999999999</v>
      </c>
      <c r="H322" s="14">
        <v>38.275669999999998</v>
      </c>
      <c r="I322" s="14">
        <v>37.263533499999987</v>
      </c>
      <c r="J322" s="14">
        <v>36.153249999999993</v>
      </c>
      <c r="K322" s="14">
        <v>36.955106075215504</v>
      </c>
      <c r="L322" s="14">
        <v>14.782042430086202</v>
      </c>
      <c r="M322" s="14">
        <v>0.83362936561085699</v>
      </c>
      <c r="N322" s="14">
        <v>6.1127117036254772E-2</v>
      </c>
      <c r="O322" s="14">
        <v>15.676798912733314</v>
      </c>
      <c r="P322" s="14">
        <v>-12.367015415442205</v>
      </c>
      <c r="Q322" s="14">
        <v>3.3097834972911091</v>
      </c>
      <c r="R322" s="14">
        <v>-0.88382807883324421</v>
      </c>
      <c r="S322" s="14">
        <v>0</v>
      </c>
      <c r="T322" s="14">
        <v>1.5421273396246207</v>
      </c>
      <c r="U322" s="36">
        <v>13.909142755066826</v>
      </c>
      <c r="V322" s="14">
        <v>1.4264677891527742</v>
      </c>
    </row>
    <row r="323" spans="1:22">
      <c r="A323" s="1" t="s">
        <v>658</v>
      </c>
      <c r="B323" s="1" t="s">
        <v>3</v>
      </c>
      <c r="C323" s="48" t="s">
        <v>913</v>
      </c>
      <c r="D323" s="1" t="s">
        <v>659</v>
      </c>
      <c r="E323" s="14">
        <v>46.692813333333334</v>
      </c>
      <c r="F323" s="14">
        <v>46.100133333333339</v>
      </c>
      <c r="G323" s="14">
        <v>52.571846000000001</v>
      </c>
      <c r="H323" s="14">
        <v>51.336925000000001</v>
      </c>
      <c r="I323" s="14">
        <v>49.26812566666667</v>
      </c>
      <c r="J323" s="14">
        <v>53.669318749999995</v>
      </c>
      <c r="K323" s="14">
        <v>54.859670081971565</v>
      </c>
      <c r="L323" s="14">
        <v>16.457901024591468</v>
      </c>
      <c r="M323" s="14">
        <v>1.0647663536718659</v>
      </c>
      <c r="N323" s="14">
        <v>5.5341484252715283E-2</v>
      </c>
      <c r="O323" s="14">
        <v>17.57800886251605</v>
      </c>
      <c r="P323" s="14">
        <v>19.124889207728721</v>
      </c>
      <c r="Q323" s="14">
        <v>36.702898070244771</v>
      </c>
      <c r="R323" s="14">
        <v>0</v>
      </c>
      <c r="S323" s="14">
        <v>0</v>
      </c>
      <c r="T323" s="14">
        <v>35.807637819355634</v>
      </c>
      <c r="U323" s="36">
        <v>16.682748611626913</v>
      </c>
      <c r="V323" s="14">
        <v>33.122064982903964</v>
      </c>
    </row>
    <row r="324" spans="1:22">
      <c r="A324" s="1" t="s">
        <v>660</v>
      </c>
      <c r="B324" s="1" t="s">
        <v>0</v>
      </c>
      <c r="C324" s="48" t="s">
        <v>1080</v>
      </c>
      <c r="D324" s="1" t="s">
        <v>661</v>
      </c>
      <c r="E324" s="14">
        <v>38.735812499999994</v>
      </c>
      <c r="F324" s="14">
        <v>40.950265000000002</v>
      </c>
      <c r="G324" s="14">
        <v>41.605490000000003</v>
      </c>
      <c r="H324" s="14">
        <v>45.775300999999992</v>
      </c>
      <c r="I324" s="14">
        <v>44.416001500000007</v>
      </c>
      <c r="J324" s="14">
        <v>47.142150000000001</v>
      </c>
      <c r="K324" s="14">
        <v>48.187732883319526</v>
      </c>
      <c r="L324" s="14">
        <v>19.275093153327813</v>
      </c>
      <c r="M324" s="14">
        <v>1.5307888343118008</v>
      </c>
      <c r="N324" s="14">
        <v>9.3174461542091691E-2</v>
      </c>
      <c r="O324" s="14">
        <v>20.899056449181703</v>
      </c>
      <c r="P324" s="14">
        <v>-11.550800823588041</v>
      </c>
      <c r="Q324" s="14">
        <v>9.3482556255936622</v>
      </c>
      <c r="R324" s="14">
        <v>-2.5648854315136416</v>
      </c>
      <c r="S324" s="14">
        <v>0</v>
      </c>
      <c r="T324" s="14">
        <v>4.2184847625663791</v>
      </c>
      <c r="U324" s="36">
        <v>15.769285586154421</v>
      </c>
      <c r="V324" s="14">
        <v>3.9020984053739007</v>
      </c>
    </row>
    <row r="325" spans="1:22">
      <c r="A325" s="1" t="s">
        <v>662</v>
      </c>
      <c r="B325" s="1" t="s">
        <v>6</v>
      </c>
      <c r="C325" s="48" t="s">
        <v>1079</v>
      </c>
      <c r="D325" s="1" t="s">
        <v>663</v>
      </c>
      <c r="E325" s="14">
        <v>96.994512244897962</v>
      </c>
      <c r="F325" s="14">
        <v>103.12411836734694</v>
      </c>
      <c r="G325" s="14">
        <v>105.895652</v>
      </c>
      <c r="H325" s="14">
        <v>107.034856</v>
      </c>
      <c r="I325" s="14">
        <v>99.960347306122429</v>
      </c>
      <c r="J325" s="14">
        <v>101.93358163265306</v>
      </c>
      <c r="K325" s="14">
        <v>104.19440359750459</v>
      </c>
      <c r="L325" s="14">
        <v>51.055257762777245</v>
      </c>
      <c r="M325" s="14">
        <v>1.7589692466322444</v>
      </c>
      <c r="N325" s="14">
        <v>4.7524680625413637E-2</v>
      </c>
      <c r="O325" s="14">
        <v>52.861751690034907</v>
      </c>
      <c r="P325" s="14">
        <v>-16.998805133032409</v>
      </c>
      <c r="Q325" s="14">
        <v>35.862946557002502</v>
      </c>
      <c r="R325" s="14">
        <v>-1.4342095406112358</v>
      </c>
      <c r="S325" s="14">
        <v>0</v>
      </c>
      <c r="T325" s="14">
        <v>31.749955322494198</v>
      </c>
      <c r="U325" s="36">
        <v>48.748760455526607</v>
      </c>
      <c r="V325" s="14">
        <v>29.368708673307136</v>
      </c>
    </row>
    <row r="326" spans="1:22">
      <c r="A326" s="1" t="s">
        <v>664</v>
      </c>
      <c r="B326" s="1" t="s">
        <v>5</v>
      </c>
      <c r="C326" s="48" t="s">
        <v>1078</v>
      </c>
      <c r="D326" s="1" t="s">
        <v>665</v>
      </c>
      <c r="E326" s="14">
        <v>52.615179591836736</v>
      </c>
      <c r="F326" s="14">
        <v>54.928571428571431</v>
      </c>
      <c r="G326" s="14">
        <v>57.112879</v>
      </c>
      <c r="H326" s="14">
        <v>55.311051999999997</v>
      </c>
      <c r="I326" s="14">
        <v>54.282446787878783</v>
      </c>
      <c r="J326" s="14">
        <v>52.550282828282832</v>
      </c>
      <c r="K326" s="14">
        <v>53.715814655719704</v>
      </c>
      <c r="L326" s="14">
        <v>26.320749181302656</v>
      </c>
      <c r="M326" s="14">
        <v>2.7763968558271612</v>
      </c>
      <c r="N326" s="14">
        <v>0.12727674472782036</v>
      </c>
      <c r="O326" s="14">
        <v>29.224422781857637</v>
      </c>
      <c r="P326" s="14">
        <v>29.125944198505742</v>
      </c>
      <c r="Q326" s="14">
        <v>58.350366980363376</v>
      </c>
      <c r="R326" s="14">
        <v>0</v>
      </c>
      <c r="S326" s="14">
        <v>0</v>
      </c>
      <c r="T326" s="14">
        <v>55.355651019117246</v>
      </c>
      <c r="U326" s="36">
        <v>26.229706820611504</v>
      </c>
      <c r="V326" s="14">
        <v>51.203977192683453</v>
      </c>
    </row>
    <row r="327" spans="1:22">
      <c r="A327" s="1" t="s">
        <v>666</v>
      </c>
      <c r="B327" s="1" t="s">
        <v>0</v>
      </c>
      <c r="C327" s="48" t="s">
        <v>1084</v>
      </c>
      <c r="D327" s="1" t="s">
        <v>667</v>
      </c>
      <c r="E327" s="14">
        <v>31.733044999999997</v>
      </c>
      <c r="F327" s="14">
        <v>30.215157499999997</v>
      </c>
      <c r="G327" s="14">
        <v>33.378675999999999</v>
      </c>
      <c r="H327" s="14">
        <v>34.340989</v>
      </c>
      <c r="I327" s="14">
        <v>32.610090999999997</v>
      </c>
      <c r="J327" s="14">
        <v>32.736492499999997</v>
      </c>
      <c r="K327" s="14">
        <v>33.462567068466726</v>
      </c>
      <c r="L327" s="14">
        <v>13.385026827386692</v>
      </c>
      <c r="M327" s="14">
        <v>0.61488847784715039</v>
      </c>
      <c r="N327" s="14">
        <v>5.2298762056456831E-2</v>
      </c>
      <c r="O327" s="14">
        <v>14.052214067290301</v>
      </c>
      <c r="P327" s="14">
        <v>-10.231633911795436</v>
      </c>
      <c r="Q327" s="14">
        <v>3.8205801554948646</v>
      </c>
      <c r="R327" s="14">
        <v>-0.76061180186890898</v>
      </c>
      <c r="S327" s="14">
        <v>0</v>
      </c>
      <c r="T327" s="14">
        <v>2.2993565517570467</v>
      </c>
      <c r="U327" s="36">
        <v>12.530990463552483</v>
      </c>
      <c r="V327" s="14">
        <v>2.1269048103752684</v>
      </c>
    </row>
    <row r="328" spans="1:22">
      <c r="A328" s="1" t="s">
        <v>668</v>
      </c>
      <c r="B328" s="1" t="s">
        <v>0</v>
      </c>
      <c r="C328" s="48" t="s">
        <v>1080</v>
      </c>
      <c r="D328" s="1" t="s">
        <v>669</v>
      </c>
      <c r="E328" s="14">
        <v>19.159495</v>
      </c>
      <c r="F328" s="14">
        <v>19.437705000000001</v>
      </c>
      <c r="G328" s="14">
        <v>19.822367</v>
      </c>
      <c r="H328" s="14">
        <v>17.614415000000001</v>
      </c>
      <c r="I328" s="14">
        <v>20.363227999999996</v>
      </c>
      <c r="J328" s="14">
        <v>21.100353333333331</v>
      </c>
      <c r="K328" s="14">
        <v>21.568345740921679</v>
      </c>
      <c r="L328" s="14">
        <v>8.6273382963686718</v>
      </c>
      <c r="M328" s="14">
        <v>0.86097230967452321</v>
      </c>
      <c r="N328" s="14">
        <v>0.10115779548426941</v>
      </c>
      <c r="O328" s="14">
        <v>9.5894684015274638</v>
      </c>
      <c r="P328" s="14">
        <v>-7.8184205497847072</v>
      </c>
      <c r="Q328" s="14">
        <v>1.7710478517427566</v>
      </c>
      <c r="R328" s="14">
        <v>-0.16815776093172741</v>
      </c>
      <c r="S328" s="14">
        <v>0</v>
      </c>
      <c r="T328" s="14">
        <v>1.4347323298793018</v>
      </c>
      <c r="U328" s="36">
        <v>9.2531528796640092</v>
      </c>
      <c r="V328" s="14">
        <v>1.3271274051383541</v>
      </c>
    </row>
    <row r="329" spans="1:22">
      <c r="A329" s="1" t="s">
        <v>670</v>
      </c>
      <c r="B329" s="1" t="s">
        <v>0</v>
      </c>
      <c r="C329" s="48" t="s">
        <v>1079</v>
      </c>
      <c r="D329" s="1" t="s">
        <v>671</v>
      </c>
      <c r="E329" s="14">
        <v>35.616282499999997</v>
      </c>
      <c r="F329" s="14">
        <v>36.017634999999999</v>
      </c>
      <c r="G329" s="14">
        <v>41.103202000000003</v>
      </c>
      <c r="H329" s="14">
        <v>41.724383999999993</v>
      </c>
      <c r="I329" s="14">
        <v>35.098969000000011</v>
      </c>
      <c r="J329" s="14">
        <v>38.047662500000001</v>
      </c>
      <c r="K329" s="14">
        <v>38.891535438765672</v>
      </c>
      <c r="L329" s="14">
        <v>15.556614175506269</v>
      </c>
      <c r="M329" s="14">
        <v>1.1745937596112868</v>
      </c>
      <c r="N329" s="14">
        <v>9.2555445541443349E-2</v>
      </c>
      <c r="O329" s="14">
        <v>16.823763380658999</v>
      </c>
      <c r="P329" s="14">
        <v>-13.064365344612341</v>
      </c>
      <c r="Q329" s="14">
        <v>3.7593980360466581</v>
      </c>
      <c r="R329" s="14">
        <v>-0.54830331849390923</v>
      </c>
      <c r="S329" s="14">
        <v>0</v>
      </c>
      <c r="T329" s="14">
        <v>2.6627913990588397</v>
      </c>
      <c r="U329" s="36">
        <v>15.727156743671181</v>
      </c>
      <c r="V329" s="14">
        <v>2.4630820441294268</v>
      </c>
    </row>
    <row r="330" spans="1:22">
      <c r="A330" s="1" t="s">
        <v>672</v>
      </c>
      <c r="B330" s="1" t="s">
        <v>0</v>
      </c>
      <c r="C330" s="48" t="s">
        <v>1079</v>
      </c>
      <c r="D330" s="1" t="s">
        <v>673</v>
      </c>
      <c r="E330" s="14">
        <v>30.103024999999999</v>
      </c>
      <c r="F330" s="14">
        <v>31.287539999999996</v>
      </c>
      <c r="G330" s="14">
        <v>31.196059999999999</v>
      </c>
      <c r="H330" s="14">
        <v>31.374314999999999</v>
      </c>
      <c r="I330" s="14">
        <v>27.550052500000003</v>
      </c>
      <c r="J330" s="14">
        <v>31.320429999999998</v>
      </c>
      <c r="K330" s="14">
        <v>32.015097203471115</v>
      </c>
      <c r="L330" s="14">
        <v>12.806038881388448</v>
      </c>
      <c r="M330" s="14">
        <v>1.6213515109973524</v>
      </c>
      <c r="N330" s="14">
        <v>0.12909204151093664</v>
      </c>
      <c r="O330" s="14">
        <v>14.556482433896736</v>
      </c>
      <c r="P330" s="14">
        <v>-8.9935298584800876</v>
      </c>
      <c r="Q330" s="14">
        <v>5.5629525754166487</v>
      </c>
      <c r="R330" s="14">
        <v>-1.1129871085339715</v>
      </c>
      <c r="S330" s="14">
        <v>0</v>
      </c>
      <c r="T330" s="14">
        <v>3.3369783583487056</v>
      </c>
      <c r="U330" s="36">
        <v>12.330508216828793</v>
      </c>
      <c r="V330" s="14">
        <v>3.0867049814725527</v>
      </c>
    </row>
    <row r="331" spans="1:22">
      <c r="A331" s="1" t="s">
        <v>674</v>
      </c>
      <c r="B331" s="1" t="s">
        <v>6</v>
      </c>
      <c r="C331" s="48" t="s">
        <v>1084</v>
      </c>
      <c r="D331" s="1" t="s">
        <v>675</v>
      </c>
      <c r="E331" s="14">
        <v>62.476714285714287</v>
      </c>
      <c r="F331" s="14">
        <v>68.594140816326529</v>
      </c>
      <c r="G331" s="14">
        <v>71.837372000000002</v>
      </c>
      <c r="H331" s="14">
        <v>71.511327999999992</v>
      </c>
      <c r="I331" s="14">
        <v>69.602660000000014</v>
      </c>
      <c r="J331" s="14">
        <v>70.72908367346939</v>
      </c>
      <c r="K331" s="14">
        <v>72.297809733729565</v>
      </c>
      <c r="L331" s="14">
        <v>35.425926769527486</v>
      </c>
      <c r="M331" s="14">
        <v>1.641135240893459</v>
      </c>
      <c r="N331" s="14">
        <v>0.14991960598389104</v>
      </c>
      <c r="O331" s="14">
        <v>37.216981616404837</v>
      </c>
      <c r="P331" s="14">
        <v>4.6989164919018158</v>
      </c>
      <c r="Q331" s="14">
        <v>41.915898108306649</v>
      </c>
      <c r="R331" s="14">
        <v>0</v>
      </c>
      <c r="S331" s="14">
        <v>0</v>
      </c>
      <c r="T331" s="14">
        <v>38.09188674029987</v>
      </c>
      <c r="U331" s="36">
        <v>33.392970248398058</v>
      </c>
      <c r="V331" s="14">
        <v>35.234995234777379</v>
      </c>
    </row>
    <row r="332" spans="1:22">
      <c r="A332" s="1" t="s">
        <v>676</v>
      </c>
      <c r="B332" s="1" t="s">
        <v>0</v>
      </c>
      <c r="C332" s="48" t="s">
        <v>1082</v>
      </c>
      <c r="D332" s="1" t="s">
        <v>677</v>
      </c>
      <c r="E332" s="14">
        <v>24.034437499999999</v>
      </c>
      <c r="F332" s="14">
        <v>23.847282500000002</v>
      </c>
      <c r="G332" s="14">
        <v>24.738699000000004</v>
      </c>
      <c r="H332" s="14">
        <v>26.317194000000001</v>
      </c>
      <c r="I332" s="14">
        <v>24.969848000000002</v>
      </c>
      <c r="J332" s="14">
        <v>25.707737499999997</v>
      </c>
      <c r="K332" s="14">
        <v>26.277918756027006</v>
      </c>
      <c r="L332" s="14">
        <v>10.511167502410803</v>
      </c>
      <c r="M332" s="14">
        <v>1.7138827677363226</v>
      </c>
      <c r="N332" s="14">
        <v>0.14106498869722511</v>
      </c>
      <c r="O332" s="14">
        <v>12.366115258844351</v>
      </c>
      <c r="P332" s="14">
        <v>-5.423291391613521</v>
      </c>
      <c r="Q332" s="14">
        <v>6.94282386723083</v>
      </c>
      <c r="R332" s="14">
        <v>-0.98429587766433846</v>
      </c>
      <c r="S332" s="14">
        <v>0</v>
      </c>
      <c r="T332" s="14">
        <v>4.9742321119021531</v>
      </c>
      <c r="U332" s="36">
        <v>10.397523503515675</v>
      </c>
      <c r="V332" s="14">
        <v>4.6011647035094922</v>
      </c>
    </row>
    <row r="333" spans="1:22">
      <c r="A333" s="1" t="s">
        <v>678</v>
      </c>
      <c r="B333" s="1" t="s">
        <v>0</v>
      </c>
      <c r="C333" s="48" t="s">
        <v>1080</v>
      </c>
      <c r="D333" s="1" t="s">
        <v>679</v>
      </c>
      <c r="E333" s="14">
        <v>44.040854999999993</v>
      </c>
      <c r="F333" s="14">
        <v>43.440019999999997</v>
      </c>
      <c r="G333" s="14">
        <v>52.078761999999998</v>
      </c>
      <c r="H333" s="14">
        <v>48.173777999999999</v>
      </c>
      <c r="I333" s="14">
        <v>53.883563500000001</v>
      </c>
      <c r="J333" s="14">
        <v>54.202912499999996</v>
      </c>
      <c r="K333" s="14">
        <v>55.405098601735773</v>
      </c>
      <c r="L333" s="14">
        <v>22.162039440694311</v>
      </c>
      <c r="M333" s="14">
        <v>1.2011006400650472</v>
      </c>
      <c r="N333" s="14">
        <v>0.10379102043141059</v>
      </c>
      <c r="O333" s="14">
        <v>23.46693110119077</v>
      </c>
      <c r="P333" s="14">
        <v>-16.863558656836229</v>
      </c>
      <c r="Q333" s="14">
        <v>6.603372444354541</v>
      </c>
      <c r="R333" s="14">
        <v>-2.1309785199281821</v>
      </c>
      <c r="S333" s="14">
        <v>0</v>
      </c>
      <c r="T333" s="14">
        <v>2.3414154044981763</v>
      </c>
      <c r="U333" s="36">
        <v>19.204974061334404</v>
      </c>
      <c r="V333" s="14">
        <v>2.1658092491608132</v>
      </c>
    </row>
    <row r="334" spans="1:22">
      <c r="A334" s="1" t="s">
        <v>680</v>
      </c>
      <c r="B334" s="1" t="s">
        <v>0</v>
      </c>
      <c r="C334" s="48" t="s">
        <v>1079</v>
      </c>
      <c r="D334" s="1" t="s">
        <v>681</v>
      </c>
      <c r="E334" s="14">
        <v>32.375707499999997</v>
      </c>
      <c r="F334" s="14">
        <v>23.079339999999998</v>
      </c>
      <c r="G334" s="14">
        <v>32.788848999999999</v>
      </c>
      <c r="H334" s="14">
        <v>31.850178</v>
      </c>
      <c r="I334" s="14">
        <v>34.914733999999989</v>
      </c>
      <c r="J334" s="14">
        <v>35.537390000000002</v>
      </c>
      <c r="K334" s="14">
        <v>36.325586692381599</v>
      </c>
      <c r="L334" s="14">
        <v>14.53023467695264</v>
      </c>
      <c r="M334" s="14">
        <v>0.76721940078598372</v>
      </c>
      <c r="N334" s="14">
        <v>8.3487943059938327E-2</v>
      </c>
      <c r="O334" s="14">
        <v>15.38094202079856</v>
      </c>
      <c r="P334" s="14">
        <v>-12.802404930730903</v>
      </c>
      <c r="Q334" s="14">
        <v>2.5785370900676572</v>
      </c>
      <c r="R334" s="14">
        <v>-0.3816057566791724</v>
      </c>
      <c r="S334" s="14">
        <v>0</v>
      </c>
      <c r="T334" s="14">
        <v>1.8153255767093124</v>
      </c>
      <c r="U334" s="36">
        <v>14.617730507440216</v>
      </c>
      <c r="V334" s="14">
        <v>1.679176158456114</v>
      </c>
    </row>
    <row r="335" spans="1:22">
      <c r="A335" s="1" t="s">
        <v>682</v>
      </c>
      <c r="B335" s="1" t="s">
        <v>0</v>
      </c>
      <c r="C335" s="48" t="s">
        <v>1080</v>
      </c>
      <c r="D335" s="1" t="s">
        <v>683</v>
      </c>
      <c r="E335" s="14">
        <v>29.955144999999998</v>
      </c>
      <c r="F335" s="14">
        <v>25.929757499999997</v>
      </c>
      <c r="G335" s="14">
        <v>31.530543000000002</v>
      </c>
      <c r="H335" s="14">
        <v>33.674765999999998</v>
      </c>
      <c r="I335" s="14">
        <v>31.012563</v>
      </c>
      <c r="J335" s="14">
        <v>32.439587499999995</v>
      </c>
      <c r="K335" s="14">
        <v>33.159076904531481</v>
      </c>
      <c r="L335" s="14">
        <v>13.263630761812594</v>
      </c>
      <c r="M335" s="14">
        <v>1.5526690520005819</v>
      </c>
      <c r="N335" s="14">
        <v>0.10924331682924986</v>
      </c>
      <c r="O335" s="14">
        <v>14.925543130642426</v>
      </c>
      <c r="P335" s="14">
        <v>-8.42568937168822</v>
      </c>
      <c r="Q335" s="14">
        <v>6.499853758954206</v>
      </c>
      <c r="R335" s="14">
        <v>-0.76530321171454352</v>
      </c>
      <c r="S335" s="14">
        <v>0</v>
      </c>
      <c r="T335" s="14">
        <v>4.969247335525119</v>
      </c>
      <c r="U335" s="36">
        <v>13.39493670721334</v>
      </c>
      <c r="V335" s="14">
        <v>4.5965537853607357</v>
      </c>
    </row>
    <row r="336" spans="1:22">
      <c r="A336" s="1" t="s">
        <v>684</v>
      </c>
      <c r="B336" s="1" t="s">
        <v>0</v>
      </c>
      <c r="C336" s="48" t="s">
        <v>1082</v>
      </c>
      <c r="D336" s="1" t="s">
        <v>685</v>
      </c>
      <c r="E336" s="14">
        <v>25.284054999999999</v>
      </c>
      <c r="F336" s="14">
        <v>21.536514999999998</v>
      </c>
      <c r="G336" s="14">
        <v>29.215903999999998</v>
      </c>
      <c r="H336" s="14">
        <v>30.373308999999999</v>
      </c>
      <c r="I336" s="14">
        <v>26.359414000000001</v>
      </c>
      <c r="J336" s="14">
        <v>28.354162500000001</v>
      </c>
      <c r="K336" s="14">
        <v>28.983039778206365</v>
      </c>
      <c r="L336" s="14">
        <v>11.593215911282547</v>
      </c>
      <c r="M336" s="14">
        <v>0.56761657530829768</v>
      </c>
      <c r="N336" s="14">
        <v>4.8068171935730285E-2</v>
      </c>
      <c r="O336" s="14">
        <v>12.208900658526575</v>
      </c>
      <c r="P336" s="14">
        <v>-8.5839508007318237</v>
      </c>
      <c r="Q336" s="14">
        <v>3.6249498577947517</v>
      </c>
      <c r="R336" s="14">
        <v>-0.83177300841290491</v>
      </c>
      <c r="S336" s="14">
        <v>0</v>
      </c>
      <c r="T336" s="14">
        <v>1.9614038409689418</v>
      </c>
      <c r="U336" s="36">
        <v>10.545354641700765</v>
      </c>
      <c r="V336" s="14">
        <v>1.8142985528962712</v>
      </c>
    </row>
    <row r="337" spans="1:22">
      <c r="A337" s="1" t="s">
        <v>686</v>
      </c>
      <c r="B337" s="1" t="s">
        <v>6</v>
      </c>
      <c r="C337" s="48" t="s">
        <v>1082</v>
      </c>
      <c r="D337" s="1" t="s">
        <v>687</v>
      </c>
      <c r="E337" s="14">
        <v>87.213718367346942</v>
      </c>
      <c r="F337" s="14">
        <v>102.20050408163264</v>
      </c>
      <c r="G337" s="14">
        <v>108.42363899999999</v>
      </c>
      <c r="H337" s="14">
        <v>110.404107</v>
      </c>
      <c r="I337" s="14">
        <v>106.56327614285716</v>
      </c>
      <c r="J337" s="14">
        <v>116.04981836734693</v>
      </c>
      <c r="K337" s="14">
        <v>118.62372947867672</v>
      </c>
      <c r="L337" s="14">
        <v>58.12562744455159</v>
      </c>
      <c r="M337" s="14">
        <v>1.3696950320818124</v>
      </c>
      <c r="N337" s="14">
        <v>0.21158762869549669</v>
      </c>
      <c r="O337" s="14">
        <v>59.706910105328902</v>
      </c>
      <c r="P337" s="14">
        <v>-22.176541898565027</v>
      </c>
      <c r="Q337" s="14">
        <v>37.530368206763875</v>
      </c>
      <c r="R337" s="14">
        <v>-1.9735340009445634</v>
      </c>
      <c r="S337" s="14">
        <v>0</v>
      </c>
      <c r="T337" s="14">
        <v>32.651144761599248</v>
      </c>
      <c r="U337" s="36">
        <v>54.827686660164275</v>
      </c>
      <c r="V337" s="14">
        <v>30.202308904479306</v>
      </c>
    </row>
    <row r="338" spans="1:22">
      <c r="A338" s="1" t="s">
        <v>688</v>
      </c>
      <c r="B338" s="1" t="s">
        <v>0</v>
      </c>
      <c r="C338" s="48" t="s">
        <v>1080</v>
      </c>
      <c r="D338" s="1" t="s">
        <v>689</v>
      </c>
      <c r="E338" s="14">
        <v>49.116429999999994</v>
      </c>
      <c r="F338" s="14">
        <v>49.513727499999995</v>
      </c>
      <c r="G338" s="14">
        <v>52.854869999999998</v>
      </c>
      <c r="H338" s="14">
        <v>53.230925999999997</v>
      </c>
      <c r="I338" s="14">
        <v>58.978884499999999</v>
      </c>
      <c r="J338" s="14">
        <v>54.282622500000002</v>
      </c>
      <c r="K338" s="14">
        <v>55.486576518802885</v>
      </c>
      <c r="L338" s="14">
        <v>22.194630607521155</v>
      </c>
      <c r="M338" s="14">
        <v>0.85362227795593471</v>
      </c>
      <c r="N338" s="14">
        <v>9.7238155379273813E-2</v>
      </c>
      <c r="O338" s="14">
        <v>23.145491040856363</v>
      </c>
      <c r="P338" s="14">
        <v>-20.953494116662501</v>
      </c>
      <c r="Q338" s="14">
        <v>2.1919969241938624</v>
      </c>
      <c r="R338" s="14">
        <v>0</v>
      </c>
      <c r="S338" s="14">
        <v>0</v>
      </c>
      <c r="T338" s="14">
        <v>2.2632173373671596</v>
      </c>
      <c r="U338" s="36">
        <v>23.21671145402966</v>
      </c>
      <c r="V338" s="14">
        <v>2.0934760370646228</v>
      </c>
    </row>
    <row r="339" spans="1:22">
      <c r="A339" s="1" t="s">
        <v>690</v>
      </c>
      <c r="B339" s="1" t="s">
        <v>6</v>
      </c>
      <c r="C339" s="48" t="s">
        <v>1079</v>
      </c>
      <c r="D339" s="1" t="s">
        <v>691</v>
      </c>
      <c r="E339" s="14">
        <v>32.618771428571428</v>
      </c>
      <c r="F339" s="14">
        <v>35.188708163265311</v>
      </c>
      <c r="G339" s="14">
        <v>34.081910000000001</v>
      </c>
      <c r="H339" s="14">
        <v>37.457068999999997</v>
      </c>
      <c r="I339" s="14">
        <v>30.043100142857146</v>
      </c>
      <c r="J339" s="14">
        <v>30.686599999999999</v>
      </c>
      <c r="K339" s="14">
        <v>31.36720925747305</v>
      </c>
      <c r="L339" s="14">
        <v>15.369932536161794</v>
      </c>
      <c r="M339" s="14">
        <v>2.1868779171874668</v>
      </c>
      <c r="N339" s="14">
        <v>9.7985629164592081E-2</v>
      </c>
      <c r="O339" s="14">
        <v>17.654796082513855</v>
      </c>
      <c r="P339" s="14">
        <v>14.80240317280766</v>
      </c>
      <c r="Q339" s="14">
        <v>32.457199255321513</v>
      </c>
      <c r="R339" s="14">
        <v>0</v>
      </c>
      <c r="S339" s="14">
        <v>0</v>
      </c>
      <c r="T339" s="14">
        <v>31.995759499114822</v>
      </c>
      <c r="U339" s="36">
        <v>17.19335632630716</v>
      </c>
      <c r="V339" s="14">
        <v>29.596077536681211</v>
      </c>
    </row>
    <row r="340" spans="1:22">
      <c r="A340" s="1" t="s">
        <v>692</v>
      </c>
      <c r="B340" s="1" t="s">
        <v>0</v>
      </c>
      <c r="C340" s="48" t="s">
        <v>1079</v>
      </c>
      <c r="D340" s="1" t="s">
        <v>693</v>
      </c>
      <c r="E340" s="14">
        <v>9.674037499999999</v>
      </c>
      <c r="F340" s="14">
        <v>10.241297499999998</v>
      </c>
      <c r="G340" s="14">
        <v>8.7494479999999992</v>
      </c>
      <c r="H340" s="14">
        <v>10.09858</v>
      </c>
      <c r="I340" s="14">
        <v>10.426530999999999</v>
      </c>
      <c r="J340" s="14">
        <v>11.128195</v>
      </c>
      <c r="K340" s="14">
        <v>11.375011282544769</v>
      </c>
      <c r="L340" s="14">
        <v>4.5500045130179076</v>
      </c>
      <c r="M340" s="14">
        <v>1.0607408822644648</v>
      </c>
      <c r="N340" s="14">
        <v>8.3253461359428238E-2</v>
      </c>
      <c r="O340" s="14">
        <v>5.6939988566418007</v>
      </c>
      <c r="P340" s="14">
        <v>-2.3773086133778958</v>
      </c>
      <c r="Q340" s="14">
        <v>3.3166902432639049</v>
      </c>
      <c r="R340" s="14">
        <v>-0.48800275303991092</v>
      </c>
      <c r="S340" s="14">
        <v>0</v>
      </c>
      <c r="T340" s="14">
        <v>2.3406847371840831</v>
      </c>
      <c r="U340" s="36">
        <v>4.7179933505619793</v>
      </c>
      <c r="V340" s="14">
        <v>2.1651333818952772</v>
      </c>
    </row>
    <row r="341" spans="1:22">
      <c r="A341" s="1" t="s">
        <v>694</v>
      </c>
      <c r="B341" s="1" t="s">
        <v>4</v>
      </c>
      <c r="C341" s="48" t="s">
        <v>913</v>
      </c>
      <c r="D341" s="1" t="s">
        <v>695</v>
      </c>
      <c r="E341" s="14">
        <v>320.86185333333333</v>
      </c>
      <c r="F341" s="14">
        <v>361.75902333333335</v>
      </c>
      <c r="G341" s="14">
        <v>374.97706599999998</v>
      </c>
      <c r="H341" s="14">
        <v>392.90067800000003</v>
      </c>
      <c r="I341" s="14">
        <v>421.14900966666664</v>
      </c>
      <c r="J341" s="14">
        <v>457.52495781249996</v>
      </c>
      <c r="K341" s="14">
        <v>467.67257018442734</v>
      </c>
      <c r="L341" s="14">
        <v>140.3017710553282</v>
      </c>
      <c r="M341" s="14">
        <v>1.8995011302774973</v>
      </c>
      <c r="N341" s="14">
        <v>0.94814623114199492</v>
      </c>
      <c r="O341" s="14">
        <v>143.14941841674769</v>
      </c>
      <c r="P341" s="14">
        <v>-5.9250905382856658</v>
      </c>
      <c r="Q341" s="14">
        <v>137.22432787846202</v>
      </c>
      <c r="R341" s="14">
        <v>-1.4133239427344744</v>
      </c>
      <c r="S341" s="14">
        <v>0</v>
      </c>
      <c r="T341" s="14">
        <v>109.65481850781872</v>
      </c>
      <c r="U341" s="36">
        <v>115.57990904610438</v>
      </c>
      <c r="V341" s="14">
        <v>101.43070711973232</v>
      </c>
    </row>
    <row r="342" spans="1:22">
      <c r="A342" s="1" t="s">
        <v>696</v>
      </c>
      <c r="B342" s="1" t="s">
        <v>5</v>
      </c>
      <c r="C342" s="48" t="s">
        <v>1078</v>
      </c>
      <c r="D342" s="1" t="s">
        <v>697</v>
      </c>
      <c r="E342" s="14">
        <v>119.93629795918368</v>
      </c>
      <c r="F342" s="14">
        <v>158.11102857142859</v>
      </c>
      <c r="G342" s="14">
        <v>162.76877699999997</v>
      </c>
      <c r="H342" s="14">
        <v>156.54993899999999</v>
      </c>
      <c r="I342" s="14">
        <v>152.17819531313131</v>
      </c>
      <c r="J342" s="14">
        <v>154.06311212121213</v>
      </c>
      <c r="K342" s="14">
        <v>157.48013389439149</v>
      </c>
      <c r="L342" s="14">
        <v>77.165265608251829</v>
      </c>
      <c r="M342" s="14">
        <v>2.8405964776097892</v>
      </c>
      <c r="N342" s="14">
        <v>0.10617966150773481</v>
      </c>
      <c r="O342" s="14">
        <v>80.112041747369361</v>
      </c>
      <c r="P342" s="14">
        <v>-37.285864544057446</v>
      </c>
      <c r="Q342" s="14">
        <v>42.826177203311914</v>
      </c>
      <c r="R342" s="14">
        <v>-3.5088654401133539</v>
      </c>
      <c r="S342" s="14">
        <v>0</v>
      </c>
      <c r="T342" s="14">
        <v>35.808446323085207</v>
      </c>
      <c r="U342" s="36">
        <v>73.094310867142653</v>
      </c>
      <c r="V342" s="14">
        <v>33.122812848853819</v>
      </c>
    </row>
    <row r="343" spans="1:22">
      <c r="A343" s="1" t="s">
        <v>698</v>
      </c>
      <c r="B343" s="1" t="s">
        <v>0</v>
      </c>
      <c r="C343" s="48" t="s">
        <v>1080</v>
      </c>
      <c r="D343" s="1" t="s">
        <v>699</v>
      </c>
      <c r="E343" s="14">
        <v>47.656804999999999</v>
      </c>
      <c r="F343" s="14">
        <v>50.523299999999999</v>
      </c>
      <c r="G343" s="14">
        <v>49.91628200000001</v>
      </c>
      <c r="H343" s="14">
        <v>52.451433000000002</v>
      </c>
      <c r="I343" s="14">
        <v>51.289864000000001</v>
      </c>
      <c r="J343" s="14">
        <v>53.0724625</v>
      </c>
      <c r="K343" s="14">
        <v>54.249575940212054</v>
      </c>
      <c r="L343" s="14">
        <v>21.699830376084822</v>
      </c>
      <c r="M343" s="14">
        <v>1.0697863577176034</v>
      </c>
      <c r="N343" s="14">
        <v>9.6683688652249591E-2</v>
      </c>
      <c r="O343" s="14">
        <v>22.866300422454675</v>
      </c>
      <c r="P343" s="14">
        <v>-18.351771002653383</v>
      </c>
      <c r="Q343" s="14">
        <v>4.514529419801292</v>
      </c>
      <c r="R343" s="14">
        <v>-1.0898005185776762</v>
      </c>
      <c r="S343" s="14">
        <v>0</v>
      </c>
      <c r="T343" s="14">
        <v>2.3349283826459395</v>
      </c>
      <c r="U343" s="36">
        <v>20.68669938529932</v>
      </c>
      <c r="V343" s="14">
        <v>2.1598087539474942</v>
      </c>
    </row>
    <row r="344" spans="1:22">
      <c r="A344" s="1" t="s">
        <v>700</v>
      </c>
      <c r="B344" s="1" t="s">
        <v>2</v>
      </c>
      <c r="C344" s="48" t="s">
        <v>1085</v>
      </c>
      <c r="D344" s="1" t="s">
        <v>701</v>
      </c>
      <c r="E344" s="14" t="s">
        <v>908</v>
      </c>
      <c r="F344" s="14" t="s">
        <v>908</v>
      </c>
      <c r="G344" s="14" t="s">
        <v>908</v>
      </c>
      <c r="H344" s="14" t="s">
        <v>908</v>
      </c>
      <c r="I344" s="14" t="s">
        <v>908</v>
      </c>
      <c r="J344" s="14" t="s">
        <v>908</v>
      </c>
      <c r="K344" s="14" t="s">
        <v>908</v>
      </c>
      <c r="L344" s="14">
        <v>4.0896292381870785</v>
      </c>
      <c r="M344" s="14">
        <v>0.22047297173618868</v>
      </c>
      <c r="N344" s="14">
        <v>1.6661873373568978E-2</v>
      </c>
      <c r="O344" s="14">
        <v>4.3267640832968359</v>
      </c>
      <c r="P344" s="14">
        <v>11.265247223522488</v>
      </c>
      <c r="Q344" s="14">
        <v>15.592011306819323</v>
      </c>
      <c r="R344" s="14">
        <v>0</v>
      </c>
      <c r="S344" s="14">
        <v>0</v>
      </c>
      <c r="T344" s="14">
        <v>15.284993792889193</v>
      </c>
      <c r="U344" s="36">
        <v>4.0197465693667045</v>
      </c>
      <c r="V344" s="14">
        <v>14.138619258422503</v>
      </c>
    </row>
    <row r="345" spans="1:22">
      <c r="A345" s="1" t="s">
        <v>702</v>
      </c>
      <c r="B345" s="1" t="s">
        <v>0</v>
      </c>
      <c r="C345" s="48" t="s">
        <v>1082</v>
      </c>
      <c r="D345" s="1" t="s">
        <v>703</v>
      </c>
      <c r="E345" s="14">
        <v>28.917345000000001</v>
      </c>
      <c r="F345" s="14">
        <v>43.707912499999999</v>
      </c>
      <c r="G345" s="14">
        <v>42.016686999999997</v>
      </c>
      <c r="H345" s="14">
        <v>39.930711000000002</v>
      </c>
      <c r="I345" s="14">
        <v>39.643530000000005</v>
      </c>
      <c r="J345" s="14">
        <v>42.665824999999998</v>
      </c>
      <c r="K345" s="14">
        <v>43.612125843780142</v>
      </c>
      <c r="L345" s="14">
        <v>17.444850337512058</v>
      </c>
      <c r="M345" s="14">
        <v>0.94342650171751119</v>
      </c>
      <c r="N345" s="14">
        <v>0.15036141022493599</v>
      </c>
      <c r="O345" s="14">
        <v>18.538638249454504</v>
      </c>
      <c r="P345" s="14">
        <v>-15.194592675232334</v>
      </c>
      <c r="Q345" s="14">
        <v>3.3440455742221697</v>
      </c>
      <c r="R345" s="14">
        <v>-0.9088768006923813</v>
      </c>
      <c r="S345" s="14">
        <v>0</v>
      </c>
      <c r="T345" s="14">
        <v>1.5262919728374071</v>
      </c>
      <c r="U345" s="36">
        <v>16.720884648069742</v>
      </c>
      <c r="V345" s="14">
        <v>1.4118200748746017</v>
      </c>
    </row>
    <row r="346" spans="1:22">
      <c r="A346" s="1" t="s">
        <v>704</v>
      </c>
      <c r="B346" s="1" t="s">
        <v>0</v>
      </c>
      <c r="C346" s="48" t="s">
        <v>1080</v>
      </c>
      <c r="D346" s="1" t="s">
        <v>705</v>
      </c>
      <c r="E346" s="14">
        <v>46.456059999999994</v>
      </c>
      <c r="F346" s="14">
        <v>53.242427499999998</v>
      </c>
      <c r="G346" s="14">
        <v>51.113354000000001</v>
      </c>
      <c r="H346" s="14">
        <v>56.978977999999998</v>
      </c>
      <c r="I346" s="14">
        <v>50.058555000000005</v>
      </c>
      <c r="J346" s="14">
        <v>52.622102499999997</v>
      </c>
      <c r="K346" s="14">
        <v>53.789227242044348</v>
      </c>
      <c r="L346" s="14">
        <v>21.515690896817741</v>
      </c>
      <c r="M346" s="14">
        <v>0.76275282255134358</v>
      </c>
      <c r="N346" s="14">
        <v>0.14289226234221775</v>
      </c>
      <c r="O346" s="14">
        <v>22.421335981711305</v>
      </c>
      <c r="P346" s="14">
        <v>-20.425042394626232</v>
      </c>
      <c r="Q346" s="14">
        <v>1.9962935870850735</v>
      </c>
      <c r="R346" s="14">
        <v>0</v>
      </c>
      <c r="S346" s="14">
        <v>0.15929777285532598</v>
      </c>
      <c r="T346" s="14">
        <v>2.330369037773405</v>
      </c>
      <c r="U346" s="36">
        <v>22.755411432399637</v>
      </c>
      <c r="V346" s="14">
        <v>2.1555913599403995</v>
      </c>
    </row>
    <row r="347" spans="1:22">
      <c r="A347" s="1" t="s">
        <v>706</v>
      </c>
      <c r="B347" s="1" t="s">
        <v>5</v>
      </c>
      <c r="C347" s="48" t="s">
        <v>1083</v>
      </c>
      <c r="D347" s="1" t="s">
        <v>707</v>
      </c>
      <c r="E347" s="14">
        <v>113.16325102040817</v>
      </c>
      <c r="F347" s="14">
        <v>118.28153877551021</v>
      </c>
      <c r="G347" s="14">
        <v>113.25139</v>
      </c>
      <c r="H347" s="14">
        <v>121.268877</v>
      </c>
      <c r="I347" s="14">
        <v>110.89766379591838</v>
      </c>
      <c r="J347" s="14">
        <v>120.89848383838384</v>
      </c>
      <c r="K347" s="14">
        <v>123.57993526392298</v>
      </c>
      <c r="L347" s="14">
        <v>60.554168279322255</v>
      </c>
      <c r="M347" s="14">
        <v>4.1399143639900426</v>
      </c>
      <c r="N347" s="14">
        <v>0.30980514335665194</v>
      </c>
      <c r="O347" s="14">
        <v>65.003887786668955</v>
      </c>
      <c r="P347" s="14">
        <v>14.378875137069242</v>
      </c>
      <c r="Q347" s="14">
        <v>79.382762923738198</v>
      </c>
      <c r="R347" s="14">
        <v>0</v>
      </c>
      <c r="S347" s="14">
        <v>0</v>
      </c>
      <c r="T347" s="14">
        <v>70.927181425251007</v>
      </c>
      <c r="U347" s="36">
        <v>56.548306288181763</v>
      </c>
      <c r="V347" s="14">
        <v>65.607642818357178</v>
      </c>
    </row>
    <row r="348" spans="1:22">
      <c r="A348" s="1" t="s">
        <v>708</v>
      </c>
      <c r="B348" s="1" t="s">
        <v>5</v>
      </c>
      <c r="C348" s="48" t="s">
        <v>1084</v>
      </c>
      <c r="D348" s="1" t="s">
        <v>709</v>
      </c>
      <c r="E348" s="14">
        <v>64.234995918367346</v>
      </c>
      <c r="F348" s="14">
        <v>61.676889795918363</v>
      </c>
      <c r="G348" s="14">
        <v>63.166243000000001</v>
      </c>
      <c r="H348" s="14">
        <v>70.102033000000006</v>
      </c>
      <c r="I348" s="14">
        <v>70.221924585858574</v>
      </c>
      <c r="J348" s="14">
        <v>73.100402020202026</v>
      </c>
      <c r="K348" s="14">
        <v>74.721722412164596</v>
      </c>
      <c r="L348" s="14">
        <v>36.613643981960649</v>
      </c>
      <c r="M348" s="14">
        <v>3.1560734477364929</v>
      </c>
      <c r="N348" s="14">
        <v>0.12175667961929533</v>
      </c>
      <c r="O348" s="14">
        <v>39.891474109316441</v>
      </c>
      <c r="P348" s="14">
        <v>37.198367137601508</v>
      </c>
      <c r="Q348" s="14">
        <v>77.089841246917956</v>
      </c>
      <c r="R348" s="14">
        <v>0</v>
      </c>
      <c r="S348" s="14">
        <v>0</v>
      </c>
      <c r="T348" s="14">
        <v>73.51016614260017</v>
      </c>
      <c r="U348" s="36">
        <v>36.311799004998662</v>
      </c>
      <c r="V348" s="14">
        <v>67.996903681905167</v>
      </c>
    </row>
    <row r="349" spans="1:22">
      <c r="A349" s="1" t="s">
        <v>710</v>
      </c>
      <c r="B349" s="1" t="s">
        <v>3</v>
      </c>
      <c r="C349" s="48" t="s">
        <v>913</v>
      </c>
      <c r="D349" s="1" t="s">
        <v>711</v>
      </c>
      <c r="E349" s="14">
        <v>54.724610000000006</v>
      </c>
      <c r="F349" s="14">
        <v>51.157193333333339</v>
      </c>
      <c r="G349" s="14">
        <v>54.446629999999999</v>
      </c>
      <c r="H349" s="14">
        <v>52.592567000000003</v>
      </c>
      <c r="I349" s="14">
        <v>66.459125333333333</v>
      </c>
      <c r="J349" s="14">
        <v>66.723853124999991</v>
      </c>
      <c r="K349" s="14">
        <v>68.203745720831094</v>
      </c>
      <c r="L349" s="14">
        <v>20.461123716249329</v>
      </c>
      <c r="M349" s="14">
        <v>1.8904120612687487</v>
      </c>
      <c r="N349" s="14">
        <v>0.23477447825321154</v>
      </c>
      <c r="O349" s="14">
        <v>22.586310255771288</v>
      </c>
      <c r="P349" s="14">
        <v>47.627601109637276</v>
      </c>
      <c r="Q349" s="14">
        <v>70.213911365408563</v>
      </c>
      <c r="R349" s="14">
        <v>0</v>
      </c>
      <c r="S349" s="14">
        <v>0</v>
      </c>
      <c r="T349" s="14">
        <v>68.98159796518587</v>
      </c>
      <c r="U349" s="36">
        <v>21.353996855548594</v>
      </c>
      <c r="V349" s="14">
        <v>63.807978117796935</v>
      </c>
    </row>
    <row r="350" spans="1:22">
      <c r="A350" s="1" t="s">
        <v>712</v>
      </c>
      <c r="B350" s="1" t="s">
        <v>4</v>
      </c>
      <c r="C350" s="48" t="s">
        <v>913</v>
      </c>
      <c r="D350" s="1" t="s">
        <v>713</v>
      </c>
      <c r="E350" s="14">
        <v>95.05286000000001</v>
      </c>
      <c r="F350" s="14">
        <v>100.93393666666667</v>
      </c>
      <c r="G350" s="14">
        <v>94.776034999999993</v>
      </c>
      <c r="H350" s="14">
        <v>101.775301</v>
      </c>
      <c r="I350" s="14">
        <v>110.239963</v>
      </c>
      <c r="J350" s="14">
        <v>118.44892031250001</v>
      </c>
      <c r="K350" s="14">
        <v>121.07604197806188</v>
      </c>
      <c r="L350" s="14">
        <v>36.322812593418561</v>
      </c>
      <c r="M350" s="14">
        <v>1.663984915558159</v>
      </c>
      <c r="N350" s="14">
        <v>0.26923540949604985</v>
      </c>
      <c r="O350" s="14">
        <v>38.256032918472769</v>
      </c>
      <c r="P350" s="14">
        <v>36.37004801364747</v>
      </c>
      <c r="Q350" s="14">
        <v>74.626080932120232</v>
      </c>
      <c r="R350" s="14">
        <v>0</v>
      </c>
      <c r="S350" s="14">
        <v>0</v>
      </c>
      <c r="T350" s="14">
        <v>72.67360079863748</v>
      </c>
      <c r="U350" s="36">
        <v>36.303552784990011</v>
      </c>
      <c r="V350" s="14">
        <v>67.223080738739668</v>
      </c>
    </row>
    <row r="351" spans="1:22">
      <c r="A351" s="1" t="s">
        <v>714</v>
      </c>
      <c r="B351" s="1" t="s">
        <v>6</v>
      </c>
      <c r="C351" s="48" t="s">
        <v>1078</v>
      </c>
      <c r="D351" s="1" t="s">
        <v>715</v>
      </c>
      <c r="E351" s="14">
        <v>96.354075510204083</v>
      </c>
      <c r="F351" s="14">
        <v>101.24688571428571</v>
      </c>
      <c r="G351" s="14">
        <v>107.57323599999999</v>
      </c>
      <c r="H351" s="14">
        <v>108.308426</v>
      </c>
      <c r="I351" s="14">
        <v>91.712231142857149</v>
      </c>
      <c r="J351" s="14">
        <v>104.11849183673471</v>
      </c>
      <c r="K351" s="14">
        <v>106.4277737193238</v>
      </c>
      <c r="L351" s="14">
        <v>52.149609122468661</v>
      </c>
      <c r="M351" s="14">
        <v>1.887070846303865</v>
      </c>
      <c r="N351" s="14">
        <v>7.513590617616582E-2</v>
      </c>
      <c r="O351" s="14">
        <v>54.111815874948689</v>
      </c>
      <c r="P351" s="14">
        <v>-16.753979673223398</v>
      </c>
      <c r="Q351" s="14">
        <v>37.357836201725291</v>
      </c>
      <c r="R351" s="14">
        <v>-2.3081403054186249</v>
      </c>
      <c r="S351" s="14">
        <v>0</v>
      </c>
      <c r="T351" s="14">
        <v>30.805697037846233</v>
      </c>
      <c r="U351" s="36">
        <v>47.559676711069628</v>
      </c>
      <c r="V351" s="14">
        <v>28.495269760007766</v>
      </c>
    </row>
    <row r="352" spans="1:22">
      <c r="A352" s="1" t="s">
        <v>716</v>
      </c>
      <c r="B352" s="1" t="s">
        <v>0</v>
      </c>
      <c r="C352" s="48" t="s">
        <v>1084</v>
      </c>
      <c r="D352" s="1" t="s">
        <v>717</v>
      </c>
      <c r="E352" s="14">
        <v>60.078560000000003</v>
      </c>
      <c r="F352" s="14">
        <v>63.306812499999992</v>
      </c>
      <c r="G352" s="14">
        <v>65.746364</v>
      </c>
      <c r="H352" s="14">
        <v>70.253327999999996</v>
      </c>
      <c r="I352" s="14">
        <v>67.24734149999999</v>
      </c>
      <c r="J352" s="14">
        <v>67.094999999999999</v>
      </c>
      <c r="K352" s="14">
        <v>68.583124397299898</v>
      </c>
      <c r="L352" s="14">
        <v>27.43324975891996</v>
      </c>
      <c r="M352" s="14">
        <v>1.4870603758688206</v>
      </c>
      <c r="N352" s="14">
        <v>9.6125330981780235E-2</v>
      </c>
      <c r="O352" s="14">
        <v>29.016435465770563</v>
      </c>
      <c r="P352" s="14">
        <v>-22.650886815354387</v>
      </c>
      <c r="Q352" s="14">
        <v>6.3655486504161765</v>
      </c>
      <c r="R352" s="14">
        <v>-1.4881922227844488</v>
      </c>
      <c r="S352" s="14">
        <v>0</v>
      </c>
      <c r="T352" s="14">
        <v>3.3891642048472788</v>
      </c>
      <c r="U352" s="36">
        <v>26.040051020201666</v>
      </c>
      <c r="V352" s="14">
        <v>3.1349768894837329</v>
      </c>
    </row>
    <row r="353" spans="1:22">
      <c r="A353" s="1" t="s">
        <v>718</v>
      </c>
      <c r="B353" s="1" t="s">
        <v>9</v>
      </c>
      <c r="C353" s="48" t="s">
        <v>1084</v>
      </c>
      <c r="D353" s="1" t="s">
        <v>719</v>
      </c>
      <c r="E353" s="14" t="s">
        <v>908</v>
      </c>
      <c r="F353" s="14" t="s">
        <v>908</v>
      </c>
      <c r="G353" s="14" t="s">
        <v>908</v>
      </c>
      <c r="H353" s="14" t="s">
        <v>908</v>
      </c>
      <c r="I353" s="14" t="s">
        <v>908</v>
      </c>
      <c r="J353" s="14" t="s">
        <v>908</v>
      </c>
      <c r="K353" s="14" t="s">
        <v>908</v>
      </c>
      <c r="L353" s="14">
        <v>25.890793365477347</v>
      </c>
      <c r="M353" s="14">
        <v>1.4050525285417168</v>
      </c>
      <c r="N353" s="14">
        <v>0.1045330747672177</v>
      </c>
      <c r="O353" s="14">
        <v>27.400378968786281</v>
      </c>
      <c r="P353" s="14">
        <v>39.860135722378381</v>
      </c>
      <c r="Q353" s="14">
        <v>67.260514691164659</v>
      </c>
      <c r="R353" s="14">
        <v>0</v>
      </c>
      <c r="S353" s="14">
        <v>0</v>
      </c>
      <c r="T353" s="14">
        <v>63.022956497539774</v>
      </c>
      <c r="U353" s="36">
        <v>23.162820775161393</v>
      </c>
      <c r="V353" s="14">
        <v>58.296234760224294</v>
      </c>
    </row>
    <row r="354" spans="1:22">
      <c r="A354" s="1" t="s">
        <v>720</v>
      </c>
      <c r="B354" s="1" t="s">
        <v>0</v>
      </c>
      <c r="C354" s="48" t="s">
        <v>1082</v>
      </c>
      <c r="D354" s="1" t="s">
        <v>721</v>
      </c>
      <c r="E354" s="14">
        <v>55.119987500000001</v>
      </c>
      <c r="F354" s="14">
        <v>54.682617499999999</v>
      </c>
      <c r="G354" s="14">
        <v>59.429218000000006</v>
      </c>
      <c r="H354" s="14">
        <v>72.091578999999996</v>
      </c>
      <c r="I354" s="14">
        <v>59.562562000000007</v>
      </c>
      <c r="J354" s="14">
        <v>62.189304999999997</v>
      </c>
      <c r="K354" s="14">
        <v>63.568624204435878</v>
      </c>
      <c r="L354" s="14">
        <v>25.427449681774352</v>
      </c>
      <c r="M354" s="14">
        <v>0.77377087517454979</v>
      </c>
      <c r="N354" s="14">
        <v>6.9300384117588085E-2</v>
      </c>
      <c r="O354" s="14">
        <v>26.27052094106649</v>
      </c>
      <c r="P354" s="14">
        <v>-23.362820990038756</v>
      </c>
      <c r="Q354" s="14">
        <v>2.9076999510277339</v>
      </c>
      <c r="R354" s="14">
        <v>-5.8053134210569457E-2</v>
      </c>
      <c r="S354" s="14">
        <v>0</v>
      </c>
      <c r="T354" s="14">
        <v>2.791593682606595</v>
      </c>
      <c r="U354" s="36">
        <v>26.154414672645352</v>
      </c>
      <c r="V354" s="14">
        <v>2.5822241564111006</v>
      </c>
    </row>
    <row r="355" spans="1:22">
      <c r="A355" s="1" t="s">
        <v>722</v>
      </c>
      <c r="B355" s="1" t="s">
        <v>0</v>
      </c>
      <c r="C355" s="48" t="s">
        <v>1082</v>
      </c>
      <c r="D355" s="1" t="s">
        <v>723</v>
      </c>
      <c r="E355" s="14">
        <v>25.515805</v>
      </c>
      <c r="F355" s="14">
        <v>25.601349999999996</v>
      </c>
      <c r="G355" s="14">
        <v>23.987282</v>
      </c>
      <c r="H355" s="14">
        <v>26.800625</v>
      </c>
      <c r="I355" s="14">
        <v>25.228968500000004</v>
      </c>
      <c r="J355" s="14">
        <v>26.804872499999998</v>
      </c>
      <c r="K355" s="14">
        <v>27.399387512053881</v>
      </c>
      <c r="L355" s="14">
        <v>10.959755004821552</v>
      </c>
      <c r="M355" s="14">
        <v>1.1886271372653714</v>
      </c>
      <c r="N355" s="14">
        <v>0.22743165865030432</v>
      </c>
      <c r="O355" s="14">
        <v>12.375813800737228</v>
      </c>
      <c r="P355" s="14">
        <v>-7.3176212995114218</v>
      </c>
      <c r="Q355" s="14">
        <v>5.0581925012258067</v>
      </c>
      <c r="R355" s="14">
        <v>-0.54091292139133995</v>
      </c>
      <c r="S355" s="14">
        <v>0</v>
      </c>
      <c r="T355" s="14">
        <v>3.9763666584431268</v>
      </c>
      <c r="U355" s="36">
        <v>11.293987957954549</v>
      </c>
      <c r="V355" s="14">
        <v>3.6781391590598926</v>
      </c>
    </row>
    <row r="356" spans="1:22">
      <c r="A356" s="1" t="s">
        <v>724</v>
      </c>
      <c r="B356" s="1" t="s">
        <v>0</v>
      </c>
      <c r="C356" s="48" t="s">
        <v>1080</v>
      </c>
      <c r="D356" s="1" t="s">
        <v>725</v>
      </c>
      <c r="E356" s="14">
        <v>35.116644999999998</v>
      </c>
      <c r="F356" s="14">
        <v>35.354157499999999</v>
      </c>
      <c r="G356" s="14">
        <v>34.252831</v>
      </c>
      <c r="H356" s="14">
        <v>36.334693999999999</v>
      </c>
      <c r="I356" s="14">
        <v>35.815850000000005</v>
      </c>
      <c r="J356" s="14">
        <v>38.569766666666666</v>
      </c>
      <c r="K356" s="14">
        <v>39.425219543553581</v>
      </c>
      <c r="L356" s="14">
        <v>15.770087817421432</v>
      </c>
      <c r="M356" s="14">
        <v>1.1441453888409445</v>
      </c>
      <c r="N356" s="14">
        <v>0.14833014760709873</v>
      </c>
      <c r="O356" s="14">
        <v>17.062563353869475</v>
      </c>
      <c r="P356" s="14">
        <v>-14.161256479432113</v>
      </c>
      <c r="Q356" s="14">
        <v>2.9013068744373616</v>
      </c>
      <c r="R356" s="14">
        <v>-0.46609481046594192</v>
      </c>
      <c r="S356" s="14">
        <v>0</v>
      </c>
      <c r="T356" s="14">
        <v>1.9691172535054777</v>
      </c>
      <c r="U356" s="36">
        <v>16.130373732937592</v>
      </c>
      <c r="V356" s="14">
        <v>1.821433459492567</v>
      </c>
    </row>
    <row r="357" spans="1:22">
      <c r="A357" s="1" t="s">
        <v>726</v>
      </c>
      <c r="B357" s="1" t="s">
        <v>0</v>
      </c>
      <c r="C357" s="48" t="s">
        <v>1080</v>
      </c>
      <c r="D357" s="1" t="s">
        <v>727</v>
      </c>
      <c r="E357" s="14">
        <v>27.984594999999999</v>
      </c>
      <c r="F357" s="14">
        <v>28.711012499999999</v>
      </c>
      <c r="G357" s="14">
        <v>29.058507000000002</v>
      </c>
      <c r="H357" s="14">
        <v>30.10127</v>
      </c>
      <c r="I357" s="14">
        <v>26.621385500000002</v>
      </c>
      <c r="J357" s="14">
        <v>30.724544999999999</v>
      </c>
      <c r="K357" s="14">
        <v>31.405995853423345</v>
      </c>
      <c r="L357" s="14">
        <v>12.562398341369338</v>
      </c>
      <c r="M357" s="14">
        <v>2.2303202587756079</v>
      </c>
      <c r="N357" s="14">
        <v>0.14726931973203305</v>
      </c>
      <c r="O357" s="14">
        <v>14.939987919876978</v>
      </c>
      <c r="P357" s="14">
        <v>-9.7430431064282192</v>
      </c>
      <c r="Q357" s="14">
        <v>5.1969448134487592</v>
      </c>
      <c r="R357" s="14">
        <v>-1.1467525503177027</v>
      </c>
      <c r="S357" s="14">
        <v>0</v>
      </c>
      <c r="T357" s="14">
        <v>2.9034397128133538</v>
      </c>
      <c r="U357" s="36">
        <v>12.646482819241573</v>
      </c>
      <c r="V357" s="14">
        <v>2.6856817343523525</v>
      </c>
    </row>
    <row r="358" spans="1:22">
      <c r="A358" s="1" t="s">
        <v>728</v>
      </c>
      <c r="B358" s="1" t="s">
        <v>0</v>
      </c>
      <c r="C358" s="48" t="s">
        <v>1081</v>
      </c>
      <c r="D358" s="1" t="s">
        <v>729</v>
      </c>
      <c r="E358" s="14">
        <v>27.708107499999997</v>
      </c>
      <c r="F358" s="14">
        <v>27.383229999999998</v>
      </c>
      <c r="G358" s="14">
        <v>28.16949</v>
      </c>
      <c r="H358" s="14">
        <v>28.160188999999999</v>
      </c>
      <c r="I358" s="14">
        <v>26.532297</v>
      </c>
      <c r="J358" s="14">
        <v>28.21923</v>
      </c>
      <c r="K358" s="14">
        <v>28.845114561234325</v>
      </c>
      <c r="L358" s="14">
        <v>11.538045824493731</v>
      </c>
      <c r="M358" s="14">
        <v>0.91070810166409044</v>
      </c>
      <c r="N358" s="14">
        <v>1.936006673645389E-2</v>
      </c>
      <c r="O358" s="14">
        <v>12.468113992894274</v>
      </c>
      <c r="P358" s="14">
        <v>-7.9770109192369469</v>
      </c>
      <c r="Q358" s="14">
        <v>4.4911030736573272</v>
      </c>
      <c r="R358" s="14">
        <v>-1.0555818538854578</v>
      </c>
      <c r="S358" s="14">
        <v>0</v>
      </c>
      <c r="T358" s="14">
        <v>2.3799393658864116</v>
      </c>
      <c r="U358" s="36">
        <v>10.356950285123359</v>
      </c>
      <c r="V358" s="14">
        <v>2.2014439134449311</v>
      </c>
    </row>
    <row r="359" spans="1:22">
      <c r="A359" s="1" t="s">
        <v>730</v>
      </c>
      <c r="B359" s="1" t="s">
        <v>0</v>
      </c>
      <c r="C359" s="48" t="s">
        <v>1082</v>
      </c>
      <c r="D359" s="1" t="s">
        <v>731</v>
      </c>
      <c r="E359" s="14">
        <v>55.057772499999999</v>
      </c>
      <c r="F359" s="14">
        <v>57.562314999999998</v>
      </c>
      <c r="G359" s="14">
        <v>57.988053000000001</v>
      </c>
      <c r="H359" s="14">
        <v>56.229303999999999</v>
      </c>
      <c r="I359" s="14">
        <v>58.430812000000003</v>
      </c>
      <c r="J359" s="14">
        <v>60.712574999999994</v>
      </c>
      <c r="K359" s="14">
        <v>62.059141272902586</v>
      </c>
      <c r="L359" s="14">
        <v>24.823656509161037</v>
      </c>
      <c r="M359" s="14">
        <v>0.61272503834694692</v>
      </c>
      <c r="N359" s="14">
        <v>8.8358329192583115E-2</v>
      </c>
      <c r="O359" s="14">
        <v>25.524739876700568</v>
      </c>
      <c r="P359" s="14">
        <v>-20.01331332916585</v>
      </c>
      <c r="Q359" s="14">
        <v>5.5114265475347182</v>
      </c>
      <c r="R359" s="14">
        <v>-1.3246214555838696</v>
      </c>
      <c r="S359" s="14">
        <v>0</v>
      </c>
      <c r="T359" s="14">
        <v>2.862183636366979</v>
      </c>
      <c r="U359" s="36">
        <v>22.875496965532829</v>
      </c>
      <c r="V359" s="14">
        <v>2.6475198636394559</v>
      </c>
    </row>
    <row r="360" spans="1:22">
      <c r="A360" s="1" t="s">
        <v>732</v>
      </c>
      <c r="B360" s="1" t="s">
        <v>6</v>
      </c>
      <c r="C360" s="48" t="s">
        <v>1080</v>
      </c>
      <c r="D360" s="1" t="s">
        <v>733</v>
      </c>
      <c r="E360" s="14">
        <v>78.774028571428573</v>
      </c>
      <c r="F360" s="14">
        <v>75.186230612244898</v>
      </c>
      <c r="G360" s="14">
        <v>84.244001999999995</v>
      </c>
      <c r="H360" s="14">
        <v>86.689644999999999</v>
      </c>
      <c r="I360" s="14">
        <v>85.879853612244887</v>
      </c>
      <c r="J360" s="14">
        <v>86.379496969696973</v>
      </c>
      <c r="K360" s="14">
        <v>88.295339236141714</v>
      </c>
      <c r="L360" s="14">
        <v>43.264716225709442</v>
      </c>
      <c r="M360" s="14">
        <v>1.5539030709874286</v>
      </c>
      <c r="N360" s="14">
        <v>0.19468612709374267</v>
      </c>
      <c r="O360" s="14">
        <v>45.013305423790619</v>
      </c>
      <c r="P360" s="14">
        <v>-21.490967508670707</v>
      </c>
      <c r="Q360" s="14">
        <v>23.522337915119913</v>
      </c>
      <c r="R360" s="14">
        <v>-2.8622635841755368</v>
      </c>
      <c r="S360" s="14">
        <v>0</v>
      </c>
      <c r="T360" s="14">
        <v>17.797810746768839</v>
      </c>
      <c r="U360" s="36">
        <v>39.288778255439546</v>
      </c>
      <c r="V360" s="14">
        <v>16.462974940761178</v>
      </c>
    </row>
    <row r="361" spans="1:22">
      <c r="A361" s="1" t="s">
        <v>734</v>
      </c>
      <c r="B361" s="1" t="s">
        <v>0</v>
      </c>
      <c r="C361" s="48" t="s">
        <v>1079</v>
      </c>
      <c r="D361" s="1" t="s">
        <v>735</v>
      </c>
      <c r="E361" s="14">
        <v>10.031165</v>
      </c>
      <c r="F361" s="14">
        <v>10.050559999999999</v>
      </c>
      <c r="G361" s="14">
        <v>9.3056049999999999</v>
      </c>
      <c r="H361" s="14">
        <v>11.196592000000001</v>
      </c>
      <c r="I361" s="14">
        <v>9.9852410000000003</v>
      </c>
      <c r="J361" s="14">
        <v>9.8256374999999991</v>
      </c>
      <c r="K361" s="14">
        <v>10.043563886209844</v>
      </c>
      <c r="L361" s="14">
        <v>4.0174255544839381</v>
      </c>
      <c r="M361" s="14">
        <v>0.73344396317904714</v>
      </c>
      <c r="N361" s="14">
        <v>6.8511238748777362E-2</v>
      </c>
      <c r="O361" s="14">
        <v>4.8193807564117623</v>
      </c>
      <c r="P361" s="14">
        <v>-3.1766367651822751</v>
      </c>
      <c r="Q361" s="14">
        <v>1.6427439912294872</v>
      </c>
      <c r="R361" s="14">
        <v>-1.118851998174919E-2</v>
      </c>
      <c r="S361" s="14">
        <v>0</v>
      </c>
      <c r="T361" s="14">
        <v>1.6203669512659888</v>
      </c>
      <c r="U361" s="36">
        <v>4.7970037164482644</v>
      </c>
      <c r="V361" s="14">
        <v>1.4988394299210397</v>
      </c>
    </row>
    <row r="362" spans="1:22">
      <c r="A362" s="1" t="s">
        <v>736</v>
      </c>
      <c r="B362" s="1" t="s">
        <v>0</v>
      </c>
      <c r="C362" s="48" t="s">
        <v>1079</v>
      </c>
      <c r="D362" s="1" t="s">
        <v>737</v>
      </c>
      <c r="E362" s="14">
        <v>27.6848375</v>
      </c>
      <c r="F362" s="14">
        <v>27.837184999999998</v>
      </c>
      <c r="G362" s="14">
        <v>26.732377</v>
      </c>
      <c r="H362" s="14">
        <v>28.132760999999999</v>
      </c>
      <c r="I362" s="14">
        <v>29.130539000000002</v>
      </c>
      <c r="J362" s="14">
        <v>28.553489999999996</v>
      </c>
      <c r="K362" s="14">
        <v>29.186788235294117</v>
      </c>
      <c r="L362" s="14">
        <v>11.674715294117647</v>
      </c>
      <c r="M362" s="14">
        <v>1.6796154848998466</v>
      </c>
      <c r="N362" s="14">
        <v>0.16920892791559569</v>
      </c>
      <c r="O362" s="14">
        <v>13.523539706933089</v>
      </c>
      <c r="P362" s="14">
        <v>-10.26254715935614</v>
      </c>
      <c r="Q362" s="14">
        <v>3.260992547576949</v>
      </c>
      <c r="R362" s="14">
        <v>-0.19314809955215129</v>
      </c>
      <c r="S362" s="14">
        <v>0</v>
      </c>
      <c r="T362" s="14">
        <v>2.8746963484726464</v>
      </c>
      <c r="U362" s="36">
        <v>13.137243507828787</v>
      </c>
      <c r="V362" s="14">
        <v>2.6590941223371982</v>
      </c>
    </row>
    <row r="363" spans="1:22">
      <c r="A363" s="1" t="s">
        <v>738</v>
      </c>
      <c r="B363" s="1" t="s">
        <v>0</v>
      </c>
      <c r="C363" s="48" t="s">
        <v>1078</v>
      </c>
      <c r="D363" s="1" t="s">
        <v>739</v>
      </c>
      <c r="E363" s="14">
        <v>27.406849999999999</v>
      </c>
      <c r="F363" s="14">
        <v>29.690435000000001</v>
      </c>
      <c r="G363" s="14">
        <v>28.708983000000003</v>
      </c>
      <c r="H363" s="14">
        <v>32.899116999999997</v>
      </c>
      <c r="I363" s="14">
        <v>28.288575500000007</v>
      </c>
      <c r="J363" s="14">
        <v>28.855594999999997</v>
      </c>
      <c r="K363" s="14">
        <v>29.495593731918998</v>
      </c>
      <c r="L363" s="14">
        <v>11.798237492767599</v>
      </c>
      <c r="M363" s="14">
        <v>0.93919855135937735</v>
      </c>
      <c r="N363" s="14">
        <v>7.4284797168708866E-2</v>
      </c>
      <c r="O363" s="14">
        <v>12.811720841295685</v>
      </c>
      <c r="P363" s="14">
        <v>-8.552736103123328</v>
      </c>
      <c r="Q363" s="14">
        <v>4.2589847381723569</v>
      </c>
      <c r="R363" s="14">
        <v>-0.49987178465882809</v>
      </c>
      <c r="S363" s="14">
        <v>0</v>
      </c>
      <c r="T363" s="14">
        <v>3.2592411688547007</v>
      </c>
      <c r="U363" s="36">
        <v>11.811977271978028</v>
      </c>
      <c r="V363" s="14">
        <v>3.0147980811905981</v>
      </c>
    </row>
    <row r="364" spans="1:22">
      <c r="A364" s="1" t="s">
        <v>740</v>
      </c>
      <c r="B364" s="1" t="s">
        <v>0</v>
      </c>
      <c r="C364" s="48" t="s">
        <v>1081</v>
      </c>
      <c r="D364" s="1" t="s">
        <v>741</v>
      </c>
      <c r="E364" s="14">
        <v>13.912374999999999</v>
      </c>
      <c r="F364" s="14">
        <v>15.446960000000001</v>
      </c>
      <c r="G364" s="14">
        <v>13.393107000000001</v>
      </c>
      <c r="H364" s="14">
        <v>15.543570000000001</v>
      </c>
      <c r="I364" s="14">
        <v>16.758434999999999</v>
      </c>
      <c r="J364" s="14">
        <v>17.384401666666662</v>
      </c>
      <c r="K364" s="14">
        <v>17.769976631308122</v>
      </c>
      <c r="L364" s="14">
        <v>7.1079906525232497</v>
      </c>
      <c r="M364" s="14">
        <v>0.72199522121425241</v>
      </c>
      <c r="N364" s="14">
        <v>7.2607501454990009E-2</v>
      </c>
      <c r="O364" s="14">
        <v>7.9025933751924926</v>
      </c>
      <c r="P364" s="14">
        <v>-3.5226143620300352</v>
      </c>
      <c r="Q364" s="14">
        <v>4.3799790131624574</v>
      </c>
      <c r="R364" s="14">
        <v>-0.70394438481314281</v>
      </c>
      <c r="S364" s="14">
        <v>0</v>
      </c>
      <c r="T364" s="14">
        <v>2.9720902435361718</v>
      </c>
      <c r="U364" s="36">
        <v>6.4947046055662074</v>
      </c>
      <c r="V364" s="14">
        <v>2.749183475270959</v>
      </c>
    </row>
    <row r="365" spans="1:22">
      <c r="A365" s="1" t="s">
        <v>742</v>
      </c>
      <c r="B365" s="1" t="s">
        <v>2</v>
      </c>
      <c r="C365" s="48" t="s">
        <v>1084</v>
      </c>
      <c r="D365" s="1" t="s">
        <v>743</v>
      </c>
      <c r="E365" s="14" t="s">
        <v>908</v>
      </c>
      <c r="F365" s="14" t="s">
        <v>908</v>
      </c>
      <c r="G365" s="14" t="s">
        <v>908</v>
      </c>
      <c r="H365" s="14" t="s">
        <v>908</v>
      </c>
      <c r="I365" s="14" t="s">
        <v>908</v>
      </c>
      <c r="J365" s="14" t="s">
        <v>908</v>
      </c>
      <c r="K365" s="14" t="s">
        <v>908</v>
      </c>
      <c r="L365" s="14">
        <v>10.050854580520731</v>
      </c>
      <c r="M365" s="14">
        <v>0.63149949623600909</v>
      </c>
      <c r="N365" s="14">
        <v>3.924238177258145E-2</v>
      </c>
      <c r="O365" s="14">
        <v>10.721596458529321</v>
      </c>
      <c r="P365" s="14">
        <v>23.485994793459351</v>
      </c>
      <c r="Q365" s="14">
        <v>34.207591251988674</v>
      </c>
      <c r="R365" s="14">
        <v>0</v>
      </c>
      <c r="S365" s="14">
        <v>0</v>
      </c>
      <c r="T365" s="14">
        <v>33.167257796242509</v>
      </c>
      <c r="U365" s="36">
        <v>9.6812630027831581</v>
      </c>
      <c r="V365" s="14">
        <v>30.679713461524322</v>
      </c>
    </row>
    <row r="366" spans="1:22">
      <c r="A366" s="1" t="s">
        <v>744</v>
      </c>
      <c r="B366" s="1" t="s">
        <v>0</v>
      </c>
      <c r="C366" s="48" t="s">
        <v>1080</v>
      </c>
      <c r="D366" s="1" t="s">
        <v>745</v>
      </c>
      <c r="E366" s="14">
        <v>30.455705000000002</v>
      </c>
      <c r="F366" s="14">
        <v>31.670404999999999</v>
      </c>
      <c r="G366" s="14">
        <v>31.219033</v>
      </c>
      <c r="H366" s="14">
        <v>34.407452999999997</v>
      </c>
      <c r="I366" s="14">
        <v>36.877043000000008</v>
      </c>
      <c r="J366" s="14">
        <v>37.911614999999998</v>
      </c>
      <c r="K366" s="14">
        <v>38.752470491803287</v>
      </c>
      <c r="L366" s="14">
        <v>15.500988196721316</v>
      </c>
      <c r="M366" s="14">
        <v>1.0095977720472855</v>
      </c>
      <c r="N366" s="14">
        <v>0.17967345271787061</v>
      </c>
      <c r="O366" s="14">
        <v>16.690259421486473</v>
      </c>
      <c r="P366" s="14">
        <v>-11.833579824015477</v>
      </c>
      <c r="Q366" s="14">
        <v>4.8566795974709969</v>
      </c>
      <c r="R366" s="14">
        <v>-1.3732692573403353</v>
      </c>
      <c r="S366" s="14">
        <v>0</v>
      </c>
      <c r="T366" s="14">
        <v>2.1101410827903262</v>
      </c>
      <c r="U366" s="36">
        <v>13.943720906805803</v>
      </c>
      <c r="V366" s="14">
        <v>1.9518805015810519</v>
      </c>
    </row>
    <row r="367" spans="1:22">
      <c r="A367" s="1" t="s">
        <v>746</v>
      </c>
      <c r="B367" s="1" t="s">
        <v>0</v>
      </c>
      <c r="C367" s="48" t="s">
        <v>1079</v>
      </c>
      <c r="D367" s="1" t="s">
        <v>747</v>
      </c>
      <c r="E367" s="14">
        <v>10.470677500000001</v>
      </c>
      <c r="F367" s="14">
        <v>6.0034900000000002</v>
      </c>
      <c r="G367" s="14">
        <v>9.8180040000000002</v>
      </c>
      <c r="H367" s="14">
        <v>13.403060999999999</v>
      </c>
      <c r="I367" s="14">
        <v>9.8994044999999993</v>
      </c>
      <c r="J367" s="14">
        <v>16.655987499999998</v>
      </c>
      <c r="K367" s="14">
        <v>17.025406702025069</v>
      </c>
      <c r="L367" s="14">
        <v>6.810162680810028</v>
      </c>
      <c r="M367" s="14">
        <v>0.57569075136448356</v>
      </c>
      <c r="N367" s="14">
        <v>6.5653279375921886E-2</v>
      </c>
      <c r="O367" s="14">
        <v>7.451506711550433</v>
      </c>
      <c r="P367" s="14">
        <v>-5.0224484752011618</v>
      </c>
      <c r="Q367" s="14">
        <v>2.4290582363492712</v>
      </c>
      <c r="R367" s="14">
        <v>-0.6232446835760338</v>
      </c>
      <c r="S367" s="14">
        <v>0</v>
      </c>
      <c r="T367" s="14">
        <v>1.1825688691972036</v>
      </c>
      <c r="U367" s="36">
        <v>6.2050173443983656</v>
      </c>
      <c r="V367" s="14">
        <v>1.0938762040074135</v>
      </c>
    </row>
    <row r="368" spans="1:22">
      <c r="A368" s="1" t="s">
        <v>748</v>
      </c>
      <c r="B368" s="1" t="s">
        <v>9</v>
      </c>
      <c r="C368" s="48" t="s">
        <v>1080</v>
      </c>
      <c r="D368" s="1" t="s">
        <v>749</v>
      </c>
      <c r="E368" s="14" t="s">
        <v>908</v>
      </c>
      <c r="F368" s="14" t="s">
        <v>908</v>
      </c>
      <c r="G368" s="14" t="s">
        <v>908</v>
      </c>
      <c r="H368" s="14" t="s">
        <v>908</v>
      </c>
      <c r="I368" s="14" t="s">
        <v>908</v>
      </c>
      <c r="J368" s="14" t="s">
        <v>908</v>
      </c>
      <c r="K368" s="14" t="s">
        <v>908</v>
      </c>
      <c r="L368" s="14">
        <v>35.051169238187093</v>
      </c>
      <c r="M368" s="14">
        <v>1.8950780706526549</v>
      </c>
      <c r="N368" s="14">
        <v>0.17389330113695503</v>
      </c>
      <c r="O368" s="14">
        <v>37.120140609976701</v>
      </c>
      <c r="P368" s="14">
        <v>45.025259247882296</v>
      </c>
      <c r="Q368" s="14">
        <v>82.14539985785899</v>
      </c>
      <c r="R368" s="14">
        <v>0</v>
      </c>
      <c r="S368" s="14">
        <v>0</v>
      </c>
      <c r="T368" s="14">
        <v>77.929974966896253</v>
      </c>
      <c r="U368" s="36">
        <v>32.904715719013957</v>
      </c>
      <c r="V368" s="14">
        <v>72.085226844379036</v>
      </c>
    </row>
    <row r="369" spans="1:22">
      <c r="A369" s="1" t="s">
        <v>750</v>
      </c>
      <c r="B369" s="1" t="s">
        <v>2</v>
      </c>
      <c r="C369" s="48" t="s">
        <v>1083</v>
      </c>
      <c r="D369" s="1" t="s">
        <v>751</v>
      </c>
      <c r="E369" s="14" t="s">
        <v>908</v>
      </c>
      <c r="F369" s="14" t="s">
        <v>908</v>
      </c>
      <c r="G369" s="14" t="s">
        <v>908</v>
      </c>
      <c r="H369" s="14" t="s">
        <v>908</v>
      </c>
      <c r="I369" s="14" t="s">
        <v>908</v>
      </c>
      <c r="J369" s="14" t="s">
        <v>908</v>
      </c>
      <c r="K369" s="14" t="s">
        <v>908</v>
      </c>
      <c r="L369" s="14">
        <v>7.8428929797492772</v>
      </c>
      <c r="M369" s="14">
        <v>0.63166837442332291</v>
      </c>
      <c r="N369" s="14">
        <v>3.4779815227616855E-2</v>
      </c>
      <c r="O369" s="14">
        <v>8.5093411694002175</v>
      </c>
      <c r="P369" s="14">
        <v>16.638218523196223</v>
      </c>
      <c r="Q369" s="14">
        <v>25.147559692596438</v>
      </c>
      <c r="R369" s="14">
        <v>0</v>
      </c>
      <c r="S369" s="14">
        <v>0</v>
      </c>
      <c r="T369" s="14">
        <v>24.321769722618221</v>
      </c>
      <c r="U369" s="36">
        <v>7.6835511994219985</v>
      </c>
      <c r="V369" s="14">
        <v>22.497636993421857</v>
      </c>
    </row>
    <row r="370" spans="1:22">
      <c r="A370" s="1" t="s">
        <v>752</v>
      </c>
      <c r="B370" s="1" t="s">
        <v>4</v>
      </c>
      <c r="C370" s="48" t="s">
        <v>913</v>
      </c>
      <c r="D370" s="1" t="s">
        <v>753</v>
      </c>
      <c r="E370" s="14">
        <v>1533.4855733333334</v>
      </c>
      <c r="F370" s="14">
        <v>1538.9978166666667</v>
      </c>
      <c r="G370" s="14">
        <v>1597.115462</v>
      </c>
      <c r="H370" s="14">
        <v>1894.8849340000002</v>
      </c>
      <c r="I370" s="14">
        <v>2170.406191333333</v>
      </c>
      <c r="J370" s="14">
        <v>2169.5047765625</v>
      </c>
      <c r="K370" s="14">
        <v>2217.6230117225209</v>
      </c>
      <c r="L370" s="14">
        <v>665.2869035167563</v>
      </c>
      <c r="M370" s="14">
        <v>0.95951274238118534</v>
      </c>
      <c r="N370" s="14">
        <v>1.770978027021344</v>
      </c>
      <c r="O370" s="14">
        <v>668.01739428615883</v>
      </c>
      <c r="P370" s="14">
        <v>-572.86403672296649</v>
      </c>
      <c r="Q370" s="14">
        <v>95.153357563192344</v>
      </c>
      <c r="R370" s="14">
        <v>-3.1420496086539416</v>
      </c>
      <c r="S370" s="14">
        <v>0</v>
      </c>
      <c r="T370" s="14">
        <v>88.869258345884461</v>
      </c>
      <c r="U370" s="36">
        <v>661.73329506885091</v>
      </c>
      <c r="V370" s="14">
        <v>82.204063969943135</v>
      </c>
    </row>
    <row r="371" spans="1:22">
      <c r="A371" s="1" t="s">
        <v>754</v>
      </c>
      <c r="B371" s="1" t="s">
        <v>0</v>
      </c>
      <c r="C371" s="48" t="s">
        <v>1079</v>
      </c>
      <c r="D371" s="1" t="s">
        <v>755</v>
      </c>
      <c r="E371" s="14">
        <v>13.926277499999999</v>
      </c>
      <c r="F371" s="14">
        <v>16.2239225</v>
      </c>
      <c r="G371" s="14">
        <v>15.269097</v>
      </c>
      <c r="H371" s="14">
        <v>15.735315</v>
      </c>
      <c r="I371" s="14">
        <v>14.824223000000002</v>
      </c>
      <c r="J371" s="14">
        <v>14.3614575</v>
      </c>
      <c r="K371" s="14">
        <v>14.679985486981684</v>
      </c>
      <c r="L371" s="14">
        <v>5.8719941947926735</v>
      </c>
      <c r="M371" s="14">
        <v>0.67387792845962136</v>
      </c>
      <c r="N371" s="14">
        <v>6.363440643246715E-2</v>
      </c>
      <c r="O371" s="14">
        <v>6.6095065296847615</v>
      </c>
      <c r="P371" s="14">
        <v>-4.7892953146713539</v>
      </c>
      <c r="Q371" s="14">
        <v>1.8202112150134075</v>
      </c>
      <c r="R371" s="14">
        <v>0</v>
      </c>
      <c r="S371" s="14">
        <v>3.4484768339009264E-2</v>
      </c>
      <c r="T371" s="14">
        <v>2.0050767387593695</v>
      </c>
      <c r="U371" s="36">
        <v>6.7943720534307239</v>
      </c>
      <c r="V371" s="14">
        <v>1.8546959833524168</v>
      </c>
    </row>
    <row r="372" spans="1:22">
      <c r="A372" s="1" t="s">
        <v>756</v>
      </c>
      <c r="B372" s="1" t="s">
        <v>5</v>
      </c>
      <c r="C372" s="48" t="s">
        <v>1078</v>
      </c>
      <c r="D372" s="1" t="s">
        <v>757</v>
      </c>
      <c r="E372" s="14">
        <v>73.063138775510211</v>
      </c>
      <c r="F372" s="14">
        <v>74.590246938775522</v>
      </c>
      <c r="G372" s="14">
        <v>76.224936</v>
      </c>
      <c r="H372" s="14">
        <v>79.001553000000001</v>
      </c>
      <c r="I372" s="14">
        <v>70.858346646464639</v>
      </c>
      <c r="J372" s="14">
        <v>75.628907070707072</v>
      </c>
      <c r="K372" s="14">
        <v>77.306308095419027</v>
      </c>
      <c r="L372" s="14">
        <v>37.880090966755326</v>
      </c>
      <c r="M372" s="14">
        <v>3.4657399423217177</v>
      </c>
      <c r="N372" s="14">
        <v>0.20586194882975217</v>
      </c>
      <c r="O372" s="14">
        <v>41.551692857906794</v>
      </c>
      <c r="P372" s="14">
        <v>32.093562683455104</v>
      </c>
      <c r="Q372" s="14">
        <v>73.645255541361905</v>
      </c>
      <c r="R372" s="14">
        <v>0</v>
      </c>
      <c r="S372" s="14">
        <v>0</v>
      </c>
      <c r="T372" s="14">
        <v>69.411517895255955</v>
      </c>
      <c r="U372" s="36">
        <v>37.31795521180085</v>
      </c>
      <c r="V372" s="14">
        <v>64.205654053111758</v>
      </c>
    </row>
    <row r="373" spans="1:22">
      <c r="A373" s="1" t="s">
        <v>758</v>
      </c>
      <c r="B373" s="1" t="s">
        <v>6</v>
      </c>
      <c r="C373" s="48" t="s">
        <v>1079</v>
      </c>
      <c r="D373" s="1" t="s">
        <v>759</v>
      </c>
      <c r="E373" s="14">
        <v>131.36637551020408</v>
      </c>
      <c r="F373" s="14">
        <v>136.5920448979592</v>
      </c>
      <c r="G373" s="14">
        <v>139.07967500000001</v>
      </c>
      <c r="H373" s="14">
        <v>150.24036599999999</v>
      </c>
      <c r="I373" s="14">
        <v>145.80274820408167</v>
      </c>
      <c r="J373" s="14">
        <v>149.4702530612245</v>
      </c>
      <c r="K373" s="14">
        <v>152.7854081435853</v>
      </c>
      <c r="L373" s="14">
        <v>74.864849990356802</v>
      </c>
      <c r="M373" s="14">
        <v>5.6229821147089272</v>
      </c>
      <c r="N373" s="14">
        <v>0.50114637892872194</v>
      </c>
      <c r="O373" s="14">
        <v>80.988978483994458</v>
      </c>
      <c r="P373" s="14">
        <v>-14.068200763062119</v>
      </c>
      <c r="Q373" s="14">
        <v>66.920777720932335</v>
      </c>
      <c r="R373" s="14">
        <v>-1.9818040810978839</v>
      </c>
      <c r="S373" s="14">
        <v>0</v>
      </c>
      <c r="T373" s="14">
        <v>56.920513555637122</v>
      </c>
      <c r="U373" s="36">
        <v>70.988714318699238</v>
      </c>
      <c r="V373" s="14">
        <v>52.651475038964342</v>
      </c>
    </row>
    <row r="374" spans="1:22">
      <c r="A374" s="1" t="s">
        <v>760</v>
      </c>
      <c r="B374" s="1" t="s">
        <v>0</v>
      </c>
      <c r="C374" s="48" t="s">
        <v>1080</v>
      </c>
      <c r="D374" s="1" t="s">
        <v>761</v>
      </c>
      <c r="E374" s="14">
        <v>50.890515000000001</v>
      </c>
      <c r="F374" s="14">
        <v>52.647884999999995</v>
      </c>
      <c r="G374" s="14">
        <v>54.659767000000002</v>
      </c>
      <c r="H374" s="14">
        <v>57.183489999999999</v>
      </c>
      <c r="I374" s="14">
        <v>57.91410900000001</v>
      </c>
      <c r="J374" s="14">
        <v>59.223014999999997</v>
      </c>
      <c r="K374" s="14">
        <v>60.536543780134998</v>
      </c>
      <c r="L374" s="14">
        <v>24.214617512054001</v>
      </c>
      <c r="M374" s="14">
        <v>1.2010876494352538</v>
      </c>
      <c r="N374" s="14">
        <v>0.1798209421663228</v>
      </c>
      <c r="O374" s="14">
        <v>25.59552610365558</v>
      </c>
      <c r="P374" s="14">
        <v>-20.087015593346159</v>
      </c>
      <c r="Q374" s="14">
        <v>5.5085105103094207</v>
      </c>
      <c r="R374" s="14">
        <v>-1.6579001928815775</v>
      </c>
      <c r="S374" s="14">
        <v>0</v>
      </c>
      <c r="T374" s="14">
        <v>2.1927101245462657</v>
      </c>
      <c r="U374" s="36">
        <v>22.279725717892426</v>
      </c>
      <c r="V374" s="14">
        <v>2.0282568652052957</v>
      </c>
    </row>
    <row r="375" spans="1:22">
      <c r="A375" s="1" t="s">
        <v>762</v>
      </c>
      <c r="B375" s="1" t="s">
        <v>6</v>
      </c>
      <c r="C375" s="48" t="s">
        <v>1080</v>
      </c>
      <c r="D375" s="1" t="s">
        <v>763</v>
      </c>
      <c r="E375" s="14">
        <v>71.338632653061225</v>
      </c>
      <c r="F375" s="14">
        <v>76.116416326530612</v>
      </c>
      <c r="G375" s="14">
        <v>79.209188999999995</v>
      </c>
      <c r="H375" s="14">
        <v>80.609864000000002</v>
      </c>
      <c r="I375" s="14">
        <v>89.523382408163243</v>
      </c>
      <c r="J375" s="14">
        <v>91.575059595959587</v>
      </c>
      <c r="K375" s="14">
        <v>93.606136134731472</v>
      </c>
      <c r="L375" s="14">
        <v>45.867006706018422</v>
      </c>
      <c r="M375" s="14">
        <v>1.3060220910076989</v>
      </c>
      <c r="N375" s="14">
        <v>0.25567226339166266</v>
      </c>
      <c r="O375" s="14">
        <v>47.428701060417779</v>
      </c>
      <c r="P375" s="14">
        <v>-30.284190155968513</v>
      </c>
      <c r="Q375" s="14">
        <v>17.144510904449266</v>
      </c>
      <c r="R375" s="14">
        <v>-2.3149730742811157</v>
      </c>
      <c r="S375" s="14">
        <v>0</v>
      </c>
      <c r="T375" s="14">
        <v>12.514564755887035</v>
      </c>
      <c r="U375" s="36">
        <v>42.798754911855546</v>
      </c>
      <c r="V375" s="14">
        <v>11.575972399195507</v>
      </c>
    </row>
    <row r="376" spans="1:22">
      <c r="A376" s="1" t="s">
        <v>764</v>
      </c>
      <c r="B376" s="1" t="s">
        <v>5</v>
      </c>
      <c r="C376" s="48" t="s">
        <v>1078</v>
      </c>
      <c r="D376" s="1" t="s">
        <v>765</v>
      </c>
      <c r="E376" s="14">
        <v>62.93636326530612</v>
      </c>
      <c r="F376" s="14">
        <v>65.387518367346942</v>
      </c>
      <c r="G376" s="14">
        <v>68.137606000000005</v>
      </c>
      <c r="H376" s="14">
        <v>71.720223000000004</v>
      </c>
      <c r="I376" s="14">
        <v>66.623187505050481</v>
      </c>
      <c r="J376" s="14">
        <v>71.424571717171716</v>
      </c>
      <c r="K376" s="14">
        <v>73.008723259597048</v>
      </c>
      <c r="L376" s="14">
        <v>35.774274397202554</v>
      </c>
      <c r="M376" s="14">
        <v>3.1701787381659865</v>
      </c>
      <c r="N376" s="14">
        <v>0.19631772260626179</v>
      </c>
      <c r="O376" s="14">
        <v>39.1407708579748</v>
      </c>
      <c r="P376" s="14">
        <v>47.992308957124258</v>
      </c>
      <c r="Q376" s="14">
        <v>87.133079815099052</v>
      </c>
      <c r="R376" s="14">
        <v>0</v>
      </c>
      <c r="S376" s="14">
        <v>0</v>
      </c>
      <c r="T376" s="14">
        <v>80.096385574468698</v>
      </c>
      <c r="U376" s="36">
        <v>32.10407661734444</v>
      </c>
      <c r="V376" s="14">
        <v>74.089156656383551</v>
      </c>
    </row>
    <row r="377" spans="1:22">
      <c r="A377" s="1" t="s">
        <v>766</v>
      </c>
      <c r="B377" s="1" t="s">
        <v>0</v>
      </c>
      <c r="C377" s="48" t="s">
        <v>1080</v>
      </c>
      <c r="D377" s="1" t="s">
        <v>767</v>
      </c>
      <c r="E377" s="14">
        <v>38.670389999999998</v>
      </c>
      <c r="F377" s="14">
        <v>42.080537499999998</v>
      </c>
      <c r="G377" s="14">
        <v>49.287159000000003</v>
      </c>
      <c r="H377" s="14">
        <v>49.872478999999998</v>
      </c>
      <c r="I377" s="14">
        <v>37.631889999999999</v>
      </c>
      <c r="J377" s="14">
        <v>46.594693333333325</v>
      </c>
      <c r="K377" s="14">
        <v>47.628133976214478</v>
      </c>
      <c r="L377" s="14">
        <v>19.051253590485793</v>
      </c>
      <c r="M377" s="14">
        <v>0.67243097215649794</v>
      </c>
      <c r="N377" s="14">
        <v>7.4231101177676853E-2</v>
      </c>
      <c r="O377" s="14">
        <v>19.797915663819968</v>
      </c>
      <c r="P377" s="14">
        <v>-16.141940142279978</v>
      </c>
      <c r="Q377" s="14">
        <v>3.6559755215399896</v>
      </c>
      <c r="R377" s="14">
        <v>-0.7785433195427065</v>
      </c>
      <c r="S377" s="14">
        <v>0</v>
      </c>
      <c r="T377" s="14">
        <v>2.0988888824545766</v>
      </c>
      <c r="U377" s="36">
        <v>18.240829024734555</v>
      </c>
      <c r="V377" s="14">
        <v>1.9414722162704834</v>
      </c>
    </row>
    <row r="378" spans="1:22">
      <c r="A378" s="1" t="s">
        <v>768</v>
      </c>
      <c r="B378" s="1" t="s">
        <v>6</v>
      </c>
      <c r="C378" s="48" t="s">
        <v>1080</v>
      </c>
      <c r="D378" s="1" t="s">
        <v>769</v>
      </c>
      <c r="E378" s="14">
        <v>50.963363265306128</v>
      </c>
      <c r="F378" s="14">
        <v>56.145579591836736</v>
      </c>
      <c r="G378" s="14">
        <v>57.196725000000001</v>
      </c>
      <c r="H378" s="14">
        <v>55.073329000000001</v>
      </c>
      <c r="I378" s="14">
        <v>70.012364571428563</v>
      </c>
      <c r="J378" s="14">
        <v>71.996410101010113</v>
      </c>
      <c r="K378" s="14">
        <v>73.5932446548412</v>
      </c>
      <c r="L378" s="14">
        <v>36.060689880872189</v>
      </c>
      <c r="M378" s="14">
        <v>1.1109779591395539</v>
      </c>
      <c r="N378" s="14">
        <v>0.12845011861143812</v>
      </c>
      <c r="O378" s="14">
        <v>37.300117958623183</v>
      </c>
      <c r="P378" s="14">
        <v>-19.136270827140535</v>
      </c>
      <c r="Q378" s="14">
        <v>18.163847131482648</v>
      </c>
      <c r="R378" s="14">
        <v>-2.1394468797448081</v>
      </c>
      <c r="S378" s="14">
        <v>0</v>
      </c>
      <c r="T378" s="14">
        <v>13.884953371993031</v>
      </c>
      <c r="U378" s="36">
        <v>33.02122419913357</v>
      </c>
      <c r="V378" s="14">
        <v>12.843581869093555</v>
      </c>
    </row>
    <row r="379" spans="1:22">
      <c r="A379" s="1" t="s">
        <v>770</v>
      </c>
      <c r="B379" s="1" t="s">
        <v>5</v>
      </c>
      <c r="C379" s="48" t="s">
        <v>1084</v>
      </c>
      <c r="D379" s="1" t="s">
        <v>771</v>
      </c>
      <c r="E379" s="14">
        <v>71.609371428571421</v>
      </c>
      <c r="F379" s="14">
        <v>66.053957142857143</v>
      </c>
      <c r="G379" s="14">
        <v>68.514503000000005</v>
      </c>
      <c r="H379" s="14">
        <v>69.518410000000003</v>
      </c>
      <c r="I379" s="14">
        <v>73.303271717171725</v>
      </c>
      <c r="J379" s="14">
        <v>73.571362626262626</v>
      </c>
      <c r="K379" s="14">
        <v>75.203128624723192</v>
      </c>
      <c r="L379" s="14">
        <v>36.849533026114365</v>
      </c>
      <c r="M379" s="14">
        <v>2.9890237596987572</v>
      </c>
      <c r="N379" s="14">
        <v>0.14824030645459257</v>
      </c>
      <c r="O379" s="14">
        <v>39.986797092267715</v>
      </c>
      <c r="P379" s="14">
        <v>41.558104990577895</v>
      </c>
      <c r="Q379" s="14">
        <v>81.54490208284561</v>
      </c>
      <c r="R379" s="14">
        <v>0</v>
      </c>
      <c r="S379" s="14">
        <v>0</v>
      </c>
      <c r="T379" s="14">
        <v>78.34051953066232</v>
      </c>
      <c r="U379" s="36">
        <v>36.782414540084424</v>
      </c>
      <c r="V379" s="14">
        <v>72.464980565862646</v>
      </c>
    </row>
    <row r="380" spans="1:22">
      <c r="A380" s="1" t="s">
        <v>772</v>
      </c>
      <c r="B380" s="1" t="s">
        <v>0</v>
      </c>
      <c r="C380" s="48" t="s">
        <v>1084</v>
      </c>
      <c r="D380" s="1" t="s">
        <v>773</v>
      </c>
      <c r="E380" s="14">
        <v>37.397945</v>
      </c>
      <c r="F380" s="14">
        <v>35.536454999999997</v>
      </c>
      <c r="G380" s="14">
        <v>39.893647999999999</v>
      </c>
      <c r="H380" s="14">
        <v>41.599097999999998</v>
      </c>
      <c r="I380" s="14">
        <v>38.739468499999994</v>
      </c>
      <c r="J380" s="14">
        <v>39.039769999999997</v>
      </c>
      <c r="K380" s="14">
        <v>39.905647251687562</v>
      </c>
      <c r="L380" s="14">
        <v>15.962258900675025</v>
      </c>
      <c r="M380" s="14">
        <v>0.87472705497410486</v>
      </c>
      <c r="N380" s="14">
        <v>6.5321325066235766E-2</v>
      </c>
      <c r="O380" s="14">
        <v>16.902307280715366</v>
      </c>
      <c r="P380" s="14">
        <v>-13.144838824916041</v>
      </c>
      <c r="Q380" s="14">
        <v>3.7574684557993248</v>
      </c>
      <c r="R380" s="14">
        <v>-0.59303835532376592</v>
      </c>
      <c r="S380" s="14">
        <v>0</v>
      </c>
      <c r="T380" s="14">
        <v>2.5713917451517929</v>
      </c>
      <c r="U380" s="36">
        <v>15.716230570067834</v>
      </c>
      <c r="V380" s="14">
        <v>2.3785373642654086</v>
      </c>
    </row>
    <row r="381" spans="1:22">
      <c r="A381" s="1" t="s">
        <v>774</v>
      </c>
      <c r="B381" s="1" t="s">
        <v>8</v>
      </c>
      <c r="C381" s="48" t="s">
        <v>1084</v>
      </c>
      <c r="D381" s="1" t="s">
        <v>775</v>
      </c>
      <c r="E381" s="14" t="s">
        <v>908</v>
      </c>
      <c r="F381" s="14" t="s">
        <v>908</v>
      </c>
      <c r="G381" s="14" t="s">
        <v>908</v>
      </c>
      <c r="H381" s="14" t="s">
        <v>908</v>
      </c>
      <c r="I381" s="14" t="s">
        <v>908</v>
      </c>
      <c r="J381" s="14" t="s">
        <v>908</v>
      </c>
      <c r="K381" s="14" t="s">
        <v>908</v>
      </c>
      <c r="L381" s="14">
        <v>16.436833269045323</v>
      </c>
      <c r="M381" s="14">
        <v>1.31493453110669</v>
      </c>
      <c r="N381" s="14">
        <v>9.0742773863977957E-2</v>
      </c>
      <c r="O381" s="14">
        <v>17.842510574015993</v>
      </c>
      <c r="P381" s="14">
        <v>46.136783928076504</v>
      </c>
      <c r="Q381" s="14">
        <v>63.9792945020925</v>
      </c>
      <c r="R381" s="14">
        <v>0</v>
      </c>
      <c r="S381" s="14">
        <v>0</v>
      </c>
      <c r="T381" s="14">
        <v>62.425618701546995</v>
      </c>
      <c r="U381" s="36">
        <v>16.288834773470491</v>
      </c>
      <c r="V381" s="14">
        <v>57.743697298930975</v>
      </c>
    </row>
    <row r="382" spans="1:22">
      <c r="A382" s="1" t="s">
        <v>776</v>
      </c>
      <c r="B382" s="1" t="s">
        <v>0</v>
      </c>
      <c r="C382" s="48" t="s">
        <v>1080</v>
      </c>
      <c r="D382" s="1" t="s">
        <v>777</v>
      </c>
      <c r="E382" s="14">
        <v>29.449565</v>
      </c>
      <c r="F382" s="14">
        <v>29.283529999999999</v>
      </c>
      <c r="G382" s="14">
        <v>31.126605000000005</v>
      </c>
      <c r="H382" s="14">
        <v>32.497959999999999</v>
      </c>
      <c r="I382" s="14">
        <v>32.063939500000004</v>
      </c>
      <c r="J382" s="14">
        <v>32.007174999999997</v>
      </c>
      <c r="K382" s="14">
        <v>32.717073770491801</v>
      </c>
      <c r="L382" s="14">
        <v>13.08682950819672</v>
      </c>
      <c r="M382" s="14">
        <v>0.95010968110659166</v>
      </c>
      <c r="N382" s="14">
        <v>4.7019980085119498E-2</v>
      </c>
      <c r="O382" s="14">
        <v>14.083959169388431</v>
      </c>
      <c r="P382" s="14">
        <v>-10.056756107244604</v>
      </c>
      <c r="Q382" s="14">
        <v>4.0272030621438262</v>
      </c>
      <c r="R382" s="14">
        <v>-0.68986362742128349</v>
      </c>
      <c r="S382" s="14">
        <v>0</v>
      </c>
      <c r="T382" s="14">
        <v>2.6474758073012592</v>
      </c>
      <c r="U382" s="36">
        <v>12.704231914545863</v>
      </c>
      <c r="V382" s="14">
        <v>2.4489151217536649</v>
      </c>
    </row>
    <row r="383" spans="1:22">
      <c r="A383" s="1" t="s">
        <v>778</v>
      </c>
      <c r="B383" s="1" t="s">
        <v>0</v>
      </c>
      <c r="C383" s="48" t="s">
        <v>1084</v>
      </c>
      <c r="D383" s="1" t="s">
        <v>779</v>
      </c>
      <c r="E383" s="14">
        <v>36.815365</v>
      </c>
      <c r="F383" s="14">
        <v>34.691364999999998</v>
      </c>
      <c r="G383" s="14">
        <v>38.611345999999998</v>
      </c>
      <c r="H383" s="14">
        <v>40.905375999999997</v>
      </c>
      <c r="I383" s="14">
        <v>38.918163999999997</v>
      </c>
      <c r="J383" s="14">
        <v>39.271594999999998</v>
      </c>
      <c r="K383" s="14">
        <v>40.142613982642231</v>
      </c>
      <c r="L383" s="14">
        <v>16.057045593056895</v>
      </c>
      <c r="M383" s="14">
        <v>1.3634465391512021</v>
      </c>
      <c r="N383" s="14">
        <v>0.12653148428708053</v>
      </c>
      <c r="O383" s="14">
        <v>17.547023616495178</v>
      </c>
      <c r="P383" s="14">
        <v>-13.168428881963012</v>
      </c>
      <c r="Q383" s="14">
        <v>4.3785947345321663</v>
      </c>
      <c r="R383" s="14">
        <v>-0.8853714276714959</v>
      </c>
      <c r="S383" s="14">
        <v>0</v>
      </c>
      <c r="T383" s="14">
        <v>2.6078518791891745</v>
      </c>
      <c r="U383" s="36">
        <v>15.776280761152186</v>
      </c>
      <c r="V383" s="14">
        <v>2.4122629882499864</v>
      </c>
    </row>
    <row r="384" spans="1:22">
      <c r="A384" s="1" t="s">
        <v>780</v>
      </c>
      <c r="B384" s="1" t="s">
        <v>0</v>
      </c>
      <c r="C384" s="48" t="s">
        <v>1080</v>
      </c>
      <c r="D384" s="1" t="s">
        <v>781</v>
      </c>
      <c r="E384" s="14">
        <v>62.704839999999997</v>
      </c>
      <c r="F384" s="14">
        <v>68.221872499999989</v>
      </c>
      <c r="G384" s="14">
        <v>69.353618999999995</v>
      </c>
      <c r="H384" s="14">
        <v>72.163216000000006</v>
      </c>
      <c r="I384" s="14">
        <v>74.506513499999983</v>
      </c>
      <c r="J384" s="14">
        <v>71.699944999999985</v>
      </c>
      <c r="K384" s="14">
        <v>73.290204146576656</v>
      </c>
      <c r="L384" s="14">
        <v>29.316081658630662</v>
      </c>
      <c r="M384" s="14">
        <v>1.2569523539428125</v>
      </c>
      <c r="N384" s="14">
        <v>0.12057753098688627</v>
      </c>
      <c r="O384" s="14">
        <v>30.693611543560358</v>
      </c>
      <c r="P384" s="14">
        <v>-24.809286417656185</v>
      </c>
      <c r="Q384" s="14">
        <v>5.8843251259041729</v>
      </c>
      <c r="R384" s="14">
        <v>-1.2970622176989031</v>
      </c>
      <c r="S384" s="14">
        <v>0</v>
      </c>
      <c r="T384" s="14">
        <v>3.2902006905063668</v>
      </c>
      <c r="U384" s="36">
        <v>28.099487108162553</v>
      </c>
      <c r="V384" s="14">
        <v>3.0434356387183894</v>
      </c>
    </row>
    <row r="385" spans="1:22">
      <c r="A385" s="1" t="s">
        <v>782</v>
      </c>
      <c r="B385" s="1" t="s">
        <v>0</v>
      </c>
      <c r="C385" s="48" t="s">
        <v>1078</v>
      </c>
      <c r="D385" s="1" t="s">
        <v>783</v>
      </c>
      <c r="E385" s="14">
        <v>25.313427499999996</v>
      </c>
      <c r="F385" s="14">
        <v>25.903265000000001</v>
      </c>
      <c r="G385" s="14">
        <v>22.717839000000001</v>
      </c>
      <c r="H385" s="14">
        <v>26.237030000000001</v>
      </c>
      <c r="I385" s="14">
        <v>23.423927999999997</v>
      </c>
      <c r="J385" s="14">
        <v>24.832512499999996</v>
      </c>
      <c r="K385" s="14">
        <v>25.383281822565088</v>
      </c>
      <c r="L385" s="14">
        <v>10.153312729026036</v>
      </c>
      <c r="M385" s="14">
        <v>1.2977559221237829</v>
      </c>
      <c r="N385" s="14">
        <v>4.2149232962859086E-2</v>
      </c>
      <c r="O385" s="14">
        <v>11.493217884112678</v>
      </c>
      <c r="P385" s="14">
        <v>-6.723040414315407</v>
      </c>
      <c r="Q385" s="14">
        <v>4.7701774697972708</v>
      </c>
      <c r="R385" s="14">
        <v>-0.70899454828833242</v>
      </c>
      <c r="S385" s="14">
        <v>0</v>
      </c>
      <c r="T385" s="14">
        <v>3.3521883732206059</v>
      </c>
      <c r="U385" s="36">
        <v>10.075228787536012</v>
      </c>
      <c r="V385" s="14">
        <v>3.1007742452290605</v>
      </c>
    </row>
    <row r="386" spans="1:22">
      <c r="A386" s="1" t="s">
        <v>784</v>
      </c>
      <c r="B386" s="1" t="s">
        <v>0</v>
      </c>
      <c r="C386" s="48" t="s">
        <v>1084</v>
      </c>
      <c r="D386" s="1" t="s">
        <v>785</v>
      </c>
      <c r="E386" s="14">
        <v>26.217647499999998</v>
      </c>
      <c r="F386" s="14">
        <v>26.25874</v>
      </c>
      <c r="G386" s="14">
        <v>27.800703000000002</v>
      </c>
      <c r="H386" s="14">
        <v>29.216491999999999</v>
      </c>
      <c r="I386" s="14">
        <v>27.135036999999997</v>
      </c>
      <c r="J386" s="14">
        <v>27.130165000000002</v>
      </c>
      <c r="K386" s="14">
        <v>27.731894792671159</v>
      </c>
      <c r="L386" s="14">
        <v>11.092757917068464</v>
      </c>
      <c r="M386" s="14">
        <v>0.97078177022470014</v>
      </c>
      <c r="N386" s="14">
        <v>6.0947359196491656E-2</v>
      </c>
      <c r="O386" s="14">
        <v>12.124487046489657</v>
      </c>
      <c r="P386" s="14">
        <v>-8.3378854817505879</v>
      </c>
      <c r="Q386" s="14">
        <v>3.7866015647390689</v>
      </c>
      <c r="R386" s="14">
        <v>-0.4954946502805091</v>
      </c>
      <c r="S386" s="14">
        <v>0</v>
      </c>
      <c r="T386" s="14">
        <v>2.7956122641780508</v>
      </c>
      <c r="U386" s="36">
        <v>11.133497745928638</v>
      </c>
      <c r="V386" s="14">
        <v>2.5859413443646972</v>
      </c>
    </row>
    <row r="387" spans="1:22">
      <c r="A387" s="1" t="s">
        <v>786</v>
      </c>
      <c r="B387" s="1" t="s">
        <v>6</v>
      </c>
      <c r="C387" s="48" t="s">
        <v>1083</v>
      </c>
      <c r="D387" s="1" t="s">
        <v>787</v>
      </c>
      <c r="E387" s="14">
        <v>82.874177551020409</v>
      </c>
      <c r="F387" s="14">
        <v>98.525897959183681</v>
      </c>
      <c r="G387" s="14">
        <v>102.47084099999999</v>
      </c>
      <c r="H387" s="14">
        <v>104.64767000000001</v>
      </c>
      <c r="I387" s="14">
        <v>99.085508448979581</v>
      </c>
      <c r="J387" s="14">
        <v>100.40247575757576</v>
      </c>
      <c r="K387" s="14">
        <v>102.62933876859157</v>
      </c>
      <c r="L387" s="14">
        <v>50.288375996609865</v>
      </c>
      <c r="M387" s="14">
        <v>1.9743894992837521</v>
      </c>
      <c r="N387" s="14">
        <v>0.29394429701727059</v>
      </c>
      <c r="O387" s="14">
        <v>52.556709792910887</v>
      </c>
      <c r="P387" s="14">
        <v>-21.195283870869801</v>
      </c>
      <c r="Q387" s="14">
        <v>31.361425922041086</v>
      </c>
      <c r="R387" s="14">
        <v>-2.3526903437243631</v>
      </c>
      <c r="S387" s="14">
        <v>0</v>
      </c>
      <c r="T387" s="14">
        <v>26.11045779120094</v>
      </c>
      <c r="U387" s="36">
        <v>47.305741662070744</v>
      </c>
      <c r="V387" s="14">
        <v>24.152173456860872</v>
      </c>
    </row>
    <row r="389" spans="1:22">
      <c r="E389" s="36"/>
      <c r="F389" s="36"/>
      <c r="G389" s="36"/>
      <c r="H389" s="36"/>
      <c r="I389" s="36"/>
      <c r="J389" s="36"/>
      <c r="K389" s="36"/>
      <c r="L389" s="36"/>
      <c r="M389" s="36"/>
      <c r="N389" s="36"/>
      <c r="O389" s="36"/>
      <c r="P389" s="36"/>
      <c r="Q389" s="36"/>
      <c r="R389" s="36"/>
      <c r="S389" s="36"/>
      <c r="T389" s="36"/>
      <c r="V389" s="36"/>
    </row>
    <row r="390" spans="1:22">
      <c r="L390" s="567"/>
      <c r="M390" s="567"/>
      <c r="N390" s="567"/>
      <c r="O390" s="567"/>
      <c r="P390" s="567"/>
      <c r="Q390" s="567"/>
      <c r="R390" s="567"/>
      <c r="S390" s="567"/>
      <c r="T390" s="567"/>
      <c r="V390" s="567"/>
    </row>
    <row r="391" spans="1:22">
      <c r="L391" s="567"/>
      <c r="M391" s="567"/>
      <c r="N391" s="567"/>
      <c r="O391" s="567"/>
      <c r="P391" s="567"/>
      <c r="Q391" s="567"/>
      <c r="R391" s="567"/>
      <c r="S391" s="567"/>
      <c r="T391" s="567"/>
      <c r="V391" s="567"/>
    </row>
    <row r="393" spans="1:22">
      <c r="G393" s="48"/>
      <c r="H393" s="48"/>
      <c r="I393" s="48"/>
      <c r="J393" s="48"/>
      <c r="K393" s="48"/>
    </row>
  </sheetData>
  <sheetProtection sheet="1" objects="1" scenarios="1"/>
  <autoFilter ref="A4:K387" xr:uid="{CAC0887F-96F0-4824-A01C-799947274529}"/>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C3AF-22D1-48BB-B2B4-5DD2028C424C}">
  <sheetPr codeName="Sheet10"/>
  <dimension ref="A1:AT334"/>
  <sheetViews>
    <sheetView zoomScale="85" zoomScaleNormal="85" workbookViewId="0">
      <pane xSplit="2" ySplit="4" topLeftCell="V5"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8.85546875" style="48"/>
    <col min="2" max="2" width="26.5703125" style="48" customWidth="1"/>
    <col min="3" max="23" width="11.140625" style="48" customWidth="1"/>
    <col min="24" max="16384" width="8.85546875" style="48"/>
  </cols>
  <sheetData>
    <row r="1" spans="1:46" ht="15.75">
      <c r="A1" s="58" t="s">
        <v>1007</v>
      </c>
    </row>
    <row r="2" spans="1:46">
      <c r="A2" s="704" t="s">
        <v>1006</v>
      </c>
    </row>
    <row r="3" spans="1:46">
      <c r="C3" s="49" t="s">
        <v>1161</v>
      </c>
      <c r="X3" s="49" t="s">
        <v>1162</v>
      </c>
    </row>
    <row r="4" spans="1:46" s="4" customFormat="1">
      <c r="C4" s="4" t="s">
        <v>860</v>
      </c>
      <c r="D4" s="4" t="s">
        <v>861</v>
      </c>
      <c r="E4" s="4" t="s">
        <v>862</v>
      </c>
      <c r="F4" s="4" t="s">
        <v>863</v>
      </c>
      <c r="G4" s="4" t="s">
        <v>864</v>
      </c>
      <c r="H4" s="4" t="s">
        <v>865</v>
      </c>
      <c r="I4" s="4" t="s">
        <v>866</v>
      </c>
      <c r="J4" s="4" t="s">
        <v>867</v>
      </c>
      <c r="K4" s="4" t="s">
        <v>868</v>
      </c>
      <c r="L4" s="4" t="s">
        <v>869</v>
      </c>
      <c r="M4" s="4" t="s">
        <v>870</v>
      </c>
      <c r="N4" s="4" t="s">
        <v>871</v>
      </c>
      <c r="O4" s="4" t="s">
        <v>872</v>
      </c>
      <c r="P4" s="4" t="s">
        <v>873</v>
      </c>
      <c r="Q4" s="4" t="s">
        <v>874</v>
      </c>
      <c r="R4" s="4" t="s">
        <v>875</v>
      </c>
      <c r="S4" s="4" t="s">
        <v>876</v>
      </c>
      <c r="T4" s="4" t="s">
        <v>877</v>
      </c>
      <c r="U4" s="4" t="s">
        <v>878</v>
      </c>
      <c r="V4" s="4" t="s">
        <v>879</v>
      </c>
      <c r="X4" s="4" t="s">
        <v>931</v>
      </c>
      <c r="Y4" s="4" t="s">
        <v>900</v>
      </c>
      <c r="Z4" s="4" t="s">
        <v>838</v>
      </c>
      <c r="AA4" s="4" t="s">
        <v>839</v>
      </c>
      <c r="AB4" s="4" t="s">
        <v>840</v>
      </c>
      <c r="AC4" s="4" t="s">
        <v>841</v>
      </c>
      <c r="AD4" s="4" t="s">
        <v>842</v>
      </c>
      <c r="AE4" s="4" t="s">
        <v>843</v>
      </c>
      <c r="AF4" s="4" t="s">
        <v>844</v>
      </c>
      <c r="AG4" s="4" t="s">
        <v>845</v>
      </c>
      <c r="AH4" s="4" t="s">
        <v>846</v>
      </c>
      <c r="AI4" s="4" t="s">
        <v>847</v>
      </c>
      <c r="AJ4" s="4" t="s">
        <v>848</v>
      </c>
      <c r="AK4" s="4" t="s">
        <v>849</v>
      </c>
      <c r="AL4" s="4" t="s">
        <v>850</v>
      </c>
      <c r="AM4" s="4" t="s">
        <v>851</v>
      </c>
      <c r="AN4" s="4" t="s">
        <v>852</v>
      </c>
      <c r="AO4" s="4" t="s">
        <v>853</v>
      </c>
      <c r="AP4" s="4" t="s">
        <v>854</v>
      </c>
      <c r="AQ4" s="4" t="s">
        <v>855</v>
      </c>
      <c r="AR4" s="4" t="s">
        <v>856</v>
      </c>
      <c r="AS4" s="4" t="s">
        <v>857</v>
      </c>
      <c r="AT4" s="4" t="s">
        <v>905</v>
      </c>
    </row>
    <row r="5" spans="1:46">
      <c r="A5" s="48" t="s">
        <v>24</v>
      </c>
      <c r="B5" s="48" t="s">
        <v>25</v>
      </c>
      <c r="C5" s="48">
        <v>293</v>
      </c>
      <c r="D5" s="48">
        <v>311</v>
      </c>
      <c r="E5" s="48">
        <v>275</v>
      </c>
      <c r="F5" s="48">
        <v>200</v>
      </c>
      <c r="G5" s="48">
        <v>318</v>
      </c>
      <c r="H5" s="48">
        <v>258</v>
      </c>
      <c r="I5" s="48">
        <v>95</v>
      </c>
      <c r="J5" s="48">
        <v>295</v>
      </c>
      <c r="K5" s="48">
        <v>173</v>
      </c>
      <c r="L5" s="48">
        <v>131</v>
      </c>
      <c r="M5" s="48">
        <v>34</v>
      </c>
      <c r="N5" s="48">
        <v>68</v>
      </c>
      <c r="O5" s="48">
        <v>96</v>
      </c>
      <c r="P5" s="48">
        <v>112</v>
      </c>
      <c r="Q5" s="48">
        <v>133</v>
      </c>
      <c r="R5" s="48">
        <v>66</v>
      </c>
      <c r="S5" s="48">
        <v>5</v>
      </c>
      <c r="T5" s="48">
        <v>169</v>
      </c>
      <c r="U5" s="48">
        <v>238</v>
      </c>
      <c r="V5" s="48">
        <v>128</v>
      </c>
      <c r="X5" s="2">
        <v>1</v>
      </c>
      <c r="Y5" s="36">
        <v>1.30189000761073</v>
      </c>
      <c r="Z5" s="36">
        <v>0.40710271318473101</v>
      </c>
      <c r="AA5" s="36">
        <v>0.69422498537454602</v>
      </c>
      <c r="AB5" s="36">
        <v>-5.7721133302240102E-2</v>
      </c>
      <c r="AC5" s="36">
        <v>-0.25264835601647301</v>
      </c>
      <c r="AD5" s="36">
        <v>3.8459493110679101E-3</v>
      </c>
      <c r="AE5" s="36">
        <v>-0.13501699212531501</v>
      </c>
      <c r="AF5" s="36">
        <v>0.36566011593027697</v>
      </c>
      <c r="AG5" s="36">
        <v>1.81055767879132</v>
      </c>
      <c r="AH5" s="36">
        <v>-0.34109720278987699</v>
      </c>
      <c r="AI5" s="36">
        <v>0.11176450046109999</v>
      </c>
      <c r="AJ5" s="36">
        <v>-0.56295962945385403</v>
      </c>
      <c r="AK5" s="36">
        <v>1.9985190177754</v>
      </c>
      <c r="AL5" s="36">
        <v>0.30060388702378499</v>
      </c>
      <c r="AM5" s="36">
        <v>-0.69422498537454602</v>
      </c>
      <c r="AN5" s="36">
        <v>0.80636647104172898</v>
      </c>
      <c r="AO5" s="36">
        <v>-8.0852741412441698E-2</v>
      </c>
      <c r="AP5" s="36">
        <v>0.47493304871340403</v>
      </c>
      <c r="AQ5" s="36">
        <v>-8.0852741412441698E-2</v>
      </c>
      <c r="AR5" s="36">
        <v>-9.6297118323475706E-2</v>
      </c>
      <c r="AS5" s="36">
        <v>1.1109246757018101</v>
      </c>
      <c r="AT5" s="36">
        <v>6.5427627302906605E-2</v>
      </c>
    </row>
    <row r="6" spans="1:46">
      <c r="A6" s="48" t="s">
        <v>26</v>
      </c>
      <c r="B6" s="48" t="s">
        <v>27</v>
      </c>
      <c r="C6" s="48">
        <v>87</v>
      </c>
      <c r="D6" s="48">
        <v>264</v>
      </c>
      <c r="E6" s="48">
        <v>118</v>
      </c>
      <c r="F6" s="48">
        <v>227</v>
      </c>
      <c r="G6" s="48">
        <v>315</v>
      </c>
      <c r="H6" s="48">
        <v>318</v>
      </c>
      <c r="I6" s="48">
        <v>319</v>
      </c>
      <c r="J6" s="48">
        <v>212</v>
      </c>
      <c r="K6" s="48">
        <v>306</v>
      </c>
      <c r="L6" s="48">
        <v>270</v>
      </c>
      <c r="M6" s="48">
        <v>132</v>
      </c>
      <c r="N6" s="48">
        <v>297</v>
      </c>
      <c r="O6" s="48">
        <v>313</v>
      </c>
      <c r="P6" s="48">
        <v>170</v>
      </c>
      <c r="Q6" s="48">
        <v>188</v>
      </c>
      <c r="R6" s="48">
        <v>280</v>
      </c>
      <c r="S6" s="48">
        <v>14</v>
      </c>
      <c r="T6" s="48">
        <v>106</v>
      </c>
      <c r="U6" s="48">
        <v>224</v>
      </c>
      <c r="V6" s="48">
        <v>238</v>
      </c>
      <c r="X6" s="2">
        <v>2</v>
      </c>
      <c r="Y6" s="36">
        <v>-0.15834272448537501</v>
      </c>
      <c r="Z6" s="36">
        <v>1.1109246757018101</v>
      </c>
      <c r="AA6" s="36">
        <v>-1.6405276298473599</v>
      </c>
      <c r="AB6" s="36">
        <v>-0.57199532434845302</v>
      </c>
      <c r="AC6" s="36">
        <v>4.23179653114963E-2</v>
      </c>
      <c r="AD6" s="36">
        <v>0.31673840765542299</v>
      </c>
      <c r="AE6" s="36">
        <v>0.62724026956349199</v>
      </c>
      <c r="AF6" s="36">
        <v>0.44076432542273503</v>
      </c>
      <c r="AG6" s="36">
        <v>2.6924831633429899E-2</v>
      </c>
      <c r="AH6" s="36">
        <v>-1.1109246757018101</v>
      </c>
      <c r="AI6" s="36">
        <v>1.4182061165636599</v>
      </c>
      <c r="AJ6" s="36">
        <v>-0.142783450736476</v>
      </c>
      <c r="AK6" s="36">
        <v>-0.86080506744267005</v>
      </c>
      <c r="AL6" s="36">
        <v>0.292566138795811</v>
      </c>
      <c r="AM6" s="36">
        <v>-0.28454724788741997</v>
      </c>
      <c r="AN6" s="36">
        <v>1.3200546968364699</v>
      </c>
      <c r="AO6" s="36">
        <v>0.15055853143485801</v>
      </c>
      <c r="AP6" s="36">
        <v>-1.89619030821197</v>
      </c>
      <c r="AQ6" s="36">
        <v>2.2079361535700999</v>
      </c>
      <c r="AR6" s="36">
        <v>-0.69422498537454602</v>
      </c>
      <c r="AS6" s="36">
        <v>-1.46158075015049</v>
      </c>
      <c r="AT6" s="36">
        <v>-1.1399039744476001</v>
      </c>
    </row>
    <row r="7" spans="1:46">
      <c r="A7" s="48" t="s">
        <v>28</v>
      </c>
      <c r="B7" s="48" t="s">
        <v>29</v>
      </c>
      <c r="C7" s="48">
        <v>121</v>
      </c>
      <c r="D7" s="48">
        <v>254</v>
      </c>
      <c r="E7" s="48">
        <v>128</v>
      </c>
      <c r="F7" s="48">
        <v>260</v>
      </c>
      <c r="G7" s="48">
        <v>247</v>
      </c>
      <c r="H7" s="48">
        <v>109</v>
      </c>
      <c r="I7" s="48">
        <v>94</v>
      </c>
      <c r="J7" s="48">
        <v>7</v>
      </c>
      <c r="K7" s="48">
        <v>49</v>
      </c>
      <c r="L7" s="48">
        <v>143</v>
      </c>
      <c r="M7" s="48">
        <v>17</v>
      </c>
      <c r="N7" s="48">
        <v>111</v>
      </c>
      <c r="O7" s="48">
        <v>204</v>
      </c>
      <c r="P7" s="48">
        <v>258</v>
      </c>
      <c r="Q7" s="48">
        <v>319</v>
      </c>
      <c r="R7" s="48">
        <v>169</v>
      </c>
      <c r="S7" s="48">
        <v>39</v>
      </c>
      <c r="T7" s="48">
        <v>261</v>
      </c>
      <c r="U7" s="48">
        <v>26</v>
      </c>
      <c r="V7" s="48">
        <v>67</v>
      </c>
      <c r="X7" s="2">
        <v>3</v>
      </c>
      <c r="Y7" s="36">
        <v>0.47493304871340403</v>
      </c>
      <c r="Z7" s="36">
        <v>1.1252961961755199</v>
      </c>
      <c r="AA7" s="36">
        <v>-0.88330602472053099</v>
      </c>
      <c r="AB7" s="36">
        <v>-0.50092629126642196</v>
      </c>
      <c r="AC7" s="36">
        <v>-0.75421899455136598</v>
      </c>
      <c r="AD7" s="36">
        <v>0.95367622688124898</v>
      </c>
      <c r="AE7" s="36">
        <v>-0.66515271288348599</v>
      </c>
      <c r="AF7" s="36">
        <v>0.827847077288139</v>
      </c>
      <c r="AG7" s="36">
        <v>0.58107796279481305</v>
      </c>
      <c r="AH7" s="36">
        <v>-0.53612224016086696</v>
      </c>
      <c r="AI7" s="36">
        <v>7.3138009071731694E-2</v>
      </c>
      <c r="AJ7" s="36">
        <v>0.49222508848025398</v>
      </c>
      <c r="AK7" s="36">
        <v>-0.34926126594690199</v>
      </c>
      <c r="AL7" s="36">
        <v>2.12741091319007</v>
      </c>
      <c r="AM7" s="36">
        <v>-1.89619030821197</v>
      </c>
      <c r="AN7" s="36">
        <v>1.0691269505479799</v>
      </c>
      <c r="AO7" s="36">
        <v>-0.142783450736476</v>
      </c>
      <c r="AP7" s="36">
        <v>-9.6297118323475706E-2</v>
      </c>
      <c r="AQ7" s="36">
        <v>0.99069228112221797</v>
      </c>
      <c r="AR7" s="36">
        <v>0.50966558646457005</v>
      </c>
      <c r="AS7" s="36">
        <v>1.0967790164520199</v>
      </c>
      <c r="AT7" s="36">
        <v>1.0967790164520199</v>
      </c>
    </row>
    <row r="8" spans="1:46">
      <c r="A8" s="48" t="s">
        <v>30</v>
      </c>
      <c r="B8" s="48" t="s">
        <v>31</v>
      </c>
      <c r="C8" s="48">
        <v>186</v>
      </c>
      <c r="D8" s="48">
        <v>87</v>
      </c>
      <c r="E8" s="48">
        <v>184</v>
      </c>
      <c r="F8" s="48">
        <v>45</v>
      </c>
      <c r="G8" s="48">
        <v>25</v>
      </c>
      <c r="H8" s="48">
        <v>255</v>
      </c>
      <c r="I8" s="48">
        <v>170</v>
      </c>
      <c r="J8" s="48">
        <v>31</v>
      </c>
      <c r="K8" s="48">
        <v>191</v>
      </c>
      <c r="L8" s="48">
        <v>128</v>
      </c>
      <c r="M8" s="48">
        <v>12</v>
      </c>
      <c r="N8" s="48">
        <v>117</v>
      </c>
      <c r="O8" s="48">
        <v>246</v>
      </c>
      <c r="P8" s="48">
        <v>78</v>
      </c>
      <c r="Q8" s="48">
        <v>208</v>
      </c>
      <c r="R8" s="48">
        <v>124</v>
      </c>
      <c r="S8" s="48">
        <v>79</v>
      </c>
      <c r="T8" s="48">
        <v>207</v>
      </c>
      <c r="U8" s="48">
        <v>266</v>
      </c>
      <c r="V8" s="48">
        <v>42</v>
      </c>
      <c r="X8" s="2">
        <v>4</v>
      </c>
      <c r="Y8" s="36">
        <v>-0.16613652408900501</v>
      </c>
      <c r="Z8" s="36">
        <v>0.15834272448537501</v>
      </c>
      <c r="AA8" s="36">
        <v>-0.24471489870827601</v>
      </c>
      <c r="AB8" s="36">
        <v>-3</v>
      </c>
      <c r="AC8" s="36">
        <v>1.15380754900634E-2</v>
      </c>
      <c r="AD8" s="36">
        <v>0.50092629126642196</v>
      </c>
      <c r="AE8" s="36">
        <v>-0.19741782293777199</v>
      </c>
      <c r="AF8" s="36">
        <v>-0.373896287181058</v>
      </c>
      <c r="AG8" s="36">
        <v>-0.80636647104172898</v>
      </c>
      <c r="AH8" s="36">
        <v>1.2841450125398799</v>
      </c>
      <c r="AI8" s="36">
        <v>-0.61790345380673695</v>
      </c>
      <c r="AJ8" s="36">
        <v>-2.0586978929547599</v>
      </c>
      <c r="AK8" s="36">
        <v>1.05560284363946</v>
      </c>
      <c r="AL8" s="36">
        <v>-0.74403555410450795</v>
      </c>
      <c r="AM8" s="36">
        <v>-0.24471489870827601</v>
      </c>
      <c r="AN8" s="36">
        <v>-1.94481164334801</v>
      </c>
      <c r="AO8" s="36">
        <v>-0.74403555410450795</v>
      </c>
      <c r="AP8" s="36">
        <v>0.71393615083927797</v>
      </c>
      <c r="AQ8" s="36">
        <v>5.0018065889223501E-2</v>
      </c>
      <c r="AR8" s="36">
        <v>-0.34109720278987699</v>
      </c>
      <c r="AS8" s="36">
        <v>2.61829535040822</v>
      </c>
      <c r="AT8" s="36">
        <v>0.276546612755663</v>
      </c>
    </row>
    <row r="9" spans="1:46">
      <c r="A9" s="48" t="s">
        <v>32</v>
      </c>
      <c r="B9" s="48" t="s">
        <v>33</v>
      </c>
      <c r="C9" s="48">
        <v>326</v>
      </c>
      <c r="D9" s="48">
        <v>246</v>
      </c>
      <c r="E9" s="48">
        <v>31</v>
      </c>
      <c r="F9" s="48">
        <v>52</v>
      </c>
      <c r="G9" s="48">
        <v>167</v>
      </c>
      <c r="H9" s="48">
        <v>29</v>
      </c>
      <c r="I9" s="48">
        <v>26</v>
      </c>
      <c r="J9" s="48">
        <v>306</v>
      </c>
      <c r="K9" s="48">
        <v>283</v>
      </c>
      <c r="L9" s="48">
        <v>10</v>
      </c>
      <c r="M9" s="48">
        <v>75</v>
      </c>
      <c r="N9" s="48">
        <v>279</v>
      </c>
      <c r="O9" s="48">
        <v>73</v>
      </c>
      <c r="P9" s="48">
        <v>40</v>
      </c>
      <c r="Q9" s="48">
        <v>274</v>
      </c>
      <c r="R9" s="48">
        <v>303</v>
      </c>
      <c r="S9" s="48">
        <v>235</v>
      </c>
      <c r="T9" s="48">
        <v>255</v>
      </c>
      <c r="U9" s="48">
        <v>163</v>
      </c>
      <c r="V9" s="48">
        <v>40</v>
      </c>
      <c r="X9" s="2">
        <v>5</v>
      </c>
      <c r="Y9" s="36">
        <v>-0.50966558646457005</v>
      </c>
      <c r="Z9" s="36">
        <v>-0.76448125721012095</v>
      </c>
      <c r="AA9" s="36">
        <v>-0.636632089188649</v>
      </c>
      <c r="AB9" s="36">
        <v>0.423873478962081</v>
      </c>
      <c r="AC9" s="36">
        <v>0.48356099433467298</v>
      </c>
      <c r="AD9" s="36">
        <v>1.02911813509786</v>
      </c>
      <c r="AE9" s="36">
        <v>-0.76448125721012095</v>
      </c>
      <c r="AF9" s="36">
        <v>-0.70404637465488196</v>
      </c>
      <c r="AG9" s="36">
        <v>1.1252961961755199</v>
      </c>
      <c r="AH9" s="36">
        <v>-1.2169055626538401</v>
      </c>
      <c r="AI9" s="36">
        <v>1.2498189696086499</v>
      </c>
      <c r="AJ9" s="36">
        <v>1.58410435946053</v>
      </c>
      <c r="AK9" s="36">
        <v>-0.84971663855767099</v>
      </c>
      <c r="AL9" s="36">
        <v>-0.357448675014717</v>
      </c>
      <c r="AM9" s="36">
        <v>-0.45778187523733299</v>
      </c>
      <c r="AN9" s="36">
        <v>-1.2667954125138601</v>
      </c>
      <c r="AO9" s="36">
        <v>-0.96586782262374804</v>
      </c>
      <c r="AP9" s="36">
        <v>-0.48356099433467298</v>
      </c>
      <c r="AQ9" s="36">
        <v>0.71393615083927797</v>
      </c>
      <c r="AR9" s="36">
        <v>-5.0018065889223501E-2</v>
      </c>
      <c r="AS9" s="36">
        <v>-1.01614278526508</v>
      </c>
      <c r="AT9" s="36">
        <v>-1.7364527482587899</v>
      </c>
    </row>
    <row r="10" spans="1:46">
      <c r="A10" s="48" t="s">
        <v>34</v>
      </c>
      <c r="B10" s="48" t="s">
        <v>35</v>
      </c>
      <c r="C10" s="48">
        <v>65</v>
      </c>
      <c r="D10" s="48">
        <v>317</v>
      </c>
      <c r="E10" s="48">
        <v>63</v>
      </c>
      <c r="F10" s="48">
        <v>318</v>
      </c>
      <c r="G10" s="48">
        <v>193</v>
      </c>
      <c r="H10" s="48">
        <v>15</v>
      </c>
      <c r="I10" s="48">
        <v>218</v>
      </c>
      <c r="J10" s="48">
        <v>286</v>
      </c>
      <c r="K10" s="48">
        <v>58</v>
      </c>
      <c r="L10" s="48">
        <v>44</v>
      </c>
      <c r="M10" s="48">
        <v>315</v>
      </c>
      <c r="N10" s="48">
        <v>313</v>
      </c>
      <c r="O10" s="48">
        <v>299</v>
      </c>
      <c r="P10" s="48">
        <v>117</v>
      </c>
      <c r="Q10" s="48">
        <v>147</v>
      </c>
      <c r="R10" s="48">
        <v>274</v>
      </c>
      <c r="S10" s="48">
        <v>159</v>
      </c>
      <c r="T10" s="48">
        <v>117</v>
      </c>
      <c r="U10" s="48">
        <v>218</v>
      </c>
      <c r="V10" s="48">
        <v>102</v>
      </c>
      <c r="X10" s="2">
        <v>6</v>
      </c>
      <c r="Y10" s="36">
        <v>-1.33866570764457</v>
      </c>
      <c r="Z10" s="36">
        <v>0.48356099433467298</v>
      </c>
      <c r="AA10" s="36">
        <v>-1.67081473865842</v>
      </c>
      <c r="AB10" s="36">
        <v>-1.3200546968364699</v>
      </c>
      <c r="AC10" s="36">
        <v>-0.56295962945385403</v>
      </c>
      <c r="AD10" s="36">
        <v>-1.5078939607437201</v>
      </c>
      <c r="AE10" s="36">
        <v>0.57199532434845202</v>
      </c>
      <c r="AF10" s="36">
        <v>0.50966558646457005</v>
      </c>
      <c r="AG10" s="36">
        <v>0.373896287181058</v>
      </c>
      <c r="AH10" s="36">
        <v>0.142783450736476</v>
      </c>
      <c r="AI10" s="36">
        <v>-2.0586978929547599</v>
      </c>
      <c r="AJ10" s="36">
        <v>0.81705964781606499</v>
      </c>
      <c r="AK10" s="36">
        <v>0.21312928999889499</v>
      </c>
      <c r="AL10" s="36">
        <v>0.99069228112221797</v>
      </c>
      <c r="AM10" s="36">
        <v>-0.50966558646457005</v>
      </c>
      <c r="AN10" s="36">
        <v>-0.15055853143485801</v>
      </c>
      <c r="AO10" s="36">
        <v>0.76448125721012095</v>
      </c>
      <c r="AP10" s="36">
        <v>-0.357448675014717</v>
      </c>
      <c r="AQ10" s="36">
        <v>-1.46158075015049</v>
      </c>
      <c r="AR10" s="36">
        <v>-1.1252961961755199</v>
      </c>
      <c r="AS10" s="36">
        <v>-0.53612224016086696</v>
      </c>
      <c r="AT10" s="36">
        <v>0.59020879232393397</v>
      </c>
    </row>
    <row r="11" spans="1:46">
      <c r="A11" s="48" t="s">
        <v>38</v>
      </c>
      <c r="B11" s="48" t="s">
        <v>39</v>
      </c>
      <c r="C11" s="48">
        <v>288</v>
      </c>
      <c r="D11" s="48">
        <v>94</v>
      </c>
      <c r="E11" s="48">
        <v>189</v>
      </c>
      <c r="F11" s="48">
        <v>128</v>
      </c>
      <c r="G11" s="48">
        <v>140</v>
      </c>
      <c r="H11" s="48">
        <v>165</v>
      </c>
      <c r="I11" s="48">
        <v>59</v>
      </c>
      <c r="J11" s="48">
        <v>146</v>
      </c>
      <c r="K11" s="48">
        <v>151</v>
      </c>
      <c r="L11" s="48">
        <v>217</v>
      </c>
      <c r="M11" s="48">
        <v>15</v>
      </c>
      <c r="N11" s="48">
        <v>314</v>
      </c>
      <c r="O11" s="48">
        <v>281</v>
      </c>
      <c r="P11" s="48">
        <v>296</v>
      </c>
      <c r="Q11" s="48">
        <v>280</v>
      </c>
      <c r="R11" s="48">
        <v>276</v>
      </c>
      <c r="S11" s="48">
        <v>300</v>
      </c>
      <c r="T11" s="48">
        <v>80</v>
      </c>
      <c r="U11" s="48">
        <v>234</v>
      </c>
      <c r="V11" s="48">
        <v>175</v>
      </c>
      <c r="X11" s="2">
        <v>7</v>
      </c>
      <c r="Y11" s="36">
        <v>-0.19741782293777199</v>
      </c>
      <c r="Z11" s="36">
        <v>-1.0828494841071501</v>
      </c>
      <c r="AA11" s="36">
        <v>-0.47493304871340403</v>
      </c>
      <c r="AB11" s="36">
        <v>-0.357448675014717</v>
      </c>
      <c r="AC11" s="36">
        <v>-0.78525165015426901</v>
      </c>
      <c r="AD11" s="36">
        <v>0.28454724788741997</v>
      </c>
      <c r="AE11" s="36">
        <v>-0.50092629126642196</v>
      </c>
      <c r="AF11" s="36">
        <v>-2.61829535040822</v>
      </c>
      <c r="AG11" s="36">
        <v>0.104027698398954</v>
      </c>
      <c r="AH11" s="36">
        <v>-2.4330009860728898</v>
      </c>
      <c r="AI11" s="36">
        <v>0.72389625403909696</v>
      </c>
      <c r="AJ11" s="36">
        <v>1.2498189696086499</v>
      </c>
      <c r="AK11" s="36">
        <v>-0.99069228112221797</v>
      </c>
      <c r="AL11" s="36">
        <v>0.78525165015426901</v>
      </c>
      <c r="AM11" s="36">
        <v>0.62724026956349199</v>
      </c>
      <c r="AN11" s="36">
        <v>1.48433940803009</v>
      </c>
      <c r="AO11" s="36">
        <v>-0.55396966512034396</v>
      </c>
      <c r="AP11" s="36">
        <v>0.51844398248942802</v>
      </c>
      <c r="AQ11" s="36">
        <v>-0.119507998425229</v>
      </c>
      <c r="AR11" s="36">
        <v>-0.181754940835861</v>
      </c>
      <c r="AS11" s="36">
        <v>-0.13501699212531501</v>
      </c>
      <c r="AT11" s="36">
        <v>-0.76448125721012095</v>
      </c>
    </row>
    <row r="12" spans="1:46">
      <c r="A12" s="48" t="s">
        <v>40</v>
      </c>
      <c r="B12" s="48" t="s">
        <v>41</v>
      </c>
      <c r="C12" s="48">
        <v>302</v>
      </c>
      <c r="D12" s="48">
        <v>128</v>
      </c>
      <c r="E12" s="48">
        <v>240</v>
      </c>
      <c r="F12" s="48">
        <v>60</v>
      </c>
      <c r="G12" s="48">
        <v>1</v>
      </c>
      <c r="H12" s="48">
        <v>16</v>
      </c>
      <c r="I12" s="48">
        <v>323</v>
      </c>
      <c r="J12" s="48">
        <v>251</v>
      </c>
      <c r="K12" s="48">
        <v>46</v>
      </c>
      <c r="L12" s="48">
        <v>20</v>
      </c>
      <c r="M12" s="48">
        <v>43</v>
      </c>
      <c r="N12" s="48">
        <v>24</v>
      </c>
      <c r="O12" s="48">
        <v>291</v>
      </c>
      <c r="P12" s="48">
        <v>317</v>
      </c>
      <c r="Q12" s="48">
        <v>48</v>
      </c>
      <c r="R12" s="48">
        <v>243</v>
      </c>
      <c r="S12" s="48">
        <v>104</v>
      </c>
      <c r="T12" s="48">
        <v>141</v>
      </c>
      <c r="U12" s="48">
        <v>83</v>
      </c>
      <c r="V12" s="48">
        <v>200</v>
      </c>
      <c r="X12" s="2">
        <v>8</v>
      </c>
      <c r="Y12" s="36">
        <v>-0.86080506744267005</v>
      </c>
      <c r="Z12" s="36">
        <v>-0.18958056817244801</v>
      </c>
      <c r="AA12" s="36">
        <v>-0.84971663855767099</v>
      </c>
      <c r="AB12" s="36">
        <v>0.62724026956349199</v>
      </c>
      <c r="AC12" s="36">
        <v>-0.66515271288348599</v>
      </c>
      <c r="AD12" s="36">
        <v>1.7364527482587899</v>
      </c>
      <c r="AE12" s="36">
        <v>-0.77482466969292996</v>
      </c>
      <c r="AF12" s="36">
        <v>-0.827847077288139</v>
      </c>
      <c r="AG12" s="36">
        <v>-0.18958056817244801</v>
      </c>
      <c r="AH12" s="36">
        <v>0.74403555410450795</v>
      </c>
      <c r="AI12" s="36">
        <v>-0.36566011593027697</v>
      </c>
      <c r="AJ12" s="36">
        <v>-0.51844398248942802</v>
      </c>
      <c r="AK12" s="36">
        <v>-0.66515271288348599</v>
      </c>
      <c r="AL12" s="36">
        <v>0.18958056817244801</v>
      </c>
      <c r="AM12" s="36">
        <v>-1.0828494841071501</v>
      </c>
      <c r="AN12" s="36">
        <v>-0.608620196795288</v>
      </c>
      <c r="AO12" s="36">
        <v>-1.01614278526508</v>
      </c>
      <c r="AP12" s="36">
        <v>-1.3974848188810201</v>
      </c>
      <c r="AQ12" s="36">
        <v>1.81055767879132</v>
      </c>
      <c r="AR12" s="36">
        <v>-0.173940428614663</v>
      </c>
      <c r="AS12" s="36">
        <v>1.5078939607437201</v>
      </c>
      <c r="AT12" s="36">
        <v>-1.5078939607437201</v>
      </c>
    </row>
    <row r="13" spans="1:46">
      <c r="A13" s="48" t="s">
        <v>42</v>
      </c>
      <c r="B13" s="48" t="s">
        <v>43</v>
      </c>
      <c r="C13" s="48">
        <v>211</v>
      </c>
      <c r="D13" s="48">
        <v>259</v>
      </c>
      <c r="E13" s="48">
        <v>276</v>
      </c>
      <c r="F13" s="48">
        <v>152</v>
      </c>
      <c r="G13" s="48">
        <v>139</v>
      </c>
      <c r="H13" s="48">
        <v>322</v>
      </c>
      <c r="I13" s="48">
        <v>255</v>
      </c>
      <c r="J13" s="48">
        <v>64</v>
      </c>
      <c r="K13" s="48">
        <v>32</v>
      </c>
      <c r="L13" s="48">
        <v>318</v>
      </c>
      <c r="M13" s="48">
        <v>296</v>
      </c>
      <c r="N13" s="48">
        <v>147</v>
      </c>
      <c r="O13" s="48">
        <v>125</v>
      </c>
      <c r="P13" s="48">
        <v>188</v>
      </c>
      <c r="Q13" s="48">
        <v>158</v>
      </c>
      <c r="R13" s="48">
        <v>1</v>
      </c>
      <c r="S13" s="48">
        <v>204</v>
      </c>
      <c r="T13" s="48">
        <v>28</v>
      </c>
      <c r="U13" s="48">
        <v>161</v>
      </c>
      <c r="V13" s="48">
        <v>130</v>
      </c>
      <c r="X13" s="2">
        <v>9</v>
      </c>
      <c r="Y13" s="36">
        <v>-1.46158075015049</v>
      </c>
      <c r="Z13" s="36">
        <v>0.92970852097435497</v>
      </c>
      <c r="AA13" s="36">
        <v>1.33866570764457</v>
      </c>
      <c r="AB13" s="36">
        <v>0.61790345380673695</v>
      </c>
      <c r="AC13" s="36">
        <v>-0.80636647104172898</v>
      </c>
      <c r="AD13" s="36">
        <v>1.6116747250674801</v>
      </c>
      <c r="AE13" s="36">
        <v>-0.69422498537454602</v>
      </c>
      <c r="AF13" s="36">
        <v>-1.0422691021370301</v>
      </c>
      <c r="AG13" s="36">
        <v>-0.59938909654980799</v>
      </c>
      <c r="AH13" s="36">
        <v>0.79576471234815305</v>
      </c>
      <c r="AI13" s="36">
        <v>-0.52726251343495301</v>
      </c>
      <c r="AJ13" s="36">
        <v>-0.47493304871340403</v>
      </c>
      <c r="AK13" s="36">
        <v>0.52726251343495301</v>
      </c>
      <c r="AL13" s="36">
        <v>0.75421899455136598</v>
      </c>
      <c r="AM13" s="36">
        <v>7.3138009071731694E-2</v>
      </c>
      <c r="AN13" s="36">
        <v>-0.20526722259156199</v>
      </c>
      <c r="AO13" s="36">
        <v>1.0967790164520199</v>
      </c>
      <c r="AP13" s="36">
        <v>1.15380754900634E-2</v>
      </c>
      <c r="AQ13" s="36">
        <v>4.23179653114963E-2</v>
      </c>
      <c r="AR13" s="36">
        <v>-0.53612224016086696</v>
      </c>
      <c r="AS13" s="36">
        <v>0.67477993525131896</v>
      </c>
      <c r="AT13" s="36">
        <v>0.38215790030638502</v>
      </c>
    </row>
    <row r="14" spans="1:46">
      <c r="A14" s="48" t="s">
        <v>44</v>
      </c>
      <c r="B14" s="48" t="s">
        <v>45</v>
      </c>
      <c r="C14" s="48">
        <v>200</v>
      </c>
      <c r="D14" s="48">
        <v>25</v>
      </c>
      <c r="E14" s="48">
        <v>325</v>
      </c>
      <c r="F14" s="48">
        <v>173</v>
      </c>
      <c r="G14" s="48">
        <v>159</v>
      </c>
      <c r="H14" s="48">
        <v>219</v>
      </c>
      <c r="I14" s="48">
        <v>100</v>
      </c>
      <c r="J14" s="48">
        <v>100</v>
      </c>
      <c r="K14" s="48">
        <v>93</v>
      </c>
      <c r="L14" s="48">
        <v>37</v>
      </c>
      <c r="M14" s="48">
        <v>28</v>
      </c>
      <c r="N14" s="48">
        <v>296</v>
      </c>
      <c r="O14" s="48">
        <v>118</v>
      </c>
      <c r="P14" s="48">
        <v>225</v>
      </c>
      <c r="Q14" s="48">
        <v>191</v>
      </c>
      <c r="R14" s="48">
        <v>33</v>
      </c>
      <c r="S14" s="48">
        <v>266</v>
      </c>
      <c r="T14" s="48">
        <v>104</v>
      </c>
      <c r="U14" s="48">
        <v>282</v>
      </c>
      <c r="V14" s="48">
        <v>180</v>
      </c>
      <c r="X14" s="2">
        <v>10</v>
      </c>
      <c r="Y14" s="36">
        <v>-2.2079361535701101</v>
      </c>
      <c r="Z14" s="36">
        <v>-0.69422498537454602</v>
      </c>
      <c r="AA14" s="36">
        <v>1.7722890959111699</v>
      </c>
      <c r="AB14" s="36">
        <v>1.3974848188810201</v>
      </c>
      <c r="AC14" s="36">
        <v>-0.58107796279481305</v>
      </c>
      <c r="AD14" s="36">
        <v>0.13501699212531501</v>
      </c>
      <c r="AE14" s="36">
        <v>0.608620196795288</v>
      </c>
      <c r="AF14" s="36">
        <v>-0.50966558646457005</v>
      </c>
      <c r="AG14" s="36">
        <v>-1.81055767879132</v>
      </c>
      <c r="AH14" s="36">
        <v>-1.1538075490063599E-2</v>
      </c>
      <c r="AI14" s="36">
        <v>-1.01614278526508</v>
      </c>
      <c r="AJ14" s="36">
        <v>-1.1109246757018101</v>
      </c>
      <c r="AK14" s="36">
        <v>0.26059774714164602</v>
      </c>
      <c r="AL14" s="36">
        <v>-0.61790345380673695</v>
      </c>
      <c r="AM14" s="36">
        <v>-3.8459493110680398E-3</v>
      </c>
      <c r="AN14" s="36">
        <v>-0.64608040296818903</v>
      </c>
      <c r="AO14" s="36">
        <v>-0.34109720278987699</v>
      </c>
      <c r="AP14" s="36">
        <v>-0.80636647104172898</v>
      </c>
      <c r="AQ14" s="36">
        <v>1.7722890959111699</v>
      </c>
      <c r="AR14" s="36">
        <v>-0.83873171379157596</v>
      </c>
      <c r="AS14" s="36">
        <v>-0.28454724788741997</v>
      </c>
      <c r="AT14" s="36">
        <v>8.8572288948810904E-2</v>
      </c>
    </row>
    <row r="15" spans="1:46">
      <c r="A15" s="48" t="s">
        <v>46</v>
      </c>
      <c r="B15" s="48" t="s">
        <v>47</v>
      </c>
      <c r="C15" s="48">
        <v>20</v>
      </c>
      <c r="D15" s="48">
        <v>115</v>
      </c>
      <c r="E15" s="48">
        <v>253</v>
      </c>
      <c r="F15" s="48">
        <v>104</v>
      </c>
      <c r="G15" s="48">
        <v>212</v>
      </c>
      <c r="H15" s="48">
        <v>12</v>
      </c>
      <c r="I15" s="48">
        <v>219</v>
      </c>
      <c r="J15" s="48">
        <v>168</v>
      </c>
      <c r="K15" s="48">
        <v>78</v>
      </c>
      <c r="L15" s="48">
        <v>198</v>
      </c>
      <c r="M15" s="48">
        <v>298</v>
      </c>
      <c r="N15" s="48">
        <v>42</v>
      </c>
      <c r="O15" s="48">
        <v>93</v>
      </c>
      <c r="P15" s="48">
        <v>306</v>
      </c>
      <c r="Q15" s="48">
        <v>172</v>
      </c>
      <c r="R15" s="48">
        <v>134</v>
      </c>
      <c r="S15" s="48">
        <v>301</v>
      </c>
      <c r="T15" s="48">
        <v>237</v>
      </c>
      <c r="U15" s="48">
        <v>6</v>
      </c>
      <c r="V15" s="48">
        <v>49</v>
      </c>
      <c r="X15" s="2">
        <v>11</v>
      </c>
      <c r="Y15" s="36">
        <v>-2.61829535040822</v>
      </c>
      <c r="Z15" s="36">
        <v>-0.44076432542273503</v>
      </c>
      <c r="AA15" s="36">
        <v>0.20526722259156199</v>
      </c>
      <c r="AB15" s="36">
        <v>-2.4330009860728898</v>
      </c>
      <c r="AC15" s="36">
        <v>-1.46158075015049</v>
      </c>
      <c r="AD15" s="36">
        <v>0.87200035925234398</v>
      </c>
      <c r="AE15" s="36">
        <v>-0.636632089188649</v>
      </c>
      <c r="AF15" s="36">
        <v>-1.6405276298473599</v>
      </c>
      <c r="AG15" s="36">
        <v>0.91792285853303901</v>
      </c>
      <c r="AH15" s="36">
        <v>-8.8572288948811098E-2</v>
      </c>
      <c r="AI15" s="36">
        <v>-0.95367622688124898</v>
      </c>
      <c r="AJ15" s="36">
        <v>1.46158075015049</v>
      </c>
      <c r="AK15" s="36">
        <v>1.6116747250674801</v>
      </c>
      <c r="AL15" s="36">
        <v>-5.0018065889223501E-2</v>
      </c>
      <c r="AM15" s="36">
        <v>-0.373896287181058</v>
      </c>
      <c r="AN15" s="36">
        <v>-0.73392869407083094</v>
      </c>
      <c r="AO15" s="36">
        <v>-1.2331952774122601</v>
      </c>
      <c r="AP15" s="36">
        <v>-0.636632089188649</v>
      </c>
      <c r="AQ15" s="36">
        <v>-0.827847077288139</v>
      </c>
      <c r="AR15" s="36">
        <v>-1.01614278526508</v>
      </c>
      <c r="AS15" s="36">
        <v>0.276546612755663</v>
      </c>
      <c r="AT15" s="36">
        <v>1.6116747250674801</v>
      </c>
    </row>
    <row r="16" spans="1:46">
      <c r="A16" s="48" t="s">
        <v>48</v>
      </c>
      <c r="B16" s="48" t="s">
        <v>49</v>
      </c>
      <c r="C16" s="48">
        <v>321</v>
      </c>
      <c r="D16" s="48">
        <v>140</v>
      </c>
      <c r="E16" s="48">
        <v>19</v>
      </c>
      <c r="F16" s="48">
        <v>315</v>
      </c>
      <c r="G16" s="48">
        <v>219</v>
      </c>
      <c r="H16" s="48">
        <v>136</v>
      </c>
      <c r="I16" s="48">
        <v>244</v>
      </c>
      <c r="J16" s="48">
        <v>58</v>
      </c>
      <c r="K16" s="48">
        <v>228</v>
      </c>
      <c r="L16" s="48">
        <v>9</v>
      </c>
      <c r="M16" s="48">
        <v>213</v>
      </c>
      <c r="N16" s="48">
        <v>271</v>
      </c>
      <c r="O16" s="48">
        <v>203</v>
      </c>
      <c r="P16" s="48">
        <v>282</v>
      </c>
      <c r="Q16" s="48">
        <v>259</v>
      </c>
      <c r="R16" s="48">
        <v>56</v>
      </c>
      <c r="S16" s="48">
        <v>238</v>
      </c>
      <c r="T16" s="48">
        <v>187</v>
      </c>
      <c r="U16" s="48">
        <v>44</v>
      </c>
      <c r="V16" s="48">
        <v>262</v>
      </c>
      <c r="X16" s="2">
        <v>12</v>
      </c>
      <c r="Y16" s="36">
        <v>-0.74403555410450795</v>
      </c>
      <c r="Z16" s="36">
        <v>0.22100455369559499</v>
      </c>
      <c r="AA16" s="36">
        <v>-0.30060388702378499</v>
      </c>
      <c r="AB16" s="36">
        <v>-1.0033362959655601</v>
      </c>
      <c r="AC16" s="36">
        <v>-1.0691269505479799</v>
      </c>
      <c r="AD16" s="36">
        <v>-0.97820469803439603</v>
      </c>
      <c r="AE16" s="36">
        <v>-7.31380090717315E-2</v>
      </c>
      <c r="AF16" s="36">
        <v>-1.02911813509786</v>
      </c>
      <c r="AG16" s="36">
        <v>-0.26059774714164602</v>
      </c>
      <c r="AH16" s="36">
        <v>-0.28454724788741997</v>
      </c>
      <c r="AI16" s="36">
        <v>0.44076432542273503</v>
      </c>
      <c r="AJ16" s="36">
        <v>-0.75421899455136598</v>
      </c>
      <c r="AK16" s="36">
        <v>-0.95367622688124898</v>
      </c>
      <c r="AL16" s="36">
        <v>-1.1698735860340801</v>
      </c>
      <c r="AM16" s="36">
        <v>0.449256837146156</v>
      </c>
      <c r="AN16" s="36">
        <v>0.13501699212531501</v>
      </c>
      <c r="AO16" s="36">
        <v>-0.308661103247932</v>
      </c>
      <c r="AP16" s="36">
        <v>0.54502425143293098</v>
      </c>
      <c r="AQ16" s="36">
        <v>-0.49222508848025498</v>
      </c>
      <c r="AR16" s="36">
        <v>-0.81705964781606499</v>
      </c>
      <c r="AS16" s="36">
        <v>8.8572288948810904E-2</v>
      </c>
      <c r="AT16" s="36">
        <v>1.2169055626538401</v>
      </c>
    </row>
    <row r="17" spans="1:46">
      <c r="A17" s="48" t="s">
        <v>50</v>
      </c>
      <c r="B17" s="48" t="s">
        <v>51</v>
      </c>
      <c r="C17" s="48">
        <v>56</v>
      </c>
      <c r="D17" s="48">
        <v>50</v>
      </c>
      <c r="E17" s="48">
        <v>196</v>
      </c>
      <c r="F17" s="48">
        <v>166</v>
      </c>
      <c r="G17" s="48">
        <v>246</v>
      </c>
      <c r="H17" s="48">
        <v>239</v>
      </c>
      <c r="I17" s="48">
        <v>83</v>
      </c>
      <c r="J17" s="48">
        <v>316</v>
      </c>
      <c r="K17" s="48">
        <v>169</v>
      </c>
      <c r="L17" s="48">
        <v>35</v>
      </c>
      <c r="M17" s="48">
        <v>2</v>
      </c>
      <c r="N17" s="48">
        <v>164</v>
      </c>
      <c r="O17" s="48">
        <v>123</v>
      </c>
      <c r="P17" s="48">
        <v>326</v>
      </c>
      <c r="Q17" s="48">
        <v>272</v>
      </c>
      <c r="R17" s="48">
        <v>253</v>
      </c>
      <c r="S17" s="48">
        <v>169</v>
      </c>
      <c r="T17" s="48">
        <v>224</v>
      </c>
      <c r="U17" s="48">
        <v>191</v>
      </c>
      <c r="V17" s="48">
        <v>66</v>
      </c>
      <c r="X17" s="2">
        <v>13</v>
      </c>
      <c r="Y17" s="36">
        <v>1.0691269505479799</v>
      </c>
      <c r="Z17" s="36">
        <v>8.8572288948810904E-2</v>
      </c>
      <c r="AA17" s="36">
        <v>-0.69422498537454602</v>
      </c>
      <c r="AB17" s="36">
        <v>-0.55396966512034396</v>
      </c>
      <c r="AC17" s="36">
        <v>0.44076432542273503</v>
      </c>
      <c r="AD17" s="36">
        <v>0.83873171379157596</v>
      </c>
      <c r="AE17" s="36">
        <v>0.44076432542273503</v>
      </c>
      <c r="AF17" s="36">
        <v>0.75421899455136598</v>
      </c>
      <c r="AG17" s="36">
        <v>0.39876036674317</v>
      </c>
      <c r="AH17" s="36">
        <v>5.7721133302240199E-2</v>
      </c>
      <c r="AI17" s="36">
        <v>0.25264835601647301</v>
      </c>
      <c r="AJ17" s="36">
        <v>-1.9985190177754</v>
      </c>
      <c r="AK17" s="36">
        <v>0.292566138795811</v>
      </c>
      <c r="AL17" s="36">
        <v>-1.30189000761073</v>
      </c>
      <c r="AM17" s="36">
        <v>-0.36566011593027697</v>
      </c>
      <c r="AN17" s="36">
        <v>-0.65558674848606502</v>
      </c>
      <c r="AO17" s="36">
        <v>-1.1109246757018101</v>
      </c>
      <c r="AP17" s="36">
        <v>-0.119507998425229</v>
      </c>
      <c r="AQ17" s="36">
        <v>-3.8459493110680398E-3</v>
      </c>
      <c r="AR17" s="36">
        <v>-1.0967790164520199</v>
      </c>
      <c r="AS17" s="36">
        <v>0.13501699212531501</v>
      </c>
      <c r="AT17" s="36">
        <v>0.373896287181058</v>
      </c>
    </row>
    <row r="18" spans="1:46">
      <c r="A18" s="48" t="s">
        <v>52</v>
      </c>
      <c r="B18" s="48" t="s">
        <v>53</v>
      </c>
      <c r="C18" s="48">
        <v>216</v>
      </c>
      <c r="D18" s="48">
        <v>183</v>
      </c>
      <c r="E18" s="48">
        <v>112</v>
      </c>
      <c r="F18" s="48">
        <v>42</v>
      </c>
      <c r="G18" s="48">
        <v>44</v>
      </c>
      <c r="H18" s="48">
        <v>261</v>
      </c>
      <c r="I18" s="48">
        <v>213</v>
      </c>
      <c r="J18" s="48">
        <v>109</v>
      </c>
      <c r="K18" s="48">
        <v>94</v>
      </c>
      <c r="L18" s="48">
        <v>324</v>
      </c>
      <c r="M18" s="48">
        <v>266</v>
      </c>
      <c r="N18" s="48">
        <v>71</v>
      </c>
      <c r="O18" s="48">
        <v>11</v>
      </c>
      <c r="P18" s="48">
        <v>163</v>
      </c>
      <c r="Q18" s="48">
        <v>310</v>
      </c>
      <c r="R18" s="48">
        <v>287</v>
      </c>
      <c r="S18" s="48">
        <v>42</v>
      </c>
      <c r="T18" s="48">
        <v>298</v>
      </c>
      <c r="U18" s="48">
        <v>52</v>
      </c>
      <c r="V18" s="48">
        <v>141</v>
      </c>
      <c r="X18" s="2">
        <v>14</v>
      </c>
      <c r="Y18" s="36">
        <v>1.3974848188810201</v>
      </c>
      <c r="Z18" s="36">
        <v>0.357448675014717</v>
      </c>
      <c r="AA18" s="36">
        <v>1.53231615461489</v>
      </c>
      <c r="AB18" s="36">
        <v>-0.46634031421206401</v>
      </c>
      <c r="AC18" s="36">
        <v>-0.15055853143485801</v>
      </c>
      <c r="AD18" s="36">
        <v>0.39044568041832101</v>
      </c>
      <c r="AE18" s="36">
        <v>-0.25264835601647301</v>
      </c>
      <c r="AF18" s="36">
        <v>6.5427627302906605E-2</v>
      </c>
      <c r="AG18" s="36">
        <v>-0.92970852097435497</v>
      </c>
      <c r="AH18" s="36">
        <v>2.0586978929547701</v>
      </c>
      <c r="AI18" s="36">
        <v>-0.12725866904514299</v>
      </c>
      <c r="AJ18" s="36">
        <v>-1.6405276298473599</v>
      </c>
      <c r="AK18" s="36">
        <v>-0.47493304871340403</v>
      </c>
      <c r="AL18" s="36">
        <v>2.0586978929547701</v>
      </c>
      <c r="AM18" s="36">
        <v>-0.34926126594690199</v>
      </c>
      <c r="AN18" s="36">
        <v>-0.94162475828346703</v>
      </c>
      <c r="AO18" s="36">
        <v>0.21312928999889499</v>
      </c>
      <c r="AP18" s="36">
        <v>-0.31673840765542399</v>
      </c>
      <c r="AQ18" s="36">
        <v>-1.2498189696086599</v>
      </c>
      <c r="AR18" s="36">
        <v>1.48433940803009</v>
      </c>
      <c r="AS18" s="36">
        <v>0.16613652408900501</v>
      </c>
      <c r="AT18" s="36">
        <v>0.68447010916529605</v>
      </c>
    </row>
    <row r="19" spans="1:46">
      <c r="A19" s="48" t="s">
        <v>54</v>
      </c>
      <c r="B19" s="48" t="s">
        <v>55</v>
      </c>
      <c r="C19" s="48">
        <v>120</v>
      </c>
      <c r="D19" s="48">
        <v>303</v>
      </c>
      <c r="E19" s="48">
        <v>323</v>
      </c>
      <c r="F19" s="48">
        <v>137</v>
      </c>
      <c r="G19" s="48">
        <v>51</v>
      </c>
      <c r="H19" s="48">
        <v>120</v>
      </c>
      <c r="I19" s="48">
        <v>310</v>
      </c>
      <c r="J19" s="48">
        <v>160</v>
      </c>
      <c r="K19" s="48">
        <v>63</v>
      </c>
      <c r="L19" s="48">
        <v>250</v>
      </c>
      <c r="M19" s="48">
        <v>161</v>
      </c>
      <c r="N19" s="48">
        <v>134</v>
      </c>
      <c r="O19" s="48">
        <v>183</v>
      </c>
      <c r="P19" s="48">
        <v>166</v>
      </c>
      <c r="Q19" s="48">
        <v>58</v>
      </c>
      <c r="R19" s="48">
        <v>86</v>
      </c>
      <c r="S19" s="48">
        <v>240</v>
      </c>
      <c r="T19" s="48">
        <v>109</v>
      </c>
      <c r="U19" s="48">
        <v>133</v>
      </c>
      <c r="V19" s="48">
        <v>234</v>
      </c>
      <c r="X19" s="2">
        <v>15</v>
      </c>
      <c r="Y19" s="36">
        <v>-1.2841450125398901</v>
      </c>
      <c r="Z19" s="36">
        <v>-0.50966558646457005</v>
      </c>
      <c r="AA19" s="36">
        <v>1.2667954125138601</v>
      </c>
      <c r="AB19" s="36">
        <v>-1.9985190177754</v>
      </c>
      <c r="AC19" s="36">
        <v>-1.53231615461489</v>
      </c>
      <c r="AD19" s="36">
        <v>1.15380754900634E-2</v>
      </c>
      <c r="AE19" s="36">
        <v>0.97820469803439603</v>
      </c>
      <c r="AF19" s="36">
        <v>1.05560284363946</v>
      </c>
      <c r="AG19" s="36">
        <v>-0.68447010916529605</v>
      </c>
      <c r="AH19" s="36">
        <v>-0.96586782262374804</v>
      </c>
      <c r="AI19" s="36">
        <v>0.96586782262374904</v>
      </c>
      <c r="AJ19" s="36">
        <v>2.0586978929547701</v>
      </c>
      <c r="AK19" s="36">
        <v>0.58107796279481305</v>
      </c>
      <c r="AL19" s="36">
        <v>1.4395549086391799</v>
      </c>
      <c r="AM19" s="36">
        <v>0.33295581167441402</v>
      </c>
      <c r="AN19" s="36">
        <v>1.1109246757018101</v>
      </c>
      <c r="AO19" s="36">
        <v>0.58107796279481305</v>
      </c>
      <c r="AP19" s="36">
        <v>-0.65558674848606502</v>
      </c>
      <c r="AQ19" s="36">
        <v>8.0852741412441503E-2</v>
      </c>
      <c r="AR19" s="36">
        <v>-0.57199532434845302</v>
      </c>
      <c r="AS19" s="36">
        <v>0.64608040296819003</v>
      </c>
      <c r="AT19" s="36">
        <v>-0.32483643033381798</v>
      </c>
    </row>
    <row r="20" spans="1:46">
      <c r="A20" s="48" t="s">
        <v>56</v>
      </c>
      <c r="B20" s="48" t="s">
        <v>57</v>
      </c>
      <c r="C20" s="48">
        <v>240</v>
      </c>
      <c r="D20" s="48">
        <v>308</v>
      </c>
      <c r="E20" s="48">
        <v>285</v>
      </c>
      <c r="F20" s="48">
        <v>194</v>
      </c>
      <c r="G20" s="48">
        <v>237</v>
      </c>
      <c r="H20" s="48">
        <v>192</v>
      </c>
      <c r="I20" s="48">
        <v>172</v>
      </c>
      <c r="J20" s="48">
        <v>247</v>
      </c>
      <c r="K20" s="48">
        <v>284</v>
      </c>
      <c r="L20" s="48">
        <v>260</v>
      </c>
      <c r="M20" s="48">
        <v>325</v>
      </c>
      <c r="N20" s="48">
        <v>238</v>
      </c>
      <c r="O20" s="48">
        <v>254</v>
      </c>
      <c r="P20" s="48">
        <v>101</v>
      </c>
      <c r="Q20" s="48">
        <v>103</v>
      </c>
      <c r="R20" s="48">
        <v>101</v>
      </c>
      <c r="S20" s="48">
        <v>220</v>
      </c>
      <c r="T20" s="48">
        <v>283</v>
      </c>
      <c r="U20" s="48">
        <v>194</v>
      </c>
      <c r="V20" s="48">
        <v>150</v>
      </c>
      <c r="X20" s="2">
        <v>16</v>
      </c>
      <c r="Y20" s="36">
        <v>-0.12725866904514299</v>
      </c>
      <c r="Z20" s="36">
        <v>-0.99069228112221797</v>
      </c>
      <c r="AA20" s="36">
        <v>-0.292566138795811</v>
      </c>
      <c r="AB20" s="36">
        <v>-1.6405276298473599</v>
      </c>
      <c r="AC20" s="36">
        <v>1.8516777124192001</v>
      </c>
      <c r="AD20" s="36">
        <v>0.77482466969292996</v>
      </c>
      <c r="AE20" s="36">
        <v>1.6405276298473599</v>
      </c>
      <c r="AF20" s="36">
        <v>-1.7364527482587899</v>
      </c>
      <c r="AG20" s="36">
        <v>0.50966558646457005</v>
      </c>
      <c r="AH20" s="36">
        <v>1.05560284363946</v>
      </c>
      <c r="AI20" s="36">
        <v>0.41547348891049701</v>
      </c>
      <c r="AJ20" s="36">
        <v>-1.7722890959111699</v>
      </c>
      <c r="AK20" s="36">
        <v>-0.41547348891049701</v>
      </c>
      <c r="AL20" s="36">
        <v>-0.59020879232393397</v>
      </c>
      <c r="AM20" s="36">
        <v>0.236796814094514</v>
      </c>
      <c r="AN20" s="36">
        <v>1.20093251313347</v>
      </c>
      <c r="AO20" s="36">
        <v>1.0033362959655601</v>
      </c>
      <c r="AP20" s="36">
        <v>1.2841450125398799</v>
      </c>
      <c r="AQ20" s="36">
        <v>1.70271698671923</v>
      </c>
      <c r="AR20" s="36">
        <v>0.33295581167441402</v>
      </c>
      <c r="AS20" s="36">
        <v>1.1698735860340801</v>
      </c>
      <c r="AT20" s="36">
        <v>2.2079361535700999</v>
      </c>
    </row>
    <row r="21" spans="1:46">
      <c r="A21" s="48" t="s">
        <v>58</v>
      </c>
      <c r="B21" s="48" t="s">
        <v>59</v>
      </c>
      <c r="C21" s="48">
        <v>155</v>
      </c>
      <c r="D21" s="48">
        <v>55</v>
      </c>
      <c r="E21" s="48">
        <v>62</v>
      </c>
      <c r="F21" s="48">
        <v>63</v>
      </c>
      <c r="G21" s="48">
        <v>138</v>
      </c>
      <c r="H21" s="48">
        <v>107</v>
      </c>
      <c r="I21" s="48">
        <v>289</v>
      </c>
      <c r="J21" s="48">
        <v>137</v>
      </c>
      <c r="K21" s="48">
        <v>11</v>
      </c>
      <c r="L21" s="48">
        <v>225</v>
      </c>
      <c r="M21" s="48">
        <v>267</v>
      </c>
      <c r="N21" s="48">
        <v>185</v>
      </c>
      <c r="O21" s="48">
        <v>178</v>
      </c>
      <c r="P21" s="48">
        <v>85</v>
      </c>
      <c r="Q21" s="48">
        <v>118</v>
      </c>
      <c r="R21" s="48">
        <v>180</v>
      </c>
      <c r="S21" s="48">
        <v>221</v>
      </c>
      <c r="T21" s="48">
        <v>131</v>
      </c>
      <c r="U21" s="48">
        <v>58</v>
      </c>
      <c r="V21" s="48">
        <v>107</v>
      </c>
      <c r="X21" s="2">
        <v>17</v>
      </c>
      <c r="Y21" s="36">
        <v>-0.47493304871340403</v>
      </c>
      <c r="Z21" s="36">
        <v>-1.4182061165636599</v>
      </c>
      <c r="AA21" s="36">
        <v>1.3577523079868701</v>
      </c>
      <c r="AB21" s="36">
        <v>-0.71393615083927797</v>
      </c>
      <c r="AC21" s="36">
        <v>1.4182061165636599</v>
      </c>
      <c r="AD21" s="36">
        <v>1.3200546968364699</v>
      </c>
      <c r="AE21" s="36">
        <v>-0.75421899455136598</v>
      </c>
      <c r="AF21" s="36">
        <v>1.30189000761073</v>
      </c>
      <c r="AG21" s="36">
        <v>0.15834272448537501</v>
      </c>
      <c r="AH21" s="36">
        <v>1.89619030821197</v>
      </c>
      <c r="AI21" s="36">
        <v>-4.23179653114963E-2</v>
      </c>
      <c r="AJ21" s="36">
        <v>0.73392869407083206</v>
      </c>
      <c r="AK21" s="36">
        <v>-1.9985190177754</v>
      </c>
      <c r="AL21" s="36">
        <v>-0.43230348489121101</v>
      </c>
      <c r="AM21" s="36">
        <v>0.44076432542273503</v>
      </c>
      <c r="AN21" s="36">
        <v>-0.83873171379157596</v>
      </c>
      <c r="AO21" s="36">
        <v>0.89472573620472595</v>
      </c>
      <c r="AP21" s="36">
        <v>-0.36566011593027697</v>
      </c>
      <c r="AQ21" s="36">
        <v>1.0422691021370301</v>
      </c>
      <c r="AR21" s="36">
        <v>0.55396966512034396</v>
      </c>
      <c r="AS21" s="36">
        <v>0.34109720278987699</v>
      </c>
      <c r="AT21" s="36">
        <v>-1.30189000761073</v>
      </c>
    </row>
    <row r="22" spans="1:46">
      <c r="A22" s="48" t="s">
        <v>64</v>
      </c>
      <c r="B22" s="48" t="s">
        <v>65</v>
      </c>
      <c r="C22" s="48">
        <v>222</v>
      </c>
      <c r="D22" s="48">
        <v>168</v>
      </c>
      <c r="E22" s="48">
        <v>115</v>
      </c>
      <c r="F22" s="48">
        <v>313</v>
      </c>
      <c r="G22" s="48">
        <v>195</v>
      </c>
      <c r="H22" s="48">
        <v>320</v>
      </c>
      <c r="I22" s="48">
        <v>65</v>
      </c>
      <c r="J22" s="48">
        <v>89</v>
      </c>
      <c r="K22" s="48">
        <v>185</v>
      </c>
      <c r="L22" s="48">
        <v>88</v>
      </c>
      <c r="M22" s="48">
        <v>183</v>
      </c>
      <c r="N22" s="48">
        <v>223</v>
      </c>
      <c r="O22" s="48">
        <v>322</v>
      </c>
      <c r="P22" s="48">
        <v>290</v>
      </c>
      <c r="Q22" s="48">
        <v>156</v>
      </c>
      <c r="R22" s="48">
        <v>325</v>
      </c>
      <c r="S22" s="48">
        <v>242</v>
      </c>
      <c r="T22" s="48">
        <v>18</v>
      </c>
      <c r="U22" s="48">
        <v>295</v>
      </c>
      <c r="V22" s="48">
        <v>266</v>
      </c>
      <c r="X22" s="2">
        <v>18</v>
      </c>
      <c r="Y22" s="36">
        <v>-1.30189000761073</v>
      </c>
      <c r="Z22" s="36">
        <v>-4.23179653114963E-2</v>
      </c>
      <c r="AA22" s="36">
        <v>-0.59938909654980799</v>
      </c>
      <c r="AB22" s="36">
        <v>-0.69422498537454602</v>
      </c>
      <c r="AC22" s="36">
        <v>-1.4182061165636599</v>
      </c>
      <c r="AD22" s="36">
        <v>-0.71393615083927797</v>
      </c>
      <c r="AE22" s="36">
        <v>-0.70404637465488196</v>
      </c>
      <c r="AF22" s="36">
        <v>9.6297118323475706E-2</v>
      </c>
      <c r="AG22" s="36">
        <v>-5.7721133302240102E-2</v>
      </c>
      <c r="AH22" s="36">
        <v>1.4182061165636599</v>
      </c>
      <c r="AI22" s="36">
        <v>1.1109246757018101</v>
      </c>
      <c r="AJ22" s="36">
        <v>0.41547348891049701</v>
      </c>
      <c r="AK22" s="36">
        <v>2.61829535040822</v>
      </c>
      <c r="AL22" s="36">
        <v>-2.61829535040822</v>
      </c>
      <c r="AM22" s="36">
        <v>-0.78525165015426901</v>
      </c>
      <c r="AN22" s="36">
        <v>-1.3577523079868701</v>
      </c>
      <c r="AO22" s="36">
        <v>-0.104027698398954</v>
      </c>
      <c r="AP22" s="36">
        <v>-0.20526722259156199</v>
      </c>
      <c r="AQ22" s="36">
        <v>-0.57199532434845302</v>
      </c>
      <c r="AR22" s="36">
        <v>0.39876036674317</v>
      </c>
      <c r="AS22" s="36">
        <v>-0.308661103247932</v>
      </c>
      <c r="AT22" s="36">
        <v>5.7721133302240199E-2</v>
      </c>
    </row>
    <row r="23" spans="1:46">
      <c r="A23" s="48" t="s">
        <v>66</v>
      </c>
      <c r="B23" s="48" t="s">
        <v>67</v>
      </c>
      <c r="C23" s="48">
        <v>306</v>
      </c>
      <c r="D23" s="48">
        <v>119</v>
      </c>
      <c r="E23" s="48">
        <v>207</v>
      </c>
      <c r="F23" s="48">
        <v>240</v>
      </c>
      <c r="G23" s="48">
        <v>33</v>
      </c>
      <c r="H23" s="48">
        <v>81</v>
      </c>
      <c r="I23" s="48">
        <v>71</v>
      </c>
      <c r="J23" s="48">
        <v>288</v>
      </c>
      <c r="K23" s="48">
        <v>47</v>
      </c>
      <c r="L23" s="48">
        <v>199</v>
      </c>
      <c r="M23" s="48">
        <v>20</v>
      </c>
      <c r="N23" s="48">
        <v>88</v>
      </c>
      <c r="O23" s="48">
        <v>35</v>
      </c>
      <c r="P23" s="48">
        <v>175</v>
      </c>
      <c r="Q23" s="48">
        <v>183</v>
      </c>
      <c r="R23" s="48">
        <v>228</v>
      </c>
      <c r="S23" s="48">
        <v>247</v>
      </c>
      <c r="T23" s="48">
        <v>208</v>
      </c>
      <c r="U23" s="48">
        <v>222</v>
      </c>
      <c r="V23" s="48">
        <v>307</v>
      </c>
      <c r="X23" s="2">
        <v>19</v>
      </c>
      <c r="Y23" s="36">
        <v>-3.4620373051327799E-2</v>
      </c>
      <c r="Z23" s="36">
        <v>1.2498189696086499</v>
      </c>
      <c r="AA23" s="36">
        <v>-0.608620196795288</v>
      </c>
      <c r="AB23" s="36">
        <v>-0.16613652408900501</v>
      </c>
      <c r="AC23" s="36">
        <v>0.142783450736476</v>
      </c>
      <c r="AD23" s="36">
        <v>-0.55396966512034396</v>
      </c>
      <c r="AE23" s="36">
        <v>1.67081473865842</v>
      </c>
      <c r="AF23" s="36">
        <v>-0.72389625403909696</v>
      </c>
      <c r="AG23" s="36">
        <v>0.88330602472053099</v>
      </c>
      <c r="AH23" s="36">
        <v>0.71393615083927797</v>
      </c>
      <c r="AI23" s="36">
        <v>0.73392869407083206</v>
      </c>
      <c r="AJ23" s="36">
        <v>-0.34109720278987699</v>
      </c>
      <c r="AK23" s="36">
        <v>-0.25264835601647301</v>
      </c>
      <c r="AL23" s="36">
        <v>-0.50966558646457005</v>
      </c>
      <c r="AM23" s="36">
        <v>-0.276546612755663</v>
      </c>
      <c r="AN23" s="36">
        <v>-0.50966558646457005</v>
      </c>
      <c r="AO23" s="36">
        <v>-0.357448675014717</v>
      </c>
      <c r="AP23" s="36">
        <v>0.96586782262374904</v>
      </c>
      <c r="AQ23" s="36">
        <v>-0.79576471234815305</v>
      </c>
      <c r="AR23" s="36">
        <v>0.65558674848606502</v>
      </c>
      <c r="AS23" s="36">
        <v>1.3577523079868701</v>
      </c>
      <c r="AT23" s="36">
        <v>-0.24471489870827601</v>
      </c>
    </row>
    <row r="24" spans="1:46">
      <c r="A24" s="48" t="s">
        <v>68</v>
      </c>
      <c r="B24" s="48" t="s">
        <v>69</v>
      </c>
      <c r="C24" s="48">
        <v>117</v>
      </c>
      <c r="D24" s="48">
        <v>208</v>
      </c>
      <c r="E24" s="48">
        <v>236</v>
      </c>
      <c r="F24" s="48">
        <v>196</v>
      </c>
      <c r="G24" s="48">
        <v>257</v>
      </c>
      <c r="H24" s="48">
        <v>176</v>
      </c>
      <c r="I24" s="48">
        <v>149</v>
      </c>
      <c r="J24" s="48">
        <v>10</v>
      </c>
      <c r="K24" s="48">
        <v>178</v>
      </c>
      <c r="L24" s="48">
        <v>295</v>
      </c>
      <c r="M24" s="48">
        <v>42</v>
      </c>
      <c r="N24" s="48">
        <v>136</v>
      </c>
      <c r="O24" s="48">
        <v>311</v>
      </c>
      <c r="P24" s="48">
        <v>22</v>
      </c>
      <c r="Q24" s="48">
        <v>6</v>
      </c>
      <c r="R24" s="48">
        <v>229</v>
      </c>
      <c r="S24" s="48">
        <v>36</v>
      </c>
      <c r="T24" s="48">
        <v>181</v>
      </c>
      <c r="U24" s="48">
        <v>88</v>
      </c>
      <c r="V24" s="48">
        <v>161</v>
      </c>
      <c r="X24" s="2">
        <v>20</v>
      </c>
      <c r="Y24" s="36">
        <v>-0.62724026956349199</v>
      </c>
      <c r="Z24" s="36">
        <v>-0.423873478962081</v>
      </c>
      <c r="AA24" s="36">
        <v>-0.58107796279481305</v>
      </c>
      <c r="AB24" s="36">
        <v>0.26059774714164602</v>
      </c>
      <c r="AC24" s="36">
        <v>1.70271698671923</v>
      </c>
      <c r="AD24" s="36">
        <v>0.12725866904514299</v>
      </c>
      <c r="AE24" s="36">
        <v>1.48433940803009</v>
      </c>
      <c r="AF24" s="36">
        <v>1.58410435946053</v>
      </c>
      <c r="AG24" s="36">
        <v>2.2079361535700999</v>
      </c>
      <c r="AH24" s="36">
        <v>1.2498189696086499</v>
      </c>
      <c r="AI24" s="36">
        <v>-0.30060388702378499</v>
      </c>
      <c r="AJ24" s="36">
        <v>2.2079361535700999</v>
      </c>
      <c r="AK24" s="36">
        <v>-0.62724026956349199</v>
      </c>
      <c r="AL24" s="36">
        <v>-0.34926126594690199</v>
      </c>
      <c r="AM24" s="36">
        <v>-1.4395549086391799</v>
      </c>
      <c r="AN24" s="36">
        <v>1.01614278526508</v>
      </c>
      <c r="AO24" s="36">
        <v>-1.2667954125138601</v>
      </c>
      <c r="AP24" s="36">
        <v>1.1698735860340801</v>
      </c>
      <c r="AQ24" s="36">
        <v>-0.59020879232393397</v>
      </c>
      <c r="AR24" s="36">
        <v>-0.52726251343495301</v>
      </c>
      <c r="AS24" s="36">
        <v>-0.50966558646457005</v>
      </c>
      <c r="AT24" s="36">
        <v>-0.84971663855767099</v>
      </c>
    </row>
    <row r="25" spans="1:46">
      <c r="A25" s="48" t="s">
        <v>70</v>
      </c>
      <c r="B25" s="48" t="s">
        <v>71</v>
      </c>
      <c r="C25" s="48">
        <v>238</v>
      </c>
      <c r="D25" s="48">
        <v>83</v>
      </c>
      <c r="E25" s="48">
        <v>160</v>
      </c>
      <c r="F25" s="48">
        <v>87</v>
      </c>
      <c r="G25" s="48">
        <v>103</v>
      </c>
      <c r="H25" s="48">
        <v>278</v>
      </c>
      <c r="I25" s="48">
        <v>142</v>
      </c>
      <c r="J25" s="48">
        <v>260</v>
      </c>
      <c r="K25" s="48">
        <v>140</v>
      </c>
      <c r="L25" s="48">
        <v>165</v>
      </c>
      <c r="M25" s="48">
        <v>126</v>
      </c>
      <c r="N25" s="48">
        <v>230</v>
      </c>
      <c r="O25" s="48">
        <v>288</v>
      </c>
      <c r="P25" s="48">
        <v>130</v>
      </c>
      <c r="Q25" s="48">
        <v>125</v>
      </c>
      <c r="R25" s="48">
        <v>197</v>
      </c>
      <c r="S25" s="48">
        <v>116</v>
      </c>
      <c r="T25" s="48">
        <v>231</v>
      </c>
      <c r="U25" s="48">
        <v>172</v>
      </c>
      <c r="V25" s="48">
        <v>198</v>
      </c>
      <c r="X25" s="2">
        <v>21</v>
      </c>
      <c r="Y25" s="36">
        <v>-0.43230348489121101</v>
      </c>
      <c r="Z25" s="36">
        <v>0.11176450046109999</v>
      </c>
      <c r="AA25" s="36">
        <v>-0.68447010916529605</v>
      </c>
      <c r="AB25" s="36">
        <v>-0.36566011593027697</v>
      </c>
      <c r="AC25" s="36">
        <v>0.12725866904514299</v>
      </c>
      <c r="AD25" s="36">
        <v>-1.2498189696086599</v>
      </c>
      <c r="AE25" s="36">
        <v>-1.8516777124192001</v>
      </c>
      <c r="AF25" s="36">
        <v>-0.18958056817244801</v>
      </c>
      <c r="AG25" s="36">
        <v>0.30060388702378499</v>
      </c>
      <c r="AH25" s="36">
        <v>-0.61790345380673695</v>
      </c>
      <c r="AI25" s="36">
        <v>0.66515271288348599</v>
      </c>
      <c r="AJ25" s="36">
        <v>1.4182061165636599</v>
      </c>
      <c r="AK25" s="36">
        <v>0.142783450736476</v>
      </c>
      <c r="AL25" s="36">
        <v>-0.39044568041832101</v>
      </c>
      <c r="AM25" s="36">
        <v>-0.81705964781606499</v>
      </c>
      <c r="AN25" s="36">
        <v>0.28454724788741997</v>
      </c>
      <c r="AO25" s="36">
        <v>0.95367622688124898</v>
      </c>
      <c r="AP25" s="36">
        <v>-0.22100455369559499</v>
      </c>
      <c r="AQ25" s="36">
        <v>1.3200546968364699</v>
      </c>
      <c r="AR25" s="36">
        <v>1.0967790164520199</v>
      </c>
      <c r="AS25" s="36">
        <v>1.02911813509786</v>
      </c>
      <c r="AT25" s="36">
        <v>1.0691269505479799</v>
      </c>
    </row>
    <row r="26" spans="1:46">
      <c r="A26" s="48" t="s">
        <v>72</v>
      </c>
      <c r="B26" s="48" t="s">
        <v>73</v>
      </c>
      <c r="C26" s="48">
        <v>286</v>
      </c>
      <c r="D26" s="48">
        <v>144</v>
      </c>
      <c r="E26" s="48">
        <v>316</v>
      </c>
      <c r="F26" s="48">
        <v>59</v>
      </c>
      <c r="G26" s="48">
        <v>61</v>
      </c>
      <c r="H26" s="48">
        <v>173</v>
      </c>
      <c r="I26" s="48">
        <v>239</v>
      </c>
      <c r="J26" s="48">
        <v>136</v>
      </c>
      <c r="K26" s="48">
        <v>320</v>
      </c>
      <c r="L26" s="48">
        <v>132</v>
      </c>
      <c r="M26" s="48">
        <v>254</v>
      </c>
      <c r="N26" s="48">
        <v>285</v>
      </c>
      <c r="O26" s="48">
        <v>10</v>
      </c>
      <c r="P26" s="48">
        <v>284</v>
      </c>
      <c r="Q26" s="48">
        <v>66</v>
      </c>
      <c r="R26" s="48">
        <v>44</v>
      </c>
      <c r="S26" s="48">
        <v>123</v>
      </c>
      <c r="T26" s="48">
        <v>123</v>
      </c>
      <c r="U26" s="48">
        <v>261</v>
      </c>
      <c r="V26" s="48">
        <v>31</v>
      </c>
      <c r="X26" s="2">
        <v>22</v>
      </c>
      <c r="Y26" s="36">
        <v>-1.4182061165636599</v>
      </c>
      <c r="Z26" s="36">
        <v>0.64608040296819003</v>
      </c>
      <c r="AA26" s="36">
        <v>0.55396966512034396</v>
      </c>
      <c r="AB26" s="36">
        <v>-0.83873171379157596</v>
      </c>
      <c r="AC26" s="36">
        <v>-5.7721133302240102E-2</v>
      </c>
      <c r="AD26" s="36">
        <v>-1.1547591320828301</v>
      </c>
      <c r="AE26" s="36">
        <v>0.38215790030638502</v>
      </c>
      <c r="AF26" s="36">
        <v>-0.76448125721012095</v>
      </c>
      <c r="AG26" s="36">
        <v>1.9985190177754</v>
      </c>
      <c r="AH26" s="36">
        <v>0.19741782293777199</v>
      </c>
      <c r="AI26" s="36">
        <v>-2.12741091319007</v>
      </c>
      <c r="AJ26" s="36">
        <v>-0.827847077288139</v>
      </c>
      <c r="AK26" s="36">
        <v>0.80636647104172898</v>
      </c>
      <c r="AL26" s="36">
        <v>-4.23179653114963E-2</v>
      </c>
      <c r="AM26" s="36">
        <v>-1.1698735860340801</v>
      </c>
      <c r="AN26" s="36">
        <v>0.608620196795288</v>
      </c>
      <c r="AO26" s="36">
        <v>-2.0586978929547599</v>
      </c>
      <c r="AP26" s="36">
        <v>0.30060388702378499</v>
      </c>
      <c r="AQ26" s="36">
        <v>1.9230884433897401E-2</v>
      </c>
      <c r="AR26" s="36">
        <v>-1.81055767879132</v>
      </c>
      <c r="AS26" s="36">
        <v>0.173940428614663</v>
      </c>
      <c r="AT26" s="36">
        <v>0.142783450736476</v>
      </c>
    </row>
    <row r="27" spans="1:46">
      <c r="A27" s="48" t="s">
        <v>74</v>
      </c>
      <c r="B27" s="48" t="s">
        <v>75</v>
      </c>
      <c r="C27" s="48">
        <v>315</v>
      </c>
      <c r="D27" s="48">
        <v>53</v>
      </c>
      <c r="E27" s="48">
        <v>161</v>
      </c>
      <c r="F27" s="48">
        <v>81</v>
      </c>
      <c r="G27" s="48">
        <v>316</v>
      </c>
      <c r="H27" s="48">
        <v>18</v>
      </c>
      <c r="I27" s="48">
        <v>1</v>
      </c>
      <c r="J27" s="48">
        <v>193</v>
      </c>
      <c r="K27" s="48">
        <v>160</v>
      </c>
      <c r="L27" s="48">
        <v>221</v>
      </c>
      <c r="M27" s="48">
        <v>118</v>
      </c>
      <c r="N27" s="48">
        <v>22</v>
      </c>
      <c r="O27" s="48">
        <v>13</v>
      </c>
      <c r="P27" s="48">
        <v>118</v>
      </c>
      <c r="Q27" s="48">
        <v>180</v>
      </c>
      <c r="R27" s="48">
        <v>149</v>
      </c>
      <c r="S27" s="48">
        <v>245</v>
      </c>
      <c r="T27" s="48">
        <v>249</v>
      </c>
      <c r="U27" s="48">
        <v>114</v>
      </c>
      <c r="V27" s="48">
        <v>17</v>
      </c>
      <c r="X27" s="2">
        <v>23</v>
      </c>
      <c r="Y27" s="36">
        <v>0.292566138795811</v>
      </c>
      <c r="Z27" s="36">
        <v>2.12741091319007</v>
      </c>
      <c r="AA27" s="36">
        <v>-1.33866570764457</v>
      </c>
      <c r="AB27" s="36">
        <v>1.53231615461489</v>
      </c>
      <c r="AC27" s="36">
        <v>-0.36566011593027697</v>
      </c>
      <c r="AD27" s="36">
        <v>0.449256837146156</v>
      </c>
      <c r="AE27" s="36">
        <v>-0.36566011593027697</v>
      </c>
      <c r="AF27" s="36">
        <v>0.59938909654980799</v>
      </c>
      <c r="AG27" s="36">
        <v>0.41547348891049701</v>
      </c>
      <c r="AH27" s="36">
        <v>0.64608040296819003</v>
      </c>
      <c r="AI27" s="36">
        <v>2.6924831633429899E-2</v>
      </c>
      <c r="AJ27" s="36">
        <v>7.3138009071731694E-2</v>
      </c>
      <c r="AK27" s="36">
        <v>1.2841450125398799</v>
      </c>
      <c r="AL27" s="36">
        <v>0.31673840765542299</v>
      </c>
      <c r="AM27" s="36">
        <v>1.7722890959111699</v>
      </c>
      <c r="AN27" s="36">
        <v>0.68447010916529605</v>
      </c>
      <c r="AO27" s="36">
        <v>0.78525165015426901</v>
      </c>
      <c r="AP27" s="36">
        <v>-0.94162475828346703</v>
      </c>
      <c r="AQ27" s="36">
        <v>0.636632089188649</v>
      </c>
      <c r="AR27" s="36">
        <v>-0.50092629126642196</v>
      </c>
      <c r="AS27" s="36">
        <v>2.4330009860728898</v>
      </c>
      <c r="AT27" s="36">
        <v>-0.92970852097435497</v>
      </c>
    </row>
    <row r="28" spans="1:46">
      <c r="A28" s="48" t="s">
        <v>76</v>
      </c>
      <c r="B28" s="48" t="s">
        <v>77</v>
      </c>
      <c r="C28" s="48">
        <v>198</v>
      </c>
      <c r="D28" s="48">
        <v>112</v>
      </c>
      <c r="E28" s="48">
        <v>153</v>
      </c>
      <c r="F28" s="48">
        <v>161</v>
      </c>
      <c r="G28" s="48">
        <v>312</v>
      </c>
      <c r="H28" s="48">
        <v>31</v>
      </c>
      <c r="I28" s="48">
        <v>228</v>
      </c>
      <c r="J28" s="48">
        <v>237</v>
      </c>
      <c r="K28" s="48">
        <v>117</v>
      </c>
      <c r="L28" s="48">
        <v>53</v>
      </c>
      <c r="M28" s="48">
        <v>189</v>
      </c>
      <c r="N28" s="48">
        <v>119</v>
      </c>
      <c r="O28" s="48">
        <v>265</v>
      </c>
      <c r="P28" s="48">
        <v>125</v>
      </c>
      <c r="Q28" s="48">
        <v>322</v>
      </c>
      <c r="R28" s="48">
        <v>90</v>
      </c>
      <c r="S28" s="48">
        <v>289</v>
      </c>
      <c r="T28" s="48">
        <v>259</v>
      </c>
      <c r="U28" s="48">
        <v>130</v>
      </c>
      <c r="V28" s="48">
        <v>57</v>
      </c>
      <c r="X28" s="2">
        <v>24</v>
      </c>
      <c r="Y28" s="36">
        <v>-1.53231615461489</v>
      </c>
      <c r="Z28" s="36">
        <v>0.181754940835861</v>
      </c>
      <c r="AA28" s="36">
        <v>-0.99069228112221797</v>
      </c>
      <c r="AB28" s="36">
        <v>0.15834272448537501</v>
      </c>
      <c r="AC28" s="36">
        <v>3.8459493110679101E-3</v>
      </c>
      <c r="AD28" s="36">
        <v>0.21312928999889499</v>
      </c>
      <c r="AE28" s="36">
        <v>9.6297118323475706E-2</v>
      </c>
      <c r="AF28" s="36">
        <v>-1.0691269505479799</v>
      </c>
      <c r="AG28" s="36">
        <v>1.89619030821197</v>
      </c>
      <c r="AH28" s="36">
        <v>1.1252961961755199</v>
      </c>
      <c r="AI28" s="36">
        <v>-0.71393615083927797</v>
      </c>
      <c r="AJ28" s="36">
        <v>1.3577523079868701</v>
      </c>
      <c r="AK28" s="36">
        <v>-2.6924831633429899E-2</v>
      </c>
      <c r="AL28" s="36">
        <v>3.4620373051327799E-2</v>
      </c>
      <c r="AM28" s="36">
        <v>0.47493304871340403</v>
      </c>
      <c r="AN28" s="36">
        <v>1.30189000761073</v>
      </c>
      <c r="AO28" s="36">
        <v>-0.69422498537454602</v>
      </c>
      <c r="AP28" s="36">
        <v>-0.79576471234815305</v>
      </c>
      <c r="AQ28" s="36">
        <v>1.1252961961755199</v>
      </c>
      <c r="AR28" s="36">
        <v>-0.62724026956349199</v>
      </c>
      <c r="AS28" s="36">
        <v>-3</v>
      </c>
      <c r="AT28" s="36">
        <v>1.2667954125138601</v>
      </c>
    </row>
    <row r="29" spans="1:46">
      <c r="A29" s="48" t="s">
        <v>78</v>
      </c>
      <c r="B29" s="48" t="s">
        <v>79</v>
      </c>
      <c r="C29" s="48">
        <v>38</v>
      </c>
      <c r="D29" s="48">
        <v>220</v>
      </c>
      <c r="E29" s="48">
        <v>127</v>
      </c>
      <c r="F29" s="48">
        <v>207</v>
      </c>
      <c r="G29" s="48">
        <v>23</v>
      </c>
      <c r="H29" s="48">
        <v>100</v>
      </c>
      <c r="I29" s="48">
        <v>251</v>
      </c>
      <c r="J29" s="48">
        <v>85</v>
      </c>
      <c r="K29" s="48">
        <v>281</v>
      </c>
      <c r="L29" s="48">
        <v>97</v>
      </c>
      <c r="M29" s="48">
        <v>309</v>
      </c>
      <c r="N29" s="48">
        <v>39</v>
      </c>
      <c r="O29" s="48">
        <v>107</v>
      </c>
      <c r="P29" s="48">
        <v>221</v>
      </c>
      <c r="Q29" s="48">
        <v>284</v>
      </c>
      <c r="R29" s="48">
        <v>47</v>
      </c>
      <c r="S29" s="48">
        <v>256</v>
      </c>
      <c r="T29" s="48">
        <v>206</v>
      </c>
      <c r="U29" s="48">
        <v>144</v>
      </c>
      <c r="V29" s="48">
        <v>121</v>
      </c>
      <c r="X29" s="2">
        <v>25</v>
      </c>
      <c r="Y29" s="36">
        <v>-0.52726251343495301</v>
      </c>
      <c r="Z29" s="36">
        <v>0.88330602472053099</v>
      </c>
      <c r="AA29" s="36">
        <v>-0.119507998425229</v>
      </c>
      <c r="AB29" s="36">
        <v>-0.56295962945385403</v>
      </c>
      <c r="AC29" s="36">
        <v>1.6405276298473599</v>
      </c>
      <c r="AD29" s="36">
        <v>1.0828494841071501</v>
      </c>
      <c r="AE29" s="36">
        <v>-0.40710271318473101</v>
      </c>
      <c r="AF29" s="36">
        <v>0.67477993525131896</v>
      </c>
      <c r="AG29" s="36">
        <v>0.827847077288139</v>
      </c>
      <c r="AH29" s="36">
        <v>-2.6924831633429899E-2</v>
      </c>
      <c r="AI29" s="36">
        <v>-0.72389625403909696</v>
      </c>
      <c r="AJ29" s="36">
        <v>8.0852741412441503E-2</v>
      </c>
      <c r="AK29" s="36">
        <v>1.7364527482587899</v>
      </c>
      <c r="AL29" s="36">
        <v>-0.32483643033381798</v>
      </c>
      <c r="AM29" s="36">
        <v>-0.59020879232393397</v>
      </c>
      <c r="AN29" s="36">
        <v>-0.22100455369559499</v>
      </c>
      <c r="AO29" s="36">
        <v>0.47493304871340403</v>
      </c>
      <c r="AP29" s="36">
        <v>0.19741782293777199</v>
      </c>
      <c r="AQ29" s="36">
        <v>1.94481164334801</v>
      </c>
      <c r="AR29" s="36">
        <v>-0.423873478962081</v>
      </c>
      <c r="AS29" s="36">
        <v>-1.89619030821197</v>
      </c>
      <c r="AT29" s="36">
        <v>-0.50966558646457005</v>
      </c>
    </row>
    <row r="30" spans="1:46">
      <c r="A30" s="48" t="s">
        <v>80</v>
      </c>
      <c r="B30" s="48" t="s">
        <v>81</v>
      </c>
      <c r="C30" s="48">
        <v>81</v>
      </c>
      <c r="D30" s="48">
        <v>147</v>
      </c>
      <c r="E30" s="48">
        <v>110</v>
      </c>
      <c r="F30" s="48">
        <v>116</v>
      </c>
      <c r="G30" s="48">
        <v>12</v>
      </c>
      <c r="H30" s="48">
        <v>299</v>
      </c>
      <c r="I30" s="48">
        <v>326</v>
      </c>
      <c r="J30" s="48">
        <v>38</v>
      </c>
      <c r="K30" s="48">
        <v>131</v>
      </c>
      <c r="L30" s="48">
        <v>117</v>
      </c>
      <c r="M30" s="48">
        <v>163</v>
      </c>
      <c r="N30" s="48">
        <v>295</v>
      </c>
      <c r="O30" s="48">
        <v>316</v>
      </c>
      <c r="P30" s="48">
        <v>1</v>
      </c>
      <c r="Q30" s="48">
        <v>121</v>
      </c>
      <c r="R30" s="48">
        <v>30</v>
      </c>
      <c r="S30" s="48">
        <v>209</v>
      </c>
      <c r="T30" s="48">
        <v>313</v>
      </c>
      <c r="U30" s="48">
        <v>10</v>
      </c>
      <c r="V30" s="48">
        <v>235</v>
      </c>
      <c r="X30" s="2">
        <v>26</v>
      </c>
      <c r="Y30" s="36">
        <v>0.71393615083927797</v>
      </c>
      <c r="Z30" s="36">
        <v>-7.31380090717315E-2</v>
      </c>
      <c r="AA30" s="36">
        <v>0.66515271288348599</v>
      </c>
      <c r="AB30" s="36">
        <v>-0.20526722259156199</v>
      </c>
      <c r="AC30" s="36">
        <v>-0.20526722259156199</v>
      </c>
      <c r="AD30" s="36">
        <v>-0.16613652408900501</v>
      </c>
      <c r="AE30" s="36">
        <v>0.357448675014717</v>
      </c>
      <c r="AF30" s="36">
        <v>0.20526722259156199</v>
      </c>
      <c r="AG30" s="36">
        <v>-9.6297118323475706E-2</v>
      </c>
      <c r="AH30" s="36">
        <v>0.73392869407083206</v>
      </c>
      <c r="AI30" s="36">
        <v>0.19741782293777199</v>
      </c>
      <c r="AJ30" s="36">
        <v>0.21312928999889499</v>
      </c>
      <c r="AK30" s="36">
        <v>-1.94481164334801</v>
      </c>
      <c r="AL30" s="36">
        <v>-1.46158075015049</v>
      </c>
      <c r="AM30" s="36">
        <v>0.41547348891049701</v>
      </c>
      <c r="AN30" s="36">
        <v>0.81705964781606499</v>
      </c>
      <c r="AO30" s="36">
        <v>1.2498189696086499</v>
      </c>
      <c r="AP30" s="36">
        <v>-1.6405276298473599</v>
      </c>
      <c r="AQ30" s="36">
        <v>-8.8572288948811098E-2</v>
      </c>
      <c r="AR30" s="36">
        <v>-0.142783450736476</v>
      </c>
      <c r="AS30" s="36">
        <v>1.8516777124192001</v>
      </c>
      <c r="AT30" s="36">
        <v>0.34926126594690199</v>
      </c>
    </row>
    <row r="31" spans="1:46">
      <c r="A31" s="48" t="s">
        <v>82</v>
      </c>
      <c r="B31" s="48" t="s">
        <v>83</v>
      </c>
      <c r="C31" s="48">
        <v>116</v>
      </c>
      <c r="D31" s="48">
        <v>20</v>
      </c>
      <c r="E31" s="48">
        <v>38</v>
      </c>
      <c r="F31" s="48">
        <v>287</v>
      </c>
      <c r="G31" s="48">
        <v>254</v>
      </c>
      <c r="H31" s="48">
        <v>215</v>
      </c>
      <c r="I31" s="48">
        <v>214</v>
      </c>
      <c r="J31" s="48">
        <v>269</v>
      </c>
      <c r="K31" s="48">
        <v>74</v>
      </c>
      <c r="L31" s="48">
        <v>17</v>
      </c>
      <c r="M31" s="48">
        <v>176</v>
      </c>
      <c r="N31" s="48">
        <v>49</v>
      </c>
      <c r="O31" s="48">
        <v>262</v>
      </c>
      <c r="P31" s="48">
        <v>214</v>
      </c>
      <c r="Q31" s="48">
        <v>290</v>
      </c>
      <c r="R31" s="48">
        <v>186</v>
      </c>
      <c r="S31" s="48">
        <v>188</v>
      </c>
      <c r="T31" s="48">
        <v>190</v>
      </c>
      <c r="U31" s="48">
        <v>4</v>
      </c>
      <c r="V31" s="48">
        <v>23</v>
      </c>
      <c r="X31" s="2">
        <v>27</v>
      </c>
      <c r="Y31" s="36">
        <v>0.119507998425229</v>
      </c>
      <c r="Z31" s="36">
        <v>3</v>
      </c>
      <c r="AA31" s="36">
        <v>2.2079361535700999</v>
      </c>
      <c r="AB31" s="36">
        <v>1.7722890959111699</v>
      </c>
      <c r="AC31" s="36">
        <v>0.19741782293777199</v>
      </c>
      <c r="AD31" s="36">
        <v>-0.58107796279481305</v>
      </c>
      <c r="AE31" s="36">
        <v>1.6116747250674801</v>
      </c>
      <c r="AF31" s="36">
        <v>0.45778187523733299</v>
      </c>
      <c r="AG31" s="36">
        <v>-1.37734677311944</v>
      </c>
      <c r="AH31" s="36">
        <v>0.636632089188649</v>
      </c>
      <c r="AI31" s="36">
        <v>-1.37734677311944</v>
      </c>
      <c r="AJ31" s="36">
        <v>0.58107796279481305</v>
      </c>
      <c r="AK31" s="36">
        <v>-8.0852741412441698E-2</v>
      </c>
      <c r="AL31" s="36">
        <v>1.33866570764457</v>
      </c>
      <c r="AM31" s="36">
        <v>-5.7721133302240102E-2</v>
      </c>
      <c r="AN31" s="36">
        <v>2.3059846127924502</v>
      </c>
      <c r="AO31" s="36">
        <v>0.608620196795288</v>
      </c>
      <c r="AP31" s="36">
        <v>0.52726251343495301</v>
      </c>
      <c r="AQ31" s="36">
        <v>0.64608040296819003</v>
      </c>
      <c r="AR31" s="36">
        <v>0.22100455369559499</v>
      </c>
      <c r="AS31" s="36">
        <v>0.97820469803439603</v>
      </c>
      <c r="AT31" s="36">
        <v>1.46158075015049</v>
      </c>
    </row>
    <row r="32" spans="1:46">
      <c r="A32" s="48" t="s">
        <v>84</v>
      </c>
      <c r="B32" s="48" t="s">
        <v>85</v>
      </c>
      <c r="C32" s="48">
        <v>5</v>
      </c>
      <c r="D32" s="48">
        <v>235</v>
      </c>
      <c r="E32" s="48">
        <v>90</v>
      </c>
      <c r="F32" s="48">
        <v>36</v>
      </c>
      <c r="G32" s="48">
        <v>112</v>
      </c>
      <c r="H32" s="48">
        <v>24</v>
      </c>
      <c r="I32" s="48">
        <v>76</v>
      </c>
      <c r="J32" s="48">
        <v>122</v>
      </c>
      <c r="K32" s="48">
        <v>263</v>
      </c>
      <c r="L32" s="48">
        <v>84</v>
      </c>
      <c r="M32" s="48">
        <v>232</v>
      </c>
      <c r="N32" s="48">
        <v>35</v>
      </c>
      <c r="O32" s="48">
        <v>276</v>
      </c>
      <c r="P32" s="48">
        <v>58</v>
      </c>
      <c r="Q32" s="48">
        <v>214</v>
      </c>
      <c r="R32" s="48">
        <v>173</v>
      </c>
      <c r="S32" s="48">
        <v>304</v>
      </c>
      <c r="T32" s="48">
        <v>149</v>
      </c>
      <c r="U32" s="48">
        <v>23</v>
      </c>
      <c r="V32" s="48">
        <v>233</v>
      </c>
      <c r="X32" s="2">
        <v>28</v>
      </c>
      <c r="Y32" s="36">
        <v>-0.373896287181058</v>
      </c>
      <c r="Z32" s="36">
        <v>0.81705964781606499</v>
      </c>
      <c r="AA32" s="36">
        <v>-0.80636647104172898</v>
      </c>
      <c r="AB32" s="36">
        <v>-1.67081473865842</v>
      </c>
      <c r="AC32" s="36">
        <v>-0.48356099433467298</v>
      </c>
      <c r="AD32" s="36">
        <v>0.68447010916529605</v>
      </c>
      <c r="AE32" s="36">
        <v>-1.46158075015049</v>
      </c>
      <c r="AF32" s="36">
        <v>0.74403555410450795</v>
      </c>
      <c r="AG32" s="36">
        <v>0.77482466969292996</v>
      </c>
      <c r="AH32" s="36">
        <v>0.26059774714164602</v>
      </c>
      <c r="AI32" s="36">
        <v>-0.19741782293777199</v>
      </c>
      <c r="AJ32" s="36">
        <v>0.79576471234815305</v>
      </c>
      <c r="AK32" s="36">
        <v>-0.78525165015426901</v>
      </c>
      <c r="AL32" s="36">
        <v>1.4182061165636599</v>
      </c>
      <c r="AM32" s="36">
        <v>1.1109246757018101</v>
      </c>
      <c r="AN32" s="36">
        <v>0.87200035925234398</v>
      </c>
      <c r="AO32" s="36">
        <v>1.8516777124192001</v>
      </c>
      <c r="AP32" s="36">
        <v>-0.59020879232393397</v>
      </c>
      <c r="AQ32" s="36">
        <v>-0.25264835601647301</v>
      </c>
      <c r="AR32" s="36">
        <v>-0.88330602472053099</v>
      </c>
      <c r="AS32" s="36">
        <v>0.357448675014717</v>
      </c>
      <c r="AT32" s="36">
        <v>4.23179653114963E-2</v>
      </c>
    </row>
    <row r="33" spans="1:46">
      <c r="A33" s="48" t="s">
        <v>86</v>
      </c>
      <c r="B33" s="48" t="s">
        <v>87</v>
      </c>
      <c r="C33" s="48">
        <v>114</v>
      </c>
      <c r="D33" s="48">
        <v>125</v>
      </c>
      <c r="E33" s="48">
        <v>83</v>
      </c>
      <c r="F33" s="48">
        <v>12</v>
      </c>
      <c r="G33" s="48">
        <v>263</v>
      </c>
      <c r="H33" s="48">
        <v>184</v>
      </c>
      <c r="I33" s="48">
        <v>93</v>
      </c>
      <c r="J33" s="48">
        <v>226</v>
      </c>
      <c r="K33" s="48">
        <v>55</v>
      </c>
      <c r="L33" s="48">
        <v>214</v>
      </c>
      <c r="M33" s="48">
        <v>209</v>
      </c>
      <c r="N33" s="48">
        <v>235</v>
      </c>
      <c r="O33" s="48">
        <v>147</v>
      </c>
      <c r="P33" s="48">
        <v>5</v>
      </c>
      <c r="Q33" s="48">
        <v>312</v>
      </c>
      <c r="R33" s="48">
        <v>49</v>
      </c>
      <c r="S33" s="48">
        <v>70</v>
      </c>
      <c r="T33" s="48">
        <v>248</v>
      </c>
      <c r="U33" s="48">
        <v>154</v>
      </c>
      <c r="V33" s="48">
        <v>303</v>
      </c>
      <c r="X33" s="2">
        <v>29</v>
      </c>
      <c r="Y33" s="36">
        <v>-1.6116747250674801</v>
      </c>
      <c r="Z33" s="36">
        <v>0.43230348489121101</v>
      </c>
      <c r="AA33" s="36">
        <v>-0.357448675014717</v>
      </c>
      <c r="AB33" s="36">
        <v>0.50966558646457005</v>
      </c>
      <c r="AC33" s="36">
        <v>0.181754940835861</v>
      </c>
      <c r="AD33" s="36">
        <v>3</v>
      </c>
      <c r="AE33" s="36">
        <v>-0.58107796279481305</v>
      </c>
      <c r="AF33" s="36">
        <v>1.1109246757018101</v>
      </c>
      <c r="AG33" s="36">
        <v>0.33295581167441402</v>
      </c>
      <c r="AH33" s="36">
        <v>1.33866570764457</v>
      </c>
      <c r="AI33" s="36">
        <v>0.97820469803439603</v>
      </c>
      <c r="AJ33" s="36">
        <v>1.67081473865842</v>
      </c>
      <c r="AK33" s="36">
        <v>0.53612224016086696</v>
      </c>
      <c r="AL33" s="36">
        <v>-0.58107796279481305</v>
      </c>
      <c r="AM33" s="36">
        <v>-1.2498189696086599</v>
      </c>
      <c r="AN33" s="36">
        <v>1.0422691021370301</v>
      </c>
      <c r="AO33" s="36">
        <v>-1.05560284363946</v>
      </c>
      <c r="AP33" s="36">
        <v>0.28454724788741997</v>
      </c>
      <c r="AQ33" s="36">
        <v>-1.2331952774122601</v>
      </c>
      <c r="AR33" s="36">
        <v>-0.71393615083927797</v>
      </c>
      <c r="AS33" s="36">
        <v>-9.6297118323475706E-2</v>
      </c>
      <c r="AT33" s="36">
        <v>0.62724026956349199</v>
      </c>
    </row>
    <row r="34" spans="1:46">
      <c r="A34" s="48" t="s">
        <v>88</v>
      </c>
      <c r="B34" s="48" t="s">
        <v>89</v>
      </c>
      <c r="C34" s="48">
        <v>259</v>
      </c>
      <c r="D34" s="48">
        <v>292</v>
      </c>
      <c r="E34" s="48">
        <v>307</v>
      </c>
      <c r="F34" s="48">
        <v>150</v>
      </c>
      <c r="G34" s="48">
        <v>27</v>
      </c>
      <c r="H34" s="48">
        <v>147</v>
      </c>
      <c r="I34" s="48">
        <v>294</v>
      </c>
      <c r="J34" s="48">
        <v>33</v>
      </c>
      <c r="K34" s="48">
        <v>27</v>
      </c>
      <c r="L34" s="48">
        <v>98</v>
      </c>
      <c r="M34" s="48">
        <v>207</v>
      </c>
      <c r="N34" s="48">
        <v>269</v>
      </c>
      <c r="O34" s="48">
        <v>298</v>
      </c>
      <c r="P34" s="48">
        <v>311</v>
      </c>
      <c r="Q34" s="48">
        <v>29</v>
      </c>
      <c r="R34" s="48">
        <v>318</v>
      </c>
      <c r="S34" s="48">
        <v>286</v>
      </c>
      <c r="T34" s="48">
        <v>198</v>
      </c>
      <c r="U34" s="48">
        <v>43</v>
      </c>
      <c r="V34" s="48">
        <v>226</v>
      </c>
      <c r="X34" s="2">
        <v>30</v>
      </c>
      <c r="Y34" s="36">
        <v>0.48356099433467298</v>
      </c>
      <c r="Z34" s="36">
        <v>-0.26059774714164602</v>
      </c>
      <c r="AA34" s="36">
        <v>-9.6297118323475706E-2</v>
      </c>
      <c r="AB34" s="36">
        <v>-1.0422691021370301</v>
      </c>
      <c r="AC34" s="36">
        <v>1.30189000761073</v>
      </c>
      <c r="AD34" s="36">
        <v>-0.81705964781606499</v>
      </c>
      <c r="AE34" s="36">
        <v>1.18526012786046</v>
      </c>
      <c r="AF34" s="36">
        <v>-0.39876036674317</v>
      </c>
      <c r="AG34" s="36">
        <v>3</v>
      </c>
      <c r="AH34" s="36">
        <v>1.9985190177754</v>
      </c>
      <c r="AI34" s="36">
        <v>1.5078939607437201</v>
      </c>
      <c r="AJ34" s="36">
        <v>0.89472573620472595</v>
      </c>
      <c r="AK34" s="36">
        <v>0.20526722259156199</v>
      </c>
      <c r="AL34" s="36">
        <v>-0.77482466969292996</v>
      </c>
      <c r="AM34" s="36">
        <v>0.19741782293777199</v>
      </c>
      <c r="AN34" s="36">
        <v>1.67081473865842</v>
      </c>
      <c r="AO34" s="36">
        <v>1.3577523079868701</v>
      </c>
      <c r="AP34" s="36">
        <v>0.84971663855767099</v>
      </c>
      <c r="AQ34" s="36">
        <v>0.50966558646457005</v>
      </c>
      <c r="AR34" s="36">
        <v>-0.77482466969292996</v>
      </c>
      <c r="AS34" s="36">
        <v>9.6297118323475706E-2</v>
      </c>
      <c r="AT34" s="36">
        <v>1.1547591320828301</v>
      </c>
    </row>
    <row r="35" spans="1:46">
      <c r="A35" s="48" t="s">
        <v>90</v>
      </c>
      <c r="B35" s="48" t="s">
        <v>91</v>
      </c>
      <c r="C35" s="48">
        <v>101</v>
      </c>
      <c r="D35" s="48">
        <v>84</v>
      </c>
      <c r="E35" s="48">
        <v>231</v>
      </c>
      <c r="F35" s="48">
        <v>172</v>
      </c>
      <c r="G35" s="48">
        <v>147</v>
      </c>
      <c r="H35" s="48">
        <v>80</v>
      </c>
      <c r="I35" s="48">
        <v>126</v>
      </c>
      <c r="J35" s="48">
        <v>101</v>
      </c>
      <c r="K35" s="48">
        <v>71</v>
      </c>
      <c r="L35" s="48">
        <v>179</v>
      </c>
      <c r="M35" s="48">
        <v>290</v>
      </c>
      <c r="N35" s="48">
        <v>178</v>
      </c>
      <c r="O35" s="48">
        <v>55</v>
      </c>
      <c r="P35" s="48">
        <v>11</v>
      </c>
      <c r="Q35" s="48">
        <v>309</v>
      </c>
      <c r="R35" s="48">
        <v>68</v>
      </c>
      <c r="S35" s="48">
        <v>86</v>
      </c>
      <c r="T35" s="48">
        <v>229</v>
      </c>
      <c r="U35" s="48">
        <v>56</v>
      </c>
      <c r="V35" s="48">
        <v>191</v>
      </c>
      <c r="X35" s="2">
        <v>31</v>
      </c>
      <c r="Y35" s="36">
        <v>0.54502425143293098</v>
      </c>
      <c r="Z35" s="36">
        <v>-1.48433940803009</v>
      </c>
      <c r="AA35" s="36">
        <v>-0.89472573620472595</v>
      </c>
      <c r="AB35" s="36">
        <v>0.41547348891049701</v>
      </c>
      <c r="AC35" s="36">
        <v>-2.12741091319007</v>
      </c>
      <c r="AD35" s="36">
        <v>-1.2841450125398901</v>
      </c>
      <c r="AE35" s="36">
        <v>1.2841450125398799</v>
      </c>
      <c r="AF35" s="36">
        <v>1.55768809267068</v>
      </c>
      <c r="AG35" s="36">
        <v>9.6297118323475706E-2</v>
      </c>
      <c r="AH35" s="36">
        <v>0.83873171379157596</v>
      </c>
      <c r="AI35" s="36">
        <v>0.45778187523733299</v>
      </c>
      <c r="AJ35" s="36">
        <v>-0.95367622688124898</v>
      </c>
      <c r="AK35" s="36">
        <v>1.46158075015049</v>
      </c>
      <c r="AL35" s="36">
        <v>0.16613652408900501</v>
      </c>
      <c r="AM35" s="36">
        <v>1.2498189696086499</v>
      </c>
      <c r="AN35" s="36">
        <v>-0.43230348489121101</v>
      </c>
      <c r="AO35" s="36">
        <v>1.3974848188810201</v>
      </c>
      <c r="AP35" s="36">
        <v>-0.54502425143293098</v>
      </c>
      <c r="AQ35" s="36">
        <v>-0.39044568041832101</v>
      </c>
      <c r="AR35" s="36">
        <v>1.6116747250674801</v>
      </c>
      <c r="AS35" s="36">
        <v>-1.1252961961755199</v>
      </c>
      <c r="AT35" s="36">
        <v>-0.104027698398954</v>
      </c>
    </row>
    <row r="36" spans="1:46">
      <c r="A36" s="48" t="s">
        <v>92</v>
      </c>
      <c r="B36" s="48" t="s">
        <v>93</v>
      </c>
      <c r="C36" s="48">
        <v>143</v>
      </c>
      <c r="D36" s="48">
        <v>251</v>
      </c>
      <c r="E36" s="48">
        <v>43</v>
      </c>
      <c r="F36" s="48">
        <v>248</v>
      </c>
      <c r="G36" s="48">
        <v>223</v>
      </c>
      <c r="H36" s="48">
        <v>87</v>
      </c>
      <c r="I36" s="48">
        <v>252</v>
      </c>
      <c r="J36" s="48">
        <v>162</v>
      </c>
      <c r="K36" s="48">
        <v>255</v>
      </c>
      <c r="L36" s="48">
        <v>155</v>
      </c>
      <c r="M36" s="48">
        <v>69</v>
      </c>
      <c r="N36" s="48">
        <v>89</v>
      </c>
      <c r="O36" s="48">
        <v>78</v>
      </c>
      <c r="P36" s="48">
        <v>289</v>
      </c>
      <c r="Q36" s="48">
        <v>51</v>
      </c>
      <c r="R36" s="48">
        <v>262</v>
      </c>
      <c r="S36" s="48">
        <v>163</v>
      </c>
      <c r="T36" s="48">
        <v>253</v>
      </c>
      <c r="U36" s="48">
        <v>287</v>
      </c>
      <c r="V36" s="48">
        <v>208</v>
      </c>
      <c r="X36" s="2">
        <v>32</v>
      </c>
      <c r="Y36" s="36">
        <v>-0.70404637465488196</v>
      </c>
      <c r="Z36" s="36">
        <v>1.6116747250674801</v>
      </c>
      <c r="AA36" s="36">
        <v>2.4330009860728898</v>
      </c>
      <c r="AB36" s="36">
        <v>-1.81055767879132</v>
      </c>
      <c r="AC36" s="36">
        <v>-1.0422691021370301</v>
      </c>
      <c r="AD36" s="36">
        <v>0.608620196795288</v>
      </c>
      <c r="AE36" s="36">
        <v>1.2331952774122601</v>
      </c>
      <c r="AF36" s="36">
        <v>1.46158075015049</v>
      </c>
      <c r="AG36" s="36">
        <v>0.34926126594690199</v>
      </c>
      <c r="AH36" s="36">
        <v>-0.15834272448537501</v>
      </c>
      <c r="AI36" s="36">
        <v>1.89619030821197</v>
      </c>
      <c r="AJ36" s="36">
        <v>-0.38215790030638502</v>
      </c>
      <c r="AK36" s="36">
        <v>0.26856364062649601</v>
      </c>
      <c r="AL36" s="36">
        <v>3</v>
      </c>
      <c r="AM36" s="36">
        <v>-1.30189000761073</v>
      </c>
      <c r="AN36" s="36">
        <v>0.357448675014717</v>
      </c>
      <c r="AO36" s="36">
        <v>-0.45778187523733299</v>
      </c>
      <c r="AP36" s="36">
        <v>6.5427627302906605E-2</v>
      </c>
      <c r="AQ36" s="36">
        <v>0.47493304871340403</v>
      </c>
      <c r="AR36" s="36">
        <v>-0.31673840765542399</v>
      </c>
      <c r="AS36" s="36">
        <v>-2.4330009860728898</v>
      </c>
      <c r="AT36" s="36">
        <v>-0.86080506744267005</v>
      </c>
    </row>
    <row r="37" spans="1:46">
      <c r="A37" s="48" t="s">
        <v>94</v>
      </c>
      <c r="B37" s="48" t="s">
        <v>95</v>
      </c>
      <c r="C37" s="48">
        <v>177</v>
      </c>
      <c r="D37" s="48">
        <v>321</v>
      </c>
      <c r="E37" s="48">
        <v>152</v>
      </c>
      <c r="F37" s="48">
        <v>193</v>
      </c>
      <c r="G37" s="48">
        <v>179</v>
      </c>
      <c r="H37" s="48">
        <v>140</v>
      </c>
      <c r="I37" s="48">
        <v>158</v>
      </c>
      <c r="J37" s="48">
        <v>92</v>
      </c>
      <c r="K37" s="48">
        <v>245</v>
      </c>
      <c r="L37" s="48">
        <v>254</v>
      </c>
      <c r="M37" s="48">
        <v>253</v>
      </c>
      <c r="N37" s="48">
        <v>67</v>
      </c>
      <c r="O37" s="48">
        <v>103</v>
      </c>
      <c r="P37" s="48">
        <v>213</v>
      </c>
      <c r="Q37" s="48">
        <v>83</v>
      </c>
      <c r="R37" s="48">
        <v>236</v>
      </c>
      <c r="S37" s="48">
        <v>106</v>
      </c>
      <c r="T37" s="48">
        <v>183</v>
      </c>
      <c r="U37" s="48">
        <v>246</v>
      </c>
      <c r="V37" s="48">
        <v>257</v>
      </c>
      <c r="X37" s="2">
        <v>33</v>
      </c>
      <c r="Y37" s="36">
        <v>0.15055853143485801</v>
      </c>
      <c r="Z37" s="36">
        <v>1.3974848188810201</v>
      </c>
      <c r="AA37" s="36">
        <v>0.73392869407083206</v>
      </c>
      <c r="AB37" s="36">
        <v>-0.80636647104172898</v>
      </c>
      <c r="AC37" s="36">
        <v>-1.55768809267068</v>
      </c>
      <c r="AD37" s="36">
        <v>0.73392869407083206</v>
      </c>
      <c r="AE37" s="36">
        <v>0.32483643033381798</v>
      </c>
      <c r="AF37" s="36">
        <v>-1.3577523079868701</v>
      </c>
      <c r="AG37" s="36">
        <v>-2.4330009860728898</v>
      </c>
      <c r="AH37" s="36">
        <v>-1.37734677311944</v>
      </c>
      <c r="AI37" s="36">
        <v>0.28454724788741997</v>
      </c>
      <c r="AJ37" s="36">
        <v>-0.13501699212531501</v>
      </c>
      <c r="AK37" s="36">
        <v>0.81705964781606499</v>
      </c>
      <c r="AL37" s="36">
        <v>0.423873478962081</v>
      </c>
      <c r="AM37" s="36">
        <v>0.104027698398954</v>
      </c>
      <c r="AN37" s="36">
        <v>-1.4182061165636599</v>
      </c>
      <c r="AO37" s="36">
        <v>-1.81055767879132</v>
      </c>
      <c r="AP37" s="36">
        <v>-0.52726251343495301</v>
      </c>
      <c r="AQ37" s="36">
        <v>-6.5427627302906397E-2</v>
      </c>
      <c r="AR37" s="36">
        <v>1.7364527482587899</v>
      </c>
      <c r="AS37" s="36">
        <v>2.2079361535700999</v>
      </c>
      <c r="AT37" s="36">
        <v>0.48356099433467298</v>
      </c>
    </row>
    <row r="38" spans="1:46">
      <c r="A38" s="48" t="s">
        <v>96</v>
      </c>
      <c r="B38" s="48" t="s">
        <v>97</v>
      </c>
      <c r="C38" s="48">
        <v>145</v>
      </c>
      <c r="D38" s="48">
        <v>260</v>
      </c>
      <c r="E38" s="48">
        <v>175</v>
      </c>
      <c r="F38" s="48">
        <v>277</v>
      </c>
      <c r="G38" s="48">
        <v>155</v>
      </c>
      <c r="H38" s="48">
        <v>283</v>
      </c>
      <c r="I38" s="48">
        <v>161</v>
      </c>
      <c r="J38" s="48">
        <v>132</v>
      </c>
      <c r="K38" s="48">
        <v>107</v>
      </c>
      <c r="L38" s="48">
        <v>157</v>
      </c>
      <c r="M38" s="48">
        <v>201</v>
      </c>
      <c r="N38" s="48">
        <v>188</v>
      </c>
      <c r="O38" s="48">
        <v>315</v>
      </c>
      <c r="P38" s="48">
        <v>138</v>
      </c>
      <c r="Q38" s="48">
        <v>149</v>
      </c>
      <c r="R38" s="48">
        <v>181</v>
      </c>
      <c r="S38" s="48">
        <v>178</v>
      </c>
      <c r="T38" s="48">
        <v>275</v>
      </c>
      <c r="U38" s="48">
        <v>150</v>
      </c>
      <c r="V38" s="48">
        <v>256</v>
      </c>
      <c r="X38" s="2">
        <v>34</v>
      </c>
      <c r="Y38" s="36">
        <v>-1.5078939607437201</v>
      </c>
      <c r="Z38" s="36">
        <v>-0.11176450046109999</v>
      </c>
      <c r="AA38" s="36">
        <v>-1.7364527482587899</v>
      </c>
      <c r="AB38" s="36">
        <v>-1.18526012786046</v>
      </c>
      <c r="AC38" s="36">
        <v>0.61790345380673695</v>
      </c>
      <c r="AD38" s="36">
        <v>-0.50966558646457005</v>
      </c>
      <c r="AE38" s="36">
        <v>-0.236796814094514</v>
      </c>
      <c r="AF38" s="36">
        <v>0.88330602472053099</v>
      </c>
      <c r="AG38" s="36">
        <v>-0.173940428614663</v>
      </c>
      <c r="AH38" s="36">
        <v>-1.94481164334801</v>
      </c>
      <c r="AI38" s="36">
        <v>-0.636632089188649</v>
      </c>
      <c r="AJ38" s="36">
        <v>-0.43230348489121101</v>
      </c>
      <c r="AK38" s="36">
        <v>-1.55768809267068</v>
      </c>
      <c r="AL38" s="36">
        <v>-0.33295581167441402</v>
      </c>
      <c r="AM38" s="36">
        <v>-0.21312928999889499</v>
      </c>
      <c r="AN38" s="36">
        <v>-0.32483643033381798</v>
      </c>
      <c r="AO38" s="36">
        <v>2.0586978929547701</v>
      </c>
      <c r="AP38" s="36">
        <v>1.7364527482587899</v>
      </c>
      <c r="AQ38" s="36">
        <v>-0.173940428614663</v>
      </c>
      <c r="AR38" s="36">
        <v>4.23179653114963E-2</v>
      </c>
      <c r="AS38" s="36">
        <v>-0.30060388702378499</v>
      </c>
      <c r="AT38" s="36">
        <v>0.61790345380673695</v>
      </c>
    </row>
    <row r="39" spans="1:46">
      <c r="A39" s="48" t="s">
        <v>98</v>
      </c>
      <c r="B39" s="48" t="s">
        <v>99</v>
      </c>
      <c r="C39" s="48">
        <v>55</v>
      </c>
      <c r="D39" s="48">
        <v>138</v>
      </c>
      <c r="E39" s="48">
        <v>148</v>
      </c>
      <c r="F39" s="48">
        <v>297</v>
      </c>
      <c r="G39" s="48">
        <v>266</v>
      </c>
      <c r="H39" s="48">
        <v>124</v>
      </c>
      <c r="I39" s="48">
        <v>247</v>
      </c>
      <c r="J39" s="48">
        <v>119</v>
      </c>
      <c r="K39" s="48">
        <v>298</v>
      </c>
      <c r="L39" s="48">
        <v>33</v>
      </c>
      <c r="M39" s="48">
        <v>88</v>
      </c>
      <c r="N39" s="48">
        <v>82</v>
      </c>
      <c r="O39" s="48">
        <v>41</v>
      </c>
      <c r="P39" s="48">
        <v>17</v>
      </c>
      <c r="Q39" s="48">
        <v>157</v>
      </c>
      <c r="R39" s="48">
        <v>231</v>
      </c>
      <c r="S39" s="48">
        <v>62</v>
      </c>
      <c r="T39" s="48">
        <v>172</v>
      </c>
      <c r="U39" s="48">
        <v>96</v>
      </c>
      <c r="V39" s="48">
        <v>36</v>
      </c>
      <c r="X39" s="2">
        <v>35</v>
      </c>
      <c r="Y39" s="36">
        <v>-1.9230884433897401E-2</v>
      </c>
      <c r="Z39" s="36">
        <v>1.1698735860340801</v>
      </c>
      <c r="AA39" s="36">
        <v>1.1252961961755199</v>
      </c>
      <c r="AB39" s="36">
        <v>0.97820469803439603</v>
      </c>
      <c r="AC39" s="36">
        <v>-0.70404637465488196</v>
      </c>
      <c r="AD39" s="36">
        <v>-1.2169055626538401</v>
      </c>
      <c r="AE39" s="36">
        <v>-0.56295962945385403</v>
      </c>
      <c r="AF39" s="36">
        <v>0.71393615083927797</v>
      </c>
      <c r="AG39" s="36">
        <v>-0.236796814094514</v>
      </c>
      <c r="AH39" s="36">
        <v>1.7364527482587899</v>
      </c>
      <c r="AI39" s="36">
        <v>-1.48433940803009</v>
      </c>
      <c r="AJ39" s="36">
        <v>0.308661103247932</v>
      </c>
      <c r="AK39" s="36">
        <v>0.173940428614663</v>
      </c>
      <c r="AL39" s="36">
        <v>-1.9985190177754</v>
      </c>
      <c r="AM39" s="36">
        <v>-0.94162475828346703</v>
      </c>
      <c r="AN39" s="36">
        <v>-0.86080506744267005</v>
      </c>
      <c r="AO39" s="36">
        <v>-0.20526722259156199</v>
      </c>
      <c r="AP39" s="36">
        <v>-0.50092629126642196</v>
      </c>
      <c r="AQ39" s="36">
        <v>-0.292566138795811</v>
      </c>
      <c r="AR39" s="36">
        <v>-0.22100455369559499</v>
      </c>
      <c r="AS39" s="36">
        <v>0.46634031421206401</v>
      </c>
      <c r="AT39" s="36">
        <v>1.53231615461489</v>
      </c>
    </row>
    <row r="40" spans="1:46">
      <c r="A40" s="48" t="s">
        <v>100</v>
      </c>
      <c r="B40" s="48" t="s">
        <v>101</v>
      </c>
      <c r="C40" s="48">
        <v>241</v>
      </c>
      <c r="D40" s="48">
        <v>32</v>
      </c>
      <c r="E40" s="48">
        <v>113</v>
      </c>
      <c r="F40" s="48">
        <v>25</v>
      </c>
      <c r="G40" s="48">
        <v>287</v>
      </c>
      <c r="H40" s="48">
        <v>246</v>
      </c>
      <c r="I40" s="48">
        <v>110</v>
      </c>
      <c r="J40" s="48">
        <v>142</v>
      </c>
      <c r="K40" s="48">
        <v>224</v>
      </c>
      <c r="L40" s="48">
        <v>226</v>
      </c>
      <c r="M40" s="48">
        <v>47</v>
      </c>
      <c r="N40" s="48">
        <v>138</v>
      </c>
      <c r="O40" s="48">
        <v>139</v>
      </c>
      <c r="P40" s="48">
        <v>21</v>
      </c>
      <c r="Q40" s="48">
        <v>173</v>
      </c>
      <c r="R40" s="48">
        <v>292</v>
      </c>
      <c r="S40" s="48">
        <v>251</v>
      </c>
      <c r="T40" s="48">
        <v>258</v>
      </c>
      <c r="U40" s="48">
        <v>298</v>
      </c>
      <c r="V40" s="48">
        <v>97</v>
      </c>
      <c r="X40" s="2">
        <v>36</v>
      </c>
      <c r="Y40" s="36">
        <v>-0.68447010916529605</v>
      </c>
      <c r="Z40" s="36">
        <v>-3.8459493110680398E-3</v>
      </c>
      <c r="AA40" s="36">
        <v>0.96586782262374904</v>
      </c>
      <c r="AB40" s="36">
        <v>1.0033362959655601</v>
      </c>
      <c r="AC40" s="36">
        <v>-0.22100455369559499</v>
      </c>
      <c r="AD40" s="36">
        <v>1.4182061165636599</v>
      </c>
      <c r="AE40" s="36">
        <v>-1.02911813509786</v>
      </c>
      <c r="AF40" s="36">
        <v>-1.3974848188810201</v>
      </c>
      <c r="AG40" s="36">
        <v>0.142783450736476</v>
      </c>
      <c r="AH40" s="36">
        <v>0.62724026956349199</v>
      </c>
      <c r="AI40" s="36">
        <v>0.36566011593027697</v>
      </c>
      <c r="AJ40" s="36">
        <v>0.39876036674317</v>
      </c>
      <c r="AK40" s="36">
        <v>-9.6297118323475706E-2</v>
      </c>
      <c r="AL40" s="36">
        <v>-0.18958056817244801</v>
      </c>
      <c r="AM40" s="36">
        <v>1.1547591320828301</v>
      </c>
      <c r="AN40" s="36">
        <v>1.46158075015049</v>
      </c>
      <c r="AO40" s="36">
        <v>-1.37734677311944</v>
      </c>
      <c r="AP40" s="36">
        <v>-1.18526012786046</v>
      </c>
      <c r="AQ40" s="36">
        <v>1.2331952774122601</v>
      </c>
      <c r="AR40" s="36">
        <v>-0.16613652408900501</v>
      </c>
      <c r="AS40" s="36">
        <v>1.2169055626538401</v>
      </c>
      <c r="AT40" s="36">
        <v>0.58107796279481305</v>
      </c>
    </row>
    <row r="41" spans="1:46">
      <c r="A41" s="48" t="s">
        <v>102</v>
      </c>
      <c r="B41" s="48" t="s">
        <v>103</v>
      </c>
      <c r="C41" s="48">
        <v>194</v>
      </c>
      <c r="D41" s="48">
        <v>97</v>
      </c>
      <c r="E41" s="48">
        <v>124</v>
      </c>
      <c r="F41" s="48">
        <v>289</v>
      </c>
      <c r="G41" s="48">
        <v>82</v>
      </c>
      <c r="H41" s="48">
        <v>277</v>
      </c>
      <c r="I41" s="48">
        <v>49</v>
      </c>
      <c r="J41" s="48">
        <v>128</v>
      </c>
      <c r="K41" s="48">
        <v>128</v>
      </c>
      <c r="L41" s="48">
        <v>19</v>
      </c>
      <c r="M41" s="48">
        <v>223</v>
      </c>
      <c r="N41" s="48">
        <v>268</v>
      </c>
      <c r="O41" s="48">
        <v>242</v>
      </c>
      <c r="P41" s="48">
        <v>246</v>
      </c>
      <c r="Q41" s="48">
        <v>126</v>
      </c>
      <c r="R41" s="48">
        <v>157</v>
      </c>
      <c r="S41" s="48">
        <v>127</v>
      </c>
      <c r="T41" s="48">
        <v>267</v>
      </c>
      <c r="U41" s="48">
        <v>62</v>
      </c>
      <c r="V41" s="48">
        <v>302</v>
      </c>
      <c r="X41" s="2">
        <v>37</v>
      </c>
      <c r="Y41" s="36">
        <v>1.0967790164520199</v>
      </c>
      <c r="Z41" s="36">
        <v>2.6924831633429899E-2</v>
      </c>
      <c r="AA41" s="36">
        <v>1.1109246757018101</v>
      </c>
      <c r="AB41" s="36">
        <v>0.64608040296819003</v>
      </c>
      <c r="AC41" s="36">
        <v>-3.8459493110680398E-3</v>
      </c>
      <c r="AD41" s="36">
        <v>0.71393615083927797</v>
      </c>
      <c r="AE41" s="36">
        <v>-0.26059774714164602</v>
      </c>
      <c r="AF41" s="36">
        <v>4.23179653114963E-2</v>
      </c>
      <c r="AG41" s="36">
        <v>-0.61790345380673695</v>
      </c>
      <c r="AH41" s="36">
        <v>-1.7722890959111699</v>
      </c>
      <c r="AI41" s="36">
        <v>-1.18526012786046</v>
      </c>
      <c r="AJ41" s="36">
        <v>-0.59938909654980799</v>
      </c>
      <c r="AK41" s="36">
        <v>0.72389625403909696</v>
      </c>
      <c r="AL41" s="36">
        <v>-0.104027698398954</v>
      </c>
      <c r="AM41" s="36">
        <v>-2.12741091319007</v>
      </c>
      <c r="AN41" s="36">
        <v>-0.92970852097435497</v>
      </c>
      <c r="AO41" s="36">
        <v>0.119507998425229</v>
      </c>
      <c r="AP41" s="36">
        <v>1.6116747250674801</v>
      </c>
      <c r="AQ41" s="36">
        <v>2.12741091319007</v>
      </c>
      <c r="AR41" s="36">
        <v>0.90626333816903804</v>
      </c>
      <c r="AS41" s="36">
        <v>-1.4395549086391799</v>
      </c>
      <c r="AT41" s="36">
        <v>-0.36566011593027697</v>
      </c>
    </row>
    <row r="42" spans="1:46">
      <c r="A42" s="48" t="s">
        <v>104</v>
      </c>
      <c r="B42" s="48" t="s">
        <v>105</v>
      </c>
      <c r="C42" s="48">
        <v>230</v>
      </c>
      <c r="D42" s="48">
        <v>243</v>
      </c>
      <c r="E42" s="48">
        <v>4</v>
      </c>
      <c r="F42" s="48">
        <v>117</v>
      </c>
      <c r="G42" s="48">
        <v>36</v>
      </c>
      <c r="H42" s="48">
        <v>83</v>
      </c>
      <c r="I42" s="48">
        <v>55</v>
      </c>
      <c r="J42" s="48">
        <v>78</v>
      </c>
      <c r="K42" s="48">
        <v>138</v>
      </c>
      <c r="L42" s="48">
        <v>204</v>
      </c>
      <c r="M42" s="48">
        <v>286</v>
      </c>
      <c r="N42" s="48">
        <v>130</v>
      </c>
      <c r="O42" s="48">
        <v>77</v>
      </c>
      <c r="P42" s="48">
        <v>314</v>
      </c>
      <c r="Q42" s="48">
        <v>110</v>
      </c>
      <c r="R42" s="48">
        <v>120</v>
      </c>
      <c r="S42" s="48">
        <v>146</v>
      </c>
      <c r="T42" s="48">
        <v>6</v>
      </c>
      <c r="U42" s="48">
        <v>2</v>
      </c>
      <c r="V42" s="48">
        <v>205</v>
      </c>
      <c r="X42" s="2">
        <v>38</v>
      </c>
      <c r="Y42" s="36">
        <v>-0.88330602472053099</v>
      </c>
      <c r="Z42" s="36">
        <v>0.276546612755663</v>
      </c>
      <c r="AA42" s="36">
        <v>0.449256837146156</v>
      </c>
      <c r="AB42" s="36">
        <v>-0.86080506744267005</v>
      </c>
      <c r="AC42" s="36">
        <v>-0.43230348489121101</v>
      </c>
      <c r="AD42" s="36">
        <v>0.16613652408900501</v>
      </c>
      <c r="AE42" s="36">
        <v>-1.20093251313347</v>
      </c>
      <c r="AF42" s="36">
        <v>-0.173940428614663</v>
      </c>
      <c r="AG42" s="36">
        <v>0.26856364062649601</v>
      </c>
      <c r="AH42" s="36">
        <v>0.608620196795288</v>
      </c>
      <c r="AI42" s="36">
        <v>1.1698735860340801</v>
      </c>
      <c r="AJ42" s="36">
        <v>1.0967790164520199</v>
      </c>
      <c r="AK42" s="36">
        <v>-0.75421899455136598</v>
      </c>
      <c r="AL42" s="36">
        <v>-0.22100455369559499</v>
      </c>
      <c r="AM42" s="36">
        <v>-1.94481164334801</v>
      </c>
      <c r="AN42" s="36">
        <v>0.24471489870827601</v>
      </c>
      <c r="AO42" s="36">
        <v>-0.47493304871340403</v>
      </c>
      <c r="AP42" s="36">
        <v>1.0691269505479799</v>
      </c>
      <c r="AQ42" s="36">
        <v>-0.84971663855767099</v>
      </c>
      <c r="AR42" s="36">
        <v>1.20093251313347</v>
      </c>
      <c r="AS42" s="36">
        <v>0.26856364062649601</v>
      </c>
      <c r="AT42" s="36">
        <v>8.0852741412441503E-2</v>
      </c>
    </row>
    <row r="43" spans="1:46">
      <c r="A43" s="48" t="s">
        <v>106</v>
      </c>
      <c r="B43" s="48" t="s">
        <v>107</v>
      </c>
      <c r="C43" s="48">
        <v>32</v>
      </c>
      <c r="D43" s="48">
        <v>80</v>
      </c>
      <c r="E43" s="48">
        <v>265</v>
      </c>
      <c r="F43" s="48">
        <v>258</v>
      </c>
      <c r="G43" s="48">
        <v>303</v>
      </c>
      <c r="H43" s="48">
        <v>156</v>
      </c>
      <c r="I43" s="48">
        <v>292</v>
      </c>
      <c r="J43" s="48">
        <v>188</v>
      </c>
      <c r="K43" s="48">
        <v>322</v>
      </c>
      <c r="L43" s="48">
        <v>15</v>
      </c>
      <c r="M43" s="48">
        <v>248</v>
      </c>
      <c r="N43" s="48">
        <v>51</v>
      </c>
      <c r="O43" s="48">
        <v>224</v>
      </c>
      <c r="P43" s="48">
        <v>153</v>
      </c>
      <c r="Q43" s="48">
        <v>234</v>
      </c>
      <c r="R43" s="48">
        <v>218</v>
      </c>
      <c r="S43" s="48">
        <v>278</v>
      </c>
      <c r="T43" s="48">
        <v>288</v>
      </c>
      <c r="U43" s="48">
        <v>296</v>
      </c>
      <c r="V43" s="48">
        <v>7</v>
      </c>
      <c r="X43" s="2">
        <v>39</v>
      </c>
      <c r="Y43" s="36">
        <v>1.6116747250674801</v>
      </c>
      <c r="Z43" s="36">
        <v>-0.89472573620472595</v>
      </c>
      <c r="AA43" s="36">
        <v>0.48356099433467298</v>
      </c>
      <c r="AB43" s="36">
        <v>1.2331952774122601</v>
      </c>
      <c r="AC43" s="36">
        <v>-1.05560284363946</v>
      </c>
      <c r="AD43" s="36">
        <v>-0.56295962945385403</v>
      </c>
      <c r="AE43" s="36">
        <v>0.64608040296819003</v>
      </c>
      <c r="AF43" s="36">
        <v>-0.16613652408900501</v>
      </c>
      <c r="AG43" s="36">
        <v>1.8516777124192001</v>
      </c>
      <c r="AH43" s="36">
        <v>-1.3974848188810201</v>
      </c>
      <c r="AI43" s="36">
        <v>-1.3577523079868701</v>
      </c>
      <c r="AJ43" s="36">
        <v>-0.78525165015426901</v>
      </c>
      <c r="AK43" s="36">
        <v>-1.1399039744476001</v>
      </c>
      <c r="AL43" s="36">
        <v>-1.3974848188810201</v>
      </c>
      <c r="AM43" s="36">
        <v>0.56295962945385303</v>
      </c>
      <c r="AN43" s="36">
        <v>-1.46158075015049</v>
      </c>
      <c r="AO43" s="36">
        <v>-1.4182061165636599</v>
      </c>
      <c r="AP43" s="36">
        <v>-0.56295962945385403</v>
      </c>
      <c r="AQ43" s="36">
        <v>-0.41547348891049701</v>
      </c>
      <c r="AR43" s="36">
        <v>0.76448125721012095</v>
      </c>
      <c r="AS43" s="36">
        <v>-1.4182061165636599</v>
      </c>
      <c r="AT43" s="36">
        <v>0.26856364062649601</v>
      </c>
    </row>
    <row r="44" spans="1:46">
      <c r="A44" s="48" t="s">
        <v>112</v>
      </c>
      <c r="B44" s="48" t="s">
        <v>113</v>
      </c>
      <c r="C44" s="48">
        <v>208</v>
      </c>
      <c r="D44" s="48">
        <v>169</v>
      </c>
      <c r="E44" s="48">
        <v>23</v>
      </c>
      <c r="F44" s="48">
        <v>252</v>
      </c>
      <c r="G44" s="48">
        <v>253</v>
      </c>
      <c r="H44" s="48">
        <v>167</v>
      </c>
      <c r="I44" s="48">
        <v>97</v>
      </c>
      <c r="J44" s="48">
        <v>69</v>
      </c>
      <c r="K44" s="48">
        <v>26</v>
      </c>
      <c r="L44" s="48">
        <v>310</v>
      </c>
      <c r="M44" s="48">
        <v>195</v>
      </c>
      <c r="N44" s="48">
        <v>312</v>
      </c>
      <c r="O44" s="48">
        <v>54</v>
      </c>
      <c r="P44" s="48">
        <v>53</v>
      </c>
      <c r="Q44" s="48">
        <v>167</v>
      </c>
      <c r="R44" s="48">
        <v>266</v>
      </c>
      <c r="S44" s="48">
        <v>187</v>
      </c>
      <c r="T44" s="48">
        <v>36</v>
      </c>
      <c r="U44" s="48">
        <v>256</v>
      </c>
      <c r="V44" s="48">
        <v>26</v>
      </c>
      <c r="X44" s="2">
        <v>40</v>
      </c>
      <c r="Y44" s="36">
        <v>-1.01614278526508</v>
      </c>
      <c r="Z44" s="36">
        <v>0.56295962945385303</v>
      </c>
      <c r="AA44" s="36">
        <v>-1.0422691021370301</v>
      </c>
      <c r="AB44" s="36">
        <v>-0.75421899455136598</v>
      </c>
      <c r="AC44" s="36">
        <v>1.67081473865842</v>
      </c>
      <c r="AD44" s="36">
        <v>1.7722890959111699</v>
      </c>
      <c r="AE44" s="36">
        <v>2.2079361535700999</v>
      </c>
      <c r="AF44" s="36">
        <v>-0.34109720278987699</v>
      </c>
      <c r="AG44" s="36">
        <v>-0.423873478962081</v>
      </c>
      <c r="AH44" s="36">
        <v>1.58410435946053</v>
      </c>
      <c r="AI44" s="36">
        <v>0.636632089188649</v>
      </c>
      <c r="AJ44" s="36">
        <v>0.62724026956349199</v>
      </c>
      <c r="AK44" s="36">
        <v>-0.46634031421206401</v>
      </c>
      <c r="AL44" s="36">
        <v>-8.8572288948811098E-2</v>
      </c>
      <c r="AM44" s="36">
        <v>1.2841450125398799</v>
      </c>
      <c r="AN44" s="36">
        <v>0.95367622688124898</v>
      </c>
      <c r="AO44" s="36">
        <v>-0.89472573620472595</v>
      </c>
      <c r="AP44" s="36">
        <v>1.46158075015049</v>
      </c>
      <c r="AQ44" s="36">
        <v>-0.36566011593027697</v>
      </c>
      <c r="AR44" s="36">
        <v>-1.37734677311944</v>
      </c>
      <c r="AS44" s="36">
        <v>0.76448125721012095</v>
      </c>
      <c r="AT44" s="36">
        <v>-0.80636647104172898</v>
      </c>
    </row>
    <row r="45" spans="1:46">
      <c r="A45" s="48" t="s">
        <v>114</v>
      </c>
      <c r="B45" s="48" t="s">
        <v>115</v>
      </c>
      <c r="C45" s="48">
        <v>118</v>
      </c>
      <c r="D45" s="48">
        <v>240</v>
      </c>
      <c r="E45" s="48">
        <v>146</v>
      </c>
      <c r="F45" s="48">
        <v>85</v>
      </c>
      <c r="G45" s="48">
        <v>289</v>
      </c>
      <c r="H45" s="48">
        <v>74</v>
      </c>
      <c r="I45" s="48">
        <v>222</v>
      </c>
      <c r="J45" s="48">
        <v>233</v>
      </c>
      <c r="K45" s="48">
        <v>28</v>
      </c>
      <c r="L45" s="48">
        <v>287</v>
      </c>
      <c r="M45" s="48">
        <v>233</v>
      </c>
      <c r="N45" s="48">
        <v>249</v>
      </c>
      <c r="O45" s="48">
        <v>112</v>
      </c>
      <c r="P45" s="48">
        <v>131</v>
      </c>
      <c r="Q45" s="48">
        <v>159</v>
      </c>
      <c r="R45" s="48">
        <v>143</v>
      </c>
      <c r="S45" s="48">
        <v>8</v>
      </c>
      <c r="T45" s="48">
        <v>156</v>
      </c>
      <c r="U45" s="48">
        <v>68</v>
      </c>
      <c r="V45" s="48">
        <v>220</v>
      </c>
      <c r="X45" s="2">
        <v>41</v>
      </c>
      <c r="Y45" s="36">
        <v>0.75421899455136598</v>
      </c>
      <c r="Z45" s="36">
        <v>1.48433940803009</v>
      </c>
      <c r="AA45" s="36">
        <v>-0.96586782262374804</v>
      </c>
      <c r="AB45" s="36">
        <v>0.26856364062649601</v>
      </c>
      <c r="AC45" s="36">
        <v>-0.89472573620472595</v>
      </c>
      <c r="AD45" s="36">
        <v>-1.01614278526508</v>
      </c>
      <c r="AE45" s="36">
        <v>-0.88330602472053099</v>
      </c>
      <c r="AF45" s="36">
        <v>-0.55396966512034396</v>
      </c>
      <c r="AG45" s="36">
        <v>-0.21312928999889499</v>
      </c>
      <c r="AH45" s="36">
        <v>-2.0586978929547599</v>
      </c>
      <c r="AI45" s="36">
        <v>1.6405276298473599</v>
      </c>
      <c r="AJ45" s="36">
        <v>-0.40710271318473101</v>
      </c>
      <c r="AK45" s="36">
        <v>0.28454724788741997</v>
      </c>
      <c r="AL45" s="36">
        <v>-1.89619030821197</v>
      </c>
      <c r="AM45" s="36">
        <v>-0.18958056817244801</v>
      </c>
      <c r="AN45" s="36">
        <v>-1.3200546968364699</v>
      </c>
      <c r="AO45" s="36">
        <v>-0.21312928999889499</v>
      </c>
      <c r="AP45" s="36">
        <v>-0.68447010916529605</v>
      </c>
      <c r="AQ45" s="36">
        <v>-0.21312928999889499</v>
      </c>
      <c r="AR45" s="36">
        <v>-1.7722890959111699</v>
      </c>
      <c r="AS45" s="36">
        <v>-1.7364527482587899</v>
      </c>
      <c r="AT45" s="36">
        <v>0.228893548160431</v>
      </c>
    </row>
    <row r="46" spans="1:46">
      <c r="A46" s="48" t="s">
        <v>116</v>
      </c>
      <c r="B46" s="48" t="s">
        <v>117</v>
      </c>
      <c r="C46" s="48">
        <v>234</v>
      </c>
      <c r="D46" s="48">
        <v>21</v>
      </c>
      <c r="E46" s="48">
        <v>234</v>
      </c>
      <c r="F46" s="48">
        <v>38</v>
      </c>
      <c r="G46" s="48">
        <v>86</v>
      </c>
      <c r="H46" s="48">
        <v>251</v>
      </c>
      <c r="I46" s="48">
        <v>20</v>
      </c>
      <c r="J46" s="48">
        <v>231</v>
      </c>
      <c r="K46" s="48">
        <v>182</v>
      </c>
      <c r="L46" s="48">
        <v>158</v>
      </c>
      <c r="M46" s="48">
        <v>139</v>
      </c>
      <c r="N46" s="48">
        <v>234</v>
      </c>
      <c r="O46" s="48">
        <v>283</v>
      </c>
      <c r="P46" s="48">
        <v>292</v>
      </c>
      <c r="Q46" s="48">
        <v>74</v>
      </c>
      <c r="R46" s="48">
        <v>258</v>
      </c>
      <c r="S46" s="48">
        <v>85</v>
      </c>
      <c r="T46" s="48">
        <v>312</v>
      </c>
      <c r="U46" s="48">
        <v>128</v>
      </c>
      <c r="V46" s="48">
        <v>222</v>
      </c>
      <c r="X46" s="2">
        <v>42</v>
      </c>
      <c r="Y46" s="36">
        <v>-0.173940428614663</v>
      </c>
      <c r="Z46" s="36">
        <v>1.53231615461489</v>
      </c>
      <c r="AA46" s="36">
        <v>-1.2841450125398901</v>
      </c>
      <c r="AB46" s="36">
        <v>-1.05560284363946</v>
      </c>
      <c r="AC46" s="36">
        <v>-0.30060388702378499</v>
      </c>
      <c r="AD46" s="36">
        <v>-0.51844398248942802</v>
      </c>
      <c r="AE46" s="36">
        <v>-0.78525165015426901</v>
      </c>
      <c r="AF46" s="36">
        <v>0.32483643033381798</v>
      </c>
      <c r="AG46" s="36">
        <v>-0.95367622688124898</v>
      </c>
      <c r="AH46" s="36">
        <v>-1.70271698671924</v>
      </c>
      <c r="AI46" s="36">
        <v>1.0828494841071501</v>
      </c>
      <c r="AJ46" s="36">
        <v>-0.62724026956349199</v>
      </c>
      <c r="AK46" s="36">
        <v>1.81055767879132</v>
      </c>
      <c r="AL46" s="36">
        <v>-1.1538075490063599E-2</v>
      </c>
      <c r="AM46" s="36">
        <v>-1.53231615461489</v>
      </c>
      <c r="AN46" s="36">
        <v>-0.78525165015426901</v>
      </c>
      <c r="AO46" s="36">
        <v>1.9985190177754</v>
      </c>
      <c r="AP46" s="36">
        <v>0.55396966512034396</v>
      </c>
      <c r="AQ46" s="36">
        <v>-1.48433940803009</v>
      </c>
      <c r="AR46" s="36">
        <v>1.9985190177754</v>
      </c>
      <c r="AS46" s="36">
        <v>-1.67081473865842</v>
      </c>
      <c r="AT46" s="36">
        <v>0.33295581167441402</v>
      </c>
    </row>
    <row r="47" spans="1:46">
      <c r="A47" s="48" t="s">
        <v>118</v>
      </c>
      <c r="B47" s="48" t="s">
        <v>119</v>
      </c>
      <c r="C47" s="48">
        <v>184</v>
      </c>
      <c r="D47" s="48">
        <v>200</v>
      </c>
      <c r="E47" s="48">
        <v>170</v>
      </c>
      <c r="F47" s="48">
        <v>76</v>
      </c>
      <c r="G47" s="48">
        <v>47</v>
      </c>
      <c r="H47" s="48">
        <v>285</v>
      </c>
      <c r="I47" s="48">
        <v>69</v>
      </c>
      <c r="J47" s="48">
        <v>314</v>
      </c>
      <c r="K47" s="48">
        <v>57</v>
      </c>
      <c r="L47" s="48">
        <v>243</v>
      </c>
      <c r="M47" s="48">
        <v>131</v>
      </c>
      <c r="N47" s="48">
        <v>325</v>
      </c>
      <c r="O47" s="48">
        <v>42</v>
      </c>
      <c r="P47" s="48">
        <v>14</v>
      </c>
      <c r="Q47" s="48">
        <v>198</v>
      </c>
      <c r="R47" s="48">
        <v>103</v>
      </c>
      <c r="S47" s="48">
        <v>26</v>
      </c>
      <c r="T47" s="48">
        <v>135</v>
      </c>
      <c r="U47" s="48">
        <v>326</v>
      </c>
      <c r="V47" s="48">
        <v>278</v>
      </c>
      <c r="X47" s="2">
        <v>43</v>
      </c>
      <c r="Y47" s="36">
        <v>5.0018065889223501E-2</v>
      </c>
      <c r="Z47" s="36">
        <v>0.76448125721012095</v>
      </c>
      <c r="AA47" s="36">
        <v>-0.18958056817244801</v>
      </c>
      <c r="AB47" s="36">
        <v>0.34109720278987699</v>
      </c>
      <c r="AC47" s="36">
        <v>-1.6405276298473599</v>
      </c>
      <c r="AD47" s="36">
        <v>0.181754940835861</v>
      </c>
      <c r="AE47" s="36">
        <v>-1.55768809267068</v>
      </c>
      <c r="AF47" s="36">
        <v>-0.81705964781606499</v>
      </c>
      <c r="AG47" s="36">
        <v>2.61829535040822</v>
      </c>
      <c r="AH47" s="36">
        <v>0.94162475828346703</v>
      </c>
      <c r="AI47" s="36">
        <v>1.2841450125398799</v>
      </c>
      <c r="AJ47" s="36">
        <v>-8.8572288948811098E-2</v>
      </c>
      <c r="AK47" s="36">
        <v>0.68447010916529605</v>
      </c>
      <c r="AL47" s="36">
        <v>0.45778187523733299</v>
      </c>
      <c r="AM47" s="36">
        <v>-0.16613652408900501</v>
      </c>
      <c r="AN47" s="36">
        <v>1.3974848188810201</v>
      </c>
      <c r="AO47" s="36">
        <v>-0.91792285853303901</v>
      </c>
      <c r="AP47" s="36">
        <v>0.77482466969292996</v>
      </c>
      <c r="AQ47" s="36">
        <v>-1.89619030821197</v>
      </c>
      <c r="AR47" s="36">
        <v>0.21312928999889499</v>
      </c>
      <c r="AS47" s="36">
        <v>-0.64608040296818903</v>
      </c>
      <c r="AT47" s="36">
        <v>0.55396966512034396</v>
      </c>
    </row>
    <row r="48" spans="1:46">
      <c r="A48" s="48" t="s">
        <v>124</v>
      </c>
      <c r="B48" s="48" t="s">
        <v>125</v>
      </c>
      <c r="C48" s="48">
        <v>309</v>
      </c>
      <c r="D48" s="48">
        <v>198</v>
      </c>
      <c r="E48" s="48">
        <v>121</v>
      </c>
      <c r="F48" s="48">
        <v>2</v>
      </c>
      <c r="G48" s="48">
        <v>21</v>
      </c>
      <c r="H48" s="48">
        <v>280</v>
      </c>
      <c r="I48" s="48">
        <v>284</v>
      </c>
      <c r="J48" s="48">
        <v>154</v>
      </c>
      <c r="K48" s="48">
        <v>75</v>
      </c>
      <c r="L48" s="48">
        <v>60</v>
      </c>
      <c r="M48" s="48">
        <v>89</v>
      </c>
      <c r="N48" s="48">
        <v>146</v>
      </c>
      <c r="O48" s="48">
        <v>49</v>
      </c>
      <c r="P48" s="48">
        <v>72</v>
      </c>
      <c r="Q48" s="48">
        <v>36</v>
      </c>
      <c r="R48" s="48">
        <v>302</v>
      </c>
      <c r="S48" s="48">
        <v>59</v>
      </c>
      <c r="T48" s="48">
        <v>293</v>
      </c>
      <c r="U48" s="48">
        <v>192</v>
      </c>
      <c r="V48" s="48">
        <v>98</v>
      </c>
      <c r="X48" s="2">
        <v>44</v>
      </c>
      <c r="Y48" s="36">
        <v>0.608620196795288</v>
      </c>
      <c r="Z48" s="36">
        <v>3.4620373051327799E-2</v>
      </c>
      <c r="AA48" s="36">
        <v>-0.16613652408900501</v>
      </c>
      <c r="AB48" s="36">
        <v>0.44076432542273503</v>
      </c>
      <c r="AC48" s="36">
        <v>0.36566011593027697</v>
      </c>
      <c r="AD48" s="36">
        <v>0.41547348891049701</v>
      </c>
      <c r="AE48" s="36">
        <v>0.119507998425229</v>
      </c>
      <c r="AF48" s="36">
        <v>-0.20526722259156199</v>
      </c>
      <c r="AG48" s="36">
        <v>-1.6405276298473599</v>
      </c>
      <c r="AH48" s="36">
        <v>-0.84971663855767099</v>
      </c>
      <c r="AI48" s="36">
        <v>-0.69422498537454602</v>
      </c>
      <c r="AJ48" s="36">
        <v>6.5427627302906605E-2</v>
      </c>
      <c r="AK48" s="36">
        <v>0.36566011593027697</v>
      </c>
      <c r="AL48" s="36">
        <v>0.13501699212531501</v>
      </c>
      <c r="AM48" s="36">
        <v>1.0033362959655601</v>
      </c>
      <c r="AN48" s="36">
        <v>-1.1698735860340801</v>
      </c>
      <c r="AO48" s="36">
        <v>-1.58410435946053</v>
      </c>
      <c r="AP48" s="36">
        <v>0.48356099433467298</v>
      </c>
      <c r="AQ48" s="36">
        <v>-1.3974848188810201</v>
      </c>
      <c r="AR48" s="36">
        <v>-1.2331952774122601</v>
      </c>
      <c r="AS48" s="36">
        <v>0.449256837146156</v>
      </c>
      <c r="AT48" s="36">
        <v>0.92970852097435497</v>
      </c>
    </row>
    <row r="49" spans="1:46">
      <c r="A49" s="48" t="s">
        <v>126</v>
      </c>
      <c r="B49" s="48" t="s">
        <v>127</v>
      </c>
      <c r="C49" s="48">
        <v>156</v>
      </c>
      <c r="D49" s="48">
        <v>131</v>
      </c>
      <c r="E49" s="48">
        <v>158</v>
      </c>
      <c r="F49" s="48">
        <v>232</v>
      </c>
      <c r="G49" s="48">
        <v>68</v>
      </c>
      <c r="H49" s="48">
        <v>325</v>
      </c>
      <c r="I49" s="48">
        <v>291</v>
      </c>
      <c r="J49" s="48">
        <v>14</v>
      </c>
      <c r="K49" s="48">
        <v>90</v>
      </c>
      <c r="L49" s="48">
        <v>65</v>
      </c>
      <c r="M49" s="48">
        <v>6</v>
      </c>
      <c r="N49" s="48">
        <v>30</v>
      </c>
      <c r="O49" s="48">
        <v>38</v>
      </c>
      <c r="P49" s="48">
        <v>71</v>
      </c>
      <c r="Q49" s="48">
        <v>185</v>
      </c>
      <c r="R49" s="48">
        <v>249</v>
      </c>
      <c r="S49" s="48">
        <v>208</v>
      </c>
      <c r="T49" s="48">
        <v>287</v>
      </c>
      <c r="U49" s="48">
        <v>312</v>
      </c>
      <c r="V49" s="48">
        <v>224</v>
      </c>
      <c r="X49" s="2">
        <v>45</v>
      </c>
      <c r="Y49" s="36">
        <v>-0.44076432542273503</v>
      </c>
      <c r="Z49" s="36">
        <v>0.77482466969292996</v>
      </c>
      <c r="AA49" s="36">
        <v>-0.66515271288348599</v>
      </c>
      <c r="AB49" s="36">
        <v>-0.48356099433467298</v>
      </c>
      <c r="AC49" s="36">
        <v>0.119507998425229</v>
      </c>
      <c r="AD49" s="36">
        <v>1.94481164334801</v>
      </c>
      <c r="AE49" s="36">
        <v>-1.1538075490063599E-2</v>
      </c>
      <c r="AF49" s="36">
        <v>-0.56295962945385403</v>
      </c>
      <c r="AG49" s="36">
        <v>0.71393615083927797</v>
      </c>
      <c r="AH49" s="36">
        <v>0.104027698398954</v>
      </c>
      <c r="AI49" s="36">
        <v>-0.77482466969292996</v>
      </c>
      <c r="AJ49" s="36">
        <v>0.75421899455136598</v>
      </c>
      <c r="AK49" s="36">
        <v>0.50966558646457005</v>
      </c>
      <c r="AL49" s="36">
        <v>0.47493304871340403</v>
      </c>
      <c r="AM49" s="36">
        <v>-0.46634031421206401</v>
      </c>
      <c r="AN49" s="36">
        <v>1.2667954125138601</v>
      </c>
      <c r="AO49" s="36">
        <v>1.89619030821197</v>
      </c>
      <c r="AP49" s="36">
        <v>0.78525165015426901</v>
      </c>
      <c r="AQ49" s="36">
        <v>-0.24471489870827601</v>
      </c>
      <c r="AR49" s="36">
        <v>-0.55396966512034396</v>
      </c>
      <c r="AS49" s="36">
        <v>-0.95367622688124898</v>
      </c>
      <c r="AT49" s="36">
        <v>-1.3974848188810201</v>
      </c>
    </row>
    <row r="50" spans="1:46">
      <c r="A50" s="48" t="s">
        <v>128</v>
      </c>
      <c r="B50" s="48" t="s">
        <v>129</v>
      </c>
      <c r="C50" s="48">
        <v>149</v>
      </c>
      <c r="D50" s="48">
        <v>123</v>
      </c>
      <c r="E50" s="48">
        <v>222</v>
      </c>
      <c r="F50" s="48">
        <v>50</v>
      </c>
      <c r="G50" s="48">
        <v>202</v>
      </c>
      <c r="H50" s="48">
        <v>174</v>
      </c>
      <c r="I50" s="48">
        <v>245</v>
      </c>
      <c r="J50" s="48">
        <v>120</v>
      </c>
      <c r="K50" s="48">
        <v>294</v>
      </c>
      <c r="L50" s="48">
        <v>190</v>
      </c>
      <c r="M50" s="48">
        <v>116</v>
      </c>
      <c r="N50" s="48">
        <v>257</v>
      </c>
      <c r="O50" s="48">
        <v>201</v>
      </c>
      <c r="P50" s="48">
        <v>9</v>
      </c>
      <c r="Q50" s="48">
        <v>302</v>
      </c>
      <c r="R50" s="48">
        <v>132</v>
      </c>
      <c r="S50" s="48">
        <v>136</v>
      </c>
      <c r="T50" s="48">
        <v>157</v>
      </c>
      <c r="U50" s="48">
        <v>181</v>
      </c>
      <c r="V50" s="48">
        <v>214</v>
      </c>
      <c r="X50" s="2">
        <v>46</v>
      </c>
      <c r="Y50" s="36">
        <v>-0.13501699212531501</v>
      </c>
      <c r="Z50" s="36">
        <v>-0.26856364062649601</v>
      </c>
      <c r="AA50" s="36">
        <v>0.39876036674317</v>
      </c>
      <c r="AB50" s="36">
        <v>0.38215790030638502</v>
      </c>
      <c r="AC50" s="36">
        <v>-1.48433940803009</v>
      </c>
      <c r="AD50" s="36">
        <v>-1.58410435946053</v>
      </c>
      <c r="AE50" s="36">
        <v>-0.55396966512034396</v>
      </c>
      <c r="AF50" s="36">
        <v>0.53612224016086696</v>
      </c>
      <c r="AG50" s="36">
        <v>-0.77482466969292996</v>
      </c>
      <c r="AH50" s="36">
        <v>-0.308661103247932</v>
      </c>
      <c r="AI50" s="36">
        <v>-1.02911813509786</v>
      </c>
      <c r="AJ50" s="36">
        <v>1.0033362959655601</v>
      </c>
      <c r="AK50" s="36">
        <v>-0.81705964781606499</v>
      </c>
      <c r="AL50" s="36">
        <v>0.57199532434845202</v>
      </c>
      <c r="AM50" s="36">
        <v>-0.53612224016086696</v>
      </c>
      <c r="AN50" s="36">
        <v>0.827847077288139</v>
      </c>
      <c r="AO50" s="36">
        <v>-0.90626333816903804</v>
      </c>
      <c r="AP50" s="36">
        <v>0.119507998425229</v>
      </c>
      <c r="AQ50" s="36">
        <v>-1.0828494841071501</v>
      </c>
      <c r="AR50" s="36">
        <v>-0.46634031421206401</v>
      </c>
      <c r="AS50" s="36">
        <v>-0.357448675014717</v>
      </c>
      <c r="AT50" s="36">
        <v>-0.22100455369559499</v>
      </c>
    </row>
    <row r="51" spans="1:46">
      <c r="A51" s="48" t="s">
        <v>130</v>
      </c>
      <c r="B51" s="48" t="s">
        <v>131</v>
      </c>
      <c r="C51" s="48">
        <v>283</v>
      </c>
      <c r="D51" s="48">
        <v>158</v>
      </c>
      <c r="E51" s="48">
        <v>47</v>
      </c>
      <c r="F51" s="48">
        <v>237</v>
      </c>
      <c r="G51" s="48">
        <v>181</v>
      </c>
      <c r="H51" s="48">
        <v>198</v>
      </c>
      <c r="I51" s="48">
        <v>271</v>
      </c>
      <c r="J51" s="48">
        <v>180</v>
      </c>
      <c r="K51" s="48">
        <v>15</v>
      </c>
      <c r="L51" s="48">
        <v>125</v>
      </c>
      <c r="M51" s="48">
        <v>275</v>
      </c>
      <c r="N51" s="48">
        <v>266</v>
      </c>
      <c r="O51" s="48">
        <v>256</v>
      </c>
      <c r="P51" s="48">
        <v>302</v>
      </c>
      <c r="Q51" s="48">
        <v>16</v>
      </c>
      <c r="R51" s="48">
        <v>6</v>
      </c>
      <c r="S51" s="48">
        <v>32</v>
      </c>
      <c r="T51" s="48">
        <v>78</v>
      </c>
      <c r="U51" s="48">
        <v>75</v>
      </c>
      <c r="V51" s="48">
        <v>261</v>
      </c>
      <c r="X51" s="2">
        <v>47</v>
      </c>
      <c r="Y51" s="36">
        <v>-1.6405276298473599</v>
      </c>
      <c r="Z51" s="36">
        <v>0.16613652408900501</v>
      </c>
      <c r="AA51" s="36">
        <v>-0.79576471234815305</v>
      </c>
      <c r="AB51" s="36">
        <v>-4.23179653114963E-2</v>
      </c>
      <c r="AC51" s="36">
        <v>1.89619030821197</v>
      </c>
      <c r="AD51" s="36">
        <v>-0.49222508848025498</v>
      </c>
      <c r="AE51" s="36">
        <v>-1.0691269505479799</v>
      </c>
      <c r="AF51" s="36">
        <v>-1.1399039744476001</v>
      </c>
      <c r="AG51" s="36">
        <v>1.1698735860340801</v>
      </c>
      <c r="AH51" s="36">
        <v>3.4620373051327799E-2</v>
      </c>
      <c r="AI51" s="36">
        <v>-3</v>
      </c>
      <c r="AJ51" s="36">
        <v>0.20526722259156199</v>
      </c>
      <c r="AK51" s="36">
        <v>-0.119507998425229</v>
      </c>
      <c r="AL51" s="36">
        <v>0.181754940835861</v>
      </c>
      <c r="AM51" s="36">
        <v>1.33866570764457</v>
      </c>
      <c r="AN51" s="36">
        <v>-0.39044568041832101</v>
      </c>
      <c r="AO51" s="36">
        <v>0.44076432542273503</v>
      </c>
      <c r="AP51" s="36">
        <v>0.31673840765542299</v>
      </c>
      <c r="AQ51" s="36">
        <v>1.5078939607437201</v>
      </c>
      <c r="AR51" s="36">
        <v>1.1698735860340801</v>
      </c>
      <c r="AS51" s="36">
        <v>0.69422498537454602</v>
      </c>
      <c r="AT51" s="36">
        <v>-0.72389625403909696</v>
      </c>
    </row>
    <row r="52" spans="1:46">
      <c r="A52" s="48" t="s">
        <v>132</v>
      </c>
      <c r="B52" s="48" t="s">
        <v>133</v>
      </c>
      <c r="C52" s="48">
        <v>7</v>
      </c>
      <c r="D52" s="48">
        <v>293</v>
      </c>
      <c r="E52" s="48">
        <v>271</v>
      </c>
      <c r="F52" s="48">
        <v>47</v>
      </c>
      <c r="G52" s="48">
        <v>22</v>
      </c>
      <c r="H52" s="48">
        <v>42</v>
      </c>
      <c r="I52" s="48">
        <v>242</v>
      </c>
      <c r="J52" s="48">
        <v>1</v>
      </c>
      <c r="K52" s="48">
        <v>311</v>
      </c>
      <c r="L52" s="48">
        <v>185</v>
      </c>
      <c r="M52" s="48">
        <v>38</v>
      </c>
      <c r="N52" s="48">
        <v>153</v>
      </c>
      <c r="O52" s="48">
        <v>117</v>
      </c>
      <c r="P52" s="48">
        <v>278</v>
      </c>
      <c r="Q52" s="48">
        <v>257</v>
      </c>
      <c r="R52" s="48">
        <v>308</v>
      </c>
      <c r="S52" s="48">
        <v>81</v>
      </c>
      <c r="T52" s="48">
        <v>150</v>
      </c>
      <c r="U52" s="48">
        <v>182</v>
      </c>
      <c r="V52" s="48">
        <v>127</v>
      </c>
      <c r="X52" s="2">
        <v>48</v>
      </c>
      <c r="Y52" s="36">
        <v>-2.0586978929547599</v>
      </c>
      <c r="Z52" s="36">
        <v>1.5078939607437201</v>
      </c>
      <c r="AA52" s="36">
        <v>-0.39876036674317</v>
      </c>
      <c r="AB52" s="36">
        <v>0.74403555410450795</v>
      </c>
      <c r="AC52" s="36">
        <v>-0.99069228112221797</v>
      </c>
      <c r="AD52" s="36">
        <v>-1.0828494841071501</v>
      </c>
      <c r="AE52" s="36">
        <v>-3</v>
      </c>
      <c r="AF52" s="36">
        <v>0.78525165015426901</v>
      </c>
      <c r="AG52" s="36">
        <v>0.276546612755663</v>
      </c>
      <c r="AH52" s="36">
        <v>0.95367622688124898</v>
      </c>
      <c r="AI52" s="36">
        <v>-0.28454724788741997</v>
      </c>
      <c r="AJ52" s="36">
        <v>-1.4182061165636599</v>
      </c>
      <c r="AK52" s="36">
        <v>-0.53612224016086696</v>
      </c>
      <c r="AL52" s="36">
        <v>-2.3059846127924502</v>
      </c>
      <c r="AM52" s="36">
        <v>-1.20093251313347</v>
      </c>
      <c r="AN52" s="36">
        <v>-8.8572288948811098E-2</v>
      </c>
      <c r="AO52" s="36">
        <v>2.3059846127924502</v>
      </c>
      <c r="AP52" s="36">
        <v>1.1252961961755199</v>
      </c>
      <c r="AQ52" s="36">
        <v>-0.72389625403909696</v>
      </c>
      <c r="AR52" s="36">
        <v>-0.68447010916529605</v>
      </c>
      <c r="AS52" s="36">
        <v>1.18526012786046</v>
      </c>
      <c r="AT52" s="36">
        <v>1.1252961961755199</v>
      </c>
    </row>
    <row r="53" spans="1:46">
      <c r="A53" s="48" t="s">
        <v>134</v>
      </c>
      <c r="B53" s="48" t="s">
        <v>135</v>
      </c>
      <c r="C53" s="48">
        <v>133</v>
      </c>
      <c r="D53" s="48">
        <v>65</v>
      </c>
      <c r="E53" s="48">
        <v>132</v>
      </c>
      <c r="F53" s="48">
        <v>213</v>
      </c>
      <c r="G53" s="48">
        <v>49</v>
      </c>
      <c r="H53" s="48">
        <v>248</v>
      </c>
      <c r="I53" s="48">
        <v>122</v>
      </c>
      <c r="J53" s="48">
        <v>241</v>
      </c>
      <c r="K53" s="48">
        <v>304</v>
      </c>
      <c r="L53" s="48">
        <v>22</v>
      </c>
      <c r="M53" s="48">
        <v>204</v>
      </c>
      <c r="N53" s="48">
        <v>115</v>
      </c>
      <c r="O53" s="48">
        <v>219</v>
      </c>
      <c r="P53" s="48">
        <v>241</v>
      </c>
      <c r="Q53" s="48">
        <v>201</v>
      </c>
      <c r="R53" s="48">
        <v>12</v>
      </c>
      <c r="S53" s="48">
        <v>298</v>
      </c>
      <c r="T53" s="48">
        <v>191</v>
      </c>
      <c r="U53" s="48">
        <v>252</v>
      </c>
      <c r="V53" s="48">
        <v>62</v>
      </c>
      <c r="X53" s="2">
        <v>49</v>
      </c>
      <c r="Y53" s="36">
        <v>-1.0828494841071501</v>
      </c>
      <c r="Z53" s="36">
        <v>-0.43230348489121101</v>
      </c>
      <c r="AA53" s="36">
        <v>-0.51844398248942802</v>
      </c>
      <c r="AB53" s="36">
        <v>0.80636647104172898</v>
      </c>
      <c r="AC53" s="36">
        <v>-1.5078939607437201</v>
      </c>
      <c r="AD53" s="36">
        <v>-1.7364527482587899</v>
      </c>
      <c r="AE53" s="36">
        <v>0.26059774714164602</v>
      </c>
      <c r="AF53" s="36">
        <v>-0.26856364062649601</v>
      </c>
      <c r="AG53" s="36">
        <v>1.0967790164520199</v>
      </c>
      <c r="AH53" s="36">
        <v>1.02911813509786</v>
      </c>
      <c r="AI53" s="36">
        <v>1.01614278526508</v>
      </c>
      <c r="AJ53" s="36">
        <v>0.423873478962081</v>
      </c>
      <c r="AK53" s="36">
        <v>0.57199532434845202</v>
      </c>
      <c r="AL53" s="36">
        <v>0.51844398248942802</v>
      </c>
      <c r="AM53" s="36">
        <v>0.86080506744267105</v>
      </c>
      <c r="AN53" s="36">
        <v>-0.15834272448537501</v>
      </c>
      <c r="AO53" s="36">
        <v>-5.7721133302240102E-2</v>
      </c>
      <c r="AP53" s="36">
        <v>-0.50966558646457005</v>
      </c>
      <c r="AQ53" s="36">
        <v>0.73392869407083206</v>
      </c>
      <c r="AR53" s="36">
        <v>0.88330602472053099</v>
      </c>
      <c r="AS53" s="36">
        <v>1.55768809267068</v>
      </c>
      <c r="AT53" s="36">
        <v>-0.15834272448537501</v>
      </c>
    </row>
    <row r="54" spans="1:46">
      <c r="A54" s="48" t="s">
        <v>136</v>
      </c>
      <c r="B54" s="48" t="s">
        <v>137</v>
      </c>
      <c r="C54" s="48">
        <v>203</v>
      </c>
      <c r="D54" s="48">
        <v>62</v>
      </c>
      <c r="E54" s="48">
        <v>258</v>
      </c>
      <c r="F54" s="48">
        <v>144</v>
      </c>
      <c r="G54" s="48">
        <v>41</v>
      </c>
      <c r="H54" s="48">
        <v>46</v>
      </c>
      <c r="I54" s="48">
        <v>54</v>
      </c>
      <c r="J54" s="48">
        <v>28</v>
      </c>
      <c r="K54" s="48">
        <v>310</v>
      </c>
      <c r="L54" s="48">
        <v>96</v>
      </c>
      <c r="M54" s="48">
        <v>146</v>
      </c>
      <c r="N54" s="48">
        <v>158</v>
      </c>
      <c r="O54" s="48">
        <v>43</v>
      </c>
      <c r="P54" s="48">
        <v>169</v>
      </c>
      <c r="Q54" s="48">
        <v>286</v>
      </c>
      <c r="R54" s="48">
        <v>21</v>
      </c>
      <c r="S54" s="48">
        <v>218</v>
      </c>
      <c r="T54" s="48">
        <v>279</v>
      </c>
      <c r="U54" s="48">
        <v>292</v>
      </c>
      <c r="V54" s="48">
        <v>88</v>
      </c>
      <c r="X54" s="2">
        <v>50</v>
      </c>
      <c r="Y54" s="36">
        <v>0.92970852097435497</v>
      </c>
      <c r="Z54" s="36">
        <v>0.28454724788741997</v>
      </c>
      <c r="AA54" s="36">
        <v>-0.19741782293777199</v>
      </c>
      <c r="AB54" s="36">
        <v>0.57199532434845202</v>
      </c>
      <c r="AC54" s="36">
        <v>-8.8572288948811098E-2</v>
      </c>
      <c r="AD54" s="36">
        <v>-0.20526722259156199</v>
      </c>
      <c r="AE54" s="36">
        <v>-1.1399039744476001</v>
      </c>
      <c r="AF54" s="36">
        <v>0.30060388702378499</v>
      </c>
      <c r="AG54" s="36">
        <v>0.92970852097435497</v>
      </c>
      <c r="AH54" s="36">
        <v>-0.73392869407083094</v>
      </c>
      <c r="AI54" s="36">
        <v>0.50966558646457005</v>
      </c>
      <c r="AJ54" s="36">
        <v>-0.15055853143485801</v>
      </c>
      <c r="AK54" s="36">
        <v>-6.5427627302906397E-2</v>
      </c>
      <c r="AL54" s="36">
        <v>-0.89472573620472595</v>
      </c>
      <c r="AM54" s="36">
        <v>-0.181754940835861</v>
      </c>
      <c r="AN54" s="36">
        <v>0.181754940835861</v>
      </c>
      <c r="AO54" s="36">
        <v>0.84971663855767099</v>
      </c>
      <c r="AP54" s="36">
        <v>-0.76448125721012095</v>
      </c>
      <c r="AQ54" s="36">
        <v>1.4395549086391799</v>
      </c>
      <c r="AR54" s="36">
        <v>0.58107796279481305</v>
      </c>
      <c r="AS54" s="36">
        <v>-0.26059774714164602</v>
      </c>
      <c r="AT54" s="36">
        <v>0.65558674848606502</v>
      </c>
    </row>
    <row r="55" spans="1:46">
      <c r="A55" s="48" t="s">
        <v>138</v>
      </c>
      <c r="B55" s="48" t="s">
        <v>139</v>
      </c>
      <c r="C55" s="48">
        <v>192</v>
      </c>
      <c r="D55" s="48">
        <v>116</v>
      </c>
      <c r="E55" s="48">
        <v>249</v>
      </c>
      <c r="F55" s="48">
        <v>284</v>
      </c>
      <c r="G55" s="48">
        <v>109</v>
      </c>
      <c r="H55" s="48">
        <v>34</v>
      </c>
      <c r="I55" s="48">
        <v>23</v>
      </c>
      <c r="J55" s="48">
        <v>27</v>
      </c>
      <c r="K55" s="48">
        <v>5</v>
      </c>
      <c r="L55" s="48">
        <v>223</v>
      </c>
      <c r="M55" s="48">
        <v>313</v>
      </c>
      <c r="N55" s="48">
        <v>259</v>
      </c>
      <c r="O55" s="48">
        <v>4</v>
      </c>
      <c r="P55" s="48">
        <v>30</v>
      </c>
      <c r="Q55" s="48">
        <v>296</v>
      </c>
      <c r="R55" s="48">
        <v>133</v>
      </c>
      <c r="S55" s="48">
        <v>173</v>
      </c>
      <c r="T55" s="48">
        <v>82</v>
      </c>
      <c r="U55" s="48">
        <v>147</v>
      </c>
      <c r="V55" s="48">
        <v>4</v>
      </c>
      <c r="X55" s="2">
        <v>51</v>
      </c>
      <c r="Y55" s="36">
        <v>0.276546612755663</v>
      </c>
      <c r="Z55" s="36">
        <v>6.5427627302906605E-2</v>
      </c>
      <c r="AA55" s="36">
        <v>0.89472573620472595</v>
      </c>
      <c r="AB55" s="36">
        <v>0.18958056817244801</v>
      </c>
      <c r="AC55" s="36">
        <v>-0.67477993525131896</v>
      </c>
      <c r="AD55" s="36">
        <v>1.58410435946053</v>
      </c>
      <c r="AE55" s="36">
        <v>0.73392869407083206</v>
      </c>
      <c r="AF55" s="36">
        <v>-0.45778187523733299</v>
      </c>
      <c r="AG55" s="36">
        <v>-0.74403555410450795</v>
      </c>
      <c r="AH55" s="36">
        <v>-0.69422498537454602</v>
      </c>
      <c r="AI55" s="36">
        <v>-1.58410435946053</v>
      </c>
      <c r="AJ55" s="36">
        <v>0.13501699212531501</v>
      </c>
      <c r="AK55" s="36">
        <v>0.59938909654980799</v>
      </c>
      <c r="AL55" s="36">
        <v>1.58410435946053</v>
      </c>
      <c r="AM55" s="36">
        <v>-0.50092629126642196</v>
      </c>
      <c r="AN55" s="36">
        <v>-1.9230884433897401E-2</v>
      </c>
      <c r="AO55" s="36">
        <v>0.18958056817244801</v>
      </c>
      <c r="AP55" s="36">
        <v>0.92970852097435497</v>
      </c>
      <c r="AQ55" s="36">
        <v>1.1399039744476001</v>
      </c>
      <c r="AR55" s="36">
        <v>-1.6405276298473599</v>
      </c>
      <c r="AS55" s="36">
        <v>-0.31673840765542399</v>
      </c>
      <c r="AT55" s="36">
        <v>0.46634031421206401</v>
      </c>
    </row>
    <row r="56" spans="1:46">
      <c r="A56" s="48" t="s">
        <v>140</v>
      </c>
      <c r="B56" s="48" t="s">
        <v>141</v>
      </c>
      <c r="C56" s="48">
        <v>132</v>
      </c>
      <c r="D56" s="48">
        <v>92</v>
      </c>
      <c r="E56" s="48">
        <v>308</v>
      </c>
      <c r="F56" s="48">
        <v>95</v>
      </c>
      <c r="G56" s="48">
        <v>64</v>
      </c>
      <c r="H56" s="48">
        <v>269</v>
      </c>
      <c r="I56" s="48">
        <v>293</v>
      </c>
      <c r="J56" s="48">
        <v>214</v>
      </c>
      <c r="K56" s="48">
        <v>292</v>
      </c>
      <c r="L56" s="48">
        <v>277</v>
      </c>
      <c r="M56" s="48">
        <v>199</v>
      </c>
      <c r="N56" s="48">
        <v>132</v>
      </c>
      <c r="O56" s="48">
        <v>23</v>
      </c>
      <c r="P56" s="48">
        <v>202</v>
      </c>
      <c r="Q56" s="48">
        <v>130</v>
      </c>
      <c r="R56" s="48">
        <v>130</v>
      </c>
      <c r="S56" s="48">
        <v>72</v>
      </c>
      <c r="T56" s="48">
        <v>199</v>
      </c>
      <c r="U56" s="48">
        <v>267</v>
      </c>
      <c r="V56" s="48">
        <v>143</v>
      </c>
      <c r="X56" s="2">
        <v>52</v>
      </c>
      <c r="Y56" s="36">
        <v>0.65558674848606502</v>
      </c>
      <c r="Z56" s="36">
        <v>-0.47493304871340403</v>
      </c>
      <c r="AA56" s="36">
        <v>-7.31380090717315E-2</v>
      </c>
      <c r="AB56" s="36">
        <v>-0.61790345380673695</v>
      </c>
      <c r="AC56" s="36">
        <v>0.50966558646457005</v>
      </c>
      <c r="AD56" s="36">
        <v>0.142783450736476</v>
      </c>
      <c r="AE56" s="36">
        <v>-0.57199532434845302</v>
      </c>
      <c r="AF56" s="36">
        <v>-0.89472573620472595</v>
      </c>
      <c r="AG56" s="36">
        <v>-8.0852741412441698E-2</v>
      </c>
      <c r="AH56" s="36">
        <v>1.70271698671923</v>
      </c>
      <c r="AI56" s="36">
        <v>0.70404637465488196</v>
      </c>
      <c r="AJ56" s="36">
        <v>-1.3974848188810201</v>
      </c>
      <c r="AK56" s="36">
        <v>0.95367622688124898</v>
      </c>
      <c r="AL56" s="36">
        <v>-0.26059774714164602</v>
      </c>
      <c r="AM56" s="36">
        <v>2.2079361535700999</v>
      </c>
      <c r="AN56" s="36">
        <v>0.15834272448537501</v>
      </c>
      <c r="AO56" s="36">
        <v>-0.80636647104172898</v>
      </c>
      <c r="AP56" s="36">
        <v>0.75421899455136598</v>
      </c>
      <c r="AQ56" s="36">
        <v>-0.373896287181058</v>
      </c>
      <c r="AR56" s="36">
        <v>-0.97820469803439603</v>
      </c>
      <c r="AS56" s="36">
        <v>-0.97820469803439603</v>
      </c>
      <c r="AT56" s="36">
        <v>-2.12741091319007</v>
      </c>
    </row>
    <row r="57" spans="1:46">
      <c r="A57" s="48" t="s">
        <v>142</v>
      </c>
      <c r="B57" s="48" t="s">
        <v>143</v>
      </c>
      <c r="C57" s="48">
        <v>236</v>
      </c>
      <c r="D57" s="48">
        <v>237</v>
      </c>
      <c r="E57" s="48">
        <v>186</v>
      </c>
      <c r="F57" s="48">
        <v>311</v>
      </c>
      <c r="G57" s="48">
        <v>154</v>
      </c>
      <c r="H57" s="48">
        <v>172</v>
      </c>
      <c r="I57" s="48">
        <v>285</v>
      </c>
      <c r="J57" s="48">
        <v>9</v>
      </c>
      <c r="K57" s="48">
        <v>313</v>
      </c>
      <c r="L57" s="48">
        <v>288</v>
      </c>
      <c r="M57" s="48">
        <v>250</v>
      </c>
      <c r="N57" s="48">
        <v>122</v>
      </c>
      <c r="O57" s="48">
        <v>143</v>
      </c>
      <c r="P57" s="48">
        <v>223</v>
      </c>
      <c r="Q57" s="48">
        <v>82</v>
      </c>
      <c r="R57" s="48">
        <v>78</v>
      </c>
      <c r="S57" s="48">
        <v>222</v>
      </c>
      <c r="T57" s="48">
        <v>273</v>
      </c>
      <c r="U57" s="48">
        <v>322</v>
      </c>
      <c r="V57" s="48">
        <v>287</v>
      </c>
      <c r="X57" s="2">
        <v>53</v>
      </c>
      <c r="Y57" s="36">
        <v>-0.31673840765542399</v>
      </c>
      <c r="Z57" s="36">
        <v>-0.77482466969292996</v>
      </c>
      <c r="AA57" s="36">
        <v>-3.4620373051327799E-2</v>
      </c>
      <c r="AB57" s="36">
        <v>7.3138009071731694E-2</v>
      </c>
      <c r="AC57" s="36">
        <v>-0.33295581167441402</v>
      </c>
      <c r="AD57" s="36">
        <v>-1.81055767879132</v>
      </c>
      <c r="AE57" s="36">
        <v>1.46158075015049</v>
      </c>
      <c r="AF57" s="36">
        <v>-0.276546612755663</v>
      </c>
      <c r="AG57" s="36">
        <v>-1.67081473865842</v>
      </c>
      <c r="AH57" s="36">
        <v>-0.97820469803439603</v>
      </c>
      <c r="AI57" s="36">
        <v>0.51844398248942802</v>
      </c>
      <c r="AJ57" s="36">
        <v>-0.68447010916529605</v>
      </c>
      <c r="AK57" s="36">
        <v>-0.18958056817244801</v>
      </c>
      <c r="AL57" s="36">
        <v>-0.40710271318473101</v>
      </c>
      <c r="AM57" s="36">
        <v>0.173940428614663</v>
      </c>
      <c r="AN57" s="36">
        <v>0.30060388702378499</v>
      </c>
      <c r="AO57" s="36">
        <v>-0.64608040296818903</v>
      </c>
      <c r="AP57" s="36">
        <v>0.827847077288139</v>
      </c>
      <c r="AQ57" s="36">
        <v>1.7364527482587899</v>
      </c>
      <c r="AR57" s="36">
        <v>-2.6924831633429899E-2</v>
      </c>
      <c r="AS57" s="36">
        <v>0.11176450046109999</v>
      </c>
      <c r="AT57" s="36">
        <v>-1.4182061165636599</v>
      </c>
    </row>
    <row r="58" spans="1:46">
      <c r="A58" s="48" t="s">
        <v>144</v>
      </c>
      <c r="B58" s="48" t="s">
        <v>145</v>
      </c>
      <c r="C58" s="48">
        <v>312</v>
      </c>
      <c r="D58" s="48">
        <v>49</v>
      </c>
      <c r="E58" s="48">
        <v>177</v>
      </c>
      <c r="F58" s="48">
        <v>162</v>
      </c>
      <c r="G58" s="48">
        <v>160</v>
      </c>
      <c r="H58" s="48">
        <v>6</v>
      </c>
      <c r="I58" s="48">
        <v>145</v>
      </c>
      <c r="J58" s="48">
        <v>94</v>
      </c>
      <c r="K58" s="48">
        <v>316</v>
      </c>
      <c r="L58" s="48">
        <v>236</v>
      </c>
      <c r="M58" s="48">
        <v>83</v>
      </c>
      <c r="N58" s="48">
        <v>92</v>
      </c>
      <c r="O58" s="48">
        <v>122</v>
      </c>
      <c r="P58" s="48">
        <v>35</v>
      </c>
      <c r="Q58" s="48">
        <v>105</v>
      </c>
      <c r="R58" s="48">
        <v>59</v>
      </c>
      <c r="S58" s="48">
        <v>60</v>
      </c>
      <c r="T58" s="48">
        <v>246</v>
      </c>
      <c r="U58" s="48">
        <v>152</v>
      </c>
      <c r="V58" s="48">
        <v>170</v>
      </c>
      <c r="X58" s="2">
        <v>54</v>
      </c>
      <c r="Y58" s="36">
        <v>-0.104027698398954</v>
      </c>
      <c r="Z58" s="36">
        <v>9.6297118323475706E-2</v>
      </c>
      <c r="AA58" s="36">
        <v>0.22100455369559499</v>
      </c>
      <c r="AB58" s="36">
        <v>0.25264835601647301</v>
      </c>
      <c r="AC58" s="36">
        <v>-0.81705964781606499</v>
      </c>
      <c r="AD58" s="36">
        <v>1.0033362959655601</v>
      </c>
      <c r="AE58" s="36">
        <v>0.49222508848025398</v>
      </c>
      <c r="AF58" s="36">
        <v>0.47493304871340403</v>
      </c>
      <c r="AG58" s="36">
        <v>-1.6116747250674801</v>
      </c>
      <c r="AH58" s="36">
        <v>1.67081473865842</v>
      </c>
      <c r="AI58" s="36">
        <v>2.12741091319007</v>
      </c>
      <c r="AJ58" s="36">
        <v>1.2331952774122601</v>
      </c>
      <c r="AK58" s="36">
        <v>-1.58410435946053</v>
      </c>
      <c r="AL58" s="36">
        <v>0.67477993525131896</v>
      </c>
      <c r="AM58" s="36">
        <v>0.119507998425229</v>
      </c>
      <c r="AN58" s="36">
        <v>-0.69422498537454602</v>
      </c>
      <c r="AO58" s="36">
        <v>-0.236796814094514</v>
      </c>
      <c r="AP58" s="36">
        <v>0.66515271288348599</v>
      </c>
      <c r="AQ58" s="36">
        <v>0.228893548160431</v>
      </c>
      <c r="AR58" s="36">
        <v>-0.228893548160431</v>
      </c>
      <c r="AS58" s="36">
        <v>-0.65558674848606502</v>
      </c>
      <c r="AT58" s="36">
        <v>-0.94162475828346703</v>
      </c>
    </row>
    <row r="59" spans="1:46">
      <c r="A59" s="48" t="s">
        <v>148</v>
      </c>
      <c r="B59" s="48" t="s">
        <v>149</v>
      </c>
      <c r="C59" s="48">
        <v>67</v>
      </c>
      <c r="D59" s="48">
        <v>135</v>
      </c>
      <c r="E59" s="48">
        <v>20</v>
      </c>
      <c r="F59" s="48">
        <v>320</v>
      </c>
      <c r="G59" s="48">
        <v>297</v>
      </c>
      <c r="H59" s="48">
        <v>226</v>
      </c>
      <c r="I59" s="48">
        <v>129</v>
      </c>
      <c r="J59" s="48">
        <v>275</v>
      </c>
      <c r="K59" s="48">
        <v>51</v>
      </c>
      <c r="L59" s="48">
        <v>152</v>
      </c>
      <c r="M59" s="48">
        <v>171</v>
      </c>
      <c r="N59" s="48">
        <v>17</v>
      </c>
      <c r="O59" s="48">
        <v>271</v>
      </c>
      <c r="P59" s="48">
        <v>235</v>
      </c>
      <c r="Q59" s="48">
        <v>320</v>
      </c>
      <c r="R59" s="48">
        <v>324</v>
      </c>
      <c r="S59" s="48">
        <v>274</v>
      </c>
      <c r="T59" s="48">
        <v>85</v>
      </c>
      <c r="U59" s="48">
        <v>229</v>
      </c>
      <c r="V59" s="48">
        <v>183</v>
      </c>
      <c r="X59" s="2">
        <v>55</v>
      </c>
      <c r="Y59" s="36">
        <v>0.69422498537454602</v>
      </c>
      <c r="Z59" s="36">
        <v>1.0967790164520199</v>
      </c>
      <c r="AA59" s="36">
        <v>0.87200035925234398</v>
      </c>
      <c r="AB59" s="36">
        <v>1.46158075015049</v>
      </c>
      <c r="AC59" s="36">
        <v>1.81055767879132</v>
      </c>
      <c r="AD59" s="36">
        <v>0.78525165015426901</v>
      </c>
      <c r="AE59" s="36">
        <v>-0.87200035925234398</v>
      </c>
      <c r="AF59" s="36">
        <v>1.89619030821197</v>
      </c>
      <c r="AG59" s="36">
        <v>0.31673840765542299</v>
      </c>
      <c r="AH59" s="36">
        <v>0.827847077288139</v>
      </c>
      <c r="AI59" s="36">
        <v>-0.26856364062649601</v>
      </c>
      <c r="AJ59" s="36">
        <v>-0.61790345380673695</v>
      </c>
      <c r="AK59" s="36">
        <v>-0.40710271318473101</v>
      </c>
      <c r="AL59" s="36">
        <v>-1.55768809267068</v>
      </c>
      <c r="AM59" s="36">
        <v>-0.25264835601647301</v>
      </c>
      <c r="AN59" s="36">
        <v>-0.357448675014717</v>
      </c>
      <c r="AO59" s="36">
        <v>-0.52726251343495301</v>
      </c>
      <c r="AP59" s="36">
        <v>0.292566138795811</v>
      </c>
      <c r="AQ59" s="36">
        <v>0.39876036674317</v>
      </c>
      <c r="AR59" s="36">
        <v>-3</v>
      </c>
      <c r="AS59" s="36">
        <v>1.3974848188810201</v>
      </c>
      <c r="AT59" s="36">
        <v>1.2331952774122601</v>
      </c>
    </row>
    <row r="60" spans="1:46">
      <c r="A60" s="48" t="s">
        <v>150</v>
      </c>
      <c r="B60" s="48" t="s">
        <v>151</v>
      </c>
      <c r="C60" s="48">
        <v>316</v>
      </c>
      <c r="D60" s="48">
        <v>117</v>
      </c>
      <c r="E60" s="48">
        <v>309</v>
      </c>
      <c r="F60" s="48">
        <v>92</v>
      </c>
      <c r="G60" s="48">
        <v>313</v>
      </c>
      <c r="H60" s="48">
        <v>271</v>
      </c>
      <c r="I60" s="48">
        <v>14</v>
      </c>
      <c r="J60" s="48">
        <v>323</v>
      </c>
      <c r="K60" s="48">
        <v>56</v>
      </c>
      <c r="L60" s="48">
        <v>247</v>
      </c>
      <c r="M60" s="48">
        <v>57</v>
      </c>
      <c r="N60" s="48">
        <v>277</v>
      </c>
      <c r="O60" s="48">
        <v>22</v>
      </c>
      <c r="P60" s="48">
        <v>245</v>
      </c>
      <c r="Q60" s="48">
        <v>250</v>
      </c>
      <c r="R60" s="48">
        <v>17</v>
      </c>
      <c r="S60" s="48">
        <v>50</v>
      </c>
      <c r="T60" s="48">
        <v>296</v>
      </c>
      <c r="U60" s="48">
        <v>118</v>
      </c>
      <c r="V60" s="48">
        <v>136</v>
      </c>
      <c r="X60" s="2">
        <v>56</v>
      </c>
      <c r="Y60" s="36">
        <v>-0.423873478962081</v>
      </c>
      <c r="Z60" s="36">
        <v>1.18526012786046</v>
      </c>
      <c r="AA60" s="36">
        <v>1.1399039744476001</v>
      </c>
      <c r="AB60" s="36">
        <v>0.12725866904514299</v>
      </c>
      <c r="AC60" s="36">
        <v>-0.32483643033381798</v>
      </c>
      <c r="AD60" s="36">
        <v>1.2498189696086499</v>
      </c>
      <c r="AE60" s="36">
        <v>-0.827847077288139</v>
      </c>
      <c r="AF60" s="36">
        <v>-0.32483643033381798</v>
      </c>
      <c r="AG60" s="36">
        <v>1.05560284363946</v>
      </c>
      <c r="AH60" s="36">
        <v>-0.19741782293777199</v>
      </c>
      <c r="AI60" s="36">
        <v>-0.75421899455136598</v>
      </c>
      <c r="AJ60" s="36">
        <v>-0.236796814094514</v>
      </c>
      <c r="AK60" s="36">
        <v>1.2667954125138601</v>
      </c>
      <c r="AL60" s="36">
        <v>-0.30060388702378499</v>
      </c>
      <c r="AM60" s="36">
        <v>-2.4330009860728898</v>
      </c>
      <c r="AN60" s="36">
        <v>0.142783450736476</v>
      </c>
      <c r="AO60" s="36">
        <v>-0.84971663855767099</v>
      </c>
      <c r="AP60" s="36">
        <v>2.6924831633429899E-2</v>
      </c>
      <c r="AQ60" s="36">
        <v>-1.70271698671924</v>
      </c>
      <c r="AR60" s="36">
        <v>-0.59020879232393397</v>
      </c>
      <c r="AS60" s="36">
        <v>1.1547591320828301</v>
      </c>
      <c r="AT60" s="36">
        <v>0.34109720278987699</v>
      </c>
    </row>
    <row r="61" spans="1:46">
      <c r="A61" s="48" t="s">
        <v>152</v>
      </c>
      <c r="B61" s="48" t="s">
        <v>153</v>
      </c>
      <c r="C61" s="48">
        <v>27</v>
      </c>
      <c r="D61" s="48">
        <v>153</v>
      </c>
      <c r="E61" s="48">
        <v>144</v>
      </c>
      <c r="F61" s="48">
        <v>262</v>
      </c>
      <c r="G61" s="48">
        <v>249</v>
      </c>
      <c r="H61" s="48">
        <v>235</v>
      </c>
      <c r="I61" s="48">
        <v>275</v>
      </c>
      <c r="J61" s="48">
        <v>95</v>
      </c>
      <c r="K61" s="48">
        <v>312</v>
      </c>
      <c r="L61" s="48">
        <v>206</v>
      </c>
      <c r="M61" s="48">
        <v>230</v>
      </c>
      <c r="N61" s="48">
        <v>47</v>
      </c>
      <c r="O61" s="48">
        <v>284</v>
      </c>
      <c r="P61" s="48">
        <v>13</v>
      </c>
      <c r="Q61" s="48">
        <v>56</v>
      </c>
      <c r="R61" s="48">
        <v>77</v>
      </c>
      <c r="S61" s="48">
        <v>114</v>
      </c>
      <c r="T61" s="48">
        <v>90</v>
      </c>
      <c r="U61" s="48">
        <v>35</v>
      </c>
      <c r="V61" s="48">
        <v>70</v>
      </c>
      <c r="X61" s="2">
        <v>57</v>
      </c>
      <c r="Y61" s="36">
        <v>2.6924831633429899E-2</v>
      </c>
      <c r="Z61" s="36">
        <v>0.18958056817244801</v>
      </c>
      <c r="AA61" s="36">
        <v>-0.13501699212531501</v>
      </c>
      <c r="AB61" s="36">
        <v>-0.50966558646457005</v>
      </c>
      <c r="AC61" s="36">
        <v>-1.7364527482587899</v>
      </c>
      <c r="AD61" s="36">
        <v>0.61790345380673695</v>
      </c>
      <c r="AE61" s="36">
        <v>-0.423873478962081</v>
      </c>
      <c r="AF61" s="36">
        <v>1.9985190177754</v>
      </c>
      <c r="AG61" s="36">
        <v>-1.70271698671924</v>
      </c>
      <c r="AH61" s="36">
        <v>-0.86080506744267005</v>
      </c>
      <c r="AI61" s="36">
        <v>-0.59020879232393397</v>
      </c>
      <c r="AJ61" s="36">
        <v>-1.2169055626538401</v>
      </c>
      <c r="AK61" s="36">
        <v>0.91792285853303901</v>
      </c>
      <c r="AL61" s="36">
        <v>0.50092629126642196</v>
      </c>
      <c r="AM61" s="36">
        <v>0.36566011593027697</v>
      </c>
      <c r="AN61" s="36">
        <v>-0.25264835601647301</v>
      </c>
      <c r="AO61" s="36">
        <v>-3.8459493110680398E-3</v>
      </c>
      <c r="AP61" s="36">
        <v>0.50092629126642196</v>
      </c>
      <c r="AQ61" s="36">
        <v>-1.6116747250674801</v>
      </c>
      <c r="AR61" s="36">
        <v>1.2331952774122601</v>
      </c>
      <c r="AS61" s="36">
        <v>0.95367622688124898</v>
      </c>
      <c r="AT61" s="36">
        <v>-1.02911813509786</v>
      </c>
    </row>
    <row r="62" spans="1:46">
      <c r="A62" s="48" t="s">
        <v>154</v>
      </c>
      <c r="B62" s="48" t="s">
        <v>155</v>
      </c>
      <c r="C62" s="48">
        <v>86</v>
      </c>
      <c r="D62" s="48">
        <v>177</v>
      </c>
      <c r="E62" s="48">
        <v>254</v>
      </c>
      <c r="F62" s="48">
        <v>174</v>
      </c>
      <c r="G62" s="48">
        <v>232</v>
      </c>
      <c r="H62" s="48">
        <v>310</v>
      </c>
      <c r="I62" s="48">
        <v>313</v>
      </c>
      <c r="J62" s="48">
        <v>309</v>
      </c>
      <c r="K62" s="48">
        <v>110</v>
      </c>
      <c r="L62" s="48">
        <v>147</v>
      </c>
      <c r="M62" s="48">
        <v>14</v>
      </c>
      <c r="N62" s="48">
        <v>226</v>
      </c>
      <c r="O62" s="48">
        <v>19</v>
      </c>
      <c r="P62" s="48">
        <v>189</v>
      </c>
      <c r="Q62" s="48">
        <v>233</v>
      </c>
      <c r="R62" s="48">
        <v>265</v>
      </c>
      <c r="S62" s="48">
        <v>322</v>
      </c>
      <c r="T62" s="48">
        <v>3</v>
      </c>
      <c r="U62" s="48">
        <v>255</v>
      </c>
      <c r="V62" s="48">
        <v>114</v>
      </c>
      <c r="X62" s="2">
        <v>58</v>
      </c>
      <c r="Y62" s="36">
        <v>0.87200035925234398</v>
      </c>
      <c r="Z62" s="36">
        <v>-0.56295962945385403</v>
      </c>
      <c r="AA62" s="36">
        <v>0.91792285853303901</v>
      </c>
      <c r="AB62" s="36">
        <v>0.76448125721012095</v>
      </c>
      <c r="AC62" s="36">
        <v>-0.119507998425229</v>
      </c>
      <c r="AD62" s="36">
        <v>1.2667954125138601</v>
      </c>
      <c r="AE62" s="36">
        <v>-1.2331952774122601</v>
      </c>
      <c r="AF62" s="36">
        <v>0.99069228112221797</v>
      </c>
      <c r="AG62" s="36">
        <v>-1.2667954125138601</v>
      </c>
      <c r="AH62" s="36">
        <v>-0.181754940835861</v>
      </c>
      <c r="AI62" s="36">
        <v>-1.67081473865842</v>
      </c>
      <c r="AJ62" s="36">
        <v>9.6297118323475706E-2</v>
      </c>
      <c r="AK62" s="36">
        <v>1.1547591320828301</v>
      </c>
      <c r="AL62" s="36">
        <v>-1.0033362959655601</v>
      </c>
      <c r="AM62" s="36">
        <v>1.55768809267068</v>
      </c>
      <c r="AN62" s="36">
        <v>-1.0422691021370301</v>
      </c>
      <c r="AO62" s="36">
        <v>0.16613652408900501</v>
      </c>
      <c r="AP62" s="36">
        <v>1.01614278526508</v>
      </c>
      <c r="AQ62" s="36">
        <v>-2.4330009860728898</v>
      </c>
      <c r="AR62" s="36">
        <v>-1.53231615461489</v>
      </c>
      <c r="AS62" s="36">
        <v>-1.1109246757018101</v>
      </c>
      <c r="AT62" s="36">
        <v>-0.57199532434845302</v>
      </c>
    </row>
    <row r="63" spans="1:46">
      <c r="A63" s="48" t="s">
        <v>156</v>
      </c>
      <c r="B63" s="48" t="s">
        <v>157</v>
      </c>
      <c r="C63" s="48">
        <v>139</v>
      </c>
      <c r="D63" s="48">
        <v>263</v>
      </c>
      <c r="E63" s="48">
        <v>191</v>
      </c>
      <c r="F63" s="48">
        <v>53</v>
      </c>
      <c r="G63" s="48">
        <v>243</v>
      </c>
      <c r="H63" s="48">
        <v>284</v>
      </c>
      <c r="I63" s="48">
        <v>270</v>
      </c>
      <c r="J63" s="48">
        <v>187</v>
      </c>
      <c r="K63" s="48">
        <v>233</v>
      </c>
      <c r="L63" s="48">
        <v>129</v>
      </c>
      <c r="M63" s="48">
        <v>205</v>
      </c>
      <c r="N63" s="48">
        <v>76</v>
      </c>
      <c r="O63" s="48">
        <v>12</v>
      </c>
      <c r="P63" s="48">
        <v>94</v>
      </c>
      <c r="Q63" s="48">
        <v>42</v>
      </c>
      <c r="R63" s="48">
        <v>250</v>
      </c>
      <c r="S63" s="48">
        <v>74</v>
      </c>
      <c r="T63" s="48">
        <v>105</v>
      </c>
      <c r="U63" s="48">
        <v>175</v>
      </c>
      <c r="V63" s="48">
        <v>299</v>
      </c>
      <c r="X63" s="2">
        <v>59</v>
      </c>
      <c r="Y63" s="36">
        <v>-0.66515271288348599</v>
      </c>
      <c r="Z63" s="36">
        <v>0.57199532434845202</v>
      </c>
      <c r="AA63" s="36">
        <v>-0.31673840765542399</v>
      </c>
      <c r="AB63" s="36">
        <v>-1.2498189696086599</v>
      </c>
      <c r="AC63" s="36">
        <v>0.69422498537454602</v>
      </c>
      <c r="AD63" s="36">
        <v>-6.5427627302906397E-2</v>
      </c>
      <c r="AE63" s="36">
        <v>-0.92970852097435497</v>
      </c>
      <c r="AF63" s="36">
        <v>0.95367622688124898</v>
      </c>
      <c r="AG63" s="36">
        <v>-0.62724026956349199</v>
      </c>
      <c r="AH63" s="36">
        <v>-6.5427627302906397E-2</v>
      </c>
      <c r="AI63" s="36">
        <v>1.8516777124192001</v>
      </c>
      <c r="AJ63" s="36">
        <v>0.373896287181058</v>
      </c>
      <c r="AK63" s="36">
        <v>0.45778187523733299</v>
      </c>
      <c r="AL63" s="36">
        <v>-1.94481164334801</v>
      </c>
      <c r="AM63" s="36">
        <v>0.91792285853303901</v>
      </c>
      <c r="AN63" s="36">
        <v>0.56295962945385303</v>
      </c>
      <c r="AO63" s="36">
        <v>9.6297118323475706E-2</v>
      </c>
      <c r="AP63" s="36">
        <v>0.39876036674317</v>
      </c>
      <c r="AQ63" s="36">
        <v>-0.236796814094514</v>
      </c>
      <c r="AR63" s="36">
        <v>1.4395549086391799</v>
      </c>
      <c r="AS63" s="36">
        <v>-1.20093251313347</v>
      </c>
      <c r="AT63" s="36">
        <v>1.05560284363946</v>
      </c>
    </row>
    <row r="64" spans="1:46">
      <c r="A64" s="48" t="s">
        <v>158</v>
      </c>
      <c r="B64" s="48" t="s">
        <v>159</v>
      </c>
      <c r="C64" s="48">
        <v>294</v>
      </c>
      <c r="D64" s="48">
        <v>277</v>
      </c>
      <c r="E64" s="48">
        <v>194</v>
      </c>
      <c r="F64" s="48">
        <v>96</v>
      </c>
      <c r="G64" s="48">
        <v>31</v>
      </c>
      <c r="H64" s="48">
        <v>295</v>
      </c>
      <c r="I64" s="48">
        <v>8</v>
      </c>
      <c r="J64" s="48">
        <v>270</v>
      </c>
      <c r="K64" s="48">
        <v>300</v>
      </c>
      <c r="L64" s="48">
        <v>93</v>
      </c>
      <c r="M64" s="48">
        <v>191</v>
      </c>
      <c r="N64" s="48">
        <v>212</v>
      </c>
      <c r="O64" s="48">
        <v>202</v>
      </c>
      <c r="P64" s="48">
        <v>47</v>
      </c>
      <c r="Q64" s="48">
        <v>246</v>
      </c>
      <c r="R64" s="48">
        <v>152</v>
      </c>
      <c r="S64" s="48">
        <v>94</v>
      </c>
      <c r="T64" s="48">
        <v>5</v>
      </c>
      <c r="U64" s="48">
        <v>95</v>
      </c>
      <c r="V64" s="48">
        <v>50</v>
      </c>
      <c r="X64" s="2">
        <v>60</v>
      </c>
      <c r="Y64" s="36">
        <v>0.45778187523733299</v>
      </c>
      <c r="Z64" s="36">
        <v>-2.4330009860728898</v>
      </c>
      <c r="AA64" s="36">
        <v>-1.4395549086391799</v>
      </c>
      <c r="AB64" s="36">
        <v>-3.4620373051327799E-2</v>
      </c>
      <c r="AC64" s="36">
        <v>-0.40710271318473101</v>
      </c>
      <c r="AD64" s="36">
        <v>-4.23179653114963E-2</v>
      </c>
      <c r="AE64" s="36">
        <v>0.636632089188649</v>
      </c>
      <c r="AF64" s="36">
        <v>-0.19741782293777199</v>
      </c>
      <c r="AG64" s="36">
        <v>2.3059846127924502</v>
      </c>
      <c r="AH64" s="36">
        <v>-0.91792285853303901</v>
      </c>
      <c r="AI64" s="36">
        <v>0.56295962945385303</v>
      </c>
      <c r="AJ64" s="36">
        <v>0.69422498537454602</v>
      </c>
      <c r="AK64" s="36">
        <v>0.423873478962081</v>
      </c>
      <c r="AL64" s="36">
        <v>-0.19741782293777199</v>
      </c>
      <c r="AM64" s="36">
        <v>-1.81055767879132</v>
      </c>
      <c r="AN64" s="36">
        <v>-0.21312928999889499</v>
      </c>
      <c r="AO64" s="36">
        <v>-0.58107796279481305</v>
      </c>
      <c r="AP64" s="36">
        <v>-0.142783450736476</v>
      </c>
      <c r="AQ64" s="36">
        <v>-1.0033362959655601</v>
      </c>
      <c r="AR64" s="36">
        <v>1.3577523079868701</v>
      </c>
      <c r="AS64" s="36">
        <v>1.2841450125398799</v>
      </c>
      <c r="AT64" s="36">
        <v>-1.81055767879132</v>
      </c>
    </row>
    <row r="65" spans="1:46">
      <c r="A65" s="48" t="s">
        <v>160</v>
      </c>
      <c r="B65" s="48" t="s">
        <v>161</v>
      </c>
      <c r="C65" s="48">
        <v>109</v>
      </c>
      <c r="D65" s="48">
        <v>278</v>
      </c>
      <c r="E65" s="48">
        <v>126</v>
      </c>
      <c r="F65" s="48">
        <v>312</v>
      </c>
      <c r="G65" s="48">
        <v>10</v>
      </c>
      <c r="H65" s="48">
        <v>259</v>
      </c>
      <c r="I65" s="48">
        <v>106</v>
      </c>
      <c r="J65" s="48">
        <v>313</v>
      </c>
      <c r="K65" s="48">
        <v>201</v>
      </c>
      <c r="L65" s="48">
        <v>272</v>
      </c>
      <c r="M65" s="48">
        <v>268</v>
      </c>
      <c r="N65" s="48">
        <v>194</v>
      </c>
      <c r="O65" s="48">
        <v>321</v>
      </c>
      <c r="P65" s="48">
        <v>146</v>
      </c>
      <c r="Q65" s="48">
        <v>236</v>
      </c>
      <c r="R65" s="48">
        <v>28</v>
      </c>
      <c r="S65" s="48">
        <v>115</v>
      </c>
      <c r="T65" s="48">
        <v>53</v>
      </c>
      <c r="U65" s="48">
        <v>184</v>
      </c>
      <c r="V65" s="48">
        <v>279</v>
      </c>
      <c r="X65" s="2">
        <v>61</v>
      </c>
      <c r="Y65" s="36">
        <v>-0.228893548160431</v>
      </c>
      <c r="Z65" s="36">
        <v>0.608620196795288</v>
      </c>
      <c r="AA65" s="36">
        <v>-1.9985190177754</v>
      </c>
      <c r="AB65" s="36">
        <v>-0.33295581167441402</v>
      </c>
      <c r="AC65" s="36">
        <v>-0.28454724788741997</v>
      </c>
      <c r="AD65" s="36">
        <v>-5.0018065889223501E-2</v>
      </c>
      <c r="AE65" s="36">
        <v>-3.4620373051327799E-2</v>
      </c>
      <c r="AF65" s="36">
        <v>-0.64608040296818903</v>
      </c>
      <c r="AG65" s="36">
        <v>1.58410435946053</v>
      </c>
      <c r="AH65" s="36">
        <v>-0.90626333816903804</v>
      </c>
      <c r="AI65" s="36">
        <v>1.58410435946053</v>
      </c>
      <c r="AJ65" s="36">
        <v>-0.80636647104172898</v>
      </c>
      <c r="AK65" s="36">
        <v>-4.23179653114963E-2</v>
      </c>
      <c r="AL65" s="36">
        <v>0.373896287181058</v>
      </c>
      <c r="AM65" s="36">
        <v>0.26856364062649601</v>
      </c>
      <c r="AN65" s="36">
        <v>-0.77482466969292996</v>
      </c>
      <c r="AO65" s="36">
        <v>0.19741782293777199</v>
      </c>
      <c r="AP65" s="36">
        <v>1.94481164334801</v>
      </c>
      <c r="AQ65" s="36">
        <v>0.449256837146156</v>
      </c>
      <c r="AR65" s="36">
        <v>0.32483643033381798</v>
      </c>
      <c r="AS65" s="36">
        <v>-0.20526722259156199</v>
      </c>
      <c r="AT65" s="36">
        <v>-0.83873171379157596</v>
      </c>
    </row>
    <row r="66" spans="1:46">
      <c r="A66" s="48" t="s">
        <v>164</v>
      </c>
      <c r="B66" s="48" t="s">
        <v>165</v>
      </c>
      <c r="C66" s="48">
        <v>242</v>
      </c>
      <c r="D66" s="48">
        <v>212</v>
      </c>
      <c r="E66" s="48">
        <v>32</v>
      </c>
      <c r="F66" s="48">
        <v>234</v>
      </c>
      <c r="G66" s="48">
        <v>156</v>
      </c>
      <c r="H66" s="48">
        <v>150</v>
      </c>
      <c r="I66" s="48">
        <v>29</v>
      </c>
      <c r="J66" s="48">
        <v>82</v>
      </c>
      <c r="K66" s="48">
        <v>91</v>
      </c>
      <c r="L66" s="48">
        <v>252</v>
      </c>
      <c r="M66" s="48">
        <v>168</v>
      </c>
      <c r="N66" s="48">
        <v>309</v>
      </c>
      <c r="O66" s="48">
        <v>108</v>
      </c>
      <c r="P66" s="48">
        <v>122</v>
      </c>
      <c r="Q66" s="48">
        <v>195</v>
      </c>
      <c r="R66" s="48">
        <v>185</v>
      </c>
      <c r="S66" s="48">
        <v>268</v>
      </c>
      <c r="T66" s="48">
        <v>124</v>
      </c>
      <c r="U66" s="48">
        <v>24</v>
      </c>
      <c r="V66" s="48">
        <v>301</v>
      </c>
      <c r="X66" s="2">
        <v>62</v>
      </c>
      <c r="Y66" s="36">
        <v>-0.56295962945385403</v>
      </c>
      <c r="Z66" s="36">
        <v>-0.91792285853303901</v>
      </c>
      <c r="AA66" s="36">
        <v>-1.46158075015049</v>
      </c>
      <c r="AB66" s="36">
        <v>1.9230884433897401E-2</v>
      </c>
      <c r="AC66" s="36">
        <v>0.40710271318473101</v>
      </c>
      <c r="AD66" s="36">
        <v>1.6405276298473599</v>
      </c>
      <c r="AE66" s="36">
        <v>0.45778187523733299</v>
      </c>
      <c r="AF66" s="36">
        <v>0.97820469803439603</v>
      </c>
      <c r="AG66" s="36">
        <v>8.0852741412441503E-2</v>
      </c>
      <c r="AH66" s="36">
        <v>0.44076432542273503</v>
      </c>
      <c r="AI66" s="36">
        <v>0.77482466969292996</v>
      </c>
      <c r="AJ66" s="36">
        <v>-0.20526722259156199</v>
      </c>
      <c r="AK66" s="36">
        <v>0.94162475828346703</v>
      </c>
      <c r="AL66" s="36">
        <v>0.36566011593027697</v>
      </c>
      <c r="AM66" s="36">
        <v>8.0852741412441503E-2</v>
      </c>
      <c r="AN66" s="36">
        <v>0.25264835601647301</v>
      </c>
      <c r="AO66" s="36">
        <v>-0.26059774714164602</v>
      </c>
      <c r="AP66" s="36">
        <v>-0.83873171379157596</v>
      </c>
      <c r="AQ66" s="36">
        <v>5.7721133302240199E-2</v>
      </c>
      <c r="AR66" s="36">
        <v>-0.608620196795288</v>
      </c>
      <c r="AS66" s="36">
        <v>1.67081473865842</v>
      </c>
      <c r="AT66" s="36">
        <v>0.32483643033381798</v>
      </c>
    </row>
    <row r="67" spans="1:46">
      <c r="A67" s="48" t="s">
        <v>166</v>
      </c>
      <c r="B67" s="48" t="s">
        <v>167</v>
      </c>
      <c r="C67" s="48">
        <v>78</v>
      </c>
      <c r="D67" s="48">
        <v>302</v>
      </c>
      <c r="E67" s="48">
        <v>326</v>
      </c>
      <c r="F67" s="48">
        <v>41</v>
      </c>
      <c r="G67" s="48">
        <v>83</v>
      </c>
      <c r="H67" s="48">
        <v>153</v>
      </c>
      <c r="I67" s="48">
        <v>7</v>
      </c>
      <c r="J67" s="48">
        <v>254</v>
      </c>
      <c r="K67" s="48">
        <v>254</v>
      </c>
      <c r="L67" s="48">
        <v>70</v>
      </c>
      <c r="M67" s="48">
        <v>216</v>
      </c>
      <c r="N67" s="48">
        <v>131</v>
      </c>
      <c r="O67" s="48">
        <v>109</v>
      </c>
      <c r="P67" s="48">
        <v>297</v>
      </c>
      <c r="Q67" s="48">
        <v>205</v>
      </c>
      <c r="R67" s="48">
        <v>123</v>
      </c>
      <c r="S67" s="48">
        <v>271</v>
      </c>
      <c r="T67" s="48">
        <v>274</v>
      </c>
      <c r="U67" s="48">
        <v>183</v>
      </c>
      <c r="V67" s="48">
        <v>211</v>
      </c>
      <c r="X67" s="2">
        <v>63</v>
      </c>
      <c r="Y67" s="36">
        <v>-1.0033362959655601</v>
      </c>
      <c r="Z67" s="36">
        <v>-0.33295581167441402</v>
      </c>
      <c r="AA67" s="36">
        <v>1.4395549086391799</v>
      </c>
      <c r="AB67" s="36">
        <v>-0.91792285853303901</v>
      </c>
      <c r="AC67" s="36">
        <v>1.20093251313347</v>
      </c>
      <c r="AD67" s="36">
        <v>0.33295581167441402</v>
      </c>
      <c r="AE67" s="36">
        <v>-0.72389625403909696</v>
      </c>
      <c r="AF67" s="36">
        <v>-0.41547348891049701</v>
      </c>
      <c r="AG67" s="36">
        <v>1.01614278526508</v>
      </c>
      <c r="AH67" s="36">
        <v>-0.54502425143293098</v>
      </c>
      <c r="AI67" s="36">
        <v>-1.2841450125398901</v>
      </c>
      <c r="AJ67" s="36">
        <v>0.50966558646457005</v>
      </c>
      <c r="AK67" s="36">
        <v>3.8459493110679101E-3</v>
      </c>
      <c r="AL67" s="36">
        <v>0.43230348489121101</v>
      </c>
      <c r="AM67" s="36">
        <v>-1.9985190177754</v>
      </c>
      <c r="AN67" s="36">
        <v>0.69422498537454602</v>
      </c>
      <c r="AO67" s="36">
        <v>0.70404637465488196</v>
      </c>
      <c r="AP67" s="36">
        <v>-2.2079361535701101</v>
      </c>
      <c r="AQ67" s="36">
        <v>-1.33866570764457</v>
      </c>
      <c r="AR67" s="36">
        <v>-0.119507998425229</v>
      </c>
      <c r="AS67" s="36">
        <v>-1.6405276298473599</v>
      </c>
      <c r="AT67" s="36">
        <v>-0.90626333816903804</v>
      </c>
    </row>
    <row r="68" spans="1:46">
      <c r="A68" s="48" t="s">
        <v>168</v>
      </c>
      <c r="B68" s="48" t="s">
        <v>169</v>
      </c>
      <c r="C68" s="48">
        <v>324</v>
      </c>
      <c r="D68" s="48">
        <v>30</v>
      </c>
      <c r="E68" s="48">
        <v>116</v>
      </c>
      <c r="F68" s="48">
        <v>61</v>
      </c>
      <c r="G68" s="48">
        <v>296</v>
      </c>
      <c r="H68" s="48">
        <v>217</v>
      </c>
      <c r="I68" s="48">
        <v>286</v>
      </c>
      <c r="J68" s="48">
        <v>182</v>
      </c>
      <c r="K68" s="48">
        <v>166</v>
      </c>
      <c r="L68" s="48">
        <v>29</v>
      </c>
      <c r="M68" s="48">
        <v>110</v>
      </c>
      <c r="N68" s="48">
        <v>253</v>
      </c>
      <c r="O68" s="48">
        <v>258</v>
      </c>
      <c r="P68" s="48">
        <v>91</v>
      </c>
      <c r="Q68" s="48">
        <v>160</v>
      </c>
      <c r="R68" s="48">
        <v>145</v>
      </c>
      <c r="S68" s="48">
        <v>119</v>
      </c>
      <c r="T68" s="48">
        <v>204</v>
      </c>
      <c r="U68" s="48">
        <v>5</v>
      </c>
      <c r="V68" s="48">
        <v>137</v>
      </c>
      <c r="X68" s="2">
        <v>64</v>
      </c>
      <c r="Y68" s="36">
        <v>-0.87200035925234398</v>
      </c>
      <c r="Z68" s="36">
        <v>0.119507998425229</v>
      </c>
      <c r="AA68" s="36">
        <v>-0.44076432542273503</v>
      </c>
      <c r="AB68" s="36">
        <v>1.6405276298473599</v>
      </c>
      <c r="AC68" s="36">
        <v>0.25264835601647301</v>
      </c>
      <c r="AD68" s="36">
        <v>1.46158075015049</v>
      </c>
      <c r="AE68" s="36">
        <v>-1.53231615461489</v>
      </c>
      <c r="AF68" s="36">
        <v>2.4330009860728898</v>
      </c>
      <c r="AG68" s="36">
        <v>1.6405276298473599</v>
      </c>
      <c r="AH68" s="36">
        <v>0.66515271288348599</v>
      </c>
      <c r="AI68" s="36">
        <v>0.55396966512034396</v>
      </c>
      <c r="AJ68" s="36">
        <v>-1.1698735860340801</v>
      </c>
      <c r="AK68" s="36">
        <v>-0.90626333816903804</v>
      </c>
      <c r="AL68" s="36">
        <v>0.97820469803439603</v>
      </c>
      <c r="AM68" s="36">
        <v>0.97820469803439603</v>
      </c>
      <c r="AN68" s="36">
        <v>0.97820469803439603</v>
      </c>
      <c r="AO68" s="36">
        <v>1.2841450125398799</v>
      </c>
      <c r="AP68" s="36">
        <v>-1.9230884433897401E-2</v>
      </c>
      <c r="AQ68" s="36">
        <v>-1.9230884433897401E-2</v>
      </c>
      <c r="AR68" s="36">
        <v>1.58410435946053</v>
      </c>
      <c r="AS68" s="36">
        <v>-0.86080506744267005</v>
      </c>
      <c r="AT68" s="36">
        <v>0.97820469803439603</v>
      </c>
    </row>
    <row r="69" spans="1:46">
      <c r="A69" s="48" t="s">
        <v>170</v>
      </c>
      <c r="B69" s="48" t="s">
        <v>171</v>
      </c>
      <c r="C69" s="48">
        <v>88</v>
      </c>
      <c r="D69" s="48">
        <v>253</v>
      </c>
      <c r="E69" s="48">
        <v>114</v>
      </c>
      <c r="F69" s="48">
        <v>43</v>
      </c>
      <c r="G69" s="48">
        <v>93</v>
      </c>
      <c r="H69" s="48">
        <v>52</v>
      </c>
      <c r="I69" s="48">
        <v>86</v>
      </c>
      <c r="J69" s="48">
        <v>321</v>
      </c>
      <c r="K69" s="48">
        <v>222</v>
      </c>
      <c r="L69" s="48">
        <v>67</v>
      </c>
      <c r="M69" s="48">
        <v>246</v>
      </c>
      <c r="N69" s="48">
        <v>21</v>
      </c>
      <c r="O69" s="48">
        <v>59</v>
      </c>
      <c r="P69" s="48">
        <v>65</v>
      </c>
      <c r="Q69" s="48">
        <v>206</v>
      </c>
      <c r="R69" s="48">
        <v>247</v>
      </c>
      <c r="S69" s="48">
        <v>157</v>
      </c>
      <c r="T69" s="48">
        <v>15</v>
      </c>
      <c r="U69" s="48">
        <v>320</v>
      </c>
      <c r="V69" s="48">
        <v>147</v>
      </c>
      <c r="X69" s="2">
        <v>65</v>
      </c>
      <c r="Y69" s="36">
        <v>1.9985190177754</v>
      </c>
      <c r="Z69" s="36">
        <v>0.24471489870827601</v>
      </c>
      <c r="AA69" s="36">
        <v>-0.373896287181058</v>
      </c>
      <c r="AB69" s="36">
        <v>-0.84971663855767099</v>
      </c>
      <c r="AC69" s="36">
        <v>-0.38215790030638502</v>
      </c>
      <c r="AD69" s="36">
        <v>1.2169055626538401</v>
      </c>
      <c r="AE69" s="36">
        <v>0.78525165015426901</v>
      </c>
      <c r="AF69" s="36">
        <v>2.6924831633429899E-2</v>
      </c>
      <c r="AG69" s="36">
        <v>0.59020879232393397</v>
      </c>
      <c r="AH69" s="36">
        <v>-0.64608040296818903</v>
      </c>
      <c r="AI69" s="36">
        <v>-0.11176450046109999</v>
      </c>
      <c r="AJ69" s="36">
        <v>4.23179653114963E-2</v>
      </c>
      <c r="AK69" s="36">
        <v>-1.0033362959655601</v>
      </c>
      <c r="AL69" s="36">
        <v>9.6297118323475706E-2</v>
      </c>
      <c r="AM69" s="36">
        <v>-1.55768809267068</v>
      </c>
      <c r="AN69" s="36">
        <v>-0.292566138795811</v>
      </c>
      <c r="AO69" s="36">
        <v>0.40710271318473101</v>
      </c>
      <c r="AP69" s="36">
        <v>-0.608620196795288</v>
      </c>
      <c r="AQ69" s="36">
        <v>1.2169055626538401</v>
      </c>
      <c r="AR69" s="36">
        <v>0.46634031421206401</v>
      </c>
      <c r="AS69" s="36">
        <v>-0.69422498537454602</v>
      </c>
      <c r="AT69" s="36">
        <v>0.119507998425229</v>
      </c>
    </row>
    <row r="70" spans="1:46">
      <c r="A70" s="48" t="s">
        <v>172</v>
      </c>
      <c r="B70" s="48" t="s">
        <v>173</v>
      </c>
      <c r="C70" s="48">
        <v>170</v>
      </c>
      <c r="D70" s="48">
        <v>39</v>
      </c>
      <c r="E70" s="48">
        <v>8</v>
      </c>
      <c r="F70" s="48">
        <v>303</v>
      </c>
      <c r="G70" s="48">
        <v>38</v>
      </c>
      <c r="H70" s="48">
        <v>162</v>
      </c>
      <c r="I70" s="48">
        <v>77</v>
      </c>
      <c r="J70" s="48">
        <v>245</v>
      </c>
      <c r="K70" s="48">
        <v>318</v>
      </c>
      <c r="L70" s="48">
        <v>48</v>
      </c>
      <c r="M70" s="48">
        <v>76</v>
      </c>
      <c r="N70" s="48">
        <v>167</v>
      </c>
      <c r="O70" s="48">
        <v>193</v>
      </c>
      <c r="P70" s="48">
        <v>236</v>
      </c>
      <c r="Q70" s="48">
        <v>181</v>
      </c>
      <c r="R70" s="48">
        <v>15</v>
      </c>
      <c r="S70" s="48">
        <v>83</v>
      </c>
      <c r="T70" s="48">
        <v>175</v>
      </c>
      <c r="U70" s="48">
        <v>120</v>
      </c>
      <c r="V70" s="48">
        <v>158</v>
      </c>
      <c r="X70" s="2">
        <v>66</v>
      </c>
      <c r="Y70" s="36">
        <v>-1.58410435946053</v>
      </c>
      <c r="Z70" s="36">
        <v>0.80636647104172898</v>
      </c>
      <c r="AA70" s="36">
        <v>-0.32483643033381798</v>
      </c>
      <c r="AB70" s="36">
        <v>-0.15055853143485801</v>
      </c>
      <c r="AC70" s="36">
        <v>-7.31380090717315E-2</v>
      </c>
      <c r="AD70" s="36">
        <v>-0.13501699212531501</v>
      </c>
      <c r="AE70" s="36">
        <v>-0.12725866904514299</v>
      </c>
      <c r="AF70" s="36">
        <v>0.19741782293777199</v>
      </c>
      <c r="AG70" s="36">
        <v>-8.8572288948811098E-2</v>
      </c>
      <c r="AH70" s="36">
        <v>-1.30189000761073</v>
      </c>
      <c r="AI70" s="36">
        <v>-0.18958056817244801</v>
      </c>
      <c r="AJ70" s="36">
        <v>1.6116747250674801</v>
      </c>
      <c r="AK70" s="36">
        <v>1.37734677311944</v>
      </c>
      <c r="AL70" s="36">
        <v>-0.13501699212531501</v>
      </c>
      <c r="AM70" s="36">
        <v>0.84971663855767099</v>
      </c>
      <c r="AN70" s="36">
        <v>-0.39876036674317</v>
      </c>
      <c r="AO70" s="36">
        <v>0.88330602472053099</v>
      </c>
      <c r="AP70" s="36">
        <v>-1.6116747250674801</v>
      </c>
      <c r="AQ70" s="36">
        <v>-0.308661103247932</v>
      </c>
      <c r="AR70" s="36">
        <v>-0.67477993525131896</v>
      </c>
      <c r="AS70" s="36">
        <v>-0.88330602472053099</v>
      </c>
      <c r="AT70" s="36">
        <v>0.52726251343495301</v>
      </c>
    </row>
    <row r="71" spans="1:46">
      <c r="A71" s="48" t="s">
        <v>174</v>
      </c>
      <c r="B71" s="48" t="s">
        <v>175</v>
      </c>
      <c r="C71" s="48">
        <v>68</v>
      </c>
      <c r="D71" s="48">
        <v>38</v>
      </c>
      <c r="E71" s="48">
        <v>39</v>
      </c>
      <c r="F71" s="48">
        <v>131</v>
      </c>
      <c r="G71" s="48">
        <v>148</v>
      </c>
      <c r="H71" s="48">
        <v>59</v>
      </c>
      <c r="I71" s="48">
        <v>300</v>
      </c>
      <c r="J71" s="48">
        <v>194</v>
      </c>
      <c r="K71" s="48">
        <v>145</v>
      </c>
      <c r="L71" s="48">
        <v>139</v>
      </c>
      <c r="M71" s="48">
        <v>30</v>
      </c>
      <c r="N71" s="48">
        <v>221</v>
      </c>
      <c r="O71" s="48">
        <v>215</v>
      </c>
      <c r="P71" s="48">
        <v>174</v>
      </c>
      <c r="Q71" s="48">
        <v>150</v>
      </c>
      <c r="R71" s="48">
        <v>83</v>
      </c>
      <c r="S71" s="48">
        <v>117</v>
      </c>
      <c r="T71" s="48">
        <v>326</v>
      </c>
      <c r="U71" s="48">
        <v>7</v>
      </c>
      <c r="V71" s="48">
        <v>315</v>
      </c>
      <c r="X71" s="2">
        <v>67</v>
      </c>
      <c r="Y71" s="36">
        <v>-0.32483643033381798</v>
      </c>
      <c r="Z71" s="36">
        <v>1.9985190177754</v>
      </c>
      <c r="AA71" s="36">
        <v>-1.2169055626538401</v>
      </c>
      <c r="AB71" s="36">
        <v>-2.2079361535701101</v>
      </c>
      <c r="AC71" s="36">
        <v>2.3059846127924502</v>
      </c>
      <c r="AD71" s="36">
        <v>0.56295962945385303</v>
      </c>
      <c r="AE71" s="36">
        <v>-0.71393615083927797</v>
      </c>
      <c r="AF71" s="36">
        <v>-3.4620373051327799E-2</v>
      </c>
      <c r="AG71" s="36">
        <v>0.308661103247932</v>
      </c>
      <c r="AH71" s="36">
        <v>1.0033362959655601</v>
      </c>
      <c r="AI71" s="36">
        <v>-5.7721133302240102E-2</v>
      </c>
      <c r="AJ71" s="36">
        <v>1.20093251313347</v>
      </c>
      <c r="AK71" s="36">
        <v>-0.15834272448537501</v>
      </c>
      <c r="AL71" s="36">
        <v>-0.71393615083927797</v>
      </c>
      <c r="AM71" s="36">
        <v>0.48356099433467298</v>
      </c>
      <c r="AN71" s="36">
        <v>-0.34926126594690199</v>
      </c>
      <c r="AO71" s="36">
        <v>0.66515271288348599</v>
      </c>
      <c r="AP71" s="36">
        <v>-1.4395549086391799</v>
      </c>
      <c r="AQ71" s="36">
        <v>0.97820469803439603</v>
      </c>
      <c r="AR71" s="36">
        <v>-1.05560284363946</v>
      </c>
      <c r="AS71" s="36">
        <v>-1.58410435946053</v>
      </c>
      <c r="AT71" s="36">
        <v>-1.0967790164520199</v>
      </c>
    </row>
    <row r="72" spans="1:46">
      <c r="A72" s="48" t="s">
        <v>176</v>
      </c>
      <c r="B72" s="48" t="s">
        <v>177</v>
      </c>
      <c r="C72" s="48">
        <v>124</v>
      </c>
      <c r="D72" s="48">
        <v>286</v>
      </c>
      <c r="E72" s="48">
        <v>301</v>
      </c>
      <c r="F72" s="48">
        <v>49</v>
      </c>
      <c r="G72" s="48">
        <v>87</v>
      </c>
      <c r="H72" s="48">
        <v>7</v>
      </c>
      <c r="I72" s="48">
        <v>108</v>
      </c>
      <c r="J72" s="48">
        <v>218</v>
      </c>
      <c r="K72" s="48">
        <v>202</v>
      </c>
      <c r="L72" s="48">
        <v>208</v>
      </c>
      <c r="M72" s="48">
        <v>156</v>
      </c>
      <c r="N72" s="48">
        <v>283</v>
      </c>
      <c r="O72" s="48">
        <v>247</v>
      </c>
      <c r="P72" s="48">
        <v>113</v>
      </c>
      <c r="Q72" s="48">
        <v>292</v>
      </c>
      <c r="R72" s="48">
        <v>138</v>
      </c>
      <c r="S72" s="48">
        <v>308</v>
      </c>
      <c r="T72" s="48">
        <v>197</v>
      </c>
      <c r="U72" s="48">
        <v>72</v>
      </c>
      <c r="V72" s="48">
        <v>236</v>
      </c>
      <c r="X72" s="2">
        <v>68</v>
      </c>
      <c r="Y72" s="36">
        <v>0.90626333816903804</v>
      </c>
      <c r="Z72" s="36">
        <v>-2.12741091319007</v>
      </c>
      <c r="AA72" s="36">
        <v>1.94481164334801</v>
      </c>
      <c r="AB72" s="36">
        <v>1.3200546968364699</v>
      </c>
      <c r="AC72" s="36">
        <v>5.7721133302240199E-2</v>
      </c>
      <c r="AD72" s="36">
        <v>1.70271698671923</v>
      </c>
      <c r="AE72" s="36">
        <v>-2.0586978929547599</v>
      </c>
      <c r="AF72" s="36">
        <v>0.89472573620472595</v>
      </c>
      <c r="AG72" s="36">
        <v>-0.53612224016086696</v>
      </c>
      <c r="AH72" s="36">
        <v>-0.142783450736476</v>
      </c>
      <c r="AI72" s="36">
        <v>-1.70271698671924</v>
      </c>
      <c r="AJ72" s="36">
        <v>-1.0967790164520199</v>
      </c>
      <c r="AK72" s="36">
        <v>2.0586978929547701</v>
      </c>
      <c r="AL72" s="36">
        <v>0.636632089188649</v>
      </c>
      <c r="AM72" s="36">
        <v>-0.26856364062649601</v>
      </c>
      <c r="AN72" s="36">
        <v>0.64608040296819003</v>
      </c>
      <c r="AO72" s="36">
        <v>0.38215790030638502</v>
      </c>
      <c r="AP72" s="36">
        <v>-1.33866570764457</v>
      </c>
      <c r="AQ72" s="36">
        <v>0.292566138795811</v>
      </c>
      <c r="AR72" s="36">
        <v>3</v>
      </c>
      <c r="AS72" s="36">
        <v>0.26059774714164602</v>
      </c>
      <c r="AT72" s="36">
        <v>-0.96586782262374804</v>
      </c>
    </row>
    <row r="73" spans="1:46">
      <c r="A73" s="48" t="s">
        <v>178</v>
      </c>
      <c r="B73" s="48" t="s">
        <v>179</v>
      </c>
      <c r="C73" s="48">
        <v>303</v>
      </c>
      <c r="D73" s="48">
        <v>282</v>
      </c>
      <c r="E73" s="48">
        <v>198</v>
      </c>
      <c r="F73" s="48">
        <v>106</v>
      </c>
      <c r="G73" s="48">
        <v>32</v>
      </c>
      <c r="H73" s="48">
        <v>196</v>
      </c>
      <c r="I73" s="48">
        <v>3</v>
      </c>
      <c r="J73" s="48">
        <v>207</v>
      </c>
      <c r="K73" s="48">
        <v>67</v>
      </c>
      <c r="L73" s="48">
        <v>124</v>
      </c>
      <c r="M73" s="48">
        <v>7</v>
      </c>
      <c r="N73" s="48">
        <v>151</v>
      </c>
      <c r="O73" s="48">
        <v>26</v>
      </c>
      <c r="P73" s="48">
        <v>155</v>
      </c>
      <c r="Q73" s="48">
        <v>311</v>
      </c>
      <c r="R73" s="48">
        <v>278</v>
      </c>
      <c r="S73" s="48">
        <v>150</v>
      </c>
      <c r="T73" s="48">
        <v>235</v>
      </c>
      <c r="U73" s="48">
        <v>204</v>
      </c>
      <c r="V73" s="48">
        <v>221</v>
      </c>
      <c r="X73" s="2">
        <v>69</v>
      </c>
      <c r="Y73" s="36">
        <v>1.1399039744476001</v>
      </c>
      <c r="Z73" s="36">
        <v>-0.48356099433467298</v>
      </c>
      <c r="AA73" s="36">
        <v>0.13501699212531501</v>
      </c>
      <c r="AB73" s="36">
        <v>0.70404637465488196</v>
      </c>
      <c r="AC73" s="36">
        <v>0.46634031421206401</v>
      </c>
      <c r="AD73" s="36">
        <v>-2.2079361535701101</v>
      </c>
      <c r="AE73" s="36">
        <v>0.92970852097435497</v>
      </c>
      <c r="AF73" s="36">
        <v>0.26059774714164602</v>
      </c>
      <c r="AG73" s="36">
        <v>3.8459493110679101E-3</v>
      </c>
      <c r="AH73" s="36">
        <v>-0.46634031421206401</v>
      </c>
      <c r="AI73" s="36">
        <v>-1.1698735860340801</v>
      </c>
      <c r="AJ73" s="36">
        <v>0.15834272448537501</v>
      </c>
      <c r="AK73" s="36">
        <v>-0.36566011593027697</v>
      </c>
      <c r="AL73" s="36">
        <v>0.59020879232393397</v>
      </c>
      <c r="AM73" s="36">
        <v>-1.48433940803009</v>
      </c>
      <c r="AN73" s="36">
        <v>0.16613652408900501</v>
      </c>
      <c r="AO73" s="36">
        <v>1.3200546968364699</v>
      </c>
      <c r="AP73" s="36">
        <v>-0.39044568041832101</v>
      </c>
      <c r="AQ73" s="36">
        <v>-0.83873171379157596</v>
      </c>
      <c r="AR73" s="36">
        <v>0.91792285853303901</v>
      </c>
      <c r="AS73" s="36">
        <v>-1.33866570764457</v>
      </c>
      <c r="AT73" s="36">
        <v>1.0828494841071501</v>
      </c>
    </row>
    <row r="74" spans="1:46">
      <c r="A74" s="48" t="s">
        <v>180</v>
      </c>
      <c r="B74" s="48" t="s">
        <v>181</v>
      </c>
      <c r="C74" s="48">
        <v>22</v>
      </c>
      <c r="D74" s="48">
        <v>40</v>
      </c>
      <c r="E74" s="48">
        <v>2</v>
      </c>
      <c r="F74" s="48">
        <v>292</v>
      </c>
      <c r="G74" s="48">
        <v>66</v>
      </c>
      <c r="H74" s="48">
        <v>309</v>
      </c>
      <c r="I74" s="48">
        <v>280</v>
      </c>
      <c r="J74" s="48">
        <v>230</v>
      </c>
      <c r="K74" s="48">
        <v>129</v>
      </c>
      <c r="L74" s="48">
        <v>46</v>
      </c>
      <c r="M74" s="48">
        <v>22</v>
      </c>
      <c r="N74" s="48">
        <v>242</v>
      </c>
      <c r="O74" s="48">
        <v>310</v>
      </c>
      <c r="P74" s="48">
        <v>222</v>
      </c>
      <c r="Q74" s="48">
        <v>30</v>
      </c>
      <c r="R74" s="48">
        <v>235</v>
      </c>
      <c r="S74" s="48">
        <v>194</v>
      </c>
      <c r="T74" s="48">
        <v>38</v>
      </c>
      <c r="U74" s="48">
        <v>107</v>
      </c>
      <c r="V74" s="48">
        <v>246</v>
      </c>
      <c r="X74" s="2">
        <v>70</v>
      </c>
      <c r="Y74" s="36">
        <v>0.55396966512034396</v>
      </c>
      <c r="Z74" s="36">
        <v>-0.142783450736476</v>
      </c>
      <c r="AA74" s="36">
        <v>-0.49222508848025498</v>
      </c>
      <c r="AB74" s="36">
        <v>1.9985190177754</v>
      </c>
      <c r="AC74" s="36">
        <v>1.37734677311944</v>
      </c>
      <c r="AD74" s="36">
        <v>0.104027698398954</v>
      </c>
      <c r="AE74" s="36">
        <v>0.34926126594690199</v>
      </c>
      <c r="AF74" s="36">
        <v>1.18526012786046</v>
      </c>
      <c r="AG74" s="36">
        <v>1.1399039744476001</v>
      </c>
      <c r="AH74" s="36">
        <v>0.308661103247932</v>
      </c>
      <c r="AI74" s="36">
        <v>-0.66515271288348599</v>
      </c>
      <c r="AJ74" s="36">
        <v>-1.3577523079868701</v>
      </c>
      <c r="AK74" s="36">
        <v>-1.53231615461489</v>
      </c>
      <c r="AL74" s="36">
        <v>-0.70404637465488196</v>
      </c>
      <c r="AM74" s="36">
        <v>-2.3059846127924502</v>
      </c>
      <c r="AN74" s="36">
        <v>1.7722890959111699</v>
      </c>
      <c r="AO74" s="36">
        <v>1.1399039744476001</v>
      </c>
      <c r="AP74" s="36">
        <v>-1.0691269505479799</v>
      </c>
      <c r="AQ74" s="36">
        <v>0.236796814094514</v>
      </c>
      <c r="AR74" s="36">
        <v>0.78525165015426901</v>
      </c>
      <c r="AS74" s="36">
        <v>0.28454724788741997</v>
      </c>
      <c r="AT74" s="36">
        <v>1.4395549086391799</v>
      </c>
    </row>
    <row r="75" spans="1:46">
      <c r="A75" s="48" t="s">
        <v>184</v>
      </c>
      <c r="B75" s="48" t="s">
        <v>185</v>
      </c>
      <c r="C75" s="48">
        <v>225</v>
      </c>
      <c r="D75" s="48">
        <v>90</v>
      </c>
      <c r="E75" s="48">
        <v>155</v>
      </c>
      <c r="F75" s="48">
        <v>80</v>
      </c>
      <c r="G75" s="48">
        <v>91</v>
      </c>
      <c r="H75" s="48">
        <v>321</v>
      </c>
      <c r="I75" s="48">
        <v>187</v>
      </c>
      <c r="J75" s="48">
        <v>213</v>
      </c>
      <c r="K75" s="48">
        <v>150</v>
      </c>
      <c r="L75" s="48">
        <v>102</v>
      </c>
      <c r="M75" s="48">
        <v>86</v>
      </c>
      <c r="N75" s="48">
        <v>78</v>
      </c>
      <c r="O75" s="48">
        <v>309</v>
      </c>
      <c r="P75" s="48">
        <v>253</v>
      </c>
      <c r="Q75" s="48">
        <v>59</v>
      </c>
      <c r="R75" s="48">
        <v>248</v>
      </c>
      <c r="S75" s="48">
        <v>166</v>
      </c>
      <c r="T75" s="48">
        <v>19</v>
      </c>
      <c r="U75" s="48">
        <v>94</v>
      </c>
      <c r="V75" s="48">
        <v>73</v>
      </c>
      <c r="X75" s="2">
        <v>71</v>
      </c>
      <c r="Y75" s="36">
        <v>1.20093251313347</v>
      </c>
      <c r="Z75" s="36">
        <v>0.90626333816903804</v>
      </c>
      <c r="AA75" s="36">
        <v>0.77482466969292996</v>
      </c>
      <c r="AB75" s="36">
        <v>0.79576471234815305</v>
      </c>
      <c r="AC75" s="36">
        <v>0.43230348489121101</v>
      </c>
      <c r="AD75" s="36">
        <v>-1.30189000761073</v>
      </c>
      <c r="AE75" s="36">
        <v>0.66515271288348599</v>
      </c>
      <c r="AF75" s="36">
        <v>-0.59938909654980799</v>
      </c>
      <c r="AG75" s="36">
        <v>1.7722890959111699</v>
      </c>
      <c r="AH75" s="36">
        <v>1.1399039744476001</v>
      </c>
      <c r="AI75" s="36">
        <v>1.1547591320828301</v>
      </c>
      <c r="AJ75" s="36">
        <v>-0.449256837146156</v>
      </c>
      <c r="AK75" s="36">
        <v>7.3138009071731694E-2</v>
      </c>
      <c r="AL75" s="36">
        <v>-0.181754940835861</v>
      </c>
      <c r="AM75" s="36">
        <v>-1.01614278526508</v>
      </c>
      <c r="AN75" s="36">
        <v>0.41547348891049701</v>
      </c>
      <c r="AO75" s="36">
        <v>0.97820469803439603</v>
      </c>
      <c r="AP75" s="36">
        <v>-8.0852741412441698E-2</v>
      </c>
      <c r="AQ75" s="36">
        <v>0.62724026956349199</v>
      </c>
      <c r="AR75" s="36">
        <v>1.1109246757018101</v>
      </c>
      <c r="AS75" s="36">
        <v>1.1399039744476001</v>
      </c>
      <c r="AT75" s="36">
        <v>1.70271698671923</v>
      </c>
    </row>
    <row r="76" spans="1:46">
      <c r="A76" s="48" t="s">
        <v>186</v>
      </c>
      <c r="B76" s="48" t="s">
        <v>187</v>
      </c>
      <c r="C76" s="48">
        <v>325</v>
      </c>
      <c r="D76" s="48">
        <v>287</v>
      </c>
      <c r="E76" s="48">
        <v>296</v>
      </c>
      <c r="F76" s="48">
        <v>123</v>
      </c>
      <c r="G76" s="48">
        <v>304</v>
      </c>
      <c r="H76" s="48">
        <v>274</v>
      </c>
      <c r="I76" s="48">
        <v>19</v>
      </c>
      <c r="J76" s="48">
        <v>267</v>
      </c>
      <c r="K76" s="48">
        <v>124</v>
      </c>
      <c r="L76" s="48">
        <v>259</v>
      </c>
      <c r="M76" s="48">
        <v>18</v>
      </c>
      <c r="N76" s="48">
        <v>121</v>
      </c>
      <c r="O76" s="48">
        <v>205</v>
      </c>
      <c r="P76" s="48">
        <v>128</v>
      </c>
      <c r="Q76" s="48">
        <v>251</v>
      </c>
      <c r="R76" s="48">
        <v>234</v>
      </c>
      <c r="S76" s="48">
        <v>273</v>
      </c>
      <c r="T76" s="48">
        <v>154</v>
      </c>
      <c r="U76" s="48">
        <v>136</v>
      </c>
      <c r="V76" s="48">
        <v>240</v>
      </c>
      <c r="X76" s="2">
        <v>72</v>
      </c>
      <c r="Y76" s="36">
        <v>2.4330009860728898</v>
      </c>
      <c r="Z76" s="36">
        <v>-0.92970852097435497</v>
      </c>
      <c r="AA76" s="36">
        <v>-0.36566011593027697</v>
      </c>
      <c r="AB76" s="36">
        <v>0.28454724788741997</v>
      </c>
      <c r="AC76" s="36">
        <v>0.34926126594690199</v>
      </c>
      <c r="AD76" s="36">
        <v>1.1547591320828301</v>
      </c>
      <c r="AE76" s="36">
        <v>-2.12741091319007</v>
      </c>
      <c r="AF76" s="36">
        <v>-5.7721133302240102E-2</v>
      </c>
      <c r="AG76" s="36">
        <v>0.78525165015426901</v>
      </c>
      <c r="AH76" s="36">
        <v>3</v>
      </c>
      <c r="AI76" s="36">
        <v>-1.53231615461489</v>
      </c>
      <c r="AJ76" s="36">
        <v>-0.76448125721012095</v>
      </c>
      <c r="AK76" s="36">
        <v>5.0018065889223501E-2</v>
      </c>
      <c r="AL76" s="36">
        <v>-0.25264835601647301</v>
      </c>
      <c r="AM76" s="36">
        <v>9.6297118323475706E-2</v>
      </c>
      <c r="AN76" s="36">
        <v>-0.119507998425229</v>
      </c>
      <c r="AO76" s="36">
        <v>-3</v>
      </c>
      <c r="AP76" s="36">
        <v>-0.16613652408900501</v>
      </c>
      <c r="AQ76" s="36">
        <v>-1.18526012786046</v>
      </c>
      <c r="AR76" s="36">
        <v>-0.87200035925234398</v>
      </c>
      <c r="AS76" s="36">
        <v>-1.02911813509786</v>
      </c>
      <c r="AT76" s="36">
        <v>1.33866570764457</v>
      </c>
    </row>
    <row r="77" spans="1:46">
      <c r="A77" s="48" t="s">
        <v>188</v>
      </c>
      <c r="B77" s="48" t="s">
        <v>189</v>
      </c>
      <c r="C77" s="48">
        <v>214</v>
      </c>
      <c r="D77" s="48">
        <v>288</v>
      </c>
      <c r="E77" s="48">
        <v>180</v>
      </c>
      <c r="F77" s="48">
        <v>239</v>
      </c>
      <c r="G77" s="48">
        <v>199</v>
      </c>
      <c r="H77" s="48">
        <v>307</v>
      </c>
      <c r="I77" s="48">
        <v>18</v>
      </c>
      <c r="J77" s="48">
        <v>222</v>
      </c>
      <c r="K77" s="48">
        <v>155</v>
      </c>
      <c r="L77" s="48">
        <v>240</v>
      </c>
      <c r="M77" s="48">
        <v>180</v>
      </c>
      <c r="N77" s="48">
        <v>211</v>
      </c>
      <c r="O77" s="48">
        <v>212</v>
      </c>
      <c r="P77" s="48">
        <v>67</v>
      </c>
      <c r="Q77" s="48">
        <v>100</v>
      </c>
      <c r="R77" s="48">
        <v>150</v>
      </c>
      <c r="S77" s="48">
        <v>84</v>
      </c>
      <c r="T77" s="48">
        <v>221</v>
      </c>
      <c r="U77" s="48">
        <v>47</v>
      </c>
      <c r="V77" s="48">
        <v>154</v>
      </c>
      <c r="X77" s="2">
        <v>73</v>
      </c>
      <c r="Y77" s="36">
        <v>-0.18958056817244801</v>
      </c>
      <c r="Z77" s="36">
        <v>-0.78525165015426901</v>
      </c>
      <c r="AA77" s="36">
        <v>-1.48433940803009</v>
      </c>
      <c r="AB77" s="36">
        <v>-0.62724026956349199</v>
      </c>
      <c r="AC77" s="36">
        <v>1.0691269505479799</v>
      </c>
      <c r="AD77" s="36">
        <v>-0.28454724788741997</v>
      </c>
      <c r="AE77" s="36">
        <v>-0.50966558646457005</v>
      </c>
      <c r="AF77" s="36">
        <v>1.53231615461489</v>
      </c>
      <c r="AG77" s="36">
        <v>-0.65558674848606502</v>
      </c>
      <c r="AH77" s="36">
        <v>-1.0967790164520199</v>
      </c>
      <c r="AI77" s="36">
        <v>1.53231615461489</v>
      </c>
      <c r="AJ77" s="36">
        <v>1.1399039744476001</v>
      </c>
      <c r="AK77" s="36">
        <v>1.0422691021370301</v>
      </c>
      <c r="AL77" s="36">
        <v>0.49222508848025398</v>
      </c>
      <c r="AM77" s="36">
        <v>-0.72389625403909696</v>
      </c>
      <c r="AN77" s="36">
        <v>0.54502425143293098</v>
      </c>
      <c r="AO77" s="36">
        <v>0.52726251343495301</v>
      </c>
      <c r="AP77" s="36">
        <v>1.3974848188810201</v>
      </c>
      <c r="AQ77" s="36">
        <v>0.90626333816903804</v>
      </c>
      <c r="AR77" s="36">
        <v>-0.78525165015426901</v>
      </c>
      <c r="AS77" s="36">
        <v>-8.8572288948811098E-2</v>
      </c>
      <c r="AT77" s="36">
        <v>-1.94481164334801</v>
      </c>
    </row>
    <row r="78" spans="1:46">
      <c r="A78" s="48" t="s">
        <v>190</v>
      </c>
      <c r="B78" s="48" t="s">
        <v>191</v>
      </c>
      <c r="C78" s="48">
        <v>262</v>
      </c>
      <c r="D78" s="48">
        <v>89</v>
      </c>
      <c r="E78" s="48">
        <v>67</v>
      </c>
      <c r="F78" s="48">
        <v>298</v>
      </c>
      <c r="G78" s="48">
        <v>238</v>
      </c>
      <c r="H78" s="48">
        <v>189</v>
      </c>
      <c r="I78" s="48">
        <v>162</v>
      </c>
      <c r="J78" s="48">
        <v>203</v>
      </c>
      <c r="K78" s="48">
        <v>6</v>
      </c>
      <c r="L78" s="48">
        <v>321</v>
      </c>
      <c r="M78" s="48">
        <v>19</v>
      </c>
      <c r="N78" s="48">
        <v>40</v>
      </c>
      <c r="O78" s="48">
        <v>172</v>
      </c>
      <c r="P78" s="48">
        <v>97</v>
      </c>
      <c r="Q78" s="48">
        <v>32</v>
      </c>
      <c r="R78" s="48">
        <v>270</v>
      </c>
      <c r="S78" s="48">
        <v>262</v>
      </c>
      <c r="T78" s="48">
        <v>127</v>
      </c>
      <c r="U78" s="48">
        <v>250</v>
      </c>
      <c r="V78" s="48">
        <v>95</v>
      </c>
      <c r="X78" s="2">
        <v>74</v>
      </c>
      <c r="Y78" s="36">
        <v>0.228893548160431</v>
      </c>
      <c r="Z78" s="36">
        <v>-0.45778187523733299</v>
      </c>
      <c r="AA78" s="36">
        <v>-0.45778187523733299</v>
      </c>
      <c r="AB78" s="36">
        <v>0.11176450046109999</v>
      </c>
      <c r="AC78" s="36">
        <v>0.13501699212531501</v>
      </c>
      <c r="AD78" s="36">
        <v>0.173940428614663</v>
      </c>
      <c r="AE78" s="36">
        <v>-0.96586782262374804</v>
      </c>
      <c r="AF78" s="36">
        <v>0.51844398248942802</v>
      </c>
      <c r="AG78" s="36">
        <v>-0.81705964781606499</v>
      </c>
      <c r="AH78" s="36">
        <v>-0.71393615083927797</v>
      </c>
      <c r="AI78" s="36">
        <v>0.58107796279481305</v>
      </c>
      <c r="AJ78" s="36">
        <v>-1.1252961961755199</v>
      </c>
      <c r="AK78" s="36">
        <v>-0.104027698398954</v>
      </c>
      <c r="AL78" s="36">
        <v>-0.67477993525131896</v>
      </c>
      <c r="AM78" s="36">
        <v>0.40710271318473101</v>
      </c>
      <c r="AN78" s="36">
        <v>-0.55396966512034396</v>
      </c>
      <c r="AO78" s="36">
        <v>-0.40710271318473101</v>
      </c>
      <c r="AP78" s="36">
        <v>-1.20093251313347</v>
      </c>
      <c r="AQ78" s="36">
        <v>-0.30060388702378499</v>
      </c>
      <c r="AR78" s="36">
        <v>-0.79576471234815305</v>
      </c>
      <c r="AS78" s="36">
        <v>5.7721133302240199E-2</v>
      </c>
      <c r="AT78" s="36">
        <v>9.6297118323475706E-2</v>
      </c>
    </row>
    <row r="79" spans="1:46">
      <c r="A79" s="48" t="s">
        <v>192</v>
      </c>
      <c r="B79" s="48" t="s">
        <v>193</v>
      </c>
      <c r="C79" s="48">
        <v>85</v>
      </c>
      <c r="D79" s="48">
        <v>279</v>
      </c>
      <c r="E79" s="48">
        <v>215</v>
      </c>
      <c r="F79" s="48">
        <v>135</v>
      </c>
      <c r="G79" s="48">
        <v>255</v>
      </c>
      <c r="H79" s="48">
        <v>32</v>
      </c>
      <c r="I79" s="48">
        <v>105</v>
      </c>
      <c r="J79" s="48">
        <v>45</v>
      </c>
      <c r="K79" s="48">
        <v>97</v>
      </c>
      <c r="L79" s="48">
        <v>90</v>
      </c>
      <c r="M79" s="48">
        <v>82</v>
      </c>
      <c r="N79" s="48">
        <v>298</v>
      </c>
      <c r="O79" s="48">
        <v>105</v>
      </c>
      <c r="P79" s="48">
        <v>139</v>
      </c>
      <c r="Q79" s="48">
        <v>238</v>
      </c>
      <c r="R79" s="48">
        <v>107</v>
      </c>
      <c r="S79" s="48">
        <v>280</v>
      </c>
      <c r="T79" s="48">
        <v>63</v>
      </c>
      <c r="U79" s="48">
        <v>305</v>
      </c>
      <c r="V79" s="48">
        <v>139</v>
      </c>
      <c r="X79" s="2">
        <v>75</v>
      </c>
      <c r="Y79" s="36">
        <v>1.0828494841071501</v>
      </c>
      <c r="Z79" s="36">
        <v>1.33866570764457</v>
      </c>
      <c r="AA79" s="36">
        <v>1.3974848188810201</v>
      </c>
      <c r="AB79" s="36">
        <v>-1.4395549086391799</v>
      </c>
      <c r="AC79" s="36">
        <v>0.423873478962081</v>
      </c>
      <c r="AD79" s="36">
        <v>-1.4182061165636599</v>
      </c>
      <c r="AE79" s="36">
        <v>0.77482466969292996</v>
      </c>
      <c r="AF79" s="36">
        <v>-0.96586782262374804</v>
      </c>
      <c r="AG79" s="36">
        <v>-0.19741782293777199</v>
      </c>
      <c r="AH79" s="36">
        <v>-0.50966558646457005</v>
      </c>
      <c r="AI79" s="36">
        <v>0.62724026956349199</v>
      </c>
      <c r="AJ79" s="36">
        <v>-0.19741782293777199</v>
      </c>
      <c r="AK79" s="36">
        <v>0.11176450046109999</v>
      </c>
      <c r="AL79" s="36">
        <v>-0.91792285853303901</v>
      </c>
      <c r="AM79" s="36">
        <v>-1.5078939607437201</v>
      </c>
      <c r="AN79" s="36">
        <v>0.52726251343495301</v>
      </c>
      <c r="AO79" s="36">
        <v>-0.83873171379157596</v>
      </c>
      <c r="AP79" s="36">
        <v>0.72389625403909696</v>
      </c>
      <c r="AQ79" s="36">
        <v>0.34109720278987699</v>
      </c>
      <c r="AR79" s="36">
        <v>-0.43230348489121101</v>
      </c>
      <c r="AS79" s="36">
        <v>-0.276546612755663</v>
      </c>
      <c r="AT79" s="36">
        <v>2.4330009860728898</v>
      </c>
    </row>
    <row r="80" spans="1:46">
      <c r="A80" s="48" t="s">
        <v>196</v>
      </c>
      <c r="B80" s="48" t="s">
        <v>197</v>
      </c>
      <c r="C80" s="48">
        <v>273</v>
      </c>
      <c r="D80" s="48">
        <v>166</v>
      </c>
      <c r="E80" s="48">
        <v>84</v>
      </c>
      <c r="F80" s="48">
        <v>112</v>
      </c>
      <c r="G80" s="48">
        <v>261</v>
      </c>
      <c r="H80" s="48">
        <v>38</v>
      </c>
      <c r="I80" s="48">
        <v>109</v>
      </c>
      <c r="J80" s="48">
        <v>41</v>
      </c>
      <c r="K80" s="48">
        <v>96</v>
      </c>
      <c r="L80" s="48">
        <v>177</v>
      </c>
      <c r="M80" s="48">
        <v>91</v>
      </c>
      <c r="N80" s="48">
        <v>270</v>
      </c>
      <c r="O80" s="48">
        <v>87</v>
      </c>
      <c r="P80" s="48">
        <v>116</v>
      </c>
      <c r="Q80" s="48">
        <v>209</v>
      </c>
      <c r="R80" s="48">
        <v>257</v>
      </c>
      <c r="S80" s="48">
        <v>152</v>
      </c>
      <c r="T80" s="48">
        <v>79</v>
      </c>
      <c r="U80" s="48">
        <v>186</v>
      </c>
      <c r="V80" s="48">
        <v>188</v>
      </c>
      <c r="X80" s="2">
        <v>76</v>
      </c>
      <c r="Y80" s="36">
        <v>-7.31380090717315E-2</v>
      </c>
      <c r="Z80" s="36">
        <v>-1.9230884433897401E-2</v>
      </c>
      <c r="AA80" s="36">
        <v>0.24471489870827601</v>
      </c>
      <c r="AB80" s="36">
        <v>0.95367622688124898</v>
      </c>
      <c r="AC80" s="36">
        <v>1.7364527482587899</v>
      </c>
      <c r="AD80" s="36">
        <v>-1.94481164334801</v>
      </c>
      <c r="AE80" s="36">
        <v>0.24471489870827601</v>
      </c>
      <c r="AF80" s="36">
        <v>-0.636632089188649</v>
      </c>
      <c r="AG80" s="36">
        <v>-1.55768809267068</v>
      </c>
      <c r="AH80" s="36">
        <v>-2.61829535040822</v>
      </c>
      <c r="AI80" s="36">
        <v>-1.3974848188810201</v>
      </c>
      <c r="AJ80" s="36">
        <v>0.292566138795811</v>
      </c>
      <c r="AK80" s="36">
        <v>-0.87200035925234398</v>
      </c>
      <c r="AL80" s="36">
        <v>-1.1547591320828301</v>
      </c>
      <c r="AM80" s="36">
        <v>-0.64608040296818903</v>
      </c>
      <c r="AN80" s="36">
        <v>1.18526012786046</v>
      </c>
      <c r="AO80" s="36">
        <v>-0.59020879232393397</v>
      </c>
      <c r="AP80" s="36">
        <v>1.1547591320828301</v>
      </c>
      <c r="AQ80" s="36">
        <v>-1.81055767879132</v>
      </c>
      <c r="AR80" s="36">
        <v>3.8459493110679101E-3</v>
      </c>
      <c r="AS80" s="36">
        <v>-2.12741091319007</v>
      </c>
      <c r="AT80" s="36">
        <v>-1.2841450125398901</v>
      </c>
    </row>
    <row r="81" spans="1:46">
      <c r="A81" s="48" t="s">
        <v>202</v>
      </c>
      <c r="B81" s="48" t="s">
        <v>203</v>
      </c>
      <c r="C81" s="48">
        <v>224</v>
      </c>
      <c r="D81" s="48">
        <v>47</v>
      </c>
      <c r="E81" s="48">
        <v>145</v>
      </c>
      <c r="F81" s="48">
        <v>325</v>
      </c>
      <c r="G81" s="48">
        <v>260</v>
      </c>
      <c r="H81" s="48">
        <v>45</v>
      </c>
      <c r="I81" s="48">
        <v>21</v>
      </c>
      <c r="J81" s="48">
        <v>303</v>
      </c>
      <c r="K81" s="48">
        <v>17</v>
      </c>
      <c r="L81" s="48">
        <v>294</v>
      </c>
      <c r="M81" s="48">
        <v>98</v>
      </c>
      <c r="N81" s="48">
        <v>74</v>
      </c>
      <c r="O81" s="48">
        <v>75</v>
      </c>
      <c r="P81" s="48">
        <v>45</v>
      </c>
      <c r="Q81" s="48">
        <v>164</v>
      </c>
      <c r="R81" s="48">
        <v>298</v>
      </c>
      <c r="S81" s="48">
        <v>135</v>
      </c>
      <c r="T81" s="48">
        <v>68</v>
      </c>
      <c r="U81" s="48">
        <v>277</v>
      </c>
      <c r="V81" s="48">
        <v>149</v>
      </c>
      <c r="X81" s="2">
        <v>77</v>
      </c>
      <c r="Y81" s="36">
        <v>-0.34926126594690199</v>
      </c>
      <c r="Z81" s="36">
        <v>0.41547348891049701</v>
      </c>
      <c r="AA81" s="36">
        <v>1.30189000761073</v>
      </c>
      <c r="AB81" s="36">
        <v>0.46634031421206401</v>
      </c>
      <c r="AC81" s="36">
        <v>-0.47493304871340403</v>
      </c>
      <c r="AD81" s="36">
        <v>0.54502425143293098</v>
      </c>
      <c r="AE81" s="36">
        <v>-1.3200546968364699</v>
      </c>
      <c r="AF81" s="36">
        <v>0.87200035925234398</v>
      </c>
      <c r="AG81" s="36">
        <v>1.02911813509786</v>
      </c>
      <c r="AH81" s="36">
        <v>0.49222508848025398</v>
      </c>
      <c r="AI81" s="36">
        <v>-0.181754940835861</v>
      </c>
      <c r="AJ81" s="36">
        <v>0.40710271318473101</v>
      </c>
      <c r="AK81" s="36">
        <v>0.79576471234815305</v>
      </c>
      <c r="AL81" s="36">
        <v>0.48356099433467298</v>
      </c>
      <c r="AM81" s="36">
        <v>-0.54502425143293098</v>
      </c>
      <c r="AN81" s="36">
        <v>-1.1109246757018101</v>
      </c>
      <c r="AO81" s="36">
        <v>-0.292566138795811</v>
      </c>
      <c r="AP81" s="36">
        <v>0.18958056817244801</v>
      </c>
      <c r="AQ81" s="36">
        <v>3</v>
      </c>
      <c r="AR81" s="36">
        <v>1.05560284363946</v>
      </c>
      <c r="AS81" s="36">
        <v>0.51844398248942802</v>
      </c>
      <c r="AT81" s="36">
        <v>-0.11176450046109999</v>
      </c>
    </row>
    <row r="82" spans="1:46">
      <c r="A82" s="48" t="s">
        <v>206</v>
      </c>
      <c r="B82" s="48" t="s">
        <v>207</v>
      </c>
      <c r="C82" s="48">
        <v>313</v>
      </c>
      <c r="D82" s="48">
        <v>238</v>
      </c>
      <c r="E82" s="48">
        <v>108</v>
      </c>
      <c r="F82" s="48">
        <v>220</v>
      </c>
      <c r="G82" s="48">
        <v>206</v>
      </c>
      <c r="H82" s="48">
        <v>3</v>
      </c>
      <c r="I82" s="48">
        <v>70</v>
      </c>
      <c r="J82" s="48">
        <v>111</v>
      </c>
      <c r="K82" s="48">
        <v>73</v>
      </c>
      <c r="L82" s="48">
        <v>107</v>
      </c>
      <c r="M82" s="48">
        <v>196</v>
      </c>
      <c r="N82" s="48">
        <v>64</v>
      </c>
      <c r="O82" s="48">
        <v>255</v>
      </c>
      <c r="P82" s="48">
        <v>49</v>
      </c>
      <c r="Q82" s="48">
        <v>27</v>
      </c>
      <c r="R82" s="48">
        <v>233</v>
      </c>
      <c r="S82" s="48">
        <v>217</v>
      </c>
      <c r="T82" s="48">
        <v>239</v>
      </c>
      <c r="U82" s="48">
        <v>106</v>
      </c>
      <c r="V82" s="48">
        <v>237</v>
      </c>
      <c r="X82" s="2">
        <v>78</v>
      </c>
      <c r="Y82" s="36">
        <v>0.97820469803439603</v>
      </c>
      <c r="Z82" s="36">
        <v>-1.1698735860340801</v>
      </c>
      <c r="AA82" s="36">
        <v>-0.423873478962081</v>
      </c>
      <c r="AB82" s="36">
        <v>-0.173940428614663</v>
      </c>
      <c r="AC82" s="36">
        <v>0.54502425143293098</v>
      </c>
      <c r="AD82" s="36">
        <v>0.72389625403909696</v>
      </c>
      <c r="AE82" s="36">
        <v>0.53612224016086696</v>
      </c>
      <c r="AF82" s="36">
        <v>-1.1538075490063599E-2</v>
      </c>
      <c r="AG82" s="36">
        <v>-0.20526722259156199</v>
      </c>
      <c r="AH82" s="36">
        <v>-0.45778187523733299</v>
      </c>
      <c r="AI82" s="36">
        <v>0.173940428614663</v>
      </c>
      <c r="AJ82" s="36">
        <v>-0.66515271288348599</v>
      </c>
      <c r="AK82" s="36">
        <v>0.50092629126642196</v>
      </c>
      <c r="AL82" s="36">
        <v>0.52726251343495301</v>
      </c>
      <c r="AM82" s="36">
        <v>-0.67477993525131896</v>
      </c>
      <c r="AN82" s="36">
        <v>1.55768809267068</v>
      </c>
      <c r="AO82" s="36">
        <v>-0.18958056817244801</v>
      </c>
      <c r="AP82" s="36">
        <v>1.2667954125138601</v>
      </c>
      <c r="AQ82" s="36">
        <v>-0.77482466969292996</v>
      </c>
      <c r="AR82" s="36">
        <v>0.41547348891049701</v>
      </c>
      <c r="AS82" s="36">
        <v>-1.9230884433897401E-2</v>
      </c>
      <c r="AT82" s="36">
        <v>1.5078939607437201</v>
      </c>
    </row>
    <row r="83" spans="1:46">
      <c r="A83" s="48" t="s">
        <v>208</v>
      </c>
      <c r="B83" s="48" t="s">
        <v>209</v>
      </c>
      <c r="C83" s="48">
        <v>97</v>
      </c>
      <c r="D83" s="48">
        <v>223</v>
      </c>
      <c r="E83" s="48">
        <v>13</v>
      </c>
      <c r="F83" s="48">
        <v>264</v>
      </c>
      <c r="G83" s="48">
        <v>157</v>
      </c>
      <c r="H83" s="48">
        <v>158</v>
      </c>
      <c r="I83" s="48">
        <v>197</v>
      </c>
      <c r="J83" s="48">
        <v>20</v>
      </c>
      <c r="K83" s="48">
        <v>190</v>
      </c>
      <c r="L83" s="48">
        <v>34</v>
      </c>
      <c r="M83" s="48">
        <v>150</v>
      </c>
      <c r="N83" s="48">
        <v>28</v>
      </c>
      <c r="O83" s="48">
        <v>318</v>
      </c>
      <c r="P83" s="48">
        <v>48</v>
      </c>
      <c r="Q83" s="48">
        <v>106</v>
      </c>
      <c r="R83" s="48">
        <v>80</v>
      </c>
      <c r="S83" s="48">
        <v>185</v>
      </c>
      <c r="T83" s="48">
        <v>101</v>
      </c>
      <c r="U83" s="48">
        <v>129</v>
      </c>
      <c r="V83" s="48">
        <v>25</v>
      </c>
      <c r="X83" s="2">
        <v>79</v>
      </c>
      <c r="Y83" s="36">
        <v>0.44076432542273503</v>
      </c>
      <c r="Z83" s="36">
        <v>-1.7364527482587899</v>
      </c>
      <c r="AA83" s="36">
        <v>1.58410435946053</v>
      </c>
      <c r="AB83" s="36">
        <v>-0.44076432542273503</v>
      </c>
      <c r="AC83" s="36">
        <v>-0.15834272448537501</v>
      </c>
      <c r="AD83" s="36">
        <v>2.61829535040822</v>
      </c>
      <c r="AE83" s="36">
        <v>-1.5078939607437201</v>
      </c>
      <c r="AF83" s="36">
        <v>1.37734677311944</v>
      </c>
      <c r="AG83" s="36">
        <v>0.636632089188649</v>
      </c>
      <c r="AH83" s="36">
        <v>-2.12741091319007</v>
      </c>
      <c r="AI83" s="36">
        <v>-0.64608040296818903</v>
      </c>
      <c r="AJ83" s="36">
        <v>-0.276546612755663</v>
      </c>
      <c r="AK83" s="36">
        <v>0.25264835601647301</v>
      </c>
      <c r="AL83" s="36">
        <v>-0.308661103247932</v>
      </c>
      <c r="AM83" s="36">
        <v>0.80636647104172898</v>
      </c>
      <c r="AN83" s="36">
        <v>0.26059774714164602</v>
      </c>
      <c r="AO83" s="36">
        <v>-0.173940428614663</v>
      </c>
      <c r="AP83" s="36">
        <v>-0.78525165015426901</v>
      </c>
      <c r="AQ83" s="36">
        <v>0.74403555410450795</v>
      </c>
      <c r="AR83" s="36">
        <v>0.87200035925234398</v>
      </c>
      <c r="AS83" s="36">
        <v>-1.18526012786046</v>
      </c>
      <c r="AT83" s="36">
        <v>2.61829535040822</v>
      </c>
    </row>
    <row r="84" spans="1:46">
      <c r="A84" s="48" t="s">
        <v>210</v>
      </c>
      <c r="B84" s="48" t="s">
        <v>211</v>
      </c>
      <c r="C84" s="48">
        <v>276</v>
      </c>
      <c r="D84" s="48">
        <v>234</v>
      </c>
      <c r="E84" s="48">
        <v>181</v>
      </c>
      <c r="F84" s="48">
        <v>186</v>
      </c>
      <c r="G84" s="48">
        <v>117</v>
      </c>
      <c r="H84" s="48">
        <v>93</v>
      </c>
      <c r="I84" s="48">
        <v>276</v>
      </c>
      <c r="J84" s="48">
        <v>244</v>
      </c>
      <c r="K84" s="48">
        <v>198</v>
      </c>
      <c r="L84" s="48">
        <v>201</v>
      </c>
      <c r="M84" s="48">
        <v>303</v>
      </c>
      <c r="N84" s="48">
        <v>19</v>
      </c>
      <c r="O84" s="48">
        <v>314</v>
      </c>
      <c r="P84" s="48">
        <v>77</v>
      </c>
      <c r="Q84" s="48">
        <v>46</v>
      </c>
      <c r="R84" s="48">
        <v>196</v>
      </c>
      <c r="S84" s="48">
        <v>267</v>
      </c>
      <c r="T84" s="48">
        <v>189</v>
      </c>
      <c r="U84" s="48">
        <v>308</v>
      </c>
      <c r="V84" s="48">
        <v>24</v>
      </c>
      <c r="X84" s="2">
        <v>80</v>
      </c>
      <c r="Y84" s="36">
        <v>0.64608040296819003</v>
      </c>
      <c r="Z84" s="36">
        <v>-1.1252961961755199</v>
      </c>
      <c r="AA84" s="36">
        <v>1.0422691021370301</v>
      </c>
      <c r="AB84" s="36">
        <v>-0.64608040296818903</v>
      </c>
      <c r="AC84" s="36">
        <v>-2.6924831633429899E-2</v>
      </c>
      <c r="AD84" s="36">
        <v>-3</v>
      </c>
      <c r="AE84" s="36">
        <v>1.9230884433897401E-2</v>
      </c>
      <c r="AF84" s="36">
        <v>-0.77482466969292996</v>
      </c>
      <c r="AG84" s="36">
        <v>-0.79576471234815305</v>
      </c>
      <c r="AH84" s="36">
        <v>-5.0018065889223501E-2</v>
      </c>
      <c r="AI84" s="36">
        <v>-0.58107796279481305</v>
      </c>
      <c r="AJ84" s="36">
        <v>-0.58107796279481305</v>
      </c>
      <c r="AK84" s="36">
        <v>-0.58107796279481305</v>
      </c>
      <c r="AL84" s="36">
        <v>-1.8516777124192001</v>
      </c>
      <c r="AM84" s="36">
        <v>6.5427627302906605E-2</v>
      </c>
      <c r="AN84" s="36">
        <v>-1.7722890959111699</v>
      </c>
      <c r="AO84" s="36">
        <v>-6.5427627302906397E-2</v>
      </c>
      <c r="AP84" s="36">
        <v>0.40710271318473101</v>
      </c>
      <c r="AQ84" s="36">
        <v>0.70404637465488196</v>
      </c>
      <c r="AR84" s="36">
        <v>-1.3974848188810201</v>
      </c>
      <c r="AS84" s="36">
        <v>-0.62724026956349199</v>
      </c>
      <c r="AT84" s="36">
        <v>-0.50092629126642196</v>
      </c>
    </row>
    <row r="85" spans="1:46">
      <c r="A85" s="48" t="s">
        <v>214</v>
      </c>
      <c r="B85" s="48" t="s">
        <v>215</v>
      </c>
      <c r="C85" s="48">
        <v>237</v>
      </c>
      <c r="D85" s="48">
        <v>179</v>
      </c>
      <c r="E85" s="48">
        <v>135</v>
      </c>
      <c r="F85" s="48">
        <v>100</v>
      </c>
      <c r="G85" s="48">
        <v>275</v>
      </c>
      <c r="H85" s="48">
        <v>69</v>
      </c>
      <c r="I85" s="48">
        <v>283</v>
      </c>
      <c r="J85" s="48">
        <v>4</v>
      </c>
      <c r="K85" s="48">
        <v>272</v>
      </c>
      <c r="L85" s="48">
        <v>308</v>
      </c>
      <c r="M85" s="48">
        <v>59</v>
      </c>
      <c r="N85" s="48">
        <v>10</v>
      </c>
      <c r="O85" s="48">
        <v>90</v>
      </c>
      <c r="P85" s="48">
        <v>256</v>
      </c>
      <c r="Q85" s="48">
        <v>273</v>
      </c>
      <c r="R85" s="48">
        <v>215</v>
      </c>
      <c r="S85" s="48">
        <v>197</v>
      </c>
      <c r="T85" s="48">
        <v>25</v>
      </c>
      <c r="U85" s="48">
        <v>148</v>
      </c>
      <c r="V85" s="48">
        <v>72</v>
      </c>
      <c r="X85" s="2">
        <v>81</v>
      </c>
      <c r="Y85" s="36">
        <v>0.57199532434845202</v>
      </c>
      <c r="Z85" s="36">
        <v>2.0586978929547701</v>
      </c>
      <c r="AA85" s="36">
        <v>-0.78525165015426901</v>
      </c>
      <c r="AB85" s="36">
        <v>1.0967790164520199</v>
      </c>
      <c r="AC85" s="36">
        <v>0.31673840765542299</v>
      </c>
      <c r="AD85" s="36">
        <v>-0.62724026956349199</v>
      </c>
      <c r="AE85" s="36">
        <v>0.36566011593027697</v>
      </c>
      <c r="AF85" s="36">
        <v>7.3138009071731694E-2</v>
      </c>
      <c r="AG85" s="36">
        <v>-0.66515271288348599</v>
      </c>
      <c r="AH85" s="36">
        <v>-0.72389625403909696</v>
      </c>
      <c r="AI85" s="36">
        <v>-3.8459493110680398E-3</v>
      </c>
      <c r="AJ85" s="36">
        <v>-0.44076432542273503</v>
      </c>
      <c r="AK85" s="36">
        <v>0.62724026956349199</v>
      </c>
      <c r="AL85" s="36">
        <v>-0.55396966512034396</v>
      </c>
      <c r="AM85" s="36">
        <v>8.8572288948810904E-2</v>
      </c>
      <c r="AN85" s="36">
        <v>0.62724026956349199</v>
      </c>
      <c r="AO85" s="36">
        <v>0.56295962945385303</v>
      </c>
      <c r="AP85" s="36">
        <v>0.74403555410450795</v>
      </c>
      <c r="AQ85" s="36">
        <v>0.19741782293777199</v>
      </c>
      <c r="AR85" s="36">
        <v>-0.70404637465488196</v>
      </c>
      <c r="AS85" s="36">
        <v>-0.43230348489121101</v>
      </c>
      <c r="AT85" s="36">
        <v>0.86080506744267105</v>
      </c>
    </row>
    <row r="86" spans="1:46">
      <c r="A86" s="48" t="s">
        <v>216</v>
      </c>
      <c r="B86" s="48" t="s">
        <v>217</v>
      </c>
      <c r="C86" s="48">
        <v>107</v>
      </c>
      <c r="D86" s="48">
        <v>91</v>
      </c>
      <c r="E86" s="48">
        <v>185</v>
      </c>
      <c r="F86" s="48">
        <v>266</v>
      </c>
      <c r="G86" s="48">
        <v>7</v>
      </c>
      <c r="H86" s="48">
        <v>43</v>
      </c>
      <c r="I86" s="48">
        <v>34</v>
      </c>
      <c r="J86" s="48">
        <v>299</v>
      </c>
      <c r="K86" s="48">
        <v>225</v>
      </c>
      <c r="L86" s="48">
        <v>276</v>
      </c>
      <c r="M86" s="48">
        <v>71</v>
      </c>
      <c r="N86" s="48">
        <v>284</v>
      </c>
      <c r="O86" s="48">
        <v>209</v>
      </c>
      <c r="P86" s="48">
        <v>20</v>
      </c>
      <c r="Q86" s="48">
        <v>256</v>
      </c>
      <c r="R86" s="48">
        <v>255</v>
      </c>
      <c r="S86" s="48">
        <v>195</v>
      </c>
      <c r="T86" s="48">
        <v>245</v>
      </c>
      <c r="U86" s="48">
        <v>93</v>
      </c>
      <c r="V86" s="48">
        <v>22</v>
      </c>
      <c r="X86" s="2">
        <v>82</v>
      </c>
      <c r="Y86" s="36">
        <v>1.2331952774122601</v>
      </c>
      <c r="Z86" s="36">
        <v>-0.34109720278987699</v>
      </c>
      <c r="AA86" s="36">
        <v>-1.7722890959111699</v>
      </c>
      <c r="AB86" s="36">
        <v>-0.26059774714164602</v>
      </c>
      <c r="AC86" s="36">
        <v>-0.64608040296818903</v>
      </c>
      <c r="AD86" s="36">
        <v>0.86080506744267105</v>
      </c>
      <c r="AE86" s="36">
        <v>0.18958056817244801</v>
      </c>
      <c r="AF86" s="36">
        <v>-0.43230348489121101</v>
      </c>
      <c r="AG86" s="36">
        <v>1.2498189696086499</v>
      </c>
      <c r="AH86" s="36">
        <v>0.236796814094514</v>
      </c>
      <c r="AI86" s="36">
        <v>-1.55768809267068</v>
      </c>
      <c r="AJ86" s="36">
        <v>0.142783450736476</v>
      </c>
      <c r="AK86" s="36">
        <v>-1.1698735860340801</v>
      </c>
      <c r="AL86" s="36">
        <v>-3.4620373051327799E-2</v>
      </c>
      <c r="AM86" s="36">
        <v>-0.142783450736476</v>
      </c>
      <c r="AN86" s="36">
        <v>1.4395549086391799</v>
      </c>
      <c r="AO86" s="36">
        <v>-0.15834272448537501</v>
      </c>
      <c r="AP86" s="36">
        <v>-0.12725866904514299</v>
      </c>
      <c r="AQ86" s="36">
        <v>1.67081473865842</v>
      </c>
      <c r="AR86" s="36">
        <v>2.4330009860728898</v>
      </c>
      <c r="AS86" s="36">
        <v>-1.2498189696086599</v>
      </c>
      <c r="AT86" s="36">
        <v>0.31673840765542299</v>
      </c>
    </row>
    <row r="87" spans="1:46">
      <c r="A87" s="48" t="s">
        <v>218</v>
      </c>
      <c r="B87" s="48" t="s">
        <v>219</v>
      </c>
      <c r="C87" s="48">
        <v>174</v>
      </c>
      <c r="D87" s="48">
        <v>191</v>
      </c>
      <c r="E87" s="48">
        <v>248</v>
      </c>
      <c r="F87" s="48">
        <v>20</v>
      </c>
      <c r="G87" s="48">
        <v>81</v>
      </c>
      <c r="H87" s="48">
        <v>50</v>
      </c>
      <c r="I87" s="48">
        <v>253</v>
      </c>
      <c r="J87" s="48">
        <v>105</v>
      </c>
      <c r="K87" s="48">
        <v>25</v>
      </c>
      <c r="L87" s="48">
        <v>172</v>
      </c>
      <c r="M87" s="48">
        <v>78</v>
      </c>
      <c r="N87" s="48">
        <v>180</v>
      </c>
      <c r="O87" s="48">
        <v>289</v>
      </c>
      <c r="P87" s="48">
        <v>184</v>
      </c>
      <c r="Q87" s="48">
        <v>119</v>
      </c>
      <c r="R87" s="48">
        <v>87</v>
      </c>
      <c r="S87" s="48">
        <v>212</v>
      </c>
      <c r="T87" s="48">
        <v>97</v>
      </c>
      <c r="U87" s="48">
        <v>200</v>
      </c>
      <c r="V87" s="48">
        <v>82</v>
      </c>
      <c r="X87" s="2">
        <v>83</v>
      </c>
      <c r="Y87" s="36">
        <v>-0.95367622688124898</v>
      </c>
      <c r="Z87" s="36">
        <v>0.31673840765542299</v>
      </c>
      <c r="AA87" s="36">
        <v>-1.2667954125138601</v>
      </c>
      <c r="AB87" s="36">
        <v>0.73392869407083206</v>
      </c>
      <c r="AC87" s="36">
        <v>0.373896287181058</v>
      </c>
      <c r="AD87" s="36">
        <v>-0.292566138795811</v>
      </c>
      <c r="AE87" s="36">
        <v>2.0586978929547701</v>
      </c>
      <c r="AF87" s="36">
        <v>-0.83873171379157596</v>
      </c>
      <c r="AG87" s="36">
        <v>-0.44076432542273503</v>
      </c>
      <c r="AH87" s="36">
        <v>2.3059846127924502</v>
      </c>
      <c r="AI87" s="36">
        <v>0.827847077288139</v>
      </c>
      <c r="AJ87" s="36">
        <v>-2.4330009860728898</v>
      </c>
      <c r="AK87" s="36">
        <v>-5.0018065889223501E-2</v>
      </c>
      <c r="AL87" s="36">
        <v>1.48433940803009</v>
      </c>
      <c r="AM87" s="36">
        <v>1.4182061165636599</v>
      </c>
      <c r="AN87" s="36">
        <v>-1.02911813509786</v>
      </c>
      <c r="AO87" s="36">
        <v>1.1109246757018101</v>
      </c>
      <c r="AP87" s="36">
        <v>0.59938909654980799</v>
      </c>
      <c r="AQ87" s="36">
        <v>-1.4395549086391799</v>
      </c>
      <c r="AR87" s="36">
        <v>0.173940428614663</v>
      </c>
      <c r="AS87" s="36">
        <v>-0.99069228112221797</v>
      </c>
      <c r="AT87" s="36">
        <v>1.81055767879132</v>
      </c>
    </row>
    <row r="88" spans="1:46">
      <c r="A88" s="48" t="s">
        <v>220</v>
      </c>
      <c r="B88" s="48" t="s">
        <v>221</v>
      </c>
      <c r="C88" s="48">
        <v>98</v>
      </c>
      <c r="D88" s="48">
        <v>3</v>
      </c>
      <c r="E88" s="48">
        <v>174</v>
      </c>
      <c r="F88" s="48">
        <v>29</v>
      </c>
      <c r="G88" s="48">
        <v>55</v>
      </c>
      <c r="H88" s="48">
        <v>54</v>
      </c>
      <c r="I88" s="48">
        <v>238</v>
      </c>
      <c r="J88" s="48">
        <v>93</v>
      </c>
      <c r="K88" s="48">
        <v>217</v>
      </c>
      <c r="L88" s="48">
        <v>112</v>
      </c>
      <c r="M88" s="48">
        <v>225</v>
      </c>
      <c r="N88" s="48">
        <v>326</v>
      </c>
      <c r="O88" s="48">
        <v>52</v>
      </c>
      <c r="P88" s="48">
        <v>82</v>
      </c>
      <c r="Q88" s="48">
        <v>297</v>
      </c>
      <c r="R88" s="48">
        <v>206</v>
      </c>
      <c r="S88" s="48">
        <v>214</v>
      </c>
      <c r="T88" s="48">
        <v>186</v>
      </c>
      <c r="U88" s="48">
        <v>170</v>
      </c>
      <c r="V88" s="48">
        <v>134</v>
      </c>
      <c r="X88" s="2">
        <v>84</v>
      </c>
      <c r="Y88" s="36">
        <v>-0.89472573620472595</v>
      </c>
      <c r="Z88" s="36">
        <v>-1.67081473865842</v>
      </c>
      <c r="AA88" s="36">
        <v>-1.89619030821197</v>
      </c>
      <c r="AB88" s="36">
        <v>-1.37734677311944</v>
      </c>
      <c r="AC88" s="36">
        <v>-0.72389625403909696</v>
      </c>
      <c r="AD88" s="36">
        <v>-2.4330009860728898</v>
      </c>
      <c r="AE88" s="36">
        <v>-0.90626333816903804</v>
      </c>
      <c r="AF88" s="36">
        <v>3.4620373051327799E-2</v>
      </c>
      <c r="AG88" s="36">
        <v>0.38215790030638502</v>
      </c>
      <c r="AH88" s="36">
        <v>-1.6405276298473599</v>
      </c>
      <c r="AI88" s="36">
        <v>-1.0033362959655601</v>
      </c>
      <c r="AJ88" s="36">
        <v>-1.81055767879132</v>
      </c>
      <c r="AK88" s="36">
        <v>-1.4395549086391799</v>
      </c>
      <c r="AL88" s="36">
        <v>1.3200546968364699</v>
      </c>
      <c r="AM88" s="36">
        <v>0.827847077288139</v>
      </c>
      <c r="AN88" s="36">
        <v>-7.31380090717315E-2</v>
      </c>
      <c r="AO88" s="36">
        <v>-2.3059846127924502</v>
      </c>
      <c r="AP88" s="36">
        <v>0.173940428614663</v>
      </c>
      <c r="AQ88" s="36">
        <v>-0.22100455369559499</v>
      </c>
      <c r="AR88" s="36">
        <v>0.40710271318473101</v>
      </c>
      <c r="AS88" s="36">
        <v>2.0586978929547701</v>
      </c>
      <c r="AT88" s="36">
        <v>-0.33295581167441402</v>
      </c>
    </row>
    <row r="89" spans="1:46">
      <c r="A89" s="48" t="s">
        <v>222</v>
      </c>
      <c r="B89" s="48" t="s">
        <v>223</v>
      </c>
      <c r="C89" s="48">
        <v>79</v>
      </c>
      <c r="D89" s="48">
        <v>228</v>
      </c>
      <c r="E89" s="48">
        <v>73</v>
      </c>
      <c r="F89" s="48">
        <v>224</v>
      </c>
      <c r="G89" s="48">
        <v>213</v>
      </c>
      <c r="H89" s="48">
        <v>62</v>
      </c>
      <c r="I89" s="48">
        <v>52</v>
      </c>
      <c r="J89" s="48">
        <v>179</v>
      </c>
      <c r="K89" s="48">
        <v>125</v>
      </c>
      <c r="L89" s="48">
        <v>319</v>
      </c>
      <c r="M89" s="48">
        <v>263</v>
      </c>
      <c r="N89" s="48">
        <v>86</v>
      </c>
      <c r="O89" s="48">
        <v>142</v>
      </c>
      <c r="P89" s="48">
        <v>224</v>
      </c>
      <c r="Q89" s="48">
        <v>220</v>
      </c>
      <c r="R89" s="48">
        <v>319</v>
      </c>
      <c r="S89" s="48">
        <v>175</v>
      </c>
      <c r="T89" s="48">
        <v>74</v>
      </c>
      <c r="U89" s="48">
        <v>110</v>
      </c>
      <c r="V89" s="48">
        <v>65</v>
      </c>
      <c r="X89" s="2">
        <v>85</v>
      </c>
      <c r="Y89" s="36">
        <v>-6.5427627302906397E-2</v>
      </c>
      <c r="Z89" s="36">
        <v>1.81055767879132</v>
      </c>
      <c r="AA89" s="36">
        <v>0.80636647104172898</v>
      </c>
      <c r="AB89" s="36">
        <v>0.48356099433467298</v>
      </c>
      <c r="AC89" s="36">
        <v>1.1252961961755199</v>
      </c>
      <c r="AD89" s="36">
        <v>0.26059774714164602</v>
      </c>
      <c r="AE89" s="36">
        <v>6.5427627302906605E-2</v>
      </c>
      <c r="AF89" s="36">
        <v>0.57199532434845202</v>
      </c>
      <c r="AG89" s="36">
        <v>-0.228893548160431</v>
      </c>
      <c r="AH89" s="36">
        <v>-1.0422691021370301</v>
      </c>
      <c r="AI89" s="36">
        <v>0.65558674848606502</v>
      </c>
      <c r="AJ89" s="36">
        <v>1.2169055626538401</v>
      </c>
      <c r="AK89" s="36">
        <v>0.51844398248942802</v>
      </c>
      <c r="AL89" s="36">
        <v>0.228893548160431</v>
      </c>
      <c r="AM89" s="36">
        <v>-0.34109720278987699</v>
      </c>
      <c r="AN89" s="36">
        <v>0.94162475828346703</v>
      </c>
      <c r="AO89" s="36">
        <v>-8.8572288948811098E-2</v>
      </c>
      <c r="AP89" s="36">
        <v>-1.67081473865842</v>
      </c>
      <c r="AQ89" s="36">
        <v>0.25264835601647301</v>
      </c>
      <c r="AR89" s="36">
        <v>0.373896287181058</v>
      </c>
      <c r="AS89" s="36">
        <v>0.71393615083927797</v>
      </c>
      <c r="AT89" s="36">
        <v>-1.0691269505479799</v>
      </c>
    </row>
    <row r="90" spans="1:46">
      <c r="A90" s="48" t="s">
        <v>224</v>
      </c>
      <c r="B90" s="48" t="s">
        <v>225</v>
      </c>
      <c r="C90" s="48">
        <v>183</v>
      </c>
      <c r="D90" s="48">
        <v>318</v>
      </c>
      <c r="E90" s="48">
        <v>69</v>
      </c>
      <c r="F90" s="48">
        <v>212</v>
      </c>
      <c r="G90" s="48">
        <v>164</v>
      </c>
      <c r="H90" s="48">
        <v>41</v>
      </c>
      <c r="I90" s="48">
        <v>90</v>
      </c>
      <c r="J90" s="48">
        <v>68</v>
      </c>
      <c r="K90" s="48">
        <v>33</v>
      </c>
      <c r="L90" s="48">
        <v>251</v>
      </c>
      <c r="M90" s="48">
        <v>31</v>
      </c>
      <c r="N90" s="48">
        <v>210</v>
      </c>
      <c r="O90" s="48">
        <v>324</v>
      </c>
      <c r="P90" s="48">
        <v>87</v>
      </c>
      <c r="Q90" s="48">
        <v>114</v>
      </c>
      <c r="R90" s="48">
        <v>272</v>
      </c>
      <c r="S90" s="48">
        <v>236</v>
      </c>
      <c r="T90" s="48">
        <v>270</v>
      </c>
      <c r="U90" s="48">
        <v>212</v>
      </c>
      <c r="V90" s="48">
        <v>324</v>
      </c>
      <c r="X90" s="2">
        <v>86</v>
      </c>
      <c r="Y90" s="36">
        <v>1.58410435946053</v>
      </c>
      <c r="Z90" s="36">
        <v>-1.7722890959111699</v>
      </c>
      <c r="AA90" s="36">
        <v>-0.65558674848606502</v>
      </c>
      <c r="AB90" s="36">
        <v>-0.636632089188649</v>
      </c>
      <c r="AC90" s="36">
        <v>-0.46634031421206401</v>
      </c>
      <c r="AD90" s="36">
        <v>-1.4395549086391799</v>
      </c>
      <c r="AE90" s="36">
        <v>-0.11176450046109999</v>
      </c>
      <c r="AF90" s="36">
        <v>-1.9985190177754</v>
      </c>
      <c r="AG90" s="36">
        <v>-0.26856364062649601</v>
      </c>
      <c r="AH90" s="36">
        <v>-0.78525165015426901</v>
      </c>
      <c r="AI90" s="36">
        <v>0.59938909654980799</v>
      </c>
      <c r="AJ90" s="36">
        <v>-3.4620373051327799E-2</v>
      </c>
      <c r="AK90" s="36">
        <v>-1.30189000761073</v>
      </c>
      <c r="AL90" s="36">
        <v>-0.95367622688124898</v>
      </c>
      <c r="AM90" s="36">
        <v>0.308661103247932</v>
      </c>
      <c r="AN90" s="36">
        <v>-1.30189000761073</v>
      </c>
      <c r="AO90" s="36">
        <v>-1.53231615461489</v>
      </c>
      <c r="AP90" s="36">
        <v>1.9985190177754</v>
      </c>
      <c r="AQ90" s="36">
        <v>0.119507998425229</v>
      </c>
      <c r="AR90" s="36">
        <v>0.54502425143293098</v>
      </c>
      <c r="AS90" s="36">
        <v>-0.73392869407083094</v>
      </c>
      <c r="AT90" s="36">
        <v>0.72389625403909696</v>
      </c>
    </row>
    <row r="91" spans="1:46">
      <c r="A91" s="48" t="s">
        <v>226</v>
      </c>
      <c r="B91" s="48" t="s">
        <v>227</v>
      </c>
      <c r="C91" s="48">
        <v>49</v>
      </c>
      <c r="D91" s="48">
        <v>86</v>
      </c>
      <c r="E91" s="48">
        <v>200</v>
      </c>
      <c r="F91" s="48">
        <v>40</v>
      </c>
      <c r="G91" s="48">
        <v>127</v>
      </c>
      <c r="H91" s="48">
        <v>222</v>
      </c>
      <c r="I91" s="48">
        <v>265</v>
      </c>
      <c r="J91" s="48">
        <v>158</v>
      </c>
      <c r="K91" s="48">
        <v>82</v>
      </c>
      <c r="L91" s="48">
        <v>224</v>
      </c>
      <c r="M91" s="48">
        <v>35</v>
      </c>
      <c r="N91" s="48">
        <v>310</v>
      </c>
      <c r="O91" s="48">
        <v>31</v>
      </c>
      <c r="P91" s="48">
        <v>310</v>
      </c>
      <c r="Q91" s="48">
        <v>86</v>
      </c>
      <c r="R91" s="48">
        <v>89</v>
      </c>
      <c r="S91" s="48">
        <v>124</v>
      </c>
      <c r="T91" s="48">
        <v>76</v>
      </c>
      <c r="U91" s="48">
        <v>99</v>
      </c>
      <c r="V91" s="48">
        <v>78</v>
      </c>
      <c r="X91" s="2">
        <v>87</v>
      </c>
      <c r="Y91" s="36">
        <v>-0.608620196795288</v>
      </c>
      <c r="Z91" s="36">
        <v>1.2667954125138601</v>
      </c>
      <c r="AA91" s="36">
        <v>-0.77482466969292996</v>
      </c>
      <c r="AB91" s="36">
        <v>-1.0967790164520199</v>
      </c>
      <c r="AC91" s="36">
        <v>-0.87200035925234398</v>
      </c>
      <c r="AD91" s="36">
        <v>0.36566011593027697</v>
      </c>
      <c r="AE91" s="36">
        <v>-0.53612224016086696</v>
      </c>
      <c r="AF91" s="36">
        <v>1.1252961961755199</v>
      </c>
      <c r="AG91" s="36">
        <v>0.39044568041832101</v>
      </c>
      <c r="AH91" s="36">
        <v>-0.56295962945385403</v>
      </c>
      <c r="AI91" s="36">
        <v>-0.423873478962081</v>
      </c>
      <c r="AJ91" s="36">
        <v>0.70404637465488196</v>
      </c>
      <c r="AK91" s="36">
        <v>-0.96586782262374804</v>
      </c>
      <c r="AL91" s="36">
        <v>-0.39876036674317</v>
      </c>
      <c r="AM91" s="36">
        <v>-1.6405276298473599</v>
      </c>
      <c r="AN91" s="36">
        <v>2.12741091319007</v>
      </c>
      <c r="AO91" s="36">
        <v>0.827847077288139</v>
      </c>
      <c r="AP91" s="36">
        <v>1.37734677311944</v>
      </c>
      <c r="AQ91" s="36">
        <v>0.79576471234815305</v>
      </c>
      <c r="AR91" s="36">
        <v>-1.1109246757018101</v>
      </c>
      <c r="AS91" s="36">
        <v>-0.40710271318473101</v>
      </c>
      <c r="AT91" s="36">
        <v>0.41547348891049701</v>
      </c>
    </row>
    <row r="92" spans="1:46">
      <c r="A92" s="48" t="s">
        <v>228</v>
      </c>
      <c r="B92" s="48" t="s">
        <v>229</v>
      </c>
      <c r="C92" s="48">
        <v>261</v>
      </c>
      <c r="D92" s="48">
        <v>322</v>
      </c>
      <c r="E92" s="48">
        <v>21</v>
      </c>
      <c r="F92" s="48">
        <v>272</v>
      </c>
      <c r="G92" s="48">
        <v>134</v>
      </c>
      <c r="H92" s="48">
        <v>289</v>
      </c>
      <c r="I92" s="48">
        <v>188</v>
      </c>
      <c r="J92" s="48">
        <v>268</v>
      </c>
      <c r="K92" s="48">
        <v>246</v>
      </c>
      <c r="L92" s="48">
        <v>315</v>
      </c>
      <c r="M92" s="48">
        <v>314</v>
      </c>
      <c r="N92" s="48">
        <v>237</v>
      </c>
      <c r="O92" s="48">
        <v>91</v>
      </c>
      <c r="P92" s="48">
        <v>99</v>
      </c>
      <c r="Q92" s="48">
        <v>324</v>
      </c>
      <c r="R92" s="48">
        <v>7</v>
      </c>
      <c r="S92" s="48">
        <v>260</v>
      </c>
      <c r="T92" s="48">
        <v>108</v>
      </c>
      <c r="U92" s="48">
        <v>111</v>
      </c>
      <c r="V92" s="48">
        <v>259</v>
      </c>
      <c r="X92" s="2">
        <v>88</v>
      </c>
      <c r="Y92" s="36">
        <v>-0.827847077288139</v>
      </c>
      <c r="Z92" s="36">
        <v>-0.65558674848606502</v>
      </c>
      <c r="AA92" s="36">
        <v>-1.1399039744476001</v>
      </c>
      <c r="AB92" s="36">
        <v>0.75421899455136598</v>
      </c>
      <c r="AC92" s="36">
        <v>-0.49222508848025498</v>
      </c>
      <c r="AD92" s="36">
        <v>-0.69422498537454602</v>
      </c>
      <c r="AE92" s="36">
        <v>0.20526722259156199</v>
      </c>
      <c r="AF92" s="36">
        <v>0.28454724788741997</v>
      </c>
      <c r="AG92" s="36">
        <v>0.64608040296819003</v>
      </c>
      <c r="AH92" s="36">
        <v>0.84971663855767099</v>
      </c>
      <c r="AI92" s="36">
        <v>0.52726251343495301</v>
      </c>
      <c r="AJ92" s="36">
        <v>-0.173940428614663</v>
      </c>
      <c r="AK92" s="36">
        <v>-0.11176450046109999</v>
      </c>
      <c r="AL92" s="36">
        <v>-0.449256837146156</v>
      </c>
      <c r="AM92" s="36">
        <v>0.59020879232393397</v>
      </c>
      <c r="AN92" s="36">
        <v>-0.104027698398954</v>
      </c>
      <c r="AO92" s="36">
        <v>-0.92970852097435497</v>
      </c>
      <c r="AP92" s="36">
        <v>-1.2169055626538401</v>
      </c>
      <c r="AQ92" s="36">
        <v>-0.20526722259156199</v>
      </c>
      <c r="AR92" s="36">
        <v>0.99069228112221797</v>
      </c>
      <c r="AS92" s="36">
        <v>1.9230884433897401E-2</v>
      </c>
      <c r="AT92" s="36">
        <v>-0.45778187523733299</v>
      </c>
    </row>
    <row r="93" spans="1:46">
      <c r="A93" s="48" t="s">
        <v>230</v>
      </c>
      <c r="B93" s="48" t="s">
        <v>231</v>
      </c>
      <c r="C93" s="48">
        <v>29</v>
      </c>
      <c r="D93" s="48">
        <v>189</v>
      </c>
      <c r="E93" s="48">
        <v>11</v>
      </c>
      <c r="F93" s="48">
        <v>222</v>
      </c>
      <c r="G93" s="48">
        <v>59</v>
      </c>
      <c r="H93" s="48">
        <v>21</v>
      </c>
      <c r="I93" s="48">
        <v>16</v>
      </c>
      <c r="J93" s="48">
        <v>172</v>
      </c>
      <c r="K93" s="48">
        <v>247</v>
      </c>
      <c r="L93" s="48">
        <v>26</v>
      </c>
      <c r="M93" s="48">
        <v>289</v>
      </c>
      <c r="N93" s="48">
        <v>233</v>
      </c>
      <c r="O93" s="48">
        <v>160</v>
      </c>
      <c r="P93" s="48">
        <v>51</v>
      </c>
      <c r="Q93" s="48">
        <v>53</v>
      </c>
      <c r="R93" s="48">
        <v>214</v>
      </c>
      <c r="S93" s="48">
        <v>133</v>
      </c>
      <c r="T93" s="48">
        <v>122</v>
      </c>
      <c r="U93" s="48">
        <v>263</v>
      </c>
      <c r="V93" s="48">
        <v>319</v>
      </c>
      <c r="X93" s="2">
        <v>89</v>
      </c>
      <c r="Y93" s="36">
        <v>9.6297118323475706E-2</v>
      </c>
      <c r="Z93" s="36">
        <v>-0.95367622688124898</v>
      </c>
      <c r="AA93" s="36">
        <v>5.0018065889223501E-2</v>
      </c>
      <c r="AB93" s="36">
        <v>-0.34109720278987699</v>
      </c>
      <c r="AC93" s="36">
        <v>0.449256837146156</v>
      </c>
      <c r="AD93" s="36">
        <v>-0.34109720278987699</v>
      </c>
      <c r="AE93" s="36">
        <v>1.7364527482587899</v>
      </c>
      <c r="AF93" s="36">
        <v>-0.26059774714164602</v>
      </c>
      <c r="AG93" s="36">
        <v>0.99069228112221797</v>
      </c>
      <c r="AH93" s="36">
        <v>-3</v>
      </c>
      <c r="AI93" s="36">
        <v>1.3577523079868701</v>
      </c>
      <c r="AJ93" s="36">
        <v>0.18958056817244801</v>
      </c>
      <c r="AK93" s="36">
        <v>-0.61790345380673695</v>
      </c>
      <c r="AL93" s="36">
        <v>-1.6116747250674801</v>
      </c>
      <c r="AM93" s="36">
        <v>-0.51844398248942802</v>
      </c>
      <c r="AN93" s="36">
        <v>0.11176450046109999</v>
      </c>
      <c r="AO93" s="36">
        <v>1.46158075015049</v>
      </c>
      <c r="AP93" s="36">
        <v>-0.57199532434845302</v>
      </c>
      <c r="AQ93" s="36">
        <v>0.20526722259156199</v>
      </c>
      <c r="AR93" s="36">
        <v>-3.4620373051327799E-2</v>
      </c>
      <c r="AS93" s="36">
        <v>-0.52726251343495301</v>
      </c>
      <c r="AT93" s="36">
        <v>-2.2079361535701101</v>
      </c>
    </row>
    <row r="94" spans="1:46">
      <c r="A94" s="48" t="s">
        <v>232</v>
      </c>
      <c r="B94" s="48" t="s">
        <v>233</v>
      </c>
      <c r="C94" s="48">
        <v>59</v>
      </c>
      <c r="D94" s="48">
        <v>309</v>
      </c>
      <c r="E94" s="48">
        <v>298</v>
      </c>
      <c r="F94" s="48">
        <v>78</v>
      </c>
      <c r="G94" s="48">
        <v>2</v>
      </c>
      <c r="H94" s="48">
        <v>90</v>
      </c>
      <c r="I94" s="48">
        <v>186</v>
      </c>
      <c r="J94" s="48">
        <v>262</v>
      </c>
      <c r="K94" s="48">
        <v>111</v>
      </c>
      <c r="L94" s="48">
        <v>94</v>
      </c>
      <c r="M94" s="48">
        <v>55</v>
      </c>
      <c r="N94" s="48">
        <v>292</v>
      </c>
      <c r="O94" s="48">
        <v>45</v>
      </c>
      <c r="P94" s="48">
        <v>261</v>
      </c>
      <c r="Q94" s="48">
        <v>134</v>
      </c>
      <c r="R94" s="48">
        <v>179</v>
      </c>
      <c r="S94" s="48">
        <v>126</v>
      </c>
      <c r="T94" s="48">
        <v>70</v>
      </c>
      <c r="U94" s="48">
        <v>260</v>
      </c>
      <c r="V94" s="48">
        <v>213</v>
      </c>
      <c r="X94" s="2">
        <v>90</v>
      </c>
      <c r="Y94" s="36">
        <v>-1.4395549086391799</v>
      </c>
      <c r="Z94" s="36">
        <v>0.61790345380673695</v>
      </c>
      <c r="AA94" s="36">
        <v>0.65558674848606502</v>
      </c>
      <c r="AB94" s="36">
        <v>8.0852741412441503E-2</v>
      </c>
      <c r="AC94" s="36">
        <v>-0.21312928999889499</v>
      </c>
      <c r="AD94" s="36">
        <v>-0.70404637465488196</v>
      </c>
      <c r="AE94" s="36">
        <v>-0.81705964781606499</v>
      </c>
      <c r="AF94" s="36">
        <v>-0.51844398248942802</v>
      </c>
      <c r="AG94" s="36">
        <v>-0.88330602472053099</v>
      </c>
      <c r="AH94" s="36">
        <v>-0.76448125721012095</v>
      </c>
      <c r="AI94" s="36">
        <v>-1.89619030821197</v>
      </c>
      <c r="AJ94" s="36">
        <v>3.4620373051327799E-2</v>
      </c>
      <c r="AK94" s="36">
        <v>-1.37734677311944</v>
      </c>
      <c r="AL94" s="36">
        <v>-0.11176450046109999</v>
      </c>
      <c r="AM94" s="36">
        <v>-1.46158075015049</v>
      </c>
      <c r="AN94" s="36">
        <v>0.276546612755663</v>
      </c>
      <c r="AO94" s="36">
        <v>0.51844398248942802</v>
      </c>
      <c r="AP94" s="36">
        <v>-0.66515271288348599</v>
      </c>
      <c r="AQ94" s="36">
        <v>2.3059846127924502</v>
      </c>
      <c r="AR94" s="36">
        <v>-0.50966558646457005</v>
      </c>
      <c r="AS94" s="36">
        <v>-1.2331952774122601</v>
      </c>
      <c r="AT94" s="36">
        <v>-0.89472573620472595</v>
      </c>
    </row>
    <row r="95" spans="1:46">
      <c r="A95" s="48" t="s">
        <v>238</v>
      </c>
      <c r="B95" s="48" t="s">
        <v>239</v>
      </c>
      <c r="C95" s="48">
        <v>34</v>
      </c>
      <c r="D95" s="48">
        <v>113</v>
      </c>
      <c r="E95" s="48">
        <v>324</v>
      </c>
      <c r="F95" s="48">
        <v>285</v>
      </c>
      <c r="G95" s="48">
        <v>224</v>
      </c>
      <c r="H95" s="48">
        <v>129</v>
      </c>
      <c r="I95" s="48">
        <v>30</v>
      </c>
      <c r="J95" s="48">
        <v>129</v>
      </c>
      <c r="K95" s="48">
        <v>80</v>
      </c>
      <c r="L95" s="48">
        <v>36</v>
      </c>
      <c r="M95" s="48">
        <v>10</v>
      </c>
      <c r="N95" s="48">
        <v>254</v>
      </c>
      <c r="O95" s="48">
        <v>120</v>
      </c>
      <c r="P95" s="48">
        <v>143</v>
      </c>
      <c r="Q95" s="48">
        <v>138</v>
      </c>
      <c r="R95" s="48">
        <v>88</v>
      </c>
      <c r="S95" s="48">
        <v>109</v>
      </c>
      <c r="T95" s="48">
        <v>218</v>
      </c>
      <c r="U95" s="48">
        <v>208</v>
      </c>
      <c r="V95" s="48">
        <v>181</v>
      </c>
      <c r="X95" s="2">
        <v>91</v>
      </c>
      <c r="Y95" s="36">
        <v>-0.15055853143485801</v>
      </c>
      <c r="Z95" s="36">
        <v>0.34926126594690199</v>
      </c>
      <c r="AA95" s="36">
        <v>1.05560284363946</v>
      </c>
      <c r="AB95" s="36">
        <v>-0.449256837146156</v>
      </c>
      <c r="AC95" s="36">
        <v>1.9985190177754</v>
      </c>
      <c r="AD95" s="36">
        <v>-0.357448675014717</v>
      </c>
      <c r="AE95" s="36">
        <v>-1.89619030821197</v>
      </c>
      <c r="AF95" s="36">
        <v>-1.1547591320828301</v>
      </c>
      <c r="AG95" s="36">
        <v>-0.25264835601647301</v>
      </c>
      <c r="AH95" s="36">
        <v>-0.292566138795811</v>
      </c>
      <c r="AI95" s="36">
        <v>-0.32483643033381798</v>
      </c>
      <c r="AJ95" s="36">
        <v>0.65558674848606502</v>
      </c>
      <c r="AK95" s="36">
        <v>-0.24471489870827601</v>
      </c>
      <c r="AL95" s="36">
        <v>0.69422498537454602</v>
      </c>
      <c r="AM95" s="36">
        <v>-1.67081473865842</v>
      </c>
      <c r="AN95" s="36">
        <v>7.3138009071731694E-2</v>
      </c>
      <c r="AO95" s="36">
        <v>1.67081473865842</v>
      </c>
      <c r="AP95" s="36">
        <v>-1.0422691021370301</v>
      </c>
      <c r="AQ95" s="36">
        <v>-1.9985190177754</v>
      </c>
      <c r="AR95" s="36">
        <v>0.92970852097435497</v>
      </c>
      <c r="AS95" s="36">
        <v>0.308661103247932</v>
      </c>
      <c r="AT95" s="36">
        <v>0.308661103247932</v>
      </c>
    </row>
    <row r="96" spans="1:46">
      <c r="A96" s="48" t="s">
        <v>240</v>
      </c>
      <c r="B96" s="48" t="s">
        <v>241</v>
      </c>
      <c r="C96" s="48">
        <v>57</v>
      </c>
      <c r="D96" s="48">
        <v>271</v>
      </c>
      <c r="E96" s="48">
        <v>270</v>
      </c>
      <c r="F96" s="48">
        <v>242</v>
      </c>
      <c r="G96" s="48">
        <v>170</v>
      </c>
      <c r="H96" s="48">
        <v>185</v>
      </c>
      <c r="I96" s="48">
        <v>183</v>
      </c>
      <c r="J96" s="48">
        <v>156</v>
      </c>
      <c r="K96" s="48">
        <v>34</v>
      </c>
      <c r="L96" s="48">
        <v>27</v>
      </c>
      <c r="M96" s="48">
        <v>133</v>
      </c>
      <c r="N96" s="48">
        <v>152</v>
      </c>
      <c r="O96" s="48">
        <v>7</v>
      </c>
      <c r="P96" s="48">
        <v>132</v>
      </c>
      <c r="Q96" s="48">
        <v>230</v>
      </c>
      <c r="R96" s="48">
        <v>125</v>
      </c>
      <c r="S96" s="48">
        <v>210</v>
      </c>
      <c r="T96" s="48">
        <v>24</v>
      </c>
      <c r="U96" s="48">
        <v>74</v>
      </c>
      <c r="V96" s="48">
        <v>1</v>
      </c>
      <c r="X96" s="2">
        <v>92</v>
      </c>
      <c r="Y96" s="36">
        <v>-1.1109246757018101</v>
      </c>
      <c r="Z96" s="36">
        <v>0.70404637465488196</v>
      </c>
      <c r="AA96" s="36">
        <v>0.59938909654980799</v>
      </c>
      <c r="AB96" s="36">
        <v>-0.72389625403909696</v>
      </c>
      <c r="AC96" s="36">
        <v>1.3577523079868701</v>
      </c>
      <c r="AD96" s="36">
        <v>-0.73392869407083094</v>
      </c>
      <c r="AE96" s="36">
        <v>2.3059846127924502</v>
      </c>
      <c r="AF96" s="36">
        <v>-0.65558674848606502</v>
      </c>
      <c r="AG96" s="36">
        <v>0.18958056817244801</v>
      </c>
      <c r="AH96" s="36">
        <v>0.31673840765542299</v>
      </c>
      <c r="AI96" s="36">
        <v>-1.4395549086391799</v>
      </c>
      <c r="AJ96" s="36">
        <v>0.32483643033381798</v>
      </c>
      <c r="AK96" s="36">
        <v>0.43230348489121101</v>
      </c>
      <c r="AL96" s="36">
        <v>-1.02911813509786</v>
      </c>
      <c r="AM96" s="36">
        <v>-2.6924831633429899E-2</v>
      </c>
      <c r="AN96" s="36">
        <v>0.20526722259156199</v>
      </c>
      <c r="AO96" s="36">
        <v>2.61829535040822</v>
      </c>
      <c r="AP96" s="36">
        <v>-0.72389625403909696</v>
      </c>
      <c r="AQ96" s="36">
        <v>-1.53231615461489</v>
      </c>
      <c r="AR96" s="36">
        <v>0.236796814094514</v>
      </c>
      <c r="AS96" s="36">
        <v>3.8459493110679101E-3</v>
      </c>
      <c r="AT96" s="36">
        <v>1.02911813509786</v>
      </c>
    </row>
    <row r="97" spans="1:46">
      <c r="A97" s="48" t="s">
        <v>242</v>
      </c>
      <c r="B97" s="48" t="s">
        <v>243</v>
      </c>
      <c r="C97" s="48">
        <v>14</v>
      </c>
      <c r="D97" s="48">
        <v>73</v>
      </c>
      <c r="E97" s="48">
        <v>64</v>
      </c>
      <c r="F97" s="48">
        <v>109</v>
      </c>
      <c r="G97" s="48">
        <v>307</v>
      </c>
      <c r="H97" s="48">
        <v>75</v>
      </c>
      <c r="I97" s="48">
        <v>85</v>
      </c>
      <c r="J97" s="48">
        <v>65</v>
      </c>
      <c r="K97" s="48">
        <v>204</v>
      </c>
      <c r="L97" s="48">
        <v>262</v>
      </c>
      <c r="M97" s="48">
        <v>192</v>
      </c>
      <c r="N97" s="48">
        <v>69</v>
      </c>
      <c r="O97" s="48">
        <v>279</v>
      </c>
      <c r="P97" s="48">
        <v>210</v>
      </c>
      <c r="Q97" s="48">
        <v>153</v>
      </c>
      <c r="R97" s="48">
        <v>238</v>
      </c>
      <c r="S97" s="48">
        <v>35</v>
      </c>
      <c r="T97" s="48">
        <v>164</v>
      </c>
      <c r="U97" s="48">
        <v>55</v>
      </c>
      <c r="V97" s="48">
        <v>122</v>
      </c>
      <c r="X97" s="2">
        <v>93</v>
      </c>
      <c r="Y97" s="36">
        <v>-1.8516777124192001</v>
      </c>
      <c r="Z97" s="36">
        <v>-1.46158075015049</v>
      </c>
      <c r="AA97" s="36">
        <v>-1.0967790164520199</v>
      </c>
      <c r="AB97" s="36">
        <v>-2.0586978929547599</v>
      </c>
      <c r="AC97" s="36">
        <v>-0.41547348891049701</v>
      </c>
      <c r="AD97" s="36">
        <v>-0.608620196795288</v>
      </c>
      <c r="AE97" s="36">
        <v>-1.1547591320828301</v>
      </c>
      <c r="AF97" s="36">
        <v>0.11176450046109999</v>
      </c>
      <c r="AG97" s="36">
        <v>0.72389625403909696</v>
      </c>
      <c r="AH97" s="36">
        <v>-0.89472573620472595</v>
      </c>
      <c r="AI97" s="36">
        <v>0.119507998425229</v>
      </c>
      <c r="AJ97" s="36">
        <v>0.357448675014717</v>
      </c>
      <c r="AK97" s="36">
        <v>0.92970852097435497</v>
      </c>
      <c r="AL97" s="36">
        <v>2.61829535040822</v>
      </c>
      <c r="AM97" s="36">
        <v>-0.20526722259156199</v>
      </c>
      <c r="AN97" s="36">
        <v>-5.7721133302240102E-2</v>
      </c>
      <c r="AO97" s="36">
        <v>8.8572288948810904E-2</v>
      </c>
      <c r="AP97" s="36">
        <v>0.357448675014717</v>
      </c>
      <c r="AQ97" s="36">
        <v>7.3138009071731694E-2</v>
      </c>
      <c r="AR97" s="36">
        <v>-0.25264835601647301</v>
      </c>
      <c r="AS97" s="36">
        <v>5.0018065889223501E-2</v>
      </c>
      <c r="AT97" s="36">
        <v>0.28454724788741997</v>
      </c>
    </row>
    <row r="98" spans="1:46">
      <c r="A98" s="48" t="s">
        <v>244</v>
      </c>
      <c r="B98" s="48" t="s">
        <v>245</v>
      </c>
      <c r="C98" s="48">
        <v>150</v>
      </c>
      <c r="D98" s="48">
        <v>162</v>
      </c>
      <c r="E98" s="48">
        <v>48</v>
      </c>
      <c r="F98" s="48">
        <v>322</v>
      </c>
      <c r="G98" s="48">
        <v>174</v>
      </c>
      <c r="H98" s="48">
        <v>326</v>
      </c>
      <c r="I98" s="48">
        <v>144</v>
      </c>
      <c r="J98" s="48">
        <v>243</v>
      </c>
      <c r="K98" s="48">
        <v>13</v>
      </c>
      <c r="L98" s="48">
        <v>136</v>
      </c>
      <c r="M98" s="48">
        <v>236</v>
      </c>
      <c r="N98" s="48">
        <v>66</v>
      </c>
      <c r="O98" s="48">
        <v>221</v>
      </c>
      <c r="P98" s="48">
        <v>285</v>
      </c>
      <c r="Q98" s="48">
        <v>304</v>
      </c>
      <c r="R98" s="48">
        <v>283</v>
      </c>
      <c r="S98" s="48">
        <v>143</v>
      </c>
      <c r="T98" s="48">
        <v>4</v>
      </c>
      <c r="U98" s="48">
        <v>226</v>
      </c>
      <c r="V98" s="48">
        <v>12</v>
      </c>
      <c r="X98" s="2">
        <v>94</v>
      </c>
      <c r="Y98" s="36">
        <v>-1.1538075490063599E-2</v>
      </c>
      <c r="Z98" s="36">
        <v>-1.30189000761073</v>
      </c>
      <c r="AA98" s="36">
        <v>0.119507998425229</v>
      </c>
      <c r="AB98" s="36">
        <v>-0.24471489870827601</v>
      </c>
      <c r="AC98" s="36">
        <v>-8.0852741412441698E-2</v>
      </c>
      <c r="AD98" s="36">
        <v>-1.3200546968364699</v>
      </c>
      <c r="AE98" s="36">
        <v>-1.3577523079868701</v>
      </c>
      <c r="AF98" s="36">
        <v>-1.53231615461489</v>
      </c>
      <c r="AG98" s="36">
        <v>-0.39044568041832101</v>
      </c>
      <c r="AH98" s="36">
        <v>-1.5078939607437201</v>
      </c>
      <c r="AI98" s="36">
        <v>-1.20093251313347</v>
      </c>
      <c r="AJ98" s="36">
        <v>0.44076432542273503</v>
      </c>
      <c r="AK98" s="36">
        <v>-8.8572288948811098E-2</v>
      </c>
      <c r="AL98" s="36">
        <v>-1.0828494841071501</v>
      </c>
      <c r="AM98" s="36">
        <v>3.8459493110679101E-3</v>
      </c>
      <c r="AN98" s="36">
        <v>0.61790345380673695</v>
      </c>
      <c r="AO98" s="36">
        <v>-0.373896287181058</v>
      </c>
      <c r="AP98" s="36">
        <v>-0.55396966512034396</v>
      </c>
      <c r="AQ98" s="36">
        <v>-0.96586782262374804</v>
      </c>
      <c r="AR98" s="36">
        <v>-1.55768809267068</v>
      </c>
      <c r="AS98" s="36">
        <v>0.25264835601647301</v>
      </c>
      <c r="AT98" s="36">
        <v>0.57199532434845202</v>
      </c>
    </row>
    <row r="99" spans="1:46">
      <c r="A99" s="48" t="s">
        <v>246</v>
      </c>
      <c r="B99" s="48" t="s">
        <v>247</v>
      </c>
      <c r="C99" s="48">
        <v>204</v>
      </c>
      <c r="D99" s="48">
        <v>244</v>
      </c>
      <c r="E99" s="48">
        <v>89</v>
      </c>
      <c r="F99" s="48">
        <v>1</v>
      </c>
      <c r="G99" s="48">
        <v>203</v>
      </c>
      <c r="H99" s="48">
        <v>232</v>
      </c>
      <c r="I99" s="48">
        <v>269</v>
      </c>
      <c r="J99" s="48">
        <v>130</v>
      </c>
      <c r="K99" s="48">
        <v>143</v>
      </c>
      <c r="L99" s="48">
        <v>292</v>
      </c>
      <c r="M99" s="48">
        <v>258</v>
      </c>
      <c r="N99" s="48">
        <v>13</v>
      </c>
      <c r="O99" s="48">
        <v>89</v>
      </c>
      <c r="P99" s="48">
        <v>182</v>
      </c>
      <c r="Q99" s="48">
        <v>193</v>
      </c>
      <c r="R99" s="48">
        <v>51</v>
      </c>
      <c r="S99" s="48">
        <v>16</v>
      </c>
      <c r="T99" s="48">
        <v>227</v>
      </c>
      <c r="U99" s="48">
        <v>92</v>
      </c>
      <c r="V99" s="48">
        <v>120</v>
      </c>
      <c r="X99" s="2">
        <v>95</v>
      </c>
      <c r="Y99" s="36">
        <v>-0.119507998425229</v>
      </c>
      <c r="Z99" s="36">
        <v>-0.38215790030638502</v>
      </c>
      <c r="AA99" s="36">
        <v>1.81055767879132</v>
      </c>
      <c r="AB99" s="36">
        <v>1.18526012786046</v>
      </c>
      <c r="AC99" s="36">
        <v>-0.423873478962081</v>
      </c>
      <c r="AD99" s="36">
        <v>0.827847077288139</v>
      </c>
      <c r="AE99" s="36">
        <v>-0.52726251343495301</v>
      </c>
      <c r="AF99" s="36">
        <v>-1.9230884433897401E-2</v>
      </c>
      <c r="AG99" s="36">
        <v>1.15380754900634E-2</v>
      </c>
      <c r="AH99" s="36">
        <v>-1.55768809267068</v>
      </c>
      <c r="AI99" s="36">
        <v>0.80636647104172898</v>
      </c>
      <c r="AJ99" s="36">
        <v>0.26059774714164602</v>
      </c>
      <c r="AK99" s="36">
        <v>1.58410435946053</v>
      </c>
      <c r="AL99" s="36">
        <v>-0.15055853143485801</v>
      </c>
      <c r="AM99" s="36">
        <v>-0.75421899455136598</v>
      </c>
      <c r="AN99" s="36">
        <v>-1.6116747250674801</v>
      </c>
      <c r="AO99" s="36">
        <v>0.55396966512034396</v>
      </c>
      <c r="AP99" s="36">
        <v>-0.13501699212531501</v>
      </c>
      <c r="AQ99" s="36">
        <v>-1.2667954125138601</v>
      </c>
      <c r="AR99" s="36">
        <v>-3.8459493110680398E-3</v>
      </c>
      <c r="AS99" s="36">
        <v>-0.54502425143293098</v>
      </c>
      <c r="AT99" s="36">
        <v>0.99069228112221797</v>
      </c>
    </row>
    <row r="100" spans="1:46">
      <c r="A100" s="48" t="s">
        <v>248</v>
      </c>
      <c r="B100" s="48" t="s">
        <v>249</v>
      </c>
      <c r="C100" s="48">
        <v>180</v>
      </c>
      <c r="D100" s="48">
        <v>101</v>
      </c>
      <c r="E100" s="48">
        <v>259</v>
      </c>
      <c r="F100" s="48">
        <v>293</v>
      </c>
      <c r="G100" s="48">
        <v>88</v>
      </c>
      <c r="H100" s="48">
        <v>244</v>
      </c>
      <c r="I100" s="48">
        <v>25</v>
      </c>
      <c r="J100" s="48">
        <v>227</v>
      </c>
      <c r="K100" s="48">
        <v>285</v>
      </c>
      <c r="L100" s="48">
        <v>115</v>
      </c>
      <c r="M100" s="48">
        <v>278</v>
      </c>
      <c r="N100" s="48">
        <v>231</v>
      </c>
      <c r="O100" s="48">
        <v>162</v>
      </c>
      <c r="P100" s="48">
        <v>191</v>
      </c>
      <c r="Q100" s="48">
        <v>11</v>
      </c>
      <c r="R100" s="48">
        <v>295</v>
      </c>
      <c r="S100" s="48">
        <v>281</v>
      </c>
      <c r="T100" s="48">
        <v>116</v>
      </c>
      <c r="U100" s="48">
        <v>97</v>
      </c>
      <c r="V100" s="48">
        <v>185</v>
      </c>
      <c r="X100" s="2">
        <v>96</v>
      </c>
      <c r="Y100" s="36">
        <v>0.49222508848025398</v>
      </c>
      <c r="Z100" s="36">
        <v>0.87200035925234398</v>
      </c>
      <c r="AA100" s="36">
        <v>1.67081473865842</v>
      </c>
      <c r="AB100" s="36">
        <v>-0.78525165015426901</v>
      </c>
      <c r="AC100" s="36">
        <v>0.11176450046109999</v>
      </c>
      <c r="AD100" s="36">
        <v>2.12741091319007</v>
      </c>
      <c r="AE100" s="36">
        <v>-0.142783450736476</v>
      </c>
      <c r="AF100" s="36">
        <v>-0.292566138795811</v>
      </c>
      <c r="AG100" s="36">
        <v>0.44076432542273503</v>
      </c>
      <c r="AH100" s="36">
        <v>0.89472573620472595</v>
      </c>
      <c r="AI100" s="36">
        <v>0.276546612755663</v>
      </c>
      <c r="AJ100" s="36">
        <v>0.608620196795288</v>
      </c>
      <c r="AK100" s="36">
        <v>0.70404637465488196</v>
      </c>
      <c r="AL100" s="36">
        <v>0.308661103247932</v>
      </c>
      <c r="AM100" s="36">
        <v>-0.608620196795288</v>
      </c>
      <c r="AN100" s="36">
        <v>0.70404637465488196</v>
      </c>
      <c r="AO100" s="36">
        <v>0.34109720278987699</v>
      </c>
      <c r="AP100" s="36">
        <v>0.20526722259156199</v>
      </c>
      <c r="AQ100" s="36">
        <v>-0.449256837146156</v>
      </c>
      <c r="AR100" s="36">
        <v>-1.67081473865842</v>
      </c>
      <c r="AS100" s="36">
        <v>-0.34109720278987699</v>
      </c>
      <c r="AT100" s="36">
        <v>-0.59938909654980799</v>
      </c>
    </row>
    <row r="101" spans="1:46">
      <c r="A101" s="48" t="s">
        <v>250</v>
      </c>
      <c r="B101" s="48" t="s">
        <v>251</v>
      </c>
      <c r="C101" s="48">
        <v>284</v>
      </c>
      <c r="D101" s="48">
        <v>326</v>
      </c>
      <c r="E101" s="48">
        <v>193</v>
      </c>
      <c r="F101" s="48">
        <v>93</v>
      </c>
      <c r="G101" s="48">
        <v>166</v>
      </c>
      <c r="H101" s="48">
        <v>101</v>
      </c>
      <c r="I101" s="48">
        <v>165</v>
      </c>
      <c r="J101" s="48">
        <v>264</v>
      </c>
      <c r="K101" s="48">
        <v>134</v>
      </c>
      <c r="L101" s="48">
        <v>83</v>
      </c>
      <c r="M101" s="48">
        <v>23</v>
      </c>
      <c r="N101" s="48">
        <v>260</v>
      </c>
      <c r="O101" s="48">
        <v>159</v>
      </c>
      <c r="P101" s="48">
        <v>259</v>
      </c>
      <c r="Q101" s="48">
        <v>52</v>
      </c>
      <c r="R101" s="48">
        <v>172</v>
      </c>
      <c r="S101" s="48">
        <v>131</v>
      </c>
      <c r="T101" s="48">
        <v>103</v>
      </c>
      <c r="U101" s="48">
        <v>53</v>
      </c>
      <c r="V101" s="48">
        <v>113</v>
      </c>
      <c r="X101" s="2">
        <v>97</v>
      </c>
      <c r="Y101" s="36">
        <v>0.56295962945385303</v>
      </c>
      <c r="Z101" s="36">
        <v>0.12725866904514299</v>
      </c>
      <c r="AA101" s="36">
        <v>0.25264835601647301</v>
      </c>
      <c r="AB101" s="36">
        <v>-1.46158075015049</v>
      </c>
      <c r="AC101" s="36">
        <v>-0.45778187523733299</v>
      </c>
      <c r="AD101" s="36">
        <v>-0.48356099433467298</v>
      </c>
      <c r="AE101" s="36">
        <v>1.1109246757018101</v>
      </c>
      <c r="AF101" s="36">
        <v>0.38215790030638502</v>
      </c>
      <c r="AG101" s="36">
        <v>0.21312928999889499</v>
      </c>
      <c r="AH101" s="36">
        <v>0.55396966512034396</v>
      </c>
      <c r="AI101" s="36">
        <v>-1.7364527482587899</v>
      </c>
      <c r="AJ101" s="36">
        <v>1.0691269505479799</v>
      </c>
      <c r="AK101" s="36">
        <v>1.18526012786046</v>
      </c>
      <c r="AL101" s="36">
        <v>1.15380754900634E-2</v>
      </c>
      <c r="AM101" s="36">
        <v>-8.0852741412441698E-2</v>
      </c>
      <c r="AN101" s="36">
        <v>0.77482466969292996</v>
      </c>
      <c r="AO101" s="36">
        <v>-3.4620373051327799E-2</v>
      </c>
      <c r="AP101" s="36">
        <v>-0.91792285853303901</v>
      </c>
      <c r="AQ101" s="36">
        <v>1.15380754900634E-2</v>
      </c>
      <c r="AR101" s="36">
        <v>-0.19741782293777199</v>
      </c>
      <c r="AS101" s="36">
        <v>0.48356099433467298</v>
      </c>
      <c r="AT101" s="36">
        <v>0.292566138795811</v>
      </c>
    </row>
    <row r="102" spans="1:46">
      <c r="A102" s="48" t="s">
        <v>252</v>
      </c>
      <c r="B102" s="48" t="s">
        <v>253</v>
      </c>
      <c r="C102" s="48">
        <v>105</v>
      </c>
      <c r="D102" s="48">
        <v>152</v>
      </c>
      <c r="E102" s="48">
        <v>28</v>
      </c>
      <c r="F102" s="48">
        <v>302</v>
      </c>
      <c r="G102" s="48">
        <v>268</v>
      </c>
      <c r="H102" s="48">
        <v>267</v>
      </c>
      <c r="I102" s="48">
        <v>36</v>
      </c>
      <c r="J102" s="48">
        <v>50</v>
      </c>
      <c r="K102" s="48">
        <v>121</v>
      </c>
      <c r="L102" s="48">
        <v>237</v>
      </c>
      <c r="M102" s="48">
        <v>203</v>
      </c>
      <c r="N102" s="48">
        <v>33</v>
      </c>
      <c r="O102" s="48">
        <v>110</v>
      </c>
      <c r="P102" s="48">
        <v>89</v>
      </c>
      <c r="Q102" s="48">
        <v>315</v>
      </c>
      <c r="R102" s="48">
        <v>37</v>
      </c>
      <c r="S102" s="48">
        <v>269</v>
      </c>
      <c r="T102" s="48">
        <v>215</v>
      </c>
      <c r="U102" s="48">
        <v>244</v>
      </c>
      <c r="V102" s="48">
        <v>250</v>
      </c>
      <c r="X102" s="2">
        <v>98</v>
      </c>
      <c r="Y102" s="36">
        <v>0.41547348891049701</v>
      </c>
      <c r="Z102" s="36">
        <v>-1.55768809267068</v>
      </c>
      <c r="AA102" s="36">
        <v>-0.104027698398954</v>
      </c>
      <c r="AB102" s="36">
        <v>-1.33866570764457</v>
      </c>
      <c r="AC102" s="36">
        <v>-0.59020879232393397</v>
      </c>
      <c r="AD102" s="36">
        <v>-0.26856364062649601</v>
      </c>
      <c r="AE102" s="36">
        <v>2.12741091319007</v>
      </c>
      <c r="AF102" s="36">
        <v>0.18958056817244801</v>
      </c>
      <c r="AG102" s="36">
        <v>1.2169055626538401</v>
      </c>
      <c r="AH102" s="36">
        <v>1.18526012786046</v>
      </c>
      <c r="AI102" s="36">
        <v>-0.73392869407083094</v>
      </c>
      <c r="AJ102" s="36">
        <v>0.36566011593027697</v>
      </c>
      <c r="AK102" s="36">
        <v>0.30060388702378499</v>
      </c>
      <c r="AL102" s="36">
        <v>-0.94162475828346703</v>
      </c>
      <c r="AM102" s="36">
        <v>0.95367622688124898</v>
      </c>
      <c r="AN102" s="36">
        <v>-0.72389625403909696</v>
      </c>
      <c r="AO102" s="36">
        <v>0.71393615083927797</v>
      </c>
      <c r="AP102" s="36">
        <v>0.91792285853303901</v>
      </c>
      <c r="AQ102" s="36">
        <v>-0.80636647104172898</v>
      </c>
      <c r="AR102" s="36">
        <v>1.30189000761073</v>
      </c>
      <c r="AS102" s="36">
        <v>0.84971663855767099</v>
      </c>
      <c r="AT102" s="36">
        <v>0.49222508848025398</v>
      </c>
    </row>
    <row r="103" spans="1:46">
      <c r="A103" s="48" t="s">
        <v>258</v>
      </c>
      <c r="B103" s="48" t="s">
        <v>259</v>
      </c>
      <c r="C103" s="48">
        <v>94</v>
      </c>
      <c r="D103" s="48">
        <v>33</v>
      </c>
      <c r="E103" s="48">
        <v>256</v>
      </c>
      <c r="F103" s="48">
        <v>301</v>
      </c>
      <c r="G103" s="48">
        <v>250</v>
      </c>
      <c r="H103" s="48">
        <v>221</v>
      </c>
      <c r="I103" s="48">
        <v>60</v>
      </c>
      <c r="J103" s="48">
        <v>90</v>
      </c>
      <c r="K103" s="48">
        <v>274</v>
      </c>
      <c r="L103" s="48">
        <v>282</v>
      </c>
      <c r="M103" s="48">
        <v>293</v>
      </c>
      <c r="N103" s="48">
        <v>219</v>
      </c>
      <c r="O103" s="48">
        <v>63</v>
      </c>
      <c r="P103" s="48">
        <v>270</v>
      </c>
      <c r="Q103" s="48">
        <v>288</v>
      </c>
      <c r="R103" s="48">
        <v>166</v>
      </c>
      <c r="S103" s="48">
        <v>234</v>
      </c>
      <c r="T103" s="48">
        <v>95</v>
      </c>
      <c r="U103" s="48">
        <v>57</v>
      </c>
      <c r="V103" s="48">
        <v>280</v>
      </c>
      <c r="X103" s="2">
        <v>99</v>
      </c>
      <c r="Y103" s="36">
        <v>0.26856364062649601</v>
      </c>
      <c r="Z103" s="36">
        <v>0.69422498537454602</v>
      </c>
      <c r="AA103" s="36">
        <v>-1.81055767879132</v>
      </c>
      <c r="AB103" s="36">
        <v>-0.11176450046109999</v>
      </c>
      <c r="AC103" s="36">
        <v>0.73392869407083206</v>
      </c>
      <c r="AD103" s="36">
        <v>-0.89472573620472595</v>
      </c>
      <c r="AE103" s="36">
        <v>0.75421899455136598</v>
      </c>
      <c r="AF103" s="36">
        <v>-1.0967790164520199</v>
      </c>
      <c r="AG103" s="36">
        <v>-0.75421899455136598</v>
      </c>
      <c r="AH103" s="36">
        <v>-1.1252961961755199</v>
      </c>
      <c r="AI103" s="36">
        <v>0.18958056817244801</v>
      </c>
      <c r="AJ103" s="36">
        <v>1.15380754900634E-2</v>
      </c>
      <c r="AK103" s="36">
        <v>-1.81055767879132</v>
      </c>
      <c r="AL103" s="36">
        <v>1.0033362959655601</v>
      </c>
      <c r="AM103" s="36">
        <v>0.51844398248942802</v>
      </c>
      <c r="AN103" s="36">
        <v>-1.37734677311944</v>
      </c>
      <c r="AO103" s="36">
        <v>0.12725866904514299</v>
      </c>
      <c r="AP103" s="36">
        <v>-1.37734677311944</v>
      </c>
      <c r="AQ103" s="36">
        <v>0.357448675014717</v>
      </c>
      <c r="AR103" s="36">
        <v>-1.2841450125398901</v>
      </c>
      <c r="AS103" s="36">
        <v>0.55396966512034396</v>
      </c>
      <c r="AT103" s="36">
        <v>0.608620196795288</v>
      </c>
    </row>
    <row r="104" spans="1:46">
      <c r="A104" s="48" t="s">
        <v>260</v>
      </c>
      <c r="B104" s="48" t="s">
        <v>261</v>
      </c>
      <c r="C104" s="48">
        <v>185</v>
      </c>
      <c r="D104" s="48">
        <v>79</v>
      </c>
      <c r="E104" s="48">
        <v>291</v>
      </c>
      <c r="F104" s="48">
        <v>249</v>
      </c>
      <c r="G104" s="48">
        <v>222</v>
      </c>
      <c r="H104" s="48">
        <v>146</v>
      </c>
      <c r="I104" s="48">
        <v>176</v>
      </c>
      <c r="J104" s="48">
        <v>167</v>
      </c>
      <c r="K104" s="48">
        <v>299</v>
      </c>
      <c r="L104" s="48">
        <v>302</v>
      </c>
      <c r="M104" s="48">
        <v>190</v>
      </c>
      <c r="N104" s="48">
        <v>63</v>
      </c>
      <c r="O104" s="48">
        <v>253</v>
      </c>
      <c r="P104" s="48">
        <v>209</v>
      </c>
      <c r="Q104" s="48">
        <v>301</v>
      </c>
      <c r="R104" s="48">
        <v>208</v>
      </c>
      <c r="S104" s="48">
        <v>248</v>
      </c>
      <c r="T104" s="48">
        <v>148</v>
      </c>
      <c r="U104" s="48">
        <v>153</v>
      </c>
      <c r="V104" s="48">
        <v>282</v>
      </c>
      <c r="X104" s="2">
        <v>100</v>
      </c>
      <c r="Y104" s="36">
        <v>-1.3200546968364699</v>
      </c>
      <c r="Z104" s="36">
        <v>0.59020879232393397</v>
      </c>
      <c r="AA104" s="36">
        <v>0.51844398248942802</v>
      </c>
      <c r="AB104" s="36">
        <v>-1.0828494841071501</v>
      </c>
      <c r="AC104" s="36">
        <v>-0.44076432542273503</v>
      </c>
      <c r="AD104" s="36">
        <v>-1.7722890959111699</v>
      </c>
      <c r="AE104" s="36">
        <v>-0.31673840765542399</v>
      </c>
      <c r="AF104" s="36">
        <v>0.292566138795811</v>
      </c>
      <c r="AG104" s="36">
        <v>1.3577523079868701</v>
      </c>
      <c r="AH104" s="36">
        <v>-1.67081473865842</v>
      </c>
      <c r="AI104" s="36">
        <v>-0.49222508848025498</v>
      </c>
      <c r="AJ104" s="36">
        <v>-0.16613652408900501</v>
      </c>
      <c r="AK104" s="36">
        <v>1.01614278526508</v>
      </c>
      <c r="AL104" s="36">
        <v>-0.75421899455136598</v>
      </c>
      <c r="AM104" s="36">
        <v>-0.80636647104172898</v>
      </c>
      <c r="AN104" s="36">
        <v>3</v>
      </c>
      <c r="AO104" s="36">
        <v>0.373896287181058</v>
      </c>
      <c r="AP104" s="36">
        <v>-0.18958056817244801</v>
      </c>
      <c r="AQ104" s="36">
        <v>0.76448125721012095</v>
      </c>
      <c r="AR104" s="36">
        <v>0.276546612755663</v>
      </c>
      <c r="AS104" s="36">
        <v>7.3138009071731694E-2</v>
      </c>
      <c r="AT104" s="36">
        <v>-0.69422498537454602</v>
      </c>
    </row>
    <row r="105" spans="1:46">
      <c r="A105" s="48" t="s">
        <v>262</v>
      </c>
      <c r="B105" s="48" t="s">
        <v>263</v>
      </c>
      <c r="C105" s="48">
        <v>137</v>
      </c>
      <c r="D105" s="48">
        <v>275</v>
      </c>
      <c r="E105" s="48">
        <v>204</v>
      </c>
      <c r="F105" s="48">
        <v>7</v>
      </c>
      <c r="G105" s="48">
        <v>285</v>
      </c>
      <c r="H105" s="48">
        <v>183</v>
      </c>
      <c r="I105" s="48">
        <v>135</v>
      </c>
      <c r="J105" s="48">
        <v>157</v>
      </c>
      <c r="K105" s="48">
        <v>200</v>
      </c>
      <c r="L105" s="48">
        <v>105</v>
      </c>
      <c r="M105" s="48">
        <v>306</v>
      </c>
      <c r="N105" s="48">
        <v>53</v>
      </c>
      <c r="O105" s="48">
        <v>56</v>
      </c>
      <c r="P105" s="48">
        <v>299</v>
      </c>
      <c r="Q105" s="48">
        <v>102</v>
      </c>
      <c r="R105" s="48">
        <v>224</v>
      </c>
      <c r="S105" s="48">
        <v>153</v>
      </c>
      <c r="T105" s="48">
        <v>160</v>
      </c>
      <c r="U105" s="48">
        <v>185</v>
      </c>
      <c r="V105" s="48">
        <v>55</v>
      </c>
      <c r="X105" s="2">
        <v>101</v>
      </c>
      <c r="Y105" s="36">
        <v>-1.48433940803009</v>
      </c>
      <c r="Z105" s="36">
        <v>-0.104027698398954</v>
      </c>
      <c r="AA105" s="36">
        <v>0.46634031421206401</v>
      </c>
      <c r="AB105" s="36">
        <v>0.55396966512034396</v>
      </c>
      <c r="AC105" s="36">
        <v>1.55768809267068</v>
      </c>
      <c r="AD105" s="36">
        <v>-7.31380090717315E-2</v>
      </c>
      <c r="AE105" s="36">
        <v>-2.3059846127924502</v>
      </c>
      <c r="AF105" s="36">
        <v>-0.91792285853303901</v>
      </c>
      <c r="AG105" s="36">
        <v>-1.7722890959111699</v>
      </c>
      <c r="AH105" s="36">
        <v>0.68447010916529605</v>
      </c>
      <c r="AI105" s="36">
        <v>0.423873478962081</v>
      </c>
      <c r="AJ105" s="36">
        <v>-0.636632089188649</v>
      </c>
      <c r="AK105" s="36">
        <v>-0.373896287181058</v>
      </c>
      <c r="AL105" s="36">
        <v>-1.1252961961755199</v>
      </c>
      <c r="AM105" s="36">
        <v>-1.2667954125138601</v>
      </c>
      <c r="AN105" s="36">
        <v>0.86080506744267105</v>
      </c>
      <c r="AO105" s="36">
        <v>0.64608040296819003</v>
      </c>
      <c r="AP105" s="36">
        <v>1.05560284363946</v>
      </c>
      <c r="AQ105" s="36">
        <v>1.2498189696086499</v>
      </c>
      <c r="AR105" s="36">
        <v>0.19741782293777199</v>
      </c>
      <c r="AS105" s="36">
        <v>-0.24471489870827601</v>
      </c>
      <c r="AT105" s="36">
        <v>-1.3577523079868701</v>
      </c>
    </row>
    <row r="106" spans="1:46">
      <c r="A106" s="48" t="s">
        <v>264</v>
      </c>
      <c r="B106" s="48" t="s">
        <v>265</v>
      </c>
      <c r="C106" s="48">
        <v>148</v>
      </c>
      <c r="D106" s="48">
        <v>300</v>
      </c>
      <c r="E106" s="48">
        <v>125</v>
      </c>
      <c r="F106" s="48">
        <v>86</v>
      </c>
      <c r="G106" s="48">
        <v>105</v>
      </c>
      <c r="H106" s="48">
        <v>207</v>
      </c>
      <c r="I106" s="48">
        <v>22</v>
      </c>
      <c r="J106" s="48">
        <v>76</v>
      </c>
      <c r="K106" s="48">
        <v>287</v>
      </c>
      <c r="L106" s="48">
        <v>187</v>
      </c>
      <c r="M106" s="48">
        <v>106</v>
      </c>
      <c r="N106" s="48">
        <v>182</v>
      </c>
      <c r="O106" s="48">
        <v>317</v>
      </c>
      <c r="P106" s="48">
        <v>304</v>
      </c>
      <c r="Q106" s="48">
        <v>242</v>
      </c>
      <c r="R106" s="48">
        <v>98</v>
      </c>
      <c r="S106" s="48">
        <v>317</v>
      </c>
      <c r="T106" s="48">
        <v>272</v>
      </c>
      <c r="U106" s="48">
        <v>119</v>
      </c>
      <c r="V106" s="48">
        <v>132</v>
      </c>
      <c r="X106" s="2">
        <v>102</v>
      </c>
      <c r="Y106" s="36">
        <v>-0.26856364062649601</v>
      </c>
      <c r="Z106" s="36">
        <v>-2.2079361535701101</v>
      </c>
      <c r="AA106" s="36">
        <v>-0.92970852097435497</v>
      </c>
      <c r="AB106" s="36">
        <v>-2.3059846127924502</v>
      </c>
      <c r="AC106" s="36">
        <v>0.75421899455136598</v>
      </c>
      <c r="AD106" s="36">
        <v>-9.6297118323475706E-2</v>
      </c>
      <c r="AE106" s="36">
        <v>-0.68447010916529605</v>
      </c>
      <c r="AF106" s="36">
        <v>-1.8516777124192001</v>
      </c>
      <c r="AG106" s="36">
        <v>-1.4182061165636599</v>
      </c>
      <c r="AH106" s="36">
        <v>0.67477993525131896</v>
      </c>
      <c r="AI106" s="36">
        <v>8.0852741412441503E-2</v>
      </c>
      <c r="AJ106" s="36">
        <v>-1.01614278526508</v>
      </c>
      <c r="AK106" s="36">
        <v>-0.79576471234815305</v>
      </c>
      <c r="AL106" s="36">
        <v>-1.05560284363946</v>
      </c>
      <c r="AM106" s="36">
        <v>0.55396966512034396</v>
      </c>
      <c r="AN106" s="36">
        <v>2.61829535040822</v>
      </c>
      <c r="AO106" s="36">
        <v>0.31673840765542299</v>
      </c>
      <c r="AP106" s="36">
        <v>-0.43230348489121101</v>
      </c>
      <c r="AQ106" s="36">
        <v>0.66515271288348599</v>
      </c>
      <c r="AR106" s="36">
        <v>1.0828494841071501</v>
      </c>
      <c r="AS106" s="36">
        <v>0.104027698398954</v>
      </c>
      <c r="AT106" s="36">
        <v>1.20093251313347</v>
      </c>
    </row>
    <row r="107" spans="1:46">
      <c r="A107" s="48" t="s">
        <v>266</v>
      </c>
      <c r="B107" s="48" t="s">
        <v>267</v>
      </c>
      <c r="C107" s="48">
        <v>80</v>
      </c>
      <c r="D107" s="48">
        <v>209</v>
      </c>
      <c r="E107" s="48">
        <v>29</v>
      </c>
      <c r="F107" s="48">
        <v>306</v>
      </c>
      <c r="G107" s="48">
        <v>182</v>
      </c>
      <c r="H107" s="48">
        <v>14</v>
      </c>
      <c r="I107" s="48">
        <v>229</v>
      </c>
      <c r="J107" s="48">
        <v>155</v>
      </c>
      <c r="K107" s="48">
        <v>249</v>
      </c>
      <c r="L107" s="48">
        <v>81</v>
      </c>
      <c r="M107" s="48">
        <v>172</v>
      </c>
      <c r="N107" s="48">
        <v>208</v>
      </c>
      <c r="O107" s="48">
        <v>138</v>
      </c>
      <c r="P107" s="48">
        <v>185</v>
      </c>
      <c r="Q107" s="48">
        <v>54</v>
      </c>
      <c r="R107" s="48">
        <v>175</v>
      </c>
      <c r="S107" s="48">
        <v>302</v>
      </c>
      <c r="T107" s="48">
        <v>228</v>
      </c>
      <c r="U107" s="48">
        <v>247</v>
      </c>
      <c r="V107" s="48">
        <v>148</v>
      </c>
      <c r="X107" s="2">
        <v>103</v>
      </c>
      <c r="Y107" s="36">
        <v>0.52726251343495301</v>
      </c>
      <c r="Z107" s="36">
        <v>0.71393615083927797</v>
      </c>
      <c r="AA107" s="36">
        <v>0.58107796279481305</v>
      </c>
      <c r="AB107" s="36">
        <v>-0.47493304871340403</v>
      </c>
      <c r="AC107" s="36">
        <v>9.6297118323475706E-2</v>
      </c>
      <c r="AD107" s="36">
        <v>-0.21312928999889499</v>
      </c>
      <c r="AE107" s="36">
        <v>-1.0033362959655601</v>
      </c>
      <c r="AF107" s="36">
        <v>0.68447010916529605</v>
      </c>
      <c r="AG107" s="36">
        <v>1.4395549086391799</v>
      </c>
      <c r="AH107" s="36">
        <v>9.6297118323475706E-2</v>
      </c>
      <c r="AI107" s="36">
        <v>-0.94162475828346703</v>
      </c>
      <c r="AJ107" s="36">
        <v>-2.12741091319007</v>
      </c>
      <c r="AK107" s="36">
        <v>0.33295581167441402</v>
      </c>
      <c r="AL107" s="36">
        <v>1.8516777124192001</v>
      </c>
      <c r="AM107" s="36">
        <v>0.61790345380673695</v>
      </c>
      <c r="AN107" s="36">
        <v>-0.96586782262374804</v>
      </c>
      <c r="AO107" s="36">
        <v>1.7364527482587899</v>
      </c>
      <c r="AP107" s="36">
        <v>-2.12741091319007</v>
      </c>
      <c r="AQ107" s="36">
        <v>0.38215790030638502</v>
      </c>
      <c r="AR107" s="36">
        <v>-0.28454724788741997</v>
      </c>
      <c r="AS107" s="36">
        <v>2.6924831633429899E-2</v>
      </c>
      <c r="AT107" s="36">
        <v>-0.73392869407083094</v>
      </c>
    </row>
    <row r="108" spans="1:46">
      <c r="A108" s="48" t="s">
        <v>268</v>
      </c>
      <c r="B108" s="48" t="s">
        <v>269</v>
      </c>
      <c r="C108" s="48">
        <v>61</v>
      </c>
      <c r="D108" s="48">
        <v>187</v>
      </c>
      <c r="E108" s="48">
        <v>99</v>
      </c>
      <c r="F108" s="48">
        <v>276</v>
      </c>
      <c r="G108" s="48">
        <v>111</v>
      </c>
      <c r="H108" s="48">
        <v>275</v>
      </c>
      <c r="I108" s="48">
        <v>157</v>
      </c>
      <c r="J108" s="48">
        <v>35</v>
      </c>
      <c r="K108" s="48">
        <v>240</v>
      </c>
      <c r="L108" s="48">
        <v>297</v>
      </c>
      <c r="M108" s="48">
        <v>249</v>
      </c>
      <c r="N108" s="48">
        <v>184</v>
      </c>
      <c r="O108" s="48">
        <v>272</v>
      </c>
      <c r="P108" s="48">
        <v>211</v>
      </c>
      <c r="Q108" s="48">
        <v>155</v>
      </c>
      <c r="R108" s="48">
        <v>277</v>
      </c>
      <c r="S108" s="48">
        <v>12</v>
      </c>
      <c r="T108" s="48">
        <v>176</v>
      </c>
      <c r="U108" s="48">
        <v>1</v>
      </c>
      <c r="V108" s="48">
        <v>216</v>
      </c>
      <c r="X108" s="2">
        <v>104</v>
      </c>
      <c r="Y108" s="36">
        <v>0.70404637465488196</v>
      </c>
      <c r="Z108" s="36">
        <v>-1.2331952774122601</v>
      </c>
      <c r="AA108" s="36">
        <v>2.0586978929547701</v>
      </c>
      <c r="AB108" s="36">
        <v>-0.99069228112221797</v>
      </c>
      <c r="AC108" s="36">
        <v>1.6116747250674801</v>
      </c>
      <c r="AD108" s="36">
        <v>1.3974848188810201</v>
      </c>
      <c r="AE108" s="36">
        <v>1.02911813509786</v>
      </c>
      <c r="AF108" s="36">
        <v>-0.59020879232393397</v>
      </c>
      <c r="AG108" s="36">
        <v>-1.0967790164520199</v>
      </c>
      <c r="AH108" s="36">
        <v>-0.88330602472053099</v>
      </c>
      <c r="AI108" s="36">
        <v>1.1399039744476001</v>
      </c>
      <c r="AJ108" s="36">
        <v>0.50092629126642196</v>
      </c>
      <c r="AK108" s="36">
        <v>-0.69422498537454602</v>
      </c>
      <c r="AL108" s="36">
        <v>-0.90626333816903804</v>
      </c>
      <c r="AM108" s="36">
        <v>0.373896287181058</v>
      </c>
      <c r="AN108" s="36">
        <v>0.45778187523733299</v>
      </c>
      <c r="AO108" s="36">
        <v>-1.9230884433897401E-2</v>
      </c>
      <c r="AP108" s="36">
        <v>0.49222508848025398</v>
      </c>
      <c r="AQ108" s="36">
        <v>-0.53612224016086696</v>
      </c>
      <c r="AR108" s="36">
        <v>0.79576471234815305</v>
      </c>
      <c r="AS108" s="36">
        <v>-1.0967790164520199</v>
      </c>
      <c r="AT108" s="36">
        <v>1.1109246757018101</v>
      </c>
    </row>
    <row r="109" spans="1:46">
      <c r="A109" s="48" t="s">
        <v>270</v>
      </c>
      <c r="B109" s="48" t="s">
        <v>271</v>
      </c>
      <c r="C109" s="48">
        <v>221</v>
      </c>
      <c r="D109" s="48">
        <v>196</v>
      </c>
      <c r="E109" s="48">
        <v>295</v>
      </c>
      <c r="F109" s="48">
        <v>304</v>
      </c>
      <c r="G109" s="48">
        <v>301</v>
      </c>
      <c r="H109" s="48">
        <v>155</v>
      </c>
      <c r="I109" s="48">
        <v>303</v>
      </c>
      <c r="J109" s="48">
        <v>198</v>
      </c>
      <c r="K109" s="48">
        <v>279</v>
      </c>
      <c r="L109" s="48">
        <v>2</v>
      </c>
      <c r="M109" s="48">
        <v>259</v>
      </c>
      <c r="N109" s="48">
        <v>190</v>
      </c>
      <c r="O109" s="48">
        <v>126</v>
      </c>
      <c r="P109" s="48">
        <v>269</v>
      </c>
      <c r="Q109" s="48">
        <v>31</v>
      </c>
      <c r="R109" s="48">
        <v>10</v>
      </c>
      <c r="S109" s="48">
        <v>219</v>
      </c>
      <c r="T109" s="48">
        <v>11</v>
      </c>
      <c r="U109" s="48">
        <v>198</v>
      </c>
      <c r="V109" s="48">
        <v>117</v>
      </c>
      <c r="X109" s="2">
        <v>105</v>
      </c>
      <c r="Y109" s="36">
        <v>-1.18526012786046</v>
      </c>
      <c r="Z109" s="36">
        <v>-0.32483643033381798</v>
      </c>
      <c r="AA109" s="36">
        <v>-0.73392869407083094</v>
      </c>
      <c r="AB109" s="36">
        <v>-0.19741782293777199</v>
      </c>
      <c r="AC109" s="36">
        <v>1.18526012786046</v>
      </c>
      <c r="AD109" s="36">
        <v>-1.2667954125138601</v>
      </c>
      <c r="AE109" s="36">
        <v>0.34109720278987699</v>
      </c>
      <c r="AF109" s="36">
        <v>-1.01614278526508</v>
      </c>
      <c r="AG109" s="36">
        <v>0.173940428614663</v>
      </c>
      <c r="AH109" s="36">
        <v>-1.9230884433897401E-2</v>
      </c>
      <c r="AI109" s="36">
        <v>0.50092629126642196</v>
      </c>
      <c r="AJ109" s="36">
        <v>0.25264835601647301</v>
      </c>
      <c r="AK109" s="36">
        <v>1.7722890959111699</v>
      </c>
      <c r="AL109" s="36">
        <v>1.05560284363946</v>
      </c>
      <c r="AM109" s="36">
        <v>1.30189000761073</v>
      </c>
      <c r="AN109" s="36">
        <v>-0.97820469803439603</v>
      </c>
      <c r="AO109" s="36">
        <v>0.357448675014717</v>
      </c>
      <c r="AP109" s="36">
        <v>-1.48433940803009</v>
      </c>
      <c r="AQ109" s="36">
        <v>1.2841450125398799</v>
      </c>
      <c r="AR109" s="36">
        <v>-0.292566138795811</v>
      </c>
      <c r="AS109" s="36">
        <v>0.32483643033381798</v>
      </c>
      <c r="AT109" s="36">
        <v>0.26059774714164602</v>
      </c>
    </row>
    <row r="110" spans="1:46">
      <c r="A110" s="48" t="s">
        <v>272</v>
      </c>
      <c r="B110" s="48" t="s">
        <v>273</v>
      </c>
      <c r="C110" s="48">
        <v>141</v>
      </c>
      <c r="D110" s="48">
        <v>207</v>
      </c>
      <c r="E110" s="48">
        <v>97</v>
      </c>
      <c r="F110" s="48">
        <v>142</v>
      </c>
      <c r="G110" s="48">
        <v>29</v>
      </c>
      <c r="H110" s="48">
        <v>10</v>
      </c>
      <c r="I110" s="48">
        <v>66</v>
      </c>
      <c r="J110" s="48">
        <v>197</v>
      </c>
      <c r="K110" s="48">
        <v>297</v>
      </c>
      <c r="L110" s="48">
        <v>298</v>
      </c>
      <c r="M110" s="48">
        <v>152</v>
      </c>
      <c r="N110" s="48">
        <v>293</v>
      </c>
      <c r="O110" s="48">
        <v>266</v>
      </c>
      <c r="P110" s="48">
        <v>109</v>
      </c>
      <c r="Q110" s="48">
        <v>88</v>
      </c>
      <c r="R110" s="48">
        <v>264</v>
      </c>
      <c r="S110" s="48">
        <v>102</v>
      </c>
      <c r="T110" s="48">
        <v>128</v>
      </c>
      <c r="U110" s="48">
        <v>169</v>
      </c>
      <c r="V110" s="48">
        <v>6</v>
      </c>
      <c r="X110" s="2">
        <v>106</v>
      </c>
      <c r="Y110" s="36">
        <v>0.31673840765542299</v>
      </c>
      <c r="Z110" s="36">
        <v>-0.236796814094514</v>
      </c>
      <c r="AA110" s="36">
        <v>1.1547591320828301</v>
      </c>
      <c r="AB110" s="36">
        <v>-0.608620196795288</v>
      </c>
      <c r="AC110" s="36">
        <v>1.3974848188810201</v>
      </c>
      <c r="AD110" s="36">
        <v>0.89472573620472595</v>
      </c>
      <c r="AE110" s="36">
        <v>0.39876036674317</v>
      </c>
      <c r="AF110" s="36">
        <v>0.58107796279481305</v>
      </c>
      <c r="AG110" s="36">
        <v>1.5078939607437201</v>
      </c>
      <c r="AH110" s="36">
        <v>0.92970852097435497</v>
      </c>
      <c r="AI110" s="36">
        <v>-0.15055853143485801</v>
      </c>
      <c r="AJ110" s="36">
        <v>1.1698735860340801</v>
      </c>
      <c r="AK110" s="36">
        <v>-0.608620196795288</v>
      </c>
      <c r="AL110" s="36">
        <v>0.86080506744267105</v>
      </c>
      <c r="AM110" s="36">
        <v>-0.43230348489121101</v>
      </c>
      <c r="AN110" s="36">
        <v>-0.59020879232393397</v>
      </c>
      <c r="AO110" s="36">
        <v>0.25264835601647301</v>
      </c>
      <c r="AP110" s="36">
        <v>-0.95367622688124898</v>
      </c>
      <c r="AQ110" s="36">
        <v>1.05560284363946</v>
      </c>
      <c r="AR110" s="36">
        <v>-1.8516777124192001</v>
      </c>
      <c r="AS110" s="36">
        <v>0.68447010916529605</v>
      </c>
      <c r="AT110" s="36">
        <v>0.30060388702378499</v>
      </c>
    </row>
    <row r="111" spans="1:46">
      <c r="A111" s="48" t="s">
        <v>275</v>
      </c>
      <c r="B111" s="48" t="s">
        <v>276</v>
      </c>
      <c r="C111" s="48">
        <v>47</v>
      </c>
      <c r="D111" s="48">
        <v>16</v>
      </c>
      <c r="E111" s="48">
        <v>50</v>
      </c>
      <c r="F111" s="48">
        <v>8</v>
      </c>
      <c r="G111" s="48">
        <v>286</v>
      </c>
      <c r="H111" s="48">
        <v>287</v>
      </c>
      <c r="I111" s="48">
        <v>124</v>
      </c>
      <c r="J111" s="48">
        <v>271</v>
      </c>
      <c r="K111" s="48">
        <v>257</v>
      </c>
      <c r="L111" s="48">
        <v>75</v>
      </c>
      <c r="M111" s="48">
        <v>141</v>
      </c>
      <c r="N111" s="48">
        <v>174</v>
      </c>
      <c r="O111" s="48">
        <v>44</v>
      </c>
      <c r="P111" s="48">
        <v>25</v>
      </c>
      <c r="Q111" s="48">
        <v>17</v>
      </c>
      <c r="R111" s="48">
        <v>311</v>
      </c>
      <c r="S111" s="48">
        <v>167</v>
      </c>
      <c r="T111" s="48">
        <v>264</v>
      </c>
      <c r="U111" s="48">
        <v>201</v>
      </c>
      <c r="V111" s="48">
        <v>168</v>
      </c>
      <c r="X111" s="2">
        <v>107</v>
      </c>
      <c r="Y111" s="36">
        <v>0.24471489870827601</v>
      </c>
      <c r="Z111" s="36">
        <v>1.58410435946053</v>
      </c>
      <c r="AA111" s="36">
        <v>0.83873171379157596</v>
      </c>
      <c r="AB111" s="36">
        <v>0.89472573620472595</v>
      </c>
      <c r="AC111" s="36">
        <v>2.61829535040822</v>
      </c>
      <c r="AD111" s="36">
        <v>-0.24471489870827601</v>
      </c>
      <c r="AE111" s="36">
        <v>-0.54502425143293098</v>
      </c>
      <c r="AF111" s="36">
        <v>-0.608620196795288</v>
      </c>
      <c r="AG111" s="36">
        <v>-0.276546612755663</v>
      </c>
      <c r="AH111" s="36">
        <v>-1.2498189696086599</v>
      </c>
      <c r="AI111" s="36">
        <v>-0.15834272448537501</v>
      </c>
      <c r="AJ111" s="36">
        <v>0.236796814094514</v>
      </c>
      <c r="AK111" s="36">
        <v>0.181754940835861</v>
      </c>
      <c r="AL111" s="36">
        <v>1.2331952774122601</v>
      </c>
      <c r="AM111" s="36">
        <v>-0.83873171379157596</v>
      </c>
      <c r="AN111" s="36">
        <v>-0.88330602472053099</v>
      </c>
      <c r="AO111" s="36">
        <v>0.72389625403909696</v>
      </c>
      <c r="AP111" s="36">
        <v>0.68447010916529605</v>
      </c>
      <c r="AQ111" s="36">
        <v>-1.1538075490063599E-2</v>
      </c>
      <c r="AR111" s="36">
        <v>0.28454724788741997</v>
      </c>
      <c r="AS111" s="36">
        <v>1.94481164334801</v>
      </c>
      <c r="AT111" s="36">
        <v>-0.95367622688124898</v>
      </c>
    </row>
    <row r="112" spans="1:46">
      <c r="A112" s="48" t="s">
        <v>279</v>
      </c>
      <c r="B112" s="48" t="s">
        <v>280</v>
      </c>
      <c r="C112" s="48">
        <v>308</v>
      </c>
      <c r="D112" s="48">
        <v>306</v>
      </c>
      <c r="E112" s="48">
        <v>211</v>
      </c>
      <c r="F112" s="48">
        <v>153</v>
      </c>
      <c r="G112" s="48">
        <v>20</v>
      </c>
      <c r="H112" s="48">
        <v>130</v>
      </c>
      <c r="I112" s="48">
        <v>299</v>
      </c>
      <c r="J112" s="48">
        <v>8</v>
      </c>
      <c r="K112" s="48">
        <v>45</v>
      </c>
      <c r="L112" s="48">
        <v>7</v>
      </c>
      <c r="M112" s="48">
        <v>302</v>
      </c>
      <c r="N112" s="48">
        <v>160</v>
      </c>
      <c r="O112" s="48">
        <v>92</v>
      </c>
      <c r="P112" s="48">
        <v>262</v>
      </c>
      <c r="Q112" s="48">
        <v>23</v>
      </c>
      <c r="R112" s="48">
        <v>22</v>
      </c>
      <c r="S112" s="48">
        <v>191</v>
      </c>
      <c r="T112" s="48">
        <v>158</v>
      </c>
      <c r="U112" s="48">
        <v>60</v>
      </c>
      <c r="V112" s="48">
        <v>32</v>
      </c>
      <c r="X112" s="2">
        <v>108</v>
      </c>
      <c r="Y112" s="36">
        <v>0.142783450736476</v>
      </c>
      <c r="Z112" s="36">
        <v>0.449256837146156</v>
      </c>
      <c r="AA112" s="36">
        <v>1.20093251313347</v>
      </c>
      <c r="AB112" s="36">
        <v>-0.90626333816903804</v>
      </c>
      <c r="AC112" s="36">
        <v>-1.7722890959111699</v>
      </c>
      <c r="AD112" s="36">
        <v>-0.41547348891049701</v>
      </c>
      <c r="AE112" s="36">
        <v>-0.276546612755663</v>
      </c>
      <c r="AF112" s="36">
        <v>-0.104027698398954</v>
      </c>
      <c r="AG112" s="36">
        <v>0.608620196795288</v>
      </c>
      <c r="AH112" s="36">
        <v>-1.2667954125138601</v>
      </c>
      <c r="AI112" s="36">
        <v>2.0586978929547701</v>
      </c>
      <c r="AJ112" s="36">
        <v>-5.0018065889223501E-2</v>
      </c>
      <c r="AK112" s="36">
        <v>-1.1538075490063599E-2</v>
      </c>
      <c r="AL112" s="36">
        <v>-0.49222508848025498</v>
      </c>
      <c r="AM112" s="36">
        <v>-0.827847077288139</v>
      </c>
      <c r="AN112" s="36">
        <v>-1.2331952774122601</v>
      </c>
      <c r="AO112" s="36">
        <v>1.70271698671923</v>
      </c>
      <c r="AP112" s="36">
        <v>0.142783450736476</v>
      </c>
      <c r="AQ112" s="36">
        <v>1.46158075015049</v>
      </c>
      <c r="AR112" s="36">
        <v>0.228893548160431</v>
      </c>
      <c r="AS112" s="36">
        <v>-2.0586978929547599</v>
      </c>
      <c r="AT112" s="36">
        <v>-0.59020879232393397</v>
      </c>
    </row>
    <row r="113" spans="1:46">
      <c r="A113" s="48" t="s">
        <v>281</v>
      </c>
      <c r="B113" s="48" t="s">
        <v>282</v>
      </c>
      <c r="C113" s="48">
        <v>229</v>
      </c>
      <c r="D113" s="48">
        <v>118</v>
      </c>
      <c r="E113" s="48">
        <v>98</v>
      </c>
      <c r="F113" s="48">
        <v>178</v>
      </c>
      <c r="G113" s="48">
        <v>231</v>
      </c>
      <c r="H113" s="48">
        <v>112</v>
      </c>
      <c r="I113" s="48">
        <v>321</v>
      </c>
      <c r="J113" s="48">
        <v>289</v>
      </c>
      <c r="K113" s="48">
        <v>127</v>
      </c>
      <c r="L113" s="48">
        <v>78</v>
      </c>
      <c r="M113" s="48">
        <v>80</v>
      </c>
      <c r="N113" s="48">
        <v>227</v>
      </c>
      <c r="O113" s="48">
        <v>237</v>
      </c>
      <c r="P113" s="48">
        <v>303</v>
      </c>
      <c r="Q113" s="48">
        <v>109</v>
      </c>
      <c r="R113" s="48">
        <v>92</v>
      </c>
      <c r="S113" s="48">
        <v>120</v>
      </c>
      <c r="T113" s="48">
        <v>323</v>
      </c>
      <c r="U113" s="48">
        <v>117</v>
      </c>
      <c r="V113" s="48">
        <v>325</v>
      </c>
      <c r="X113" s="2">
        <v>109</v>
      </c>
      <c r="Y113" s="36">
        <v>1.1547591320828301</v>
      </c>
      <c r="Z113" s="36">
        <v>0.104027698398954</v>
      </c>
      <c r="AA113" s="36">
        <v>-0.41547348891049701</v>
      </c>
      <c r="AB113" s="36">
        <v>-0.88330602472053099</v>
      </c>
      <c r="AC113" s="36">
        <v>-0.86080506744267005</v>
      </c>
      <c r="AD113" s="36">
        <v>-0.26059774714164602</v>
      </c>
      <c r="AE113" s="36">
        <v>2.6924831633429899E-2</v>
      </c>
      <c r="AF113" s="36">
        <v>-1.3200546968364699</v>
      </c>
      <c r="AG113" s="36">
        <v>0.59938909654980799</v>
      </c>
      <c r="AH113" s="36">
        <v>0.449256837146156</v>
      </c>
      <c r="AI113" s="36">
        <v>-1.5078939607437201</v>
      </c>
      <c r="AJ113" s="36">
        <v>0.34109720278987699</v>
      </c>
      <c r="AK113" s="36">
        <v>0.15055853143485801</v>
      </c>
      <c r="AL113" s="36">
        <v>-3</v>
      </c>
      <c r="AM113" s="36">
        <v>1.0828494841071501</v>
      </c>
      <c r="AN113" s="36">
        <v>1.53231615461489</v>
      </c>
      <c r="AO113" s="36">
        <v>-0.50092629126642196</v>
      </c>
      <c r="AP113" s="36">
        <v>0.58107796279481305</v>
      </c>
      <c r="AQ113" s="36">
        <v>-1.3200546968364699</v>
      </c>
      <c r="AR113" s="36">
        <v>1.01614278526508</v>
      </c>
      <c r="AS113" s="36">
        <v>-0.79576471234815305</v>
      </c>
      <c r="AT113" s="36">
        <v>-1.33866570764457</v>
      </c>
    </row>
    <row r="114" spans="1:46">
      <c r="A114" s="48" t="s">
        <v>283</v>
      </c>
      <c r="B114" s="48" t="s">
        <v>284</v>
      </c>
      <c r="C114" s="48">
        <v>201</v>
      </c>
      <c r="D114" s="48">
        <v>23</v>
      </c>
      <c r="E114" s="48">
        <v>169</v>
      </c>
      <c r="F114" s="48">
        <v>111</v>
      </c>
      <c r="G114" s="48">
        <v>14</v>
      </c>
      <c r="H114" s="48">
        <v>99</v>
      </c>
      <c r="I114" s="48">
        <v>47</v>
      </c>
      <c r="J114" s="48">
        <v>83</v>
      </c>
      <c r="K114" s="48">
        <v>220</v>
      </c>
      <c r="L114" s="48">
        <v>311</v>
      </c>
      <c r="M114" s="48">
        <v>124</v>
      </c>
      <c r="N114" s="48">
        <v>159</v>
      </c>
      <c r="O114" s="48">
        <v>82</v>
      </c>
      <c r="P114" s="48">
        <v>212</v>
      </c>
      <c r="Q114" s="48">
        <v>113</v>
      </c>
      <c r="R114" s="48">
        <v>20</v>
      </c>
      <c r="S114" s="48">
        <v>67</v>
      </c>
      <c r="T114" s="48">
        <v>152</v>
      </c>
      <c r="U114" s="48">
        <v>78</v>
      </c>
      <c r="V114" s="48">
        <v>123</v>
      </c>
      <c r="X114" s="2">
        <v>110</v>
      </c>
      <c r="Y114" s="36">
        <v>-0.28454724788741997</v>
      </c>
      <c r="Z114" s="36">
        <v>-0.59938909654980799</v>
      </c>
      <c r="AA114" s="36">
        <v>1.9985190177754</v>
      </c>
      <c r="AB114" s="36">
        <v>2.0586978929547701</v>
      </c>
      <c r="AC114" s="36">
        <v>-0.74403555410450795</v>
      </c>
      <c r="AD114" s="36">
        <v>1.2841450125398799</v>
      </c>
      <c r="AE114" s="36">
        <v>0.308661103247932</v>
      </c>
      <c r="AF114" s="36">
        <v>0.24471489870827601</v>
      </c>
      <c r="AG114" s="36">
        <v>0.228893548160431</v>
      </c>
      <c r="AH114" s="36">
        <v>0.24471489870827601</v>
      </c>
      <c r="AI114" s="36">
        <v>-0.50966558646457005</v>
      </c>
      <c r="AJ114" s="36">
        <v>-0.55396966512034396</v>
      </c>
      <c r="AK114" s="36">
        <v>1.70271698671923</v>
      </c>
      <c r="AL114" s="36">
        <v>0.21312928999889499</v>
      </c>
      <c r="AM114" s="36">
        <v>1.81055767879132</v>
      </c>
      <c r="AN114" s="36">
        <v>-0.19741782293777199</v>
      </c>
      <c r="AO114" s="36">
        <v>-0.31673840765542399</v>
      </c>
      <c r="AP114" s="36">
        <v>0.56295962945385303</v>
      </c>
      <c r="AQ114" s="36">
        <v>0.40710271318473101</v>
      </c>
      <c r="AR114" s="36">
        <v>1.2498189696086499</v>
      </c>
      <c r="AS114" s="36">
        <v>-4.23179653114963E-2</v>
      </c>
      <c r="AT114" s="36">
        <v>-0.71393615083927797</v>
      </c>
    </row>
    <row r="115" spans="1:46">
      <c r="A115" s="48" t="s">
        <v>286</v>
      </c>
      <c r="B115" s="48" t="s">
        <v>287</v>
      </c>
      <c r="C115" s="48">
        <v>130</v>
      </c>
      <c r="D115" s="48">
        <v>174</v>
      </c>
      <c r="E115" s="48">
        <v>35</v>
      </c>
      <c r="F115" s="48">
        <v>291</v>
      </c>
      <c r="G115" s="48">
        <v>122</v>
      </c>
      <c r="H115" s="48">
        <v>273</v>
      </c>
      <c r="I115" s="48">
        <v>128</v>
      </c>
      <c r="J115" s="48">
        <v>133</v>
      </c>
      <c r="K115" s="48">
        <v>212</v>
      </c>
      <c r="L115" s="48">
        <v>62</v>
      </c>
      <c r="M115" s="48">
        <v>137</v>
      </c>
      <c r="N115" s="48">
        <v>303</v>
      </c>
      <c r="O115" s="48">
        <v>17</v>
      </c>
      <c r="P115" s="48">
        <v>56</v>
      </c>
      <c r="Q115" s="48">
        <v>235</v>
      </c>
      <c r="R115" s="48">
        <v>65</v>
      </c>
      <c r="S115" s="48">
        <v>96</v>
      </c>
      <c r="T115" s="48">
        <v>311</v>
      </c>
      <c r="U115" s="48">
        <v>123</v>
      </c>
      <c r="V115" s="48">
        <v>239</v>
      </c>
      <c r="X115" s="2">
        <v>111</v>
      </c>
      <c r="Y115" s="36">
        <v>1.94481164334801</v>
      </c>
      <c r="Z115" s="36">
        <v>-1.05560284363946</v>
      </c>
      <c r="AA115" s="36">
        <v>1.18526012786046</v>
      </c>
      <c r="AB115" s="36">
        <v>-0.39876036674317</v>
      </c>
      <c r="AC115" s="36">
        <v>3.4620373051327799E-2</v>
      </c>
      <c r="AD115" s="36">
        <v>-0.74403555410450795</v>
      </c>
      <c r="AE115" s="36">
        <v>1.37734677311944</v>
      </c>
      <c r="AF115" s="36">
        <v>-0.31673840765542399</v>
      </c>
      <c r="AG115" s="36">
        <v>-1.2331952774122601</v>
      </c>
      <c r="AH115" s="36">
        <v>-0.87200035925234398</v>
      </c>
      <c r="AI115" s="36">
        <v>0.357448675014717</v>
      </c>
      <c r="AJ115" s="36">
        <v>-0.48356099433467298</v>
      </c>
      <c r="AK115" s="36">
        <v>0.75421899455136598</v>
      </c>
      <c r="AL115" s="36">
        <v>1.7722890959111699</v>
      </c>
      <c r="AM115" s="36">
        <v>-1.3974848188810201</v>
      </c>
      <c r="AN115" s="36">
        <v>-0.71393615083927797</v>
      </c>
      <c r="AO115" s="36">
        <v>-0.75421899455136598</v>
      </c>
      <c r="AP115" s="36">
        <v>0.16613652408900501</v>
      </c>
      <c r="AQ115" s="36">
        <v>0.86080506744267105</v>
      </c>
      <c r="AR115" s="36">
        <v>0.53612224016086696</v>
      </c>
      <c r="AS115" s="36">
        <v>-1.3974848188810201</v>
      </c>
      <c r="AT115" s="36">
        <v>-1.05560284363946</v>
      </c>
    </row>
    <row r="116" spans="1:46">
      <c r="A116" s="48" t="s">
        <v>288</v>
      </c>
      <c r="B116" s="48" t="s">
        <v>289</v>
      </c>
      <c r="C116" s="48">
        <v>210</v>
      </c>
      <c r="D116" s="48">
        <v>160</v>
      </c>
      <c r="E116" s="48">
        <v>187</v>
      </c>
      <c r="F116" s="48">
        <v>195</v>
      </c>
      <c r="G116" s="48">
        <v>73</v>
      </c>
      <c r="H116" s="48">
        <v>225</v>
      </c>
      <c r="I116" s="48">
        <v>88</v>
      </c>
      <c r="J116" s="48">
        <v>266</v>
      </c>
      <c r="K116" s="48">
        <v>53</v>
      </c>
      <c r="L116" s="48">
        <v>212</v>
      </c>
      <c r="M116" s="48">
        <v>235</v>
      </c>
      <c r="N116" s="48">
        <v>263</v>
      </c>
      <c r="O116" s="48">
        <v>32</v>
      </c>
      <c r="P116" s="48">
        <v>19</v>
      </c>
      <c r="Q116" s="48">
        <v>190</v>
      </c>
      <c r="R116" s="48">
        <v>8</v>
      </c>
      <c r="S116" s="48">
        <v>3</v>
      </c>
      <c r="T116" s="48">
        <v>93</v>
      </c>
      <c r="U116" s="48">
        <v>64</v>
      </c>
      <c r="V116" s="48">
        <v>68</v>
      </c>
      <c r="X116" s="2">
        <v>112</v>
      </c>
      <c r="Y116" s="36">
        <v>0.22100455369559499</v>
      </c>
      <c r="Z116" s="36">
        <v>-1.1109246757018101</v>
      </c>
      <c r="AA116" s="36">
        <v>0.276546612755663</v>
      </c>
      <c r="AB116" s="36">
        <v>1.3577523079868701</v>
      </c>
      <c r="AC116" s="36">
        <v>0.49222508848025398</v>
      </c>
      <c r="AD116" s="36">
        <v>-0.78525165015426901</v>
      </c>
      <c r="AE116" s="36">
        <v>1.0033362959655601</v>
      </c>
      <c r="AF116" s="36">
        <v>-1.0033362959655601</v>
      </c>
      <c r="AG116" s="36">
        <v>6.5427627302906605E-2</v>
      </c>
      <c r="AH116" s="36">
        <v>-2.2079361535701101</v>
      </c>
      <c r="AI116" s="36">
        <v>0.54502425143293098</v>
      </c>
      <c r="AJ116" s="36">
        <v>0.51844398248942802</v>
      </c>
      <c r="AK116" s="36">
        <v>1.3974848188810201</v>
      </c>
      <c r="AL116" s="36">
        <v>-0.88330602472053099</v>
      </c>
      <c r="AM116" s="36">
        <v>0.72389625403909696</v>
      </c>
      <c r="AN116" s="36">
        <v>-0.636632089188649</v>
      </c>
      <c r="AO116" s="36">
        <v>-0.68447010916529605</v>
      </c>
      <c r="AP116" s="36">
        <v>4.23179653114963E-2</v>
      </c>
      <c r="AQ116" s="36">
        <v>0.46634031421206401</v>
      </c>
      <c r="AR116" s="36">
        <v>0.44076432542273503</v>
      </c>
      <c r="AS116" s="36">
        <v>0.45778187523733299</v>
      </c>
      <c r="AT116" s="36">
        <v>-1.0033362959655601</v>
      </c>
    </row>
    <row r="117" spans="1:46">
      <c r="A117" s="48" t="s">
        <v>290</v>
      </c>
      <c r="B117" s="48" t="s">
        <v>291</v>
      </c>
      <c r="C117" s="48">
        <v>157</v>
      </c>
      <c r="D117" s="48">
        <v>12</v>
      </c>
      <c r="E117" s="48">
        <v>45</v>
      </c>
      <c r="F117" s="48">
        <v>89</v>
      </c>
      <c r="G117" s="48">
        <v>116</v>
      </c>
      <c r="H117" s="48">
        <v>212</v>
      </c>
      <c r="I117" s="48">
        <v>116</v>
      </c>
      <c r="J117" s="48">
        <v>73</v>
      </c>
      <c r="K117" s="48">
        <v>103</v>
      </c>
      <c r="L117" s="48">
        <v>18</v>
      </c>
      <c r="M117" s="48">
        <v>8</v>
      </c>
      <c r="N117" s="48">
        <v>290</v>
      </c>
      <c r="O117" s="48">
        <v>119</v>
      </c>
      <c r="P117" s="48">
        <v>234</v>
      </c>
      <c r="Q117" s="48">
        <v>294</v>
      </c>
      <c r="R117" s="48">
        <v>314</v>
      </c>
      <c r="S117" s="48">
        <v>47</v>
      </c>
      <c r="T117" s="48">
        <v>167</v>
      </c>
      <c r="U117" s="48">
        <v>137</v>
      </c>
      <c r="V117" s="48">
        <v>189</v>
      </c>
      <c r="X117" s="2">
        <v>113</v>
      </c>
      <c r="Y117" s="36">
        <v>-1.1547591320828301</v>
      </c>
      <c r="Z117" s="36">
        <v>0.84971663855767099</v>
      </c>
      <c r="AA117" s="36">
        <v>-1.5078939607437201</v>
      </c>
      <c r="AB117" s="36">
        <v>0.58107796279481305</v>
      </c>
      <c r="AC117" s="36">
        <v>-0.39876036674317</v>
      </c>
      <c r="AD117" s="36">
        <v>1.18526012786046</v>
      </c>
      <c r="AE117" s="36">
        <v>0.43230348489121101</v>
      </c>
      <c r="AF117" s="36">
        <v>0.50092629126642196</v>
      </c>
      <c r="AG117" s="36">
        <v>1.3200546968364699</v>
      </c>
      <c r="AH117" s="36">
        <v>-1.8516777124192001</v>
      </c>
      <c r="AI117" s="36">
        <v>-1.1252961961755199</v>
      </c>
      <c r="AJ117" s="36">
        <v>3.8459493110679101E-3</v>
      </c>
      <c r="AK117" s="36">
        <v>0.83873171379157596</v>
      </c>
      <c r="AL117" s="36">
        <v>0.15834272448537501</v>
      </c>
      <c r="AM117" s="36">
        <v>1.70271698671923</v>
      </c>
      <c r="AN117" s="36">
        <v>-0.75421899455136598</v>
      </c>
      <c r="AO117" s="36">
        <v>0.80636647104172898</v>
      </c>
      <c r="AP117" s="36">
        <v>0.79576471234815305</v>
      </c>
      <c r="AQ117" s="36">
        <v>0.26856364062649601</v>
      </c>
      <c r="AR117" s="36">
        <v>1.0422691021370301</v>
      </c>
      <c r="AS117" s="36">
        <v>-0.44076432542273503</v>
      </c>
      <c r="AT117" s="36">
        <v>0.25264835601647301</v>
      </c>
    </row>
    <row r="118" spans="1:46">
      <c r="A118" s="48" t="s">
        <v>292</v>
      </c>
      <c r="B118" s="48" t="s">
        <v>293</v>
      </c>
      <c r="C118" s="48">
        <v>76</v>
      </c>
      <c r="D118" s="48">
        <v>103</v>
      </c>
      <c r="E118" s="48">
        <v>300</v>
      </c>
      <c r="F118" s="48">
        <v>101</v>
      </c>
      <c r="G118" s="48">
        <v>309</v>
      </c>
      <c r="H118" s="48">
        <v>315</v>
      </c>
      <c r="I118" s="48">
        <v>173</v>
      </c>
      <c r="J118" s="48">
        <v>71</v>
      </c>
      <c r="K118" s="48">
        <v>35</v>
      </c>
      <c r="L118" s="48">
        <v>28</v>
      </c>
      <c r="M118" s="48">
        <v>4</v>
      </c>
      <c r="N118" s="48">
        <v>144</v>
      </c>
      <c r="O118" s="48">
        <v>141</v>
      </c>
      <c r="P118" s="48">
        <v>142</v>
      </c>
      <c r="Q118" s="48">
        <v>40</v>
      </c>
      <c r="R118" s="48">
        <v>54</v>
      </c>
      <c r="S118" s="48">
        <v>130</v>
      </c>
      <c r="T118" s="48">
        <v>182</v>
      </c>
      <c r="U118" s="48">
        <v>206</v>
      </c>
      <c r="V118" s="48">
        <v>45</v>
      </c>
      <c r="X118" s="2">
        <v>114</v>
      </c>
      <c r="Y118" s="36">
        <v>0.15834272448537501</v>
      </c>
      <c r="Z118" s="36">
        <v>-3.4620373051327799E-2</v>
      </c>
      <c r="AA118" s="36">
        <v>0.52726251343495301</v>
      </c>
      <c r="AB118" s="36">
        <v>0.236796814094514</v>
      </c>
      <c r="AC118" s="36">
        <v>0.71393615083927797</v>
      </c>
      <c r="AD118" s="36">
        <v>-0.11176450046109999</v>
      </c>
      <c r="AE118" s="36">
        <v>0.47493304871340403</v>
      </c>
      <c r="AF118" s="36">
        <v>0.77482466969292996</v>
      </c>
      <c r="AG118" s="36">
        <v>-0.69422498537454602</v>
      </c>
      <c r="AH118" s="36">
        <v>1.81055767879132</v>
      </c>
      <c r="AI118" s="36">
        <v>-0.83873171379157596</v>
      </c>
      <c r="AJ118" s="36">
        <v>-0.91792285853303901</v>
      </c>
      <c r="AK118" s="36">
        <v>-0.357448675014717</v>
      </c>
      <c r="AL118" s="36">
        <v>0.87200035925234398</v>
      </c>
      <c r="AM118" s="36">
        <v>-0.96586782262374804</v>
      </c>
      <c r="AN118" s="36">
        <v>1.3577523079868701</v>
      </c>
      <c r="AO118" s="36">
        <v>0.90626333816903804</v>
      </c>
      <c r="AP118" s="36">
        <v>0.87200035925234398</v>
      </c>
      <c r="AQ118" s="36">
        <v>-0.67477993525131896</v>
      </c>
      <c r="AR118" s="36">
        <v>-1.18526012786046</v>
      </c>
      <c r="AS118" s="36">
        <v>0.119507998425229</v>
      </c>
      <c r="AT118" s="36">
        <v>1.7364527482587899</v>
      </c>
    </row>
    <row r="119" spans="1:46">
      <c r="A119" s="48" t="s">
        <v>294</v>
      </c>
      <c r="B119" s="48" t="s">
        <v>295</v>
      </c>
      <c r="C119" s="48">
        <v>92</v>
      </c>
      <c r="D119" s="48">
        <v>222</v>
      </c>
      <c r="E119" s="48">
        <v>216</v>
      </c>
      <c r="F119" s="48">
        <v>321</v>
      </c>
      <c r="G119" s="48">
        <v>264</v>
      </c>
      <c r="H119" s="48">
        <v>91</v>
      </c>
      <c r="I119" s="48">
        <v>258</v>
      </c>
      <c r="J119" s="48">
        <v>261</v>
      </c>
      <c r="K119" s="48">
        <v>168</v>
      </c>
      <c r="L119" s="48">
        <v>56</v>
      </c>
      <c r="M119" s="48">
        <v>320</v>
      </c>
      <c r="N119" s="48">
        <v>220</v>
      </c>
      <c r="O119" s="48">
        <v>156</v>
      </c>
      <c r="P119" s="48">
        <v>218</v>
      </c>
      <c r="Q119" s="48">
        <v>305</v>
      </c>
      <c r="R119" s="48">
        <v>187</v>
      </c>
      <c r="S119" s="48">
        <v>105</v>
      </c>
      <c r="T119" s="48">
        <v>162</v>
      </c>
      <c r="U119" s="48">
        <v>164</v>
      </c>
      <c r="V119" s="48">
        <v>167</v>
      </c>
      <c r="X119" s="2">
        <v>115</v>
      </c>
      <c r="Y119" s="36">
        <v>1.18526012786046</v>
      </c>
      <c r="Z119" s="36">
        <v>1.4395549086391799</v>
      </c>
      <c r="AA119" s="36">
        <v>0.636632089188649</v>
      </c>
      <c r="AB119" s="36">
        <v>5.0018065889223501E-2</v>
      </c>
      <c r="AC119" s="36">
        <v>1.48433940803009</v>
      </c>
      <c r="AD119" s="36">
        <v>-8.8572288948811098E-2</v>
      </c>
      <c r="AE119" s="36">
        <v>-1.1109246757018101</v>
      </c>
      <c r="AF119" s="36">
        <v>-0.71393615083927797</v>
      </c>
      <c r="AG119" s="36">
        <v>-1.18526012786046</v>
      </c>
      <c r="AH119" s="36">
        <v>-1.0033362959655601</v>
      </c>
      <c r="AI119" s="36">
        <v>1.0422691021370301</v>
      </c>
      <c r="AJ119" s="36">
        <v>0.66515271288348599</v>
      </c>
      <c r="AK119" s="36">
        <v>-0.39044568041832101</v>
      </c>
      <c r="AL119" s="36">
        <v>1.0691269505479799</v>
      </c>
      <c r="AM119" s="36">
        <v>-8.8572288948811098E-2</v>
      </c>
      <c r="AN119" s="36">
        <v>9.6297118323475706E-2</v>
      </c>
      <c r="AO119" s="36">
        <v>1.2331952774122601</v>
      </c>
      <c r="AP119" s="36">
        <v>-0.30060388702378499</v>
      </c>
      <c r="AQ119" s="36">
        <v>1.0033362959655601</v>
      </c>
      <c r="AR119" s="36">
        <v>-1.2498189696086599</v>
      </c>
      <c r="AS119" s="36">
        <v>0.30060388702378499</v>
      </c>
      <c r="AT119" s="36">
        <v>0.11176450046109999</v>
      </c>
    </row>
    <row r="120" spans="1:46">
      <c r="A120" s="48" t="s">
        <v>296</v>
      </c>
      <c r="B120" s="48" t="s">
        <v>297</v>
      </c>
      <c r="C120" s="48">
        <v>320</v>
      </c>
      <c r="D120" s="48">
        <v>9</v>
      </c>
      <c r="E120" s="48">
        <v>120</v>
      </c>
      <c r="F120" s="48">
        <v>233</v>
      </c>
      <c r="G120" s="48">
        <v>269</v>
      </c>
      <c r="H120" s="48">
        <v>57</v>
      </c>
      <c r="I120" s="48">
        <v>143</v>
      </c>
      <c r="J120" s="48">
        <v>11</v>
      </c>
      <c r="K120" s="48">
        <v>21</v>
      </c>
      <c r="L120" s="48">
        <v>45</v>
      </c>
      <c r="M120" s="48">
        <v>63</v>
      </c>
      <c r="N120" s="48">
        <v>75</v>
      </c>
      <c r="O120" s="48">
        <v>80</v>
      </c>
      <c r="P120" s="48">
        <v>273</v>
      </c>
      <c r="Q120" s="48">
        <v>47</v>
      </c>
      <c r="R120" s="48">
        <v>296</v>
      </c>
      <c r="S120" s="48">
        <v>57</v>
      </c>
      <c r="T120" s="48">
        <v>133</v>
      </c>
      <c r="U120" s="48">
        <v>25</v>
      </c>
      <c r="V120" s="48">
        <v>248</v>
      </c>
      <c r="X120" s="2">
        <v>116</v>
      </c>
      <c r="Y120" s="36">
        <v>-0.59938909654980799</v>
      </c>
      <c r="Z120" s="36">
        <v>-0.15834272448537501</v>
      </c>
      <c r="AA120" s="36">
        <v>0.50092629126642196</v>
      </c>
      <c r="AB120" s="36">
        <v>-0.43230348489121101</v>
      </c>
      <c r="AC120" s="36">
        <v>-0.39044568041832101</v>
      </c>
      <c r="AD120" s="36">
        <v>-0.181754940835861</v>
      </c>
      <c r="AE120" s="36">
        <v>-0.80636647104172898</v>
      </c>
      <c r="AF120" s="36">
        <v>1.2841450125398799</v>
      </c>
      <c r="AG120" s="36">
        <v>-0.15834272448537501</v>
      </c>
      <c r="AH120" s="36">
        <v>1.1109246757018101</v>
      </c>
      <c r="AI120" s="36">
        <v>-0.47493304871340403</v>
      </c>
      <c r="AJ120" s="36">
        <v>-1.1547591320828301</v>
      </c>
      <c r="AK120" s="36">
        <v>-0.49222508848025498</v>
      </c>
      <c r="AL120" s="36">
        <v>1.37734677311944</v>
      </c>
      <c r="AM120" s="36">
        <v>0.38215790030638502</v>
      </c>
      <c r="AN120" s="36">
        <v>-0.28454724788741997</v>
      </c>
      <c r="AO120" s="36">
        <v>0.61790345380673695</v>
      </c>
      <c r="AP120" s="36">
        <v>0.45778187523733299</v>
      </c>
      <c r="AQ120" s="36">
        <v>0.51844398248942802</v>
      </c>
      <c r="AR120" s="36">
        <v>0.47493304871340403</v>
      </c>
      <c r="AS120" s="36">
        <v>0.608620196795288</v>
      </c>
      <c r="AT120" s="36">
        <v>0.357448675014717</v>
      </c>
    </row>
    <row r="121" spans="1:46">
      <c r="A121" s="48" t="s">
        <v>302</v>
      </c>
      <c r="B121" s="48" t="s">
        <v>303</v>
      </c>
      <c r="C121" s="48">
        <v>3</v>
      </c>
      <c r="D121" s="48">
        <v>267</v>
      </c>
      <c r="E121" s="48">
        <v>303</v>
      </c>
      <c r="F121" s="48">
        <v>310</v>
      </c>
      <c r="G121" s="48">
        <v>244</v>
      </c>
      <c r="H121" s="48">
        <v>17</v>
      </c>
      <c r="I121" s="48">
        <v>185</v>
      </c>
      <c r="J121" s="48">
        <v>302</v>
      </c>
      <c r="K121" s="48">
        <v>102</v>
      </c>
      <c r="L121" s="48">
        <v>246</v>
      </c>
      <c r="M121" s="48">
        <v>27</v>
      </c>
      <c r="N121" s="48">
        <v>308</v>
      </c>
      <c r="O121" s="48">
        <v>312</v>
      </c>
      <c r="P121" s="48">
        <v>291</v>
      </c>
      <c r="Q121" s="48">
        <v>262</v>
      </c>
      <c r="R121" s="48">
        <v>211</v>
      </c>
      <c r="S121" s="48">
        <v>216</v>
      </c>
      <c r="T121" s="48">
        <v>257</v>
      </c>
      <c r="U121" s="48">
        <v>67</v>
      </c>
      <c r="V121" s="48">
        <v>111</v>
      </c>
      <c r="X121" s="2">
        <v>117</v>
      </c>
      <c r="Y121" s="36">
        <v>0.79576471234815305</v>
      </c>
      <c r="Z121" s="36">
        <v>-0.83873171379157596</v>
      </c>
      <c r="AA121" s="36">
        <v>-0.20526722259156199</v>
      </c>
      <c r="AB121" s="36">
        <v>0.94162475828346703</v>
      </c>
      <c r="AC121" s="36">
        <v>-0.142783450736476</v>
      </c>
      <c r="AD121" s="36">
        <v>1.89619030821197</v>
      </c>
      <c r="AE121" s="36">
        <v>0.292566138795811</v>
      </c>
      <c r="AF121" s="36">
        <v>0.96586782262374904</v>
      </c>
      <c r="AG121" s="36">
        <v>-0.76448125721012095</v>
      </c>
      <c r="AH121" s="36">
        <v>2.6924831633429899E-2</v>
      </c>
      <c r="AI121" s="36">
        <v>-0.67477993525131896</v>
      </c>
      <c r="AJ121" s="36">
        <v>0.78525165015426901</v>
      </c>
      <c r="AK121" s="36">
        <v>-0.77482466969292996</v>
      </c>
      <c r="AL121" s="36">
        <v>5.7721133302240199E-2</v>
      </c>
      <c r="AM121" s="36">
        <v>0.50966558646457005</v>
      </c>
      <c r="AN121" s="36">
        <v>0.449256837146156</v>
      </c>
      <c r="AO121" s="36">
        <v>1.81055767879132</v>
      </c>
      <c r="AP121" s="36">
        <v>-0.99069228112221797</v>
      </c>
      <c r="AQ121" s="36">
        <v>0.80636647104172898</v>
      </c>
      <c r="AR121" s="36">
        <v>0.48356099433467298</v>
      </c>
      <c r="AS121" s="36">
        <v>-0.292566138795811</v>
      </c>
      <c r="AT121" s="36">
        <v>-1.6116747250674801</v>
      </c>
    </row>
    <row r="122" spans="1:46">
      <c r="A122" s="48" t="s">
        <v>304</v>
      </c>
      <c r="B122" s="48" t="s">
        <v>305</v>
      </c>
      <c r="C122" s="48">
        <v>233</v>
      </c>
      <c r="D122" s="48">
        <v>105</v>
      </c>
      <c r="E122" s="48">
        <v>312</v>
      </c>
      <c r="F122" s="48">
        <v>148</v>
      </c>
      <c r="G122" s="48">
        <v>197</v>
      </c>
      <c r="H122" s="48">
        <v>291</v>
      </c>
      <c r="I122" s="48">
        <v>262</v>
      </c>
      <c r="J122" s="48">
        <v>55</v>
      </c>
      <c r="K122" s="48">
        <v>16</v>
      </c>
      <c r="L122" s="48">
        <v>73</v>
      </c>
      <c r="M122" s="48">
        <v>177</v>
      </c>
      <c r="N122" s="48">
        <v>209</v>
      </c>
      <c r="O122" s="48">
        <v>167</v>
      </c>
      <c r="P122" s="48">
        <v>242</v>
      </c>
      <c r="Q122" s="48">
        <v>176</v>
      </c>
      <c r="R122" s="48">
        <v>178</v>
      </c>
      <c r="S122" s="48">
        <v>229</v>
      </c>
      <c r="T122" s="48">
        <v>13</v>
      </c>
      <c r="U122" s="48">
        <v>223</v>
      </c>
      <c r="V122" s="48">
        <v>284</v>
      </c>
      <c r="X122" s="2">
        <v>118</v>
      </c>
      <c r="Y122" s="36">
        <v>-1.0967790164520199</v>
      </c>
      <c r="Z122" s="36">
        <v>1.15380754900634E-2</v>
      </c>
      <c r="AA122" s="36">
        <v>1.2498189696086499</v>
      </c>
      <c r="AB122" s="36">
        <v>-1.1252961961755199</v>
      </c>
      <c r="AC122" s="36">
        <v>-2.2079361535701101</v>
      </c>
      <c r="AD122" s="36">
        <v>0.79576471234815305</v>
      </c>
      <c r="AE122" s="36">
        <v>-0.41547348891049701</v>
      </c>
      <c r="AF122" s="36">
        <v>-1.1109246757018101</v>
      </c>
      <c r="AG122" s="36">
        <v>-0.78525165015426901</v>
      </c>
      <c r="AH122" s="36">
        <v>0.69422498537454602</v>
      </c>
      <c r="AI122" s="36">
        <v>0.90626333816903804</v>
      </c>
      <c r="AJ122" s="36">
        <v>-0.74403555410450795</v>
      </c>
      <c r="AK122" s="36">
        <v>0.65558674848606502</v>
      </c>
      <c r="AL122" s="36">
        <v>0.19741782293777199</v>
      </c>
      <c r="AM122" s="36">
        <v>-4.23179653114963E-2</v>
      </c>
      <c r="AN122" s="36">
        <v>-0.48356099433467298</v>
      </c>
      <c r="AO122" s="36">
        <v>-1.48433940803009</v>
      </c>
      <c r="AP122" s="36">
        <v>0.44076432542273503</v>
      </c>
      <c r="AQ122" s="36">
        <v>0.24471489870827601</v>
      </c>
      <c r="AR122" s="36">
        <v>1.2169055626538401</v>
      </c>
      <c r="AS122" s="36">
        <v>-0.32483643033381798</v>
      </c>
      <c r="AT122" s="36">
        <v>-0.173940428614663</v>
      </c>
    </row>
    <row r="123" spans="1:46">
      <c r="A123" s="48" t="s">
        <v>306</v>
      </c>
      <c r="B123" s="48" t="s">
        <v>307</v>
      </c>
      <c r="C123" s="48">
        <v>257</v>
      </c>
      <c r="D123" s="48">
        <v>127</v>
      </c>
      <c r="E123" s="48">
        <v>292</v>
      </c>
      <c r="F123" s="48">
        <v>261</v>
      </c>
      <c r="G123" s="48">
        <v>142</v>
      </c>
      <c r="H123" s="48">
        <v>186</v>
      </c>
      <c r="I123" s="48">
        <v>237</v>
      </c>
      <c r="J123" s="48">
        <v>36</v>
      </c>
      <c r="K123" s="48">
        <v>196</v>
      </c>
      <c r="L123" s="48">
        <v>85</v>
      </c>
      <c r="M123" s="48">
        <v>122</v>
      </c>
      <c r="N123" s="48">
        <v>181</v>
      </c>
      <c r="O123" s="48">
        <v>171</v>
      </c>
      <c r="P123" s="48">
        <v>237</v>
      </c>
      <c r="Q123" s="48">
        <v>281</v>
      </c>
      <c r="R123" s="48">
        <v>256</v>
      </c>
      <c r="S123" s="48">
        <v>323</v>
      </c>
      <c r="T123" s="48">
        <v>188</v>
      </c>
      <c r="U123" s="48">
        <v>90</v>
      </c>
      <c r="V123" s="48">
        <v>288</v>
      </c>
      <c r="X123" s="2">
        <v>119</v>
      </c>
      <c r="Y123" s="36">
        <v>-0.57199532434845302</v>
      </c>
      <c r="Z123" s="36">
        <v>0.20526722259156199</v>
      </c>
      <c r="AA123" s="36">
        <v>-0.81705964781606499</v>
      </c>
      <c r="AB123" s="36">
        <v>-0.39044568041832101</v>
      </c>
      <c r="AC123" s="36">
        <v>0.59938909654980799</v>
      </c>
      <c r="AD123" s="36">
        <v>-0.79576471234815305</v>
      </c>
      <c r="AE123" s="36">
        <v>-0.46634031421206401</v>
      </c>
      <c r="AF123" s="36">
        <v>0.449256837146156</v>
      </c>
      <c r="AG123" s="36">
        <v>0.26059774714164602</v>
      </c>
      <c r="AH123" s="36">
        <v>-0.31673840765542399</v>
      </c>
      <c r="AI123" s="36">
        <v>-1.05560284363946</v>
      </c>
      <c r="AJ123" s="36">
        <v>-1.7364527482587899</v>
      </c>
      <c r="AK123" s="36">
        <v>8.8572288948810904E-2</v>
      </c>
      <c r="AL123" s="36">
        <v>6.5427627302906605E-2</v>
      </c>
      <c r="AM123" s="36">
        <v>0.16613652408900501</v>
      </c>
      <c r="AN123" s="36">
        <v>1.2169055626538401</v>
      </c>
      <c r="AO123" s="36">
        <v>-1.02911813509786</v>
      </c>
      <c r="AP123" s="36">
        <v>-1.1252961961755199</v>
      </c>
      <c r="AQ123" s="36">
        <v>0.83873171379157596</v>
      </c>
      <c r="AR123" s="36">
        <v>-0.73392869407083094</v>
      </c>
      <c r="AS123" s="36">
        <v>-0.15055853143485801</v>
      </c>
      <c r="AT123" s="36">
        <v>1.9985190177754</v>
      </c>
    </row>
    <row r="124" spans="1:46">
      <c r="A124" s="48" t="s">
        <v>308</v>
      </c>
      <c r="B124" s="48" t="s">
        <v>309</v>
      </c>
      <c r="C124" s="48">
        <v>93</v>
      </c>
      <c r="D124" s="48">
        <v>310</v>
      </c>
      <c r="E124" s="48">
        <v>223</v>
      </c>
      <c r="F124" s="48">
        <v>3</v>
      </c>
      <c r="G124" s="48">
        <v>187</v>
      </c>
      <c r="H124" s="48">
        <v>64</v>
      </c>
      <c r="I124" s="48">
        <v>168</v>
      </c>
      <c r="J124" s="48">
        <v>13</v>
      </c>
      <c r="K124" s="48">
        <v>41</v>
      </c>
      <c r="L124" s="48">
        <v>284</v>
      </c>
      <c r="M124" s="48">
        <v>112</v>
      </c>
      <c r="N124" s="48">
        <v>217</v>
      </c>
      <c r="O124" s="48">
        <v>187</v>
      </c>
      <c r="P124" s="48">
        <v>252</v>
      </c>
      <c r="Q124" s="48">
        <v>170</v>
      </c>
      <c r="R124" s="48">
        <v>57</v>
      </c>
      <c r="S124" s="48">
        <v>95</v>
      </c>
      <c r="T124" s="48">
        <v>153</v>
      </c>
      <c r="U124" s="48">
        <v>276</v>
      </c>
      <c r="V124" s="48">
        <v>13</v>
      </c>
      <c r="X124" s="2">
        <v>120</v>
      </c>
      <c r="Y124" s="36">
        <v>-0.69422498537454602</v>
      </c>
      <c r="Z124" s="36">
        <v>0.45778187523733299</v>
      </c>
      <c r="AA124" s="36">
        <v>0.68447010916529605</v>
      </c>
      <c r="AB124" s="36">
        <v>-1.1698735860340801</v>
      </c>
      <c r="AC124" s="36">
        <v>-1.6116747250674801</v>
      </c>
      <c r="AD124" s="36">
        <v>0.45778187523733299</v>
      </c>
      <c r="AE124" s="36">
        <v>1.3200546968364699</v>
      </c>
      <c r="AF124" s="36">
        <v>0.236796814094514</v>
      </c>
      <c r="AG124" s="36">
        <v>-0.119507998425229</v>
      </c>
      <c r="AH124" s="36">
        <v>-1.3577523079868701</v>
      </c>
      <c r="AI124" s="36">
        <v>-0.78525165015426901</v>
      </c>
      <c r="AJ124" s="36">
        <v>1.02911813509786</v>
      </c>
      <c r="AK124" s="36">
        <v>-0.54502425143293098</v>
      </c>
      <c r="AL124" s="36">
        <v>-0.87200035925234398</v>
      </c>
      <c r="AM124" s="36">
        <v>-0.61790345380673695</v>
      </c>
      <c r="AN124" s="36">
        <v>-0.80636647104172898</v>
      </c>
      <c r="AO124" s="36">
        <v>-1.30189000761073</v>
      </c>
      <c r="AP124" s="36">
        <v>0.34926126594690199</v>
      </c>
      <c r="AQ124" s="36">
        <v>-0.78525165015426901</v>
      </c>
      <c r="AR124" s="36">
        <v>0.292566138795811</v>
      </c>
      <c r="AS124" s="36">
        <v>0.36566011593027697</v>
      </c>
      <c r="AT124" s="36">
        <v>-1.48433940803009</v>
      </c>
    </row>
    <row r="125" spans="1:46">
      <c r="A125" s="48" t="s">
        <v>310</v>
      </c>
      <c r="B125" s="48" t="s">
        <v>311</v>
      </c>
      <c r="C125" s="48">
        <v>275</v>
      </c>
      <c r="D125" s="48">
        <v>88</v>
      </c>
      <c r="E125" s="48">
        <v>217</v>
      </c>
      <c r="F125" s="48">
        <v>114</v>
      </c>
      <c r="G125" s="48">
        <v>53</v>
      </c>
      <c r="H125" s="48">
        <v>314</v>
      </c>
      <c r="I125" s="48">
        <v>11</v>
      </c>
      <c r="J125" s="48">
        <v>211</v>
      </c>
      <c r="K125" s="48">
        <v>148</v>
      </c>
      <c r="L125" s="48">
        <v>57</v>
      </c>
      <c r="M125" s="48">
        <v>117</v>
      </c>
      <c r="N125" s="48">
        <v>105</v>
      </c>
      <c r="O125" s="48">
        <v>293</v>
      </c>
      <c r="P125" s="48">
        <v>66</v>
      </c>
      <c r="Q125" s="48">
        <v>50</v>
      </c>
      <c r="R125" s="48">
        <v>190</v>
      </c>
      <c r="S125" s="48">
        <v>91</v>
      </c>
      <c r="T125" s="48">
        <v>136</v>
      </c>
      <c r="U125" s="48">
        <v>232</v>
      </c>
      <c r="V125" s="48">
        <v>289</v>
      </c>
      <c r="X125" s="2">
        <v>121</v>
      </c>
      <c r="Y125" s="36">
        <v>0.73392869407083206</v>
      </c>
      <c r="Z125" s="36">
        <v>0.32483643033381798</v>
      </c>
      <c r="AA125" s="36">
        <v>0.56295962945385303</v>
      </c>
      <c r="AB125" s="36">
        <v>-0.236796814094514</v>
      </c>
      <c r="AC125" s="36">
        <v>1.1547591320828301</v>
      </c>
      <c r="AD125" s="36">
        <v>0.228893548160431</v>
      </c>
      <c r="AE125" s="36">
        <v>-0.74403555410450795</v>
      </c>
      <c r="AF125" s="36">
        <v>-0.79576471234815305</v>
      </c>
      <c r="AG125" s="36">
        <v>-0.45778187523733299</v>
      </c>
      <c r="AH125" s="36">
        <v>-0.26059774714164602</v>
      </c>
      <c r="AI125" s="36">
        <v>0.89472573620472595</v>
      </c>
      <c r="AJ125" s="36">
        <v>0.54502425143293098</v>
      </c>
      <c r="AK125" s="36">
        <v>0.34109720278987699</v>
      </c>
      <c r="AL125" s="36">
        <v>-0.59938909654980799</v>
      </c>
      <c r="AM125" s="36">
        <v>-0.22100455369559499</v>
      </c>
      <c r="AN125" s="36">
        <v>-1.33866570764457</v>
      </c>
      <c r="AO125" s="36">
        <v>5.0018065889223501E-2</v>
      </c>
      <c r="AP125" s="36">
        <v>0.11176450046109999</v>
      </c>
      <c r="AQ125" s="36">
        <v>-0.70404637465488196</v>
      </c>
      <c r="AR125" s="36">
        <v>-0.15055853143485801</v>
      </c>
      <c r="AS125" s="36">
        <v>3.4620373051327799E-2</v>
      </c>
      <c r="AT125" s="36">
        <v>-0.78525165015426901</v>
      </c>
    </row>
    <row r="126" spans="1:46">
      <c r="A126" s="48" t="s">
        <v>312</v>
      </c>
      <c r="B126" s="48" t="s">
        <v>313</v>
      </c>
      <c r="C126" s="48">
        <v>232</v>
      </c>
      <c r="D126" s="48">
        <v>76</v>
      </c>
      <c r="E126" s="48">
        <v>289</v>
      </c>
      <c r="F126" s="48">
        <v>134</v>
      </c>
      <c r="G126" s="48">
        <v>84</v>
      </c>
      <c r="H126" s="48">
        <v>118</v>
      </c>
      <c r="I126" s="48">
        <v>195</v>
      </c>
      <c r="J126" s="48">
        <v>200</v>
      </c>
      <c r="K126" s="48">
        <v>208</v>
      </c>
      <c r="L126" s="48">
        <v>299</v>
      </c>
      <c r="M126" s="48">
        <v>270</v>
      </c>
      <c r="N126" s="48">
        <v>320</v>
      </c>
      <c r="O126" s="48">
        <v>296</v>
      </c>
      <c r="P126" s="48">
        <v>69</v>
      </c>
      <c r="Q126" s="48">
        <v>80</v>
      </c>
      <c r="R126" s="48">
        <v>310</v>
      </c>
      <c r="S126" s="48">
        <v>25</v>
      </c>
      <c r="T126" s="48">
        <v>201</v>
      </c>
      <c r="U126" s="48">
        <v>160</v>
      </c>
      <c r="V126" s="48">
        <v>52</v>
      </c>
      <c r="X126" s="2">
        <v>122</v>
      </c>
      <c r="Y126" s="36">
        <v>-1.67081473865842</v>
      </c>
      <c r="Z126" s="36">
        <v>0.30060388702378499</v>
      </c>
      <c r="AA126" s="36">
        <v>9.6297118323475706E-2</v>
      </c>
      <c r="AB126" s="36">
        <v>-1.5078939607437201</v>
      </c>
      <c r="AC126" s="36">
        <v>3</v>
      </c>
      <c r="AD126" s="36">
        <v>-1.2331952774122601</v>
      </c>
      <c r="AE126" s="36">
        <v>1.94481164334801</v>
      </c>
      <c r="AF126" s="36">
        <v>1.0828494841071501</v>
      </c>
      <c r="AG126" s="36">
        <v>0.86080506744267105</v>
      </c>
      <c r="AH126" s="36">
        <v>0.11176450046109999</v>
      </c>
      <c r="AI126" s="36">
        <v>0.53612224016086696</v>
      </c>
      <c r="AJ126" s="36">
        <v>-0.57199532434845302</v>
      </c>
      <c r="AK126" s="36">
        <v>-0.30060388702378499</v>
      </c>
      <c r="AL126" s="36">
        <v>0.20526722259156199</v>
      </c>
      <c r="AM126" s="36">
        <v>0.57199532434845202</v>
      </c>
      <c r="AN126" s="36">
        <v>2.0586978929547701</v>
      </c>
      <c r="AO126" s="36">
        <v>3.8459493110679101E-3</v>
      </c>
      <c r="AP126" s="36">
        <v>1.30189000761073</v>
      </c>
      <c r="AQ126" s="36">
        <v>1.30189000761073</v>
      </c>
      <c r="AR126" s="36">
        <v>1.55768809267068</v>
      </c>
      <c r="AS126" s="36">
        <v>-1.0033362959655601</v>
      </c>
      <c r="AT126" s="36">
        <v>0.95367622688124898</v>
      </c>
    </row>
    <row r="127" spans="1:46">
      <c r="A127" s="48" t="s">
        <v>314</v>
      </c>
      <c r="B127" s="48" t="s">
        <v>315</v>
      </c>
      <c r="C127" s="48">
        <v>102</v>
      </c>
      <c r="D127" s="48">
        <v>193</v>
      </c>
      <c r="E127" s="48">
        <v>226</v>
      </c>
      <c r="F127" s="48">
        <v>191</v>
      </c>
      <c r="G127" s="48">
        <v>3</v>
      </c>
      <c r="H127" s="48">
        <v>122</v>
      </c>
      <c r="I127" s="48">
        <v>102</v>
      </c>
      <c r="J127" s="48">
        <v>163</v>
      </c>
      <c r="K127" s="48">
        <v>152</v>
      </c>
      <c r="L127" s="48">
        <v>89</v>
      </c>
      <c r="M127" s="48">
        <v>103</v>
      </c>
      <c r="N127" s="48">
        <v>26</v>
      </c>
      <c r="O127" s="48">
        <v>161</v>
      </c>
      <c r="P127" s="48">
        <v>74</v>
      </c>
      <c r="Q127" s="48">
        <v>278</v>
      </c>
      <c r="R127" s="48">
        <v>67</v>
      </c>
      <c r="S127" s="48">
        <v>140</v>
      </c>
      <c r="T127" s="48">
        <v>318</v>
      </c>
      <c r="U127" s="48">
        <v>12</v>
      </c>
      <c r="V127" s="48">
        <v>230</v>
      </c>
      <c r="X127" s="2">
        <v>123</v>
      </c>
      <c r="Y127" s="36">
        <v>0.357448675014717</v>
      </c>
      <c r="Z127" s="36">
        <v>1.89619030821197</v>
      </c>
      <c r="AA127" s="36">
        <v>-5.7721133302240102E-2</v>
      </c>
      <c r="AB127" s="36">
        <v>0.181754940835861</v>
      </c>
      <c r="AC127" s="36">
        <v>1.1399039744476001</v>
      </c>
      <c r="AD127" s="36">
        <v>-1.0033362959655601</v>
      </c>
      <c r="AE127" s="36">
        <v>0.26856364062649601</v>
      </c>
      <c r="AF127" s="36">
        <v>-5.0018065889223501E-2</v>
      </c>
      <c r="AG127" s="36">
        <v>0.51844398248942802</v>
      </c>
      <c r="AH127" s="36">
        <v>-0.32483643033381798</v>
      </c>
      <c r="AI127" s="36">
        <v>0.48356099433467298</v>
      </c>
      <c r="AJ127" s="36">
        <v>8.8572288948810904E-2</v>
      </c>
      <c r="AK127" s="36">
        <v>-0.44076432542273503</v>
      </c>
      <c r="AL127" s="36">
        <v>2.3059846127924502</v>
      </c>
      <c r="AM127" s="36">
        <v>-0.99069228112221797</v>
      </c>
      <c r="AN127" s="36">
        <v>-0.236796814094514</v>
      </c>
      <c r="AO127" s="36">
        <v>0.53612224016086696</v>
      </c>
      <c r="AP127" s="36">
        <v>0.59020879232393397</v>
      </c>
      <c r="AQ127" s="36">
        <v>-2.2079361535701101</v>
      </c>
      <c r="AR127" s="36">
        <v>1.18526012786046</v>
      </c>
      <c r="AS127" s="36">
        <v>-0.87200035925234398</v>
      </c>
      <c r="AT127" s="36">
        <v>1.2841450125398799</v>
      </c>
    </row>
    <row r="128" spans="1:46">
      <c r="A128" s="48" t="s">
        <v>316</v>
      </c>
      <c r="B128" s="48" t="s">
        <v>317</v>
      </c>
      <c r="C128" s="48">
        <v>99</v>
      </c>
      <c r="D128" s="48">
        <v>26</v>
      </c>
      <c r="E128" s="48">
        <v>129</v>
      </c>
      <c r="F128" s="48">
        <v>141</v>
      </c>
      <c r="G128" s="48">
        <v>302</v>
      </c>
      <c r="H128" s="48">
        <v>116</v>
      </c>
      <c r="I128" s="48">
        <v>101</v>
      </c>
      <c r="J128" s="48">
        <v>324</v>
      </c>
      <c r="K128" s="48">
        <v>52</v>
      </c>
      <c r="L128" s="48">
        <v>66</v>
      </c>
      <c r="M128" s="48">
        <v>240</v>
      </c>
      <c r="N128" s="48">
        <v>3</v>
      </c>
      <c r="O128" s="48">
        <v>39</v>
      </c>
      <c r="P128" s="48">
        <v>29</v>
      </c>
      <c r="Q128" s="48">
        <v>64</v>
      </c>
      <c r="R128" s="48">
        <v>19</v>
      </c>
      <c r="S128" s="48">
        <v>88</v>
      </c>
      <c r="T128" s="48">
        <v>185</v>
      </c>
      <c r="U128" s="48">
        <v>87</v>
      </c>
      <c r="V128" s="48">
        <v>212</v>
      </c>
      <c r="X128" s="2">
        <v>124</v>
      </c>
      <c r="Y128" s="36">
        <v>1.15380754900634E-2</v>
      </c>
      <c r="Z128" s="36">
        <v>0.97820469803439603</v>
      </c>
      <c r="AA128" s="36">
        <v>8.0852741412441503E-2</v>
      </c>
      <c r="AB128" s="36">
        <v>0.52726251343495301</v>
      </c>
      <c r="AC128" s="36">
        <v>0.79576471234815305</v>
      </c>
      <c r="AD128" s="36">
        <v>-0.83873171379157596</v>
      </c>
      <c r="AE128" s="36">
        <v>0.12725866904514299</v>
      </c>
      <c r="AF128" s="36">
        <v>-2.12741091319007</v>
      </c>
      <c r="AG128" s="36">
        <v>-0.12725866904514299</v>
      </c>
      <c r="AH128" s="36">
        <v>-1.1547591320828301</v>
      </c>
      <c r="AI128" s="36">
        <v>0.59020879232393397</v>
      </c>
      <c r="AJ128" s="36">
        <v>-8.0852741412441698E-2</v>
      </c>
      <c r="AK128" s="36">
        <v>1.94481164334801</v>
      </c>
      <c r="AL128" s="36">
        <v>-0.69422498537454602</v>
      </c>
      <c r="AM128" s="36">
        <v>0.67477993525131896</v>
      </c>
      <c r="AN128" s="36">
        <v>0.53612224016086696</v>
      </c>
      <c r="AO128" s="36">
        <v>-1.7722890959111699</v>
      </c>
      <c r="AP128" s="36">
        <v>1.0967790164520199</v>
      </c>
      <c r="AQ128" s="36">
        <v>-0.39876036674317</v>
      </c>
      <c r="AR128" s="36">
        <v>-0.90626333816903804</v>
      </c>
      <c r="AS128" s="36">
        <v>-0.636632089188649</v>
      </c>
      <c r="AT128" s="36">
        <v>0.43230348489121101</v>
      </c>
    </row>
    <row r="129" spans="1:46">
      <c r="A129" s="48" t="s">
        <v>318</v>
      </c>
      <c r="B129" s="48" t="s">
        <v>319</v>
      </c>
      <c r="C129" s="48">
        <v>36</v>
      </c>
      <c r="D129" s="48">
        <v>15</v>
      </c>
      <c r="E129" s="48">
        <v>87</v>
      </c>
      <c r="F129" s="48">
        <v>211</v>
      </c>
      <c r="G129" s="48">
        <v>102</v>
      </c>
      <c r="H129" s="48">
        <v>250</v>
      </c>
      <c r="I129" s="48">
        <v>41</v>
      </c>
      <c r="J129" s="48">
        <v>110</v>
      </c>
      <c r="K129" s="48">
        <v>295</v>
      </c>
      <c r="L129" s="48">
        <v>1</v>
      </c>
      <c r="M129" s="48">
        <v>67</v>
      </c>
      <c r="N129" s="48">
        <v>267</v>
      </c>
      <c r="O129" s="48">
        <v>1</v>
      </c>
      <c r="P129" s="48">
        <v>126</v>
      </c>
      <c r="Q129" s="48">
        <v>279</v>
      </c>
      <c r="R129" s="48">
        <v>41</v>
      </c>
      <c r="S129" s="48">
        <v>125</v>
      </c>
      <c r="T129" s="48">
        <v>163</v>
      </c>
      <c r="U129" s="48">
        <v>156</v>
      </c>
      <c r="V129" s="48">
        <v>99</v>
      </c>
      <c r="X129" s="2">
        <v>125</v>
      </c>
      <c r="Y129" s="36">
        <v>0.373896287181058</v>
      </c>
      <c r="Z129" s="36">
        <v>1.4182061165636599</v>
      </c>
      <c r="AA129" s="36">
        <v>-1.8516777124192001</v>
      </c>
      <c r="AB129" s="36">
        <v>-0.59020879232393397</v>
      </c>
      <c r="AC129" s="36">
        <v>-0.50092629126642196</v>
      </c>
      <c r="AD129" s="36">
        <v>-1.89619030821197</v>
      </c>
      <c r="AE129" s="36">
        <v>0.68447010916529605</v>
      </c>
      <c r="AF129" s="36">
        <v>1.15380754900634E-2</v>
      </c>
      <c r="AG129" s="36">
        <v>-1.30189000761073</v>
      </c>
      <c r="AH129" s="36">
        <v>0.276546612755663</v>
      </c>
      <c r="AI129" s="36">
        <v>0.91792285853303901</v>
      </c>
      <c r="AJ129" s="36">
        <v>-0.73392869407083094</v>
      </c>
      <c r="AK129" s="36">
        <v>1.5078939607437201</v>
      </c>
      <c r="AL129" s="36">
        <v>-1.4395549086391799</v>
      </c>
      <c r="AM129" s="36">
        <v>-0.97820469803439603</v>
      </c>
      <c r="AN129" s="36">
        <v>1.0967790164520199</v>
      </c>
      <c r="AO129" s="36">
        <v>-1.33866570764457</v>
      </c>
      <c r="AP129" s="36">
        <v>-0.58107796279481305</v>
      </c>
      <c r="AQ129" s="36">
        <v>-0.43230348489121101</v>
      </c>
      <c r="AR129" s="36">
        <v>-1.0691269505479799</v>
      </c>
      <c r="AS129" s="36">
        <v>-0.16613652408900501</v>
      </c>
      <c r="AT129" s="36">
        <v>-0.43230348489121101</v>
      </c>
    </row>
    <row r="130" spans="1:46">
      <c r="A130" s="48" t="s">
        <v>320</v>
      </c>
      <c r="B130" s="48" t="s">
        <v>321</v>
      </c>
      <c r="C130" s="48">
        <v>152</v>
      </c>
      <c r="D130" s="48">
        <v>194</v>
      </c>
      <c r="E130" s="48">
        <v>6</v>
      </c>
      <c r="F130" s="48">
        <v>83</v>
      </c>
      <c r="G130" s="48">
        <v>75</v>
      </c>
      <c r="H130" s="48">
        <v>257</v>
      </c>
      <c r="I130" s="48">
        <v>137</v>
      </c>
      <c r="J130" s="48">
        <v>246</v>
      </c>
      <c r="K130" s="48">
        <v>221</v>
      </c>
      <c r="L130" s="48">
        <v>196</v>
      </c>
      <c r="M130" s="48">
        <v>262</v>
      </c>
      <c r="N130" s="48">
        <v>247</v>
      </c>
      <c r="O130" s="48">
        <v>286</v>
      </c>
      <c r="P130" s="48">
        <v>164</v>
      </c>
      <c r="Q130" s="48">
        <v>79</v>
      </c>
      <c r="R130" s="48">
        <v>36</v>
      </c>
      <c r="S130" s="48">
        <v>61</v>
      </c>
      <c r="T130" s="48">
        <v>303</v>
      </c>
      <c r="U130" s="48">
        <v>319</v>
      </c>
      <c r="V130" s="48">
        <v>249</v>
      </c>
      <c r="X130" s="2">
        <v>126</v>
      </c>
      <c r="Y130" s="36">
        <v>0.34926126594690199</v>
      </c>
      <c r="Z130" s="36">
        <v>-0.36566011593027697</v>
      </c>
      <c r="AA130" s="36">
        <v>-0.76448125721012095</v>
      </c>
      <c r="AB130" s="36">
        <v>-2.6924831633429899E-2</v>
      </c>
      <c r="AC130" s="36">
        <v>-1.3200546968364699</v>
      </c>
      <c r="AD130" s="36">
        <v>1.55768809267068</v>
      </c>
      <c r="AE130" s="36">
        <v>0.373896287181058</v>
      </c>
      <c r="AF130" s="36">
        <v>1.1547591320828301</v>
      </c>
      <c r="AG130" s="36">
        <v>0.83873171379157596</v>
      </c>
      <c r="AH130" s="36">
        <v>0.52726251343495301</v>
      </c>
      <c r="AI130" s="36">
        <v>0.20526722259156199</v>
      </c>
      <c r="AJ130" s="36">
        <v>-0.31673840765542399</v>
      </c>
      <c r="AK130" s="36">
        <v>0.99069228112221797</v>
      </c>
      <c r="AL130" s="36">
        <v>1.9985190177754</v>
      </c>
      <c r="AM130" s="36">
        <v>1.5078939607437201</v>
      </c>
      <c r="AN130" s="36">
        <v>-0.57199532434845302</v>
      </c>
      <c r="AO130" s="36">
        <v>-0.119507998425229</v>
      </c>
      <c r="AP130" s="36">
        <v>0.34109720278987699</v>
      </c>
      <c r="AQ130" s="36">
        <v>-0.38215790030638502</v>
      </c>
      <c r="AR130" s="36">
        <v>0.38215790030638502</v>
      </c>
      <c r="AS130" s="36">
        <v>-0.92970852097435497</v>
      </c>
      <c r="AT130" s="36">
        <v>-2.0586978929547599</v>
      </c>
    </row>
    <row r="131" spans="1:46">
      <c r="A131" s="48" t="s">
        <v>324</v>
      </c>
      <c r="B131" s="48" t="s">
        <v>325</v>
      </c>
      <c r="C131" s="48">
        <v>91</v>
      </c>
      <c r="D131" s="48">
        <v>262</v>
      </c>
      <c r="E131" s="48">
        <v>151</v>
      </c>
      <c r="F131" s="48">
        <v>216</v>
      </c>
      <c r="G131" s="48">
        <v>162</v>
      </c>
      <c r="H131" s="48">
        <v>8</v>
      </c>
      <c r="I131" s="48">
        <v>282</v>
      </c>
      <c r="J131" s="48">
        <v>235</v>
      </c>
      <c r="K131" s="48">
        <v>37</v>
      </c>
      <c r="L131" s="48">
        <v>23</v>
      </c>
      <c r="M131" s="48">
        <v>175</v>
      </c>
      <c r="N131" s="48">
        <v>126</v>
      </c>
      <c r="O131" s="48">
        <v>217</v>
      </c>
      <c r="P131" s="48">
        <v>308</v>
      </c>
      <c r="Q131" s="48">
        <v>179</v>
      </c>
      <c r="R131" s="48">
        <v>225</v>
      </c>
      <c r="S131" s="48">
        <v>213</v>
      </c>
      <c r="T131" s="48">
        <v>37</v>
      </c>
      <c r="U131" s="48">
        <v>176</v>
      </c>
      <c r="V131" s="48">
        <v>21</v>
      </c>
      <c r="X131" s="2">
        <v>127</v>
      </c>
      <c r="Y131" s="36">
        <v>2.12741091319007</v>
      </c>
      <c r="Z131" s="36">
        <v>-1.01614278526508</v>
      </c>
      <c r="AA131" s="36">
        <v>-1.20093251313347</v>
      </c>
      <c r="AB131" s="36">
        <v>4.23179653114963E-2</v>
      </c>
      <c r="AC131" s="36">
        <v>0.38215790030638502</v>
      </c>
      <c r="AD131" s="36">
        <v>0.88330602472053099</v>
      </c>
      <c r="AE131" s="36">
        <v>0.40710271318473101</v>
      </c>
      <c r="AF131" s="36">
        <v>-0.24471489870827601</v>
      </c>
      <c r="AG131" s="36">
        <v>1.1109246757018101</v>
      </c>
      <c r="AH131" s="36">
        <v>2.2079361535700999</v>
      </c>
      <c r="AI131" s="36">
        <v>-2.6924831633429899E-2</v>
      </c>
      <c r="AJ131" s="36">
        <v>0.636632089188649</v>
      </c>
      <c r="AK131" s="36">
        <v>0.61790345380673695</v>
      </c>
      <c r="AL131" s="36">
        <v>-0.86080506744267005</v>
      </c>
      <c r="AM131" s="36">
        <v>0.18958056817244801</v>
      </c>
      <c r="AN131" s="36">
        <v>0.40710271318473101</v>
      </c>
      <c r="AO131" s="36">
        <v>-1.3577523079868701</v>
      </c>
      <c r="AP131" s="36">
        <v>0.70404637465488196</v>
      </c>
      <c r="AQ131" s="36">
        <v>0.16613652408900501</v>
      </c>
      <c r="AR131" s="36">
        <v>0.89472573620472595</v>
      </c>
      <c r="AS131" s="36">
        <v>0.81705964781606499</v>
      </c>
      <c r="AT131" s="36">
        <v>1.3577523079868701</v>
      </c>
    </row>
    <row r="132" spans="1:46">
      <c r="A132" s="48" t="s">
        <v>328</v>
      </c>
      <c r="B132" s="48" t="s">
        <v>329</v>
      </c>
      <c r="C132" s="48">
        <v>205</v>
      </c>
      <c r="D132" s="48">
        <v>74</v>
      </c>
      <c r="E132" s="48">
        <v>42</v>
      </c>
      <c r="F132" s="48">
        <v>27</v>
      </c>
      <c r="G132" s="48">
        <v>311</v>
      </c>
      <c r="H132" s="48">
        <v>125</v>
      </c>
      <c r="I132" s="48">
        <v>278</v>
      </c>
      <c r="J132" s="48">
        <v>151</v>
      </c>
      <c r="K132" s="48">
        <v>209</v>
      </c>
      <c r="L132" s="48">
        <v>110</v>
      </c>
      <c r="M132" s="48">
        <v>318</v>
      </c>
      <c r="N132" s="48">
        <v>229</v>
      </c>
      <c r="O132" s="48">
        <v>184</v>
      </c>
      <c r="P132" s="48">
        <v>203</v>
      </c>
      <c r="Q132" s="48">
        <v>291</v>
      </c>
      <c r="R132" s="48">
        <v>29</v>
      </c>
      <c r="S132" s="48">
        <v>261</v>
      </c>
      <c r="T132" s="48">
        <v>137</v>
      </c>
      <c r="U132" s="48">
        <v>189</v>
      </c>
      <c r="V132" s="48">
        <v>164</v>
      </c>
      <c r="X132" s="2">
        <v>128</v>
      </c>
      <c r="Y132" s="36">
        <v>1.8516777124192001</v>
      </c>
      <c r="Z132" s="36">
        <v>0.636632089188649</v>
      </c>
      <c r="AA132" s="36">
        <v>1.7364527482587899</v>
      </c>
      <c r="AB132" s="36">
        <v>1.1252961961755199</v>
      </c>
      <c r="AC132" s="36">
        <v>-1.8516777124192001</v>
      </c>
      <c r="AD132" s="36">
        <v>0.66515271288348599</v>
      </c>
      <c r="AE132" s="36">
        <v>3.4620373051327799E-2</v>
      </c>
      <c r="AF132" s="36">
        <v>1.1698735860340801</v>
      </c>
      <c r="AG132" s="36">
        <v>-1.2841450125398901</v>
      </c>
      <c r="AH132" s="36">
        <v>0.357448675014717</v>
      </c>
      <c r="AI132" s="36">
        <v>-1.6116747250674801</v>
      </c>
      <c r="AJ132" s="36">
        <v>-0.72389625403909696</v>
      </c>
      <c r="AK132" s="36">
        <v>0.228893548160431</v>
      </c>
      <c r="AL132" s="36">
        <v>-1.3200546968364699</v>
      </c>
      <c r="AM132" s="36">
        <v>-0.26059774714164602</v>
      </c>
      <c r="AN132" s="36">
        <v>0.228893548160431</v>
      </c>
      <c r="AO132" s="36">
        <v>0.181754940835861</v>
      </c>
      <c r="AP132" s="36">
        <v>-0.88330602472053099</v>
      </c>
      <c r="AQ132" s="36">
        <v>-1.05560284363946</v>
      </c>
      <c r="AR132" s="36">
        <v>6.5427627302906605E-2</v>
      </c>
      <c r="AS132" s="36">
        <v>-0.76448125721012095</v>
      </c>
      <c r="AT132" s="36">
        <v>0.53612224016086696</v>
      </c>
    </row>
    <row r="133" spans="1:46">
      <c r="A133" s="48" t="s">
        <v>330</v>
      </c>
      <c r="B133" s="48" t="s">
        <v>331</v>
      </c>
      <c r="C133" s="48">
        <v>42</v>
      </c>
      <c r="D133" s="48">
        <v>28</v>
      </c>
      <c r="E133" s="48">
        <v>277</v>
      </c>
      <c r="F133" s="48">
        <v>127</v>
      </c>
      <c r="G133" s="48">
        <v>230</v>
      </c>
      <c r="H133" s="48">
        <v>86</v>
      </c>
      <c r="I133" s="48">
        <v>62</v>
      </c>
      <c r="J133" s="48">
        <v>3</v>
      </c>
      <c r="K133" s="48">
        <v>54</v>
      </c>
      <c r="L133" s="48">
        <v>145</v>
      </c>
      <c r="M133" s="48">
        <v>90</v>
      </c>
      <c r="N133" s="48">
        <v>288</v>
      </c>
      <c r="O133" s="48">
        <v>104</v>
      </c>
      <c r="P133" s="48">
        <v>34</v>
      </c>
      <c r="Q133" s="48">
        <v>124</v>
      </c>
      <c r="R133" s="48">
        <v>111</v>
      </c>
      <c r="S133" s="48">
        <v>18</v>
      </c>
      <c r="T133" s="48">
        <v>31</v>
      </c>
      <c r="U133" s="48">
        <v>40</v>
      </c>
      <c r="V133" s="48">
        <v>232</v>
      </c>
      <c r="X133" s="2">
        <v>129</v>
      </c>
      <c r="Y133" s="36">
        <v>1.53231615461489</v>
      </c>
      <c r="Z133" s="36">
        <v>-0.57199532434845302</v>
      </c>
      <c r="AA133" s="36">
        <v>-0.173940428614663</v>
      </c>
      <c r="AB133" s="36">
        <v>1.1399039744476001</v>
      </c>
      <c r="AC133" s="36">
        <v>0.64608040296819003</v>
      </c>
      <c r="AD133" s="36">
        <v>1.0422691021370301</v>
      </c>
      <c r="AE133" s="36">
        <v>7.3138009071731694E-2</v>
      </c>
      <c r="AF133" s="36">
        <v>0.55396966512034396</v>
      </c>
      <c r="AG133" s="36">
        <v>0.24471489870827601</v>
      </c>
      <c r="AH133" s="36">
        <v>-1.0691269505479799</v>
      </c>
      <c r="AI133" s="36">
        <v>1.46158075015049</v>
      </c>
      <c r="AJ133" s="36">
        <v>-1.4395549086391799</v>
      </c>
      <c r="AK133" s="36">
        <v>0.88330602472053099</v>
      </c>
      <c r="AL133" s="36">
        <v>0.84971663855767099</v>
      </c>
      <c r="AM133" s="36">
        <v>-1.18526012786046</v>
      </c>
      <c r="AN133" s="36">
        <v>-0.50092629126642196</v>
      </c>
      <c r="AO133" s="36">
        <v>-1.1698735860340801</v>
      </c>
      <c r="AP133" s="36">
        <v>-0.40710271318473101</v>
      </c>
      <c r="AQ133" s="36">
        <v>-7.31380090717315E-2</v>
      </c>
      <c r="AR133" s="36">
        <v>-0.66515271288348599</v>
      </c>
      <c r="AS133" s="36">
        <v>-0.68447010916529605</v>
      </c>
      <c r="AT133" s="36">
        <v>-0.53612224016086696</v>
      </c>
    </row>
    <row r="134" spans="1:46">
      <c r="A134" s="48" t="s">
        <v>332</v>
      </c>
      <c r="B134" s="48" t="s">
        <v>333</v>
      </c>
      <c r="C134" s="48">
        <v>46</v>
      </c>
      <c r="D134" s="48">
        <v>11</v>
      </c>
      <c r="E134" s="48">
        <v>179</v>
      </c>
      <c r="F134" s="48">
        <v>69</v>
      </c>
      <c r="G134" s="48">
        <v>201</v>
      </c>
      <c r="H134" s="48">
        <v>71</v>
      </c>
      <c r="I134" s="48">
        <v>33</v>
      </c>
      <c r="J134" s="48">
        <v>326</v>
      </c>
      <c r="K134" s="48">
        <v>87</v>
      </c>
      <c r="L134" s="48">
        <v>170</v>
      </c>
      <c r="M134" s="48">
        <v>85</v>
      </c>
      <c r="N134" s="48">
        <v>55</v>
      </c>
      <c r="O134" s="48">
        <v>9</v>
      </c>
      <c r="P134" s="48">
        <v>44</v>
      </c>
      <c r="Q134" s="48">
        <v>104</v>
      </c>
      <c r="R134" s="48">
        <v>261</v>
      </c>
      <c r="S134" s="48">
        <v>58</v>
      </c>
      <c r="T134" s="48">
        <v>140</v>
      </c>
      <c r="U134" s="48">
        <v>3</v>
      </c>
      <c r="V134" s="48">
        <v>124</v>
      </c>
      <c r="X134" s="2">
        <v>130</v>
      </c>
      <c r="Y134" s="36">
        <v>-1.3974848188810201</v>
      </c>
      <c r="Z134" s="36">
        <v>2.2079361535700999</v>
      </c>
      <c r="AA134" s="36">
        <v>0.26059774714164602</v>
      </c>
      <c r="AB134" s="36">
        <v>1.8516777124192001</v>
      </c>
      <c r="AC134" s="36">
        <v>-1.18526012786046</v>
      </c>
      <c r="AD134" s="36">
        <v>-0.38215790030638502</v>
      </c>
      <c r="AE134" s="36">
        <v>-1.2841450125398901</v>
      </c>
      <c r="AF134" s="36">
        <v>-1.6116747250674801</v>
      </c>
      <c r="AG134" s="36">
        <v>0.16613652408900501</v>
      </c>
      <c r="AH134" s="36">
        <v>5.0018065889223501E-2</v>
      </c>
      <c r="AI134" s="36">
        <v>-1.2498189696086599</v>
      </c>
      <c r="AJ134" s="36">
        <v>-0.99069228112221797</v>
      </c>
      <c r="AK134" s="36">
        <v>0.59020879232393397</v>
      </c>
      <c r="AL134" s="36">
        <v>2.6924831633429899E-2</v>
      </c>
      <c r="AM134" s="36">
        <v>1.46158075015049</v>
      </c>
      <c r="AN134" s="36">
        <v>-0.53612224016086696</v>
      </c>
      <c r="AO134" s="36">
        <v>-1.3200546968364699</v>
      </c>
      <c r="AP134" s="36">
        <v>-1.7722890959111699</v>
      </c>
      <c r="AQ134" s="36">
        <v>-1.8516777124192001</v>
      </c>
      <c r="AR134" s="36">
        <v>-0.99069228112221797</v>
      </c>
      <c r="AS134" s="36">
        <v>0.236796814094514</v>
      </c>
      <c r="AT134" s="36">
        <v>-0.357448675014717</v>
      </c>
    </row>
    <row r="135" spans="1:46">
      <c r="A135" s="48" t="s">
        <v>334</v>
      </c>
      <c r="B135" s="48" t="s">
        <v>335</v>
      </c>
      <c r="C135" s="48">
        <v>307</v>
      </c>
      <c r="D135" s="48">
        <v>129</v>
      </c>
      <c r="E135" s="48">
        <v>140</v>
      </c>
      <c r="F135" s="48">
        <v>201</v>
      </c>
      <c r="G135" s="48">
        <v>76</v>
      </c>
      <c r="H135" s="48">
        <v>152</v>
      </c>
      <c r="I135" s="48">
        <v>167</v>
      </c>
      <c r="J135" s="48">
        <v>284</v>
      </c>
      <c r="K135" s="48">
        <v>325</v>
      </c>
      <c r="L135" s="48">
        <v>120</v>
      </c>
      <c r="M135" s="48">
        <v>228</v>
      </c>
      <c r="N135" s="48">
        <v>43</v>
      </c>
      <c r="O135" s="48">
        <v>111</v>
      </c>
      <c r="P135" s="48">
        <v>195</v>
      </c>
      <c r="Q135" s="48">
        <v>216</v>
      </c>
      <c r="R135" s="48">
        <v>293</v>
      </c>
      <c r="S135" s="48">
        <v>315</v>
      </c>
      <c r="T135" s="48">
        <v>30</v>
      </c>
      <c r="U135" s="48">
        <v>39</v>
      </c>
      <c r="V135" s="48">
        <v>215</v>
      </c>
      <c r="X135" s="2">
        <v>131</v>
      </c>
      <c r="Y135" s="36">
        <v>1.55768809267068</v>
      </c>
      <c r="Z135" s="36">
        <v>1.70271698671923</v>
      </c>
      <c r="AA135" s="36">
        <v>0.59020879232393397</v>
      </c>
      <c r="AB135" s="36">
        <v>0.119507998425229</v>
      </c>
      <c r="AC135" s="36">
        <v>-0.50966558646457005</v>
      </c>
      <c r="AD135" s="36">
        <v>0.15055853143485801</v>
      </c>
      <c r="AE135" s="36">
        <v>0.48356099433467298</v>
      </c>
      <c r="AF135" s="36">
        <v>0.86080506744267105</v>
      </c>
      <c r="AG135" s="36">
        <v>0.50092629126642196</v>
      </c>
      <c r="AH135" s="36">
        <v>-0.66515271288348599</v>
      </c>
      <c r="AI135" s="36">
        <v>-0.59938909654980799</v>
      </c>
      <c r="AJ135" s="36">
        <v>0.83873171379157596</v>
      </c>
      <c r="AK135" s="36">
        <v>-2.2079361535701101</v>
      </c>
      <c r="AL135" s="36">
        <v>1.3974848188810201</v>
      </c>
      <c r="AM135" s="36">
        <v>-0.62724026956349199</v>
      </c>
      <c r="AN135" s="36">
        <v>-1.53231615461489</v>
      </c>
      <c r="AO135" s="36">
        <v>1.1547591320828301</v>
      </c>
      <c r="AP135" s="36">
        <v>5.0018065889223501E-2</v>
      </c>
      <c r="AQ135" s="36">
        <v>6.5427627302906605E-2</v>
      </c>
      <c r="AR135" s="36">
        <v>-1.30189000761073</v>
      </c>
      <c r="AS135" s="36">
        <v>1.4182061165636599</v>
      </c>
      <c r="AT135" s="36">
        <v>-0.65558674848606502</v>
      </c>
    </row>
    <row r="136" spans="1:46">
      <c r="A136" s="48" t="s">
        <v>336</v>
      </c>
      <c r="B136" s="48" t="s">
        <v>337</v>
      </c>
      <c r="C136" s="48">
        <v>113</v>
      </c>
      <c r="D136" s="48">
        <v>236</v>
      </c>
      <c r="E136" s="48">
        <v>143</v>
      </c>
      <c r="F136" s="48">
        <v>184</v>
      </c>
      <c r="G136" s="48">
        <v>186</v>
      </c>
      <c r="H136" s="48">
        <v>276</v>
      </c>
      <c r="I136" s="48">
        <v>35</v>
      </c>
      <c r="J136" s="48">
        <v>217</v>
      </c>
      <c r="K136" s="48">
        <v>68</v>
      </c>
      <c r="L136" s="48">
        <v>202</v>
      </c>
      <c r="M136" s="48">
        <v>51</v>
      </c>
      <c r="N136" s="48">
        <v>56</v>
      </c>
      <c r="O136" s="48">
        <v>40</v>
      </c>
      <c r="P136" s="48">
        <v>129</v>
      </c>
      <c r="Q136" s="48">
        <v>313</v>
      </c>
      <c r="R136" s="48">
        <v>55</v>
      </c>
      <c r="S136" s="48">
        <v>65</v>
      </c>
      <c r="T136" s="48">
        <v>320</v>
      </c>
      <c r="U136" s="48">
        <v>28</v>
      </c>
      <c r="V136" s="48">
        <v>326</v>
      </c>
      <c r="X136" s="2">
        <v>132</v>
      </c>
      <c r="Y136" s="36">
        <v>0.423873478962081</v>
      </c>
      <c r="Z136" s="36">
        <v>-1.1538075490063599E-2</v>
      </c>
      <c r="AA136" s="36">
        <v>0.47493304871340403</v>
      </c>
      <c r="AB136" s="36">
        <v>-8.0852741412441698E-2</v>
      </c>
      <c r="AC136" s="36">
        <v>-4.23179653114963E-2</v>
      </c>
      <c r="AD136" s="36">
        <v>0.292566138795811</v>
      </c>
      <c r="AE136" s="36">
        <v>-8.8572288948811098E-2</v>
      </c>
      <c r="AF136" s="36">
        <v>0.228893548160431</v>
      </c>
      <c r="AG136" s="36">
        <v>-0.47493304871340403</v>
      </c>
      <c r="AH136" s="36">
        <v>-0.276546612755663</v>
      </c>
      <c r="AI136" s="36">
        <v>-0.56295962945385403</v>
      </c>
      <c r="AJ136" s="36">
        <v>-0.373896287181058</v>
      </c>
      <c r="AK136" s="36">
        <v>-0.228893548160431</v>
      </c>
      <c r="AL136" s="36">
        <v>0.92970852097435497</v>
      </c>
      <c r="AM136" s="36">
        <v>0.28454724788741997</v>
      </c>
      <c r="AN136" s="36">
        <v>0.39044568041832101</v>
      </c>
      <c r="AO136" s="36">
        <v>-0.11176450046109999</v>
      </c>
      <c r="AP136" s="36">
        <v>0.80636647104172898</v>
      </c>
      <c r="AQ136" s="36">
        <v>0.77482466969292996</v>
      </c>
      <c r="AR136" s="36">
        <v>0.68447010916529605</v>
      </c>
      <c r="AS136" s="36">
        <v>-0.15834272448537501</v>
      </c>
      <c r="AT136" s="36">
        <v>-9.6297118323475706E-2</v>
      </c>
    </row>
    <row r="137" spans="1:46">
      <c r="A137" s="48" t="s">
        <v>338</v>
      </c>
      <c r="B137" s="48" t="s">
        <v>339</v>
      </c>
      <c r="C137" s="48">
        <v>15</v>
      </c>
      <c r="D137" s="48">
        <v>192</v>
      </c>
      <c r="E137" s="48">
        <v>92</v>
      </c>
      <c r="F137" s="48">
        <v>75</v>
      </c>
      <c r="G137" s="48">
        <v>262</v>
      </c>
      <c r="H137" s="48">
        <v>96</v>
      </c>
      <c r="I137" s="48">
        <v>114</v>
      </c>
      <c r="J137" s="48">
        <v>124</v>
      </c>
      <c r="K137" s="48">
        <v>30</v>
      </c>
      <c r="L137" s="48">
        <v>63</v>
      </c>
      <c r="M137" s="48">
        <v>154</v>
      </c>
      <c r="N137" s="48">
        <v>199</v>
      </c>
      <c r="O137" s="48">
        <v>85</v>
      </c>
      <c r="P137" s="48">
        <v>160</v>
      </c>
      <c r="Q137" s="48">
        <v>38</v>
      </c>
      <c r="R137" s="48">
        <v>239</v>
      </c>
      <c r="S137" s="48">
        <v>63</v>
      </c>
      <c r="T137" s="48">
        <v>75</v>
      </c>
      <c r="U137" s="48">
        <v>310</v>
      </c>
      <c r="V137" s="48">
        <v>206</v>
      </c>
      <c r="X137" s="2">
        <v>133</v>
      </c>
      <c r="Y137" s="36">
        <v>-0.181754940835861</v>
      </c>
      <c r="Z137" s="36">
        <v>1.0691269505479799</v>
      </c>
      <c r="AA137" s="36">
        <v>-0.40710271318473101</v>
      </c>
      <c r="AB137" s="36">
        <v>0.78525165015426901</v>
      </c>
      <c r="AC137" s="36">
        <v>0.53612224016086696</v>
      </c>
      <c r="AD137" s="36">
        <v>8.0852741412441503E-2</v>
      </c>
      <c r="AE137" s="36">
        <v>-0.64608040296818903</v>
      </c>
      <c r="AF137" s="36">
        <v>0.308661103247932</v>
      </c>
      <c r="AG137" s="36">
        <v>-1.8516777124192001</v>
      </c>
      <c r="AH137" s="36">
        <v>-0.39876036674317</v>
      </c>
      <c r="AI137" s="36">
        <v>1.3974848188810201</v>
      </c>
      <c r="AJ137" s="36">
        <v>1.1109246757018101</v>
      </c>
      <c r="AK137" s="36">
        <v>0.69422498537454602</v>
      </c>
      <c r="AL137" s="36">
        <v>1.0828494841071501</v>
      </c>
      <c r="AM137" s="36">
        <v>1.1399039744476001</v>
      </c>
      <c r="AN137" s="36">
        <v>3.4620373051327799E-2</v>
      </c>
      <c r="AO137" s="36">
        <v>-1.4395549086391799</v>
      </c>
      <c r="AP137" s="36">
        <v>0.373896287181058</v>
      </c>
      <c r="AQ137" s="36">
        <v>-0.75421899455136598</v>
      </c>
      <c r="AR137" s="36">
        <v>1.8516777124192001</v>
      </c>
      <c r="AS137" s="36">
        <v>-2.3059846127924502</v>
      </c>
      <c r="AT137" s="36">
        <v>-0.636632089188649</v>
      </c>
    </row>
    <row r="138" spans="1:46">
      <c r="A138" s="48" t="s">
        <v>342</v>
      </c>
      <c r="B138" s="48" t="s">
        <v>343</v>
      </c>
      <c r="C138" s="48">
        <v>279</v>
      </c>
      <c r="D138" s="48">
        <v>299</v>
      </c>
      <c r="E138" s="48">
        <v>167</v>
      </c>
      <c r="F138" s="48">
        <v>323</v>
      </c>
      <c r="G138" s="48">
        <v>107</v>
      </c>
      <c r="H138" s="48">
        <v>143</v>
      </c>
      <c r="I138" s="48">
        <v>305</v>
      </c>
      <c r="J138" s="48">
        <v>81</v>
      </c>
      <c r="K138" s="48">
        <v>116</v>
      </c>
      <c r="L138" s="48">
        <v>168</v>
      </c>
      <c r="M138" s="48">
        <v>321</v>
      </c>
      <c r="N138" s="48">
        <v>143</v>
      </c>
      <c r="O138" s="48">
        <v>46</v>
      </c>
      <c r="P138" s="48">
        <v>150</v>
      </c>
      <c r="Q138" s="48">
        <v>184</v>
      </c>
      <c r="R138" s="48">
        <v>294</v>
      </c>
      <c r="S138" s="48">
        <v>56</v>
      </c>
      <c r="T138" s="48">
        <v>9</v>
      </c>
      <c r="U138" s="48">
        <v>149</v>
      </c>
      <c r="V138" s="48">
        <v>276</v>
      </c>
      <c r="X138" s="2">
        <v>134</v>
      </c>
      <c r="Y138" s="36">
        <v>3.8459493110679101E-3</v>
      </c>
      <c r="Z138" s="36">
        <v>0.50092629126642196</v>
      </c>
      <c r="AA138" s="36">
        <v>-1.3200546968364699</v>
      </c>
      <c r="AB138" s="36">
        <v>-0.181754940835861</v>
      </c>
      <c r="AC138" s="36">
        <v>0.292566138795811</v>
      </c>
      <c r="AD138" s="36">
        <v>-0.236796814094514</v>
      </c>
      <c r="AE138" s="36">
        <v>-0.48356099433467298</v>
      </c>
      <c r="AF138" s="36">
        <v>-0.44076432542273503</v>
      </c>
      <c r="AG138" s="36">
        <v>0.36566011593027697</v>
      </c>
      <c r="AH138" s="36">
        <v>0.41547348891049701</v>
      </c>
      <c r="AI138" s="36">
        <v>0.608620196795288</v>
      </c>
      <c r="AJ138" s="36">
        <v>-0.86080506744267005</v>
      </c>
      <c r="AK138" s="36">
        <v>-1.5078939607437201</v>
      </c>
      <c r="AL138" s="36">
        <v>-0.73392869407083094</v>
      </c>
      <c r="AM138" s="36">
        <v>0.96586782262374904</v>
      </c>
      <c r="AN138" s="36">
        <v>0.78525165015426901</v>
      </c>
      <c r="AO138" s="36">
        <v>-0.13501699212531501</v>
      </c>
      <c r="AP138" s="36">
        <v>0.76448125721012095</v>
      </c>
      <c r="AQ138" s="36">
        <v>-1.1698735860340801</v>
      </c>
      <c r="AR138" s="36">
        <v>-0.91792285853303901</v>
      </c>
      <c r="AS138" s="36">
        <v>6.5427627302906605E-2</v>
      </c>
      <c r="AT138" s="36">
        <v>-4.23179653114963E-2</v>
      </c>
    </row>
    <row r="139" spans="1:46">
      <c r="A139" s="48" t="s">
        <v>344</v>
      </c>
      <c r="B139" s="48" t="s">
        <v>345</v>
      </c>
      <c r="C139" s="48">
        <v>297</v>
      </c>
      <c r="D139" s="48">
        <v>13</v>
      </c>
      <c r="E139" s="48">
        <v>288</v>
      </c>
      <c r="F139" s="48">
        <v>133</v>
      </c>
      <c r="G139" s="48">
        <v>180</v>
      </c>
      <c r="H139" s="48">
        <v>263</v>
      </c>
      <c r="I139" s="48">
        <v>103</v>
      </c>
      <c r="J139" s="48">
        <v>63</v>
      </c>
      <c r="K139" s="48">
        <v>171</v>
      </c>
      <c r="L139" s="48">
        <v>245</v>
      </c>
      <c r="M139" s="48">
        <v>299</v>
      </c>
      <c r="N139" s="48">
        <v>95</v>
      </c>
      <c r="O139" s="48">
        <v>190</v>
      </c>
      <c r="P139" s="48">
        <v>8</v>
      </c>
      <c r="Q139" s="48">
        <v>263</v>
      </c>
      <c r="R139" s="48">
        <v>220</v>
      </c>
      <c r="S139" s="48">
        <v>54</v>
      </c>
      <c r="T139" s="48">
        <v>8</v>
      </c>
      <c r="U139" s="48">
        <v>317</v>
      </c>
      <c r="V139" s="48">
        <v>59</v>
      </c>
      <c r="X139" s="2">
        <v>135</v>
      </c>
      <c r="Y139" s="36">
        <v>1.1109246757018101</v>
      </c>
      <c r="Z139" s="36">
        <v>1.1399039744476001</v>
      </c>
      <c r="AA139" s="36">
        <v>0.70404637465488196</v>
      </c>
      <c r="AB139" s="36">
        <v>0.91792285853303901</v>
      </c>
      <c r="AC139" s="36">
        <v>0.39876036674317</v>
      </c>
      <c r="AD139" s="36">
        <v>0.119507998425229</v>
      </c>
      <c r="AE139" s="36">
        <v>-1.70271698671924</v>
      </c>
      <c r="AF139" s="36">
        <v>-3.8459493110680398E-3</v>
      </c>
      <c r="AG139" s="36">
        <v>0.95367622688124898</v>
      </c>
      <c r="AH139" s="36">
        <v>0.25264835601647301</v>
      </c>
      <c r="AI139" s="36">
        <v>1.2169055626538401</v>
      </c>
      <c r="AJ139" s="36">
        <v>-0.71393615083927797</v>
      </c>
      <c r="AK139" s="36">
        <v>-0.31673840765542399</v>
      </c>
      <c r="AL139" s="36">
        <v>1.2498189696086499</v>
      </c>
      <c r="AM139" s="36">
        <v>1.20093251313347</v>
      </c>
      <c r="AN139" s="36">
        <v>-1.58410435946053</v>
      </c>
      <c r="AO139" s="36">
        <v>-2.6924831633429899E-2</v>
      </c>
      <c r="AP139" s="36">
        <v>-0.24471489870827601</v>
      </c>
      <c r="AQ139" s="36">
        <v>1.18526012786046</v>
      </c>
      <c r="AR139" s="36">
        <v>0.827847077288139</v>
      </c>
      <c r="AS139" s="36">
        <v>0.72389625403909696</v>
      </c>
      <c r="AT139" s="36">
        <v>-0.41547348891049701</v>
      </c>
    </row>
    <row r="140" spans="1:46">
      <c r="A140" s="48" t="s">
        <v>346</v>
      </c>
      <c r="B140" s="48" t="s">
        <v>347</v>
      </c>
      <c r="C140" s="48">
        <v>178</v>
      </c>
      <c r="D140" s="48">
        <v>31</v>
      </c>
      <c r="E140" s="48">
        <v>119</v>
      </c>
      <c r="F140" s="48">
        <v>283</v>
      </c>
      <c r="G140" s="48">
        <v>165</v>
      </c>
      <c r="H140" s="48">
        <v>214</v>
      </c>
      <c r="I140" s="48">
        <v>155</v>
      </c>
      <c r="J140" s="48">
        <v>147</v>
      </c>
      <c r="K140" s="48">
        <v>288</v>
      </c>
      <c r="L140" s="48">
        <v>173</v>
      </c>
      <c r="M140" s="48">
        <v>282</v>
      </c>
      <c r="N140" s="48">
        <v>256</v>
      </c>
      <c r="O140" s="48">
        <v>124</v>
      </c>
      <c r="P140" s="48">
        <v>281</v>
      </c>
      <c r="Q140" s="48">
        <v>223</v>
      </c>
      <c r="R140" s="48">
        <v>46</v>
      </c>
      <c r="S140" s="48">
        <v>227</v>
      </c>
      <c r="T140" s="48">
        <v>291</v>
      </c>
      <c r="U140" s="48">
        <v>125</v>
      </c>
      <c r="V140" s="48">
        <v>258</v>
      </c>
      <c r="X140" s="2">
        <v>136</v>
      </c>
      <c r="Y140" s="36">
        <v>-0.308661103247932</v>
      </c>
      <c r="Z140" s="36">
        <v>0.15055853143485801</v>
      </c>
      <c r="AA140" s="36">
        <v>0.44076432542273503</v>
      </c>
      <c r="AB140" s="36">
        <v>0.77482466969292996</v>
      </c>
      <c r="AC140" s="36">
        <v>-0.636632089188649</v>
      </c>
      <c r="AD140" s="36">
        <v>1.67081473865842</v>
      </c>
      <c r="AE140" s="36">
        <v>-1.30189000761073</v>
      </c>
      <c r="AF140" s="36">
        <v>-0.86080506744267005</v>
      </c>
      <c r="AG140" s="36">
        <v>-0.449256837146156</v>
      </c>
      <c r="AH140" s="36">
        <v>1.01614278526508</v>
      </c>
      <c r="AI140" s="36">
        <v>1.30189000761073</v>
      </c>
      <c r="AJ140" s="36">
        <v>-1.94481164334801</v>
      </c>
      <c r="AK140" s="36">
        <v>0.24471489870827601</v>
      </c>
      <c r="AL140" s="36">
        <v>1.70271698671923</v>
      </c>
      <c r="AM140" s="36">
        <v>-0.87200035925234398</v>
      </c>
      <c r="AN140" s="36">
        <v>0.48356099433467298</v>
      </c>
      <c r="AO140" s="36">
        <v>0.59020879232393397</v>
      </c>
      <c r="AP140" s="36">
        <v>-0.96586782262374804</v>
      </c>
      <c r="AQ140" s="36">
        <v>-0.608620196795288</v>
      </c>
      <c r="AR140" s="36">
        <v>-0.80636647104172898</v>
      </c>
      <c r="AS140" s="36">
        <v>0.49222508848025398</v>
      </c>
      <c r="AT140" s="36">
        <v>1.3974848188810201</v>
      </c>
    </row>
    <row r="141" spans="1:46">
      <c r="A141" s="48" t="s">
        <v>348</v>
      </c>
      <c r="B141" s="48" t="s">
        <v>349</v>
      </c>
      <c r="C141" s="48">
        <v>298</v>
      </c>
      <c r="D141" s="48">
        <v>245</v>
      </c>
      <c r="E141" s="48">
        <v>56</v>
      </c>
      <c r="F141" s="48">
        <v>324</v>
      </c>
      <c r="G141" s="48">
        <v>50</v>
      </c>
      <c r="H141" s="48">
        <v>218</v>
      </c>
      <c r="I141" s="48">
        <v>220</v>
      </c>
      <c r="J141" s="48">
        <v>134</v>
      </c>
      <c r="K141" s="48">
        <v>19</v>
      </c>
      <c r="L141" s="48">
        <v>188</v>
      </c>
      <c r="M141" s="48">
        <v>109</v>
      </c>
      <c r="N141" s="48">
        <v>169</v>
      </c>
      <c r="O141" s="48">
        <v>149</v>
      </c>
      <c r="P141" s="48">
        <v>320</v>
      </c>
      <c r="Q141" s="48">
        <v>277</v>
      </c>
      <c r="R141" s="48">
        <v>168</v>
      </c>
      <c r="S141" s="48">
        <v>211</v>
      </c>
      <c r="T141" s="48">
        <v>319</v>
      </c>
      <c r="U141" s="48">
        <v>15</v>
      </c>
      <c r="V141" s="48">
        <v>108</v>
      </c>
      <c r="X141" s="2">
        <v>137</v>
      </c>
      <c r="Y141" s="36">
        <v>1.81055767879132</v>
      </c>
      <c r="Z141" s="36">
        <v>0.142783450736476</v>
      </c>
      <c r="AA141" s="36">
        <v>0.104027698398954</v>
      </c>
      <c r="AB141" s="36">
        <v>0.142783450736476</v>
      </c>
      <c r="AC141" s="36">
        <v>-0.76448125721012095</v>
      </c>
      <c r="AD141" s="36">
        <v>-0.87200035925234398</v>
      </c>
      <c r="AE141" s="36">
        <v>-0.22100455369559499</v>
      </c>
      <c r="AF141" s="36">
        <v>0.73392869407083206</v>
      </c>
      <c r="AG141" s="36">
        <v>-0.16613652408900501</v>
      </c>
      <c r="AH141" s="36">
        <v>1.3577523079868701</v>
      </c>
      <c r="AI141" s="36">
        <v>-0.16613652408900501</v>
      </c>
      <c r="AJ141" s="36">
        <v>0.90626333816903804</v>
      </c>
      <c r="AK141" s="36">
        <v>0.827847077288139</v>
      </c>
      <c r="AL141" s="36">
        <v>-0.78525165015426901</v>
      </c>
      <c r="AM141" s="36">
        <v>0.292566138795811</v>
      </c>
      <c r="AN141" s="36">
        <v>8.0852741412441503E-2</v>
      </c>
      <c r="AO141" s="36">
        <v>-0.54502425143293098</v>
      </c>
      <c r="AP141" s="36">
        <v>-1.2841450125398901</v>
      </c>
      <c r="AQ141" s="36">
        <v>-0.45778187523733299</v>
      </c>
      <c r="AR141" s="36">
        <v>0.57199532434845202</v>
      </c>
      <c r="AS141" s="36">
        <v>1.81055767879132</v>
      </c>
      <c r="AT141" s="36">
        <v>0.67477993525131896</v>
      </c>
    </row>
    <row r="142" spans="1:46">
      <c r="A142" s="48" t="s">
        <v>350</v>
      </c>
      <c r="B142" s="48" t="s">
        <v>351</v>
      </c>
      <c r="C142" s="48">
        <v>245</v>
      </c>
      <c r="D142" s="48">
        <v>1</v>
      </c>
      <c r="E142" s="48">
        <v>202</v>
      </c>
      <c r="F142" s="48">
        <v>257</v>
      </c>
      <c r="G142" s="48">
        <v>130</v>
      </c>
      <c r="H142" s="48">
        <v>324</v>
      </c>
      <c r="I142" s="48">
        <v>146</v>
      </c>
      <c r="J142" s="48">
        <v>174</v>
      </c>
      <c r="K142" s="48">
        <v>153</v>
      </c>
      <c r="L142" s="48">
        <v>283</v>
      </c>
      <c r="M142" s="48">
        <v>169</v>
      </c>
      <c r="N142" s="48">
        <v>73</v>
      </c>
      <c r="O142" s="48">
        <v>188</v>
      </c>
      <c r="P142" s="48">
        <v>280</v>
      </c>
      <c r="Q142" s="48">
        <v>168</v>
      </c>
      <c r="R142" s="48">
        <v>95</v>
      </c>
      <c r="S142" s="48">
        <v>138</v>
      </c>
      <c r="T142" s="48">
        <v>81</v>
      </c>
      <c r="U142" s="48">
        <v>171</v>
      </c>
      <c r="V142" s="48">
        <v>106</v>
      </c>
      <c r="X142" s="2">
        <v>138</v>
      </c>
      <c r="Y142" s="36">
        <v>1.33866570764457</v>
      </c>
      <c r="Z142" s="36">
        <v>0.236796814094514</v>
      </c>
      <c r="AA142" s="36">
        <v>3</v>
      </c>
      <c r="AB142" s="36">
        <v>-0.81705964781606499</v>
      </c>
      <c r="AC142" s="36">
        <v>0.77482466969292996</v>
      </c>
      <c r="AD142" s="36">
        <v>0.357448675014717</v>
      </c>
      <c r="AE142" s="36">
        <v>-2.6924831633429899E-2</v>
      </c>
      <c r="AF142" s="36">
        <v>1.2331952774122601</v>
      </c>
      <c r="AG142" s="36">
        <v>1.46158075015049</v>
      </c>
      <c r="AH142" s="36">
        <v>-0.67477993525131896</v>
      </c>
      <c r="AI142" s="36">
        <v>-0.827847077288139</v>
      </c>
      <c r="AJ142" s="36">
        <v>0.87200035925234398</v>
      </c>
      <c r="AK142" s="36">
        <v>0.22100455369559499</v>
      </c>
      <c r="AL142" s="36">
        <v>-1.6405276298473599</v>
      </c>
      <c r="AM142" s="36">
        <v>1.53231615461489</v>
      </c>
      <c r="AN142" s="36">
        <v>0.49222508848025398</v>
      </c>
      <c r="AO142" s="36">
        <v>-0.38215790030638502</v>
      </c>
      <c r="AP142" s="36">
        <v>-0.75421899455136598</v>
      </c>
      <c r="AQ142" s="36">
        <v>0.56295962945385303</v>
      </c>
      <c r="AR142" s="36">
        <v>1.94481164334801</v>
      </c>
      <c r="AS142" s="36">
        <v>-0.39876036674317</v>
      </c>
      <c r="AT142" s="36">
        <v>0.20526722259156199</v>
      </c>
    </row>
    <row r="143" spans="1:46">
      <c r="A143" s="48" t="s">
        <v>352</v>
      </c>
      <c r="B143" s="48" t="s">
        <v>353</v>
      </c>
      <c r="C143" s="48">
        <v>277</v>
      </c>
      <c r="D143" s="48">
        <v>219</v>
      </c>
      <c r="E143" s="48">
        <v>9</v>
      </c>
      <c r="F143" s="48">
        <v>267</v>
      </c>
      <c r="G143" s="48">
        <v>85</v>
      </c>
      <c r="H143" s="48">
        <v>292</v>
      </c>
      <c r="I143" s="48">
        <v>264</v>
      </c>
      <c r="J143" s="48">
        <v>115</v>
      </c>
      <c r="K143" s="48">
        <v>23</v>
      </c>
      <c r="L143" s="48">
        <v>3</v>
      </c>
      <c r="M143" s="48">
        <v>105</v>
      </c>
      <c r="N143" s="48">
        <v>213</v>
      </c>
      <c r="O143" s="48">
        <v>154</v>
      </c>
      <c r="P143" s="48">
        <v>263</v>
      </c>
      <c r="Q143" s="48">
        <v>33</v>
      </c>
      <c r="R143" s="48">
        <v>71</v>
      </c>
      <c r="S143" s="48">
        <v>149</v>
      </c>
      <c r="T143" s="48">
        <v>130</v>
      </c>
      <c r="U143" s="48">
        <v>211</v>
      </c>
      <c r="V143" s="48">
        <v>267</v>
      </c>
      <c r="X143" s="2">
        <v>139</v>
      </c>
      <c r="Y143" s="36">
        <v>-0.50092629126642196</v>
      </c>
      <c r="Z143" s="36">
        <v>1.2169055626538401</v>
      </c>
      <c r="AA143" s="36">
        <v>-0.90626333816903804</v>
      </c>
      <c r="AB143" s="36">
        <v>-1.1538075490063599E-2</v>
      </c>
      <c r="AC143" s="36">
        <v>-9.6297118323475706E-2</v>
      </c>
      <c r="AD143" s="36">
        <v>-1.18526012786046</v>
      </c>
      <c r="AE143" s="36">
        <v>-0.33295581167441402</v>
      </c>
      <c r="AF143" s="36">
        <v>-0.25264835601647301</v>
      </c>
      <c r="AG143" s="36">
        <v>-0.67477993525131896</v>
      </c>
      <c r="AH143" s="36">
        <v>0.43230348489121101</v>
      </c>
      <c r="AI143" s="36">
        <v>1.15380754900634E-2</v>
      </c>
      <c r="AJ143" s="36">
        <v>-0.65558674848606502</v>
      </c>
      <c r="AK143" s="36">
        <v>-2.3059846127924502</v>
      </c>
      <c r="AL143" s="36">
        <v>-0.31673840765542399</v>
      </c>
      <c r="AM143" s="36">
        <v>0.73392869407083206</v>
      </c>
      <c r="AN143" s="36">
        <v>1.2498189696086499</v>
      </c>
      <c r="AO143" s="36">
        <v>-0.19741782293777199</v>
      </c>
      <c r="AP143" s="36">
        <v>0.636632089188649</v>
      </c>
      <c r="AQ143" s="36">
        <v>1.0828494841071501</v>
      </c>
      <c r="AR143" s="36">
        <v>0.67477993525131896</v>
      </c>
      <c r="AS143" s="36">
        <v>-1.6116747250674801</v>
      </c>
      <c r="AT143" s="36">
        <v>-0.77482466969292996</v>
      </c>
    </row>
    <row r="144" spans="1:46">
      <c r="A144" s="48" t="s">
        <v>354</v>
      </c>
      <c r="B144" s="48" t="s">
        <v>355</v>
      </c>
      <c r="C144" s="48">
        <v>227</v>
      </c>
      <c r="D144" s="48">
        <v>273</v>
      </c>
      <c r="E144" s="48">
        <v>34</v>
      </c>
      <c r="F144" s="48">
        <v>58</v>
      </c>
      <c r="G144" s="48">
        <v>277</v>
      </c>
      <c r="H144" s="48">
        <v>313</v>
      </c>
      <c r="I144" s="48">
        <v>295</v>
      </c>
      <c r="J144" s="48">
        <v>206</v>
      </c>
      <c r="K144" s="48">
        <v>232</v>
      </c>
      <c r="L144" s="48">
        <v>77</v>
      </c>
      <c r="M144" s="48">
        <v>37</v>
      </c>
      <c r="N144" s="48">
        <v>166</v>
      </c>
      <c r="O144" s="48">
        <v>61</v>
      </c>
      <c r="P144" s="48">
        <v>23</v>
      </c>
      <c r="Q144" s="48">
        <v>269</v>
      </c>
      <c r="R144" s="48">
        <v>290</v>
      </c>
      <c r="S144" s="48">
        <v>306</v>
      </c>
      <c r="T144" s="48">
        <v>26</v>
      </c>
      <c r="U144" s="48">
        <v>325</v>
      </c>
      <c r="V144" s="48">
        <v>317</v>
      </c>
      <c r="X144" s="2">
        <v>140</v>
      </c>
      <c r="Y144" s="36">
        <v>-1.1252961961755199</v>
      </c>
      <c r="Z144" s="36">
        <v>-1.1547591320828301</v>
      </c>
      <c r="AA144" s="36">
        <v>-2.61829535040822</v>
      </c>
      <c r="AB144" s="36">
        <v>1.58410435946053</v>
      </c>
      <c r="AC144" s="36">
        <v>-2.61829535040822</v>
      </c>
      <c r="AD144" s="36">
        <v>0.75421899455136598</v>
      </c>
      <c r="AE144" s="36">
        <v>0.827847077288139</v>
      </c>
      <c r="AF144" s="36">
        <v>-1.2331952774122601</v>
      </c>
      <c r="AG144" s="36">
        <v>-0.73392869407083094</v>
      </c>
      <c r="AH144" s="36">
        <v>-1.7364527482587899</v>
      </c>
      <c r="AI144" s="36">
        <v>-1.4182061165636599</v>
      </c>
      <c r="AJ144" s="36">
        <v>0.96586782262374904</v>
      </c>
      <c r="AK144" s="36">
        <v>1.67081473865842</v>
      </c>
      <c r="AL144" s="36">
        <v>-0.119507998425229</v>
      </c>
      <c r="AM144" s="36">
        <v>-0.84971663855767099</v>
      </c>
      <c r="AN144" s="36">
        <v>-0.87200035925234398</v>
      </c>
      <c r="AO144" s="36">
        <v>-9.6297118323475706E-2</v>
      </c>
      <c r="AP144" s="36">
        <v>0.89472573620472595</v>
      </c>
      <c r="AQ144" s="36">
        <v>2.61829535040822</v>
      </c>
      <c r="AR144" s="36">
        <v>-8.0852741412441698E-2</v>
      </c>
      <c r="AS144" s="36">
        <v>1.2498189696086499</v>
      </c>
      <c r="AT144" s="36">
        <v>-0.12725866904514299</v>
      </c>
    </row>
    <row r="145" spans="1:46">
      <c r="A145" s="48" t="s">
        <v>360</v>
      </c>
      <c r="B145" s="48" t="s">
        <v>361</v>
      </c>
      <c r="C145" s="48">
        <v>95</v>
      </c>
      <c r="D145" s="48">
        <v>175</v>
      </c>
      <c r="E145" s="48">
        <v>238</v>
      </c>
      <c r="F145" s="48">
        <v>138</v>
      </c>
      <c r="G145" s="48">
        <v>128</v>
      </c>
      <c r="H145" s="48">
        <v>286</v>
      </c>
      <c r="I145" s="48">
        <v>288</v>
      </c>
      <c r="J145" s="48">
        <v>310</v>
      </c>
      <c r="K145" s="48">
        <v>24</v>
      </c>
      <c r="L145" s="48">
        <v>144</v>
      </c>
      <c r="M145" s="48">
        <v>148</v>
      </c>
      <c r="N145" s="48">
        <v>62</v>
      </c>
      <c r="O145" s="48">
        <v>269</v>
      </c>
      <c r="P145" s="48">
        <v>204</v>
      </c>
      <c r="Q145" s="48">
        <v>321</v>
      </c>
      <c r="R145" s="48">
        <v>263</v>
      </c>
      <c r="S145" s="48">
        <v>255</v>
      </c>
      <c r="T145" s="48">
        <v>263</v>
      </c>
      <c r="U145" s="48">
        <v>29</v>
      </c>
      <c r="V145" s="48">
        <v>146</v>
      </c>
      <c r="X145" s="2">
        <v>141</v>
      </c>
      <c r="Y145" s="36">
        <v>1.67081473865842</v>
      </c>
      <c r="Z145" s="36">
        <v>-1.2169055626538401</v>
      </c>
      <c r="AA145" s="36">
        <v>0.12725866904514299</v>
      </c>
      <c r="AB145" s="36">
        <v>2.12741091319007</v>
      </c>
      <c r="AC145" s="36">
        <v>8.0852741412441503E-2</v>
      </c>
      <c r="AD145" s="36">
        <v>-1.0422691021370301</v>
      </c>
      <c r="AE145" s="36">
        <v>0.22100455369559499</v>
      </c>
      <c r="AF145" s="36">
        <v>-1.05560284363946</v>
      </c>
      <c r="AG145" s="36">
        <v>-3.4620373051327799E-2</v>
      </c>
      <c r="AH145" s="36">
        <v>0.12725866904514299</v>
      </c>
      <c r="AI145" s="36">
        <v>-0.449256837146156</v>
      </c>
      <c r="AJ145" s="36">
        <v>0.88330602472053099</v>
      </c>
      <c r="AK145" s="36">
        <v>-0.16613652408900501</v>
      </c>
      <c r="AL145" s="36">
        <v>-5.7721133302240102E-2</v>
      </c>
      <c r="AM145" s="36">
        <v>-0.236796814094514</v>
      </c>
      <c r="AN145" s="36">
        <v>-0.70404637465488196</v>
      </c>
      <c r="AO145" s="36">
        <v>6.5427627302906605E-2</v>
      </c>
      <c r="AP145" s="36">
        <v>1.67081473865842</v>
      </c>
      <c r="AQ145" s="36">
        <v>-0.59938909654980799</v>
      </c>
      <c r="AR145" s="36">
        <v>0.72389625403909696</v>
      </c>
      <c r="AS145" s="36">
        <v>0.19741782293777199</v>
      </c>
      <c r="AT145" s="36">
        <v>-2.61829535040822</v>
      </c>
    </row>
    <row r="146" spans="1:46">
      <c r="A146" s="48" t="s">
        <v>362</v>
      </c>
      <c r="B146" s="48" t="s">
        <v>363</v>
      </c>
      <c r="C146" s="48">
        <v>127</v>
      </c>
      <c r="D146" s="48">
        <v>133</v>
      </c>
      <c r="E146" s="48">
        <v>293</v>
      </c>
      <c r="F146" s="48">
        <v>57</v>
      </c>
      <c r="G146" s="48">
        <v>178</v>
      </c>
      <c r="H146" s="48">
        <v>178</v>
      </c>
      <c r="I146" s="48">
        <v>127</v>
      </c>
      <c r="J146" s="48">
        <v>196</v>
      </c>
      <c r="K146" s="48">
        <v>159</v>
      </c>
      <c r="L146" s="48">
        <v>241</v>
      </c>
      <c r="M146" s="48">
        <v>300</v>
      </c>
      <c r="N146" s="48">
        <v>4</v>
      </c>
      <c r="O146" s="48">
        <v>62</v>
      </c>
      <c r="P146" s="48">
        <v>249</v>
      </c>
      <c r="Q146" s="48">
        <v>70</v>
      </c>
      <c r="R146" s="48">
        <v>154</v>
      </c>
      <c r="S146" s="48">
        <v>293</v>
      </c>
      <c r="T146" s="48">
        <v>222</v>
      </c>
      <c r="U146" s="48">
        <v>11</v>
      </c>
      <c r="V146" s="48">
        <v>254</v>
      </c>
      <c r="X146" s="2">
        <v>142</v>
      </c>
      <c r="Y146" s="36">
        <v>0.16613652408900501</v>
      </c>
      <c r="Z146" s="36">
        <v>0.49222508848025398</v>
      </c>
      <c r="AA146" s="36">
        <v>0.78525165015426901</v>
      </c>
      <c r="AB146" s="36">
        <v>-0.51844398248942802</v>
      </c>
      <c r="AC146" s="36">
        <v>0.66515271288348599</v>
      </c>
      <c r="AD146" s="36">
        <v>0.39876036674317</v>
      </c>
      <c r="AE146" s="36">
        <v>1.4182061165636599</v>
      </c>
      <c r="AF146" s="36">
        <v>-0.11176450046109999</v>
      </c>
      <c r="AG146" s="36">
        <v>0.79576471234815305</v>
      </c>
      <c r="AH146" s="36">
        <v>-0.50092629126642196</v>
      </c>
      <c r="AI146" s="36">
        <v>1.4395549086391799</v>
      </c>
      <c r="AJ146" s="36">
        <v>-0.96586782262374804</v>
      </c>
      <c r="AK146" s="36">
        <v>-1.7722890959111699</v>
      </c>
      <c r="AL146" s="36">
        <v>0.61790345380673695</v>
      </c>
      <c r="AM146" s="36">
        <v>-0.55396966512034396</v>
      </c>
      <c r="AN146" s="36">
        <v>0.59020879232393397</v>
      </c>
      <c r="AO146" s="36">
        <v>-7.31380090717315E-2</v>
      </c>
      <c r="AP146" s="36">
        <v>0.57199532434845202</v>
      </c>
      <c r="AQ146" s="36">
        <v>-1.55768809267068</v>
      </c>
      <c r="AR146" s="36">
        <v>1.0691269505479799</v>
      </c>
      <c r="AS146" s="36">
        <v>0.70404637465488196</v>
      </c>
      <c r="AT146" s="36">
        <v>-0.142783450736476</v>
      </c>
    </row>
    <row r="147" spans="1:46">
      <c r="A147" s="48" t="s">
        <v>364</v>
      </c>
      <c r="B147" s="48" t="s">
        <v>365</v>
      </c>
      <c r="C147" s="48">
        <v>111</v>
      </c>
      <c r="D147" s="48">
        <v>232</v>
      </c>
      <c r="E147" s="48">
        <v>311</v>
      </c>
      <c r="F147" s="48">
        <v>143</v>
      </c>
      <c r="G147" s="48">
        <v>48</v>
      </c>
      <c r="H147" s="48">
        <v>197</v>
      </c>
      <c r="I147" s="48">
        <v>169</v>
      </c>
      <c r="J147" s="48">
        <v>232</v>
      </c>
      <c r="K147" s="48">
        <v>99</v>
      </c>
      <c r="L147" s="48">
        <v>134</v>
      </c>
      <c r="M147" s="48">
        <v>269</v>
      </c>
      <c r="N147" s="48">
        <v>306</v>
      </c>
      <c r="O147" s="48">
        <v>233</v>
      </c>
      <c r="P147" s="48">
        <v>120</v>
      </c>
      <c r="Q147" s="48">
        <v>146</v>
      </c>
      <c r="R147" s="48">
        <v>58</v>
      </c>
      <c r="S147" s="48">
        <v>43</v>
      </c>
      <c r="T147" s="48">
        <v>166</v>
      </c>
      <c r="U147" s="48">
        <v>132</v>
      </c>
      <c r="V147" s="48">
        <v>277</v>
      </c>
      <c r="X147" s="2">
        <v>143</v>
      </c>
      <c r="Y147" s="36">
        <v>0.34109720278987699</v>
      </c>
      <c r="Z147" s="36">
        <v>-1.37734677311944</v>
      </c>
      <c r="AA147" s="36">
        <v>-0.308661103247932</v>
      </c>
      <c r="AB147" s="36">
        <v>0.34926126594690199</v>
      </c>
      <c r="AC147" s="36">
        <v>0.80636647104172898</v>
      </c>
      <c r="AD147" s="36">
        <v>1.3577523079868701</v>
      </c>
      <c r="AE147" s="36">
        <v>0.59020879232393397</v>
      </c>
      <c r="AF147" s="36">
        <v>-6.5427627302906397E-2</v>
      </c>
      <c r="AG147" s="36">
        <v>5.7721133302240199E-2</v>
      </c>
      <c r="AH147" s="36">
        <v>0.97820469803439603</v>
      </c>
      <c r="AI147" s="36">
        <v>-1.1399039744476001</v>
      </c>
      <c r="AJ147" s="36">
        <v>-1.3200546968364699</v>
      </c>
      <c r="AK147" s="36">
        <v>6.5427627302906605E-2</v>
      </c>
      <c r="AL147" s="36">
        <v>0.449256837146156</v>
      </c>
      <c r="AM147" s="36">
        <v>-1.2841450125398901</v>
      </c>
      <c r="AN147" s="36">
        <v>0.15055853143485801</v>
      </c>
      <c r="AO147" s="36">
        <v>1.2169055626538401</v>
      </c>
      <c r="AP147" s="36">
        <v>0.26856364062649601</v>
      </c>
      <c r="AQ147" s="36">
        <v>1.02911813509786</v>
      </c>
      <c r="AR147" s="36">
        <v>-0.20526722259156199</v>
      </c>
      <c r="AS147" s="36">
        <v>-0.59020879232393397</v>
      </c>
      <c r="AT147" s="36">
        <v>-1.7722890959111699</v>
      </c>
    </row>
    <row r="148" spans="1:46">
      <c r="A148" s="48" t="s">
        <v>366</v>
      </c>
      <c r="B148" s="48" t="s">
        <v>367</v>
      </c>
      <c r="C148" s="48">
        <v>44</v>
      </c>
      <c r="D148" s="48">
        <v>206</v>
      </c>
      <c r="E148" s="48">
        <v>95</v>
      </c>
      <c r="F148" s="48">
        <v>21</v>
      </c>
      <c r="G148" s="48">
        <v>226</v>
      </c>
      <c r="H148" s="48">
        <v>252</v>
      </c>
      <c r="I148" s="48">
        <v>192</v>
      </c>
      <c r="J148" s="48">
        <v>106</v>
      </c>
      <c r="K148" s="48">
        <v>269</v>
      </c>
      <c r="L148" s="48">
        <v>95</v>
      </c>
      <c r="M148" s="48">
        <v>68</v>
      </c>
      <c r="N148" s="48">
        <v>87</v>
      </c>
      <c r="O148" s="48">
        <v>197</v>
      </c>
      <c r="P148" s="48">
        <v>312</v>
      </c>
      <c r="Q148" s="48">
        <v>85</v>
      </c>
      <c r="R148" s="48">
        <v>9</v>
      </c>
      <c r="S148" s="48">
        <v>228</v>
      </c>
      <c r="T148" s="48">
        <v>88</v>
      </c>
      <c r="U148" s="48">
        <v>151</v>
      </c>
      <c r="V148" s="48">
        <v>84</v>
      </c>
      <c r="X148" s="2">
        <v>144</v>
      </c>
      <c r="Y148" s="36">
        <v>1.1252961961755199</v>
      </c>
      <c r="Z148" s="36">
        <v>-2.6924831633429899E-2</v>
      </c>
      <c r="AA148" s="36">
        <v>0.99069228112221797</v>
      </c>
      <c r="AB148" s="36">
        <v>1.55768809267068</v>
      </c>
      <c r="AC148" s="36">
        <v>-0.55396966512034396</v>
      </c>
      <c r="AD148" s="36">
        <v>-1.9230884433897401E-2</v>
      </c>
      <c r="AE148" s="36">
        <v>-1.7722890959111699</v>
      </c>
      <c r="AF148" s="36">
        <v>0.21312928999889499</v>
      </c>
      <c r="AG148" s="36">
        <v>1.2331952774122601</v>
      </c>
      <c r="AH148" s="36">
        <v>-0.49222508848025498</v>
      </c>
      <c r="AI148" s="36">
        <v>-0.13501699212531501</v>
      </c>
      <c r="AJ148" s="36">
        <v>1.3974848188810201</v>
      </c>
      <c r="AK148" s="36">
        <v>0.308661103247932</v>
      </c>
      <c r="AL148" s="36">
        <v>-0.54502425143293098</v>
      </c>
      <c r="AM148" s="36">
        <v>-0.86080506744267005</v>
      </c>
      <c r="AN148" s="36">
        <v>1.5078939607437201</v>
      </c>
      <c r="AO148" s="36">
        <v>-0.24471489870827601</v>
      </c>
      <c r="AP148" s="36">
        <v>1.02911813509786</v>
      </c>
      <c r="AQ148" s="36">
        <v>-4.23179653114963E-2</v>
      </c>
      <c r="AR148" s="36">
        <v>-5.7721133302240102E-2</v>
      </c>
      <c r="AS148" s="36">
        <v>-1.1547591320828301</v>
      </c>
      <c r="AT148" s="36">
        <v>1.1399039744476001</v>
      </c>
    </row>
    <row r="149" spans="1:46">
      <c r="A149" s="48" t="s">
        <v>368</v>
      </c>
      <c r="B149" s="48" t="s">
        <v>369</v>
      </c>
      <c r="C149" s="48">
        <v>220</v>
      </c>
      <c r="D149" s="48">
        <v>126</v>
      </c>
      <c r="E149" s="48">
        <v>262</v>
      </c>
      <c r="F149" s="48">
        <v>146</v>
      </c>
      <c r="G149" s="48">
        <v>291</v>
      </c>
      <c r="H149" s="48">
        <v>245</v>
      </c>
      <c r="I149" s="48">
        <v>256</v>
      </c>
      <c r="J149" s="48">
        <v>103</v>
      </c>
      <c r="K149" s="48">
        <v>158</v>
      </c>
      <c r="L149" s="48">
        <v>184</v>
      </c>
      <c r="M149" s="48">
        <v>208</v>
      </c>
      <c r="N149" s="48">
        <v>246</v>
      </c>
      <c r="O149" s="48">
        <v>290</v>
      </c>
      <c r="P149" s="48">
        <v>135</v>
      </c>
      <c r="Q149" s="48">
        <v>41</v>
      </c>
      <c r="R149" s="48">
        <v>142</v>
      </c>
      <c r="S149" s="48">
        <v>288</v>
      </c>
      <c r="T149" s="48">
        <v>301</v>
      </c>
      <c r="U149" s="48">
        <v>76</v>
      </c>
      <c r="V149" s="48">
        <v>44</v>
      </c>
      <c r="X149" s="2">
        <v>145</v>
      </c>
      <c r="Y149" s="36">
        <v>-2.3059846127924502</v>
      </c>
      <c r="Z149" s="36">
        <v>0.26059774714164602</v>
      </c>
      <c r="AA149" s="36">
        <v>0.236796814094514</v>
      </c>
      <c r="AB149" s="36">
        <v>1.1109246757018101</v>
      </c>
      <c r="AC149" s="36">
        <v>0.26856364062649601</v>
      </c>
      <c r="AD149" s="36">
        <v>1.8516777124192001</v>
      </c>
      <c r="AE149" s="36">
        <v>0.95367622688124898</v>
      </c>
      <c r="AF149" s="36">
        <v>-0.58107796279481305</v>
      </c>
      <c r="AG149" s="36">
        <v>1.0691269505479799</v>
      </c>
      <c r="AH149" s="36">
        <v>1.0828494841071501</v>
      </c>
      <c r="AI149" s="36">
        <v>-0.76448125721012095</v>
      </c>
      <c r="AJ149" s="36">
        <v>-1.2498189696086599</v>
      </c>
      <c r="AK149" s="36">
        <v>0.71393615083927797</v>
      </c>
      <c r="AL149" s="36">
        <v>-0.52726251343495301</v>
      </c>
      <c r="AM149" s="36">
        <v>-1.02911813509786</v>
      </c>
      <c r="AN149" s="36">
        <v>-0.56295962945385403</v>
      </c>
      <c r="AO149" s="36">
        <v>-0.12725866904514299</v>
      </c>
      <c r="AP149" s="36">
        <v>7.3138009071731694E-2</v>
      </c>
      <c r="AQ149" s="36">
        <v>-0.44076432542273503</v>
      </c>
      <c r="AR149" s="36">
        <v>0.357448675014717</v>
      </c>
      <c r="AS149" s="36">
        <v>1.6116747250674801</v>
      </c>
      <c r="AT149" s="36">
        <v>0.423873478962081</v>
      </c>
    </row>
    <row r="150" spans="1:46">
      <c r="A150" s="48" t="s">
        <v>370</v>
      </c>
      <c r="B150" s="48" t="s">
        <v>371</v>
      </c>
      <c r="C150" s="48">
        <v>278</v>
      </c>
      <c r="D150" s="48">
        <v>296</v>
      </c>
      <c r="E150" s="48">
        <v>281</v>
      </c>
      <c r="F150" s="48">
        <v>214</v>
      </c>
      <c r="G150" s="48">
        <v>30</v>
      </c>
      <c r="H150" s="48">
        <v>323</v>
      </c>
      <c r="I150" s="48">
        <v>324</v>
      </c>
      <c r="J150" s="48">
        <v>67</v>
      </c>
      <c r="K150" s="48">
        <v>231</v>
      </c>
      <c r="L150" s="48">
        <v>154</v>
      </c>
      <c r="M150" s="48">
        <v>238</v>
      </c>
      <c r="N150" s="48">
        <v>276</v>
      </c>
      <c r="O150" s="48">
        <v>27</v>
      </c>
      <c r="P150" s="48">
        <v>288</v>
      </c>
      <c r="Q150" s="48">
        <v>318</v>
      </c>
      <c r="R150" s="48">
        <v>112</v>
      </c>
      <c r="S150" s="48">
        <v>200</v>
      </c>
      <c r="T150" s="48">
        <v>50</v>
      </c>
      <c r="U150" s="48">
        <v>105</v>
      </c>
      <c r="V150" s="48">
        <v>163</v>
      </c>
      <c r="X150" s="2">
        <v>146</v>
      </c>
      <c r="Y150" s="36">
        <v>-0.39044568041832101</v>
      </c>
      <c r="Z150" s="36">
        <v>0.308661103247932</v>
      </c>
      <c r="AA150" s="36">
        <v>0.64608040296819003</v>
      </c>
      <c r="AB150" s="36">
        <v>-6.5427627302906397E-2</v>
      </c>
      <c r="AC150" s="36">
        <v>1.3200546968364699</v>
      </c>
      <c r="AD150" s="36">
        <v>1.53231615461489</v>
      </c>
      <c r="AE150" s="36">
        <v>5.7721133302240199E-2</v>
      </c>
      <c r="AF150" s="36">
        <v>0.48356099433467298</v>
      </c>
      <c r="AG150" s="36">
        <v>0.89472573620472595</v>
      </c>
      <c r="AH150" s="36">
        <v>-1.0828494841071501</v>
      </c>
      <c r="AI150" s="36">
        <v>-0.44076432542273503</v>
      </c>
      <c r="AJ150" s="36">
        <v>0.39044568041832101</v>
      </c>
      <c r="AK150" s="36">
        <v>-1.46158075015049</v>
      </c>
      <c r="AL150" s="36">
        <v>-0.142783450736476</v>
      </c>
      <c r="AM150" s="36">
        <v>-0.12725866904514299</v>
      </c>
      <c r="AN150" s="36">
        <v>-2.12741091319007</v>
      </c>
      <c r="AO150" s="36">
        <v>1.6116747250674801</v>
      </c>
      <c r="AP150" s="36">
        <v>-0.64608040296818903</v>
      </c>
      <c r="AQ150" s="36">
        <v>1.1547591320828301</v>
      </c>
      <c r="AR150" s="36">
        <v>0.86080506744267105</v>
      </c>
      <c r="AS150" s="36">
        <v>-2.2079361535701101</v>
      </c>
      <c r="AT150" s="36">
        <v>-8.8572288948811098E-2</v>
      </c>
    </row>
    <row r="151" spans="1:46">
      <c r="A151" s="48" t="s">
        <v>372</v>
      </c>
      <c r="B151" s="48" t="s">
        <v>373</v>
      </c>
      <c r="C151" s="48">
        <v>82</v>
      </c>
      <c r="D151" s="48">
        <v>172</v>
      </c>
      <c r="E151" s="48">
        <v>93</v>
      </c>
      <c r="F151" s="48">
        <v>189</v>
      </c>
      <c r="G151" s="48">
        <v>129</v>
      </c>
      <c r="H151" s="48">
        <v>319</v>
      </c>
      <c r="I151" s="48">
        <v>119</v>
      </c>
      <c r="J151" s="48">
        <v>296</v>
      </c>
      <c r="K151" s="48">
        <v>277</v>
      </c>
      <c r="L151" s="48">
        <v>148</v>
      </c>
      <c r="M151" s="48">
        <v>135</v>
      </c>
      <c r="N151" s="48">
        <v>135</v>
      </c>
      <c r="O151" s="48">
        <v>235</v>
      </c>
      <c r="P151" s="48">
        <v>192</v>
      </c>
      <c r="Q151" s="48">
        <v>3</v>
      </c>
      <c r="R151" s="48">
        <v>38</v>
      </c>
      <c r="S151" s="48">
        <v>171</v>
      </c>
      <c r="T151" s="48">
        <v>325</v>
      </c>
      <c r="U151" s="48">
        <v>59</v>
      </c>
      <c r="V151" s="48">
        <v>159</v>
      </c>
      <c r="X151" s="2">
        <v>147</v>
      </c>
      <c r="Y151" s="36">
        <v>0.30060388702378499</v>
      </c>
      <c r="Z151" s="36">
        <v>3.8459493110679101E-3</v>
      </c>
      <c r="AA151" s="36">
        <v>0.88330602472053099</v>
      </c>
      <c r="AB151" s="36">
        <v>-1.1547591320828301</v>
      </c>
      <c r="AC151" s="36">
        <v>0.70404637465488196</v>
      </c>
      <c r="AD151" s="36">
        <v>-1.67081473865842</v>
      </c>
      <c r="AE151" s="36">
        <v>-0.59020879232393397</v>
      </c>
      <c r="AF151" s="36">
        <v>-0.75421899455136598</v>
      </c>
      <c r="AG151" s="36">
        <v>-0.38215790030638502</v>
      </c>
      <c r="AH151" s="36">
        <v>0.38215790030638502</v>
      </c>
      <c r="AI151" s="36">
        <v>3.8459493110679101E-3</v>
      </c>
      <c r="AJ151" s="36">
        <v>0.48356099433467298</v>
      </c>
      <c r="AK151" s="36">
        <v>0.41547348891049701</v>
      </c>
      <c r="AL151" s="36">
        <v>-0.276546612755663</v>
      </c>
      <c r="AM151" s="36">
        <v>-1.2169055626538401</v>
      </c>
      <c r="AN151" s="36">
        <v>-1.1547591320828301</v>
      </c>
      <c r="AO151" s="36">
        <v>-0.22100455369559499</v>
      </c>
      <c r="AP151" s="36">
        <v>-0.51844398248942802</v>
      </c>
      <c r="AQ151" s="36">
        <v>-0.99069228112221797</v>
      </c>
      <c r="AR151" s="36">
        <v>1.1547591320828301</v>
      </c>
      <c r="AS151" s="36">
        <v>-5.7721133302240102E-2</v>
      </c>
      <c r="AT151" s="36">
        <v>-1.6405276298473599</v>
      </c>
    </row>
    <row r="152" spans="1:46">
      <c r="A152" s="48" t="s">
        <v>378</v>
      </c>
      <c r="B152" s="48" t="s">
        <v>379</v>
      </c>
      <c r="C152" s="48">
        <v>318</v>
      </c>
      <c r="D152" s="48">
        <v>319</v>
      </c>
      <c r="E152" s="48">
        <v>250</v>
      </c>
      <c r="F152" s="48">
        <v>136</v>
      </c>
      <c r="G152" s="48">
        <v>95</v>
      </c>
      <c r="H152" s="48">
        <v>35</v>
      </c>
      <c r="I152" s="48">
        <v>266</v>
      </c>
      <c r="J152" s="48">
        <v>161</v>
      </c>
      <c r="K152" s="48">
        <v>85</v>
      </c>
      <c r="L152" s="48">
        <v>130</v>
      </c>
      <c r="M152" s="48">
        <v>316</v>
      </c>
      <c r="N152" s="48">
        <v>154</v>
      </c>
      <c r="O152" s="48">
        <v>140</v>
      </c>
      <c r="P152" s="48">
        <v>76</v>
      </c>
      <c r="Q152" s="48">
        <v>122</v>
      </c>
      <c r="R152" s="48">
        <v>23</v>
      </c>
      <c r="S152" s="48">
        <v>28</v>
      </c>
      <c r="T152" s="48">
        <v>178</v>
      </c>
      <c r="U152" s="48">
        <v>86</v>
      </c>
      <c r="V152" s="48">
        <v>80</v>
      </c>
      <c r="X152" s="2">
        <v>148</v>
      </c>
      <c r="Y152" s="36">
        <v>-0.67477993525131896</v>
      </c>
      <c r="Z152" s="36">
        <v>-8.8572288948811098E-2</v>
      </c>
      <c r="AA152" s="36">
        <v>-1.9230884433897401E-2</v>
      </c>
      <c r="AB152" s="36">
        <v>-1.2667954125138601</v>
      </c>
      <c r="AC152" s="36">
        <v>0.26059774714164602</v>
      </c>
      <c r="AD152" s="36">
        <v>0.50966558646457005</v>
      </c>
      <c r="AE152" s="36">
        <v>5.0018065889223501E-2</v>
      </c>
      <c r="AF152" s="36">
        <v>1.94481164334801</v>
      </c>
      <c r="AG152" s="36">
        <v>-0.36566011593027697</v>
      </c>
      <c r="AH152" s="36">
        <v>-1.48433940803009</v>
      </c>
      <c r="AI152" s="36">
        <v>-0.80636647104172898</v>
      </c>
      <c r="AJ152" s="36">
        <v>-5.7721133302240102E-2</v>
      </c>
      <c r="AK152" s="36">
        <v>-0.97820469803439603</v>
      </c>
      <c r="AL152" s="36">
        <v>-0.80636647104172898</v>
      </c>
      <c r="AM152" s="36">
        <v>1.2331952774122601</v>
      </c>
      <c r="AN152" s="36">
        <v>-1.70271698671924</v>
      </c>
      <c r="AO152" s="36">
        <v>0.39044568041832101</v>
      </c>
      <c r="AP152" s="36">
        <v>-0.77482466969292996</v>
      </c>
      <c r="AQ152" s="36">
        <v>1.1109246757018101</v>
      </c>
      <c r="AR152" s="36">
        <v>-0.92970852097435497</v>
      </c>
      <c r="AS152" s="36">
        <v>-0.89472573620472595</v>
      </c>
      <c r="AT152" s="36">
        <v>0.79576471234815305</v>
      </c>
    </row>
    <row r="153" spans="1:46">
      <c r="A153" s="48" t="s">
        <v>380</v>
      </c>
      <c r="B153" s="48" t="s">
        <v>381</v>
      </c>
      <c r="C153" s="48">
        <v>181</v>
      </c>
      <c r="D153" s="48">
        <v>71</v>
      </c>
      <c r="E153" s="48">
        <v>310</v>
      </c>
      <c r="F153" s="48">
        <v>208</v>
      </c>
      <c r="G153" s="48">
        <v>42</v>
      </c>
      <c r="H153" s="48">
        <v>224</v>
      </c>
      <c r="I153" s="48">
        <v>15</v>
      </c>
      <c r="J153" s="48">
        <v>49</v>
      </c>
      <c r="K153" s="48">
        <v>61</v>
      </c>
      <c r="L153" s="48">
        <v>79</v>
      </c>
      <c r="M153" s="48">
        <v>49</v>
      </c>
      <c r="N153" s="48">
        <v>205</v>
      </c>
      <c r="O153" s="48">
        <v>199</v>
      </c>
      <c r="P153" s="48">
        <v>156</v>
      </c>
      <c r="Q153" s="48">
        <v>204</v>
      </c>
      <c r="R153" s="48">
        <v>230</v>
      </c>
      <c r="S153" s="48">
        <v>316</v>
      </c>
      <c r="T153" s="48">
        <v>254</v>
      </c>
      <c r="U153" s="48">
        <v>174</v>
      </c>
      <c r="V153" s="48">
        <v>269</v>
      </c>
      <c r="X153" s="2">
        <v>149</v>
      </c>
      <c r="Y153" s="36">
        <v>0.96586782262374904</v>
      </c>
      <c r="Z153" s="36">
        <v>1.1547591320828301</v>
      </c>
      <c r="AA153" s="36">
        <v>-0.83873171379157596</v>
      </c>
      <c r="AB153" s="36">
        <v>0.292566138795811</v>
      </c>
      <c r="AC153" s="36">
        <v>-0.95367622688124898</v>
      </c>
      <c r="AD153" s="36">
        <v>-0.57199532434845302</v>
      </c>
      <c r="AE153" s="36">
        <v>0.80636647104172898</v>
      </c>
      <c r="AF153" s="36">
        <v>1.6116747250674801</v>
      </c>
      <c r="AG153" s="36">
        <v>0.13501699212531501</v>
      </c>
      <c r="AH153" s="36">
        <v>2.12741091319007</v>
      </c>
      <c r="AI153" s="36">
        <v>2.61829535040822</v>
      </c>
      <c r="AJ153" s="36">
        <v>0.24471489870827601</v>
      </c>
      <c r="AK153" s="36">
        <v>1.4395549086391799</v>
      </c>
      <c r="AL153" s="36">
        <v>-0.292566138795811</v>
      </c>
      <c r="AM153" s="36">
        <v>-2.61829535040822</v>
      </c>
      <c r="AN153" s="36">
        <v>1.94481164334801</v>
      </c>
      <c r="AO153" s="36">
        <v>-0.79576471234815305</v>
      </c>
      <c r="AP153" s="36">
        <v>1.4182061165636599</v>
      </c>
      <c r="AQ153" s="36">
        <v>1.48433940803009</v>
      </c>
      <c r="AR153" s="36">
        <v>1.81055767879132</v>
      </c>
      <c r="AS153" s="36">
        <v>-0.21312928999889499</v>
      </c>
      <c r="AT153" s="36">
        <v>-1.37734677311944</v>
      </c>
    </row>
    <row r="154" spans="1:46">
      <c r="A154" s="48" t="s">
        <v>382</v>
      </c>
      <c r="B154" s="48" t="s">
        <v>383</v>
      </c>
      <c r="C154" s="48">
        <v>19</v>
      </c>
      <c r="D154" s="48">
        <v>285</v>
      </c>
      <c r="E154" s="48">
        <v>294</v>
      </c>
      <c r="F154" s="48">
        <v>281</v>
      </c>
      <c r="G154" s="48">
        <v>227</v>
      </c>
      <c r="H154" s="48">
        <v>108</v>
      </c>
      <c r="I154" s="48">
        <v>28</v>
      </c>
      <c r="J154" s="48">
        <v>191</v>
      </c>
      <c r="K154" s="48">
        <v>146</v>
      </c>
      <c r="L154" s="48">
        <v>218</v>
      </c>
      <c r="M154" s="48">
        <v>25</v>
      </c>
      <c r="N154" s="48">
        <v>236</v>
      </c>
      <c r="O154" s="48">
        <v>292</v>
      </c>
      <c r="P154" s="48">
        <v>32</v>
      </c>
      <c r="Q154" s="48">
        <v>55</v>
      </c>
      <c r="R154" s="48">
        <v>245</v>
      </c>
      <c r="S154" s="48">
        <v>193</v>
      </c>
      <c r="T154" s="48">
        <v>244</v>
      </c>
      <c r="U154" s="48">
        <v>306</v>
      </c>
      <c r="V154" s="48">
        <v>184</v>
      </c>
      <c r="X154" s="2">
        <v>150</v>
      </c>
      <c r="Y154" s="36">
        <v>-0.64608040296818903</v>
      </c>
      <c r="Z154" s="36">
        <v>-0.75421899455136598</v>
      </c>
      <c r="AA154" s="36">
        <v>-0.52726251343495301</v>
      </c>
      <c r="AB154" s="36">
        <v>9.6297118323475706E-2</v>
      </c>
      <c r="AC154" s="36">
        <v>-0.96586782262374804</v>
      </c>
      <c r="AD154" s="36">
        <v>1.1109246757018101</v>
      </c>
      <c r="AE154" s="36">
        <v>-0.61790345380673695</v>
      </c>
      <c r="AF154" s="36">
        <v>2.2079361535700999</v>
      </c>
      <c r="AG154" s="36">
        <v>0.43230348489121101</v>
      </c>
      <c r="AH154" s="36">
        <v>-5.7721133302240102E-2</v>
      </c>
      <c r="AI154" s="36">
        <v>3</v>
      </c>
      <c r="AJ154" s="36">
        <v>-0.94162475828346703</v>
      </c>
      <c r="AK154" s="36">
        <v>0.119507998425229</v>
      </c>
      <c r="AL154" s="36">
        <v>7.3138009071731694E-2</v>
      </c>
      <c r="AM154" s="36">
        <v>1.01614278526508</v>
      </c>
      <c r="AN154" s="36">
        <v>-0.11176450046109999</v>
      </c>
      <c r="AO154" s="36">
        <v>-0.87200035925234398</v>
      </c>
      <c r="AP154" s="36">
        <v>0.22100455369559499</v>
      </c>
      <c r="AQ154" s="36">
        <v>-1.20093251313347</v>
      </c>
      <c r="AR154" s="36">
        <v>9.6297118323475706E-2</v>
      </c>
      <c r="AS154" s="36">
        <v>0.43230348489121101</v>
      </c>
      <c r="AT154" s="36">
        <v>0.84971663855767099</v>
      </c>
    </row>
    <row r="155" spans="1:46">
      <c r="A155" s="48" t="s">
        <v>388</v>
      </c>
      <c r="B155" s="48" t="s">
        <v>389</v>
      </c>
      <c r="C155" s="48">
        <v>153</v>
      </c>
      <c r="D155" s="48">
        <v>43</v>
      </c>
      <c r="E155" s="48">
        <v>7</v>
      </c>
      <c r="F155" s="48">
        <v>79</v>
      </c>
      <c r="G155" s="48">
        <v>119</v>
      </c>
      <c r="H155" s="48">
        <v>268</v>
      </c>
      <c r="I155" s="48">
        <v>174</v>
      </c>
      <c r="J155" s="48">
        <v>292</v>
      </c>
      <c r="K155" s="48">
        <v>315</v>
      </c>
      <c r="L155" s="48">
        <v>180</v>
      </c>
      <c r="M155" s="48">
        <v>224</v>
      </c>
      <c r="N155" s="48">
        <v>150</v>
      </c>
      <c r="O155" s="48">
        <v>150</v>
      </c>
      <c r="P155" s="48">
        <v>62</v>
      </c>
      <c r="Q155" s="48">
        <v>62</v>
      </c>
      <c r="R155" s="48">
        <v>291</v>
      </c>
      <c r="S155" s="48">
        <v>303</v>
      </c>
      <c r="T155" s="48">
        <v>110</v>
      </c>
      <c r="U155" s="48">
        <v>318</v>
      </c>
      <c r="V155" s="48">
        <v>320</v>
      </c>
      <c r="X155" s="2">
        <v>151</v>
      </c>
      <c r="Y155" s="36">
        <v>-0.55396966512034396</v>
      </c>
      <c r="Z155" s="36">
        <v>5.7721133302240199E-2</v>
      </c>
      <c r="AA155" s="36">
        <v>8.8572288948810904E-2</v>
      </c>
      <c r="AB155" s="36">
        <v>-0.373896287181058</v>
      </c>
      <c r="AC155" s="36">
        <v>0.236796814094514</v>
      </c>
      <c r="AD155" s="36">
        <v>0.22100455369559499</v>
      </c>
      <c r="AE155" s="36">
        <v>0.31673840765542299</v>
      </c>
      <c r="AF155" s="36">
        <v>1.2667954125138601</v>
      </c>
      <c r="AG155" s="36">
        <v>0.67477993525131896</v>
      </c>
      <c r="AH155" s="36">
        <v>1.7722890959111699</v>
      </c>
      <c r="AI155" s="36">
        <v>0.87200035925234398</v>
      </c>
      <c r="AJ155" s="36">
        <v>-1.0033362959655601</v>
      </c>
      <c r="AK155" s="36">
        <v>0.48356099433467298</v>
      </c>
      <c r="AL155" s="36">
        <v>4.23179653114963E-2</v>
      </c>
      <c r="AM155" s="36">
        <v>-0.15834272448537501</v>
      </c>
      <c r="AN155" s="36">
        <v>0.65558674848606502</v>
      </c>
      <c r="AO155" s="36">
        <v>-0.276546612755663</v>
      </c>
      <c r="AP155" s="36">
        <v>0.449256837146156</v>
      </c>
      <c r="AQ155" s="36">
        <v>0.13501699212531501</v>
      </c>
      <c r="AR155" s="36">
        <v>-1.1538075490063599E-2</v>
      </c>
      <c r="AS155" s="36">
        <v>-0.423873478962081</v>
      </c>
      <c r="AT155" s="36">
        <v>-0.49222508848025498</v>
      </c>
    </row>
    <row r="156" spans="1:46">
      <c r="A156" s="48" t="s">
        <v>390</v>
      </c>
      <c r="B156" s="48" t="s">
        <v>391</v>
      </c>
      <c r="C156" s="48">
        <v>108</v>
      </c>
      <c r="D156" s="48">
        <v>229</v>
      </c>
      <c r="E156" s="48">
        <v>284</v>
      </c>
      <c r="F156" s="48">
        <v>48</v>
      </c>
      <c r="G156" s="48">
        <v>208</v>
      </c>
      <c r="H156" s="48">
        <v>103</v>
      </c>
      <c r="I156" s="48">
        <v>227</v>
      </c>
      <c r="J156" s="48">
        <v>240</v>
      </c>
      <c r="K156" s="48">
        <v>77</v>
      </c>
      <c r="L156" s="48">
        <v>68</v>
      </c>
      <c r="M156" s="48">
        <v>54</v>
      </c>
      <c r="N156" s="48">
        <v>59</v>
      </c>
      <c r="O156" s="48">
        <v>249</v>
      </c>
      <c r="P156" s="48">
        <v>257</v>
      </c>
      <c r="Q156" s="48">
        <v>197</v>
      </c>
      <c r="R156" s="48">
        <v>322</v>
      </c>
      <c r="S156" s="48">
        <v>122</v>
      </c>
      <c r="T156" s="48">
        <v>118</v>
      </c>
      <c r="U156" s="48">
        <v>165</v>
      </c>
      <c r="V156" s="48">
        <v>199</v>
      </c>
      <c r="X156" s="2">
        <v>152</v>
      </c>
      <c r="Y156" s="36">
        <v>2.0586978929547701</v>
      </c>
      <c r="Z156" s="36">
        <v>0.83873171379157596</v>
      </c>
      <c r="AA156" s="36">
        <v>0.81705964781606499</v>
      </c>
      <c r="AB156" s="36">
        <v>-5.0018065889223501E-2</v>
      </c>
      <c r="AC156" s="36">
        <v>-1.1109246757018101</v>
      </c>
      <c r="AD156" s="36">
        <v>0.99069228112221797</v>
      </c>
      <c r="AE156" s="36">
        <v>0.276546612755663</v>
      </c>
      <c r="AF156" s="36">
        <v>-1.94481164334801</v>
      </c>
      <c r="AG156" s="36">
        <v>1.1547591320828301</v>
      </c>
      <c r="AH156" s="36">
        <v>-0.95367622688124898</v>
      </c>
      <c r="AI156" s="36">
        <v>-1.9985190177754</v>
      </c>
      <c r="AJ156" s="36">
        <v>-0.357448675014717</v>
      </c>
      <c r="AK156" s="36">
        <v>-0.15055853143485801</v>
      </c>
      <c r="AL156" s="36">
        <v>1.1698735860340801</v>
      </c>
      <c r="AM156" s="36">
        <v>4.23179653114963E-2</v>
      </c>
      <c r="AN156" s="36">
        <v>-0.95367622688124898</v>
      </c>
      <c r="AO156" s="36">
        <v>-0.36566011593027697</v>
      </c>
      <c r="AP156" s="36">
        <v>1.1399039744476001</v>
      </c>
      <c r="AQ156" s="36">
        <v>-3</v>
      </c>
      <c r="AR156" s="36">
        <v>0.31673840765542299</v>
      </c>
      <c r="AS156" s="36">
        <v>1.7722890959111699</v>
      </c>
      <c r="AT156" s="36">
        <v>-1.9230884433897401E-2</v>
      </c>
    </row>
    <row r="157" spans="1:46">
      <c r="A157" s="48" t="s">
        <v>392</v>
      </c>
      <c r="B157" s="48" t="s">
        <v>393</v>
      </c>
      <c r="C157" s="48">
        <v>248</v>
      </c>
      <c r="D157" s="48">
        <v>205</v>
      </c>
      <c r="E157" s="48">
        <v>130</v>
      </c>
      <c r="F157" s="48">
        <v>187</v>
      </c>
      <c r="G157" s="48">
        <v>283</v>
      </c>
      <c r="H157" s="48">
        <v>40</v>
      </c>
      <c r="I157" s="48">
        <v>279</v>
      </c>
      <c r="J157" s="48">
        <v>52</v>
      </c>
      <c r="K157" s="48">
        <v>10</v>
      </c>
      <c r="L157" s="48">
        <v>118</v>
      </c>
      <c r="M157" s="48">
        <v>100</v>
      </c>
      <c r="N157" s="48">
        <v>48</v>
      </c>
      <c r="O157" s="48">
        <v>134</v>
      </c>
      <c r="P157" s="48">
        <v>186</v>
      </c>
      <c r="Q157" s="48">
        <v>252</v>
      </c>
      <c r="R157" s="48">
        <v>116</v>
      </c>
      <c r="S157" s="48">
        <v>111</v>
      </c>
      <c r="T157" s="48">
        <v>180</v>
      </c>
      <c r="U157" s="48">
        <v>321</v>
      </c>
      <c r="V157" s="48">
        <v>165</v>
      </c>
      <c r="X157" s="2">
        <v>153</v>
      </c>
      <c r="Y157" s="36">
        <v>0.21312928999889499</v>
      </c>
      <c r="Z157" s="36">
        <v>-0.66515271288348599</v>
      </c>
      <c r="AA157" s="36">
        <v>0.45778187523733299</v>
      </c>
      <c r="AB157" s="36">
        <v>-0.228893548160431</v>
      </c>
      <c r="AC157" s="36">
        <v>-0.54502425143293098</v>
      </c>
      <c r="AD157" s="36">
        <v>-0.31673840765542399</v>
      </c>
      <c r="AE157" s="36">
        <v>0.21312928999889499</v>
      </c>
      <c r="AF157" s="36">
        <v>1.3577523079868701</v>
      </c>
      <c r="AG157" s="36">
        <v>-1.02911813509786</v>
      </c>
      <c r="AH157" s="36">
        <v>-1.9985190177754</v>
      </c>
      <c r="AI157" s="36">
        <v>-1.0828494841071501</v>
      </c>
      <c r="AJ157" s="36">
        <v>1.18526012786046</v>
      </c>
      <c r="AK157" s="36">
        <v>-1.1547591320828301</v>
      </c>
      <c r="AL157" s="36">
        <v>-1.48433940803009</v>
      </c>
      <c r="AM157" s="36">
        <v>-1.1399039744476001</v>
      </c>
      <c r="AN157" s="36">
        <v>-0.61790345380673695</v>
      </c>
      <c r="AO157" s="36">
        <v>3.4620373051327799E-2</v>
      </c>
      <c r="AP157" s="36">
        <v>-1.0033362959655601</v>
      </c>
      <c r="AQ157" s="36">
        <v>-0.11176450046109999</v>
      </c>
      <c r="AR157" s="36">
        <v>1.1252961961755199</v>
      </c>
      <c r="AS157" s="36">
        <v>-1.05560284363946</v>
      </c>
      <c r="AT157" s="36">
        <v>0.76448125721012095</v>
      </c>
    </row>
    <row r="158" spans="1:46">
      <c r="A158" s="48" t="s">
        <v>394</v>
      </c>
      <c r="B158" s="48" t="s">
        <v>395</v>
      </c>
      <c r="C158" s="48">
        <v>235</v>
      </c>
      <c r="D158" s="48">
        <v>323</v>
      </c>
      <c r="E158" s="48">
        <v>233</v>
      </c>
      <c r="F158" s="48">
        <v>180</v>
      </c>
      <c r="G158" s="48">
        <v>120</v>
      </c>
      <c r="H158" s="48">
        <v>68</v>
      </c>
      <c r="I158" s="48">
        <v>201</v>
      </c>
      <c r="J158" s="48">
        <v>181</v>
      </c>
      <c r="K158" s="48">
        <v>43</v>
      </c>
      <c r="L158" s="48">
        <v>14</v>
      </c>
      <c r="M158" s="48">
        <v>94</v>
      </c>
      <c r="N158" s="48">
        <v>218</v>
      </c>
      <c r="O158" s="48">
        <v>228</v>
      </c>
      <c r="P158" s="48">
        <v>201</v>
      </c>
      <c r="Q158" s="48">
        <v>268</v>
      </c>
      <c r="R158" s="48">
        <v>305</v>
      </c>
      <c r="S158" s="48">
        <v>264</v>
      </c>
      <c r="T158" s="48">
        <v>120</v>
      </c>
      <c r="U158" s="48">
        <v>278</v>
      </c>
      <c r="V158" s="48">
        <v>197</v>
      </c>
      <c r="X158" s="2">
        <v>154</v>
      </c>
      <c r="Y158" s="36">
        <v>-0.77482466969292996</v>
      </c>
      <c r="Z158" s="36">
        <v>0.292566138795811</v>
      </c>
      <c r="AA158" s="36">
        <v>-0.64608040296818903</v>
      </c>
      <c r="AB158" s="36">
        <v>3</v>
      </c>
      <c r="AC158" s="36">
        <v>-1.01614278526508</v>
      </c>
      <c r="AD158" s="36">
        <v>4.23179653114963E-2</v>
      </c>
      <c r="AE158" s="36">
        <v>0.94162475828346703</v>
      </c>
      <c r="AF158" s="36">
        <v>0.15055853143485801</v>
      </c>
      <c r="AG158" s="36">
        <v>-0.71393615083927797</v>
      </c>
      <c r="AH158" s="36">
        <v>1.15380754900634E-2</v>
      </c>
      <c r="AI158" s="36">
        <v>-0.99069228112221797</v>
      </c>
      <c r="AJ158" s="36">
        <v>1.30189000761073</v>
      </c>
      <c r="AK158" s="36">
        <v>1.9230884433897401E-2</v>
      </c>
      <c r="AL158" s="36">
        <v>1.6116747250674801</v>
      </c>
      <c r="AM158" s="36">
        <v>-1.6116747250674801</v>
      </c>
      <c r="AN158" s="36">
        <v>0.55396966512034396</v>
      </c>
      <c r="AO158" s="36">
        <v>0.59938909654980799</v>
      </c>
      <c r="AP158" s="36">
        <v>0.41547348891049701</v>
      </c>
      <c r="AQ158" s="36">
        <v>-1.3577523079868701</v>
      </c>
      <c r="AR158" s="36">
        <v>0.97820469803439603</v>
      </c>
      <c r="AS158" s="36">
        <v>-0.84971663855767099</v>
      </c>
      <c r="AT158" s="36">
        <v>-0.30060388702378499</v>
      </c>
    </row>
    <row r="159" spans="1:46">
      <c r="A159" s="48" t="s">
        <v>398</v>
      </c>
      <c r="B159" s="48" t="s">
        <v>399</v>
      </c>
      <c r="C159" s="48">
        <v>264</v>
      </c>
      <c r="D159" s="48">
        <v>120</v>
      </c>
      <c r="E159" s="48">
        <v>117</v>
      </c>
      <c r="F159" s="48">
        <v>19</v>
      </c>
      <c r="G159" s="48">
        <v>4</v>
      </c>
      <c r="H159" s="48">
        <v>60</v>
      </c>
      <c r="I159" s="48">
        <v>180</v>
      </c>
      <c r="J159" s="48">
        <v>205</v>
      </c>
      <c r="K159" s="48">
        <v>69</v>
      </c>
      <c r="L159" s="48">
        <v>313</v>
      </c>
      <c r="M159" s="48">
        <v>166</v>
      </c>
      <c r="N159" s="48">
        <v>50</v>
      </c>
      <c r="O159" s="48">
        <v>33</v>
      </c>
      <c r="P159" s="48">
        <v>172</v>
      </c>
      <c r="Q159" s="48">
        <v>192</v>
      </c>
      <c r="R159" s="48">
        <v>271</v>
      </c>
      <c r="S159" s="48">
        <v>71</v>
      </c>
      <c r="T159" s="48">
        <v>67</v>
      </c>
      <c r="U159" s="48">
        <v>19</v>
      </c>
      <c r="V159" s="48">
        <v>251</v>
      </c>
      <c r="X159" s="2">
        <v>155</v>
      </c>
      <c r="Y159" s="36">
        <v>0.449256837146156</v>
      </c>
      <c r="Z159" s="36">
        <v>0.95367622688124898</v>
      </c>
      <c r="AA159" s="36">
        <v>0.62724026956349199</v>
      </c>
      <c r="AB159" s="36">
        <v>1.2498189696086499</v>
      </c>
      <c r="AC159" s="36">
        <v>-0.71393615083927797</v>
      </c>
      <c r="AD159" s="36">
        <v>-0.84971663855767099</v>
      </c>
      <c r="AE159" s="36">
        <v>0.69422498537454602</v>
      </c>
      <c r="AF159" s="36">
        <v>5.0018065889223501E-2</v>
      </c>
      <c r="AG159" s="36">
        <v>0.81705964781606499</v>
      </c>
      <c r="AH159" s="36">
        <v>-0.80636647104172898</v>
      </c>
      <c r="AI159" s="36">
        <v>-1.3200546968364699</v>
      </c>
      <c r="AJ159" s="36">
        <v>1.53231615461489</v>
      </c>
      <c r="AK159" s="36">
        <v>-1.20093251313347</v>
      </c>
      <c r="AL159" s="36">
        <v>-0.15834272448537501</v>
      </c>
      <c r="AM159" s="36">
        <v>-0.91792285853303901</v>
      </c>
      <c r="AN159" s="36">
        <v>-1.8516777124192001</v>
      </c>
      <c r="AO159" s="36">
        <v>-0.49222508848025498</v>
      </c>
      <c r="AP159" s="36">
        <v>-1.4182061165636599</v>
      </c>
      <c r="AQ159" s="36">
        <v>-1.01614278526508</v>
      </c>
      <c r="AR159" s="36">
        <v>2.6924831633429899E-2</v>
      </c>
      <c r="AS159" s="36">
        <v>8.0852741412441503E-2</v>
      </c>
      <c r="AT159" s="36">
        <v>0.71393615083927797</v>
      </c>
    </row>
    <row r="160" spans="1:46">
      <c r="A160" s="48" t="s">
        <v>400</v>
      </c>
      <c r="B160" s="48" t="s">
        <v>401</v>
      </c>
      <c r="C160" s="48">
        <v>269</v>
      </c>
      <c r="D160" s="48">
        <v>258</v>
      </c>
      <c r="E160" s="48">
        <v>60</v>
      </c>
      <c r="F160" s="48">
        <v>197</v>
      </c>
      <c r="G160" s="48">
        <v>62</v>
      </c>
      <c r="H160" s="48">
        <v>306</v>
      </c>
      <c r="I160" s="48">
        <v>246</v>
      </c>
      <c r="J160" s="48">
        <v>190</v>
      </c>
      <c r="K160" s="48">
        <v>20</v>
      </c>
      <c r="L160" s="48">
        <v>281</v>
      </c>
      <c r="M160" s="48">
        <v>244</v>
      </c>
      <c r="N160" s="48">
        <v>57</v>
      </c>
      <c r="O160" s="48">
        <v>200</v>
      </c>
      <c r="P160" s="48">
        <v>140</v>
      </c>
      <c r="Q160" s="48">
        <v>289</v>
      </c>
      <c r="R160" s="48">
        <v>201</v>
      </c>
      <c r="S160" s="48">
        <v>192</v>
      </c>
      <c r="T160" s="48">
        <v>89</v>
      </c>
      <c r="U160" s="48">
        <v>304</v>
      </c>
      <c r="V160" s="48">
        <v>76</v>
      </c>
      <c r="X160" s="2">
        <v>156</v>
      </c>
      <c r="Y160" s="36">
        <v>1.1698735860340801</v>
      </c>
      <c r="Z160" s="36">
        <v>0.67477993525131896</v>
      </c>
      <c r="AA160" s="36">
        <v>-0.57199532434845302</v>
      </c>
      <c r="AB160" s="36">
        <v>3.4620373051327799E-2</v>
      </c>
      <c r="AC160" s="36">
        <v>1.2498189696086499</v>
      </c>
      <c r="AD160" s="36">
        <v>-0.308661103247932</v>
      </c>
      <c r="AE160" s="36">
        <v>-1.4182061165636599</v>
      </c>
      <c r="AF160" s="36">
        <v>0.15834272448537501</v>
      </c>
      <c r="AG160" s="36">
        <v>-0.43230348489121101</v>
      </c>
      <c r="AH160" s="36">
        <v>1.46158075015049</v>
      </c>
      <c r="AI160" s="36">
        <v>-0.54502425143293098</v>
      </c>
      <c r="AJ160" s="36">
        <v>-0.64608040296818903</v>
      </c>
      <c r="AK160" s="36">
        <v>-0.236796814094514</v>
      </c>
      <c r="AL160" s="36">
        <v>0.64608040296819003</v>
      </c>
      <c r="AM160" s="36">
        <v>1.3974848188810201</v>
      </c>
      <c r="AN160" s="36">
        <v>-0.13501699212531501</v>
      </c>
      <c r="AO160" s="36">
        <v>-0.57199532434845302</v>
      </c>
      <c r="AP160" s="36">
        <v>1.0033362959655601</v>
      </c>
      <c r="AQ160" s="36">
        <v>0.373896287181058</v>
      </c>
      <c r="AR160" s="36">
        <v>0.104027698398954</v>
      </c>
      <c r="AS160" s="36">
        <v>-0.41547348891049701</v>
      </c>
      <c r="AT160" s="36">
        <v>1.37734677311944</v>
      </c>
    </row>
    <row r="161" spans="1:46">
      <c r="A161" s="48" t="s">
        <v>402</v>
      </c>
      <c r="B161" s="48" t="s">
        <v>403</v>
      </c>
      <c r="C161" s="48">
        <v>31</v>
      </c>
      <c r="D161" s="48">
        <v>27</v>
      </c>
      <c r="E161" s="48">
        <v>304</v>
      </c>
      <c r="F161" s="48">
        <v>70</v>
      </c>
      <c r="G161" s="48">
        <v>125</v>
      </c>
      <c r="H161" s="48">
        <v>20</v>
      </c>
      <c r="I161" s="48">
        <v>68</v>
      </c>
      <c r="J161" s="48">
        <v>250</v>
      </c>
      <c r="K161" s="48">
        <v>72</v>
      </c>
      <c r="L161" s="48">
        <v>242</v>
      </c>
      <c r="M161" s="48">
        <v>65</v>
      </c>
      <c r="N161" s="48">
        <v>294</v>
      </c>
      <c r="O161" s="48">
        <v>277</v>
      </c>
      <c r="P161" s="48">
        <v>154</v>
      </c>
      <c r="Q161" s="48">
        <v>221</v>
      </c>
      <c r="R161" s="48">
        <v>321</v>
      </c>
      <c r="S161" s="48">
        <v>128</v>
      </c>
      <c r="T161" s="48">
        <v>99</v>
      </c>
      <c r="U161" s="48">
        <v>203</v>
      </c>
      <c r="V161" s="48">
        <v>119</v>
      </c>
      <c r="X161" s="2">
        <v>157</v>
      </c>
      <c r="Y161" s="36">
        <v>1.5078939607437201</v>
      </c>
      <c r="Z161" s="36">
        <v>-0.71393615083927797</v>
      </c>
      <c r="AA161" s="36">
        <v>0.67477993525131896</v>
      </c>
      <c r="AB161" s="36">
        <v>0.24471489870827601</v>
      </c>
      <c r="AC161" s="36">
        <v>-0.373896287181058</v>
      </c>
      <c r="AD161" s="36">
        <v>0.236796814094514</v>
      </c>
      <c r="AE161" s="36">
        <v>1.1698735860340801</v>
      </c>
      <c r="AF161" s="36">
        <v>-4.23179653114963E-2</v>
      </c>
      <c r="AG161" s="36">
        <v>-0.33295581167441402</v>
      </c>
      <c r="AH161" s="36">
        <v>8.8572288948810904E-2</v>
      </c>
      <c r="AI161" s="36">
        <v>-0.86080506744267005</v>
      </c>
      <c r="AJ161" s="36">
        <v>-0.228893548160431</v>
      </c>
      <c r="AK161" s="36">
        <v>-1.70271698671924</v>
      </c>
      <c r="AL161" s="36">
        <v>-0.423873478962081</v>
      </c>
      <c r="AM161" s="36">
        <v>0.11176450046109999</v>
      </c>
      <c r="AN161" s="36">
        <v>0.33295581167441402</v>
      </c>
      <c r="AO161" s="36">
        <v>1.6405276298473599</v>
      </c>
      <c r="AP161" s="36">
        <v>0.99069228112221797</v>
      </c>
      <c r="AQ161" s="36">
        <v>0.173940428614663</v>
      </c>
      <c r="AR161" s="36">
        <v>-1.48433940803009</v>
      </c>
      <c r="AS161" s="36">
        <v>-5.0018065889223501E-2</v>
      </c>
      <c r="AT161" s="36">
        <v>0.15834272448537501</v>
      </c>
    </row>
    <row r="162" spans="1:46">
      <c r="A162" s="48" t="s">
        <v>404</v>
      </c>
      <c r="B162" s="48" t="s">
        <v>405</v>
      </c>
      <c r="C162" s="48">
        <v>90</v>
      </c>
      <c r="D162" s="48">
        <v>305</v>
      </c>
      <c r="E162" s="48">
        <v>58</v>
      </c>
      <c r="F162" s="48">
        <v>64</v>
      </c>
      <c r="G162" s="48">
        <v>270</v>
      </c>
      <c r="H162" s="48">
        <v>44</v>
      </c>
      <c r="I162" s="48">
        <v>150</v>
      </c>
      <c r="J162" s="48">
        <v>140</v>
      </c>
      <c r="K162" s="48">
        <v>207</v>
      </c>
      <c r="L162" s="48">
        <v>230</v>
      </c>
      <c r="M162" s="48">
        <v>11</v>
      </c>
      <c r="N162" s="48">
        <v>171</v>
      </c>
      <c r="O162" s="48">
        <v>241</v>
      </c>
      <c r="P162" s="48">
        <v>111</v>
      </c>
      <c r="Q162" s="48">
        <v>202</v>
      </c>
      <c r="R162" s="48">
        <v>93</v>
      </c>
      <c r="S162" s="48">
        <v>158</v>
      </c>
      <c r="T162" s="48">
        <v>126</v>
      </c>
      <c r="U162" s="48">
        <v>18</v>
      </c>
      <c r="V162" s="48">
        <v>322</v>
      </c>
      <c r="X162" s="2">
        <v>158</v>
      </c>
      <c r="Y162" s="36">
        <v>0.61790345380673695</v>
      </c>
      <c r="Z162" s="36">
        <v>1.55768809267068</v>
      </c>
      <c r="AA162" s="36">
        <v>-1.0033362959655601</v>
      </c>
      <c r="AB162" s="36">
        <v>0.16613652408900501</v>
      </c>
      <c r="AC162" s="36">
        <v>1.2331952774122601</v>
      </c>
      <c r="AD162" s="36">
        <v>0.96586782262374904</v>
      </c>
      <c r="AE162" s="36">
        <v>-0.373896287181058</v>
      </c>
      <c r="AF162" s="36">
        <v>0.62724026956349199</v>
      </c>
      <c r="AG162" s="36">
        <v>-1.58410435946053</v>
      </c>
      <c r="AH162" s="36">
        <v>-0.55396966512034396</v>
      </c>
      <c r="AI162" s="36">
        <v>-0.43230348489121101</v>
      </c>
      <c r="AJ162" s="36">
        <v>-7.31380090717315E-2</v>
      </c>
      <c r="AK162" s="36">
        <v>-0.89472573620472595</v>
      </c>
      <c r="AL162" s="36">
        <v>-1.1109246757018101</v>
      </c>
      <c r="AM162" s="36">
        <v>-0.11176450046109999</v>
      </c>
      <c r="AN162" s="36">
        <v>0.89472573620472595</v>
      </c>
      <c r="AO162" s="36">
        <v>0.236796814094514</v>
      </c>
      <c r="AP162" s="36">
        <v>-3</v>
      </c>
      <c r="AQ162" s="36">
        <v>-5.0018065889223501E-2</v>
      </c>
      <c r="AR162" s="36">
        <v>-1.20093251313347</v>
      </c>
      <c r="AS162" s="36">
        <v>0.54502425143293098</v>
      </c>
      <c r="AT162" s="36">
        <v>-0.56295962945385403</v>
      </c>
    </row>
    <row r="163" spans="1:46">
      <c r="A163" s="48" t="s">
        <v>406</v>
      </c>
      <c r="B163" s="48" t="s">
        <v>407</v>
      </c>
      <c r="C163" s="48">
        <v>13</v>
      </c>
      <c r="D163" s="48">
        <v>215</v>
      </c>
      <c r="E163" s="48">
        <v>201</v>
      </c>
      <c r="F163" s="48">
        <v>30</v>
      </c>
      <c r="G163" s="48">
        <v>196</v>
      </c>
      <c r="H163" s="48">
        <v>272</v>
      </c>
      <c r="I163" s="48">
        <v>139</v>
      </c>
      <c r="J163" s="48">
        <v>238</v>
      </c>
      <c r="K163" s="48">
        <v>187</v>
      </c>
      <c r="L163" s="48">
        <v>231</v>
      </c>
      <c r="M163" s="48">
        <v>113</v>
      </c>
      <c r="N163" s="48">
        <v>201</v>
      </c>
      <c r="O163" s="48">
        <v>308</v>
      </c>
      <c r="P163" s="48">
        <v>68</v>
      </c>
      <c r="Q163" s="48">
        <v>241</v>
      </c>
      <c r="R163" s="48">
        <v>151</v>
      </c>
      <c r="S163" s="48">
        <v>233</v>
      </c>
      <c r="T163" s="48">
        <v>179</v>
      </c>
      <c r="U163" s="48">
        <v>289</v>
      </c>
      <c r="V163" s="48">
        <v>308</v>
      </c>
      <c r="X163" s="2">
        <v>159</v>
      </c>
      <c r="Y163" s="36">
        <v>0.236796814094514</v>
      </c>
      <c r="Z163" s="36">
        <v>1.0033362959655601</v>
      </c>
      <c r="AA163" s="36">
        <v>-1.0828494841071501</v>
      </c>
      <c r="AB163" s="36">
        <v>0.51844398248942802</v>
      </c>
      <c r="AC163" s="36">
        <v>1.7722890959111699</v>
      </c>
      <c r="AD163" s="36">
        <v>0.92970852097435497</v>
      </c>
      <c r="AE163" s="36">
        <v>-0.18958056817244801</v>
      </c>
      <c r="AF163" s="36">
        <v>0.16613652408900501</v>
      </c>
      <c r="AG163" s="36">
        <v>2.0586978929547701</v>
      </c>
      <c r="AH163" s="36">
        <v>0.50966558646457005</v>
      </c>
      <c r="AI163" s="36">
        <v>0.76448125721012095</v>
      </c>
      <c r="AJ163" s="36">
        <v>-2.3059846127924502</v>
      </c>
      <c r="AK163" s="36">
        <v>1.33866570764457</v>
      </c>
      <c r="AL163" s="36">
        <v>1.1252961961755199</v>
      </c>
      <c r="AM163" s="36">
        <v>1.18526012786046</v>
      </c>
      <c r="AN163" s="36">
        <v>0.292566138795811</v>
      </c>
      <c r="AO163" s="36">
        <v>-0.39044568041832101</v>
      </c>
      <c r="AP163" s="36">
        <v>0.276546612755663</v>
      </c>
      <c r="AQ163" s="36">
        <v>-0.142783450736476</v>
      </c>
      <c r="AR163" s="36">
        <v>-2.61829535040822</v>
      </c>
      <c r="AS163" s="36">
        <v>-0.91792285853303901</v>
      </c>
      <c r="AT163" s="36">
        <v>2.3059846127924502</v>
      </c>
    </row>
    <row r="164" spans="1:46">
      <c r="A164" s="48" t="s">
        <v>408</v>
      </c>
      <c r="B164" s="48" t="s">
        <v>409</v>
      </c>
      <c r="C164" s="48">
        <v>182</v>
      </c>
      <c r="D164" s="48">
        <v>99</v>
      </c>
      <c r="E164" s="48">
        <v>171</v>
      </c>
      <c r="F164" s="48">
        <v>294</v>
      </c>
      <c r="G164" s="48">
        <v>310</v>
      </c>
      <c r="H164" s="48">
        <v>199</v>
      </c>
      <c r="I164" s="48">
        <v>45</v>
      </c>
      <c r="J164" s="48">
        <v>51</v>
      </c>
      <c r="K164" s="48">
        <v>38</v>
      </c>
      <c r="L164" s="48">
        <v>256</v>
      </c>
      <c r="M164" s="48">
        <v>247</v>
      </c>
      <c r="N164" s="48">
        <v>15</v>
      </c>
      <c r="O164" s="48">
        <v>176</v>
      </c>
      <c r="P164" s="48">
        <v>229</v>
      </c>
      <c r="Q164" s="48">
        <v>69</v>
      </c>
      <c r="R164" s="48">
        <v>193</v>
      </c>
      <c r="S164" s="48">
        <v>314</v>
      </c>
      <c r="T164" s="48">
        <v>324</v>
      </c>
      <c r="U164" s="48">
        <v>268</v>
      </c>
      <c r="V164" s="48">
        <v>316</v>
      </c>
      <c r="X164" s="2">
        <v>160</v>
      </c>
      <c r="Y164" s="36">
        <v>-0.636632089188649</v>
      </c>
      <c r="Z164" s="36">
        <v>-1.0967790164520199</v>
      </c>
      <c r="AA164" s="36">
        <v>0.36566011593027697</v>
      </c>
      <c r="AB164" s="36">
        <v>-0.96586782262374804</v>
      </c>
      <c r="AC164" s="36">
        <v>0.74403555410450795</v>
      </c>
      <c r="AD164" s="36">
        <v>0.15834272448537501</v>
      </c>
      <c r="AE164" s="36">
        <v>1.1547591320828301</v>
      </c>
      <c r="AF164" s="36">
        <v>-0.22100455369559499</v>
      </c>
      <c r="AG164" s="36">
        <v>1.9230884433897401E-2</v>
      </c>
      <c r="AH164" s="36">
        <v>0.33295581167441402</v>
      </c>
      <c r="AI164" s="36">
        <v>-1.1109246757018101</v>
      </c>
      <c r="AJ164" s="36">
        <v>-1.37734677311944</v>
      </c>
      <c r="AK164" s="36">
        <v>-0.636632089188649</v>
      </c>
      <c r="AL164" s="36">
        <v>-0.50092629126642196</v>
      </c>
      <c r="AM164" s="36">
        <v>1.94481164334801</v>
      </c>
      <c r="AN164" s="36">
        <v>-2.2079361535701101</v>
      </c>
      <c r="AO164" s="36">
        <v>1.0828494841071501</v>
      </c>
      <c r="AP164" s="36">
        <v>-1.58410435946053</v>
      </c>
      <c r="AQ164" s="36">
        <v>2.6924831633429899E-2</v>
      </c>
      <c r="AR164" s="36">
        <v>-1.9985190177754</v>
      </c>
      <c r="AS164" s="36">
        <v>0.62724026956349199</v>
      </c>
      <c r="AT164" s="36">
        <v>0.12725866904514299</v>
      </c>
    </row>
    <row r="165" spans="1:46">
      <c r="A165" s="48" t="s">
        <v>410</v>
      </c>
      <c r="B165" s="48" t="s">
        <v>411</v>
      </c>
      <c r="C165" s="48">
        <v>202</v>
      </c>
      <c r="D165" s="48">
        <v>181</v>
      </c>
      <c r="E165" s="48">
        <v>65</v>
      </c>
      <c r="F165" s="48">
        <v>110</v>
      </c>
      <c r="G165" s="48">
        <v>56</v>
      </c>
      <c r="H165" s="48">
        <v>240</v>
      </c>
      <c r="I165" s="48">
        <v>31</v>
      </c>
      <c r="J165" s="48">
        <v>61</v>
      </c>
      <c r="K165" s="48">
        <v>242</v>
      </c>
      <c r="L165" s="48">
        <v>149</v>
      </c>
      <c r="M165" s="48">
        <v>326</v>
      </c>
      <c r="N165" s="48">
        <v>258</v>
      </c>
      <c r="O165" s="48">
        <v>238</v>
      </c>
      <c r="P165" s="48">
        <v>84</v>
      </c>
      <c r="Q165" s="48">
        <v>87</v>
      </c>
      <c r="R165" s="48">
        <v>176</v>
      </c>
      <c r="S165" s="48">
        <v>151</v>
      </c>
      <c r="T165" s="48">
        <v>113</v>
      </c>
      <c r="U165" s="48">
        <v>80</v>
      </c>
      <c r="V165" s="48">
        <v>207</v>
      </c>
      <c r="X165" s="2">
        <v>161</v>
      </c>
      <c r="Y165" s="36">
        <v>0.26059774714164602</v>
      </c>
      <c r="Z165" s="36">
        <v>0.33295581167441402</v>
      </c>
      <c r="AA165" s="36">
        <v>-1.70271698671924</v>
      </c>
      <c r="AB165" s="36">
        <v>-0.13501699212531501</v>
      </c>
      <c r="AC165" s="36">
        <v>0.28454724788741997</v>
      </c>
      <c r="AD165" s="36">
        <v>0.34926126594690199</v>
      </c>
      <c r="AE165" s="36">
        <v>-9.6297118323475706E-2</v>
      </c>
      <c r="AF165" s="36">
        <v>1.3974848188810201</v>
      </c>
      <c r="AG165" s="36">
        <v>1.0828494841071501</v>
      </c>
      <c r="AH165" s="36">
        <v>6.5427627302906605E-2</v>
      </c>
      <c r="AI165" s="36">
        <v>0.86080506744267105</v>
      </c>
      <c r="AJ165" s="36">
        <v>1.2667954125138601</v>
      </c>
      <c r="AK165" s="36">
        <v>-1.18526012786046</v>
      </c>
      <c r="AL165" s="36">
        <v>0.73392869407083206</v>
      </c>
      <c r="AM165" s="36">
        <v>-0.57199532434845302</v>
      </c>
      <c r="AN165" s="36">
        <v>0.423873478962081</v>
      </c>
      <c r="AO165" s="36">
        <v>1.20093251313347</v>
      </c>
      <c r="AP165" s="36">
        <v>-2.3059846127924502</v>
      </c>
      <c r="AQ165" s="36">
        <v>0.32483643033381798</v>
      </c>
      <c r="AR165" s="36">
        <v>0.75421899455136598</v>
      </c>
      <c r="AS165" s="36">
        <v>0.56295962945385303</v>
      </c>
      <c r="AT165" s="36">
        <v>-0.47493304871340403</v>
      </c>
    </row>
    <row r="166" spans="1:46">
      <c r="A166" s="48" t="s">
        <v>412</v>
      </c>
      <c r="B166" s="48" t="s">
        <v>413</v>
      </c>
      <c r="C166" s="48">
        <v>167</v>
      </c>
      <c r="D166" s="48">
        <v>291</v>
      </c>
      <c r="E166" s="48">
        <v>59</v>
      </c>
      <c r="F166" s="48">
        <v>300</v>
      </c>
      <c r="G166" s="48">
        <v>24</v>
      </c>
      <c r="H166" s="48">
        <v>82</v>
      </c>
      <c r="I166" s="48">
        <v>297</v>
      </c>
      <c r="J166" s="48">
        <v>159</v>
      </c>
      <c r="K166" s="48">
        <v>119</v>
      </c>
      <c r="L166" s="48">
        <v>51</v>
      </c>
      <c r="M166" s="48">
        <v>221</v>
      </c>
      <c r="N166" s="48">
        <v>70</v>
      </c>
      <c r="O166" s="48">
        <v>231</v>
      </c>
      <c r="P166" s="48">
        <v>294</v>
      </c>
      <c r="Q166" s="48">
        <v>152</v>
      </c>
      <c r="R166" s="48">
        <v>194</v>
      </c>
      <c r="S166" s="48">
        <v>324</v>
      </c>
      <c r="T166" s="48">
        <v>129</v>
      </c>
      <c r="U166" s="48">
        <v>104</v>
      </c>
      <c r="V166" s="48">
        <v>9</v>
      </c>
      <c r="X166" s="2">
        <v>162</v>
      </c>
      <c r="Y166" s="36">
        <v>8.8572288948810904E-2</v>
      </c>
      <c r="Z166" s="36">
        <v>-1.0691269505479799</v>
      </c>
      <c r="AA166" s="36">
        <v>0.49222508848025398</v>
      </c>
      <c r="AB166" s="36">
        <v>-1.94481164334801</v>
      </c>
      <c r="AC166" s="36">
        <v>-1.0828494841071501</v>
      </c>
      <c r="AD166" s="36">
        <v>-0.94162475828346703</v>
      </c>
      <c r="AE166" s="36">
        <v>-0.21312928999889499</v>
      </c>
      <c r="AF166" s="36">
        <v>8.0852741412441503E-2</v>
      </c>
      <c r="AG166" s="36">
        <v>-7.31380090717315E-2</v>
      </c>
      <c r="AH166" s="36">
        <v>-0.21312928999889499</v>
      </c>
      <c r="AI166" s="36">
        <v>-0.173940428614663</v>
      </c>
      <c r="AJ166" s="36">
        <v>-0.12725866904514299</v>
      </c>
      <c r="AK166" s="36">
        <v>-0.22100455369559499</v>
      </c>
      <c r="AL166" s="36">
        <v>-0.97820469803439603</v>
      </c>
      <c r="AM166" s="36">
        <v>2.4330009860728898</v>
      </c>
      <c r="AN166" s="36">
        <v>-0.26856364062649601</v>
      </c>
      <c r="AO166" s="36">
        <v>1.48433940803009</v>
      </c>
      <c r="AP166" s="36">
        <v>-1.0967790164520199</v>
      </c>
      <c r="AQ166" s="36">
        <v>3.4620373051327799E-2</v>
      </c>
      <c r="AR166" s="36">
        <v>0.80636647104172898</v>
      </c>
      <c r="AS166" s="36">
        <v>0.86080506744267105</v>
      </c>
      <c r="AT166" s="36">
        <v>-2.4330009860728898</v>
      </c>
    </row>
    <row r="167" spans="1:46">
      <c r="A167" s="48" t="s">
        <v>414</v>
      </c>
      <c r="B167" s="48" t="s">
        <v>415</v>
      </c>
      <c r="C167" s="48">
        <v>147</v>
      </c>
      <c r="D167" s="48">
        <v>249</v>
      </c>
      <c r="E167" s="48">
        <v>282</v>
      </c>
      <c r="F167" s="48">
        <v>170</v>
      </c>
      <c r="G167" s="48">
        <v>190</v>
      </c>
      <c r="H167" s="48">
        <v>106</v>
      </c>
      <c r="I167" s="48">
        <v>138</v>
      </c>
      <c r="J167" s="48">
        <v>287</v>
      </c>
      <c r="K167" s="48">
        <v>199</v>
      </c>
      <c r="L167" s="48">
        <v>289</v>
      </c>
      <c r="M167" s="48">
        <v>157</v>
      </c>
      <c r="N167" s="48">
        <v>6</v>
      </c>
      <c r="O167" s="48">
        <v>268</v>
      </c>
      <c r="P167" s="48">
        <v>42</v>
      </c>
      <c r="Q167" s="48">
        <v>228</v>
      </c>
      <c r="R167" s="48">
        <v>184</v>
      </c>
      <c r="S167" s="48">
        <v>108</v>
      </c>
      <c r="T167" s="48">
        <v>32</v>
      </c>
      <c r="U167" s="48">
        <v>293</v>
      </c>
      <c r="V167" s="48">
        <v>177</v>
      </c>
      <c r="X167" s="2">
        <v>163</v>
      </c>
      <c r="Y167" s="36">
        <v>1.3577523079868701</v>
      </c>
      <c r="Z167" s="36">
        <v>-0.19741782293777199</v>
      </c>
      <c r="AA167" s="36">
        <v>-0.181754940835861</v>
      </c>
      <c r="AB167" s="36">
        <v>-1.70271698671924</v>
      </c>
      <c r="AC167" s="36">
        <v>-1.30189000761073</v>
      </c>
      <c r="AD167" s="36">
        <v>0.67477993525131896</v>
      </c>
      <c r="AE167" s="36">
        <v>0.88330602472053099</v>
      </c>
      <c r="AF167" s="36">
        <v>-1.55768809267068</v>
      </c>
      <c r="AG167" s="36">
        <v>0.25264835601647301</v>
      </c>
      <c r="AH167" s="36">
        <v>0.57199532434845202</v>
      </c>
      <c r="AI167" s="36">
        <v>-0.38215790030638502</v>
      </c>
      <c r="AJ167" s="36">
        <v>1.1252961961755199</v>
      </c>
      <c r="AK167" s="36">
        <v>-0.827847077288139</v>
      </c>
      <c r="AL167" s="36">
        <v>-0.81705964781606499</v>
      </c>
      <c r="AM167" s="36">
        <v>1.1698735860340801</v>
      </c>
      <c r="AN167" s="36">
        <v>0.104027698398954</v>
      </c>
      <c r="AO167" s="36">
        <v>1.58410435946053</v>
      </c>
      <c r="AP167" s="36">
        <v>-5.7721133302240102E-2</v>
      </c>
      <c r="AQ167" s="36">
        <v>0.44076432542273503</v>
      </c>
      <c r="AR167" s="36">
        <v>-0.64608040296818903</v>
      </c>
      <c r="AS167" s="36">
        <v>1.33866570764457</v>
      </c>
      <c r="AT167" s="36">
        <v>-0.373896287181058</v>
      </c>
    </row>
    <row r="168" spans="1:46">
      <c r="A168" s="48" t="s">
        <v>416</v>
      </c>
      <c r="B168" s="48" t="s">
        <v>417</v>
      </c>
      <c r="C168" s="48">
        <v>73</v>
      </c>
      <c r="D168" s="48">
        <v>255</v>
      </c>
      <c r="E168" s="48">
        <v>321</v>
      </c>
      <c r="F168" s="48">
        <v>199</v>
      </c>
      <c r="G168" s="48">
        <v>272</v>
      </c>
      <c r="H168" s="48">
        <v>282</v>
      </c>
      <c r="I168" s="48">
        <v>57</v>
      </c>
      <c r="J168" s="48">
        <v>294</v>
      </c>
      <c r="K168" s="48">
        <v>79</v>
      </c>
      <c r="L168" s="48">
        <v>271</v>
      </c>
      <c r="M168" s="48">
        <v>40</v>
      </c>
      <c r="N168" s="48">
        <v>97</v>
      </c>
      <c r="O168" s="48">
        <v>6</v>
      </c>
      <c r="P168" s="48">
        <v>134</v>
      </c>
      <c r="Q168" s="48">
        <v>60</v>
      </c>
      <c r="R168" s="48">
        <v>199</v>
      </c>
      <c r="S168" s="48">
        <v>80</v>
      </c>
      <c r="T168" s="48">
        <v>216</v>
      </c>
      <c r="U168" s="48">
        <v>73</v>
      </c>
      <c r="V168" s="48">
        <v>90</v>
      </c>
      <c r="X168" s="2">
        <v>164</v>
      </c>
      <c r="Y168" s="36">
        <v>-2.4330009860728898</v>
      </c>
      <c r="Z168" s="36">
        <v>-0.49222508848025498</v>
      </c>
      <c r="AA168" s="36">
        <v>-2.6924831633429899E-2</v>
      </c>
      <c r="AB168" s="36">
        <v>2.2079361535700999</v>
      </c>
      <c r="AC168" s="36">
        <v>0.95367622688124898</v>
      </c>
      <c r="AD168" s="36">
        <v>-0.64608040296818903</v>
      </c>
      <c r="AE168" s="36">
        <v>-0.91792285853303901</v>
      </c>
      <c r="AF168" s="36">
        <v>-0.40710271318473101</v>
      </c>
      <c r="AG168" s="36">
        <v>-0.55396966512034396</v>
      </c>
      <c r="AH168" s="36">
        <v>-0.15055853143485801</v>
      </c>
      <c r="AI168" s="36">
        <v>-0.142783450736476</v>
      </c>
      <c r="AJ168" s="36">
        <v>1.81055767879132</v>
      </c>
      <c r="AK168" s="36">
        <v>1.0828494841071501</v>
      </c>
      <c r="AL168" s="36">
        <v>-0.173940428614663</v>
      </c>
      <c r="AM168" s="36">
        <v>-2.0586978929547599</v>
      </c>
      <c r="AN168" s="36">
        <v>-1.48433940803009</v>
      </c>
      <c r="AO168" s="36">
        <v>-0.181754940835861</v>
      </c>
      <c r="AP168" s="36">
        <v>2.4330009860728898</v>
      </c>
      <c r="AQ168" s="36">
        <v>0.50092629126642196</v>
      </c>
      <c r="AR168" s="36">
        <v>0.43230348489121101</v>
      </c>
      <c r="AS168" s="36">
        <v>-0.22100455369559499</v>
      </c>
      <c r="AT168" s="36">
        <v>-0.88330602472053099</v>
      </c>
    </row>
    <row r="169" spans="1:46">
      <c r="A169" s="48" t="s">
        <v>420</v>
      </c>
      <c r="B169" s="48" t="s">
        <v>421</v>
      </c>
      <c r="C169" s="48">
        <v>187</v>
      </c>
      <c r="D169" s="48">
        <v>22</v>
      </c>
      <c r="E169" s="48">
        <v>232</v>
      </c>
      <c r="F169" s="48">
        <v>279</v>
      </c>
      <c r="G169" s="48">
        <v>136</v>
      </c>
      <c r="H169" s="48">
        <v>98</v>
      </c>
      <c r="I169" s="48">
        <v>232</v>
      </c>
      <c r="J169" s="48">
        <v>184</v>
      </c>
      <c r="K169" s="48">
        <v>211</v>
      </c>
      <c r="L169" s="48">
        <v>238</v>
      </c>
      <c r="M169" s="48">
        <v>66</v>
      </c>
      <c r="N169" s="48">
        <v>72</v>
      </c>
      <c r="O169" s="48">
        <v>280</v>
      </c>
      <c r="P169" s="48">
        <v>60</v>
      </c>
      <c r="Q169" s="48">
        <v>200</v>
      </c>
      <c r="R169" s="48">
        <v>85</v>
      </c>
      <c r="S169" s="48">
        <v>199</v>
      </c>
      <c r="T169" s="48">
        <v>132</v>
      </c>
      <c r="U169" s="48">
        <v>290</v>
      </c>
      <c r="V169" s="48">
        <v>94</v>
      </c>
      <c r="X169" s="2">
        <v>165</v>
      </c>
      <c r="Y169" s="36">
        <v>0.76448125721012095</v>
      </c>
      <c r="Z169" s="36">
        <v>-0.373896287181058</v>
      </c>
      <c r="AA169" s="36">
        <v>0.94162475828346703</v>
      </c>
      <c r="AB169" s="36">
        <v>1.33866570764457</v>
      </c>
      <c r="AC169" s="36">
        <v>0.34109720278987699</v>
      </c>
      <c r="AD169" s="36">
        <v>-0.77482466969292996</v>
      </c>
      <c r="AE169" s="36">
        <v>-0.83873171379157596</v>
      </c>
      <c r="AF169" s="36">
        <v>1.4182061165636599</v>
      </c>
      <c r="AG169" s="36">
        <v>0.12725866904514299</v>
      </c>
      <c r="AH169" s="36">
        <v>-1.1698735860340801</v>
      </c>
      <c r="AI169" s="36">
        <v>-1.2667954125138601</v>
      </c>
      <c r="AJ169" s="36">
        <v>2.3059846127924502</v>
      </c>
      <c r="AK169" s="36">
        <v>0.449256837146156</v>
      </c>
      <c r="AL169" s="36">
        <v>0.68447010916529605</v>
      </c>
      <c r="AM169" s="36">
        <v>1.0967790164520199</v>
      </c>
      <c r="AN169" s="36">
        <v>1.33866570764457</v>
      </c>
      <c r="AO169" s="36">
        <v>1.0691269505479799</v>
      </c>
      <c r="AP169" s="36">
        <v>-1.81055767879132</v>
      </c>
      <c r="AQ169" s="36">
        <v>-1.2841450125398901</v>
      </c>
      <c r="AR169" s="36">
        <v>0.39044568041832101</v>
      </c>
      <c r="AS169" s="36">
        <v>1.0422691021370301</v>
      </c>
      <c r="AT169" s="36">
        <v>1.01614278526508</v>
      </c>
    </row>
    <row r="170" spans="1:46">
      <c r="A170" s="48" t="s">
        <v>422</v>
      </c>
      <c r="B170" s="48" t="s">
        <v>423</v>
      </c>
      <c r="C170" s="48">
        <v>142</v>
      </c>
      <c r="D170" s="48">
        <v>4</v>
      </c>
      <c r="E170" s="48">
        <v>149</v>
      </c>
      <c r="F170" s="48">
        <v>130</v>
      </c>
      <c r="G170" s="48">
        <v>321</v>
      </c>
      <c r="H170" s="48">
        <v>193</v>
      </c>
      <c r="I170" s="48">
        <v>2</v>
      </c>
      <c r="J170" s="48">
        <v>77</v>
      </c>
      <c r="K170" s="48">
        <v>326</v>
      </c>
      <c r="L170" s="48">
        <v>210</v>
      </c>
      <c r="M170" s="48">
        <v>129</v>
      </c>
      <c r="N170" s="48">
        <v>251</v>
      </c>
      <c r="O170" s="48">
        <v>243</v>
      </c>
      <c r="P170" s="48">
        <v>255</v>
      </c>
      <c r="Q170" s="48">
        <v>213</v>
      </c>
      <c r="R170" s="48">
        <v>146</v>
      </c>
      <c r="S170" s="48">
        <v>231</v>
      </c>
      <c r="T170" s="48">
        <v>138</v>
      </c>
      <c r="U170" s="48">
        <v>38</v>
      </c>
      <c r="V170" s="48">
        <v>135</v>
      </c>
      <c r="X170" s="2">
        <v>166</v>
      </c>
      <c r="Y170" s="36">
        <v>-5.0018065889223501E-2</v>
      </c>
      <c r="Z170" s="36">
        <v>-1.18526012786046</v>
      </c>
      <c r="AA170" s="36">
        <v>-0.97820469803439603</v>
      </c>
      <c r="AB170" s="36">
        <v>1.2667954125138601</v>
      </c>
      <c r="AC170" s="36">
        <v>0.45778187523733299</v>
      </c>
      <c r="AD170" s="36">
        <v>0.40710271318473101</v>
      </c>
      <c r="AE170" s="36">
        <v>-0.16613652408900501</v>
      </c>
      <c r="AF170" s="36">
        <v>-0.94162475828346703</v>
      </c>
      <c r="AG170" s="36">
        <v>7.3138009071731694E-2</v>
      </c>
      <c r="AH170" s="36">
        <v>0.87200035925234398</v>
      </c>
      <c r="AI170" s="36">
        <v>1.2667954125138601</v>
      </c>
      <c r="AJ170" s="36">
        <v>0.52726251343495301</v>
      </c>
      <c r="AK170" s="36">
        <v>-0.94162475828346703</v>
      </c>
      <c r="AL170" s="36">
        <v>-0.64608040296818903</v>
      </c>
      <c r="AM170" s="36">
        <v>0.32483643033381798</v>
      </c>
      <c r="AN170" s="36">
        <v>1.70271698671923</v>
      </c>
      <c r="AO170" s="36">
        <v>-1.89619030821197</v>
      </c>
      <c r="AP170" s="36">
        <v>-0.373896287181058</v>
      </c>
      <c r="AQ170" s="36">
        <v>0.68447010916529605</v>
      </c>
      <c r="AR170" s="36">
        <v>-0.45778187523733299</v>
      </c>
      <c r="AS170" s="36">
        <v>0.41547348891049701</v>
      </c>
      <c r="AT170" s="36">
        <v>1.4182061165636599</v>
      </c>
    </row>
    <row r="171" spans="1:46">
      <c r="A171" s="48" t="s">
        <v>424</v>
      </c>
      <c r="B171" s="48" t="s">
        <v>425</v>
      </c>
      <c r="C171" s="48">
        <v>272</v>
      </c>
      <c r="D171" s="48">
        <v>151</v>
      </c>
      <c r="E171" s="48">
        <v>147</v>
      </c>
      <c r="F171" s="48">
        <v>163</v>
      </c>
      <c r="G171" s="48">
        <v>211</v>
      </c>
      <c r="H171" s="48">
        <v>79</v>
      </c>
      <c r="I171" s="48">
        <v>205</v>
      </c>
      <c r="J171" s="48">
        <v>169</v>
      </c>
      <c r="K171" s="48">
        <v>226</v>
      </c>
      <c r="L171" s="48">
        <v>141</v>
      </c>
      <c r="M171" s="48">
        <v>220</v>
      </c>
      <c r="N171" s="48">
        <v>305</v>
      </c>
      <c r="O171" s="48">
        <v>116</v>
      </c>
      <c r="P171" s="48">
        <v>266</v>
      </c>
      <c r="Q171" s="48">
        <v>116</v>
      </c>
      <c r="R171" s="48">
        <v>174</v>
      </c>
      <c r="S171" s="48">
        <v>69</v>
      </c>
      <c r="T171" s="48">
        <v>71</v>
      </c>
      <c r="U171" s="48">
        <v>313</v>
      </c>
      <c r="V171" s="48">
        <v>14</v>
      </c>
      <c r="X171" s="2">
        <v>167</v>
      </c>
      <c r="Y171" s="36">
        <v>0.66515271288348599</v>
      </c>
      <c r="Z171" s="36">
        <v>0.34109720278987699</v>
      </c>
      <c r="AA171" s="36">
        <v>1.8516777124192001</v>
      </c>
      <c r="AB171" s="36">
        <v>0.50092629126642196</v>
      </c>
      <c r="AC171" s="36">
        <v>-0.34926126594690199</v>
      </c>
      <c r="AD171" s="36">
        <v>0.423873478962081</v>
      </c>
      <c r="AE171" s="36">
        <v>0.55396966512034396</v>
      </c>
      <c r="AF171" s="36">
        <v>-1.46158075015049</v>
      </c>
      <c r="AG171" s="36">
        <v>0.73392869407083206</v>
      </c>
      <c r="AH171" s="36">
        <v>0.90626333816903804</v>
      </c>
      <c r="AI171" s="36">
        <v>-1.2169055626538401</v>
      </c>
      <c r="AJ171" s="36">
        <v>2.6924831633429899E-2</v>
      </c>
      <c r="AK171" s="36">
        <v>0.19741782293777199</v>
      </c>
      <c r="AL171" s="36">
        <v>-0.12725866904514299</v>
      </c>
      <c r="AM171" s="36">
        <v>0.69422498537454602</v>
      </c>
      <c r="AN171" s="36">
        <v>-0.38215790030638502</v>
      </c>
      <c r="AO171" s="36">
        <v>0.173940428614663</v>
      </c>
      <c r="AP171" s="36">
        <v>-0.53612224016086696</v>
      </c>
      <c r="AQ171" s="36">
        <v>-5.7721133302240102E-2</v>
      </c>
      <c r="AR171" s="36">
        <v>0.36566011593027697</v>
      </c>
      <c r="AS171" s="36">
        <v>3</v>
      </c>
      <c r="AT171" s="36">
        <v>-0.79576471234815305</v>
      </c>
    </row>
    <row r="172" spans="1:46">
      <c r="A172" s="48" t="s">
        <v>426</v>
      </c>
      <c r="B172" s="48" t="s">
        <v>427</v>
      </c>
      <c r="C172" s="48">
        <v>11</v>
      </c>
      <c r="D172" s="48">
        <v>250</v>
      </c>
      <c r="E172" s="48">
        <v>260</v>
      </c>
      <c r="F172" s="48">
        <v>126</v>
      </c>
      <c r="G172" s="48">
        <v>52</v>
      </c>
      <c r="H172" s="48">
        <v>249</v>
      </c>
      <c r="I172" s="48">
        <v>189</v>
      </c>
      <c r="J172" s="48">
        <v>112</v>
      </c>
      <c r="K172" s="48">
        <v>194</v>
      </c>
      <c r="L172" s="48">
        <v>59</v>
      </c>
      <c r="M172" s="48">
        <v>153</v>
      </c>
      <c r="N172" s="48">
        <v>304</v>
      </c>
      <c r="O172" s="48">
        <v>136</v>
      </c>
      <c r="P172" s="48">
        <v>38</v>
      </c>
      <c r="Q172" s="48">
        <v>115</v>
      </c>
      <c r="R172" s="48">
        <v>45</v>
      </c>
      <c r="S172" s="48">
        <v>326</v>
      </c>
      <c r="T172" s="48">
        <v>84</v>
      </c>
      <c r="U172" s="48">
        <v>209</v>
      </c>
      <c r="V172" s="48">
        <v>74</v>
      </c>
      <c r="X172" s="2">
        <v>168</v>
      </c>
      <c r="Y172" s="36">
        <v>-0.59020879232393397</v>
      </c>
      <c r="Z172" s="36">
        <v>-0.40710271318473101</v>
      </c>
      <c r="AA172" s="36">
        <v>-1.1252961961755199</v>
      </c>
      <c r="AB172" s="36">
        <v>0.88330602472053099</v>
      </c>
      <c r="AC172" s="36">
        <v>2.0586978929547701</v>
      </c>
      <c r="AD172" s="36">
        <v>-0.67477993525131896</v>
      </c>
      <c r="AE172" s="36">
        <v>1.2169055626538401</v>
      </c>
      <c r="AF172" s="36">
        <v>-0.46634031421206401</v>
      </c>
      <c r="AG172" s="36">
        <v>-1.3200546968364699</v>
      </c>
      <c r="AH172" s="36">
        <v>-0.34926126594690199</v>
      </c>
      <c r="AI172" s="36">
        <v>-1.6405276298473599</v>
      </c>
      <c r="AJ172" s="36">
        <v>-2.2079361535701101</v>
      </c>
      <c r="AK172" s="36">
        <v>1.2169055626538401</v>
      </c>
      <c r="AL172" s="36">
        <v>1.2169055626538401</v>
      </c>
      <c r="AM172" s="36">
        <v>1.4395549086391799</v>
      </c>
      <c r="AN172" s="36">
        <v>-0.449256837146156</v>
      </c>
      <c r="AO172" s="36">
        <v>0.79576471234815305</v>
      </c>
      <c r="AP172" s="36">
        <v>0.423873478962081</v>
      </c>
      <c r="AQ172" s="36">
        <v>-2.12741091319007</v>
      </c>
      <c r="AR172" s="36">
        <v>-2.3059846127924502</v>
      </c>
      <c r="AS172" s="36">
        <v>0.78525165015426901</v>
      </c>
      <c r="AT172" s="36">
        <v>1.8516777124192001</v>
      </c>
    </row>
    <row r="173" spans="1:46">
      <c r="A173" s="48" t="s">
        <v>428</v>
      </c>
      <c r="B173" s="48" t="s">
        <v>429</v>
      </c>
      <c r="C173" s="48">
        <v>54</v>
      </c>
      <c r="D173" s="48">
        <v>203</v>
      </c>
      <c r="E173" s="48">
        <v>182</v>
      </c>
      <c r="F173" s="48">
        <v>307</v>
      </c>
      <c r="G173" s="48">
        <v>132</v>
      </c>
      <c r="H173" s="48">
        <v>163</v>
      </c>
      <c r="I173" s="48">
        <v>267</v>
      </c>
      <c r="J173" s="48">
        <v>21</v>
      </c>
      <c r="K173" s="48">
        <v>3</v>
      </c>
      <c r="L173" s="48">
        <v>6</v>
      </c>
      <c r="M173" s="48">
        <v>174</v>
      </c>
      <c r="N173" s="48">
        <v>177</v>
      </c>
      <c r="O173" s="48">
        <v>244</v>
      </c>
      <c r="P173" s="48">
        <v>115</v>
      </c>
      <c r="Q173" s="48">
        <v>12</v>
      </c>
      <c r="R173" s="48">
        <v>52</v>
      </c>
      <c r="S173" s="48">
        <v>93</v>
      </c>
      <c r="T173" s="48">
        <v>243</v>
      </c>
      <c r="U173" s="48">
        <v>167</v>
      </c>
      <c r="V173" s="48">
        <v>160</v>
      </c>
      <c r="X173" s="2">
        <v>169</v>
      </c>
      <c r="Y173" s="36">
        <v>-0.48356099433467298</v>
      </c>
      <c r="Z173" s="36">
        <v>-0.54502425143293098</v>
      </c>
      <c r="AA173" s="36">
        <v>-0.67477993525131896</v>
      </c>
      <c r="AB173" s="36">
        <v>-1.3577523079868701</v>
      </c>
      <c r="AC173" s="36">
        <v>-0.91792285853303901</v>
      </c>
      <c r="AD173" s="36">
        <v>0.34109720278987699</v>
      </c>
      <c r="AE173" s="36">
        <v>-0.28454724788741997</v>
      </c>
      <c r="AF173" s="36">
        <v>0.104027698398954</v>
      </c>
      <c r="AG173" s="36">
        <v>-2.0586978929547599</v>
      </c>
      <c r="AH173" s="36">
        <v>1.6116747250674801</v>
      </c>
      <c r="AI173" s="36">
        <v>-3.4620373051327799E-2</v>
      </c>
      <c r="AJ173" s="36">
        <v>-0.50966558646457005</v>
      </c>
      <c r="AK173" s="36">
        <v>0.97820469803439603</v>
      </c>
      <c r="AL173" s="36">
        <v>1.18526012786046</v>
      </c>
      <c r="AM173" s="36">
        <v>2.0586978929547701</v>
      </c>
      <c r="AN173" s="36">
        <v>1.15380754900634E-2</v>
      </c>
      <c r="AO173" s="36">
        <v>1.05560284363946</v>
      </c>
      <c r="AP173" s="36">
        <v>9.6297118323475706E-2</v>
      </c>
      <c r="AQ173" s="36">
        <v>-0.95367622688124898</v>
      </c>
      <c r="AR173" s="36">
        <v>0.70404637465488196</v>
      </c>
      <c r="AS173" s="36">
        <v>-0.181754940835861</v>
      </c>
      <c r="AT173" s="36">
        <v>0.73392869407083206</v>
      </c>
    </row>
    <row r="174" spans="1:46">
      <c r="A174" s="48" t="s">
        <v>430</v>
      </c>
      <c r="B174" s="48" t="s">
        <v>431</v>
      </c>
      <c r="C174" s="48">
        <v>190</v>
      </c>
      <c r="D174" s="48">
        <v>63</v>
      </c>
      <c r="E174" s="48">
        <v>55</v>
      </c>
      <c r="F174" s="48">
        <v>51</v>
      </c>
      <c r="G174" s="48">
        <v>113</v>
      </c>
      <c r="H174" s="48">
        <v>48</v>
      </c>
      <c r="I174" s="48">
        <v>315</v>
      </c>
      <c r="J174" s="48">
        <v>263</v>
      </c>
      <c r="K174" s="48">
        <v>219</v>
      </c>
      <c r="L174" s="48">
        <v>82</v>
      </c>
      <c r="M174" s="48">
        <v>229</v>
      </c>
      <c r="N174" s="48">
        <v>9</v>
      </c>
      <c r="O174" s="48">
        <v>60</v>
      </c>
      <c r="P174" s="48">
        <v>301</v>
      </c>
      <c r="Q174" s="48">
        <v>1</v>
      </c>
      <c r="R174" s="48">
        <v>279</v>
      </c>
      <c r="S174" s="48">
        <v>20</v>
      </c>
      <c r="T174" s="48">
        <v>17</v>
      </c>
      <c r="U174" s="48">
        <v>180</v>
      </c>
      <c r="V174" s="48">
        <v>61</v>
      </c>
      <c r="X174" s="2">
        <v>170</v>
      </c>
      <c r="Y174" s="36">
        <v>1.6405276298473599</v>
      </c>
      <c r="Z174" s="36">
        <v>0.75421899455136598</v>
      </c>
      <c r="AA174" s="36">
        <v>-1.2498189696086599</v>
      </c>
      <c r="AB174" s="36">
        <v>-0.66515271288348599</v>
      </c>
      <c r="AC174" s="36">
        <v>0.22100455369559499</v>
      </c>
      <c r="AD174" s="36">
        <v>-0.44076432542273503</v>
      </c>
      <c r="AE174" s="36">
        <v>0.96586782262374904</v>
      </c>
      <c r="AF174" s="36">
        <v>-0.236796814094514</v>
      </c>
      <c r="AG174" s="36">
        <v>-1.9985190177754</v>
      </c>
      <c r="AH174" s="36">
        <v>-0.13501699212531501</v>
      </c>
      <c r="AI174" s="36">
        <v>-1.46158075015049</v>
      </c>
      <c r="AJ174" s="36">
        <v>0.28454724788741997</v>
      </c>
      <c r="AK174" s="36">
        <v>0.96586782262374904</v>
      </c>
      <c r="AL174" s="36">
        <v>1.3577523079868701</v>
      </c>
      <c r="AM174" s="36">
        <v>0.87200035925234398</v>
      </c>
      <c r="AN174" s="36">
        <v>0.96586782262374904</v>
      </c>
      <c r="AO174" s="36">
        <v>-0.73392869407083094</v>
      </c>
      <c r="AP174" s="36">
        <v>1.2331952774122601</v>
      </c>
      <c r="AQ174" s="36">
        <v>0.827847077288139</v>
      </c>
      <c r="AR174" s="36">
        <v>-1.0033362959655601</v>
      </c>
      <c r="AS174" s="36">
        <v>0.24471489870827601</v>
      </c>
      <c r="AT174" s="36">
        <v>2.12741091319007</v>
      </c>
    </row>
    <row r="175" spans="1:46">
      <c r="A175" s="48" t="s">
        <v>432</v>
      </c>
      <c r="B175" s="48" t="s">
        <v>433</v>
      </c>
      <c r="C175" s="48">
        <v>53</v>
      </c>
      <c r="D175" s="48">
        <v>72</v>
      </c>
      <c r="E175" s="48">
        <v>320</v>
      </c>
      <c r="F175" s="48">
        <v>270</v>
      </c>
      <c r="G175" s="48">
        <v>191</v>
      </c>
      <c r="H175" s="48">
        <v>169</v>
      </c>
      <c r="I175" s="48">
        <v>235</v>
      </c>
      <c r="J175" s="48">
        <v>125</v>
      </c>
      <c r="K175" s="48">
        <v>248</v>
      </c>
      <c r="L175" s="48">
        <v>304</v>
      </c>
      <c r="M175" s="48">
        <v>252</v>
      </c>
      <c r="N175" s="48">
        <v>214</v>
      </c>
      <c r="O175" s="48">
        <v>66</v>
      </c>
      <c r="P175" s="48">
        <v>244</v>
      </c>
      <c r="Q175" s="48">
        <v>254</v>
      </c>
      <c r="R175" s="48">
        <v>34</v>
      </c>
      <c r="S175" s="48">
        <v>312</v>
      </c>
      <c r="T175" s="48">
        <v>62</v>
      </c>
      <c r="U175" s="48">
        <v>241</v>
      </c>
      <c r="V175" s="48">
        <v>209</v>
      </c>
      <c r="X175" s="2">
        <v>171</v>
      </c>
      <c r="Y175" s="36">
        <v>-0.25264835601647301</v>
      </c>
      <c r="Z175" s="36">
        <v>-1.6116747250674801</v>
      </c>
      <c r="AA175" s="36">
        <v>2.61829535040822</v>
      </c>
      <c r="AB175" s="36">
        <v>-0.74403555410450795</v>
      </c>
      <c r="AC175" s="36">
        <v>0.57199532434845202</v>
      </c>
      <c r="AD175" s="36">
        <v>-0.173940428614663</v>
      </c>
      <c r="AE175" s="36">
        <v>1.5078939607437201</v>
      </c>
      <c r="AF175" s="36">
        <v>-0.48356099433467298</v>
      </c>
      <c r="AG175" s="36">
        <v>1.6116747250674801</v>
      </c>
      <c r="AH175" s="36">
        <v>7.3138009071731694E-2</v>
      </c>
      <c r="AI175" s="36">
        <v>0.38215790030638502</v>
      </c>
      <c r="AJ175" s="36">
        <v>-1.6116747250674801</v>
      </c>
      <c r="AK175" s="36">
        <v>0.12725866904514299</v>
      </c>
      <c r="AL175" s="36">
        <v>1.01614278526508</v>
      </c>
      <c r="AM175" s="36">
        <v>-5.0018065889223501E-2</v>
      </c>
      <c r="AN175" s="36">
        <v>0.66515271288348599</v>
      </c>
      <c r="AO175" s="36">
        <v>-2.61829535040822</v>
      </c>
      <c r="AP175" s="36">
        <v>-2.6924831633429899E-2</v>
      </c>
      <c r="AQ175" s="36">
        <v>-0.74403555410450795</v>
      </c>
      <c r="AR175" s="36">
        <v>-0.33295581167441402</v>
      </c>
      <c r="AS175" s="36">
        <v>-2.6924831633429899E-2</v>
      </c>
      <c r="AT175" s="36">
        <v>-1.20093251313347</v>
      </c>
    </row>
    <row r="176" spans="1:46">
      <c r="A176" s="48" t="s">
        <v>434</v>
      </c>
      <c r="B176" s="48" t="s">
        <v>435</v>
      </c>
      <c r="C176" s="48">
        <v>243</v>
      </c>
      <c r="D176" s="48">
        <v>68</v>
      </c>
      <c r="E176" s="48">
        <v>263</v>
      </c>
      <c r="F176" s="48">
        <v>125</v>
      </c>
      <c r="G176" s="48">
        <v>234</v>
      </c>
      <c r="H176" s="48">
        <v>228</v>
      </c>
      <c r="I176" s="48">
        <v>160</v>
      </c>
      <c r="J176" s="48">
        <v>301</v>
      </c>
      <c r="K176" s="48">
        <v>270</v>
      </c>
      <c r="L176" s="48">
        <v>140</v>
      </c>
      <c r="M176" s="48">
        <v>279</v>
      </c>
      <c r="N176" s="48">
        <v>197</v>
      </c>
      <c r="O176" s="48">
        <v>97</v>
      </c>
      <c r="P176" s="48">
        <v>250</v>
      </c>
      <c r="Q176" s="48">
        <v>84</v>
      </c>
      <c r="R176" s="48">
        <v>326</v>
      </c>
      <c r="S176" s="48">
        <v>170</v>
      </c>
      <c r="T176" s="48">
        <v>1</v>
      </c>
      <c r="U176" s="48">
        <v>265</v>
      </c>
      <c r="V176" s="48">
        <v>178</v>
      </c>
      <c r="X176" s="2">
        <v>172</v>
      </c>
      <c r="Y176" s="36">
        <v>-0.38215790030638502</v>
      </c>
      <c r="Z176" s="36">
        <v>0.72389625403909696</v>
      </c>
      <c r="AA176" s="36">
        <v>7.3138009071731694E-2</v>
      </c>
      <c r="AB176" s="36">
        <v>-0.87200035925234398</v>
      </c>
      <c r="AC176" s="36">
        <v>0.65558674848606502</v>
      </c>
      <c r="AD176" s="36">
        <v>0.84971663855767099</v>
      </c>
      <c r="AE176" s="36">
        <v>4.23179653114963E-2</v>
      </c>
      <c r="AF176" s="36">
        <v>1.0033362959655601</v>
      </c>
      <c r="AG176" s="36">
        <v>0.90626333816903804</v>
      </c>
      <c r="AH176" s="36">
        <v>-0.51844398248942802</v>
      </c>
      <c r="AI176" s="36">
        <v>1.94481164334801</v>
      </c>
      <c r="AJ176" s="36">
        <v>-0.119507998425229</v>
      </c>
      <c r="AK176" s="36">
        <v>0.90626333816903804</v>
      </c>
      <c r="AL176" s="36">
        <v>0.44076432542273503</v>
      </c>
      <c r="AM176" s="36">
        <v>0.21312928999889499</v>
      </c>
      <c r="AN176" s="36">
        <v>0.636632089188649</v>
      </c>
      <c r="AO176" s="36">
        <v>-0.423873478962081</v>
      </c>
      <c r="AP176" s="36">
        <v>0.94162475828346703</v>
      </c>
      <c r="AQ176" s="36">
        <v>0.31673840765542299</v>
      </c>
      <c r="AR176" s="36">
        <v>0.45778187523733299</v>
      </c>
      <c r="AS176" s="36">
        <v>1.2331952774122601</v>
      </c>
      <c r="AT176" s="36">
        <v>0.50966558646457005</v>
      </c>
    </row>
    <row r="177" spans="1:46">
      <c r="A177" s="48" t="s">
        <v>436</v>
      </c>
      <c r="B177" s="48" t="s">
        <v>437</v>
      </c>
      <c r="C177" s="48">
        <v>249</v>
      </c>
      <c r="D177" s="48">
        <v>324</v>
      </c>
      <c r="E177" s="48">
        <v>302</v>
      </c>
      <c r="F177" s="48">
        <v>17</v>
      </c>
      <c r="G177" s="48">
        <v>69</v>
      </c>
      <c r="H177" s="48">
        <v>55</v>
      </c>
      <c r="I177" s="48">
        <v>268</v>
      </c>
      <c r="J177" s="48">
        <v>171</v>
      </c>
      <c r="K177" s="48">
        <v>122</v>
      </c>
      <c r="L177" s="48">
        <v>248</v>
      </c>
      <c r="M177" s="48">
        <v>145</v>
      </c>
      <c r="N177" s="48">
        <v>307</v>
      </c>
      <c r="O177" s="48">
        <v>307</v>
      </c>
      <c r="P177" s="48">
        <v>287</v>
      </c>
      <c r="Q177" s="48">
        <v>123</v>
      </c>
      <c r="R177" s="48">
        <v>161</v>
      </c>
      <c r="S177" s="48">
        <v>318</v>
      </c>
      <c r="T177" s="48">
        <v>289</v>
      </c>
      <c r="U177" s="48">
        <v>196</v>
      </c>
      <c r="V177" s="48">
        <v>306</v>
      </c>
      <c r="X177" s="2">
        <v>173</v>
      </c>
      <c r="Y177" s="36">
        <v>1.7364527482587899</v>
      </c>
      <c r="Z177" s="36">
        <v>-0.39044568041832101</v>
      </c>
      <c r="AA177" s="36">
        <v>-0.11176450046109999</v>
      </c>
      <c r="AB177" s="36">
        <v>0.31673840765542299</v>
      </c>
      <c r="AC177" s="36">
        <v>0.67477993525131896</v>
      </c>
      <c r="AD177" s="36">
        <v>0.24471489870827601</v>
      </c>
      <c r="AE177" s="36">
        <v>-1.1698735860340801</v>
      </c>
      <c r="AF177" s="36">
        <v>0.61790345380673695</v>
      </c>
      <c r="AG177" s="36">
        <v>0.56295962945385303</v>
      </c>
      <c r="AH177" s="36">
        <v>0.13501699212531501</v>
      </c>
      <c r="AI177" s="36">
        <v>1.6116747250674801</v>
      </c>
      <c r="AJ177" s="36">
        <v>-6.5427627302906397E-2</v>
      </c>
      <c r="AK177" s="36">
        <v>-3.4620373051327799E-2</v>
      </c>
      <c r="AL177" s="36">
        <v>-0.47493304871340403</v>
      </c>
      <c r="AM177" s="36">
        <v>-1.70271698671924</v>
      </c>
      <c r="AN177" s="36">
        <v>4.23179653114963E-2</v>
      </c>
      <c r="AO177" s="36">
        <v>0.22100455369559499</v>
      </c>
      <c r="AP177" s="36">
        <v>8.0852741412441503E-2</v>
      </c>
      <c r="AQ177" s="36">
        <v>0.65558674848606502</v>
      </c>
      <c r="AR177" s="36">
        <v>-1.33866570764457</v>
      </c>
      <c r="AS177" s="36">
        <v>-0.11176450046109999</v>
      </c>
      <c r="AT177" s="36">
        <v>0.22100455369559499</v>
      </c>
    </row>
    <row r="178" spans="1:46">
      <c r="A178" s="48" t="s">
        <v>438</v>
      </c>
      <c r="B178" s="48" t="s">
        <v>439</v>
      </c>
      <c r="C178" s="48">
        <v>131</v>
      </c>
      <c r="D178" s="48">
        <v>130</v>
      </c>
      <c r="E178" s="48">
        <v>134</v>
      </c>
      <c r="F178" s="48">
        <v>129</v>
      </c>
      <c r="G178" s="48">
        <v>200</v>
      </c>
      <c r="H178" s="48">
        <v>89</v>
      </c>
      <c r="I178" s="48">
        <v>13</v>
      </c>
      <c r="J178" s="48">
        <v>74</v>
      </c>
      <c r="K178" s="48">
        <v>250</v>
      </c>
      <c r="L178" s="48">
        <v>275</v>
      </c>
      <c r="M178" s="48">
        <v>193</v>
      </c>
      <c r="N178" s="48">
        <v>318</v>
      </c>
      <c r="O178" s="48">
        <v>195</v>
      </c>
      <c r="P178" s="48">
        <v>207</v>
      </c>
      <c r="Q178" s="48">
        <v>90</v>
      </c>
      <c r="R178" s="48">
        <v>205</v>
      </c>
      <c r="S178" s="48">
        <v>100</v>
      </c>
      <c r="T178" s="48">
        <v>307</v>
      </c>
      <c r="U178" s="48">
        <v>166</v>
      </c>
      <c r="V178" s="48">
        <v>140</v>
      </c>
      <c r="X178" s="2">
        <v>174</v>
      </c>
      <c r="Y178" s="36">
        <v>-1.1698735860340801</v>
      </c>
      <c r="Z178" s="36">
        <v>-0.86080506744267005</v>
      </c>
      <c r="AA178" s="36">
        <v>0.15834272448537501</v>
      </c>
      <c r="AB178" s="36">
        <v>0.67477993525131896</v>
      </c>
      <c r="AC178" s="36">
        <v>0.33295581167441402</v>
      </c>
      <c r="AD178" s="36">
        <v>-0.53612224016086696</v>
      </c>
      <c r="AE178" s="36">
        <v>-2.2079361535701101</v>
      </c>
      <c r="AF178" s="36">
        <v>0.64608040296819003</v>
      </c>
      <c r="AG178" s="36">
        <v>0.62724026956349199</v>
      </c>
      <c r="AH178" s="36">
        <v>-3.8459493110680398E-3</v>
      </c>
      <c r="AI178" s="36">
        <v>-0.48356099433467298</v>
      </c>
      <c r="AJ178" s="36">
        <v>3</v>
      </c>
      <c r="AK178" s="36">
        <v>0.47493304871340403</v>
      </c>
      <c r="AL178" s="36">
        <v>-0.53612224016086696</v>
      </c>
      <c r="AM178" s="36">
        <v>-1.0691269505479799</v>
      </c>
      <c r="AN178" s="36">
        <v>-1.4395549086391799</v>
      </c>
      <c r="AO178" s="36">
        <v>0.62724026956349199</v>
      </c>
      <c r="AP178" s="36">
        <v>0.83873171379157596</v>
      </c>
      <c r="AQ178" s="36">
        <v>-0.46634031421206401</v>
      </c>
      <c r="AR178" s="36">
        <v>-1.4182061165636599</v>
      </c>
      <c r="AS178" s="36">
        <v>0.21312928999889499</v>
      </c>
      <c r="AT178" s="36">
        <v>3</v>
      </c>
    </row>
    <row r="179" spans="1:46">
      <c r="A179" s="48" t="s">
        <v>440</v>
      </c>
      <c r="B179" s="48" t="s">
        <v>441</v>
      </c>
      <c r="C179" s="48">
        <v>60</v>
      </c>
      <c r="D179" s="48">
        <v>211</v>
      </c>
      <c r="E179" s="48">
        <v>168</v>
      </c>
      <c r="F179" s="48">
        <v>13</v>
      </c>
      <c r="G179" s="48">
        <v>314</v>
      </c>
      <c r="H179" s="48">
        <v>201</v>
      </c>
      <c r="I179" s="48">
        <v>117</v>
      </c>
      <c r="J179" s="48">
        <v>285</v>
      </c>
      <c r="K179" s="48">
        <v>203</v>
      </c>
      <c r="L179" s="48">
        <v>215</v>
      </c>
      <c r="M179" s="48">
        <v>97</v>
      </c>
      <c r="N179" s="48">
        <v>172</v>
      </c>
      <c r="O179" s="48">
        <v>192</v>
      </c>
      <c r="P179" s="48">
        <v>313</v>
      </c>
      <c r="Q179" s="48">
        <v>72</v>
      </c>
      <c r="R179" s="48">
        <v>246</v>
      </c>
      <c r="S179" s="48">
        <v>155</v>
      </c>
      <c r="T179" s="48">
        <v>230</v>
      </c>
      <c r="U179" s="48">
        <v>215</v>
      </c>
      <c r="V179" s="48">
        <v>87</v>
      </c>
      <c r="X179" s="2">
        <v>175</v>
      </c>
      <c r="Y179" s="36">
        <v>0.78525165015426901</v>
      </c>
      <c r="Z179" s="36">
        <v>-0.31673840765542399</v>
      </c>
      <c r="AA179" s="36">
        <v>0.11176450046109999</v>
      </c>
      <c r="AB179" s="36">
        <v>-1.01614278526508</v>
      </c>
      <c r="AC179" s="36">
        <v>1.53231615461489</v>
      </c>
      <c r="AD179" s="36">
        <v>-0.46634031421206401</v>
      </c>
      <c r="AE179" s="36">
        <v>-0.292566138795811</v>
      </c>
      <c r="AF179" s="36">
        <v>-0.57199532434845302</v>
      </c>
      <c r="AG179" s="36">
        <v>1.7364527482587899</v>
      </c>
      <c r="AH179" s="36">
        <v>0.16613652408900501</v>
      </c>
      <c r="AI179" s="36">
        <v>-0.25264835601647301</v>
      </c>
      <c r="AJ179" s="36">
        <v>-1.67081473865842</v>
      </c>
      <c r="AK179" s="36">
        <v>-1.4182061165636599</v>
      </c>
      <c r="AL179" s="36">
        <v>-1.20093251313347</v>
      </c>
      <c r="AM179" s="36">
        <v>-3.4620373051327799E-2</v>
      </c>
      <c r="AN179" s="36">
        <v>-0.47493304871340403</v>
      </c>
      <c r="AO179" s="36">
        <v>-0.72389625403909696</v>
      </c>
      <c r="AP179" s="36">
        <v>0.88330602472053099</v>
      </c>
      <c r="AQ179" s="36">
        <v>0.308661103247932</v>
      </c>
      <c r="AR179" s="36">
        <v>-8.8572288948811098E-2</v>
      </c>
      <c r="AS179" s="36">
        <v>0.31673840765542299</v>
      </c>
      <c r="AT179" s="36">
        <v>1.0033362959655601</v>
      </c>
    </row>
    <row r="180" spans="1:46">
      <c r="A180" s="48" t="s">
        <v>442</v>
      </c>
      <c r="B180" s="48" t="s">
        <v>443</v>
      </c>
      <c r="C180" s="48">
        <v>58</v>
      </c>
      <c r="D180" s="48">
        <v>295</v>
      </c>
      <c r="E180" s="48">
        <v>252</v>
      </c>
      <c r="F180" s="48">
        <v>265</v>
      </c>
      <c r="G180" s="48">
        <v>225</v>
      </c>
      <c r="H180" s="48">
        <v>92</v>
      </c>
      <c r="I180" s="48">
        <v>6</v>
      </c>
      <c r="J180" s="48">
        <v>199</v>
      </c>
      <c r="K180" s="48">
        <v>239</v>
      </c>
      <c r="L180" s="48">
        <v>163</v>
      </c>
      <c r="M180" s="48">
        <v>147</v>
      </c>
      <c r="N180" s="48">
        <v>44</v>
      </c>
      <c r="O180" s="48">
        <v>5</v>
      </c>
      <c r="P180" s="48">
        <v>219</v>
      </c>
      <c r="Q180" s="48">
        <v>260</v>
      </c>
      <c r="R180" s="48">
        <v>81</v>
      </c>
      <c r="S180" s="48">
        <v>246</v>
      </c>
      <c r="T180" s="48">
        <v>10</v>
      </c>
      <c r="U180" s="48">
        <v>142</v>
      </c>
      <c r="V180" s="48">
        <v>309</v>
      </c>
      <c r="X180" s="2">
        <v>176</v>
      </c>
      <c r="Y180" s="36">
        <v>-1.55768809267068</v>
      </c>
      <c r="Z180" s="36">
        <v>5.0018065889223501E-2</v>
      </c>
      <c r="AA180" s="36">
        <v>3.8459493110679101E-3</v>
      </c>
      <c r="AB180" s="36">
        <v>-1.9230884433897401E-2</v>
      </c>
      <c r="AC180" s="36">
        <v>-1.37734677311944</v>
      </c>
      <c r="AD180" s="36">
        <v>2.3059846127924502</v>
      </c>
      <c r="AE180" s="36">
        <v>1.81055767879132</v>
      </c>
      <c r="AF180" s="36">
        <v>8.8572288948810904E-2</v>
      </c>
      <c r="AG180" s="36">
        <v>1.20093251313347</v>
      </c>
      <c r="AH180" s="36">
        <v>1.2331952774122601</v>
      </c>
      <c r="AI180" s="36">
        <v>-0.53612224016086696</v>
      </c>
      <c r="AJ180" s="36">
        <v>-0.46634031421206401</v>
      </c>
      <c r="AK180" s="36">
        <v>-0.68447010916529605</v>
      </c>
      <c r="AL180" s="36">
        <v>-0.28454724788741997</v>
      </c>
      <c r="AM180" s="36">
        <v>0.49222508848025398</v>
      </c>
      <c r="AN180" s="36">
        <v>-2.0586978929547599</v>
      </c>
      <c r="AO180" s="36">
        <v>0.292566138795811</v>
      </c>
      <c r="AP180" s="36">
        <v>0.228893548160431</v>
      </c>
      <c r="AQ180" s="36">
        <v>0.41547348891049701</v>
      </c>
      <c r="AR180" s="36">
        <v>0.83873171379157596</v>
      </c>
      <c r="AS180" s="36">
        <v>-1.1399039744476001</v>
      </c>
      <c r="AT180" s="36">
        <v>-0.25264835601647301</v>
      </c>
    </row>
    <row r="181" spans="1:46">
      <c r="A181" s="48" t="s">
        <v>446</v>
      </c>
      <c r="B181" s="48" t="s">
        <v>447</v>
      </c>
      <c r="C181" s="48">
        <v>135</v>
      </c>
      <c r="D181" s="48">
        <v>104</v>
      </c>
      <c r="E181" s="48">
        <v>190</v>
      </c>
      <c r="F181" s="48">
        <v>218</v>
      </c>
      <c r="G181" s="48">
        <v>108</v>
      </c>
      <c r="H181" s="48">
        <v>73</v>
      </c>
      <c r="I181" s="48">
        <v>152</v>
      </c>
      <c r="J181" s="48">
        <v>114</v>
      </c>
      <c r="K181" s="48">
        <v>303</v>
      </c>
      <c r="L181" s="48">
        <v>186</v>
      </c>
      <c r="M181" s="48">
        <v>324</v>
      </c>
      <c r="N181" s="48">
        <v>322</v>
      </c>
      <c r="O181" s="48">
        <v>206</v>
      </c>
      <c r="P181" s="48">
        <v>123</v>
      </c>
      <c r="Q181" s="48">
        <v>293</v>
      </c>
      <c r="R181" s="48">
        <v>301</v>
      </c>
      <c r="S181" s="48">
        <v>275</v>
      </c>
      <c r="T181" s="48">
        <v>145</v>
      </c>
      <c r="U181" s="48">
        <v>85</v>
      </c>
      <c r="V181" s="48">
        <v>71</v>
      </c>
      <c r="X181" s="2">
        <v>177</v>
      </c>
      <c r="Y181" s="36">
        <v>-1.05560284363946</v>
      </c>
      <c r="Z181" s="36">
        <v>1.7722890959111699</v>
      </c>
      <c r="AA181" s="36">
        <v>-1.2331952774122601</v>
      </c>
      <c r="AB181" s="36">
        <v>0.32483643033381798</v>
      </c>
      <c r="AC181" s="36">
        <v>-0.357448675014717</v>
      </c>
      <c r="AD181" s="36">
        <v>0.58107796279481305</v>
      </c>
      <c r="AE181" s="36">
        <v>-0.39876036674317</v>
      </c>
      <c r="AF181" s="36">
        <v>0.72389625403909696</v>
      </c>
      <c r="AG181" s="36">
        <v>1.18526012786046</v>
      </c>
      <c r="AH181" s="36">
        <v>0.61790345380673695</v>
      </c>
      <c r="AI181" s="36">
        <v>-1.9230884433897401E-2</v>
      </c>
      <c r="AJ181" s="36">
        <v>5.0018065889223501E-2</v>
      </c>
      <c r="AK181" s="36">
        <v>-3</v>
      </c>
      <c r="AL181" s="36">
        <v>0.71393615083927797</v>
      </c>
      <c r="AM181" s="36">
        <v>-0.39044568041832101</v>
      </c>
      <c r="AN181" s="36">
        <v>1.1399039744476001</v>
      </c>
      <c r="AO181" s="36">
        <v>0.81705964781606499</v>
      </c>
      <c r="AP181" s="36">
        <v>5.7721133302240199E-2</v>
      </c>
      <c r="AQ181" s="36">
        <v>-0.104027698398954</v>
      </c>
      <c r="AR181" s="36">
        <v>0.84971663855767099</v>
      </c>
      <c r="AS181" s="36">
        <v>-0.46634031421206401</v>
      </c>
      <c r="AT181" s="36">
        <v>-0.26856364062649601</v>
      </c>
    </row>
    <row r="182" spans="1:46">
      <c r="A182" s="48" t="s">
        <v>448</v>
      </c>
      <c r="B182" s="48" t="s">
        <v>449</v>
      </c>
      <c r="C182" s="48">
        <v>244</v>
      </c>
      <c r="D182" s="48">
        <v>167</v>
      </c>
      <c r="E182" s="48">
        <v>46</v>
      </c>
      <c r="F182" s="48">
        <v>182</v>
      </c>
      <c r="G182" s="48">
        <v>300</v>
      </c>
      <c r="H182" s="48">
        <v>170</v>
      </c>
      <c r="I182" s="48">
        <v>320</v>
      </c>
      <c r="J182" s="48">
        <v>256</v>
      </c>
      <c r="K182" s="48">
        <v>81</v>
      </c>
      <c r="L182" s="48">
        <v>103</v>
      </c>
      <c r="M182" s="48">
        <v>185</v>
      </c>
      <c r="N182" s="48">
        <v>215</v>
      </c>
      <c r="O182" s="48">
        <v>216</v>
      </c>
      <c r="P182" s="48">
        <v>39</v>
      </c>
      <c r="Q182" s="48">
        <v>43</v>
      </c>
      <c r="R182" s="48">
        <v>162</v>
      </c>
      <c r="S182" s="48">
        <v>24</v>
      </c>
      <c r="T182" s="48">
        <v>56</v>
      </c>
      <c r="U182" s="48">
        <v>314</v>
      </c>
      <c r="V182" s="48">
        <v>118</v>
      </c>
      <c r="X182" s="2">
        <v>178</v>
      </c>
      <c r="Y182" s="36">
        <v>0.19741782293777199</v>
      </c>
      <c r="Z182" s="36">
        <v>-0.12725866904514299</v>
      </c>
      <c r="AA182" s="36">
        <v>0.53612224016086696</v>
      </c>
      <c r="AB182" s="36">
        <v>5.7721133302240199E-2</v>
      </c>
      <c r="AC182" s="36">
        <v>1.2841450125398799</v>
      </c>
      <c r="AD182" s="36">
        <v>1.05560284363946</v>
      </c>
      <c r="AE182" s="36">
        <v>0.79576471234815305</v>
      </c>
      <c r="AF182" s="36">
        <v>-0.67477993525131896</v>
      </c>
      <c r="AG182" s="36">
        <v>-0.46634031421206401</v>
      </c>
      <c r="AH182" s="36">
        <v>0.292566138795811</v>
      </c>
      <c r="AI182" s="36">
        <v>-0.228893548160431</v>
      </c>
      <c r="AJ182" s="36">
        <v>-0.423873478962081</v>
      </c>
      <c r="AK182" s="36">
        <v>-3.8459493110680398E-3</v>
      </c>
      <c r="AL182" s="36">
        <v>-8.0852741412441698E-2</v>
      </c>
      <c r="AM182" s="36">
        <v>-0.90626333816903804</v>
      </c>
      <c r="AN182" s="36">
        <v>0.44076432542273503</v>
      </c>
      <c r="AO182" s="36">
        <v>0.92970852097435497</v>
      </c>
      <c r="AP182" s="36">
        <v>-0.90626333816903804</v>
      </c>
      <c r="AQ182" s="36">
        <v>0.78525165015426901</v>
      </c>
      <c r="AR182" s="36">
        <v>0.181754940835861</v>
      </c>
      <c r="AS182" s="36">
        <v>-0.45778187523733299</v>
      </c>
      <c r="AT182" s="36">
        <v>0.66515271288348599</v>
      </c>
    </row>
    <row r="183" spans="1:46">
      <c r="A183" s="48" t="s">
        <v>450</v>
      </c>
      <c r="B183" s="48" t="s">
        <v>451</v>
      </c>
      <c r="C183" s="48">
        <v>110</v>
      </c>
      <c r="D183" s="48">
        <v>149</v>
      </c>
      <c r="E183" s="48">
        <v>318</v>
      </c>
      <c r="F183" s="48">
        <v>37</v>
      </c>
      <c r="G183" s="48">
        <v>6</v>
      </c>
      <c r="H183" s="48">
        <v>161</v>
      </c>
      <c r="I183" s="48">
        <v>184</v>
      </c>
      <c r="J183" s="48">
        <v>39</v>
      </c>
      <c r="K183" s="48">
        <v>256</v>
      </c>
      <c r="L183" s="48">
        <v>222</v>
      </c>
      <c r="M183" s="48">
        <v>257</v>
      </c>
      <c r="N183" s="48">
        <v>120</v>
      </c>
      <c r="O183" s="48">
        <v>36</v>
      </c>
      <c r="P183" s="48">
        <v>279</v>
      </c>
      <c r="Q183" s="48">
        <v>248</v>
      </c>
      <c r="R183" s="48">
        <v>204</v>
      </c>
      <c r="S183" s="48">
        <v>258</v>
      </c>
      <c r="T183" s="48">
        <v>225</v>
      </c>
      <c r="U183" s="48">
        <v>249</v>
      </c>
      <c r="V183" s="48">
        <v>103</v>
      </c>
      <c r="X183" s="2">
        <v>179</v>
      </c>
      <c r="Y183" s="36">
        <v>-0.357448675014717</v>
      </c>
      <c r="Z183" s="36">
        <v>1.02911813509786</v>
      </c>
      <c r="AA183" s="36">
        <v>-0.46634031421206401</v>
      </c>
      <c r="AB183" s="36">
        <v>1.89619030821197</v>
      </c>
      <c r="AC183" s="36">
        <v>-1.58410435946053</v>
      </c>
      <c r="AD183" s="36">
        <v>-2.6924831633429899E-2</v>
      </c>
      <c r="AE183" s="36">
        <v>3</v>
      </c>
      <c r="AF183" s="36">
        <v>-0.90626333816903804</v>
      </c>
      <c r="AG183" s="36">
        <v>-1.5078939607437201</v>
      </c>
      <c r="AH183" s="36">
        <v>0.75421899455136598</v>
      </c>
      <c r="AI183" s="36">
        <v>-1.1547591320828301</v>
      </c>
      <c r="AJ183" s="36">
        <v>-1.02911813509786</v>
      </c>
      <c r="AK183" s="36">
        <v>-0.449256837146156</v>
      </c>
      <c r="AL183" s="36">
        <v>0.81705964781606499</v>
      </c>
      <c r="AM183" s="36">
        <v>-0.47493304871340403</v>
      </c>
      <c r="AN183" s="36">
        <v>0.26856364062649601</v>
      </c>
      <c r="AO183" s="36">
        <v>0.24471489870827601</v>
      </c>
      <c r="AP183" s="36">
        <v>0.21312928999889499</v>
      </c>
      <c r="AQ183" s="36">
        <v>-1.1252961961755199</v>
      </c>
      <c r="AR183" s="36">
        <v>-0.54502425143293098</v>
      </c>
      <c r="AS183" s="36">
        <v>0.636632089188649</v>
      </c>
      <c r="AT183" s="36">
        <v>0.636632089188649</v>
      </c>
    </row>
    <row r="184" spans="1:46">
      <c r="A184" s="48" t="s">
        <v>452</v>
      </c>
      <c r="B184" s="48" t="s">
        <v>453</v>
      </c>
      <c r="C184" s="48">
        <v>89</v>
      </c>
      <c r="D184" s="48">
        <v>70</v>
      </c>
      <c r="E184" s="48">
        <v>103</v>
      </c>
      <c r="F184" s="48">
        <v>4</v>
      </c>
      <c r="G184" s="48">
        <v>217</v>
      </c>
      <c r="H184" s="48">
        <v>110</v>
      </c>
      <c r="I184" s="48">
        <v>5</v>
      </c>
      <c r="J184" s="48">
        <v>57</v>
      </c>
      <c r="K184" s="48">
        <v>118</v>
      </c>
      <c r="L184" s="48">
        <v>160</v>
      </c>
      <c r="M184" s="48">
        <v>52</v>
      </c>
      <c r="N184" s="48">
        <v>176</v>
      </c>
      <c r="O184" s="48">
        <v>274</v>
      </c>
      <c r="P184" s="48">
        <v>4</v>
      </c>
      <c r="Q184" s="48">
        <v>253</v>
      </c>
      <c r="R184" s="48">
        <v>117</v>
      </c>
      <c r="S184" s="48">
        <v>239</v>
      </c>
      <c r="T184" s="48">
        <v>60</v>
      </c>
      <c r="U184" s="48">
        <v>284</v>
      </c>
      <c r="V184" s="48">
        <v>271</v>
      </c>
      <c r="X184" s="2">
        <v>180</v>
      </c>
      <c r="Y184" s="36">
        <v>-0.45778187523733299</v>
      </c>
      <c r="Z184" s="36">
        <v>-1.2841450125398901</v>
      </c>
      <c r="AA184" s="36">
        <v>0.181754940835861</v>
      </c>
      <c r="AB184" s="36">
        <v>-0.95367622688124898</v>
      </c>
      <c r="AC184" s="36">
        <v>0.84971663855767099</v>
      </c>
      <c r="AD184" s="36">
        <v>1.9230884433897401E-2</v>
      </c>
      <c r="AE184" s="36">
        <v>-1.33866570764457</v>
      </c>
      <c r="AF184" s="36">
        <v>-0.73392869407083094</v>
      </c>
      <c r="AG184" s="36">
        <v>0.20526722259156199</v>
      </c>
      <c r="AH184" s="36">
        <v>0.80636647104172898</v>
      </c>
      <c r="AI184" s="36">
        <v>0.142783450736476</v>
      </c>
      <c r="AJ184" s="36">
        <v>0.53612224016086696</v>
      </c>
      <c r="AK184" s="36">
        <v>0.40710271318473101</v>
      </c>
      <c r="AL184" s="36">
        <v>0.74403555410450795</v>
      </c>
      <c r="AM184" s="36">
        <v>-1.0033362959655601</v>
      </c>
      <c r="AN184" s="36">
        <v>0.12725866904514299</v>
      </c>
      <c r="AO184" s="36">
        <v>-0.25264835601647301</v>
      </c>
      <c r="AP184" s="36">
        <v>-1.2667954125138601</v>
      </c>
      <c r="AQ184" s="36">
        <v>0.49222508848025398</v>
      </c>
      <c r="AR184" s="36">
        <v>1.4182061165636599</v>
      </c>
      <c r="AS184" s="36">
        <v>0.22100455369559499</v>
      </c>
      <c r="AT184" s="36">
        <v>0.94162475828346703</v>
      </c>
    </row>
    <row r="185" spans="1:46">
      <c r="A185" s="48" t="s">
        <v>454</v>
      </c>
      <c r="B185" s="48" t="s">
        <v>455</v>
      </c>
      <c r="C185" s="48">
        <v>206</v>
      </c>
      <c r="D185" s="48">
        <v>142</v>
      </c>
      <c r="E185" s="48">
        <v>133</v>
      </c>
      <c r="F185" s="48">
        <v>33</v>
      </c>
      <c r="G185" s="48">
        <v>236</v>
      </c>
      <c r="H185" s="48">
        <v>243</v>
      </c>
      <c r="I185" s="48">
        <v>277</v>
      </c>
      <c r="J185" s="48">
        <v>44</v>
      </c>
      <c r="K185" s="48">
        <v>241</v>
      </c>
      <c r="L185" s="48">
        <v>209</v>
      </c>
      <c r="M185" s="48">
        <v>178</v>
      </c>
      <c r="N185" s="48">
        <v>200</v>
      </c>
      <c r="O185" s="48">
        <v>248</v>
      </c>
      <c r="P185" s="48">
        <v>226</v>
      </c>
      <c r="Q185" s="48">
        <v>24</v>
      </c>
      <c r="R185" s="48">
        <v>48</v>
      </c>
      <c r="S185" s="48">
        <v>110</v>
      </c>
      <c r="T185" s="48">
        <v>107</v>
      </c>
      <c r="U185" s="48">
        <v>253</v>
      </c>
      <c r="V185" s="48">
        <v>5</v>
      </c>
      <c r="X185" s="2">
        <v>181</v>
      </c>
      <c r="Y185" s="36">
        <v>0.51844398248942802</v>
      </c>
      <c r="Z185" s="36">
        <v>7.3138009071731694E-2</v>
      </c>
      <c r="AA185" s="36">
        <v>1.2169055626538401</v>
      </c>
      <c r="AB185" s="36">
        <v>0.13501699212531501</v>
      </c>
      <c r="AC185" s="36">
        <v>-0.88330602472053099</v>
      </c>
      <c r="AD185" s="36">
        <v>-0.96586782262374804</v>
      </c>
      <c r="AE185" s="36">
        <v>1.55768809267068</v>
      </c>
      <c r="AF185" s="36">
        <v>1.0967790164520199</v>
      </c>
      <c r="AG185" s="36">
        <v>0.11176450046109999</v>
      </c>
      <c r="AH185" s="36">
        <v>1.0967790164520199</v>
      </c>
      <c r="AI185" s="36">
        <v>0.83873171379157596</v>
      </c>
      <c r="AJ185" s="36">
        <v>1.1547591320828301</v>
      </c>
      <c r="AK185" s="36">
        <v>-1.2667954125138601</v>
      </c>
      <c r="AL185" s="36">
        <v>0.827847077288139</v>
      </c>
      <c r="AM185" s="36">
        <v>0.13501699212531501</v>
      </c>
      <c r="AN185" s="36">
        <v>-1.1399039744476001</v>
      </c>
      <c r="AO185" s="36">
        <v>3</v>
      </c>
      <c r="AP185" s="36">
        <v>-5.0018065889223501E-2</v>
      </c>
      <c r="AQ185" s="36">
        <v>-1.37734677311944</v>
      </c>
      <c r="AR185" s="36">
        <v>-0.21312928999889499</v>
      </c>
      <c r="AS185" s="36">
        <v>-0.50092629126642196</v>
      </c>
      <c r="AT185" s="36">
        <v>-0.74403555410450795</v>
      </c>
    </row>
    <row r="186" spans="1:46">
      <c r="A186" s="48" t="s">
        <v>456</v>
      </c>
      <c r="B186" s="48" t="s">
        <v>457</v>
      </c>
      <c r="C186" s="48">
        <v>43</v>
      </c>
      <c r="D186" s="48">
        <v>59</v>
      </c>
      <c r="E186" s="48">
        <v>123</v>
      </c>
      <c r="F186" s="48">
        <v>18</v>
      </c>
      <c r="G186" s="48">
        <v>131</v>
      </c>
      <c r="H186" s="48">
        <v>22</v>
      </c>
      <c r="I186" s="48">
        <v>166</v>
      </c>
      <c r="J186" s="48">
        <v>165</v>
      </c>
      <c r="K186" s="48">
        <v>195</v>
      </c>
      <c r="L186" s="48">
        <v>316</v>
      </c>
      <c r="M186" s="48">
        <v>13</v>
      </c>
      <c r="N186" s="48">
        <v>240</v>
      </c>
      <c r="O186" s="48">
        <v>58</v>
      </c>
      <c r="P186" s="48">
        <v>322</v>
      </c>
      <c r="Q186" s="48">
        <v>144</v>
      </c>
      <c r="R186" s="48">
        <v>61</v>
      </c>
      <c r="S186" s="48">
        <v>250</v>
      </c>
      <c r="T186" s="48">
        <v>241</v>
      </c>
      <c r="U186" s="48">
        <v>81</v>
      </c>
      <c r="V186" s="48">
        <v>247</v>
      </c>
      <c r="X186" s="2">
        <v>182</v>
      </c>
      <c r="Y186" s="36">
        <v>-0.449256837146156</v>
      </c>
      <c r="Z186" s="36">
        <v>-1.1399039744476001</v>
      </c>
      <c r="AA186" s="36">
        <v>0.43230348489121101</v>
      </c>
      <c r="AB186" s="36">
        <v>-0.70404637465488196</v>
      </c>
      <c r="AC186" s="36">
        <v>0.72389625403909696</v>
      </c>
      <c r="AD186" s="36">
        <v>-1.9985190177754</v>
      </c>
      <c r="AE186" s="36">
        <v>-2.61829535040822</v>
      </c>
      <c r="AF186" s="36">
        <v>0.76448125721012095</v>
      </c>
      <c r="AG186" s="36">
        <v>-0.56295962945385403</v>
      </c>
      <c r="AH186" s="36">
        <v>-1.89619030821197</v>
      </c>
      <c r="AI186" s="36">
        <v>0.88330602472053099</v>
      </c>
      <c r="AJ186" s="36">
        <v>0.59020879232393397</v>
      </c>
      <c r="AK186" s="36">
        <v>1.02911813509786</v>
      </c>
      <c r="AL186" s="36">
        <v>-0.51844398248942802</v>
      </c>
      <c r="AM186" s="36">
        <v>1.1252961961755199</v>
      </c>
      <c r="AN186" s="36">
        <v>0.91792285853303901</v>
      </c>
      <c r="AO186" s="36">
        <v>-0.99069228112221797</v>
      </c>
      <c r="AP186" s="36">
        <v>0.81705964781606499</v>
      </c>
      <c r="AQ186" s="36">
        <v>-2.3059846127924502</v>
      </c>
      <c r="AR186" s="36">
        <v>-1.6116747250674801</v>
      </c>
      <c r="AS186" s="36">
        <v>1.89619030821197</v>
      </c>
      <c r="AT186" s="36">
        <v>-0.26059774714164602</v>
      </c>
    </row>
    <row r="187" spans="1:46">
      <c r="A187" s="48" t="s">
        <v>458</v>
      </c>
      <c r="B187" s="48" t="s">
        <v>459</v>
      </c>
      <c r="C187" s="48">
        <v>28</v>
      </c>
      <c r="D187" s="48">
        <v>281</v>
      </c>
      <c r="E187" s="48">
        <v>227</v>
      </c>
      <c r="F187" s="48">
        <v>56</v>
      </c>
      <c r="G187" s="48">
        <v>65</v>
      </c>
      <c r="H187" s="48">
        <v>33</v>
      </c>
      <c r="I187" s="48">
        <v>140</v>
      </c>
      <c r="J187" s="48">
        <v>62</v>
      </c>
      <c r="K187" s="48">
        <v>308</v>
      </c>
      <c r="L187" s="48">
        <v>61</v>
      </c>
      <c r="M187" s="48">
        <v>140</v>
      </c>
      <c r="N187" s="48">
        <v>317</v>
      </c>
      <c r="O187" s="48">
        <v>70</v>
      </c>
      <c r="P187" s="48">
        <v>276</v>
      </c>
      <c r="Q187" s="48">
        <v>265</v>
      </c>
      <c r="R187" s="48">
        <v>210</v>
      </c>
      <c r="S187" s="48">
        <v>252</v>
      </c>
      <c r="T187" s="48">
        <v>45</v>
      </c>
      <c r="U187" s="48">
        <v>51</v>
      </c>
      <c r="V187" s="48">
        <v>93</v>
      </c>
      <c r="X187" s="2">
        <v>183</v>
      </c>
      <c r="Y187" s="36">
        <v>-2.6924831633429899E-2</v>
      </c>
      <c r="Z187" s="36">
        <v>-1.70271698671924</v>
      </c>
      <c r="AA187" s="36">
        <v>-0.62724026956349199</v>
      </c>
      <c r="AB187" s="36">
        <v>-0.77482466969292996</v>
      </c>
      <c r="AC187" s="36">
        <v>1.0828494841071501</v>
      </c>
      <c r="AD187" s="36">
        <v>0.32483643033381798</v>
      </c>
      <c r="AE187" s="36">
        <v>0.449256837146156</v>
      </c>
      <c r="AF187" s="36">
        <v>-1.70271698671924</v>
      </c>
      <c r="AG187" s="36">
        <v>0.54502425143293098</v>
      </c>
      <c r="AH187" s="36">
        <v>0.18958056817244801</v>
      </c>
      <c r="AI187" s="36">
        <v>0.181754940835861</v>
      </c>
      <c r="AJ187" s="36">
        <v>1.70271698671923</v>
      </c>
      <c r="AK187" s="36">
        <v>-0.91792285853303901</v>
      </c>
      <c r="AL187" s="36">
        <v>5.0018065889223501E-2</v>
      </c>
      <c r="AM187" s="36">
        <v>-1.1547591320828301</v>
      </c>
      <c r="AN187" s="36">
        <v>0.47493304871340403</v>
      </c>
      <c r="AO187" s="36">
        <v>-0.827847077288139</v>
      </c>
      <c r="AP187" s="36">
        <v>-0.827847077288139</v>
      </c>
      <c r="AQ187" s="36">
        <v>-0.58107796279481305</v>
      </c>
      <c r="AR187" s="36">
        <v>0.94162475828346703</v>
      </c>
      <c r="AS187" s="36">
        <v>0.38215790030638502</v>
      </c>
      <c r="AT187" s="36">
        <v>0.45778187523733299</v>
      </c>
    </row>
    <row r="188" spans="1:46">
      <c r="A188" s="48" t="s">
        <v>460</v>
      </c>
      <c r="B188" s="48" t="s">
        <v>461</v>
      </c>
      <c r="C188" s="48">
        <v>162</v>
      </c>
      <c r="D188" s="48">
        <v>109</v>
      </c>
      <c r="E188" s="48">
        <v>206</v>
      </c>
      <c r="F188" s="48">
        <v>241</v>
      </c>
      <c r="G188" s="48">
        <v>150</v>
      </c>
      <c r="H188" s="48">
        <v>223</v>
      </c>
      <c r="I188" s="48">
        <v>81</v>
      </c>
      <c r="J188" s="48">
        <v>273</v>
      </c>
      <c r="K188" s="48">
        <v>273</v>
      </c>
      <c r="L188" s="48">
        <v>24</v>
      </c>
      <c r="M188" s="48">
        <v>111</v>
      </c>
      <c r="N188" s="48">
        <v>80</v>
      </c>
      <c r="O188" s="48">
        <v>306</v>
      </c>
      <c r="P188" s="48">
        <v>144</v>
      </c>
      <c r="Q188" s="48">
        <v>92</v>
      </c>
      <c r="R188" s="48">
        <v>163</v>
      </c>
      <c r="S188" s="48">
        <v>215</v>
      </c>
      <c r="T188" s="48">
        <v>202</v>
      </c>
      <c r="U188" s="48">
        <v>22</v>
      </c>
      <c r="V188" s="48">
        <v>196</v>
      </c>
      <c r="X188" s="2">
        <v>184</v>
      </c>
      <c r="Y188" s="36">
        <v>1.7722890959111699</v>
      </c>
      <c r="Z188" s="36">
        <v>-0.20526722259156199</v>
      </c>
      <c r="AA188" s="36">
        <v>-0.22100455369559499</v>
      </c>
      <c r="AB188" s="36">
        <v>-1.2331952774122601</v>
      </c>
      <c r="AC188" s="36">
        <v>0.41547348891049701</v>
      </c>
      <c r="AD188" s="36">
        <v>-1.1538075490063599E-2</v>
      </c>
      <c r="AE188" s="36">
        <v>-0.97820469803439603</v>
      </c>
      <c r="AF188" s="36">
        <v>0.94162475828346703</v>
      </c>
      <c r="AG188" s="36">
        <v>0.52726251343495301</v>
      </c>
      <c r="AH188" s="36">
        <v>0.20526722259156199</v>
      </c>
      <c r="AI188" s="36">
        <v>1.05560284363946</v>
      </c>
      <c r="AJ188" s="36">
        <v>0.104027698398954</v>
      </c>
      <c r="AK188" s="36">
        <v>-1.67081473865842</v>
      </c>
      <c r="AL188" s="36">
        <v>0.76448125721012095</v>
      </c>
      <c r="AM188" s="36">
        <v>-0.38215790030638502</v>
      </c>
      <c r="AN188" s="36">
        <v>-1.7364527482587899</v>
      </c>
      <c r="AO188" s="36">
        <v>-0.97820469803439603</v>
      </c>
      <c r="AP188" s="36">
        <v>-0.11176450046109999</v>
      </c>
      <c r="AQ188" s="36">
        <v>-0.16613652408900501</v>
      </c>
      <c r="AR188" s="36">
        <v>1.67081473865842</v>
      </c>
      <c r="AS188" s="36">
        <v>0.34926126594690199</v>
      </c>
      <c r="AT188" s="36">
        <v>-0.48356099433467298</v>
      </c>
    </row>
    <row r="189" spans="1:46">
      <c r="A189" s="48" t="s">
        <v>462</v>
      </c>
      <c r="B189" s="48" t="s">
        <v>463</v>
      </c>
      <c r="C189" s="48">
        <v>72</v>
      </c>
      <c r="D189" s="48">
        <v>216</v>
      </c>
      <c r="E189" s="48">
        <v>82</v>
      </c>
      <c r="F189" s="48">
        <v>295</v>
      </c>
      <c r="G189" s="48">
        <v>281</v>
      </c>
      <c r="H189" s="48">
        <v>200</v>
      </c>
      <c r="I189" s="48">
        <v>63</v>
      </c>
      <c r="J189" s="48">
        <v>223</v>
      </c>
      <c r="K189" s="48">
        <v>289</v>
      </c>
      <c r="L189" s="48">
        <v>108</v>
      </c>
      <c r="M189" s="48">
        <v>5</v>
      </c>
      <c r="N189" s="48">
        <v>32</v>
      </c>
      <c r="O189" s="48">
        <v>137</v>
      </c>
      <c r="P189" s="48">
        <v>233</v>
      </c>
      <c r="Q189" s="48">
        <v>264</v>
      </c>
      <c r="R189" s="48">
        <v>221</v>
      </c>
      <c r="S189" s="48">
        <v>205</v>
      </c>
      <c r="T189" s="48">
        <v>278</v>
      </c>
      <c r="U189" s="48">
        <v>65</v>
      </c>
      <c r="V189" s="48">
        <v>323</v>
      </c>
      <c r="X189" s="2">
        <v>185</v>
      </c>
      <c r="Y189" s="36">
        <v>-0.78525165015426901</v>
      </c>
      <c r="Z189" s="36">
        <v>-0.173940428614663</v>
      </c>
      <c r="AA189" s="36">
        <v>0.173940428614663</v>
      </c>
      <c r="AB189" s="36">
        <v>-0.30060388702378499</v>
      </c>
      <c r="AC189" s="36">
        <v>-1.33866570764457</v>
      </c>
      <c r="AD189" s="36">
        <v>-0.449256837146156</v>
      </c>
      <c r="AE189" s="36">
        <v>1.1252961961755199</v>
      </c>
      <c r="AF189" s="36">
        <v>-2.0586978929547599</v>
      </c>
      <c r="AG189" s="36">
        <v>0.49222508848025398</v>
      </c>
      <c r="AH189" s="36">
        <v>-1.05560284363946</v>
      </c>
      <c r="AI189" s="36">
        <v>1.7364527482587899</v>
      </c>
      <c r="AJ189" s="36">
        <v>-0.41547348891049701</v>
      </c>
      <c r="AK189" s="36">
        <v>-1.3200546968364699</v>
      </c>
      <c r="AL189" s="36">
        <v>-1.58410435946053</v>
      </c>
      <c r="AM189" s="36">
        <v>0.66515271288348599</v>
      </c>
      <c r="AN189" s="36">
        <v>-1.2841450125398901</v>
      </c>
      <c r="AO189" s="36">
        <v>0.26856364062649601</v>
      </c>
      <c r="AP189" s="36">
        <v>2.61829535040822</v>
      </c>
      <c r="AQ189" s="36">
        <v>1.20093251313347</v>
      </c>
      <c r="AR189" s="36">
        <v>1.2667954125138601</v>
      </c>
      <c r="AS189" s="36">
        <v>0.53612224016086696</v>
      </c>
      <c r="AT189" s="36">
        <v>-0.21312928999889499</v>
      </c>
    </row>
    <row r="190" spans="1:46">
      <c r="A190" s="48" t="s">
        <v>464</v>
      </c>
      <c r="B190" s="48" t="s">
        <v>465</v>
      </c>
      <c r="C190" s="48">
        <v>247</v>
      </c>
      <c r="D190" s="48">
        <v>124</v>
      </c>
      <c r="E190" s="48">
        <v>274</v>
      </c>
      <c r="F190" s="48">
        <v>256</v>
      </c>
      <c r="G190" s="48">
        <v>265</v>
      </c>
      <c r="H190" s="48">
        <v>84</v>
      </c>
      <c r="I190" s="48">
        <v>194</v>
      </c>
      <c r="J190" s="48">
        <v>42</v>
      </c>
      <c r="K190" s="48">
        <v>22</v>
      </c>
      <c r="L190" s="48">
        <v>257</v>
      </c>
      <c r="M190" s="48">
        <v>134</v>
      </c>
      <c r="N190" s="48">
        <v>106</v>
      </c>
      <c r="O190" s="48">
        <v>114</v>
      </c>
      <c r="P190" s="48">
        <v>149</v>
      </c>
      <c r="Q190" s="48">
        <v>71</v>
      </c>
      <c r="R190" s="48">
        <v>14</v>
      </c>
      <c r="S190" s="48">
        <v>49</v>
      </c>
      <c r="T190" s="48">
        <v>284</v>
      </c>
      <c r="U190" s="48">
        <v>316</v>
      </c>
      <c r="V190" s="48">
        <v>285</v>
      </c>
      <c r="X190" s="2">
        <v>186</v>
      </c>
      <c r="Y190" s="36">
        <v>-0.83873171379157596</v>
      </c>
      <c r="Z190" s="36">
        <v>-1.94481164334801</v>
      </c>
      <c r="AA190" s="36">
        <v>0.97820469803439603</v>
      </c>
      <c r="AB190" s="36">
        <v>1.94481164334801</v>
      </c>
      <c r="AC190" s="36">
        <v>-2.4330009860728898</v>
      </c>
      <c r="AD190" s="36">
        <v>-0.373896287181058</v>
      </c>
      <c r="AE190" s="36">
        <v>0.51844398248942802</v>
      </c>
      <c r="AF190" s="36">
        <v>-0.33295581167441402</v>
      </c>
      <c r="AG190" s="36">
        <v>-1.05560284363946</v>
      </c>
      <c r="AH190" s="36">
        <v>1.0691269505479799</v>
      </c>
      <c r="AI190" s="36">
        <v>0.33295581167441402</v>
      </c>
      <c r="AJ190" s="36">
        <v>-0.608620196795288</v>
      </c>
      <c r="AK190" s="36">
        <v>2.2079361535700999</v>
      </c>
      <c r="AL190" s="36">
        <v>0.90626333816903804</v>
      </c>
      <c r="AM190" s="36">
        <v>-0.228893548160431</v>
      </c>
      <c r="AN190" s="36">
        <v>-0.142783450736476</v>
      </c>
      <c r="AO190" s="36">
        <v>0.43230348489121101</v>
      </c>
      <c r="AP190" s="36">
        <v>1.4395549086391799</v>
      </c>
      <c r="AQ190" s="36">
        <v>-0.69422498537454602</v>
      </c>
      <c r="AR190" s="36">
        <v>-4.23179653114963E-2</v>
      </c>
      <c r="AS190" s="36">
        <v>-0.104027698398954</v>
      </c>
      <c r="AT190" s="36">
        <v>-0.34926126594690199</v>
      </c>
    </row>
    <row r="191" spans="1:46">
      <c r="A191" s="48" t="s">
        <v>466</v>
      </c>
      <c r="B191" s="48" t="s">
        <v>467</v>
      </c>
      <c r="C191" s="48">
        <v>270</v>
      </c>
      <c r="D191" s="48">
        <v>66</v>
      </c>
      <c r="E191" s="48">
        <v>197</v>
      </c>
      <c r="F191" s="48">
        <v>46</v>
      </c>
      <c r="G191" s="48">
        <v>216</v>
      </c>
      <c r="H191" s="48">
        <v>23</v>
      </c>
      <c r="I191" s="48">
        <v>24</v>
      </c>
      <c r="J191" s="48">
        <v>131</v>
      </c>
      <c r="K191" s="48">
        <v>305</v>
      </c>
      <c r="L191" s="48">
        <v>87</v>
      </c>
      <c r="M191" s="48">
        <v>202</v>
      </c>
      <c r="N191" s="48">
        <v>77</v>
      </c>
      <c r="O191" s="48">
        <v>278</v>
      </c>
      <c r="P191" s="48">
        <v>228</v>
      </c>
      <c r="Q191" s="48">
        <v>224</v>
      </c>
      <c r="R191" s="48">
        <v>16</v>
      </c>
      <c r="S191" s="48">
        <v>259</v>
      </c>
      <c r="T191" s="48">
        <v>200</v>
      </c>
      <c r="U191" s="48">
        <v>79</v>
      </c>
      <c r="V191" s="48">
        <v>27</v>
      </c>
      <c r="X191" s="2">
        <v>187</v>
      </c>
      <c r="Y191" s="36">
        <v>4.23179653114963E-2</v>
      </c>
      <c r="Z191" s="36">
        <v>0.47493304871340403</v>
      </c>
      <c r="AA191" s="36">
        <v>-0.95367622688124898</v>
      </c>
      <c r="AB191" s="36">
        <v>0.39876036674317</v>
      </c>
      <c r="AC191" s="36">
        <v>-0.65558674848606502</v>
      </c>
      <c r="AD191" s="36">
        <v>0.30060388702378499</v>
      </c>
      <c r="AE191" s="36">
        <v>0.33295581167441402</v>
      </c>
      <c r="AF191" s="36">
        <v>0.636632089188649</v>
      </c>
      <c r="AG191" s="36">
        <v>0.357448675014717</v>
      </c>
      <c r="AH191" s="36">
        <v>-0.24471489870827601</v>
      </c>
      <c r="AI191" s="36">
        <v>-0.70404637465488196</v>
      </c>
      <c r="AJ191" s="36">
        <v>0.38215790030638502</v>
      </c>
      <c r="AK191" s="36">
        <v>-0.64608040296818903</v>
      </c>
      <c r="AL191" s="36">
        <v>-1.3577523079868701</v>
      </c>
      <c r="AM191" s="36">
        <v>0.30060388702378499</v>
      </c>
      <c r="AN191" s="36">
        <v>1.58410435946053</v>
      </c>
      <c r="AO191" s="36">
        <v>-0.33295581167441402</v>
      </c>
      <c r="AP191" s="36">
        <v>8.8572288948810904E-2</v>
      </c>
      <c r="AQ191" s="36">
        <v>-0.18958056817244801</v>
      </c>
      <c r="AR191" s="36">
        <v>1.46158075015049</v>
      </c>
      <c r="AS191" s="36">
        <v>-0.26856364062649601</v>
      </c>
      <c r="AT191" s="36">
        <v>-0.39044568041832101</v>
      </c>
    </row>
    <row r="192" spans="1:46">
      <c r="A192" s="48" t="s">
        <v>468</v>
      </c>
      <c r="B192" s="48" t="s">
        <v>469</v>
      </c>
      <c r="C192" s="48">
        <v>106</v>
      </c>
      <c r="D192" s="48">
        <v>2</v>
      </c>
      <c r="E192" s="48">
        <v>286</v>
      </c>
      <c r="F192" s="48">
        <v>132</v>
      </c>
      <c r="G192" s="48">
        <v>13</v>
      </c>
      <c r="H192" s="48">
        <v>148</v>
      </c>
      <c r="I192" s="48">
        <v>240</v>
      </c>
      <c r="J192" s="48">
        <v>248</v>
      </c>
      <c r="K192" s="48">
        <v>183</v>
      </c>
      <c r="L192" s="48">
        <v>169</v>
      </c>
      <c r="M192" s="48">
        <v>273</v>
      </c>
      <c r="N192" s="48">
        <v>187</v>
      </c>
      <c r="O192" s="48">
        <v>106</v>
      </c>
      <c r="P192" s="48">
        <v>75</v>
      </c>
      <c r="Q192" s="48">
        <v>97</v>
      </c>
      <c r="R192" s="48">
        <v>297</v>
      </c>
      <c r="S192" s="48">
        <v>161</v>
      </c>
      <c r="T192" s="48">
        <v>115</v>
      </c>
      <c r="U192" s="48">
        <v>221</v>
      </c>
      <c r="V192" s="48">
        <v>39</v>
      </c>
      <c r="X192" s="2">
        <v>188</v>
      </c>
      <c r="Y192" s="36">
        <v>-1.89619030821197</v>
      </c>
      <c r="Z192" s="36">
        <v>0.46634031421206401</v>
      </c>
      <c r="AA192" s="36">
        <v>-3</v>
      </c>
      <c r="AB192" s="36">
        <v>-0.38215790030638502</v>
      </c>
      <c r="AC192" s="36">
        <v>0.30060388702378499</v>
      </c>
      <c r="AD192" s="36">
        <v>-0.59020879232393397</v>
      </c>
      <c r="AE192" s="36">
        <v>1.20093251313347</v>
      </c>
      <c r="AF192" s="36">
        <v>-8.0852741412441698E-2</v>
      </c>
      <c r="AG192" s="36">
        <v>1.0033362959655601</v>
      </c>
      <c r="AH192" s="36">
        <v>0.173940428614663</v>
      </c>
      <c r="AI192" s="36">
        <v>0.16613652408900501</v>
      </c>
      <c r="AJ192" s="36">
        <v>0.45778187523733299</v>
      </c>
      <c r="AK192" s="36">
        <v>-1.2498189696086599</v>
      </c>
      <c r="AL192" s="36">
        <v>0.41547348891049701</v>
      </c>
      <c r="AM192" s="36">
        <v>-1.0422691021370301</v>
      </c>
      <c r="AN192" s="36">
        <v>-0.33295581167441402</v>
      </c>
      <c r="AO192" s="36">
        <v>0.91792285853303901</v>
      </c>
      <c r="AP192" s="36">
        <v>1.8516777124192001</v>
      </c>
      <c r="AQ192" s="36">
        <v>2.4330009860728898</v>
      </c>
      <c r="AR192" s="36">
        <v>0.73392869407083206</v>
      </c>
      <c r="AS192" s="36">
        <v>-0.78525165015426901</v>
      </c>
      <c r="AT192" s="36">
        <v>1.94481164334801</v>
      </c>
    </row>
    <row r="193" spans="1:46">
      <c r="A193" s="48" t="s">
        <v>474</v>
      </c>
      <c r="B193" s="48" t="s">
        <v>475</v>
      </c>
      <c r="C193" s="48">
        <v>100</v>
      </c>
      <c r="D193" s="48">
        <v>231</v>
      </c>
      <c r="E193" s="48">
        <v>70</v>
      </c>
      <c r="F193" s="48">
        <v>268</v>
      </c>
      <c r="G193" s="48">
        <v>273</v>
      </c>
      <c r="H193" s="48">
        <v>138</v>
      </c>
      <c r="I193" s="48">
        <v>290</v>
      </c>
      <c r="J193" s="48">
        <v>173</v>
      </c>
      <c r="K193" s="48">
        <v>149</v>
      </c>
      <c r="L193" s="48">
        <v>219</v>
      </c>
      <c r="M193" s="48">
        <v>264</v>
      </c>
      <c r="N193" s="48">
        <v>248</v>
      </c>
      <c r="O193" s="48">
        <v>99</v>
      </c>
      <c r="P193" s="48">
        <v>159</v>
      </c>
      <c r="Q193" s="48">
        <v>165</v>
      </c>
      <c r="R193" s="48">
        <v>119</v>
      </c>
      <c r="S193" s="48">
        <v>89</v>
      </c>
      <c r="T193" s="48">
        <v>266</v>
      </c>
      <c r="U193" s="48">
        <v>127</v>
      </c>
      <c r="V193" s="48">
        <v>46</v>
      </c>
      <c r="X193" s="2">
        <v>189</v>
      </c>
      <c r="Y193" s="36">
        <v>0.13501699212531501</v>
      </c>
      <c r="Z193" s="36">
        <v>-1.3577523079868701</v>
      </c>
      <c r="AA193" s="36">
        <v>-0.15834272448537501</v>
      </c>
      <c r="AB193" s="36">
        <v>0.99069228112221797</v>
      </c>
      <c r="AC193" s="36">
        <v>2.6924831633429899E-2</v>
      </c>
      <c r="AD193" s="36">
        <v>-0.45778187523733299</v>
      </c>
      <c r="AE193" s="36">
        <v>0.228893548160431</v>
      </c>
      <c r="AF193" s="36">
        <v>-1.1698735860340801</v>
      </c>
      <c r="AG193" s="36">
        <v>1.33866570764457</v>
      </c>
      <c r="AH193" s="36">
        <v>-0.52726251343495301</v>
      </c>
      <c r="AI193" s="36">
        <v>-0.39876036674317</v>
      </c>
      <c r="AJ193" s="36">
        <v>-1.58410435946053</v>
      </c>
      <c r="AK193" s="36">
        <v>-0.292566138795811</v>
      </c>
      <c r="AL193" s="36">
        <v>-0.68447010916529605</v>
      </c>
      <c r="AM193" s="36">
        <v>1.67081473865842</v>
      </c>
      <c r="AN193" s="36">
        <v>-0.423873478962081</v>
      </c>
      <c r="AO193" s="36">
        <v>0.75421899455136598</v>
      </c>
      <c r="AP193" s="36">
        <v>0.46634031421206401</v>
      </c>
      <c r="AQ193" s="36">
        <v>0.57199532434845202</v>
      </c>
      <c r="AR193" s="36">
        <v>1.33866570764457</v>
      </c>
      <c r="AS193" s="36">
        <v>-0.19741782293777199</v>
      </c>
      <c r="AT193" s="36">
        <v>-0.119507998425229</v>
      </c>
    </row>
    <row r="194" spans="1:46">
      <c r="A194" s="48" t="s">
        <v>478</v>
      </c>
      <c r="B194" s="48" t="s">
        <v>479</v>
      </c>
      <c r="C194" s="48">
        <v>154</v>
      </c>
      <c r="D194" s="48">
        <v>148</v>
      </c>
      <c r="E194" s="48">
        <v>154</v>
      </c>
      <c r="F194" s="48">
        <v>190</v>
      </c>
      <c r="G194" s="48">
        <v>324</v>
      </c>
      <c r="H194" s="48">
        <v>301</v>
      </c>
      <c r="I194" s="48">
        <v>198</v>
      </c>
      <c r="J194" s="48">
        <v>202</v>
      </c>
      <c r="K194" s="48">
        <v>267</v>
      </c>
      <c r="L194" s="48">
        <v>54</v>
      </c>
      <c r="M194" s="48">
        <v>48</v>
      </c>
      <c r="N194" s="48">
        <v>255</v>
      </c>
      <c r="O194" s="48">
        <v>130</v>
      </c>
      <c r="P194" s="48">
        <v>216</v>
      </c>
      <c r="Q194" s="48">
        <v>45</v>
      </c>
      <c r="R194" s="48">
        <v>97</v>
      </c>
      <c r="S194" s="48">
        <v>207</v>
      </c>
      <c r="T194" s="48">
        <v>276</v>
      </c>
      <c r="U194" s="48">
        <v>258</v>
      </c>
      <c r="V194" s="48">
        <v>105</v>
      </c>
      <c r="X194" s="2">
        <v>190</v>
      </c>
      <c r="Y194" s="36">
        <v>0.12725866904514299</v>
      </c>
      <c r="Z194" s="36">
        <v>-0.16613652408900501</v>
      </c>
      <c r="AA194" s="36">
        <v>1.55768809267068</v>
      </c>
      <c r="AB194" s="36">
        <v>1.15380754900634E-2</v>
      </c>
      <c r="AC194" s="36">
        <v>0.276546612755663</v>
      </c>
      <c r="AD194" s="36">
        <v>7.3138009071731694E-2</v>
      </c>
      <c r="AE194" s="36">
        <v>0.81705964781606499</v>
      </c>
      <c r="AF194" s="36">
        <v>0.54502425143293098</v>
      </c>
      <c r="AG194" s="36">
        <v>-1.48433940803009</v>
      </c>
      <c r="AH194" s="36">
        <v>-0.48356099433467298</v>
      </c>
      <c r="AI194" s="36">
        <v>1.3200546968364699</v>
      </c>
      <c r="AJ194" s="36">
        <v>-1.8516777124192001</v>
      </c>
      <c r="AK194" s="36">
        <v>-0.55396966512034396</v>
      </c>
      <c r="AL194" s="36">
        <v>1.02911813509786</v>
      </c>
      <c r="AM194" s="36">
        <v>-3</v>
      </c>
      <c r="AN194" s="36">
        <v>-0.30060388702378499</v>
      </c>
      <c r="AO194" s="36">
        <v>-0.44076432542273503</v>
      </c>
      <c r="AP194" s="36">
        <v>-1.46158075015049</v>
      </c>
      <c r="AQ194" s="36">
        <v>1.53231615461489</v>
      </c>
      <c r="AR194" s="36">
        <v>0.49222508848025398</v>
      </c>
      <c r="AS194" s="36">
        <v>-3.4620373051327799E-2</v>
      </c>
      <c r="AT194" s="36">
        <v>0.56295962945385303</v>
      </c>
    </row>
    <row r="195" spans="1:46">
      <c r="A195" s="48" t="s">
        <v>480</v>
      </c>
      <c r="B195" s="48" t="s">
        <v>481</v>
      </c>
      <c r="C195" s="48">
        <v>75</v>
      </c>
      <c r="D195" s="48">
        <v>280</v>
      </c>
      <c r="E195" s="48">
        <v>315</v>
      </c>
      <c r="F195" s="48">
        <v>236</v>
      </c>
      <c r="G195" s="48">
        <v>183</v>
      </c>
      <c r="H195" s="48">
        <v>85</v>
      </c>
      <c r="I195" s="48">
        <v>178</v>
      </c>
      <c r="J195" s="48">
        <v>46</v>
      </c>
      <c r="K195" s="48">
        <v>165</v>
      </c>
      <c r="L195" s="48">
        <v>43</v>
      </c>
      <c r="M195" s="48">
        <v>251</v>
      </c>
      <c r="N195" s="48">
        <v>207</v>
      </c>
      <c r="O195" s="48">
        <v>174</v>
      </c>
      <c r="P195" s="48">
        <v>93</v>
      </c>
      <c r="Q195" s="48">
        <v>317</v>
      </c>
      <c r="R195" s="48">
        <v>136</v>
      </c>
      <c r="S195" s="48">
        <v>107</v>
      </c>
      <c r="T195" s="48">
        <v>94</v>
      </c>
      <c r="U195" s="48">
        <v>116</v>
      </c>
      <c r="V195" s="48">
        <v>174</v>
      </c>
      <c r="X195" s="2">
        <v>191</v>
      </c>
      <c r="Y195" s="36">
        <v>0.84971663855767099</v>
      </c>
      <c r="Z195" s="36">
        <v>1.0828494841071501</v>
      </c>
      <c r="AA195" s="36">
        <v>-2.2079361535701101</v>
      </c>
      <c r="AB195" s="36">
        <v>0.45778187523733299</v>
      </c>
      <c r="AC195" s="36">
        <v>0.94162475828346703</v>
      </c>
      <c r="AD195" s="36">
        <v>-0.68447010916529605</v>
      </c>
      <c r="AE195" s="36">
        <v>0.15055853143485801</v>
      </c>
      <c r="AF195" s="36">
        <v>2.12741091319007</v>
      </c>
      <c r="AG195" s="36">
        <v>-1.9230884433897401E-2</v>
      </c>
      <c r="AH195" s="36">
        <v>0.96586782262374904</v>
      </c>
      <c r="AI195" s="36">
        <v>0.15055853143485801</v>
      </c>
      <c r="AJ195" s="36">
        <v>-1.33866570764457</v>
      </c>
      <c r="AK195" s="36">
        <v>-1.0691269505479799</v>
      </c>
      <c r="AL195" s="36">
        <v>0.72389625403909696</v>
      </c>
      <c r="AM195" s="36">
        <v>3</v>
      </c>
      <c r="AN195" s="36">
        <v>0.34109720278987699</v>
      </c>
      <c r="AO195" s="36">
        <v>7.3138009071731694E-2</v>
      </c>
      <c r="AP195" s="36">
        <v>0.24471489870827601</v>
      </c>
      <c r="AQ195" s="36">
        <v>3.8459493110679101E-3</v>
      </c>
      <c r="AR195" s="36">
        <v>-2.12741091319007</v>
      </c>
      <c r="AS195" s="36">
        <v>0.40710271318473101</v>
      </c>
      <c r="AT195" s="36">
        <v>-1.8516777124192001</v>
      </c>
    </row>
    <row r="196" spans="1:46">
      <c r="A196" s="48" t="s">
        <v>482</v>
      </c>
      <c r="B196" s="48" t="s">
        <v>483</v>
      </c>
      <c r="C196" s="48">
        <v>281</v>
      </c>
      <c r="D196" s="48">
        <v>313</v>
      </c>
      <c r="E196" s="48">
        <v>33</v>
      </c>
      <c r="F196" s="48">
        <v>230</v>
      </c>
      <c r="G196" s="48">
        <v>221</v>
      </c>
      <c r="H196" s="48">
        <v>265</v>
      </c>
      <c r="I196" s="48">
        <v>82</v>
      </c>
      <c r="J196" s="48">
        <v>153</v>
      </c>
      <c r="K196" s="48">
        <v>104</v>
      </c>
      <c r="L196" s="48">
        <v>159</v>
      </c>
      <c r="M196" s="48">
        <v>234</v>
      </c>
      <c r="N196" s="48">
        <v>107</v>
      </c>
      <c r="O196" s="48">
        <v>8</v>
      </c>
      <c r="P196" s="48">
        <v>265</v>
      </c>
      <c r="Q196" s="48">
        <v>314</v>
      </c>
      <c r="R196" s="48">
        <v>69</v>
      </c>
      <c r="S196" s="48">
        <v>190</v>
      </c>
      <c r="T196" s="48">
        <v>277</v>
      </c>
      <c r="U196" s="48">
        <v>143</v>
      </c>
      <c r="V196" s="48">
        <v>293</v>
      </c>
      <c r="X196" s="2">
        <v>192</v>
      </c>
      <c r="Y196" s="36">
        <v>-1.1399039744476001</v>
      </c>
      <c r="Z196" s="36">
        <v>-0.636632089188649</v>
      </c>
      <c r="AA196" s="36">
        <v>0.827847077288139</v>
      </c>
      <c r="AB196" s="36">
        <v>-0.827847077288139</v>
      </c>
      <c r="AC196" s="36">
        <v>-0.276546612755663</v>
      </c>
      <c r="AD196" s="36">
        <v>0.19741782293777199</v>
      </c>
      <c r="AE196" s="36">
        <v>0.423873478962081</v>
      </c>
      <c r="AF196" s="36">
        <v>-0.66515271288348599</v>
      </c>
      <c r="AG196" s="36">
        <v>-1.20093251313347</v>
      </c>
      <c r="AH196" s="36">
        <v>-1.01614278526508</v>
      </c>
      <c r="AI196" s="36">
        <v>-0.89472573620472595</v>
      </c>
      <c r="AJ196" s="36">
        <v>-3</v>
      </c>
      <c r="AK196" s="36">
        <v>-0.33295581167441402</v>
      </c>
      <c r="AL196" s="36">
        <v>-0.636632089188649</v>
      </c>
      <c r="AM196" s="36">
        <v>-0.52726251343495301</v>
      </c>
      <c r="AN196" s="36">
        <v>-0.89472573620472595</v>
      </c>
      <c r="AO196" s="36">
        <v>-1.1252961961755199</v>
      </c>
      <c r="AP196" s="36">
        <v>0.67477993525131896</v>
      </c>
      <c r="AQ196" s="36">
        <v>1.1698735860340801</v>
      </c>
      <c r="AR196" s="36">
        <v>-0.357448675014717</v>
      </c>
      <c r="AS196" s="36">
        <v>-0.71393615083927797</v>
      </c>
      <c r="AT196" s="36">
        <v>-0.55396966512034396</v>
      </c>
    </row>
    <row r="197" spans="1:46">
      <c r="A197" s="48" t="s">
        <v>488</v>
      </c>
      <c r="B197" s="48" t="s">
        <v>489</v>
      </c>
      <c r="C197" s="48">
        <v>282</v>
      </c>
      <c r="D197" s="48">
        <v>247</v>
      </c>
      <c r="E197" s="48">
        <v>66</v>
      </c>
      <c r="F197" s="48">
        <v>296</v>
      </c>
      <c r="G197" s="48">
        <v>256</v>
      </c>
      <c r="H197" s="48">
        <v>297</v>
      </c>
      <c r="I197" s="48">
        <v>257</v>
      </c>
      <c r="J197" s="48">
        <v>253</v>
      </c>
      <c r="K197" s="48">
        <v>307</v>
      </c>
      <c r="L197" s="48">
        <v>49</v>
      </c>
      <c r="M197" s="48">
        <v>119</v>
      </c>
      <c r="N197" s="48">
        <v>124</v>
      </c>
      <c r="O197" s="48">
        <v>227</v>
      </c>
      <c r="P197" s="48">
        <v>41</v>
      </c>
      <c r="Q197" s="48">
        <v>142</v>
      </c>
      <c r="R197" s="48">
        <v>99</v>
      </c>
      <c r="S197" s="48">
        <v>292</v>
      </c>
      <c r="T197" s="48">
        <v>213</v>
      </c>
      <c r="U197" s="48">
        <v>195</v>
      </c>
      <c r="V197" s="48">
        <v>75</v>
      </c>
      <c r="X197" s="2">
        <v>193</v>
      </c>
      <c r="Y197" s="36">
        <v>-0.75421899455136598</v>
      </c>
      <c r="Z197" s="36">
        <v>0.94162475828346703</v>
      </c>
      <c r="AA197" s="36">
        <v>-0.70404637465488196</v>
      </c>
      <c r="AB197" s="36">
        <v>-1.55768809267068</v>
      </c>
      <c r="AC197" s="36">
        <v>-1.0033362959655601</v>
      </c>
      <c r="AD197" s="36">
        <v>-1.0691269505479799</v>
      </c>
      <c r="AE197" s="36">
        <v>0.15834272448537501</v>
      </c>
      <c r="AF197" s="36">
        <v>1.4395549086391799</v>
      </c>
      <c r="AG197" s="36">
        <v>-0.70404637465488196</v>
      </c>
      <c r="AH197" s="36">
        <v>0.28454724788741997</v>
      </c>
      <c r="AI197" s="36">
        <v>0.81705964781606499</v>
      </c>
      <c r="AJ197" s="36">
        <v>0.19741782293777199</v>
      </c>
      <c r="AK197" s="36">
        <v>-0.181754940835861</v>
      </c>
      <c r="AL197" s="36">
        <v>0.34109720278987699</v>
      </c>
      <c r="AM197" s="36">
        <v>-0.173940428614663</v>
      </c>
      <c r="AN197" s="36">
        <v>-1.2498189696086599</v>
      </c>
      <c r="AO197" s="36">
        <v>-1.1538075490063599E-2</v>
      </c>
      <c r="AP197" s="36">
        <v>1.6405276298473599</v>
      </c>
      <c r="AQ197" s="36">
        <v>-0.52726251343495301</v>
      </c>
      <c r="AR197" s="36">
        <v>-0.72389625403909696</v>
      </c>
      <c r="AS197" s="36">
        <v>1.46158075015049</v>
      </c>
      <c r="AT197" s="36">
        <v>0.78525165015426901</v>
      </c>
    </row>
    <row r="198" spans="1:46">
      <c r="A198" s="48" t="s">
        <v>490</v>
      </c>
      <c r="B198" s="48" t="s">
        <v>491</v>
      </c>
      <c r="C198" s="48">
        <v>285</v>
      </c>
      <c r="D198" s="48">
        <v>45</v>
      </c>
      <c r="E198" s="48">
        <v>209</v>
      </c>
      <c r="F198" s="48">
        <v>108</v>
      </c>
      <c r="G198" s="48">
        <v>192</v>
      </c>
      <c r="H198" s="48">
        <v>182</v>
      </c>
      <c r="I198" s="48">
        <v>216</v>
      </c>
      <c r="J198" s="48">
        <v>204</v>
      </c>
      <c r="K198" s="48">
        <v>227</v>
      </c>
      <c r="L198" s="48">
        <v>100</v>
      </c>
      <c r="M198" s="48">
        <v>217</v>
      </c>
      <c r="N198" s="48">
        <v>165</v>
      </c>
      <c r="O198" s="48">
        <v>37</v>
      </c>
      <c r="P198" s="48">
        <v>180</v>
      </c>
      <c r="Q198" s="48">
        <v>175</v>
      </c>
      <c r="R198" s="48">
        <v>114</v>
      </c>
      <c r="S198" s="48">
        <v>17</v>
      </c>
      <c r="T198" s="48">
        <v>64</v>
      </c>
      <c r="U198" s="48">
        <v>187</v>
      </c>
      <c r="V198" s="48">
        <v>155</v>
      </c>
      <c r="X198" s="2">
        <v>194</v>
      </c>
      <c r="Y198" s="36">
        <v>-1.3577523079868701</v>
      </c>
      <c r="Z198" s="36">
        <v>-0.80636647104172898</v>
      </c>
      <c r="AA198" s="36">
        <v>1.5078939607437201</v>
      </c>
      <c r="AB198" s="36">
        <v>-0.53612224016086696</v>
      </c>
      <c r="AC198" s="36">
        <v>-0.26856364062649601</v>
      </c>
      <c r="AD198" s="36">
        <v>-1.0967790164520199</v>
      </c>
      <c r="AE198" s="36">
        <v>-0.38215790030638502</v>
      </c>
      <c r="AF198" s="36">
        <v>-1.4395549086391799</v>
      </c>
      <c r="AG198" s="36">
        <v>0.15055853143485801</v>
      </c>
      <c r="AH198" s="36">
        <v>0.81705964781606499</v>
      </c>
      <c r="AI198" s="36">
        <v>2.3059846127924502</v>
      </c>
      <c r="AJ198" s="36">
        <v>0.97820469803439603</v>
      </c>
      <c r="AK198" s="36">
        <v>-0.34109720278987699</v>
      </c>
      <c r="AL198" s="36">
        <v>8.8572288948810904E-2</v>
      </c>
      <c r="AM198" s="36">
        <v>-1.3200546968364699</v>
      </c>
      <c r="AN198" s="36">
        <v>-1.01614278526508</v>
      </c>
      <c r="AO198" s="36">
        <v>0.39876036674317</v>
      </c>
      <c r="AP198" s="36">
        <v>0.104027698398954</v>
      </c>
      <c r="AQ198" s="36">
        <v>1.3577523079868701</v>
      </c>
      <c r="AR198" s="36">
        <v>-0.18958056817244801</v>
      </c>
      <c r="AS198" s="36">
        <v>-0.55396966512034396</v>
      </c>
      <c r="AT198" s="36">
        <v>-1.18526012786046</v>
      </c>
    </row>
    <row r="199" spans="1:46">
      <c r="A199" s="48" t="s">
        <v>492</v>
      </c>
      <c r="B199" s="48" t="s">
        <v>493</v>
      </c>
      <c r="C199" s="48">
        <v>123</v>
      </c>
      <c r="D199" s="48">
        <v>85</v>
      </c>
      <c r="E199" s="48">
        <v>195</v>
      </c>
      <c r="F199" s="48">
        <v>278</v>
      </c>
      <c r="G199" s="48">
        <v>137</v>
      </c>
      <c r="H199" s="48">
        <v>77</v>
      </c>
      <c r="I199" s="48">
        <v>261</v>
      </c>
      <c r="J199" s="48">
        <v>70</v>
      </c>
      <c r="K199" s="48">
        <v>137</v>
      </c>
      <c r="L199" s="48">
        <v>126</v>
      </c>
      <c r="M199" s="48">
        <v>127</v>
      </c>
      <c r="N199" s="48">
        <v>203</v>
      </c>
      <c r="O199" s="48">
        <v>121</v>
      </c>
      <c r="P199" s="48">
        <v>264</v>
      </c>
      <c r="Q199" s="48">
        <v>141</v>
      </c>
      <c r="R199" s="48">
        <v>43</v>
      </c>
      <c r="S199" s="48">
        <v>263</v>
      </c>
      <c r="T199" s="48">
        <v>226</v>
      </c>
      <c r="U199" s="48">
        <v>61</v>
      </c>
      <c r="V199" s="48">
        <v>203</v>
      </c>
      <c r="X199" s="2">
        <v>195</v>
      </c>
      <c r="Y199" s="36">
        <v>0.40710271318473101</v>
      </c>
      <c r="Z199" s="36">
        <v>2.3059846127924502</v>
      </c>
      <c r="AA199" s="36">
        <v>-3.8459493110680398E-3</v>
      </c>
      <c r="AB199" s="36">
        <v>0.92970852097435497</v>
      </c>
      <c r="AC199" s="36">
        <v>0.173940428614663</v>
      </c>
      <c r="AD199" s="36">
        <v>-0.86080506744267005</v>
      </c>
      <c r="AE199" s="36">
        <v>0.59938909654980799</v>
      </c>
      <c r="AF199" s="36">
        <v>-0.38215790030638502</v>
      </c>
      <c r="AG199" s="36">
        <v>-0.84971663855767099</v>
      </c>
      <c r="AH199" s="36">
        <v>-0.33295581167441402</v>
      </c>
      <c r="AI199" s="36">
        <v>2.2079361535700999</v>
      </c>
      <c r="AJ199" s="36">
        <v>-1.1399039744476001</v>
      </c>
      <c r="AK199" s="36">
        <v>1.2498189696086499</v>
      </c>
      <c r="AL199" s="36">
        <v>0.46634031421206401</v>
      </c>
      <c r="AM199" s="36">
        <v>-0.92970852097435497</v>
      </c>
      <c r="AN199" s="36">
        <v>2.6924831633429899E-2</v>
      </c>
      <c r="AO199" s="36">
        <v>1.94481164334801</v>
      </c>
      <c r="AP199" s="36">
        <v>-0.74403555410450795</v>
      </c>
      <c r="AQ199" s="36">
        <v>0.84971663855767099</v>
      </c>
      <c r="AR199" s="36">
        <v>-0.39044568041832101</v>
      </c>
      <c r="AS199" s="36">
        <v>-1.94481164334801</v>
      </c>
      <c r="AT199" s="36">
        <v>1.67081473865842</v>
      </c>
    </row>
    <row r="200" spans="1:46">
      <c r="A200" s="48" t="s">
        <v>494</v>
      </c>
      <c r="B200" s="48" t="s">
        <v>495</v>
      </c>
      <c r="C200" s="48">
        <v>319</v>
      </c>
      <c r="D200" s="48">
        <v>143</v>
      </c>
      <c r="E200" s="48">
        <v>273</v>
      </c>
      <c r="F200" s="48">
        <v>269</v>
      </c>
      <c r="G200" s="48">
        <v>126</v>
      </c>
      <c r="H200" s="48">
        <v>166</v>
      </c>
      <c r="I200" s="48">
        <v>208</v>
      </c>
      <c r="J200" s="48">
        <v>152</v>
      </c>
      <c r="K200" s="48">
        <v>323</v>
      </c>
      <c r="L200" s="48">
        <v>263</v>
      </c>
      <c r="M200" s="48">
        <v>99</v>
      </c>
      <c r="N200" s="48">
        <v>16</v>
      </c>
      <c r="O200" s="48">
        <v>50</v>
      </c>
      <c r="P200" s="48">
        <v>231</v>
      </c>
      <c r="Q200" s="48">
        <v>132</v>
      </c>
      <c r="R200" s="48">
        <v>202</v>
      </c>
      <c r="S200" s="48">
        <v>243</v>
      </c>
      <c r="T200" s="48">
        <v>192</v>
      </c>
      <c r="U200" s="48">
        <v>207</v>
      </c>
      <c r="V200" s="48">
        <v>186</v>
      </c>
      <c r="X200" s="2">
        <v>196</v>
      </c>
      <c r="Y200" s="36">
        <v>0.39044568041832101</v>
      </c>
      <c r="Z200" s="36">
        <v>-6.5427627302906397E-2</v>
      </c>
      <c r="AA200" s="36">
        <v>-1.1538075490063599E-2</v>
      </c>
      <c r="AB200" s="36">
        <v>-1.53231615461489</v>
      </c>
      <c r="AC200" s="36">
        <v>-0.34109720278987699</v>
      </c>
      <c r="AD200" s="36">
        <v>-0.32483643033381798</v>
      </c>
      <c r="AE200" s="36">
        <v>0.104027698398954</v>
      </c>
      <c r="AF200" s="36">
        <v>0.90626333816903804</v>
      </c>
      <c r="AG200" s="36">
        <v>-1.1547591320828301</v>
      </c>
      <c r="AH200" s="36">
        <v>3.8459493110679101E-3</v>
      </c>
      <c r="AI200" s="36">
        <v>5.0018065889223501E-2</v>
      </c>
      <c r="AJ200" s="36">
        <v>2.61829535040822</v>
      </c>
      <c r="AK200" s="36">
        <v>0.64608040296819003</v>
      </c>
      <c r="AL200" s="36">
        <v>0.66515271288348599</v>
      </c>
      <c r="AM200" s="36">
        <v>-0.292566138795811</v>
      </c>
      <c r="AN200" s="36">
        <v>-0.59938909654980799</v>
      </c>
      <c r="AO200" s="36">
        <v>0.15834272448537501</v>
      </c>
      <c r="AP200" s="36">
        <v>1.20093251313347</v>
      </c>
      <c r="AQ200" s="36">
        <v>-1.58410435946053</v>
      </c>
      <c r="AR200" s="36">
        <v>0.608620196795288</v>
      </c>
      <c r="AS200" s="36">
        <v>-1.2667954125138601</v>
      </c>
      <c r="AT200" s="36">
        <v>-0.68447010916529605</v>
      </c>
    </row>
    <row r="201" spans="1:46">
      <c r="A201" s="48" t="s">
        <v>498</v>
      </c>
      <c r="B201" s="48" t="s">
        <v>499</v>
      </c>
      <c r="C201" s="48">
        <v>77</v>
      </c>
      <c r="D201" s="48">
        <v>93</v>
      </c>
      <c r="E201" s="48">
        <v>251</v>
      </c>
      <c r="F201" s="48">
        <v>319</v>
      </c>
      <c r="G201" s="48">
        <v>305</v>
      </c>
      <c r="H201" s="48">
        <v>234</v>
      </c>
      <c r="I201" s="48">
        <v>325</v>
      </c>
      <c r="J201" s="48">
        <v>29</v>
      </c>
      <c r="K201" s="48">
        <v>14</v>
      </c>
      <c r="L201" s="48">
        <v>142</v>
      </c>
      <c r="M201" s="48">
        <v>108</v>
      </c>
      <c r="N201" s="48">
        <v>29</v>
      </c>
      <c r="O201" s="48">
        <v>148</v>
      </c>
      <c r="P201" s="48">
        <v>80</v>
      </c>
      <c r="Q201" s="48">
        <v>63</v>
      </c>
      <c r="R201" s="48">
        <v>13</v>
      </c>
      <c r="S201" s="48">
        <v>87</v>
      </c>
      <c r="T201" s="48">
        <v>211</v>
      </c>
      <c r="U201" s="48">
        <v>141</v>
      </c>
      <c r="V201" s="48">
        <v>37</v>
      </c>
      <c r="X201" s="2">
        <v>197</v>
      </c>
      <c r="Y201" s="36">
        <v>-0.11176450046109999</v>
      </c>
      <c r="Z201" s="36">
        <v>-1.5078939607437201</v>
      </c>
      <c r="AA201" s="36">
        <v>1.6116747250674801</v>
      </c>
      <c r="AB201" s="36">
        <v>0.636632089188649</v>
      </c>
      <c r="AC201" s="36">
        <v>1.0033362959655601</v>
      </c>
      <c r="AD201" s="36">
        <v>-2.61829535040822</v>
      </c>
      <c r="AE201" s="36">
        <v>0.16613652408900501</v>
      </c>
      <c r="AF201" s="36">
        <v>-0.50092629126642196</v>
      </c>
      <c r="AG201" s="36">
        <v>-5.0018065889223501E-2</v>
      </c>
      <c r="AH201" s="36">
        <v>-0.70404637465488196</v>
      </c>
      <c r="AI201" s="36">
        <v>0.43230348489121101</v>
      </c>
      <c r="AJ201" s="36">
        <v>-0.28454724788741997</v>
      </c>
      <c r="AK201" s="36">
        <v>-1.3577523079868701</v>
      </c>
      <c r="AL201" s="36">
        <v>0.94162475828346703</v>
      </c>
      <c r="AM201" s="36">
        <v>-0.56295962945385403</v>
      </c>
      <c r="AN201" s="36">
        <v>-1.3974848188810201</v>
      </c>
      <c r="AO201" s="36">
        <v>2.12741091319007</v>
      </c>
      <c r="AP201" s="36">
        <v>0.236796814094514</v>
      </c>
      <c r="AQ201" s="36">
        <v>1.4182061165636599</v>
      </c>
      <c r="AR201" s="36">
        <v>-1.1547591320828301</v>
      </c>
      <c r="AS201" s="36">
        <v>-1.3200546968364699</v>
      </c>
      <c r="AT201" s="36">
        <v>-1.1109246757018101</v>
      </c>
    </row>
    <row r="202" spans="1:46">
      <c r="A202" s="48" t="s">
        <v>500</v>
      </c>
      <c r="B202" s="48" t="s">
        <v>501</v>
      </c>
      <c r="C202" s="48">
        <v>290</v>
      </c>
      <c r="D202" s="48">
        <v>185</v>
      </c>
      <c r="E202" s="48">
        <v>269</v>
      </c>
      <c r="F202" s="48">
        <v>88</v>
      </c>
      <c r="G202" s="48">
        <v>292</v>
      </c>
      <c r="H202" s="48">
        <v>135</v>
      </c>
      <c r="I202" s="48">
        <v>230</v>
      </c>
      <c r="J202" s="48">
        <v>283</v>
      </c>
      <c r="K202" s="48">
        <v>205</v>
      </c>
      <c r="L202" s="48">
        <v>4</v>
      </c>
      <c r="M202" s="48">
        <v>211</v>
      </c>
      <c r="N202" s="48">
        <v>81</v>
      </c>
      <c r="O202" s="48">
        <v>275</v>
      </c>
      <c r="P202" s="48">
        <v>18</v>
      </c>
      <c r="Q202" s="48">
        <v>163</v>
      </c>
      <c r="R202" s="48">
        <v>96</v>
      </c>
      <c r="S202" s="48">
        <v>101</v>
      </c>
      <c r="T202" s="48">
        <v>260</v>
      </c>
      <c r="U202" s="48">
        <v>84</v>
      </c>
      <c r="V202" s="48">
        <v>244</v>
      </c>
      <c r="X202" s="2">
        <v>198</v>
      </c>
      <c r="Y202" s="36">
        <v>-0.39876036674317</v>
      </c>
      <c r="Z202" s="36">
        <v>1.3200546968364699</v>
      </c>
      <c r="AA202" s="36">
        <v>-1.1698735860340801</v>
      </c>
      <c r="AB202" s="36">
        <v>-0.40710271318473101</v>
      </c>
      <c r="AC202" s="36">
        <v>-1.9230884433897401E-2</v>
      </c>
      <c r="AD202" s="36">
        <v>-0.80636647104172898</v>
      </c>
      <c r="AE202" s="36">
        <v>-0.15055853143485801</v>
      </c>
      <c r="AF202" s="36">
        <v>-1.2498189696086599</v>
      </c>
      <c r="AG202" s="36">
        <v>0.75421899455136598</v>
      </c>
      <c r="AH202" s="36">
        <v>-1.2331952774122601</v>
      </c>
      <c r="AI202" s="36">
        <v>0.78525165015426901</v>
      </c>
      <c r="AJ202" s="36">
        <v>-0.11176450046109999</v>
      </c>
      <c r="AK202" s="36">
        <v>0.73392869407083206</v>
      </c>
      <c r="AL202" s="36">
        <v>-0.16613652408900501</v>
      </c>
      <c r="AM202" s="36">
        <v>-1.9230884433897401E-2</v>
      </c>
      <c r="AN202" s="36">
        <v>0.50092629126642196</v>
      </c>
      <c r="AO202" s="36">
        <v>1.1252961961755199</v>
      </c>
      <c r="AP202" s="36">
        <v>-0.308661103247932</v>
      </c>
      <c r="AQ202" s="36">
        <v>1.58410435946053</v>
      </c>
      <c r="AR202" s="36">
        <v>-0.308661103247932</v>
      </c>
      <c r="AS202" s="36">
        <v>1.05560284363946</v>
      </c>
      <c r="AT202" s="36">
        <v>-0.46634031421206401</v>
      </c>
    </row>
    <row r="203" spans="1:46">
      <c r="A203" s="48" t="s">
        <v>502</v>
      </c>
      <c r="B203" s="48" t="s">
        <v>503</v>
      </c>
      <c r="C203" s="48">
        <v>175</v>
      </c>
      <c r="D203" s="48">
        <v>17</v>
      </c>
      <c r="E203" s="48">
        <v>245</v>
      </c>
      <c r="F203" s="48">
        <v>10</v>
      </c>
      <c r="G203" s="48">
        <v>299</v>
      </c>
      <c r="H203" s="48">
        <v>56</v>
      </c>
      <c r="I203" s="48">
        <v>38</v>
      </c>
      <c r="J203" s="48">
        <v>320</v>
      </c>
      <c r="K203" s="48">
        <v>126</v>
      </c>
      <c r="L203" s="48">
        <v>122</v>
      </c>
      <c r="M203" s="48">
        <v>93</v>
      </c>
      <c r="N203" s="48">
        <v>273</v>
      </c>
      <c r="O203" s="48">
        <v>207</v>
      </c>
      <c r="P203" s="48">
        <v>31</v>
      </c>
      <c r="Q203" s="48">
        <v>276</v>
      </c>
      <c r="R203" s="48">
        <v>192</v>
      </c>
      <c r="S203" s="48">
        <v>320</v>
      </c>
      <c r="T203" s="48">
        <v>300</v>
      </c>
      <c r="U203" s="48">
        <v>280</v>
      </c>
      <c r="V203" s="48">
        <v>243</v>
      </c>
      <c r="X203" s="2">
        <v>199</v>
      </c>
      <c r="Y203" s="36">
        <v>1.0422691021370301</v>
      </c>
      <c r="Z203" s="36">
        <v>-0.39876036674317</v>
      </c>
      <c r="AA203" s="36">
        <v>1.70271698671923</v>
      </c>
      <c r="AB203" s="36">
        <v>-0.49222508848025498</v>
      </c>
      <c r="AC203" s="36">
        <v>1.02911813509786</v>
      </c>
      <c r="AD203" s="36">
        <v>-2.12741091319007</v>
      </c>
      <c r="AE203" s="36">
        <v>0.50966558646457005</v>
      </c>
      <c r="AF203" s="36">
        <v>0.40710271318473101</v>
      </c>
      <c r="AG203" s="36">
        <v>3.4620373051327799E-2</v>
      </c>
      <c r="AH203" s="36">
        <v>-0.30060388702378499</v>
      </c>
      <c r="AI203" s="36">
        <v>0.84971663855767099</v>
      </c>
      <c r="AJ203" s="36">
        <v>0.228893548160431</v>
      </c>
      <c r="AK203" s="36">
        <v>0.373896287181058</v>
      </c>
      <c r="AL203" s="36">
        <v>-1.9230884433897401E-2</v>
      </c>
      <c r="AM203" s="36">
        <v>0.59938909654980799</v>
      </c>
      <c r="AN203" s="36">
        <v>-4.23179653114963E-2</v>
      </c>
      <c r="AO203" s="36">
        <v>-0.228893548160431</v>
      </c>
      <c r="AP203" s="36">
        <v>-0.87200035925234398</v>
      </c>
      <c r="AQ203" s="36">
        <v>-0.71393615083927797</v>
      </c>
      <c r="AR203" s="36">
        <v>8.0852741412441503E-2</v>
      </c>
      <c r="AS203" s="36">
        <v>-1.2169055626538401</v>
      </c>
      <c r="AT203" s="36">
        <v>0.89472573620472595</v>
      </c>
    </row>
    <row r="204" spans="1:46">
      <c r="A204" s="48" t="s">
        <v>504</v>
      </c>
      <c r="B204" s="48" t="s">
        <v>505</v>
      </c>
      <c r="C204" s="48">
        <v>41</v>
      </c>
      <c r="D204" s="48">
        <v>314</v>
      </c>
      <c r="E204" s="48">
        <v>283</v>
      </c>
      <c r="F204" s="48">
        <v>158</v>
      </c>
      <c r="G204" s="48">
        <v>26</v>
      </c>
      <c r="H204" s="48">
        <v>123</v>
      </c>
      <c r="I204" s="48">
        <v>147</v>
      </c>
      <c r="J204" s="48">
        <v>138</v>
      </c>
      <c r="K204" s="48">
        <v>29</v>
      </c>
      <c r="L204" s="48">
        <v>280</v>
      </c>
      <c r="M204" s="48">
        <v>265</v>
      </c>
      <c r="N204" s="48">
        <v>202</v>
      </c>
      <c r="O204" s="48">
        <v>51</v>
      </c>
      <c r="P204" s="48">
        <v>63</v>
      </c>
      <c r="Q204" s="48">
        <v>247</v>
      </c>
      <c r="R204" s="48">
        <v>167</v>
      </c>
      <c r="S204" s="48">
        <v>265</v>
      </c>
      <c r="T204" s="48">
        <v>184</v>
      </c>
      <c r="U204" s="48">
        <v>66</v>
      </c>
      <c r="V204" s="48">
        <v>190</v>
      </c>
      <c r="X204" s="2">
        <v>200</v>
      </c>
      <c r="Y204" s="36">
        <v>-2.12741091319007</v>
      </c>
      <c r="Z204" s="36">
        <v>-0.67477993525131896</v>
      </c>
      <c r="AA204" s="36">
        <v>-0.54502425143293098</v>
      </c>
      <c r="AB204" s="36">
        <v>-8.8572288948811098E-2</v>
      </c>
      <c r="AC204" s="36">
        <v>1.4395549086391799</v>
      </c>
      <c r="AD204" s="36">
        <v>-0.95367622688124898</v>
      </c>
      <c r="AE204" s="36">
        <v>1.4395549086391799</v>
      </c>
      <c r="AF204" s="36">
        <v>0.276546612755663</v>
      </c>
      <c r="AG204" s="36">
        <v>-1.0828494841071501</v>
      </c>
      <c r="AH204" s="36">
        <v>-0.41547348891049701</v>
      </c>
      <c r="AI204" s="36">
        <v>-0.373896287181058</v>
      </c>
      <c r="AJ204" s="36">
        <v>0.67477993525131896</v>
      </c>
      <c r="AK204" s="36">
        <v>-1.6405276298473599</v>
      </c>
      <c r="AL204" s="36">
        <v>-1.4182061165636599</v>
      </c>
      <c r="AM204" s="36">
        <v>-0.636632089188649</v>
      </c>
      <c r="AN204" s="36">
        <v>5.7721133302240199E-2</v>
      </c>
      <c r="AO204" s="36">
        <v>-0.41547348891049701</v>
      </c>
      <c r="AP204" s="36">
        <v>-0.292566138795811</v>
      </c>
      <c r="AQ204" s="36">
        <v>-0.32483643033381798</v>
      </c>
      <c r="AR204" s="36">
        <v>-1.3200546968364699</v>
      </c>
      <c r="AS204" s="36">
        <v>-0.77482466969292996</v>
      </c>
      <c r="AT204" s="36">
        <v>1.89619030821197</v>
      </c>
    </row>
    <row r="205" spans="1:46">
      <c r="A205" s="48" t="s">
        <v>506</v>
      </c>
      <c r="B205" s="48" t="s">
        <v>507</v>
      </c>
      <c r="C205" s="48">
        <v>188</v>
      </c>
      <c r="D205" s="48">
        <v>204</v>
      </c>
      <c r="E205" s="48">
        <v>94</v>
      </c>
      <c r="F205" s="48">
        <v>246</v>
      </c>
      <c r="G205" s="48">
        <v>282</v>
      </c>
      <c r="H205" s="48">
        <v>237</v>
      </c>
      <c r="I205" s="48">
        <v>53</v>
      </c>
      <c r="J205" s="48">
        <v>305</v>
      </c>
      <c r="K205" s="48">
        <v>286</v>
      </c>
      <c r="L205" s="48">
        <v>166</v>
      </c>
      <c r="M205" s="48">
        <v>214</v>
      </c>
      <c r="N205" s="48">
        <v>155</v>
      </c>
      <c r="O205" s="48">
        <v>152</v>
      </c>
      <c r="P205" s="48">
        <v>168</v>
      </c>
      <c r="Q205" s="48">
        <v>227</v>
      </c>
      <c r="R205" s="48">
        <v>226</v>
      </c>
      <c r="S205" s="48">
        <v>144</v>
      </c>
      <c r="T205" s="48">
        <v>49</v>
      </c>
      <c r="U205" s="48">
        <v>146</v>
      </c>
      <c r="V205" s="48">
        <v>231</v>
      </c>
      <c r="X205" s="2">
        <v>201</v>
      </c>
      <c r="Y205" s="36">
        <v>0.43230348489121101</v>
      </c>
      <c r="Z205" s="36">
        <v>-0.64608040296818903</v>
      </c>
      <c r="AA205" s="36">
        <v>0.26856364062649601</v>
      </c>
      <c r="AB205" s="36">
        <v>-1.8516777124192001</v>
      </c>
      <c r="AC205" s="36">
        <v>-0.97820469803439603</v>
      </c>
      <c r="AD205" s="36">
        <v>-1.1109246757018101</v>
      </c>
      <c r="AE205" s="36">
        <v>0.99069228112221797</v>
      </c>
      <c r="AF205" s="36">
        <v>1.02911813509786</v>
      </c>
      <c r="AG205" s="36">
        <v>1.48433940803009</v>
      </c>
      <c r="AH205" s="36">
        <v>4.23179653114963E-2</v>
      </c>
      <c r="AI205" s="36">
        <v>-0.236796814094514</v>
      </c>
      <c r="AJ205" s="36">
        <v>0.94162475828346703</v>
      </c>
      <c r="AK205" s="36">
        <v>5.7721133302240199E-2</v>
      </c>
      <c r="AL205" s="36">
        <v>0.40710271318473101</v>
      </c>
      <c r="AM205" s="36">
        <v>0.65558674848606502</v>
      </c>
      <c r="AN205" s="36">
        <v>-1.55768809267068</v>
      </c>
      <c r="AO205" s="36">
        <v>-1.6116747250674801</v>
      </c>
      <c r="AP205" s="36">
        <v>0.65558674848606502</v>
      </c>
      <c r="AQ205" s="36">
        <v>-0.94162475828346703</v>
      </c>
      <c r="AR205" s="36">
        <v>-0.276546612755663</v>
      </c>
      <c r="AS205" s="36">
        <v>1.6405276298473599</v>
      </c>
      <c r="AT205" s="36">
        <v>0.47493304871340403</v>
      </c>
    </row>
    <row r="206" spans="1:46">
      <c r="A206" s="48" t="s">
        <v>508</v>
      </c>
      <c r="B206" s="48" t="s">
        <v>509</v>
      </c>
      <c r="C206" s="48">
        <v>274</v>
      </c>
      <c r="D206" s="48">
        <v>297</v>
      </c>
      <c r="E206" s="48">
        <v>176</v>
      </c>
      <c r="F206" s="48">
        <v>28</v>
      </c>
      <c r="G206" s="48">
        <v>298</v>
      </c>
      <c r="H206" s="48">
        <v>144</v>
      </c>
      <c r="I206" s="48">
        <v>89</v>
      </c>
      <c r="J206" s="48">
        <v>322</v>
      </c>
      <c r="K206" s="48">
        <v>36</v>
      </c>
      <c r="L206" s="48">
        <v>205</v>
      </c>
      <c r="M206" s="48">
        <v>311</v>
      </c>
      <c r="N206" s="48">
        <v>319</v>
      </c>
      <c r="O206" s="48">
        <v>3</v>
      </c>
      <c r="P206" s="48">
        <v>124</v>
      </c>
      <c r="Q206" s="48">
        <v>249</v>
      </c>
      <c r="R206" s="48">
        <v>306</v>
      </c>
      <c r="S206" s="48">
        <v>41</v>
      </c>
      <c r="T206" s="48">
        <v>223</v>
      </c>
      <c r="U206" s="48">
        <v>288</v>
      </c>
      <c r="V206" s="48">
        <v>89</v>
      </c>
      <c r="X206" s="2">
        <v>202</v>
      </c>
      <c r="Y206" s="36">
        <v>0.46634031421206401</v>
      </c>
      <c r="Z206" s="36">
        <v>-2.3059846127924502</v>
      </c>
      <c r="AA206" s="36">
        <v>0.50966558646457005</v>
      </c>
      <c r="AB206" s="36">
        <v>0.59020879232393397</v>
      </c>
      <c r="AC206" s="36">
        <v>-0.13501699212531501</v>
      </c>
      <c r="AD206" s="36">
        <v>-0.19741782293777199</v>
      </c>
      <c r="AE206" s="36">
        <v>0.71393615083927797</v>
      </c>
      <c r="AF206" s="36">
        <v>-1.33866570764457</v>
      </c>
      <c r="AG206" s="36">
        <v>-6.5427627302906397E-2</v>
      </c>
      <c r="AH206" s="36">
        <v>-1.6116747250674801</v>
      </c>
      <c r="AI206" s="36">
        <v>-1.30189000761073</v>
      </c>
      <c r="AJ206" s="36">
        <v>-1.1538075490063599E-2</v>
      </c>
      <c r="AK206" s="36">
        <v>-0.45778187523733299</v>
      </c>
      <c r="AL206" s="36">
        <v>3.8459493110679101E-3</v>
      </c>
      <c r="AM206" s="36">
        <v>-0.104027698398954</v>
      </c>
      <c r="AN206" s="36">
        <v>5.0018065889223501E-2</v>
      </c>
      <c r="AO206" s="36">
        <v>0.68447010916529605</v>
      </c>
      <c r="AP206" s="36">
        <v>1.5078939607437201</v>
      </c>
      <c r="AQ206" s="36">
        <v>-0.50092629126642196</v>
      </c>
      <c r="AR206" s="36">
        <v>-1.89619030821197</v>
      </c>
      <c r="AS206" s="36">
        <v>0.59938909654980799</v>
      </c>
      <c r="AT206" s="36">
        <v>-1.67081473865842</v>
      </c>
    </row>
    <row r="207" spans="1:46">
      <c r="A207" s="48" t="s">
        <v>510</v>
      </c>
      <c r="B207" s="48" t="s">
        <v>511</v>
      </c>
      <c r="C207" s="48">
        <v>144</v>
      </c>
      <c r="D207" s="48">
        <v>95</v>
      </c>
      <c r="E207" s="48">
        <v>122</v>
      </c>
      <c r="F207" s="48">
        <v>6</v>
      </c>
      <c r="G207" s="48">
        <v>184</v>
      </c>
      <c r="H207" s="48">
        <v>115</v>
      </c>
      <c r="I207" s="48">
        <v>312</v>
      </c>
      <c r="J207" s="48">
        <v>6</v>
      </c>
      <c r="K207" s="48">
        <v>280</v>
      </c>
      <c r="L207" s="48">
        <v>317</v>
      </c>
      <c r="M207" s="48">
        <v>159</v>
      </c>
      <c r="N207" s="48">
        <v>179</v>
      </c>
      <c r="O207" s="48">
        <v>295</v>
      </c>
      <c r="P207" s="48">
        <v>181</v>
      </c>
      <c r="Q207" s="48">
        <v>295</v>
      </c>
      <c r="R207" s="48">
        <v>91</v>
      </c>
      <c r="S207" s="48">
        <v>82</v>
      </c>
      <c r="T207" s="48">
        <v>69</v>
      </c>
      <c r="U207" s="48">
        <v>248</v>
      </c>
      <c r="V207" s="48">
        <v>290</v>
      </c>
      <c r="X207" s="2">
        <v>203</v>
      </c>
      <c r="Y207" s="36">
        <v>-1.02911813509786</v>
      </c>
      <c r="Z207" s="36">
        <v>-1.6405276298473599</v>
      </c>
      <c r="AA207" s="36">
        <v>-0.449256837146156</v>
      </c>
      <c r="AB207" s="36">
        <v>0.449256837146156</v>
      </c>
      <c r="AC207" s="36">
        <v>-0.77482466969292996</v>
      </c>
      <c r="AD207" s="36">
        <v>0.636632089188649</v>
      </c>
      <c r="AE207" s="36">
        <v>-0.43230348489121101</v>
      </c>
      <c r="AF207" s="36">
        <v>0.80636647104172898</v>
      </c>
      <c r="AG207" s="36">
        <v>0.55396966512034396</v>
      </c>
      <c r="AH207" s="36">
        <v>1.5078939607437201</v>
      </c>
      <c r="AI207" s="36">
        <v>-0.34926126594690199</v>
      </c>
      <c r="AJ207" s="36">
        <v>-0.33295581167441402</v>
      </c>
      <c r="AK207" s="36">
        <v>-0.92970852097435497</v>
      </c>
      <c r="AL207" s="36">
        <v>1.0967790164520199</v>
      </c>
      <c r="AM207" s="36">
        <v>-1.1109246757018101</v>
      </c>
      <c r="AN207" s="36">
        <v>1.7364527482587899</v>
      </c>
      <c r="AO207" s="36">
        <v>8.0852741412441503E-2</v>
      </c>
      <c r="AP207" s="36">
        <v>-0.61790345380673695</v>
      </c>
      <c r="AQ207" s="36">
        <v>-0.13501699212531501</v>
      </c>
      <c r="AR207" s="36">
        <v>0.15055853143485801</v>
      </c>
      <c r="AS207" s="36">
        <v>-1.8516777124192001</v>
      </c>
      <c r="AT207" s="36">
        <v>-1.1547591320828301</v>
      </c>
    </row>
    <row r="208" spans="1:46">
      <c r="A208" s="48" t="s">
        <v>516</v>
      </c>
      <c r="B208" s="48" t="s">
        <v>517</v>
      </c>
      <c r="C208" s="48">
        <v>64</v>
      </c>
      <c r="D208" s="48">
        <v>218</v>
      </c>
      <c r="E208" s="48">
        <v>27</v>
      </c>
      <c r="F208" s="48">
        <v>175</v>
      </c>
      <c r="G208" s="48">
        <v>92</v>
      </c>
      <c r="H208" s="48">
        <v>262</v>
      </c>
      <c r="I208" s="48">
        <v>307</v>
      </c>
      <c r="J208" s="48">
        <v>274</v>
      </c>
      <c r="K208" s="48">
        <v>188</v>
      </c>
      <c r="L208" s="48">
        <v>291</v>
      </c>
      <c r="M208" s="48">
        <v>301</v>
      </c>
      <c r="N208" s="48">
        <v>228</v>
      </c>
      <c r="O208" s="48">
        <v>305</v>
      </c>
      <c r="P208" s="48">
        <v>230</v>
      </c>
      <c r="Q208" s="48">
        <v>78</v>
      </c>
      <c r="R208" s="48">
        <v>62</v>
      </c>
      <c r="S208" s="48">
        <v>22</v>
      </c>
      <c r="T208" s="48">
        <v>210</v>
      </c>
      <c r="U208" s="48">
        <v>155</v>
      </c>
      <c r="V208" s="48">
        <v>133</v>
      </c>
      <c r="X208" s="2">
        <v>204</v>
      </c>
      <c r="Y208" s="36">
        <v>-0.34109720278987699</v>
      </c>
      <c r="Z208" s="36">
        <v>-0.827847077288139</v>
      </c>
      <c r="AA208" s="36">
        <v>1.0691269505479799</v>
      </c>
      <c r="AB208" s="36">
        <v>0.69422498537454602</v>
      </c>
      <c r="AC208" s="36">
        <v>-0.79576471234815305</v>
      </c>
      <c r="AD208" s="36">
        <v>1.0967790164520199</v>
      </c>
      <c r="AE208" s="36">
        <v>0.76448125721012095</v>
      </c>
      <c r="AF208" s="36">
        <v>-9.6297118323475706E-2</v>
      </c>
      <c r="AG208" s="36">
        <v>1.53231615461489</v>
      </c>
      <c r="AH208" s="36">
        <v>-0.236796814094514</v>
      </c>
      <c r="AI208" s="36">
        <v>-9.6297118323475706E-2</v>
      </c>
      <c r="AJ208" s="36">
        <v>1.4395549086391799</v>
      </c>
      <c r="AK208" s="36">
        <v>1.2331952774122601</v>
      </c>
      <c r="AL208" s="36">
        <v>0.32483643033381798</v>
      </c>
      <c r="AM208" s="36">
        <v>2.61829535040822</v>
      </c>
      <c r="AN208" s="36">
        <v>-0.44076432542273503</v>
      </c>
      <c r="AO208" s="36">
        <v>-1.0033362959655601</v>
      </c>
      <c r="AP208" s="36">
        <v>-8.8572288948811098E-2</v>
      </c>
      <c r="AQ208" s="36">
        <v>0.142783450736476</v>
      </c>
      <c r="AR208" s="36">
        <v>-1.9230884433897401E-2</v>
      </c>
      <c r="AS208" s="36">
        <v>1.1252961961755199</v>
      </c>
      <c r="AT208" s="36">
        <v>-1.53231615461489</v>
      </c>
    </row>
    <row r="209" spans="1:46">
      <c r="A209" s="48" t="s">
        <v>518</v>
      </c>
      <c r="B209" s="48" t="s">
        <v>519</v>
      </c>
      <c r="C209" s="48">
        <v>33</v>
      </c>
      <c r="D209" s="48">
        <v>122</v>
      </c>
      <c r="E209" s="48">
        <v>5</v>
      </c>
      <c r="F209" s="48">
        <v>309</v>
      </c>
      <c r="G209" s="48">
        <v>188</v>
      </c>
      <c r="H209" s="48">
        <v>302</v>
      </c>
      <c r="I209" s="48">
        <v>217</v>
      </c>
      <c r="J209" s="48">
        <v>195</v>
      </c>
      <c r="K209" s="48">
        <v>213</v>
      </c>
      <c r="L209" s="48">
        <v>104</v>
      </c>
      <c r="M209" s="48">
        <v>16</v>
      </c>
      <c r="N209" s="48">
        <v>323</v>
      </c>
      <c r="O209" s="48">
        <v>81</v>
      </c>
      <c r="P209" s="48">
        <v>199</v>
      </c>
      <c r="Q209" s="48">
        <v>67</v>
      </c>
      <c r="R209" s="48">
        <v>315</v>
      </c>
      <c r="S209" s="48">
        <v>162</v>
      </c>
      <c r="T209" s="48">
        <v>170</v>
      </c>
      <c r="U209" s="48">
        <v>124</v>
      </c>
      <c r="V209" s="48">
        <v>96</v>
      </c>
      <c r="X209" s="2">
        <v>205</v>
      </c>
      <c r="Y209" s="36">
        <v>1.46158075015049</v>
      </c>
      <c r="Z209" s="36">
        <v>-0.308661103247932</v>
      </c>
      <c r="AA209" s="36">
        <v>0.32483643033381798</v>
      </c>
      <c r="AB209" s="36">
        <v>-2.12741091319007</v>
      </c>
      <c r="AC209" s="36">
        <v>6.5427627302906605E-2</v>
      </c>
      <c r="AD209" s="36">
        <v>0.62724026956349199</v>
      </c>
      <c r="AE209" s="36">
        <v>-0.59938909654980799</v>
      </c>
      <c r="AF209" s="36">
        <v>1.70271698671923</v>
      </c>
      <c r="AG209" s="36">
        <v>1.2841450125398799</v>
      </c>
      <c r="AH209" s="36">
        <v>-1.2841450125398901</v>
      </c>
      <c r="AI209" s="36">
        <v>0.34109720278987699</v>
      </c>
      <c r="AJ209" s="36">
        <v>-0.89472573620472595</v>
      </c>
      <c r="AK209" s="36">
        <v>-0.71393615083927797</v>
      </c>
      <c r="AL209" s="36">
        <v>-1.0691269505479799</v>
      </c>
      <c r="AM209" s="36">
        <v>-0.32483643033381798</v>
      </c>
      <c r="AN209" s="36">
        <v>1.81055767879132</v>
      </c>
      <c r="AO209" s="36">
        <v>0.45778187523733299</v>
      </c>
      <c r="AP209" s="36">
        <v>-1.94481164334801</v>
      </c>
      <c r="AQ209" s="36">
        <v>0.21312928999889499</v>
      </c>
      <c r="AR209" s="36">
        <v>0.13501699212531501</v>
      </c>
      <c r="AS209" s="36">
        <v>-3.8459493110680398E-3</v>
      </c>
      <c r="AT209" s="36">
        <v>0.21312928999889499</v>
      </c>
    </row>
    <row r="210" spans="1:46">
      <c r="A210" s="48" t="s">
        <v>520</v>
      </c>
      <c r="B210" s="48" t="s">
        <v>521</v>
      </c>
      <c r="C210" s="48">
        <v>287</v>
      </c>
      <c r="D210" s="48">
        <v>199</v>
      </c>
      <c r="E210" s="48">
        <v>192</v>
      </c>
      <c r="F210" s="48">
        <v>55</v>
      </c>
      <c r="G210" s="48">
        <v>177</v>
      </c>
      <c r="H210" s="48">
        <v>151</v>
      </c>
      <c r="I210" s="48">
        <v>301</v>
      </c>
      <c r="J210" s="48">
        <v>139</v>
      </c>
      <c r="K210" s="48">
        <v>216</v>
      </c>
      <c r="L210" s="48">
        <v>269</v>
      </c>
      <c r="M210" s="48">
        <v>184</v>
      </c>
      <c r="N210" s="48">
        <v>183</v>
      </c>
      <c r="O210" s="48">
        <v>232</v>
      </c>
      <c r="P210" s="48">
        <v>43</v>
      </c>
      <c r="Q210" s="48">
        <v>21</v>
      </c>
      <c r="R210" s="48">
        <v>115</v>
      </c>
      <c r="S210" s="48">
        <v>177</v>
      </c>
      <c r="T210" s="48">
        <v>87</v>
      </c>
      <c r="U210" s="48">
        <v>315</v>
      </c>
      <c r="V210" s="48">
        <v>298</v>
      </c>
      <c r="X210" s="2">
        <v>206</v>
      </c>
      <c r="Y210" s="36">
        <v>0.25264835601647301</v>
      </c>
      <c r="Z210" s="36">
        <v>-1.20093251313347</v>
      </c>
      <c r="AA210" s="36">
        <v>0.39044568041832101</v>
      </c>
      <c r="AB210" s="36">
        <v>0.54502425143293098</v>
      </c>
      <c r="AC210" s="36">
        <v>0.104027698398954</v>
      </c>
      <c r="AD210" s="36">
        <v>-0.25264835601647301</v>
      </c>
      <c r="AE210" s="36">
        <v>0.65558674848606502</v>
      </c>
      <c r="AF210" s="36">
        <v>1.0422691021370301</v>
      </c>
      <c r="AG210" s="36">
        <v>-0.50092629126642196</v>
      </c>
      <c r="AH210" s="36">
        <v>0.86080506744267105</v>
      </c>
      <c r="AI210" s="36">
        <v>-0.45778187523733299</v>
      </c>
      <c r="AJ210" s="36">
        <v>0.71393615083927797</v>
      </c>
      <c r="AK210" s="36">
        <v>-1.2331952774122601</v>
      </c>
      <c r="AL210" s="36">
        <v>0.15055853143485801</v>
      </c>
      <c r="AM210" s="36">
        <v>-1.8516777124192001</v>
      </c>
      <c r="AN210" s="36">
        <v>-0.276546612755663</v>
      </c>
      <c r="AO210" s="36">
        <v>-0.28454724788741997</v>
      </c>
      <c r="AP210" s="36">
        <v>1.0828494841071501</v>
      </c>
      <c r="AQ210" s="36">
        <v>0.91792285853303901</v>
      </c>
      <c r="AR210" s="36">
        <v>-1.5078939607437201</v>
      </c>
      <c r="AS210" s="36">
        <v>-1.5078939607437201</v>
      </c>
      <c r="AT210" s="36">
        <v>0.74403555410450795</v>
      </c>
    </row>
    <row r="211" spans="1:46">
      <c r="A211" s="48" t="s">
        <v>522</v>
      </c>
      <c r="B211" s="48" t="s">
        <v>523</v>
      </c>
      <c r="C211" s="48">
        <v>63</v>
      </c>
      <c r="D211" s="48">
        <v>161</v>
      </c>
      <c r="E211" s="48">
        <v>156</v>
      </c>
      <c r="F211" s="48">
        <v>273</v>
      </c>
      <c r="G211" s="48">
        <v>74</v>
      </c>
      <c r="H211" s="48">
        <v>231</v>
      </c>
      <c r="I211" s="48">
        <v>260</v>
      </c>
      <c r="J211" s="48">
        <v>293</v>
      </c>
      <c r="K211" s="48">
        <v>193</v>
      </c>
      <c r="L211" s="48">
        <v>123</v>
      </c>
      <c r="M211" s="48">
        <v>62</v>
      </c>
      <c r="N211" s="48">
        <v>250</v>
      </c>
      <c r="O211" s="48">
        <v>210</v>
      </c>
      <c r="P211" s="48">
        <v>251</v>
      </c>
      <c r="Q211" s="48">
        <v>308</v>
      </c>
      <c r="R211" s="48">
        <v>164</v>
      </c>
      <c r="S211" s="48">
        <v>230</v>
      </c>
      <c r="T211" s="48">
        <v>236</v>
      </c>
      <c r="U211" s="48">
        <v>122</v>
      </c>
      <c r="V211" s="48">
        <v>204</v>
      </c>
      <c r="X211" s="2">
        <v>207</v>
      </c>
      <c r="Y211" s="36">
        <v>-3</v>
      </c>
      <c r="Z211" s="36">
        <v>-0.53612224016086696</v>
      </c>
      <c r="AA211" s="36">
        <v>-0.827847077288139</v>
      </c>
      <c r="AB211" s="36">
        <v>2.6924831633429899E-2</v>
      </c>
      <c r="AC211" s="36">
        <v>-0.449256837146156</v>
      </c>
      <c r="AD211" s="36">
        <v>2.6924831633429899E-2</v>
      </c>
      <c r="AE211" s="36">
        <v>0.67477993525131896</v>
      </c>
      <c r="AF211" s="36">
        <v>-0.62724026956349199</v>
      </c>
      <c r="AG211" s="36">
        <v>-2.12741091319007</v>
      </c>
      <c r="AH211" s="36">
        <v>0.54502425143293098</v>
      </c>
      <c r="AI211" s="36">
        <v>-2.61829535040822</v>
      </c>
      <c r="AJ211" s="36">
        <v>-0.83873171379157596</v>
      </c>
      <c r="AK211" s="36">
        <v>-0.26856364062649601</v>
      </c>
      <c r="AL211" s="36">
        <v>-2.2079361535701101</v>
      </c>
      <c r="AM211" s="36">
        <v>0.24471489870827601</v>
      </c>
      <c r="AN211" s="36">
        <v>0.38215790030638502</v>
      </c>
      <c r="AO211" s="36">
        <v>-5.0018065889223501E-2</v>
      </c>
      <c r="AP211" s="36">
        <v>-1.1399039744476001</v>
      </c>
      <c r="AQ211" s="36">
        <v>0.48356099433467298</v>
      </c>
      <c r="AR211" s="36">
        <v>-0.96586782262374804</v>
      </c>
      <c r="AS211" s="36">
        <v>-0.51844398248942802</v>
      </c>
      <c r="AT211" s="36">
        <v>1.1698735860340801</v>
      </c>
    </row>
    <row r="212" spans="1:46">
      <c r="A212" s="48" t="s">
        <v>524</v>
      </c>
      <c r="B212" s="48" t="s">
        <v>525</v>
      </c>
      <c r="C212" s="48">
        <v>160</v>
      </c>
      <c r="D212" s="48">
        <v>41</v>
      </c>
      <c r="E212" s="48">
        <v>30</v>
      </c>
      <c r="F212" s="48">
        <v>314</v>
      </c>
      <c r="G212" s="48">
        <v>204</v>
      </c>
      <c r="H212" s="48">
        <v>242</v>
      </c>
      <c r="I212" s="48">
        <v>296</v>
      </c>
      <c r="J212" s="48">
        <v>239</v>
      </c>
      <c r="K212" s="48">
        <v>9</v>
      </c>
      <c r="L212" s="48">
        <v>64</v>
      </c>
      <c r="M212" s="48">
        <v>158</v>
      </c>
      <c r="N212" s="48">
        <v>195</v>
      </c>
      <c r="O212" s="48">
        <v>71</v>
      </c>
      <c r="P212" s="48">
        <v>26</v>
      </c>
      <c r="Q212" s="48">
        <v>299</v>
      </c>
      <c r="R212" s="48">
        <v>217</v>
      </c>
      <c r="S212" s="48">
        <v>325</v>
      </c>
      <c r="T212" s="48">
        <v>143</v>
      </c>
      <c r="U212" s="48">
        <v>262</v>
      </c>
      <c r="V212" s="48">
        <v>297</v>
      </c>
      <c r="X212" s="2">
        <v>208</v>
      </c>
      <c r="Y212" s="36">
        <v>0.72389625403909696</v>
      </c>
      <c r="Z212" s="36">
        <v>-5.0018065889223501E-2</v>
      </c>
      <c r="AA212" s="36">
        <v>-0.228893548160431</v>
      </c>
      <c r="AB212" s="36">
        <v>1.2169055626538401</v>
      </c>
      <c r="AC212" s="36">
        <v>0.39044568041832101</v>
      </c>
      <c r="AD212" s="36">
        <v>0.90626333816903804</v>
      </c>
      <c r="AE212" s="36">
        <v>-0.228893548160431</v>
      </c>
      <c r="AF212" s="36">
        <v>-2.4330009860728898</v>
      </c>
      <c r="AG212" s="36">
        <v>-0.181754940835861</v>
      </c>
      <c r="AH212" s="36">
        <v>-0.423873478962081</v>
      </c>
      <c r="AI212" s="36">
        <v>-2.2079361535701101</v>
      </c>
      <c r="AJ212" s="36">
        <v>1.01614278526508</v>
      </c>
      <c r="AK212" s="36">
        <v>-0.423873478962081</v>
      </c>
      <c r="AL212" s="36">
        <v>-1.1399039744476001</v>
      </c>
      <c r="AM212" s="36">
        <v>0.39044568041832101</v>
      </c>
      <c r="AN212" s="36">
        <v>0.92970852097435497</v>
      </c>
      <c r="AO212" s="36">
        <v>0.636632089188649</v>
      </c>
      <c r="AP212" s="36">
        <v>-0.15055853143485801</v>
      </c>
      <c r="AQ212" s="36">
        <v>0.423873478962081</v>
      </c>
      <c r="AR212" s="36">
        <v>0.74403555410450795</v>
      </c>
      <c r="AS212" s="36">
        <v>-0.47493304871340403</v>
      </c>
      <c r="AT212" s="36">
        <v>1.15380754900634E-2</v>
      </c>
    </row>
    <row r="213" spans="1:46">
      <c r="A213" s="48" t="s">
        <v>526</v>
      </c>
      <c r="B213" s="48" t="s">
        <v>527</v>
      </c>
      <c r="C213" s="48">
        <v>16</v>
      </c>
      <c r="D213" s="48">
        <v>242</v>
      </c>
      <c r="E213" s="48">
        <v>229</v>
      </c>
      <c r="F213" s="48">
        <v>183</v>
      </c>
      <c r="G213" s="48">
        <v>77</v>
      </c>
      <c r="H213" s="48">
        <v>300</v>
      </c>
      <c r="I213" s="48">
        <v>248</v>
      </c>
      <c r="J213" s="48">
        <v>259</v>
      </c>
      <c r="K213" s="48">
        <v>276</v>
      </c>
      <c r="L213" s="48">
        <v>69</v>
      </c>
      <c r="M213" s="48">
        <v>53</v>
      </c>
      <c r="N213" s="48">
        <v>145</v>
      </c>
      <c r="O213" s="48">
        <v>325</v>
      </c>
      <c r="P213" s="48">
        <v>103</v>
      </c>
      <c r="Q213" s="48">
        <v>275</v>
      </c>
      <c r="R213" s="48">
        <v>158</v>
      </c>
      <c r="S213" s="48">
        <v>295</v>
      </c>
      <c r="T213" s="48">
        <v>46</v>
      </c>
      <c r="U213" s="48">
        <v>240</v>
      </c>
      <c r="V213" s="48">
        <v>321</v>
      </c>
      <c r="X213" s="2">
        <v>209</v>
      </c>
      <c r="Y213" s="36">
        <v>-4.23179653114963E-2</v>
      </c>
      <c r="Z213" s="36">
        <v>-1.2498189696086599</v>
      </c>
      <c r="AA213" s="36">
        <v>0.16613652408900501</v>
      </c>
      <c r="AB213" s="36">
        <v>1.05560284363946</v>
      </c>
      <c r="AC213" s="36">
        <v>0.88330602472053099</v>
      </c>
      <c r="AD213" s="36">
        <v>0.70404637465488196</v>
      </c>
      <c r="AE213" s="36">
        <v>1.9985190177754</v>
      </c>
      <c r="AF213" s="36">
        <v>0.56295962945385303</v>
      </c>
      <c r="AG213" s="36">
        <v>-0.373896287181058</v>
      </c>
      <c r="AH213" s="36">
        <v>0.59020879232393397</v>
      </c>
      <c r="AI213" s="36">
        <v>9.6297118323475706E-2</v>
      </c>
      <c r="AJ213" s="36">
        <v>1.33866570764457</v>
      </c>
      <c r="AK213" s="36">
        <v>1.53231615461489</v>
      </c>
      <c r="AL213" s="36">
        <v>0.53612224016086696</v>
      </c>
      <c r="AM213" s="36">
        <v>-0.449256837146156</v>
      </c>
      <c r="AN213" s="36">
        <v>0.173940428614663</v>
      </c>
      <c r="AO213" s="36">
        <v>0.30060388702378499</v>
      </c>
      <c r="AP213" s="36">
        <v>-1.0828494841071501</v>
      </c>
      <c r="AQ213" s="36">
        <v>-0.636632089188649</v>
      </c>
      <c r="AR213" s="36">
        <v>0.449256837146156</v>
      </c>
      <c r="AS213" s="36">
        <v>1.48433940803009</v>
      </c>
      <c r="AT213" s="36">
        <v>-1.58410435946053</v>
      </c>
    </row>
    <row r="214" spans="1:46">
      <c r="A214" s="48" t="s">
        <v>528</v>
      </c>
      <c r="B214" s="48" t="s">
        <v>529</v>
      </c>
      <c r="C214" s="48">
        <v>30</v>
      </c>
      <c r="D214" s="48">
        <v>14</v>
      </c>
      <c r="E214" s="48">
        <v>3</v>
      </c>
      <c r="F214" s="48">
        <v>145</v>
      </c>
      <c r="G214" s="48">
        <v>115</v>
      </c>
      <c r="H214" s="48">
        <v>114</v>
      </c>
      <c r="I214" s="48">
        <v>132</v>
      </c>
      <c r="J214" s="48">
        <v>141</v>
      </c>
      <c r="K214" s="48">
        <v>147</v>
      </c>
      <c r="L214" s="48">
        <v>176</v>
      </c>
      <c r="M214" s="48">
        <v>283</v>
      </c>
      <c r="N214" s="48">
        <v>94</v>
      </c>
      <c r="O214" s="48">
        <v>319</v>
      </c>
      <c r="P214" s="48">
        <v>105</v>
      </c>
      <c r="Q214" s="48">
        <v>267</v>
      </c>
      <c r="R214" s="48">
        <v>182</v>
      </c>
      <c r="S214" s="48">
        <v>147</v>
      </c>
      <c r="T214" s="48">
        <v>7</v>
      </c>
      <c r="U214" s="48">
        <v>112</v>
      </c>
      <c r="V214" s="48">
        <v>253</v>
      </c>
      <c r="X214" s="2">
        <v>210</v>
      </c>
      <c r="Y214" s="36">
        <v>0.53612224016086696</v>
      </c>
      <c r="Z214" s="36">
        <v>4.23179653114963E-2</v>
      </c>
      <c r="AA214" s="36">
        <v>0.608620196795288</v>
      </c>
      <c r="AB214" s="36">
        <v>0.357448675014717</v>
      </c>
      <c r="AC214" s="36">
        <v>-1.2667954125138601</v>
      </c>
      <c r="AD214" s="36">
        <v>-1.70271698671924</v>
      </c>
      <c r="AE214" s="36">
        <v>0.25264835601647301</v>
      </c>
      <c r="AF214" s="36">
        <v>0.84971663855767099</v>
      </c>
      <c r="AG214" s="36">
        <v>-0.827847077288139</v>
      </c>
      <c r="AH214" s="36">
        <v>-0.357448675014717</v>
      </c>
      <c r="AI214" s="36">
        <v>1.20093251313347</v>
      </c>
      <c r="AJ214" s="36">
        <v>1.9985190177754</v>
      </c>
      <c r="AK214" s="36">
        <v>0.55396966512034396</v>
      </c>
      <c r="AL214" s="36">
        <v>0.236796814094514</v>
      </c>
      <c r="AM214" s="36">
        <v>1.0691269505479799</v>
      </c>
      <c r="AN214" s="36">
        <v>0.36566011593027697</v>
      </c>
      <c r="AO214" s="36">
        <v>0.28454724788741997</v>
      </c>
      <c r="AP214" s="36">
        <v>0.608620196795288</v>
      </c>
      <c r="AQ214" s="36">
        <v>0.75421899455136598</v>
      </c>
      <c r="AR214" s="36">
        <v>7.3138009071731694E-2</v>
      </c>
      <c r="AS214" s="36">
        <v>-1.0422691021370301</v>
      </c>
      <c r="AT214" s="36">
        <v>0.90626333816903804</v>
      </c>
    </row>
    <row r="215" spans="1:46">
      <c r="A215" s="48" t="s">
        <v>530</v>
      </c>
      <c r="B215" s="48" t="s">
        <v>531</v>
      </c>
      <c r="C215" s="48">
        <v>84</v>
      </c>
      <c r="D215" s="48">
        <v>6</v>
      </c>
      <c r="E215" s="48">
        <v>322</v>
      </c>
      <c r="F215" s="48">
        <v>72</v>
      </c>
      <c r="G215" s="48">
        <v>98</v>
      </c>
      <c r="H215" s="48">
        <v>9</v>
      </c>
      <c r="I215" s="48">
        <v>215</v>
      </c>
      <c r="J215" s="48">
        <v>23</v>
      </c>
      <c r="K215" s="48">
        <v>324</v>
      </c>
      <c r="L215" s="48">
        <v>106</v>
      </c>
      <c r="M215" s="48">
        <v>188</v>
      </c>
      <c r="N215" s="48">
        <v>302</v>
      </c>
      <c r="O215" s="48">
        <v>251</v>
      </c>
      <c r="P215" s="48">
        <v>46</v>
      </c>
      <c r="Q215" s="48">
        <v>194</v>
      </c>
      <c r="R215" s="48">
        <v>148</v>
      </c>
      <c r="S215" s="48">
        <v>33</v>
      </c>
      <c r="T215" s="48">
        <v>58</v>
      </c>
      <c r="U215" s="48">
        <v>173</v>
      </c>
      <c r="V215" s="48">
        <v>29</v>
      </c>
      <c r="X215" s="2">
        <v>211</v>
      </c>
      <c r="Y215" s="36">
        <v>0.36566011593027697</v>
      </c>
      <c r="Z215" s="36">
        <v>-0.24471489870827601</v>
      </c>
      <c r="AA215" s="36">
        <v>0.142783450736476</v>
      </c>
      <c r="AB215" s="36">
        <v>-0.76448125721012095</v>
      </c>
      <c r="AC215" s="36">
        <v>1.2667954125138601</v>
      </c>
      <c r="AD215" s="36">
        <v>-3.8459493110680398E-3</v>
      </c>
      <c r="AE215" s="36">
        <v>-1.2667954125138601</v>
      </c>
      <c r="AF215" s="36">
        <v>1.2498189696086499</v>
      </c>
      <c r="AG215" s="36">
        <v>-0.64608040296818903</v>
      </c>
      <c r="AH215" s="36">
        <v>-0.119507998425229</v>
      </c>
      <c r="AI215" s="36">
        <v>1.37734677311944</v>
      </c>
      <c r="AJ215" s="36">
        <v>-0.30060388702378499</v>
      </c>
      <c r="AK215" s="36">
        <v>-1.0828494841071501</v>
      </c>
      <c r="AL215" s="36">
        <v>0.62724026956349199</v>
      </c>
      <c r="AM215" s="36">
        <v>1.2667954125138601</v>
      </c>
      <c r="AN215" s="36">
        <v>0.32483643033381798</v>
      </c>
      <c r="AO215" s="36">
        <v>4.23179653114963E-2</v>
      </c>
      <c r="AP215" s="36">
        <v>-1.01614278526508</v>
      </c>
      <c r="AQ215" s="36">
        <v>-1.94481164334801</v>
      </c>
      <c r="AR215" s="36">
        <v>0.20526722259156199</v>
      </c>
      <c r="AS215" s="36">
        <v>-1.81055767879132</v>
      </c>
      <c r="AT215" s="36">
        <v>-1.1698735860340801</v>
      </c>
    </row>
    <row r="216" spans="1:46">
      <c r="A216" s="48" t="s">
        <v>532</v>
      </c>
      <c r="B216" s="48" t="s">
        <v>533</v>
      </c>
      <c r="C216" s="48">
        <v>289</v>
      </c>
      <c r="D216" s="48">
        <v>176</v>
      </c>
      <c r="E216" s="48">
        <v>80</v>
      </c>
      <c r="F216" s="48">
        <v>204</v>
      </c>
      <c r="G216" s="48">
        <v>97</v>
      </c>
      <c r="H216" s="48">
        <v>264</v>
      </c>
      <c r="I216" s="48">
        <v>130</v>
      </c>
      <c r="J216" s="48">
        <v>79</v>
      </c>
      <c r="K216" s="48">
        <v>309</v>
      </c>
      <c r="L216" s="48">
        <v>74</v>
      </c>
      <c r="M216" s="48">
        <v>36</v>
      </c>
      <c r="N216" s="48">
        <v>1</v>
      </c>
      <c r="O216" s="48">
        <v>170</v>
      </c>
      <c r="P216" s="48">
        <v>283</v>
      </c>
      <c r="Q216" s="48">
        <v>96</v>
      </c>
      <c r="R216" s="48">
        <v>312</v>
      </c>
      <c r="S216" s="48">
        <v>241</v>
      </c>
      <c r="T216" s="48">
        <v>173</v>
      </c>
      <c r="U216" s="48">
        <v>109</v>
      </c>
      <c r="V216" s="48">
        <v>172</v>
      </c>
      <c r="X216" s="2">
        <v>212</v>
      </c>
      <c r="Y216" s="36">
        <v>-0.84971663855767099</v>
      </c>
      <c r="Z216" s="36">
        <v>-1.3974848188810201</v>
      </c>
      <c r="AA216" s="36">
        <v>-0.50966558646457005</v>
      </c>
      <c r="AB216" s="36">
        <v>-0.41547348891049701</v>
      </c>
      <c r="AC216" s="36">
        <v>0.55396966512034396</v>
      </c>
      <c r="AD216" s="36">
        <v>0.91792285853303901</v>
      </c>
      <c r="AE216" s="36">
        <v>-0.119507998425229</v>
      </c>
      <c r="AF216" s="36">
        <v>-0.228893548160431</v>
      </c>
      <c r="AG216" s="36">
        <v>0.97820469803439603</v>
      </c>
      <c r="AH216" s="36">
        <v>-0.11176450046109999</v>
      </c>
      <c r="AI216" s="36">
        <v>-0.84971663855767099</v>
      </c>
      <c r="AJ216" s="36">
        <v>0.72389625403909696</v>
      </c>
      <c r="AK216" s="36">
        <v>-0.20526722259156199</v>
      </c>
      <c r="AL216" s="36">
        <v>-1.2841450125398901</v>
      </c>
      <c r="AM216" s="36">
        <v>-0.39876036674317</v>
      </c>
      <c r="AN216" s="36">
        <v>-3</v>
      </c>
      <c r="AO216" s="36">
        <v>0.69422498537454602</v>
      </c>
      <c r="AP216" s="36">
        <v>1.48433940803009</v>
      </c>
      <c r="AQ216" s="36">
        <v>0.39044568041832101</v>
      </c>
      <c r="AR216" s="36">
        <v>0.16613652408900501</v>
      </c>
      <c r="AS216" s="36">
        <v>0.15055853143485801</v>
      </c>
      <c r="AT216" s="36">
        <v>0.173940428614663</v>
      </c>
    </row>
    <row r="217" spans="1:46">
      <c r="A217" s="48" t="s">
        <v>534</v>
      </c>
      <c r="B217" s="48" t="s">
        <v>535</v>
      </c>
      <c r="C217" s="48">
        <v>12</v>
      </c>
      <c r="D217" s="48">
        <v>261</v>
      </c>
      <c r="E217" s="48">
        <v>205</v>
      </c>
      <c r="F217" s="48">
        <v>250</v>
      </c>
      <c r="G217" s="48">
        <v>45</v>
      </c>
      <c r="H217" s="48">
        <v>204</v>
      </c>
      <c r="I217" s="48">
        <v>42</v>
      </c>
      <c r="J217" s="48">
        <v>201</v>
      </c>
      <c r="K217" s="48">
        <v>268</v>
      </c>
      <c r="L217" s="48">
        <v>119</v>
      </c>
      <c r="M217" s="48">
        <v>64</v>
      </c>
      <c r="N217" s="48">
        <v>108</v>
      </c>
      <c r="O217" s="48">
        <v>131</v>
      </c>
      <c r="P217" s="48">
        <v>247</v>
      </c>
      <c r="Q217" s="48">
        <v>89</v>
      </c>
      <c r="R217" s="48">
        <v>94</v>
      </c>
      <c r="S217" s="48">
        <v>270</v>
      </c>
      <c r="T217" s="48">
        <v>55</v>
      </c>
      <c r="U217" s="48">
        <v>301</v>
      </c>
      <c r="V217" s="48">
        <v>263</v>
      </c>
      <c r="X217" s="2">
        <v>213</v>
      </c>
      <c r="Y217" s="36">
        <v>-8.0852741412441698E-2</v>
      </c>
      <c r="Z217" s="36">
        <v>1.67081473865842</v>
      </c>
      <c r="AA217" s="36">
        <v>3.4620373051327799E-2</v>
      </c>
      <c r="AB217" s="36">
        <v>0.33295581167441402</v>
      </c>
      <c r="AC217" s="36">
        <v>-1.81055767879132</v>
      </c>
      <c r="AD217" s="36">
        <v>-0.91792285853303901</v>
      </c>
      <c r="AE217" s="36">
        <v>0.91792285853303901</v>
      </c>
      <c r="AF217" s="36">
        <v>-0.36566011593027697</v>
      </c>
      <c r="AG217" s="36">
        <v>-1.2169055626538401</v>
      </c>
      <c r="AH217" s="36">
        <v>0.58107796279481305</v>
      </c>
      <c r="AI217" s="36">
        <v>0.449256837146156</v>
      </c>
      <c r="AJ217" s="36">
        <v>0.86080506744267105</v>
      </c>
      <c r="AK217" s="36">
        <v>-0.12725866904514299</v>
      </c>
      <c r="AL217" s="36">
        <v>-1.33866570764457</v>
      </c>
      <c r="AM217" s="36">
        <v>0.68447010916529605</v>
      </c>
      <c r="AN217" s="36">
        <v>-0.74403555410450795</v>
      </c>
      <c r="AO217" s="36">
        <v>-0.32483643033381798</v>
      </c>
      <c r="AP217" s="36">
        <v>-0.236796814094514</v>
      </c>
      <c r="AQ217" s="36">
        <v>-0.47493304871340403</v>
      </c>
      <c r="AR217" s="36">
        <v>0.12725866904514299</v>
      </c>
      <c r="AS217" s="36">
        <v>0.83873171379157596</v>
      </c>
      <c r="AT217" s="36">
        <v>-1.2169055626538401</v>
      </c>
    </row>
    <row r="218" spans="1:46">
      <c r="A218" s="48" t="s">
        <v>536</v>
      </c>
      <c r="B218" s="48" t="s">
        <v>537</v>
      </c>
      <c r="C218" s="48">
        <v>255</v>
      </c>
      <c r="D218" s="48">
        <v>225</v>
      </c>
      <c r="E218" s="48">
        <v>261</v>
      </c>
      <c r="F218" s="48">
        <v>181</v>
      </c>
      <c r="G218" s="48">
        <v>90</v>
      </c>
      <c r="H218" s="48">
        <v>190</v>
      </c>
      <c r="I218" s="48">
        <v>58</v>
      </c>
      <c r="J218" s="48">
        <v>229</v>
      </c>
      <c r="K218" s="48">
        <v>98</v>
      </c>
      <c r="L218" s="48">
        <v>286</v>
      </c>
      <c r="M218" s="48">
        <v>125</v>
      </c>
      <c r="N218" s="48">
        <v>137</v>
      </c>
      <c r="O218" s="48">
        <v>153</v>
      </c>
      <c r="P218" s="48">
        <v>141</v>
      </c>
      <c r="Q218" s="48">
        <v>231</v>
      </c>
      <c r="R218" s="48">
        <v>282</v>
      </c>
      <c r="S218" s="48">
        <v>285</v>
      </c>
      <c r="T218" s="48">
        <v>242</v>
      </c>
      <c r="U218" s="48">
        <v>279</v>
      </c>
      <c r="V218" s="48">
        <v>217</v>
      </c>
      <c r="X218" s="2">
        <v>214</v>
      </c>
      <c r="Y218" s="36">
        <v>0.827847077288139</v>
      </c>
      <c r="Z218" s="36">
        <v>0.68447010916529605</v>
      </c>
      <c r="AA218" s="36">
        <v>-0.91792285853303901</v>
      </c>
      <c r="AB218" s="36">
        <v>0.53612224016086696</v>
      </c>
      <c r="AC218" s="36">
        <v>1.46158075015049</v>
      </c>
      <c r="AD218" s="36">
        <v>-0.15055853143485801</v>
      </c>
      <c r="AE218" s="36">
        <v>-4.23179653114963E-2</v>
      </c>
      <c r="AF218" s="36">
        <v>3</v>
      </c>
      <c r="AG218" s="36">
        <v>0.45778187523733299</v>
      </c>
      <c r="AH218" s="36">
        <v>1.1547591320828301</v>
      </c>
      <c r="AI218" s="36">
        <v>-0.55396966512034396</v>
      </c>
      <c r="AJ218" s="36">
        <v>-2.6924831633429899E-2</v>
      </c>
      <c r="AK218" s="36">
        <v>1.0967790164520199</v>
      </c>
      <c r="AL218" s="36">
        <v>1.30189000761073</v>
      </c>
      <c r="AM218" s="36">
        <v>-0.88330602472053099</v>
      </c>
      <c r="AN218" s="36">
        <v>-1.5078939607437201</v>
      </c>
      <c r="AO218" s="36">
        <v>-1.2169055626538401</v>
      </c>
      <c r="AP218" s="36">
        <v>-0.67477993525131896</v>
      </c>
      <c r="AQ218" s="36">
        <v>-0.90626333816903804</v>
      </c>
      <c r="AR218" s="36">
        <v>0.24471489870827601</v>
      </c>
      <c r="AS218" s="36">
        <v>0.79576471234815305</v>
      </c>
      <c r="AT218" s="36">
        <v>1.30189000761073</v>
      </c>
    </row>
    <row r="219" spans="1:46">
      <c r="A219" s="48" t="s">
        <v>538</v>
      </c>
      <c r="B219" s="48" t="s">
        <v>539</v>
      </c>
      <c r="C219" s="48">
        <v>189</v>
      </c>
      <c r="D219" s="48">
        <v>301</v>
      </c>
      <c r="E219" s="48">
        <v>214</v>
      </c>
      <c r="F219" s="48">
        <v>105</v>
      </c>
      <c r="G219" s="48">
        <v>46</v>
      </c>
      <c r="H219" s="48">
        <v>253</v>
      </c>
      <c r="I219" s="48">
        <v>17</v>
      </c>
      <c r="J219" s="48">
        <v>186</v>
      </c>
      <c r="K219" s="48">
        <v>189</v>
      </c>
      <c r="L219" s="48">
        <v>116</v>
      </c>
      <c r="M219" s="48">
        <v>276</v>
      </c>
      <c r="N219" s="48">
        <v>110</v>
      </c>
      <c r="O219" s="48">
        <v>146</v>
      </c>
      <c r="P219" s="48">
        <v>321</v>
      </c>
      <c r="Q219" s="48">
        <v>107</v>
      </c>
      <c r="R219" s="48">
        <v>70</v>
      </c>
      <c r="S219" s="48">
        <v>46</v>
      </c>
      <c r="T219" s="48">
        <v>139</v>
      </c>
      <c r="U219" s="48">
        <v>30</v>
      </c>
      <c r="V219" s="48">
        <v>265</v>
      </c>
      <c r="X219" s="2">
        <v>215</v>
      </c>
      <c r="Y219" s="36">
        <v>-0.49222508848025498</v>
      </c>
      <c r="Z219" s="36">
        <v>0.78525165015426901</v>
      </c>
      <c r="AA219" s="36">
        <v>-0.28454724788741997</v>
      </c>
      <c r="AB219" s="36">
        <v>-2.61829535040822</v>
      </c>
      <c r="AC219" s="36">
        <v>-0.12725866904514299</v>
      </c>
      <c r="AD219" s="36">
        <v>-3.4620373051327799E-2</v>
      </c>
      <c r="AE219" s="36">
        <v>0.19741782293777199</v>
      </c>
      <c r="AF219" s="36">
        <v>-1.2841450125398901</v>
      </c>
      <c r="AG219" s="36">
        <v>-0.54502425143293098</v>
      </c>
      <c r="AH219" s="36">
        <v>-0.449256837146156</v>
      </c>
      <c r="AI219" s="36">
        <v>-0.51844398248942802</v>
      </c>
      <c r="AJ219" s="36">
        <v>0.55396966512034396</v>
      </c>
      <c r="AK219" s="36">
        <v>2.3059846127924502</v>
      </c>
      <c r="AL219" s="36">
        <v>-0.66515271288348599</v>
      </c>
      <c r="AM219" s="36">
        <v>-0.13501699212531501</v>
      </c>
      <c r="AN219" s="36">
        <v>-0.68447010916529605</v>
      </c>
      <c r="AO219" s="36">
        <v>1.2667954125138601</v>
      </c>
      <c r="AP219" s="36">
        <v>0.15834272448537501</v>
      </c>
      <c r="AQ219" s="36">
        <v>1.33866570764457</v>
      </c>
      <c r="AR219" s="36">
        <v>2.12741091319007</v>
      </c>
      <c r="AS219" s="36">
        <v>0.12725866904514299</v>
      </c>
      <c r="AT219" s="36">
        <v>-0.58107796279481305</v>
      </c>
    </row>
    <row r="220" spans="1:46">
      <c r="A220" s="48" t="s">
        <v>540</v>
      </c>
      <c r="B220" s="48" t="s">
        <v>541</v>
      </c>
      <c r="C220" s="48">
        <v>317</v>
      </c>
      <c r="D220" s="48">
        <v>265</v>
      </c>
      <c r="E220" s="48">
        <v>157</v>
      </c>
      <c r="F220" s="48">
        <v>23</v>
      </c>
      <c r="G220" s="48">
        <v>135</v>
      </c>
      <c r="H220" s="48">
        <v>298</v>
      </c>
      <c r="I220" s="48">
        <v>236</v>
      </c>
      <c r="J220" s="48">
        <v>126</v>
      </c>
      <c r="K220" s="48">
        <v>230</v>
      </c>
      <c r="L220" s="48">
        <v>21</v>
      </c>
      <c r="M220" s="48">
        <v>1</v>
      </c>
      <c r="N220" s="48">
        <v>275</v>
      </c>
      <c r="O220" s="48">
        <v>282</v>
      </c>
      <c r="P220" s="48">
        <v>54</v>
      </c>
      <c r="Q220" s="48">
        <v>255</v>
      </c>
      <c r="R220" s="48">
        <v>212</v>
      </c>
      <c r="S220" s="48">
        <v>201</v>
      </c>
      <c r="T220" s="48">
        <v>73</v>
      </c>
      <c r="U220" s="48">
        <v>37</v>
      </c>
      <c r="V220" s="48">
        <v>41</v>
      </c>
      <c r="X220" s="2">
        <v>216</v>
      </c>
      <c r="Y220" s="36">
        <v>-0.51844398248942802</v>
      </c>
      <c r="Z220" s="36">
        <v>-0.88330602472053099</v>
      </c>
      <c r="AA220" s="36">
        <v>0.357448675014717</v>
      </c>
      <c r="AB220" s="36">
        <v>0.68447010916529605</v>
      </c>
      <c r="AC220" s="36">
        <v>1.94481164334801</v>
      </c>
      <c r="AD220" s="36">
        <v>0.308661103247932</v>
      </c>
      <c r="AE220" s="36">
        <v>0.56295962945385303</v>
      </c>
      <c r="AF220" s="36">
        <v>5.7721133302240199E-2</v>
      </c>
      <c r="AG220" s="36">
        <v>-1.1399039744476001</v>
      </c>
      <c r="AH220" s="36">
        <v>0.59938909654980799</v>
      </c>
      <c r="AI220" s="36">
        <v>0.236796814094514</v>
      </c>
      <c r="AJ220" s="36">
        <v>-0.84971663855767099</v>
      </c>
      <c r="AK220" s="36">
        <v>1.0691269505479799</v>
      </c>
      <c r="AL220" s="36">
        <v>1.6405276298473599</v>
      </c>
      <c r="AM220" s="36">
        <v>1.0422691021370301</v>
      </c>
      <c r="AN220" s="36">
        <v>1.6116747250674801</v>
      </c>
      <c r="AO220" s="36">
        <v>0.54502425143293098</v>
      </c>
      <c r="AP220" s="36">
        <v>-1.1538075490063599E-2</v>
      </c>
      <c r="AQ220" s="36">
        <v>1.2667954125138601</v>
      </c>
      <c r="AR220" s="36">
        <v>0.52726251343495301</v>
      </c>
      <c r="AS220" s="36">
        <v>0.50966558646457005</v>
      </c>
      <c r="AT220" s="36">
        <v>-0.15055853143485801</v>
      </c>
    </row>
    <row r="221" spans="1:46">
      <c r="A221" s="48" t="s">
        <v>542</v>
      </c>
      <c r="B221" s="48" t="s">
        <v>543</v>
      </c>
      <c r="C221" s="48">
        <v>125</v>
      </c>
      <c r="D221" s="48">
        <v>106</v>
      </c>
      <c r="E221" s="48">
        <v>138</v>
      </c>
      <c r="F221" s="48">
        <v>71</v>
      </c>
      <c r="G221" s="48">
        <v>284</v>
      </c>
      <c r="H221" s="48">
        <v>142</v>
      </c>
      <c r="I221" s="48">
        <v>274</v>
      </c>
      <c r="J221" s="48">
        <v>102</v>
      </c>
      <c r="K221" s="48">
        <v>262</v>
      </c>
      <c r="L221" s="48">
        <v>182</v>
      </c>
      <c r="M221" s="48">
        <v>149</v>
      </c>
      <c r="N221" s="48">
        <v>83</v>
      </c>
      <c r="O221" s="48">
        <v>177</v>
      </c>
      <c r="P221" s="48">
        <v>277</v>
      </c>
      <c r="Q221" s="48">
        <v>91</v>
      </c>
      <c r="R221" s="48">
        <v>73</v>
      </c>
      <c r="S221" s="48">
        <v>305</v>
      </c>
      <c r="T221" s="48">
        <v>66</v>
      </c>
      <c r="U221" s="48">
        <v>230</v>
      </c>
      <c r="V221" s="48">
        <v>138</v>
      </c>
      <c r="X221" s="2">
        <v>217</v>
      </c>
      <c r="Y221" s="36">
        <v>-1.2169055626538401</v>
      </c>
      <c r="Z221" s="36">
        <v>0.373896287181058</v>
      </c>
      <c r="AA221" s="36">
        <v>-1.55768809267068</v>
      </c>
      <c r="AB221" s="36">
        <v>1.0691269505479799</v>
      </c>
      <c r="AC221" s="36">
        <v>0.357448675014717</v>
      </c>
      <c r="AD221" s="36">
        <v>0.94162475828346703</v>
      </c>
      <c r="AE221" s="36">
        <v>0.52726251343495301</v>
      </c>
      <c r="AF221" s="36">
        <v>-0.97820469803439603</v>
      </c>
      <c r="AG221" s="36">
        <v>0.46634031421206401</v>
      </c>
      <c r="AH221" s="36">
        <v>-0.81705964781606499</v>
      </c>
      <c r="AI221" s="36">
        <v>-0.68447010916529605</v>
      </c>
      <c r="AJ221" s="36">
        <v>1.0828494841071501</v>
      </c>
      <c r="AK221" s="36">
        <v>1.3577523079868701</v>
      </c>
      <c r="AL221" s="36">
        <v>-0.20526722259156199</v>
      </c>
      <c r="AM221" s="36">
        <v>-1.58410435946053</v>
      </c>
      <c r="AN221" s="36">
        <v>-2.6924831633429899E-2</v>
      </c>
      <c r="AO221" s="36">
        <v>0.57199532434845202</v>
      </c>
      <c r="AP221" s="36">
        <v>0.25264835601647301</v>
      </c>
      <c r="AQ221" s="36">
        <v>-0.26856364062649601</v>
      </c>
      <c r="AR221" s="36">
        <v>-0.89472573620472595</v>
      </c>
      <c r="AS221" s="36">
        <v>1.70271698671923</v>
      </c>
      <c r="AT221" s="36">
        <v>0.96586782262374904</v>
      </c>
    </row>
    <row r="222" spans="1:46">
      <c r="A222" s="48" t="s">
        <v>544</v>
      </c>
      <c r="B222" s="48" t="s">
        <v>545</v>
      </c>
      <c r="C222" s="48">
        <v>71</v>
      </c>
      <c r="D222" s="48">
        <v>156</v>
      </c>
      <c r="E222" s="48">
        <v>79</v>
      </c>
      <c r="F222" s="48">
        <v>209</v>
      </c>
      <c r="G222" s="48">
        <v>229</v>
      </c>
      <c r="H222" s="48">
        <v>270</v>
      </c>
      <c r="I222" s="48">
        <v>98</v>
      </c>
      <c r="J222" s="48">
        <v>176</v>
      </c>
      <c r="K222" s="48">
        <v>235</v>
      </c>
      <c r="L222" s="48">
        <v>232</v>
      </c>
      <c r="M222" s="48">
        <v>237</v>
      </c>
      <c r="N222" s="48">
        <v>170</v>
      </c>
      <c r="O222" s="48">
        <v>186</v>
      </c>
      <c r="P222" s="48">
        <v>309</v>
      </c>
      <c r="Q222" s="48">
        <v>177</v>
      </c>
      <c r="R222" s="48">
        <v>177</v>
      </c>
      <c r="S222" s="48">
        <v>183</v>
      </c>
      <c r="T222" s="48">
        <v>29</v>
      </c>
      <c r="U222" s="48">
        <v>231</v>
      </c>
      <c r="V222" s="48">
        <v>219</v>
      </c>
      <c r="X222" s="2">
        <v>218</v>
      </c>
      <c r="Y222" s="36">
        <v>2.2079361535700999</v>
      </c>
      <c r="Z222" s="36">
        <v>1.94481164334801</v>
      </c>
      <c r="AA222" s="36">
        <v>-1.58410435946053</v>
      </c>
      <c r="AB222" s="36">
        <v>1.37734677311944</v>
      </c>
      <c r="AC222" s="36">
        <v>-1.20093251313347</v>
      </c>
      <c r="AD222" s="36">
        <v>0.59020879232393397</v>
      </c>
      <c r="AE222" s="36">
        <v>1.70271698671923</v>
      </c>
      <c r="AF222" s="36">
        <v>0.181754940835861</v>
      </c>
      <c r="AG222" s="36">
        <v>-0.57199532434845302</v>
      </c>
      <c r="AH222" s="36">
        <v>8.0852741412441503E-2</v>
      </c>
      <c r="AI222" s="36">
        <v>-0.96586782262374804</v>
      </c>
      <c r="AJ222" s="36">
        <v>-1.53231615461489</v>
      </c>
      <c r="AK222" s="36">
        <v>-0.51844398248942802</v>
      </c>
      <c r="AL222" s="36">
        <v>1.7364527482587899</v>
      </c>
      <c r="AM222" s="36">
        <v>-1.2331952774122601</v>
      </c>
      <c r="AN222" s="36">
        <v>1.05560284363946</v>
      </c>
      <c r="AO222" s="36">
        <v>-1.5078939607437201</v>
      </c>
      <c r="AP222" s="36">
        <v>0.39044568041832101</v>
      </c>
      <c r="AQ222" s="36">
        <v>0.45778187523733299</v>
      </c>
      <c r="AR222" s="36">
        <v>0.50092629126642196</v>
      </c>
      <c r="AS222" s="36">
        <v>1.30189000761073</v>
      </c>
      <c r="AT222" s="36">
        <v>-0.236796814094514</v>
      </c>
    </row>
    <row r="223" spans="1:46">
      <c r="A223" s="48" t="s">
        <v>546</v>
      </c>
      <c r="B223" s="48" t="s">
        <v>547</v>
      </c>
      <c r="C223" s="48">
        <v>103</v>
      </c>
      <c r="D223" s="48">
        <v>36</v>
      </c>
      <c r="E223" s="48">
        <v>188</v>
      </c>
      <c r="F223" s="48">
        <v>316</v>
      </c>
      <c r="G223" s="48">
        <v>194</v>
      </c>
      <c r="H223" s="48">
        <v>227</v>
      </c>
      <c r="I223" s="48">
        <v>61</v>
      </c>
      <c r="J223" s="48">
        <v>291</v>
      </c>
      <c r="K223" s="48">
        <v>132</v>
      </c>
      <c r="L223" s="48">
        <v>161</v>
      </c>
      <c r="M223" s="48">
        <v>215</v>
      </c>
      <c r="N223" s="48">
        <v>216</v>
      </c>
      <c r="O223" s="48">
        <v>72</v>
      </c>
      <c r="P223" s="48">
        <v>52</v>
      </c>
      <c r="Q223" s="48">
        <v>77</v>
      </c>
      <c r="R223" s="48">
        <v>251</v>
      </c>
      <c r="S223" s="48">
        <v>75</v>
      </c>
      <c r="T223" s="48">
        <v>98</v>
      </c>
      <c r="U223" s="48">
        <v>275</v>
      </c>
      <c r="V223" s="48">
        <v>157</v>
      </c>
      <c r="X223" s="2">
        <v>219</v>
      </c>
      <c r="Y223" s="36">
        <v>1.2498189696086499</v>
      </c>
      <c r="Z223" s="36">
        <v>0.21312928999889499</v>
      </c>
      <c r="AA223" s="36">
        <v>-0.87200035925234398</v>
      </c>
      <c r="AB223" s="36">
        <v>-0.26856364062649601</v>
      </c>
      <c r="AC223" s="36">
        <v>0.91792285853303901</v>
      </c>
      <c r="AD223" s="36">
        <v>-0.65558674848606502</v>
      </c>
      <c r="AE223" s="36">
        <v>-1.37734677311944</v>
      </c>
      <c r="AF223" s="36">
        <v>-1.67081473865842</v>
      </c>
      <c r="AG223" s="36">
        <v>0.68447010916529605</v>
      </c>
      <c r="AH223" s="36">
        <v>0.99069228112221797</v>
      </c>
      <c r="AI223" s="36">
        <v>4.23179653114963E-2</v>
      </c>
      <c r="AJ223" s="36">
        <v>0.30060388702378499</v>
      </c>
      <c r="AK223" s="36">
        <v>-0.308661103247932</v>
      </c>
      <c r="AL223" s="36">
        <v>0.59938909654980799</v>
      </c>
      <c r="AM223" s="36">
        <v>0.423873478962081</v>
      </c>
      <c r="AN223" s="36">
        <v>0.43230348489121101</v>
      </c>
      <c r="AO223" s="36">
        <v>0.449256837146156</v>
      </c>
      <c r="AP223" s="36">
        <v>0.69422498537454602</v>
      </c>
      <c r="AQ223" s="36">
        <v>0.89472573620472595</v>
      </c>
      <c r="AR223" s="36">
        <v>0.11176450046109999</v>
      </c>
      <c r="AS223" s="36">
        <v>-1.0691269505479799</v>
      </c>
      <c r="AT223" s="36">
        <v>-0.423873478962081</v>
      </c>
    </row>
    <row r="224" spans="1:46">
      <c r="A224" s="48" t="s">
        <v>548</v>
      </c>
      <c r="B224" s="48" t="s">
        <v>549</v>
      </c>
      <c r="C224" s="48">
        <v>128</v>
      </c>
      <c r="D224" s="48">
        <v>233</v>
      </c>
      <c r="E224" s="48">
        <v>297</v>
      </c>
      <c r="F224" s="48">
        <v>219</v>
      </c>
      <c r="G224" s="48">
        <v>79</v>
      </c>
      <c r="H224" s="48">
        <v>111</v>
      </c>
      <c r="I224" s="48">
        <v>37</v>
      </c>
      <c r="J224" s="48">
        <v>177</v>
      </c>
      <c r="K224" s="48">
        <v>142</v>
      </c>
      <c r="L224" s="48">
        <v>192</v>
      </c>
      <c r="M224" s="48">
        <v>173</v>
      </c>
      <c r="N224" s="48">
        <v>274</v>
      </c>
      <c r="O224" s="48">
        <v>65</v>
      </c>
      <c r="P224" s="48">
        <v>227</v>
      </c>
      <c r="Q224" s="48">
        <v>207</v>
      </c>
      <c r="R224" s="48">
        <v>219</v>
      </c>
      <c r="S224" s="48">
        <v>319</v>
      </c>
      <c r="T224" s="48">
        <v>317</v>
      </c>
      <c r="U224" s="48">
        <v>9</v>
      </c>
      <c r="V224" s="48">
        <v>15</v>
      </c>
      <c r="X224" s="2">
        <v>220</v>
      </c>
      <c r="Y224" s="36">
        <v>-0.76448125721012095</v>
      </c>
      <c r="Z224" s="36">
        <v>0.13501699212531501</v>
      </c>
      <c r="AA224" s="36">
        <v>0.57199532434845202</v>
      </c>
      <c r="AB224" s="36">
        <v>0.228893548160431</v>
      </c>
      <c r="AC224" s="36">
        <v>0.51844398248942802</v>
      </c>
      <c r="AD224" s="36">
        <v>0.52726251343495301</v>
      </c>
      <c r="AE224" s="36">
        <v>-1.1252961961755199</v>
      </c>
      <c r="AF224" s="36">
        <v>-0.68447010916529605</v>
      </c>
      <c r="AG224" s="36">
        <v>-0.11176450046109999</v>
      </c>
      <c r="AH224" s="36">
        <v>-0.16613652408900501</v>
      </c>
      <c r="AI224" s="36">
        <v>-0.22100455369559499</v>
      </c>
      <c r="AJ224" s="36">
        <v>-0.49222508848025498</v>
      </c>
      <c r="AK224" s="36">
        <v>3.4620373051327799E-2</v>
      </c>
      <c r="AL224" s="36">
        <v>1.53231615461489</v>
      </c>
      <c r="AM224" s="36">
        <v>0.58107796279481305</v>
      </c>
      <c r="AN224" s="36">
        <v>-1.1252961961755199</v>
      </c>
      <c r="AO224" s="36">
        <v>-0.48356099433467298</v>
      </c>
      <c r="AP224" s="36">
        <v>3.4620373051327799E-2</v>
      </c>
      <c r="AQ224" s="36">
        <v>1.37734677311944</v>
      </c>
      <c r="AR224" s="36">
        <v>0.30060388702378499</v>
      </c>
      <c r="AS224" s="36">
        <v>1.0033362959655601</v>
      </c>
      <c r="AT224" s="36">
        <v>1.18526012786046</v>
      </c>
    </row>
    <row r="225" spans="1:46">
      <c r="A225" s="48" t="s">
        <v>550</v>
      </c>
      <c r="B225" s="48" t="s">
        <v>551</v>
      </c>
      <c r="C225" s="48">
        <v>37</v>
      </c>
      <c r="D225" s="48">
        <v>201</v>
      </c>
      <c r="E225" s="48">
        <v>104</v>
      </c>
      <c r="F225" s="48">
        <v>176</v>
      </c>
      <c r="G225" s="48">
        <v>104</v>
      </c>
      <c r="H225" s="48">
        <v>238</v>
      </c>
      <c r="I225" s="48">
        <v>273</v>
      </c>
      <c r="J225" s="48">
        <v>219</v>
      </c>
      <c r="K225" s="48">
        <v>101</v>
      </c>
      <c r="L225" s="48">
        <v>320</v>
      </c>
      <c r="M225" s="48">
        <v>160</v>
      </c>
      <c r="N225" s="48">
        <v>2</v>
      </c>
      <c r="O225" s="48">
        <v>15</v>
      </c>
      <c r="P225" s="48">
        <v>3</v>
      </c>
      <c r="Q225" s="48">
        <v>261</v>
      </c>
      <c r="R225" s="48">
        <v>254</v>
      </c>
      <c r="S225" s="48">
        <v>283</v>
      </c>
      <c r="T225" s="48">
        <v>233</v>
      </c>
      <c r="U225" s="48">
        <v>41</v>
      </c>
      <c r="V225" s="48">
        <v>64</v>
      </c>
      <c r="X225" s="2">
        <v>221</v>
      </c>
      <c r="Y225" s="36">
        <v>0.50966558646457005</v>
      </c>
      <c r="Z225" s="36">
        <v>1.37734677311944</v>
      </c>
      <c r="AA225" s="36">
        <v>0.34926126594690199</v>
      </c>
      <c r="AB225" s="36">
        <v>-0.79576471234815305</v>
      </c>
      <c r="AC225" s="36">
        <v>-1.1698735860340801</v>
      </c>
      <c r="AD225" s="36">
        <v>1.01614278526508</v>
      </c>
      <c r="AE225" s="36">
        <v>-1.58410435946053</v>
      </c>
      <c r="AF225" s="36">
        <v>1.81055767879132</v>
      </c>
      <c r="AG225" s="36">
        <v>-0.30060388702378499</v>
      </c>
      <c r="AH225" s="36">
        <v>-4.23179653114963E-2</v>
      </c>
      <c r="AI225" s="36">
        <v>-0.79576471234815305</v>
      </c>
      <c r="AJ225" s="36">
        <v>-1.89619030821197</v>
      </c>
      <c r="AK225" s="36">
        <v>-0.88330602472053099</v>
      </c>
      <c r="AL225" s="36">
        <v>-0.44076432542273503</v>
      </c>
      <c r="AM225" s="36">
        <v>0.43230348489121101</v>
      </c>
      <c r="AN225" s="36">
        <v>-1.18526012786046</v>
      </c>
      <c r="AO225" s="36">
        <v>-0.53612224016086696</v>
      </c>
      <c r="AP225" s="36">
        <v>-0.86080506744267005</v>
      </c>
      <c r="AQ225" s="36">
        <v>0.72389625403909696</v>
      </c>
      <c r="AR225" s="36">
        <v>-1.0422691021370301</v>
      </c>
      <c r="AS225" s="36">
        <v>-0.67477993525131896</v>
      </c>
      <c r="AT225" s="36">
        <v>1.48433940803009</v>
      </c>
    </row>
    <row r="226" spans="1:46">
      <c r="A226" s="48" t="s">
        <v>552</v>
      </c>
      <c r="B226" s="48" t="s">
        <v>553</v>
      </c>
      <c r="C226" s="48">
        <v>280</v>
      </c>
      <c r="D226" s="48">
        <v>224</v>
      </c>
      <c r="E226" s="48">
        <v>86</v>
      </c>
      <c r="F226" s="48">
        <v>24</v>
      </c>
      <c r="G226" s="48">
        <v>11</v>
      </c>
      <c r="H226" s="48">
        <v>19</v>
      </c>
      <c r="I226" s="48">
        <v>79</v>
      </c>
      <c r="J226" s="48">
        <v>228</v>
      </c>
      <c r="K226" s="48">
        <v>39</v>
      </c>
      <c r="L226" s="48">
        <v>72</v>
      </c>
      <c r="M226" s="48">
        <v>274</v>
      </c>
      <c r="N226" s="48">
        <v>175</v>
      </c>
      <c r="O226" s="48">
        <v>304</v>
      </c>
      <c r="P226" s="48">
        <v>61</v>
      </c>
      <c r="Q226" s="48">
        <v>287</v>
      </c>
      <c r="R226" s="48">
        <v>273</v>
      </c>
      <c r="S226" s="48">
        <v>11</v>
      </c>
      <c r="T226" s="48">
        <v>102</v>
      </c>
      <c r="U226" s="48">
        <v>302</v>
      </c>
      <c r="V226" s="48">
        <v>312</v>
      </c>
      <c r="X226" s="2">
        <v>222</v>
      </c>
      <c r="Y226" s="36">
        <v>0.18958056817244801</v>
      </c>
      <c r="Z226" s="36">
        <v>-0.55396966512034396</v>
      </c>
      <c r="AA226" s="36">
        <v>-0.34109720278987699</v>
      </c>
      <c r="AB226" s="36">
        <v>0.96586782262374904</v>
      </c>
      <c r="AC226" s="36">
        <v>0.18958056817244801</v>
      </c>
      <c r="AD226" s="36">
        <v>-0.423873478962081</v>
      </c>
      <c r="AE226" s="36">
        <v>-1.4395549086391799</v>
      </c>
      <c r="AF226" s="36">
        <v>0.49222508848025398</v>
      </c>
      <c r="AG226" s="36">
        <v>-0.86080506744267005</v>
      </c>
      <c r="AH226" s="36">
        <v>-0.38215790030638502</v>
      </c>
      <c r="AI226" s="36">
        <v>0.228893548160431</v>
      </c>
      <c r="AJ226" s="36">
        <v>1.05560284363946</v>
      </c>
      <c r="AK226" s="36">
        <v>1.48433940803009</v>
      </c>
      <c r="AL226" s="36">
        <v>1.1399039744476001</v>
      </c>
      <c r="AM226" s="36">
        <v>-0.95367622688124898</v>
      </c>
      <c r="AN226" s="36">
        <v>-6.5427627302906397E-2</v>
      </c>
      <c r="AO226" s="36">
        <v>-0.61790345380673695</v>
      </c>
      <c r="AP226" s="36">
        <v>1.33866570764457</v>
      </c>
      <c r="AQ226" s="36">
        <v>0.181754940835861</v>
      </c>
      <c r="AR226" s="36">
        <v>0.18958056817244801</v>
      </c>
      <c r="AS226" s="36">
        <v>0.39876036674317</v>
      </c>
      <c r="AT226" s="36">
        <v>0.104027698398954</v>
      </c>
    </row>
    <row r="227" spans="1:46">
      <c r="A227" s="48" t="s">
        <v>554</v>
      </c>
      <c r="B227" s="48" t="s">
        <v>555</v>
      </c>
      <c r="C227" s="48">
        <v>18</v>
      </c>
      <c r="D227" s="48">
        <v>257</v>
      </c>
      <c r="E227" s="48">
        <v>24</v>
      </c>
      <c r="F227" s="48">
        <v>5</v>
      </c>
      <c r="G227" s="48">
        <v>259</v>
      </c>
      <c r="H227" s="48">
        <v>13</v>
      </c>
      <c r="I227" s="48">
        <v>123</v>
      </c>
      <c r="J227" s="48">
        <v>290</v>
      </c>
      <c r="K227" s="48">
        <v>278</v>
      </c>
      <c r="L227" s="48">
        <v>203</v>
      </c>
      <c r="M227" s="48">
        <v>142</v>
      </c>
      <c r="N227" s="48">
        <v>163</v>
      </c>
      <c r="O227" s="48">
        <v>287</v>
      </c>
      <c r="P227" s="48">
        <v>108</v>
      </c>
      <c r="Q227" s="48">
        <v>137</v>
      </c>
      <c r="R227" s="48">
        <v>155</v>
      </c>
      <c r="S227" s="48">
        <v>225</v>
      </c>
      <c r="T227" s="48">
        <v>47</v>
      </c>
      <c r="U227" s="48">
        <v>225</v>
      </c>
      <c r="V227" s="48">
        <v>43</v>
      </c>
      <c r="X227" s="2">
        <v>223</v>
      </c>
      <c r="Y227" s="36">
        <v>-0.61790345380673695</v>
      </c>
      <c r="Z227" s="36">
        <v>-0.97820469803439603</v>
      </c>
      <c r="AA227" s="36">
        <v>-0.59020879232393397</v>
      </c>
      <c r="AB227" s="36">
        <v>1.2841450125398799</v>
      </c>
      <c r="AC227" s="36">
        <v>-0.57199532434845302</v>
      </c>
      <c r="AD227" s="36">
        <v>0.80636647104172898</v>
      </c>
      <c r="AE227" s="36">
        <v>1.8516777124192001</v>
      </c>
      <c r="AF227" s="36">
        <v>-0.61790345380673695</v>
      </c>
      <c r="AG227" s="36">
        <v>0.28454724788741997</v>
      </c>
      <c r="AH227" s="36">
        <v>0.423873478962081</v>
      </c>
      <c r="AI227" s="36">
        <v>0.308661103247932</v>
      </c>
      <c r="AJ227" s="36">
        <v>1.9230884433897401E-2</v>
      </c>
      <c r="AK227" s="36">
        <v>-0.80636647104172898</v>
      </c>
      <c r="AL227" s="36">
        <v>0.83873171379157596</v>
      </c>
      <c r="AM227" s="36">
        <v>1.7364527482587899</v>
      </c>
      <c r="AN227" s="36">
        <v>1.8516777124192001</v>
      </c>
      <c r="AO227" s="36">
        <v>-1.20093251313347</v>
      </c>
      <c r="AP227" s="36">
        <v>-0.423873478962081</v>
      </c>
      <c r="AQ227" s="36">
        <v>0.59938909654980799</v>
      </c>
      <c r="AR227" s="36">
        <v>0.77482466969292996</v>
      </c>
      <c r="AS227" s="36">
        <v>0.292566138795811</v>
      </c>
      <c r="AT227" s="36">
        <v>-0.38215790030638502</v>
      </c>
    </row>
    <row r="228" spans="1:46">
      <c r="A228" s="48" t="s">
        <v>556</v>
      </c>
      <c r="B228" s="48" t="s">
        <v>557</v>
      </c>
      <c r="C228" s="48">
        <v>256</v>
      </c>
      <c r="D228" s="48">
        <v>58</v>
      </c>
      <c r="E228" s="48">
        <v>51</v>
      </c>
      <c r="F228" s="48">
        <v>179</v>
      </c>
      <c r="G228" s="48">
        <v>110</v>
      </c>
      <c r="H228" s="48">
        <v>210</v>
      </c>
      <c r="I228" s="48">
        <v>104</v>
      </c>
      <c r="J228" s="48">
        <v>145</v>
      </c>
      <c r="K228" s="48">
        <v>144</v>
      </c>
      <c r="L228" s="48">
        <v>42</v>
      </c>
      <c r="M228" s="48">
        <v>87</v>
      </c>
      <c r="N228" s="48">
        <v>114</v>
      </c>
      <c r="O228" s="48">
        <v>303</v>
      </c>
      <c r="P228" s="48">
        <v>81</v>
      </c>
      <c r="Q228" s="48">
        <v>10</v>
      </c>
      <c r="R228" s="48">
        <v>40</v>
      </c>
      <c r="S228" s="48">
        <v>51</v>
      </c>
      <c r="T228" s="48">
        <v>280</v>
      </c>
      <c r="U228" s="48">
        <v>219</v>
      </c>
      <c r="V228" s="48">
        <v>79</v>
      </c>
      <c r="X228" s="2">
        <v>224</v>
      </c>
      <c r="Y228" s="36">
        <v>0.94162475828346703</v>
      </c>
      <c r="Z228" s="36">
        <v>0.54502425143293098</v>
      </c>
      <c r="AA228" s="36">
        <v>-0.74403555410450795</v>
      </c>
      <c r="AB228" s="36">
        <v>-0.15834272448537501</v>
      </c>
      <c r="AC228" s="36">
        <v>-2.3059846127924502</v>
      </c>
      <c r="AD228" s="36">
        <v>-1.1698735860340801</v>
      </c>
      <c r="AE228" s="36">
        <v>-5.7721133302240102E-2</v>
      </c>
      <c r="AF228" s="36">
        <v>-7.31380090717315E-2</v>
      </c>
      <c r="AG228" s="36">
        <v>0.94162475828346703</v>
      </c>
      <c r="AH228" s="36">
        <v>-0.26856364062649601</v>
      </c>
      <c r="AI228" s="36">
        <v>0.61790345380673695</v>
      </c>
      <c r="AJ228" s="36">
        <v>5.7721133302240199E-2</v>
      </c>
      <c r="AK228" s="36">
        <v>-0.32483643033381798</v>
      </c>
      <c r="AL228" s="36">
        <v>-0.236796814094514</v>
      </c>
      <c r="AM228" s="36">
        <v>1.37734677311944</v>
      </c>
      <c r="AN228" s="36">
        <v>1.89619030821197</v>
      </c>
      <c r="AO228" s="36">
        <v>0.77482466969292996</v>
      </c>
      <c r="AP228" s="36">
        <v>0.43230348489121101</v>
      </c>
      <c r="AQ228" s="36">
        <v>0.61790345380673695</v>
      </c>
      <c r="AR228" s="36">
        <v>-0.36566011593027697</v>
      </c>
      <c r="AS228" s="36">
        <v>0.20526722259156199</v>
      </c>
      <c r="AT228" s="36">
        <v>-8.0852741412441698E-2</v>
      </c>
    </row>
    <row r="229" spans="1:46">
      <c r="A229" s="48" t="s">
        <v>558</v>
      </c>
      <c r="B229" s="48" t="s">
        <v>559</v>
      </c>
      <c r="C229" s="48">
        <v>134</v>
      </c>
      <c r="D229" s="48">
        <v>75</v>
      </c>
      <c r="E229" s="48">
        <v>257</v>
      </c>
      <c r="F229" s="48">
        <v>223</v>
      </c>
      <c r="G229" s="48">
        <v>106</v>
      </c>
      <c r="H229" s="48">
        <v>88</v>
      </c>
      <c r="I229" s="48">
        <v>309</v>
      </c>
      <c r="J229" s="48">
        <v>178</v>
      </c>
      <c r="K229" s="48">
        <v>172</v>
      </c>
      <c r="L229" s="48">
        <v>285</v>
      </c>
      <c r="M229" s="48">
        <v>256</v>
      </c>
      <c r="N229" s="48">
        <v>125</v>
      </c>
      <c r="O229" s="48">
        <v>181</v>
      </c>
      <c r="P229" s="48">
        <v>110</v>
      </c>
      <c r="Q229" s="48">
        <v>9</v>
      </c>
      <c r="R229" s="48">
        <v>188</v>
      </c>
      <c r="S229" s="48">
        <v>179</v>
      </c>
      <c r="T229" s="48">
        <v>168</v>
      </c>
      <c r="U229" s="48">
        <v>311</v>
      </c>
      <c r="V229" s="48">
        <v>305</v>
      </c>
      <c r="X229" s="2">
        <v>225</v>
      </c>
      <c r="Y229" s="36">
        <v>-1.0691269505479799</v>
      </c>
      <c r="Z229" s="36">
        <v>0.173940428614663</v>
      </c>
      <c r="AA229" s="36">
        <v>-0.56295962945385403</v>
      </c>
      <c r="AB229" s="36">
        <v>-0.65558674848606502</v>
      </c>
      <c r="AC229" s="36">
        <v>2.2079361535700999</v>
      </c>
      <c r="AD229" s="36">
        <v>-0.90626333816903804</v>
      </c>
      <c r="AE229" s="36">
        <v>-0.357448675014717</v>
      </c>
      <c r="AF229" s="36">
        <v>-1.58410435946053</v>
      </c>
      <c r="AG229" s="36">
        <v>8.8572288948810904E-2</v>
      </c>
      <c r="AH229" s="36">
        <v>0.26856364062649601</v>
      </c>
      <c r="AI229" s="36">
        <v>-1.81055767879132</v>
      </c>
      <c r="AJ229" s="36">
        <v>0.77482466969292996</v>
      </c>
      <c r="AK229" s="36">
        <v>1.1399039744476001</v>
      </c>
      <c r="AL229" s="36">
        <v>-0.24471489870827601</v>
      </c>
      <c r="AM229" s="36">
        <v>0.77482466969292996</v>
      </c>
      <c r="AN229" s="36">
        <v>-0.99069228112221797</v>
      </c>
      <c r="AO229" s="36">
        <v>-0.16613652408900501</v>
      </c>
      <c r="AP229" s="36">
        <v>0.181754940835861</v>
      </c>
      <c r="AQ229" s="36">
        <v>0.58107796279481305</v>
      </c>
      <c r="AR229" s="36">
        <v>0.25264835601647301</v>
      </c>
      <c r="AS229" s="36">
        <v>-1.70271698671924</v>
      </c>
      <c r="AT229" s="36">
        <v>-0.276546612755663</v>
      </c>
    </row>
    <row r="230" spans="1:46">
      <c r="A230" s="48" t="s">
        <v>560</v>
      </c>
      <c r="B230" s="48" t="s">
        <v>561</v>
      </c>
      <c r="C230" s="48">
        <v>228</v>
      </c>
      <c r="D230" s="48">
        <v>272</v>
      </c>
      <c r="E230" s="48">
        <v>314</v>
      </c>
      <c r="F230" s="48">
        <v>275</v>
      </c>
      <c r="G230" s="48">
        <v>58</v>
      </c>
      <c r="H230" s="48">
        <v>133</v>
      </c>
      <c r="I230" s="48">
        <v>302</v>
      </c>
      <c r="J230" s="48">
        <v>216</v>
      </c>
      <c r="K230" s="48">
        <v>238</v>
      </c>
      <c r="L230" s="48">
        <v>323</v>
      </c>
      <c r="M230" s="48">
        <v>271</v>
      </c>
      <c r="N230" s="48">
        <v>278</v>
      </c>
      <c r="O230" s="48">
        <v>220</v>
      </c>
      <c r="P230" s="48">
        <v>208</v>
      </c>
      <c r="Q230" s="48">
        <v>316</v>
      </c>
      <c r="R230" s="48">
        <v>135</v>
      </c>
      <c r="S230" s="48">
        <v>186</v>
      </c>
      <c r="T230" s="48">
        <v>27</v>
      </c>
      <c r="U230" s="48">
        <v>217</v>
      </c>
      <c r="V230" s="48">
        <v>255</v>
      </c>
      <c r="X230" s="2">
        <v>226</v>
      </c>
      <c r="Y230" s="36">
        <v>-1.9985190177754</v>
      </c>
      <c r="Z230" s="36">
        <v>1.3577523079868701</v>
      </c>
      <c r="AA230" s="36">
        <v>0.84971663855767099</v>
      </c>
      <c r="AB230" s="36">
        <v>0.47493304871340403</v>
      </c>
      <c r="AC230" s="36">
        <v>0.96586782262374904</v>
      </c>
      <c r="AD230" s="36">
        <v>3.4620373051327799E-2</v>
      </c>
      <c r="AE230" s="36">
        <v>1.3577523079868701</v>
      </c>
      <c r="AF230" s="36">
        <v>-1.0828494841071501</v>
      </c>
      <c r="AG230" s="36">
        <v>0.61790345380673695</v>
      </c>
      <c r="AH230" s="36">
        <v>-0.827847077288139</v>
      </c>
      <c r="AI230" s="36">
        <v>-0.308661103247932</v>
      </c>
      <c r="AJ230" s="36">
        <v>2.12741091319007</v>
      </c>
      <c r="AK230" s="36">
        <v>1.8516777124192001</v>
      </c>
      <c r="AL230" s="36">
        <v>0.26856364062649601</v>
      </c>
      <c r="AM230" s="36">
        <v>1.48433940803009</v>
      </c>
      <c r="AN230" s="36">
        <v>-0.827847077288139</v>
      </c>
      <c r="AO230" s="36">
        <v>0.99069228112221797</v>
      </c>
      <c r="AP230" s="36">
        <v>1.2169055626538401</v>
      </c>
      <c r="AQ230" s="36">
        <v>-0.87200035925234398</v>
      </c>
      <c r="AR230" s="36">
        <v>0.15834272448537501</v>
      </c>
      <c r="AS230" s="36">
        <v>-0.34926126594690199</v>
      </c>
      <c r="AT230" s="36">
        <v>-0.99069228112221797</v>
      </c>
    </row>
    <row r="231" spans="1:46">
      <c r="A231" s="48" t="s">
        <v>562</v>
      </c>
      <c r="B231" s="48" t="s">
        <v>563</v>
      </c>
      <c r="C231" s="48">
        <v>52</v>
      </c>
      <c r="D231" s="48">
        <v>213</v>
      </c>
      <c r="E231" s="48">
        <v>107</v>
      </c>
      <c r="F231" s="48">
        <v>68</v>
      </c>
      <c r="G231" s="48">
        <v>158</v>
      </c>
      <c r="H231" s="48">
        <v>102</v>
      </c>
      <c r="I231" s="48">
        <v>148</v>
      </c>
      <c r="J231" s="48">
        <v>2</v>
      </c>
      <c r="K231" s="48">
        <v>1</v>
      </c>
      <c r="L231" s="48">
        <v>278</v>
      </c>
      <c r="M231" s="48">
        <v>206</v>
      </c>
      <c r="N231" s="48">
        <v>243</v>
      </c>
      <c r="O231" s="48">
        <v>179</v>
      </c>
      <c r="P231" s="48">
        <v>171</v>
      </c>
      <c r="Q231" s="48">
        <v>174</v>
      </c>
      <c r="R231" s="48">
        <v>171</v>
      </c>
      <c r="S231" s="48">
        <v>76</v>
      </c>
      <c r="T231" s="48">
        <v>265</v>
      </c>
      <c r="U231" s="48">
        <v>216</v>
      </c>
      <c r="V231" s="48">
        <v>56</v>
      </c>
      <c r="X231" s="2">
        <v>227</v>
      </c>
      <c r="Y231" s="36">
        <v>-0.96586782262374804</v>
      </c>
      <c r="Z231" s="36">
        <v>-0.58107796279481305</v>
      </c>
      <c r="AA231" s="36">
        <v>0.423873478962081</v>
      </c>
      <c r="AB231" s="36">
        <v>0.22100455369559499</v>
      </c>
      <c r="AC231" s="36">
        <v>0.47493304871340403</v>
      </c>
      <c r="AD231" s="36">
        <v>0.51844398248942802</v>
      </c>
      <c r="AE231" s="36">
        <v>-0.49222508848025498</v>
      </c>
      <c r="AF231" s="36">
        <v>0.357448675014717</v>
      </c>
      <c r="AG231" s="36">
        <v>0.34109720278987699</v>
      </c>
      <c r="AH231" s="36">
        <v>0.46634031421206401</v>
      </c>
      <c r="AI231" s="36">
        <v>0.32483643033381798</v>
      </c>
      <c r="AJ231" s="36">
        <v>0.449256837146156</v>
      </c>
      <c r="AK231" s="36">
        <v>-0.39876036674317</v>
      </c>
      <c r="AL231" s="36">
        <v>1.2667954125138601</v>
      </c>
      <c r="AM231" s="36">
        <v>-0.15055853143485801</v>
      </c>
      <c r="AN231" s="36">
        <v>0.236796814094514</v>
      </c>
      <c r="AO231" s="36">
        <v>-1.94481164334801</v>
      </c>
      <c r="AP231" s="36">
        <v>-1.1698735860340801</v>
      </c>
      <c r="AQ231" s="36">
        <v>0.30060388702378499</v>
      </c>
      <c r="AR231" s="36">
        <v>3.4620373051327799E-2</v>
      </c>
      <c r="AS231" s="36">
        <v>-0.59938909654980799</v>
      </c>
      <c r="AT231" s="36">
        <v>1.6405276298473599</v>
      </c>
    </row>
    <row r="232" spans="1:46">
      <c r="A232" s="48" t="s">
        <v>564</v>
      </c>
      <c r="B232" s="48" t="s">
        <v>565</v>
      </c>
      <c r="C232" s="48">
        <v>239</v>
      </c>
      <c r="D232" s="48">
        <v>139</v>
      </c>
      <c r="E232" s="48">
        <v>74</v>
      </c>
      <c r="F232" s="48">
        <v>164</v>
      </c>
      <c r="G232" s="48">
        <v>215</v>
      </c>
      <c r="H232" s="48">
        <v>233</v>
      </c>
      <c r="I232" s="48">
        <v>316</v>
      </c>
      <c r="J232" s="48">
        <v>121</v>
      </c>
      <c r="K232" s="48">
        <v>86</v>
      </c>
      <c r="L232" s="48">
        <v>239</v>
      </c>
      <c r="M232" s="48">
        <v>272</v>
      </c>
      <c r="N232" s="48">
        <v>12</v>
      </c>
      <c r="O232" s="48">
        <v>191</v>
      </c>
      <c r="P232" s="48">
        <v>106</v>
      </c>
      <c r="Q232" s="48">
        <v>166</v>
      </c>
      <c r="R232" s="48">
        <v>141</v>
      </c>
      <c r="S232" s="48">
        <v>118</v>
      </c>
      <c r="T232" s="48">
        <v>309</v>
      </c>
      <c r="U232" s="48">
        <v>270</v>
      </c>
      <c r="V232" s="48">
        <v>304</v>
      </c>
      <c r="X232" s="2">
        <v>228</v>
      </c>
      <c r="Y232" s="36">
        <v>1.05560284363946</v>
      </c>
      <c r="Z232" s="36">
        <v>-0.28454724788741997</v>
      </c>
      <c r="AA232" s="36">
        <v>-1.3974848188810201</v>
      </c>
      <c r="AB232" s="36">
        <v>3.8459493110679101E-3</v>
      </c>
      <c r="AC232" s="36">
        <v>0.99069228112221797</v>
      </c>
      <c r="AD232" s="36">
        <v>0.43230348489121101</v>
      </c>
      <c r="AE232" s="36">
        <v>-1.01614278526508</v>
      </c>
      <c r="AF232" s="36">
        <v>1.8516777124192001</v>
      </c>
      <c r="AG232" s="36">
        <v>-0.34926126594690199</v>
      </c>
      <c r="AH232" s="36">
        <v>-0.77482466969292996</v>
      </c>
      <c r="AI232" s="36">
        <v>-0.292566138795811</v>
      </c>
      <c r="AJ232" s="36">
        <v>-1.5078939607437201</v>
      </c>
      <c r="AK232" s="36">
        <v>-0.67477993525131896</v>
      </c>
      <c r="AL232" s="36">
        <v>1.5078939607437201</v>
      </c>
      <c r="AM232" s="36">
        <v>-1.37734677311944</v>
      </c>
      <c r="AN232" s="36">
        <v>-1.0033362959655601</v>
      </c>
      <c r="AO232" s="36">
        <v>0.48356099433467298</v>
      </c>
      <c r="AP232" s="36">
        <v>-2.61829535040822</v>
      </c>
      <c r="AQ232" s="36">
        <v>-0.51844398248942802</v>
      </c>
      <c r="AR232" s="36">
        <v>1.70271698671923</v>
      </c>
      <c r="AS232" s="36">
        <v>0.59020879232393397</v>
      </c>
      <c r="AT232" s="36">
        <v>1.2498189696086499</v>
      </c>
    </row>
    <row r="233" spans="1:46">
      <c r="A233" s="48" t="s">
        <v>566</v>
      </c>
      <c r="B233" s="48" t="s">
        <v>567</v>
      </c>
      <c r="C233" s="48">
        <v>299</v>
      </c>
      <c r="D233" s="48">
        <v>284</v>
      </c>
      <c r="E233" s="48">
        <v>218</v>
      </c>
      <c r="F233" s="48">
        <v>84</v>
      </c>
      <c r="G233" s="48">
        <v>28</v>
      </c>
      <c r="H233" s="48">
        <v>194</v>
      </c>
      <c r="I233" s="48">
        <v>136</v>
      </c>
      <c r="J233" s="48">
        <v>224</v>
      </c>
      <c r="K233" s="48">
        <v>275</v>
      </c>
      <c r="L233" s="48">
        <v>13</v>
      </c>
      <c r="M233" s="48">
        <v>243</v>
      </c>
      <c r="N233" s="48">
        <v>99</v>
      </c>
      <c r="O233" s="48">
        <v>145</v>
      </c>
      <c r="P233" s="48">
        <v>50</v>
      </c>
      <c r="Q233" s="48">
        <v>148</v>
      </c>
      <c r="R233" s="48">
        <v>100</v>
      </c>
      <c r="S233" s="48">
        <v>9</v>
      </c>
      <c r="T233" s="48">
        <v>40</v>
      </c>
      <c r="U233" s="48">
        <v>140</v>
      </c>
      <c r="V233" s="48">
        <v>60</v>
      </c>
      <c r="X233" s="2">
        <v>229</v>
      </c>
      <c r="Y233" s="36">
        <v>0.99069228112221797</v>
      </c>
      <c r="Z233" s="36">
        <v>-0.21312928999889499</v>
      </c>
      <c r="AA233" s="36">
        <v>-0.55396966512034396</v>
      </c>
      <c r="AB233" s="36">
        <v>-0.119507998425229</v>
      </c>
      <c r="AC233" s="36">
        <v>0.78525165015426901</v>
      </c>
      <c r="AD233" s="36">
        <v>1.1399039744476001</v>
      </c>
      <c r="AE233" s="36">
        <v>-0.65558674848606502</v>
      </c>
      <c r="AF233" s="36">
        <v>1.3200546968364699</v>
      </c>
      <c r="AG233" s="36">
        <v>-1.3577523079868701</v>
      </c>
      <c r="AH233" s="36">
        <v>-1.4395549086391799</v>
      </c>
      <c r="AI233" s="36">
        <v>0.79576471234815305</v>
      </c>
      <c r="AJ233" s="36">
        <v>0.74403555410450795</v>
      </c>
      <c r="AK233" s="36">
        <v>-0.173940428614663</v>
      </c>
      <c r="AL233" s="36">
        <v>0.38215790030638502</v>
      </c>
      <c r="AM233" s="36">
        <v>-0.41547348891049701</v>
      </c>
      <c r="AN233" s="36">
        <v>0.79576471234815305</v>
      </c>
      <c r="AO233" s="36">
        <v>-0.26856364062649601</v>
      </c>
      <c r="AP233" s="36">
        <v>0.97820469803439603</v>
      </c>
      <c r="AQ233" s="36">
        <v>-0.276546612755663</v>
      </c>
      <c r="AR233" s="36">
        <v>-6.5427627302906397E-2</v>
      </c>
      <c r="AS233" s="36">
        <v>1.0691269505479799</v>
      </c>
      <c r="AT233" s="36">
        <v>0.44076432542273503</v>
      </c>
    </row>
    <row r="234" spans="1:46">
      <c r="A234" s="48" t="s">
        <v>568</v>
      </c>
      <c r="B234" s="48" t="s">
        <v>569</v>
      </c>
      <c r="C234" s="48">
        <v>295</v>
      </c>
      <c r="D234" s="48">
        <v>102</v>
      </c>
      <c r="E234" s="48">
        <v>246</v>
      </c>
      <c r="F234" s="48">
        <v>171</v>
      </c>
      <c r="G234" s="48">
        <v>72</v>
      </c>
      <c r="H234" s="48">
        <v>119</v>
      </c>
      <c r="I234" s="48">
        <v>224</v>
      </c>
      <c r="J234" s="48">
        <v>30</v>
      </c>
      <c r="K234" s="48">
        <v>88</v>
      </c>
      <c r="L234" s="48">
        <v>86</v>
      </c>
      <c r="M234" s="48">
        <v>70</v>
      </c>
      <c r="N234" s="48">
        <v>315</v>
      </c>
      <c r="O234" s="48">
        <v>166</v>
      </c>
      <c r="P234" s="48">
        <v>248</v>
      </c>
      <c r="Q234" s="48">
        <v>81</v>
      </c>
      <c r="R234" s="48">
        <v>159</v>
      </c>
      <c r="S234" s="48">
        <v>90</v>
      </c>
      <c r="T234" s="48">
        <v>151</v>
      </c>
      <c r="U234" s="48">
        <v>115</v>
      </c>
      <c r="V234" s="48">
        <v>273</v>
      </c>
      <c r="X234" s="2">
        <v>230</v>
      </c>
      <c r="Y234" s="36">
        <v>0.91792285853303901</v>
      </c>
      <c r="Z234" s="36">
        <v>0.26856364062649601</v>
      </c>
      <c r="AA234" s="36">
        <v>-0.34926126594690199</v>
      </c>
      <c r="AB234" s="36">
        <v>8.8572288948810904E-2</v>
      </c>
      <c r="AC234" s="36">
        <v>-0.84971663855767099</v>
      </c>
      <c r="AD234" s="36">
        <v>-1.8516777124192001</v>
      </c>
      <c r="AE234" s="36">
        <v>1.15380754900634E-2</v>
      </c>
      <c r="AF234" s="36">
        <v>-0.84971663855767099</v>
      </c>
      <c r="AG234" s="36">
        <v>-1.3974848188810201</v>
      </c>
      <c r="AH234" s="36">
        <v>0.77482466969292996</v>
      </c>
      <c r="AI234" s="36">
        <v>1.0033362959655601</v>
      </c>
      <c r="AJ234" s="36">
        <v>-1.05560284363946</v>
      </c>
      <c r="AK234" s="36">
        <v>1.0033362959655601</v>
      </c>
      <c r="AL234" s="36">
        <v>1.0422691021370301</v>
      </c>
      <c r="AM234" s="36">
        <v>0.608620196795288</v>
      </c>
      <c r="AN234" s="36">
        <v>0.76448125721012095</v>
      </c>
      <c r="AO234" s="36">
        <v>-0.81705964781606499</v>
      </c>
      <c r="AP234" s="36">
        <v>-2.0586978929547599</v>
      </c>
      <c r="AQ234" s="36">
        <v>-0.62724026956349199</v>
      </c>
      <c r="AR234" s="36">
        <v>-0.24471489870827601</v>
      </c>
      <c r="AS234" s="36">
        <v>0.96586782262374904</v>
      </c>
      <c r="AT234" s="36">
        <v>1.0422691021370301</v>
      </c>
    </row>
    <row r="235" spans="1:46">
      <c r="A235" s="48" t="s">
        <v>570</v>
      </c>
      <c r="B235" s="48" t="s">
        <v>571</v>
      </c>
      <c r="C235" s="48">
        <v>231</v>
      </c>
      <c r="D235" s="48">
        <v>37</v>
      </c>
      <c r="E235" s="48">
        <v>91</v>
      </c>
      <c r="F235" s="48">
        <v>198</v>
      </c>
      <c r="G235" s="48">
        <v>245</v>
      </c>
      <c r="H235" s="48">
        <v>67</v>
      </c>
      <c r="I235" s="48">
        <v>120</v>
      </c>
      <c r="J235" s="48">
        <v>312</v>
      </c>
      <c r="K235" s="48">
        <v>92</v>
      </c>
      <c r="L235" s="48">
        <v>194</v>
      </c>
      <c r="M235" s="48">
        <v>56</v>
      </c>
      <c r="N235" s="48">
        <v>133</v>
      </c>
      <c r="O235" s="48">
        <v>144</v>
      </c>
      <c r="P235" s="48">
        <v>215</v>
      </c>
      <c r="Q235" s="48">
        <v>240</v>
      </c>
      <c r="R235" s="48">
        <v>153</v>
      </c>
      <c r="S235" s="48">
        <v>223</v>
      </c>
      <c r="T235" s="48">
        <v>52</v>
      </c>
      <c r="U235" s="48">
        <v>286</v>
      </c>
      <c r="V235" s="48">
        <v>156</v>
      </c>
      <c r="X235" s="2">
        <v>231</v>
      </c>
      <c r="Y235" s="36">
        <v>-0.36566011593027697</v>
      </c>
      <c r="Z235" s="36">
        <v>0.55396966512034396</v>
      </c>
      <c r="AA235" s="36">
        <v>0.72389625403909696</v>
      </c>
      <c r="AB235" s="36">
        <v>1.0828494841071501</v>
      </c>
      <c r="AC235" s="36">
        <v>0.83873171379157596</v>
      </c>
      <c r="AD235" s="36">
        <v>-1.6405276298473599</v>
      </c>
      <c r="AE235" s="36">
        <v>8.8572288948810904E-2</v>
      </c>
      <c r="AF235" s="36">
        <v>1.1399039744476001</v>
      </c>
      <c r="AG235" s="36">
        <v>-0.104027698398954</v>
      </c>
      <c r="AH235" s="36">
        <v>1.2169055626538401</v>
      </c>
      <c r="AI235" s="36">
        <v>-2.3059846127924502</v>
      </c>
      <c r="AJ235" s="36">
        <v>-1.2331952774122601</v>
      </c>
      <c r="AK235" s="36">
        <v>-0.72389625403909696</v>
      </c>
      <c r="AL235" s="36">
        <v>-1.01614278526508</v>
      </c>
      <c r="AM235" s="36">
        <v>0.76448125721012095</v>
      </c>
      <c r="AN235" s="36">
        <v>0.88330602472053099</v>
      </c>
      <c r="AO235" s="36">
        <v>-0.449256837146156</v>
      </c>
      <c r="AP235" s="36">
        <v>0.36566011593027697</v>
      </c>
      <c r="AQ235" s="36">
        <v>-0.91792285853303901</v>
      </c>
      <c r="AR235" s="36">
        <v>1.9230884433897401E-2</v>
      </c>
      <c r="AS235" s="36">
        <v>-0.173940428614663</v>
      </c>
      <c r="AT235" s="36">
        <v>0.51844398248942802</v>
      </c>
    </row>
    <row r="236" spans="1:46">
      <c r="A236" s="48" t="s">
        <v>572</v>
      </c>
      <c r="B236" s="48" t="s">
        <v>573</v>
      </c>
      <c r="C236" s="48">
        <v>122</v>
      </c>
      <c r="D236" s="48">
        <v>186</v>
      </c>
      <c r="E236" s="48">
        <v>267</v>
      </c>
      <c r="F236" s="48">
        <v>156</v>
      </c>
      <c r="G236" s="48">
        <v>153</v>
      </c>
      <c r="H236" s="48">
        <v>76</v>
      </c>
      <c r="I236" s="48">
        <v>48</v>
      </c>
      <c r="J236" s="48">
        <v>281</v>
      </c>
      <c r="K236" s="48">
        <v>184</v>
      </c>
      <c r="L236" s="48">
        <v>171</v>
      </c>
      <c r="M236" s="48">
        <v>291</v>
      </c>
      <c r="N236" s="48">
        <v>8</v>
      </c>
      <c r="O236" s="48">
        <v>230</v>
      </c>
      <c r="P236" s="48">
        <v>240</v>
      </c>
      <c r="Q236" s="48">
        <v>143</v>
      </c>
      <c r="R236" s="48">
        <v>50</v>
      </c>
      <c r="S236" s="48">
        <v>48</v>
      </c>
      <c r="T236" s="48">
        <v>220</v>
      </c>
      <c r="U236" s="48">
        <v>139</v>
      </c>
      <c r="V236" s="48">
        <v>129</v>
      </c>
      <c r="X236" s="2">
        <v>232</v>
      </c>
      <c r="Y236" s="36">
        <v>1.01614278526508</v>
      </c>
      <c r="Z236" s="36">
        <v>-5.7721133302240102E-2</v>
      </c>
      <c r="AA236" s="36">
        <v>-2.0586978929547599</v>
      </c>
      <c r="AB236" s="36">
        <v>0.72389625403909696</v>
      </c>
      <c r="AC236" s="36">
        <v>0.21312928999889499</v>
      </c>
      <c r="AD236" s="36">
        <v>-0.75421899455136598</v>
      </c>
      <c r="AE236" s="36">
        <v>0.87200035925234398</v>
      </c>
      <c r="AF236" s="36">
        <v>1.33866570764457</v>
      </c>
      <c r="AG236" s="36">
        <v>-0.608620196795288</v>
      </c>
      <c r="AH236" s="36">
        <v>0.40710271318473101</v>
      </c>
      <c r="AI236" s="36">
        <v>-1.8516777124192001</v>
      </c>
      <c r="AJ236" s="36">
        <v>-0.81705964781606499</v>
      </c>
      <c r="AK236" s="36">
        <v>4.23179653114963E-2</v>
      </c>
      <c r="AL236" s="36">
        <v>1.55768809267068</v>
      </c>
      <c r="AM236" s="36">
        <v>-0.31673840765542399</v>
      </c>
      <c r="AN236" s="36">
        <v>1.1698735860340801</v>
      </c>
      <c r="AO236" s="36">
        <v>1.30189000761073</v>
      </c>
      <c r="AP236" s="36">
        <v>-2.4330009860728898</v>
      </c>
      <c r="AQ236" s="36">
        <v>0.12725866904514299</v>
      </c>
      <c r="AR236" s="36">
        <v>1.2841450125398799</v>
      </c>
      <c r="AS236" s="36">
        <v>-0.96586782262374804</v>
      </c>
      <c r="AT236" s="36">
        <v>-0.87200035925234398</v>
      </c>
    </row>
    <row r="237" spans="1:46">
      <c r="A237" s="48" t="s">
        <v>576</v>
      </c>
      <c r="B237" s="48" t="s">
        <v>577</v>
      </c>
      <c r="C237" s="48">
        <v>168</v>
      </c>
      <c r="D237" s="48">
        <v>5</v>
      </c>
      <c r="E237" s="48">
        <v>85</v>
      </c>
      <c r="F237" s="48">
        <v>169</v>
      </c>
      <c r="G237" s="48">
        <v>326</v>
      </c>
      <c r="H237" s="48">
        <v>4</v>
      </c>
      <c r="I237" s="48">
        <v>212</v>
      </c>
      <c r="J237" s="48">
        <v>311</v>
      </c>
      <c r="K237" s="48">
        <v>66</v>
      </c>
      <c r="L237" s="48">
        <v>249</v>
      </c>
      <c r="M237" s="48">
        <v>308</v>
      </c>
      <c r="N237" s="48">
        <v>101</v>
      </c>
      <c r="O237" s="48">
        <v>94</v>
      </c>
      <c r="P237" s="48">
        <v>315</v>
      </c>
      <c r="Q237" s="48">
        <v>145</v>
      </c>
      <c r="R237" s="48">
        <v>3</v>
      </c>
      <c r="S237" s="48">
        <v>97</v>
      </c>
      <c r="T237" s="48">
        <v>302</v>
      </c>
      <c r="U237" s="48">
        <v>63</v>
      </c>
      <c r="V237" s="48">
        <v>192</v>
      </c>
      <c r="X237" s="2">
        <v>233</v>
      </c>
      <c r="Y237" s="36">
        <v>-0.276546612755663</v>
      </c>
      <c r="Z237" s="36">
        <v>1.46158075015049</v>
      </c>
      <c r="AA237" s="36">
        <v>-0.48356099433467298</v>
      </c>
      <c r="AB237" s="36">
        <v>-0.89472573620472595</v>
      </c>
      <c r="AC237" s="36">
        <v>1.9230884433897401E-2</v>
      </c>
      <c r="AD237" s="36">
        <v>-1.46158075015049</v>
      </c>
      <c r="AE237" s="36">
        <v>-0.173940428614663</v>
      </c>
      <c r="AF237" s="36">
        <v>0.39876036674317</v>
      </c>
      <c r="AG237" s="36">
        <v>-1.1252961961755199</v>
      </c>
      <c r="AH237" s="36">
        <v>-0.44076432542273503</v>
      </c>
      <c r="AI237" s="36">
        <v>0.64608040296819003</v>
      </c>
      <c r="AJ237" s="36">
        <v>0.84971663855767099</v>
      </c>
      <c r="AK237" s="36">
        <v>-0.276546612755663</v>
      </c>
      <c r="AL237" s="36">
        <v>-0.21312928999889499</v>
      </c>
      <c r="AM237" s="36">
        <v>3.4620373051327799E-2</v>
      </c>
      <c r="AN237" s="36">
        <v>0.50966558646457005</v>
      </c>
      <c r="AO237" s="36">
        <v>2.4330009860728898</v>
      </c>
      <c r="AP237" s="36">
        <v>-3.8459493110680398E-3</v>
      </c>
      <c r="AQ237" s="36">
        <v>-0.12725866904514299</v>
      </c>
      <c r="AR237" s="36">
        <v>-0.75421899455136598</v>
      </c>
      <c r="AS237" s="36">
        <v>-1.55768809267068</v>
      </c>
      <c r="AT237" s="36">
        <v>-0.81705964781606499</v>
      </c>
    </row>
    <row r="238" spans="1:46">
      <c r="A238" s="48" t="s">
        <v>578</v>
      </c>
      <c r="B238" s="48" t="s">
        <v>579</v>
      </c>
      <c r="C238" s="48">
        <v>35</v>
      </c>
      <c r="D238" s="48">
        <v>77</v>
      </c>
      <c r="E238" s="48">
        <v>100</v>
      </c>
      <c r="F238" s="48">
        <v>253</v>
      </c>
      <c r="G238" s="48">
        <v>317</v>
      </c>
      <c r="H238" s="48">
        <v>132</v>
      </c>
      <c r="I238" s="48">
        <v>141</v>
      </c>
      <c r="J238" s="48">
        <v>47</v>
      </c>
      <c r="K238" s="48">
        <v>229</v>
      </c>
      <c r="L238" s="48">
        <v>274</v>
      </c>
      <c r="M238" s="48">
        <v>255</v>
      </c>
      <c r="N238" s="48">
        <v>196</v>
      </c>
      <c r="O238" s="48">
        <v>260</v>
      </c>
      <c r="P238" s="48">
        <v>152</v>
      </c>
      <c r="Q238" s="48">
        <v>135</v>
      </c>
      <c r="R238" s="48">
        <v>289</v>
      </c>
      <c r="S238" s="48">
        <v>180</v>
      </c>
      <c r="T238" s="48">
        <v>174</v>
      </c>
      <c r="U238" s="48">
        <v>14</v>
      </c>
      <c r="V238" s="48">
        <v>34</v>
      </c>
      <c r="X238" s="2">
        <v>234</v>
      </c>
      <c r="Y238" s="36">
        <v>-0.91792285853303901</v>
      </c>
      <c r="Z238" s="36">
        <v>0.25264835601647301</v>
      </c>
      <c r="AA238" s="36">
        <v>0.95367622688124898</v>
      </c>
      <c r="AB238" s="36">
        <v>0.81705964781606499</v>
      </c>
      <c r="AC238" s="36">
        <v>0.90626333816903804</v>
      </c>
      <c r="AD238" s="36">
        <v>-0.99069228112221797</v>
      </c>
      <c r="AE238" s="36">
        <v>-0.39044568041832101</v>
      </c>
      <c r="AF238" s="36">
        <v>0.39044568041832101</v>
      </c>
      <c r="AG238" s="36">
        <v>1.37734677311944</v>
      </c>
      <c r="AH238" s="36">
        <v>1.9230884433897401E-2</v>
      </c>
      <c r="AI238" s="36">
        <v>-0.39044568041832101</v>
      </c>
      <c r="AJ238" s="36">
        <v>-1.18526012786046</v>
      </c>
      <c r="AK238" s="36">
        <v>-1.05560284363946</v>
      </c>
      <c r="AL238" s="36">
        <v>0.276546612755663</v>
      </c>
      <c r="AM238" s="36">
        <v>1.15380754900634E-2</v>
      </c>
      <c r="AN238" s="36">
        <v>-0.34109720278987699</v>
      </c>
      <c r="AO238" s="36">
        <v>-2.12741091319007</v>
      </c>
      <c r="AP238" s="36">
        <v>-0.26856364062649601</v>
      </c>
      <c r="AQ238" s="36">
        <v>-0.34926126594690199</v>
      </c>
      <c r="AR238" s="36">
        <v>0.59938909654980799</v>
      </c>
      <c r="AS238" s="36">
        <v>0.75421899455136598</v>
      </c>
      <c r="AT238" s="36">
        <v>-0.97820469803439603</v>
      </c>
    </row>
    <row r="239" spans="1:46">
      <c r="A239" s="48" t="s">
        <v>582</v>
      </c>
      <c r="B239" s="48" t="s">
        <v>583</v>
      </c>
      <c r="C239" s="48">
        <v>246</v>
      </c>
      <c r="D239" s="48">
        <v>270</v>
      </c>
      <c r="E239" s="48">
        <v>242</v>
      </c>
      <c r="F239" s="48">
        <v>159</v>
      </c>
      <c r="G239" s="48">
        <v>198</v>
      </c>
      <c r="H239" s="48">
        <v>205</v>
      </c>
      <c r="I239" s="48">
        <v>181</v>
      </c>
      <c r="J239" s="48">
        <v>258</v>
      </c>
      <c r="K239" s="48">
        <v>161</v>
      </c>
      <c r="L239" s="48">
        <v>253</v>
      </c>
      <c r="M239" s="48">
        <v>284</v>
      </c>
      <c r="N239" s="48">
        <v>91</v>
      </c>
      <c r="O239" s="48">
        <v>211</v>
      </c>
      <c r="P239" s="48">
        <v>267</v>
      </c>
      <c r="Q239" s="48">
        <v>169</v>
      </c>
      <c r="R239" s="48">
        <v>75</v>
      </c>
      <c r="S239" s="48">
        <v>311</v>
      </c>
      <c r="T239" s="48">
        <v>61</v>
      </c>
      <c r="U239" s="48">
        <v>228</v>
      </c>
      <c r="V239" s="48">
        <v>81</v>
      </c>
      <c r="X239" s="2">
        <v>235</v>
      </c>
      <c r="Y239" s="36">
        <v>-3.8459493110680398E-3</v>
      </c>
      <c r="Z239" s="36">
        <v>2.61829535040822</v>
      </c>
      <c r="AA239" s="36">
        <v>0.18958056817244801</v>
      </c>
      <c r="AB239" s="36">
        <v>1.01614278526508</v>
      </c>
      <c r="AC239" s="36">
        <v>-1.67081473865842</v>
      </c>
      <c r="AD239" s="36">
        <v>-0.228893548160431</v>
      </c>
      <c r="AE239" s="36">
        <v>-1.2169055626538401</v>
      </c>
      <c r="AF239" s="36">
        <v>0.65558674848606502</v>
      </c>
      <c r="AG239" s="36">
        <v>-0.308661103247932</v>
      </c>
      <c r="AH239" s="36">
        <v>-0.79576471234815305</v>
      </c>
      <c r="AI239" s="36">
        <v>0.104027698398954</v>
      </c>
      <c r="AJ239" s="36">
        <v>-0.26856364062649601</v>
      </c>
      <c r="AK239" s="36">
        <v>0.74403555410450795</v>
      </c>
      <c r="AL239" s="36">
        <v>-0.36566011593027697</v>
      </c>
      <c r="AM239" s="36">
        <v>0.71393615083927797</v>
      </c>
      <c r="AN239" s="36">
        <v>-0.79576471234815305</v>
      </c>
      <c r="AO239" s="36">
        <v>0.83873171379157596</v>
      </c>
      <c r="AP239" s="36">
        <v>1.0422691021370301</v>
      </c>
      <c r="AQ239" s="36">
        <v>1.55768809267068</v>
      </c>
      <c r="AR239" s="36">
        <v>0.26856364062649601</v>
      </c>
      <c r="AS239" s="36">
        <v>1.01614278526508</v>
      </c>
      <c r="AT239" s="36">
        <v>0.80636647104172898</v>
      </c>
    </row>
    <row r="240" spans="1:46">
      <c r="A240" s="48" t="s">
        <v>584</v>
      </c>
      <c r="B240" s="48" t="s">
        <v>585</v>
      </c>
      <c r="C240" s="48">
        <v>166</v>
      </c>
      <c r="D240" s="48">
        <v>60</v>
      </c>
      <c r="E240" s="48">
        <v>264</v>
      </c>
      <c r="F240" s="48">
        <v>226</v>
      </c>
      <c r="G240" s="48">
        <v>94</v>
      </c>
      <c r="H240" s="48">
        <v>281</v>
      </c>
      <c r="I240" s="48">
        <v>154</v>
      </c>
      <c r="J240" s="48">
        <v>56</v>
      </c>
      <c r="K240" s="48">
        <v>321</v>
      </c>
      <c r="L240" s="48">
        <v>174</v>
      </c>
      <c r="M240" s="48">
        <v>81</v>
      </c>
      <c r="N240" s="48">
        <v>222</v>
      </c>
      <c r="O240" s="48">
        <v>101</v>
      </c>
      <c r="P240" s="48">
        <v>275</v>
      </c>
      <c r="Q240" s="48">
        <v>219</v>
      </c>
      <c r="R240" s="48">
        <v>118</v>
      </c>
      <c r="S240" s="48">
        <v>1</v>
      </c>
      <c r="T240" s="48">
        <v>252</v>
      </c>
      <c r="U240" s="48">
        <v>91</v>
      </c>
      <c r="V240" s="48">
        <v>58</v>
      </c>
      <c r="X240" s="2">
        <v>236</v>
      </c>
      <c r="Y240" s="36">
        <v>0.173940428614663</v>
      </c>
      <c r="Z240" s="36">
        <v>-0.79576471234815305</v>
      </c>
      <c r="AA240" s="36">
        <v>-0.25264835601647301</v>
      </c>
      <c r="AB240" s="36">
        <v>-0.97820469803439603</v>
      </c>
      <c r="AC240" s="36">
        <v>-1.3974848188810201</v>
      </c>
      <c r="AD240" s="36">
        <v>1.1698735860340801</v>
      </c>
      <c r="AE240" s="36">
        <v>0.28454724788741997</v>
      </c>
      <c r="AF240" s="36">
        <v>0.26856364062649601</v>
      </c>
      <c r="AG240" s="36">
        <v>-0.15055853143485801</v>
      </c>
      <c r="AH240" s="36">
        <v>-0.39044568041832101</v>
      </c>
      <c r="AI240" s="36">
        <v>0.39044568041832101</v>
      </c>
      <c r="AJ240" s="36">
        <v>1.2841450125398799</v>
      </c>
      <c r="AK240" s="36">
        <v>-1.33866570764457</v>
      </c>
      <c r="AL240" s="36">
        <v>-2.12741091319007</v>
      </c>
      <c r="AM240" s="36">
        <v>0.12725866904514299</v>
      </c>
      <c r="AN240" s="36">
        <v>1.1547591320828301</v>
      </c>
      <c r="AO240" s="36">
        <v>-1.0967790164520199</v>
      </c>
      <c r="AP240" s="36">
        <v>-0.45778187523733299</v>
      </c>
      <c r="AQ240" s="36">
        <v>-3.4620373051327799E-2</v>
      </c>
      <c r="AR240" s="36">
        <v>-1.1399039744476001</v>
      </c>
      <c r="AS240" s="36">
        <v>0.94162475828346703</v>
      </c>
      <c r="AT240" s="36">
        <v>-1.01614278526508</v>
      </c>
    </row>
    <row r="241" spans="1:46">
      <c r="A241" s="48" t="s">
        <v>586</v>
      </c>
      <c r="B241" s="48" t="s">
        <v>587</v>
      </c>
      <c r="C241" s="48">
        <v>251</v>
      </c>
      <c r="D241" s="48">
        <v>214</v>
      </c>
      <c r="E241" s="48">
        <v>61</v>
      </c>
      <c r="F241" s="48">
        <v>26</v>
      </c>
      <c r="G241" s="48">
        <v>242</v>
      </c>
      <c r="H241" s="48">
        <v>145</v>
      </c>
      <c r="I241" s="48">
        <v>182</v>
      </c>
      <c r="J241" s="48">
        <v>143</v>
      </c>
      <c r="K241" s="48">
        <v>40</v>
      </c>
      <c r="L241" s="48">
        <v>76</v>
      </c>
      <c r="M241" s="48">
        <v>151</v>
      </c>
      <c r="N241" s="48">
        <v>287</v>
      </c>
      <c r="O241" s="48">
        <v>133</v>
      </c>
      <c r="P241" s="48">
        <v>193</v>
      </c>
      <c r="Q241" s="48">
        <v>244</v>
      </c>
      <c r="R241" s="48">
        <v>128</v>
      </c>
      <c r="S241" s="48">
        <v>279</v>
      </c>
      <c r="T241" s="48">
        <v>51</v>
      </c>
      <c r="U241" s="48">
        <v>8</v>
      </c>
      <c r="V241" s="48">
        <v>166</v>
      </c>
      <c r="X241" s="2">
        <v>237</v>
      </c>
      <c r="Y241" s="36">
        <v>-0.40710271318473101</v>
      </c>
      <c r="Z241" s="36">
        <v>0.827847077288139</v>
      </c>
      <c r="AA241" s="36">
        <v>1.89619030821197</v>
      </c>
      <c r="AB241" s="36">
        <v>0.66515271288348599</v>
      </c>
      <c r="AC241" s="36">
        <v>0.86080506744267105</v>
      </c>
      <c r="AD241" s="36">
        <v>0.46634031421206401</v>
      </c>
      <c r="AE241" s="36">
        <v>0.236796814094514</v>
      </c>
      <c r="AF241" s="36">
        <v>-0.28454724788741997</v>
      </c>
      <c r="AG241" s="36">
        <v>4.23179653114963E-2</v>
      </c>
      <c r="AH241" s="36">
        <v>-1.81055767879132</v>
      </c>
      <c r="AI241" s="36">
        <v>1.0967790164520199</v>
      </c>
      <c r="AJ241" s="36">
        <v>0.59938909654980799</v>
      </c>
      <c r="AK241" s="36">
        <v>-1.0967790164520199</v>
      </c>
      <c r="AL241" s="36">
        <v>1.89619030821197</v>
      </c>
      <c r="AM241" s="36">
        <v>0.75421899455136598</v>
      </c>
      <c r="AN241" s="36">
        <v>-0.12725866904514299</v>
      </c>
      <c r="AO241" s="36">
        <v>0.423873478962081</v>
      </c>
      <c r="AP241" s="36">
        <v>-1.7364527482587899</v>
      </c>
      <c r="AQ241" s="36">
        <v>0.53612224016086696</v>
      </c>
      <c r="AR241" s="36">
        <v>2.61829535040822</v>
      </c>
      <c r="AS241" s="36">
        <v>-0.39044568041832101</v>
      </c>
      <c r="AT241" s="36">
        <v>-3.4620373051327799E-2</v>
      </c>
    </row>
    <row r="242" spans="1:46">
      <c r="A242" s="48" t="s">
        <v>588</v>
      </c>
      <c r="B242" s="48" t="s">
        <v>589</v>
      </c>
      <c r="C242" s="48">
        <v>62</v>
      </c>
      <c r="D242" s="48">
        <v>184</v>
      </c>
      <c r="E242" s="48">
        <v>52</v>
      </c>
      <c r="F242" s="48">
        <v>151</v>
      </c>
      <c r="G242" s="48">
        <v>308</v>
      </c>
      <c r="H242" s="48">
        <v>1</v>
      </c>
      <c r="I242" s="48">
        <v>209</v>
      </c>
      <c r="J242" s="48">
        <v>123</v>
      </c>
      <c r="K242" s="48">
        <v>197</v>
      </c>
      <c r="L242" s="48">
        <v>279</v>
      </c>
      <c r="M242" s="48">
        <v>33</v>
      </c>
      <c r="N242" s="48">
        <v>280</v>
      </c>
      <c r="O242" s="48">
        <v>129</v>
      </c>
      <c r="P242" s="48">
        <v>119</v>
      </c>
      <c r="Q242" s="48">
        <v>186</v>
      </c>
      <c r="R242" s="48">
        <v>275</v>
      </c>
      <c r="S242" s="48">
        <v>165</v>
      </c>
      <c r="T242" s="48">
        <v>321</v>
      </c>
      <c r="U242" s="48">
        <v>273</v>
      </c>
      <c r="V242" s="48">
        <v>112</v>
      </c>
      <c r="X242" s="2">
        <v>238</v>
      </c>
      <c r="Y242" s="36">
        <v>0.28454724788741997</v>
      </c>
      <c r="Z242" s="36">
        <v>-0.73392869407083094</v>
      </c>
      <c r="AA242" s="36">
        <v>1.46158075015049</v>
      </c>
      <c r="AB242" s="36">
        <v>0.56295962945385303</v>
      </c>
      <c r="AC242" s="36">
        <v>1.1109246757018101</v>
      </c>
      <c r="AD242" s="36">
        <v>-0.50092629126642196</v>
      </c>
      <c r="AE242" s="36">
        <v>-0.15834272448537501</v>
      </c>
      <c r="AF242" s="36">
        <v>-0.423873478962081</v>
      </c>
      <c r="AG242" s="36">
        <v>0.96586782262374904</v>
      </c>
      <c r="AH242" s="36">
        <v>-0.373896287181058</v>
      </c>
      <c r="AI242" s="36">
        <v>0.13501699212531501</v>
      </c>
      <c r="AJ242" s="36">
        <v>-0.292566138795811</v>
      </c>
      <c r="AK242" s="36">
        <v>2.12741091319007</v>
      </c>
      <c r="AL242" s="36">
        <v>-7.31380090717315E-2</v>
      </c>
      <c r="AM242" s="36">
        <v>0.15055853143485801</v>
      </c>
      <c r="AN242" s="36">
        <v>-0.51844398248942802</v>
      </c>
      <c r="AO242" s="36">
        <v>2.2079361535700999</v>
      </c>
      <c r="AP242" s="36">
        <v>-0.104027698398954</v>
      </c>
      <c r="AQ242" s="36">
        <v>-0.26059774714164602</v>
      </c>
      <c r="AR242" s="36">
        <v>-0.65558674848606502</v>
      </c>
      <c r="AS242" s="36">
        <v>0.66515271288348599</v>
      </c>
      <c r="AT242" s="36">
        <v>1.55768809267068</v>
      </c>
    </row>
    <row r="243" spans="1:46">
      <c r="A243" s="48" t="s">
        <v>590</v>
      </c>
      <c r="B243" s="48" t="s">
        <v>591</v>
      </c>
      <c r="C243" s="48">
        <v>311</v>
      </c>
      <c r="D243" s="48">
        <v>266</v>
      </c>
      <c r="E243" s="48">
        <v>268</v>
      </c>
      <c r="F243" s="48">
        <v>98</v>
      </c>
      <c r="G243" s="48">
        <v>319</v>
      </c>
      <c r="H243" s="48">
        <v>254</v>
      </c>
      <c r="I243" s="48">
        <v>241</v>
      </c>
      <c r="J243" s="48">
        <v>308</v>
      </c>
      <c r="K243" s="48">
        <v>244</v>
      </c>
      <c r="L243" s="48">
        <v>195</v>
      </c>
      <c r="M243" s="48">
        <v>21</v>
      </c>
      <c r="N243" s="48">
        <v>311</v>
      </c>
      <c r="O243" s="48">
        <v>29</v>
      </c>
      <c r="P243" s="48">
        <v>194</v>
      </c>
      <c r="Q243" s="48">
        <v>325</v>
      </c>
      <c r="R243" s="48">
        <v>126</v>
      </c>
      <c r="S243" s="48">
        <v>168</v>
      </c>
      <c r="T243" s="48">
        <v>59</v>
      </c>
      <c r="U243" s="48">
        <v>237</v>
      </c>
      <c r="V243" s="48">
        <v>110</v>
      </c>
      <c r="X243" s="2">
        <v>239</v>
      </c>
      <c r="Y243" s="36">
        <v>-0.92970852097435497</v>
      </c>
      <c r="Z243" s="36">
        <v>2.4330009860728898</v>
      </c>
      <c r="AA243" s="36">
        <v>-0.61790345380673695</v>
      </c>
      <c r="AB243" s="36">
        <v>0.36566011593027697</v>
      </c>
      <c r="AC243" s="36">
        <v>-0.92970852097435497</v>
      </c>
      <c r="AD243" s="36">
        <v>-5.7721133302240102E-2</v>
      </c>
      <c r="AE243" s="36">
        <v>-0.62724026956349199</v>
      </c>
      <c r="AF243" s="36">
        <v>0.173940428614663</v>
      </c>
      <c r="AG243" s="36">
        <v>0.32483643033381798</v>
      </c>
      <c r="AH243" s="36">
        <v>0.72389625403909696</v>
      </c>
      <c r="AI243" s="36">
        <v>-1.0967790164520199</v>
      </c>
      <c r="AJ243" s="36">
        <v>-0.39044568041832101</v>
      </c>
      <c r="AK243" s="36">
        <v>1.6405276298473599</v>
      </c>
      <c r="AL243" s="36">
        <v>-2.4330009860728898</v>
      </c>
      <c r="AM243" s="36">
        <v>-0.77482466969292996</v>
      </c>
      <c r="AN243" s="36">
        <v>-2.4330009860728898</v>
      </c>
      <c r="AO243" s="36">
        <v>0.36566011593027697</v>
      </c>
      <c r="AP243" s="36">
        <v>0.62724026956349199</v>
      </c>
      <c r="AQ243" s="36">
        <v>0.81705964781606499</v>
      </c>
      <c r="AR243" s="36">
        <v>-0.74403555410450795</v>
      </c>
      <c r="AS243" s="36">
        <v>-0.228893548160431</v>
      </c>
      <c r="AT243" s="36">
        <v>0.39876036674317</v>
      </c>
    </row>
    <row r="244" spans="1:46">
      <c r="A244" s="48" t="s">
        <v>592</v>
      </c>
      <c r="B244" s="48" t="s">
        <v>593</v>
      </c>
      <c r="C244" s="48">
        <v>176</v>
      </c>
      <c r="D244" s="48">
        <v>227</v>
      </c>
      <c r="E244" s="48">
        <v>1</v>
      </c>
      <c r="F244" s="48">
        <v>225</v>
      </c>
      <c r="G244" s="48">
        <v>5</v>
      </c>
      <c r="H244" s="48">
        <v>117</v>
      </c>
      <c r="I244" s="48">
        <v>75</v>
      </c>
      <c r="J244" s="48">
        <v>97</v>
      </c>
      <c r="K244" s="48">
        <v>95</v>
      </c>
      <c r="L244" s="48">
        <v>309</v>
      </c>
      <c r="M244" s="48">
        <v>242</v>
      </c>
      <c r="N244" s="48">
        <v>18</v>
      </c>
      <c r="O244" s="48">
        <v>83</v>
      </c>
      <c r="P244" s="48">
        <v>16</v>
      </c>
      <c r="Q244" s="48">
        <v>285</v>
      </c>
      <c r="R244" s="48">
        <v>108</v>
      </c>
      <c r="S244" s="48">
        <v>182</v>
      </c>
      <c r="T244" s="48">
        <v>43</v>
      </c>
      <c r="U244" s="48">
        <v>251</v>
      </c>
      <c r="V244" s="48">
        <v>77</v>
      </c>
      <c r="X244" s="2">
        <v>240</v>
      </c>
      <c r="Y244" s="36">
        <v>-1.81055767879132</v>
      </c>
      <c r="Z244" s="36">
        <v>1.20093251313347</v>
      </c>
      <c r="AA244" s="36">
        <v>0.41547348891049701</v>
      </c>
      <c r="AB244" s="36">
        <v>-1.1399039744476001</v>
      </c>
      <c r="AC244" s="36">
        <v>-0.292566138795811</v>
      </c>
      <c r="AD244" s="36">
        <v>-1.3974848188810201</v>
      </c>
      <c r="AE244" s="36">
        <v>1.2498189696086499</v>
      </c>
      <c r="AF244" s="36">
        <v>1.01614278526508</v>
      </c>
      <c r="AG244" s="36">
        <v>-0.99069228112221797</v>
      </c>
      <c r="AH244" s="36">
        <v>1.1698735860340801</v>
      </c>
      <c r="AI244" s="36">
        <v>1.9230884433897401E-2</v>
      </c>
      <c r="AJ244" s="36">
        <v>-0.88330602472053099</v>
      </c>
      <c r="AK244" s="36">
        <v>-1.6116747250674801</v>
      </c>
      <c r="AL244" s="36">
        <v>-1.0422691021370301</v>
      </c>
      <c r="AM244" s="36">
        <v>0.31673840765542299</v>
      </c>
      <c r="AN244" s="36">
        <v>1.2841450125398799</v>
      </c>
      <c r="AO244" s="36">
        <v>-1.8516777124192001</v>
      </c>
      <c r="AP244" s="36">
        <v>-6.5427627302906397E-2</v>
      </c>
      <c r="AQ244" s="36">
        <v>-1.1399039744476001</v>
      </c>
      <c r="AR244" s="36">
        <v>-0.636632089188649</v>
      </c>
      <c r="AS244" s="36">
        <v>-0.12725866904514299</v>
      </c>
      <c r="AT244" s="36">
        <v>7.3138009071731694E-2</v>
      </c>
    </row>
    <row r="245" spans="1:46">
      <c r="A245" s="48" t="s">
        <v>594</v>
      </c>
      <c r="B245" s="48" t="s">
        <v>595</v>
      </c>
      <c r="C245" s="48">
        <v>39</v>
      </c>
      <c r="D245" s="48">
        <v>190</v>
      </c>
      <c r="E245" s="48">
        <v>131</v>
      </c>
      <c r="F245" s="48">
        <v>147</v>
      </c>
      <c r="G245" s="48">
        <v>168</v>
      </c>
      <c r="H245" s="48">
        <v>127</v>
      </c>
      <c r="I245" s="48">
        <v>206</v>
      </c>
      <c r="J245" s="48">
        <v>319</v>
      </c>
      <c r="K245" s="48">
        <v>59</v>
      </c>
      <c r="L245" s="48">
        <v>39</v>
      </c>
      <c r="M245" s="48">
        <v>50</v>
      </c>
      <c r="N245" s="48">
        <v>324</v>
      </c>
      <c r="O245" s="48">
        <v>57</v>
      </c>
      <c r="P245" s="48">
        <v>15</v>
      </c>
      <c r="Q245" s="48">
        <v>98</v>
      </c>
      <c r="R245" s="48">
        <v>323</v>
      </c>
      <c r="S245" s="48">
        <v>53</v>
      </c>
      <c r="T245" s="48">
        <v>159</v>
      </c>
      <c r="U245" s="48">
        <v>42</v>
      </c>
      <c r="V245" s="48">
        <v>116</v>
      </c>
      <c r="X245" s="2">
        <v>241</v>
      </c>
      <c r="Y245" s="36">
        <v>6.5427627302906605E-2</v>
      </c>
      <c r="Z245" s="36">
        <v>-1.0033362959655601</v>
      </c>
      <c r="AA245" s="36">
        <v>0.292566138795811</v>
      </c>
      <c r="AB245" s="36">
        <v>-7.31380090717315E-2</v>
      </c>
      <c r="AC245" s="36">
        <v>-0.94162475828346703</v>
      </c>
      <c r="AD245" s="36">
        <v>-1.48433940803009</v>
      </c>
      <c r="AE245" s="36">
        <v>-0.308661103247932</v>
      </c>
      <c r="AF245" s="36">
        <v>-0.449256837146156</v>
      </c>
      <c r="AG245" s="36">
        <v>0.65558674848606502</v>
      </c>
      <c r="AH245" s="36">
        <v>-0.173940428614663</v>
      </c>
      <c r="AI245" s="36">
        <v>-2.4330009860728898</v>
      </c>
      <c r="AJ245" s="36">
        <v>0.276546612755663</v>
      </c>
      <c r="AK245" s="36">
        <v>-0.74403555410450795</v>
      </c>
      <c r="AL245" s="36">
        <v>0.173940428614663</v>
      </c>
      <c r="AM245" s="36">
        <v>0.181754940835861</v>
      </c>
      <c r="AN245" s="36">
        <v>-1.1538075490063599E-2</v>
      </c>
      <c r="AO245" s="36">
        <v>-0.76448125721012095</v>
      </c>
      <c r="AP245" s="36">
        <v>-0.449256837146156</v>
      </c>
      <c r="AQ245" s="36">
        <v>-0.55396966512034396</v>
      </c>
      <c r="AR245" s="36">
        <v>-0.30060388702378499</v>
      </c>
      <c r="AS245" s="36">
        <v>1.7364527482587899</v>
      </c>
      <c r="AT245" s="36">
        <v>-1.0422691021370301</v>
      </c>
    </row>
    <row r="246" spans="1:46">
      <c r="A246" s="48" t="s">
        <v>596</v>
      </c>
      <c r="B246" s="48" t="s">
        <v>597</v>
      </c>
      <c r="C246" s="48">
        <v>140</v>
      </c>
      <c r="D246" s="48">
        <v>269</v>
      </c>
      <c r="E246" s="48">
        <v>235</v>
      </c>
      <c r="F246" s="48">
        <v>177</v>
      </c>
      <c r="G246" s="48">
        <v>70</v>
      </c>
      <c r="H246" s="48">
        <v>141</v>
      </c>
      <c r="I246" s="48">
        <v>318</v>
      </c>
      <c r="J246" s="48">
        <v>16</v>
      </c>
      <c r="K246" s="48">
        <v>317</v>
      </c>
      <c r="L246" s="48">
        <v>216</v>
      </c>
      <c r="M246" s="48">
        <v>287</v>
      </c>
      <c r="N246" s="48">
        <v>7</v>
      </c>
      <c r="O246" s="48">
        <v>229</v>
      </c>
      <c r="P246" s="48">
        <v>57</v>
      </c>
      <c r="Q246" s="48">
        <v>127</v>
      </c>
      <c r="R246" s="48">
        <v>25</v>
      </c>
      <c r="S246" s="48">
        <v>254</v>
      </c>
      <c r="T246" s="48">
        <v>308</v>
      </c>
      <c r="U246" s="48">
        <v>190</v>
      </c>
      <c r="V246" s="48">
        <v>295</v>
      </c>
      <c r="X246" s="2">
        <v>242</v>
      </c>
      <c r="Y246" s="36">
        <v>0.74403555410450795</v>
      </c>
      <c r="Z246" s="36">
        <v>0.39876036674317</v>
      </c>
      <c r="AA246" s="36">
        <v>0.38215790030638502</v>
      </c>
      <c r="AB246" s="36">
        <v>-1.7364527482587899</v>
      </c>
      <c r="AC246" s="36">
        <v>-0.24471489870827601</v>
      </c>
      <c r="AD246" s="36">
        <v>-0.636632089188649</v>
      </c>
      <c r="AE246" s="36">
        <v>1.0422691021370301</v>
      </c>
      <c r="AF246" s="36">
        <v>-1.7722890959111699</v>
      </c>
      <c r="AG246" s="36">
        <v>0.74403555410450795</v>
      </c>
      <c r="AH246" s="36">
        <v>0.34109720278987699</v>
      </c>
      <c r="AI246" s="36">
        <v>0.40710271318473101</v>
      </c>
      <c r="AJ246" s="36">
        <v>0.46634031421206401</v>
      </c>
      <c r="AK246" s="36">
        <v>0.39044568041832101</v>
      </c>
      <c r="AL246" s="36">
        <v>-6.5427627302906397E-2</v>
      </c>
      <c r="AM246" s="36">
        <v>0.81705964781606499</v>
      </c>
      <c r="AN246" s="36">
        <v>-2.61829535040822</v>
      </c>
      <c r="AO246" s="36">
        <v>0.65558674848606502</v>
      </c>
      <c r="AP246" s="36">
        <v>-1.3577523079868701</v>
      </c>
      <c r="AQ246" s="36">
        <v>-0.357448675014717</v>
      </c>
      <c r="AR246" s="36">
        <v>-0.236796814094514</v>
      </c>
      <c r="AS246" s="36">
        <v>2.12741091319007</v>
      </c>
      <c r="AT246" s="36">
        <v>0.77482466969292996</v>
      </c>
    </row>
    <row r="247" spans="1:46">
      <c r="A247" s="48" t="s">
        <v>598</v>
      </c>
      <c r="B247" s="48" t="s">
        <v>599</v>
      </c>
      <c r="C247" s="48">
        <v>253</v>
      </c>
      <c r="D247" s="48">
        <v>221</v>
      </c>
      <c r="E247" s="48">
        <v>102</v>
      </c>
      <c r="F247" s="48">
        <v>229</v>
      </c>
      <c r="G247" s="48">
        <v>35</v>
      </c>
      <c r="H247" s="48">
        <v>202</v>
      </c>
      <c r="I247" s="48">
        <v>113</v>
      </c>
      <c r="J247" s="48">
        <v>87</v>
      </c>
      <c r="K247" s="48">
        <v>139</v>
      </c>
      <c r="L247" s="48">
        <v>234</v>
      </c>
      <c r="M247" s="48">
        <v>144</v>
      </c>
      <c r="N247" s="48">
        <v>300</v>
      </c>
      <c r="O247" s="48">
        <v>88</v>
      </c>
      <c r="P247" s="48">
        <v>272</v>
      </c>
      <c r="Q247" s="48">
        <v>44</v>
      </c>
      <c r="R247" s="48">
        <v>252</v>
      </c>
      <c r="S247" s="48">
        <v>23</v>
      </c>
      <c r="T247" s="48">
        <v>39</v>
      </c>
      <c r="U247" s="48">
        <v>323</v>
      </c>
      <c r="V247" s="48">
        <v>83</v>
      </c>
      <c r="X247" s="2">
        <v>243</v>
      </c>
      <c r="Y247" s="36">
        <v>-0.26059774714164602</v>
      </c>
      <c r="Z247" s="36">
        <v>1.2841450125398799</v>
      </c>
      <c r="AA247" s="36">
        <v>1.0828494841071501</v>
      </c>
      <c r="AB247" s="36">
        <v>0.90626333816903804</v>
      </c>
      <c r="AC247" s="36">
        <v>-1.3577523079868701</v>
      </c>
      <c r="AD247" s="36">
        <v>-2.3059846127924502</v>
      </c>
      <c r="AE247" s="36">
        <v>-0.84971663855767099</v>
      </c>
      <c r="AF247" s="36">
        <v>-1.2169055626538401</v>
      </c>
      <c r="AG247" s="36">
        <v>0.181754940835861</v>
      </c>
      <c r="AH247" s="36">
        <v>-1.46158075015049</v>
      </c>
      <c r="AI247" s="36">
        <v>1.18526012786046</v>
      </c>
      <c r="AJ247" s="36">
        <v>-0.22100455369559499</v>
      </c>
      <c r="AK247" s="36">
        <v>-0.59938909654980799</v>
      </c>
      <c r="AL247" s="36">
        <v>-1.2169055626538401</v>
      </c>
      <c r="AM247" s="36">
        <v>2.3059846127924502</v>
      </c>
      <c r="AN247" s="36">
        <v>-2.3059846127924502</v>
      </c>
      <c r="AO247" s="36">
        <v>-0.636632089188649</v>
      </c>
      <c r="AP247" s="36">
        <v>-3.4620373051327799E-2</v>
      </c>
      <c r="AQ247" s="36">
        <v>-0.89472573620472595</v>
      </c>
      <c r="AR247" s="36">
        <v>8.8572288948810904E-2</v>
      </c>
      <c r="AS247" s="36">
        <v>1.2667954125138601</v>
      </c>
      <c r="AT247" s="36">
        <v>-0.28454724788741997</v>
      </c>
    </row>
    <row r="248" spans="1:46">
      <c r="A248" s="48" t="s">
        <v>600</v>
      </c>
      <c r="B248" s="48" t="s">
        <v>601</v>
      </c>
      <c r="C248" s="48">
        <v>213</v>
      </c>
      <c r="D248" s="48">
        <v>24</v>
      </c>
      <c r="E248" s="48">
        <v>317</v>
      </c>
      <c r="F248" s="48">
        <v>120</v>
      </c>
      <c r="G248" s="48">
        <v>118</v>
      </c>
      <c r="H248" s="48">
        <v>288</v>
      </c>
      <c r="I248" s="48">
        <v>159</v>
      </c>
      <c r="J248" s="48">
        <v>15</v>
      </c>
      <c r="K248" s="48">
        <v>154</v>
      </c>
      <c r="L248" s="48">
        <v>303</v>
      </c>
      <c r="M248" s="48">
        <v>307</v>
      </c>
      <c r="N248" s="48">
        <v>198</v>
      </c>
      <c r="O248" s="48">
        <v>68</v>
      </c>
      <c r="P248" s="48">
        <v>183</v>
      </c>
      <c r="Q248" s="48">
        <v>154</v>
      </c>
      <c r="R248" s="48">
        <v>183</v>
      </c>
      <c r="S248" s="48">
        <v>244</v>
      </c>
      <c r="T248" s="48">
        <v>114</v>
      </c>
      <c r="U248" s="48">
        <v>213</v>
      </c>
      <c r="V248" s="48">
        <v>131</v>
      </c>
      <c r="X248" s="2">
        <v>244</v>
      </c>
      <c r="Y248" s="36">
        <v>5.7721133302240199E-2</v>
      </c>
      <c r="Z248" s="36">
        <v>1.05560284363946</v>
      </c>
      <c r="AA248" s="36">
        <v>0.92970852097435497</v>
      </c>
      <c r="AB248" s="36">
        <v>-0.34926126594690199</v>
      </c>
      <c r="AC248" s="36">
        <v>0.97820469803439603</v>
      </c>
      <c r="AD248" s="36">
        <v>-1.1252961961755199</v>
      </c>
      <c r="AE248" s="36">
        <v>0.61790345380673695</v>
      </c>
      <c r="AF248" s="36">
        <v>1.7722890959111699</v>
      </c>
      <c r="AG248" s="36">
        <v>-0.50966558646457005</v>
      </c>
      <c r="AH248" s="36">
        <v>0.32483643033381798</v>
      </c>
      <c r="AI248" s="36">
        <v>0.49222508848025398</v>
      </c>
      <c r="AJ248" s="36">
        <v>-0.104027698398954</v>
      </c>
      <c r="AK248" s="36">
        <v>-1.2169055626538401</v>
      </c>
      <c r="AL248" s="36">
        <v>0.80636647104172898</v>
      </c>
      <c r="AM248" s="36">
        <v>-0.30060388702378499</v>
      </c>
      <c r="AN248" s="36">
        <v>-1.2169055626538401</v>
      </c>
      <c r="AO248" s="36">
        <v>1.55768809267068</v>
      </c>
      <c r="AP248" s="36">
        <v>-0.49222508848025498</v>
      </c>
      <c r="AQ248" s="36">
        <v>0.67477993525131896</v>
      </c>
      <c r="AR248" s="36">
        <v>0.34926126594690199</v>
      </c>
      <c r="AS248" s="36">
        <v>-7.31380090717315E-2</v>
      </c>
      <c r="AT248" s="36">
        <v>-1.1538075490063599E-2</v>
      </c>
    </row>
    <row r="249" spans="1:46">
      <c r="A249" s="48" t="s">
        <v>602</v>
      </c>
      <c r="B249" s="48" t="s">
        <v>603</v>
      </c>
      <c r="C249" s="48">
        <v>254</v>
      </c>
      <c r="D249" s="48">
        <v>173</v>
      </c>
      <c r="E249" s="48">
        <v>10</v>
      </c>
      <c r="F249" s="48">
        <v>9</v>
      </c>
      <c r="G249" s="48">
        <v>40</v>
      </c>
      <c r="H249" s="48">
        <v>65</v>
      </c>
      <c r="I249" s="48">
        <v>272</v>
      </c>
      <c r="J249" s="48">
        <v>54</v>
      </c>
      <c r="K249" s="48">
        <v>175</v>
      </c>
      <c r="L249" s="48">
        <v>191</v>
      </c>
      <c r="M249" s="48">
        <v>45</v>
      </c>
      <c r="N249" s="48">
        <v>129</v>
      </c>
      <c r="O249" s="48">
        <v>165</v>
      </c>
      <c r="P249" s="48">
        <v>104</v>
      </c>
      <c r="Q249" s="48">
        <v>203</v>
      </c>
      <c r="R249" s="48">
        <v>317</v>
      </c>
      <c r="S249" s="48">
        <v>129</v>
      </c>
      <c r="T249" s="48">
        <v>299</v>
      </c>
      <c r="U249" s="48">
        <v>210</v>
      </c>
      <c r="V249" s="48">
        <v>151</v>
      </c>
      <c r="X249" s="2">
        <v>245</v>
      </c>
      <c r="Y249" s="36">
        <v>-0.22100455369559499</v>
      </c>
      <c r="Z249" s="36">
        <v>0.86080506744267105</v>
      </c>
      <c r="AA249" s="36">
        <v>1.6405276298473599</v>
      </c>
      <c r="AB249" s="36">
        <v>-1.6116747250674801</v>
      </c>
      <c r="AC249" s="36">
        <v>0.827847077288139</v>
      </c>
      <c r="AD249" s="36">
        <v>0.18958056817244801</v>
      </c>
      <c r="AE249" s="36">
        <v>-0.73392869407083094</v>
      </c>
      <c r="AF249" s="36">
        <v>-0.39044568041832101</v>
      </c>
      <c r="AG249" s="36">
        <v>-0.91792285853303901</v>
      </c>
      <c r="AH249" s="36">
        <v>-0.74403555410450795</v>
      </c>
      <c r="AI249" s="36">
        <v>-8.8572288948811098E-2</v>
      </c>
      <c r="AJ249" s="36">
        <v>0.76448125721012095</v>
      </c>
      <c r="AK249" s="36">
        <v>-1.1252961961755199</v>
      </c>
      <c r="AL249" s="36">
        <v>-1.37734677311944</v>
      </c>
      <c r="AM249" s="36">
        <v>0.34109720278987699</v>
      </c>
      <c r="AN249" s="36">
        <v>-0.90626333816903804</v>
      </c>
      <c r="AO249" s="36">
        <v>-0.88330602472053099</v>
      </c>
      <c r="AP249" s="36">
        <v>-1.55768809267068</v>
      </c>
      <c r="AQ249" s="36">
        <v>-0.34109720278987699</v>
      </c>
      <c r="AR249" s="36">
        <v>-1.94481164334801</v>
      </c>
      <c r="AS249" s="36">
        <v>1.53231615461489</v>
      </c>
      <c r="AT249" s="36">
        <v>0.83873171379157596</v>
      </c>
    </row>
    <row r="250" spans="1:46">
      <c r="A250" s="48" t="s">
        <v>604</v>
      </c>
      <c r="B250" s="48" t="s">
        <v>605</v>
      </c>
      <c r="C250" s="48">
        <v>112</v>
      </c>
      <c r="D250" s="48">
        <v>110</v>
      </c>
      <c r="E250" s="48">
        <v>49</v>
      </c>
      <c r="F250" s="48">
        <v>202</v>
      </c>
      <c r="G250" s="48">
        <v>39</v>
      </c>
      <c r="H250" s="48">
        <v>134</v>
      </c>
      <c r="I250" s="48">
        <v>164</v>
      </c>
      <c r="J250" s="48">
        <v>99</v>
      </c>
      <c r="K250" s="48">
        <v>114</v>
      </c>
      <c r="L250" s="48">
        <v>40</v>
      </c>
      <c r="M250" s="48">
        <v>239</v>
      </c>
      <c r="N250" s="48">
        <v>281</v>
      </c>
      <c r="O250" s="48">
        <v>53</v>
      </c>
      <c r="P250" s="48">
        <v>151</v>
      </c>
      <c r="Q250" s="48">
        <v>298</v>
      </c>
      <c r="R250" s="48">
        <v>227</v>
      </c>
      <c r="S250" s="48">
        <v>137</v>
      </c>
      <c r="T250" s="48">
        <v>212</v>
      </c>
      <c r="U250" s="48">
        <v>49</v>
      </c>
      <c r="V250" s="48">
        <v>187</v>
      </c>
      <c r="X250" s="2">
        <v>246</v>
      </c>
      <c r="Y250" s="36">
        <v>1.48433940803009</v>
      </c>
      <c r="Z250" s="36">
        <v>-1.58410435946053</v>
      </c>
      <c r="AA250" s="36">
        <v>0.228893548160431</v>
      </c>
      <c r="AB250" s="36">
        <v>-1.0691269505479799</v>
      </c>
      <c r="AC250" s="36">
        <v>-0.181754940835861</v>
      </c>
      <c r="AD250" s="36">
        <v>-2.0586978929547599</v>
      </c>
      <c r="AE250" s="36">
        <v>-0.34926126594690199</v>
      </c>
      <c r="AF250" s="36">
        <v>-1.89619030821197</v>
      </c>
      <c r="AG250" s="36">
        <v>-1.53231615461489</v>
      </c>
      <c r="AH250" s="36">
        <v>0.30060388702378499</v>
      </c>
      <c r="AI250" s="36">
        <v>0.26059774714164602</v>
      </c>
      <c r="AJ250" s="36">
        <v>-1.2667954125138601</v>
      </c>
      <c r="AK250" s="36">
        <v>-0.56295962945385403</v>
      </c>
      <c r="AL250" s="36">
        <v>0.91792285853303901</v>
      </c>
      <c r="AM250" s="36">
        <v>-1.33866570764457</v>
      </c>
      <c r="AN250" s="36">
        <v>1.0033362959655601</v>
      </c>
      <c r="AO250" s="36">
        <v>1.9230884433897401E-2</v>
      </c>
      <c r="AP250" s="36">
        <v>0.26059774714164602</v>
      </c>
      <c r="AQ250" s="36">
        <v>-0.61790345380673695</v>
      </c>
      <c r="AR250" s="36">
        <v>-0.40710271318473101</v>
      </c>
      <c r="AS250" s="36">
        <v>0.58107796279481305</v>
      </c>
      <c r="AT250" s="36">
        <v>0.40710271318473101</v>
      </c>
    </row>
    <row r="251" spans="1:46">
      <c r="A251" s="48" t="s">
        <v>606</v>
      </c>
      <c r="B251" s="48" t="s">
        <v>607</v>
      </c>
      <c r="C251" s="48">
        <v>17</v>
      </c>
      <c r="D251" s="48">
        <v>34</v>
      </c>
      <c r="E251" s="48">
        <v>172</v>
      </c>
      <c r="F251" s="48">
        <v>66</v>
      </c>
      <c r="G251" s="48">
        <v>169</v>
      </c>
      <c r="H251" s="48">
        <v>164</v>
      </c>
      <c r="I251" s="48">
        <v>99</v>
      </c>
      <c r="J251" s="48">
        <v>72</v>
      </c>
      <c r="K251" s="48">
        <v>2</v>
      </c>
      <c r="L251" s="48">
        <v>189</v>
      </c>
      <c r="M251" s="48">
        <v>312</v>
      </c>
      <c r="N251" s="48">
        <v>123</v>
      </c>
      <c r="O251" s="48">
        <v>173</v>
      </c>
      <c r="P251" s="48">
        <v>271</v>
      </c>
      <c r="Q251" s="48">
        <v>7</v>
      </c>
      <c r="R251" s="48">
        <v>156</v>
      </c>
      <c r="S251" s="48">
        <v>164</v>
      </c>
      <c r="T251" s="48">
        <v>314</v>
      </c>
      <c r="U251" s="48">
        <v>243</v>
      </c>
      <c r="V251" s="48">
        <v>145</v>
      </c>
      <c r="X251" s="2">
        <v>247</v>
      </c>
      <c r="Y251" s="36">
        <v>-0.79576471234815305</v>
      </c>
      <c r="Z251" s="36">
        <v>-0.59020879232393397</v>
      </c>
      <c r="AA251" s="36">
        <v>0.308661103247932</v>
      </c>
      <c r="AB251" s="36">
        <v>-0.292566138795811</v>
      </c>
      <c r="AC251" s="36">
        <v>-1.1547591320828301</v>
      </c>
      <c r="AD251" s="36">
        <v>0.11176450046109999</v>
      </c>
      <c r="AE251" s="36">
        <v>0.39044568041832101</v>
      </c>
      <c r="AF251" s="36">
        <v>0.59020879232393397</v>
      </c>
      <c r="AG251" s="36">
        <v>1.55768809267068</v>
      </c>
      <c r="AH251" s="36">
        <v>-0.12725866904514299</v>
      </c>
      <c r="AI251" s="36">
        <v>-0.608620196795288</v>
      </c>
      <c r="AJ251" s="36">
        <v>0.31673840765542299</v>
      </c>
      <c r="AK251" s="36">
        <v>-5.7721133302240102E-2</v>
      </c>
      <c r="AL251" s="36">
        <v>1.20093251313347</v>
      </c>
      <c r="AM251" s="36">
        <v>0.90626333816903804</v>
      </c>
      <c r="AN251" s="36">
        <v>1.37734677311944</v>
      </c>
      <c r="AO251" s="36">
        <v>0.94162475828346703</v>
      </c>
      <c r="AP251" s="36">
        <v>3</v>
      </c>
      <c r="AQ251" s="36">
        <v>-1.6405276298473599</v>
      </c>
      <c r="AR251" s="36">
        <v>-0.51844398248942802</v>
      </c>
      <c r="AS251" s="36">
        <v>-0.81705964781606499</v>
      </c>
      <c r="AT251" s="36">
        <v>-0.308661103247932</v>
      </c>
    </row>
    <row r="252" spans="1:46">
      <c r="A252" s="48" t="s">
        <v>608</v>
      </c>
      <c r="B252" s="48" t="s">
        <v>609</v>
      </c>
      <c r="C252" s="48">
        <v>301</v>
      </c>
      <c r="D252" s="48">
        <v>195</v>
      </c>
      <c r="E252" s="48">
        <v>219</v>
      </c>
      <c r="F252" s="48">
        <v>155</v>
      </c>
      <c r="G252" s="48">
        <v>239</v>
      </c>
      <c r="H252" s="48">
        <v>171</v>
      </c>
      <c r="I252" s="48">
        <v>125</v>
      </c>
      <c r="J252" s="48">
        <v>276</v>
      </c>
      <c r="K252" s="48">
        <v>319</v>
      </c>
      <c r="L252" s="48">
        <v>111</v>
      </c>
      <c r="M252" s="48">
        <v>210</v>
      </c>
      <c r="N252" s="48">
        <v>261</v>
      </c>
      <c r="O252" s="48">
        <v>208</v>
      </c>
      <c r="P252" s="48">
        <v>206</v>
      </c>
      <c r="Q252" s="48">
        <v>136</v>
      </c>
      <c r="R252" s="48">
        <v>42</v>
      </c>
      <c r="S252" s="48">
        <v>202</v>
      </c>
      <c r="T252" s="48">
        <v>83</v>
      </c>
      <c r="U252" s="48">
        <v>236</v>
      </c>
      <c r="V252" s="48">
        <v>313</v>
      </c>
      <c r="X252" s="2">
        <v>248</v>
      </c>
      <c r="Y252" s="36">
        <v>-0.53612224016086696</v>
      </c>
      <c r="Z252" s="36">
        <v>-0.52726251343495301</v>
      </c>
      <c r="AA252" s="36">
        <v>1.01614278526508</v>
      </c>
      <c r="AB252" s="36">
        <v>-1.7722890959111699</v>
      </c>
      <c r="AC252" s="36">
        <v>-0.308661103247932</v>
      </c>
      <c r="AD252" s="36">
        <v>0.38215790030638502</v>
      </c>
      <c r="AE252" s="36">
        <v>0.74403555410450795</v>
      </c>
      <c r="AF252" s="36">
        <v>-0.99069228112221797</v>
      </c>
      <c r="AG252" s="36">
        <v>-1.7364527482587899</v>
      </c>
      <c r="AH252" s="36">
        <v>-0.59938909654980799</v>
      </c>
      <c r="AI252" s="36">
        <v>0.15834272448537501</v>
      </c>
      <c r="AJ252" s="36">
        <v>-1.48433940803009</v>
      </c>
      <c r="AK252" s="36">
        <v>-2.4330009860728898</v>
      </c>
      <c r="AL252" s="36">
        <v>0.77482466969292996</v>
      </c>
      <c r="AM252" s="36">
        <v>0.15834272448537501</v>
      </c>
      <c r="AN252" s="36">
        <v>-1.05560284363946</v>
      </c>
      <c r="AO252" s="36">
        <v>-0.30060388702378499</v>
      </c>
      <c r="AP252" s="36">
        <v>-0.81705964781606499</v>
      </c>
      <c r="AQ252" s="36">
        <v>-1.02911813509786</v>
      </c>
      <c r="AR252" s="36">
        <v>0.61790345380673695</v>
      </c>
      <c r="AS252" s="36">
        <v>0.33295581167441402</v>
      </c>
      <c r="AT252" s="36">
        <v>-0.20526722259156199</v>
      </c>
    </row>
    <row r="253" spans="1:46">
      <c r="A253" s="48" t="s">
        <v>610</v>
      </c>
      <c r="B253" s="48" t="s">
        <v>611</v>
      </c>
      <c r="C253" s="48">
        <v>159</v>
      </c>
      <c r="D253" s="48">
        <v>8</v>
      </c>
      <c r="E253" s="48">
        <v>244</v>
      </c>
      <c r="F253" s="48">
        <v>11</v>
      </c>
      <c r="G253" s="48">
        <v>8</v>
      </c>
      <c r="H253" s="48">
        <v>149</v>
      </c>
      <c r="I253" s="48">
        <v>202</v>
      </c>
      <c r="J253" s="48">
        <v>272</v>
      </c>
      <c r="K253" s="48">
        <v>282</v>
      </c>
      <c r="L253" s="48">
        <v>80</v>
      </c>
      <c r="M253" s="48">
        <v>187</v>
      </c>
      <c r="N253" s="48">
        <v>52</v>
      </c>
      <c r="O253" s="48">
        <v>127</v>
      </c>
      <c r="P253" s="48">
        <v>243</v>
      </c>
      <c r="Q253" s="48">
        <v>93</v>
      </c>
      <c r="R253" s="48">
        <v>300</v>
      </c>
      <c r="S253" s="48">
        <v>189</v>
      </c>
      <c r="T253" s="48">
        <v>121</v>
      </c>
      <c r="U253" s="48">
        <v>54</v>
      </c>
      <c r="V253" s="48">
        <v>30</v>
      </c>
      <c r="X253" s="2">
        <v>249</v>
      </c>
      <c r="Y253" s="36">
        <v>-1.2498189696086599</v>
      </c>
      <c r="Z253" s="36">
        <v>-0.15055853143485801</v>
      </c>
      <c r="AA253" s="36">
        <v>-1.37734677311944</v>
      </c>
      <c r="AB253" s="36">
        <v>-1.89619030821197</v>
      </c>
      <c r="AC253" s="36">
        <v>-3.4620373051327799E-2</v>
      </c>
      <c r="AD253" s="36">
        <v>-1.55768809267068</v>
      </c>
      <c r="AE253" s="36">
        <v>8.0852741412441503E-2</v>
      </c>
      <c r="AF253" s="36">
        <v>-1.2667954125138601</v>
      </c>
      <c r="AG253" s="36">
        <v>-0.58107796279481305</v>
      </c>
      <c r="AH253" s="36">
        <v>-7.31380090717315E-2</v>
      </c>
      <c r="AI253" s="36">
        <v>-0.87200035925234398</v>
      </c>
      <c r="AJ253" s="36">
        <v>-1.0828494841071501</v>
      </c>
      <c r="AK253" s="36">
        <v>0.16613652408900501</v>
      </c>
      <c r="AL253" s="36">
        <v>-0.76448125721012095</v>
      </c>
      <c r="AM253" s="36">
        <v>-1.4182061165636599</v>
      </c>
      <c r="AN253" s="36">
        <v>-0.81705964781606499</v>
      </c>
      <c r="AO253" s="36">
        <v>1.4395549086391799</v>
      </c>
      <c r="AP253" s="36">
        <v>-0.92970852097435497</v>
      </c>
      <c r="AQ253" s="36">
        <v>-9.6297118323475706E-2</v>
      </c>
      <c r="AR253" s="36">
        <v>0.56295962945385303</v>
      </c>
      <c r="AS253" s="36">
        <v>-1.1698735860340801</v>
      </c>
      <c r="AT253" s="36">
        <v>-0.19741782293777199</v>
      </c>
    </row>
    <row r="254" spans="1:46">
      <c r="A254" s="48" t="s">
        <v>614</v>
      </c>
      <c r="B254" s="48" t="s">
        <v>615</v>
      </c>
      <c r="C254" s="48">
        <v>115</v>
      </c>
      <c r="D254" s="48">
        <v>64</v>
      </c>
      <c r="E254" s="48">
        <v>166</v>
      </c>
      <c r="F254" s="48">
        <v>91</v>
      </c>
      <c r="G254" s="48">
        <v>67</v>
      </c>
      <c r="H254" s="48">
        <v>113</v>
      </c>
      <c r="I254" s="48">
        <v>72</v>
      </c>
      <c r="J254" s="48">
        <v>148</v>
      </c>
      <c r="K254" s="48">
        <v>123</v>
      </c>
      <c r="L254" s="48">
        <v>16</v>
      </c>
      <c r="M254" s="48">
        <v>101</v>
      </c>
      <c r="N254" s="48">
        <v>36</v>
      </c>
      <c r="O254" s="48">
        <v>95</v>
      </c>
      <c r="P254" s="48">
        <v>27</v>
      </c>
      <c r="Q254" s="48">
        <v>75</v>
      </c>
      <c r="R254" s="48">
        <v>27</v>
      </c>
      <c r="S254" s="48">
        <v>172</v>
      </c>
      <c r="T254" s="48">
        <v>205</v>
      </c>
      <c r="U254" s="48">
        <v>36</v>
      </c>
      <c r="V254" s="48">
        <v>245</v>
      </c>
      <c r="X254" s="2">
        <v>250</v>
      </c>
      <c r="Y254" s="36">
        <v>1.02911813509786</v>
      </c>
      <c r="Z254" s="36">
        <v>-1.89619030821197</v>
      </c>
      <c r="AA254" s="36">
        <v>1.9230884433897401E-2</v>
      </c>
      <c r="AB254" s="36">
        <v>-9.6297118323475706E-2</v>
      </c>
      <c r="AC254" s="36">
        <v>2.12741091319007</v>
      </c>
      <c r="AD254" s="36">
        <v>-0.142783450736476</v>
      </c>
      <c r="AE254" s="36">
        <v>0.13501699212531501</v>
      </c>
      <c r="AF254" s="36">
        <v>2.0586978929547701</v>
      </c>
      <c r="AG254" s="36">
        <v>0.449256837146156</v>
      </c>
      <c r="AH254" s="36">
        <v>-0.636632089188649</v>
      </c>
      <c r="AI254" s="36">
        <v>-0.33295581167441402</v>
      </c>
      <c r="AJ254" s="36">
        <v>-0.79576471234815305</v>
      </c>
      <c r="AK254" s="36">
        <v>0.86080506744267105</v>
      </c>
      <c r="AL254" s="36">
        <v>0.26059774714164602</v>
      </c>
      <c r="AM254" s="36">
        <v>-0.76448125721012095</v>
      </c>
      <c r="AN254" s="36">
        <v>0.46634031421206401</v>
      </c>
      <c r="AO254" s="36">
        <v>1.18526012786046</v>
      </c>
      <c r="AP254" s="36">
        <v>0.33295581167441402</v>
      </c>
      <c r="AQ254" s="36">
        <v>0.36566011593027697</v>
      </c>
      <c r="AR254" s="36">
        <v>0.636632089188649</v>
      </c>
      <c r="AS254" s="36">
        <v>-0.38215790030638502</v>
      </c>
      <c r="AT254" s="36">
        <v>-0.449256837146156</v>
      </c>
    </row>
    <row r="255" spans="1:46">
      <c r="A255" s="48" t="s">
        <v>616</v>
      </c>
      <c r="B255" s="48" t="s">
        <v>617</v>
      </c>
      <c r="C255" s="48">
        <v>161</v>
      </c>
      <c r="D255" s="48">
        <v>150</v>
      </c>
      <c r="E255" s="48">
        <v>165</v>
      </c>
      <c r="F255" s="48">
        <v>160</v>
      </c>
      <c r="G255" s="48">
        <v>19</v>
      </c>
      <c r="H255" s="48">
        <v>206</v>
      </c>
      <c r="I255" s="48">
        <v>281</v>
      </c>
      <c r="J255" s="48">
        <v>104</v>
      </c>
      <c r="K255" s="48">
        <v>141</v>
      </c>
      <c r="L255" s="48">
        <v>326</v>
      </c>
      <c r="M255" s="48">
        <v>77</v>
      </c>
      <c r="N255" s="48">
        <v>25</v>
      </c>
      <c r="O255" s="48">
        <v>48</v>
      </c>
      <c r="P255" s="48">
        <v>196</v>
      </c>
      <c r="Q255" s="48">
        <v>212</v>
      </c>
      <c r="R255" s="48">
        <v>5</v>
      </c>
      <c r="S255" s="48">
        <v>160</v>
      </c>
      <c r="T255" s="48">
        <v>2</v>
      </c>
      <c r="U255" s="48">
        <v>108</v>
      </c>
      <c r="V255" s="48">
        <v>202</v>
      </c>
      <c r="X255" s="2">
        <v>251</v>
      </c>
      <c r="Y255" s="36">
        <v>-1.37734677311944</v>
      </c>
      <c r="Z255" s="36">
        <v>0.52726251343495301</v>
      </c>
      <c r="AA255" s="36">
        <v>-0.21312928999889499</v>
      </c>
      <c r="AB255" s="36">
        <v>1.70271698671923</v>
      </c>
      <c r="AC255" s="36">
        <v>0.20526722259156199</v>
      </c>
      <c r="AD255" s="36">
        <v>0.20526722259156199</v>
      </c>
      <c r="AE255" s="36">
        <v>1.7722890959111699</v>
      </c>
      <c r="AF255" s="36">
        <v>1.0691269505479799</v>
      </c>
      <c r="AG255" s="36">
        <v>0.48356099433467298</v>
      </c>
      <c r="AH255" s="36">
        <v>-0.75421899455136598</v>
      </c>
      <c r="AI255" s="36">
        <v>-0.357448675014717</v>
      </c>
      <c r="AJ255" s="36">
        <v>-1.20093251313347</v>
      </c>
      <c r="AK255" s="36">
        <v>1.30189000761073</v>
      </c>
      <c r="AL255" s="36">
        <v>0.142783450736476</v>
      </c>
      <c r="AM255" s="36">
        <v>1.05560284363946</v>
      </c>
      <c r="AN255" s="36">
        <v>-9.6297118323475706E-2</v>
      </c>
      <c r="AO255" s="36">
        <v>1.1698735860340801</v>
      </c>
      <c r="AP255" s="36">
        <v>-0.38215790030638502</v>
      </c>
      <c r="AQ255" s="36">
        <v>-0.31673840765542399</v>
      </c>
      <c r="AR255" s="36">
        <v>0.423873478962081</v>
      </c>
      <c r="AS255" s="36">
        <v>0.77482466969292996</v>
      </c>
      <c r="AT255" s="36">
        <v>-1.2331952774122601</v>
      </c>
    </row>
    <row r="256" spans="1:46">
      <c r="A256" s="48" t="s">
        <v>618</v>
      </c>
      <c r="B256" s="48" t="s">
        <v>619</v>
      </c>
      <c r="C256" s="48">
        <v>151</v>
      </c>
      <c r="D256" s="48">
        <v>51</v>
      </c>
      <c r="E256" s="48">
        <v>239</v>
      </c>
      <c r="F256" s="48">
        <v>274</v>
      </c>
      <c r="G256" s="48">
        <v>185</v>
      </c>
      <c r="H256" s="48">
        <v>37</v>
      </c>
      <c r="I256" s="48">
        <v>179</v>
      </c>
      <c r="J256" s="48">
        <v>91</v>
      </c>
      <c r="K256" s="48">
        <v>163</v>
      </c>
      <c r="L256" s="48">
        <v>233</v>
      </c>
      <c r="M256" s="48">
        <v>84</v>
      </c>
      <c r="N256" s="48">
        <v>232</v>
      </c>
      <c r="O256" s="48">
        <v>267</v>
      </c>
      <c r="P256" s="48">
        <v>136</v>
      </c>
      <c r="Q256" s="48">
        <v>128</v>
      </c>
      <c r="R256" s="48">
        <v>32</v>
      </c>
      <c r="S256" s="48">
        <v>31</v>
      </c>
      <c r="T256" s="48">
        <v>268</v>
      </c>
      <c r="U256" s="48">
        <v>220</v>
      </c>
      <c r="V256" s="48">
        <v>274</v>
      </c>
      <c r="X256" s="2">
        <v>252</v>
      </c>
      <c r="Y256" s="36">
        <v>-0.99069228112221797</v>
      </c>
      <c r="Z256" s="36">
        <v>0.79576471234815305</v>
      </c>
      <c r="AA256" s="36">
        <v>-5.0018065889223501E-2</v>
      </c>
      <c r="AB256" s="36">
        <v>0.827847077288139</v>
      </c>
      <c r="AC256" s="36">
        <v>-0.18958056817244801</v>
      </c>
      <c r="AD256" s="36">
        <v>-0.276546612755663</v>
      </c>
      <c r="AE256" s="36">
        <v>0.46634031421206401</v>
      </c>
      <c r="AF256" s="36">
        <v>-0.74403555410450795</v>
      </c>
      <c r="AG256" s="36">
        <v>-0.292566138795811</v>
      </c>
      <c r="AH256" s="36">
        <v>0.36566011593027697</v>
      </c>
      <c r="AI256" s="36">
        <v>0.75421899455136598</v>
      </c>
      <c r="AJ256" s="36">
        <v>0.16613652408900501</v>
      </c>
      <c r="AK256" s="36">
        <v>0.357448675014717</v>
      </c>
      <c r="AL256" s="36">
        <v>-1.7364527482587899</v>
      </c>
      <c r="AM256" s="36">
        <v>0.45778187523733299</v>
      </c>
      <c r="AN256" s="36">
        <v>-0.84971663855767099</v>
      </c>
      <c r="AO256" s="36">
        <v>0.26059774714164602</v>
      </c>
      <c r="AP256" s="36">
        <v>0.95367622688124898</v>
      </c>
      <c r="AQ256" s="36">
        <v>-0.19741782293777199</v>
      </c>
      <c r="AR256" s="36">
        <v>-0.47493304871340403</v>
      </c>
      <c r="AS256" s="36">
        <v>0.90626333816903804</v>
      </c>
      <c r="AT256" s="36">
        <v>0.18958056817244801</v>
      </c>
    </row>
    <row r="257" spans="1:46">
      <c r="A257" s="48" t="s">
        <v>620</v>
      </c>
      <c r="B257" s="48" t="s">
        <v>621</v>
      </c>
      <c r="C257" s="48">
        <v>70</v>
      </c>
      <c r="D257" s="48">
        <v>98</v>
      </c>
      <c r="E257" s="48">
        <v>14</v>
      </c>
      <c r="F257" s="48">
        <v>308</v>
      </c>
      <c r="G257" s="48">
        <v>63</v>
      </c>
      <c r="H257" s="48">
        <v>181</v>
      </c>
      <c r="I257" s="48">
        <v>177</v>
      </c>
      <c r="J257" s="48">
        <v>210</v>
      </c>
      <c r="K257" s="48">
        <v>218</v>
      </c>
      <c r="L257" s="48">
        <v>181</v>
      </c>
      <c r="M257" s="48">
        <v>297</v>
      </c>
      <c r="N257" s="48">
        <v>142</v>
      </c>
      <c r="O257" s="48">
        <v>297</v>
      </c>
      <c r="P257" s="48">
        <v>293</v>
      </c>
      <c r="Q257" s="48">
        <v>22</v>
      </c>
      <c r="R257" s="48">
        <v>72</v>
      </c>
      <c r="S257" s="48">
        <v>284</v>
      </c>
      <c r="T257" s="48">
        <v>232</v>
      </c>
      <c r="U257" s="48">
        <v>283</v>
      </c>
      <c r="V257" s="48">
        <v>268</v>
      </c>
      <c r="X257" s="2">
        <v>253</v>
      </c>
      <c r="Y257" s="36">
        <v>0.636632089188649</v>
      </c>
      <c r="Z257" s="36">
        <v>-1.8516777124192001</v>
      </c>
      <c r="AA257" s="36">
        <v>0.19741782293777199</v>
      </c>
      <c r="AB257" s="36">
        <v>2.3059846127924502</v>
      </c>
      <c r="AC257" s="36">
        <v>-1.2841450125398901</v>
      </c>
      <c r="AD257" s="36">
        <v>0.55396966512034396</v>
      </c>
      <c r="AE257" s="36">
        <v>-6.5427627302906397E-2</v>
      </c>
      <c r="AF257" s="36">
        <v>-0.34926126594690199</v>
      </c>
      <c r="AG257" s="36">
        <v>-2.6924831633429899E-2</v>
      </c>
      <c r="AH257" s="36">
        <v>1.20093251313347</v>
      </c>
      <c r="AI257" s="36">
        <v>-0.81705964781606499</v>
      </c>
      <c r="AJ257" s="36">
        <v>-0.69422498537454602</v>
      </c>
      <c r="AK257" s="36">
        <v>-1.8516777124192001</v>
      </c>
      <c r="AL257" s="36">
        <v>-0.38215790030638502</v>
      </c>
      <c r="AM257" s="36">
        <v>-0.59938909654980799</v>
      </c>
      <c r="AN257" s="36">
        <v>-0.31673840765542399</v>
      </c>
      <c r="AO257" s="36">
        <v>-0.34926126594690199</v>
      </c>
      <c r="AP257" s="36">
        <v>-0.89472573620472595</v>
      </c>
      <c r="AQ257" s="36">
        <v>0.11176450046109999</v>
      </c>
      <c r="AR257" s="36">
        <v>2.0586978929547701</v>
      </c>
      <c r="AS257" s="36">
        <v>-0.236796814094514</v>
      </c>
      <c r="AT257" s="36">
        <v>0.59938909654980799</v>
      </c>
    </row>
    <row r="258" spans="1:46">
      <c r="A258" s="48" t="s">
        <v>622</v>
      </c>
      <c r="B258" s="48" t="s">
        <v>623</v>
      </c>
      <c r="C258" s="48">
        <v>207</v>
      </c>
      <c r="D258" s="48">
        <v>210</v>
      </c>
      <c r="E258" s="48">
        <v>17</v>
      </c>
      <c r="F258" s="48">
        <v>326</v>
      </c>
      <c r="G258" s="48">
        <v>240</v>
      </c>
      <c r="H258" s="48">
        <v>154</v>
      </c>
      <c r="I258" s="48">
        <v>298</v>
      </c>
      <c r="J258" s="48">
        <v>116</v>
      </c>
      <c r="K258" s="48">
        <v>76</v>
      </c>
      <c r="L258" s="48">
        <v>228</v>
      </c>
      <c r="M258" s="48">
        <v>226</v>
      </c>
      <c r="N258" s="48">
        <v>148</v>
      </c>
      <c r="O258" s="48">
        <v>198</v>
      </c>
      <c r="P258" s="48">
        <v>162</v>
      </c>
      <c r="Q258" s="48">
        <v>270</v>
      </c>
      <c r="R258" s="48">
        <v>26</v>
      </c>
      <c r="S258" s="48">
        <v>37</v>
      </c>
      <c r="T258" s="48">
        <v>290</v>
      </c>
      <c r="U258" s="48">
        <v>50</v>
      </c>
      <c r="V258" s="48">
        <v>283</v>
      </c>
      <c r="X258" s="2">
        <v>254</v>
      </c>
      <c r="Y258" s="36">
        <v>0.83873171379157596</v>
      </c>
      <c r="Z258" s="36">
        <v>0.36566011593027697</v>
      </c>
      <c r="AA258" s="36">
        <v>-0.142783450736476</v>
      </c>
      <c r="AB258" s="36">
        <v>-1.58410435946053</v>
      </c>
      <c r="AC258" s="36">
        <v>-1.2498189696086599</v>
      </c>
      <c r="AD258" s="36">
        <v>-0.88330602472053099</v>
      </c>
      <c r="AE258" s="36">
        <v>0.142783450736476</v>
      </c>
      <c r="AF258" s="36">
        <v>0.142783450736476</v>
      </c>
      <c r="AG258" s="36">
        <v>-0.39876036674317</v>
      </c>
      <c r="AH258" s="36">
        <v>1.53231615461489</v>
      </c>
      <c r="AI258" s="36">
        <v>0.92970852097435497</v>
      </c>
      <c r="AJ258" s="36">
        <v>0.22100455369559499</v>
      </c>
      <c r="AK258" s="36">
        <v>0.67477993525131896</v>
      </c>
      <c r="AL258" s="36">
        <v>-0.827847077288139</v>
      </c>
      <c r="AM258" s="36">
        <v>0.83873171379157596</v>
      </c>
      <c r="AN258" s="36">
        <v>0.119507998425229</v>
      </c>
      <c r="AO258" s="36">
        <v>-1.0691269505479799</v>
      </c>
      <c r="AP258" s="36">
        <v>-0.276546612755663</v>
      </c>
      <c r="AQ258" s="36">
        <v>-0.86080506744267005</v>
      </c>
      <c r="AR258" s="36">
        <v>0.62724026956349199</v>
      </c>
      <c r="AS258" s="36">
        <v>0.39044568041832101</v>
      </c>
      <c r="AT258" s="36">
        <v>-5.0018065889223501E-2</v>
      </c>
    </row>
    <row r="259" spans="1:46">
      <c r="A259" s="48" t="s">
        <v>624</v>
      </c>
      <c r="B259" s="48" t="s">
        <v>625</v>
      </c>
      <c r="C259" s="48">
        <v>291</v>
      </c>
      <c r="D259" s="48">
        <v>54</v>
      </c>
      <c r="E259" s="48">
        <v>290</v>
      </c>
      <c r="F259" s="48">
        <v>217</v>
      </c>
      <c r="G259" s="48">
        <v>71</v>
      </c>
      <c r="H259" s="48">
        <v>26</v>
      </c>
      <c r="I259" s="48">
        <v>226</v>
      </c>
      <c r="J259" s="48">
        <v>192</v>
      </c>
      <c r="K259" s="48">
        <v>290</v>
      </c>
      <c r="L259" s="48">
        <v>220</v>
      </c>
      <c r="M259" s="48">
        <v>121</v>
      </c>
      <c r="N259" s="48">
        <v>162</v>
      </c>
      <c r="O259" s="48">
        <v>168</v>
      </c>
      <c r="P259" s="48">
        <v>323</v>
      </c>
      <c r="Q259" s="48">
        <v>117</v>
      </c>
      <c r="R259" s="48">
        <v>129</v>
      </c>
      <c r="S259" s="48">
        <v>68</v>
      </c>
      <c r="T259" s="48">
        <v>119</v>
      </c>
      <c r="U259" s="48">
        <v>300</v>
      </c>
      <c r="V259" s="48">
        <v>69</v>
      </c>
      <c r="X259" s="2">
        <v>255</v>
      </c>
      <c r="Y259" s="36">
        <v>0.38215790030638502</v>
      </c>
      <c r="Z259" s="36">
        <v>-0.119507998425229</v>
      </c>
      <c r="AA259" s="36">
        <v>0.21312928999889499</v>
      </c>
      <c r="AB259" s="36">
        <v>0.308661103247932</v>
      </c>
      <c r="AC259" s="36">
        <v>5.0018065889223501E-2</v>
      </c>
      <c r="AD259" s="36">
        <v>1.48433940803009</v>
      </c>
      <c r="AE259" s="36">
        <v>1.33866570764457</v>
      </c>
      <c r="AF259" s="36">
        <v>-1.81055767879132</v>
      </c>
      <c r="AG259" s="36">
        <v>-0.31673840765542399</v>
      </c>
      <c r="AH259" s="36">
        <v>-0.47493304871340403</v>
      </c>
      <c r="AI259" s="36">
        <v>-0.91792285853303901</v>
      </c>
      <c r="AJ259" s="36">
        <v>0.68447010916529605</v>
      </c>
      <c r="AK259" s="36">
        <v>1.55768809267068</v>
      </c>
      <c r="AL259" s="36">
        <v>1.9230884433897401E-2</v>
      </c>
      <c r="AM259" s="36">
        <v>-0.423873478962081</v>
      </c>
      <c r="AN259" s="36">
        <v>-1.9985190177754</v>
      </c>
      <c r="AO259" s="36">
        <v>0.11176450046109999</v>
      </c>
      <c r="AP259" s="36">
        <v>-0.32483643033381798</v>
      </c>
      <c r="AQ259" s="36">
        <v>-1.1109246757018101</v>
      </c>
      <c r="AR259" s="36">
        <v>-2.0586978929547599</v>
      </c>
      <c r="AS259" s="36">
        <v>-8.0852741412441698E-2</v>
      </c>
      <c r="AT259" s="36">
        <v>0.36566011593027697</v>
      </c>
    </row>
    <row r="260" spans="1:46">
      <c r="A260" s="48" t="s">
        <v>626</v>
      </c>
      <c r="B260" s="48" t="s">
        <v>627</v>
      </c>
      <c r="C260" s="48">
        <v>163</v>
      </c>
      <c r="D260" s="48">
        <v>294</v>
      </c>
      <c r="E260" s="48">
        <v>72</v>
      </c>
      <c r="F260" s="48">
        <v>288</v>
      </c>
      <c r="G260" s="48">
        <v>171</v>
      </c>
      <c r="H260" s="48">
        <v>58</v>
      </c>
      <c r="I260" s="48">
        <v>199</v>
      </c>
      <c r="J260" s="48">
        <v>282</v>
      </c>
      <c r="K260" s="48">
        <v>89</v>
      </c>
      <c r="L260" s="48">
        <v>5</v>
      </c>
      <c r="M260" s="48">
        <v>294</v>
      </c>
      <c r="N260" s="48">
        <v>58</v>
      </c>
      <c r="O260" s="48">
        <v>225</v>
      </c>
      <c r="P260" s="48">
        <v>79</v>
      </c>
      <c r="Q260" s="48">
        <v>37</v>
      </c>
      <c r="R260" s="48">
        <v>82</v>
      </c>
      <c r="S260" s="48">
        <v>272</v>
      </c>
      <c r="T260" s="48">
        <v>86</v>
      </c>
      <c r="U260" s="48">
        <v>257</v>
      </c>
      <c r="V260" s="48">
        <v>126</v>
      </c>
      <c r="X260" s="2">
        <v>256</v>
      </c>
      <c r="Y260" s="36">
        <v>1.0033362959655601</v>
      </c>
      <c r="Z260" s="36">
        <v>-0.608620196795288</v>
      </c>
      <c r="AA260" s="36">
        <v>0.71393615083927797</v>
      </c>
      <c r="AB260" s="36">
        <v>1.67081473865842</v>
      </c>
      <c r="AC260" s="36">
        <v>-0.69422498537454602</v>
      </c>
      <c r="AD260" s="36">
        <v>0.69422498537454602</v>
      </c>
      <c r="AE260" s="36">
        <v>1.53231615461489</v>
      </c>
      <c r="AF260" s="36">
        <v>-2.2079361535701101</v>
      </c>
      <c r="AG260" s="36">
        <v>-1.0033362959655601</v>
      </c>
      <c r="AH260" s="36">
        <v>-1.1399039744476001</v>
      </c>
      <c r="AI260" s="36">
        <v>-0.26059774714164602</v>
      </c>
      <c r="AJ260" s="36">
        <v>1.94481164334801</v>
      </c>
      <c r="AK260" s="36">
        <v>-1.9230884433897401E-2</v>
      </c>
      <c r="AL260" s="36">
        <v>-0.65558674848606502</v>
      </c>
      <c r="AM260" s="36">
        <v>-0.70404637465488196</v>
      </c>
      <c r="AN260" s="36">
        <v>3.8459493110679101E-3</v>
      </c>
      <c r="AO260" s="36">
        <v>-0.50966558646457005</v>
      </c>
      <c r="AP260" s="36">
        <v>-4.23179653114963E-2</v>
      </c>
      <c r="AQ260" s="36">
        <v>-2.61829535040822</v>
      </c>
      <c r="AR260" s="36">
        <v>0.26059774714164602</v>
      </c>
      <c r="AS260" s="36">
        <v>-1.9985190177754</v>
      </c>
      <c r="AT260" s="36">
        <v>-0.66515271288348599</v>
      </c>
    </row>
    <row r="261" spans="1:46">
      <c r="A261" s="48" t="s">
        <v>628</v>
      </c>
      <c r="B261" s="48" t="s">
        <v>629</v>
      </c>
      <c r="C261" s="48">
        <v>8</v>
      </c>
      <c r="D261" s="48">
        <v>67</v>
      </c>
      <c r="E261" s="48">
        <v>12</v>
      </c>
      <c r="F261" s="48">
        <v>115</v>
      </c>
      <c r="G261" s="48">
        <v>80</v>
      </c>
      <c r="H261" s="48">
        <v>304</v>
      </c>
      <c r="I261" s="48">
        <v>163</v>
      </c>
      <c r="J261" s="48">
        <v>60</v>
      </c>
      <c r="K261" s="48">
        <v>112</v>
      </c>
      <c r="L261" s="48">
        <v>322</v>
      </c>
      <c r="M261" s="48">
        <v>107</v>
      </c>
      <c r="N261" s="48">
        <v>102</v>
      </c>
      <c r="O261" s="48">
        <v>218</v>
      </c>
      <c r="P261" s="48">
        <v>7</v>
      </c>
      <c r="Q261" s="48">
        <v>139</v>
      </c>
      <c r="R261" s="48">
        <v>137</v>
      </c>
      <c r="S261" s="48">
        <v>64</v>
      </c>
      <c r="T261" s="48">
        <v>57</v>
      </c>
      <c r="U261" s="48">
        <v>70</v>
      </c>
      <c r="V261" s="48">
        <v>227</v>
      </c>
      <c r="X261" s="2">
        <v>257</v>
      </c>
      <c r="Y261" s="36">
        <v>0.20526722259156199</v>
      </c>
      <c r="Z261" s="36">
        <v>8.0852741412441503E-2</v>
      </c>
      <c r="AA261" s="36">
        <v>0.28454724788741997</v>
      </c>
      <c r="AB261" s="36">
        <v>-0.67477993525131896</v>
      </c>
      <c r="AC261" s="36">
        <v>0.87200035925234398</v>
      </c>
      <c r="AD261" s="36">
        <v>-0.104027698398954</v>
      </c>
      <c r="AE261" s="36">
        <v>-0.30060388702378499</v>
      </c>
      <c r="AF261" s="36">
        <v>-1.4182061165636599</v>
      </c>
      <c r="AG261" s="36">
        <v>1.2667954125138601</v>
      </c>
      <c r="AH261" s="36">
        <v>-1.3200546968364699</v>
      </c>
      <c r="AI261" s="36">
        <v>-0.119507998425229</v>
      </c>
      <c r="AJ261" s="36">
        <v>0.33295581167441402</v>
      </c>
      <c r="AK261" s="36">
        <v>-0.28454724788741997</v>
      </c>
      <c r="AL261" s="36">
        <v>0.58107796279481305</v>
      </c>
      <c r="AM261" s="36">
        <v>-1.05560284363946</v>
      </c>
      <c r="AN261" s="36">
        <v>1.02911813509786</v>
      </c>
      <c r="AO261" s="36">
        <v>1.0422691021370301</v>
      </c>
      <c r="AP261" s="36">
        <v>-0.34109720278987699</v>
      </c>
      <c r="AQ261" s="36">
        <v>-0.81705964781606499</v>
      </c>
      <c r="AR261" s="36">
        <v>0.34109720278987699</v>
      </c>
      <c r="AS261" s="36">
        <v>0.87200035925234398</v>
      </c>
      <c r="AT261" s="36">
        <v>2.6924831633429899E-2</v>
      </c>
    </row>
    <row r="262" spans="1:46">
      <c r="A262" s="48" t="s">
        <v>634</v>
      </c>
      <c r="B262" s="48" t="s">
        <v>635</v>
      </c>
      <c r="C262" s="48">
        <v>104</v>
      </c>
      <c r="D262" s="48">
        <v>111</v>
      </c>
      <c r="E262" s="48">
        <v>105</v>
      </c>
      <c r="F262" s="48">
        <v>107</v>
      </c>
      <c r="G262" s="48">
        <v>16</v>
      </c>
      <c r="H262" s="48">
        <v>241</v>
      </c>
      <c r="I262" s="48">
        <v>12</v>
      </c>
      <c r="J262" s="48">
        <v>66</v>
      </c>
      <c r="K262" s="48">
        <v>210</v>
      </c>
      <c r="L262" s="48">
        <v>11</v>
      </c>
      <c r="M262" s="48">
        <v>143</v>
      </c>
      <c r="N262" s="48">
        <v>299</v>
      </c>
      <c r="O262" s="48">
        <v>76</v>
      </c>
      <c r="P262" s="48">
        <v>24</v>
      </c>
      <c r="Q262" s="48">
        <v>95</v>
      </c>
      <c r="R262" s="48">
        <v>106</v>
      </c>
      <c r="S262" s="48">
        <v>34</v>
      </c>
      <c r="T262" s="48">
        <v>304</v>
      </c>
      <c r="U262" s="48">
        <v>205</v>
      </c>
      <c r="V262" s="48">
        <v>144</v>
      </c>
      <c r="X262" s="2">
        <v>258</v>
      </c>
      <c r="Y262" s="36">
        <v>-0.90626333816903804</v>
      </c>
      <c r="Z262" s="36">
        <v>0.39044568041832101</v>
      </c>
      <c r="AA262" s="36">
        <v>2.6924831633429899E-2</v>
      </c>
      <c r="AB262" s="36">
        <v>6.5427627302906605E-2</v>
      </c>
      <c r="AC262" s="36">
        <v>-0.62724026956349199</v>
      </c>
      <c r="AD262" s="36">
        <v>-0.34926126594690199</v>
      </c>
      <c r="AE262" s="36">
        <v>0.11176450046109999</v>
      </c>
      <c r="AF262" s="36">
        <v>1.20093251313347</v>
      </c>
      <c r="AG262" s="36">
        <v>-0.87200035925234398</v>
      </c>
      <c r="AH262" s="36">
        <v>1.3974848188810201</v>
      </c>
      <c r="AI262" s="36">
        <v>0.99069228112221797</v>
      </c>
      <c r="AJ262" s="36">
        <v>1.5078939607437201</v>
      </c>
      <c r="AK262" s="36">
        <v>-0.50966558646457005</v>
      </c>
      <c r="AL262" s="36">
        <v>-0.41547348891049701</v>
      </c>
      <c r="AM262" s="36">
        <v>0.79576471234815305</v>
      </c>
      <c r="AN262" s="36">
        <v>-1.0828494841071501</v>
      </c>
      <c r="AO262" s="36">
        <v>0.50092629126642196</v>
      </c>
      <c r="AP262" s="36">
        <v>1.1109246757018101</v>
      </c>
      <c r="AQ262" s="36">
        <v>0.28454724788741997</v>
      </c>
      <c r="AR262" s="36">
        <v>0.71393615083927797</v>
      </c>
      <c r="AS262" s="36">
        <v>-0.94162475828346703</v>
      </c>
      <c r="AT262" s="36">
        <v>-0.52726251343495301</v>
      </c>
    </row>
    <row r="263" spans="1:46">
      <c r="A263" s="48" t="s">
        <v>636</v>
      </c>
      <c r="B263" s="48" t="s">
        <v>637</v>
      </c>
      <c r="C263" s="48">
        <v>265</v>
      </c>
      <c r="D263" s="48">
        <v>289</v>
      </c>
      <c r="E263" s="48">
        <v>279</v>
      </c>
      <c r="F263" s="48">
        <v>317</v>
      </c>
      <c r="G263" s="48">
        <v>320</v>
      </c>
      <c r="H263" s="48">
        <v>11</v>
      </c>
      <c r="I263" s="48">
        <v>80</v>
      </c>
      <c r="J263" s="48">
        <v>19</v>
      </c>
      <c r="K263" s="48">
        <v>42</v>
      </c>
      <c r="L263" s="48">
        <v>135</v>
      </c>
      <c r="M263" s="48">
        <v>218</v>
      </c>
      <c r="N263" s="48">
        <v>20</v>
      </c>
      <c r="O263" s="48">
        <v>113</v>
      </c>
      <c r="P263" s="48">
        <v>98</v>
      </c>
      <c r="Q263" s="48">
        <v>199</v>
      </c>
      <c r="R263" s="48">
        <v>31</v>
      </c>
      <c r="S263" s="48">
        <v>78</v>
      </c>
      <c r="T263" s="48">
        <v>92</v>
      </c>
      <c r="U263" s="48">
        <v>31</v>
      </c>
      <c r="V263" s="48">
        <v>10</v>
      </c>
      <c r="X263" s="2">
        <v>259</v>
      </c>
      <c r="Y263" s="36">
        <v>1.4182061165636599</v>
      </c>
      <c r="Z263" s="36">
        <v>-0.13501699212531501</v>
      </c>
      <c r="AA263" s="36">
        <v>-0.26059774714164602</v>
      </c>
      <c r="AB263" s="36">
        <v>-0.25264835601647301</v>
      </c>
      <c r="AC263" s="36">
        <v>0.92970852097435497</v>
      </c>
      <c r="AD263" s="36">
        <v>0.76448125721012095</v>
      </c>
      <c r="AE263" s="36">
        <v>3.8459493110679101E-3</v>
      </c>
      <c r="AF263" s="36">
        <v>-3</v>
      </c>
      <c r="AG263" s="36">
        <v>-0.51844398248942802</v>
      </c>
      <c r="AH263" s="36">
        <v>-0.18958056817244801</v>
      </c>
      <c r="AI263" s="36">
        <v>0.67477993525131896</v>
      </c>
      <c r="AJ263" s="36">
        <v>-0.59020879232393397</v>
      </c>
      <c r="AK263" s="36">
        <v>0.54502425143293098</v>
      </c>
      <c r="AL263" s="36">
        <v>0.39044568041832101</v>
      </c>
      <c r="AM263" s="36">
        <v>1.3577523079868701</v>
      </c>
      <c r="AN263" s="36">
        <v>-0.46634031421206401</v>
      </c>
      <c r="AO263" s="36">
        <v>0.96586782262374904</v>
      </c>
      <c r="AP263" s="36">
        <v>-0.73392869407083094</v>
      </c>
      <c r="AQ263" s="36">
        <v>1.6405276298473599</v>
      </c>
      <c r="AR263" s="36">
        <v>-0.58107796279481305</v>
      </c>
      <c r="AS263" s="36">
        <v>-0.58107796279481305</v>
      </c>
      <c r="AT263" s="36">
        <v>-2.3059846127924502</v>
      </c>
    </row>
    <row r="264" spans="1:46">
      <c r="A264" s="48" t="s">
        <v>638</v>
      </c>
      <c r="B264" s="48" t="s">
        <v>639</v>
      </c>
      <c r="C264" s="48">
        <v>25</v>
      </c>
      <c r="D264" s="48">
        <v>146</v>
      </c>
      <c r="E264" s="48">
        <v>36</v>
      </c>
      <c r="F264" s="48">
        <v>102</v>
      </c>
      <c r="G264" s="48">
        <v>146</v>
      </c>
      <c r="H264" s="48">
        <v>316</v>
      </c>
      <c r="I264" s="48">
        <v>10</v>
      </c>
      <c r="J264" s="48">
        <v>107</v>
      </c>
      <c r="K264" s="48">
        <v>271</v>
      </c>
      <c r="L264" s="48">
        <v>114</v>
      </c>
      <c r="M264" s="48">
        <v>261</v>
      </c>
      <c r="N264" s="48">
        <v>38</v>
      </c>
      <c r="O264" s="48">
        <v>164</v>
      </c>
      <c r="P264" s="48">
        <v>307</v>
      </c>
      <c r="Q264" s="48">
        <v>271</v>
      </c>
      <c r="R264" s="48">
        <v>18</v>
      </c>
      <c r="S264" s="48">
        <v>98</v>
      </c>
      <c r="T264" s="48">
        <v>161</v>
      </c>
      <c r="U264" s="48">
        <v>199</v>
      </c>
      <c r="V264" s="48">
        <v>171</v>
      </c>
      <c r="X264" s="2">
        <v>260</v>
      </c>
      <c r="Y264" s="36">
        <v>-1.2331952774122601</v>
      </c>
      <c r="Z264" s="36">
        <v>1.7364527482587899</v>
      </c>
      <c r="AA264" s="36">
        <v>1.0033362959655601</v>
      </c>
      <c r="AB264" s="36">
        <v>1.1698735860340801</v>
      </c>
      <c r="AC264" s="36">
        <v>-2.0586978929547599</v>
      </c>
      <c r="AD264" s="36">
        <v>-0.66515271288348599</v>
      </c>
      <c r="AE264" s="36">
        <v>-1.0422691021370301</v>
      </c>
      <c r="AF264" s="36">
        <v>1.2169055626538401</v>
      </c>
      <c r="AG264" s="36">
        <v>0.292566138795811</v>
      </c>
      <c r="AH264" s="36">
        <v>-0.99069228112221797</v>
      </c>
      <c r="AI264" s="36">
        <v>-0.31673840765542399</v>
      </c>
      <c r="AJ264" s="36">
        <v>0.827847077288139</v>
      </c>
      <c r="AK264" s="36">
        <v>0.44076432542273503</v>
      </c>
      <c r="AL264" s="36">
        <v>-3.8459493110680398E-3</v>
      </c>
      <c r="AM264" s="36">
        <v>-1.3577523079868701</v>
      </c>
      <c r="AN264" s="36">
        <v>0.73392869407083206</v>
      </c>
      <c r="AO264" s="36">
        <v>-0.65558674848606502</v>
      </c>
      <c r="AP264" s="36">
        <v>1.55768809267068</v>
      </c>
      <c r="AQ264" s="36">
        <v>-0.54502425143293098</v>
      </c>
      <c r="AR264" s="36">
        <v>-0.76448125721012095</v>
      </c>
      <c r="AS264" s="36">
        <v>1.0828494841071501</v>
      </c>
      <c r="AT264" s="36">
        <v>-2.6924831633429899E-2</v>
      </c>
    </row>
    <row r="265" spans="1:46">
      <c r="A265" s="48" t="s">
        <v>640</v>
      </c>
      <c r="B265" s="48" t="s">
        <v>641</v>
      </c>
      <c r="C265" s="48">
        <v>164</v>
      </c>
      <c r="D265" s="48">
        <v>283</v>
      </c>
      <c r="E265" s="48">
        <v>53</v>
      </c>
      <c r="F265" s="48">
        <v>31</v>
      </c>
      <c r="G265" s="48">
        <v>176</v>
      </c>
      <c r="H265" s="48">
        <v>256</v>
      </c>
      <c r="I265" s="48">
        <v>46</v>
      </c>
      <c r="J265" s="48">
        <v>307</v>
      </c>
      <c r="K265" s="48">
        <v>164</v>
      </c>
      <c r="L265" s="48">
        <v>164</v>
      </c>
      <c r="M265" s="48">
        <v>179</v>
      </c>
      <c r="N265" s="48">
        <v>113</v>
      </c>
      <c r="O265" s="48">
        <v>320</v>
      </c>
      <c r="P265" s="48">
        <v>95</v>
      </c>
      <c r="Q265" s="48">
        <v>232</v>
      </c>
      <c r="R265" s="48">
        <v>2</v>
      </c>
      <c r="S265" s="48">
        <v>276</v>
      </c>
      <c r="T265" s="48">
        <v>41</v>
      </c>
      <c r="U265" s="48">
        <v>162</v>
      </c>
      <c r="V265" s="48">
        <v>300</v>
      </c>
      <c r="X265" s="2">
        <v>261</v>
      </c>
      <c r="Y265" s="36">
        <v>-0.65558674848606502</v>
      </c>
      <c r="Z265" s="36">
        <v>0.53612224016086696</v>
      </c>
      <c r="AA265" s="36">
        <v>1.02911813509786</v>
      </c>
      <c r="AB265" s="36">
        <v>0.43230348489121101</v>
      </c>
      <c r="AC265" s="36">
        <v>-1.1538075490063599E-2</v>
      </c>
      <c r="AD265" s="36">
        <v>2.2079361535700999</v>
      </c>
      <c r="AE265" s="36">
        <v>-1.48433940803009</v>
      </c>
      <c r="AF265" s="36">
        <v>-0.30060388702378499</v>
      </c>
      <c r="AG265" s="36">
        <v>1.4182061165636599</v>
      </c>
      <c r="AH265" s="36">
        <v>1.3200546968364699</v>
      </c>
      <c r="AI265" s="36">
        <v>1.2331952774122601</v>
      </c>
      <c r="AJ265" s="36">
        <v>-0.90626333816903804</v>
      </c>
      <c r="AK265" s="36">
        <v>-0.43230348489121101</v>
      </c>
      <c r="AL265" s="36">
        <v>0.79576471234815305</v>
      </c>
      <c r="AM265" s="36">
        <v>-0.48356099433467298</v>
      </c>
      <c r="AN265" s="36">
        <v>-0.45778187523733299</v>
      </c>
      <c r="AO265" s="36">
        <v>-0.71393615083927797</v>
      </c>
      <c r="AP265" s="36">
        <v>0.13501699212531501</v>
      </c>
      <c r="AQ265" s="36">
        <v>1.0691269505479799</v>
      </c>
      <c r="AR265" s="36">
        <v>1.53231615461489</v>
      </c>
      <c r="AS265" s="36">
        <v>-0.449256837146156</v>
      </c>
      <c r="AT265" s="36">
        <v>-1.46158075015049</v>
      </c>
    </row>
    <row r="266" spans="1:46">
      <c r="A266" s="48" t="s">
        <v>642</v>
      </c>
      <c r="B266" s="48" t="s">
        <v>643</v>
      </c>
      <c r="C266" s="48">
        <v>266</v>
      </c>
      <c r="D266" s="48">
        <v>320</v>
      </c>
      <c r="E266" s="48">
        <v>203</v>
      </c>
      <c r="F266" s="48">
        <v>67</v>
      </c>
      <c r="G266" s="48">
        <v>161</v>
      </c>
      <c r="H266" s="48">
        <v>293</v>
      </c>
      <c r="I266" s="48">
        <v>32</v>
      </c>
      <c r="J266" s="48">
        <v>113</v>
      </c>
      <c r="K266" s="48">
        <v>243</v>
      </c>
      <c r="L266" s="48">
        <v>8</v>
      </c>
      <c r="M266" s="48">
        <v>281</v>
      </c>
      <c r="N266" s="48">
        <v>186</v>
      </c>
      <c r="O266" s="48">
        <v>240</v>
      </c>
      <c r="P266" s="48">
        <v>220</v>
      </c>
      <c r="Q266" s="48">
        <v>237</v>
      </c>
      <c r="R266" s="48">
        <v>24</v>
      </c>
      <c r="S266" s="48">
        <v>29</v>
      </c>
      <c r="T266" s="48">
        <v>234</v>
      </c>
      <c r="U266" s="48">
        <v>235</v>
      </c>
      <c r="V266" s="48">
        <v>314</v>
      </c>
      <c r="X266" s="2">
        <v>262</v>
      </c>
      <c r="Y266" s="36">
        <v>1.2841450125398799</v>
      </c>
      <c r="Z266" s="36">
        <v>-0.276546612755663</v>
      </c>
      <c r="AA266" s="36">
        <v>0.30060388702378499</v>
      </c>
      <c r="AB266" s="36">
        <v>-1.02911813509786</v>
      </c>
      <c r="AC266" s="36">
        <v>-0.52726251343495301</v>
      </c>
      <c r="AD266" s="36">
        <v>-0.59938909654980799</v>
      </c>
      <c r="AE266" s="36">
        <v>-0.95367622688124898</v>
      </c>
      <c r="AF266" s="36">
        <v>-0.69422498537454602</v>
      </c>
      <c r="AG266" s="36">
        <v>-1.33866570764457</v>
      </c>
      <c r="AH266" s="36">
        <v>-0.25264835601647301</v>
      </c>
      <c r="AI266" s="36">
        <v>-0.34109720278987699</v>
      </c>
      <c r="AJ266" s="36">
        <v>-1.55768809267068</v>
      </c>
      <c r="AK266" s="36">
        <v>0.34926126594690199</v>
      </c>
      <c r="AL266" s="36">
        <v>1.1547591320828301</v>
      </c>
      <c r="AM266" s="36">
        <v>-7.31380090717315E-2</v>
      </c>
      <c r="AN266" s="36">
        <v>1.1252961961755199</v>
      </c>
      <c r="AO266" s="36">
        <v>0.33295581167441402</v>
      </c>
      <c r="AP266" s="36">
        <v>2.2079361535700999</v>
      </c>
      <c r="AQ266" s="36">
        <v>0.54502425143293098</v>
      </c>
      <c r="AR266" s="36">
        <v>-0.38215790030638502</v>
      </c>
      <c r="AS266" s="36">
        <v>0.423873478962081</v>
      </c>
      <c r="AT266" s="36">
        <v>-0.44076432542273503</v>
      </c>
    </row>
    <row r="267" spans="1:46">
      <c r="A267" s="48" t="s">
        <v>644</v>
      </c>
      <c r="B267" s="48" t="s">
        <v>645</v>
      </c>
      <c r="C267" s="48">
        <v>21</v>
      </c>
      <c r="D267" s="48">
        <v>154</v>
      </c>
      <c r="E267" s="48">
        <v>71</v>
      </c>
      <c r="F267" s="48">
        <v>167</v>
      </c>
      <c r="G267" s="48">
        <v>276</v>
      </c>
      <c r="H267" s="48">
        <v>25</v>
      </c>
      <c r="I267" s="48">
        <v>134</v>
      </c>
      <c r="J267" s="48">
        <v>221</v>
      </c>
      <c r="K267" s="48">
        <v>4</v>
      </c>
      <c r="L267" s="48">
        <v>306</v>
      </c>
      <c r="M267" s="48">
        <v>186</v>
      </c>
      <c r="N267" s="48">
        <v>157</v>
      </c>
      <c r="O267" s="48">
        <v>214</v>
      </c>
      <c r="P267" s="48">
        <v>114</v>
      </c>
      <c r="Q267" s="48">
        <v>14</v>
      </c>
      <c r="R267" s="48">
        <v>313</v>
      </c>
      <c r="S267" s="48">
        <v>282</v>
      </c>
      <c r="T267" s="48">
        <v>77</v>
      </c>
      <c r="U267" s="48">
        <v>291</v>
      </c>
      <c r="V267" s="48">
        <v>310</v>
      </c>
      <c r="X267" s="2">
        <v>263</v>
      </c>
      <c r="Y267" s="36">
        <v>-0.33295581167441402</v>
      </c>
      <c r="Z267" s="36">
        <v>0.59938909654980799</v>
      </c>
      <c r="AA267" s="36">
        <v>0.34109720278987699</v>
      </c>
      <c r="AB267" s="36">
        <v>-0.92970852097435497</v>
      </c>
      <c r="AC267" s="36">
        <v>-0.236796814094514</v>
      </c>
      <c r="AD267" s="36">
        <v>-0.52726251343495301</v>
      </c>
      <c r="AE267" s="36">
        <v>-0.104027698398954</v>
      </c>
      <c r="AF267" s="36">
        <v>-0.87200035925234398</v>
      </c>
      <c r="AG267" s="36">
        <v>-1.01614278526508</v>
      </c>
      <c r="AH267" s="36">
        <v>-0.57199532434845302</v>
      </c>
      <c r="AI267" s="36">
        <v>1.33866570764457</v>
      </c>
      <c r="AJ267" s="36">
        <v>0.92970852097435497</v>
      </c>
      <c r="AK267" s="36">
        <v>0.84971663855767099</v>
      </c>
      <c r="AL267" s="36">
        <v>-1.0967790164520199</v>
      </c>
      <c r="AM267" s="36">
        <v>-0.65558674848606502</v>
      </c>
      <c r="AN267" s="36">
        <v>-1.6405276298473599</v>
      </c>
      <c r="AO267" s="36">
        <v>-0.66515271288348599</v>
      </c>
      <c r="AP267" s="36">
        <v>-0.84971663855767099</v>
      </c>
      <c r="AQ267" s="36">
        <v>-1.5078939607437201</v>
      </c>
      <c r="AR267" s="36">
        <v>-1.2169055626538401</v>
      </c>
      <c r="AS267" s="36">
        <v>-1.37734677311944</v>
      </c>
      <c r="AT267" s="36">
        <v>0.13501699212531501</v>
      </c>
    </row>
    <row r="268" spans="1:46">
      <c r="A268" s="48" t="s">
        <v>646</v>
      </c>
      <c r="B268" s="48" t="s">
        <v>647</v>
      </c>
      <c r="C268" s="48">
        <v>69</v>
      </c>
      <c r="D268" s="48">
        <v>61</v>
      </c>
      <c r="E268" s="48">
        <v>243</v>
      </c>
      <c r="F268" s="48">
        <v>90</v>
      </c>
      <c r="G268" s="48">
        <v>209</v>
      </c>
      <c r="H268" s="48">
        <v>139</v>
      </c>
      <c r="I268" s="48">
        <v>221</v>
      </c>
      <c r="J268" s="48">
        <v>166</v>
      </c>
      <c r="K268" s="48">
        <v>177</v>
      </c>
      <c r="L268" s="48">
        <v>307</v>
      </c>
      <c r="M268" s="48">
        <v>102</v>
      </c>
      <c r="N268" s="48">
        <v>289</v>
      </c>
      <c r="O268" s="48">
        <v>264</v>
      </c>
      <c r="P268" s="48">
        <v>137</v>
      </c>
      <c r="Q268" s="48">
        <v>26</v>
      </c>
      <c r="R268" s="48">
        <v>244</v>
      </c>
      <c r="S268" s="48">
        <v>198</v>
      </c>
      <c r="T268" s="48">
        <v>34</v>
      </c>
      <c r="U268" s="48">
        <v>158</v>
      </c>
      <c r="V268" s="48">
        <v>228</v>
      </c>
      <c r="X268" s="2">
        <v>264</v>
      </c>
      <c r="Y268" s="36">
        <v>-1.2667954125138601</v>
      </c>
      <c r="Z268" s="36">
        <v>-0.228893548160431</v>
      </c>
      <c r="AA268" s="36">
        <v>-1.18526012786046</v>
      </c>
      <c r="AB268" s="36">
        <v>-0.59938909654980799</v>
      </c>
      <c r="AC268" s="36">
        <v>0.32483643033381798</v>
      </c>
      <c r="AD268" s="36">
        <v>-1.37734677311944</v>
      </c>
      <c r="AE268" s="36">
        <v>1.0967790164520199</v>
      </c>
      <c r="AF268" s="36">
        <v>-0.15834272448537501</v>
      </c>
      <c r="AG268" s="36">
        <v>-0.22100455369559499</v>
      </c>
      <c r="AH268" s="36">
        <v>0.48356099433467298</v>
      </c>
      <c r="AI268" s="36">
        <v>1.7722890959111699</v>
      </c>
      <c r="AJ268" s="36">
        <v>-4.23179653114963E-2</v>
      </c>
      <c r="AK268" s="36">
        <v>-0.48356099433467298</v>
      </c>
      <c r="AL268" s="36">
        <v>1.81055767879132</v>
      </c>
      <c r="AM268" s="36">
        <v>5.0018065889223501E-2</v>
      </c>
      <c r="AN268" s="36">
        <v>0.84971663855767099</v>
      </c>
      <c r="AO268" s="36">
        <v>1.02911813509786</v>
      </c>
      <c r="AP268" s="36">
        <v>0.32483643033381798</v>
      </c>
      <c r="AQ268" s="36">
        <v>-0.50966558646457005</v>
      </c>
      <c r="AR268" s="36">
        <v>-0.449256837146156</v>
      </c>
      <c r="AS268" s="36">
        <v>-0.70404637465488196</v>
      </c>
      <c r="AT268" s="36">
        <v>1.7722890959111699</v>
      </c>
    </row>
    <row r="269" spans="1:46">
      <c r="A269" s="48" t="s">
        <v>650</v>
      </c>
      <c r="B269" s="48" t="s">
        <v>651</v>
      </c>
      <c r="C269" s="48">
        <v>300</v>
      </c>
      <c r="D269" s="48">
        <v>44</v>
      </c>
      <c r="E269" s="48">
        <v>237</v>
      </c>
      <c r="F269" s="48">
        <v>32</v>
      </c>
      <c r="G269" s="48">
        <v>54</v>
      </c>
      <c r="H269" s="48">
        <v>308</v>
      </c>
      <c r="I269" s="48">
        <v>250</v>
      </c>
      <c r="J269" s="48">
        <v>40</v>
      </c>
      <c r="K269" s="48">
        <v>106</v>
      </c>
      <c r="L269" s="48">
        <v>92</v>
      </c>
      <c r="M269" s="48">
        <v>277</v>
      </c>
      <c r="N269" s="48">
        <v>41</v>
      </c>
      <c r="O269" s="48">
        <v>21</v>
      </c>
      <c r="P269" s="48">
        <v>305</v>
      </c>
      <c r="Q269" s="48">
        <v>35</v>
      </c>
      <c r="R269" s="48">
        <v>60</v>
      </c>
      <c r="S269" s="48">
        <v>40</v>
      </c>
      <c r="T269" s="48">
        <v>44</v>
      </c>
      <c r="U269" s="48">
        <v>303</v>
      </c>
      <c r="V269" s="48">
        <v>3</v>
      </c>
      <c r="X269" s="2">
        <v>265</v>
      </c>
      <c r="Y269" s="36">
        <v>-9.6297118323475706E-2</v>
      </c>
      <c r="Z269" s="36">
        <v>-0.46634031421206401</v>
      </c>
      <c r="AA269" s="36">
        <v>0.75421899455136598</v>
      </c>
      <c r="AB269" s="36">
        <v>-0.73392869407083094</v>
      </c>
      <c r="AC269" s="36">
        <v>-1.1252961961755199</v>
      </c>
      <c r="AD269" s="36">
        <v>-0.92970852097435497</v>
      </c>
      <c r="AE269" s="36">
        <v>-0.45778187523733299</v>
      </c>
      <c r="AF269" s="36">
        <v>-0.53612224016086696</v>
      </c>
      <c r="AG269" s="36">
        <v>-0.72389625403909696</v>
      </c>
      <c r="AH269" s="36">
        <v>0.65558674848606502</v>
      </c>
      <c r="AI269" s="36">
        <v>0.30060388702378499</v>
      </c>
      <c r="AJ269" s="36">
        <v>-3.8459493110680398E-3</v>
      </c>
      <c r="AK269" s="36">
        <v>-0.65558674848606502</v>
      </c>
      <c r="AL269" s="36">
        <v>-0.79576471234815305</v>
      </c>
      <c r="AM269" s="36">
        <v>-0.68447010916529605</v>
      </c>
      <c r="AN269" s="36">
        <v>6.5427627302906605E-2</v>
      </c>
      <c r="AO269" s="36">
        <v>0.41547348891049701</v>
      </c>
      <c r="AP269" s="36">
        <v>-7.31380090717315E-2</v>
      </c>
      <c r="AQ269" s="36">
        <v>-0.33295581167441402</v>
      </c>
      <c r="AR269" s="36">
        <v>-0.104027698398954</v>
      </c>
      <c r="AS269" s="36">
        <v>-0.57199532434845302</v>
      </c>
      <c r="AT269" s="36">
        <v>-1.0828494841071501</v>
      </c>
    </row>
    <row r="270" spans="1:46">
      <c r="A270" s="48" t="s">
        <v>652</v>
      </c>
      <c r="B270" s="48" t="s">
        <v>653</v>
      </c>
      <c r="C270" s="48">
        <v>322</v>
      </c>
      <c r="D270" s="48">
        <v>226</v>
      </c>
      <c r="E270" s="48">
        <v>142</v>
      </c>
      <c r="F270" s="48">
        <v>97</v>
      </c>
      <c r="G270" s="48">
        <v>241</v>
      </c>
      <c r="H270" s="48">
        <v>61</v>
      </c>
      <c r="I270" s="48">
        <v>118</v>
      </c>
      <c r="J270" s="48">
        <v>215</v>
      </c>
      <c r="K270" s="48">
        <v>237</v>
      </c>
      <c r="L270" s="48">
        <v>31</v>
      </c>
      <c r="M270" s="48">
        <v>128</v>
      </c>
      <c r="N270" s="48">
        <v>109</v>
      </c>
      <c r="O270" s="48">
        <v>25</v>
      </c>
      <c r="P270" s="48">
        <v>176</v>
      </c>
      <c r="Q270" s="48">
        <v>189</v>
      </c>
      <c r="R270" s="48">
        <v>240</v>
      </c>
      <c r="S270" s="48">
        <v>27</v>
      </c>
      <c r="T270" s="48">
        <v>322</v>
      </c>
      <c r="U270" s="48">
        <v>33</v>
      </c>
      <c r="V270" s="48">
        <v>195</v>
      </c>
      <c r="X270" s="2">
        <v>266</v>
      </c>
      <c r="Y270" s="36">
        <v>3</v>
      </c>
      <c r="Z270" s="36">
        <v>-0.87200035925234398</v>
      </c>
      <c r="AA270" s="36">
        <v>-0.236796814094514</v>
      </c>
      <c r="AB270" s="36">
        <v>1.5078939607437201</v>
      </c>
      <c r="AC270" s="36">
        <v>1.2169055626538401</v>
      </c>
      <c r="AD270" s="36">
        <v>1.1252961961755199</v>
      </c>
      <c r="AE270" s="36">
        <v>-0.47493304871340403</v>
      </c>
      <c r="AF270" s="36">
        <v>-0.357448675014717</v>
      </c>
      <c r="AG270" s="36">
        <v>-0.94162475828346703</v>
      </c>
      <c r="AH270" s="36">
        <v>-0.58107796279481305</v>
      </c>
      <c r="AI270" s="36">
        <v>-0.88330602472053099</v>
      </c>
      <c r="AJ270" s="36">
        <v>-0.18958056817244801</v>
      </c>
      <c r="AK270" s="36">
        <v>-0.57199532434845302</v>
      </c>
      <c r="AL270" s="36">
        <v>2.4330009860728898</v>
      </c>
      <c r="AM270" s="36">
        <v>0.228893548160431</v>
      </c>
      <c r="AN270" s="36">
        <v>-0.54502425143293098</v>
      </c>
      <c r="AO270" s="36">
        <v>-1.6405276298473599</v>
      </c>
      <c r="AP270" s="36">
        <v>-0.33295581167441402</v>
      </c>
      <c r="AQ270" s="36">
        <v>0.15055853143485801</v>
      </c>
      <c r="AR270" s="36">
        <v>-0.86080506744267005</v>
      </c>
      <c r="AS270" s="36">
        <v>-6.5427627302906397E-2</v>
      </c>
      <c r="AT270" s="36">
        <v>-0.61790345380673695</v>
      </c>
    </row>
    <row r="271" spans="1:46">
      <c r="A271" s="48" t="s">
        <v>656</v>
      </c>
      <c r="B271" s="48" t="s">
        <v>657</v>
      </c>
      <c r="C271" s="48">
        <v>10</v>
      </c>
      <c r="D271" s="48">
        <v>202</v>
      </c>
      <c r="E271" s="48">
        <v>44</v>
      </c>
      <c r="F271" s="48">
        <v>290</v>
      </c>
      <c r="G271" s="48">
        <v>279</v>
      </c>
      <c r="H271" s="48">
        <v>290</v>
      </c>
      <c r="I271" s="48">
        <v>287</v>
      </c>
      <c r="J271" s="48">
        <v>25</v>
      </c>
      <c r="K271" s="48">
        <v>186</v>
      </c>
      <c r="L271" s="48">
        <v>300</v>
      </c>
      <c r="M271" s="48">
        <v>24</v>
      </c>
      <c r="N271" s="48">
        <v>193</v>
      </c>
      <c r="O271" s="48">
        <v>182</v>
      </c>
      <c r="P271" s="48">
        <v>179</v>
      </c>
      <c r="Q271" s="48">
        <v>283</v>
      </c>
      <c r="R271" s="48">
        <v>241</v>
      </c>
      <c r="S271" s="48">
        <v>226</v>
      </c>
      <c r="T271" s="48">
        <v>203</v>
      </c>
      <c r="U271" s="48">
        <v>272</v>
      </c>
      <c r="V271" s="48">
        <v>241</v>
      </c>
      <c r="X271" s="2">
        <v>267</v>
      </c>
      <c r="Y271" s="36">
        <v>-0.58107796279481305</v>
      </c>
      <c r="Z271" s="36">
        <v>-0.41547348891049701</v>
      </c>
      <c r="AA271" s="36">
        <v>-0.12725866904514299</v>
      </c>
      <c r="AB271" s="36">
        <v>0.104027698398954</v>
      </c>
      <c r="AC271" s="36">
        <v>-3</v>
      </c>
      <c r="AD271" s="36">
        <v>0.373896287181058</v>
      </c>
      <c r="AE271" s="36">
        <v>-1.67081473865842</v>
      </c>
      <c r="AF271" s="36">
        <v>0.31673840765542299</v>
      </c>
      <c r="AG271" s="36">
        <v>-0.97820469803439603</v>
      </c>
      <c r="AH271" s="36">
        <v>-1.18526012786046</v>
      </c>
      <c r="AI271" s="36">
        <v>1.48433940803009</v>
      </c>
      <c r="AJ271" s="36">
        <v>0.91792285853303901</v>
      </c>
      <c r="AK271" s="36">
        <v>-0.26059774714164602</v>
      </c>
      <c r="AL271" s="36">
        <v>1.94481164334801</v>
      </c>
      <c r="AM271" s="36">
        <v>0.64608040296819003</v>
      </c>
      <c r="AN271" s="36">
        <v>-0.76448125721012095</v>
      </c>
      <c r="AO271" s="36">
        <v>1.5078939607437201</v>
      </c>
      <c r="AP271" s="36">
        <v>1.81055767879132</v>
      </c>
      <c r="AQ271" s="36">
        <v>0.22100455369559499</v>
      </c>
      <c r="AR271" s="36">
        <v>0.95367622688124898</v>
      </c>
      <c r="AS271" s="36">
        <v>-1.2841450125398901</v>
      </c>
      <c r="AT271" s="36">
        <v>-1.70271698671924</v>
      </c>
    </row>
    <row r="272" spans="1:46">
      <c r="A272" s="48" t="s">
        <v>658</v>
      </c>
      <c r="B272" s="48" t="s">
        <v>659</v>
      </c>
      <c r="C272" s="48">
        <v>4</v>
      </c>
      <c r="D272" s="48">
        <v>46</v>
      </c>
      <c r="E272" s="48">
        <v>199</v>
      </c>
      <c r="F272" s="48">
        <v>185</v>
      </c>
      <c r="G272" s="48">
        <v>228</v>
      </c>
      <c r="H272" s="48">
        <v>105</v>
      </c>
      <c r="I272" s="48">
        <v>196</v>
      </c>
      <c r="J272" s="48">
        <v>315</v>
      </c>
      <c r="K272" s="48">
        <v>170</v>
      </c>
      <c r="L272" s="48">
        <v>38</v>
      </c>
      <c r="M272" s="48">
        <v>164</v>
      </c>
      <c r="N272" s="48">
        <v>141</v>
      </c>
      <c r="O272" s="48">
        <v>16</v>
      </c>
      <c r="P272" s="48">
        <v>148</v>
      </c>
      <c r="Q272" s="48">
        <v>282</v>
      </c>
      <c r="R272" s="48">
        <v>281</v>
      </c>
      <c r="S272" s="48">
        <v>15</v>
      </c>
      <c r="T272" s="48">
        <v>42</v>
      </c>
      <c r="U272" s="48">
        <v>309</v>
      </c>
      <c r="V272" s="48">
        <v>275</v>
      </c>
      <c r="X272" s="2">
        <v>268</v>
      </c>
      <c r="Y272" s="36">
        <v>-0.292566138795811</v>
      </c>
      <c r="Z272" s="36">
        <v>-3</v>
      </c>
      <c r="AA272" s="36">
        <v>-0.276546612755663</v>
      </c>
      <c r="AB272" s="36">
        <v>-0.423873478962081</v>
      </c>
      <c r="AC272" s="36">
        <v>0.24471489870827601</v>
      </c>
      <c r="AD272" s="36">
        <v>-0.54502425143293098</v>
      </c>
      <c r="AE272" s="36">
        <v>0.58107796279481305</v>
      </c>
      <c r="AF272" s="36">
        <v>0.83873171379157596</v>
      </c>
      <c r="AG272" s="36">
        <v>0.57199532434845202</v>
      </c>
      <c r="AH272" s="36">
        <v>-0.83873171379157596</v>
      </c>
      <c r="AI272" s="36">
        <v>-0.21312928999889499</v>
      </c>
      <c r="AJ272" s="36">
        <v>-0.24471489870827601</v>
      </c>
      <c r="AK272" s="36">
        <v>-7.31380090717315E-2</v>
      </c>
      <c r="AL272" s="36">
        <v>8.0852741412441503E-2</v>
      </c>
      <c r="AM272" s="36">
        <v>-0.89472573620472595</v>
      </c>
      <c r="AN272" s="36">
        <v>-0.62724026956349199</v>
      </c>
      <c r="AO272" s="36">
        <v>-1.9985190177754</v>
      </c>
      <c r="AP272" s="36">
        <v>-1.2498189696086599</v>
      </c>
      <c r="AQ272" s="36">
        <v>0.92970852097435497</v>
      </c>
      <c r="AR272" s="36">
        <v>-1.3577523079868701</v>
      </c>
      <c r="AS272" s="36">
        <v>-0.80636647104172898</v>
      </c>
      <c r="AT272" s="36">
        <v>-0.34109720278987699</v>
      </c>
    </row>
    <row r="273" spans="1:46">
      <c r="A273" s="48" t="s">
        <v>660</v>
      </c>
      <c r="B273" s="48" t="s">
        <v>661</v>
      </c>
      <c r="C273" s="48">
        <v>83</v>
      </c>
      <c r="D273" s="48">
        <v>252</v>
      </c>
      <c r="E273" s="48">
        <v>162</v>
      </c>
      <c r="F273" s="48">
        <v>62</v>
      </c>
      <c r="G273" s="48">
        <v>34</v>
      </c>
      <c r="H273" s="48">
        <v>2</v>
      </c>
      <c r="I273" s="48">
        <v>92</v>
      </c>
      <c r="J273" s="48">
        <v>300</v>
      </c>
      <c r="K273" s="48">
        <v>252</v>
      </c>
      <c r="L273" s="48">
        <v>58</v>
      </c>
      <c r="M273" s="48">
        <v>58</v>
      </c>
      <c r="N273" s="48">
        <v>191</v>
      </c>
      <c r="O273" s="48">
        <v>239</v>
      </c>
      <c r="P273" s="48">
        <v>217</v>
      </c>
      <c r="Q273" s="48">
        <v>161</v>
      </c>
      <c r="R273" s="48">
        <v>53</v>
      </c>
      <c r="S273" s="48">
        <v>112</v>
      </c>
      <c r="T273" s="48">
        <v>240</v>
      </c>
      <c r="U273" s="48">
        <v>46</v>
      </c>
      <c r="V273" s="48">
        <v>54</v>
      </c>
      <c r="X273" s="2">
        <v>269</v>
      </c>
      <c r="Y273" s="36">
        <v>1.9230884433897401E-2</v>
      </c>
      <c r="Z273" s="36">
        <v>-2.0586978929547599</v>
      </c>
      <c r="AA273" s="36">
        <v>-0.94162475828346703</v>
      </c>
      <c r="AB273" s="36">
        <v>-0.308661103247932</v>
      </c>
      <c r="AC273" s="36">
        <v>-1.02911813509786</v>
      </c>
      <c r="AD273" s="36">
        <v>6.5427627302906605E-2</v>
      </c>
      <c r="AE273" s="36">
        <v>-1.81055767879132</v>
      </c>
      <c r="AF273" s="36">
        <v>-0.12725866904514299</v>
      </c>
      <c r="AG273" s="36">
        <v>-0.90626333816903804</v>
      </c>
      <c r="AH273" s="36">
        <v>0.15055853143485801</v>
      </c>
      <c r="AI273" s="36">
        <v>-8.0852741412441698E-2</v>
      </c>
      <c r="AJ273" s="36">
        <v>-0.77482466969292996</v>
      </c>
      <c r="AK273" s="36">
        <v>1.4182061165636599</v>
      </c>
      <c r="AL273" s="36">
        <v>-1.2331952774122601</v>
      </c>
      <c r="AM273" s="36">
        <v>-9.6297118323475706E-2</v>
      </c>
      <c r="AN273" s="36">
        <v>1.6405276298473599</v>
      </c>
      <c r="AO273" s="36">
        <v>-0.15055853143485801</v>
      </c>
      <c r="AP273" s="36">
        <v>2.12741091319007</v>
      </c>
      <c r="AQ273" s="36">
        <v>-0.65558674848606502</v>
      </c>
      <c r="AR273" s="36">
        <v>-0.44076432542273503</v>
      </c>
      <c r="AS273" s="36">
        <v>1.4395549086391799</v>
      </c>
      <c r="AT273" s="36">
        <v>0.181754940835861</v>
      </c>
    </row>
    <row r="274" spans="1:46">
      <c r="A274" s="48" t="s">
        <v>662</v>
      </c>
      <c r="B274" s="48" t="s">
        <v>663</v>
      </c>
      <c r="C274" s="48">
        <v>226</v>
      </c>
      <c r="D274" s="48">
        <v>48</v>
      </c>
      <c r="E274" s="48">
        <v>136</v>
      </c>
      <c r="F274" s="48">
        <v>121</v>
      </c>
      <c r="G274" s="48">
        <v>251</v>
      </c>
      <c r="H274" s="48">
        <v>39</v>
      </c>
      <c r="I274" s="48">
        <v>263</v>
      </c>
      <c r="J274" s="48">
        <v>96</v>
      </c>
      <c r="K274" s="48">
        <v>215</v>
      </c>
      <c r="L274" s="48">
        <v>265</v>
      </c>
      <c r="M274" s="48">
        <v>138</v>
      </c>
      <c r="N274" s="48">
        <v>282</v>
      </c>
      <c r="O274" s="48">
        <v>259</v>
      </c>
      <c r="P274" s="48">
        <v>187</v>
      </c>
      <c r="Q274" s="48">
        <v>323</v>
      </c>
      <c r="R274" s="48">
        <v>209</v>
      </c>
      <c r="S274" s="48">
        <v>55</v>
      </c>
      <c r="T274" s="48">
        <v>306</v>
      </c>
      <c r="U274" s="48">
        <v>285</v>
      </c>
      <c r="V274" s="48">
        <v>11</v>
      </c>
      <c r="X274" s="2">
        <v>270</v>
      </c>
      <c r="Y274" s="36">
        <v>0.88330602472053099</v>
      </c>
      <c r="Z274" s="36">
        <v>0.89472573620472595</v>
      </c>
      <c r="AA274" s="36">
        <v>-0.86080506744267005</v>
      </c>
      <c r="AB274" s="36">
        <v>-1.48433940803009</v>
      </c>
      <c r="AC274" s="36">
        <v>0.52726251343495301</v>
      </c>
      <c r="AD274" s="36">
        <v>-1.1399039744476001</v>
      </c>
      <c r="AE274" s="36">
        <v>1.1399039744476001</v>
      </c>
      <c r="AF274" s="36">
        <v>0.34926126594690199</v>
      </c>
      <c r="AG274" s="36">
        <v>-0.83873171379157596</v>
      </c>
      <c r="AH274" s="36">
        <v>-0.608620196795288</v>
      </c>
      <c r="AI274" s="36">
        <v>-0.24471489870827601</v>
      </c>
      <c r="AJ274" s="36">
        <v>1.3200546968364699</v>
      </c>
      <c r="AK274" s="36">
        <v>-0.50092629126642196</v>
      </c>
      <c r="AL274" s="36">
        <v>-2.6924831633429899E-2</v>
      </c>
      <c r="AM274" s="36">
        <v>0.54502425143293098</v>
      </c>
      <c r="AN274" s="36">
        <v>-0.67477993525131896</v>
      </c>
      <c r="AO274" s="36">
        <v>0.20526722259156199</v>
      </c>
      <c r="AP274" s="36">
        <v>-0.44076432542273503</v>
      </c>
      <c r="AQ274" s="36">
        <v>0.104027698398954</v>
      </c>
      <c r="AR274" s="36">
        <v>-0.39876036674317</v>
      </c>
      <c r="AS274" s="36">
        <v>0.52726251343495301</v>
      </c>
      <c r="AT274" s="36">
        <v>0.81705964781606499</v>
      </c>
    </row>
    <row r="275" spans="1:46">
      <c r="A275" s="48" t="s">
        <v>664</v>
      </c>
      <c r="B275" s="48" t="s">
        <v>665</v>
      </c>
      <c r="C275" s="48">
        <v>217</v>
      </c>
      <c r="D275" s="48">
        <v>96</v>
      </c>
      <c r="E275" s="48">
        <v>111</v>
      </c>
      <c r="F275" s="48">
        <v>94</v>
      </c>
      <c r="G275" s="48">
        <v>306</v>
      </c>
      <c r="H275" s="48">
        <v>121</v>
      </c>
      <c r="I275" s="48">
        <v>67</v>
      </c>
      <c r="J275" s="48">
        <v>12</v>
      </c>
      <c r="K275" s="48">
        <v>296</v>
      </c>
      <c r="L275" s="48">
        <v>207</v>
      </c>
      <c r="M275" s="48">
        <v>41</v>
      </c>
      <c r="N275" s="48">
        <v>61</v>
      </c>
      <c r="O275" s="48">
        <v>157</v>
      </c>
      <c r="P275" s="48">
        <v>59</v>
      </c>
      <c r="Q275" s="48">
        <v>245</v>
      </c>
      <c r="R275" s="48">
        <v>121</v>
      </c>
      <c r="S275" s="48">
        <v>290</v>
      </c>
      <c r="T275" s="48">
        <v>147</v>
      </c>
      <c r="U275" s="48">
        <v>179</v>
      </c>
      <c r="V275" s="48">
        <v>242</v>
      </c>
      <c r="X275" s="2">
        <v>271</v>
      </c>
      <c r="Y275" s="36">
        <v>0.58107796279481305</v>
      </c>
      <c r="Z275" s="36">
        <v>-9.6297118323475706E-2</v>
      </c>
      <c r="AA275" s="36">
        <v>1.2331952774122601</v>
      </c>
      <c r="AB275" s="36">
        <v>1.0422691021370301</v>
      </c>
      <c r="AC275" s="36">
        <v>0.636632089188649</v>
      </c>
      <c r="AD275" s="36">
        <v>1.4395549086391799</v>
      </c>
      <c r="AE275" s="36">
        <v>1.0828494841071501</v>
      </c>
      <c r="AF275" s="36">
        <v>-0.47493304871340403</v>
      </c>
      <c r="AG275" s="36">
        <v>-0.48356099433467298</v>
      </c>
      <c r="AH275" s="36">
        <v>0.45778187523733299</v>
      </c>
      <c r="AI275" s="36">
        <v>-1.0422691021370301</v>
      </c>
      <c r="AJ275" s="36">
        <v>0.181754940835861</v>
      </c>
      <c r="AK275" s="36">
        <v>0.66515271288348599</v>
      </c>
      <c r="AL275" s="36">
        <v>-0.34109720278987699</v>
      </c>
      <c r="AM275" s="36">
        <v>0.52726251343495301</v>
      </c>
      <c r="AN275" s="36">
        <v>0.22100455369559499</v>
      </c>
      <c r="AO275" s="36">
        <v>0.276546612755663</v>
      </c>
      <c r="AP275" s="36">
        <v>-0.21312928999889499</v>
      </c>
      <c r="AQ275" s="36">
        <v>-1.2169055626538401</v>
      </c>
      <c r="AR275" s="36">
        <v>-1.02911813509786</v>
      </c>
      <c r="AS275" s="36">
        <v>0.88330602472053099</v>
      </c>
      <c r="AT275" s="36">
        <v>3.8459493110679101E-3</v>
      </c>
    </row>
    <row r="276" spans="1:46">
      <c r="A276" s="48" t="s">
        <v>666</v>
      </c>
      <c r="B276" s="48" t="s">
        <v>667</v>
      </c>
      <c r="C276" s="48">
        <v>212</v>
      </c>
      <c r="D276" s="48">
        <v>170</v>
      </c>
      <c r="E276" s="48">
        <v>150</v>
      </c>
      <c r="F276" s="48">
        <v>122</v>
      </c>
      <c r="G276" s="48">
        <v>99</v>
      </c>
      <c r="H276" s="48">
        <v>49</v>
      </c>
      <c r="I276" s="48">
        <v>39</v>
      </c>
      <c r="J276" s="48">
        <v>108</v>
      </c>
      <c r="K276" s="48">
        <v>234</v>
      </c>
      <c r="L276" s="48">
        <v>91</v>
      </c>
      <c r="M276" s="48">
        <v>74</v>
      </c>
      <c r="N276" s="48">
        <v>104</v>
      </c>
      <c r="O276" s="48">
        <v>301</v>
      </c>
      <c r="P276" s="48">
        <v>6</v>
      </c>
      <c r="Q276" s="48">
        <v>20</v>
      </c>
      <c r="R276" s="48">
        <v>122</v>
      </c>
      <c r="S276" s="48">
        <v>232</v>
      </c>
      <c r="T276" s="48">
        <v>65</v>
      </c>
      <c r="U276" s="48">
        <v>48</v>
      </c>
      <c r="V276" s="48">
        <v>28</v>
      </c>
      <c r="X276" s="2">
        <v>272</v>
      </c>
      <c r="Y276" s="36">
        <v>0.33295581167441402</v>
      </c>
      <c r="Z276" s="36">
        <v>0.228893548160431</v>
      </c>
      <c r="AA276" s="36">
        <v>0.15055853143485801</v>
      </c>
      <c r="AB276" s="36">
        <v>-0.32483643033381798</v>
      </c>
      <c r="AC276" s="36">
        <v>0.76448125721012095</v>
      </c>
      <c r="AD276" s="36">
        <v>1.0691269505479799</v>
      </c>
      <c r="AE276" s="36">
        <v>-0.44076432542273503</v>
      </c>
      <c r="AF276" s="36">
        <v>0.69422498537454602</v>
      </c>
      <c r="AG276" s="36">
        <v>-1.1698735860340801</v>
      </c>
      <c r="AH276" s="36">
        <v>0.34926126594690199</v>
      </c>
      <c r="AI276" s="36">
        <v>-0.50092629126642196</v>
      </c>
      <c r="AJ276" s="36">
        <v>-0.53612224016086696</v>
      </c>
      <c r="AK276" s="36">
        <v>0.49222508848025398</v>
      </c>
      <c r="AL276" s="36">
        <v>-0.373896287181058</v>
      </c>
      <c r="AM276" s="36">
        <v>-1.1252961961755199</v>
      </c>
      <c r="AN276" s="36">
        <v>0.39876036674317</v>
      </c>
      <c r="AO276" s="36">
        <v>-1.3974848188810201</v>
      </c>
      <c r="AP276" s="36">
        <v>0.12725866904514299</v>
      </c>
      <c r="AQ276" s="36">
        <v>0.69422498537454602</v>
      </c>
      <c r="AR276" s="36">
        <v>-0.12725866904514299</v>
      </c>
      <c r="AS276" s="36">
        <v>-2.61829535040822</v>
      </c>
      <c r="AT276" s="36">
        <v>-1.55768809267068</v>
      </c>
    </row>
    <row r="277" spans="1:46">
      <c r="A277" s="48" t="s">
        <v>668</v>
      </c>
      <c r="B277" s="48" t="s">
        <v>669</v>
      </c>
      <c r="C277" s="48">
        <v>6</v>
      </c>
      <c r="D277" s="48">
        <v>274</v>
      </c>
      <c r="E277" s="48">
        <v>68</v>
      </c>
      <c r="F277" s="48">
        <v>235</v>
      </c>
      <c r="G277" s="48">
        <v>100</v>
      </c>
      <c r="H277" s="48">
        <v>5</v>
      </c>
      <c r="I277" s="48">
        <v>203</v>
      </c>
      <c r="J277" s="48">
        <v>43</v>
      </c>
      <c r="K277" s="48">
        <v>7</v>
      </c>
      <c r="L277" s="48">
        <v>235</v>
      </c>
      <c r="M277" s="48">
        <v>198</v>
      </c>
      <c r="N277" s="48">
        <v>265</v>
      </c>
      <c r="O277" s="48">
        <v>261</v>
      </c>
      <c r="P277" s="48">
        <v>157</v>
      </c>
      <c r="Q277" s="48">
        <v>211</v>
      </c>
      <c r="R277" s="48">
        <v>304</v>
      </c>
      <c r="S277" s="48">
        <v>19</v>
      </c>
      <c r="T277" s="48">
        <v>72</v>
      </c>
      <c r="U277" s="48">
        <v>281</v>
      </c>
      <c r="V277" s="48">
        <v>176</v>
      </c>
      <c r="X277" s="2">
        <v>273</v>
      </c>
      <c r="Y277" s="36">
        <v>3.4620373051327799E-2</v>
      </c>
      <c r="Z277" s="36">
        <v>-8.0852741412441698E-2</v>
      </c>
      <c r="AA277" s="36">
        <v>-1.53231615461489</v>
      </c>
      <c r="AB277" s="36">
        <v>-3.8459493110680398E-3</v>
      </c>
      <c r="AC277" s="36">
        <v>-0.31673840765542399</v>
      </c>
      <c r="AD277" s="36">
        <v>-0.43230348489121101</v>
      </c>
      <c r="AE277" s="36">
        <v>0.173940428614663</v>
      </c>
      <c r="AF277" s="36">
        <v>-1.1252961961755199</v>
      </c>
      <c r="AG277" s="36">
        <v>-1.94481164334801</v>
      </c>
      <c r="AH277" s="36">
        <v>-1.33866570764457</v>
      </c>
      <c r="AI277" s="36">
        <v>0.292566138795811</v>
      </c>
      <c r="AJ277" s="36">
        <v>0.43230348489121101</v>
      </c>
      <c r="AK277" s="36">
        <v>-2.12741091319007</v>
      </c>
      <c r="AL277" s="36">
        <v>-1.18526012786046</v>
      </c>
      <c r="AM277" s="36">
        <v>1.6405276298473599</v>
      </c>
      <c r="AN277" s="36">
        <v>-1.20093251313347</v>
      </c>
      <c r="AO277" s="36">
        <v>-0.56295962945385403</v>
      </c>
      <c r="AP277" s="36">
        <v>1.7722890959111699</v>
      </c>
      <c r="AQ277" s="36">
        <v>-0.66515271288348599</v>
      </c>
      <c r="AR277" s="36">
        <v>-1.7364527482587899</v>
      </c>
      <c r="AS277" s="36">
        <v>0.65558674848606502</v>
      </c>
      <c r="AT277" s="36">
        <v>1.58410435946053</v>
      </c>
    </row>
    <row r="278" spans="1:46">
      <c r="A278" s="48" t="s">
        <v>670</v>
      </c>
      <c r="B278" s="48" t="s">
        <v>671</v>
      </c>
      <c r="C278" s="48">
        <v>146</v>
      </c>
      <c r="D278" s="48">
        <v>132</v>
      </c>
      <c r="E278" s="48">
        <v>173</v>
      </c>
      <c r="F278" s="48">
        <v>206</v>
      </c>
      <c r="G278" s="48">
        <v>290</v>
      </c>
      <c r="H278" s="48">
        <v>128</v>
      </c>
      <c r="I278" s="48">
        <v>210</v>
      </c>
      <c r="J278" s="48">
        <v>242</v>
      </c>
      <c r="K278" s="48">
        <v>115</v>
      </c>
      <c r="L278" s="48">
        <v>193</v>
      </c>
      <c r="M278" s="48">
        <v>319</v>
      </c>
      <c r="N278" s="48">
        <v>5</v>
      </c>
      <c r="O278" s="48">
        <v>163</v>
      </c>
      <c r="P278" s="48">
        <v>73</v>
      </c>
      <c r="Q278" s="48">
        <v>178</v>
      </c>
      <c r="R278" s="48">
        <v>131</v>
      </c>
      <c r="S278" s="48">
        <v>121</v>
      </c>
      <c r="T278" s="48">
        <v>35</v>
      </c>
      <c r="U278" s="48">
        <v>45</v>
      </c>
      <c r="V278" s="48">
        <v>153</v>
      </c>
      <c r="X278" s="2">
        <v>274</v>
      </c>
      <c r="Y278" s="36">
        <v>-0.24471489870827601</v>
      </c>
      <c r="Z278" s="36">
        <v>-0.357448675014717</v>
      </c>
      <c r="AA278" s="36">
        <v>-0.26856364062649601</v>
      </c>
      <c r="AB278" s="36">
        <v>0.30060388702378499</v>
      </c>
      <c r="AC278" s="36">
        <v>-0.228893548160431</v>
      </c>
      <c r="AD278" s="36">
        <v>1.81055767879132</v>
      </c>
      <c r="AE278" s="36">
        <v>0.181754940835861</v>
      </c>
      <c r="AF278" s="36">
        <v>0.52726251343495301</v>
      </c>
      <c r="AG278" s="36">
        <v>0.76448125721012095</v>
      </c>
      <c r="AH278" s="36">
        <v>-0.68447010916529605</v>
      </c>
      <c r="AI278" s="36">
        <v>-1.94481164334801</v>
      </c>
      <c r="AJ278" s="36">
        <v>-0.308661103247932</v>
      </c>
      <c r="AK278" s="36">
        <v>1.89619030821197</v>
      </c>
      <c r="AL278" s="36">
        <v>0.34926126594690199</v>
      </c>
      <c r="AM278" s="36">
        <v>0.46634031421206401</v>
      </c>
      <c r="AN278" s="36">
        <v>-0.41547348891049701</v>
      </c>
      <c r="AO278" s="36">
        <v>-0.43230348489121101</v>
      </c>
      <c r="AP278" s="36">
        <v>-0.25264835601647301</v>
      </c>
      <c r="AQ278" s="36">
        <v>-0.228893548160431</v>
      </c>
      <c r="AR278" s="36">
        <v>0.81705964781606499</v>
      </c>
      <c r="AS278" s="36">
        <v>0.373896287181058</v>
      </c>
      <c r="AT278" s="36">
        <v>0.70404637465488196</v>
      </c>
    </row>
    <row r="279" spans="1:46">
      <c r="A279" s="48" t="s">
        <v>672</v>
      </c>
      <c r="B279" s="48" t="s">
        <v>673</v>
      </c>
      <c r="C279" s="48">
        <v>9</v>
      </c>
      <c r="D279" s="48">
        <v>188</v>
      </c>
      <c r="E279" s="48">
        <v>247</v>
      </c>
      <c r="F279" s="48">
        <v>77</v>
      </c>
      <c r="G279" s="48">
        <v>96</v>
      </c>
      <c r="H279" s="48">
        <v>47</v>
      </c>
      <c r="I279" s="48">
        <v>133</v>
      </c>
      <c r="J279" s="48">
        <v>144</v>
      </c>
      <c r="K279" s="48">
        <v>105</v>
      </c>
      <c r="L279" s="48">
        <v>55</v>
      </c>
      <c r="M279" s="48">
        <v>92</v>
      </c>
      <c r="N279" s="48">
        <v>100</v>
      </c>
      <c r="O279" s="48">
        <v>236</v>
      </c>
      <c r="P279" s="48">
        <v>318</v>
      </c>
      <c r="Q279" s="48">
        <v>131</v>
      </c>
      <c r="R279" s="48">
        <v>102</v>
      </c>
      <c r="S279" s="48">
        <v>307</v>
      </c>
      <c r="T279" s="48">
        <v>91</v>
      </c>
      <c r="U279" s="48">
        <v>89</v>
      </c>
      <c r="V279" s="48">
        <v>19</v>
      </c>
      <c r="X279" s="2">
        <v>275</v>
      </c>
      <c r="Y279" s="36">
        <v>-0.21312928999889499</v>
      </c>
      <c r="Z279" s="36">
        <v>-0.30060388702378499</v>
      </c>
      <c r="AA279" s="36">
        <v>1.0967790164520199</v>
      </c>
      <c r="AB279" s="36">
        <v>2.4330009860728898</v>
      </c>
      <c r="AC279" s="36">
        <v>0.62724026956349199</v>
      </c>
      <c r="AD279" s="36">
        <v>1.2331952774122601</v>
      </c>
      <c r="AE279" s="36">
        <v>1.2667954125138601</v>
      </c>
      <c r="AF279" s="36">
        <v>-0.52726251343495301</v>
      </c>
      <c r="AG279" s="36">
        <v>0.53612224016086696</v>
      </c>
      <c r="AH279" s="36">
        <v>0.76448125721012095</v>
      </c>
      <c r="AI279" s="36">
        <v>-0.62724026956349199</v>
      </c>
      <c r="AJ279" s="36">
        <v>0.26856364062649601</v>
      </c>
      <c r="AK279" s="36">
        <v>1.1698735860340801</v>
      </c>
      <c r="AL279" s="36">
        <v>0.88330602472053099</v>
      </c>
      <c r="AM279" s="36">
        <v>1.8516777124192001</v>
      </c>
      <c r="AN279" s="36">
        <v>1.9230884433897401E-2</v>
      </c>
      <c r="AO279" s="36">
        <v>-1.2498189696086599</v>
      </c>
      <c r="AP279" s="36">
        <v>0.53612224016086696</v>
      </c>
      <c r="AQ279" s="36">
        <v>0.608620196795288</v>
      </c>
      <c r="AR279" s="36">
        <v>0.119507998425229</v>
      </c>
      <c r="AS279" s="36">
        <v>-0.119507998425229</v>
      </c>
      <c r="AT279" s="36">
        <v>0.236796814094514</v>
      </c>
    </row>
    <row r="280" spans="1:46">
      <c r="A280" s="48" t="s">
        <v>674</v>
      </c>
      <c r="B280" s="48" t="s">
        <v>675</v>
      </c>
      <c r="C280" s="48">
        <v>305</v>
      </c>
      <c r="D280" s="48">
        <v>42</v>
      </c>
      <c r="E280" s="48">
        <v>37</v>
      </c>
      <c r="F280" s="48">
        <v>39</v>
      </c>
      <c r="G280" s="48">
        <v>151</v>
      </c>
      <c r="H280" s="48">
        <v>36</v>
      </c>
      <c r="I280" s="48">
        <v>190</v>
      </c>
      <c r="J280" s="48">
        <v>88</v>
      </c>
      <c r="K280" s="48">
        <v>100</v>
      </c>
      <c r="L280" s="48">
        <v>133</v>
      </c>
      <c r="M280" s="48">
        <v>155</v>
      </c>
      <c r="N280" s="48">
        <v>93</v>
      </c>
      <c r="O280" s="48">
        <v>20</v>
      </c>
      <c r="P280" s="48">
        <v>325</v>
      </c>
      <c r="Q280" s="48">
        <v>8</v>
      </c>
      <c r="R280" s="48">
        <v>79</v>
      </c>
      <c r="S280" s="48">
        <v>257</v>
      </c>
      <c r="T280" s="48">
        <v>48</v>
      </c>
      <c r="U280" s="48">
        <v>98</v>
      </c>
      <c r="V280" s="48">
        <v>16</v>
      </c>
      <c r="X280" s="2">
        <v>276</v>
      </c>
      <c r="Y280" s="36">
        <v>-1.7722890959111699</v>
      </c>
      <c r="Z280" s="36">
        <v>-0.34926126594690199</v>
      </c>
      <c r="AA280" s="36">
        <v>0.31673840765542299</v>
      </c>
      <c r="AB280" s="36">
        <v>-0.58107796279481305</v>
      </c>
      <c r="AC280" s="36">
        <v>1.01614278526508</v>
      </c>
      <c r="AD280" s="36">
        <v>1.9985190177754</v>
      </c>
      <c r="AE280" s="36">
        <v>0.83873171379157596</v>
      </c>
      <c r="AF280" s="36">
        <v>-0.88330602472053099</v>
      </c>
      <c r="AG280" s="36">
        <v>-0.49222508848025498</v>
      </c>
      <c r="AH280" s="36">
        <v>-0.43230348489121101</v>
      </c>
      <c r="AI280" s="36">
        <v>0.94162475828346703</v>
      </c>
      <c r="AJ280" s="36">
        <v>-0.15834272448537501</v>
      </c>
      <c r="AK280" s="36">
        <v>1.20093251313347</v>
      </c>
      <c r="AL280" s="36">
        <v>0.12725866904514299</v>
      </c>
      <c r="AM280" s="36">
        <v>0.99069228112221797</v>
      </c>
      <c r="AN280" s="36">
        <v>0.83873171379157596</v>
      </c>
      <c r="AO280" s="36">
        <v>-0.51844398248942802</v>
      </c>
      <c r="AP280" s="36">
        <v>-0.181754940835861</v>
      </c>
      <c r="AQ280" s="36">
        <v>-1.7722890959111699</v>
      </c>
      <c r="AR280" s="36">
        <v>-0.95367622688124898</v>
      </c>
      <c r="AS280" s="36">
        <v>-0.49222508848025498</v>
      </c>
      <c r="AT280" s="36">
        <v>-0.64608040296818903</v>
      </c>
    </row>
    <row r="281" spans="1:46">
      <c r="A281" s="48" t="s">
        <v>676</v>
      </c>
      <c r="B281" s="48" t="s">
        <v>677</v>
      </c>
      <c r="C281" s="48">
        <v>314</v>
      </c>
      <c r="D281" s="48">
        <v>159</v>
      </c>
      <c r="E281" s="48">
        <v>15</v>
      </c>
      <c r="F281" s="48">
        <v>140</v>
      </c>
      <c r="G281" s="48">
        <v>43</v>
      </c>
      <c r="H281" s="48">
        <v>180</v>
      </c>
      <c r="I281" s="48">
        <v>9</v>
      </c>
      <c r="J281" s="48">
        <v>32</v>
      </c>
      <c r="K281" s="48">
        <v>261</v>
      </c>
      <c r="L281" s="48">
        <v>266</v>
      </c>
      <c r="M281" s="48">
        <v>3</v>
      </c>
      <c r="N281" s="48">
        <v>27</v>
      </c>
      <c r="O281" s="48">
        <v>185</v>
      </c>
      <c r="P281" s="48">
        <v>107</v>
      </c>
      <c r="Q281" s="48">
        <v>307</v>
      </c>
      <c r="R281" s="48">
        <v>140</v>
      </c>
      <c r="S281" s="48">
        <v>196</v>
      </c>
      <c r="T281" s="48">
        <v>111</v>
      </c>
      <c r="U281" s="48">
        <v>69</v>
      </c>
      <c r="V281" s="48">
        <v>51</v>
      </c>
      <c r="X281" s="2">
        <v>277</v>
      </c>
      <c r="Y281" s="36">
        <v>0.86080506744267105</v>
      </c>
      <c r="Z281" s="36">
        <v>-1.2667954125138601</v>
      </c>
      <c r="AA281" s="36">
        <v>0.74403555410450795</v>
      </c>
      <c r="AB281" s="36">
        <v>2.61829535040822</v>
      </c>
      <c r="AC281" s="36">
        <v>-0.68447010916529605</v>
      </c>
      <c r="AD281" s="36">
        <v>0.276546612755663</v>
      </c>
      <c r="AE281" s="36">
        <v>1.05560284363946</v>
      </c>
      <c r="AF281" s="36">
        <v>0.79576471234815305</v>
      </c>
      <c r="AG281" s="36">
        <v>2.12741091319007</v>
      </c>
      <c r="AH281" s="36">
        <v>-8.0852741412441698E-2</v>
      </c>
      <c r="AI281" s="36">
        <v>2.4330009860728898</v>
      </c>
      <c r="AJ281" s="36">
        <v>-0.32483643033381798</v>
      </c>
      <c r="AK281" s="36">
        <v>-1.48433940803009</v>
      </c>
      <c r="AL281" s="36">
        <v>-0.608620196795288</v>
      </c>
      <c r="AM281" s="36">
        <v>-0.58107796279481305</v>
      </c>
      <c r="AN281" s="36">
        <v>1.4182061165636599</v>
      </c>
      <c r="AO281" s="36">
        <v>1.15380754900634E-2</v>
      </c>
      <c r="AP281" s="36">
        <v>1.70271698671923</v>
      </c>
      <c r="AQ281" s="36">
        <v>-1.4182061165636599</v>
      </c>
      <c r="AR281" s="36">
        <v>1.15380754900634E-2</v>
      </c>
      <c r="AS281" s="36">
        <v>1.37734677311944</v>
      </c>
      <c r="AT281" s="36">
        <v>0.50092629126642196</v>
      </c>
    </row>
    <row r="282" spans="1:46">
      <c r="A282" s="48" t="s">
        <v>678</v>
      </c>
      <c r="B282" s="48" t="s">
        <v>679</v>
      </c>
      <c r="C282" s="48">
        <v>296</v>
      </c>
      <c r="D282" s="48">
        <v>78</v>
      </c>
      <c r="E282" s="48">
        <v>25</v>
      </c>
      <c r="F282" s="48">
        <v>244</v>
      </c>
      <c r="G282" s="48">
        <v>322</v>
      </c>
      <c r="H282" s="48">
        <v>160</v>
      </c>
      <c r="I282" s="48">
        <v>96</v>
      </c>
      <c r="J282" s="48">
        <v>118</v>
      </c>
      <c r="K282" s="48">
        <v>156</v>
      </c>
      <c r="L282" s="48">
        <v>41</v>
      </c>
      <c r="M282" s="48">
        <v>219</v>
      </c>
      <c r="N282" s="48">
        <v>156</v>
      </c>
      <c r="O282" s="48">
        <v>100</v>
      </c>
      <c r="P282" s="48">
        <v>167</v>
      </c>
      <c r="Q282" s="48">
        <v>306</v>
      </c>
      <c r="R282" s="48">
        <v>189</v>
      </c>
      <c r="S282" s="48">
        <v>38</v>
      </c>
      <c r="T282" s="48">
        <v>125</v>
      </c>
      <c r="U282" s="48">
        <v>254</v>
      </c>
      <c r="V282" s="48">
        <v>218</v>
      </c>
      <c r="X282" s="2">
        <v>278</v>
      </c>
      <c r="Y282" s="36">
        <v>1.37734677311944</v>
      </c>
      <c r="Z282" s="36">
        <v>0.62724026956349199</v>
      </c>
      <c r="AA282" s="36">
        <v>0.61790345380673695</v>
      </c>
      <c r="AB282" s="36">
        <v>-0.52726251343495301</v>
      </c>
      <c r="AC282" s="36">
        <v>-0.26059774714164602</v>
      </c>
      <c r="AD282" s="36">
        <v>-0.827847077288139</v>
      </c>
      <c r="AE282" s="36">
        <v>1.89619030821197</v>
      </c>
      <c r="AF282" s="36">
        <v>0.12725866904514299</v>
      </c>
      <c r="AG282" s="36">
        <v>1.67081473865842</v>
      </c>
      <c r="AH282" s="36">
        <v>1.94481164334801</v>
      </c>
      <c r="AI282" s="36">
        <v>-5.0018065889223501E-2</v>
      </c>
      <c r="AJ282" s="36">
        <v>-0.87200035925234398</v>
      </c>
      <c r="AK282" s="36">
        <v>0.18958056817244801</v>
      </c>
      <c r="AL282" s="36">
        <v>-1.53231615461489</v>
      </c>
      <c r="AM282" s="36">
        <v>1.58410435946053</v>
      </c>
      <c r="AN282" s="36">
        <v>1.2331952774122601</v>
      </c>
      <c r="AO282" s="36">
        <v>-1.70271698671924</v>
      </c>
      <c r="AP282" s="36">
        <v>-0.19741782293777199</v>
      </c>
      <c r="AQ282" s="36">
        <v>9.6297118323475706E-2</v>
      </c>
      <c r="AR282" s="36">
        <v>-0.32483643033381798</v>
      </c>
      <c r="AS282" s="36">
        <v>-0.83873171379157596</v>
      </c>
      <c r="AT282" s="36">
        <v>0.19741782293777199</v>
      </c>
    </row>
    <row r="283" spans="1:46">
      <c r="A283" s="48" t="s">
        <v>680</v>
      </c>
      <c r="B283" s="48" t="s">
        <v>681</v>
      </c>
      <c r="C283" s="48">
        <v>138</v>
      </c>
      <c r="D283" s="48">
        <v>108</v>
      </c>
      <c r="E283" s="48">
        <v>75</v>
      </c>
      <c r="F283" s="48">
        <v>82</v>
      </c>
      <c r="G283" s="48">
        <v>271</v>
      </c>
      <c r="H283" s="48">
        <v>279</v>
      </c>
      <c r="I283" s="48">
        <v>193</v>
      </c>
      <c r="J283" s="48">
        <v>280</v>
      </c>
      <c r="K283" s="48">
        <v>206</v>
      </c>
      <c r="L283" s="48">
        <v>156</v>
      </c>
      <c r="M283" s="48">
        <v>44</v>
      </c>
      <c r="N283" s="48">
        <v>127</v>
      </c>
      <c r="O283" s="48">
        <v>250</v>
      </c>
      <c r="P283" s="48">
        <v>102</v>
      </c>
      <c r="Q283" s="48">
        <v>303</v>
      </c>
      <c r="R283" s="48">
        <v>286</v>
      </c>
      <c r="S283" s="48">
        <v>206</v>
      </c>
      <c r="T283" s="48">
        <v>112</v>
      </c>
      <c r="U283" s="48">
        <v>299</v>
      </c>
      <c r="V283" s="48">
        <v>35</v>
      </c>
      <c r="X283" s="2">
        <v>279</v>
      </c>
      <c r="Y283" s="36">
        <v>-1.0422691021370301</v>
      </c>
      <c r="Z283" s="36">
        <v>-0.62724026956349199</v>
      </c>
      <c r="AA283" s="36">
        <v>-4.23179653114963E-2</v>
      </c>
      <c r="AB283" s="36">
        <v>-0.104027698398954</v>
      </c>
      <c r="AC283" s="36">
        <v>-0.90626333816903804</v>
      </c>
      <c r="AD283" s="36">
        <v>2.4330009860728898</v>
      </c>
      <c r="AE283" s="36">
        <v>-0.608620196795288</v>
      </c>
      <c r="AF283" s="36">
        <v>-0.13501699212531501</v>
      </c>
      <c r="AG283" s="36">
        <v>-0.32483643033381798</v>
      </c>
      <c r="AH283" s="36">
        <v>-1.58410435946053</v>
      </c>
      <c r="AI283" s="36">
        <v>1.0691269505479799</v>
      </c>
      <c r="AJ283" s="36">
        <v>-1.2841450125398901</v>
      </c>
      <c r="AK283" s="36">
        <v>0.39876036674317</v>
      </c>
      <c r="AL283" s="36">
        <v>-2.0586978929547599</v>
      </c>
      <c r="AM283" s="36">
        <v>0.53612224016086696</v>
      </c>
      <c r="AN283" s="36">
        <v>-0.18958056817244801</v>
      </c>
      <c r="AO283" s="36">
        <v>-0.77482466969292996</v>
      </c>
      <c r="AP283" s="36">
        <v>-1.02911813509786</v>
      </c>
      <c r="AQ283" s="36">
        <v>-0.97820469803439603</v>
      </c>
      <c r="AR283" s="36">
        <v>1.3200546968364699</v>
      </c>
      <c r="AS283" s="36">
        <v>-0.373896287181058</v>
      </c>
      <c r="AT283" s="36">
        <v>3.4620373051327799E-2</v>
      </c>
    </row>
    <row r="284" spans="1:46">
      <c r="A284" s="48" t="s">
        <v>682</v>
      </c>
      <c r="B284" s="48" t="s">
        <v>683</v>
      </c>
      <c r="C284" s="48">
        <v>23</v>
      </c>
      <c r="D284" s="48">
        <v>145</v>
      </c>
      <c r="E284" s="48">
        <v>224</v>
      </c>
      <c r="F284" s="48">
        <v>271</v>
      </c>
      <c r="G284" s="48">
        <v>124</v>
      </c>
      <c r="H284" s="48">
        <v>296</v>
      </c>
      <c r="I284" s="48">
        <v>243</v>
      </c>
      <c r="J284" s="48">
        <v>257</v>
      </c>
      <c r="K284" s="48">
        <v>50</v>
      </c>
      <c r="L284" s="48">
        <v>30</v>
      </c>
      <c r="M284" s="48">
        <v>260</v>
      </c>
      <c r="N284" s="48">
        <v>116</v>
      </c>
      <c r="O284" s="48">
        <v>252</v>
      </c>
      <c r="P284" s="48">
        <v>36</v>
      </c>
      <c r="Q284" s="48">
        <v>112</v>
      </c>
      <c r="R284" s="48">
        <v>139</v>
      </c>
      <c r="S284" s="48">
        <v>184</v>
      </c>
      <c r="T284" s="48">
        <v>100</v>
      </c>
      <c r="U284" s="48">
        <v>157</v>
      </c>
      <c r="V284" s="48">
        <v>291</v>
      </c>
      <c r="X284" s="2">
        <v>280</v>
      </c>
      <c r="Y284" s="36">
        <v>0.104027698398954</v>
      </c>
      <c r="Z284" s="36">
        <v>-0.50092629126642196</v>
      </c>
      <c r="AA284" s="36">
        <v>-1.02911813509786</v>
      </c>
      <c r="AB284" s="36">
        <v>-1.2169055626538401</v>
      </c>
      <c r="AC284" s="36">
        <v>-0.51844398248942802</v>
      </c>
      <c r="AD284" s="36">
        <v>-0.33295581167441402</v>
      </c>
      <c r="AE284" s="36">
        <v>0.89472573620472595</v>
      </c>
      <c r="AF284" s="36">
        <v>-1.5078939607437201</v>
      </c>
      <c r="AG284" s="36">
        <v>-0.41547348891049701</v>
      </c>
      <c r="AH284" s="36">
        <v>-0.20526722259156199</v>
      </c>
      <c r="AI284" s="36">
        <v>-6.5427627302906397E-2</v>
      </c>
      <c r="AJ284" s="36">
        <v>1.48433940803009</v>
      </c>
      <c r="AK284" s="36">
        <v>0.15834272448537501</v>
      </c>
      <c r="AL284" s="36">
        <v>1.67081473865842</v>
      </c>
      <c r="AM284" s="36">
        <v>0.78525165015426901</v>
      </c>
      <c r="AN284" s="36">
        <v>0.72389625403909696</v>
      </c>
      <c r="AO284" s="36">
        <v>0.73392869407083206</v>
      </c>
      <c r="AP284" s="36">
        <v>2.3059846127924502</v>
      </c>
      <c r="AQ284" s="36">
        <v>-0.15834272448537501</v>
      </c>
      <c r="AR284" s="36">
        <v>-0.373896287181058</v>
      </c>
      <c r="AS284" s="36">
        <v>-1.30189000761073</v>
      </c>
      <c r="AT284" s="36">
        <v>0.16613652408900501</v>
      </c>
    </row>
    <row r="285" spans="1:46">
      <c r="A285" s="48" t="s">
        <v>684</v>
      </c>
      <c r="B285" s="48" t="s">
        <v>685</v>
      </c>
      <c r="C285" s="48">
        <v>173</v>
      </c>
      <c r="D285" s="48">
        <v>69</v>
      </c>
      <c r="E285" s="48">
        <v>278</v>
      </c>
      <c r="F285" s="48">
        <v>251</v>
      </c>
      <c r="G285" s="48">
        <v>57</v>
      </c>
      <c r="H285" s="48">
        <v>312</v>
      </c>
      <c r="I285" s="48">
        <v>87</v>
      </c>
      <c r="J285" s="48">
        <v>175</v>
      </c>
      <c r="K285" s="48">
        <v>108</v>
      </c>
      <c r="L285" s="48">
        <v>113</v>
      </c>
      <c r="M285" s="48">
        <v>170</v>
      </c>
      <c r="N285" s="48">
        <v>85</v>
      </c>
      <c r="O285" s="48">
        <v>155</v>
      </c>
      <c r="P285" s="48">
        <v>298</v>
      </c>
      <c r="Q285" s="48">
        <v>73</v>
      </c>
      <c r="R285" s="48">
        <v>39</v>
      </c>
      <c r="S285" s="48">
        <v>73</v>
      </c>
      <c r="T285" s="48">
        <v>209</v>
      </c>
      <c r="U285" s="48">
        <v>259</v>
      </c>
      <c r="V285" s="48">
        <v>104</v>
      </c>
      <c r="X285" s="2">
        <v>281</v>
      </c>
      <c r="Y285" s="36">
        <v>1.3200546968364699</v>
      </c>
      <c r="Z285" s="36">
        <v>0.66515271288348599</v>
      </c>
      <c r="AA285" s="36">
        <v>-1.6116747250674801</v>
      </c>
      <c r="AB285" s="36">
        <v>0.20526722259156199</v>
      </c>
      <c r="AC285" s="36">
        <v>-1.2331952774122601</v>
      </c>
      <c r="AD285" s="36">
        <v>9.6297118323475706E-2</v>
      </c>
      <c r="AE285" s="36">
        <v>-0.20526722259156199</v>
      </c>
      <c r="AF285" s="36">
        <v>0.43230348489121101</v>
      </c>
      <c r="AG285" s="36">
        <v>0.87200035925234398</v>
      </c>
      <c r="AH285" s="36">
        <v>-0.228893548160431</v>
      </c>
      <c r="AI285" s="36">
        <v>0.21312928999889499</v>
      </c>
      <c r="AJ285" s="36">
        <v>0.61790345380673695</v>
      </c>
      <c r="AK285" s="36">
        <v>-0.52726251343495301</v>
      </c>
      <c r="AL285" s="36">
        <v>0.96586782262374904</v>
      </c>
      <c r="AM285" s="36">
        <v>0.70404637465488196</v>
      </c>
      <c r="AN285" s="36">
        <v>-1.67081473865842</v>
      </c>
      <c r="AO285" s="36">
        <v>-0.46634031421206401</v>
      </c>
      <c r="AP285" s="36">
        <v>1.9230884433897401E-2</v>
      </c>
      <c r="AQ285" s="36">
        <v>0.87200035925234398</v>
      </c>
      <c r="AR285" s="36">
        <v>-0.61790345380673695</v>
      </c>
      <c r="AS285" s="36">
        <v>-0.33295581167441402</v>
      </c>
      <c r="AT285" s="36">
        <v>-0.608620196795288</v>
      </c>
    </row>
    <row r="286" spans="1:46">
      <c r="A286" s="48" t="s">
        <v>686</v>
      </c>
      <c r="B286" s="48" t="s">
        <v>687</v>
      </c>
      <c r="C286" s="48">
        <v>2</v>
      </c>
      <c r="D286" s="48">
        <v>325</v>
      </c>
      <c r="E286" s="48">
        <v>141</v>
      </c>
      <c r="F286" s="48">
        <v>305</v>
      </c>
      <c r="G286" s="48">
        <v>152</v>
      </c>
      <c r="H286" s="48">
        <v>72</v>
      </c>
      <c r="I286" s="48">
        <v>223</v>
      </c>
      <c r="J286" s="48">
        <v>209</v>
      </c>
      <c r="K286" s="48">
        <v>48</v>
      </c>
      <c r="L286" s="48">
        <v>314</v>
      </c>
      <c r="M286" s="48">
        <v>295</v>
      </c>
      <c r="N286" s="48">
        <v>286</v>
      </c>
      <c r="O286" s="48">
        <v>98</v>
      </c>
      <c r="P286" s="48">
        <v>121</v>
      </c>
      <c r="Q286" s="48">
        <v>187</v>
      </c>
      <c r="R286" s="48">
        <v>237</v>
      </c>
      <c r="S286" s="48">
        <v>66</v>
      </c>
      <c r="T286" s="48">
        <v>316</v>
      </c>
      <c r="U286" s="48">
        <v>178</v>
      </c>
      <c r="V286" s="48">
        <v>109</v>
      </c>
      <c r="X286" s="2">
        <v>282</v>
      </c>
      <c r="Y286" s="36">
        <v>-0.41547348891049701</v>
      </c>
      <c r="Z286" s="36">
        <v>1.30189000761073</v>
      </c>
      <c r="AA286" s="36">
        <v>-1.01614278526508</v>
      </c>
      <c r="AB286" s="36">
        <v>0.173940428614663</v>
      </c>
      <c r="AC286" s="36">
        <v>1.0422691021370301</v>
      </c>
      <c r="AD286" s="36">
        <v>1.5078939607437201</v>
      </c>
      <c r="AE286" s="36">
        <v>-1.3974848188810201</v>
      </c>
      <c r="AF286" s="36">
        <v>0.34109720278987699</v>
      </c>
      <c r="AG286" s="36">
        <v>0.66515271288348599</v>
      </c>
      <c r="AH286" s="36">
        <v>1.55768809267068</v>
      </c>
      <c r="AI286" s="36">
        <v>5.7721133302240199E-2</v>
      </c>
      <c r="AJ286" s="36">
        <v>-1.70271698671924</v>
      </c>
      <c r="AK286" s="36">
        <v>-0.21312928999889499</v>
      </c>
      <c r="AL286" s="36">
        <v>0.65558674848606502</v>
      </c>
      <c r="AM286" s="36">
        <v>0.276546612755663</v>
      </c>
      <c r="AN286" s="36">
        <v>0.31673840765542299</v>
      </c>
      <c r="AO286" s="36">
        <v>-1.2841450125398901</v>
      </c>
      <c r="AP286" s="36">
        <v>-0.228893548160431</v>
      </c>
      <c r="AQ286" s="36">
        <v>-1.7364527482587899</v>
      </c>
      <c r="AR286" s="36">
        <v>5.0018065889223501E-2</v>
      </c>
      <c r="AS286" s="36">
        <v>0.228893548160431</v>
      </c>
      <c r="AT286" s="36">
        <v>-1.2667954125138601</v>
      </c>
    </row>
    <row r="287" spans="1:46">
      <c r="A287" s="48" t="s">
        <v>688</v>
      </c>
      <c r="B287" s="48" t="s">
        <v>689</v>
      </c>
      <c r="C287" s="48">
        <v>24</v>
      </c>
      <c r="D287" s="48">
        <v>18</v>
      </c>
      <c r="E287" s="48">
        <v>255</v>
      </c>
      <c r="F287" s="48">
        <v>54</v>
      </c>
      <c r="G287" s="48">
        <v>214</v>
      </c>
      <c r="H287" s="48">
        <v>260</v>
      </c>
      <c r="I287" s="48">
        <v>56</v>
      </c>
      <c r="J287" s="48">
        <v>185</v>
      </c>
      <c r="K287" s="48">
        <v>18</v>
      </c>
      <c r="L287" s="48">
        <v>25</v>
      </c>
      <c r="M287" s="48">
        <v>305</v>
      </c>
      <c r="N287" s="48">
        <v>241</v>
      </c>
      <c r="O287" s="48">
        <v>64</v>
      </c>
      <c r="P287" s="48">
        <v>190</v>
      </c>
      <c r="Q287" s="48">
        <v>215</v>
      </c>
      <c r="R287" s="48">
        <v>191</v>
      </c>
      <c r="S287" s="48">
        <v>181</v>
      </c>
      <c r="T287" s="48">
        <v>292</v>
      </c>
      <c r="U287" s="48">
        <v>101</v>
      </c>
      <c r="V287" s="48">
        <v>264</v>
      </c>
      <c r="X287" s="2">
        <v>283</v>
      </c>
      <c r="Y287" s="36">
        <v>2.3059846127924502</v>
      </c>
      <c r="Z287" s="36">
        <v>1.01614278526508</v>
      </c>
      <c r="AA287" s="36">
        <v>-1.0691269505479799</v>
      </c>
      <c r="AB287" s="36">
        <v>0.65558674848606502</v>
      </c>
      <c r="AC287" s="36">
        <v>0.608620196795288</v>
      </c>
      <c r="AD287" s="36">
        <v>-1.20093251313347</v>
      </c>
      <c r="AE287" s="36">
        <v>0.41547348891049701</v>
      </c>
      <c r="AF287" s="36">
        <v>0.91792285853303901</v>
      </c>
      <c r="AG287" s="36">
        <v>-0.96586782262374804</v>
      </c>
      <c r="AH287" s="36">
        <v>1.6405276298473599</v>
      </c>
      <c r="AI287" s="36">
        <v>-0.276546612755663</v>
      </c>
      <c r="AJ287" s="36">
        <v>0.56295962945385303</v>
      </c>
      <c r="AK287" s="36">
        <v>2.6924831633429899E-2</v>
      </c>
      <c r="AL287" s="36">
        <v>-0.62724026956349199</v>
      </c>
      <c r="AM287" s="36">
        <v>-0.308661103247932</v>
      </c>
      <c r="AN287" s="36">
        <v>0.99069228112221797</v>
      </c>
      <c r="AO287" s="36">
        <v>-0.86080506744267005</v>
      </c>
      <c r="AP287" s="36">
        <v>0.90626333816903804</v>
      </c>
      <c r="AQ287" s="36">
        <v>-0.181754940835861</v>
      </c>
      <c r="AR287" s="36">
        <v>1.7722890959111699</v>
      </c>
      <c r="AS287" s="36">
        <v>-0.66515271288348599</v>
      </c>
      <c r="AT287" s="36">
        <v>-1.4395549086391799</v>
      </c>
    </row>
    <row r="288" spans="1:46">
      <c r="A288" s="48" t="s">
        <v>690</v>
      </c>
      <c r="B288" s="48" t="s">
        <v>691</v>
      </c>
      <c r="C288" s="48">
        <v>195</v>
      </c>
      <c r="D288" s="48">
        <v>230</v>
      </c>
      <c r="E288" s="48">
        <v>137</v>
      </c>
      <c r="F288" s="48">
        <v>192</v>
      </c>
      <c r="G288" s="48">
        <v>205</v>
      </c>
      <c r="H288" s="48">
        <v>51</v>
      </c>
      <c r="I288" s="48">
        <v>84</v>
      </c>
      <c r="J288" s="48">
        <v>265</v>
      </c>
      <c r="K288" s="48">
        <v>157</v>
      </c>
      <c r="L288" s="48">
        <v>137</v>
      </c>
      <c r="M288" s="48">
        <v>288</v>
      </c>
      <c r="N288" s="48">
        <v>244</v>
      </c>
      <c r="O288" s="48">
        <v>2</v>
      </c>
      <c r="P288" s="48">
        <v>274</v>
      </c>
      <c r="Q288" s="48">
        <v>101</v>
      </c>
      <c r="R288" s="48">
        <v>74</v>
      </c>
      <c r="S288" s="48">
        <v>7</v>
      </c>
      <c r="T288" s="48">
        <v>165</v>
      </c>
      <c r="U288" s="48">
        <v>100</v>
      </c>
      <c r="V288" s="48">
        <v>210</v>
      </c>
      <c r="X288" s="2">
        <v>284</v>
      </c>
      <c r="Y288" s="36">
        <v>-1.70271698671924</v>
      </c>
      <c r="Z288" s="36">
        <v>-0.61790345380673695</v>
      </c>
      <c r="AA288" s="36">
        <v>0.86080506744267105</v>
      </c>
      <c r="AB288" s="36">
        <v>-0.22100455369559499</v>
      </c>
      <c r="AC288" s="36">
        <v>0.59020879232393397</v>
      </c>
      <c r="AD288" s="36">
        <v>0.44076432542273503</v>
      </c>
      <c r="AE288" s="36">
        <v>-0.99069228112221797</v>
      </c>
      <c r="AF288" s="36">
        <v>2.3059846127924502</v>
      </c>
      <c r="AG288" s="36">
        <v>-1.1538075490063599E-2</v>
      </c>
      <c r="AH288" s="36">
        <v>-0.59020879232393397</v>
      </c>
      <c r="AI288" s="36">
        <v>-1.0691269505479799</v>
      </c>
      <c r="AJ288" s="36">
        <v>1.6405276298473599</v>
      </c>
      <c r="AK288" s="36">
        <v>-0.59020879232393397</v>
      </c>
      <c r="AL288" s="36">
        <v>-1.5078939607437201</v>
      </c>
      <c r="AM288" s="36">
        <v>-0.119507998425229</v>
      </c>
      <c r="AN288" s="36">
        <v>-0.373896287181058</v>
      </c>
      <c r="AO288" s="36">
        <v>-0.70404637465488196</v>
      </c>
      <c r="AP288" s="36">
        <v>-1.1547591320828301</v>
      </c>
      <c r="AQ288" s="36">
        <v>-0.40710271318473101</v>
      </c>
      <c r="AR288" s="36">
        <v>1.1399039744476001</v>
      </c>
      <c r="AS288" s="36">
        <v>-1.0828494841071501</v>
      </c>
      <c r="AT288" s="36">
        <v>-1.89619030821197</v>
      </c>
    </row>
    <row r="289" spans="1:46">
      <c r="A289" s="48" t="s">
        <v>692</v>
      </c>
      <c r="B289" s="48" t="s">
        <v>693</v>
      </c>
      <c r="C289" s="48">
        <v>51</v>
      </c>
      <c r="D289" s="48">
        <v>298</v>
      </c>
      <c r="E289" s="48">
        <v>77</v>
      </c>
      <c r="F289" s="48">
        <v>245</v>
      </c>
      <c r="G289" s="48">
        <v>294</v>
      </c>
      <c r="H289" s="48">
        <v>266</v>
      </c>
      <c r="I289" s="48">
        <v>249</v>
      </c>
      <c r="J289" s="48">
        <v>252</v>
      </c>
      <c r="K289" s="48">
        <v>109</v>
      </c>
      <c r="L289" s="48">
        <v>101</v>
      </c>
      <c r="M289" s="48">
        <v>95</v>
      </c>
      <c r="N289" s="48">
        <v>34</v>
      </c>
      <c r="O289" s="48">
        <v>326</v>
      </c>
      <c r="P289" s="48">
        <v>198</v>
      </c>
      <c r="Q289" s="48">
        <v>140</v>
      </c>
      <c r="R289" s="48">
        <v>207</v>
      </c>
      <c r="S289" s="48">
        <v>141</v>
      </c>
      <c r="T289" s="48">
        <v>20</v>
      </c>
      <c r="U289" s="48">
        <v>245</v>
      </c>
      <c r="V289" s="48">
        <v>193</v>
      </c>
      <c r="X289" s="2">
        <v>285</v>
      </c>
      <c r="Y289" s="36">
        <v>7.3138009071731694E-2</v>
      </c>
      <c r="Z289" s="36">
        <v>-1.4395549086391799</v>
      </c>
      <c r="AA289" s="36">
        <v>-0.75421899455136598</v>
      </c>
      <c r="AB289" s="36">
        <v>-1.2841450125398901</v>
      </c>
      <c r="AC289" s="36">
        <v>-0.827847077288139</v>
      </c>
      <c r="AD289" s="36">
        <v>0.26856364062649601</v>
      </c>
      <c r="AE289" s="36">
        <v>1.3974848188810201</v>
      </c>
      <c r="AF289" s="36">
        <v>-1.18526012786046</v>
      </c>
      <c r="AG289" s="36">
        <v>0.22100455369559499</v>
      </c>
      <c r="AH289" s="36">
        <v>0.78525165015426901</v>
      </c>
      <c r="AI289" s="36">
        <v>1.81055767879132</v>
      </c>
      <c r="AJ289" s="36">
        <v>0.173940428614663</v>
      </c>
      <c r="AK289" s="36">
        <v>-0.142783450736476</v>
      </c>
      <c r="AL289" s="36">
        <v>0.39876036674317</v>
      </c>
      <c r="AM289" s="36">
        <v>0.74403555410450795</v>
      </c>
      <c r="AN289" s="36">
        <v>-0.49222508848025498</v>
      </c>
      <c r="AO289" s="36">
        <v>-1.18526012786046</v>
      </c>
      <c r="AP289" s="36">
        <v>-1.53231615461489</v>
      </c>
      <c r="AQ289" s="36">
        <v>0.95367622688124898</v>
      </c>
      <c r="AR289" s="36">
        <v>-2.2079361535701101</v>
      </c>
      <c r="AS289" s="36">
        <v>-0.25264835601647301</v>
      </c>
      <c r="AT289" s="36">
        <v>-0.292566138795811</v>
      </c>
    </row>
    <row r="290" spans="1:46">
      <c r="A290" s="48" t="s">
        <v>694</v>
      </c>
      <c r="B290" s="48" t="s">
        <v>695</v>
      </c>
      <c r="C290" s="48">
        <v>45</v>
      </c>
      <c r="D290" s="48">
        <v>114</v>
      </c>
      <c r="E290" s="48">
        <v>159</v>
      </c>
      <c r="F290" s="48">
        <v>215</v>
      </c>
      <c r="G290" s="48">
        <v>17</v>
      </c>
      <c r="H290" s="48">
        <v>28</v>
      </c>
      <c r="I290" s="48">
        <v>234</v>
      </c>
      <c r="J290" s="48">
        <v>86</v>
      </c>
      <c r="K290" s="48">
        <v>302</v>
      </c>
      <c r="L290" s="48">
        <v>151</v>
      </c>
      <c r="M290" s="48">
        <v>323</v>
      </c>
      <c r="N290" s="48">
        <v>96</v>
      </c>
      <c r="O290" s="48">
        <v>323</v>
      </c>
      <c r="P290" s="48">
        <v>178</v>
      </c>
      <c r="Q290" s="48">
        <v>217</v>
      </c>
      <c r="R290" s="48">
        <v>259</v>
      </c>
      <c r="S290" s="48">
        <v>203</v>
      </c>
      <c r="T290" s="48">
        <v>14</v>
      </c>
      <c r="U290" s="48">
        <v>113</v>
      </c>
      <c r="V290" s="48">
        <v>91</v>
      </c>
      <c r="X290" s="2">
        <v>286</v>
      </c>
      <c r="Y290" s="36">
        <v>0.32483643033381798</v>
      </c>
      <c r="Z290" s="36">
        <v>-1.53231615461489</v>
      </c>
      <c r="AA290" s="36">
        <v>-0.50092629126642196</v>
      </c>
      <c r="AB290" s="36">
        <v>0.49222508848025398</v>
      </c>
      <c r="AC290" s="36">
        <v>-1.1399039744476001</v>
      </c>
      <c r="AD290" s="36">
        <v>-0.30060388702378499</v>
      </c>
      <c r="AE290" s="36">
        <v>0.50092629126642196</v>
      </c>
      <c r="AF290" s="36">
        <v>-0.54502425143293098</v>
      </c>
      <c r="AG290" s="36">
        <v>-1.46158075015049</v>
      </c>
      <c r="AH290" s="36">
        <v>0.70404637465488196</v>
      </c>
      <c r="AI290" s="36">
        <v>1.70271698671923</v>
      </c>
      <c r="AJ290" s="36">
        <v>-9.6297118323475706E-2</v>
      </c>
      <c r="AK290" s="36">
        <v>0.78525165015426901</v>
      </c>
      <c r="AL290" s="36">
        <v>-0.84971663855767099</v>
      </c>
      <c r="AM290" s="36">
        <v>-0.71393615083927797</v>
      </c>
      <c r="AN290" s="36">
        <v>-1.81055767879132</v>
      </c>
      <c r="AO290" s="36">
        <v>2.6924831633429899E-2</v>
      </c>
      <c r="AP290" s="36">
        <v>-0.39876036674317</v>
      </c>
      <c r="AQ290" s="36">
        <v>0.34926126594690199</v>
      </c>
      <c r="AR290" s="36">
        <v>-0.41547348891049701</v>
      </c>
      <c r="AS290" s="36">
        <v>2.3059846127924502</v>
      </c>
      <c r="AT290" s="36">
        <v>0.69422498537454602</v>
      </c>
    </row>
    <row r="291" spans="1:46">
      <c r="A291" s="48" t="s">
        <v>696</v>
      </c>
      <c r="B291" s="48" t="s">
        <v>697</v>
      </c>
      <c r="C291" s="48">
        <v>158</v>
      </c>
      <c r="D291" s="48">
        <v>182</v>
      </c>
      <c r="E291" s="48">
        <v>57</v>
      </c>
      <c r="F291" s="48">
        <v>243</v>
      </c>
      <c r="G291" s="48">
        <v>278</v>
      </c>
      <c r="H291" s="48">
        <v>188</v>
      </c>
      <c r="I291" s="48">
        <v>91</v>
      </c>
      <c r="J291" s="48">
        <v>317</v>
      </c>
      <c r="K291" s="48">
        <v>70</v>
      </c>
      <c r="L291" s="48">
        <v>213</v>
      </c>
      <c r="M291" s="48">
        <v>231</v>
      </c>
      <c r="N291" s="48">
        <v>11</v>
      </c>
      <c r="O291" s="48">
        <v>245</v>
      </c>
      <c r="P291" s="48">
        <v>232</v>
      </c>
      <c r="Q291" s="48">
        <v>15</v>
      </c>
      <c r="R291" s="48">
        <v>320</v>
      </c>
      <c r="S291" s="48">
        <v>313</v>
      </c>
      <c r="T291" s="48">
        <v>16</v>
      </c>
      <c r="U291" s="48">
        <v>145</v>
      </c>
      <c r="V291" s="48">
        <v>101</v>
      </c>
      <c r="X291" s="2">
        <v>287</v>
      </c>
      <c r="Y291" s="36">
        <v>-0.71393615083927797</v>
      </c>
      <c r="Z291" s="36">
        <v>1.6405276298473599</v>
      </c>
      <c r="AA291" s="36">
        <v>-1.94481164334801</v>
      </c>
      <c r="AB291" s="36">
        <v>0.276546612755663</v>
      </c>
      <c r="AC291" s="36">
        <v>0.50092629126642196</v>
      </c>
      <c r="AD291" s="36">
        <v>-0.76448125721012095</v>
      </c>
      <c r="AE291" s="36">
        <v>-0.94162475828346703</v>
      </c>
      <c r="AF291" s="36">
        <v>3.8459493110679101E-3</v>
      </c>
      <c r="AG291" s="36">
        <v>-1.0422691021370301</v>
      </c>
      <c r="AH291" s="36">
        <v>0.39044568041832101</v>
      </c>
      <c r="AI291" s="36">
        <v>1.9985190177754</v>
      </c>
      <c r="AJ291" s="36">
        <v>0.47493304871340403</v>
      </c>
      <c r="AK291" s="36">
        <v>0.38215790030638502</v>
      </c>
      <c r="AL291" s="36">
        <v>-1.67081473865842</v>
      </c>
      <c r="AM291" s="36">
        <v>1.02911813509786</v>
      </c>
      <c r="AN291" s="36">
        <v>0.59938909654980799</v>
      </c>
      <c r="AO291" s="36">
        <v>0.46634031421206401</v>
      </c>
      <c r="AP291" s="36">
        <v>1.3577523079868701</v>
      </c>
      <c r="AQ291" s="36">
        <v>0.18958056817244801</v>
      </c>
      <c r="AR291" s="36">
        <v>0.66515271288348599</v>
      </c>
      <c r="AS291" s="36">
        <v>-1.1538075490063599E-2</v>
      </c>
      <c r="AT291" s="36">
        <v>0.87200035925234398</v>
      </c>
    </row>
    <row r="292" spans="1:46">
      <c r="A292" s="48" t="s">
        <v>698</v>
      </c>
      <c r="B292" s="48" t="s">
        <v>699</v>
      </c>
      <c r="C292" s="48">
        <v>66</v>
      </c>
      <c r="D292" s="48">
        <v>304</v>
      </c>
      <c r="E292" s="48">
        <v>319</v>
      </c>
      <c r="F292" s="48">
        <v>254</v>
      </c>
      <c r="G292" s="48">
        <v>252</v>
      </c>
      <c r="H292" s="48">
        <v>104</v>
      </c>
      <c r="I292" s="48">
        <v>153</v>
      </c>
      <c r="J292" s="48">
        <v>298</v>
      </c>
      <c r="K292" s="48">
        <v>65</v>
      </c>
      <c r="L292" s="48">
        <v>150</v>
      </c>
      <c r="M292" s="48">
        <v>32</v>
      </c>
      <c r="N292" s="48">
        <v>301</v>
      </c>
      <c r="O292" s="48">
        <v>151</v>
      </c>
      <c r="P292" s="48">
        <v>37</v>
      </c>
      <c r="Q292" s="48">
        <v>2</v>
      </c>
      <c r="R292" s="48">
        <v>170</v>
      </c>
      <c r="S292" s="48">
        <v>310</v>
      </c>
      <c r="T292" s="48">
        <v>247</v>
      </c>
      <c r="U292" s="48">
        <v>274</v>
      </c>
      <c r="V292" s="48">
        <v>47</v>
      </c>
      <c r="X292" s="2">
        <v>288</v>
      </c>
      <c r="Y292" s="36">
        <v>0.308661103247932</v>
      </c>
      <c r="Z292" s="36">
        <v>-1.33866570764457</v>
      </c>
      <c r="AA292" s="36">
        <v>-1.30189000761073</v>
      </c>
      <c r="AB292" s="36">
        <v>-0.21312928999889499</v>
      </c>
      <c r="AC292" s="36">
        <v>-0.173940428614663</v>
      </c>
      <c r="AD292" s="36">
        <v>0.25264835601647301</v>
      </c>
      <c r="AE292" s="36">
        <v>-0.79576471234815305</v>
      </c>
      <c r="AF292" s="36">
        <v>0.92970852097435497</v>
      </c>
      <c r="AG292" s="36">
        <v>-0.40710271318473101</v>
      </c>
      <c r="AH292" s="36">
        <v>0.119507998425229</v>
      </c>
      <c r="AI292" s="36">
        <v>0.46634031421206401</v>
      </c>
      <c r="AJ292" s="36">
        <v>-1.30189000761073</v>
      </c>
      <c r="AK292" s="36">
        <v>2.4330009860728898</v>
      </c>
      <c r="AL292" s="36">
        <v>-0.83873171379157596</v>
      </c>
      <c r="AM292" s="36">
        <v>0.39876036674317</v>
      </c>
      <c r="AN292" s="36">
        <v>-1.89619030821197</v>
      </c>
      <c r="AO292" s="36">
        <v>-1.7364527482587899</v>
      </c>
      <c r="AP292" s="36">
        <v>1.2498189696086499</v>
      </c>
      <c r="AQ292" s="36">
        <v>-1.30189000761073</v>
      </c>
      <c r="AR292" s="36">
        <v>-0.49222508848025498</v>
      </c>
      <c r="AS292" s="36">
        <v>1.15380754900634E-2</v>
      </c>
      <c r="AT292" s="36">
        <v>-1.9985190177754</v>
      </c>
    </row>
    <row r="293" spans="1:46">
      <c r="A293" s="48" t="s">
        <v>702</v>
      </c>
      <c r="B293" s="48" t="s">
        <v>703</v>
      </c>
      <c r="C293" s="48">
        <v>40</v>
      </c>
      <c r="D293" s="48">
        <v>316</v>
      </c>
      <c r="E293" s="48">
        <v>230</v>
      </c>
      <c r="F293" s="48">
        <v>15</v>
      </c>
      <c r="G293" s="48">
        <v>267</v>
      </c>
      <c r="H293" s="48">
        <v>317</v>
      </c>
      <c r="I293" s="48">
        <v>64</v>
      </c>
      <c r="J293" s="48">
        <v>135</v>
      </c>
      <c r="K293" s="48">
        <v>60</v>
      </c>
      <c r="L293" s="48">
        <v>47</v>
      </c>
      <c r="M293" s="48">
        <v>322</v>
      </c>
      <c r="N293" s="48">
        <v>224</v>
      </c>
      <c r="O293" s="48">
        <v>84</v>
      </c>
      <c r="P293" s="48">
        <v>239</v>
      </c>
      <c r="Q293" s="48">
        <v>111</v>
      </c>
      <c r="R293" s="48">
        <v>288</v>
      </c>
      <c r="S293" s="48">
        <v>291</v>
      </c>
      <c r="T293" s="48">
        <v>315</v>
      </c>
      <c r="U293" s="48">
        <v>227</v>
      </c>
      <c r="V293" s="48">
        <v>294</v>
      </c>
      <c r="X293" s="2">
        <v>289</v>
      </c>
      <c r="Y293" s="36">
        <v>0.59020879232393397</v>
      </c>
      <c r="Z293" s="36">
        <v>0.99069228112221797</v>
      </c>
      <c r="AA293" s="36">
        <v>-6.5427627302906397E-2</v>
      </c>
      <c r="AB293" s="36">
        <v>0.71393615083927797</v>
      </c>
      <c r="AC293" s="36">
        <v>-6.5427627302906397E-2</v>
      </c>
      <c r="AD293" s="36">
        <v>5.7721133302240199E-2</v>
      </c>
      <c r="AE293" s="36">
        <v>-1.05560284363946</v>
      </c>
      <c r="AF293" s="36">
        <v>-0.308661103247932</v>
      </c>
      <c r="AG293" s="36">
        <v>-0.28454724788741997</v>
      </c>
      <c r="AH293" s="36">
        <v>0.181754940835861</v>
      </c>
      <c r="AI293" s="36">
        <v>0.39876036674317</v>
      </c>
      <c r="AJ293" s="36">
        <v>-0.70404637465488196</v>
      </c>
      <c r="AK293" s="36">
        <v>0.77482466969292996</v>
      </c>
      <c r="AL293" s="36">
        <v>0.24471489870827601</v>
      </c>
      <c r="AM293" s="36">
        <v>-0.33295581167441402</v>
      </c>
      <c r="AN293" s="36">
        <v>0.75421899455136598</v>
      </c>
      <c r="AO293" s="36">
        <v>1.7722890959111699</v>
      </c>
      <c r="AP293" s="36">
        <v>-1.8516777124192001</v>
      </c>
      <c r="AQ293" s="36">
        <v>0.26059774714164602</v>
      </c>
      <c r="AR293" s="36">
        <v>0.64608040296819003</v>
      </c>
      <c r="AS293" s="36">
        <v>-1.7722890959111699</v>
      </c>
      <c r="AT293" s="36">
        <v>-0.70404637465488196</v>
      </c>
    </row>
    <row r="294" spans="1:46">
      <c r="A294" s="48" t="s">
        <v>704</v>
      </c>
      <c r="B294" s="48" t="s">
        <v>705</v>
      </c>
      <c r="C294" s="48">
        <v>310</v>
      </c>
      <c r="D294" s="48">
        <v>171</v>
      </c>
      <c r="E294" s="48">
        <v>266</v>
      </c>
      <c r="F294" s="48">
        <v>205</v>
      </c>
      <c r="G294" s="48">
        <v>173</v>
      </c>
      <c r="H294" s="48">
        <v>191</v>
      </c>
      <c r="I294" s="48">
        <v>50</v>
      </c>
      <c r="J294" s="48">
        <v>17</v>
      </c>
      <c r="K294" s="48">
        <v>291</v>
      </c>
      <c r="L294" s="48">
        <v>153</v>
      </c>
      <c r="M294" s="48">
        <v>227</v>
      </c>
      <c r="N294" s="48">
        <v>37</v>
      </c>
      <c r="O294" s="48">
        <v>257</v>
      </c>
      <c r="P294" s="48">
        <v>83</v>
      </c>
      <c r="Q294" s="48">
        <v>4</v>
      </c>
      <c r="R294" s="48">
        <v>198</v>
      </c>
      <c r="S294" s="48">
        <v>132</v>
      </c>
      <c r="T294" s="48">
        <v>177</v>
      </c>
      <c r="U294" s="48">
        <v>239</v>
      </c>
      <c r="V294" s="48">
        <v>85</v>
      </c>
      <c r="X294" s="2">
        <v>290</v>
      </c>
      <c r="Y294" s="36">
        <v>1.2169055626538401</v>
      </c>
      <c r="Z294" s="36">
        <v>-0.90626333816903804</v>
      </c>
      <c r="AA294" s="36">
        <v>0.33295581167441402</v>
      </c>
      <c r="AB294" s="36">
        <v>1.4182061165636599</v>
      </c>
      <c r="AC294" s="36">
        <v>-0.61790345380673695</v>
      </c>
      <c r="AD294" s="36">
        <v>-8.0852741412441698E-2</v>
      </c>
      <c r="AE294" s="36">
        <v>1.58410435946053</v>
      </c>
      <c r="AF294" s="36">
        <v>-1.37734677311944</v>
      </c>
      <c r="AG294" s="36">
        <v>-1.89619030821197</v>
      </c>
      <c r="AH294" s="36">
        <v>1.4395549086391799</v>
      </c>
      <c r="AI294" s="36">
        <v>-0.57199532434845302</v>
      </c>
      <c r="AJ294" s="36">
        <v>1.55768809267068</v>
      </c>
      <c r="AK294" s="36">
        <v>-0.73392869407083094</v>
      </c>
      <c r="AL294" s="36">
        <v>-0.99069228112221797</v>
      </c>
      <c r="AM294" s="36">
        <v>2.6924831633429899E-2</v>
      </c>
      <c r="AN294" s="36">
        <v>-0.58107796279481305</v>
      </c>
      <c r="AO294" s="36">
        <v>0.87200035925234398</v>
      </c>
      <c r="AP294" s="36">
        <v>-0.15834272448537501</v>
      </c>
      <c r="AQ294" s="36">
        <v>-2.0586978929547599</v>
      </c>
      <c r="AR294" s="36">
        <v>1.0033362959655601</v>
      </c>
      <c r="AS294" s="36">
        <v>-0.142783450736476</v>
      </c>
      <c r="AT294" s="36">
        <v>0.91792285853303901</v>
      </c>
    </row>
    <row r="295" spans="1:46">
      <c r="A295" s="48" t="s">
        <v>706</v>
      </c>
      <c r="B295" s="48" t="s">
        <v>707</v>
      </c>
      <c r="C295" s="48">
        <v>74</v>
      </c>
      <c r="D295" s="48">
        <v>241</v>
      </c>
      <c r="E295" s="48">
        <v>41</v>
      </c>
      <c r="F295" s="48">
        <v>34</v>
      </c>
      <c r="G295" s="48">
        <v>210</v>
      </c>
      <c r="H295" s="48">
        <v>159</v>
      </c>
      <c r="I295" s="48">
        <v>317</v>
      </c>
      <c r="J295" s="48">
        <v>325</v>
      </c>
      <c r="K295" s="48">
        <v>264</v>
      </c>
      <c r="L295" s="48">
        <v>99</v>
      </c>
      <c r="M295" s="48">
        <v>130</v>
      </c>
      <c r="N295" s="48">
        <v>45</v>
      </c>
      <c r="O295" s="48">
        <v>273</v>
      </c>
      <c r="P295" s="48">
        <v>12</v>
      </c>
      <c r="Q295" s="48">
        <v>225</v>
      </c>
      <c r="R295" s="48">
        <v>195</v>
      </c>
      <c r="S295" s="48">
        <v>44</v>
      </c>
      <c r="T295" s="48">
        <v>142</v>
      </c>
      <c r="U295" s="48">
        <v>134</v>
      </c>
      <c r="V295" s="48">
        <v>63</v>
      </c>
      <c r="X295" s="2">
        <v>291</v>
      </c>
      <c r="Y295" s="36">
        <v>0.95367622688124898</v>
      </c>
      <c r="Z295" s="36">
        <v>-0.292566138795811</v>
      </c>
      <c r="AA295" s="36">
        <v>-0.15055853143485801</v>
      </c>
      <c r="AB295" s="36">
        <v>-0.68447010916529605</v>
      </c>
      <c r="AC295" s="36">
        <v>0.15834272448537501</v>
      </c>
      <c r="AD295" s="36">
        <v>-0.47493304871340403</v>
      </c>
      <c r="AE295" s="36">
        <v>-0.26856364062649601</v>
      </c>
      <c r="AF295" s="36">
        <v>1.9230884433897401E-2</v>
      </c>
      <c r="AG295" s="36">
        <v>1.70271698671923</v>
      </c>
      <c r="AH295" s="36">
        <v>-0.22100455369559499</v>
      </c>
      <c r="AI295" s="36">
        <v>0.24471489870827601</v>
      </c>
      <c r="AJ295" s="36">
        <v>0.34926126594690199</v>
      </c>
      <c r="AK295" s="36">
        <v>-1.1109246757018101</v>
      </c>
      <c r="AL295" s="36">
        <v>-0.26856364062649601</v>
      </c>
      <c r="AM295" s="36">
        <v>1.9230884433897401E-2</v>
      </c>
      <c r="AN295" s="36">
        <v>-0.24471489870827601</v>
      </c>
      <c r="AO295" s="36">
        <v>0.104027698398954</v>
      </c>
      <c r="AP295" s="36">
        <v>-1.30189000761073</v>
      </c>
      <c r="AQ295" s="36">
        <v>-0.423873478962081</v>
      </c>
      <c r="AR295" s="36">
        <v>2.3059846127924502</v>
      </c>
      <c r="AS295" s="36">
        <v>-0.72389625403909696</v>
      </c>
      <c r="AT295" s="36">
        <v>1.9230884433897401E-2</v>
      </c>
    </row>
    <row r="296" spans="1:46">
      <c r="A296" s="48" t="s">
        <v>708</v>
      </c>
      <c r="B296" s="48" t="s">
        <v>709</v>
      </c>
      <c r="C296" s="48">
        <v>197</v>
      </c>
      <c r="D296" s="48">
        <v>276</v>
      </c>
      <c r="E296" s="48">
        <v>163</v>
      </c>
      <c r="F296" s="48">
        <v>263</v>
      </c>
      <c r="G296" s="48">
        <v>172</v>
      </c>
      <c r="H296" s="48">
        <v>97</v>
      </c>
      <c r="I296" s="48">
        <v>211</v>
      </c>
      <c r="J296" s="48">
        <v>249</v>
      </c>
      <c r="K296" s="48">
        <v>130</v>
      </c>
      <c r="L296" s="48">
        <v>255</v>
      </c>
      <c r="M296" s="48">
        <v>181</v>
      </c>
      <c r="N296" s="48">
        <v>173</v>
      </c>
      <c r="O296" s="48">
        <v>222</v>
      </c>
      <c r="P296" s="48">
        <v>96</v>
      </c>
      <c r="Q296" s="48">
        <v>229</v>
      </c>
      <c r="R296" s="48">
        <v>160</v>
      </c>
      <c r="S296" s="48">
        <v>174</v>
      </c>
      <c r="T296" s="48">
        <v>194</v>
      </c>
      <c r="U296" s="48">
        <v>307</v>
      </c>
      <c r="V296" s="48">
        <v>53</v>
      </c>
      <c r="X296" s="2">
        <v>292</v>
      </c>
      <c r="Y296" s="36">
        <v>2.61829535040822</v>
      </c>
      <c r="Z296" s="36">
        <v>-0.51844398248942802</v>
      </c>
      <c r="AA296" s="36">
        <v>-8.8572288948811098E-2</v>
      </c>
      <c r="AB296" s="36">
        <v>-0.276546612755663</v>
      </c>
      <c r="AC296" s="36">
        <v>0.15055853143485801</v>
      </c>
      <c r="AD296" s="36">
        <v>-1.33866570764457</v>
      </c>
      <c r="AE296" s="36">
        <v>2.4330009860728898</v>
      </c>
      <c r="AF296" s="36">
        <v>-0.142783450736476</v>
      </c>
      <c r="AG296" s="36">
        <v>-0.59020879232393397</v>
      </c>
      <c r="AH296" s="36">
        <v>-0.92970852097435497</v>
      </c>
      <c r="AI296" s="36">
        <v>1.67081473865842</v>
      </c>
      <c r="AJ296" s="36">
        <v>1.8516777124192001</v>
      </c>
      <c r="AK296" s="36">
        <v>-0.76448125721012095</v>
      </c>
      <c r="AL296" s="36">
        <v>-0.228893548160431</v>
      </c>
      <c r="AM296" s="36">
        <v>-1.1538075490063599E-2</v>
      </c>
      <c r="AN296" s="36">
        <v>2.2079361535700999</v>
      </c>
      <c r="AO296" s="36">
        <v>-2.4330009860728898</v>
      </c>
      <c r="AP296" s="36">
        <v>-1.3200546968364699</v>
      </c>
      <c r="AQ296" s="36">
        <v>-0.56295962945385403</v>
      </c>
      <c r="AR296" s="36">
        <v>0.142783450736476</v>
      </c>
      <c r="AS296" s="36">
        <v>0.18958056817244801</v>
      </c>
      <c r="AT296" s="36">
        <v>-0.40710271318473101</v>
      </c>
    </row>
    <row r="297" spans="1:46">
      <c r="A297" s="48" t="s">
        <v>710</v>
      </c>
      <c r="B297" s="48" t="s">
        <v>711</v>
      </c>
      <c r="C297" s="48">
        <v>268</v>
      </c>
      <c r="D297" s="48">
        <v>256</v>
      </c>
      <c r="E297" s="48">
        <v>96</v>
      </c>
      <c r="F297" s="48">
        <v>280</v>
      </c>
      <c r="G297" s="48">
        <v>189</v>
      </c>
      <c r="H297" s="48">
        <v>195</v>
      </c>
      <c r="I297" s="48">
        <v>191</v>
      </c>
      <c r="J297" s="48">
        <v>59</v>
      </c>
      <c r="K297" s="48">
        <v>133</v>
      </c>
      <c r="L297" s="48">
        <v>227</v>
      </c>
      <c r="M297" s="48">
        <v>79</v>
      </c>
      <c r="N297" s="48">
        <v>206</v>
      </c>
      <c r="O297" s="48">
        <v>24</v>
      </c>
      <c r="P297" s="48">
        <v>145</v>
      </c>
      <c r="Q297" s="48">
        <v>162</v>
      </c>
      <c r="R297" s="48">
        <v>242</v>
      </c>
      <c r="S297" s="48">
        <v>309</v>
      </c>
      <c r="T297" s="48">
        <v>297</v>
      </c>
      <c r="U297" s="48">
        <v>271</v>
      </c>
      <c r="V297" s="48">
        <v>229</v>
      </c>
      <c r="X297" s="2">
        <v>293</v>
      </c>
      <c r="Y297" s="36">
        <v>-0.142783450736476</v>
      </c>
      <c r="Z297" s="36">
        <v>-1.81055767879132</v>
      </c>
      <c r="AA297" s="36">
        <v>-0.71393615083927797</v>
      </c>
      <c r="AB297" s="36">
        <v>-1.4182061165636599</v>
      </c>
      <c r="AC297" s="36">
        <v>-0.83873171379157596</v>
      </c>
      <c r="AD297" s="36">
        <v>1.37734677311944</v>
      </c>
      <c r="AE297" s="36">
        <v>-0.86080506744267005</v>
      </c>
      <c r="AF297" s="36">
        <v>-0.95367622688124898</v>
      </c>
      <c r="AG297" s="36">
        <v>0.119507998425229</v>
      </c>
      <c r="AH297" s="36">
        <v>-1.53231615461489</v>
      </c>
      <c r="AI297" s="36">
        <v>0.12725866904514299</v>
      </c>
      <c r="AJ297" s="36">
        <v>-1.0422691021370301</v>
      </c>
      <c r="AK297" s="36">
        <v>-0.19741782293777199</v>
      </c>
      <c r="AL297" s="36">
        <v>-0.96586782262374804</v>
      </c>
      <c r="AM297" s="36">
        <v>0.25264835601647301</v>
      </c>
      <c r="AN297" s="36">
        <v>-1.0967790164520199</v>
      </c>
      <c r="AO297" s="36">
        <v>-4.23179653114963E-2</v>
      </c>
      <c r="AP297" s="36">
        <v>-1.70271698671924</v>
      </c>
      <c r="AQ297" s="36">
        <v>-0.68447010916529605</v>
      </c>
      <c r="AR297" s="36">
        <v>-7.31380090717315E-2</v>
      </c>
      <c r="AS297" s="36">
        <v>4.23179653114963E-2</v>
      </c>
      <c r="AT297" s="36">
        <v>-5.7721133302240102E-2</v>
      </c>
    </row>
    <row r="298" spans="1:46">
      <c r="A298" s="48" t="s">
        <v>712</v>
      </c>
      <c r="B298" s="48" t="s">
        <v>713</v>
      </c>
      <c r="C298" s="48">
        <v>323</v>
      </c>
      <c r="D298" s="48">
        <v>100</v>
      </c>
      <c r="E298" s="48">
        <v>16</v>
      </c>
      <c r="F298" s="48">
        <v>247</v>
      </c>
      <c r="G298" s="48">
        <v>218</v>
      </c>
      <c r="H298" s="48">
        <v>175</v>
      </c>
      <c r="I298" s="48">
        <v>111</v>
      </c>
      <c r="J298" s="48">
        <v>318</v>
      </c>
      <c r="K298" s="48">
        <v>136</v>
      </c>
      <c r="L298" s="48">
        <v>183</v>
      </c>
      <c r="M298" s="48">
        <v>212</v>
      </c>
      <c r="N298" s="48">
        <v>60</v>
      </c>
      <c r="O298" s="48">
        <v>158</v>
      </c>
      <c r="P298" s="48">
        <v>161</v>
      </c>
      <c r="Q298" s="48">
        <v>108</v>
      </c>
      <c r="R298" s="48">
        <v>309</v>
      </c>
      <c r="S298" s="48">
        <v>253</v>
      </c>
      <c r="T298" s="48">
        <v>305</v>
      </c>
      <c r="U298" s="48">
        <v>214</v>
      </c>
      <c r="V298" s="48">
        <v>272</v>
      </c>
      <c r="X298" s="2">
        <v>294</v>
      </c>
      <c r="Y298" s="36">
        <v>-0.46634031421206401</v>
      </c>
      <c r="Z298" s="36">
        <v>0.58107796279481305</v>
      </c>
      <c r="AA298" s="36">
        <v>-0.38215790030638502</v>
      </c>
      <c r="AB298" s="36">
        <v>-1.30189000761073</v>
      </c>
      <c r="AC298" s="36">
        <v>-0.608620196795288</v>
      </c>
      <c r="AD298" s="36">
        <v>-0.36566011593027697</v>
      </c>
      <c r="AE298" s="36">
        <v>-1.7364527482587899</v>
      </c>
      <c r="AF298" s="36">
        <v>-1.20093251313347</v>
      </c>
      <c r="AG298" s="36">
        <v>0.19741782293777199</v>
      </c>
      <c r="AH298" s="36">
        <v>-0.65558674848606502</v>
      </c>
      <c r="AI298" s="36">
        <v>0.57199532434845202</v>
      </c>
      <c r="AJ298" s="36">
        <v>-0.45778187523733299</v>
      </c>
      <c r="AK298" s="36">
        <v>0.76448125721012095</v>
      </c>
      <c r="AL298" s="36">
        <v>-0.46634031421206401</v>
      </c>
      <c r="AM298" s="36">
        <v>1.3200546968364699</v>
      </c>
      <c r="AN298" s="36">
        <v>0.67477993525131896</v>
      </c>
      <c r="AO298" s="36">
        <v>-0.67477993525131896</v>
      </c>
      <c r="AP298" s="36">
        <v>-0.28454724788741997</v>
      </c>
      <c r="AQ298" s="36">
        <v>0.33295581167441402</v>
      </c>
      <c r="AR298" s="36">
        <v>-0.59938909654980799</v>
      </c>
      <c r="AS298" s="36">
        <v>-0.74403555410450795</v>
      </c>
      <c r="AT298" s="36">
        <v>-1.2498189696086599</v>
      </c>
    </row>
    <row r="299" spans="1:46">
      <c r="A299" s="48" t="s">
        <v>714</v>
      </c>
      <c r="B299" s="48" t="s">
        <v>715</v>
      </c>
      <c r="C299" s="48">
        <v>172</v>
      </c>
      <c r="D299" s="48">
        <v>137</v>
      </c>
      <c r="E299" s="48">
        <v>305</v>
      </c>
      <c r="F299" s="48">
        <v>221</v>
      </c>
      <c r="G299" s="48">
        <v>78</v>
      </c>
      <c r="H299" s="48">
        <v>311</v>
      </c>
      <c r="I299" s="48">
        <v>231</v>
      </c>
      <c r="J299" s="48">
        <v>234</v>
      </c>
      <c r="K299" s="48">
        <v>251</v>
      </c>
      <c r="L299" s="48">
        <v>127</v>
      </c>
      <c r="M299" s="48">
        <v>73</v>
      </c>
      <c r="N299" s="48">
        <v>112</v>
      </c>
      <c r="O299" s="48">
        <v>79</v>
      </c>
      <c r="P299" s="48">
        <v>324</v>
      </c>
      <c r="Q299" s="48">
        <v>182</v>
      </c>
      <c r="R299" s="48">
        <v>165</v>
      </c>
      <c r="S299" s="48">
        <v>134</v>
      </c>
      <c r="T299" s="48">
        <v>171</v>
      </c>
      <c r="U299" s="48">
        <v>131</v>
      </c>
      <c r="V299" s="48">
        <v>260</v>
      </c>
      <c r="X299" s="2">
        <v>295</v>
      </c>
      <c r="Y299" s="36">
        <v>0.59938909654980799</v>
      </c>
      <c r="Z299" s="36">
        <v>0.38215790030638502</v>
      </c>
      <c r="AA299" s="36">
        <v>1.15380754900634E-2</v>
      </c>
      <c r="AB299" s="36">
        <v>1.02911813509786</v>
      </c>
      <c r="AC299" s="36">
        <v>0.81705964781606499</v>
      </c>
      <c r="AD299" s="36">
        <v>-0.72389625403909696</v>
      </c>
      <c r="AE299" s="36">
        <v>-3.8459493110680398E-3</v>
      </c>
      <c r="AF299" s="36">
        <v>0.33295581167441402</v>
      </c>
      <c r="AG299" s="36">
        <v>-0.52726251343495301</v>
      </c>
      <c r="AH299" s="36">
        <v>0.39876036674317</v>
      </c>
      <c r="AI299" s="36">
        <v>3.4620373051327799E-2</v>
      </c>
      <c r="AJ299" s="36">
        <v>-0.50092629126642196</v>
      </c>
      <c r="AK299" s="36">
        <v>0.89472573620472595</v>
      </c>
      <c r="AL299" s="36">
        <v>2.2079361535700999</v>
      </c>
      <c r="AM299" s="36">
        <v>0.20526722259156199</v>
      </c>
      <c r="AN299" s="36">
        <v>-0.181754940835861</v>
      </c>
      <c r="AO299" s="36">
        <v>-0.608620196795288</v>
      </c>
      <c r="AP299" s="36">
        <v>-0.34926126594690199</v>
      </c>
      <c r="AQ299" s="36">
        <v>0.52726251343495301</v>
      </c>
      <c r="AR299" s="36">
        <v>5.7721133302240199E-2</v>
      </c>
      <c r="AS299" s="36">
        <v>1.9985190177754</v>
      </c>
      <c r="AT299" s="36">
        <v>0.54502425143293098</v>
      </c>
    </row>
    <row r="300" spans="1:46">
      <c r="A300" s="48" t="s">
        <v>716</v>
      </c>
      <c r="B300" s="48" t="s">
        <v>717</v>
      </c>
      <c r="C300" s="48">
        <v>258</v>
      </c>
      <c r="D300" s="48">
        <v>56</v>
      </c>
      <c r="E300" s="48">
        <v>210</v>
      </c>
      <c r="F300" s="48">
        <v>286</v>
      </c>
      <c r="G300" s="48">
        <v>123</v>
      </c>
      <c r="H300" s="48">
        <v>229</v>
      </c>
      <c r="I300" s="48">
        <v>4</v>
      </c>
      <c r="J300" s="48">
        <v>297</v>
      </c>
      <c r="K300" s="48">
        <v>179</v>
      </c>
      <c r="L300" s="48">
        <v>197</v>
      </c>
      <c r="M300" s="48">
        <v>61</v>
      </c>
      <c r="N300" s="48">
        <v>140</v>
      </c>
      <c r="O300" s="48">
        <v>196</v>
      </c>
      <c r="P300" s="48">
        <v>254</v>
      </c>
      <c r="Q300" s="48">
        <v>25</v>
      </c>
      <c r="R300" s="48">
        <v>127</v>
      </c>
      <c r="S300" s="48">
        <v>4</v>
      </c>
      <c r="T300" s="48">
        <v>146</v>
      </c>
      <c r="U300" s="48">
        <v>16</v>
      </c>
      <c r="V300" s="48">
        <v>86</v>
      </c>
      <c r="X300" s="2">
        <v>296</v>
      </c>
      <c r="Y300" s="36">
        <v>1.2667954125138601</v>
      </c>
      <c r="Z300" s="36">
        <v>-1.02911813509786</v>
      </c>
      <c r="AA300" s="36">
        <v>-2.3059846127924502</v>
      </c>
      <c r="AB300" s="36">
        <v>1.6116747250674801</v>
      </c>
      <c r="AC300" s="36">
        <v>1.0967790164520199</v>
      </c>
      <c r="AD300" s="36">
        <v>0.49222508848025398</v>
      </c>
      <c r="AE300" s="36">
        <v>1.30189000761073</v>
      </c>
      <c r="AF300" s="36">
        <v>0.373896287181058</v>
      </c>
      <c r="AG300" s="36">
        <v>0.70404637465488196</v>
      </c>
      <c r="AH300" s="36">
        <v>0.22100455369559499</v>
      </c>
      <c r="AI300" s="36">
        <v>0.69422498537454602</v>
      </c>
      <c r="AJ300" s="36">
        <v>-0.67477993525131896</v>
      </c>
      <c r="AK300" s="36">
        <v>0.46634031421206401</v>
      </c>
      <c r="AL300" s="36">
        <v>0.28454724788741997</v>
      </c>
      <c r="AM300" s="36">
        <v>1.2169055626538401</v>
      </c>
      <c r="AN300" s="36">
        <v>0.51844398248942802</v>
      </c>
      <c r="AO300" s="36">
        <v>1.53231615461489</v>
      </c>
      <c r="AP300" s="36">
        <v>0.86080506744267105</v>
      </c>
      <c r="AQ300" s="36">
        <v>-1.0967790164520199</v>
      </c>
      <c r="AR300" s="36">
        <v>-1.46158075015049</v>
      </c>
      <c r="AS300" s="36">
        <v>-1.53231615461489</v>
      </c>
      <c r="AT300" s="36">
        <v>0.449256837146156</v>
      </c>
    </row>
    <row r="301" spans="1:46">
      <c r="A301" s="48" t="s">
        <v>720</v>
      </c>
      <c r="B301" s="48" t="s">
        <v>721</v>
      </c>
      <c r="C301" s="48">
        <v>199</v>
      </c>
      <c r="D301" s="48">
        <v>7</v>
      </c>
      <c r="E301" s="48">
        <v>287</v>
      </c>
      <c r="F301" s="48">
        <v>210</v>
      </c>
      <c r="G301" s="48">
        <v>293</v>
      </c>
      <c r="H301" s="48">
        <v>203</v>
      </c>
      <c r="I301" s="48">
        <v>131</v>
      </c>
      <c r="J301" s="48">
        <v>84</v>
      </c>
      <c r="K301" s="48">
        <v>83</v>
      </c>
      <c r="L301" s="48">
        <v>325</v>
      </c>
      <c r="M301" s="48">
        <v>60</v>
      </c>
      <c r="N301" s="48">
        <v>14</v>
      </c>
      <c r="O301" s="48">
        <v>294</v>
      </c>
      <c r="P301" s="48">
        <v>177</v>
      </c>
      <c r="Q301" s="48">
        <v>196</v>
      </c>
      <c r="R301" s="48">
        <v>268</v>
      </c>
      <c r="S301" s="48">
        <v>321</v>
      </c>
      <c r="T301" s="48">
        <v>282</v>
      </c>
      <c r="U301" s="48">
        <v>193</v>
      </c>
      <c r="V301" s="48">
        <v>152</v>
      </c>
      <c r="X301" s="2">
        <v>297</v>
      </c>
      <c r="Y301" s="36">
        <v>-0.97820469803439603</v>
      </c>
      <c r="Z301" s="36">
        <v>0.50966558646457005</v>
      </c>
      <c r="AA301" s="36">
        <v>-0.43230348489121101</v>
      </c>
      <c r="AB301" s="36">
        <v>0.84971663855767099</v>
      </c>
      <c r="AC301" s="36">
        <v>-1.2169055626538401</v>
      </c>
      <c r="AD301" s="36">
        <v>-0.39876036674317</v>
      </c>
      <c r="AE301" s="36">
        <v>-2.4330009860728898</v>
      </c>
      <c r="AF301" s="36">
        <v>0.119507998425229</v>
      </c>
      <c r="AG301" s="36">
        <v>-4.23179653114963E-2</v>
      </c>
      <c r="AH301" s="36">
        <v>-1.02911813509786</v>
      </c>
      <c r="AI301" s="36">
        <v>0.373896287181058</v>
      </c>
      <c r="AJ301" s="36">
        <v>-1.0691269505479799</v>
      </c>
      <c r="AK301" s="36">
        <v>-1.02911813509786</v>
      </c>
      <c r="AL301" s="36">
        <v>-1.81055767879132</v>
      </c>
      <c r="AM301" s="36">
        <v>-1.0967790164520199</v>
      </c>
      <c r="AN301" s="36">
        <v>1.9985190177754</v>
      </c>
      <c r="AO301" s="36">
        <v>0.34926126594690199</v>
      </c>
      <c r="AP301" s="36">
        <v>0.15055853143485801</v>
      </c>
      <c r="AQ301" s="36">
        <v>1.01614278526508</v>
      </c>
      <c r="AR301" s="36">
        <v>-1.58410435946053</v>
      </c>
      <c r="AS301" s="36">
        <v>0.827847077288139</v>
      </c>
      <c r="AT301" s="36">
        <v>-0.54502425143293098</v>
      </c>
    </row>
    <row r="302" spans="1:46">
      <c r="A302" s="48" t="s">
        <v>722</v>
      </c>
      <c r="B302" s="48" t="s">
        <v>723</v>
      </c>
      <c r="C302" s="48">
        <v>215</v>
      </c>
      <c r="D302" s="48">
        <v>217</v>
      </c>
      <c r="E302" s="48">
        <v>101</v>
      </c>
      <c r="F302" s="48">
        <v>259</v>
      </c>
      <c r="G302" s="48">
        <v>175</v>
      </c>
      <c r="H302" s="48">
        <v>236</v>
      </c>
      <c r="I302" s="48">
        <v>51</v>
      </c>
      <c r="J302" s="48">
        <v>304</v>
      </c>
      <c r="K302" s="48">
        <v>176</v>
      </c>
      <c r="L302" s="48">
        <v>296</v>
      </c>
      <c r="M302" s="48">
        <v>104</v>
      </c>
      <c r="N302" s="48">
        <v>168</v>
      </c>
      <c r="O302" s="48">
        <v>30</v>
      </c>
      <c r="P302" s="48">
        <v>295</v>
      </c>
      <c r="Q302" s="48">
        <v>226</v>
      </c>
      <c r="R302" s="48">
        <v>285</v>
      </c>
      <c r="S302" s="48">
        <v>176</v>
      </c>
      <c r="T302" s="48">
        <v>33</v>
      </c>
      <c r="U302" s="48">
        <v>102</v>
      </c>
      <c r="V302" s="48">
        <v>296</v>
      </c>
      <c r="X302" s="2">
        <v>298</v>
      </c>
      <c r="Y302" s="36">
        <v>-1.7364527482587899</v>
      </c>
      <c r="Z302" s="36">
        <v>-0.72389625403909696</v>
      </c>
      <c r="AA302" s="36">
        <v>-0.53612224016086696</v>
      </c>
      <c r="AB302" s="36">
        <v>-0.45778187523733299</v>
      </c>
      <c r="AC302" s="36">
        <v>-1.70271698671924</v>
      </c>
      <c r="AD302" s="36">
        <v>-1.53231615461489</v>
      </c>
      <c r="AE302" s="36">
        <v>0.72389625403909696</v>
      </c>
      <c r="AF302" s="36">
        <v>0.423873478962081</v>
      </c>
      <c r="AG302" s="36">
        <v>-2.61829535040822</v>
      </c>
      <c r="AH302" s="36">
        <v>0.47493304871340403</v>
      </c>
      <c r="AI302" s="36">
        <v>-1.1538075490063599E-2</v>
      </c>
      <c r="AJ302" s="36">
        <v>-0.39876036674317</v>
      </c>
      <c r="AK302" s="36">
        <v>0.32483643033381798</v>
      </c>
      <c r="AL302" s="36">
        <v>0.119507998425229</v>
      </c>
      <c r="AM302" s="36">
        <v>0.92970852097435497</v>
      </c>
      <c r="AN302" s="36">
        <v>-0.173940428614663</v>
      </c>
      <c r="AO302" s="36">
        <v>0.308661103247932</v>
      </c>
      <c r="AP302" s="36">
        <v>0.73392869407083206</v>
      </c>
      <c r="AQ302" s="36">
        <v>0.276546612755663</v>
      </c>
      <c r="AR302" s="36">
        <v>-0.13501699212531501</v>
      </c>
      <c r="AS302" s="36">
        <v>-0.90626333816903804</v>
      </c>
      <c r="AT302" s="36">
        <v>0.64608040296819003</v>
      </c>
    </row>
    <row r="303" spans="1:46">
      <c r="A303" s="48" t="s">
        <v>724</v>
      </c>
      <c r="B303" s="48" t="s">
        <v>725</v>
      </c>
      <c r="C303" s="48">
        <v>292</v>
      </c>
      <c r="D303" s="48">
        <v>180</v>
      </c>
      <c r="E303" s="48">
        <v>88</v>
      </c>
      <c r="F303" s="48">
        <v>113</v>
      </c>
      <c r="G303" s="48">
        <v>149</v>
      </c>
      <c r="H303" s="48">
        <v>126</v>
      </c>
      <c r="I303" s="48">
        <v>121</v>
      </c>
      <c r="J303" s="48">
        <v>34</v>
      </c>
      <c r="K303" s="48">
        <v>181</v>
      </c>
      <c r="L303" s="48">
        <v>258</v>
      </c>
      <c r="M303" s="48">
        <v>285</v>
      </c>
      <c r="N303" s="48">
        <v>239</v>
      </c>
      <c r="O303" s="48">
        <v>128</v>
      </c>
      <c r="P303" s="48">
        <v>165</v>
      </c>
      <c r="Q303" s="48">
        <v>120</v>
      </c>
      <c r="R303" s="48">
        <v>216</v>
      </c>
      <c r="S303" s="48">
        <v>224</v>
      </c>
      <c r="T303" s="48">
        <v>286</v>
      </c>
      <c r="U303" s="48">
        <v>13</v>
      </c>
      <c r="V303" s="48">
        <v>281</v>
      </c>
      <c r="X303" s="2">
        <v>299</v>
      </c>
      <c r="Y303" s="36">
        <v>0.67477993525131896</v>
      </c>
      <c r="Z303" s="36">
        <v>-0.74403555410450795</v>
      </c>
      <c r="AA303" s="36">
        <v>-2.12741091319007</v>
      </c>
      <c r="AB303" s="36">
        <v>-1.20093251313347</v>
      </c>
      <c r="AC303" s="36">
        <v>0.308661103247932</v>
      </c>
      <c r="AD303" s="36">
        <v>-0.22100455369559499</v>
      </c>
      <c r="AE303" s="36">
        <v>0.70404637465488196</v>
      </c>
      <c r="AF303" s="36">
        <v>0.13501699212531501</v>
      </c>
      <c r="AG303" s="36">
        <v>0.40710271318473101</v>
      </c>
      <c r="AH303" s="36">
        <v>0.53612224016086696</v>
      </c>
      <c r="AI303" s="36">
        <v>-0.90626333816903804</v>
      </c>
      <c r="AJ303" s="36">
        <v>-1.9230884433897401E-2</v>
      </c>
      <c r="AK303" s="36">
        <v>-0.83873171379157596</v>
      </c>
      <c r="AL303" s="36">
        <v>0.54502425143293098</v>
      </c>
      <c r="AM303" s="36">
        <v>0.94162475828346703</v>
      </c>
      <c r="AN303" s="36">
        <v>0.90626333816903804</v>
      </c>
      <c r="AO303" s="36">
        <v>-0.78525165015426901</v>
      </c>
      <c r="AP303" s="36">
        <v>-0.46634031421206401</v>
      </c>
      <c r="AQ303" s="36">
        <v>-2.6924831633429899E-2</v>
      </c>
      <c r="AR303" s="36">
        <v>-1.1698735860340801</v>
      </c>
      <c r="AS303" s="36">
        <v>0.61790345380673695</v>
      </c>
      <c r="AT303" s="36">
        <v>-0.13501699212531501</v>
      </c>
    </row>
    <row r="304" spans="1:46">
      <c r="A304" s="48" t="s">
        <v>726</v>
      </c>
      <c r="B304" s="48" t="s">
        <v>727</v>
      </c>
      <c r="C304" s="48">
        <v>209</v>
      </c>
      <c r="D304" s="48">
        <v>141</v>
      </c>
      <c r="E304" s="48">
        <v>54</v>
      </c>
      <c r="F304" s="48">
        <v>139</v>
      </c>
      <c r="G304" s="48">
        <v>89</v>
      </c>
      <c r="H304" s="48">
        <v>63</v>
      </c>
      <c r="I304" s="48">
        <v>304</v>
      </c>
      <c r="J304" s="48">
        <v>24</v>
      </c>
      <c r="K304" s="48">
        <v>31</v>
      </c>
      <c r="L304" s="48">
        <v>273</v>
      </c>
      <c r="M304" s="48">
        <v>197</v>
      </c>
      <c r="N304" s="48">
        <v>31</v>
      </c>
      <c r="O304" s="48">
        <v>180</v>
      </c>
      <c r="P304" s="48">
        <v>133</v>
      </c>
      <c r="Q304" s="48">
        <v>326</v>
      </c>
      <c r="R304" s="48">
        <v>104</v>
      </c>
      <c r="S304" s="48">
        <v>99</v>
      </c>
      <c r="T304" s="48">
        <v>193</v>
      </c>
      <c r="U304" s="48">
        <v>20</v>
      </c>
      <c r="V304" s="48">
        <v>286</v>
      </c>
      <c r="X304" s="2">
        <v>300</v>
      </c>
      <c r="Y304" s="36">
        <v>1.4395549086391799</v>
      </c>
      <c r="Z304" s="36">
        <v>-0.70404637465488196</v>
      </c>
      <c r="AA304" s="36">
        <v>1.3200546968364699</v>
      </c>
      <c r="AB304" s="36">
        <v>1.30189000761073</v>
      </c>
      <c r="AC304" s="36">
        <v>1.05560284363946</v>
      </c>
      <c r="AD304" s="36">
        <v>1.30189000761073</v>
      </c>
      <c r="AE304" s="36">
        <v>0.90626333816903804</v>
      </c>
      <c r="AF304" s="36">
        <v>1.5078939607437201</v>
      </c>
      <c r="AG304" s="36">
        <v>1.0422691021370301</v>
      </c>
      <c r="AH304" s="36">
        <v>0.88330602472053099</v>
      </c>
      <c r="AI304" s="36">
        <v>1.1252961961755199</v>
      </c>
      <c r="AJ304" s="36">
        <v>-0.97820469803439603</v>
      </c>
      <c r="AK304" s="36">
        <v>0.56295962945385303</v>
      </c>
      <c r="AL304" s="36">
        <v>-0.92970852097435497</v>
      </c>
      <c r="AM304" s="36">
        <v>-0.44076432542273503</v>
      </c>
      <c r="AN304" s="36">
        <v>0.19741782293777199</v>
      </c>
      <c r="AO304" s="36">
        <v>0.49222508848025398</v>
      </c>
      <c r="AP304" s="36">
        <v>0.308661103247932</v>
      </c>
      <c r="AQ304" s="36">
        <v>-0.15055853143485801</v>
      </c>
      <c r="AR304" s="36">
        <v>1.6405276298473599</v>
      </c>
      <c r="AS304" s="36">
        <v>0.74403555410450795</v>
      </c>
      <c r="AT304" s="36">
        <v>-0.18958056817244801</v>
      </c>
    </row>
    <row r="305" spans="1:46">
      <c r="A305" s="48" t="s">
        <v>728</v>
      </c>
      <c r="B305" s="48" t="s">
        <v>729</v>
      </c>
      <c r="C305" s="48">
        <v>119</v>
      </c>
      <c r="D305" s="48">
        <v>239</v>
      </c>
      <c r="E305" s="48">
        <v>139</v>
      </c>
      <c r="F305" s="48">
        <v>118</v>
      </c>
      <c r="G305" s="48">
        <v>141</v>
      </c>
      <c r="H305" s="48">
        <v>209</v>
      </c>
      <c r="I305" s="48">
        <v>27</v>
      </c>
      <c r="J305" s="48">
        <v>18</v>
      </c>
      <c r="K305" s="48">
        <v>44</v>
      </c>
      <c r="L305" s="48">
        <v>200</v>
      </c>
      <c r="M305" s="48">
        <v>292</v>
      </c>
      <c r="N305" s="48">
        <v>79</v>
      </c>
      <c r="O305" s="48">
        <v>263</v>
      </c>
      <c r="P305" s="48">
        <v>319</v>
      </c>
      <c r="Q305" s="48">
        <v>28</v>
      </c>
      <c r="R305" s="48">
        <v>222</v>
      </c>
      <c r="S305" s="48">
        <v>277</v>
      </c>
      <c r="T305" s="48">
        <v>250</v>
      </c>
      <c r="U305" s="48">
        <v>21</v>
      </c>
      <c r="V305" s="48">
        <v>223</v>
      </c>
      <c r="X305" s="2">
        <v>301</v>
      </c>
      <c r="Y305" s="36">
        <v>-0.72389625403909696</v>
      </c>
      <c r="Z305" s="36">
        <v>0.74403555410450795</v>
      </c>
      <c r="AA305" s="36">
        <v>1.48433940803009</v>
      </c>
      <c r="AB305" s="36">
        <v>-0.12725866904514299</v>
      </c>
      <c r="AC305" s="36">
        <v>0.58107796279481305</v>
      </c>
      <c r="AD305" s="36">
        <v>-1.3577523079868701</v>
      </c>
      <c r="AE305" s="36">
        <v>-0.67477993525131896</v>
      </c>
      <c r="AF305" s="36">
        <v>-0.80636647104172898</v>
      </c>
      <c r="AG305" s="36">
        <v>-1.2498189696086599</v>
      </c>
      <c r="AH305" s="36">
        <v>-0.62724026956349199</v>
      </c>
      <c r="AI305" s="36">
        <v>1.02911813509786</v>
      </c>
      <c r="AJ305" s="36">
        <v>0.57199532434845202</v>
      </c>
      <c r="AK305" s="36">
        <v>-2.61829535040822</v>
      </c>
      <c r="AL305" s="36">
        <v>-1.70271698671924</v>
      </c>
      <c r="AM305" s="36">
        <v>1.6116747250674801</v>
      </c>
      <c r="AN305" s="36">
        <v>0.21312928999889499</v>
      </c>
      <c r="AO305" s="36">
        <v>5.7721133302240199E-2</v>
      </c>
      <c r="AP305" s="36">
        <v>0.61790345380673695</v>
      </c>
      <c r="AQ305" s="36">
        <v>0.59020879232393397</v>
      </c>
      <c r="AR305" s="36">
        <v>-0.15834272448537501</v>
      </c>
      <c r="AS305" s="36">
        <v>-0.61790345380673695</v>
      </c>
      <c r="AT305" s="36">
        <v>1.3200546968364699</v>
      </c>
    </row>
    <row r="306" spans="1:46">
      <c r="A306" s="48" t="s">
        <v>730</v>
      </c>
      <c r="B306" s="48" t="s">
        <v>731</v>
      </c>
      <c r="C306" s="48">
        <v>250</v>
      </c>
      <c r="D306" s="48">
        <v>268</v>
      </c>
      <c r="E306" s="48">
        <v>183</v>
      </c>
      <c r="F306" s="48">
        <v>188</v>
      </c>
      <c r="G306" s="48">
        <v>60</v>
      </c>
      <c r="H306" s="48">
        <v>94</v>
      </c>
      <c r="I306" s="48">
        <v>74</v>
      </c>
      <c r="J306" s="48">
        <v>48</v>
      </c>
      <c r="K306" s="48">
        <v>84</v>
      </c>
      <c r="L306" s="48">
        <v>167</v>
      </c>
      <c r="M306" s="48">
        <v>120</v>
      </c>
      <c r="N306" s="48">
        <v>272</v>
      </c>
      <c r="O306" s="48">
        <v>28</v>
      </c>
      <c r="P306" s="48">
        <v>300</v>
      </c>
      <c r="Q306" s="48">
        <v>258</v>
      </c>
      <c r="R306" s="48">
        <v>284</v>
      </c>
      <c r="S306" s="48">
        <v>113</v>
      </c>
      <c r="T306" s="48">
        <v>219</v>
      </c>
      <c r="U306" s="48">
        <v>177</v>
      </c>
      <c r="V306" s="48">
        <v>182</v>
      </c>
      <c r="X306" s="2">
        <v>302</v>
      </c>
      <c r="Y306" s="36">
        <v>-0.94162475828346703</v>
      </c>
      <c r="Z306" s="36">
        <v>-1.0422691021370301</v>
      </c>
      <c r="AA306" s="36">
        <v>1.37734677311944</v>
      </c>
      <c r="AB306" s="36">
        <v>1.1547591320828301</v>
      </c>
      <c r="AC306" s="36">
        <v>0.56295962945385303</v>
      </c>
      <c r="AD306" s="36">
        <v>0.48356099433467298</v>
      </c>
      <c r="AE306" s="36">
        <v>-1.6116747250674801</v>
      </c>
      <c r="AF306" s="36">
        <v>2.61829535040822</v>
      </c>
      <c r="AG306" s="36">
        <v>0.423873478962081</v>
      </c>
      <c r="AH306" s="36">
        <v>-0.40710271318473101</v>
      </c>
      <c r="AI306" s="36">
        <v>0.22100455369559499</v>
      </c>
      <c r="AJ306" s="36">
        <v>0.15055853143485801</v>
      </c>
      <c r="AK306" s="36">
        <v>-1.01614278526508</v>
      </c>
      <c r="AL306" s="36">
        <v>-0.48356099433467298</v>
      </c>
      <c r="AM306" s="36">
        <v>-2.2079361535701101</v>
      </c>
      <c r="AN306" s="36">
        <v>-1.0691269505479799</v>
      </c>
      <c r="AO306" s="36">
        <v>-1.46158075015049</v>
      </c>
      <c r="AP306" s="36">
        <v>3.8459493110679101E-3</v>
      </c>
      <c r="AQ306" s="36">
        <v>0.88330602472053099</v>
      </c>
      <c r="AR306" s="36">
        <v>0.51844398248942802</v>
      </c>
      <c r="AS306" s="36">
        <v>-0.56295962945385403</v>
      </c>
      <c r="AT306" s="36">
        <v>-0.91792285853303901</v>
      </c>
    </row>
    <row r="307" spans="1:46">
      <c r="A307" s="48" t="s">
        <v>732</v>
      </c>
      <c r="B307" s="48" t="s">
        <v>733</v>
      </c>
      <c r="C307" s="48">
        <v>219</v>
      </c>
      <c r="D307" s="48">
        <v>307</v>
      </c>
      <c r="E307" s="48">
        <v>228</v>
      </c>
      <c r="F307" s="48">
        <v>228</v>
      </c>
      <c r="G307" s="48">
        <v>295</v>
      </c>
      <c r="H307" s="48">
        <v>131</v>
      </c>
      <c r="I307" s="48">
        <v>151</v>
      </c>
      <c r="J307" s="48">
        <v>98</v>
      </c>
      <c r="K307" s="48">
        <v>259</v>
      </c>
      <c r="L307" s="48">
        <v>12</v>
      </c>
      <c r="M307" s="48">
        <v>72</v>
      </c>
      <c r="N307" s="48">
        <v>161</v>
      </c>
      <c r="O307" s="48">
        <v>234</v>
      </c>
      <c r="P307" s="48">
        <v>10</v>
      </c>
      <c r="Q307" s="48">
        <v>76</v>
      </c>
      <c r="R307" s="48">
        <v>64</v>
      </c>
      <c r="S307" s="48">
        <v>92</v>
      </c>
      <c r="T307" s="48">
        <v>251</v>
      </c>
      <c r="U307" s="48">
        <v>34</v>
      </c>
      <c r="V307" s="48">
        <v>292</v>
      </c>
      <c r="X307" s="2">
        <v>303</v>
      </c>
      <c r="Y307" s="36">
        <v>-8.8572288948811098E-2</v>
      </c>
      <c r="Z307" s="36">
        <v>0.423873478962081</v>
      </c>
      <c r="AA307" s="36">
        <v>0.373896287181058</v>
      </c>
      <c r="AB307" s="36">
        <v>0.39044568041832101</v>
      </c>
      <c r="AC307" s="36">
        <v>-0.16613652408900501</v>
      </c>
      <c r="AD307" s="36">
        <v>1.20093251313347</v>
      </c>
      <c r="AE307" s="36">
        <v>0.54502425143293098</v>
      </c>
      <c r="AF307" s="36">
        <v>-0.15055853143485801</v>
      </c>
      <c r="AG307" s="36">
        <v>-0.24471489870827601</v>
      </c>
      <c r="AH307" s="36">
        <v>0.21312928999889499</v>
      </c>
      <c r="AI307" s="36">
        <v>-0.97820469803439603</v>
      </c>
      <c r="AJ307" s="36">
        <v>-0.181754940835861</v>
      </c>
      <c r="AK307" s="36">
        <v>1.1252961961755199</v>
      </c>
      <c r="AL307" s="36">
        <v>0.55396966512034396</v>
      </c>
      <c r="AM307" s="36">
        <v>0.636632089188649</v>
      </c>
      <c r="AN307" s="36">
        <v>-0.308661103247932</v>
      </c>
      <c r="AO307" s="36">
        <v>-2.2079361535701101</v>
      </c>
      <c r="AP307" s="36">
        <v>1.89619030821197</v>
      </c>
      <c r="AQ307" s="36">
        <v>-1.1547591320828301</v>
      </c>
      <c r="AR307" s="36">
        <v>1.5078939607437201</v>
      </c>
      <c r="AS307" s="36">
        <v>0.57199532434845202</v>
      </c>
      <c r="AT307" s="36">
        <v>0.24471489870827601</v>
      </c>
    </row>
    <row r="308" spans="1:46">
      <c r="A308" s="48" t="s">
        <v>734</v>
      </c>
      <c r="B308" s="48" t="s">
        <v>735</v>
      </c>
      <c r="C308" s="48">
        <v>96</v>
      </c>
      <c r="D308" s="48">
        <v>157</v>
      </c>
      <c r="E308" s="48">
        <v>76</v>
      </c>
      <c r="F308" s="48">
        <v>282</v>
      </c>
      <c r="G308" s="48">
        <v>121</v>
      </c>
      <c r="H308" s="48">
        <v>213</v>
      </c>
      <c r="I308" s="48">
        <v>73</v>
      </c>
      <c r="J308" s="48">
        <v>127</v>
      </c>
      <c r="K308" s="48">
        <v>62</v>
      </c>
      <c r="L308" s="48">
        <v>52</v>
      </c>
      <c r="M308" s="48">
        <v>136</v>
      </c>
      <c r="N308" s="48">
        <v>291</v>
      </c>
      <c r="O308" s="48">
        <v>86</v>
      </c>
      <c r="P308" s="48">
        <v>200</v>
      </c>
      <c r="Q308" s="48">
        <v>68</v>
      </c>
      <c r="R308" s="48">
        <v>232</v>
      </c>
      <c r="S308" s="48">
        <v>294</v>
      </c>
      <c r="T308" s="48">
        <v>238</v>
      </c>
      <c r="U308" s="48">
        <v>324</v>
      </c>
      <c r="V308" s="48">
        <v>18</v>
      </c>
      <c r="X308" s="2">
        <v>304</v>
      </c>
      <c r="Y308" s="36">
        <v>0.39876036674317</v>
      </c>
      <c r="Z308" s="36">
        <v>-1.9985190177754</v>
      </c>
      <c r="AA308" s="36">
        <v>-0.33295581167441402</v>
      </c>
      <c r="AB308" s="36">
        <v>-0.31673840765542399</v>
      </c>
      <c r="AC308" s="36">
        <v>-1.4395549086391799</v>
      </c>
      <c r="AD308" s="36">
        <v>0.59938909654980799</v>
      </c>
      <c r="AE308" s="36">
        <v>-1.0967790164520199</v>
      </c>
      <c r="AF308" s="36">
        <v>0.46634031421206401</v>
      </c>
      <c r="AG308" s="36">
        <v>-0.142783450736476</v>
      </c>
      <c r="AH308" s="36">
        <v>-9.6297118323475706E-2</v>
      </c>
      <c r="AI308" s="36">
        <v>1.55768809267068</v>
      </c>
      <c r="AJ308" s="36">
        <v>0.12725866904514299</v>
      </c>
      <c r="AK308" s="36">
        <v>8.0852741412441503E-2</v>
      </c>
      <c r="AL308" s="36">
        <v>0.11176450046109999</v>
      </c>
      <c r="AM308" s="36">
        <v>0.142783450736476</v>
      </c>
      <c r="AN308" s="36">
        <v>-3.8459493110680398E-3</v>
      </c>
      <c r="AO308" s="36">
        <v>-1.55768809267068</v>
      </c>
      <c r="AP308" s="36">
        <v>-0.59938909654980799</v>
      </c>
      <c r="AQ308" s="36">
        <v>-0.92970852097435497</v>
      </c>
      <c r="AR308" s="36">
        <v>-1.4395549086391799</v>
      </c>
      <c r="AS308" s="36">
        <v>1.58410435946053</v>
      </c>
      <c r="AT308" s="36">
        <v>-0.39876036674317</v>
      </c>
    </row>
    <row r="309" spans="1:46">
      <c r="A309" s="48" t="s">
        <v>736</v>
      </c>
      <c r="B309" s="48" t="s">
        <v>737</v>
      </c>
      <c r="C309" s="48">
        <v>179</v>
      </c>
      <c r="D309" s="48">
        <v>163</v>
      </c>
      <c r="E309" s="48">
        <v>241</v>
      </c>
      <c r="F309" s="48">
        <v>14</v>
      </c>
      <c r="G309" s="48">
        <v>143</v>
      </c>
      <c r="H309" s="48">
        <v>211</v>
      </c>
      <c r="I309" s="48">
        <v>200</v>
      </c>
      <c r="J309" s="48">
        <v>208</v>
      </c>
      <c r="K309" s="48">
        <v>223</v>
      </c>
      <c r="L309" s="48">
        <v>244</v>
      </c>
      <c r="M309" s="48">
        <v>200</v>
      </c>
      <c r="N309" s="48">
        <v>54</v>
      </c>
      <c r="O309" s="48">
        <v>18</v>
      </c>
      <c r="P309" s="48">
        <v>33</v>
      </c>
      <c r="Q309" s="48">
        <v>39</v>
      </c>
      <c r="R309" s="48">
        <v>109</v>
      </c>
      <c r="S309" s="48">
        <v>77</v>
      </c>
      <c r="T309" s="48">
        <v>294</v>
      </c>
      <c r="U309" s="48">
        <v>197</v>
      </c>
      <c r="V309" s="48">
        <v>38</v>
      </c>
      <c r="X309" s="2">
        <v>305</v>
      </c>
      <c r="Y309" s="36">
        <v>8.0852741412441503E-2</v>
      </c>
      <c r="Z309" s="36">
        <v>1.8516777124192001</v>
      </c>
      <c r="AA309" s="36">
        <v>2.3059846127924502</v>
      </c>
      <c r="AB309" s="36">
        <v>0.86080506744267105</v>
      </c>
      <c r="AC309" s="36">
        <v>-0.19741782293777199</v>
      </c>
      <c r="AD309" s="36">
        <v>0.64608040296819003</v>
      </c>
      <c r="AE309" s="36">
        <v>0.30060388702378499</v>
      </c>
      <c r="AF309" s="36">
        <v>1.48433940803009</v>
      </c>
      <c r="AG309" s="36">
        <v>-1.1109246757018101</v>
      </c>
      <c r="AH309" s="36">
        <v>0.50092629126642196</v>
      </c>
      <c r="AI309" s="36">
        <v>0.31673840765542299</v>
      </c>
      <c r="AJ309" s="36">
        <v>0.64608040296819003</v>
      </c>
      <c r="AK309" s="36">
        <v>9.6297118323475706E-2</v>
      </c>
      <c r="AL309" s="36">
        <v>-0.57199532434845302</v>
      </c>
      <c r="AM309" s="36">
        <v>-0.19741782293777199</v>
      </c>
      <c r="AN309" s="36">
        <v>0.57199532434845202</v>
      </c>
      <c r="AO309" s="36">
        <v>1.37734677311944</v>
      </c>
      <c r="AP309" s="36">
        <v>-1.1109246757018101</v>
      </c>
      <c r="AQ309" s="36">
        <v>1.3974848188810201</v>
      </c>
      <c r="AR309" s="36">
        <v>-0.827847077288139</v>
      </c>
      <c r="AS309" s="36">
        <v>0.15834272448537501</v>
      </c>
      <c r="AT309" s="36">
        <v>-0.51844398248942802</v>
      </c>
    </row>
    <row r="310" spans="1:46">
      <c r="A310" s="48" t="s">
        <v>738</v>
      </c>
      <c r="B310" s="48" t="s">
        <v>739</v>
      </c>
      <c r="C310" s="48">
        <v>304</v>
      </c>
      <c r="D310" s="48">
        <v>19</v>
      </c>
      <c r="E310" s="48">
        <v>40</v>
      </c>
      <c r="F310" s="48">
        <v>149</v>
      </c>
      <c r="G310" s="48">
        <v>220</v>
      </c>
      <c r="H310" s="48">
        <v>303</v>
      </c>
      <c r="I310" s="48">
        <v>225</v>
      </c>
      <c r="J310" s="48">
        <v>278</v>
      </c>
      <c r="K310" s="48">
        <v>293</v>
      </c>
      <c r="L310" s="48">
        <v>50</v>
      </c>
      <c r="M310" s="48">
        <v>123</v>
      </c>
      <c r="N310" s="48">
        <v>192</v>
      </c>
      <c r="O310" s="48">
        <v>194</v>
      </c>
      <c r="P310" s="48">
        <v>205</v>
      </c>
      <c r="Q310" s="48">
        <v>13</v>
      </c>
      <c r="R310" s="48">
        <v>147</v>
      </c>
      <c r="S310" s="48">
        <v>287</v>
      </c>
      <c r="T310" s="48">
        <v>134</v>
      </c>
      <c r="U310" s="48">
        <v>32</v>
      </c>
      <c r="V310" s="48">
        <v>173</v>
      </c>
      <c r="X310" s="2">
        <v>306</v>
      </c>
      <c r="Y310" s="36">
        <v>0.81705964781606499</v>
      </c>
      <c r="Z310" s="36">
        <v>-0.181754940835861</v>
      </c>
      <c r="AA310" s="36">
        <v>-1.1109246757018101</v>
      </c>
      <c r="AB310" s="36">
        <v>-1.3974848188810201</v>
      </c>
      <c r="AC310" s="36">
        <v>1.33866570764457</v>
      </c>
      <c r="AD310" s="36">
        <v>-0.40710271318473101</v>
      </c>
      <c r="AE310" s="36">
        <v>-5.0018065889223501E-2</v>
      </c>
      <c r="AF310" s="36">
        <v>1.7364527482587899</v>
      </c>
      <c r="AG310" s="36">
        <v>-3</v>
      </c>
      <c r="AH310" s="36">
        <v>2.61829535040822</v>
      </c>
      <c r="AI310" s="36">
        <v>-0.65558674848606502</v>
      </c>
      <c r="AJ310" s="36">
        <v>1.7364527482587899</v>
      </c>
      <c r="AK310" s="36">
        <v>1.15380754900634E-2</v>
      </c>
      <c r="AL310" s="36">
        <v>0.33295581167441402</v>
      </c>
      <c r="AM310" s="36">
        <v>0.26059774714164602</v>
      </c>
      <c r="AN310" s="36">
        <v>-0.26059774714164602</v>
      </c>
      <c r="AO310" s="36">
        <v>-0.62724026956349199</v>
      </c>
      <c r="AP310" s="36">
        <v>0.50966558646457005</v>
      </c>
      <c r="AQ310" s="36">
        <v>1.8516777124192001</v>
      </c>
      <c r="AR310" s="36">
        <v>-0.26059774714164602</v>
      </c>
      <c r="AS310" s="36">
        <v>0.44076432542273503</v>
      </c>
      <c r="AT310" s="36">
        <v>-3</v>
      </c>
    </row>
    <row r="311" spans="1:46">
      <c r="A311" s="48" t="s">
        <v>740</v>
      </c>
      <c r="B311" s="48" t="s">
        <v>741</v>
      </c>
      <c r="C311" s="48">
        <v>271</v>
      </c>
      <c r="D311" s="48">
        <v>248</v>
      </c>
      <c r="E311" s="48">
        <v>164</v>
      </c>
      <c r="F311" s="48">
        <v>103</v>
      </c>
      <c r="G311" s="48">
        <v>280</v>
      </c>
      <c r="H311" s="48">
        <v>78</v>
      </c>
      <c r="I311" s="48">
        <v>44</v>
      </c>
      <c r="J311" s="48">
        <v>149</v>
      </c>
      <c r="K311" s="48">
        <v>64</v>
      </c>
      <c r="L311" s="48">
        <v>162</v>
      </c>
      <c r="M311" s="48">
        <v>194</v>
      </c>
      <c r="N311" s="48">
        <v>225</v>
      </c>
      <c r="O311" s="48">
        <v>226</v>
      </c>
      <c r="P311" s="48">
        <v>147</v>
      </c>
      <c r="Q311" s="48">
        <v>5</v>
      </c>
      <c r="R311" s="48">
        <v>76</v>
      </c>
      <c r="S311" s="48">
        <v>10</v>
      </c>
      <c r="T311" s="48">
        <v>285</v>
      </c>
      <c r="U311" s="48">
        <v>135</v>
      </c>
      <c r="V311" s="48">
        <v>33</v>
      </c>
      <c r="X311" s="2">
        <v>307</v>
      </c>
      <c r="Y311" s="36">
        <v>1.89619030821197</v>
      </c>
      <c r="Z311" s="36">
        <v>1.0422691021370301</v>
      </c>
      <c r="AA311" s="36">
        <v>1.2841450125398799</v>
      </c>
      <c r="AB311" s="36">
        <v>0.15055853143485801</v>
      </c>
      <c r="AC311" s="36">
        <v>-0.53612224016086696</v>
      </c>
      <c r="AD311" s="36">
        <v>-0.18958056817244801</v>
      </c>
      <c r="AE311" s="36">
        <v>1.01614278526508</v>
      </c>
      <c r="AF311" s="36">
        <v>-2.6924831633429899E-2</v>
      </c>
      <c r="AG311" s="36">
        <v>0.80636647104172898</v>
      </c>
      <c r="AH311" s="36">
        <v>0.228893548160431</v>
      </c>
      <c r="AI311" s="36">
        <v>6.5427627302906605E-2</v>
      </c>
      <c r="AJ311" s="36">
        <v>0.80636647104172898</v>
      </c>
      <c r="AK311" s="36">
        <v>-1.2841450125398901</v>
      </c>
      <c r="AL311" s="36">
        <v>1.2841450125398799</v>
      </c>
      <c r="AM311" s="36">
        <v>-1.7364527482587899</v>
      </c>
      <c r="AN311" s="36">
        <v>0.34926126594690199</v>
      </c>
      <c r="AO311" s="36">
        <v>1.33866570764457</v>
      </c>
      <c r="AP311" s="36">
        <v>0.64608040296819003</v>
      </c>
      <c r="AQ311" s="36">
        <v>1.89619030821197</v>
      </c>
      <c r="AR311" s="36">
        <v>2.2079361535700999</v>
      </c>
      <c r="AS311" s="36">
        <v>0.80636647104172898</v>
      </c>
      <c r="AT311" s="36">
        <v>-0.75421899455136598</v>
      </c>
    </row>
    <row r="312" spans="1:46">
      <c r="A312" s="48" t="s">
        <v>744</v>
      </c>
      <c r="B312" s="48" t="s">
        <v>745</v>
      </c>
      <c r="C312" s="48">
        <v>218</v>
      </c>
      <c r="D312" s="48">
        <v>35</v>
      </c>
      <c r="E312" s="48">
        <v>299</v>
      </c>
      <c r="F312" s="48">
        <v>74</v>
      </c>
      <c r="G312" s="48">
        <v>9</v>
      </c>
      <c r="H312" s="48">
        <v>66</v>
      </c>
      <c r="I312" s="48">
        <v>306</v>
      </c>
      <c r="J312" s="48">
        <v>117</v>
      </c>
      <c r="K312" s="48">
        <v>314</v>
      </c>
      <c r="L312" s="48">
        <v>178</v>
      </c>
      <c r="M312" s="48">
        <v>280</v>
      </c>
      <c r="N312" s="48">
        <v>316</v>
      </c>
      <c r="O312" s="48">
        <v>115</v>
      </c>
      <c r="P312" s="48">
        <v>260</v>
      </c>
      <c r="Q312" s="48">
        <v>300</v>
      </c>
      <c r="R312" s="48">
        <v>307</v>
      </c>
      <c r="S312" s="48">
        <v>249</v>
      </c>
      <c r="T312" s="48">
        <v>281</v>
      </c>
      <c r="U312" s="48">
        <v>17</v>
      </c>
      <c r="V312" s="48">
        <v>252</v>
      </c>
      <c r="X312" s="2">
        <v>308</v>
      </c>
      <c r="Y312" s="36">
        <v>0.68447010916529605</v>
      </c>
      <c r="Z312" s="36">
        <v>-0.96586782262374804</v>
      </c>
      <c r="AA312" s="36">
        <v>-2.4330009860728898</v>
      </c>
      <c r="AB312" s="36">
        <v>0.373896287181058</v>
      </c>
      <c r="AC312" s="36">
        <v>1.1698735860340801</v>
      </c>
      <c r="AD312" s="36">
        <v>-0.119507998425229</v>
      </c>
      <c r="AE312" s="36">
        <v>-1.9985190177754</v>
      </c>
      <c r="AF312" s="36">
        <v>1.6405276298473599</v>
      </c>
      <c r="AG312" s="36">
        <v>0.47493304871340403</v>
      </c>
      <c r="AH312" s="36">
        <v>1.0422691021370301</v>
      </c>
      <c r="AI312" s="36">
        <v>-1.33866570764457</v>
      </c>
      <c r="AJ312" s="36">
        <v>1.89619030821197</v>
      </c>
      <c r="AK312" s="36">
        <v>1.3200546968364699</v>
      </c>
      <c r="AL312" s="36">
        <v>0.22100455369559499</v>
      </c>
      <c r="AM312" s="36">
        <v>0.88330602472053099</v>
      </c>
      <c r="AN312" s="36">
        <v>0.373896287181058</v>
      </c>
      <c r="AO312" s="36">
        <v>-1.67081473865842</v>
      </c>
      <c r="AP312" s="36">
        <v>-0.70404637465488196</v>
      </c>
      <c r="AQ312" s="36">
        <v>0.15834272448537501</v>
      </c>
      <c r="AR312" s="36">
        <v>-0.48356099433467298</v>
      </c>
      <c r="AS312" s="36">
        <v>-0.48356099433467298</v>
      </c>
      <c r="AT312" s="36">
        <v>-6.5427627302906397E-2</v>
      </c>
    </row>
    <row r="313" spans="1:46">
      <c r="A313" s="48" t="s">
        <v>746</v>
      </c>
      <c r="B313" s="48" t="s">
        <v>747</v>
      </c>
      <c r="C313" s="48">
        <v>129</v>
      </c>
      <c r="D313" s="48">
        <v>57</v>
      </c>
      <c r="E313" s="48">
        <v>109</v>
      </c>
      <c r="F313" s="48">
        <v>65</v>
      </c>
      <c r="G313" s="48">
        <v>144</v>
      </c>
      <c r="H313" s="48">
        <v>27</v>
      </c>
      <c r="I313" s="48">
        <v>78</v>
      </c>
      <c r="J313" s="48">
        <v>5</v>
      </c>
      <c r="K313" s="48">
        <v>120</v>
      </c>
      <c r="L313" s="48">
        <v>32</v>
      </c>
      <c r="M313" s="48">
        <v>245</v>
      </c>
      <c r="N313" s="48">
        <v>245</v>
      </c>
      <c r="O313" s="48">
        <v>213</v>
      </c>
      <c r="P313" s="48">
        <v>2</v>
      </c>
      <c r="Q313" s="48">
        <v>151</v>
      </c>
      <c r="R313" s="48">
        <v>110</v>
      </c>
      <c r="S313" s="48">
        <v>103</v>
      </c>
      <c r="T313" s="48">
        <v>271</v>
      </c>
      <c r="U313" s="48">
        <v>242</v>
      </c>
      <c r="V313" s="48">
        <v>20</v>
      </c>
      <c r="X313" s="2">
        <v>309</v>
      </c>
      <c r="Y313" s="36">
        <v>-0.81705964781606499</v>
      </c>
      <c r="Z313" s="36">
        <v>0.96586782262374904</v>
      </c>
      <c r="AA313" s="36">
        <v>4.23179653114963E-2</v>
      </c>
      <c r="AB313" s="36">
        <v>0.19741782293777199</v>
      </c>
      <c r="AC313" s="36">
        <v>7.3138009071731694E-2</v>
      </c>
      <c r="AD313" s="36">
        <v>0.74403555410450795</v>
      </c>
      <c r="AE313" s="36">
        <v>-0.51844398248942802</v>
      </c>
      <c r="AF313" s="36">
        <v>0.81705964781606499</v>
      </c>
      <c r="AG313" s="36">
        <v>1.3974848188810201</v>
      </c>
      <c r="AH313" s="36">
        <v>0.51844398248942802</v>
      </c>
      <c r="AI313" s="36">
        <v>0.26856364062649601</v>
      </c>
      <c r="AJ313" s="36">
        <v>-1.46158075015049</v>
      </c>
      <c r="AK313" s="36">
        <v>0.636632089188649</v>
      </c>
      <c r="AL313" s="36">
        <v>0.95367622688124898</v>
      </c>
      <c r="AM313" s="36">
        <v>0.357448675014717</v>
      </c>
      <c r="AN313" s="36">
        <v>-0.52726251343495301</v>
      </c>
      <c r="AO313" s="36">
        <v>-0.39876036674317</v>
      </c>
      <c r="AP313" s="36">
        <v>1.3200546968364699</v>
      </c>
      <c r="AQ313" s="36">
        <v>-1.0422691021370301</v>
      </c>
      <c r="AR313" s="36">
        <v>1.89619030821197</v>
      </c>
      <c r="AS313" s="36">
        <v>0.89472573620472595</v>
      </c>
      <c r="AT313" s="36">
        <v>-3.8459493110680398E-3</v>
      </c>
    </row>
    <row r="314" spans="1:46">
      <c r="A314" s="48" t="s">
        <v>752</v>
      </c>
      <c r="B314" s="48" t="s">
        <v>753</v>
      </c>
      <c r="C314" s="48">
        <v>252</v>
      </c>
      <c r="D314" s="48">
        <v>82</v>
      </c>
      <c r="E314" s="48">
        <v>225</v>
      </c>
      <c r="F314" s="48">
        <v>73</v>
      </c>
      <c r="G314" s="48">
        <v>233</v>
      </c>
      <c r="H314" s="48">
        <v>157</v>
      </c>
      <c r="I314" s="48">
        <v>254</v>
      </c>
      <c r="J314" s="48">
        <v>277</v>
      </c>
      <c r="K314" s="48">
        <v>162</v>
      </c>
      <c r="L314" s="48">
        <v>264</v>
      </c>
      <c r="M314" s="48">
        <v>9</v>
      </c>
      <c r="N314" s="48">
        <v>252</v>
      </c>
      <c r="O314" s="48">
        <v>175</v>
      </c>
      <c r="P314" s="48">
        <v>268</v>
      </c>
      <c r="Q314" s="48">
        <v>65</v>
      </c>
      <c r="R314" s="48">
        <v>260</v>
      </c>
      <c r="S314" s="48">
        <v>2</v>
      </c>
      <c r="T314" s="48">
        <v>214</v>
      </c>
      <c r="U314" s="48">
        <v>269</v>
      </c>
      <c r="V314" s="48">
        <v>48</v>
      </c>
      <c r="X314" s="2">
        <v>310</v>
      </c>
      <c r="Y314" s="36">
        <v>0.77482466969292996</v>
      </c>
      <c r="Z314" s="36">
        <v>0.91792285853303901</v>
      </c>
      <c r="AA314" s="36">
        <v>0.90626333816903804</v>
      </c>
      <c r="AB314" s="36">
        <v>-0.94162475828346703</v>
      </c>
      <c r="AC314" s="36">
        <v>-1.0967790164520199</v>
      </c>
      <c r="AD314" s="36">
        <v>8.8572288948810904E-2</v>
      </c>
      <c r="AE314" s="36">
        <v>-0.34109720278987699</v>
      </c>
      <c r="AF314" s="36">
        <v>0.70404637465488196</v>
      </c>
      <c r="AG314" s="36">
        <v>-2.3059846127924502</v>
      </c>
      <c r="AH314" s="36">
        <v>2.4330009860728898</v>
      </c>
      <c r="AI314" s="36">
        <v>-0.92970852097435497</v>
      </c>
      <c r="AJ314" s="36">
        <v>-0.26059774714164602</v>
      </c>
      <c r="AK314" s="36">
        <v>3</v>
      </c>
      <c r="AL314" s="36">
        <v>-1.7722890959111699</v>
      </c>
      <c r="AM314" s="36">
        <v>-0.74403555410450795</v>
      </c>
      <c r="AN314" s="36">
        <v>0.71393615083927797</v>
      </c>
      <c r="AO314" s="36">
        <v>-0.94162475828346703</v>
      </c>
      <c r="AP314" s="36">
        <v>-1.2331952774122601</v>
      </c>
      <c r="AQ314" s="36">
        <v>0.94162475828346703</v>
      </c>
      <c r="AR314" s="36">
        <v>1.37734677311944</v>
      </c>
      <c r="AS314" s="36">
        <v>-1.3577523079868701</v>
      </c>
      <c r="AT314" s="36">
        <v>-1.1252961961755199</v>
      </c>
    </row>
    <row r="315" spans="1:46">
      <c r="A315" s="48" t="s">
        <v>754</v>
      </c>
      <c r="B315" s="48" t="s">
        <v>755</v>
      </c>
      <c r="C315" s="48">
        <v>193</v>
      </c>
      <c r="D315" s="48">
        <v>107</v>
      </c>
      <c r="E315" s="48">
        <v>306</v>
      </c>
      <c r="F315" s="48">
        <v>299</v>
      </c>
      <c r="G315" s="48">
        <v>145</v>
      </c>
      <c r="H315" s="48">
        <v>179</v>
      </c>
      <c r="I315" s="48">
        <v>107</v>
      </c>
      <c r="J315" s="48">
        <v>279</v>
      </c>
      <c r="K315" s="48">
        <v>8</v>
      </c>
      <c r="L315" s="48">
        <v>312</v>
      </c>
      <c r="M315" s="48">
        <v>115</v>
      </c>
      <c r="N315" s="48">
        <v>84</v>
      </c>
      <c r="O315" s="48">
        <v>223</v>
      </c>
      <c r="P315" s="48">
        <v>88</v>
      </c>
      <c r="Q315" s="48">
        <v>94</v>
      </c>
      <c r="R315" s="48">
        <v>203</v>
      </c>
      <c r="S315" s="48">
        <v>299</v>
      </c>
      <c r="T315" s="48">
        <v>196</v>
      </c>
      <c r="U315" s="48">
        <v>121</v>
      </c>
      <c r="V315" s="48">
        <v>318</v>
      </c>
      <c r="X315" s="2">
        <v>311</v>
      </c>
      <c r="Y315" s="36">
        <v>-0.236796814094514</v>
      </c>
      <c r="Z315" s="36">
        <v>-2.61829535040822</v>
      </c>
      <c r="AA315" s="36">
        <v>5.7721133302240199E-2</v>
      </c>
      <c r="AB315" s="36">
        <v>-0.142783450736476</v>
      </c>
      <c r="AC315" s="36">
        <v>0.89472573620472595</v>
      </c>
      <c r="AD315" s="36">
        <v>-0.39044568041832101</v>
      </c>
      <c r="AE315" s="36">
        <v>2.61829535040822</v>
      </c>
      <c r="AF315" s="36">
        <v>-1.30189000761073</v>
      </c>
      <c r="AG315" s="36">
        <v>0.236796814094514</v>
      </c>
      <c r="AH315" s="36">
        <v>-1.4182061165636599</v>
      </c>
      <c r="AI315" s="36">
        <v>-0.46634031421206401</v>
      </c>
      <c r="AJ315" s="36">
        <v>-0.34926126594690199</v>
      </c>
      <c r="AK315" s="36">
        <v>0.104027698398954</v>
      </c>
      <c r="AL315" s="36">
        <v>1.1109246757018101</v>
      </c>
      <c r="AM315" s="36">
        <v>-0.357448675014717</v>
      </c>
      <c r="AN315" s="36">
        <v>0.58107796279481305</v>
      </c>
      <c r="AO315" s="36">
        <v>1.01614278526508</v>
      </c>
      <c r="AP315" s="36">
        <v>-0.173940428614663</v>
      </c>
      <c r="AQ315" s="36">
        <v>-0.28454724788741997</v>
      </c>
      <c r="AR315" s="36">
        <v>-0.56295962945385403</v>
      </c>
      <c r="AS315" s="36">
        <v>-0.36566011593027697</v>
      </c>
      <c r="AT315" s="36">
        <v>2.0586978929547701</v>
      </c>
    </row>
    <row r="316" spans="1:46">
      <c r="A316" s="48" t="s">
        <v>756</v>
      </c>
      <c r="B316" s="48" t="s">
        <v>757</v>
      </c>
      <c r="C316" s="48">
        <v>136</v>
      </c>
      <c r="D316" s="48">
        <v>165</v>
      </c>
      <c r="E316" s="48">
        <v>212</v>
      </c>
      <c r="F316" s="48">
        <v>168</v>
      </c>
      <c r="G316" s="48">
        <v>18</v>
      </c>
      <c r="H316" s="48">
        <v>305</v>
      </c>
      <c r="I316" s="48">
        <v>40</v>
      </c>
      <c r="J316" s="48">
        <v>150</v>
      </c>
      <c r="K316" s="48">
        <v>265</v>
      </c>
      <c r="L316" s="48">
        <v>71</v>
      </c>
      <c r="M316" s="48">
        <v>167</v>
      </c>
      <c r="N316" s="48">
        <v>149</v>
      </c>
      <c r="O316" s="48">
        <v>34</v>
      </c>
      <c r="P316" s="48">
        <v>286</v>
      </c>
      <c r="Q316" s="48">
        <v>57</v>
      </c>
      <c r="R316" s="48">
        <v>299</v>
      </c>
      <c r="S316" s="48">
        <v>45</v>
      </c>
      <c r="T316" s="48">
        <v>96</v>
      </c>
      <c r="U316" s="48">
        <v>297</v>
      </c>
      <c r="V316" s="48">
        <v>311</v>
      </c>
      <c r="X316" s="2">
        <v>312</v>
      </c>
      <c r="Y316" s="36">
        <v>0.181754940835861</v>
      </c>
      <c r="Z316" s="36">
        <v>0.65558674848606502</v>
      </c>
      <c r="AA316" s="36">
        <v>-1.1547591320828301</v>
      </c>
      <c r="AB316" s="36">
        <v>1.81055767879132</v>
      </c>
      <c r="AC316" s="36">
        <v>-0.11176450046109999</v>
      </c>
      <c r="AD316" s="36">
        <v>0.47493304871340403</v>
      </c>
      <c r="AE316" s="36">
        <v>-1.6405276298473599</v>
      </c>
      <c r="AF316" s="36">
        <v>0.608620196795288</v>
      </c>
      <c r="AG316" s="36">
        <v>-0.13501699212531501</v>
      </c>
      <c r="AH316" s="36">
        <v>0.91792285853303901</v>
      </c>
      <c r="AI316" s="36">
        <v>8.8572288948810904E-2</v>
      </c>
      <c r="AJ316" s="36">
        <v>1.37734677311944</v>
      </c>
      <c r="AK316" s="36">
        <v>-1.7364527482587899</v>
      </c>
      <c r="AL316" s="36">
        <v>-1.2667954125138601</v>
      </c>
      <c r="AM316" s="36">
        <v>0.22100455369559499</v>
      </c>
      <c r="AN316" s="36">
        <v>0.18958056817244801</v>
      </c>
      <c r="AO316" s="36">
        <v>0.13501699212531501</v>
      </c>
      <c r="AP316" s="36">
        <v>1.53231615461489</v>
      </c>
      <c r="AQ316" s="36">
        <v>-0.64608040296818903</v>
      </c>
      <c r="AR316" s="36">
        <v>0.59020879232393397</v>
      </c>
      <c r="AS316" s="36">
        <v>0.50092629126642196</v>
      </c>
      <c r="AT316" s="36">
        <v>-0.16613652408900501</v>
      </c>
    </row>
    <row r="317" spans="1:46">
      <c r="A317" s="48" t="s">
        <v>758</v>
      </c>
      <c r="B317" s="48" t="s">
        <v>759</v>
      </c>
      <c r="C317" s="48">
        <v>169</v>
      </c>
      <c r="D317" s="48">
        <v>164</v>
      </c>
      <c r="E317" s="48">
        <v>208</v>
      </c>
      <c r="F317" s="48">
        <v>124</v>
      </c>
      <c r="G317" s="48">
        <v>15</v>
      </c>
      <c r="H317" s="48">
        <v>187</v>
      </c>
      <c r="I317" s="48">
        <v>171</v>
      </c>
      <c r="J317" s="48">
        <v>26</v>
      </c>
      <c r="K317" s="48">
        <v>260</v>
      </c>
      <c r="L317" s="48">
        <v>138</v>
      </c>
      <c r="M317" s="48">
        <v>26</v>
      </c>
      <c r="N317" s="48">
        <v>23</v>
      </c>
      <c r="O317" s="48">
        <v>47</v>
      </c>
      <c r="P317" s="48">
        <v>90</v>
      </c>
      <c r="Q317" s="48">
        <v>243</v>
      </c>
      <c r="R317" s="48">
        <v>269</v>
      </c>
      <c r="S317" s="48">
        <v>30</v>
      </c>
      <c r="T317" s="48">
        <v>262</v>
      </c>
      <c r="U317" s="48">
        <v>103</v>
      </c>
      <c r="V317" s="48">
        <v>92</v>
      </c>
      <c r="X317" s="2">
        <v>313</v>
      </c>
      <c r="Y317" s="36">
        <v>-0.54502425143293098</v>
      </c>
      <c r="Z317" s="36">
        <v>-0.94162475828346703</v>
      </c>
      <c r="AA317" s="36">
        <v>0.40710271318473101</v>
      </c>
      <c r="AB317" s="36">
        <v>0.608620196795288</v>
      </c>
      <c r="AC317" s="36">
        <v>1.5078939607437201</v>
      </c>
      <c r="AD317" s="36">
        <v>0.81705964781606499</v>
      </c>
      <c r="AE317" s="36">
        <v>-1.0828494841071501</v>
      </c>
      <c r="AF317" s="36">
        <v>-0.49222508848025498</v>
      </c>
      <c r="AG317" s="36">
        <v>-1.0691269505479799</v>
      </c>
      <c r="AH317" s="36">
        <v>1.48433940803009</v>
      </c>
      <c r="AI317" s="36">
        <v>0.68447010916529605</v>
      </c>
      <c r="AJ317" s="36">
        <v>1.0422691021370301</v>
      </c>
      <c r="AK317" s="36">
        <v>0.236796814094514</v>
      </c>
      <c r="AL317" s="36">
        <v>0.608620196795288</v>
      </c>
      <c r="AM317" s="36">
        <v>-1.7722890959111699</v>
      </c>
      <c r="AN317" s="36">
        <v>-5.0018065889223501E-2</v>
      </c>
      <c r="AO317" s="36">
        <v>0.228893548160431</v>
      </c>
      <c r="AP317" s="36">
        <v>-0.47493304871340403</v>
      </c>
      <c r="AQ317" s="36">
        <v>-0.73392869407083094</v>
      </c>
      <c r="AR317" s="36">
        <v>1.3974848188810201</v>
      </c>
      <c r="AS317" s="36">
        <v>-0.827847077288139</v>
      </c>
      <c r="AT317" s="36">
        <v>-7.31380090717315E-2</v>
      </c>
    </row>
    <row r="318" spans="1:46">
      <c r="A318" s="48" t="s">
        <v>760</v>
      </c>
      <c r="B318" s="48" t="s">
        <v>761</v>
      </c>
      <c r="C318" s="48">
        <v>263</v>
      </c>
      <c r="D318" s="48">
        <v>121</v>
      </c>
      <c r="E318" s="48">
        <v>272</v>
      </c>
      <c r="F318" s="48">
        <v>203</v>
      </c>
      <c r="G318" s="48">
        <v>133</v>
      </c>
      <c r="H318" s="48">
        <v>95</v>
      </c>
      <c r="I318" s="48">
        <v>259</v>
      </c>
      <c r="J318" s="48">
        <v>37</v>
      </c>
      <c r="K318" s="48">
        <v>253</v>
      </c>
      <c r="L318" s="48">
        <v>268</v>
      </c>
      <c r="M318" s="48">
        <v>182</v>
      </c>
      <c r="N318" s="48">
        <v>46</v>
      </c>
      <c r="O318" s="48">
        <v>67</v>
      </c>
      <c r="P318" s="48">
        <v>55</v>
      </c>
      <c r="Q318" s="48">
        <v>171</v>
      </c>
      <c r="R318" s="48">
        <v>11</v>
      </c>
      <c r="S318" s="48">
        <v>145</v>
      </c>
      <c r="T318" s="48">
        <v>310</v>
      </c>
      <c r="U318" s="48">
        <v>168</v>
      </c>
      <c r="V318" s="48">
        <v>162</v>
      </c>
      <c r="X318" s="2">
        <v>314</v>
      </c>
      <c r="Y318" s="36">
        <v>1.70271698671923</v>
      </c>
      <c r="Z318" s="36">
        <v>-0.68447010916529605</v>
      </c>
      <c r="AA318" s="36">
        <v>1.1698735860340801</v>
      </c>
      <c r="AB318" s="36">
        <v>0.87200035925234398</v>
      </c>
      <c r="AC318" s="36">
        <v>-5.0018065889223501E-2</v>
      </c>
      <c r="AD318" s="36">
        <v>5.0018065889223501E-2</v>
      </c>
      <c r="AE318" s="36">
        <v>-1.9230884433897401E-2</v>
      </c>
      <c r="AF318" s="36">
        <v>-1.48433940803009</v>
      </c>
      <c r="AG318" s="36">
        <v>5.0018065889223501E-2</v>
      </c>
      <c r="AH318" s="36">
        <v>-0.36566011593027697</v>
      </c>
      <c r="AI318" s="36">
        <v>-0.104027698398954</v>
      </c>
      <c r="AJ318" s="36">
        <v>0.119507998425229</v>
      </c>
      <c r="AK318" s="36">
        <v>0.31673840765542299</v>
      </c>
      <c r="AL318" s="36">
        <v>0.104027698398954</v>
      </c>
      <c r="AM318" s="36">
        <v>0.34926126594690199</v>
      </c>
      <c r="AN318" s="36">
        <v>-0.66515271288348599</v>
      </c>
      <c r="AO318" s="36">
        <v>1.4182061165636599</v>
      </c>
      <c r="AP318" s="36">
        <v>-1.9985190177754</v>
      </c>
      <c r="AQ318" s="36">
        <v>-0.88330602472053099</v>
      </c>
      <c r="AR318" s="36">
        <v>-0.26856364062649601</v>
      </c>
      <c r="AS318" s="36">
        <v>0.91792285853303901</v>
      </c>
      <c r="AT318" s="36">
        <v>0.39044568041832101</v>
      </c>
    </row>
    <row r="319" spans="1:46">
      <c r="A319" s="48" t="s">
        <v>762</v>
      </c>
      <c r="B319" s="48" t="s">
        <v>763</v>
      </c>
      <c r="C319" s="48">
        <v>48</v>
      </c>
      <c r="D319" s="48">
        <v>81</v>
      </c>
      <c r="E319" s="48">
        <v>280</v>
      </c>
      <c r="F319" s="48">
        <v>16</v>
      </c>
      <c r="G319" s="48">
        <v>101</v>
      </c>
      <c r="H319" s="48">
        <v>168</v>
      </c>
      <c r="I319" s="48">
        <v>175</v>
      </c>
      <c r="J319" s="48">
        <v>255</v>
      </c>
      <c r="K319" s="48">
        <v>258</v>
      </c>
      <c r="L319" s="48">
        <v>293</v>
      </c>
      <c r="M319" s="48">
        <v>114</v>
      </c>
      <c r="N319" s="48">
        <v>128</v>
      </c>
      <c r="O319" s="48">
        <v>285</v>
      </c>
      <c r="P319" s="48">
        <v>316</v>
      </c>
      <c r="Q319" s="48">
        <v>239</v>
      </c>
      <c r="R319" s="48">
        <v>267</v>
      </c>
      <c r="S319" s="48">
        <v>296</v>
      </c>
      <c r="T319" s="48">
        <v>256</v>
      </c>
      <c r="U319" s="48">
        <v>71</v>
      </c>
      <c r="V319" s="48">
        <v>125</v>
      </c>
      <c r="X319" s="2">
        <v>315</v>
      </c>
      <c r="Y319" s="36">
        <v>-0.80636647104172898</v>
      </c>
      <c r="Z319" s="36">
        <v>0.51844398248942802</v>
      </c>
      <c r="AA319" s="36">
        <v>2.12741091319007</v>
      </c>
      <c r="AB319" s="36">
        <v>1.4395549086391799</v>
      </c>
      <c r="AC319" s="36">
        <v>0.228893548160431</v>
      </c>
      <c r="AD319" s="36">
        <v>-1.05560284363946</v>
      </c>
      <c r="AE319" s="36">
        <v>0.86080506744267105</v>
      </c>
      <c r="AF319" s="36">
        <v>-0.119507998425229</v>
      </c>
      <c r="AG319" s="36">
        <v>1.94481164334801</v>
      </c>
      <c r="AH319" s="36">
        <v>1.8516777124192001</v>
      </c>
      <c r="AI319" s="36">
        <v>-1.7722890959111699</v>
      </c>
      <c r="AJ319" s="36">
        <v>0.99069228112221797</v>
      </c>
      <c r="AK319" s="36">
        <v>-0.38215790030638502</v>
      </c>
      <c r="AL319" s="36">
        <v>0.357448675014717</v>
      </c>
      <c r="AM319" s="36">
        <v>0.89472573620472595</v>
      </c>
      <c r="AN319" s="36">
        <v>-0.91792285853303901</v>
      </c>
      <c r="AO319" s="36">
        <v>0.32483643033381798</v>
      </c>
      <c r="AP319" s="36">
        <v>-1.05560284363946</v>
      </c>
      <c r="AQ319" s="36">
        <v>-1.0691269505479799</v>
      </c>
      <c r="AR319" s="36">
        <v>1.02911813509786</v>
      </c>
      <c r="AS319" s="36">
        <v>0.142783450736476</v>
      </c>
      <c r="AT319" s="36">
        <v>-1.3200546968364699</v>
      </c>
    </row>
    <row r="320" spans="1:46">
      <c r="A320" s="48" t="s">
        <v>764</v>
      </c>
      <c r="B320" s="48" t="s">
        <v>765</v>
      </c>
      <c r="C320" s="48">
        <v>191</v>
      </c>
      <c r="D320" s="48">
        <v>10</v>
      </c>
      <c r="E320" s="48">
        <v>78</v>
      </c>
      <c r="F320" s="48">
        <v>255</v>
      </c>
      <c r="G320" s="48">
        <v>163</v>
      </c>
      <c r="H320" s="48">
        <v>70</v>
      </c>
      <c r="I320" s="48">
        <v>156</v>
      </c>
      <c r="J320" s="48">
        <v>22</v>
      </c>
      <c r="K320" s="48">
        <v>301</v>
      </c>
      <c r="L320" s="48">
        <v>267</v>
      </c>
      <c r="M320" s="48">
        <v>317</v>
      </c>
      <c r="N320" s="48">
        <v>98</v>
      </c>
      <c r="O320" s="48">
        <v>135</v>
      </c>
      <c r="P320" s="48">
        <v>28</v>
      </c>
      <c r="Q320" s="48">
        <v>61</v>
      </c>
      <c r="R320" s="48">
        <v>200</v>
      </c>
      <c r="S320" s="48">
        <v>52</v>
      </c>
      <c r="T320" s="48">
        <v>12</v>
      </c>
      <c r="U320" s="48">
        <v>264</v>
      </c>
      <c r="V320" s="48">
        <v>225</v>
      </c>
      <c r="X320" s="2">
        <v>316</v>
      </c>
      <c r="Y320" s="36">
        <v>0.89472573620472595</v>
      </c>
      <c r="Z320" s="36">
        <v>0.73392869407083206</v>
      </c>
      <c r="AA320" s="36">
        <v>-1.4182061165636599</v>
      </c>
      <c r="AB320" s="36">
        <v>0.40710271318473101</v>
      </c>
      <c r="AC320" s="36">
        <v>8.8572288948810904E-2</v>
      </c>
      <c r="AD320" s="36">
        <v>1.33866570764457</v>
      </c>
      <c r="AE320" s="36">
        <v>-0.32483643033381798</v>
      </c>
      <c r="AF320" s="36">
        <v>-8.8572288948811098E-2</v>
      </c>
      <c r="AG320" s="36">
        <v>1.30189000761073</v>
      </c>
      <c r="AH320" s="36">
        <v>1.30189000761073</v>
      </c>
      <c r="AI320" s="36">
        <v>-0.20526722259156199</v>
      </c>
      <c r="AJ320" s="36">
        <v>-2.61829535040822</v>
      </c>
      <c r="AK320" s="36">
        <v>0.13501699212531501</v>
      </c>
      <c r="AL320" s="36">
        <v>-0.72389625403909696</v>
      </c>
      <c r="AM320" s="36">
        <v>5.7721133302240199E-2</v>
      </c>
      <c r="AN320" s="36">
        <v>-0.228893548160431</v>
      </c>
      <c r="AO320" s="36">
        <v>0.142783450736476</v>
      </c>
      <c r="AP320" s="36">
        <v>-0.71393615083927797</v>
      </c>
      <c r="AQ320" s="36">
        <v>1.0967790164520199</v>
      </c>
      <c r="AR320" s="36">
        <v>-0.11176450046109999</v>
      </c>
      <c r="AS320" s="36">
        <v>0.99069228112221797</v>
      </c>
      <c r="AT320" s="36">
        <v>-0.31673840765542399</v>
      </c>
    </row>
    <row r="321" spans="1:46">
      <c r="A321" s="48" t="s">
        <v>766</v>
      </c>
      <c r="B321" s="48" t="s">
        <v>767</v>
      </c>
      <c r="C321" s="48">
        <v>260</v>
      </c>
      <c r="D321" s="48">
        <v>315</v>
      </c>
      <c r="E321" s="48">
        <v>178</v>
      </c>
      <c r="F321" s="48">
        <v>154</v>
      </c>
      <c r="G321" s="48">
        <v>37</v>
      </c>
      <c r="H321" s="48">
        <v>247</v>
      </c>
      <c r="I321" s="48">
        <v>207</v>
      </c>
      <c r="J321" s="48">
        <v>170</v>
      </c>
      <c r="K321" s="48">
        <v>174</v>
      </c>
      <c r="L321" s="48">
        <v>146</v>
      </c>
      <c r="M321" s="48">
        <v>310</v>
      </c>
      <c r="N321" s="48">
        <v>264</v>
      </c>
      <c r="O321" s="48">
        <v>189</v>
      </c>
      <c r="P321" s="48">
        <v>127</v>
      </c>
      <c r="Q321" s="48">
        <v>222</v>
      </c>
      <c r="R321" s="48">
        <v>144</v>
      </c>
      <c r="S321" s="48">
        <v>237</v>
      </c>
      <c r="T321" s="48">
        <v>195</v>
      </c>
      <c r="U321" s="48">
        <v>138</v>
      </c>
      <c r="V321" s="48">
        <v>2</v>
      </c>
      <c r="X321" s="2">
        <v>317</v>
      </c>
      <c r="Y321" s="36">
        <v>-1.94481164334801</v>
      </c>
      <c r="Z321" s="36">
        <v>0.44076432542273503</v>
      </c>
      <c r="AA321" s="36">
        <v>0.79576471234815305</v>
      </c>
      <c r="AB321" s="36">
        <v>0.59938909654980799</v>
      </c>
      <c r="AC321" s="36">
        <v>2.4330009860728898</v>
      </c>
      <c r="AD321" s="36">
        <v>-1.02911813509786</v>
      </c>
      <c r="AE321" s="36">
        <v>1.0691269505479799</v>
      </c>
      <c r="AF321" s="36">
        <v>-0.21312928999889499</v>
      </c>
      <c r="AG321" s="36">
        <v>-2.2079361535701101</v>
      </c>
      <c r="AH321" s="36">
        <v>-3.4620373051327799E-2</v>
      </c>
      <c r="AI321" s="36">
        <v>0.34926126594690199</v>
      </c>
      <c r="AJ321" s="36">
        <v>-0.52726251343495301</v>
      </c>
      <c r="AK321" s="36">
        <v>-1.0422691021370301</v>
      </c>
      <c r="AL321" s="36">
        <v>1.46158075015049</v>
      </c>
      <c r="AM321" s="36">
        <v>-0.49222508848025498</v>
      </c>
      <c r="AN321" s="36">
        <v>-8.0852741412441698E-2</v>
      </c>
      <c r="AO321" s="36">
        <v>-0.59938909654980799</v>
      </c>
      <c r="AP321" s="36">
        <v>-0.41547348891049701</v>
      </c>
      <c r="AQ321" s="36">
        <v>0.96586782262374904</v>
      </c>
      <c r="AR321" s="36">
        <v>-1.2667954125138601</v>
      </c>
      <c r="AS321" s="36">
        <v>0.47493304871340403</v>
      </c>
      <c r="AT321" s="36">
        <v>0.75421899455136598</v>
      </c>
    </row>
    <row r="322" spans="1:46">
      <c r="A322" s="48" t="s">
        <v>768</v>
      </c>
      <c r="B322" s="48" t="s">
        <v>769</v>
      </c>
      <c r="C322" s="48">
        <v>1</v>
      </c>
      <c r="D322" s="48">
        <v>29</v>
      </c>
      <c r="E322" s="48">
        <v>106</v>
      </c>
      <c r="F322" s="48">
        <v>231</v>
      </c>
      <c r="G322" s="48">
        <v>207</v>
      </c>
      <c r="H322" s="48">
        <v>230</v>
      </c>
      <c r="I322" s="48">
        <v>314</v>
      </c>
      <c r="J322" s="48">
        <v>236</v>
      </c>
      <c r="K322" s="48">
        <v>135</v>
      </c>
      <c r="L322" s="48">
        <v>121</v>
      </c>
      <c r="M322" s="48">
        <v>241</v>
      </c>
      <c r="N322" s="48">
        <v>118</v>
      </c>
      <c r="O322" s="48">
        <v>69</v>
      </c>
      <c r="P322" s="48">
        <v>92</v>
      </c>
      <c r="Q322" s="48">
        <v>99</v>
      </c>
      <c r="R322" s="48">
        <v>223</v>
      </c>
      <c r="S322" s="48">
        <v>142</v>
      </c>
      <c r="T322" s="48">
        <v>144</v>
      </c>
      <c r="U322" s="48">
        <v>188</v>
      </c>
      <c r="V322" s="48">
        <v>194</v>
      </c>
      <c r="X322" s="2">
        <v>318</v>
      </c>
      <c r="Y322" s="36">
        <v>0.50092629126642196</v>
      </c>
      <c r="Z322" s="36">
        <v>-0.84971663855767099</v>
      </c>
      <c r="AA322" s="36">
        <v>0.54502425143293098</v>
      </c>
      <c r="AB322" s="36">
        <v>-0.54502425143293098</v>
      </c>
      <c r="AC322" s="36">
        <v>-1.89619030821197</v>
      </c>
      <c r="AD322" s="36">
        <v>-0.12725866904514299</v>
      </c>
      <c r="AE322" s="36">
        <v>0.84971663855767099</v>
      </c>
      <c r="AF322" s="36">
        <v>0.41547348891049701</v>
      </c>
      <c r="AG322" s="36">
        <v>-3.8459493110680398E-3</v>
      </c>
      <c r="AH322" s="36">
        <v>-2.3059846127924502</v>
      </c>
      <c r="AI322" s="36">
        <v>0.95367622688124898</v>
      </c>
      <c r="AJ322" s="36">
        <v>1.7722890959111699</v>
      </c>
      <c r="AK322" s="36">
        <v>0.276546612755663</v>
      </c>
      <c r="AL322" s="36">
        <v>-0.45778187523733299</v>
      </c>
      <c r="AM322" s="36">
        <v>-0.40710271318473101</v>
      </c>
      <c r="AN322" s="36">
        <v>-3.4620373051327799E-2</v>
      </c>
      <c r="AO322" s="36">
        <v>-1.1399039744476001</v>
      </c>
      <c r="AP322" s="36">
        <v>1.18526012786046</v>
      </c>
      <c r="AQ322" s="36">
        <v>0.43230348489121101</v>
      </c>
      <c r="AR322" s="36">
        <v>0.69422498537454602</v>
      </c>
      <c r="AS322" s="36">
        <v>-0.75421899455136598</v>
      </c>
      <c r="AT322" s="36">
        <v>0.88330602472053099</v>
      </c>
    </row>
    <row r="323" spans="1:46">
      <c r="A323" s="48" t="s">
        <v>770</v>
      </c>
      <c r="B323" s="48" t="s">
        <v>771</v>
      </c>
      <c r="C323" s="48">
        <v>171</v>
      </c>
      <c r="D323" s="48">
        <v>134</v>
      </c>
      <c r="E323" s="48">
        <v>22</v>
      </c>
      <c r="F323" s="48">
        <v>157</v>
      </c>
      <c r="G323" s="48">
        <v>114</v>
      </c>
      <c r="H323" s="48">
        <v>208</v>
      </c>
      <c r="I323" s="48">
        <v>308</v>
      </c>
      <c r="J323" s="48">
        <v>225</v>
      </c>
      <c r="K323" s="48">
        <v>180</v>
      </c>
      <c r="L323" s="48">
        <v>109</v>
      </c>
      <c r="M323" s="48">
        <v>222</v>
      </c>
      <c r="N323" s="48">
        <v>204</v>
      </c>
      <c r="O323" s="48">
        <v>270</v>
      </c>
      <c r="P323" s="48">
        <v>197</v>
      </c>
      <c r="Q323" s="48">
        <v>129</v>
      </c>
      <c r="R323" s="48">
        <v>84</v>
      </c>
      <c r="S323" s="48">
        <v>13</v>
      </c>
      <c r="T323" s="48">
        <v>269</v>
      </c>
      <c r="U323" s="48">
        <v>27</v>
      </c>
      <c r="V323" s="48">
        <v>115</v>
      </c>
      <c r="X323" s="2">
        <v>319</v>
      </c>
      <c r="Y323" s="36">
        <v>-0.73392869407083094</v>
      </c>
      <c r="Z323" s="36">
        <v>-0.449256837146156</v>
      </c>
      <c r="AA323" s="36">
        <v>-8.0852741412441698E-2</v>
      </c>
      <c r="AB323" s="36">
        <v>0.83873171379157596</v>
      </c>
      <c r="AC323" s="36">
        <v>-0.73392869407083094</v>
      </c>
      <c r="AD323" s="36">
        <v>2.0586978929547701</v>
      </c>
      <c r="AE323" s="36">
        <v>-1.18526012786046</v>
      </c>
      <c r="AF323" s="36">
        <v>0.66515271288348599</v>
      </c>
      <c r="AG323" s="36">
        <v>2.4330009860728898</v>
      </c>
      <c r="AH323" s="36">
        <v>-1.20093251313347</v>
      </c>
      <c r="AI323" s="36">
        <v>-1.2331952774122601</v>
      </c>
      <c r="AJ323" s="36">
        <v>-0.21312928999889499</v>
      </c>
      <c r="AK323" s="36">
        <v>-2.0586978929547599</v>
      </c>
      <c r="AL323" s="36">
        <v>-0.56295962945385403</v>
      </c>
      <c r="AM323" s="36">
        <v>-6.5427627302906397E-2</v>
      </c>
      <c r="AN323" s="36">
        <v>0.308661103247932</v>
      </c>
      <c r="AO323" s="36">
        <v>-0.95367622688124898</v>
      </c>
      <c r="AP323" s="36">
        <v>-0.26059774714164602</v>
      </c>
      <c r="AQ323" s="36">
        <v>8.8572288948810904E-2</v>
      </c>
      <c r="AR323" s="36">
        <v>-2.4330009860728898</v>
      </c>
      <c r="AS323" s="36">
        <v>-0.608620196795288</v>
      </c>
      <c r="AT323" s="36">
        <v>-0.228893548160431</v>
      </c>
    </row>
    <row r="324" spans="1:46">
      <c r="A324" s="48" t="s">
        <v>772</v>
      </c>
      <c r="B324" s="48" t="s">
        <v>773</v>
      </c>
      <c r="C324" s="48">
        <v>126</v>
      </c>
      <c r="D324" s="48">
        <v>52</v>
      </c>
      <c r="E324" s="48">
        <v>81</v>
      </c>
      <c r="F324" s="48">
        <v>35</v>
      </c>
      <c r="G324" s="48">
        <v>235</v>
      </c>
      <c r="H324" s="48">
        <v>137</v>
      </c>
      <c r="I324" s="48">
        <v>43</v>
      </c>
      <c r="J324" s="48">
        <v>220</v>
      </c>
      <c r="K324" s="48">
        <v>236</v>
      </c>
      <c r="L324" s="48">
        <v>261</v>
      </c>
      <c r="M324" s="48">
        <v>162</v>
      </c>
      <c r="N324" s="48">
        <v>189</v>
      </c>
      <c r="O324" s="48">
        <v>132</v>
      </c>
      <c r="P324" s="48">
        <v>158</v>
      </c>
      <c r="Q324" s="48">
        <v>218</v>
      </c>
      <c r="R324" s="48">
        <v>105</v>
      </c>
      <c r="S324" s="48">
        <v>148</v>
      </c>
      <c r="T324" s="48">
        <v>21</v>
      </c>
      <c r="U324" s="48">
        <v>82</v>
      </c>
      <c r="V324" s="48">
        <v>100</v>
      </c>
      <c r="X324" s="2">
        <v>320</v>
      </c>
      <c r="Y324" s="36">
        <v>-5.7721133302240102E-2</v>
      </c>
      <c r="Z324" s="36">
        <v>-0.81705964781606499</v>
      </c>
      <c r="AA324" s="36">
        <v>0.76448125721012095</v>
      </c>
      <c r="AB324" s="36">
        <v>0.21312928999889499</v>
      </c>
      <c r="AC324" s="36">
        <v>-0.104027698398954</v>
      </c>
      <c r="AD324" s="36">
        <v>-1.6116747250674801</v>
      </c>
      <c r="AE324" s="36">
        <v>-1.2498189696086599</v>
      </c>
      <c r="AF324" s="36">
        <v>-2.3059846127924502</v>
      </c>
      <c r="AG324" s="36">
        <v>-0.34109720278987699</v>
      </c>
      <c r="AH324" s="36">
        <v>0.15834272448537501</v>
      </c>
      <c r="AI324" s="36">
        <v>-0.74403555410450795</v>
      </c>
      <c r="AJ324" s="36">
        <v>-0.54502425143293098</v>
      </c>
      <c r="AK324" s="36">
        <v>1.1109246757018101</v>
      </c>
      <c r="AL324" s="36">
        <v>-1.2498189696086599</v>
      </c>
      <c r="AM324" s="36">
        <v>-0.73392869407083094</v>
      </c>
      <c r="AN324" s="36">
        <v>1.0828494841071501</v>
      </c>
      <c r="AO324" s="36">
        <v>-1.0828494841071501</v>
      </c>
      <c r="AP324" s="36">
        <v>2.0586978929547701</v>
      </c>
      <c r="AQ324" s="36">
        <v>-0.76448125721012095</v>
      </c>
      <c r="AR324" s="36">
        <v>-1.0828494841071501</v>
      </c>
      <c r="AS324" s="36">
        <v>-0.18958056817244801</v>
      </c>
      <c r="AT324" s="36">
        <v>-0.827847077288139</v>
      </c>
    </row>
    <row r="325" spans="1:46">
      <c r="A325" s="48" t="s">
        <v>776</v>
      </c>
      <c r="B325" s="48" t="s">
        <v>777</v>
      </c>
      <c r="C325" s="48">
        <v>267</v>
      </c>
      <c r="D325" s="48">
        <v>136</v>
      </c>
      <c r="E325" s="48">
        <v>313</v>
      </c>
      <c r="F325" s="48">
        <v>238</v>
      </c>
      <c r="G325" s="48">
        <v>288</v>
      </c>
      <c r="H325" s="48">
        <v>294</v>
      </c>
      <c r="I325" s="48">
        <v>233</v>
      </c>
      <c r="J325" s="48">
        <v>189</v>
      </c>
      <c r="K325" s="48">
        <v>192</v>
      </c>
      <c r="L325" s="48">
        <v>229</v>
      </c>
      <c r="M325" s="48">
        <v>46</v>
      </c>
      <c r="N325" s="48">
        <v>139</v>
      </c>
      <c r="O325" s="48">
        <v>302</v>
      </c>
      <c r="P325" s="48">
        <v>238</v>
      </c>
      <c r="Q325" s="48">
        <v>34</v>
      </c>
      <c r="R325" s="48">
        <v>113</v>
      </c>
      <c r="S325" s="48">
        <v>297</v>
      </c>
      <c r="T325" s="48">
        <v>295</v>
      </c>
      <c r="U325" s="48">
        <v>202</v>
      </c>
      <c r="V325" s="48">
        <v>179</v>
      </c>
      <c r="X325" s="2">
        <v>321</v>
      </c>
      <c r="Y325" s="36">
        <v>-1.20093251313347</v>
      </c>
      <c r="Z325" s="36">
        <v>0.19741782293777199</v>
      </c>
      <c r="AA325" s="36">
        <v>6.5427627302906605E-2</v>
      </c>
      <c r="AB325" s="36">
        <v>1.48433940803009</v>
      </c>
      <c r="AC325" s="36">
        <v>0.68447010916529605</v>
      </c>
      <c r="AD325" s="36">
        <v>-0.61790345380673695</v>
      </c>
      <c r="AE325" s="36">
        <v>-0.449256837146156</v>
      </c>
      <c r="AF325" s="36">
        <v>-0.78525165015426901</v>
      </c>
      <c r="AG325" s="36">
        <v>-0.89472573620472595</v>
      </c>
      <c r="AH325" s="36">
        <v>-0.94162475828346703</v>
      </c>
      <c r="AI325" s="36">
        <v>-7.31380090717315E-2</v>
      </c>
      <c r="AJ325" s="36">
        <v>-0.92970852097435497</v>
      </c>
      <c r="AK325" s="36">
        <v>0.608620196795288</v>
      </c>
      <c r="AL325" s="36">
        <v>0.50966558646457005</v>
      </c>
      <c r="AM325" s="36">
        <v>-0.79576471234815305</v>
      </c>
      <c r="AN325" s="36">
        <v>8.8572288948810904E-2</v>
      </c>
      <c r="AO325" s="36">
        <v>0.86080506744267105</v>
      </c>
      <c r="AP325" s="36">
        <v>-1.5078939607437201</v>
      </c>
      <c r="AQ325" s="36">
        <v>-0.48356099433467298</v>
      </c>
      <c r="AR325" s="36">
        <v>-0.94162475828346703</v>
      </c>
      <c r="AS325" s="36">
        <v>1.3200546968364699</v>
      </c>
      <c r="AT325" s="36">
        <v>-0.181754940835861</v>
      </c>
    </row>
    <row r="326" spans="1:46">
      <c r="A326" s="48" t="s">
        <v>778</v>
      </c>
      <c r="B326" s="48" t="s">
        <v>779</v>
      </c>
      <c r="C326" s="48">
        <v>223</v>
      </c>
      <c r="D326" s="48">
        <v>312</v>
      </c>
      <c r="E326" s="48">
        <v>213</v>
      </c>
      <c r="F326" s="48">
        <v>99</v>
      </c>
      <c r="G326" s="48">
        <v>274</v>
      </c>
      <c r="H326" s="48">
        <v>220</v>
      </c>
      <c r="I326" s="48">
        <v>311</v>
      </c>
      <c r="J326" s="48">
        <v>75</v>
      </c>
      <c r="K326" s="48">
        <v>167</v>
      </c>
      <c r="L326" s="48">
        <v>301</v>
      </c>
      <c r="M326" s="48">
        <v>39</v>
      </c>
      <c r="N326" s="48">
        <v>262</v>
      </c>
      <c r="O326" s="48">
        <v>74</v>
      </c>
      <c r="P326" s="48">
        <v>86</v>
      </c>
      <c r="Q326" s="48">
        <v>49</v>
      </c>
      <c r="R326" s="48">
        <v>213</v>
      </c>
      <c r="S326" s="48">
        <v>21</v>
      </c>
      <c r="T326" s="48">
        <v>23</v>
      </c>
      <c r="U326" s="48">
        <v>294</v>
      </c>
      <c r="V326" s="48">
        <v>8</v>
      </c>
      <c r="X326" s="2">
        <v>322</v>
      </c>
      <c r="Y326" s="36">
        <v>-0.20526722259156199</v>
      </c>
      <c r="Z326" s="36">
        <v>-0.22100455369559499</v>
      </c>
      <c r="AA326" s="36">
        <v>-1.3577523079868701</v>
      </c>
      <c r="AB326" s="36">
        <v>-0.28454724788741997</v>
      </c>
      <c r="AC326" s="36">
        <v>1.58410435946053</v>
      </c>
      <c r="AD326" s="36">
        <v>0.65558674848606502</v>
      </c>
      <c r="AE326" s="36">
        <v>-1.94481164334801</v>
      </c>
      <c r="AF326" s="36">
        <v>-0.92970852097435497</v>
      </c>
      <c r="AG326" s="36">
        <v>0.69422498537454602</v>
      </c>
      <c r="AH326" s="36">
        <v>0.56295962945385303</v>
      </c>
      <c r="AI326" s="36">
        <v>0.71393615083927797</v>
      </c>
      <c r="AJ326" s="36">
        <v>-0.25264835601647301</v>
      </c>
      <c r="AK326" s="36">
        <v>-0.70404637465488196</v>
      </c>
      <c r="AL326" s="36">
        <v>-9.6297118323475706E-2</v>
      </c>
      <c r="AM326" s="36">
        <v>1.9985190177754</v>
      </c>
      <c r="AN326" s="36">
        <v>-0.40710271318473101</v>
      </c>
      <c r="AO326" s="36">
        <v>-1.0422691021370301</v>
      </c>
      <c r="AP326" s="36">
        <v>-0.62724026956349199</v>
      </c>
      <c r="AQ326" s="36">
        <v>2.0586978929547701</v>
      </c>
      <c r="AR326" s="36">
        <v>-0.34926126594690199</v>
      </c>
      <c r="AS326" s="36">
        <v>1.20093251313347</v>
      </c>
      <c r="AT326" s="36">
        <v>-0.67477993525131896</v>
      </c>
    </row>
    <row r="327" spans="1:46">
      <c r="A327" s="48" t="s">
        <v>780</v>
      </c>
      <c r="B327" s="48" t="s">
        <v>781</v>
      </c>
      <c r="C327" s="48">
        <v>26</v>
      </c>
      <c r="D327" s="48">
        <v>197</v>
      </c>
      <c r="E327" s="48">
        <v>221</v>
      </c>
      <c r="F327" s="48">
        <v>165</v>
      </c>
      <c r="G327" s="48">
        <v>258</v>
      </c>
      <c r="H327" s="48">
        <v>177</v>
      </c>
      <c r="I327" s="48">
        <v>204</v>
      </c>
      <c r="J327" s="48">
        <v>164</v>
      </c>
      <c r="K327" s="48">
        <v>12</v>
      </c>
      <c r="L327" s="48">
        <v>290</v>
      </c>
      <c r="M327" s="48">
        <v>304</v>
      </c>
      <c r="N327" s="48">
        <v>90</v>
      </c>
      <c r="O327" s="48">
        <v>169</v>
      </c>
      <c r="P327" s="48">
        <v>70</v>
      </c>
      <c r="Q327" s="48">
        <v>19</v>
      </c>
      <c r="R327" s="48">
        <v>35</v>
      </c>
      <c r="S327" s="48">
        <v>156</v>
      </c>
      <c r="T327" s="48">
        <v>155</v>
      </c>
      <c r="U327" s="48">
        <v>233</v>
      </c>
      <c r="V327" s="48">
        <v>270</v>
      </c>
      <c r="X327" s="2">
        <v>323</v>
      </c>
      <c r="Y327" s="36">
        <v>0.80636647104172898</v>
      </c>
      <c r="Z327" s="36">
        <v>1.9230884433897401E-2</v>
      </c>
      <c r="AA327" s="36">
        <v>-1.05560284363946</v>
      </c>
      <c r="AB327" s="36">
        <v>1.7364527482587899</v>
      </c>
      <c r="AC327" s="36">
        <v>0.16613652408900501</v>
      </c>
      <c r="AD327" s="36">
        <v>0.57199532434845202</v>
      </c>
      <c r="AE327" s="36">
        <v>-0.181754940835861</v>
      </c>
      <c r="AF327" s="36">
        <v>0.22100455369559499</v>
      </c>
      <c r="AG327" s="36">
        <v>-0.357448675014717</v>
      </c>
      <c r="AH327" s="36">
        <v>1.2667954125138601</v>
      </c>
      <c r="AI327" s="36">
        <v>0.47493304871340403</v>
      </c>
      <c r="AJ327" s="36">
        <v>0.11176450046109999</v>
      </c>
      <c r="AK327" s="36">
        <v>-1.3974848188810201</v>
      </c>
      <c r="AL327" s="36">
        <v>0.56295962945385303</v>
      </c>
      <c r="AM327" s="36">
        <v>1.89619030821197</v>
      </c>
      <c r="AN327" s="36">
        <v>2.4330009860728898</v>
      </c>
      <c r="AO327" s="36">
        <v>0.50966558646457005</v>
      </c>
      <c r="AP327" s="36">
        <v>1.58410435946053</v>
      </c>
      <c r="AQ327" s="36">
        <v>1.6116747250674801</v>
      </c>
      <c r="AR327" s="36">
        <v>0.308661103247932</v>
      </c>
      <c r="AS327" s="36">
        <v>0.181754940835861</v>
      </c>
      <c r="AT327" s="36">
        <v>0.15055853143485801</v>
      </c>
    </row>
    <row r="328" spans="1:46">
      <c r="A328" s="48" t="s">
        <v>782</v>
      </c>
      <c r="B328" s="48" t="s">
        <v>783</v>
      </c>
      <c r="C328" s="48">
        <v>50</v>
      </c>
      <c r="D328" s="48">
        <v>155</v>
      </c>
      <c r="E328" s="48">
        <v>18</v>
      </c>
      <c r="F328" s="48">
        <v>119</v>
      </c>
      <c r="G328" s="48">
        <v>323</v>
      </c>
      <c r="H328" s="48">
        <v>216</v>
      </c>
      <c r="I328" s="48">
        <v>322</v>
      </c>
      <c r="J328" s="48">
        <v>53</v>
      </c>
      <c r="K328" s="48">
        <v>266</v>
      </c>
      <c r="L328" s="48">
        <v>175</v>
      </c>
      <c r="M328" s="48">
        <v>29</v>
      </c>
      <c r="N328" s="48">
        <v>103</v>
      </c>
      <c r="O328" s="48">
        <v>14</v>
      </c>
      <c r="P328" s="48">
        <v>100</v>
      </c>
      <c r="Q328" s="48">
        <v>210</v>
      </c>
      <c r="R328" s="48">
        <v>316</v>
      </c>
      <c r="S328" s="48">
        <v>154</v>
      </c>
      <c r="T328" s="48">
        <v>54</v>
      </c>
      <c r="U328" s="48">
        <v>159</v>
      </c>
      <c r="V328" s="48">
        <v>142</v>
      </c>
      <c r="X328" s="2">
        <v>324</v>
      </c>
      <c r="Y328" s="36">
        <v>-0.30060388702378499</v>
      </c>
      <c r="Z328" s="36">
        <v>-0.25264835601647301</v>
      </c>
      <c r="AA328" s="36">
        <v>-0.39044568041832101</v>
      </c>
      <c r="AB328" s="36">
        <v>-1.1109246757018101</v>
      </c>
      <c r="AC328" s="36">
        <v>-1.9985190177754</v>
      </c>
      <c r="AD328" s="36">
        <v>-0.15834272448537501</v>
      </c>
      <c r="AE328" s="36">
        <v>-0.24471489870827601</v>
      </c>
      <c r="AF328" s="36">
        <v>0.25264835601647301</v>
      </c>
      <c r="AG328" s="36">
        <v>-1.4395549086391799</v>
      </c>
      <c r="AH328" s="36">
        <v>1.37734677311944</v>
      </c>
      <c r="AI328" s="36">
        <v>-0.41547348891049701</v>
      </c>
      <c r="AJ328" s="36">
        <v>0.95367622688124898</v>
      </c>
      <c r="AK328" s="36">
        <v>0.87200035925234398</v>
      </c>
      <c r="AL328" s="36">
        <v>0.70404637465488196</v>
      </c>
      <c r="AM328" s="36">
        <v>2.12741091319007</v>
      </c>
      <c r="AN328" s="36">
        <v>0.74403555410450795</v>
      </c>
      <c r="AO328" s="36">
        <v>-1.1547591320828301</v>
      </c>
      <c r="AP328" s="36">
        <v>0.38215790030638502</v>
      </c>
      <c r="AQ328" s="36">
        <v>0.55396966512034396</v>
      </c>
      <c r="AR328" s="36">
        <v>-0.84971663855767099</v>
      </c>
      <c r="AS328" s="36">
        <v>0.73392869407083206</v>
      </c>
      <c r="AT328" s="36">
        <v>0.827847077288139</v>
      </c>
    </row>
    <row r="329" spans="1:46">
      <c r="A329" s="48" t="s">
        <v>784</v>
      </c>
      <c r="B329" s="48" t="s">
        <v>785</v>
      </c>
      <c r="C329" s="48">
        <v>196</v>
      </c>
      <c r="D329" s="48">
        <v>178</v>
      </c>
      <c r="E329" s="48">
        <v>26</v>
      </c>
      <c r="F329" s="48">
        <v>44</v>
      </c>
      <c r="G329" s="48">
        <v>248</v>
      </c>
      <c r="H329" s="48">
        <v>53</v>
      </c>
      <c r="I329" s="48">
        <v>115</v>
      </c>
      <c r="J329" s="48">
        <v>183</v>
      </c>
      <c r="K329" s="48">
        <v>214</v>
      </c>
      <c r="L329" s="48">
        <v>211</v>
      </c>
      <c r="M329" s="48">
        <v>165</v>
      </c>
      <c r="N329" s="48">
        <v>321</v>
      </c>
      <c r="O329" s="48">
        <v>102</v>
      </c>
      <c r="P329" s="48">
        <v>173</v>
      </c>
      <c r="Q329" s="48">
        <v>266</v>
      </c>
      <c r="R329" s="48">
        <v>63</v>
      </c>
      <c r="S329" s="48">
        <v>6</v>
      </c>
      <c r="T329" s="48">
        <v>22</v>
      </c>
      <c r="U329" s="48">
        <v>126</v>
      </c>
      <c r="V329" s="48">
        <v>169</v>
      </c>
      <c r="X329" s="2">
        <v>325</v>
      </c>
      <c r="Y329" s="36">
        <v>0.62724026956349199</v>
      </c>
      <c r="Z329" s="36">
        <v>-1.3200546968364699</v>
      </c>
      <c r="AA329" s="36">
        <v>-0.72389625403909696</v>
      </c>
      <c r="AB329" s="36">
        <v>1.20093251313347</v>
      </c>
      <c r="AC329" s="36">
        <v>-1.94481164334801</v>
      </c>
      <c r="AD329" s="36">
        <v>0.97820469803439603</v>
      </c>
      <c r="AE329" s="36">
        <v>-8.0852741412441698E-2</v>
      </c>
      <c r="AF329" s="36">
        <v>-0.181754940835861</v>
      </c>
      <c r="AG329" s="36">
        <v>-0.636632089188649</v>
      </c>
      <c r="AH329" s="36">
        <v>-0.104027698398954</v>
      </c>
      <c r="AI329" s="36">
        <v>-0.40710271318473101</v>
      </c>
      <c r="AJ329" s="36">
        <v>2.4330009860728898</v>
      </c>
      <c r="AK329" s="36">
        <v>-1.89619030821197</v>
      </c>
      <c r="AL329" s="36">
        <v>0.89472573620472595</v>
      </c>
      <c r="AM329" s="36">
        <v>0.50092629126642196</v>
      </c>
      <c r="AN329" s="36">
        <v>-0.16613652408900501</v>
      </c>
      <c r="AO329" s="36">
        <v>0.74403555410450795</v>
      </c>
      <c r="AP329" s="36">
        <v>-0.97820469803439603</v>
      </c>
      <c r="AQ329" s="36">
        <v>-1.67081473865842</v>
      </c>
      <c r="AR329" s="36">
        <v>-1.70271698671924</v>
      </c>
      <c r="AS329" s="36">
        <v>-1.48433940803009</v>
      </c>
      <c r="AT329" s="36">
        <v>-0.62724026956349199</v>
      </c>
    </row>
    <row r="330" spans="1:46">
      <c r="A330" s="48" t="s">
        <v>786</v>
      </c>
      <c r="B330" s="48" t="s">
        <v>787</v>
      </c>
      <c r="C330" s="48">
        <v>165</v>
      </c>
      <c r="D330" s="48">
        <v>290</v>
      </c>
      <c r="E330" s="48">
        <v>220</v>
      </c>
      <c r="F330" s="48">
        <v>22</v>
      </c>
      <c r="G330" s="48">
        <v>325</v>
      </c>
      <c r="H330" s="48">
        <v>30</v>
      </c>
      <c r="I330" s="48">
        <v>112</v>
      </c>
      <c r="J330" s="48">
        <v>80</v>
      </c>
      <c r="K330" s="48">
        <v>113</v>
      </c>
      <c r="L330" s="48">
        <v>305</v>
      </c>
      <c r="M330" s="48">
        <v>96</v>
      </c>
      <c r="N330" s="48">
        <v>65</v>
      </c>
      <c r="O330" s="48">
        <v>300</v>
      </c>
      <c r="P330" s="48">
        <v>64</v>
      </c>
      <c r="Q330" s="48">
        <v>18</v>
      </c>
      <c r="R330" s="48">
        <v>4</v>
      </c>
      <c r="S330" s="48">
        <v>139</v>
      </c>
      <c r="T330" s="48">
        <v>217</v>
      </c>
      <c r="U330" s="48">
        <v>77</v>
      </c>
      <c r="V330" s="48">
        <v>201</v>
      </c>
      <c r="X330" s="2">
        <v>326</v>
      </c>
      <c r="Y330" s="36">
        <v>0.11176450046109999</v>
      </c>
      <c r="Z330" s="36">
        <v>1.2331952774122601</v>
      </c>
      <c r="AA330" s="36">
        <v>1.4182061165636599</v>
      </c>
      <c r="AB330" s="36">
        <v>-0.18958056817244801</v>
      </c>
      <c r="AC330" s="36">
        <v>-0.59938909654980799</v>
      </c>
      <c r="AD330" s="36">
        <v>0.53612224016086696</v>
      </c>
      <c r="AE330" s="36">
        <v>-0.89472573620472595</v>
      </c>
      <c r="AF330" s="36">
        <v>1.67081473865842</v>
      </c>
      <c r="AG330" s="36">
        <v>0.84971663855767099</v>
      </c>
      <c r="AH330" s="36">
        <v>0.373896287181058</v>
      </c>
      <c r="AI330" s="36">
        <v>0.74403555410450795</v>
      </c>
      <c r="AJ330" s="36">
        <v>-0.36566011593027697</v>
      </c>
      <c r="AK330" s="36">
        <v>-0.13501699212531501</v>
      </c>
      <c r="AL330" s="36">
        <v>0.25264835601647301</v>
      </c>
      <c r="AM330" s="36">
        <v>-0.66515271288348599</v>
      </c>
      <c r="AN330" s="36">
        <v>-0.36566011593027697</v>
      </c>
      <c r="AO330" s="36">
        <v>0.67477993525131896</v>
      </c>
      <c r="AP330" s="36">
        <v>-0.69422498537454602</v>
      </c>
      <c r="AQ330" s="36">
        <v>1.9985190177754</v>
      </c>
      <c r="AR330" s="36">
        <v>0.96586782262374904</v>
      </c>
      <c r="AS330" s="36">
        <v>0.92970852097435497</v>
      </c>
      <c r="AT330" s="36">
        <v>5.0018065889223501E-2</v>
      </c>
    </row>
    <row r="332" spans="1:46">
      <c r="C332" s="50"/>
      <c r="D332" s="50"/>
      <c r="E332" s="50"/>
      <c r="F332" s="50"/>
      <c r="G332" s="50"/>
      <c r="H332" s="50"/>
      <c r="I332" s="50"/>
      <c r="J332" s="50"/>
      <c r="K332" s="50"/>
      <c r="L332" s="50"/>
      <c r="M332" s="50"/>
      <c r="N332" s="50"/>
      <c r="O332" s="50"/>
      <c r="P332" s="50"/>
      <c r="Q332" s="50"/>
      <c r="R332" s="50"/>
      <c r="S332" s="50"/>
      <c r="T332" s="50"/>
      <c r="U332" s="50"/>
      <c r="V332" s="50"/>
      <c r="W332" s="50"/>
    </row>
    <row r="333" spans="1:46">
      <c r="C333" s="50"/>
      <c r="D333" s="50"/>
      <c r="E333" s="50"/>
      <c r="F333" s="50"/>
      <c r="G333" s="50"/>
      <c r="H333" s="50"/>
      <c r="I333" s="50"/>
      <c r="J333" s="50"/>
      <c r="K333" s="50"/>
      <c r="L333" s="50"/>
      <c r="M333" s="50"/>
      <c r="N333" s="50"/>
      <c r="O333" s="50"/>
      <c r="P333" s="50"/>
      <c r="Q333" s="50"/>
      <c r="R333" s="50"/>
      <c r="S333" s="50"/>
      <c r="T333" s="50"/>
      <c r="U333" s="50"/>
      <c r="V333" s="50"/>
      <c r="W333" s="50"/>
    </row>
    <row r="334" spans="1:46">
      <c r="C334" s="50"/>
      <c r="D334" s="50"/>
      <c r="E334" s="50"/>
      <c r="F334" s="50"/>
      <c r="G334" s="50"/>
      <c r="H334" s="50"/>
      <c r="I334" s="50"/>
      <c r="J334" s="50"/>
      <c r="K334" s="50"/>
      <c r="L334" s="50"/>
      <c r="M334" s="50"/>
      <c r="N334" s="50"/>
      <c r="O334" s="50"/>
      <c r="P334" s="50"/>
      <c r="Q334" s="50"/>
      <c r="R334" s="50"/>
      <c r="S334" s="50"/>
      <c r="T334" s="50"/>
      <c r="U334" s="50"/>
      <c r="V334" s="50"/>
      <c r="W334" s="50"/>
    </row>
  </sheetData>
  <sheetProtection sheet="1" objects="1" scenarios="1"/>
  <conditionalFormatting sqref="B5:B330">
    <cfRule type="cellIs" dxfId="28" priority="1" operator="equal">
      <formula>authorityName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B5A71-05DE-4B47-A017-8D822622131A}">
  <sheetPr codeName="Sheet11"/>
  <dimension ref="A1:AL345"/>
  <sheetViews>
    <sheetView showGridLines="0" zoomScale="85" zoomScaleNormal="85" workbookViewId="0">
      <pane xSplit="3" ySplit="15" topLeftCell="D16"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10.140625" style="48" customWidth="1"/>
    <col min="2" max="2" width="26.5703125" style="48" customWidth="1"/>
    <col min="3" max="3" width="11.5703125" style="1" customWidth="1"/>
    <col min="4" max="38" width="8.85546875" style="48"/>
    <col min="39" max="16384" width="8.85546875" style="1"/>
  </cols>
  <sheetData>
    <row r="1" spans="1:38" s="48" customFormat="1" ht="15.75">
      <c r="A1" s="58" t="s">
        <v>941</v>
      </c>
      <c r="D1" s="49"/>
      <c r="V1" s="49"/>
    </row>
    <row r="2" spans="1:38" s="48" customFormat="1">
      <c r="A2" s="703" t="s">
        <v>1271</v>
      </c>
      <c r="D2" s="49"/>
      <c r="V2" s="49"/>
    </row>
    <row r="3" spans="1:38" s="48" customFormat="1">
      <c r="D3" s="49"/>
      <c r="G3" s="59"/>
      <c r="H3" s="59"/>
      <c r="I3" s="59"/>
      <c r="J3" s="59"/>
      <c r="K3" s="59"/>
      <c r="L3" s="59"/>
      <c r="M3" s="59"/>
      <c r="N3" s="59"/>
      <c r="O3" s="59"/>
      <c r="V3" s="49"/>
    </row>
    <row r="4" spans="1:38" s="48" customFormat="1">
      <c r="A4" s="160" t="s">
        <v>954</v>
      </c>
      <c r="B4" s="161"/>
      <c r="D4" s="49"/>
      <c r="G4" s="59"/>
      <c r="H4" s="60"/>
      <c r="I4" s="60"/>
      <c r="J4" s="60"/>
      <c r="K4" s="60"/>
      <c r="L4" s="60"/>
      <c r="M4" s="60"/>
      <c r="N4" s="60"/>
      <c r="O4" s="60"/>
      <c r="V4" s="49"/>
    </row>
    <row r="5" spans="1:38" s="48" customFormat="1">
      <c r="A5" s="163" t="str">
        <f>inputScenario</f>
        <v>Scenario 1</v>
      </c>
      <c r="B5" s="164" t="s">
        <v>994</v>
      </c>
      <c r="D5" s="49"/>
      <c r="G5" s="59"/>
      <c r="H5" s="60"/>
      <c r="I5" s="60"/>
      <c r="J5" s="60"/>
      <c r="K5" s="60"/>
      <c r="L5" s="60"/>
      <c r="M5" s="60"/>
      <c r="N5" s="60"/>
      <c r="O5" s="60"/>
      <c r="V5" s="49"/>
    </row>
    <row r="6" spans="1:38" s="48" customFormat="1">
      <c r="A6" s="162">
        <f>inputGrowthAvg</f>
        <v>0</v>
      </c>
      <c r="B6" s="164" t="s">
        <v>990</v>
      </c>
      <c r="G6" s="59"/>
      <c r="H6" s="60"/>
      <c r="I6" s="60"/>
      <c r="J6" s="60"/>
      <c r="K6" s="60"/>
      <c r="L6" s="60"/>
      <c r="M6" s="60"/>
      <c r="N6" s="60"/>
      <c r="O6" s="60"/>
      <c r="V6" s="49"/>
    </row>
    <row r="7" spans="1:38" s="48" customFormat="1">
      <c r="A7" s="162">
        <f>inputGrowthVar</f>
        <v>0</v>
      </c>
      <c r="B7" s="164" t="s">
        <v>992</v>
      </c>
      <c r="G7" s="59"/>
      <c r="H7" s="59"/>
      <c r="I7" s="59"/>
      <c r="J7" s="59"/>
      <c r="K7" s="59"/>
      <c r="L7" s="59"/>
      <c r="M7" s="59"/>
      <c r="N7" s="59"/>
      <c r="O7" s="59"/>
      <c r="V7" s="49"/>
    </row>
    <row r="8" spans="1:38" s="48" customFormat="1">
      <c r="A8" s="162">
        <f>inputAppealsAvg</f>
        <v>0</v>
      </c>
      <c r="B8" s="164" t="s">
        <v>991</v>
      </c>
      <c r="F8" s="17"/>
      <c r="G8" s="59"/>
      <c r="H8" s="59"/>
      <c r="I8" s="59"/>
      <c r="J8" s="59"/>
      <c r="K8" s="59"/>
      <c r="L8" s="59"/>
      <c r="M8" s="59"/>
      <c r="N8" s="59"/>
      <c r="O8" s="59"/>
      <c r="V8" s="49"/>
    </row>
    <row r="9" spans="1:38" s="48" customFormat="1">
      <c r="A9" s="162">
        <f>inputAppealsVar</f>
        <v>0</v>
      </c>
      <c r="B9" s="164" t="s">
        <v>993</v>
      </c>
      <c r="F9" s="17"/>
      <c r="G9" s="59"/>
      <c r="H9" s="17"/>
      <c r="I9" s="17"/>
      <c r="J9" s="17"/>
      <c r="K9" s="17"/>
      <c r="L9" s="17"/>
      <c r="M9" s="17"/>
      <c r="N9" s="17"/>
      <c r="V9" s="49"/>
    </row>
    <row r="10" spans="1:38" s="48" customFormat="1">
      <c r="A10" s="179">
        <f>A7/2</f>
        <v>0</v>
      </c>
      <c r="B10" s="181" t="s">
        <v>988</v>
      </c>
      <c r="F10" s="17"/>
      <c r="G10" s="17"/>
      <c r="H10" s="17"/>
      <c r="I10" s="17"/>
      <c r="J10" s="17"/>
      <c r="K10" s="17"/>
      <c r="L10" s="17"/>
      <c r="M10" s="17"/>
      <c r="N10" s="17"/>
      <c r="V10" s="2"/>
      <c r="W10" s="2"/>
      <c r="X10" s="2"/>
      <c r="Y10" s="2"/>
      <c r="Z10" s="2"/>
      <c r="AA10" s="2"/>
      <c r="AB10" s="2"/>
      <c r="AC10" s="2"/>
      <c r="AD10" s="2"/>
      <c r="AE10" s="2"/>
      <c r="AF10" s="2"/>
      <c r="AG10" s="2"/>
      <c r="AH10" s="2"/>
      <c r="AI10" s="2"/>
      <c r="AJ10" s="2"/>
      <c r="AK10" s="2"/>
      <c r="AL10" s="2"/>
    </row>
    <row r="11" spans="1:38" s="48" customFormat="1">
      <c r="A11" s="180">
        <f>A9/2</f>
        <v>0</v>
      </c>
      <c r="B11" s="182" t="s">
        <v>989</v>
      </c>
      <c r="C11" s="107"/>
      <c r="D11" s="107"/>
      <c r="V11" s="2"/>
      <c r="W11" s="2"/>
      <c r="X11" s="2"/>
      <c r="Y11" s="2"/>
      <c r="Z11" s="2"/>
      <c r="AA11" s="2"/>
      <c r="AB11" s="2"/>
      <c r="AC11" s="2"/>
      <c r="AD11" s="2"/>
      <c r="AE11" s="2"/>
      <c r="AF11" s="2"/>
      <c r="AG11" s="2"/>
      <c r="AH11" s="2"/>
      <c r="AI11" s="2"/>
      <c r="AJ11" s="2"/>
      <c r="AK11" s="2"/>
      <c r="AL11" s="2"/>
    </row>
    <row r="12" spans="1:38" s="48" customFormat="1">
      <c r="A12" s="107"/>
      <c r="B12" s="59"/>
      <c r="C12" s="107"/>
      <c r="D12" s="107"/>
      <c r="V12" s="2"/>
      <c r="W12" s="2"/>
      <c r="X12" s="2"/>
      <c r="Y12" s="2"/>
      <c r="Z12" s="2"/>
      <c r="AA12" s="2"/>
      <c r="AB12" s="2"/>
      <c r="AC12" s="2"/>
      <c r="AD12" s="2"/>
      <c r="AE12" s="2"/>
      <c r="AF12" s="2"/>
      <c r="AG12" s="2"/>
      <c r="AH12" s="2"/>
      <c r="AI12" s="2"/>
      <c r="AJ12" s="2"/>
      <c r="AK12" s="2"/>
      <c r="AL12" s="2"/>
    </row>
    <row r="13" spans="1:38" ht="13.5" thickBot="1">
      <c r="C13" s="49"/>
      <c r="D13" s="159" t="s">
        <v>995</v>
      </c>
      <c r="E13" s="6"/>
      <c r="F13" s="6"/>
      <c r="G13" s="6"/>
      <c r="H13" s="6"/>
      <c r="I13" s="6"/>
      <c r="J13" s="6"/>
      <c r="K13" s="6"/>
      <c r="L13" s="6"/>
      <c r="M13" s="6"/>
      <c r="N13" s="6"/>
      <c r="O13" s="6"/>
      <c r="P13" s="6"/>
      <c r="Q13" s="6"/>
      <c r="R13" s="6"/>
      <c r="S13" s="6"/>
      <c r="T13" s="6"/>
      <c r="V13" s="159" t="s">
        <v>996</v>
      </c>
      <c r="W13" s="6"/>
      <c r="X13" s="6"/>
      <c r="Y13" s="6"/>
      <c r="Z13" s="6"/>
      <c r="AA13" s="6"/>
      <c r="AB13" s="6"/>
      <c r="AC13" s="6"/>
      <c r="AD13" s="6"/>
      <c r="AE13" s="6"/>
      <c r="AF13" s="6"/>
      <c r="AG13" s="6"/>
      <c r="AH13" s="6"/>
      <c r="AI13" s="6"/>
      <c r="AJ13" s="6"/>
      <c r="AK13" s="6"/>
      <c r="AL13" s="159"/>
    </row>
    <row r="14" spans="1:38" s="48" customFormat="1">
      <c r="C14" s="49"/>
      <c r="D14" s="221" t="s">
        <v>900</v>
      </c>
      <c r="E14" s="221" t="s">
        <v>838</v>
      </c>
      <c r="F14" s="221" t="s">
        <v>839</v>
      </c>
      <c r="G14" s="221" t="s">
        <v>840</v>
      </c>
      <c r="H14" s="221" t="s">
        <v>841</v>
      </c>
      <c r="I14" s="221" t="s">
        <v>842</v>
      </c>
      <c r="J14" s="221" t="s">
        <v>843</v>
      </c>
      <c r="K14" s="221" t="s">
        <v>844</v>
      </c>
      <c r="L14" s="221" t="s">
        <v>845</v>
      </c>
      <c r="M14" s="221" t="s">
        <v>846</v>
      </c>
      <c r="N14" s="221" t="s">
        <v>847</v>
      </c>
      <c r="O14" s="221" t="s">
        <v>848</v>
      </c>
      <c r="P14" s="221" t="s">
        <v>849</v>
      </c>
      <c r="Q14" s="221" t="s">
        <v>850</v>
      </c>
      <c r="R14" s="221" t="s">
        <v>851</v>
      </c>
      <c r="S14" s="222" t="s">
        <v>852</v>
      </c>
      <c r="T14" s="188"/>
      <c r="V14" s="221" t="s">
        <v>900</v>
      </c>
      <c r="W14" s="221" t="s">
        <v>838</v>
      </c>
      <c r="X14" s="221" t="s">
        <v>839</v>
      </c>
      <c r="Y14" s="221" t="s">
        <v>840</v>
      </c>
      <c r="Z14" s="221" t="s">
        <v>841</v>
      </c>
      <c r="AA14" s="221" t="s">
        <v>842</v>
      </c>
      <c r="AB14" s="221" t="s">
        <v>843</v>
      </c>
      <c r="AC14" s="221" t="s">
        <v>844</v>
      </c>
      <c r="AD14" s="221" t="s">
        <v>845</v>
      </c>
      <c r="AE14" s="221" t="s">
        <v>846</v>
      </c>
      <c r="AF14" s="221" t="s">
        <v>847</v>
      </c>
      <c r="AG14" s="221" t="s">
        <v>848</v>
      </c>
      <c r="AH14" s="221" t="s">
        <v>849</v>
      </c>
      <c r="AI14" s="221" t="s">
        <v>850</v>
      </c>
      <c r="AJ14" s="221" t="s">
        <v>851</v>
      </c>
      <c r="AK14" s="222" t="s">
        <v>852</v>
      </c>
      <c r="AL14" s="189"/>
    </row>
    <row r="15" spans="1:38" s="4" customFormat="1" ht="25.5">
      <c r="A15" s="4" t="s">
        <v>820</v>
      </c>
      <c r="B15" s="4" t="s">
        <v>791</v>
      </c>
      <c r="C15" s="15" t="s">
        <v>932</v>
      </c>
      <c r="D15" s="77" t="str">
        <f>INDEX('Ref1'!$O:$O,MATCH(D$14,'Ref1'!$N:$N,0))</f>
        <v>2020/21</v>
      </c>
      <c r="E15" s="77" t="str">
        <f>INDEX('Ref1'!$O:$O,MATCH(E$14,'Ref1'!$N:$N,0))</f>
        <v>2021/22</v>
      </c>
      <c r="F15" s="77" t="str">
        <f>INDEX('Ref1'!$O:$O,MATCH(F$14,'Ref1'!$N:$N,0))</f>
        <v>2022/23</v>
      </c>
      <c r="G15" s="77" t="str">
        <f>INDEX('Ref1'!$O:$O,MATCH(G$14,'Ref1'!$N:$N,0))</f>
        <v>2023/24</v>
      </c>
      <c r="H15" s="77" t="str">
        <f>INDEX('Ref1'!$O:$O,MATCH(H$14,'Ref1'!$N:$N,0))</f>
        <v>2024/25</v>
      </c>
      <c r="I15" s="77" t="str">
        <f>INDEX('Ref1'!$O:$O,MATCH(I$14,'Ref1'!$N:$N,0))</f>
        <v>2025/26</v>
      </c>
      <c r="J15" s="77" t="str">
        <f>INDEX('Ref1'!$O:$O,MATCH(J$14,'Ref1'!$N:$N,0))</f>
        <v>2026/27</v>
      </c>
      <c r="K15" s="77" t="str">
        <f>INDEX('Ref1'!$O:$O,MATCH(K$14,'Ref1'!$N:$N,0))</f>
        <v>2027/28</v>
      </c>
      <c r="L15" s="77" t="str">
        <f>INDEX('Ref1'!$O:$O,MATCH(L$14,'Ref1'!$N:$N,0))</f>
        <v>2028/29</v>
      </c>
      <c r="M15" s="77" t="str">
        <f>INDEX('Ref1'!$O:$O,MATCH(M$14,'Ref1'!$N:$N,0))</f>
        <v>2029/30</v>
      </c>
      <c r="N15" s="77" t="str">
        <f>INDEX('Ref1'!$O:$O,MATCH(N$14,'Ref1'!$N:$N,0))</f>
        <v>2030/31</v>
      </c>
      <c r="O15" s="77" t="str">
        <f>INDEX('Ref1'!$O:$O,MATCH(O$14,'Ref1'!$N:$N,0))</f>
        <v>2031/32</v>
      </c>
      <c r="P15" s="77" t="str">
        <f>INDEX('Ref1'!$O:$O,MATCH(P$14,'Ref1'!$N:$N,0))</f>
        <v>2032/33</v>
      </c>
      <c r="Q15" s="77" t="str">
        <f>INDEX('Ref1'!$O:$O,MATCH(Q$14,'Ref1'!$N:$N,0))</f>
        <v>2033/34</v>
      </c>
      <c r="R15" s="77" t="str">
        <f>INDEX('Ref1'!$O:$O,MATCH(R$14,'Ref1'!$N:$N,0))</f>
        <v>2034/35</v>
      </c>
      <c r="S15" s="223" t="str">
        <f>INDEX('Ref1'!$O:$O,MATCH(S$14,'Ref1'!$N:$N,0))</f>
        <v>2035/36</v>
      </c>
      <c r="T15" s="64" t="s">
        <v>905</v>
      </c>
      <c r="V15" s="77" t="str">
        <f>INDEX('Ref1'!$O:$O,MATCH(V$14,'Ref1'!$N:$N,0))</f>
        <v>2020/21</v>
      </c>
      <c r="W15" s="77" t="str">
        <f>INDEX('Ref1'!$O:$O,MATCH(W$14,'Ref1'!$N:$N,0))</f>
        <v>2021/22</v>
      </c>
      <c r="X15" s="77" t="str">
        <f>INDEX('Ref1'!$O:$O,MATCH(X$14,'Ref1'!$N:$N,0))</f>
        <v>2022/23</v>
      </c>
      <c r="Y15" s="77" t="str">
        <f>INDEX('Ref1'!$O:$O,MATCH(Y$14,'Ref1'!$N:$N,0))</f>
        <v>2023/24</v>
      </c>
      <c r="Z15" s="77" t="str">
        <f>INDEX('Ref1'!$O:$O,MATCH(Z$14,'Ref1'!$N:$N,0))</f>
        <v>2024/25</v>
      </c>
      <c r="AA15" s="77" t="str">
        <f>INDEX('Ref1'!$O:$O,MATCH(AA$14,'Ref1'!$N:$N,0))</f>
        <v>2025/26</v>
      </c>
      <c r="AB15" s="77" t="str">
        <f>INDEX('Ref1'!$O:$O,MATCH(AB$14,'Ref1'!$N:$N,0))</f>
        <v>2026/27</v>
      </c>
      <c r="AC15" s="77" t="str">
        <f>INDEX('Ref1'!$O:$O,MATCH(AC$14,'Ref1'!$N:$N,0))</f>
        <v>2027/28</v>
      </c>
      <c r="AD15" s="77" t="str">
        <f>INDEX('Ref1'!$O:$O,MATCH(AD$14,'Ref1'!$N:$N,0))</f>
        <v>2028/29</v>
      </c>
      <c r="AE15" s="77" t="str">
        <f>INDEX('Ref1'!$O:$O,MATCH(AE$14,'Ref1'!$N:$N,0))</f>
        <v>2029/30</v>
      </c>
      <c r="AF15" s="77" t="str">
        <f>INDEX('Ref1'!$O:$O,MATCH(AF$14,'Ref1'!$N:$N,0))</f>
        <v>2030/31</v>
      </c>
      <c r="AG15" s="77" t="str">
        <f>INDEX('Ref1'!$O:$O,MATCH(AG$14,'Ref1'!$N:$N,0))</f>
        <v>2031/32</v>
      </c>
      <c r="AH15" s="77" t="str">
        <f>INDEX('Ref1'!$O:$O,MATCH(AH$14,'Ref1'!$N:$N,0))</f>
        <v>2032/33</v>
      </c>
      <c r="AI15" s="77" t="str">
        <f>INDEX('Ref1'!$O:$O,MATCH(AI$14,'Ref1'!$N:$N,0))</f>
        <v>2033/34</v>
      </c>
      <c r="AJ15" s="77" t="str">
        <f>INDEX('Ref1'!$O:$O,MATCH(AJ$14,'Ref1'!$N:$N,0))</f>
        <v>2034/35</v>
      </c>
      <c r="AK15" s="223" t="str">
        <f>INDEX('Ref1'!$O:$O,MATCH(AK$14,'Ref1'!$N:$N,0))</f>
        <v>2035/36</v>
      </c>
      <c r="AL15" s="64" t="s">
        <v>905</v>
      </c>
    </row>
    <row r="16" spans="1:38">
      <c r="A16" s="48" t="s">
        <v>24</v>
      </c>
      <c r="B16" s="48" t="str">
        <f>INDEX('Ref1'!$E:$E,MATCH(A16,'Ref1'!$A:$A,0))</f>
        <v>Adur</v>
      </c>
      <c r="C16" s="71">
        <f>INDEX(Data2!$1:$1000,MATCH($A16,Data2!$A:$A,0),MATCH($A$5,Data2!$4:$4,0))</f>
        <v>293</v>
      </c>
      <c r="D16" s="225">
        <f>INDEX(Data2!$1:$1000,MATCH($C16,Data2!$X:$X,0),MATCH(D$14,Data2!$4:$4,0))</f>
        <v>-0.142783450736476</v>
      </c>
      <c r="E16" s="225">
        <f>INDEX(Data2!$1:$1000,MATCH($C16,Data2!$X:$X,0),MATCH(E$14,Data2!$4:$4,0))</f>
        <v>-1.81055767879132</v>
      </c>
      <c r="F16" s="225">
        <f>INDEX(Data2!$1:$1000,MATCH($C16,Data2!$X:$X,0),MATCH(F$14,Data2!$4:$4,0))</f>
        <v>-0.71393615083927797</v>
      </c>
      <c r="G16" s="225">
        <f>INDEX(Data2!$1:$1000,MATCH($C16,Data2!$X:$X,0),MATCH(G$14,Data2!$4:$4,0))</f>
        <v>-1.4182061165636599</v>
      </c>
      <c r="H16" s="225">
        <f>INDEX(Data2!$1:$1000,MATCH($C16,Data2!$X:$X,0),MATCH(H$14,Data2!$4:$4,0))</f>
        <v>-0.83873171379157596</v>
      </c>
      <c r="I16" s="225">
        <f>INDEX(Data2!$1:$1000,MATCH($C16,Data2!$X:$X,0),MATCH(I$14,Data2!$4:$4,0))</f>
        <v>1.37734677311944</v>
      </c>
      <c r="J16" s="225">
        <f>INDEX(Data2!$1:$1000,MATCH($C16,Data2!$X:$X,0),MATCH(J$14,Data2!$4:$4,0))</f>
        <v>-0.86080506744267005</v>
      </c>
      <c r="K16" s="225">
        <f>INDEX(Data2!$1:$1000,MATCH($C16,Data2!$X:$X,0),MATCH(K$14,Data2!$4:$4,0))</f>
        <v>-0.95367622688124898</v>
      </c>
      <c r="L16" s="225">
        <f>INDEX(Data2!$1:$1000,MATCH($C16,Data2!$X:$X,0),MATCH(L$14,Data2!$4:$4,0))</f>
        <v>0.119507998425229</v>
      </c>
      <c r="M16" s="225">
        <f>INDEX(Data2!$1:$1000,MATCH($C16,Data2!$X:$X,0),MATCH(M$14,Data2!$4:$4,0))</f>
        <v>-1.53231615461489</v>
      </c>
      <c r="N16" s="225">
        <f>INDEX(Data2!$1:$1000,MATCH($C16,Data2!$X:$X,0),MATCH(N$14,Data2!$4:$4,0))</f>
        <v>0.12725866904514299</v>
      </c>
      <c r="O16" s="225">
        <f>INDEX(Data2!$1:$1000,MATCH($C16,Data2!$X:$X,0),MATCH(O$14,Data2!$4:$4,0))</f>
        <v>-1.0422691021370301</v>
      </c>
      <c r="P16" s="225">
        <f>INDEX(Data2!$1:$1000,MATCH($C16,Data2!$X:$X,0),MATCH(P$14,Data2!$4:$4,0))</f>
        <v>-0.19741782293777199</v>
      </c>
      <c r="Q16" s="225">
        <f>INDEX(Data2!$1:$1000,MATCH($C16,Data2!$X:$X,0),MATCH(Q$14,Data2!$4:$4,0))</f>
        <v>-0.96586782262374804</v>
      </c>
      <c r="R16" s="225">
        <f>INDEX(Data2!$1:$1000,MATCH($C16,Data2!$X:$X,0),MATCH(R$14,Data2!$4:$4,0))</f>
        <v>0.25264835601647301</v>
      </c>
      <c r="S16" s="226">
        <f>INDEX(Data2!$1:$1000,MATCH($C16,Data2!$X:$X,0),MATCH(S$14,Data2!$4:$4,0))</f>
        <v>-1.0967790164520199</v>
      </c>
      <c r="T16" s="98">
        <f>INDEX(Data2!$1:$1000,MATCH($C16,Data2!$X:$X,0),MATCH(T$15,Data2!$4:$4,0))</f>
        <v>-5.7721133302240102E-2</v>
      </c>
      <c r="V16" s="219">
        <f>$A$6+$A$10*D16</f>
        <v>0</v>
      </c>
      <c r="W16" s="219">
        <f t="shared" ref="W16:AK16" si="0">$A$6+$A$10*E16</f>
        <v>0</v>
      </c>
      <c r="X16" s="219">
        <f t="shared" si="0"/>
        <v>0</v>
      </c>
      <c r="Y16" s="219">
        <f t="shared" si="0"/>
        <v>0</v>
      </c>
      <c r="Z16" s="219">
        <f t="shared" si="0"/>
        <v>0</v>
      </c>
      <c r="AA16" s="219">
        <f t="shared" si="0"/>
        <v>0</v>
      </c>
      <c r="AB16" s="219">
        <f t="shared" si="0"/>
        <v>0</v>
      </c>
      <c r="AC16" s="219">
        <f t="shared" si="0"/>
        <v>0</v>
      </c>
      <c r="AD16" s="219">
        <f t="shared" si="0"/>
        <v>0</v>
      </c>
      <c r="AE16" s="219">
        <f t="shared" si="0"/>
        <v>0</v>
      </c>
      <c r="AF16" s="219">
        <f t="shared" si="0"/>
        <v>0</v>
      </c>
      <c r="AG16" s="219">
        <f t="shared" si="0"/>
        <v>0</v>
      </c>
      <c r="AH16" s="219">
        <f t="shared" si="0"/>
        <v>0</v>
      </c>
      <c r="AI16" s="219">
        <f t="shared" si="0"/>
        <v>0</v>
      </c>
      <c r="AJ16" s="219">
        <f t="shared" si="0"/>
        <v>0</v>
      </c>
      <c r="AK16" s="224">
        <f t="shared" si="0"/>
        <v>0</v>
      </c>
      <c r="AL16" s="96">
        <f>MAX($A$8+$A$11*T16,0)</f>
        <v>0</v>
      </c>
    </row>
    <row r="17" spans="1:38">
      <c r="A17" s="48" t="s">
        <v>26</v>
      </c>
      <c r="B17" s="48" t="str">
        <f>INDEX('Ref1'!$E:$E,MATCH(A17,'Ref1'!$A:$A,0))</f>
        <v>Allerdale</v>
      </c>
      <c r="C17" s="71">
        <f>INDEX(Data2!$1:$1000,MATCH($A17,Data2!$A:$A,0),MATCH($A$5,Data2!$4:$4,0))</f>
        <v>87</v>
      </c>
      <c r="D17" s="225">
        <f>INDEX(Data2!$1:$1000,MATCH($C17,Data2!$X:$X,0),MATCH(D$14,Data2!$4:$4,0))</f>
        <v>-0.608620196795288</v>
      </c>
      <c r="E17" s="225">
        <f>INDEX(Data2!$1:$1000,MATCH($C17,Data2!$X:$X,0),MATCH(E$14,Data2!$4:$4,0))</f>
        <v>1.2667954125138601</v>
      </c>
      <c r="F17" s="225">
        <f>INDEX(Data2!$1:$1000,MATCH($C17,Data2!$X:$X,0),MATCH(F$14,Data2!$4:$4,0))</f>
        <v>-0.77482466969292996</v>
      </c>
      <c r="G17" s="225">
        <f>INDEX(Data2!$1:$1000,MATCH($C17,Data2!$X:$X,0),MATCH(G$14,Data2!$4:$4,0))</f>
        <v>-1.0967790164520199</v>
      </c>
      <c r="H17" s="225">
        <f>INDEX(Data2!$1:$1000,MATCH($C17,Data2!$X:$X,0),MATCH(H$14,Data2!$4:$4,0))</f>
        <v>-0.87200035925234398</v>
      </c>
      <c r="I17" s="225">
        <f>INDEX(Data2!$1:$1000,MATCH($C17,Data2!$X:$X,0),MATCH(I$14,Data2!$4:$4,0))</f>
        <v>0.36566011593027697</v>
      </c>
      <c r="J17" s="225">
        <f>INDEX(Data2!$1:$1000,MATCH($C17,Data2!$X:$X,0),MATCH(J$14,Data2!$4:$4,0))</f>
        <v>-0.53612224016086696</v>
      </c>
      <c r="K17" s="225">
        <f>INDEX(Data2!$1:$1000,MATCH($C17,Data2!$X:$X,0),MATCH(K$14,Data2!$4:$4,0))</f>
        <v>1.1252961961755199</v>
      </c>
      <c r="L17" s="225">
        <f>INDEX(Data2!$1:$1000,MATCH($C17,Data2!$X:$X,0),MATCH(L$14,Data2!$4:$4,0))</f>
        <v>0.39044568041832101</v>
      </c>
      <c r="M17" s="225">
        <f>INDEX(Data2!$1:$1000,MATCH($C17,Data2!$X:$X,0),MATCH(M$14,Data2!$4:$4,0))</f>
        <v>-0.56295962945385403</v>
      </c>
      <c r="N17" s="225">
        <f>INDEX(Data2!$1:$1000,MATCH($C17,Data2!$X:$X,0),MATCH(N$14,Data2!$4:$4,0))</f>
        <v>-0.423873478962081</v>
      </c>
      <c r="O17" s="225">
        <f>INDEX(Data2!$1:$1000,MATCH($C17,Data2!$X:$X,0),MATCH(O$14,Data2!$4:$4,0))</f>
        <v>0.70404637465488196</v>
      </c>
      <c r="P17" s="225">
        <f>INDEX(Data2!$1:$1000,MATCH($C17,Data2!$X:$X,0),MATCH(P$14,Data2!$4:$4,0))</f>
        <v>-0.96586782262374804</v>
      </c>
      <c r="Q17" s="225">
        <f>INDEX(Data2!$1:$1000,MATCH($C17,Data2!$X:$X,0),MATCH(Q$14,Data2!$4:$4,0))</f>
        <v>-0.39876036674317</v>
      </c>
      <c r="R17" s="225">
        <f>INDEX(Data2!$1:$1000,MATCH($C17,Data2!$X:$X,0),MATCH(R$14,Data2!$4:$4,0))</f>
        <v>-1.6405276298473599</v>
      </c>
      <c r="S17" s="226">
        <f>INDEX(Data2!$1:$1000,MATCH($C17,Data2!$X:$X,0),MATCH(S$14,Data2!$4:$4,0))</f>
        <v>2.12741091319007</v>
      </c>
      <c r="T17" s="98">
        <f>INDEX(Data2!$1:$1000,MATCH($C17,Data2!$X:$X,0),MATCH(T$15,Data2!$4:$4,0))</f>
        <v>0.41547348891049701</v>
      </c>
      <c r="V17" s="219">
        <f t="shared" ref="V17:V80" si="1">$A$6+$A$10*D17</f>
        <v>0</v>
      </c>
      <c r="W17" s="219">
        <f t="shared" ref="W17:W80" si="2">$A$6+$A$10*E17</f>
        <v>0</v>
      </c>
      <c r="X17" s="219">
        <f t="shared" ref="X17:X80" si="3">$A$6+$A$10*F17</f>
        <v>0</v>
      </c>
      <c r="Y17" s="219">
        <f t="shared" ref="Y17:Y80" si="4">$A$6+$A$10*G17</f>
        <v>0</v>
      </c>
      <c r="Z17" s="219">
        <f t="shared" ref="Z17:Z80" si="5">$A$6+$A$10*H17</f>
        <v>0</v>
      </c>
      <c r="AA17" s="219">
        <f t="shared" ref="AA17:AA80" si="6">$A$6+$A$10*I17</f>
        <v>0</v>
      </c>
      <c r="AB17" s="219">
        <f t="shared" ref="AB17:AB80" si="7">$A$6+$A$10*J17</f>
        <v>0</v>
      </c>
      <c r="AC17" s="219">
        <f t="shared" ref="AC17:AC80" si="8">$A$6+$A$10*K17</f>
        <v>0</v>
      </c>
      <c r="AD17" s="219">
        <f t="shared" ref="AD17:AD80" si="9">$A$6+$A$10*L17</f>
        <v>0</v>
      </c>
      <c r="AE17" s="219">
        <f t="shared" ref="AE17:AE80" si="10">$A$6+$A$10*M17</f>
        <v>0</v>
      </c>
      <c r="AF17" s="219">
        <f t="shared" ref="AF17:AF80" si="11">$A$6+$A$10*N17</f>
        <v>0</v>
      </c>
      <c r="AG17" s="219">
        <f t="shared" ref="AG17:AG80" si="12">$A$6+$A$10*O17</f>
        <v>0</v>
      </c>
      <c r="AH17" s="219">
        <f t="shared" ref="AH17:AH80" si="13">$A$6+$A$10*P17</f>
        <v>0</v>
      </c>
      <c r="AI17" s="219">
        <f t="shared" ref="AI17:AI80" si="14">$A$6+$A$10*Q17</f>
        <v>0</v>
      </c>
      <c r="AJ17" s="219">
        <f t="shared" ref="AJ17:AJ80" si="15">$A$6+$A$10*R17</f>
        <v>0</v>
      </c>
      <c r="AK17" s="224">
        <f t="shared" ref="AK17:AK80" si="16">$A$6+$A$10*S17</f>
        <v>0</v>
      </c>
      <c r="AL17" s="96">
        <f t="shared" ref="AL17:AL79" si="17">MAX($A$8+$A$11*T17,0)</f>
        <v>0</v>
      </c>
    </row>
    <row r="18" spans="1:38">
      <c r="A18" s="48" t="s">
        <v>28</v>
      </c>
      <c r="B18" s="48" t="str">
        <f>INDEX('Ref1'!$E:$E,MATCH(A18,'Ref1'!$A:$A,0))</f>
        <v>Amber Valley</v>
      </c>
      <c r="C18" s="71">
        <f>INDEX(Data2!$1:$1000,MATCH($A18,Data2!$A:$A,0),MATCH($A$5,Data2!$4:$4,0))</f>
        <v>121</v>
      </c>
      <c r="D18" s="225">
        <f>INDEX(Data2!$1:$1000,MATCH($C18,Data2!$X:$X,0),MATCH(D$14,Data2!$4:$4,0))</f>
        <v>0.73392869407083206</v>
      </c>
      <c r="E18" s="225">
        <f>INDEX(Data2!$1:$1000,MATCH($C18,Data2!$X:$X,0),MATCH(E$14,Data2!$4:$4,0))</f>
        <v>0.32483643033381798</v>
      </c>
      <c r="F18" s="225">
        <f>INDEX(Data2!$1:$1000,MATCH($C18,Data2!$X:$X,0),MATCH(F$14,Data2!$4:$4,0))</f>
        <v>0.56295962945385303</v>
      </c>
      <c r="G18" s="225">
        <f>INDEX(Data2!$1:$1000,MATCH($C18,Data2!$X:$X,0),MATCH(G$14,Data2!$4:$4,0))</f>
        <v>-0.236796814094514</v>
      </c>
      <c r="H18" s="225">
        <f>INDEX(Data2!$1:$1000,MATCH($C18,Data2!$X:$X,0),MATCH(H$14,Data2!$4:$4,0))</f>
        <v>1.1547591320828301</v>
      </c>
      <c r="I18" s="225">
        <f>INDEX(Data2!$1:$1000,MATCH($C18,Data2!$X:$X,0),MATCH(I$14,Data2!$4:$4,0))</f>
        <v>0.228893548160431</v>
      </c>
      <c r="J18" s="225">
        <f>INDEX(Data2!$1:$1000,MATCH($C18,Data2!$X:$X,0),MATCH(J$14,Data2!$4:$4,0))</f>
        <v>-0.74403555410450795</v>
      </c>
      <c r="K18" s="225">
        <f>INDEX(Data2!$1:$1000,MATCH($C18,Data2!$X:$X,0),MATCH(K$14,Data2!$4:$4,0))</f>
        <v>-0.79576471234815305</v>
      </c>
      <c r="L18" s="225">
        <f>INDEX(Data2!$1:$1000,MATCH($C18,Data2!$X:$X,0),MATCH(L$14,Data2!$4:$4,0))</f>
        <v>-0.45778187523733299</v>
      </c>
      <c r="M18" s="225">
        <f>INDEX(Data2!$1:$1000,MATCH($C18,Data2!$X:$X,0),MATCH(M$14,Data2!$4:$4,0))</f>
        <v>-0.26059774714164602</v>
      </c>
      <c r="N18" s="225">
        <f>INDEX(Data2!$1:$1000,MATCH($C18,Data2!$X:$X,0),MATCH(N$14,Data2!$4:$4,0))</f>
        <v>0.89472573620472595</v>
      </c>
      <c r="O18" s="225">
        <f>INDEX(Data2!$1:$1000,MATCH($C18,Data2!$X:$X,0),MATCH(O$14,Data2!$4:$4,0))</f>
        <v>0.54502425143293098</v>
      </c>
      <c r="P18" s="225">
        <f>INDEX(Data2!$1:$1000,MATCH($C18,Data2!$X:$X,0),MATCH(P$14,Data2!$4:$4,0))</f>
        <v>0.34109720278987699</v>
      </c>
      <c r="Q18" s="225">
        <f>INDEX(Data2!$1:$1000,MATCH($C18,Data2!$X:$X,0),MATCH(Q$14,Data2!$4:$4,0))</f>
        <v>-0.59938909654980799</v>
      </c>
      <c r="R18" s="225">
        <f>INDEX(Data2!$1:$1000,MATCH($C18,Data2!$X:$X,0),MATCH(R$14,Data2!$4:$4,0))</f>
        <v>-0.22100455369559499</v>
      </c>
      <c r="S18" s="226">
        <f>INDEX(Data2!$1:$1000,MATCH($C18,Data2!$X:$X,0),MATCH(S$14,Data2!$4:$4,0))</f>
        <v>-1.33866570764457</v>
      </c>
      <c r="T18" s="98">
        <f>INDEX(Data2!$1:$1000,MATCH($C18,Data2!$X:$X,0),MATCH(T$15,Data2!$4:$4,0))</f>
        <v>-0.78525165015426901</v>
      </c>
      <c r="V18" s="219">
        <f t="shared" si="1"/>
        <v>0</v>
      </c>
      <c r="W18" s="219">
        <f t="shared" si="2"/>
        <v>0</v>
      </c>
      <c r="X18" s="219">
        <f t="shared" si="3"/>
        <v>0</v>
      </c>
      <c r="Y18" s="219">
        <f t="shared" si="4"/>
        <v>0</v>
      </c>
      <c r="Z18" s="219">
        <f t="shared" si="5"/>
        <v>0</v>
      </c>
      <c r="AA18" s="219">
        <f t="shared" si="6"/>
        <v>0</v>
      </c>
      <c r="AB18" s="219">
        <f t="shared" si="7"/>
        <v>0</v>
      </c>
      <c r="AC18" s="219">
        <f t="shared" si="8"/>
        <v>0</v>
      </c>
      <c r="AD18" s="219">
        <f t="shared" si="9"/>
        <v>0</v>
      </c>
      <c r="AE18" s="219">
        <f t="shared" si="10"/>
        <v>0</v>
      </c>
      <c r="AF18" s="219">
        <f t="shared" si="11"/>
        <v>0</v>
      </c>
      <c r="AG18" s="219">
        <f t="shared" si="12"/>
        <v>0</v>
      </c>
      <c r="AH18" s="219">
        <f t="shared" si="13"/>
        <v>0</v>
      </c>
      <c r="AI18" s="219">
        <f t="shared" si="14"/>
        <v>0</v>
      </c>
      <c r="AJ18" s="219">
        <f t="shared" si="15"/>
        <v>0</v>
      </c>
      <c r="AK18" s="224">
        <f t="shared" si="16"/>
        <v>0</v>
      </c>
      <c r="AL18" s="96">
        <f t="shared" si="17"/>
        <v>0</v>
      </c>
    </row>
    <row r="19" spans="1:38">
      <c r="A19" s="48" t="s">
        <v>30</v>
      </c>
      <c r="B19" s="48" t="str">
        <f>INDEX('Ref1'!$E:$E,MATCH(A19,'Ref1'!$A:$A,0))</f>
        <v>Arun</v>
      </c>
      <c r="C19" s="71">
        <f>INDEX(Data2!$1:$1000,MATCH($A19,Data2!$A:$A,0),MATCH($A$5,Data2!$4:$4,0))</f>
        <v>186</v>
      </c>
      <c r="D19" s="225">
        <f>INDEX(Data2!$1:$1000,MATCH($C19,Data2!$X:$X,0),MATCH(D$14,Data2!$4:$4,0))</f>
        <v>-0.83873171379157596</v>
      </c>
      <c r="E19" s="225">
        <f>INDEX(Data2!$1:$1000,MATCH($C19,Data2!$X:$X,0),MATCH(E$14,Data2!$4:$4,0))</f>
        <v>-1.94481164334801</v>
      </c>
      <c r="F19" s="225">
        <f>INDEX(Data2!$1:$1000,MATCH($C19,Data2!$X:$X,0),MATCH(F$14,Data2!$4:$4,0))</f>
        <v>0.97820469803439603</v>
      </c>
      <c r="G19" s="225">
        <f>INDEX(Data2!$1:$1000,MATCH($C19,Data2!$X:$X,0),MATCH(G$14,Data2!$4:$4,0))</f>
        <v>1.94481164334801</v>
      </c>
      <c r="H19" s="225">
        <f>INDEX(Data2!$1:$1000,MATCH($C19,Data2!$X:$X,0),MATCH(H$14,Data2!$4:$4,0))</f>
        <v>-2.4330009860728898</v>
      </c>
      <c r="I19" s="225">
        <f>INDEX(Data2!$1:$1000,MATCH($C19,Data2!$X:$X,0),MATCH(I$14,Data2!$4:$4,0))</f>
        <v>-0.373896287181058</v>
      </c>
      <c r="J19" s="225">
        <f>INDEX(Data2!$1:$1000,MATCH($C19,Data2!$X:$X,0),MATCH(J$14,Data2!$4:$4,0))</f>
        <v>0.51844398248942802</v>
      </c>
      <c r="K19" s="225">
        <f>INDEX(Data2!$1:$1000,MATCH($C19,Data2!$X:$X,0),MATCH(K$14,Data2!$4:$4,0))</f>
        <v>-0.33295581167441402</v>
      </c>
      <c r="L19" s="225">
        <f>INDEX(Data2!$1:$1000,MATCH($C19,Data2!$X:$X,0),MATCH(L$14,Data2!$4:$4,0))</f>
        <v>-1.05560284363946</v>
      </c>
      <c r="M19" s="225">
        <f>INDEX(Data2!$1:$1000,MATCH($C19,Data2!$X:$X,0),MATCH(M$14,Data2!$4:$4,0))</f>
        <v>1.0691269505479799</v>
      </c>
      <c r="N19" s="225">
        <f>INDEX(Data2!$1:$1000,MATCH($C19,Data2!$X:$X,0),MATCH(N$14,Data2!$4:$4,0))</f>
        <v>0.33295581167441402</v>
      </c>
      <c r="O19" s="225">
        <f>INDEX(Data2!$1:$1000,MATCH($C19,Data2!$X:$X,0),MATCH(O$14,Data2!$4:$4,0))</f>
        <v>-0.608620196795288</v>
      </c>
      <c r="P19" s="225">
        <f>INDEX(Data2!$1:$1000,MATCH($C19,Data2!$X:$X,0),MATCH(P$14,Data2!$4:$4,0))</f>
        <v>2.2079361535700999</v>
      </c>
      <c r="Q19" s="225">
        <f>INDEX(Data2!$1:$1000,MATCH($C19,Data2!$X:$X,0),MATCH(Q$14,Data2!$4:$4,0))</f>
        <v>0.90626333816903804</v>
      </c>
      <c r="R19" s="225">
        <f>INDEX(Data2!$1:$1000,MATCH($C19,Data2!$X:$X,0),MATCH(R$14,Data2!$4:$4,0))</f>
        <v>-0.228893548160431</v>
      </c>
      <c r="S19" s="226">
        <f>INDEX(Data2!$1:$1000,MATCH($C19,Data2!$X:$X,0),MATCH(S$14,Data2!$4:$4,0))</f>
        <v>-0.142783450736476</v>
      </c>
      <c r="T19" s="98">
        <f>INDEX(Data2!$1:$1000,MATCH($C19,Data2!$X:$X,0),MATCH(T$15,Data2!$4:$4,0))</f>
        <v>-0.34926126594690199</v>
      </c>
      <c r="V19" s="219">
        <f t="shared" si="1"/>
        <v>0</v>
      </c>
      <c r="W19" s="219">
        <f t="shared" si="2"/>
        <v>0</v>
      </c>
      <c r="X19" s="219">
        <f t="shared" si="3"/>
        <v>0</v>
      </c>
      <c r="Y19" s="219">
        <f t="shared" si="4"/>
        <v>0</v>
      </c>
      <c r="Z19" s="219">
        <f t="shared" si="5"/>
        <v>0</v>
      </c>
      <c r="AA19" s="219">
        <f t="shared" si="6"/>
        <v>0</v>
      </c>
      <c r="AB19" s="219">
        <f t="shared" si="7"/>
        <v>0</v>
      </c>
      <c r="AC19" s="219">
        <f t="shared" si="8"/>
        <v>0</v>
      </c>
      <c r="AD19" s="219">
        <f t="shared" si="9"/>
        <v>0</v>
      </c>
      <c r="AE19" s="219">
        <f t="shared" si="10"/>
        <v>0</v>
      </c>
      <c r="AF19" s="219">
        <f t="shared" si="11"/>
        <v>0</v>
      </c>
      <c r="AG19" s="219">
        <f t="shared" si="12"/>
        <v>0</v>
      </c>
      <c r="AH19" s="219">
        <f t="shared" si="13"/>
        <v>0</v>
      </c>
      <c r="AI19" s="219">
        <f t="shared" si="14"/>
        <v>0</v>
      </c>
      <c r="AJ19" s="219">
        <f t="shared" si="15"/>
        <v>0</v>
      </c>
      <c r="AK19" s="224">
        <f t="shared" si="16"/>
        <v>0</v>
      </c>
      <c r="AL19" s="96">
        <f t="shared" si="17"/>
        <v>0</v>
      </c>
    </row>
    <row r="20" spans="1:38">
      <c r="A20" s="48" t="s">
        <v>32</v>
      </c>
      <c r="B20" s="48" t="str">
        <f>INDEX('Ref1'!$E:$E,MATCH(A20,'Ref1'!$A:$A,0))</f>
        <v>Ashfield</v>
      </c>
      <c r="C20" s="71">
        <f>INDEX(Data2!$1:$1000,MATCH($A20,Data2!$A:$A,0),MATCH($A$5,Data2!$4:$4,0))</f>
        <v>326</v>
      </c>
      <c r="D20" s="225">
        <f>INDEX(Data2!$1:$1000,MATCH($C20,Data2!$X:$X,0),MATCH(D$14,Data2!$4:$4,0))</f>
        <v>0.11176450046109999</v>
      </c>
      <c r="E20" s="225">
        <f>INDEX(Data2!$1:$1000,MATCH($C20,Data2!$X:$X,0),MATCH(E$14,Data2!$4:$4,0))</f>
        <v>1.2331952774122601</v>
      </c>
      <c r="F20" s="225">
        <f>INDEX(Data2!$1:$1000,MATCH($C20,Data2!$X:$X,0),MATCH(F$14,Data2!$4:$4,0))</f>
        <v>1.4182061165636599</v>
      </c>
      <c r="G20" s="225">
        <f>INDEX(Data2!$1:$1000,MATCH($C20,Data2!$X:$X,0),MATCH(G$14,Data2!$4:$4,0))</f>
        <v>-0.18958056817244801</v>
      </c>
      <c r="H20" s="225">
        <f>INDEX(Data2!$1:$1000,MATCH($C20,Data2!$X:$X,0),MATCH(H$14,Data2!$4:$4,0))</f>
        <v>-0.59938909654980799</v>
      </c>
      <c r="I20" s="225">
        <f>INDEX(Data2!$1:$1000,MATCH($C20,Data2!$X:$X,0),MATCH(I$14,Data2!$4:$4,0))</f>
        <v>0.53612224016086696</v>
      </c>
      <c r="J20" s="225">
        <f>INDEX(Data2!$1:$1000,MATCH($C20,Data2!$X:$X,0),MATCH(J$14,Data2!$4:$4,0))</f>
        <v>-0.89472573620472595</v>
      </c>
      <c r="K20" s="225">
        <f>INDEX(Data2!$1:$1000,MATCH($C20,Data2!$X:$X,0),MATCH(K$14,Data2!$4:$4,0))</f>
        <v>1.67081473865842</v>
      </c>
      <c r="L20" s="225">
        <f>INDEX(Data2!$1:$1000,MATCH($C20,Data2!$X:$X,0),MATCH(L$14,Data2!$4:$4,0))</f>
        <v>0.84971663855767099</v>
      </c>
      <c r="M20" s="225">
        <f>INDEX(Data2!$1:$1000,MATCH($C20,Data2!$X:$X,0),MATCH(M$14,Data2!$4:$4,0))</f>
        <v>0.373896287181058</v>
      </c>
      <c r="N20" s="225">
        <f>INDEX(Data2!$1:$1000,MATCH($C20,Data2!$X:$X,0),MATCH(N$14,Data2!$4:$4,0))</f>
        <v>0.74403555410450795</v>
      </c>
      <c r="O20" s="225">
        <f>INDEX(Data2!$1:$1000,MATCH($C20,Data2!$X:$X,0),MATCH(O$14,Data2!$4:$4,0))</f>
        <v>-0.36566011593027697</v>
      </c>
      <c r="P20" s="225">
        <f>INDEX(Data2!$1:$1000,MATCH($C20,Data2!$X:$X,0),MATCH(P$14,Data2!$4:$4,0))</f>
        <v>-0.13501699212531501</v>
      </c>
      <c r="Q20" s="225">
        <f>INDEX(Data2!$1:$1000,MATCH($C20,Data2!$X:$X,0),MATCH(Q$14,Data2!$4:$4,0))</f>
        <v>0.25264835601647301</v>
      </c>
      <c r="R20" s="225">
        <f>INDEX(Data2!$1:$1000,MATCH($C20,Data2!$X:$X,0),MATCH(R$14,Data2!$4:$4,0))</f>
        <v>-0.66515271288348599</v>
      </c>
      <c r="S20" s="226">
        <f>INDEX(Data2!$1:$1000,MATCH($C20,Data2!$X:$X,0),MATCH(S$14,Data2!$4:$4,0))</f>
        <v>-0.36566011593027697</v>
      </c>
      <c r="T20" s="98">
        <f>INDEX(Data2!$1:$1000,MATCH($C20,Data2!$X:$X,0),MATCH(T$15,Data2!$4:$4,0))</f>
        <v>5.0018065889223501E-2</v>
      </c>
      <c r="V20" s="219">
        <f t="shared" si="1"/>
        <v>0</v>
      </c>
      <c r="W20" s="219">
        <f t="shared" si="2"/>
        <v>0</v>
      </c>
      <c r="X20" s="219">
        <f t="shared" si="3"/>
        <v>0</v>
      </c>
      <c r="Y20" s="219">
        <f t="shared" si="4"/>
        <v>0</v>
      </c>
      <c r="Z20" s="219">
        <f t="shared" si="5"/>
        <v>0</v>
      </c>
      <c r="AA20" s="219">
        <f t="shared" si="6"/>
        <v>0</v>
      </c>
      <c r="AB20" s="219">
        <f t="shared" si="7"/>
        <v>0</v>
      </c>
      <c r="AC20" s="219">
        <f t="shared" si="8"/>
        <v>0</v>
      </c>
      <c r="AD20" s="219">
        <f t="shared" si="9"/>
        <v>0</v>
      </c>
      <c r="AE20" s="219">
        <f t="shared" si="10"/>
        <v>0</v>
      </c>
      <c r="AF20" s="219">
        <f t="shared" si="11"/>
        <v>0</v>
      </c>
      <c r="AG20" s="219">
        <f t="shared" si="12"/>
        <v>0</v>
      </c>
      <c r="AH20" s="219">
        <f t="shared" si="13"/>
        <v>0</v>
      </c>
      <c r="AI20" s="219">
        <f t="shared" si="14"/>
        <v>0</v>
      </c>
      <c r="AJ20" s="219">
        <f t="shared" si="15"/>
        <v>0</v>
      </c>
      <c r="AK20" s="224">
        <f t="shared" si="16"/>
        <v>0</v>
      </c>
      <c r="AL20" s="96">
        <f t="shared" si="17"/>
        <v>0</v>
      </c>
    </row>
    <row r="21" spans="1:38">
      <c r="A21" s="48" t="s">
        <v>34</v>
      </c>
      <c r="B21" s="48" t="str">
        <f>INDEX('Ref1'!$E:$E,MATCH(A21,'Ref1'!$A:$A,0))</f>
        <v>Ashford</v>
      </c>
      <c r="C21" s="71">
        <f>INDEX(Data2!$1:$1000,MATCH($A21,Data2!$A:$A,0),MATCH($A$5,Data2!$4:$4,0))</f>
        <v>65</v>
      </c>
      <c r="D21" s="225">
        <f>INDEX(Data2!$1:$1000,MATCH($C21,Data2!$X:$X,0),MATCH(D$14,Data2!$4:$4,0))</f>
        <v>1.9985190177754</v>
      </c>
      <c r="E21" s="225">
        <f>INDEX(Data2!$1:$1000,MATCH($C21,Data2!$X:$X,0),MATCH(E$14,Data2!$4:$4,0))</f>
        <v>0.24471489870827601</v>
      </c>
      <c r="F21" s="225">
        <f>INDEX(Data2!$1:$1000,MATCH($C21,Data2!$X:$X,0),MATCH(F$14,Data2!$4:$4,0))</f>
        <v>-0.373896287181058</v>
      </c>
      <c r="G21" s="225">
        <f>INDEX(Data2!$1:$1000,MATCH($C21,Data2!$X:$X,0),MATCH(G$14,Data2!$4:$4,0))</f>
        <v>-0.84971663855767099</v>
      </c>
      <c r="H21" s="225">
        <f>INDEX(Data2!$1:$1000,MATCH($C21,Data2!$X:$X,0),MATCH(H$14,Data2!$4:$4,0))</f>
        <v>-0.38215790030638502</v>
      </c>
      <c r="I21" s="225">
        <f>INDEX(Data2!$1:$1000,MATCH($C21,Data2!$X:$X,0),MATCH(I$14,Data2!$4:$4,0))</f>
        <v>1.2169055626538401</v>
      </c>
      <c r="J21" s="225">
        <f>INDEX(Data2!$1:$1000,MATCH($C21,Data2!$X:$X,0),MATCH(J$14,Data2!$4:$4,0))</f>
        <v>0.78525165015426901</v>
      </c>
      <c r="K21" s="225">
        <f>INDEX(Data2!$1:$1000,MATCH($C21,Data2!$X:$X,0),MATCH(K$14,Data2!$4:$4,0))</f>
        <v>2.6924831633429899E-2</v>
      </c>
      <c r="L21" s="225">
        <f>INDEX(Data2!$1:$1000,MATCH($C21,Data2!$X:$X,0),MATCH(L$14,Data2!$4:$4,0))</f>
        <v>0.59020879232393397</v>
      </c>
      <c r="M21" s="225">
        <f>INDEX(Data2!$1:$1000,MATCH($C21,Data2!$X:$X,0),MATCH(M$14,Data2!$4:$4,0))</f>
        <v>-0.64608040296818903</v>
      </c>
      <c r="N21" s="225">
        <f>INDEX(Data2!$1:$1000,MATCH($C21,Data2!$X:$X,0),MATCH(N$14,Data2!$4:$4,0))</f>
        <v>-0.11176450046109999</v>
      </c>
      <c r="O21" s="225">
        <f>INDEX(Data2!$1:$1000,MATCH($C21,Data2!$X:$X,0),MATCH(O$14,Data2!$4:$4,0))</f>
        <v>4.23179653114963E-2</v>
      </c>
      <c r="P21" s="225">
        <f>INDEX(Data2!$1:$1000,MATCH($C21,Data2!$X:$X,0),MATCH(P$14,Data2!$4:$4,0))</f>
        <v>-1.0033362959655601</v>
      </c>
      <c r="Q21" s="225">
        <f>INDEX(Data2!$1:$1000,MATCH($C21,Data2!$X:$X,0),MATCH(Q$14,Data2!$4:$4,0))</f>
        <v>9.6297118323475706E-2</v>
      </c>
      <c r="R21" s="225">
        <f>INDEX(Data2!$1:$1000,MATCH($C21,Data2!$X:$X,0),MATCH(R$14,Data2!$4:$4,0))</f>
        <v>-1.55768809267068</v>
      </c>
      <c r="S21" s="226">
        <f>INDEX(Data2!$1:$1000,MATCH($C21,Data2!$X:$X,0),MATCH(S$14,Data2!$4:$4,0))</f>
        <v>-0.292566138795811</v>
      </c>
      <c r="T21" s="98">
        <f>INDEX(Data2!$1:$1000,MATCH($C21,Data2!$X:$X,0),MATCH(T$15,Data2!$4:$4,0))</f>
        <v>0.119507998425229</v>
      </c>
      <c r="V21" s="219">
        <f t="shared" si="1"/>
        <v>0</v>
      </c>
      <c r="W21" s="219">
        <f t="shared" si="2"/>
        <v>0</v>
      </c>
      <c r="X21" s="219">
        <f t="shared" si="3"/>
        <v>0</v>
      </c>
      <c r="Y21" s="219">
        <f t="shared" si="4"/>
        <v>0</v>
      </c>
      <c r="Z21" s="219">
        <f t="shared" si="5"/>
        <v>0</v>
      </c>
      <c r="AA21" s="219">
        <f t="shared" si="6"/>
        <v>0</v>
      </c>
      <c r="AB21" s="219">
        <f t="shared" si="7"/>
        <v>0</v>
      </c>
      <c r="AC21" s="219">
        <f t="shared" si="8"/>
        <v>0</v>
      </c>
      <c r="AD21" s="219">
        <f t="shared" si="9"/>
        <v>0</v>
      </c>
      <c r="AE21" s="219">
        <f t="shared" si="10"/>
        <v>0</v>
      </c>
      <c r="AF21" s="219">
        <f t="shared" si="11"/>
        <v>0</v>
      </c>
      <c r="AG21" s="219">
        <f t="shared" si="12"/>
        <v>0</v>
      </c>
      <c r="AH21" s="219">
        <f t="shared" si="13"/>
        <v>0</v>
      </c>
      <c r="AI21" s="219">
        <f t="shared" si="14"/>
        <v>0</v>
      </c>
      <c r="AJ21" s="219">
        <f t="shared" si="15"/>
        <v>0</v>
      </c>
      <c r="AK21" s="224">
        <f t="shared" si="16"/>
        <v>0</v>
      </c>
      <c r="AL21" s="96">
        <f t="shared" si="17"/>
        <v>0</v>
      </c>
    </row>
    <row r="22" spans="1:38">
      <c r="A22" s="48" t="s">
        <v>38</v>
      </c>
      <c r="B22" s="48" t="str">
        <f>INDEX('Ref1'!$E:$E,MATCH(A22,'Ref1'!$A:$A,0))</f>
        <v>Aylesbury Vale</v>
      </c>
      <c r="C22" s="71">
        <f>INDEX(Data2!$1:$1000,MATCH($A22,Data2!$A:$A,0),MATCH($A$5,Data2!$4:$4,0))</f>
        <v>288</v>
      </c>
      <c r="D22" s="225">
        <f>INDEX(Data2!$1:$1000,MATCH($C22,Data2!$X:$X,0),MATCH(D$14,Data2!$4:$4,0))</f>
        <v>0.308661103247932</v>
      </c>
      <c r="E22" s="225">
        <f>INDEX(Data2!$1:$1000,MATCH($C22,Data2!$X:$X,0),MATCH(E$14,Data2!$4:$4,0))</f>
        <v>-1.33866570764457</v>
      </c>
      <c r="F22" s="225">
        <f>INDEX(Data2!$1:$1000,MATCH($C22,Data2!$X:$X,0),MATCH(F$14,Data2!$4:$4,0))</f>
        <v>-1.30189000761073</v>
      </c>
      <c r="G22" s="225">
        <f>INDEX(Data2!$1:$1000,MATCH($C22,Data2!$X:$X,0),MATCH(G$14,Data2!$4:$4,0))</f>
        <v>-0.21312928999889499</v>
      </c>
      <c r="H22" s="225">
        <f>INDEX(Data2!$1:$1000,MATCH($C22,Data2!$X:$X,0),MATCH(H$14,Data2!$4:$4,0))</f>
        <v>-0.173940428614663</v>
      </c>
      <c r="I22" s="225">
        <f>INDEX(Data2!$1:$1000,MATCH($C22,Data2!$X:$X,0),MATCH(I$14,Data2!$4:$4,0))</f>
        <v>0.25264835601647301</v>
      </c>
      <c r="J22" s="225">
        <f>INDEX(Data2!$1:$1000,MATCH($C22,Data2!$X:$X,0),MATCH(J$14,Data2!$4:$4,0))</f>
        <v>-0.79576471234815305</v>
      </c>
      <c r="K22" s="225">
        <f>INDEX(Data2!$1:$1000,MATCH($C22,Data2!$X:$X,0),MATCH(K$14,Data2!$4:$4,0))</f>
        <v>0.92970852097435497</v>
      </c>
      <c r="L22" s="225">
        <f>INDEX(Data2!$1:$1000,MATCH($C22,Data2!$X:$X,0),MATCH(L$14,Data2!$4:$4,0))</f>
        <v>-0.40710271318473101</v>
      </c>
      <c r="M22" s="225">
        <f>INDEX(Data2!$1:$1000,MATCH($C22,Data2!$X:$X,0),MATCH(M$14,Data2!$4:$4,0))</f>
        <v>0.119507998425229</v>
      </c>
      <c r="N22" s="225">
        <f>INDEX(Data2!$1:$1000,MATCH($C22,Data2!$X:$X,0),MATCH(N$14,Data2!$4:$4,0))</f>
        <v>0.46634031421206401</v>
      </c>
      <c r="O22" s="225">
        <f>INDEX(Data2!$1:$1000,MATCH($C22,Data2!$X:$X,0),MATCH(O$14,Data2!$4:$4,0))</f>
        <v>-1.30189000761073</v>
      </c>
      <c r="P22" s="225">
        <f>INDEX(Data2!$1:$1000,MATCH($C22,Data2!$X:$X,0),MATCH(P$14,Data2!$4:$4,0))</f>
        <v>2.4330009860728898</v>
      </c>
      <c r="Q22" s="225">
        <f>INDEX(Data2!$1:$1000,MATCH($C22,Data2!$X:$X,0),MATCH(Q$14,Data2!$4:$4,0))</f>
        <v>-0.83873171379157596</v>
      </c>
      <c r="R22" s="225">
        <f>INDEX(Data2!$1:$1000,MATCH($C22,Data2!$X:$X,0),MATCH(R$14,Data2!$4:$4,0))</f>
        <v>0.39876036674317</v>
      </c>
      <c r="S22" s="226">
        <f>INDEX(Data2!$1:$1000,MATCH($C22,Data2!$X:$X,0),MATCH(S$14,Data2!$4:$4,0))</f>
        <v>-1.89619030821197</v>
      </c>
      <c r="T22" s="98">
        <f>INDEX(Data2!$1:$1000,MATCH($C22,Data2!$X:$X,0),MATCH(T$15,Data2!$4:$4,0))</f>
        <v>-1.9985190177754</v>
      </c>
      <c r="V22" s="219">
        <f t="shared" si="1"/>
        <v>0</v>
      </c>
      <c r="W22" s="219">
        <f t="shared" si="2"/>
        <v>0</v>
      </c>
      <c r="X22" s="219">
        <f t="shared" si="3"/>
        <v>0</v>
      </c>
      <c r="Y22" s="219">
        <f t="shared" si="4"/>
        <v>0</v>
      </c>
      <c r="Z22" s="219">
        <f t="shared" si="5"/>
        <v>0</v>
      </c>
      <c r="AA22" s="219">
        <f t="shared" si="6"/>
        <v>0</v>
      </c>
      <c r="AB22" s="219">
        <f t="shared" si="7"/>
        <v>0</v>
      </c>
      <c r="AC22" s="219">
        <f t="shared" si="8"/>
        <v>0</v>
      </c>
      <c r="AD22" s="219">
        <f t="shared" si="9"/>
        <v>0</v>
      </c>
      <c r="AE22" s="219">
        <f t="shared" si="10"/>
        <v>0</v>
      </c>
      <c r="AF22" s="219">
        <f t="shared" si="11"/>
        <v>0</v>
      </c>
      <c r="AG22" s="219">
        <f t="shared" si="12"/>
        <v>0</v>
      </c>
      <c r="AH22" s="219">
        <f t="shared" si="13"/>
        <v>0</v>
      </c>
      <c r="AI22" s="219">
        <f t="shared" si="14"/>
        <v>0</v>
      </c>
      <c r="AJ22" s="219">
        <f t="shared" si="15"/>
        <v>0</v>
      </c>
      <c r="AK22" s="224">
        <f t="shared" si="16"/>
        <v>0</v>
      </c>
      <c r="AL22" s="96">
        <f t="shared" si="17"/>
        <v>0</v>
      </c>
    </row>
    <row r="23" spans="1:38">
      <c r="A23" s="48" t="s">
        <v>40</v>
      </c>
      <c r="B23" s="48" t="str">
        <f>INDEX('Ref1'!$E:$E,MATCH(A23,'Ref1'!$A:$A,0))</f>
        <v>Babergh</v>
      </c>
      <c r="C23" s="71">
        <f>INDEX(Data2!$1:$1000,MATCH($A23,Data2!$A:$A,0),MATCH($A$5,Data2!$4:$4,0))</f>
        <v>302</v>
      </c>
      <c r="D23" s="225">
        <f>INDEX(Data2!$1:$1000,MATCH($C23,Data2!$X:$X,0),MATCH(D$14,Data2!$4:$4,0))</f>
        <v>-0.94162475828346703</v>
      </c>
      <c r="E23" s="225">
        <f>INDEX(Data2!$1:$1000,MATCH($C23,Data2!$X:$X,0),MATCH(E$14,Data2!$4:$4,0))</f>
        <v>-1.0422691021370301</v>
      </c>
      <c r="F23" s="225">
        <f>INDEX(Data2!$1:$1000,MATCH($C23,Data2!$X:$X,0),MATCH(F$14,Data2!$4:$4,0))</f>
        <v>1.37734677311944</v>
      </c>
      <c r="G23" s="225">
        <f>INDEX(Data2!$1:$1000,MATCH($C23,Data2!$X:$X,0),MATCH(G$14,Data2!$4:$4,0))</f>
        <v>1.1547591320828301</v>
      </c>
      <c r="H23" s="225">
        <f>INDEX(Data2!$1:$1000,MATCH($C23,Data2!$X:$X,0),MATCH(H$14,Data2!$4:$4,0))</f>
        <v>0.56295962945385303</v>
      </c>
      <c r="I23" s="225">
        <f>INDEX(Data2!$1:$1000,MATCH($C23,Data2!$X:$X,0),MATCH(I$14,Data2!$4:$4,0))</f>
        <v>0.48356099433467298</v>
      </c>
      <c r="J23" s="225">
        <f>INDEX(Data2!$1:$1000,MATCH($C23,Data2!$X:$X,0),MATCH(J$14,Data2!$4:$4,0))</f>
        <v>-1.6116747250674801</v>
      </c>
      <c r="K23" s="225">
        <f>INDEX(Data2!$1:$1000,MATCH($C23,Data2!$X:$X,0),MATCH(K$14,Data2!$4:$4,0))</f>
        <v>2.61829535040822</v>
      </c>
      <c r="L23" s="225">
        <f>INDEX(Data2!$1:$1000,MATCH($C23,Data2!$X:$X,0),MATCH(L$14,Data2!$4:$4,0))</f>
        <v>0.423873478962081</v>
      </c>
      <c r="M23" s="225">
        <f>INDEX(Data2!$1:$1000,MATCH($C23,Data2!$X:$X,0),MATCH(M$14,Data2!$4:$4,0))</f>
        <v>-0.40710271318473101</v>
      </c>
      <c r="N23" s="225">
        <f>INDEX(Data2!$1:$1000,MATCH($C23,Data2!$X:$X,0),MATCH(N$14,Data2!$4:$4,0))</f>
        <v>0.22100455369559499</v>
      </c>
      <c r="O23" s="225">
        <f>INDEX(Data2!$1:$1000,MATCH($C23,Data2!$X:$X,0),MATCH(O$14,Data2!$4:$4,0))</f>
        <v>0.15055853143485801</v>
      </c>
      <c r="P23" s="225">
        <f>INDEX(Data2!$1:$1000,MATCH($C23,Data2!$X:$X,0),MATCH(P$14,Data2!$4:$4,0))</f>
        <v>-1.01614278526508</v>
      </c>
      <c r="Q23" s="225">
        <f>INDEX(Data2!$1:$1000,MATCH($C23,Data2!$X:$X,0),MATCH(Q$14,Data2!$4:$4,0))</f>
        <v>-0.48356099433467298</v>
      </c>
      <c r="R23" s="225">
        <f>INDEX(Data2!$1:$1000,MATCH($C23,Data2!$X:$X,0),MATCH(R$14,Data2!$4:$4,0))</f>
        <v>-2.2079361535701101</v>
      </c>
      <c r="S23" s="226">
        <f>INDEX(Data2!$1:$1000,MATCH($C23,Data2!$X:$X,0),MATCH(S$14,Data2!$4:$4,0))</f>
        <v>-1.0691269505479799</v>
      </c>
      <c r="T23" s="98">
        <f>INDEX(Data2!$1:$1000,MATCH($C23,Data2!$X:$X,0),MATCH(T$15,Data2!$4:$4,0))</f>
        <v>-0.91792285853303901</v>
      </c>
      <c r="V23" s="219">
        <f t="shared" si="1"/>
        <v>0</v>
      </c>
      <c r="W23" s="219">
        <f t="shared" si="2"/>
        <v>0</v>
      </c>
      <c r="X23" s="219">
        <f t="shared" si="3"/>
        <v>0</v>
      </c>
      <c r="Y23" s="219">
        <f t="shared" si="4"/>
        <v>0</v>
      </c>
      <c r="Z23" s="219">
        <f t="shared" si="5"/>
        <v>0</v>
      </c>
      <c r="AA23" s="219">
        <f t="shared" si="6"/>
        <v>0</v>
      </c>
      <c r="AB23" s="219">
        <f t="shared" si="7"/>
        <v>0</v>
      </c>
      <c r="AC23" s="219">
        <f t="shared" si="8"/>
        <v>0</v>
      </c>
      <c r="AD23" s="219">
        <f t="shared" si="9"/>
        <v>0</v>
      </c>
      <c r="AE23" s="219">
        <f t="shared" si="10"/>
        <v>0</v>
      </c>
      <c r="AF23" s="219">
        <f t="shared" si="11"/>
        <v>0</v>
      </c>
      <c r="AG23" s="219">
        <f t="shared" si="12"/>
        <v>0</v>
      </c>
      <c r="AH23" s="219">
        <f t="shared" si="13"/>
        <v>0</v>
      </c>
      <c r="AI23" s="219">
        <f t="shared" si="14"/>
        <v>0</v>
      </c>
      <c r="AJ23" s="219">
        <f t="shared" si="15"/>
        <v>0</v>
      </c>
      <c r="AK23" s="224">
        <f t="shared" si="16"/>
        <v>0</v>
      </c>
      <c r="AL23" s="96">
        <f t="shared" si="17"/>
        <v>0</v>
      </c>
    </row>
    <row r="24" spans="1:38">
      <c r="A24" s="48" t="s">
        <v>42</v>
      </c>
      <c r="B24" s="48" t="str">
        <f>INDEX('Ref1'!$E:$E,MATCH(A24,'Ref1'!$A:$A,0))</f>
        <v>Barking and Dagenham</v>
      </c>
      <c r="C24" s="71">
        <f>INDEX(Data2!$1:$1000,MATCH($A24,Data2!$A:$A,0),MATCH($A$5,Data2!$4:$4,0))</f>
        <v>211</v>
      </c>
      <c r="D24" s="225">
        <f>INDEX(Data2!$1:$1000,MATCH($C24,Data2!$X:$X,0),MATCH(D$14,Data2!$4:$4,0))</f>
        <v>0.36566011593027697</v>
      </c>
      <c r="E24" s="225">
        <f>INDEX(Data2!$1:$1000,MATCH($C24,Data2!$X:$X,0),MATCH(E$14,Data2!$4:$4,0))</f>
        <v>-0.24471489870827601</v>
      </c>
      <c r="F24" s="225">
        <f>INDEX(Data2!$1:$1000,MATCH($C24,Data2!$X:$X,0),MATCH(F$14,Data2!$4:$4,0))</f>
        <v>0.142783450736476</v>
      </c>
      <c r="G24" s="225">
        <f>INDEX(Data2!$1:$1000,MATCH($C24,Data2!$X:$X,0),MATCH(G$14,Data2!$4:$4,0))</f>
        <v>-0.76448125721012095</v>
      </c>
      <c r="H24" s="225">
        <f>INDEX(Data2!$1:$1000,MATCH($C24,Data2!$X:$X,0),MATCH(H$14,Data2!$4:$4,0))</f>
        <v>1.2667954125138601</v>
      </c>
      <c r="I24" s="225">
        <f>INDEX(Data2!$1:$1000,MATCH($C24,Data2!$X:$X,0),MATCH(I$14,Data2!$4:$4,0))</f>
        <v>-3.8459493110680398E-3</v>
      </c>
      <c r="J24" s="225">
        <f>INDEX(Data2!$1:$1000,MATCH($C24,Data2!$X:$X,0),MATCH(J$14,Data2!$4:$4,0))</f>
        <v>-1.2667954125138601</v>
      </c>
      <c r="K24" s="225">
        <f>INDEX(Data2!$1:$1000,MATCH($C24,Data2!$X:$X,0),MATCH(K$14,Data2!$4:$4,0))</f>
        <v>1.2498189696086499</v>
      </c>
      <c r="L24" s="225">
        <f>INDEX(Data2!$1:$1000,MATCH($C24,Data2!$X:$X,0),MATCH(L$14,Data2!$4:$4,0))</f>
        <v>-0.64608040296818903</v>
      </c>
      <c r="M24" s="225">
        <f>INDEX(Data2!$1:$1000,MATCH($C24,Data2!$X:$X,0),MATCH(M$14,Data2!$4:$4,0))</f>
        <v>-0.119507998425229</v>
      </c>
      <c r="N24" s="225">
        <f>INDEX(Data2!$1:$1000,MATCH($C24,Data2!$X:$X,0),MATCH(N$14,Data2!$4:$4,0))</f>
        <v>1.37734677311944</v>
      </c>
      <c r="O24" s="225">
        <f>INDEX(Data2!$1:$1000,MATCH($C24,Data2!$X:$X,0),MATCH(O$14,Data2!$4:$4,0))</f>
        <v>-0.30060388702378499</v>
      </c>
      <c r="P24" s="225">
        <f>INDEX(Data2!$1:$1000,MATCH($C24,Data2!$X:$X,0),MATCH(P$14,Data2!$4:$4,0))</f>
        <v>-1.0828494841071501</v>
      </c>
      <c r="Q24" s="225">
        <f>INDEX(Data2!$1:$1000,MATCH($C24,Data2!$X:$X,0),MATCH(Q$14,Data2!$4:$4,0))</f>
        <v>0.62724026956349199</v>
      </c>
      <c r="R24" s="225">
        <f>INDEX(Data2!$1:$1000,MATCH($C24,Data2!$X:$X,0),MATCH(R$14,Data2!$4:$4,0))</f>
        <v>1.2667954125138601</v>
      </c>
      <c r="S24" s="226">
        <f>INDEX(Data2!$1:$1000,MATCH($C24,Data2!$X:$X,0),MATCH(S$14,Data2!$4:$4,0))</f>
        <v>0.32483643033381798</v>
      </c>
      <c r="T24" s="98">
        <f>INDEX(Data2!$1:$1000,MATCH($C24,Data2!$X:$X,0),MATCH(T$15,Data2!$4:$4,0))</f>
        <v>-1.1698735860340801</v>
      </c>
      <c r="V24" s="219">
        <f t="shared" si="1"/>
        <v>0</v>
      </c>
      <c r="W24" s="219">
        <f t="shared" si="2"/>
        <v>0</v>
      </c>
      <c r="X24" s="219">
        <f t="shared" si="3"/>
        <v>0</v>
      </c>
      <c r="Y24" s="219">
        <f t="shared" si="4"/>
        <v>0</v>
      </c>
      <c r="Z24" s="219">
        <f t="shared" si="5"/>
        <v>0</v>
      </c>
      <c r="AA24" s="219">
        <f t="shared" si="6"/>
        <v>0</v>
      </c>
      <c r="AB24" s="219">
        <f t="shared" si="7"/>
        <v>0</v>
      </c>
      <c r="AC24" s="219">
        <f t="shared" si="8"/>
        <v>0</v>
      </c>
      <c r="AD24" s="219">
        <f t="shared" si="9"/>
        <v>0</v>
      </c>
      <c r="AE24" s="219">
        <f t="shared" si="10"/>
        <v>0</v>
      </c>
      <c r="AF24" s="219">
        <f t="shared" si="11"/>
        <v>0</v>
      </c>
      <c r="AG24" s="219">
        <f t="shared" si="12"/>
        <v>0</v>
      </c>
      <c r="AH24" s="219">
        <f t="shared" si="13"/>
        <v>0</v>
      </c>
      <c r="AI24" s="219">
        <f t="shared" si="14"/>
        <v>0</v>
      </c>
      <c r="AJ24" s="219">
        <f t="shared" si="15"/>
        <v>0</v>
      </c>
      <c r="AK24" s="224">
        <f t="shared" si="16"/>
        <v>0</v>
      </c>
      <c r="AL24" s="96">
        <f t="shared" si="17"/>
        <v>0</v>
      </c>
    </row>
    <row r="25" spans="1:38">
      <c r="A25" s="48" t="s">
        <v>44</v>
      </c>
      <c r="B25" s="48" t="str">
        <f>INDEX('Ref1'!$E:$E,MATCH(A25,'Ref1'!$A:$A,0))</f>
        <v>Barnet</v>
      </c>
      <c r="C25" s="71">
        <f>INDEX(Data2!$1:$1000,MATCH($A25,Data2!$A:$A,0),MATCH($A$5,Data2!$4:$4,0))</f>
        <v>200</v>
      </c>
      <c r="D25" s="225">
        <f>INDEX(Data2!$1:$1000,MATCH($C25,Data2!$X:$X,0),MATCH(D$14,Data2!$4:$4,0))</f>
        <v>-2.12741091319007</v>
      </c>
      <c r="E25" s="225">
        <f>INDEX(Data2!$1:$1000,MATCH($C25,Data2!$X:$X,0),MATCH(E$14,Data2!$4:$4,0))</f>
        <v>-0.67477993525131896</v>
      </c>
      <c r="F25" s="225">
        <f>INDEX(Data2!$1:$1000,MATCH($C25,Data2!$X:$X,0),MATCH(F$14,Data2!$4:$4,0))</f>
        <v>-0.54502425143293098</v>
      </c>
      <c r="G25" s="225">
        <f>INDEX(Data2!$1:$1000,MATCH($C25,Data2!$X:$X,0),MATCH(G$14,Data2!$4:$4,0))</f>
        <v>-8.8572288948811098E-2</v>
      </c>
      <c r="H25" s="225">
        <f>INDEX(Data2!$1:$1000,MATCH($C25,Data2!$X:$X,0),MATCH(H$14,Data2!$4:$4,0))</f>
        <v>1.4395549086391799</v>
      </c>
      <c r="I25" s="225">
        <f>INDEX(Data2!$1:$1000,MATCH($C25,Data2!$X:$X,0),MATCH(I$14,Data2!$4:$4,0))</f>
        <v>-0.95367622688124898</v>
      </c>
      <c r="J25" s="225">
        <f>INDEX(Data2!$1:$1000,MATCH($C25,Data2!$X:$X,0),MATCH(J$14,Data2!$4:$4,0))</f>
        <v>1.4395549086391799</v>
      </c>
      <c r="K25" s="225">
        <f>INDEX(Data2!$1:$1000,MATCH($C25,Data2!$X:$X,0),MATCH(K$14,Data2!$4:$4,0))</f>
        <v>0.276546612755663</v>
      </c>
      <c r="L25" s="225">
        <f>INDEX(Data2!$1:$1000,MATCH($C25,Data2!$X:$X,0),MATCH(L$14,Data2!$4:$4,0))</f>
        <v>-1.0828494841071501</v>
      </c>
      <c r="M25" s="225">
        <f>INDEX(Data2!$1:$1000,MATCH($C25,Data2!$X:$X,0),MATCH(M$14,Data2!$4:$4,0))</f>
        <v>-0.41547348891049701</v>
      </c>
      <c r="N25" s="225">
        <f>INDEX(Data2!$1:$1000,MATCH($C25,Data2!$X:$X,0),MATCH(N$14,Data2!$4:$4,0))</f>
        <v>-0.373896287181058</v>
      </c>
      <c r="O25" s="225">
        <f>INDEX(Data2!$1:$1000,MATCH($C25,Data2!$X:$X,0),MATCH(O$14,Data2!$4:$4,0))</f>
        <v>0.67477993525131896</v>
      </c>
      <c r="P25" s="225">
        <f>INDEX(Data2!$1:$1000,MATCH($C25,Data2!$X:$X,0),MATCH(P$14,Data2!$4:$4,0))</f>
        <v>-1.6405276298473599</v>
      </c>
      <c r="Q25" s="225">
        <f>INDEX(Data2!$1:$1000,MATCH($C25,Data2!$X:$X,0),MATCH(Q$14,Data2!$4:$4,0))</f>
        <v>-1.4182061165636599</v>
      </c>
      <c r="R25" s="225">
        <f>INDEX(Data2!$1:$1000,MATCH($C25,Data2!$X:$X,0),MATCH(R$14,Data2!$4:$4,0))</f>
        <v>-0.636632089188649</v>
      </c>
      <c r="S25" s="226">
        <f>INDEX(Data2!$1:$1000,MATCH($C25,Data2!$X:$X,0),MATCH(S$14,Data2!$4:$4,0))</f>
        <v>5.7721133302240199E-2</v>
      </c>
      <c r="T25" s="98">
        <f>INDEX(Data2!$1:$1000,MATCH($C25,Data2!$X:$X,0),MATCH(T$15,Data2!$4:$4,0))</f>
        <v>1.89619030821197</v>
      </c>
      <c r="V25" s="219">
        <f t="shared" si="1"/>
        <v>0</v>
      </c>
      <c r="W25" s="219">
        <f t="shared" si="2"/>
        <v>0</v>
      </c>
      <c r="X25" s="219">
        <f t="shared" si="3"/>
        <v>0</v>
      </c>
      <c r="Y25" s="219">
        <f t="shared" si="4"/>
        <v>0</v>
      </c>
      <c r="Z25" s="219">
        <f t="shared" si="5"/>
        <v>0</v>
      </c>
      <c r="AA25" s="219">
        <f t="shared" si="6"/>
        <v>0</v>
      </c>
      <c r="AB25" s="219">
        <f t="shared" si="7"/>
        <v>0</v>
      </c>
      <c r="AC25" s="219">
        <f t="shared" si="8"/>
        <v>0</v>
      </c>
      <c r="AD25" s="219">
        <f t="shared" si="9"/>
        <v>0</v>
      </c>
      <c r="AE25" s="219">
        <f t="shared" si="10"/>
        <v>0</v>
      </c>
      <c r="AF25" s="219">
        <f t="shared" si="11"/>
        <v>0</v>
      </c>
      <c r="AG25" s="219">
        <f t="shared" si="12"/>
        <v>0</v>
      </c>
      <c r="AH25" s="219">
        <f t="shared" si="13"/>
        <v>0</v>
      </c>
      <c r="AI25" s="219">
        <f t="shared" si="14"/>
        <v>0</v>
      </c>
      <c r="AJ25" s="219">
        <f t="shared" si="15"/>
        <v>0</v>
      </c>
      <c r="AK25" s="224">
        <f t="shared" si="16"/>
        <v>0</v>
      </c>
      <c r="AL25" s="96">
        <f t="shared" si="17"/>
        <v>0</v>
      </c>
    </row>
    <row r="26" spans="1:38">
      <c r="A26" s="48" t="s">
        <v>46</v>
      </c>
      <c r="B26" s="48" t="str">
        <f>INDEX('Ref1'!$E:$E,MATCH(A26,'Ref1'!$A:$A,0))</f>
        <v>Barnsley</v>
      </c>
      <c r="C26" s="71">
        <f>INDEX(Data2!$1:$1000,MATCH($A26,Data2!$A:$A,0),MATCH($A$5,Data2!$4:$4,0))</f>
        <v>20</v>
      </c>
      <c r="D26" s="225">
        <f>INDEX(Data2!$1:$1000,MATCH($C26,Data2!$X:$X,0),MATCH(D$14,Data2!$4:$4,0))</f>
        <v>-0.62724026956349199</v>
      </c>
      <c r="E26" s="225">
        <f>INDEX(Data2!$1:$1000,MATCH($C26,Data2!$X:$X,0),MATCH(E$14,Data2!$4:$4,0))</f>
        <v>-0.423873478962081</v>
      </c>
      <c r="F26" s="225">
        <f>INDEX(Data2!$1:$1000,MATCH($C26,Data2!$X:$X,0),MATCH(F$14,Data2!$4:$4,0))</f>
        <v>-0.58107796279481305</v>
      </c>
      <c r="G26" s="225">
        <f>INDEX(Data2!$1:$1000,MATCH($C26,Data2!$X:$X,0),MATCH(G$14,Data2!$4:$4,0))</f>
        <v>0.26059774714164602</v>
      </c>
      <c r="H26" s="225">
        <f>INDEX(Data2!$1:$1000,MATCH($C26,Data2!$X:$X,0),MATCH(H$14,Data2!$4:$4,0))</f>
        <v>1.70271698671923</v>
      </c>
      <c r="I26" s="225">
        <f>INDEX(Data2!$1:$1000,MATCH($C26,Data2!$X:$X,0),MATCH(I$14,Data2!$4:$4,0))</f>
        <v>0.12725866904514299</v>
      </c>
      <c r="J26" s="225">
        <f>INDEX(Data2!$1:$1000,MATCH($C26,Data2!$X:$X,0),MATCH(J$14,Data2!$4:$4,0))</f>
        <v>1.48433940803009</v>
      </c>
      <c r="K26" s="225">
        <f>INDEX(Data2!$1:$1000,MATCH($C26,Data2!$X:$X,0),MATCH(K$14,Data2!$4:$4,0))</f>
        <v>1.58410435946053</v>
      </c>
      <c r="L26" s="225">
        <f>INDEX(Data2!$1:$1000,MATCH($C26,Data2!$X:$X,0),MATCH(L$14,Data2!$4:$4,0))</f>
        <v>2.2079361535700999</v>
      </c>
      <c r="M26" s="225">
        <f>INDEX(Data2!$1:$1000,MATCH($C26,Data2!$X:$X,0),MATCH(M$14,Data2!$4:$4,0))</f>
        <v>1.2498189696086499</v>
      </c>
      <c r="N26" s="225">
        <f>INDEX(Data2!$1:$1000,MATCH($C26,Data2!$X:$X,0),MATCH(N$14,Data2!$4:$4,0))</f>
        <v>-0.30060388702378499</v>
      </c>
      <c r="O26" s="225">
        <f>INDEX(Data2!$1:$1000,MATCH($C26,Data2!$X:$X,0),MATCH(O$14,Data2!$4:$4,0))</f>
        <v>2.2079361535700999</v>
      </c>
      <c r="P26" s="225">
        <f>INDEX(Data2!$1:$1000,MATCH($C26,Data2!$X:$X,0),MATCH(P$14,Data2!$4:$4,0))</f>
        <v>-0.62724026956349199</v>
      </c>
      <c r="Q26" s="225">
        <f>INDEX(Data2!$1:$1000,MATCH($C26,Data2!$X:$X,0),MATCH(Q$14,Data2!$4:$4,0))</f>
        <v>-0.34926126594690199</v>
      </c>
      <c r="R26" s="225">
        <f>INDEX(Data2!$1:$1000,MATCH($C26,Data2!$X:$X,0),MATCH(R$14,Data2!$4:$4,0))</f>
        <v>-1.4395549086391799</v>
      </c>
      <c r="S26" s="226">
        <f>INDEX(Data2!$1:$1000,MATCH($C26,Data2!$X:$X,0),MATCH(S$14,Data2!$4:$4,0))</f>
        <v>1.01614278526508</v>
      </c>
      <c r="T26" s="98">
        <f>INDEX(Data2!$1:$1000,MATCH($C26,Data2!$X:$X,0),MATCH(T$15,Data2!$4:$4,0))</f>
        <v>-0.84971663855767099</v>
      </c>
      <c r="V26" s="219">
        <f t="shared" si="1"/>
        <v>0</v>
      </c>
      <c r="W26" s="219">
        <f t="shared" si="2"/>
        <v>0</v>
      </c>
      <c r="X26" s="219">
        <f t="shared" si="3"/>
        <v>0</v>
      </c>
      <c r="Y26" s="219">
        <f t="shared" si="4"/>
        <v>0</v>
      </c>
      <c r="Z26" s="219">
        <f t="shared" si="5"/>
        <v>0</v>
      </c>
      <c r="AA26" s="219">
        <f t="shared" si="6"/>
        <v>0</v>
      </c>
      <c r="AB26" s="219">
        <f t="shared" si="7"/>
        <v>0</v>
      </c>
      <c r="AC26" s="219">
        <f t="shared" si="8"/>
        <v>0</v>
      </c>
      <c r="AD26" s="219">
        <f t="shared" si="9"/>
        <v>0</v>
      </c>
      <c r="AE26" s="219">
        <f t="shared" si="10"/>
        <v>0</v>
      </c>
      <c r="AF26" s="219">
        <f t="shared" si="11"/>
        <v>0</v>
      </c>
      <c r="AG26" s="219">
        <f t="shared" si="12"/>
        <v>0</v>
      </c>
      <c r="AH26" s="219">
        <f t="shared" si="13"/>
        <v>0</v>
      </c>
      <c r="AI26" s="219">
        <f t="shared" si="14"/>
        <v>0</v>
      </c>
      <c r="AJ26" s="219">
        <f t="shared" si="15"/>
        <v>0</v>
      </c>
      <c r="AK26" s="224">
        <f t="shared" si="16"/>
        <v>0</v>
      </c>
      <c r="AL26" s="96">
        <f t="shared" si="17"/>
        <v>0</v>
      </c>
    </row>
    <row r="27" spans="1:38">
      <c r="A27" s="48" t="s">
        <v>48</v>
      </c>
      <c r="B27" s="48" t="str">
        <f>INDEX('Ref1'!$E:$E,MATCH(A27,'Ref1'!$A:$A,0))</f>
        <v>Barrow-in-Furness</v>
      </c>
      <c r="C27" s="71">
        <f>INDEX(Data2!$1:$1000,MATCH($A27,Data2!$A:$A,0),MATCH($A$5,Data2!$4:$4,0))</f>
        <v>321</v>
      </c>
      <c r="D27" s="225">
        <f>INDEX(Data2!$1:$1000,MATCH($C27,Data2!$X:$X,0),MATCH(D$14,Data2!$4:$4,0))</f>
        <v>-1.20093251313347</v>
      </c>
      <c r="E27" s="225">
        <f>INDEX(Data2!$1:$1000,MATCH($C27,Data2!$X:$X,0),MATCH(E$14,Data2!$4:$4,0))</f>
        <v>0.19741782293777199</v>
      </c>
      <c r="F27" s="225">
        <f>INDEX(Data2!$1:$1000,MATCH($C27,Data2!$X:$X,0),MATCH(F$14,Data2!$4:$4,0))</f>
        <v>6.5427627302906605E-2</v>
      </c>
      <c r="G27" s="225">
        <f>INDEX(Data2!$1:$1000,MATCH($C27,Data2!$X:$X,0),MATCH(G$14,Data2!$4:$4,0))</f>
        <v>1.48433940803009</v>
      </c>
      <c r="H27" s="225">
        <f>INDEX(Data2!$1:$1000,MATCH($C27,Data2!$X:$X,0),MATCH(H$14,Data2!$4:$4,0))</f>
        <v>0.68447010916529605</v>
      </c>
      <c r="I27" s="225">
        <f>INDEX(Data2!$1:$1000,MATCH($C27,Data2!$X:$X,0),MATCH(I$14,Data2!$4:$4,0))</f>
        <v>-0.61790345380673695</v>
      </c>
      <c r="J27" s="225">
        <f>INDEX(Data2!$1:$1000,MATCH($C27,Data2!$X:$X,0),MATCH(J$14,Data2!$4:$4,0))</f>
        <v>-0.449256837146156</v>
      </c>
      <c r="K27" s="225">
        <f>INDEX(Data2!$1:$1000,MATCH($C27,Data2!$X:$X,0),MATCH(K$14,Data2!$4:$4,0))</f>
        <v>-0.78525165015426901</v>
      </c>
      <c r="L27" s="225">
        <f>INDEX(Data2!$1:$1000,MATCH($C27,Data2!$X:$X,0),MATCH(L$14,Data2!$4:$4,0))</f>
        <v>-0.89472573620472595</v>
      </c>
      <c r="M27" s="225">
        <f>INDEX(Data2!$1:$1000,MATCH($C27,Data2!$X:$X,0),MATCH(M$14,Data2!$4:$4,0))</f>
        <v>-0.94162475828346703</v>
      </c>
      <c r="N27" s="225">
        <f>INDEX(Data2!$1:$1000,MATCH($C27,Data2!$X:$X,0),MATCH(N$14,Data2!$4:$4,0))</f>
        <v>-7.31380090717315E-2</v>
      </c>
      <c r="O27" s="225">
        <f>INDEX(Data2!$1:$1000,MATCH($C27,Data2!$X:$X,0),MATCH(O$14,Data2!$4:$4,0))</f>
        <v>-0.92970852097435497</v>
      </c>
      <c r="P27" s="225">
        <f>INDEX(Data2!$1:$1000,MATCH($C27,Data2!$X:$X,0),MATCH(P$14,Data2!$4:$4,0))</f>
        <v>0.608620196795288</v>
      </c>
      <c r="Q27" s="225">
        <f>INDEX(Data2!$1:$1000,MATCH($C27,Data2!$X:$X,0),MATCH(Q$14,Data2!$4:$4,0))</f>
        <v>0.50966558646457005</v>
      </c>
      <c r="R27" s="225">
        <f>INDEX(Data2!$1:$1000,MATCH($C27,Data2!$X:$X,0),MATCH(R$14,Data2!$4:$4,0))</f>
        <v>-0.79576471234815305</v>
      </c>
      <c r="S27" s="226">
        <f>INDEX(Data2!$1:$1000,MATCH($C27,Data2!$X:$X,0),MATCH(S$14,Data2!$4:$4,0))</f>
        <v>8.8572288948810904E-2</v>
      </c>
      <c r="T27" s="98">
        <f>INDEX(Data2!$1:$1000,MATCH($C27,Data2!$X:$X,0),MATCH(T$15,Data2!$4:$4,0))</f>
        <v>-0.181754940835861</v>
      </c>
      <c r="V27" s="219">
        <f t="shared" si="1"/>
        <v>0</v>
      </c>
      <c r="W27" s="219">
        <f t="shared" si="2"/>
        <v>0</v>
      </c>
      <c r="X27" s="219">
        <f t="shared" si="3"/>
        <v>0</v>
      </c>
      <c r="Y27" s="219">
        <f t="shared" si="4"/>
        <v>0</v>
      </c>
      <c r="Z27" s="219">
        <f t="shared" si="5"/>
        <v>0</v>
      </c>
      <c r="AA27" s="219">
        <f t="shared" si="6"/>
        <v>0</v>
      </c>
      <c r="AB27" s="219">
        <f t="shared" si="7"/>
        <v>0</v>
      </c>
      <c r="AC27" s="219">
        <f t="shared" si="8"/>
        <v>0</v>
      </c>
      <c r="AD27" s="219">
        <f t="shared" si="9"/>
        <v>0</v>
      </c>
      <c r="AE27" s="219">
        <f t="shared" si="10"/>
        <v>0</v>
      </c>
      <c r="AF27" s="219">
        <f t="shared" si="11"/>
        <v>0</v>
      </c>
      <c r="AG27" s="219">
        <f t="shared" si="12"/>
        <v>0</v>
      </c>
      <c r="AH27" s="219">
        <f t="shared" si="13"/>
        <v>0</v>
      </c>
      <c r="AI27" s="219">
        <f t="shared" si="14"/>
        <v>0</v>
      </c>
      <c r="AJ27" s="219">
        <f t="shared" si="15"/>
        <v>0</v>
      </c>
      <c r="AK27" s="224">
        <f t="shared" si="16"/>
        <v>0</v>
      </c>
      <c r="AL27" s="96">
        <f t="shared" si="17"/>
        <v>0</v>
      </c>
    </row>
    <row r="28" spans="1:38">
      <c r="A28" s="48" t="s">
        <v>50</v>
      </c>
      <c r="B28" s="48" t="str">
        <f>INDEX('Ref1'!$E:$E,MATCH(A28,'Ref1'!$A:$A,0))</f>
        <v>Basildon</v>
      </c>
      <c r="C28" s="71">
        <f>INDEX(Data2!$1:$1000,MATCH($A28,Data2!$A:$A,0),MATCH($A$5,Data2!$4:$4,0))</f>
        <v>56</v>
      </c>
      <c r="D28" s="225">
        <f>INDEX(Data2!$1:$1000,MATCH($C28,Data2!$X:$X,0),MATCH(D$14,Data2!$4:$4,0))</f>
        <v>-0.423873478962081</v>
      </c>
      <c r="E28" s="225">
        <f>INDEX(Data2!$1:$1000,MATCH($C28,Data2!$X:$X,0),MATCH(E$14,Data2!$4:$4,0))</f>
        <v>1.18526012786046</v>
      </c>
      <c r="F28" s="225">
        <f>INDEX(Data2!$1:$1000,MATCH($C28,Data2!$X:$X,0),MATCH(F$14,Data2!$4:$4,0))</f>
        <v>1.1399039744476001</v>
      </c>
      <c r="G28" s="225">
        <f>INDEX(Data2!$1:$1000,MATCH($C28,Data2!$X:$X,0),MATCH(G$14,Data2!$4:$4,0))</f>
        <v>0.12725866904514299</v>
      </c>
      <c r="H28" s="225">
        <f>INDEX(Data2!$1:$1000,MATCH($C28,Data2!$X:$X,0),MATCH(H$14,Data2!$4:$4,0))</f>
        <v>-0.32483643033381798</v>
      </c>
      <c r="I28" s="225">
        <f>INDEX(Data2!$1:$1000,MATCH($C28,Data2!$X:$X,0),MATCH(I$14,Data2!$4:$4,0))</f>
        <v>1.2498189696086499</v>
      </c>
      <c r="J28" s="225">
        <f>INDEX(Data2!$1:$1000,MATCH($C28,Data2!$X:$X,0),MATCH(J$14,Data2!$4:$4,0))</f>
        <v>-0.827847077288139</v>
      </c>
      <c r="K28" s="225">
        <f>INDEX(Data2!$1:$1000,MATCH($C28,Data2!$X:$X,0),MATCH(K$14,Data2!$4:$4,0))</f>
        <v>-0.32483643033381798</v>
      </c>
      <c r="L28" s="225">
        <f>INDEX(Data2!$1:$1000,MATCH($C28,Data2!$X:$X,0),MATCH(L$14,Data2!$4:$4,0))</f>
        <v>1.05560284363946</v>
      </c>
      <c r="M28" s="225">
        <f>INDEX(Data2!$1:$1000,MATCH($C28,Data2!$X:$X,0),MATCH(M$14,Data2!$4:$4,0))</f>
        <v>-0.19741782293777199</v>
      </c>
      <c r="N28" s="225">
        <f>INDEX(Data2!$1:$1000,MATCH($C28,Data2!$X:$X,0),MATCH(N$14,Data2!$4:$4,0))</f>
        <v>-0.75421899455136598</v>
      </c>
      <c r="O28" s="225">
        <f>INDEX(Data2!$1:$1000,MATCH($C28,Data2!$X:$X,0),MATCH(O$14,Data2!$4:$4,0))</f>
        <v>-0.236796814094514</v>
      </c>
      <c r="P28" s="225">
        <f>INDEX(Data2!$1:$1000,MATCH($C28,Data2!$X:$X,0),MATCH(P$14,Data2!$4:$4,0))</f>
        <v>1.2667954125138601</v>
      </c>
      <c r="Q28" s="225">
        <f>INDEX(Data2!$1:$1000,MATCH($C28,Data2!$X:$X,0),MATCH(Q$14,Data2!$4:$4,0))</f>
        <v>-0.30060388702378499</v>
      </c>
      <c r="R28" s="225">
        <f>INDEX(Data2!$1:$1000,MATCH($C28,Data2!$X:$X,0),MATCH(R$14,Data2!$4:$4,0))</f>
        <v>-2.4330009860728898</v>
      </c>
      <c r="S28" s="226">
        <f>INDEX(Data2!$1:$1000,MATCH($C28,Data2!$X:$X,0),MATCH(S$14,Data2!$4:$4,0))</f>
        <v>0.142783450736476</v>
      </c>
      <c r="T28" s="98">
        <f>INDEX(Data2!$1:$1000,MATCH($C28,Data2!$X:$X,0),MATCH(T$15,Data2!$4:$4,0))</f>
        <v>0.34109720278987699</v>
      </c>
      <c r="V28" s="219">
        <f t="shared" si="1"/>
        <v>0</v>
      </c>
      <c r="W28" s="219">
        <f t="shared" si="2"/>
        <v>0</v>
      </c>
      <c r="X28" s="219">
        <f t="shared" si="3"/>
        <v>0</v>
      </c>
      <c r="Y28" s="219">
        <f t="shared" si="4"/>
        <v>0</v>
      </c>
      <c r="Z28" s="219">
        <f t="shared" si="5"/>
        <v>0</v>
      </c>
      <c r="AA28" s="219">
        <f t="shared" si="6"/>
        <v>0</v>
      </c>
      <c r="AB28" s="219">
        <f t="shared" si="7"/>
        <v>0</v>
      </c>
      <c r="AC28" s="219">
        <f t="shared" si="8"/>
        <v>0</v>
      </c>
      <c r="AD28" s="219">
        <f t="shared" si="9"/>
        <v>0</v>
      </c>
      <c r="AE28" s="219">
        <f t="shared" si="10"/>
        <v>0</v>
      </c>
      <c r="AF28" s="219">
        <f t="shared" si="11"/>
        <v>0</v>
      </c>
      <c r="AG28" s="219">
        <f t="shared" si="12"/>
        <v>0</v>
      </c>
      <c r="AH28" s="219">
        <f t="shared" si="13"/>
        <v>0</v>
      </c>
      <c r="AI28" s="219">
        <f t="shared" si="14"/>
        <v>0</v>
      </c>
      <c r="AJ28" s="219">
        <f t="shared" si="15"/>
        <v>0</v>
      </c>
      <c r="AK28" s="224">
        <f t="shared" si="16"/>
        <v>0</v>
      </c>
      <c r="AL28" s="96">
        <f t="shared" si="17"/>
        <v>0</v>
      </c>
    </row>
    <row r="29" spans="1:38">
      <c r="A29" s="48" t="s">
        <v>52</v>
      </c>
      <c r="B29" s="48" t="str">
        <f>INDEX('Ref1'!$E:$E,MATCH(A29,'Ref1'!$A:$A,0))</f>
        <v>Basingstoke and Deane</v>
      </c>
      <c r="C29" s="71">
        <f>INDEX(Data2!$1:$1000,MATCH($A29,Data2!$A:$A,0),MATCH($A$5,Data2!$4:$4,0))</f>
        <v>216</v>
      </c>
      <c r="D29" s="225">
        <f>INDEX(Data2!$1:$1000,MATCH($C29,Data2!$X:$X,0),MATCH(D$14,Data2!$4:$4,0))</f>
        <v>-0.51844398248942802</v>
      </c>
      <c r="E29" s="225">
        <f>INDEX(Data2!$1:$1000,MATCH($C29,Data2!$X:$X,0),MATCH(E$14,Data2!$4:$4,0))</f>
        <v>-0.88330602472053099</v>
      </c>
      <c r="F29" s="225">
        <f>INDEX(Data2!$1:$1000,MATCH($C29,Data2!$X:$X,0),MATCH(F$14,Data2!$4:$4,0))</f>
        <v>0.357448675014717</v>
      </c>
      <c r="G29" s="225">
        <f>INDEX(Data2!$1:$1000,MATCH($C29,Data2!$X:$X,0),MATCH(G$14,Data2!$4:$4,0))</f>
        <v>0.68447010916529605</v>
      </c>
      <c r="H29" s="225">
        <f>INDEX(Data2!$1:$1000,MATCH($C29,Data2!$X:$X,0),MATCH(H$14,Data2!$4:$4,0))</f>
        <v>1.94481164334801</v>
      </c>
      <c r="I29" s="225">
        <f>INDEX(Data2!$1:$1000,MATCH($C29,Data2!$X:$X,0),MATCH(I$14,Data2!$4:$4,0))</f>
        <v>0.308661103247932</v>
      </c>
      <c r="J29" s="225">
        <f>INDEX(Data2!$1:$1000,MATCH($C29,Data2!$X:$X,0),MATCH(J$14,Data2!$4:$4,0))</f>
        <v>0.56295962945385303</v>
      </c>
      <c r="K29" s="225">
        <f>INDEX(Data2!$1:$1000,MATCH($C29,Data2!$X:$X,0),MATCH(K$14,Data2!$4:$4,0))</f>
        <v>5.7721133302240199E-2</v>
      </c>
      <c r="L29" s="225">
        <f>INDEX(Data2!$1:$1000,MATCH($C29,Data2!$X:$X,0),MATCH(L$14,Data2!$4:$4,0))</f>
        <v>-1.1399039744476001</v>
      </c>
      <c r="M29" s="225">
        <f>INDEX(Data2!$1:$1000,MATCH($C29,Data2!$X:$X,0),MATCH(M$14,Data2!$4:$4,0))</f>
        <v>0.59938909654980799</v>
      </c>
      <c r="N29" s="225">
        <f>INDEX(Data2!$1:$1000,MATCH($C29,Data2!$X:$X,0),MATCH(N$14,Data2!$4:$4,0))</f>
        <v>0.236796814094514</v>
      </c>
      <c r="O29" s="225">
        <f>INDEX(Data2!$1:$1000,MATCH($C29,Data2!$X:$X,0),MATCH(O$14,Data2!$4:$4,0))</f>
        <v>-0.84971663855767099</v>
      </c>
      <c r="P29" s="225">
        <f>INDEX(Data2!$1:$1000,MATCH($C29,Data2!$X:$X,0),MATCH(P$14,Data2!$4:$4,0))</f>
        <v>1.0691269505479799</v>
      </c>
      <c r="Q29" s="225">
        <f>INDEX(Data2!$1:$1000,MATCH($C29,Data2!$X:$X,0),MATCH(Q$14,Data2!$4:$4,0))</f>
        <v>1.6405276298473599</v>
      </c>
      <c r="R29" s="225">
        <f>INDEX(Data2!$1:$1000,MATCH($C29,Data2!$X:$X,0),MATCH(R$14,Data2!$4:$4,0))</f>
        <v>1.0422691021370301</v>
      </c>
      <c r="S29" s="226">
        <f>INDEX(Data2!$1:$1000,MATCH($C29,Data2!$X:$X,0),MATCH(S$14,Data2!$4:$4,0))</f>
        <v>1.6116747250674801</v>
      </c>
      <c r="T29" s="98">
        <f>INDEX(Data2!$1:$1000,MATCH($C29,Data2!$X:$X,0),MATCH(T$15,Data2!$4:$4,0))</f>
        <v>-0.15055853143485801</v>
      </c>
      <c r="V29" s="219">
        <f t="shared" si="1"/>
        <v>0</v>
      </c>
      <c r="W29" s="219">
        <f t="shared" si="2"/>
        <v>0</v>
      </c>
      <c r="X29" s="219">
        <f t="shared" si="3"/>
        <v>0</v>
      </c>
      <c r="Y29" s="219">
        <f t="shared" si="4"/>
        <v>0</v>
      </c>
      <c r="Z29" s="219">
        <f t="shared" si="5"/>
        <v>0</v>
      </c>
      <c r="AA29" s="219">
        <f t="shared" si="6"/>
        <v>0</v>
      </c>
      <c r="AB29" s="219">
        <f t="shared" si="7"/>
        <v>0</v>
      </c>
      <c r="AC29" s="219">
        <f t="shared" si="8"/>
        <v>0</v>
      </c>
      <c r="AD29" s="219">
        <f t="shared" si="9"/>
        <v>0</v>
      </c>
      <c r="AE29" s="219">
        <f t="shared" si="10"/>
        <v>0</v>
      </c>
      <c r="AF29" s="219">
        <f t="shared" si="11"/>
        <v>0</v>
      </c>
      <c r="AG29" s="219">
        <f t="shared" si="12"/>
        <v>0</v>
      </c>
      <c r="AH29" s="219">
        <f t="shared" si="13"/>
        <v>0</v>
      </c>
      <c r="AI29" s="219">
        <f t="shared" si="14"/>
        <v>0</v>
      </c>
      <c r="AJ29" s="219">
        <f t="shared" si="15"/>
        <v>0</v>
      </c>
      <c r="AK29" s="224">
        <f t="shared" si="16"/>
        <v>0</v>
      </c>
      <c r="AL29" s="96">
        <f t="shared" si="17"/>
        <v>0</v>
      </c>
    </row>
    <row r="30" spans="1:38">
      <c r="A30" s="48" t="s">
        <v>54</v>
      </c>
      <c r="B30" s="48" t="str">
        <f>INDEX('Ref1'!$E:$E,MATCH(A30,'Ref1'!$A:$A,0))</f>
        <v>Bassetlaw</v>
      </c>
      <c r="C30" s="71">
        <f>INDEX(Data2!$1:$1000,MATCH($A30,Data2!$A:$A,0),MATCH($A$5,Data2!$4:$4,0))</f>
        <v>120</v>
      </c>
      <c r="D30" s="225">
        <f>INDEX(Data2!$1:$1000,MATCH($C30,Data2!$X:$X,0),MATCH(D$14,Data2!$4:$4,0))</f>
        <v>-0.69422498537454602</v>
      </c>
      <c r="E30" s="225">
        <f>INDEX(Data2!$1:$1000,MATCH($C30,Data2!$X:$X,0),MATCH(E$14,Data2!$4:$4,0))</f>
        <v>0.45778187523733299</v>
      </c>
      <c r="F30" s="225">
        <f>INDEX(Data2!$1:$1000,MATCH($C30,Data2!$X:$X,0),MATCH(F$14,Data2!$4:$4,0))</f>
        <v>0.68447010916529605</v>
      </c>
      <c r="G30" s="225">
        <f>INDEX(Data2!$1:$1000,MATCH($C30,Data2!$X:$X,0),MATCH(G$14,Data2!$4:$4,0))</f>
        <v>-1.1698735860340801</v>
      </c>
      <c r="H30" s="225">
        <f>INDEX(Data2!$1:$1000,MATCH($C30,Data2!$X:$X,0),MATCH(H$14,Data2!$4:$4,0))</f>
        <v>-1.6116747250674801</v>
      </c>
      <c r="I30" s="225">
        <f>INDEX(Data2!$1:$1000,MATCH($C30,Data2!$X:$X,0),MATCH(I$14,Data2!$4:$4,0))</f>
        <v>0.45778187523733299</v>
      </c>
      <c r="J30" s="225">
        <f>INDEX(Data2!$1:$1000,MATCH($C30,Data2!$X:$X,0),MATCH(J$14,Data2!$4:$4,0))</f>
        <v>1.3200546968364699</v>
      </c>
      <c r="K30" s="225">
        <f>INDEX(Data2!$1:$1000,MATCH($C30,Data2!$X:$X,0),MATCH(K$14,Data2!$4:$4,0))</f>
        <v>0.236796814094514</v>
      </c>
      <c r="L30" s="225">
        <f>INDEX(Data2!$1:$1000,MATCH($C30,Data2!$X:$X,0),MATCH(L$14,Data2!$4:$4,0))</f>
        <v>-0.119507998425229</v>
      </c>
      <c r="M30" s="225">
        <f>INDEX(Data2!$1:$1000,MATCH($C30,Data2!$X:$X,0),MATCH(M$14,Data2!$4:$4,0))</f>
        <v>-1.3577523079868701</v>
      </c>
      <c r="N30" s="225">
        <f>INDEX(Data2!$1:$1000,MATCH($C30,Data2!$X:$X,0),MATCH(N$14,Data2!$4:$4,0))</f>
        <v>-0.78525165015426901</v>
      </c>
      <c r="O30" s="225">
        <f>INDEX(Data2!$1:$1000,MATCH($C30,Data2!$X:$X,0),MATCH(O$14,Data2!$4:$4,0))</f>
        <v>1.02911813509786</v>
      </c>
      <c r="P30" s="225">
        <f>INDEX(Data2!$1:$1000,MATCH($C30,Data2!$X:$X,0),MATCH(P$14,Data2!$4:$4,0))</f>
        <v>-0.54502425143293098</v>
      </c>
      <c r="Q30" s="225">
        <f>INDEX(Data2!$1:$1000,MATCH($C30,Data2!$X:$X,0),MATCH(Q$14,Data2!$4:$4,0))</f>
        <v>-0.87200035925234398</v>
      </c>
      <c r="R30" s="225">
        <f>INDEX(Data2!$1:$1000,MATCH($C30,Data2!$X:$X,0),MATCH(R$14,Data2!$4:$4,0))</f>
        <v>-0.61790345380673695</v>
      </c>
      <c r="S30" s="226">
        <f>INDEX(Data2!$1:$1000,MATCH($C30,Data2!$X:$X,0),MATCH(S$14,Data2!$4:$4,0))</f>
        <v>-0.80636647104172898</v>
      </c>
      <c r="T30" s="98">
        <f>INDEX(Data2!$1:$1000,MATCH($C30,Data2!$X:$X,0),MATCH(T$15,Data2!$4:$4,0))</f>
        <v>-1.48433940803009</v>
      </c>
      <c r="V30" s="219">
        <f t="shared" si="1"/>
        <v>0</v>
      </c>
      <c r="W30" s="219">
        <f t="shared" si="2"/>
        <v>0</v>
      </c>
      <c r="X30" s="219">
        <f t="shared" si="3"/>
        <v>0</v>
      </c>
      <c r="Y30" s="219">
        <f t="shared" si="4"/>
        <v>0</v>
      </c>
      <c r="Z30" s="219">
        <f t="shared" si="5"/>
        <v>0</v>
      </c>
      <c r="AA30" s="219">
        <f t="shared" si="6"/>
        <v>0</v>
      </c>
      <c r="AB30" s="219">
        <f t="shared" si="7"/>
        <v>0</v>
      </c>
      <c r="AC30" s="219">
        <f t="shared" si="8"/>
        <v>0</v>
      </c>
      <c r="AD30" s="219">
        <f t="shared" si="9"/>
        <v>0</v>
      </c>
      <c r="AE30" s="219">
        <f t="shared" si="10"/>
        <v>0</v>
      </c>
      <c r="AF30" s="219">
        <f t="shared" si="11"/>
        <v>0</v>
      </c>
      <c r="AG30" s="219">
        <f t="shared" si="12"/>
        <v>0</v>
      </c>
      <c r="AH30" s="219">
        <f t="shared" si="13"/>
        <v>0</v>
      </c>
      <c r="AI30" s="219">
        <f t="shared" si="14"/>
        <v>0</v>
      </c>
      <c r="AJ30" s="219">
        <f t="shared" si="15"/>
        <v>0</v>
      </c>
      <c r="AK30" s="224">
        <f t="shared" si="16"/>
        <v>0</v>
      </c>
      <c r="AL30" s="96">
        <f t="shared" si="17"/>
        <v>0</v>
      </c>
    </row>
    <row r="31" spans="1:38">
      <c r="A31" s="48" t="s">
        <v>56</v>
      </c>
      <c r="B31" s="48" t="str">
        <f>INDEX('Ref1'!$E:$E,MATCH(A31,'Ref1'!$A:$A,0))</f>
        <v>Bath &amp; North East Somerset</v>
      </c>
      <c r="C31" s="71">
        <f>INDEX(Data2!$1:$1000,MATCH($A31,Data2!$A:$A,0),MATCH($A$5,Data2!$4:$4,0))</f>
        <v>240</v>
      </c>
      <c r="D31" s="225">
        <f>INDEX(Data2!$1:$1000,MATCH($C31,Data2!$X:$X,0),MATCH(D$14,Data2!$4:$4,0))</f>
        <v>-1.81055767879132</v>
      </c>
      <c r="E31" s="225">
        <f>INDEX(Data2!$1:$1000,MATCH($C31,Data2!$X:$X,0),MATCH(E$14,Data2!$4:$4,0))</f>
        <v>1.20093251313347</v>
      </c>
      <c r="F31" s="225">
        <f>INDEX(Data2!$1:$1000,MATCH($C31,Data2!$X:$X,0),MATCH(F$14,Data2!$4:$4,0))</f>
        <v>0.41547348891049701</v>
      </c>
      <c r="G31" s="225">
        <f>INDEX(Data2!$1:$1000,MATCH($C31,Data2!$X:$X,0),MATCH(G$14,Data2!$4:$4,0))</f>
        <v>-1.1399039744476001</v>
      </c>
      <c r="H31" s="225">
        <f>INDEX(Data2!$1:$1000,MATCH($C31,Data2!$X:$X,0),MATCH(H$14,Data2!$4:$4,0))</f>
        <v>-0.292566138795811</v>
      </c>
      <c r="I31" s="225">
        <f>INDEX(Data2!$1:$1000,MATCH($C31,Data2!$X:$X,0),MATCH(I$14,Data2!$4:$4,0))</f>
        <v>-1.3974848188810201</v>
      </c>
      <c r="J31" s="225">
        <f>INDEX(Data2!$1:$1000,MATCH($C31,Data2!$X:$X,0),MATCH(J$14,Data2!$4:$4,0))</f>
        <v>1.2498189696086499</v>
      </c>
      <c r="K31" s="225">
        <f>INDEX(Data2!$1:$1000,MATCH($C31,Data2!$X:$X,0),MATCH(K$14,Data2!$4:$4,0))</f>
        <v>1.01614278526508</v>
      </c>
      <c r="L31" s="225">
        <f>INDEX(Data2!$1:$1000,MATCH($C31,Data2!$X:$X,0),MATCH(L$14,Data2!$4:$4,0))</f>
        <v>-0.99069228112221797</v>
      </c>
      <c r="M31" s="225">
        <f>INDEX(Data2!$1:$1000,MATCH($C31,Data2!$X:$X,0),MATCH(M$14,Data2!$4:$4,0))</f>
        <v>1.1698735860340801</v>
      </c>
      <c r="N31" s="225">
        <f>INDEX(Data2!$1:$1000,MATCH($C31,Data2!$X:$X,0),MATCH(N$14,Data2!$4:$4,0))</f>
        <v>1.9230884433897401E-2</v>
      </c>
      <c r="O31" s="225">
        <f>INDEX(Data2!$1:$1000,MATCH($C31,Data2!$X:$X,0),MATCH(O$14,Data2!$4:$4,0))</f>
        <v>-0.88330602472053099</v>
      </c>
      <c r="P31" s="225">
        <f>INDEX(Data2!$1:$1000,MATCH($C31,Data2!$X:$X,0),MATCH(P$14,Data2!$4:$4,0))</f>
        <v>-1.6116747250674801</v>
      </c>
      <c r="Q31" s="225">
        <f>INDEX(Data2!$1:$1000,MATCH($C31,Data2!$X:$X,0),MATCH(Q$14,Data2!$4:$4,0))</f>
        <v>-1.0422691021370301</v>
      </c>
      <c r="R31" s="225">
        <f>INDEX(Data2!$1:$1000,MATCH($C31,Data2!$X:$X,0),MATCH(R$14,Data2!$4:$4,0))</f>
        <v>0.31673840765542299</v>
      </c>
      <c r="S31" s="226">
        <f>INDEX(Data2!$1:$1000,MATCH($C31,Data2!$X:$X,0),MATCH(S$14,Data2!$4:$4,0))</f>
        <v>1.2841450125398799</v>
      </c>
      <c r="T31" s="98">
        <f>INDEX(Data2!$1:$1000,MATCH($C31,Data2!$X:$X,0),MATCH(T$15,Data2!$4:$4,0))</f>
        <v>7.3138009071731694E-2</v>
      </c>
      <c r="V31" s="219">
        <f t="shared" si="1"/>
        <v>0</v>
      </c>
      <c r="W31" s="219">
        <f t="shared" si="2"/>
        <v>0</v>
      </c>
      <c r="X31" s="219">
        <f t="shared" si="3"/>
        <v>0</v>
      </c>
      <c r="Y31" s="219">
        <f t="shared" si="4"/>
        <v>0</v>
      </c>
      <c r="Z31" s="219">
        <f t="shared" si="5"/>
        <v>0</v>
      </c>
      <c r="AA31" s="219">
        <f t="shared" si="6"/>
        <v>0</v>
      </c>
      <c r="AB31" s="219">
        <f t="shared" si="7"/>
        <v>0</v>
      </c>
      <c r="AC31" s="219">
        <f t="shared" si="8"/>
        <v>0</v>
      </c>
      <c r="AD31" s="219">
        <f t="shared" si="9"/>
        <v>0</v>
      </c>
      <c r="AE31" s="219">
        <f t="shared" si="10"/>
        <v>0</v>
      </c>
      <c r="AF31" s="219">
        <f t="shared" si="11"/>
        <v>0</v>
      </c>
      <c r="AG31" s="219">
        <f t="shared" si="12"/>
        <v>0</v>
      </c>
      <c r="AH31" s="219">
        <f t="shared" si="13"/>
        <v>0</v>
      </c>
      <c r="AI31" s="219">
        <f t="shared" si="14"/>
        <v>0</v>
      </c>
      <c r="AJ31" s="219">
        <f t="shared" si="15"/>
        <v>0</v>
      </c>
      <c r="AK31" s="224">
        <f t="shared" si="16"/>
        <v>0</v>
      </c>
      <c r="AL31" s="96">
        <f t="shared" si="17"/>
        <v>0</v>
      </c>
    </row>
    <row r="32" spans="1:38">
      <c r="A32" s="48" t="s">
        <v>58</v>
      </c>
      <c r="B32" s="48" t="str">
        <f>INDEX('Ref1'!$E:$E,MATCH(A32,'Ref1'!$A:$A,0))</f>
        <v>Bedford</v>
      </c>
      <c r="C32" s="71">
        <f>INDEX(Data2!$1:$1000,MATCH($A32,Data2!$A:$A,0),MATCH($A$5,Data2!$4:$4,0))</f>
        <v>155</v>
      </c>
      <c r="D32" s="225">
        <f>INDEX(Data2!$1:$1000,MATCH($C32,Data2!$X:$X,0),MATCH(D$14,Data2!$4:$4,0))</f>
        <v>0.449256837146156</v>
      </c>
      <c r="E32" s="225">
        <f>INDEX(Data2!$1:$1000,MATCH($C32,Data2!$X:$X,0),MATCH(E$14,Data2!$4:$4,0))</f>
        <v>0.95367622688124898</v>
      </c>
      <c r="F32" s="225">
        <f>INDEX(Data2!$1:$1000,MATCH($C32,Data2!$X:$X,0),MATCH(F$14,Data2!$4:$4,0))</f>
        <v>0.62724026956349199</v>
      </c>
      <c r="G32" s="225">
        <f>INDEX(Data2!$1:$1000,MATCH($C32,Data2!$X:$X,0),MATCH(G$14,Data2!$4:$4,0))</f>
        <v>1.2498189696086499</v>
      </c>
      <c r="H32" s="225">
        <f>INDEX(Data2!$1:$1000,MATCH($C32,Data2!$X:$X,0),MATCH(H$14,Data2!$4:$4,0))</f>
        <v>-0.71393615083927797</v>
      </c>
      <c r="I32" s="225">
        <f>INDEX(Data2!$1:$1000,MATCH($C32,Data2!$X:$X,0),MATCH(I$14,Data2!$4:$4,0))</f>
        <v>-0.84971663855767099</v>
      </c>
      <c r="J32" s="225">
        <f>INDEX(Data2!$1:$1000,MATCH($C32,Data2!$X:$X,0),MATCH(J$14,Data2!$4:$4,0))</f>
        <v>0.69422498537454602</v>
      </c>
      <c r="K32" s="225">
        <f>INDEX(Data2!$1:$1000,MATCH($C32,Data2!$X:$X,0),MATCH(K$14,Data2!$4:$4,0))</f>
        <v>5.0018065889223501E-2</v>
      </c>
      <c r="L32" s="225">
        <f>INDEX(Data2!$1:$1000,MATCH($C32,Data2!$X:$X,0),MATCH(L$14,Data2!$4:$4,0))</f>
        <v>0.81705964781606499</v>
      </c>
      <c r="M32" s="225">
        <f>INDEX(Data2!$1:$1000,MATCH($C32,Data2!$X:$X,0),MATCH(M$14,Data2!$4:$4,0))</f>
        <v>-0.80636647104172898</v>
      </c>
      <c r="N32" s="225">
        <f>INDEX(Data2!$1:$1000,MATCH($C32,Data2!$X:$X,0),MATCH(N$14,Data2!$4:$4,0))</f>
        <v>-1.3200546968364699</v>
      </c>
      <c r="O32" s="225">
        <f>INDEX(Data2!$1:$1000,MATCH($C32,Data2!$X:$X,0),MATCH(O$14,Data2!$4:$4,0))</f>
        <v>1.53231615461489</v>
      </c>
      <c r="P32" s="225">
        <f>INDEX(Data2!$1:$1000,MATCH($C32,Data2!$X:$X,0),MATCH(P$14,Data2!$4:$4,0))</f>
        <v>-1.20093251313347</v>
      </c>
      <c r="Q32" s="225">
        <f>INDEX(Data2!$1:$1000,MATCH($C32,Data2!$X:$X,0),MATCH(Q$14,Data2!$4:$4,0))</f>
        <v>-0.15834272448537501</v>
      </c>
      <c r="R32" s="225">
        <f>INDEX(Data2!$1:$1000,MATCH($C32,Data2!$X:$X,0),MATCH(R$14,Data2!$4:$4,0))</f>
        <v>-0.91792285853303901</v>
      </c>
      <c r="S32" s="226">
        <f>INDEX(Data2!$1:$1000,MATCH($C32,Data2!$X:$X,0),MATCH(S$14,Data2!$4:$4,0))</f>
        <v>-1.8516777124192001</v>
      </c>
      <c r="T32" s="98">
        <f>INDEX(Data2!$1:$1000,MATCH($C32,Data2!$X:$X,0),MATCH(T$15,Data2!$4:$4,0))</f>
        <v>0.71393615083927797</v>
      </c>
      <c r="V32" s="219">
        <f t="shared" si="1"/>
        <v>0</v>
      </c>
      <c r="W32" s="219">
        <f t="shared" si="2"/>
        <v>0</v>
      </c>
      <c r="X32" s="219">
        <f t="shared" si="3"/>
        <v>0</v>
      </c>
      <c r="Y32" s="219">
        <f t="shared" si="4"/>
        <v>0</v>
      </c>
      <c r="Z32" s="219">
        <f t="shared" si="5"/>
        <v>0</v>
      </c>
      <c r="AA32" s="219">
        <f t="shared" si="6"/>
        <v>0</v>
      </c>
      <c r="AB32" s="219">
        <f t="shared" si="7"/>
        <v>0</v>
      </c>
      <c r="AC32" s="219">
        <f t="shared" si="8"/>
        <v>0</v>
      </c>
      <c r="AD32" s="219">
        <f t="shared" si="9"/>
        <v>0</v>
      </c>
      <c r="AE32" s="219">
        <f t="shared" si="10"/>
        <v>0</v>
      </c>
      <c r="AF32" s="219">
        <f t="shared" si="11"/>
        <v>0</v>
      </c>
      <c r="AG32" s="219">
        <f t="shared" si="12"/>
        <v>0</v>
      </c>
      <c r="AH32" s="219">
        <f t="shared" si="13"/>
        <v>0</v>
      </c>
      <c r="AI32" s="219">
        <f t="shared" si="14"/>
        <v>0</v>
      </c>
      <c r="AJ32" s="219">
        <f t="shared" si="15"/>
        <v>0</v>
      </c>
      <c r="AK32" s="224">
        <f t="shared" si="16"/>
        <v>0</v>
      </c>
      <c r="AL32" s="96">
        <f t="shared" si="17"/>
        <v>0</v>
      </c>
    </row>
    <row r="33" spans="1:38">
      <c r="A33" s="48" t="s">
        <v>64</v>
      </c>
      <c r="B33" s="48" t="str">
        <f>INDEX('Ref1'!$E:$E,MATCH(A33,'Ref1'!$A:$A,0))</f>
        <v>Bexley</v>
      </c>
      <c r="C33" s="71">
        <f>INDEX(Data2!$1:$1000,MATCH($A33,Data2!$A:$A,0),MATCH($A$5,Data2!$4:$4,0))</f>
        <v>222</v>
      </c>
      <c r="D33" s="225">
        <f>INDEX(Data2!$1:$1000,MATCH($C33,Data2!$X:$X,0),MATCH(D$14,Data2!$4:$4,0))</f>
        <v>0.18958056817244801</v>
      </c>
      <c r="E33" s="225">
        <f>INDEX(Data2!$1:$1000,MATCH($C33,Data2!$X:$X,0),MATCH(E$14,Data2!$4:$4,0))</f>
        <v>-0.55396966512034396</v>
      </c>
      <c r="F33" s="225">
        <f>INDEX(Data2!$1:$1000,MATCH($C33,Data2!$X:$X,0),MATCH(F$14,Data2!$4:$4,0))</f>
        <v>-0.34109720278987699</v>
      </c>
      <c r="G33" s="225">
        <f>INDEX(Data2!$1:$1000,MATCH($C33,Data2!$X:$X,0),MATCH(G$14,Data2!$4:$4,0))</f>
        <v>0.96586782262374904</v>
      </c>
      <c r="H33" s="225">
        <f>INDEX(Data2!$1:$1000,MATCH($C33,Data2!$X:$X,0),MATCH(H$14,Data2!$4:$4,0))</f>
        <v>0.18958056817244801</v>
      </c>
      <c r="I33" s="225">
        <f>INDEX(Data2!$1:$1000,MATCH($C33,Data2!$X:$X,0),MATCH(I$14,Data2!$4:$4,0))</f>
        <v>-0.423873478962081</v>
      </c>
      <c r="J33" s="225">
        <f>INDEX(Data2!$1:$1000,MATCH($C33,Data2!$X:$X,0),MATCH(J$14,Data2!$4:$4,0))</f>
        <v>-1.4395549086391799</v>
      </c>
      <c r="K33" s="225">
        <f>INDEX(Data2!$1:$1000,MATCH($C33,Data2!$X:$X,0),MATCH(K$14,Data2!$4:$4,0))</f>
        <v>0.49222508848025398</v>
      </c>
      <c r="L33" s="225">
        <f>INDEX(Data2!$1:$1000,MATCH($C33,Data2!$X:$X,0),MATCH(L$14,Data2!$4:$4,0))</f>
        <v>-0.86080506744267005</v>
      </c>
      <c r="M33" s="225">
        <f>INDEX(Data2!$1:$1000,MATCH($C33,Data2!$X:$X,0),MATCH(M$14,Data2!$4:$4,0))</f>
        <v>-0.38215790030638502</v>
      </c>
      <c r="N33" s="225">
        <f>INDEX(Data2!$1:$1000,MATCH($C33,Data2!$X:$X,0),MATCH(N$14,Data2!$4:$4,0))</f>
        <v>0.228893548160431</v>
      </c>
      <c r="O33" s="225">
        <f>INDEX(Data2!$1:$1000,MATCH($C33,Data2!$X:$X,0),MATCH(O$14,Data2!$4:$4,0))</f>
        <v>1.05560284363946</v>
      </c>
      <c r="P33" s="225">
        <f>INDEX(Data2!$1:$1000,MATCH($C33,Data2!$X:$X,0),MATCH(P$14,Data2!$4:$4,0))</f>
        <v>1.48433940803009</v>
      </c>
      <c r="Q33" s="225">
        <f>INDEX(Data2!$1:$1000,MATCH($C33,Data2!$X:$X,0),MATCH(Q$14,Data2!$4:$4,0))</f>
        <v>1.1399039744476001</v>
      </c>
      <c r="R33" s="225">
        <f>INDEX(Data2!$1:$1000,MATCH($C33,Data2!$X:$X,0),MATCH(R$14,Data2!$4:$4,0))</f>
        <v>-0.95367622688124898</v>
      </c>
      <c r="S33" s="226">
        <f>INDEX(Data2!$1:$1000,MATCH($C33,Data2!$X:$X,0),MATCH(S$14,Data2!$4:$4,0))</f>
        <v>-6.5427627302906397E-2</v>
      </c>
      <c r="T33" s="98">
        <f>INDEX(Data2!$1:$1000,MATCH($C33,Data2!$X:$X,0),MATCH(T$15,Data2!$4:$4,0))</f>
        <v>0.104027698398954</v>
      </c>
      <c r="V33" s="219">
        <f t="shared" si="1"/>
        <v>0</v>
      </c>
      <c r="W33" s="219">
        <f t="shared" si="2"/>
        <v>0</v>
      </c>
      <c r="X33" s="219">
        <f t="shared" si="3"/>
        <v>0</v>
      </c>
      <c r="Y33" s="219">
        <f t="shared" si="4"/>
        <v>0</v>
      </c>
      <c r="Z33" s="219">
        <f t="shared" si="5"/>
        <v>0</v>
      </c>
      <c r="AA33" s="219">
        <f t="shared" si="6"/>
        <v>0</v>
      </c>
      <c r="AB33" s="219">
        <f t="shared" si="7"/>
        <v>0</v>
      </c>
      <c r="AC33" s="219">
        <f t="shared" si="8"/>
        <v>0</v>
      </c>
      <c r="AD33" s="219">
        <f t="shared" si="9"/>
        <v>0</v>
      </c>
      <c r="AE33" s="219">
        <f t="shared" si="10"/>
        <v>0</v>
      </c>
      <c r="AF33" s="219">
        <f t="shared" si="11"/>
        <v>0</v>
      </c>
      <c r="AG33" s="219">
        <f t="shared" si="12"/>
        <v>0</v>
      </c>
      <c r="AH33" s="219">
        <f t="shared" si="13"/>
        <v>0</v>
      </c>
      <c r="AI33" s="219">
        <f t="shared" si="14"/>
        <v>0</v>
      </c>
      <c r="AJ33" s="219">
        <f t="shared" si="15"/>
        <v>0</v>
      </c>
      <c r="AK33" s="224">
        <f t="shared" si="16"/>
        <v>0</v>
      </c>
      <c r="AL33" s="96">
        <f t="shared" si="17"/>
        <v>0</v>
      </c>
    </row>
    <row r="34" spans="1:38">
      <c r="A34" s="48" t="s">
        <v>66</v>
      </c>
      <c r="B34" s="48" t="str">
        <f>INDEX('Ref1'!$E:$E,MATCH(A34,'Ref1'!$A:$A,0))</f>
        <v>Birmingham</v>
      </c>
      <c r="C34" s="71">
        <f>INDEX(Data2!$1:$1000,MATCH($A34,Data2!$A:$A,0),MATCH($A$5,Data2!$4:$4,0))</f>
        <v>306</v>
      </c>
      <c r="D34" s="225">
        <f>INDEX(Data2!$1:$1000,MATCH($C34,Data2!$X:$X,0),MATCH(D$14,Data2!$4:$4,0))</f>
        <v>0.81705964781606499</v>
      </c>
      <c r="E34" s="225">
        <f>INDEX(Data2!$1:$1000,MATCH($C34,Data2!$X:$X,0),MATCH(E$14,Data2!$4:$4,0))</f>
        <v>-0.181754940835861</v>
      </c>
      <c r="F34" s="225">
        <f>INDEX(Data2!$1:$1000,MATCH($C34,Data2!$X:$X,0),MATCH(F$14,Data2!$4:$4,0))</f>
        <v>-1.1109246757018101</v>
      </c>
      <c r="G34" s="225">
        <f>INDEX(Data2!$1:$1000,MATCH($C34,Data2!$X:$X,0),MATCH(G$14,Data2!$4:$4,0))</f>
        <v>-1.3974848188810201</v>
      </c>
      <c r="H34" s="225">
        <f>INDEX(Data2!$1:$1000,MATCH($C34,Data2!$X:$X,0),MATCH(H$14,Data2!$4:$4,0))</f>
        <v>1.33866570764457</v>
      </c>
      <c r="I34" s="225">
        <f>INDEX(Data2!$1:$1000,MATCH($C34,Data2!$X:$X,0),MATCH(I$14,Data2!$4:$4,0))</f>
        <v>-0.40710271318473101</v>
      </c>
      <c r="J34" s="225">
        <f>INDEX(Data2!$1:$1000,MATCH($C34,Data2!$X:$X,0),MATCH(J$14,Data2!$4:$4,0))</f>
        <v>-5.0018065889223501E-2</v>
      </c>
      <c r="K34" s="225">
        <f>INDEX(Data2!$1:$1000,MATCH($C34,Data2!$X:$X,0),MATCH(K$14,Data2!$4:$4,0))</f>
        <v>1.7364527482587899</v>
      </c>
      <c r="L34" s="225">
        <f>INDEX(Data2!$1:$1000,MATCH($C34,Data2!$X:$X,0),MATCH(L$14,Data2!$4:$4,0))</f>
        <v>-3</v>
      </c>
      <c r="M34" s="225">
        <f>INDEX(Data2!$1:$1000,MATCH($C34,Data2!$X:$X,0),MATCH(M$14,Data2!$4:$4,0))</f>
        <v>2.61829535040822</v>
      </c>
      <c r="N34" s="225">
        <f>INDEX(Data2!$1:$1000,MATCH($C34,Data2!$X:$X,0),MATCH(N$14,Data2!$4:$4,0))</f>
        <v>-0.65558674848606502</v>
      </c>
      <c r="O34" s="225">
        <f>INDEX(Data2!$1:$1000,MATCH($C34,Data2!$X:$X,0),MATCH(O$14,Data2!$4:$4,0))</f>
        <v>1.7364527482587899</v>
      </c>
      <c r="P34" s="225">
        <f>INDEX(Data2!$1:$1000,MATCH($C34,Data2!$X:$X,0),MATCH(P$14,Data2!$4:$4,0))</f>
        <v>1.15380754900634E-2</v>
      </c>
      <c r="Q34" s="225">
        <f>INDEX(Data2!$1:$1000,MATCH($C34,Data2!$X:$X,0),MATCH(Q$14,Data2!$4:$4,0))</f>
        <v>0.33295581167441402</v>
      </c>
      <c r="R34" s="225">
        <f>INDEX(Data2!$1:$1000,MATCH($C34,Data2!$X:$X,0),MATCH(R$14,Data2!$4:$4,0))</f>
        <v>0.26059774714164602</v>
      </c>
      <c r="S34" s="226">
        <f>INDEX(Data2!$1:$1000,MATCH($C34,Data2!$X:$X,0),MATCH(S$14,Data2!$4:$4,0))</f>
        <v>-0.26059774714164602</v>
      </c>
      <c r="T34" s="98">
        <f>INDEX(Data2!$1:$1000,MATCH($C34,Data2!$X:$X,0),MATCH(T$15,Data2!$4:$4,0))</f>
        <v>-3</v>
      </c>
      <c r="V34" s="219">
        <f t="shared" si="1"/>
        <v>0</v>
      </c>
      <c r="W34" s="219">
        <f t="shared" si="2"/>
        <v>0</v>
      </c>
      <c r="X34" s="219">
        <f t="shared" si="3"/>
        <v>0</v>
      </c>
      <c r="Y34" s="219">
        <f t="shared" si="4"/>
        <v>0</v>
      </c>
      <c r="Z34" s="219">
        <f t="shared" si="5"/>
        <v>0</v>
      </c>
      <c r="AA34" s="219">
        <f t="shared" si="6"/>
        <v>0</v>
      </c>
      <c r="AB34" s="219">
        <f t="shared" si="7"/>
        <v>0</v>
      </c>
      <c r="AC34" s="219">
        <f t="shared" si="8"/>
        <v>0</v>
      </c>
      <c r="AD34" s="219">
        <f t="shared" si="9"/>
        <v>0</v>
      </c>
      <c r="AE34" s="219">
        <f t="shared" si="10"/>
        <v>0</v>
      </c>
      <c r="AF34" s="219">
        <f t="shared" si="11"/>
        <v>0</v>
      </c>
      <c r="AG34" s="219">
        <f t="shared" si="12"/>
        <v>0</v>
      </c>
      <c r="AH34" s="219">
        <f t="shared" si="13"/>
        <v>0</v>
      </c>
      <c r="AI34" s="219">
        <f t="shared" si="14"/>
        <v>0</v>
      </c>
      <c r="AJ34" s="219">
        <f t="shared" si="15"/>
        <v>0</v>
      </c>
      <c r="AK34" s="224">
        <f t="shared" si="16"/>
        <v>0</v>
      </c>
      <c r="AL34" s="96">
        <f t="shared" si="17"/>
        <v>0</v>
      </c>
    </row>
    <row r="35" spans="1:38">
      <c r="A35" s="48" t="s">
        <v>68</v>
      </c>
      <c r="B35" s="48" t="str">
        <f>INDEX('Ref1'!$E:$E,MATCH(A35,'Ref1'!$A:$A,0))</f>
        <v>Blaby</v>
      </c>
      <c r="C35" s="71">
        <f>INDEX(Data2!$1:$1000,MATCH($A35,Data2!$A:$A,0),MATCH($A$5,Data2!$4:$4,0))</f>
        <v>117</v>
      </c>
      <c r="D35" s="225">
        <f>INDEX(Data2!$1:$1000,MATCH($C35,Data2!$X:$X,0),MATCH(D$14,Data2!$4:$4,0))</f>
        <v>0.79576471234815305</v>
      </c>
      <c r="E35" s="225">
        <f>INDEX(Data2!$1:$1000,MATCH($C35,Data2!$X:$X,0),MATCH(E$14,Data2!$4:$4,0))</f>
        <v>-0.83873171379157596</v>
      </c>
      <c r="F35" s="225">
        <f>INDEX(Data2!$1:$1000,MATCH($C35,Data2!$X:$X,0),MATCH(F$14,Data2!$4:$4,0))</f>
        <v>-0.20526722259156199</v>
      </c>
      <c r="G35" s="225">
        <f>INDEX(Data2!$1:$1000,MATCH($C35,Data2!$X:$X,0),MATCH(G$14,Data2!$4:$4,0))</f>
        <v>0.94162475828346703</v>
      </c>
      <c r="H35" s="225">
        <f>INDEX(Data2!$1:$1000,MATCH($C35,Data2!$X:$X,0),MATCH(H$14,Data2!$4:$4,0))</f>
        <v>-0.142783450736476</v>
      </c>
      <c r="I35" s="225">
        <f>INDEX(Data2!$1:$1000,MATCH($C35,Data2!$X:$X,0),MATCH(I$14,Data2!$4:$4,0))</f>
        <v>1.89619030821197</v>
      </c>
      <c r="J35" s="225">
        <f>INDEX(Data2!$1:$1000,MATCH($C35,Data2!$X:$X,0),MATCH(J$14,Data2!$4:$4,0))</f>
        <v>0.292566138795811</v>
      </c>
      <c r="K35" s="225">
        <f>INDEX(Data2!$1:$1000,MATCH($C35,Data2!$X:$X,0),MATCH(K$14,Data2!$4:$4,0))</f>
        <v>0.96586782262374904</v>
      </c>
      <c r="L35" s="225">
        <f>INDEX(Data2!$1:$1000,MATCH($C35,Data2!$X:$X,0),MATCH(L$14,Data2!$4:$4,0))</f>
        <v>-0.76448125721012095</v>
      </c>
      <c r="M35" s="225">
        <f>INDEX(Data2!$1:$1000,MATCH($C35,Data2!$X:$X,0),MATCH(M$14,Data2!$4:$4,0))</f>
        <v>2.6924831633429899E-2</v>
      </c>
      <c r="N35" s="225">
        <f>INDEX(Data2!$1:$1000,MATCH($C35,Data2!$X:$X,0),MATCH(N$14,Data2!$4:$4,0))</f>
        <v>-0.67477993525131896</v>
      </c>
      <c r="O35" s="225">
        <f>INDEX(Data2!$1:$1000,MATCH($C35,Data2!$X:$X,0),MATCH(O$14,Data2!$4:$4,0))</f>
        <v>0.78525165015426901</v>
      </c>
      <c r="P35" s="225">
        <f>INDEX(Data2!$1:$1000,MATCH($C35,Data2!$X:$X,0),MATCH(P$14,Data2!$4:$4,0))</f>
        <v>-0.77482466969292996</v>
      </c>
      <c r="Q35" s="225">
        <f>INDEX(Data2!$1:$1000,MATCH($C35,Data2!$X:$X,0),MATCH(Q$14,Data2!$4:$4,0))</f>
        <v>5.7721133302240199E-2</v>
      </c>
      <c r="R35" s="225">
        <f>INDEX(Data2!$1:$1000,MATCH($C35,Data2!$X:$X,0),MATCH(R$14,Data2!$4:$4,0))</f>
        <v>0.50966558646457005</v>
      </c>
      <c r="S35" s="226">
        <f>INDEX(Data2!$1:$1000,MATCH($C35,Data2!$X:$X,0),MATCH(S$14,Data2!$4:$4,0))</f>
        <v>0.449256837146156</v>
      </c>
      <c r="T35" s="98">
        <f>INDEX(Data2!$1:$1000,MATCH($C35,Data2!$X:$X,0),MATCH(T$15,Data2!$4:$4,0))</f>
        <v>-1.6116747250674801</v>
      </c>
      <c r="V35" s="219">
        <f t="shared" si="1"/>
        <v>0</v>
      </c>
      <c r="W35" s="219">
        <f t="shared" si="2"/>
        <v>0</v>
      </c>
      <c r="X35" s="219">
        <f t="shared" si="3"/>
        <v>0</v>
      </c>
      <c r="Y35" s="219">
        <f t="shared" si="4"/>
        <v>0</v>
      </c>
      <c r="Z35" s="219">
        <f t="shared" si="5"/>
        <v>0</v>
      </c>
      <c r="AA35" s="219">
        <f t="shared" si="6"/>
        <v>0</v>
      </c>
      <c r="AB35" s="219">
        <f t="shared" si="7"/>
        <v>0</v>
      </c>
      <c r="AC35" s="219">
        <f t="shared" si="8"/>
        <v>0</v>
      </c>
      <c r="AD35" s="219">
        <f t="shared" si="9"/>
        <v>0</v>
      </c>
      <c r="AE35" s="219">
        <f t="shared" si="10"/>
        <v>0</v>
      </c>
      <c r="AF35" s="219">
        <f t="shared" si="11"/>
        <v>0</v>
      </c>
      <c r="AG35" s="219">
        <f t="shared" si="12"/>
        <v>0</v>
      </c>
      <c r="AH35" s="219">
        <f t="shared" si="13"/>
        <v>0</v>
      </c>
      <c r="AI35" s="219">
        <f t="shared" si="14"/>
        <v>0</v>
      </c>
      <c r="AJ35" s="219">
        <f t="shared" si="15"/>
        <v>0</v>
      </c>
      <c r="AK35" s="224">
        <f t="shared" si="16"/>
        <v>0</v>
      </c>
      <c r="AL35" s="96">
        <f t="shared" si="17"/>
        <v>0</v>
      </c>
    </row>
    <row r="36" spans="1:38">
      <c r="A36" s="48" t="s">
        <v>70</v>
      </c>
      <c r="B36" s="48" t="str">
        <f>INDEX('Ref1'!$E:$E,MATCH(A36,'Ref1'!$A:$A,0))</f>
        <v>Blackburn with Darwen</v>
      </c>
      <c r="C36" s="71">
        <f>INDEX(Data2!$1:$1000,MATCH($A36,Data2!$A:$A,0),MATCH($A$5,Data2!$4:$4,0))</f>
        <v>238</v>
      </c>
      <c r="D36" s="225">
        <f>INDEX(Data2!$1:$1000,MATCH($C36,Data2!$X:$X,0),MATCH(D$14,Data2!$4:$4,0))</f>
        <v>0.28454724788741997</v>
      </c>
      <c r="E36" s="225">
        <f>INDEX(Data2!$1:$1000,MATCH($C36,Data2!$X:$X,0),MATCH(E$14,Data2!$4:$4,0))</f>
        <v>-0.73392869407083094</v>
      </c>
      <c r="F36" s="225">
        <f>INDEX(Data2!$1:$1000,MATCH($C36,Data2!$X:$X,0),MATCH(F$14,Data2!$4:$4,0))</f>
        <v>1.46158075015049</v>
      </c>
      <c r="G36" s="225">
        <f>INDEX(Data2!$1:$1000,MATCH($C36,Data2!$X:$X,0),MATCH(G$14,Data2!$4:$4,0))</f>
        <v>0.56295962945385303</v>
      </c>
      <c r="H36" s="225">
        <f>INDEX(Data2!$1:$1000,MATCH($C36,Data2!$X:$X,0),MATCH(H$14,Data2!$4:$4,0))</f>
        <v>1.1109246757018101</v>
      </c>
      <c r="I36" s="225">
        <f>INDEX(Data2!$1:$1000,MATCH($C36,Data2!$X:$X,0),MATCH(I$14,Data2!$4:$4,0))</f>
        <v>-0.50092629126642196</v>
      </c>
      <c r="J36" s="225">
        <f>INDEX(Data2!$1:$1000,MATCH($C36,Data2!$X:$X,0),MATCH(J$14,Data2!$4:$4,0))</f>
        <v>-0.15834272448537501</v>
      </c>
      <c r="K36" s="225">
        <f>INDEX(Data2!$1:$1000,MATCH($C36,Data2!$X:$X,0),MATCH(K$14,Data2!$4:$4,0))</f>
        <v>-0.423873478962081</v>
      </c>
      <c r="L36" s="225">
        <f>INDEX(Data2!$1:$1000,MATCH($C36,Data2!$X:$X,0),MATCH(L$14,Data2!$4:$4,0))</f>
        <v>0.96586782262374904</v>
      </c>
      <c r="M36" s="225">
        <f>INDEX(Data2!$1:$1000,MATCH($C36,Data2!$X:$X,0),MATCH(M$14,Data2!$4:$4,0))</f>
        <v>-0.373896287181058</v>
      </c>
      <c r="N36" s="225">
        <f>INDEX(Data2!$1:$1000,MATCH($C36,Data2!$X:$X,0),MATCH(N$14,Data2!$4:$4,0))</f>
        <v>0.13501699212531501</v>
      </c>
      <c r="O36" s="225">
        <f>INDEX(Data2!$1:$1000,MATCH($C36,Data2!$X:$X,0),MATCH(O$14,Data2!$4:$4,0))</f>
        <v>-0.292566138795811</v>
      </c>
      <c r="P36" s="225">
        <f>INDEX(Data2!$1:$1000,MATCH($C36,Data2!$X:$X,0),MATCH(P$14,Data2!$4:$4,0))</f>
        <v>2.12741091319007</v>
      </c>
      <c r="Q36" s="225">
        <f>INDEX(Data2!$1:$1000,MATCH($C36,Data2!$X:$X,0),MATCH(Q$14,Data2!$4:$4,0))</f>
        <v>-7.31380090717315E-2</v>
      </c>
      <c r="R36" s="225">
        <f>INDEX(Data2!$1:$1000,MATCH($C36,Data2!$X:$X,0),MATCH(R$14,Data2!$4:$4,0))</f>
        <v>0.15055853143485801</v>
      </c>
      <c r="S36" s="226">
        <f>INDEX(Data2!$1:$1000,MATCH($C36,Data2!$X:$X,0),MATCH(S$14,Data2!$4:$4,0))</f>
        <v>-0.51844398248942802</v>
      </c>
      <c r="T36" s="98">
        <f>INDEX(Data2!$1:$1000,MATCH($C36,Data2!$X:$X,0),MATCH(T$15,Data2!$4:$4,0))</f>
        <v>1.55768809267068</v>
      </c>
      <c r="V36" s="219">
        <f t="shared" si="1"/>
        <v>0</v>
      </c>
      <c r="W36" s="219">
        <f t="shared" si="2"/>
        <v>0</v>
      </c>
      <c r="X36" s="219">
        <f t="shared" si="3"/>
        <v>0</v>
      </c>
      <c r="Y36" s="219">
        <f t="shared" si="4"/>
        <v>0</v>
      </c>
      <c r="Z36" s="219">
        <f t="shared" si="5"/>
        <v>0</v>
      </c>
      <c r="AA36" s="219">
        <f t="shared" si="6"/>
        <v>0</v>
      </c>
      <c r="AB36" s="219">
        <f t="shared" si="7"/>
        <v>0</v>
      </c>
      <c r="AC36" s="219">
        <f t="shared" si="8"/>
        <v>0</v>
      </c>
      <c r="AD36" s="219">
        <f t="shared" si="9"/>
        <v>0</v>
      </c>
      <c r="AE36" s="219">
        <f t="shared" si="10"/>
        <v>0</v>
      </c>
      <c r="AF36" s="219">
        <f t="shared" si="11"/>
        <v>0</v>
      </c>
      <c r="AG36" s="219">
        <f t="shared" si="12"/>
        <v>0</v>
      </c>
      <c r="AH36" s="219">
        <f t="shared" si="13"/>
        <v>0</v>
      </c>
      <c r="AI36" s="219">
        <f t="shared" si="14"/>
        <v>0</v>
      </c>
      <c r="AJ36" s="219">
        <f t="shared" si="15"/>
        <v>0</v>
      </c>
      <c r="AK36" s="224">
        <f t="shared" si="16"/>
        <v>0</v>
      </c>
      <c r="AL36" s="96">
        <f t="shared" si="17"/>
        <v>0</v>
      </c>
    </row>
    <row r="37" spans="1:38">
      <c r="A37" s="48" t="s">
        <v>72</v>
      </c>
      <c r="B37" s="48" t="str">
        <f>INDEX('Ref1'!$E:$E,MATCH(A37,'Ref1'!$A:$A,0))</f>
        <v>Blackpool</v>
      </c>
      <c r="C37" s="71">
        <f>INDEX(Data2!$1:$1000,MATCH($A37,Data2!$A:$A,0),MATCH($A$5,Data2!$4:$4,0))</f>
        <v>286</v>
      </c>
      <c r="D37" s="225">
        <f>INDEX(Data2!$1:$1000,MATCH($C37,Data2!$X:$X,0),MATCH(D$14,Data2!$4:$4,0))</f>
        <v>0.32483643033381798</v>
      </c>
      <c r="E37" s="225">
        <f>INDEX(Data2!$1:$1000,MATCH($C37,Data2!$X:$X,0),MATCH(E$14,Data2!$4:$4,0))</f>
        <v>-1.53231615461489</v>
      </c>
      <c r="F37" s="225">
        <f>INDEX(Data2!$1:$1000,MATCH($C37,Data2!$X:$X,0),MATCH(F$14,Data2!$4:$4,0))</f>
        <v>-0.50092629126642196</v>
      </c>
      <c r="G37" s="225">
        <f>INDEX(Data2!$1:$1000,MATCH($C37,Data2!$X:$X,0),MATCH(G$14,Data2!$4:$4,0))</f>
        <v>0.49222508848025398</v>
      </c>
      <c r="H37" s="225">
        <f>INDEX(Data2!$1:$1000,MATCH($C37,Data2!$X:$X,0),MATCH(H$14,Data2!$4:$4,0))</f>
        <v>-1.1399039744476001</v>
      </c>
      <c r="I37" s="225">
        <f>INDEX(Data2!$1:$1000,MATCH($C37,Data2!$X:$X,0),MATCH(I$14,Data2!$4:$4,0))</f>
        <v>-0.30060388702378499</v>
      </c>
      <c r="J37" s="225">
        <f>INDEX(Data2!$1:$1000,MATCH($C37,Data2!$X:$X,0),MATCH(J$14,Data2!$4:$4,0))</f>
        <v>0.50092629126642196</v>
      </c>
      <c r="K37" s="225">
        <f>INDEX(Data2!$1:$1000,MATCH($C37,Data2!$X:$X,0),MATCH(K$14,Data2!$4:$4,0))</f>
        <v>-0.54502425143293098</v>
      </c>
      <c r="L37" s="225">
        <f>INDEX(Data2!$1:$1000,MATCH($C37,Data2!$X:$X,0),MATCH(L$14,Data2!$4:$4,0))</f>
        <v>-1.46158075015049</v>
      </c>
      <c r="M37" s="225">
        <f>INDEX(Data2!$1:$1000,MATCH($C37,Data2!$X:$X,0),MATCH(M$14,Data2!$4:$4,0))</f>
        <v>0.70404637465488196</v>
      </c>
      <c r="N37" s="225">
        <f>INDEX(Data2!$1:$1000,MATCH($C37,Data2!$X:$X,0),MATCH(N$14,Data2!$4:$4,0))</f>
        <v>1.70271698671923</v>
      </c>
      <c r="O37" s="225">
        <f>INDEX(Data2!$1:$1000,MATCH($C37,Data2!$X:$X,0),MATCH(O$14,Data2!$4:$4,0))</f>
        <v>-9.6297118323475706E-2</v>
      </c>
      <c r="P37" s="225">
        <f>INDEX(Data2!$1:$1000,MATCH($C37,Data2!$X:$X,0),MATCH(P$14,Data2!$4:$4,0))</f>
        <v>0.78525165015426901</v>
      </c>
      <c r="Q37" s="225">
        <f>INDEX(Data2!$1:$1000,MATCH($C37,Data2!$X:$X,0),MATCH(Q$14,Data2!$4:$4,0))</f>
        <v>-0.84971663855767099</v>
      </c>
      <c r="R37" s="225">
        <f>INDEX(Data2!$1:$1000,MATCH($C37,Data2!$X:$X,0),MATCH(R$14,Data2!$4:$4,0))</f>
        <v>-0.71393615083927797</v>
      </c>
      <c r="S37" s="226">
        <f>INDEX(Data2!$1:$1000,MATCH($C37,Data2!$X:$X,0),MATCH(S$14,Data2!$4:$4,0))</f>
        <v>-1.81055767879132</v>
      </c>
      <c r="T37" s="98">
        <f>INDEX(Data2!$1:$1000,MATCH($C37,Data2!$X:$X,0),MATCH(T$15,Data2!$4:$4,0))</f>
        <v>0.69422498537454602</v>
      </c>
      <c r="V37" s="219">
        <f t="shared" si="1"/>
        <v>0</v>
      </c>
      <c r="W37" s="219">
        <f t="shared" si="2"/>
        <v>0</v>
      </c>
      <c r="X37" s="219">
        <f t="shared" si="3"/>
        <v>0</v>
      </c>
      <c r="Y37" s="219">
        <f t="shared" si="4"/>
        <v>0</v>
      </c>
      <c r="Z37" s="219">
        <f t="shared" si="5"/>
        <v>0</v>
      </c>
      <c r="AA37" s="219">
        <f t="shared" si="6"/>
        <v>0</v>
      </c>
      <c r="AB37" s="219">
        <f t="shared" si="7"/>
        <v>0</v>
      </c>
      <c r="AC37" s="219">
        <f t="shared" si="8"/>
        <v>0</v>
      </c>
      <c r="AD37" s="219">
        <f t="shared" si="9"/>
        <v>0</v>
      </c>
      <c r="AE37" s="219">
        <f t="shared" si="10"/>
        <v>0</v>
      </c>
      <c r="AF37" s="219">
        <f t="shared" si="11"/>
        <v>0</v>
      </c>
      <c r="AG37" s="219">
        <f t="shared" si="12"/>
        <v>0</v>
      </c>
      <c r="AH37" s="219">
        <f t="shared" si="13"/>
        <v>0</v>
      </c>
      <c r="AI37" s="219">
        <f t="shared" si="14"/>
        <v>0</v>
      </c>
      <c r="AJ37" s="219">
        <f t="shared" si="15"/>
        <v>0</v>
      </c>
      <c r="AK37" s="224">
        <f t="shared" si="16"/>
        <v>0</v>
      </c>
      <c r="AL37" s="96">
        <f t="shared" si="17"/>
        <v>0</v>
      </c>
    </row>
    <row r="38" spans="1:38">
      <c r="A38" s="48" t="s">
        <v>74</v>
      </c>
      <c r="B38" s="48" t="str">
        <f>INDEX('Ref1'!$E:$E,MATCH(A38,'Ref1'!$A:$A,0))</f>
        <v>Bolsover</v>
      </c>
      <c r="C38" s="71">
        <f>INDEX(Data2!$1:$1000,MATCH($A38,Data2!$A:$A,0),MATCH($A$5,Data2!$4:$4,0))</f>
        <v>315</v>
      </c>
      <c r="D38" s="225">
        <f>INDEX(Data2!$1:$1000,MATCH($C38,Data2!$X:$X,0),MATCH(D$14,Data2!$4:$4,0))</f>
        <v>-0.80636647104172898</v>
      </c>
      <c r="E38" s="225">
        <f>INDEX(Data2!$1:$1000,MATCH($C38,Data2!$X:$X,0),MATCH(E$14,Data2!$4:$4,0))</f>
        <v>0.51844398248942802</v>
      </c>
      <c r="F38" s="225">
        <f>INDEX(Data2!$1:$1000,MATCH($C38,Data2!$X:$X,0),MATCH(F$14,Data2!$4:$4,0))</f>
        <v>2.12741091319007</v>
      </c>
      <c r="G38" s="225">
        <f>INDEX(Data2!$1:$1000,MATCH($C38,Data2!$X:$X,0),MATCH(G$14,Data2!$4:$4,0))</f>
        <v>1.4395549086391799</v>
      </c>
      <c r="H38" s="225">
        <f>INDEX(Data2!$1:$1000,MATCH($C38,Data2!$X:$X,0),MATCH(H$14,Data2!$4:$4,0))</f>
        <v>0.228893548160431</v>
      </c>
      <c r="I38" s="225">
        <f>INDEX(Data2!$1:$1000,MATCH($C38,Data2!$X:$X,0),MATCH(I$14,Data2!$4:$4,0))</f>
        <v>-1.05560284363946</v>
      </c>
      <c r="J38" s="225">
        <f>INDEX(Data2!$1:$1000,MATCH($C38,Data2!$X:$X,0),MATCH(J$14,Data2!$4:$4,0))</f>
        <v>0.86080506744267105</v>
      </c>
      <c r="K38" s="225">
        <f>INDEX(Data2!$1:$1000,MATCH($C38,Data2!$X:$X,0),MATCH(K$14,Data2!$4:$4,0))</f>
        <v>-0.119507998425229</v>
      </c>
      <c r="L38" s="225">
        <f>INDEX(Data2!$1:$1000,MATCH($C38,Data2!$X:$X,0),MATCH(L$14,Data2!$4:$4,0))</f>
        <v>1.94481164334801</v>
      </c>
      <c r="M38" s="225">
        <f>INDEX(Data2!$1:$1000,MATCH($C38,Data2!$X:$X,0),MATCH(M$14,Data2!$4:$4,0))</f>
        <v>1.8516777124192001</v>
      </c>
      <c r="N38" s="225">
        <f>INDEX(Data2!$1:$1000,MATCH($C38,Data2!$X:$X,0),MATCH(N$14,Data2!$4:$4,0))</f>
        <v>-1.7722890959111699</v>
      </c>
      <c r="O38" s="225">
        <f>INDEX(Data2!$1:$1000,MATCH($C38,Data2!$X:$X,0),MATCH(O$14,Data2!$4:$4,0))</f>
        <v>0.99069228112221797</v>
      </c>
      <c r="P38" s="225">
        <f>INDEX(Data2!$1:$1000,MATCH($C38,Data2!$X:$X,0),MATCH(P$14,Data2!$4:$4,0))</f>
        <v>-0.38215790030638502</v>
      </c>
      <c r="Q38" s="225">
        <f>INDEX(Data2!$1:$1000,MATCH($C38,Data2!$X:$X,0),MATCH(Q$14,Data2!$4:$4,0))</f>
        <v>0.357448675014717</v>
      </c>
      <c r="R38" s="225">
        <f>INDEX(Data2!$1:$1000,MATCH($C38,Data2!$X:$X,0),MATCH(R$14,Data2!$4:$4,0))</f>
        <v>0.89472573620472595</v>
      </c>
      <c r="S38" s="226">
        <f>INDEX(Data2!$1:$1000,MATCH($C38,Data2!$X:$X,0),MATCH(S$14,Data2!$4:$4,0))</f>
        <v>-0.91792285853303901</v>
      </c>
      <c r="T38" s="98">
        <f>INDEX(Data2!$1:$1000,MATCH($C38,Data2!$X:$X,0),MATCH(T$15,Data2!$4:$4,0))</f>
        <v>-1.3200546968364699</v>
      </c>
      <c r="V38" s="219">
        <f t="shared" si="1"/>
        <v>0</v>
      </c>
      <c r="W38" s="219">
        <f t="shared" si="2"/>
        <v>0</v>
      </c>
      <c r="X38" s="219">
        <f t="shared" si="3"/>
        <v>0</v>
      </c>
      <c r="Y38" s="219">
        <f t="shared" si="4"/>
        <v>0</v>
      </c>
      <c r="Z38" s="219">
        <f t="shared" si="5"/>
        <v>0</v>
      </c>
      <c r="AA38" s="219">
        <f t="shared" si="6"/>
        <v>0</v>
      </c>
      <c r="AB38" s="219">
        <f t="shared" si="7"/>
        <v>0</v>
      </c>
      <c r="AC38" s="219">
        <f t="shared" si="8"/>
        <v>0</v>
      </c>
      <c r="AD38" s="219">
        <f t="shared" si="9"/>
        <v>0</v>
      </c>
      <c r="AE38" s="219">
        <f t="shared" si="10"/>
        <v>0</v>
      </c>
      <c r="AF38" s="219">
        <f t="shared" si="11"/>
        <v>0</v>
      </c>
      <c r="AG38" s="219">
        <f t="shared" si="12"/>
        <v>0</v>
      </c>
      <c r="AH38" s="219">
        <f t="shared" si="13"/>
        <v>0</v>
      </c>
      <c r="AI38" s="219">
        <f t="shared" si="14"/>
        <v>0</v>
      </c>
      <c r="AJ38" s="219">
        <f t="shared" si="15"/>
        <v>0</v>
      </c>
      <c r="AK38" s="224">
        <f t="shared" si="16"/>
        <v>0</v>
      </c>
      <c r="AL38" s="96">
        <f t="shared" si="17"/>
        <v>0</v>
      </c>
    </row>
    <row r="39" spans="1:38">
      <c r="A39" s="48" t="s">
        <v>76</v>
      </c>
      <c r="B39" s="48" t="str">
        <f>INDEX('Ref1'!$E:$E,MATCH(A39,'Ref1'!$A:$A,0))</f>
        <v>Bolton</v>
      </c>
      <c r="C39" s="71">
        <f>INDEX(Data2!$1:$1000,MATCH($A39,Data2!$A:$A,0),MATCH($A$5,Data2!$4:$4,0))</f>
        <v>198</v>
      </c>
      <c r="D39" s="225">
        <f>INDEX(Data2!$1:$1000,MATCH($C39,Data2!$X:$X,0),MATCH(D$14,Data2!$4:$4,0))</f>
        <v>-0.39876036674317</v>
      </c>
      <c r="E39" s="225">
        <f>INDEX(Data2!$1:$1000,MATCH($C39,Data2!$X:$X,0),MATCH(E$14,Data2!$4:$4,0))</f>
        <v>1.3200546968364699</v>
      </c>
      <c r="F39" s="225">
        <f>INDEX(Data2!$1:$1000,MATCH($C39,Data2!$X:$X,0),MATCH(F$14,Data2!$4:$4,0))</f>
        <v>-1.1698735860340801</v>
      </c>
      <c r="G39" s="225">
        <f>INDEX(Data2!$1:$1000,MATCH($C39,Data2!$X:$X,0),MATCH(G$14,Data2!$4:$4,0))</f>
        <v>-0.40710271318473101</v>
      </c>
      <c r="H39" s="225">
        <f>INDEX(Data2!$1:$1000,MATCH($C39,Data2!$X:$X,0),MATCH(H$14,Data2!$4:$4,0))</f>
        <v>-1.9230884433897401E-2</v>
      </c>
      <c r="I39" s="225">
        <f>INDEX(Data2!$1:$1000,MATCH($C39,Data2!$X:$X,0),MATCH(I$14,Data2!$4:$4,0))</f>
        <v>-0.80636647104172898</v>
      </c>
      <c r="J39" s="225">
        <f>INDEX(Data2!$1:$1000,MATCH($C39,Data2!$X:$X,0),MATCH(J$14,Data2!$4:$4,0))</f>
        <v>-0.15055853143485801</v>
      </c>
      <c r="K39" s="225">
        <f>INDEX(Data2!$1:$1000,MATCH($C39,Data2!$X:$X,0),MATCH(K$14,Data2!$4:$4,0))</f>
        <v>-1.2498189696086599</v>
      </c>
      <c r="L39" s="225">
        <f>INDEX(Data2!$1:$1000,MATCH($C39,Data2!$X:$X,0),MATCH(L$14,Data2!$4:$4,0))</f>
        <v>0.75421899455136598</v>
      </c>
      <c r="M39" s="225">
        <f>INDEX(Data2!$1:$1000,MATCH($C39,Data2!$X:$X,0),MATCH(M$14,Data2!$4:$4,0))</f>
        <v>-1.2331952774122601</v>
      </c>
      <c r="N39" s="225">
        <f>INDEX(Data2!$1:$1000,MATCH($C39,Data2!$X:$X,0),MATCH(N$14,Data2!$4:$4,0))</f>
        <v>0.78525165015426901</v>
      </c>
      <c r="O39" s="225">
        <f>INDEX(Data2!$1:$1000,MATCH($C39,Data2!$X:$X,0),MATCH(O$14,Data2!$4:$4,0))</f>
        <v>-0.11176450046109999</v>
      </c>
      <c r="P39" s="225">
        <f>INDEX(Data2!$1:$1000,MATCH($C39,Data2!$X:$X,0),MATCH(P$14,Data2!$4:$4,0))</f>
        <v>0.73392869407083206</v>
      </c>
      <c r="Q39" s="225">
        <f>INDEX(Data2!$1:$1000,MATCH($C39,Data2!$X:$X,0),MATCH(Q$14,Data2!$4:$4,0))</f>
        <v>-0.16613652408900501</v>
      </c>
      <c r="R39" s="225">
        <f>INDEX(Data2!$1:$1000,MATCH($C39,Data2!$X:$X,0),MATCH(R$14,Data2!$4:$4,0))</f>
        <v>-1.9230884433897401E-2</v>
      </c>
      <c r="S39" s="226">
        <f>INDEX(Data2!$1:$1000,MATCH($C39,Data2!$X:$X,0),MATCH(S$14,Data2!$4:$4,0))</f>
        <v>0.50092629126642196</v>
      </c>
      <c r="T39" s="98">
        <f>INDEX(Data2!$1:$1000,MATCH($C39,Data2!$X:$X,0),MATCH(T$15,Data2!$4:$4,0))</f>
        <v>-0.46634031421206401</v>
      </c>
      <c r="V39" s="219">
        <f t="shared" si="1"/>
        <v>0</v>
      </c>
      <c r="W39" s="219">
        <f t="shared" si="2"/>
        <v>0</v>
      </c>
      <c r="X39" s="219">
        <f t="shared" si="3"/>
        <v>0</v>
      </c>
      <c r="Y39" s="219">
        <f t="shared" si="4"/>
        <v>0</v>
      </c>
      <c r="Z39" s="219">
        <f t="shared" si="5"/>
        <v>0</v>
      </c>
      <c r="AA39" s="219">
        <f t="shared" si="6"/>
        <v>0</v>
      </c>
      <c r="AB39" s="219">
        <f t="shared" si="7"/>
        <v>0</v>
      </c>
      <c r="AC39" s="219">
        <f t="shared" si="8"/>
        <v>0</v>
      </c>
      <c r="AD39" s="219">
        <f t="shared" si="9"/>
        <v>0</v>
      </c>
      <c r="AE39" s="219">
        <f t="shared" si="10"/>
        <v>0</v>
      </c>
      <c r="AF39" s="219">
        <f t="shared" si="11"/>
        <v>0</v>
      </c>
      <c r="AG39" s="219">
        <f t="shared" si="12"/>
        <v>0</v>
      </c>
      <c r="AH39" s="219">
        <f t="shared" si="13"/>
        <v>0</v>
      </c>
      <c r="AI39" s="219">
        <f t="shared" si="14"/>
        <v>0</v>
      </c>
      <c r="AJ39" s="219">
        <f t="shared" si="15"/>
        <v>0</v>
      </c>
      <c r="AK39" s="224">
        <f t="shared" si="16"/>
        <v>0</v>
      </c>
      <c r="AL39" s="96">
        <f t="shared" si="17"/>
        <v>0</v>
      </c>
    </row>
    <row r="40" spans="1:38">
      <c r="A40" s="48" t="s">
        <v>78</v>
      </c>
      <c r="B40" s="48" t="str">
        <f>INDEX('Ref1'!$E:$E,MATCH(A40,'Ref1'!$A:$A,0))</f>
        <v>Boston</v>
      </c>
      <c r="C40" s="71">
        <f>INDEX(Data2!$1:$1000,MATCH($A40,Data2!$A:$A,0),MATCH($A$5,Data2!$4:$4,0))</f>
        <v>38</v>
      </c>
      <c r="D40" s="225">
        <f>INDEX(Data2!$1:$1000,MATCH($C40,Data2!$X:$X,0),MATCH(D$14,Data2!$4:$4,0))</f>
        <v>-0.88330602472053099</v>
      </c>
      <c r="E40" s="225">
        <f>INDEX(Data2!$1:$1000,MATCH($C40,Data2!$X:$X,0),MATCH(E$14,Data2!$4:$4,0))</f>
        <v>0.276546612755663</v>
      </c>
      <c r="F40" s="225">
        <f>INDEX(Data2!$1:$1000,MATCH($C40,Data2!$X:$X,0),MATCH(F$14,Data2!$4:$4,0))</f>
        <v>0.449256837146156</v>
      </c>
      <c r="G40" s="225">
        <f>INDEX(Data2!$1:$1000,MATCH($C40,Data2!$X:$X,0),MATCH(G$14,Data2!$4:$4,0))</f>
        <v>-0.86080506744267005</v>
      </c>
      <c r="H40" s="225">
        <f>INDEX(Data2!$1:$1000,MATCH($C40,Data2!$X:$X,0),MATCH(H$14,Data2!$4:$4,0))</f>
        <v>-0.43230348489121101</v>
      </c>
      <c r="I40" s="225">
        <f>INDEX(Data2!$1:$1000,MATCH($C40,Data2!$X:$X,0),MATCH(I$14,Data2!$4:$4,0))</f>
        <v>0.16613652408900501</v>
      </c>
      <c r="J40" s="225">
        <f>INDEX(Data2!$1:$1000,MATCH($C40,Data2!$X:$X,0),MATCH(J$14,Data2!$4:$4,0))</f>
        <v>-1.20093251313347</v>
      </c>
      <c r="K40" s="225">
        <f>INDEX(Data2!$1:$1000,MATCH($C40,Data2!$X:$X,0),MATCH(K$14,Data2!$4:$4,0))</f>
        <v>-0.173940428614663</v>
      </c>
      <c r="L40" s="225">
        <f>INDEX(Data2!$1:$1000,MATCH($C40,Data2!$X:$X,0),MATCH(L$14,Data2!$4:$4,0))</f>
        <v>0.26856364062649601</v>
      </c>
      <c r="M40" s="225">
        <f>INDEX(Data2!$1:$1000,MATCH($C40,Data2!$X:$X,0),MATCH(M$14,Data2!$4:$4,0))</f>
        <v>0.608620196795288</v>
      </c>
      <c r="N40" s="225">
        <f>INDEX(Data2!$1:$1000,MATCH($C40,Data2!$X:$X,0),MATCH(N$14,Data2!$4:$4,0))</f>
        <v>1.1698735860340801</v>
      </c>
      <c r="O40" s="225">
        <f>INDEX(Data2!$1:$1000,MATCH($C40,Data2!$X:$X,0),MATCH(O$14,Data2!$4:$4,0))</f>
        <v>1.0967790164520199</v>
      </c>
      <c r="P40" s="225">
        <f>INDEX(Data2!$1:$1000,MATCH($C40,Data2!$X:$X,0),MATCH(P$14,Data2!$4:$4,0))</f>
        <v>-0.75421899455136598</v>
      </c>
      <c r="Q40" s="225">
        <f>INDEX(Data2!$1:$1000,MATCH($C40,Data2!$X:$X,0),MATCH(Q$14,Data2!$4:$4,0))</f>
        <v>-0.22100455369559499</v>
      </c>
      <c r="R40" s="225">
        <f>INDEX(Data2!$1:$1000,MATCH($C40,Data2!$X:$X,0),MATCH(R$14,Data2!$4:$4,0))</f>
        <v>-1.94481164334801</v>
      </c>
      <c r="S40" s="226">
        <f>INDEX(Data2!$1:$1000,MATCH($C40,Data2!$X:$X,0),MATCH(S$14,Data2!$4:$4,0))</f>
        <v>0.24471489870827601</v>
      </c>
      <c r="T40" s="98">
        <f>INDEX(Data2!$1:$1000,MATCH($C40,Data2!$X:$X,0),MATCH(T$15,Data2!$4:$4,0))</f>
        <v>8.0852741412441503E-2</v>
      </c>
      <c r="V40" s="219">
        <f t="shared" si="1"/>
        <v>0</v>
      </c>
      <c r="W40" s="219">
        <f t="shared" si="2"/>
        <v>0</v>
      </c>
      <c r="X40" s="219">
        <f t="shared" si="3"/>
        <v>0</v>
      </c>
      <c r="Y40" s="219">
        <f t="shared" si="4"/>
        <v>0</v>
      </c>
      <c r="Z40" s="219">
        <f t="shared" si="5"/>
        <v>0</v>
      </c>
      <c r="AA40" s="219">
        <f t="shared" si="6"/>
        <v>0</v>
      </c>
      <c r="AB40" s="219">
        <f t="shared" si="7"/>
        <v>0</v>
      </c>
      <c r="AC40" s="219">
        <f t="shared" si="8"/>
        <v>0</v>
      </c>
      <c r="AD40" s="219">
        <f t="shared" si="9"/>
        <v>0</v>
      </c>
      <c r="AE40" s="219">
        <f t="shared" si="10"/>
        <v>0</v>
      </c>
      <c r="AF40" s="219">
        <f t="shared" si="11"/>
        <v>0</v>
      </c>
      <c r="AG40" s="219">
        <f t="shared" si="12"/>
        <v>0</v>
      </c>
      <c r="AH40" s="219">
        <f t="shared" si="13"/>
        <v>0</v>
      </c>
      <c r="AI40" s="219">
        <f t="shared" si="14"/>
        <v>0</v>
      </c>
      <c r="AJ40" s="219">
        <f t="shared" si="15"/>
        <v>0</v>
      </c>
      <c r="AK40" s="224">
        <f t="shared" si="16"/>
        <v>0</v>
      </c>
      <c r="AL40" s="96">
        <f t="shared" si="17"/>
        <v>0</v>
      </c>
    </row>
    <row r="41" spans="1:38">
      <c r="A41" s="48" t="s">
        <v>80</v>
      </c>
      <c r="B41" s="48" t="str">
        <f>INDEX('Ref1'!$E:$E,MATCH(A41,'Ref1'!$A:$A,0))</f>
        <v>Bournemouth</v>
      </c>
      <c r="C41" s="71">
        <f>INDEX(Data2!$1:$1000,MATCH($A41,Data2!$A:$A,0),MATCH($A$5,Data2!$4:$4,0))</f>
        <v>81</v>
      </c>
      <c r="D41" s="225">
        <f>INDEX(Data2!$1:$1000,MATCH($C41,Data2!$X:$X,0),MATCH(D$14,Data2!$4:$4,0))</f>
        <v>0.57199532434845202</v>
      </c>
      <c r="E41" s="225">
        <f>INDEX(Data2!$1:$1000,MATCH($C41,Data2!$X:$X,0),MATCH(E$14,Data2!$4:$4,0))</f>
        <v>2.0586978929547701</v>
      </c>
      <c r="F41" s="225">
        <f>INDEX(Data2!$1:$1000,MATCH($C41,Data2!$X:$X,0),MATCH(F$14,Data2!$4:$4,0))</f>
        <v>-0.78525165015426901</v>
      </c>
      <c r="G41" s="225">
        <f>INDEX(Data2!$1:$1000,MATCH($C41,Data2!$X:$X,0),MATCH(G$14,Data2!$4:$4,0))</f>
        <v>1.0967790164520199</v>
      </c>
      <c r="H41" s="225">
        <f>INDEX(Data2!$1:$1000,MATCH($C41,Data2!$X:$X,0),MATCH(H$14,Data2!$4:$4,0))</f>
        <v>0.31673840765542299</v>
      </c>
      <c r="I41" s="225">
        <f>INDEX(Data2!$1:$1000,MATCH($C41,Data2!$X:$X,0),MATCH(I$14,Data2!$4:$4,0))</f>
        <v>-0.62724026956349199</v>
      </c>
      <c r="J41" s="225">
        <f>INDEX(Data2!$1:$1000,MATCH($C41,Data2!$X:$X,0),MATCH(J$14,Data2!$4:$4,0))</f>
        <v>0.36566011593027697</v>
      </c>
      <c r="K41" s="225">
        <f>INDEX(Data2!$1:$1000,MATCH($C41,Data2!$X:$X,0),MATCH(K$14,Data2!$4:$4,0))</f>
        <v>7.3138009071731694E-2</v>
      </c>
      <c r="L41" s="225">
        <f>INDEX(Data2!$1:$1000,MATCH($C41,Data2!$X:$X,0),MATCH(L$14,Data2!$4:$4,0))</f>
        <v>-0.66515271288348599</v>
      </c>
      <c r="M41" s="225">
        <f>INDEX(Data2!$1:$1000,MATCH($C41,Data2!$X:$X,0),MATCH(M$14,Data2!$4:$4,0))</f>
        <v>-0.72389625403909696</v>
      </c>
      <c r="N41" s="225">
        <f>INDEX(Data2!$1:$1000,MATCH($C41,Data2!$X:$X,0),MATCH(N$14,Data2!$4:$4,0))</f>
        <v>-3.8459493110680398E-3</v>
      </c>
      <c r="O41" s="225">
        <f>INDEX(Data2!$1:$1000,MATCH($C41,Data2!$X:$X,0),MATCH(O$14,Data2!$4:$4,0))</f>
        <v>-0.44076432542273503</v>
      </c>
      <c r="P41" s="225">
        <f>INDEX(Data2!$1:$1000,MATCH($C41,Data2!$X:$X,0),MATCH(P$14,Data2!$4:$4,0))</f>
        <v>0.62724026956349199</v>
      </c>
      <c r="Q41" s="225">
        <f>INDEX(Data2!$1:$1000,MATCH($C41,Data2!$X:$X,0),MATCH(Q$14,Data2!$4:$4,0))</f>
        <v>-0.55396966512034396</v>
      </c>
      <c r="R41" s="225">
        <f>INDEX(Data2!$1:$1000,MATCH($C41,Data2!$X:$X,0),MATCH(R$14,Data2!$4:$4,0))</f>
        <v>8.8572288948810904E-2</v>
      </c>
      <c r="S41" s="226">
        <f>INDEX(Data2!$1:$1000,MATCH($C41,Data2!$X:$X,0),MATCH(S$14,Data2!$4:$4,0))</f>
        <v>0.62724026956349199</v>
      </c>
      <c r="T41" s="98">
        <f>INDEX(Data2!$1:$1000,MATCH($C41,Data2!$X:$X,0),MATCH(T$15,Data2!$4:$4,0))</f>
        <v>0.86080506744267105</v>
      </c>
      <c r="V41" s="219">
        <f t="shared" si="1"/>
        <v>0</v>
      </c>
      <c r="W41" s="219">
        <f t="shared" si="2"/>
        <v>0</v>
      </c>
      <c r="X41" s="219">
        <f t="shared" si="3"/>
        <v>0</v>
      </c>
      <c r="Y41" s="219">
        <f t="shared" si="4"/>
        <v>0</v>
      </c>
      <c r="Z41" s="219">
        <f t="shared" si="5"/>
        <v>0</v>
      </c>
      <c r="AA41" s="219">
        <f t="shared" si="6"/>
        <v>0</v>
      </c>
      <c r="AB41" s="219">
        <f t="shared" si="7"/>
        <v>0</v>
      </c>
      <c r="AC41" s="219">
        <f t="shared" si="8"/>
        <v>0</v>
      </c>
      <c r="AD41" s="219">
        <f t="shared" si="9"/>
        <v>0</v>
      </c>
      <c r="AE41" s="219">
        <f t="shared" si="10"/>
        <v>0</v>
      </c>
      <c r="AF41" s="219">
        <f t="shared" si="11"/>
        <v>0</v>
      </c>
      <c r="AG41" s="219">
        <f t="shared" si="12"/>
        <v>0</v>
      </c>
      <c r="AH41" s="219">
        <f t="shared" si="13"/>
        <v>0</v>
      </c>
      <c r="AI41" s="219">
        <f t="shared" si="14"/>
        <v>0</v>
      </c>
      <c r="AJ41" s="219">
        <f t="shared" si="15"/>
        <v>0</v>
      </c>
      <c r="AK41" s="224">
        <f t="shared" si="16"/>
        <v>0</v>
      </c>
      <c r="AL41" s="96">
        <f t="shared" si="17"/>
        <v>0</v>
      </c>
    </row>
    <row r="42" spans="1:38">
      <c r="A42" s="48" t="s">
        <v>82</v>
      </c>
      <c r="B42" s="48" t="str">
        <f>INDEX('Ref1'!$E:$E,MATCH(A42,'Ref1'!$A:$A,0))</f>
        <v>Bracknell Forest</v>
      </c>
      <c r="C42" s="71">
        <f>INDEX(Data2!$1:$1000,MATCH($A42,Data2!$A:$A,0),MATCH($A$5,Data2!$4:$4,0))</f>
        <v>116</v>
      </c>
      <c r="D42" s="225">
        <f>INDEX(Data2!$1:$1000,MATCH($C42,Data2!$X:$X,0),MATCH(D$14,Data2!$4:$4,0))</f>
        <v>-0.59938909654980799</v>
      </c>
      <c r="E42" s="225">
        <f>INDEX(Data2!$1:$1000,MATCH($C42,Data2!$X:$X,0),MATCH(E$14,Data2!$4:$4,0))</f>
        <v>-0.15834272448537501</v>
      </c>
      <c r="F42" s="225">
        <f>INDEX(Data2!$1:$1000,MATCH($C42,Data2!$X:$X,0),MATCH(F$14,Data2!$4:$4,0))</f>
        <v>0.50092629126642196</v>
      </c>
      <c r="G42" s="225">
        <f>INDEX(Data2!$1:$1000,MATCH($C42,Data2!$X:$X,0),MATCH(G$14,Data2!$4:$4,0))</f>
        <v>-0.43230348489121101</v>
      </c>
      <c r="H42" s="225">
        <f>INDEX(Data2!$1:$1000,MATCH($C42,Data2!$X:$X,0),MATCH(H$14,Data2!$4:$4,0))</f>
        <v>-0.39044568041832101</v>
      </c>
      <c r="I42" s="225">
        <f>INDEX(Data2!$1:$1000,MATCH($C42,Data2!$X:$X,0),MATCH(I$14,Data2!$4:$4,0))</f>
        <v>-0.181754940835861</v>
      </c>
      <c r="J42" s="225">
        <f>INDEX(Data2!$1:$1000,MATCH($C42,Data2!$X:$X,0),MATCH(J$14,Data2!$4:$4,0))</f>
        <v>-0.80636647104172898</v>
      </c>
      <c r="K42" s="225">
        <f>INDEX(Data2!$1:$1000,MATCH($C42,Data2!$X:$X,0),MATCH(K$14,Data2!$4:$4,0))</f>
        <v>1.2841450125398799</v>
      </c>
      <c r="L42" s="225">
        <f>INDEX(Data2!$1:$1000,MATCH($C42,Data2!$X:$X,0),MATCH(L$14,Data2!$4:$4,0))</f>
        <v>-0.15834272448537501</v>
      </c>
      <c r="M42" s="225">
        <f>INDEX(Data2!$1:$1000,MATCH($C42,Data2!$X:$X,0),MATCH(M$14,Data2!$4:$4,0))</f>
        <v>1.1109246757018101</v>
      </c>
      <c r="N42" s="225">
        <f>INDEX(Data2!$1:$1000,MATCH($C42,Data2!$X:$X,0),MATCH(N$14,Data2!$4:$4,0))</f>
        <v>-0.47493304871340403</v>
      </c>
      <c r="O42" s="225">
        <f>INDEX(Data2!$1:$1000,MATCH($C42,Data2!$X:$X,0),MATCH(O$14,Data2!$4:$4,0))</f>
        <v>-1.1547591320828301</v>
      </c>
      <c r="P42" s="225">
        <f>INDEX(Data2!$1:$1000,MATCH($C42,Data2!$X:$X,0),MATCH(P$14,Data2!$4:$4,0))</f>
        <v>-0.49222508848025498</v>
      </c>
      <c r="Q42" s="225">
        <f>INDEX(Data2!$1:$1000,MATCH($C42,Data2!$X:$X,0),MATCH(Q$14,Data2!$4:$4,0))</f>
        <v>1.37734677311944</v>
      </c>
      <c r="R42" s="225">
        <f>INDEX(Data2!$1:$1000,MATCH($C42,Data2!$X:$X,0),MATCH(R$14,Data2!$4:$4,0))</f>
        <v>0.38215790030638502</v>
      </c>
      <c r="S42" s="226">
        <f>INDEX(Data2!$1:$1000,MATCH($C42,Data2!$X:$X,0),MATCH(S$14,Data2!$4:$4,0))</f>
        <v>-0.28454724788741997</v>
      </c>
      <c r="T42" s="98">
        <f>INDEX(Data2!$1:$1000,MATCH($C42,Data2!$X:$X,0),MATCH(T$15,Data2!$4:$4,0))</f>
        <v>0.357448675014717</v>
      </c>
      <c r="V42" s="219">
        <f t="shared" si="1"/>
        <v>0</v>
      </c>
      <c r="W42" s="219">
        <f t="shared" si="2"/>
        <v>0</v>
      </c>
      <c r="X42" s="219">
        <f t="shared" si="3"/>
        <v>0</v>
      </c>
      <c r="Y42" s="219">
        <f t="shared" si="4"/>
        <v>0</v>
      </c>
      <c r="Z42" s="219">
        <f t="shared" si="5"/>
        <v>0</v>
      </c>
      <c r="AA42" s="219">
        <f t="shared" si="6"/>
        <v>0</v>
      </c>
      <c r="AB42" s="219">
        <f t="shared" si="7"/>
        <v>0</v>
      </c>
      <c r="AC42" s="219">
        <f t="shared" si="8"/>
        <v>0</v>
      </c>
      <c r="AD42" s="219">
        <f t="shared" si="9"/>
        <v>0</v>
      </c>
      <c r="AE42" s="219">
        <f t="shared" si="10"/>
        <v>0</v>
      </c>
      <c r="AF42" s="219">
        <f t="shared" si="11"/>
        <v>0</v>
      </c>
      <c r="AG42" s="219">
        <f t="shared" si="12"/>
        <v>0</v>
      </c>
      <c r="AH42" s="219">
        <f t="shared" si="13"/>
        <v>0</v>
      </c>
      <c r="AI42" s="219">
        <f t="shared" si="14"/>
        <v>0</v>
      </c>
      <c r="AJ42" s="219">
        <f t="shared" si="15"/>
        <v>0</v>
      </c>
      <c r="AK42" s="224">
        <f t="shared" si="16"/>
        <v>0</v>
      </c>
      <c r="AL42" s="96">
        <f t="shared" si="17"/>
        <v>0</v>
      </c>
    </row>
    <row r="43" spans="1:38">
      <c r="A43" s="48" t="s">
        <v>84</v>
      </c>
      <c r="B43" s="48" t="str">
        <f>INDEX('Ref1'!$E:$E,MATCH(A43,'Ref1'!$A:$A,0))</f>
        <v>Bradford</v>
      </c>
      <c r="C43" s="71">
        <f>INDEX(Data2!$1:$1000,MATCH($A43,Data2!$A:$A,0),MATCH($A$5,Data2!$4:$4,0))</f>
        <v>5</v>
      </c>
      <c r="D43" s="225">
        <f>INDEX(Data2!$1:$1000,MATCH($C43,Data2!$X:$X,0),MATCH(D$14,Data2!$4:$4,0))</f>
        <v>-0.50966558646457005</v>
      </c>
      <c r="E43" s="225">
        <f>INDEX(Data2!$1:$1000,MATCH($C43,Data2!$X:$X,0),MATCH(E$14,Data2!$4:$4,0))</f>
        <v>-0.76448125721012095</v>
      </c>
      <c r="F43" s="225">
        <f>INDEX(Data2!$1:$1000,MATCH($C43,Data2!$X:$X,0),MATCH(F$14,Data2!$4:$4,0))</f>
        <v>-0.636632089188649</v>
      </c>
      <c r="G43" s="225">
        <f>INDEX(Data2!$1:$1000,MATCH($C43,Data2!$X:$X,0),MATCH(G$14,Data2!$4:$4,0))</f>
        <v>0.423873478962081</v>
      </c>
      <c r="H43" s="225">
        <f>INDEX(Data2!$1:$1000,MATCH($C43,Data2!$X:$X,0),MATCH(H$14,Data2!$4:$4,0))</f>
        <v>0.48356099433467298</v>
      </c>
      <c r="I43" s="225">
        <f>INDEX(Data2!$1:$1000,MATCH($C43,Data2!$X:$X,0),MATCH(I$14,Data2!$4:$4,0))</f>
        <v>1.02911813509786</v>
      </c>
      <c r="J43" s="225">
        <f>INDEX(Data2!$1:$1000,MATCH($C43,Data2!$X:$X,0),MATCH(J$14,Data2!$4:$4,0))</f>
        <v>-0.76448125721012095</v>
      </c>
      <c r="K43" s="225">
        <f>INDEX(Data2!$1:$1000,MATCH($C43,Data2!$X:$X,0),MATCH(K$14,Data2!$4:$4,0))</f>
        <v>-0.70404637465488196</v>
      </c>
      <c r="L43" s="225">
        <f>INDEX(Data2!$1:$1000,MATCH($C43,Data2!$X:$X,0),MATCH(L$14,Data2!$4:$4,0))</f>
        <v>1.1252961961755199</v>
      </c>
      <c r="M43" s="225">
        <f>INDEX(Data2!$1:$1000,MATCH($C43,Data2!$X:$X,0),MATCH(M$14,Data2!$4:$4,0))</f>
        <v>-1.2169055626538401</v>
      </c>
      <c r="N43" s="225">
        <f>INDEX(Data2!$1:$1000,MATCH($C43,Data2!$X:$X,0),MATCH(N$14,Data2!$4:$4,0))</f>
        <v>1.2498189696086499</v>
      </c>
      <c r="O43" s="225">
        <f>INDEX(Data2!$1:$1000,MATCH($C43,Data2!$X:$X,0),MATCH(O$14,Data2!$4:$4,0))</f>
        <v>1.58410435946053</v>
      </c>
      <c r="P43" s="225">
        <f>INDEX(Data2!$1:$1000,MATCH($C43,Data2!$X:$X,0),MATCH(P$14,Data2!$4:$4,0))</f>
        <v>-0.84971663855767099</v>
      </c>
      <c r="Q43" s="225">
        <f>INDEX(Data2!$1:$1000,MATCH($C43,Data2!$X:$X,0),MATCH(Q$14,Data2!$4:$4,0))</f>
        <v>-0.357448675014717</v>
      </c>
      <c r="R43" s="225">
        <f>INDEX(Data2!$1:$1000,MATCH($C43,Data2!$X:$X,0),MATCH(R$14,Data2!$4:$4,0))</f>
        <v>-0.45778187523733299</v>
      </c>
      <c r="S43" s="226">
        <f>INDEX(Data2!$1:$1000,MATCH($C43,Data2!$X:$X,0),MATCH(S$14,Data2!$4:$4,0))</f>
        <v>-1.2667954125138601</v>
      </c>
      <c r="T43" s="98">
        <f>INDEX(Data2!$1:$1000,MATCH($C43,Data2!$X:$X,0),MATCH(T$15,Data2!$4:$4,0))</f>
        <v>-1.7364527482587899</v>
      </c>
      <c r="V43" s="219">
        <f t="shared" si="1"/>
        <v>0</v>
      </c>
      <c r="W43" s="219">
        <f t="shared" si="2"/>
        <v>0</v>
      </c>
      <c r="X43" s="219">
        <f t="shared" si="3"/>
        <v>0</v>
      </c>
      <c r="Y43" s="219">
        <f t="shared" si="4"/>
        <v>0</v>
      </c>
      <c r="Z43" s="219">
        <f t="shared" si="5"/>
        <v>0</v>
      </c>
      <c r="AA43" s="219">
        <f t="shared" si="6"/>
        <v>0</v>
      </c>
      <c r="AB43" s="219">
        <f t="shared" si="7"/>
        <v>0</v>
      </c>
      <c r="AC43" s="219">
        <f t="shared" si="8"/>
        <v>0</v>
      </c>
      <c r="AD43" s="219">
        <f t="shared" si="9"/>
        <v>0</v>
      </c>
      <c r="AE43" s="219">
        <f t="shared" si="10"/>
        <v>0</v>
      </c>
      <c r="AF43" s="219">
        <f t="shared" si="11"/>
        <v>0</v>
      </c>
      <c r="AG43" s="219">
        <f t="shared" si="12"/>
        <v>0</v>
      </c>
      <c r="AH43" s="219">
        <f t="shared" si="13"/>
        <v>0</v>
      </c>
      <c r="AI43" s="219">
        <f t="shared" si="14"/>
        <v>0</v>
      </c>
      <c r="AJ43" s="219">
        <f t="shared" si="15"/>
        <v>0</v>
      </c>
      <c r="AK43" s="224">
        <f t="shared" si="16"/>
        <v>0</v>
      </c>
      <c r="AL43" s="96">
        <f t="shared" si="17"/>
        <v>0</v>
      </c>
    </row>
    <row r="44" spans="1:38">
      <c r="A44" s="48" t="s">
        <v>86</v>
      </c>
      <c r="B44" s="48" t="str">
        <f>INDEX('Ref1'!$E:$E,MATCH(A44,'Ref1'!$A:$A,0))</f>
        <v>Braintree</v>
      </c>
      <c r="C44" s="71">
        <f>INDEX(Data2!$1:$1000,MATCH($A44,Data2!$A:$A,0),MATCH($A$5,Data2!$4:$4,0))</f>
        <v>114</v>
      </c>
      <c r="D44" s="225">
        <f>INDEX(Data2!$1:$1000,MATCH($C44,Data2!$X:$X,0),MATCH(D$14,Data2!$4:$4,0))</f>
        <v>0.15834272448537501</v>
      </c>
      <c r="E44" s="225">
        <f>INDEX(Data2!$1:$1000,MATCH($C44,Data2!$X:$X,0),MATCH(E$14,Data2!$4:$4,0))</f>
        <v>-3.4620373051327799E-2</v>
      </c>
      <c r="F44" s="225">
        <f>INDEX(Data2!$1:$1000,MATCH($C44,Data2!$X:$X,0),MATCH(F$14,Data2!$4:$4,0))</f>
        <v>0.52726251343495301</v>
      </c>
      <c r="G44" s="225">
        <f>INDEX(Data2!$1:$1000,MATCH($C44,Data2!$X:$X,0),MATCH(G$14,Data2!$4:$4,0))</f>
        <v>0.236796814094514</v>
      </c>
      <c r="H44" s="225">
        <f>INDEX(Data2!$1:$1000,MATCH($C44,Data2!$X:$X,0),MATCH(H$14,Data2!$4:$4,0))</f>
        <v>0.71393615083927797</v>
      </c>
      <c r="I44" s="225">
        <f>INDEX(Data2!$1:$1000,MATCH($C44,Data2!$X:$X,0),MATCH(I$14,Data2!$4:$4,0))</f>
        <v>-0.11176450046109999</v>
      </c>
      <c r="J44" s="225">
        <f>INDEX(Data2!$1:$1000,MATCH($C44,Data2!$X:$X,0),MATCH(J$14,Data2!$4:$4,0))</f>
        <v>0.47493304871340403</v>
      </c>
      <c r="K44" s="225">
        <f>INDEX(Data2!$1:$1000,MATCH($C44,Data2!$X:$X,0),MATCH(K$14,Data2!$4:$4,0))</f>
        <v>0.77482466969292996</v>
      </c>
      <c r="L44" s="225">
        <f>INDEX(Data2!$1:$1000,MATCH($C44,Data2!$X:$X,0),MATCH(L$14,Data2!$4:$4,0))</f>
        <v>-0.69422498537454602</v>
      </c>
      <c r="M44" s="225">
        <f>INDEX(Data2!$1:$1000,MATCH($C44,Data2!$X:$X,0),MATCH(M$14,Data2!$4:$4,0))</f>
        <v>1.81055767879132</v>
      </c>
      <c r="N44" s="225">
        <f>INDEX(Data2!$1:$1000,MATCH($C44,Data2!$X:$X,0),MATCH(N$14,Data2!$4:$4,0))</f>
        <v>-0.83873171379157596</v>
      </c>
      <c r="O44" s="225">
        <f>INDEX(Data2!$1:$1000,MATCH($C44,Data2!$X:$X,0),MATCH(O$14,Data2!$4:$4,0))</f>
        <v>-0.91792285853303901</v>
      </c>
      <c r="P44" s="225">
        <f>INDEX(Data2!$1:$1000,MATCH($C44,Data2!$X:$X,0),MATCH(P$14,Data2!$4:$4,0))</f>
        <v>-0.357448675014717</v>
      </c>
      <c r="Q44" s="225">
        <f>INDEX(Data2!$1:$1000,MATCH($C44,Data2!$X:$X,0),MATCH(Q$14,Data2!$4:$4,0))</f>
        <v>0.87200035925234398</v>
      </c>
      <c r="R44" s="225">
        <f>INDEX(Data2!$1:$1000,MATCH($C44,Data2!$X:$X,0),MATCH(R$14,Data2!$4:$4,0))</f>
        <v>-0.96586782262374804</v>
      </c>
      <c r="S44" s="226">
        <f>INDEX(Data2!$1:$1000,MATCH($C44,Data2!$X:$X,0),MATCH(S$14,Data2!$4:$4,0))</f>
        <v>1.3577523079868701</v>
      </c>
      <c r="T44" s="98">
        <f>INDEX(Data2!$1:$1000,MATCH($C44,Data2!$X:$X,0),MATCH(T$15,Data2!$4:$4,0))</f>
        <v>1.7364527482587899</v>
      </c>
      <c r="V44" s="219">
        <f t="shared" si="1"/>
        <v>0</v>
      </c>
      <c r="W44" s="219">
        <f t="shared" si="2"/>
        <v>0</v>
      </c>
      <c r="X44" s="219">
        <f t="shared" si="3"/>
        <v>0</v>
      </c>
      <c r="Y44" s="219">
        <f t="shared" si="4"/>
        <v>0</v>
      </c>
      <c r="Z44" s="219">
        <f t="shared" si="5"/>
        <v>0</v>
      </c>
      <c r="AA44" s="219">
        <f t="shared" si="6"/>
        <v>0</v>
      </c>
      <c r="AB44" s="219">
        <f t="shared" si="7"/>
        <v>0</v>
      </c>
      <c r="AC44" s="219">
        <f t="shared" si="8"/>
        <v>0</v>
      </c>
      <c r="AD44" s="219">
        <f t="shared" si="9"/>
        <v>0</v>
      </c>
      <c r="AE44" s="219">
        <f t="shared" si="10"/>
        <v>0</v>
      </c>
      <c r="AF44" s="219">
        <f t="shared" si="11"/>
        <v>0</v>
      </c>
      <c r="AG44" s="219">
        <f t="shared" si="12"/>
        <v>0</v>
      </c>
      <c r="AH44" s="219">
        <f t="shared" si="13"/>
        <v>0</v>
      </c>
      <c r="AI44" s="219">
        <f t="shared" si="14"/>
        <v>0</v>
      </c>
      <c r="AJ44" s="219">
        <f t="shared" si="15"/>
        <v>0</v>
      </c>
      <c r="AK44" s="224">
        <f t="shared" si="16"/>
        <v>0</v>
      </c>
      <c r="AL44" s="96">
        <f t="shared" si="17"/>
        <v>0</v>
      </c>
    </row>
    <row r="45" spans="1:38">
      <c r="A45" s="48" t="s">
        <v>88</v>
      </c>
      <c r="B45" s="48" t="str">
        <f>INDEX('Ref1'!$E:$E,MATCH(A45,'Ref1'!$A:$A,0))</f>
        <v>Breckland</v>
      </c>
      <c r="C45" s="71">
        <f>INDEX(Data2!$1:$1000,MATCH($A45,Data2!$A:$A,0),MATCH($A$5,Data2!$4:$4,0))</f>
        <v>259</v>
      </c>
      <c r="D45" s="225">
        <f>INDEX(Data2!$1:$1000,MATCH($C45,Data2!$X:$X,0),MATCH(D$14,Data2!$4:$4,0))</f>
        <v>1.4182061165636599</v>
      </c>
      <c r="E45" s="225">
        <f>INDEX(Data2!$1:$1000,MATCH($C45,Data2!$X:$X,0),MATCH(E$14,Data2!$4:$4,0))</f>
        <v>-0.13501699212531501</v>
      </c>
      <c r="F45" s="225">
        <f>INDEX(Data2!$1:$1000,MATCH($C45,Data2!$X:$X,0),MATCH(F$14,Data2!$4:$4,0))</f>
        <v>-0.26059774714164602</v>
      </c>
      <c r="G45" s="225">
        <f>INDEX(Data2!$1:$1000,MATCH($C45,Data2!$X:$X,0),MATCH(G$14,Data2!$4:$4,0))</f>
        <v>-0.25264835601647301</v>
      </c>
      <c r="H45" s="225">
        <f>INDEX(Data2!$1:$1000,MATCH($C45,Data2!$X:$X,0),MATCH(H$14,Data2!$4:$4,0))</f>
        <v>0.92970852097435497</v>
      </c>
      <c r="I45" s="225">
        <f>INDEX(Data2!$1:$1000,MATCH($C45,Data2!$X:$X,0),MATCH(I$14,Data2!$4:$4,0))</f>
        <v>0.76448125721012095</v>
      </c>
      <c r="J45" s="225">
        <f>INDEX(Data2!$1:$1000,MATCH($C45,Data2!$X:$X,0),MATCH(J$14,Data2!$4:$4,0))</f>
        <v>3.8459493110679101E-3</v>
      </c>
      <c r="K45" s="225">
        <f>INDEX(Data2!$1:$1000,MATCH($C45,Data2!$X:$X,0),MATCH(K$14,Data2!$4:$4,0))</f>
        <v>-3</v>
      </c>
      <c r="L45" s="225">
        <f>INDEX(Data2!$1:$1000,MATCH($C45,Data2!$X:$X,0),MATCH(L$14,Data2!$4:$4,0))</f>
        <v>-0.51844398248942802</v>
      </c>
      <c r="M45" s="225">
        <f>INDEX(Data2!$1:$1000,MATCH($C45,Data2!$X:$X,0),MATCH(M$14,Data2!$4:$4,0))</f>
        <v>-0.18958056817244801</v>
      </c>
      <c r="N45" s="225">
        <f>INDEX(Data2!$1:$1000,MATCH($C45,Data2!$X:$X,0),MATCH(N$14,Data2!$4:$4,0))</f>
        <v>0.67477993525131896</v>
      </c>
      <c r="O45" s="225">
        <f>INDEX(Data2!$1:$1000,MATCH($C45,Data2!$X:$X,0),MATCH(O$14,Data2!$4:$4,0))</f>
        <v>-0.59020879232393397</v>
      </c>
      <c r="P45" s="225">
        <f>INDEX(Data2!$1:$1000,MATCH($C45,Data2!$X:$X,0),MATCH(P$14,Data2!$4:$4,0))</f>
        <v>0.54502425143293098</v>
      </c>
      <c r="Q45" s="225">
        <f>INDEX(Data2!$1:$1000,MATCH($C45,Data2!$X:$X,0),MATCH(Q$14,Data2!$4:$4,0))</f>
        <v>0.39044568041832101</v>
      </c>
      <c r="R45" s="225">
        <f>INDEX(Data2!$1:$1000,MATCH($C45,Data2!$X:$X,0),MATCH(R$14,Data2!$4:$4,0))</f>
        <v>1.3577523079868701</v>
      </c>
      <c r="S45" s="226">
        <f>INDEX(Data2!$1:$1000,MATCH($C45,Data2!$X:$X,0),MATCH(S$14,Data2!$4:$4,0))</f>
        <v>-0.46634031421206401</v>
      </c>
      <c r="T45" s="98">
        <f>INDEX(Data2!$1:$1000,MATCH($C45,Data2!$X:$X,0),MATCH(T$15,Data2!$4:$4,0))</f>
        <v>-2.3059846127924502</v>
      </c>
      <c r="V45" s="219">
        <f t="shared" si="1"/>
        <v>0</v>
      </c>
      <c r="W45" s="219">
        <f t="shared" si="2"/>
        <v>0</v>
      </c>
      <c r="X45" s="219">
        <f t="shared" si="3"/>
        <v>0</v>
      </c>
      <c r="Y45" s="219">
        <f t="shared" si="4"/>
        <v>0</v>
      </c>
      <c r="Z45" s="219">
        <f t="shared" si="5"/>
        <v>0</v>
      </c>
      <c r="AA45" s="219">
        <f t="shared" si="6"/>
        <v>0</v>
      </c>
      <c r="AB45" s="219">
        <f t="shared" si="7"/>
        <v>0</v>
      </c>
      <c r="AC45" s="219">
        <f t="shared" si="8"/>
        <v>0</v>
      </c>
      <c r="AD45" s="219">
        <f t="shared" si="9"/>
        <v>0</v>
      </c>
      <c r="AE45" s="219">
        <f t="shared" si="10"/>
        <v>0</v>
      </c>
      <c r="AF45" s="219">
        <f t="shared" si="11"/>
        <v>0</v>
      </c>
      <c r="AG45" s="219">
        <f t="shared" si="12"/>
        <v>0</v>
      </c>
      <c r="AH45" s="219">
        <f t="shared" si="13"/>
        <v>0</v>
      </c>
      <c r="AI45" s="219">
        <f t="shared" si="14"/>
        <v>0</v>
      </c>
      <c r="AJ45" s="219">
        <f t="shared" si="15"/>
        <v>0</v>
      </c>
      <c r="AK45" s="224">
        <f t="shared" si="16"/>
        <v>0</v>
      </c>
      <c r="AL45" s="96">
        <f t="shared" si="17"/>
        <v>0</v>
      </c>
    </row>
    <row r="46" spans="1:38">
      <c r="A46" s="48" t="s">
        <v>90</v>
      </c>
      <c r="B46" s="48" t="str">
        <f>INDEX('Ref1'!$E:$E,MATCH(A46,'Ref1'!$A:$A,0))</f>
        <v>Brent</v>
      </c>
      <c r="C46" s="71">
        <f>INDEX(Data2!$1:$1000,MATCH($A46,Data2!$A:$A,0),MATCH($A$5,Data2!$4:$4,0))</f>
        <v>101</v>
      </c>
      <c r="D46" s="225">
        <f>INDEX(Data2!$1:$1000,MATCH($C46,Data2!$X:$X,0),MATCH(D$14,Data2!$4:$4,0))</f>
        <v>-1.48433940803009</v>
      </c>
      <c r="E46" s="225">
        <f>INDEX(Data2!$1:$1000,MATCH($C46,Data2!$X:$X,0),MATCH(E$14,Data2!$4:$4,0))</f>
        <v>-0.104027698398954</v>
      </c>
      <c r="F46" s="225">
        <f>INDEX(Data2!$1:$1000,MATCH($C46,Data2!$X:$X,0),MATCH(F$14,Data2!$4:$4,0))</f>
        <v>0.46634031421206401</v>
      </c>
      <c r="G46" s="225">
        <f>INDEX(Data2!$1:$1000,MATCH($C46,Data2!$X:$X,0),MATCH(G$14,Data2!$4:$4,0))</f>
        <v>0.55396966512034396</v>
      </c>
      <c r="H46" s="225">
        <f>INDEX(Data2!$1:$1000,MATCH($C46,Data2!$X:$X,0),MATCH(H$14,Data2!$4:$4,0))</f>
        <v>1.55768809267068</v>
      </c>
      <c r="I46" s="225">
        <f>INDEX(Data2!$1:$1000,MATCH($C46,Data2!$X:$X,0),MATCH(I$14,Data2!$4:$4,0))</f>
        <v>-7.31380090717315E-2</v>
      </c>
      <c r="J46" s="225">
        <f>INDEX(Data2!$1:$1000,MATCH($C46,Data2!$X:$X,0),MATCH(J$14,Data2!$4:$4,0))</f>
        <v>-2.3059846127924502</v>
      </c>
      <c r="K46" s="225">
        <f>INDEX(Data2!$1:$1000,MATCH($C46,Data2!$X:$X,0),MATCH(K$14,Data2!$4:$4,0))</f>
        <v>-0.91792285853303901</v>
      </c>
      <c r="L46" s="225">
        <f>INDEX(Data2!$1:$1000,MATCH($C46,Data2!$X:$X,0),MATCH(L$14,Data2!$4:$4,0))</f>
        <v>-1.7722890959111699</v>
      </c>
      <c r="M46" s="225">
        <f>INDEX(Data2!$1:$1000,MATCH($C46,Data2!$X:$X,0),MATCH(M$14,Data2!$4:$4,0))</f>
        <v>0.68447010916529605</v>
      </c>
      <c r="N46" s="225">
        <f>INDEX(Data2!$1:$1000,MATCH($C46,Data2!$X:$X,0),MATCH(N$14,Data2!$4:$4,0))</f>
        <v>0.423873478962081</v>
      </c>
      <c r="O46" s="225">
        <f>INDEX(Data2!$1:$1000,MATCH($C46,Data2!$X:$X,0),MATCH(O$14,Data2!$4:$4,0))</f>
        <v>-0.636632089188649</v>
      </c>
      <c r="P46" s="225">
        <f>INDEX(Data2!$1:$1000,MATCH($C46,Data2!$X:$X,0),MATCH(P$14,Data2!$4:$4,0))</f>
        <v>-0.373896287181058</v>
      </c>
      <c r="Q46" s="225">
        <f>INDEX(Data2!$1:$1000,MATCH($C46,Data2!$X:$X,0),MATCH(Q$14,Data2!$4:$4,0))</f>
        <v>-1.1252961961755199</v>
      </c>
      <c r="R46" s="225">
        <f>INDEX(Data2!$1:$1000,MATCH($C46,Data2!$X:$X,0),MATCH(R$14,Data2!$4:$4,0))</f>
        <v>-1.2667954125138601</v>
      </c>
      <c r="S46" s="226">
        <f>INDEX(Data2!$1:$1000,MATCH($C46,Data2!$X:$X,0),MATCH(S$14,Data2!$4:$4,0))</f>
        <v>0.86080506744267105</v>
      </c>
      <c r="T46" s="98">
        <f>INDEX(Data2!$1:$1000,MATCH($C46,Data2!$X:$X,0),MATCH(T$15,Data2!$4:$4,0))</f>
        <v>-1.3577523079868701</v>
      </c>
      <c r="V46" s="219">
        <f t="shared" si="1"/>
        <v>0</v>
      </c>
      <c r="W46" s="219">
        <f t="shared" si="2"/>
        <v>0</v>
      </c>
      <c r="X46" s="219">
        <f t="shared" si="3"/>
        <v>0</v>
      </c>
      <c r="Y46" s="219">
        <f t="shared" si="4"/>
        <v>0</v>
      </c>
      <c r="Z46" s="219">
        <f t="shared" si="5"/>
        <v>0</v>
      </c>
      <c r="AA46" s="219">
        <f t="shared" si="6"/>
        <v>0</v>
      </c>
      <c r="AB46" s="219">
        <f t="shared" si="7"/>
        <v>0</v>
      </c>
      <c r="AC46" s="219">
        <f t="shared" si="8"/>
        <v>0</v>
      </c>
      <c r="AD46" s="219">
        <f t="shared" si="9"/>
        <v>0</v>
      </c>
      <c r="AE46" s="219">
        <f t="shared" si="10"/>
        <v>0</v>
      </c>
      <c r="AF46" s="219">
        <f t="shared" si="11"/>
        <v>0</v>
      </c>
      <c r="AG46" s="219">
        <f t="shared" si="12"/>
        <v>0</v>
      </c>
      <c r="AH46" s="219">
        <f t="shared" si="13"/>
        <v>0</v>
      </c>
      <c r="AI46" s="219">
        <f t="shared" si="14"/>
        <v>0</v>
      </c>
      <c r="AJ46" s="219">
        <f t="shared" si="15"/>
        <v>0</v>
      </c>
      <c r="AK46" s="224">
        <f t="shared" si="16"/>
        <v>0</v>
      </c>
      <c r="AL46" s="96">
        <f t="shared" si="17"/>
        <v>0</v>
      </c>
    </row>
    <row r="47" spans="1:38">
      <c r="A47" s="48" t="s">
        <v>92</v>
      </c>
      <c r="B47" s="48" t="str">
        <f>INDEX('Ref1'!$E:$E,MATCH(A47,'Ref1'!$A:$A,0))</f>
        <v>Brentwood</v>
      </c>
      <c r="C47" s="71">
        <f>INDEX(Data2!$1:$1000,MATCH($A47,Data2!$A:$A,0),MATCH($A$5,Data2!$4:$4,0))</f>
        <v>143</v>
      </c>
      <c r="D47" s="225">
        <f>INDEX(Data2!$1:$1000,MATCH($C47,Data2!$X:$X,0),MATCH(D$14,Data2!$4:$4,0))</f>
        <v>0.34109720278987699</v>
      </c>
      <c r="E47" s="225">
        <f>INDEX(Data2!$1:$1000,MATCH($C47,Data2!$X:$X,0),MATCH(E$14,Data2!$4:$4,0))</f>
        <v>-1.37734677311944</v>
      </c>
      <c r="F47" s="225">
        <f>INDEX(Data2!$1:$1000,MATCH($C47,Data2!$X:$X,0),MATCH(F$14,Data2!$4:$4,0))</f>
        <v>-0.308661103247932</v>
      </c>
      <c r="G47" s="225">
        <f>INDEX(Data2!$1:$1000,MATCH($C47,Data2!$X:$X,0),MATCH(G$14,Data2!$4:$4,0))</f>
        <v>0.34926126594690199</v>
      </c>
      <c r="H47" s="225">
        <f>INDEX(Data2!$1:$1000,MATCH($C47,Data2!$X:$X,0),MATCH(H$14,Data2!$4:$4,0))</f>
        <v>0.80636647104172898</v>
      </c>
      <c r="I47" s="225">
        <f>INDEX(Data2!$1:$1000,MATCH($C47,Data2!$X:$X,0),MATCH(I$14,Data2!$4:$4,0))</f>
        <v>1.3577523079868701</v>
      </c>
      <c r="J47" s="225">
        <f>INDEX(Data2!$1:$1000,MATCH($C47,Data2!$X:$X,0),MATCH(J$14,Data2!$4:$4,0))</f>
        <v>0.59020879232393397</v>
      </c>
      <c r="K47" s="225">
        <f>INDEX(Data2!$1:$1000,MATCH($C47,Data2!$X:$X,0),MATCH(K$14,Data2!$4:$4,0))</f>
        <v>-6.5427627302906397E-2</v>
      </c>
      <c r="L47" s="225">
        <f>INDEX(Data2!$1:$1000,MATCH($C47,Data2!$X:$X,0),MATCH(L$14,Data2!$4:$4,0))</f>
        <v>5.7721133302240199E-2</v>
      </c>
      <c r="M47" s="225">
        <f>INDEX(Data2!$1:$1000,MATCH($C47,Data2!$X:$X,0),MATCH(M$14,Data2!$4:$4,0))</f>
        <v>0.97820469803439603</v>
      </c>
      <c r="N47" s="225">
        <f>INDEX(Data2!$1:$1000,MATCH($C47,Data2!$X:$X,0),MATCH(N$14,Data2!$4:$4,0))</f>
        <v>-1.1399039744476001</v>
      </c>
      <c r="O47" s="225">
        <f>INDEX(Data2!$1:$1000,MATCH($C47,Data2!$X:$X,0),MATCH(O$14,Data2!$4:$4,0))</f>
        <v>-1.3200546968364699</v>
      </c>
      <c r="P47" s="225">
        <f>INDEX(Data2!$1:$1000,MATCH($C47,Data2!$X:$X,0),MATCH(P$14,Data2!$4:$4,0))</f>
        <v>6.5427627302906605E-2</v>
      </c>
      <c r="Q47" s="225">
        <f>INDEX(Data2!$1:$1000,MATCH($C47,Data2!$X:$X,0),MATCH(Q$14,Data2!$4:$4,0))</f>
        <v>0.449256837146156</v>
      </c>
      <c r="R47" s="225">
        <f>INDEX(Data2!$1:$1000,MATCH($C47,Data2!$X:$X,0),MATCH(R$14,Data2!$4:$4,0))</f>
        <v>-1.2841450125398901</v>
      </c>
      <c r="S47" s="226">
        <f>INDEX(Data2!$1:$1000,MATCH($C47,Data2!$X:$X,0),MATCH(S$14,Data2!$4:$4,0))</f>
        <v>0.15055853143485801</v>
      </c>
      <c r="T47" s="98">
        <f>INDEX(Data2!$1:$1000,MATCH($C47,Data2!$X:$X,0),MATCH(T$15,Data2!$4:$4,0))</f>
        <v>-1.7722890959111699</v>
      </c>
      <c r="V47" s="219">
        <f t="shared" si="1"/>
        <v>0</v>
      </c>
      <c r="W47" s="219">
        <f t="shared" si="2"/>
        <v>0</v>
      </c>
      <c r="X47" s="219">
        <f t="shared" si="3"/>
        <v>0</v>
      </c>
      <c r="Y47" s="219">
        <f t="shared" si="4"/>
        <v>0</v>
      </c>
      <c r="Z47" s="219">
        <f t="shared" si="5"/>
        <v>0</v>
      </c>
      <c r="AA47" s="219">
        <f t="shared" si="6"/>
        <v>0</v>
      </c>
      <c r="AB47" s="219">
        <f t="shared" si="7"/>
        <v>0</v>
      </c>
      <c r="AC47" s="219">
        <f t="shared" si="8"/>
        <v>0</v>
      </c>
      <c r="AD47" s="219">
        <f t="shared" si="9"/>
        <v>0</v>
      </c>
      <c r="AE47" s="219">
        <f t="shared" si="10"/>
        <v>0</v>
      </c>
      <c r="AF47" s="219">
        <f t="shared" si="11"/>
        <v>0</v>
      </c>
      <c r="AG47" s="219">
        <f t="shared" si="12"/>
        <v>0</v>
      </c>
      <c r="AH47" s="219">
        <f t="shared" si="13"/>
        <v>0</v>
      </c>
      <c r="AI47" s="219">
        <f t="shared" si="14"/>
        <v>0</v>
      </c>
      <c r="AJ47" s="219">
        <f t="shared" si="15"/>
        <v>0</v>
      </c>
      <c r="AK47" s="224">
        <f t="shared" si="16"/>
        <v>0</v>
      </c>
      <c r="AL47" s="96">
        <f t="shared" si="17"/>
        <v>0</v>
      </c>
    </row>
    <row r="48" spans="1:38">
      <c r="A48" s="48" t="s">
        <v>94</v>
      </c>
      <c r="B48" s="48" t="str">
        <f>INDEX('Ref1'!$E:$E,MATCH(A48,'Ref1'!$A:$A,0))</f>
        <v>Brighton &amp; Hove</v>
      </c>
      <c r="C48" s="71">
        <f>INDEX(Data2!$1:$1000,MATCH($A48,Data2!$A:$A,0),MATCH($A$5,Data2!$4:$4,0))</f>
        <v>177</v>
      </c>
      <c r="D48" s="225">
        <f>INDEX(Data2!$1:$1000,MATCH($C48,Data2!$X:$X,0),MATCH(D$14,Data2!$4:$4,0))</f>
        <v>-1.05560284363946</v>
      </c>
      <c r="E48" s="225">
        <f>INDEX(Data2!$1:$1000,MATCH($C48,Data2!$X:$X,0),MATCH(E$14,Data2!$4:$4,0))</f>
        <v>1.7722890959111699</v>
      </c>
      <c r="F48" s="225">
        <f>INDEX(Data2!$1:$1000,MATCH($C48,Data2!$X:$X,0),MATCH(F$14,Data2!$4:$4,0))</f>
        <v>-1.2331952774122601</v>
      </c>
      <c r="G48" s="225">
        <f>INDEX(Data2!$1:$1000,MATCH($C48,Data2!$X:$X,0),MATCH(G$14,Data2!$4:$4,0))</f>
        <v>0.32483643033381798</v>
      </c>
      <c r="H48" s="225">
        <f>INDEX(Data2!$1:$1000,MATCH($C48,Data2!$X:$X,0),MATCH(H$14,Data2!$4:$4,0))</f>
        <v>-0.357448675014717</v>
      </c>
      <c r="I48" s="225">
        <f>INDEX(Data2!$1:$1000,MATCH($C48,Data2!$X:$X,0),MATCH(I$14,Data2!$4:$4,0))</f>
        <v>0.58107796279481305</v>
      </c>
      <c r="J48" s="225">
        <f>INDEX(Data2!$1:$1000,MATCH($C48,Data2!$X:$X,0),MATCH(J$14,Data2!$4:$4,0))</f>
        <v>-0.39876036674317</v>
      </c>
      <c r="K48" s="225">
        <f>INDEX(Data2!$1:$1000,MATCH($C48,Data2!$X:$X,0),MATCH(K$14,Data2!$4:$4,0))</f>
        <v>0.72389625403909696</v>
      </c>
      <c r="L48" s="225">
        <f>INDEX(Data2!$1:$1000,MATCH($C48,Data2!$X:$X,0),MATCH(L$14,Data2!$4:$4,0))</f>
        <v>1.18526012786046</v>
      </c>
      <c r="M48" s="225">
        <f>INDEX(Data2!$1:$1000,MATCH($C48,Data2!$X:$X,0),MATCH(M$14,Data2!$4:$4,0))</f>
        <v>0.61790345380673695</v>
      </c>
      <c r="N48" s="225">
        <f>INDEX(Data2!$1:$1000,MATCH($C48,Data2!$X:$X,0),MATCH(N$14,Data2!$4:$4,0))</f>
        <v>-1.9230884433897401E-2</v>
      </c>
      <c r="O48" s="225">
        <f>INDEX(Data2!$1:$1000,MATCH($C48,Data2!$X:$X,0),MATCH(O$14,Data2!$4:$4,0))</f>
        <v>5.0018065889223501E-2</v>
      </c>
      <c r="P48" s="225">
        <f>INDEX(Data2!$1:$1000,MATCH($C48,Data2!$X:$X,0),MATCH(P$14,Data2!$4:$4,0))</f>
        <v>-3</v>
      </c>
      <c r="Q48" s="225">
        <f>INDEX(Data2!$1:$1000,MATCH($C48,Data2!$X:$X,0),MATCH(Q$14,Data2!$4:$4,0))</f>
        <v>0.71393615083927797</v>
      </c>
      <c r="R48" s="225">
        <f>INDEX(Data2!$1:$1000,MATCH($C48,Data2!$X:$X,0),MATCH(R$14,Data2!$4:$4,0))</f>
        <v>-0.39044568041832101</v>
      </c>
      <c r="S48" s="226">
        <f>INDEX(Data2!$1:$1000,MATCH($C48,Data2!$X:$X,0),MATCH(S$14,Data2!$4:$4,0))</f>
        <v>1.1399039744476001</v>
      </c>
      <c r="T48" s="98">
        <f>INDEX(Data2!$1:$1000,MATCH($C48,Data2!$X:$X,0),MATCH(T$15,Data2!$4:$4,0))</f>
        <v>-0.26856364062649601</v>
      </c>
      <c r="V48" s="219">
        <f t="shared" si="1"/>
        <v>0</v>
      </c>
      <c r="W48" s="219">
        <f t="shared" si="2"/>
        <v>0</v>
      </c>
      <c r="X48" s="219">
        <f t="shared" si="3"/>
        <v>0</v>
      </c>
      <c r="Y48" s="219">
        <f t="shared" si="4"/>
        <v>0</v>
      </c>
      <c r="Z48" s="219">
        <f t="shared" si="5"/>
        <v>0</v>
      </c>
      <c r="AA48" s="219">
        <f t="shared" si="6"/>
        <v>0</v>
      </c>
      <c r="AB48" s="219">
        <f t="shared" si="7"/>
        <v>0</v>
      </c>
      <c r="AC48" s="219">
        <f t="shared" si="8"/>
        <v>0</v>
      </c>
      <c r="AD48" s="219">
        <f t="shared" si="9"/>
        <v>0</v>
      </c>
      <c r="AE48" s="219">
        <f t="shared" si="10"/>
        <v>0</v>
      </c>
      <c r="AF48" s="219">
        <f t="shared" si="11"/>
        <v>0</v>
      </c>
      <c r="AG48" s="219">
        <f t="shared" si="12"/>
        <v>0</v>
      </c>
      <c r="AH48" s="219">
        <f t="shared" si="13"/>
        <v>0</v>
      </c>
      <c r="AI48" s="219">
        <f t="shared" si="14"/>
        <v>0</v>
      </c>
      <c r="AJ48" s="219">
        <f t="shared" si="15"/>
        <v>0</v>
      </c>
      <c r="AK48" s="224">
        <f t="shared" si="16"/>
        <v>0</v>
      </c>
      <c r="AL48" s="96">
        <f t="shared" si="17"/>
        <v>0</v>
      </c>
    </row>
    <row r="49" spans="1:38">
      <c r="A49" s="48" t="s">
        <v>96</v>
      </c>
      <c r="B49" s="48" t="str">
        <f>INDEX('Ref1'!$E:$E,MATCH(A49,'Ref1'!$A:$A,0))</f>
        <v>Bristol</v>
      </c>
      <c r="C49" s="71">
        <f>INDEX(Data2!$1:$1000,MATCH($A49,Data2!$A:$A,0),MATCH($A$5,Data2!$4:$4,0))</f>
        <v>145</v>
      </c>
      <c r="D49" s="225">
        <f>INDEX(Data2!$1:$1000,MATCH($C49,Data2!$X:$X,0),MATCH(D$14,Data2!$4:$4,0))</f>
        <v>-2.3059846127924502</v>
      </c>
      <c r="E49" s="225">
        <f>INDEX(Data2!$1:$1000,MATCH($C49,Data2!$X:$X,0),MATCH(E$14,Data2!$4:$4,0))</f>
        <v>0.26059774714164602</v>
      </c>
      <c r="F49" s="225">
        <f>INDEX(Data2!$1:$1000,MATCH($C49,Data2!$X:$X,0),MATCH(F$14,Data2!$4:$4,0))</f>
        <v>0.236796814094514</v>
      </c>
      <c r="G49" s="225">
        <f>INDEX(Data2!$1:$1000,MATCH($C49,Data2!$X:$X,0),MATCH(G$14,Data2!$4:$4,0))</f>
        <v>1.1109246757018101</v>
      </c>
      <c r="H49" s="225">
        <f>INDEX(Data2!$1:$1000,MATCH($C49,Data2!$X:$X,0),MATCH(H$14,Data2!$4:$4,0))</f>
        <v>0.26856364062649601</v>
      </c>
      <c r="I49" s="225">
        <f>INDEX(Data2!$1:$1000,MATCH($C49,Data2!$X:$X,0),MATCH(I$14,Data2!$4:$4,0))</f>
        <v>1.8516777124192001</v>
      </c>
      <c r="J49" s="225">
        <f>INDEX(Data2!$1:$1000,MATCH($C49,Data2!$X:$X,0),MATCH(J$14,Data2!$4:$4,0))</f>
        <v>0.95367622688124898</v>
      </c>
      <c r="K49" s="225">
        <f>INDEX(Data2!$1:$1000,MATCH($C49,Data2!$X:$X,0),MATCH(K$14,Data2!$4:$4,0))</f>
        <v>-0.58107796279481305</v>
      </c>
      <c r="L49" s="225">
        <f>INDEX(Data2!$1:$1000,MATCH($C49,Data2!$X:$X,0),MATCH(L$14,Data2!$4:$4,0))</f>
        <v>1.0691269505479799</v>
      </c>
      <c r="M49" s="225">
        <f>INDEX(Data2!$1:$1000,MATCH($C49,Data2!$X:$X,0),MATCH(M$14,Data2!$4:$4,0))</f>
        <v>1.0828494841071501</v>
      </c>
      <c r="N49" s="225">
        <f>INDEX(Data2!$1:$1000,MATCH($C49,Data2!$X:$X,0),MATCH(N$14,Data2!$4:$4,0))</f>
        <v>-0.76448125721012095</v>
      </c>
      <c r="O49" s="225">
        <f>INDEX(Data2!$1:$1000,MATCH($C49,Data2!$X:$X,0),MATCH(O$14,Data2!$4:$4,0))</f>
        <v>-1.2498189696086599</v>
      </c>
      <c r="P49" s="225">
        <f>INDEX(Data2!$1:$1000,MATCH($C49,Data2!$X:$X,0),MATCH(P$14,Data2!$4:$4,0))</f>
        <v>0.71393615083927797</v>
      </c>
      <c r="Q49" s="225">
        <f>INDEX(Data2!$1:$1000,MATCH($C49,Data2!$X:$X,0),MATCH(Q$14,Data2!$4:$4,0))</f>
        <v>-0.52726251343495301</v>
      </c>
      <c r="R49" s="225">
        <f>INDEX(Data2!$1:$1000,MATCH($C49,Data2!$X:$X,0),MATCH(R$14,Data2!$4:$4,0))</f>
        <v>-1.02911813509786</v>
      </c>
      <c r="S49" s="226">
        <f>INDEX(Data2!$1:$1000,MATCH($C49,Data2!$X:$X,0),MATCH(S$14,Data2!$4:$4,0))</f>
        <v>-0.56295962945385403</v>
      </c>
      <c r="T49" s="98">
        <f>INDEX(Data2!$1:$1000,MATCH($C49,Data2!$X:$X,0),MATCH(T$15,Data2!$4:$4,0))</f>
        <v>0.423873478962081</v>
      </c>
      <c r="V49" s="219">
        <f t="shared" si="1"/>
        <v>0</v>
      </c>
      <c r="W49" s="219">
        <f t="shared" si="2"/>
        <v>0</v>
      </c>
      <c r="X49" s="219">
        <f t="shared" si="3"/>
        <v>0</v>
      </c>
      <c r="Y49" s="219">
        <f t="shared" si="4"/>
        <v>0</v>
      </c>
      <c r="Z49" s="219">
        <f t="shared" si="5"/>
        <v>0</v>
      </c>
      <c r="AA49" s="219">
        <f t="shared" si="6"/>
        <v>0</v>
      </c>
      <c r="AB49" s="219">
        <f t="shared" si="7"/>
        <v>0</v>
      </c>
      <c r="AC49" s="219">
        <f t="shared" si="8"/>
        <v>0</v>
      </c>
      <c r="AD49" s="219">
        <f t="shared" si="9"/>
        <v>0</v>
      </c>
      <c r="AE49" s="219">
        <f t="shared" si="10"/>
        <v>0</v>
      </c>
      <c r="AF49" s="219">
        <f t="shared" si="11"/>
        <v>0</v>
      </c>
      <c r="AG49" s="219">
        <f t="shared" si="12"/>
        <v>0</v>
      </c>
      <c r="AH49" s="219">
        <f t="shared" si="13"/>
        <v>0</v>
      </c>
      <c r="AI49" s="219">
        <f t="shared" si="14"/>
        <v>0</v>
      </c>
      <c r="AJ49" s="219">
        <f t="shared" si="15"/>
        <v>0</v>
      </c>
      <c r="AK49" s="224">
        <f t="shared" si="16"/>
        <v>0</v>
      </c>
      <c r="AL49" s="96">
        <f t="shared" si="17"/>
        <v>0</v>
      </c>
    </row>
    <row r="50" spans="1:38">
      <c r="A50" s="48" t="s">
        <v>98</v>
      </c>
      <c r="B50" s="48" t="str">
        <f>INDEX('Ref1'!$E:$E,MATCH(A50,'Ref1'!$A:$A,0))</f>
        <v>Broadland</v>
      </c>
      <c r="C50" s="71">
        <f>INDEX(Data2!$1:$1000,MATCH($A50,Data2!$A:$A,0),MATCH($A$5,Data2!$4:$4,0))</f>
        <v>55</v>
      </c>
      <c r="D50" s="225">
        <f>INDEX(Data2!$1:$1000,MATCH($C50,Data2!$X:$X,0),MATCH(D$14,Data2!$4:$4,0))</f>
        <v>0.69422498537454602</v>
      </c>
      <c r="E50" s="225">
        <f>INDEX(Data2!$1:$1000,MATCH($C50,Data2!$X:$X,0),MATCH(E$14,Data2!$4:$4,0))</f>
        <v>1.0967790164520199</v>
      </c>
      <c r="F50" s="225">
        <f>INDEX(Data2!$1:$1000,MATCH($C50,Data2!$X:$X,0),MATCH(F$14,Data2!$4:$4,0))</f>
        <v>0.87200035925234398</v>
      </c>
      <c r="G50" s="225">
        <f>INDEX(Data2!$1:$1000,MATCH($C50,Data2!$X:$X,0),MATCH(G$14,Data2!$4:$4,0))</f>
        <v>1.46158075015049</v>
      </c>
      <c r="H50" s="225">
        <f>INDEX(Data2!$1:$1000,MATCH($C50,Data2!$X:$X,0),MATCH(H$14,Data2!$4:$4,0))</f>
        <v>1.81055767879132</v>
      </c>
      <c r="I50" s="225">
        <f>INDEX(Data2!$1:$1000,MATCH($C50,Data2!$X:$X,0),MATCH(I$14,Data2!$4:$4,0))</f>
        <v>0.78525165015426901</v>
      </c>
      <c r="J50" s="225">
        <f>INDEX(Data2!$1:$1000,MATCH($C50,Data2!$X:$X,0),MATCH(J$14,Data2!$4:$4,0))</f>
        <v>-0.87200035925234398</v>
      </c>
      <c r="K50" s="225">
        <f>INDEX(Data2!$1:$1000,MATCH($C50,Data2!$X:$X,0),MATCH(K$14,Data2!$4:$4,0))</f>
        <v>1.89619030821197</v>
      </c>
      <c r="L50" s="225">
        <f>INDEX(Data2!$1:$1000,MATCH($C50,Data2!$X:$X,0),MATCH(L$14,Data2!$4:$4,0))</f>
        <v>0.31673840765542299</v>
      </c>
      <c r="M50" s="225">
        <f>INDEX(Data2!$1:$1000,MATCH($C50,Data2!$X:$X,0),MATCH(M$14,Data2!$4:$4,0))</f>
        <v>0.827847077288139</v>
      </c>
      <c r="N50" s="225">
        <f>INDEX(Data2!$1:$1000,MATCH($C50,Data2!$X:$X,0),MATCH(N$14,Data2!$4:$4,0))</f>
        <v>-0.26856364062649601</v>
      </c>
      <c r="O50" s="225">
        <f>INDEX(Data2!$1:$1000,MATCH($C50,Data2!$X:$X,0),MATCH(O$14,Data2!$4:$4,0))</f>
        <v>-0.61790345380673695</v>
      </c>
      <c r="P50" s="225">
        <f>INDEX(Data2!$1:$1000,MATCH($C50,Data2!$X:$X,0),MATCH(P$14,Data2!$4:$4,0))</f>
        <v>-0.40710271318473101</v>
      </c>
      <c r="Q50" s="225">
        <f>INDEX(Data2!$1:$1000,MATCH($C50,Data2!$X:$X,0),MATCH(Q$14,Data2!$4:$4,0))</f>
        <v>-1.55768809267068</v>
      </c>
      <c r="R50" s="225">
        <f>INDEX(Data2!$1:$1000,MATCH($C50,Data2!$X:$X,0),MATCH(R$14,Data2!$4:$4,0))</f>
        <v>-0.25264835601647301</v>
      </c>
      <c r="S50" s="226">
        <f>INDEX(Data2!$1:$1000,MATCH($C50,Data2!$X:$X,0),MATCH(S$14,Data2!$4:$4,0))</f>
        <v>-0.357448675014717</v>
      </c>
      <c r="T50" s="98">
        <f>INDEX(Data2!$1:$1000,MATCH($C50,Data2!$X:$X,0),MATCH(T$15,Data2!$4:$4,0))</f>
        <v>1.2331952774122601</v>
      </c>
      <c r="V50" s="219">
        <f t="shared" si="1"/>
        <v>0</v>
      </c>
      <c r="W50" s="219">
        <f t="shared" si="2"/>
        <v>0</v>
      </c>
      <c r="X50" s="219">
        <f t="shared" si="3"/>
        <v>0</v>
      </c>
      <c r="Y50" s="219">
        <f t="shared" si="4"/>
        <v>0</v>
      </c>
      <c r="Z50" s="219">
        <f t="shared" si="5"/>
        <v>0</v>
      </c>
      <c r="AA50" s="219">
        <f t="shared" si="6"/>
        <v>0</v>
      </c>
      <c r="AB50" s="219">
        <f t="shared" si="7"/>
        <v>0</v>
      </c>
      <c r="AC50" s="219">
        <f t="shared" si="8"/>
        <v>0</v>
      </c>
      <c r="AD50" s="219">
        <f t="shared" si="9"/>
        <v>0</v>
      </c>
      <c r="AE50" s="219">
        <f t="shared" si="10"/>
        <v>0</v>
      </c>
      <c r="AF50" s="219">
        <f t="shared" si="11"/>
        <v>0</v>
      </c>
      <c r="AG50" s="219">
        <f t="shared" si="12"/>
        <v>0</v>
      </c>
      <c r="AH50" s="219">
        <f t="shared" si="13"/>
        <v>0</v>
      </c>
      <c r="AI50" s="219">
        <f t="shared" si="14"/>
        <v>0</v>
      </c>
      <c r="AJ50" s="219">
        <f t="shared" si="15"/>
        <v>0</v>
      </c>
      <c r="AK50" s="224">
        <f t="shared" si="16"/>
        <v>0</v>
      </c>
      <c r="AL50" s="96">
        <f t="shared" si="17"/>
        <v>0</v>
      </c>
    </row>
    <row r="51" spans="1:38">
      <c r="A51" s="48" t="s">
        <v>100</v>
      </c>
      <c r="B51" s="48" t="str">
        <f>INDEX('Ref1'!$E:$E,MATCH(A51,'Ref1'!$A:$A,0))</f>
        <v>Bromley</v>
      </c>
      <c r="C51" s="71">
        <f>INDEX(Data2!$1:$1000,MATCH($A51,Data2!$A:$A,0),MATCH($A$5,Data2!$4:$4,0))</f>
        <v>241</v>
      </c>
      <c r="D51" s="225">
        <f>INDEX(Data2!$1:$1000,MATCH($C51,Data2!$X:$X,0),MATCH(D$14,Data2!$4:$4,0))</f>
        <v>6.5427627302906605E-2</v>
      </c>
      <c r="E51" s="225">
        <f>INDEX(Data2!$1:$1000,MATCH($C51,Data2!$X:$X,0),MATCH(E$14,Data2!$4:$4,0))</f>
        <v>-1.0033362959655601</v>
      </c>
      <c r="F51" s="225">
        <f>INDEX(Data2!$1:$1000,MATCH($C51,Data2!$X:$X,0),MATCH(F$14,Data2!$4:$4,0))</f>
        <v>0.292566138795811</v>
      </c>
      <c r="G51" s="225">
        <f>INDEX(Data2!$1:$1000,MATCH($C51,Data2!$X:$X,0),MATCH(G$14,Data2!$4:$4,0))</f>
        <v>-7.31380090717315E-2</v>
      </c>
      <c r="H51" s="225">
        <f>INDEX(Data2!$1:$1000,MATCH($C51,Data2!$X:$X,0),MATCH(H$14,Data2!$4:$4,0))</f>
        <v>-0.94162475828346703</v>
      </c>
      <c r="I51" s="225">
        <f>INDEX(Data2!$1:$1000,MATCH($C51,Data2!$X:$X,0),MATCH(I$14,Data2!$4:$4,0))</f>
        <v>-1.48433940803009</v>
      </c>
      <c r="J51" s="225">
        <f>INDEX(Data2!$1:$1000,MATCH($C51,Data2!$X:$X,0),MATCH(J$14,Data2!$4:$4,0))</f>
        <v>-0.308661103247932</v>
      </c>
      <c r="K51" s="225">
        <f>INDEX(Data2!$1:$1000,MATCH($C51,Data2!$X:$X,0),MATCH(K$14,Data2!$4:$4,0))</f>
        <v>-0.449256837146156</v>
      </c>
      <c r="L51" s="225">
        <f>INDEX(Data2!$1:$1000,MATCH($C51,Data2!$X:$X,0),MATCH(L$14,Data2!$4:$4,0))</f>
        <v>0.65558674848606502</v>
      </c>
      <c r="M51" s="225">
        <f>INDEX(Data2!$1:$1000,MATCH($C51,Data2!$X:$X,0),MATCH(M$14,Data2!$4:$4,0))</f>
        <v>-0.173940428614663</v>
      </c>
      <c r="N51" s="225">
        <f>INDEX(Data2!$1:$1000,MATCH($C51,Data2!$X:$X,0),MATCH(N$14,Data2!$4:$4,0))</f>
        <v>-2.4330009860728898</v>
      </c>
      <c r="O51" s="225">
        <f>INDEX(Data2!$1:$1000,MATCH($C51,Data2!$X:$X,0),MATCH(O$14,Data2!$4:$4,0))</f>
        <v>0.276546612755663</v>
      </c>
      <c r="P51" s="225">
        <f>INDEX(Data2!$1:$1000,MATCH($C51,Data2!$X:$X,0),MATCH(P$14,Data2!$4:$4,0))</f>
        <v>-0.74403555410450795</v>
      </c>
      <c r="Q51" s="225">
        <f>INDEX(Data2!$1:$1000,MATCH($C51,Data2!$X:$X,0),MATCH(Q$14,Data2!$4:$4,0))</f>
        <v>0.173940428614663</v>
      </c>
      <c r="R51" s="225">
        <f>INDEX(Data2!$1:$1000,MATCH($C51,Data2!$X:$X,0),MATCH(R$14,Data2!$4:$4,0))</f>
        <v>0.181754940835861</v>
      </c>
      <c r="S51" s="226">
        <f>INDEX(Data2!$1:$1000,MATCH($C51,Data2!$X:$X,0),MATCH(S$14,Data2!$4:$4,0))</f>
        <v>-1.1538075490063599E-2</v>
      </c>
      <c r="T51" s="98">
        <f>INDEX(Data2!$1:$1000,MATCH($C51,Data2!$X:$X,0),MATCH(T$15,Data2!$4:$4,0))</f>
        <v>-1.0422691021370301</v>
      </c>
      <c r="V51" s="219">
        <f t="shared" si="1"/>
        <v>0</v>
      </c>
      <c r="W51" s="219">
        <f t="shared" si="2"/>
        <v>0</v>
      </c>
      <c r="X51" s="219">
        <f t="shared" si="3"/>
        <v>0</v>
      </c>
      <c r="Y51" s="219">
        <f t="shared" si="4"/>
        <v>0</v>
      </c>
      <c r="Z51" s="219">
        <f t="shared" si="5"/>
        <v>0</v>
      </c>
      <c r="AA51" s="219">
        <f t="shared" si="6"/>
        <v>0</v>
      </c>
      <c r="AB51" s="219">
        <f t="shared" si="7"/>
        <v>0</v>
      </c>
      <c r="AC51" s="219">
        <f t="shared" si="8"/>
        <v>0</v>
      </c>
      <c r="AD51" s="219">
        <f t="shared" si="9"/>
        <v>0</v>
      </c>
      <c r="AE51" s="219">
        <f t="shared" si="10"/>
        <v>0</v>
      </c>
      <c r="AF51" s="219">
        <f t="shared" si="11"/>
        <v>0</v>
      </c>
      <c r="AG51" s="219">
        <f t="shared" si="12"/>
        <v>0</v>
      </c>
      <c r="AH51" s="219">
        <f t="shared" si="13"/>
        <v>0</v>
      </c>
      <c r="AI51" s="219">
        <f t="shared" si="14"/>
        <v>0</v>
      </c>
      <c r="AJ51" s="219">
        <f t="shared" si="15"/>
        <v>0</v>
      </c>
      <c r="AK51" s="224">
        <f t="shared" si="16"/>
        <v>0</v>
      </c>
      <c r="AL51" s="96">
        <f t="shared" si="17"/>
        <v>0</v>
      </c>
    </row>
    <row r="52" spans="1:38">
      <c r="A52" s="48" t="s">
        <v>102</v>
      </c>
      <c r="B52" s="48" t="str">
        <f>INDEX('Ref1'!$E:$E,MATCH(A52,'Ref1'!$A:$A,0))</f>
        <v>Bromsgrove</v>
      </c>
      <c r="C52" s="71">
        <f>INDEX(Data2!$1:$1000,MATCH($A52,Data2!$A:$A,0),MATCH($A$5,Data2!$4:$4,0))</f>
        <v>194</v>
      </c>
      <c r="D52" s="225">
        <f>INDEX(Data2!$1:$1000,MATCH($C52,Data2!$X:$X,0),MATCH(D$14,Data2!$4:$4,0))</f>
        <v>-1.3577523079868701</v>
      </c>
      <c r="E52" s="225">
        <f>INDEX(Data2!$1:$1000,MATCH($C52,Data2!$X:$X,0),MATCH(E$14,Data2!$4:$4,0))</f>
        <v>-0.80636647104172898</v>
      </c>
      <c r="F52" s="225">
        <f>INDEX(Data2!$1:$1000,MATCH($C52,Data2!$X:$X,0),MATCH(F$14,Data2!$4:$4,0))</f>
        <v>1.5078939607437201</v>
      </c>
      <c r="G52" s="225">
        <f>INDEX(Data2!$1:$1000,MATCH($C52,Data2!$X:$X,0),MATCH(G$14,Data2!$4:$4,0))</f>
        <v>-0.53612224016086696</v>
      </c>
      <c r="H52" s="225">
        <f>INDEX(Data2!$1:$1000,MATCH($C52,Data2!$X:$X,0),MATCH(H$14,Data2!$4:$4,0))</f>
        <v>-0.26856364062649601</v>
      </c>
      <c r="I52" s="225">
        <f>INDEX(Data2!$1:$1000,MATCH($C52,Data2!$X:$X,0),MATCH(I$14,Data2!$4:$4,0))</f>
        <v>-1.0967790164520199</v>
      </c>
      <c r="J52" s="225">
        <f>INDEX(Data2!$1:$1000,MATCH($C52,Data2!$X:$X,0),MATCH(J$14,Data2!$4:$4,0))</f>
        <v>-0.38215790030638502</v>
      </c>
      <c r="K52" s="225">
        <f>INDEX(Data2!$1:$1000,MATCH($C52,Data2!$X:$X,0),MATCH(K$14,Data2!$4:$4,0))</f>
        <v>-1.4395549086391799</v>
      </c>
      <c r="L52" s="225">
        <f>INDEX(Data2!$1:$1000,MATCH($C52,Data2!$X:$X,0),MATCH(L$14,Data2!$4:$4,0))</f>
        <v>0.15055853143485801</v>
      </c>
      <c r="M52" s="225">
        <f>INDEX(Data2!$1:$1000,MATCH($C52,Data2!$X:$X,0),MATCH(M$14,Data2!$4:$4,0))</f>
        <v>0.81705964781606499</v>
      </c>
      <c r="N52" s="225">
        <f>INDEX(Data2!$1:$1000,MATCH($C52,Data2!$X:$X,0),MATCH(N$14,Data2!$4:$4,0))</f>
        <v>2.3059846127924502</v>
      </c>
      <c r="O52" s="225">
        <f>INDEX(Data2!$1:$1000,MATCH($C52,Data2!$X:$X,0),MATCH(O$14,Data2!$4:$4,0))</f>
        <v>0.97820469803439603</v>
      </c>
      <c r="P52" s="225">
        <f>INDEX(Data2!$1:$1000,MATCH($C52,Data2!$X:$X,0),MATCH(P$14,Data2!$4:$4,0))</f>
        <v>-0.34109720278987699</v>
      </c>
      <c r="Q52" s="225">
        <f>INDEX(Data2!$1:$1000,MATCH($C52,Data2!$X:$X,0),MATCH(Q$14,Data2!$4:$4,0))</f>
        <v>8.8572288948810904E-2</v>
      </c>
      <c r="R52" s="225">
        <f>INDEX(Data2!$1:$1000,MATCH($C52,Data2!$X:$X,0),MATCH(R$14,Data2!$4:$4,0))</f>
        <v>-1.3200546968364699</v>
      </c>
      <c r="S52" s="226">
        <f>INDEX(Data2!$1:$1000,MATCH($C52,Data2!$X:$X,0),MATCH(S$14,Data2!$4:$4,0))</f>
        <v>-1.01614278526508</v>
      </c>
      <c r="T52" s="98">
        <f>INDEX(Data2!$1:$1000,MATCH($C52,Data2!$X:$X,0),MATCH(T$15,Data2!$4:$4,0))</f>
        <v>-1.18526012786046</v>
      </c>
      <c r="V52" s="219">
        <f t="shared" si="1"/>
        <v>0</v>
      </c>
      <c r="W52" s="219">
        <f t="shared" si="2"/>
        <v>0</v>
      </c>
      <c r="X52" s="219">
        <f t="shared" si="3"/>
        <v>0</v>
      </c>
      <c r="Y52" s="219">
        <f t="shared" si="4"/>
        <v>0</v>
      </c>
      <c r="Z52" s="219">
        <f t="shared" si="5"/>
        <v>0</v>
      </c>
      <c r="AA52" s="219">
        <f t="shared" si="6"/>
        <v>0</v>
      </c>
      <c r="AB52" s="219">
        <f t="shared" si="7"/>
        <v>0</v>
      </c>
      <c r="AC52" s="219">
        <f t="shared" si="8"/>
        <v>0</v>
      </c>
      <c r="AD52" s="219">
        <f t="shared" si="9"/>
        <v>0</v>
      </c>
      <c r="AE52" s="219">
        <f t="shared" si="10"/>
        <v>0</v>
      </c>
      <c r="AF52" s="219">
        <f t="shared" si="11"/>
        <v>0</v>
      </c>
      <c r="AG52" s="219">
        <f t="shared" si="12"/>
        <v>0</v>
      </c>
      <c r="AH52" s="219">
        <f t="shared" si="13"/>
        <v>0</v>
      </c>
      <c r="AI52" s="219">
        <f t="shared" si="14"/>
        <v>0</v>
      </c>
      <c r="AJ52" s="219">
        <f t="shared" si="15"/>
        <v>0</v>
      </c>
      <c r="AK52" s="224">
        <f t="shared" si="16"/>
        <v>0</v>
      </c>
      <c r="AL52" s="96">
        <f t="shared" si="17"/>
        <v>0</v>
      </c>
    </row>
    <row r="53" spans="1:38">
      <c r="A53" s="48" t="s">
        <v>104</v>
      </c>
      <c r="B53" s="48" t="str">
        <f>INDEX('Ref1'!$E:$E,MATCH(A53,'Ref1'!$A:$A,0))</f>
        <v>Broxbourne</v>
      </c>
      <c r="C53" s="71">
        <f>INDEX(Data2!$1:$1000,MATCH($A53,Data2!$A:$A,0),MATCH($A$5,Data2!$4:$4,0))</f>
        <v>230</v>
      </c>
      <c r="D53" s="225">
        <f>INDEX(Data2!$1:$1000,MATCH($C53,Data2!$X:$X,0),MATCH(D$14,Data2!$4:$4,0))</f>
        <v>0.91792285853303901</v>
      </c>
      <c r="E53" s="225">
        <f>INDEX(Data2!$1:$1000,MATCH($C53,Data2!$X:$X,0),MATCH(E$14,Data2!$4:$4,0))</f>
        <v>0.26856364062649601</v>
      </c>
      <c r="F53" s="225">
        <f>INDEX(Data2!$1:$1000,MATCH($C53,Data2!$X:$X,0),MATCH(F$14,Data2!$4:$4,0))</f>
        <v>-0.34926126594690199</v>
      </c>
      <c r="G53" s="225">
        <f>INDEX(Data2!$1:$1000,MATCH($C53,Data2!$X:$X,0),MATCH(G$14,Data2!$4:$4,0))</f>
        <v>8.8572288948810904E-2</v>
      </c>
      <c r="H53" s="225">
        <f>INDEX(Data2!$1:$1000,MATCH($C53,Data2!$X:$X,0),MATCH(H$14,Data2!$4:$4,0))</f>
        <v>-0.84971663855767099</v>
      </c>
      <c r="I53" s="225">
        <f>INDEX(Data2!$1:$1000,MATCH($C53,Data2!$X:$X,0),MATCH(I$14,Data2!$4:$4,0))</f>
        <v>-1.8516777124192001</v>
      </c>
      <c r="J53" s="225">
        <f>INDEX(Data2!$1:$1000,MATCH($C53,Data2!$X:$X,0),MATCH(J$14,Data2!$4:$4,0))</f>
        <v>1.15380754900634E-2</v>
      </c>
      <c r="K53" s="225">
        <f>INDEX(Data2!$1:$1000,MATCH($C53,Data2!$X:$X,0),MATCH(K$14,Data2!$4:$4,0))</f>
        <v>-0.84971663855767099</v>
      </c>
      <c r="L53" s="225">
        <f>INDEX(Data2!$1:$1000,MATCH($C53,Data2!$X:$X,0),MATCH(L$14,Data2!$4:$4,0))</f>
        <v>-1.3974848188810201</v>
      </c>
      <c r="M53" s="225">
        <f>INDEX(Data2!$1:$1000,MATCH($C53,Data2!$X:$X,0),MATCH(M$14,Data2!$4:$4,0))</f>
        <v>0.77482466969292996</v>
      </c>
      <c r="N53" s="225">
        <f>INDEX(Data2!$1:$1000,MATCH($C53,Data2!$X:$X,0),MATCH(N$14,Data2!$4:$4,0))</f>
        <v>1.0033362959655601</v>
      </c>
      <c r="O53" s="225">
        <f>INDEX(Data2!$1:$1000,MATCH($C53,Data2!$X:$X,0),MATCH(O$14,Data2!$4:$4,0))</f>
        <v>-1.05560284363946</v>
      </c>
      <c r="P53" s="225">
        <f>INDEX(Data2!$1:$1000,MATCH($C53,Data2!$X:$X,0),MATCH(P$14,Data2!$4:$4,0))</f>
        <v>1.0033362959655601</v>
      </c>
      <c r="Q53" s="225">
        <f>INDEX(Data2!$1:$1000,MATCH($C53,Data2!$X:$X,0),MATCH(Q$14,Data2!$4:$4,0))</f>
        <v>1.0422691021370301</v>
      </c>
      <c r="R53" s="225">
        <f>INDEX(Data2!$1:$1000,MATCH($C53,Data2!$X:$X,0),MATCH(R$14,Data2!$4:$4,0))</f>
        <v>0.608620196795288</v>
      </c>
      <c r="S53" s="226">
        <f>INDEX(Data2!$1:$1000,MATCH($C53,Data2!$X:$X,0),MATCH(S$14,Data2!$4:$4,0))</f>
        <v>0.76448125721012095</v>
      </c>
      <c r="T53" s="98">
        <f>INDEX(Data2!$1:$1000,MATCH($C53,Data2!$X:$X,0),MATCH(T$15,Data2!$4:$4,0))</f>
        <v>1.0422691021370301</v>
      </c>
      <c r="V53" s="219">
        <f t="shared" si="1"/>
        <v>0</v>
      </c>
      <c r="W53" s="219">
        <f t="shared" si="2"/>
        <v>0</v>
      </c>
      <c r="X53" s="219">
        <f t="shared" si="3"/>
        <v>0</v>
      </c>
      <c r="Y53" s="219">
        <f t="shared" si="4"/>
        <v>0</v>
      </c>
      <c r="Z53" s="219">
        <f t="shared" si="5"/>
        <v>0</v>
      </c>
      <c r="AA53" s="219">
        <f t="shared" si="6"/>
        <v>0</v>
      </c>
      <c r="AB53" s="219">
        <f t="shared" si="7"/>
        <v>0</v>
      </c>
      <c r="AC53" s="219">
        <f t="shared" si="8"/>
        <v>0</v>
      </c>
      <c r="AD53" s="219">
        <f t="shared" si="9"/>
        <v>0</v>
      </c>
      <c r="AE53" s="219">
        <f t="shared" si="10"/>
        <v>0</v>
      </c>
      <c r="AF53" s="219">
        <f t="shared" si="11"/>
        <v>0</v>
      </c>
      <c r="AG53" s="219">
        <f t="shared" si="12"/>
        <v>0</v>
      </c>
      <c r="AH53" s="219">
        <f t="shared" si="13"/>
        <v>0</v>
      </c>
      <c r="AI53" s="219">
        <f t="shared" si="14"/>
        <v>0</v>
      </c>
      <c r="AJ53" s="219">
        <f t="shared" si="15"/>
        <v>0</v>
      </c>
      <c r="AK53" s="224">
        <f t="shared" si="16"/>
        <v>0</v>
      </c>
      <c r="AL53" s="96">
        <f t="shared" si="17"/>
        <v>0</v>
      </c>
    </row>
    <row r="54" spans="1:38">
      <c r="A54" s="48" t="s">
        <v>106</v>
      </c>
      <c r="B54" s="48" t="str">
        <f>INDEX('Ref1'!$E:$E,MATCH(A54,'Ref1'!$A:$A,0))</f>
        <v>Broxtowe</v>
      </c>
      <c r="C54" s="71">
        <f>INDEX(Data2!$1:$1000,MATCH($A54,Data2!$A:$A,0),MATCH($A$5,Data2!$4:$4,0))</f>
        <v>32</v>
      </c>
      <c r="D54" s="225">
        <f>INDEX(Data2!$1:$1000,MATCH($C54,Data2!$X:$X,0),MATCH(D$14,Data2!$4:$4,0))</f>
        <v>-0.70404637465488196</v>
      </c>
      <c r="E54" s="225">
        <f>INDEX(Data2!$1:$1000,MATCH($C54,Data2!$X:$X,0),MATCH(E$14,Data2!$4:$4,0))</f>
        <v>1.6116747250674801</v>
      </c>
      <c r="F54" s="225">
        <f>INDEX(Data2!$1:$1000,MATCH($C54,Data2!$X:$X,0),MATCH(F$14,Data2!$4:$4,0))</f>
        <v>2.4330009860728898</v>
      </c>
      <c r="G54" s="225">
        <f>INDEX(Data2!$1:$1000,MATCH($C54,Data2!$X:$X,0),MATCH(G$14,Data2!$4:$4,0))</f>
        <v>-1.81055767879132</v>
      </c>
      <c r="H54" s="225">
        <f>INDEX(Data2!$1:$1000,MATCH($C54,Data2!$X:$X,0),MATCH(H$14,Data2!$4:$4,0))</f>
        <v>-1.0422691021370301</v>
      </c>
      <c r="I54" s="225">
        <f>INDEX(Data2!$1:$1000,MATCH($C54,Data2!$X:$X,0),MATCH(I$14,Data2!$4:$4,0))</f>
        <v>0.608620196795288</v>
      </c>
      <c r="J54" s="225">
        <f>INDEX(Data2!$1:$1000,MATCH($C54,Data2!$X:$X,0),MATCH(J$14,Data2!$4:$4,0))</f>
        <v>1.2331952774122601</v>
      </c>
      <c r="K54" s="225">
        <f>INDEX(Data2!$1:$1000,MATCH($C54,Data2!$X:$X,0),MATCH(K$14,Data2!$4:$4,0))</f>
        <v>1.46158075015049</v>
      </c>
      <c r="L54" s="225">
        <f>INDEX(Data2!$1:$1000,MATCH($C54,Data2!$X:$X,0),MATCH(L$14,Data2!$4:$4,0))</f>
        <v>0.34926126594690199</v>
      </c>
      <c r="M54" s="225">
        <f>INDEX(Data2!$1:$1000,MATCH($C54,Data2!$X:$X,0),MATCH(M$14,Data2!$4:$4,0))</f>
        <v>-0.15834272448537501</v>
      </c>
      <c r="N54" s="225">
        <f>INDEX(Data2!$1:$1000,MATCH($C54,Data2!$X:$X,0),MATCH(N$14,Data2!$4:$4,0))</f>
        <v>1.89619030821197</v>
      </c>
      <c r="O54" s="225">
        <f>INDEX(Data2!$1:$1000,MATCH($C54,Data2!$X:$X,0),MATCH(O$14,Data2!$4:$4,0))</f>
        <v>-0.38215790030638502</v>
      </c>
      <c r="P54" s="225">
        <f>INDEX(Data2!$1:$1000,MATCH($C54,Data2!$X:$X,0),MATCH(P$14,Data2!$4:$4,0))</f>
        <v>0.26856364062649601</v>
      </c>
      <c r="Q54" s="225">
        <f>INDEX(Data2!$1:$1000,MATCH($C54,Data2!$X:$X,0),MATCH(Q$14,Data2!$4:$4,0))</f>
        <v>3</v>
      </c>
      <c r="R54" s="225">
        <f>INDEX(Data2!$1:$1000,MATCH($C54,Data2!$X:$X,0),MATCH(R$14,Data2!$4:$4,0))</f>
        <v>-1.30189000761073</v>
      </c>
      <c r="S54" s="226">
        <f>INDEX(Data2!$1:$1000,MATCH($C54,Data2!$X:$X,0),MATCH(S$14,Data2!$4:$4,0))</f>
        <v>0.357448675014717</v>
      </c>
      <c r="T54" s="98">
        <f>INDEX(Data2!$1:$1000,MATCH($C54,Data2!$X:$X,0),MATCH(T$15,Data2!$4:$4,0))</f>
        <v>-0.86080506744267005</v>
      </c>
      <c r="V54" s="219">
        <f t="shared" si="1"/>
        <v>0</v>
      </c>
      <c r="W54" s="219">
        <f t="shared" si="2"/>
        <v>0</v>
      </c>
      <c r="X54" s="219">
        <f t="shared" si="3"/>
        <v>0</v>
      </c>
      <c r="Y54" s="219">
        <f t="shared" si="4"/>
        <v>0</v>
      </c>
      <c r="Z54" s="219">
        <f t="shared" si="5"/>
        <v>0</v>
      </c>
      <c r="AA54" s="219">
        <f t="shared" si="6"/>
        <v>0</v>
      </c>
      <c r="AB54" s="219">
        <f t="shared" si="7"/>
        <v>0</v>
      </c>
      <c r="AC54" s="219">
        <f t="shared" si="8"/>
        <v>0</v>
      </c>
      <c r="AD54" s="219">
        <f t="shared" si="9"/>
        <v>0</v>
      </c>
      <c r="AE54" s="219">
        <f t="shared" si="10"/>
        <v>0</v>
      </c>
      <c r="AF54" s="219">
        <f t="shared" si="11"/>
        <v>0</v>
      </c>
      <c r="AG54" s="219">
        <f t="shared" si="12"/>
        <v>0</v>
      </c>
      <c r="AH54" s="219">
        <f t="shared" si="13"/>
        <v>0</v>
      </c>
      <c r="AI54" s="219">
        <f t="shared" si="14"/>
        <v>0</v>
      </c>
      <c r="AJ54" s="219">
        <f t="shared" si="15"/>
        <v>0</v>
      </c>
      <c r="AK54" s="224">
        <f t="shared" si="16"/>
        <v>0</v>
      </c>
      <c r="AL54" s="96">
        <f t="shared" si="17"/>
        <v>0</v>
      </c>
    </row>
    <row r="55" spans="1:38">
      <c r="A55" s="48" t="s">
        <v>112</v>
      </c>
      <c r="B55" s="48" t="str">
        <f>INDEX('Ref1'!$E:$E,MATCH(A55,'Ref1'!$A:$A,0))</f>
        <v>Burnley</v>
      </c>
      <c r="C55" s="71">
        <f>INDEX(Data2!$1:$1000,MATCH($A55,Data2!$A:$A,0),MATCH($A$5,Data2!$4:$4,0))</f>
        <v>208</v>
      </c>
      <c r="D55" s="225">
        <f>INDEX(Data2!$1:$1000,MATCH($C55,Data2!$X:$X,0),MATCH(D$14,Data2!$4:$4,0))</f>
        <v>0.72389625403909696</v>
      </c>
      <c r="E55" s="225">
        <f>INDEX(Data2!$1:$1000,MATCH($C55,Data2!$X:$X,0),MATCH(E$14,Data2!$4:$4,0))</f>
        <v>-5.0018065889223501E-2</v>
      </c>
      <c r="F55" s="225">
        <f>INDEX(Data2!$1:$1000,MATCH($C55,Data2!$X:$X,0),MATCH(F$14,Data2!$4:$4,0))</f>
        <v>-0.228893548160431</v>
      </c>
      <c r="G55" s="225">
        <f>INDEX(Data2!$1:$1000,MATCH($C55,Data2!$X:$X,0),MATCH(G$14,Data2!$4:$4,0))</f>
        <v>1.2169055626538401</v>
      </c>
      <c r="H55" s="225">
        <f>INDEX(Data2!$1:$1000,MATCH($C55,Data2!$X:$X,0),MATCH(H$14,Data2!$4:$4,0))</f>
        <v>0.39044568041832101</v>
      </c>
      <c r="I55" s="225">
        <f>INDEX(Data2!$1:$1000,MATCH($C55,Data2!$X:$X,0),MATCH(I$14,Data2!$4:$4,0))</f>
        <v>0.90626333816903804</v>
      </c>
      <c r="J55" s="225">
        <f>INDEX(Data2!$1:$1000,MATCH($C55,Data2!$X:$X,0),MATCH(J$14,Data2!$4:$4,0))</f>
        <v>-0.228893548160431</v>
      </c>
      <c r="K55" s="225">
        <f>INDEX(Data2!$1:$1000,MATCH($C55,Data2!$X:$X,0),MATCH(K$14,Data2!$4:$4,0))</f>
        <v>-2.4330009860728898</v>
      </c>
      <c r="L55" s="225">
        <f>INDEX(Data2!$1:$1000,MATCH($C55,Data2!$X:$X,0),MATCH(L$14,Data2!$4:$4,0))</f>
        <v>-0.181754940835861</v>
      </c>
      <c r="M55" s="225">
        <f>INDEX(Data2!$1:$1000,MATCH($C55,Data2!$X:$X,0),MATCH(M$14,Data2!$4:$4,0))</f>
        <v>-0.423873478962081</v>
      </c>
      <c r="N55" s="225">
        <f>INDEX(Data2!$1:$1000,MATCH($C55,Data2!$X:$X,0),MATCH(N$14,Data2!$4:$4,0))</f>
        <v>-2.2079361535701101</v>
      </c>
      <c r="O55" s="225">
        <f>INDEX(Data2!$1:$1000,MATCH($C55,Data2!$X:$X,0),MATCH(O$14,Data2!$4:$4,0))</f>
        <v>1.01614278526508</v>
      </c>
      <c r="P55" s="225">
        <f>INDEX(Data2!$1:$1000,MATCH($C55,Data2!$X:$X,0),MATCH(P$14,Data2!$4:$4,0))</f>
        <v>-0.423873478962081</v>
      </c>
      <c r="Q55" s="225">
        <f>INDEX(Data2!$1:$1000,MATCH($C55,Data2!$X:$X,0),MATCH(Q$14,Data2!$4:$4,0))</f>
        <v>-1.1399039744476001</v>
      </c>
      <c r="R55" s="225">
        <f>INDEX(Data2!$1:$1000,MATCH($C55,Data2!$X:$X,0),MATCH(R$14,Data2!$4:$4,0))</f>
        <v>0.39044568041832101</v>
      </c>
      <c r="S55" s="226">
        <f>INDEX(Data2!$1:$1000,MATCH($C55,Data2!$X:$X,0),MATCH(S$14,Data2!$4:$4,0))</f>
        <v>0.92970852097435497</v>
      </c>
      <c r="T55" s="98">
        <f>INDEX(Data2!$1:$1000,MATCH($C55,Data2!$X:$X,0),MATCH(T$15,Data2!$4:$4,0))</f>
        <v>1.15380754900634E-2</v>
      </c>
      <c r="V55" s="219">
        <f t="shared" si="1"/>
        <v>0</v>
      </c>
      <c r="W55" s="219">
        <f t="shared" si="2"/>
        <v>0</v>
      </c>
      <c r="X55" s="219">
        <f t="shared" si="3"/>
        <v>0</v>
      </c>
      <c r="Y55" s="219">
        <f t="shared" si="4"/>
        <v>0</v>
      </c>
      <c r="Z55" s="219">
        <f t="shared" si="5"/>
        <v>0</v>
      </c>
      <c r="AA55" s="219">
        <f t="shared" si="6"/>
        <v>0</v>
      </c>
      <c r="AB55" s="219">
        <f t="shared" si="7"/>
        <v>0</v>
      </c>
      <c r="AC55" s="219">
        <f t="shared" si="8"/>
        <v>0</v>
      </c>
      <c r="AD55" s="219">
        <f t="shared" si="9"/>
        <v>0</v>
      </c>
      <c r="AE55" s="219">
        <f t="shared" si="10"/>
        <v>0</v>
      </c>
      <c r="AF55" s="219">
        <f t="shared" si="11"/>
        <v>0</v>
      </c>
      <c r="AG55" s="219">
        <f t="shared" si="12"/>
        <v>0</v>
      </c>
      <c r="AH55" s="219">
        <f t="shared" si="13"/>
        <v>0</v>
      </c>
      <c r="AI55" s="219">
        <f t="shared" si="14"/>
        <v>0</v>
      </c>
      <c r="AJ55" s="219">
        <f t="shared" si="15"/>
        <v>0</v>
      </c>
      <c r="AK55" s="224">
        <f t="shared" si="16"/>
        <v>0</v>
      </c>
      <c r="AL55" s="96">
        <f t="shared" si="17"/>
        <v>0</v>
      </c>
    </row>
    <row r="56" spans="1:38">
      <c r="A56" s="48" t="s">
        <v>114</v>
      </c>
      <c r="B56" s="48" t="str">
        <f>INDEX('Ref1'!$E:$E,MATCH(A56,'Ref1'!$A:$A,0))</f>
        <v>Bury</v>
      </c>
      <c r="C56" s="71">
        <f>INDEX(Data2!$1:$1000,MATCH($A56,Data2!$A:$A,0),MATCH($A$5,Data2!$4:$4,0))</f>
        <v>118</v>
      </c>
      <c r="D56" s="225">
        <f>INDEX(Data2!$1:$1000,MATCH($C56,Data2!$X:$X,0),MATCH(D$14,Data2!$4:$4,0))</f>
        <v>-1.0967790164520199</v>
      </c>
      <c r="E56" s="225">
        <f>INDEX(Data2!$1:$1000,MATCH($C56,Data2!$X:$X,0),MATCH(E$14,Data2!$4:$4,0))</f>
        <v>1.15380754900634E-2</v>
      </c>
      <c r="F56" s="225">
        <f>INDEX(Data2!$1:$1000,MATCH($C56,Data2!$X:$X,0),MATCH(F$14,Data2!$4:$4,0))</f>
        <v>1.2498189696086499</v>
      </c>
      <c r="G56" s="225">
        <f>INDEX(Data2!$1:$1000,MATCH($C56,Data2!$X:$X,0),MATCH(G$14,Data2!$4:$4,0))</f>
        <v>-1.1252961961755199</v>
      </c>
      <c r="H56" s="225">
        <f>INDEX(Data2!$1:$1000,MATCH($C56,Data2!$X:$X,0),MATCH(H$14,Data2!$4:$4,0))</f>
        <v>-2.2079361535701101</v>
      </c>
      <c r="I56" s="225">
        <f>INDEX(Data2!$1:$1000,MATCH($C56,Data2!$X:$X,0),MATCH(I$14,Data2!$4:$4,0))</f>
        <v>0.79576471234815305</v>
      </c>
      <c r="J56" s="225">
        <f>INDEX(Data2!$1:$1000,MATCH($C56,Data2!$X:$X,0),MATCH(J$14,Data2!$4:$4,0))</f>
        <v>-0.41547348891049701</v>
      </c>
      <c r="K56" s="225">
        <f>INDEX(Data2!$1:$1000,MATCH($C56,Data2!$X:$X,0),MATCH(K$14,Data2!$4:$4,0))</f>
        <v>-1.1109246757018101</v>
      </c>
      <c r="L56" s="225">
        <f>INDEX(Data2!$1:$1000,MATCH($C56,Data2!$X:$X,0),MATCH(L$14,Data2!$4:$4,0))</f>
        <v>-0.78525165015426901</v>
      </c>
      <c r="M56" s="225">
        <f>INDEX(Data2!$1:$1000,MATCH($C56,Data2!$X:$X,0),MATCH(M$14,Data2!$4:$4,0))</f>
        <v>0.69422498537454602</v>
      </c>
      <c r="N56" s="225">
        <f>INDEX(Data2!$1:$1000,MATCH($C56,Data2!$X:$X,0),MATCH(N$14,Data2!$4:$4,0))</f>
        <v>0.90626333816903804</v>
      </c>
      <c r="O56" s="225">
        <f>INDEX(Data2!$1:$1000,MATCH($C56,Data2!$X:$X,0),MATCH(O$14,Data2!$4:$4,0))</f>
        <v>-0.74403555410450795</v>
      </c>
      <c r="P56" s="225">
        <f>INDEX(Data2!$1:$1000,MATCH($C56,Data2!$X:$X,0),MATCH(P$14,Data2!$4:$4,0))</f>
        <v>0.65558674848606502</v>
      </c>
      <c r="Q56" s="225">
        <f>INDEX(Data2!$1:$1000,MATCH($C56,Data2!$X:$X,0),MATCH(Q$14,Data2!$4:$4,0))</f>
        <v>0.19741782293777199</v>
      </c>
      <c r="R56" s="225">
        <f>INDEX(Data2!$1:$1000,MATCH($C56,Data2!$X:$X,0),MATCH(R$14,Data2!$4:$4,0))</f>
        <v>-4.23179653114963E-2</v>
      </c>
      <c r="S56" s="226">
        <f>INDEX(Data2!$1:$1000,MATCH($C56,Data2!$X:$X,0),MATCH(S$14,Data2!$4:$4,0))</f>
        <v>-0.48356099433467298</v>
      </c>
      <c r="T56" s="98">
        <f>INDEX(Data2!$1:$1000,MATCH($C56,Data2!$X:$X,0),MATCH(T$15,Data2!$4:$4,0))</f>
        <v>-0.173940428614663</v>
      </c>
      <c r="V56" s="219">
        <f t="shared" si="1"/>
        <v>0</v>
      </c>
      <c r="W56" s="219">
        <f t="shared" si="2"/>
        <v>0</v>
      </c>
      <c r="X56" s="219">
        <f t="shared" si="3"/>
        <v>0</v>
      </c>
      <c r="Y56" s="219">
        <f t="shared" si="4"/>
        <v>0</v>
      </c>
      <c r="Z56" s="219">
        <f t="shared" si="5"/>
        <v>0</v>
      </c>
      <c r="AA56" s="219">
        <f t="shared" si="6"/>
        <v>0</v>
      </c>
      <c r="AB56" s="219">
        <f t="shared" si="7"/>
        <v>0</v>
      </c>
      <c r="AC56" s="219">
        <f t="shared" si="8"/>
        <v>0</v>
      </c>
      <c r="AD56" s="219">
        <f t="shared" si="9"/>
        <v>0</v>
      </c>
      <c r="AE56" s="219">
        <f t="shared" si="10"/>
        <v>0</v>
      </c>
      <c r="AF56" s="219">
        <f t="shared" si="11"/>
        <v>0</v>
      </c>
      <c r="AG56" s="219">
        <f t="shared" si="12"/>
        <v>0</v>
      </c>
      <c r="AH56" s="219">
        <f t="shared" si="13"/>
        <v>0</v>
      </c>
      <c r="AI56" s="219">
        <f t="shared" si="14"/>
        <v>0</v>
      </c>
      <c r="AJ56" s="219">
        <f t="shared" si="15"/>
        <v>0</v>
      </c>
      <c r="AK56" s="224">
        <f t="shared" si="16"/>
        <v>0</v>
      </c>
      <c r="AL56" s="96">
        <f t="shared" si="17"/>
        <v>0</v>
      </c>
    </row>
    <row r="57" spans="1:38">
      <c r="A57" s="48" t="s">
        <v>116</v>
      </c>
      <c r="B57" s="48" t="str">
        <f>INDEX('Ref1'!$E:$E,MATCH(A57,'Ref1'!$A:$A,0))</f>
        <v>Calderdale</v>
      </c>
      <c r="C57" s="71">
        <f>INDEX(Data2!$1:$1000,MATCH($A57,Data2!$A:$A,0),MATCH($A$5,Data2!$4:$4,0))</f>
        <v>234</v>
      </c>
      <c r="D57" s="225">
        <f>INDEX(Data2!$1:$1000,MATCH($C57,Data2!$X:$X,0),MATCH(D$14,Data2!$4:$4,0))</f>
        <v>-0.91792285853303901</v>
      </c>
      <c r="E57" s="225">
        <f>INDEX(Data2!$1:$1000,MATCH($C57,Data2!$X:$X,0),MATCH(E$14,Data2!$4:$4,0))</f>
        <v>0.25264835601647301</v>
      </c>
      <c r="F57" s="225">
        <f>INDEX(Data2!$1:$1000,MATCH($C57,Data2!$X:$X,0),MATCH(F$14,Data2!$4:$4,0))</f>
        <v>0.95367622688124898</v>
      </c>
      <c r="G57" s="225">
        <f>INDEX(Data2!$1:$1000,MATCH($C57,Data2!$X:$X,0),MATCH(G$14,Data2!$4:$4,0))</f>
        <v>0.81705964781606499</v>
      </c>
      <c r="H57" s="225">
        <f>INDEX(Data2!$1:$1000,MATCH($C57,Data2!$X:$X,0),MATCH(H$14,Data2!$4:$4,0))</f>
        <v>0.90626333816903804</v>
      </c>
      <c r="I57" s="225">
        <f>INDEX(Data2!$1:$1000,MATCH($C57,Data2!$X:$X,0),MATCH(I$14,Data2!$4:$4,0))</f>
        <v>-0.99069228112221797</v>
      </c>
      <c r="J57" s="225">
        <f>INDEX(Data2!$1:$1000,MATCH($C57,Data2!$X:$X,0),MATCH(J$14,Data2!$4:$4,0))</f>
        <v>-0.39044568041832101</v>
      </c>
      <c r="K57" s="225">
        <f>INDEX(Data2!$1:$1000,MATCH($C57,Data2!$X:$X,0),MATCH(K$14,Data2!$4:$4,0))</f>
        <v>0.39044568041832101</v>
      </c>
      <c r="L57" s="225">
        <f>INDEX(Data2!$1:$1000,MATCH($C57,Data2!$X:$X,0),MATCH(L$14,Data2!$4:$4,0))</f>
        <v>1.37734677311944</v>
      </c>
      <c r="M57" s="225">
        <f>INDEX(Data2!$1:$1000,MATCH($C57,Data2!$X:$X,0),MATCH(M$14,Data2!$4:$4,0))</f>
        <v>1.9230884433897401E-2</v>
      </c>
      <c r="N57" s="225">
        <f>INDEX(Data2!$1:$1000,MATCH($C57,Data2!$X:$X,0),MATCH(N$14,Data2!$4:$4,0))</f>
        <v>-0.39044568041832101</v>
      </c>
      <c r="O57" s="225">
        <f>INDEX(Data2!$1:$1000,MATCH($C57,Data2!$X:$X,0),MATCH(O$14,Data2!$4:$4,0))</f>
        <v>-1.18526012786046</v>
      </c>
      <c r="P57" s="225">
        <f>INDEX(Data2!$1:$1000,MATCH($C57,Data2!$X:$X,0),MATCH(P$14,Data2!$4:$4,0))</f>
        <v>-1.05560284363946</v>
      </c>
      <c r="Q57" s="225">
        <f>INDEX(Data2!$1:$1000,MATCH($C57,Data2!$X:$X,0),MATCH(Q$14,Data2!$4:$4,0))</f>
        <v>0.276546612755663</v>
      </c>
      <c r="R57" s="225">
        <f>INDEX(Data2!$1:$1000,MATCH($C57,Data2!$X:$X,0),MATCH(R$14,Data2!$4:$4,0))</f>
        <v>1.15380754900634E-2</v>
      </c>
      <c r="S57" s="226">
        <f>INDEX(Data2!$1:$1000,MATCH($C57,Data2!$X:$X,0),MATCH(S$14,Data2!$4:$4,0))</f>
        <v>-0.34109720278987699</v>
      </c>
      <c r="T57" s="98">
        <f>INDEX(Data2!$1:$1000,MATCH($C57,Data2!$X:$X,0),MATCH(T$15,Data2!$4:$4,0))</f>
        <v>-0.97820469803439603</v>
      </c>
      <c r="V57" s="219">
        <f t="shared" si="1"/>
        <v>0</v>
      </c>
      <c r="W57" s="219">
        <f t="shared" si="2"/>
        <v>0</v>
      </c>
      <c r="X57" s="219">
        <f t="shared" si="3"/>
        <v>0</v>
      </c>
      <c r="Y57" s="219">
        <f t="shared" si="4"/>
        <v>0</v>
      </c>
      <c r="Z57" s="219">
        <f t="shared" si="5"/>
        <v>0</v>
      </c>
      <c r="AA57" s="219">
        <f t="shared" si="6"/>
        <v>0</v>
      </c>
      <c r="AB57" s="219">
        <f t="shared" si="7"/>
        <v>0</v>
      </c>
      <c r="AC57" s="219">
        <f t="shared" si="8"/>
        <v>0</v>
      </c>
      <c r="AD57" s="219">
        <f t="shared" si="9"/>
        <v>0</v>
      </c>
      <c r="AE57" s="219">
        <f t="shared" si="10"/>
        <v>0</v>
      </c>
      <c r="AF57" s="219">
        <f t="shared" si="11"/>
        <v>0</v>
      </c>
      <c r="AG57" s="219">
        <f t="shared" si="12"/>
        <v>0</v>
      </c>
      <c r="AH57" s="219">
        <f t="shared" si="13"/>
        <v>0</v>
      </c>
      <c r="AI57" s="219">
        <f t="shared" si="14"/>
        <v>0</v>
      </c>
      <c r="AJ57" s="219">
        <f t="shared" si="15"/>
        <v>0</v>
      </c>
      <c r="AK57" s="224">
        <f t="shared" si="16"/>
        <v>0</v>
      </c>
      <c r="AL57" s="96">
        <f t="shared" si="17"/>
        <v>0</v>
      </c>
    </row>
    <row r="58" spans="1:38">
      <c r="A58" s="48" t="s">
        <v>118</v>
      </c>
      <c r="B58" s="48" t="str">
        <f>INDEX('Ref1'!$E:$E,MATCH(A58,'Ref1'!$A:$A,0))</f>
        <v>Cambridge</v>
      </c>
      <c r="C58" s="71">
        <f>INDEX(Data2!$1:$1000,MATCH($A58,Data2!$A:$A,0),MATCH($A$5,Data2!$4:$4,0))</f>
        <v>184</v>
      </c>
      <c r="D58" s="225">
        <f>INDEX(Data2!$1:$1000,MATCH($C58,Data2!$X:$X,0),MATCH(D$14,Data2!$4:$4,0))</f>
        <v>1.7722890959111699</v>
      </c>
      <c r="E58" s="225">
        <f>INDEX(Data2!$1:$1000,MATCH($C58,Data2!$X:$X,0),MATCH(E$14,Data2!$4:$4,0))</f>
        <v>-0.20526722259156199</v>
      </c>
      <c r="F58" s="225">
        <f>INDEX(Data2!$1:$1000,MATCH($C58,Data2!$X:$X,0),MATCH(F$14,Data2!$4:$4,0))</f>
        <v>-0.22100455369559499</v>
      </c>
      <c r="G58" s="225">
        <f>INDEX(Data2!$1:$1000,MATCH($C58,Data2!$X:$X,0),MATCH(G$14,Data2!$4:$4,0))</f>
        <v>-1.2331952774122601</v>
      </c>
      <c r="H58" s="225">
        <f>INDEX(Data2!$1:$1000,MATCH($C58,Data2!$X:$X,0),MATCH(H$14,Data2!$4:$4,0))</f>
        <v>0.41547348891049701</v>
      </c>
      <c r="I58" s="225">
        <f>INDEX(Data2!$1:$1000,MATCH($C58,Data2!$X:$X,0),MATCH(I$14,Data2!$4:$4,0))</f>
        <v>-1.1538075490063599E-2</v>
      </c>
      <c r="J58" s="225">
        <f>INDEX(Data2!$1:$1000,MATCH($C58,Data2!$X:$X,0),MATCH(J$14,Data2!$4:$4,0))</f>
        <v>-0.97820469803439603</v>
      </c>
      <c r="K58" s="225">
        <f>INDEX(Data2!$1:$1000,MATCH($C58,Data2!$X:$X,0),MATCH(K$14,Data2!$4:$4,0))</f>
        <v>0.94162475828346703</v>
      </c>
      <c r="L58" s="225">
        <f>INDEX(Data2!$1:$1000,MATCH($C58,Data2!$X:$X,0),MATCH(L$14,Data2!$4:$4,0))</f>
        <v>0.52726251343495301</v>
      </c>
      <c r="M58" s="225">
        <f>INDEX(Data2!$1:$1000,MATCH($C58,Data2!$X:$X,0),MATCH(M$14,Data2!$4:$4,0))</f>
        <v>0.20526722259156199</v>
      </c>
      <c r="N58" s="225">
        <f>INDEX(Data2!$1:$1000,MATCH($C58,Data2!$X:$X,0),MATCH(N$14,Data2!$4:$4,0))</f>
        <v>1.05560284363946</v>
      </c>
      <c r="O58" s="225">
        <f>INDEX(Data2!$1:$1000,MATCH($C58,Data2!$X:$X,0),MATCH(O$14,Data2!$4:$4,0))</f>
        <v>0.104027698398954</v>
      </c>
      <c r="P58" s="225">
        <f>INDEX(Data2!$1:$1000,MATCH($C58,Data2!$X:$X,0),MATCH(P$14,Data2!$4:$4,0))</f>
        <v>-1.67081473865842</v>
      </c>
      <c r="Q58" s="225">
        <f>INDEX(Data2!$1:$1000,MATCH($C58,Data2!$X:$X,0),MATCH(Q$14,Data2!$4:$4,0))</f>
        <v>0.76448125721012095</v>
      </c>
      <c r="R58" s="225">
        <f>INDEX(Data2!$1:$1000,MATCH($C58,Data2!$X:$X,0),MATCH(R$14,Data2!$4:$4,0))</f>
        <v>-0.38215790030638502</v>
      </c>
      <c r="S58" s="226">
        <f>INDEX(Data2!$1:$1000,MATCH($C58,Data2!$X:$X,0),MATCH(S$14,Data2!$4:$4,0))</f>
        <v>-1.7364527482587899</v>
      </c>
      <c r="T58" s="98">
        <f>INDEX(Data2!$1:$1000,MATCH($C58,Data2!$X:$X,0),MATCH(T$15,Data2!$4:$4,0))</f>
        <v>-0.48356099433467298</v>
      </c>
      <c r="V58" s="219">
        <f t="shared" si="1"/>
        <v>0</v>
      </c>
      <c r="W58" s="219">
        <f t="shared" si="2"/>
        <v>0</v>
      </c>
      <c r="X58" s="219">
        <f t="shared" si="3"/>
        <v>0</v>
      </c>
      <c r="Y58" s="219">
        <f t="shared" si="4"/>
        <v>0</v>
      </c>
      <c r="Z58" s="219">
        <f t="shared" si="5"/>
        <v>0</v>
      </c>
      <c r="AA58" s="219">
        <f t="shared" si="6"/>
        <v>0</v>
      </c>
      <c r="AB58" s="219">
        <f t="shared" si="7"/>
        <v>0</v>
      </c>
      <c r="AC58" s="219">
        <f t="shared" si="8"/>
        <v>0</v>
      </c>
      <c r="AD58" s="219">
        <f t="shared" si="9"/>
        <v>0</v>
      </c>
      <c r="AE58" s="219">
        <f t="shared" si="10"/>
        <v>0</v>
      </c>
      <c r="AF58" s="219">
        <f t="shared" si="11"/>
        <v>0</v>
      </c>
      <c r="AG58" s="219">
        <f t="shared" si="12"/>
        <v>0</v>
      </c>
      <c r="AH58" s="219">
        <f t="shared" si="13"/>
        <v>0</v>
      </c>
      <c r="AI58" s="219">
        <f t="shared" si="14"/>
        <v>0</v>
      </c>
      <c r="AJ58" s="219">
        <f t="shared" si="15"/>
        <v>0</v>
      </c>
      <c r="AK58" s="224">
        <f t="shared" si="16"/>
        <v>0</v>
      </c>
      <c r="AL58" s="96">
        <f t="shared" si="17"/>
        <v>0</v>
      </c>
    </row>
    <row r="59" spans="1:38">
      <c r="A59" s="48" t="s">
        <v>124</v>
      </c>
      <c r="B59" s="48" t="str">
        <f>INDEX('Ref1'!$E:$E,MATCH(A59,'Ref1'!$A:$A,0))</f>
        <v>Camden</v>
      </c>
      <c r="C59" s="71">
        <f>INDEX(Data2!$1:$1000,MATCH($A59,Data2!$A:$A,0),MATCH($A$5,Data2!$4:$4,0))</f>
        <v>309</v>
      </c>
      <c r="D59" s="225">
        <f>INDEX(Data2!$1:$1000,MATCH($C59,Data2!$X:$X,0),MATCH(D$14,Data2!$4:$4,0))</f>
        <v>-0.81705964781606499</v>
      </c>
      <c r="E59" s="225">
        <f>INDEX(Data2!$1:$1000,MATCH($C59,Data2!$X:$X,0),MATCH(E$14,Data2!$4:$4,0))</f>
        <v>0.96586782262374904</v>
      </c>
      <c r="F59" s="225">
        <f>INDEX(Data2!$1:$1000,MATCH($C59,Data2!$X:$X,0),MATCH(F$14,Data2!$4:$4,0))</f>
        <v>4.23179653114963E-2</v>
      </c>
      <c r="G59" s="225">
        <f>INDEX(Data2!$1:$1000,MATCH($C59,Data2!$X:$X,0),MATCH(G$14,Data2!$4:$4,0))</f>
        <v>0.19741782293777199</v>
      </c>
      <c r="H59" s="225">
        <f>INDEX(Data2!$1:$1000,MATCH($C59,Data2!$X:$X,0),MATCH(H$14,Data2!$4:$4,0))</f>
        <v>7.3138009071731694E-2</v>
      </c>
      <c r="I59" s="225">
        <f>INDEX(Data2!$1:$1000,MATCH($C59,Data2!$X:$X,0),MATCH(I$14,Data2!$4:$4,0))</f>
        <v>0.74403555410450795</v>
      </c>
      <c r="J59" s="225">
        <f>INDEX(Data2!$1:$1000,MATCH($C59,Data2!$X:$X,0),MATCH(J$14,Data2!$4:$4,0))</f>
        <v>-0.51844398248942802</v>
      </c>
      <c r="K59" s="225">
        <f>INDEX(Data2!$1:$1000,MATCH($C59,Data2!$X:$X,0),MATCH(K$14,Data2!$4:$4,0))</f>
        <v>0.81705964781606499</v>
      </c>
      <c r="L59" s="225">
        <f>INDEX(Data2!$1:$1000,MATCH($C59,Data2!$X:$X,0),MATCH(L$14,Data2!$4:$4,0))</f>
        <v>1.3974848188810201</v>
      </c>
      <c r="M59" s="225">
        <f>INDEX(Data2!$1:$1000,MATCH($C59,Data2!$X:$X,0),MATCH(M$14,Data2!$4:$4,0))</f>
        <v>0.51844398248942802</v>
      </c>
      <c r="N59" s="225">
        <f>INDEX(Data2!$1:$1000,MATCH($C59,Data2!$X:$X,0),MATCH(N$14,Data2!$4:$4,0))</f>
        <v>0.26856364062649601</v>
      </c>
      <c r="O59" s="225">
        <f>INDEX(Data2!$1:$1000,MATCH($C59,Data2!$X:$X,0),MATCH(O$14,Data2!$4:$4,0))</f>
        <v>-1.46158075015049</v>
      </c>
      <c r="P59" s="225">
        <f>INDEX(Data2!$1:$1000,MATCH($C59,Data2!$X:$X,0),MATCH(P$14,Data2!$4:$4,0))</f>
        <v>0.636632089188649</v>
      </c>
      <c r="Q59" s="225">
        <f>INDEX(Data2!$1:$1000,MATCH($C59,Data2!$X:$X,0),MATCH(Q$14,Data2!$4:$4,0))</f>
        <v>0.95367622688124898</v>
      </c>
      <c r="R59" s="225">
        <f>INDEX(Data2!$1:$1000,MATCH($C59,Data2!$X:$X,0),MATCH(R$14,Data2!$4:$4,0))</f>
        <v>0.357448675014717</v>
      </c>
      <c r="S59" s="226">
        <f>INDEX(Data2!$1:$1000,MATCH($C59,Data2!$X:$X,0),MATCH(S$14,Data2!$4:$4,0))</f>
        <v>-0.52726251343495301</v>
      </c>
      <c r="T59" s="98">
        <f>INDEX(Data2!$1:$1000,MATCH($C59,Data2!$X:$X,0),MATCH(T$15,Data2!$4:$4,0))</f>
        <v>-3.8459493110680398E-3</v>
      </c>
      <c r="V59" s="219">
        <f t="shared" si="1"/>
        <v>0</v>
      </c>
      <c r="W59" s="219">
        <f t="shared" si="2"/>
        <v>0</v>
      </c>
      <c r="X59" s="219">
        <f t="shared" si="3"/>
        <v>0</v>
      </c>
      <c r="Y59" s="219">
        <f t="shared" si="4"/>
        <v>0</v>
      </c>
      <c r="Z59" s="219">
        <f t="shared" si="5"/>
        <v>0</v>
      </c>
      <c r="AA59" s="219">
        <f t="shared" si="6"/>
        <v>0</v>
      </c>
      <c r="AB59" s="219">
        <f t="shared" si="7"/>
        <v>0</v>
      </c>
      <c r="AC59" s="219">
        <f t="shared" si="8"/>
        <v>0</v>
      </c>
      <c r="AD59" s="219">
        <f t="shared" si="9"/>
        <v>0</v>
      </c>
      <c r="AE59" s="219">
        <f t="shared" si="10"/>
        <v>0</v>
      </c>
      <c r="AF59" s="219">
        <f t="shared" si="11"/>
        <v>0</v>
      </c>
      <c r="AG59" s="219">
        <f t="shared" si="12"/>
        <v>0</v>
      </c>
      <c r="AH59" s="219">
        <f t="shared" si="13"/>
        <v>0</v>
      </c>
      <c r="AI59" s="219">
        <f t="shared" si="14"/>
        <v>0</v>
      </c>
      <c r="AJ59" s="219">
        <f t="shared" si="15"/>
        <v>0</v>
      </c>
      <c r="AK59" s="224">
        <f t="shared" si="16"/>
        <v>0</v>
      </c>
      <c r="AL59" s="96">
        <f t="shared" si="17"/>
        <v>0</v>
      </c>
    </row>
    <row r="60" spans="1:38">
      <c r="A60" s="48" t="s">
        <v>126</v>
      </c>
      <c r="B60" s="48" t="str">
        <f>INDEX('Ref1'!$E:$E,MATCH(A60,'Ref1'!$A:$A,0))</f>
        <v>Cannock Chase</v>
      </c>
      <c r="C60" s="71">
        <f>INDEX(Data2!$1:$1000,MATCH($A60,Data2!$A:$A,0),MATCH($A$5,Data2!$4:$4,0))</f>
        <v>156</v>
      </c>
      <c r="D60" s="225">
        <f>INDEX(Data2!$1:$1000,MATCH($C60,Data2!$X:$X,0),MATCH(D$14,Data2!$4:$4,0))</f>
        <v>1.1698735860340801</v>
      </c>
      <c r="E60" s="225">
        <f>INDEX(Data2!$1:$1000,MATCH($C60,Data2!$X:$X,0),MATCH(E$14,Data2!$4:$4,0))</f>
        <v>0.67477993525131896</v>
      </c>
      <c r="F60" s="225">
        <f>INDEX(Data2!$1:$1000,MATCH($C60,Data2!$X:$X,0),MATCH(F$14,Data2!$4:$4,0))</f>
        <v>-0.57199532434845302</v>
      </c>
      <c r="G60" s="225">
        <f>INDEX(Data2!$1:$1000,MATCH($C60,Data2!$X:$X,0),MATCH(G$14,Data2!$4:$4,0))</f>
        <v>3.4620373051327799E-2</v>
      </c>
      <c r="H60" s="225">
        <f>INDEX(Data2!$1:$1000,MATCH($C60,Data2!$X:$X,0),MATCH(H$14,Data2!$4:$4,0))</f>
        <v>1.2498189696086499</v>
      </c>
      <c r="I60" s="225">
        <f>INDEX(Data2!$1:$1000,MATCH($C60,Data2!$X:$X,0),MATCH(I$14,Data2!$4:$4,0))</f>
        <v>-0.308661103247932</v>
      </c>
      <c r="J60" s="225">
        <f>INDEX(Data2!$1:$1000,MATCH($C60,Data2!$X:$X,0),MATCH(J$14,Data2!$4:$4,0))</f>
        <v>-1.4182061165636599</v>
      </c>
      <c r="K60" s="225">
        <f>INDEX(Data2!$1:$1000,MATCH($C60,Data2!$X:$X,0),MATCH(K$14,Data2!$4:$4,0))</f>
        <v>0.15834272448537501</v>
      </c>
      <c r="L60" s="225">
        <f>INDEX(Data2!$1:$1000,MATCH($C60,Data2!$X:$X,0),MATCH(L$14,Data2!$4:$4,0))</f>
        <v>-0.43230348489121101</v>
      </c>
      <c r="M60" s="225">
        <f>INDEX(Data2!$1:$1000,MATCH($C60,Data2!$X:$X,0),MATCH(M$14,Data2!$4:$4,0))</f>
        <v>1.46158075015049</v>
      </c>
      <c r="N60" s="225">
        <f>INDEX(Data2!$1:$1000,MATCH($C60,Data2!$X:$X,0),MATCH(N$14,Data2!$4:$4,0))</f>
        <v>-0.54502425143293098</v>
      </c>
      <c r="O60" s="225">
        <f>INDEX(Data2!$1:$1000,MATCH($C60,Data2!$X:$X,0),MATCH(O$14,Data2!$4:$4,0))</f>
        <v>-0.64608040296818903</v>
      </c>
      <c r="P60" s="225">
        <f>INDEX(Data2!$1:$1000,MATCH($C60,Data2!$X:$X,0),MATCH(P$14,Data2!$4:$4,0))</f>
        <v>-0.236796814094514</v>
      </c>
      <c r="Q60" s="225">
        <f>INDEX(Data2!$1:$1000,MATCH($C60,Data2!$X:$X,0),MATCH(Q$14,Data2!$4:$4,0))</f>
        <v>0.64608040296819003</v>
      </c>
      <c r="R60" s="225">
        <f>INDEX(Data2!$1:$1000,MATCH($C60,Data2!$X:$X,0),MATCH(R$14,Data2!$4:$4,0))</f>
        <v>1.3974848188810201</v>
      </c>
      <c r="S60" s="226">
        <f>INDEX(Data2!$1:$1000,MATCH($C60,Data2!$X:$X,0),MATCH(S$14,Data2!$4:$4,0))</f>
        <v>-0.13501699212531501</v>
      </c>
      <c r="T60" s="98">
        <f>INDEX(Data2!$1:$1000,MATCH($C60,Data2!$X:$X,0),MATCH(T$15,Data2!$4:$4,0))</f>
        <v>1.37734677311944</v>
      </c>
      <c r="V60" s="219">
        <f t="shared" si="1"/>
        <v>0</v>
      </c>
      <c r="W60" s="219">
        <f t="shared" si="2"/>
        <v>0</v>
      </c>
      <c r="X60" s="219">
        <f t="shared" si="3"/>
        <v>0</v>
      </c>
      <c r="Y60" s="219">
        <f t="shared" si="4"/>
        <v>0</v>
      </c>
      <c r="Z60" s="219">
        <f t="shared" si="5"/>
        <v>0</v>
      </c>
      <c r="AA60" s="219">
        <f t="shared" si="6"/>
        <v>0</v>
      </c>
      <c r="AB60" s="219">
        <f t="shared" si="7"/>
        <v>0</v>
      </c>
      <c r="AC60" s="219">
        <f t="shared" si="8"/>
        <v>0</v>
      </c>
      <c r="AD60" s="219">
        <f t="shared" si="9"/>
        <v>0</v>
      </c>
      <c r="AE60" s="219">
        <f t="shared" si="10"/>
        <v>0</v>
      </c>
      <c r="AF60" s="219">
        <f t="shared" si="11"/>
        <v>0</v>
      </c>
      <c r="AG60" s="219">
        <f t="shared" si="12"/>
        <v>0</v>
      </c>
      <c r="AH60" s="219">
        <f t="shared" si="13"/>
        <v>0</v>
      </c>
      <c r="AI60" s="219">
        <f t="shared" si="14"/>
        <v>0</v>
      </c>
      <c r="AJ60" s="219">
        <f t="shared" si="15"/>
        <v>0</v>
      </c>
      <c r="AK60" s="224">
        <f t="shared" si="16"/>
        <v>0</v>
      </c>
      <c r="AL60" s="96">
        <f t="shared" si="17"/>
        <v>0</v>
      </c>
    </row>
    <row r="61" spans="1:38">
      <c r="A61" s="48" t="s">
        <v>128</v>
      </c>
      <c r="B61" s="48" t="str">
        <f>INDEX('Ref1'!$E:$E,MATCH(A61,'Ref1'!$A:$A,0))</f>
        <v>Canterbury</v>
      </c>
      <c r="C61" s="71">
        <f>INDEX(Data2!$1:$1000,MATCH($A61,Data2!$A:$A,0),MATCH($A$5,Data2!$4:$4,0))</f>
        <v>149</v>
      </c>
      <c r="D61" s="225">
        <f>INDEX(Data2!$1:$1000,MATCH($C61,Data2!$X:$X,0),MATCH(D$14,Data2!$4:$4,0))</f>
        <v>0.96586782262374904</v>
      </c>
      <c r="E61" s="225">
        <f>INDEX(Data2!$1:$1000,MATCH($C61,Data2!$X:$X,0),MATCH(E$14,Data2!$4:$4,0))</f>
        <v>1.1547591320828301</v>
      </c>
      <c r="F61" s="225">
        <f>INDEX(Data2!$1:$1000,MATCH($C61,Data2!$X:$X,0),MATCH(F$14,Data2!$4:$4,0))</f>
        <v>-0.83873171379157596</v>
      </c>
      <c r="G61" s="225">
        <f>INDEX(Data2!$1:$1000,MATCH($C61,Data2!$X:$X,0),MATCH(G$14,Data2!$4:$4,0))</f>
        <v>0.292566138795811</v>
      </c>
      <c r="H61" s="225">
        <f>INDEX(Data2!$1:$1000,MATCH($C61,Data2!$X:$X,0),MATCH(H$14,Data2!$4:$4,0))</f>
        <v>-0.95367622688124898</v>
      </c>
      <c r="I61" s="225">
        <f>INDEX(Data2!$1:$1000,MATCH($C61,Data2!$X:$X,0),MATCH(I$14,Data2!$4:$4,0))</f>
        <v>-0.57199532434845302</v>
      </c>
      <c r="J61" s="225">
        <f>INDEX(Data2!$1:$1000,MATCH($C61,Data2!$X:$X,0),MATCH(J$14,Data2!$4:$4,0))</f>
        <v>0.80636647104172898</v>
      </c>
      <c r="K61" s="225">
        <f>INDEX(Data2!$1:$1000,MATCH($C61,Data2!$X:$X,0),MATCH(K$14,Data2!$4:$4,0))</f>
        <v>1.6116747250674801</v>
      </c>
      <c r="L61" s="225">
        <f>INDEX(Data2!$1:$1000,MATCH($C61,Data2!$X:$X,0),MATCH(L$14,Data2!$4:$4,0))</f>
        <v>0.13501699212531501</v>
      </c>
      <c r="M61" s="225">
        <f>INDEX(Data2!$1:$1000,MATCH($C61,Data2!$X:$X,0),MATCH(M$14,Data2!$4:$4,0))</f>
        <v>2.12741091319007</v>
      </c>
      <c r="N61" s="225">
        <f>INDEX(Data2!$1:$1000,MATCH($C61,Data2!$X:$X,0),MATCH(N$14,Data2!$4:$4,0))</f>
        <v>2.61829535040822</v>
      </c>
      <c r="O61" s="225">
        <f>INDEX(Data2!$1:$1000,MATCH($C61,Data2!$X:$X,0),MATCH(O$14,Data2!$4:$4,0))</f>
        <v>0.24471489870827601</v>
      </c>
      <c r="P61" s="225">
        <f>INDEX(Data2!$1:$1000,MATCH($C61,Data2!$X:$X,0),MATCH(P$14,Data2!$4:$4,0))</f>
        <v>1.4395549086391799</v>
      </c>
      <c r="Q61" s="225">
        <f>INDEX(Data2!$1:$1000,MATCH($C61,Data2!$X:$X,0),MATCH(Q$14,Data2!$4:$4,0))</f>
        <v>-0.292566138795811</v>
      </c>
      <c r="R61" s="225">
        <f>INDEX(Data2!$1:$1000,MATCH($C61,Data2!$X:$X,0),MATCH(R$14,Data2!$4:$4,0))</f>
        <v>-2.61829535040822</v>
      </c>
      <c r="S61" s="226">
        <f>INDEX(Data2!$1:$1000,MATCH($C61,Data2!$X:$X,0),MATCH(S$14,Data2!$4:$4,0))</f>
        <v>1.94481164334801</v>
      </c>
      <c r="T61" s="98">
        <f>INDEX(Data2!$1:$1000,MATCH($C61,Data2!$X:$X,0),MATCH(T$15,Data2!$4:$4,0))</f>
        <v>-1.37734677311944</v>
      </c>
      <c r="V61" s="219">
        <f t="shared" si="1"/>
        <v>0</v>
      </c>
      <c r="W61" s="219">
        <f t="shared" si="2"/>
        <v>0</v>
      </c>
      <c r="X61" s="219">
        <f t="shared" si="3"/>
        <v>0</v>
      </c>
      <c r="Y61" s="219">
        <f t="shared" si="4"/>
        <v>0</v>
      </c>
      <c r="Z61" s="219">
        <f t="shared" si="5"/>
        <v>0</v>
      </c>
      <c r="AA61" s="219">
        <f t="shared" si="6"/>
        <v>0</v>
      </c>
      <c r="AB61" s="219">
        <f t="shared" si="7"/>
        <v>0</v>
      </c>
      <c r="AC61" s="219">
        <f t="shared" si="8"/>
        <v>0</v>
      </c>
      <c r="AD61" s="219">
        <f t="shared" si="9"/>
        <v>0</v>
      </c>
      <c r="AE61" s="219">
        <f t="shared" si="10"/>
        <v>0</v>
      </c>
      <c r="AF61" s="219">
        <f t="shared" si="11"/>
        <v>0</v>
      </c>
      <c r="AG61" s="219">
        <f t="shared" si="12"/>
        <v>0</v>
      </c>
      <c r="AH61" s="219">
        <f t="shared" si="13"/>
        <v>0</v>
      </c>
      <c r="AI61" s="219">
        <f t="shared" si="14"/>
        <v>0</v>
      </c>
      <c r="AJ61" s="219">
        <f t="shared" si="15"/>
        <v>0</v>
      </c>
      <c r="AK61" s="224">
        <f t="shared" si="16"/>
        <v>0</v>
      </c>
      <c r="AL61" s="96">
        <f t="shared" si="17"/>
        <v>0</v>
      </c>
    </row>
    <row r="62" spans="1:38">
      <c r="A62" s="48" t="s">
        <v>130</v>
      </c>
      <c r="B62" s="48" t="str">
        <f>INDEX('Ref1'!$E:$E,MATCH(A62,'Ref1'!$A:$A,0))</f>
        <v>Carlisle</v>
      </c>
      <c r="C62" s="71">
        <f>INDEX(Data2!$1:$1000,MATCH($A62,Data2!$A:$A,0),MATCH($A$5,Data2!$4:$4,0))</f>
        <v>283</v>
      </c>
      <c r="D62" s="225">
        <f>INDEX(Data2!$1:$1000,MATCH($C62,Data2!$X:$X,0),MATCH(D$14,Data2!$4:$4,0))</f>
        <v>2.3059846127924502</v>
      </c>
      <c r="E62" s="225">
        <f>INDEX(Data2!$1:$1000,MATCH($C62,Data2!$X:$X,0),MATCH(E$14,Data2!$4:$4,0))</f>
        <v>1.01614278526508</v>
      </c>
      <c r="F62" s="225">
        <f>INDEX(Data2!$1:$1000,MATCH($C62,Data2!$X:$X,0),MATCH(F$14,Data2!$4:$4,0))</f>
        <v>-1.0691269505479799</v>
      </c>
      <c r="G62" s="225">
        <f>INDEX(Data2!$1:$1000,MATCH($C62,Data2!$X:$X,0),MATCH(G$14,Data2!$4:$4,0))</f>
        <v>0.65558674848606502</v>
      </c>
      <c r="H62" s="225">
        <f>INDEX(Data2!$1:$1000,MATCH($C62,Data2!$X:$X,0),MATCH(H$14,Data2!$4:$4,0))</f>
        <v>0.608620196795288</v>
      </c>
      <c r="I62" s="225">
        <f>INDEX(Data2!$1:$1000,MATCH($C62,Data2!$X:$X,0),MATCH(I$14,Data2!$4:$4,0))</f>
        <v>-1.20093251313347</v>
      </c>
      <c r="J62" s="225">
        <f>INDEX(Data2!$1:$1000,MATCH($C62,Data2!$X:$X,0),MATCH(J$14,Data2!$4:$4,0))</f>
        <v>0.41547348891049701</v>
      </c>
      <c r="K62" s="225">
        <f>INDEX(Data2!$1:$1000,MATCH($C62,Data2!$X:$X,0),MATCH(K$14,Data2!$4:$4,0))</f>
        <v>0.91792285853303901</v>
      </c>
      <c r="L62" s="225">
        <f>INDEX(Data2!$1:$1000,MATCH($C62,Data2!$X:$X,0),MATCH(L$14,Data2!$4:$4,0))</f>
        <v>-0.96586782262374804</v>
      </c>
      <c r="M62" s="225">
        <f>INDEX(Data2!$1:$1000,MATCH($C62,Data2!$X:$X,0),MATCH(M$14,Data2!$4:$4,0))</f>
        <v>1.6405276298473599</v>
      </c>
      <c r="N62" s="225">
        <f>INDEX(Data2!$1:$1000,MATCH($C62,Data2!$X:$X,0),MATCH(N$14,Data2!$4:$4,0))</f>
        <v>-0.276546612755663</v>
      </c>
      <c r="O62" s="225">
        <f>INDEX(Data2!$1:$1000,MATCH($C62,Data2!$X:$X,0),MATCH(O$14,Data2!$4:$4,0))</f>
        <v>0.56295962945385303</v>
      </c>
      <c r="P62" s="225">
        <f>INDEX(Data2!$1:$1000,MATCH($C62,Data2!$X:$X,0),MATCH(P$14,Data2!$4:$4,0))</f>
        <v>2.6924831633429899E-2</v>
      </c>
      <c r="Q62" s="225">
        <f>INDEX(Data2!$1:$1000,MATCH($C62,Data2!$X:$X,0),MATCH(Q$14,Data2!$4:$4,0))</f>
        <v>-0.62724026956349199</v>
      </c>
      <c r="R62" s="225">
        <f>INDEX(Data2!$1:$1000,MATCH($C62,Data2!$X:$X,0),MATCH(R$14,Data2!$4:$4,0))</f>
        <v>-0.308661103247932</v>
      </c>
      <c r="S62" s="226">
        <f>INDEX(Data2!$1:$1000,MATCH($C62,Data2!$X:$X,0),MATCH(S$14,Data2!$4:$4,0))</f>
        <v>0.99069228112221797</v>
      </c>
      <c r="T62" s="98">
        <f>INDEX(Data2!$1:$1000,MATCH($C62,Data2!$X:$X,0),MATCH(T$15,Data2!$4:$4,0))</f>
        <v>-1.4395549086391799</v>
      </c>
      <c r="V62" s="219">
        <f t="shared" si="1"/>
        <v>0</v>
      </c>
      <c r="W62" s="219">
        <f t="shared" si="2"/>
        <v>0</v>
      </c>
      <c r="X62" s="219">
        <f t="shared" si="3"/>
        <v>0</v>
      </c>
      <c r="Y62" s="219">
        <f t="shared" si="4"/>
        <v>0</v>
      </c>
      <c r="Z62" s="219">
        <f t="shared" si="5"/>
        <v>0</v>
      </c>
      <c r="AA62" s="219">
        <f t="shared" si="6"/>
        <v>0</v>
      </c>
      <c r="AB62" s="219">
        <f t="shared" si="7"/>
        <v>0</v>
      </c>
      <c r="AC62" s="219">
        <f t="shared" si="8"/>
        <v>0</v>
      </c>
      <c r="AD62" s="219">
        <f t="shared" si="9"/>
        <v>0</v>
      </c>
      <c r="AE62" s="219">
        <f t="shared" si="10"/>
        <v>0</v>
      </c>
      <c r="AF62" s="219">
        <f t="shared" si="11"/>
        <v>0</v>
      </c>
      <c r="AG62" s="219">
        <f t="shared" si="12"/>
        <v>0</v>
      </c>
      <c r="AH62" s="219">
        <f t="shared" si="13"/>
        <v>0</v>
      </c>
      <c r="AI62" s="219">
        <f t="shared" si="14"/>
        <v>0</v>
      </c>
      <c r="AJ62" s="219">
        <f t="shared" si="15"/>
        <v>0</v>
      </c>
      <c r="AK62" s="224">
        <f t="shared" si="16"/>
        <v>0</v>
      </c>
      <c r="AL62" s="96">
        <f t="shared" si="17"/>
        <v>0</v>
      </c>
    </row>
    <row r="63" spans="1:38">
      <c r="A63" s="48" t="s">
        <v>132</v>
      </c>
      <c r="B63" s="48" t="str">
        <f>INDEX('Ref1'!$E:$E,MATCH(A63,'Ref1'!$A:$A,0))</f>
        <v>Castle Point</v>
      </c>
      <c r="C63" s="71">
        <f>INDEX(Data2!$1:$1000,MATCH($A63,Data2!$A:$A,0),MATCH($A$5,Data2!$4:$4,0))</f>
        <v>7</v>
      </c>
      <c r="D63" s="225">
        <f>INDEX(Data2!$1:$1000,MATCH($C63,Data2!$X:$X,0),MATCH(D$14,Data2!$4:$4,0))</f>
        <v>-0.19741782293777199</v>
      </c>
      <c r="E63" s="225">
        <f>INDEX(Data2!$1:$1000,MATCH($C63,Data2!$X:$X,0),MATCH(E$14,Data2!$4:$4,0))</f>
        <v>-1.0828494841071501</v>
      </c>
      <c r="F63" s="225">
        <f>INDEX(Data2!$1:$1000,MATCH($C63,Data2!$X:$X,0),MATCH(F$14,Data2!$4:$4,0))</f>
        <v>-0.47493304871340403</v>
      </c>
      <c r="G63" s="225">
        <f>INDEX(Data2!$1:$1000,MATCH($C63,Data2!$X:$X,0),MATCH(G$14,Data2!$4:$4,0))</f>
        <v>-0.357448675014717</v>
      </c>
      <c r="H63" s="225">
        <f>INDEX(Data2!$1:$1000,MATCH($C63,Data2!$X:$X,0),MATCH(H$14,Data2!$4:$4,0))</f>
        <v>-0.78525165015426901</v>
      </c>
      <c r="I63" s="225">
        <f>INDEX(Data2!$1:$1000,MATCH($C63,Data2!$X:$X,0),MATCH(I$14,Data2!$4:$4,0))</f>
        <v>0.28454724788741997</v>
      </c>
      <c r="J63" s="225">
        <f>INDEX(Data2!$1:$1000,MATCH($C63,Data2!$X:$X,0),MATCH(J$14,Data2!$4:$4,0))</f>
        <v>-0.50092629126642196</v>
      </c>
      <c r="K63" s="225">
        <f>INDEX(Data2!$1:$1000,MATCH($C63,Data2!$X:$X,0),MATCH(K$14,Data2!$4:$4,0))</f>
        <v>-2.61829535040822</v>
      </c>
      <c r="L63" s="225">
        <f>INDEX(Data2!$1:$1000,MATCH($C63,Data2!$X:$X,0),MATCH(L$14,Data2!$4:$4,0))</f>
        <v>0.104027698398954</v>
      </c>
      <c r="M63" s="225">
        <f>INDEX(Data2!$1:$1000,MATCH($C63,Data2!$X:$X,0),MATCH(M$14,Data2!$4:$4,0))</f>
        <v>-2.4330009860728898</v>
      </c>
      <c r="N63" s="225">
        <f>INDEX(Data2!$1:$1000,MATCH($C63,Data2!$X:$X,0),MATCH(N$14,Data2!$4:$4,0))</f>
        <v>0.72389625403909696</v>
      </c>
      <c r="O63" s="225">
        <f>INDEX(Data2!$1:$1000,MATCH($C63,Data2!$X:$X,0),MATCH(O$14,Data2!$4:$4,0))</f>
        <v>1.2498189696086499</v>
      </c>
      <c r="P63" s="225">
        <f>INDEX(Data2!$1:$1000,MATCH($C63,Data2!$X:$X,0),MATCH(P$14,Data2!$4:$4,0))</f>
        <v>-0.99069228112221797</v>
      </c>
      <c r="Q63" s="225">
        <f>INDEX(Data2!$1:$1000,MATCH($C63,Data2!$X:$X,0),MATCH(Q$14,Data2!$4:$4,0))</f>
        <v>0.78525165015426901</v>
      </c>
      <c r="R63" s="225">
        <f>INDEX(Data2!$1:$1000,MATCH($C63,Data2!$X:$X,0),MATCH(R$14,Data2!$4:$4,0))</f>
        <v>0.62724026956349199</v>
      </c>
      <c r="S63" s="226">
        <f>INDEX(Data2!$1:$1000,MATCH($C63,Data2!$X:$X,0),MATCH(S$14,Data2!$4:$4,0))</f>
        <v>1.48433940803009</v>
      </c>
      <c r="T63" s="98">
        <f>INDEX(Data2!$1:$1000,MATCH($C63,Data2!$X:$X,0),MATCH(T$15,Data2!$4:$4,0))</f>
        <v>-0.76448125721012095</v>
      </c>
      <c r="V63" s="219">
        <f t="shared" si="1"/>
        <v>0</v>
      </c>
      <c r="W63" s="219">
        <f t="shared" si="2"/>
        <v>0</v>
      </c>
      <c r="X63" s="219">
        <f t="shared" si="3"/>
        <v>0</v>
      </c>
      <c r="Y63" s="219">
        <f t="shared" si="4"/>
        <v>0</v>
      </c>
      <c r="Z63" s="219">
        <f t="shared" si="5"/>
        <v>0</v>
      </c>
      <c r="AA63" s="219">
        <f t="shared" si="6"/>
        <v>0</v>
      </c>
      <c r="AB63" s="219">
        <f t="shared" si="7"/>
        <v>0</v>
      </c>
      <c r="AC63" s="219">
        <f t="shared" si="8"/>
        <v>0</v>
      </c>
      <c r="AD63" s="219">
        <f t="shared" si="9"/>
        <v>0</v>
      </c>
      <c r="AE63" s="219">
        <f t="shared" si="10"/>
        <v>0</v>
      </c>
      <c r="AF63" s="219">
        <f t="shared" si="11"/>
        <v>0</v>
      </c>
      <c r="AG63" s="219">
        <f t="shared" si="12"/>
        <v>0</v>
      </c>
      <c r="AH63" s="219">
        <f t="shared" si="13"/>
        <v>0</v>
      </c>
      <c r="AI63" s="219">
        <f t="shared" si="14"/>
        <v>0</v>
      </c>
      <c r="AJ63" s="219">
        <f t="shared" si="15"/>
        <v>0</v>
      </c>
      <c r="AK63" s="224">
        <f t="shared" si="16"/>
        <v>0</v>
      </c>
      <c r="AL63" s="96">
        <f t="shared" si="17"/>
        <v>0</v>
      </c>
    </row>
    <row r="64" spans="1:38">
      <c r="A64" s="48" t="s">
        <v>134</v>
      </c>
      <c r="B64" s="48" t="str">
        <f>INDEX('Ref1'!$E:$E,MATCH(A64,'Ref1'!$A:$A,0))</f>
        <v>Central Bedfordshire</v>
      </c>
      <c r="C64" s="71">
        <f>INDEX(Data2!$1:$1000,MATCH($A64,Data2!$A:$A,0),MATCH($A$5,Data2!$4:$4,0))</f>
        <v>133</v>
      </c>
      <c r="D64" s="225">
        <f>INDEX(Data2!$1:$1000,MATCH($C64,Data2!$X:$X,0),MATCH(D$14,Data2!$4:$4,0))</f>
        <v>-0.181754940835861</v>
      </c>
      <c r="E64" s="225">
        <f>INDEX(Data2!$1:$1000,MATCH($C64,Data2!$X:$X,0),MATCH(E$14,Data2!$4:$4,0))</f>
        <v>1.0691269505479799</v>
      </c>
      <c r="F64" s="225">
        <f>INDEX(Data2!$1:$1000,MATCH($C64,Data2!$X:$X,0),MATCH(F$14,Data2!$4:$4,0))</f>
        <v>-0.40710271318473101</v>
      </c>
      <c r="G64" s="225">
        <f>INDEX(Data2!$1:$1000,MATCH($C64,Data2!$X:$X,0),MATCH(G$14,Data2!$4:$4,0))</f>
        <v>0.78525165015426901</v>
      </c>
      <c r="H64" s="225">
        <f>INDEX(Data2!$1:$1000,MATCH($C64,Data2!$X:$X,0),MATCH(H$14,Data2!$4:$4,0))</f>
        <v>0.53612224016086696</v>
      </c>
      <c r="I64" s="225">
        <f>INDEX(Data2!$1:$1000,MATCH($C64,Data2!$X:$X,0),MATCH(I$14,Data2!$4:$4,0))</f>
        <v>8.0852741412441503E-2</v>
      </c>
      <c r="J64" s="225">
        <f>INDEX(Data2!$1:$1000,MATCH($C64,Data2!$X:$X,0),MATCH(J$14,Data2!$4:$4,0))</f>
        <v>-0.64608040296818903</v>
      </c>
      <c r="K64" s="225">
        <f>INDEX(Data2!$1:$1000,MATCH($C64,Data2!$X:$X,0),MATCH(K$14,Data2!$4:$4,0))</f>
        <v>0.308661103247932</v>
      </c>
      <c r="L64" s="225">
        <f>INDEX(Data2!$1:$1000,MATCH($C64,Data2!$X:$X,0),MATCH(L$14,Data2!$4:$4,0))</f>
        <v>-1.8516777124192001</v>
      </c>
      <c r="M64" s="225">
        <f>INDEX(Data2!$1:$1000,MATCH($C64,Data2!$X:$X,0),MATCH(M$14,Data2!$4:$4,0))</f>
        <v>-0.39876036674317</v>
      </c>
      <c r="N64" s="225">
        <f>INDEX(Data2!$1:$1000,MATCH($C64,Data2!$X:$X,0),MATCH(N$14,Data2!$4:$4,0))</f>
        <v>1.3974848188810201</v>
      </c>
      <c r="O64" s="225">
        <f>INDEX(Data2!$1:$1000,MATCH($C64,Data2!$X:$X,0),MATCH(O$14,Data2!$4:$4,0))</f>
        <v>1.1109246757018101</v>
      </c>
      <c r="P64" s="225">
        <f>INDEX(Data2!$1:$1000,MATCH($C64,Data2!$X:$X,0),MATCH(P$14,Data2!$4:$4,0))</f>
        <v>0.69422498537454602</v>
      </c>
      <c r="Q64" s="225">
        <f>INDEX(Data2!$1:$1000,MATCH($C64,Data2!$X:$X,0),MATCH(Q$14,Data2!$4:$4,0))</f>
        <v>1.0828494841071501</v>
      </c>
      <c r="R64" s="225">
        <f>INDEX(Data2!$1:$1000,MATCH($C64,Data2!$X:$X,0),MATCH(R$14,Data2!$4:$4,0))</f>
        <v>1.1399039744476001</v>
      </c>
      <c r="S64" s="226">
        <f>INDEX(Data2!$1:$1000,MATCH($C64,Data2!$X:$X,0),MATCH(S$14,Data2!$4:$4,0))</f>
        <v>3.4620373051327799E-2</v>
      </c>
      <c r="T64" s="98">
        <f>INDEX(Data2!$1:$1000,MATCH($C64,Data2!$X:$X,0),MATCH(T$15,Data2!$4:$4,0))</f>
        <v>-0.636632089188649</v>
      </c>
      <c r="V64" s="219">
        <f t="shared" si="1"/>
        <v>0</v>
      </c>
      <c r="W64" s="219">
        <f t="shared" si="2"/>
        <v>0</v>
      </c>
      <c r="X64" s="219">
        <f t="shared" si="3"/>
        <v>0</v>
      </c>
      <c r="Y64" s="219">
        <f t="shared" si="4"/>
        <v>0</v>
      </c>
      <c r="Z64" s="219">
        <f t="shared" si="5"/>
        <v>0</v>
      </c>
      <c r="AA64" s="219">
        <f t="shared" si="6"/>
        <v>0</v>
      </c>
      <c r="AB64" s="219">
        <f t="shared" si="7"/>
        <v>0</v>
      </c>
      <c r="AC64" s="219">
        <f t="shared" si="8"/>
        <v>0</v>
      </c>
      <c r="AD64" s="219">
        <f t="shared" si="9"/>
        <v>0</v>
      </c>
      <c r="AE64" s="219">
        <f t="shared" si="10"/>
        <v>0</v>
      </c>
      <c r="AF64" s="219">
        <f t="shared" si="11"/>
        <v>0</v>
      </c>
      <c r="AG64" s="219">
        <f t="shared" si="12"/>
        <v>0</v>
      </c>
      <c r="AH64" s="219">
        <f t="shared" si="13"/>
        <v>0</v>
      </c>
      <c r="AI64" s="219">
        <f t="shared" si="14"/>
        <v>0</v>
      </c>
      <c r="AJ64" s="219">
        <f t="shared" si="15"/>
        <v>0</v>
      </c>
      <c r="AK64" s="224">
        <f t="shared" si="16"/>
        <v>0</v>
      </c>
      <c r="AL64" s="96">
        <f t="shared" si="17"/>
        <v>0</v>
      </c>
    </row>
    <row r="65" spans="1:38">
      <c r="A65" s="48" t="s">
        <v>136</v>
      </c>
      <c r="B65" s="48" t="str">
        <f>INDEX('Ref1'!$E:$E,MATCH(A65,'Ref1'!$A:$A,0))</f>
        <v>Charnwood</v>
      </c>
      <c r="C65" s="71">
        <f>INDEX(Data2!$1:$1000,MATCH($A65,Data2!$A:$A,0),MATCH($A$5,Data2!$4:$4,0))</f>
        <v>203</v>
      </c>
      <c r="D65" s="225">
        <f>INDEX(Data2!$1:$1000,MATCH($C65,Data2!$X:$X,0),MATCH(D$14,Data2!$4:$4,0))</f>
        <v>-1.02911813509786</v>
      </c>
      <c r="E65" s="225">
        <f>INDEX(Data2!$1:$1000,MATCH($C65,Data2!$X:$X,0),MATCH(E$14,Data2!$4:$4,0))</f>
        <v>-1.6405276298473599</v>
      </c>
      <c r="F65" s="225">
        <f>INDEX(Data2!$1:$1000,MATCH($C65,Data2!$X:$X,0),MATCH(F$14,Data2!$4:$4,0))</f>
        <v>-0.449256837146156</v>
      </c>
      <c r="G65" s="225">
        <f>INDEX(Data2!$1:$1000,MATCH($C65,Data2!$X:$X,0),MATCH(G$14,Data2!$4:$4,0))</f>
        <v>0.449256837146156</v>
      </c>
      <c r="H65" s="225">
        <f>INDEX(Data2!$1:$1000,MATCH($C65,Data2!$X:$X,0),MATCH(H$14,Data2!$4:$4,0))</f>
        <v>-0.77482466969292996</v>
      </c>
      <c r="I65" s="225">
        <f>INDEX(Data2!$1:$1000,MATCH($C65,Data2!$X:$X,0),MATCH(I$14,Data2!$4:$4,0))</f>
        <v>0.636632089188649</v>
      </c>
      <c r="J65" s="225">
        <f>INDEX(Data2!$1:$1000,MATCH($C65,Data2!$X:$X,0),MATCH(J$14,Data2!$4:$4,0))</f>
        <v>-0.43230348489121101</v>
      </c>
      <c r="K65" s="225">
        <f>INDEX(Data2!$1:$1000,MATCH($C65,Data2!$X:$X,0),MATCH(K$14,Data2!$4:$4,0))</f>
        <v>0.80636647104172898</v>
      </c>
      <c r="L65" s="225">
        <f>INDEX(Data2!$1:$1000,MATCH($C65,Data2!$X:$X,0),MATCH(L$14,Data2!$4:$4,0))</f>
        <v>0.55396966512034396</v>
      </c>
      <c r="M65" s="225">
        <f>INDEX(Data2!$1:$1000,MATCH($C65,Data2!$X:$X,0),MATCH(M$14,Data2!$4:$4,0))</f>
        <v>1.5078939607437201</v>
      </c>
      <c r="N65" s="225">
        <f>INDEX(Data2!$1:$1000,MATCH($C65,Data2!$X:$X,0),MATCH(N$14,Data2!$4:$4,0))</f>
        <v>-0.34926126594690199</v>
      </c>
      <c r="O65" s="225">
        <f>INDEX(Data2!$1:$1000,MATCH($C65,Data2!$X:$X,0),MATCH(O$14,Data2!$4:$4,0))</f>
        <v>-0.33295581167441402</v>
      </c>
      <c r="P65" s="225">
        <f>INDEX(Data2!$1:$1000,MATCH($C65,Data2!$X:$X,0),MATCH(P$14,Data2!$4:$4,0))</f>
        <v>-0.92970852097435497</v>
      </c>
      <c r="Q65" s="225">
        <f>INDEX(Data2!$1:$1000,MATCH($C65,Data2!$X:$X,0),MATCH(Q$14,Data2!$4:$4,0))</f>
        <v>1.0967790164520199</v>
      </c>
      <c r="R65" s="225">
        <f>INDEX(Data2!$1:$1000,MATCH($C65,Data2!$X:$X,0),MATCH(R$14,Data2!$4:$4,0))</f>
        <v>-1.1109246757018101</v>
      </c>
      <c r="S65" s="226">
        <f>INDEX(Data2!$1:$1000,MATCH($C65,Data2!$X:$X,0),MATCH(S$14,Data2!$4:$4,0))</f>
        <v>1.7364527482587899</v>
      </c>
      <c r="T65" s="98">
        <f>INDEX(Data2!$1:$1000,MATCH($C65,Data2!$X:$X,0),MATCH(T$15,Data2!$4:$4,0))</f>
        <v>-1.1547591320828301</v>
      </c>
      <c r="V65" s="219">
        <f t="shared" si="1"/>
        <v>0</v>
      </c>
      <c r="W65" s="219">
        <f t="shared" si="2"/>
        <v>0</v>
      </c>
      <c r="X65" s="219">
        <f t="shared" si="3"/>
        <v>0</v>
      </c>
      <c r="Y65" s="219">
        <f t="shared" si="4"/>
        <v>0</v>
      </c>
      <c r="Z65" s="219">
        <f t="shared" si="5"/>
        <v>0</v>
      </c>
      <c r="AA65" s="219">
        <f t="shared" si="6"/>
        <v>0</v>
      </c>
      <c r="AB65" s="219">
        <f t="shared" si="7"/>
        <v>0</v>
      </c>
      <c r="AC65" s="219">
        <f t="shared" si="8"/>
        <v>0</v>
      </c>
      <c r="AD65" s="219">
        <f t="shared" si="9"/>
        <v>0</v>
      </c>
      <c r="AE65" s="219">
        <f t="shared" si="10"/>
        <v>0</v>
      </c>
      <c r="AF65" s="219">
        <f t="shared" si="11"/>
        <v>0</v>
      </c>
      <c r="AG65" s="219">
        <f t="shared" si="12"/>
        <v>0</v>
      </c>
      <c r="AH65" s="219">
        <f t="shared" si="13"/>
        <v>0</v>
      </c>
      <c r="AI65" s="219">
        <f t="shared" si="14"/>
        <v>0</v>
      </c>
      <c r="AJ65" s="219">
        <f t="shared" si="15"/>
        <v>0</v>
      </c>
      <c r="AK65" s="224">
        <f t="shared" si="16"/>
        <v>0</v>
      </c>
      <c r="AL65" s="96">
        <f t="shared" si="17"/>
        <v>0</v>
      </c>
    </row>
    <row r="66" spans="1:38">
      <c r="A66" s="48" t="s">
        <v>138</v>
      </c>
      <c r="B66" s="48" t="str">
        <f>INDEX('Ref1'!$E:$E,MATCH(A66,'Ref1'!$A:$A,0))</f>
        <v>Chelmsford</v>
      </c>
      <c r="C66" s="71">
        <f>INDEX(Data2!$1:$1000,MATCH($A66,Data2!$A:$A,0),MATCH($A$5,Data2!$4:$4,0))</f>
        <v>192</v>
      </c>
      <c r="D66" s="225">
        <f>INDEX(Data2!$1:$1000,MATCH($C66,Data2!$X:$X,0),MATCH(D$14,Data2!$4:$4,0))</f>
        <v>-1.1399039744476001</v>
      </c>
      <c r="E66" s="225">
        <f>INDEX(Data2!$1:$1000,MATCH($C66,Data2!$X:$X,0),MATCH(E$14,Data2!$4:$4,0))</f>
        <v>-0.636632089188649</v>
      </c>
      <c r="F66" s="225">
        <f>INDEX(Data2!$1:$1000,MATCH($C66,Data2!$X:$X,0),MATCH(F$14,Data2!$4:$4,0))</f>
        <v>0.827847077288139</v>
      </c>
      <c r="G66" s="225">
        <f>INDEX(Data2!$1:$1000,MATCH($C66,Data2!$X:$X,0),MATCH(G$14,Data2!$4:$4,0))</f>
        <v>-0.827847077288139</v>
      </c>
      <c r="H66" s="225">
        <f>INDEX(Data2!$1:$1000,MATCH($C66,Data2!$X:$X,0),MATCH(H$14,Data2!$4:$4,0))</f>
        <v>-0.276546612755663</v>
      </c>
      <c r="I66" s="225">
        <f>INDEX(Data2!$1:$1000,MATCH($C66,Data2!$X:$X,0),MATCH(I$14,Data2!$4:$4,0))</f>
        <v>0.19741782293777199</v>
      </c>
      <c r="J66" s="225">
        <f>INDEX(Data2!$1:$1000,MATCH($C66,Data2!$X:$X,0),MATCH(J$14,Data2!$4:$4,0))</f>
        <v>0.423873478962081</v>
      </c>
      <c r="K66" s="225">
        <f>INDEX(Data2!$1:$1000,MATCH($C66,Data2!$X:$X,0),MATCH(K$14,Data2!$4:$4,0))</f>
        <v>-0.66515271288348599</v>
      </c>
      <c r="L66" s="225">
        <f>INDEX(Data2!$1:$1000,MATCH($C66,Data2!$X:$X,0),MATCH(L$14,Data2!$4:$4,0))</f>
        <v>-1.20093251313347</v>
      </c>
      <c r="M66" s="225">
        <f>INDEX(Data2!$1:$1000,MATCH($C66,Data2!$X:$X,0),MATCH(M$14,Data2!$4:$4,0))</f>
        <v>-1.01614278526508</v>
      </c>
      <c r="N66" s="225">
        <f>INDEX(Data2!$1:$1000,MATCH($C66,Data2!$X:$X,0),MATCH(N$14,Data2!$4:$4,0))</f>
        <v>-0.89472573620472595</v>
      </c>
      <c r="O66" s="225">
        <f>INDEX(Data2!$1:$1000,MATCH($C66,Data2!$X:$X,0),MATCH(O$14,Data2!$4:$4,0))</f>
        <v>-3</v>
      </c>
      <c r="P66" s="225">
        <f>INDEX(Data2!$1:$1000,MATCH($C66,Data2!$X:$X,0),MATCH(P$14,Data2!$4:$4,0))</f>
        <v>-0.33295581167441402</v>
      </c>
      <c r="Q66" s="225">
        <f>INDEX(Data2!$1:$1000,MATCH($C66,Data2!$X:$X,0),MATCH(Q$14,Data2!$4:$4,0))</f>
        <v>-0.636632089188649</v>
      </c>
      <c r="R66" s="225">
        <f>INDEX(Data2!$1:$1000,MATCH($C66,Data2!$X:$X,0),MATCH(R$14,Data2!$4:$4,0))</f>
        <v>-0.52726251343495301</v>
      </c>
      <c r="S66" s="226">
        <f>INDEX(Data2!$1:$1000,MATCH($C66,Data2!$X:$X,0),MATCH(S$14,Data2!$4:$4,0))</f>
        <v>-0.89472573620472595</v>
      </c>
      <c r="T66" s="98">
        <f>INDEX(Data2!$1:$1000,MATCH($C66,Data2!$X:$X,0),MATCH(T$15,Data2!$4:$4,0))</f>
        <v>-0.55396966512034396</v>
      </c>
      <c r="V66" s="219">
        <f t="shared" si="1"/>
        <v>0</v>
      </c>
      <c r="W66" s="219">
        <f t="shared" si="2"/>
        <v>0</v>
      </c>
      <c r="X66" s="219">
        <f t="shared" si="3"/>
        <v>0</v>
      </c>
      <c r="Y66" s="219">
        <f t="shared" si="4"/>
        <v>0</v>
      </c>
      <c r="Z66" s="219">
        <f t="shared" si="5"/>
        <v>0</v>
      </c>
      <c r="AA66" s="219">
        <f t="shared" si="6"/>
        <v>0</v>
      </c>
      <c r="AB66" s="219">
        <f t="shared" si="7"/>
        <v>0</v>
      </c>
      <c r="AC66" s="219">
        <f t="shared" si="8"/>
        <v>0</v>
      </c>
      <c r="AD66" s="219">
        <f t="shared" si="9"/>
        <v>0</v>
      </c>
      <c r="AE66" s="219">
        <f t="shared" si="10"/>
        <v>0</v>
      </c>
      <c r="AF66" s="219">
        <f t="shared" si="11"/>
        <v>0</v>
      </c>
      <c r="AG66" s="219">
        <f t="shared" si="12"/>
        <v>0</v>
      </c>
      <c r="AH66" s="219">
        <f t="shared" si="13"/>
        <v>0</v>
      </c>
      <c r="AI66" s="219">
        <f t="shared" si="14"/>
        <v>0</v>
      </c>
      <c r="AJ66" s="219">
        <f t="shared" si="15"/>
        <v>0</v>
      </c>
      <c r="AK66" s="224">
        <f t="shared" si="16"/>
        <v>0</v>
      </c>
      <c r="AL66" s="96">
        <f t="shared" si="17"/>
        <v>0</v>
      </c>
    </row>
    <row r="67" spans="1:38">
      <c r="A67" s="48" t="s">
        <v>140</v>
      </c>
      <c r="B67" s="48" t="str">
        <f>INDEX('Ref1'!$E:$E,MATCH(A67,'Ref1'!$A:$A,0))</f>
        <v>Cheltenham</v>
      </c>
      <c r="C67" s="71">
        <f>INDEX(Data2!$1:$1000,MATCH($A67,Data2!$A:$A,0),MATCH($A$5,Data2!$4:$4,0))</f>
        <v>132</v>
      </c>
      <c r="D67" s="225">
        <f>INDEX(Data2!$1:$1000,MATCH($C67,Data2!$X:$X,0),MATCH(D$14,Data2!$4:$4,0))</f>
        <v>0.423873478962081</v>
      </c>
      <c r="E67" s="225">
        <f>INDEX(Data2!$1:$1000,MATCH($C67,Data2!$X:$X,0),MATCH(E$14,Data2!$4:$4,0))</f>
        <v>-1.1538075490063599E-2</v>
      </c>
      <c r="F67" s="225">
        <f>INDEX(Data2!$1:$1000,MATCH($C67,Data2!$X:$X,0),MATCH(F$14,Data2!$4:$4,0))</f>
        <v>0.47493304871340403</v>
      </c>
      <c r="G67" s="225">
        <f>INDEX(Data2!$1:$1000,MATCH($C67,Data2!$X:$X,0),MATCH(G$14,Data2!$4:$4,0))</f>
        <v>-8.0852741412441698E-2</v>
      </c>
      <c r="H67" s="225">
        <f>INDEX(Data2!$1:$1000,MATCH($C67,Data2!$X:$X,0),MATCH(H$14,Data2!$4:$4,0))</f>
        <v>-4.23179653114963E-2</v>
      </c>
      <c r="I67" s="225">
        <f>INDEX(Data2!$1:$1000,MATCH($C67,Data2!$X:$X,0),MATCH(I$14,Data2!$4:$4,0))</f>
        <v>0.292566138795811</v>
      </c>
      <c r="J67" s="225">
        <f>INDEX(Data2!$1:$1000,MATCH($C67,Data2!$X:$X,0),MATCH(J$14,Data2!$4:$4,0))</f>
        <v>-8.8572288948811098E-2</v>
      </c>
      <c r="K67" s="225">
        <f>INDEX(Data2!$1:$1000,MATCH($C67,Data2!$X:$X,0),MATCH(K$14,Data2!$4:$4,0))</f>
        <v>0.228893548160431</v>
      </c>
      <c r="L67" s="225">
        <f>INDEX(Data2!$1:$1000,MATCH($C67,Data2!$X:$X,0),MATCH(L$14,Data2!$4:$4,0))</f>
        <v>-0.47493304871340403</v>
      </c>
      <c r="M67" s="225">
        <f>INDEX(Data2!$1:$1000,MATCH($C67,Data2!$X:$X,0),MATCH(M$14,Data2!$4:$4,0))</f>
        <v>-0.276546612755663</v>
      </c>
      <c r="N67" s="225">
        <f>INDEX(Data2!$1:$1000,MATCH($C67,Data2!$X:$X,0),MATCH(N$14,Data2!$4:$4,0))</f>
        <v>-0.56295962945385403</v>
      </c>
      <c r="O67" s="225">
        <f>INDEX(Data2!$1:$1000,MATCH($C67,Data2!$X:$X,0),MATCH(O$14,Data2!$4:$4,0))</f>
        <v>-0.373896287181058</v>
      </c>
      <c r="P67" s="225">
        <f>INDEX(Data2!$1:$1000,MATCH($C67,Data2!$X:$X,0),MATCH(P$14,Data2!$4:$4,0))</f>
        <v>-0.228893548160431</v>
      </c>
      <c r="Q67" s="225">
        <f>INDEX(Data2!$1:$1000,MATCH($C67,Data2!$X:$X,0),MATCH(Q$14,Data2!$4:$4,0))</f>
        <v>0.92970852097435497</v>
      </c>
      <c r="R67" s="225">
        <f>INDEX(Data2!$1:$1000,MATCH($C67,Data2!$X:$X,0),MATCH(R$14,Data2!$4:$4,0))</f>
        <v>0.28454724788741997</v>
      </c>
      <c r="S67" s="226">
        <f>INDEX(Data2!$1:$1000,MATCH($C67,Data2!$X:$X,0),MATCH(S$14,Data2!$4:$4,0))</f>
        <v>0.39044568041832101</v>
      </c>
      <c r="T67" s="98">
        <f>INDEX(Data2!$1:$1000,MATCH($C67,Data2!$X:$X,0),MATCH(T$15,Data2!$4:$4,0))</f>
        <v>-9.6297118323475706E-2</v>
      </c>
      <c r="V67" s="219">
        <f t="shared" si="1"/>
        <v>0</v>
      </c>
      <c r="W67" s="219">
        <f t="shared" si="2"/>
        <v>0</v>
      </c>
      <c r="X67" s="219">
        <f t="shared" si="3"/>
        <v>0</v>
      </c>
      <c r="Y67" s="219">
        <f t="shared" si="4"/>
        <v>0</v>
      </c>
      <c r="Z67" s="219">
        <f t="shared" si="5"/>
        <v>0</v>
      </c>
      <c r="AA67" s="219">
        <f t="shared" si="6"/>
        <v>0</v>
      </c>
      <c r="AB67" s="219">
        <f t="shared" si="7"/>
        <v>0</v>
      </c>
      <c r="AC67" s="219">
        <f t="shared" si="8"/>
        <v>0</v>
      </c>
      <c r="AD67" s="219">
        <f t="shared" si="9"/>
        <v>0</v>
      </c>
      <c r="AE67" s="219">
        <f t="shared" si="10"/>
        <v>0</v>
      </c>
      <c r="AF67" s="219">
        <f t="shared" si="11"/>
        <v>0</v>
      </c>
      <c r="AG67" s="219">
        <f t="shared" si="12"/>
        <v>0</v>
      </c>
      <c r="AH67" s="219">
        <f t="shared" si="13"/>
        <v>0</v>
      </c>
      <c r="AI67" s="219">
        <f t="shared" si="14"/>
        <v>0</v>
      </c>
      <c r="AJ67" s="219">
        <f t="shared" si="15"/>
        <v>0</v>
      </c>
      <c r="AK67" s="224">
        <f t="shared" si="16"/>
        <v>0</v>
      </c>
      <c r="AL67" s="96">
        <f t="shared" si="17"/>
        <v>0</v>
      </c>
    </row>
    <row r="68" spans="1:38">
      <c r="A68" s="48" t="s">
        <v>142</v>
      </c>
      <c r="B68" s="48" t="str">
        <f>INDEX('Ref1'!$E:$E,MATCH(A68,'Ref1'!$A:$A,0))</f>
        <v>Cherwell</v>
      </c>
      <c r="C68" s="71">
        <f>INDEX(Data2!$1:$1000,MATCH($A68,Data2!$A:$A,0),MATCH($A$5,Data2!$4:$4,0))</f>
        <v>236</v>
      </c>
      <c r="D68" s="225">
        <f>INDEX(Data2!$1:$1000,MATCH($C68,Data2!$X:$X,0),MATCH(D$14,Data2!$4:$4,0))</f>
        <v>0.173940428614663</v>
      </c>
      <c r="E68" s="225">
        <f>INDEX(Data2!$1:$1000,MATCH($C68,Data2!$X:$X,0),MATCH(E$14,Data2!$4:$4,0))</f>
        <v>-0.79576471234815305</v>
      </c>
      <c r="F68" s="225">
        <f>INDEX(Data2!$1:$1000,MATCH($C68,Data2!$X:$X,0),MATCH(F$14,Data2!$4:$4,0))</f>
        <v>-0.25264835601647301</v>
      </c>
      <c r="G68" s="225">
        <f>INDEX(Data2!$1:$1000,MATCH($C68,Data2!$X:$X,0),MATCH(G$14,Data2!$4:$4,0))</f>
        <v>-0.97820469803439603</v>
      </c>
      <c r="H68" s="225">
        <f>INDEX(Data2!$1:$1000,MATCH($C68,Data2!$X:$X,0),MATCH(H$14,Data2!$4:$4,0))</f>
        <v>-1.3974848188810201</v>
      </c>
      <c r="I68" s="225">
        <f>INDEX(Data2!$1:$1000,MATCH($C68,Data2!$X:$X,0),MATCH(I$14,Data2!$4:$4,0))</f>
        <v>1.1698735860340801</v>
      </c>
      <c r="J68" s="225">
        <f>INDEX(Data2!$1:$1000,MATCH($C68,Data2!$X:$X,0),MATCH(J$14,Data2!$4:$4,0))</f>
        <v>0.28454724788741997</v>
      </c>
      <c r="K68" s="225">
        <f>INDEX(Data2!$1:$1000,MATCH($C68,Data2!$X:$X,0),MATCH(K$14,Data2!$4:$4,0))</f>
        <v>0.26856364062649601</v>
      </c>
      <c r="L68" s="225">
        <f>INDEX(Data2!$1:$1000,MATCH($C68,Data2!$X:$X,0),MATCH(L$14,Data2!$4:$4,0))</f>
        <v>-0.15055853143485801</v>
      </c>
      <c r="M68" s="225">
        <f>INDEX(Data2!$1:$1000,MATCH($C68,Data2!$X:$X,0),MATCH(M$14,Data2!$4:$4,0))</f>
        <v>-0.39044568041832101</v>
      </c>
      <c r="N68" s="225">
        <f>INDEX(Data2!$1:$1000,MATCH($C68,Data2!$X:$X,0),MATCH(N$14,Data2!$4:$4,0))</f>
        <v>0.39044568041832101</v>
      </c>
      <c r="O68" s="225">
        <f>INDEX(Data2!$1:$1000,MATCH($C68,Data2!$X:$X,0),MATCH(O$14,Data2!$4:$4,0))</f>
        <v>1.2841450125398799</v>
      </c>
      <c r="P68" s="225">
        <f>INDEX(Data2!$1:$1000,MATCH($C68,Data2!$X:$X,0),MATCH(P$14,Data2!$4:$4,0))</f>
        <v>-1.33866570764457</v>
      </c>
      <c r="Q68" s="225">
        <f>INDEX(Data2!$1:$1000,MATCH($C68,Data2!$X:$X,0),MATCH(Q$14,Data2!$4:$4,0))</f>
        <v>-2.12741091319007</v>
      </c>
      <c r="R68" s="225">
        <f>INDEX(Data2!$1:$1000,MATCH($C68,Data2!$X:$X,0),MATCH(R$14,Data2!$4:$4,0))</f>
        <v>0.12725866904514299</v>
      </c>
      <c r="S68" s="226">
        <f>INDEX(Data2!$1:$1000,MATCH($C68,Data2!$X:$X,0),MATCH(S$14,Data2!$4:$4,0))</f>
        <v>1.1547591320828301</v>
      </c>
      <c r="T68" s="98">
        <f>INDEX(Data2!$1:$1000,MATCH($C68,Data2!$X:$X,0),MATCH(T$15,Data2!$4:$4,0))</f>
        <v>-1.01614278526508</v>
      </c>
      <c r="V68" s="219">
        <f t="shared" si="1"/>
        <v>0</v>
      </c>
      <c r="W68" s="219">
        <f t="shared" si="2"/>
        <v>0</v>
      </c>
      <c r="X68" s="219">
        <f t="shared" si="3"/>
        <v>0</v>
      </c>
      <c r="Y68" s="219">
        <f t="shared" si="4"/>
        <v>0</v>
      </c>
      <c r="Z68" s="219">
        <f t="shared" si="5"/>
        <v>0</v>
      </c>
      <c r="AA68" s="219">
        <f t="shared" si="6"/>
        <v>0</v>
      </c>
      <c r="AB68" s="219">
        <f t="shared" si="7"/>
        <v>0</v>
      </c>
      <c r="AC68" s="219">
        <f t="shared" si="8"/>
        <v>0</v>
      </c>
      <c r="AD68" s="219">
        <f t="shared" si="9"/>
        <v>0</v>
      </c>
      <c r="AE68" s="219">
        <f t="shared" si="10"/>
        <v>0</v>
      </c>
      <c r="AF68" s="219">
        <f t="shared" si="11"/>
        <v>0</v>
      </c>
      <c r="AG68" s="219">
        <f t="shared" si="12"/>
        <v>0</v>
      </c>
      <c r="AH68" s="219">
        <f t="shared" si="13"/>
        <v>0</v>
      </c>
      <c r="AI68" s="219">
        <f t="shared" si="14"/>
        <v>0</v>
      </c>
      <c r="AJ68" s="219">
        <f t="shared" si="15"/>
        <v>0</v>
      </c>
      <c r="AK68" s="224">
        <f t="shared" si="16"/>
        <v>0</v>
      </c>
      <c r="AL68" s="96">
        <f t="shared" si="17"/>
        <v>0</v>
      </c>
    </row>
    <row r="69" spans="1:38">
      <c r="A69" s="48" t="s">
        <v>144</v>
      </c>
      <c r="B69" s="48" t="str">
        <f>INDEX('Ref1'!$E:$E,MATCH(A69,'Ref1'!$A:$A,0))</f>
        <v>Cheshire East</v>
      </c>
      <c r="C69" s="71">
        <f>INDEX(Data2!$1:$1000,MATCH($A69,Data2!$A:$A,0),MATCH($A$5,Data2!$4:$4,0))</f>
        <v>312</v>
      </c>
      <c r="D69" s="225">
        <f>INDEX(Data2!$1:$1000,MATCH($C69,Data2!$X:$X,0),MATCH(D$14,Data2!$4:$4,0))</f>
        <v>0.181754940835861</v>
      </c>
      <c r="E69" s="225">
        <f>INDEX(Data2!$1:$1000,MATCH($C69,Data2!$X:$X,0),MATCH(E$14,Data2!$4:$4,0))</f>
        <v>0.65558674848606502</v>
      </c>
      <c r="F69" s="225">
        <f>INDEX(Data2!$1:$1000,MATCH($C69,Data2!$X:$X,0),MATCH(F$14,Data2!$4:$4,0))</f>
        <v>-1.1547591320828301</v>
      </c>
      <c r="G69" s="225">
        <f>INDEX(Data2!$1:$1000,MATCH($C69,Data2!$X:$X,0),MATCH(G$14,Data2!$4:$4,0))</f>
        <v>1.81055767879132</v>
      </c>
      <c r="H69" s="225">
        <f>INDEX(Data2!$1:$1000,MATCH($C69,Data2!$X:$X,0),MATCH(H$14,Data2!$4:$4,0))</f>
        <v>-0.11176450046109999</v>
      </c>
      <c r="I69" s="225">
        <f>INDEX(Data2!$1:$1000,MATCH($C69,Data2!$X:$X,0),MATCH(I$14,Data2!$4:$4,0))</f>
        <v>0.47493304871340403</v>
      </c>
      <c r="J69" s="225">
        <f>INDEX(Data2!$1:$1000,MATCH($C69,Data2!$X:$X,0),MATCH(J$14,Data2!$4:$4,0))</f>
        <v>-1.6405276298473599</v>
      </c>
      <c r="K69" s="225">
        <f>INDEX(Data2!$1:$1000,MATCH($C69,Data2!$X:$X,0),MATCH(K$14,Data2!$4:$4,0))</f>
        <v>0.608620196795288</v>
      </c>
      <c r="L69" s="225">
        <f>INDEX(Data2!$1:$1000,MATCH($C69,Data2!$X:$X,0),MATCH(L$14,Data2!$4:$4,0))</f>
        <v>-0.13501699212531501</v>
      </c>
      <c r="M69" s="225">
        <f>INDEX(Data2!$1:$1000,MATCH($C69,Data2!$X:$X,0),MATCH(M$14,Data2!$4:$4,0))</f>
        <v>0.91792285853303901</v>
      </c>
      <c r="N69" s="225">
        <f>INDEX(Data2!$1:$1000,MATCH($C69,Data2!$X:$X,0),MATCH(N$14,Data2!$4:$4,0))</f>
        <v>8.8572288948810904E-2</v>
      </c>
      <c r="O69" s="225">
        <f>INDEX(Data2!$1:$1000,MATCH($C69,Data2!$X:$X,0),MATCH(O$14,Data2!$4:$4,0))</f>
        <v>1.37734677311944</v>
      </c>
      <c r="P69" s="225">
        <f>INDEX(Data2!$1:$1000,MATCH($C69,Data2!$X:$X,0),MATCH(P$14,Data2!$4:$4,0))</f>
        <v>-1.7364527482587899</v>
      </c>
      <c r="Q69" s="225">
        <f>INDEX(Data2!$1:$1000,MATCH($C69,Data2!$X:$X,0),MATCH(Q$14,Data2!$4:$4,0))</f>
        <v>-1.2667954125138601</v>
      </c>
      <c r="R69" s="225">
        <f>INDEX(Data2!$1:$1000,MATCH($C69,Data2!$X:$X,0),MATCH(R$14,Data2!$4:$4,0))</f>
        <v>0.22100455369559499</v>
      </c>
      <c r="S69" s="226">
        <f>INDEX(Data2!$1:$1000,MATCH($C69,Data2!$X:$X,0),MATCH(S$14,Data2!$4:$4,0))</f>
        <v>0.18958056817244801</v>
      </c>
      <c r="T69" s="98">
        <f>INDEX(Data2!$1:$1000,MATCH($C69,Data2!$X:$X,0),MATCH(T$15,Data2!$4:$4,0))</f>
        <v>-0.16613652408900501</v>
      </c>
      <c r="V69" s="219">
        <f t="shared" si="1"/>
        <v>0</v>
      </c>
      <c r="W69" s="219">
        <f t="shared" si="2"/>
        <v>0</v>
      </c>
      <c r="X69" s="219">
        <f t="shared" si="3"/>
        <v>0</v>
      </c>
      <c r="Y69" s="219">
        <f t="shared" si="4"/>
        <v>0</v>
      </c>
      <c r="Z69" s="219">
        <f t="shared" si="5"/>
        <v>0</v>
      </c>
      <c r="AA69" s="219">
        <f t="shared" si="6"/>
        <v>0</v>
      </c>
      <c r="AB69" s="219">
        <f t="shared" si="7"/>
        <v>0</v>
      </c>
      <c r="AC69" s="219">
        <f t="shared" si="8"/>
        <v>0</v>
      </c>
      <c r="AD69" s="219">
        <f t="shared" si="9"/>
        <v>0</v>
      </c>
      <c r="AE69" s="219">
        <f t="shared" si="10"/>
        <v>0</v>
      </c>
      <c r="AF69" s="219">
        <f t="shared" si="11"/>
        <v>0</v>
      </c>
      <c r="AG69" s="219">
        <f t="shared" si="12"/>
        <v>0</v>
      </c>
      <c r="AH69" s="219">
        <f t="shared" si="13"/>
        <v>0</v>
      </c>
      <c r="AI69" s="219">
        <f t="shared" si="14"/>
        <v>0</v>
      </c>
      <c r="AJ69" s="219">
        <f t="shared" si="15"/>
        <v>0</v>
      </c>
      <c r="AK69" s="224">
        <f t="shared" si="16"/>
        <v>0</v>
      </c>
      <c r="AL69" s="96">
        <f t="shared" si="17"/>
        <v>0</v>
      </c>
    </row>
    <row r="70" spans="1:38">
      <c r="A70" s="48" t="s">
        <v>148</v>
      </c>
      <c r="B70" s="48" t="str">
        <f>INDEX('Ref1'!$E:$E,MATCH(A70,'Ref1'!$A:$A,0))</f>
        <v>Cheshire West and Chester</v>
      </c>
      <c r="C70" s="71">
        <f>INDEX(Data2!$1:$1000,MATCH($A70,Data2!$A:$A,0),MATCH($A$5,Data2!$4:$4,0))</f>
        <v>67</v>
      </c>
      <c r="D70" s="225">
        <f>INDEX(Data2!$1:$1000,MATCH($C70,Data2!$X:$X,0),MATCH(D$14,Data2!$4:$4,0))</f>
        <v>-0.32483643033381798</v>
      </c>
      <c r="E70" s="225">
        <f>INDEX(Data2!$1:$1000,MATCH($C70,Data2!$X:$X,0),MATCH(E$14,Data2!$4:$4,0))</f>
        <v>1.9985190177754</v>
      </c>
      <c r="F70" s="225">
        <f>INDEX(Data2!$1:$1000,MATCH($C70,Data2!$X:$X,0),MATCH(F$14,Data2!$4:$4,0))</f>
        <v>-1.2169055626538401</v>
      </c>
      <c r="G70" s="225">
        <f>INDEX(Data2!$1:$1000,MATCH($C70,Data2!$X:$X,0),MATCH(G$14,Data2!$4:$4,0))</f>
        <v>-2.2079361535701101</v>
      </c>
      <c r="H70" s="225">
        <f>INDEX(Data2!$1:$1000,MATCH($C70,Data2!$X:$X,0),MATCH(H$14,Data2!$4:$4,0))</f>
        <v>2.3059846127924502</v>
      </c>
      <c r="I70" s="225">
        <f>INDEX(Data2!$1:$1000,MATCH($C70,Data2!$X:$X,0),MATCH(I$14,Data2!$4:$4,0))</f>
        <v>0.56295962945385303</v>
      </c>
      <c r="J70" s="225">
        <f>INDEX(Data2!$1:$1000,MATCH($C70,Data2!$X:$X,0),MATCH(J$14,Data2!$4:$4,0))</f>
        <v>-0.71393615083927797</v>
      </c>
      <c r="K70" s="225">
        <f>INDEX(Data2!$1:$1000,MATCH($C70,Data2!$X:$X,0),MATCH(K$14,Data2!$4:$4,0))</f>
        <v>-3.4620373051327799E-2</v>
      </c>
      <c r="L70" s="225">
        <f>INDEX(Data2!$1:$1000,MATCH($C70,Data2!$X:$X,0),MATCH(L$14,Data2!$4:$4,0))</f>
        <v>0.308661103247932</v>
      </c>
      <c r="M70" s="225">
        <f>INDEX(Data2!$1:$1000,MATCH($C70,Data2!$X:$X,0),MATCH(M$14,Data2!$4:$4,0))</f>
        <v>1.0033362959655601</v>
      </c>
      <c r="N70" s="225">
        <f>INDEX(Data2!$1:$1000,MATCH($C70,Data2!$X:$X,0),MATCH(N$14,Data2!$4:$4,0))</f>
        <v>-5.7721133302240102E-2</v>
      </c>
      <c r="O70" s="225">
        <f>INDEX(Data2!$1:$1000,MATCH($C70,Data2!$X:$X,0),MATCH(O$14,Data2!$4:$4,0))</f>
        <v>1.20093251313347</v>
      </c>
      <c r="P70" s="225">
        <f>INDEX(Data2!$1:$1000,MATCH($C70,Data2!$X:$X,0),MATCH(P$14,Data2!$4:$4,0))</f>
        <v>-0.15834272448537501</v>
      </c>
      <c r="Q70" s="225">
        <f>INDEX(Data2!$1:$1000,MATCH($C70,Data2!$X:$X,0),MATCH(Q$14,Data2!$4:$4,0))</f>
        <v>-0.71393615083927797</v>
      </c>
      <c r="R70" s="225">
        <f>INDEX(Data2!$1:$1000,MATCH($C70,Data2!$X:$X,0),MATCH(R$14,Data2!$4:$4,0))</f>
        <v>0.48356099433467298</v>
      </c>
      <c r="S70" s="226">
        <f>INDEX(Data2!$1:$1000,MATCH($C70,Data2!$X:$X,0),MATCH(S$14,Data2!$4:$4,0))</f>
        <v>-0.34926126594690199</v>
      </c>
      <c r="T70" s="98">
        <f>INDEX(Data2!$1:$1000,MATCH($C70,Data2!$X:$X,0),MATCH(T$15,Data2!$4:$4,0))</f>
        <v>-1.0967790164520199</v>
      </c>
      <c r="V70" s="219">
        <f t="shared" si="1"/>
        <v>0</v>
      </c>
      <c r="W70" s="219">
        <f t="shared" si="2"/>
        <v>0</v>
      </c>
      <c r="X70" s="219">
        <f t="shared" si="3"/>
        <v>0</v>
      </c>
      <c r="Y70" s="219">
        <f t="shared" si="4"/>
        <v>0</v>
      </c>
      <c r="Z70" s="219">
        <f t="shared" si="5"/>
        <v>0</v>
      </c>
      <c r="AA70" s="219">
        <f t="shared" si="6"/>
        <v>0</v>
      </c>
      <c r="AB70" s="219">
        <f t="shared" si="7"/>
        <v>0</v>
      </c>
      <c r="AC70" s="219">
        <f t="shared" si="8"/>
        <v>0</v>
      </c>
      <c r="AD70" s="219">
        <f t="shared" si="9"/>
        <v>0</v>
      </c>
      <c r="AE70" s="219">
        <f t="shared" si="10"/>
        <v>0</v>
      </c>
      <c r="AF70" s="219">
        <f t="shared" si="11"/>
        <v>0</v>
      </c>
      <c r="AG70" s="219">
        <f t="shared" si="12"/>
        <v>0</v>
      </c>
      <c r="AH70" s="219">
        <f t="shared" si="13"/>
        <v>0</v>
      </c>
      <c r="AI70" s="219">
        <f t="shared" si="14"/>
        <v>0</v>
      </c>
      <c r="AJ70" s="219">
        <f t="shared" si="15"/>
        <v>0</v>
      </c>
      <c r="AK70" s="224">
        <f t="shared" si="16"/>
        <v>0</v>
      </c>
      <c r="AL70" s="96">
        <f t="shared" si="17"/>
        <v>0</v>
      </c>
    </row>
    <row r="71" spans="1:38">
      <c r="A71" s="48" t="s">
        <v>150</v>
      </c>
      <c r="B71" s="48" t="str">
        <f>INDEX('Ref1'!$E:$E,MATCH(A71,'Ref1'!$A:$A,0))</f>
        <v>Chesterfield</v>
      </c>
      <c r="C71" s="71">
        <f>INDEX(Data2!$1:$1000,MATCH($A71,Data2!$A:$A,0),MATCH($A$5,Data2!$4:$4,0))</f>
        <v>316</v>
      </c>
      <c r="D71" s="225">
        <f>INDEX(Data2!$1:$1000,MATCH($C71,Data2!$X:$X,0),MATCH(D$14,Data2!$4:$4,0))</f>
        <v>0.89472573620472595</v>
      </c>
      <c r="E71" s="225">
        <f>INDEX(Data2!$1:$1000,MATCH($C71,Data2!$X:$X,0),MATCH(E$14,Data2!$4:$4,0))</f>
        <v>0.73392869407083206</v>
      </c>
      <c r="F71" s="225">
        <f>INDEX(Data2!$1:$1000,MATCH($C71,Data2!$X:$X,0),MATCH(F$14,Data2!$4:$4,0))</f>
        <v>-1.4182061165636599</v>
      </c>
      <c r="G71" s="225">
        <f>INDEX(Data2!$1:$1000,MATCH($C71,Data2!$X:$X,0),MATCH(G$14,Data2!$4:$4,0))</f>
        <v>0.40710271318473101</v>
      </c>
      <c r="H71" s="225">
        <f>INDEX(Data2!$1:$1000,MATCH($C71,Data2!$X:$X,0),MATCH(H$14,Data2!$4:$4,0))</f>
        <v>8.8572288948810904E-2</v>
      </c>
      <c r="I71" s="225">
        <f>INDEX(Data2!$1:$1000,MATCH($C71,Data2!$X:$X,0),MATCH(I$14,Data2!$4:$4,0))</f>
        <v>1.33866570764457</v>
      </c>
      <c r="J71" s="225">
        <f>INDEX(Data2!$1:$1000,MATCH($C71,Data2!$X:$X,0),MATCH(J$14,Data2!$4:$4,0))</f>
        <v>-0.32483643033381798</v>
      </c>
      <c r="K71" s="225">
        <f>INDEX(Data2!$1:$1000,MATCH($C71,Data2!$X:$X,0),MATCH(K$14,Data2!$4:$4,0))</f>
        <v>-8.8572288948811098E-2</v>
      </c>
      <c r="L71" s="225">
        <f>INDEX(Data2!$1:$1000,MATCH($C71,Data2!$X:$X,0),MATCH(L$14,Data2!$4:$4,0))</f>
        <v>1.30189000761073</v>
      </c>
      <c r="M71" s="225">
        <f>INDEX(Data2!$1:$1000,MATCH($C71,Data2!$X:$X,0),MATCH(M$14,Data2!$4:$4,0))</f>
        <v>1.30189000761073</v>
      </c>
      <c r="N71" s="225">
        <f>INDEX(Data2!$1:$1000,MATCH($C71,Data2!$X:$X,0),MATCH(N$14,Data2!$4:$4,0))</f>
        <v>-0.20526722259156199</v>
      </c>
      <c r="O71" s="225">
        <f>INDEX(Data2!$1:$1000,MATCH($C71,Data2!$X:$X,0),MATCH(O$14,Data2!$4:$4,0))</f>
        <v>-2.61829535040822</v>
      </c>
      <c r="P71" s="225">
        <f>INDEX(Data2!$1:$1000,MATCH($C71,Data2!$X:$X,0),MATCH(P$14,Data2!$4:$4,0))</f>
        <v>0.13501699212531501</v>
      </c>
      <c r="Q71" s="225">
        <f>INDEX(Data2!$1:$1000,MATCH($C71,Data2!$X:$X,0),MATCH(Q$14,Data2!$4:$4,0))</f>
        <v>-0.72389625403909696</v>
      </c>
      <c r="R71" s="225">
        <f>INDEX(Data2!$1:$1000,MATCH($C71,Data2!$X:$X,0),MATCH(R$14,Data2!$4:$4,0))</f>
        <v>5.7721133302240199E-2</v>
      </c>
      <c r="S71" s="226">
        <f>INDEX(Data2!$1:$1000,MATCH($C71,Data2!$X:$X,0),MATCH(S$14,Data2!$4:$4,0))</f>
        <v>-0.228893548160431</v>
      </c>
      <c r="T71" s="98">
        <f>INDEX(Data2!$1:$1000,MATCH($C71,Data2!$X:$X,0),MATCH(T$15,Data2!$4:$4,0))</f>
        <v>-0.31673840765542399</v>
      </c>
      <c r="V71" s="219">
        <f t="shared" si="1"/>
        <v>0</v>
      </c>
      <c r="W71" s="219">
        <f t="shared" si="2"/>
        <v>0</v>
      </c>
      <c r="X71" s="219">
        <f t="shared" si="3"/>
        <v>0</v>
      </c>
      <c r="Y71" s="219">
        <f t="shared" si="4"/>
        <v>0</v>
      </c>
      <c r="Z71" s="219">
        <f t="shared" si="5"/>
        <v>0</v>
      </c>
      <c r="AA71" s="219">
        <f t="shared" si="6"/>
        <v>0</v>
      </c>
      <c r="AB71" s="219">
        <f t="shared" si="7"/>
        <v>0</v>
      </c>
      <c r="AC71" s="219">
        <f t="shared" si="8"/>
        <v>0</v>
      </c>
      <c r="AD71" s="219">
        <f t="shared" si="9"/>
        <v>0</v>
      </c>
      <c r="AE71" s="219">
        <f t="shared" si="10"/>
        <v>0</v>
      </c>
      <c r="AF71" s="219">
        <f t="shared" si="11"/>
        <v>0</v>
      </c>
      <c r="AG71" s="219">
        <f t="shared" si="12"/>
        <v>0</v>
      </c>
      <c r="AH71" s="219">
        <f t="shared" si="13"/>
        <v>0</v>
      </c>
      <c r="AI71" s="219">
        <f t="shared" si="14"/>
        <v>0</v>
      </c>
      <c r="AJ71" s="219">
        <f t="shared" si="15"/>
        <v>0</v>
      </c>
      <c r="AK71" s="224">
        <f t="shared" si="16"/>
        <v>0</v>
      </c>
      <c r="AL71" s="96">
        <f t="shared" si="17"/>
        <v>0</v>
      </c>
    </row>
    <row r="72" spans="1:38">
      <c r="A72" s="48" t="s">
        <v>152</v>
      </c>
      <c r="B72" s="48" t="str">
        <f>INDEX('Ref1'!$E:$E,MATCH(A72,'Ref1'!$A:$A,0))</f>
        <v>Chichester</v>
      </c>
      <c r="C72" s="71">
        <f>INDEX(Data2!$1:$1000,MATCH($A72,Data2!$A:$A,0),MATCH($A$5,Data2!$4:$4,0))</f>
        <v>27</v>
      </c>
      <c r="D72" s="225">
        <f>INDEX(Data2!$1:$1000,MATCH($C72,Data2!$X:$X,0),MATCH(D$14,Data2!$4:$4,0))</f>
        <v>0.119507998425229</v>
      </c>
      <c r="E72" s="225">
        <f>INDEX(Data2!$1:$1000,MATCH($C72,Data2!$X:$X,0),MATCH(E$14,Data2!$4:$4,0))</f>
        <v>3</v>
      </c>
      <c r="F72" s="225">
        <f>INDEX(Data2!$1:$1000,MATCH($C72,Data2!$X:$X,0),MATCH(F$14,Data2!$4:$4,0))</f>
        <v>2.2079361535700999</v>
      </c>
      <c r="G72" s="225">
        <f>INDEX(Data2!$1:$1000,MATCH($C72,Data2!$X:$X,0),MATCH(G$14,Data2!$4:$4,0))</f>
        <v>1.7722890959111699</v>
      </c>
      <c r="H72" s="225">
        <f>INDEX(Data2!$1:$1000,MATCH($C72,Data2!$X:$X,0),MATCH(H$14,Data2!$4:$4,0))</f>
        <v>0.19741782293777199</v>
      </c>
      <c r="I72" s="225">
        <f>INDEX(Data2!$1:$1000,MATCH($C72,Data2!$X:$X,0),MATCH(I$14,Data2!$4:$4,0))</f>
        <v>-0.58107796279481305</v>
      </c>
      <c r="J72" s="225">
        <f>INDEX(Data2!$1:$1000,MATCH($C72,Data2!$X:$X,0),MATCH(J$14,Data2!$4:$4,0))</f>
        <v>1.6116747250674801</v>
      </c>
      <c r="K72" s="225">
        <f>INDEX(Data2!$1:$1000,MATCH($C72,Data2!$X:$X,0),MATCH(K$14,Data2!$4:$4,0))</f>
        <v>0.45778187523733299</v>
      </c>
      <c r="L72" s="225">
        <f>INDEX(Data2!$1:$1000,MATCH($C72,Data2!$X:$X,0),MATCH(L$14,Data2!$4:$4,0))</f>
        <v>-1.37734677311944</v>
      </c>
      <c r="M72" s="225">
        <f>INDEX(Data2!$1:$1000,MATCH($C72,Data2!$X:$X,0),MATCH(M$14,Data2!$4:$4,0))</f>
        <v>0.636632089188649</v>
      </c>
      <c r="N72" s="225">
        <f>INDEX(Data2!$1:$1000,MATCH($C72,Data2!$X:$X,0),MATCH(N$14,Data2!$4:$4,0))</f>
        <v>-1.37734677311944</v>
      </c>
      <c r="O72" s="225">
        <f>INDEX(Data2!$1:$1000,MATCH($C72,Data2!$X:$X,0),MATCH(O$14,Data2!$4:$4,0))</f>
        <v>0.58107796279481305</v>
      </c>
      <c r="P72" s="225">
        <f>INDEX(Data2!$1:$1000,MATCH($C72,Data2!$X:$X,0),MATCH(P$14,Data2!$4:$4,0))</f>
        <v>-8.0852741412441698E-2</v>
      </c>
      <c r="Q72" s="225">
        <f>INDEX(Data2!$1:$1000,MATCH($C72,Data2!$X:$X,0),MATCH(Q$14,Data2!$4:$4,0))</f>
        <v>1.33866570764457</v>
      </c>
      <c r="R72" s="225">
        <f>INDEX(Data2!$1:$1000,MATCH($C72,Data2!$X:$X,0),MATCH(R$14,Data2!$4:$4,0))</f>
        <v>-5.7721133302240102E-2</v>
      </c>
      <c r="S72" s="226">
        <f>INDEX(Data2!$1:$1000,MATCH($C72,Data2!$X:$X,0),MATCH(S$14,Data2!$4:$4,0))</f>
        <v>2.3059846127924502</v>
      </c>
      <c r="T72" s="98">
        <f>INDEX(Data2!$1:$1000,MATCH($C72,Data2!$X:$X,0),MATCH(T$15,Data2!$4:$4,0))</f>
        <v>1.46158075015049</v>
      </c>
      <c r="V72" s="219">
        <f t="shared" si="1"/>
        <v>0</v>
      </c>
      <c r="W72" s="219">
        <f t="shared" si="2"/>
        <v>0</v>
      </c>
      <c r="X72" s="219">
        <f t="shared" si="3"/>
        <v>0</v>
      </c>
      <c r="Y72" s="219">
        <f t="shared" si="4"/>
        <v>0</v>
      </c>
      <c r="Z72" s="219">
        <f t="shared" si="5"/>
        <v>0</v>
      </c>
      <c r="AA72" s="219">
        <f t="shared" si="6"/>
        <v>0</v>
      </c>
      <c r="AB72" s="219">
        <f t="shared" si="7"/>
        <v>0</v>
      </c>
      <c r="AC72" s="219">
        <f t="shared" si="8"/>
        <v>0</v>
      </c>
      <c r="AD72" s="219">
        <f t="shared" si="9"/>
        <v>0</v>
      </c>
      <c r="AE72" s="219">
        <f t="shared" si="10"/>
        <v>0</v>
      </c>
      <c r="AF72" s="219">
        <f t="shared" si="11"/>
        <v>0</v>
      </c>
      <c r="AG72" s="219">
        <f t="shared" si="12"/>
        <v>0</v>
      </c>
      <c r="AH72" s="219">
        <f t="shared" si="13"/>
        <v>0</v>
      </c>
      <c r="AI72" s="219">
        <f t="shared" si="14"/>
        <v>0</v>
      </c>
      <c r="AJ72" s="219">
        <f t="shared" si="15"/>
        <v>0</v>
      </c>
      <c r="AK72" s="224">
        <f t="shared" si="16"/>
        <v>0</v>
      </c>
      <c r="AL72" s="96">
        <f t="shared" si="17"/>
        <v>0</v>
      </c>
    </row>
    <row r="73" spans="1:38">
      <c r="A73" s="48" t="s">
        <v>154</v>
      </c>
      <c r="B73" s="48" t="str">
        <f>INDEX('Ref1'!$E:$E,MATCH(A73,'Ref1'!$A:$A,0))</f>
        <v>Chiltern</v>
      </c>
      <c r="C73" s="71">
        <f>INDEX(Data2!$1:$1000,MATCH($A73,Data2!$A:$A,0),MATCH($A$5,Data2!$4:$4,0))</f>
        <v>86</v>
      </c>
      <c r="D73" s="225">
        <f>INDEX(Data2!$1:$1000,MATCH($C73,Data2!$X:$X,0),MATCH(D$14,Data2!$4:$4,0))</f>
        <v>1.58410435946053</v>
      </c>
      <c r="E73" s="225">
        <f>INDEX(Data2!$1:$1000,MATCH($C73,Data2!$X:$X,0),MATCH(E$14,Data2!$4:$4,0))</f>
        <v>-1.7722890959111699</v>
      </c>
      <c r="F73" s="225">
        <f>INDEX(Data2!$1:$1000,MATCH($C73,Data2!$X:$X,0),MATCH(F$14,Data2!$4:$4,0))</f>
        <v>-0.65558674848606502</v>
      </c>
      <c r="G73" s="225">
        <f>INDEX(Data2!$1:$1000,MATCH($C73,Data2!$X:$X,0),MATCH(G$14,Data2!$4:$4,0))</f>
        <v>-0.636632089188649</v>
      </c>
      <c r="H73" s="225">
        <f>INDEX(Data2!$1:$1000,MATCH($C73,Data2!$X:$X,0),MATCH(H$14,Data2!$4:$4,0))</f>
        <v>-0.46634031421206401</v>
      </c>
      <c r="I73" s="225">
        <f>INDEX(Data2!$1:$1000,MATCH($C73,Data2!$X:$X,0),MATCH(I$14,Data2!$4:$4,0))</f>
        <v>-1.4395549086391799</v>
      </c>
      <c r="J73" s="225">
        <f>INDEX(Data2!$1:$1000,MATCH($C73,Data2!$X:$X,0),MATCH(J$14,Data2!$4:$4,0))</f>
        <v>-0.11176450046109999</v>
      </c>
      <c r="K73" s="225">
        <f>INDEX(Data2!$1:$1000,MATCH($C73,Data2!$X:$X,0),MATCH(K$14,Data2!$4:$4,0))</f>
        <v>-1.9985190177754</v>
      </c>
      <c r="L73" s="225">
        <f>INDEX(Data2!$1:$1000,MATCH($C73,Data2!$X:$X,0),MATCH(L$14,Data2!$4:$4,0))</f>
        <v>-0.26856364062649601</v>
      </c>
      <c r="M73" s="225">
        <f>INDEX(Data2!$1:$1000,MATCH($C73,Data2!$X:$X,0),MATCH(M$14,Data2!$4:$4,0))</f>
        <v>-0.78525165015426901</v>
      </c>
      <c r="N73" s="225">
        <f>INDEX(Data2!$1:$1000,MATCH($C73,Data2!$X:$X,0),MATCH(N$14,Data2!$4:$4,0))</f>
        <v>0.59938909654980799</v>
      </c>
      <c r="O73" s="225">
        <f>INDEX(Data2!$1:$1000,MATCH($C73,Data2!$X:$X,0),MATCH(O$14,Data2!$4:$4,0))</f>
        <v>-3.4620373051327799E-2</v>
      </c>
      <c r="P73" s="225">
        <f>INDEX(Data2!$1:$1000,MATCH($C73,Data2!$X:$X,0),MATCH(P$14,Data2!$4:$4,0))</f>
        <v>-1.30189000761073</v>
      </c>
      <c r="Q73" s="225">
        <f>INDEX(Data2!$1:$1000,MATCH($C73,Data2!$X:$X,0),MATCH(Q$14,Data2!$4:$4,0))</f>
        <v>-0.95367622688124898</v>
      </c>
      <c r="R73" s="225">
        <f>INDEX(Data2!$1:$1000,MATCH($C73,Data2!$X:$X,0),MATCH(R$14,Data2!$4:$4,0))</f>
        <v>0.308661103247932</v>
      </c>
      <c r="S73" s="226">
        <f>INDEX(Data2!$1:$1000,MATCH($C73,Data2!$X:$X,0),MATCH(S$14,Data2!$4:$4,0))</f>
        <v>-1.30189000761073</v>
      </c>
      <c r="T73" s="98">
        <f>INDEX(Data2!$1:$1000,MATCH($C73,Data2!$X:$X,0),MATCH(T$15,Data2!$4:$4,0))</f>
        <v>0.72389625403909696</v>
      </c>
      <c r="V73" s="219">
        <f t="shared" si="1"/>
        <v>0</v>
      </c>
      <c r="W73" s="219">
        <f t="shared" si="2"/>
        <v>0</v>
      </c>
      <c r="X73" s="219">
        <f t="shared" si="3"/>
        <v>0</v>
      </c>
      <c r="Y73" s="219">
        <f t="shared" si="4"/>
        <v>0</v>
      </c>
      <c r="Z73" s="219">
        <f t="shared" si="5"/>
        <v>0</v>
      </c>
      <c r="AA73" s="219">
        <f t="shared" si="6"/>
        <v>0</v>
      </c>
      <c r="AB73" s="219">
        <f t="shared" si="7"/>
        <v>0</v>
      </c>
      <c r="AC73" s="219">
        <f t="shared" si="8"/>
        <v>0</v>
      </c>
      <c r="AD73" s="219">
        <f t="shared" si="9"/>
        <v>0</v>
      </c>
      <c r="AE73" s="219">
        <f t="shared" si="10"/>
        <v>0</v>
      </c>
      <c r="AF73" s="219">
        <f t="shared" si="11"/>
        <v>0</v>
      </c>
      <c r="AG73" s="219">
        <f t="shared" si="12"/>
        <v>0</v>
      </c>
      <c r="AH73" s="219">
        <f t="shared" si="13"/>
        <v>0</v>
      </c>
      <c r="AI73" s="219">
        <f t="shared" si="14"/>
        <v>0</v>
      </c>
      <c r="AJ73" s="219">
        <f t="shared" si="15"/>
        <v>0</v>
      </c>
      <c r="AK73" s="224">
        <f t="shared" si="16"/>
        <v>0</v>
      </c>
      <c r="AL73" s="96">
        <f t="shared" si="17"/>
        <v>0</v>
      </c>
    </row>
    <row r="74" spans="1:38">
      <c r="A74" s="48" t="s">
        <v>156</v>
      </c>
      <c r="B74" s="48" t="str">
        <f>INDEX('Ref1'!$E:$E,MATCH(A74,'Ref1'!$A:$A,0))</f>
        <v>Chorley</v>
      </c>
      <c r="C74" s="71">
        <f>INDEX(Data2!$1:$1000,MATCH($A74,Data2!$A:$A,0),MATCH($A$5,Data2!$4:$4,0))</f>
        <v>139</v>
      </c>
      <c r="D74" s="225">
        <f>INDEX(Data2!$1:$1000,MATCH($C74,Data2!$X:$X,0),MATCH(D$14,Data2!$4:$4,0))</f>
        <v>-0.50092629126642196</v>
      </c>
      <c r="E74" s="225">
        <f>INDEX(Data2!$1:$1000,MATCH($C74,Data2!$X:$X,0),MATCH(E$14,Data2!$4:$4,0))</f>
        <v>1.2169055626538401</v>
      </c>
      <c r="F74" s="225">
        <f>INDEX(Data2!$1:$1000,MATCH($C74,Data2!$X:$X,0),MATCH(F$14,Data2!$4:$4,0))</f>
        <v>-0.90626333816903804</v>
      </c>
      <c r="G74" s="225">
        <f>INDEX(Data2!$1:$1000,MATCH($C74,Data2!$X:$X,0),MATCH(G$14,Data2!$4:$4,0))</f>
        <v>-1.1538075490063599E-2</v>
      </c>
      <c r="H74" s="225">
        <f>INDEX(Data2!$1:$1000,MATCH($C74,Data2!$X:$X,0),MATCH(H$14,Data2!$4:$4,0))</f>
        <v>-9.6297118323475706E-2</v>
      </c>
      <c r="I74" s="225">
        <f>INDEX(Data2!$1:$1000,MATCH($C74,Data2!$X:$X,0),MATCH(I$14,Data2!$4:$4,0))</f>
        <v>-1.18526012786046</v>
      </c>
      <c r="J74" s="225">
        <f>INDEX(Data2!$1:$1000,MATCH($C74,Data2!$X:$X,0),MATCH(J$14,Data2!$4:$4,0))</f>
        <v>-0.33295581167441402</v>
      </c>
      <c r="K74" s="225">
        <f>INDEX(Data2!$1:$1000,MATCH($C74,Data2!$X:$X,0),MATCH(K$14,Data2!$4:$4,0))</f>
        <v>-0.25264835601647301</v>
      </c>
      <c r="L74" s="225">
        <f>INDEX(Data2!$1:$1000,MATCH($C74,Data2!$X:$X,0),MATCH(L$14,Data2!$4:$4,0))</f>
        <v>-0.67477993525131896</v>
      </c>
      <c r="M74" s="225">
        <f>INDEX(Data2!$1:$1000,MATCH($C74,Data2!$X:$X,0),MATCH(M$14,Data2!$4:$4,0))</f>
        <v>0.43230348489121101</v>
      </c>
      <c r="N74" s="225">
        <f>INDEX(Data2!$1:$1000,MATCH($C74,Data2!$X:$X,0),MATCH(N$14,Data2!$4:$4,0))</f>
        <v>1.15380754900634E-2</v>
      </c>
      <c r="O74" s="225">
        <f>INDEX(Data2!$1:$1000,MATCH($C74,Data2!$X:$X,0),MATCH(O$14,Data2!$4:$4,0))</f>
        <v>-0.65558674848606502</v>
      </c>
      <c r="P74" s="225">
        <f>INDEX(Data2!$1:$1000,MATCH($C74,Data2!$X:$X,0),MATCH(P$14,Data2!$4:$4,0))</f>
        <v>-2.3059846127924502</v>
      </c>
      <c r="Q74" s="225">
        <f>INDEX(Data2!$1:$1000,MATCH($C74,Data2!$X:$X,0),MATCH(Q$14,Data2!$4:$4,0))</f>
        <v>-0.31673840765542399</v>
      </c>
      <c r="R74" s="225">
        <f>INDEX(Data2!$1:$1000,MATCH($C74,Data2!$X:$X,0),MATCH(R$14,Data2!$4:$4,0))</f>
        <v>0.73392869407083206</v>
      </c>
      <c r="S74" s="226">
        <f>INDEX(Data2!$1:$1000,MATCH($C74,Data2!$X:$X,0),MATCH(S$14,Data2!$4:$4,0))</f>
        <v>1.2498189696086499</v>
      </c>
      <c r="T74" s="98">
        <f>INDEX(Data2!$1:$1000,MATCH($C74,Data2!$X:$X,0),MATCH(T$15,Data2!$4:$4,0))</f>
        <v>-0.77482466969292996</v>
      </c>
      <c r="V74" s="219">
        <f t="shared" si="1"/>
        <v>0</v>
      </c>
      <c r="W74" s="219">
        <f t="shared" si="2"/>
        <v>0</v>
      </c>
      <c r="X74" s="219">
        <f t="shared" si="3"/>
        <v>0</v>
      </c>
      <c r="Y74" s="219">
        <f t="shared" si="4"/>
        <v>0</v>
      </c>
      <c r="Z74" s="219">
        <f t="shared" si="5"/>
        <v>0</v>
      </c>
      <c r="AA74" s="219">
        <f t="shared" si="6"/>
        <v>0</v>
      </c>
      <c r="AB74" s="219">
        <f t="shared" si="7"/>
        <v>0</v>
      </c>
      <c r="AC74" s="219">
        <f t="shared" si="8"/>
        <v>0</v>
      </c>
      <c r="AD74" s="219">
        <f t="shared" si="9"/>
        <v>0</v>
      </c>
      <c r="AE74" s="219">
        <f t="shared" si="10"/>
        <v>0</v>
      </c>
      <c r="AF74" s="219">
        <f t="shared" si="11"/>
        <v>0</v>
      </c>
      <c r="AG74" s="219">
        <f t="shared" si="12"/>
        <v>0</v>
      </c>
      <c r="AH74" s="219">
        <f t="shared" si="13"/>
        <v>0</v>
      </c>
      <c r="AI74" s="219">
        <f t="shared" si="14"/>
        <v>0</v>
      </c>
      <c r="AJ74" s="219">
        <f t="shared" si="15"/>
        <v>0</v>
      </c>
      <c r="AK74" s="224">
        <f t="shared" si="16"/>
        <v>0</v>
      </c>
      <c r="AL74" s="96">
        <f t="shared" si="17"/>
        <v>0</v>
      </c>
    </row>
    <row r="75" spans="1:38">
      <c r="A75" s="48" t="s">
        <v>158</v>
      </c>
      <c r="B75" s="48" t="str">
        <f>INDEX('Ref1'!$E:$E,MATCH(A75,'Ref1'!$A:$A,0))</f>
        <v>Christchurch</v>
      </c>
      <c r="C75" s="71">
        <f>INDEX(Data2!$1:$1000,MATCH($A75,Data2!$A:$A,0),MATCH($A$5,Data2!$4:$4,0))</f>
        <v>294</v>
      </c>
      <c r="D75" s="225">
        <f>INDEX(Data2!$1:$1000,MATCH($C75,Data2!$X:$X,0),MATCH(D$14,Data2!$4:$4,0))</f>
        <v>-0.46634031421206401</v>
      </c>
      <c r="E75" s="225">
        <f>INDEX(Data2!$1:$1000,MATCH($C75,Data2!$X:$X,0),MATCH(E$14,Data2!$4:$4,0))</f>
        <v>0.58107796279481305</v>
      </c>
      <c r="F75" s="225">
        <f>INDEX(Data2!$1:$1000,MATCH($C75,Data2!$X:$X,0),MATCH(F$14,Data2!$4:$4,0))</f>
        <v>-0.38215790030638502</v>
      </c>
      <c r="G75" s="225">
        <f>INDEX(Data2!$1:$1000,MATCH($C75,Data2!$X:$X,0),MATCH(G$14,Data2!$4:$4,0))</f>
        <v>-1.30189000761073</v>
      </c>
      <c r="H75" s="225">
        <f>INDEX(Data2!$1:$1000,MATCH($C75,Data2!$X:$X,0),MATCH(H$14,Data2!$4:$4,0))</f>
        <v>-0.608620196795288</v>
      </c>
      <c r="I75" s="225">
        <f>INDEX(Data2!$1:$1000,MATCH($C75,Data2!$X:$X,0),MATCH(I$14,Data2!$4:$4,0))</f>
        <v>-0.36566011593027697</v>
      </c>
      <c r="J75" s="225">
        <f>INDEX(Data2!$1:$1000,MATCH($C75,Data2!$X:$X,0),MATCH(J$14,Data2!$4:$4,0))</f>
        <v>-1.7364527482587899</v>
      </c>
      <c r="K75" s="225">
        <f>INDEX(Data2!$1:$1000,MATCH($C75,Data2!$X:$X,0),MATCH(K$14,Data2!$4:$4,0))</f>
        <v>-1.20093251313347</v>
      </c>
      <c r="L75" s="225">
        <f>INDEX(Data2!$1:$1000,MATCH($C75,Data2!$X:$X,0),MATCH(L$14,Data2!$4:$4,0))</f>
        <v>0.19741782293777199</v>
      </c>
      <c r="M75" s="225">
        <f>INDEX(Data2!$1:$1000,MATCH($C75,Data2!$X:$X,0),MATCH(M$14,Data2!$4:$4,0))</f>
        <v>-0.65558674848606502</v>
      </c>
      <c r="N75" s="225">
        <f>INDEX(Data2!$1:$1000,MATCH($C75,Data2!$X:$X,0),MATCH(N$14,Data2!$4:$4,0))</f>
        <v>0.57199532434845202</v>
      </c>
      <c r="O75" s="225">
        <f>INDEX(Data2!$1:$1000,MATCH($C75,Data2!$X:$X,0),MATCH(O$14,Data2!$4:$4,0))</f>
        <v>-0.45778187523733299</v>
      </c>
      <c r="P75" s="225">
        <f>INDEX(Data2!$1:$1000,MATCH($C75,Data2!$X:$X,0),MATCH(P$14,Data2!$4:$4,0))</f>
        <v>0.76448125721012095</v>
      </c>
      <c r="Q75" s="225">
        <f>INDEX(Data2!$1:$1000,MATCH($C75,Data2!$X:$X,0),MATCH(Q$14,Data2!$4:$4,0))</f>
        <v>-0.46634031421206401</v>
      </c>
      <c r="R75" s="225">
        <f>INDEX(Data2!$1:$1000,MATCH($C75,Data2!$X:$X,0),MATCH(R$14,Data2!$4:$4,0))</f>
        <v>1.3200546968364699</v>
      </c>
      <c r="S75" s="226">
        <f>INDEX(Data2!$1:$1000,MATCH($C75,Data2!$X:$X,0),MATCH(S$14,Data2!$4:$4,0))</f>
        <v>0.67477993525131896</v>
      </c>
      <c r="T75" s="98">
        <f>INDEX(Data2!$1:$1000,MATCH($C75,Data2!$X:$X,0),MATCH(T$15,Data2!$4:$4,0))</f>
        <v>-1.2498189696086599</v>
      </c>
      <c r="V75" s="219">
        <f t="shared" si="1"/>
        <v>0</v>
      </c>
      <c r="W75" s="219">
        <f t="shared" si="2"/>
        <v>0</v>
      </c>
      <c r="X75" s="219">
        <f t="shared" si="3"/>
        <v>0</v>
      </c>
      <c r="Y75" s="219">
        <f t="shared" si="4"/>
        <v>0</v>
      </c>
      <c r="Z75" s="219">
        <f t="shared" si="5"/>
        <v>0</v>
      </c>
      <c r="AA75" s="219">
        <f t="shared" si="6"/>
        <v>0</v>
      </c>
      <c r="AB75" s="219">
        <f t="shared" si="7"/>
        <v>0</v>
      </c>
      <c r="AC75" s="219">
        <f t="shared" si="8"/>
        <v>0</v>
      </c>
      <c r="AD75" s="219">
        <f t="shared" si="9"/>
        <v>0</v>
      </c>
      <c r="AE75" s="219">
        <f t="shared" si="10"/>
        <v>0</v>
      </c>
      <c r="AF75" s="219">
        <f t="shared" si="11"/>
        <v>0</v>
      </c>
      <c r="AG75" s="219">
        <f t="shared" si="12"/>
        <v>0</v>
      </c>
      <c r="AH75" s="219">
        <f t="shared" si="13"/>
        <v>0</v>
      </c>
      <c r="AI75" s="219">
        <f t="shared" si="14"/>
        <v>0</v>
      </c>
      <c r="AJ75" s="219">
        <f t="shared" si="15"/>
        <v>0</v>
      </c>
      <c r="AK75" s="224">
        <f t="shared" si="16"/>
        <v>0</v>
      </c>
      <c r="AL75" s="96">
        <f t="shared" si="17"/>
        <v>0</v>
      </c>
    </row>
    <row r="76" spans="1:38">
      <c r="A76" s="48" t="s">
        <v>160</v>
      </c>
      <c r="B76" s="48" t="str">
        <f>INDEX('Ref1'!$E:$E,MATCH(A76,'Ref1'!$A:$A,0))</f>
        <v>City of London</v>
      </c>
      <c r="C76" s="71">
        <f>INDEX(Data2!$1:$1000,MATCH($A76,Data2!$A:$A,0),MATCH($A$5,Data2!$4:$4,0))</f>
        <v>109</v>
      </c>
      <c r="D76" s="225">
        <f>INDEX(Data2!$1:$1000,MATCH($C76,Data2!$X:$X,0),MATCH(D$14,Data2!$4:$4,0))</f>
        <v>1.1547591320828301</v>
      </c>
      <c r="E76" s="225">
        <f>INDEX(Data2!$1:$1000,MATCH($C76,Data2!$X:$X,0),MATCH(E$14,Data2!$4:$4,0))</f>
        <v>0.104027698398954</v>
      </c>
      <c r="F76" s="225">
        <f>INDEX(Data2!$1:$1000,MATCH($C76,Data2!$X:$X,0),MATCH(F$14,Data2!$4:$4,0))</f>
        <v>-0.41547348891049701</v>
      </c>
      <c r="G76" s="225">
        <f>INDEX(Data2!$1:$1000,MATCH($C76,Data2!$X:$X,0),MATCH(G$14,Data2!$4:$4,0))</f>
        <v>-0.88330602472053099</v>
      </c>
      <c r="H76" s="225">
        <f>INDEX(Data2!$1:$1000,MATCH($C76,Data2!$X:$X,0),MATCH(H$14,Data2!$4:$4,0))</f>
        <v>-0.86080506744267005</v>
      </c>
      <c r="I76" s="225">
        <f>INDEX(Data2!$1:$1000,MATCH($C76,Data2!$X:$X,0),MATCH(I$14,Data2!$4:$4,0))</f>
        <v>-0.26059774714164602</v>
      </c>
      <c r="J76" s="225">
        <f>INDEX(Data2!$1:$1000,MATCH($C76,Data2!$X:$X,0),MATCH(J$14,Data2!$4:$4,0))</f>
        <v>2.6924831633429899E-2</v>
      </c>
      <c r="K76" s="225">
        <f>INDEX(Data2!$1:$1000,MATCH($C76,Data2!$X:$X,0),MATCH(K$14,Data2!$4:$4,0))</f>
        <v>-1.3200546968364699</v>
      </c>
      <c r="L76" s="225">
        <f>INDEX(Data2!$1:$1000,MATCH($C76,Data2!$X:$X,0),MATCH(L$14,Data2!$4:$4,0))</f>
        <v>0.59938909654980799</v>
      </c>
      <c r="M76" s="225">
        <f>INDEX(Data2!$1:$1000,MATCH($C76,Data2!$X:$X,0),MATCH(M$14,Data2!$4:$4,0))</f>
        <v>0.449256837146156</v>
      </c>
      <c r="N76" s="225">
        <f>INDEX(Data2!$1:$1000,MATCH($C76,Data2!$X:$X,0),MATCH(N$14,Data2!$4:$4,0))</f>
        <v>-1.5078939607437201</v>
      </c>
      <c r="O76" s="225">
        <f>INDEX(Data2!$1:$1000,MATCH($C76,Data2!$X:$X,0),MATCH(O$14,Data2!$4:$4,0))</f>
        <v>0.34109720278987699</v>
      </c>
      <c r="P76" s="225">
        <f>INDEX(Data2!$1:$1000,MATCH($C76,Data2!$X:$X,0),MATCH(P$14,Data2!$4:$4,0))</f>
        <v>0.15055853143485801</v>
      </c>
      <c r="Q76" s="225">
        <f>INDEX(Data2!$1:$1000,MATCH($C76,Data2!$X:$X,0),MATCH(Q$14,Data2!$4:$4,0))</f>
        <v>-3</v>
      </c>
      <c r="R76" s="225">
        <f>INDEX(Data2!$1:$1000,MATCH($C76,Data2!$X:$X,0),MATCH(R$14,Data2!$4:$4,0))</f>
        <v>1.0828494841071501</v>
      </c>
      <c r="S76" s="226">
        <f>INDEX(Data2!$1:$1000,MATCH($C76,Data2!$X:$X,0),MATCH(S$14,Data2!$4:$4,0))</f>
        <v>1.53231615461489</v>
      </c>
      <c r="T76" s="98">
        <f>INDEX(Data2!$1:$1000,MATCH($C76,Data2!$X:$X,0),MATCH(T$15,Data2!$4:$4,0))</f>
        <v>-1.33866570764457</v>
      </c>
      <c r="V76" s="219">
        <f t="shared" si="1"/>
        <v>0</v>
      </c>
      <c r="W76" s="219">
        <f t="shared" si="2"/>
        <v>0</v>
      </c>
      <c r="X76" s="219">
        <f t="shared" si="3"/>
        <v>0</v>
      </c>
      <c r="Y76" s="219">
        <f t="shared" si="4"/>
        <v>0</v>
      </c>
      <c r="Z76" s="219">
        <f t="shared" si="5"/>
        <v>0</v>
      </c>
      <c r="AA76" s="219">
        <f t="shared" si="6"/>
        <v>0</v>
      </c>
      <c r="AB76" s="219">
        <f t="shared" si="7"/>
        <v>0</v>
      </c>
      <c r="AC76" s="219">
        <f t="shared" si="8"/>
        <v>0</v>
      </c>
      <c r="AD76" s="219">
        <f t="shared" si="9"/>
        <v>0</v>
      </c>
      <c r="AE76" s="219">
        <f t="shared" si="10"/>
        <v>0</v>
      </c>
      <c r="AF76" s="219">
        <f t="shared" si="11"/>
        <v>0</v>
      </c>
      <c r="AG76" s="219">
        <f t="shared" si="12"/>
        <v>0</v>
      </c>
      <c r="AH76" s="219">
        <f t="shared" si="13"/>
        <v>0</v>
      </c>
      <c r="AI76" s="219">
        <f t="shared" si="14"/>
        <v>0</v>
      </c>
      <c r="AJ76" s="219">
        <f t="shared" si="15"/>
        <v>0</v>
      </c>
      <c r="AK76" s="224">
        <f t="shared" si="16"/>
        <v>0</v>
      </c>
      <c r="AL76" s="96">
        <f t="shared" si="17"/>
        <v>0</v>
      </c>
    </row>
    <row r="77" spans="1:38">
      <c r="A77" s="48" t="s">
        <v>164</v>
      </c>
      <c r="B77" s="48" t="str">
        <f>INDEX('Ref1'!$E:$E,MATCH(A77,'Ref1'!$A:$A,0))</f>
        <v>Colchester</v>
      </c>
      <c r="C77" s="71">
        <f>INDEX(Data2!$1:$1000,MATCH($A77,Data2!$A:$A,0),MATCH($A$5,Data2!$4:$4,0))</f>
        <v>242</v>
      </c>
      <c r="D77" s="225">
        <f>INDEX(Data2!$1:$1000,MATCH($C77,Data2!$X:$X,0),MATCH(D$14,Data2!$4:$4,0))</f>
        <v>0.74403555410450795</v>
      </c>
      <c r="E77" s="225">
        <f>INDEX(Data2!$1:$1000,MATCH($C77,Data2!$X:$X,0),MATCH(E$14,Data2!$4:$4,0))</f>
        <v>0.39876036674317</v>
      </c>
      <c r="F77" s="225">
        <f>INDEX(Data2!$1:$1000,MATCH($C77,Data2!$X:$X,0),MATCH(F$14,Data2!$4:$4,0))</f>
        <v>0.38215790030638502</v>
      </c>
      <c r="G77" s="225">
        <f>INDEX(Data2!$1:$1000,MATCH($C77,Data2!$X:$X,0),MATCH(G$14,Data2!$4:$4,0))</f>
        <v>-1.7364527482587899</v>
      </c>
      <c r="H77" s="225">
        <f>INDEX(Data2!$1:$1000,MATCH($C77,Data2!$X:$X,0),MATCH(H$14,Data2!$4:$4,0))</f>
        <v>-0.24471489870827601</v>
      </c>
      <c r="I77" s="225">
        <f>INDEX(Data2!$1:$1000,MATCH($C77,Data2!$X:$X,0),MATCH(I$14,Data2!$4:$4,0))</f>
        <v>-0.636632089188649</v>
      </c>
      <c r="J77" s="225">
        <f>INDEX(Data2!$1:$1000,MATCH($C77,Data2!$X:$X,0),MATCH(J$14,Data2!$4:$4,0))</f>
        <v>1.0422691021370301</v>
      </c>
      <c r="K77" s="225">
        <f>INDEX(Data2!$1:$1000,MATCH($C77,Data2!$X:$X,0),MATCH(K$14,Data2!$4:$4,0))</f>
        <v>-1.7722890959111699</v>
      </c>
      <c r="L77" s="225">
        <f>INDEX(Data2!$1:$1000,MATCH($C77,Data2!$X:$X,0),MATCH(L$14,Data2!$4:$4,0))</f>
        <v>0.74403555410450795</v>
      </c>
      <c r="M77" s="225">
        <f>INDEX(Data2!$1:$1000,MATCH($C77,Data2!$X:$X,0),MATCH(M$14,Data2!$4:$4,0))</f>
        <v>0.34109720278987699</v>
      </c>
      <c r="N77" s="225">
        <f>INDEX(Data2!$1:$1000,MATCH($C77,Data2!$X:$X,0),MATCH(N$14,Data2!$4:$4,0))</f>
        <v>0.40710271318473101</v>
      </c>
      <c r="O77" s="225">
        <f>INDEX(Data2!$1:$1000,MATCH($C77,Data2!$X:$X,0),MATCH(O$14,Data2!$4:$4,0))</f>
        <v>0.46634031421206401</v>
      </c>
      <c r="P77" s="225">
        <f>INDEX(Data2!$1:$1000,MATCH($C77,Data2!$X:$X,0),MATCH(P$14,Data2!$4:$4,0))</f>
        <v>0.39044568041832101</v>
      </c>
      <c r="Q77" s="225">
        <f>INDEX(Data2!$1:$1000,MATCH($C77,Data2!$X:$X,0),MATCH(Q$14,Data2!$4:$4,0))</f>
        <v>-6.5427627302906397E-2</v>
      </c>
      <c r="R77" s="225">
        <f>INDEX(Data2!$1:$1000,MATCH($C77,Data2!$X:$X,0),MATCH(R$14,Data2!$4:$4,0))</f>
        <v>0.81705964781606499</v>
      </c>
      <c r="S77" s="226">
        <f>INDEX(Data2!$1:$1000,MATCH($C77,Data2!$X:$X,0),MATCH(S$14,Data2!$4:$4,0))</f>
        <v>-2.61829535040822</v>
      </c>
      <c r="T77" s="98">
        <f>INDEX(Data2!$1:$1000,MATCH($C77,Data2!$X:$X,0),MATCH(T$15,Data2!$4:$4,0))</f>
        <v>0.77482466969292996</v>
      </c>
      <c r="V77" s="219">
        <f t="shared" si="1"/>
        <v>0</v>
      </c>
      <c r="W77" s="219">
        <f t="shared" si="2"/>
        <v>0</v>
      </c>
      <c r="X77" s="219">
        <f t="shared" si="3"/>
        <v>0</v>
      </c>
      <c r="Y77" s="219">
        <f t="shared" si="4"/>
        <v>0</v>
      </c>
      <c r="Z77" s="219">
        <f t="shared" si="5"/>
        <v>0</v>
      </c>
      <c r="AA77" s="219">
        <f t="shared" si="6"/>
        <v>0</v>
      </c>
      <c r="AB77" s="219">
        <f t="shared" si="7"/>
        <v>0</v>
      </c>
      <c r="AC77" s="219">
        <f t="shared" si="8"/>
        <v>0</v>
      </c>
      <c r="AD77" s="219">
        <f t="shared" si="9"/>
        <v>0</v>
      </c>
      <c r="AE77" s="219">
        <f t="shared" si="10"/>
        <v>0</v>
      </c>
      <c r="AF77" s="219">
        <f t="shared" si="11"/>
        <v>0</v>
      </c>
      <c r="AG77" s="219">
        <f t="shared" si="12"/>
        <v>0</v>
      </c>
      <c r="AH77" s="219">
        <f t="shared" si="13"/>
        <v>0</v>
      </c>
      <c r="AI77" s="219">
        <f t="shared" si="14"/>
        <v>0</v>
      </c>
      <c r="AJ77" s="219">
        <f t="shared" si="15"/>
        <v>0</v>
      </c>
      <c r="AK77" s="224">
        <f t="shared" si="16"/>
        <v>0</v>
      </c>
      <c r="AL77" s="96">
        <f t="shared" si="17"/>
        <v>0</v>
      </c>
    </row>
    <row r="78" spans="1:38">
      <c r="A78" s="48" t="s">
        <v>166</v>
      </c>
      <c r="B78" s="48" t="str">
        <f>INDEX('Ref1'!$E:$E,MATCH(A78,'Ref1'!$A:$A,0))</f>
        <v>Copeland</v>
      </c>
      <c r="C78" s="71">
        <f>INDEX(Data2!$1:$1000,MATCH($A78,Data2!$A:$A,0),MATCH($A$5,Data2!$4:$4,0))</f>
        <v>78</v>
      </c>
      <c r="D78" s="225">
        <f>INDEX(Data2!$1:$1000,MATCH($C78,Data2!$X:$X,0),MATCH(D$14,Data2!$4:$4,0))</f>
        <v>0.97820469803439603</v>
      </c>
      <c r="E78" s="225">
        <f>INDEX(Data2!$1:$1000,MATCH($C78,Data2!$X:$X,0),MATCH(E$14,Data2!$4:$4,0))</f>
        <v>-1.1698735860340801</v>
      </c>
      <c r="F78" s="225">
        <f>INDEX(Data2!$1:$1000,MATCH($C78,Data2!$X:$X,0),MATCH(F$14,Data2!$4:$4,0))</f>
        <v>-0.423873478962081</v>
      </c>
      <c r="G78" s="225">
        <f>INDEX(Data2!$1:$1000,MATCH($C78,Data2!$X:$X,0),MATCH(G$14,Data2!$4:$4,0))</f>
        <v>-0.173940428614663</v>
      </c>
      <c r="H78" s="225">
        <f>INDEX(Data2!$1:$1000,MATCH($C78,Data2!$X:$X,0),MATCH(H$14,Data2!$4:$4,0))</f>
        <v>0.54502425143293098</v>
      </c>
      <c r="I78" s="225">
        <f>INDEX(Data2!$1:$1000,MATCH($C78,Data2!$X:$X,0),MATCH(I$14,Data2!$4:$4,0))</f>
        <v>0.72389625403909696</v>
      </c>
      <c r="J78" s="225">
        <f>INDEX(Data2!$1:$1000,MATCH($C78,Data2!$X:$X,0),MATCH(J$14,Data2!$4:$4,0))</f>
        <v>0.53612224016086696</v>
      </c>
      <c r="K78" s="225">
        <f>INDEX(Data2!$1:$1000,MATCH($C78,Data2!$X:$X,0),MATCH(K$14,Data2!$4:$4,0))</f>
        <v>-1.1538075490063599E-2</v>
      </c>
      <c r="L78" s="225">
        <f>INDEX(Data2!$1:$1000,MATCH($C78,Data2!$X:$X,0),MATCH(L$14,Data2!$4:$4,0))</f>
        <v>-0.20526722259156199</v>
      </c>
      <c r="M78" s="225">
        <f>INDEX(Data2!$1:$1000,MATCH($C78,Data2!$X:$X,0),MATCH(M$14,Data2!$4:$4,0))</f>
        <v>-0.45778187523733299</v>
      </c>
      <c r="N78" s="225">
        <f>INDEX(Data2!$1:$1000,MATCH($C78,Data2!$X:$X,0),MATCH(N$14,Data2!$4:$4,0))</f>
        <v>0.173940428614663</v>
      </c>
      <c r="O78" s="225">
        <f>INDEX(Data2!$1:$1000,MATCH($C78,Data2!$X:$X,0),MATCH(O$14,Data2!$4:$4,0))</f>
        <v>-0.66515271288348599</v>
      </c>
      <c r="P78" s="225">
        <f>INDEX(Data2!$1:$1000,MATCH($C78,Data2!$X:$X,0),MATCH(P$14,Data2!$4:$4,0))</f>
        <v>0.50092629126642196</v>
      </c>
      <c r="Q78" s="225">
        <f>INDEX(Data2!$1:$1000,MATCH($C78,Data2!$X:$X,0),MATCH(Q$14,Data2!$4:$4,0))</f>
        <v>0.52726251343495301</v>
      </c>
      <c r="R78" s="225">
        <f>INDEX(Data2!$1:$1000,MATCH($C78,Data2!$X:$X,0),MATCH(R$14,Data2!$4:$4,0))</f>
        <v>-0.67477993525131896</v>
      </c>
      <c r="S78" s="226">
        <f>INDEX(Data2!$1:$1000,MATCH($C78,Data2!$X:$X,0),MATCH(S$14,Data2!$4:$4,0))</f>
        <v>1.55768809267068</v>
      </c>
      <c r="T78" s="98">
        <f>INDEX(Data2!$1:$1000,MATCH($C78,Data2!$X:$X,0),MATCH(T$15,Data2!$4:$4,0))</f>
        <v>1.5078939607437201</v>
      </c>
      <c r="V78" s="219">
        <f t="shared" si="1"/>
        <v>0</v>
      </c>
      <c r="W78" s="219">
        <f t="shared" si="2"/>
        <v>0</v>
      </c>
      <c r="X78" s="219">
        <f t="shared" si="3"/>
        <v>0</v>
      </c>
      <c r="Y78" s="219">
        <f t="shared" si="4"/>
        <v>0</v>
      </c>
      <c r="Z78" s="219">
        <f t="shared" si="5"/>
        <v>0</v>
      </c>
      <c r="AA78" s="219">
        <f t="shared" si="6"/>
        <v>0</v>
      </c>
      <c r="AB78" s="219">
        <f t="shared" si="7"/>
        <v>0</v>
      </c>
      <c r="AC78" s="219">
        <f t="shared" si="8"/>
        <v>0</v>
      </c>
      <c r="AD78" s="219">
        <f t="shared" si="9"/>
        <v>0</v>
      </c>
      <c r="AE78" s="219">
        <f t="shared" si="10"/>
        <v>0</v>
      </c>
      <c r="AF78" s="219">
        <f t="shared" si="11"/>
        <v>0</v>
      </c>
      <c r="AG78" s="219">
        <f t="shared" si="12"/>
        <v>0</v>
      </c>
      <c r="AH78" s="219">
        <f t="shared" si="13"/>
        <v>0</v>
      </c>
      <c r="AI78" s="219">
        <f t="shared" si="14"/>
        <v>0</v>
      </c>
      <c r="AJ78" s="219">
        <f t="shared" si="15"/>
        <v>0</v>
      </c>
      <c r="AK78" s="224">
        <f t="shared" si="16"/>
        <v>0</v>
      </c>
      <c r="AL78" s="96">
        <f t="shared" si="17"/>
        <v>0</v>
      </c>
    </row>
    <row r="79" spans="1:38">
      <c r="A79" s="48" t="s">
        <v>168</v>
      </c>
      <c r="B79" s="48" t="str">
        <f>INDEX('Ref1'!$E:$E,MATCH(A79,'Ref1'!$A:$A,0))</f>
        <v>Corby</v>
      </c>
      <c r="C79" s="71">
        <f>INDEX(Data2!$1:$1000,MATCH($A79,Data2!$A:$A,0),MATCH($A$5,Data2!$4:$4,0))</f>
        <v>324</v>
      </c>
      <c r="D79" s="225">
        <f>INDEX(Data2!$1:$1000,MATCH($C79,Data2!$X:$X,0),MATCH(D$14,Data2!$4:$4,0))</f>
        <v>-0.30060388702378499</v>
      </c>
      <c r="E79" s="225">
        <f>INDEX(Data2!$1:$1000,MATCH($C79,Data2!$X:$X,0),MATCH(E$14,Data2!$4:$4,0))</f>
        <v>-0.25264835601647301</v>
      </c>
      <c r="F79" s="225">
        <f>INDEX(Data2!$1:$1000,MATCH($C79,Data2!$X:$X,0),MATCH(F$14,Data2!$4:$4,0))</f>
        <v>-0.39044568041832101</v>
      </c>
      <c r="G79" s="225">
        <f>INDEX(Data2!$1:$1000,MATCH($C79,Data2!$X:$X,0),MATCH(G$14,Data2!$4:$4,0))</f>
        <v>-1.1109246757018101</v>
      </c>
      <c r="H79" s="225">
        <f>INDEX(Data2!$1:$1000,MATCH($C79,Data2!$X:$X,0),MATCH(H$14,Data2!$4:$4,0))</f>
        <v>-1.9985190177754</v>
      </c>
      <c r="I79" s="225">
        <f>INDEX(Data2!$1:$1000,MATCH($C79,Data2!$X:$X,0),MATCH(I$14,Data2!$4:$4,0))</f>
        <v>-0.15834272448537501</v>
      </c>
      <c r="J79" s="225">
        <f>INDEX(Data2!$1:$1000,MATCH($C79,Data2!$X:$X,0),MATCH(J$14,Data2!$4:$4,0))</f>
        <v>-0.24471489870827601</v>
      </c>
      <c r="K79" s="225">
        <f>INDEX(Data2!$1:$1000,MATCH($C79,Data2!$X:$X,0),MATCH(K$14,Data2!$4:$4,0))</f>
        <v>0.25264835601647301</v>
      </c>
      <c r="L79" s="225">
        <f>INDEX(Data2!$1:$1000,MATCH($C79,Data2!$X:$X,0),MATCH(L$14,Data2!$4:$4,0))</f>
        <v>-1.4395549086391799</v>
      </c>
      <c r="M79" s="225">
        <f>INDEX(Data2!$1:$1000,MATCH($C79,Data2!$X:$X,0),MATCH(M$14,Data2!$4:$4,0))</f>
        <v>1.37734677311944</v>
      </c>
      <c r="N79" s="225">
        <f>INDEX(Data2!$1:$1000,MATCH($C79,Data2!$X:$X,0),MATCH(N$14,Data2!$4:$4,0))</f>
        <v>-0.41547348891049701</v>
      </c>
      <c r="O79" s="225">
        <f>INDEX(Data2!$1:$1000,MATCH($C79,Data2!$X:$X,0),MATCH(O$14,Data2!$4:$4,0))</f>
        <v>0.95367622688124898</v>
      </c>
      <c r="P79" s="225">
        <f>INDEX(Data2!$1:$1000,MATCH($C79,Data2!$X:$X,0),MATCH(P$14,Data2!$4:$4,0))</f>
        <v>0.87200035925234398</v>
      </c>
      <c r="Q79" s="225">
        <f>INDEX(Data2!$1:$1000,MATCH($C79,Data2!$X:$X,0),MATCH(Q$14,Data2!$4:$4,0))</f>
        <v>0.70404637465488196</v>
      </c>
      <c r="R79" s="225">
        <f>INDEX(Data2!$1:$1000,MATCH($C79,Data2!$X:$X,0),MATCH(R$14,Data2!$4:$4,0))</f>
        <v>2.12741091319007</v>
      </c>
      <c r="S79" s="226">
        <f>INDEX(Data2!$1:$1000,MATCH($C79,Data2!$X:$X,0),MATCH(S$14,Data2!$4:$4,0))</f>
        <v>0.74403555410450795</v>
      </c>
      <c r="T79" s="98">
        <f>INDEX(Data2!$1:$1000,MATCH($C79,Data2!$X:$X,0),MATCH(T$15,Data2!$4:$4,0))</f>
        <v>0.827847077288139</v>
      </c>
      <c r="V79" s="219">
        <f t="shared" si="1"/>
        <v>0</v>
      </c>
      <c r="W79" s="219">
        <f t="shared" si="2"/>
        <v>0</v>
      </c>
      <c r="X79" s="219">
        <f t="shared" si="3"/>
        <v>0</v>
      </c>
      <c r="Y79" s="219">
        <f t="shared" si="4"/>
        <v>0</v>
      </c>
      <c r="Z79" s="219">
        <f t="shared" si="5"/>
        <v>0</v>
      </c>
      <c r="AA79" s="219">
        <f t="shared" si="6"/>
        <v>0</v>
      </c>
      <c r="AB79" s="219">
        <f t="shared" si="7"/>
        <v>0</v>
      </c>
      <c r="AC79" s="219">
        <f t="shared" si="8"/>
        <v>0</v>
      </c>
      <c r="AD79" s="219">
        <f t="shared" si="9"/>
        <v>0</v>
      </c>
      <c r="AE79" s="219">
        <f t="shared" si="10"/>
        <v>0</v>
      </c>
      <c r="AF79" s="219">
        <f t="shared" si="11"/>
        <v>0</v>
      </c>
      <c r="AG79" s="219">
        <f t="shared" si="12"/>
        <v>0</v>
      </c>
      <c r="AH79" s="219">
        <f t="shared" si="13"/>
        <v>0</v>
      </c>
      <c r="AI79" s="219">
        <f t="shared" si="14"/>
        <v>0</v>
      </c>
      <c r="AJ79" s="219">
        <f t="shared" si="15"/>
        <v>0</v>
      </c>
      <c r="AK79" s="224">
        <f t="shared" si="16"/>
        <v>0</v>
      </c>
      <c r="AL79" s="96">
        <f t="shared" si="17"/>
        <v>0</v>
      </c>
    </row>
    <row r="80" spans="1:38">
      <c r="A80" s="48" t="s">
        <v>170</v>
      </c>
      <c r="B80" s="48" t="str">
        <f>INDEX('Ref1'!$E:$E,MATCH(A80,'Ref1'!$A:$A,0))</f>
        <v>Cornwall</v>
      </c>
      <c r="C80" s="71">
        <f>INDEX(Data2!$1:$1000,MATCH($A80,Data2!$A:$A,0),MATCH($A$5,Data2!$4:$4,0))</f>
        <v>88</v>
      </c>
      <c r="D80" s="225">
        <f>INDEX(Data2!$1:$1000,MATCH($C80,Data2!$X:$X,0),MATCH(D$14,Data2!$4:$4,0))</f>
        <v>-0.827847077288139</v>
      </c>
      <c r="E80" s="225">
        <f>INDEX(Data2!$1:$1000,MATCH($C80,Data2!$X:$X,0),MATCH(E$14,Data2!$4:$4,0))</f>
        <v>-0.65558674848606502</v>
      </c>
      <c r="F80" s="225">
        <f>INDEX(Data2!$1:$1000,MATCH($C80,Data2!$X:$X,0),MATCH(F$14,Data2!$4:$4,0))</f>
        <v>-1.1399039744476001</v>
      </c>
      <c r="G80" s="225">
        <f>INDEX(Data2!$1:$1000,MATCH($C80,Data2!$X:$X,0),MATCH(G$14,Data2!$4:$4,0))</f>
        <v>0.75421899455136598</v>
      </c>
      <c r="H80" s="225">
        <f>INDEX(Data2!$1:$1000,MATCH($C80,Data2!$X:$X,0),MATCH(H$14,Data2!$4:$4,0))</f>
        <v>-0.49222508848025498</v>
      </c>
      <c r="I80" s="225">
        <f>INDEX(Data2!$1:$1000,MATCH($C80,Data2!$X:$X,0),MATCH(I$14,Data2!$4:$4,0))</f>
        <v>-0.69422498537454602</v>
      </c>
      <c r="J80" s="225">
        <f>INDEX(Data2!$1:$1000,MATCH($C80,Data2!$X:$X,0),MATCH(J$14,Data2!$4:$4,0))</f>
        <v>0.20526722259156199</v>
      </c>
      <c r="K80" s="225">
        <f>INDEX(Data2!$1:$1000,MATCH($C80,Data2!$X:$X,0),MATCH(K$14,Data2!$4:$4,0))</f>
        <v>0.28454724788741997</v>
      </c>
      <c r="L80" s="225">
        <f>INDEX(Data2!$1:$1000,MATCH($C80,Data2!$X:$X,0),MATCH(L$14,Data2!$4:$4,0))</f>
        <v>0.64608040296819003</v>
      </c>
      <c r="M80" s="225">
        <f>INDEX(Data2!$1:$1000,MATCH($C80,Data2!$X:$X,0),MATCH(M$14,Data2!$4:$4,0))</f>
        <v>0.84971663855767099</v>
      </c>
      <c r="N80" s="225">
        <f>INDEX(Data2!$1:$1000,MATCH($C80,Data2!$X:$X,0),MATCH(N$14,Data2!$4:$4,0))</f>
        <v>0.52726251343495301</v>
      </c>
      <c r="O80" s="225">
        <f>INDEX(Data2!$1:$1000,MATCH($C80,Data2!$X:$X,0),MATCH(O$14,Data2!$4:$4,0))</f>
        <v>-0.173940428614663</v>
      </c>
      <c r="P80" s="225">
        <f>INDEX(Data2!$1:$1000,MATCH($C80,Data2!$X:$X,0),MATCH(P$14,Data2!$4:$4,0))</f>
        <v>-0.11176450046109999</v>
      </c>
      <c r="Q80" s="225">
        <f>INDEX(Data2!$1:$1000,MATCH($C80,Data2!$X:$X,0),MATCH(Q$14,Data2!$4:$4,0))</f>
        <v>-0.449256837146156</v>
      </c>
      <c r="R80" s="225">
        <f>INDEX(Data2!$1:$1000,MATCH($C80,Data2!$X:$X,0),MATCH(R$14,Data2!$4:$4,0))</f>
        <v>0.59020879232393397</v>
      </c>
      <c r="S80" s="226">
        <f>INDEX(Data2!$1:$1000,MATCH($C80,Data2!$X:$X,0),MATCH(S$14,Data2!$4:$4,0))</f>
        <v>-0.104027698398954</v>
      </c>
      <c r="T80" s="98">
        <f>INDEX(Data2!$1:$1000,MATCH($C80,Data2!$X:$X,0),MATCH(T$15,Data2!$4:$4,0))</f>
        <v>-0.45778187523733299</v>
      </c>
      <c r="V80" s="219">
        <f t="shared" si="1"/>
        <v>0</v>
      </c>
      <c r="W80" s="219">
        <f t="shared" si="2"/>
        <v>0</v>
      </c>
      <c r="X80" s="219">
        <f t="shared" si="3"/>
        <v>0</v>
      </c>
      <c r="Y80" s="219">
        <f t="shared" si="4"/>
        <v>0</v>
      </c>
      <c r="Z80" s="219">
        <f t="shared" si="5"/>
        <v>0</v>
      </c>
      <c r="AA80" s="219">
        <f t="shared" si="6"/>
        <v>0</v>
      </c>
      <c r="AB80" s="219">
        <f t="shared" si="7"/>
        <v>0</v>
      </c>
      <c r="AC80" s="219">
        <f t="shared" si="8"/>
        <v>0</v>
      </c>
      <c r="AD80" s="219">
        <f t="shared" si="9"/>
        <v>0</v>
      </c>
      <c r="AE80" s="219">
        <f t="shared" si="10"/>
        <v>0</v>
      </c>
      <c r="AF80" s="219">
        <f t="shared" si="11"/>
        <v>0</v>
      </c>
      <c r="AG80" s="219">
        <f t="shared" si="12"/>
        <v>0</v>
      </c>
      <c r="AH80" s="219">
        <f t="shared" si="13"/>
        <v>0</v>
      </c>
      <c r="AI80" s="219">
        <f t="shared" si="14"/>
        <v>0</v>
      </c>
      <c r="AJ80" s="219">
        <f t="shared" si="15"/>
        <v>0</v>
      </c>
      <c r="AK80" s="224">
        <f t="shared" si="16"/>
        <v>0</v>
      </c>
      <c r="AL80" s="96">
        <f t="shared" ref="AL80:AL143" si="18">MAX($A$8+$A$11*T80,0)</f>
        <v>0</v>
      </c>
    </row>
    <row r="81" spans="1:38">
      <c r="A81" s="48" t="s">
        <v>172</v>
      </c>
      <c r="B81" s="48" t="str">
        <f>INDEX('Ref1'!$E:$E,MATCH(A81,'Ref1'!$A:$A,0))</f>
        <v>Cotswold</v>
      </c>
      <c r="C81" s="71">
        <f>INDEX(Data2!$1:$1000,MATCH($A81,Data2!$A:$A,0),MATCH($A$5,Data2!$4:$4,0))</f>
        <v>170</v>
      </c>
      <c r="D81" s="225">
        <f>INDEX(Data2!$1:$1000,MATCH($C81,Data2!$X:$X,0),MATCH(D$14,Data2!$4:$4,0))</f>
        <v>1.6405276298473599</v>
      </c>
      <c r="E81" s="225">
        <f>INDEX(Data2!$1:$1000,MATCH($C81,Data2!$X:$X,0),MATCH(E$14,Data2!$4:$4,0))</f>
        <v>0.75421899455136598</v>
      </c>
      <c r="F81" s="225">
        <f>INDEX(Data2!$1:$1000,MATCH($C81,Data2!$X:$X,0),MATCH(F$14,Data2!$4:$4,0))</f>
        <v>-1.2498189696086599</v>
      </c>
      <c r="G81" s="225">
        <f>INDEX(Data2!$1:$1000,MATCH($C81,Data2!$X:$X,0),MATCH(G$14,Data2!$4:$4,0))</f>
        <v>-0.66515271288348599</v>
      </c>
      <c r="H81" s="225">
        <f>INDEX(Data2!$1:$1000,MATCH($C81,Data2!$X:$X,0),MATCH(H$14,Data2!$4:$4,0))</f>
        <v>0.22100455369559499</v>
      </c>
      <c r="I81" s="225">
        <f>INDEX(Data2!$1:$1000,MATCH($C81,Data2!$X:$X,0),MATCH(I$14,Data2!$4:$4,0))</f>
        <v>-0.44076432542273503</v>
      </c>
      <c r="J81" s="225">
        <f>INDEX(Data2!$1:$1000,MATCH($C81,Data2!$X:$X,0),MATCH(J$14,Data2!$4:$4,0))</f>
        <v>0.96586782262374904</v>
      </c>
      <c r="K81" s="225">
        <f>INDEX(Data2!$1:$1000,MATCH($C81,Data2!$X:$X,0),MATCH(K$14,Data2!$4:$4,0))</f>
        <v>-0.236796814094514</v>
      </c>
      <c r="L81" s="225">
        <f>INDEX(Data2!$1:$1000,MATCH($C81,Data2!$X:$X,0),MATCH(L$14,Data2!$4:$4,0))</f>
        <v>-1.9985190177754</v>
      </c>
      <c r="M81" s="225">
        <f>INDEX(Data2!$1:$1000,MATCH($C81,Data2!$X:$X,0),MATCH(M$14,Data2!$4:$4,0))</f>
        <v>-0.13501699212531501</v>
      </c>
      <c r="N81" s="225">
        <f>INDEX(Data2!$1:$1000,MATCH($C81,Data2!$X:$X,0),MATCH(N$14,Data2!$4:$4,0))</f>
        <v>-1.46158075015049</v>
      </c>
      <c r="O81" s="225">
        <f>INDEX(Data2!$1:$1000,MATCH($C81,Data2!$X:$X,0),MATCH(O$14,Data2!$4:$4,0))</f>
        <v>0.28454724788741997</v>
      </c>
      <c r="P81" s="225">
        <f>INDEX(Data2!$1:$1000,MATCH($C81,Data2!$X:$X,0),MATCH(P$14,Data2!$4:$4,0))</f>
        <v>0.96586782262374904</v>
      </c>
      <c r="Q81" s="225">
        <f>INDEX(Data2!$1:$1000,MATCH($C81,Data2!$X:$X,0),MATCH(Q$14,Data2!$4:$4,0))</f>
        <v>1.3577523079868701</v>
      </c>
      <c r="R81" s="225">
        <f>INDEX(Data2!$1:$1000,MATCH($C81,Data2!$X:$X,0),MATCH(R$14,Data2!$4:$4,0))</f>
        <v>0.87200035925234398</v>
      </c>
      <c r="S81" s="226">
        <f>INDEX(Data2!$1:$1000,MATCH($C81,Data2!$X:$X,0),MATCH(S$14,Data2!$4:$4,0))</f>
        <v>0.96586782262374904</v>
      </c>
      <c r="T81" s="98">
        <f>INDEX(Data2!$1:$1000,MATCH($C81,Data2!$X:$X,0),MATCH(T$15,Data2!$4:$4,0))</f>
        <v>2.12741091319007</v>
      </c>
      <c r="V81" s="219">
        <f t="shared" ref="V81:V144" si="19">$A$6+$A$10*D81</f>
        <v>0</v>
      </c>
      <c r="W81" s="219">
        <f t="shared" ref="W81:W144" si="20">$A$6+$A$10*E81</f>
        <v>0</v>
      </c>
      <c r="X81" s="219">
        <f t="shared" ref="X81:X144" si="21">$A$6+$A$10*F81</f>
        <v>0</v>
      </c>
      <c r="Y81" s="219">
        <f t="shared" ref="Y81:Y144" si="22">$A$6+$A$10*G81</f>
        <v>0</v>
      </c>
      <c r="Z81" s="219">
        <f t="shared" ref="Z81:Z144" si="23">$A$6+$A$10*H81</f>
        <v>0</v>
      </c>
      <c r="AA81" s="219">
        <f t="shared" ref="AA81:AA144" si="24">$A$6+$A$10*I81</f>
        <v>0</v>
      </c>
      <c r="AB81" s="219">
        <f t="shared" ref="AB81:AB144" si="25">$A$6+$A$10*J81</f>
        <v>0</v>
      </c>
      <c r="AC81" s="219">
        <f t="shared" ref="AC81:AC144" si="26">$A$6+$A$10*K81</f>
        <v>0</v>
      </c>
      <c r="AD81" s="219">
        <f t="shared" ref="AD81:AD144" si="27">$A$6+$A$10*L81</f>
        <v>0</v>
      </c>
      <c r="AE81" s="219">
        <f t="shared" ref="AE81:AE144" si="28">$A$6+$A$10*M81</f>
        <v>0</v>
      </c>
      <c r="AF81" s="219">
        <f t="shared" ref="AF81:AF144" si="29">$A$6+$A$10*N81</f>
        <v>0</v>
      </c>
      <c r="AG81" s="219">
        <f t="shared" ref="AG81:AG144" si="30">$A$6+$A$10*O81</f>
        <v>0</v>
      </c>
      <c r="AH81" s="219">
        <f t="shared" ref="AH81:AH144" si="31">$A$6+$A$10*P81</f>
        <v>0</v>
      </c>
      <c r="AI81" s="219">
        <f t="shared" ref="AI81:AI144" si="32">$A$6+$A$10*Q81</f>
        <v>0</v>
      </c>
      <c r="AJ81" s="219">
        <f t="shared" ref="AJ81:AJ144" si="33">$A$6+$A$10*R81</f>
        <v>0</v>
      </c>
      <c r="AK81" s="224">
        <f t="shared" ref="AK81:AK144" si="34">$A$6+$A$10*S81</f>
        <v>0</v>
      </c>
      <c r="AL81" s="96">
        <f t="shared" si="18"/>
        <v>0</v>
      </c>
    </row>
    <row r="82" spans="1:38">
      <c r="A82" s="48" t="s">
        <v>174</v>
      </c>
      <c r="B82" s="48" t="str">
        <f>INDEX('Ref1'!$E:$E,MATCH(A82,'Ref1'!$A:$A,0))</f>
        <v>Coventry</v>
      </c>
      <c r="C82" s="71">
        <f>INDEX(Data2!$1:$1000,MATCH($A82,Data2!$A:$A,0),MATCH($A$5,Data2!$4:$4,0))</f>
        <v>68</v>
      </c>
      <c r="D82" s="225">
        <f>INDEX(Data2!$1:$1000,MATCH($C82,Data2!$X:$X,0),MATCH(D$14,Data2!$4:$4,0))</f>
        <v>0.90626333816903804</v>
      </c>
      <c r="E82" s="225">
        <f>INDEX(Data2!$1:$1000,MATCH($C82,Data2!$X:$X,0),MATCH(E$14,Data2!$4:$4,0))</f>
        <v>-2.12741091319007</v>
      </c>
      <c r="F82" s="225">
        <f>INDEX(Data2!$1:$1000,MATCH($C82,Data2!$X:$X,0),MATCH(F$14,Data2!$4:$4,0))</f>
        <v>1.94481164334801</v>
      </c>
      <c r="G82" s="225">
        <f>INDEX(Data2!$1:$1000,MATCH($C82,Data2!$X:$X,0),MATCH(G$14,Data2!$4:$4,0))</f>
        <v>1.3200546968364699</v>
      </c>
      <c r="H82" s="225">
        <f>INDEX(Data2!$1:$1000,MATCH($C82,Data2!$X:$X,0),MATCH(H$14,Data2!$4:$4,0))</f>
        <v>5.7721133302240199E-2</v>
      </c>
      <c r="I82" s="225">
        <f>INDEX(Data2!$1:$1000,MATCH($C82,Data2!$X:$X,0),MATCH(I$14,Data2!$4:$4,0))</f>
        <v>1.70271698671923</v>
      </c>
      <c r="J82" s="225">
        <f>INDEX(Data2!$1:$1000,MATCH($C82,Data2!$X:$X,0),MATCH(J$14,Data2!$4:$4,0))</f>
        <v>-2.0586978929547599</v>
      </c>
      <c r="K82" s="225">
        <f>INDEX(Data2!$1:$1000,MATCH($C82,Data2!$X:$X,0),MATCH(K$14,Data2!$4:$4,0))</f>
        <v>0.89472573620472595</v>
      </c>
      <c r="L82" s="225">
        <f>INDEX(Data2!$1:$1000,MATCH($C82,Data2!$X:$X,0),MATCH(L$14,Data2!$4:$4,0))</f>
        <v>-0.53612224016086696</v>
      </c>
      <c r="M82" s="225">
        <f>INDEX(Data2!$1:$1000,MATCH($C82,Data2!$X:$X,0),MATCH(M$14,Data2!$4:$4,0))</f>
        <v>-0.142783450736476</v>
      </c>
      <c r="N82" s="225">
        <f>INDEX(Data2!$1:$1000,MATCH($C82,Data2!$X:$X,0),MATCH(N$14,Data2!$4:$4,0))</f>
        <v>-1.70271698671924</v>
      </c>
      <c r="O82" s="225">
        <f>INDEX(Data2!$1:$1000,MATCH($C82,Data2!$X:$X,0),MATCH(O$14,Data2!$4:$4,0))</f>
        <v>-1.0967790164520199</v>
      </c>
      <c r="P82" s="225">
        <f>INDEX(Data2!$1:$1000,MATCH($C82,Data2!$X:$X,0),MATCH(P$14,Data2!$4:$4,0))</f>
        <v>2.0586978929547701</v>
      </c>
      <c r="Q82" s="225">
        <f>INDEX(Data2!$1:$1000,MATCH($C82,Data2!$X:$X,0),MATCH(Q$14,Data2!$4:$4,0))</f>
        <v>0.636632089188649</v>
      </c>
      <c r="R82" s="225">
        <f>INDEX(Data2!$1:$1000,MATCH($C82,Data2!$X:$X,0),MATCH(R$14,Data2!$4:$4,0))</f>
        <v>-0.26856364062649601</v>
      </c>
      <c r="S82" s="226">
        <f>INDEX(Data2!$1:$1000,MATCH($C82,Data2!$X:$X,0),MATCH(S$14,Data2!$4:$4,0))</f>
        <v>0.64608040296819003</v>
      </c>
      <c r="T82" s="98">
        <f>INDEX(Data2!$1:$1000,MATCH($C82,Data2!$X:$X,0),MATCH(T$15,Data2!$4:$4,0))</f>
        <v>-0.96586782262374804</v>
      </c>
      <c r="V82" s="219">
        <f t="shared" si="19"/>
        <v>0</v>
      </c>
      <c r="W82" s="219">
        <f t="shared" si="20"/>
        <v>0</v>
      </c>
      <c r="X82" s="219">
        <f t="shared" si="21"/>
        <v>0</v>
      </c>
      <c r="Y82" s="219">
        <f t="shared" si="22"/>
        <v>0</v>
      </c>
      <c r="Z82" s="219">
        <f t="shared" si="23"/>
        <v>0</v>
      </c>
      <c r="AA82" s="219">
        <f t="shared" si="24"/>
        <v>0</v>
      </c>
      <c r="AB82" s="219">
        <f t="shared" si="25"/>
        <v>0</v>
      </c>
      <c r="AC82" s="219">
        <f t="shared" si="26"/>
        <v>0</v>
      </c>
      <c r="AD82" s="219">
        <f t="shared" si="27"/>
        <v>0</v>
      </c>
      <c r="AE82" s="219">
        <f t="shared" si="28"/>
        <v>0</v>
      </c>
      <c r="AF82" s="219">
        <f t="shared" si="29"/>
        <v>0</v>
      </c>
      <c r="AG82" s="219">
        <f t="shared" si="30"/>
        <v>0</v>
      </c>
      <c r="AH82" s="219">
        <f t="shared" si="31"/>
        <v>0</v>
      </c>
      <c r="AI82" s="219">
        <f t="shared" si="32"/>
        <v>0</v>
      </c>
      <c r="AJ82" s="219">
        <f t="shared" si="33"/>
        <v>0</v>
      </c>
      <c r="AK82" s="224">
        <f t="shared" si="34"/>
        <v>0</v>
      </c>
      <c r="AL82" s="96">
        <f t="shared" si="18"/>
        <v>0</v>
      </c>
    </row>
    <row r="83" spans="1:38">
      <c r="A83" s="48" t="s">
        <v>176</v>
      </c>
      <c r="B83" s="48" t="str">
        <f>INDEX('Ref1'!$E:$E,MATCH(A83,'Ref1'!$A:$A,0))</f>
        <v>Craven</v>
      </c>
      <c r="C83" s="71">
        <f>INDEX(Data2!$1:$1000,MATCH($A83,Data2!$A:$A,0),MATCH($A$5,Data2!$4:$4,0))</f>
        <v>124</v>
      </c>
      <c r="D83" s="225">
        <f>INDEX(Data2!$1:$1000,MATCH($C83,Data2!$X:$X,0),MATCH(D$14,Data2!$4:$4,0))</f>
        <v>1.15380754900634E-2</v>
      </c>
      <c r="E83" s="225">
        <f>INDEX(Data2!$1:$1000,MATCH($C83,Data2!$X:$X,0),MATCH(E$14,Data2!$4:$4,0))</f>
        <v>0.97820469803439603</v>
      </c>
      <c r="F83" s="225">
        <f>INDEX(Data2!$1:$1000,MATCH($C83,Data2!$X:$X,0),MATCH(F$14,Data2!$4:$4,0))</f>
        <v>8.0852741412441503E-2</v>
      </c>
      <c r="G83" s="225">
        <f>INDEX(Data2!$1:$1000,MATCH($C83,Data2!$X:$X,0),MATCH(G$14,Data2!$4:$4,0))</f>
        <v>0.52726251343495301</v>
      </c>
      <c r="H83" s="225">
        <f>INDEX(Data2!$1:$1000,MATCH($C83,Data2!$X:$X,0),MATCH(H$14,Data2!$4:$4,0))</f>
        <v>0.79576471234815305</v>
      </c>
      <c r="I83" s="225">
        <f>INDEX(Data2!$1:$1000,MATCH($C83,Data2!$X:$X,0),MATCH(I$14,Data2!$4:$4,0))</f>
        <v>-0.83873171379157596</v>
      </c>
      <c r="J83" s="225">
        <f>INDEX(Data2!$1:$1000,MATCH($C83,Data2!$X:$X,0),MATCH(J$14,Data2!$4:$4,0))</f>
        <v>0.12725866904514299</v>
      </c>
      <c r="K83" s="225">
        <f>INDEX(Data2!$1:$1000,MATCH($C83,Data2!$X:$X,0),MATCH(K$14,Data2!$4:$4,0))</f>
        <v>-2.12741091319007</v>
      </c>
      <c r="L83" s="225">
        <f>INDEX(Data2!$1:$1000,MATCH($C83,Data2!$X:$X,0),MATCH(L$14,Data2!$4:$4,0))</f>
        <v>-0.12725866904514299</v>
      </c>
      <c r="M83" s="225">
        <f>INDEX(Data2!$1:$1000,MATCH($C83,Data2!$X:$X,0),MATCH(M$14,Data2!$4:$4,0))</f>
        <v>-1.1547591320828301</v>
      </c>
      <c r="N83" s="225">
        <f>INDEX(Data2!$1:$1000,MATCH($C83,Data2!$X:$X,0),MATCH(N$14,Data2!$4:$4,0))</f>
        <v>0.59020879232393397</v>
      </c>
      <c r="O83" s="225">
        <f>INDEX(Data2!$1:$1000,MATCH($C83,Data2!$X:$X,0),MATCH(O$14,Data2!$4:$4,0))</f>
        <v>-8.0852741412441698E-2</v>
      </c>
      <c r="P83" s="225">
        <f>INDEX(Data2!$1:$1000,MATCH($C83,Data2!$X:$X,0),MATCH(P$14,Data2!$4:$4,0))</f>
        <v>1.94481164334801</v>
      </c>
      <c r="Q83" s="225">
        <f>INDEX(Data2!$1:$1000,MATCH($C83,Data2!$X:$X,0),MATCH(Q$14,Data2!$4:$4,0))</f>
        <v>-0.69422498537454602</v>
      </c>
      <c r="R83" s="225">
        <f>INDEX(Data2!$1:$1000,MATCH($C83,Data2!$X:$X,0),MATCH(R$14,Data2!$4:$4,0))</f>
        <v>0.67477993525131896</v>
      </c>
      <c r="S83" s="226">
        <f>INDEX(Data2!$1:$1000,MATCH($C83,Data2!$X:$X,0),MATCH(S$14,Data2!$4:$4,0))</f>
        <v>0.53612224016086696</v>
      </c>
      <c r="T83" s="98">
        <f>INDEX(Data2!$1:$1000,MATCH($C83,Data2!$X:$X,0),MATCH(T$15,Data2!$4:$4,0))</f>
        <v>0.43230348489121101</v>
      </c>
      <c r="V83" s="219">
        <f t="shared" si="19"/>
        <v>0</v>
      </c>
      <c r="W83" s="219">
        <f t="shared" si="20"/>
        <v>0</v>
      </c>
      <c r="X83" s="219">
        <f t="shared" si="21"/>
        <v>0</v>
      </c>
      <c r="Y83" s="219">
        <f t="shared" si="22"/>
        <v>0</v>
      </c>
      <c r="Z83" s="219">
        <f t="shared" si="23"/>
        <v>0</v>
      </c>
      <c r="AA83" s="219">
        <f t="shared" si="24"/>
        <v>0</v>
      </c>
      <c r="AB83" s="219">
        <f t="shared" si="25"/>
        <v>0</v>
      </c>
      <c r="AC83" s="219">
        <f t="shared" si="26"/>
        <v>0</v>
      </c>
      <c r="AD83" s="219">
        <f t="shared" si="27"/>
        <v>0</v>
      </c>
      <c r="AE83" s="219">
        <f t="shared" si="28"/>
        <v>0</v>
      </c>
      <c r="AF83" s="219">
        <f t="shared" si="29"/>
        <v>0</v>
      </c>
      <c r="AG83" s="219">
        <f t="shared" si="30"/>
        <v>0</v>
      </c>
      <c r="AH83" s="219">
        <f t="shared" si="31"/>
        <v>0</v>
      </c>
      <c r="AI83" s="219">
        <f t="shared" si="32"/>
        <v>0</v>
      </c>
      <c r="AJ83" s="219">
        <f t="shared" si="33"/>
        <v>0</v>
      </c>
      <c r="AK83" s="224">
        <f t="shared" si="34"/>
        <v>0</v>
      </c>
      <c r="AL83" s="96">
        <f t="shared" si="18"/>
        <v>0</v>
      </c>
    </row>
    <row r="84" spans="1:38">
      <c r="A84" s="48" t="s">
        <v>178</v>
      </c>
      <c r="B84" s="48" t="str">
        <f>INDEX('Ref1'!$E:$E,MATCH(A84,'Ref1'!$A:$A,0))</f>
        <v>Crawley</v>
      </c>
      <c r="C84" s="71">
        <f>INDEX(Data2!$1:$1000,MATCH($A84,Data2!$A:$A,0),MATCH($A$5,Data2!$4:$4,0))</f>
        <v>303</v>
      </c>
      <c r="D84" s="225">
        <f>INDEX(Data2!$1:$1000,MATCH($C84,Data2!$X:$X,0),MATCH(D$14,Data2!$4:$4,0))</f>
        <v>-8.8572288948811098E-2</v>
      </c>
      <c r="E84" s="225">
        <f>INDEX(Data2!$1:$1000,MATCH($C84,Data2!$X:$X,0),MATCH(E$14,Data2!$4:$4,0))</f>
        <v>0.423873478962081</v>
      </c>
      <c r="F84" s="225">
        <f>INDEX(Data2!$1:$1000,MATCH($C84,Data2!$X:$X,0),MATCH(F$14,Data2!$4:$4,0))</f>
        <v>0.373896287181058</v>
      </c>
      <c r="G84" s="225">
        <f>INDEX(Data2!$1:$1000,MATCH($C84,Data2!$X:$X,0),MATCH(G$14,Data2!$4:$4,0))</f>
        <v>0.39044568041832101</v>
      </c>
      <c r="H84" s="225">
        <f>INDEX(Data2!$1:$1000,MATCH($C84,Data2!$X:$X,0),MATCH(H$14,Data2!$4:$4,0))</f>
        <v>-0.16613652408900501</v>
      </c>
      <c r="I84" s="225">
        <f>INDEX(Data2!$1:$1000,MATCH($C84,Data2!$X:$X,0),MATCH(I$14,Data2!$4:$4,0))</f>
        <v>1.20093251313347</v>
      </c>
      <c r="J84" s="225">
        <f>INDEX(Data2!$1:$1000,MATCH($C84,Data2!$X:$X,0),MATCH(J$14,Data2!$4:$4,0))</f>
        <v>0.54502425143293098</v>
      </c>
      <c r="K84" s="225">
        <f>INDEX(Data2!$1:$1000,MATCH($C84,Data2!$X:$X,0),MATCH(K$14,Data2!$4:$4,0))</f>
        <v>-0.15055853143485801</v>
      </c>
      <c r="L84" s="225">
        <f>INDEX(Data2!$1:$1000,MATCH($C84,Data2!$X:$X,0),MATCH(L$14,Data2!$4:$4,0))</f>
        <v>-0.24471489870827601</v>
      </c>
      <c r="M84" s="225">
        <f>INDEX(Data2!$1:$1000,MATCH($C84,Data2!$X:$X,0),MATCH(M$14,Data2!$4:$4,0))</f>
        <v>0.21312928999889499</v>
      </c>
      <c r="N84" s="225">
        <f>INDEX(Data2!$1:$1000,MATCH($C84,Data2!$X:$X,0),MATCH(N$14,Data2!$4:$4,0))</f>
        <v>-0.97820469803439603</v>
      </c>
      <c r="O84" s="225">
        <f>INDEX(Data2!$1:$1000,MATCH($C84,Data2!$X:$X,0),MATCH(O$14,Data2!$4:$4,0))</f>
        <v>-0.181754940835861</v>
      </c>
      <c r="P84" s="225">
        <f>INDEX(Data2!$1:$1000,MATCH($C84,Data2!$X:$X,0),MATCH(P$14,Data2!$4:$4,0))</f>
        <v>1.1252961961755199</v>
      </c>
      <c r="Q84" s="225">
        <f>INDEX(Data2!$1:$1000,MATCH($C84,Data2!$X:$X,0),MATCH(Q$14,Data2!$4:$4,0))</f>
        <v>0.55396966512034396</v>
      </c>
      <c r="R84" s="225">
        <f>INDEX(Data2!$1:$1000,MATCH($C84,Data2!$X:$X,0),MATCH(R$14,Data2!$4:$4,0))</f>
        <v>0.636632089188649</v>
      </c>
      <c r="S84" s="226">
        <f>INDEX(Data2!$1:$1000,MATCH($C84,Data2!$X:$X,0),MATCH(S$14,Data2!$4:$4,0))</f>
        <v>-0.308661103247932</v>
      </c>
      <c r="T84" s="98">
        <f>INDEX(Data2!$1:$1000,MATCH($C84,Data2!$X:$X,0),MATCH(T$15,Data2!$4:$4,0))</f>
        <v>0.24471489870827601</v>
      </c>
      <c r="V84" s="219">
        <f t="shared" si="19"/>
        <v>0</v>
      </c>
      <c r="W84" s="219">
        <f t="shared" si="20"/>
        <v>0</v>
      </c>
      <c r="X84" s="219">
        <f t="shared" si="21"/>
        <v>0</v>
      </c>
      <c r="Y84" s="219">
        <f t="shared" si="22"/>
        <v>0</v>
      </c>
      <c r="Z84" s="219">
        <f t="shared" si="23"/>
        <v>0</v>
      </c>
      <c r="AA84" s="219">
        <f t="shared" si="24"/>
        <v>0</v>
      </c>
      <c r="AB84" s="219">
        <f t="shared" si="25"/>
        <v>0</v>
      </c>
      <c r="AC84" s="219">
        <f t="shared" si="26"/>
        <v>0</v>
      </c>
      <c r="AD84" s="219">
        <f t="shared" si="27"/>
        <v>0</v>
      </c>
      <c r="AE84" s="219">
        <f t="shared" si="28"/>
        <v>0</v>
      </c>
      <c r="AF84" s="219">
        <f t="shared" si="29"/>
        <v>0</v>
      </c>
      <c r="AG84" s="219">
        <f t="shared" si="30"/>
        <v>0</v>
      </c>
      <c r="AH84" s="219">
        <f t="shared" si="31"/>
        <v>0</v>
      </c>
      <c r="AI84" s="219">
        <f t="shared" si="32"/>
        <v>0</v>
      </c>
      <c r="AJ84" s="219">
        <f t="shared" si="33"/>
        <v>0</v>
      </c>
      <c r="AK84" s="224">
        <f t="shared" si="34"/>
        <v>0</v>
      </c>
      <c r="AL84" s="96">
        <f t="shared" si="18"/>
        <v>0</v>
      </c>
    </row>
    <row r="85" spans="1:38">
      <c r="A85" s="48" t="s">
        <v>180</v>
      </c>
      <c r="B85" s="48" t="str">
        <f>INDEX('Ref1'!$E:$E,MATCH(A85,'Ref1'!$A:$A,0))</f>
        <v>Croydon</v>
      </c>
      <c r="C85" s="71">
        <f>INDEX(Data2!$1:$1000,MATCH($A85,Data2!$A:$A,0),MATCH($A$5,Data2!$4:$4,0))</f>
        <v>22</v>
      </c>
      <c r="D85" s="225">
        <f>INDEX(Data2!$1:$1000,MATCH($C85,Data2!$X:$X,0),MATCH(D$14,Data2!$4:$4,0))</f>
        <v>-1.4182061165636599</v>
      </c>
      <c r="E85" s="225">
        <f>INDEX(Data2!$1:$1000,MATCH($C85,Data2!$X:$X,0),MATCH(E$14,Data2!$4:$4,0))</f>
        <v>0.64608040296819003</v>
      </c>
      <c r="F85" s="225">
        <f>INDEX(Data2!$1:$1000,MATCH($C85,Data2!$X:$X,0),MATCH(F$14,Data2!$4:$4,0))</f>
        <v>0.55396966512034396</v>
      </c>
      <c r="G85" s="225">
        <f>INDEX(Data2!$1:$1000,MATCH($C85,Data2!$X:$X,0),MATCH(G$14,Data2!$4:$4,0))</f>
        <v>-0.83873171379157596</v>
      </c>
      <c r="H85" s="225">
        <f>INDEX(Data2!$1:$1000,MATCH($C85,Data2!$X:$X,0),MATCH(H$14,Data2!$4:$4,0))</f>
        <v>-5.7721133302240102E-2</v>
      </c>
      <c r="I85" s="225">
        <f>INDEX(Data2!$1:$1000,MATCH($C85,Data2!$X:$X,0),MATCH(I$14,Data2!$4:$4,0))</f>
        <v>-1.1547591320828301</v>
      </c>
      <c r="J85" s="225">
        <f>INDEX(Data2!$1:$1000,MATCH($C85,Data2!$X:$X,0),MATCH(J$14,Data2!$4:$4,0))</f>
        <v>0.38215790030638502</v>
      </c>
      <c r="K85" s="225">
        <f>INDEX(Data2!$1:$1000,MATCH($C85,Data2!$X:$X,0),MATCH(K$14,Data2!$4:$4,0))</f>
        <v>-0.76448125721012095</v>
      </c>
      <c r="L85" s="225">
        <f>INDEX(Data2!$1:$1000,MATCH($C85,Data2!$X:$X,0),MATCH(L$14,Data2!$4:$4,0))</f>
        <v>1.9985190177754</v>
      </c>
      <c r="M85" s="225">
        <f>INDEX(Data2!$1:$1000,MATCH($C85,Data2!$X:$X,0),MATCH(M$14,Data2!$4:$4,0))</f>
        <v>0.19741782293777199</v>
      </c>
      <c r="N85" s="225">
        <f>INDEX(Data2!$1:$1000,MATCH($C85,Data2!$X:$X,0),MATCH(N$14,Data2!$4:$4,0))</f>
        <v>-2.12741091319007</v>
      </c>
      <c r="O85" s="225">
        <f>INDEX(Data2!$1:$1000,MATCH($C85,Data2!$X:$X,0),MATCH(O$14,Data2!$4:$4,0))</f>
        <v>-0.827847077288139</v>
      </c>
      <c r="P85" s="225">
        <f>INDEX(Data2!$1:$1000,MATCH($C85,Data2!$X:$X,0),MATCH(P$14,Data2!$4:$4,0))</f>
        <v>0.80636647104172898</v>
      </c>
      <c r="Q85" s="225">
        <f>INDEX(Data2!$1:$1000,MATCH($C85,Data2!$X:$X,0),MATCH(Q$14,Data2!$4:$4,0))</f>
        <v>-4.23179653114963E-2</v>
      </c>
      <c r="R85" s="225">
        <f>INDEX(Data2!$1:$1000,MATCH($C85,Data2!$X:$X,0),MATCH(R$14,Data2!$4:$4,0))</f>
        <v>-1.1698735860340801</v>
      </c>
      <c r="S85" s="226">
        <f>INDEX(Data2!$1:$1000,MATCH($C85,Data2!$X:$X,0),MATCH(S$14,Data2!$4:$4,0))</f>
        <v>0.608620196795288</v>
      </c>
      <c r="T85" s="98">
        <f>INDEX(Data2!$1:$1000,MATCH($C85,Data2!$X:$X,0),MATCH(T$15,Data2!$4:$4,0))</f>
        <v>0.142783450736476</v>
      </c>
      <c r="V85" s="219">
        <f t="shared" si="19"/>
        <v>0</v>
      </c>
      <c r="W85" s="219">
        <f t="shared" si="20"/>
        <v>0</v>
      </c>
      <c r="X85" s="219">
        <f t="shared" si="21"/>
        <v>0</v>
      </c>
      <c r="Y85" s="219">
        <f t="shared" si="22"/>
        <v>0</v>
      </c>
      <c r="Z85" s="219">
        <f t="shared" si="23"/>
        <v>0</v>
      </c>
      <c r="AA85" s="219">
        <f t="shared" si="24"/>
        <v>0</v>
      </c>
      <c r="AB85" s="219">
        <f t="shared" si="25"/>
        <v>0</v>
      </c>
      <c r="AC85" s="219">
        <f t="shared" si="26"/>
        <v>0</v>
      </c>
      <c r="AD85" s="219">
        <f t="shared" si="27"/>
        <v>0</v>
      </c>
      <c r="AE85" s="219">
        <f t="shared" si="28"/>
        <v>0</v>
      </c>
      <c r="AF85" s="219">
        <f t="shared" si="29"/>
        <v>0</v>
      </c>
      <c r="AG85" s="219">
        <f t="shared" si="30"/>
        <v>0</v>
      </c>
      <c r="AH85" s="219">
        <f t="shared" si="31"/>
        <v>0</v>
      </c>
      <c r="AI85" s="219">
        <f t="shared" si="32"/>
        <v>0</v>
      </c>
      <c r="AJ85" s="219">
        <f t="shared" si="33"/>
        <v>0</v>
      </c>
      <c r="AK85" s="224">
        <f t="shared" si="34"/>
        <v>0</v>
      </c>
      <c r="AL85" s="96">
        <f t="shared" si="18"/>
        <v>0</v>
      </c>
    </row>
    <row r="86" spans="1:38">
      <c r="A86" s="48" t="s">
        <v>184</v>
      </c>
      <c r="B86" s="48" t="str">
        <f>INDEX('Ref1'!$E:$E,MATCH(A86,'Ref1'!$A:$A,0))</f>
        <v>Dacorum</v>
      </c>
      <c r="C86" s="71">
        <f>INDEX(Data2!$1:$1000,MATCH($A86,Data2!$A:$A,0),MATCH($A$5,Data2!$4:$4,0))</f>
        <v>225</v>
      </c>
      <c r="D86" s="225">
        <f>INDEX(Data2!$1:$1000,MATCH($C86,Data2!$X:$X,0),MATCH(D$14,Data2!$4:$4,0))</f>
        <v>-1.0691269505479799</v>
      </c>
      <c r="E86" s="225">
        <f>INDEX(Data2!$1:$1000,MATCH($C86,Data2!$X:$X,0),MATCH(E$14,Data2!$4:$4,0))</f>
        <v>0.173940428614663</v>
      </c>
      <c r="F86" s="225">
        <f>INDEX(Data2!$1:$1000,MATCH($C86,Data2!$X:$X,0),MATCH(F$14,Data2!$4:$4,0))</f>
        <v>-0.56295962945385403</v>
      </c>
      <c r="G86" s="225">
        <f>INDEX(Data2!$1:$1000,MATCH($C86,Data2!$X:$X,0),MATCH(G$14,Data2!$4:$4,0))</f>
        <v>-0.65558674848606502</v>
      </c>
      <c r="H86" s="225">
        <f>INDEX(Data2!$1:$1000,MATCH($C86,Data2!$X:$X,0),MATCH(H$14,Data2!$4:$4,0))</f>
        <v>2.2079361535700999</v>
      </c>
      <c r="I86" s="225">
        <f>INDEX(Data2!$1:$1000,MATCH($C86,Data2!$X:$X,0),MATCH(I$14,Data2!$4:$4,0))</f>
        <v>-0.90626333816903804</v>
      </c>
      <c r="J86" s="225">
        <f>INDEX(Data2!$1:$1000,MATCH($C86,Data2!$X:$X,0),MATCH(J$14,Data2!$4:$4,0))</f>
        <v>-0.357448675014717</v>
      </c>
      <c r="K86" s="225">
        <f>INDEX(Data2!$1:$1000,MATCH($C86,Data2!$X:$X,0),MATCH(K$14,Data2!$4:$4,0))</f>
        <v>-1.58410435946053</v>
      </c>
      <c r="L86" s="225">
        <f>INDEX(Data2!$1:$1000,MATCH($C86,Data2!$X:$X,0),MATCH(L$14,Data2!$4:$4,0))</f>
        <v>8.8572288948810904E-2</v>
      </c>
      <c r="M86" s="225">
        <f>INDEX(Data2!$1:$1000,MATCH($C86,Data2!$X:$X,0),MATCH(M$14,Data2!$4:$4,0))</f>
        <v>0.26856364062649601</v>
      </c>
      <c r="N86" s="225">
        <f>INDEX(Data2!$1:$1000,MATCH($C86,Data2!$X:$X,0),MATCH(N$14,Data2!$4:$4,0))</f>
        <v>-1.81055767879132</v>
      </c>
      <c r="O86" s="225">
        <f>INDEX(Data2!$1:$1000,MATCH($C86,Data2!$X:$X,0),MATCH(O$14,Data2!$4:$4,0))</f>
        <v>0.77482466969292996</v>
      </c>
      <c r="P86" s="225">
        <f>INDEX(Data2!$1:$1000,MATCH($C86,Data2!$X:$X,0),MATCH(P$14,Data2!$4:$4,0))</f>
        <v>1.1399039744476001</v>
      </c>
      <c r="Q86" s="225">
        <f>INDEX(Data2!$1:$1000,MATCH($C86,Data2!$X:$X,0),MATCH(Q$14,Data2!$4:$4,0))</f>
        <v>-0.24471489870827601</v>
      </c>
      <c r="R86" s="225">
        <f>INDEX(Data2!$1:$1000,MATCH($C86,Data2!$X:$X,0),MATCH(R$14,Data2!$4:$4,0))</f>
        <v>0.77482466969292996</v>
      </c>
      <c r="S86" s="226">
        <f>INDEX(Data2!$1:$1000,MATCH($C86,Data2!$X:$X,0),MATCH(S$14,Data2!$4:$4,0))</f>
        <v>-0.99069228112221797</v>
      </c>
      <c r="T86" s="98">
        <f>INDEX(Data2!$1:$1000,MATCH($C86,Data2!$X:$X,0),MATCH(T$15,Data2!$4:$4,0))</f>
        <v>-0.276546612755663</v>
      </c>
      <c r="V86" s="219">
        <f t="shared" si="19"/>
        <v>0</v>
      </c>
      <c r="W86" s="219">
        <f t="shared" si="20"/>
        <v>0</v>
      </c>
      <c r="X86" s="219">
        <f t="shared" si="21"/>
        <v>0</v>
      </c>
      <c r="Y86" s="219">
        <f t="shared" si="22"/>
        <v>0</v>
      </c>
      <c r="Z86" s="219">
        <f t="shared" si="23"/>
        <v>0</v>
      </c>
      <c r="AA86" s="219">
        <f t="shared" si="24"/>
        <v>0</v>
      </c>
      <c r="AB86" s="219">
        <f t="shared" si="25"/>
        <v>0</v>
      </c>
      <c r="AC86" s="219">
        <f t="shared" si="26"/>
        <v>0</v>
      </c>
      <c r="AD86" s="219">
        <f t="shared" si="27"/>
        <v>0</v>
      </c>
      <c r="AE86" s="219">
        <f t="shared" si="28"/>
        <v>0</v>
      </c>
      <c r="AF86" s="219">
        <f t="shared" si="29"/>
        <v>0</v>
      </c>
      <c r="AG86" s="219">
        <f t="shared" si="30"/>
        <v>0</v>
      </c>
      <c r="AH86" s="219">
        <f t="shared" si="31"/>
        <v>0</v>
      </c>
      <c r="AI86" s="219">
        <f t="shared" si="32"/>
        <v>0</v>
      </c>
      <c r="AJ86" s="219">
        <f t="shared" si="33"/>
        <v>0</v>
      </c>
      <c r="AK86" s="224">
        <f t="shared" si="34"/>
        <v>0</v>
      </c>
      <c r="AL86" s="96">
        <f t="shared" si="18"/>
        <v>0</v>
      </c>
    </row>
    <row r="87" spans="1:38">
      <c r="A87" s="48" t="s">
        <v>186</v>
      </c>
      <c r="B87" s="48" t="str">
        <f>INDEX('Ref1'!$E:$E,MATCH(A87,'Ref1'!$A:$A,0))</f>
        <v>Darlington</v>
      </c>
      <c r="C87" s="71">
        <f>INDEX(Data2!$1:$1000,MATCH($A87,Data2!$A:$A,0),MATCH($A$5,Data2!$4:$4,0))</f>
        <v>325</v>
      </c>
      <c r="D87" s="225">
        <f>INDEX(Data2!$1:$1000,MATCH($C87,Data2!$X:$X,0),MATCH(D$14,Data2!$4:$4,0))</f>
        <v>0.62724026956349199</v>
      </c>
      <c r="E87" s="225">
        <f>INDEX(Data2!$1:$1000,MATCH($C87,Data2!$X:$X,0),MATCH(E$14,Data2!$4:$4,0))</f>
        <v>-1.3200546968364699</v>
      </c>
      <c r="F87" s="225">
        <f>INDEX(Data2!$1:$1000,MATCH($C87,Data2!$X:$X,0),MATCH(F$14,Data2!$4:$4,0))</f>
        <v>-0.72389625403909696</v>
      </c>
      <c r="G87" s="225">
        <f>INDEX(Data2!$1:$1000,MATCH($C87,Data2!$X:$X,0),MATCH(G$14,Data2!$4:$4,0))</f>
        <v>1.20093251313347</v>
      </c>
      <c r="H87" s="225">
        <f>INDEX(Data2!$1:$1000,MATCH($C87,Data2!$X:$X,0),MATCH(H$14,Data2!$4:$4,0))</f>
        <v>-1.94481164334801</v>
      </c>
      <c r="I87" s="225">
        <f>INDEX(Data2!$1:$1000,MATCH($C87,Data2!$X:$X,0),MATCH(I$14,Data2!$4:$4,0))</f>
        <v>0.97820469803439603</v>
      </c>
      <c r="J87" s="225">
        <f>INDEX(Data2!$1:$1000,MATCH($C87,Data2!$X:$X,0),MATCH(J$14,Data2!$4:$4,0))</f>
        <v>-8.0852741412441698E-2</v>
      </c>
      <c r="K87" s="225">
        <f>INDEX(Data2!$1:$1000,MATCH($C87,Data2!$X:$X,0),MATCH(K$14,Data2!$4:$4,0))</f>
        <v>-0.181754940835861</v>
      </c>
      <c r="L87" s="225">
        <f>INDEX(Data2!$1:$1000,MATCH($C87,Data2!$X:$X,0),MATCH(L$14,Data2!$4:$4,0))</f>
        <v>-0.636632089188649</v>
      </c>
      <c r="M87" s="225">
        <f>INDEX(Data2!$1:$1000,MATCH($C87,Data2!$X:$X,0),MATCH(M$14,Data2!$4:$4,0))</f>
        <v>-0.104027698398954</v>
      </c>
      <c r="N87" s="225">
        <f>INDEX(Data2!$1:$1000,MATCH($C87,Data2!$X:$X,0),MATCH(N$14,Data2!$4:$4,0))</f>
        <v>-0.40710271318473101</v>
      </c>
      <c r="O87" s="225">
        <f>INDEX(Data2!$1:$1000,MATCH($C87,Data2!$X:$X,0),MATCH(O$14,Data2!$4:$4,0))</f>
        <v>2.4330009860728898</v>
      </c>
      <c r="P87" s="225">
        <f>INDEX(Data2!$1:$1000,MATCH($C87,Data2!$X:$X,0),MATCH(P$14,Data2!$4:$4,0))</f>
        <v>-1.89619030821197</v>
      </c>
      <c r="Q87" s="225">
        <f>INDEX(Data2!$1:$1000,MATCH($C87,Data2!$X:$X,0),MATCH(Q$14,Data2!$4:$4,0))</f>
        <v>0.89472573620472595</v>
      </c>
      <c r="R87" s="225">
        <f>INDEX(Data2!$1:$1000,MATCH($C87,Data2!$X:$X,0),MATCH(R$14,Data2!$4:$4,0))</f>
        <v>0.50092629126642196</v>
      </c>
      <c r="S87" s="226">
        <f>INDEX(Data2!$1:$1000,MATCH($C87,Data2!$X:$X,0),MATCH(S$14,Data2!$4:$4,0))</f>
        <v>-0.16613652408900501</v>
      </c>
      <c r="T87" s="98">
        <f>INDEX(Data2!$1:$1000,MATCH($C87,Data2!$X:$X,0),MATCH(T$15,Data2!$4:$4,0))</f>
        <v>-0.62724026956349199</v>
      </c>
      <c r="V87" s="219">
        <f t="shared" si="19"/>
        <v>0</v>
      </c>
      <c r="W87" s="219">
        <f t="shared" si="20"/>
        <v>0</v>
      </c>
      <c r="X87" s="219">
        <f t="shared" si="21"/>
        <v>0</v>
      </c>
      <c r="Y87" s="219">
        <f t="shared" si="22"/>
        <v>0</v>
      </c>
      <c r="Z87" s="219">
        <f t="shared" si="23"/>
        <v>0</v>
      </c>
      <c r="AA87" s="219">
        <f t="shared" si="24"/>
        <v>0</v>
      </c>
      <c r="AB87" s="219">
        <f t="shared" si="25"/>
        <v>0</v>
      </c>
      <c r="AC87" s="219">
        <f t="shared" si="26"/>
        <v>0</v>
      </c>
      <c r="AD87" s="219">
        <f t="shared" si="27"/>
        <v>0</v>
      </c>
      <c r="AE87" s="219">
        <f t="shared" si="28"/>
        <v>0</v>
      </c>
      <c r="AF87" s="219">
        <f t="shared" si="29"/>
        <v>0</v>
      </c>
      <c r="AG87" s="219">
        <f t="shared" si="30"/>
        <v>0</v>
      </c>
      <c r="AH87" s="219">
        <f t="shared" si="31"/>
        <v>0</v>
      </c>
      <c r="AI87" s="219">
        <f t="shared" si="32"/>
        <v>0</v>
      </c>
      <c r="AJ87" s="219">
        <f t="shared" si="33"/>
        <v>0</v>
      </c>
      <c r="AK87" s="224">
        <f t="shared" si="34"/>
        <v>0</v>
      </c>
      <c r="AL87" s="96">
        <f t="shared" si="18"/>
        <v>0</v>
      </c>
    </row>
    <row r="88" spans="1:38">
      <c r="A88" s="48" t="s">
        <v>188</v>
      </c>
      <c r="B88" s="48" t="str">
        <f>INDEX('Ref1'!$E:$E,MATCH(A88,'Ref1'!$A:$A,0))</f>
        <v>Dartford</v>
      </c>
      <c r="C88" s="71">
        <f>INDEX(Data2!$1:$1000,MATCH($A88,Data2!$A:$A,0),MATCH($A$5,Data2!$4:$4,0))</f>
        <v>214</v>
      </c>
      <c r="D88" s="225">
        <f>INDEX(Data2!$1:$1000,MATCH($C88,Data2!$X:$X,0),MATCH(D$14,Data2!$4:$4,0))</f>
        <v>0.827847077288139</v>
      </c>
      <c r="E88" s="225">
        <f>INDEX(Data2!$1:$1000,MATCH($C88,Data2!$X:$X,0),MATCH(E$14,Data2!$4:$4,0))</f>
        <v>0.68447010916529605</v>
      </c>
      <c r="F88" s="225">
        <f>INDEX(Data2!$1:$1000,MATCH($C88,Data2!$X:$X,0),MATCH(F$14,Data2!$4:$4,0))</f>
        <v>-0.91792285853303901</v>
      </c>
      <c r="G88" s="225">
        <f>INDEX(Data2!$1:$1000,MATCH($C88,Data2!$X:$X,0),MATCH(G$14,Data2!$4:$4,0))</f>
        <v>0.53612224016086696</v>
      </c>
      <c r="H88" s="225">
        <f>INDEX(Data2!$1:$1000,MATCH($C88,Data2!$X:$X,0),MATCH(H$14,Data2!$4:$4,0))</f>
        <v>1.46158075015049</v>
      </c>
      <c r="I88" s="225">
        <f>INDEX(Data2!$1:$1000,MATCH($C88,Data2!$X:$X,0),MATCH(I$14,Data2!$4:$4,0))</f>
        <v>-0.15055853143485801</v>
      </c>
      <c r="J88" s="225">
        <f>INDEX(Data2!$1:$1000,MATCH($C88,Data2!$X:$X,0),MATCH(J$14,Data2!$4:$4,0))</f>
        <v>-4.23179653114963E-2</v>
      </c>
      <c r="K88" s="225">
        <f>INDEX(Data2!$1:$1000,MATCH($C88,Data2!$X:$X,0),MATCH(K$14,Data2!$4:$4,0))</f>
        <v>3</v>
      </c>
      <c r="L88" s="225">
        <f>INDEX(Data2!$1:$1000,MATCH($C88,Data2!$X:$X,0),MATCH(L$14,Data2!$4:$4,0))</f>
        <v>0.45778187523733299</v>
      </c>
      <c r="M88" s="225">
        <f>INDEX(Data2!$1:$1000,MATCH($C88,Data2!$X:$X,0),MATCH(M$14,Data2!$4:$4,0))</f>
        <v>1.1547591320828301</v>
      </c>
      <c r="N88" s="225">
        <f>INDEX(Data2!$1:$1000,MATCH($C88,Data2!$X:$X,0),MATCH(N$14,Data2!$4:$4,0))</f>
        <v>-0.55396966512034396</v>
      </c>
      <c r="O88" s="225">
        <f>INDEX(Data2!$1:$1000,MATCH($C88,Data2!$X:$X,0),MATCH(O$14,Data2!$4:$4,0))</f>
        <v>-2.6924831633429899E-2</v>
      </c>
      <c r="P88" s="225">
        <f>INDEX(Data2!$1:$1000,MATCH($C88,Data2!$X:$X,0),MATCH(P$14,Data2!$4:$4,0))</f>
        <v>1.0967790164520199</v>
      </c>
      <c r="Q88" s="225">
        <f>INDEX(Data2!$1:$1000,MATCH($C88,Data2!$X:$X,0),MATCH(Q$14,Data2!$4:$4,0))</f>
        <v>1.30189000761073</v>
      </c>
      <c r="R88" s="225">
        <f>INDEX(Data2!$1:$1000,MATCH($C88,Data2!$X:$X,0),MATCH(R$14,Data2!$4:$4,0))</f>
        <v>-0.88330602472053099</v>
      </c>
      <c r="S88" s="226">
        <f>INDEX(Data2!$1:$1000,MATCH($C88,Data2!$X:$X,0),MATCH(S$14,Data2!$4:$4,0))</f>
        <v>-1.5078939607437201</v>
      </c>
      <c r="T88" s="98">
        <f>INDEX(Data2!$1:$1000,MATCH($C88,Data2!$X:$X,0),MATCH(T$15,Data2!$4:$4,0))</f>
        <v>1.30189000761073</v>
      </c>
      <c r="V88" s="219">
        <f t="shared" si="19"/>
        <v>0</v>
      </c>
      <c r="W88" s="219">
        <f t="shared" si="20"/>
        <v>0</v>
      </c>
      <c r="X88" s="219">
        <f t="shared" si="21"/>
        <v>0</v>
      </c>
      <c r="Y88" s="219">
        <f t="shared" si="22"/>
        <v>0</v>
      </c>
      <c r="Z88" s="219">
        <f t="shared" si="23"/>
        <v>0</v>
      </c>
      <c r="AA88" s="219">
        <f t="shared" si="24"/>
        <v>0</v>
      </c>
      <c r="AB88" s="219">
        <f t="shared" si="25"/>
        <v>0</v>
      </c>
      <c r="AC88" s="219">
        <f t="shared" si="26"/>
        <v>0</v>
      </c>
      <c r="AD88" s="219">
        <f t="shared" si="27"/>
        <v>0</v>
      </c>
      <c r="AE88" s="219">
        <f t="shared" si="28"/>
        <v>0</v>
      </c>
      <c r="AF88" s="219">
        <f t="shared" si="29"/>
        <v>0</v>
      </c>
      <c r="AG88" s="219">
        <f t="shared" si="30"/>
        <v>0</v>
      </c>
      <c r="AH88" s="219">
        <f t="shared" si="31"/>
        <v>0</v>
      </c>
      <c r="AI88" s="219">
        <f t="shared" si="32"/>
        <v>0</v>
      </c>
      <c r="AJ88" s="219">
        <f t="shared" si="33"/>
        <v>0</v>
      </c>
      <c r="AK88" s="224">
        <f t="shared" si="34"/>
        <v>0</v>
      </c>
      <c r="AL88" s="96">
        <f t="shared" si="18"/>
        <v>0</v>
      </c>
    </row>
    <row r="89" spans="1:38">
      <c r="A89" s="48" t="s">
        <v>190</v>
      </c>
      <c r="B89" s="48" t="str">
        <f>INDEX('Ref1'!$E:$E,MATCH(A89,'Ref1'!$A:$A,0))</f>
        <v>Daventry</v>
      </c>
      <c r="C89" s="71">
        <f>INDEX(Data2!$1:$1000,MATCH($A89,Data2!$A:$A,0),MATCH($A$5,Data2!$4:$4,0))</f>
        <v>262</v>
      </c>
      <c r="D89" s="225">
        <f>INDEX(Data2!$1:$1000,MATCH($C89,Data2!$X:$X,0),MATCH(D$14,Data2!$4:$4,0))</f>
        <v>1.2841450125398799</v>
      </c>
      <c r="E89" s="225">
        <f>INDEX(Data2!$1:$1000,MATCH($C89,Data2!$X:$X,0),MATCH(E$14,Data2!$4:$4,0))</f>
        <v>-0.276546612755663</v>
      </c>
      <c r="F89" s="225">
        <f>INDEX(Data2!$1:$1000,MATCH($C89,Data2!$X:$X,0),MATCH(F$14,Data2!$4:$4,0))</f>
        <v>0.30060388702378499</v>
      </c>
      <c r="G89" s="225">
        <f>INDEX(Data2!$1:$1000,MATCH($C89,Data2!$X:$X,0),MATCH(G$14,Data2!$4:$4,0))</f>
        <v>-1.02911813509786</v>
      </c>
      <c r="H89" s="225">
        <f>INDEX(Data2!$1:$1000,MATCH($C89,Data2!$X:$X,0),MATCH(H$14,Data2!$4:$4,0))</f>
        <v>-0.52726251343495301</v>
      </c>
      <c r="I89" s="225">
        <f>INDEX(Data2!$1:$1000,MATCH($C89,Data2!$X:$X,0),MATCH(I$14,Data2!$4:$4,0))</f>
        <v>-0.59938909654980799</v>
      </c>
      <c r="J89" s="225">
        <f>INDEX(Data2!$1:$1000,MATCH($C89,Data2!$X:$X,0),MATCH(J$14,Data2!$4:$4,0))</f>
        <v>-0.95367622688124898</v>
      </c>
      <c r="K89" s="225">
        <f>INDEX(Data2!$1:$1000,MATCH($C89,Data2!$X:$X,0),MATCH(K$14,Data2!$4:$4,0))</f>
        <v>-0.69422498537454602</v>
      </c>
      <c r="L89" s="225">
        <f>INDEX(Data2!$1:$1000,MATCH($C89,Data2!$X:$X,0),MATCH(L$14,Data2!$4:$4,0))</f>
        <v>-1.33866570764457</v>
      </c>
      <c r="M89" s="225">
        <f>INDEX(Data2!$1:$1000,MATCH($C89,Data2!$X:$X,0),MATCH(M$14,Data2!$4:$4,0))</f>
        <v>-0.25264835601647301</v>
      </c>
      <c r="N89" s="225">
        <f>INDEX(Data2!$1:$1000,MATCH($C89,Data2!$X:$X,0),MATCH(N$14,Data2!$4:$4,0))</f>
        <v>-0.34109720278987699</v>
      </c>
      <c r="O89" s="225">
        <f>INDEX(Data2!$1:$1000,MATCH($C89,Data2!$X:$X,0),MATCH(O$14,Data2!$4:$4,0))</f>
        <v>-1.55768809267068</v>
      </c>
      <c r="P89" s="225">
        <f>INDEX(Data2!$1:$1000,MATCH($C89,Data2!$X:$X,0),MATCH(P$14,Data2!$4:$4,0))</f>
        <v>0.34926126594690199</v>
      </c>
      <c r="Q89" s="225">
        <f>INDEX(Data2!$1:$1000,MATCH($C89,Data2!$X:$X,0),MATCH(Q$14,Data2!$4:$4,0))</f>
        <v>1.1547591320828301</v>
      </c>
      <c r="R89" s="225">
        <f>INDEX(Data2!$1:$1000,MATCH($C89,Data2!$X:$X,0),MATCH(R$14,Data2!$4:$4,0))</f>
        <v>-7.31380090717315E-2</v>
      </c>
      <c r="S89" s="226">
        <f>INDEX(Data2!$1:$1000,MATCH($C89,Data2!$X:$X,0),MATCH(S$14,Data2!$4:$4,0))</f>
        <v>1.1252961961755199</v>
      </c>
      <c r="T89" s="98">
        <f>INDEX(Data2!$1:$1000,MATCH($C89,Data2!$X:$X,0),MATCH(T$15,Data2!$4:$4,0))</f>
        <v>-0.44076432542273503</v>
      </c>
      <c r="V89" s="219">
        <f t="shared" si="19"/>
        <v>0</v>
      </c>
      <c r="W89" s="219">
        <f t="shared" si="20"/>
        <v>0</v>
      </c>
      <c r="X89" s="219">
        <f t="shared" si="21"/>
        <v>0</v>
      </c>
      <c r="Y89" s="219">
        <f t="shared" si="22"/>
        <v>0</v>
      </c>
      <c r="Z89" s="219">
        <f t="shared" si="23"/>
        <v>0</v>
      </c>
      <c r="AA89" s="219">
        <f t="shared" si="24"/>
        <v>0</v>
      </c>
      <c r="AB89" s="219">
        <f t="shared" si="25"/>
        <v>0</v>
      </c>
      <c r="AC89" s="219">
        <f t="shared" si="26"/>
        <v>0</v>
      </c>
      <c r="AD89" s="219">
        <f t="shared" si="27"/>
        <v>0</v>
      </c>
      <c r="AE89" s="219">
        <f t="shared" si="28"/>
        <v>0</v>
      </c>
      <c r="AF89" s="219">
        <f t="shared" si="29"/>
        <v>0</v>
      </c>
      <c r="AG89" s="219">
        <f t="shared" si="30"/>
        <v>0</v>
      </c>
      <c r="AH89" s="219">
        <f t="shared" si="31"/>
        <v>0</v>
      </c>
      <c r="AI89" s="219">
        <f t="shared" si="32"/>
        <v>0</v>
      </c>
      <c r="AJ89" s="219">
        <f t="shared" si="33"/>
        <v>0</v>
      </c>
      <c r="AK89" s="224">
        <f t="shared" si="34"/>
        <v>0</v>
      </c>
      <c r="AL89" s="96">
        <f t="shared" si="18"/>
        <v>0</v>
      </c>
    </row>
    <row r="90" spans="1:38">
      <c r="A90" s="48" t="s">
        <v>192</v>
      </c>
      <c r="B90" s="48" t="str">
        <f>INDEX('Ref1'!$E:$E,MATCH(A90,'Ref1'!$A:$A,0))</f>
        <v>Derby</v>
      </c>
      <c r="C90" s="71">
        <f>INDEX(Data2!$1:$1000,MATCH($A90,Data2!$A:$A,0),MATCH($A$5,Data2!$4:$4,0))</f>
        <v>85</v>
      </c>
      <c r="D90" s="225">
        <f>INDEX(Data2!$1:$1000,MATCH($C90,Data2!$X:$X,0),MATCH(D$14,Data2!$4:$4,0))</f>
        <v>-6.5427627302906397E-2</v>
      </c>
      <c r="E90" s="225">
        <f>INDEX(Data2!$1:$1000,MATCH($C90,Data2!$X:$X,0),MATCH(E$14,Data2!$4:$4,0))</f>
        <v>1.81055767879132</v>
      </c>
      <c r="F90" s="225">
        <f>INDEX(Data2!$1:$1000,MATCH($C90,Data2!$X:$X,0),MATCH(F$14,Data2!$4:$4,0))</f>
        <v>0.80636647104172898</v>
      </c>
      <c r="G90" s="225">
        <f>INDEX(Data2!$1:$1000,MATCH($C90,Data2!$X:$X,0),MATCH(G$14,Data2!$4:$4,0))</f>
        <v>0.48356099433467298</v>
      </c>
      <c r="H90" s="225">
        <f>INDEX(Data2!$1:$1000,MATCH($C90,Data2!$X:$X,0),MATCH(H$14,Data2!$4:$4,0))</f>
        <v>1.1252961961755199</v>
      </c>
      <c r="I90" s="225">
        <f>INDEX(Data2!$1:$1000,MATCH($C90,Data2!$X:$X,0),MATCH(I$14,Data2!$4:$4,0))</f>
        <v>0.26059774714164602</v>
      </c>
      <c r="J90" s="225">
        <f>INDEX(Data2!$1:$1000,MATCH($C90,Data2!$X:$X,0),MATCH(J$14,Data2!$4:$4,0))</f>
        <v>6.5427627302906605E-2</v>
      </c>
      <c r="K90" s="225">
        <f>INDEX(Data2!$1:$1000,MATCH($C90,Data2!$X:$X,0),MATCH(K$14,Data2!$4:$4,0))</f>
        <v>0.57199532434845202</v>
      </c>
      <c r="L90" s="225">
        <f>INDEX(Data2!$1:$1000,MATCH($C90,Data2!$X:$X,0),MATCH(L$14,Data2!$4:$4,0))</f>
        <v>-0.228893548160431</v>
      </c>
      <c r="M90" s="225">
        <f>INDEX(Data2!$1:$1000,MATCH($C90,Data2!$X:$X,0),MATCH(M$14,Data2!$4:$4,0))</f>
        <v>-1.0422691021370301</v>
      </c>
      <c r="N90" s="225">
        <f>INDEX(Data2!$1:$1000,MATCH($C90,Data2!$X:$X,0),MATCH(N$14,Data2!$4:$4,0))</f>
        <v>0.65558674848606502</v>
      </c>
      <c r="O90" s="225">
        <f>INDEX(Data2!$1:$1000,MATCH($C90,Data2!$X:$X,0),MATCH(O$14,Data2!$4:$4,0))</f>
        <v>1.2169055626538401</v>
      </c>
      <c r="P90" s="225">
        <f>INDEX(Data2!$1:$1000,MATCH($C90,Data2!$X:$X,0),MATCH(P$14,Data2!$4:$4,0))</f>
        <v>0.51844398248942802</v>
      </c>
      <c r="Q90" s="225">
        <f>INDEX(Data2!$1:$1000,MATCH($C90,Data2!$X:$X,0),MATCH(Q$14,Data2!$4:$4,0))</f>
        <v>0.228893548160431</v>
      </c>
      <c r="R90" s="225">
        <f>INDEX(Data2!$1:$1000,MATCH($C90,Data2!$X:$X,0),MATCH(R$14,Data2!$4:$4,0))</f>
        <v>-0.34109720278987699</v>
      </c>
      <c r="S90" s="226">
        <f>INDEX(Data2!$1:$1000,MATCH($C90,Data2!$X:$X,0),MATCH(S$14,Data2!$4:$4,0))</f>
        <v>0.94162475828346703</v>
      </c>
      <c r="T90" s="98">
        <f>INDEX(Data2!$1:$1000,MATCH($C90,Data2!$X:$X,0),MATCH(T$15,Data2!$4:$4,0))</f>
        <v>-1.0691269505479799</v>
      </c>
      <c r="V90" s="219">
        <f t="shared" si="19"/>
        <v>0</v>
      </c>
      <c r="W90" s="219">
        <f t="shared" si="20"/>
        <v>0</v>
      </c>
      <c r="X90" s="219">
        <f t="shared" si="21"/>
        <v>0</v>
      </c>
      <c r="Y90" s="219">
        <f t="shared" si="22"/>
        <v>0</v>
      </c>
      <c r="Z90" s="219">
        <f t="shared" si="23"/>
        <v>0</v>
      </c>
      <c r="AA90" s="219">
        <f t="shared" si="24"/>
        <v>0</v>
      </c>
      <c r="AB90" s="219">
        <f t="shared" si="25"/>
        <v>0</v>
      </c>
      <c r="AC90" s="219">
        <f t="shared" si="26"/>
        <v>0</v>
      </c>
      <c r="AD90" s="219">
        <f t="shared" si="27"/>
        <v>0</v>
      </c>
      <c r="AE90" s="219">
        <f t="shared" si="28"/>
        <v>0</v>
      </c>
      <c r="AF90" s="219">
        <f t="shared" si="29"/>
        <v>0</v>
      </c>
      <c r="AG90" s="219">
        <f t="shared" si="30"/>
        <v>0</v>
      </c>
      <c r="AH90" s="219">
        <f t="shared" si="31"/>
        <v>0</v>
      </c>
      <c r="AI90" s="219">
        <f t="shared" si="32"/>
        <v>0</v>
      </c>
      <c r="AJ90" s="219">
        <f t="shared" si="33"/>
        <v>0</v>
      </c>
      <c r="AK90" s="224">
        <f t="shared" si="34"/>
        <v>0</v>
      </c>
      <c r="AL90" s="96">
        <f t="shared" si="18"/>
        <v>0</v>
      </c>
    </row>
    <row r="91" spans="1:38">
      <c r="A91" s="48" t="s">
        <v>196</v>
      </c>
      <c r="B91" s="48" t="str">
        <f>INDEX('Ref1'!$E:$E,MATCH(A91,'Ref1'!$A:$A,0))</f>
        <v>Derbyshire Dales</v>
      </c>
      <c r="C91" s="71">
        <f>INDEX(Data2!$1:$1000,MATCH($A91,Data2!$A:$A,0),MATCH($A$5,Data2!$4:$4,0))</f>
        <v>273</v>
      </c>
      <c r="D91" s="225">
        <f>INDEX(Data2!$1:$1000,MATCH($C91,Data2!$X:$X,0),MATCH(D$14,Data2!$4:$4,0))</f>
        <v>3.4620373051327799E-2</v>
      </c>
      <c r="E91" s="225">
        <f>INDEX(Data2!$1:$1000,MATCH($C91,Data2!$X:$X,0),MATCH(E$14,Data2!$4:$4,0))</f>
        <v>-8.0852741412441698E-2</v>
      </c>
      <c r="F91" s="225">
        <f>INDEX(Data2!$1:$1000,MATCH($C91,Data2!$X:$X,0),MATCH(F$14,Data2!$4:$4,0))</f>
        <v>-1.53231615461489</v>
      </c>
      <c r="G91" s="225">
        <f>INDEX(Data2!$1:$1000,MATCH($C91,Data2!$X:$X,0),MATCH(G$14,Data2!$4:$4,0))</f>
        <v>-3.8459493110680398E-3</v>
      </c>
      <c r="H91" s="225">
        <f>INDEX(Data2!$1:$1000,MATCH($C91,Data2!$X:$X,0),MATCH(H$14,Data2!$4:$4,0))</f>
        <v>-0.31673840765542399</v>
      </c>
      <c r="I91" s="225">
        <f>INDEX(Data2!$1:$1000,MATCH($C91,Data2!$X:$X,0),MATCH(I$14,Data2!$4:$4,0))</f>
        <v>-0.43230348489121101</v>
      </c>
      <c r="J91" s="225">
        <f>INDEX(Data2!$1:$1000,MATCH($C91,Data2!$X:$X,0),MATCH(J$14,Data2!$4:$4,0))</f>
        <v>0.173940428614663</v>
      </c>
      <c r="K91" s="225">
        <f>INDEX(Data2!$1:$1000,MATCH($C91,Data2!$X:$X,0),MATCH(K$14,Data2!$4:$4,0))</f>
        <v>-1.1252961961755199</v>
      </c>
      <c r="L91" s="225">
        <f>INDEX(Data2!$1:$1000,MATCH($C91,Data2!$X:$X,0),MATCH(L$14,Data2!$4:$4,0))</f>
        <v>-1.94481164334801</v>
      </c>
      <c r="M91" s="225">
        <f>INDEX(Data2!$1:$1000,MATCH($C91,Data2!$X:$X,0),MATCH(M$14,Data2!$4:$4,0))</f>
        <v>-1.33866570764457</v>
      </c>
      <c r="N91" s="225">
        <f>INDEX(Data2!$1:$1000,MATCH($C91,Data2!$X:$X,0),MATCH(N$14,Data2!$4:$4,0))</f>
        <v>0.292566138795811</v>
      </c>
      <c r="O91" s="225">
        <f>INDEX(Data2!$1:$1000,MATCH($C91,Data2!$X:$X,0),MATCH(O$14,Data2!$4:$4,0))</f>
        <v>0.43230348489121101</v>
      </c>
      <c r="P91" s="225">
        <f>INDEX(Data2!$1:$1000,MATCH($C91,Data2!$X:$X,0),MATCH(P$14,Data2!$4:$4,0))</f>
        <v>-2.12741091319007</v>
      </c>
      <c r="Q91" s="225">
        <f>INDEX(Data2!$1:$1000,MATCH($C91,Data2!$X:$X,0),MATCH(Q$14,Data2!$4:$4,0))</f>
        <v>-1.18526012786046</v>
      </c>
      <c r="R91" s="225">
        <f>INDEX(Data2!$1:$1000,MATCH($C91,Data2!$X:$X,0),MATCH(R$14,Data2!$4:$4,0))</f>
        <v>1.6405276298473599</v>
      </c>
      <c r="S91" s="226">
        <f>INDEX(Data2!$1:$1000,MATCH($C91,Data2!$X:$X,0),MATCH(S$14,Data2!$4:$4,0))</f>
        <v>-1.20093251313347</v>
      </c>
      <c r="T91" s="98">
        <f>INDEX(Data2!$1:$1000,MATCH($C91,Data2!$X:$X,0),MATCH(T$15,Data2!$4:$4,0))</f>
        <v>1.58410435946053</v>
      </c>
      <c r="V91" s="219">
        <f t="shared" si="19"/>
        <v>0</v>
      </c>
      <c r="W91" s="219">
        <f t="shared" si="20"/>
        <v>0</v>
      </c>
      <c r="X91" s="219">
        <f t="shared" si="21"/>
        <v>0</v>
      </c>
      <c r="Y91" s="219">
        <f t="shared" si="22"/>
        <v>0</v>
      </c>
      <c r="Z91" s="219">
        <f t="shared" si="23"/>
        <v>0</v>
      </c>
      <c r="AA91" s="219">
        <f t="shared" si="24"/>
        <v>0</v>
      </c>
      <c r="AB91" s="219">
        <f t="shared" si="25"/>
        <v>0</v>
      </c>
      <c r="AC91" s="219">
        <f t="shared" si="26"/>
        <v>0</v>
      </c>
      <c r="AD91" s="219">
        <f t="shared" si="27"/>
        <v>0</v>
      </c>
      <c r="AE91" s="219">
        <f t="shared" si="28"/>
        <v>0</v>
      </c>
      <c r="AF91" s="219">
        <f t="shared" si="29"/>
        <v>0</v>
      </c>
      <c r="AG91" s="219">
        <f t="shared" si="30"/>
        <v>0</v>
      </c>
      <c r="AH91" s="219">
        <f t="shared" si="31"/>
        <v>0</v>
      </c>
      <c r="AI91" s="219">
        <f t="shared" si="32"/>
        <v>0</v>
      </c>
      <c r="AJ91" s="219">
        <f t="shared" si="33"/>
        <v>0</v>
      </c>
      <c r="AK91" s="224">
        <f t="shared" si="34"/>
        <v>0</v>
      </c>
      <c r="AL91" s="96">
        <f t="shared" si="18"/>
        <v>0</v>
      </c>
    </row>
    <row r="92" spans="1:38">
      <c r="A92" s="48" t="s">
        <v>202</v>
      </c>
      <c r="B92" s="48" t="str">
        <f>INDEX('Ref1'!$E:$E,MATCH(A92,'Ref1'!$A:$A,0))</f>
        <v>Doncaster</v>
      </c>
      <c r="C92" s="71">
        <f>INDEX(Data2!$1:$1000,MATCH($A92,Data2!$A:$A,0),MATCH($A$5,Data2!$4:$4,0))</f>
        <v>224</v>
      </c>
      <c r="D92" s="225">
        <f>INDEX(Data2!$1:$1000,MATCH($C92,Data2!$X:$X,0),MATCH(D$14,Data2!$4:$4,0))</f>
        <v>0.94162475828346703</v>
      </c>
      <c r="E92" s="225">
        <f>INDEX(Data2!$1:$1000,MATCH($C92,Data2!$X:$X,0),MATCH(E$14,Data2!$4:$4,0))</f>
        <v>0.54502425143293098</v>
      </c>
      <c r="F92" s="225">
        <f>INDEX(Data2!$1:$1000,MATCH($C92,Data2!$X:$X,0),MATCH(F$14,Data2!$4:$4,0))</f>
        <v>-0.74403555410450795</v>
      </c>
      <c r="G92" s="225">
        <f>INDEX(Data2!$1:$1000,MATCH($C92,Data2!$X:$X,0),MATCH(G$14,Data2!$4:$4,0))</f>
        <v>-0.15834272448537501</v>
      </c>
      <c r="H92" s="225">
        <f>INDEX(Data2!$1:$1000,MATCH($C92,Data2!$X:$X,0),MATCH(H$14,Data2!$4:$4,0))</f>
        <v>-2.3059846127924502</v>
      </c>
      <c r="I92" s="225">
        <f>INDEX(Data2!$1:$1000,MATCH($C92,Data2!$X:$X,0),MATCH(I$14,Data2!$4:$4,0))</f>
        <v>-1.1698735860340801</v>
      </c>
      <c r="J92" s="225">
        <f>INDEX(Data2!$1:$1000,MATCH($C92,Data2!$X:$X,0),MATCH(J$14,Data2!$4:$4,0))</f>
        <v>-5.7721133302240102E-2</v>
      </c>
      <c r="K92" s="225">
        <f>INDEX(Data2!$1:$1000,MATCH($C92,Data2!$X:$X,0),MATCH(K$14,Data2!$4:$4,0))</f>
        <v>-7.31380090717315E-2</v>
      </c>
      <c r="L92" s="225">
        <f>INDEX(Data2!$1:$1000,MATCH($C92,Data2!$X:$X,0),MATCH(L$14,Data2!$4:$4,0))</f>
        <v>0.94162475828346703</v>
      </c>
      <c r="M92" s="225">
        <f>INDEX(Data2!$1:$1000,MATCH($C92,Data2!$X:$X,0),MATCH(M$14,Data2!$4:$4,0))</f>
        <v>-0.26856364062649601</v>
      </c>
      <c r="N92" s="225">
        <f>INDEX(Data2!$1:$1000,MATCH($C92,Data2!$X:$X,0),MATCH(N$14,Data2!$4:$4,0))</f>
        <v>0.61790345380673695</v>
      </c>
      <c r="O92" s="225">
        <f>INDEX(Data2!$1:$1000,MATCH($C92,Data2!$X:$X,0),MATCH(O$14,Data2!$4:$4,0))</f>
        <v>5.7721133302240199E-2</v>
      </c>
      <c r="P92" s="225">
        <f>INDEX(Data2!$1:$1000,MATCH($C92,Data2!$X:$X,0),MATCH(P$14,Data2!$4:$4,0))</f>
        <v>-0.32483643033381798</v>
      </c>
      <c r="Q92" s="225">
        <f>INDEX(Data2!$1:$1000,MATCH($C92,Data2!$X:$X,0),MATCH(Q$14,Data2!$4:$4,0))</f>
        <v>-0.236796814094514</v>
      </c>
      <c r="R92" s="225">
        <f>INDEX(Data2!$1:$1000,MATCH($C92,Data2!$X:$X,0),MATCH(R$14,Data2!$4:$4,0))</f>
        <v>1.37734677311944</v>
      </c>
      <c r="S92" s="226">
        <f>INDEX(Data2!$1:$1000,MATCH($C92,Data2!$X:$X,0),MATCH(S$14,Data2!$4:$4,0))</f>
        <v>1.89619030821197</v>
      </c>
      <c r="T92" s="98">
        <f>INDEX(Data2!$1:$1000,MATCH($C92,Data2!$X:$X,0),MATCH(T$15,Data2!$4:$4,0))</f>
        <v>-8.0852741412441698E-2</v>
      </c>
      <c r="V92" s="219">
        <f t="shared" si="19"/>
        <v>0</v>
      </c>
      <c r="W92" s="219">
        <f t="shared" si="20"/>
        <v>0</v>
      </c>
      <c r="X92" s="219">
        <f t="shared" si="21"/>
        <v>0</v>
      </c>
      <c r="Y92" s="219">
        <f t="shared" si="22"/>
        <v>0</v>
      </c>
      <c r="Z92" s="219">
        <f t="shared" si="23"/>
        <v>0</v>
      </c>
      <c r="AA92" s="219">
        <f t="shared" si="24"/>
        <v>0</v>
      </c>
      <c r="AB92" s="219">
        <f t="shared" si="25"/>
        <v>0</v>
      </c>
      <c r="AC92" s="219">
        <f t="shared" si="26"/>
        <v>0</v>
      </c>
      <c r="AD92" s="219">
        <f t="shared" si="27"/>
        <v>0</v>
      </c>
      <c r="AE92" s="219">
        <f t="shared" si="28"/>
        <v>0</v>
      </c>
      <c r="AF92" s="219">
        <f t="shared" si="29"/>
        <v>0</v>
      </c>
      <c r="AG92" s="219">
        <f t="shared" si="30"/>
        <v>0</v>
      </c>
      <c r="AH92" s="219">
        <f t="shared" si="31"/>
        <v>0</v>
      </c>
      <c r="AI92" s="219">
        <f t="shared" si="32"/>
        <v>0</v>
      </c>
      <c r="AJ92" s="219">
        <f t="shared" si="33"/>
        <v>0</v>
      </c>
      <c r="AK92" s="224">
        <f t="shared" si="34"/>
        <v>0</v>
      </c>
      <c r="AL92" s="96">
        <f t="shared" si="18"/>
        <v>0</v>
      </c>
    </row>
    <row r="93" spans="1:38">
      <c r="A93" s="48" t="s">
        <v>206</v>
      </c>
      <c r="B93" s="48" t="str">
        <f>INDEX('Ref1'!$E:$E,MATCH(A93,'Ref1'!$A:$A,0))</f>
        <v>Dover</v>
      </c>
      <c r="C93" s="71">
        <f>INDEX(Data2!$1:$1000,MATCH($A93,Data2!$A:$A,0),MATCH($A$5,Data2!$4:$4,0))</f>
        <v>313</v>
      </c>
      <c r="D93" s="225">
        <f>INDEX(Data2!$1:$1000,MATCH($C93,Data2!$X:$X,0),MATCH(D$14,Data2!$4:$4,0))</f>
        <v>-0.54502425143293098</v>
      </c>
      <c r="E93" s="225">
        <f>INDEX(Data2!$1:$1000,MATCH($C93,Data2!$X:$X,0),MATCH(E$14,Data2!$4:$4,0))</f>
        <v>-0.94162475828346703</v>
      </c>
      <c r="F93" s="225">
        <f>INDEX(Data2!$1:$1000,MATCH($C93,Data2!$X:$X,0),MATCH(F$14,Data2!$4:$4,0))</f>
        <v>0.40710271318473101</v>
      </c>
      <c r="G93" s="225">
        <f>INDEX(Data2!$1:$1000,MATCH($C93,Data2!$X:$X,0),MATCH(G$14,Data2!$4:$4,0))</f>
        <v>0.608620196795288</v>
      </c>
      <c r="H93" s="225">
        <f>INDEX(Data2!$1:$1000,MATCH($C93,Data2!$X:$X,0),MATCH(H$14,Data2!$4:$4,0))</f>
        <v>1.5078939607437201</v>
      </c>
      <c r="I93" s="225">
        <f>INDEX(Data2!$1:$1000,MATCH($C93,Data2!$X:$X,0),MATCH(I$14,Data2!$4:$4,0))</f>
        <v>0.81705964781606499</v>
      </c>
      <c r="J93" s="225">
        <f>INDEX(Data2!$1:$1000,MATCH($C93,Data2!$X:$X,0),MATCH(J$14,Data2!$4:$4,0))</f>
        <v>-1.0828494841071501</v>
      </c>
      <c r="K93" s="225">
        <f>INDEX(Data2!$1:$1000,MATCH($C93,Data2!$X:$X,0),MATCH(K$14,Data2!$4:$4,0))</f>
        <v>-0.49222508848025498</v>
      </c>
      <c r="L93" s="225">
        <f>INDEX(Data2!$1:$1000,MATCH($C93,Data2!$X:$X,0),MATCH(L$14,Data2!$4:$4,0))</f>
        <v>-1.0691269505479799</v>
      </c>
      <c r="M93" s="225">
        <f>INDEX(Data2!$1:$1000,MATCH($C93,Data2!$X:$X,0),MATCH(M$14,Data2!$4:$4,0))</f>
        <v>1.48433940803009</v>
      </c>
      <c r="N93" s="225">
        <f>INDEX(Data2!$1:$1000,MATCH($C93,Data2!$X:$X,0),MATCH(N$14,Data2!$4:$4,0))</f>
        <v>0.68447010916529605</v>
      </c>
      <c r="O93" s="225">
        <f>INDEX(Data2!$1:$1000,MATCH($C93,Data2!$X:$X,0),MATCH(O$14,Data2!$4:$4,0))</f>
        <v>1.0422691021370301</v>
      </c>
      <c r="P93" s="225">
        <f>INDEX(Data2!$1:$1000,MATCH($C93,Data2!$X:$X,0),MATCH(P$14,Data2!$4:$4,0))</f>
        <v>0.236796814094514</v>
      </c>
      <c r="Q93" s="225">
        <f>INDEX(Data2!$1:$1000,MATCH($C93,Data2!$X:$X,0),MATCH(Q$14,Data2!$4:$4,0))</f>
        <v>0.608620196795288</v>
      </c>
      <c r="R93" s="225">
        <f>INDEX(Data2!$1:$1000,MATCH($C93,Data2!$X:$X,0),MATCH(R$14,Data2!$4:$4,0))</f>
        <v>-1.7722890959111699</v>
      </c>
      <c r="S93" s="226">
        <f>INDEX(Data2!$1:$1000,MATCH($C93,Data2!$X:$X,0),MATCH(S$14,Data2!$4:$4,0))</f>
        <v>-5.0018065889223501E-2</v>
      </c>
      <c r="T93" s="98">
        <f>INDEX(Data2!$1:$1000,MATCH($C93,Data2!$X:$X,0),MATCH(T$15,Data2!$4:$4,0))</f>
        <v>-7.31380090717315E-2</v>
      </c>
      <c r="V93" s="219">
        <f t="shared" si="19"/>
        <v>0</v>
      </c>
      <c r="W93" s="219">
        <f t="shared" si="20"/>
        <v>0</v>
      </c>
      <c r="X93" s="219">
        <f t="shared" si="21"/>
        <v>0</v>
      </c>
      <c r="Y93" s="219">
        <f t="shared" si="22"/>
        <v>0</v>
      </c>
      <c r="Z93" s="219">
        <f t="shared" si="23"/>
        <v>0</v>
      </c>
      <c r="AA93" s="219">
        <f t="shared" si="24"/>
        <v>0</v>
      </c>
      <c r="AB93" s="219">
        <f t="shared" si="25"/>
        <v>0</v>
      </c>
      <c r="AC93" s="219">
        <f t="shared" si="26"/>
        <v>0</v>
      </c>
      <c r="AD93" s="219">
        <f t="shared" si="27"/>
        <v>0</v>
      </c>
      <c r="AE93" s="219">
        <f t="shared" si="28"/>
        <v>0</v>
      </c>
      <c r="AF93" s="219">
        <f t="shared" si="29"/>
        <v>0</v>
      </c>
      <c r="AG93" s="219">
        <f t="shared" si="30"/>
        <v>0</v>
      </c>
      <c r="AH93" s="219">
        <f t="shared" si="31"/>
        <v>0</v>
      </c>
      <c r="AI93" s="219">
        <f t="shared" si="32"/>
        <v>0</v>
      </c>
      <c r="AJ93" s="219">
        <f t="shared" si="33"/>
        <v>0</v>
      </c>
      <c r="AK93" s="224">
        <f t="shared" si="34"/>
        <v>0</v>
      </c>
      <c r="AL93" s="96">
        <f t="shared" si="18"/>
        <v>0</v>
      </c>
    </row>
    <row r="94" spans="1:38">
      <c r="A94" s="48" t="s">
        <v>208</v>
      </c>
      <c r="B94" s="48" t="str">
        <f>INDEX('Ref1'!$E:$E,MATCH(A94,'Ref1'!$A:$A,0))</f>
        <v>Dudley</v>
      </c>
      <c r="C94" s="71">
        <f>INDEX(Data2!$1:$1000,MATCH($A94,Data2!$A:$A,0),MATCH($A$5,Data2!$4:$4,0))</f>
        <v>97</v>
      </c>
      <c r="D94" s="225">
        <f>INDEX(Data2!$1:$1000,MATCH($C94,Data2!$X:$X,0),MATCH(D$14,Data2!$4:$4,0))</f>
        <v>0.56295962945385303</v>
      </c>
      <c r="E94" s="225">
        <f>INDEX(Data2!$1:$1000,MATCH($C94,Data2!$X:$X,0),MATCH(E$14,Data2!$4:$4,0))</f>
        <v>0.12725866904514299</v>
      </c>
      <c r="F94" s="225">
        <f>INDEX(Data2!$1:$1000,MATCH($C94,Data2!$X:$X,0),MATCH(F$14,Data2!$4:$4,0))</f>
        <v>0.25264835601647301</v>
      </c>
      <c r="G94" s="225">
        <f>INDEX(Data2!$1:$1000,MATCH($C94,Data2!$X:$X,0),MATCH(G$14,Data2!$4:$4,0))</f>
        <v>-1.46158075015049</v>
      </c>
      <c r="H94" s="225">
        <f>INDEX(Data2!$1:$1000,MATCH($C94,Data2!$X:$X,0),MATCH(H$14,Data2!$4:$4,0))</f>
        <v>-0.45778187523733299</v>
      </c>
      <c r="I94" s="225">
        <f>INDEX(Data2!$1:$1000,MATCH($C94,Data2!$X:$X,0),MATCH(I$14,Data2!$4:$4,0))</f>
        <v>-0.48356099433467298</v>
      </c>
      <c r="J94" s="225">
        <f>INDEX(Data2!$1:$1000,MATCH($C94,Data2!$X:$X,0),MATCH(J$14,Data2!$4:$4,0))</f>
        <v>1.1109246757018101</v>
      </c>
      <c r="K94" s="225">
        <f>INDEX(Data2!$1:$1000,MATCH($C94,Data2!$X:$X,0),MATCH(K$14,Data2!$4:$4,0))</f>
        <v>0.38215790030638502</v>
      </c>
      <c r="L94" s="225">
        <f>INDEX(Data2!$1:$1000,MATCH($C94,Data2!$X:$X,0),MATCH(L$14,Data2!$4:$4,0))</f>
        <v>0.21312928999889499</v>
      </c>
      <c r="M94" s="225">
        <f>INDEX(Data2!$1:$1000,MATCH($C94,Data2!$X:$X,0),MATCH(M$14,Data2!$4:$4,0))</f>
        <v>0.55396966512034396</v>
      </c>
      <c r="N94" s="225">
        <f>INDEX(Data2!$1:$1000,MATCH($C94,Data2!$X:$X,0),MATCH(N$14,Data2!$4:$4,0))</f>
        <v>-1.7364527482587899</v>
      </c>
      <c r="O94" s="225">
        <f>INDEX(Data2!$1:$1000,MATCH($C94,Data2!$X:$X,0),MATCH(O$14,Data2!$4:$4,0))</f>
        <v>1.0691269505479799</v>
      </c>
      <c r="P94" s="225">
        <f>INDEX(Data2!$1:$1000,MATCH($C94,Data2!$X:$X,0),MATCH(P$14,Data2!$4:$4,0))</f>
        <v>1.18526012786046</v>
      </c>
      <c r="Q94" s="225">
        <f>INDEX(Data2!$1:$1000,MATCH($C94,Data2!$X:$X,0),MATCH(Q$14,Data2!$4:$4,0))</f>
        <v>1.15380754900634E-2</v>
      </c>
      <c r="R94" s="225">
        <f>INDEX(Data2!$1:$1000,MATCH($C94,Data2!$X:$X,0),MATCH(R$14,Data2!$4:$4,0))</f>
        <v>-8.0852741412441698E-2</v>
      </c>
      <c r="S94" s="226">
        <f>INDEX(Data2!$1:$1000,MATCH($C94,Data2!$X:$X,0),MATCH(S$14,Data2!$4:$4,0))</f>
        <v>0.77482466969292996</v>
      </c>
      <c r="T94" s="98">
        <f>INDEX(Data2!$1:$1000,MATCH($C94,Data2!$X:$X,0),MATCH(T$15,Data2!$4:$4,0))</f>
        <v>0.292566138795811</v>
      </c>
      <c r="V94" s="219">
        <f t="shared" si="19"/>
        <v>0</v>
      </c>
      <c r="W94" s="219">
        <f t="shared" si="20"/>
        <v>0</v>
      </c>
      <c r="X94" s="219">
        <f t="shared" si="21"/>
        <v>0</v>
      </c>
      <c r="Y94" s="219">
        <f t="shared" si="22"/>
        <v>0</v>
      </c>
      <c r="Z94" s="219">
        <f t="shared" si="23"/>
        <v>0</v>
      </c>
      <c r="AA94" s="219">
        <f t="shared" si="24"/>
        <v>0</v>
      </c>
      <c r="AB94" s="219">
        <f t="shared" si="25"/>
        <v>0</v>
      </c>
      <c r="AC94" s="219">
        <f t="shared" si="26"/>
        <v>0</v>
      </c>
      <c r="AD94" s="219">
        <f t="shared" si="27"/>
        <v>0</v>
      </c>
      <c r="AE94" s="219">
        <f t="shared" si="28"/>
        <v>0</v>
      </c>
      <c r="AF94" s="219">
        <f t="shared" si="29"/>
        <v>0</v>
      </c>
      <c r="AG94" s="219">
        <f t="shared" si="30"/>
        <v>0</v>
      </c>
      <c r="AH94" s="219">
        <f t="shared" si="31"/>
        <v>0</v>
      </c>
      <c r="AI94" s="219">
        <f t="shared" si="32"/>
        <v>0</v>
      </c>
      <c r="AJ94" s="219">
        <f t="shared" si="33"/>
        <v>0</v>
      </c>
      <c r="AK94" s="224">
        <f t="shared" si="34"/>
        <v>0</v>
      </c>
      <c r="AL94" s="96">
        <f t="shared" si="18"/>
        <v>0</v>
      </c>
    </row>
    <row r="95" spans="1:38">
      <c r="A95" s="48" t="s">
        <v>210</v>
      </c>
      <c r="B95" s="48" t="str">
        <f>INDEX('Ref1'!$E:$E,MATCH(A95,'Ref1'!$A:$A,0))</f>
        <v>Durham</v>
      </c>
      <c r="C95" s="71">
        <f>INDEX(Data2!$1:$1000,MATCH($A95,Data2!$A:$A,0),MATCH($A$5,Data2!$4:$4,0))</f>
        <v>276</v>
      </c>
      <c r="D95" s="225">
        <f>INDEX(Data2!$1:$1000,MATCH($C95,Data2!$X:$X,0),MATCH(D$14,Data2!$4:$4,0))</f>
        <v>-1.7722890959111699</v>
      </c>
      <c r="E95" s="225">
        <f>INDEX(Data2!$1:$1000,MATCH($C95,Data2!$X:$X,0),MATCH(E$14,Data2!$4:$4,0))</f>
        <v>-0.34926126594690199</v>
      </c>
      <c r="F95" s="225">
        <f>INDEX(Data2!$1:$1000,MATCH($C95,Data2!$X:$X,0),MATCH(F$14,Data2!$4:$4,0))</f>
        <v>0.31673840765542299</v>
      </c>
      <c r="G95" s="225">
        <f>INDEX(Data2!$1:$1000,MATCH($C95,Data2!$X:$X,0),MATCH(G$14,Data2!$4:$4,0))</f>
        <v>-0.58107796279481305</v>
      </c>
      <c r="H95" s="225">
        <f>INDEX(Data2!$1:$1000,MATCH($C95,Data2!$X:$X,0),MATCH(H$14,Data2!$4:$4,0))</f>
        <v>1.01614278526508</v>
      </c>
      <c r="I95" s="225">
        <f>INDEX(Data2!$1:$1000,MATCH($C95,Data2!$X:$X,0),MATCH(I$14,Data2!$4:$4,0))</f>
        <v>1.9985190177754</v>
      </c>
      <c r="J95" s="225">
        <f>INDEX(Data2!$1:$1000,MATCH($C95,Data2!$X:$X,0),MATCH(J$14,Data2!$4:$4,0))</f>
        <v>0.83873171379157596</v>
      </c>
      <c r="K95" s="225">
        <f>INDEX(Data2!$1:$1000,MATCH($C95,Data2!$X:$X,0),MATCH(K$14,Data2!$4:$4,0))</f>
        <v>-0.88330602472053099</v>
      </c>
      <c r="L95" s="225">
        <f>INDEX(Data2!$1:$1000,MATCH($C95,Data2!$X:$X,0),MATCH(L$14,Data2!$4:$4,0))</f>
        <v>-0.49222508848025498</v>
      </c>
      <c r="M95" s="225">
        <f>INDEX(Data2!$1:$1000,MATCH($C95,Data2!$X:$X,0),MATCH(M$14,Data2!$4:$4,0))</f>
        <v>-0.43230348489121101</v>
      </c>
      <c r="N95" s="225">
        <f>INDEX(Data2!$1:$1000,MATCH($C95,Data2!$X:$X,0),MATCH(N$14,Data2!$4:$4,0))</f>
        <v>0.94162475828346703</v>
      </c>
      <c r="O95" s="225">
        <f>INDEX(Data2!$1:$1000,MATCH($C95,Data2!$X:$X,0),MATCH(O$14,Data2!$4:$4,0))</f>
        <v>-0.15834272448537501</v>
      </c>
      <c r="P95" s="225">
        <f>INDEX(Data2!$1:$1000,MATCH($C95,Data2!$X:$X,0),MATCH(P$14,Data2!$4:$4,0))</f>
        <v>1.20093251313347</v>
      </c>
      <c r="Q95" s="225">
        <f>INDEX(Data2!$1:$1000,MATCH($C95,Data2!$X:$X,0),MATCH(Q$14,Data2!$4:$4,0))</f>
        <v>0.12725866904514299</v>
      </c>
      <c r="R95" s="225">
        <f>INDEX(Data2!$1:$1000,MATCH($C95,Data2!$X:$X,0),MATCH(R$14,Data2!$4:$4,0))</f>
        <v>0.99069228112221797</v>
      </c>
      <c r="S95" s="226">
        <f>INDEX(Data2!$1:$1000,MATCH($C95,Data2!$X:$X,0),MATCH(S$14,Data2!$4:$4,0))</f>
        <v>0.83873171379157596</v>
      </c>
      <c r="T95" s="98">
        <f>INDEX(Data2!$1:$1000,MATCH($C95,Data2!$X:$X,0),MATCH(T$15,Data2!$4:$4,0))</f>
        <v>-0.64608040296818903</v>
      </c>
      <c r="V95" s="219">
        <f t="shared" si="19"/>
        <v>0</v>
      </c>
      <c r="W95" s="219">
        <f t="shared" si="20"/>
        <v>0</v>
      </c>
      <c r="X95" s="219">
        <f t="shared" si="21"/>
        <v>0</v>
      </c>
      <c r="Y95" s="219">
        <f t="shared" si="22"/>
        <v>0</v>
      </c>
      <c r="Z95" s="219">
        <f t="shared" si="23"/>
        <v>0</v>
      </c>
      <c r="AA95" s="219">
        <f t="shared" si="24"/>
        <v>0</v>
      </c>
      <c r="AB95" s="219">
        <f t="shared" si="25"/>
        <v>0</v>
      </c>
      <c r="AC95" s="219">
        <f t="shared" si="26"/>
        <v>0</v>
      </c>
      <c r="AD95" s="219">
        <f t="shared" si="27"/>
        <v>0</v>
      </c>
      <c r="AE95" s="219">
        <f t="shared" si="28"/>
        <v>0</v>
      </c>
      <c r="AF95" s="219">
        <f t="shared" si="29"/>
        <v>0</v>
      </c>
      <c r="AG95" s="219">
        <f t="shared" si="30"/>
        <v>0</v>
      </c>
      <c r="AH95" s="219">
        <f t="shared" si="31"/>
        <v>0</v>
      </c>
      <c r="AI95" s="219">
        <f t="shared" si="32"/>
        <v>0</v>
      </c>
      <c r="AJ95" s="219">
        <f t="shared" si="33"/>
        <v>0</v>
      </c>
      <c r="AK95" s="224">
        <f t="shared" si="34"/>
        <v>0</v>
      </c>
      <c r="AL95" s="96">
        <f t="shared" si="18"/>
        <v>0</v>
      </c>
    </row>
    <row r="96" spans="1:38">
      <c r="A96" s="48" t="s">
        <v>214</v>
      </c>
      <c r="B96" s="48" t="str">
        <f>INDEX('Ref1'!$E:$E,MATCH(A96,'Ref1'!$A:$A,0))</f>
        <v>Ealing</v>
      </c>
      <c r="C96" s="71">
        <f>INDEX(Data2!$1:$1000,MATCH($A96,Data2!$A:$A,0),MATCH($A$5,Data2!$4:$4,0))</f>
        <v>237</v>
      </c>
      <c r="D96" s="225">
        <f>INDEX(Data2!$1:$1000,MATCH($C96,Data2!$X:$X,0),MATCH(D$14,Data2!$4:$4,0))</f>
        <v>-0.40710271318473101</v>
      </c>
      <c r="E96" s="225">
        <f>INDEX(Data2!$1:$1000,MATCH($C96,Data2!$X:$X,0),MATCH(E$14,Data2!$4:$4,0))</f>
        <v>0.827847077288139</v>
      </c>
      <c r="F96" s="225">
        <f>INDEX(Data2!$1:$1000,MATCH($C96,Data2!$X:$X,0),MATCH(F$14,Data2!$4:$4,0))</f>
        <v>1.89619030821197</v>
      </c>
      <c r="G96" s="225">
        <f>INDEX(Data2!$1:$1000,MATCH($C96,Data2!$X:$X,0),MATCH(G$14,Data2!$4:$4,0))</f>
        <v>0.66515271288348599</v>
      </c>
      <c r="H96" s="225">
        <f>INDEX(Data2!$1:$1000,MATCH($C96,Data2!$X:$X,0),MATCH(H$14,Data2!$4:$4,0))</f>
        <v>0.86080506744267105</v>
      </c>
      <c r="I96" s="225">
        <f>INDEX(Data2!$1:$1000,MATCH($C96,Data2!$X:$X,0),MATCH(I$14,Data2!$4:$4,0))</f>
        <v>0.46634031421206401</v>
      </c>
      <c r="J96" s="225">
        <f>INDEX(Data2!$1:$1000,MATCH($C96,Data2!$X:$X,0),MATCH(J$14,Data2!$4:$4,0))</f>
        <v>0.236796814094514</v>
      </c>
      <c r="K96" s="225">
        <f>INDEX(Data2!$1:$1000,MATCH($C96,Data2!$X:$X,0),MATCH(K$14,Data2!$4:$4,0))</f>
        <v>-0.28454724788741997</v>
      </c>
      <c r="L96" s="225">
        <f>INDEX(Data2!$1:$1000,MATCH($C96,Data2!$X:$X,0),MATCH(L$14,Data2!$4:$4,0))</f>
        <v>4.23179653114963E-2</v>
      </c>
      <c r="M96" s="225">
        <f>INDEX(Data2!$1:$1000,MATCH($C96,Data2!$X:$X,0),MATCH(M$14,Data2!$4:$4,0))</f>
        <v>-1.81055767879132</v>
      </c>
      <c r="N96" s="225">
        <f>INDEX(Data2!$1:$1000,MATCH($C96,Data2!$X:$X,0),MATCH(N$14,Data2!$4:$4,0))</f>
        <v>1.0967790164520199</v>
      </c>
      <c r="O96" s="225">
        <f>INDEX(Data2!$1:$1000,MATCH($C96,Data2!$X:$X,0),MATCH(O$14,Data2!$4:$4,0))</f>
        <v>0.59938909654980799</v>
      </c>
      <c r="P96" s="225">
        <f>INDEX(Data2!$1:$1000,MATCH($C96,Data2!$X:$X,0),MATCH(P$14,Data2!$4:$4,0))</f>
        <v>-1.0967790164520199</v>
      </c>
      <c r="Q96" s="225">
        <f>INDEX(Data2!$1:$1000,MATCH($C96,Data2!$X:$X,0),MATCH(Q$14,Data2!$4:$4,0))</f>
        <v>1.89619030821197</v>
      </c>
      <c r="R96" s="225">
        <f>INDEX(Data2!$1:$1000,MATCH($C96,Data2!$X:$X,0),MATCH(R$14,Data2!$4:$4,0))</f>
        <v>0.75421899455136598</v>
      </c>
      <c r="S96" s="226">
        <f>INDEX(Data2!$1:$1000,MATCH($C96,Data2!$X:$X,0),MATCH(S$14,Data2!$4:$4,0))</f>
        <v>-0.12725866904514299</v>
      </c>
      <c r="T96" s="98">
        <f>INDEX(Data2!$1:$1000,MATCH($C96,Data2!$X:$X,0),MATCH(T$15,Data2!$4:$4,0))</f>
        <v>-3.4620373051327799E-2</v>
      </c>
      <c r="V96" s="219">
        <f t="shared" si="19"/>
        <v>0</v>
      </c>
      <c r="W96" s="219">
        <f t="shared" si="20"/>
        <v>0</v>
      </c>
      <c r="X96" s="219">
        <f t="shared" si="21"/>
        <v>0</v>
      </c>
      <c r="Y96" s="219">
        <f t="shared" si="22"/>
        <v>0</v>
      </c>
      <c r="Z96" s="219">
        <f t="shared" si="23"/>
        <v>0</v>
      </c>
      <c r="AA96" s="219">
        <f t="shared" si="24"/>
        <v>0</v>
      </c>
      <c r="AB96" s="219">
        <f t="shared" si="25"/>
        <v>0</v>
      </c>
      <c r="AC96" s="219">
        <f t="shared" si="26"/>
        <v>0</v>
      </c>
      <c r="AD96" s="219">
        <f t="shared" si="27"/>
        <v>0</v>
      </c>
      <c r="AE96" s="219">
        <f t="shared" si="28"/>
        <v>0</v>
      </c>
      <c r="AF96" s="219">
        <f t="shared" si="29"/>
        <v>0</v>
      </c>
      <c r="AG96" s="219">
        <f t="shared" si="30"/>
        <v>0</v>
      </c>
      <c r="AH96" s="219">
        <f t="shared" si="31"/>
        <v>0</v>
      </c>
      <c r="AI96" s="219">
        <f t="shared" si="32"/>
        <v>0</v>
      </c>
      <c r="AJ96" s="219">
        <f t="shared" si="33"/>
        <v>0</v>
      </c>
      <c r="AK96" s="224">
        <f t="shared" si="34"/>
        <v>0</v>
      </c>
      <c r="AL96" s="96">
        <f t="shared" si="18"/>
        <v>0</v>
      </c>
    </row>
    <row r="97" spans="1:38">
      <c r="A97" s="48" t="s">
        <v>216</v>
      </c>
      <c r="B97" s="48" t="str">
        <f>INDEX('Ref1'!$E:$E,MATCH(A97,'Ref1'!$A:$A,0))</f>
        <v>East Cambridgeshire</v>
      </c>
      <c r="C97" s="71">
        <f>INDEX(Data2!$1:$1000,MATCH($A97,Data2!$A:$A,0),MATCH($A$5,Data2!$4:$4,0))</f>
        <v>107</v>
      </c>
      <c r="D97" s="225">
        <f>INDEX(Data2!$1:$1000,MATCH($C97,Data2!$X:$X,0),MATCH(D$14,Data2!$4:$4,0))</f>
        <v>0.24471489870827601</v>
      </c>
      <c r="E97" s="225">
        <f>INDEX(Data2!$1:$1000,MATCH($C97,Data2!$X:$X,0),MATCH(E$14,Data2!$4:$4,0))</f>
        <v>1.58410435946053</v>
      </c>
      <c r="F97" s="225">
        <f>INDEX(Data2!$1:$1000,MATCH($C97,Data2!$X:$X,0),MATCH(F$14,Data2!$4:$4,0))</f>
        <v>0.83873171379157596</v>
      </c>
      <c r="G97" s="225">
        <f>INDEX(Data2!$1:$1000,MATCH($C97,Data2!$X:$X,0),MATCH(G$14,Data2!$4:$4,0))</f>
        <v>0.89472573620472595</v>
      </c>
      <c r="H97" s="225">
        <f>INDEX(Data2!$1:$1000,MATCH($C97,Data2!$X:$X,0),MATCH(H$14,Data2!$4:$4,0))</f>
        <v>2.61829535040822</v>
      </c>
      <c r="I97" s="225">
        <f>INDEX(Data2!$1:$1000,MATCH($C97,Data2!$X:$X,0),MATCH(I$14,Data2!$4:$4,0))</f>
        <v>-0.24471489870827601</v>
      </c>
      <c r="J97" s="225">
        <f>INDEX(Data2!$1:$1000,MATCH($C97,Data2!$X:$X,0),MATCH(J$14,Data2!$4:$4,0))</f>
        <v>-0.54502425143293098</v>
      </c>
      <c r="K97" s="225">
        <f>INDEX(Data2!$1:$1000,MATCH($C97,Data2!$X:$X,0),MATCH(K$14,Data2!$4:$4,0))</f>
        <v>-0.608620196795288</v>
      </c>
      <c r="L97" s="225">
        <f>INDEX(Data2!$1:$1000,MATCH($C97,Data2!$X:$X,0),MATCH(L$14,Data2!$4:$4,0))</f>
        <v>-0.276546612755663</v>
      </c>
      <c r="M97" s="225">
        <f>INDEX(Data2!$1:$1000,MATCH($C97,Data2!$X:$X,0),MATCH(M$14,Data2!$4:$4,0))</f>
        <v>-1.2498189696086599</v>
      </c>
      <c r="N97" s="225">
        <f>INDEX(Data2!$1:$1000,MATCH($C97,Data2!$X:$X,0),MATCH(N$14,Data2!$4:$4,0))</f>
        <v>-0.15834272448537501</v>
      </c>
      <c r="O97" s="225">
        <f>INDEX(Data2!$1:$1000,MATCH($C97,Data2!$X:$X,0),MATCH(O$14,Data2!$4:$4,0))</f>
        <v>0.236796814094514</v>
      </c>
      <c r="P97" s="225">
        <f>INDEX(Data2!$1:$1000,MATCH($C97,Data2!$X:$X,0),MATCH(P$14,Data2!$4:$4,0))</f>
        <v>0.181754940835861</v>
      </c>
      <c r="Q97" s="225">
        <f>INDEX(Data2!$1:$1000,MATCH($C97,Data2!$X:$X,0),MATCH(Q$14,Data2!$4:$4,0))</f>
        <v>1.2331952774122601</v>
      </c>
      <c r="R97" s="225">
        <f>INDEX(Data2!$1:$1000,MATCH($C97,Data2!$X:$X,0),MATCH(R$14,Data2!$4:$4,0))</f>
        <v>-0.83873171379157596</v>
      </c>
      <c r="S97" s="226">
        <f>INDEX(Data2!$1:$1000,MATCH($C97,Data2!$X:$X,0),MATCH(S$14,Data2!$4:$4,0))</f>
        <v>-0.88330602472053099</v>
      </c>
      <c r="T97" s="98">
        <f>INDEX(Data2!$1:$1000,MATCH($C97,Data2!$X:$X,0),MATCH(T$15,Data2!$4:$4,0))</f>
        <v>-0.95367622688124898</v>
      </c>
      <c r="V97" s="219">
        <f t="shared" si="19"/>
        <v>0</v>
      </c>
      <c r="W97" s="219">
        <f t="shared" si="20"/>
        <v>0</v>
      </c>
      <c r="X97" s="219">
        <f t="shared" si="21"/>
        <v>0</v>
      </c>
      <c r="Y97" s="219">
        <f t="shared" si="22"/>
        <v>0</v>
      </c>
      <c r="Z97" s="219">
        <f t="shared" si="23"/>
        <v>0</v>
      </c>
      <c r="AA97" s="219">
        <f t="shared" si="24"/>
        <v>0</v>
      </c>
      <c r="AB97" s="219">
        <f t="shared" si="25"/>
        <v>0</v>
      </c>
      <c r="AC97" s="219">
        <f t="shared" si="26"/>
        <v>0</v>
      </c>
      <c r="AD97" s="219">
        <f t="shared" si="27"/>
        <v>0</v>
      </c>
      <c r="AE97" s="219">
        <f t="shared" si="28"/>
        <v>0</v>
      </c>
      <c r="AF97" s="219">
        <f t="shared" si="29"/>
        <v>0</v>
      </c>
      <c r="AG97" s="219">
        <f t="shared" si="30"/>
        <v>0</v>
      </c>
      <c r="AH97" s="219">
        <f t="shared" si="31"/>
        <v>0</v>
      </c>
      <c r="AI97" s="219">
        <f t="shared" si="32"/>
        <v>0</v>
      </c>
      <c r="AJ97" s="219">
        <f t="shared" si="33"/>
        <v>0</v>
      </c>
      <c r="AK97" s="224">
        <f t="shared" si="34"/>
        <v>0</v>
      </c>
      <c r="AL97" s="96">
        <f t="shared" si="18"/>
        <v>0</v>
      </c>
    </row>
    <row r="98" spans="1:38">
      <c r="A98" s="48" t="s">
        <v>218</v>
      </c>
      <c r="B98" s="48" t="str">
        <f>INDEX('Ref1'!$E:$E,MATCH(A98,'Ref1'!$A:$A,0))</f>
        <v>East Devon</v>
      </c>
      <c r="C98" s="71">
        <f>INDEX(Data2!$1:$1000,MATCH($A98,Data2!$A:$A,0),MATCH($A$5,Data2!$4:$4,0))</f>
        <v>174</v>
      </c>
      <c r="D98" s="225">
        <f>INDEX(Data2!$1:$1000,MATCH($C98,Data2!$X:$X,0),MATCH(D$14,Data2!$4:$4,0))</f>
        <v>-1.1698735860340801</v>
      </c>
      <c r="E98" s="225">
        <f>INDEX(Data2!$1:$1000,MATCH($C98,Data2!$X:$X,0),MATCH(E$14,Data2!$4:$4,0))</f>
        <v>-0.86080506744267005</v>
      </c>
      <c r="F98" s="225">
        <f>INDEX(Data2!$1:$1000,MATCH($C98,Data2!$X:$X,0),MATCH(F$14,Data2!$4:$4,0))</f>
        <v>0.15834272448537501</v>
      </c>
      <c r="G98" s="225">
        <f>INDEX(Data2!$1:$1000,MATCH($C98,Data2!$X:$X,0),MATCH(G$14,Data2!$4:$4,0))</f>
        <v>0.67477993525131896</v>
      </c>
      <c r="H98" s="225">
        <f>INDEX(Data2!$1:$1000,MATCH($C98,Data2!$X:$X,0),MATCH(H$14,Data2!$4:$4,0))</f>
        <v>0.33295581167441402</v>
      </c>
      <c r="I98" s="225">
        <f>INDEX(Data2!$1:$1000,MATCH($C98,Data2!$X:$X,0),MATCH(I$14,Data2!$4:$4,0))</f>
        <v>-0.53612224016086696</v>
      </c>
      <c r="J98" s="225">
        <f>INDEX(Data2!$1:$1000,MATCH($C98,Data2!$X:$X,0),MATCH(J$14,Data2!$4:$4,0))</f>
        <v>-2.2079361535701101</v>
      </c>
      <c r="K98" s="225">
        <f>INDEX(Data2!$1:$1000,MATCH($C98,Data2!$X:$X,0),MATCH(K$14,Data2!$4:$4,0))</f>
        <v>0.64608040296819003</v>
      </c>
      <c r="L98" s="225">
        <f>INDEX(Data2!$1:$1000,MATCH($C98,Data2!$X:$X,0),MATCH(L$14,Data2!$4:$4,0))</f>
        <v>0.62724026956349199</v>
      </c>
      <c r="M98" s="225">
        <f>INDEX(Data2!$1:$1000,MATCH($C98,Data2!$X:$X,0),MATCH(M$14,Data2!$4:$4,0))</f>
        <v>-3.8459493110680398E-3</v>
      </c>
      <c r="N98" s="225">
        <f>INDEX(Data2!$1:$1000,MATCH($C98,Data2!$X:$X,0),MATCH(N$14,Data2!$4:$4,0))</f>
        <v>-0.48356099433467298</v>
      </c>
      <c r="O98" s="225">
        <f>INDEX(Data2!$1:$1000,MATCH($C98,Data2!$X:$X,0),MATCH(O$14,Data2!$4:$4,0))</f>
        <v>3</v>
      </c>
      <c r="P98" s="225">
        <f>INDEX(Data2!$1:$1000,MATCH($C98,Data2!$X:$X,0),MATCH(P$14,Data2!$4:$4,0))</f>
        <v>0.47493304871340403</v>
      </c>
      <c r="Q98" s="225">
        <f>INDEX(Data2!$1:$1000,MATCH($C98,Data2!$X:$X,0),MATCH(Q$14,Data2!$4:$4,0))</f>
        <v>-0.53612224016086696</v>
      </c>
      <c r="R98" s="225">
        <f>INDEX(Data2!$1:$1000,MATCH($C98,Data2!$X:$X,0),MATCH(R$14,Data2!$4:$4,0))</f>
        <v>-1.0691269505479799</v>
      </c>
      <c r="S98" s="226">
        <f>INDEX(Data2!$1:$1000,MATCH($C98,Data2!$X:$X,0),MATCH(S$14,Data2!$4:$4,0))</f>
        <v>-1.4395549086391799</v>
      </c>
      <c r="T98" s="98">
        <f>INDEX(Data2!$1:$1000,MATCH($C98,Data2!$X:$X,0),MATCH(T$15,Data2!$4:$4,0))</f>
        <v>3</v>
      </c>
      <c r="V98" s="219">
        <f t="shared" si="19"/>
        <v>0</v>
      </c>
      <c r="W98" s="219">
        <f t="shared" si="20"/>
        <v>0</v>
      </c>
      <c r="X98" s="219">
        <f t="shared" si="21"/>
        <v>0</v>
      </c>
      <c r="Y98" s="219">
        <f t="shared" si="22"/>
        <v>0</v>
      </c>
      <c r="Z98" s="219">
        <f t="shared" si="23"/>
        <v>0</v>
      </c>
      <c r="AA98" s="219">
        <f t="shared" si="24"/>
        <v>0</v>
      </c>
      <c r="AB98" s="219">
        <f t="shared" si="25"/>
        <v>0</v>
      </c>
      <c r="AC98" s="219">
        <f t="shared" si="26"/>
        <v>0</v>
      </c>
      <c r="AD98" s="219">
        <f t="shared" si="27"/>
        <v>0</v>
      </c>
      <c r="AE98" s="219">
        <f t="shared" si="28"/>
        <v>0</v>
      </c>
      <c r="AF98" s="219">
        <f t="shared" si="29"/>
        <v>0</v>
      </c>
      <c r="AG98" s="219">
        <f t="shared" si="30"/>
        <v>0</v>
      </c>
      <c r="AH98" s="219">
        <f t="shared" si="31"/>
        <v>0</v>
      </c>
      <c r="AI98" s="219">
        <f t="shared" si="32"/>
        <v>0</v>
      </c>
      <c r="AJ98" s="219">
        <f t="shared" si="33"/>
        <v>0</v>
      </c>
      <c r="AK98" s="224">
        <f t="shared" si="34"/>
        <v>0</v>
      </c>
      <c r="AL98" s="96">
        <f t="shared" si="18"/>
        <v>0</v>
      </c>
    </row>
    <row r="99" spans="1:38">
      <c r="A99" s="48" t="s">
        <v>220</v>
      </c>
      <c r="B99" s="48" t="str">
        <f>INDEX('Ref1'!$E:$E,MATCH(A99,'Ref1'!$A:$A,0))</f>
        <v>East Dorset</v>
      </c>
      <c r="C99" s="71">
        <f>INDEX(Data2!$1:$1000,MATCH($A99,Data2!$A:$A,0),MATCH($A$5,Data2!$4:$4,0))</f>
        <v>98</v>
      </c>
      <c r="D99" s="225">
        <f>INDEX(Data2!$1:$1000,MATCH($C99,Data2!$X:$X,0),MATCH(D$14,Data2!$4:$4,0))</f>
        <v>0.41547348891049701</v>
      </c>
      <c r="E99" s="225">
        <f>INDEX(Data2!$1:$1000,MATCH($C99,Data2!$X:$X,0),MATCH(E$14,Data2!$4:$4,0))</f>
        <v>-1.55768809267068</v>
      </c>
      <c r="F99" s="225">
        <f>INDEX(Data2!$1:$1000,MATCH($C99,Data2!$X:$X,0),MATCH(F$14,Data2!$4:$4,0))</f>
        <v>-0.104027698398954</v>
      </c>
      <c r="G99" s="225">
        <f>INDEX(Data2!$1:$1000,MATCH($C99,Data2!$X:$X,0),MATCH(G$14,Data2!$4:$4,0))</f>
        <v>-1.33866570764457</v>
      </c>
      <c r="H99" s="225">
        <f>INDEX(Data2!$1:$1000,MATCH($C99,Data2!$X:$X,0),MATCH(H$14,Data2!$4:$4,0))</f>
        <v>-0.59020879232393397</v>
      </c>
      <c r="I99" s="225">
        <f>INDEX(Data2!$1:$1000,MATCH($C99,Data2!$X:$X,0),MATCH(I$14,Data2!$4:$4,0))</f>
        <v>-0.26856364062649601</v>
      </c>
      <c r="J99" s="225">
        <f>INDEX(Data2!$1:$1000,MATCH($C99,Data2!$X:$X,0),MATCH(J$14,Data2!$4:$4,0))</f>
        <v>2.12741091319007</v>
      </c>
      <c r="K99" s="225">
        <f>INDEX(Data2!$1:$1000,MATCH($C99,Data2!$X:$X,0),MATCH(K$14,Data2!$4:$4,0))</f>
        <v>0.18958056817244801</v>
      </c>
      <c r="L99" s="225">
        <f>INDEX(Data2!$1:$1000,MATCH($C99,Data2!$X:$X,0),MATCH(L$14,Data2!$4:$4,0))</f>
        <v>1.2169055626538401</v>
      </c>
      <c r="M99" s="225">
        <f>INDEX(Data2!$1:$1000,MATCH($C99,Data2!$X:$X,0),MATCH(M$14,Data2!$4:$4,0))</f>
        <v>1.18526012786046</v>
      </c>
      <c r="N99" s="225">
        <f>INDEX(Data2!$1:$1000,MATCH($C99,Data2!$X:$X,0),MATCH(N$14,Data2!$4:$4,0))</f>
        <v>-0.73392869407083094</v>
      </c>
      <c r="O99" s="225">
        <f>INDEX(Data2!$1:$1000,MATCH($C99,Data2!$X:$X,0),MATCH(O$14,Data2!$4:$4,0))</f>
        <v>0.36566011593027697</v>
      </c>
      <c r="P99" s="225">
        <f>INDEX(Data2!$1:$1000,MATCH($C99,Data2!$X:$X,0),MATCH(P$14,Data2!$4:$4,0))</f>
        <v>0.30060388702378499</v>
      </c>
      <c r="Q99" s="225">
        <f>INDEX(Data2!$1:$1000,MATCH($C99,Data2!$X:$X,0),MATCH(Q$14,Data2!$4:$4,0))</f>
        <v>-0.94162475828346703</v>
      </c>
      <c r="R99" s="225">
        <f>INDEX(Data2!$1:$1000,MATCH($C99,Data2!$X:$X,0),MATCH(R$14,Data2!$4:$4,0))</f>
        <v>0.95367622688124898</v>
      </c>
      <c r="S99" s="226">
        <f>INDEX(Data2!$1:$1000,MATCH($C99,Data2!$X:$X,0),MATCH(S$14,Data2!$4:$4,0))</f>
        <v>-0.72389625403909696</v>
      </c>
      <c r="T99" s="98">
        <f>INDEX(Data2!$1:$1000,MATCH($C99,Data2!$X:$X,0),MATCH(T$15,Data2!$4:$4,0))</f>
        <v>0.49222508848025398</v>
      </c>
      <c r="V99" s="219">
        <f t="shared" si="19"/>
        <v>0</v>
      </c>
      <c r="W99" s="219">
        <f t="shared" si="20"/>
        <v>0</v>
      </c>
      <c r="X99" s="219">
        <f t="shared" si="21"/>
        <v>0</v>
      </c>
      <c r="Y99" s="219">
        <f t="shared" si="22"/>
        <v>0</v>
      </c>
      <c r="Z99" s="219">
        <f t="shared" si="23"/>
        <v>0</v>
      </c>
      <c r="AA99" s="219">
        <f t="shared" si="24"/>
        <v>0</v>
      </c>
      <c r="AB99" s="219">
        <f t="shared" si="25"/>
        <v>0</v>
      </c>
      <c r="AC99" s="219">
        <f t="shared" si="26"/>
        <v>0</v>
      </c>
      <c r="AD99" s="219">
        <f t="shared" si="27"/>
        <v>0</v>
      </c>
      <c r="AE99" s="219">
        <f t="shared" si="28"/>
        <v>0</v>
      </c>
      <c r="AF99" s="219">
        <f t="shared" si="29"/>
        <v>0</v>
      </c>
      <c r="AG99" s="219">
        <f t="shared" si="30"/>
        <v>0</v>
      </c>
      <c r="AH99" s="219">
        <f t="shared" si="31"/>
        <v>0</v>
      </c>
      <c r="AI99" s="219">
        <f t="shared" si="32"/>
        <v>0</v>
      </c>
      <c r="AJ99" s="219">
        <f t="shared" si="33"/>
        <v>0</v>
      </c>
      <c r="AK99" s="224">
        <f t="shared" si="34"/>
        <v>0</v>
      </c>
      <c r="AL99" s="96">
        <f t="shared" si="18"/>
        <v>0</v>
      </c>
    </row>
    <row r="100" spans="1:38">
      <c r="A100" s="48" t="s">
        <v>222</v>
      </c>
      <c r="B100" s="48" t="str">
        <f>INDEX('Ref1'!$E:$E,MATCH(A100,'Ref1'!$A:$A,0))</f>
        <v>East Hampshire</v>
      </c>
      <c r="C100" s="71">
        <f>INDEX(Data2!$1:$1000,MATCH($A100,Data2!$A:$A,0),MATCH($A$5,Data2!$4:$4,0))</f>
        <v>79</v>
      </c>
      <c r="D100" s="225">
        <f>INDEX(Data2!$1:$1000,MATCH($C100,Data2!$X:$X,0),MATCH(D$14,Data2!$4:$4,0))</f>
        <v>0.44076432542273503</v>
      </c>
      <c r="E100" s="225">
        <f>INDEX(Data2!$1:$1000,MATCH($C100,Data2!$X:$X,0),MATCH(E$14,Data2!$4:$4,0))</f>
        <v>-1.7364527482587899</v>
      </c>
      <c r="F100" s="225">
        <f>INDEX(Data2!$1:$1000,MATCH($C100,Data2!$X:$X,0),MATCH(F$14,Data2!$4:$4,0))</f>
        <v>1.58410435946053</v>
      </c>
      <c r="G100" s="225">
        <f>INDEX(Data2!$1:$1000,MATCH($C100,Data2!$X:$X,0),MATCH(G$14,Data2!$4:$4,0))</f>
        <v>-0.44076432542273503</v>
      </c>
      <c r="H100" s="225">
        <f>INDEX(Data2!$1:$1000,MATCH($C100,Data2!$X:$X,0),MATCH(H$14,Data2!$4:$4,0))</f>
        <v>-0.15834272448537501</v>
      </c>
      <c r="I100" s="225">
        <f>INDEX(Data2!$1:$1000,MATCH($C100,Data2!$X:$X,0),MATCH(I$14,Data2!$4:$4,0))</f>
        <v>2.61829535040822</v>
      </c>
      <c r="J100" s="225">
        <f>INDEX(Data2!$1:$1000,MATCH($C100,Data2!$X:$X,0),MATCH(J$14,Data2!$4:$4,0))</f>
        <v>-1.5078939607437201</v>
      </c>
      <c r="K100" s="225">
        <f>INDEX(Data2!$1:$1000,MATCH($C100,Data2!$X:$X,0),MATCH(K$14,Data2!$4:$4,0))</f>
        <v>1.37734677311944</v>
      </c>
      <c r="L100" s="225">
        <f>INDEX(Data2!$1:$1000,MATCH($C100,Data2!$X:$X,0),MATCH(L$14,Data2!$4:$4,0))</f>
        <v>0.636632089188649</v>
      </c>
      <c r="M100" s="225">
        <f>INDEX(Data2!$1:$1000,MATCH($C100,Data2!$X:$X,0),MATCH(M$14,Data2!$4:$4,0))</f>
        <v>-2.12741091319007</v>
      </c>
      <c r="N100" s="225">
        <f>INDEX(Data2!$1:$1000,MATCH($C100,Data2!$X:$X,0),MATCH(N$14,Data2!$4:$4,0))</f>
        <v>-0.64608040296818903</v>
      </c>
      <c r="O100" s="225">
        <f>INDEX(Data2!$1:$1000,MATCH($C100,Data2!$X:$X,0),MATCH(O$14,Data2!$4:$4,0))</f>
        <v>-0.276546612755663</v>
      </c>
      <c r="P100" s="225">
        <f>INDEX(Data2!$1:$1000,MATCH($C100,Data2!$X:$X,0),MATCH(P$14,Data2!$4:$4,0))</f>
        <v>0.25264835601647301</v>
      </c>
      <c r="Q100" s="225">
        <f>INDEX(Data2!$1:$1000,MATCH($C100,Data2!$X:$X,0),MATCH(Q$14,Data2!$4:$4,0))</f>
        <v>-0.308661103247932</v>
      </c>
      <c r="R100" s="225">
        <f>INDEX(Data2!$1:$1000,MATCH($C100,Data2!$X:$X,0),MATCH(R$14,Data2!$4:$4,0))</f>
        <v>0.80636647104172898</v>
      </c>
      <c r="S100" s="226">
        <f>INDEX(Data2!$1:$1000,MATCH($C100,Data2!$X:$X,0),MATCH(S$14,Data2!$4:$4,0))</f>
        <v>0.26059774714164602</v>
      </c>
      <c r="T100" s="98">
        <f>INDEX(Data2!$1:$1000,MATCH($C100,Data2!$X:$X,0),MATCH(T$15,Data2!$4:$4,0))</f>
        <v>2.61829535040822</v>
      </c>
      <c r="V100" s="219">
        <f t="shared" si="19"/>
        <v>0</v>
      </c>
      <c r="W100" s="219">
        <f t="shared" si="20"/>
        <v>0</v>
      </c>
      <c r="X100" s="219">
        <f t="shared" si="21"/>
        <v>0</v>
      </c>
      <c r="Y100" s="219">
        <f t="shared" si="22"/>
        <v>0</v>
      </c>
      <c r="Z100" s="219">
        <f t="shared" si="23"/>
        <v>0</v>
      </c>
      <c r="AA100" s="219">
        <f t="shared" si="24"/>
        <v>0</v>
      </c>
      <c r="AB100" s="219">
        <f t="shared" si="25"/>
        <v>0</v>
      </c>
      <c r="AC100" s="219">
        <f t="shared" si="26"/>
        <v>0</v>
      </c>
      <c r="AD100" s="219">
        <f t="shared" si="27"/>
        <v>0</v>
      </c>
      <c r="AE100" s="219">
        <f t="shared" si="28"/>
        <v>0</v>
      </c>
      <c r="AF100" s="219">
        <f t="shared" si="29"/>
        <v>0</v>
      </c>
      <c r="AG100" s="219">
        <f t="shared" si="30"/>
        <v>0</v>
      </c>
      <c r="AH100" s="219">
        <f t="shared" si="31"/>
        <v>0</v>
      </c>
      <c r="AI100" s="219">
        <f t="shared" si="32"/>
        <v>0</v>
      </c>
      <c r="AJ100" s="219">
        <f t="shared" si="33"/>
        <v>0</v>
      </c>
      <c r="AK100" s="224">
        <f t="shared" si="34"/>
        <v>0</v>
      </c>
      <c r="AL100" s="96">
        <f t="shared" si="18"/>
        <v>0</v>
      </c>
    </row>
    <row r="101" spans="1:38">
      <c r="A101" s="48" t="s">
        <v>224</v>
      </c>
      <c r="B101" s="48" t="str">
        <f>INDEX('Ref1'!$E:$E,MATCH(A101,'Ref1'!$A:$A,0))</f>
        <v>East Hertfordshire</v>
      </c>
      <c r="C101" s="71">
        <f>INDEX(Data2!$1:$1000,MATCH($A101,Data2!$A:$A,0),MATCH($A$5,Data2!$4:$4,0))</f>
        <v>183</v>
      </c>
      <c r="D101" s="225">
        <f>INDEX(Data2!$1:$1000,MATCH($C101,Data2!$X:$X,0),MATCH(D$14,Data2!$4:$4,0))</f>
        <v>-2.6924831633429899E-2</v>
      </c>
      <c r="E101" s="225">
        <f>INDEX(Data2!$1:$1000,MATCH($C101,Data2!$X:$X,0),MATCH(E$14,Data2!$4:$4,0))</f>
        <v>-1.70271698671924</v>
      </c>
      <c r="F101" s="225">
        <f>INDEX(Data2!$1:$1000,MATCH($C101,Data2!$X:$X,0),MATCH(F$14,Data2!$4:$4,0))</f>
        <v>-0.62724026956349199</v>
      </c>
      <c r="G101" s="225">
        <f>INDEX(Data2!$1:$1000,MATCH($C101,Data2!$X:$X,0),MATCH(G$14,Data2!$4:$4,0))</f>
        <v>-0.77482466969292996</v>
      </c>
      <c r="H101" s="225">
        <f>INDEX(Data2!$1:$1000,MATCH($C101,Data2!$X:$X,0),MATCH(H$14,Data2!$4:$4,0))</f>
        <v>1.0828494841071501</v>
      </c>
      <c r="I101" s="225">
        <f>INDEX(Data2!$1:$1000,MATCH($C101,Data2!$X:$X,0),MATCH(I$14,Data2!$4:$4,0))</f>
        <v>0.32483643033381798</v>
      </c>
      <c r="J101" s="225">
        <f>INDEX(Data2!$1:$1000,MATCH($C101,Data2!$X:$X,0),MATCH(J$14,Data2!$4:$4,0))</f>
        <v>0.449256837146156</v>
      </c>
      <c r="K101" s="225">
        <f>INDEX(Data2!$1:$1000,MATCH($C101,Data2!$X:$X,0),MATCH(K$14,Data2!$4:$4,0))</f>
        <v>-1.70271698671924</v>
      </c>
      <c r="L101" s="225">
        <f>INDEX(Data2!$1:$1000,MATCH($C101,Data2!$X:$X,0),MATCH(L$14,Data2!$4:$4,0))</f>
        <v>0.54502425143293098</v>
      </c>
      <c r="M101" s="225">
        <f>INDEX(Data2!$1:$1000,MATCH($C101,Data2!$X:$X,0),MATCH(M$14,Data2!$4:$4,0))</f>
        <v>0.18958056817244801</v>
      </c>
      <c r="N101" s="225">
        <f>INDEX(Data2!$1:$1000,MATCH($C101,Data2!$X:$X,0),MATCH(N$14,Data2!$4:$4,0))</f>
        <v>0.181754940835861</v>
      </c>
      <c r="O101" s="225">
        <f>INDEX(Data2!$1:$1000,MATCH($C101,Data2!$X:$X,0),MATCH(O$14,Data2!$4:$4,0))</f>
        <v>1.70271698671923</v>
      </c>
      <c r="P101" s="225">
        <f>INDEX(Data2!$1:$1000,MATCH($C101,Data2!$X:$X,0),MATCH(P$14,Data2!$4:$4,0))</f>
        <v>-0.91792285853303901</v>
      </c>
      <c r="Q101" s="225">
        <f>INDEX(Data2!$1:$1000,MATCH($C101,Data2!$X:$X,0),MATCH(Q$14,Data2!$4:$4,0))</f>
        <v>5.0018065889223501E-2</v>
      </c>
      <c r="R101" s="225">
        <f>INDEX(Data2!$1:$1000,MATCH($C101,Data2!$X:$X,0),MATCH(R$14,Data2!$4:$4,0))</f>
        <v>-1.1547591320828301</v>
      </c>
      <c r="S101" s="226">
        <f>INDEX(Data2!$1:$1000,MATCH($C101,Data2!$X:$X,0),MATCH(S$14,Data2!$4:$4,0))</f>
        <v>0.47493304871340403</v>
      </c>
      <c r="T101" s="98">
        <f>INDEX(Data2!$1:$1000,MATCH($C101,Data2!$X:$X,0),MATCH(T$15,Data2!$4:$4,0))</f>
        <v>0.45778187523733299</v>
      </c>
      <c r="V101" s="219">
        <f t="shared" si="19"/>
        <v>0</v>
      </c>
      <c r="W101" s="219">
        <f t="shared" si="20"/>
        <v>0</v>
      </c>
      <c r="X101" s="219">
        <f t="shared" si="21"/>
        <v>0</v>
      </c>
      <c r="Y101" s="219">
        <f t="shared" si="22"/>
        <v>0</v>
      </c>
      <c r="Z101" s="219">
        <f t="shared" si="23"/>
        <v>0</v>
      </c>
      <c r="AA101" s="219">
        <f t="shared" si="24"/>
        <v>0</v>
      </c>
      <c r="AB101" s="219">
        <f t="shared" si="25"/>
        <v>0</v>
      </c>
      <c r="AC101" s="219">
        <f t="shared" si="26"/>
        <v>0</v>
      </c>
      <c r="AD101" s="219">
        <f t="shared" si="27"/>
        <v>0</v>
      </c>
      <c r="AE101" s="219">
        <f t="shared" si="28"/>
        <v>0</v>
      </c>
      <c r="AF101" s="219">
        <f t="shared" si="29"/>
        <v>0</v>
      </c>
      <c r="AG101" s="219">
        <f t="shared" si="30"/>
        <v>0</v>
      </c>
      <c r="AH101" s="219">
        <f t="shared" si="31"/>
        <v>0</v>
      </c>
      <c r="AI101" s="219">
        <f t="shared" si="32"/>
        <v>0</v>
      </c>
      <c r="AJ101" s="219">
        <f t="shared" si="33"/>
        <v>0</v>
      </c>
      <c r="AK101" s="224">
        <f t="shared" si="34"/>
        <v>0</v>
      </c>
      <c r="AL101" s="96">
        <f t="shared" si="18"/>
        <v>0</v>
      </c>
    </row>
    <row r="102" spans="1:38">
      <c r="A102" s="48" t="s">
        <v>226</v>
      </c>
      <c r="B102" s="48" t="str">
        <f>INDEX('Ref1'!$E:$E,MATCH(A102,'Ref1'!$A:$A,0))</f>
        <v>East Lindsey</v>
      </c>
      <c r="C102" s="71">
        <f>INDEX(Data2!$1:$1000,MATCH($A102,Data2!$A:$A,0),MATCH($A$5,Data2!$4:$4,0))</f>
        <v>49</v>
      </c>
      <c r="D102" s="225">
        <f>INDEX(Data2!$1:$1000,MATCH($C102,Data2!$X:$X,0),MATCH(D$14,Data2!$4:$4,0))</f>
        <v>-1.0828494841071501</v>
      </c>
      <c r="E102" s="225">
        <f>INDEX(Data2!$1:$1000,MATCH($C102,Data2!$X:$X,0),MATCH(E$14,Data2!$4:$4,0))</f>
        <v>-0.43230348489121101</v>
      </c>
      <c r="F102" s="225">
        <f>INDEX(Data2!$1:$1000,MATCH($C102,Data2!$X:$X,0),MATCH(F$14,Data2!$4:$4,0))</f>
        <v>-0.51844398248942802</v>
      </c>
      <c r="G102" s="225">
        <f>INDEX(Data2!$1:$1000,MATCH($C102,Data2!$X:$X,0),MATCH(G$14,Data2!$4:$4,0))</f>
        <v>0.80636647104172898</v>
      </c>
      <c r="H102" s="225">
        <f>INDEX(Data2!$1:$1000,MATCH($C102,Data2!$X:$X,0),MATCH(H$14,Data2!$4:$4,0))</f>
        <v>-1.5078939607437201</v>
      </c>
      <c r="I102" s="225">
        <f>INDEX(Data2!$1:$1000,MATCH($C102,Data2!$X:$X,0),MATCH(I$14,Data2!$4:$4,0))</f>
        <v>-1.7364527482587899</v>
      </c>
      <c r="J102" s="225">
        <f>INDEX(Data2!$1:$1000,MATCH($C102,Data2!$X:$X,0),MATCH(J$14,Data2!$4:$4,0))</f>
        <v>0.26059774714164602</v>
      </c>
      <c r="K102" s="225">
        <f>INDEX(Data2!$1:$1000,MATCH($C102,Data2!$X:$X,0),MATCH(K$14,Data2!$4:$4,0))</f>
        <v>-0.26856364062649601</v>
      </c>
      <c r="L102" s="225">
        <f>INDEX(Data2!$1:$1000,MATCH($C102,Data2!$X:$X,0),MATCH(L$14,Data2!$4:$4,0))</f>
        <v>1.0967790164520199</v>
      </c>
      <c r="M102" s="225">
        <f>INDEX(Data2!$1:$1000,MATCH($C102,Data2!$X:$X,0),MATCH(M$14,Data2!$4:$4,0))</f>
        <v>1.02911813509786</v>
      </c>
      <c r="N102" s="225">
        <f>INDEX(Data2!$1:$1000,MATCH($C102,Data2!$X:$X,0),MATCH(N$14,Data2!$4:$4,0))</f>
        <v>1.01614278526508</v>
      </c>
      <c r="O102" s="225">
        <f>INDEX(Data2!$1:$1000,MATCH($C102,Data2!$X:$X,0),MATCH(O$14,Data2!$4:$4,0))</f>
        <v>0.423873478962081</v>
      </c>
      <c r="P102" s="225">
        <f>INDEX(Data2!$1:$1000,MATCH($C102,Data2!$X:$X,0),MATCH(P$14,Data2!$4:$4,0))</f>
        <v>0.57199532434845202</v>
      </c>
      <c r="Q102" s="225">
        <f>INDEX(Data2!$1:$1000,MATCH($C102,Data2!$X:$X,0),MATCH(Q$14,Data2!$4:$4,0))</f>
        <v>0.51844398248942802</v>
      </c>
      <c r="R102" s="225">
        <f>INDEX(Data2!$1:$1000,MATCH($C102,Data2!$X:$X,0),MATCH(R$14,Data2!$4:$4,0))</f>
        <v>0.86080506744267105</v>
      </c>
      <c r="S102" s="226">
        <f>INDEX(Data2!$1:$1000,MATCH($C102,Data2!$X:$X,0),MATCH(S$14,Data2!$4:$4,0))</f>
        <v>-0.15834272448537501</v>
      </c>
      <c r="T102" s="98">
        <f>INDEX(Data2!$1:$1000,MATCH($C102,Data2!$X:$X,0),MATCH(T$15,Data2!$4:$4,0))</f>
        <v>-0.15834272448537501</v>
      </c>
      <c r="V102" s="219">
        <f t="shared" si="19"/>
        <v>0</v>
      </c>
      <c r="W102" s="219">
        <f t="shared" si="20"/>
        <v>0</v>
      </c>
      <c r="X102" s="219">
        <f t="shared" si="21"/>
        <v>0</v>
      </c>
      <c r="Y102" s="219">
        <f t="shared" si="22"/>
        <v>0</v>
      </c>
      <c r="Z102" s="219">
        <f t="shared" si="23"/>
        <v>0</v>
      </c>
      <c r="AA102" s="219">
        <f t="shared" si="24"/>
        <v>0</v>
      </c>
      <c r="AB102" s="219">
        <f t="shared" si="25"/>
        <v>0</v>
      </c>
      <c r="AC102" s="219">
        <f t="shared" si="26"/>
        <v>0</v>
      </c>
      <c r="AD102" s="219">
        <f t="shared" si="27"/>
        <v>0</v>
      </c>
      <c r="AE102" s="219">
        <f t="shared" si="28"/>
        <v>0</v>
      </c>
      <c r="AF102" s="219">
        <f t="shared" si="29"/>
        <v>0</v>
      </c>
      <c r="AG102" s="219">
        <f t="shared" si="30"/>
        <v>0</v>
      </c>
      <c r="AH102" s="219">
        <f t="shared" si="31"/>
        <v>0</v>
      </c>
      <c r="AI102" s="219">
        <f t="shared" si="32"/>
        <v>0</v>
      </c>
      <c r="AJ102" s="219">
        <f t="shared" si="33"/>
        <v>0</v>
      </c>
      <c r="AK102" s="224">
        <f t="shared" si="34"/>
        <v>0</v>
      </c>
      <c r="AL102" s="96">
        <f t="shared" si="18"/>
        <v>0</v>
      </c>
    </row>
    <row r="103" spans="1:38">
      <c r="A103" s="48" t="s">
        <v>228</v>
      </c>
      <c r="B103" s="48" t="str">
        <f>INDEX('Ref1'!$E:$E,MATCH(A103,'Ref1'!$A:$A,0))</f>
        <v>East Northamptonshire</v>
      </c>
      <c r="C103" s="71">
        <f>INDEX(Data2!$1:$1000,MATCH($A103,Data2!$A:$A,0),MATCH($A$5,Data2!$4:$4,0))</f>
        <v>261</v>
      </c>
      <c r="D103" s="225">
        <f>INDEX(Data2!$1:$1000,MATCH($C103,Data2!$X:$X,0),MATCH(D$14,Data2!$4:$4,0))</f>
        <v>-0.65558674848606502</v>
      </c>
      <c r="E103" s="225">
        <f>INDEX(Data2!$1:$1000,MATCH($C103,Data2!$X:$X,0),MATCH(E$14,Data2!$4:$4,0))</f>
        <v>0.53612224016086696</v>
      </c>
      <c r="F103" s="225">
        <f>INDEX(Data2!$1:$1000,MATCH($C103,Data2!$X:$X,0),MATCH(F$14,Data2!$4:$4,0))</f>
        <v>1.02911813509786</v>
      </c>
      <c r="G103" s="225">
        <f>INDEX(Data2!$1:$1000,MATCH($C103,Data2!$X:$X,0),MATCH(G$14,Data2!$4:$4,0))</f>
        <v>0.43230348489121101</v>
      </c>
      <c r="H103" s="225">
        <f>INDEX(Data2!$1:$1000,MATCH($C103,Data2!$X:$X,0),MATCH(H$14,Data2!$4:$4,0))</f>
        <v>-1.1538075490063599E-2</v>
      </c>
      <c r="I103" s="225">
        <f>INDEX(Data2!$1:$1000,MATCH($C103,Data2!$X:$X,0),MATCH(I$14,Data2!$4:$4,0))</f>
        <v>2.2079361535700999</v>
      </c>
      <c r="J103" s="225">
        <f>INDEX(Data2!$1:$1000,MATCH($C103,Data2!$X:$X,0),MATCH(J$14,Data2!$4:$4,0))</f>
        <v>-1.48433940803009</v>
      </c>
      <c r="K103" s="225">
        <f>INDEX(Data2!$1:$1000,MATCH($C103,Data2!$X:$X,0),MATCH(K$14,Data2!$4:$4,0))</f>
        <v>-0.30060388702378499</v>
      </c>
      <c r="L103" s="225">
        <f>INDEX(Data2!$1:$1000,MATCH($C103,Data2!$X:$X,0),MATCH(L$14,Data2!$4:$4,0))</f>
        <v>1.4182061165636599</v>
      </c>
      <c r="M103" s="225">
        <f>INDEX(Data2!$1:$1000,MATCH($C103,Data2!$X:$X,0),MATCH(M$14,Data2!$4:$4,0))</f>
        <v>1.3200546968364699</v>
      </c>
      <c r="N103" s="225">
        <f>INDEX(Data2!$1:$1000,MATCH($C103,Data2!$X:$X,0),MATCH(N$14,Data2!$4:$4,0))</f>
        <v>1.2331952774122601</v>
      </c>
      <c r="O103" s="225">
        <f>INDEX(Data2!$1:$1000,MATCH($C103,Data2!$X:$X,0),MATCH(O$14,Data2!$4:$4,0))</f>
        <v>-0.90626333816903804</v>
      </c>
      <c r="P103" s="225">
        <f>INDEX(Data2!$1:$1000,MATCH($C103,Data2!$X:$X,0),MATCH(P$14,Data2!$4:$4,0))</f>
        <v>-0.43230348489121101</v>
      </c>
      <c r="Q103" s="225">
        <f>INDEX(Data2!$1:$1000,MATCH($C103,Data2!$X:$X,0),MATCH(Q$14,Data2!$4:$4,0))</f>
        <v>0.79576471234815305</v>
      </c>
      <c r="R103" s="225">
        <f>INDEX(Data2!$1:$1000,MATCH($C103,Data2!$X:$X,0),MATCH(R$14,Data2!$4:$4,0))</f>
        <v>-0.48356099433467298</v>
      </c>
      <c r="S103" s="226">
        <f>INDEX(Data2!$1:$1000,MATCH($C103,Data2!$X:$X,0),MATCH(S$14,Data2!$4:$4,0))</f>
        <v>-0.45778187523733299</v>
      </c>
      <c r="T103" s="98">
        <f>INDEX(Data2!$1:$1000,MATCH($C103,Data2!$X:$X,0),MATCH(T$15,Data2!$4:$4,0))</f>
        <v>-1.46158075015049</v>
      </c>
      <c r="V103" s="219">
        <f t="shared" si="19"/>
        <v>0</v>
      </c>
      <c r="W103" s="219">
        <f t="shared" si="20"/>
        <v>0</v>
      </c>
      <c r="X103" s="219">
        <f t="shared" si="21"/>
        <v>0</v>
      </c>
      <c r="Y103" s="219">
        <f t="shared" si="22"/>
        <v>0</v>
      </c>
      <c r="Z103" s="219">
        <f t="shared" si="23"/>
        <v>0</v>
      </c>
      <c r="AA103" s="219">
        <f t="shared" si="24"/>
        <v>0</v>
      </c>
      <c r="AB103" s="219">
        <f t="shared" si="25"/>
        <v>0</v>
      </c>
      <c r="AC103" s="219">
        <f t="shared" si="26"/>
        <v>0</v>
      </c>
      <c r="AD103" s="219">
        <f t="shared" si="27"/>
        <v>0</v>
      </c>
      <c r="AE103" s="219">
        <f t="shared" si="28"/>
        <v>0</v>
      </c>
      <c r="AF103" s="219">
        <f t="shared" si="29"/>
        <v>0</v>
      </c>
      <c r="AG103" s="219">
        <f t="shared" si="30"/>
        <v>0</v>
      </c>
      <c r="AH103" s="219">
        <f t="shared" si="31"/>
        <v>0</v>
      </c>
      <c r="AI103" s="219">
        <f t="shared" si="32"/>
        <v>0</v>
      </c>
      <c r="AJ103" s="219">
        <f t="shared" si="33"/>
        <v>0</v>
      </c>
      <c r="AK103" s="224">
        <f t="shared" si="34"/>
        <v>0</v>
      </c>
      <c r="AL103" s="96">
        <f t="shared" si="18"/>
        <v>0</v>
      </c>
    </row>
    <row r="104" spans="1:38">
      <c r="A104" s="48" t="s">
        <v>230</v>
      </c>
      <c r="B104" s="48" t="str">
        <f>INDEX('Ref1'!$E:$E,MATCH(A104,'Ref1'!$A:$A,0))</f>
        <v>East Riding of Yorkshire</v>
      </c>
      <c r="C104" s="71">
        <f>INDEX(Data2!$1:$1000,MATCH($A104,Data2!$A:$A,0),MATCH($A$5,Data2!$4:$4,0))</f>
        <v>29</v>
      </c>
      <c r="D104" s="225">
        <f>INDEX(Data2!$1:$1000,MATCH($C104,Data2!$X:$X,0),MATCH(D$14,Data2!$4:$4,0))</f>
        <v>-1.6116747250674801</v>
      </c>
      <c r="E104" s="225">
        <f>INDEX(Data2!$1:$1000,MATCH($C104,Data2!$X:$X,0),MATCH(E$14,Data2!$4:$4,0))</f>
        <v>0.43230348489121101</v>
      </c>
      <c r="F104" s="225">
        <f>INDEX(Data2!$1:$1000,MATCH($C104,Data2!$X:$X,0),MATCH(F$14,Data2!$4:$4,0))</f>
        <v>-0.357448675014717</v>
      </c>
      <c r="G104" s="225">
        <f>INDEX(Data2!$1:$1000,MATCH($C104,Data2!$X:$X,0),MATCH(G$14,Data2!$4:$4,0))</f>
        <v>0.50966558646457005</v>
      </c>
      <c r="H104" s="225">
        <f>INDEX(Data2!$1:$1000,MATCH($C104,Data2!$X:$X,0),MATCH(H$14,Data2!$4:$4,0))</f>
        <v>0.181754940835861</v>
      </c>
      <c r="I104" s="225">
        <f>INDEX(Data2!$1:$1000,MATCH($C104,Data2!$X:$X,0),MATCH(I$14,Data2!$4:$4,0))</f>
        <v>3</v>
      </c>
      <c r="J104" s="225">
        <f>INDEX(Data2!$1:$1000,MATCH($C104,Data2!$X:$X,0),MATCH(J$14,Data2!$4:$4,0))</f>
        <v>-0.58107796279481305</v>
      </c>
      <c r="K104" s="225">
        <f>INDEX(Data2!$1:$1000,MATCH($C104,Data2!$X:$X,0),MATCH(K$14,Data2!$4:$4,0))</f>
        <v>1.1109246757018101</v>
      </c>
      <c r="L104" s="225">
        <f>INDEX(Data2!$1:$1000,MATCH($C104,Data2!$X:$X,0),MATCH(L$14,Data2!$4:$4,0))</f>
        <v>0.33295581167441402</v>
      </c>
      <c r="M104" s="225">
        <f>INDEX(Data2!$1:$1000,MATCH($C104,Data2!$X:$X,0),MATCH(M$14,Data2!$4:$4,0))</f>
        <v>1.33866570764457</v>
      </c>
      <c r="N104" s="225">
        <f>INDEX(Data2!$1:$1000,MATCH($C104,Data2!$X:$X,0),MATCH(N$14,Data2!$4:$4,0))</f>
        <v>0.97820469803439603</v>
      </c>
      <c r="O104" s="225">
        <f>INDEX(Data2!$1:$1000,MATCH($C104,Data2!$X:$X,0),MATCH(O$14,Data2!$4:$4,0))</f>
        <v>1.67081473865842</v>
      </c>
      <c r="P104" s="225">
        <f>INDEX(Data2!$1:$1000,MATCH($C104,Data2!$X:$X,0),MATCH(P$14,Data2!$4:$4,0))</f>
        <v>0.53612224016086696</v>
      </c>
      <c r="Q104" s="225">
        <f>INDEX(Data2!$1:$1000,MATCH($C104,Data2!$X:$X,0),MATCH(Q$14,Data2!$4:$4,0))</f>
        <v>-0.58107796279481305</v>
      </c>
      <c r="R104" s="225">
        <f>INDEX(Data2!$1:$1000,MATCH($C104,Data2!$X:$X,0),MATCH(R$14,Data2!$4:$4,0))</f>
        <v>-1.2498189696086599</v>
      </c>
      <c r="S104" s="226">
        <f>INDEX(Data2!$1:$1000,MATCH($C104,Data2!$X:$X,0),MATCH(S$14,Data2!$4:$4,0))</f>
        <v>1.0422691021370301</v>
      </c>
      <c r="T104" s="98">
        <f>INDEX(Data2!$1:$1000,MATCH($C104,Data2!$X:$X,0),MATCH(T$15,Data2!$4:$4,0))</f>
        <v>0.62724026956349199</v>
      </c>
      <c r="V104" s="219">
        <f t="shared" si="19"/>
        <v>0</v>
      </c>
      <c r="W104" s="219">
        <f t="shared" si="20"/>
        <v>0</v>
      </c>
      <c r="X104" s="219">
        <f t="shared" si="21"/>
        <v>0</v>
      </c>
      <c r="Y104" s="219">
        <f t="shared" si="22"/>
        <v>0</v>
      </c>
      <c r="Z104" s="219">
        <f t="shared" si="23"/>
        <v>0</v>
      </c>
      <c r="AA104" s="219">
        <f t="shared" si="24"/>
        <v>0</v>
      </c>
      <c r="AB104" s="219">
        <f t="shared" si="25"/>
        <v>0</v>
      </c>
      <c r="AC104" s="219">
        <f t="shared" si="26"/>
        <v>0</v>
      </c>
      <c r="AD104" s="219">
        <f t="shared" si="27"/>
        <v>0</v>
      </c>
      <c r="AE104" s="219">
        <f t="shared" si="28"/>
        <v>0</v>
      </c>
      <c r="AF104" s="219">
        <f t="shared" si="29"/>
        <v>0</v>
      </c>
      <c r="AG104" s="219">
        <f t="shared" si="30"/>
        <v>0</v>
      </c>
      <c r="AH104" s="219">
        <f t="shared" si="31"/>
        <v>0</v>
      </c>
      <c r="AI104" s="219">
        <f t="shared" si="32"/>
        <v>0</v>
      </c>
      <c r="AJ104" s="219">
        <f t="shared" si="33"/>
        <v>0</v>
      </c>
      <c r="AK104" s="224">
        <f t="shared" si="34"/>
        <v>0</v>
      </c>
      <c r="AL104" s="96">
        <f t="shared" si="18"/>
        <v>0</v>
      </c>
    </row>
    <row r="105" spans="1:38">
      <c r="A105" s="48" t="s">
        <v>232</v>
      </c>
      <c r="B105" s="48" t="str">
        <f>INDEX('Ref1'!$E:$E,MATCH(A105,'Ref1'!$A:$A,0))</f>
        <v>East Staffordshire</v>
      </c>
      <c r="C105" s="71">
        <f>INDEX(Data2!$1:$1000,MATCH($A105,Data2!$A:$A,0),MATCH($A$5,Data2!$4:$4,0))</f>
        <v>59</v>
      </c>
      <c r="D105" s="225">
        <f>INDEX(Data2!$1:$1000,MATCH($C105,Data2!$X:$X,0),MATCH(D$14,Data2!$4:$4,0))</f>
        <v>-0.66515271288348599</v>
      </c>
      <c r="E105" s="225">
        <f>INDEX(Data2!$1:$1000,MATCH($C105,Data2!$X:$X,0),MATCH(E$14,Data2!$4:$4,0))</f>
        <v>0.57199532434845202</v>
      </c>
      <c r="F105" s="225">
        <f>INDEX(Data2!$1:$1000,MATCH($C105,Data2!$X:$X,0),MATCH(F$14,Data2!$4:$4,0))</f>
        <v>-0.31673840765542399</v>
      </c>
      <c r="G105" s="225">
        <f>INDEX(Data2!$1:$1000,MATCH($C105,Data2!$X:$X,0),MATCH(G$14,Data2!$4:$4,0))</f>
        <v>-1.2498189696086599</v>
      </c>
      <c r="H105" s="225">
        <f>INDEX(Data2!$1:$1000,MATCH($C105,Data2!$X:$X,0),MATCH(H$14,Data2!$4:$4,0))</f>
        <v>0.69422498537454602</v>
      </c>
      <c r="I105" s="225">
        <f>INDEX(Data2!$1:$1000,MATCH($C105,Data2!$X:$X,0),MATCH(I$14,Data2!$4:$4,0))</f>
        <v>-6.5427627302906397E-2</v>
      </c>
      <c r="J105" s="225">
        <f>INDEX(Data2!$1:$1000,MATCH($C105,Data2!$X:$X,0),MATCH(J$14,Data2!$4:$4,0))</f>
        <v>-0.92970852097435497</v>
      </c>
      <c r="K105" s="225">
        <f>INDEX(Data2!$1:$1000,MATCH($C105,Data2!$X:$X,0),MATCH(K$14,Data2!$4:$4,0))</f>
        <v>0.95367622688124898</v>
      </c>
      <c r="L105" s="225">
        <f>INDEX(Data2!$1:$1000,MATCH($C105,Data2!$X:$X,0),MATCH(L$14,Data2!$4:$4,0))</f>
        <v>-0.62724026956349199</v>
      </c>
      <c r="M105" s="225">
        <f>INDEX(Data2!$1:$1000,MATCH($C105,Data2!$X:$X,0),MATCH(M$14,Data2!$4:$4,0))</f>
        <v>-6.5427627302906397E-2</v>
      </c>
      <c r="N105" s="225">
        <f>INDEX(Data2!$1:$1000,MATCH($C105,Data2!$X:$X,0),MATCH(N$14,Data2!$4:$4,0))</f>
        <v>1.8516777124192001</v>
      </c>
      <c r="O105" s="225">
        <f>INDEX(Data2!$1:$1000,MATCH($C105,Data2!$X:$X,0),MATCH(O$14,Data2!$4:$4,0))</f>
        <v>0.373896287181058</v>
      </c>
      <c r="P105" s="225">
        <f>INDEX(Data2!$1:$1000,MATCH($C105,Data2!$X:$X,0),MATCH(P$14,Data2!$4:$4,0))</f>
        <v>0.45778187523733299</v>
      </c>
      <c r="Q105" s="225">
        <f>INDEX(Data2!$1:$1000,MATCH($C105,Data2!$X:$X,0),MATCH(Q$14,Data2!$4:$4,0))</f>
        <v>-1.94481164334801</v>
      </c>
      <c r="R105" s="225">
        <f>INDEX(Data2!$1:$1000,MATCH($C105,Data2!$X:$X,0),MATCH(R$14,Data2!$4:$4,0))</f>
        <v>0.91792285853303901</v>
      </c>
      <c r="S105" s="226">
        <f>INDEX(Data2!$1:$1000,MATCH($C105,Data2!$X:$X,0),MATCH(S$14,Data2!$4:$4,0))</f>
        <v>0.56295962945385303</v>
      </c>
      <c r="T105" s="98">
        <f>INDEX(Data2!$1:$1000,MATCH($C105,Data2!$X:$X,0),MATCH(T$15,Data2!$4:$4,0))</f>
        <v>1.05560284363946</v>
      </c>
      <c r="V105" s="219">
        <f t="shared" si="19"/>
        <v>0</v>
      </c>
      <c r="W105" s="219">
        <f t="shared" si="20"/>
        <v>0</v>
      </c>
      <c r="X105" s="219">
        <f t="shared" si="21"/>
        <v>0</v>
      </c>
      <c r="Y105" s="219">
        <f t="shared" si="22"/>
        <v>0</v>
      </c>
      <c r="Z105" s="219">
        <f t="shared" si="23"/>
        <v>0</v>
      </c>
      <c r="AA105" s="219">
        <f t="shared" si="24"/>
        <v>0</v>
      </c>
      <c r="AB105" s="219">
        <f t="shared" si="25"/>
        <v>0</v>
      </c>
      <c r="AC105" s="219">
        <f t="shared" si="26"/>
        <v>0</v>
      </c>
      <c r="AD105" s="219">
        <f t="shared" si="27"/>
        <v>0</v>
      </c>
      <c r="AE105" s="219">
        <f t="shared" si="28"/>
        <v>0</v>
      </c>
      <c r="AF105" s="219">
        <f t="shared" si="29"/>
        <v>0</v>
      </c>
      <c r="AG105" s="219">
        <f t="shared" si="30"/>
        <v>0</v>
      </c>
      <c r="AH105" s="219">
        <f t="shared" si="31"/>
        <v>0</v>
      </c>
      <c r="AI105" s="219">
        <f t="shared" si="32"/>
        <v>0</v>
      </c>
      <c r="AJ105" s="219">
        <f t="shared" si="33"/>
        <v>0</v>
      </c>
      <c r="AK105" s="224">
        <f t="shared" si="34"/>
        <v>0</v>
      </c>
      <c r="AL105" s="96">
        <f t="shared" si="18"/>
        <v>0</v>
      </c>
    </row>
    <row r="106" spans="1:38">
      <c r="A106" s="48" t="s">
        <v>238</v>
      </c>
      <c r="B106" s="48" t="str">
        <f>INDEX('Ref1'!$E:$E,MATCH(A106,'Ref1'!$A:$A,0))</f>
        <v>Eastbourne</v>
      </c>
      <c r="C106" s="71">
        <f>INDEX(Data2!$1:$1000,MATCH($A106,Data2!$A:$A,0),MATCH($A$5,Data2!$4:$4,0))</f>
        <v>34</v>
      </c>
      <c r="D106" s="225">
        <f>INDEX(Data2!$1:$1000,MATCH($C106,Data2!$X:$X,0),MATCH(D$14,Data2!$4:$4,0))</f>
        <v>-1.5078939607437201</v>
      </c>
      <c r="E106" s="225">
        <f>INDEX(Data2!$1:$1000,MATCH($C106,Data2!$X:$X,0),MATCH(E$14,Data2!$4:$4,0))</f>
        <v>-0.11176450046109999</v>
      </c>
      <c r="F106" s="225">
        <f>INDEX(Data2!$1:$1000,MATCH($C106,Data2!$X:$X,0),MATCH(F$14,Data2!$4:$4,0))</f>
        <v>-1.7364527482587899</v>
      </c>
      <c r="G106" s="225">
        <f>INDEX(Data2!$1:$1000,MATCH($C106,Data2!$X:$X,0),MATCH(G$14,Data2!$4:$4,0))</f>
        <v>-1.18526012786046</v>
      </c>
      <c r="H106" s="225">
        <f>INDEX(Data2!$1:$1000,MATCH($C106,Data2!$X:$X,0),MATCH(H$14,Data2!$4:$4,0))</f>
        <v>0.61790345380673695</v>
      </c>
      <c r="I106" s="225">
        <f>INDEX(Data2!$1:$1000,MATCH($C106,Data2!$X:$X,0),MATCH(I$14,Data2!$4:$4,0))</f>
        <v>-0.50966558646457005</v>
      </c>
      <c r="J106" s="225">
        <f>INDEX(Data2!$1:$1000,MATCH($C106,Data2!$X:$X,0),MATCH(J$14,Data2!$4:$4,0))</f>
        <v>-0.236796814094514</v>
      </c>
      <c r="K106" s="225">
        <f>INDEX(Data2!$1:$1000,MATCH($C106,Data2!$X:$X,0),MATCH(K$14,Data2!$4:$4,0))</f>
        <v>0.88330602472053099</v>
      </c>
      <c r="L106" s="225">
        <f>INDEX(Data2!$1:$1000,MATCH($C106,Data2!$X:$X,0),MATCH(L$14,Data2!$4:$4,0))</f>
        <v>-0.173940428614663</v>
      </c>
      <c r="M106" s="225">
        <f>INDEX(Data2!$1:$1000,MATCH($C106,Data2!$X:$X,0),MATCH(M$14,Data2!$4:$4,0))</f>
        <v>-1.94481164334801</v>
      </c>
      <c r="N106" s="225">
        <f>INDEX(Data2!$1:$1000,MATCH($C106,Data2!$X:$X,0),MATCH(N$14,Data2!$4:$4,0))</f>
        <v>-0.636632089188649</v>
      </c>
      <c r="O106" s="225">
        <f>INDEX(Data2!$1:$1000,MATCH($C106,Data2!$X:$X,0),MATCH(O$14,Data2!$4:$4,0))</f>
        <v>-0.43230348489121101</v>
      </c>
      <c r="P106" s="225">
        <f>INDEX(Data2!$1:$1000,MATCH($C106,Data2!$X:$X,0),MATCH(P$14,Data2!$4:$4,0))</f>
        <v>-1.55768809267068</v>
      </c>
      <c r="Q106" s="225">
        <f>INDEX(Data2!$1:$1000,MATCH($C106,Data2!$X:$X,0),MATCH(Q$14,Data2!$4:$4,0))</f>
        <v>-0.33295581167441402</v>
      </c>
      <c r="R106" s="225">
        <f>INDEX(Data2!$1:$1000,MATCH($C106,Data2!$X:$X,0),MATCH(R$14,Data2!$4:$4,0))</f>
        <v>-0.21312928999889499</v>
      </c>
      <c r="S106" s="226">
        <f>INDEX(Data2!$1:$1000,MATCH($C106,Data2!$X:$X,0),MATCH(S$14,Data2!$4:$4,0))</f>
        <v>-0.32483643033381798</v>
      </c>
      <c r="T106" s="98">
        <f>INDEX(Data2!$1:$1000,MATCH($C106,Data2!$X:$X,0),MATCH(T$15,Data2!$4:$4,0))</f>
        <v>0.61790345380673695</v>
      </c>
      <c r="V106" s="219">
        <f t="shared" si="19"/>
        <v>0</v>
      </c>
      <c r="W106" s="219">
        <f t="shared" si="20"/>
        <v>0</v>
      </c>
      <c r="X106" s="219">
        <f t="shared" si="21"/>
        <v>0</v>
      </c>
      <c r="Y106" s="219">
        <f t="shared" si="22"/>
        <v>0</v>
      </c>
      <c r="Z106" s="219">
        <f t="shared" si="23"/>
        <v>0</v>
      </c>
      <c r="AA106" s="219">
        <f t="shared" si="24"/>
        <v>0</v>
      </c>
      <c r="AB106" s="219">
        <f t="shared" si="25"/>
        <v>0</v>
      </c>
      <c r="AC106" s="219">
        <f t="shared" si="26"/>
        <v>0</v>
      </c>
      <c r="AD106" s="219">
        <f t="shared" si="27"/>
        <v>0</v>
      </c>
      <c r="AE106" s="219">
        <f t="shared" si="28"/>
        <v>0</v>
      </c>
      <c r="AF106" s="219">
        <f t="shared" si="29"/>
        <v>0</v>
      </c>
      <c r="AG106" s="219">
        <f t="shared" si="30"/>
        <v>0</v>
      </c>
      <c r="AH106" s="219">
        <f t="shared" si="31"/>
        <v>0</v>
      </c>
      <c r="AI106" s="219">
        <f t="shared" si="32"/>
        <v>0</v>
      </c>
      <c r="AJ106" s="219">
        <f t="shared" si="33"/>
        <v>0</v>
      </c>
      <c r="AK106" s="224">
        <f t="shared" si="34"/>
        <v>0</v>
      </c>
      <c r="AL106" s="96">
        <f t="shared" si="18"/>
        <v>0</v>
      </c>
    </row>
    <row r="107" spans="1:38">
      <c r="A107" s="48" t="s">
        <v>240</v>
      </c>
      <c r="B107" s="48" t="str">
        <f>INDEX('Ref1'!$E:$E,MATCH(A107,'Ref1'!$A:$A,0))</f>
        <v>Eastleigh</v>
      </c>
      <c r="C107" s="71">
        <f>INDEX(Data2!$1:$1000,MATCH($A107,Data2!$A:$A,0),MATCH($A$5,Data2!$4:$4,0))</f>
        <v>57</v>
      </c>
      <c r="D107" s="225">
        <f>INDEX(Data2!$1:$1000,MATCH($C107,Data2!$X:$X,0),MATCH(D$14,Data2!$4:$4,0))</f>
        <v>2.6924831633429899E-2</v>
      </c>
      <c r="E107" s="225">
        <f>INDEX(Data2!$1:$1000,MATCH($C107,Data2!$X:$X,0),MATCH(E$14,Data2!$4:$4,0))</f>
        <v>0.18958056817244801</v>
      </c>
      <c r="F107" s="225">
        <f>INDEX(Data2!$1:$1000,MATCH($C107,Data2!$X:$X,0),MATCH(F$14,Data2!$4:$4,0))</f>
        <v>-0.13501699212531501</v>
      </c>
      <c r="G107" s="225">
        <f>INDEX(Data2!$1:$1000,MATCH($C107,Data2!$X:$X,0),MATCH(G$14,Data2!$4:$4,0))</f>
        <v>-0.50966558646457005</v>
      </c>
      <c r="H107" s="225">
        <f>INDEX(Data2!$1:$1000,MATCH($C107,Data2!$X:$X,0),MATCH(H$14,Data2!$4:$4,0))</f>
        <v>-1.7364527482587899</v>
      </c>
      <c r="I107" s="225">
        <f>INDEX(Data2!$1:$1000,MATCH($C107,Data2!$X:$X,0),MATCH(I$14,Data2!$4:$4,0))</f>
        <v>0.61790345380673695</v>
      </c>
      <c r="J107" s="225">
        <f>INDEX(Data2!$1:$1000,MATCH($C107,Data2!$X:$X,0),MATCH(J$14,Data2!$4:$4,0))</f>
        <v>-0.423873478962081</v>
      </c>
      <c r="K107" s="225">
        <f>INDEX(Data2!$1:$1000,MATCH($C107,Data2!$X:$X,0),MATCH(K$14,Data2!$4:$4,0))</f>
        <v>1.9985190177754</v>
      </c>
      <c r="L107" s="225">
        <f>INDEX(Data2!$1:$1000,MATCH($C107,Data2!$X:$X,0),MATCH(L$14,Data2!$4:$4,0))</f>
        <v>-1.70271698671924</v>
      </c>
      <c r="M107" s="225">
        <f>INDEX(Data2!$1:$1000,MATCH($C107,Data2!$X:$X,0),MATCH(M$14,Data2!$4:$4,0))</f>
        <v>-0.86080506744267005</v>
      </c>
      <c r="N107" s="225">
        <f>INDEX(Data2!$1:$1000,MATCH($C107,Data2!$X:$X,0),MATCH(N$14,Data2!$4:$4,0))</f>
        <v>-0.59020879232393397</v>
      </c>
      <c r="O107" s="225">
        <f>INDEX(Data2!$1:$1000,MATCH($C107,Data2!$X:$X,0),MATCH(O$14,Data2!$4:$4,0))</f>
        <v>-1.2169055626538401</v>
      </c>
      <c r="P107" s="225">
        <f>INDEX(Data2!$1:$1000,MATCH($C107,Data2!$X:$X,0),MATCH(P$14,Data2!$4:$4,0))</f>
        <v>0.91792285853303901</v>
      </c>
      <c r="Q107" s="225">
        <f>INDEX(Data2!$1:$1000,MATCH($C107,Data2!$X:$X,0),MATCH(Q$14,Data2!$4:$4,0))</f>
        <v>0.50092629126642196</v>
      </c>
      <c r="R107" s="225">
        <f>INDEX(Data2!$1:$1000,MATCH($C107,Data2!$X:$X,0),MATCH(R$14,Data2!$4:$4,0))</f>
        <v>0.36566011593027697</v>
      </c>
      <c r="S107" s="226">
        <f>INDEX(Data2!$1:$1000,MATCH($C107,Data2!$X:$X,0),MATCH(S$14,Data2!$4:$4,0))</f>
        <v>-0.25264835601647301</v>
      </c>
      <c r="T107" s="98">
        <f>INDEX(Data2!$1:$1000,MATCH($C107,Data2!$X:$X,0),MATCH(T$15,Data2!$4:$4,0))</f>
        <v>-1.02911813509786</v>
      </c>
      <c r="V107" s="219">
        <f t="shared" si="19"/>
        <v>0</v>
      </c>
      <c r="W107" s="219">
        <f t="shared" si="20"/>
        <v>0</v>
      </c>
      <c r="X107" s="219">
        <f t="shared" si="21"/>
        <v>0</v>
      </c>
      <c r="Y107" s="219">
        <f t="shared" si="22"/>
        <v>0</v>
      </c>
      <c r="Z107" s="219">
        <f t="shared" si="23"/>
        <v>0</v>
      </c>
      <c r="AA107" s="219">
        <f t="shared" si="24"/>
        <v>0</v>
      </c>
      <c r="AB107" s="219">
        <f t="shared" si="25"/>
        <v>0</v>
      </c>
      <c r="AC107" s="219">
        <f t="shared" si="26"/>
        <v>0</v>
      </c>
      <c r="AD107" s="219">
        <f t="shared" si="27"/>
        <v>0</v>
      </c>
      <c r="AE107" s="219">
        <f t="shared" si="28"/>
        <v>0</v>
      </c>
      <c r="AF107" s="219">
        <f t="shared" si="29"/>
        <v>0</v>
      </c>
      <c r="AG107" s="219">
        <f t="shared" si="30"/>
        <v>0</v>
      </c>
      <c r="AH107" s="219">
        <f t="shared" si="31"/>
        <v>0</v>
      </c>
      <c r="AI107" s="219">
        <f t="shared" si="32"/>
        <v>0</v>
      </c>
      <c r="AJ107" s="219">
        <f t="shared" si="33"/>
        <v>0</v>
      </c>
      <c r="AK107" s="224">
        <f t="shared" si="34"/>
        <v>0</v>
      </c>
      <c r="AL107" s="96">
        <f t="shared" si="18"/>
        <v>0</v>
      </c>
    </row>
    <row r="108" spans="1:38">
      <c r="A108" s="48" t="s">
        <v>242</v>
      </c>
      <c r="B108" s="48" t="str">
        <f>INDEX('Ref1'!$E:$E,MATCH(A108,'Ref1'!$A:$A,0))</f>
        <v>Eden</v>
      </c>
      <c r="C108" s="71">
        <f>INDEX(Data2!$1:$1000,MATCH($A108,Data2!$A:$A,0),MATCH($A$5,Data2!$4:$4,0))</f>
        <v>14</v>
      </c>
      <c r="D108" s="225">
        <f>INDEX(Data2!$1:$1000,MATCH($C108,Data2!$X:$X,0),MATCH(D$14,Data2!$4:$4,0))</f>
        <v>1.3974848188810201</v>
      </c>
      <c r="E108" s="225">
        <f>INDEX(Data2!$1:$1000,MATCH($C108,Data2!$X:$X,0),MATCH(E$14,Data2!$4:$4,0))</f>
        <v>0.357448675014717</v>
      </c>
      <c r="F108" s="225">
        <f>INDEX(Data2!$1:$1000,MATCH($C108,Data2!$X:$X,0),MATCH(F$14,Data2!$4:$4,0))</f>
        <v>1.53231615461489</v>
      </c>
      <c r="G108" s="225">
        <f>INDEX(Data2!$1:$1000,MATCH($C108,Data2!$X:$X,0),MATCH(G$14,Data2!$4:$4,0))</f>
        <v>-0.46634031421206401</v>
      </c>
      <c r="H108" s="225">
        <f>INDEX(Data2!$1:$1000,MATCH($C108,Data2!$X:$X,0),MATCH(H$14,Data2!$4:$4,0))</f>
        <v>-0.15055853143485801</v>
      </c>
      <c r="I108" s="225">
        <f>INDEX(Data2!$1:$1000,MATCH($C108,Data2!$X:$X,0),MATCH(I$14,Data2!$4:$4,0))</f>
        <v>0.39044568041832101</v>
      </c>
      <c r="J108" s="225">
        <f>INDEX(Data2!$1:$1000,MATCH($C108,Data2!$X:$X,0),MATCH(J$14,Data2!$4:$4,0))</f>
        <v>-0.25264835601647301</v>
      </c>
      <c r="K108" s="225">
        <f>INDEX(Data2!$1:$1000,MATCH($C108,Data2!$X:$X,0),MATCH(K$14,Data2!$4:$4,0))</f>
        <v>6.5427627302906605E-2</v>
      </c>
      <c r="L108" s="225">
        <f>INDEX(Data2!$1:$1000,MATCH($C108,Data2!$X:$X,0),MATCH(L$14,Data2!$4:$4,0))</f>
        <v>-0.92970852097435497</v>
      </c>
      <c r="M108" s="225">
        <f>INDEX(Data2!$1:$1000,MATCH($C108,Data2!$X:$X,0),MATCH(M$14,Data2!$4:$4,0))</f>
        <v>2.0586978929547701</v>
      </c>
      <c r="N108" s="225">
        <f>INDEX(Data2!$1:$1000,MATCH($C108,Data2!$X:$X,0),MATCH(N$14,Data2!$4:$4,0))</f>
        <v>-0.12725866904514299</v>
      </c>
      <c r="O108" s="225">
        <f>INDEX(Data2!$1:$1000,MATCH($C108,Data2!$X:$X,0),MATCH(O$14,Data2!$4:$4,0))</f>
        <v>-1.6405276298473599</v>
      </c>
      <c r="P108" s="225">
        <f>INDEX(Data2!$1:$1000,MATCH($C108,Data2!$X:$X,0),MATCH(P$14,Data2!$4:$4,0))</f>
        <v>-0.47493304871340403</v>
      </c>
      <c r="Q108" s="225">
        <f>INDEX(Data2!$1:$1000,MATCH($C108,Data2!$X:$X,0),MATCH(Q$14,Data2!$4:$4,0))</f>
        <v>2.0586978929547701</v>
      </c>
      <c r="R108" s="225">
        <f>INDEX(Data2!$1:$1000,MATCH($C108,Data2!$X:$X,0),MATCH(R$14,Data2!$4:$4,0))</f>
        <v>-0.34926126594690199</v>
      </c>
      <c r="S108" s="226">
        <f>INDEX(Data2!$1:$1000,MATCH($C108,Data2!$X:$X,0),MATCH(S$14,Data2!$4:$4,0))</f>
        <v>-0.94162475828346703</v>
      </c>
      <c r="T108" s="98">
        <f>INDEX(Data2!$1:$1000,MATCH($C108,Data2!$X:$X,0),MATCH(T$15,Data2!$4:$4,0))</f>
        <v>0.68447010916529605</v>
      </c>
      <c r="V108" s="219">
        <f t="shared" si="19"/>
        <v>0</v>
      </c>
      <c r="W108" s="219">
        <f t="shared" si="20"/>
        <v>0</v>
      </c>
      <c r="X108" s="219">
        <f t="shared" si="21"/>
        <v>0</v>
      </c>
      <c r="Y108" s="219">
        <f t="shared" si="22"/>
        <v>0</v>
      </c>
      <c r="Z108" s="219">
        <f t="shared" si="23"/>
        <v>0</v>
      </c>
      <c r="AA108" s="219">
        <f t="shared" si="24"/>
        <v>0</v>
      </c>
      <c r="AB108" s="219">
        <f t="shared" si="25"/>
        <v>0</v>
      </c>
      <c r="AC108" s="219">
        <f t="shared" si="26"/>
        <v>0</v>
      </c>
      <c r="AD108" s="219">
        <f t="shared" si="27"/>
        <v>0</v>
      </c>
      <c r="AE108" s="219">
        <f t="shared" si="28"/>
        <v>0</v>
      </c>
      <c r="AF108" s="219">
        <f t="shared" si="29"/>
        <v>0</v>
      </c>
      <c r="AG108" s="219">
        <f t="shared" si="30"/>
        <v>0</v>
      </c>
      <c r="AH108" s="219">
        <f t="shared" si="31"/>
        <v>0</v>
      </c>
      <c r="AI108" s="219">
        <f t="shared" si="32"/>
        <v>0</v>
      </c>
      <c r="AJ108" s="219">
        <f t="shared" si="33"/>
        <v>0</v>
      </c>
      <c r="AK108" s="224">
        <f t="shared" si="34"/>
        <v>0</v>
      </c>
      <c r="AL108" s="96">
        <f t="shared" si="18"/>
        <v>0</v>
      </c>
    </row>
    <row r="109" spans="1:38">
      <c r="A109" s="48" t="s">
        <v>244</v>
      </c>
      <c r="B109" s="48" t="str">
        <f>INDEX('Ref1'!$E:$E,MATCH(A109,'Ref1'!$A:$A,0))</f>
        <v>Elmbridge</v>
      </c>
      <c r="C109" s="71">
        <f>INDEX(Data2!$1:$1000,MATCH($A109,Data2!$A:$A,0),MATCH($A$5,Data2!$4:$4,0))</f>
        <v>150</v>
      </c>
      <c r="D109" s="225">
        <f>INDEX(Data2!$1:$1000,MATCH($C109,Data2!$X:$X,0),MATCH(D$14,Data2!$4:$4,0))</f>
        <v>-0.64608040296818903</v>
      </c>
      <c r="E109" s="225">
        <f>INDEX(Data2!$1:$1000,MATCH($C109,Data2!$X:$X,0),MATCH(E$14,Data2!$4:$4,0))</f>
        <v>-0.75421899455136598</v>
      </c>
      <c r="F109" s="225">
        <f>INDEX(Data2!$1:$1000,MATCH($C109,Data2!$X:$X,0),MATCH(F$14,Data2!$4:$4,0))</f>
        <v>-0.52726251343495301</v>
      </c>
      <c r="G109" s="225">
        <f>INDEX(Data2!$1:$1000,MATCH($C109,Data2!$X:$X,0),MATCH(G$14,Data2!$4:$4,0))</f>
        <v>9.6297118323475706E-2</v>
      </c>
      <c r="H109" s="225">
        <f>INDEX(Data2!$1:$1000,MATCH($C109,Data2!$X:$X,0),MATCH(H$14,Data2!$4:$4,0))</f>
        <v>-0.96586782262374804</v>
      </c>
      <c r="I109" s="225">
        <f>INDEX(Data2!$1:$1000,MATCH($C109,Data2!$X:$X,0),MATCH(I$14,Data2!$4:$4,0))</f>
        <v>1.1109246757018101</v>
      </c>
      <c r="J109" s="225">
        <f>INDEX(Data2!$1:$1000,MATCH($C109,Data2!$X:$X,0),MATCH(J$14,Data2!$4:$4,0))</f>
        <v>-0.61790345380673695</v>
      </c>
      <c r="K109" s="225">
        <f>INDEX(Data2!$1:$1000,MATCH($C109,Data2!$X:$X,0),MATCH(K$14,Data2!$4:$4,0))</f>
        <v>2.2079361535700999</v>
      </c>
      <c r="L109" s="225">
        <f>INDEX(Data2!$1:$1000,MATCH($C109,Data2!$X:$X,0),MATCH(L$14,Data2!$4:$4,0))</f>
        <v>0.43230348489121101</v>
      </c>
      <c r="M109" s="225">
        <f>INDEX(Data2!$1:$1000,MATCH($C109,Data2!$X:$X,0),MATCH(M$14,Data2!$4:$4,0))</f>
        <v>-5.7721133302240102E-2</v>
      </c>
      <c r="N109" s="225">
        <f>INDEX(Data2!$1:$1000,MATCH($C109,Data2!$X:$X,0),MATCH(N$14,Data2!$4:$4,0))</f>
        <v>3</v>
      </c>
      <c r="O109" s="225">
        <f>INDEX(Data2!$1:$1000,MATCH($C109,Data2!$X:$X,0),MATCH(O$14,Data2!$4:$4,0))</f>
        <v>-0.94162475828346703</v>
      </c>
      <c r="P109" s="225">
        <f>INDEX(Data2!$1:$1000,MATCH($C109,Data2!$X:$X,0),MATCH(P$14,Data2!$4:$4,0))</f>
        <v>0.119507998425229</v>
      </c>
      <c r="Q109" s="225">
        <f>INDEX(Data2!$1:$1000,MATCH($C109,Data2!$X:$X,0),MATCH(Q$14,Data2!$4:$4,0))</f>
        <v>7.3138009071731694E-2</v>
      </c>
      <c r="R109" s="225">
        <f>INDEX(Data2!$1:$1000,MATCH($C109,Data2!$X:$X,0),MATCH(R$14,Data2!$4:$4,0))</f>
        <v>1.01614278526508</v>
      </c>
      <c r="S109" s="226">
        <f>INDEX(Data2!$1:$1000,MATCH($C109,Data2!$X:$X,0),MATCH(S$14,Data2!$4:$4,0))</f>
        <v>-0.11176450046109999</v>
      </c>
      <c r="T109" s="98">
        <f>INDEX(Data2!$1:$1000,MATCH($C109,Data2!$X:$X,0),MATCH(T$15,Data2!$4:$4,0))</f>
        <v>0.84971663855767099</v>
      </c>
      <c r="V109" s="219">
        <f t="shared" si="19"/>
        <v>0</v>
      </c>
      <c r="W109" s="219">
        <f t="shared" si="20"/>
        <v>0</v>
      </c>
      <c r="X109" s="219">
        <f t="shared" si="21"/>
        <v>0</v>
      </c>
      <c r="Y109" s="219">
        <f t="shared" si="22"/>
        <v>0</v>
      </c>
      <c r="Z109" s="219">
        <f t="shared" si="23"/>
        <v>0</v>
      </c>
      <c r="AA109" s="219">
        <f t="shared" si="24"/>
        <v>0</v>
      </c>
      <c r="AB109" s="219">
        <f t="shared" si="25"/>
        <v>0</v>
      </c>
      <c r="AC109" s="219">
        <f t="shared" si="26"/>
        <v>0</v>
      </c>
      <c r="AD109" s="219">
        <f t="shared" si="27"/>
        <v>0</v>
      </c>
      <c r="AE109" s="219">
        <f t="shared" si="28"/>
        <v>0</v>
      </c>
      <c r="AF109" s="219">
        <f t="shared" si="29"/>
        <v>0</v>
      </c>
      <c r="AG109" s="219">
        <f t="shared" si="30"/>
        <v>0</v>
      </c>
      <c r="AH109" s="219">
        <f t="shared" si="31"/>
        <v>0</v>
      </c>
      <c r="AI109" s="219">
        <f t="shared" si="32"/>
        <v>0</v>
      </c>
      <c r="AJ109" s="219">
        <f t="shared" si="33"/>
        <v>0</v>
      </c>
      <c r="AK109" s="224">
        <f t="shared" si="34"/>
        <v>0</v>
      </c>
      <c r="AL109" s="96">
        <f t="shared" si="18"/>
        <v>0</v>
      </c>
    </row>
    <row r="110" spans="1:38">
      <c r="A110" s="48" t="s">
        <v>246</v>
      </c>
      <c r="B110" s="48" t="str">
        <f>INDEX('Ref1'!$E:$E,MATCH(A110,'Ref1'!$A:$A,0))</f>
        <v>Enfield</v>
      </c>
      <c r="C110" s="71">
        <f>INDEX(Data2!$1:$1000,MATCH($A110,Data2!$A:$A,0),MATCH($A$5,Data2!$4:$4,0))</f>
        <v>204</v>
      </c>
      <c r="D110" s="225">
        <f>INDEX(Data2!$1:$1000,MATCH($C110,Data2!$X:$X,0),MATCH(D$14,Data2!$4:$4,0))</f>
        <v>-0.34109720278987699</v>
      </c>
      <c r="E110" s="225">
        <f>INDEX(Data2!$1:$1000,MATCH($C110,Data2!$X:$X,0),MATCH(E$14,Data2!$4:$4,0))</f>
        <v>-0.827847077288139</v>
      </c>
      <c r="F110" s="225">
        <f>INDEX(Data2!$1:$1000,MATCH($C110,Data2!$X:$X,0),MATCH(F$14,Data2!$4:$4,0))</f>
        <v>1.0691269505479799</v>
      </c>
      <c r="G110" s="225">
        <f>INDEX(Data2!$1:$1000,MATCH($C110,Data2!$X:$X,0),MATCH(G$14,Data2!$4:$4,0))</f>
        <v>0.69422498537454602</v>
      </c>
      <c r="H110" s="225">
        <f>INDEX(Data2!$1:$1000,MATCH($C110,Data2!$X:$X,0),MATCH(H$14,Data2!$4:$4,0))</f>
        <v>-0.79576471234815305</v>
      </c>
      <c r="I110" s="225">
        <f>INDEX(Data2!$1:$1000,MATCH($C110,Data2!$X:$X,0),MATCH(I$14,Data2!$4:$4,0))</f>
        <v>1.0967790164520199</v>
      </c>
      <c r="J110" s="225">
        <f>INDEX(Data2!$1:$1000,MATCH($C110,Data2!$X:$X,0),MATCH(J$14,Data2!$4:$4,0))</f>
        <v>0.76448125721012095</v>
      </c>
      <c r="K110" s="225">
        <f>INDEX(Data2!$1:$1000,MATCH($C110,Data2!$X:$X,0),MATCH(K$14,Data2!$4:$4,0))</f>
        <v>-9.6297118323475706E-2</v>
      </c>
      <c r="L110" s="225">
        <f>INDEX(Data2!$1:$1000,MATCH($C110,Data2!$X:$X,0),MATCH(L$14,Data2!$4:$4,0))</f>
        <v>1.53231615461489</v>
      </c>
      <c r="M110" s="225">
        <f>INDEX(Data2!$1:$1000,MATCH($C110,Data2!$X:$X,0),MATCH(M$14,Data2!$4:$4,0))</f>
        <v>-0.236796814094514</v>
      </c>
      <c r="N110" s="225">
        <f>INDEX(Data2!$1:$1000,MATCH($C110,Data2!$X:$X,0),MATCH(N$14,Data2!$4:$4,0))</f>
        <v>-9.6297118323475706E-2</v>
      </c>
      <c r="O110" s="225">
        <f>INDEX(Data2!$1:$1000,MATCH($C110,Data2!$X:$X,0),MATCH(O$14,Data2!$4:$4,0))</f>
        <v>1.4395549086391799</v>
      </c>
      <c r="P110" s="225">
        <f>INDEX(Data2!$1:$1000,MATCH($C110,Data2!$X:$X,0),MATCH(P$14,Data2!$4:$4,0))</f>
        <v>1.2331952774122601</v>
      </c>
      <c r="Q110" s="225">
        <f>INDEX(Data2!$1:$1000,MATCH($C110,Data2!$X:$X,0),MATCH(Q$14,Data2!$4:$4,0))</f>
        <v>0.32483643033381798</v>
      </c>
      <c r="R110" s="225">
        <f>INDEX(Data2!$1:$1000,MATCH($C110,Data2!$X:$X,0),MATCH(R$14,Data2!$4:$4,0))</f>
        <v>2.61829535040822</v>
      </c>
      <c r="S110" s="226">
        <f>INDEX(Data2!$1:$1000,MATCH($C110,Data2!$X:$X,0),MATCH(S$14,Data2!$4:$4,0))</f>
        <v>-0.44076432542273503</v>
      </c>
      <c r="T110" s="98">
        <f>INDEX(Data2!$1:$1000,MATCH($C110,Data2!$X:$X,0),MATCH(T$15,Data2!$4:$4,0))</f>
        <v>-1.53231615461489</v>
      </c>
      <c r="V110" s="219">
        <f t="shared" si="19"/>
        <v>0</v>
      </c>
      <c r="W110" s="219">
        <f t="shared" si="20"/>
        <v>0</v>
      </c>
      <c r="X110" s="219">
        <f t="shared" si="21"/>
        <v>0</v>
      </c>
      <c r="Y110" s="219">
        <f t="shared" si="22"/>
        <v>0</v>
      </c>
      <c r="Z110" s="219">
        <f t="shared" si="23"/>
        <v>0</v>
      </c>
      <c r="AA110" s="219">
        <f t="shared" si="24"/>
        <v>0</v>
      </c>
      <c r="AB110" s="219">
        <f t="shared" si="25"/>
        <v>0</v>
      </c>
      <c r="AC110" s="219">
        <f t="shared" si="26"/>
        <v>0</v>
      </c>
      <c r="AD110" s="219">
        <f t="shared" si="27"/>
        <v>0</v>
      </c>
      <c r="AE110" s="219">
        <f t="shared" si="28"/>
        <v>0</v>
      </c>
      <c r="AF110" s="219">
        <f t="shared" si="29"/>
        <v>0</v>
      </c>
      <c r="AG110" s="219">
        <f t="shared" si="30"/>
        <v>0</v>
      </c>
      <c r="AH110" s="219">
        <f t="shared" si="31"/>
        <v>0</v>
      </c>
      <c r="AI110" s="219">
        <f t="shared" si="32"/>
        <v>0</v>
      </c>
      <c r="AJ110" s="219">
        <f t="shared" si="33"/>
        <v>0</v>
      </c>
      <c r="AK110" s="224">
        <f t="shared" si="34"/>
        <v>0</v>
      </c>
      <c r="AL110" s="96">
        <f t="shared" si="18"/>
        <v>0</v>
      </c>
    </row>
    <row r="111" spans="1:38">
      <c r="A111" s="48" t="s">
        <v>248</v>
      </c>
      <c r="B111" s="48" t="str">
        <f>INDEX('Ref1'!$E:$E,MATCH(A111,'Ref1'!$A:$A,0))</f>
        <v>Epping Forest</v>
      </c>
      <c r="C111" s="71">
        <f>INDEX(Data2!$1:$1000,MATCH($A111,Data2!$A:$A,0),MATCH($A$5,Data2!$4:$4,0))</f>
        <v>180</v>
      </c>
      <c r="D111" s="225">
        <f>INDEX(Data2!$1:$1000,MATCH($C111,Data2!$X:$X,0),MATCH(D$14,Data2!$4:$4,0))</f>
        <v>-0.45778187523733299</v>
      </c>
      <c r="E111" s="225">
        <f>INDEX(Data2!$1:$1000,MATCH($C111,Data2!$X:$X,0),MATCH(E$14,Data2!$4:$4,0))</f>
        <v>-1.2841450125398901</v>
      </c>
      <c r="F111" s="225">
        <f>INDEX(Data2!$1:$1000,MATCH($C111,Data2!$X:$X,0),MATCH(F$14,Data2!$4:$4,0))</f>
        <v>0.181754940835861</v>
      </c>
      <c r="G111" s="225">
        <f>INDEX(Data2!$1:$1000,MATCH($C111,Data2!$X:$X,0),MATCH(G$14,Data2!$4:$4,0))</f>
        <v>-0.95367622688124898</v>
      </c>
      <c r="H111" s="225">
        <f>INDEX(Data2!$1:$1000,MATCH($C111,Data2!$X:$X,0),MATCH(H$14,Data2!$4:$4,0))</f>
        <v>0.84971663855767099</v>
      </c>
      <c r="I111" s="225">
        <f>INDEX(Data2!$1:$1000,MATCH($C111,Data2!$X:$X,0),MATCH(I$14,Data2!$4:$4,0))</f>
        <v>1.9230884433897401E-2</v>
      </c>
      <c r="J111" s="225">
        <f>INDEX(Data2!$1:$1000,MATCH($C111,Data2!$X:$X,0),MATCH(J$14,Data2!$4:$4,0))</f>
        <v>-1.33866570764457</v>
      </c>
      <c r="K111" s="225">
        <f>INDEX(Data2!$1:$1000,MATCH($C111,Data2!$X:$X,0),MATCH(K$14,Data2!$4:$4,0))</f>
        <v>-0.73392869407083094</v>
      </c>
      <c r="L111" s="225">
        <f>INDEX(Data2!$1:$1000,MATCH($C111,Data2!$X:$X,0),MATCH(L$14,Data2!$4:$4,0))</f>
        <v>0.20526722259156199</v>
      </c>
      <c r="M111" s="225">
        <f>INDEX(Data2!$1:$1000,MATCH($C111,Data2!$X:$X,0),MATCH(M$14,Data2!$4:$4,0))</f>
        <v>0.80636647104172898</v>
      </c>
      <c r="N111" s="225">
        <f>INDEX(Data2!$1:$1000,MATCH($C111,Data2!$X:$X,0),MATCH(N$14,Data2!$4:$4,0))</f>
        <v>0.142783450736476</v>
      </c>
      <c r="O111" s="225">
        <f>INDEX(Data2!$1:$1000,MATCH($C111,Data2!$X:$X,0),MATCH(O$14,Data2!$4:$4,0))</f>
        <v>0.53612224016086696</v>
      </c>
      <c r="P111" s="225">
        <f>INDEX(Data2!$1:$1000,MATCH($C111,Data2!$X:$X,0),MATCH(P$14,Data2!$4:$4,0))</f>
        <v>0.40710271318473101</v>
      </c>
      <c r="Q111" s="225">
        <f>INDEX(Data2!$1:$1000,MATCH($C111,Data2!$X:$X,0),MATCH(Q$14,Data2!$4:$4,0))</f>
        <v>0.74403555410450795</v>
      </c>
      <c r="R111" s="225">
        <f>INDEX(Data2!$1:$1000,MATCH($C111,Data2!$X:$X,0),MATCH(R$14,Data2!$4:$4,0))</f>
        <v>-1.0033362959655601</v>
      </c>
      <c r="S111" s="226">
        <f>INDEX(Data2!$1:$1000,MATCH($C111,Data2!$X:$X,0),MATCH(S$14,Data2!$4:$4,0))</f>
        <v>0.12725866904514299</v>
      </c>
      <c r="T111" s="98">
        <f>INDEX(Data2!$1:$1000,MATCH($C111,Data2!$X:$X,0),MATCH(T$15,Data2!$4:$4,0))</f>
        <v>0.94162475828346703</v>
      </c>
      <c r="V111" s="219">
        <f t="shared" si="19"/>
        <v>0</v>
      </c>
      <c r="W111" s="219">
        <f t="shared" si="20"/>
        <v>0</v>
      </c>
      <c r="X111" s="219">
        <f t="shared" si="21"/>
        <v>0</v>
      </c>
      <c r="Y111" s="219">
        <f t="shared" si="22"/>
        <v>0</v>
      </c>
      <c r="Z111" s="219">
        <f t="shared" si="23"/>
        <v>0</v>
      </c>
      <c r="AA111" s="219">
        <f t="shared" si="24"/>
        <v>0</v>
      </c>
      <c r="AB111" s="219">
        <f t="shared" si="25"/>
        <v>0</v>
      </c>
      <c r="AC111" s="219">
        <f t="shared" si="26"/>
        <v>0</v>
      </c>
      <c r="AD111" s="219">
        <f t="shared" si="27"/>
        <v>0</v>
      </c>
      <c r="AE111" s="219">
        <f t="shared" si="28"/>
        <v>0</v>
      </c>
      <c r="AF111" s="219">
        <f t="shared" si="29"/>
        <v>0</v>
      </c>
      <c r="AG111" s="219">
        <f t="shared" si="30"/>
        <v>0</v>
      </c>
      <c r="AH111" s="219">
        <f t="shared" si="31"/>
        <v>0</v>
      </c>
      <c r="AI111" s="219">
        <f t="shared" si="32"/>
        <v>0</v>
      </c>
      <c r="AJ111" s="219">
        <f t="shared" si="33"/>
        <v>0</v>
      </c>
      <c r="AK111" s="224">
        <f t="shared" si="34"/>
        <v>0</v>
      </c>
      <c r="AL111" s="96">
        <f t="shared" si="18"/>
        <v>0</v>
      </c>
    </row>
    <row r="112" spans="1:38">
      <c r="A112" s="48" t="s">
        <v>250</v>
      </c>
      <c r="B112" s="48" t="str">
        <f>INDEX('Ref1'!$E:$E,MATCH(A112,'Ref1'!$A:$A,0))</f>
        <v>Epsom and Ewell</v>
      </c>
      <c r="C112" s="71">
        <f>INDEX(Data2!$1:$1000,MATCH($A112,Data2!$A:$A,0),MATCH($A$5,Data2!$4:$4,0))</f>
        <v>284</v>
      </c>
      <c r="D112" s="225">
        <f>INDEX(Data2!$1:$1000,MATCH($C112,Data2!$X:$X,0),MATCH(D$14,Data2!$4:$4,0))</f>
        <v>-1.70271698671924</v>
      </c>
      <c r="E112" s="225">
        <f>INDEX(Data2!$1:$1000,MATCH($C112,Data2!$X:$X,0),MATCH(E$14,Data2!$4:$4,0))</f>
        <v>-0.61790345380673695</v>
      </c>
      <c r="F112" s="225">
        <f>INDEX(Data2!$1:$1000,MATCH($C112,Data2!$X:$X,0),MATCH(F$14,Data2!$4:$4,0))</f>
        <v>0.86080506744267105</v>
      </c>
      <c r="G112" s="225">
        <f>INDEX(Data2!$1:$1000,MATCH($C112,Data2!$X:$X,0),MATCH(G$14,Data2!$4:$4,0))</f>
        <v>-0.22100455369559499</v>
      </c>
      <c r="H112" s="225">
        <f>INDEX(Data2!$1:$1000,MATCH($C112,Data2!$X:$X,0),MATCH(H$14,Data2!$4:$4,0))</f>
        <v>0.59020879232393397</v>
      </c>
      <c r="I112" s="225">
        <f>INDEX(Data2!$1:$1000,MATCH($C112,Data2!$X:$X,0),MATCH(I$14,Data2!$4:$4,0))</f>
        <v>0.44076432542273503</v>
      </c>
      <c r="J112" s="225">
        <f>INDEX(Data2!$1:$1000,MATCH($C112,Data2!$X:$X,0),MATCH(J$14,Data2!$4:$4,0))</f>
        <v>-0.99069228112221797</v>
      </c>
      <c r="K112" s="225">
        <f>INDEX(Data2!$1:$1000,MATCH($C112,Data2!$X:$X,0),MATCH(K$14,Data2!$4:$4,0))</f>
        <v>2.3059846127924502</v>
      </c>
      <c r="L112" s="225">
        <f>INDEX(Data2!$1:$1000,MATCH($C112,Data2!$X:$X,0),MATCH(L$14,Data2!$4:$4,0))</f>
        <v>-1.1538075490063599E-2</v>
      </c>
      <c r="M112" s="225">
        <f>INDEX(Data2!$1:$1000,MATCH($C112,Data2!$X:$X,0),MATCH(M$14,Data2!$4:$4,0))</f>
        <v>-0.59020879232393397</v>
      </c>
      <c r="N112" s="225">
        <f>INDEX(Data2!$1:$1000,MATCH($C112,Data2!$X:$X,0),MATCH(N$14,Data2!$4:$4,0))</f>
        <v>-1.0691269505479799</v>
      </c>
      <c r="O112" s="225">
        <f>INDEX(Data2!$1:$1000,MATCH($C112,Data2!$X:$X,0),MATCH(O$14,Data2!$4:$4,0))</f>
        <v>1.6405276298473599</v>
      </c>
      <c r="P112" s="225">
        <f>INDEX(Data2!$1:$1000,MATCH($C112,Data2!$X:$X,0),MATCH(P$14,Data2!$4:$4,0))</f>
        <v>-0.59020879232393397</v>
      </c>
      <c r="Q112" s="225">
        <f>INDEX(Data2!$1:$1000,MATCH($C112,Data2!$X:$X,0),MATCH(Q$14,Data2!$4:$4,0))</f>
        <v>-1.5078939607437201</v>
      </c>
      <c r="R112" s="225">
        <f>INDEX(Data2!$1:$1000,MATCH($C112,Data2!$X:$X,0),MATCH(R$14,Data2!$4:$4,0))</f>
        <v>-0.119507998425229</v>
      </c>
      <c r="S112" s="226">
        <f>INDEX(Data2!$1:$1000,MATCH($C112,Data2!$X:$X,0),MATCH(S$14,Data2!$4:$4,0))</f>
        <v>-0.373896287181058</v>
      </c>
      <c r="T112" s="98">
        <f>INDEX(Data2!$1:$1000,MATCH($C112,Data2!$X:$X,0),MATCH(T$15,Data2!$4:$4,0))</f>
        <v>-1.89619030821197</v>
      </c>
      <c r="V112" s="219">
        <f t="shared" si="19"/>
        <v>0</v>
      </c>
      <c r="W112" s="219">
        <f t="shared" si="20"/>
        <v>0</v>
      </c>
      <c r="X112" s="219">
        <f t="shared" si="21"/>
        <v>0</v>
      </c>
      <c r="Y112" s="219">
        <f t="shared" si="22"/>
        <v>0</v>
      </c>
      <c r="Z112" s="219">
        <f t="shared" si="23"/>
        <v>0</v>
      </c>
      <c r="AA112" s="219">
        <f t="shared" si="24"/>
        <v>0</v>
      </c>
      <c r="AB112" s="219">
        <f t="shared" si="25"/>
        <v>0</v>
      </c>
      <c r="AC112" s="219">
        <f t="shared" si="26"/>
        <v>0</v>
      </c>
      <c r="AD112" s="219">
        <f t="shared" si="27"/>
        <v>0</v>
      </c>
      <c r="AE112" s="219">
        <f t="shared" si="28"/>
        <v>0</v>
      </c>
      <c r="AF112" s="219">
        <f t="shared" si="29"/>
        <v>0</v>
      </c>
      <c r="AG112" s="219">
        <f t="shared" si="30"/>
        <v>0</v>
      </c>
      <c r="AH112" s="219">
        <f t="shared" si="31"/>
        <v>0</v>
      </c>
      <c r="AI112" s="219">
        <f t="shared" si="32"/>
        <v>0</v>
      </c>
      <c r="AJ112" s="219">
        <f t="shared" si="33"/>
        <v>0</v>
      </c>
      <c r="AK112" s="224">
        <f t="shared" si="34"/>
        <v>0</v>
      </c>
      <c r="AL112" s="96">
        <f t="shared" si="18"/>
        <v>0</v>
      </c>
    </row>
    <row r="113" spans="1:38">
      <c r="A113" s="48" t="s">
        <v>252</v>
      </c>
      <c r="B113" s="48" t="str">
        <f>INDEX('Ref1'!$E:$E,MATCH(A113,'Ref1'!$A:$A,0))</f>
        <v>Erewash</v>
      </c>
      <c r="C113" s="71">
        <f>INDEX(Data2!$1:$1000,MATCH($A113,Data2!$A:$A,0),MATCH($A$5,Data2!$4:$4,0))</f>
        <v>105</v>
      </c>
      <c r="D113" s="225">
        <f>INDEX(Data2!$1:$1000,MATCH($C113,Data2!$X:$X,0),MATCH(D$14,Data2!$4:$4,0))</f>
        <v>-1.18526012786046</v>
      </c>
      <c r="E113" s="225">
        <f>INDEX(Data2!$1:$1000,MATCH($C113,Data2!$X:$X,0),MATCH(E$14,Data2!$4:$4,0))</f>
        <v>-0.32483643033381798</v>
      </c>
      <c r="F113" s="225">
        <f>INDEX(Data2!$1:$1000,MATCH($C113,Data2!$X:$X,0),MATCH(F$14,Data2!$4:$4,0))</f>
        <v>-0.73392869407083094</v>
      </c>
      <c r="G113" s="225">
        <f>INDEX(Data2!$1:$1000,MATCH($C113,Data2!$X:$X,0),MATCH(G$14,Data2!$4:$4,0))</f>
        <v>-0.19741782293777199</v>
      </c>
      <c r="H113" s="225">
        <f>INDEX(Data2!$1:$1000,MATCH($C113,Data2!$X:$X,0),MATCH(H$14,Data2!$4:$4,0))</f>
        <v>1.18526012786046</v>
      </c>
      <c r="I113" s="225">
        <f>INDEX(Data2!$1:$1000,MATCH($C113,Data2!$X:$X,0),MATCH(I$14,Data2!$4:$4,0))</f>
        <v>-1.2667954125138601</v>
      </c>
      <c r="J113" s="225">
        <f>INDEX(Data2!$1:$1000,MATCH($C113,Data2!$X:$X,0),MATCH(J$14,Data2!$4:$4,0))</f>
        <v>0.34109720278987699</v>
      </c>
      <c r="K113" s="225">
        <f>INDEX(Data2!$1:$1000,MATCH($C113,Data2!$X:$X,0),MATCH(K$14,Data2!$4:$4,0))</f>
        <v>-1.01614278526508</v>
      </c>
      <c r="L113" s="225">
        <f>INDEX(Data2!$1:$1000,MATCH($C113,Data2!$X:$X,0),MATCH(L$14,Data2!$4:$4,0))</f>
        <v>0.173940428614663</v>
      </c>
      <c r="M113" s="225">
        <f>INDEX(Data2!$1:$1000,MATCH($C113,Data2!$X:$X,0),MATCH(M$14,Data2!$4:$4,0))</f>
        <v>-1.9230884433897401E-2</v>
      </c>
      <c r="N113" s="225">
        <f>INDEX(Data2!$1:$1000,MATCH($C113,Data2!$X:$X,0),MATCH(N$14,Data2!$4:$4,0))</f>
        <v>0.50092629126642196</v>
      </c>
      <c r="O113" s="225">
        <f>INDEX(Data2!$1:$1000,MATCH($C113,Data2!$X:$X,0),MATCH(O$14,Data2!$4:$4,0))</f>
        <v>0.25264835601647301</v>
      </c>
      <c r="P113" s="225">
        <f>INDEX(Data2!$1:$1000,MATCH($C113,Data2!$X:$X,0),MATCH(P$14,Data2!$4:$4,0))</f>
        <v>1.7722890959111699</v>
      </c>
      <c r="Q113" s="225">
        <f>INDEX(Data2!$1:$1000,MATCH($C113,Data2!$X:$X,0),MATCH(Q$14,Data2!$4:$4,0))</f>
        <v>1.05560284363946</v>
      </c>
      <c r="R113" s="225">
        <f>INDEX(Data2!$1:$1000,MATCH($C113,Data2!$X:$X,0),MATCH(R$14,Data2!$4:$4,0))</f>
        <v>1.30189000761073</v>
      </c>
      <c r="S113" s="226">
        <f>INDEX(Data2!$1:$1000,MATCH($C113,Data2!$X:$X,0),MATCH(S$14,Data2!$4:$4,0))</f>
        <v>-0.97820469803439603</v>
      </c>
      <c r="T113" s="98">
        <f>INDEX(Data2!$1:$1000,MATCH($C113,Data2!$X:$X,0),MATCH(T$15,Data2!$4:$4,0))</f>
        <v>0.26059774714164602</v>
      </c>
      <c r="V113" s="219">
        <f t="shared" si="19"/>
        <v>0</v>
      </c>
      <c r="W113" s="219">
        <f t="shared" si="20"/>
        <v>0</v>
      </c>
      <c r="X113" s="219">
        <f t="shared" si="21"/>
        <v>0</v>
      </c>
      <c r="Y113" s="219">
        <f t="shared" si="22"/>
        <v>0</v>
      </c>
      <c r="Z113" s="219">
        <f t="shared" si="23"/>
        <v>0</v>
      </c>
      <c r="AA113" s="219">
        <f t="shared" si="24"/>
        <v>0</v>
      </c>
      <c r="AB113" s="219">
        <f t="shared" si="25"/>
        <v>0</v>
      </c>
      <c r="AC113" s="219">
        <f t="shared" si="26"/>
        <v>0</v>
      </c>
      <c r="AD113" s="219">
        <f t="shared" si="27"/>
        <v>0</v>
      </c>
      <c r="AE113" s="219">
        <f t="shared" si="28"/>
        <v>0</v>
      </c>
      <c r="AF113" s="219">
        <f t="shared" si="29"/>
        <v>0</v>
      </c>
      <c r="AG113" s="219">
        <f t="shared" si="30"/>
        <v>0</v>
      </c>
      <c r="AH113" s="219">
        <f t="shared" si="31"/>
        <v>0</v>
      </c>
      <c r="AI113" s="219">
        <f t="shared" si="32"/>
        <v>0</v>
      </c>
      <c r="AJ113" s="219">
        <f t="shared" si="33"/>
        <v>0</v>
      </c>
      <c r="AK113" s="224">
        <f t="shared" si="34"/>
        <v>0</v>
      </c>
      <c r="AL113" s="96">
        <f t="shared" si="18"/>
        <v>0</v>
      </c>
    </row>
    <row r="114" spans="1:38">
      <c r="A114" s="48" t="s">
        <v>258</v>
      </c>
      <c r="B114" s="48" t="str">
        <f>INDEX('Ref1'!$E:$E,MATCH(A114,'Ref1'!$A:$A,0))</f>
        <v>Exeter</v>
      </c>
      <c r="C114" s="71">
        <f>INDEX(Data2!$1:$1000,MATCH($A114,Data2!$A:$A,0),MATCH($A$5,Data2!$4:$4,0))</f>
        <v>94</v>
      </c>
      <c r="D114" s="225">
        <f>INDEX(Data2!$1:$1000,MATCH($C114,Data2!$X:$X,0),MATCH(D$14,Data2!$4:$4,0))</f>
        <v>-1.1538075490063599E-2</v>
      </c>
      <c r="E114" s="225">
        <f>INDEX(Data2!$1:$1000,MATCH($C114,Data2!$X:$X,0),MATCH(E$14,Data2!$4:$4,0))</f>
        <v>-1.30189000761073</v>
      </c>
      <c r="F114" s="225">
        <f>INDEX(Data2!$1:$1000,MATCH($C114,Data2!$X:$X,0),MATCH(F$14,Data2!$4:$4,0))</f>
        <v>0.119507998425229</v>
      </c>
      <c r="G114" s="225">
        <f>INDEX(Data2!$1:$1000,MATCH($C114,Data2!$X:$X,0),MATCH(G$14,Data2!$4:$4,0))</f>
        <v>-0.24471489870827601</v>
      </c>
      <c r="H114" s="225">
        <f>INDEX(Data2!$1:$1000,MATCH($C114,Data2!$X:$X,0),MATCH(H$14,Data2!$4:$4,0))</f>
        <v>-8.0852741412441698E-2</v>
      </c>
      <c r="I114" s="225">
        <f>INDEX(Data2!$1:$1000,MATCH($C114,Data2!$X:$X,0),MATCH(I$14,Data2!$4:$4,0))</f>
        <v>-1.3200546968364699</v>
      </c>
      <c r="J114" s="225">
        <f>INDEX(Data2!$1:$1000,MATCH($C114,Data2!$X:$X,0),MATCH(J$14,Data2!$4:$4,0))</f>
        <v>-1.3577523079868701</v>
      </c>
      <c r="K114" s="225">
        <f>INDEX(Data2!$1:$1000,MATCH($C114,Data2!$X:$X,0),MATCH(K$14,Data2!$4:$4,0))</f>
        <v>-1.53231615461489</v>
      </c>
      <c r="L114" s="225">
        <f>INDEX(Data2!$1:$1000,MATCH($C114,Data2!$X:$X,0),MATCH(L$14,Data2!$4:$4,0))</f>
        <v>-0.39044568041832101</v>
      </c>
      <c r="M114" s="225">
        <f>INDEX(Data2!$1:$1000,MATCH($C114,Data2!$X:$X,0),MATCH(M$14,Data2!$4:$4,0))</f>
        <v>-1.5078939607437201</v>
      </c>
      <c r="N114" s="225">
        <f>INDEX(Data2!$1:$1000,MATCH($C114,Data2!$X:$X,0),MATCH(N$14,Data2!$4:$4,0))</f>
        <v>-1.20093251313347</v>
      </c>
      <c r="O114" s="225">
        <f>INDEX(Data2!$1:$1000,MATCH($C114,Data2!$X:$X,0),MATCH(O$14,Data2!$4:$4,0))</f>
        <v>0.44076432542273503</v>
      </c>
      <c r="P114" s="225">
        <f>INDEX(Data2!$1:$1000,MATCH($C114,Data2!$X:$X,0),MATCH(P$14,Data2!$4:$4,0))</f>
        <v>-8.8572288948811098E-2</v>
      </c>
      <c r="Q114" s="225">
        <f>INDEX(Data2!$1:$1000,MATCH($C114,Data2!$X:$X,0),MATCH(Q$14,Data2!$4:$4,0))</f>
        <v>-1.0828494841071501</v>
      </c>
      <c r="R114" s="225">
        <f>INDEX(Data2!$1:$1000,MATCH($C114,Data2!$X:$X,0),MATCH(R$14,Data2!$4:$4,0))</f>
        <v>3.8459493110679101E-3</v>
      </c>
      <c r="S114" s="226">
        <f>INDEX(Data2!$1:$1000,MATCH($C114,Data2!$X:$X,0),MATCH(S$14,Data2!$4:$4,0))</f>
        <v>0.61790345380673695</v>
      </c>
      <c r="T114" s="98">
        <f>INDEX(Data2!$1:$1000,MATCH($C114,Data2!$X:$X,0),MATCH(T$15,Data2!$4:$4,0))</f>
        <v>0.57199532434845202</v>
      </c>
      <c r="V114" s="219">
        <f t="shared" si="19"/>
        <v>0</v>
      </c>
      <c r="W114" s="219">
        <f t="shared" si="20"/>
        <v>0</v>
      </c>
      <c r="X114" s="219">
        <f t="shared" si="21"/>
        <v>0</v>
      </c>
      <c r="Y114" s="219">
        <f t="shared" si="22"/>
        <v>0</v>
      </c>
      <c r="Z114" s="219">
        <f t="shared" si="23"/>
        <v>0</v>
      </c>
      <c r="AA114" s="219">
        <f t="shared" si="24"/>
        <v>0</v>
      </c>
      <c r="AB114" s="219">
        <f t="shared" si="25"/>
        <v>0</v>
      </c>
      <c r="AC114" s="219">
        <f t="shared" si="26"/>
        <v>0</v>
      </c>
      <c r="AD114" s="219">
        <f t="shared" si="27"/>
        <v>0</v>
      </c>
      <c r="AE114" s="219">
        <f t="shared" si="28"/>
        <v>0</v>
      </c>
      <c r="AF114" s="219">
        <f t="shared" si="29"/>
        <v>0</v>
      </c>
      <c r="AG114" s="219">
        <f t="shared" si="30"/>
        <v>0</v>
      </c>
      <c r="AH114" s="219">
        <f t="shared" si="31"/>
        <v>0</v>
      </c>
      <c r="AI114" s="219">
        <f t="shared" si="32"/>
        <v>0</v>
      </c>
      <c r="AJ114" s="219">
        <f t="shared" si="33"/>
        <v>0</v>
      </c>
      <c r="AK114" s="224">
        <f t="shared" si="34"/>
        <v>0</v>
      </c>
      <c r="AL114" s="96">
        <f t="shared" si="18"/>
        <v>0</v>
      </c>
    </row>
    <row r="115" spans="1:38">
      <c r="A115" s="48" t="s">
        <v>260</v>
      </c>
      <c r="B115" s="48" t="str">
        <f>INDEX('Ref1'!$E:$E,MATCH(A115,'Ref1'!$A:$A,0))</f>
        <v>Fareham</v>
      </c>
      <c r="C115" s="71">
        <f>INDEX(Data2!$1:$1000,MATCH($A115,Data2!$A:$A,0),MATCH($A$5,Data2!$4:$4,0))</f>
        <v>185</v>
      </c>
      <c r="D115" s="225">
        <f>INDEX(Data2!$1:$1000,MATCH($C115,Data2!$X:$X,0),MATCH(D$14,Data2!$4:$4,0))</f>
        <v>-0.78525165015426901</v>
      </c>
      <c r="E115" s="225">
        <f>INDEX(Data2!$1:$1000,MATCH($C115,Data2!$X:$X,0),MATCH(E$14,Data2!$4:$4,0))</f>
        <v>-0.173940428614663</v>
      </c>
      <c r="F115" s="225">
        <f>INDEX(Data2!$1:$1000,MATCH($C115,Data2!$X:$X,0),MATCH(F$14,Data2!$4:$4,0))</f>
        <v>0.173940428614663</v>
      </c>
      <c r="G115" s="225">
        <f>INDEX(Data2!$1:$1000,MATCH($C115,Data2!$X:$X,0),MATCH(G$14,Data2!$4:$4,0))</f>
        <v>-0.30060388702378499</v>
      </c>
      <c r="H115" s="225">
        <f>INDEX(Data2!$1:$1000,MATCH($C115,Data2!$X:$X,0),MATCH(H$14,Data2!$4:$4,0))</f>
        <v>-1.33866570764457</v>
      </c>
      <c r="I115" s="225">
        <f>INDEX(Data2!$1:$1000,MATCH($C115,Data2!$X:$X,0),MATCH(I$14,Data2!$4:$4,0))</f>
        <v>-0.449256837146156</v>
      </c>
      <c r="J115" s="225">
        <f>INDEX(Data2!$1:$1000,MATCH($C115,Data2!$X:$X,0),MATCH(J$14,Data2!$4:$4,0))</f>
        <v>1.1252961961755199</v>
      </c>
      <c r="K115" s="225">
        <f>INDEX(Data2!$1:$1000,MATCH($C115,Data2!$X:$X,0),MATCH(K$14,Data2!$4:$4,0))</f>
        <v>-2.0586978929547599</v>
      </c>
      <c r="L115" s="225">
        <f>INDEX(Data2!$1:$1000,MATCH($C115,Data2!$X:$X,0),MATCH(L$14,Data2!$4:$4,0))</f>
        <v>0.49222508848025398</v>
      </c>
      <c r="M115" s="225">
        <f>INDEX(Data2!$1:$1000,MATCH($C115,Data2!$X:$X,0),MATCH(M$14,Data2!$4:$4,0))</f>
        <v>-1.05560284363946</v>
      </c>
      <c r="N115" s="225">
        <f>INDEX(Data2!$1:$1000,MATCH($C115,Data2!$X:$X,0),MATCH(N$14,Data2!$4:$4,0))</f>
        <v>1.7364527482587899</v>
      </c>
      <c r="O115" s="225">
        <f>INDEX(Data2!$1:$1000,MATCH($C115,Data2!$X:$X,0),MATCH(O$14,Data2!$4:$4,0))</f>
        <v>-0.41547348891049701</v>
      </c>
      <c r="P115" s="225">
        <f>INDEX(Data2!$1:$1000,MATCH($C115,Data2!$X:$X,0),MATCH(P$14,Data2!$4:$4,0))</f>
        <v>-1.3200546968364699</v>
      </c>
      <c r="Q115" s="225">
        <f>INDEX(Data2!$1:$1000,MATCH($C115,Data2!$X:$X,0),MATCH(Q$14,Data2!$4:$4,0))</f>
        <v>-1.58410435946053</v>
      </c>
      <c r="R115" s="225">
        <f>INDEX(Data2!$1:$1000,MATCH($C115,Data2!$X:$X,0),MATCH(R$14,Data2!$4:$4,0))</f>
        <v>0.66515271288348599</v>
      </c>
      <c r="S115" s="226">
        <f>INDEX(Data2!$1:$1000,MATCH($C115,Data2!$X:$X,0),MATCH(S$14,Data2!$4:$4,0))</f>
        <v>-1.2841450125398901</v>
      </c>
      <c r="T115" s="98">
        <f>INDEX(Data2!$1:$1000,MATCH($C115,Data2!$X:$X,0),MATCH(T$15,Data2!$4:$4,0))</f>
        <v>-0.21312928999889499</v>
      </c>
      <c r="V115" s="219">
        <f t="shared" si="19"/>
        <v>0</v>
      </c>
      <c r="W115" s="219">
        <f t="shared" si="20"/>
        <v>0</v>
      </c>
      <c r="X115" s="219">
        <f t="shared" si="21"/>
        <v>0</v>
      </c>
      <c r="Y115" s="219">
        <f t="shared" si="22"/>
        <v>0</v>
      </c>
      <c r="Z115" s="219">
        <f t="shared" si="23"/>
        <v>0</v>
      </c>
      <c r="AA115" s="219">
        <f t="shared" si="24"/>
        <v>0</v>
      </c>
      <c r="AB115" s="219">
        <f t="shared" si="25"/>
        <v>0</v>
      </c>
      <c r="AC115" s="219">
        <f t="shared" si="26"/>
        <v>0</v>
      </c>
      <c r="AD115" s="219">
        <f t="shared" si="27"/>
        <v>0</v>
      </c>
      <c r="AE115" s="219">
        <f t="shared" si="28"/>
        <v>0</v>
      </c>
      <c r="AF115" s="219">
        <f t="shared" si="29"/>
        <v>0</v>
      </c>
      <c r="AG115" s="219">
        <f t="shared" si="30"/>
        <v>0</v>
      </c>
      <c r="AH115" s="219">
        <f t="shared" si="31"/>
        <v>0</v>
      </c>
      <c r="AI115" s="219">
        <f t="shared" si="32"/>
        <v>0</v>
      </c>
      <c r="AJ115" s="219">
        <f t="shared" si="33"/>
        <v>0</v>
      </c>
      <c r="AK115" s="224">
        <f t="shared" si="34"/>
        <v>0</v>
      </c>
      <c r="AL115" s="96">
        <f t="shared" si="18"/>
        <v>0</v>
      </c>
    </row>
    <row r="116" spans="1:38">
      <c r="A116" s="48" t="s">
        <v>262</v>
      </c>
      <c r="B116" s="48" t="str">
        <f>INDEX('Ref1'!$E:$E,MATCH(A116,'Ref1'!$A:$A,0))</f>
        <v>Fenland</v>
      </c>
      <c r="C116" s="71">
        <f>INDEX(Data2!$1:$1000,MATCH($A116,Data2!$A:$A,0),MATCH($A$5,Data2!$4:$4,0))</f>
        <v>137</v>
      </c>
      <c r="D116" s="225">
        <f>INDEX(Data2!$1:$1000,MATCH($C116,Data2!$X:$X,0),MATCH(D$14,Data2!$4:$4,0))</f>
        <v>1.81055767879132</v>
      </c>
      <c r="E116" s="225">
        <f>INDEX(Data2!$1:$1000,MATCH($C116,Data2!$X:$X,0),MATCH(E$14,Data2!$4:$4,0))</f>
        <v>0.142783450736476</v>
      </c>
      <c r="F116" s="225">
        <f>INDEX(Data2!$1:$1000,MATCH($C116,Data2!$X:$X,0),MATCH(F$14,Data2!$4:$4,0))</f>
        <v>0.104027698398954</v>
      </c>
      <c r="G116" s="225">
        <f>INDEX(Data2!$1:$1000,MATCH($C116,Data2!$X:$X,0),MATCH(G$14,Data2!$4:$4,0))</f>
        <v>0.142783450736476</v>
      </c>
      <c r="H116" s="225">
        <f>INDEX(Data2!$1:$1000,MATCH($C116,Data2!$X:$X,0),MATCH(H$14,Data2!$4:$4,0))</f>
        <v>-0.76448125721012095</v>
      </c>
      <c r="I116" s="225">
        <f>INDEX(Data2!$1:$1000,MATCH($C116,Data2!$X:$X,0),MATCH(I$14,Data2!$4:$4,0))</f>
        <v>-0.87200035925234398</v>
      </c>
      <c r="J116" s="225">
        <f>INDEX(Data2!$1:$1000,MATCH($C116,Data2!$X:$X,0),MATCH(J$14,Data2!$4:$4,0))</f>
        <v>-0.22100455369559499</v>
      </c>
      <c r="K116" s="225">
        <f>INDEX(Data2!$1:$1000,MATCH($C116,Data2!$X:$X,0),MATCH(K$14,Data2!$4:$4,0))</f>
        <v>0.73392869407083206</v>
      </c>
      <c r="L116" s="225">
        <f>INDEX(Data2!$1:$1000,MATCH($C116,Data2!$X:$X,0),MATCH(L$14,Data2!$4:$4,0))</f>
        <v>-0.16613652408900501</v>
      </c>
      <c r="M116" s="225">
        <f>INDEX(Data2!$1:$1000,MATCH($C116,Data2!$X:$X,0),MATCH(M$14,Data2!$4:$4,0))</f>
        <v>1.3577523079868701</v>
      </c>
      <c r="N116" s="225">
        <f>INDEX(Data2!$1:$1000,MATCH($C116,Data2!$X:$X,0),MATCH(N$14,Data2!$4:$4,0))</f>
        <v>-0.16613652408900501</v>
      </c>
      <c r="O116" s="225">
        <f>INDEX(Data2!$1:$1000,MATCH($C116,Data2!$X:$X,0),MATCH(O$14,Data2!$4:$4,0))</f>
        <v>0.90626333816903804</v>
      </c>
      <c r="P116" s="225">
        <f>INDEX(Data2!$1:$1000,MATCH($C116,Data2!$X:$X,0),MATCH(P$14,Data2!$4:$4,0))</f>
        <v>0.827847077288139</v>
      </c>
      <c r="Q116" s="225">
        <f>INDEX(Data2!$1:$1000,MATCH($C116,Data2!$X:$X,0),MATCH(Q$14,Data2!$4:$4,0))</f>
        <v>-0.78525165015426901</v>
      </c>
      <c r="R116" s="225">
        <f>INDEX(Data2!$1:$1000,MATCH($C116,Data2!$X:$X,0),MATCH(R$14,Data2!$4:$4,0))</f>
        <v>0.292566138795811</v>
      </c>
      <c r="S116" s="226">
        <f>INDEX(Data2!$1:$1000,MATCH($C116,Data2!$X:$X,0),MATCH(S$14,Data2!$4:$4,0))</f>
        <v>8.0852741412441503E-2</v>
      </c>
      <c r="T116" s="98">
        <f>INDEX(Data2!$1:$1000,MATCH($C116,Data2!$X:$X,0),MATCH(T$15,Data2!$4:$4,0))</f>
        <v>0.67477993525131896</v>
      </c>
      <c r="V116" s="219">
        <f t="shared" si="19"/>
        <v>0</v>
      </c>
      <c r="W116" s="219">
        <f t="shared" si="20"/>
        <v>0</v>
      </c>
      <c r="X116" s="219">
        <f t="shared" si="21"/>
        <v>0</v>
      </c>
      <c r="Y116" s="219">
        <f t="shared" si="22"/>
        <v>0</v>
      </c>
      <c r="Z116" s="219">
        <f t="shared" si="23"/>
        <v>0</v>
      </c>
      <c r="AA116" s="219">
        <f t="shared" si="24"/>
        <v>0</v>
      </c>
      <c r="AB116" s="219">
        <f t="shared" si="25"/>
        <v>0</v>
      </c>
      <c r="AC116" s="219">
        <f t="shared" si="26"/>
        <v>0</v>
      </c>
      <c r="AD116" s="219">
        <f t="shared" si="27"/>
        <v>0</v>
      </c>
      <c r="AE116" s="219">
        <f t="shared" si="28"/>
        <v>0</v>
      </c>
      <c r="AF116" s="219">
        <f t="shared" si="29"/>
        <v>0</v>
      </c>
      <c r="AG116" s="219">
        <f t="shared" si="30"/>
        <v>0</v>
      </c>
      <c r="AH116" s="219">
        <f t="shared" si="31"/>
        <v>0</v>
      </c>
      <c r="AI116" s="219">
        <f t="shared" si="32"/>
        <v>0</v>
      </c>
      <c r="AJ116" s="219">
        <f t="shared" si="33"/>
        <v>0</v>
      </c>
      <c r="AK116" s="224">
        <f t="shared" si="34"/>
        <v>0</v>
      </c>
      <c r="AL116" s="96">
        <f t="shared" si="18"/>
        <v>0</v>
      </c>
    </row>
    <row r="117" spans="1:38">
      <c r="A117" s="48" t="s">
        <v>264</v>
      </c>
      <c r="B117" s="48" t="str">
        <f>INDEX('Ref1'!$E:$E,MATCH(A117,'Ref1'!$A:$A,0))</f>
        <v>Forest Heath</v>
      </c>
      <c r="C117" s="71">
        <f>INDEX(Data2!$1:$1000,MATCH($A117,Data2!$A:$A,0),MATCH($A$5,Data2!$4:$4,0))</f>
        <v>148</v>
      </c>
      <c r="D117" s="225">
        <f>INDEX(Data2!$1:$1000,MATCH($C117,Data2!$X:$X,0),MATCH(D$14,Data2!$4:$4,0))</f>
        <v>-0.67477993525131896</v>
      </c>
      <c r="E117" s="225">
        <f>INDEX(Data2!$1:$1000,MATCH($C117,Data2!$X:$X,0),MATCH(E$14,Data2!$4:$4,0))</f>
        <v>-8.8572288948811098E-2</v>
      </c>
      <c r="F117" s="225">
        <f>INDEX(Data2!$1:$1000,MATCH($C117,Data2!$X:$X,0),MATCH(F$14,Data2!$4:$4,0))</f>
        <v>-1.9230884433897401E-2</v>
      </c>
      <c r="G117" s="225">
        <f>INDEX(Data2!$1:$1000,MATCH($C117,Data2!$X:$X,0),MATCH(G$14,Data2!$4:$4,0))</f>
        <v>-1.2667954125138601</v>
      </c>
      <c r="H117" s="225">
        <f>INDEX(Data2!$1:$1000,MATCH($C117,Data2!$X:$X,0),MATCH(H$14,Data2!$4:$4,0))</f>
        <v>0.26059774714164602</v>
      </c>
      <c r="I117" s="225">
        <f>INDEX(Data2!$1:$1000,MATCH($C117,Data2!$X:$X,0),MATCH(I$14,Data2!$4:$4,0))</f>
        <v>0.50966558646457005</v>
      </c>
      <c r="J117" s="225">
        <f>INDEX(Data2!$1:$1000,MATCH($C117,Data2!$X:$X,0),MATCH(J$14,Data2!$4:$4,0))</f>
        <v>5.0018065889223501E-2</v>
      </c>
      <c r="K117" s="225">
        <f>INDEX(Data2!$1:$1000,MATCH($C117,Data2!$X:$X,0),MATCH(K$14,Data2!$4:$4,0))</f>
        <v>1.94481164334801</v>
      </c>
      <c r="L117" s="225">
        <f>INDEX(Data2!$1:$1000,MATCH($C117,Data2!$X:$X,0),MATCH(L$14,Data2!$4:$4,0))</f>
        <v>-0.36566011593027697</v>
      </c>
      <c r="M117" s="225">
        <f>INDEX(Data2!$1:$1000,MATCH($C117,Data2!$X:$X,0),MATCH(M$14,Data2!$4:$4,0))</f>
        <v>-1.48433940803009</v>
      </c>
      <c r="N117" s="225">
        <f>INDEX(Data2!$1:$1000,MATCH($C117,Data2!$X:$X,0),MATCH(N$14,Data2!$4:$4,0))</f>
        <v>-0.80636647104172898</v>
      </c>
      <c r="O117" s="225">
        <f>INDEX(Data2!$1:$1000,MATCH($C117,Data2!$X:$X,0),MATCH(O$14,Data2!$4:$4,0))</f>
        <v>-5.7721133302240102E-2</v>
      </c>
      <c r="P117" s="225">
        <f>INDEX(Data2!$1:$1000,MATCH($C117,Data2!$X:$X,0),MATCH(P$14,Data2!$4:$4,0))</f>
        <v>-0.97820469803439603</v>
      </c>
      <c r="Q117" s="225">
        <f>INDEX(Data2!$1:$1000,MATCH($C117,Data2!$X:$X,0),MATCH(Q$14,Data2!$4:$4,0))</f>
        <v>-0.80636647104172898</v>
      </c>
      <c r="R117" s="225">
        <f>INDEX(Data2!$1:$1000,MATCH($C117,Data2!$X:$X,0),MATCH(R$14,Data2!$4:$4,0))</f>
        <v>1.2331952774122601</v>
      </c>
      <c r="S117" s="226">
        <f>INDEX(Data2!$1:$1000,MATCH($C117,Data2!$X:$X,0),MATCH(S$14,Data2!$4:$4,0))</f>
        <v>-1.70271698671924</v>
      </c>
      <c r="T117" s="98">
        <f>INDEX(Data2!$1:$1000,MATCH($C117,Data2!$X:$X,0),MATCH(T$15,Data2!$4:$4,0))</f>
        <v>0.79576471234815305</v>
      </c>
      <c r="V117" s="219">
        <f t="shared" si="19"/>
        <v>0</v>
      </c>
      <c r="W117" s="219">
        <f t="shared" si="20"/>
        <v>0</v>
      </c>
      <c r="X117" s="219">
        <f t="shared" si="21"/>
        <v>0</v>
      </c>
      <c r="Y117" s="219">
        <f t="shared" si="22"/>
        <v>0</v>
      </c>
      <c r="Z117" s="219">
        <f t="shared" si="23"/>
        <v>0</v>
      </c>
      <c r="AA117" s="219">
        <f t="shared" si="24"/>
        <v>0</v>
      </c>
      <c r="AB117" s="219">
        <f t="shared" si="25"/>
        <v>0</v>
      </c>
      <c r="AC117" s="219">
        <f t="shared" si="26"/>
        <v>0</v>
      </c>
      <c r="AD117" s="219">
        <f t="shared" si="27"/>
        <v>0</v>
      </c>
      <c r="AE117" s="219">
        <f t="shared" si="28"/>
        <v>0</v>
      </c>
      <c r="AF117" s="219">
        <f t="shared" si="29"/>
        <v>0</v>
      </c>
      <c r="AG117" s="219">
        <f t="shared" si="30"/>
        <v>0</v>
      </c>
      <c r="AH117" s="219">
        <f t="shared" si="31"/>
        <v>0</v>
      </c>
      <c r="AI117" s="219">
        <f t="shared" si="32"/>
        <v>0</v>
      </c>
      <c r="AJ117" s="219">
        <f t="shared" si="33"/>
        <v>0</v>
      </c>
      <c r="AK117" s="224">
        <f t="shared" si="34"/>
        <v>0</v>
      </c>
      <c r="AL117" s="96">
        <f t="shared" si="18"/>
        <v>0</v>
      </c>
    </row>
    <row r="118" spans="1:38">
      <c r="A118" s="48" t="s">
        <v>266</v>
      </c>
      <c r="B118" s="48" t="str">
        <f>INDEX('Ref1'!$E:$E,MATCH(A118,'Ref1'!$A:$A,0))</f>
        <v>Forest of Dean</v>
      </c>
      <c r="C118" s="71">
        <f>INDEX(Data2!$1:$1000,MATCH($A118,Data2!$A:$A,0),MATCH($A$5,Data2!$4:$4,0))</f>
        <v>80</v>
      </c>
      <c r="D118" s="225">
        <f>INDEX(Data2!$1:$1000,MATCH($C118,Data2!$X:$X,0),MATCH(D$14,Data2!$4:$4,0))</f>
        <v>0.64608040296819003</v>
      </c>
      <c r="E118" s="225">
        <f>INDEX(Data2!$1:$1000,MATCH($C118,Data2!$X:$X,0),MATCH(E$14,Data2!$4:$4,0))</f>
        <v>-1.1252961961755199</v>
      </c>
      <c r="F118" s="225">
        <f>INDEX(Data2!$1:$1000,MATCH($C118,Data2!$X:$X,0),MATCH(F$14,Data2!$4:$4,0))</f>
        <v>1.0422691021370301</v>
      </c>
      <c r="G118" s="225">
        <f>INDEX(Data2!$1:$1000,MATCH($C118,Data2!$X:$X,0),MATCH(G$14,Data2!$4:$4,0))</f>
        <v>-0.64608040296818903</v>
      </c>
      <c r="H118" s="225">
        <f>INDEX(Data2!$1:$1000,MATCH($C118,Data2!$X:$X,0),MATCH(H$14,Data2!$4:$4,0))</f>
        <v>-2.6924831633429899E-2</v>
      </c>
      <c r="I118" s="225">
        <f>INDEX(Data2!$1:$1000,MATCH($C118,Data2!$X:$X,0),MATCH(I$14,Data2!$4:$4,0))</f>
        <v>-3</v>
      </c>
      <c r="J118" s="225">
        <f>INDEX(Data2!$1:$1000,MATCH($C118,Data2!$X:$X,0),MATCH(J$14,Data2!$4:$4,0))</f>
        <v>1.9230884433897401E-2</v>
      </c>
      <c r="K118" s="225">
        <f>INDEX(Data2!$1:$1000,MATCH($C118,Data2!$X:$X,0),MATCH(K$14,Data2!$4:$4,0))</f>
        <v>-0.77482466969292996</v>
      </c>
      <c r="L118" s="225">
        <f>INDEX(Data2!$1:$1000,MATCH($C118,Data2!$X:$X,0),MATCH(L$14,Data2!$4:$4,0))</f>
        <v>-0.79576471234815305</v>
      </c>
      <c r="M118" s="225">
        <f>INDEX(Data2!$1:$1000,MATCH($C118,Data2!$X:$X,0),MATCH(M$14,Data2!$4:$4,0))</f>
        <v>-5.0018065889223501E-2</v>
      </c>
      <c r="N118" s="225">
        <f>INDEX(Data2!$1:$1000,MATCH($C118,Data2!$X:$X,0),MATCH(N$14,Data2!$4:$4,0))</f>
        <v>-0.58107796279481305</v>
      </c>
      <c r="O118" s="225">
        <f>INDEX(Data2!$1:$1000,MATCH($C118,Data2!$X:$X,0),MATCH(O$14,Data2!$4:$4,0))</f>
        <v>-0.58107796279481305</v>
      </c>
      <c r="P118" s="225">
        <f>INDEX(Data2!$1:$1000,MATCH($C118,Data2!$X:$X,0),MATCH(P$14,Data2!$4:$4,0))</f>
        <v>-0.58107796279481305</v>
      </c>
      <c r="Q118" s="225">
        <f>INDEX(Data2!$1:$1000,MATCH($C118,Data2!$X:$X,0),MATCH(Q$14,Data2!$4:$4,0))</f>
        <v>-1.8516777124192001</v>
      </c>
      <c r="R118" s="225">
        <f>INDEX(Data2!$1:$1000,MATCH($C118,Data2!$X:$X,0),MATCH(R$14,Data2!$4:$4,0))</f>
        <v>6.5427627302906605E-2</v>
      </c>
      <c r="S118" s="226">
        <f>INDEX(Data2!$1:$1000,MATCH($C118,Data2!$X:$X,0),MATCH(S$14,Data2!$4:$4,0))</f>
        <v>-1.7722890959111699</v>
      </c>
      <c r="T118" s="98">
        <f>INDEX(Data2!$1:$1000,MATCH($C118,Data2!$X:$X,0),MATCH(T$15,Data2!$4:$4,0))</f>
        <v>-0.50092629126642196</v>
      </c>
      <c r="V118" s="219">
        <f t="shared" si="19"/>
        <v>0</v>
      </c>
      <c r="W118" s="219">
        <f t="shared" si="20"/>
        <v>0</v>
      </c>
      <c r="X118" s="219">
        <f t="shared" si="21"/>
        <v>0</v>
      </c>
      <c r="Y118" s="219">
        <f t="shared" si="22"/>
        <v>0</v>
      </c>
      <c r="Z118" s="219">
        <f t="shared" si="23"/>
        <v>0</v>
      </c>
      <c r="AA118" s="219">
        <f t="shared" si="24"/>
        <v>0</v>
      </c>
      <c r="AB118" s="219">
        <f t="shared" si="25"/>
        <v>0</v>
      </c>
      <c r="AC118" s="219">
        <f t="shared" si="26"/>
        <v>0</v>
      </c>
      <c r="AD118" s="219">
        <f t="shared" si="27"/>
        <v>0</v>
      </c>
      <c r="AE118" s="219">
        <f t="shared" si="28"/>
        <v>0</v>
      </c>
      <c r="AF118" s="219">
        <f t="shared" si="29"/>
        <v>0</v>
      </c>
      <c r="AG118" s="219">
        <f t="shared" si="30"/>
        <v>0</v>
      </c>
      <c r="AH118" s="219">
        <f t="shared" si="31"/>
        <v>0</v>
      </c>
      <c r="AI118" s="219">
        <f t="shared" si="32"/>
        <v>0</v>
      </c>
      <c r="AJ118" s="219">
        <f t="shared" si="33"/>
        <v>0</v>
      </c>
      <c r="AK118" s="224">
        <f t="shared" si="34"/>
        <v>0</v>
      </c>
      <c r="AL118" s="96">
        <f t="shared" si="18"/>
        <v>0</v>
      </c>
    </row>
    <row r="119" spans="1:38">
      <c r="A119" s="48" t="s">
        <v>268</v>
      </c>
      <c r="B119" s="48" t="str">
        <f>INDEX('Ref1'!$E:$E,MATCH(A119,'Ref1'!$A:$A,0))</f>
        <v>Fylde</v>
      </c>
      <c r="C119" s="71">
        <f>INDEX(Data2!$1:$1000,MATCH($A119,Data2!$A:$A,0),MATCH($A$5,Data2!$4:$4,0))</f>
        <v>61</v>
      </c>
      <c r="D119" s="225">
        <f>INDEX(Data2!$1:$1000,MATCH($C119,Data2!$X:$X,0),MATCH(D$14,Data2!$4:$4,0))</f>
        <v>-0.228893548160431</v>
      </c>
      <c r="E119" s="225">
        <f>INDEX(Data2!$1:$1000,MATCH($C119,Data2!$X:$X,0),MATCH(E$14,Data2!$4:$4,0))</f>
        <v>0.608620196795288</v>
      </c>
      <c r="F119" s="225">
        <f>INDEX(Data2!$1:$1000,MATCH($C119,Data2!$X:$X,0),MATCH(F$14,Data2!$4:$4,0))</f>
        <v>-1.9985190177754</v>
      </c>
      <c r="G119" s="225">
        <f>INDEX(Data2!$1:$1000,MATCH($C119,Data2!$X:$X,0),MATCH(G$14,Data2!$4:$4,0))</f>
        <v>-0.33295581167441402</v>
      </c>
      <c r="H119" s="225">
        <f>INDEX(Data2!$1:$1000,MATCH($C119,Data2!$X:$X,0),MATCH(H$14,Data2!$4:$4,0))</f>
        <v>-0.28454724788741997</v>
      </c>
      <c r="I119" s="225">
        <f>INDEX(Data2!$1:$1000,MATCH($C119,Data2!$X:$X,0),MATCH(I$14,Data2!$4:$4,0))</f>
        <v>-5.0018065889223501E-2</v>
      </c>
      <c r="J119" s="225">
        <f>INDEX(Data2!$1:$1000,MATCH($C119,Data2!$X:$X,0),MATCH(J$14,Data2!$4:$4,0))</f>
        <v>-3.4620373051327799E-2</v>
      </c>
      <c r="K119" s="225">
        <f>INDEX(Data2!$1:$1000,MATCH($C119,Data2!$X:$X,0),MATCH(K$14,Data2!$4:$4,0))</f>
        <v>-0.64608040296818903</v>
      </c>
      <c r="L119" s="225">
        <f>INDEX(Data2!$1:$1000,MATCH($C119,Data2!$X:$X,0),MATCH(L$14,Data2!$4:$4,0))</f>
        <v>1.58410435946053</v>
      </c>
      <c r="M119" s="225">
        <f>INDEX(Data2!$1:$1000,MATCH($C119,Data2!$X:$X,0),MATCH(M$14,Data2!$4:$4,0))</f>
        <v>-0.90626333816903804</v>
      </c>
      <c r="N119" s="225">
        <f>INDEX(Data2!$1:$1000,MATCH($C119,Data2!$X:$X,0),MATCH(N$14,Data2!$4:$4,0))</f>
        <v>1.58410435946053</v>
      </c>
      <c r="O119" s="225">
        <f>INDEX(Data2!$1:$1000,MATCH($C119,Data2!$X:$X,0),MATCH(O$14,Data2!$4:$4,0))</f>
        <v>-0.80636647104172898</v>
      </c>
      <c r="P119" s="225">
        <f>INDEX(Data2!$1:$1000,MATCH($C119,Data2!$X:$X,0),MATCH(P$14,Data2!$4:$4,0))</f>
        <v>-4.23179653114963E-2</v>
      </c>
      <c r="Q119" s="225">
        <f>INDEX(Data2!$1:$1000,MATCH($C119,Data2!$X:$X,0),MATCH(Q$14,Data2!$4:$4,0))</f>
        <v>0.373896287181058</v>
      </c>
      <c r="R119" s="225">
        <f>INDEX(Data2!$1:$1000,MATCH($C119,Data2!$X:$X,0),MATCH(R$14,Data2!$4:$4,0))</f>
        <v>0.26856364062649601</v>
      </c>
      <c r="S119" s="226">
        <f>INDEX(Data2!$1:$1000,MATCH($C119,Data2!$X:$X,0),MATCH(S$14,Data2!$4:$4,0))</f>
        <v>-0.77482466969292996</v>
      </c>
      <c r="T119" s="98">
        <f>INDEX(Data2!$1:$1000,MATCH($C119,Data2!$X:$X,0),MATCH(T$15,Data2!$4:$4,0))</f>
        <v>-0.83873171379157596</v>
      </c>
      <c r="V119" s="219">
        <f t="shared" si="19"/>
        <v>0</v>
      </c>
      <c r="W119" s="219">
        <f t="shared" si="20"/>
        <v>0</v>
      </c>
      <c r="X119" s="219">
        <f t="shared" si="21"/>
        <v>0</v>
      </c>
      <c r="Y119" s="219">
        <f t="shared" si="22"/>
        <v>0</v>
      </c>
      <c r="Z119" s="219">
        <f t="shared" si="23"/>
        <v>0</v>
      </c>
      <c r="AA119" s="219">
        <f t="shared" si="24"/>
        <v>0</v>
      </c>
      <c r="AB119" s="219">
        <f t="shared" si="25"/>
        <v>0</v>
      </c>
      <c r="AC119" s="219">
        <f t="shared" si="26"/>
        <v>0</v>
      </c>
      <c r="AD119" s="219">
        <f t="shared" si="27"/>
        <v>0</v>
      </c>
      <c r="AE119" s="219">
        <f t="shared" si="28"/>
        <v>0</v>
      </c>
      <c r="AF119" s="219">
        <f t="shared" si="29"/>
        <v>0</v>
      </c>
      <c r="AG119" s="219">
        <f t="shared" si="30"/>
        <v>0</v>
      </c>
      <c r="AH119" s="219">
        <f t="shared" si="31"/>
        <v>0</v>
      </c>
      <c r="AI119" s="219">
        <f t="shared" si="32"/>
        <v>0</v>
      </c>
      <c r="AJ119" s="219">
        <f t="shared" si="33"/>
        <v>0</v>
      </c>
      <c r="AK119" s="224">
        <f t="shared" si="34"/>
        <v>0</v>
      </c>
      <c r="AL119" s="96">
        <f t="shared" si="18"/>
        <v>0</v>
      </c>
    </row>
    <row r="120" spans="1:38">
      <c r="A120" s="48" t="s">
        <v>270</v>
      </c>
      <c r="B120" s="48" t="str">
        <f>INDEX('Ref1'!$E:$E,MATCH(A120,'Ref1'!$A:$A,0))</f>
        <v>Gateshead</v>
      </c>
      <c r="C120" s="71">
        <f>INDEX(Data2!$1:$1000,MATCH($A120,Data2!$A:$A,0),MATCH($A$5,Data2!$4:$4,0))</f>
        <v>221</v>
      </c>
      <c r="D120" s="225">
        <f>INDEX(Data2!$1:$1000,MATCH($C120,Data2!$X:$X,0),MATCH(D$14,Data2!$4:$4,0))</f>
        <v>0.50966558646457005</v>
      </c>
      <c r="E120" s="225">
        <f>INDEX(Data2!$1:$1000,MATCH($C120,Data2!$X:$X,0),MATCH(E$14,Data2!$4:$4,0))</f>
        <v>1.37734677311944</v>
      </c>
      <c r="F120" s="225">
        <f>INDEX(Data2!$1:$1000,MATCH($C120,Data2!$X:$X,0),MATCH(F$14,Data2!$4:$4,0))</f>
        <v>0.34926126594690199</v>
      </c>
      <c r="G120" s="225">
        <f>INDEX(Data2!$1:$1000,MATCH($C120,Data2!$X:$X,0),MATCH(G$14,Data2!$4:$4,0))</f>
        <v>-0.79576471234815305</v>
      </c>
      <c r="H120" s="225">
        <f>INDEX(Data2!$1:$1000,MATCH($C120,Data2!$X:$X,0),MATCH(H$14,Data2!$4:$4,0))</f>
        <v>-1.1698735860340801</v>
      </c>
      <c r="I120" s="225">
        <f>INDEX(Data2!$1:$1000,MATCH($C120,Data2!$X:$X,0),MATCH(I$14,Data2!$4:$4,0))</f>
        <v>1.01614278526508</v>
      </c>
      <c r="J120" s="225">
        <f>INDEX(Data2!$1:$1000,MATCH($C120,Data2!$X:$X,0),MATCH(J$14,Data2!$4:$4,0))</f>
        <v>-1.58410435946053</v>
      </c>
      <c r="K120" s="225">
        <f>INDEX(Data2!$1:$1000,MATCH($C120,Data2!$X:$X,0),MATCH(K$14,Data2!$4:$4,0))</f>
        <v>1.81055767879132</v>
      </c>
      <c r="L120" s="225">
        <f>INDEX(Data2!$1:$1000,MATCH($C120,Data2!$X:$X,0),MATCH(L$14,Data2!$4:$4,0))</f>
        <v>-0.30060388702378499</v>
      </c>
      <c r="M120" s="225">
        <f>INDEX(Data2!$1:$1000,MATCH($C120,Data2!$X:$X,0),MATCH(M$14,Data2!$4:$4,0))</f>
        <v>-4.23179653114963E-2</v>
      </c>
      <c r="N120" s="225">
        <f>INDEX(Data2!$1:$1000,MATCH($C120,Data2!$X:$X,0),MATCH(N$14,Data2!$4:$4,0))</f>
        <v>-0.79576471234815305</v>
      </c>
      <c r="O120" s="225">
        <f>INDEX(Data2!$1:$1000,MATCH($C120,Data2!$X:$X,0),MATCH(O$14,Data2!$4:$4,0))</f>
        <v>-1.89619030821197</v>
      </c>
      <c r="P120" s="225">
        <f>INDEX(Data2!$1:$1000,MATCH($C120,Data2!$X:$X,0),MATCH(P$14,Data2!$4:$4,0))</f>
        <v>-0.88330602472053099</v>
      </c>
      <c r="Q120" s="225">
        <f>INDEX(Data2!$1:$1000,MATCH($C120,Data2!$X:$X,0),MATCH(Q$14,Data2!$4:$4,0))</f>
        <v>-0.44076432542273503</v>
      </c>
      <c r="R120" s="225">
        <f>INDEX(Data2!$1:$1000,MATCH($C120,Data2!$X:$X,0),MATCH(R$14,Data2!$4:$4,0))</f>
        <v>0.43230348489121101</v>
      </c>
      <c r="S120" s="226">
        <f>INDEX(Data2!$1:$1000,MATCH($C120,Data2!$X:$X,0),MATCH(S$14,Data2!$4:$4,0))</f>
        <v>-1.18526012786046</v>
      </c>
      <c r="T120" s="98">
        <f>INDEX(Data2!$1:$1000,MATCH($C120,Data2!$X:$X,0),MATCH(T$15,Data2!$4:$4,0))</f>
        <v>1.48433940803009</v>
      </c>
      <c r="V120" s="219">
        <f t="shared" si="19"/>
        <v>0</v>
      </c>
      <c r="W120" s="219">
        <f t="shared" si="20"/>
        <v>0</v>
      </c>
      <c r="X120" s="219">
        <f t="shared" si="21"/>
        <v>0</v>
      </c>
      <c r="Y120" s="219">
        <f t="shared" si="22"/>
        <v>0</v>
      </c>
      <c r="Z120" s="219">
        <f t="shared" si="23"/>
        <v>0</v>
      </c>
      <c r="AA120" s="219">
        <f t="shared" si="24"/>
        <v>0</v>
      </c>
      <c r="AB120" s="219">
        <f t="shared" si="25"/>
        <v>0</v>
      </c>
      <c r="AC120" s="219">
        <f t="shared" si="26"/>
        <v>0</v>
      </c>
      <c r="AD120" s="219">
        <f t="shared" si="27"/>
        <v>0</v>
      </c>
      <c r="AE120" s="219">
        <f t="shared" si="28"/>
        <v>0</v>
      </c>
      <c r="AF120" s="219">
        <f t="shared" si="29"/>
        <v>0</v>
      </c>
      <c r="AG120" s="219">
        <f t="shared" si="30"/>
        <v>0</v>
      </c>
      <c r="AH120" s="219">
        <f t="shared" si="31"/>
        <v>0</v>
      </c>
      <c r="AI120" s="219">
        <f t="shared" si="32"/>
        <v>0</v>
      </c>
      <c r="AJ120" s="219">
        <f t="shared" si="33"/>
        <v>0</v>
      </c>
      <c r="AK120" s="224">
        <f t="shared" si="34"/>
        <v>0</v>
      </c>
      <c r="AL120" s="96">
        <f t="shared" si="18"/>
        <v>0</v>
      </c>
    </row>
    <row r="121" spans="1:38">
      <c r="A121" s="48" t="s">
        <v>272</v>
      </c>
      <c r="B121" s="48" t="str">
        <f>INDEX('Ref1'!$E:$E,MATCH(A121,'Ref1'!$A:$A,0))</f>
        <v>Gedling</v>
      </c>
      <c r="C121" s="71">
        <f>INDEX(Data2!$1:$1000,MATCH($A121,Data2!$A:$A,0),MATCH($A$5,Data2!$4:$4,0))</f>
        <v>141</v>
      </c>
      <c r="D121" s="225">
        <f>INDEX(Data2!$1:$1000,MATCH($C121,Data2!$X:$X,0),MATCH(D$14,Data2!$4:$4,0))</f>
        <v>1.67081473865842</v>
      </c>
      <c r="E121" s="225">
        <f>INDEX(Data2!$1:$1000,MATCH($C121,Data2!$X:$X,0),MATCH(E$14,Data2!$4:$4,0))</f>
        <v>-1.2169055626538401</v>
      </c>
      <c r="F121" s="225">
        <f>INDEX(Data2!$1:$1000,MATCH($C121,Data2!$X:$X,0),MATCH(F$14,Data2!$4:$4,0))</f>
        <v>0.12725866904514299</v>
      </c>
      <c r="G121" s="225">
        <f>INDEX(Data2!$1:$1000,MATCH($C121,Data2!$X:$X,0),MATCH(G$14,Data2!$4:$4,0))</f>
        <v>2.12741091319007</v>
      </c>
      <c r="H121" s="225">
        <f>INDEX(Data2!$1:$1000,MATCH($C121,Data2!$X:$X,0),MATCH(H$14,Data2!$4:$4,0))</f>
        <v>8.0852741412441503E-2</v>
      </c>
      <c r="I121" s="225">
        <f>INDEX(Data2!$1:$1000,MATCH($C121,Data2!$X:$X,0),MATCH(I$14,Data2!$4:$4,0))</f>
        <v>-1.0422691021370301</v>
      </c>
      <c r="J121" s="225">
        <f>INDEX(Data2!$1:$1000,MATCH($C121,Data2!$X:$X,0),MATCH(J$14,Data2!$4:$4,0))</f>
        <v>0.22100455369559499</v>
      </c>
      <c r="K121" s="225">
        <f>INDEX(Data2!$1:$1000,MATCH($C121,Data2!$X:$X,0),MATCH(K$14,Data2!$4:$4,0))</f>
        <v>-1.05560284363946</v>
      </c>
      <c r="L121" s="225">
        <f>INDEX(Data2!$1:$1000,MATCH($C121,Data2!$X:$X,0),MATCH(L$14,Data2!$4:$4,0))</f>
        <v>-3.4620373051327799E-2</v>
      </c>
      <c r="M121" s="225">
        <f>INDEX(Data2!$1:$1000,MATCH($C121,Data2!$X:$X,0),MATCH(M$14,Data2!$4:$4,0))</f>
        <v>0.12725866904514299</v>
      </c>
      <c r="N121" s="225">
        <f>INDEX(Data2!$1:$1000,MATCH($C121,Data2!$X:$X,0),MATCH(N$14,Data2!$4:$4,0))</f>
        <v>-0.449256837146156</v>
      </c>
      <c r="O121" s="225">
        <f>INDEX(Data2!$1:$1000,MATCH($C121,Data2!$X:$X,0),MATCH(O$14,Data2!$4:$4,0))</f>
        <v>0.88330602472053099</v>
      </c>
      <c r="P121" s="225">
        <f>INDEX(Data2!$1:$1000,MATCH($C121,Data2!$X:$X,0),MATCH(P$14,Data2!$4:$4,0))</f>
        <v>-0.16613652408900501</v>
      </c>
      <c r="Q121" s="225">
        <f>INDEX(Data2!$1:$1000,MATCH($C121,Data2!$X:$X,0),MATCH(Q$14,Data2!$4:$4,0))</f>
        <v>-5.7721133302240102E-2</v>
      </c>
      <c r="R121" s="225">
        <f>INDEX(Data2!$1:$1000,MATCH($C121,Data2!$X:$X,0),MATCH(R$14,Data2!$4:$4,0))</f>
        <v>-0.236796814094514</v>
      </c>
      <c r="S121" s="226">
        <f>INDEX(Data2!$1:$1000,MATCH($C121,Data2!$X:$X,0),MATCH(S$14,Data2!$4:$4,0))</f>
        <v>-0.70404637465488196</v>
      </c>
      <c r="T121" s="98">
        <f>INDEX(Data2!$1:$1000,MATCH($C121,Data2!$X:$X,0),MATCH(T$15,Data2!$4:$4,0))</f>
        <v>-2.61829535040822</v>
      </c>
      <c r="V121" s="219">
        <f t="shared" si="19"/>
        <v>0</v>
      </c>
      <c r="W121" s="219">
        <f t="shared" si="20"/>
        <v>0</v>
      </c>
      <c r="X121" s="219">
        <f t="shared" si="21"/>
        <v>0</v>
      </c>
      <c r="Y121" s="219">
        <f t="shared" si="22"/>
        <v>0</v>
      </c>
      <c r="Z121" s="219">
        <f t="shared" si="23"/>
        <v>0</v>
      </c>
      <c r="AA121" s="219">
        <f t="shared" si="24"/>
        <v>0</v>
      </c>
      <c r="AB121" s="219">
        <f t="shared" si="25"/>
        <v>0</v>
      </c>
      <c r="AC121" s="219">
        <f t="shared" si="26"/>
        <v>0</v>
      </c>
      <c r="AD121" s="219">
        <f t="shared" si="27"/>
        <v>0</v>
      </c>
      <c r="AE121" s="219">
        <f t="shared" si="28"/>
        <v>0</v>
      </c>
      <c r="AF121" s="219">
        <f t="shared" si="29"/>
        <v>0</v>
      </c>
      <c r="AG121" s="219">
        <f t="shared" si="30"/>
        <v>0</v>
      </c>
      <c r="AH121" s="219">
        <f t="shared" si="31"/>
        <v>0</v>
      </c>
      <c r="AI121" s="219">
        <f t="shared" si="32"/>
        <v>0</v>
      </c>
      <c r="AJ121" s="219">
        <f t="shared" si="33"/>
        <v>0</v>
      </c>
      <c r="AK121" s="224">
        <f t="shared" si="34"/>
        <v>0</v>
      </c>
      <c r="AL121" s="96">
        <f t="shared" si="18"/>
        <v>0</v>
      </c>
    </row>
    <row r="122" spans="1:38">
      <c r="A122" s="48" t="s">
        <v>275</v>
      </c>
      <c r="B122" s="48" t="str">
        <f>INDEX('Ref1'!$E:$E,MATCH(A122,'Ref1'!$A:$A,0))</f>
        <v>Gloucester</v>
      </c>
      <c r="C122" s="71">
        <f>INDEX(Data2!$1:$1000,MATCH($A122,Data2!$A:$A,0),MATCH($A$5,Data2!$4:$4,0))</f>
        <v>47</v>
      </c>
      <c r="D122" s="225">
        <f>INDEX(Data2!$1:$1000,MATCH($C122,Data2!$X:$X,0),MATCH(D$14,Data2!$4:$4,0))</f>
        <v>-1.6405276298473599</v>
      </c>
      <c r="E122" s="225">
        <f>INDEX(Data2!$1:$1000,MATCH($C122,Data2!$X:$X,0),MATCH(E$14,Data2!$4:$4,0))</f>
        <v>0.16613652408900501</v>
      </c>
      <c r="F122" s="225">
        <f>INDEX(Data2!$1:$1000,MATCH($C122,Data2!$X:$X,0),MATCH(F$14,Data2!$4:$4,0))</f>
        <v>-0.79576471234815305</v>
      </c>
      <c r="G122" s="225">
        <f>INDEX(Data2!$1:$1000,MATCH($C122,Data2!$X:$X,0),MATCH(G$14,Data2!$4:$4,0))</f>
        <v>-4.23179653114963E-2</v>
      </c>
      <c r="H122" s="225">
        <f>INDEX(Data2!$1:$1000,MATCH($C122,Data2!$X:$X,0),MATCH(H$14,Data2!$4:$4,0))</f>
        <v>1.89619030821197</v>
      </c>
      <c r="I122" s="225">
        <f>INDEX(Data2!$1:$1000,MATCH($C122,Data2!$X:$X,0),MATCH(I$14,Data2!$4:$4,0))</f>
        <v>-0.49222508848025498</v>
      </c>
      <c r="J122" s="225">
        <f>INDEX(Data2!$1:$1000,MATCH($C122,Data2!$X:$X,0),MATCH(J$14,Data2!$4:$4,0))</f>
        <v>-1.0691269505479799</v>
      </c>
      <c r="K122" s="225">
        <f>INDEX(Data2!$1:$1000,MATCH($C122,Data2!$X:$X,0),MATCH(K$14,Data2!$4:$4,0))</f>
        <v>-1.1399039744476001</v>
      </c>
      <c r="L122" s="225">
        <f>INDEX(Data2!$1:$1000,MATCH($C122,Data2!$X:$X,0),MATCH(L$14,Data2!$4:$4,0))</f>
        <v>1.1698735860340801</v>
      </c>
      <c r="M122" s="225">
        <f>INDEX(Data2!$1:$1000,MATCH($C122,Data2!$X:$X,0),MATCH(M$14,Data2!$4:$4,0))</f>
        <v>3.4620373051327799E-2</v>
      </c>
      <c r="N122" s="225">
        <f>INDEX(Data2!$1:$1000,MATCH($C122,Data2!$X:$X,0),MATCH(N$14,Data2!$4:$4,0))</f>
        <v>-3</v>
      </c>
      <c r="O122" s="225">
        <f>INDEX(Data2!$1:$1000,MATCH($C122,Data2!$X:$X,0),MATCH(O$14,Data2!$4:$4,0))</f>
        <v>0.20526722259156199</v>
      </c>
      <c r="P122" s="225">
        <f>INDEX(Data2!$1:$1000,MATCH($C122,Data2!$X:$X,0),MATCH(P$14,Data2!$4:$4,0))</f>
        <v>-0.119507998425229</v>
      </c>
      <c r="Q122" s="225">
        <f>INDEX(Data2!$1:$1000,MATCH($C122,Data2!$X:$X,0),MATCH(Q$14,Data2!$4:$4,0))</f>
        <v>0.181754940835861</v>
      </c>
      <c r="R122" s="225">
        <f>INDEX(Data2!$1:$1000,MATCH($C122,Data2!$X:$X,0),MATCH(R$14,Data2!$4:$4,0))</f>
        <v>1.33866570764457</v>
      </c>
      <c r="S122" s="226">
        <f>INDEX(Data2!$1:$1000,MATCH($C122,Data2!$X:$X,0),MATCH(S$14,Data2!$4:$4,0))</f>
        <v>-0.39044568041832101</v>
      </c>
      <c r="T122" s="98">
        <f>INDEX(Data2!$1:$1000,MATCH($C122,Data2!$X:$X,0),MATCH(T$15,Data2!$4:$4,0))</f>
        <v>-0.72389625403909696</v>
      </c>
      <c r="V122" s="219">
        <f t="shared" si="19"/>
        <v>0</v>
      </c>
      <c r="W122" s="219">
        <f t="shared" si="20"/>
        <v>0</v>
      </c>
      <c r="X122" s="219">
        <f t="shared" si="21"/>
        <v>0</v>
      </c>
      <c r="Y122" s="219">
        <f t="shared" si="22"/>
        <v>0</v>
      </c>
      <c r="Z122" s="219">
        <f t="shared" si="23"/>
        <v>0</v>
      </c>
      <c r="AA122" s="219">
        <f t="shared" si="24"/>
        <v>0</v>
      </c>
      <c r="AB122" s="219">
        <f t="shared" si="25"/>
        <v>0</v>
      </c>
      <c r="AC122" s="219">
        <f t="shared" si="26"/>
        <v>0</v>
      </c>
      <c r="AD122" s="219">
        <f t="shared" si="27"/>
        <v>0</v>
      </c>
      <c r="AE122" s="219">
        <f t="shared" si="28"/>
        <v>0</v>
      </c>
      <c r="AF122" s="219">
        <f t="shared" si="29"/>
        <v>0</v>
      </c>
      <c r="AG122" s="219">
        <f t="shared" si="30"/>
        <v>0</v>
      </c>
      <c r="AH122" s="219">
        <f t="shared" si="31"/>
        <v>0</v>
      </c>
      <c r="AI122" s="219">
        <f t="shared" si="32"/>
        <v>0</v>
      </c>
      <c r="AJ122" s="219">
        <f t="shared" si="33"/>
        <v>0</v>
      </c>
      <c r="AK122" s="224">
        <f t="shared" si="34"/>
        <v>0</v>
      </c>
      <c r="AL122" s="96">
        <f t="shared" si="18"/>
        <v>0</v>
      </c>
    </row>
    <row r="123" spans="1:38">
      <c r="A123" s="48" t="s">
        <v>279</v>
      </c>
      <c r="B123" s="48" t="str">
        <f>INDEX('Ref1'!$E:$E,MATCH(A123,'Ref1'!$A:$A,0))</f>
        <v>Gosport</v>
      </c>
      <c r="C123" s="71">
        <f>INDEX(Data2!$1:$1000,MATCH($A123,Data2!$A:$A,0),MATCH($A$5,Data2!$4:$4,0))</f>
        <v>308</v>
      </c>
      <c r="D123" s="225">
        <f>INDEX(Data2!$1:$1000,MATCH($C123,Data2!$X:$X,0),MATCH(D$14,Data2!$4:$4,0))</f>
        <v>0.68447010916529605</v>
      </c>
      <c r="E123" s="225">
        <f>INDEX(Data2!$1:$1000,MATCH($C123,Data2!$X:$X,0),MATCH(E$14,Data2!$4:$4,0))</f>
        <v>-0.96586782262374804</v>
      </c>
      <c r="F123" s="225">
        <f>INDEX(Data2!$1:$1000,MATCH($C123,Data2!$X:$X,0),MATCH(F$14,Data2!$4:$4,0))</f>
        <v>-2.4330009860728898</v>
      </c>
      <c r="G123" s="225">
        <f>INDEX(Data2!$1:$1000,MATCH($C123,Data2!$X:$X,0),MATCH(G$14,Data2!$4:$4,0))</f>
        <v>0.373896287181058</v>
      </c>
      <c r="H123" s="225">
        <f>INDEX(Data2!$1:$1000,MATCH($C123,Data2!$X:$X,0),MATCH(H$14,Data2!$4:$4,0))</f>
        <v>1.1698735860340801</v>
      </c>
      <c r="I123" s="225">
        <f>INDEX(Data2!$1:$1000,MATCH($C123,Data2!$X:$X,0),MATCH(I$14,Data2!$4:$4,0))</f>
        <v>-0.119507998425229</v>
      </c>
      <c r="J123" s="225">
        <f>INDEX(Data2!$1:$1000,MATCH($C123,Data2!$X:$X,0),MATCH(J$14,Data2!$4:$4,0))</f>
        <v>-1.9985190177754</v>
      </c>
      <c r="K123" s="225">
        <f>INDEX(Data2!$1:$1000,MATCH($C123,Data2!$X:$X,0),MATCH(K$14,Data2!$4:$4,0))</f>
        <v>1.6405276298473599</v>
      </c>
      <c r="L123" s="225">
        <f>INDEX(Data2!$1:$1000,MATCH($C123,Data2!$X:$X,0),MATCH(L$14,Data2!$4:$4,0))</f>
        <v>0.47493304871340403</v>
      </c>
      <c r="M123" s="225">
        <f>INDEX(Data2!$1:$1000,MATCH($C123,Data2!$X:$X,0),MATCH(M$14,Data2!$4:$4,0))</f>
        <v>1.0422691021370301</v>
      </c>
      <c r="N123" s="225">
        <f>INDEX(Data2!$1:$1000,MATCH($C123,Data2!$X:$X,0),MATCH(N$14,Data2!$4:$4,0))</f>
        <v>-1.33866570764457</v>
      </c>
      <c r="O123" s="225">
        <f>INDEX(Data2!$1:$1000,MATCH($C123,Data2!$X:$X,0),MATCH(O$14,Data2!$4:$4,0))</f>
        <v>1.89619030821197</v>
      </c>
      <c r="P123" s="225">
        <f>INDEX(Data2!$1:$1000,MATCH($C123,Data2!$X:$X,0),MATCH(P$14,Data2!$4:$4,0))</f>
        <v>1.3200546968364699</v>
      </c>
      <c r="Q123" s="225">
        <f>INDEX(Data2!$1:$1000,MATCH($C123,Data2!$X:$X,0),MATCH(Q$14,Data2!$4:$4,0))</f>
        <v>0.22100455369559499</v>
      </c>
      <c r="R123" s="225">
        <f>INDEX(Data2!$1:$1000,MATCH($C123,Data2!$X:$X,0),MATCH(R$14,Data2!$4:$4,0))</f>
        <v>0.88330602472053099</v>
      </c>
      <c r="S123" s="226">
        <f>INDEX(Data2!$1:$1000,MATCH($C123,Data2!$X:$X,0),MATCH(S$14,Data2!$4:$4,0))</f>
        <v>0.373896287181058</v>
      </c>
      <c r="T123" s="98">
        <f>INDEX(Data2!$1:$1000,MATCH($C123,Data2!$X:$X,0),MATCH(T$15,Data2!$4:$4,0))</f>
        <v>-6.5427627302906397E-2</v>
      </c>
      <c r="V123" s="219">
        <f t="shared" si="19"/>
        <v>0</v>
      </c>
      <c r="W123" s="219">
        <f t="shared" si="20"/>
        <v>0</v>
      </c>
      <c r="X123" s="219">
        <f t="shared" si="21"/>
        <v>0</v>
      </c>
      <c r="Y123" s="219">
        <f t="shared" si="22"/>
        <v>0</v>
      </c>
      <c r="Z123" s="219">
        <f t="shared" si="23"/>
        <v>0</v>
      </c>
      <c r="AA123" s="219">
        <f t="shared" si="24"/>
        <v>0</v>
      </c>
      <c r="AB123" s="219">
        <f t="shared" si="25"/>
        <v>0</v>
      </c>
      <c r="AC123" s="219">
        <f t="shared" si="26"/>
        <v>0</v>
      </c>
      <c r="AD123" s="219">
        <f t="shared" si="27"/>
        <v>0</v>
      </c>
      <c r="AE123" s="219">
        <f t="shared" si="28"/>
        <v>0</v>
      </c>
      <c r="AF123" s="219">
        <f t="shared" si="29"/>
        <v>0</v>
      </c>
      <c r="AG123" s="219">
        <f t="shared" si="30"/>
        <v>0</v>
      </c>
      <c r="AH123" s="219">
        <f t="shared" si="31"/>
        <v>0</v>
      </c>
      <c r="AI123" s="219">
        <f t="shared" si="32"/>
        <v>0</v>
      </c>
      <c r="AJ123" s="219">
        <f t="shared" si="33"/>
        <v>0</v>
      </c>
      <c r="AK123" s="224">
        <f t="shared" si="34"/>
        <v>0</v>
      </c>
      <c r="AL123" s="96">
        <f t="shared" si="18"/>
        <v>0</v>
      </c>
    </row>
    <row r="124" spans="1:38">
      <c r="A124" s="48" t="s">
        <v>281</v>
      </c>
      <c r="B124" s="48" t="str">
        <f>INDEX('Ref1'!$E:$E,MATCH(A124,'Ref1'!$A:$A,0))</f>
        <v>Gravesham</v>
      </c>
      <c r="C124" s="71">
        <f>INDEX(Data2!$1:$1000,MATCH($A124,Data2!$A:$A,0),MATCH($A$5,Data2!$4:$4,0))</f>
        <v>229</v>
      </c>
      <c r="D124" s="225">
        <f>INDEX(Data2!$1:$1000,MATCH($C124,Data2!$X:$X,0),MATCH(D$14,Data2!$4:$4,0))</f>
        <v>0.99069228112221797</v>
      </c>
      <c r="E124" s="225">
        <f>INDEX(Data2!$1:$1000,MATCH($C124,Data2!$X:$X,0),MATCH(E$14,Data2!$4:$4,0))</f>
        <v>-0.21312928999889499</v>
      </c>
      <c r="F124" s="225">
        <f>INDEX(Data2!$1:$1000,MATCH($C124,Data2!$X:$X,0),MATCH(F$14,Data2!$4:$4,0))</f>
        <v>-0.55396966512034396</v>
      </c>
      <c r="G124" s="225">
        <f>INDEX(Data2!$1:$1000,MATCH($C124,Data2!$X:$X,0),MATCH(G$14,Data2!$4:$4,0))</f>
        <v>-0.119507998425229</v>
      </c>
      <c r="H124" s="225">
        <f>INDEX(Data2!$1:$1000,MATCH($C124,Data2!$X:$X,0),MATCH(H$14,Data2!$4:$4,0))</f>
        <v>0.78525165015426901</v>
      </c>
      <c r="I124" s="225">
        <f>INDEX(Data2!$1:$1000,MATCH($C124,Data2!$X:$X,0),MATCH(I$14,Data2!$4:$4,0))</f>
        <v>1.1399039744476001</v>
      </c>
      <c r="J124" s="225">
        <f>INDEX(Data2!$1:$1000,MATCH($C124,Data2!$X:$X,0),MATCH(J$14,Data2!$4:$4,0))</f>
        <v>-0.65558674848606502</v>
      </c>
      <c r="K124" s="225">
        <f>INDEX(Data2!$1:$1000,MATCH($C124,Data2!$X:$X,0),MATCH(K$14,Data2!$4:$4,0))</f>
        <v>1.3200546968364699</v>
      </c>
      <c r="L124" s="225">
        <f>INDEX(Data2!$1:$1000,MATCH($C124,Data2!$X:$X,0),MATCH(L$14,Data2!$4:$4,0))</f>
        <v>-1.3577523079868701</v>
      </c>
      <c r="M124" s="225">
        <f>INDEX(Data2!$1:$1000,MATCH($C124,Data2!$X:$X,0),MATCH(M$14,Data2!$4:$4,0))</f>
        <v>-1.4395549086391799</v>
      </c>
      <c r="N124" s="225">
        <f>INDEX(Data2!$1:$1000,MATCH($C124,Data2!$X:$X,0),MATCH(N$14,Data2!$4:$4,0))</f>
        <v>0.79576471234815305</v>
      </c>
      <c r="O124" s="225">
        <f>INDEX(Data2!$1:$1000,MATCH($C124,Data2!$X:$X,0),MATCH(O$14,Data2!$4:$4,0))</f>
        <v>0.74403555410450795</v>
      </c>
      <c r="P124" s="225">
        <f>INDEX(Data2!$1:$1000,MATCH($C124,Data2!$X:$X,0),MATCH(P$14,Data2!$4:$4,0))</f>
        <v>-0.173940428614663</v>
      </c>
      <c r="Q124" s="225">
        <f>INDEX(Data2!$1:$1000,MATCH($C124,Data2!$X:$X,0),MATCH(Q$14,Data2!$4:$4,0))</f>
        <v>0.38215790030638502</v>
      </c>
      <c r="R124" s="225">
        <f>INDEX(Data2!$1:$1000,MATCH($C124,Data2!$X:$X,0),MATCH(R$14,Data2!$4:$4,0))</f>
        <v>-0.41547348891049701</v>
      </c>
      <c r="S124" s="226">
        <f>INDEX(Data2!$1:$1000,MATCH($C124,Data2!$X:$X,0),MATCH(S$14,Data2!$4:$4,0))</f>
        <v>0.79576471234815305</v>
      </c>
      <c r="T124" s="98">
        <f>INDEX(Data2!$1:$1000,MATCH($C124,Data2!$X:$X,0),MATCH(T$15,Data2!$4:$4,0))</f>
        <v>0.44076432542273503</v>
      </c>
      <c r="V124" s="219">
        <f t="shared" si="19"/>
        <v>0</v>
      </c>
      <c r="W124" s="219">
        <f t="shared" si="20"/>
        <v>0</v>
      </c>
      <c r="X124" s="219">
        <f t="shared" si="21"/>
        <v>0</v>
      </c>
      <c r="Y124" s="219">
        <f t="shared" si="22"/>
        <v>0</v>
      </c>
      <c r="Z124" s="219">
        <f t="shared" si="23"/>
        <v>0</v>
      </c>
      <c r="AA124" s="219">
        <f t="shared" si="24"/>
        <v>0</v>
      </c>
      <c r="AB124" s="219">
        <f t="shared" si="25"/>
        <v>0</v>
      </c>
      <c r="AC124" s="219">
        <f t="shared" si="26"/>
        <v>0</v>
      </c>
      <c r="AD124" s="219">
        <f t="shared" si="27"/>
        <v>0</v>
      </c>
      <c r="AE124" s="219">
        <f t="shared" si="28"/>
        <v>0</v>
      </c>
      <c r="AF124" s="219">
        <f t="shared" si="29"/>
        <v>0</v>
      </c>
      <c r="AG124" s="219">
        <f t="shared" si="30"/>
        <v>0</v>
      </c>
      <c r="AH124" s="219">
        <f t="shared" si="31"/>
        <v>0</v>
      </c>
      <c r="AI124" s="219">
        <f t="shared" si="32"/>
        <v>0</v>
      </c>
      <c r="AJ124" s="219">
        <f t="shared" si="33"/>
        <v>0</v>
      </c>
      <c r="AK124" s="224">
        <f t="shared" si="34"/>
        <v>0</v>
      </c>
      <c r="AL124" s="96">
        <f t="shared" si="18"/>
        <v>0</v>
      </c>
    </row>
    <row r="125" spans="1:38">
      <c r="A125" s="48" t="s">
        <v>283</v>
      </c>
      <c r="B125" s="48" t="str">
        <f>INDEX('Ref1'!$E:$E,MATCH(A125,'Ref1'!$A:$A,0))</f>
        <v>Great Yarmouth</v>
      </c>
      <c r="C125" s="71">
        <f>INDEX(Data2!$1:$1000,MATCH($A125,Data2!$A:$A,0),MATCH($A$5,Data2!$4:$4,0))</f>
        <v>201</v>
      </c>
      <c r="D125" s="225">
        <f>INDEX(Data2!$1:$1000,MATCH($C125,Data2!$X:$X,0),MATCH(D$14,Data2!$4:$4,0))</f>
        <v>0.43230348489121101</v>
      </c>
      <c r="E125" s="225">
        <f>INDEX(Data2!$1:$1000,MATCH($C125,Data2!$X:$X,0),MATCH(E$14,Data2!$4:$4,0))</f>
        <v>-0.64608040296818903</v>
      </c>
      <c r="F125" s="225">
        <f>INDEX(Data2!$1:$1000,MATCH($C125,Data2!$X:$X,0),MATCH(F$14,Data2!$4:$4,0))</f>
        <v>0.26856364062649601</v>
      </c>
      <c r="G125" s="225">
        <f>INDEX(Data2!$1:$1000,MATCH($C125,Data2!$X:$X,0),MATCH(G$14,Data2!$4:$4,0))</f>
        <v>-1.8516777124192001</v>
      </c>
      <c r="H125" s="225">
        <f>INDEX(Data2!$1:$1000,MATCH($C125,Data2!$X:$X,0),MATCH(H$14,Data2!$4:$4,0))</f>
        <v>-0.97820469803439603</v>
      </c>
      <c r="I125" s="225">
        <f>INDEX(Data2!$1:$1000,MATCH($C125,Data2!$X:$X,0),MATCH(I$14,Data2!$4:$4,0))</f>
        <v>-1.1109246757018101</v>
      </c>
      <c r="J125" s="225">
        <f>INDEX(Data2!$1:$1000,MATCH($C125,Data2!$X:$X,0),MATCH(J$14,Data2!$4:$4,0))</f>
        <v>0.99069228112221797</v>
      </c>
      <c r="K125" s="225">
        <f>INDEX(Data2!$1:$1000,MATCH($C125,Data2!$X:$X,0),MATCH(K$14,Data2!$4:$4,0))</f>
        <v>1.02911813509786</v>
      </c>
      <c r="L125" s="225">
        <f>INDEX(Data2!$1:$1000,MATCH($C125,Data2!$X:$X,0),MATCH(L$14,Data2!$4:$4,0))</f>
        <v>1.48433940803009</v>
      </c>
      <c r="M125" s="225">
        <f>INDEX(Data2!$1:$1000,MATCH($C125,Data2!$X:$X,0),MATCH(M$14,Data2!$4:$4,0))</f>
        <v>4.23179653114963E-2</v>
      </c>
      <c r="N125" s="225">
        <f>INDEX(Data2!$1:$1000,MATCH($C125,Data2!$X:$X,0),MATCH(N$14,Data2!$4:$4,0))</f>
        <v>-0.236796814094514</v>
      </c>
      <c r="O125" s="225">
        <f>INDEX(Data2!$1:$1000,MATCH($C125,Data2!$X:$X,0),MATCH(O$14,Data2!$4:$4,0))</f>
        <v>0.94162475828346703</v>
      </c>
      <c r="P125" s="225">
        <f>INDEX(Data2!$1:$1000,MATCH($C125,Data2!$X:$X,0),MATCH(P$14,Data2!$4:$4,0))</f>
        <v>5.7721133302240199E-2</v>
      </c>
      <c r="Q125" s="225">
        <f>INDEX(Data2!$1:$1000,MATCH($C125,Data2!$X:$X,0),MATCH(Q$14,Data2!$4:$4,0))</f>
        <v>0.40710271318473101</v>
      </c>
      <c r="R125" s="225">
        <f>INDEX(Data2!$1:$1000,MATCH($C125,Data2!$X:$X,0),MATCH(R$14,Data2!$4:$4,0))</f>
        <v>0.65558674848606502</v>
      </c>
      <c r="S125" s="226">
        <f>INDEX(Data2!$1:$1000,MATCH($C125,Data2!$X:$X,0),MATCH(S$14,Data2!$4:$4,0))</f>
        <v>-1.55768809267068</v>
      </c>
      <c r="T125" s="98">
        <f>INDEX(Data2!$1:$1000,MATCH($C125,Data2!$X:$X,0),MATCH(T$15,Data2!$4:$4,0))</f>
        <v>0.47493304871340403</v>
      </c>
      <c r="V125" s="219">
        <f t="shared" si="19"/>
        <v>0</v>
      </c>
      <c r="W125" s="219">
        <f t="shared" si="20"/>
        <v>0</v>
      </c>
      <c r="X125" s="219">
        <f t="shared" si="21"/>
        <v>0</v>
      </c>
      <c r="Y125" s="219">
        <f t="shared" si="22"/>
        <v>0</v>
      </c>
      <c r="Z125" s="219">
        <f t="shared" si="23"/>
        <v>0</v>
      </c>
      <c r="AA125" s="219">
        <f t="shared" si="24"/>
        <v>0</v>
      </c>
      <c r="AB125" s="219">
        <f t="shared" si="25"/>
        <v>0</v>
      </c>
      <c r="AC125" s="219">
        <f t="shared" si="26"/>
        <v>0</v>
      </c>
      <c r="AD125" s="219">
        <f t="shared" si="27"/>
        <v>0</v>
      </c>
      <c r="AE125" s="219">
        <f t="shared" si="28"/>
        <v>0</v>
      </c>
      <c r="AF125" s="219">
        <f t="shared" si="29"/>
        <v>0</v>
      </c>
      <c r="AG125" s="219">
        <f t="shared" si="30"/>
        <v>0</v>
      </c>
      <c r="AH125" s="219">
        <f t="shared" si="31"/>
        <v>0</v>
      </c>
      <c r="AI125" s="219">
        <f t="shared" si="32"/>
        <v>0</v>
      </c>
      <c r="AJ125" s="219">
        <f t="shared" si="33"/>
        <v>0</v>
      </c>
      <c r="AK125" s="224">
        <f t="shared" si="34"/>
        <v>0</v>
      </c>
      <c r="AL125" s="96">
        <f t="shared" si="18"/>
        <v>0</v>
      </c>
    </row>
    <row r="126" spans="1:38">
      <c r="A126" s="48" t="s">
        <v>286</v>
      </c>
      <c r="B126" s="48" t="str">
        <f>INDEX('Ref1'!$E:$E,MATCH(A126,'Ref1'!$A:$A,0))</f>
        <v>Greenwich</v>
      </c>
      <c r="C126" s="71">
        <f>INDEX(Data2!$1:$1000,MATCH($A126,Data2!$A:$A,0),MATCH($A$5,Data2!$4:$4,0))</f>
        <v>130</v>
      </c>
      <c r="D126" s="225">
        <f>INDEX(Data2!$1:$1000,MATCH($C126,Data2!$X:$X,0),MATCH(D$14,Data2!$4:$4,0))</f>
        <v>-1.3974848188810201</v>
      </c>
      <c r="E126" s="225">
        <f>INDEX(Data2!$1:$1000,MATCH($C126,Data2!$X:$X,0),MATCH(E$14,Data2!$4:$4,0))</f>
        <v>2.2079361535700999</v>
      </c>
      <c r="F126" s="225">
        <f>INDEX(Data2!$1:$1000,MATCH($C126,Data2!$X:$X,0),MATCH(F$14,Data2!$4:$4,0))</f>
        <v>0.26059774714164602</v>
      </c>
      <c r="G126" s="225">
        <f>INDEX(Data2!$1:$1000,MATCH($C126,Data2!$X:$X,0),MATCH(G$14,Data2!$4:$4,0))</f>
        <v>1.8516777124192001</v>
      </c>
      <c r="H126" s="225">
        <f>INDEX(Data2!$1:$1000,MATCH($C126,Data2!$X:$X,0),MATCH(H$14,Data2!$4:$4,0))</f>
        <v>-1.18526012786046</v>
      </c>
      <c r="I126" s="225">
        <f>INDEX(Data2!$1:$1000,MATCH($C126,Data2!$X:$X,0),MATCH(I$14,Data2!$4:$4,0))</f>
        <v>-0.38215790030638502</v>
      </c>
      <c r="J126" s="225">
        <f>INDEX(Data2!$1:$1000,MATCH($C126,Data2!$X:$X,0),MATCH(J$14,Data2!$4:$4,0))</f>
        <v>-1.2841450125398901</v>
      </c>
      <c r="K126" s="225">
        <f>INDEX(Data2!$1:$1000,MATCH($C126,Data2!$X:$X,0),MATCH(K$14,Data2!$4:$4,0))</f>
        <v>-1.6116747250674801</v>
      </c>
      <c r="L126" s="225">
        <f>INDEX(Data2!$1:$1000,MATCH($C126,Data2!$X:$X,0),MATCH(L$14,Data2!$4:$4,0))</f>
        <v>0.16613652408900501</v>
      </c>
      <c r="M126" s="225">
        <f>INDEX(Data2!$1:$1000,MATCH($C126,Data2!$X:$X,0),MATCH(M$14,Data2!$4:$4,0))</f>
        <v>5.0018065889223501E-2</v>
      </c>
      <c r="N126" s="225">
        <f>INDEX(Data2!$1:$1000,MATCH($C126,Data2!$X:$X,0),MATCH(N$14,Data2!$4:$4,0))</f>
        <v>-1.2498189696086599</v>
      </c>
      <c r="O126" s="225">
        <f>INDEX(Data2!$1:$1000,MATCH($C126,Data2!$X:$X,0),MATCH(O$14,Data2!$4:$4,0))</f>
        <v>-0.99069228112221797</v>
      </c>
      <c r="P126" s="225">
        <f>INDEX(Data2!$1:$1000,MATCH($C126,Data2!$X:$X,0),MATCH(P$14,Data2!$4:$4,0))</f>
        <v>0.59020879232393397</v>
      </c>
      <c r="Q126" s="225">
        <f>INDEX(Data2!$1:$1000,MATCH($C126,Data2!$X:$X,0),MATCH(Q$14,Data2!$4:$4,0))</f>
        <v>2.6924831633429899E-2</v>
      </c>
      <c r="R126" s="225">
        <f>INDEX(Data2!$1:$1000,MATCH($C126,Data2!$X:$X,0),MATCH(R$14,Data2!$4:$4,0))</f>
        <v>1.46158075015049</v>
      </c>
      <c r="S126" s="226">
        <f>INDEX(Data2!$1:$1000,MATCH($C126,Data2!$X:$X,0),MATCH(S$14,Data2!$4:$4,0))</f>
        <v>-0.53612224016086696</v>
      </c>
      <c r="T126" s="98">
        <f>INDEX(Data2!$1:$1000,MATCH($C126,Data2!$X:$X,0),MATCH(T$15,Data2!$4:$4,0))</f>
        <v>-0.357448675014717</v>
      </c>
      <c r="V126" s="219">
        <f t="shared" si="19"/>
        <v>0</v>
      </c>
      <c r="W126" s="219">
        <f t="shared" si="20"/>
        <v>0</v>
      </c>
      <c r="X126" s="219">
        <f t="shared" si="21"/>
        <v>0</v>
      </c>
      <c r="Y126" s="219">
        <f t="shared" si="22"/>
        <v>0</v>
      </c>
      <c r="Z126" s="219">
        <f t="shared" si="23"/>
        <v>0</v>
      </c>
      <c r="AA126" s="219">
        <f t="shared" si="24"/>
        <v>0</v>
      </c>
      <c r="AB126" s="219">
        <f t="shared" si="25"/>
        <v>0</v>
      </c>
      <c r="AC126" s="219">
        <f t="shared" si="26"/>
        <v>0</v>
      </c>
      <c r="AD126" s="219">
        <f t="shared" si="27"/>
        <v>0</v>
      </c>
      <c r="AE126" s="219">
        <f t="shared" si="28"/>
        <v>0</v>
      </c>
      <c r="AF126" s="219">
        <f t="shared" si="29"/>
        <v>0</v>
      </c>
      <c r="AG126" s="219">
        <f t="shared" si="30"/>
        <v>0</v>
      </c>
      <c r="AH126" s="219">
        <f t="shared" si="31"/>
        <v>0</v>
      </c>
      <c r="AI126" s="219">
        <f t="shared" si="32"/>
        <v>0</v>
      </c>
      <c r="AJ126" s="219">
        <f t="shared" si="33"/>
        <v>0</v>
      </c>
      <c r="AK126" s="224">
        <f t="shared" si="34"/>
        <v>0</v>
      </c>
      <c r="AL126" s="96">
        <f t="shared" si="18"/>
        <v>0</v>
      </c>
    </row>
    <row r="127" spans="1:38">
      <c r="A127" s="48" t="s">
        <v>288</v>
      </c>
      <c r="B127" s="48" t="str">
        <f>INDEX('Ref1'!$E:$E,MATCH(A127,'Ref1'!$A:$A,0))</f>
        <v>Guildford</v>
      </c>
      <c r="C127" s="71">
        <f>INDEX(Data2!$1:$1000,MATCH($A127,Data2!$A:$A,0),MATCH($A$5,Data2!$4:$4,0))</f>
        <v>210</v>
      </c>
      <c r="D127" s="225">
        <f>INDEX(Data2!$1:$1000,MATCH($C127,Data2!$X:$X,0),MATCH(D$14,Data2!$4:$4,0))</f>
        <v>0.53612224016086696</v>
      </c>
      <c r="E127" s="225">
        <f>INDEX(Data2!$1:$1000,MATCH($C127,Data2!$X:$X,0),MATCH(E$14,Data2!$4:$4,0))</f>
        <v>4.23179653114963E-2</v>
      </c>
      <c r="F127" s="225">
        <f>INDEX(Data2!$1:$1000,MATCH($C127,Data2!$X:$X,0),MATCH(F$14,Data2!$4:$4,0))</f>
        <v>0.608620196795288</v>
      </c>
      <c r="G127" s="225">
        <f>INDEX(Data2!$1:$1000,MATCH($C127,Data2!$X:$X,0),MATCH(G$14,Data2!$4:$4,0))</f>
        <v>0.357448675014717</v>
      </c>
      <c r="H127" s="225">
        <f>INDEX(Data2!$1:$1000,MATCH($C127,Data2!$X:$X,0),MATCH(H$14,Data2!$4:$4,0))</f>
        <v>-1.2667954125138601</v>
      </c>
      <c r="I127" s="225">
        <f>INDEX(Data2!$1:$1000,MATCH($C127,Data2!$X:$X,0),MATCH(I$14,Data2!$4:$4,0))</f>
        <v>-1.70271698671924</v>
      </c>
      <c r="J127" s="225">
        <f>INDEX(Data2!$1:$1000,MATCH($C127,Data2!$X:$X,0),MATCH(J$14,Data2!$4:$4,0))</f>
        <v>0.25264835601647301</v>
      </c>
      <c r="K127" s="225">
        <f>INDEX(Data2!$1:$1000,MATCH($C127,Data2!$X:$X,0),MATCH(K$14,Data2!$4:$4,0))</f>
        <v>0.84971663855767099</v>
      </c>
      <c r="L127" s="225">
        <f>INDEX(Data2!$1:$1000,MATCH($C127,Data2!$X:$X,0),MATCH(L$14,Data2!$4:$4,0))</f>
        <v>-0.827847077288139</v>
      </c>
      <c r="M127" s="225">
        <f>INDEX(Data2!$1:$1000,MATCH($C127,Data2!$X:$X,0),MATCH(M$14,Data2!$4:$4,0))</f>
        <v>-0.357448675014717</v>
      </c>
      <c r="N127" s="225">
        <f>INDEX(Data2!$1:$1000,MATCH($C127,Data2!$X:$X,0),MATCH(N$14,Data2!$4:$4,0))</f>
        <v>1.20093251313347</v>
      </c>
      <c r="O127" s="225">
        <f>INDEX(Data2!$1:$1000,MATCH($C127,Data2!$X:$X,0),MATCH(O$14,Data2!$4:$4,0))</f>
        <v>1.9985190177754</v>
      </c>
      <c r="P127" s="225">
        <f>INDEX(Data2!$1:$1000,MATCH($C127,Data2!$X:$X,0),MATCH(P$14,Data2!$4:$4,0))</f>
        <v>0.55396966512034396</v>
      </c>
      <c r="Q127" s="225">
        <f>INDEX(Data2!$1:$1000,MATCH($C127,Data2!$X:$X,0),MATCH(Q$14,Data2!$4:$4,0))</f>
        <v>0.236796814094514</v>
      </c>
      <c r="R127" s="225">
        <f>INDEX(Data2!$1:$1000,MATCH($C127,Data2!$X:$X,0),MATCH(R$14,Data2!$4:$4,0))</f>
        <v>1.0691269505479799</v>
      </c>
      <c r="S127" s="226">
        <f>INDEX(Data2!$1:$1000,MATCH($C127,Data2!$X:$X,0),MATCH(S$14,Data2!$4:$4,0))</f>
        <v>0.36566011593027697</v>
      </c>
      <c r="T127" s="98">
        <f>INDEX(Data2!$1:$1000,MATCH($C127,Data2!$X:$X,0),MATCH(T$15,Data2!$4:$4,0))</f>
        <v>0.90626333816903804</v>
      </c>
      <c r="V127" s="219">
        <f t="shared" si="19"/>
        <v>0</v>
      </c>
      <c r="W127" s="219">
        <f t="shared" si="20"/>
        <v>0</v>
      </c>
      <c r="X127" s="219">
        <f t="shared" si="21"/>
        <v>0</v>
      </c>
      <c r="Y127" s="219">
        <f t="shared" si="22"/>
        <v>0</v>
      </c>
      <c r="Z127" s="219">
        <f t="shared" si="23"/>
        <v>0</v>
      </c>
      <c r="AA127" s="219">
        <f t="shared" si="24"/>
        <v>0</v>
      </c>
      <c r="AB127" s="219">
        <f t="shared" si="25"/>
        <v>0</v>
      </c>
      <c r="AC127" s="219">
        <f t="shared" si="26"/>
        <v>0</v>
      </c>
      <c r="AD127" s="219">
        <f t="shared" si="27"/>
        <v>0</v>
      </c>
      <c r="AE127" s="219">
        <f t="shared" si="28"/>
        <v>0</v>
      </c>
      <c r="AF127" s="219">
        <f t="shared" si="29"/>
        <v>0</v>
      </c>
      <c r="AG127" s="219">
        <f t="shared" si="30"/>
        <v>0</v>
      </c>
      <c r="AH127" s="219">
        <f t="shared" si="31"/>
        <v>0</v>
      </c>
      <c r="AI127" s="219">
        <f t="shared" si="32"/>
        <v>0</v>
      </c>
      <c r="AJ127" s="219">
        <f t="shared" si="33"/>
        <v>0</v>
      </c>
      <c r="AK127" s="224">
        <f t="shared" si="34"/>
        <v>0</v>
      </c>
      <c r="AL127" s="96">
        <f t="shared" si="18"/>
        <v>0</v>
      </c>
    </row>
    <row r="128" spans="1:38">
      <c r="A128" s="48" t="s">
        <v>290</v>
      </c>
      <c r="B128" s="48" t="str">
        <f>INDEX('Ref1'!$E:$E,MATCH(A128,'Ref1'!$A:$A,0))</f>
        <v>Hackney</v>
      </c>
      <c r="C128" s="71">
        <f>INDEX(Data2!$1:$1000,MATCH($A128,Data2!$A:$A,0),MATCH($A$5,Data2!$4:$4,0))</f>
        <v>157</v>
      </c>
      <c r="D128" s="225">
        <f>INDEX(Data2!$1:$1000,MATCH($C128,Data2!$X:$X,0),MATCH(D$14,Data2!$4:$4,0))</f>
        <v>1.5078939607437201</v>
      </c>
      <c r="E128" s="225">
        <f>INDEX(Data2!$1:$1000,MATCH($C128,Data2!$X:$X,0),MATCH(E$14,Data2!$4:$4,0))</f>
        <v>-0.71393615083927797</v>
      </c>
      <c r="F128" s="225">
        <f>INDEX(Data2!$1:$1000,MATCH($C128,Data2!$X:$X,0),MATCH(F$14,Data2!$4:$4,0))</f>
        <v>0.67477993525131896</v>
      </c>
      <c r="G128" s="225">
        <f>INDEX(Data2!$1:$1000,MATCH($C128,Data2!$X:$X,0),MATCH(G$14,Data2!$4:$4,0))</f>
        <v>0.24471489870827601</v>
      </c>
      <c r="H128" s="225">
        <f>INDEX(Data2!$1:$1000,MATCH($C128,Data2!$X:$X,0),MATCH(H$14,Data2!$4:$4,0))</f>
        <v>-0.373896287181058</v>
      </c>
      <c r="I128" s="225">
        <f>INDEX(Data2!$1:$1000,MATCH($C128,Data2!$X:$X,0),MATCH(I$14,Data2!$4:$4,0))</f>
        <v>0.236796814094514</v>
      </c>
      <c r="J128" s="225">
        <f>INDEX(Data2!$1:$1000,MATCH($C128,Data2!$X:$X,0),MATCH(J$14,Data2!$4:$4,0))</f>
        <v>1.1698735860340801</v>
      </c>
      <c r="K128" s="225">
        <f>INDEX(Data2!$1:$1000,MATCH($C128,Data2!$X:$X,0),MATCH(K$14,Data2!$4:$4,0))</f>
        <v>-4.23179653114963E-2</v>
      </c>
      <c r="L128" s="225">
        <f>INDEX(Data2!$1:$1000,MATCH($C128,Data2!$X:$X,0),MATCH(L$14,Data2!$4:$4,0))</f>
        <v>-0.33295581167441402</v>
      </c>
      <c r="M128" s="225">
        <f>INDEX(Data2!$1:$1000,MATCH($C128,Data2!$X:$X,0),MATCH(M$14,Data2!$4:$4,0))</f>
        <v>8.8572288948810904E-2</v>
      </c>
      <c r="N128" s="225">
        <f>INDEX(Data2!$1:$1000,MATCH($C128,Data2!$X:$X,0),MATCH(N$14,Data2!$4:$4,0))</f>
        <v>-0.86080506744267005</v>
      </c>
      <c r="O128" s="225">
        <f>INDEX(Data2!$1:$1000,MATCH($C128,Data2!$X:$X,0),MATCH(O$14,Data2!$4:$4,0))</f>
        <v>-0.228893548160431</v>
      </c>
      <c r="P128" s="225">
        <f>INDEX(Data2!$1:$1000,MATCH($C128,Data2!$X:$X,0),MATCH(P$14,Data2!$4:$4,0))</f>
        <v>-1.70271698671924</v>
      </c>
      <c r="Q128" s="225">
        <f>INDEX(Data2!$1:$1000,MATCH($C128,Data2!$X:$X,0),MATCH(Q$14,Data2!$4:$4,0))</f>
        <v>-0.423873478962081</v>
      </c>
      <c r="R128" s="225">
        <f>INDEX(Data2!$1:$1000,MATCH($C128,Data2!$X:$X,0),MATCH(R$14,Data2!$4:$4,0))</f>
        <v>0.11176450046109999</v>
      </c>
      <c r="S128" s="226">
        <f>INDEX(Data2!$1:$1000,MATCH($C128,Data2!$X:$X,0),MATCH(S$14,Data2!$4:$4,0))</f>
        <v>0.33295581167441402</v>
      </c>
      <c r="T128" s="98">
        <f>INDEX(Data2!$1:$1000,MATCH($C128,Data2!$X:$X,0),MATCH(T$15,Data2!$4:$4,0))</f>
        <v>0.15834272448537501</v>
      </c>
      <c r="V128" s="219">
        <f t="shared" si="19"/>
        <v>0</v>
      </c>
      <c r="W128" s="219">
        <f t="shared" si="20"/>
        <v>0</v>
      </c>
      <c r="X128" s="219">
        <f t="shared" si="21"/>
        <v>0</v>
      </c>
      <c r="Y128" s="219">
        <f t="shared" si="22"/>
        <v>0</v>
      </c>
      <c r="Z128" s="219">
        <f t="shared" si="23"/>
        <v>0</v>
      </c>
      <c r="AA128" s="219">
        <f t="shared" si="24"/>
        <v>0</v>
      </c>
      <c r="AB128" s="219">
        <f t="shared" si="25"/>
        <v>0</v>
      </c>
      <c r="AC128" s="219">
        <f t="shared" si="26"/>
        <v>0</v>
      </c>
      <c r="AD128" s="219">
        <f t="shared" si="27"/>
        <v>0</v>
      </c>
      <c r="AE128" s="219">
        <f t="shared" si="28"/>
        <v>0</v>
      </c>
      <c r="AF128" s="219">
        <f t="shared" si="29"/>
        <v>0</v>
      </c>
      <c r="AG128" s="219">
        <f t="shared" si="30"/>
        <v>0</v>
      </c>
      <c r="AH128" s="219">
        <f t="shared" si="31"/>
        <v>0</v>
      </c>
      <c r="AI128" s="219">
        <f t="shared" si="32"/>
        <v>0</v>
      </c>
      <c r="AJ128" s="219">
        <f t="shared" si="33"/>
        <v>0</v>
      </c>
      <c r="AK128" s="224">
        <f t="shared" si="34"/>
        <v>0</v>
      </c>
      <c r="AL128" s="96">
        <f t="shared" si="18"/>
        <v>0</v>
      </c>
    </row>
    <row r="129" spans="1:38">
      <c r="A129" s="48" t="s">
        <v>292</v>
      </c>
      <c r="B129" s="48" t="str">
        <f>INDEX('Ref1'!$E:$E,MATCH(A129,'Ref1'!$A:$A,0))</f>
        <v>Halton</v>
      </c>
      <c r="C129" s="71">
        <f>INDEX(Data2!$1:$1000,MATCH($A129,Data2!$A:$A,0),MATCH($A$5,Data2!$4:$4,0))</f>
        <v>76</v>
      </c>
      <c r="D129" s="225">
        <f>INDEX(Data2!$1:$1000,MATCH($C129,Data2!$X:$X,0),MATCH(D$14,Data2!$4:$4,0))</f>
        <v>-7.31380090717315E-2</v>
      </c>
      <c r="E129" s="225">
        <f>INDEX(Data2!$1:$1000,MATCH($C129,Data2!$X:$X,0),MATCH(E$14,Data2!$4:$4,0))</f>
        <v>-1.9230884433897401E-2</v>
      </c>
      <c r="F129" s="225">
        <f>INDEX(Data2!$1:$1000,MATCH($C129,Data2!$X:$X,0),MATCH(F$14,Data2!$4:$4,0))</f>
        <v>0.24471489870827601</v>
      </c>
      <c r="G129" s="225">
        <f>INDEX(Data2!$1:$1000,MATCH($C129,Data2!$X:$X,0),MATCH(G$14,Data2!$4:$4,0))</f>
        <v>0.95367622688124898</v>
      </c>
      <c r="H129" s="225">
        <f>INDEX(Data2!$1:$1000,MATCH($C129,Data2!$X:$X,0),MATCH(H$14,Data2!$4:$4,0))</f>
        <v>1.7364527482587899</v>
      </c>
      <c r="I129" s="225">
        <f>INDEX(Data2!$1:$1000,MATCH($C129,Data2!$X:$X,0),MATCH(I$14,Data2!$4:$4,0))</f>
        <v>-1.94481164334801</v>
      </c>
      <c r="J129" s="225">
        <f>INDEX(Data2!$1:$1000,MATCH($C129,Data2!$X:$X,0),MATCH(J$14,Data2!$4:$4,0))</f>
        <v>0.24471489870827601</v>
      </c>
      <c r="K129" s="225">
        <f>INDEX(Data2!$1:$1000,MATCH($C129,Data2!$X:$X,0),MATCH(K$14,Data2!$4:$4,0))</f>
        <v>-0.636632089188649</v>
      </c>
      <c r="L129" s="225">
        <f>INDEX(Data2!$1:$1000,MATCH($C129,Data2!$X:$X,0),MATCH(L$14,Data2!$4:$4,0))</f>
        <v>-1.55768809267068</v>
      </c>
      <c r="M129" s="225">
        <f>INDEX(Data2!$1:$1000,MATCH($C129,Data2!$X:$X,0),MATCH(M$14,Data2!$4:$4,0))</f>
        <v>-2.61829535040822</v>
      </c>
      <c r="N129" s="225">
        <f>INDEX(Data2!$1:$1000,MATCH($C129,Data2!$X:$X,0),MATCH(N$14,Data2!$4:$4,0))</f>
        <v>-1.3974848188810201</v>
      </c>
      <c r="O129" s="225">
        <f>INDEX(Data2!$1:$1000,MATCH($C129,Data2!$X:$X,0),MATCH(O$14,Data2!$4:$4,0))</f>
        <v>0.292566138795811</v>
      </c>
      <c r="P129" s="225">
        <f>INDEX(Data2!$1:$1000,MATCH($C129,Data2!$X:$X,0),MATCH(P$14,Data2!$4:$4,0))</f>
        <v>-0.87200035925234398</v>
      </c>
      <c r="Q129" s="225">
        <f>INDEX(Data2!$1:$1000,MATCH($C129,Data2!$X:$X,0),MATCH(Q$14,Data2!$4:$4,0))</f>
        <v>-1.1547591320828301</v>
      </c>
      <c r="R129" s="225">
        <f>INDEX(Data2!$1:$1000,MATCH($C129,Data2!$X:$X,0),MATCH(R$14,Data2!$4:$4,0))</f>
        <v>-0.64608040296818903</v>
      </c>
      <c r="S129" s="226">
        <f>INDEX(Data2!$1:$1000,MATCH($C129,Data2!$X:$X,0),MATCH(S$14,Data2!$4:$4,0))</f>
        <v>1.18526012786046</v>
      </c>
      <c r="T129" s="98">
        <f>INDEX(Data2!$1:$1000,MATCH($C129,Data2!$X:$X,0),MATCH(T$15,Data2!$4:$4,0))</f>
        <v>-1.2841450125398901</v>
      </c>
      <c r="V129" s="219">
        <f t="shared" si="19"/>
        <v>0</v>
      </c>
      <c r="W129" s="219">
        <f t="shared" si="20"/>
        <v>0</v>
      </c>
      <c r="X129" s="219">
        <f t="shared" si="21"/>
        <v>0</v>
      </c>
      <c r="Y129" s="219">
        <f t="shared" si="22"/>
        <v>0</v>
      </c>
      <c r="Z129" s="219">
        <f t="shared" si="23"/>
        <v>0</v>
      </c>
      <c r="AA129" s="219">
        <f t="shared" si="24"/>
        <v>0</v>
      </c>
      <c r="AB129" s="219">
        <f t="shared" si="25"/>
        <v>0</v>
      </c>
      <c r="AC129" s="219">
        <f t="shared" si="26"/>
        <v>0</v>
      </c>
      <c r="AD129" s="219">
        <f t="shared" si="27"/>
        <v>0</v>
      </c>
      <c r="AE129" s="219">
        <f t="shared" si="28"/>
        <v>0</v>
      </c>
      <c r="AF129" s="219">
        <f t="shared" si="29"/>
        <v>0</v>
      </c>
      <c r="AG129" s="219">
        <f t="shared" si="30"/>
        <v>0</v>
      </c>
      <c r="AH129" s="219">
        <f t="shared" si="31"/>
        <v>0</v>
      </c>
      <c r="AI129" s="219">
        <f t="shared" si="32"/>
        <v>0</v>
      </c>
      <c r="AJ129" s="219">
        <f t="shared" si="33"/>
        <v>0</v>
      </c>
      <c r="AK129" s="224">
        <f t="shared" si="34"/>
        <v>0</v>
      </c>
      <c r="AL129" s="96">
        <f t="shared" si="18"/>
        <v>0</v>
      </c>
    </row>
    <row r="130" spans="1:38">
      <c r="A130" s="48" t="s">
        <v>294</v>
      </c>
      <c r="B130" s="48" t="str">
        <f>INDEX('Ref1'!$E:$E,MATCH(A130,'Ref1'!$A:$A,0))</f>
        <v>Hambleton</v>
      </c>
      <c r="C130" s="71">
        <f>INDEX(Data2!$1:$1000,MATCH($A130,Data2!$A:$A,0),MATCH($A$5,Data2!$4:$4,0))</f>
        <v>92</v>
      </c>
      <c r="D130" s="225">
        <f>INDEX(Data2!$1:$1000,MATCH($C130,Data2!$X:$X,0),MATCH(D$14,Data2!$4:$4,0))</f>
        <v>-1.1109246757018101</v>
      </c>
      <c r="E130" s="225">
        <f>INDEX(Data2!$1:$1000,MATCH($C130,Data2!$X:$X,0),MATCH(E$14,Data2!$4:$4,0))</f>
        <v>0.70404637465488196</v>
      </c>
      <c r="F130" s="225">
        <f>INDEX(Data2!$1:$1000,MATCH($C130,Data2!$X:$X,0),MATCH(F$14,Data2!$4:$4,0))</f>
        <v>0.59938909654980799</v>
      </c>
      <c r="G130" s="225">
        <f>INDEX(Data2!$1:$1000,MATCH($C130,Data2!$X:$X,0),MATCH(G$14,Data2!$4:$4,0))</f>
        <v>-0.72389625403909696</v>
      </c>
      <c r="H130" s="225">
        <f>INDEX(Data2!$1:$1000,MATCH($C130,Data2!$X:$X,0),MATCH(H$14,Data2!$4:$4,0))</f>
        <v>1.3577523079868701</v>
      </c>
      <c r="I130" s="225">
        <f>INDEX(Data2!$1:$1000,MATCH($C130,Data2!$X:$X,0),MATCH(I$14,Data2!$4:$4,0))</f>
        <v>-0.73392869407083094</v>
      </c>
      <c r="J130" s="225">
        <f>INDEX(Data2!$1:$1000,MATCH($C130,Data2!$X:$X,0),MATCH(J$14,Data2!$4:$4,0))</f>
        <v>2.3059846127924502</v>
      </c>
      <c r="K130" s="225">
        <f>INDEX(Data2!$1:$1000,MATCH($C130,Data2!$X:$X,0),MATCH(K$14,Data2!$4:$4,0))</f>
        <v>-0.65558674848606502</v>
      </c>
      <c r="L130" s="225">
        <f>INDEX(Data2!$1:$1000,MATCH($C130,Data2!$X:$X,0),MATCH(L$14,Data2!$4:$4,0))</f>
        <v>0.18958056817244801</v>
      </c>
      <c r="M130" s="225">
        <f>INDEX(Data2!$1:$1000,MATCH($C130,Data2!$X:$X,0),MATCH(M$14,Data2!$4:$4,0))</f>
        <v>0.31673840765542299</v>
      </c>
      <c r="N130" s="225">
        <f>INDEX(Data2!$1:$1000,MATCH($C130,Data2!$X:$X,0),MATCH(N$14,Data2!$4:$4,0))</f>
        <v>-1.4395549086391799</v>
      </c>
      <c r="O130" s="225">
        <f>INDEX(Data2!$1:$1000,MATCH($C130,Data2!$X:$X,0),MATCH(O$14,Data2!$4:$4,0))</f>
        <v>0.32483643033381798</v>
      </c>
      <c r="P130" s="225">
        <f>INDEX(Data2!$1:$1000,MATCH($C130,Data2!$X:$X,0),MATCH(P$14,Data2!$4:$4,0))</f>
        <v>0.43230348489121101</v>
      </c>
      <c r="Q130" s="225">
        <f>INDEX(Data2!$1:$1000,MATCH($C130,Data2!$X:$X,0),MATCH(Q$14,Data2!$4:$4,0))</f>
        <v>-1.02911813509786</v>
      </c>
      <c r="R130" s="225">
        <f>INDEX(Data2!$1:$1000,MATCH($C130,Data2!$X:$X,0),MATCH(R$14,Data2!$4:$4,0))</f>
        <v>-2.6924831633429899E-2</v>
      </c>
      <c r="S130" s="226">
        <f>INDEX(Data2!$1:$1000,MATCH($C130,Data2!$X:$X,0),MATCH(S$14,Data2!$4:$4,0))</f>
        <v>0.20526722259156199</v>
      </c>
      <c r="T130" s="98">
        <f>INDEX(Data2!$1:$1000,MATCH($C130,Data2!$X:$X,0),MATCH(T$15,Data2!$4:$4,0))</f>
        <v>1.02911813509786</v>
      </c>
      <c r="V130" s="219">
        <f t="shared" si="19"/>
        <v>0</v>
      </c>
      <c r="W130" s="219">
        <f t="shared" si="20"/>
        <v>0</v>
      </c>
      <c r="X130" s="219">
        <f t="shared" si="21"/>
        <v>0</v>
      </c>
      <c r="Y130" s="219">
        <f t="shared" si="22"/>
        <v>0</v>
      </c>
      <c r="Z130" s="219">
        <f t="shared" si="23"/>
        <v>0</v>
      </c>
      <c r="AA130" s="219">
        <f t="shared" si="24"/>
        <v>0</v>
      </c>
      <c r="AB130" s="219">
        <f t="shared" si="25"/>
        <v>0</v>
      </c>
      <c r="AC130" s="219">
        <f t="shared" si="26"/>
        <v>0</v>
      </c>
      <c r="AD130" s="219">
        <f t="shared" si="27"/>
        <v>0</v>
      </c>
      <c r="AE130" s="219">
        <f t="shared" si="28"/>
        <v>0</v>
      </c>
      <c r="AF130" s="219">
        <f t="shared" si="29"/>
        <v>0</v>
      </c>
      <c r="AG130" s="219">
        <f t="shared" si="30"/>
        <v>0</v>
      </c>
      <c r="AH130" s="219">
        <f t="shared" si="31"/>
        <v>0</v>
      </c>
      <c r="AI130" s="219">
        <f t="shared" si="32"/>
        <v>0</v>
      </c>
      <c r="AJ130" s="219">
        <f t="shared" si="33"/>
        <v>0</v>
      </c>
      <c r="AK130" s="224">
        <f t="shared" si="34"/>
        <v>0</v>
      </c>
      <c r="AL130" s="96">
        <f t="shared" si="18"/>
        <v>0</v>
      </c>
    </row>
    <row r="131" spans="1:38">
      <c r="A131" s="48" t="s">
        <v>296</v>
      </c>
      <c r="B131" s="48" t="str">
        <f>INDEX('Ref1'!$E:$E,MATCH(A131,'Ref1'!$A:$A,0))</f>
        <v>Hammersmith and Fulham</v>
      </c>
      <c r="C131" s="71">
        <f>INDEX(Data2!$1:$1000,MATCH($A131,Data2!$A:$A,0),MATCH($A$5,Data2!$4:$4,0))</f>
        <v>320</v>
      </c>
      <c r="D131" s="225">
        <f>INDEX(Data2!$1:$1000,MATCH($C131,Data2!$X:$X,0),MATCH(D$14,Data2!$4:$4,0))</f>
        <v>-5.7721133302240102E-2</v>
      </c>
      <c r="E131" s="225">
        <f>INDEX(Data2!$1:$1000,MATCH($C131,Data2!$X:$X,0),MATCH(E$14,Data2!$4:$4,0))</f>
        <v>-0.81705964781606499</v>
      </c>
      <c r="F131" s="225">
        <f>INDEX(Data2!$1:$1000,MATCH($C131,Data2!$X:$X,0),MATCH(F$14,Data2!$4:$4,0))</f>
        <v>0.76448125721012095</v>
      </c>
      <c r="G131" s="225">
        <f>INDEX(Data2!$1:$1000,MATCH($C131,Data2!$X:$X,0),MATCH(G$14,Data2!$4:$4,0))</f>
        <v>0.21312928999889499</v>
      </c>
      <c r="H131" s="225">
        <f>INDEX(Data2!$1:$1000,MATCH($C131,Data2!$X:$X,0),MATCH(H$14,Data2!$4:$4,0))</f>
        <v>-0.104027698398954</v>
      </c>
      <c r="I131" s="225">
        <f>INDEX(Data2!$1:$1000,MATCH($C131,Data2!$X:$X,0),MATCH(I$14,Data2!$4:$4,0))</f>
        <v>-1.6116747250674801</v>
      </c>
      <c r="J131" s="225">
        <f>INDEX(Data2!$1:$1000,MATCH($C131,Data2!$X:$X,0),MATCH(J$14,Data2!$4:$4,0))</f>
        <v>-1.2498189696086599</v>
      </c>
      <c r="K131" s="225">
        <f>INDEX(Data2!$1:$1000,MATCH($C131,Data2!$X:$X,0),MATCH(K$14,Data2!$4:$4,0))</f>
        <v>-2.3059846127924502</v>
      </c>
      <c r="L131" s="225">
        <f>INDEX(Data2!$1:$1000,MATCH($C131,Data2!$X:$X,0),MATCH(L$14,Data2!$4:$4,0))</f>
        <v>-0.34109720278987699</v>
      </c>
      <c r="M131" s="225">
        <f>INDEX(Data2!$1:$1000,MATCH($C131,Data2!$X:$X,0),MATCH(M$14,Data2!$4:$4,0))</f>
        <v>0.15834272448537501</v>
      </c>
      <c r="N131" s="225">
        <f>INDEX(Data2!$1:$1000,MATCH($C131,Data2!$X:$X,0),MATCH(N$14,Data2!$4:$4,0))</f>
        <v>-0.74403555410450795</v>
      </c>
      <c r="O131" s="225">
        <f>INDEX(Data2!$1:$1000,MATCH($C131,Data2!$X:$X,0),MATCH(O$14,Data2!$4:$4,0))</f>
        <v>-0.54502425143293098</v>
      </c>
      <c r="P131" s="225">
        <f>INDEX(Data2!$1:$1000,MATCH($C131,Data2!$X:$X,0),MATCH(P$14,Data2!$4:$4,0))</f>
        <v>1.1109246757018101</v>
      </c>
      <c r="Q131" s="225">
        <f>INDEX(Data2!$1:$1000,MATCH($C131,Data2!$X:$X,0),MATCH(Q$14,Data2!$4:$4,0))</f>
        <v>-1.2498189696086599</v>
      </c>
      <c r="R131" s="225">
        <f>INDEX(Data2!$1:$1000,MATCH($C131,Data2!$X:$X,0),MATCH(R$14,Data2!$4:$4,0))</f>
        <v>-0.73392869407083094</v>
      </c>
      <c r="S131" s="226">
        <f>INDEX(Data2!$1:$1000,MATCH($C131,Data2!$X:$X,0),MATCH(S$14,Data2!$4:$4,0))</f>
        <v>1.0828494841071501</v>
      </c>
      <c r="T131" s="98">
        <f>INDEX(Data2!$1:$1000,MATCH($C131,Data2!$X:$X,0),MATCH(T$15,Data2!$4:$4,0))</f>
        <v>-0.827847077288139</v>
      </c>
      <c r="V131" s="219">
        <f t="shared" si="19"/>
        <v>0</v>
      </c>
      <c r="W131" s="219">
        <f t="shared" si="20"/>
        <v>0</v>
      </c>
      <c r="X131" s="219">
        <f t="shared" si="21"/>
        <v>0</v>
      </c>
      <c r="Y131" s="219">
        <f t="shared" si="22"/>
        <v>0</v>
      </c>
      <c r="Z131" s="219">
        <f t="shared" si="23"/>
        <v>0</v>
      </c>
      <c r="AA131" s="219">
        <f t="shared" si="24"/>
        <v>0</v>
      </c>
      <c r="AB131" s="219">
        <f t="shared" si="25"/>
        <v>0</v>
      </c>
      <c r="AC131" s="219">
        <f t="shared" si="26"/>
        <v>0</v>
      </c>
      <c r="AD131" s="219">
        <f t="shared" si="27"/>
        <v>0</v>
      </c>
      <c r="AE131" s="219">
        <f t="shared" si="28"/>
        <v>0</v>
      </c>
      <c r="AF131" s="219">
        <f t="shared" si="29"/>
        <v>0</v>
      </c>
      <c r="AG131" s="219">
        <f t="shared" si="30"/>
        <v>0</v>
      </c>
      <c r="AH131" s="219">
        <f t="shared" si="31"/>
        <v>0</v>
      </c>
      <c r="AI131" s="219">
        <f t="shared" si="32"/>
        <v>0</v>
      </c>
      <c r="AJ131" s="219">
        <f t="shared" si="33"/>
        <v>0</v>
      </c>
      <c r="AK131" s="224">
        <f t="shared" si="34"/>
        <v>0</v>
      </c>
      <c r="AL131" s="96">
        <f t="shared" si="18"/>
        <v>0</v>
      </c>
    </row>
    <row r="132" spans="1:38">
      <c r="A132" s="48" t="s">
        <v>302</v>
      </c>
      <c r="B132" s="48" t="str">
        <f>INDEX('Ref1'!$E:$E,MATCH(A132,'Ref1'!$A:$A,0))</f>
        <v>Harborough</v>
      </c>
      <c r="C132" s="71">
        <f>INDEX(Data2!$1:$1000,MATCH($A132,Data2!$A:$A,0),MATCH($A$5,Data2!$4:$4,0))</f>
        <v>3</v>
      </c>
      <c r="D132" s="225">
        <f>INDEX(Data2!$1:$1000,MATCH($C132,Data2!$X:$X,0),MATCH(D$14,Data2!$4:$4,0))</f>
        <v>0.47493304871340403</v>
      </c>
      <c r="E132" s="225">
        <f>INDEX(Data2!$1:$1000,MATCH($C132,Data2!$X:$X,0),MATCH(E$14,Data2!$4:$4,0))</f>
        <v>1.1252961961755199</v>
      </c>
      <c r="F132" s="225">
        <f>INDEX(Data2!$1:$1000,MATCH($C132,Data2!$X:$X,0),MATCH(F$14,Data2!$4:$4,0))</f>
        <v>-0.88330602472053099</v>
      </c>
      <c r="G132" s="225">
        <f>INDEX(Data2!$1:$1000,MATCH($C132,Data2!$X:$X,0),MATCH(G$14,Data2!$4:$4,0))</f>
        <v>-0.50092629126642196</v>
      </c>
      <c r="H132" s="225">
        <f>INDEX(Data2!$1:$1000,MATCH($C132,Data2!$X:$X,0),MATCH(H$14,Data2!$4:$4,0))</f>
        <v>-0.75421899455136598</v>
      </c>
      <c r="I132" s="225">
        <f>INDEX(Data2!$1:$1000,MATCH($C132,Data2!$X:$X,0),MATCH(I$14,Data2!$4:$4,0))</f>
        <v>0.95367622688124898</v>
      </c>
      <c r="J132" s="225">
        <f>INDEX(Data2!$1:$1000,MATCH($C132,Data2!$X:$X,0),MATCH(J$14,Data2!$4:$4,0))</f>
        <v>-0.66515271288348599</v>
      </c>
      <c r="K132" s="225">
        <f>INDEX(Data2!$1:$1000,MATCH($C132,Data2!$X:$X,0),MATCH(K$14,Data2!$4:$4,0))</f>
        <v>0.827847077288139</v>
      </c>
      <c r="L132" s="225">
        <f>INDEX(Data2!$1:$1000,MATCH($C132,Data2!$X:$X,0),MATCH(L$14,Data2!$4:$4,0))</f>
        <v>0.58107796279481305</v>
      </c>
      <c r="M132" s="225">
        <f>INDEX(Data2!$1:$1000,MATCH($C132,Data2!$X:$X,0),MATCH(M$14,Data2!$4:$4,0))</f>
        <v>-0.53612224016086696</v>
      </c>
      <c r="N132" s="225">
        <f>INDEX(Data2!$1:$1000,MATCH($C132,Data2!$X:$X,0),MATCH(N$14,Data2!$4:$4,0))</f>
        <v>7.3138009071731694E-2</v>
      </c>
      <c r="O132" s="225">
        <f>INDEX(Data2!$1:$1000,MATCH($C132,Data2!$X:$X,0),MATCH(O$14,Data2!$4:$4,0))</f>
        <v>0.49222508848025398</v>
      </c>
      <c r="P132" s="225">
        <f>INDEX(Data2!$1:$1000,MATCH($C132,Data2!$X:$X,0),MATCH(P$14,Data2!$4:$4,0))</f>
        <v>-0.34926126594690199</v>
      </c>
      <c r="Q132" s="225">
        <f>INDEX(Data2!$1:$1000,MATCH($C132,Data2!$X:$X,0),MATCH(Q$14,Data2!$4:$4,0))</f>
        <v>2.12741091319007</v>
      </c>
      <c r="R132" s="225">
        <f>INDEX(Data2!$1:$1000,MATCH($C132,Data2!$X:$X,0),MATCH(R$14,Data2!$4:$4,0))</f>
        <v>-1.89619030821197</v>
      </c>
      <c r="S132" s="226">
        <f>INDEX(Data2!$1:$1000,MATCH($C132,Data2!$X:$X,0),MATCH(S$14,Data2!$4:$4,0))</f>
        <v>1.0691269505479799</v>
      </c>
      <c r="T132" s="98">
        <f>INDEX(Data2!$1:$1000,MATCH($C132,Data2!$X:$X,0),MATCH(T$15,Data2!$4:$4,0))</f>
        <v>1.0967790164520199</v>
      </c>
      <c r="V132" s="219">
        <f t="shared" si="19"/>
        <v>0</v>
      </c>
      <c r="W132" s="219">
        <f t="shared" si="20"/>
        <v>0</v>
      </c>
      <c r="X132" s="219">
        <f t="shared" si="21"/>
        <v>0</v>
      </c>
      <c r="Y132" s="219">
        <f t="shared" si="22"/>
        <v>0</v>
      </c>
      <c r="Z132" s="219">
        <f t="shared" si="23"/>
        <v>0</v>
      </c>
      <c r="AA132" s="219">
        <f t="shared" si="24"/>
        <v>0</v>
      </c>
      <c r="AB132" s="219">
        <f t="shared" si="25"/>
        <v>0</v>
      </c>
      <c r="AC132" s="219">
        <f t="shared" si="26"/>
        <v>0</v>
      </c>
      <c r="AD132" s="219">
        <f t="shared" si="27"/>
        <v>0</v>
      </c>
      <c r="AE132" s="219">
        <f t="shared" si="28"/>
        <v>0</v>
      </c>
      <c r="AF132" s="219">
        <f t="shared" si="29"/>
        <v>0</v>
      </c>
      <c r="AG132" s="219">
        <f t="shared" si="30"/>
        <v>0</v>
      </c>
      <c r="AH132" s="219">
        <f t="shared" si="31"/>
        <v>0</v>
      </c>
      <c r="AI132" s="219">
        <f t="shared" si="32"/>
        <v>0</v>
      </c>
      <c r="AJ132" s="219">
        <f t="shared" si="33"/>
        <v>0</v>
      </c>
      <c r="AK132" s="224">
        <f t="shared" si="34"/>
        <v>0</v>
      </c>
      <c r="AL132" s="96">
        <f t="shared" si="18"/>
        <v>0</v>
      </c>
    </row>
    <row r="133" spans="1:38">
      <c r="A133" s="48" t="s">
        <v>304</v>
      </c>
      <c r="B133" s="48" t="str">
        <f>INDEX('Ref1'!$E:$E,MATCH(A133,'Ref1'!$A:$A,0))</f>
        <v>Haringey</v>
      </c>
      <c r="C133" s="71">
        <f>INDEX(Data2!$1:$1000,MATCH($A133,Data2!$A:$A,0),MATCH($A$5,Data2!$4:$4,0))</f>
        <v>233</v>
      </c>
      <c r="D133" s="225">
        <f>INDEX(Data2!$1:$1000,MATCH($C133,Data2!$X:$X,0),MATCH(D$14,Data2!$4:$4,0))</f>
        <v>-0.276546612755663</v>
      </c>
      <c r="E133" s="225">
        <f>INDEX(Data2!$1:$1000,MATCH($C133,Data2!$X:$X,0),MATCH(E$14,Data2!$4:$4,0))</f>
        <v>1.46158075015049</v>
      </c>
      <c r="F133" s="225">
        <f>INDEX(Data2!$1:$1000,MATCH($C133,Data2!$X:$X,0),MATCH(F$14,Data2!$4:$4,0))</f>
        <v>-0.48356099433467298</v>
      </c>
      <c r="G133" s="225">
        <f>INDEX(Data2!$1:$1000,MATCH($C133,Data2!$X:$X,0),MATCH(G$14,Data2!$4:$4,0))</f>
        <v>-0.89472573620472595</v>
      </c>
      <c r="H133" s="225">
        <f>INDEX(Data2!$1:$1000,MATCH($C133,Data2!$X:$X,0),MATCH(H$14,Data2!$4:$4,0))</f>
        <v>1.9230884433897401E-2</v>
      </c>
      <c r="I133" s="225">
        <f>INDEX(Data2!$1:$1000,MATCH($C133,Data2!$X:$X,0),MATCH(I$14,Data2!$4:$4,0))</f>
        <v>-1.46158075015049</v>
      </c>
      <c r="J133" s="225">
        <f>INDEX(Data2!$1:$1000,MATCH($C133,Data2!$X:$X,0),MATCH(J$14,Data2!$4:$4,0))</f>
        <v>-0.173940428614663</v>
      </c>
      <c r="K133" s="225">
        <f>INDEX(Data2!$1:$1000,MATCH($C133,Data2!$X:$X,0),MATCH(K$14,Data2!$4:$4,0))</f>
        <v>0.39876036674317</v>
      </c>
      <c r="L133" s="225">
        <f>INDEX(Data2!$1:$1000,MATCH($C133,Data2!$X:$X,0),MATCH(L$14,Data2!$4:$4,0))</f>
        <v>-1.1252961961755199</v>
      </c>
      <c r="M133" s="225">
        <f>INDEX(Data2!$1:$1000,MATCH($C133,Data2!$X:$X,0),MATCH(M$14,Data2!$4:$4,0))</f>
        <v>-0.44076432542273503</v>
      </c>
      <c r="N133" s="225">
        <f>INDEX(Data2!$1:$1000,MATCH($C133,Data2!$X:$X,0),MATCH(N$14,Data2!$4:$4,0))</f>
        <v>0.64608040296819003</v>
      </c>
      <c r="O133" s="225">
        <f>INDEX(Data2!$1:$1000,MATCH($C133,Data2!$X:$X,0),MATCH(O$14,Data2!$4:$4,0))</f>
        <v>0.84971663855767099</v>
      </c>
      <c r="P133" s="225">
        <f>INDEX(Data2!$1:$1000,MATCH($C133,Data2!$X:$X,0),MATCH(P$14,Data2!$4:$4,0))</f>
        <v>-0.276546612755663</v>
      </c>
      <c r="Q133" s="225">
        <f>INDEX(Data2!$1:$1000,MATCH($C133,Data2!$X:$X,0),MATCH(Q$14,Data2!$4:$4,0))</f>
        <v>-0.21312928999889499</v>
      </c>
      <c r="R133" s="225">
        <f>INDEX(Data2!$1:$1000,MATCH($C133,Data2!$X:$X,0),MATCH(R$14,Data2!$4:$4,0))</f>
        <v>3.4620373051327799E-2</v>
      </c>
      <c r="S133" s="226">
        <f>INDEX(Data2!$1:$1000,MATCH($C133,Data2!$X:$X,0),MATCH(S$14,Data2!$4:$4,0))</f>
        <v>0.50966558646457005</v>
      </c>
      <c r="T133" s="98">
        <f>INDEX(Data2!$1:$1000,MATCH($C133,Data2!$X:$X,0),MATCH(T$15,Data2!$4:$4,0))</f>
        <v>-0.81705964781606499</v>
      </c>
      <c r="V133" s="219">
        <f t="shared" si="19"/>
        <v>0</v>
      </c>
      <c r="W133" s="219">
        <f t="shared" si="20"/>
        <v>0</v>
      </c>
      <c r="X133" s="219">
        <f t="shared" si="21"/>
        <v>0</v>
      </c>
      <c r="Y133" s="219">
        <f t="shared" si="22"/>
        <v>0</v>
      </c>
      <c r="Z133" s="219">
        <f t="shared" si="23"/>
        <v>0</v>
      </c>
      <c r="AA133" s="219">
        <f t="shared" si="24"/>
        <v>0</v>
      </c>
      <c r="AB133" s="219">
        <f t="shared" si="25"/>
        <v>0</v>
      </c>
      <c r="AC133" s="219">
        <f t="shared" si="26"/>
        <v>0</v>
      </c>
      <c r="AD133" s="219">
        <f t="shared" si="27"/>
        <v>0</v>
      </c>
      <c r="AE133" s="219">
        <f t="shared" si="28"/>
        <v>0</v>
      </c>
      <c r="AF133" s="219">
        <f t="shared" si="29"/>
        <v>0</v>
      </c>
      <c r="AG133" s="219">
        <f t="shared" si="30"/>
        <v>0</v>
      </c>
      <c r="AH133" s="219">
        <f t="shared" si="31"/>
        <v>0</v>
      </c>
      <c r="AI133" s="219">
        <f t="shared" si="32"/>
        <v>0</v>
      </c>
      <c r="AJ133" s="219">
        <f t="shared" si="33"/>
        <v>0</v>
      </c>
      <c r="AK133" s="224">
        <f t="shared" si="34"/>
        <v>0</v>
      </c>
      <c r="AL133" s="96">
        <f t="shared" si="18"/>
        <v>0</v>
      </c>
    </row>
    <row r="134" spans="1:38">
      <c r="A134" s="48" t="s">
        <v>306</v>
      </c>
      <c r="B134" s="48" t="str">
        <f>INDEX('Ref1'!$E:$E,MATCH(A134,'Ref1'!$A:$A,0))</f>
        <v>Harlow</v>
      </c>
      <c r="C134" s="71">
        <f>INDEX(Data2!$1:$1000,MATCH($A134,Data2!$A:$A,0),MATCH($A$5,Data2!$4:$4,0))</f>
        <v>257</v>
      </c>
      <c r="D134" s="225">
        <f>INDEX(Data2!$1:$1000,MATCH($C134,Data2!$X:$X,0),MATCH(D$14,Data2!$4:$4,0))</f>
        <v>0.20526722259156199</v>
      </c>
      <c r="E134" s="225">
        <f>INDEX(Data2!$1:$1000,MATCH($C134,Data2!$X:$X,0),MATCH(E$14,Data2!$4:$4,0))</f>
        <v>8.0852741412441503E-2</v>
      </c>
      <c r="F134" s="225">
        <f>INDEX(Data2!$1:$1000,MATCH($C134,Data2!$X:$X,0),MATCH(F$14,Data2!$4:$4,0))</f>
        <v>0.28454724788741997</v>
      </c>
      <c r="G134" s="225">
        <f>INDEX(Data2!$1:$1000,MATCH($C134,Data2!$X:$X,0),MATCH(G$14,Data2!$4:$4,0))</f>
        <v>-0.67477993525131896</v>
      </c>
      <c r="H134" s="225">
        <f>INDEX(Data2!$1:$1000,MATCH($C134,Data2!$X:$X,0),MATCH(H$14,Data2!$4:$4,0))</f>
        <v>0.87200035925234398</v>
      </c>
      <c r="I134" s="225">
        <f>INDEX(Data2!$1:$1000,MATCH($C134,Data2!$X:$X,0),MATCH(I$14,Data2!$4:$4,0))</f>
        <v>-0.104027698398954</v>
      </c>
      <c r="J134" s="225">
        <f>INDEX(Data2!$1:$1000,MATCH($C134,Data2!$X:$X,0),MATCH(J$14,Data2!$4:$4,0))</f>
        <v>-0.30060388702378499</v>
      </c>
      <c r="K134" s="225">
        <f>INDEX(Data2!$1:$1000,MATCH($C134,Data2!$X:$X,0),MATCH(K$14,Data2!$4:$4,0))</f>
        <v>-1.4182061165636599</v>
      </c>
      <c r="L134" s="225">
        <f>INDEX(Data2!$1:$1000,MATCH($C134,Data2!$X:$X,0),MATCH(L$14,Data2!$4:$4,0))</f>
        <v>1.2667954125138601</v>
      </c>
      <c r="M134" s="225">
        <f>INDEX(Data2!$1:$1000,MATCH($C134,Data2!$X:$X,0),MATCH(M$14,Data2!$4:$4,0))</f>
        <v>-1.3200546968364699</v>
      </c>
      <c r="N134" s="225">
        <f>INDEX(Data2!$1:$1000,MATCH($C134,Data2!$X:$X,0),MATCH(N$14,Data2!$4:$4,0))</f>
        <v>-0.119507998425229</v>
      </c>
      <c r="O134" s="225">
        <f>INDEX(Data2!$1:$1000,MATCH($C134,Data2!$X:$X,0),MATCH(O$14,Data2!$4:$4,0))</f>
        <v>0.33295581167441402</v>
      </c>
      <c r="P134" s="225">
        <f>INDEX(Data2!$1:$1000,MATCH($C134,Data2!$X:$X,0),MATCH(P$14,Data2!$4:$4,0))</f>
        <v>-0.28454724788741997</v>
      </c>
      <c r="Q134" s="225">
        <f>INDEX(Data2!$1:$1000,MATCH($C134,Data2!$X:$X,0),MATCH(Q$14,Data2!$4:$4,0))</f>
        <v>0.58107796279481305</v>
      </c>
      <c r="R134" s="225">
        <f>INDEX(Data2!$1:$1000,MATCH($C134,Data2!$X:$X,0),MATCH(R$14,Data2!$4:$4,0))</f>
        <v>-1.05560284363946</v>
      </c>
      <c r="S134" s="226">
        <f>INDEX(Data2!$1:$1000,MATCH($C134,Data2!$X:$X,0),MATCH(S$14,Data2!$4:$4,0))</f>
        <v>1.02911813509786</v>
      </c>
      <c r="T134" s="98">
        <f>INDEX(Data2!$1:$1000,MATCH($C134,Data2!$X:$X,0),MATCH(T$15,Data2!$4:$4,0))</f>
        <v>2.6924831633429899E-2</v>
      </c>
      <c r="V134" s="219">
        <f t="shared" si="19"/>
        <v>0</v>
      </c>
      <c r="W134" s="219">
        <f t="shared" si="20"/>
        <v>0</v>
      </c>
      <c r="X134" s="219">
        <f t="shared" si="21"/>
        <v>0</v>
      </c>
      <c r="Y134" s="219">
        <f t="shared" si="22"/>
        <v>0</v>
      </c>
      <c r="Z134" s="219">
        <f t="shared" si="23"/>
        <v>0</v>
      </c>
      <c r="AA134" s="219">
        <f t="shared" si="24"/>
        <v>0</v>
      </c>
      <c r="AB134" s="219">
        <f t="shared" si="25"/>
        <v>0</v>
      </c>
      <c r="AC134" s="219">
        <f t="shared" si="26"/>
        <v>0</v>
      </c>
      <c r="AD134" s="219">
        <f t="shared" si="27"/>
        <v>0</v>
      </c>
      <c r="AE134" s="219">
        <f t="shared" si="28"/>
        <v>0</v>
      </c>
      <c r="AF134" s="219">
        <f t="shared" si="29"/>
        <v>0</v>
      </c>
      <c r="AG134" s="219">
        <f t="shared" si="30"/>
        <v>0</v>
      </c>
      <c r="AH134" s="219">
        <f t="shared" si="31"/>
        <v>0</v>
      </c>
      <c r="AI134" s="219">
        <f t="shared" si="32"/>
        <v>0</v>
      </c>
      <c r="AJ134" s="219">
        <f t="shared" si="33"/>
        <v>0</v>
      </c>
      <c r="AK134" s="224">
        <f t="shared" si="34"/>
        <v>0</v>
      </c>
      <c r="AL134" s="96">
        <f t="shared" si="18"/>
        <v>0</v>
      </c>
    </row>
    <row r="135" spans="1:38">
      <c r="A135" s="48" t="s">
        <v>308</v>
      </c>
      <c r="B135" s="48" t="str">
        <f>INDEX('Ref1'!$E:$E,MATCH(A135,'Ref1'!$A:$A,0))</f>
        <v>Harrogate</v>
      </c>
      <c r="C135" s="71">
        <f>INDEX(Data2!$1:$1000,MATCH($A135,Data2!$A:$A,0),MATCH($A$5,Data2!$4:$4,0))</f>
        <v>93</v>
      </c>
      <c r="D135" s="225">
        <f>INDEX(Data2!$1:$1000,MATCH($C135,Data2!$X:$X,0),MATCH(D$14,Data2!$4:$4,0))</f>
        <v>-1.8516777124192001</v>
      </c>
      <c r="E135" s="225">
        <f>INDEX(Data2!$1:$1000,MATCH($C135,Data2!$X:$X,0),MATCH(E$14,Data2!$4:$4,0))</f>
        <v>-1.46158075015049</v>
      </c>
      <c r="F135" s="225">
        <f>INDEX(Data2!$1:$1000,MATCH($C135,Data2!$X:$X,0),MATCH(F$14,Data2!$4:$4,0))</f>
        <v>-1.0967790164520199</v>
      </c>
      <c r="G135" s="225">
        <f>INDEX(Data2!$1:$1000,MATCH($C135,Data2!$X:$X,0),MATCH(G$14,Data2!$4:$4,0))</f>
        <v>-2.0586978929547599</v>
      </c>
      <c r="H135" s="225">
        <f>INDEX(Data2!$1:$1000,MATCH($C135,Data2!$X:$X,0),MATCH(H$14,Data2!$4:$4,0))</f>
        <v>-0.41547348891049701</v>
      </c>
      <c r="I135" s="225">
        <f>INDEX(Data2!$1:$1000,MATCH($C135,Data2!$X:$X,0),MATCH(I$14,Data2!$4:$4,0))</f>
        <v>-0.608620196795288</v>
      </c>
      <c r="J135" s="225">
        <f>INDEX(Data2!$1:$1000,MATCH($C135,Data2!$X:$X,0),MATCH(J$14,Data2!$4:$4,0))</f>
        <v>-1.1547591320828301</v>
      </c>
      <c r="K135" s="225">
        <f>INDEX(Data2!$1:$1000,MATCH($C135,Data2!$X:$X,0),MATCH(K$14,Data2!$4:$4,0))</f>
        <v>0.11176450046109999</v>
      </c>
      <c r="L135" s="225">
        <f>INDEX(Data2!$1:$1000,MATCH($C135,Data2!$X:$X,0),MATCH(L$14,Data2!$4:$4,0))</f>
        <v>0.72389625403909696</v>
      </c>
      <c r="M135" s="225">
        <f>INDEX(Data2!$1:$1000,MATCH($C135,Data2!$X:$X,0),MATCH(M$14,Data2!$4:$4,0))</f>
        <v>-0.89472573620472595</v>
      </c>
      <c r="N135" s="225">
        <f>INDEX(Data2!$1:$1000,MATCH($C135,Data2!$X:$X,0),MATCH(N$14,Data2!$4:$4,0))</f>
        <v>0.119507998425229</v>
      </c>
      <c r="O135" s="225">
        <f>INDEX(Data2!$1:$1000,MATCH($C135,Data2!$X:$X,0),MATCH(O$14,Data2!$4:$4,0))</f>
        <v>0.357448675014717</v>
      </c>
      <c r="P135" s="225">
        <f>INDEX(Data2!$1:$1000,MATCH($C135,Data2!$X:$X,0),MATCH(P$14,Data2!$4:$4,0))</f>
        <v>0.92970852097435497</v>
      </c>
      <c r="Q135" s="225">
        <f>INDEX(Data2!$1:$1000,MATCH($C135,Data2!$X:$X,0),MATCH(Q$14,Data2!$4:$4,0))</f>
        <v>2.61829535040822</v>
      </c>
      <c r="R135" s="225">
        <f>INDEX(Data2!$1:$1000,MATCH($C135,Data2!$X:$X,0),MATCH(R$14,Data2!$4:$4,0))</f>
        <v>-0.20526722259156199</v>
      </c>
      <c r="S135" s="226">
        <f>INDEX(Data2!$1:$1000,MATCH($C135,Data2!$X:$X,0),MATCH(S$14,Data2!$4:$4,0))</f>
        <v>-5.7721133302240102E-2</v>
      </c>
      <c r="T135" s="98">
        <f>INDEX(Data2!$1:$1000,MATCH($C135,Data2!$X:$X,0),MATCH(T$15,Data2!$4:$4,0))</f>
        <v>0.28454724788741997</v>
      </c>
      <c r="V135" s="219">
        <f t="shared" si="19"/>
        <v>0</v>
      </c>
      <c r="W135" s="219">
        <f t="shared" si="20"/>
        <v>0</v>
      </c>
      <c r="X135" s="219">
        <f t="shared" si="21"/>
        <v>0</v>
      </c>
      <c r="Y135" s="219">
        <f t="shared" si="22"/>
        <v>0</v>
      </c>
      <c r="Z135" s="219">
        <f t="shared" si="23"/>
        <v>0</v>
      </c>
      <c r="AA135" s="219">
        <f t="shared" si="24"/>
        <v>0</v>
      </c>
      <c r="AB135" s="219">
        <f t="shared" si="25"/>
        <v>0</v>
      </c>
      <c r="AC135" s="219">
        <f t="shared" si="26"/>
        <v>0</v>
      </c>
      <c r="AD135" s="219">
        <f t="shared" si="27"/>
        <v>0</v>
      </c>
      <c r="AE135" s="219">
        <f t="shared" si="28"/>
        <v>0</v>
      </c>
      <c r="AF135" s="219">
        <f t="shared" si="29"/>
        <v>0</v>
      </c>
      <c r="AG135" s="219">
        <f t="shared" si="30"/>
        <v>0</v>
      </c>
      <c r="AH135" s="219">
        <f t="shared" si="31"/>
        <v>0</v>
      </c>
      <c r="AI135" s="219">
        <f t="shared" si="32"/>
        <v>0</v>
      </c>
      <c r="AJ135" s="219">
        <f t="shared" si="33"/>
        <v>0</v>
      </c>
      <c r="AK135" s="224">
        <f t="shared" si="34"/>
        <v>0</v>
      </c>
      <c r="AL135" s="96">
        <f t="shared" si="18"/>
        <v>0</v>
      </c>
    </row>
    <row r="136" spans="1:38">
      <c r="A136" s="48" t="s">
        <v>310</v>
      </c>
      <c r="B136" s="48" t="str">
        <f>INDEX('Ref1'!$E:$E,MATCH(A136,'Ref1'!$A:$A,0))</f>
        <v>Harrow</v>
      </c>
      <c r="C136" s="71">
        <f>INDEX(Data2!$1:$1000,MATCH($A136,Data2!$A:$A,0),MATCH($A$5,Data2!$4:$4,0))</f>
        <v>275</v>
      </c>
      <c r="D136" s="225">
        <f>INDEX(Data2!$1:$1000,MATCH($C136,Data2!$X:$X,0),MATCH(D$14,Data2!$4:$4,0))</f>
        <v>-0.21312928999889499</v>
      </c>
      <c r="E136" s="225">
        <f>INDEX(Data2!$1:$1000,MATCH($C136,Data2!$X:$X,0),MATCH(E$14,Data2!$4:$4,0))</f>
        <v>-0.30060388702378499</v>
      </c>
      <c r="F136" s="225">
        <f>INDEX(Data2!$1:$1000,MATCH($C136,Data2!$X:$X,0),MATCH(F$14,Data2!$4:$4,0))</f>
        <v>1.0967790164520199</v>
      </c>
      <c r="G136" s="225">
        <f>INDEX(Data2!$1:$1000,MATCH($C136,Data2!$X:$X,0),MATCH(G$14,Data2!$4:$4,0))</f>
        <v>2.4330009860728898</v>
      </c>
      <c r="H136" s="225">
        <f>INDEX(Data2!$1:$1000,MATCH($C136,Data2!$X:$X,0),MATCH(H$14,Data2!$4:$4,0))</f>
        <v>0.62724026956349199</v>
      </c>
      <c r="I136" s="225">
        <f>INDEX(Data2!$1:$1000,MATCH($C136,Data2!$X:$X,0),MATCH(I$14,Data2!$4:$4,0))</f>
        <v>1.2331952774122601</v>
      </c>
      <c r="J136" s="225">
        <f>INDEX(Data2!$1:$1000,MATCH($C136,Data2!$X:$X,0),MATCH(J$14,Data2!$4:$4,0))</f>
        <v>1.2667954125138601</v>
      </c>
      <c r="K136" s="225">
        <f>INDEX(Data2!$1:$1000,MATCH($C136,Data2!$X:$X,0),MATCH(K$14,Data2!$4:$4,0))</f>
        <v>-0.52726251343495301</v>
      </c>
      <c r="L136" s="225">
        <f>INDEX(Data2!$1:$1000,MATCH($C136,Data2!$X:$X,0),MATCH(L$14,Data2!$4:$4,0))</f>
        <v>0.53612224016086696</v>
      </c>
      <c r="M136" s="225">
        <f>INDEX(Data2!$1:$1000,MATCH($C136,Data2!$X:$X,0),MATCH(M$14,Data2!$4:$4,0))</f>
        <v>0.76448125721012095</v>
      </c>
      <c r="N136" s="225">
        <f>INDEX(Data2!$1:$1000,MATCH($C136,Data2!$X:$X,0),MATCH(N$14,Data2!$4:$4,0))</f>
        <v>-0.62724026956349199</v>
      </c>
      <c r="O136" s="225">
        <f>INDEX(Data2!$1:$1000,MATCH($C136,Data2!$X:$X,0),MATCH(O$14,Data2!$4:$4,0))</f>
        <v>0.26856364062649601</v>
      </c>
      <c r="P136" s="225">
        <f>INDEX(Data2!$1:$1000,MATCH($C136,Data2!$X:$X,0),MATCH(P$14,Data2!$4:$4,0))</f>
        <v>1.1698735860340801</v>
      </c>
      <c r="Q136" s="225">
        <f>INDEX(Data2!$1:$1000,MATCH($C136,Data2!$X:$X,0),MATCH(Q$14,Data2!$4:$4,0))</f>
        <v>0.88330602472053099</v>
      </c>
      <c r="R136" s="225">
        <f>INDEX(Data2!$1:$1000,MATCH($C136,Data2!$X:$X,0),MATCH(R$14,Data2!$4:$4,0))</f>
        <v>1.8516777124192001</v>
      </c>
      <c r="S136" s="226">
        <f>INDEX(Data2!$1:$1000,MATCH($C136,Data2!$X:$X,0),MATCH(S$14,Data2!$4:$4,0))</f>
        <v>1.9230884433897401E-2</v>
      </c>
      <c r="T136" s="98">
        <f>INDEX(Data2!$1:$1000,MATCH($C136,Data2!$X:$X,0),MATCH(T$15,Data2!$4:$4,0))</f>
        <v>0.236796814094514</v>
      </c>
      <c r="V136" s="219">
        <f t="shared" si="19"/>
        <v>0</v>
      </c>
      <c r="W136" s="219">
        <f t="shared" si="20"/>
        <v>0</v>
      </c>
      <c r="X136" s="219">
        <f t="shared" si="21"/>
        <v>0</v>
      </c>
      <c r="Y136" s="219">
        <f t="shared" si="22"/>
        <v>0</v>
      </c>
      <c r="Z136" s="219">
        <f t="shared" si="23"/>
        <v>0</v>
      </c>
      <c r="AA136" s="219">
        <f t="shared" si="24"/>
        <v>0</v>
      </c>
      <c r="AB136" s="219">
        <f t="shared" si="25"/>
        <v>0</v>
      </c>
      <c r="AC136" s="219">
        <f t="shared" si="26"/>
        <v>0</v>
      </c>
      <c r="AD136" s="219">
        <f t="shared" si="27"/>
        <v>0</v>
      </c>
      <c r="AE136" s="219">
        <f t="shared" si="28"/>
        <v>0</v>
      </c>
      <c r="AF136" s="219">
        <f t="shared" si="29"/>
        <v>0</v>
      </c>
      <c r="AG136" s="219">
        <f t="shared" si="30"/>
        <v>0</v>
      </c>
      <c r="AH136" s="219">
        <f t="shared" si="31"/>
        <v>0</v>
      </c>
      <c r="AI136" s="219">
        <f t="shared" si="32"/>
        <v>0</v>
      </c>
      <c r="AJ136" s="219">
        <f t="shared" si="33"/>
        <v>0</v>
      </c>
      <c r="AK136" s="224">
        <f t="shared" si="34"/>
        <v>0</v>
      </c>
      <c r="AL136" s="96">
        <f t="shared" si="18"/>
        <v>0</v>
      </c>
    </row>
    <row r="137" spans="1:38">
      <c r="A137" s="48" t="s">
        <v>312</v>
      </c>
      <c r="B137" s="48" t="str">
        <f>INDEX('Ref1'!$E:$E,MATCH(A137,'Ref1'!$A:$A,0))</f>
        <v>Hart</v>
      </c>
      <c r="C137" s="71">
        <f>INDEX(Data2!$1:$1000,MATCH($A137,Data2!$A:$A,0),MATCH($A$5,Data2!$4:$4,0))</f>
        <v>232</v>
      </c>
      <c r="D137" s="225">
        <f>INDEX(Data2!$1:$1000,MATCH($C137,Data2!$X:$X,0),MATCH(D$14,Data2!$4:$4,0))</f>
        <v>1.01614278526508</v>
      </c>
      <c r="E137" s="225">
        <f>INDEX(Data2!$1:$1000,MATCH($C137,Data2!$X:$X,0),MATCH(E$14,Data2!$4:$4,0))</f>
        <v>-5.7721133302240102E-2</v>
      </c>
      <c r="F137" s="225">
        <f>INDEX(Data2!$1:$1000,MATCH($C137,Data2!$X:$X,0),MATCH(F$14,Data2!$4:$4,0))</f>
        <v>-2.0586978929547599</v>
      </c>
      <c r="G137" s="225">
        <f>INDEX(Data2!$1:$1000,MATCH($C137,Data2!$X:$X,0),MATCH(G$14,Data2!$4:$4,0))</f>
        <v>0.72389625403909696</v>
      </c>
      <c r="H137" s="225">
        <f>INDEX(Data2!$1:$1000,MATCH($C137,Data2!$X:$X,0),MATCH(H$14,Data2!$4:$4,0))</f>
        <v>0.21312928999889499</v>
      </c>
      <c r="I137" s="225">
        <f>INDEX(Data2!$1:$1000,MATCH($C137,Data2!$X:$X,0),MATCH(I$14,Data2!$4:$4,0))</f>
        <v>-0.75421899455136598</v>
      </c>
      <c r="J137" s="225">
        <f>INDEX(Data2!$1:$1000,MATCH($C137,Data2!$X:$X,0),MATCH(J$14,Data2!$4:$4,0))</f>
        <v>0.87200035925234398</v>
      </c>
      <c r="K137" s="225">
        <f>INDEX(Data2!$1:$1000,MATCH($C137,Data2!$X:$X,0),MATCH(K$14,Data2!$4:$4,0))</f>
        <v>1.33866570764457</v>
      </c>
      <c r="L137" s="225">
        <f>INDEX(Data2!$1:$1000,MATCH($C137,Data2!$X:$X,0),MATCH(L$14,Data2!$4:$4,0))</f>
        <v>-0.608620196795288</v>
      </c>
      <c r="M137" s="225">
        <f>INDEX(Data2!$1:$1000,MATCH($C137,Data2!$X:$X,0),MATCH(M$14,Data2!$4:$4,0))</f>
        <v>0.40710271318473101</v>
      </c>
      <c r="N137" s="225">
        <f>INDEX(Data2!$1:$1000,MATCH($C137,Data2!$X:$X,0),MATCH(N$14,Data2!$4:$4,0))</f>
        <v>-1.8516777124192001</v>
      </c>
      <c r="O137" s="225">
        <f>INDEX(Data2!$1:$1000,MATCH($C137,Data2!$X:$X,0),MATCH(O$14,Data2!$4:$4,0))</f>
        <v>-0.81705964781606499</v>
      </c>
      <c r="P137" s="225">
        <f>INDEX(Data2!$1:$1000,MATCH($C137,Data2!$X:$X,0),MATCH(P$14,Data2!$4:$4,0))</f>
        <v>4.23179653114963E-2</v>
      </c>
      <c r="Q137" s="225">
        <f>INDEX(Data2!$1:$1000,MATCH($C137,Data2!$X:$X,0),MATCH(Q$14,Data2!$4:$4,0))</f>
        <v>1.55768809267068</v>
      </c>
      <c r="R137" s="225">
        <f>INDEX(Data2!$1:$1000,MATCH($C137,Data2!$X:$X,0),MATCH(R$14,Data2!$4:$4,0))</f>
        <v>-0.31673840765542399</v>
      </c>
      <c r="S137" s="226">
        <f>INDEX(Data2!$1:$1000,MATCH($C137,Data2!$X:$X,0),MATCH(S$14,Data2!$4:$4,0))</f>
        <v>1.1698735860340801</v>
      </c>
      <c r="T137" s="98">
        <f>INDEX(Data2!$1:$1000,MATCH($C137,Data2!$X:$X,0),MATCH(T$15,Data2!$4:$4,0))</f>
        <v>-0.87200035925234398</v>
      </c>
      <c r="V137" s="219">
        <f t="shared" si="19"/>
        <v>0</v>
      </c>
      <c r="W137" s="219">
        <f t="shared" si="20"/>
        <v>0</v>
      </c>
      <c r="X137" s="219">
        <f t="shared" si="21"/>
        <v>0</v>
      </c>
      <c r="Y137" s="219">
        <f t="shared" si="22"/>
        <v>0</v>
      </c>
      <c r="Z137" s="219">
        <f t="shared" si="23"/>
        <v>0</v>
      </c>
      <c r="AA137" s="219">
        <f t="shared" si="24"/>
        <v>0</v>
      </c>
      <c r="AB137" s="219">
        <f t="shared" si="25"/>
        <v>0</v>
      </c>
      <c r="AC137" s="219">
        <f t="shared" si="26"/>
        <v>0</v>
      </c>
      <c r="AD137" s="219">
        <f t="shared" si="27"/>
        <v>0</v>
      </c>
      <c r="AE137" s="219">
        <f t="shared" si="28"/>
        <v>0</v>
      </c>
      <c r="AF137" s="219">
        <f t="shared" si="29"/>
        <v>0</v>
      </c>
      <c r="AG137" s="219">
        <f t="shared" si="30"/>
        <v>0</v>
      </c>
      <c r="AH137" s="219">
        <f t="shared" si="31"/>
        <v>0</v>
      </c>
      <c r="AI137" s="219">
        <f t="shared" si="32"/>
        <v>0</v>
      </c>
      <c r="AJ137" s="219">
        <f t="shared" si="33"/>
        <v>0</v>
      </c>
      <c r="AK137" s="224">
        <f t="shared" si="34"/>
        <v>0</v>
      </c>
      <c r="AL137" s="96">
        <f t="shared" si="18"/>
        <v>0</v>
      </c>
    </row>
    <row r="138" spans="1:38">
      <c r="A138" s="48" t="s">
        <v>314</v>
      </c>
      <c r="B138" s="48" t="str">
        <f>INDEX('Ref1'!$E:$E,MATCH(A138,'Ref1'!$A:$A,0))</f>
        <v>Hartlepool</v>
      </c>
      <c r="C138" s="71">
        <f>INDEX(Data2!$1:$1000,MATCH($A138,Data2!$A:$A,0),MATCH($A$5,Data2!$4:$4,0))</f>
        <v>102</v>
      </c>
      <c r="D138" s="225">
        <f>INDEX(Data2!$1:$1000,MATCH($C138,Data2!$X:$X,0),MATCH(D$14,Data2!$4:$4,0))</f>
        <v>-0.26856364062649601</v>
      </c>
      <c r="E138" s="225">
        <f>INDEX(Data2!$1:$1000,MATCH($C138,Data2!$X:$X,0),MATCH(E$14,Data2!$4:$4,0))</f>
        <v>-2.2079361535701101</v>
      </c>
      <c r="F138" s="225">
        <f>INDEX(Data2!$1:$1000,MATCH($C138,Data2!$X:$X,0),MATCH(F$14,Data2!$4:$4,0))</f>
        <v>-0.92970852097435497</v>
      </c>
      <c r="G138" s="225">
        <f>INDEX(Data2!$1:$1000,MATCH($C138,Data2!$X:$X,0),MATCH(G$14,Data2!$4:$4,0))</f>
        <v>-2.3059846127924502</v>
      </c>
      <c r="H138" s="225">
        <f>INDEX(Data2!$1:$1000,MATCH($C138,Data2!$X:$X,0),MATCH(H$14,Data2!$4:$4,0))</f>
        <v>0.75421899455136598</v>
      </c>
      <c r="I138" s="225">
        <f>INDEX(Data2!$1:$1000,MATCH($C138,Data2!$X:$X,0),MATCH(I$14,Data2!$4:$4,0))</f>
        <v>-9.6297118323475706E-2</v>
      </c>
      <c r="J138" s="225">
        <f>INDEX(Data2!$1:$1000,MATCH($C138,Data2!$X:$X,0),MATCH(J$14,Data2!$4:$4,0))</f>
        <v>-0.68447010916529605</v>
      </c>
      <c r="K138" s="225">
        <f>INDEX(Data2!$1:$1000,MATCH($C138,Data2!$X:$X,0),MATCH(K$14,Data2!$4:$4,0))</f>
        <v>-1.8516777124192001</v>
      </c>
      <c r="L138" s="225">
        <f>INDEX(Data2!$1:$1000,MATCH($C138,Data2!$X:$X,0),MATCH(L$14,Data2!$4:$4,0))</f>
        <v>-1.4182061165636599</v>
      </c>
      <c r="M138" s="225">
        <f>INDEX(Data2!$1:$1000,MATCH($C138,Data2!$X:$X,0),MATCH(M$14,Data2!$4:$4,0))</f>
        <v>0.67477993525131896</v>
      </c>
      <c r="N138" s="225">
        <f>INDEX(Data2!$1:$1000,MATCH($C138,Data2!$X:$X,0),MATCH(N$14,Data2!$4:$4,0))</f>
        <v>8.0852741412441503E-2</v>
      </c>
      <c r="O138" s="225">
        <f>INDEX(Data2!$1:$1000,MATCH($C138,Data2!$X:$X,0),MATCH(O$14,Data2!$4:$4,0))</f>
        <v>-1.01614278526508</v>
      </c>
      <c r="P138" s="225">
        <f>INDEX(Data2!$1:$1000,MATCH($C138,Data2!$X:$X,0),MATCH(P$14,Data2!$4:$4,0))</f>
        <v>-0.79576471234815305</v>
      </c>
      <c r="Q138" s="225">
        <f>INDEX(Data2!$1:$1000,MATCH($C138,Data2!$X:$X,0),MATCH(Q$14,Data2!$4:$4,0))</f>
        <v>-1.05560284363946</v>
      </c>
      <c r="R138" s="225">
        <f>INDEX(Data2!$1:$1000,MATCH($C138,Data2!$X:$X,0),MATCH(R$14,Data2!$4:$4,0))</f>
        <v>0.55396966512034396</v>
      </c>
      <c r="S138" s="226">
        <f>INDEX(Data2!$1:$1000,MATCH($C138,Data2!$X:$X,0),MATCH(S$14,Data2!$4:$4,0))</f>
        <v>2.61829535040822</v>
      </c>
      <c r="T138" s="98">
        <f>INDEX(Data2!$1:$1000,MATCH($C138,Data2!$X:$X,0),MATCH(T$15,Data2!$4:$4,0))</f>
        <v>1.20093251313347</v>
      </c>
      <c r="V138" s="219">
        <f t="shared" si="19"/>
        <v>0</v>
      </c>
      <c r="W138" s="219">
        <f t="shared" si="20"/>
        <v>0</v>
      </c>
      <c r="X138" s="219">
        <f t="shared" si="21"/>
        <v>0</v>
      </c>
      <c r="Y138" s="219">
        <f t="shared" si="22"/>
        <v>0</v>
      </c>
      <c r="Z138" s="219">
        <f t="shared" si="23"/>
        <v>0</v>
      </c>
      <c r="AA138" s="219">
        <f t="shared" si="24"/>
        <v>0</v>
      </c>
      <c r="AB138" s="219">
        <f t="shared" si="25"/>
        <v>0</v>
      </c>
      <c r="AC138" s="219">
        <f t="shared" si="26"/>
        <v>0</v>
      </c>
      <c r="AD138" s="219">
        <f t="shared" si="27"/>
        <v>0</v>
      </c>
      <c r="AE138" s="219">
        <f t="shared" si="28"/>
        <v>0</v>
      </c>
      <c r="AF138" s="219">
        <f t="shared" si="29"/>
        <v>0</v>
      </c>
      <c r="AG138" s="219">
        <f t="shared" si="30"/>
        <v>0</v>
      </c>
      <c r="AH138" s="219">
        <f t="shared" si="31"/>
        <v>0</v>
      </c>
      <c r="AI138" s="219">
        <f t="shared" si="32"/>
        <v>0</v>
      </c>
      <c r="AJ138" s="219">
        <f t="shared" si="33"/>
        <v>0</v>
      </c>
      <c r="AK138" s="224">
        <f t="shared" si="34"/>
        <v>0</v>
      </c>
      <c r="AL138" s="96">
        <f t="shared" si="18"/>
        <v>0</v>
      </c>
    </row>
    <row r="139" spans="1:38">
      <c r="A139" s="48" t="s">
        <v>316</v>
      </c>
      <c r="B139" s="48" t="str">
        <f>INDEX('Ref1'!$E:$E,MATCH(A139,'Ref1'!$A:$A,0))</f>
        <v>Hastings</v>
      </c>
      <c r="C139" s="71">
        <f>INDEX(Data2!$1:$1000,MATCH($A139,Data2!$A:$A,0),MATCH($A$5,Data2!$4:$4,0))</f>
        <v>99</v>
      </c>
      <c r="D139" s="225">
        <f>INDEX(Data2!$1:$1000,MATCH($C139,Data2!$X:$X,0),MATCH(D$14,Data2!$4:$4,0))</f>
        <v>0.26856364062649601</v>
      </c>
      <c r="E139" s="225">
        <f>INDEX(Data2!$1:$1000,MATCH($C139,Data2!$X:$X,0),MATCH(E$14,Data2!$4:$4,0))</f>
        <v>0.69422498537454602</v>
      </c>
      <c r="F139" s="225">
        <f>INDEX(Data2!$1:$1000,MATCH($C139,Data2!$X:$X,0),MATCH(F$14,Data2!$4:$4,0))</f>
        <v>-1.81055767879132</v>
      </c>
      <c r="G139" s="225">
        <f>INDEX(Data2!$1:$1000,MATCH($C139,Data2!$X:$X,0),MATCH(G$14,Data2!$4:$4,0))</f>
        <v>-0.11176450046109999</v>
      </c>
      <c r="H139" s="225">
        <f>INDEX(Data2!$1:$1000,MATCH($C139,Data2!$X:$X,0),MATCH(H$14,Data2!$4:$4,0))</f>
        <v>0.73392869407083206</v>
      </c>
      <c r="I139" s="225">
        <f>INDEX(Data2!$1:$1000,MATCH($C139,Data2!$X:$X,0),MATCH(I$14,Data2!$4:$4,0))</f>
        <v>-0.89472573620472595</v>
      </c>
      <c r="J139" s="225">
        <f>INDEX(Data2!$1:$1000,MATCH($C139,Data2!$X:$X,0),MATCH(J$14,Data2!$4:$4,0))</f>
        <v>0.75421899455136598</v>
      </c>
      <c r="K139" s="225">
        <f>INDEX(Data2!$1:$1000,MATCH($C139,Data2!$X:$X,0),MATCH(K$14,Data2!$4:$4,0))</f>
        <v>-1.0967790164520199</v>
      </c>
      <c r="L139" s="225">
        <f>INDEX(Data2!$1:$1000,MATCH($C139,Data2!$X:$X,0),MATCH(L$14,Data2!$4:$4,0))</f>
        <v>-0.75421899455136598</v>
      </c>
      <c r="M139" s="225">
        <f>INDEX(Data2!$1:$1000,MATCH($C139,Data2!$X:$X,0),MATCH(M$14,Data2!$4:$4,0))</f>
        <v>-1.1252961961755199</v>
      </c>
      <c r="N139" s="225">
        <f>INDEX(Data2!$1:$1000,MATCH($C139,Data2!$X:$X,0),MATCH(N$14,Data2!$4:$4,0))</f>
        <v>0.18958056817244801</v>
      </c>
      <c r="O139" s="225">
        <f>INDEX(Data2!$1:$1000,MATCH($C139,Data2!$X:$X,0),MATCH(O$14,Data2!$4:$4,0))</f>
        <v>1.15380754900634E-2</v>
      </c>
      <c r="P139" s="225">
        <f>INDEX(Data2!$1:$1000,MATCH($C139,Data2!$X:$X,0),MATCH(P$14,Data2!$4:$4,0))</f>
        <v>-1.81055767879132</v>
      </c>
      <c r="Q139" s="225">
        <f>INDEX(Data2!$1:$1000,MATCH($C139,Data2!$X:$X,0),MATCH(Q$14,Data2!$4:$4,0))</f>
        <v>1.0033362959655601</v>
      </c>
      <c r="R139" s="225">
        <f>INDEX(Data2!$1:$1000,MATCH($C139,Data2!$X:$X,0),MATCH(R$14,Data2!$4:$4,0))</f>
        <v>0.51844398248942802</v>
      </c>
      <c r="S139" s="226">
        <f>INDEX(Data2!$1:$1000,MATCH($C139,Data2!$X:$X,0),MATCH(S$14,Data2!$4:$4,0))</f>
        <v>-1.37734677311944</v>
      </c>
      <c r="T139" s="98">
        <f>INDEX(Data2!$1:$1000,MATCH($C139,Data2!$X:$X,0),MATCH(T$15,Data2!$4:$4,0))</f>
        <v>0.608620196795288</v>
      </c>
      <c r="V139" s="219">
        <f t="shared" si="19"/>
        <v>0</v>
      </c>
      <c r="W139" s="219">
        <f t="shared" si="20"/>
        <v>0</v>
      </c>
      <c r="X139" s="219">
        <f t="shared" si="21"/>
        <v>0</v>
      </c>
      <c r="Y139" s="219">
        <f t="shared" si="22"/>
        <v>0</v>
      </c>
      <c r="Z139" s="219">
        <f t="shared" si="23"/>
        <v>0</v>
      </c>
      <c r="AA139" s="219">
        <f t="shared" si="24"/>
        <v>0</v>
      </c>
      <c r="AB139" s="219">
        <f t="shared" si="25"/>
        <v>0</v>
      </c>
      <c r="AC139" s="219">
        <f t="shared" si="26"/>
        <v>0</v>
      </c>
      <c r="AD139" s="219">
        <f t="shared" si="27"/>
        <v>0</v>
      </c>
      <c r="AE139" s="219">
        <f t="shared" si="28"/>
        <v>0</v>
      </c>
      <c r="AF139" s="219">
        <f t="shared" si="29"/>
        <v>0</v>
      </c>
      <c r="AG139" s="219">
        <f t="shared" si="30"/>
        <v>0</v>
      </c>
      <c r="AH139" s="219">
        <f t="shared" si="31"/>
        <v>0</v>
      </c>
      <c r="AI139" s="219">
        <f t="shared" si="32"/>
        <v>0</v>
      </c>
      <c r="AJ139" s="219">
        <f t="shared" si="33"/>
        <v>0</v>
      </c>
      <c r="AK139" s="224">
        <f t="shared" si="34"/>
        <v>0</v>
      </c>
      <c r="AL139" s="96">
        <f t="shared" si="18"/>
        <v>0</v>
      </c>
    </row>
    <row r="140" spans="1:38">
      <c r="A140" s="48" t="s">
        <v>318</v>
      </c>
      <c r="B140" s="48" t="str">
        <f>INDEX('Ref1'!$E:$E,MATCH(A140,'Ref1'!$A:$A,0))</f>
        <v>Havant</v>
      </c>
      <c r="C140" s="71">
        <f>INDEX(Data2!$1:$1000,MATCH($A140,Data2!$A:$A,0),MATCH($A$5,Data2!$4:$4,0))</f>
        <v>36</v>
      </c>
      <c r="D140" s="225">
        <f>INDEX(Data2!$1:$1000,MATCH($C140,Data2!$X:$X,0),MATCH(D$14,Data2!$4:$4,0))</f>
        <v>-0.68447010916529605</v>
      </c>
      <c r="E140" s="225">
        <f>INDEX(Data2!$1:$1000,MATCH($C140,Data2!$X:$X,0),MATCH(E$14,Data2!$4:$4,0))</f>
        <v>-3.8459493110680398E-3</v>
      </c>
      <c r="F140" s="225">
        <f>INDEX(Data2!$1:$1000,MATCH($C140,Data2!$X:$X,0),MATCH(F$14,Data2!$4:$4,0))</f>
        <v>0.96586782262374904</v>
      </c>
      <c r="G140" s="225">
        <f>INDEX(Data2!$1:$1000,MATCH($C140,Data2!$X:$X,0),MATCH(G$14,Data2!$4:$4,0))</f>
        <v>1.0033362959655601</v>
      </c>
      <c r="H140" s="225">
        <f>INDEX(Data2!$1:$1000,MATCH($C140,Data2!$X:$X,0),MATCH(H$14,Data2!$4:$4,0))</f>
        <v>-0.22100455369559499</v>
      </c>
      <c r="I140" s="225">
        <f>INDEX(Data2!$1:$1000,MATCH($C140,Data2!$X:$X,0),MATCH(I$14,Data2!$4:$4,0))</f>
        <v>1.4182061165636599</v>
      </c>
      <c r="J140" s="225">
        <f>INDEX(Data2!$1:$1000,MATCH($C140,Data2!$X:$X,0),MATCH(J$14,Data2!$4:$4,0))</f>
        <v>-1.02911813509786</v>
      </c>
      <c r="K140" s="225">
        <f>INDEX(Data2!$1:$1000,MATCH($C140,Data2!$X:$X,0),MATCH(K$14,Data2!$4:$4,0))</f>
        <v>-1.3974848188810201</v>
      </c>
      <c r="L140" s="225">
        <f>INDEX(Data2!$1:$1000,MATCH($C140,Data2!$X:$X,0),MATCH(L$14,Data2!$4:$4,0))</f>
        <v>0.142783450736476</v>
      </c>
      <c r="M140" s="225">
        <f>INDEX(Data2!$1:$1000,MATCH($C140,Data2!$X:$X,0),MATCH(M$14,Data2!$4:$4,0))</f>
        <v>0.62724026956349199</v>
      </c>
      <c r="N140" s="225">
        <f>INDEX(Data2!$1:$1000,MATCH($C140,Data2!$X:$X,0),MATCH(N$14,Data2!$4:$4,0))</f>
        <v>0.36566011593027697</v>
      </c>
      <c r="O140" s="225">
        <f>INDEX(Data2!$1:$1000,MATCH($C140,Data2!$X:$X,0),MATCH(O$14,Data2!$4:$4,0))</f>
        <v>0.39876036674317</v>
      </c>
      <c r="P140" s="225">
        <f>INDEX(Data2!$1:$1000,MATCH($C140,Data2!$X:$X,0),MATCH(P$14,Data2!$4:$4,0))</f>
        <v>-9.6297118323475706E-2</v>
      </c>
      <c r="Q140" s="225">
        <f>INDEX(Data2!$1:$1000,MATCH($C140,Data2!$X:$X,0),MATCH(Q$14,Data2!$4:$4,0))</f>
        <v>-0.18958056817244801</v>
      </c>
      <c r="R140" s="225">
        <f>INDEX(Data2!$1:$1000,MATCH($C140,Data2!$X:$X,0),MATCH(R$14,Data2!$4:$4,0))</f>
        <v>1.1547591320828301</v>
      </c>
      <c r="S140" s="226">
        <f>INDEX(Data2!$1:$1000,MATCH($C140,Data2!$X:$X,0),MATCH(S$14,Data2!$4:$4,0))</f>
        <v>1.46158075015049</v>
      </c>
      <c r="T140" s="98">
        <f>INDEX(Data2!$1:$1000,MATCH($C140,Data2!$X:$X,0),MATCH(T$15,Data2!$4:$4,0))</f>
        <v>0.58107796279481305</v>
      </c>
      <c r="V140" s="219">
        <f t="shared" si="19"/>
        <v>0</v>
      </c>
      <c r="W140" s="219">
        <f t="shared" si="20"/>
        <v>0</v>
      </c>
      <c r="X140" s="219">
        <f t="shared" si="21"/>
        <v>0</v>
      </c>
      <c r="Y140" s="219">
        <f t="shared" si="22"/>
        <v>0</v>
      </c>
      <c r="Z140" s="219">
        <f t="shared" si="23"/>
        <v>0</v>
      </c>
      <c r="AA140" s="219">
        <f t="shared" si="24"/>
        <v>0</v>
      </c>
      <c r="AB140" s="219">
        <f t="shared" si="25"/>
        <v>0</v>
      </c>
      <c r="AC140" s="219">
        <f t="shared" si="26"/>
        <v>0</v>
      </c>
      <c r="AD140" s="219">
        <f t="shared" si="27"/>
        <v>0</v>
      </c>
      <c r="AE140" s="219">
        <f t="shared" si="28"/>
        <v>0</v>
      </c>
      <c r="AF140" s="219">
        <f t="shared" si="29"/>
        <v>0</v>
      </c>
      <c r="AG140" s="219">
        <f t="shared" si="30"/>
        <v>0</v>
      </c>
      <c r="AH140" s="219">
        <f t="shared" si="31"/>
        <v>0</v>
      </c>
      <c r="AI140" s="219">
        <f t="shared" si="32"/>
        <v>0</v>
      </c>
      <c r="AJ140" s="219">
        <f t="shared" si="33"/>
        <v>0</v>
      </c>
      <c r="AK140" s="224">
        <f t="shared" si="34"/>
        <v>0</v>
      </c>
      <c r="AL140" s="96">
        <f t="shared" si="18"/>
        <v>0</v>
      </c>
    </row>
    <row r="141" spans="1:38">
      <c r="A141" s="48" t="s">
        <v>320</v>
      </c>
      <c r="B141" s="48" t="str">
        <f>INDEX('Ref1'!$E:$E,MATCH(A141,'Ref1'!$A:$A,0))</f>
        <v>Havering</v>
      </c>
      <c r="C141" s="71">
        <f>INDEX(Data2!$1:$1000,MATCH($A141,Data2!$A:$A,0),MATCH($A$5,Data2!$4:$4,0))</f>
        <v>152</v>
      </c>
      <c r="D141" s="225">
        <f>INDEX(Data2!$1:$1000,MATCH($C141,Data2!$X:$X,0),MATCH(D$14,Data2!$4:$4,0))</f>
        <v>2.0586978929547701</v>
      </c>
      <c r="E141" s="225">
        <f>INDEX(Data2!$1:$1000,MATCH($C141,Data2!$X:$X,0),MATCH(E$14,Data2!$4:$4,0))</f>
        <v>0.83873171379157596</v>
      </c>
      <c r="F141" s="225">
        <f>INDEX(Data2!$1:$1000,MATCH($C141,Data2!$X:$X,0),MATCH(F$14,Data2!$4:$4,0))</f>
        <v>0.81705964781606499</v>
      </c>
      <c r="G141" s="225">
        <f>INDEX(Data2!$1:$1000,MATCH($C141,Data2!$X:$X,0),MATCH(G$14,Data2!$4:$4,0))</f>
        <v>-5.0018065889223501E-2</v>
      </c>
      <c r="H141" s="225">
        <f>INDEX(Data2!$1:$1000,MATCH($C141,Data2!$X:$X,0),MATCH(H$14,Data2!$4:$4,0))</f>
        <v>-1.1109246757018101</v>
      </c>
      <c r="I141" s="225">
        <f>INDEX(Data2!$1:$1000,MATCH($C141,Data2!$X:$X,0),MATCH(I$14,Data2!$4:$4,0))</f>
        <v>0.99069228112221797</v>
      </c>
      <c r="J141" s="225">
        <f>INDEX(Data2!$1:$1000,MATCH($C141,Data2!$X:$X,0),MATCH(J$14,Data2!$4:$4,0))</f>
        <v>0.276546612755663</v>
      </c>
      <c r="K141" s="225">
        <f>INDEX(Data2!$1:$1000,MATCH($C141,Data2!$X:$X,0),MATCH(K$14,Data2!$4:$4,0))</f>
        <v>-1.94481164334801</v>
      </c>
      <c r="L141" s="225">
        <f>INDEX(Data2!$1:$1000,MATCH($C141,Data2!$X:$X,0),MATCH(L$14,Data2!$4:$4,0))</f>
        <v>1.1547591320828301</v>
      </c>
      <c r="M141" s="225">
        <f>INDEX(Data2!$1:$1000,MATCH($C141,Data2!$X:$X,0),MATCH(M$14,Data2!$4:$4,0))</f>
        <v>-0.95367622688124898</v>
      </c>
      <c r="N141" s="225">
        <f>INDEX(Data2!$1:$1000,MATCH($C141,Data2!$X:$X,0),MATCH(N$14,Data2!$4:$4,0))</f>
        <v>-1.9985190177754</v>
      </c>
      <c r="O141" s="225">
        <f>INDEX(Data2!$1:$1000,MATCH($C141,Data2!$X:$X,0),MATCH(O$14,Data2!$4:$4,0))</f>
        <v>-0.357448675014717</v>
      </c>
      <c r="P141" s="225">
        <f>INDEX(Data2!$1:$1000,MATCH($C141,Data2!$X:$X,0),MATCH(P$14,Data2!$4:$4,0))</f>
        <v>-0.15055853143485801</v>
      </c>
      <c r="Q141" s="225">
        <f>INDEX(Data2!$1:$1000,MATCH($C141,Data2!$X:$X,0),MATCH(Q$14,Data2!$4:$4,0))</f>
        <v>1.1698735860340801</v>
      </c>
      <c r="R141" s="225">
        <f>INDEX(Data2!$1:$1000,MATCH($C141,Data2!$X:$X,0),MATCH(R$14,Data2!$4:$4,0))</f>
        <v>4.23179653114963E-2</v>
      </c>
      <c r="S141" s="226">
        <f>INDEX(Data2!$1:$1000,MATCH($C141,Data2!$X:$X,0),MATCH(S$14,Data2!$4:$4,0))</f>
        <v>-0.95367622688124898</v>
      </c>
      <c r="T141" s="98">
        <f>INDEX(Data2!$1:$1000,MATCH($C141,Data2!$X:$X,0),MATCH(T$15,Data2!$4:$4,0))</f>
        <v>-1.9230884433897401E-2</v>
      </c>
      <c r="V141" s="219">
        <f t="shared" si="19"/>
        <v>0</v>
      </c>
      <c r="W141" s="219">
        <f t="shared" si="20"/>
        <v>0</v>
      </c>
      <c r="X141" s="219">
        <f t="shared" si="21"/>
        <v>0</v>
      </c>
      <c r="Y141" s="219">
        <f t="shared" si="22"/>
        <v>0</v>
      </c>
      <c r="Z141" s="219">
        <f t="shared" si="23"/>
        <v>0</v>
      </c>
      <c r="AA141" s="219">
        <f t="shared" si="24"/>
        <v>0</v>
      </c>
      <c r="AB141" s="219">
        <f t="shared" si="25"/>
        <v>0</v>
      </c>
      <c r="AC141" s="219">
        <f t="shared" si="26"/>
        <v>0</v>
      </c>
      <c r="AD141" s="219">
        <f t="shared" si="27"/>
        <v>0</v>
      </c>
      <c r="AE141" s="219">
        <f t="shared" si="28"/>
        <v>0</v>
      </c>
      <c r="AF141" s="219">
        <f t="shared" si="29"/>
        <v>0</v>
      </c>
      <c r="AG141" s="219">
        <f t="shared" si="30"/>
        <v>0</v>
      </c>
      <c r="AH141" s="219">
        <f t="shared" si="31"/>
        <v>0</v>
      </c>
      <c r="AI141" s="219">
        <f t="shared" si="32"/>
        <v>0</v>
      </c>
      <c r="AJ141" s="219">
        <f t="shared" si="33"/>
        <v>0</v>
      </c>
      <c r="AK141" s="224">
        <f t="shared" si="34"/>
        <v>0</v>
      </c>
      <c r="AL141" s="96">
        <f t="shared" si="18"/>
        <v>0</v>
      </c>
    </row>
    <row r="142" spans="1:38">
      <c r="A142" s="48" t="s">
        <v>324</v>
      </c>
      <c r="B142" s="48" t="str">
        <f>INDEX('Ref1'!$E:$E,MATCH(A142,'Ref1'!$A:$A,0))</f>
        <v>Herefordshire</v>
      </c>
      <c r="C142" s="71">
        <f>INDEX(Data2!$1:$1000,MATCH($A142,Data2!$A:$A,0),MATCH($A$5,Data2!$4:$4,0))</f>
        <v>91</v>
      </c>
      <c r="D142" s="225">
        <f>INDEX(Data2!$1:$1000,MATCH($C142,Data2!$X:$X,0),MATCH(D$14,Data2!$4:$4,0))</f>
        <v>-0.15055853143485801</v>
      </c>
      <c r="E142" s="225">
        <f>INDEX(Data2!$1:$1000,MATCH($C142,Data2!$X:$X,0),MATCH(E$14,Data2!$4:$4,0))</f>
        <v>0.34926126594690199</v>
      </c>
      <c r="F142" s="225">
        <f>INDEX(Data2!$1:$1000,MATCH($C142,Data2!$X:$X,0),MATCH(F$14,Data2!$4:$4,0))</f>
        <v>1.05560284363946</v>
      </c>
      <c r="G142" s="225">
        <f>INDEX(Data2!$1:$1000,MATCH($C142,Data2!$X:$X,0),MATCH(G$14,Data2!$4:$4,0))</f>
        <v>-0.449256837146156</v>
      </c>
      <c r="H142" s="225">
        <f>INDEX(Data2!$1:$1000,MATCH($C142,Data2!$X:$X,0),MATCH(H$14,Data2!$4:$4,0))</f>
        <v>1.9985190177754</v>
      </c>
      <c r="I142" s="225">
        <f>INDEX(Data2!$1:$1000,MATCH($C142,Data2!$X:$X,0),MATCH(I$14,Data2!$4:$4,0))</f>
        <v>-0.357448675014717</v>
      </c>
      <c r="J142" s="225">
        <f>INDEX(Data2!$1:$1000,MATCH($C142,Data2!$X:$X,0),MATCH(J$14,Data2!$4:$4,0))</f>
        <v>-1.89619030821197</v>
      </c>
      <c r="K142" s="225">
        <f>INDEX(Data2!$1:$1000,MATCH($C142,Data2!$X:$X,0),MATCH(K$14,Data2!$4:$4,0))</f>
        <v>-1.1547591320828301</v>
      </c>
      <c r="L142" s="225">
        <f>INDEX(Data2!$1:$1000,MATCH($C142,Data2!$X:$X,0),MATCH(L$14,Data2!$4:$4,0))</f>
        <v>-0.25264835601647301</v>
      </c>
      <c r="M142" s="225">
        <f>INDEX(Data2!$1:$1000,MATCH($C142,Data2!$X:$X,0),MATCH(M$14,Data2!$4:$4,0))</f>
        <v>-0.292566138795811</v>
      </c>
      <c r="N142" s="225">
        <f>INDEX(Data2!$1:$1000,MATCH($C142,Data2!$X:$X,0),MATCH(N$14,Data2!$4:$4,0))</f>
        <v>-0.32483643033381798</v>
      </c>
      <c r="O142" s="225">
        <f>INDEX(Data2!$1:$1000,MATCH($C142,Data2!$X:$X,0),MATCH(O$14,Data2!$4:$4,0))</f>
        <v>0.65558674848606502</v>
      </c>
      <c r="P142" s="225">
        <f>INDEX(Data2!$1:$1000,MATCH($C142,Data2!$X:$X,0),MATCH(P$14,Data2!$4:$4,0))</f>
        <v>-0.24471489870827601</v>
      </c>
      <c r="Q142" s="225">
        <f>INDEX(Data2!$1:$1000,MATCH($C142,Data2!$X:$X,0),MATCH(Q$14,Data2!$4:$4,0))</f>
        <v>0.69422498537454602</v>
      </c>
      <c r="R142" s="225">
        <f>INDEX(Data2!$1:$1000,MATCH($C142,Data2!$X:$X,0),MATCH(R$14,Data2!$4:$4,0))</f>
        <v>-1.67081473865842</v>
      </c>
      <c r="S142" s="226">
        <f>INDEX(Data2!$1:$1000,MATCH($C142,Data2!$X:$X,0),MATCH(S$14,Data2!$4:$4,0))</f>
        <v>7.3138009071731694E-2</v>
      </c>
      <c r="T142" s="98">
        <f>INDEX(Data2!$1:$1000,MATCH($C142,Data2!$X:$X,0),MATCH(T$15,Data2!$4:$4,0))</f>
        <v>0.308661103247932</v>
      </c>
      <c r="V142" s="219">
        <f t="shared" si="19"/>
        <v>0</v>
      </c>
      <c r="W142" s="219">
        <f t="shared" si="20"/>
        <v>0</v>
      </c>
      <c r="X142" s="219">
        <f t="shared" si="21"/>
        <v>0</v>
      </c>
      <c r="Y142" s="219">
        <f t="shared" si="22"/>
        <v>0</v>
      </c>
      <c r="Z142" s="219">
        <f t="shared" si="23"/>
        <v>0</v>
      </c>
      <c r="AA142" s="219">
        <f t="shared" si="24"/>
        <v>0</v>
      </c>
      <c r="AB142" s="219">
        <f t="shared" si="25"/>
        <v>0</v>
      </c>
      <c r="AC142" s="219">
        <f t="shared" si="26"/>
        <v>0</v>
      </c>
      <c r="AD142" s="219">
        <f t="shared" si="27"/>
        <v>0</v>
      </c>
      <c r="AE142" s="219">
        <f t="shared" si="28"/>
        <v>0</v>
      </c>
      <c r="AF142" s="219">
        <f t="shared" si="29"/>
        <v>0</v>
      </c>
      <c r="AG142" s="219">
        <f t="shared" si="30"/>
        <v>0</v>
      </c>
      <c r="AH142" s="219">
        <f t="shared" si="31"/>
        <v>0</v>
      </c>
      <c r="AI142" s="219">
        <f t="shared" si="32"/>
        <v>0</v>
      </c>
      <c r="AJ142" s="219">
        <f t="shared" si="33"/>
        <v>0</v>
      </c>
      <c r="AK142" s="224">
        <f t="shared" si="34"/>
        <v>0</v>
      </c>
      <c r="AL142" s="96">
        <f t="shared" si="18"/>
        <v>0</v>
      </c>
    </row>
    <row r="143" spans="1:38">
      <c r="A143" s="48" t="s">
        <v>328</v>
      </c>
      <c r="B143" s="48" t="str">
        <f>INDEX('Ref1'!$E:$E,MATCH(A143,'Ref1'!$A:$A,0))</f>
        <v>Hertsmere</v>
      </c>
      <c r="C143" s="71">
        <f>INDEX(Data2!$1:$1000,MATCH($A143,Data2!$A:$A,0),MATCH($A$5,Data2!$4:$4,0))</f>
        <v>205</v>
      </c>
      <c r="D143" s="225">
        <f>INDEX(Data2!$1:$1000,MATCH($C143,Data2!$X:$X,0),MATCH(D$14,Data2!$4:$4,0))</f>
        <v>1.46158075015049</v>
      </c>
      <c r="E143" s="225">
        <f>INDEX(Data2!$1:$1000,MATCH($C143,Data2!$X:$X,0),MATCH(E$14,Data2!$4:$4,0))</f>
        <v>-0.308661103247932</v>
      </c>
      <c r="F143" s="225">
        <f>INDEX(Data2!$1:$1000,MATCH($C143,Data2!$X:$X,0),MATCH(F$14,Data2!$4:$4,0))</f>
        <v>0.32483643033381798</v>
      </c>
      <c r="G143" s="225">
        <f>INDEX(Data2!$1:$1000,MATCH($C143,Data2!$X:$X,0),MATCH(G$14,Data2!$4:$4,0))</f>
        <v>-2.12741091319007</v>
      </c>
      <c r="H143" s="225">
        <f>INDEX(Data2!$1:$1000,MATCH($C143,Data2!$X:$X,0),MATCH(H$14,Data2!$4:$4,0))</f>
        <v>6.5427627302906605E-2</v>
      </c>
      <c r="I143" s="225">
        <f>INDEX(Data2!$1:$1000,MATCH($C143,Data2!$X:$X,0),MATCH(I$14,Data2!$4:$4,0))</f>
        <v>0.62724026956349199</v>
      </c>
      <c r="J143" s="225">
        <f>INDEX(Data2!$1:$1000,MATCH($C143,Data2!$X:$X,0),MATCH(J$14,Data2!$4:$4,0))</f>
        <v>-0.59938909654980799</v>
      </c>
      <c r="K143" s="225">
        <f>INDEX(Data2!$1:$1000,MATCH($C143,Data2!$X:$X,0),MATCH(K$14,Data2!$4:$4,0))</f>
        <v>1.70271698671923</v>
      </c>
      <c r="L143" s="225">
        <f>INDEX(Data2!$1:$1000,MATCH($C143,Data2!$X:$X,0),MATCH(L$14,Data2!$4:$4,0))</f>
        <v>1.2841450125398799</v>
      </c>
      <c r="M143" s="225">
        <f>INDEX(Data2!$1:$1000,MATCH($C143,Data2!$X:$X,0),MATCH(M$14,Data2!$4:$4,0))</f>
        <v>-1.2841450125398901</v>
      </c>
      <c r="N143" s="225">
        <f>INDEX(Data2!$1:$1000,MATCH($C143,Data2!$X:$X,0),MATCH(N$14,Data2!$4:$4,0))</f>
        <v>0.34109720278987699</v>
      </c>
      <c r="O143" s="225">
        <f>INDEX(Data2!$1:$1000,MATCH($C143,Data2!$X:$X,0),MATCH(O$14,Data2!$4:$4,0))</f>
        <v>-0.89472573620472595</v>
      </c>
      <c r="P143" s="225">
        <f>INDEX(Data2!$1:$1000,MATCH($C143,Data2!$X:$X,0),MATCH(P$14,Data2!$4:$4,0))</f>
        <v>-0.71393615083927797</v>
      </c>
      <c r="Q143" s="225">
        <f>INDEX(Data2!$1:$1000,MATCH($C143,Data2!$X:$X,0),MATCH(Q$14,Data2!$4:$4,0))</f>
        <v>-1.0691269505479799</v>
      </c>
      <c r="R143" s="225">
        <f>INDEX(Data2!$1:$1000,MATCH($C143,Data2!$X:$X,0),MATCH(R$14,Data2!$4:$4,0))</f>
        <v>-0.32483643033381798</v>
      </c>
      <c r="S143" s="226">
        <f>INDEX(Data2!$1:$1000,MATCH($C143,Data2!$X:$X,0),MATCH(S$14,Data2!$4:$4,0))</f>
        <v>1.81055767879132</v>
      </c>
      <c r="T143" s="98">
        <f>INDEX(Data2!$1:$1000,MATCH($C143,Data2!$X:$X,0),MATCH(T$15,Data2!$4:$4,0))</f>
        <v>0.21312928999889499</v>
      </c>
      <c r="V143" s="219">
        <f t="shared" si="19"/>
        <v>0</v>
      </c>
      <c r="W143" s="219">
        <f t="shared" si="20"/>
        <v>0</v>
      </c>
      <c r="X143" s="219">
        <f t="shared" si="21"/>
        <v>0</v>
      </c>
      <c r="Y143" s="219">
        <f t="shared" si="22"/>
        <v>0</v>
      </c>
      <c r="Z143" s="219">
        <f t="shared" si="23"/>
        <v>0</v>
      </c>
      <c r="AA143" s="219">
        <f t="shared" si="24"/>
        <v>0</v>
      </c>
      <c r="AB143" s="219">
        <f t="shared" si="25"/>
        <v>0</v>
      </c>
      <c r="AC143" s="219">
        <f t="shared" si="26"/>
        <v>0</v>
      </c>
      <c r="AD143" s="219">
        <f t="shared" si="27"/>
        <v>0</v>
      </c>
      <c r="AE143" s="219">
        <f t="shared" si="28"/>
        <v>0</v>
      </c>
      <c r="AF143" s="219">
        <f t="shared" si="29"/>
        <v>0</v>
      </c>
      <c r="AG143" s="219">
        <f t="shared" si="30"/>
        <v>0</v>
      </c>
      <c r="AH143" s="219">
        <f t="shared" si="31"/>
        <v>0</v>
      </c>
      <c r="AI143" s="219">
        <f t="shared" si="32"/>
        <v>0</v>
      </c>
      <c r="AJ143" s="219">
        <f t="shared" si="33"/>
        <v>0</v>
      </c>
      <c r="AK143" s="224">
        <f t="shared" si="34"/>
        <v>0</v>
      </c>
      <c r="AL143" s="96">
        <f t="shared" si="18"/>
        <v>0</v>
      </c>
    </row>
    <row r="144" spans="1:38">
      <c r="A144" s="48" t="s">
        <v>330</v>
      </c>
      <c r="B144" s="48" t="str">
        <f>INDEX('Ref1'!$E:$E,MATCH(A144,'Ref1'!$A:$A,0))</f>
        <v>High Peak</v>
      </c>
      <c r="C144" s="71">
        <f>INDEX(Data2!$1:$1000,MATCH($A144,Data2!$A:$A,0),MATCH($A$5,Data2!$4:$4,0))</f>
        <v>42</v>
      </c>
      <c r="D144" s="225">
        <f>INDEX(Data2!$1:$1000,MATCH($C144,Data2!$X:$X,0),MATCH(D$14,Data2!$4:$4,0))</f>
        <v>-0.173940428614663</v>
      </c>
      <c r="E144" s="225">
        <f>INDEX(Data2!$1:$1000,MATCH($C144,Data2!$X:$X,0),MATCH(E$14,Data2!$4:$4,0))</f>
        <v>1.53231615461489</v>
      </c>
      <c r="F144" s="225">
        <f>INDEX(Data2!$1:$1000,MATCH($C144,Data2!$X:$X,0),MATCH(F$14,Data2!$4:$4,0))</f>
        <v>-1.2841450125398901</v>
      </c>
      <c r="G144" s="225">
        <f>INDEX(Data2!$1:$1000,MATCH($C144,Data2!$X:$X,0),MATCH(G$14,Data2!$4:$4,0))</f>
        <v>-1.05560284363946</v>
      </c>
      <c r="H144" s="225">
        <f>INDEX(Data2!$1:$1000,MATCH($C144,Data2!$X:$X,0),MATCH(H$14,Data2!$4:$4,0))</f>
        <v>-0.30060388702378499</v>
      </c>
      <c r="I144" s="225">
        <f>INDEX(Data2!$1:$1000,MATCH($C144,Data2!$X:$X,0),MATCH(I$14,Data2!$4:$4,0))</f>
        <v>-0.51844398248942802</v>
      </c>
      <c r="J144" s="225">
        <f>INDEX(Data2!$1:$1000,MATCH($C144,Data2!$X:$X,0),MATCH(J$14,Data2!$4:$4,0))</f>
        <v>-0.78525165015426901</v>
      </c>
      <c r="K144" s="225">
        <f>INDEX(Data2!$1:$1000,MATCH($C144,Data2!$X:$X,0),MATCH(K$14,Data2!$4:$4,0))</f>
        <v>0.32483643033381798</v>
      </c>
      <c r="L144" s="225">
        <f>INDEX(Data2!$1:$1000,MATCH($C144,Data2!$X:$X,0),MATCH(L$14,Data2!$4:$4,0))</f>
        <v>-0.95367622688124898</v>
      </c>
      <c r="M144" s="225">
        <f>INDEX(Data2!$1:$1000,MATCH($C144,Data2!$X:$X,0),MATCH(M$14,Data2!$4:$4,0))</f>
        <v>-1.70271698671924</v>
      </c>
      <c r="N144" s="225">
        <f>INDEX(Data2!$1:$1000,MATCH($C144,Data2!$X:$X,0),MATCH(N$14,Data2!$4:$4,0))</f>
        <v>1.0828494841071501</v>
      </c>
      <c r="O144" s="225">
        <f>INDEX(Data2!$1:$1000,MATCH($C144,Data2!$X:$X,0),MATCH(O$14,Data2!$4:$4,0))</f>
        <v>-0.62724026956349199</v>
      </c>
      <c r="P144" s="225">
        <f>INDEX(Data2!$1:$1000,MATCH($C144,Data2!$X:$X,0),MATCH(P$14,Data2!$4:$4,0))</f>
        <v>1.81055767879132</v>
      </c>
      <c r="Q144" s="225">
        <f>INDEX(Data2!$1:$1000,MATCH($C144,Data2!$X:$X,0),MATCH(Q$14,Data2!$4:$4,0))</f>
        <v>-1.1538075490063599E-2</v>
      </c>
      <c r="R144" s="225">
        <f>INDEX(Data2!$1:$1000,MATCH($C144,Data2!$X:$X,0),MATCH(R$14,Data2!$4:$4,0))</f>
        <v>-1.53231615461489</v>
      </c>
      <c r="S144" s="226">
        <f>INDEX(Data2!$1:$1000,MATCH($C144,Data2!$X:$X,0),MATCH(S$14,Data2!$4:$4,0))</f>
        <v>-0.78525165015426901</v>
      </c>
      <c r="T144" s="98">
        <f>INDEX(Data2!$1:$1000,MATCH($C144,Data2!$X:$X,0),MATCH(T$15,Data2!$4:$4,0))</f>
        <v>0.33295581167441402</v>
      </c>
      <c r="V144" s="219">
        <f t="shared" si="19"/>
        <v>0</v>
      </c>
      <c r="W144" s="219">
        <f t="shared" si="20"/>
        <v>0</v>
      </c>
      <c r="X144" s="219">
        <f t="shared" si="21"/>
        <v>0</v>
      </c>
      <c r="Y144" s="219">
        <f t="shared" si="22"/>
        <v>0</v>
      </c>
      <c r="Z144" s="219">
        <f t="shared" si="23"/>
        <v>0</v>
      </c>
      <c r="AA144" s="219">
        <f t="shared" si="24"/>
        <v>0</v>
      </c>
      <c r="AB144" s="219">
        <f t="shared" si="25"/>
        <v>0</v>
      </c>
      <c r="AC144" s="219">
        <f t="shared" si="26"/>
        <v>0</v>
      </c>
      <c r="AD144" s="219">
        <f t="shared" si="27"/>
        <v>0</v>
      </c>
      <c r="AE144" s="219">
        <f t="shared" si="28"/>
        <v>0</v>
      </c>
      <c r="AF144" s="219">
        <f t="shared" si="29"/>
        <v>0</v>
      </c>
      <c r="AG144" s="219">
        <f t="shared" si="30"/>
        <v>0</v>
      </c>
      <c r="AH144" s="219">
        <f t="shared" si="31"/>
        <v>0</v>
      </c>
      <c r="AI144" s="219">
        <f t="shared" si="32"/>
        <v>0</v>
      </c>
      <c r="AJ144" s="219">
        <f t="shared" si="33"/>
        <v>0</v>
      </c>
      <c r="AK144" s="224">
        <f t="shared" si="34"/>
        <v>0</v>
      </c>
      <c r="AL144" s="96">
        <f t="shared" ref="AL144:AL207" si="35">MAX($A$8+$A$11*T144,0)</f>
        <v>0</v>
      </c>
    </row>
    <row r="145" spans="1:38">
      <c r="A145" s="48" t="s">
        <v>332</v>
      </c>
      <c r="B145" s="48" t="str">
        <f>INDEX('Ref1'!$E:$E,MATCH(A145,'Ref1'!$A:$A,0))</f>
        <v>Hillingdon</v>
      </c>
      <c r="C145" s="71">
        <f>INDEX(Data2!$1:$1000,MATCH($A145,Data2!$A:$A,0),MATCH($A$5,Data2!$4:$4,0))</f>
        <v>46</v>
      </c>
      <c r="D145" s="225">
        <f>INDEX(Data2!$1:$1000,MATCH($C145,Data2!$X:$X,0),MATCH(D$14,Data2!$4:$4,0))</f>
        <v>-0.13501699212531501</v>
      </c>
      <c r="E145" s="225">
        <f>INDEX(Data2!$1:$1000,MATCH($C145,Data2!$X:$X,0),MATCH(E$14,Data2!$4:$4,0))</f>
        <v>-0.26856364062649601</v>
      </c>
      <c r="F145" s="225">
        <f>INDEX(Data2!$1:$1000,MATCH($C145,Data2!$X:$X,0),MATCH(F$14,Data2!$4:$4,0))</f>
        <v>0.39876036674317</v>
      </c>
      <c r="G145" s="225">
        <f>INDEX(Data2!$1:$1000,MATCH($C145,Data2!$X:$X,0),MATCH(G$14,Data2!$4:$4,0))</f>
        <v>0.38215790030638502</v>
      </c>
      <c r="H145" s="225">
        <f>INDEX(Data2!$1:$1000,MATCH($C145,Data2!$X:$X,0),MATCH(H$14,Data2!$4:$4,0))</f>
        <v>-1.48433940803009</v>
      </c>
      <c r="I145" s="225">
        <f>INDEX(Data2!$1:$1000,MATCH($C145,Data2!$X:$X,0),MATCH(I$14,Data2!$4:$4,0))</f>
        <v>-1.58410435946053</v>
      </c>
      <c r="J145" s="225">
        <f>INDEX(Data2!$1:$1000,MATCH($C145,Data2!$X:$X,0),MATCH(J$14,Data2!$4:$4,0))</f>
        <v>-0.55396966512034396</v>
      </c>
      <c r="K145" s="225">
        <f>INDEX(Data2!$1:$1000,MATCH($C145,Data2!$X:$X,0),MATCH(K$14,Data2!$4:$4,0))</f>
        <v>0.53612224016086696</v>
      </c>
      <c r="L145" s="225">
        <f>INDEX(Data2!$1:$1000,MATCH($C145,Data2!$X:$X,0),MATCH(L$14,Data2!$4:$4,0))</f>
        <v>-0.77482466969292996</v>
      </c>
      <c r="M145" s="225">
        <f>INDEX(Data2!$1:$1000,MATCH($C145,Data2!$X:$X,0),MATCH(M$14,Data2!$4:$4,0))</f>
        <v>-0.308661103247932</v>
      </c>
      <c r="N145" s="225">
        <f>INDEX(Data2!$1:$1000,MATCH($C145,Data2!$X:$X,0),MATCH(N$14,Data2!$4:$4,0))</f>
        <v>-1.02911813509786</v>
      </c>
      <c r="O145" s="225">
        <f>INDEX(Data2!$1:$1000,MATCH($C145,Data2!$X:$X,0),MATCH(O$14,Data2!$4:$4,0))</f>
        <v>1.0033362959655601</v>
      </c>
      <c r="P145" s="225">
        <f>INDEX(Data2!$1:$1000,MATCH($C145,Data2!$X:$X,0),MATCH(P$14,Data2!$4:$4,0))</f>
        <v>-0.81705964781606499</v>
      </c>
      <c r="Q145" s="225">
        <f>INDEX(Data2!$1:$1000,MATCH($C145,Data2!$X:$X,0),MATCH(Q$14,Data2!$4:$4,0))</f>
        <v>0.57199532434845202</v>
      </c>
      <c r="R145" s="225">
        <f>INDEX(Data2!$1:$1000,MATCH($C145,Data2!$X:$X,0),MATCH(R$14,Data2!$4:$4,0))</f>
        <v>-0.53612224016086696</v>
      </c>
      <c r="S145" s="226">
        <f>INDEX(Data2!$1:$1000,MATCH($C145,Data2!$X:$X,0),MATCH(S$14,Data2!$4:$4,0))</f>
        <v>0.827847077288139</v>
      </c>
      <c r="T145" s="98">
        <f>INDEX(Data2!$1:$1000,MATCH($C145,Data2!$X:$X,0),MATCH(T$15,Data2!$4:$4,0))</f>
        <v>-0.22100455369559499</v>
      </c>
      <c r="V145" s="219">
        <f t="shared" ref="V145:V208" si="36">$A$6+$A$10*D145</f>
        <v>0</v>
      </c>
      <c r="W145" s="219">
        <f t="shared" ref="W145:W208" si="37">$A$6+$A$10*E145</f>
        <v>0</v>
      </c>
      <c r="X145" s="219">
        <f t="shared" ref="X145:X208" si="38">$A$6+$A$10*F145</f>
        <v>0</v>
      </c>
      <c r="Y145" s="219">
        <f t="shared" ref="Y145:Y208" si="39">$A$6+$A$10*G145</f>
        <v>0</v>
      </c>
      <c r="Z145" s="219">
        <f t="shared" ref="Z145:Z208" si="40">$A$6+$A$10*H145</f>
        <v>0</v>
      </c>
      <c r="AA145" s="219">
        <f t="shared" ref="AA145:AA208" si="41">$A$6+$A$10*I145</f>
        <v>0</v>
      </c>
      <c r="AB145" s="219">
        <f t="shared" ref="AB145:AB208" si="42">$A$6+$A$10*J145</f>
        <v>0</v>
      </c>
      <c r="AC145" s="219">
        <f t="shared" ref="AC145:AC208" si="43">$A$6+$A$10*K145</f>
        <v>0</v>
      </c>
      <c r="AD145" s="219">
        <f t="shared" ref="AD145:AD208" si="44">$A$6+$A$10*L145</f>
        <v>0</v>
      </c>
      <c r="AE145" s="219">
        <f t="shared" ref="AE145:AE208" si="45">$A$6+$A$10*M145</f>
        <v>0</v>
      </c>
      <c r="AF145" s="219">
        <f t="shared" ref="AF145:AF208" si="46">$A$6+$A$10*N145</f>
        <v>0</v>
      </c>
      <c r="AG145" s="219">
        <f t="shared" ref="AG145:AG208" si="47">$A$6+$A$10*O145</f>
        <v>0</v>
      </c>
      <c r="AH145" s="219">
        <f t="shared" ref="AH145:AH208" si="48">$A$6+$A$10*P145</f>
        <v>0</v>
      </c>
      <c r="AI145" s="219">
        <f t="shared" ref="AI145:AI208" si="49">$A$6+$A$10*Q145</f>
        <v>0</v>
      </c>
      <c r="AJ145" s="219">
        <f t="shared" ref="AJ145:AJ208" si="50">$A$6+$A$10*R145</f>
        <v>0</v>
      </c>
      <c r="AK145" s="224">
        <f t="shared" ref="AK145:AK208" si="51">$A$6+$A$10*S145</f>
        <v>0</v>
      </c>
      <c r="AL145" s="96">
        <f t="shared" si="35"/>
        <v>0</v>
      </c>
    </row>
    <row r="146" spans="1:38">
      <c r="A146" s="48" t="s">
        <v>334</v>
      </c>
      <c r="B146" s="48" t="str">
        <f>INDEX('Ref1'!$E:$E,MATCH(A146,'Ref1'!$A:$A,0))</f>
        <v>Hinckley and Bosworth</v>
      </c>
      <c r="C146" s="71">
        <f>INDEX(Data2!$1:$1000,MATCH($A146,Data2!$A:$A,0),MATCH($A$5,Data2!$4:$4,0))</f>
        <v>307</v>
      </c>
      <c r="D146" s="225">
        <f>INDEX(Data2!$1:$1000,MATCH($C146,Data2!$X:$X,0),MATCH(D$14,Data2!$4:$4,0))</f>
        <v>1.89619030821197</v>
      </c>
      <c r="E146" s="225">
        <f>INDEX(Data2!$1:$1000,MATCH($C146,Data2!$X:$X,0),MATCH(E$14,Data2!$4:$4,0))</f>
        <v>1.0422691021370301</v>
      </c>
      <c r="F146" s="225">
        <f>INDEX(Data2!$1:$1000,MATCH($C146,Data2!$X:$X,0),MATCH(F$14,Data2!$4:$4,0))</f>
        <v>1.2841450125398799</v>
      </c>
      <c r="G146" s="225">
        <f>INDEX(Data2!$1:$1000,MATCH($C146,Data2!$X:$X,0),MATCH(G$14,Data2!$4:$4,0))</f>
        <v>0.15055853143485801</v>
      </c>
      <c r="H146" s="225">
        <f>INDEX(Data2!$1:$1000,MATCH($C146,Data2!$X:$X,0),MATCH(H$14,Data2!$4:$4,0))</f>
        <v>-0.53612224016086696</v>
      </c>
      <c r="I146" s="225">
        <f>INDEX(Data2!$1:$1000,MATCH($C146,Data2!$X:$X,0),MATCH(I$14,Data2!$4:$4,0))</f>
        <v>-0.18958056817244801</v>
      </c>
      <c r="J146" s="225">
        <f>INDEX(Data2!$1:$1000,MATCH($C146,Data2!$X:$X,0),MATCH(J$14,Data2!$4:$4,0))</f>
        <v>1.01614278526508</v>
      </c>
      <c r="K146" s="225">
        <f>INDEX(Data2!$1:$1000,MATCH($C146,Data2!$X:$X,0),MATCH(K$14,Data2!$4:$4,0))</f>
        <v>-2.6924831633429899E-2</v>
      </c>
      <c r="L146" s="225">
        <f>INDEX(Data2!$1:$1000,MATCH($C146,Data2!$X:$X,0),MATCH(L$14,Data2!$4:$4,0))</f>
        <v>0.80636647104172898</v>
      </c>
      <c r="M146" s="225">
        <f>INDEX(Data2!$1:$1000,MATCH($C146,Data2!$X:$X,0),MATCH(M$14,Data2!$4:$4,0))</f>
        <v>0.228893548160431</v>
      </c>
      <c r="N146" s="225">
        <f>INDEX(Data2!$1:$1000,MATCH($C146,Data2!$X:$X,0),MATCH(N$14,Data2!$4:$4,0))</f>
        <v>6.5427627302906605E-2</v>
      </c>
      <c r="O146" s="225">
        <f>INDEX(Data2!$1:$1000,MATCH($C146,Data2!$X:$X,0),MATCH(O$14,Data2!$4:$4,0))</f>
        <v>0.80636647104172898</v>
      </c>
      <c r="P146" s="225">
        <f>INDEX(Data2!$1:$1000,MATCH($C146,Data2!$X:$X,0),MATCH(P$14,Data2!$4:$4,0))</f>
        <v>-1.2841450125398901</v>
      </c>
      <c r="Q146" s="225">
        <f>INDEX(Data2!$1:$1000,MATCH($C146,Data2!$X:$X,0),MATCH(Q$14,Data2!$4:$4,0))</f>
        <v>1.2841450125398799</v>
      </c>
      <c r="R146" s="225">
        <f>INDEX(Data2!$1:$1000,MATCH($C146,Data2!$X:$X,0),MATCH(R$14,Data2!$4:$4,0))</f>
        <v>-1.7364527482587899</v>
      </c>
      <c r="S146" s="226">
        <f>INDEX(Data2!$1:$1000,MATCH($C146,Data2!$X:$X,0),MATCH(S$14,Data2!$4:$4,0))</f>
        <v>0.34926126594690199</v>
      </c>
      <c r="T146" s="98">
        <f>INDEX(Data2!$1:$1000,MATCH($C146,Data2!$X:$X,0),MATCH(T$15,Data2!$4:$4,0))</f>
        <v>-0.75421899455136598</v>
      </c>
      <c r="V146" s="219">
        <f t="shared" si="36"/>
        <v>0</v>
      </c>
      <c r="W146" s="219">
        <f t="shared" si="37"/>
        <v>0</v>
      </c>
      <c r="X146" s="219">
        <f t="shared" si="38"/>
        <v>0</v>
      </c>
      <c r="Y146" s="219">
        <f t="shared" si="39"/>
        <v>0</v>
      </c>
      <c r="Z146" s="219">
        <f t="shared" si="40"/>
        <v>0</v>
      </c>
      <c r="AA146" s="219">
        <f t="shared" si="41"/>
        <v>0</v>
      </c>
      <c r="AB146" s="219">
        <f t="shared" si="42"/>
        <v>0</v>
      </c>
      <c r="AC146" s="219">
        <f t="shared" si="43"/>
        <v>0</v>
      </c>
      <c r="AD146" s="219">
        <f t="shared" si="44"/>
        <v>0</v>
      </c>
      <c r="AE146" s="219">
        <f t="shared" si="45"/>
        <v>0</v>
      </c>
      <c r="AF146" s="219">
        <f t="shared" si="46"/>
        <v>0</v>
      </c>
      <c r="AG146" s="219">
        <f t="shared" si="47"/>
        <v>0</v>
      </c>
      <c r="AH146" s="219">
        <f t="shared" si="48"/>
        <v>0</v>
      </c>
      <c r="AI146" s="219">
        <f t="shared" si="49"/>
        <v>0</v>
      </c>
      <c r="AJ146" s="219">
        <f t="shared" si="50"/>
        <v>0</v>
      </c>
      <c r="AK146" s="224">
        <f t="shared" si="51"/>
        <v>0</v>
      </c>
      <c r="AL146" s="96">
        <f t="shared" si="35"/>
        <v>0</v>
      </c>
    </row>
    <row r="147" spans="1:38">
      <c r="A147" s="48" t="s">
        <v>336</v>
      </c>
      <c r="B147" s="48" t="str">
        <f>INDEX('Ref1'!$E:$E,MATCH(A147,'Ref1'!$A:$A,0))</f>
        <v>Horsham</v>
      </c>
      <c r="C147" s="71">
        <f>INDEX(Data2!$1:$1000,MATCH($A147,Data2!$A:$A,0),MATCH($A$5,Data2!$4:$4,0))</f>
        <v>113</v>
      </c>
      <c r="D147" s="225">
        <f>INDEX(Data2!$1:$1000,MATCH($C147,Data2!$X:$X,0),MATCH(D$14,Data2!$4:$4,0))</f>
        <v>-1.1547591320828301</v>
      </c>
      <c r="E147" s="225">
        <f>INDEX(Data2!$1:$1000,MATCH($C147,Data2!$X:$X,0),MATCH(E$14,Data2!$4:$4,0))</f>
        <v>0.84971663855767099</v>
      </c>
      <c r="F147" s="225">
        <f>INDEX(Data2!$1:$1000,MATCH($C147,Data2!$X:$X,0),MATCH(F$14,Data2!$4:$4,0))</f>
        <v>-1.5078939607437201</v>
      </c>
      <c r="G147" s="225">
        <f>INDEX(Data2!$1:$1000,MATCH($C147,Data2!$X:$X,0),MATCH(G$14,Data2!$4:$4,0))</f>
        <v>0.58107796279481305</v>
      </c>
      <c r="H147" s="225">
        <f>INDEX(Data2!$1:$1000,MATCH($C147,Data2!$X:$X,0),MATCH(H$14,Data2!$4:$4,0))</f>
        <v>-0.39876036674317</v>
      </c>
      <c r="I147" s="225">
        <f>INDEX(Data2!$1:$1000,MATCH($C147,Data2!$X:$X,0),MATCH(I$14,Data2!$4:$4,0))</f>
        <v>1.18526012786046</v>
      </c>
      <c r="J147" s="225">
        <f>INDEX(Data2!$1:$1000,MATCH($C147,Data2!$X:$X,0),MATCH(J$14,Data2!$4:$4,0))</f>
        <v>0.43230348489121101</v>
      </c>
      <c r="K147" s="225">
        <f>INDEX(Data2!$1:$1000,MATCH($C147,Data2!$X:$X,0),MATCH(K$14,Data2!$4:$4,0))</f>
        <v>0.50092629126642196</v>
      </c>
      <c r="L147" s="225">
        <f>INDEX(Data2!$1:$1000,MATCH($C147,Data2!$X:$X,0),MATCH(L$14,Data2!$4:$4,0))</f>
        <v>1.3200546968364699</v>
      </c>
      <c r="M147" s="225">
        <f>INDEX(Data2!$1:$1000,MATCH($C147,Data2!$X:$X,0),MATCH(M$14,Data2!$4:$4,0))</f>
        <v>-1.8516777124192001</v>
      </c>
      <c r="N147" s="225">
        <f>INDEX(Data2!$1:$1000,MATCH($C147,Data2!$X:$X,0),MATCH(N$14,Data2!$4:$4,0))</f>
        <v>-1.1252961961755199</v>
      </c>
      <c r="O147" s="225">
        <f>INDEX(Data2!$1:$1000,MATCH($C147,Data2!$X:$X,0),MATCH(O$14,Data2!$4:$4,0))</f>
        <v>3.8459493110679101E-3</v>
      </c>
      <c r="P147" s="225">
        <f>INDEX(Data2!$1:$1000,MATCH($C147,Data2!$X:$X,0),MATCH(P$14,Data2!$4:$4,0))</f>
        <v>0.83873171379157596</v>
      </c>
      <c r="Q147" s="225">
        <f>INDEX(Data2!$1:$1000,MATCH($C147,Data2!$X:$X,0),MATCH(Q$14,Data2!$4:$4,0))</f>
        <v>0.15834272448537501</v>
      </c>
      <c r="R147" s="225">
        <f>INDEX(Data2!$1:$1000,MATCH($C147,Data2!$X:$X,0),MATCH(R$14,Data2!$4:$4,0))</f>
        <v>1.70271698671923</v>
      </c>
      <c r="S147" s="226">
        <f>INDEX(Data2!$1:$1000,MATCH($C147,Data2!$X:$X,0),MATCH(S$14,Data2!$4:$4,0))</f>
        <v>-0.75421899455136598</v>
      </c>
      <c r="T147" s="98">
        <f>INDEX(Data2!$1:$1000,MATCH($C147,Data2!$X:$X,0),MATCH(T$15,Data2!$4:$4,0))</f>
        <v>0.25264835601647301</v>
      </c>
      <c r="V147" s="219">
        <f t="shared" si="36"/>
        <v>0</v>
      </c>
      <c r="W147" s="219">
        <f t="shared" si="37"/>
        <v>0</v>
      </c>
      <c r="X147" s="219">
        <f t="shared" si="38"/>
        <v>0</v>
      </c>
      <c r="Y147" s="219">
        <f t="shared" si="39"/>
        <v>0</v>
      </c>
      <c r="Z147" s="219">
        <f t="shared" si="40"/>
        <v>0</v>
      </c>
      <c r="AA147" s="219">
        <f t="shared" si="41"/>
        <v>0</v>
      </c>
      <c r="AB147" s="219">
        <f t="shared" si="42"/>
        <v>0</v>
      </c>
      <c r="AC147" s="219">
        <f t="shared" si="43"/>
        <v>0</v>
      </c>
      <c r="AD147" s="219">
        <f t="shared" si="44"/>
        <v>0</v>
      </c>
      <c r="AE147" s="219">
        <f t="shared" si="45"/>
        <v>0</v>
      </c>
      <c r="AF147" s="219">
        <f t="shared" si="46"/>
        <v>0</v>
      </c>
      <c r="AG147" s="219">
        <f t="shared" si="47"/>
        <v>0</v>
      </c>
      <c r="AH147" s="219">
        <f t="shared" si="48"/>
        <v>0</v>
      </c>
      <c r="AI147" s="219">
        <f t="shared" si="49"/>
        <v>0</v>
      </c>
      <c r="AJ147" s="219">
        <f t="shared" si="50"/>
        <v>0</v>
      </c>
      <c r="AK147" s="224">
        <f t="shared" si="51"/>
        <v>0</v>
      </c>
      <c r="AL147" s="96">
        <f t="shared" si="35"/>
        <v>0</v>
      </c>
    </row>
    <row r="148" spans="1:38">
      <c r="A148" s="48" t="s">
        <v>338</v>
      </c>
      <c r="B148" s="48" t="str">
        <f>INDEX('Ref1'!$E:$E,MATCH(A148,'Ref1'!$A:$A,0))</f>
        <v>Hounslow</v>
      </c>
      <c r="C148" s="71">
        <f>INDEX(Data2!$1:$1000,MATCH($A148,Data2!$A:$A,0),MATCH($A$5,Data2!$4:$4,0))</f>
        <v>15</v>
      </c>
      <c r="D148" s="225">
        <f>INDEX(Data2!$1:$1000,MATCH($C148,Data2!$X:$X,0),MATCH(D$14,Data2!$4:$4,0))</f>
        <v>-1.2841450125398901</v>
      </c>
      <c r="E148" s="225">
        <f>INDEX(Data2!$1:$1000,MATCH($C148,Data2!$X:$X,0),MATCH(E$14,Data2!$4:$4,0))</f>
        <v>-0.50966558646457005</v>
      </c>
      <c r="F148" s="225">
        <f>INDEX(Data2!$1:$1000,MATCH($C148,Data2!$X:$X,0),MATCH(F$14,Data2!$4:$4,0))</f>
        <v>1.2667954125138601</v>
      </c>
      <c r="G148" s="225">
        <f>INDEX(Data2!$1:$1000,MATCH($C148,Data2!$X:$X,0),MATCH(G$14,Data2!$4:$4,0))</f>
        <v>-1.9985190177754</v>
      </c>
      <c r="H148" s="225">
        <f>INDEX(Data2!$1:$1000,MATCH($C148,Data2!$X:$X,0),MATCH(H$14,Data2!$4:$4,0))</f>
        <v>-1.53231615461489</v>
      </c>
      <c r="I148" s="225">
        <f>INDEX(Data2!$1:$1000,MATCH($C148,Data2!$X:$X,0),MATCH(I$14,Data2!$4:$4,0))</f>
        <v>1.15380754900634E-2</v>
      </c>
      <c r="J148" s="225">
        <f>INDEX(Data2!$1:$1000,MATCH($C148,Data2!$X:$X,0),MATCH(J$14,Data2!$4:$4,0))</f>
        <v>0.97820469803439603</v>
      </c>
      <c r="K148" s="225">
        <f>INDEX(Data2!$1:$1000,MATCH($C148,Data2!$X:$X,0),MATCH(K$14,Data2!$4:$4,0))</f>
        <v>1.05560284363946</v>
      </c>
      <c r="L148" s="225">
        <f>INDEX(Data2!$1:$1000,MATCH($C148,Data2!$X:$X,0),MATCH(L$14,Data2!$4:$4,0))</f>
        <v>-0.68447010916529605</v>
      </c>
      <c r="M148" s="225">
        <f>INDEX(Data2!$1:$1000,MATCH($C148,Data2!$X:$X,0),MATCH(M$14,Data2!$4:$4,0))</f>
        <v>-0.96586782262374804</v>
      </c>
      <c r="N148" s="225">
        <f>INDEX(Data2!$1:$1000,MATCH($C148,Data2!$X:$X,0),MATCH(N$14,Data2!$4:$4,0))</f>
        <v>0.96586782262374904</v>
      </c>
      <c r="O148" s="225">
        <f>INDEX(Data2!$1:$1000,MATCH($C148,Data2!$X:$X,0),MATCH(O$14,Data2!$4:$4,0))</f>
        <v>2.0586978929547701</v>
      </c>
      <c r="P148" s="225">
        <f>INDEX(Data2!$1:$1000,MATCH($C148,Data2!$X:$X,0),MATCH(P$14,Data2!$4:$4,0))</f>
        <v>0.58107796279481305</v>
      </c>
      <c r="Q148" s="225">
        <f>INDEX(Data2!$1:$1000,MATCH($C148,Data2!$X:$X,0),MATCH(Q$14,Data2!$4:$4,0))</f>
        <v>1.4395549086391799</v>
      </c>
      <c r="R148" s="225">
        <f>INDEX(Data2!$1:$1000,MATCH($C148,Data2!$X:$X,0),MATCH(R$14,Data2!$4:$4,0))</f>
        <v>0.33295581167441402</v>
      </c>
      <c r="S148" s="226">
        <f>INDEX(Data2!$1:$1000,MATCH($C148,Data2!$X:$X,0),MATCH(S$14,Data2!$4:$4,0))</f>
        <v>1.1109246757018101</v>
      </c>
      <c r="T148" s="98">
        <f>INDEX(Data2!$1:$1000,MATCH($C148,Data2!$X:$X,0),MATCH(T$15,Data2!$4:$4,0))</f>
        <v>-0.32483643033381798</v>
      </c>
      <c r="V148" s="219">
        <f t="shared" si="36"/>
        <v>0</v>
      </c>
      <c r="W148" s="219">
        <f t="shared" si="37"/>
        <v>0</v>
      </c>
      <c r="X148" s="219">
        <f t="shared" si="38"/>
        <v>0</v>
      </c>
      <c r="Y148" s="219">
        <f t="shared" si="39"/>
        <v>0</v>
      </c>
      <c r="Z148" s="219">
        <f t="shared" si="40"/>
        <v>0</v>
      </c>
      <c r="AA148" s="219">
        <f t="shared" si="41"/>
        <v>0</v>
      </c>
      <c r="AB148" s="219">
        <f t="shared" si="42"/>
        <v>0</v>
      </c>
      <c r="AC148" s="219">
        <f t="shared" si="43"/>
        <v>0</v>
      </c>
      <c r="AD148" s="219">
        <f t="shared" si="44"/>
        <v>0</v>
      </c>
      <c r="AE148" s="219">
        <f t="shared" si="45"/>
        <v>0</v>
      </c>
      <c r="AF148" s="219">
        <f t="shared" si="46"/>
        <v>0</v>
      </c>
      <c r="AG148" s="219">
        <f t="shared" si="47"/>
        <v>0</v>
      </c>
      <c r="AH148" s="219">
        <f t="shared" si="48"/>
        <v>0</v>
      </c>
      <c r="AI148" s="219">
        <f t="shared" si="49"/>
        <v>0</v>
      </c>
      <c r="AJ148" s="219">
        <f t="shared" si="50"/>
        <v>0</v>
      </c>
      <c r="AK148" s="224">
        <f t="shared" si="51"/>
        <v>0</v>
      </c>
      <c r="AL148" s="96">
        <f t="shared" si="35"/>
        <v>0</v>
      </c>
    </row>
    <row r="149" spans="1:38">
      <c r="A149" s="48" t="s">
        <v>342</v>
      </c>
      <c r="B149" s="48" t="str">
        <f>INDEX('Ref1'!$E:$E,MATCH(A149,'Ref1'!$A:$A,0))</f>
        <v>Huntingdonshire</v>
      </c>
      <c r="C149" s="71">
        <f>INDEX(Data2!$1:$1000,MATCH($A149,Data2!$A:$A,0),MATCH($A$5,Data2!$4:$4,0))</f>
        <v>279</v>
      </c>
      <c r="D149" s="225">
        <f>INDEX(Data2!$1:$1000,MATCH($C149,Data2!$X:$X,0),MATCH(D$14,Data2!$4:$4,0))</f>
        <v>-1.0422691021370301</v>
      </c>
      <c r="E149" s="225">
        <f>INDEX(Data2!$1:$1000,MATCH($C149,Data2!$X:$X,0),MATCH(E$14,Data2!$4:$4,0))</f>
        <v>-0.62724026956349199</v>
      </c>
      <c r="F149" s="225">
        <f>INDEX(Data2!$1:$1000,MATCH($C149,Data2!$X:$X,0),MATCH(F$14,Data2!$4:$4,0))</f>
        <v>-4.23179653114963E-2</v>
      </c>
      <c r="G149" s="225">
        <f>INDEX(Data2!$1:$1000,MATCH($C149,Data2!$X:$X,0),MATCH(G$14,Data2!$4:$4,0))</f>
        <v>-0.104027698398954</v>
      </c>
      <c r="H149" s="225">
        <f>INDEX(Data2!$1:$1000,MATCH($C149,Data2!$X:$X,0),MATCH(H$14,Data2!$4:$4,0))</f>
        <v>-0.90626333816903804</v>
      </c>
      <c r="I149" s="225">
        <f>INDEX(Data2!$1:$1000,MATCH($C149,Data2!$X:$X,0),MATCH(I$14,Data2!$4:$4,0))</f>
        <v>2.4330009860728898</v>
      </c>
      <c r="J149" s="225">
        <f>INDEX(Data2!$1:$1000,MATCH($C149,Data2!$X:$X,0),MATCH(J$14,Data2!$4:$4,0))</f>
        <v>-0.608620196795288</v>
      </c>
      <c r="K149" s="225">
        <f>INDEX(Data2!$1:$1000,MATCH($C149,Data2!$X:$X,0),MATCH(K$14,Data2!$4:$4,0))</f>
        <v>-0.13501699212531501</v>
      </c>
      <c r="L149" s="225">
        <f>INDEX(Data2!$1:$1000,MATCH($C149,Data2!$X:$X,0),MATCH(L$14,Data2!$4:$4,0))</f>
        <v>-0.32483643033381798</v>
      </c>
      <c r="M149" s="225">
        <f>INDEX(Data2!$1:$1000,MATCH($C149,Data2!$X:$X,0),MATCH(M$14,Data2!$4:$4,0))</f>
        <v>-1.58410435946053</v>
      </c>
      <c r="N149" s="225">
        <f>INDEX(Data2!$1:$1000,MATCH($C149,Data2!$X:$X,0),MATCH(N$14,Data2!$4:$4,0))</f>
        <v>1.0691269505479799</v>
      </c>
      <c r="O149" s="225">
        <f>INDEX(Data2!$1:$1000,MATCH($C149,Data2!$X:$X,0),MATCH(O$14,Data2!$4:$4,0))</f>
        <v>-1.2841450125398901</v>
      </c>
      <c r="P149" s="225">
        <f>INDEX(Data2!$1:$1000,MATCH($C149,Data2!$X:$X,0),MATCH(P$14,Data2!$4:$4,0))</f>
        <v>0.39876036674317</v>
      </c>
      <c r="Q149" s="225">
        <f>INDEX(Data2!$1:$1000,MATCH($C149,Data2!$X:$X,0),MATCH(Q$14,Data2!$4:$4,0))</f>
        <v>-2.0586978929547599</v>
      </c>
      <c r="R149" s="225">
        <f>INDEX(Data2!$1:$1000,MATCH($C149,Data2!$X:$X,0),MATCH(R$14,Data2!$4:$4,0))</f>
        <v>0.53612224016086696</v>
      </c>
      <c r="S149" s="226">
        <f>INDEX(Data2!$1:$1000,MATCH($C149,Data2!$X:$X,0),MATCH(S$14,Data2!$4:$4,0))</f>
        <v>-0.18958056817244801</v>
      </c>
      <c r="T149" s="98">
        <f>INDEX(Data2!$1:$1000,MATCH($C149,Data2!$X:$X,0),MATCH(T$15,Data2!$4:$4,0))</f>
        <v>3.4620373051327799E-2</v>
      </c>
      <c r="V149" s="219">
        <f t="shared" si="36"/>
        <v>0</v>
      </c>
      <c r="W149" s="219">
        <f t="shared" si="37"/>
        <v>0</v>
      </c>
      <c r="X149" s="219">
        <f t="shared" si="38"/>
        <v>0</v>
      </c>
      <c r="Y149" s="219">
        <f t="shared" si="39"/>
        <v>0</v>
      </c>
      <c r="Z149" s="219">
        <f t="shared" si="40"/>
        <v>0</v>
      </c>
      <c r="AA149" s="219">
        <f t="shared" si="41"/>
        <v>0</v>
      </c>
      <c r="AB149" s="219">
        <f t="shared" si="42"/>
        <v>0</v>
      </c>
      <c r="AC149" s="219">
        <f t="shared" si="43"/>
        <v>0</v>
      </c>
      <c r="AD149" s="219">
        <f t="shared" si="44"/>
        <v>0</v>
      </c>
      <c r="AE149" s="219">
        <f t="shared" si="45"/>
        <v>0</v>
      </c>
      <c r="AF149" s="219">
        <f t="shared" si="46"/>
        <v>0</v>
      </c>
      <c r="AG149" s="219">
        <f t="shared" si="47"/>
        <v>0</v>
      </c>
      <c r="AH149" s="219">
        <f t="shared" si="48"/>
        <v>0</v>
      </c>
      <c r="AI149" s="219">
        <f t="shared" si="49"/>
        <v>0</v>
      </c>
      <c r="AJ149" s="219">
        <f t="shared" si="50"/>
        <v>0</v>
      </c>
      <c r="AK149" s="224">
        <f t="shared" si="51"/>
        <v>0</v>
      </c>
      <c r="AL149" s="96">
        <f t="shared" si="35"/>
        <v>0</v>
      </c>
    </row>
    <row r="150" spans="1:38">
      <c r="A150" s="48" t="s">
        <v>344</v>
      </c>
      <c r="B150" s="48" t="str">
        <f>INDEX('Ref1'!$E:$E,MATCH(A150,'Ref1'!$A:$A,0))</f>
        <v>Hyndburn</v>
      </c>
      <c r="C150" s="71">
        <f>INDEX(Data2!$1:$1000,MATCH($A150,Data2!$A:$A,0),MATCH($A$5,Data2!$4:$4,0))</f>
        <v>297</v>
      </c>
      <c r="D150" s="225">
        <f>INDEX(Data2!$1:$1000,MATCH($C150,Data2!$X:$X,0),MATCH(D$14,Data2!$4:$4,0))</f>
        <v>-0.97820469803439603</v>
      </c>
      <c r="E150" s="225">
        <f>INDEX(Data2!$1:$1000,MATCH($C150,Data2!$X:$X,0),MATCH(E$14,Data2!$4:$4,0))</f>
        <v>0.50966558646457005</v>
      </c>
      <c r="F150" s="225">
        <f>INDEX(Data2!$1:$1000,MATCH($C150,Data2!$X:$X,0),MATCH(F$14,Data2!$4:$4,0))</f>
        <v>-0.43230348489121101</v>
      </c>
      <c r="G150" s="225">
        <f>INDEX(Data2!$1:$1000,MATCH($C150,Data2!$X:$X,0),MATCH(G$14,Data2!$4:$4,0))</f>
        <v>0.84971663855767099</v>
      </c>
      <c r="H150" s="225">
        <f>INDEX(Data2!$1:$1000,MATCH($C150,Data2!$X:$X,0),MATCH(H$14,Data2!$4:$4,0))</f>
        <v>-1.2169055626538401</v>
      </c>
      <c r="I150" s="225">
        <f>INDEX(Data2!$1:$1000,MATCH($C150,Data2!$X:$X,0),MATCH(I$14,Data2!$4:$4,0))</f>
        <v>-0.39876036674317</v>
      </c>
      <c r="J150" s="225">
        <f>INDEX(Data2!$1:$1000,MATCH($C150,Data2!$X:$X,0),MATCH(J$14,Data2!$4:$4,0))</f>
        <v>-2.4330009860728898</v>
      </c>
      <c r="K150" s="225">
        <f>INDEX(Data2!$1:$1000,MATCH($C150,Data2!$X:$X,0),MATCH(K$14,Data2!$4:$4,0))</f>
        <v>0.119507998425229</v>
      </c>
      <c r="L150" s="225">
        <f>INDEX(Data2!$1:$1000,MATCH($C150,Data2!$X:$X,0),MATCH(L$14,Data2!$4:$4,0))</f>
        <v>-4.23179653114963E-2</v>
      </c>
      <c r="M150" s="225">
        <f>INDEX(Data2!$1:$1000,MATCH($C150,Data2!$X:$X,0),MATCH(M$14,Data2!$4:$4,0))</f>
        <v>-1.02911813509786</v>
      </c>
      <c r="N150" s="225">
        <f>INDEX(Data2!$1:$1000,MATCH($C150,Data2!$X:$X,0),MATCH(N$14,Data2!$4:$4,0))</f>
        <v>0.373896287181058</v>
      </c>
      <c r="O150" s="225">
        <f>INDEX(Data2!$1:$1000,MATCH($C150,Data2!$X:$X,0),MATCH(O$14,Data2!$4:$4,0))</f>
        <v>-1.0691269505479799</v>
      </c>
      <c r="P150" s="225">
        <f>INDEX(Data2!$1:$1000,MATCH($C150,Data2!$X:$X,0),MATCH(P$14,Data2!$4:$4,0))</f>
        <v>-1.02911813509786</v>
      </c>
      <c r="Q150" s="225">
        <f>INDEX(Data2!$1:$1000,MATCH($C150,Data2!$X:$X,0),MATCH(Q$14,Data2!$4:$4,0))</f>
        <v>-1.81055767879132</v>
      </c>
      <c r="R150" s="225">
        <f>INDEX(Data2!$1:$1000,MATCH($C150,Data2!$X:$X,0),MATCH(R$14,Data2!$4:$4,0))</f>
        <v>-1.0967790164520199</v>
      </c>
      <c r="S150" s="226">
        <f>INDEX(Data2!$1:$1000,MATCH($C150,Data2!$X:$X,0),MATCH(S$14,Data2!$4:$4,0))</f>
        <v>1.9985190177754</v>
      </c>
      <c r="T150" s="98">
        <f>INDEX(Data2!$1:$1000,MATCH($C150,Data2!$X:$X,0),MATCH(T$15,Data2!$4:$4,0))</f>
        <v>-0.54502425143293098</v>
      </c>
      <c r="V150" s="219">
        <f t="shared" si="36"/>
        <v>0</v>
      </c>
      <c r="W150" s="219">
        <f t="shared" si="37"/>
        <v>0</v>
      </c>
      <c r="X150" s="219">
        <f t="shared" si="38"/>
        <v>0</v>
      </c>
      <c r="Y150" s="219">
        <f t="shared" si="39"/>
        <v>0</v>
      </c>
      <c r="Z150" s="219">
        <f t="shared" si="40"/>
        <v>0</v>
      </c>
      <c r="AA150" s="219">
        <f t="shared" si="41"/>
        <v>0</v>
      </c>
      <c r="AB150" s="219">
        <f t="shared" si="42"/>
        <v>0</v>
      </c>
      <c r="AC150" s="219">
        <f t="shared" si="43"/>
        <v>0</v>
      </c>
      <c r="AD150" s="219">
        <f t="shared" si="44"/>
        <v>0</v>
      </c>
      <c r="AE150" s="219">
        <f t="shared" si="45"/>
        <v>0</v>
      </c>
      <c r="AF150" s="219">
        <f t="shared" si="46"/>
        <v>0</v>
      </c>
      <c r="AG150" s="219">
        <f t="shared" si="47"/>
        <v>0</v>
      </c>
      <c r="AH150" s="219">
        <f t="shared" si="48"/>
        <v>0</v>
      </c>
      <c r="AI150" s="219">
        <f t="shared" si="49"/>
        <v>0</v>
      </c>
      <c r="AJ150" s="219">
        <f t="shared" si="50"/>
        <v>0</v>
      </c>
      <c r="AK150" s="224">
        <f t="shared" si="51"/>
        <v>0</v>
      </c>
      <c r="AL150" s="96">
        <f t="shared" si="35"/>
        <v>0</v>
      </c>
    </row>
    <row r="151" spans="1:38">
      <c r="A151" s="48" t="s">
        <v>346</v>
      </c>
      <c r="B151" s="48" t="str">
        <f>INDEX('Ref1'!$E:$E,MATCH(A151,'Ref1'!$A:$A,0))</f>
        <v>Ipswich</v>
      </c>
      <c r="C151" s="71">
        <f>INDEX(Data2!$1:$1000,MATCH($A151,Data2!$A:$A,0),MATCH($A$5,Data2!$4:$4,0))</f>
        <v>178</v>
      </c>
      <c r="D151" s="225">
        <f>INDEX(Data2!$1:$1000,MATCH($C151,Data2!$X:$X,0),MATCH(D$14,Data2!$4:$4,0))</f>
        <v>0.19741782293777199</v>
      </c>
      <c r="E151" s="225">
        <f>INDEX(Data2!$1:$1000,MATCH($C151,Data2!$X:$X,0),MATCH(E$14,Data2!$4:$4,0))</f>
        <v>-0.12725866904514299</v>
      </c>
      <c r="F151" s="225">
        <f>INDEX(Data2!$1:$1000,MATCH($C151,Data2!$X:$X,0),MATCH(F$14,Data2!$4:$4,0))</f>
        <v>0.53612224016086696</v>
      </c>
      <c r="G151" s="225">
        <f>INDEX(Data2!$1:$1000,MATCH($C151,Data2!$X:$X,0),MATCH(G$14,Data2!$4:$4,0))</f>
        <v>5.7721133302240199E-2</v>
      </c>
      <c r="H151" s="225">
        <f>INDEX(Data2!$1:$1000,MATCH($C151,Data2!$X:$X,0),MATCH(H$14,Data2!$4:$4,0))</f>
        <v>1.2841450125398799</v>
      </c>
      <c r="I151" s="225">
        <f>INDEX(Data2!$1:$1000,MATCH($C151,Data2!$X:$X,0),MATCH(I$14,Data2!$4:$4,0))</f>
        <v>1.05560284363946</v>
      </c>
      <c r="J151" s="225">
        <f>INDEX(Data2!$1:$1000,MATCH($C151,Data2!$X:$X,0),MATCH(J$14,Data2!$4:$4,0))</f>
        <v>0.79576471234815305</v>
      </c>
      <c r="K151" s="225">
        <f>INDEX(Data2!$1:$1000,MATCH($C151,Data2!$X:$X,0),MATCH(K$14,Data2!$4:$4,0))</f>
        <v>-0.67477993525131896</v>
      </c>
      <c r="L151" s="225">
        <f>INDEX(Data2!$1:$1000,MATCH($C151,Data2!$X:$X,0),MATCH(L$14,Data2!$4:$4,0))</f>
        <v>-0.46634031421206401</v>
      </c>
      <c r="M151" s="225">
        <f>INDEX(Data2!$1:$1000,MATCH($C151,Data2!$X:$X,0),MATCH(M$14,Data2!$4:$4,0))</f>
        <v>0.292566138795811</v>
      </c>
      <c r="N151" s="225">
        <f>INDEX(Data2!$1:$1000,MATCH($C151,Data2!$X:$X,0),MATCH(N$14,Data2!$4:$4,0))</f>
        <v>-0.228893548160431</v>
      </c>
      <c r="O151" s="225">
        <f>INDEX(Data2!$1:$1000,MATCH($C151,Data2!$X:$X,0),MATCH(O$14,Data2!$4:$4,0))</f>
        <v>-0.423873478962081</v>
      </c>
      <c r="P151" s="225">
        <f>INDEX(Data2!$1:$1000,MATCH($C151,Data2!$X:$X,0),MATCH(P$14,Data2!$4:$4,0))</f>
        <v>-3.8459493110680398E-3</v>
      </c>
      <c r="Q151" s="225">
        <f>INDEX(Data2!$1:$1000,MATCH($C151,Data2!$X:$X,0),MATCH(Q$14,Data2!$4:$4,0))</f>
        <v>-8.0852741412441698E-2</v>
      </c>
      <c r="R151" s="225">
        <f>INDEX(Data2!$1:$1000,MATCH($C151,Data2!$X:$X,0),MATCH(R$14,Data2!$4:$4,0))</f>
        <v>-0.90626333816903804</v>
      </c>
      <c r="S151" s="226">
        <f>INDEX(Data2!$1:$1000,MATCH($C151,Data2!$X:$X,0),MATCH(S$14,Data2!$4:$4,0))</f>
        <v>0.44076432542273503</v>
      </c>
      <c r="T151" s="98">
        <f>INDEX(Data2!$1:$1000,MATCH($C151,Data2!$X:$X,0),MATCH(T$15,Data2!$4:$4,0))</f>
        <v>0.66515271288348599</v>
      </c>
      <c r="V151" s="219">
        <f t="shared" si="36"/>
        <v>0</v>
      </c>
      <c r="W151" s="219">
        <f t="shared" si="37"/>
        <v>0</v>
      </c>
      <c r="X151" s="219">
        <f t="shared" si="38"/>
        <v>0</v>
      </c>
      <c r="Y151" s="219">
        <f t="shared" si="39"/>
        <v>0</v>
      </c>
      <c r="Z151" s="219">
        <f t="shared" si="40"/>
        <v>0</v>
      </c>
      <c r="AA151" s="219">
        <f t="shared" si="41"/>
        <v>0</v>
      </c>
      <c r="AB151" s="219">
        <f t="shared" si="42"/>
        <v>0</v>
      </c>
      <c r="AC151" s="219">
        <f t="shared" si="43"/>
        <v>0</v>
      </c>
      <c r="AD151" s="219">
        <f t="shared" si="44"/>
        <v>0</v>
      </c>
      <c r="AE151" s="219">
        <f t="shared" si="45"/>
        <v>0</v>
      </c>
      <c r="AF151" s="219">
        <f t="shared" si="46"/>
        <v>0</v>
      </c>
      <c r="AG151" s="219">
        <f t="shared" si="47"/>
        <v>0</v>
      </c>
      <c r="AH151" s="219">
        <f t="shared" si="48"/>
        <v>0</v>
      </c>
      <c r="AI151" s="219">
        <f t="shared" si="49"/>
        <v>0</v>
      </c>
      <c r="AJ151" s="219">
        <f t="shared" si="50"/>
        <v>0</v>
      </c>
      <c r="AK151" s="224">
        <f t="shared" si="51"/>
        <v>0</v>
      </c>
      <c r="AL151" s="96">
        <f t="shared" si="35"/>
        <v>0</v>
      </c>
    </row>
    <row r="152" spans="1:38">
      <c r="A152" s="48" t="s">
        <v>348</v>
      </c>
      <c r="B152" s="48" t="str">
        <f>INDEX('Ref1'!$E:$E,MATCH(A152,'Ref1'!$A:$A,0))</f>
        <v>Isle of Wight Council</v>
      </c>
      <c r="C152" s="71">
        <f>INDEX(Data2!$1:$1000,MATCH($A152,Data2!$A:$A,0),MATCH($A$5,Data2!$4:$4,0))</f>
        <v>298</v>
      </c>
      <c r="D152" s="225">
        <f>INDEX(Data2!$1:$1000,MATCH($C152,Data2!$X:$X,0),MATCH(D$14,Data2!$4:$4,0))</f>
        <v>-1.7364527482587899</v>
      </c>
      <c r="E152" s="225">
        <f>INDEX(Data2!$1:$1000,MATCH($C152,Data2!$X:$X,0),MATCH(E$14,Data2!$4:$4,0))</f>
        <v>-0.72389625403909696</v>
      </c>
      <c r="F152" s="225">
        <f>INDEX(Data2!$1:$1000,MATCH($C152,Data2!$X:$X,0),MATCH(F$14,Data2!$4:$4,0))</f>
        <v>-0.53612224016086696</v>
      </c>
      <c r="G152" s="225">
        <f>INDEX(Data2!$1:$1000,MATCH($C152,Data2!$X:$X,0),MATCH(G$14,Data2!$4:$4,0))</f>
        <v>-0.45778187523733299</v>
      </c>
      <c r="H152" s="225">
        <f>INDEX(Data2!$1:$1000,MATCH($C152,Data2!$X:$X,0),MATCH(H$14,Data2!$4:$4,0))</f>
        <v>-1.70271698671924</v>
      </c>
      <c r="I152" s="225">
        <f>INDEX(Data2!$1:$1000,MATCH($C152,Data2!$X:$X,0),MATCH(I$14,Data2!$4:$4,0))</f>
        <v>-1.53231615461489</v>
      </c>
      <c r="J152" s="225">
        <f>INDEX(Data2!$1:$1000,MATCH($C152,Data2!$X:$X,0),MATCH(J$14,Data2!$4:$4,0))</f>
        <v>0.72389625403909696</v>
      </c>
      <c r="K152" s="225">
        <f>INDEX(Data2!$1:$1000,MATCH($C152,Data2!$X:$X,0),MATCH(K$14,Data2!$4:$4,0))</f>
        <v>0.423873478962081</v>
      </c>
      <c r="L152" s="225">
        <f>INDEX(Data2!$1:$1000,MATCH($C152,Data2!$X:$X,0),MATCH(L$14,Data2!$4:$4,0))</f>
        <v>-2.61829535040822</v>
      </c>
      <c r="M152" s="225">
        <f>INDEX(Data2!$1:$1000,MATCH($C152,Data2!$X:$X,0),MATCH(M$14,Data2!$4:$4,0))</f>
        <v>0.47493304871340403</v>
      </c>
      <c r="N152" s="225">
        <f>INDEX(Data2!$1:$1000,MATCH($C152,Data2!$X:$X,0),MATCH(N$14,Data2!$4:$4,0))</f>
        <v>-1.1538075490063599E-2</v>
      </c>
      <c r="O152" s="225">
        <f>INDEX(Data2!$1:$1000,MATCH($C152,Data2!$X:$X,0),MATCH(O$14,Data2!$4:$4,0))</f>
        <v>-0.39876036674317</v>
      </c>
      <c r="P152" s="225">
        <f>INDEX(Data2!$1:$1000,MATCH($C152,Data2!$X:$X,0),MATCH(P$14,Data2!$4:$4,0))</f>
        <v>0.32483643033381798</v>
      </c>
      <c r="Q152" s="225">
        <f>INDEX(Data2!$1:$1000,MATCH($C152,Data2!$X:$X,0),MATCH(Q$14,Data2!$4:$4,0))</f>
        <v>0.119507998425229</v>
      </c>
      <c r="R152" s="225">
        <f>INDEX(Data2!$1:$1000,MATCH($C152,Data2!$X:$X,0),MATCH(R$14,Data2!$4:$4,0))</f>
        <v>0.92970852097435497</v>
      </c>
      <c r="S152" s="226">
        <f>INDEX(Data2!$1:$1000,MATCH($C152,Data2!$X:$X,0),MATCH(S$14,Data2!$4:$4,0))</f>
        <v>-0.173940428614663</v>
      </c>
      <c r="T152" s="98">
        <f>INDEX(Data2!$1:$1000,MATCH($C152,Data2!$X:$X,0),MATCH(T$15,Data2!$4:$4,0))</f>
        <v>0.64608040296819003</v>
      </c>
      <c r="V152" s="219">
        <f t="shared" si="36"/>
        <v>0</v>
      </c>
      <c r="W152" s="219">
        <f t="shared" si="37"/>
        <v>0</v>
      </c>
      <c r="X152" s="219">
        <f t="shared" si="38"/>
        <v>0</v>
      </c>
      <c r="Y152" s="219">
        <f t="shared" si="39"/>
        <v>0</v>
      </c>
      <c r="Z152" s="219">
        <f t="shared" si="40"/>
        <v>0</v>
      </c>
      <c r="AA152" s="219">
        <f t="shared" si="41"/>
        <v>0</v>
      </c>
      <c r="AB152" s="219">
        <f t="shared" si="42"/>
        <v>0</v>
      </c>
      <c r="AC152" s="219">
        <f t="shared" si="43"/>
        <v>0</v>
      </c>
      <c r="AD152" s="219">
        <f t="shared" si="44"/>
        <v>0</v>
      </c>
      <c r="AE152" s="219">
        <f t="shared" si="45"/>
        <v>0</v>
      </c>
      <c r="AF152" s="219">
        <f t="shared" si="46"/>
        <v>0</v>
      </c>
      <c r="AG152" s="219">
        <f t="shared" si="47"/>
        <v>0</v>
      </c>
      <c r="AH152" s="219">
        <f t="shared" si="48"/>
        <v>0</v>
      </c>
      <c r="AI152" s="219">
        <f t="shared" si="49"/>
        <v>0</v>
      </c>
      <c r="AJ152" s="219">
        <f t="shared" si="50"/>
        <v>0</v>
      </c>
      <c r="AK152" s="224">
        <f t="shared" si="51"/>
        <v>0</v>
      </c>
      <c r="AL152" s="96">
        <f t="shared" si="35"/>
        <v>0</v>
      </c>
    </row>
    <row r="153" spans="1:38">
      <c r="A153" s="48" t="s">
        <v>350</v>
      </c>
      <c r="B153" s="48" t="str">
        <f>INDEX('Ref1'!$E:$E,MATCH(A153,'Ref1'!$A:$A,0))</f>
        <v>Isles of Scilly</v>
      </c>
      <c r="C153" s="71">
        <f>INDEX(Data2!$1:$1000,MATCH($A153,Data2!$A:$A,0),MATCH($A$5,Data2!$4:$4,0))</f>
        <v>245</v>
      </c>
      <c r="D153" s="225">
        <f>INDEX(Data2!$1:$1000,MATCH($C153,Data2!$X:$X,0),MATCH(D$14,Data2!$4:$4,0))</f>
        <v>-0.22100455369559499</v>
      </c>
      <c r="E153" s="225">
        <f>INDEX(Data2!$1:$1000,MATCH($C153,Data2!$X:$X,0),MATCH(E$14,Data2!$4:$4,0))</f>
        <v>0.86080506744267105</v>
      </c>
      <c r="F153" s="225">
        <f>INDEX(Data2!$1:$1000,MATCH($C153,Data2!$X:$X,0),MATCH(F$14,Data2!$4:$4,0))</f>
        <v>1.6405276298473599</v>
      </c>
      <c r="G153" s="225">
        <f>INDEX(Data2!$1:$1000,MATCH($C153,Data2!$X:$X,0),MATCH(G$14,Data2!$4:$4,0))</f>
        <v>-1.6116747250674801</v>
      </c>
      <c r="H153" s="225">
        <f>INDEX(Data2!$1:$1000,MATCH($C153,Data2!$X:$X,0),MATCH(H$14,Data2!$4:$4,0))</f>
        <v>0.827847077288139</v>
      </c>
      <c r="I153" s="225">
        <f>INDEX(Data2!$1:$1000,MATCH($C153,Data2!$X:$X,0),MATCH(I$14,Data2!$4:$4,0))</f>
        <v>0.18958056817244801</v>
      </c>
      <c r="J153" s="225">
        <f>INDEX(Data2!$1:$1000,MATCH($C153,Data2!$X:$X,0),MATCH(J$14,Data2!$4:$4,0))</f>
        <v>-0.73392869407083094</v>
      </c>
      <c r="K153" s="225">
        <f>INDEX(Data2!$1:$1000,MATCH($C153,Data2!$X:$X,0),MATCH(K$14,Data2!$4:$4,0))</f>
        <v>-0.39044568041832101</v>
      </c>
      <c r="L153" s="225">
        <f>INDEX(Data2!$1:$1000,MATCH($C153,Data2!$X:$X,0),MATCH(L$14,Data2!$4:$4,0))</f>
        <v>-0.91792285853303901</v>
      </c>
      <c r="M153" s="225">
        <f>INDEX(Data2!$1:$1000,MATCH($C153,Data2!$X:$X,0),MATCH(M$14,Data2!$4:$4,0))</f>
        <v>-0.74403555410450795</v>
      </c>
      <c r="N153" s="225">
        <f>INDEX(Data2!$1:$1000,MATCH($C153,Data2!$X:$X,0),MATCH(N$14,Data2!$4:$4,0))</f>
        <v>-8.8572288948811098E-2</v>
      </c>
      <c r="O153" s="225">
        <f>INDEX(Data2!$1:$1000,MATCH($C153,Data2!$X:$X,0),MATCH(O$14,Data2!$4:$4,0))</f>
        <v>0.76448125721012095</v>
      </c>
      <c r="P153" s="225">
        <f>INDEX(Data2!$1:$1000,MATCH($C153,Data2!$X:$X,0),MATCH(P$14,Data2!$4:$4,0))</f>
        <v>-1.1252961961755199</v>
      </c>
      <c r="Q153" s="225">
        <f>INDEX(Data2!$1:$1000,MATCH($C153,Data2!$X:$X,0),MATCH(Q$14,Data2!$4:$4,0))</f>
        <v>-1.37734677311944</v>
      </c>
      <c r="R153" s="225">
        <f>INDEX(Data2!$1:$1000,MATCH($C153,Data2!$X:$X,0),MATCH(R$14,Data2!$4:$4,0))</f>
        <v>0.34109720278987699</v>
      </c>
      <c r="S153" s="226">
        <f>INDEX(Data2!$1:$1000,MATCH($C153,Data2!$X:$X,0),MATCH(S$14,Data2!$4:$4,0))</f>
        <v>-0.90626333816903804</v>
      </c>
      <c r="T153" s="98">
        <f>INDEX(Data2!$1:$1000,MATCH($C153,Data2!$X:$X,0),MATCH(T$15,Data2!$4:$4,0))</f>
        <v>0.83873171379157596</v>
      </c>
      <c r="V153" s="219">
        <f t="shared" si="36"/>
        <v>0</v>
      </c>
      <c r="W153" s="219">
        <f t="shared" si="37"/>
        <v>0</v>
      </c>
      <c r="X153" s="219">
        <f t="shared" si="38"/>
        <v>0</v>
      </c>
      <c r="Y153" s="219">
        <f t="shared" si="39"/>
        <v>0</v>
      </c>
      <c r="Z153" s="219">
        <f t="shared" si="40"/>
        <v>0</v>
      </c>
      <c r="AA153" s="219">
        <f t="shared" si="41"/>
        <v>0</v>
      </c>
      <c r="AB153" s="219">
        <f t="shared" si="42"/>
        <v>0</v>
      </c>
      <c r="AC153" s="219">
        <f t="shared" si="43"/>
        <v>0</v>
      </c>
      <c r="AD153" s="219">
        <f t="shared" si="44"/>
        <v>0</v>
      </c>
      <c r="AE153" s="219">
        <f t="shared" si="45"/>
        <v>0</v>
      </c>
      <c r="AF153" s="219">
        <f t="shared" si="46"/>
        <v>0</v>
      </c>
      <c r="AG153" s="219">
        <f t="shared" si="47"/>
        <v>0</v>
      </c>
      <c r="AH153" s="219">
        <f t="shared" si="48"/>
        <v>0</v>
      </c>
      <c r="AI153" s="219">
        <f t="shared" si="49"/>
        <v>0</v>
      </c>
      <c r="AJ153" s="219">
        <f t="shared" si="50"/>
        <v>0</v>
      </c>
      <c r="AK153" s="224">
        <f t="shared" si="51"/>
        <v>0</v>
      </c>
      <c r="AL153" s="96">
        <f t="shared" si="35"/>
        <v>0</v>
      </c>
    </row>
    <row r="154" spans="1:38">
      <c r="A154" s="48" t="s">
        <v>352</v>
      </c>
      <c r="B154" s="48" t="str">
        <f>INDEX('Ref1'!$E:$E,MATCH(A154,'Ref1'!$A:$A,0))</f>
        <v>Islington</v>
      </c>
      <c r="C154" s="71">
        <f>INDEX(Data2!$1:$1000,MATCH($A154,Data2!$A:$A,0),MATCH($A$5,Data2!$4:$4,0))</f>
        <v>277</v>
      </c>
      <c r="D154" s="225">
        <f>INDEX(Data2!$1:$1000,MATCH($C154,Data2!$X:$X,0),MATCH(D$14,Data2!$4:$4,0))</f>
        <v>0.86080506744267105</v>
      </c>
      <c r="E154" s="225">
        <f>INDEX(Data2!$1:$1000,MATCH($C154,Data2!$X:$X,0),MATCH(E$14,Data2!$4:$4,0))</f>
        <v>-1.2667954125138601</v>
      </c>
      <c r="F154" s="225">
        <f>INDEX(Data2!$1:$1000,MATCH($C154,Data2!$X:$X,0),MATCH(F$14,Data2!$4:$4,0))</f>
        <v>0.74403555410450795</v>
      </c>
      <c r="G154" s="225">
        <f>INDEX(Data2!$1:$1000,MATCH($C154,Data2!$X:$X,0),MATCH(G$14,Data2!$4:$4,0))</f>
        <v>2.61829535040822</v>
      </c>
      <c r="H154" s="225">
        <f>INDEX(Data2!$1:$1000,MATCH($C154,Data2!$X:$X,0),MATCH(H$14,Data2!$4:$4,0))</f>
        <v>-0.68447010916529605</v>
      </c>
      <c r="I154" s="225">
        <f>INDEX(Data2!$1:$1000,MATCH($C154,Data2!$X:$X,0),MATCH(I$14,Data2!$4:$4,0))</f>
        <v>0.276546612755663</v>
      </c>
      <c r="J154" s="225">
        <f>INDEX(Data2!$1:$1000,MATCH($C154,Data2!$X:$X,0),MATCH(J$14,Data2!$4:$4,0))</f>
        <v>1.05560284363946</v>
      </c>
      <c r="K154" s="225">
        <f>INDEX(Data2!$1:$1000,MATCH($C154,Data2!$X:$X,0),MATCH(K$14,Data2!$4:$4,0))</f>
        <v>0.79576471234815305</v>
      </c>
      <c r="L154" s="225">
        <f>INDEX(Data2!$1:$1000,MATCH($C154,Data2!$X:$X,0),MATCH(L$14,Data2!$4:$4,0))</f>
        <v>2.12741091319007</v>
      </c>
      <c r="M154" s="225">
        <f>INDEX(Data2!$1:$1000,MATCH($C154,Data2!$X:$X,0),MATCH(M$14,Data2!$4:$4,0))</f>
        <v>-8.0852741412441698E-2</v>
      </c>
      <c r="N154" s="225">
        <f>INDEX(Data2!$1:$1000,MATCH($C154,Data2!$X:$X,0),MATCH(N$14,Data2!$4:$4,0))</f>
        <v>2.4330009860728898</v>
      </c>
      <c r="O154" s="225">
        <f>INDEX(Data2!$1:$1000,MATCH($C154,Data2!$X:$X,0),MATCH(O$14,Data2!$4:$4,0))</f>
        <v>-0.32483643033381798</v>
      </c>
      <c r="P154" s="225">
        <f>INDEX(Data2!$1:$1000,MATCH($C154,Data2!$X:$X,0),MATCH(P$14,Data2!$4:$4,0))</f>
        <v>-1.48433940803009</v>
      </c>
      <c r="Q154" s="225">
        <f>INDEX(Data2!$1:$1000,MATCH($C154,Data2!$X:$X,0),MATCH(Q$14,Data2!$4:$4,0))</f>
        <v>-0.608620196795288</v>
      </c>
      <c r="R154" s="225">
        <f>INDEX(Data2!$1:$1000,MATCH($C154,Data2!$X:$X,0),MATCH(R$14,Data2!$4:$4,0))</f>
        <v>-0.58107796279481305</v>
      </c>
      <c r="S154" s="226">
        <f>INDEX(Data2!$1:$1000,MATCH($C154,Data2!$X:$X,0),MATCH(S$14,Data2!$4:$4,0))</f>
        <v>1.4182061165636599</v>
      </c>
      <c r="T154" s="98">
        <f>INDEX(Data2!$1:$1000,MATCH($C154,Data2!$X:$X,0),MATCH(T$15,Data2!$4:$4,0))</f>
        <v>0.50092629126642196</v>
      </c>
      <c r="V154" s="219">
        <f t="shared" si="36"/>
        <v>0</v>
      </c>
      <c r="W154" s="219">
        <f t="shared" si="37"/>
        <v>0</v>
      </c>
      <c r="X154" s="219">
        <f t="shared" si="38"/>
        <v>0</v>
      </c>
      <c r="Y154" s="219">
        <f t="shared" si="39"/>
        <v>0</v>
      </c>
      <c r="Z154" s="219">
        <f t="shared" si="40"/>
        <v>0</v>
      </c>
      <c r="AA154" s="219">
        <f t="shared" si="41"/>
        <v>0</v>
      </c>
      <c r="AB154" s="219">
        <f t="shared" si="42"/>
        <v>0</v>
      </c>
      <c r="AC154" s="219">
        <f t="shared" si="43"/>
        <v>0</v>
      </c>
      <c r="AD154" s="219">
        <f t="shared" si="44"/>
        <v>0</v>
      </c>
      <c r="AE154" s="219">
        <f t="shared" si="45"/>
        <v>0</v>
      </c>
      <c r="AF154" s="219">
        <f t="shared" si="46"/>
        <v>0</v>
      </c>
      <c r="AG154" s="219">
        <f t="shared" si="47"/>
        <v>0</v>
      </c>
      <c r="AH154" s="219">
        <f t="shared" si="48"/>
        <v>0</v>
      </c>
      <c r="AI154" s="219">
        <f t="shared" si="49"/>
        <v>0</v>
      </c>
      <c r="AJ154" s="219">
        <f t="shared" si="50"/>
        <v>0</v>
      </c>
      <c r="AK154" s="224">
        <f t="shared" si="51"/>
        <v>0</v>
      </c>
      <c r="AL154" s="96">
        <f t="shared" si="35"/>
        <v>0</v>
      </c>
    </row>
    <row r="155" spans="1:38">
      <c r="A155" s="48" t="s">
        <v>354</v>
      </c>
      <c r="B155" s="48" t="str">
        <f>INDEX('Ref1'!$E:$E,MATCH(A155,'Ref1'!$A:$A,0))</f>
        <v>Kensington and Chelsea</v>
      </c>
      <c r="C155" s="71">
        <f>INDEX(Data2!$1:$1000,MATCH($A155,Data2!$A:$A,0),MATCH($A$5,Data2!$4:$4,0))</f>
        <v>227</v>
      </c>
      <c r="D155" s="225">
        <f>INDEX(Data2!$1:$1000,MATCH($C155,Data2!$X:$X,0),MATCH(D$14,Data2!$4:$4,0))</f>
        <v>-0.96586782262374804</v>
      </c>
      <c r="E155" s="225">
        <f>INDEX(Data2!$1:$1000,MATCH($C155,Data2!$X:$X,0),MATCH(E$14,Data2!$4:$4,0))</f>
        <v>-0.58107796279481305</v>
      </c>
      <c r="F155" s="225">
        <f>INDEX(Data2!$1:$1000,MATCH($C155,Data2!$X:$X,0),MATCH(F$14,Data2!$4:$4,0))</f>
        <v>0.423873478962081</v>
      </c>
      <c r="G155" s="225">
        <f>INDEX(Data2!$1:$1000,MATCH($C155,Data2!$X:$X,0),MATCH(G$14,Data2!$4:$4,0))</f>
        <v>0.22100455369559499</v>
      </c>
      <c r="H155" s="225">
        <f>INDEX(Data2!$1:$1000,MATCH($C155,Data2!$X:$X,0),MATCH(H$14,Data2!$4:$4,0))</f>
        <v>0.47493304871340403</v>
      </c>
      <c r="I155" s="225">
        <f>INDEX(Data2!$1:$1000,MATCH($C155,Data2!$X:$X,0),MATCH(I$14,Data2!$4:$4,0))</f>
        <v>0.51844398248942802</v>
      </c>
      <c r="J155" s="225">
        <f>INDEX(Data2!$1:$1000,MATCH($C155,Data2!$X:$X,0),MATCH(J$14,Data2!$4:$4,0))</f>
        <v>-0.49222508848025498</v>
      </c>
      <c r="K155" s="225">
        <f>INDEX(Data2!$1:$1000,MATCH($C155,Data2!$X:$X,0),MATCH(K$14,Data2!$4:$4,0))</f>
        <v>0.357448675014717</v>
      </c>
      <c r="L155" s="225">
        <f>INDEX(Data2!$1:$1000,MATCH($C155,Data2!$X:$X,0),MATCH(L$14,Data2!$4:$4,0))</f>
        <v>0.34109720278987699</v>
      </c>
      <c r="M155" s="225">
        <f>INDEX(Data2!$1:$1000,MATCH($C155,Data2!$X:$X,0),MATCH(M$14,Data2!$4:$4,0))</f>
        <v>0.46634031421206401</v>
      </c>
      <c r="N155" s="225">
        <f>INDEX(Data2!$1:$1000,MATCH($C155,Data2!$X:$X,0),MATCH(N$14,Data2!$4:$4,0))</f>
        <v>0.32483643033381798</v>
      </c>
      <c r="O155" s="225">
        <f>INDEX(Data2!$1:$1000,MATCH($C155,Data2!$X:$X,0),MATCH(O$14,Data2!$4:$4,0))</f>
        <v>0.449256837146156</v>
      </c>
      <c r="P155" s="225">
        <f>INDEX(Data2!$1:$1000,MATCH($C155,Data2!$X:$X,0),MATCH(P$14,Data2!$4:$4,0))</f>
        <v>-0.39876036674317</v>
      </c>
      <c r="Q155" s="225">
        <f>INDEX(Data2!$1:$1000,MATCH($C155,Data2!$X:$X,0),MATCH(Q$14,Data2!$4:$4,0))</f>
        <v>1.2667954125138601</v>
      </c>
      <c r="R155" s="225">
        <f>INDEX(Data2!$1:$1000,MATCH($C155,Data2!$X:$X,0),MATCH(R$14,Data2!$4:$4,0))</f>
        <v>-0.15055853143485801</v>
      </c>
      <c r="S155" s="226">
        <f>INDEX(Data2!$1:$1000,MATCH($C155,Data2!$X:$X,0),MATCH(S$14,Data2!$4:$4,0))</f>
        <v>0.236796814094514</v>
      </c>
      <c r="T155" s="98">
        <f>INDEX(Data2!$1:$1000,MATCH($C155,Data2!$X:$X,0),MATCH(T$15,Data2!$4:$4,0))</f>
        <v>1.6405276298473599</v>
      </c>
      <c r="V155" s="219">
        <f t="shared" si="36"/>
        <v>0</v>
      </c>
      <c r="W155" s="219">
        <f t="shared" si="37"/>
        <v>0</v>
      </c>
      <c r="X155" s="219">
        <f t="shared" si="38"/>
        <v>0</v>
      </c>
      <c r="Y155" s="219">
        <f t="shared" si="39"/>
        <v>0</v>
      </c>
      <c r="Z155" s="219">
        <f t="shared" si="40"/>
        <v>0</v>
      </c>
      <c r="AA155" s="219">
        <f t="shared" si="41"/>
        <v>0</v>
      </c>
      <c r="AB155" s="219">
        <f t="shared" si="42"/>
        <v>0</v>
      </c>
      <c r="AC155" s="219">
        <f t="shared" si="43"/>
        <v>0</v>
      </c>
      <c r="AD155" s="219">
        <f t="shared" si="44"/>
        <v>0</v>
      </c>
      <c r="AE155" s="219">
        <f t="shared" si="45"/>
        <v>0</v>
      </c>
      <c r="AF155" s="219">
        <f t="shared" si="46"/>
        <v>0</v>
      </c>
      <c r="AG155" s="219">
        <f t="shared" si="47"/>
        <v>0</v>
      </c>
      <c r="AH155" s="219">
        <f t="shared" si="48"/>
        <v>0</v>
      </c>
      <c r="AI155" s="219">
        <f t="shared" si="49"/>
        <v>0</v>
      </c>
      <c r="AJ155" s="219">
        <f t="shared" si="50"/>
        <v>0</v>
      </c>
      <c r="AK155" s="224">
        <f t="shared" si="51"/>
        <v>0</v>
      </c>
      <c r="AL155" s="96">
        <f t="shared" si="35"/>
        <v>0</v>
      </c>
    </row>
    <row r="156" spans="1:38">
      <c r="A156" s="48" t="s">
        <v>360</v>
      </c>
      <c r="B156" s="48" t="str">
        <f>INDEX('Ref1'!$E:$E,MATCH(A156,'Ref1'!$A:$A,0))</f>
        <v>Kettering</v>
      </c>
      <c r="C156" s="71">
        <f>INDEX(Data2!$1:$1000,MATCH($A156,Data2!$A:$A,0),MATCH($A$5,Data2!$4:$4,0))</f>
        <v>95</v>
      </c>
      <c r="D156" s="225">
        <f>INDEX(Data2!$1:$1000,MATCH($C156,Data2!$X:$X,0),MATCH(D$14,Data2!$4:$4,0))</f>
        <v>-0.119507998425229</v>
      </c>
      <c r="E156" s="225">
        <f>INDEX(Data2!$1:$1000,MATCH($C156,Data2!$X:$X,0),MATCH(E$14,Data2!$4:$4,0))</f>
        <v>-0.38215790030638502</v>
      </c>
      <c r="F156" s="225">
        <f>INDEX(Data2!$1:$1000,MATCH($C156,Data2!$X:$X,0),MATCH(F$14,Data2!$4:$4,0))</f>
        <v>1.81055767879132</v>
      </c>
      <c r="G156" s="225">
        <f>INDEX(Data2!$1:$1000,MATCH($C156,Data2!$X:$X,0),MATCH(G$14,Data2!$4:$4,0))</f>
        <v>1.18526012786046</v>
      </c>
      <c r="H156" s="225">
        <f>INDEX(Data2!$1:$1000,MATCH($C156,Data2!$X:$X,0),MATCH(H$14,Data2!$4:$4,0))</f>
        <v>-0.423873478962081</v>
      </c>
      <c r="I156" s="225">
        <f>INDEX(Data2!$1:$1000,MATCH($C156,Data2!$X:$X,0),MATCH(I$14,Data2!$4:$4,0))</f>
        <v>0.827847077288139</v>
      </c>
      <c r="J156" s="225">
        <f>INDEX(Data2!$1:$1000,MATCH($C156,Data2!$X:$X,0),MATCH(J$14,Data2!$4:$4,0))</f>
        <v>-0.52726251343495301</v>
      </c>
      <c r="K156" s="225">
        <f>INDEX(Data2!$1:$1000,MATCH($C156,Data2!$X:$X,0),MATCH(K$14,Data2!$4:$4,0))</f>
        <v>-1.9230884433897401E-2</v>
      </c>
      <c r="L156" s="225">
        <f>INDEX(Data2!$1:$1000,MATCH($C156,Data2!$X:$X,0),MATCH(L$14,Data2!$4:$4,0))</f>
        <v>1.15380754900634E-2</v>
      </c>
      <c r="M156" s="225">
        <f>INDEX(Data2!$1:$1000,MATCH($C156,Data2!$X:$X,0),MATCH(M$14,Data2!$4:$4,0))</f>
        <v>-1.55768809267068</v>
      </c>
      <c r="N156" s="225">
        <f>INDEX(Data2!$1:$1000,MATCH($C156,Data2!$X:$X,0),MATCH(N$14,Data2!$4:$4,0))</f>
        <v>0.80636647104172898</v>
      </c>
      <c r="O156" s="225">
        <f>INDEX(Data2!$1:$1000,MATCH($C156,Data2!$X:$X,0),MATCH(O$14,Data2!$4:$4,0))</f>
        <v>0.26059774714164602</v>
      </c>
      <c r="P156" s="225">
        <f>INDEX(Data2!$1:$1000,MATCH($C156,Data2!$X:$X,0),MATCH(P$14,Data2!$4:$4,0))</f>
        <v>1.58410435946053</v>
      </c>
      <c r="Q156" s="225">
        <f>INDEX(Data2!$1:$1000,MATCH($C156,Data2!$X:$X,0),MATCH(Q$14,Data2!$4:$4,0))</f>
        <v>-0.15055853143485801</v>
      </c>
      <c r="R156" s="225">
        <f>INDEX(Data2!$1:$1000,MATCH($C156,Data2!$X:$X,0),MATCH(R$14,Data2!$4:$4,0))</f>
        <v>-0.75421899455136598</v>
      </c>
      <c r="S156" s="226">
        <f>INDEX(Data2!$1:$1000,MATCH($C156,Data2!$X:$X,0),MATCH(S$14,Data2!$4:$4,0))</f>
        <v>-1.6116747250674801</v>
      </c>
      <c r="T156" s="98">
        <f>INDEX(Data2!$1:$1000,MATCH($C156,Data2!$X:$X,0),MATCH(T$15,Data2!$4:$4,0))</f>
        <v>0.99069228112221797</v>
      </c>
      <c r="V156" s="219">
        <f t="shared" si="36"/>
        <v>0</v>
      </c>
      <c r="W156" s="219">
        <f t="shared" si="37"/>
        <v>0</v>
      </c>
      <c r="X156" s="219">
        <f t="shared" si="38"/>
        <v>0</v>
      </c>
      <c r="Y156" s="219">
        <f t="shared" si="39"/>
        <v>0</v>
      </c>
      <c r="Z156" s="219">
        <f t="shared" si="40"/>
        <v>0</v>
      </c>
      <c r="AA156" s="219">
        <f t="shared" si="41"/>
        <v>0</v>
      </c>
      <c r="AB156" s="219">
        <f t="shared" si="42"/>
        <v>0</v>
      </c>
      <c r="AC156" s="219">
        <f t="shared" si="43"/>
        <v>0</v>
      </c>
      <c r="AD156" s="219">
        <f t="shared" si="44"/>
        <v>0</v>
      </c>
      <c r="AE156" s="219">
        <f t="shared" si="45"/>
        <v>0</v>
      </c>
      <c r="AF156" s="219">
        <f t="shared" si="46"/>
        <v>0</v>
      </c>
      <c r="AG156" s="219">
        <f t="shared" si="47"/>
        <v>0</v>
      </c>
      <c r="AH156" s="219">
        <f t="shared" si="48"/>
        <v>0</v>
      </c>
      <c r="AI156" s="219">
        <f t="shared" si="49"/>
        <v>0</v>
      </c>
      <c r="AJ156" s="219">
        <f t="shared" si="50"/>
        <v>0</v>
      </c>
      <c r="AK156" s="224">
        <f t="shared" si="51"/>
        <v>0</v>
      </c>
      <c r="AL156" s="96">
        <f t="shared" si="35"/>
        <v>0</v>
      </c>
    </row>
    <row r="157" spans="1:38">
      <c r="A157" s="48" t="s">
        <v>362</v>
      </c>
      <c r="B157" s="48" t="str">
        <f>INDEX('Ref1'!$E:$E,MATCH(A157,'Ref1'!$A:$A,0))</f>
        <v>Kings Lynn and West Norfolk</v>
      </c>
      <c r="C157" s="71">
        <f>INDEX(Data2!$1:$1000,MATCH($A157,Data2!$A:$A,0),MATCH($A$5,Data2!$4:$4,0))</f>
        <v>127</v>
      </c>
      <c r="D157" s="225">
        <f>INDEX(Data2!$1:$1000,MATCH($C157,Data2!$X:$X,0),MATCH(D$14,Data2!$4:$4,0))</f>
        <v>2.12741091319007</v>
      </c>
      <c r="E157" s="225">
        <f>INDEX(Data2!$1:$1000,MATCH($C157,Data2!$X:$X,0),MATCH(E$14,Data2!$4:$4,0))</f>
        <v>-1.01614278526508</v>
      </c>
      <c r="F157" s="225">
        <f>INDEX(Data2!$1:$1000,MATCH($C157,Data2!$X:$X,0),MATCH(F$14,Data2!$4:$4,0))</f>
        <v>-1.20093251313347</v>
      </c>
      <c r="G157" s="225">
        <f>INDEX(Data2!$1:$1000,MATCH($C157,Data2!$X:$X,0),MATCH(G$14,Data2!$4:$4,0))</f>
        <v>4.23179653114963E-2</v>
      </c>
      <c r="H157" s="225">
        <f>INDEX(Data2!$1:$1000,MATCH($C157,Data2!$X:$X,0),MATCH(H$14,Data2!$4:$4,0))</f>
        <v>0.38215790030638502</v>
      </c>
      <c r="I157" s="225">
        <f>INDEX(Data2!$1:$1000,MATCH($C157,Data2!$X:$X,0),MATCH(I$14,Data2!$4:$4,0))</f>
        <v>0.88330602472053099</v>
      </c>
      <c r="J157" s="225">
        <f>INDEX(Data2!$1:$1000,MATCH($C157,Data2!$X:$X,0),MATCH(J$14,Data2!$4:$4,0))</f>
        <v>0.40710271318473101</v>
      </c>
      <c r="K157" s="225">
        <f>INDEX(Data2!$1:$1000,MATCH($C157,Data2!$X:$X,0),MATCH(K$14,Data2!$4:$4,0))</f>
        <v>-0.24471489870827601</v>
      </c>
      <c r="L157" s="225">
        <f>INDEX(Data2!$1:$1000,MATCH($C157,Data2!$X:$X,0),MATCH(L$14,Data2!$4:$4,0))</f>
        <v>1.1109246757018101</v>
      </c>
      <c r="M157" s="225">
        <f>INDEX(Data2!$1:$1000,MATCH($C157,Data2!$X:$X,0),MATCH(M$14,Data2!$4:$4,0))</f>
        <v>2.2079361535700999</v>
      </c>
      <c r="N157" s="225">
        <f>INDEX(Data2!$1:$1000,MATCH($C157,Data2!$X:$X,0),MATCH(N$14,Data2!$4:$4,0))</f>
        <v>-2.6924831633429899E-2</v>
      </c>
      <c r="O157" s="225">
        <f>INDEX(Data2!$1:$1000,MATCH($C157,Data2!$X:$X,0),MATCH(O$14,Data2!$4:$4,0))</f>
        <v>0.636632089188649</v>
      </c>
      <c r="P157" s="225">
        <f>INDEX(Data2!$1:$1000,MATCH($C157,Data2!$X:$X,0),MATCH(P$14,Data2!$4:$4,0))</f>
        <v>0.61790345380673695</v>
      </c>
      <c r="Q157" s="225">
        <f>INDEX(Data2!$1:$1000,MATCH($C157,Data2!$X:$X,0),MATCH(Q$14,Data2!$4:$4,0))</f>
        <v>-0.86080506744267005</v>
      </c>
      <c r="R157" s="225">
        <f>INDEX(Data2!$1:$1000,MATCH($C157,Data2!$X:$X,0),MATCH(R$14,Data2!$4:$4,0))</f>
        <v>0.18958056817244801</v>
      </c>
      <c r="S157" s="226">
        <f>INDEX(Data2!$1:$1000,MATCH($C157,Data2!$X:$X,0),MATCH(S$14,Data2!$4:$4,0))</f>
        <v>0.40710271318473101</v>
      </c>
      <c r="T157" s="98">
        <f>INDEX(Data2!$1:$1000,MATCH($C157,Data2!$X:$X,0),MATCH(T$15,Data2!$4:$4,0))</f>
        <v>1.3577523079868701</v>
      </c>
      <c r="V157" s="219">
        <f t="shared" si="36"/>
        <v>0</v>
      </c>
      <c r="W157" s="219">
        <f t="shared" si="37"/>
        <v>0</v>
      </c>
      <c r="X157" s="219">
        <f t="shared" si="38"/>
        <v>0</v>
      </c>
      <c r="Y157" s="219">
        <f t="shared" si="39"/>
        <v>0</v>
      </c>
      <c r="Z157" s="219">
        <f t="shared" si="40"/>
        <v>0</v>
      </c>
      <c r="AA157" s="219">
        <f t="shared" si="41"/>
        <v>0</v>
      </c>
      <c r="AB157" s="219">
        <f t="shared" si="42"/>
        <v>0</v>
      </c>
      <c r="AC157" s="219">
        <f t="shared" si="43"/>
        <v>0</v>
      </c>
      <c r="AD157" s="219">
        <f t="shared" si="44"/>
        <v>0</v>
      </c>
      <c r="AE157" s="219">
        <f t="shared" si="45"/>
        <v>0</v>
      </c>
      <c r="AF157" s="219">
        <f t="shared" si="46"/>
        <v>0</v>
      </c>
      <c r="AG157" s="219">
        <f t="shared" si="47"/>
        <v>0</v>
      </c>
      <c r="AH157" s="219">
        <f t="shared" si="48"/>
        <v>0</v>
      </c>
      <c r="AI157" s="219">
        <f t="shared" si="49"/>
        <v>0</v>
      </c>
      <c r="AJ157" s="219">
        <f t="shared" si="50"/>
        <v>0</v>
      </c>
      <c r="AK157" s="224">
        <f t="shared" si="51"/>
        <v>0</v>
      </c>
      <c r="AL157" s="96">
        <f t="shared" si="35"/>
        <v>0</v>
      </c>
    </row>
    <row r="158" spans="1:38">
      <c r="A158" s="48" t="s">
        <v>364</v>
      </c>
      <c r="B158" s="48" t="str">
        <f>INDEX('Ref1'!$E:$E,MATCH(A158,'Ref1'!$A:$A,0))</f>
        <v>Kingston upon Hull</v>
      </c>
      <c r="C158" s="71">
        <f>INDEX(Data2!$1:$1000,MATCH($A158,Data2!$A:$A,0),MATCH($A$5,Data2!$4:$4,0))</f>
        <v>111</v>
      </c>
      <c r="D158" s="225">
        <f>INDEX(Data2!$1:$1000,MATCH($C158,Data2!$X:$X,0),MATCH(D$14,Data2!$4:$4,0))</f>
        <v>1.94481164334801</v>
      </c>
      <c r="E158" s="225">
        <f>INDEX(Data2!$1:$1000,MATCH($C158,Data2!$X:$X,0),MATCH(E$14,Data2!$4:$4,0))</f>
        <v>-1.05560284363946</v>
      </c>
      <c r="F158" s="225">
        <f>INDEX(Data2!$1:$1000,MATCH($C158,Data2!$X:$X,0),MATCH(F$14,Data2!$4:$4,0))</f>
        <v>1.18526012786046</v>
      </c>
      <c r="G158" s="225">
        <f>INDEX(Data2!$1:$1000,MATCH($C158,Data2!$X:$X,0),MATCH(G$14,Data2!$4:$4,0))</f>
        <v>-0.39876036674317</v>
      </c>
      <c r="H158" s="225">
        <f>INDEX(Data2!$1:$1000,MATCH($C158,Data2!$X:$X,0),MATCH(H$14,Data2!$4:$4,0))</f>
        <v>3.4620373051327799E-2</v>
      </c>
      <c r="I158" s="225">
        <f>INDEX(Data2!$1:$1000,MATCH($C158,Data2!$X:$X,0),MATCH(I$14,Data2!$4:$4,0))</f>
        <v>-0.74403555410450795</v>
      </c>
      <c r="J158" s="225">
        <f>INDEX(Data2!$1:$1000,MATCH($C158,Data2!$X:$X,0),MATCH(J$14,Data2!$4:$4,0))</f>
        <v>1.37734677311944</v>
      </c>
      <c r="K158" s="225">
        <f>INDEX(Data2!$1:$1000,MATCH($C158,Data2!$X:$X,0),MATCH(K$14,Data2!$4:$4,0))</f>
        <v>-0.31673840765542399</v>
      </c>
      <c r="L158" s="225">
        <f>INDEX(Data2!$1:$1000,MATCH($C158,Data2!$X:$X,0),MATCH(L$14,Data2!$4:$4,0))</f>
        <v>-1.2331952774122601</v>
      </c>
      <c r="M158" s="225">
        <f>INDEX(Data2!$1:$1000,MATCH($C158,Data2!$X:$X,0),MATCH(M$14,Data2!$4:$4,0))</f>
        <v>-0.87200035925234398</v>
      </c>
      <c r="N158" s="225">
        <f>INDEX(Data2!$1:$1000,MATCH($C158,Data2!$X:$X,0),MATCH(N$14,Data2!$4:$4,0))</f>
        <v>0.357448675014717</v>
      </c>
      <c r="O158" s="225">
        <f>INDEX(Data2!$1:$1000,MATCH($C158,Data2!$X:$X,0),MATCH(O$14,Data2!$4:$4,0))</f>
        <v>-0.48356099433467298</v>
      </c>
      <c r="P158" s="225">
        <f>INDEX(Data2!$1:$1000,MATCH($C158,Data2!$X:$X,0),MATCH(P$14,Data2!$4:$4,0))</f>
        <v>0.75421899455136598</v>
      </c>
      <c r="Q158" s="225">
        <f>INDEX(Data2!$1:$1000,MATCH($C158,Data2!$X:$X,0),MATCH(Q$14,Data2!$4:$4,0))</f>
        <v>1.7722890959111699</v>
      </c>
      <c r="R158" s="225">
        <f>INDEX(Data2!$1:$1000,MATCH($C158,Data2!$X:$X,0),MATCH(R$14,Data2!$4:$4,0))</f>
        <v>-1.3974848188810201</v>
      </c>
      <c r="S158" s="226">
        <f>INDEX(Data2!$1:$1000,MATCH($C158,Data2!$X:$X,0),MATCH(S$14,Data2!$4:$4,0))</f>
        <v>-0.71393615083927797</v>
      </c>
      <c r="T158" s="98">
        <f>INDEX(Data2!$1:$1000,MATCH($C158,Data2!$X:$X,0),MATCH(T$15,Data2!$4:$4,0))</f>
        <v>-1.05560284363946</v>
      </c>
      <c r="V158" s="219">
        <f t="shared" si="36"/>
        <v>0</v>
      </c>
      <c r="W158" s="219">
        <f t="shared" si="37"/>
        <v>0</v>
      </c>
      <c r="X158" s="219">
        <f t="shared" si="38"/>
        <v>0</v>
      </c>
      <c r="Y158" s="219">
        <f t="shared" si="39"/>
        <v>0</v>
      </c>
      <c r="Z158" s="219">
        <f t="shared" si="40"/>
        <v>0</v>
      </c>
      <c r="AA158" s="219">
        <f t="shared" si="41"/>
        <v>0</v>
      </c>
      <c r="AB158" s="219">
        <f t="shared" si="42"/>
        <v>0</v>
      </c>
      <c r="AC158" s="219">
        <f t="shared" si="43"/>
        <v>0</v>
      </c>
      <c r="AD158" s="219">
        <f t="shared" si="44"/>
        <v>0</v>
      </c>
      <c r="AE158" s="219">
        <f t="shared" si="45"/>
        <v>0</v>
      </c>
      <c r="AF158" s="219">
        <f t="shared" si="46"/>
        <v>0</v>
      </c>
      <c r="AG158" s="219">
        <f t="shared" si="47"/>
        <v>0</v>
      </c>
      <c r="AH158" s="219">
        <f t="shared" si="48"/>
        <v>0</v>
      </c>
      <c r="AI158" s="219">
        <f t="shared" si="49"/>
        <v>0</v>
      </c>
      <c r="AJ158" s="219">
        <f t="shared" si="50"/>
        <v>0</v>
      </c>
      <c r="AK158" s="224">
        <f t="shared" si="51"/>
        <v>0</v>
      </c>
      <c r="AL158" s="96">
        <f t="shared" si="35"/>
        <v>0</v>
      </c>
    </row>
    <row r="159" spans="1:38">
      <c r="A159" s="48" t="s">
        <v>366</v>
      </c>
      <c r="B159" s="48" t="str">
        <f>INDEX('Ref1'!$E:$E,MATCH(A159,'Ref1'!$A:$A,0))</f>
        <v>Kingston upon Thames</v>
      </c>
      <c r="C159" s="71">
        <f>INDEX(Data2!$1:$1000,MATCH($A159,Data2!$A:$A,0),MATCH($A$5,Data2!$4:$4,0))</f>
        <v>44</v>
      </c>
      <c r="D159" s="225">
        <f>INDEX(Data2!$1:$1000,MATCH($C159,Data2!$X:$X,0),MATCH(D$14,Data2!$4:$4,0))</f>
        <v>0.608620196795288</v>
      </c>
      <c r="E159" s="225">
        <f>INDEX(Data2!$1:$1000,MATCH($C159,Data2!$X:$X,0),MATCH(E$14,Data2!$4:$4,0))</f>
        <v>3.4620373051327799E-2</v>
      </c>
      <c r="F159" s="225">
        <f>INDEX(Data2!$1:$1000,MATCH($C159,Data2!$X:$X,0),MATCH(F$14,Data2!$4:$4,0))</f>
        <v>-0.16613652408900501</v>
      </c>
      <c r="G159" s="225">
        <f>INDEX(Data2!$1:$1000,MATCH($C159,Data2!$X:$X,0),MATCH(G$14,Data2!$4:$4,0))</f>
        <v>0.44076432542273503</v>
      </c>
      <c r="H159" s="225">
        <f>INDEX(Data2!$1:$1000,MATCH($C159,Data2!$X:$X,0),MATCH(H$14,Data2!$4:$4,0))</f>
        <v>0.36566011593027697</v>
      </c>
      <c r="I159" s="225">
        <f>INDEX(Data2!$1:$1000,MATCH($C159,Data2!$X:$X,0),MATCH(I$14,Data2!$4:$4,0))</f>
        <v>0.41547348891049701</v>
      </c>
      <c r="J159" s="225">
        <f>INDEX(Data2!$1:$1000,MATCH($C159,Data2!$X:$X,0),MATCH(J$14,Data2!$4:$4,0))</f>
        <v>0.119507998425229</v>
      </c>
      <c r="K159" s="225">
        <f>INDEX(Data2!$1:$1000,MATCH($C159,Data2!$X:$X,0),MATCH(K$14,Data2!$4:$4,0))</f>
        <v>-0.20526722259156199</v>
      </c>
      <c r="L159" s="225">
        <f>INDEX(Data2!$1:$1000,MATCH($C159,Data2!$X:$X,0),MATCH(L$14,Data2!$4:$4,0))</f>
        <v>-1.6405276298473599</v>
      </c>
      <c r="M159" s="225">
        <f>INDEX(Data2!$1:$1000,MATCH($C159,Data2!$X:$X,0),MATCH(M$14,Data2!$4:$4,0))</f>
        <v>-0.84971663855767099</v>
      </c>
      <c r="N159" s="225">
        <f>INDEX(Data2!$1:$1000,MATCH($C159,Data2!$X:$X,0),MATCH(N$14,Data2!$4:$4,0))</f>
        <v>-0.69422498537454602</v>
      </c>
      <c r="O159" s="225">
        <f>INDEX(Data2!$1:$1000,MATCH($C159,Data2!$X:$X,0),MATCH(O$14,Data2!$4:$4,0))</f>
        <v>6.5427627302906605E-2</v>
      </c>
      <c r="P159" s="225">
        <f>INDEX(Data2!$1:$1000,MATCH($C159,Data2!$X:$X,0),MATCH(P$14,Data2!$4:$4,0))</f>
        <v>0.36566011593027697</v>
      </c>
      <c r="Q159" s="225">
        <f>INDEX(Data2!$1:$1000,MATCH($C159,Data2!$X:$X,0),MATCH(Q$14,Data2!$4:$4,0))</f>
        <v>0.13501699212531501</v>
      </c>
      <c r="R159" s="225">
        <f>INDEX(Data2!$1:$1000,MATCH($C159,Data2!$X:$X,0),MATCH(R$14,Data2!$4:$4,0))</f>
        <v>1.0033362959655601</v>
      </c>
      <c r="S159" s="226">
        <f>INDEX(Data2!$1:$1000,MATCH($C159,Data2!$X:$X,0),MATCH(S$14,Data2!$4:$4,0))</f>
        <v>-1.1698735860340801</v>
      </c>
      <c r="T159" s="98">
        <f>INDEX(Data2!$1:$1000,MATCH($C159,Data2!$X:$X,0),MATCH(T$15,Data2!$4:$4,0))</f>
        <v>0.92970852097435497</v>
      </c>
      <c r="V159" s="219">
        <f t="shared" si="36"/>
        <v>0</v>
      </c>
      <c r="W159" s="219">
        <f t="shared" si="37"/>
        <v>0</v>
      </c>
      <c r="X159" s="219">
        <f t="shared" si="38"/>
        <v>0</v>
      </c>
      <c r="Y159" s="219">
        <f t="shared" si="39"/>
        <v>0</v>
      </c>
      <c r="Z159" s="219">
        <f t="shared" si="40"/>
        <v>0</v>
      </c>
      <c r="AA159" s="219">
        <f t="shared" si="41"/>
        <v>0</v>
      </c>
      <c r="AB159" s="219">
        <f t="shared" si="42"/>
        <v>0</v>
      </c>
      <c r="AC159" s="219">
        <f t="shared" si="43"/>
        <v>0</v>
      </c>
      <c r="AD159" s="219">
        <f t="shared" si="44"/>
        <v>0</v>
      </c>
      <c r="AE159" s="219">
        <f t="shared" si="45"/>
        <v>0</v>
      </c>
      <c r="AF159" s="219">
        <f t="shared" si="46"/>
        <v>0</v>
      </c>
      <c r="AG159" s="219">
        <f t="shared" si="47"/>
        <v>0</v>
      </c>
      <c r="AH159" s="219">
        <f t="shared" si="48"/>
        <v>0</v>
      </c>
      <c r="AI159" s="219">
        <f t="shared" si="49"/>
        <v>0</v>
      </c>
      <c r="AJ159" s="219">
        <f t="shared" si="50"/>
        <v>0</v>
      </c>
      <c r="AK159" s="224">
        <f t="shared" si="51"/>
        <v>0</v>
      </c>
      <c r="AL159" s="96">
        <f t="shared" si="35"/>
        <v>0</v>
      </c>
    </row>
    <row r="160" spans="1:38">
      <c r="A160" s="48" t="s">
        <v>368</v>
      </c>
      <c r="B160" s="48" t="str">
        <f>INDEX('Ref1'!$E:$E,MATCH(A160,'Ref1'!$A:$A,0))</f>
        <v>Kirklees</v>
      </c>
      <c r="C160" s="71">
        <f>INDEX(Data2!$1:$1000,MATCH($A160,Data2!$A:$A,0),MATCH($A$5,Data2!$4:$4,0))</f>
        <v>220</v>
      </c>
      <c r="D160" s="225">
        <f>INDEX(Data2!$1:$1000,MATCH($C160,Data2!$X:$X,0),MATCH(D$14,Data2!$4:$4,0))</f>
        <v>-0.76448125721012095</v>
      </c>
      <c r="E160" s="225">
        <f>INDEX(Data2!$1:$1000,MATCH($C160,Data2!$X:$X,0),MATCH(E$14,Data2!$4:$4,0))</f>
        <v>0.13501699212531501</v>
      </c>
      <c r="F160" s="225">
        <f>INDEX(Data2!$1:$1000,MATCH($C160,Data2!$X:$X,0),MATCH(F$14,Data2!$4:$4,0))</f>
        <v>0.57199532434845202</v>
      </c>
      <c r="G160" s="225">
        <f>INDEX(Data2!$1:$1000,MATCH($C160,Data2!$X:$X,0),MATCH(G$14,Data2!$4:$4,0))</f>
        <v>0.228893548160431</v>
      </c>
      <c r="H160" s="225">
        <f>INDEX(Data2!$1:$1000,MATCH($C160,Data2!$X:$X,0),MATCH(H$14,Data2!$4:$4,0))</f>
        <v>0.51844398248942802</v>
      </c>
      <c r="I160" s="225">
        <f>INDEX(Data2!$1:$1000,MATCH($C160,Data2!$X:$X,0),MATCH(I$14,Data2!$4:$4,0))</f>
        <v>0.52726251343495301</v>
      </c>
      <c r="J160" s="225">
        <f>INDEX(Data2!$1:$1000,MATCH($C160,Data2!$X:$X,0),MATCH(J$14,Data2!$4:$4,0))</f>
        <v>-1.1252961961755199</v>
      </c>
      <c r="K160" s="225">
        <f>INDEX(Data2!$1:$1000,MATCH($C160,Data2!$X:$X,0),MATCH(K$14,Data2!$4:$4,0))</f>
        <v>-0.68447010916529605</v>
      </c>
      <c r="L160" s="225">
        <f>INDEX(Data2!$1:$1000,MATCH($C160,Data2!$X:$X,0),MATCH(L$14,Data2!$4:$4,0))</f>
        <v>-0.11176450046109999</v>
      </c>
      <c r="M160" s="225">
        <f>INDEX(Data2!$1:$1000,MATCH($C160,Data2!$X:$X,0),MATCH(M$14,Data2!$4:$4,0))</f>
        <v>-0.16613652408900501</v>
      </c>
      <c r="N160" s="225">
        <f>INDEX(Data2!$1:$1000,MATCH($C160,Data2!$X:$X,0),MATCH(N$14,Data2!$4:$4,0))</f>
        <v>-0.22100455369559499</v>
      </c>
      <c r="O160" s="225">
        <f>INDEX(Data2!$1:$1000,MATCH($C160,Data2!$X:$X,0),MATCH(O$14,Data2!$4:$4,0))</f>
        <v>-0.49222508848025498</v>
      </c>
      <c r="P160" s="225">
        <f>INDEX(Data2!$1:$1000,MATCH($C160,Data2!$X:$X,0),MATCH(P$14,Data2!$4:$4,0))</f>
        <v>3.4620373051327799E-2</v>
      </c>
      <c r="Q160" s="225">
        <f>INDEX(Data2!$1:$1000,MATCH($C160,Data2!$X:$X,0),MATCH(Q$14,Data2!$4:$4,0))</f>
        <v>1.53231615461489</v>
      </c>
      <c r="R160" s="225">
        <f>INDEX(Data2!$1:$1000,MATCH($C160,Data2!$X:$X,0),MATCH(R$14,Data2!$4:$4,0))</f>
        <v>0.58107796279481305</v>
      </c>
      <c r="S160" s="226">
        <f>INDEX(Data2!$1:$1000,MATCH($C160,Data2!$X:$X,0),MATCH(S$14,Data2!$4:$4,0))</f>
        <v>-1.1252961961755199</v>
      </c>
      <c r="T160" s="98">
        <f>INDEX(Data2!$1:$1000,MATCH($C160,Data2!$X:$X,0),MATCH(T$15,Data2!$4:$4,0))</f>
        <v>1.18526012786046</v>
      </c>
      <c r="V160" s="219">
        <f t="shared" si="36"/>
        <v>0</v>
      </c>
      <c r="W160" s="219">
        <f t="shared" si="37"/>
        <v>0</v>
      </c>
      <c r="X160" s="219">
        <f t="shared" si="38"/>
        <v>0</v>
      </c>
      <c r="Y160" s="219">
        <f t="shared" si="39"/>
        <v>0</v>
      </c>
      <c r="Z160" s="219">
        <f t="shared" si="40"/>
        <v>0</v>
      </c>
      <c r="AA160" s="219">
        <f t="shared" si="41"/>
        <v>0</v>
      </c>
      <c r="AB160" s="219">
        <f t="shared" si="42"/>
        <v>0</v>
      </c>
      <c r="AC160" s="219">
        <f t="shared" si="43"/>
        <v>0</v>
      </c>
      <c r="AD160" s="219">
        <f t="shared" si="44"/>
        <v>0</v>
      </c>
      <c r="AE160" s="219">
        <f t="shared" si="45"/>
        <v>0</v>
      </c>
      <c r="AF160" s="219">
        <f t="shared" si="46"/>
        <v>0</v>
      </c>
      <c r="AG160" s="219">
        <f t="shared" si="47"/>
        <v>0</v>
      </c>
      <c r="AH160" s="219">
        <f t="shared" si="48"/>
        <v>0</v>
      </c>
      <c r="AI160" s="219">
        <f t="shared" si="49"/>
        <v>0</v>
      </c>
      <c r="AJ160" s="219">
        <f t="shared" si="50"/>
        <v>0</v>
      </c>
      <c r="AK160" s="224">
        <f t="shared" si="51"/>
        <v>0</v>
      </c>
      <c r="AL160" s="96">
        <f t="shared" si="35"/>
        <v>0</v>
      </c>
    </row>
    <row r="161" spans="1:38">
      <c r="A161" s="48" t="s">
        <v>370</v>
      </c>
      <c r="B161" s="48" t="str">
        <f>INDEX('Ref1'!$E:$E,MATCH(A161,'Ref1'!$A:$A,0))</f>
        <v>Knowsley</v>
      </c>
      <c r="C161" s="71">
        <f>INDEX(Data2!$1:$1000,MATCH($A161,Data2!$A:$A,0),MATCH($A$5,Data2!$4:$4,0))</f>
        <v>278</v>
      </c>
      <c r="D161" s="225">
        <f>INDEX(Data2!$1:$1000,MATCH($C161,Data2!$X:$X,0),MATCH(D$14,Data2!$4:$4,0))</f>
        <v>1.37734677311944</v>
      </c>
      <c r="E161" s="225">
        <f>INDEX(Data2!$1:$1000,MATCH($C161,Data2!$X:$X,0),MATCH(E$14,Data2!$4:$4,0))</f>
        <v>0.62724026956349199</v>
      </c>
      <c r="F161" s="225">
        <f>INDEX(Data2!$1:$1000,MATCH($C161,Data2!$X:$X,0),MATCH(F$14,Data2!$4:$4,0))</f>
        <v>0.61790345380673695</v>
      </c>
      <c r="G161" s="225">
        <f>INDEX(Data2!$1:$1000,MATCH($C161,Data2!$X:$X,0),MATCH(G$14,Data2!$4:$4,0))</f>
        <v>-0.52726251343495301</v>
      </c>
      <c r="H161" s="225">
        <f>INDEX(Data2!$1:$1000,MATCH($C161,Data2!$X:$X,0),MATCH(H$14,Data2!$4:$4,0))</f>
        <v>-0.26059774714164602</v>
      </c>
      <c r="I161" s="225">
        <f>INDEX(Data2!$1:$1000,MATCH($C161,Data2!$X:$X,0),MATCH(I$14,Data2!$4:$4,0))</f>
        <v>-0.827847077288139</v>
      </c>
      <c r="J161" s="225">
        <f>INDEX(Data2!$1:$1000,MATCH($C161,Data2!$X:$X,0),MATCH(J$14,Data2!$4:$4,0))</f>
        <v>1.89619030821197</v>
      </c>
      <c r="K161" s="225">
        <f>INDEX(Data2!$1:$1000,MATCH($C161,Data2!$X:$X,0),MATCH(K$14,Data2!$4:$4,0))</f>
        <v>0.12725866904514299</v>
      </c>
      <c r="L161" s="225">
        <f>INDEX(Data2!$1:$1000,MATCH($C161,Data2!$X:$X,0),MATCH(L$14,Data2!$4:$4,0))</f>
        <v>1.67081473865842</v>
      </c>
      <c r="M161" s="225">
        <f>INDEX(Data2!$1:$1000,MATCH($C161,Data2!$X:$X,0),MATCH(M$14,Data2!$4:$4,0))</f>
        <v>1.94481164334801</v>
      </c>
      <c r="N161" s="225">
        <f>INDEX(Data2!$1:$1000,MATCH($C161,Data2!$X:$X,0),MATCH(N$14,Data2!$4:$4,0))</f>
        <v>-5.0018065889223501E-2</v>
      </c>
      <c r="O161" s="225">
        <f>INDEX(Data2!$1:$1000,MATCH($C161,Data2!$X:$X,0),MATCH(O$14,Data2!$4:$4,0))</f>
        <v>-0.87200035925234398</v>
      </c>
      <c r="P161" s="225">
        <f>INDEX(Data2!$1:$1000,MATCH($C161,Data2!$X:$X,0),MATCH(P$14,Data2!$4:$4,0))</f>
        <v>0.18958056817244801</v>
      </c>
      <c r="Q161" s="225">
        <f>INDEX(Data2!$1:$1000,MATCH($C161,Data2!$X:$X,0),MATCH(Q$14,Data2!$4:$4,0))</f>
        <v>-1.53231615461489</v>
      </c>
      <c r="R161" s="225">
        <f>INDEX(Data2!$1:$1000,MATCH($C161,Data2!$X:$X,0),MATCH(R$14,Data2!$4:$4,0))</f>
        <v>1.58410435946053</v>
      </c>
      <c r="S161" s="226">
        <f>INDEX(Data2!$1:$1000,MATCH($C161,Data2!$X:$X,0),MATCH(S$14,Data2!$4:$4,0))</f>
        <v>1.2331952774122601</v>
      </c>
      <c r="T161" s="98">
        <f>INDEX(Data2!$1:$1000,MATCH($C161,Data2!$X:$X,0),MATCH(T$15,Data2!$4:$4,0))</f>
        <v>0.19741782293777199</v>
      </c>
      <c r="V161" s="219">
        <f t="shared" si="36"/>
        <v>0</v>
      </c>
      <c r="W161" s="219">
        <f t="shared" si="37"/>
        <v>0</v>
      </c>
      <c r="X161" s="219">
        <f t="shared" si="38"/>
        <v>0</v>
      </c>
      <c r="Y161" s="219">
        <f t="shared" si="39"/>
        <v>0</v>
      </c>
      <c r="Z161" s="219">
        <f t="shared" si="40"/>
        <v>0</v>
      </c>
      <c r="AA161" s="219">
        <f t="shared" si="41"/>
        <v>0</v>
      </c>
      <c r="AB161" s="219">
        <f t="shared" si="42"/>
        <v>0</v>
      </c>
      <c r="AC161" s="219">
        <f t="shared" si="43"/>
        <v>0</v>
      </c>
      <c r="AD161" s="219">
        <f t="shared" si="44"/>
        <v>0</v>
      </c>
      <c r="AE161" s="219">
        <f t="shared" si="45"/>
        <v>0</v>
      </c>
      <c r="AF161" s="219">
        <f t="shared" si="46"/>
        <v>0</v>
      </c>
      <c r="AG161" s="219">
        <f t="shared" si="47"/>
        <v>0</v>
      </c>
      <c r="AH161" s="219">
        <f t="shared" si="48"/>
        <v>0</v>
      </c>
      <c r="AI161" s="219">
        <f t="shared" si="49"/>
        <v>0</v>
      </c>
      <c r="AJ161" s="219">
        <f t="shared" si="50"/>
        <v>0</v>
      </c>
      <c r="AK161" s="224">
        <f t="shared" si="51"/>
        <v>0</v>
      </c>
      <c r="AL161" s="96">
        <f t="shared" si="35"/>
        <v>0</v>
      </c>
    </row>
    <row r="162" spans="1:38">
      <c r="A162" s="48" t="s">
        <v>372</v>
      </c>
      <c r="B162" s="48" t="str">
        <f>INDEX('Ref1'!$E:$E,MATCH(A162,'Ref1'!$A:$A,0))</f>
        <v>Lambeth</v>
      </c>
      <c r="C162" s="71">
        <f>INDEX(Data2!$1:$1000,MATCH($A162,Data2!$A:$A,0),MATCH($A$5,Data2!$4:$4,0))</f>
        <v>82</v>
      </c>
      <c r="D162" s="225">
        <f>INDEX(Data2!$1:$1000,MATCH($C162,Data2!$X:$X,0),MATCH(D$14,Data2!$4:$4,0))</f>
        <v>1.2331952774122601</v>
      </c>
      <c r="E162" s="225">
        <f>INDEX(Data2!$1:$1000,MATCH($C162,Data2!$X:$X,0),MATCH(E$14,Data2!$4:$4,0))</f>
        <v>-0.34109720278987699</v>
      </c>
      <c r="F162" s="225">
        <f>INDEX(Data2!$1:$1000,MATCH($C162,Data2!$X:$X,0),MATCH(F$14,Data2!$4:$4,0))</f>
        <v>-1.7722890959111699</v>
      </c>
      <c r="G162" s="225">
        <f>INDEX(Data2!$1:$1000,MATCH($C162,Data2!$X:$X,0),MATCH(G$14,Data2!$4:$4,0))</f>
        <v>-0.26059774714164602</v>
      </c>
      <c r="H162" s="225">
        <f>INDEX(Data2!$1:$1000,MATCH($C162,Data2!$X:$X,0),MATCH(H$14,Data2!$4:$4,0))</f>
        <v>-0.64608040296818903</v>
      </c>
      <c r="I162" s="225">
        <f>INDEX(Data2!$1:$1000,MATCH($C162,Data2!$X:$X,0),MATCH(I$14,Data2!$4:$4,0))</f>
        <v>0.86080506744267105</v>
      </c>
      <c r="J162" s="225">
        <f>INDEX(Data2!$1:$1000,MATCH($C162,Data2!$X:$X,0),MATCH(J$14,Data2!$4:$4,0))</f>
        <v>0.18958056817244801</v>
      </c>
      <c r="K162" s="225">
        <f>INDEX(Data2!$1:$1000,MATCH($C162,Data2!$X:$X,0),MATCH(K$14,Data2!$4:$4,0))</f>
        <v>-0.43230348489121101</v>
      </c>
      <c r="L162" s="225">
        <f>INDEX(Data2!$1:$1000,MATCH($C162,Data2!$X:$X,0),MATCH(L$14,Data2!$4:$4,0))</f>
        <v>1.2498189696086499</v>
      </c>
      <c r="M162" s="225">
        <f>INDEX(Data2!$1:$1000,MATCH($C162,Data2!$X:$X,0),MATCH(M$14,Data2!$4:$4,0))</f>
        <v>0.236796814094514</v>
      </c>
      <c r="N162" s="225">
        <f>INDEX(Data2!$1:$1000,MATCH($C162,Data2!$X:$X,0),MATCH(N$14,Data2!$4:$4,0))</f>
        <v>-1.55768809267068</v>
      </c>
      <c r="O162" s="225">
        <f>INDEX(Data2!$1:$1000,MATCH($C162,Data2!$X:$X,0),MATCH(O$14,Data2!$4:$4,0))</f>
        <v>0.142783450736476</v>
      </c>
      <c r="P162" s="225">
        <f>INDEX(Data2!$1:$1000,MATCH($C162,Data2!$X:$X,0),MATCH(P$14,Data2!$4:$4,0))</f>
        <v>-1.1698735860340801</v>
      </c>
      <c r="Q162" s="225">
        <f>INDEX(Data2!$1:$1000,MATCH($C162,Data2!$X:$X,0),MATCH(Q$14,Data2!$4:$4,0))</f>
        <v>-3.4620373051327799E-2</v>
      </c>
      <c r="R162" s="225">
        <f>INDEX(Data2!$1:$1000,MATCH($C162,Data2!$X:$X,0),MATCH(R$14,Data2!$4:$4,0))</f>
        <v>-0.142783450736476</v>
      </c>
      <c r="S162" s="226">
        <f>INDEX(Data2!$1:$1000,MATCH($C162,Data2!$X:$X,0),MATCH(S$14,Data2!$4:$4,0))</f>
        <v>1.4395549086391799</v>
      </c>
      <c r="T162" s="98">
        <f>INDEX(Data2!$1:$1000,MATCH($C162,Data2!$X:$X,0),MATCH(T$15,Data2!$4:$4,0))</f>
        <v>0.31673840765542299</v>
      </c>
      <c r="V162" s="219">
        <f t="shared" si="36"/>
        <v>0</v>
      </c>
      <c r="W162" s="219">
        <f t="shared" si="37"/>
        <v>0</v>
      </c>
      <c r="X162" s="219">
        <f t="shared" si="38"/>
        <v>0</v>
      </c>
      <c r="Y162" s="219">
        <f t="shared" si="39"/>
        <v>0</v>
      </c>
      <c r="Z162" s="219">
        <f t="shared" si="40"/>
        <v>0</v>
      </c>
      <c r="AA162" s="219">
        <f t="shared" si="41"/>
        <v>0</v>
      </c>
      <c r="AB162" s="219">
        <f t="shared" si="42"/>
        <v>0</v>
      </c>
      <c r="AC162" s="219">
        <f t="shared" si="43"/>
        <v>0</v>
      </c>
      <c r="AD162" s="219">
        <f t="shared" si="44"/>
        <v>0</v>
      </c>
      <c r="AE162" s="219">
        <f t="shared" si="45"/>
        <v>0</v>
      </c>
      <c r="AF162" s="219">
        <f t="shared" si="46"/>
        <v>0</v>
      </c>
      <c r="AG162" s="219">
        <f t="shared" si="47"/>
        <v>0</v>
      </c>
      <c r="AH162" s="219">
        <f t="shared" si="48"/>
        <v>0</v>
      </c>
      <c r="AI162" s="219">
        <f t="shared" si="49"/>
        <v>0</v>
      </c>
      <c r="AJ162" s="219">
        <f t="shared" si="50"/>
        <v>0</v>
      </c>
      <c r="AK162" s="224">
        <f t="shared" si="51"/>
        <v>0</v>
      </c>
      <c r="AL162" s="96">
        <f t="shared" si="35"/>
        <v>0</v>
      </c>
    </row>
    <row r="163" spans="1:38">
      <c r="A163" s="48" t="s">
        <v>378</v>
      </c>
      <c r="B163" s="48" t="str">
        <f>INDEX('Ref1'!$E:$E,MATCH(A163,'Ref1'!$A:$A,0))</f>
        <v>Lancaster</v>
      </c>
      <c r="C163" s="71">
        <f>INDEX(Data2!$1:$1000,MATCH($A163,Data2!$A:$A,0),MATCH($A$5,Data2!$4:$4,0))</f>
        <v>318</v>
      </c>
      <c r="D163" s="225">
        <f>INDEX(Data2!$1:$1000,MATCH($C163,Data2!$X:$X,0),MATCH(D$14,Data2!$4:$4,0))</f>
        <v>0.50092629126642196</v>
      </c>
      <c r="E163" s="225">
        <f>INDEX(Data2!$1:$1000,MATCH($C163,Data2!$X:$X,0),MATCH(E$14,Data2!$4:$4,0))</f>
        <v>-0.84971663855767099</v>
      </c>
      <c r="F163" s="225">
        <f>INDEX(Data2!$1:$1000,MATCH($C163,Data2!$X:$X,0),MATCH(F$14,Data2!$4:$4,0))</f>
        <v>0.54502425143293098</v>
      </c>
      <c r="G163" s="225">
        <f>INDEX(Data2!$1:$1000,MATCH($C163,Data2!$X:$X,0),MATCH(G$14,Data2!$4:$4,0))</f>
        <v>-0.54502425143293098</v>
      </c>
      <c r="H163" s="225">
        <f>INDEX(Data2!$1:$1000,MATCH($C163,Data2!$X:$X,0),MATCH(H$14,Data2!$4:$4,0))</f>
        <v>-1.89619030821197</v>
      </c>
      <c r="I163" s="225">
        <f>INDEX(Data2!$1:$1000,MATCH($C163,Data2!$X:$X,0),MATCH(I$14,Data2!$4:$4,0))</f>
        <v>-0.12725866904514299</v>
      </c>
      <c r="J163" s="225">
        <f>INDEX(Data2!$1:$1000,MATCH($C163,Data2!$X:$X,0),MATCH(J$14,Data2!$4:$4,0))</f>
        <v>0.84971663855767099</v>
      </c>
      <c r="K163" s="225">
        <f>INDEX(Data2!$1:$1000,MATCH($C163,Data2!$X:$X,0),MATCH(K$14,Data2!$4:$4,0))</f>
        <v>0.41547348891049701</v>
      </c>
      <c r="L163" s="225">
        <f>INDEX(Data2!$1:$1000,MATCH($C163,Data2!$X:$X,0),MATCH(L$14,Data2!$4:$4,0))</f>
        <v>-3.8459493110680398E-3</v>
      </c>
      <c r="M163" s="225">
        <f>INDEX(Data2!$1:$1000,MATCH($C163,Data2!$X:$X,0),MATCH(M$14,Data2!$4:$4,0))</f>
        <v>-2.3059846127924502</v>
      </c>
      <c r="N163" s="225">
        <f>INDEX(Data2!$1:$1000,MATCH($C163,Data2!$X:$X,0),MATCH(N$14,Data2!$4:$4,0))</f>
        <v>0.95367622688124898</v>
      </c>
      <c r="O163" s="225">
        <f>INDEX(Data2!$1:$1000,MATCH($C163,Data2!$X:$X,0),MATCH(O$14,Data2!$4:$4,0))</f>
        <v>1.7722890959111699</v>
      </c>
      <c r="P163" s="225">
        <f>INDEX(Data2!$1:$1000,MATCH($C163,Data2!$X:$X,0),MATCH(P$14,Data2!$4:$4,0))</f>
        <v>0.276546612755663</v>
      </c>
      <c r="Q163" s="225">
        <f>INDEX(Data2!$1:$1000,MATCH($C163,Data2!$X:$X,0),MATCH(Q$14,Data2!$4:$4,0))</f>
        <v>-0.45778187523733299</v>
      </c>
      <c r="R163" s="225">
        <f>INDEX(Data2!$1:$1000,MATCH($C163,Data2!$X:$X,0),MATCH(R$14,Data2!$4:$4,0))</f>
        <v>-0.40710271318473101</v>
      </c>
      <c r="S163" s="226">
        <f>INDEX(Data2!$1:$1000,MATCH($C163,Data2!$X:$X,0),MATCH(S$14,Data2!$4:$4,0))</f>
        <v>-3.4620373051327799E-2</v>
      </c>
      <c r="T163" s="98">
        <f>INDEX(Data2!$1:$1000,MATCH($C163,Data2!$X:$X,0),MATCH(T$15,Data2!$4:$4,0))</f>
        <v>0.88330602472053099</v>
      </c>
      <c r="V163" s="219">
        <f t="shared" si="36"/>
        <v>0</v>
      </c>
      <c r="W163" s="219">
        <f t="shared" si="37"/>
        <v>0</v>
      </c>
      <c r="X163" s="219">
        <f t="shared" si="38"/>
        <v>0</v>
      </c>
      <c r="Y163" s="219">
        <f t="shared" si="39"/>
        <v>0</v>
      </c>
      <c r="Z163" s="219">
        <f t="shared" si="40"/>
        <v>0</v>
      </c>
      <c r="AA163" s="219">
        <f t="shared" si="41"/>
        <v>0</v>
      </c>
      <c r="AB163" s="219">
        <f t="shared" si="42"/>
        <v>0</v>
      </c>
      <c r="AC163" s="219">
        <f t="shared" si="43"/>
        <v>0</v>
      </c>
      <c r="AD163" s="219">
        <f t="shared" si="44"/>
        <v>0</v>
      </c>
      <c r="AE163" s="219">
        <f t="shared" si="45"/>
        <v>0</v>
      </c>
      <c r="AF163" s="219">
        <f t="shared" si="46"/>
        <v>0</v>
      </c>
      <c r="AG163" s="219">
        <f t="shared" si="47"/>
        <v>0</v>
      </c>
      <c r="AH163" s="219">
        <f t="shared" si="48"/>
        <v>0</v>
      </c>
      <c r="AI163" s="219">
        <f t="shared" si="49"/>
        <v>0</v>
      </c>
      <c r="AJ163" s="219">
        <f t="shared" si="50"/>
        <v>0</v>
      </c>
      <c r="AK163" s="224">
        <f t="shared" si="51"/>
        <v>0</v>
      </c>
      <c r="AL163" s="96">
        <f t="shared" si="35"/>
        <v>0</v>
      </c>
    </row>
    <row r="164" spans="1:38">
      <c r="A164" s="48" t="s">
        <v>380</v>
      </c>
      <c r="B164" s="48" t="str">
        <f>INDEX('Ref1'!$E:$E,MATCH(A164,'Ref1'!$A:$A,0))</f>
        <v>Leeds</v>
      </c>
      <c r="C164" s="71">
        <f>INDEX(Data2!$1:$1000,MATCH($A164,Data2!$A:$A,0),MATCH($A$5,Data2!$4:$4,0))</f>
        <v>181</v>
      </c>
      <c r="D164" s="225">
        <f>INDEX(Data2!$1:$1000,MATCH($C164,Data2!$X:$X,0),MATCH(D$14,Data2!$4:$4,0))</f>
        <v>0.51844398248942802</v>
      </c>
      <c r="E164" s="225">
        <f>INDEX(Data2!$1:$1000,MATCH($C164,Data2!$X:$X,0),MATCH(E$14,Data2!$4:$4,0))</f>
        <v>7.3138009071731694E-2</v>
      </c>
      <c r="F164" s="225">
        <f>INDEX(Data2!$1:$1000,MATCH($C164,Data2!$X:$X,0),MATCH(F$14,Data2!$4:$4,0))</f>
        <v>1.2169055626538401</v>
      </c>
      <c r="G164" s="225">
        <f>INDEX(Data2!$1:$1000,MATCH($C164,Data2!$X:$X,0),MATCH(G$14,Data2!$4:$4,0))</f>
        <v>0.13501699212531501</v>
      </c>
      <c r="H164" s="225">
        <f>INDEX(Data2!$1:$1000,MATCH($C164,Data2!$X:$X,0),MATCH(H$14,Data2!$4:$4,0))</f>
        <v>-0.88330602472053099</v>
      </c>
      <c r="I164" s="225">
        <f>INDEX(Data2!$1:$1000,MATCH($C164,Data2!$X:$X,0),MATCH(I$14,Data2!$4:$4,0))</f>
        <v>-0.96586782262374804</v>
      </c>
      <c r="J164" s="225">
        <f>INDEX(Data2!$1:$1000,MATCH($C164,Data2!$X:$X,0),MATCH(J$14,Data2!$4:$4,0))</f>
        <v>1.55768809267068</v>
      </c>
      <c r="K164" s="225">
        <f>INDEX(Data2!$1:$1000,MATCH($C164,Data2!$X:$X,0),MATCH(K$14,Data2!$4:$4,0))</f>
        <v>1.0967790164520199</v>
      </c>
      <c r="L164" s="225">
        <f>INDEX(Data2!$1:$1000,MATCH($C164,Data2!$X:$X,0),MATCH(L$14,Data2!$4:$4,0))</f>
        <v>0.11176450046109999</v>
      </c>
      <c r="M164" s="225">
        <f>INDEX(Data2!$1:$1000,MATCH($C164,Data2!$X:$X,0),MATCH(M$14,Data2!$4:$4,0))</f>
        <v>1.0967790164520199</v>
      </c>
      <c r="N164" s="225">
        <f>INDEX(Data2!$1:$1000,MATCH($C164,Data2!$X:$X,0),MATCH(N$14,Data2!$4:$4,0))</f>
        <v>0.83873171379157596</v>
      </c>
      <c r="O164" s="225">
        <f>INDEX(Data2!$1:$1000,MATCH($C164,Data2!$X:$X,0),MATCH(O$14,Data2!$4:$4,0))</f>
        <v>1.1547591320828301</v>
      </c>
      <c r="P164" s="225">
        <f>INDEX(Data2!$1:$1000,MATCH($C164,Data2!$X:$X,0),MATCH(P$14,Data2!$4:$4,0))</f>
        <v>-1.2667954125138601</v>
      </c>
      <c r="Q164" s="225">
        <f>INDEX(Data2!$1:$1000,MATCH($C164,Data2!$X:$X,0),MATCH(Q$14,Data2!$4:$4,0))</f>
        <v>0.827847077288139</v>
      </c>
      <c r="R164" s="225">
        <f>INDEX(Data2!$1:$1000,MATCH($C164,Data2!$X:$X,0),MATCH(R$14,Data2!$4:$4,0))</f>
        <v>0.13501699212531501</v>
      </c>
      <c r="S164" s="226">
        <f>INDEX(Data2!$1:$1000,MATCH($C164,Data2!$X:$X,0),MATCH(S$14,Data2!$4:$4,0))</f>
        <v>-1.1399039744476001</v>
      </c>
      <c r="T164" s="98">
        <f>INDEX(Data2!$1:$1000,MATCH($C164,Data2!$X:$X,0),MATCH(T$15,Data2!$4:$4,0))</f>
        <v>-0.74403555410450795</v>
      </c>
      <c r="V164" s="219">
        <f t="shared" si="36"/>
        <v>0</v>
      </c>
      <c r="W164" s="219">
        <f t="shared" si="37"/>
        <v>0</v>
      </c>
      <c r="X164" s="219">
        <f t="shared" si="38"/>
        <v>0</v>
      </c>
      <c r="Y164" s="219">
        <f t="shared" si="39"/>
        <v>0</v>
      </c>
      <c r="Z164" s="219">
        <f t="shared" si="40"/>
        <v>0</v>
      </c>
      <c r="AA164" s="219">
        <f t="shared" si="41"/>
        <v>0</v>
      </c>
      <c r="AB164" s="219">
        <f t="shared" si="42"/>
        <v>0</v>
      </c>
      <c r="AC164" s="219">
        <f t="shared" si="43"/>
        <v>0</v>
      </c>
      <c r="AD164" s="219">
        <f t="shared" si="44"/>
        <v>0</v>
      </c>
      <c r="AE164" s="219">
        <f t="shared" si="45"/>
        <v>0</v>
      </c>
      <c r="AF164" s="219">
        <f t="shared" si="46"/>
        <v>0</v>
      </c>
      <c r="AG164" s="219">
        <f t="shared" si="47"/>
        <v>0</v>
      </c>
      <c r="AH164" s="219">
        <f t="shared" si="48"/>
        <v>0</v>
      </c>
      <c r="AI164" s="219">
        <f t="shared" si="49"/>
        <v>0</v>
      </c>
      <c r="AJ164" s="219">
        <f t="shared" si="50"/>
        <v>0</v>
      </c>
      <c r="AK164" s="224">
        <f t="shared" si="51"/>
        <v>0</v>
      </c>
      <c r="AL164" s="96">
        <f t="shared" si="35"/>
        <v>0</v>
      </c>
    </row>
    <row r="165" spans="1:38">
      <c r="A165" s="48" t="s">
        <v>382</v>
      </c>
      <c r="B165" s="48" t="str">
        <f>INDEX('Ref1'!$E:$E,MATCH(A165,'Ref1'!$A:$A,0))</f>
        <v>Leicester</v>
      </c>
      <c r="C165" s="71">
        <f>INDEX(Data2!$1:$1000,MATCH($A165,Data2!$A:$A,0),MATCH($A$5,Data2!$4:$4,0))</f>
        <v>19</v>
      </c>
      <c r="D165" s="225">
        <f>INDEX(Data2!$1:$1000,MATCH($C165,Data2!$X:$X,0),MATCH(D$14,Data2!$4:$4,0))</f>
        <v>-3.4620373051327799E-2</v>
      </c>
      <c r="E165" s="225">
        <f>INDEX(Data2!$1:$1000,MATCH($C165,Data2!$X:$X,0),MATCH(E$14,Data2!$4:$4,0))</f>
        <v>1.2498189696086499</v>
      </c>
      <c r="F165" s="225">
        <f>INDEX(Data2!$1:$1000,MATCH($C165,Data2!$X:$X,0),MATCH(F$14,Data2!$4:$4,0))</f>
        <v>-0.608620196795288</v>
      </c>
      <c r="G165" s="225">
        <f>INDEX(Data2!$1:$1000,MATCH($C165,Data2!$X:$X,0),MATCH(G$14,Data2!$4:$4,0))</f>
        <v>-0.16613652408900501</v>
      </c>
      <c r="H165" s="225">
        <f>INDEX(Data2!$1:$1000,MATCH($C165,Data2!$X:$X,0),MATCH(H$14,Data2!$4:$4,0))</f>
        <v>0.142783450736476</v>
      </c>
      <c r="I165" s="225">
        <f>INDEX(Data2!$1:$1000,MATCH($C165,Data2!$X:$X,0),MATCH(I$14,Data2!$4:$4,0))</f>
        <v>-0.55396966512034396</v>
      </c>
      <c r="J165" s="225">
        <f>INDEX(Data2!$1:$1000,MATCH($C165,Data2!$X:$X,0),MATCH(J$14,Data2!$4:$4,0))</f>
        <v>1.67081473865842</v>
      </c>
      <c r="K165" s="225">
        <f>INDEX(Data2!$1:$1000,MATCH($C165,Data2!$X:$X,0),MATCH(K$14,Data2!$4:$4,0))</f>
        <v>-0.72389625403909696</v>
      </c>
      <c r="L165" s="225">
        <f>INDEX(Data2!$1:$1000,MATCH($C165,Data2!$X:$X,0),MATCH(L$14,Data2!$4:$4,0))</f>
        <v>0.88330602472053099</v>
      </c>
      <c r="M165" s="225">
        <f>INDEX(Data2!$1:$1000,MATCH($C165,Data2!$X:$X,0),MATCH(M$14,Data2!$4:$4,0))</f>
        <v>0.71393615083927797</v>
      </c>
      <c r="N165" s="225">
        <f>INDEX(Data2!$1:$1000,MATCH($C165,Data2!$X:$X,0),MATCH(N$14,Data2!$4:$4,0))</f>
        <v>0.73392869407083206</v>
      </c>
      <c r="O165" s="225">
        <f>INDEX(Data2!$1:$1000,MATCH($C165,Data2!$X:$X,0),MATCH(O$14,Data2!$4:$4,0))</f>
        <v>-0.34109720278987699</v>
      </c>
      <c r="P165" s="225">
        <f>INDEX(Data2!$1:$1000,MATCH($C165,Data2!$X:$X,0),MATCH(P$14,Data2!$4:$4,0))</f>
        <v>-0.25264835601647301</v>
      </c>
      <c r="Q165" s="225">
        <f>INDEX(Data2!$1:$1000,MATCH($C165,Data2!$X:$X,0),MATCH(Q$14,Data2!$4:$4,0))</f>
        <v>-0.50966558646457005</v>
      </c>
      <c r="R165" s="225">
        <f>INDEX(Data2!$1:$1000,MATCH($C165,Data2!$X:$X,0),MATCH(R$14,Data2!$4:$4,0))</f>
        <v>-0.276546612755663</v>
      </c>
      <c r="S165" s="226">
        <f>INDEX(Data2!$1:$1000,MATCH($C165,Data2!$X:$X,0),MATCH(S$14,Data2!$4:$4,0))</f>
        <v>-0.50966558646457005</v>
      </c>
      <c r="T165" s="98">
        <f>INDEX(Data2!$1:$1000,MATCH($C165,Data2!$X:$X,0),MATCH(T$15,Data2!$4:$4,0))</f>
        <v>-0.24471489870827601</v>
      </c>
      <c r="V165" s="219">
        <f t="shared" si="36"/>
        <v>0</v>
      </c>
      <c r="W165" s="219">
        <f t="shared" si="37"/>
        <v>0</v>
      </c>
      <c r="X165" s="219">
        <f t="shared" si="38"/>
        <v>0</v>
      </c>
      <c r="Y165" s="219">
        <f t="shared" si="39"/>
        <v>0</v>
      </c>
      <c r="Z165" s="219">
        <f t="shared" si="40"/>
        <v>0</v>
      </c>
      <c r="AA165" s="219">
        <f t="shared" si="41"/>
        <v>0</v>
      </c>
      <c r="AB165" s="219">
        <f t="shared" si="42"/>
        <v>0</v>
      </c>
      <c r="AC165" s="219">
        <f t="shared" si="43"/>
        <v>0</v>
      </c>
      <c r="AD165" s="219">
        <f t="shared" si="44"/>
        <v>0</v>
      </c>
      <c r="AE165" s="219">
        <f t="shared" si="45"/>
        <v>0</v>
      </c>
      <c r="AF165" s="219">
        <f t="shared" si="46"/>
        <v>0</v>
      </c>
      <c r="AG165" s="219">
        <f t="shared" si="47"/>
        <v>0</v>
      </c>
      <c r="AH165" s="219">
        <f t="shared" si="48"/>
        <v>0</v>
      </c>
      <c r="AI165" s="219">
        <f t="shared" si="49"/>
        <v>0</v>
      </c>
      <c r="AJ165" s="219">
        <f t="shared" si="50"/>
        <v>0</v>
      </c>
      <c r="AK165" s="224">
        <f t="shared" si="51"/>
        <v>0</v>
      </c>
      <c r="AL165" s="96">
        <f t="shared" si="35"/>
        <v>0</v>
      </c>
    </row>
    <row r="166" spans="1:38">
      <c r="A166" s="48" t="s">
        <v>388</v>
      </c>
      <c r="B166" s="48" t="str">
        <f>INDEX('Ref1'!$E:$E,MATCH(A166,'Ref1'!$A:$A,0))</f>
        <v>Lewes</v>
      </c>
      <c r="C166" s="71">
        <f>INDEX(Data2!$1:$1000,MATCH($A166,Data2!$A:$A,0),MATCH($A$5,Data2!$4:$4,0))</f>
        <v>153</v>
      </c>
      <c r="D166" s="225">
        <f>INDEX(Data2!$1:$1000,MATCH($C166,Data2!$X:$X,0),MATCH(D$14,Data2!$4:$4,0))</f>
        <v>0.21312928999889499</v>
      </c>
      <c r="E166" s="225">
        <f>INDEX(Data2!$1:$1000,MATCH($C166,Data2!$X:$X,0),MATCH(E$14,Data2!$4:$4,0))</f>
        <v>-0.66515271288348599</v>
      </c>
      <c r="F166" s="225">
        <f>INDEX(Data2!$1:$1000,MATCH($C166,Data2!$X:$X,0),MATCH(F$14,Data2!$4:$4,0))</f>
        <v>0.45778187523733299</v>
      </c>
      <c r="G166" s="225">
        <f>INDEX(Data2!$1:$1000,MATCH($C166,Data2!$X:$X,0),MATCH(G$14,Data2!$4:$4,0))</f>
        <v>-0.228893548160431</v>
      </c>
      <c r="H166" s="225">
        <f>INDEX(Data2!$1:$1000,MATCH($C166,Data2!$X:$X,0),MATCH(H$14,Data2!$4:$4,0))</f>
        <v>-0.54502425143293098</v>
      </c>
      <c r="I166" s="225">
        <f>INDEX(Data2!$1:$1000,MATCH($C166,Data2!$X:$X,0),MATCH(I$14,Data2!$4:$4,0))</f>
        <v>-0.31673840765542399</v>
      </c>
      <c r="J166" s="225">
        <f>INDEX(Data2!$1:$1000,MATCH($C166,Data2!$X:$X,0),MATCH(J$14,Data2!$4:$4,0))</f>
        <v>0.21312928999889499</v>
      </c>
      <c r="K166" s="225">
        <f>INDEX(Data2!$1:$1000,MATCH($C166,Data2!$X:$X,0),MATCH(K$14,Data2!$4:$4,0))</f>
        <v>1.3577523079868701</v>
      </c>
      <c r="L166" s="225">
        <f>INDEX(Data2!$1:$1000,MATCH($C166,Data2!$X:$X,0),MATCH(L$14,Data2!$4:$4,0))</f>
        <v>-1.02911813509786</v>
      </c>
      <c r="M166" s="225">
        <f>INDEX(Data2!$1:$1000,MATCH($C166,Data2!$X:$X,0),MATCH(M$14,Data2!$4:$4,0))</f>
        <v>-1.9985190177754</v>
      </c>
      <c r="N166" s="225">
        <f>INDEX(Data2!$1:$1000,MATCH($C166,Data2!$X:$X,0),MATCH(N$14,Data2!$4:$4,0))</f>
        <v>-1.0828494841071501</v>
      </c>
      <c r="O166" s="225">
        <f>INDEX(Data2!$1:$1000,MATCH($C166,Data2!$X:$X,0),MATCH(O$14,Data2!$4:$4,0))</f>
        <v>1.18526012786046</v>
      </c>
      <c r="P166" s="225">
        <f>INDEX(Data2!$1:$1000,MATCH($C166,Data2!$X:$X,0),MATCH(P$14,Data2!$4:$4,0))</f>
        <v>-1.1547591320828301</v>
      </c>
      <c r="Q166" s="225">
        <f>INDEX(Data2!$1:$1000,MATCH($C166,Data2!$X:$X,0),MATCH(Q$14,Data2!$4:$4,0))</f>
        <v>-1.48433940803009</v>
      </c>
      <c r="R166" s="225">
        <f>INDEX(Data2!$1:$1000,MATCH($C166,Data2!$X:$X,0),MATCH(R$14,Data2!$4:$4,0))</f>
        <v>-1.1399039744476001</v>
      </c>
      <c r="S166" s="226">
        <f>INDEX(Data2!$1:$1000,MATCH($C166,Data2!$X:$X,0),MATCH(S$14,Data2!$4:$4,0))</f>
        <v>-0.61790345380673695</v>
      </c>
      <c r="T166" s="98">
        <f>INDEX(Data2!$1:$1000,MATCH($C166,Data2!$X:$X,0),MATCH(T$15,Data2!$4:$4,0))</f>
        <v>0.76448125721012095</v>
      </c>
      <c r="V166" s="219">
        <f t="shared" si="36"/>
        <v>0</v>
      </c>
      <c r="W166" s="219">
        <f t="shared" si="37"/>
        <v>0</v>
      </c>
      <c r="X166" s="219">
        <f t="shared" si="38"/>
        <v>0</v>
      </c>
      <c r="Y166" s="219">
        <f t="shared" si="39"/>
        <v>0</v>
      </c>
      <c r="Z166" s="219">
        <f t="shared" si="40"/>
        <v>0</v>
      </c>
      <c r="AA166" s="219">
        <f t="shared" si="41"/>
        <v>0</v>
      </c>
      <c r="AB166" s="219">
        <f t="shared" si="42"/>
        <v>0</v>
      </c>
      <c r="AC166" s="219">
        <f t="shared" si="43"/>
        <v>0</v>
      </c>
      <c r="AD166" s="219">
        <f t="shared" si="44"/>
        <v>0</v>
      </c>
      <c r="AE166" s="219">
        <f t="shared" si="45"/>
        <v>0</v>
      </c>
      <c r="AF166" s="219">
        <f t="shared" si="46"/>
        <v>0</v>
      </c>
      <c r="AG166" s="219">
        <f t="shared" si="47"/>
        <v>0</v>
      </c>
      <c r="AH166" s="219">
        <f t="shared" si="48"/>
        <v>0</v>
      </c>
      <c r="AI166" s="219">
        <f t="shared" si="49"/>
        <v>0</v>
      </c>
      <c r="AJ166" s="219">
        <f t="shared" si="50"/>
        <v>0</v>
      </c>
      <c r="AK166" s="224">
        <f t="shared" si="51"/>
        <v>0</v>
      </c>
      <c r="AL166" s="96">
        <f t="shared" si="35"/>
        <v>0</v>
      </c>
    </row>
    <row r="167" spans="1:38">
      <c r="A167" s="48" t="s">
        <v>390</v>
      </c>
      <c r="B167" s="48" t="str">
        <f>INDEX('Ref1'!$E:$E,MATCH(A167,'Ref1'!$A:$A,0))</f>
        <v>Lewisham</v>
      </c>
      <c r="C167" s="71">
        <f>INDEX(Data2!$1:$1000,MATCH($A167,Data2!$A:$A,0),MATCH($A$5,Data2!$4:$4,0))</f>
        <v>108</v>
      </c>
      <c r="D167" s="225">
        <f>INDEX(Data2!$1:$1000,MATCH($C167,Data2!$X:$X,0),MATCH(D$14,Data2!$4:$4,0))</f>
        <v>0.142783450736476</v>
      </c>
      <c r="E167" s="225">
        <f>INDEX(Data2!$1:$1000,MATCH($C167,Data2!$X:$X,0),MATCH(E$14,Data2!$4:$4,0))</f>
        <v>0.449256837146156</v>
      </c>
      <c r="F167" s="225">
        <f>INDEX(Data2!$1:$1000,MATCH($C167,Data2!$X:$X,0),MATCH(F$14,Data2!$4:$4,0))</f>
        <v>1.20093251313347</v>
      </c>
      <c r="G167" s="225">
        <f>INDEX(Data2!$1:$1000,MATCH($C167,Data2!$X:$X,0),MATCH(G$14,Data2!$4:$4,0))</f>
        <v>-0.90626333816903804</v>
      </c>
      <c r="H167" s="225">
        <f>INDEX(Data2!$1:$1000,MATCH($C167,Data2!$X:$X,0),MATCH(H$14,Data2!$4:$4,0))</f>
        <v>-1.7722890959111699</v>
      </c>
      <c r="I167" s="225">
        <f>INDEX(Data2!$1:$1000,MATCH($C167,Data2!$X:$X,0),MATCH(I$14,Data2!$4:$4,0))</f>
        <v>-0.41547348891049701</v>
      </c>
      <c r="J167" s="225">
        <f>INDEX(Data2!$1:$1000,MATCH($C167,Data2!$X:$X,0),MATCH(J$14,Data2!$4:$4,0))</f>
        <v>-0.276546612755663</v>
      </c>
      <c r="K167" s="225">
        <f>INDEX(Data2!$1:$1000,MATCH($C167,Data2!$X:$X,0),MATCH(K$14,Data2!$4:$4,0))</f>
        <v>-0.104027698398954</v>
      </c>
      <c r="L167" s="225">
        <f>INDEX(Data2!$1:$1000,MATCH($C167,Data2!$X:$X,0),MATCH(L$14,Data2!$4:$4,0))</f>
        <v>0.608620196795288</v>
      </c>
      <c r="M167" s="225">
        <f>INDEX(Data2!$1:$1000,MATCH($C167,Data2!$X:$X,0),MATCH(M$14,Data2!$4:$4,0))</f>
        <v>-1.2667954125138601</v>
      </c>
      <c r="N167" s="225">
        <f>INDEX(Data2!$1:$1000,MATCH($C167,Data2!$X:$X,0),MATCH(N$14,Data2!$4:$4,0))</f>
        <v>2.0586978929547701</v>
      </c>
      <c r="O167" s="225">
        <f>INDEX(Data2!$1:$1000,MATCH($C167,Data2!$X:$X,0),MATCH(O$14,Data2!$4:$4,0))</f>
        <v>-5.0018065889223501E-2</v>
      </c>
      <c r="P167" s="225">
        <f>INDEX(Data2!$1:$1000,MATCH($C167,Data2!$X:$X,0),MATCH(P$14,Data2!$4:$4,0))</f>
        <v>-1.1538075490063599E-2</v>
      </c>
      <c r="Q167" s="225">
        <f>INDEX(Data2!$1:$1000,MATCH($C167,Data2!$X:$X,0),MATCH(Q$14,Data2!$4:$4,0))</f>
        <v>-0.49222508848025498</v>
      </c>
      <c r="R167" s="225">
        <f>INDEX(Data2!$1:$1000,MATCH($C167,Data2!$X:$X,0),MATCH(R$14,Data2!$4:$4,0))</f>
        <v>-0.827847077288139</v>
      </c>
      <c r="S167" s="226">
        <f>INDEX(Data2!$1:$1000,MATCH($C167,Data2!$X:$X,0),MATCH(S$14,Data2!$4:$4,0))</f>
        <v>-1.2331952774122601</v>
      </c>
      <c r="T167" s="98">
        <f>INDEX(Data2!$1:$1000,MATCH($C167,Data2!$X:$X,0),MATCH(T$15,Data2!$4:$4,0))</f>
        <v>-0.59020879232393397</v>
      </c>
      <c r="V167" s="219">
        <f t="shared" si="36"/>
        <v>0</v>
      </c>
      <c r="W167" s="219">
        <f t="shared" si="37"/>
        <v>0</v>
      </c>
      <c r="X167" s="219">
        <f t="shared" si="38"/>
        <v>0</v>
      </c>
      <c r="Y167" s="219">
        <f t="shared" si="39"/>
        <v>0</v>
      </c>
      <c r="Z167" s="219">
        <f t="shared" si="40"/>
        <v>0</v>
      </c>
      <c r="AA167" s="219">
        <f t="shared" si="41"/>
        <v>0</v>
      </c>
      <c r="AB167" s="219">
        <f t="shared" si="42"/>
        <v>0</v>
      </c>
      <c r="AC167" s="219">
        <f t="shared" si="43"/>
        <v>0</v>
      </c>
      <c r="AD167" s="219">
        <f t="shared" si="44"/>
        <v>0</v>
      </c>
      <c r="AE167" s="219">
        <f t="shared" si="45"/>
        <v>0</v>
      </c>
      <c r="AF167" s="219">
        <f t="shared" si="46"/>
        <v>0</v>
      </c>
      <c r="AG167" s="219">
        <f t="shared" si="47"/>
        <v>0</v>
      </c>
      <c r="AH167" s="219">
        <f t="shared" si="48"/>
        <v>0</v>
      </c>
      <c r="AI167" s="219">
        <f t="shared" si="49"/>
        <v>0</v>
      </c>
      <c r="AJ167" s="219">
        <f t="shared" si="50"/>
        <v>0</v>
      </c>
      <c r="AK167" s="224">
        <f t="shared" si="51"/>
        <v>0</v>
      </c>
      <c r="AL167" s="96">
        <f t="shared" si="35"/>
        <v>0</v>
      </c>
    </row>
    <row r="168" spans="1:38">
      <c r="A168" s="48" t="s">
        <v>392</v>
      </c>
      <c r="B168" s="48" t="str">
        <f>INDEX('Ref1'!$E:$E,MATCH(A168,'Ref1'!$A:$A,0))</f>
        <v>Lichfield</v>
      </c>
      <c r="C168" s="71">
        <f>INDEX(Data2!$1:$1000,MATCH($A168,Data2!$A:$A,0),MATCH($A$5,Data2!$4:$4,0))</f>
        <v>248</v>
      </c>
      <c r="D168" s="225">
        <f>INDEX(Data2!$1:$1000,MATCH($C168,Data2!$X:$X,0),MATCH(D$14,Data2!$4:$4,0))</f>
        <v>-0.53612224016086696</v>
      </c>
      <c r="E168" s="225">
        <f>INDEX(Data2!$1:$1000,MATCH($C168,Data2!$X:$X,0),MATCH(E$14,Data2!$4:$4,0))</f>
        <v>-0.52726251343495301</v>
      </c>
      <c r="F168" s="225">
        <f>INDEX(Data2!$1:$1000,MATCH($C168,Data2!$X:$X,0),MATCH(F$14,Data2!$4:$4,0))</f>
        <v>1.01614278526508</v>
      </c>
      <c r="G168" s="225">
        <f>INDEX(Data2!$1:$1000,MATCH($C168,Data2!$X:$X,0),MATCH(G$14,Data2!$4:$4,0))</f>
        <v>-1.7722890959111699</v>
      </c>
      <c r="H168" s="225">
        <f>INDEX(Data2!$1:$1000,MATCH($C168,Data2!$X:$X,0),MATCH(H$14,Data2!$4:$4,0))</f>
        <v>-0.308661103247932</v>
      </c>
      <c r="I168" s="225">
        <f>INDEX(Data2!$1:$1000,MATCH($C168,Data2!$X:$X,0),MATCH(I$14,Data2!$4:$4,0))</f>
        <v>0.38215790030638502</v>
      </c>
      <c r="J168" s="225">
        <f>INDEX(Data2!$1:$1000,MATCH($C168,Data2!$X:$X,0),MATCH(J$14,Data2!$4:$4,0))</f>
        <v>0.74403555410450795</v>
      </c>
      <c r="K168" s="225">
        <f>INDEX(Data2!$1:$1000,MATCH($C168,Data2!$X:$X,0),MATCH(K$14,Data2!$4:$4,0))</f>
        <v>-0.99069228112221797</v>
      </c>
      <c r="L168" s="225">
        <f>INDEX(Data2!$1:$1000,MATCH($C168,Data2!$X:$X,0),MATCH(L$14,Data2!$4:$4,0))</f>
        <v>-1.7364527482587899</v>
      </c>
      <c r="M168" s="225">
        <f>INDEX(Data2!$1:$1000,MATCH($C168,Data2!$X:$X,0),MATCH(M$14,Data2!$4:$4,0))</f>
        <v>-0.59938909654980799</v>
      </c>
      <c r="N168" s="225">
        <f>INDEX(Data2!$1:$1000,MATCH($C168,Data2!$X:$X,0),MATCH(N$14,Data2!$4:$4,0))</f>
        <v>0.15834272448537501</v>
      </c>
      <c r="O168" s="225">
        <f>INDEX(Data2!$1:$1000,MATCH($C168,Data2!$X:$X,0),MATCH(O$14,Data2!$4:$4,0))</f>
        <v>-1.48433940803009</v>
      </c>
      <c r="P168" s="225">
        <f>INDEX(Data2!$1:$1000,MATCH($C168,Data2!$X:$X,0),MATCH(P$14,Data2!$4:$4,0))</f>
        <v>-2.4330009860728898</v>
      </c>
      <c r="Q168" s="225">
        <f>INDEX(Data2!$1:$1000,MATCH($C168,Data2!$X:$X,0),MATCH(Q$14,Data2!$4:$4,0))</f>
        <v>0.77482466969292996</v>
      </c>
      <c r="R168" s="225">
        <f>INDEX(Data2!$1:$1000,MATCH($C168,Data2!$X:$X,0),MATCH(R$14,Data2!$4:$4,0))</f>
        <v>0.15834272448537501</v>
      </c>
      <c r="S168" s="226">
        <f>INDEX(Data2!$1:$1000,MATCH($C168,Data2!$X:$X,0),MATCH(S$14,Data2!$4:$4,0))</f>
        <v>-1.05560284363946</v>
      </c>
      <c r="T168" s="98">
        <f>INDEX(Data2!$1:$1000,MATCH($C168,Data2!$X:$X,0),MATCH(T$15,Data2!$4:$4,0))</f>
        <v>-0.20526722259156199</v>
      </c>
      <c r="V168" s="219">
        <f t="shared" si="36"/>
        <v>0</v>
      </c>
      <c r="W168" s="219">
        <f t="shared" si="37"/>
        <v>0</v>
      </c>
      <c r="X168" s="219">
        <f t="shared" si="38"/>
        <v>0</v>
      </c>
      <c r="Y168" s="219">
        <f t="shared" si="39"/>
        <v>0</v>
      </c>
      <c r="Z168" s="219">
        <f t="shared" si="40"/>
        <v>0</v>
      </c>
      <c r="AA168" s="219">
        <f t="shared" si="41"/>
        <v>0</v>
      </c>
      <c r="AB168" s="219">
        <f t="shared" si="42"/>
        <v>0</v>
      </c>
      <c r="AC168" s="219">
        <f t="shared" si="43"/>
        <v>0</v>
      </c>
      <c r="AD168" s="219">
        <f t="shared" si="44"/>
        <v>0</v>
      </c>
      <c r="AE168" s="219">
        <f t="shared" si="45"/>
        <v>0</v>
      </c>
      <c r="AF168" s="219">
        <f t="shared" si="46"/>
        <v>0</v>
      </c>
      <c r="AG168" s="219">
        <f t="shared" si="47"/>
        <v>0</v>
      </c>
      <c r="AH168" s="219">
        <f t="shared" si="48"/>
        <v>0</v>
      </c>
      <c r="AI168" s="219">
        <f t="shared" si="49"/>
        <v>0</v>
      </c>
      <c r="AJ168" s="219">
        <f t="shared" si="50"/>
        <v>0</v>
      </c>
      <c r="AK168" s="224">
        <f t="shared" si="51"/>
        <v>0</v>
      </c>
      <c r="AL168" s="96">
        <f t="shared" si="35"/>
        <v>0</v>
      </c>
    </row>
    <row r="169" spans="1:38">
      <c r="A169" s="48" t="s">
        <v>394</v>
      </c>
      <c r="B169" s="48" t="str">
        <f>INDEX('Ref1'!$E:$E,MATCH(A169,'Ref1'!$A:$A,0))</f>
        <v>Lincoln</v>
      </c>
      <c r="C169" s="71">
        <f>INDEX(Data2!$1:$1000,MATCH($A169,Data2!$A:$A,0),MATCH($A$5,Data2!$4:$4,0))</f>
        <v>235</v>
      </c>
      <c r="D169" s="225">
        <f>INDEX(Data2!$1:$1000,MATCH($C169,Data2!$X:$X,0),MATCH(D$14,Data2!$4:$4,0))</f>
        <v>-3.8459493110680398E-3</v>
      </c>
      <c r="E169" s="225">
        <f>INDEX(Data2!$1:$1000,MATCH($C169,Data2!$X:$X,0),MATCH(E$14,Data2!$4:$4,0))</f>
        <v>2.61829535040822</v>
      </c>
      <c r="F169" s="225">
        <f>INDEX(Data2!$1:$1000,MATCH($C169,Data2!$X:$X,0),MATCH(F$14,Data2!$4:$4,0))</f>
        <v>0.18958056817244801</v>
      </c>
      <c r="G169" s="225">
        <f>INDEX(Data2!$1:$1000,MATCH($C169,Data2!$X:$X,0),MATCH(G$14,Data2!$4:$4,0))</f>
        <v>1.01614278526508</v>
      </c>
      <c r="H169" s="225">
        <f>INDEX(Data2!$1:$1000,MATCH($C169,Data2!$X:$X,0),MATCH(H$14,Data2!$4:$4,0))</f>
        <v>-1.67081473865842</v>
      </c>
      <c r="I169" s="225">
        <f>INDEX(Data2!$1:$1000,MATCH($C169,Data2!$X:$X,0),MATCH(I$14,Data2!$4:$4,0))</f>
        <v>-0.228893548160431</v>
      </c>
      <c r="J169" s="225">
        <f>INDEX(Data2!$1:$1000,MATCH($C169,Data2!$X:$X,0),MATCH(J$14,Data2!$4:$4,0))</f>
        <v>-1.2169055626538401</v>
      </c>
      <c r="K169" s="225">
        <f>INDEX(Data2!$1:$1000,MATCH($C169,Data2!$X:$X,0),MATCH(K$14,Data2!$4:$4,0))</f>
        <v>0.65558674848606502</v>
      </c>
      <c r="L169" s="225">
        <f>INDEX(Data2!$1:$1000,MATCH($C169,Data2!$X:$X,0),MATCH(L$14,Data2!$4:$4,0))</f>
        <v>-0.308661103247932</v>
      </c>
      <c r="M169" s="225">
        <f>INDEX(Data2!$1:$1000,MATCH($C169,Data2!$X:$X,0),MATCH(M$14,Data2!$4:$4,0))</f>
        <v>-0.79576471234815305</v>
      </c>
      <c r="N169" s="225">
        <f>INDEX(Data2!$1:$1000,MATCH($C169,Data2!$X:$X,0),MATCH(N$14,Data2!$4:$4,0))</f>
        <v>0.104027698398954</v>
      </c>
      <c r="O169" s="225">
        <f>INDEX(Data2!$1:$1000,MATCH($C169,Data2!$X:$X,0),MATCH(O$14,Data2!$4:$4,0))</f>
        <v>-0.26856364062649601</v>
      </c>
      <c r="P169" s="225">
        <f>INDEX(Data2!$1:$1000,MATCH($C169,Data2!$X:$X,0),MATCH(P$14,Data2!$4:$4,0))</f>
        <v>0.74403555410450795</v>
      </c>
      <c r="Q169" s="225">
        <f>INDEX(Data2!$1:$1000,MATCH($C169,Data2!$X:$X,0),MATCH(Q$14,Data2!$4:$4,0))</f>
        <v>-0.36566011593027697</v>
      </c>
      <c r="R169" s="225">
        <f>INDEX(Data2!$1:$1000,MATCH($C169,Data2!$X:$X,0),MATCH(R$14,Data2!$4:$4,0))</f>
        <v>0.71393615083927797</v>
      </c>
      <c r="S169" s="226">
        <f>INDEX(Data2!$1:$1000,MATCH($C169,Data2!$X:$X,0),MATCH(S$14,Data2!$4:$4,0))</f>
        <v>-0.79576471234815305</v>
      </c>
      <c r="T169" s="98">
        <f>INDEX(Data2!$1:$1000,MATCH($C169,Data2!$X:$X,0),MATCH(T$15,Data2!$4:$4,0))</f>
        <v>0.80636647104172898</v>
      </c>
      <c r="V169" s="219">
        <f t="shared" si="36"/>
        <v>0</v>
      </c>
      <c r="W169" s="219">
        <f t="shared" si="37"/>
        <v>0</v>
      </c>
      <c r="X169" s="219">
        <f t="shared" si="38"/>
        <v>0</v>
      </c>
      <c r="Y169" s="219">
        <f t="shared" si="39"/>
        <v>0</v>
      </c>
      <c r="Z169" s="219">
        <f t="shared" si="40"/>
        <v>0</v>
      </c>
      <c r="AA169" s="219">
        <f t="shared" si="41"/>
        <v>0</v>
      </c>
      <c r="AB169" s="219">
        <f t="shared" si="42"/>
        <v>0</v>
      </c>
      <c r="AC169" s="219">
        <f t="shared" si="43"/>
        <v>0</v>
      </c>
      <c r="AD169" s="219">
        <f t="shared" si="44"/>
        <v>0</v>
      </c>
      <c r="AE169" s="219">
        <f t="shared" si="45"/>
        <v>0</v>
      </c>
      <c r="AF169" s="219">
        <f t="shared" si="46"/>
        <v>0</v>
      </c>
      <c r="AG169" s="219">
        <f t="shared" si="47"/>
        <v>0</v>
      </c>
      <c r="AH169" s="219">
        <f t="shared" si="48"/>
        <v>0</v>
      </c>
      <c r="AI169" s="219">
        <f t="shared" si="49"/>
        <v>0</v>
      </c>
      <c r="AJ169" s="219">
        <f t="shared" si="50"/>
        <v>0</v>
      </c>
      <c r="AK169" s="224">
        <f t="shared" si="51"/>
        <v>0</v>
      </c>
      <c r="AL169" s="96">
        <f t="shared" si="35"/>
        <v>0</v>
      </c>
    </row>
    <row r="170" spans="1:38">
      <c r="A170" s="48" t="s">
        <v>398</v>
      </c>
      <c r="B170" s="48" t="str">
        <f>INDEX('Ref1'!$E:$E,MATCH(A170,'Ref1'!$A:$A,0))</f>
        <v>Liverpool</v>
      </c>
      <c r="C170" s="71">
        <f>INDEX(Data2!$1:$1000,MATCH($A170,Data2!$A:$A,0),MATCH($A$5,Data2!$4:$4,0))</f>
        <v>264</v>
      </c>
      <c r="D170" s="225">
        <f>INDEX(Data2!$1:$1000,MATCH($C170,Data2!$X:$X,0),MATCH(D$14,Data2!$4:$4,0))</f>
        <v>-1.2667954125138601</v>
      </c>
      <c r="E170" s="225">
        <f>INDEX(Data2!$1:$1000,MATCH($C170,Data2!$X:$X,0),MATCH(E$14,Data2!$4:$4,0))</f>
        <v>-0.228893548160431</v>
      </c>
      <c r="F170" s="225">
        <f>INDEX(Data2!$1:$1000,MATCH($C170,Data2!$X:$X,0),MATCH(F$14,Data2!$4:$4,0))</f>
        <v>-1.18526012786046</v>
      </c>
      <c r="G170" s="225">
        <f>INDEX(Data2!$1:$1000,MATCH($C170,Data2!$X:$X,0),MATCH(G$14,Data2!$4:$4,0))</f>
        <v>-0.59938909654980799</v>
      </c>
      <c r="H170" s="225">
        <f>INDEX(Data2!$1:$1000,MATCH($C170,Data2!$X:$X,0),MATCH(H$14,Data2!$4:$4,0))</f>
        <v>0.32483643033381798</v>
      </c>
      <c r="I170" s="225">
        <f>INDEX(Data2!$1:$1000,MATCH($C170,Data2!$X:$X,0),MATCH(I$14,Data2!$4:$4,0))</f>
        <v>-1.37734677311944</v>
      </c>
      <c r="J170" s="225">
        <f>INDEX(Data2!$1:$1000,MATCH($C170,Data2!$X:$X,0),MATCH(J$14,Data2!$4:$4,0))</f>
        <v>1.0967790164520199</v>
      </c>
      <c r="K170" s="225">
        <f>INDEX(Data2!$1:$1000,MATCH($C170,Data2!$X:$X,0),MATCH(K$14,Data2!$4:$4,0))</f>
        <v>-0.15834272448537501</v>
      </c>
      <c r="L170" s="225">
        <f>INDEX(Data2!$1:$1000,MATCH($C170,Data2!$X:$X,0),MATCH(L$14,Data2!$4:$4,0))</f>
        <v>-0.22100455369559499</v>
      </c>
      <c r="M170" s="225">
        <f>INDEX(Data2!$1:$1000,MATCH($C170,Data2!$X:$X,0),MATCH(M$14,Data2!$4:$4,0))</f>
        <v>0.48356099433467298</v>
      </c>
      <c r="N170" s="225">
        <f>INDEX(Data2!$1:$1000,MATCH($C170,Data2!$X:$X,0),MATCH(N$14,Data2!$4:$4,0))</f>
        <v>1.7722890959111699</v>
      </c>
      <c r="O170" s="225">
        <f>INDEX(Data2!$1:$1000,MATCH($C170,Data2!$X:$X,0),MATCH(O$14,Data2!$4:$4,0))</f>
        <v>-4.23179653114963E-2</v>
      </c>
      <c r="P170" s="225">
        <f>INDEX(Data2!$1:$1000,MATCH($C170,Data2!$X:$X,0),MATCH(P$14,Data2!$4:$4,0))</f>
        <v>-0.48356099433467298</v>
      </c>
      <c r="Q170" s="225">
        <f>INDEX(Data2!$1:$1000,MATCH($C170,Data2!$X:$X,0),MATCH(Q$14,Data2!$4:$4,0))</f>
        <v>1.81055767879132</v>
      </c>
      <c r="R170" s="225">
        <f>INDEX(Data2!$1:$1000,MATCH($C170,Data2!$X:$X,0),MATCH(R$14,Data2!$4:$4,0))</f>
        <v>5.0018065889223501E-2</v>
      </c>
      <c r="S170" s="226">
        <f>INDEX(Data2!$1:$1000,MATCH($C170,Data2!$X:$X,0),MATCH(S$14,Data2!$4:$4,0))</f>
        <v>0.84971663855767099</v>
      </c>
      <c r="T170" s="98">
        <f>INDEX(Data2!$1:$1000,MATCH($C170,Data2!$X:$X,0),MATCH(T$15,Data2!$4:$4,0))</f>
        <v>1.7722890959111699</v>
      </c>
      <c r="V170" s="219">
        <f t="shared" si="36"/>
        <v>0</v>
      </c>
      <c r="W170" s="219">
        <f t="shared" si="37"/>
        <v>0</v>
      </c>
      <c r="X170" s="219">
        <f t="shared" si="38"/>
        <v>0</v>
      </c>
      <c r="Y170" s="219">
        <f t="shared" si="39"/>
        <v>0</v>
      </c>
      <c r="Z170" s="219">
        <f t="shared" si="40"/>
        <v>0</v>
      </c>
      <c r="AA170" s="219">
        <f t="shared" si="41"/>
        <v>0</v>
      </c>
      <c r="AB170" s="219">
        <f t="shared" si="42"/>
        <v>0</v>
      </c>
      <c r="AC170" s="219">
        <f t="shared" si="43"/>
        <v>0</v>
      </c>
      <c r="AD170" s="219">
        <f t="shared" si="44"/>
        <v>0</v>
      </c>
      <c r="AE170" s="219">
        <f t="shared" si="45"/>
        <v>0</v>
      </c>
      <c r="AF170" s="219">
        <f t="shared" si="46"/>
        <v>0</v>
      </c>
      <c r="AG170" s="219">
        <f t="shared" si="47"/>
        <v>0</v>
      </c>
      <c r="AH170" s="219">
        <f t="shared" si="48"/>
        <v>0</v>
      </c>
      <c r="AI170" s="219">
        <f t="shared" si="49"/>
        <v>0</v>
      </c>
      <c r="AJ170" s="219">
        <f t="shared" si="50"/>
        <v>0</v>
      </c>
      <c r="AK170" s="224">
        <f t="shared" si="51"/>
        <v>0</v>
      </c>
      <c r="AL170" s="96">
        <f t="shared" si="35"/>
        <v>0</v>
      </c>
    </row>
    <row r="171" spans="1:38">
      <c r="A171" s="48" t="s">
        <v>400</v>
      </c>
      <c r="B171" s="48" t="str">
        <f>INDEX('Ref1'!$E:$E,MATCH(A171,'Ref1'!$A:$A,0))</f>
        <v>Luton</v>
      </c>
      <c r="C171" s="71">
        <f>INDEX(Data2!$1:$1000,MATCH($A171,Data2!$A:$A,0),MATCH($A$5,Data2!$4:$4,0))</f>
        <v>269</v>
      </c>
      <c r="D171" s="225">
        <f>INDEX(Data2!$1:$1000,MATCH($C171,Data2!$X:$X,0),MATCH(D$14,Data2!$4:$4,0))</f>
        <v>1.9230884433897401E-2</v>
      </c>
      <c r="E171" s="225">
        <f>INDEX(Data2!$1:$1000,MATCH($C171,Data2!$X:$X,0),MATCH(E$14,Data2!$4:$4,0))</f>
        <v>-2.0586978929547599</v>
      </c>
      <c r="F171" s="225">
        <f>INDEX(Data2!$1:$1000,MATCH($C171,Data2!$X:$X,0),MATCH(F$14,Data2!$4:$4,0))</f>
        <v>-0.94162475828346703</v>
      </c>
      <c r="G171" s="225">
        <f>INDEX(Data2!$1:$1000,MATCH($C171,Data2!$X:$X,0),MATCH(G$14,Data2!$4:$4,0))</f>
        <v>-0.308661103247932</v>
      </c>
      <c r="H171" s="225">
        <f>INDEX(Data2!$1:$1000,MATCH($C171,Data2!$X:$X,0),MATCH(H$14,Data2!$4:$4,0))</f>
        <v>-1.02911813509786</v>
      </c>
      <c r="I171" s="225">
        <f>INDEX(Data2!$1:$1000,MATCH($C171,Data2!$X:$X,0),MATCH(I$14,Data2!$4:$4,0))</f>
        <v>6.5427627302906605E-2</v>
      </c>
      <c r="J171" s="225">
        <f>INDEX(Data2!$1:$1000,MATCH($C171,Data2!$X:$X,0),MATCH(J$14,Data2!$4:$4,0))</f>
        <v>-1.81055767879132</v>
      </c>
      <c r="K171" s="225">
        <f>INDEX(Data2!$1:$1000,MATCH($C171,Data2!$X:$X,0),MATCH(K$14,Data2!$4:$4,0))</f>
        <v>-0.12725866904514299</v>
      </c>
      <c r="L171" s="225">
        <f>INDEX(Data2!$1:$1000,MATCH($C171,Data2!$X:$X,0),MATCH(L$14,Data2!$4:$4,0))</f>
        <v>-0.90626333816903804</v>
      </c>
      <c r="M171" s="225">
        <f>INDEX(Data2!$1:$1000,MATCH($C171,Data2!$X:$X,0),MATCH(M$14,Data2!$4:$4,0))</f>
        <v>0.15055853143485801</v>
      </c>
      <c r="N171" s="225">
        <f>INDEX(Data2!$1:$1000,MATCH($C171,Data2!$X:$X,0),MATCH(N$14,Data2!$4:$4,0))</f>
        <v>-8.0852741412441698E-2</v>
      </c>
      <c r="O171" s="225">
        <f>INDEX(Data2!$1:$1000,MATCH($C171,Data2!$X:$X,0),MATCH(O$14,Data2!$4:$4,0))</f>
        <v>-0.77482466969292996</v>
      </c>
      <c r="P171" s="225">
        <f>INDEX(Data2!$1:$1000,MATCH($C171,Data2!$X:$X,0),MATCH(P$14,Data2!$4:$4,0))</f>
        <v>1.4182061165636599</v>
      </c>
      <c r="Q171" s="225">
        <f>INDEX(Data2!$1:$1000,MATCH($C171,Data2!$X:$X,0),MATCH(Q$14,Data2!$4:$4,0))</f>
        <v>-1.2331952774122601</v>
      </c>
      <c r="R171" s="225">
        <f>INDEX(Data2!$1:$1000,MATCH($C171,Data2!$X:$X,0),MATCH(R$14,Data2!$4:$4,0))</f>
        <v>-9.6297118323475706E-2</v>
      </c>
      <c r="S171" s="226">
        <f>INDEX(Data2!$1:$1000,MATCH($C171,Data2!$X:$X,0),MATCH(S$14,Data2!$4:$4,0))</f>
        <v>1.6405276298473599</v>
      </c>
      <c r="T171" s="98">
        <f>INDEX(Data2!$1:$1000,MATCH($C171,Data2!$X:$X,0),MATCH(T$15,Data2!$4:$4,0))</f>
        <v>0.181754940835861</v>
      </c>
      <c r="V171" s="219">
        <f t="shared" si="36"/>
        <v>0</v>
      </c>
      <c r="W171" s="219">
        <f t="shared" si="37"/>
        <v>0</v>
      </c>
      <c r="X171" s="219">
        <f t="shared" si="38"/>
        <v>0</v>
      </c>
      <c r="Y171" s="219">
        <f t="shared" si="39"/>
        <v>0</v>
      </c>
      <c r="Z171" s="219">
        <f t="shared" si="40"/>
        <v>0</v>
      </c>
      <c r="AA171" s="219">
        <f t="shared" si="41"/>
        <v>0</v>
      </c>
      <c r="AB171" s="219">
        <f t="shared" si="42"/>
        <v>0</v>
      </c>
      <c r="AC171" s="219">
        <f t="shared" si="43"/>
        <v>0</v>
      </c>
      <c r="AD171" s="219">
        <f t="shared" si="44"/>
        <v>0</v>
      </c>
      <c r="AE171" s="219">
        <f t="shared" si="45"/>
        <v>0</v>
      </c>
      <c r="AF171" s="219">
        <f t="shared" si="46"/>
        <v>0</v>
      </c>
      <c r="AG171" s="219">
        <f t="shared" si="47"/>
        <v>0</v>
      </c>
      <c r="AH171" s="219">
        <f t="shared" si="48"/>
        <v>0</v>
      </c>
      <c r="AI171" s="219">
        <f t="shared" si="49"/>
        <v>0</v>
      </c>
      <c r="AJ171" s="219">
        <f t="shared" si="50"/>
        <v>0</v>
      </c>
      <c r="AK171" s="224">
        <f t="shared" si="51"/>
        <v>0</v>
      </c>
      <c r="AL171" s="96">
        <f t="shared" si="35"/>
        <v>0</v>
      </c>
    </row>
    <row r="172" spans="1:38">
      <c r="A172" s="48" t="s">
        <v>402</v>
      </c>
      <c r="B172" s="48" t="str">
        <f>INDEX('Ref1'!$E:$E,MATCH(A172,'Ref1'!$A:$A,0))</f>
        <v>Maidstone</v>
      </c>
      <c r="C172" s="71">
        <f>INDEX(Data2!$1:$1000,MATCH($A172,Data2!$A:$A,0),MATCH($A$5,Data2!$4:$4,0))</f>
        <v>31</v>
      </c>
      <c r="D172" s="225">
        <f>INDEX(Data2!$1:$1000,MATCH($C172,Data2!$X:$X,0),MATCH(D$14,Data2!$4:$4,0))</f>
        <v>0.54502425143293098</v>
      </c>
      <c r="E172" s="225">
        <f>INDEX(Data2!$1:$1000,MATCH($C172,Data2!$X:$X,0),MATCH(E$14,Data2!$4:$4,0))</f>
        <v>-1.48433940803009</v>
      </c>
      <c r="F172" s="225">
        <f>INDEX(Data2!$1:$1000,MATCH($C172,Data2!$X:$X,0),MATCH(F$14,Data2!$4:$4,0))</f>
        <v>-0.89472573620472595</v>
      </c>
      <c r="G172" s="225">
        <f>INDEX(Data2!$1:$1000,MATCH($C172,Data2!$X:$X,0),MATCH(G$14,Data2!$4:$4,0))</f>
        <v>0.41547348891049701</v>
      </c>
      <c r="H172" s="225">
        <f>INDEX(Data2!$1:$1000,MATCH($C172,Data2!$X:$X,0),MATCH(H$14,Data2!$4:$4,0))</f>
        <v>-2.12741091319007</v>
      </c>
      <c r="I172" s="225">
        <f>INDEX(Data2!$1:$1000,MATCH($C172,Data2!$X:$X,0),MATCH(I$14,Data2!$4:$4,0))</f>
        <v>-1.2841450125398901</v>
      </c>
      <c r="J172" s="225">
        <f>INDEX(Data2!$1:$1000,MATCH($C172,Data2!$X:$X,0),MATCH(J$14,Data2!$4:$4,0))</f>
        <v>1.2841450125398799</v>
      </c>
      <c r="K172" s="225">
        <f>INDEX(Data2!$1:$1000,MATCH($C172,Data2!$X:$X,0),MATCH(K$14,Data2!$4:$4,0))</f>
        <v>1.55768809267068</v>
      </c>
      <c r="L172" s="225">
        <f>INDEX(Data2!$1:$1000,MATCH($C172,Data2!$X:$X,0),MATCH(L$14,Data2!$4:$4,0))</f>
        <v>9.6297118323475706E-2</v>
      </c>
      <c r="M172" s="225">
        <f>INDEX(Data2!$1:$1000,MATCH($C172,Data2!$X:$X,0),MATCH(M$14,Data2!$4:$4,0))</f>
        <v>0.83873171379157596</v>
      </c>
      <c r="N172" s="225">
        <f>INDEX(Data2!$1:$1000,MATCH($C172,Data2!$X:$X,0),MATCH(N$14,Data2!$4:$4,0))</f>
        <v>0.45778187523733299</v>
      </c>
      <c r="O172" s="225">
        <f>INDEX(Data2!$1:$1000,MATCH($C172,Data2!$X:$X,0),MATCH(O$14,Data2!$4:$4,0))</f>
        <v>-0.95367622688124898</v>
      </c>
      <c r="P172" s="225">
        <f>INDEX(Data2!$1:$1000,MATCH($C172,Data2!$X:$X,0),MATCH(P$14,Data2!$4:$4,0))</f>
        <v>1.46158075015049</v>
      </c>
      <c r="Q172" s="225">
        <f>INDEX(Data2!$1:$1000,MATCH($C172,Data2!$X:$X,0),MATCH(Q$14,Data2!$4:$4,0))</f>
        <v>0.16613652408900501</v>
      </c>
      <c r="R172" s="225">
        <f>INDEX(Data2!$1:$1000,MATCH($C172,Data2!$X:$X,0),MATCH(R$14,Data2!$4:$4,0))</f>
        <v>1.2498189696086499</v>
      </c>
      <c r="S172" s="226">
        <f>INDEX(Data2!$1:$1000,MATCH($C172,Data2!$X:$X,0),MATCH(S$14,Data2!$4:$4,0))</f>
        <v>-0.43230348489121101</v>
      </c>
      <c r="T172" s="98">
        <f>INDEX(Data2!$1:$1000,MATCH($C172,Data2!$X:$X,0),MATCH(T$15,Data2!$4:$4,0))</f>
        <v>-0.104027698398954</v>
      </c>
      <c r="V172" s="219">
        <f t="shared" si="36"/>
        <v>0</v>
      </c>
      <c r="W172" s="219">
        <f t="shared" si="37"/>
        <v>0</v>
      </c>
      <c r="X172" s="219">
        <f t="shared" si="38"/>
        <v>0</v>
      </c>
      <c r="Y172" s="219">
        <f t="shared" si="39"/>
        <v>0</v>
      </c>
      <c r="Z172" s="219">
        <f t="shared" si="40"/>
        <v>0</v>
      </c>
      <c r="AA172" s="219">
        <f t="shared" si="41"/>
        <v>0</v>
      </c>
      <c r="AB172" s="219">
        <f t="shared" si="42"/>
        <v>0</v>
      </c>
      <c r="AC172" s="219">
        <f t="shared" si="43"/>
        <v>0</v>
      </c>
      <c r="AD172" s="219">
        <f t="shared" si="44"/>
        <v>0</v>
      </c>
      <c r="AE172" s="219">
        <f t="shared" si="45"/>
        <v>0</v>
      </c>
      <c r="AF172" s="219">
        <f t="shared" si="46"/>
        <v>0</v>
      </c>
      <c r="AG172" s="219">
        <f t="shared" si="47"/>
        <v>0</v>
      </c>
      <c r="AH172" s="219">
        <f t="shared" si="48"/>
        <v>0</v>
      </c>
      <c r="AI172" s="219">
        <f t="shared" si="49"/>
        <v>0</v>
      </c>
      <c r="AJ172" s="219">
        <f t="shared" si="50"/>
        <v>0</v>
      </c>
      <c r="AK172" s="224">
        <f t="shared" si="51"/>
        <v>0</v>
      </c>
      <c r="AL172" s="96">
        <f t="shared" si="35"/>
        <v>0</v>
      </c>
    </row>
    <row r="173" spans="1:38">
      <c r="A173" s="48" t="s">
        <v>404</v>
      </c>
      <c r="B173" s="48" t="str">
        <f>INDEX('Ref1'!$E:$E,MATCH(A173,'Ref1'!$A:$A,0))</f>
        <v>Maldon</v>
      </c>
      <c r="C173" s="71">
        <f>INDEX(Data2!$1:$1000,MATCH($A173,Data2!$A:$A,0),MATCH($A$5,Data2!$4:$4,0))</f>
        <v>90</v>
      </c>
      <c r="D173" s="225">
        <f>INDEX(Data2!$1:$1000,MATCH($C173,Data2!$X:$X,0),MATCH(D$14,Data2!$4:$4,0))</f>
        <v>-1.4395549086391799</v>
      </c>
      <c r="E173" s="225">
        <f>INDEX(Data2!$1:$1000,MATCH($C173,Data2!$X:$X,0),MATCH(E$14,Data2!$4:$4,0))</f>
        <v>0.61790345380673695</v>
      </c>
      <c r="F173" s="225">
        <f>INDEX(Data2!$1:$1000,MATCH($C173,Data2!$X:$X,0),MATCH(F$14,Data2!$4:$4,0))</f>
        <v>0.65558674848606502</v>
      </c>
      <c r="G173" s="225">
        <f>INDEX(Data2!$1:$1000,MATCH($C173,Data2!$X:$X,0),MATCH(G$14,Data2!$4:$4,0))</f>
        <v>8.0852741412441503E-2</v>
      </c>
      <c r="H173" s="225">
        <f>INDEX(Data2!$1:$1000,MATCH($C173,Data2!$X:$X,0),MATCH(H$14,Data2!$4:$4,0))</f>
        <v>-0.21312928999889499</v>
      </c>
      <c r="I173" s="225">
        <f>INDEX(Data2!$1:$1000,MATCH($C173,Data2!$X:$X,0),MATCH(I$14,Data2!$4:$4,0))</f>
        <v>-0.70404637465488196</v>
      </c>
      <c r="J173" s="225">
        <f>INDEX(Data2!$1:$1000,MATCH($C173,Data2!$X:$X,0),MATCH(J$14,Data2!$4:$4,0))</f>
        <v>-0.81705964781606499</v>
      </c>
      <c r="K173" s="225">
        <f>INDEX(Data2!$1:$1000,MATCH($C173,Data2!$X:$X,0),MATCH(K$14,Data2!$4:$4,0))</f>
        <v>-0.51844398248942802</v>
      </c>
      <c r="L173" s="225">
        <f>INDEX(Data2!$1:$1000,MATCH($C173,Data2!$X:$X,0),MATCH(L$14,Data2!$4:$4,0))</f>
        <v>-0.88330602472053099</v>
      </c>
      <c r="M173" s="225">
        <f>INDEX(Data2!$1:$1000,MATCH($C173,Data2!$X:$X,0),MATCH(M$14,Data2!$4:$4,0))</f>
        <v>-0.76448125721012095</v>
      </c>
      <c r="N173" s="225">
        <f>INDEX(Data2!$1:$1000,MATCH($C173,Data2!$X:$X,0),MATCH(N$14,Data2!$4:$4,0))</f>
        <v>-1.89619030821197</v>
      </c>
      <c r="O173" s="225">
        <f>INDEX(Data2!$1:$1000,MATCH($C173,Data2!$X:$X,0),MATCH(O$14,Data2!$4:$4,0))</f>
        <v>3.4620373051327799E-2</v>
      </c>
      <c r="P173" s="225">
        <f>INDEX(Data2!$1:$1000,MATCH($C173,Data2!$X:$X,0),MATCH(P$14,Data2!$4:$4,0))</f>
        <v>-1.37734677311944</v>
      </c>
      <c r="Q173" s="225">
        <f>INDEX(Data2!$1:$1000,MATCH($C173,Data2!$X:$X,0),MATCH(Q$14,Data2!$4:$4,0))</f>
        <v>-0.11176450046109999</v>
      </c>
      <c r="R173" s="225">
        <f>INDEX(Data2!$1:$1000,MATCH($C173,Data2!$X:$X,0),MATCH(R$14,Data2!$4:$4,0))</f>
        <v>-1.46158075015049</v>
      </c>
      <c r="S173" s="226">
        <f>INDEX(Data2!$1:$1000,MATCH($C173,Data2!$X:$X,0),MATCH(S$14,Data2!$4:$4,0))</f>
        <v>0.276546612755663</v>
      </c>
      <c r="T173" s="98">
        <f>INDEX(Data2!$1:$1000,MATCH($C173,Data2!$X:$X,0),MATCH(T$15,Data2!$4:$4,0))</f>
        <v>-0.89472573620472595</v>
      </c>
      <c r="V173" s="219">
        <f t="shared" si="36"/>
        <v>0</v>
      </c>
      <c r="W173" s="219">
        <f t="shared" si="37"/>
        <v>0</v>
      </c>
      <c r="X173" s="219">
        <f t="shared" si="38"/>
        <v>0</v>
      </c>
      <c r="Y173" s="219">
        <f t="shared" si="39"/>
        <v>0</v>
      </c>
      <c r="Z173" s="219">
        <f t="shared" si="40"/>
        <v>0</v>
      </c>
      <c r="AA173" s="219">
        <f t="shared" si="41"/>
        <v>0</v>
      </c>
      <c r="AB173" s="219">
        <f t="shared" si="42"/>
        <v>0</v>
      </c>
      <c r="AC173" s="219">
        <f t="shared" si="43"/>
        <v>0</v>
      </c>
      <c r="AD173" s="219">
        <f t="shared" si="44"/>
        <v>0</v>
      </c>
      <c r="AE173" s="219">
        <f t="shared" si="45"/>
        <v>0</v>
      </c>
      <c r="AF173" s="219">
        <f t="shared" si="46"/>
        <v>0</v>
      </c>
      <c r="AG173" s="219">
        <f t="shared" si="47"/>
        <v>0</v>
      </c>
      <c r="AH173" s="219">
        <f t="shared" si="48"/>
        <v>0</v>
      </c>
      <c r="AI173" s="219">
        <f t="shared" si="49"/>
        <v>0</v>
      </c>
      <c r="AJ173" s="219">
        <f t="shared" si="50"/>
        <v>0</v>
      </c>
      <c r="AK173" s="224">
        <f t="shared" si="51"/>
        <v>0</v>
      </c>
      <c r="AL173" s="96">
        <f t="shared" si="35"/>
        <v>0</v>
      </c>
    </row>
    <row r="174" spans="1:38">
      <c r="A174" s="48" t="s">
        <v>406</v>
      </c>
      <c r="B174" s="48" t="str">
        <f>INDEX('Ref1'!$E:$E,MATCH(A174,'Ref1'!$A:$A,0))</f>
        <v>Malvern Hills</v>
      </c>
      <c r="C174" s="71">
        <f>INDEX(Data2!$1:$1000,MATCH($A174,Data2!$A:$A,0),MATCH($A$5,Data2!$4:$4,0))</f>
        <v>13</v>
      </c>
      <c r="D174" s="225">
        <f>INDEX(Data2!$1:$1000,MATCH($C174,Data2!$X:$X,0),MATCH(D$14,Data2!$4:$4,0))</f>
        <v>1.0691269505479799</v>
      </c>
      <c r="E174" s="225">
        <f>INDEX(Data2!$1:$1000,MATCH($C174,Data2!$X:$X,0),MATCH(E$14,Data2!$4:$4,0))</f>
        <v>8.8572288948810904E-2</v>
      </c>
      <c r="F174" s="225">
        <f>INDEX(Data2!$1:$1000,MATCH($C174,Data2!$X:$X,0),MATCH(F$14,Data2!$4:$4,0))</f>
        <v>-0.69422498537454602</v>
      </c>
      <c r="G174" s="225">
        <f>INDEX(Data2!$1:$1000,MATCH($C174,Data2!$X:$X,0),MATCH(G$14,Data2!$4:$4,0))</f>
        <v>-0.55396966512034396</v>
      </c>
      <c r="H174" s="225">
        <f>INDEX(Data2!$1:$1000,MATCH($C174,Data2!$X:$X,0),MATCH(H$14,Data2!$4:$4,0))</f>
        <v>0.44076432542273503</v>
      </c>
      <c r="I174" s="225">
        <f>INDEX(Data2!$1:$1000,MATCH($C174,Data2!$X:$X,0),MATCH(I$14,Data2!$4:$4,0))</f>
        <v>0.83873171379157596</v>
      </c>
      <c r="J174" s="225">
        <f>INDEX(Data2!$1:$1000,MATCH($C174,Data2!$X:$X,0),MATCH(J$14,Data2!$4:$4,0))</f>
        <v>0.44076432542273503</v>
      </c>
      <c r="K174" s="225">
        <f>INDEX(Data2!$1:$1000,MATCH($C174,Data2!$X:$X,0),MATCH(K$14,Data2!$4:$4,0))</f>
        <v>0.75421899455136598</v>
      </c>
      <c r="L174" s="225">
        <f>INDEX(Data2!$1:$1000,MATCH($C174,Data2!$X:$X,0),MATCH(L$14,Data2!$4:$4,0))</f>
        <v>0.39876036674317</v>
      </c>
      <c r="M174" s="225">
        <f>INDEX(Data2!$1:$1000,MATCH($C174,Data2!$X:$X,0),MATCH(M$14,Data2!$4:$4,0))</f>
        <v>5.7721133302240199E-2</v>
      </c>
      <c r="N174" s="225">
        <f>INDEX(Data2!$1:$1000,MATCH($C174,Data2!$X:$X,0),MATCH(N$14,Data2!$4:$4,0))</f>
        <v>0.25264835601647301</v>
      </c>
      <c r="O174" s="225">
        <f>INDEX(Data2!$1:$1000,MATCH($C174,Data2!$X:$X,0),MATCH(O$14,Data2!$4:$4,0))</f>
        <v>-1.9985190177754</v>
      </c>
      <c r="P174" s="225">
        <f>INDEX(Data2!$1:$1000,MATCH($C174,Data2!$X:$X,0),MATCH(P$14,Data2!$4:$4,0))</f>
        <v>0.292566138795811</v>
      </c>
      <c r="Q174" s="225">
        <f>INDEX(Data2!$1:$1000,MATCH($C174,Data2!$X:$X,0),MATCH(Q$14,Data2!$4:$4,0))</f>
        <v>-1.30189000761073</v>
      </c>
      <c r="R174" s="225">
        <f>INDEX(Data2!$1:$1000,MATCH($C174,Data2!$X:$X,0),MATCH(R$14,Data2!$4:$4,0))</f>
        <v>-0.36566011593027697</v>
      </c>
      <c r="S174" s="226">
        <f>INDEX(Data2!$1:$1000,MATCH($C174,Data2!$X:$X,0),MATCH(S$14,Data2!$4:$4,0))</f>
        <v>-0.65558674848606502</v>
      </c>
      <c r="T174" s="98">
        <f>INDEX(Data2!$1:$1000,MATCH($C174,Data2!$X:$X,0),MATCH(T$15,Data2!$4:$4,0))</f>
        <v>0.373896287181058</v>
      </c>
      <c r="V174" s="219">
        <f t="shared" si="36"/>
        <v>0</v>
      </c>
      <c r="W174" s="219">
        <f t="shared" si="37"/>
        <v>0</v>
      </c>
      <c r="X174" s="219">
        <f t="shared" si="38"/>
        <v>0</v>
      </c>
      <c r="Y174" s="219">
        <f t="shared" si="39"/>
        <v>0</v>
      </c>
      <c r="Z174" s="219">
        <f t="shared" si="40"/>
        <v>0</v>
      </c>
      <c r="AA174" s="219">
        <f t="shared" si="41"/>
        <v>0</v>
      </c>
      <c r="AB174" s="219">
        <f t="shared" si="42"/>
        <v>0</v>
      </c>
      <c r="AC174" s="219">
        <f t="shared" si="43"/>
        <v>0</v>
      </c>
      <c r="AD174" s="219">
        <f t="shared" si="44"/>
        <v>0</v>
      </c>
      <c r="AE174" s="219">
        <f t="shared" si="45"/>
        <v>0</v>
      </c>
      <c r="AF174" s="219">
        <f t="shared" si="46"/>
        <v>0</v>
      </c>
      <c r="AG174" s="219">
        <f t="shared" si="47"/>
        <v>0</v>
      </c>
      <c r="AH174" s="219">
        <f t="shared" si="48"/>
        <v>0</v>
      </c>
      <c r="AI174" s="219">
        <f t="shared" si="49"/>
        <v>0</v>
      </c>
      <c r="AJ174" s="219">
        <f t="shared" si="50"/>
        <v>0</v>
      </c>
      <c r="AK174" s="224">
        <f t="shared" si="51"/>
        <v>0</v>
      </c>
      <c r="AL174" s="96">
        <f t="shared" si="35"/>
        <v>0</v>
      </c>
    </row>
    <row r="175" spans="1:38">
      <c r="A175" s="48" t="s">
        <v>408</v>
      </c>
      <c r="B175" s="48" t="str">
        <f>INDEX('Ref1'!$E:$E,MATCH(A175,'Ref1'!$A:$A,0))</f>
        <v>Manchester</v>
      </c>
      <c r="C175" s="71">
        <f>INDEX(Data2!$1:$1000,MATCH($A175,Data2!$A:$A,0),MATCH($A$5,Data2!$4:$4,0))</f>
        <v>182</v>
      </c>
      <c r="D175" s="225">
        <f>INDEX(Data2!$1:$1000,MATCH($C175,Data2!$X:$X,0),MATCH(D$14,Data2!$4:$4,0))</f>
        <v>-0.449256837146156</v>
      </c>
      <c r="E175" s="225">
        <f>INDEX(Data2!$1:$1000,MATCH($C175,Data2!$X:$X,0),MATCH(E$14,Data2!$4:$4,0))</f>
        <v>-1.1399039744476001</v>
      </c>
      <c r="F175" s="225">
        <f>INDEX(Data2!$1:$1000,MATCH($C175,Data2!$X:$X,0),MATCH(F$14,Data2!$4:$4,0))</f>
        <v>0.43230348489121101</v>
      </c>
      <c r="G175" s="225">
        <f>INDEX(Data2!$1:$1000,MATCH($C175,Data2!$X:$X,0),MATCH(G$14,Data2!$4:$4,0))</f>
        <v>-0.70404637465488196</v>
      </c>
      <c r="H175" s="225">
        <f>INDEX(Data2!$1:$1000,MATCH($C175,Data2!$X:$X,0),MATCH(H$14,Data2!$4:$4,0))</f>
        <v>0.72389625403909696</v>
      </c>
      <c r="I175" s="225">
        <f>INDEX(Data2!$1:$1000,MATCH($C175,Data2!$X:$X,0),MATCH(I$14,Data2!$4:$4,0))</f>
        <v>-1.9985190177754</v>
      </c>
      <c r="J175" s="225">
        <f>INDEX(Data2!$1:$1000,MATCH($C175,Data2!$X:$X,0),MATCH(J$14,Data2!$4:$4,0))</f>
        <v>-2.61829535040822</v>
      </c>
      <c r="K175" s="225">
        <f>INDEX(Data2!$1:$1000,MATCH($C175,Data2!$X:$X,0),MATCH(K$14,Data2!$4:$4,0))</f>
        <v>0.76448125721012095</v>
      </c>
      <c r="L175" s="225">
        <f>INDEX(Data2!$1:$1000,MATCH($C175,Data2!$X:$X,0),MATCH(L$14,Data2!$4:$4,0))</f>
        <v>-0.56295962945385403</v>
      </c>
      <c r="M175" s="225">
        <f>INDEX(Data2!$1:$1000,MATCH($C175,Data2!$X:$X,0),MATCH(M$14,Data2!$4:$4,0))</f>
        <v>-1.89619030821197</v>
      </c>
      <c r="N175" s="225">
        <f>INDEX(Data2!$1:$1000,MATCH($C175,Data2!$X:$X,0),MATCH(N$14,Data2!$4:$4,0))</f>
        <v>0.88330602472053099</v>
      </c>
      <c r="O175" s="225">
        <f>INDEX(Data2!$1:$1000,MATCH($C175,Data2!$X:$X,0),MATCH(O$14,Data2!$4:$4,0))</f>
        <v>0.59020879232393397</v>
      </c>
      <c r="P175" s="225">
        <f>INDEX(Data2!$1:$1000,MATCH($C175,Data2!$X:$X,0),MATCH(P$14,Data2!$4:$4,0))</f>
        <v>1.02911813509786</v>
      </c>
      <c r="Q175" s="225">
        <f>INDEX(Data2!$1:$1000,MATCH($C175,Data2!$X:$X,0),MATCH(Q$14,Data2!$4:$4,0))</f>
        <v>-0.51844398248942802</v>
      </c>
      <c r="R175" s="225">
        <f>INDEX(Data2!$1:$1000,MATCH($C175,Data2!$X:$X,0),MATCH(R$14,Data2!$4:$4,0))</f>
        <v>1.1252961961755199</v>
      </c>
      <c r="S175" s="226">
        <f>INDEX(Data2!$1:$1000,MATCH($C175,Data2!$X:$X,0),MATCH(S$14,Data2!$4:$4,0))</f>
        <v>0.91792285853303901</v>
      </c>
      <c r="T175" s="98">
        <f>INDEX(Data2!$1:$1000,MATCH($C175,Data2!$X:$X,0),MATCH(T$15,Data2!$4:$4,0))</f>
        <v>-0.26059774714164602</v>
      </c>
      <c r="V175" s="219">
        <f t="shared" si="36"/>
        <v>0</v>
      </c>
      <c r="W175" s="219">
        <f t="shared" si="37"/>
        <v>0</v>
      </c>
      <c r="X175" s="219">
        <f t="shared" si="38"/>
        <v>0</v>
      </c>
      <c r="Y175" s="219">
        <f t="shared" si="39"/>
        <v>0</v>
      </c>
      <c r="Z175" s="219">
        <f t="shared" si="40"/>
        <v>0</v>
      </c>
      <c r="AA175" s="219">
        <f t="shared" si="41"/>
        <v>0</v>
      </c>
      <c r="AB175" s="219">
        <f t="shared" si="42"/>
        <v>0</v>
      </c>
      <c r="AC175" s="219">
        <f t="shared" si="43"/>
        <v>0</v>
      </c>
      <c r="AD175" s="219">
        <f t="shared" si="44"/>
        <v>0</v>
      </c>
      <c r="AE175" s="219">
        <f t="shared" si="45"/>
        <v>0</v>
      </c>
      <c r="AF175" s="219">
        <f t="shared" si="46"/>
        <v>0</v>
      </c>
      <c r="AG175" s="219">
        <f t="shared" si="47"/>
        <v>0</v>
      </c>
      <c r="AH175" s="219">
        <f t="shared" si="48"/>
        <v>0</v>
      </c>
      <c r="AI175" s="219">
        <f t="shared" si="49"/>
        <v>0</v>
      </c>
      <c r="AJ175" s="219">
        <f t="shared" si="50"/>
        <v>0</v>
      </c>
      <c r="AK175" s="224">
        <f t="shared" si="51"/>
        <v>0</v>
      </c>
      <c r="AL175" s="96">
        <f t="shared" si="35"/>
        <v>0</v>
      </c>
    </row>
    <row r="176" spans="1:38">
      <c r="A176" s="48" t="s">
        <v>410</v>
      </c>
      <c r="B176" s="48" t="str">
        <f>INDEX('Ref1'!$E:$E,MATCH(A176,'Ref1'!$A:$A,0))</f>
        <v>Mansfield</v>
      </c>
      <c r="C176" s="71">
        <f>INDEX(Data2!$1:$1000,MATCH($A176,Data2!$A:$A,0),MATCH($A$5,Data2!$4:$4,0))</f>
        <v>202</v>
      </c>
      <c r="D176" s="225">
        <f>INDEX(Data2!$1:$1000,MATCH($C176,Data2!$X:$X,0),MATCH(D$14,Data2!$4:$4,0))</f>
        <v>0.46634031421206401</v>
      </c>
      <c r="E176" s="225">
        <f>INDEX(Data2!$1:$1000,MATCH($C176,Data2!$X:$X,0),MATCH(E$14,Data2!$4:$4,0))</f>
        <v>-2.3059846127924502</v>
      </c>
      <c r="F176" s="225">
        <f>INDEX(Data2!$1:$1000,MATCH($C176,Data2!$X:$X,0),MATCH(F$14,Data2!$4:$4,0))</f>
        <v>0.50966558646457005</v>
      </c>
      <c r="G176" s="225">
        <f>INDEX(Data2!$1:$1000,MATCH($C176,Data2!$X:$X,0),MATCH(G$14,Data2!$4:$4,0))</f>
        <v>0.59020879232393397</v>
      </c>
      <c r="H176" s="225">
        <f>INDEX(Data2!$1:$1000,MATCH($C176,Data2!$X:$X,0),MATCH(H$14,Data2!$4:$4,0))</f>
        <v>-0.13501699212531501</v>
      </c>
      <c r="I176" s="225">
        <f>INDEX(Data2!$1:$1000,MATCH($C176,Data2!$X:$X,0),MATCH(I$14,Data2!$4:$4,0))</f>
        <v>-0.19741782293777199</v>
      </c>
      <c r="J176" s="225">
        <f>INDEX(Data2!$1:$1000,MATCH($C176,Data2!$X:$X,0),MATCH(J$14,Data2!$4:$4,0))</f>
        <v>0.71393615083927797</v>
      </c>
      <c r="K176" s="225">
        <f>INDEX(Data2!$1:$1000,MATCH($C176,Data2!$X:$X,0),MATCH(K$14,Data2!$4:$4,0))</f>
        <v>-1.33866570764457</v>
      </c>
      <c r="L176" s="225">
        <f>INDEX(Data2!$1:$1000,MATCH($C176,Data2!$X:$X,0),MATCH(L$14,Data2!$4:$4,0))</f>
        <v>-6.5427627302906397E-2</v>
      </c>
      <c r="M176" s="225">
        <f>INDEX(Data2!$1:$1000,MATCH($C176,Data2!$X:$X,0),MATCH(M$14,Data2!$4:$4,0))</f>
        <v>-1.6116747250674801</v>
      </c>
      <c r="N176" s="225">
        <f>INDEX(Data2!$1:$1000,MATCH($C176,Data2!$X:$X,0),MATCH(N$14,Data2!$4:$4,0))</f>
        <v>-1.30189000761073</v>
      </c>
      <c r="O176" s="225">
        <f>INDEX(Data2!$1:$1000,MATCH($C176,Data2!$X:$X,0),MATCH(O$14,Data2!$4:$4,0))</f>
        <v>-1.1538075490063599E-2</v>
      </c>
      <c r="P176" s="225">
        <f>INDEX(Data2!$1:$1000,MATCH($C176,Data2!$X:$X,0),MATCH(P$14,Data2!$4:$4,0))</f>
        <v>-0.45778187523733299</v>
      </c>
      <c r="Q176" s="225">
        <f>INDEX(Data2!$1:$1000,MATCH($C176,Data2!$X:$X,0),MATCH(Q$14,Data2!$4:$4,0))</f>
        <v>3.8459493110679101E-3</v>
      </c>
      <c r="R176" s="225">
        <f>INDEX(Data2!$1:$1000,MATCH($C176,Data2!$X:$X,0),MATCH(R$14,Data2!$4:$4,0))</f>
        <v>-0.104027698398954</v>
      </c>
      <c r="S176" s="226">
        <f>INDEX(Data2!$1:$1000,MATCH($C176,Data2!$X:$X,0),MATCH(S$14,Data2!$4:$4,0))</f>
        <v>5.0018065889223501E-2</v>
      </c>
      <c r="T176" s="98">
        <f>INDEX(Data2!$1:$1000,MATCH($C176,Data2!$X:$X,0),MATCH(T$15,Data2!$4:$4,0))</f>
        <v>-1.67081473865842</v>
      </c>
      <c r="V176" s="219">
        <f t="shared" si="36"/>
        <v>0</v>
      </c>
      <c r="W176" s="219">
        <f t="shared" si="37"/>
        <v>0</v>
      </c>
      <c r="X176" s="219">
        <f t="shared" si="38"/>
        <v>0</v>
      </c>
      <c r="Y176" s="219">
        <f t="shared" si="39"/>
        <v>0</v>
      </c>
      <c r="Z176" s="219">
        <f t="shared" si="40"/>
        <v>0</v>
      </c>
      <c r="AA176" s="219">
        <f t="shared" si="41"/>
        <v>0</v>
      </c>
      <c r="AB176" s="219">
        <f t="shared" si="42"/>
        <v>0</v>
      </c>
      <c r="AC176" s="219">
        <f t="shared" si="43"/>
        <v>0</v>
      </c>
      <c r="AD176" s="219">
        <f t="shared" si="44"/>
        <v>0</v>
      </c>
      <c r="AE176" s="219">
        <f t="shared" si="45"/>
        <v>0</v>
      </c>
      <c r="AF176" s="219">
        <f t="shared" si="46"/>
        <v>0</v>
      </c>
      <c r="AG176" s="219">
        <f t="shared" si="47"/>
        <v>0</v>
      </c>
      <c r="AH176" s="219">
        <f t="shared" si="48"/>
        <v>0</v>
      </c>
      <c r="AI176" s="219">
        <f t="shared" si="49"/>
        <v>0</v>
      </c>
      <c r="AJ176" s="219">
        <f t="shared" si="50"/>
        <v>0</v>
      </c>
      <c r="AK176" s="224">
        <f t="shared" si="51"/>
        <v>0</v>
      </c>
      <c r="AL176" s="96">
        <f t="shared" si="35"/>
        <v>0</v>
      </c>
    </row>
    <row r="177" spans="1:38">
      <c r="A177" s="48" t="s">
        <v>412</v>
      </c>
      <c r="B177" s="48" t="str">
        <f>INDEX('Ref1'!$E:$E,MATCH(A177,'Ref1'!$A:$A,0))</f>
        <v>Medway</v>
      </c>
      <c r="C177" s="71">
        <f>INDEX(Data2!$1:$1000,MATCH($A177,Data2!$A:$A,0),MATCH($A$5,Data2!$4:$4,0))</f>
        <v>167</v>
      </c>
      <c r="D177" s="225">
        <f>INDEX(Data2!$1:$1000,MATCH($C177,Data2!$X:$X,0),MATCH(D$14,Data2!$4:$4,0))</f>
        <v>0.66515271288348599</v>
      </c>
      <c r="E177" s="225">
        <f>INDEX(Data2!$1:$1000,MATCH($C177,Data2!$X:$X,0),MATCH(E$14,Data2!$4:$4,0))</f>
        <v>0.34109720278987699</v>
      </c>
      <c r="F177" s="225">
        <f>INDEX(Data2!$1:$1000,MATCH($C177,Data2!$X:$X,0),MATCH(F$14,Data2!$4:$4,0))</f>
        <v>1.8516777124192001</v>
      </c>
      <c r="G177" s="225">
        <f>INDEX(Data2!$1:$1000,MATCH($C177,Data2!$X:$X,0),MATCH(G$14,Data2!$4:$4,0))</f>
        <v>0.50092629126642196</v>
      </c>
      <c r="H177" s="225">
        <f>INDEX(Data2!$1:$1000,MATCH($C177,Data2!$X:$X,0),MATCH(H$14,Data2!$4:$4,0))</f>
        <v>-0.34926126594690199</v>
      </c>
      <c r="I177" s="225">
        <f>INDEX(Data2!$1:$1000,MATCH($C177,Data2!$X:$X,0),MATCH(I$14,Data2!$4:$4,0))</f>
        <v>0.423873478962081</v>
      </c>
      <c r="J177" s="225">
        <f>INDEX(Data2!$1:$1000,MATCH($C177,Data2!$X:$X,0),MATCH(J$14,Data2!$4:$4,0))</f>
        <v>0.55396966512034396</v>
      </c>
      <c r="K177" s="225">
        <f>INDEX(Data2!$1:$1000,MATCH($C177,Data2!$X:$X,0),MATCH(K$14,Data2!$4:$4,0))</f>
        <v>-1.46158075015049</v>
      </c>
      <c r="L177" s="225">
        <f>INDEX(Data2!$1:$1000,MATCH($C177,Data2!$X:$X,0),MATCH(L$14,Data2!$4:$4,0))</f>
        <v>0.73392869407083206</v>
      </c>
      <c r="M177" s="225">
        <f>INDEX(Data2!$1:$1000,MATCH($C177,Data2!$X:$X,0),MATCH(M$14,Data2!$4:$4,0))</f>
        <v>0.90626333816903804</v>
      </c>
      <c r="N177" s="225">
        <f>INDEX(Data2!$1:$1000,MATCH($C177,Data2!$X:$X,0),MATCH(N$14,Data2!$4:$4,0))</f>
        <v>-1.2169055626538401</v>
      </c>
      <c r="O177" s="225">
        <f>INDEX(Data2!$1:$1000,MATCH($C177,Data2!$X:$X,0),MATCH(O$14,Data2!$4:$4,0))</f>
        <v>2.6924831633429899E-2</v>
      </c>
      <c r="P177" s="225">
        <f>INDEX(Data2!$1:$1000,MATCH($C177,Data2!$X:$X,0),MATCH(P$14,Data2!$4:$4,0))</f>
        <v>0.19741782293777199</v>
      </c>
      <c r="Q177" s="225">
        <f>INDEX(Data2!$1:$1000,MATCH($C177,Data2!$X:$X,0),MATCH(Q$14,Data2!$4:$4,0))</f>
        <v>-0.12725866904514299</v>
      </c>
      <c r="R177" s="225">
        <f>INDEX(Data2!$1:$1000,MATCH($C177,Data2!$X:$X,0),MATCH(R$14,Data2!$4:$4,0))</f>
        <v>0.69422498537454602</v>
      </c>
      <c r="S177" s="226">
        <f>INDEX(Data2!$1:$1000,MATCH($C177,Data2!$X:$X,0),MATCH(S$14,Data2!$4:$4,0))</f>
        <v>-0.38215790030638502</v>
      </c>
      <c r="T177" s="98">
        <f>INDEX(Data2!$1:$1000,MATCH($C177,Data2!$X:$X,0),MATCH(T$15,Data2!$4:$4,0))</f>
        <v>-0.79576471234815305</v>
      </c>
      <c r="V177" s="219">
        <f t="shared" si="36"/>
        <v>0</v>
      </c>
      <c r="W177" s="219">
        <f t="shared" si="37"/>
        <v>0</v>
      </c>
      <c r="X177" s="219">
        <f t="shared" si="38"/>
        <v>0</v>
      </c>
      <c r="Y177" s="219">
        <f t="shared" si="39"/>
        <v>0</v>
      </c>
      <c r="Z177" s="219">
        <f t="shared" si="40"/>
        <v>0</v>
      </c>
      <c r="AA177" s="219">
        <f t="shared" si="41"/>
        <v>0</v>
      </c>
      <c r="AB177" s="219">
        <f t="shared" si="42"/>
        <v>0</v>
      </c>
      <c r="AC177" s="219">
        <f t="shared" si="43"/>
        <v>0</v>
      </c>
      <c r="AD177" s="219">
        <f t="shared" si="44"/>
        <v>0</v>
      </c>
      <c r="AE177" s="219">
        <f t="shared" si="45"/>
        <v>0</v>
      </c>
      <c r="AF177" s="219">
        <f t="shared" si="46"/>
        <v>0</v>
      </c>
      <c r="AG177" s="219">
        <f t="shared" si="47"/>
        <v>0</v>
      </c>
      <c r="AH177" s="219">
        <f t="shared" si="48"/>
        <v>0</v>
      </c>
      <c r="AI177" s="219">
        <f t="shared" si="49"/>
        <v>0</v>
      </c>
      <c r="AJ177" s="219">
        <f t="shared" si="50"/>
        <v>0</v>
      </c>
      <c r="AK177" s="224">
        <f t="shared" si="51"/>
        <v>0</v>
      </c>
      <c r="AL177" s="96">
        <f t="shared" si="35"/>
        <v>0</v>
      </c>
    </row>
    <row r="178" spans="1:38">
      <c r="A178" s="48" t="s">
        <v>414</v>
      </c>
      <c r="B178" s="48" t="str">
        <f>INDEX('Ref1'!$E:$E,MATCH(A178,'Ref1'!$A:$A,0))</f>
        <v>Melton</v>
      </c>
      <c r="C178" s="71">
        <f>INDEX(Data2!$1:$1000,MATCH($A178,Data2!$A:$A,0),MATCH($A$5,Data2!$4:$4,0))</f>
        <v>147</v>
      </c>
      <c r="D178" s="225">
        <f>INDEX(Data2!$1:$1000,MATCH($C178,Data2!$X:$X,0),MATCH(D$14,Data2!$4:$4,0))</f>
        <v>0.30060388702378499</v>
      </c>
      <c r="E178" s="225">
        <f>INDEX(Data2!$1:$1000,MATCH($C178,Data2!$X:$X,0),MATCH(E$14,Data2!$4:$4,0))</f>
        <v>3.8459493110679101E-3</v>
      </c>
      <c r="F178" s="225">
        <f>INDEX(Data2!$1:$1000,MATCH($C178,Data2!$X:$X,0),MATCH(F$14,Data2!$4:$4,0))</f>
        <v>0.88330602472053099</v>
      </c>
      <c r="G178" s="225">
        <f>INDEX(Data2!$1:$1000,MATCH($C178,Data2!$X:$X,0),MATCH(G$14,Data2!$4:$4,0))</f>
        <v>-1.1547591320828301</v>
      </c>
      <c r="H178" s="225">
        <f>INDEX(Data2!$1:$1000,MATCH($C178,Data2!$X:$X,0),MATCH(H$14,Data2!$4:$4,0))</f>
        <v>0.70404637465488196</v>
      </c>
      <c r="I178" s="225">
        <f>INDEX(Data2!$1:$1000,MATCH($C178,Data2!$X:$X,0),MATCH(I$14,Data2!$4:$4,0))</f>
        <v>-1.67081473865842</v>
      </c>
      <c r="J178" s="225">
        <f>INDEX(Data2!$1:$1000,MATCH($C178,Data2!$X:$X,0),MATCH(J$14,Data2!$4:$4,0))</f>
        <v>-0.59020879232393397</v>
      </c>
      <c r="K178" s="225">
        <f>INDEX(Data2!$1:$1000,MATCH($C178,Data2!$X:$X,0),MATCH(K$14,Data2!$4:$4,0))</f>
        <v>-0.75421899455136598</v>
      </c>
      <c r="L178" s="225">
        <f>INDEX(Data2!$1:$1000,MATCH($C178,Data2!$X:$X,0),MATCH(L$14,Data2!$4:$4,0))</f>
        <v>-0.38215790030638502</v>
      </c>
      <c r="M178" s="225">
        <f>INDEX(Data2!$1:$1000,MATCH($C178,Data2!$X:$X,0),MATCH(M$14,Data2!$4:$4,0))</f>
        <v>0.38215790030638502</v>
      </c>
      <c r="N178" s="225">
        <f>INDEX(Data2!$1:$1000,MATCH($C178,Data2!$X:$X,0),MATCH(N$14,Data2!$4:$4,0))</f>
        <v>3.8459493110679101E-3</v>
      </c>
      <c r="O178" s="225">
        <f>INDEX(Data2!$1:$1000,MATCH($C178,Data2!$X:$X,0),MATCH(O$14,Data2!$4:$4,0))</f>
        <v>0.48356099433467298</v>
      </c>
      <c r="P178" s="225">
        <f>INDEX(Data2!$1:$1000,MATCH($C178,Data2!$X:$X,0),MATCH(P$14,Data2!$4:$4,0))</f>
        <v>0.41547348891049701</v>
      </c>
      <c r="Q178" s="225">
        <f>INDEX(Data2!$1:$1000,MATCH($C178,Data2!$X:$X,0),MATCH(Q$14,Data2!$4:$4,0))</f>
        <v>-0.276546612755663</v>
      </c>
      <c r="R178" s="225">
        <f>INDEX(Data2!$1:$1000,MATCH($C178,Data2!$X:$X,0),MATCH(R$14,Data2!$4:$4,0))</f>
        <v>-1.2169055626538401</v>
      </c>
      <c r="S178" s="226">
        <f>INDEX(Data2!$1:$1000,MATCH($C178,Data2!$X:$X,0),MATCH(S$14,Data2!$4:$4,0))</f>
        <v>-1.1547591320828301</v>
      </c>
      <c r="T178" s="98">
        <f>INDEX(Data2!$1:$1000,MATCH($C178,Data2!$X:$X,0),MATCH(T$15,Data2!$4:$4,0))</f>
        <v>-1.6405276298473599</v>
      </c>
      <c r="V178" s="219">
        <f t="shared" si="36"/>
        <v>0</v>
      </c>
      <c r="W178" s="219">
        <f t="shared" si="37"/>
        <v>0</v>
      </c>
      <c r="X178" s="219">
        <f t="shared" si="38"/>
        <v>0</v>
      </c>
      <c r="Y178" s="219">
        <f t="shared" si="39"/>
        <v>0</v>
      </c>
      <c r="Z178" s="219">
        <f t="shared" si="40"/>
        <v>0</v>
      </c>
      <c r="AA178" s="219">
        <f t="shared" si="41"/>
        <v>0</v>
      </c>
      <c r="AB178" s="219">
        <f t="shared" si="42"/>
        <v>0</v>
      </c>
      <c r="AC178" s="219">
        <f t="shared" si="43"/>
        <v>0</v>
      </c>
      <c r="AD178" s="219">
        <f t="shared" si="44"/>
        <v>0</v>
      </c>
      <c r="AE178" s="219">
        <f t="shared" si="45"/>
        <v>0</v>
      </c>
      <c r="AF178" s="219">
        <f t="shared" si="46"/>
        <v>0</v>
      </c>
      <c r="AG178" s="219">
        <f t="shared" si="47"/>
        <v>0</v>
      </c>
      <c r="AH178" s="219">
        <f t="shared" si="48"/>
        <v>0</v>
      </c>
      <c r="AI178" s="219">
        <f t="shared" si="49"/>
        <v>0</v>
      </c>
      <c r="AJ178" s="219">
        <f t="shared" si="50"/>
        <v>0</v>
      </c>
      <c r="AK178" s="224">
        <f t="shared" si="51"/>
        <v>0</v>
      </c>
      <c r="AL178" s="96">
        <f t="shared" si="35"/>
        <v>0</v>
      </c>
    </row>
    <row r="179" spans="1:38">
      <c r="A179" s="48" t="s">
        <v>416</v>
      </c>
      <c r="B179" s="48" t="str">
        <f>INDEX('Ref1'!$E:$E,MATCH(A179,'Ref1'!$A:$A,0))</f>
        <v>Mendip</v>
      </c>
      <c r="C179" s="71">
        <f>INDEX(Data2!$1:$1000,MATCH($A179,Data2!$A:$A,0),MATCH($A$5,Data2!$4:$4,0))</f>
        <v>73</v>
      </c>
      <c r="D179" s="225">
        <f>INDEX(Data2!$1:$1000,MATCH($C179,Data2!$X:$X,0),MATCH(D$14,Data2!$4:$4,0))</f>
        <v>-0.18958056817244801</v>
      </c>
      <c r="E179" s="225">
        <f>INDEX(Data2!$1:$1000,MATCH($C179,Data2!$X:$X,0),MATCH(E$14,Data2!$4:$4,0))</f>
        <v>-0.78525165015426901</v>
      </c>
      <c r="F179" s="225">
        <f>INDEX(Data2!$1:$1000,MATCH($C179,Data2!$X:$X,0),MATCH(F$14,Data2!$4:$4,0))</f>
        <v>-1.48433940803009</v>
      </c>
      <c r="G179" s="225">
        <f>INDEX(Data2!$1:$1000,MATCH($C179,Data2!$X:$X,0),MATCH(G$14,Data2!$4:$4,0))</f>
        <v>-0.62724026956349199</v>
      </c>
      <c r="H179" s="225">
        <f>INDEX(Data2!$1:$1000,MATCH($C179,Data2!$X:$X,0),MATCH(H$14,Data2!$4:$4,0))</f>
        <v>1.0691269505479799</v>
      </c>
      <c r="I179" s="225">
        <f>INDEX(Data2!$1:$1000,MATCH($C179,Data2!$X:$X,0),MATCH(I$14,Data2!$4:$4,0))</f>
        <v>-0.28454724788741997</v>
      </c>
      <c r="J179" s="225">
        <f>INDEX(Data2!$1:$1000,MATCH($C179,Data2!$X:$X,0),MATCH(J$14,Data2!$4:$4,0))</f>
        <v>-0.50966558646457005</v>
      </c>
      <c r="K179" s="225">
        <f>INDEX(Data2!$1:$1000,MATCH($C179,Data2!$X:$X,0),MATCH(K$14,Data2!$4:$4,0))</f>
        <v>1.53231615461489</v>
      </c>
      <c r="L179" s="225">
        <f>INDEX(Data2!$1:$1000,MATCH($C179,Data2!$X:$X,0),MATCH(L$14,Data2!$4:$4,0))</f>
        <v>-0.65558674848606502</v>
      </c>
      <c r="M179" s="225">
        <f>INDEX(Data2!$1:$1000,MATCH($C179,Data2!$X:$X,0),MATCH(M$14,Data2!$4:$4,0))</f>
        <v>-1.0967790164520199</v>
      </c>
      <c r="N179" s="225">
        <f>INDEX(Data2!$1:$1000,MATCH($C179,Data2!$X:$X,0),MATCH(N$14,Data2!$4:$4,0))</f>
        <v>1.53231615461489</v>
      </c>
      <c r="O179" s="225">
        <f>INDEX(Data2!$1:$1000,MATCH($C179,Data2!$X:$X,0),MATCH(O$14,Data2!$4:$4,0))</f>
        <v>1.1399039744476001</v>
      </c>
      <c r="P179" s="225">
        <f>INDEX(Data2!$1:$1000,MATCH($C179,Data2!$X:$X,0),MATCH(P$14,Data2!$4:$4,0))</f>
        <v>1.0422691021370301</v>
      </c>
      <c r="Q179" s="225">
        <f>INDEX(Data2!$1:$1000,MATCH($C179,Data2!$X:$X,0),MATCH(Q$14,Data2!$4:$4,0))</f>
        <v>0.49222508848025398</v>
      </c>
      <c r="R179" s="225">
        <f>INDEX(Data2!$1:$1000,MATCH($C179,Data2!$X:$X,0),MATCH(R$14,Data2!$4:$4,0))</f>
        <v>-0.72389625403909696</v>
      </c>
      <c r="S179" s="226">
        <f>INDEX(Data2!$1:$1000,MATCH($C179,Data2!$X:$X,0),MATCH(S$14,Data2!$4:$4,0))</f>
        <v>0.54502425143293098</v>
      </c>
      <c r="T179" s="98">
        <f>INDEX(Data2!$1:$1000,MATCH($C179,Data2!$X:$X,0),MATCH(T$15,Data2!$4:$4,0))</f>
        <v>-1.94481164334801</v>
      </c>
      <c r="V179" s="219">
        <f t="shared" si="36"/>
        <v>0</v>
      </c>
      <c r="W179" s="219">
        <f t="shared" si="37"/>
        <v>0</v>
      </c>
      <c r="X179" s="219">
        <f t="shared" si="38"/>
        <v>0</v>
      </c>
      <c r="Y179" s="219">
        <f t="shared" si="39"/>
        <v>0</v>
      </c>
      <c r="Z179" s="219">
        <f t="shared" si="40"/>
        <v>0</v>
      </c>
      <c r="AA179" s="219">
        <f t="shared" si="41"/>
        <v>0</v>
      </c>
      <c r="AB179" s="219">
        <f t="shared" si="42"/>
        <v>0</v>
      </c>
      <c r="AC179" s="219">
        <f t="shared" si="43"/>
        <v>0</v>
      </c>
      <c r="AD179" s="219">
        <f t="shared" si="44"/>
        <v>0</v>
      </c>
      <c r="AE179" s="219">
        <f t="shared" si="45"/>
        <v>0</v>
      </c>
      <c r="AF179" s="219">
        <f t="shared" si="46"/>
        <v>0</v>
      </c>
      <c r="AG179" s="219">
        <f t="shared" si="47"/>
        <v>0</v>
      </c>
      <c r="AH179" s="219">
        <f t="shared" si="48"/>
        <v>0</v>
      </c>
      <c r="AI179" s="219">
        <f t="shared" si="49"/>
        <v>0</v>
      </c>
      <c r="AJ179" s="219">
        <f t="shared" si="50"/>
        <v>0</v>
      </c>
      <c r="AK179" s="224">
        <f t="shared" si="51"/>
        <v>0</v>
      </c>
      <c r="AL179" s="96">
        <f t="shared" si="35"/>
        <v>0</v>
      </c>
    </row>
    <row r="180" spans="1:38">
      <c r="A180" s="48" t="s">
        <v>420</v>
      </c>
      <c r="B180" s="48" t="str">
        <f>INDEX('Ref1'!$E:$E,MATCH(A180,'Ref1'!$A:$A,0))</f>
        <v>Merton</v>
      </c>
      <c r="C180" s="71">
        <f>INDEX(Data2!$1:$1000,MATCH($A180,Data2!$A:$A,0),MATCH($A$5,Data2!$4:$4,0))</f>
        <v>187</v>
      </c>
      <c r="D180" s="225">
        <f>INDEX(Data2!$1:$1000,MATCH($C180,Data2!$X:$X,0),MATCH(D$14,Data2!$4:$4,0))</f>
        <v>4.23179653114963E-2</v>
      </c>
      <c r="E180" s="225">
        <f>INDEX(Data2!$1:$1000,MATCH($C180,Data2!$X:$X,0),MATCH(E$14,Data2!$4:$4,0))</f>
        <v>0.47493304871340403</v>
      </c>
      <c r="F180" s="225">
        <f>INDEX(Data2!$1:$1000,MATCH($C180,Data2!$X:$X,0),MATCH(F$14,Data2!$4:$4,0))</f>
        <v>-0.95367622688124898</v>
      </c>
      <c r="G180" s="225">
        <f>INDEX(Data2!$1:$1000,MATCH($C180,Data2!$X:$X,0),MATCH(G$14,Data2!$4:$4,0))</f>
        <v>0.39876036674317</v>
      </c>
      <c r="H180" s="225">
        <f>INDEX(Data2!$1:$1000,MATCH($C180,Data2!$X:$X,0),MATCH(H$14,Data2!$4:$4,0))</f>
        <v>-0.65558674848606502</v>
      </c>
      <c r="I180" s="225">
        <f>INDEX(Data2!$1:$1000,MATCH($C180,Data2!$X:$X,0),MATCH(I$14,Data2!$4:$4,0))</f>
        <v>0.30060388702378499</v>
      </c>
      <c r="J180" s="225">
        <f>INDEX(Data2!$1:$1000,MATCH($C180,Data2!$X:$X,0),MATCH(J$14,Data2!$4:$4,0))</f>
        <v>0.33295581167441402</v>
      </c>
      <c r="K180" s="225">
        <f>INDEX(Data2!$1:$1000,MATCH($C180,Data2!$X:$X,0),MATCH(K$14,Data2!$4:$4,0))</f>
        <v>0.636632089188649</v>
      </c>
      <c r="L180" s="225">
        <f>INDEX(Data2!$1:$1000,MATCH($C180,Data2!$X:$X,0),MATCH(L$14,Data2!$4:$4,0))</f>
        <v>0.357448675014717</v>
      </c>
      <c r="M180" s="225">
        <f>INDEX(Data2!$1:$1000,MATCH($C180,Data2!$X:$X,0),MATCH(M$14,Data2!$4:$4,0))</f>
        <v>-0.24471489870827601</v>
      </c>
      <c r="N180" s="225">
        <f>INDEX(Data2!$1:$1000,MATCH($C180,Data2!$X:$X,0),MATCH(N$14,Data2!$4:$4,0))</f>
        <v>-0.70404637465488196</v>
      </c>
      <c r="O180" s="225">
        <f>INDEX(Data2!$1:$1000,MATCH($C180,Data2!$X:$X,0),MATCH(O$14,Data2!$4:$4,0))</f>
        <v>0.38215790030638502</v>
      </c>
      <c r="P180" s="225">
        <f>INDEX(Data2!$1:$1000,MATCH($C180,Data2!$X:$X,0),MATCH(P$14,Data2!$4:$4,0))</f>
        <v>-0.64608040296818903</v>
      </c>
      <c r="Q180" s="225">
        <f>INDEX(Data2!$1:$1000,MATCH($C180,Data2!$X:$X,0),MATCH(Q$14,Data2!$4:$4,0))</f>
        <v>-1.3577523079868701</v>
      </c>
      <c r="R180" s="225">
        <f>INDEX(Data2!$1:$1000,MATCH($C180,Data2!$X:$X,0),MATCH(R$14,Data2!$4:$4,0))</f>
        <v>0.30060388702378499</v>
      </c>
      <c r="S180" s="226">
        <f>INDEX(Data2!$1:$1000,MATCH($C180,Data2!$X:$X,0),MATCH(S$14,Data2!$4:$4,0))</f>
        <v>1.58410435946053</v>
      </c>
      <c r="T180" s="98">
        <f>INDEX(Data2!$1:$1000,MATCH($C180,Data2!$X:$X,0),MATCH(T$15,Data2!$4:$4,0))</f>
        <v>-0.39044568041832101</v>
      </c>
      <c r="V180" s="219">
        <f t="shared" si="36"/>
        <v>0</v>
      </c>
      <c r="W180" s="219">
        <f t="shared" si="37"/>
        <v>0</v>
      </c>
      <c r="X180" s="219">
        <f t="shared" si="38"/>
        <v>0</v>
      </c>
      <c r="Y180" s="219">
        <f t="shared" si="39"/>
        <v>0</v>
      </c>
      <c r="Z180" s="219">
        <f t="shared" si="40"/>
        <v>0</v>
      </c>
      <c r="AA180" s="219">
        <f t="shared" si="41"/>
        <v>0</v>
      </c>
      <c r="AB180" s="219">
        <f t="shared" si="42"/>
        <v>0</v>
      </c>
      <c r="AC180" s="219">
        <f t="shared" si="43"/>
        <v>0</v>
      </c>
      <c r="AD180" s="219">
        <f t="shared" si="44"/>
        <v>0</v>
      </c>
      <c r="AE180" s="219">
        <f t="shared" si="45"/>
        <v>0</v>
      </c>
      <c r="AF180" s="219">
        <f t="shared" si="46"/>
        <v>0</v>
      </c>
      <c r="AG180" s="219">
        <f t="shared" si="47"/>
        <v>0</v>
      </c>
      <c r="AH180" s="219">
        <f t="shared" si="48"/>
        <v>0</v>
      </c>
      <c r="AI180" s="219">
        <f t="shared" si="49"/>
        <v>0</v>
      </c>
      <c r="AJ180" s="219">
        <f t="shared" si="50"/>
        <v>0</v>
      </c>
      <c r="AK180" s="224">
        <f t="shared" si="51"/>
        <v>0</v>
      </c>
      <c r="AL180" s="96">
        <f t="shared" si="35"/>
        <v>0</v>
      </c>
    </row>
    <row r="181" spans="1:38">
      <c r="A181" s="48" t="s">
        <v>422</v>
      </c>
      <c r="B181" s="48" t="str">
        <f>INDEX('Ref1'!$E:$E,MATCH(A181,'Ref1'!$A:$A,0))</f>
        <v>Mid Devon</v>
      </c>
      <c r="C181" s="71">
        <f>INDEX(Data2!$1:$1000,MATCH($A181,Data2!$A:$A,0),MATCH($A$5,Data2!$4:$4,0))</f>
        <v>142</v>
      </c>
      <c r="D181" s="225">
        <f>INDEX(Data2!$1:$1000,MATCH($C181,Data2!$X:$X,0),MATCH(D$14,Data2!$4:$4,0))</f>
        <v>0.16613652408900501</v>
      </c>
      <c r="E181" s="225">
        <f>INDEX(Data2!$1:$1000,MATCH($C181,Data2!$X:$X,0),MATCH(E$14,Data2!$4:$4,0))</f>
        <v>0.49222508848025398</v>
      </c>
      <c r="F181" s="225">
        <f>INDEX(Data2!$1:$1000,MATCH($C181,Data2!$X:$X,0),MATCH(F$14,Data2!$4:$4,0))</f>
        <v>0.78525165015426901</v>
      </c>
      <c r="G181" s="225">
        <f>INDEX(Data2!$1:$1000,MATCH($C181,Data2!$X:$X,0),MATCH(G$14,Data2!$4:$4,0))</f>
        <v>-0.51844398248942802</v>
      </c>
      <c r="H181" s="225">
        <f>INDEX(Data2!$1:$1000,MATCH($C181,Data2!$X:$X,0),MATCH(H$14,Data2!$4:$4,0))</f>
        <v>0.66515271288348599</v>
      </c>
      <c r="I181" s="225">
        <f>INDEX(Data2!$1:$1000,MATCH($C181,Data2!$X:$X,0),MATCH(I$14,Data2!$4:$4,0))</f>
        <v>0.39876036674317</v>
      </c>
      <c r="J181" s="225">
        <f>INDEX(Data2!$1:$1000,MATCH($C181,Data2!$X:$X,0),MATCH(J$14,Data2!$4:$4,0))</f>
        <v>1.4182061165636599</v>
      </c>
      <c r="K181" s="225">
        <f>INDEX(Data2!$1:$1000,MATCH($C181,Data2!$X:$X,0),MATCH(K$14,Data2!$4:$4,0))</f>
        <v>-0.11176450046109999</v>
      </c>
      <c r="L181" s="225">
        <f>INDEX(Data2!$1:$1000,MATCH($C181,Data2!$X:$X,0),MATCH(L$14,Data2!$4:$4,0))</f>
        <v>0.79576471234815305</v>
      </c>
      <c r="M181" s="225">
        <f>INDEX(Data2!$1:$1000,MATCH($C181,Data2!$X:$X,0),MATCH(M$14,Data2!$4:$4,0))</f>
        <v>-0.50092629126642196</v>
      </c>
      <c r="N181" s="225">
        <f>INDEX(Data2!$1:$1000,MATCH($C181,Data2!$X:$X,0),MATCH(N$14,Data2!$4:$4,0))</f>
        <v>1.4395549086391799</v>
      </c>
      <c r="O181" s="225">
        <f>INDEX(Data2!$1:$1000,MATCH($C181,Data2!$X:$X,0),MATCH(O$14,Data2!$4:$4,0))</f>
        <v>-0.96586782262374804</v>
      </c>
      <c r="P181" s="225">
        <f>INDEX(Data2!$1:$1000,MATCH($C181,Data2!$X:$X,0),MATCH(P$14,Data2!$4:$4,0))</f>
        <v>-1.7722890959111699</v>
      </c>
      <c r="Q181" s="225">
        <f>INDEX(Data2!$1:$1000,MATCH($C181,Data2!$X:$X,0),MATCH(Q$14,Data2!$4:$4,0))</f>
        <v>0.61790345380673695</v>
      </c>
      <c r="R181" s="225">
        <f>INDEX(Data2!$1:$1000,MATCH($C181,Data2!$X:$X,0),MATCH(R$14,Data2!$4:$4,0))</f>
        <v>-0.55396966512034396</v>
      </c>
      <c r="S181" s="226">
        <f>INDEX(Data2!$1:$1000,MATCH($C181,Data2!$X:$X,0),MATCH(S$14,Data2!$4:$4,0))</f>
        <v>0.59020879232393397</v>
      </c>
      <c r="T181" s="98">
        <f>INDEX(Data2!$1:$1000,MATCH($C181,Data2!$X:$X,0),MATCH(T$15,Data2!$4:$4,0))</f>
        <v>-0.142783450736476</v>
      </c>
      <c r="V181" s="219">
        <f t="shared" si="36"/>
        <v>0</v>
      </c>
      <c r="W181" s="219">
        <f t="shared" si="37"/>
        <v>0</v>
      </c>
      <c r="X181" s="219">
        <f t="shared" si="38"/>
        <v>0</v>
      </c>
      <c r="Y181" s="219">
        <f t="shared" si="39"/>
        <v>0</v>
      </c>
      <c r="Z181" s="219">
        <f t="shared" si="40"/>
        <v>0</v>
      </c>
      <c r="AA181" s="219">
        <f t="shared" si="41"/>
        <v>0</v>
      </c>
      <c r="AB181" s="219">
        <f t="shared" si="42"/>
        <v>0</v>
      </c>
      <c r="AC181" s="219">
        <f t="shared" si="43"/>
        <v>0</v>
      </c>
      <c r="AD181" s="219">
        <f t="shared" si="44"/>
        <v>0</v>
      </c>
      <c r="AE181" s="219">
        <f t="shared" si="45"/>
        <v>0</v>
      </c>
      <c r="AF181" s="219">
        <f t="shared" si="46"/>
        <v>0</v>
      </c>
      <c r="AG181" s="219">
        <f t="shared" si="47"/>
        <v>0</v>
      </c>
      <c r="AH181" s="219">
        <f t="shared" si="48"/>
        <v>0</v>
      </c>
      <c r="AI181" s="219">
        <f t="shared" si="49"/>
        <v>0</v>
      </c>
      <c r="AJ181" s="219">
        <f t="shared" si="50"/>
        <v>0</v>
      </c>
      <c r="AK181" s="224">
        <f t="shared" si="51"/>
        <v>0</v>
      </c>
      <c r="AL181" s="96">
        <f t="shared" si="35"/>
        <v>0</v>
      </c>
    </row>
    <row r="182" spans="1:38">
      <c r="A182" s="48" t="s">
        <v>424</v>
      </c>
      <c r="B182" s="48" t="str">
        <f>INDEX('Ref1'!$E:$E,MATCH(A182,'Ref1'!$A:$A,0))</f>
        <v>Mid Suffolk</v>
      </c>
      <c r="C182" s="71">
        <f>INDEX(Data2!$1:$1000,MATCH($A182,Data2!$A:$A,0),MATCH($A$5,Data2!$4:$4,0))</f>
        <v>272</v>
      </c>
      <c r="D182" s="225">
        <f>INDEX(Data2!$1:$1000,MATCH($C182,Data2!$X:$X,0),MATCH(D$14,Data2!$4:$4,0))</f>
        <v>0.33295581167441402</v>
      </c>
      <c r="E182" s="225">
        <f>INDEX(Data2!$1:$1000,MATCH($C182,Data2!$X:$X,0),MATCH(E$14,Data2!$4:$4,0))</f>
        <v>0.228893548160431</v>
      </c>
      <c r="F182" s="225">
        <f>INDEX(Data2!$1:$1000,MATCH($C182,Data2!$X:$X,0),MATCH(F$14,Data2!$4:$4,0))</f>
        <v>0.15055853143485801</v>
      </c>
      <c r="G182" s="225">
        <f>INDEX(Data2!$1:$1000,MATCH($C182,Data2!$X:$X,0),MATCH(G$14,Data2!$4:$4,0))</f>
        <v>-0.32483643033381798</v>
      </c>
      <c r="H182" s="225">
        <f>INDEX(Data2!$1:$1000,MATCH($C182,Data2!$X:$X,0),MATCH(H$14,Data2!$4:$4,0))</f>
        <v>0.76448125721012095</v>
      </c>
      <c r="I182" s="225">
        <f>INDEX(Data2!$1:$1000,MATCH($C182,Data2!$X:$X,0),MATCH(I$14,Data2!$4:$4,0))</f>
        <v>1.0691269505479799</v>
      </c>
      <c r="J182" s="225">
        <f>INDEX(Data2!$1:$1000,MATCH($C182,Data2!$X:$X,0),MATCH(J$14,Data2!$4:$4,0))</f>
        <v>-0.44076432542273503</v>
      </c>
      <c r="K182" s="225">
        <f>INDEX(Data2!$1:$1000,MATCH($C182,Data2!$X:$X,0),MATCH(K$14,Data2!$4:$4,0))</f>
        <v>0.69422498537454602</v>
      </c>
      <c r="L182" s="225">
        <f>INDEX(Data2!$1:$1000,MATCH($C182,Data2!$X:$X,0),MATCH(L$14,Data2!$4:$4,0))</f>
        <v>-1.1698735860340801</v>
      </c>
      <c r="M182" s="225">
        <f>INDEX(Data2!$1:$1000,MATCH($C182,Data2!$X:$X,0),MATCH(M$14,Data2!$4:$4,0))</f>
        <v>0.34926126594690199</v>
      </c>
      <c r="N182" s="225">
        <f>INDEX(Data2!$1:$1000,MATCH($C182,Data2!$X:$X,0),MATCH(N$14,Data2!$4:$4,0))</f>
        <v>-0.50092629126642196</v>
      </c>
      <c r="O182" s="225">
        <f>INDEX(Data2!$1:$1000,MATCH($C182,Data2!$X:$X,0),MATCH(O$14,Data2!$4:$4,0))</f>
        <v>-0.53612224016086696</v>
      </c>
      <c r="P182" s="225">
        <f>INDEX(Data2!$1:$1000,MATCH($C182,Data2!$X:$X,0),MATCH(P$14,Data2!$4:$4,0))</f>
        <v>0.49222508848025398</v>
      </c>
      <c r="Q182" s="225">
        <f>INDEX(Data2!$1:$1000,MATCH($C182,Data2!$X:$X,0),MATCH(Q$14,Data2!$4:$4,0))</f>
        <v>-0.373896287181058</v>
      </c>
      <c r="R182" s="225">
        <f>INDEX(Data2!$1:$1000,MATCH($C182,Data2!$X:$X,0),MATCH(R$14,Data2!$4:$4,0))</f>
        <v>-1.1252961961755199</v>
      </c>
      <c r="S182" s="226">
        <f>INDEX(Data2!$1:$1000,MATCH($C182,Data2!$X:$X,0),MATCH(S$14,Data2!$4:$4,0))</f>
        <v>0.39876036674317</v>
      </c>
      <c r="T182" s="98">
        <f>INDEX(Data2!$1:$1000,MATCH($C182,Data2!$X:$X,0),MATCH(T$15,Data2!$4:$4,0))</f>
        <v>-1.55768809267068</v>
      </c>
      <c r="V182" s="219">
        <f t="shared" si="36"/>
        <v>0</v>
      </c>
      <c r="W182" s="219">
        <f t="shared" si="37"/>
        <v>0</v>
      </c>
      <c r="X182" s="219">
        <f t="shared" si="38"/>
        <v>0</v>
      </c>
      <c r="Y182" s="219">
        <f t="shared" si="39"/>
        <v>0</v>
      </c>
      <c r="Z182" s="219">
        <f t="shared" si="40"/>
        <v>0</v>
      </c>
      <c r="AA182" s="219">
        <f t="shared" si="41"/>
        <v>0</v>
      </c>
      <c r="AB182" s="219">
        <f t="shared" si="42"/>
        <v>0</v>
      </c>
      <c r="AC182" s="219">
        <f t="shared" si="43"/>
        <v>0</v>
      </c>
      <c r="AD182" s="219">
        <f t="shared" si="44"/>
        <v>0</v>
      </c>
      <c r="AE182" s="219">
        <f t="shared" si="45"/>
        <v>0</v>
      </c>
      <c r="AF182" s="219">
        <f t="shared" si="46"/>
        <v>0</v>
      </c>
      <c r="AG182" s="219">
        <f t="shared" si="47"/>
        <v>0</v>
      </c>
      <c r="AH182" s="219">
        <f t="shared" si="48"/>
        <v>0</v>
      </c>
      <c r="AI182" s="219">
        <f t="shared" si="49"/>
        <v>0</v>
      </c>
      <c r="AJ182" s="219">
        <f t="shared" si="50"/>
        <v>0</v>
      </c>
      <c r="AK182" s="224">
        <f t="shared" si="51"/>
        <v>0</v>
      </c>
      <c r="AL182" s="96">
        <f t="shared" si="35"/>
        <v>0</v>
      </c>
    </row>
    <row r="183" spans="1:38">
      <c r="A183" s="48" t="s">
        <v>426</v>
      </c>
      <c r="B183" s="48" t="str">
        <f>INDEX('Ref1'!$E:$E,MATCH(A183,'Ref1'!$A:$A,0))</f>
        <v>Mid Sussex</v>
      </c>
      <c r="C183" s="71">
        <f>INDEX(Data2!$1:$1000,MATCH($A183,Data2!$A:$A,0),MATCH($A$5,Data2!$4:$4,0))</f>
        <v>11</v>
      </c>
      <c r="D183" s="225">
        <f>INDEX(Data2!$1:$1000,MATCH($C183,Data2!$X:$X,0),MATCH(D$14,Data2!$4:$4,0))</f>
        <v>-2.61829535040822</v>
      </c>
      <c r="E183" s="225">
        <f>INDEX(Data2!$1:$1000,MATCH($C183,Data2!$X:$X,0),MATCH(E$14,Data2!$4:$4,0))</f>
        <v>-0.44076432542273503</v>
      </c>
      <c r="F183" s="225">
        <f>INDEX(Data2!$1:$1000,MATCH($C183,Data2!$X:$X,0),MATCH(F$14,Data2!$4:$4,0))</f>
        <v>0.20526722259156199</v>
      </c>
      <c r="G183" s="225">
        <f>INDEX(Data2!$1:$1000,MATCH($C183,Data2!$X:$X,0),MATCH(G$14,Data2!$4:$4,0))</f>
        <v>-2.4330009860728898</v>
      </c>
      <c r="H183" s="225">
        <f>INDEX(Data2!$1:$1000,MATCH($C183,Data2!$X:$X,0),MATCH(H$14,Data2!$4:$4,0))</f>
        <v>-1.46158075015049</v>
      </c>
      <c r="I183" s="225">
        <f>INDEX(Data2!$1:$1000,MATCH($C183,Data2!$X:$X,0),MATCH(I$14,Data2!$4:$4,0))</f>
        <v>0.87200035925234398</v>
      </c>
      <c r="J183" s="225">
        <f>INDEX(Data2!$1:$1000,MATCH($C183,Data2!$X:$X,0),MATCH(J$14,Data2!$4:$4,0))</f>
        <v>-0.636632089188649</v>
      </c>
      <c r="K183" s="225">
        <f>INDEX(Data2!$1:$1000,MATCH($C183,Data2!$X:$X,0),MATCH(K$14,Data2!$4:$4,0))</f>
        <v>-1.6405276298473599</v>
      </c>
      <c r="L183" s="225">
        <f>INDEX(Data2!$1:$1000,MATCH($C183,Data2!$X:$X,0),MATCH(L$14,Data2!$4:$4,0))</f>
        <v>0.91792285853303901</v>
      </c>
      <c r="M183" s="225">
        <f>INDEX(Data2!$1:$1000,MATCH($C183,Data2!$X:$X,0),MATCH(M$14,Data2!$4:$4,0))</f>
        <v>-8.8572288948811098E-2</v>
      </c>
      <c r="N183" s="225">
        <f>INDEX(Data2!$1:$1000,MATCH($C183,Data2!$X:$X,0),MATCH(N$14,Data2!$4:$4,0))</f>
        <v>-0.95367622688124898</v>
      </c>
      <c r="O183" s="225">
        <f>INDEX(Data2!$1:$1000,MATCH($C183,Data2!$X:$X,0),MATCH(O$14,Data2!$4:$4,0))</f>
        <v>1.46158075015049</v>
      </c>
      <c r="P183" s="225">
        <f>INDEX(Data2!$1:$1000,MATCH($C183,Data2!$X:$X,0),MATCH(P$14,Data2!$4:$4,0))</f>
        <v>1.6116747250674801</v>
      </c>
      <c r="Q183" s="225">
        <f>INDEX(Data2!$1:$1000,MATCH($C183,Data2!$X:$X,0),MATCH(Q$14,Data2!$4:$4,0))</f>
        <v>-5.0018065889223501E-2</v>
      </c>
      <c r="R183" s="225">
        <f>INDEX(Data2!$1:$1000,MATCH($C183,Data2!$X:$X,0),MATCH(R$14,Data2!$4:$4,0))</f>
        <v>-0.373896287181058</v>
      </c>
      <c r="S183" s="226">
        <f>INDEX(Data2!$1:$1000,MATCH($C183,Data2!$X:$X,0),MATCH(S$14,Data2!$4:$4,0))</f>
        <v>-0.73392869407083094</v>
      </c>
      <c r="T183" s="98">
        <f>INDEX(Data2!$1:$1000,MATCH($C183,Data2!$X:$X,0),MATCH(T$15,Data2!$4:$4,0))</f>
        <v>1.6116747250674801</v>
      </c>
      <c r="V183" s="219">
        <f t="shared" si="36"/>
        <v>0</v>
      </c>
      <c r="W183" s="219">
        <f t="shared" si="37"/>
        <v>0</v>
      </c>
      <c r="X183" s="219">
        <f t="shared" si="38"/>
        <v>0</v>
      </c>
      <c r="Y183" s="219">
        <f t="shared" si="39"/>
        <v>0</v>
      </c>
      <c r="Z183" s="219">
        <f t="shared" si="40"/>
        <v>0</v>
      </c>
      <c r="AA183" s="219">
        <f t="shared" si="41"/>
        <v>0</v>
      </c>
      <c r="AB183" s="219">
        <f t="shared" si="42"/>
        <v>0</v>
      </c>
      <c r="AC183" s="219">
        <f t="shared" si="43"/>
        <v>0</v>
      </c>
      <c r="AD183" s="219">
        <f t="shared" si="44"/>
        <v>0</v>
      </c>
      <c r="AE183" s="219">
        <f t="shared" si="45"/>
        <v>0</v>
      </c>
      <c r="AF183" s="219">
        <f t="shared" si="46"/>
        <v>0</v>
      </c>
      <c r="AG183" s="219">
        <f t="shared" si="47"/>
        <v>0</v>
      </c>
      <c r="AH183" s="219">
        <f t="shared" si="48"/>
        <v>0</v>
      </c>
      <c r="AI183" s="219">
        <f t="shared" si="49"/>
        <v>0</v>
      </c>
      <c r="AJ183" s="219">
        <f t="shared" si="50"/>
        <v>0</v>
      </c>
      <c r="AK183" s="224">
        <f t="shared" si="51"/>
        <v>0</v>
      </c>
      <c r="AL183" s="96">
        <f t="shared" si="35"/>
        <v>0</v>
      </c>
    </row>
    <row r="184" spans="1:38">
      <c r="A184" s="48" t="s">
        <v>428</v>
      </c>
      <c r="B184" s="48" t="str">
        <f>INDEX('Ref1'!$E:$E,MATCH(A184,'Ref1'!$A:$A,0))</f>
        <v>Middlesbrough</v>
      </c>
      <c r="C184" s="71">
        <f>INDEX(Data2!$1:$1000,MATCH($A184,Data2!$A:$A,0),MATCH($A$5,Data2!$4:$4,0))</f>
        <v>54</v>
      </c>
      <c r="D184" s="225">
        <f>INDEX(Data2!$1:$1000,MATCH($C184,Data2!$X:$X,0),MATCH(D$14,Data2!$4:$4,0))</f>
        <v>-0.104027698398954</v>
      </c>
      <c r="E184" s="225">
        <f>INDEX(Data2!$1:$1000,MATCH($C184,Data2!$X:$X,0),MATCH(E$14,Data2!$4:$4,0))</f>
        <v>9.6297118323475706E-2</v>
      </c>
      <c r="F184" s="225">
        <f>INDEX(Data2!$1:$1000,MATCH($C184,Data2!$X:$X,0),MATCH(F$14,Data2!$4:$4,0))</f>
        <v>0.22100455369559499</v>
      </c>
      <c r="G184" s="225">
        <f>INDEX(Data2!$1:$1000,MATCH($C184,Data2!$X:$X,0),MATCH(G$14,Data2!$4:$4,0))</f>
        <v>0.25264835601647301</v>
      </c>
      <c r="H184" s="225">
        <f>INDEX(Data2!$1:$1000,MATCH($C184,Data2!$X:$X,0),MATCH(H$14,Data2!$4:$4,0))</f>
        <v>-0.81705964781606499</v>
      </c>
      <c r="I184" s="225">
        <f>INDEX(Data2!$1:$1000,MATCH($C184,Data2!$X:$X,0),MATCH(I$14,Data2!$4:$4,0))</f>
        <v>1.0033362959655601</v>
      </c>
      <c r="J184" s="225">
        <f>INDEX(Data2!$1:$1000,MATCH($C184,Data2!$X:$X,0),MATCH(J$14,Data2!$4:$4,0))</f>
        <v>0.49222508848025398</v>
      </c>
      <c r="K184" s="225">
        <f>INDEX(Data2!$1:$1000,MATCH($C184,Data2!$X:$X,0),MATCH(K$14,Data2!$4:$4,0))</f>
        <v>0.47493304871340403</v>
      </c>
      <c r="L184" s="225">
        <f>INDEX(Data2!$1:$1000,MATCH($C184,Data2!$X:$X,0),MATCH(L$14,Data2!$4:$4,0))</f>
        <v>-1.6116747250674801</v>
      </c>
      <c r="M184" s="225">
        <f>INDEX(Data2!$1:$1000,MATCH($C184,Data2!$X:$X,0),MATCH(M$14,Data2!$4:$4,0))</f>
        <v>1.67081473865842</v>
      </c>
      <c r="N184" s="225">
        <f>INDEX(Data2!$1:$1000,MATCH($C184,Data2!$X:$X,0),MATCH(N$14,Data2!$4:$4,0))</f>
        <v>2.12741091319007</v>
      </c>
      <c r="O184" s="225">
        <f>INDEX(Data2!$1:$1000,MATCH($C184,Data2!$X:$X,0),MATCH(O$14,Data2!$4:$4,0))</f>
        <v>1.2331952774122601</v>
      </c>
      <c r="P184" s="225">
        <f>INDEX(Data2!$1:$1000,MATCH($C184,Data2!$X:$X,0),MATCH(P$14,Data2!$4:$4,0))</f>
        <v>-1.58410435946053</v>
      </c>
      <c r="Q184" s="225">
        <f>INDEX(Data2!$1:$1000,MATCH($C184,Data2!$X:$X,0),MATCH(Q$14,Data2!$4:$4,0))</f>
        <v>0.67477993525131896</v>
      </c>
      <c r="R184" s="225">
        <f>INDEX(Data2!$1:$1000,MATCH($C184,Data2!$X:$X,0),MATCH(R$14,Data2!$4:$4,0))</f>
        <v>0.119507998425229</v>
      </c>
      <c r="S184" s="226">
        <f>INDEX(Data2!$1:$1000,MATCH($C184,Data2!$X:$X,0),MATCH(S$14,Data2!$4:$4,0))</f>
        <v>-0.69422498537454602</v>
      </c>
      <c r="T184" s="98">
        <f>INDEX(Data2!$1:$1000,MATCH($C184,Data2!$X:$X,0),MATCH(T$15,Data2!$4:$4,0))</f>
        <v>-0.94162475828346703</v>
      </c>
      <c r="V184" s="219">
        <f t="shared" si="36"/>
        <v>0</v>
      </c>
      <c r="W184" s="219">
        <f t="shared" si="37"/>
        <v>0</v>
      </c>
      <c r="X184" s="219">
        <f t="shared" si="38"/>
        <v>0</v>
      </c>
      <c r="Y184" s="219">
        <f t="shared" si="39"/>
        <v>0</v>
      </c>
      <c r="Z184" s="219">
        <f t="shared" si="40"/>
        <v>0</v>
      </c>
      <c r="AA184" s="219">
        <f t="shared" si="41"/>
        <v>0</v>
      </c>
      <c r="AB184" s="219">
        <f t="shared" si="42"/>
        <v>0</v>
      </c>
      <c r="AC184" s="219">
        <f t="shared" si="43"/>
        <v>0</v>
      </c>
      <c r="AD184" s="219">
        <f t="shared" si="44"/>
        <v>0</v>
      </c>
      <c r="AE184" s="219">
        <f t="shared" si="45"/>
        <v>0</v>
      </c>
      <c r="AF184" s="219">
        <f t="shared" si="46"/>
        <v>0</v>
      </c>
      <c r="AG184" s="219">
        <f t="shared" si="47"/>
        <v>0</v>
      </c>
      <c r="AH184" s="219">
        <f t="shared" si="48"/>
        <v>0</v>
      </c>
      <c r="AI184" s="219">
        <f t="shared" si="49"/>
        <v>0</v>
      </c>
      <c r="AJ184" s="219">
        <f t="shared" si="50"/>
        <v>0</v>
      </c>
      <c r="AK184" s="224">
        <f t="shared" si="51"/>
        <v>0</v>
      </c>
      <c r="AL184" s="96">
        <f t="shared" si="35"/>
        <v>0</v>
      </c>
    </row>
    <row r="185" spans="1:38">
      <c r="A185" s="48" t="s">
        <v>430</v>
      </c>
      <c r="B185" s="48" t="str">
        <f>INDEX('Ref1'!$E:$E,MATCH(A185,'Ref1'!$A:$A,0))</f>
        <v>Milton Keynes</v>
      </c>
      <c r="C185" s="71">
        <f>INDEX(Data2!$1:$1000,MATCH($A185,Data2!$A:$A,0),MATCH($A$5,Data2!$4:$4,0))</f>
        <v>190</v>
      </c>
      <c r="D185" s="225">
        <f>INDEX(Data2!$1:$1000,MATCH($C185,Data2!$X:$X,0),MATCH(D$14,Data2!$4:$4,0))</f>
        <v>0.12725866904514299</v>
      </c>
      <c r="E185" s="225">
        <f>INDEX(Data2!$1:$1000,MATCH($C185,Data2!$X:$X,0),MATCH(E$14,Data2!$4:$4,0))</f>
        <v>-0.16613652408900501</v>
      </c>
      <c r="F185" s="225">
        <f>INDEX(Data2!$1:$1000,MATCH($C185,Data2!$X:$X,0),MATCH(F$14,Data2!$4:$4,0))</f>
        <v>1.55768809267068</v>
      </c>
      <c r="G185" s="225">
        <f>INDEX(Data2!$1:$1000,MATCH($C185,Data2!$X:$X,0),MATCH(G$14,Data2!$4:$4,0))</f>
        <v>1.15380754900634E-2</v>
      </c>
      <c r="H185" s="225">
        <f>INDEX(Data2!$1:$1000,MATCH($C185,Data2!$X:$X,0),MATCH(H$14,Data2!$4:$4,0))</f>
        <v>0.276546612755663</v>
      </c>
      <c r="I185" s="225">
        <f>INDEX(Data2!$1:$1000,MATCH($C185,Data2!$X:$X,0),MATCH(I$14,Data2!$4:$4,0))</f>
        <v>7.3138009071731694E-2</v>
      </c>
      <c r="J185" s="225">
        <f>INDEX(Data2!$1:$1000,MATCH($C185,Data2!$X:$X,0),MATCH(J$14,Data2!$4:$4,0))</f>
        <v>0.81705964781606499</v>
      </c>
      <c r="K185" s="225">
        <f>INDEX(Data2!$1:$1000,MATCH($C185,Data2!$X:$X,0),MATCH(K$14,Data2!$4:$4,0))</f>
        <v>0.54502425143293098</v>
      </c>
      <c r="L185" s="225">
        <f>INDEX(Data2!$1:$1000,MATCH($C185,Data2!$X:$X,0),MATCH(L$14,Data2!$4:$4,0))</f>
        <v>-1.48433940803009</v>
      </c>
      <c r="M185" s="225">
        <f>INDEX(Data2!$1:$1000,MATCH($C185,Data2!$X:$X,0),MATCH(M$14,Data2!$4:$4,0))</f>
        <v>-0.48356099433467298</v>
      </c>
      <c r="N185" s="225">
        <f>INDEX(Data2!$1:$1000,MATCH($C185,Data2!$X:$X,0),MATCH(N$14,Data2!$4:$4,0))</f>
        <v>1.3200546968364699</v>
      </c>
      <c r="O185" s="225">
        <f>INDEX(Data2!$1:$1000,MATCH($C185,Data2!$X:$X,0),MATCH(O$14,Data2!$4:$4,0))</f>
        <v>-1.8516777124192001</v>
      </c>
      <c r="P185" s="225">
        <f>INDEX(Data2!$1:$1000,MATCH($C185,Data2!$X:$X,0),MATCH(P$14,Data2!$4:$4,0))</f>
        <v>-0.55396966512034396</v>
      </c>
      <c r="Q185" s="225">
        <f>INDEX(Data2!$1:$1000,MATCH($C185,Data2!$X:$X,0),MATCH(Q$14,Data2!$4:$4,0))</f>
        <v>1.02911813509786</v>
      </c>
      <c r="R185" s="225">
        <f>INDEX(Data2!$1:$1000,MATCH($C185,Data2!$X:$X,0),MATCH(R$14,Data2!$4:$4,0))</f>
        <v>-3</v>
      </c>
      <c r="S185" s="226">
        <f>INDEX(Data2!$1:$1000,MATCH($C185,Data2!$X:$X,0),MATCH(S$14,Data2!$4:$4,0))</f>
        <v>-0.30060388702378499</v>
      </c>
      <c r="T185" s="98">
        <f>INDEX(Data2!$1:$1000,MATCH($C185,Data2!$X:$X,0),MATCH(T$15,Data2!$4:$4,0))</f>
        <v>0.56295962945385303</v>
      </c>
      <c r="V185" s="219">
        <f t="shared" si="36"/>
        <v>0</v>
      </c>
      <c r="W185" s="219">
        <f t="shared" si="37"/>
        <v>0</v>
      </c>
      <c r="X185" s="219">
        <f t="shared" si="38"/>
        <v>0</v>
      </c>
      <c r="Y185" s="219">
        <f t="shared" si="39"/>
        <v>0</v>
      </c>
      <c r="Z185" s="219">
        <f t="shared" si="40"/>
        <v>0</v>
      </c>
      <c r="AA185" s="219">
        <f t="shared" si="41"/>
        <v>0</v>
      </c>
      <c r="AB185" s="219">
        <f t="shared" si="42"/>
        <v>0</v>
      </c>
      <c r="AC185" s="219">
        <f t="shared" si="43"/>
        <v>0</v>
      </c>
      <c r="AD185" s="219">
        <f t="shared" si="44"/>
        <v>0</v>
      </c>
      <c r="AE185" s="219">
        <f t="shared" si="45"/>
        <v>0</v>
      </c>
      <c r="AF185" s="219">
        <f t="shared" si="46"/>
        <v>0</v>
      </c>
      <c r="AG185" s="219">
        <f t="shared" si="47"/>
        <v>0</v>
      </c>
      <c r="AH185" s="219">
        <f t="shared" si="48"/>
        <v>0</v>
      </c>
      <c r="AI185" s="219">
        <f t="shared" si="49"/>
        <v>0</v>
      </c>
      <c r="AJ185" s="219">
        <f t="shared" si="50"/>
        <v>0</v>
      </c>
      <c r="AK185" s="224">
        <f t="shared" si="51"/>
        <v>0</v>
      </c>
      <c r="AL185" s="96">
        <f t="shared" si="35"/>
        <v>0</v>
      </c>
    </row>
    <row r="186" spans="1:38">
      <c r="A186" s="48" t="s">
        <v>432</v>
      </c>
      <c r="B186" s="48" t="str">
        <f>INDEX('Ref1'!$E:$E,MATCH(A186,'Ref1'!$A:$A,0))</f>
        <v>Mole Valley</v>
      </c>
      <c r="C186" s="71">
        <f>INDEX(Data2!$1:$1000,MATCH($A186,Data2!$A:$A,0),MATCH($A$5,Data2!$4:$4,0))</f>
        <v>53</v>
      </c>
      <c r="D186" s="225">
        <f>INDEX(Data2!$1:$1000,MATCH($C186,Data2!$X:$X,0),MATCH(D$14,Data2!$4:$4,0))</f>
        <v>-0.31673840765542399</v>
      </c>
      <c r="E186" s="225">
        <f>INDEX(Data2!$1:$1000,MATCH($C186,Data2!$X:$X,0),MATCH(E$14,Data2!$4:$4,0))</f>
        <v>-0.77482466969292996</v>
      </c>
      <c r="F186" s="225">
        <f>INDEX(Data2!$1:$1000,MATCH($C186,Data2!$X:$X,0),MATCH(F$14,Data2!$4:$4,0))</f>
        <v>-3.4620373051327799E-2</v>
      </c>
      <c r="G186" s="225">
        <f>INDEX(Data2!$1:$1000,MATCH($C186,Data2!$X:$X,0),MATCH(G$14,Data2!$4:$4,0))</f>
        <v>7.3138009071731694E-2</v>
      </c>
      <c r="H186" s="225">
        <f>INDEX(Data2!$1:$1000,MATCH($C186,Data2!$X:$X,0),MATCH(H$14,Data2!$4:$4,0))</f>
        <v>-0.33295581167441402</v>
      </c>
      <c r="I186" s="225">
        <f>INDEX(Data2!$1:$1000,MATCH($C186,Data2!$X:$X,0),MATCH(I$14,Data2!$4:$4,0))</f>
        <v>-1.81055767879132</v>
      </c>
      <c r="J186" s="225">
        <f>INDEX(Data2!$1:$1000,MATCH($C186,Data2!$X:$X,0),MATCH(J$14,Data2!$4:$4,0))</f>
        <v>1.46158075015049</v>
      </c>
      <c r="K186" s="225">
        <f>INDEX(Data2!$1:$1000,MATCH($C186,Data2!$X:$X,0),MATCH(K$14,Data2!$4:$4,0))</f>
        <v>-0.276546612755663</v>
      </c>
      <c r="L186" s="225">
        <f>INDEX(Data2!$1:$1000,MATCH($C186,Data2!$X:$X,0),MATCH(L$14,Data2!$4:$4,0))</f>
        <v>-1.67081473865842</v>
      </c>
      <c r="M186" s="225">
        <f>INDEX(Data2!$1:$1000,MATCH($C186,Data2!$X:$X,0),MATCH(M$14,Data2!$4:$4,0))</f>
        <v>-0.97820469803439603</v>
      </c>
      <c r="N186" s="225">
        <f>INDEX(Data2!$1:$1000,MATCH($C186,Data2!$X:$X,0),MATCH(N$14,Data2!$4:$4,0))</f>
        <v>0.51844398248942802</v>
      </c>
      <c r="O186" s="225">
        <f>INDEX(Data2!$1:$1000,MATCH($C186,Data2!$X:$X,0),MATCH(O$14,Data2!$4:$4,0))</f>
        <v>-0.68447010916529605</v>
      </c>
      <c r="P186" s="225">
        <f>INDEX(Data2!$1:$1000,MATCH($C186,Data2!$X:$X,0),MATCH(P$14,Data2!$4:$4,0))</f>
        <v>-0.18958056817244801</v>
      </c>
      <c r="Q186" s="225">
        <f>INDEX(Data2!$1:$1000,MATCH($C186,Data2!$X:$X,0),MATCH(Q$14,Data2!$4:$4,0))</f>
        <v>-0.40710271318473101</v>
      </c>
      <c r="R186" s="225">
        <f>INDEX(Data2!$1:$1000,MATCH($C186,Data2!$X:$X,0),MATCH(R$14,Data2!$4:$4,0))</f>
        <v>0.173940428614663</v>
      </c>
      <c r="S186" s="226">
        <f>INDEX(Data2!$1:$1000,MATCH($C186,Data2!$X:$X,0),MATCH(S$14,Data2!$4:$4,0))</f>
        <v>0.30060388702378499</v>
      </c>
      <c r="T186" s="98">
        <f>INDEX(Data2!$1:$1000,MATCH($C186,Data2!$X:$X,0),MATCH(T$15,Data2!$4:$4,0))</f>
        <v>-1.4182061165636599</v>
      </c>
      <c r="V186" s="219">
        <f t="shared" si="36"/>
        <v>0</v>
      </c>
      <c r="W186" s="219">
        <f t="shared" si="37"/>
        <v>0</v>
      </c>
      <c r="X186" s="219">
        <f t="shared" si="38"/>
        <v>0</v>
      </c>
      <c r="Y186" s="219">
        <f t="shared" si="39"/>
        <v>0</v>
      </c>
      <c r="Z186" s="219">
        <f t="shared" si="40"/>
        <v>0</v>
      </c>
      <c r="AA186" s="219">
        <f t="shared" si="41"/>
        <v>0</v>
      </c>
      <c r="AB186" s="219">
        <f t="shared" si="42"/>
        <v>0</v>
      </c>
      <c r="AC186" s="219">
        <f t="shared" si="43"/>
        <v>0</v>
      </c>
      <c r="AD186" s="219">
        <f t="shared" si="44"/>
        <v>0</v>
      </c>
      <c r="AE186" s="219">
        <f t="shared" si="45"/>
        <v>0</v>
      </c>
      <c r="AF186" s="219">
        <f t="shared" si="46"/>
        <v>0</v>
      </c>
      <c r="AG186" s="219">
        <f t="shared" si="47"/>
        <v>0</v>
      </c>
      <c r="AH186" s="219">
        <f t="shared" si="48"/>
        <v>0</v>
      </c>
      <c r="AI186" s="219">
        <f t="shared" si="49"/>
        <v>0</v>
      </c>
      <c r="AJ186" s="219">
        <f t="shared" si="50"/>
        <v>0</v>
      </c>
      <c r="AK186" s="224">
        <f t="shared" si="51"/>
        <v>0</v>
      </c>
      <c r="AL186" s="96">
        <f t="shared" si="35"/>
        <v>0</v>
      </c>
    </row>
    <row r="187" spans="1:38">
      <c r="A187" s="48" t="s">
        <v>434</v>
      </c>
      <c r="B187" s="48" t="str">
        <f>INDEX('Ref1'!$E:$E,MATCH(A187,'Ref1'!$A:$A,0))</f>
        <v>New Forest</v>
      </c>
      <c r="C187" s="71">
        <f>INDEX(Data2!$1:$1000,MATCH($A187,Data2!$A:$A,0),MATCH($A$5,Data2!$4:$4,0))</f>
        <v>243</v>
      </c>
      <c r="D187" s="225">
        <f>INDEX(Data2!$1:$1000,MATCH($C187,Data2!$X:$X,0),MATCH(D$14,Data2!$4:$4,0))</f>
        <v>-0.26059774714164602</v>
      </c>
      <c r="E187" s="225">
        <f>INDEX(Data2!$1:$1000,MATCH($C187,Data2!$X:$X,0),MATCH(E$14,Data2!$4:$4,0))</f>
        <v>1.2841450125398799</v>
      </c>
      <c r="F187" s="225">
        <f>INDEX(Data2!$1:$1000,MATCH($C187,Data2!$X:$X,0),MATCH(F$14,Data2!$4:$4,0))</f>
        <v>1.0828494841071501</v>
      </c>
      <c r="G187" s="225">
        <f>INDEX(Data2!$1:$1000,MATCH($C187,Data2!$X:$X,0),MATCH(G$14,Data2!$4:$4,0))</f>
        <v>0.90626333816903804</v>
      </c>
      <c r="H187" s="225">
        <f>INDEX(Data2!$1:$1000,MATCH($C187,Data2!$X:$X,0),MATCH(H$14,Data2!$4:$4,0))</f>
        <v>-1.3577523079868701</v>
      </c>
      <c r="I187" s="225">
        <f>INDEX(Data2!$1:$1000,MATCH($C187,Data2!$X:$X,0),MATCH(I$14,Data2!$4:$4,0))</f>
        <v>-2.3059846127924502</v>
      </c>
      <c r="J187" s="225">
        <f>INDEX(Data2!$1:$1000,MATCH($C187,Data2!$X:$X,0),MATCH(J$14,Data2!$4:$4,0))</f>
        <v>-0.84971663855767099</v>
      </c>
      <c r="K187" s="225">
        <f>INDEX(Data2!$1:$1000,MATCH($C187,Data2!$X:$X,0),MATCH(K$14,Data2!$4:$4,0))</f>
        <v>-1.2169055626538401</v>
      </c>
      <c r="L187" s="225">
        <f>INDEX(Data2!$1:$1000,MATCH($C187,Data2!$X:$X,0),MATCH(L$14,Data2!$4:$4,0))</f>
        <v>0.181754940835861</v>
      </c>
      <c r="M187" s="225">
        <f>INDEX(Data2!$1:$1000,MATCH($C187,Data2!$X:$X,0),MATCH(M$14,Data2!$4:$4,0))</f>
        <v>-1.46158075015049</v>
      </c>
      <c r="N187" s="225">
        <f>INDEX(Data2!$1:$1000,MATCH($C187,Data2!$X:$X,0),MATCH(N$14,Data2!$4:$4,0))</f>
        <v>1.18526012786046</v>
      </c>
      <c r="O187" s="225">
        <f>INDEX(Data2!$1:$1000,MATCH($C187,Data2!$X:$X,0),MATCH(O$14,Data2!$4:$4,0))</f>
        <v>-0.22100455369559499</v>
      </c>
      <c r="P187" s="225">
        <f>INDEX(Data2!$1:$1000,MATCH($C187,Data2!$X:$X,0),MATCH(P$14,Data2!$4:$4,0))</f>
        <v>-0.59938909654980799</v>
      </c>
      <c r="Q187" s="225">
        <f>INDEX(Data2!$1:$1000,MATCH($C187,Data2!$X:$X,0),MATCH(Q$14,Data2!$4:$4,0))</f>
        <v>-1.2169055626538401</v>
      </c>
      <c r="R187" s="225">
        <f>INDEX(Data2!$1:$1000,MATCH($C187,Data2!$X:$X,0),MATCH(R$14,Data2!$4:$4,0))</f>
        <v>2.3059846127924502</v>
      </c>
      <c r="S187" s="226">
        <f>INDEX(Data2!$1:$1000,MATCH($C187,Data2!$X:$X,0),MATCH(S$14,Data2!$4:$4,0))</f>
        <v>-2.3059846127924502</v>
      </c>
      <c r="T187" s="98">
        <f>INDEX(Data2!$1:$1000,MATCH($C187,Data2!$X:$X,0),MATCH(T$15,Data2!$4:$4,0))</f>
        <v>-0.28454724788741997</v>
      </c>
      <c r="V187" s="219">
        <f t="shared" si="36"/>
        <v>0</v>
      </c>
      <c r="W187" s="219">
        <f t="shared" si="37"/>
        <v>0</v>
      </c>
      <c r="X187" s="219">
        <f t="shared" si="38"/>
        <v>0</v>
      </c>
      <c r="Y187" s="219">
        <f t="shared" si="39"/>
        <v>0</v>
      </c>
      <c r="Z187" s="219">
        <f t="shared" si="40"/>
        <v>0</v>
      </c>
      <c r="AA187" s="219">
        <f t="shared" si="41"/>
        <v>0</v>
      </c>
      <c r="AB187" s="219">
        <f t="shared" si="42"/>
        <v>0</v>
      </c>
      <c r="AC187" s="219">
        <f t="shared" si="43"/>
        <v>0</v>
      </c>
      <c r="AD187" s="219">
        <f t="shared" si="44"/>
        <v>0</v>
      </c>
      <c r="AE187" s="219">
        <f t="shared" si="45"/>
        <v>0</v>
      </c>
      <c r="AF187" s="219">
        <f t="shared" si="46"/>
        <v>0</v>
      </c>
      <c r="AG187" s="219">
        <f t="shared" si="47"/>
        <v>0</v>
      </c>
      <c r="AH187" s="219">
        <f t="shared" si="48"/>
        <v>0</v>
      </c>
      <c r="AI187" s="219">
        <f t="shared" si="49"/>
        <v>0</v>
      </c>
      <c r="AJ187" s="219">
        <f t="shared" si="50"/>
        <v>0</v>
      </c>
      <c r="AK187" s="224">
        <f t="shared" si="51"/>
        <v>0</v>
      </c>
      <c r="AL187" s="96">
        <f t="shared" si="35"/>
        <v>0</v>
      </c>
    </row>
    <row r="188" spans="1:38">
      <c r="A188" s="48" t="s">
        <v>436</v>
      </c>
      <c r="B188" s="48" t="str">
        <f>INDEX('Ref1'!$E:$E,MATCH(A188,'Ref1'!$A:$A,0))</f>
        <v>Newark and Sherwood</v>
      </c>
      <c r="C188" s="71">
        <f>INDEX(Data2!$1:$1000,MATCH($A188,Data2!$A:$A,0),MATCH($A$5,Data2!$4:$4,0))</f>
        <v>249</v>
      </c>
      <c r="D188" s="225">
        <f>INDEX(Data2!$1:$1000,MATCH($C188,Data2!$X:$X,0),MATCH(D$14,Data2!$4:$4,0))</f>
        <v>-1.2498189696086599</v>
      </c>
      <c r="E188" s="225">
        <f>INDEX(Data2!$1:$1000,MATCH($C188,Data2!$X:$X,0),MATCH(E$14,Data2!$4:$4,0))</f>
        <v>-0.15055853143485801</v>
      </c>
      <c r="F188" s="225">
        <f>INDEX(Data2!$1:$1000,MATCH($C188,Data2!$X:$X,0),MATCH(F$14,Data2!$4:$4,0))</f>
        <v>-1.37734677311944</v>
      </c>
      <c r="G188" s="225">
        <f>INDEX(Data2!$1:$1000,MATCH($C188,Data2!$X:$X,0),MATCH(G$14,Data2!$4:$4,0))</f>
        <v>-1.89619030821197</v>
      </c>
      <c r="H188" s="225">
        <f>INDEX(Data2!$1:$1000,MATCH($C188,Data2!$X:$X,0),MATCH(H$14,Data2!$4:$4,0))</f>
        <v>-3.4620373051327799E-2</v>
      </c>
      <c r="I188" s="225">
        <f>INDEX(Data2!$1:$1000,MATCH($C188,Data2!$X:$X,0),MATCH(I$14,Data2!$4:$4,0))</f>
        <v>-1.55768809267068</v>
      </c>
      <c r="J188" s="225">
        <f>INDEX(Data2!$1:$1000,MATCH($C188,Data2!$X:$X,0),MATCH(J$14,Data2!$4:$4,0))</f>
        <v>8.0852741412441503E-2</v>
      </c>
      <c r="K188" s="225">
        <f>INDEX(Data2!$1:$1000,MATCH($C188,Data2!$X:$X,0),MATCH(K$14,Data2!$4:$4,0))</f>
        <v>-1.2667954125138601</v>
      </c>
      <c r="L188" s="225">
        <f>INDEX(Data2!$1:$1000,MATCH($C188,Data2!$X:$X,0),MATCH(L$14,Data2!$4:$4,0))</f>
        <v>-0.58107796279481305</v>
      </c>
      <c r="M188" s="225">
        <f>INDEX(Data2!$1:$1000,MATCH($C188,Data2!$X:$X,0),MATCH(M$14,Data2!$4:$4,0))</f>
        <v>-7.31380090717315E-2</v>
      </c>
      <c r="N188" s="225">
        <f>INDEX(Data2!$1:$1000,MATCH($C188,Data2!$X:$X,0),MATCH(N$14,Data2!$4:$4,0))</f>
        <v>-0.87200035925234398</v>
      </c>
      <c r="O188" s="225">
        <f>INDEX(Data2!$1:$1000,MATCH($C188,Data2!$X:$X,0),MATCH(O$14,Data2!$4:$4,0))</f>
        <v>-1.0828494841071501</v>
      </c>
      <c r="P188" s="225">
        <f>INDEX(Data2!$1:$1000,MATCH($C188,Data2!$X:$X,0),MATCH(P$14,Data2!$4:$4,0))</f>
        <v>0.16613652408900501</v>
      </c>
      <c r="Q188" s="225">
        <f>INDEX(Data2!$1:$1000,MATCH($C188,Data2!$X:$X,0),MATCH(Q$14,Data2!$4:$4,0))</f>
        <v>-0.76448125721012095</v>
      </c>
      <c r="R188" s="225">
        <f>INDEX(Data2!$1:$1000,MATCH($C188,Data2!$X:$X,0),MATCH(R$14,Data2!$4:$4,0))</f>
        <v>-1.4182061165636599</v>
      </c>
      <c r="S188" s="226">
        <f>INDEX(Data2!$1:$1000,MATCH($C188,Data2!$X:$X,0),MATCH(S$14,Data2!$4:$4,0))</f>
        <v>-0.81705964781606499</v>
      </c>
      <c r="T188" s="98">
        <f>INDEX(Data2!$1:$1000,MATCH($C188,Data2!$X:$X,0),MATCH(T$15,Data2!$4:$4,0))</f>
        <v>-0.19741782293777199</v>
      </c>
      <c r="V188" s="219">
        <f t="shared" si="36"/>
        <v>0</v>
      </c>
      <c r="W188" s="219">
        <f t="shared" si="37"/>
        <v>0</v>
      </c>
      <c r="X188" s="219">
        <f t="shared" si="38"/>
        <v>0</v>
      </c>
      <c r="Y188" s="219">
        <f t="shared" si="39"/>
        <v>0</v>
      </c>
      <c r="Z188" s="219">
        <f t="shared" si="40"/>
        <v>0</v>
      </c>
      <c r="AA188" s="219">
        <f t="shared" si="41"/>
        <v>0</v>
      </c>
      <c r="AB188" s="219">
        <f t="shared" si="42"/>
        <v>0</v>
      </c>
      <c r="AC188" s="219">
        <f t="shared" si="43"/>
        <v>0</v>
      </c>
      <c r="AD188" s="219">
        <f t="shared" si="44"/>
        <v>0</v>
      </c>
      <c r="AE188" s="219">
        <f t="shared" si="45"/>
        <v>0</v>
      </c>
      <c r="AF188" s="219">
        <f t="shared" si="46"/>
        <v>0</v>
      </c>
      <c r="AG188" s="219">
        <f t="shared" si="47"/>
        <v>0</v>
      </c>
      <c r="AH188" s="219">
        <f t="shared" si="48"/>
        <v>0</v>
      </c>
      <c r="AI188" s="219">
        <f t="shared" si="49"/>
        <v>0</v>
      </c>
      <c r="AJ188" s="219">
        <f t="shared" si="50"/>
        <v>0</v>
      </c>
      <c r="AK188" s="224">
        <f t="shared" si="51"/>
        <v>0</v>
      </c>
      <c r="AL188" s="96">
        <f t="shared" si="35"/>
        <v>0</v>
      </c>
    </row>
    <row r="189" spans="1:38">
      <c r="A189" s="48" t="s">
        <v>438</v>
      </c>
      <c r="B189" s="48" t="str">
        <f>INDEX('Ref1'!$E:$E,MATCH(A189,'Ref1'!$A:$A,0))</f>
        <v>Newcastle upon Tyne</v>
      </c>
      <c r="C189" s="71">
        <f>INDEX(Data2!$1:$1000,MATCH($A189,Data2!$A:$A,0),MATCH($A$5,Data2!$4:$4,0))</f>
        <v>131</v>
      </c>
      <c r="D189" s="225">
        <f>INDEX(Data2!$1:$1000,MATCH($C189,Data2!$X:$X,0),MATCH(D$14,Data2!$4:$4,0))</f>
        <v>1.55768809267068</v>
      </c>
      <c r="E189" s="225">
        <f>INDEX(Data2!$1:$1000,MATCH($C189,Data2!$X:$X,0),MATCH(E$14,Data2!$4:$4,0))</f>
        <v>1.70271698671923</v>
      </c>
      <c r="F189" s="225">
        <f>INDEX(Data2!$1:$1000,MATCH($C189,Data2!$X:$X,0),MATCH(F$14,Data2!$4:$4,0))</f>
        <v>0.59020879232393397</v>
      </c>
      <c r="G189" s="225">
        <f>INDEX(Data2!$1:$1000,MATCH($C189,Data2!$X:$X,0),MATCH(G$14,Data2!$4:$4,0))</f>
        <v>0.119507998425229</v>
      </c>
      <c r="H189" s="225">
        <f>INDEX(Data2!$1:$1000,MATCH($C189,Data2!$X:$X,0),MATCH(H$14,Data2!$4:$4,0))</f>
        <v>-0.50966558646457005</v>
      </c>
      <c r="I189" s="225">
        <f>INDEX(Data2!$1:$1000,MATCH($C189,Data2!$X:$X,0),MATCH(I$14,Data2!$4:$4,0))</f>
        <v>0.15055853143485801</v>
      </c>
      <c r="J189" s="225">
        <f>INDEX(Data2!$1:$1000,MATCH($C189,Data2!$X:$X,0),MATCH(J$14,Data2!$4:$4,0))</f>
        <v>0.48356099433467298</v>
      </c>
      <c r="K189" s="225">
        <f>INDEX(Data2!$1:$1000,MATCH($C189,Data2!$X:$X,0),MATCH(K$14,Data2!$4:$4,0))</f>
        <v>0.86080506744267105</v>
      </c>
      <c r="L189" s="225">
        <f>INDEX(Data2!$1:$1000,MATCH($C189,Data2!$X:$X,0),MATCH(L$14,Data2!$4:$4,0))</f>
        <v>0.50092629126642196</v>
      </c>
      <c r="M189" s="225">
        <f>INDEX(Data2!$1:$1000,MATCH($C189,Data2!$X:$X,0),MATCH(M$14,Data2!$4:$4,0))</f>
        <v>-0.66515271288348599</v>
      </c>
      <c r="N189" s="225">
        <f>INDEX(Data2!$1:$1000,MATCH($C189,Data2!$X:$X,0),MATCH(N$14,Data2!$4:$4,0))</f>
        <v>-0.59938909654980799</v>
      </c>
      <c r="O189" s="225">
        <f>INDEX(Data2!$1:$1000,MATCH($C189,Data2!$X:$X,0),MATCH(O$14,Data2!$4:$4,0))</f>
        <v>0.83873171379157596</v>
      </c>
      <c r="P189" s="225">
        <f>INDEX(Data2!$1:$1000,MATCH($C189,Data2!$X:$X,0),MATCH(P$14,Data2!$4:$4,0))</f>
        <v>-2.2079361535701101</v>
      </c>
      <c r="Q189" s="225">
        <f>INDEX(Data2!$1:$1000,MATCH($C189,Data2!$X:$X,0),MATCH(Q$14,Data2!$4:$4,0))</f>
        <v>1.3974848188810201</v>
      </c>
      <c r="R189" s="225">
        <f>INDEX(Data2!$1:$1000,MATCH($C189,Data2!$X:$X,0),MATCH(R$14,Data2!$4:$4,0))</f>
        <v>-0.62724026956349199</v>
      </c>
      <c r="S189" s="226">
        <f>INDEX(Data2!$1:$1000,MATCH($C189,Data2!$X:$X,0),MATCH(S$14,Data2!$4:$4,0))</f>
        <v>-1.53231615461489</v>
      </c>
      <c r="T189" s="98">
        <f>INDEX(Data2!$1:$1000,MATCH($C189,Data2!$X:$X,0),MATCH(T$15,Data2!$4:$4,0))</f>
        <v>-0.65558674848606502</v>
      </c>
      <c r="V189" s="219">
        <f t="shared" si="36"/>
        <v>0</v>
      </c>
      <c r="W189" s="219">
        <f t="shared" si="37"/>
        <v>0</v>
      </c>
      <c r="X189" s="219">
        <f t="shared" si="38"/>
        <v>0</v>
      </c>
      <c r="Y189" s="219">
        <f t="shared" si="39"/>
        <v>0</v>
      </c>
      <c r="Z189" s="219">
        <f t="shared" si="40"/>
        <v>0</v>
      </c>
      <c r="AA189" s="219">
        <f t="shared" si="41"/>
        <v>0</v>
      </c>
      <c r="AB189" s="219">
        <f t="shared" si="42"/>
        <v>0</v>
      </c>
      <c r="AC189" s="219">
        <f t="shared" si="43"/>
        <v>0</v>
      </c>
      <c r="AD189" s="219">
        <f t="shared" si="44"/>
        <v>0</v>
      </c>
      <c r="AE189" s="219">
        <f t="shared" si="45"/>
        <v>0</v>
      </c>
      <c r="AF189" s="219">
        <f t="shared" si="46"/>
        <v>0</v>
      </c>
      <c r="AG189" s="219">
        <f t="shared" si="47"/>
        <v>0</v>
      </c>
      <c r="AH189" s="219">
        <f t="shared" si="48"/>
        <v>0</v>
      </c>
      <c r="AI189" s="219">
        <f t="shared" si="49"/>
        <v>0</v>
      </c>
      <c r="AJ189" s="219">
        <f t="shared" si="50"/>
        <v>0</v>
      </c>
      <c r="AK189" s="224">
        <f t="shared" si="51"/>
        <v>0</v>
      </c>
      <c r="AL189" s="96">
        <f t="shared" si="35"/>
        <v>0</v>
      </c>
    </row>
    <row r="190" spans="1:38">
      <c r="A190" s="48" t="s">
        <v>440</v>
      </c>
      <c r="B190" s="48" t="str">
        <f>INDEX('Ref1'!$E:$E,MATCH(A190,'Ref1'!$A:$A,0))</f>
        <v>Newcastle-under-Lyme</v>
      </c>
      <c r="C190" s="71">
        <f>INDEX(Data2!$1:$1000,MATCH($A190,Data2!$A:$A,0),MATCH($A$5,Data2!$4:$4,0))</f>
        <v>60</v>
      </c>
      <c r="D190" s="225">
        <f>INDEX(Data2!$1:$1000,MATCH($C190,Data2!$X:$X,0),MATCH(D$14,Data2!$4:$4,0))</f>
        <v>0.45778187523733299</v>
      </c>
      <c r="E190" s="225">
        <f>INDEX(Data2!$1:$1000,MATCH($C190,Data2!$X:$X,0),MATCH(E$14,Data2!$4:$4,0))</f>
        <v>-2.4330009860728898</v>
      </c>
      <c r="F190" s="225">
        <f>INDEX(Data2!$1:$1000,MATCH($C190,Data2!$X:$X,0),MATCH(F$14,Data2!$4:$4,0))</f>
        <v>-1.4395549086391799</v>
      </c>
      <c r="G190" s="225">
        <f>INDEX(Data2!$1:$1000,MATCH($C190,Data2!$X:$X,0),MATCH(G$14,Data2!$4:$4,0))</f>
        <v>-3.4620373051327799E-2</v>
      </c>
      <c r="H190" s="225">
        <f>INDEX(Data2!$1:$1000,MATCH($C190,Data2!$X:$X,0),MATCH(H$14,Data2!$4:$4,0))</f>
        <v>-0.40710271318473101</v>
      </c>
      <c r="I190" s="225">
        <f>INDEX(Data2!$1:$1000,MATCH($C190,Data2!$X:$X,0),MATCH(I$14,Data2!$4:$4,0))</f>
        <v>-4.23179653114963E-2</v>
      </c>
      <c r="J190" s="225">
        <f>INDEX(Data2!$1:$1000,MATCH($C190,Data2!$X:$X,0),MATCH(J$14,Data2!$4:$4,0))</f>
        <v>0.636632089188649</v>
      </c>
      <c r="K190" s="225">
        <f>INDEX(Data2!$1:$1000,MATCH($C190,Data2!$X:$X,0),MATCH(K$14,Data2!$4:$4,0))</f>
        <v>-0.19741782293777199</v>
      </c>
      <c r="L190" s="225">
        <f>INDEX(Data2!$1:$1000,MATCH($C190,Data2!$X:$X,0),MATCH(L$14,Data2!$4:$4,0))</f>
        <v>2.3059846127924502</v>
      </c>
      <c r="M190" s="225">
        <f>INDEX(Data2!$1:$1000,MATCH($C190,Data2!$X:$X,0),MATCH(M$14,Data2!$4:$4,0))</f>
        <v>-0.91792285853303901</v>
      </c>
      <c r="N190" s="225">
        <f>INDEX(Data2!$1:$1000,MATCH($C190,Data2!$X:$X,0),MATCH(N$14,Data2!$4:$4,0))</f>
        <v>0.56295962945385303</v>
      </c>
      <c r="O190" s="225">
        <f>INDEX(Data2!$1:$1000,MATCH($C190,Data2!$X:$X,0),MATCH(O$14,Data2!$4:$4,0))</f>
        <v>0.69422498537454602</v>
      </c>
      <c r="P190" s="225">
        <f>INDEX(Data2!$1:$1000,MATCH($C190,Data2!$X:$X,0),MATCH(P$14,Data2!$4:$4,0))</f>
        <v>0.423873478962081</v>
      </c>
      <c r="Q190" s="225">
        <f>INDEX(Data2!$1:$1000,MATCH($C190,Data2!$X:$X,0),MATCH(Q$14,Data2!$4:$4,0))</f>
        <v>-0.19741782293777199</v>
      </c>
      <c r="R190" s="225">
        <f>INDEX(Data2!$1:$1000,MATCH($C190,Data2!$X:$X,0),MATCH(R$14,Data2!$4:$4,0))</f>
        <v>-1.81055767879132</v>
      </c>
      <c r="S190" s="226">
        <f>INDEX(Data2!$1:$1000,MATCH($C190,Data2!$X:$X,0),MATCH(S$14,Data2!$4:$4,0))</f>
        <v>-0.21312928999889499</v>
      </c>
      <c r="T190" s="98">
        <f>INDEX(Data2!$1:$1000,MATCH($C190,Data2!$X:$X,0),MATCH(T$15,Data2!$4:$4,0))</f>
        <v>-1.81055767879132</v>
      </c>
      <c r="V190" s="219">
        <f t="shared" si="36"/>
        <v>0</v>
      </c>
      <c r="W190" s="219">
        <f t="shared" si="37"/>
        <v>0</v>
      </c>
      <c r="X190" s="219">
        <f t="shared" si="38"/>
        <v>0</v>
      </c>
      <c r="Y190" s="219">
        <f t="shared" si="39"/>
        <v>0</v>
      </c>
      <c r="Z190" s="219">
        <f t="shared" si="40"/>
        <v>0</v>
      </c>
      <c r="AA190" s="219">
        <f t="shared" si="41"/>
        <v>0</v>
      </c>
      <c r="AB190" s="219">
        <f t="shared" si="42"/>
        <v>0</v>
      </c>
      <c r="AC190" s="219">
        <f t="shared" si="43"/>
        <v>0</v>
      </c>
      <c r="AD190" s="219">
        <f t="shared" si="44"/>
        <v>0</v>
      </c>
      <c r="AE190" s="219">
        <f t="shared" si="45"/>
        <v>0</v>
      </c>
      <c r="AF190" s="219">
        <f t="shared" si="46"/>
        <v>0</v>
      </c>
      <c r="AG190" s="219">
        <f t="shared" si="47"/>
        <v>0</v>
      </c>
      <c r="AH190" s="219">
        <f t="shared" si="48"/>
        <v>0</v>
      </c>
      <c r="AI190" s="219">
        <f t="shared" si="49"/>
        <v>0</v>
      </c>
      <c r="AJ190" s="219">
        <f t="shared" si="50"/>
        <v>0</v>
      </c>
      <c r="AK190" s="224">
        <f t="shared" si="51"/>
        <v>0</v>
      </c>
      <c r="AL190" s="96">
        <f t="shared" si="35"/>
        <v>0</v>
      </c>
    </row>
    <row r="191" spans="1:38">
      <c r="A191" s="48" t="s">
        <v>442</v>
      </c>
      <c r="B191" s="48" t="str">
        <f>INDEX('Ref1'!$E:$E,MATCH(A191,'Ref1'!$A:$A,0))</f>
        <v>Newham</v>
      </c>
      <c r="C191" s="71">
        <f>INDEX(Data2!$1:$1000,MATCH($A191,Data2!$A:$A,0),MATCH($A$5,Data2!$4:$4,0))</f>
        <v>58</v>
      </c>
      <c r="D191" s="225">
        <f>INDEX(Data2!$1:$1000,MATCH($C191,Data2!$X:$X,0),MATCH(D$14,Data2!$4:$4,0))</f>
        <v>0.87200035925234398</v>
      </c>
      <c r="E191" s="225">
        <f>INDEX(Data2!$1:$1000,MATCH($C191,Data2!$X:$X,0),MATCH(E$14,Data2!$4:$4,0))</f>
        <v>-0.56295962945385403</v>
      </c>
      <c r="F191" s="225">
        <f>INDEX(Data2!$1:$1000,MATCH($C191,Data2!$X:$X,0),MATCH(F$14,Data2!$4:$4,0))</f>
        <v>0.91792285853303901</v>
      </c>
      <c r="G191" s="225">
        <f>INDEX(Data2!$1:$1000,MATCH($C191,Data2!$X:$X,0),MATCH(G$14,Data2!$4:$4,0))</f>
        <v>0.76448125721012095</v>
      </c>
      <c r="H191" s="225">
        <f>INDEX(Data2!$1:$1000,MATCH($C191,Data2!$X:$X,0),MATCH(H$14,Data2!$4:$4,0))</f>
        <v>-0.119507998425229</v>
      </c>
      <c r="I191" s="225">
        <f>INDEX(Data2!$1:$1000,MATCH($C191,Data2!$X:$X,0),MATCH(I$14,Data2!$4:$4,0))</f>
        <v>1.2667954125138601</v>
      </c>
      <c r="J191" s="225">
        <f>INDEX(Data2!$1:$1000,MATCH($C191,Data2!$X:$X,0),MATCH(J$14,Data2!$4:$4,0))</f>
        <v>-1.2331952774122601</v>
      </c>
      <c r="K191" s="225">
        <f>INDEX(Data2!$1:$1000,MATCH($C191,Data2!$X:$X,0),MATCH(K$14,Data2!$4:$4,0))</f>
        <v>0.99069228112221797</v>
      </c>
      <c r="L191" s="225">
        <f>INDEX(Data2!$1:$1000,MATCH($C191,Data2!$X:$X,0),MATCH(L$14,Data2!$4:$4,0))</f>
        <v>-1.2667954125138601</v>
      </c>
      <c r="M191" s="225">
        <f>INDEX(Data2!$1:$1000,MATCH($C191,Data2!$X:$X,0),MATCH(M$14,Data2!$4:$4,0))</f>
        <v>-0.181754940835861</v>
      </c>
      <c r="N191" s="225">
        <f>INDEX(Data2!$1:$1000,MATCH($C191,Data2!$X:$X,0),MATCH(N$14,Data2!$4:$4,0))</f>
        <v>-1.67081473865842</v>
      </c>
      <c r="O191" s="225">
        <f>INDEX(Data2!$1:$1000,MATCH($C191,Data2!$X:$X,0),MATCH(O$14,Data2!$4:$4,0))</f>
        <v>9.6297118323475706E-2</v>
      </c>
      <c r="P191" s="225">
        <f>INDEX(Data2!$1:$1000,MATCH($C191,Data2!$X:$X,0),MATCH(P$14,Data2!$4:$4,0))</f>
        <v>1.1547591320828301</v>
      </c>
      <c r="Q191" s="225">
        <f>INDEX(Data2!$1:$1000,MATCH($C191,Data2!$X:$X,0),MATCH(Q$14,Data2!$4:$4,0))</f>
        <v>-1.0033362959655601</v>
      </c>
      <c r="R191" s="225">
        <f>INDEX(Data2!$1:$1000,MATCH($C191,Data2!$X:$X,0),MATCH(R$14,Data2!$4:$4,0))</f>
        <v>1.55768809267068</v>
      </c>
      <c r="S191" s="226">
        <f>INDEX(Data2!$1:$1000,MATCH($C191,Data2!$X:$X,0),MATCH(S$14,Data2!$4:$4,0))</f>
        <v>-1.0422691021370301</v>
      </c>
      <c r="T191" s="98">
        <f>INDEX(Data2!$1:$1000,MATCH($C191,Data2!$X:$X,0),MATCH(T$15,Data2!$4:$4,0))</f>
        <v>-0.57199532434845302</v>
      </c>
      <c r="V191" s="219">
        <f t="shared" si="36"/>
        <v>0</v>
      </c>
      <c r="W191" s="219">
        <f t="shared" si="37"/>
        <v>0</v>
      </c>
      <c r="X191" s="219">
        <f t="shared" si="38"/>
        <v>0</v>
      </c>
      <c r="Y191" s="219">
        <f t="shared" si="39"/>
        <v>0</v>
      </c>
      <c r="Z191" s="219">
        <f t="shared" si="40"/>
        <v>0</v>
      </c>
      <c r="AA191" s="219">
        <f t="shared" si="41"/>
        <v>0</v>
      </c>
      <c r="AB191" s="219">
        <f t="shared" si="42"/>
        <v>0</v>
      </c>
      <c r="AC191" s="219">
        <f t="shared" si="43"/>
        <v>0</v>
      </c>
      <c r="AD191" s="219">
        <f t="shared" si="44"/>
        <v>0</v>
      </c>
      <c r="AE191" s="219">
        <f t="shared" si="45"/>
        <v>0</v>
      </c>
      <c r="AF191" s="219">
        <f t="shared" si="46"/>
        <v>0</v>
      </c>
      <c r="AG191" s="219">
        <f t="shared" si="47"/>
        <v>0</v>
      </c>
      <c r="AH191" s="219">
        <f t="shared" si="48"/>
        <v>0</v>
      </c>
      <c r="AI191" s="219">
        <f t="shared" si="49"/>
        <v>0</v>
      </c>
      <c r="AJ191" s="219">
        <f t="shared" si="50"/>
        <v>0</v>
      </c>
      <c r="AK191" s="224">
        <f t="shared" si="51"/>
        <v>0</v>
      </c>
      <c r="AL191" s="96">
        <f t="shared" si="35"/>
        <v>0</v>
      </c>
    </row>
    <row r="192" spans="1:38">
      <c r="A192" s="48" t="s">
        <v>446</v>
      </c>
      <c r="B192" s="48" t="str">
        <f>INDEX('Ref1'!$E:$E,MATCH(A192,'Ref1'!$A:$A,0))</f>
        <v>North Devon</v>
      </c>
      <c r="C192" s="71">
        <f>INDEX(Data2!$1:$1000,MATCH($A192,Data2!$A:$A,0),MATCH($A$5,Data2!$4:$4,0))</f>
        <v>135</v>
      </c>
      <c r="D192" s="225">
        <f>INDEX(Data2!$1:$1000,MATCH($C192,Data2!$X:$X,0),MATCH(D$14,Data2!$4:$4,0))</f>
        <v>1.1109246757018101</v>
      </c>
      <c r="E192" s="225">
        <f>INDEX(Data2!$1:$1000,MATCH($C192,Data2!$X:$X,0),MATCH(E$14,Data2!$4:$4,0))</f>
        <v>1.1399039744476001</v>
      </c>
      <c r="F192" s="225">
        <f>INDEX(Data2!$1:$1000,MATCH($C192,Data2!$X:$X,0),MATCH(F$14,Data2!$4:$4,0))</f>
        <v>0.70404637465488196</v>
      </c>
      <c r="G192" s="225">
        <f>INDEX(Data2!$1:$1000,MATCH($C192,Data2!$X:$X,0),MATCH(G$14,Data2!$4:$4,0))</f>
        <v>0.91792285853303901</v>
      </c>
      <c r="H192" s="225">
        <f>INDEX(Data2!$1:$1000,MATCH($C192,Data2!$X:$X,0),MATCH(H$14,Data2!$4:$4,0))</f>
        <v>0.39876036674317</v>
      </c>
      <c r="I192" s="225">
        <f>INDEX(Data2!$1:$1000,MATCH($C192,Data2!$X:$X,0),MATCH(I$14,Data2!$4:$4,0))</f>
        <v>0.119507998425229</v>
      </c>
      <c r="J192" s="225">
        <f>INDEX(Data2!$1:$1000,MATCH($C192,Data2!$X:$X,0),MATCH(J$14,Data2!$4:$4,0))</f>
        <v>-1.70271698671924</v>
      </c>
      <c r="K192" s="225">
        <f>INDEX(Data2!$1:$1000,MATCH($C192,Data2!$X:$X,0),MATCH(K$14,Data2!$4:$4,0))</f>
        <v>-3.8459493110680398E-3</v>
      </c>
      <c r="L192" s="225">
        <f>INDEX(Data2!$1:$1000,MATCH($C192,Data2!$X:$X,0),MATCH(L$14,Data2!$4:$4,0))</f>
        <v>0.95367622688124898</v>
      </c>
      <c r="M192" s="225">
        <f>INDEX(Data2!$1:$1000,MATCH($C192,Data2!$X:$X,0),MATCH(M$14,Data2!$4:$4,0))</f>
        <v>0.25264835601647301</v>
      </c>
      <c r="N192" s="225">
        <f>INDEX(Data2!$1:$1000,MATCH($C192,Data2!$X:$X,0),MATCH(N$14,Data2!$4:$4,0))</f>
        <v>1.2169055626538401</v>
      </c>
      <c r="O192" s="225">
        <f>INDEX(Data2!$1:$1000,MATCH($C192,Data2!$X:$X,0),MATCH(O$14,Data2!$4:$4,0))</f>
        <v>-0.71393615083927797</v>
      </c>
      <c r="P192" s="225">
        <f>INDEX(Data2!$1:$1000,MATCH($C192,Data2!$X:$X,0),MATCH(P$14,Data2!$4:$4,0))</f>
        <v>-0.31673840765542399</v>
      </c>
      <c r="Q192" s="225">
        <f>INDEX(Data2!$1:$1000,MATCH($C192,Data2!$X:$X,0),MATCH(Q$14,Data2!$4:$4,0))</f>
        <v>1.2498189696086499</v>
      </c>
      <c r="R192" s="225">
        <f>INDEX(Data2!$1:$1000,MATCH($C192,Data2!$X:$X,0),MATCH(R$14,Data2!$4:$4,0))</f>
        <v>1.20093251313347</v>
      </c>
      <c r="S192" s="226">
        <f>INDEX(Data2!$1:$1000,MATCH($C192,Data2!$X:$X,0),MATCH(S$14,Data2!$4:$4,0))</f>
        <v>-1.58410435946053</v>
      </c>
      <c r="T192" s="98">
        <f>INDEX(Data2!$1:$1000,MATCH($C192,Data2!$X:$X,0),MATCH(T$15,Data2!$4:$4,0))</f>
        <v>-0.41547348891049701</v>
      </c>
      <c r="V192" s="219">
        <f t="shared" si="36"/>
        <v>0</v>
      </c>
      <c r="W192" s="219">
        <f t="shared" si="37"/>
        <v>0</v>
      </c>
      <c r="X192" s="219">
        <f t="shared" si="38"/>
        <v>0</v>
      </c>
      <c r="Y192" s="219">
        <f t="shared" si="39"/>
        <v>0</v>
      </c>
      <c r="Z192" s="219">
        <f t="shared" si="40"/>
        <v>0</v>
      </c>
      <c r="AA192" s="219">
        <f t="shared" si="41"/>
        <v>0</v>
      </c>
      <c r="AB192" s="219">
        <f t="shared" si="42"/>
        <v>0</v>
      </c>
      <c r="AC192" s="219">
        <f t="shared" si="43"/>
        <v>0</v>
      </c>
      <c r="AD192" s="219">
        <f t="shared" si="44"/>
        <v>0</v>
      </c>
      <c r="AE192" s="219">
        <f t="shared" si="45"/>
        <v>0</v>
      </c>
      <c r="AF192" s="219">
        <f t="shared" si="46"/>
        <v>0</v>
      </c>
      <c r="AG192" s="219">
        <f t="shared" si="47"/>
        <v>0</v>
      </c>
      <c r="AH192" s="219">
        <f t="shared" si="48"/>
        <v>0</v>
      </c>
      <c r="AI192" s="219">
        <f t="shared" si="49"/>
        <v>0</v>
      </c>
      <c r="AJ192" s="219">
        <f t="shared" si="50"/>
        <v>0</v>
      </c>
      <c r="AK192" s="224">
        <f t="shared" si="51"/>
        <v>0</v>
      </c>
      <c r="AL192" s="96">
        <f t="shared" si="35"/>
        <v>0</v>
      </c>
    </row>
    <row r="193" spans="1:38">
      <c r="A193" s="48" t="s">
        <v>448</v>
      </c>
      <c r="B193" s="48" t="str">
        <f>INDEX('Ref1'!$E:$E,MATCH(A193,'Ref1'!$A:$A,0))</f>
        <v>North Dorset</v>
      </c>
      <c r="C193" s="71">
        <f>INDEX(Data2!$1:$1000,MATCH($A193,Data2!$A:$A,0),MATCH($A$5,Data2!$4:$4,0))</f>
        <v>244</v>
      </c>
      <c r="D193" s="225">
        <f>INDEX(Data2!$1:$1000,MATCH($C193,Data2!$X:$X,0),MATCH(D$14,Data2!$4:$4,0))</f>
        <v>5.7721133302240199E-2</v>
      </c>
      <c r="E193" s="225">
        <f>INDEX(Data2!$1:$1000,MATCH($C193,Data2!$X:$X,0),MATCH(E$14,Data2!$4:$4,0))</f>
        <v>1.05560284363946</v>
      </c>
      <c r="F193" s="225">
        <f>INDEX(Data2!$1:$1000,MATCH($C193,Data2!$X:$X,0),MATCH(F$14,Data2!$4:$4,0))</f>
        <v>0.92970852097435497</v>
      </c>
      <c r="G193" s="225">
        <f>INDEX(Data2!$1:$1000,MATCH($C193,Data2!$X:$X,0),MATCH(G$14,Data2!$4:$4,0))</f>
        <v>-0.34926126594690199</v>
      </c>
      <c r="H193" s="225">
        <f>INDEX(Data2!$1:$1000,MATCH($C193,Data2!$X:$X,0),MATCH(H$14,Data2!$4:$4,0))</f>
        <v>0.97820469803439603</v>
      </c>
      <c r="I193" s="225">
        <f>INDEX(Data2!$1:$1000,MATCH($C193,Data2!$X:$X,0),MATCH(I$14,Data2!$4:$4,0))</f>
        <v>-1.1252961961755199</v>
      </c>
      <c r="J193" s="225">
        <f>INDEX(Data2!$1:$1000,MATCH($C193,Data2!$X:$X,0),MATCH(J$14,Data2!$4:$4,0))</f>
        <v>0.61790345380673695</v>
      </c>
      <c r="K193" s="225">
        <f>INDEX(Data2!$1:$1000,MATCH($C193,Data2!$X:$X,0),MATCH(K$14,Data2!$4:$4,0))</f>
        <v>1.7722890959111699</v>
      </c>
      <c r="L193" s="225">
        <f>INDEX(Data2!$1:$1000,MATCH($C193,Data2!$X:$X,0),MATCH(L$14,Data2!$4:$4,0))</f>
        <v>-0.50966558646457005</v>
      </c>
      <c r="M193" s="225">
        <f>INDEX(Data2!$1:$1000,MATCH($C193,Data2!$X:$X,0),MATCH(M$14,Data2!$4:$4,0))</f>
        <v>0.32483643033381798</v>
      </c>
      <c r="N193" s="225">
        <f>INDEX(Data2!$1:$1000,MATCH($C193,Data2!$X:$X,0),MATCH(N$14,Data2!$4:$4,0))</f>
        <v>0.49222508848025398</v>
      </c>
      <c r="O193" s="225">
        <f>INDEX(Data2!$1:$1000,MATCH($C193,Data2!$X:$X,0),MATCH(O$14,Data2!$4:$4,0))</f>
        <v>-0.104027698398954</v>
      </c>
      <c r="P193" s="225">
        <f>INDEX(Data2!$1:$1000,MATCH($C193,Data2!$X:$X,0),MATCH(P$14,Data2!$4:$4,0))</f>
        <v>-1.2169055626538401</v>
      </c>
      <c r="Q193" s="225">
        <f>INDEX(Data2!$1:$1000,MATCH($C193,Data2!$X:$X,0),MATCH(Q$14,Data2!$4:$4,0))</f>
        <v>0.80636647104172898</v>
      </c>
      <c r="R193" s="225">
        <f>INDEX(Data2!$1:$1000,MATCH($C193,Data2!$X:$X,0),MATCH(R$14,Data2!$4:$4,0))</f>
        <v>-0.30060388702378499</v>
      </c>
      <c r="S193" s="226">
        <f>INDEX(Data2!$1:$1000,MATCH($C193,Data2!$X:$X,0),MATCH(S$14,Data2!$4:$4,0))</f>
        <v>-1.2169055626538401</v>
      </c>
      <c r="T193" s="98">
        <f>INDEX(Data2!$1:$1000,MATCH($C193,Data2!$X:$X,0),MATCH(T$15,Data2!$4:$4,0))</f>
        <v>-1.1538075490063599E-2</v>
      </c>
      <c r="V193" s="219">
        <f t="shared" si="36"/>
        <v>0</v>
      </c>
      <c r="W193" s="219">
        <f t="shared" si="37"/>
        <v>0</v>
      </c>
      <c r="X193" s="219">
        <f t="shared" si="38"/>
        <v>0</v>
      </c>
      <c r="Y193" s="219">
        <f t="shared" si="39"/>
        <v>0</v>
      </c>
      <c r="Z193" s="219">
        <f t="shared" si="40"/>
        <v>0</v>
      </c>
      <c r="AA193" s="219">
        <f t="shared" si="41"/>
        <v>0</v>
      </c>
      <c r="AB193" s="219">
        <f t="shared" si="42"/>
        <v>0</v>
      </c>
      <c r="AC193" s="219">
        <f t="shared" si="43"/>
        <v>0</v>
      </c>
      <c r="AD193" s="219">
        <f t="shared" si="44"/>
        <v>0</v>
      </c>
      <c r="AE193" s="219">
        <f t="shared" si="45"/>
        <v>0</v>
      </c>
      <c r="AF193" s="219">
        <f t="shared" si="46"/>
        <v>0</v>
      </c>
      <c r="AG193" s="219">
        <f t="shared" si="47"/>
        <v>0</v>
      </c>
      <c r="AH193" s="219">
        <f t="shared" si="48"/>
        <v>0</v>
      </c>
      <c r="AI193" s="219">
        <f t="shared" si="49"/>
        <v>0</v>
      </c>
      <c r="AJ193" s="219">
        <f t="shared" si="50"/>
        <v>0</v>
      </c>
      <c r="AK193" s="224">
        <f t="shared" si="51"/>
        <v>0</v>
      </c>
      <c r="AL193" s="96">
        <f t="shared" si="35"/>
        <v>0</v>
      </c>
    </row>
    <row r="194" spans="1:38">
      <c r="A194" s="48" t="s">
        <v>450</v>
      </c>
      <c r="B194" s="48" t="str">
        <f>INDEX('Ref1'!$E:$E,MATCH(A194,'Ref1'!$A:$A,0))</f>
        <v>North East Derbyshire</v>
      </c>
      <c r="C194" s="71">
        <f>INDEX(Data2!$1:$1000,MATCH($A194,Data2!$A:$A,0),MATCH($A$5,Data2!$4:$4,0))</f>
        <v>110</v>
      </c>
      <c r="D194" s="225">
        <f>INDEX(Data2!$1:$1000,MATCH($C194,Data2!$X:$X,0),MATCH(D$14,Data2!$4:$4,0))</f>
        <v>-0.28454724788741997</v>
      </c>
      <c r="E194" s="225">
        <f>INDEX(Data2!$1:$1000,MATCH($C194,Data2!$X:$X,0),MATCH(E$14,Data2!$4:$4,0))</f>
        <v>-0.59938909654980799</v>
      </c>
      <c r="F194" s="225">
        <f>INDEX(Data2!$1:$1000,MATCH($C194,Data2!$X:$X,0),MATCH(F$14,Data2!$4:$4,0))</f>
        <v>1.9985190177754</v>
      </c>
      <c r="G194" s="225">
        <f>INDEX(Data2!$1:$1000,MATCH($C194,Data2!$X:$X,0),MATCH(G$14,Data2!$4:$4,0))</f>
        <v>2.0586978929547701</v>
      </c>
      <c r="H194" s="225">
        <f>INDEX(Data2!$1:$1000,MATCH($C194,Data2!$X:$X,0),MATCH(H$14,Data2!$4:$4,0))</f>
        <v>-0.74403555410450795</v>
      </c>
      <c r="I194" s="225">
        <f>INDEX(Data2!$1:$1000,MATCH($C194,Data2!$X:$X,0),MATCH(I$14,Data2!$4:$4,0))</f>
        <v>1.2841450125398799</v>
      </c>
      <c r="J194" s="225">
        <f>INDEX(Data2!$1:$1000,MATCH($C194,Data2!$X:$X,0),MATCH(J$14,Data2!$4:$4,0))</f>
        <v>0.308661103247932</v>
      </c>
      <c r="K194" s="225">
        <f>INDEX(Data2!$1:$1000,MATCH($C194,Data2!$X:$X,0),MATCH(K$14,Data2!$4:$4,0))</f>
        <v>0.24471489870827601</v>
      </c>
      <c r="L194" s="225">
        <f>INDEX(Data2!$1:$1000,MATCH($C194,Data2!$X:$X,0),MATCH(L$14,Data2!$4:$4,0))</f>
        <v>0.228893548160431</v>
      </c>
      <c r="M194" s="225">
        <f>INDEX(Data2!$1:$1000,MATCH($C194,Data2!$X:$X,0),MATCH(M$14,Data2!$4:$4,0))</f>
        <v>0.24471489870827601</v>
      </c>
      <c r="N194" s="225">
        <f>INDEX(Data2!$1:$1000,MATCH($C194,Data2!$X:$X,0),MATCH(N$14,Data2!$4:$4,0))</f>
        <v>-0.50966558646457005</v>
      </c>
      <c r="O194" s="225">
        <f>INDEX(Data2!$1:$1000,MATCH($C194,Data2!$X:$X,0),MATCH(O$14,Data2!$4:$4,0))</f>
        <v>-0.55396966512034396</v>
      </c>
      <c r="P194" s="225">
        <f>INDEX(Data2!$1:$1000,MATCH($C194,Data2!$X:$X,0),MATCH(P$14,Data2!$4:$4,0))</f>
        <v>1.70271698671923</v>
      </c>
      <c r="Q194" s="225">
        <f>INDEX(Data2!$1:$1000,MATCH($C194,Data2!$X:$X,0),MATCH(Q$14,Data2!$4:$4,0))</f>
        <v>0.21312928999889499</v>
      </c>
      <c r="R194" s="225">
        <f>INDEX(Data2!$1:$1000,MATCH($C194,Data2!$X:$X,0),MATCH(R$14,Data2!$4:$4,0))</f>
        <v>1.81055767879132</v>
      </c>
      <c r="S194" s="226">
        <f>INDEX(Data2!$1:$1000,MATCH($C194,Data2!$X:$X,0),MATCH(S$14,Data2!$4:$4,0))</f>
        <v>-0.19741782293777199</v>
      </c>
      <c r="T194" s="98">
        <f>INDEX(Data2!$1:$1000,MATCH($C194,Data2!$X:$X,0),MATCH(T$15,Data2!$4:$4,0))</f>
        <v>-0.71393615083927797</v>
      </c>
      <c r="V194" s="219">
        <f t="shared" si="36"/>
        <v>0</v>
      </c>
      <c r="W194" s="219">
        <f t="shared" si="37"/>
        <v>0</v>
      </c>
      <c r="X194" s="219">
        <f t="shared" si="38"/>
        <v>0</v>
      </c>
      <c r="Y194" s="219">
        <f t="shared" si="39"/>
        <v>0</v>
      </c>
      <c r="Z194" s="219">
        <f t="shared" si="40"/>
        <v>0</v>
      </c>
      <c r="AA194" s="219">
        <f t="shared" si="41"/>
        <v>0</v>
      </c>
      <c r="AB194" s="219">
        <f t="shared" si="42"/>
        <v>0</v>
      </c>
      <c r="AC194" s="219">
        <f t="shared" si="43"/>
        <v>0</v>
      </c>
      <c r="AD194" s="219">
        <f t="shared" si="44"/>
        <v>0</v>
      </c>
      <c r="AE194" s="219">
        <f t="shared" si="45"/>
        <v>0</v>
      </c>
      <c r="AF194" s="219">
        <f t="shared" si="46"/>
        <v>0</v>
      </c>
      <c r="AG194" s="219">
        <f t="shared" si="47"/>
        <v>0</v>
      </c>
      <c r="AH194" s="219">
        <f t="shared" si="48"/>
        <v>0</v>
      </c>
      <c r="AI194" s="219">
        <f t="shared" si="49"/>
        <v>0</v>
      </c>
      <c r="AJ194" s="219">
        <f t="shared" si="50"/>
        <v>0</v>
      </c>
      <c r="AK194" s="224">
        <f t="shared" si="51"/>
        <v>0</v>
      </c>
      <c r="AL194" s="96">
        <f t="shared" si="35"/>
        <v>0</v>
      </c>
    </row>
    <row r="195" spans="1:38">
      <c r="A195" s="48" t="s">
        <v>452</v>
      </c>
      <c r="B195" s="48" t="str">
        <f>INDEX('Ref1'!$E:$E,MATCH(A195,'Ref1'!$A:$A,0))</f>
        <v>North East Lincolnshire</v>
      </c>
      <c r="C195" s="71">
        <f>INDEX(Data2!$1:$1000,MATCH($A195,Data2!$A:$A,0),MATCH($A$5,Data2!$4:$4,0))</f>
        <v>89</v>
      </c>
      <c r="D195" s="225">
        <f>INDEX(Data2!$1:$1000,MATCH($C195,Data2!$X:$X,0),MATCH(D$14,Data2!$4:$4,0))</f>
        <v>9.6297118323475706E-2</v>
      </c>
      <c r="E195" s="225">
        <f>INDEX(Data2!$1:$1000,MATCH($C195,Data2!$X:$X,0),MATCH(E$14,Data2!$4:$4,0))</f>
        <v>-0.95367622688124898</v>
      </c>
      <c r="F195" s="225">
        <f>INDEX(Data2!$1:$1000,MATCH($C195,Data2!$X:$X,0),MATCH(F$14,Data2!$4:$4,0))</f>
        <v>5.0018065889223501E-2</v>
      </c>
      <c r="G195" s="225">
        <f>INDEX(Data2!$1:$1000,MATCH($C195,Data2!$X:$X,0),MATCH(G$14,Data2!$4:$4,0))</f>
        <v>-0.34109720278987699</v>
      </c>
      <c r="H195" s="225">
        <f>INDEX(Data2!$1:$1000,MATCH($C195,Data2!$X:$X,0),MATCH(H$14,Data2!$4:$4,0))</f>
        <v>0.449256837146156</v>
      </c>
      <c r="I195" s="225">
        <f>INDEX(Data2!$1:$1000,MATCH($C195,Data2!$X:$X,0),MATCH(I$14,Data2!$4:$4,0))</f>
        <v>-0.34109720278987699</v>
      </c>
      <c r="J195" s="225">
        <f>INDEX(Data2!$1:$1000,MATCH($C195,Data2!$X:$X,0),MATCH(J$14,Data2!$4:$4,0))</f>
        <v>1.7364527482587899</v>
      </c>
      <c r="K195" s="225">
        <f>INDEX(Data2!$1:$1000,MATCH($C195,Data2!$X:$X,0),MATCH(K$14,Data2!$4:$4,0))</f>
        <v>-0.26059774714164602</v>
      </c>
      <c r="L195" s="225">
        <f>INDEX(Data2!$1:$1000,MATCH($C195,Data2!$X:$X,0),MATCH(L$14,Data2!$4:$4,0))</f>
        <v>0.99069228112221797</v>
      </c>
      <c r="M195" s="225">
        <f>INDEX(Data2!$1:$1000,MATCH($C195,Data2!$X:$X,0),MATCH(M$14,Data2!$4:$4,0))</f>
        <v>-3</v>
      </c>
      <c r="N195" s="225">
        <f>INDEX(Data2!$1:$1000,MATCH($C195,Data2!$X:$X,0),MATCH(N$14,Data2!$4:$4,0))</f>
        <v>1.3577523079868701</v>
      </c>
      <c r="O195" s="225">
        <f>INDEX(Data2!$1:$1000,MATCH($C195,Data2!$X:$X,0),MATCH(O$14,Data2!$4:$4,0))</f>
        <v>0.18958056817244801</v>
      </c>
      <c r="P195" s="225">
        <f>INDEX(Data2!$1:$1000,MATCH($C195,Data2!$X:$X,0),MATCH(P$14,Data2!$4:$4,0))</f>
        <v>-0.61790345380673695</v>
      </c>
      <c r="Q195" s="225">
        <f>INDEX(Data2!$1:$1000,MATCH($C195,Data2!$X:$X,0),MATCH(Q$14,Data2!$4:$4,0))</f>
        <v>-1.6116747250674801</v>
      </c>
      <c r="R195" s="225">
        <f>INDEX(Data2!$1:$1000,MATCH($C195,Data2!$X:$X,0),MATCH(R$14,Data2!$4:$4,0))</f>
        <v>-0.51844398248942802</v>
      </c>
      <c r="S195" s="226">
        <f>INDEX(Data2!$1:$1000,MATCH($C195,Data2!$X:$X,0),MATCH(S$14,Data2!$4:$4,0))</f>
        <v>0.11176450046109999</v>
      </c>
      <c r="T195" s="98">
        <f>INDEX(Data2!$1:$1000,MATCH($C195,Data2!$X:$X,0),MATCH(T$15,Data2!$4:$4,0))</f>
        <v>-2.2079361535701101</v>
      </c>
      <c r="V195" s="219">
        <f t="shared" si="36"/>
        <v>0</v>
      </c>
      <c r="W195" s="219">
        <f t="shared" si="37"/>
        <v>0</v>
      </c>
      <c r="X195" s="219">
        <f t="shared" si="38"/>
        <v>0</v>
      </c>
      <c r="Y195" s="219">
        <f t="shared" si="39"/>
        <v>0</v>
      </c>
      <c r="Z195" s="219">
        <f t="shared" si="40"/>
        <v>0</v>
      </c>
      <c r="AA195" s="219">
        <f t="shared" si="41"/>
        <v>0</v>
      </c>
      <c r="AB195" s="219">
        <f t="shared" si="42"/>
        <v>0</v>
      </c>
      <c r="AC195" s="219">
        <f t="shared" si="43"/>
        <v>0</v>
      </c>
      <c r="AD195" s="219">
        <f t="shared" si="44"/>
        <v>0</v>
      </c>
      <c r="AE195" s="219">
        <f t="shared" si="45"/>
        <v>0</v>
      </c>
      <c r="AF195" s="219">
        <f t="shared" si="46"/>
        <v>0</v>
      </c>
      <c r="AG195" s="219">
        <f t="shared" si="47"/>
        <v>0</v>
      </c>
      <c r="AH195" s="219">
        <f t="shared" si="48"/>
        <v>0</v>
      </c>
      <c r="AI195" s="219">
        <f t="shared" si="49"/>
        <v>0</v>
      </c>
      <c r="AJ195" s="219">
        <f t="shared" si="50"/>
        <v>0</v>
      </c>
      <c r="AK195" s="224">
        <f t="shared" si="51"/>
        <v>0</v>
      </c>
      <c r="AL195" s="96">
        <f t="shared" si="35"/>
        <v>0</v>
      </c>
    </row>
    <row r="196" spans="1:38">
      <c r="A196" s="48" t="s">
        <v>454</v>
      </c>
      <c r="B196" s="48" t="str">
        <f>INDEX('Ref1'!$E:$E,MATCH(A196,'Ref1'!$A:$A,0))</f>
        <v>North Hertfordshire</v>
      </c>
      <c r="C196" s="71">
        <f>INDEX(Data2!$1:$1000,MATCH($A196,Data2!$A:$A,0),MATCH($A$5,Data2!$4:$4,0))</f>
        <v>206</v>
      </c>
      <c r="D196" s="225">
        <f>INDEX(Data2!$1:$1000,MATCH($C196,Data2!$X:$X,0),MATCH(D$14,Data2!$4:$4,0))</f>
        <v>0.25264835601647301</v>
      </c>
      <c r="E196" s="225">
        <f>INDEX(Data2!$1:$1000,MATCH($C196,Data2!$X:$X,0),MATCH(E$14,Data2!$4:$4,0))</f>
        <v>-1.20093251313347</v>
      </c>
      <c r="F196" s="225">
        <f>INDEX(Data2!$1:$1000,MATCH($C196,Data2!$X:$X,0),MATCH(F$14,Data2!$4:$4,0))</f>
        <v>0.39044568041832101</v>
      </c>
      <c r="G196" s="225">
        <f>INDEX(Data2!$1:$1000,MATCH($C196,Data2!$X:$X,0),MATCH(G$14,Data2!$4:$4,0))</f>
        <v>0.54502425143293098</v>
      </c>
      <c r="H196" s="225">
        <f>INDEX(Data2!$1:$1000,MATCH($C196,Data2!$X:$X,0),MATCH(H$14,Data2!$4:$4,0))</f>
        <v>0.104027698398954</v>
      </c>
      <c r="I196" s="225">
        <f>INDEX(Data2!$1:$1000,MATCH($C196,Data2!$X:$X,0),MATCH(I$14,Data2!$4:$4,0))</f>
        <v>-0.25264835601647301</v>
      </c>
      <c r="J196" s="225">
        <f>INDEX(Data2!$1:$1000,MATCH($C196,Data2!$X:$X,0),MATCH(J$14,Data2!$4:$4,0))</f>
        <v>0.65558674848606502</v>
      </c>
      <c r="K196" s="225">
        <f>INDEX(Data2!$1:$1000,MATCH($C196,Data2!$X:$X,0),MATCH(K$14,Data2!$4:$4,0))</f>
        <v>1.0422691021370301</v>
      </c>
      <c r="L196" s="225">
        <f>INDEX(Data2!$1:$1000,MATCH($C196,Data2!$X:$X,0),MATCH(L$14,Data2!$4:$4,0))</f>
        <v>-0.50092629126642196</v>
      </c>
      <c r="M196" s="225">
        <f>INDEX(Data2!$1:$1000,MATCH($C196,Data2!$X:$X,0),MATCH(M$14,Data2!$4:$4,0))</f>
        <v>0.86080506744267105</v>
      </c>
      <c r="N196" s="225">
        <f>INDEX(Data2!$1:$1000,MATCH($C196,Data2!$X:$X,0),MATCH(N$14,Data2!$4:$4,0))</f>
        <v>-0.45778187523733299</v>
      </c>
      <c r="O196" s="225">
        <f>INDEX(Data2!$1:$1000,MATCH($C196,Data2!$X:$X,0),MATCH(O$14,Data2!$4:$4,0))</f>
        <v>0.71393615083927797</v>
      </c>
      <c r="P196" s="225">
        <f>INDEX(Data2!$1:$1000,MATCH($C196,Data2!$X:$X,0),MATCH(P$14,Data2!$4:$4,0))</f>
        <v>-1.2331952774122601</v>
      </c>
      <c r="Q196" s="225">
        <f>INDEX(Data2!$1:$1000,MATCH($C196,Data2!$X:$X,0),MATCH(Q$14,Data2!$4:$4,0))</f>
        <v>0.15055853143485801</v>
      </c>
      <c r="R196" s="225">
        <f>INDEX(Data2!$1:$1000,MATCH($C196,Data2!$X:$X,0),MATCH(R$14,Data2!$4:$4,0))</f>
        <v>-1.8516777124192001</v>
      </c>
      <c r="S196" s="226">
        <f>INDEX(Data2!$1:$1000,MATCH($C196,Data2!$X:$X,0),MATCH(S$14,Data2!$4:$4,0))</f>
        <v>-0.276546612755663</v>
      </c>
      <c r="T196" s="98">
        <f>INDEX(Data2!$1:$1000,MATCH($C196,Data2!$X:$X,0),MATCH(T$15,Data2!$4:$4,0))</f>
        <v>0.74403555410450795</v>
      </c>
      <c r="V196" s="219">
        <f t="shared" si="36"/>
        <v>0</v>
      </c>
      <c r="W196" s="219">
        <f t="shared" si="37"/>
        <v>0</v>
      </c>
      <c r="X196" s="219">
        <f t="shared" si="38"/>
        <v>0</v>
      </c>
      <c r="Y196" s="219">
        <f t="shared" si="39"/>
        <v>0</v>
      </c>
      <c r="Z196" s="219">
        <f t="shared" si="40"/>
        <v>0</v>
      </c>
      <c r="AA196" s="219">
        <f t="shared" si="41"/>
        <v>0</v>
      </c>
      <c r="AB196" s="219">
        <f t="shared" si="42"/>
        <v>0</v>
      </c>
      <c r="AC196" s="219">
        <f t="shared" si="43"/>
        <v>0</v>
      </c>
      <c r="AD196" s="219">
        <f t="shared" si="44"/>
        <v>0</v>
      </c>
      <c r="AE196" s="219">
        <f t="shared" si="45"/>
        <v>0</v>
      </c>
      <c r="AF196" s="219">
        <f t="shared" si="46"/>
        <v>0</v>
      </c>
      <c r="AG196" s="219">
        <f t="shared" si="47"/>
        <v>0</v>
      </c>
      <c r="AH196" s="219">
        <f t="shared" si="48"/>
        <v>0</v>
      </c>
      <c r="AI196" s="219">
        <f t="shared" si="49"/>
        <v>0</v>
      </c>
      <c r="AJ196" s="219">
        <f t="shared" si="50"/>
        <v>0</v>
      </c>
      <c r="AK196" s="224">
        <f t="shared" si="51"/>
        <v>0</v>
      </c>
      <c r="AL196" s="96">
        <f t="shared" si="35"/>
        <v>0</v>
      </c>
    </row>
    <row r="197" spans="1:38">
      <c r="A197" s="48" t="s">
        <v>456</v>
      </c>
      <c r="B197" s="48" t="str">
        <f>INDEX('Ref1'!$E:$E,MATCH(A197,'Ref1'!$A:$A,0))</f>
        <v>North Kesteven</v>
      </c>
      <c r="C197" s="71">
        <f>INDEX(Data2!$1:$1000,MATCH($A197,Data2!$A:$A,0),MATCH($A$5,Data2!$4:$4,0))</f>
        <v>43</v>
      </c>
      <c r="D197" s="225">
        <f>INDEX(Data2!$1:$1000,MATCH($C197,Data2!$X:$X,0),MATCH(D$14,Data2!$4:$4,0))</f>
        <v>5.0018065889223501E-2</v>
      </c>
      <c r="E197" s="225">
        <f>INDEX(Data2!$1:$1000,MATCH($C197,Data2!$X:$X,0),MATCH(E$14,Data2!$4:$4,0))</f>
        <v>0.76448125721012095</v>
      </c>
      <c r="F197" s="225">
        <f>INDEX(Data2!$1:$1000,MATCH($C197,Data2!$X:$X,0),MATCH(F$14,Data2!$4:$4,0))</f>
        <v>-0.18958056817244801</v>
      </c>
      <c r="G197" s="225">
        <f>INDEX(Data2!$1:$1000,MATCH($C197,Data2!$X:$X,0),MATCH(G$14,Data2!$4:$4,0))</f>
        <v>0.34109720278987699</v>
      </c>
      <c r="H197" s="225">
        <f>INDEX(Data2!$1:$1000,MATCH($C197,Data2!$X:$X,0),MATCH(H$14,Data2!$4:$4,0))</f>
        <v>-1.6405276298473599</v>
      </c>
      <c r="I197" s="225">
        <f>INDEX(Data2!$1:$1000,MATCH($C197,Data2!$X:$X,0),MATCH(I$14,Data2!$4:$4,0))</f>
        <v>0.181754940835861</v>
      </c>
      <c r="J197" s="225">
        <f>INDEX(Data2!$1:$1000,MATCH($C197,Data2!$X:$X,0),MATCH(J$14,Data2!$4:$4,0))</f>
        <v>-1.55768809267068</v>
      </c>
      <c r="K197" s="225">
        <f>INDEX(Data2!$1:$1000,MATCH($C197,Data2!$X:$X,0),MATCH(K$14,Data2!$4:$4,0))</f>
        <v>-0.81705964781606499</v>
      </c>
      <c r="L197" s="225">
        <f>INDEX(Data2!$1:$1000,MATCH($C197,Data2!$X:$X,0),MATCH(L$14,Data2!$4:$4,0))</f>
        <v>2.61829535040822</v>
      </c>
      <c r="M197" s="225">
        <f>INDEX(Data2!$1:$1000,MATCH($C197,Data2!$X:$X,0),MATCH(M$14,Data2!$4:$4,0))</f>
        <v>0.94162475828346703</v>
      </c>
      <c r="N197" s="225">
        <f>INDEX(Data2!$1:$1000,MATCH($C197,Data2!$X:$X,0),MATCH(N$14,Data2!$4:$4,0))</f>
        <v>1.2841450125398799</v>
      </c>
      <c r="O197" s="225">
        <f>INDEX(Data2!$1:$1000,MATCH($C197,Data2!$X:$X,0),MATCH(O$14,Data2!$4:$4,0))</f>
        <v>-8.8572288948811098E-2</v>
      </c>
      <c r="P197" s="225">
        <f>INDEX(Data2!$1:$1000,MATCH($C197,Data2!$X:$X,0),MATCH(P$14,Data2!$4:$4,0))</f>
        <v>0.68447010916529605</v>
      </c>
      <c r="Q197" s="225">
        <f>INDEX(Data2!$1:$1000,MATCH($C197,Data2!$X:$X,0),MATCH(Q$14,Data2!$4:$4,0))</f>
        <v>0.45778187523733299</v>
      </c>
      <c r="R197" s="225">
        <f>INDEX(Data2!$1:$1000,MATCH($C197,Data2!$X:$X,0),MATCH(R$14,Data2!$4:$4,0))</f>
        <v>-0.16613652408900501</v>
      </c>
      <c r="S197" s="226">
        <f>INDEX(Data2!$1:$1000,MATCH($C197,Data2!$X:$X,0),MATCH(S$14,Data2!$4:$4,0))</f>
        <v>1.3974848188810201</v>
      </c>
      <c r="T197" s="98">
        <f>INDEX(Data2!$1:$1000,MATCH($C197,Data2!$X:$X,0),MATCH(T$15,Data2!$4:$4,0))</f>
        <v>0.55396966512034396</v>
      </c>
      <c r="V197" s="219">
        <f t="shared" si="36"/>
        <v>0</v>
      </c>
      <c r="W197" s="219">
        <f t="shared" si="37"/>
        <v>0</v>
      </c>
      <c r="X197" s="219">
        <f t="shared" si="38"/>
        <v>0</v>
      </c>
      <c r="Y197" s="219">
        <f t="shared" si="39"/>
        <v>0</v>
      </c>
      <c r="Z197" s="219">
        <f t="shared" si="40"/>
        <v>0</v>
      </c>
      <c r="AA197" s="219">
        <f t="shared" si="41"/>
        <v>0</v>
      </c>
      <c r="AB197" s="219">
        <f t="shared" si="42"/>
        <v>0</v>
      </c>
      <c r="AC197" s="219">
        <f t="shared" si="43"/>
        <v>0</v>
      </c>
      <c r="AD197" s="219">
        <f t="shared" si="44"/>
        <v>0</v>
      </c>
      <c r="AE197" s="219">
        <f t="shared" si="45"/>
        <v>0</v>
      </c>
      <c r="AF197" s="219">
        <f t="shared" si="46"/>
        <v>0</v>
      </c>
      <c r="AG197" s="219">
        <f t="shared" si="47"/>
        <v>0</v>
      </c>
      <c r="AH197" s="219">
        <f t="shared" si="48"/>
        <v>0</v>
      </c>
      <c r="AI197" s="219">
        <f t="shared" si="49"/>
        <v>0</v>
      </c>
      <c r="AJ197" s="219">
        <f t="shared" si="50"/>
        <v>0</v>
      </c>
      <c r="AK197" s="224">
        <f t="shared" si="51"/>
        <v>0</v>
      </c>
      <c r="AL197" s="96">
        <f t="shared" si="35"/>
        <v>0</v>
      </c>
    </row>
    <row r="198" spans="1:38">
      <c r="A198" s="48" t="s">
        <v>458</v>
      </c>
      <c r="B198" s="48" t="str">
        <f>INDEX('Ref1'!$E:$E,MATCH(A198,'Ref1'!$A:$A,0))</f>
        <v>North Lincolnshire</v>
      </c>
      <c r="C198" s="71">
        <f>INDEX(Data2!$1:$1000,MATCH($A198,Data2!$A:$A,0),MATCH($A$5,Data2!$4:$4,0))</f>
        <v>28</v>
      </c>
      <c r="D198" s="225">
        <f>INDEX(Data2!$1:$1000,MATCH($C198,Data2!$X:$X,0),MATCH(D$14,Data2!$4:$4,0))</f>
        <v>-0.373896287181058</v>
      </c>
      <c r="E198" s="225">
        <f>INDEX(Data2!$1:$1000,MATCH($C198,Data2!$X:$X,0),MATCH(E$14,Data2!$4:$4,0))</f>
        <v>0.81705964781606499</v>
      </c>
      <c r="F198" s="225">
        <f>INDEX(Data2!$1:$1000,MATCH($C198,Data2!$X:$X,0),MATCH(F$14,Data2!$4:$4,0))</f>
        <v>-0.80636647104172898</v>
      </c>
      <c r="G198" s="225">
        <f>INDEX(Data2!$1:$1000,MATCH($C198,Data2!$X:$X,0),MATCH(G$14,Data2!$4:$4,0))</f>
        <v>-1.67081473865842</v>
      </c>
      <c r="H198" s="225">
        <f>INDEX(Data2!$1:$1000,MATCH($C198,Data2!$X:$X,0),MATCH(H$14,Data2!$4:$4,0))</f>
        <v>-0.48356099433467298</v>
      </c>
      <c r="I198" s="225">
        <f>INDEX(Data2!$1:$1000,MATCH($C198,Data2!$X:$X,0),MATCH(I$14,Data2!$4:$4,0))</f>
        <v>0.68447010916529605</v>
      </c>
      <c r="J198" s="225">
        <f>INDEX(Data2!$1:$1000,MATCH($C198,Data2!$X:$X,0),MATCH(J$14,Data2!$4:$4,0))</f>
        <v>-1.46158075015049</v>
      </c>
      <c r="K198" s="225">
        <f>INDEX(Data2!$1:$1000,MATCH($C198,Data2!$X:$X,0),MATCH(K$14,Data2!$4:$4,0))</f>
        <v>0.74403555410450795</v>
      </c>
      <c r="L198" s="225">
        <f>INDEX(Data2!$1:$1000,MATCH($C198,Data2!$X:$X,0),MATCH(L$14,Data2!$4:$4,0))</f>
        <v>0.77482466969292996</v>
      </c>
      <c r="M198" s="225">
        <f>INDEX(Data2!$1:$1000,MATCH($C198,Data2!$X:$X,0),MATCH(M$14,Data2!$4:$4,0))</f>
        <v>0.26059774714164602</v>
      </c>
      <c r="N198" s="225">
        <f>INDEX(Data2!$1:$1000,MATCH($C198,Data2!$X:$X,0),MATCH(N$14,Data2!$4:$4,0))</f>
        <v>-0.19741782293777199</v>
      </c>
      <c r="O198" s="225">
        <f>INDEX(Data2!$1:$1000,MATCH($C198,Data2!$X:$X,0),MATCH(O$14,Data2!$4:$4,0))</f>
        <v>0.79576471234815305</v>
      </c>
      <c r="P198" s="225">
        <f>INDEX(Data2!$1:$1000,MATCH($C198,Data2!$X:$X,0),MATCH(P$14,Data2!$4:$4,0))</f>
        <v>-0.78525165015426901</v>
      </c>
      <c r="Q198" s="225">
        <f>INDEX(Data2!$1:$1000,MATCH($C198,Data2!$X:$X,0),MATCH(Q$14,Data2!$4:$4,0))</f>
        <v>1.4182061165636599</v>
      </c>
      <c r="R198" s="225">
        <f>INDEX(Data2!$1:$1000,MATCH($C198,Data2!$X:$X,0),MATCH(R$14,Data2!$4:$4,0))</f>
        <v>1.1109246757018101</v>
      </c>
      <c r="S198" s="226">
        <f>INDEX(Data2!$1:$1000,MATCH($C198,Data2!$X:$X,0),MATCH(S$14,Data2!$4:$4,0))</f>
        <v>0.87200035925234398</v>
      </c>
      <c r="T198" s="98">
        <f>INDEX(Data2!$1:$1000,MATCH($C198,Data2!$X:$X,0),MATCH(T$15,Data2!$4:$4,0))</f>
        <v>4.23179653114963E-2</v>
      </c>
      <c r="V198" s="219">
        <f t="shared" si="36"/>
        <v>0</v>
      </c>
      <c r="W198" s="219">
        <f t="shared" si="37"/>
        <v>0</v>
      </c>
      <c r="X198" s="219">
        <f t="shared" si="38"/>
        <v>0</v>
      </c>
      <c r="Y198" s="219">
        <f t="shared" si="39"/>
        <v>0</v>
      </c>
      <c r="Z198" s="219">
        <f t="shared" si="40"/>
        <v>0</v>
      </c>
      <c r="AA198" s="219">
        <f t="shared" si="41"/>
        <v>0</v>
      </c>
      <c r="AB198" s="219">
        <f t="shared" si="42"/>
        <v>0</v>
      </c>
      <c r="AC198" s="219">
        <f t="shared" si="43"/>
        <v>0</v>
      </c>
      <c r="AD198" s="219">
        <f t="shared" si="44"/>
        <v>0</v>
      </c>
      <c r="AE198" s="219">
        <f t="shared" si="45"/>
        <v>0</v>
      </c>
      <c r="AF198" s="219">
        <f t="shared" si="46"/>
        <v>0</v>
      </c>
      <c r="AG198" s="219">
        <f t="shared" si="47"/>
        <v>0</v>
      </c>
      <c r="AH198" s="219">
        <f t="shared" si="48"/>
        <v>0</v>
      </c>
      <c r="AI198" s="219">
        <f t="shared" si="49"/>
        <v>0</v>
      </c>
      <c r="AJ198" s="219">
        <f t="shared" si="50"/>
        <v>0</v>
      </c>
      <c r="AK198" s="224">
        <f t="shared" si="51"/>
        <v>0</v>
      </c>
      <c r="AL198" s="96">
        <f t="shared" si="35"/>
        <v>0</v>
      </c>
    </row>
    <row r="199" spans="1:38">
      <c r="A199" s="48" t="s">
        <v>460</v>
      </c>
      <c r="B199" s="48" t="str">
        <f>INDEX('Ref1'!$E:$E,MATCH(A199,'Ref1'!$A:$A,0))</f>
        <v>North Norfolk</v>
      </c>
      <c r="C199" s="71">
        <f>INDEX(Data2!$1:$1000,MATCH($A199,Data2!$A:$A,0),MATCH($A$5,Data2!$4:$4,0))</f>
        <v>162</v>
      </c>
      <c r="D199" s="225">
        <f>INDEX(Data2!$1:$1000,MATCH($C199,Data2!$X:$X,0),MATCH(D$14,Data2!$4:$4,0))</f>
        <v>8.8572288948810904E-2</v>
      </c>
      <c r="E199" s="225">
        <f>INDEX(Data2!$1:$1000,MATCH($C199,Data2!$X:$X,0),MATCH(E$14,Data2!$4:$4,0))</f>
        <v>-1.0691269505479799</v>
      </c>
      <c r="F199" s="225">
        <f>INDEX(Data2!$1:$1000,MATCH($C199,Data2!$X:$X,0),MATCH(F$14,Data2!$4:$4,0))</f>
        <v>0.49222508848025398</v>
      </c>
      <c r="G199" s="225">
        <f>INDEX(Data2!$1:$1000,MATCH($C199,Data2!$X:$X,0),MATCH(G$14,Data2!$4:$4,0))</f>
        <v>-1.94481164334801</v>
      </c>
      <c r="H199" s="225">
        <f>INDEX(Data2!$1:$1000,MATCH($C199,Data2!$X:$X,0),MATCH(H$14,Data2!$4:$4,0))</f>
        <v>-1.0828494841071501</v>
      </c>
      <c r="I199" s="225">
        <f>INDEX(Data2!$1:$1000,MATCH($C199,Data2!$X:$X,0),MATCH(I$14,Data2!$4:$4,0))</f>
        <v>-0.94162475828346703</v>
      </c>
      <c r="J199" s="225">
        <f>INDEX(Data2!$1:$1000,MATCH($C199,Data2!$X:$X,0),MATCH(J$14,Data2!$4:$4,0))</f>
        <v>-0.21312928999889499</v>
      </c>
      <c r="K199" s="225">
        <f>INDEX(Data2!$1:$1000,MATCH($C199,Data2!$X:$X,0),MATCH(K$14,Data2!$4:$4,0))</f>
        <v>8.0852741412441503E-2</v>
      </c>
      <c r="L199" s="225">
        <f>INDEX(Data2!$1:$1000,MATCH($C199,Data2!$X:$X,0),MATCH(L$14,Data2!$4:$4,0))</f>
        <v>-7.31380090717315E-2</v>
      </c>
      <c r="M199" s="225">
        <f>INDEX(Data2!$1:$1000,MATCH($C199,Data2!$X:$X,0),MATCH(M$14,Data2!$4:$4,0))</f>
        <v>-0.21312928999889499</v>
      </c>
      <c r="N199" s="225">
        <f>INDEX(Data2!$1:$1000,MATCH($C199,Data2!$X:$X,0),MATCH(N$14,Data2!$4:$4,0))</f>
        <v>-0.173940428614663</v>
      </c>
      <c r="O199" s="225">
        <f>INDEX(Data2!$1:$1000,MATCH($C199,Data2!$X:$X,0),MATCH(O$14,Data2!$4:$4,0))</f>
        <v>-0.12725866904514299</v>
      </c>
      <c r="P199" s="225">
        <f>INDEX(Data2!$1:$1000,MATCH($C199,Data2!$X:$X,0),MATCH(P$14,Data2!$4:$4,0))</f>
        <v>-0.22100455369559499</v>
      </c>
      <c r="Q199" s="225">
        <f>INDEX(Data2!$1:$1000,MATCH($C199,Data2!$X:$X,0),MATCH(Q$14,Data2!$4:$4,0))</f>
        <v>-0.97820469803439603</v>
      </c>
      <c r="R199" s="225">
        <f>INDEX(Data2!$1:$1000,MATCH($C199,Data2!$X:$X,0),MATCH(R$14,Data2!$4:$4,0))</f>
        <v>2.4330009860728898</v>
      </c>
      <c r="S199" s="226">
        <f>INDEX(Data2!$1:$1000,MATCH($C199,Data2!$X:$X,0),MATCH(S$14,Data2!$4:$4,0))</f>
        <v>-0.26856364062649601</v>
      </c>
      <c r="T199" s="98">
        <f>INDEX(Data2!$1:$1000,MATCH($C199,Data2!$X:$X,0),MATCH(T$15,Data2!$4:$4,0))</f>
        <v>-2.4330009860728898</v>
      </c>
      <c r="V199" s="219">
        <f t="shared" si="36"/>
        <v>0</v>
      </c>
      <c r="W199" s="219">
        <f t="shared" si="37"/>
        <v>0</v>
      </c>
      <c r="X199" s="219">
        <f t="shared" si="38"/>
        <v>0</v>
      </c>
      <c r="Y199" s="219">
        <f t="shared" si="39"/>
        <v>0</v>
      </c>
      <c r="Z199" s="219">
        <f t="shared" si="40"/>
        <v>0</v>
      </c>
      <c r="AA199" s="219">
        <f t="shared" si="41"/>
        <v>0</v>
      </c>
      <c r="AB199" s="219">
        <f t="shared" si="42"/>
        <v>0</v>
      </c>
      <c r="AC199" s="219">
        <f t="shared" si="43"/>
        <v>0</v>
      </c>
      <c r="AD199" s="219">
        <f t="shared" si="44"/>
        <v>0</v>
      </c>
      <c r="AE199" s="219">
        <f t="shared" si="45"/>
        <v>0</v>
      </c>
      <c r="AF199" s="219">
        <f t="shared" si="46"/>
        <v>0</v>
      </c>
      <c r="AG199" s="219">
        <f t="shared" si="47"/>
        <v>0</v>
      </c>
      <c r="AH199" s="219">
        <f t="shared" si="48"/>
        <v>0</v>
      </c>
      <c r="AI199" s="219">
        <f t="shared" si="49"/>
        <v>0</v>
      </c>
      <c r="AJ199" s="219">
        <f t="shared" si="50"/>
        <v>0</v>
      </c>
      <c r="AK199" s="224">
        <f t="shared" si="51"/>
        <v>0</v>
      </c>
      <c r="AL199" s="96">
        <f t="shared" si="35"/>
        <v>0</v>
      </c>
    </row>
    <row r="200" spans="1:38">
      <c r="A200" s="48" t="s">
        <v>462</v>
      </c>
      <c r="B200" s="48" t="str">
        <f>INDEX('Ref1'!$E:$E,MATCH(A200,'Ref1'!$A:$A,0))</f>
        <v>North Somerset</v>
      </c>
      <c r="C200" s="71">
        <f>INDEX(Data2!$1:$1000,MATCH($A200,Data2!$A:$A,0),MATCH($A$5,Data2!$4:$4,0))</f>
        <v>72</v>
      </c>
      <c r="D200" s="225">
        <f>INDEX(Data2!$1:$1000,MATCH($C200,Data2!$X:$X,0),MATCH(D$14,Data2!$4:$4,0))</f>
        <v>2.4330009860728898</v>
      </c>
      <c r="E200" s="225">
        <f>INDEX(Data2!$1:$1000,MATCH($C200,Data2!$X:$X,0),MATCH(E$14,Data2!$4:$4,0))</f>
        <v>-0.92970852097435497</v>
      </c>
      <c r="F200" s="225">
        <f>INDEX(Data2!$1:$1000,MATCH($C200,Data2!$X:$X,0),MATCH(F$14,Data2!$4:$4,0))</f>
        <v>-0.36566011593027697</v>
      </c>
      <c r="G200" s="225">
        <f>INDEX(Data2!$1:$1000,MATCH($C200,Data2!$X:$X,0),MATCH(G$14,Data2!$4:$4,0))</f>
        <v>0.28454724788741997</v>
      </c>
      <c r="H200" s="225">
        <f>INDEX(Data2!$1:$1000,MATCH($C200,Data2!$X:$X,0),MATCH(H$14,Data2!$4:$4,0))</f>
        <v>0.34926126594690199</v>
      </c>
      <c r="I200" s="225">
        <f>INDEX(Data2!$1:$1000,MATCH($C200,Data2!$X:$X,0),MATCH(I$14,Data2!$4:$4,0))</f>
        <v>1.1547591320828301</v>
      </c>
      <c r="J200" s="225">
        <f>INDEX(Data2!$1:$1000,MATCH($C200,Data2!$X:$X,0),MATCH(J$14,Data2!$4:$4,0))</f>
        <v>-2.12741091319007</v>
      </c>
      <c r="K200" s="225">
        <f>INDEX(Data2!$1:$1000,MATCH($C200,Data2!$X:$X,0),MATCH(K$14,Data2!$4:$4,0))</f>
        <v>-5.7721133302240102E-2</v>
      </c>
      <c r="L200" s="225">
        <f>INDEX(Data2!$1:$1000,MATCH($C200,Data2!$X:$X,0),MATCH(L$14,Data2!$4:$4,0))</f>
        <v>0.78525165015426901</v>
      </c>
      <c r="M200" s="225">
        <f>INDEX(Data2!$1:$1000,MATCH($C200,Data2!$X:$X,0),MATCH(M$14,Data2!$4:$4,0))</f>
        <v>3</v>
      </c>
      <c r="N200" s="225">
        <f>INDEX(Data2!$1:$1000,MATCH($C200,Data2!$X:$X,0),MATCH(N$14,Data2!$4:$4,0))</f>
        <v>-1.53231615461489</v>
      </c>
      <c r="O200" s="225">
        <f>INDEX(Data2!$1:$1000,MATCH($C200,Data2!$X:$X,0),MATCH(O$14,Data2!$4:$4,0))</f>
        <v>-0.76448125721012095</v>
      </c>
      <c r="P200" s="225">
        <f>INDEX(Data2!$1:$1000,MATCH($C200,Data2!$X:$X,0),MATCH(P$14,Data2!$4:$4,0))</f>
        <v>5.0018065889223501E-2</v>
      </c>
      <c r="Q200" s="225">
        <f>INDEX(Data2!$1:$1000,MATCH($C200,Data2!$X:$X,0),MATCH(Q$14,Data2!$4:$4,0))</f>
        <v>-0.25264835601647301</v>
      </c>
      <c r="R200" s="225">
        <f>INDEX(Data2!$1:$1000,MATCH($C200,Data2!$X:$X,0),MATCH(R$14,Data2!$4:$4,0))</f>
        <v>9.6297118323475706E-2</v>
      </c>
      <c r="S200" s="226">
        <f>INDEX(Data2!$1:$1000,MATCH($C200,Data2!$X:$X,0),MATCH(S$14,Data2!$4:$4,0))</f>
        <v>-0.119507998425229</v>
      </c>
      <c r="T200" s="98">
        <f>INDEX(Data2!$1:$1000,MATCH($C200,Data2!$X:$X,0),MATCH(T$15,Data2!$4:$4,0))</f>
        <v>1.33866570764457</v>
      </c>
      <c r="V200" s="219">
        <f t="shared" si="36"/>
        <v>0</v>
      </c>
      <c r="W200" s="219">
        <f t="shared" si="37"/>
        <v>0</v>
      </c>
      <c r="X200" s="219">
        <f t="shared" si="38"/>
        <v>0</v>
      </c>
      <c r="Y200" s="219">
        <f t="shared" si="39"/>
        <v>0</v>
      </c>
      <c r="Z200" s="219">
        <f t="shared" si="40"/>
        <v>0</v>
      </c>
      <c r="AA200" s="219">
        <f t="shared" si="41"/>
        <v>0</v>
      </c>
      <c r="AB200" s="219">
        <f t="shared" si="42"/>
        <v>0</v>
      </c>
      <c r="AC200" s="219">
        <f t="shared" si="43"/>
        <v>0</v>
      </c>
      <c r="AD200" s="219">
        <f t="shared" si="44"/>
        <v>0</v>
      </c>
      <c r="AE200" s="219">
        <f t="shared" si="45"/>
        <v>0</v>
      </c>
      <c r="AF200" s="219">
        <f t="shared" si="46"/>
        <v>0</v>
      </c>
      <c r="AG200" s="219">
        <f t="shared" si="47"/>
        <v>0</v>
      </c>
      <c r="AH200" s="219">
        <f t="shared" si="48"/>
        <v>0</v>
      </c>
      <c r="AI200" s="219">
        <f t="shared" si="49"/>
        <v>0</v>
      </c>
      <c r="AJ200" s="219">
        <f t="shared" si="50"/>
        <v>0</v>
      </c>
      <c r="AK200" s="224">
        <f t="shared" si="51"/>
        <v>0</v>
      </c>
      <c r="AL200" s="96">
        <f t="shared" si="35"/>
        <v>0</v>
      </c>
    </row>
    <row r="201" spans="1:38">
      <c r="A201" s="48" t="s">
        <v>464</v>
      </c>
      <c r="B201" s="48" t="str">
        <f>INDEX('Ref1'!$E:$E,MATCH(A201,'Ref1'!$A:$A,0))</f>
        <v>North Tyneside</v>
      </c>
      <c r="C201" s="71">
        <f>INDEX(Data2!$1:$1000,MATCH($A201,Data2!$A:$A,0),MATCH($A$5,Data2!$4:$4,0))</f>
        <v>247</v>
      </c>
      <c r="D201" s="225">
        <f>INDEX(Data2!$1:$1000,MATCH($C201,Data2!$X:$X,0),MATCH(D$14,Data2!$4:$4,0))</f>
        <v>-0.79576471234815305</v>
      </c>
      <c r="E201" s="225">
        <f>INDEX(Data2!$1:$1000,MATCH($C201,Data2!$X:$X,0),MATCH(E$14,Data2!$4:$4,0))</f>
        <v>-0.59020879232393397</v>
      </c>
      <c r="F201" s="225">
        <f>INDEX(Data2!$1:$1000,MATCH($C201,Data2!$X:$X,0),MATCH(F$14,Data2!$4:$4,0))</f>
        <v>0.308661103247932</v>
      </c>
      <c r="G201" s="225">
        <f>INDEX(Data2!$1:$1000,MATCH($C201,Data2!$X:$X,0),MATCH(G$14,Data2!$4:$4,0))</f>
        <v>-0.292566138795811</v>
      </c>
      <c r="H201" s="225">
        <f>INDEX(Data2!$1:$1000,MATCH($C201,Data2!$X:$X,0),MATCH(H$14,Data2!$4:$4,0))</f>
        <v>-1.1547591320828301</v>
      </c>
      <c r="I201" s="225">
        <f>INDEX(Data2!$1:$1000,MATCH($C201,Data2!$X:$X,0),MATCH(I$14,Data2!$4:$4,0))</f>
        <v>0.11176450046109999</v>
      </c>
      <c r="J201" s="225">
        <f>INDEX(Data2!$1:$1000,MATCH($C201,Data2!$X:$X,0),MATCH(J$14,Data2!$4:$4,0))</f>
        <v>0.39044568041832101</v>
      </c>
      <c r="K201" s="225">
        <f>INDEX(Data2!$1:$1000,MATCH($C201,Data2!$X:$X,0),MATCH(K$14,Data2!$4:$4,0))</f>
        <v>0.59020879232393397</v>
      </c>
      <c r="L201" s="225">
        <f>INDEX(Data2!$1:$1000,MATCH($C201,Data2!$X:$X,0),MATCH(L$14,Data2!$4:$4,0))</f>
        <v>1.55768809267068</v>
      </c>
      <c r="M201" s="225">
        <f>INDEX(Data2!$1:$1000,MATCH($C201,Data2!$X:$X,0),MATCH(M$14,Data2!$4:$4,0))</f>
        <v>-0.12725866904514299</v>
      </c>
      <c r="N201" s="225">
        <f>INDEX(Data2!$1:$1000,MATCH($C201,Data2!$X:$X,0),MATCH(N$14,Data2!$4:$4,0))</f>
        <v>-0.608620196795288</v>
      </c>
      <c r="O201" s="225">
        <f>INDEX(Data2!$1:$1000,MATCH($C201,Data2!$X:$X,0),MATCH(O$14,Data2!$4:$4,0))</f>
        <v>0.31673840765542299</v>
      </c>
      <c r="P201" s="225">
        <f>INDEX(Data2!$1:$1000,MATCH($C201,Data2!$X:$X,0),MATCH(P$14,Data2!$4:$4,0))</f>
        <v>-5.7721133302240102E-2</v>
      </c>
      <c r="Q201" s="225">
        <f>INDEX(Data2!$1:$1000,MATCH($C201,Data2!$X:$X,0),MATCH(Q$14,Data2!$4:$4,0))</f>
        <v>1.20093251313347</v>
      </c>
      <c r="R201" s="225">
        <f>INDEX(Data2!$1:$1000,MATCH($C201,Data2!$X:$X,0),MATCH(R$14,Data2!$4:$4,0))</f>
        <v>0.90626333816903804</v>
      </c>
      <c r="S201" s="226">
        <f>INDEX(Data2!$1:$1000,MATCH($C201,Data2!$X:$X,0),MATCH(S$14,Data2!$4:$4,0))</f>
        <v>1.37734677311944</v>
      </c>
      <c r="T201" s="98">
        <f>INDEX(Data2!$1:$1000,MATCH($C201,Data2!$X:$X,0),MATCH(T$15,Data2!$4:$4,0))</f>
        <v>-0.308661103247932</v>
      </c>
      <c r="V201" s="219">
        <f t="shared" si="36"/>
        <v>0</v>
      </c>
      <c r="W201" s="219">
        <f t="shared" si="37"/>
        <v>0</v>
      </c>
      <c r="X201" s="219">
        <f t="shared" si="38"/>
        <v>0</v>
      </c>
      <c r="Y201" s="219">
        <f t="shared" si="39"/>
        <v>0</v>
      </c>
      <c r="Z201" s="219">
        <f t="shared" si="40"/>
        <v>0</v>
      </c>
      <c r="AA201" s="219">
        <f t="shared" si="41"/>
        <v>0</v>
      </c>
      <c r="AB201" s="219">
        <f t="shared" si="42"/>
        <v>0</v>
      </c>
      <c r="AC201" s="219">
        <f t="shared" si="43"/>
        <v>0</v>
      </c>
      <c r="AD201" s="219">
        <f t="shared" si="44"/>
        <v>0</v>
      </c>
      <c r="AE201" s="219">
        <f t="shared" si="45"/>
        <v>0</v>
      </c>
      <c r="AF201" s="219">
        <f t="shared" si="46"/>
        <v>0</v>
      </c>
      <c r="AG201" s="219">
        <f t="shared" si="47"/>
        <v>0</v>
      </c>
      <c r="AH201" s="219">
        <f t="shared" si="48"/>
        <v>0</v>
      </c>
      <c r="AI201" s="219">
        <f t="shared" si="49"/>
        <v>0</v>
      </c>
      <c r="AJ201" s="219">
        <f t="shared" si="50"/>
        <v>0</v>
      </c>
      <c r="AK201" s="224">
        <f t="shared" si="51"/>
        <v>0</v>
      </c>
      <c r="AL201" s="96">
        <f t="shared" si="35"/>
        <v>0</v>
      </c>
    </row>
    <row r="202" spans="1:38">
      <c r="A202" s="48" t="s">
        <v>466</v>
      </c>
      <c r="B202" s="48" t="str">
        <f>INDEX('Ref1'!$E:$E,MATCH(A202,'Ref1'!$A:$A,0))</f>
        <v>North Warwickshire</v>
      </c>
      <c r="C202" s="71">
        <f>INDEX(Data2!$1:$1000,MATCH($A202,Data2!$A:$A,0),MATCH($A$5,Data2!$4:$4,0))</f>
        <v>270</v>
      </c>
      <c r="D202" s="225">
        <f>INDEX(Data2!$1:$1000,MATCH($C202,Data2!$X:$X,0),MATCH(D$14,Data2!$4:$4,0))</f>
        <v>0.88330602472053099</v>
      </c>
      <c r="E202" s="225">
        <f>INDEX(Data2!$1:$1000,MATCH($C202,Data2!$X:$X,0),MATCH(E$14,Data2!$4:$4,0))</f>
        <v>0.89472573620472595</v>
      </c>
      <c r="F202" s="225">
        <f>INDEX(Data2!$1:$1000,MATCH($C202,Data2!$X:$X,0),MATCH(F$14,Data2!$4:$4,0))</f>
        <v>-0.86080506744267005</v>
      </c>
      <c r="G202" s="225">
        <f>INDEX(Data2!$1:$1000,MATCH($C202,Data2!$X:$X,0),MATCH(G$14,Data2!$4:$4,0))</f>
        <v>-1.48433940803009</v>
      </c>
      <c r="H202" s="225">
        <f>INDEX(Data2!$1:$1000,MATCH($C202,Data2!$X:$X,0),MATCH(H$14,Data2!$4:$4,0))</f>
        <v>0.52726251343495301</v>
      </c>
      <c r="I202" s="225">
        <f>INDEX(Data2!$1:$1000,MATCH($C202,Data2!$X:$X,0),MATCH(I$14,Data2!$4:$4,0))</f>
        <v>-1.1399039744476001</v>
      </c>
      <c r="J202" s="225">
        <f>INDEX(Data2!$1:$1000,MATCH($C202,Data2!$X:$X,0),MATCH(J$14,Data2!$4:$4,0))</f>
        <v>1.1399039744476001</v>
      </c>
      <c r="K202" s="225">
        <f>INDEX(Data2!$1:$1000,MATCH($C202,Data2!$X:$X,0),MATCH(K$14,Data2!$4:$4,0))</f>
        <v>0.34926126594690199</v>
      </c>
      <c r="L202" s="225">
        <f>INDEX(Data2!$1:$1000,MATCH($C202,Data2!$X:$X,0),MATCH(L$14,Data2!$4:$4,0))</f>
        <v>-0.83873171379157596</v>
      </c>
      <c r="M202" s="225">
        <f>INDEX(Data2!$1:$1000,MATCH($C202,Data2!$X:$X,0),MATCH(M$14,Data2!$4:$4,0))</f>
        <v>-0.608620196795288</v>
      </c>
      <c r="N202" s="225">
        <f>INDEX(Data2!$1:$1000,MATCH($C202,Data2!$X:$X,0),MATCH(N$14,Data2!$4:$4,0))</f>
        <v>-0.24471489870827601</v>
      </c>
      <c r="O202" s="225">
        <f>INDEX(Data2!$1:$1000,MATCH($C202,Data2!$X:$X,0),MATCH(O$14,Data2!$4:$4,0))</f>
        <v>1.3200546968364699</v>
      </c>
      <c r="P202" s="225">
        <f>INDEX(Data2!$1:$1000,MATCH($C202,Data2!$X:$X,0),MATCH(P$14,Data2!$4:$4,0))</f>
        <v>-0.50092629126642196</v>
      </c>
      <c r="Q202" s="225">
        <f>INDEX(Data2!$1:$1000,MATCH($C202,Data2!$X:$X,0),MATCH(Q$14,Data2!$4:$4,0))</f>
        <v>-2.6924831633429899E-2</v>
      </c>
      <c r="R202" s="225">
        <f>INDEX(Data2!$1:$1000,MATCH($C202,Data2!$X:$X,0),MATCH(R$14,Data2!$4:$4,0))</f>
        <v>0.54502425143293098</v>
      </c>
      <c r="S202" s="226">
        <f>INDEX(Data2!$1:$1000,MATCH($C202,Data2!$X:$X,0),MATCH(S$14,Data2!$4:$4,0))</f>
        <v>-0.67477993525131896</v>
      </c>
      <c r="T202" s="98">
        <f>INDEX(Data2!$1:$1000,MATCH($C202,Data2!$X:$X,0),MATCH(T$15,Data2!$4:$4,0))</f>
        <v>0.81705964781606499</v>
      </c>
      <c r="V202" s="219">
        <f t="shared" si="36"/>
        <v>0</v>
      </c>
      <c r="W202" s="219">
        <f t="shared" si="37"/>
        <v>0</v>
      </c>
      <c r="X202" s="219">
        <f t="shared" si="38"/>
        <v>0</v>
      </c>
      <c r="Y202" s="219">
        <f t="shared" si="39"/>
        <v>0</v>
      </c>
      <c r="Z202" s="219">
        <f t="shared" si="40"/>
        <v>0</v>
      </c>
      <c r="AA202" s="219">
        <f t="shared" si="41"/>
        <v>0</v>
      </c>
      <c r="AB202" s="219">
        <f t="shared" si="42"/>
        <v>0</v>
      </c>
      <c r="AC202" s="219">
        <f t="shared" si="43"/>
        <v>0</v>
      </c>
      <c r="AD202" s="219">
        <f t="shared" si="44"/>
        <v>0</v>
      </c>
      <c r="AE202" s="219">
        <f t="shared" si="45"/>
        <v>0</v>
      </c>
      <c r="AF202" s="219">
        <f t="shared" si="46"/>
        <v>0</v>
      </c>
      <c r="AG202" s="219">
        <f t="shared" si="47"/>
        <v>0</v>
      </c>
      <c r="AH202" s="219">
        <f t="shared" si="48"/>
        <v>0</v>
      </c>
      <c r="AI202" s="219">
        <f t="shared" si="49"/>
        <v>0</v>
      </c>
      <c r="AJ202" s="219">
        <f t="shared" si="50"/>
        <v>0</v>
      </c>
      <c r="AK202" s="224">
        <f t="shared" si="51"/>
        <v>0</v>
      </c>
      <c r="AL202" s="96">
        <f t="shared" si="35"/>
        <v>0</v>
      </c>
    </row>
    <row r="203" spans="1:38">
      <c r="A203" s="48" t="s">
        <v>468</v>
      </c>
      <c r="B203" s="48" t="str">
        <f>INDEX('Ref1'!$E:$E,MATCH(A203,'Ref1'!$A:$A,0))</f>
        <v>North West Leicestershire</v>
      </c>
      <c r="C203" s="71">
        <f>INDEX(Data2!$1:$1000,MATCH($A203,Data2!$A:$A,0),MATCH($A$5,Data2!$4:$4,0))</f>
        <v>106</v>
      </c>
      <c r="D203" s="225">
        <f>INDEX(Data2!$1:$1000,MATCH($C203,Data2!$X:$X,0),MATCH(D$14,Data2!$4:$4,0))</f>
        <v>0.31673840765542299</v>
      </c>
      <c r="E203" s="225">
        <f>INDEX(Data2!$1:$1000,MATCH($C203,Data2!$X:$X,0),MATCH(E$14,Data2!$4:$4,0))</f>
        <v>-0.236796814094514</v>
      </c>
      <c r="F203" s="225">
        <f>INDEX(Data2!$1:$1000,MATCH($C203,Data2!$X:$X,0),MATCH(F$14,Data2!$4:$4,0))</f>
        <v>1.1547591320828301</v>
      </c>
      <c r="G203" s="225">
        <f>INDEX(Data2!$1:$1000,MATCH($C203,Data2!$X:$X,0),MATCH(G$14,Data2!$4:$4,0))</f>
        <v>-0.608620196795288</v>
      </c>
      <c r="H203" s="225">
        <f>INDEX(Data2!$1:$1000,MATCH($C203,Data2!$X:$X,0),MATCH(H$14,Data2!$4:$4,0))</f>
        <v>1.3974848188810201</v>
      </c>
      <c r="I203" s="225">
        <f>INDEX(Data2!$1:$1000,MATCH($C203,Data2!$X:$X,0),MATCH(I$14,Data2!$4:$4,0))</f>
        <v>0.89472573620472595</v>
      </c>
      <c r="J203" s="225">
        <f>INDEX(Data2!$1:$1000,MATCH($C203,Data2!$X:$X,0),MATCH(J$14,Data2!$4:$4,0))</f>
        <v>0.39876036674317</v>
      </c>
      <c r="K203" s="225">
        <f>INDEX(Data2!$1:$1000,MATCH($C203,Data2!$X:$X,0),MATCH(K$14,Data2!$4:$4,0))</f>
        <v>0.58107796279481305</v>
      </c>
      <c r="L203" s="225">
        <f>INDEX(Data2!$1:$1000,MATCH($C203,Data2!$X:$X,0),MATCH(L$14,Data2!$4:$4,0))</f>
        <v>1.5078939607437201</v>
      </c>
      <c r="M203" s="225">
        <f>INDEX(Data2!$1:$1000,MATCH($C203,Data2!$X:$X,0),MATCH(M$14,Data2!$4:$4,0))</f>
        <v>0.92970852097435497</v>
      </c>
      <c r="N203" s="225">
        <f>INDEX(Data2!$1:$1000,MATCH($C203,Data2!$X:$X,0),MATCH(N$14,Data2!$4:$4,0))</f>
        <v>-0.15055853143485801</v>
      </c>
      <c r="O203" s="225">
        <f>INDEX(Data2!$1:$1000,MATCH($C203,Data2!$X:$X,0),MATCH(O$14,Data2!$4:$4,0))</f>
        <v>1.1698735860340801</v>
      </c>
      <c r="P203" s="225">
        <f>INDEX(Data2!$1:$1000,MATCH($C203,Data2!$X:$X,0),MATCH(P$14,Data2!$4:$4,0))</f>
        <v>-0.608620196795288</v>
      </c>
      <c r="Q203" s="225">
        <f>INDEX(Data2!$1:$1000,MATCH($C203,Data2!$X:$X,0),MATCH(Q$14,Data2!$4:$4,0))</f>
        <v>0.86080506744267105</v>
      </c>
      <c r="R203" s="225">
        <f>INDEX(Data2!$1:$1000,MATCH($C203,Data2!$X:$X,0),MATCH(R$14,Data2!$4:$4,0))</f>
        <v>-0.43230348489121101</v>
      </c>
      <c r="S203" s="226">
        <f>INDEX(Data2!$1:$1000,MATCH($C203,Data2!$X:$X,0),MATCH(S$14,Data2!$4:$4,0))</f>
        <v>-0.59020879232393397</v>
      </c>
      <c r="T203" s="98">
        <f>INDEX(Data2!$1:$1000,MATCH($C203,Data2!$X:$X,0),MATCH(T$15,Data2!$4:$4,0))</f>
        <v>0.30060388702378499</v>
      </c>
      <c r="V203" s="219">
        <f t="shared" si="36"/>
        <v>0</v>
      </c>
      <c r="W203" s="219">
        <f t="shared" si="37"/>
        <v>0</v>
      </c>
      <c r="X203" s="219">
        <f t="shared" si="38"/>
        <v>0</v>
      </c>
      <c r="Y203" s="219">
        <f t="shared" si="39"/>
        <v>0</v>
      </c>
      <c r="Z203" s="219">
        <f t="shared" si="40"/>
        <v>0</v>
      </c>
      <c r="AA203" s="219">
        <f t="shared" si="41"/>
        <v>0</v>
      </c>
      <c r="AB203" s="219">
        <f t="shared" si="42"/>
        <v>0</v>
      </c>
      <c r="AC203" s="219">
        <f t="shared" si="43"/>
        <v>0</v>
      </c>
      <c r="AD203" s="219">
        <f t="shared" si="44"/>
        <v>0</v>
      </c>
      <c r="AE203" s="219">
        <f t="shared" si="45"/>
        <v>0</v>
      </c>
      <c r="AF203" s="219">
        <f t="shared" si="46"/>
        <v>0</v>
      </c>
      <c r="AG203" s="219">
        <f t="shared" si="47"/>
        <v>0</v>
      </c>
      <c r="AH203" s="219">
        <f t="shared" si="48"/>
        <v>0</v>
      </c>
      <c r="AI203" s="219">
        <f t="shared" si="49"/>
        <v>0</v>
      </c>
      <c r="AJ203" s="219">
        <f t="shared" si="50"/>
        <v>0</v>
      </c>
      <c r="AK203" s="224">
        <f t="shared" si="51"/>
        <v>0</v>
      </c>
      <c r="AL203" s="96">
        <f t="shared" si="35"/>
        <v>0</v>
      </c>
    </row>
    <row r="204" spans="1:38">
      <c r="A204" s="48" t="s">
        <v>474</v>
      </c>
      <c r="B204" s="48" t="str">
        <f>INDEX('Ref1'!$E:$E,MATCH(A204,'Ref1'!$A:$A,0))</f>
        <v>Northampton</v>
      </c>
      <c r="C204" s="71">
        <f>INDEX(Data2!$1:$1000,MATCH($A204,Data2!$A:$A,0),MATCH($A$5,Data2!$4:$4,0))</f>
        <v>100</v>
      </c>
      <c r="D204" s="225">
        <f>INDEX(Data2!$1:$1000,MATCH($C204,Data2!$X:$X,0),MATCH(D$14,Data2!$4:$4,0))</f>
        <v>-1.3200546968364699</v>
      </c>
      <c r="E204" s="225">
        <f>INDEX(Data2!$1:$1000,MATCH($C204,Data2!$X:$X,0),MATCH(E$14,Data2!$4:$4,0))</f>
        <v>0.59020879232393397</v>
      </c>
      <c r="F204" s="225">
        <f>INDEX(Data2!$1:$1000,MATCH($C204,Data2!$X:$X,0),MATCH(F$14,Data2!$4:$4,0))</f>
        <v>0.51844398248942802</v>
      </c>
      <c r="G204" s="225">
        <f>INDEX(Data2!$1:$1000,MATCH($C204,Data2!$X:$X,0),MATCH(G$14,Data2!$4:$4,0))</f>
        <v>-1.0828494841071501</v>
      </c>
      <c r="H204" s="225">
        <f>INDEX(Data2!$1:$1000,MATCH($C204,Data2!$X:$X,0),MATCH(H$14,Data2!$4:$4,0))</f>
        <v>-0.44076432542273503</v>
      </c>
      <c r="I204" s="225">
        <f>INDEX(Data2!$1:$1000,MATCH($C204,Data2!$X:$X,0),MATCH(I$14,Data2!$4:$4,0))</f>
        <v>-1.7722890959111699</v>
      </c>
      <c r="J204" s="225">
        <f>INDEX(Data2!$1:$1000,MATCH($C204,Data2!$X:$X,0),MATCH(J$14,Data2!$4:$4,0))</f>
        <v>-0.31673840765542399</v>
      </c>
      <c r="K204" s="225">
        <f>INDEX(Data2!$1:$1000,MATCH($C204,Data2!$X:$X,0),MATCH(K$14,Data2!$4:$4,0))</f>
        <v>0.292566138795811</v>
      </c>
      <c r="L204" s="225">
        <f>INDEX(Data2!$1:$1000,MATCH($C204,Data2!$X:$X,0),MATCH(L$14,Data2!$4:$4,0))</f>
        <v>1.3577523079868701</v>
      </c>
      <c r="M204" s="225">
        <f>INDEX(Data2!$1:$1000,MATCH($C204,Data2!$X:$X,0),MATCH(M$14,Data2!$4:$4,0))</f>
        <v>-1.67081473865842</v>
      </c>
      <c r="N204" s="225">
        <f>INDEX(Data2!$1:$1000,MATCH($C204,Data2!$X:$X,0),MATCH(N$14,Data2!$4:$4,0))</f>
        <v>-0.49222508848025498</v>
      </c>
      <c r="O204" s="225">
        <f>INDEX(Data2!$1:$1000,MATCH($C204,Data2!$X:$X,0),MATCH(O$14,Data2!$4:$4,0))</f>
        <v>-0.16613652408900501</v>
      </c>
      <c r="P204" s="225">
        <f>INDEX(Data2!$1:$1000,MATCH($C204,Data2!$X:$X,0),MATCH(P$14,Data2!$4:$4,0))</f>
        <v>1.01614278526508</v>
      </c>
      <c r="Q204" s="225">
        <f>INDEX(Data2!$1:$1000,MATCH($C204,Data2!$X:$X,0),MATCH(Q$14,Data2!$4:$4,0))</f>
        <v>-0.75421899455136598</v>
      </c>
      <c r="R204" s="225">
        <f>INDEX(Data2!$1:$1000,MATCH($C204,Data2!$X:$X,0),MATCH(R$14,Data2!$4:$4,0))</f>
        <v>-0.80636647104172898</v>
      </c>
      <c r="S204" s="226">
        <f>INDEX(Data2!$1:$1000,MATCH($C204,Data2!$X:$X,0),MATCH(S$14,Data2!$4:$4,0))</f>
        <v>3</v>
      </c>
      <c r="T204" s="98">
        <f>INDEX(Data2!$1:$1000,MATCH($C204,Data2!$X:$X,0),MATCH(T$15,Data2!$4:$4,0))</f>
        <v>-0.69422498537454602</v>
      </c>
      <c r="V204" s="219">
        <f t="shared" si="36"/>
        <v>0</v>
      </c>
      <c r="W204" s="219">
        <f t="shared" si="37"/>
        <v>0</v>
      </c>
      <c r="X204" s="219">
        <f t="shared" si="38"/>
        <v>0</v>
      </c>
      <c r="Y204" s="219">
        <f t="shared" si="39"/>
        <v>0</v>
      </c>
      <c r="Z204" s="219">
        <f t="shared" si="40"/>
        <v>0</v>
      </c>
      <c r="AA204" s="219">
        <f t="shared" si="41"/>
        <v>0</v>
      </c>
      <c r="AB204" s="219">
        <f t="shared" si="42"/>
        <v>0</v>
      </c>
      <c r="AC204" s="219">
        <f t="shared" si="43"/>
        <v>0</v>
      </c>
      <c r="AD204" s="219">
        <f t="shared" si="44"/>
        <v>0</v>
      </c>
      <c r="AE204" s="219">
        <f t="shared" si="45"/>
        <v>0</v>
      </c>
      <c r="AF204" s="219">
        <f t="shared" si="46"/>
        <v>0</v>
      </c>
      <c r="AG204" s="219">
        <f t="shared" si="47"/>
        <v>0</v>
      </c>
      <c r="AH204" s="219">
        <f t="shared" si="48"/>
        <v>0</v>
      </c>
      <c r="AI204" s="219">
        <f t="shared" si="49"/>
        <v>0</v>
      </c>
      <c r="AJ204" s="219">
        <f t="shared" si="50"/>
        <v>0</v>
      </c>
      <c r="AK204" s="224">
        <f t="shared" si="51"/>
        <v>0</v>
      </c>
      <c r="AL204" s="96">
        <f t="shared" si="35"/>
        <v>0</v>
      </c>
    </row>
    <row r="205" spans="1:38">
      <c r="A205" s="48" t="s">
        <v>478</v>
      </c>
      <c r="B205" s="48" t="str">
        <f>INDEX('Ref1'!$E:$E,MATCH(A205,'Ref1'!$A:$A,0))</f>
        <v>Northumberland</v>
      </c>
      <c r="C205" s="71">
        <f>INDEX(Data2!$1:$1000,MATCH($A205,Data2!$A:$A,0),MATCH($A$5,Data2!$4:$4,0))</f>
        <v>154</v>
      </c>
      <c r="D205" s="225">
        <f>INDEX(Data2!$1:$1000,MATCH($C205,Data2!$X:$X,0),MATCH(D$14,Data2!$4:$4,0))</f>
        <v>-0.77482466969292996</v>
      </c>
      <c r="E205" s="225">
        <f>INDEX(Data2!$1:$1000,MATCH($C205,Data2!$X:$X,0),MATCH(E$14,Data2!$4:$4,0))</f>
        <v>0.292566138795811</v>
      </c>
      <c r="F205" s="225">
        <f>INDEX(Data2!$1:$1000,MATCH($C205,Data2!$X:$X,0),MATCH(F$14,Data2!$4:$4,0))</f>
        <v>-0.64608040296818903</v>
      </c>
      <c r="G205" s="225">
        <f>INDEX(Data2!$1:$1000,MATCH($C205,Data2!$X:$X,0),MATCH(G$14,Data2!$4:$4,0))</f>
        <v>3</v>
      </c>
      <c r="H205" s="225">
        <f>INDEX(Data2!$1:$1000,MATCH($C205,Data2!$X:$X,0),MATCH(H$14,Data2!$4:$4,0))</f>
        <v>-1.01614278526508</v>
      </c>
      <c r="I205" s="225">
        <f>INDEX(Data2!$1:$1000,MATCH($C205,Data2!$X:$X,0),MATCH(I$14,Data2!$4:$4,0))</f>
        <v>4.23179653114963E-2</v>
      </c>
      <c r="J205" s="225">
        <f>INDEX(Data2!$1:$1000,MATCH($C205,Data2!$X:$X,0),MATCH(J$14,Data2!$4:$4,0))</f>
        <v>0.94162475828346703</v>
      </c>
      <c r="K205" s="225">
        <f>INDEX(Data2!$1:$1000,MATCH($C205,Data2!$X:$X,0),MATCH(K$14,Data2!$4:$4,0))</f>
        <v>0.15055853143485801</v>
      </c>
      <c r="L205" s="225">
        <f>INDEX(Data2!$1:$1000,MATCH($C205,Data2!$X:$X,0),MATCH(L$14,Data2!$4:$4,0))</f>
        <v>-0.71393615083927797</v>
      </c>
      <c r="M205" s="225">
        <f>INDEX(Data2!$1:$1000,MATCH($C205,Data2!$X:$X,0),MATCH(M$14,Data2!$4:$4,0))</f>
        <v>1.15380754900634E-2</v>
      </c>
      <c r="N205" s="225">
        <f>INDEX(Data2!$1:$1000,MATCH($C205,Data2!$X:$X,0),MATCH(N$14,Data2!$4:$4,0))</f>
        <v>-0.99069228112221797</v>
      </c>
      <c r="O205" s="225">
        <f>INDEX(Data2!$1:$1000,MATCH($C205,Data2!$X:$X,0),MATCH(O$14,Data2!$4:$4,0))</f>
        <v>1.30189000761073</v>
      </c>
      <c r="P205" s="225">
        <f>INDEX(Data2!$1:$1000,MATCH($C205,Data2!$X:$X,0),MATCH(P$14,Data2!$4:$4,0))</f>
        <v>1.9230884433897401E-2</v>
      </c>
      <c r="Q205" s="225">
        <f>INDEX(Data2!$1:$1000,MATCH($C205,Data2!$X:$X,0),MATCH(Q$14,Data2!$4:$4,0))</f>
        <v>1.6116747250674801</v>
      </c>
      <c r="R205" s="225">
        <f>INDEX(Data2!$1:$1000,MATCH($C205,Data2!$X:$X,0),MATCH(R$14,Data2!$4:$4,0))</f>
        <v>-1.6116747250674801</v>
      </c>
      <c r="S205" s="226">
        <f>INDEX(Data2!$1:$1000,MATCH($C205,Data2!$X:$X,0),MATCH(S$14,Data2!$4:$4,0))</f>
        <v>0.55396966512034396</v>
      </c>
      <c r="T205" s="98">
        <f>INDEX(Data2!$1:$1000,MATCH($C205,Data2!$X:$X,0),MATCH(T$15,Data2!$4:$4,0))</f>
        <v>-0.30060388702378499</v>
      </c>
      <c r="V205" s="219">
        <f t="shared" si="36"/>
        <v>0</v>
      </c>
      <c r="W205" s="219">
        <f t="shared" si="37"/>
        <v>0</v>
      </c>
      <c r="X205" s="219">
        <f t="shared" si="38"/>
        <v>0</v>
      </c>
      <c r="Y205" s="219">
        <f t="shared" si="39"/>
        <v>0</v>
      </c>
      <c r="Z205" s="219">
        <f t="shared" si="40"/>
        <v>0</v>
      </c>
      <c r="AA205" s="219">
        <f t="shared" si="41"/>
        <v>0</v>
      </c>
      <c r="AB205" s="219">
        <f t="shared" si="42"/>
        <v>0</v>
      </c>
      <c r="AC205" s="219">
        <f t="shared" si="43"/>
        <v>0</v>
      </c>
      <c r="AD205" s="219">
        <f t="shared" si="44"/>
        <v>0</v>
      </c>
      <c r="AE205" s="219">
        <f t="shared" si="45"/>
        <v>0</v>
      </c>
      <c r="AF205" s="219">
        <f t="shared" si="46"/>
        <v>0</v>
      </c>
      <c r="AG205" s="219">
        <f t="shared" si="47"/>
        <v>0</v>
      </c>
      <c r="AH205" s="219">
        <f t="shared" si="48"/>
        <v>0</v>
      </c>
      <c r="AI205" s="219">
        <f t="shared" si="49"/>
        <v>0</v>
      </c>
      <c r="AJ205" s="219">
        <f t="shared" si="50"/>
        <v>0</v>
      </c>
      <c r="AK205" s="224">
        <f t="shared" si="51"/>
        <v>0</v>
      </c>
      <c r="AL205" s="96">
        <f t="shared" si="35"/>
        <v>0</v>
      </c>
    </row>
    <row r="206" spans="1:38">
      <c r="A206" s="48" t="s">
        <v>480</v>
      </c>
      <c r="B206" s="48" t="str">
        <f>INDEX('Ref1'!$E:$E,MATCH(A206,'Ref1'!$A:$A,0))</f>
        <v>Norwich</v>
      </c>
      <c r="C206" s="71">
        <f>INDEX(Data2!$1:$1000,MATCH($A206,Data2!$A:$A,0),MATCH($A$5,Data2!$4:$4,0))</f>
        <v>75</v>
      </c>
      <c r="D206" s="225">
        <f>INDEX(Data2!$1:$1000,MATCH($C206,Data2!$X:$X,0),MATCH(D$14,Data2!$4:$4,0))</f>
        <v>1.0828494841071501</v>
      </c>
      <c r="E206" s="225">
        <f>INDEX(Data2!$1:$1000,MATCH($C206,Data2!$X:$X,0),MATCH(E$14,Data2!$4:$4,0))</f>
        <v>1.33866570764457</v>
      </c>
      <c r="F206" s="225">
        <f>INDEX(Data2!$1:$1000,MATCH($C206,Data2!$X:$X,0),MATCH(F$14,Data2!$4:$4,0))</f>
        <v>1.3974848188810201</v>
      </c>
      <c r="G206" s="225">
        <f>INDEX(Data2!$1:$1000,MATCH($C206,Data2!$X:$X,0),MATCH(G$14,Data2!$4:$4,0))</f>
        <v>-1.4395549086391799</v>
      </c>
      <c r="H206" s="225">
        <f>INDEX(Data2!$1:$1000,MATCH($C206,Data2!$X:$X,0),MATCH(H$14,Data2!$4:$4,0))</f>
        <v>0.423873478962081</v>
      </c>
      <c r="I206" s="225">
        <f>INDEX(Data2!$1:$1000,MATCH($C206,Data2!$X:$X,0),MATCH(I$14,Data2!$4:$4,0))</f>
        <v>-1.4182061165636599</v>
      </c>
      <c r="J206" s="225">
        <f>INDEX(Data2!$1:$1000,MATCH($C206,Data2!$X:$X,0),MATCH(J$14,Data2!$4:$4,0))</f>
        <v>0.77482466969292996</v>
      </c>
      <c r="K206" s="225">
        <f>INDEX(Data2!$1:$1000,MATCH($C206,Data2!$X:$X,0),MATCH(K$14,Data2!$4:$4,0))</f>
        <v>-0.96586782262374804</v>
      </c>
      <c r="L206" s="225">
        <f>INDEX(Data2!$1:$1000,MATCH($C206,Data2!$X:$X,0),MATCH(L$14,Data2!$4:$4,0))</f>
        <v>-0.19741782293777199</v>
      </c>
      <c r="M206" s="225">
        <f>INDEX(Data2!$1:$1000,MATCH($C206,Data2!$X:$X,0),MATCH(M$14,Data2!$4:$4,0))</f>
        <v>-0.50966558646457005</v>
      </c>
      <c r="N206" s="225">
        <f>INDEX(Data2!$1:$1000,MATCH($C206,Data2!$X:$X,0),MATCH(N$14,Data2!$4:$4,0))</f>
        <v>0.62724026956349199</v>
      </c>
      <c r="O206" s="225">
        <f>INDEX(Data2!$1:$1000,MATCH($C206,Data2!$X:$X,0),MATCH(O$14,Data2!$4:$4,0))</f>
        <v>-0.19741782293777199</v>
      </c>
      <c r="P206" s="225">
        <f>INDEX(Data2!$1:$1000,MATCH($C206,Data2!$X:$X,0),MATCH(P$14,Data2!$4:$4,0))</f>
        <v>0.11176450046109999</v>
      </c>
      <c r="Q206" s="225">
        <f>INDEX(Data2!$1:$1000,MATCH($C206,Data2!$X:$X,0),MATCH(Q$14,Data2!$4:$4,0))</f>
        <v>-0.91792285853303901</v>
      </c>
      <c r="R206" s="225">
        <f>INDEX(Data2!$1:$1000,MATCH($C206,Data2!$X:$X,0),MATCH(R$14,Data2!$4:$4,0))</f>
        <v>-1.5078939607437201</v>
      </c>
      <c r="S206" s="226">
        <f>INDEX(Data2!$1:$1000,MATCH($C206,Data2!$X:$X,0),MATCH(S$14,Data2!$4:$4,0))</f>
        <v>0.52726251343495301</v>
      </c>
      <c r="T206" s="98">
        <f>INDEX(Data2!$1:$1000,MATCH($C206,Data2!$X:$X,0),MATCH(T$15,Data2!$4:$4,0))</f>
        <v>2.4330009860728898</v>
      </c>
      <c r="V206" s="219">
        <f t="shared" si="36"/>
        <v>0</v>
      </c>
      <c r="W206" s="219">
        <f t="shared" si="37"/>
        <v>0</v>
      </c>
      <c r="X206" s="219">
        <f t="shared" si="38"/>
        <v>0</v>
      </c>
      <c r="Y206" s="219">
        <f t="shared" si="39"/>
        <v>0</v>
      </c>
      <c r="Z206" s="219">
        <f t="shared" si="40"/>
        <v>0</v>
      </c>
      <c r="AA206" s="219">
        <f t="shared" si="41"/>
        <v>0</v>
      </c>
      <c r="AB206" s="219">
        <f t="shared" si="42"/>
        <v>0</v>
      </c>
      <c r="AC206" s="219">
        <f t="shared" si="43"/>
        <v>0</v>
      </c>
      <c r="AD206" s="219">
        <f t="shared" si="44"/>
        <v>0</v>
      </c>
      <c r="AE206" s="219">
        <f t="shared" si="45"/>
        <v>0</v>
      </c>
      <c r="AF206" s="219">
        <f t="shared" si="46"/>
        <v>0</v>
      </c>
      <c r="AG206" s="219">
        <f t="shared" si="47"/>
        <v>0</v>
      </c>
      <c r="AH206" s="219">
        <f t="shared" si="48"/>
        <v>0</v>
      </c>
      <c r="AI206" s="219">
        <f t="shared" si="49"/>
        <v>0</v>
      </c>
      <c r="AJ206" s="219">
        <f t="shared" si="50"/>
        <v>0</v>
      </c>
      <c r="AK206" s="224">
        <f t="shared" si="51"/>
        <v>0</v>
      </c>
      <c r="AL206" s="96">
        <f t="shared" si="35"/>
        <v>0</v>
      </c>
    </row>
    <row r="207" spans="1:38">
      <c r="A207" s="48" t="s">
        <v>482</v>
      </c>
      <c r="B207" s="48" t="str">
        <f>INDEX('Ref1'!$E:$E,MATCH(A207,'Ref1'!$A:$A,0))</f>
        <v>Nottingham</v>
      </c>
      <c r="C207" s="71">
        <f>INDEX(Data2!$1:$1000,MATCH($A207,Data2!$A:$A,0),MATCH($A$5,Data2!$4:$4,0))</f>
        <v>281</v>
      </c>
      <c r="D207" s="225">
        <f>INDEX(Data2!$1:$1000,MATCH($C207,Data2!$X:$X,0),MATCH(D$14,Data2!$4:$4,0))</f>
        <v>1.3200546968364699</v>
      </c>
      <c r="E207" s="225">
        <f>INDEX(Data2!$1:$1000,MATCH($C207,Data2!$X:$X,0),MATCH(E$14,Data2!$4:$4,0))</f>
        <v>0.66515271288348599</v>
      </c>
      <c r="F207" s="225">
        <f>INDEX(Data2!$1:$1000,MATCH($C207,Data2!$X:$X,0),MATCH(F$14,Data2!$4:$4,0))</f>
        <v>-1.6116747250674801</v>
      </c>
      <c r="G207" s="225">
        <f>INDEX(Data2!$1:$1000,MATCH($C207,Data2!$X:$X,0),MATCH(G$14,Data2!$4:$4,0))</f>
        <v>0.20526722259156199</v>
      </c>
      <c r="H207" s="225">
        <f>INDEX(Data2!$1:$1000,MATCH($C207,Data2!$X:$X,0),MATCH(H$14,Data2!$4:$4,0))</f>
        <v>-1.2331952774122601</v>
      </c>
      <c r="I207" s="225">
        <f>INDEX(Data2!$1:$1000,MATCH($C207,Data2!$X:$X,0),MATCH(I$14,Data2!$4:$4,0))</f>
        <v>9.6297118323475706E-2</v>
      </c>
      <c r="J207" s="225">
        <f>INDEX(Data2!$1:$1000,MATCH($C207,Data2!$X:$X,0),MATCH(J$14,Data2!$4:$4,0))</f>
        <v>-0.20526722259156199</v>
      </c>
      <c r="K207" s="225">
        <f>INDEX(Data2!$1:$1000,MATCH($C207,Data2!$X:$X,0),MATCH(K$14,Data2!$4:$4,0))</f>
        <v>0.43230348489121101</v>
      </c>
      <c r="L207" s="225">
        <f>INDEX(Data2!$1:$1000,MATCH($C207,Data2!$X:$X,0),MATCH(L$14,Data2!$4:$4,0))</f>
        <v>0.87200035925234398</v>
      </c>
      <c r="M207" s="225">
        <f>INDEX(Data2!$1:$1000,MATCH($C207,Data2!$X:$X,0),MATCH(M$14,Data2!$4:$4,0))</f>
        <v>-0.228893548160431</v>
      </c>
      <c r="N207" s="225">
        <f>INDEX(Data2!$1:$1000,MATCH($C207,Data2!$X:$X,0),MATCH(N$14,Data2!$4:$4,0))</f>
        <v>0.21312928999889499</v>
      </c>
      <c r="O207" s="225">
        <f>INDEX(Data2!$1:$1000,MATCH($C207,Data2!$X:$X,0),MATCH(O$14,Data2!$4:$4,0))</f>
        <v>0.61790345380673695</v>
      </c>
      <c r="P207" s="225">
        <f>INDEX(Data2!$1:$1000,MATCH($C207,Data2!$X:$X,0),MATCH(P$14,Data2!$4:$4,0))</f>
        <v>-0.52726251343495301</v>
      </c>
      <c r="Q207" s="225">
        <f>INDEX(Data2!$1:$1000,MATCH($C207,Data2!$X:$X,0),MATCH(Q$14,Data2!$4:$4,0))</f>
        <v>0.96586782262374904</v>
      </c>
      <c r="R207" s="225">
        <f>INDEX(Data2!$1:$1000,MATCH($C207,Data2!$X:$X,0),MATCH(R$14,Data2!$4:$4,0))</f>
        <v>0.70404637465488196</v>
      </c>
      <c r="S207" s="226">
        <f>INDEX(Data2!$1:$1000,MATCH($C207,Data2!$X:$X,0),MATCH(S$14,Data2!$4:$4,0))</f>
        <v>-1.67081473865842</v>
      </c>
      <c r="T207" s="98">
        <f>INDEX(Data2!$1:$1000,MATCH($C207,Data2!$X:$X,0),MATCH(T$15,Data2!$4:$4,0))</f>
        <v>-0.608620196795288</v>
      </c>
      <c r="V207" s="219">
        <f t="shared" si="36"/>
        <v>0</v>
      </c>
      <c r="W207" s="219">
        <f t="shared" si="37"/>
        <v>0</v>
      </c>
      <c r="X207" s="219">
        <f t="shared" si="38"/>
        <v>0</v>
      </c>
      <c r="Y207" s="219">
        <f t="shared" si="39"/>
        <v>0</v>
      </c>
      <c r="Z207" s="219">
        <f t="shared" si="40"/>
        <v>0</v>
      </c>
      <c r="AA207" s="219">
        <f t="shared" si="41"/>
        <v>0</v>
      </c>
      <c r="AB207" s="219">
        <f t="shared" si="42"/>
        <v>0</v>
      </c>
      <c r="AC207" s="219">
        <f t="shared" si="43"/>
        <v>0</v>
      </c>
      <c r="AD207" s="219">
        <f t="shared" si="44"/>
        <v>0</v>
      </c>
      <c r="AE207" s="219">
        <f t="shared" si="45"/>
        <v>0</v>
      </c>
      <c r="AF207" s="219">
        <f t="shared" si="46"/>
        <v>0</v>
      </c>
      <c r="AG207" s="219">
        <f t="shared" si="47"/>
        <v>0</v>
      </c>
      <c r="AH207" s="219">
        <f t="shared" si="48"/>
        <v>0</v>
      </c>
      <c r="AI207" s="219">
        <f t="shared" si="49"/>
        <v>0</v>
      </c>
      <c r="AJ207" s="219">
        <f t="shared" si="50"/>
        <v>0</v>
      </c>
      <c r="AK207" s="224">
        <f t="shared" si="51"/>
        <v>0</v>
      </c>
      <c r="AL207" s="96">
        <f t="shared" si="35"/>
        <v>0</v>
      </c>
    </row>
    <row r="208" spans="1:38">
      <c r="A208" s="48" t="s">
        <v>488</v>
      </c>
      <c r="B208" s="48" t="str">
        <f>INDEX('Ref1'!$E:$E,MATCH(A208,'Ref1'!$A:$A,0))</f>
        <v>Nuneaton and Bedworth</v>
      </c>
      <c r="C208" s="71">
        <f>INDEX(Data2!$1:$1000,MATCH($A208,Data2!$A:$A,0),MATCH($A$5,Data2!$4:$4,0))</f>
        <v>282</v>
      </c>
      <c r="D208" s="225">
        <f>INDEX(Data2!$1:$1000,MATCH($C208,Data2!$X:$X,0),MATCH(D$14,Data2!$4:$4,0))</f>
        <v>-0.41547348891049701</v>
      </c>
      <c r="E208" s="225">
        <f>INDEX(Data2!$1:$1000,MATCH($C208,Data2!$X:$X,0),MATCH(E$14,Data2!$4:$4,0))</f>
        <v>1.30189000761073</v>
      </c>
      <c r="F208" s="225">
        <f>INDEX(Data2!$1:$1000,MATCH($C208,Data2!$X:$X,0),MATCH(F$14,Data2!$4:$4,0))</f>
        <v>-1.01614278526508</v>
      </c>
      <c r="G208" s="225">
        <f>INDEX(Data2!$1:$1000,MATCH($C208,Data2!$X:$X,0),MATCH(G$14,Data2!$4:$4,0))</f>
        <v>0.173940428614663</v>
      </c>
      <c r="H208" s="225">
        <f>INDEX(Data2!$1:$1000,MATCH($C208,Data2!$X:$X,0),MATCH(H$14,Data2!$4:$4,0))</f>
        <v>1.0422691021370301</v>
      </c>
      <c r="I208" s="225">
        <f>INDEX(Data2!$1:$1000,MATCH($C208,Data2!$X:$X,0),MATCH(I$14,Data2!$4:$4,0))</f>
        <v>1.5078939607437201</v>
      </c>
      <c r="J208" s="225">
        <f>INDEX(Data2!$1:$1000,MATCH($C208,Data2!$X:$X,0),MATCH(J$14,Data2!$4:$4,0))</f>
        <v>-1.3974848188810201</v>
      </c>
      <c r="K208" s="225">
        <f>INDEX(Data2!$1:$1000,MATCH($C208,Data2!$X:$X,0),MATCH(K$14,Data2!$4:$4,0))</f>
        <v>0.34109720278987699</v>
      </c>
      <c r="L208" s="225">
        <f>INDEX(Data2!$1:$1000,MATCH($C208,Data2!$X:$X,0),MATCH(L$14,Data2!$4:$4,0))</f>
        <v>0.66515271288348599</v>
      </c>
      <c r="M208" s="225">
        <f>INDEX(Data2!$1:$1000,MATCH($C208,Data2!$X:$X,0),MATCH(M$14,Data2!$4:$4,0))</f>
        <v>1.55768809267068</v>
      </c>
      <c r="N208" s="225">
        <f>INDEX(Data2!$1:$1000,MATCH($C208,Data2!$X:$X,0),MATCH(N$14,Data2!$4:$4,0))</f>
        <v>5.7721133302240199E-2</v>
      </c>
      <c r="O208" s="225">
        <f>INDEX(Data2!$1:$1000,MATCH($C208,Data2!$X:$X,0),MATCH(O$14,Data2!$4:$4,0))</f>
        <v>-1.70271698671924</v>
      </c>
      <c r="P208" s="225">
        <f>INDEX(Data2!$1:$1000,MATCH($C208,Data2!$X:$X,0),MATCH(P$14,Data2!$4:$4,0))</f>
        <v>-0.21312928999889499</v>
      </c>
      <c r="Q208" s="225">
        <f>INDEX(Data2!$1:$1000,MATCH($C208,Data2!$X:$X,0),MATCH(Q$14,Data2!$4:$4,0))</f>
        <v>0.65558674848606502</v>
      </c>
      <c r="R208" s="225">
        <f>INDEX(Data2!$1:$1000,MATCH($C208,Data2!$X:$X,0),MATCH(R$14,Data2!$4:$4,0))</f>
        <v>0.276546612755663</v>
      </c>
      <c r="S208" s="226">
        <f>INDEX(Data2!$1:$1000,MATCH($C208,Data2!$X:$X,0),MATCH(S$14,Data2!$4:$4,0))</f>
        <v>0.31673840765542299</v>
      </c>
      <c r="T208" s="98">
        <f>INDEX(Data2!$1:$1000,MATCH($C208,Data2!$X:$X,0),MATCH(T$15,Data2!$4:$4,0))</f>
        <v>-1.2667954125138601</v>
      </c>
      <c r="V208" s="219">
        <f t="shared" si="36"/>
        <v>0</v>
      </c>
      <c r="W208" s="219">
        <f t="shared" si="37"/>
        <v>0</v>
      </c>
      <c r="X208" s="219">
        <f t="shared" si="38"/>
        <v>0</v>
      </c>
      <c r="Y208" s="219">
        <f t="shared" si="39"/>
        <v>0</v>
      </c>
      <c r="Z208" s="219">
        <f t="shared" si="40"/>
        <v>0</v>
      </c>
      <c r="AA208" s="219">
        <f t="shared" si="41"/>
        <v>0</v>
      </c>
      <c r="AB208" s="219">
        <f t="shared" si="42"/>
        <v>0</v>
      </c>
      <c r="AC208" s="219">
        <f t="shared" si="43"/>
        <v>0</v>
      </c>
      <c r="AD208" s="219">
        <f t="shared" si="44"/>
        <v>0</v>
      </c>
      <c r="AE208" s="219">
        <f t="shared" si="45"/>
        <v>0</v>
      </c>
      <c r="AF208" s="219">
        <f t="shared" si="46"/>
        <v>0</v>
      </c>
      <c r="AG208" s="219">
        <f t="shared" si="47"/>
        <v>0</v>
      </c>
      <c r="AH208" s="219">
        <f t="shared" si="48"/>
        <v>0</v>
      </c>
      <c r="AI208" s="219">
        <f t="shared" si="49"/>
        <v>0</v>
      </c>
      <c r="AJ208" s="219">
        <f t="shared" si="50"/>
        <v>0</v>
      </c>
      <c r="AK208" s="224">
        <f t="shared" si="51"/>
        <v>0</v>
      </c>
      <c r="AL208" s="96">
        <f t="shared" ref="AL208:AL271" si="52">MAX($A$8+$A$11*T208,0)</f>
        <v>0</v>
      </c>
    </row>
    <row r="209" spans="1:38">
      <c r="A209" s="48" t="s">
        <v>490</v>
      </c>
      <c r="B209" s="48" t="str">
        <f>INDEX('Ref1'!$E:$E,MATCH(A209,'Ref1'!$A:$A,0))</f>
        <v>Oadby and Wigston</v>
      </c>
      <c r="C209" s="71">
        <f>INDEX(Data2!$1:$1000,MATCH($A209,Data2!$A:$A,0),MATCH($A$5,Data2!$4:$4,0))</f>
        <v>285</v>
      </c>
      <c r="D209" s="225">
        <f>INDEX(Data2!$1:$1000,MATCH($C209,Data2!$X:$X,0),MATCH(D$14,Data2!$4:$4,0))</f>
        <v>7.3138009071731694E-2</v>
      </c>
      <c r="E209" s="225">
        <f>INDEX(Data2!$1:$1000,MATCH($C209,Data2!$X:$X,0),MATCH(E$14,Data2!$4:$4,0))</f>
        <v>-1.4395549086391799</v>
      </c>
      <c r="F209" s="225">
        <f>INDEX(Data2!$1:$1000,MATCH($C209,Data2!$X:$X,0),MATCH(F$14,Data2!$4:$4,0))</f>
        <v>-0.75421899455136598</v>
      </c>
      <c r="G209" s="225">
        <f>INDEX(Data2!$1:$1000,MATCH($C209,Data2!$X:$X,0),MATCH(G$14,Data2!$4:$4,0))</f>
        <v>-1.2841450125398901</v>
      </c>
      <c r="H209" s="225">
        <f>INDEX(Data2!$1:$1000,MATCH($C209,Data2!$X:$X,0),MATCH(H$14,Data2!$4:$4,0))</f>
        <v>-0.827847077288139</v>
      </c>
      <c r="I209" s="225">
        <f>INDEX(Data2!$1:$1000,MATCH($C209,Data2!$X:$X,0),MATCH(I$14,Data2!$4:$4,0))</f>
        <v>0.26856364062649601</v>
      </c>
      <c r="J209" s="225">
        <f>INDEX(Data2!$1:$1000,MATCH($C209,Data2!$X:$X,0),MATCH(J$14,Data2!$4:$4,0))</f>
        <v>1.3974848188810201</v>
      </c>
      <c r="K209" s="225">
        <f>INDEX(Data2!$1:$1000,MATCH($C209,Data2!$X:$X,0),MATCH(K$14,Data2!$4:$4,0))</f>
        <v>-1.18526012786046</v>
      </c>
      <c r="L209" s="225">
        <f>INDEX(Data2!$1:$1000,MATCH($C209,Data2!$X:$X,0),MATCH(L$14,Data2!$4:$4,0))</f>
        <v>0.22100455369559499</v>
      </c>
      <c r="M209" s="225">
        <f>INDEX(Data2!$1:$1000,MATCH($C209,Data2!$X:$X,0),MATCH(M$14,Data2!$4:$4,0))</f>
        <v>0.78525165015426901</v>
      </c>
      <c r="N209" s="225">
        <f>INDEX(Data2!$1:$1000,MATCH($C209,Data2!$X:$X,0),MATCH(N$14,Data2!$4:$4,0))</f>
        <v>1.81055767879132</v>
      </c>
      <c r="O209" s="225">
        <f>INDEX(Data2!$1:$1000,MATCH($C209,Data2!$X:$X,0),MATCH(O$14,Data2!$4:$4,0))</f>
        <v>0.173940428614663</v>
      </c>
      <c r="P209" s="225">
        <f>INDEX(Data2!$1:$1000,MATCH($C209,Data2!$X:$X,0),MATCH(P$14,Data2!$4:$4,0))</f>
        <v>-0.142783450736476</v>
      </c>
      <c r="Q209" s="225">
        <f>INDEX(Data2!$1:$1000,MATCH($C209,Data2!$X:$X,0),MATCH(Q$14,Data2!$4:$4,0))</f>
        <v>0.39876036674317</v>
      </c>
      <c r="R209" s="225">
        <f>INDEX(Data2!$1:$1000,MATCH($C209,Data2!$X:$X,0),MATCH(R$14,Data2!$4:$4,0))</f>
        <v>0.74403555410450795</v>
      </c>
      <c r="S209" s="226">
        <f>INDEX(Data2!$1:$1000,MATCH($C209,Data2!$X:$X,0),MATCH(S$14,Data2!$4:$4,0))</f>
        <v>-0.49222508848025498</v>
      </c>
      <c r="T209" s="98">
        <f>INDEX(Data2!$1:$1000,MATCH($C209,Data2!$X:$X,0),MATCH(T$15,Data2!$4:$4,0))</f>
        <v>-0.292566138795811</v>
      </c>
      <c r="V209" s="219">
        <f t="shared" ref="V209:V272" si="53">$A$6+$A$10*D209</f>
        <v>0</v>
      </c>
      <c r="W209" s="219">
        <f t="shared" ref="W209:W272" si="54">$A$6+$A$10*E209</f>
        <v>0</v>
      </c>
      <c r="X209" s="219">
        <f t="shared" ref="X209:X272" si="55">$A$6+$A$10*F209</f>
        <v>0</v>
      </c>
      <c r="Y209" s="219">
        <f t="shared" ref="Y209:Y272" si="56">$A$6+$A$10*G209</f>
        <v>0</v>
      </c>
      <c r="Z209" s="219">
        <f t="shared" ref="Z209:Z272" si="57">$A$6+$A$10*H209</f>
        <v>0</v>
      </c>
      <c r="AA209" s="219">
        <f t="shared" ref="AA209:AA272" si="58">$A$6+$A$10*I209</f>
        <v>0</v>
      </c>
      <c r="AB209" s="219">
        <f t="shared" ref="AB209:AB272" si="59">$A$6+$A$10*J209</f>
        <v>0</v>
      </c>
      <c r="AC209" s="219">
        <f t="shared" ref="AC209:AC272" si="60">$A$6+$A$10*K209</f>
        <v>0</v>
      </c>
      <c r="AD209" s="219">
        <f t="shared" ref="AD209:AD272" si="61">$A$6+$A$10*L209</f>
        <v>0</v>
      </c>
      <c r="AE209" s="219">
        <f t="shared" ref="AE209:AE272" si="62">$A$6+$A$10*M209</f>
        <v>0</v>
      </c>
      <c r="AF209" s="219">
        <f t="shared" ref="AF209:AF272" si="63">$A$6+$A$10*N209</f>
        <v>0</v>
      </c>
      <c r="AG209" s="219">
        <f t="shared" ref="AG209:AG272" si="64">$A$6+$A$10*O209</f>
        <v>0</v>
      </c>
      <c r="AH209" s="219">
        <f t="shared" ref="AH209:AH272" si="65">$A$6+$A$10*P209</f>
        <v>0</v>
      </c>
      <c r="AI209" s="219">
        <f t="shared" ref="AI209:AI272" si="66">$A$6+$A$10*Q209</f>
        <v>0</v>
      </c>
      <c r="AJ209" s="219">
        <f t="shared" ref="AJ209:AJ272" si="67">$A$6+$A$10*R209</f>
        <v>0</v>
      </c>
      <c r="AK209" s="224">
        <f t="shared" ref="AK209:AK272" si="68">$A$6+$A$10*S209</f>
        <v>0</v>
      </c>
      <c r="AL209" s="96">
        <f t="shared" si="52"/>
        <v>0</v>
      </c>
    </row>
    <row r="210" spans="1:38">
      <c r="A210" s="48" t="s">
        <v>492</v>
      </c>
      <c r="B210" s="48" t="str">
        <f>INDEX('Ref1'!$E:$E,MATCH(A210,'Ref1'!$A:$A,0))</f>
        <v>Oldham</v>
      </c>
      <c r="C210" s="71">
        <f>INDEX(Data2!$1:$1000,MATCH($A210,Data2!$A:$A,0),MATCH($A$5,Data2!$4:$4,0))</f>
        <v>123</v>
      </c>
      <c r="D210" s="225">
        <f>INDEX(Data2!$1:$1000,MATCH($C210,Data2!$X:$X,0),MATCH(D$14,Data2!$4:$4,0))</f>
        <v>0.357448675014717</v>
      </c>
      <c r="E210" s="225">
        <f>INDEX(Data2!$1:$1000,MATCH($C210,Data2!$X:$X,0),MATCH(E$14,Data2!$4:$4,0))</f>
        <v>1.89619030821197</v>
      </c>
      <c r="F210" s="225">
        <f>INDEX(Data2!$1:$1000,MATCH($C210,Data2!$X:$X,0),MATCH(F$14,Data2!$4:$4,0))</f>
        <v>-5.7721133302240102E-2</v>
      </c>
      <c r="G210" s="225">
        <f>INDEX(Data2!$1:$1000,MATCH($C210,Data2!$X:$X,0),MATCH(G$14,Data2!$4:$4,0))</f>
        <v>0.181754940835861</v>
      </c>
      <c r="H210" s="225">
        <f>INDEX(Data2!$1:$1000,MATCH($C210,Data2!$X:$X,0),MATCH(H$14,Data2!$4:$4,0))</f>
        <v>1.1399039744476001</v>
      </c>
      <c r="I210" s="225">
        <f>INDEX(Data2!$1:$1000,MATCH($C210,Data2!$X:$X,0),MATCH(I$14,Data2!$4:$4,0))</f>
        <v>-1.0033362959655601</v>
      </c>
      <c r="J210" s="225">
        <f>INDEX(Data2!$1:$1000,MATCH($C210,Data2!$X:$X,0),MATCH(J$14,Data2!$4:$4,0))</f>
        <v>0.26856364062649601</v>
      </c>
      <c r="K210" s="225">
        <f>INDEX(Data2!$1:$1000,MATCH($C210,Data2!$X:$X,0),MATCH(K$14,Data2!$4:$4,0))</f>
        <v>-5.0018065889223501E-2</v>
      </c>
      <c r="L210" s="225">
        <f>INDEX(Data2!$1:$1000,MATCH($C210,Data2!$X:$X,0),MATCH(L$14,Data2!$4:$4,0))</f>
        <v>0.51844398248942802</v>
      </c>
      <c r="M210" s="225">
        <f>INDEX(Data2!$1:$1000,MATCH($C210,Data2!$X:$X,0),MATCH(M$14,Data2!$4:$4,0))</f>
        <v>-0.32483643033381798</v>
      </c>
      <c r="N210" s="225">
        <f>INDEX(Data2!$1:$1000,MATCH($C210,Data2!$X:$X,0),MATCH(N$14,Data2!$4:$4,0))</f>
        <v>0.48356099433467298</v>
      </c>
      <c r="O210" s="225">
        <f>INDEX(Data2!$1:$1000,MATCH($C210,Data2!$X:$X,0),MATCH(O$14,Data2!$4:$4,0))</f>
        <v>8.8572288948810904E-2</v>
      </c>
      <c r="P210" s="225">
        <f>INDEX(Data2!$1:$1000,MATCH($C210,Data2!$X:$X,0),MATCH(P$14,Data2!$4:$4,0))</f>
        <v>-0.44076432542273503</v>
      </c>
      <c r="Q210" s="225">
        <f>INDEX(Data2!$1:$1000,MATCH($C210,Data2!$X:$X,0),MATCH(Q$14,Data2!$4:$4,0))</f>
        <v>2.3059846127924502</v>
      </c>
      <c r="R210" s="225">
        <f>INDEX(Data2!$1:$1000,MATCH($C210,Data2!$X:$X,0),MATCH(R$14,Data2!$4:$4,0))</f>
        <v>-0.99069228112221797</v>
      </c>
      <c r="S210" s="226">
        <f>INDEX(Data2!$1:$1000,MATCH($C210,Data2!$X:$X,0),MATCH(S$14,Data2!$4:$4,0))</f>
        <v>-0.236796814094514</v>
      </c>
      <c r="T210" s="98">
        <f>INDEX(Data2!$1:$1000,MATCH($C210,Data2!$X:$X,0),MATCH(T$15,Data2!$4:$4,0))</f>
        <v>1.2841450125398799</v>
      </c>
      <c r="V210" s="219">
        <f t="shared" si="53"/>
        <v>0</v>
      </c>
      <c r="W210" s="219">
        <f t="shared" si="54"/>
        <v>0</v>
      </c>
      <c r="X210" s="219">
        <f t="shared" si="55"/>
        <v>0</v>
      </c>
      <c r="Y210" s="219">
        <f t="shared" si="56"/>
        <v>0</v>
      </c>
      <c r="Z210" s="219">
        <f t="shared" si="57"/>
        <v>0</v>
      </c>
      <c r="AA210" s="219">
        <f t="shared" si="58"/>
        <v>0</v>
      </c>
      <c r="AB210" s="219">
        <f t="shared" si="59"/>
        <v>0</v>
      </c>
      <c r="AC210" s="219">
        <f t="shared" si="60"/>
        <v>0</v>
      </c>
      <c r="AD210" s="219">
        <f t="shared" si="61"/>
        <v>0</v>
      </c>
      <c r="AE210" s="219">
        <f t="shared" si="62"/>
        <v>0</v>
      </c>
      <c r="AF210" s="219">
        <f t="shared" si="63"/>
        <v>0</v>
      </c>
      <c r="AG210" s="219">
        <f t="shared" si="64"/>
        <v>0</v>
      </c>
      <c r="AH210" s="219">
        <f t="shared" si="65"/>
        <v>0</v>
      </c>
      <c r="AI210" s="219">
        <f t="shared" si="66"/>
        <v>0</v>
      </c>
      <c r="AJ210" s="219">
        <f t="shared" si="67"/>
        <v>0</v>
      </c>
      <c r="AK210" s="224">
        <f t="shared" si="68"/>
        <v>0</v>
      </c>
      <c r="AL210" s="96">
        <f t="shared" si="52"/>
        <v>0</v>
      </c>
    </row>
    <row r="211" spans="1:38">
      <c r="A211" s="48" t="s">
        <v>494</v>
      </c>
      <c r="B211" s="48" t="str">
        <f>INDEX('Ref1'!$E:$E,MATCH(A211,'Ref1'!$A:$A,0))</f>
        <v>Oxford</v>
      </c>
      <c r="C211" s="71">
        <f>INDEX(Data2!$1:$1000,MATCH($A211,Data2!$A:$A,0),MATCH($A$5,Data2!$4:$4,0))</f>
        <v>319</v>
      </c>
      <c r="D211" s="225">
        <f>INDEX(Data2!$1:$1000,MATCH($C211,Data2!$X:$X,0),MATCH(D$14,Data2!$4:$4,0))</f>
        <v>-0.73392869407083094</v>
      </c>
      <c r="E211" s="225">
        <f>INDEX(Data2!$1:$1000,MATCH($C211,Data2!$X:$X,0),MATCH(E$14,Data2!$4:$4,0))</f>
        <v>-0.449256837146156</v>
      </c>
      <c r="F211" s="225">
        <f>INDEX(Data2!$1:$1000,MATCH($C211,Data2!$X:$X,0),MATCH(F$14,Data2!$4:$4,0))</f>
        <v>-8.0852741412441698E-2</v>
      </c>
      <c r="G211" s="225">
        <f>INDEX(Data2!$1:$1000,MATCH($C211,Data2!$X:$X,0),MATCH(G$14,Data2!$4:$4,0))</f>
        <v>0.83873171379157596</v>
      </c>
      <c r="H211" s="225">
        <f>INDEX(Data2!$1:$1000,MATCH($C211,Data2!$X:$X,0),MATCH(H$14,Data2!$4:$4,0))</f>
        <v>-0.73392869407083094</v>
      </c>
      <c r="I211" s="225">
        <f>INDEX(Data2!$1:$1000,MATCH($C211,Data2!$X:$X,0),MATCH(I$14,Data2!$4:$4,0))</f>
        <v>2.0586978929547701</v>
      </c>
      <c r="J211" s="225">
        <f>INDEX(Data2!$1:$1000,MATCH($C211,Data2!$X:$X,0),MATCH(J$14,Data2!$4:$4,0))</f>
        <v>-1.18526012786046</v>
      </c>
      <c r="K211" s="225">
        <f>INDEX(Data2!$1:$1000,MATCH($C211,Data2!$X:$X,0),MATCH(K$14,Data2!$4:$4,0))</f>
        <v>0.66515271288348599</v>
      </c>
      <c r="L211" s="225">
        <f>INDEX(Data2!$1:$1000,MATCH($C211,Data2!$X:$X,0),MATCH(L$14,Data2!$4:$4,0))</f>
        <v>2.4330009860728898</v>
      </c>
      <c r="M211" s="225">
        <f>INDEX(Data2!$1:$1000,MATCH($C211,Data2!$X:$X,0),MATCH(M$14,Data2!$4:$4,0))</f>
        <v>-1.20093251313347</v>
      </c>
      <c r="N211" s="225">
        <f>INDEX(Data2!$1:$1000,MATCH($C211,Data2!$X:$X,0),MATCH(N$14,Data2!$4:$4,0))</f>
        <v>-1.2331952774122601</v>
      </c>
      <c r="O211" s="225">
        <f>INDEX(Data2!$1:$1000,MATCH($C211,Data2!$X:$X,0),MATCH(O$14,Data2!$4:$4,0))</f>
        <v>-0.21312928999889499</v>
      </c>
      <c r="P211" s="225">
        <f>INDEX(Data2!$1:$1000,MATCH($C211,Data2!$X:$X,0),MATCH(P$14,Data2!$4:$4,0))</f>
        <v>-2.0586978929547599</v>
      </c>
      <c r="Q211" s="225">
        <f>INDEX(Data2!$1:$1000,MATCH($C211,Data2!$X:$X,0),MATCH(Q$14,Data2!$4:$4,0))</f>
        <v>-0.56295962945385403</v>
      </c>
      <c r="R211" s="225">
        <f>INDEX(Data2!$1:$1000,MATCH($C211,Data2!$X:$X,0),MATCH(R$14,Data2!$4:$4,0))</f>
        <v>-6.5427627302906397E-2</v>
      </c>
      <c r="S211" s="226">
        <f>INDEX(Data2!$1:$1000,MATCH($C211,Data2!$X:$X,0),MATCH(S$14,Data2!$4:$4,0))</f>
        <v>0.308661103247932</v>
      </c>
      <c r="T211" s="98">
        <f>INDEX(Data2!$1:$1000,MATCH($C211,Data2!$X:$X,0),MATCH(T$15,Data2!$4:$4,0))</f>
        <v>-0.228893548160431</v>
      </c>
      <c r="V211" s="219">
        <f t="shared" si="53"/>
        <v>0</v>
      </c>
      <c r="W211" s="219">
        <f t="shared" si="54"/>
        <v>0</v>
      </c>
      <c r="X211" s="219">
        <f t="shared" si="55"/>
        <v>0</v>
      </c>
      <c r="Y211" s="219">
        <f t="shared" si="56"/>
        <v>0</v>
      </c>
      <c r="Z211" s="219">
        <f t="shared" si="57"/>
        <v>0</v>
      </c>
      <c r="AA211" s="219">
        <f t="shared" si="58"/>
        <v>0</v>
      </c>
      <c r="AB211" s="219">
        <f t="shared" si="59"/>
        <v>0</v>
      </c>
      <c r="AC211" s="219">
        <f t="shared" si="60"/>
        <v>0</v>
      </c>
      <c r="AD211" s="219">
        <f t="shared" si="61"/>
        <v>0</v>
      </c>
      <c r="AE211" s="219">
        <f t="shared" si="62"/>
        <v>0</v>
      </c>
      <c r="AF211" s="219">
        <f t="shared" si="63"/>
        <v>0</v>
      </c>
      <c r="AG211" s="219">
        <f t="shared" si="64"/>
        <v>0</v>
      </c>
      <c r="AH211" s="219">
        <f t="shared" si="65"/>
        <v>0</v>
      </c>
      <c r="AI211" s="219">
        <f t="shared" si="66"/>
        <v>0</v>
      </c>
      <c r="AJ211" s="219">
        <f t="shared" si="67"/>
        <v>0</v>
      </c>
      <c r="AK211" s="224">
        <f t="shared" si="68"/>
        <v>0</v>
      </c>
      <c r="AL211" s="96">
        <f t="shared" si="52"/>
        <v>0</v>
      </c>
    </row>
    <row r="212" spans="1:38">
      <c r="A212" s="48" t="s">
        <v>498</v>
      </c>
      <c r="B212" s="48" t="str">
        <f>INDEX('Ref1'!$E:$E,MATCH(A212,'Ref1'!$A:$A,0))</f>
        <v>Pendle</v>
      </c>
      <c r="C212" s="71">
        <f>INDEX(Data2!$1:$1000,MATCH($A212,Data2!$A:$A,0),MATCH($A$5,Data2!$4:$4,0))</f>
        <v>77</v>
      </c>
      <c r="D212" s="225">
        <f>INDEX(Data2!$1:$1000,MATCH($C212,Data2!$X:$X,0),MATCH(D$14,Data2!$4:$4,0))</f>
        <v>-0.34926126594690199</v>
      </c>
      <c r="E212" s="225">
        <f>INDEX(Data2!$1:$1000,MATCH($C212,Data2!$X:$X,0),MATCH(E$14,Data2!$4:$4,0))</f>
        <v>0.41547348891049701</v>
      </c>
      <c r="F212" s="225">
        <f>INDEX(Data2!$1:$1000,MATCH($C212,Data2!$X:$X,0),MATCH(F$14,Data2!$4:$4,0))</f>
        <v>1.30189000761073</v>
      </c>
      <c r="G212" s="225">
        <f>INDEX(Data2!$1:$1000,MATCH($C212,Data2!$X:$X,0),MATCH(G$14,Data2!$4:$4,0))</f>
        <v>0.46634031421206401</v>
      </c>
      <c r="H212" s="225">
        <f>INDEX(Data2!$1:$1000,MATCH($C212,Data2!$X:$X,0),MATCH(H$14,Data2!$4:$4,0))</f>
        <v>-0.47493304871340403</v>
      </c>
      <c r="I212" s="225">
        <f>INDEX(Data2!$1:$1000,MATCH($C212,Data2!$X:$X,0),MATCH(I$14,Data2!$4:$4,0))</f>
        <v>0.54502425143293098</v>
      </c>
      <c r="J212" s="225">
        <f>INDEX(Data2!$1:$1000,MATCH($C212,Data2!$X:$X,0),MATCH(J$14,Data2!$4:$4,0))</f>
        <v>-1.3200546968364699</v>
      </c>
      <c r="K212" s="225">
        <f>INDEX(Data2!$1:$1000,MATCH($C212,Data2!$X:$X,0),MATCH(K$14,Data2!$4:$4,0))</f>
        <v>0.87200035925234398</v>
      </c>
      <c r="L212" s="225">
        <f>INDEX(Data2!$1:$1000,MATCH($C212,Data2!$X:$X,0),MATCH(L$14,Data2!$4:$4,0))</f>
        <v>1.02911813509786</v>
      </c>
      <c r="M212" s="225">
        <f>INDEX(Data2!$1:$1000,MATCH($C212,Data2!$X:$X,0),MATCH(M$14,Data2!$4:$4,0))</f>
        <v>0.49222508848025398</v>
      </c>
      <c r="N212" s="225">
        <f>INDEX(Data2!$1:$1000,MATCH($C212,Data2!$X:$X,0),MATCH(N$14,Data2!$4:$4,0))</f>
        <v>-0.181754940835861</v>
      </c>
      <c r="O212" s="225">
        <f>INDEX(Data2!$1:$1000,MATCH($C212,Data2!$X:$X,0),MATCH(O$14,Data2!$4:$4,0))</f>
        <v>0.40710271318473101</v>
      </c>
      <c r="P212" s="225">
        <f>INDEX(Data2!$1:$1000,MATCH($C212,Data2!$X:$X,0),MATCH(P$14,Data2!$4:$4,0))</f>
        <v>0.79576471234815305</v>
      </c>
      <c r="Q212" s="225">
        <f>INDEX(Data2!$1:$1000,MATCH($C212,Data2!$X:$X,0),MATCH(Q$14,Data2!$4:$4,0))</f>
        <v>0.48356099433467298</v>
      </c>
      <c r="R212" s="225">
        <f>INDEX(Data2!$1:$1000,MATCH($C212,Data2!$X:$X,0),MATCH(R$14,Data2!$4:$4,0))</f>
        <v>-0.54502425143293098</v>
      </c>
      <c r="S212" s="226">
        <f>INDEX(Data2!$1:$1000,MATCH($C212,Data2!$X:$X,0),MATCH(S$14,Data2!$4:$4,0))</f>
        <v>-1.1109246757018101</v>
      </c>
      <c r="T212" s="98">
        <f>INDEX(Data2!$1:$1000,MATCH($C212,Data2!$X:$X,0),MATCH(T$15,Data2!$4:$4,0))</f>
        <v>-0.11176450046109999</v>
      </c>
      <c r="V212" s="219">
        <f t="shared" si="53"/>
        <v>0</v>
      </c>
      <c r="W212" s="219">
        <f t="shared" si="54"/>
        <v>0</v>
      </c>
      <c r="X212" s="219">
        <f t="shared" si="55"/>
        <v>0</v>
      </c>
      <c r="Y212" s="219">
        <f t="shared" si="56"/>
        <v>0</v>
      </c>
      <c r="Z212" s="219">
        <f t="shared" si="57"/>
        <v>0</v>
      </c>
      <c r="AA212" s="219">
        <f t="shared" si="58"/>
        <v>0</v>
      </c>
      <c r="AB212" s="219">
        <f t="shared" si="59"/>
        <v>0</v>
      </c>
      <c r="AC212" s="219">
        <f t="shared" si="60"/>
        <v>0</v>
      </c>
      <c r="AD212" s="219">
        <f t="shared" si="61"/>
        <v>0</v>
      </c>
      <c r="AE212" s="219">
        <f t="shared" si="62"/>
        <v>0</v>
      </c>
      <c r="AF212" s="219">
        <f t="shared" si="63"/>
        <v>0</v>
      </c>
      <c r="AG212" s="219">
        <f t="shared" si="64"/>
        <v>0</v>
      </c>
      <c r="AH212" s="219">
        <f t="shared" si="65"/>
        <v>0</v>
      </c>
      <c r="AI212" s="219">
        <f t="shared" si="66"/>
        <v>0</v>
      </c>
      <c r="AJ212" s="219">
        <f t="shared" si="67"/>
        <v>0</v>
      </c>
      <c r="AK212" s="224">
        <f t="shared" si="68"/>
        <v>0</v>
      </c>
      <c r="AL212" s="96">
        <f t="shared" si="52"/>
        <v>0</v>
      </c>
    </row>
    <row r="213" spans="1:38">
      <c r="A213" s="48" t="s">
        <v>500</v>
      </c>
      <c r="B213" s="48" t="str">
        <f>INDEX('Ref1'!$E:$E,MATCH(A213,'Ref1'!$A:$A,0))</f>
        <v>Peterborough</v>
      </c>
      <c r="C213" s="71">
        <f>INDEX(Data2!$1:$1000,MATCH($A213,Data2!$A:$A,0),MATCH($A$5,Data2!$4:$4,0))</f>
        <v>290</v>
      </c>
      <c r="D213" s="225">
        <f>INDEX(Data2!$1:$1000,MATCH($C213,Data2!$X:$X,0),MATCH(D$14,Data2!$4:$4,0))</f>
        <v>1.2169055626538401</v>
      </c>
      <c r="E213" s="225">
        <f>INDEX(Data2!$1:$1000,MATCH($C213,Data2!$X:$X,0),MATCH(E$14,Data2!$4:$4,0))</f>
        <v>-0.90626333816903804</v>
      </c>
      <c r="F213" s="225">
        <f>INDEX(Data2!$1:$1000,MATCH($C213,Data2!$X:$X,0),MATCH(F$14,Data2!$4:$4,0))</f>
        <v>0.33295581167441402</v>
      </c>
      <c r="G213" s="225">
        <f>INDEX(Data2!$1:$1000,MATCH($C213,Data2!$X:$X,0),MATCH(G$14,Data2!$4:$4,0))</f>
        <v>1.4182061165636599</v>
      </c>
      <c r="H213" s="225">
        <f>INDEX(Data2!$1:$1000,MATCH($C213,Data2!$X:$X,0),MATCH(H$14,Data2!$4:$4,0))</f>
        <v>-0.61790345380673695</v>
      </c>
      <c r="I213" s="225">
        <f>INDEX(Data2!$1:$1000,MATCH($C213,Data2!$X:$X,0),MATCH(I$14,Data2!$4:$4,0))</f>
        <v>-8.0852741412441698E-2</v>
      </c>
      <c r="J213" s="225">
        <f>INDEX(Data2!$1:$1000,MATCH($C213,Data2!$X:$X,0),MATCH(J$14,Data2!$4:$4,0))</f>
        <v>1.58410435946053</v>
      </c>
      <c r="K213" s="225">
        <f>INDEX(Data2!$1:$1000,MATCH($C213,Data2!$X:$X,0),MATCH(K$14,Data2!$4:$4,0))</f>
        <v>-1.37734677311944</v>
      </c>
      <c r="L213" s="225">
        <f>INDEX(Data2!$1:$1000,MATCH($C213,Data2!$X:$X,0),MATCH(L$14,Data2!$4:$4,0))</f>
        <v>-1.89619030821197</v>
      </c>
      <c r="M213" s="225">
        <f>INDEX(Data2!$1:$1000,MATCH($C213,Data2!$X:$X,0),MATCH(M$14,Data2!$4:$4,0))</f>
        <v>1.4395549086391799</v>
      </c>
      <c r="N213" s="225">
        <f>INDEX(Data2!$1:$1000,MATCH($C213,Data2!$X:$X,0),MATCH(N$14,Data2!$4:$4,0))</f>
        <v>-0.57199532434845302</v>
      </c>
      <c r="O213" s="225">
        <f>INDEX(Data2!$1:$1000,MATCH($C213,Data2!$X:$X,0),MATCH(O$14,Data2!$4:$4,0))</f>
        <v>1.55768809267068</v>
      </c>
      <c r="P213" s="225">
        <f>INDEX(Data2!$1:$1000,MATCH($C213,Data2!$X:$X,0),MATCH(P$14,Data2!$4:$4,0))</f>
        <v>-0.73392869407083094</v>
      </c>
      <c r="Q213" s="225">
        <f>INDEX(Data2!$1:$1000,MATCH($C213,Data2!$X:$X,0),MATCH(Q$14,Data2!$4:$4,0))</f>
        <v>-0.99069228112221797</v>
      </c>
      <c r="R213" s="225">
        <f>INDEX(Data2!$1:$1000,MATCH($C213,Data2!$X:$X,0),MATCH(R$14,Data2!$4:$4,0))</f>
        <v>2.6924831633429899E-2</v>
      </c>
      <c r="S213" s="226">
        <f>INDEX(Data2!$1:$1000,MATCH($C213,Data2!$X:$X,0),MATCH(S$14,Data2!$4:$4,0))</f>
        <v>-0.58107796279481305</v>
      </c>
      <c r="T213" s="98">
        <f>INDEX(Data2!$1:$1000,MATCH($C213,Data2!$X:$X,0),MATCH(T$15,Data2!$4:$4,0))</f>
        <v>0.91792285853303901</v>
      </c>
      <c r="V213" s="219">
        <f t="shared" si="53"/>
        <v>0</v>
      </c>
      <c r="W213" s="219">
        <f t="shared" si="54"/>
        <v>0</v>
      </c>
      <c r="X213" s="219">
        <f t="shared" si="55"/>
        <v>0</v>
      </c>
      <c r="Y213" s="219">
        <f t="shared" si="56"/>
        <v>0</v>
      </c>
      <c r="Z213" s="219">
        <f t="shared" si="57"/>
        <v>0</v>
      </c>
      <c r="AA213" s="219">
        <f t="shared" si="58"/>
        <v>0</v>
      </c>
      <c r="AB213" s="219">
        <f t="shared" si="59"/>
        <v>0</v>
      </c>
      <c r="AC213" s="219">
        <f t="shared" si="60"/>
        <v>0</v>
      </c>
      <c r="AD213" s="219">
        <f t="shared" si="61"/>
        <v>0</v>
      </c>
      <c r="AE213" s="219">
        <f t="shared" si="62"/>
        <v>0</v>
      </c>
      <c r="AF213" s="219">
        <f t="shared" si="63"/>
        <v>0</v>
      </c>
      <c r="AG213" s="219">
        <f t="shared" si="64"/>
        <v>0</v>
      </c>
      <c r="AH213" s="219">
        <f t="shared" si="65"/>
        <v>0</v>
      </c>
      <c r="AI213" s="219">
        <f t="shared" si="66"/>
        <v>0</v>
      </c>
      <c r="AJ213" s="219">
        <f t="shared" si="67"/>
        <v>0</v>
      </c>
      <c r="AK213" s="224">
        <f t="shared" si="68"/>
        <v>0</v>
      </c>
      <c r="AL213" s="96">
        <f t="shared" si="52"/>
        <v>0</v>
      </c>
    </row>
    <row r="214" spans="1:38">
      <c r="A214" s="48" t="s">
        <v>502</v>
      </c>
      <c r="B214" s="48" t="str">
        <f>INDEX('Ref1'!$E:$E,MATCH(A214,'Ref1'!$A:$A,0))</f>
        <v>Plymouth</v>
      </c>
      <c r="C214" s="71">
        <f>INDEX(Data2!$1:$1000,MATCH($A214,Data2!$A:$A,0),MATCH($A$5,Data2!$4:$4,0))</f>
        <v>175</v>
      </c>
      <c r="D214" s="225">
        <f>INDEX(Data2!$1:$1000,MATCH($C214,Data2!$X:$X,0),MATCH(D$14,Data2!$4:$4,0))</f>
        <v>0.78525165015426901</v>
      </c>
      <c r="E214" s="225">
        <f>INDEX(Data2!$1:$1000,MATCH($C214,Data2!$X:$X,0),MATCH(E$14,Data2!$4:$4,0))</f>
        <v>-0.31673840765542399</v>
      </c>
      <c r="F214" s="225">
        <f>INDEX(Data2!$1:$1000,MATCH($C214,Data2!$X:$X,0),MATCH(F$14,Data2!$4:$4,0))</f>
        <v>0.11176450046109999</v>
      </c>
      <c r="G214" s="225">
        <f>INDEX(Data2!$1:$1000,MATCH($C214,Data2!$X:$X,0),MATCH(G$14,Data2!$4:$4,0))</f>
        <v>-1.01614278526508</v>
      </c>
      <c r="H214" s="225">
        <f>INDEX(Data2!$1:$1000,MATCH($C214,Data2!$X:$X,0),MATCH(H$14,Data2!$4:$4,0))</f>
        <v>1.53231615461489</v>
      </c>
      <c r="I214" s="225">
        <f>INDEX(Data2!$1:$1000,MATCH($C214,Data2!$X:$X,0),MATCH(I$14,Data2!$4:$4,0))</f>
        <v>-0.46634031421206401</v>
      </c>
      <c r="J214" s="225">
        <f>INDEX(Data2!$1:$1000,MATCH($C214,Data2!$X:$X,0),MATCH(J$14,Data2!$4:$4,0))</f>
        <v>-0.292566138795811</v>
      </c>
      <c r="K214" s="225">
        <f>INDEX(Data2!$1:$1000,MATCH($C214,Data2!$X:$X,0),MATCH(K$14,Data2!$4:$4,0))</f>
        <v>-0.57199532434845302</v>
      </c>
      <c r="L214" s="225">
        <f>INDEX(Data2!$1:$1000,MATCH($C214,Data2!$X:$X,0),MATCH(L$14,Data2!$4:$4,0))</f>
        <v>1.7364527482587899</v>
      </c>
      <c r="M214" s="225">
        <f>INDEX(Data2!$1:$1000,MATCH($C214,Data2!$X:$X,0),MATCH(M$14,Data2!$4:$4,0))</f>
        <v>0.16613652408900501</v>
      </c>
      <c r="N214" s="225">
        <f>INDEX(Data2!$1:$1000,MATCH($C214,Data2!$X:$X,0),MATCH(N$14,Data2!$4:$4,0))</f>
        <v>-0.25264835601647301</v>
      </c>
      <c r="O214" s="225">
        <f>INDEX(Data2!$1:$1000,MATCH($C214,Data2!$X:$X,0),MATCH(O$14,Data2!$4:$4,0))</f>
        <v>-1.67081473865842</v>
      </c>
      <c r="P214" s="225">
        <f>INDEX(Data2!$1:$1000,MATCH($C214,Data2!$X:$X,0),MATCH(P$14,Data2!$4:$4,0))</f>
        <v>-1.4182061165636599</v>
      </c>
      <c r="Q214" s="225">
        <f>INDEX(Data2!$1:$1000,MATCH($C214,Data2!$X:$X,0),MATCH(Q$14,Data2!$4:$4,0))</f>
        <v>-1.20093251313347</v>
      </c>
      <c r="R214" s="225">
        <f>INDEX(Data2!$1:$1000,MATCH($C214,Data2!$X:$X,0),MATCH(R$14,Data2!$4:$4,0))</f>
        <v>-3.4620373051327799E-2</v>
      </c>
      <c r="S214" s="226">
        <f>INDEX(Data2!$1:$1000,MATCH($C214,Data2!$X:$X,0),MATCH(S$14,Data2!$4:$4,0))</f>
        <v>-0.47493304871340403</v>
      </c>
      <c r="T214" s="98">
        <f>INDEX(Data2!$1:$1000,MATCH($C214,Data2!$X:$X,0),MATCH(T$15,Data2!$4:$4,0))</f>
        <v>1.0033362959655601</v>
      </c>
      <c r="V214" s="219">
        <f t="shared" si="53"/>
        <v>0</v>
      </c>
      <c r="W214" s="219">
        <f t="shared" si="54"/>
        <v>0</v>
      </c>
      <c r="X214" s="219">
        <f t="shared" si="55"/>
        <v>0</v>
      </c>
      <c r="Y214" s="219">
        <f t="shared" si="56"/>
        <v>0</v>
      </c>
      <c r="Z214" s="219">
        <f t="shared" si="57"/>
        <v>0</v>
      </c>
      <c r="AA214" s="219">
        <f t="shared" si="58"/>
        <v>0</v>
      </c>
      <c r="AB214" s="219">
        <f t="shared" si="59"/>
        <v>0</v>
      </c>
      <c r="AC214" s="219">
        <f t="shared" si="60"/>
        <v>0</v>
      </c>
      <c r="AD214" s="219">
        <f t="shared" si="61"/>
        <v>0</v>
      </c>
      <c r="AE214" s="219">
        <f t="shared" si="62"/>
        <v>0</v>
      </c>
      <c r="AF214" s="219">
        <f t="shared" si="63"/>
        <v>0</v>
      </c>
      <c r="AG214" s="219">
        <f t="shared" si="64"/>
        <v>0</v>
      </c>
      <c r="AH214" s="219">
        <f t="shared" si="65"/>
        <v>0</v>
      </c>
      <c r="AI214" s="219">
        <f t="shared" si="66"/>
        <v>0</v>
      </c>
      <c r="AJ214" s="219">
        <f t="shared" si="67"/>
        <v>0</v>
      </c>
      <c r="AK214" s="224">
        <f t="shared" si="68"/>
        <v>0</v>
      </c>
      <c r="AL214" s="96">
        <f t="shared" si="52"/>
        <v>0</v>
      </c>
    </row>
    <row r="215" spans="1:38">
      <c r="A215" s="48" t="s">
        <v>504</v>
      </c>
      <c r="B215" s="48" t="str">
        <f>INDEX('Ref1'!$E:$E,MATCH(A215,'Ref1'!$A:$A,0))</f>
        <v>Poole</v>
      </c>
      <c r="C215" s="71">
        <f>INDEX(Data2!$1:$1000,MATCH($A215,Data2!$A:$A,0),MATCH($A$5,Data2!$4:$4,0))</f>
        <v>41</v>
      </c>
      <c r="D215" s="225">
        <f>INDEX(Data2!$1:$1000,MATCH($C215,Data2!$X:$X,0),MATCH(D$14,Data2!$4:$4,0))</f>
        <v>0.75421899455136598</v>
      </c>
      <c r="E215" s="225">
        <f>INDEX(Data2!$1:$1000,MATCH($C215,Data2!$X:$X,0),MATCH(E$14,Data2!$4:$4,0))</f>
        <v>1.48433940803009</v>
      </c>
      <c r="F215" s="225">
        <f>INDEX(Data2!$1:$1000,MATCH($C215,Data2!$X:$X,0),MATCH(F$14,Data2!$4:$4,0))</f>
        <v>-0.96586782262374804</v>
      </c>
      <c r="G215" s="225">
        <f>INDEX(Data2!$1:$1000,MATCH($C215,Data2!$X:$X,0),MATCH(G$14,Data2!$4:$4,0))</f>
        <v>0.26856364062649601</v>
      </c>
      <c r="H215" s="225">
        <f>INDEX(Data2!$1:$1000,MATCH($C215,Data2!$X:$X,0),MATCH(H$14,Data2!$4:$4,0))</f>
        <v>-0.89472573620472595</v>
      </c>
      <c r="I215" s="225">
        <f>INDEX(Data2!$1:$1000,MATCH($C215,Data2!$X:$X,0),MATCH(I$14,Data2!$4:$4,0))</f>
        <v>-1.01614278526508</v>
      </c>
      <c r="J215" s="225">
        <f>INDEX(Data2!$1:$1000,MATCH($C215,Data2!$X:$X,0),MATCH(J$14,Data2!$4:$4,0))</f>
        <v>-0.88330602472053099</v>
      </c>
      <c r="K215" s="225">
        <f>INDEX(Data2!$1:$1000,MATCH($C215,Data2!$X:$X,0),MATCH(K$14,Data2!$4:$4,0))</f>
        <v>-0.55396966512034396</v>
      </c>
      <c r="L215" s="225">
        <f>INDEX(Data2!$1:$1000,MATCH($C215,Data2!$X:$X,0),MATCH(L$14,Data2!$4:$4,0))</f>
        <v>-0.21312928999889499</v>
      </c>
      <c r="M215" s="225">
        <f>INDEX(Data2!$1:$1000,MATCH($C215,Data2!$X:$X,0),MATCH(M$14,Data2!$4:$4,0))</f>
        <v>-2.0586978929547599</v>
      </c>
      <c r="N215" s="225">
        <f>INDEX(Data2!$1:$1000,MATCH($C215,Data2!$X:$X,0),MATCH(N$14,Data2!$4:$4,0))</f>
        <v>1.6405276298473599</v>
      </c>
      <c r="O215" s="225">
        <f>INDEX(Data2!$1:$1000,MATCH($C215,Data2!$X:$X,0),MATCH(O$14,Data2!$4:$4,0))</f>
        <v>-0.40710271318473101</v>
      </c>
      <c r="P215" s="225">
        <f>INDEX(Data2!$1:$1000,MATCH($C215,Data2!$X:$X,0),MATCH(P$14,Data2!$4:$4,0))</f>
        <v>0.28454724788741997</v>
      </c>
      <c r="Q215" s="225">
        <f>INDEX(Data2!$1:$1000,MATCH($C215,Data2!$X:$X,0),MATCH(Q$14,Data2!$4:$4,0))</f>
        <v>-1.89619030821197</v>
      </c>
      <c r="R215" s="225">
        <f>INDEX(Data2!$1:$1000,MATCH($C215,Data2!$X:$X,0),MATCH(R$14,Data2!$4:$4,0))</f>
        <v>-0.18958056817244801</v>
      </c>
      <c r="S215" s="226">
        <f>INDEX(Data2!$1:$1000,MATCH($C215,Data2!$X:$X,0),MATCH(S$14,Data2!$4:$4,0))</f>
        <v>-1.3200546968364699</v>
      </c>
      <c r="T215" s="98">
        <f>INDEX(Data2!$1:$1000,MATCH($C215,Data2!$X:$X,0),MATCH(T$15,Data2!$4:$4,0))</f>
        <v>0.228893548160431</v>
      </c>
      <c r="V215" s="219">
        <f t="shared" si="53"/>
        <v>0</v>
      </c>
      <c r="W215" s="219">
        <f t="shared" si="54"/>
        <v>0</v>
      </c>
      <c r="X215" s="219">
        <f t="shared" si="55"/>
        <v>0</v>
      </c>
      <c r="Y215" s="219">
        <f t="shared" si="56"/>
        <v>0</v>
      </c>
      <c r="Z215" s="219">
        <f t="shared" si="57"/>
        <v>0</v>
      </c>
      <c r="AA215" s="219">
        <f t="shared" si="58"/>
        <v>0</v>
      </c>
      <c r="AB215" s="219">
        <f t="shared" si="59"/>
        <v>0</v>
      </c>
      <c r="AC215" s="219">
        <f t="shared" si="60"/>
        <v>0</v>
      </c>
      <c r="AD215" s="219">
        <f t="shared" si="61"/>
        <v>0</v>
      </c>
      <c r="AE215" s="219">
        <f t="shared" si="62"/>
        <v>0</v>
      </c>
      <c r="AF215" s="219">
        <f t="shared" si="63"/>
        <v>0</v>
      </c>
      <c r="AG215" s="219">
        <f t="shared" si="64"/>
        <v>0</v>
      </c>
      <c r="AH215" s="219">
        <f t="shared" si="65"/>
        <v>0</v>
      </c>
      <c r="AI215" s="219">
        <f t="shared" si="66"/>
        <v>0</v>
      </c>
      <c r="AJ215" s="219">
        <f t="shared" si="67"/>
        <v>0</v>
      </c>
      <c r="AK215" s="224">
        <f t="shared" si="68"/>
        <v>0</v>
      </c>
      <c r="AL215" s="96">
        <f t="shared" si="52"/>
        <v>0</v>
      </c>
    </row>
    <row r="216" spans="1:38">
      <c r="A216" s="48" t="s">
        <v>506</v>
      </c>
      <c r="B216" s="48" t="str">
        <f>INDEX('Ref1'!$E:$E,MATCH(A216,'Ref1'!$A:$A,0))</f>
        <v>Portsmouth</v>
      </c>
      <c r="C216" s="71">
        <f>INDEX(Data2!$1:$1000,MATCH($A216,Data2!$A:$A,0),MATCH($A$5,Data2!$4:$4,0))</f>
        <v>188</v>
      </c>
      <c r="D216" s="225">
        <f>INDEX(Data2!$1:$1000,MATCH($C216,Data2!$X:$X,0),MATCH(D$14,Data2!$4:$4,0))</f>
        <v>-1.89619030821197</v>
      </c>
      <c r="E216" s="225">
        <f>INDEX(Data2!$1:$1000,MATCH($C216,Data2!$X:$X,0),MATCH(E$14,Data2!$4:$4,0))</f>
        <v>0.46634031421206401</v>
      </c>
      <c r="F216" s="225">
        <f>INDEX(Data2!$1:$1000,MATCH($C216,Data2!$X:$X,0),MATCH(F$14,Data2!$4:$4,0))</f>
        <v>-3</v>
      </c>
      <c r="G216" s="225">
        <f>INDEX(Data2!$1:$1000,MATCH($C216,Data2!$X:$X,0),MATCH(G$14,Data2!$4:$4,0))</f>
        <v>-0.38215790030638502</v>
      </c>
      <c r="H216" s="225">
        <f>INDEX(Data2!$1:$1000,MATCH($C216,Data2!$X:$X,0),MATCH(H$14,Data2!$4:$4,0))</f>
        <v>0.30060388702378499</v>
      </c>
      <c r="I216" s="225">
        <f>INDEX(Data2!$1:$1000,MATCH($C216,Data2!$X:$X,0),MATCH(I$14,Data2!$4:$4,0))</f>
        <v>-0.59020879232393397</v>
      </c>
      <c r="J216" s="225">
        <f>INDEX(Data2!$1:$1000,MATCH($C216,Data2!$X:$X,0),MATCH(J$14,Data2!$4:$4,0))</f>
        <v>1.20093251313347</v>
      </c>
      <c r="K216" s="225">
        <f>INDEX(Data2!$1:$1000,MATCH($C216,Data2!$X:$X,0),MATCH(K$14,Data2!$4:$4,0))</f>
        <v>-8.0852741412441698E-2</v>
      </c>
      <c r="L216" s="225">
        <f>INDEX(Data2!$1:$1000,MATCH($C216,Data2!$X:$X,0),MATCH(L$14,Data2!$4:$4,0))</f>
        <v>1.0033362959655601</v>
      </c>
      <c r="M216" s="225">
        <f>INDEX(Data2!$1:$1000,MATCH($C216,Data2!$X:$X,0),MATCH(M$14,Data2!$4:$4,0))</f>
        <v>0.173940428614663</v>
      </c>
      <c r="N216" s="225">
        <f>INDEX(Data2!$1:$1000,MATCH($C216,Data2!$X:$X,0),MATCH(N$14,Data2!$4:$4,0))</f>
        <v>0.16613652408900501</v>
      </c>
      <c r="O216" s="225">
        <f>INDEX(Data2!$1:$1000,MATCH($C216,Data2!$X:$X,0),MATCH(O$14,Data2!$4:$4,0))</f>
        <v>0.45778187523733299</v>
      </c>
      <c r="P216" s="225">
        <f>INDEX(Data2!$1:$1000,MATCH($C216,Data2!$X:$X,0),MATCH(P$14,Data2!$4:$4,0))</f>
        <v>-1.2498189696086599</v>
      </c>
      <c r="Q216" s="225">
        <f>INDEX(Data2!$1:$1000,MATCH($C216,Data2!$X:$X,0),MATCH(Q$14,Data2!$4:$4,0))</f>
        <v>0.41547348891049701</v>
      </c>
      <c r="R216" s="225">
        <f>INDEX(Data2!$1:$1000,MATCH($C216,Data2!$X:$X,0),MATCH(R$14,Data2!$4:$4,0))</f>
        <v>-1.0422691021370301</v>
      </c>
      <c r="S216" s="226">
        <f>INDEX(Data2!$1:$1000,MATCH($C216,Data2!$X:$X,0),MATCH(S$14,Data2!$4:$4,0))</f>
        <v>-0.33295581167441402</v>
      </c>
      <c r="T216" s="98">
        <f>INDEX(Data2!$1:$1000,MATCH($C216,Data2!$X:$X,0),MATCH(T$15,Data2!$4:$4,0))</f>
        <v>1.94481164334801</v>
      </c>
      <c r="V216" s="219">
        <f t="shared" si="53"/>
        <v>0</v>
      </c>
      <c r="W216" s="219">
        <f t="shared" si="54"/>
        <v>0</v>
      </c>
      <c r="X216" s="219">
        <f t="shared" si="55"/>
        <v>0</v>
      </c>
      <c r="Y216" s="219">
        <f t="shared" si="56"/>
        <v>0</v>
      </c>
      <c r="Z216" s="219">
        <f t="shared" si="57"/>
        <v>0</v>
      </c>
      <c r="AA216" s="219">
        <f t="shared" si="58"/>
        <v>0</v>
      </c>
      <c r="AB216" s="219">
        <f t="shared" si="59"/>
        <v>0</v>
      </c>
      <c r="AC216" s="219">
        <f t="shared" si="60"/>
        <v>0</v>
      </c>
      <c r="AD216" s="219">
        <f t="shared" si="61"/>
        <v>0</v>
      </c>
      <c r="AE216" s="219">
        <f t="shared" si="62"/>
        <v>0</v>
      </c>
      <c r="AF216" s="219">
        <f t="shared" si="63"/>
        <v>0</v>
      </c>
      <c r="AG216" s="219">
        <f t="shared" si="64"/>
        <v>0</v>
      </c>
      <c r="AH216" s="219">
        <f t="shared" si="65"/>
        <v>0</v>
      </c>
      <c r="AI216" s="219">
        <f t="shared" si="66"/>
        <v>0</v>
      </c>
      <c r="AJ216" s="219">
        <f t="shared" si="67"/>
        <v>0</v>
      </c>
      <c r="AK216" s="224">
        <f t="shared" si="68"/>
        <v>0</v>
      </c>
      <c r="AL216" s="96">
        <f t="shared" si="52"/>
        <v>0</v>
      </c>
    </row>
    <row r="217" spans="1:38">
      <c r="A217" s="48" t="s">
        <v>508</v>
      </c>
      <c r="B217" s="48" t="str">
        <f>INDEX('Ref1'!$E:$E,MATCH(A217,'Ref1'!$A:$A,0))</f>
        <v>Preston</v>
      </c>
      <c r="C217" s="71">
        <f>INDEX(Data2!$1:$1000,MATCH($A217,Data2!$A:$A,0),MATCH($A$5,Data2!$4:$4,0))</f>
        <v>274</v>
      </c>
      <c r="D217" s="225">
        <f>INDEX(Data2!$1:$1000,MATCH($C217,Data2!$X:$X,0),MATCH(D$14,Data2!$4:$4,0))</f>
        <v>-0.24471489870827601</v>
      </c>
      <c r="E217" s="225">
        <f>INDEX(Data2!$1:$1000,MATCH($C217,Data2!$X:$X,0),MATCH(E$14,Data2!$4:$4,0))</f>
        <v>-0.357448675014717</v>
      </c>
      <c r="F217" s="225">
        <f>INDEX(Data2!$1:$1000,MATCH($C217,Data2!$X:$X,0),MATCH(F$14,Data2!$4:$4,0))</f>
        <v>-0.26856364062649601</v>
      </c>
      <c r="G217" s="225">
        <f>INDEX(Data2!$1:$1000,MATCH($C217,Data2!$X:$X,0),MATCH(G$14,Data2!$4:$4,0))</f>
        <v>0.30060388702378499</v>
      </c>
      <c r="H217" s="225">
        <f>INDEX(Data2!$1:$1000,MATCH($C217,Data2!$X:$X,0),MATCH(H$14,Data2!$4:$4,0))</f>
        <v>-0.228893548160431</v>
      </c>
      <c r="I217" s="225">
        <f>INDEX(Data2!$1:$1000,MATCH($C217,Data2!$X:$X,0),MATCH(I$14,Data2!$4:$4,0))</f>
        <v>1.81055767879132</v>
      </c>
      <c r="J217" s="225">
        <f>INDEX(Data2!$1:$1000,MATCH($C217,Data2!$X:$X,0),MATCH(J$14,Data2!$4:$4,0))</f>
        <v>0.181754940835861</v>
      </c>
      <c r="K217" s="225">
        <f>INDEX(Data2!$1:$1000,MATCH($C217,Data2!$X:$X,0),MATCH(K$14,Data2!$4:$4,0))</f>
        <v>0.52726251343495301</v>
      </c>
      <c r="L217" s="225">
        <f>INDEX(Data2!$1:$1000,MATCH($C217,Data2!$X:$X,0),MATCH(L$14,Data2!$4:$4,0))</f>
        <v>0.76448125721012095</v>
      </c>
      <c r="M217" s="225">
        <f>INDEX(Data2!$1:$1000,MATCH($C217,Data2!$X:$X,0),MATCH(M$14,Data2!$4:$4,0))</f>
        <v>-0.68447010916529605</v>
      </c>
      <c r="N217" s="225">
        <f>INDEX(Data2!$1:$1000,MATCH($C217,Data2!$X:$X,0),MATCH(N$14,Data2!$4:$4,0))</f>
        <v>-1.94481164334801</v>
      </c>
      <c r="O217" s="225">
        <f>INDEX(Data2!$1:$1000,MATCH($C217,Data2!$X:$X,0),MATCH(O$14,Data2!$4:$4,0))</f>
        <v>-0.308661103247932</v>
      </c>
      <c r="P217" s="225">
        <f>INDEX(Data2!$1:$1000,MATCH($C217,Data2!$X:$X,0),MATCH(P$14,Data2!$4:$4,0))</f>
        <v>1.89619030821197</v>
      </c>
      <c r="Q217" s="225">
        <f>INDEX(Data2!$1:$1000,MATCH($C217,Data2!$X:$X,0),MATCH(Q$14,Data2!$4:$4,0))</f>
        <v>0.34926126594690199</v>
      </c>
      <c r="R217" s="225">
        <f>INDEX(Data2!$1:$1000,MATCH($C217,Data2!$X:$X,0),MATCH(R$14,Data2!$4:$4,0))</f>
        <v>0.46634031421206401</v>
      </c>
      <c r="S217" s="226">
        <f>INDEX(Data2!$1:$1000,MATCH($C217,Data2!$X:$X,0),MATCH(S$14,Data2!$4:$4,0))</f>
        <v>-0.41547348891049701</v>
      </c>
      <c r="T217" s="98">
        <f>INDEX(Data2!$1:$1000,MATCH($C217,Data2!$X:$X,0),MATCH(T$15,Data2!$4:$4,0))</f>
        <v>0.70404637465488196</v>
      </c>
      <c r="V217" s="219">
        <f t="shared" si="53"/>
        <v>0</v>
      </c>
      <c r="W217" s="219">
        <f t="shared" si="54"/>
        <v>0</v>
      </c>
      <c r="X217" s="219">
        <f t="shared" si="55"/>
        <v>0</v>
      </c>
      <c r="Y217" s="219">
        <f t="shared" si="56"/>
        <v>0</v>
      </c>
      <c r="Z217" s="219">
        <f t="shared" si="57"/>
        <v>0</v>
      </c>
      <c r="AA217" s="219">
        <f t="shared" si="58"/>
        <v>0</v>
      </c>
      <c r="AB217" s="219">
        <f t="shared" si="59"/>
        <v>0</v>
      </c>
      <c r="AC217" s="219">
        <f t="shared" si="60"/>
        <v>0</v>
      </c>
      <c r="AD217" s="219">
        <f t="shared" si="61"/>
        <v>0</v>
      </c>
      <c r="AE217" s="219">
        <f t="shared" si="62"/>
        <v>0</v>
      </c>
      <c r="AF217" s="219">
        <f t="shared" si="63"/>
        <v>0</v>
      </c>
      <c r="AG217" s="219">
        <f t="shared" si="64"/>
        <v>0</v>
      </c>
      <c r="AH217" s="219">
        <f t="shared" si="65"/>
        <v>0</v>
      </c>
      <c r="AI217" s="219">
        <f t="shared" si="66"/>
        <v>0</v>
      </c>
      <c r="AJ217" s="219">
        <f t="shared" si="67"/>
        <v>0</v>
      </c>
      <c r="AK217" s="224">
        <f t="shared" si="68"/>
        <v>0</v>
      </c>
      <c r="AL217" s="96">
        <f t="shared" si="52"/>
        <v>0</v>
      </c>
    </row>
    <row r="218" spans="1:38">
      <c r="A218" s="48" t="s">
        <v>510</v>
      </c>
      <c r="B218" s="48" t="str">
        <f>INDEX('Ref1'!$E:$E,MATCH(A218,'Ref1'!$A:$A,0))</f>
        <v>Purbeck</v>
      </c>
      <c r="C218" s="71">
        <f>INDEX(Data2!$1:$1000,MATCH($A218,Data2!$A:$A,0),MATCH($A$5,Data2!$4:$4,0))</f>
        <v>144</v>
      </c>
      <c r="D218" s="225">
        <f>INDEX(Data2!$1:$1000,MATCH($C218,Data2!$X:$X,0),MATCH(D$14,Data2!$4:$4,0))</f>
        <v>1.1252961961755199</v>
      </c>
      <c r="E218" s="225">
        <f>INDEX(Data2!$1:$1000,MATCH($C218,Data2!$X:$X,0),MATCH(E$14,Data2!$4:$4,0))</f>
        <v>-2.6924831633429899E-2</v>
      </c>
      <c r="F218" s="225">
        <f>INDEX(Data2!$1:$1000,MATCH($C218,Data2!$X:$X,0),MATCH(F$14,Data2!$4:$4,0))</f>
        <v>0.99069228112221797</v>
      </c>
      <c r="G218" s="225">
        <f>INDEX(Data2!$1:$1000,MATCH($C218,Data2!$X:$X,0),MATCH(G$14,Data2!$4:$4,0))</f>
        <v>1.55768809267068</v>
      </c>
      <c r="H218" s="225">
        <f>INDEX(Data2!$1:$1000,MATCH($C218,Data2!$X:$X,0),MATCH(H$14,Data2!$4:$4,0))</f>
        <v>-0.55396966512034396</v>
      </c>
      <c r="I218" s="225">
        <f>INDEX(Data2!$1:$1000,MATCH($C218,Data2!$X:$X,0),MATCH(I$14,Data2!$4:$4,0))</f>
        <v>-1.9230884433897401E-2</v>
      </c>
      <c r="J218" s="225">
        <f>INDEX(Data2!$1:$1000,MATCH($C218,Data2!$X:$X,0),MATCH(J$14,Data2!$4:$4,0))</f>
        <v>-1.7722890959111699</v>
      </c>
      <c r="K218" s="225">
        <f>INDEX(Data2!$1:$1000,MATCH($C218,Data2!$X:$X,0),MATCH(K$14,Data2!$4:$4,0))</f>
        <v>0.21312928999889499</v>
      </c>
      <c r="L218" s="225">
        <f>INDEX(Data2!$1:$1000,MATCH($C218,Data2!$X:$X,0),MATCH(L$14,Data2!$4:$4,0))</f>
        <v>1.2331952774122601</v>
      </c>
      <c r="M218" s="225">
        <f>INDEX(Data2!$1:$1000,MATCH($C218,Data2!$X:$X,0),MATCH(M$14,Data2!$4:$4,0))</f>
        <v>-0.49222508848025498</v>
      </c>
      <c r="N218" s="225">
        <f>INDEX(Data2!$1:$1000,MATCH($C218,Data2!$X:$X,0),MATCH(N$14,Data2!$4:$4,0))</f>
        <v>-0.13501699212531501</v>
      </c>
      <c r="O218" s="225">
        <f>INDEX(Data2!$1:$1000,MATCH($C218,Data2!$X:$X,0),MATCH(O$14,Data2!$4:$4,0))</f>
        <v>1.3974848188810201</v>
      </c>
      <c r="P218" s="225">
        <f>INDEX(Data2!$1:$1000,MATCH($C218,Data2!$X:$X,0),MATCH(P$14,Data2!$4:$4,0))</f>
        <v>0.308661103247932</v>
      </c>
      <c r="Q218" s="225">
        <f>INDEX(Data2!$1:$1000,MATCH($C218,Data2!$X:$X,0),MATCH(Q$14,Data2!$4:$4,0))</f>
        <v>-0.54502425143293098</v>
      </c>
      <c r="R218" s="225">
        <f>INDEX(Data2!$1:$1000,MATCH($C218,Data2!$X:$X,0),MATCH(R$14,Data2!$4:$4,0))</f>
        <v>-0.86080506744267005</v>
      </c>
      <c r="S218" s="226">
        <f>INDEX(Data2!$1:$1000,MATCH($C218,Data2!$X:$X,0),MATCH(S$14,Data2!$4:$4,0))</f>
        <v>1.5078939607437201</v>
      </c>
      <c r="T218" s="98">
        <f>INDEX(Data2!$1:$1000,MATCH($C218,Data2!$X:$X,0),MATCH(T$15,Data2!$4:$4,0))</f>
        <v>1.1399039744476001</v>
      </c>
      <c r="V218" s="219">
        <f t="shared" si="53"/>
        <v>0</v>
      </c>
      <c r="W218" s="219">
        <f t="shared" si="54"/>
        <v>0</v>
      </c>
      <c r="X218" s="219">
        <f t="shared" si="55"/>
        <v>0</v>
      </c>
      <c r="Y218" s="219">
        <f t="shared" si="56"/>
        <v>0</v>
      </c>
      <c r="Z218" s="219">
        <f t="shared" si="57"/>
        <v>0</v>
      </c>
      <c r="AA218" s="219">
        <f t="shared" si="58"/>
        <v>0</v>
      </c>
      <c r="AB218" s="219">
        <f t="shared" si="59"/>
        <v>0</v>
      </c>
      <c r="AC218" s="219">
        <f t="shared" si="60"/>
        <v>0</v>
      </c>
      <c r="AD218" s="219">
        <f t="shared" si="61"/>
        <v>0</v>
      </c>
      <c r="AE218" s="219">
        <f t="shared" si="62"/>
        <v>0</v>
      </c>
      <c r="AF218" s="219">
        <f t="shared" si="63"/>
        <v>0</v>
      </c>
      <c r="AG218" s="219">
        <f t="shared" si="64"/>
        <v>0</v>
      </c>
      <c r="AH218" s="219">
        <f t="shared" si="65"/>
        <v>0</v>
      </c>
      <c r="AI218" s="219">
        <f t="shared" si="66"/>
        <v>0</v>
      </c>
      <c r="AJ218" s="219">
        <f t="shared" si="67"/>
        <v>0</v>
      </c>
      <c r="AK218" s="224">
        <f t="shared" si="68"/>
        <v>0</v>
      </c>
      <c r="AL218" s="96">
        <f t="shared" si="52"/>
        <v>0</v>
      </c>
    </row>
    <row r="219" spans="1:38">
      <c r="A219" s="48" t="s">
        <v>516</v>
      </c>
      <c r="B219" s="48" t="str">
        <f>INDEX('Ref1'!$E:$E,MATCH(A219,'Ref1'!$A:$A,0))</f>
        <v>Reading</v>
      </c>
      <c r="C219" s="71">
        <f>INDEX(Data2!$1:$1000,MATCH($A219,Data2!$A:$A,0),MATCH($A$5,Data2!$4:$4,0))</f>
        <v>64</v>
      </c>
      <c r="D219" s="225">
        <f>INDEX(Data2!$1:$1000,MATCH($C219,Data2!$X:$X,0),MATCH(D$14,Data2!$4:$4,0))</f>
        <v>-0.87200035925234398</v>
      </c>
      <c r="E219" s="225">
        <f>INDEX(Data2!$1:$1000,MATCH($C219,Data2!$X:$X,0),MATCH(E$14,Data2!$4:$4,0))</f>
        <v>0.119507998425229</v>
      </c>
      <c r="F219" s="225">
        <f>INDEX(Data2!$1:$1000,MATCH($C219,Data2!$X:$X,0),MATCH(F$14,Data2!$4:$4,0))</f>
        <v>-0.44076432542273503</v>
      </c>
      <c r="G219" s="225">
        <f>INDEX(Data2!$1:$1000,MATCH($C219,Data2!$X:$X,0),MATCH(G$14,Data2!$4:$4,0))</f>
        <v>1.6405276298473599</v>
      </c>
      <c r="H219" s="225">
        <f>INDEX(Data2!$1:$1000,MATCH($C219,Data2!$X:$X,0),MATCH(H$14,Data2!$4:$4,0))</f>
        <v>0.25264835601647301</v>
      </c>
      <c r="I219" s="225">
        <f>INDEX(Data2!$1:$1000,MATCH($C219,Data2!$X:$X,0),MATCH(I$14,Data2!$4:$4,0))</f>
        <v>1.46158075015049</v>
      </c>
      <c r="J219" s="225">
        <f>INDEX(Data2!$1:$1000,MATCH($C219,Data2!$X:$X,0),MATCH(J$14,Data2!$4:$4,0))</f>
        <v>-1.53231615461489</v>
      </c>
      <c r="K219" s="225">
        <f>INDEX(Data2!$1:$1000,MATCH($C219,Data2!$X:$X,0),MATCH(K$14,Data2!$4:$4,0))</f>
        <v>2.4330009860728898</v>
      </c>
      <c r="L219" s="225">
        <f>INDEX(Data2!$1:$1000,MATCH($C219,Data2!$X:$X,0),MATCH(L$14,Data2!$4:$4,0))</f>
        <v>1.6405276298473599</v>
      </c>
      <c r="M219" s="225">
        <f>INDEX(Data2!$1:$1000,MATCH($C219,Data2!$X:$X,0),MATCH(M$14,Data2!$4:$4,0))</f>
        <v>0.66515271288348599</v>
      </c>
      <c r="N219" s="225">
        <f>INDEX(Data2!$1:$1000,MATCH($C219,Data2!$X:$X,0),MATCH(N$14,Data2!$4:$4,0))</f>
        <v>0.55396966512034396</v>
      </c>
      <c r="O219" s="225">
        <f>INDEX(Data2!$1:$1000,MATCH($C219,Data2!$X:$X,0),MATCH(O$14,Data2!$4:$4,0))</f>
        <v>-1.1698735860340801</v>
      </c>
      <c r="P219" s="225">
        <f>INDEX(Data2!$1:$1000,MATCH($C219,Data2!$X:$X,0),MATCH(P$14,Data2!$4:$4,0))</f>
        <v>-0.90626333816903804</v>
      </c>
      <c r="Q219" s="225">
        <f>INDEX(Data2!$1:$1000,MATCH($C219,Data2!$X:$X,0),MATCH(Q$14,Data2!$4:$4,0))</f>
        <v>0.97820469803439603</v>
      </c>
      <c r="R219" s="225">
        <f>INDEX(Data2!$1:$1000,MATCH($C219,Data2!$X:$X,0),MATCH(R$14,Data2!$4:$4,0))</f>
        <v>0.97820469803439603</v>
      </c>
      <c r="S219" s="226">
        <f>INDEX(Data2!$1:$1000,MATCH($C219,Data2!$X:$X,0),MATCH(S$14,Data2!$4:$4,0))</f>
        <v>0.97820469803439603</v>
      </c>
      <c r="T219" s="98">
        <f>INDEX(Data2!$1:$1000,MATCH($C219,Data2!$X:$X,0),MATCH(T$15,Data2!$4:$4,0))</f>
        <v>0.97820469803439603</v>
      </c>
      <c r="V219" s="219">
        <f t="shared" si="53"/>
        <v>0</v>
      </c>
      <c r="W219" s="219">
        <f t="shared" si="54"/>
        <v>0</v>
      </c>
      <c r="X219" s="219">
        <f t="shared" si="55"/>
        <v>0</v>
      </c>
      <c r="Y219" s="219">
        <f t="shared" si="56"/>
        <v>0</v>
      </c>
      <c r="Z219" s="219">
        <f t="shared" si="57"/>
        <v>0</v>
      </c>
      <c r="AA219" s="219">
        <f t="shared" si="58"/>
        <v>0</v>
      </c>
      <c r="AB219" s="219">
        <f t="shared" si="59"/>
        <v>0</v>
      </c>
      <c r="AC219" s="219">
        <f t="shared" si="60"/>
        <v>0</v>
      </c>
      <c r="AD219" s="219">
        <f t="shared" si="61"/>
        <v>0</v>
      </c>
      <c r="AE219" s="219">
        <f t="shared" si="62"/>
        <v>0</v>
      </c>
      <c r="AF219" s="219">
        <f t="shared" si="63"/>
        <v>0</v>
      </c>
      <c r="AG219" s="219">
        <f t="shared" si="64"/>
        <v>0</v>
      </c>
      <c r="AH219" s="219">
        <f t="shared" si="65"/>
        <v>0</v>
      </c>
      <c r="AI219" s="219">
        <f t="shared" si="66"/>
        <v>0</v>
      </c>
      <c r="AJ219" s="219">
        <f t="shared" si="67"/>
        <v>0</v>
      </c>
      <c r="AK219" s="224">
        <f t="shared" si="68"/>
        <v>0</v>
      </c>
      <c r="AL219" s="96">
        <f t="shared" si="52"/>
        <v>0</v>
      </c>
    </row>
    <row r="220" spans="1:38">
      <c r="A220" s="48" t="s">
        <v>518</v>
      </c>
      <c r="B220" s="48" t="str">
        <f>INDEX('Ref1'!$E:$E,MATCH(A220,'Ref1'!$A:$A,0))</f>
        <v>Redbridge</v>
      </c>
      <c r="C220" s="71">
        <f>INDEX(Data2!$1:$1000,MATCH($A220,Data2!$A:$A,0),MATCH($A$5,Data2!$4:$4,0))</f>
        <v>33</v>
      </c>
      <c r="D220" s="225">
        <f>INDEX(Data2!$1:$1000,MATCH($C220,Data2!$X:$X,0),MATCH(D$14,Data2!$4:$4,0))</f>
        <v>0.15055853143485801</v>
      </c>
      <c r="E220" s="225">
        <f>INDEX(Data2!$1:$1000,MATCH($C220,Data2!$X:$X,0),MATCH(E$14,Data2!$4:$4,0))</f>
        <v>1.3974848188810201</v>
      </c>
      <c r="F220" s="225">
        <f>INDEX(Data2!$1:$1000,MATCH($C220,Data2!$X:$X,0),MATCH(F$14,Data2!$4:$4,0))</f>
        <v>0.73392869407083206</v>
      </c>
      <c r="G220" s="225">
        <f>INDEX(Data2!$1:$1000,MATCH($C220,Data2!$X:$X,0),MATCH(G$14,Data2!$4:$4,0))</f>
        <v>-0.80636647104172898</v>
      </c>
      <c r="H220" s="225">
        <f>INDEX(Data2!$1:$1000,MATCH($C220,Data2!$X:$X,0),MATCH(H$14,Data2!$4:$4,0))</f>
        <v>-1.55768809267068</v>
      </c>
      <c r="I220" s="225">
        <f>INDEX(Data2!$1:$1000,MATCH($C220,Data2!$X:$X,0),MATCH(I$14,Data2!$4:$4,0))</f>
        <v>0.73392869407083206</v>
      </c>
      <c r="J220" s="225">
        <f>INDEX(Data2!$1:$1000,MATCH($C220,Data2!$X:$X,0),MATCH(J$14,Data2!$4:$4,0))</f>
        <v>0.32483643033381798</v>
      </c>
      <c r="K220" s="225">
        <f>INDEX(Data2!$1:$1000,MATCH($C220,Data2!$X:$X,0),MATCH(K$14,Data2!$4:$4,0))</f>
        <v>-1.3577523079868701</v>
      </c>
      <c r="L220" s="225">
        <f>INDEX(Data2!$1:$1000,MATCH($C220,Data2!$X:$X,0),MATCH(L$14,Data2!$4:$4,0))</f>
        <v>-2.4330009860728898</v>
      </c>
      <c r="M220" s="225">
        <f>INDEX(Data2!$1:$1000,MATCH($C220,Data2!$X:$X,0),MATCH(M$14,Data2!$4:$4,0))</f>
        <v>-1.37734677311944</v>
      </c>
      <c r="N220" s="225">
        <f>INDEX(Data2!$1:$1000,MATCH($C220,Data2!$X:$X,0),MATCH(N$14,Data2!$4:$4,0))</f>
        <v>0.28454724788741997</v>
      </c>
      <c r="O220" s="225">
        <f>INDEX(Data2!$1:$1000,MATCH($C220,Data2!$X:$X,0),MATCH(O$14,Data2!$4:$4,0))</f>
        <v>-0.13501699212531501</v>
      </c>
      <c r="P220" s="225">
        <f>INDEX(Data2!$1:$1000,MATCH($C220,Data2!$X:$X,0),MATCH(P$14,Data2!$4:$4,0))</f>
        <v>0.81705964781606499</v>
      </c>
      <c r="Q220" s="225">
        <f>INDEX(Data2!$1:$1000,MATCH($C220,Data2!$X:$X,0),MATCH(Q$14,Data2!$4:$4,0))</f>
        <v>0.423873478962081</v>
      </c>
      <c r="R220" s="225">
        <f>INDEX(Data2!$1:$1000,MATCH($C220,Data2!$X:$X,0),MATCH(R$14,Data2!$4:$4,0))</f>
        <v>0.104027698398954</v>
      </c>
      <c r="S220" s="226">
        <f>INDEX(Data2!$1:$1000,MATCH($C220,Data2!$X:$X,0),MATCH(S$14,Data2!$4:$4,0))</f>
        <v>-1.4182061165636599</v>
      </c>
      <c r="T220" s="98">
        <f>INDEX(Data2!$1:$1000,MATCH($C220,Data2!$X:$X,0),MATCH(T$15,Data2!$4:$4,0))</f>
        <v>0.48356099433467298</v>
      </c>
      <c r="V220" s="219">
        <f t="shared" si="53"/>
        <v>0</v>
      </c>
      <c r="W220" s="219">
        <f t="shared" si="54"/>
        <v>0</v>
      </c>
      <c r="X220" s="219">
        <f t="shared" si="55"/>
        <v>0</v>
      </c>
      <c r="Y220" s="219">
        <f t="shared" si="56"/>
        <v>0</v>
      </c>
      <c r="Z220" s="219">
        <f t="shared" si="57"/>
        <v>0</v>
      </c>
      <c r="AA220" s="219">
        <f t="shared" si="58"/>
        <v>0</v>
      </c>
      <c r="AB220" s="219">
        <f t="shared" si="59"/>
        <v>0</v>
      </c>
      <c r="AC220" s="219">
        <f t="shared" si="60"/>
        <v>0</v>
      </c>
      <c r="AD220" s="219">
        <f t="shared" si="61"/>
        <v>0</v>
      </c>
      <c r="AE220" s="219">
        <f t="shared" si="62"/>
        <v>0</v>
      </c>
      <c r="AF220" s="219">
        <f t="shared" si="63"/>
        <v>0</v>
      </c>
      <c r="AG220" s="219">
        <f t="shared" si="64"/>
        <v>0</v>
      </c>
      <c r="AH220" s="219">
        <f t="shared" si="65"/>
        <v>0</v>
      </c>
      <c r="AI220" s="219">
        <f t="shared" si="66"/>
        <v>0</v>
      </c>
      <c r="AJ220" s="219">
        <f t="shared" si="67"/>
        <v>0</v>
      </c>
      <c r="AK220" s="224">
        <f t="shared" si="68"/>
        <v>0</v>
      </c>
      <c r="AL220" s="96">
        <f t="shared" si="52"/>
        <v>0</v>
      </c>
    </row>
    <row r="221" spans="1:38">
      <c r="A221" s="48" t="s">
        <v>520</v>
      </c>
      <c r="B221" s="48" t="str">
        <f>INDEX('Ref1'!$E:$E,MATCH(A221,'Ref1'!$A:$A,0))</f>
        <v>Redcar and Cleveland</v>
      </c>
      <c r="C221" s="71">
        <f>INDEX(Data2!$1:$1000,MATCH($A221,Data2!$A:$A,0),MATCH($A$5,Data2!$4:$4,0))</f>
        <v>287</v>
      </c>
      <c r="D221" s="225">
        <f>INDEX(Data2!$1:$1000,MATCH($C221,Data2!$X:$X,0),MATCH(D$14,Data2!$4:$4,0))</f>
        <v>-0.71393615083927797</v>
      </c>
      <c r="E221" s="225">
        <f>INDEX(Data2!$1:$1000,MATCH($C221,Data2!$X:$X,0),MATCH(E$14,Data2!$4:$4,0))</f>
        <v>1.6405276298473599</v>
      </c>
      <c r="F221" s="225">
        <f>INDEX(Data2!$1:$1000,MATCH($C221,Data2!$X:$X,0),MATCH(F$14,Data2!$4:$4,0))</f>
        <v>-1.94481164334801</v>
      </c>
      <c r="G221" s="225">
        <f>INDEX(Data2!$1:$1000,MATCH($C221,Data2!$X:$X,0),MATCH(G$14,Data2!$4:$4,0))</f>
        <v>0.276546612755663</v>
      </c>
      <c r="H221" s="225">
        <f>INDEX(Data2!$1:$1000,MATCH($C221,Data2!$X:$X,0),MATCH(H$14,Data2!$4:$4,0))</f>
        <v>0.50092629126642196</v>
      </c>
      <c r="I221" s="225">
        <f>INDEX(Data2!$1:$1000,MATCH($C221,Data2!$X:$X,0),MATCH(I$14,Data2!$4:$4,0))</f>
        <v>-0.76448125721012095</v>
      </c>
      <c r="J221" s="225">
        <f>INDEX(Data2!$1:$1000,MATCH($C221,Data2!$X:$X,0),MATCH(J$14,Data2!$4:$4,0))</f>
        <v>-0.94162475828346703</v>
      </c>
      <c r="K221" s="225">
        <f>INDEX(Data2!$1:$1000,MATCH($C221,Data2!$X:$X,0),MATCH(K$14,Data2!$4:$4,0))</f>
        <v>3.8459493110679101E-3</v>
      </c>
      <c r="L221" s="225">
        <f>INDEX(Data2!$1:$1000,MATCH($C221,Data2!$X:$X,0),MATCH(L$14,Data2!$4:$4,0))</f>
        <v>-1.0422691021370301</v>
      </c>
      <c r="M221" s="225">
        <f>INDEX(Data2!$1:$1000,MATCH($C221,Data2!$X:$X,0),MATCH(M$14,Data2!$4:$4,0))</f>
        <v>0.39044568041832101</v>
      </c>
      <c r="N221" s="225">
        <f>INDEX(Data2!$1:$1000,MATCH($C221,Data2!$X:$X,0),MATCH(N$14,Data2!$4:$4,0))</f>
        <v>1.9985190177754</v>
      </c>
      <c r="O221" s="225">
        <f>INDEX(Data2!$1:$1000,MATCH($C221,Data2!$X:$X,0),MATCH(O$14,Data2!$4:$4,0))</f>
        <v>0.47493304871340403</v>
      </c>
      <c r="P221" s="225">
        <f>INDEX(Data2!$1:$1000,MATCH($C221,Data2!$X:$X,0),MATCH(P$14,Data2!$4:$4,0))</f>
        <v>0.38215790030638502</v>
      </c>
      <c r="Q221" s="225">
        <f>INDEX(Data2!$1:$1000,MATCH($C221,Data2!$X:$X,0),MATCH(Q$14,Data2!$4:$4,0))</f>
        <v>-1.67081473865842</v>
      </c>
      <c r="R221" s="225">
        <f>INDEX(Data2!$1:$1000,MATCH($C221,Data2!$X:$X,0),MATCH(R$14,Data2!$4:$4,0))</f>
        <v>1.02911813509786</v>
      </c>
      <c r="S221" s="226">
        <f>INDEX(Data2!$1:$1000,MATCH($C221,Data2!$X:$X,0),MATCH(S$14,Data2!$4:$4,0))</f>
        <v>0.59938909654980799</v>
      </c>
      <c r="T221" s="98">
        <f>INDEX(Data2!$1:$1000,MATCH($C221,Data2!$X:$X,0),MATCH(T$15,Data2!$4:$4,0))</f>
        <v>0.87200035925234398</v>
      </c>
      <c r="V221" s="219">
        <f t="shared" si="53"/>
        <v>0</v>
      </c>
      <c r="W221" s="219">
        <f t="shared" si="54"/>
        <v>0</v>
      </c>
      <c r="X221" s="219">
        <f t="shared" si="55"/>
        <v>0</v>
      </c>
      <c r="Y221" s="219">
        <f t="shared" si="56"/>
        <v>0</v>
      </c>
      <c r="Z221" s="219">
        <f t="shared" si="57"/>
        <v>0</v>
      </c>
      <c r="AA221" s="219">
        <f t="shared" si="58"/>
        <v>0</v>
      </c>
      <c r="AB221" s="219">
        <f t="shared" si="59"/>
        <v>0</v>
      </c>
      <c r="AC221" s="219">
        <f t="shared" si="60"/>
        <v>0</v>
      </c>
      <c r="AD221" s="219">
        <f t="shared" si="61"/>
        <v>0</v>
      </c>
      <c r="AE221" s="219">
        <f t="shared" si="62"/>
        <v>0</v>
      </c>
      <c r="AF221" s="219">
        <f t="shared" si="63"/>
        <v>0</v>
      </c>
      <c r="AG221" s="219">
        <f t="shared" si="64"/>
        <v>0</v>
      </c>
      <c r="AH221" s="219">
        <f t="shared" si="65"/>
        <v>0</v>
      </c>
      <c r="AI221" s="219">
        <f t="shared" si="66"/>
        <v>0</v>
      </c>
      <c r="AJ221" s="219">
        <f t="shared" si="67"/>
        <v>0</v>
      </c>
      <c r="AK221" s="224">
        <f t="shared" si="68"/>
        <v>0</v>
      </c>
      <c r="AL221" s="96">
        <f t="shared" si="52"/>
        <v>0</v>
      </c>
    </row>
    <row r="222" spans="1:38">
      <c r="A222" s="48" t="s">
        <v>522</v>
      </c>
      <c r="B222" s="48" t="str">
        <f>INDEX('Ref1'!$E:$E,MATCH(A222,'Ref1'!$A:$A,0))</f>
        <v>Redditch</v>
      </c>
      <c r="C222" s="71">
        <f>INDEX(Data2!$1:$1000,MATCH($A222,Data2!$A:$A,0),MATCH($A$5,Data2!$4:$4,0))</f>
        <v>63</v>
      </c>
      <c r="D222" s="225">
        <f>INDEX(Data2!$1:$1000,MATCH($C222,Data2!$X:$X,0),MATCH(D$14,Data2!$4:$4,0))</f>
        <v>-1.0033362959655601</v>
      </c>
      <c r="E222" s="225">
        <f>INDEX(Data2!$1:$1000,MATCH($C222,Data2!$X:$X,0),MATCH(E$14,Data2!$4:$4,0))</f>
        <v>-0.33295581167441402</v>
      </c>
      <c r="F222" s="225">
        <f>INDEX(Data2!$1:$1000,MATCH($C222,Data2!$X:$X,0),MATCH(F$14,Data2!$4:$4,0))</f>
        <v>1.4395549086391799</v>
      </c>
      <c r="G222" s="225">
        <f>INDEX(Data2!$1:$1000,MATCH($C222,Data2!$X:$X,0),MATCH(G$14,Data2!$4:$4,0))</f>
        <v>-0.91792285853303901</v>
      </c>
      <c r="H222" s="225">
        <f>INDEX(Data2!$1:$1000,MATCH($C222,Data2!$X:$X,0),MATCH(H$14,Data2!$4:$4,0))</f>
        <v>1.20093251313347</v>
      </c>
      <c r="I222" s="225">
        <f>INDEX(Data2!$1:$1000,MATCH($C222,Data2!$X:$X,0),MATCH(I$14,Data2!$4:$4,0))</f>
        <v>0.33295581167441402</v>
      </c>
      <c r="J222" s="225">
        <f>INDEX(Data2!$1:$1000,MATCH($C222,Data2!$X:$X,0),MATCH(J$14,Data2!$4:$4,0))</f>
        <v>-0.72389625403909696</v>
      </c>
      <c r="K222" s="225">
        <f>INDEX(Data2!$1:$1000,MATCH($C222,Data2!$X:$X,0),MATCH(K$14,Data2!$4:$4,0))</f>
        <v>-0.41547348891049701</v>
      </c>
      <c r="L222" s="225">
        <f>INDEX(Data2!$1:$1000,MATCH($C222,Data2!$X:$X,0),MATCH(L$14,Data2!$4:$4,0))</f>
        <v>1.01614278526508</v>
      </c>
      <c r="M222" s="225">
        <f>INDEX(Data2!$1:$1000,MATCH($C222,Data2!$X:$X,0),MATCH(M$14,Data2!$4:$4,0))</f>
        <v>-0.54502425143293098</v>
      </c>
      <c r="N222" s="225">
        <f>INDEX(Data2!$1:$1000,MATCH($C222,Data2!$X:$X,0),MATCH(N$14,Data2!$4:$4,0))</f>
        <v>-1.2841450125398901</v>
      </c>
      <c r="O222" s="225">
        <f>INDEX(Data2!$1:$1000,MATCH($C222,Data2!$X:$X,0),MATCH(O$14,Data2!$4:$4,0))</f>
        <v>0.50966558646457005</v>
      </c>
      <c r="P222" s="225">
        <f>INDEX(Data2!$1:$1000,MATCH($C222,Data2!$X:$X,0),MATCH(P$14,Data2!$4:$4,0))</f>
        <v>3.8459493110679101E-3</v>
      </c>
      <c r="Q222" s="225">
        <f>INDEX(Data2!$1:$1000,MATCH($C222,Data2!$X:$X,0),MATCH(Q$14,Data2!$4:$4,0))</f>
        <v>0.43230348489121101</v>
      </c>
      <c r="R222" s="225">
        <f>INDEX(Data2!$1:$1000,MATCH($C222,Data2!$X:$X,0),MATCH(R$14,Data2!$4:$4,0))</f>
        <v>-1.9985190177754</v>
      </c>
      <c r="S222" s="226">
        <f>INDEX(Data2!$1:$1000,MATCH($C222,Data2!$X:$X,0),MATCH(S$14,Data2!$4:$4,0))</f>
        <v>0.69422498537454602</v>
      </c>
      <c r="T222" s="98">
        <f>INDEX(Data2!$1:$1000,MATCH($C222,Data2!$X:$X,0),MATCH(T$15,Data2!$4:$4,0))</f>
        <v>-0.90626333816903804</v>
      </c>
      <c r="V222" s="219">
        <f t="shared" si="53"/>
        <v>0</v>
      </c>
      <c r="W222" s="219">
        <f t="shared" si="54"/>
        <v>0</v>
      </c>
      <c r="X222" s="219">
        <f t="shared" si="55"/>
        <v>0</v>
      </c>
      <c r="Y222" s="219">
        <f t="shared" si="56"/>
        <v>0</v>
      </c>
      <c r="Z222" s="219">
        <f t="shared" si="57"/>
        <v>0</v>
      </c>
      <c r="AA222" s="219">
        <f t="shared" si="58"/>
        <v>0</v>
      </c>
      <c r="AB222" s="219">
        <f t="shared" si="59"/>
        <v>0</v>
      </c>
      <c r="AC222" s="219">
        <f t="shared" si="60"/>
        <v>0</v>
      </c>
      <c r="AD222" s="219">
        <f t="shared" si="61"/>
        <v>0</v>
      </c>
      <c r="AE222" s="219">
        <f t="shared" si="62"/>
        <v>0</v>
      </c>
      <c r="AF222" s="219">
        <f t="shared" si="63"/>
        <v>0</v>
      </c>
      <c r="AG222" s="219">
        <f t="shared" si="64"/>
        <v>0</v>
      </c>
      <c r="AH222" s="219">
        <f t="shared" si="65"/>
        <v>0</v>
      </c>
      <c r="AI222" s="219">
        <f t="shared" si="66"/>
        <v>0</v>
      </c>
      <c r="AJ222" s="219">
        <f t="shared" si="67"/>
        <v>0</v>
      </c>
      <c r="AK222" s="224">
        <f t="shared" si="68"/>
        <v>0</v>
      </c>
      <c r="AL222" s="96">
        <f t="shared" si="52"/>
        <v>0</v>
      </c>
    </row>
    <row r="223" spans="1:38">
      <c r="A223" s="48" t="s">
        <v>524</v>
      </c>
      <c r="B223" s="48" t="str">
        <f>INDEX('Ref1'!$E:$E,MATCH(A223,'Ref1'!$A:$A,0))</f>
        <v>Reigate and Banstead</v>
      </c>
      <c r="C223" s="71">
        <f>INDEX(Data2!$1:$1000,MATCH($A223,Data2!$A:$A,0),MATCH($A$5,Data2!$4:$4,0))</f>
        <v>160</v>
      </c>
      <c r="D223" s="225">
        <f>INDEX(Data2!$1:$1000,MATCH($C223,Data2!$X:$X,0),MATCH(D$14,Data2!$4:$4,0))</f>
        <v>-0.636632089188649</v>
      </c>
      <c r="E223" s="225">
        <f>INDEX(Data2!$1:$1000,MATCH($C223,Data2!$X:$X,0),MATCH(E$14,Data2!$4:$4,0))</f>
        <v>-1.0967790164520199</v>
      </c>
      <c r="F223" s="225">
        <f>INDEX(Data2!$1:$1000,MATCH($C223,Data2!$X:$X,0),MATCH(F$14,Data2!$4:$4,0))</f>
        <v>0.36566011593027697</v>
      </c>
      <c r="G223" s="225">
        <f>INDEX(Data2!$1:$1000,MATCH($C223,Data2!$X:$X,0),MATCH(G$14,Data2!$4:$4,0))</f>
        <v>-0.96586782262374804</v>
      </c>
      <c r="H223" s="225">
        <f>INDEX(Data2!$1:$1000,MATCH($C223,Data2!$X:$X,0),MATCH(H$14,Data2!$4:$4,0))</f>
        <v>0.74403555410450795</v>
      </c>
      <c r="I223" s="225">
        <f>INDEX(Data2!$1:$1000,MATCH($C223,Data2!$X:$X,0),MATCH(I$14,Data2!$4:$4,0))</f>
        <v>0.15834272448537501</v>
      </c>
      <c r="J223" s="225">
        <f>INDEX(Data2!$1:$1000,MATCH($C223,Data2!$X:$X,0),MATCH(J$14,Data2!$4:$4,0))</f>
        <v>1.1547591320828301</v>
      </c>
      <c r="K223" s="225">
        <f>INDEX(Data2!$1:$1000,MATCH($C223,Data2!$X:$X,0),MATCH(K$14,Data2!$4:$4,0))</f>
        <v>-0.22100455369559499</v>
      </c>
      <c r="L223" s="225">
        <f>INDEX(Data2!$1:$1000,MATCH($C223,Data2!$X:$X,0),MATCH(L$14,Data2!$4:$4,0))</f>
        <v>1.9230884433897401E-2</v>
      </c>
      <c r="M223" s="225">
        <f>INDEX(Data2!$1:$1000,MATCH($C223,Data2!$X:$X,0),MATCH(M$14,Data2!$4:$4,0))</f>
        <v>0.33295581167441402</v>
      </c>
      <c r="N223" s="225">
        <f>INDEX(Data2!$1:$1000,MATCH($C223,Data2!$X:$X,0),MATCH(N$14,Data2!$4:$4,0))</f>
        <v>-1.1109246757018101</v>
      </c>
      <c r="O223" s="225">
        <f>INDEX(Data2!$1:$1000,MATCH($C223,Data2!$X:$X,0),MATCH(O$14,Data2!$4:$4,0))</f>
        <v>-1.37734677311944</v>
      </c>
      <c r="P223" s="225">
        <f>INDEX(Data2!$1:$1000,MATCH($C223,Data2!$X:$X,0),MATCH(P$14,Data2!$4:$4,0))</f>
        <v>-0.636632089188649</v>
      </c>
      <c r="Q223" s="225">
        <f>INDEX(Data2!$1:$1000,MATCH($C223,Data2!$X:$X,0),MATCH(Q$14,Data2!$4:$4,0))</f>
        <v>-0.50092629126642196</v>
      </c>
      <c r="R223" s="225">
        <f>INDEX(Data2!$1:$1000,MATCH($C223,Data2!$X:$X,0),MATCH(R$14,Data2!$4:$4,0))</f>
        <v>1.94481164334801</v>
      </c>
      <c r="S223" s="226">
        <f>INDEX(Data2!$1:$1000,MATCH($C223,Data2!$X:$X,0),MATCH(S$14,Data2!$4:$4,0))</f>
        <v>-2.2079361535701101</v>
      </c>
      <c r="T223" s="98">
        <f>INDEX(Data2!$1:$1000,MATCH($C223,Data2!$X:$X,0),MATCH(T$15,Data2!$4:$4,0))</f>
        <v>0.12725866904514299</v>
      </c>
      <c r="V223" s="219">
        <f t="shared" si="53"/>
        <v>0</v>
      </c>
      <c r="W223" s="219">
        <f t="shared" si="54"/>
        <v>0</v>
      </c>
      <c r="X223" s="219">
        <f t="shared" si="55"/>
        <v>0</v>
      </c>
      <c r="Y223" s="219">
        <f t="shared" si="56"/>
        <v>0</v>
      </c>
      <c r="Z223" s="219">
        <f t="shared" si="57"/>
        <v>0</v>
      </c>
      <c r="AA223" s="219">
        <f t="shared" si="58"/>
        <v>0</v>
      </c>
      <c r="AB223" s="219">
        <f t="shared" si="59"/>
        <v>0</v>
      </c>
      <c r="AC223" s="219">
        <f t="shared" si="60"/>
        <v>0</v>
      </c>
      <c r="AD223" s="219">
        <f t="shared" si="61"/>
        <v>0</v>
      </c>
      <c r="AE223" s="219">
        <f t="shared" si="62"/>
        <v>0</v>
      </c>
      <c r="AF223" s="219">
        <f t="shared" si="63"/>
        <v>0</v>
      </c>
      <c r="AG223" s="219">
        <f t="shared" si="64"/>
        <v>0</v>
      </c>
      <c r="AH223" s="219">
        <f t="shared" si="65"/>
        <v>0</v>
      </c>
      <c r="AI223" s="219">
        <f t="shared" si="66"/>
        <v>0</v>
      </c>
      <c r="AJ223" s="219">
        <f t="shared" si="67"/>
        <v>0</v>
      </c>
      <c r="AK223" s="224">
        <f t="shared" si="68"/>
        <v>0</v>
      </c>
      <c r="AL223" s="96">
        <f t="shared" si="52"/>
        <v>0</v>
      </c>
    </row>
    <row r="224" spans="1:38">
      <c r="A224" s="48" t="s">
        <v>526</v>
      </c>
      <c r="B224" s="48" t="str">
        <f>INDEX('Ref1'!$E:$E,MATCH(A224,'Ref1'!$A:$A,0))</f>
        <v>Ribble Valley</v>
      </c>
      <c r="C224" s="71">
        <f>INDEX(Data2!$1:$1000,MATCH($A224,Data2!$A:$A,0),MATCH($A$5,Data2!$4:$4,0))</f>
        <v>16</v>
      </c>
      <c r="D224" s="225">
        <f>INDEX(Data2!$1:$1000,MATCH($C224,Data2!$X:$X,0),MATCH(D$14,Data2!$4:$4,0))</f>
        <v>-0.12725866904514299</v>
      </c>
      <c r="E224" s="225">
        <f>INDEX(Data2!$1:$1000,MATCH($C224,Data2!$X:$X,0),MATCH(E$14,Data2!$4:$4,0))</f>
        <v>-0.99069228112221797</v>
      </c>
      <c r="F224" s="225">
        <f>INDEX(Data2!$1:$1000,MATCH($C224,Data2!$X:$X,0),MATCH(F$14,Data2!$4:$4,0))</f>
        <v>-0.292566138795811</v>
      </c>
      <c r="G224" s="225">
        <f>INDEX(Data2!$1:$1000,MATCH($C224,Data2!$X:$X,0),MATCH(G$14,Data2!$4:$4,0))</f>
        <v>-1.6405276298473599</v>
      </c>
      <c r="H224" s="225">
        <f>INDEX(Data2!$1:$1000,MATCH($C224,Data2!$X:$X,0),MATCH(H$14,Data2!$4:$4,0))</f>
        <v>1.8516777124192001</v>
      </c>
      <c r="I224" s="225">
        <f>INDEX(Data2!$1:$1000,MATCH($C224,Data2!$X:$X,0),MATCH(I$14,Data2!$4:$4,0))</f>
        <v>0.77482466969292996</v>
      </c>
      <c r="J224" s="225">
        <f>INDEX(Data2!$1:$1000,MATCH($C224,Data2!$X:$X,0),MATCH(J$14,Data2!$4:$4,0))</f>
        <v>1.6405276298473599</v>
      </c>
      <c r="K224" s="225">
        <f>INDEX(Data2!$1:$1000,MATCH($C224,Data2!$X:$X,0),MATCH(K$14,Data2!$4:$4,0))</f>
        <v>-1.7364527482587899</v>
      </c>
      <c r="L224" s="225">
        <f>INDEX(Data2!$1:$1000,MATCH($C224,Data2!$X:$X,0),MATCH(L$14,Data2!$4:$4,0))</f>
        <v>0.50966558646457005</v>
      </c>
      <c r="M224" s="225">
        <f>INDEX(Data2!$1:$1000,MATCH($C224,Data2!$X:$X,0),MATCH(M$14,Data2!$4:$4,0))</f>
        <v>1.05560284363946</v>
      </c>
      <c r="N224" s="225">
        <f>INDEX(Data2!$1:$1000,MATCH($C224,Data2!$X:$X,0),MATCH(N$14,Data2!$4:$4,0))</f>
        <v>0.41547348891049701</v>
      </c>
      <c r="O224" s="225">
        <f>INDEX(Data2!$1:$1000,MATCH($C224,Data2!$X:$X,0),MATCH(O$14,Data2!$4:$4,0))</f>
        <v>-1.7722890959111699</v>
      </c>
      <c r="P224" s="225">
        <f>INDEX(Data2!$1:$1000,MATCH($C224,Data2!$X:$X,0),MATCH(P$14,Data2!$4:$4,0))</f>
        <v>-0.41547348891049701</v>
      </c>
      <c r="Q224" s="225">
        <f>INDEX(Data2!$1:$1000,MATCH($C224,Data2!$X:$X,0),MATCH(Q$14,Data2!$4:$4,0))</f>
        <v>-0.59020879232393397</v>
      </c>
      <c r="R224" s="225">
        <f>INDEX(Data2!$1:$1000,MATCH($C224,Data2!$X:$X,0),MATCH(R$14,Data2!$4:$4,0))</f>
        <v>0.236796814094514</v>
      </c>
      <c r="S224" s="226">
        <f>INDEX(Data2!$1:$1000,MATCH($C224,Data2!$X:$X,0),MATCH(S$14,Data2!$4:$4,0))</f>
        <v>1.20093251313347</v>
      </c>
      <c r="T224" s="98">
        <f>INDEX(Data2!$1:$1000,MATCH($C224,Data2!$X:$X,0),MATCH(T$15,Data2!$4:$4,0))</f>
        <v>2.2079361535700999</v>
      </c>
      <c r="V224" s="219">
        <f t="shared" si="53"/>
        <v>0</v>
      </c>
      <c r="W224" s="219">
        <f t="shared" si="54"/>
        <v>0</v>
      </c>
      <c r="X224" s="219">
        <f t="shared" si="55"/>
        <v>0</v>
      </c>
      <c r="Y224" s="219">
        <f t="shared" si="56"/>
        <v>0</v>
      </c>
      <c r="Z224" s="219">
        <f t="shared" si="57"/>
        <v>0</v>
      </c>
      <c r="AA224" s="219">
        <f t="shared" si="58"/>
        <v>0</v>
      </c>
      <c r="AB224" s="219">
        <f t="shared" si="59"/>
        <v>0</v>
      </c>
      <c r="AC224" s="219">
        <f t="shared" si="60"/>
        <v>0</v>
      </c>
      <c r="AD224" s="219">
        <f t="shared" si="61"/>
        <v>0</v>
      </c>
      <c r="AE224" s="219">
        <f t="shared" si="62"/>
        <v>0</v>
      </c>
      <c r="AF224" s="219">
        <f t="shared" si="63"/>
        <v>0</v>
      </c>
      <c r="AG224" s="219">
        <f t="shared" si="64"/>
        <v>0</v>
      </c>
      <c r="AH224" s="219">
        <f t="shared" si="65"/>
        <v>0</v>
      </c>
      <c r="AI224" s="219">
        <f t="shared" si="66"/>
        <v>0</v>
      </c>
      <c r="AJ224" s="219">
        <f t="shared" si="67"/>
        <v>0</v>
      </c>
      <c r="AK224" s="224">
        <f t="shared" si="68"/>
        <v>0</v>
      </c>
      <c r="AL224" s="96">
        <f t="shared" si="52"/>
        <v>0</v>
      </c>
    </row>
    <row r="225" spans="1:38">
      <c r="A225" s="48" t="s">
        <v>528</v>
      </c>
      <c r="B225" s="48" t="str">
        <f>INDEX('Ref1'!$E:$E,MATCH(A225,'Ref1'!$A:$A,0))</f>
        <v>Richmond upon Thames</v>
      </c>
      <c r="C225" s="71">
        <f>INDEX(Data2!$1:$1000,MATCH($A225,Data2!$A:$A,0),MATCH($A$5,Data2!$4:$4,0))</f>
        <v>30</v>
      </c>
      <c r="D225" s="225">
        <f>INDEX(Data2!$1:$1000,MATCH($C225,Data2!$X:$X,0),MATCH(D$14,Data2!$4:$4,0))</f>
        <v>0.48356099433467298</v>
      </c>
      <c r="E225" s="225">
        <f>INDEX(Data2!$1:$1000,MATCH($C225,Data2!$X:$X,0),MATCH(E$14,Data2!$4:$4,0))</f>
        <v>-0.26059774714164602</v>
      </c>
      <c r="F225" s="225">
        <f>INDEX(Data2!$1:$1000,MATCH($C225,Data2!$X:$X,0),MATCH(F$14,Data2!$4:$4,0))</f>
        <v>-9.6297118323475706E-2</v>
      </c>
      <c r="G225" s="225">
        <f>INDEX(Data2!$1:$1000,MATCH($C225,Data2!$X:$X,0),MATCH(G$14,Data2!$4:$4,0))</f>
        <v>-1.0422691021370301</v>
      </c>
      <c r="H225" s="225">
        <f>INDEX(Data2!$1:$1000,MATCH($C225,Data2!$X:$X,0),MATCH(H$14,Data2!$4:$4,0))</f>
        <v>1.30189000761073</v>
      </c>
      <c r="I225" s="225">
        <f>INDEX(Data2!$1:$1000,MATCH($C225,Data2!$X:$X,0),MATCH(I$14,Data2!$4:$4,0))</f>
        <v>-0.81705964781606499</v>
      </c>
      <c r="J225" s="225">
        <f>INDEX(Data2!$1:$1000,MATCH($C225,Data2!$X:$X,0),MATCH(J$14,Data2!$4:$4,0))</f>
        <v>1.18526012786046</v>
      </c>
      <c r="K225" s="225">
        <f>INDEX(Data2!$1:$1000,MATCH($C225,Data2!$X:$X,0),MATCH(K$14,Data2!$4:$4,0))</f>
        <v>-0.39876036674317</v>
      </c>
      <c r="L225" s="225">
        <f>INDEX(Data2!$1:$1000,MATCH($C225,Data2!$X:$X,0),MATCH(L$14,Data2!$4:$4,0))</f>
        <v>3</v>
      </c>
      <c r="M225" s="225">
        <f>INDEX(Data2!$1:$1000,MATCH($C225,Data2!$X:$X,0),MATCH(M$14,Data2!$4:$4,0))</f>
        <v>1.9985190177754</v>
      </c>
      <c r="N225" s="225">
        <f>INDEX(Data2!$1:$1000,MATCH($C225,Data2!$X:$X,0),MATCH(N$14,Data2!$4:$4,0))</f>
        <v>1.5078939607437201</v>
      </c>
      <c r="O225" s="225">
        <f>INDEX(Data2!$1:$1000,MATCH($C225,Data2!$X:$X,0),MATCH(O$14,Data2!$4:$4,0))</f>
        <v>0.89472573620472595</v>
      </c>
      <c r="P225" s="225">
        <f>INDEX(Data2!$1:$1000,MATCH($C225,Data2!$X:$X,0),MATCH(P$14,Data2!$4:$4,0))</f>
        <v>0.20526722259156199</v>
      </c>
      <c r="Q225" s="225">
        <f>INDEX(Data2!$1:$1000,MATCH($C225,Data2!$X:$X,0),MATCH(Q$14,Data2!$4:$4,0))</f>
        <v>-0.77482466969292996</v>
      </c>
      <c r="R225" s="225">
        <f>INDEX(Data2!$1:$1000,MATCH($C225,Data2!$X:$X,0),MATCH(R$14,Data2!$4:$4,0))</f>
        <v>0.19741782293777199</v>
      </c>
      <c r="S225" s="226">
        <f>INDEX(Data2!$1:$1000,MATCH($C225,Data2!$X:$X,0),MATCH(S$14,Data2!$4:$4,0))</f>
        <v>1.67081473865842</v>
      </c>
      <c r="T225" s="98">
        <f>INDEX(Data2!$1:$1000,MATCH($C225,Data2!$X:$X,0),MATCH(T$15,Data2!$4:$4,0))</f>
        <v>1.1547591320828301</v>
      </c>
      <c r="V225" s="219">
        <f t="shared" si="53"/>
        <v>0</v>
      </c>
      <c r="W225" s="219">
        <f t="shared" si="54"/>
        <v>0</v>
      </c>
      <c r="X225" s="219">
        <f t="shared" si="55"/>
        <v>0</v>
      </c>
      <c r="Y225" s="219">
        <f t="shared" si="56"/>
        <v>0</v>
      </c>
      <c r="Z225" s="219">
        <f t="shared" si="57"/>
        <v>0</v>
      </c>
      <c r="AA225" s="219">
        <f t="shared" si="58"/>
        <v>0</v>
      </c>
      <c r="AB225" s="219">
        <f t="shared" si="59"/>
        <v>0</v>
      </c>
      <c r="AC225" s="219">
        <f t="shared" si="60"/>
        <v>0</v>
      </c>
      <c r="AD225" s="219">
        <f t="shared" si="61"/>
        <v>0</v>
      </c>
      <c r="AE225" s="219">
        <f t="shared" si="62"/>
        <v>0</v>
      </c>
      <c r="AF225" s="219">
        <f t="shared" si="63"/>
        <v>0</v>
      </c>
      <c r="AG225" s="219">
        <f t="shared" si="64"/>
        <v>0</v>
      </c>
      <c r="AH225" s="219">
        <f t="shared" si="65"/>
        <v>0</v>
      </c>
      <c r="AI225" s="219">
        <f t="shared" si="66"/>
        <v>0</v>
      </c>
      <c r="AJ225" s="219">
        <f t="shared" si="67"/>
        <v>0</v>
      </c>
      <c r="AK225" s="224">
        <f t="shared" si="68"/>
        <v>0</v>
      </c>
      <c r="AL225" s="96">
        <f t="shared" si="52"/>
        <v>0</v>
      </c>
    </row>
    <row r="226" spans="1:38">
      <c r="A226" s="48" t="s">
        <v>530</v>
      </c>
      <c r="B226" s="48" t="str">
        <f>INDEX('Ref1'!$E:$E,MATCH(A226,'Ref1'!$A:$A,0))</f>
        <v>Richmondshire</v>
      </c>
      <c r="C226" s="71">
        <f>INDEX(Data2!$1:$1000,MATCH($A226,Data2!$A:$A,0),MATCH($A$5,Data2!$4:$4,0))</f>
        <v>84</v>
      </c>
      <c r="D226" s="225">
        <f>INDEX(Data2!$1:$1000,MATCH($C226,Data2!$X:$X,0),MATCH(D$14,Data2!$4:$4,0))</f>
        <v>-0.89472573620472595</v>
      </c>
      <c r="E226" s="225">
        <f>INDEX(Data2!$1:$1000,MATCH($C226,Data2!$X:$X,0),MATCH(E$14,Data2!$4:$4,0))</f>
        <v>-1.67081473865842</v>
      </c>
      <c r="F226" s="225">
        <f>INDEX(Data2!$1:$1000,MATCH($C226,Data2!$X:$X,0),MATCH(F$14,Data2!$4:$4,0))</f>
        <v>-1.89619030821197</v>
      </c>
      <c r="G226" s="225">
        <f>INDEX(Data2!$1:$1000,MATCH($C226,Data2!$X:$X,0),MATCH(G$14,Data2!$4:$4,0))</f>
        <v>-1.37734677311944</v>
      </c>
      <c r="H226" s="225">
        <f>INDEX(Data2!$1:$1000,MATCH($C226,Data2!$X:$X,0),MATCH(H$14,Data2!$4:$4,0))</f>
        <v>-0.72389625403909696</v>
      </c>
      <c r="I226" s="225">
        <f>INDEX(Data2!$1:$1000,MATCH($C226,Data2!$X:$X,0),MATCH(I$14,Data2!$4:$4,0))</f>
        <v>-2.4330009860728898</v>
      </c>
      <c r="J226" s="225">
        <f>INDEX(Data2!$1:$1000,MATCH($C226,Data2!$X:$X,0),MATCH(J$14,Data2!$4:$4,0))</f>
        <v>-0.90626333816903804</v>
      </c>
      <c r="K226" s="225">
        <f>INDEX(Data2!$1:$1000,MATCH($C226,Data2!$X:$X,0),MATCH(K$14,Data2!$4:$4,0))</f>
        <v>3.4620373051327799E-2</v>
      </c>
      <c r="L226" s="225">
        <f>INDEX(Data2!$1:$1000,MATCH($C226,Data2!$X:$X,0),MATCH(L$14,Data2!$4:$4,0))</f>
        <v>0.38215790030638502</v>
      </c>
      <c r="M226" s="225">
        <f>INDEX(Data2!$1:$1000,MATCH($C226,Data2!$X:$X,0),MATCH(M$14,Data2!$4:$4,0))</f>
        <v>-1.6405276298473599</v>
      </c>
      <c r="N226" s="225">
        <f>INDEX(Data2!$1:$1000,MATCH($C226,Data2!$X:$X,0),MATCH(N$14,Data2!$4:$4,0))</f>
        <v>-1.0033362959655601</v>
      </c>
      <c r="O226" s="225">
        <f>INDEX(Data2!$1:$1000,MATCH($C226,Data2!$X:$X,0),MATCH(O$14,Data2!$4:$4,0))</f>
        <v>-1.81055767879132</v>
      </c>
      <c r="P226" s="225">
        <f>INDEX(Data2!$1:$1000,MATCH($C226,Data2!$X:$X,0),MATCH(P$14,Data2!$4:$4,0))</f>
        <v>-1.4395549086391799</v>
      </c>
      <c r="Q226" s="225">
        <f>INDEX(Data2!$1:$1000,MATCH($C226,Data2!$X:$X,0),MATCH(Q$14,Data2!$4:$4,0))</f>
        <v>1.3200546968364699</v>
      </c>
      <c r="R226" s="225">
        <f>INDEX(Data2!$1:$1000,MATCH($C226,Data2!$X:$X,0),MATCH(R$14,Data2!$4:$4,0))</f>
        <v>0.827847077288139</v>
      </c>
      <c r="S226" s="226">
        <f>INDEX(Data2!$1:$1000,MATCH($C226,Data2!$X:$X,0),MATCH(S$14,Data2!$4:$4,0))</f>
        <v>-7.31380090717315E-2</v>
      </c>
      <c r="T226" s="98">
        <f>INDEX(Data2!$1:$1000,MATCH($C226,Data2!$X:$X,0),MATCH(T$15,Data2!$4:$4,0))</f>
        <v>-0.33295581167441402</v>
      </c>
      <c r="V226" s="219">
        <f t="shared" si="53"/>
        <v>0</v>
      </c>
      <c r="W226" s="219">
        <f t="shared" si="54"/>
        <v>0</v>
      </c>
      <c r="X226" s="219">
        <f t="shared" si="55"/>
        <v>0</v>
      </c>
      <c r="Y226" s="219">
        <f t="shared" si="56"/>
        <v>0</v>
      </c>
      <c r="Z226" s="219">
        <f t="shared" si="57"/>
        <v>0</v>
      </c>
      <c r="AA226" s="219">
        <f t="shared" si="58"/>
        <v>0</v>
      </c>
      <c r="AB226" s="219">
        <f t="shared" si="59"/>
        <v>0</v>
      </c>
      <c r="AC226" s="219">
        <f t="shared" si="60"/>
        <v>0</v>
      </c>
      <c r="AD226" s="219">
        <f t="shared" si="61"/>
        <v>0</v>
      </c>
      <c r="AE226" s="219">
        <f t="shared" si="62"/>
        <v>0</v>
      </c>
      <c r="AF226" s="219">
        <f t="shared" si="63"/>
        <v>0</v>
      </c>
      <c r="AG226" s="219">
        <f t="shared" si="64"/>
        <v>0</v>
      </c>
      <c r="AH226" s="219">
        <f t="shared" si="65"/>
        <v>0</v>
      </c>
      <c r="AI226" s="219">
        <f t="shared" si="66"/>
        <v>0</v>
      </c>
      <c r="AJ226" s="219">
        <f t="shared" si="67"/>
        <v>0</v>
      </c>
      <c r="AK226" s="224">
        <f t="shared" si="68"/>
        <v>0</v>
      </c>
      <c r="AL226" s="96">
        <f t="shared" si="52"/>
        <v>0</v>
      </c>
    </row>
    <row r="227" spans="1:38">
      <c r="A227" s="48" t="s">
        <v>532</v>
      </c>
      <c r="B227" s="48" t="str">
        <f>INDEX('Ref1'!$E:$E,MATCH(A227,'Ref1'!$A:$A,0))</f>
        <v>Rochdale</v>
      </c>
      <c r="C227" s="71">
        <f>INDEX(Data2!$1:$1000,MATCH($A227,Data2!$A:$A,0),MATCH($A$5,Data2!$4:$4,0))</f>
        <v>289</v>
      </c>
      <c r="D227" s="225">
        <f>INDEX(Data2!$1:$1000,MATCH($C227,Data2!$X:$X,0),MATCH(D$14,Data2!$4:$4,0))</f>
        <v>0.59020879232393397</v>
      </c>
      <c r="E227" s="225">
        <f>INDEX(Data2!$1:$1000,MATCH($C227,Data2!$X:$X,0),MATCH(E$14,Data2!$4:$4,0))</f>
        <v>0.99069228112221797</v>
      </c>
      <c r="F227" s="225">
        <f>INDEX(Data2!$1:$1000,MATCH($C227,Data2!$X:$X,0),MATCH(F$14,Data2!$4:$4,0))</f>
        <v>-6.5427627302906397E-2</v>
      </c>
      <c r="G227" s="225">
        <f>INDEX(Data2!$1:$1000,MATCH($C227,Data2!$X:$X,0),MATCH(G$14,Data2!$4:$4,0))</f>
        <v>0.71393615083927797</v>
      </c>
      <c r="H227" s="225">
        <f>INDEX(Data2!$1:$1000,MATCH($C227,Data2!$X:$X,0),MATCH(H$14,Data2!$4:$4,0))</f>
        <v>-6.5427627302906397E-2</v>
      </c>
      <c r="I227" s="225">
        <f>INDEX(Data2!$1:$1000,MATCH($C227,Data2!$X:$X,0),MATCH(I$14,Data2!$4:$4,0))</f>
        <v>5.7721133302240199E-2</v>
      </c>
      <c r="J227" s="225">
        <f>INDEX(Data2!$1:$1000,MATCH($C227,Data2!$X:$X,0),MATCH(J$14,Data2!$4:$4,0))</f>
        <v>-1.05560284363946</v>
      </c>
      <c r="K227" s="225">
        <f>INDEX(Data2!$1:$1000,MATCH($C227,Data2!$X:$X,0),MATCH(K$14,Data2!$4:$4,0))</f>
        <v>-0.308661103247932</v>
      </c>
      <c r="L227" s="225">
        <f>INDEX(Data2!$1:$1000,MATCH($C227,Data2!$X:$X,0),MATCH(L$14,Data2!$4:$4,0))</f>
        <v>-0.28454724788741997</v>
      </c>
      <c r="M227" s="225">
        <f>INDEX(Data2!$1:$1000,MATCH($C227,Data2!$X:$X,0),MATCH(M$14,Data2!$4:$4,0))</f>
        <v>0.181754940835861</v>
      </c>
      <c r="N227" s="225">
        <f>INDEX(Data2!$1:$1000,MATCH($C227,Data2!$X:$X,0),MATCH(N$14,Data2!$4:$4,0))</f>
        <v>0.39876036674317</v>
      </c>
      <c r="O227" s="225">
        <f>INDEX(Data2!$1:$1000,MATCH($C227,Data2!$X:$X,0),MATCH(O$14,Data2!$4:$4,0))</f>
        <v>-0.70404637465488196</v>
      </c>
      <c r="P227" s="225">
        <f>INDEX(Data2!$1:$1000,MATCH($C227,Data2!$X:$X,0),MATCH(P$14,Data2!$4:$4,0))</f>
        <v>0.77482466969292996</v>
      </c>
      <c r="Q227" s="225">
        <f>INDEX(Data2!$1:$1000,MATCH($C227,Data2!$X:$X,0),MATCH(Q$14,Data2!$4:$4,0))</f>
        <v>0.24471489870827601</v>
      </c>
      <c r="R227" s="225">
        <f>INDEX(Data2!$1:$1000,MATCH($C227,Data2!$X:$X,0),MATCH(R$14,Data2!$4:$4,0))</f>
        <v>-0.33295581167441402</v>
      </c>
      <c r="S227" s="226">
        <f>INDEX(Data2!$1:$1000,MATCH($C227,Data2!$X:$X,0),MATCH(S$14,Data2!$4:$4,0))</f>
        <v>0.75421899455136598</v>
      </c>
      <c r="T227" s="98">
        <f>INDEX(Data2!$1:$1000,MATCH($C227,Data2!$X:$X,0),MATCH(T$15,Data2!$4:$4,0))</f>
        <v>-0.70404637465488196</v>
      </c>
      <c r="V227" s="219">
        <f t="shared" si="53"/>
        <v>0</v>
      </c>
      <c r="W227" s="219">
        <f t="shared" si="54"/>
        <v>0</v>
      </c>
      <c r="X227" s="219">
        <f t="shared" si="55"/>
        <v>0</v>
      </c>
      <c r="Y227" s="219">
        <f t="shared" si="56"/>
        <v>0</v>
      </c>
      <c r="Z227" s="219">
        <f t="shared" si="57"/>
        <v>0</v>
      </c>
      <c r="AA227" s="219">
        <f t="shared" si="58"/>
        <v>0</v>
      </c>
      <c r="AB227" s="219">
        <f t="shared" si="59"/>
        <v>0</v>
      </c>
      <c r="AC227" s="219">
        <f t="shared" si="60"/>
        <v>0</v>
      </c>
      <c r="AD227" s="219">
        <f t="shared" si="61"/>
        <v>0</v>
      </c>
      <c r="AE227" s="219">
        <f t="shared" si="62"/>
        <v>0</v>
      </c>
      <c r="AF227" s="219">
        <f t="shared" si="63"/>
        <v>0</v>
      </c>
      <c r="AG227" s="219">
        <f t="shared" si="64"/>
        <v>0</v>
      </c>
      <c r="AH227" s="219">
        <f t="shared" si="65"/>
        <v>0</v>
      </c>
      <c r="AI227" s="219">
        <f t="shared" si="66"/>
        <v>0</v>
      </c>
      <c r="AJ227" s="219">
        <f t="shared" si="67"/>
        <v>0</v>
      </c>
      <c r="AK227" s="224">
        <f t="shared" si="68"/>
        <v>0</v>
      </c>
      <c r="AL227" s="96">
        <f t="shared" si="52"/>
        <v>0</v>
      </c>
    </row>
    <row r="228" spans="1:38">
      <c r="A228" s="48" t="s">
        <v>534</v>
      </c>
      <c r="B228" s="48" t="str">
        <f>INDEX('Ref1'!$E:$E,MATCH(A228,'Ref1'!$A:$A,0))</f>
        <v>Rochford</v>
      </c>
      <c r="C228" s="71">
        <f>INDEX(Data2!$1:$1000,MATCH($A228,Data2!$A:$A,0),MATCH($A$5,Data2!$4:$4,0))</f>
        <v>12</v>
      </c>
      <c r="D228" s="225">
        <f>INDEX(Data2!$1:$1000,MATCH($C228,Data2!$X:$X,0),MATCH(D$14,Data2!$4:$4,0))</f>
        <v>-0.74403555410450795</v>
      </c>
      <c r="E228" s="225">
        <f>INDEX(Data2!$1:$1000,MATCH($C228,Data2!$X:$X,0),MATCH(E$14,Data2!$4:$4,0))</f>
        <v>0.22100455369559499</v>
      </c>
      <c r="F228" s="225">
        <f>INDEX(Data2!$1:$1000,MATCH($C228,Data2!$X:$X,0),MATCH(F$14,Data2!$4:$4,0))</f>
        <v>-0.30060388702378499</v>
      </c>
      <c r="G228" s="225">
        <f>INDEX(Data2!$1:$1000,MATCH($C228,Data2!$X:$X,0),MATCH(G$14,Data2!$4:$4,0))</f>
        <v>-1.0033362959655601</v>
      </c>
      <c r="H228" s="225">
        <f>INDEX(Data2!$1:$1000,MATCH($C228,Data2!$X:$X,0),MATCH(H$14,Data2!$4:$4,0))</f>
        <v>-1.0691269505479799</v>
      </c>
      <c r="I228" s="225">
        <f>INDEX(Data2!$1:$1000,MATCH($C228,Data2!$X:$X,0),MATCH(I$14,Data2!$4:$4,0))</f>
        <v>-0.97820469803439603</v>
      </c>
      <c r="J228" s="225">
        <f>INDEX(Data2!$1:$1000,MATCH($C228,Data2!$X:$X,0),MATCH(J$14,Data2!$4:$4,0))</f>
        <v>-7.31380090717315E-2</v>
      </c>
      <c r="K228" s="225">
        <f>INDEX(Data2!$1:$1000,MATCH($C228,Data2!$X:$X,0),MATCH(K$14,Data2!$4:$4,0))</f>
        <v>-1.02911813509786</v>
      </c>
      <c r="L228" s="225">
        <f>INDEX(Data2!$1:$1000,MATCH($C228,Data2!$X:$X,0),MATCH(L$14,Data2!$4:$4,0))</f>
        <v>-0.26059774714164602</v>
      </c>
      <c r="M228" s="225">
        <f>INDEX(Data2!$1:$1000,MATCH($C228,Data2!$X:$X,0),MATCH(M$14,Data2!$4:$4,0))</f>
        <v>-0.28454724788741997</v>
      </c>
      <c r="N228" s="225">
        <f>INDEX(Data2!$1:$1000,MATCH($C228,Data2!$X:$X,0),MATCH(N$14,Data2!$4:$4,0))</f>
        <v>0.44076432542273503</v>
      </c>
      <c r="O228" s="225">
        <f>INDEX(Data2!$1:$1000,MATCH($C228,Data2!$X:$X,0),MATCH(O$14,Data2!$4:$4,0))</f>
        <v>-0.75421899455136598</v>
      </c>
      <c r="P228" s="225">
        <f>INDEX(Data2!$1:$1000,MATCH($C228,Data2!$X:$X,0),MATCH(P$14,Data2!$4:$4,0))</f>
        <v>-0.95367622688124898</v>
      </c>
      <c r="Q228" s="225">
        <f>INDEX(Data2!$1:$1000,MATCH($C228,Data2!$X:$X,0),MATCH(Q$14,Data2!$4:$4,0))</f>
        <v>-1.1698735860340801</v>
      </c>
      <c r="R228" s="225">
        <f>INDEX(Data2!$1:$1000,MATCH($C228,Data2!$X:$X,0),MATCH(R$14,Data2!$4:$4,0))</f>
        <v>0.449256837146156</v>
      </c>
      <c r="S228" s="226">
        <f>INDEX(Data2!$1:$1000,MATCH($C228,Data2!$X:$X,0),MATCH(S$14,Data2!$4:$4,0))</f>
        <v>0.13501699212531501</v>
      </c>
      <c r="T228" s="98">
        <f>INDEX(Data2!$1:$1000,MATCH($C228,Data2!$X:$X,0),MATCH(T$15,Data2!$4:$4,0))</f>
        <v>1.2169055626538401</v>
      </c>
      <c r="V228" s="219">
        <f t="shared" si="53"/>
        <v>0</v>
      </c>
      <c r="W228" s="219">
        <f t="shared" si="54"/>
        <v>0</v>
      </c>
      <c r="X228" s="219">
        <f t="shared" si="55"/>
        <v>0</v>
      </c>
      <c r="Y228" s="219">
        <f t="shared" si="56"/>
        <v>0</v>
      </c>
      <c r="Z228" s="219">
        <f t="shared" si="57"/>
        <v>0</v>
      </c>
      <c r="AA228" s="219">
        <f t="shared" si="58"/>
        <v>0</v>
      </c>
      <c r="AB228" s="219">
        <f t="shared" si="59"/>
        <v>0</v>
      </c>
      <c r="AC228" s="219">
        <f t="shared" si="60"/>
        <v>0</v>
      </c>
      <c r="AD228" s="219">
        <f t="shared" si="61"/>
        <v>0</v>
      </c>
      <c r="AE228" s="219">
        <f t="shared" si="62"/>
        <v>0</v>
      </c>
      <c r="AF228" s="219">
        <f t="shared" si="63"/>
        <v>0</v>
      </c>
      <c r="AG228" s="219">
        <f t="shared" si="64"/>
        <v>0</v>
      </c>
      <c r="AH228" s="219">
        <f t="shared" si="65"/>
        <v>0</v>
      </c>
      <c r="AI228" s="219">
        <f t="shared" si="66"/>
        <v>0</v>
      </c>
      <c r="AJ228" s="219">
        <f t="shared" si="67"/>
        <v>0</v>
      </c>
      <c r="AK228" s="224">
        <f t="shared" si="68"/>
        <v>0</v>
      </c>
      <c r="AL228" s="96">
        <f t="shared" si="52"/>
        <v>0</v>
      </c>
    </row>
    <row r="229" spans="1:38">
      <c r="A229" s="48" t="s">
        <v>536</v>
      </c>
      <c r="B229" s="48" t="str">
        <f>INDEX('Ref1'!$E:$E,MATCH(A229,'Ref1'!$A:$A,0))</f>
        <v>Rossendale</v>
      </c>
      <c r="C229" s="71">
        <f>INDEX(Data2!$1:$1000,MATCH($A229,Data2!$A:$A,0),MATCH($A$5,Data2!$4:$4,0))</f>
        <v>255</v>
      </c>
      <c r="D229" s="225">
        <f>INDEX(Data2!$1:$1000,MATCH($C229,Data2!$X:$X,0),MATCH(D$14,Data2!$4:$4,0))</f>
        <v>0.38215790030638502</v>
      </c>
      <c r="E229" s="225">
        <f>INDEX(Data2!$1:$1000,MATCH($C229,Data2!$X:$X,0),MATCH(E$14,Data2!$4:$4,0))</f>
        <v>-0.119507998425229</v>
      </c>
      <c r="F229" s="225">
        <f>INDEX(Data2!$1:$1000,MATCH($C229,Data2!$X:$X,0),MATCH(F$14,Data2!$4:$4,0))</f>
        <v>0.21312928999889499</v>
      </c>
      <c r="G229" s="225">
        <f>INDEX(Data2!$1:$1000,MATCH($C229,Data2!$X:$X,0),MATCH(G$14,Data2!$4:$4,0))</f>
        <v>0.308661103247932</v>
      </c>
      <c r="H229" s="225">
        <f>INDEX(Data2!$1:$1000,MATCH($C229,Data2!$X:$X,0),MATCH(H$14,Data2!$4:$4,0))</f>
        <v>5.0018065889223501E-2</v>
      </c>
      <c r="I229" s="225">
        <f>INDEX(Data2!$1:$1000,MATCH($C229,Data2!$X:$X,0),MATCH(I$14,Data2!$4:$4,0))</f>
        <v>1.48433940803009</v>
      </c>
      <c r="J229" s="225">
        <f>INDEX(Data2!$1:$1000,MATCH($C229,Data2!$X:$X,0),MATCH(J$14,Data2!$4:$4,0))</f>
        <v>1.33866570764457</v>
      </c>
      <c r="K229" s="225">
        <f>INDEX(Data2!$1:$1000,MATCH($C229,Data2!$X:$X,0),MATCH(K$14,Data2!$4:$4,0))</f>
        <v>-1.81055767879132</v>
      </c>
      <c r="L229" s="225">
        <f>INDEX(Data2!$1:$1000,MATCH($C229,Data2!$X:$X,0),MATCH(L$14,Data2!$4:$4,0))</f>
        <v>-0.31673840765542399</v>
      </c>
      <c r="M229" s="225">
        <f>INDEX(Data2!$1:$1000,MATCH($C229,Data2!$X:$X,0),MATCH(M$14,Data2!$4:$4,0))</f>
        <v>-0.47493304871340403</v>
      </c>
      <c r="N229" s="225">
        <f>INDEX(Data2!$1:$1000,MATCH($C229,Data2!$X:$X,0),MATCH(N$14,Data2!$4:$4,0))</f>
        <v>-0.91792285853303901</v>
      </c>
      <c r="O229" s="225">
        <f>INDEX(Data2!$1:$1000,MATCH($C229,Data2!$X:$X,0),MATCH(O$14,Data2!$4:$4,0))</f>
        <v>0.68447010916529605</v>
      </c>
      <c r="P229" s="225">
        <f>INDEX(Data2!$1:$1000,MATCH($C229,Data2!$X:$X,0),MATCH(P$14,Data2!$4:$4,0))</f>
        <v>1.55768809267068</v>
      </c>
      <c r="Q229" s="225">
        <f>INDEX(Data2!$1:$1000,MATCH($C229,Data2!$X:$X,0),MATCH(Q$14,Data2!$4:$4,0))</f>
        <v>1.9230884433897401E-2</v>
      </c>
      <c r="R229" s="225">
        <f>INDEX(Data2!$1:$1000,MATCH($C229,Data2!$X:$X,0),MATCH(R$14,Data2!$4:$4,0))</f>
        <v>-0.423873478962081</v>
      </c>
      <c r="S229" s="226">
        <f>INDEX(Data2!$1:$1000,MATCH($C229,Data2!$X:$X,0),MATCH(S$14,Data2!$4:$4,0))</f>
        <v>-1.9985190177754</v>
      </c>
      <c r="T229" s="98">
        <f>INDEX(Data2!$1:$1000,MATCH($C229,Data2!$X:$X,0),MATCH(T$15,Data2!$4:$4,0))</f>
        <v>0.36566011593027697</v>
      </c>
      <c r="V229" s="219">
        <f t="shared" si="53"/>
        <v>0</v>
      </c>
      <c r="W229" s="219">
        <f t="shared" si="54"/>
        <v>0</v>
      </c>
      <c r="X229" s="219">
        <f t="shared" si="55"/>
        <v>0</v>
      </c>
      <c r="Y229" s="219">
        <f t="shared" si="56"/>
        <v>0</v>
      </c>
      <c r="Z229" s="219">
        <f t="shared" si="57"/>
        <v>0</v>
      </c>
      <c r="AA229" s="219">
        <f t="shared" si="58"/>
        <v>0</v>
      </c>
      <c r="AB229" s="219">
        <f t="shared" si="59"/>
        <v>0</v>
      </c>
      <c r="AC229" s="219">
        <f t="shared" si="60"/>
        <v>0</v>
      </c>
      <c r="AD229" s="219">
        <f t="shared" si="61"/>
        <v>0</v>
      </c>
      <c r="AE229" s="219">
        <f t="shared" si="62"/>
        <v>0</v>
      </c>
      <c r="AF229" s="219">
        <f t="shared" si="63"/>
        <v>0</v>
      </c>
      <c r="AG229" s="219">
        <f t="shared" si="64"/>
        <v>0</v>
      </c>
      <c r="AH229" s="219">
        <f t="shared" si="65"/>
        <v>0</v>
      </c>
      <c r="AI229" s="219">
        <f t="shared" si="66"/>
        <v>0</v>
      </c>
      <c r="AJ229" s="219">
        <f t="shared" si="67"/>
        <v>0</v>
      </c>
      <c r="AK229" s="224">
        <f t="shared" si="68"/>
        <v>0</v>
      </c>
      <c r="AL229" s="96">
        <f t="shared" si="52"/>
        <v>0</v>
      </c>
    </row>
    <row r="230" spans="1:38">
      <c r="A230" s="48" t="s">
        <v>538</v>
      </c>
      <c r="B230" s="48" t="str">
        <f>INDEX('Ref1'!$E:$E,MATCH(A230,'Ref1'!$A:$A,0))</f>
        <v>Rother</v>
      </c>
      <c r="C230" s="71">
        <f>INDEX(Data2!$1:$1000,MATCH($A230,Data2!$A:$A,0),MATCH($A$5,Data2!$4:$4,0))</f>
        <v>189</v>
      </c>
      <c r="D230" s="225">
        <f>INDEX(Data2!$1:$1000,MATCH($C230,Data2!$X:$X,0),MATCH(D$14,Data2!$4:$4,0))</f>
        <v>0.13501699212531501</v>
      </c>
      <c r="E230" s="225">
        <f>INDEX(Data2!$1:$1000,MATCH($C230,Data2!$X:$X,0),MATCH(E$14,Data2!$4:$4,0))</f>
        <v>-1.3577523079868701</v>
      </c>
      <c r="F230" s="225">
        <f>INDEX(Data2!$1:$1000,MATCH($C230,Data2!$X:$X,0),MATCH(F$14,Data2!$4:$4,0))</f>
        <v>-0.15834272448537501</v>
      </c>
      <c r="G230" s="225">
        <f>INDEX(Data2!$1:$1000,MATCH($C230,Data2!$X:$X,0),MATCH(G$14,Data2!$4:$4,0))</f>
        <v>0.99069228112221797</v>
      </c>
      <c r="H230" s="225">
        <f>INDEX(Data2!$1:$1000,MATCH($C230,Data2!$X:$X,0),MATCH(H$14,Data2!$4:$4,0))</f>
        <v>2.6924831633429899E-2</v>
      </c>
      <c r="I230" s="225">
        <f>INDEX(Data2!$1:$1000,MATCH($C230,Data2!$X:$X,0),MATCH(I$14,Data2!$4:$4,0))</f>
        <v>-0.45778187523733299</v>
      </c>
      <c r="J230" s="225">
        <f>INDEX(Data2!$1:$1000,MATCH($C230,Data2!$X:$X,0),MATCH(J$14,Data2!$4:$4,0))</f>
        <v>0.228893548160431</v>
      </c>
      <c r="K230" s="225">
        <f>INDEX(Data2!$1:$1000,MATCH($C230,Data2!$X:$X,0),MATCH(K$14,Data2!$4:$4,0))</f>
        <v>-1.1698735860340801</v>
      </c>
      <c r="L230" s="225">
        <f>INDEX(Data2!$1:$1000,MATCH($C230,Data2!$X:$X,0),MATCH(L$14,Data2!$4:$4,0))</f>
        <v>1.33866570764457</v>
      </c>
      <c r="M230" s="225">
        <f>INDEX(Data2!$1:$1000,MATCH($C230,Data2!$X:$X,0),MATCH(M$14,Data2!$4:$4,0))</f>
        <v>-0.52726251343495301</v>
      </c>
      <c r="N230" s="225">
        <f>INDEX(Data2!$1:$1000,MATCH($C230,Data2!$X:$X,0),MATCH(N$14,Data2!$4:$4,0))</f>
        <v>-0.39876036674317</v>
      </c>
      <c r="O230" s="225">
        <f>INDEX(Data2!$1:$1000,MATCH($C230,Data2!$X:$X,0),MATCH(O$14,Data2!$4:$4,0))</f>
        <v>-1.58410435946053</v>
      </c>
      <c r="P230" s="225">
        <f>INDEX(Data2!$1:$1000,MATCH($C230,Data2!$X:$X,0),MATCH(P$14,Data2!$4:$4,0))</f>
        <v>-0.292566138795811</v>
      </c>
      <c r="Q230" s="225">
        <f>INDEX(Data2!$1:$1000,MATCH($C230,Data2!$X:$X,0),MATCH(Q$14,Data2!$4:$4,0))</f>
        <v>-0.68447010916529605</v>
      </c>
      <c r="R230" s="225">
        <f>INDEX(Data2!$1:$1000,MATCH($C230,Data2!$X:$X,0),MATCH(R$14,Data2!$4:$4,0))</f>
        <v>1.67081473865842</v>
      </c>
      <c r="S230" s="226">
        <f>INDEX(Data2!$1:$1000,MATCH($C230,Data2!$X:$X,0),MATCH(S$14,Data2!$4:$4,0))</f>
        <v>-0.423873478962081</v>
      </c>
      <c r="T230" s="98">
        <f>INDEX(Data2!$1:$1000,MATCH($C230,Data2!$X:$X,0),MATCH(T$15,Data2!$4:$4,0))</f>
        <v>-0.119507998425229</v>
      </c>
      <c r="V230" s="219">
        <f t="shared" si="53"/>
        <v>0</v>
      </c>
      <c r="W230" s="219">
        <f t="shared" si="54"/>
        <v>0</v>
      </c>
      <c r="X230" s="219">
        <f t="shared" si="55"/>
        <v>0</v>
      </c>
      <c r="Y230" s="219">
        <f t="shared" si="56"/>
        <v>0</v>
      </c>
      <c r="Z230" s="219">
        <f t="shared" si="57"/>
        <v>0</v>
      </c>
      <c r="AA230" s="219">
        <f t="shared" si="58"/>
        <v>0</v>
      </c>
      <c r="AB230" s="219">
        <f t="shared" si="59"/>
        <v>0</v>
      </c>
      <c r="AC230" s="219">
        <f t="shared" si="60"/>
        <v>0</v>
      </c>
      <c r="AD230" s="219">
        <f t="shared" si="61"/>
        <v>0</v>
      </c>
      <c r="AE230" s="219">
        <f t="shared" si="62"/>
        <v>0</v>
      </c>
      <c r="AF230" s="219">
        <f t="shared" si="63"/>
        <v>0</v>
      </c>
      <c r="AG230" s="219">
        <f t="shared" si="64"/>
        <v>0</v>
      </c>
      <c r="AH230" s="219">
        <f t="shared" si="65"/>
        <v>0</v>
      </c>
      <c r="AI230" s="219">
        <f t="shared" si="66"/>
        <v>0</v>
      </c>
      <c r="AJ230" s="219">
        <f t="shared" si="67"/>
        <v>0</v>
      </c>
      <c r="AK230" s="224">
        <f t="shared" si="68"/>
        <v>0</v>
      </c>
      <c r="AL230" s="96">
        <f t="shared" si="52"/>
        <v>0</v>
      </c>
    </row>
    <row r="231" spans="1:38">
      <c r="A231" s="48" t="s">
        <v>540</v>
      </c>
      <c r="B231" s="48" t="str">
        <f>INDEX('Ref1'!$E:$E,MATCH(A231,'Ref1'!$A:$A,0))</f>
        <v>Rotherham</v>
      </c>
      <c r="C231" s="71">
        <f>INDEX(Data2!$1:$1000,MATCH($A231,Data2!$A:$A,0),MATCH($A$5,Data2!$4:$4,0))</f>
        <v>317</v>
      </c>
      <c r="D231" s="225">
        <f>INDEX(Data2!$1:$1000,MATCH($C231,Data2!$X:$X,0),MATCH(D$14,Data2!$4:$4,0))</f>
        <v>-1.94481164334801</v>
      </c>
      <c r="E231" s="225">
        <f>INDEX(Data2!$1:$1000,MATCH($C231,Data2!$X:$X,0),MATCH(E$14,Data2!$4:$4,0))</f>
        <v>0.44076432542273503</v>
      </c>
      <c r="F231" s="225">
        <f>INDEX(Data2!$1:$1000,MATCH($C231,Data2!$X:$X,0),MATCH(F$14,Data2!$4:$4,0))</f>
        <v>0.79576471234815305</v>
      </c>
      <c r="G231" s="225">
        <f>INDEX(Data2!$1:$1000,MATCH($C231,Data2!$X:$X,0),MATCH(G$14,Data2!$4:$4,0))</f>
        <v>0.59938909654980799</v>
      </c>
      <c r="H231" s="225">
        <f>INDEX(Data2!$1:$1000,MATCH($C231,Data2!$X:$X,0),MATCH(H$14,Data2!$4:$4,0))</f>
        <v>2.4330009860728898</v>
      </c>
      <c r="I231" s="225">
        <f>INDEX(Data2!$1:$1000,MATCH($C231,Data2!$X:$X,0),MATCH(I$14,Data2!$4:$4,0))</f>
        <v>-1.02911813509786</v>
      </c>
      <c r="J231" s="225">
        <f>INDEX(Data2!$1:$1000,MATCH($C231,Data2!$X:$X,0),MATCH(J$14,Data2!$4:$4,0))</f>
        <v>1.0691269505479799</v>
      </c>
      <c r="K231" s="225">
        <f>INDEX(Data2!$1:$1000,MATCH($C231,Data2!$X:$X,0),MATCH(K$14,Data2!$4:$4,0))</f>
        <v>-0.21312928999889499</v>
      </c>
      <c r="L231" s="225">
        <f>INDEX(Data2!$1:$1000,MATCH($C231,Data2!$X:$X,0),MATCH(L$14,Data2!$4:$4,0))</f>
        <v>-2.2079361535701101</v>
      </c>
      <c r="M231" s="225">
        <f>INDEX(Data2!$1:$1000,MATCH($C231,Data2!$X:$X,0),MATCH(M$14,Data2!$4:$4,0))</f>
        <v>-3.4620373051327799E-2</v>
      </c>
      <c r="N231" s="225">
        <f>INDEX(Data2!$1:$1000,MATCH($C231,Data2!$X:$X,0),MATCH(N$14,Data2!$4:$4,0))</f>
        <v>0.34926126594690199</v>
      </c>
      <c r="O231" s="225">
        <f>INDEX(Data2!$1:$1000,MATCH($C231,Data2!$X:$X,0),MATCH(O$14,Data2!$4:$4,0))</f>
        <v>-0.52726251343495301</v>
      </c>
      <c r="P231" s="225">
        <f>INDEX(Data2!$1:$1000,MATCH($C231,Data2!$X:$X,0),MATCH(P$14,Data2!$4:$4,0))</f>
        <v>-1.0422691021370301</v>
      </c>
      <c r="Q231" s="225">
        <f>INDEX(Data2!$1:$1000,MATCH($C231,Data2!$X:$X,0),MATCH(Q$14,Data2!$4:$4,0))</f>
        <v>1.46158075015049</v>
      </c>
      <c r="R231" s="225">
        <f>INDEX(Data2!$1:$1000,MATCH($C231,Data2!$X:$X,0),MATCH(R$14,Data2!$4:$4,0))</f>
        <v>-0.49222508848025498</v>
      </c>
      <c r="S231" s="226">
        <f>INDEX(Data2!$1:$1000,MATCH($C231,Data2!$X:$X,0),MATCH(S$14,Data2!$4:$4,0))</f>
        <v>-8.0852741412441698E-2</v>
      </c>
      <c r="T231" s="98">
        <f>INDEX(Data2!$1:$1000,MATCH($C231,Data2!$X:$X,0),MATCH(T$15,Data2!$4:$4,0))</f>
        <v>0.75421899455136598</v>
      </c>
      <c r="V231" s="219">
        <f t="shared" si="53"/>
        <v>0</v>
      </c>
      <c r="W231" s="219">
        <f t="shared" si="54"/>
        <v>0</v>
      </c>
      <c r="X231" s="219">
        <f t="shared" si="55"/>
        <v>0</v>
      </c>
      <c r="Y231" s="219">
        <f t="shared" si="56"/>
        <v>0</v>
      </c>
      <c r="Z231" s="219">
        <f t="shared" si="57"/>
        <v>0</v>
      </c>
      <c r="AA231" s="219">
        <f t="shared" si="58"/>
        <v>0</v>
      </c>
      <c r="AB231" s="219">
        <f t="shared" si="59"/>
        <v>0</v>
      </c>
      <c r="AC231" s="219">
        <f t="shared" si="60"/>
        <v>0</v>
      </c>
      <c r="AD231" s="219">
        <f t="shared" si="61"/>
        <v>0</v>
      </c>
      <c r="AE231" s="219">
        <f t="shared" si="62"/>
        <v>0</v>
      </c>
      <c r="AF231" s="219">
        <f t="shared" si="63"/>
        <v>0</v>
      </c>
      <c r="AG231" s="219">
        <f t="shared" si="64"/>
        <v>0</v>
      </c>
      <c r="AH231" s="219">
        <f t="shared" si="65"/>
        <v>0</v>
      </c>
      <c r="AI231" s="219">
        <f t="shared" si="66"/>
        <v>0</v>
      </c>
      <c r="AJ231" s="219">
        <f t="shared" si="67"/>
        <v>0</v>
      </c>
      <c r="AK231" s="224">
        <f t="shared" si="68"/>
        <v>0</v>
      </c>
      <c r="AL231" s="96">
        <f t="shared" si="52"/>
        <v>0</v>
      </c>
    </row>
    <row r="232" spans="1:38">
      <c r="A232" s="48" t="s">
        <v>542</v>
      </c>
      <c r="B232" s="48" t="str">
        <f>INDEX('Ref1'!$E:$E,MATCH(A232,'Ref1'!$A:$A,0))</f>
        <v>Rugby</v>
      </c>
      <c r="C232" s="71">
        <f>INDEX(Data2!$1:$1000,MATCH($A232,Data2!$A:$A,0),MATCH($A$5,Data2!$4:$4,0))</f>
        <v>125</v>
      </c>
      <c r="D232" s="225">
        <f>INDEX(Data2!$1:$1000,MATCH($C232,Data2!$X:$X,0),MATCH(D$14,Data2!$4:$4,0))</f>
        <v>0.373896287181058</v>
      </c>
      <c r="E232" s="225">
        <f>INDEX(Data2!$1:$1000,MATCH($C232,Data2!$X:$X,0),MATCH(E$14,Data2!$4:$4,0))</f>
        <v>1.4182061165636599</v>
      </c>
      <c r="F232" s="225">
        <f>INDEX(Data2!$1:$1000,MATCH($C232,Data2!$X:$X,0),MATCH(F$14,Data2!$4:$4,0))</f>
        <v>-1.8516777124192001</v>
      </c>
      <c r="G232" s="225">
        <f>INDEX(Data2!$1:$1000,MATCH($C232,Data2!$X:$X,0),MATCH(G$14,Data2!$4:$4,0))</f>
        <v>-0.59020879232393397</v>
      </c>
      <c r="H232" s="225">
        <f>INDEX(Data2!$1:$1000,MATCH($C232,Data2!$X:$X,0),MATCH(H$14,Data2!$4:$4,0))</f>
        <v>-0.50092629126642196</v>
      </c>
      <c r="I232" s="225">
        <f>INDEX(Data2!$1:$1000,MATCH($C232,Data2!$X:$X,0),MATCH(I$14,Data2!$4:$4,0))</f>
        <v>-1.89619030821197</v>
      </c>
      <c r="J232" s="225">
        <f>INDEX(Data2!$1:$1000,MATCH($C232,Data2!$X:$X,0),MATCH(J$14,Data2!$4:$4,0))</f>
        <v>0.68447010916529605</v>
      </c>
      <c r="K232" s="225">
        <f>INDEX(Data2!$1:$1000,MATCH($C232,Data2!$X:$X,0),MATCH(K$14,Data2!$4:$4,0))</f>
        <v>1.15380754900634E-2</v>
      </c>
      <c r="L232" s="225">
        <f>INDEX(Data2!$1:$1000,MATCH($C232,Data2!$X:$X,0),MATCH(L$14,Data2!$4:$4,0))</f>
        <v>-1.30189000761073</v>
      </c>
      <c r="M232" s="225">
        <f>INDEX(Data2!$1:$1000,MATCH($C232,Data2!$X:$X,0),MATCH(M$14,Data2!$4:$4,0))</f>
        <v>0.276546612755663</v>
      </c>
      <c r="N232" s="225">
        <f>INDEX(Data2!$1:$1000,MATCH($C232,Data2!$X:$X,0),MATCH(N$14,Data2!$4:$4,0))</f>
        <v>0.91792285853303901</v>
      </c>
      <c r="O232" s="225">
        <f>INDEX(Data2!$1:$1000,MATCH($C232,Data2!$X:$X,0),MATCH(O$14,Data2!$4:$4,0))</f>
        <v>-0.73392869407083094</v>
      </c>
      <c r="P232" s="225">
        <f>INDEX(Data2!$1:$1000,MATCH($C232,Data2!$X:$X,0),MATCH(P$14,Data2!$4:$4,0))</f>
        <v>1.5078939607437201</v>
      </c>
      <c r="Q232" s="225">
        <f>INDEX(Data2!$1:$1000,MATCH($C232,Data2!$X:$X,0),MATCH(Q$14,Data2!$4:$4,0))</f>
        <v>-1.4395549086391799</v>
      </c>
      <c r="R232" s="225">
        <f>INDEX(Data2!$1:$1000,MATCH($C232,Data2!$X:$X,0),MATCH(R$14,Data2!$4:$4,0))</f>
        <v>-0.97820469803439603</v>
      </c>
      <c r="S232" s="226">
        <f>INDEX(Data2!$1:$1000,MATCH($C232,Data2!$X:$X,0),MATCH(S$14,Data2!$4:$4,0))</f>
        <v>1.0967790164520199</v>
      </c>
      <c r="T232" s="98">
        <f>INDEX(Data2!$1:$1000,MATCH($C232,Data2!$X:$X,0),MATCH(T$15,Data2!$4:$4,0))</f>
        <v>-0.43230348489121101</v>
      </c>
      <c r="V232" s="219">
        <f t="shared" si="53"/>
        <v>0</v>
      </c>
      <c r="W232" s="219">
        <f t="shared" si="54"/>
        <v>0</v>
      </c>
      <c r="X232" s="219">
        <f t="shared" si="55"/>
        <v>0</v>
      </c>
      <c r="Y232" s="219">
        <f t="shared" si="56"/>
        <v>0</v>
      </c>
      <c r="Z232" s="219">
        <f t="shared" si="57"/>
        <v>0</v>
      </c>
      <c r="AA232" s="219">
        <f t="shared" si="58"/>
        <v>0</v>
      </c>
      <c r="AB232" s="219">
        <f t="shared" si="59"/>
        <v>0</v>
      </c>
      <c r="AC232" s="219">
        <f t="shared" si="60"/>
        <v>0</v>
      </c>
      <c r="AD232" s="219">
        <f t="shared" si="61"/>
        <v>0</v>
      </c>
      <c r="AE232" s="219">
        <f t="shared" si="62"/>
        <v>0</v>
      </c>
      <c r="AF232" s="219">
        <f t="shared" si="63"/>
        <v>0</v>
      </c>
      <c r="AG232" s="219">
        <f t="shared" si="64"/>
        <v>0</v>
      </c>
      <c r="AH232" s="219">
        <f t="shared" si="65"/>
        <v>0</v>
      </c>
      <c r="AI232" s="219">
        <f t="shared" si="66"/>
        <v>0</v>
      </c>
      <c r="AJ232" s="219">
        <f t="shared" si="67"/>
        <v>0</v>
      </c>
      <c r="AK232" s="224">
        <f t="shared" si="68"/>
        <v>0</v>
      </c>
      <c r="AL232" s="96">
        <f t="shared" si="52"/>
        <v>0</v>
      </c>
    </row>
    <row r="233" spans="1:38">
      <c r="A233" s="48" t="s">
        <v>544</v>
      </c>
      <c r="B233" s="48" t="str">
        <f>INDEX('Ref1'!$E:$E,MATCH(A233,'Ref1'!$A:$A,0))</f>
        <v>Runnymede</v>
      </c>
      <c r="C233" s="71">
        <f>INDEX(Data2!$1:$1000,MATCH($A233,Data2!$A:$A,0),MATCH($A$5,Data2!$4:$4,0))</f>
        <v>71</v>
      </c>
      <c r="D233" s="225">
        <f>INDEX(Data2!$1:$1000,MATCH($C233,Data2!$X:$X,0),MATCH(D$14,Data2!$4:$4,0))</f>
        <v>1.20093251313347</v>
      </c>
      <c r="E233" s="225">
        <f>INDEX(Data2!$1:$1000,MATCH($C233,Data2!$X:$X,0),MATCH(E$14,Data2!$4:$4,0))</f>
        <v>0.90626333816903804</v>
      </c>
      <c r="F233" s="225">
        <f>INDEX(Data2!$1:$1000,MATCH($C233,Data2!$X:$X,0),MATCH(F$14,Data2!$4:$4,0))</f>
        <v>0.77482466969292996</v>
      </c>
      <c r="G233" s="225">
        <f>INDEX(Data2!$1:$1000,MATCH($C233,Data2!$X:$X,0),MATCH(G$14,Data2!$4:$4,0))</f>
        <v>0.79576471234815305</v>
      </c>
      <c r="H233" s="225">
        <f>INDEX(Data2!$1:$1000,MATCH($C233,Data2!$X:$X,0),MATCH(H$14,Data2!$4:$4,0))</f>
        <v>0.43230348489121101</v>
      </c>
      <c r="I233" s="225">
        <f>INDEX(Data2!$1:$1000,MATCH($C233,Data2!$X:$X,0),MATCH(I$14,Data2!$4:$4,0))</f>
        <v>-1.30189000761073</v>
      </c>
      <c r="J233" s="225">
        <f>INDEX(Data2!$1:$1000,MATCH($C233,Data2!$X:$X,0),MATCH(J$14,Data2!$4:$4,0))</f>
        <v>0.66515271288348599</v>
      </c>
      <c r="K233" s="225">
        <f>INDEX(Data2!$1:$1000,MATCH($C233,Data2!$X:$X,0),MATCH(K$14,Data2!$4:$4,0))</f>
        <v>-0.59938909654980799</v>
      </c>
      <c r="L233" s="225">
        <f>INDEX(Data2!$1:$1000,MATCH($C233,Data2!$X:$X,0),MATCH(L$14,Data2!$4:$4,0))</f>
        <v>1.7722890959111699</v>
      </c>
      <c r="M233" s="225">
        <f>INDEX(Data2!$1:$1000,MATCH($C233,Data2!$X:$X,0),MATCH(M$14,Data2!$4:$4,0))</f>
        <v>1.1399039744476001</v>
      </c>
      <c r="N233" s="225">
        <f>INDEX(Data2!$1:$1000,MATCH($C233,Data2!$X:$X,0),MATCH(N$14,Data2!$4:$4,0))</f>
        <v>1.1547591320828301</v>
      </c>
      <c r="O233" s="225">
        <f>INDEX(Data2!$1:$1000,MATCH($C233,Data2!$X:$X,0),MATCH(O$14,Data2!$4:$4,0))</f>
        <v>-0.449256837146156</v>
      </c>
      <c r="P233" s="225">
        <f>INDEX(Data2!$1:$1000,MATCH($C233,Data2!$X:$X,0),MATCH(P$14,Data2!$4:$4,0))</f>
        <v>7.3138009071731694E-2</v>
      </c>
      <c r="Q233" s="225">
        <f>INDEX(Data2!$1:$1000,MATCH($C233,Data2!$X:$X,0),MATCH(Q$14,Data2!$4:$4,0))</f>
        <v>-0.181754940835861</v>
      </c>
      <c r="R233" s="225">
        <f>INDEX(Data2!$1:$1000,MATCH($C233,Data2!$X:$X,0),MATCH(R$14,Data2!$4:$4,0))</f>
        <v>-1.01614278526508</v>
      </c>
      <c r="S233" s="226">
        <f>INDEX(Data2!$1:$1000,MATCH($C233,Data2!$X:$X,0),MATCH(S$14,Data2!$4:$4,0))</f>
        <v>0.41547348891049701</v>
      </c>
      <c r="T233" s="98">
        <f>INDEX(Data2!$1:$1000,MATCH($C233,Data2!$X:$X,0),MATCH(T$15,Data2!$4:$4,0))</f>
        <v>1.70271698671923</v>
      </c>
      <c r="V233" s="219">
        <f t="shared" si="53"/>
        <v>0</v>
      </c>
      <c r="W233" s="219">
        <f t="shared" si="54"/>
        <v>0</v>
      </c>
      <c r="X233" s="219">
        <f t="shared" si="55"/>
        <v>0</v>
      </c>
      <c r="Y233" s="219">
        <f t="shared" si="56"/>
        <v>0</v>
      </c>
      <c r="Z233" s="219">
        <f t="shared" si="57"/>
        <v>0</v>
      </c>
      <c r="AA233" s="219">
        <f t="shared" si="58"/>
        <v>0</v>
      </c>
      <c r="AB233" s="219">
        <f t="shared" si="59"/>
        <v>0</v>
      </c>
      <c r="AC233" s="219">
        <f t="shared" si="60"/>
        <v>0</v>
      </c>
      <c r="AD233" s="219">
        <f t="shared" si="61"/>
        <v>0</v>
      </c>
      <c r="AE233" s="219">
        <f t="shared" si="62"/>
        <v>0</v>
      </c>
      <c r="AF233" s="219">
        <f t="shared" si="63"/>
        <v>0</v>
      </c>
      <c r="AG233" s="219">
        <f t="shared" si="64"/>
        <v>0</v>
      </c>
      <c r="AH233" s="219">
        <f t="shared" si="65"/>
        <v>0</v>
      </c>
      <c r="AI233" s="219">
        <f t="shared" si="66"/>
        <v>0</v>
      </c>
      <c r="AJ233" s="219">
        <f t="shared" si="67"/>
        <v>0</v>
      </c>
      <c r="AK233" s="224">
        <f t="shared" si="68"/>
        <v>0</v>
      </c>
      <c r="AL233" s="96">
        <f t="shared" si="52"/>
        <v>0</v>
      </c>
    </row>
    <row r="234" spans="1:38">
      <c r="A234" s="48" t="s">
        <v>546</v>
      </c>
      <c r="B234" s="48" t="str">
        <f>INDEX('Ref1'!$E:$E,MATCH(A234,'Ref1'!$A:$A,0))</f>
        <v>Rushcliffe</v>
      </c>
      <c r="C234" s="71">
        <f>INDEX(Data2!$1:$1000,MATCH($A234,Data2!$A:$A,0),MATCH($A$5,Data2!$4:$4,0))</f>
        <v>103</v>
      </c>
      <c r="D234" s="225">
        <f>INDEX(Data2!$1:$1000,MATCH($C234,Data2!$X:$X,0),MATCH(D$14,Data2!$4:$4,0))</f>
        <v>0.52726251343495301</v>
      </c>
      <c r="E234" s="225">
        <f>INDEX(Data2!$1:$1000,MATCH($C234,Data2!$X:$X,0),MATCH(E$14,Data2!$4:$4,0))</f>
        <v>0.71393615083927797</v>
      </c>
      <c r="F234" s="225">
        <f>INDEX(Data2!$1:$1000,MATCH($C234,Data2!$X:$X,0),MATCH(F$14,Data2!$4:$4,0))</f>
        <v>0.58107796279481305</v>
      </c>
      <c r="G234" s="225">
        <f>INDEX(Data2!$1:$1000,MATCH($C234,Data2!$X:$X,0),MATCH(G$14,Data2!$4:$4,0))</f>
        <v>-0.47493304871340403</v>
      </c>
      <c r="H234" s="225">
        <f>INDEX(Data2!$1:$1000,MATCH($C234,Data2!$X:$X,0),MATCH(H$14,Data2!$4:$4,0))</f>
        <v>9.6297118323475706E-2</v>
      </c>
      <c r="I234" s="225">
        <f>INDEX(Data2!$1:$1000,MATCH($C234,Data2!$X:$X,0),MATCH(I$14,Data2!$4:$4,0))</f>
        <v>-0.21312928999889499</v>
      </c>
      <c r="J234" s="225">
        <f>INDEX(Data2!$1:$1000,MATCH($C234,Data2!$X:$X,0),MATCH(J$14,Data2!$4:$4,0))</f>
        <v>-1.0033362959655601</v>
      </c>
      <c r="K234" s="225">
        <f>INDEX(Data2!$1:$1000,MATCH($C234,Data2!$X:$X,0),MATCH(K$14,Data2!$4:$4,0))</f>
        <v>0.68447010916529605</v>
      </c>
      <c r="L234" s="225">
        <f>INDEX(Data2!$1:$1000,MATCH($C234,Data2!$X:$X,0),MATCH(L$14,Data2!$4:$4,0))</f>
        <v>1.4395549086391799</v>
      </c>
      <c r="M234" s="225">
        <f>INDEX(Data2!$1:$1000,MATCH($C234,Data2!$X:$X,0),MATCH(M$14,Data2!$4:$4,0))</f>
        <v>9.6297118323475706E-2</v>
      </c>
      <c r="N234" s="225">
        <f>INDEX(Data2!$1:$1000,MATCH($C234,Data2!$X:$X,0),MATCH(N$14,Data2!$4:$4,0))</f>
        <v>-0.94162475828346703</v>
      </c>
      <c r="O234" s="225">
        <f>INDEX(Data2!$1:$1000,MATCH($C234,Data2!$X:$X,0),MATCH(O$14,Data2!$4:$4,0))</f>
        <v>-2.12741091319007</v>
      </c>
      <c r="P234" s="225">
        <f>INDEX(Data2!$1:$1000,MATCH($C234,Data2!$X:$X,0),MATCH(P$14,Data2!$4:$4,0))</f>
        <v>0.33295581167441402</v>
      </c>
      <c r="Q234" s="225">
        <f>INDEX(Data2!$1:$1000,MATCH($C234,Data2!$X:$X,0),MATCH(Q$14,Data2!$4:$4,0))</f>
        <v>1.8516777124192001</v>
      </c>
      <c r="R234" s="225">
        <f>INDEX(Data2!$1:$1000,MATCH($C234,Data2!$X:$X,0),MATCH(R$14,Data2!$4:$4,0))</f>
        <v>0.61790345380673695</v>
      </c>
      <c r="S234" s="226">
        <f>INDEX(Data2!$1:$1000,MATCH($C234,Data2!$X:$X,0),MATCH(S$14,Data2!$4:$4,0))</f>
        <v>-0.96586782262374804</v>
      </c>
      <c r="T234" s="98">
        <f>INDEX(Data2!$1:$1000,MATCH($C234,Data2!$X:$X,0),MATCH(T$15,Data2!$4:$4,0))</f>
        <v>-0.73392869407083094</v>
      </c>
      <c r="V234" s="219">
        <f t="shared" si="53"/>
        <v>0</v>
      </c>
      <c r="W234" s="219">
        <f t="shared" si="54"/>
        <v>0</v>
      </c>
      <c r="X234" s="219">
        <f t="shared" si="55"/>
        <v>0</v>
      </c>
      <c r="Y234" s="219">
        <f t="shared" si="56"/>
        <v>0</v>
      </c>
      <c r="Z234" s="219">
        <f t="shared" si="57"/>
        <v>0</v>
      </c>
      <c r="AA234" s="219">
        <f t="shared" si="58"/>
        <v>0</v>
      </c>
      <c r="AB234" s="219">
        <f t="shared" si="59"/>
        <v>0</v>
      </c>
      <c r="AC234" s="219">
        <f t="shared" si="60"/>
        <v>0</v>
      </c>
      <c r="AD234" s="219">
        <f t="shared" si="61"/>
        <v>0</v>
      </c>
      <c r="AE234" s="219">
        <f t="shared" si="62"/>
        <v>0</v>
      </c>
      <c r="AF234" s="219">
        <f t="shared" si="63"/>
        <v>0</v>
      </c>
      <c r="AG234" s="219">
        <f t="shared" si="64"/>
        <v>0</v>
      </c>
      <c r="AH234" s="219">
        <f t="shared" si="65"/>
        <v>0</v>
      </c>
      <c r="AI234" s="219">
        <f t="shared" si="66"/>
        <v>0</v>
      </c>
      <c r="AJ234" s="219">
        <f t="shared" si="67"/>
        <v>0</v>
      </c>
      <c r="AK234" s="224">
        <f t="shared" si="68"/>
        <v>0</v>
      </c>
      <c r="AL234" s="96">
        <f t="shared" si="52"/>
        <v>0</v>
      </c>
    </row>
    <row r="235" spans="1:38">
      <c r="A235" s="48" t="s">
        <v>548</v>
      </c>
      <c r="B235" s="48" t="str">
        <f>INDEX('Ref1'!$E:$E,MATCH(A235,'Ref1'!$A:$A,0))</f>
        <v>Rushmoor</v>
      </c>
      <c r="C235" s="71">
        <f>INDEX(Data2!$1:$1000,MATCH($A235,Data2!$A:$A,0),MATCH($A$5,Data2!$4:$4,0))</f>
        <v>128</v>
      </c>
      <c r="D235" s="225">
        <f>INDEX(Data2!$1:$1000,MATCH($C235,Data2!$X:$X,0),MATCH(D$14,Data2!$4:$4,0))</f>
        <v>1.8516777124192001</v>
      </c>
      <c r="E235" s="225">
        <f>INDEX(Data2!$1:$1000,MATCH($C235,Data2!$X:$X,0),MATCH(E$14,Data2!$4:$4,0))</f>
        <v>0.636632089188649</v>
      </c>
      <c r="F235" s="225">
        <f>INDEX(Data2!$1:$1000,MATCH($C235,Data2!$X:$X,0),MATCH(F$14,Data2!$4:$4,0))</f>
        <v>1.7364527482587899</v>
      </c>
      <c r="G235" s="225">
        <f>INDEX(Data2!$1:$1000,MATCH($C235,Data2!$X:$X,0),MATCH(G$14,Data2!$4:$4,0))</f>
        <v>1.1252961961755199</v>
      </c>
      <c r="H235" s="225">
        <f>INDEX(Data2!$1:$1000,MATCH($C235,Data2!$X:$X,0),MATCH(H$14,Data2!$4:$4,0))</f>
        <v>-1.8516777124192001</v>
      </c>
      <c r="I235" s="225">
        <f>INDEX(Data2!$1:$1000,MATCH($C235,Data2!$X:$X,0),MATCH(I$14,Data2!$4:$4,0))</f>
        <v>0.66515271288348599</v>
      </c>
      <c r="J235" s="225">
        <f>INDEX(Data2!$1:$1000,MATCH($C235,Data2!$X:$X,0),MATCH(J$14,Data2!$4:$4,0))</f>
        <v>3.4620373051327799E-2</v>
      </c>
      <c r="K235" s="225">
        <f>INDEX(Data2!$1:$1000,MATCH($C235,Data2!$X:$X,0),MATCH(K$14,Data2!$4:$4,0))</f>
        <v>1.1698735860340801</v>
      </c>
      <c r="L235" s="225">
        <f>INDEX(Data2!$1:$1000,MATCH($C235,Data2!$X:$X,0),MATCH(L$14,Data2!$4:$4,0))</f>
        <v>-1.2841450125398901</v>
      </c>
      <c r="M235" s="225">
        <f>INDEX(Data2!$1:$1000,MATCH($C235,Data2!$X:$X,0),MATCH(M$14,Data2!$4:$4,0))</f>
        <v>0.357448675014717</v>
      </c>
      <c r="N235" s="225">
        <f>INDEX(Data2!$1:$1000,MATCH($C235,Data2!$X:$X,0),MATCH(N$14,Data2!$4:$4,0))</f>
        <v>-1.6116747250674801</v>
      </c>
      <c r="O235" s="225">
        <f>INDEX(Data2!$1:$1000,MATCH($C235,Data2!$X:$X,0),MATCH(O$14,Data2!$4:$4,0))</f>
        <v>-0.72389625403909696</v>
      </c>
      <c r="P235" s="225">
        <f>INDEX(Data2!$1:$1000,MATCH($C235,Data2!$X:$X,0),MATCH(P$14,Data2!$4:$4,0))</f>
        <v>0.228893548160431</v>
      </c>
      <c r="Q235" s="225">
        <f>INDEX(Data2!$1:$1000,MATCH($C235,Data2!$X:$X,0),MATCH(Q$14,Data2!$4:$4,0))</f>
        <v>-1.3200546968364699</v>
      </c>
      <c r="R235" s="225">
        <f>INDEX(Data2!$1:$1000,MATCH($C235,Data2!$X:$X,0),MATCH(R$14,Data2!$4:$4,0))</f>
        <v>-0.26059774714164602</v>
      </c>
      <c r="S235" s="226">
        <f>INDEX(Data2!$1:$1000,MATCH($C235,Data2!$X:$X,0),MATCH(S$14,Data2!$4:$4,0))</f>
        <v>0.228893548160431</v>
      </c>
      <c r="T235" s="98">
        <f>INDEX(Data2!$1:$1000,MATCH($C235,Data2!$X:$X,0),MATCH(T$15,Data2!$4:$4,0))</f>
        <v>0.53612224016086696</v>
      </c>
      <c r="V235" s="219">
        <f t="shared" si="53"/>
        <v>0</v>
      </c>
      <c r="W235" s="219">
        <f t="shared" si="54"/>
        <v>0</v>
      </c>
      <c r="X235" s="219">
        <f t="shared" si="55"/>
        <v>0</v>
      </c>
      <c r="Y235" s="219">
        <f t="shared" si="56"/>
        <v>0</v>
      </c>
      <c r="Z235" s="219">
        <f t="shared" si="57"/>
        <v>0</v>
      </c>
      <c r="AA235" s="219">
        <f t="shared" si="58"/>
        <v>0</v>
      </c>
      <c r="AB235" s="219">
        <f t="shared" si="59"/>
        <v>0</v>
      </c>
      <c r="AC235" s="219">
        <f t="shared" si="60"/>
        <v>0</v>
      </c>
      <c r="AD235" s="219">
        <f t="shared" si="61"/>
        <v>0</v>
      </c>
      <c r="AE235" s="219">
        <f t="shared" si="62"/>
        <v>0</v>
      </c>
      <c r="AF235" s="219">
        <f t="shared" si="63"/>
        <v>0</v>
      </c>
      <c r="AG235" s="219">
        <f t="shared" si="64"/>
        <v>0</v>
      </c>
      <c r="AH235" s="219">
        <f t="shared" si="65"/>
        <v>0</v>
      </c>
      <c r="AI235" s="219">
        <f t="shared" si="66"/>
        <v>0</v>
      </c>
      <c r="AJ235" s="219">
        <f t="shared" si="67"/>
        <v>0</v>
      </c>
      <c r="AK235" s="224">
        <f t="shared" si="68"/>
        <v>0</v>
      </c>
      <c r="AL235" s="96">
        <f t="shared" si="52"/>
        <v>0</v>
      </c>
    </row>
    <row r="236" spans="1:38">
      <c r="A236" s="48" t="s">
        <v>550</v>
      </c>
      <c r="B236" s="48" t="str">
        <f>INDEX('Ref1'!$E:$E,MATCH(A236,'Ref1'!$A:$A,0))</f>
        <v>Rutland</v>
      </c>
      <c r="C236" s="71">
        <f>INDEX(Data2!$1:$1000,MATCH($A236,Data2!$A:$A,0),MATCH($A$5,Data2!$4:$4,0))</f>
        <v>37</v>
      </c>
      <c r="D236" s="225">
        <f>INDEX(Data2!$1:$1000,MATCH($C236,Data2!$X:$X,0),MATCH(D$14,Data2!$4:$4,0))</f>
        <v>1.0967790164520199</v>
      </c>
      <c r="E236" s="225">
        <f>INDEX(Data2!$1:$1000,MATCH($C236,Data2!$X:$X,0),MATCH(E$14,Data2!$4:$4,0))</f>
        <v>2.6924831633429899E-2</v>
      </c>
      <c r="F236" s="225">
        <f>INDEX(Data2!$1:$1000,MATCH($C236,Data2!$X:$X,0),MATCH(F$14,Data2!$4:$4,0))</f>
        <v>1.1109246757018101</v>
      </c>
      <c r="G236" s="225">
        <f>INDEX(Data2!$1:$1000,MATCH($C236,Data2!$X:$X,0),MATCH(G$14,Data2!$4:$4,0))</f>
        <v>0.64608040296819003</v>
      </c>
      <c r="H236" s="225">
        <f>INDEX(Data2!$1:$1000,MATCH($C236,Data2!$X:$X,0),MATCH(H$14,Data2!$4:$4,0))</f>
        <v>-3.8459493110680398E-3</v>
      </c>
      <c r="I236" s="225">
        <f>INDEX(Data2!$1:$1000,MATCH($C236,Data2!$X:$X,0),MATCH(I$14,Data2!$4:$4,0))</f>
        <v>0.71393615083927797</v>
      </c>
      <c r="J236" s="225">
        <f>INDEX(Data2!$1:$1000,MATCH($C236,Data2!$X:$X,0),MATCH(J$14,Data2!$4:$4,0))</f>
        <v>-0.26059774714164602</v>
      </c>
      <c r="K236" s="225">
        <f>INDEX(Data2!$1:$1000,MATCH($C236,Data2!$X:$X,0),MATCH(K$14,Data2!$4:$4,0))</f>
        <v>4.23179653114963E-2</v>
      </c>
      <c r="L236" s="225">
        <f>INDEX(Data2!$1:$1000,MATCH($C236,Data2!$X:$X,0),MATCH(L$14,Data2!$4:$4,0))</f>
        <v>-0.61790345380673695</v>
      </c>
      <c r="M236" s="225">
        <f>INDEX(Data2!$1:$1000,MATCH($C236,Data2!$X:$X,0),MATCH(M$14,Data2!$4:$4,0))</f>
        <v>-1.7722890959111699</v>
      </c>
      <c r="N236" s="225">
        <f>INDEX(Data2!$1:$1000,MATCH($C236,Data2!$X:$X,0),MATCH(N$14,Data2!$4:$4,0))</f>
        <v>-1.18526012786046</v>
      </c>
      <c r="O236" s="225">
        <f>INDEX(Data2!$1:$1000,MATCH($C236,Data2!$X:$X,0),MATCH(O$14,Data2!$4:$4,0))</f>
        <v>-0.59938909654980799</v>
      </c>
      <c r="P236" s="225">
        <f>INDEX(Data2!$1:$1000,MATCH($C236,Data2!$X:$X,0),MATCH(P$14,Data2!$4:$4,0))</f>
        <v>0.72389625403909696</v>
      </c>
      <c r="Q236" s="225">
        <f>INDEX(Data2!$1:$1000,MATCH($C236,Data2!$X:$X,0),MATCH(Q$14,Data2!$4:$4,0))</f>
        <v>-0.104027698398954</v>
      </c>
      <c r="R236" s="225">
        <f>INDEX(Data2!$1:$1000,MATCH($C236,Data2!$X:$X,0),MATCH(R$14,Data2!$4:$4,0))</f>
        <v>-2.12741091319007</v>
      </c>
      <c r="S236" s="226">
        <f>INDEX(Data2!$1:$1000,MATCH($C236,Data2!$X:$X,0),MATCH(S$14,Data2!$4:$4,0))</f>
        <v>-0.92970852097435497</v>
      </c>
      <c r="T236" s="98">
        <f>INDEX(Data2!$1:$1000,MATCH($C236,Data2!$X:$X,0),MATCH(T$15,Data2!$4:$4,0))</f>
        <v>-0.36566011593027697</v>
      </c>
      <c r="V236" s="219">
        <f t="shared" si="53"/>
        <v>0</v>
      </c>
      <c r="W236" s="219">
        <f t="shared" si="54"/>
        <v>0</v>
      </c>
      <c r="X236" s="219">
        <f t="shared" si="55"/>
        <v>0</v>
      </c>
      <c r="Y236" s="219">
        <f t="shared" si="56"/>
        <v>0</v>
      </c>
      <c r="Z236" s="219">
        <f t="shared" si="57"/>
        <v>0</v>
      </c>
      <c r="AA236" s="219">
        <f t="shared" si="58"/>
        <v>0</v>
      </c>
      <c r="AB236" s="219">
        <f t="shared" si="59"/>
        <v>0</v>
      </c>
      <c r="AC236" s="219">
        <f t="shared" si="60"/>
        <v>0</v>
      </c>
      <c r="AD236" s="219">
        <f t="shared" si="61"/>
        <v>0</v>
      </c>
      <c r="AE236" s="219">
        <f t="shared" si="62"/>
        <v>0</v>
      </c>
      <c r="AF236" s="219">
        <f t="shared" si="63"/>
        <v>0</v>
      </c>
      <c r="AG236" s="219">
        <f t="shared" si="64"/>
        <v>0</v>
      </c>
      <c r="AH236" s="219">
        <f t="shared" si="65"/>
        <v>0</v>
      </c>
      <c r="AI236" s="219">
        <f t="shared" si="66"/>
        <v>0</v>
      </c>
      <c r="AJ236" s="219">
        <f t="shared" si="67"/>
        <v>0</v>
      </c>
      <c r="AK236" s="224">
        <f t="shared" si="68"/>
        <v>0</v>
      </c>
      <c r="AL236" s="96">
        <f t="shared" si="52"/>
        <v>0</v>
      </c>
    </row>
    <row r="237" spans="1:38">
      <c r="A237" s="48" t="s">
        <v>552</v>
      </c>
      <c r="B237" s="48" t="str">
        <f>INDEX('Ref1'!$E:$E,MATCH(A237,'Ref1'!$A:$A,0))</f>
        <v>Ryedale</v>
      </c>
      <c r="C237" s="71">
        <f>INDEX(Data2!$1:$1000,MATCH($A237,Data2!$A:$A,0),MATCH($A$5,Data2!$4:$4,0))</f>
        <v>280</v>
      </c>
      <c r="D237" s="225">
        <f>INDEX(Data2!$1:$1000,MATCH($C237,Data2!$X:$X,0),MATCH(D$14,Data2!$4:$4,0))</f>
        <v>0.104027698398954</v>
      </c>
      <c r="E237" s="225">
        <f>INDEX(Data2!$1:$1000,MATCH($C237,Data2!$X:$X,0),MATCH(E$14,Data2!$4:$4,0))</f>
        <v>-0.50092629126642196</v>
      </c>
      <c r="F237" s="225">
        <f>INDEX(Data2!$1:$1000,MATCH($C237,Data2!$X:$X,0),MATCH(F$14,Data2!$4:$4,0))</f>
        <v>-1.02911813509786</v>
      </c>
      <c r="G237" s="225">
        <f>INDEX(Data2!$1:$1000,MATCH($C237,Data2!$X:$X,0),MATCH(G$14,Data2!$4:$4,0))</f>
        <v>-1.2169055626538401</v>
      </c>
      <c r="H237" s="225">
        <f>INDEX(Data2!$1:$1000,MATCH($C237,Data2!$X:$X,0),MATCH(H$14,Data2!$4:$4,0))</f>
        <v>-0.51844398248942802</v>
      </c>
      <c r="I237" s="225">
        <f>INDEX(Data2!$1:$1000,MATCH($C237,Data2!$X:$X,0),MATCH(I$14,Data2!$4:$4,0))</f>
        <v>-0.33295581167441402</v>
      </c>
      <c r="J237" s="225">
        <f>INDEX(Data2!$1:$1000,MATCH($C237,Data2!$X:$X,0),MATCH(J$14,Data2!$4:$4,0))</f>
        <v>0.89472573620472595</v>
      </c>
      <c r="K237" s="225">
        <f>INDEX(Data2!$1:$1000,MATCH($C237,Data2!$X:$X,0),MATCH(K$14,Data2!$4:$4,0))</f>
        <v>-1.5078939607437201</v>
      </c>
      <c r="L237" s="225">
        <f>INDEX(Data2!$1:$1000,MATCH($C237,Data2!$X:$X,0),MATCH(L$14,Data2!$4:$4,0))</f>
        <v>-0.41547348891049701</v>
      </c>
      <c r="M237" s="225">
        <f>INDEX(Data2!$1:$1000,MATCH($C237,Data2!$X:$X,0),MATCH(M$14,Data2!$4:$4,0))</f>
        <v>-0.20526722259156199</v>
      </c>
      <c r="N237" s="225">
        <f>INDEX(Data2!$1:$1000,MATCH($C237,Data2!$X:$X,0),MATCH(N$14,Data2!$4:$4,0))</f>
        <v>-6.5427627302906397E-2</v>
      </c>
      <c r="O237" s="225">
        <f>INDEX(Data2!$1:$1000,MATCH($C237,Data2!$X:$X,0),MATCH(O$14,Data2!$4:$4,0))</f>
        <v>1.48433940803009</v>
      </c>
      <c r="P237" s="225">
        <f>INDEX(Data2!$1:$1000,MATCH($C237,Data2!$X:$X,0),MATCH(P$14,Data2!$4:$4,0))</f>
        <v>0.15834272448537501</v>
      </c>
      <c r="Q237" s="225">
        <f>INDEX(Data2!$1:$1000,MATCH($C237,Data2!$X:$X,0),MATCH(Q$14,Data2!$4:$4,0))</f>
        <v>1.67081473865842</v>
      </c>
      <c r="R237" s="225">
        <f>INDEX(Data2!$1:$1000,MATCH($C237,Data2!$X:$X,0),MATCH(R$14,Data2!$4:$4,0))</f>
        <v>0.78525165015426901</v>
      </c>
      <c r="S237" s="226">
        <f>INDEX(Data2!$1:$1000,MATCH($C237,Data2!$X:$X,0),MATCH(S$14,Data2!$4:$4,0))</f>
        <v>0.72389625403909696</v>
      </c>
      <c r="T237" s="98">
        <f>INDEX(Data2!$1:$1000,MATCH($C237,Data2!$X:$X,0),MATCH(T$15,Data2!$4:$4,0))</f>
        <v>0.16613652408900501</v>
      </c>
      <c r="V237" s="219">
        <f t="shared" si="53"/>
        <v>0</v>
      </c>
      <c r="W237" s="219">
        <f t="shared" si="54"/>
        <v>0</v>
      </c>
      <c r="X237" s="219">
        <f t="shared" si="55"/>
        <v>0</v>
      </c>
      <c r="Y237" s="219">
        <f t="shared" si="56"/>
        <v>0</v>
      </c>
      <c r="Z237" s="219">
        <f t="shared" si="57"/>
        <v>0</v>
      </c>
      <c r="AA237" s="219">
        <f t="shared" si="58"/>
        <v>0</v>
      </c>
      <c r="AB237" s="219">
        <f t="shared" si="59"/>
        <v>0</v>
      </c>
      <c r="AC237" s="219">
        <f t="shared" si="60"/>
        <v>0</v>
      </c>
      <c r="AD237" s="219">
        <f t="shared" si="61"/>
        <v>0</v>
      </c>
      <c r="AE237" s="219">
        <f t="shared" si="62"/>
        <v>0</v>
      </c>
      <c r="AF237" s="219">
        <f t="shared" si="63"/>
        <v>0</v>
      </c>
      <c r="AG237" s="219">
        <f t="shared" si="64"/>
        <v>0</v>
      </c>
      <c r="AH237" s="219">
        <f t="shared" si="65"/>
        <v>0</v>
      </c>
      <c r="AI237" s="219">
        <f t="shared" si="66"/>
        <v>0</v>
      </c>
      <c r="AJ237" s="219">
        <f t="shared" si="67"/>
        <v>0</v>
      </c>
      <c r="AK237" s="224">
        <f t="shared" si="68"/>
        <v>0</v>
      </c>
      <c r="AL237" s="96">
        <f t="shared" si="52"/>
        <v>0</v>
      </c>
    </row>
    <row r="238" spans="1:38">
      <c r="A238" s="48" t="s">
        <v>554</v>
      </c>
      <c r="B238" s="48" t="str">
        <f>INDEX('Ref1'!$E:$E,MATCH(A238,'Ref1'!$A:$A,0))</f>
        <v>Salford</v>
      </c>
      <c r="C238" s="71">
        <f>INDEX(Data2!$1:$1000,MATCH($A238,Data2!$A:$A,0),MATCH($A$5,Data2!$4:$4,0))</f>
        <v>18</v>
      </c>
      <c r="D238" s="225">
        <f>INDEX(Data2!$1:$1000,MATCH($C238,Data2!$X:$X,0),MATCH(D$14,Data2!$4:$4,0))</f>
        <v>-1.30189000761073</v>
      </c>
      <c r="E238" s="225">
        <f>INDEX(Data2!$1:$1000,MATCH($C238,Data2!$X:$X,0),MATCH(E$14,Data2!$4:$4,0))</f>
        <v>-4.23179653114963E-2</v>
      </c>
      <c r="F238" s="225">
        <f>INDEX(Data2!$1:$1000,MATCH($C238,Data2!$X:$X,0),MATCH(F$14,Data2!$4:$4,0))</f>
        <v>-0.59938909654980799</v>
      </c>
      <c r="G238" s="225">
        <f>INDEX(Data2!$1:$1000,MATCH($C238,Data2!$X:$X,0),MATCH(G$14,Data2!$4:$4,0))</f>
        <v>-0.69422498537454602</v>
      </c>
      <c r="H238" s="225">
        <f>INDEX(Data2!$1:$1000,MATCH($C238,Data2!$X:$X,0),MATCH(H$14,Data2!$4:$4,0))</f>
        <v>-1.4182061165636599</v>
      </c>
      <c r="I238" s="225">
        <f>INDEX(Data2!$1:$1000,MATCH($C238,Data2!$X:$X,0),MATCH(I$14,Data2!$4:$4,0))</f>
        <v>-0.71393615083927797</v>
      </c>
      <c r="J238" s="225">
        <f>INDEX(Data2!$1:$1000,MATCH($C238,Data2!$X:$X,0),MATCH(J$14,Data2!$4:$4,0))</f>
        <v>-0.70404637465488196</v>
      </c>
      <c r="K238" s="225">
        <f>INDEX(Data2!$1:$1000,MATCH($C238,Data2!$X:$X,0),MATCH(K$14,Data2!$4:$4,0))</f>
        <v>9.6297118323475706E-2</v>
      </c>
      <c r="L238" s="225">
        <f>INDEX(Data2!$1:$1000,MATCH($C238,Data2!$X:$X,0),MATCH(L$14,Data2!$4:$4,0))</f>
        <v>-5.7721133302240102E-2</v>
      </c>
      <c r="M238" s="225">
        <f>INDEX(Data2!$1:$1000,MATCH($C238,Data2!$X:$X,0),MATCH(M$14,Data2!$4:$4,0))</f>
        <v>1.4182061165636599</v>
      </c>
      <c r="N238" s="225">
        <f>INDEX(Data2!$1:$1000,MATCH($C238,Data2!$X:$X,0),MATCH(N$14,Data2!$4:$4,0))</f>
        <v>1.1109246757018101</v>
      </c>
      <c r="O238" s="225">
        <f>INDEX(Data2!$1:$1000,MATCH($C238,Data2!$X:$X,0),MATCH(O$14,Data2!$4:$4,0))</f>
        <v>0.41547348891049701</v>
      </c>
      <c r="P238" s="225">
        <f>INDEX(Data2!$1:$1000,MATCH($C238,Data2!$X:$X,0),MATCH(P$14,Data2!$4:$4,0))</f>
        <v>2.61829535040822</v>
      </c>
      <c r="Q238" s="225">
        <f>INDEX(Data2!$1:$1000,MATCH($C238,Data2!$X:$X,0),MATCH(Q$14,Data2!$4:$4,0))</f>
        <v>-2.61829535040822</v>
      </c>
      <c r="R238" s="225">
        <f>INDEX(Data2!$1:$1000,MATCH($C238,Data2!$X:$X,0),MATCH(R$14,Data2!$4:$4,0))</f>
        <v>-0.78525165015426901</v>
      </c>
      <c r="S238" s="226">
        <f>INDEX(Data2!$1:$1000,MATCH($C238,Data2!$X:$X,0),MATCH(S$14,Data2!$4:$4,0))</f>
        <v>-1.3577523079868701</v>
      </c>
      <c r="T238" s="98">
        <f>INDEX(Data2!$1:$1000,MATCH($C238,Data2!$X:$X,0),MATCH(T$15,Data2!$4:$4,0))</f>
        <v>5.7721133302240199E-2</v>
      </c>
      <c r="V238" s="219">
        <f t="shared" si="53"/>
        <v>0</v>
      </c>
      <c r="W238" s="219">
        <f t="shared" si="54"/>
        <v>0</v>
      </c>
      <c r="X238" s="219">
        <f t="shared" si="55"/>
        <v>0</v>
      </c>
      <c r="Y238" s="219">
        <f t="shared" si="56"/>
        <v>0</v>
      </c>
      <c r="Z238" s="219">
        <f t="shared" si="57"/>
        <v>0</v>
      </c>
      <c r="AA238" s="219">
        <f t="shared" si="58"/>
        <v>0</v>
      </c>
      <c r="AB238" s="219">
        <f t="shared" si="59"/>
        <v>0</v>
      </c>
      <c r="AC238" s="219">
        <f t="shared" si="60"/>
        <v>0</v>
      </c>
      <c r="AD238" s="219">
        <f t="shared" si="61"/>
        <v>0</v>
      </c>
      <c r="AE238" s="219">
        <f t="shared" si="62"/>
        <v>0</v>
      </c>
      <c r="AF238" s="219">
        <f t="shared" si="63"/>
        <v>0</v>
      </c>
      <c r="AG238" s="219">
        <f t="shared" si="64"/>
        <v>0</v>
      </c>
      <c r="AH238" s="219">
        <f t="shared" si="65"/>
        <v>0</v>
      </c>
      <c r="AI238" s="219">
        <f t="shared" si="66"/>
        <v>0</v>
      </c>
      <c r="AJ238" s="219">
        <f t="shared" si="67"/>
        <v>0</v>
      </c>
      <c r="AK238" s="224">
        <f t="shared" si="68"/>
        <v>0</v>
      </c>
      <c r="AL238" s="96">
        <f t="shared" si="52"/>
        <v>0</v>
      </c>
    </row>
    <row r="239" spans="1:38">
      <c r="A239" s="48" t="s">
        <v>556</v>
      </c>
      <c r="B239" s="48" t="str">
        <f>INDEX('Ref1'!$E:$E,MATCH(A239,'Ref1'!$A:$A,0))</f>
        <v>Sandwell</v>
      </c>
      <c r="C239" s="71">
        <f>INDEX(Data2!$1:$1000,MATCH($A239,Data2!$A:$A,0),MATCH($A$5,Data2!$4:$4,0))</f>
        <v>256</v>
      </c>
      <c r="D239" s="225">
        <f>INDEX(Data2!$1:$1000,MATCH($C239,Data2!$X:$X,0),MATCH(D$14,Data2!$4:$4,0))</f>
        <v>1.0033362959655601</v>
      </c>
      <c r="E239" s="225">
        <f>INDEX(Data2!$1:$1000,MATCH($C239,Data2!$X:$X,0),MATCH(E$14,Data2!$4:$4,0))</f>
        <v>-0.608620196795288</v>
      </c>
      <c r="F239" s="225">
        <f>INDEX(Data2!$1:$1000,MATCH($C239,Data2!$X:$X,0),MATCH(F$14,Data2!$4:$4,0))</f>
        <v>0.71393615083927797</v>
      </c>
      <c r="G239" s="225">
        <f>INDEX(Data2!$1:$1000,MATCH($C239,Data2!$X:$X,0),MATCH(G$14,Data2!$4:$4,0))</f>
        <v>1.67081473865842</v>
      </c>
      <c r="H239" s="225">
        <f>INDEX(Data2!$1:$1000,MATCH($C239,Data2!$X:$X,0),MATCH(H$14,Data2!$4:$4,0))</f>
        <v>-0.69422498537454602</v>
      </c>
      <c r="I239" s="225">
        <f>INDEX(Data2!$1:$1000,MATCH($C239,Data2!$X:$X,0),MATCH(I$14,Data2!$4:$4,0))</f>
        <v>0.69422498537454602</v>
      </c>
      <c r="J239" s="225">
        <f>INDEX(Data2!$1:$1000,MATCH($C239,Data2!$X:$X,0),MATCH(J$14,Data2!$4:$4,0))</f>
        <v>1.53231615461489</v>
      </c>
      <c r="K239" s="225">
        <f>INDEX(Data2!$1:$1000,MATCH($C239,Data2!$X:$X,0),MATCH(K$14,Data2!$4:$4,0))</f>
        <v>-2.2079361535701101</v>
      </c>
      <c r="L239" s="225">
        <f>INDEX(Data2!$1:$1000,MATCH($C239,Data2!$X:$X,0),MATCH(L$14,Data2!$4:$4,0))</f>
        <v>-1.0033362959655601</v>
      </c>
      <c r="M239" s="225">
        <f>INDEX(Data2!$1:$1000,MATCH($C239,Data2!$X:$X,0),MATCH(M$14,Data2!$4:$4,0))</f>
        <v>-1.1399039744476001</v>
      </c>
      <c r="N239" s="225">
        <f>INDEX(Data2!$1:$1000,MATCH($C239,Data2!$X:$X,0),MATCH(N$14,Data2!$4:$4,0))</f>
        <v>-0.26059774714164602</v>
      </c>
      <c r="O239" s="225">
        <f>INDEX(Data2!$1:$1000,MATCH($C239,Data2!$X:$X,0),MATCH(O$14,Data2!$4:$4,0))</f>
        <v>1.94481164334801</v>
      </c>
      <c r="P239" s="225">
        <f>INDEX(Data2!$1:$1000,MATCH($C239,Data2!$X:$X,0),MATCH(P$14,Data2!$4:$4,0))</f>
        <v>-1.9230884433897401E-2</v>
      </c>
      <c r="Q239" s="225">
        <f>INDEX(Data2!$1:$1000,MATCH($C239,Data2!$X:$X,0),MATCH(Q$14,Data2!$4:$4,0))</f>
        <v>-0.65558674848606502</v>
      </c>
      <c r="R239" s="225">
        <f>INDEX(Data2!$1:$1000,MATCH($C239,Data2!$X:$X,0),MATCH(R$14,Data2!$4:$4,0))</f>
        <v>-0.70404637465488196</v>
      </c>
      <c r="S239" s="226">
        <f>INDEX(Data2!$1:$1000,MATCH($C239,Data2!$X:$X,0),MATCH(S$14,Data2!$4:$4,0))</f>
        <v>3.8459493110679101E-3</v>
      </c>
      <c r="T239" s="98">
        <f>INDEX(Data2!$1:$1000,MATCH($C239,Data2!$X:$X,0),MATCH(T$15,Data2!$4:$4,0))</f>
        <v>-0.66515271288348599</v>
      </c>
      <c r="V239" s="219">
        <f t="shared" si="53"/>
        <v>0</v>
      </c>
      <c r="W239" s="219">
        <f t="shared" si="54"/>
        <v>0</v>
      </c>
      <c r="X239" s="219">
        <f t="shared" si="55"/>
        <v>0</v>
      </c>
      <c r="Y239" s="219">
        <f t="shared" si="56"/>
        <v>0</v>
      </c>
      <c r="Z239" s="219">
        <f t="shared" si="57"/>
        <v>0</v>
      </c>
      <c r="AA239" s="219">
        <f t="shared" si="58"/>
        <v>0</v>
      </c>
      <c r="AB239" s="219">
        <f t="shared" si="59"/>
        <v>0</v>
      </c>
      <c r="AC239" s="219">
        <f t="shared" si="60"/>
        <v>0</v>
      </c>
      <c r="AD239" s="219">
        <f t="shared" si="61"/>
        <v>0</v>
      </c>
      <c r="AE239" s="219">
        <f t="shared" si="62"/>
        <v>0</v>
      </c>
      <c r="AF239" s="219">
        <f t="shared" si="63"/>
        <v>0</v>
      </c>
      <c r="AG239" s="219">
        <f t="shared" si="64"/>
        <v>0</v>
      </c>
      <c r="AH239" s="219">
        <f t="shared" si="65"/>
        <v>0</v>
      </c>
      <c r="AI239" s="219">
        <f t="shared" si="66"/>
        <v>0</v>
      </c>
      <c r="AJ239" s="219">
        <f t="shared" si="67"/>
        <v>0</v>
      </c>
      <c r="AK239" s="224">
        <f t="shared" si="68"/>
        <v>0</v>
      </c>
      <c r="AL239" s="96">
        <f t="shared" si="52"/>
        <v>0</v>
      </c>
    </row>
    <row r="240" spans="1:38">
      <c r="A240" s="48" t="s">
        <v>558</v>
      </c>
      <c r="B240" s="48" t="str">
        <f>INDEX('Ref1'!$E:$E,MATCH(A240,'Ref1'!$A:$A,0))</f>
        <v>Scarborough</v>
      </c>
      <c r="C240" s="71">
        <f>INDEX(Data2!$1:$1000,MATCH($A240,Data2!$A:$A,0),MATCH($A$5,Data2!$4:$4,0))</f>
        <v>134</v>
      </c>
      <c r="D240" s="225">
        <f>INDEX(Data2!$1:$1000,MATCH($C240,Data2!$X:$X,0),MATCH(D$14,Data2!$4:$4,0))</f>
        <v>3.8459493110679101E-3</v>
      </c>
      <c r="E240" s="225">
        <f>INDEX(Data2!$1:$1000,MATCH($C240,Data2!$X:$X,0),MATCH(E$14,Data2!$4:$4,0))</f>
        <v>0.50092629126642196</v>
      </c>
      <c r="F240" s="225">
        <f>INDEX(Data2!$1:$1000,MATCH($C240,Data2!$X:$X,0),MATCH(F$14,Data2!$4:$4,0))</f>
        <v>-1.3200546968364699</v>
      </c>
      <c r="G240" s="225">
        <f>INDEX(Data2!$1:$1000,MATCH($C240,Data2!$X:$X,0),MATCH(G$14,Data2!$4:$4,0))</f>
        <v>-0.181754940835861</v>
      </c>
      <c r="H240" s="225">
        <f>INDEX(Data2!$1:$1000,MATCH($C240,Data2!$X:$X,0),MATCH(H$14,Data2!$4:$4,0))</f>
        <v>0.292566138795811</v>
      </c>
      <c r="I240" s="225">
        <f>INDEX(Data2!$1:$1000,MATCH($C240,Data2!$X:$X,0),MATCH(I$14,Data2!$4:$4,0))</f>
        <v>-0.236796814094514</v>
      </c>
      <c r="J240" s="225">
        <f>INDEX(Data2!$1:$1000,MATCH($C240,Data2!$X:$X,0),MATCH(J$14,Data2!$4:$4,0))</f>
        <v>-0.48356099433467298</v>
      </c>
      <c r="K240" s="225">
        <f>INDEX(Data2!$1:$1000,MATCH($C240,Data2!$X:$X,0),MATCH(K$14,Data2!$4:$4,0))</f>
        <v>-0.44076432542273503</v>
      </c>
      <c r="L240" s="225">
        <f>INDEX(Data2!$1:$1000,MATCH($C240,Data2!$X:$X,0),MATCH(L$14,Data2!$4:$4,0))</f>
        <v>0.36566011593027697</v>
      </c>
      <c r="M240" s="225">
        <f>INDEX(Data2!$1:$1000,MATCH($C240,Data2!$X:$X,0),MATCH(M$14,Data2!$4:$4,0))</f>
        <v>0.41547348891049701</v>
      </c>
      <c r="N240" s="225">
        <f>INDEX(Data2!$1:$1000,MATCH($C240,Data2!$X:$X,0),MATCH(N$14,Data2!$4:$4,0))</f>
        <v>0.608620196795288</v>
      </c>
      <c r="O240" s="225">
        <f>INDEX(Data2!$1:$1000,MATCH($C240,Data2!$X:$X,0),MATCH(O$14,Data2!$4:$4,0))</f>
        <v>-0.86080506744267005</v>
      </c>
      <c r="P240" s="225">
        <f>INDEX(Data2!$1:$1000,MATCH($C240,Data2!$X:$X,0),MATCH(P$14,Data2!$4:$4,0))</f>
        <v>-1.5078939607437201</v>
      </c>
      <c r="Q240" s="225">
        <f>INDEX(Data2!$1:$1000,MATCH($C240,Data2!$X:$X,0),MATCH(Q$14,Data2!$4:$4,0))</f>
        <v>-0.73392869407083094</v>
      </c>
      <c r="R240" s="225">
        <f>INDEX(Data2!$1:$1000,MATCH($C240,Data2!$X:$X,0),MATCH(R$14,Data2!$4:$4,0))</f>
        <v>0.96586782262374904</v>
      </c>
      <c r="S240" s="226">
        <f>INDEX(Data2!$1:$1000,MATCH($C240,Data2!$X:$X,0),MATCH(S$14,Data2!$4:$4,0))</f>
        <v>0.78525165015426901</v>
      </c>
      <c r="T240" s="98">
        <f>INDEX(Data2!$1:$1000,MATCH($C240,Data2!$X:$X,0),MATCH(T$15,Data2!$4:$4,0))</f>
        <v>-4.23179653114963E-2</v>
      </c>
      <c r="V240" s="219">
        <f t="shared" si="53"/>
        <v>0</v>
      </c>
      <c r="W240" s="219">
        <f t="shared" si="54"/>
        <v>0</v>
      </c>
      <c r="X240" s="219">
        <f t="shared" si="55"/>
        <v>0</v>
      </c>
      <c r="Y240" s="219">
        <f t="shared" si="56"/>
        <v>0</v>
      </c>
      <c r="Z240" s="219">
        <f t="shared" si="57"/>
        <v>0</v>
      </c>
      <c r="AA240" s="219">
        <f t="shared" si="58"/>
        <v>0</v>
      </c>
      <c r="AB240" s="219">
        <f t="shared" si="59"/>
        <v>0</v>
      </c>
      <c r="AC240" s="219">
        <f t="shared" si="60"/>
        <v>0</v>
      </c>
      <c r="AD240" s="219">
        <f t="shared" si="61"/>
        <v>0</v>
      </c>
      <c r="AE240" s="219">
        <f t="shared" si="62"/>
        <v>0</v>
      </c>
      <c r="AF240" s="219">
        <f t="shared" si="63"/>
        <v>0</v>
      </c>
      <c r="AG240" s="219">
        <f t="shared" si="64"/>
        <v>0</v>
      </c>
      <c r="AH240" s="219">
        <f t="shared" si="65"/>
        <v>0</v>
      </c>
      <c r="AI240" s="219">
        <f t="shared" si="66"/>
        <v>0</v>
      </c>
      <c r="AJ240" s="219">
        <f t="shared" si="67"/>
        <v>0</v>
      </c>
      <c r="AK240" s="224">
        <f t="shared" si="68"/>
        <v>0</v>
      </c>
      <c r="AL240" s="96">
        <f t="shared" si="52"/>
        <v>0</v>
      </c>
    </row>
    <row r="241" spans="1:38">
      <c r="A241" s="48" t="s">
        <v>560</v>
      </c>
      <c r="B241" s="48" t="str">
        <f>INDEX('Ref1'!$E:$E,MATCH(A241,'Ref1'!$A:$A,0))</f>
        <v>Sedgemoor</v>
      </c>
      <c r="C241" s="71">
        <f>INDEX(Data2!$1:$1000,MATCH($A241,Data2!$A:$A,0),MATCH($A$5,Data2!$4:$4,0))</f>
        <v>228</v>
      </c>
      <c r="D241" s="225">
        <f>INDEX(Data2!$1:$1000,MATCH($C241,Data2!$X:$X,0),MATCH(D$14,Data2!$4:$4,0))</f>
        <v>1.05560284363946</v>
      </c>
      <c r="E241" s="225">
        <f>INDEX(Data2!$1:$1000,MATCH($C241,Data2!$X:$X,0),MATCH(E$14,Data2!$4:$4,0))</f>
        <v>-0.28454724788741997</v>
      </c>
      <c r="F241" s="225">
        <f>INDEX(Data2!$1:$1000,MATCH($C241,Data2!$X:$X,0),MATCH(F$14,Data2!$4:$4,0))</f>
        <v>-1.3974848188810201</v>
      </c>
      <c r="G241" s="225">
        <f>INDEX(Data2!$1:$1000,MATCH($C241,Data2!$X:$X,0),MATCH(G$14,Data2!$4:$4,0))</f>
        <v>3.8459493110679101E-3</v>
      </c>
      <c r="H241" s="225">
        <f>INDEX(Data2!$1:$1000,MATCH($C241,Data2!$X:$X,0),MATCH(H$14,Data2!$4:$4,0))</f>
        <v>0.99069228112221797</v>
      </c>
      <c r="I241" s="225">
        <f>INDEX(Data2!$1:$1000,MATCH($C241,Data2!$X:$X,0),MATCH(I$14,Data2!$4:$4,0))</f>
        <v>0.43230348489121101</v>
      </c>
      <c r="J241" s="225">
        <f>INDEX(Data2!$1:$1000,MATCH($C241,Data2!$X:$X,0),MATCH(J$14,Data2!$4:$4,0))</f>
        <v>-1.01614278526508</v>
      </c>
      <c r="K241" s="225">
        <f>INDEX(Data2!$1:$1000,MATCH($C241,Data2!$X:$X,0),MATCH(K$14,Data2!$4:$4,0))</f>
        <v>1.8516777124192001</v>
      </c>
      <c r="L241" s="225">
        <f>INDEX(Data2!$1:$1000,MATCH($C241,Data2!$X:$X,0),MATCH(L$14,Data2!$4:$4,0))</f>
        <v>-0.34926126594690199</v>
      </c>
      <c r="M241" s="225">
        <f>INDEX(Data2!$1:$1000,MATCH($C241,Data2!$X:$X,0),MATCH(M$14,Data2!$4:$4,0))</f>
        <v>-0.77482466969292996</v>
      </c>
      <c r="N241" s="225">
        <f>INDEX(Data2!$1:$1000,MATCH($C241,Data2!$X:$X,0),MATCH(N$14,Data2!$4:$4,0))</f>
        <v>-0.292566138795811</v>
      </c>
      <c r="O241" s="225">
        <f>INDEX(Data2!$1:$1000,MATCH($C241,Data2!$X:$X,0),MATCH(O$14,Data2!$4:$4,0))</f>
        <v>-1.5078939607437201</v>
      </c>
      <c r="P241" s="225">
        <f>INDEX(Data2!$1:$1000,MATCH($C241,Data2!$X:$X,0),MATCH(P$14,Data2!$4:$4,0))</f>
        <v>-0.67477993525131896</v>
      </c>
      <c r="Q241" s="225">
        <f>INDEX(Data2!$1:$1000,MATCH($C241,Data2!$X:$X,0),MATCH(Q$14,Data2!$4:$4,0))</f>
        <v>1.5078939607437201</v>
      </c>
      <c r="R241" s="225">
        <f>INDEX(Data2!$1:$1000,MATCH($C241,Data2!$X:$X,0),MATCH(R$14,Data2!$4:$4,0))</f>
        <v>-1.37734677311944</v>
      </c>
      <c r="S241" s="226">
        <f>INDEX(Data2!$1:$1000,MATCH($C241,Data2!$X:$X,0),MATCH(S$14,Data2!$4:$4,0))</f>
        <v>-1.0033362959655601</v>
      </c>
      <c r="T241" s="98">
        <f>INDEX(Data2!$1:$1000,MATCH($C241,Data2!$X:$X,0),MATCH(T$15,Data2!$4:$4,0))</f>
        <v>1.2498189696086499</v>
      </c>
      <c r="V241" s="219">
        <f t="shared" si="53"/>
        <v>0</v>
      </c>
      <c r="W241" s="219">
        <f t="shared" si="54"/>
        <v>0</v>
      </c>
      <c r="X241" s="219">
        <f t="shared" si="55"/>
        <v>0</v>
      </c>
      <c r="Y241" s="219">
        <f t="shared" si="56"/>
        <v>0</v>
      </c>
      <c r="Z241" s="219">
        <f t="shared" si="57"/>
        <v>0</v>
      </c>
      <c r="AA241" s="219">
        <f t="shared" si="58"/>
        <v>0</v>
      </c>
      <c r="AB241" s="219">
        <f t="shared" si="59"/>
        <v>0</v>
      </c>
      <c r="AC241" s="219">
        <f t="shared" si="60"/>
        <v>0</v>
      </c>
      <c r="AD241" s="219">
        <f t="shared" si="61"/>
        <v>0</v>
      </c>
      <c r="AE241" s="219">
        <f t="shared" si="62"/>
        <v>0</v>
      </c>
      <c r="AF241" s="219">
        <f t="shared" si="63"/>
        <v>0</v>
      </c>
      <c r="AG241" s="219">
        <f t="shared" si="64"/>
        <v>0</v>
      </c>
      <c r="AH241" s="219">
        <f t="shared" si="65"/>
        <v>0</v>
      </c>
      <c r="AI241" s="219">
        <f t="shared" si="66"/>
        <v>0</v>
      </c>
      <c r="AJ241" s="219">
        <f t="shared" si="67"/>
        <v>0</v>
      </c>
      <c r="AK241" s="224">
        <f t="shared" si="68"/>
        <v>0</v>
      </c>
      <c r="AL241" s="96">
        <f t="shared" si="52"/>
        <v>0</v>
      </c>
    </row>
    <row r="242" spans="1:38">
      <c r="A242" s="48" t="s">
        <v>562</v>
      </c>
      <c r="B242" s="48" t="str">
        <f>INDEX('Ref1'!$E:$E,MATCH(A242,'Ref1'!$A:$A,0))</f>
        <v>Sefton</v>
      </c>
      <c r="C242" s="71">
        <f>INDEX(Data2!$1:$1000,MATCH($A242,Data2!$A:$A,0),MATCH($A$5,Data2!$4:$4,0))</f>
        <v>52</v>
      </c>
      <c r="D242" s="225">
        <f>INDEX(Data2!$1:$1000,MATCH($C242,Data2!$X:$X,0),MATCH(D$14,Data2!$4:$4,0))</f>
        <v>0.65558674848606502</v>
      </c>
      <c r="E242" s="225">
        <f>INDEX(Data2!$1:$1000,MATCH($C242,Data2!$X:$X,0),MATCH(E$14,Data2!$4:$4,0))</f>
        <v>-0.47493304871340403</v>
      </c>
      <c r="F242" s="225">
        <f>INDEX(Data2!$1:$1000,MATCH($C242,Data2!$X:$X,0),MATCH(F$14,Data2!$4:$4,0))</f>
        <v>-7.31380090717315E-2</v>
      </c>
      <c r="G242" s="225">
        <f>INDEX(Data2!$1:$1000,MATCH($C242,Data2!$X:$X,0),MATCH(G$14,Data2!$4:$4,0))</f>
        <v>-0.61790345380673695</v>
      </c>
      <c r="H242" s="225">
        <f>INDEX(Data2!$1:$1000,MATCH($C242,Data2!$X:$X,0),MATCH(H$14,Data2!$4:$4,0))</f>
        <v>0.50966558646457005</v>
      </c>
      <c r="I242" s="225">
        <f>INDEX(Data2!$1:$1000,MATCH($C242,Data2!$X:$X,0),MATCH(I$14,Data2!$4:$4,0))</f>
        <v>0.142783450736476</v>
      </c>
      <c r="J242" s="225">
        <f>INDEX(Data2!$1:$1000,MATCH($C242,Data2!$X:$X,0),MATCH(J$14,Data2!$4:$4,0))</f>
        <v>-0.57199532434845302</v>
      </c>
      <c r="K242" s="225">
        <f>INDEX(Data2!$1:$1000,MATCH($C242,Data2!$X:$X,0),MATCH(K$14,Data2!$4:$4,0))</f>
        <v>-0.89472573620472595</v>
      </c>
      <c r="L242" s="225">
        <f>INDEX(Data2!$1:$1000,MATCH($C242,Data2!$X:$X,0),MATCH(L$14,Data2!$4:$4,0))</f>
        <v>-8.0852741412441698E-2</v>
      </c>
      <c r="M242" s="225">
        <f>INDEX(Data2!$1:$1000,MATCH($C242,Data2!$X:$X,0),MATCH(M$14,Data2!$4:$4,0))</f>
        <v>1.70271698671923</v>
      </c>
      <c r="N242" s="225">
        <f>INDEX(Data2!$1:$1000,MATCH($C242,Data2!$X:$X,0),MATCH(N$14,Data2!$4:$4,0))</f>
        <v>0.70404637465488196</v>
      </c>
      <c r="O242" s="225">
        <f>INDEX(Data2!$1:$1000,MATCH($C242,Data2!$X:$X,0),MATCH(O$14,Data2!$4:$4,0))</f>
        <v>-1.3974848188810201</v>
      </c>
      <c r="P242" s="225">
        <f>INDEX(Data2!$1:$1000,MATCH($C242,Data2!$X:$X,0),MATCH(P$14,Data2!$4:$4,0))</f>
        <v>0.95367622688124898</v>
      </c>
      <c r="Q242" s="225">
        <f>INDEX(Data2!$1:$1000,MATCH($C242,Data2!$X:$X,0),MATCH(Q$14,Data2!$4:$4,0))</f>
        <v>-0.26059774714164602</v>
      </c>
      <c r="R242" s="225">
        <f>INDEX(Data2!$1:$1000,MATCH($C242,Data2!$X:$X,0),MATCH(R$14,Data2!$4:$4,0))</f>
        <v>2.2079361535700999</v>
      </c>
      <c r="S242" s="226">
        <f>INDEX(Data2!$1:$1000,MATCH($C242,Data2!$X:$X,0),MATCH(S$14,Data2!$4:$4,0))</f>
        <v>0.15834272448537501</v>
      </c>
      <c r="T242" s="98">
        <f>INDEX(Data2!$1:$1000,MATCH($C242,Data2!$X:$X,0),MATCH(T$15,Data2!$4:$4,0))</f>
        <v>-2.12741091319007</v>
      </c>
      <c r="V242" s="219">
        <f t="shared" si="53"/>
        <v>0</v>
      </c>
      <c r="W242" s="219">
        <f t="shared" si="54"/>
        <v>0</v>
      </c>
      <c r="X242" s="219">
        <f t="shared" si="55"/>
        <v>0</v>
      </c>
      <c r="Y242" s="219">
        <f t="shared" si="56"/>
        <v>0</v>
      </c>
      <c r="Z242" s="219">
        <f t="shared" si="57"/>
        <v>0</v>
      </c>
      <c r="AA242" s="219">
        <f t="shared" si="58"/>
        <v>0</v>
      </c>
      <c r="AB242" s="219">
        <f t="shared" si="59"/>
        <v>0</v>
      </c>
      <c r="AC242" s="219">
        <f t="shared" si="60"/>
        <v>0</v>
      </c>
      <c r="AD242" s="219">
        <f t="shared" si="61"/>
        <v>0</v>
      </c>
      <c r="AE242" s="219">
        <f t="shared" si="62"/>
        <v>0</v>
      </c>
      <c r="AF242" s="219">
        <f t="shared" si="63"/>
        <v>0</v>
      </c>
      <c r="AG242" s="219">
        <f t="shared" si="64"/>
        <v>0</v>
      </c>
      <c r="AH242" s="219">
        <f t="shared" si="65"/>
        <v>0</v>
      </c>
      <c r="AI242" s="219">
        <f t="shared" si="66"/>
        <v>0</v>
      </c>
      <c r="AJ242" s="219">
        <f t="shared" si="67"/>
        <v>0</v>
      </c>
      <c r="AK242" s="224">
        <f t="shared" si="68"/>
        <v>0</v>
      </c>
      <c r="AL242" s="96">
        <f t="shared" si="52"/>
        <v>0</v>
      </c>
    </row>
    <row r="243" spans="1:38">
      <c r="A243" s="48" t="s">
        <v>564</v>
      </c>
      <c r="B243" s="48" t="str">
        <f>INDEX('Ref1'!$E:$E,MATCH(A243,'Ref1'!$A:$A,0))</f>
        <v>Selby</v>
      </c>
      <c r="C243" s="71">
        <f>INDEX(Data2!$1:$1000,MATCH($A243,Data2!$A:$A,0),MATCH($A$5,Data2!$4:$4,0))</f>
        <v>239</v>
      </c>
      <c r="D243" s="225">
        <f>INDEX(Data2!$1:$1000,MATCH($C243,Data2!$X:$X,0),MATCH(D$14,Data2!$4:$4,0))</f>
        <v>-0.92970852097435497</v>
      </c>
      <c r="E243" s="225">
        <f>INDEX(Data2!$1:$1000,MATCH($C243,Data2!$X:$X,0),MATCH(E$14,Data2!$4:$4,0))</f>
        <v>2.4330009860728898</v>
      </c>
      <c r="F243" s="225">
        <f>INDEX(Data2!$1:$1000,MATCH($C243,Data2!$X:$X,0),MATCH(F$14,Data2!$4:$4,0))</f>
        <v>-0.61790345380673695</v>
      </c>
      <c r="G243" s="225">
        <f>INDEX(Data2!$1:$1000,MATCH($C243,Data2!$X:$X,0),MATCH(G$14,Data2!$4:$4,0))</f>
        <v>0.36566011593027697</v>
      </c>
      <c r="H243" s="225">
        <f>INDEX(Data2!$1:$1000,MATCH($C243,Data2!$X:$X,0),MATCH(H$14,Data2!$4:$4,0))</f>
        <v>-0.92970852097435497</v>
      </c>
      <c r="I243" s="225">
        <f>INDEX(Data2!$1:$1000,MATCH($C243,Data2!$X:$X,0),MATCH(I$14,Data2!$4:$4,0))</f>
        <v>-5.7721133302240102E-2</v>
      </c>
      <c r="J243" s="225">
        <f>INDEX(Data2!$1:$1000,MATCH($C243,Data2!$X:$X,0),MATCH(J$14,Data2!$4:$4,0))</f>
        <v>-0.62724026956349199</v>
      </c>
      <c r="K243" s="225">
        <f>INDEX(Data2!$1:$1000,MATCH($C243,Data2!$X:$X,0),MATCH(K$14,Data2!$4:$4,0))</f>
        <v>0.173940428614663</v>
      </c>
      <c r="L243" s="225">
        <f>INDEX(Data2!$1:$1000,MATCH($C243,Data2!$X:$X,0),MATCH(L$14,Data2!$4:$4,0))</f>
        <v>0.32483643033381798</v>
      </c>
      <c r="M243" s="225">
        <f>INDEX(Data2!$1:$1000,MATCH($C243,Data2!$X:$X,0),MATCH(M$14,Data2!$4:$4,0))</f>
        <v>0.72389625403909696</v>
      </c>
      <c r="N243" s="225">
        <f>INDEX(Data2!$1:$1000,MATCH($C243,Data2!$X:$X,0),MATCH(N$14,Data2!$4:$4,0))</f>
        <v>-1.0967790164520199</v>
      </c>
      <c r="O243" s="225">
        <f>INDEX(Data2!$1:$1000,MATCH($C243,Data2!$X:$X,0),MATCH(O$14,Data2!$4:$4,0))</f>
        <v>-0.39044568041832101</v>
      </c>
      <c r="P243" s="225">
        <f>INDEX(Data2!$1:$1000,MATCH($C243,Data2!$X:$X,0),MATCH(P$14,Data2!$4:$4,0))</f>
        <v>1.6405276298473599</v>
      </c>
      <c r="Q243" s="225">
        <f>INDEX(Data2!$1:$1000,MATCH($C243,Data2!$X:$X,0),MATCH(Q$14,Data2!$4:$4,0))</f>
        <v>-2.4330009860728898</v>
      </c>
      <c r="R243" s="225">
        <f>INDEX(Data2!$1:$1000,MATCH($C243,Data2!$X:$X,0),MATCH(R$14,Data2!$4:$4,0))</f>
        <v>-0.77482466969292996</v>
      </c>
      <c r="S243" s="226">
        <f>INDEX(Data2!$1:$1000,MATCH($C243,Data2!$X:$X,0),MATCH(S$14,Data2!$4:$4,0))</f>
        <v>-2.4330009860728898</v>
      </c>
      <c r="T243" s="98">
        <f>INDEX(Data2!$1:$1000,MATCH($C243,Data2!$X:$X,0),MATCH(T$15,Data2!$4:$4,0))</f>
        <v>0.39876036674317</v>
      </c>
      <c r="V243" s="219">
        <f t="shared" si="53"/>
        <v>0</v>
      </c>
      <c r="W243" s="219">
        <f t="shared" si="54"/>
        <v>0</v>
      </c>
      <c r="X243" s="219">
        <f t="shared" si="55"/>
        <v>0</v>
      </c>
      <c r="Y243" s="219">
        <f t="shared" si="56"/>
        <v>0</v>
      </c>
      <c r="Z243" s="219">
        <f t="shared" si="57"/>
        <v>0</v>
      </c>
      <c r="AA243" s="219">
        <f t="shared" si="58"/>
        <v>0</v>
      </c>
      <c r="AB243" s="219">
        <f t="shared" si="59"/>
        <v>0</v>
      </c>
      <c r="AC243" s="219">
        <f t="shared" si="60"/>
        <v>0</v>
      </c>
      <c r="AD243" s="219">
        <f t="shared" si="61"/>
        <v>0</v>
      </c>
      <c r="AE243" s="219">
        <f t="shared" si="62"/>
        <v>0</v>
      </c>
      <c r="AF243" s="219">
        <f t="shared" si="63"/>
        <v>0</v>
      </c>
      <c r="AG243" s="219">
        <f t="shared" si="64"/>
        <v>0</v>
      </c>
      <c r="AH243" s="219">
        <f t="shared" si="65"/>
        <v>0</v>
      </c>
      <c r="AI243" s="219">
        <f t="shared" si="66"/>
        <v>0</v>
      </c>
      <c r="AJ243" s="219">
        <f t="shared" si="67"/>
        <v>0</v>
      </c>
      <c r="AK243" s="224">
        <f t="shared" si="68"/>
        <v>0</v>
      </c>
      <c r="AL243" s="96">
        <f t="shared" si="52"/>
        <v>0</v>
      </c>
    </row>
    <row r="244" spans="1:38">
      <c r="A244" s="48" t="s">
        <v>566</v>
      </c>
      <c r="B244" s="48" t="str">
        <f>INDEX('Ref1'!$E:$E,MATCH(A244,'Ref1'!$A:$A,0))</f>
        <v>Sevenoaks</v>
      </c>
      <c r="C244" s="71">
        <f>INDEX(Data2!$1:$1000,MATCH($A244,Data2!$A:$A,0),MATCH($A$5,Data2!$4:$4,0))</f>
        <v>299</v>
      </c>
      <c r="D244" s="225">
        <f>INDEX(Data2!$1:$1000,MATCH($C244,Data2!$X:$X,0),MATCH(D$14,Data2!$4:$4,0))</f>
        <v>0.67477993525131896</v>
      </c>
      <c r="E244" s="225">
        <f>INDEX(Data2!$1:$1000,MATCH($C244,Data2!$X:$X,0),MATCH(E$14,Data2!$4:$4,0))</f>
        <v>-0.74403555410450795</v>
      </c>
      <c r="F244" s="225">
        <f>INDEX(Data2!$1:$1000,MATCH($C244,Data2!$X:$X,0),MATCH(F$14,Data2!$4:$4,0))</f>
        <v>-2.12741091319007</v>
      </c>
      <c r="G244" s="225">
        <f>INDEX(Data2!$1:$1000,MATCH($C244,Data2!$X:$X,0),MATCH(G$14,Data2!$4:$4,0))</f>
        <v>-1.20093251313347</v>
      </c>
      <c r="H244" s="225">
        <f>INDEX(Data2!$1:$1000,MATCH($C244,Data2!$X:$X,0),MATCH(H$14,Data2!$4:$4,0))</f>
        <v>0.308661103247932</v>
      </c>
      <c r="I244" s="225">
        <f>INDEX(Data2!$1:$1000,MATCH($C244,Data2!$X:$X,0),MATCH(I$14,Data2!$4:$4,0))</f>
        <v>-0.22100455369559499</v>
      </c>
      <c r="J244" s="225">
        <f>INDEX(Data2!$1:$1000,MATCH($C244,Data2!$X:$X,0),MATCH(J$14,Data2!$4:$4,0))</f>
        <v>0.70404637465488196</v>
      </c>
      <c r="K244" s="225">
        <f>INDEX(Data2!$1:$1000,MATCH($C244,Data2!$X:$X,0),MATCH(K$14,Data2!$4:$4,0))</f>
        <v>0.13501699212531501</v>
      </c>
      <c r="L244" s="225">
        <f>INDEX(Data2!$1:$1000,MATCH($C244,Data2!$X:$X,0),MATCH(L$14,Data2!$4:$4,0))</f>
        <v>0.40710271318473101</v>
      </c>
      <c r="M244" s="225">
        <f>INDEX(Data2!$1:$1000,MATCH($C244,Data2!$X:$X,0),MATCH(M$14,Data2!$4:$4,0))</f>
        <v>0.53612224016086696</v>
      </c>
      <c r="N244" s="225">
        <f>INDEX(Data2!$1:$1000,MATCH($C244,Data2!$X:$X,0),MATCH(N$14,Data2!$4:$4,0))</f>
        <v>-0.90626333816903804</v>
      </c>
      <c r="O244" s="225">
        <f>INDEX(Data2!$1:$1000,MATCH($C244,Data2!$X:$X,0),MATCH(O$14,Data2!$4:$4,0))</f>
        <v>-1.9230884433897401E-2</v>
      </c>
      <c r="P244" s="225">
        <f>INDEX(Data2!$1:$1000,MATCH($C244,Data2!$X:$X,0),MATCH(P$14,Data2!$4:$4,0))</f>
        <v>-0.83873171379157596</v>
      </c>
      <c r="Q244" s="225">
        <f>INDEX(Data2!$1:$1000,MATCH($C244,Data2!$X:$X,0),MATCH(Q$14,Data2!$4:$4,0))</f>
        <v>0.54502425143293098</v>
      </c>
      <c r="R244" s="225">
        <f>INDEX(Data2!$1:$1000,MATCH($C244,Data2!$X:$X,0),MATCH(R$14,Data2!$4:$4,0))</f>
        <v>0.94162475828346703</v>
      </c>
      <c r="S244" s="226">
        <f>INDEX(Data2!$1:$1000,MATCH($C244,Data2!$X:$X,0),MATCH(S$14,Data2!$4:$4,0))</f>
        <v>0.90626333816903804</v>
      </c>
      <c r="T244" s="98">
        <f>INDEX(Data2!$1:$1000,MATCH($C244,Data2!$X:$X,0),MATCH(T$15,Data2!$4:$4,0))</f>
        <v>-0.13501699212531501</v>
      </c>
      <c r="V244" s="219">
        <f t="shared" si="53"/>
        <v>0</v>
      </c>
      <c r="W244" s="219">
        <f t="shared" si="54"/>
        <v>0</v>
      </c>
      <c r="X244" s="219">
        <f t="shared" si="55"/>
        <v>0</v>
      </c>
      <c r="Y244" s="219">
        <f t="shared" si="56"/>
        <v>0</v>
      </c>
      <c r="Z244" s="219">
        <f t="shared" si="57"/>
        <v>0</v>
      </c>
      <c r="AA244" s="219">
        <f t="shared" si="58"/>
        <v>0</v>
      </c>
      <c r="AB244" s="219">
        <f t="shared" si="59"/>
        <v>0</v>
      </c>
      <c r="AC244" s="219">
        <f t="shared" si="60"/>
        <v>0</v>
      </c>
      <c r="AD244" s="219">
        <f t="shared" si="61"/>
        <v>0</v>
      </c>
      <c r="AE244" s="219">
        <f t="shared" si="62"/>
        <v>0</v>
      </c>
      <c r="AF244" s="219">
        <f t="shared" si="63"/>
        <v>0</v>
      </c>
      <c r="AG244" s="219">
        <f t="shared" si="64"/>
        <v>0</v>
      </c>
      <c r="AH244" s="219">
        <f t="shared" si="65"/>
        <v>0</v>
      </c>
      <c r="AI244" s="219">
        <f t="shared" si="66"/>
        <v>0</v>
      </c>
      <c r="AJ244" s="219">
        <f t="shared" si="67"/>
        <v>0</v>
      </c>
      <c r="AK244" s="224">
        <f t="shared" si="68"/>
        <v>0</v>
      </c>
      <c r="AL244" s="96">
        <f t="shared" si="52"/>
        <v>0</v>
      </c>
    </row>
    <row r="245" spans="1:38">
      <c r="A245" s="48" t="s">
        <v>568</v>
      </c>
      <c r="B245" s="48" t="str">
        <f>INDEX('Ref1'!$E:$E,MATCH(A245,'Ref1'!$A:$A,0))</f>
        <v>Sheffield</v>
      </c>
      <c r="C245" s="71">
        <f>INDEX(Data2!$1:$1000,MATCH($A245,Data2!$A:$A,0),MATCH($A$5,Data2!$4:$4,0))</f>
        <v>295</v>
      </c>
      <c r="D245" s="225">
        <f>INDEX(Data2!$1:$1000,MATCH($C245,Data2!$X:$X,0),MATCH(D$14,Data2!$4:$4,0))</f>
        <v>0.59938909654980799</v>
      </c>
      <c r="E245" s="225">
        <f>INDEX(Data2!$1:$1000,MATCH($C245,Data2!$X:$X,0),MATCH(E$14,Data2!$4:$4,0))</f>
        <v>0.38215790030638502</v>
      </c>
      <c r="F245" s="225">
        <f>INDEX(Data2!$1:$1000,MATCH($C245,Data2!$X:$X,0),MATCH(F$14,Data2!$4:$4,0))</f>
        <v>1.15380754900634E-2</v>
      </c>
      <c r="G245" s="225">
        <f>INDEX(Data2!$1:$1000,MATCH($C245,Data2!$X:$X,0),MATCH(G$14,Data2!$4:$4,0))</f>
        <v>1.02911813509786</v>
      </c>
      <c r="H245" s="225">
        <f>INDEX(Data2!$1:$1000,MATCH($C245,Data2!$X:$X,0),MATCH(H$14,Data2!$4:$4,0))</f>
        <v>0.81705964781606499</v>
      </c>
      <c r="I245" s="225">
        <f>INDEX(Data2!$1:$1000,MATCH($C245,Data2!$X:$X,0),MATCH(I$14,Data2!$4:$4,0))</f>
        <v>-0.72389625403909696</v>
      </c>
      <c r="J245" s="225">
        <f>INDEX(Data2!$1:$1000,MATCH($C245,Data2!$X:$X,0),MATCH(J$14,Data2!$4:$4,0))</f>
        <v>-3.8459493110680398E-3</v>
      </c>
      <c r="K245" s="225">
        <f>INDEX(Data2!$1:$1000,MATCH($C245,Data2!$X:$X,0),MATCH(K$14,Data2!$4:$4,0))</f>
        <v>0.33295581167441402</v>
      </c>
      <c r="L245" s="225">
        <f>INDEX(Data2!$1:$1000,MATCH($C245,Data2!$X:$X,0),MATCH(L$14,Data2!$4:$4,0))</f>
        <v>-0.52726251343495301</v>
      </c>
      <c r="M245" s="225">
        <f>INDEX(Data2!$1:$1000,MATCH($C245,Data2!$X:$X,0),MATCH(M$14,Data2!$4:$4,0))</f>
        <v>0.39876036674317</v>
      </c>
      <c r="N245" s="225">
        <f>INDEX(Data2!$1:$1000,MATCH($C245,Data2!$X:$X,0),MATCH(N$14,Data2!$4:$4,0))</f>
        <v>3.4620373051327799E-2</v>
      </c>
      <c r="O245" s="225">
        <f>INDEX(Data2!$1:$1000,MATCH($C245,Data2!$X:$X,0),MATCH(O$14,Data2!$4:$4,0))</f>
        <v>-0.50092629126642196</v>
      </c>
      <c r="P245" s="225">
        <f>INDEX(Data2!$1:$1000,MATCH($C245,Data2!$X:$X,0),MATCH(P$14,Data2!$4:$4,0))</f>
        <v>0.89472573620472595</v>
      </c>
      <c r="Q245" s="225">
        <f>INDEX(Data2!$1:$1000,MATCH($C245,Data2!$X:$X,0),MATCH(Q$14,Data2!$4:$4,0))</f>
        <v>2.2079361535700999</v>
      </c>
      <c r="R245" s="225">
        <f>INDEX(Data2!$1:$1000,MATCH($C245,Data2!$X:$X,0),MATCH(R$14,Data2!$4:$4,0))</f>
        <v>0.20526722259156199</v>
      </c>
      <c r="S245" s="226">
        <f>INDEX(Data2!$1:$1000,MATCH($C245,Data2!$X:$X,0),MATCH(S$14,Data2!$4:$4,0))</f>
        <v>-0.181754940835861</v>
      </c>
      <c r="T245" s="98">
        <f>INDEX(Data2!$1:$1000,MATCH($C245,Data2!$X:$X,0),MATCH(T$15,Data2!$4:$4,0))</f>
        <v>0.54502425143293098</v>
      </c>
      <c r="V245" s="219">
        <f t="shared" si="53"/>
        <v>0</v>
      </c>
      <c r="W245" s="219">
        <f t="shared" si="54"/>
        <v>0</v>
      </c>
      <c r="X245" s="219">
        <f t="shared" si="55"/>
        <v>0</v>
      </c>
      <c r="Y245" s="219">
        <f t="shared" si="56"/>
        <v>0</v>
      </c>
      <c r="Z245" s="219">
        <f t="shared" si="57"/>
        <v>0</v>
      </c>
      <c r="AA245" s="219">
        <f t="shared" si="58"/>
        <v>0</v>
      </c>
      <c r="AB245" s="219">
        <f t="shared" si="59"/>
        <v>0</v>
      </c>
      <c r="AC245" s="219">
        <f t="shared" si="60"/>
        <v>0</v>
      </c>
      <c r="AD245" s="219">
        <f t="shared" si="61"/>
        <v>0</v>
      </c>
      <c r="AE245" s="219">
        <f t="shared" si="62"/>
        <v>0</v>
      </c>
      <c r="AF245" s="219">
        <f t="shared" si="63"/>
        <v>0</v>
      </c>
      <c r="AG245" s="219">
        <f t="shared" si="64"/>
        <v>0</v>
      </c>
      <c r="AH245" s="219">
        <f t="shared" si="65"/>
        <v>0</v>
      </c>
      <c r="AI245" s="219">
        <f t="shared" si="66"/>
        <v>0</v>
      </c>
      <c r="AJ245" s="219">
        <f t="shared" si="67"/>
        <v>0</v>
      </c>
      <c r="AK245" s="224">
        <f t="shared" si="68"/>
        <v>0</v>
      </c>
      <c r="AL245" s="96">
        <f t="shared" si="52"/>
        <v>0</v>
      </c>
    </row>
    <row r="246" spans="1:38">
      <c r="A246" s="48" t="s">
        <v>570</v>
      </c>
      <c r="B246" s="48" t="str">
        <f>INDEX('Ref1'!$E:$E,MATCH(A246,'Ref1'!$A:$A,0))</f>
        <v>Shepway</v>
      </c>
      <c r="C246" s="71">
        <f>INDEX(Data2!$1:$1000,MATCH($A246,Data2!$A:$A,0),MATCH($A$5,Data2!$4:$4,0))</f>
        <v>231</v>
      </c>
      <c r="D246" s="225">
        <f>INDEX(Data2!$1:$1000,MATCH($C246,Data2!$X:$X,0),MATCH(D$14,Data2!$4:$4,0))</f>
        <v>-0.36566011593027697</v>
      </c>
      <c r="E246" s="225">
        <f>INDEX(Data2!$1:$1000,MATCH($C246,Data2!$X:$X,0),MATCH(E$14,Data2!$4:$4,0))</f>
        <v>0.55396966512034396</v>
      </c>
      <c r="F246" s="225">
        <f>INDEX(Data2!$1:$1000,MATCH($C246,Data2!$X:$X,0),MATCH(F$14,Data2!$4:$4,0))</f>
        <v>0.72389625403909696</v>
      </c>
      <c r="G246" s="225">
        <f>INDEX(Data2!$1:$1000,MATCH($C246,Data2!$X:$X,0),MATCH(G$14,Data2!$4:$4,0))</f>
        <v>1.0828494841071501</v>
      </c>
      <c r="H246" s="225">
        <f>INDEX(Data2!$1:$1000,MATCH($C246,Data2!$X:$X,0),MATCH(H$14,Data2!$4:$4,0))</f>
        <v>0.83873171379157596</v>
      </c>
      <c r="I246" s="225">
        <f>INDEX(Data2!$1:$1000,MATCH($C246,Data2!$X:$X,0),MATCH(I$14,Data2!$4:$4,0))</f>
        <v>-1.6405276298473599</v>
      </c>
      <c r="J246" s="225">
        <f>INDEX(Data2!$1:$1000,MATCH($C246,Data2!$X:$X,0),MATCH(J$14,Data2!$4:$4,0))</f>
        <v>8.8572288948810904E-2</v>
      </c>
      <c r="K246" s="225">
        <f>INDEX(Data2!$1:$1000,MATCH($C246,Data2!$X:$X,0),MATCH(K$14,Data2!$4:$4,0))</f>
        <v>1.1399039744476001</v>
      </c>
      <c r="L246" s="225">
        <f>INDEX(Data2!$1:$1000,MATCH($C246,Data2!$X:$X,0),MATCH(L$14,Data2!$4:$4,0))</f>
        <v>-0.104027698398954</v>
      </c>
      <c r="M246" s="225">
        <f>INDEX(Data2!$1:$1000,MATCH($C246,Data2!$X:$X,0),MATCH(M$14,Data2!$4:$4,0))</f>
        <v>1.2169055626538401</v>
      </c>
      <c r="N246" s="225">
        <f>INDEX(Data2!$1:$1000,MATCH($C246,Data2!$X:$X,0),MATCH(N$14,Data2!$4:$4,0))</f>
        <v>-2.3059846127924502</v>
      </c>
      <c r="O246" s="225">
        <f>INDEX(Data2!$1:$1000,MATCH($C246,Data2!$X:$X,0),MATCH(O$14,Data2!$4:$4,0))</f>
        <v>-1.2331952774122601</v>
      </c>
      <c r="P246" s="225">
        <f>INDEX(Data2!$1:$1000,MATCH($C246,Data2!$X:$X,0),MATCH(P$14,Data2!$4:$4,0))</f>
        <v>-0.72389625403909696</v>
      </c>
      <c r="Q246" s="225">
        <f>INDEX(Data2!$1:$1000,MATCH($C246,Data2!$X:$X,0),MATCH(Q$14,Data2!$4:$4,0))</f>
        <v>-1.01614278526508</v>
      </c>
      <c r="R246" s="225">
        <f>INDEX(Data2!$1:$1000,MATCH($C246,Data2!$X:$X,0),MATCH(R$14,Data2!$4:$4,0))</f>
        <v>0.76448125721012095</v>
      </c>
      <c r="S246" s="226">
        <f>INDEX(Data2!$1:$1000,MATCH($C246,Data2!$X:$X,0),MATCH(S$14,Data2!$4:$4,0))</f>
        <v>0.88330602472053099</v>
      </c>
      <c r="T246" s="98">
        <f>INDEX(Data2!$1:$1000,MATCH($C246,Data2!$X:$X,0),MATCH(T$15,Data2!$4:$4,0))</f>
        <v>0.51844398248942802</v>
      </c>
      <c r="V246" s="219">
        <f t="shared" si="53"/>
        <v>0</v>
      </c>
      <c r="W246" s="219">
        <f t="shared" si="54"/>
        <v>0</v>
      </c>
      <c r="X246" s="219">
        <f t="shared" si="55"/>
        <v>0</v>
      </c>
      <c r="Y246" s="219">
        <f t="shared" si="56"/>
        <v>0</v>
      </c>
      <c r="Z246" s="219">
        <f t="shared" si="57"/>
        <v>0</v>
      </c>
      <c r="AA246" s="219">
        <f t="shared" si="58"/>
        <v>0</v>
      </c>
      <c r="AB246" s="219">
        <f t="shared" si="59"/>
        <v>0</v>
      </c>
      <c r="AC246" s="219">
        <f t="shared" si="60"/>
        <v>0</v>
      </c>
      <c r="AD246" s="219">
        <f t="shared" si="61"/>
        <v>0</v>
      </c>
      <c r="AE246" s="219">
        <f t="shared" si="62"/>
        <v>0</v>
      </c>
      <c r="AF246" s="219">
        <f t="shared" si="63"/>
        <v>0</v>
      </c>
      <c r="AG246" s="219">
        <f t="shared" si="64"/>
        <v>0</v>
      </c>
      <c r="AH246" s="219">
        <f t="shared" si="65"/>
        <v>0</v>
      </c>
      <c r="AI246" s="219">
        <f t="shared" si="66"/>
        <v>0</v>
      </c>
      <c r="AJ246" s="219">
        <f t="shared" si="67"/>
        <v>0</v>
      </c>
      <c r="AK246" s="224">
        <f t="shared" si="68"/>
        <v>0</v>
      </c>
      <c r="AL246" s="96">
        <f t="shared" si="52"/>
        <v>0</v>
      </c>
    </row>
    <row r="247" spans="1:38">
      <c r="A247" s="48" t="s">
        <v>572</v>
      </c>
      <c r="B247" s="48" t="str">
        <f>INDEX('Ref1'!$E:$E,MATCH(A247,'Ref1'!$A:$A,0))</f>
        <v>Shropshire</v>
      </c>
      <c r="C247" s="71">
        <f>INDEX(Data2!$1:$1000,MATCH($A247,Data2!$A:$A,0),MATCH($A$5,Data2!$4:$4,0))</f>
        <v>122</v>
      </c>
      <c r="D247" s="225">
        <f>INDEX(Data2!$1:$1000,MATCH($C247,Data2!$X:$X,0),MATCH(D$14,Data2!$4:$4,0))</f>
        <v>-1.67081473865842</v>
      </c>
      <c r="E247" s="225">
        <f>INDEX(Data2!$1:$1000,MATCH($C247,Data2!$X:$X,0),MATCH(E$14,Data2!$4:$4,0))</f>
        <v>0.30060388702378499</v>
      </c>
      <c r="F247" s="225">
        <f>INDEX(Data2!$1:$1000,MATCH($C247,Data2!$X:$X,0),MATCH(F$14,Data2!$4:$4,0))</f>
        <v>9.6297118323475706E-2</v>
      </c>
      <c r="G247" s="225">
        <f>INDEX(Data2!$1:$1000,MATCH($C247,Data2!$X:$X,0),MATCH(G$14,Data2!$4:$4,0))</f>
        <v>-1.5078939607437201</v>
      </c>
      <c r="H247" s="225">
        <f>INDEX(Data2!$1:$1000,MATCH($C247,Data2!$X:$X,0),MATCH(H$14,Data2!$4:$4,0))</f>
        <v>3</v>
      </c>
      <c r="I247" s="225">
        <f>INDEX(Data2!$1:$1000,MATCH($C247,Data2!$X:$X,0),MATCH(I$14,Data2!$4:$4,0))</f>
        <v>-1.2331952774122601</v>
      </c>
      <c r="J247" s="225">
        <f>INDEX(Data2!$1:$1000,MATCH($C247,Data2!$X:$X,0),MATCH(J$14,Data2!$4:$4,0))</f>
        <v>1.94481164334801</v>
      </c>
      <c r="K247" s="225">
        <f>INDEX(Data2!$1:$1000,MATCH($C247,Data2!$X:$X,0),MATCH(K$14,Data2!$4:$4,0))</f>
        <v>1.0828494841071501</v>
      </c>
      <c r="L247" s="225">
        <f>INDEX(Data2!$1:$1000,MATCH($C247,Data2!$X:$X,0),MATCH(L$14,Data2!$4:$4,0))</f>
        <v>0.86080506744267105</v>
      </c>
      <c r="M247" s="225">
        <f>INDEX(Data2!$1:$1000,MATCH($C247,Data2!$X:$X,0),MATCH(M$14,Data2!$4:$4,0))</f>
        <v>0.11176450046109999</v>
      </c>
      <c r="N247" s="225">
        <f>INDEX(Data2!$1:$1000,MATCH($C247,Data2!$X:$X,0),MATCH(N$14,Data2!$4:$4,0))</f>
        <v>0.53612224016086696</v>
      </c>
      <c r="O247" s="225">
        <f>INDEX(Data2!$1:$1000,MATCH($C247,Data2!$X:$X,0),MATCH(O$14,Data2!$4:$4,0))</f>
        <v>-0.57199532434845302</v>
      </c>
      <c r="P247" s="225">
        <f>INDEX(Data2!$1:$1000,MATCH($C247,Data2!$X:$X,0),MATCH(P$14,Data2!$4:$4,0))</f>
        <v>-0.30060388702378499</v>
      </c>
      <c r="Q247" s="225">
        <f>INDEX(Data2!$1:$1000,MATCH($C247,Data2!$X:$X,0),MATCH(Q$14,Data2!$4:$4,0))</f>
        <v>0.20526722259156199</v>
      </c>
      <c r="R247" s="225">
        <f>INDEX(Data2!$1:$1000,MATCH($C247,Data2!$X:$X,0),MATCH(R$14,Data2!$4:$4,0))</f>
        <v>0.57199532434845202</v>
      </c>
      <c r="S247" s="226">
        <f>INDEX(Data2!$1:$1000,MATCH($C247,Data2!$X:$X,0),MATCH(S$14,Data2!$4:$4,0))</f>
        <v>2.0586978929547701</v>
      </c>
      <c r="T247" s="98">
        <f>INDEX(Data2!$1:$1000,MATCH($C247,Data2!$X:$X,0),MATCH(T$15,Data2!$4:$4,0))</f>
        <v>0.95367622688124898</v>
      </c>
      <c r="V247" s="219">
        <f t="shared" si="53"/>
        <v>0</v>
      </c>
      <c r="W247" s="219">
        <f t="shared" si="54"/>
        <v>0</v>
      </c>
      <c r="X247" s="219">
        <f t="shared" si="55"/>
        <v>0</v>
      </c>
      <c r="Y247" s="219">
        <f t="shared" si="56"/>
        <v>0</v>
      </c>
      <c r="Z247" s="219">
        <f t="shared" si="57"/>
        <v>0</v>
      </c>
      <c r="AA247" s="219">
        <f t="shared" si="58"/>
        <v>0</v>
      </c>
      <c r="AB247" s="219">
        <f t="shared" si="59"/>
        <v>0</v>
      </c>
      <c r="AC247" s="219">
        <f t="shared" si="60"/>
        <v>0</v>
      </c>
      <c r="AD247" s="219">
        <f t="shared" si="61"/>
        <v>0</v>
      </c>
      <c r="AE247" s="219">
        <f t="shared" si="62"/>
        <v>0</v>
      </c>
      <c r="AF247" s="219">
        <f t="shared" si="63"/>
        <v>0</v>
      </c>
      <c r="AG247" s="219">
        <f t="shared" si="64"/>
        <v>0</v>
      </c>
      <c r="AH247" s="219">
        <f t="shared" si="65"/>
        <v>0</v>
      </c>
      <c r="AI247" s="219">
        <f t="shared" si="66"/>
        <v>0</v>
      </c>
      <c r="AJ247" s="219">
        <f t="shared" si="67"/>
        <v>0</v>
      </c>
      <c r="AK247" s="224">
        <f t="shared" si="68"/>
        <v>0</v>
      </c>
      <c r="AL247" s="96">
        <f t="shared" si="52"/>
        <v>0</v>
      </c>
    </row>
    <row r="248" spans="1:38">
      <c r="A248" s="48" t="s">
        <v>576</v>
      </c>
      <c r="B248" s="48" t="str">
        <f>INDEX('Ref1'!$E:$E,MATCH(A248,'Ref1'!$A:$A,0))</f>
        <v>Slough</v>
      </c>
      <c r="C248" s="71">
        <f>INDEX(Data2!$1:$1000,MATCH($A248,Data2!$A:$A,0),MATCH($A$5,Data2!$4:$4,0))</f>
        <v>168</v>
      </c>
      <c r="D248" s="225">
        <f>INDEX(Data2!$1:$1000,MATCH($C248,Data2!$X:$X,0),MATCH(D$14,Data2!$4:$4,0))</f>
        <v>-0.59020879232393397</v>
      </c>
      <c r="E248" s="225">
        <f>INDEX(Data2!$1:$1000,MATCH($C248,Data2!$X:$X,0),MATCH(E$14,Data2!$4:$4,0))</f>
        <v>-0.40710271318473101</v>
      </c>
      <c r="F248" s="225">
        <f>INDEX(Data2!$1:$1000,MATCH($C248,Data2!$X:$X,0),MATCH(F$14,Data2!$4:$4,0))</f>
        <v>-1.1252961961755199</v>
      </c>
      <c r="G248" s="225">
        <f>INDEX(Data2!$1:$1000,MATCH($C248,Data2!$X:$X,0),MATCH(G$14,Data2!$4:$4,0))</f>
        <v>0.88330602472053099</v>
      </c>
      <c r="H248" s="225">
        <f>INDEX(Data2!$1:$1000,MATCH($C248,Data2!$X:$X,0),MATCH(H$14,Data2!$4:$4,0))</f>
        <v>2.0586978929547701</v>
      </c>
      <c r="I248" s="225">
        <f>INDEX(Data2!$1:$1000,MATCH($C248,Data2!$X:$X,0),MATCH(I$14,Data2!$4:$4,0))</f>
        <v>-0.67477993525131896</v>
      </c>
      <c r="J248" s="225">
        <f>INDEX(Data2!$1:$1000,MATCH($C248,Data2!$X:$X,0),MATCH(J$14,Data2!$4:$4,0))</f>
        <v>1.2169055626538401</v>
      </c>
      <c r="K248" s="225">
        <f>INDEX(Data2!$1:$1000,MATCH($C248,Data2!$X:$X,0),MATCH(K$14,Data2!$4:$4,0))</f>
        <v>-0.46634031421206401</v>
      </c>
      <c r="L248" s="225">
        <f>INDEX(Data2!$1:$1000,MATCH($C248,Data2!$X:$X,0),MATCH(L$14,Data2!$4:$4,0))</f>
        <v>-1.3200546968364699</v>
      </c>
      <c r="M248" s="225">
        <f>INDEX(Data2!$1:$1000,MATCH($C248,Data2!$X:$X,0),MATCH(M$14,Data2!$4:$4,0))</f>
        <v>-0.34926126594690199</v>
      </c>
      <c r="N248" s="225">
        <f>INDEX(Data2!$1:$1000,MATCH($C248,Data2!$X:$X,0),MATCH(N$14,Data2!$4:$4,0))</f>
        <v>-1.6405276298473599</v>
      </c>
      <c r="O248" s="225">
        <f>INDEX(Data2!$1:$1000,MATCH($C248,Data2!$X:$X,0),MATCH(O$14,Data2!$4:$4,0))</f>
        <v>-2.2079361535701101</v>
      </c>
      <c r="P248" s="225">
        <f>INDEX(Data2!$1:$1000,MATCH($C248,Data2!$X:$X,0),MATCH(P$14,Data2!$4:$4,0))</f>
        <v>1.2169055626538401</v>
      </c>
      <c r="Q248" s="225">
        <f>INDEX(Data2!$1:$1000,MATCH($C248,Data2!$X:$X,0),MATCH(Q$14,Data2!$4:$4,0))</f>
        <v>1.2169055626538401</v>
      </c>
      <c r="R248" s="225">
        <f>INDEX(Data2!$1:$1000,MATCH($C248,Data2!$X:$X,0),MATCH(R$14,Data2!$4:$4,0))</f>
        <v>1.4395549086391799</v>
      </c>
      <c r="S248" s="226">
        <f>INDEX(Data2!$1:$1000,MATCH($C248,Data2!$X:$X,0),MATCH(S$14,Data2!$4:$4,0))</f>
        <v>-0.449256837146156</v>
      </c>
      <c r="T248" s="98">
        <f>INDEX(Data2!$1:$1000,MATCH($C248,Data2!$X:$X,0),MATCH(T$15,Data2!$4:$4,0))</f>
        <v>1.8516777124192001</v>
      </c>
      <c r="V248" s="219">
        <f t="shared" si="53"/>
        <v>0</v>
      </c>
      <c r="W248" s="219">
        <f t="shared" si="54"/>
        <v>0</v>
      </c>
      <c r="X248" s="219">
        <f t="shared" si="55"/>
        <v>0</v>
      </c>
      <c r="Y248" s="219">
        <f t="shared" si="56"/>
        <v>0</v>
      </c>
      <c r="Z248" s="219">
        <f t="shared" si="57"/>
        <v>0</v>
      </c>
      <c r="AA248" s="219">
        <f t="shared" si="58"/>
        <v>0</v>
      </c>
      <c r="AB248" s="219">
        <f t="shared" si="59"/>
        <v>0</v>
      </c>
      <c r="AC248" s="219">
        <f t="shared" si="60"/>
        <v>0</v>
      </c>
      <c r="AD248" s="219">
        <f t="shared" si="61"/>
        <v>0</v>
      </c>
      <c r="AE248" s="219">
        <f t="shared" si="62"/>
        <v>0</v>
      </c>
      <c r="AF248" s="219">
        <f t="shared" si="63"/>
        <v>0</v>
      </c>
      <c r="AG248" s="219">
        <f t="shared" si="64"/>
        <v>0</v>
      </c>
      <c r="AH248" s="219">
        <f t="shared" si="65"/>
        <v>0</v>
      </c>
      <c r="AI248" s="219">
        <f t="shared" si="66"/>
        <v>0</v>
      </c>
      <c r="AJ248" s="219">
        <f t="shared" si="67"/>
        <v>0</v>
      </c>
      <c r="AK248" s="224">
        <f t="shared" si="68"/>
        <v>0</v>
      </c>
      <c r="AL248" s="96">
        <f t="shared" si="52"/>
        <v>0</v>
      </c>
    </row>
    <row r="249" spans="1:38">
      <c r="A249" s="48" t="s">
        <v>578</v>
      </c>
      <c r="B249" s="48" t="str">
        <f>INDEX('Ref1'!$E:$E,MATCH(A249,'Ref1'!$A:$A,0))</f>
        <v>Solihull</v>
      </c>
      <c r="C249" s="71">
        <f>INDEX(Data2!$1:$1000,MATCH($A249,Data2!$A:$A,0),MATCH($A$5,Data2!$4:$4,0))</f>
        <v>35</v>
      </c>
      <c r="D249" s="225">
        <f>INDEX(Data2!$1:$1000,MATCH($C249,Data2!$X:$X,0),MATCH(D$14,Data2!$4:$4,0))</f>
        <v>-1.9230884433897401E-2</v>
      </c>
      <c r="E249" s="225">
        <f>INDEX(Data2!$1:$1000,MATCH($C249,Data2!$X:$X,0),MATCH(E$14,Data2!$4:$4,0))</f>
        <v>1.1698735860340801</v>
      </c>
      <c r="F249" s="225">
        <f>INDEX(Data2!$1:$1000,MATCH($C249,Data2!$X:$X,0),MATCH(F$14,Data2!$4:$4,0))</f>
        <v>1.1252961961755199</v>
      </c>
      <c r="G249" s="225">
        <f>INDEX(Data2!$1:$1000,MATCH($C249,Data2!$X:$X,0),MATCH(G$14,Data2!$4:$4,0))</f>
        <v>0.97820469803439603</v>
      </c>
      <c r="H249" s="225">
        <f>INDEX(Data2!$1:$1000,MATCH($C249,Data2!$X:$X,0),MATCH(H$14,Data2!$4:$4,0))</f>
        <v>-0.70404637465488196</v>
      </c>
      <c r="I249" s="225">
        <f>INDEX(Data2!$1:$1000,MATCH($C249,Data2!$X:$X,0),MATCH(I$14,Data2!$4:$4,0))</f>
        <v>-1.2169055626538401</v>
      </c>
      <c r="J249" s="225">
        <f>INDEX(Data2!$1:$1000,MATCH($C249,Data2!$X:$X,0),MATCH(J$14,Data2!$4:$4,0))</f>
        <v>-0.56295962945385403</v>
      </c>
      <c r="K249" s="225">
        <f>INDEX(Data2!$1:$1000,MATCH($C249,Data2!$X:$X,0),MATCH(K$14,Data2!$4:$4,0))</f>
        <v>0.71393615083927797</v>
      </c>
      <c r="L249" s="225">
        <f>INDEX(Data2!$1:$1000,MATCH($C249,Data2!$X:$X,0),MATCH(L$14,Data2!$4:$4,0))</f>
        <v>-0.236796814094514</v>
      </c>
      <c r="M249" s="225">
        <f>INDEX(Data2!$1:$1000,MATCH($C249,Data2!$X:$X,0),MATCH(M$14,Data2!$4:$4,0))</f>
        <v>1.7364527482587899</v>
      </c>
      <c r="N249" s="225">
        <f>INDEX(Data2!$1:$1000,MATCH($C249,Data2!$X:$X,0),MATCH(N$14,Data2!$4:$4,0))</f>
        <v>-1.48433940803009</v>
      </c>
      <c r="O249" s="225">
        <f>INDEX(Data2!$1:$1000,MATCH($C249,Data2!$X:$X,0),MATCH(O$14,Data2!$4:$4,0))</f>
        <v>0.308661103247932</v>
      </c>
      <c r="P249" s="225">
        <f>INDEX(Data2!$1:$1000,MATCH($C249,Data2!$X:$X,0),MATCH(P$14,Data2!$4:$4,0))</f>
        <v>0.173940428614663</v>
      </c>
      <c r="Q249" s="225">
        <f>INDEX(Data2!$1:$1000,MATCH($C249,Data2!$X:$X,0),MATCH(Q$14,Data2!$4:$4,0))</f>
        <v>-1.9985190177754</v>
      </c>
      <c r="R249" s="225">
        <f>INDEX(Data2!$1:$1000,MATCH($C249,Data2!$X:$X,0),MATCH(R$14,Data2!$4:$4,0))</f>
        <v>-0.94162475828346703</v>
      </c>
      <c r="S249" s="226">
        <f>INDEX(Data2!$1:$1000,MATCH($C249,Data2!$X:$X,0),MATCH(S$14,Data2!$4:$4,0))</f>
        <v>-0.86080506744267005</v>
      </c>
      <c r="T249" s="98">
        <f>INDEX(Data2!$1:$1000,MATCH($C249,Data2!$X:$X,0),MATCH(T$15,Data2!$4:$4,0))</f>
        <v>1.53231615461489</v>
      </c>
      <c r="V249" s="219">
        <f t="shared" si="53"/>
        <v>0</v>
      </c>
      <c r="W249" s="219">
        <f t="shared" si="54"/>
        <v>0</v>
      </c>
      <c r="X249" s="219">
        <f t="shared" si="55"/>
        <v>0</v>
      </c>
      <c r="Y249" s="219">
        <f t="shared" si="56"/>
        <v>0</v>
      </c>
      <c r="Z249" s="219">
        <f t="shared" si="57"/>
        <v>0</v>
      </c>
      <c r="AA249" s="219">
        <f t="shared" si="58"/>
        <v>0</v>
      </c>
      <c r="AB249" s="219">
        <f t="shared" si="59"/>
        <v>0</v>
      </c>
      <c r="AC249" s="219">
        <f t="shared" si="60"/>
        <v>0</v>
      </c>
      <c r="AD249" s="219">
        <f t="shared" si="61"/>
        <v>0</v>
      </c>
      <c r="AE249" s="219">
        <f t="shared" si="62"/>
        <v>0</v>
      </c>
      <c r="AF249" s="219">
        <f t="shared" si="63"/>
        <v>0</v>
      </c>
      <c r="AG249" s="219">
        <f t="shared" si="64"/>
        <v>0</v>
      </c>
      <c r="AH249" s="219">
        <f t="shared" si="65"/>
        <v>0</v>
      </c>
      <c r="AI249" s="219">
        <f t="shared" si="66"/>
        <v>0</v>
      </c>
      <c r="AJ249" s="219">
        <f t="shared" si="67"/>
        <v>0</v>
      </c>
      <c r="AK249" s="224">
        <f t="shared" si="68"/>
        <v>0</v>
      </c>
      <c r="AL249" s="96">
        <f t="shared" si="52"/>
        <v>0</v>
      </c>
    </row>
    <row r="250" spans="1:38">
      <c r="A250" s="48" t="s">
        <v>582</v>
      </c>
      <c r="B250" s="48" t="str">
        <f>INDEX('Ref1'!$E:$E,MATCH(A250,'Ref1'!$A:$A,0))</f>
        <v>South Bucks</v>
      </c>
      <c r="C250" s="71">
        <f>INDEX(Data2!$1:$1000,MATCH($A250,Data2!$A:$A,0),MATCH($A$5,Data2!$4:$4,0))</f>
        <v>246</v>
      </c>
      <c r="D250" s="225">
        <f>INDEX(Data2!$1:$1000,MATCH($C250,Data2!$X:$X,0),MATCH(D$14,Data2!$4:$4,0))</f>
        <v>1.48433940803009</v>
      </c>
      <c r="E250" s="225">
        <f>INDEX(Data2!$1:$1000,MATCH($C250,Data2!$X:$X,0),MATCH(E$14,Data2!$4:$4,0))</f>
        <v>-1.58410435946053</v>
      </c>
      <c r="F250" s="225">
        <f>INDEX(Data2!$1:$1000,MATCH($C250,Data2!$X:$X,0),MATCH(F$14,Data2!$4:$4,0))</f>
        <v>0.228893548160431</v>
      </c>
      <c r="G250" s="225">
        <f>INDEX(Data2!$1:$1000,MATCH($C250,Data2!$X:$X,0),MATCH(G$14,Data2!$4:$4,0))</f>
        <v>-1.0691269505479799</v>
      </c>
      <c r="H250" s="225">
        <f>INDEX(Data2!$1:$1000,MATCH($C250,Data2!$X:$X,0),MATCH(H$14,Data2!$4:$4,0))</f>
        <v>-0.181754940835861</v>
      </c>
      <c r="I250" s="225">
        <f>INDEX(Data2!$1:$1000,MATCH($C250,Data2!$X:$X,0),MATCH(I$14,Data2!$4:$4,0))</f>
        <v>-2.0586978929547599</v>
      </c>
      <c r="J250" s="225">
        <f>INDEX(Data2!$1:$1000,MATCH($C250,Data2!$X:$X,0),MATCH(J$14,Data2!$4:$4,0))</f>
        <v>-0.34926126594690199</v>
      </c>
      <c r="K250" s="225">
        <f>INDEX(Data2!$1:$1000,MATCH($C250,Data2!$X:$X,0),MATCH(K$14,Data2!$4:$4,0))</f>
        <v>-1.89619030821197</v>
      </c>
      <c r="L250" s="225">
        <f>INDEX(Data2!$1:$1000,MATCH($C250,Data2!$X:$X,0),MATCH(L$14,Data2!$4:$4,0))</f>
        <v>-1.53231615461489</v>
      </c>
      <c r="M250" s="225">
        <f>INDEX(Data2!$1:$1000,MATCH($C250,Data2!$X:$X,0),MATCH(M$14,Data2!$4:$4,0))</f>
        <v>0.30060388702378499</v>
      </c>
      <c r="N250" s="225">
        <f>INDEX(Data2!$1:$1000,MATCH($C250,Data2!$X:$X,0),MATCH(N$14,Data2!$4:$4,0))</f>
        <v>0.26059774714164602</v>
      </c>
      <c r="O250" s="225">
        <f>INDEX(Data2!$1:$1000,MATCH($C250,Data2!$X:$X,0),MATCH(O$14,Data2!$4:$4,0))</f>
        <v>-1.2667954125138601</v>
      </c>
      <c r="P250" s="225">
        <f>INDEX(Data2!$1:$1000,MATCH($C250,Data2!$X:$X,0),MATCH(P$14,Data2!$4:$4,0))</f>
        <v>-0.56295962945385403</v>
      </c>
      <c r="Q250" s="225">
        <f>INDEX(Data2!$1:$1000,MATCH($C250,Data2!$X:$X,0),MATCH(Q$14,Data2!$4:$4,0))</f>
        <v>0.91792285853303901</v>
      </c>
      <c r="R250" s="225">
        <f>INDEX(Data2!$1:$1000,MATCH($C250,Data2!$X:$X,0),MATCH(R$14,Data2!$4:$4,0))</f>
        <v>-1.33866570764457</v>
      </c>
      <c r="S250" s="226">
        <f>INDEX(Data2!$1:$1000,MATCH($C250,Data2!$X:$X,0),MATCH(S$14,Data2!$4:$4,0))</f>
        <v>1.0033362959655601</v>
      </c>
      <c r="T250" s="98">
        <f>INDEX(Data2!$1:$1000,MATCH($C250,Data2!$X:$X,0),MATCH(T$15,Data2!$4:$4,0))</f>
        <v>0.40710271318473101</v>
      </c>
      <c r="V250" s="219">
        <f t="shared" si="53"/>
        <v>0</v>
      </c>
      <c r="W250" s="219">
        <f t="shared" si="54"/>
        <v>0</v>
      </c>
      <c r="X250" s="219">
        <f t="shared" si="55"/>
        <v>0</v>
      </c>
      <c r="Y250" s="219">
        <f t="shared" si="56"/>
        <v>0</v>
      </c>
      <c r="Z250" s="219">
        <f t="shared" si="57"/>
        <v>0</v>
      </c>
      <c r="AA250" s="219">
        <f t="shared" si="58"/>
        <v>0</v>
      </c>
      <c r="AB250" s="219">
        <f t="shared" si="59"/>
        <v>0</v>
      </c>
      <c r="AC250" s="219">
        <f t="shared" si="60"/>
        <v>0</v>
      </c>
      <c r="AD250" s="219">
        <f t="shared" si="61"/>
        <v>0</v>
      </c>
      <c r="AE250" s="219">
        <f t="shared" si="62"/>
        <v>0</v>
      </c>
      <c r="AF250" s="219">
        <f t="shared" si="63"/>
        <v>0</v>
      </c>
      <c r="AG250" s="219">
        <f t="shared" si="64"/>
        <v>0</v>
      </c>
      <c r="AH250" s="219">
        <f t="shared" si="65"/>
        <v>0</v>
      </c>
      <c r="AI250" s="219">
        <f t="shared" si="66"/>
        <v>0</v>
      </c>
      <c r="AJ250" s="219">
        <f t="shared" si="67"/>
        <v>0</v>
      </c>
      <c r="AK250" s="224">
        <f t="shared" si="68"/>
        <v>0</v>
      </c>
      <c r="AL250" s="96">
        <f t="shared" si="52"/>
        <v>0</v>
      </c>
    </row>
    <row r="251" spans="1:38">
      <c r="A251" s="48" t="s">
        <v>584</v>
      </c>
      <c r="B251" s="48" t="str">
        <f>INDEX('Ref1'!$E:$E,MATCH(A251,'Ref1'!$A:$A,0))</f>
        <v>South Cambridgeshire</v>
      </c>
      <c r="C251" s="71">
        <f>INDEX(Data2!$1:$1000,MATCH($A251,Data2!$A:$A,0),MATCH($A$5,Data2!$4:$4,0))</f>
        <v>166</v>
      </c>
      <c r="D251" s="225">
        <f>INDEX(Data2!$1:$1000,MATCH($C251,Data2!$X:$X,0),MATCH(D$14,Data2!$4:$4,0))</f>
        <v>-5.0018065889223501E-2</v>
      </c>
      <c r="E251" s="225">
        <f>INDEX(Data2!$1:$1000,MATCH($C251,Data2!$X:$X,0),MATCH(E$14,Data2!$4:$4,0))</f>
        <v>-1.18526012786046</v>
      </c>
      <c r="F251" s="225">
        <f>INDEX(Data2!$1:$1000,MATCH($C251,Data2!$X:$X,0),MATCH(F$14,Data2!$4:$4,0))</f>
        <v>-0.97820469803439603</v>
      </c>
      <c r="G251" s="225">
        <f>INDEX(Data2!$1:$1000,MATCH($C251,Data2!$X:$X,0),MATCH(G$14,Data2!$4:$4,0))</f>
        <v>1.2667954125138601</v>
      </c>
      <c r="H251" s="225">
        <f>INDEX(Data2!$1:$1000,MATCH($C251,Data2!$X:$X,0),MATCH(H$14,Data2!$4:$4,0))</f>
        <v>0.45778187523733299</v>
      </c>
      <c r="I251" s="225">
        <f>INDEX(Data2!$1:$1000,MATCH($C251,Data2!$X:$X,0),MATCH(I$14,Data2!$4:$4,0))</f>
        <v>0.40710271318473101</v>
      </c>
      <c r="J251" s="225">
        <f>INDEX(Data2!$1:$1000,MATCH($C251,Data2!$X:$X,0),MATCH(J$14,Data2!$4:$4,0))</f>
        <v>-0.16613652408900501</v>
      </c>
      <c r="K251" s="225">
        <f>INDEX(Data2!$1:$1000,MATCH($C251,Data2!$X:$X,0),MATCH(K$14,Data2!$4:$4,0))</f>
        <v>-0.94162475828346703</v>
      </c>
      <c r="L251" s="225">
        <f>INDEX(Data2!$1:$1000,MATCH($C251,Data2!$X:$X,0),MATCH(L$14,Data2!$4:$4,0))</f>
        <v>7.3138009071731694E-2</v>
      </c>
      <c r="M251" s="225">
        <f>INDEX(Data2!$1:$1000,MATCH($C251,Data2!$X:$X,0),MATCH(M$14,Data2!$4:$4,0))</f>
        <v>0.87200035925234398</v>
      </c>
      <c r="N251" s="225">
        <f>INDEX(Data2!$1:$1000,MATCH($C251,Data2!$X:$X,0),MATCH(N$14,Data2!$4:$4,0))</f>
        <v>1.2667954125138601</v>
      </c>
      <c r="O251" s="225">
        <f>INDEX(Data2!$1:$1000,MATCH($C251,Data2!$X:$X,0),MATCH(O$14,Data2!$4:$4,0))</f>
        <v>0.52726251343495301</v>
      </c>
      <c r="P251" s="225">
        <f>INDEX(Data2!$1:$1000,MATCH($C251,Data2!$X:$X,0),MATCH(P$14,Data2!$4:$4,0))</f>
        <v>-0.94162475828346703</v>
      </c>
      <c r="Q251" s="225">
        <f>INDEX(Data2!$1:$1000,MATCH($C251,Data2!$X:$X,0),MATCH(Q$14,Data2!$4:$4,0))</f>
        <v>-0.64608040296818903</v>
      </c>
      <c r="R251" s="225">
        <f>INDEX(Data2!$1:$1000,MATCH($C251,Data2!$X:$X,0),MATCH(R$14,Data2!$4:$4,0))</f>
        <v>0.32483643033381798</v>
      </c>
      <c r="S251" s="226">
        <f>INDEX(Data2!$1:$1000,MATCH($C251,Data2!$X:$X,0),MATCH(S$14,Data2!$4:$4,0))</f>
        <v>1.70271698671923</v>
      </c>
      <c r="T251" s="98">
        <f>INDEX(Data2!$1:$1000,MATCH($C251,Data2!$X:$X,0),MATCH(T$15,Data2!$4:$4,0))</f>
        <v>1.4182061165636599</v>
      </c>
      <c r="V251" s="219">
        <f t="shared" si="53"/>
        <v>0</v>
      </c>
      <c r="W251" s="219">
        <f t="shared" si="54"/>
        <v>0</v>
      </c>
      <c r="X251" s="219">
        <f t="shared" si="55"/>
        <v>0</v>
      </c>
      <c r="Y251" s="219">
        <f t="shared" si="56"/>
        <v>0</v>
      </c>
      <c r="Z251" s="219">
        <f t="shared" si="57"/>
        <v>0</v>
      </c>
      <c r="AA251" s="219">
        <f t="shared" si="58"/>
        <v>0</v>
      </c>
      <c r="AB251" s="219">
        <f t="shared" si="59"/>
        <v>0</v>
      </c>
      <c r="AC251" s="219">
        <f t="shared" si="60"/>
        <v>0</v>
      </c>
      <c r="AD251" s="219">
        <f t="shared" si="61"/>
        <v>0</v>
      </c>
      <c r="AE251" s="219">
        <f t="shared" si="62"/>
        <v>0</v>
      </c>
      <c r="AF251" s="219">
        <f t="shared" si="63"/>
        <v>0</v>
      </c>
      <c r="AG251" s="219">
        <f t="shared" si="64"/>
        <v>0</v>
      </c>
      <c r="AH251" s="219">
        <f t="shared" si="65"/>
        <v>0</v>
      </c>
      <c r="AI251" s="219">
        <f t="shared" si="66"/>
        <v>0</v>
      </c>
      <c r="AJ251" s="219">
        <f t="shared" si="67"/>
        <v>0</v>
      </c>
      <c r="AK251" s="224">
        <f t="shared" si="68"/>
        <v>0</v>
      </c>
      <c r="AL251" s="96">
        <f t="shared" si="52"/>
        <v>0</v>
      </c>
    </row>
    <row r="252" spans="1:38">
      <c r="A252" s="48" t="s">
        <v>586</v>
      </c>
      <c r="B252" s="48" t="str">
        <f>INDEX('Ref1'!$E:$E,MATCH(A252,'Ref1'!$A:$A,0))</f>
        <v>South Derbyshire</v>
      </c>
      <c r="C252" s="71">
        <f>INDEX(Data2!$1:$1000,MATCH($A252,Data2!$A:$A,0),MATCH($A$5,Data2!$4:$4,0))</f>
        <v>251</v>
      </c>
      <c r="D252" s="225">
        <f>INDEX(Data2!$1:$1000,MATCH($C252,Data2!$X:$X,0),MATCH(D$14,Data2!$4:$4,0))</f>
        <v>-1.37734677311944</v>
      </c>
      <c r="E252" s="225">
        <f>INDEX(Data2!$1:$1000,MATCH($C252,Data2!$X:$X,0),MATCH(E$14,Data2!$4:$4,0))</f>
        <v>0.52726251343495301</v>
      </c>
      <c r="F252" s="225">
        <f>INDEX(Data2!$1:$1000,MATCH($C252,Data2!$X:$X,0),MATCH(F$14,Data2!$4:$4,0))</f>
        <v>-0.21312928999889499</v>
      </c>
      <c r="G252" s="225">
        <f>INDEX(Data2!$1:$1000,MATCH($C252,Data2!$X:$X,0),MATCH(G$14,Data2!$4:$4,0))</f>
        <v>1.70271698671923</v>
      </c>
      <c r="H252" s="225">
        <f>INDEX(Data2!$1:$1000,MATCH($C252,Data2!$X:$X,0),MATCH(H$14,Data2!$4:$4,0))</f>
        <v>0.20526722259156199</v>
      </c>
      <c r="I252" s="225">
        <f>INDEX(Data2!$1:$1000,MATCH($C252,Data2!$X:$X,0),MATCH(I$14,Data2!$4:$4,0))</f>
        <v>0.20526722259156199</v>
      </c>
      <c r="J252" s="225">
        <f>INDEX(Data2!$1:$1000,MATCH($C252,Data2!$X:$X,0),MATCH(J$14,Data2!$4:$4,0))</f>
        <v>1.7722890959111699</v>
      </c>
      <c r="K252" s="225">
        <f>INDEX(Data2!$1:$1000,MATCH($C252,Data2!$X:$X,0),MATCH(K$14,Data2!$4:$4,0))</f>
        <v>1.0691269505479799</v>
      </c>
      <c r="L252" s="225">
        <f>INDEX(Data2!$1:$1000,MATCH($C252,Data2!$X:$X,0),MATCH(L$14,Data2!$4:$4,0))</f>
        <v>0.48356099433467298</v>
      </c>
      <c r="M252" s="225">
        <f>INDEX(Data2!$1:$1000,MATCH($C252,Data2!$X:$X,0),MATCH(M$14,Data2!$4:$4,0))</f>
        <v>-0.75421899455136598</v>
      </c>
      <c r="N252" s="225">
        <f>INDEX(Data2!$1:$1000,MATCH($C252,Data2!$X:$X,0),MATCH(N$14,Data2!$4:$4,0))</f>
        <v>-0.357448675014717</v>
      </c>
      <c r="O252" s="225">
        <f>INDEX(Data2!$1:$1000,MATCH($C252,Data2!$X:$X,0),MATCH(O$14,Data2!$4:$4,0))</f>
        <v>-1.20093251313347</v>
      </c>
      <c r="P252" s="225">
        <f>INDEX(Data2!$1:$1000,MATCH($C252,Data2!$X:$X,0),MATCH(P$14,Data2!$4:$4,0))</f>
        <v>1.30189000761073</v>
      </c>
      <c r="Q252" s="225">
        <f>INDEX(Data2!$1:$1000,MATCH($C252,Data2!$X:$X,0),MATCH(Q$14,Data2!$4:$4,0))</f>
        <v>0.142783450736476</v>
      </c>
      <c r="R252" s="225">
        <f>INDEX(Data2!$1:$1000,MATCH($C252,Data2!$X:$X,0),MATCH(R$14,Data2!$4:$4,0))</f>
        <v>1.05560284363946</v>
      </c>
      <c r="S252" s="226">
        <f>INDEX(Data2!$1:$1000,MATCH($C252,Data2!$X:$X,0),MATCH(S$14,Data2!$4:$4,0))</f>
        <v>-9.6297118323475706E-2</v>
      </c>
      <c r="T252" s="98">
        <f>INDEX(Data2!$1:$1000,MATCH($C252,Data2!$X:$X,0),MATCH(T$15,Data2!$4:$4,0))</f>
        <v>-1.2331952774122601</v>
      </c>
      <c r="V252" s="219">
        <f t="shared" si="53"/>
        <v>0</v>
      </c>
      <c r="W252" s="219">
        <f t="shared" si="54"/>
        <v>0</v>
      </c>
      <c r="X252" s="219">
        <f t="shared" si="55"/>
        <v>0</v>
      </c>
      <c r="Y252" s="219">
        <f t="shared" si="56"/>
        <v>0</v>
      </c>
      <c r="Z252" s="219">
        <f t="shared" si="57"/>
        <v>0</v>
      </c>
      <c r="AA252" s="219">
        <f t="shared" si="58"/>
        <v>0</v>
      </c>
      <c r="AB252" s="219">
        <f t="shared" si="59"/>
        <v>0</v>
      </c>
      <c r="AC252" s="219">
        <f t="shared" si="60"/>
        <v>0</v>
      </c>
      <c r="AD252" s="219">
        <f t="shared" si="61"/>
        <v>0</v>
      </c>
      <c r="AE252" s="219">
        <f t="shared" si="62"/>
        <v>0</v>
      </c>
      <c r="AF252" s="219">
        <f t="shared" si="63"/>
        <v>0</v>
      </c>
      <c r="AG252" s="219">
        <f t="shared" si="64"/>
        <v>0</v>
      </c>
      <c r="AH252" s="219">
        <f t="shared" si="65"/>
        <v>0</v>
      </c>
      <c r="AI252" s="219">
        <f t="shared" si="66"/>
        <v>0</v>
      </c>
      <c r="AJ252" s="219">
        <f t="shared" si="67"/>
        <v>0</v>
      </c>
      <c r="AK252" s="224">
        <f t="shared" si="68"/>
        <v>0</v>
      </c>
      <c r="AL252" s="96">
        <f t="shared" si="52"/>
        <v>0</v>
      </c>
    </row>
    <row r="253" spans="1:38">
      <c r="A253" s="48" t="s">
        <v>588</v>
      </c>
      <c r="B253" s="48" t="str">
        <f>INDEX('Ref1'!$E:$E,MATCH(A253,'Ref1'!$A:$A,0))</f>
        <v>South Gloucestershire</v>
      </c>
      <c r="C253" s="71">
        <f>INDEX(Data2!$1:$1000,MATCH($A253,Data2!$A:$A,0),MATCH($A$5,Data2!$4:$4,0))</f>
        <v>62</v>
      </c>
      <c r="D253" s="225">
        <f>INDEX(Data2!$1:$1000,MATCH($C253,Data2!$X:$X,0),MATCH(D$14,Data2!$4:$4,0))</f>
        <v>-0.56295962945385403</v>
      </c>
      <c r="E253" s="225">
        <f>INDEX(Data2!$1:$1000,MATCH($C253,Data2!$X:$X,0),MATCH(E$14,Data2!$4:$4,0))</f>
        <v>-0.91792285853303901</v>
      </c>
      <c r="F253" s="225">
        <f>INDEX(Data2!$1:$1000,MATCH($C253,Data2!$X:$X,0),MATCH(F$14,Data2!$4:$4,0))</f>
        <v>-1.46158075015049</v>
      </c>
      <c r="G253" s="225">
        <f>INDEX(Data2!$1:$1000,MATCH($C253,Data2!$X:$X,0),MATCH(G$14,Data2!$4:$4,0))</f>
        <v>1.9230884433897401E-2</v>
      </c>
      <c r="H253" s="225">
        <f>INDEX(Data2!$1:$1000,MATCH($C253,Data2!$X:$X,0),MATCH(H$14,Data2!$4:$4,0))</f>
        <v>0.40710271318473101</v>
      </c>
      <c r="I253" s="225">
        <f>INDEX(Data2!$1:$1000,MATCH($C253,Data2!$X:$X,0),MATCH(I$14,Data2!$4:$4,0))</f>
        <v>1.6405276298473599</v>
      </c>
      <c r="J253" s="225">
        <f>INDEX(Data2!$1:$1000,MATCH($C253,Data2!$X:$X,0),MATCH(J$14,Data2!$4:$4,0))</f>
        <v>0.45778187523733299</v>
      </c>
      <c r="K253" s="225">
        <f>INDEX(Data2!$1:$1000,MATCH($C253,Data2!$X:$X,0),MATCH(K$14,Data2!$4:$4,0))</f>
        <v>0.97820469803439603</v>
      </c>
      <c r="L253" s="225">
        <f>INDEX(Data2!$1:$1000,MATCH($C253,Data2!$X:$X,0),MATCH(L$14,Data2!$4:$4,0))</f>
        <v>8.0852741412441503E-2</v>
      </c>
      <c r="M253" s="225">
        <f>INDEX(Data2!$1:$1000,MATCH($C253,Data2!$X:$X,0),MATCH(M$14,Data2!$4:$4,0))</f>
        <v>0.44076432542273503</v>
      </c>
      <c r="N253" s="225">
        <f>INDEX(Data2!$1:$1000,MATCH($C253,Data2!$X:$X,0),MATCH(N$14,Data2!$4:$4,0))</f>
        <v>0.77482466969292996</v>
      </c>
      <c r="O253" s="225">
        <f>INDEX(Data2!$1:$1000,MATCH($C253,Data2!$X:$X,0),MATCH(O$14,Data2!$4:$4,0))</f>
        <v>-0.20526722259156199</v>
      </c>
      <c r="P253" s="225">
        <f>INDEX(Data2!$1:$1000,MATCH($C253,Data2!$X:$X,0),MATCH(P$14,Data2!$4:$4,0))</f>
        <v>0.94162475828346703</v>
      </c>
      <c r="Q253" s="225">
        <f>INDEX(Data2!$1:$1000,MATCH($C253,Data2!$X:$X,0),MATCH(Q$14,Data2!$4:$4,0))</f>
        <v>0.36566011593027697</v>
      </c>
      <c r="R253" s="225">
        <f>INDEX(Data2!$1:$1000,MATCH($C253,Data2!$X:$X,0),MATCH(R$14,Data2!$4:$4,0))</f>
        <v>8.0852741412441503E-2</v>
      </c>
      <c r="S253" s="226">
        <f>INDEX(Data2!$1:$1000,MATCH($C253,Data2!$X:$X,0),MATCH(S$14,Data2!$4:$4,0))</f>
        <v>0.25264835601647301</v>
      </c>
      <c r="T253" s="98">
        <f>INDEX(Data2!$1:$1000,MATCH($C253,Data2!$X:$X,0),MATCH(T$15,Data2!$4:$4,0))</f>
        <v>0.32483643033381798</v>
      </c>
      <c r="V253" s="219">
        <f t="shared" si="53"/>
        <v>0</v>
      </c>
      <c r="W253" s="219">
        <f t="shared" si="54"/>
        <v>0</v>
      </c>
      <c r="X253" s="219">
        <f t="shared" si="55"/>
        <v>0</v>
      </c>
      <c r="Y253" s="219">
        <f t="shared" si="56"/>
        <v>0</v>
      </c>
      <c r="Z253" s="219">
        <f t="shared" si="57"/>
        <v>0</v>
      </c>
      <c r="AA253" s="219">
        <f t="shared" si="58"/>
        <v>0</v>
      </c>
      <c r="AB253" s="219">
        <f t="shared" si="59"/>
        <v>0</v>
      </c>
      <c r="AC253" s="219">
        <f t="shared" si="60"/>
        <v>0</v>
      </c>
      <c r="AD253" s="219">
        <f t="shared" si="61"/>
        <v>0</v>
      </c>
      <c r="AE253" s="219">
        <f t="shared" si="62"/>
        <v>0</v>
      </c>
      <c r="AF253" s="219">
        <f t="shared" si="63"/>
        <v>0</v>
      </c>
      <c r="AG253" s="219">
        <f t="shared" si="64"/>
        <v>0</v>
      </c>
      <c r="AH253" s="219">
        <f t="shared" si="65"/>
        <v>0</v>
      </c>
      <c r="AI253" s="219">
        <f t="shared" si="66"/>
        <v>0</v>
      </c>
      <c r="AJ253" s="219">
        <f t="shared" si="67"/>
        <v>0</v>
      </c>
      <c r="AK253" s="224">
        <f t="shared" si="68"/>
        <v>0</v>
      </c>
      <c r="AL253" s="96">
        <f t="shared" si="52"/>
        <v>0</v>
      </c>
    </row>
    <row r="254" spans="1:38">
      <c r="A254" s="48" t="s">
        <v>590</v>
      </c>
      <c r="B254" s="48" t="str">
        <f>INDEX('Ref1'!$E:$E,MATCH(A254,'Ref1'!$A:$A,0))</f>
        <v>South Hams</v>
      </c>
      <c r="C254" s="71">
        <f>INDEX(Data2!$1:$1000,MATCH($A254,Data2!$A:$A,0),MATCH($A$5,Data2!$4:$4,0))</f>
        <v>311</v>
      </c>
      <c r="D254" s="225">
        <f>INDEX(Data2!$1:$1000,MATCH($C254,Data2!$X:$X,0),MATCH(D$14,Data2!$4:$4,0))</f>
        <v>-0.236796814094514</v>
      </c>
      <c r="E254" s="225">
        <f>INDEX(Data2!$1:$1000,MATCH($C254,Data2!$X:$X,0),MATCH(E$14,Data2!$4:$4,0))</f>
        <v>-2.61829535040822</v>
      </c>
      <c r="F254" s="225">
        <f>INDEX(Data2!$1:$1000,MATCH($C254,Data2!$X:$X,0),MATCH(F$14,Data2!$4:$4,0))</f>
        <v>5.7721133302240199E-2</v>
      </c>
      <c r="G254" s="225">
        <f>INDEX(Data2!$1:$1000,MATCH($C254,Data2!$X:$X,0),MATCH(G$14,Data2!$4:$4,0))</f>
        <v>-0.142783450736476</v>
      </c>
      <c r="H254" s="225">
        <f>INDEX(Data2!$1:$1000,MATCH($C254,Data2!$X:$X,0),MATCH(H$14,Data2!$4:$4,0))</f>
        <v>0.89472573620472595</v>
      </c>
      <c r="I254" s="225">
        <f>INDEX(Data2!$1:$1000,MATCH($C254,Data2!$X:$X,0),MATCH(I$14,Data2!$4:$4,0))</f>
        <v>-0.39044568041832101</v>
      </c>
      <c r="J254" s="225">
        <f>INDEX(Data2!$1:$1000,MATCH($C254,Data2!$X:$X,0),MATCH(J$14,Data2!$4:$4,0))</f>
        <v>2.61829535040822</v>
      </c>
      <c r="K254" s="225">
        <f>INDEX(Data2!$1:$1000,MATCH($C254,Data2!$X:$X,0),MATCH(K$14,Data2!$4:$4,0))</f>
        <v>-1.30189000761073</v>
      </c>
      <c r="L254" s="225">
        <f>INDEX(Data2!$1:$1000,MATCH($C254,Data2!$X:$X,0),MATCH(L$14,Data2!$4:$4,0))</f>
        <v>0.236796814094514</v>
      </c>
      <c r="M254" s="225">
        <f>INDEX(Data2!$1:$1000,MATCH($C254,Data2!$X:$X,0),MATCH(M$14,Data2!$4:$4,0))</f>
        <v>-1.4182061165636599</v>
      </c>
      <c r="N254" s="225">
        <f>INDEX(Data2!$1:$1000,MATCH($C254,Data2!$X:$X,0),MATCH(N$14,Data2!$4:$4,0))</f>
        <v>-0.46634031421206401</v>
      </c>
      <c r="O254" s="225">
        <f>INDEX(Data2!$1:$1000,MATCH($C254,Data2!$X:$X,0),MATCH(O$14,Data2!$4:$4,0))</f>
        <v>-0.34926126594690199</v>
      </c>
      <c r="P254" s="225">
        <f>INDEX(Data2!$1:$1000,MATCH($C254,Data2!$X:$X,0),MATCH(P$14,Data2!$4:$4,0))</f>
        <v>0.104027698398954</v>
      </c>
      <c r="Q254" s="225">
        <f>INDEX(Data2!$1:$1000,MATCH($C254,Data2!$X:$X,0),MATCH(Q$14,Data2!$4:$4,0))</f>
        <v>1.1109246757018101</v>
      </c>
      <c r="R254" s="225">
        <f>INDEX(Data2!$1:$1000,MATCH($C254,Data2!$X:$X,0),MATCH(R$14,Data2!$4:$4,0))</f>
        <v>-0.357448675014717</v>
      </c>
      <c r="S254" s="226">
        <f>INDEX(Data2!$1:$1000,MATCH($C254,Data2!$X:$X,0),MATCH(S$14,Data2!$4:$4,0))</f>
        <v>0.58107796279481305</v>
      </c>
      <c r="T254" s="98">
        <f>INDEX(Data2!$1:$1000,MATCH($C254,Data2!$X:$X,0),MATCH(T$15,Data2!$4:$4,0))</f>
        <v>2.0586978929547701</v>
      </c>
      <c r="V254" s="219">
        <f t="shared" si="53"/>
        <v>0</v>
      </c>
      <c r="W254" s="219">
        <f t="shared" si="54"/>
        <v>0</v>
      </c>
      <c r="X254" s="219">
        <f t="shared" si="55"/>
        <v>0</v>
      </c>
      <c r="Y254" s="219">
        <f t="shared" si="56"/>
        <v>0</v>
      </c>
      <c r="Z254" s="219">
        <f t="shared" si="57"/>
        <v>0</v>
      </c>
      <c r="AA254" s="219">
        <f t="shared" si="58"/>
        <v>0</v>
      </c>
      <c r="AB254" s="219">
        <f t="shared" si="59"/>
        <v>0</v>
      </c>
      <c r="AC254" s="219">
        <f t="shared" si="60"/>
        <v>0</v>
      </c>
      <c r="AD254" s="219">
        <f t="shared" si="61"/>
        <v>0</v>
      </c>
      <c r="AE254" s="219">
        <f t="shared" si="62"/>
        <v>0</v>
      </c>
      <c r="AF254" s="219">
        <f t="shared" si="63"/>
        <v>0</v>
      </c>
      <c r="AG254" s="219">
        <f t="shared" si="64"/>
        <v>0</v>
      </c>
      <c r="AH254" s="219">
        <f t="shared" si="65"/>
        <v>0</v>
      </c>
      <c r="AI254" s="219">
        <f t="shared" si="66"/>
        <v>0</v>
      </c>
      <c r="AJ254" s="219">
        <f t="shared" si="67"/>
        <v>0</v>
      </c>
      <c r="AK254" s="224">
        <f t="shared" si="68"/>
        <v>0</v>
      </c>
      <c r="AL254" s="96">
        <f t="shared" si="52"/>
        <v>0</v>
      </c>
    </row>
    <row r="255" spans="1:38">
      <c r="A255" s="48" t="s">
        <v>592</v>
      </c>
      <c r="B255" s="48" t="str">
        <f>INDEX('Ref1'!$E:$E,MATCH(A255,'Ref1'!$A:$A,0))</f>
        <v>South Holland</v>
      </c>
      <c r="C255" s="71">
        <f>INDEX(Data2!$1:$1000,MATCH($A255,Data2!$A:$A,0),MATCH($A$5,Data2!$4:$4,0))</f>
        <v>176</v>
      </c>
      <c r="D255" s="225">
        <f>INDEX(Data2!$1:$1000,MATCH($C255,Data2!$X:$X,0),MATCH(D$14,Data2!$4:$4,0))</f>
        <v>-1.55768809267068</v>
      </c>
      <c r="E255" s="225">
        <f>INDEX(Data2!$1:$1000,MATCH($C255,Data2!$X:$X,0),MATCH(E$14,Data2!$4:$4,0))</f>
        <v>5.0018065889223501E-2</v>
      </c>
      <c r="F255" s="225">
        <f>INDEX(Data2!$1:$1000,MATCH($C255,Data2!$X:$X,0),MATCH(F$14,Data2!$4:$4,0))</f>
        <v>3.8459493110679101E-3</v>
      </c>
      <c r="G255" s="225">
        <f>INDEX(Data2!$1:$1000,MATCH($C255,Data2!$X:$X,0),MATCH(G$14,Data2!$4:$4,0))</f>
        <v>-1.9230884433897401E-2</v>
      </c>
      <c r="H255" s="225">
        <f>INDEX(Data2!$1:$1000,MATCH($C255,Data2!$X:$X,0),MATCH(H$14,Data2!$4:$4,0))</f>
        <v>-1.37734677311944</v>
      </c>
      <c r="I255" s="225">
        <f>INDEX(Data2!$1:$1000,MATCH($C255,Data2!$X:$X,0),MATCH(I$14,Data2!$4:$4,0))</f>
        <v>2.3059846127924502</v>
      </c>
      <c r="J255" s="225">
        <f>INDEX(Data2!$1:$1000,MATCH($C255,Data2!$X:$X,0),MATCH(J$14,Data2!$4:$4,0))</f>
        <v>1.81055767879132</v>
      </c>
      <c r="K255" s="225">
        <f>INDEX(Data2!$1:$1000,MATCH($C255,Data2!$X:$X,0),MATCH(K$14,Data2!$4:$4,0))</f>
        <v>8.8572288948810904E-2</v>
      </c>
      <c r="L255" s="225">
        <f>INDEX(Data2!$1:$1000,MATCH($C255,Data2!$X:$X,0),MATCH(L$14,Data2!$4:$4,0))</f>
        <v>1.20093251313347</v>
      </c>
      <c r="M255" s="225">
        <f>INDEX(Data2!$1:$1000,MATCH($C255,Data2!$X:$X,0),MATCH(M$14,Data2!$4:$4,0))</f>
        <v>1.2331952774122601</v>
      </c>
      <c r="N255" s="225">
        <f>INDEX(Data2!$1:$1000,MATCH($C255,Data2!$X:$X,0),MATCH(N$14,Data2!$4:$4,0))</f>
        <v>-0.53612224016086696</v>
      </c>
      <c r="O255" s="225">
        <f>INDEX(Data2!$1:$1000,MATCH($C255,Data2!$X:$X,0),MATCH(O$14,Data2!$4:$4,0))</f>
        <v>-0.46634031421206401</v>
      </c>
      <c r="P255" s="225">
        <f>INDEX(Data2!$1:$1000,MATCH($C255,Data2!$X:$X,0),MATCH(P$14,Data2!$4:$4,0))</f>
        <v>-0.68447010916529605</v>
      </c>
      <c r="Q255" s="225">
        <f>INDEX(Data2!$1:$1000,MATCH($C255,Data2!$X:$X,0),MATCH(Q$14,Data2!$4:$4,0))</f>
        <v>-0.28454724788741997</v>
      </c>
      <c r="R255" s="225">
        <f>INDEX(Data2!$1:$1000,MATCH($C255,Data2!$X:$X,0),MATCH(R$14,Data2!$4:$4,0))</f>
        <v>0.49222508848025398</v>
      </c>
      <c r="S255" s="226">
        <f>INDEX(Data2!$1:$1000,MATCH($C255,Data2!$X:$X,0),MATCH(S$14,Data2!$4:$4,0))</f>
        <v>-2.0586978929547599</v>
      </c>
      <c r="T255" s="98">
        <f>INDEX(Data2!$1:$1000,MATCH($C255,Data2!$X:$X,0),MATCH(T$15,Data2!$4:$4,0))</f>
        <v>-0.25264835601647301</v>
      </c>
      <c r="V255" s="219">
        <f t="shared" si="53"/>
        <v>0</v>
      </c>
      <c r="W255" s="219">
        <f t="shared" si="54"/>
        <v>0</v>
      </c>
      <c r="X255" s="219">
        <f t="shared" si="55"/>
        <v>0</v>
      </c>
      <c r="Y255" s="219">
        <f t="shared" si="56"/>
        <v>0</v>
      </c>
      <c r="Z255" s="219">
        <f t="shared" si="57"/>
        <v>0</v>
      </c>
      <c r="AA255" s="219">
        <f t="shared" si="58"/>
        <v>0</v>
      </c>
      <c r="AB255" s="219">
        <f t="shared" si="59"/>
        <v>0</v>
      </c>
      <c r="AC255" s="219">
        <f t="shared" si="60"/>
        <v>0</v>
      </c>
      <c r="AD255" s="219">
        <f t="shared" si="61"/>
        <v>0</v>
      </c>
      <c r="AE255" s="219">
        <f t="shared" si="62"/>
        <v>0</v>
      </c>
      <c r="AF255" s="219">
        <f t="shared" si="63"/>
        <v>0</v>
      </c>
      <c r="AG255" s="219">
        <f t="shared" si="64"/>
        <v>0</v>
      </c>
      <c r="AH255" s="219">
        <f t="shared" si="65"/>
        <v>0</v>
      </c>
      <c r="AI255" s="219">
        <f t="shared" si="66"/>
        <v>0</v>
      </c>
      <c r="AJ255" s="219">
        <f t="shared" si="67"/>
        <v>0</v>
      </c>
      <c r="AK255" s="224">
        <f t="shared" si="68"/>
        <v>0</v>
      </c>
      <c r="AL255" s="96">
        <f t="shared" si="52"/>
        <v>0</v>
      </c>
    </row>
    <row r="256" spans="1:38">
      <c r="A256" s="48" t="s">
        <v>594</v>
      </c>
      <c r="B256" s="48" t="str">
        <f>INDEX('Ref1'!$E:$E,MATCH(A256,'Ref1'!$A:$A,0))</f>
        <v>South Kesteven</v>
      </c>
      <c r="C256" s="71">
        <f>INDEX(Data2!$1:$1000,MATCH($A256,Data2!$A:$A,0),MATCH($A$5,Data2!$4:$4,0))</f>
        <v>39</v>
      </c>
      <c r="D256" s="225">
        <f>INDEX(Data2!$1:$1000,MATCH($C256,Data2!$X:$X,0),MATCH(D$14,Data2!$4:$4,0))</f>
        <v>1.6116747250674801</v>
      </c>
      <c r="E256" s="225">
        <f>INDEX(Data2!$1:$1000,MATCH($C256,Data2!$X:$X,0),MATCH(E$14,Data2!$4:$4,0))</f>
        <v>-0.89472573620472595</v>
      </c>
      <c r="F256" s="225">
        <f>INDEX(Data2!$1:$1000,MATCH($C256,Data2!$X:$X,0),MATCH(F$14,Data2!$4:$4,0))</f>
        <v>0.48356099433467298</v>
      </c>
      <c r="G256" s="225">
        <f>INDEX(Data2!$1:$1000,MATCH($C256,Data2!$X:$X,0),MATCH(G$14,Data2!$4:$4,0))</f>
        <v>1.2331952774122601</v>
      </c>
      <c r="H256" s="225">
        <f>INDEX(Data2!$1:$1000,MATCH($C256,Data2!$X:$X,0),MATCH(H$14,Data2!$4:$4,0))</f>
        <v>-1.05560284363946</v>
      </c>
      <c r="I256" s="225">
        <f>INDEX(Data2!$1:$1000,MATCH($C256,Data2!$X:$X,0),MATCH(I$14,Data2!$4:$4,0))</f>
        <v>-0.56295962945385403</v>
      </c>
      <c r="J256" s="225">
        <f>INDEX(Data2!$1:$1000,MATCH($C256,Data2!$X:$X,0),MATCH(J$14,Data2!$4:$4,0))</f>
        <v>0.64608040296819003</v>
      </c>
      <c r="K256" s="225">
        <f>INDEX(Data2!$1:$1000,MATCH($C256,Data2!$X:$X,0),MATCH(K$14,Data2!$4:$4,0))</f>
        <v>-0.16613652408900501</v>
      </c>
      <c r="L256" s="225">
        <f>INDEX(Data2!$1:$1000,MATCH($C256,Data2!$X:$X,0),MATCH(L$14,Data2!$4:$4,0))</f>
        <v>1.8516777124192001</v>
      </c>
      <c r="M256" s="225">
        <f>INDEX(Data2!$1:$1000,MATCH($C256,Data2!$X:$X,0),MATCH(M$14,Data2!$4:$4,0))</f>
        <v>-1.3974848188810201</v>
      </c>
      <c r="N256" s="225">
        <f>INDEX(Data2!$1:$1000,MATCH($C256,Data2!$X:$X,0),MATCH(N$14,Data2!$4:$4,0))</f>
        <v>-1.3577523079868701</v>
      </c>
      <c r="O256" s="225">
        <f>INDEX(Data2!$1:$1000,MATCH($C256,Data2!$X:$X,0),MATCH(O$14,Data2!$4:$4,0))</f>
        <v>-0.78525165015426901</v>
      </c>
      <c r="P256" s="225">
        <f>INDEX(Data2!$1:$1000,MATCH($C256,Data2!$X:$X,0),MATCH(P$14,Data2!$4:$4,0))</f>
        <v>-1.1399039744476001</v>
      </c>
      <c r="Q256" s="225">
        <f>INDEX(Data2!$1:$1000,MATCH($C256,Data2!$X:$X,0),MATCH(Q$14,Data2!$4:$4,0))</f>
        <v>-1.3974848188810201</v>
      </c>
      <c r="R256" s="225">
        <f>INDEX(Data2!$1:$1000,MATCH($C256,Data2!$X:$X,0),MATCH(R$14,Data2!$4:$4,0))</f>
        <v>0.56295962945385303</v>
      </c>
      <c r="S256" s="226">
        <f>INDEX(Data2!$1:$1000,MATCH($C256,Data2!$X:$X,0),MATCH(S$14,Data2!$4:$4,0))</f>
        <v>-1.46158075015049</v>
      </c>
      <c r="T256" s="98">
        <f>INDEX(Data2!$1:$1000,MATCH($C256,Data2!$X:$X,0),MATCH(T$15,Data2!$4:$4,0))</f>
        <v>0.26856364062649601</v>
      </c>
      <c r="V256" s="219">
        <f t="shared" si="53"/>
        <v>0</v>
      </c>
      <c r="W256" s="219">
        <f t="shared" si="54"/>
        <v>0</v>
      </c>
      <c r="X256" s="219">
        <f t="shared" si="55"/>
        <v>0</v>
      </c>
      <c r="Y256" s="219">
        <f t="shared" si="56"/>
        <v>0</v>
      </c>
      <c r="Z256" s="219">
        <f t="shared" si="57"/>
        <v>0</v>
      </c>
      <c r="AA256" s="219">
        <f t="shared" si="58"/>
        <v>0</v>
      </c>
      <c r="AB256" s="219">
        <f t="shared" si="59"/>
        <v>0</v>
      </c>
      <c r="AC256" s="219">
        <f t="shared" si="60"/>
        <v>0</v>
      </c>
      <c r="AD256" s="219">
        <f t="shared" si="61"/>
        <v>0</v>
      </c>
      <c r="AE256" s="219">
        <f t="shared" si="62"/>
        <v>0</v>
      </c>
      <c r="AF256" s="219">
        <f t="shared" si="63"/>
        <v>0</v>
      </c>
      <c r="AG256" s="219">
        <f t="shared" si="64"/>
        <v>0</v>
      </c>
      <c r="AH256" s="219">
        <f t="shared" si="65"/>
        <v>0</v>
      </c>
      <c r="AI256" s="219">
        <f t="shared" si="66"/>
        <v>0</v>
      </c>
      <c r="AJ256" s="219">
        <f t="shared" si="67"/>
        <v>0</v>
      </c>
      <c r="AK256" s="224">
        <f t="shared" si="68"/>
        <v>0</v>
      </c>
      <c r="AL256" s="96">
        <f t="shared" si="52"/>
        <v>0</v>
      </c>
    </row>
    <row r="257" spans="1:38">
      <c r="A257" s="48" t="s">
        <v>596</v>
      </c>
      <c r="B257" s="48" t="str">
        <f>INDEX('Ref1'!$E:$E,MATCH(A257,'Ref1'!$A:$A,0))</f>
        <v>South Lakeland</v>
      </c>
      <c r="C257" s="71">
        <f>INDEX(Data2!$1:$1000,MATCH($A257,Data2!$A:$A,0),MATCH($A$5,Data2!$4:$4,0))</f>
        <v>140</v>
      </c>
      <c r="D257" s="225">
        <f>INDEX(Data2!$1:$1000,MATCH($C257,Data2!$X:$X,0),MATCH(D$14,Data2!$4:$4,0))</f>
        <v>-1.1252961961755199</v>
      </c>
      <c r="E257" s="225">
        <f>INDEX(Data2!$1:$1000,MATCH($C257,Data2!$X:$X,0),MATCH(E$14,Data2!$4:$4,0))</f>
        <v>-1.1547591320828301</v>
      </c>
      <c r="F257" s="225">
        <f>INDEX(Data2!$1:$1000,MATCH($C257,Data2!$X:$X,0),MATCH(F$14,Data2!$4:$4,0))</f>
        <v>-2.61829535040822</v>
      </c>
      <c r="G257" s="225">
        <f>INDEX(Data2!$1:$1000,MATCH($C257,Data2!$X:$X,0),MATCH(G$14,Data2!$4:$4,0))</f>
        <v>1.58410435946053</v>
      </c>
      <c r="H257" s="225">
        <f>INDEX(Data2!$1:$1000,MATCH($C257,Data2!$X:$X,0),MATCH(H$14,Data2!$4:$4,0))</f>
        <v>-2.61829535040822</v>
      </c>
      <c r="I257" s="225">
        <f>INDEX(Data2!$1:$1000,MATCH($C257,Data2!$X:$X,0),MATCH(I$14,Data2!$4:$4,0))</f>
        <v>0.75421899455136598</v>
      </c>
      <c r="J257" s="225">
        <f>INDEX(Data2!$1:$1000,MATCH($C257,Data2!$X:$X,0),MATCH(J$14,Data2!$4:$4,0))</f>
        <v>0.827847077288139</v>
      </c>
      <c r="K257" s="225">
        <f>INDEX(Data2!$1:$1000,MATCH($C257,Data2!$X:$X,0),MATCH(K$14,Data2!$4:$4,0))</f>
        <v>-1.2331952774122601</v>
      </c>
      <c r="L257" s="225">
        <f>INDEX(Data2!$1:$1000,MATCH($C257,Data2!$X:$X,0),MATCH(L$14,Data2!$4:$4,0))</f>
        <v>-0.73392869407083094</v>
      </c>
      <c r="M257" s="225">
        <f>INDEX(Data2!$1:$1000,MATCH($C257,Data2!$X:$X,0),MATCH(M$14,Data2!$4:$4,0))</f>
        <v>-1.7364527482587899</v>
      </c>
      <c r="N257" s="225">
        <f>INDEX(Data2!$1:$1000,MATCH($C257,Data2!$X:$X,0),MATCH(N$14,Data2!$4:$4,0))</f>
        <v>-1.4182061165636599</v>
      </c>
      <c r="O257" s="225">
        <f>INDEX(Data2!$1:$1000,MATCH($C257,Data2!$X:$X,0),MATCH(O$14,Data2!$4:$4,0))</f>
        <v>0.96586782262374904</v>
      </c>
      <c r="P257" s="225">
        <f>INDEX(Data2!$1:$1000,MATCH($C257,Data2!$X:$X,0),MATCH(P$14,Data2!$4:$4,0))</f>
        <v>1.67081473865842</v>
      </c>
      <c r="Q257" s="225">
        <f>INDEX(Data2!$1:$1000,MATCH($C257,Data2!$X:$X,0),MATCH(Q$14,Data2!$4:$4,0))</f>
        <v>-0.119507998425229</v>
      </c>
      <c r="R257" s="225">
        <f>INDEX(Data2!$1:$1000,MATCH($C257,Data2!$X:$X,0),MATCH(R$14,Data2!$4:$4,0))</f>
        <v>-0.84971663855767099</v>
      </c>
      <c r="S257" s="226">
        <f>INDEX(Data2!$1:$1000,MATCH($C257,Data2!$X:$X,0),MATCH(S$14,Data2!$4:$4,0))</f>
        <v>-0.87200035925234398</v>
      </c>
      <c r="T257" s="98">
        <f>INDEX(Data2!$1:$1000,MATCH($C257,Data2!$X:$X,0),MATCH(T$15,Data2!$4:$4,0))</f>
        <v>-0.12725866904514299</v>
      </c>
      <c r="V257" s="219">
        <f t="shared" si="53"/>
        <v>0</v>
      </c>
      <c r="W257" s="219">
        <f t="shared" si="54"/>
        <v>0</v>
      </c>
      <c r="X257" s="219">
        <f t="shared" si="55"/>
        <v>0</v>
      </c>
      <c r="Y257" s="219">
        <f t="shared" si="56"/>
        <v>0</v>
      </c>
      <c r="Z257" s="219">
        <f t="shared" si="57"/>
        <v>0</v>
      </c>
      <c r="AA257" s="219">
        <f t="shared" si="58"/>
        <v>0</v>
      </c>
      <c r="AB257" s="219">
        <f t="shared" si="59"/>
        <v>0</v>
      </c>
      <c r="AC257" s="219">
        <f t="shared" si="60"/>
        <v>0</v>
      </c>
      <c r="AD257" s="219">
        <f t="shared" si="61"/>
        <v>0</v>
      </c>
      <c r="AE257" s="219">
        <f t="shared" si="62"/>
        <v>0</v>
      </c>
      <c r="AF257" s="219">
        <f t="shared" si="63"/>
        <v>0</v>
      </c>
      <c r="AG257" s="219">
        <f t="shared" si="64"/>
        <v>0</v>
      </c>
      <c r="AH257" s="219">
        <f t="shared" si="65"/>
        <v>0</v>
      </c>
      <c r="AI257" s="219">
        <f t="shared" si="66"/>
        <v>0</v>
      </c>
      <c r="AJ257" s="219">
        <f t="shared" si="67"/>
        <v>0</v>
      </c>
      <c r="AK257" s="224">
        <f t="shared" si="68"/>
        <v>0</v>
      </c>
      <c r="AL257" s="96">
        <f t="shared" si="52"/>
        <v>0</v>
      </c>
    </row>
    <row r="258" spans="1:38">
      <c r="A258" s="48" t="s">
        <v>598</v>
      </c>
      <c r="B258" s="48" t="str">
        <f>INDEX('Ref1'!$E:$E,MATCH(A258,'Ref1'!$A:$A,0))</f>
        <v>South Norfolk</v>
      </c>
      <c r="C258" s="71">
        <f>INDEX(Data2!$1:$1000,MATCH($A258,Data2!$A:$A,0),MATCH($A$5,Data2!$4:$4,0))</f>
        <v>253</v>
      </c>
      <c r="D258" s="225">
        <f>INDEX(Data2!$1:$1000,MATCH($C258,Data2!$X:$X,0),MATCH(D$14,Data2!$4:$4,0))</f>
        <v>0.636632089188649</v>
      </c>
      <c r="E258" s="225">
        <f>INDEX(Data2!$1:$1000,MATCH($C258,Data2!$X:$X,0),MATCH(E$14,Data2!$4:$4,0))</f>
        <v>-1.8516777124192001</v>
      </c>
      <c r="F258" s="225">
        <f>INDEX(Data2!$1:$1000,MATCH($C258,Data2!$X:$X,0),MATCH(F$14,Data2!$4:$4,0))</f>
        <v>0.19741782293777199</v>
      </c>
      <c r="G258" s="225">
        <f>INDEX(Data2!$1:$1000,MATCH($C258,Data2!$X:$X,0),MATCH(G$14,Data2!$4:$4,0))</f>
        <v>2.3059846127924502</v>
      </c>
      <c r="H258" s="225">
        <f>INDEX(Data2!$1:$1000,MATCH($C258,Data2!$X:$X,0),MATCH(H$14,Data2!$4:$4,0))</f>
        <v>-1.2841450125398901</v>
      </c>
      <c r="I258" s="225">
        <f>INDEX(Data2!$1:$1000,MATCH($C258,Data2!$X:$X,0),MATCH(I$14,Data2!$4:$4,0))</f>
        <v>0.55396966512034396</v>
      </c>
      <c r="J258" s="225">
        <f>INDEX(Data2!$1:$1000,MATCH($C258,Data2!$X:$X,0),MATCH(J$14,Data2!$4:$4,0))</f>
        <v>-6.5427627302906397E-2</v>
      </c>
      <c r="K258" s="225">
        <f>INDEX(Data2!$1:$1000,MATCH($C258,Data2!$X:$X,0),MATCH(K$14,Data2!$4:$4,0))</f>
        <v>-0.34926126594690199</v>
      </c>
      <c r="L258" s="225">
        <f>INDEX(Data2!$1:$1000,MATCH($C258,Data2!$X:$X,0),MATCH(L$14,Data2!$4:$4,0))</f>
        <v>-2.6924831633429899E-2</v>
      </c>
      <c r="M258" s="225">
        <f>INDEX(Data2!$1:$1000,MATCH($C258,Data2!$X:$X,0),MATCH(M$14,Data2!$4:$4,0))</f>
        <v>1.20093251313347</v>
      </c>
      <c r="N258" s="225">
        <f>INDEX(Data2!$1:$1000,MATCH($C258,Data2!$X:$X,0),MATCH(N$14,Data2!$4:$4,0))</f>
        <v>-0.81705964781606499</v>
      </c>
      <c r="O258" s="225">
        <f>INDEX(Data2!$1:$1000,MATCH($C258,Data2!$X:$X,0),MATCH(O$14,Data2!$4:$4,0))</f>
        <v>-0.69422498537454602</v>
      </c>
      <c r="P258" s="225">
        <f>INDEX(Data2!$1:$1000,MATCH($C258,Data2!$X:$X,0),MATCH(P$14,Data2!$4:$4,0))</f>
        <v>-1.8516777124192001</v>
      </c>
      <c r="Q258" s="225">
        <f>INDEX(Data2!$1:$1000,MATCH($C258,Data2!$X:$X,0),MATCH(Q$14,Data2!$4:$4,0))</f>
        <v>-0.38215790030638502</v>
      </c>
      <c r="R258" s="225">
        <f>INDEX(Data2!$1:$1000,MATCH($C258,Data2!$X:$X,0),MATCH(R$14,Data2!$4:$4,0))</f>
        <v>-0.59938909654980799</v>
      </c>
      <c r="S258" s="226">
        <f>INDEX(Data2!$1:$1000,MATCH($C258,Data2!$X:$X,0),MATCH(S$14,Data2!$4:$4,0))</f>
        <v>-0.31673840765542399</v>
      </c>
      <c r="T258" s="98">
        <f>INDEX(Data2!$1:$1000,MATCH($C258,Data2!$X:$X,0),MATCH(T$15,Data2!$4:$4,0))</f>
        <v>0.59938909654980799</v>
      </c>
      <c r="V258" s="219">
        <f t="shared" si="53"/>
        <v>0</v>
      </c>
      <c r="W258" s="219">
        <f t="shared" si="54"/>
        <v>0</v>
      </c>
      <c r="X258" s="219">
        <f t="shared" si="55"/>
        <v>0</v>
      </c>
      <c r="Y258" s="219">
        <f t="shared" si="56"/>
        <v>0</v>
      </c>
      <c r="Z258" s="219">
        <f t="shared" si="57"/>
        <v>0</v>
      </c>
      <c r="AA258" s="219">
        <f t="shared" si="58"/>
        <v>0</v>
      </c>
      <c r="AB258" s="219">
        <f t="shared" si="59"/>
        <v>0</v>
      </c>
      <c r="AC258" s="219">
        <f t="shared" si="60"/>
        <v>0</v>
      </c>
      <c r="AD258" s="219">
        <f t="shared" si="61"/>
        <v>0</v>
      </c>
      <c r="AE258" s="219">
        <f t="shared" si="62"/>
        <v>0</v>
      </c>
      <c r="AF258" s="219">
        <f t="shared" si="63"/>
        <v>0</v>
      </c>
      <c r="AG258" s="219">
        <f t="shared" si="64"/>
        <v>0</v>
      </c>
      <c r="AH258" s="219">
        <f t="shared" si="65"/>
        <v>0</v>
      </c>
      <c r="AI258" s="219">
        <f t="shared" si="66"/>
        <v>0</v>
      </c>
      <c r="AJ258" s="219">
        <f t="shared" si="67"/>
        <v>0</v>
      </c>
      <c r="AK258" s="224">
        <f t="shared" si="68"/>
        <v>0</v>
      </c>
      <c r="AL258" s="96">
        <f t="shared" si="52"/>
        <v>0</v>
      </c>
    </row>
    <row r="259" spans="1:38">
      <c r="A259" s="48" t="s">
        <v>600</v>
      </c>
      <c r="B259" s="48" t="str">
        <f>INDEX('Ref1'!$E:$E,MATCH(A259,'Ref1'!$A:$A,0))</f>
        <v>South Northamptonshire</v>
      </c>
      <c r="C259" s="71">
        <f>INDEX(Data2!$1:$1000,MATCH($A259,Data2!$A:$A,0),MATCH($A$5,Data2!$4:$4,0))</f>
        <v>213</v>
      </c>
      <c r="D259" s="225">
        <f>INDEX(Data2!$1:$1000,MATCH($C259,Data2!$X:$X,0),MATCH(D$14,Data2!$4:$4,0))</f>
        <v>-8.0852741412441698E-2</v>
      </c>
      <c r="E259" s="225">
        <f>INDEX(Data2!$1:$1000,MATCH($C259,Data2!$X:$X,0),MATCH(E$14,Data2!$4:$4,0))</f>
        <v>1.67081473865842</v>
      </c>
      <c r="F259" s="225">
        <f>INDEX(Data2!$1:$1000,MATCH($C259,Data2!$X:$X,0),MATCH(F$14,Data2!$4:$4,0))</f>
        <v>3.4620373051327799E-2</v>
      </c>
      <c r="G259" s="225">
        <f>INDEX(Data2!$1:$1000,MATCH($C259,Data2!$X:$X,0),MATCH(G$14,Data2!$4:$4,0))</f>
        <v>0.33295581167441402</v>
      </c>
      <c r="H259" s="225">
        <f>INDEX(Data2!$1:$1000,MATCH($C259,Data2!$X:$X,0),MATCH(H$14,Data2!$4:$4,0))</f>
        <v>-1.81055767879132</v>
      </c>
      <c r="I259" s="225">
        <f>INDEX(Data2!$1:$1000,MATCH($C259,Data2!$X:$X,0),MATCH(I$14,Data2!$4:$4,0))</f>
        <v>-0.91792285853303901</v>
      </c>
      <c r="J259" s="225">
        <f>INDEX(Data2!$1:$1000,MATCH($C259,Data2!$X:$X,0),MATCH(J$14,Data2!$4:$4,0))</f>
        <v>0.91792285853303901</v>
      </c>
      <c r="K259" s="225">
        <f>INDEX(Data2!$1:$1000,MATCH($C259,Data2!$X:$X,0),MATCH(K$14,Data2!$4:$4,0))</f>
        <v>-0.36566011593027697</v>
      </c>
      <c r="L259" s="225">
        <f>INDEX(Data2!$1:$1000,MATCH($C259,Data2!$X:$X,0),MATCH(L$14,Data2!$4:$4,0))</f>
        <v>-1.2169055626538401</v>
      </c>
      <c r="M259" s="225">
        <f>INDEX(Data2!$1:$1000,MATCH($C259,Data2!$X:$X,0),MATCH(M$14,Data2!$4:$4,0))</f>
        <v>0.58107796279481305</v>
      </c>
      <c r="N259" s="225">
        <f>INDEX(Data2!$1:$1000,MATCH($C259,Data2!$X:$X,0),MATCH(N$14,Data2!$4:$4,0))</f>
        <v>0.449256837146156</v>
      </c>
      <c r="O259" s="225">
        <f>INDEX(Data2!$1:$1000,MATCH($C259,Data2!$X:$X,0),MATCH(O$14,Data2!$4:$4,0))</f>
        <v>0.86080506744267105</v>
      </c>
      <c r="P259" s="225">
        <f>INDEX(Data2!$1:$1000,MATCH($C259,Data2!$X:$X,0),MATCH(P$14,Data2!$4:$4,0))</f>
        <v>-0.12725866904514299</v>
      </c>
      <c r="Q259" s="225">
        <f>INDEX(Data2!$1:$1000,MATCH($C259,Data2!$X:$X,0),MATCH(Q$14,Data2!$4:$4,0))</f>
        <v>-1.33866570764457</v>
      </c>
      <c r="R259" s="225">
        <f>INDEX(Data2!$1:$1000,MATCH($C259,Data2!$X:$X,0),MATCH(R$14,Data2!$4:$4,0))</f>
        <v>0.68447010916529605</v>
      </c>
      <c r="S259" s="226">
        <f>INDEX(Data2!$1:$1000,MATCH($C259,Data2!$X:$X,0),MATCH(S$14,Data2!$4:$4,0))</f>
        <v>-0.74403555410450795</v>
      </c>
      <c r="T259" s="98">
        <f>INDEX(Data2!$1:$1000,MATCH($C259,Data2!$X:$X,0),MATCH(T$15,Data2!$4:$4,0))</f>
        <v>-1.2169055626538401</v>
      </c>
      <c r="V259" s="219">
        <f t="shared" si="53"/>
        <v>0</v>
      </c>
      <c r="W259" s="219">
        <f t="shared" si="54"/>
        <v>0</v>
      </c>
      <c r="X259" s="219">
        <f t="shared" si="55"/>
        <v>0</v>
      </c>
      <c r="Y259" s="219">
        <f t="shared" si="56"/>
        <v>0</v>
      </c>
      <c r="Z259" s="219">
        <f t="shared" si="57"/>
        <v>0</v>
      </c>
      <c r="AA259" s="219">
        <f t="shared" si="58"/>
        <v>0</v>
      </c>
      <c r="AB259" s="219">
        <f t="shared" si="59"/>
        <v>0</v>
      </c>
      <c r="AC259" s="219">
        <f t="shared" si="60"/>
        <v>0</v>
      </c>
      <c r="AD259" s="219">
        <f t="shared" si="61"/>
        <v>0</v>
      </c>
      <c r="AE259" s="219">
        <f t="shared" si="62"/>
        <v>0</v>
      </c>
      <c r="AF259" s="219">
        <f t="shared" si="63"/>
        <v>0</v>
      </c>
      <c r="AG259" s="219">
        <f t="shared" si="64"/>
        <v>0</v>
      </c>
      <c r="AH259" s="219">
        <f t="shared" si="65"/>
        <v>0</v>
      </c>
      <c r="AI259" s="219">
        <f t="shared" si="66"/>
        <v>0</v>
      </c>
      <c r="AJ259" s="219">
        <f t="shared" si="67"/>
        <v>0</v>
      </c>
      <c r="AK259" s="224">
        <f t="shared" si="68"/>
        <v>0</v>
      </c>
      <c r="AL259" s="96">
        <f t="shared" si="52"/>
        <v>0</v>
      </c>
    </row>
    <row r="260" spans="1:38">
      <c r="A260" s="48" t="s">
        <v>602</v>
      </c>
      <c r="B260" s="48" t="str">
        <f>INDEX('Ref1'!$E:$E,MATCH(A260,'Ref1'!$A:$A,0))</f>
        <v>South Oxfordshire</v>
      </c>
      <c r="C260" s="71">
        <f>INDEX(Data2!$1:$1000,MATCH($A260,Data2!$A:$A,0),MATCH($A$5,Data2!$4:$4,0))</f>
        <v>254</v>
      </c>
      <c r="D260" s="225">
        <f>INDEX(Data2!$1:$1000,MATCH($C260,Data2!$X:$X,0),MATCH(D$14,Data2!$4:$4,0))</f>
        <v>0.83873171379157596</v>
      </c>
      <c r="E260" s="225">
        <f>INDEX(Data2!$1:$1000,MATCH($C260,Data2!$X:$X,0),MATCH(E$14,Data2!$4:$4,0))</f>
        <v>0.36566011593027697</v>
      </c>
      <c r="F260" s="225">
        <f>INDEX(Data2!$1:$1000,MATCH($C260,Data2!$X:$X,0),MATCH(F$14,Data2!$4:$4,0))</f>
        <v>-0.142783450736476</v>
      </c>
      <c r="G260" s="225">
        <f>INDEX(Data2!$1:$1000,MATCH($C260,Data2!$X:$X,0),MATCH(G$14,Data2!$4:$4,0))</f>
        <v>-1.58410435946053</v>
      </c>
      <c r="H260" s="225">
        <f>INDEX(Data2!$1:$1000,MATCH($C260,Data2!$X:$X,0),MATCH(H$14,Data2!$4:$4,0))</f>
        <v>-1.2498189696086599</v>
      </c>
      <c r="I260" s="225">
        <f>INDEX(Data2!$1:$1000,MATCH($C260,Data2!$X:$X,0),MATCH(I$14,Data2!$4:$4,0))</f>
        <v>-0.88330602472053099</v>
      </c>
      <c r="J260" s="225">
        <f>INDEX(Data2!$1:$1000,MATCH($C260,Data2!$X:$X,0),MATCH(J$14,Data2!$4:$4,0))</f>
        <v>0.142783450736476</v>
      </c>
      <c r="K260" s="225">
        <f>INDEX(Data2!$1:$1000,MATCH($C260,Data2!$X:$X,0),MATCH(K$14,Data2!$4:$4,0))</f>
        <v>0.142783450736476</v>
      </c>
      <c r="L260" s="225">
        <f>INDEX(Data2!$1:$1000,MATCH($C260,Data2!$X:$X,0),MATCH(L$14,Data2!$4:$4,0))</f>
        <v>-0.39876036674317</v>
      </c>
      <c r="M260" s="225">
        <f>INDEX(Data2!$1:$1000,MATCH($C260,Data2!$X:$X,0),MATCH(M$14,Data2!$4:$4,0))</f>
        <v>1.53231615461489</v>
      </c>
      <c r="N260" s="225">
        <f>INDEX(Data2!$1:$1000,MATCH($C260,Data2!$X:$X,0),MATCH(N$14,Data2!$4:$4,0))</f>
        <v>0.92970852097435497</v>
      </c>
      <c r="O260" s="225">
        <f>INDEX(Data2!$1:$1000,MATCH($C260,Data2!$X:$X,0),MATCH(O$14,Data2!$4:$4,0))</f>
        <v>0.22100455369559499</v>
      </c>
      <c r="P260" s="225">
        <f>INDEX(Data2!$1:$1000,MATCH($C260,Data2!$X:$X,0),MATCH(P$14,Data2!$4:$4,0))</f>
        <v>0.67477993525131896</v>
      </c>
      <c r="Q260" s="225">
        <f>INDEX(Data2!$1:$1000,MATCH($C260,Data2!$X:$X,0),MATCH(Q$14,Data2!$4:$4,0))</f>
        <v>-0.827847077288139</v>
      </c>
      <c r="R260" s="225">
        <f>INDEX(Data2!$1:$1000,MATCH($C260,Data2!$X:$X,0),MATCH(R$14,Data2!$4:$4,0))</f>
        <v>0.83873171379157596</v>
      </c>
      <c r="S260" s="226">
        <f>INDEX(Data2!$1:$1000,MATCH($C260,Data2!$X:$X,0),MATCH(S$14,Data2!$4:$4,0))</f>
        <v>0.119507998425229</v>
      </c>
      <c r="T260" s="98">
        <f>INDEX(Data2!$1:$1000,MATCH($C260,Data2!$X:$X,0),MATCH(T$15,Data2!$4:$4,0))</f>
        <v>-5.0018065889223501E-2</v>
      </c>
      <c r="V260" s="219">
        <f t="shared" si="53"/>
        <v>0</v>
      </c>
      <c r="W260" s="219">
        <f t="shared" si="54"/>
        <v>0</v>
      </c>
      <c r="X260" s="219">
        <f t="shared" si="55"/>
        <v>0</v>
      </c>
      <c r="Y260" s="219">
        <f t="shared" si="56"/>
        <v>0</v>
      </c>
      <c r="Z260" s="219">
        <f t="shared" si="57"/>
        <v>0</v>
      </c>
      <c r="AA260" s="219">
        <f t="shared" si="58"/>
        <v>0</v>
      </c>
      <c r="AB260" s="219">
        <f t="shared" si="59"/>
        <v>0</v>
      </c>
      <c r="AC260" s="219">
        <f t="shared" si="60"/>
        <v>0</v>
      </c>
      <c r="AD260" s="219">
        <f t="shared" si="61"/>
        <v>0</v>
      </c>
      <c r="AE260" s="219">
        <f t="shared" si="62"/>
        <v>0</v>
      </c>
      <c r="AF260" s="219">
        <f t="shared" si="63"/>
        <v>0</v>
      </c>
      <c r="AG260" s="219">
        <f t="shared" si="64"/>
        <v>0</v>
      </c>
      <c r="AH260" s="219">
        <f t="shared" si="65"/>
        <v>0</v>
      </c>
      <c r="AI260" s="219">
        <f t="shared" si="66"/>
        <v>0</v>
      </c>
      <c r="AJ260" s="219">
        <f t="shared" si="67"/>
        <v>0</v>
      </c>
      <c r="AK260" s="224">
        <f t="shared" si="68"/>
        <v>0</v>
      </c>
      <c r="AL260" s="96">
        <f t="shared" si="52"/>
        <v>0</v>
      </c>
    </row>
    <row r="261" spans="1:38">
      <c r="A261" s="48" t="s">
        <v>604</v>
      </c>
      <c r="B261" s="48" t="str">
        <f>INDEX('Ref1'!$E:$E,MATCH(A261,'Ref1'!$A:$A,0))</f>
        <v>South Ribble</v>
      </c>
      <c r="C261" s="71">
        <f>INDEX(Data2!$1:$1000,MATCH($A261,Data2!$A:$A,0),MATCH($A$5,Data2!$4:$4,0))</f>
        <v>112</v>
      </c>
      <c r="D261" s="225">
        <f>INDEX(Data2!$1:$1000,MATCH($C261,Data2!$X:$X,0),MATCH(D$14,Data2!$4:$4,0))</f>
        <v>0.22100455369559499</v>
      </c>
      <c r="E261" s="225">
        <f>INDEX(Data2!$1:$1000,MATCH($C261,Data2!$X:$X,0),MATCH(E$14,Data2!$4:$4,0))</f>
        <v>-1.1109246757018101</v>
      </c>
      <c r="F261" s="225">
        <f>INDEX(Data2!$1:$1000,MATCH($C261,Data2!$X:$X,0),MATCH(F$14,Data2!$4:$4,0))</f>
        <v>0.276546612755663</v>
      </c>
      <c r="G261" s="225">
        <f>INDEX(Data2!$1:$1000,MATCH($C261,Data2!$X:$X,0),MATCH(G$14,Data2!$4:$4,0))</f>
        <v>1.3577523079868701</v>
      </c>
      <c r="H261" s="225">
        <f>INDEX(Data2!$1:$1000,MATCH($C261,Data2!$X:$X,0),MATCH(H$14,Data2!$4:$4,0))</f>
        <v>0.49222508848025398</v>
      </c>
      <c r="I261" s="225">
        <f>INDEX(Data2!$1:$1000,MATCH($C261,Data2!$X:$X,0),MATCH(I$14,Data2!$4:$4,0))</f>
        <v>-0.78525165015426901</v>
      </c>
      <c r="J261" s="225">
        <f>INDEX(Data2!$1:$1000,MATCH($C261,Data2!$X:$X,0),MATCH(J$14,Data2!$4:$4,0))</f>
        <v>1.0033362959655601</v>
      </c>
      <c r="K261" s="225">
        <f>INDEX(Data2!$1:$1000,MATCH($C261,Data2!$X:$X,0),MATCH(K$14,Data2!$4:$4,0))</f>
        <v>-1.0033362959655601</v>
      </c>
      <c r="L261" s="225">
        <f>INDEX(Data2!$1:$1000,MATCH($C261,Data2!$X:$X,0),MATCH(L$14,Data2!$4:$4,0))</f>
        <v>6.5427627302906605E-2</v>
      </c>
      <c r="M261" s="225">
        <f>INDEX(Data2!$1:$1000,MATCH($C261,Data2!$X:$X,0),MATCH(M$14,Data2!$4:$4,0))</f>
        <v>-2.2079361535701101</v>
      </c>
      <c r="N261" s="225">
        <f>INDEX(Data2!$1:$1000,MATCH($C261,Data2!$X:$X,0),MATCH(N$14,Data2!$4:$4,0))</f>
        <v>0.54502425143293098</v>
      </c>
      <c r="O261" s="225">
        <f>INDEX(Data2!$1:$1000,MATCH($C261,Data2!$X:$X,0),MATCH(O$14,Data2!$4:$4,0))</f>
        <v>0.51844398248942802</v>
      </c>
      <c r="P261" s="225">
        <f>INDEX(Data2!$1:$1000,MATCH($C261,Data2!$X:$X,0),MATCH(P$14,Data2!$4:$4,0))</f>
        <v>1.3974848188810201</v>
      </c>
      <c r="Q261" s="225">
        <f>INDEX(Data2!$1:$1000,MATCH($C261,Data2!$X:$X,0),MATCH(Q$14,Data2!$4:$4,0))</f>
        <v>-0.88330602472053099</v>
      </c>
      <c r="R261" s="225">
        <f>INDEX(Data2!$1:$1000,MATCH($C261,Data2!$X:$X,0),MATCH(R$14,Data2!$4:$4,0))</f>
        <v>0.72389625403909696</v>
      </c>
      <c r="S261" s="226">
        <f>INDEX(Data2!$1:$1000,MATCH($C261,Data2!$X:$X,0),MATCH(S$14,Data2!$4:$4,0))</f>
        <v>-0.636632089188649</v>
      </c>
      <c r="T261" s="98">
        <f>INDEX(Data2!$1:$1000,MATCH($C261,Data2!$X:$X,0),MATCH(T$15,Data2!$4:$4,0))</f>
        <v>-1.0033362959655601</v>
      </c>
      <c r="V261" s="219">
        <f t="shared" si="53"/>
        <v>0</v>
      </c>
      <c r="W261" s="219">
        <f t="shared" si="54"/>
        <v>0</v>
      </c>
      <c r="X261" s="219">
        <f t="shared" si="55"/>
        <v>0</v>
      </c>
      <c r="Y261" s="219">
        <f t="shared" si="56"/>
        <v>0</v>
      </c>
      <c r="Z261" s="219">
        <f t="shared" si="57"/>
        <v>0</v>
      </c>
      <c r="AA261" s="219">
        <f t="shared" si="58"/>
        <v>0</v>
      </c>
      <c r="AB261" s="219">
        <f t="shared" si="59"/>
        <v>0</v>
      </c>
      <c r="AC261" s="219">
        <f t="shared" si="60"/>
        <v>0</v>
      </c>
      <c r="AD261" s="219">
        <f t="shared" si="61"/>
        <v>0</v>
      </c>
      <c r="AE261" s="219">
        <f t="shared" si="62"/>
        <v>0</v>
      </c>
      <c r="AF261" s="219">
        <f t="shared" si="63"/>
        <v>0</v>
      </c>
      <c r="AG261" s="219">
        <f t="shared" si="64"/>
        <v>0</v>
      </c>
      <c r="AH261" s="219">
        <f t="shared" si="65"/>
        <v>0</v>
      </c>
      <c r="AI261" s="219">
        <f t="shared" si="66"/>
        <v>0</v>
      </c>
      <c r="AJ261" s="219">
        <f t="shared" si="67"/>
        <v>0</v>
      </c>
      <c r="AK261" s="224">
        <f t="shared" si="68"/>
        <v>0</v>
      </c>
      <c r="AL261" s="96">
        <f t="shared" si="52"/>
        <v>0</v>
      </c>
    </row>
    <row r="262" spans="1:38">
      <c r="A262" s="48" t="s">
        <v>606</v>
      </c>
      <c r="B262" s="48" t="str">
        <f>INDEX('Ref1'!$E:$E,MATCH(A262,'Ref1'!$A:$A,0))</f>
        <v>South Somerset</v>
      </c>
      <c r="C262" s="71">
        <f>INDEX(Data2!$1:$1000,MATCH($A262,Data2!$A:$A,0),MATCH($A$5,Data2!$4:$4,0))</f>
        <v>17</v>
      </c>
      <c r="D262" s="225">
        <f>INDEX(Data2!$1:$1000,MATCH($C262,Data2!$X:$X,0),MATCH(D$14,Data2!$4:$4,0))</f>
        <v>-0.47493304871340403</v>
      </c>
      <c r="E262" s="225">
        <f>INDEX(Data2!$1:$1000,MATCH($C262,Data2!$X:$X,0),MATCH(E$14,Data2!$4:$4,0))</f>
        <v>-1.4182061165636599</v>
      </c>
      <c r="F262" s="225">
        <f>INDEX(Data2!$1:$1000,MATCH($C262,Data2!$X:$X,0),MATCH(F$14,Data2!$4:$4,0))</f>
        <v>1.3577523079868701</v>
      </c>
      <c r="G262" s="225">
        <f>INDEX(Data2!$1:$1000,MATCH($C262,Data2!$X:$X,0),MATCH(G$14,Data2!$4:$4,0))</f>
        <v>-0.71393615083927797</v>
      </c>
      <c r="H262" s="225">
        <f>INDEX(Data2!$1:$1000,MATCH($C262,Data2!$X:$X,0),MATCH(H$14,Data2!$4:$4,0))</f>
        <v>1.4182061165636599</v>
      </c>
      <c r="I262" s="225">
        <f>INDEX(Data2!$1:$1000,MATCH($C262,Data2!$X:$X,0),MATCH(I$14,Data2!$4:$4,0))</f>
        <v>1.3200546968364699</v>
      </c>
      <c r="J262" s="225">
        <f>INDEX(Data2!$1:$1000,MATCH($C262,Data2!$X:$X,0),MATCH(J$14,Data2!$4:$4,0))</f>
        <v>-0.75421899455136598</v>
      </c>
      <c r="K262" s="225">
        <f>INDEX(Data2!$1:$1000,MATCH($C262,Data2!$X:$X,0),MATCH(K$14,Data2!$4:$4,0))</f>
        <v>1.30189000761073</v>
      </c>
      <c r="L262" s="225">
        <f>INDEX(Data2!$1:$1000,MATCH($C262,Data2!$X:$X,0),MATCH(L$14,Data2!$4:$4,0))</f>
        <v>0.15834272448537501</v>
      </c>
      <c r="M262" s="225">
        <f>INDEX(Data2!$1:$1000,MATCH($C262,Data2!$X:$X,0),MATCH(M$14,Data2!$4:$4,0))</f>
        <v>1.89619030821197</v>
      </c>
      <c r="N262" s="225">
        <f>INDEX(Data2!$1:$1000,MATCH($C262,Data2!$X:$X,0),MATCH(N$14,Data2!$4:$4,0))</f>
        <v>-4.23179653114963E-2</v>
      </c>
      <c r="O262" s="225">
        <f>INDEX(Data2!$1:$1000,MATCH($C262,Data2!$X:$X,0),MATCH(O$14,Data2!$4:$4,0))</f>
        <v>0.73392869407083206</v>
      </c>
      <c r="P262" s="225">
        <f>INDEX(Data2!$1:$1000,MATCH($C262,Data2!$X:$X,0),MATCH(P$14,Data2!$4:$4,0))</f>
        <v>-1.9985190177754</v>
      </c>
      <c r="Q262" s="225">
        <f>INDEX(Data2!$1:$1000,MATCH($C262,Data2!$X:$X,0),MATCH(Q$14,Data2!$4:$4,0))</f>
        <v>-0.43230348489121101</v>
      </c>
      <c r="R262" s="225">
        <f>INDEX(Data2!$1:$1000,MATCH($C262,Data2!$X:$X,0),MATCH(R$14,Data2!$4:$4,0))</f>
        <v>0.44076432542273503</v>
      </c>
      <c r="S262" s="226">
        <f>INDEX(Data2!$1:$1000,MATCH($C262,Data2!$X:$X,0),MATCH(S$14,Data2!$4:$4,0))</f>
        <v>-0.83873171379157596</v>
      </c>
      <c r="T262" s="98">
        <f>INDEX(Data2!$1:$1000,MATCH($C262,Data2!$X:$X,0),MATCH(T$15,Data2!$4:$4,0))</f>
        <v>-1.30189000761073</v>
      </c>
      <c r="V262" s="219">
        <f t="shared" si="53"/>
        <v>0</v>
      </c>
      <c r="W262" s="219">
        <f t="shared" si="54"/>
        <v>0</v>
      </c>
      <c r="X262" s="219">
        <f t="shared" si="55"/>
        <v>0</v>
      </c>
      <c r="Y262" s="219">
        <f t="shared" si="56"/>
        <v>0</v>
      </c>
      <c r="Z262" s="219">
        <f t="shared" si="57"/>
        <v>0</v>
      </c>
      <c r="AA262" s="219">
        <f t="shared" si="58"/>
        <v>0</v>
      </c>
      <c r="AB262" s="219">
        <f t="shared" si="59"/>
        <v>0</v>
      </c>
      <c r="AC262" s="219">
        <f t="shared" si="60"/>
        <v>0</v>
      </c>
      <c r="AD262" s="219">
        <f t="shared" si="61"/>
        <v>0</v>
      </c>
      <c r="AE262" s="219">
        <f t="shared" si="62"/>
        <v>0</v>
      </c>
      <c r="AF262" s="219">
        <f t="shared" si="63"/>
        <v>0</v>
      </c>
      <c r="AG262" s="219">
        <f t="shared" si="64"/>
        <v>0</v>
      </c>
      <c r="AH262" s="219">
        <f t="shared" si="65"/>
        <v>0</v>
      </c>
      <c r="AI262" s="219">
        <f t="shared" si="66"/>
        <v>0</v>
      </c>
      <c r="AJ262" s="219">
        <f t="shared" si="67"/>
        <v>0</v>
      </c>
      <c r="AK262" s="224">
        <f t="shared" si="68"/>
        <v>0</v>
      </c>
      <c r="AL262" s="96">
        <f t="shared" si="52"/>
        <v>0</v>
      </c>
    </row>
    <row r="263" spans="1:38">
      <c r="A263" s="48" t="s">
        <v>608</v>
      </c>
      <c r="B263" s="48" t="str">
        <f>INDEX('Ref1'!$E:$E,MATCH(A263,'Ref1'!$A:$A,0))</f>
        <v>South Staffordshire</v>
      </c>
      <c r="C263" s="71">
        <f>INDEX(Data2!$1:$1000,MATCH($A263,Data2!$A:$A,0),MATCH($A$5,Data2!$4:$4,0))</f>
        <v>301</v>
      </c>
      <c r="D263" s="225">
        <f>INDEX(Data2!$1:$1000,MATCH($C263,Data2!$X:$X,0),MATCH(D$14,Data2!$4:$4,0))</f>
        <v>-0.72389625403909696</v>
      </c>
      <c r="E263" s="225">
        <f>INDEX(Data2!$1:$1000,MATCH($C263,Data2!$X:$X,0),MATCH(E$14,Data2!$4:$4,0))</f>
        <v>0.74403555410450795</v>
      </c>
      <c r="F263" s="225">
        <f>INDEX(Data2!$1:$1000,MATCH($C263,Data2!$X:$X,0),MATCH(F$14,Data2!$4:$4,0))</f>
        <v>1.48433940803009</v>
      </c>
      <c r="G263" s="225">
        <f>INDEX(Data2!$1:$1000,MATCH($C263,Data2!$X:$X,0),MATCH(G$14,Data2!$4:$4,0))</f>
        <v>-0.12725866904514299</v>
      </c>
      <c r="H263" s="225">
        <f>INDEX(Data2!$1:$1000,MATCH($C263,Data2!$X:$X,0),MATCH(H$14,Data2!$4:$4,0))</f>
        <v>0.58107796279481305</v>
      </c>
      <c r="I263" s="225">
        <f>INDEX(Data2!$1:$1000,MATCH($C263,Data2!$X:$X,0),MATCH(I$14,Data2!$4:$4,0))</f>
        <v>-1.3577523079868701</v>
      </c>
      <c r="J263" s="225">
        <f>INDEX(Data2!$1:$1000,MATCH($C263,Data2!$X:$X,0),MATCH(J$14,Data2!$4:$4,0))</f>
        <v>-0.67477993525131896</v>
      </c>
      <c r="K263" s="225">
        <f>INDEX(Data2!$1:$1000,MATCH($C263,Data2!$X:$X,0),MATCH(K$14,Data2!$4:$4,0))</f>
        <v>-0.80636647104172898</v>
      </c>
      <c r="L263" s="225">
        <f>INDEX(Data2!$1:$1000,MATCH($C263,Data2!$X:$X,0),MATCH(L$14,Data2!$4:$4,0))</f>
        <v>-1.2498189696086599</v>
      </c>
      <c r="M263" s="225">
        <f>INDEX(Data2!$1:$1000,MATCH($C263,Data2!$X:$X,0),MATCH(M$14,Data2!$4:$4,0))</f>
        <v>-0.62724026956349199</v>
      </c>
      <c r="N263" s="225">
        <f>INDEX(Data2!$1:$1000,MATCH($C263,Data2!$X:$X,0),MATCH(N$14,Data2!$4:$4,0))</f>
        <v>1.02911813509786</v>
      </c>
      <c r="O263" s="225">
        <f>INDEX(Data2!$1:$1000,MATCH($C263,Data2!$X:$X,0),MATCH(O$14,Data2!$4:$4,0))</f>
        <v>0.57199532434845202</v>
      </c>
      <c r="P263" s="225">
        <f>INDEX(Data2!$1:$1000,MATCH($C263,Data2!$X:$X,0),MATCH(P$14,Data2!$4:$4,0))</f>
        <v>-2.61829535040822</v>
      </c>
      <c r="Q263" s="225">
        <f>INDEX(Data2!$1:$1000,MATCH($C263,Data2!$X:$X,0),MATCH(Q$14,Data2!$4:$4,0))</f>
        <v>-1.70271698671924</v>
      </c>
      <c r="R263" s="225">
        <f>INDEX(Data2!$1:$1000,MATCH($C263,Data2!$X:$X,0),MATCH(R$14,Data2!$4:$4,0))</f>
        <v>1.6116747250674801</v>
      </c>
      <c r="S263" s="226">
        <f>INDEX(Data2!$1:$1000,MATCH($C263,Data2!$X:$X,0),MATCH(S$14,Data2!$4:$4,0))</f>
        <v>0.21312928999889499</v>
      </c>
      <c r="T263" s="98">
        <f>INDEX(Data2!$1:$1000,MATCH($C263,Data2!$X:$X,0),MATCH(T$15,Data2!$4:$4,0))</f>
        <v>1.3200546968364699</v>
      </c>
      <c r="V263" s="219">
        <f t="shared" si="53"/>
        <v>0</v>
      </c>
      <c r="W263" s="219">
        <f t="shared" si="54"/>
        <v>0</v>
      </c>
      <c r="X263" s="219">
        <f t="shared" si="55"/>
        <v>0</v>
      </c>
      <c r="Y263" s="219">
        <f t="shared" si="56"/>
        <v>0</v>
      </c>
      <c r="Z263" s="219">
        <f t="shared" si="57"/>
        <v>0</v>
      </c>
      <c r="AA263" s="219">
        <f t="shared" si="58"/>
        <v>0</v>
      </c>
      <c r="AB263" s="219">
        <f t="shared" si="59"/>
        <v>0</v>
      </c>
      <c r="AC263" s="219">
        <f t="shared" si="60"/>
        <v>0</v>
      </c>
      <c r="AD263" s="219">
        <f t="shared" si="61"/>
        <v>0</v>
      </c>
      <c r="AE263" s="219">
        <f t="shared" si="62"/>
        <v>0</v>
      </c>
      <c r="AF263" s="219">
        <f t="shared" si="63"/>
        <v>0</v>
      </c>
      <c r="AG263" s="219">
        <f t="shared" si="64"/>
        <v>0</v>
      </c>
      <c r="AH263" s="219">
        <f t="shared" si="65"/>
        <v>0</v>
      </c>
      <c r="AI263" s="219">
        <f t="shared" si="66"/>
        <v>0</v>
      </c>
      <c r="AJ263" s="219">
        <f t="shared" si="67"/>
        <v>0</v>
      </c>
      <c r="AK263" s="224">
        <f t="shared" si="68"/>
        <v>0</v>
      </c>
      <c r="AL263" s="96">
        <f t="shared" si="52"/>
        <v>0</v>
      </c>
    </row>
    <row r="264" spans="1:38">
      <c r="A264" s="48" t="s">
        <v>610</v>
      </c>
      <c r="B264" s="48" t="str">
        <f>INDEX('Ref1'!$E:$E,MATCH(A264,'Ref1'!$A:$A,0))</f>
        <v>South Tyneside</v>
      </c>
      <c r="C264" s="71">
        <f>INDEX(Data2!$1:$1000,MATCH($A264,Data2!$A:$A,0),MATCH($A$5,Data2!$4:$4,0))</f>
        <v>159</v>
      </c>
      <c r="D264" s="225">
        <f>INDEX(Data2!$1:$1000,MATCH($C264,Data2!$X:$X,0),MATCH(D$14,Data2!$4:$4,0))</f>
        <v>0.236796814094514</v>
      </c>
      <c r="E264" s="225">
        <f>INDEX(Data2!$1:$1000,MATCH($C264,Data2!$X:$X,0),MATCH(E$14,Data2!$4:$4,0))</f>
        <v>1.0033362959655601</v>
      </c>
      <c r="F264" s="225">
        <f>INDEX(Data2!$1:$1000,MATCH($C264,Data2!$X:$X,0),MATCH(F$14,Data2!$4:$4,0))</f>
        <v>-1.0828494841071501</v>
      </c>
      <c r="G264" s="225">
        <f>INDEX(Data2!$1:$1000,MATCH($C264,Data2!$X:$X,0),MATCH(G$14,Data2!$4:$4,0))</f>
        <v>0.51844398248942802</v>
      </c>
      <c r="H264" s="225">
        <f>INDEX(Data2!$1:$1000,MATCH($C264,Data2!$X:$X,0),MATCH(H$14,Data2!$4:$4,0))</f>
        <v>1.7722890959111699</v>
      </c>
      <c r="I264" s="225">
        <f>INDEX(Data2!$1:$1000,MATCH($C264,Data2!$X:$X,0),MATCH(I$14,Data2!$4:$4,0))</f>
        <v>0.92970852097435497</v>
      </c>
      <c r="J264" s="225">
        <f>INDEX(Data2!$1:$1000,MATCH($C264,Data2!$X:$X,0),MATCH(J$14,Data2!$4:$4,0))</f>
        <v>-0.18958056817244801</v>
      </c>
      <c r="K264" s="225">
        <f>INDEX(Data2!$1:$1000,MATCH($C264,Data2!$X:$X,0),MATCH(K$14,Data2!$4:$4,0))</f>
        <v>0.16613652408900501</v>
      </c>
      <c r="L264" s="225">
        <f>INDEX(Data2!$1:$1000,MATCH($C264,Data2!$X:$X,0),MATCH(L$14,Data2!$4:$4,0))</f>
        <v>2.0586978929547701</v>
      </c>
      <c r="M264" s="225">
        <f>INDEX(Data2!$1:$1000,MATCH($C264,Data2!$X:$X,0),MATCH(M$14,Data2!$4:$4,0))</f>
        <v>0.50966558646457005</v>
      </c>
      <c r="N264" s="225">
        <f>INDEX(Data2!$1:$1000,MATCH($C264,Data2!$X:$X,0),MATCH(N$14,Data2!$4:$4,0))</f>
        <v>0.76448125721012095</v>
      </c>
      <c r="O264" s="225">
        <f>INDEX(Data2!$1:$1000,MATCH($C264,Data2!$X:$X,0),MATCH(O$14,Data2!$4:$4,0))</f>
        <v>-2.3059846127924502</v>
      </c>
      <c r="P264" s="225">
        <f>INDEX(Data2!$1:$1000,MATCH($C264,Data2!$X:$X,0),MATCH(P$14,Data2!$4:$4,0))</f>
        <v>1.33866570764457</v>
      </c>
      <c r="Q264" s="225">
        <f>INDEX(Data2!$1:$1000,MATCH($C264,Data2!$X:$X,0),MATCH(Q$14,Data2!$4:$4,0))</f>
        <v>1.1252961961755199</v>
      </c>
      <c r="R264" s="225">
        <f>INDEX(Data2!$1:$1000,MATCH($C264,Data2!$X:$X,0),MATCH(R$14,Data2!$4:$4,0))</f>
        <v>1.18526012786046</v>
      </c>
      <c r="S264" s="226">
        <f>INDEX(Data2!$1:$1000,MATCH($C264,Data2!$X:$X,0),MATCH(S$14,Data2!$4:$4,0))</f>
        <v>0.292566138795811</v>
      </c>
      <c r="T264" s="98">
        <f>INDEX(Data2!$1:$1000,MATCH($C264,Data2!$X:$X,0),MATCH(T$15,Data2!$4:$4,0))</f>
        <v>2.3059846127924502</v>
      </c>
      <c r="V264" s="219">
        <f t="shared" si="53"/>
        <v>0</v>
      </c>
      <c r="W264" s="219">
        <f t="shared" si="54"/>
        <v>0</v>
      </c>
      <c r="X264" s="219">
        <f t="shared" si="55"/>
        <v>0</v>
      </c>
      <c r="Y264" s="219">
        <f t="shared" si="56"/>
        <v>0</v>
      </c>
      <c r="Z264" s="219">
        <f t="shared" si="57"/>
        <v>0</v>
      </c>
      <c r="AA264" s="219">
        <f t="shared" si="58"/>
        <v>0</v>
      </c>
      <c r="AB264" s="219">
        <f t="shared" si="59"/>
        <v>0</v>
      </c>
      <c r="AC264" s="219">
        <f t="shared" si="60"/>
        <v>0</v>
      </c>
      <c r="AD264" s="219">
        <f t="shared" si="61"/>
        <v>0</v>
      </c>
      <c r="AE264" s="219">
        <f t="shared" si="62"/>
        <v>0</v>
      </c>
      <c r="AF264" s="219">
        <f t="shared" si="63"/>
        <v>0</v>
      </c>
      <c r="AG264" s="219">
        <f t="shared" si="64"/>
        <v>0</v>
      </c>
      <c r="AH264" s="219">
        <f t="shared" si="65"/>
        <v>0</v>
      </c>
      <c r="AI264" s="219">
        <f t="shared" si="66"/>
        <v>0</v>
      </c>
      <c r="AJ264" s="219">
        <f t="shared" si="67"/>
        <v>0</v>
      </c>
      <c r="AK264" s="224">
        <f t="shared" si="68"/>
        <v>0</v>
      </c>
      <c r="AL264" s="96">
        <f t="shared" si="52"/>
        <v>0</v>
      </c>
    </row>
    <row r="265" spans="1:38">
      <c r="A265" s="48" t="s">
        <v>614</v>
      </c>
      <c r="B265" s="48" t="str">
        <f>INDEX('Ref1'!$E:$E,MATCH(A265,'Ref1'!$A:$A,0))</f>
        <v>Southampton</v>
      </c>
      <c r="C265" s="71">
        <f>INDEX(Data2!$1:$1000,MATCH($A265,Data2!$A:$A,0),MATCH($A$5,Data2!$4:$4,0))</f>
        <v>115</v>
      </c>
      <c r="D265" s="225">
        <f>INDEX(Data2!$1:$1000,MATCH($C265,Data2!$X:$X,0),MATCH(D$14,Data2!$4:$4,0))</f>
        <v>1.18526012786046</v>
      </c>
      <c r="E265" s="225">
        <f>INDEX(Data2!$1:$1000,MATCH($C265,Data2!$X:$X,0),MATCH(E$14,Data2!$4:$4,0))</f>
        <v>1.4395549086391799</v>
      </c>
      <c r="F265" s="225">
        <f>INDEX(Data2!$1:$1000,MATCH($C265,Data2!$X:$X,0),MATCH(F$14,Data2!$4:$4,0))</f>
        <v>0.636632089188649</v>
      </c>
      <c r="G265" s="225">
        <f>INDEX(Data2!$1:$1000,MATCH($C265,Data2!$X:$X,0),MATCH(G$14,Data2!$4:$4,0))</f>
        <v>5.0018065889223501E-2</v>
      </c>
      <c r="H265" s="225">
        <f>INDEX(Data2!$1:$1000,MATCH($C265,Data2!$X:$X,0),MATCH(H$14,Data2!$4:$4,0))</f>
        <v>1.48433940803009</v>
      </c>
      <c r="I265" s="225">
        <f>INDEX(Data2!$1:$1000,MATCH($C265,Data2!$X:$X,0),MATCH(I$14,Data2!$4:$4,0))</f>
        <v>-8.8572288948811098E-2</v>
      </c>
      <c r="J265" s="225">
        <f>INDEX(Data2!$1:$1000,MATCH($C265,Data2!$X:$X,0),MATCH(J$14,Data2!$4:$4,0))</f>
        <v>-1.1109246757018101</v>
      </c>
      <c r="K265" s="225">
        <f>INDEX(Data2!$1:$1000,MATCH($C265,Data2!$X:$X,0),MATCH(K$14,Data2!$4:$4,0))</f>
        <v>-0.71393615083927797</v>
      </c>
      <c r="L265" s="225">
        <f>INDEX(Data2!$1:$1000,MATCH($C265,Data2!$X:$X,0),MATCH(L$14,Data2!$4:$4,0))</f>
        <v>-1.18526012786046</v>
      </c>
      <c r="M265" s="225">
        <f>INDEX(Data2!$1:$1000,MATCH($C265,Data2!$X:$X,0),MATCH(M$14,Data2!$4:$4,0))</f>
        <v>-1.0033362959655601</v>
      </c>
      <c r="N265" s="225">
        <f>INDEX(Data2!$1:$1000,MATCH($C265,Data2!$X:$X,0),MATCH(N$14,Data2!$4:$4,0))</f>
        <v>1.0422691021370301</v>
      </c>
      <c r="O265" s="225">
        <f>INDEX(Data2!$1:$1000,MATCH($C265,Data2!$X:$X,0),MATCH(O$14,Data2!$4:$4,0))</f>
        <v>0.66515271288348599</v>
      </c>
      <c r="P265" s="225">
        <f>INDEX(Data2!$1:$1000,MATCH($C265,Data2!$X:$X,0),MATCH(P$14,Data2!$4:$4,0))</f>
        <v>-0.39044568041832101</v>
      </c>
      <c r="Q265" s="225">
        <f>INDEX(Data2!$1:$1000,MATCH($C265,Data2!$X:$X,0),MATCH(Q$14,Data2!$4:$4,0))</f>
        <v>1.0691269505479799</v>
      </c>
      <c r="R265" s="225">
        <f>INDEX(Data2!$1:$1000,MATCH($C265,Data2!$X:$X,0),MATCH(R$14,Data2!$4:$4,0))</f>
        <v>-8.8572288948811098E-2</v>
      </c>
      <c r="S265" s="226">
        <f>INDEX(Data2!$1:$1000,MATCH($C265,Data2!$X:$X,0),MATCH(S$14,Data2!$4:$4,0))</f>
        <v>9.6297118323475706E-2</v>
      </c>
      <c r="T265" s="98">
        <f>INDEX(Data2!$1:$1000,MATCH($C265,Data2!$X:$X,0),MATCH(T$15,Data2!$4:$4,0))</f>
        <v>0.11176450046109999</v>
      </c>
      <c r="V265" s="219">
        <f t="shared" si="53"/>
        <v>0</v>
      </c>
      <c r="W265" s="219">
        <f t="shared" si="54"/>
        <v>0</v>
      </c>
      <c r="X265" s="219">
        <f t="shared" si="55"/>
        <v>0</v>
      </c>
      <c r="Y265" s="219">
        <f t="shared" si="56"/>
        <v>0</v>
      </c>
      <c r="Z265" s="219">
        <f t="shared" si="57"/>
        <v>0</v>
      </c>
      <c r="AA265" s="219">
        <f t="shared" si="58"/>
        <v>0</v>
      </c>
      <c r="AB265" s="219">
        <f t="shared" si="59"/>
        <v>0</v>
      </c>
      <c r="AC265" s="219">
        <f t="shared" si="60"/>
        <v>0</v>
      </c>
      <c r="AD265" s="219">
        <f t="shared" si="61"/>
        <v>0</v>
      </c>
      <c r="AE265" s="219">
        <f t="shared" si="62"/>
        <v>0</v>
      </c>
      <c r="AF265" s="219">
        <f t="shared" si="63"/>
        <v>0</v>
      </c>
      <c r="AG265" s="219">
        <f t="shared" si="64"/>
        <v>0</v>
      </c>
      <c r="AH265" s="219">
        <f t="shared" si="65"/>
        <v>0</v>
      </c>
      <c r="AI265" s="219">
        <f t="shared" si="66"/>
        <v>0</v>
      </c>
      <c r="AJ265" s="219">
        <f t="shared" si="67"/>
        <v>0</v>
      </c>
      <c r="AK265" s="224">
        <f t="shared" si="68"/>
        <v>0</v>
      </c>
      <c r="AL265" s="96">
        <f t="shared" si="52"/>
        <v>0</v>
      </c>
    </row>
    <row r="266" spans="1:38">
      <c r="A266" s="48" t="s">
        <v>616</v>
      </c>
      <c r="B266" s="48" t="str">
        <f>INDEX('Ref1'!$E:$E,MATCH(A266,'Ref1'!$A:$A,0))</f>
        <v>Southend-on-Sea</v>
      </c>
      <c r="C266" s="71">
        <f>INDEX(Data2!$1:$1000,MATCH($A266,Data2!$A:$A,0),MATCH($A$5,Data2!$4:$4,0))</f>
        <v>161</v>
      </c>
      <c r="D266" s="225">
        <f>INDEX(Data2!$1:$1000,MATCH($C266,Data2!$X:$X,0),MATCH(D$14,Data2!$4:$4,0))</f>
        <v>0.26059774714164602</v>
      </c>
      <c r="E266" s="225">
        <f>INDEX(Data2!$1:$1000,MATCH($C266,Data2!$X:$X,0),MATCH(E$14,Data2!$4:$4,0))</f>
        <v>0.33295581167441402</v>
      </c>
      <c r="F266" s="225">
        <f>INDEX(Data2!$1:$1000,MATCH($C266,Data2!$X:$X,0),MATCH(F$14,Data2!$4:$4,0))</f>
        <v>-1.70271698671924</v>
      </c>
      <c r="G266" s="225">
        <f>INDEX(Data2!$1:$1000,MATCH($C266,Data2!$X:$X,0),MATCH(G$14,Data2!$4:$4,0))</f>
        <v>-0.13501699212531501</v>
      </c>
      <c r="H266" s="225">
        <f>INDEX(Data2!$1:$1000,MATCH($C266,Data2!$X:$X,0),MATCH(H$14,Data2!$4:$4,0))</f>
        <v>0.28454724788741997</v>
      </c>
      <c r="I266" s="225">
        <f>INDEX(Data2!$1:$1000,MATCH($C266,Data2!$X:$X,0),MATCH(I$14,Data2!$4:$4,0))</f>
        <v>0.34926126594690199</v>
      </c>
      <c r="J266" s="225">
        <f>INDEX(Data2!$1:$1000,MATCH($C266,Data2!$X:$X,0),MATCH(J$14,Data2!$4:$4,0))</f>
        <v>-9.6297118323475706E-2</v>
      </c>
      <c r="K266" s="225">
        <f>INDEX(Data2!$1:$1000,MATCH($C266,Data2!$X:$X,0),MATCH(K$14,Data2!$4:$4,0))</f>
        <v>1.3974848188810201</v>
      </c>
      <c r="L266" s="225">
        <f>INDEX(Data2!$1:$1000,MATCH($C266,Data2!$X:$X,0),MATCH(L$14,Data2!$4:$4,0))</f>
        <v>1.0828494841071501</v>
      </c>
      <c r="M266" s="225">
        <f>INDEX(Data2!$1:$1000,MATCH($C266,Data2!$X:$X,0),MATCH(M$14,Data2!$4:$4,0))</f>
        <v>6.5427627302906605E-2</v>
      </c>
      <c r="N266" s="225">
        <f>INDEX(Data2!$1:$1000,MATCH($C266,Data2!$X:$X,0),MATCH(N$14,Data2!$4:$4,0))</f>
        <v>0.86080506744267105</v>
      </c>
      <c r="O266" s="225">
        <f>INDEX(Data2!$1:$1000,MATCH($C266,Data2!$X:$X,0),MATCH(O$14,Data2!$4:$4,0))</f>
        <v>1.2667954125138601</v>
      </c>
      <c r="P266" s="225">
        <f>INDEX(Data2!$1:$1000,MATCH($C266,Data2!$X:$X,0),MATCH(P$14,Data2!$4:$4,0))</f>
        <v>-1.18526012786046</v>
      </c>
      <c r="Q266" s="225">
        <f>INDEX(Data2!$1:$1000,MATCH($C266,Data2!$X:$X,0),MATCH(Q$14,Data2!$4:$4,0))</f>
        <v>0.73392869407083206</v>
      </c>
      <c r="R266" s="225">
        <f>INDEX(Data2!$1:$1000,MATCH($C266,Data2!$X:$X,0),MATCH(R$14,Data2!$4:$4,0))</f>
        <v>-0.57199532434845302</v>
      </c>
      <c r="S266" s="226">
        <f>INDEX(Data2!$1:$1000,MATCH($C266,Data2!$X:$X,0),MATCH(S$14,Data2!$4:$4,0))</f>
        <v>0.423873478962081</v>
      </c>
      <c r="T266" s="98">
        <f>INDEX(Data2!$1:$1000,MATCH($C266,Data2!$X:$X,0),MATCH(T$15,Data2!$4:$4,0))</f>
        <v>-0.47493304871340403</v>
      </c>
      <c r="V266" s="219">
        <f t="shared" si="53"/>
        <v>0</v>
      </c>
      <c r="W266" s="219">
        <f t="shared" si="54"/>
        <v>0</v>
      </c>
      <c r="X266" s="219">
        <f t="shared" si="55"/>
        <v>0</v>
      </c>
      <c r="Y266" s="219">
        <f t="shared" si="56"/>
        <v>0</v>
      </c>
      <c r="Z266" s="219">
        <f t="shared" si="57"/>
        <v>0</v>
      </c>
      <c r="AA266" s="219">
        <f t="shared" si="58"/>
        <v>0</v>
      </c>
      <c r="AB266" s="219">
        <f t="shared" si="59"/>
        <v>0</v>
      </c>
      <c r="AC266" s="219">
        <f t="shared" si="60"/>
        <v>0</v>
      </c>
      <c r="AD266" s="219">
        <f t="shared" si="61"/>
        <v>0</v>
      </c>
      <c r="AE266" s="219">
        <f t="shared" si="62"/>
        <v>0</v>
      </c>
      <c r="AF266" s="219">
        <f t="shared" si="63"/>
        <v>0</v>
      </c>
      <c r="AG266" s="219">
        <f t="shared" si="64"/>
        <v>0</v>
      </c>
      <c r="AH266" s="219">
        <f t="shared" si="65"/>
        <v>0</v>
      </c>
      <c r="AI266" s="219">
        <f t="shared" si="66"/>
        <v>0</v>
      </c>
      <c r="AJ266" s="219">
        <f t="shared" si="67"/>
        <v>0</v>
      </c>
      <c r="AK266" s="224">
        <f t="shared" si="68"/>
        <v>0</v>
      </c>
      <c r="AL266" s="96">
        <f t="shared" si="52"/>
        <v>0</v>
      </c>
    </row>
    <row r="267" spans="1:38">
      <c r="A267" s="48" t="s">
        <v>618</v>
      </c>
      <c r="B267" s="48" t="str">
        <f>INDEX('Ref1'!$E:$E,MATCH(A267,'Ref1'!$A:$A,0))</f>
        <v>Southwark</v>
      </c>
      <c r="C267" s="71">
        <f>INDEX(Data2!$1:$1000,MATCH($A267,Data2!$A:$A,0),MATCH($A$5,Data2!$4:$4,0))</f>
        <v>151</v>
      </c>
      <c r="D267" s="225">
        <f>INDEX(Data2!$1:$1000,MATCH($C267,Data2!$X:$X,0),MATCH(D$14,Data2!$4:$4,0))</f>
        <v>-0.55396966512034396</v>
      </c>
      <c r="E267" s="225">
        <f>INDEX(Data2!$1:$1000,MATCH($C267,Data2!$X:$X,0),MATCH(E$14,Data2!$4:$4,0))</f>
        <v>5.7721133302240199E-2</v>
      </c>
      <c r="F267" s="225">
        <f>INDEX(Data2!$1:$1000,MATCH($C267,Data2!$X:$X,0),MATCH(F$14,Data2!$4:$4,0))</f>
        <v>8.8572288948810904E-2</v>
      </c>
      <c r="G267" s="225">
        <f>INDEX(Data2!$1:$1000,MATCH($C267,Data2!$X:$X,0),MATCH(G$14,Data2!$4:$4,0))</f>
        <v>-0.373896287181058</v>
      </c>
      <c r="H267" s="225">
        <f>INDEX(Data2!$1:$1000,MATCH($C267,Data2!$X:$X,0),MATCH(H$14,Data2!$4:$4,0))</f>
        <v>0.236796814094514</v>
      </c>
      <c r="I267" s="225">
        <f>INDEX(Data2!$1:$1000,MATCH($C267,Data2!$X:$X,0),MATCH(I$14,Data2!$4:$4,0))</f>
        <v>0.22100455369559499</v>
      </c>
      <c r="J267" s="225">
        <f>INDEX(Data2!$1:$1000,MATCH($C267,Data2!$X:$X,0),MATCH(J$14,Data2!$4:$4,0))</f>
        <v>0.31673840765542299</v>
      </c>
      <c r="K267" s="225">
        <f>INDEX(Data2!$1:$1000,MATCH($C267,Data2!$X:$X,0),MATCH(K$14,Data2!$4:$4,0))</f>
        <v>1.2667954125138601</v>
      </c>
      <c r="L267" s="225">
        <f>INDEX(Data2!$1:$1000,MATCH($C267,Data2!$X:$X,0),MATCH(L$14,Data2!$4:$4,0))</f>
        <v>0.67477993525131896</v>
      </c>
      <c r="M267" s="225">
        <f>INDEX(Data2!$1:$1000,MATCH($C267,Data2!$X:$X,0),MATCH(M$14,Data2!$4:$4,0))</f>
        <v>1.7722890959111699</v>
      </c>
      <c r="N267" s="225">
        <f>INDEX(Data2!$1:$1000,MATCH($C267,Data2!$X:$X,0),MATCH(N$14,Data2!$4:$4,0))</f>
        <v>0.87200035925234398</v>
      </c>
      <c r="O267" s="225">
        <f>INDEX(Data2!$1:$1000,MATCH($C267,Data2!$X:$X,0),MATCH(O$14,Data2!$4:$4,0))</f>
        <v>-1.0033362959655601</v>
      </c>
      <c r="P267" s="225">
        <f>INDEX(Data2!$1:$1000,MATCH($C267,Data2!$X:$X,0),MATCH(P$14,Data2!$4:$4,0))</f>
        <v>0.48356099433467298</v>
      </c>
      <c r="Q267" s="225">
        <f>INDEX(Data2!$1:$1000,MATCH($C267,Data2!$X:$X,0),MATCH(Q$14,Data2!$4:$4,0))</f>
        <v>4.23179653114963E-2</v>
      </c>
      <c r="R267" s="225">
        <f>INDEX(Data2!$1:$1000,MATCH($C267,Data2!$X:$X,0),MATCH(R$14,Data2!$4:$4,0))</f>
        <v>-0.15834272448537501</v>
      </c>
      <c r="S267" s="226">
        <f>INDEX(Data2!$1:$1000,MATCH($C267,Data2!$X:$X,0),MATCH(S$14,Data2!$4:$4,0))</f>
        <v>0.65558674848606502</v>
      </c>
      <c r="T267" s="98">
        <f>INDEX(Data2!$1:$1000,MATCH($C267,Data2!$X:$X,0),MATCH(T$15,Data2!$4:$4,0))</f>
        <v>-0.49222508848025498</v>
      </c>
      <c r="V267" s="219">
        <f t="shared" si="53"/>
        <v>0</v>
      </c>
      <c r="W267" s="219">
        <f t="shared" si="54"/>
        <v>0</v>
      </c>
      <c r="X267" s="219">
        <f t="shared" si="55"/>
        <v>0</v>
      </c>
      <c r="Y267" s="219">
        <f t="shared" si="56"/>
        <v>0</v>
      </c>
      <c r="Z267" s="219">
        <f t="shared" si="57"/>
        <v>0</v>
      </c>
      <c r="AA267" s="219">
        <f t="shared" si="58"/>
        <v>0</v>
      </c>
      <c r="AB267" s="219">
        <f t="shared" si="59"/>
        <v>0</v>
      </c>
      <c r="AC267" s="219">
        <f t="shared" si="60"/>
        <v>0</v>
      </c>
      <c r="AD267" s="219">
        <f t="shared" si="61"/>
        <v>0</v>
      </c>
      <c r="AE267" s="219">
        <f t="shared" si="62"/>
        <v>0</v>
      </c>
      <c r="AF267" s="219">
        <f t="shared" si="63"/>
        <v>0</v>
      </c>
      <c r="AG267" s="219">
        <f t="shared" si="64"/>
        <v>0</v>
      </c>
      <c r="AH267" s="219">
        <f t="shared" si="65"/>
        <v>0</v>
      </c>
      <c r="AI267" s="219">
        <f t="shared" si="66"/>
        <v>0</v>
      </c>
      <c r="AJ267" s="219">
        <f t="shared" si="67"/>
        <v>0</v>
      </c>
      <c r="AK267" s="224">
        <f t="shared" si="68"/>
        <v>0</v>
      </c>
      <c r="AL267" s="96">
        <f t="shared" si="52"/>
        <v>0</v>
      </c>
    </row>
    <row r="268" spans="1:38">
      <c r="A268" s="48" t="s">
        <v>620</v>
      </c>
      <c r="B268" s="48" t="str">
        <f>INDEX('Ref1'!$E:$E,MATCH(A268,'Ref1'!$A:$A,0))</f>
        <v>Spelthorne</v>
      </c>
      <c r="C268" s="71">
        <f>INDEX(Data2!$1:$1000,MATCH($A268,Data2!$A:$A,0),MATCH($A$5,Data2!$4:$4,0))</f>
        <v>70</v>
      </c>
      <c r="D268" s="225">
        <f>INDEX(Data2!$1:$1000,MATCH($C268,Data2!$X:$X,0),MATCH(D$14,Data2!$4:$4,0))</f>
        <v>0.55396966512034396</v>
      </c>
      <c r="E268" s="225">
        <f>INDEX(Data2!$1:$1000,MATCH($C268,Data2!$X:$X,0),MATCH(E$14,Data2!$4:$4,0))</f>
        <v>-0.142783450736476</v>
      </c>
      <c r="F268" s="225">
        <f>INDEX(Data2!$1:$1000,MATCH($C268,Data2!$X:$X,0),MATCH(F$14,Data2!$4:$4,0))</f>
        <v>-0.49222508848025498</v>
      </c>
      <c r="G268" s="225">
        <f>INDEX(Data2!$1:$1000,MATCH($C268,Data2!$X:$X,0),MATCH(G$14,Data2!$4:$4,0))</f>
        <v>1.9985190177754</v>
      </c>
      <c r="H268" s="225">
        <f>INDEX(Data2!$1:$1000,MATCH($C268,Data2!$X:$X,0),MATCH(H$14,Data2!$4:$4,0))</f>
        <v>1.37734677311944</v>
      </c>
      <c r="I268" s="225">
        <f>INDEX(Data2!$1:$1000,MATCH($C268,Data2!$X:$X,0),MATCH(I$14,Data2!$4:$4,0))</f>
        <v>0.104027698398954</v>
      </c>
      <c r="J268" s="225">
        <f>INDEX(Data2!$1:$1000,MATCH($C268,Data2!$X:$X,0),MATCH(J$14,Data2!$4:$4,0))</f>
        <v>0.34926126594690199</v>
      </c>
      <c r="K268" s="225">
        <f>INDEX(Data2!$1:$1000,MATCH($C268,Data2!$X:$X,0),MATCH(K$14,Data2!$4:$4,0))</f>
        <v>1.18526012786046</v>
      </c>
      <c r="L268" s="225">
        <f>INDEX(Data2!$1:$1000,MATCH($C268,Data2!$X:$X,0),MATCH(L$14,Data2!$4:$4,0))</f>
        <v>1.1399039744476001</v>
      </c>
      <c r="M268" s="225">
        <f>INDEX(Data2!$1:$1000,MATCH($C268,Data2!$X:$X,0),MATCH(M$14,Data2!$4:$4,0))</f>
        <v>0.308661103247932</v>
      </c>
      <c r="N268" s="225">
        <f>INDEX(Data2!$1:$1000,MATCH($C268,Data2!$X:$X,0),MATCH(N$14,Data2!$4:$4,0))</f>
        <v>-0.66515271288348599</v>
      </c>
      <c r="O268" s="225">
        <f>INDEX(Data2!$1:$1000,MATCH($C268,Data2!$X:$X,0),MATCH(O$14,Data2!$4:$4,0))</f>
        <v>-1.3577523079868701</v>
      </c>
      <c r="P268" s="225">
        <f>INDEX(Data2!$1:$1000,MATCH($C268,Data2!$X:$X,0),MATCH(P$14,Data2!$4:$4,0))</f>
        <v>-1.53231615461489</v>
      </c>
      <c r="Q268" s="225">
        <f>INDEX(Data2!$1:$1000,MATCH($C268,Data2!$X:$X,0),MATCH(Q$14,Data2!$4:$4,0))</f>
        <v>-0.70404637465488196</v>
      </c>
      <c r="R268" s="225">
        <f>INDEX(Data2!$1:$1000,MATCH($C268,Data2!$X:$X,0),MATCH(R$14,Data2!$4:$4,0))</f>
        <v>-2.3059846127924502</v>
      </c>
      <c r="S268" s="226">
        <f>INDEX(Data2!$1:$1000,MATCH($C268,Data2!$X:$X,0),MATCH(S$14,Data2!$4:$4,0))</f>
        <v>1.7722890959111699</v>
      </c>
      <c r="T268" s="98">
        <f>INDEX(Data2!$1:$1000,MATCH($C268,Data2!$X:$X,0),MATCH(T$15,Data2!$4:$4,0))</f>
        <v>1.4395549086391799</v>
      </c>
      <c r="V268" s="219">
        <f t="shared" si="53"/>
        <v>0</v>
      </c>
      <c r="W268" s="219">
        <f t="shared" si="54"/>
        <v>0</v>
      </c>
      <c r="X268" s="219">
        <f t="shared" si="55"/>
        <v>0</v>
      </c>
      <c r="Y268" s="219">
        <f t="shared" si="56"/>
        <v>0</v>
      </c>
      <c r="Z268" s="219">
        <f t="shared" si="57"/>
        <v>0</v>
      </c>
      <c r="AA268" s="219">
        <f t="shared" si="58"/>
        <v>0</v>
      </c>
      <c r="AB268" s="219">
        <f t="shared" si="59"/>
        <v>0</v>
      </c>
      <c r="AC268" s="219">
        <f t="shared" si="60"/>
        <v>0</v>
      </c>
      <c r="AD268" s="219">
        <f t="shared" si="61"/>
        <v>0</v>
      </c>
      <c r="AE268" s="219">
        <f t="shared" si="62"/>
        <v>0</v>
      </c>
      <c r="AF268" s="219">
        <f t="shared" si="63"/>
        <v>0</v>
      </c>
      <c r="AG268" s="219">
        <f t="shared" si="64"/>
        <v>0</v>
      </c>
      <c r="AH268" s="219">
        <f t="shared" si="65"/>
        <v>0</v>
      </c>
      <c r="AI268" s="219">
        <f t="shared" si="66"/>
        <v>0</v>
      </c>
      <c r="AJ268" s="219">
        <f t="shared" si="67"/>
        <v>0</v>
      </c>
      <c r="AK268" s="224">
        <f t="shared" si="68"/>
        <v>0</v>
      </c>
      <c r="AL268" s="96">
        <f t="shared" si="52"/>
        <v>0</v>
      </c>
    </row>
    <row r="269" spans="1:38">
      <c r="A269" s="48" t="s">
        <v>622</v>
      </c>
      <c r="B269" s="48" t="str">
        <f>INDEX('Ref1'!$E:$E,MATCH(A269,'Ref1'!$A:$A,0))</f>
        <v>St Albans</v>
      </c>
      <c r="C269" s="71">
        <f>INDEX(Data2!$1:$1000,MATCH($A269,Data2!$A:$A,0),MATCH($A$5,Data2!$4:$4,0))</f>
        <v>207</v>
      </c>
      <c r="D269" s="225">
        <f>INDEX(Data2!$1:$1000,MATCH($C269,Data2!$X:$X,0),MATCH(D$14,Data2!$4:$4,0))</f>
        <v>-3</v>
      </c>
      <c r="E269" s="225">
        <f>INDEX(Data2!$1:$1000,MATCH($C269,Data2!$X:$X,0),MATCH(E$14,Data2!$4:$4,0))</f>
        <v>-0.53612224016086696</v>
      </c>
      <c r="F269" s="225">
        <f>INDEX(Data2!$1:$1000,MATCH($C269,Data2!$X:$X,0),MATCH(F$14,Data2!$4:$4,0))</f>
        <v>-0.827847077288139</v>
      </c>
      <c r="G269" s="225">
        <f>INDEX(Data2!$1:$1000,MATCH($C269,Data2!$X:$X,0),MATCH(G$14,Data2!$4:$4,0))</f>
        <v>2.6924831633429899E-2</v>
      </c>
      <c r="H269" s="225">
        <f>INDEX(Data2!$1:$1000,MATCH($C269,Data2!$X:$X,0),MATCH(H$14,Data2!$4:$4,0))</f>
        <v>-0.449256837146156</v>
      </c>
      <c r="I269" s="225">
        <f>INDEX(Data2!$1:$1000,MATCH($C269,Data2!$X:$X,0),MATCH(I$14,Data2!$4:$4,0))</f>
        <v>2.6924831633429899E-2</v>
      </c>
      <c r="J269" s="225">
        <f>INDEX(Data2!$1:$1000,MATCH($C269,Data2!$X:$X,0),MATCH(J$14,Data2!$4:$4,0))</f>
        <v>0.67477993525131896</v>
      </c>
      <c r="K269" s="225">
        <f>INDEX(Data2!$1:$1000,MATCH($C269,Data2!$X:$X,0),MATCH(K$14,Data2!$4:$4,0))</f>
        <v>-0.62724026956349199</v>
      </c>
      <c r="L269" s="225">
        <f>INDEX(Data2!$1:$1000,MATCH($C269,Data2!$X:$X,0),MATCH(L$14,Data2!$4:$4,0))</f>
        <v>-2.12741091319007</v>
      </c>
      <c r="M269" s="225">
        <f>INDEX(Data2!$1:$1000,MATCH($C269,Data2!$X:$X,0),MATCH(M$14,Data2!$4:$4,0))</f>
        <v>0.54502425143293098</v>
      </c>
      <c r="N269" s="225">
        <f>INDEX(Data2!$1:$1000,MATCH($C269,Data2!$X:$X,0),MATCH(N$14,Data2!$4:$4,0))</f>
        <v>-2.61829535040822</v>
      </c>
      <c r="O269" s="225">
        <f>INDEX(Data2!$1:$1000,MATCH($C269,Data2!$X:$X,0),MATCH(O$14,Data2!$4:$4,0))</f>
        <v>-0.83873171379157596</v>
      </c>
      <c r="P269" s="225">
        <f>INDEX(Data2!$1:$1000,MATCH($C269,Data2!$X:$X,0),MATCH(P$14,Data2!$4:$4,0))</f>
        <v>-0.26856364062649601</v>
      </c>
      <c r="Q269" s="225">
        <f>INDEX(Data2!$1:$1000,MATCH($C269,Data2!$X:$X,0),MATCH(Q$14,Data2!$4:$4,0))</f>
        <v>-2.2079361535701101</v>
      </c>
      <c r="R269" s="225">
        <f>INDEX(Data2!$1:$1000,MATCH($C269,Data2!$X:$X,0),MATCH(R$14,Data2!$4:$4,0))</f>
        <v>0.24471489870827601</v>
      </c>
      <c r="S269" s="226">
        <f>INDEX(Data2!$1:$1000,MATCH($C269,Data2!$X:$X,0),MATCH(S$14,Data2!$4:$4,0))</f>
        <v>0.38215790030638502</v>
      </c>
      <c r="T269" s="98">
        <f>INDEX(Data2!$1:$1000,MATCH($C269,Data2!$X:$X,0),MATCH(T$15,Data2!$4:$4,0))</f>
        <v>1.1698735860340801</v>
      </c>
      <c r="V269" s="219">
        <f t="shared" si="53"/>
        <v>0</v>
      </c>
      <c r="W269" s="219">
        <f t="shared" si="54"/>
        <v>0</v>
      </c>
      <c r="X269" s="219">
        <f t="shared" si="55"/>
        <v>0</v>
      </c>
      <c r="Y269" s="219">
        <f t="shared" si="56"/>
        <v>0</v>
      </c>
      <c r="Z269" s="219">
        <f t="shared" si="57"/>
        <v>0</v>
      </c>
      <c r="AA269" s="219">
        <f t="shared" si="58"/>
        <v>0</v>
      </c>
      <c r="AB269" s="219">
        <f t="shared" si="59"/>
        <v>0</v>
      </c>
      <c r="AC269" s="219">
        <f t="shared" si="60"/>
        <v>0</v>
      </c>
      <c r="AD269" s="219">
        <f t="shared" si="61"/>
        <v>0</v>
      </c>
      <c r="AE269" s="219">
        <f t="shared" si="62"/>
        <v>0</v>
      </c>
      <c r="AF269" s="219">
        <f t="shared" si="63"/>
        <v>0</v>
      </c>
      <c r="AG269" s="219">
        <f t="shared" si="64"/>
        <v>0</v>
      </c>
      <c r="AH269" s="219">
        <f t="shared" si="65"/>
        <v>0</v>
      </c>
      <c r="AI269" s="219">
        <f t="shared" si="66"/>
        <v>0</v>
      </c>
      <c r="AJ269" s="219">
        <f t="shared" si="67"/>
        <v>0</v>
      </c>
      <c r="AK269" s="224">
        <f t="shared" si="68"/>
        <v>0</v>
      </c>
      <c r="AL269" s="96">
        <f t="shared" si="52"/>
        <v>0</v>
      </c>
    </row>
    <row r="270" spans="1:38">
      <c r="A270" s="48" t="s">
        <v>624</v>
      </c>
      <c r="B270" s="48" t="str">
        <f>INDEX('Ref1'!$E:$E,MATCH(A270,'Ref1'!$A:$A,0))</f>
        <v>St Edmundsbury</v>
      </c>
      <c r="C270" s="71">
        <f>INDEX(Data2!$1:$1000,MATCH($A270,Data2!$A:$A,0),MATCH($A$5,Data2!$4:$4,0))</f>
        <v>291</v>
      </c>
      <c r="D270" s="225">
        <f>INDEX(Data2!$1:$1000,MATCH($C270,Data2!$X:$X,0),MATCH(D$14,Data2!$4:$4,0))</f>
        <v>0.95367622688124898</v>
      </c>
      <c r="E270" s="225">
        <f>INDEX(Data2!$1:$1000,MATCH($C270,Data2!$X:$X,0),MATCH(E$14,Data2!$4:$4,0))</f>
        <v>-0.292566138795811</v>
      </c>
      <c r="F270" s="225">
        <f>INDEX(Data2!$1:$1000,MATCH($C270,Data2!$X:$X,0),MATCH(F$14,Data2!$4:$4,0))</f>
        <v>-0.15055853143485801</v>
      </c>
      <c r="G270" s="225">
        <f>INDEX(Data2!$1:$1000,MATCH($C270,Data2!$X:$X,0),MATCH(G$14,Data2!$4:$4,0))</f>
        <v>-0.68447010916529605</v>
      </c>
      <c r="H270" s="225">
        <f>INDEX(Data2!$1:$1000,MATCH($C270,Data2!$X:$X,0),MATCH(H$14,Data2!$4:$4,0))</f>
        <v>0.15834272448537501</v>
      </c>
      <c r="I270" s="225">
        <f>INDEX(Data2!$1:$1000,MATCH($C270,Data2!$X:$X,0),MATCH(I$14,Data2!$4:$4,0))</f>
        <v>-0.47493304871340403</v>
      </c>
      <c r="J270" s="225">
        <f>INDEX(Data2!$1:$1000,MATCH($C270,Data2!$X:$X,0),MATCH(J$14,Data2!$4:$4,0))</f>
        <v>-0.26856364062649601</v>
      </c>
      <c r="K270" s="225">
        <f>INDEX(Data2!$1:$1000,MATCH($C270,Data2!$X:$X,0),MATCH(K$14,Data2!$4:$4,0))</f>
        <v>1.9230884433897401E-2</v>
      </c>
      <c r="L270" s="225">
        <f>INDEX(Data2!$1:$1000,MATCH($C270,Data2!$X:$X,0),MATCH(L$14,Data2!$4:$4,0))</f>
        <v>1.70271698671923</v>
      </c>
      <c r="M270" s="225">
        <f>INDEX(Data2!$1:$1000,MATCH($C270,Data2!$X:$X,0),MATCH(M$14,Data2!$4:$4,0))</f>
        <v>-0.22100455369559499</v>
      </c>
      <c r="N270" s="225">
        <f>INDEX(Data2!$1:$1000,MATCH($C270,Data2!$X:$X,0),MATCH(N$14,Data2!$4:$4,0))</f>
        <v>0.24471489870827601</v>
      </c>
      <c r="O270" s="225">
        <f>INDEX(Data2!$1:$1000,MATCH($C270,Data2!$X:$X,0),MATCH(O$14,Data2!$4:$4,0))</f>
        <v>0.34926126594690199</v>
      </c>
      <c r="P270" s="225">
        <f>INDEX(Data2!$1:$1000,MATCH($C270,Data2!$X:$X,0),MATCH(P$14,Data2!$4:$4,0))</f>
        <v>-1.1109246757018101</v>
      </c>
      <c r="Q270" s="225">
        <f>INDEX(Data2!$1:$1000,MATCH($C270,Data2!$X:$X,0),MATCH(Q$14,Data2!$4:$4,0))</f>
        <v>-0.26856364062649601</v>
      </c>
      <c r="R270" s="225">
        <f>INDEX(Data2!$1:$1000,MATCH($C270,Data2!$X:$X,0),MATCH(R$14,Data2!$4:$4,0))</f>
        <v>1.9230884433897401E-2</v>
      </c>
      <c r="S270" s="226">
        <f>INDEX(Data2!$1:$1000,MATCH($C270,Data2!$X:$X,0),MATCH(S$14,Data2!$4:$4,0))</f>
        <v>-0.24471489870827601</v>
      </c>
      <c r="T270" s="98">
        <f>INDEX(Data2!$1:$1000,MATCH($C270,Data2!$X:$X,0),MATCH(T$15,Data2!$4:$4,0))</f>
        <v>1.9230884433897401E-2</v>
      </c>
      <c r="V270" s="219">
        <f t="shared" si="53"/>
        <v>0</v>
      </c>
      <c r="W270" s="219">
        <f t="shared" si="54"/>
        <v>0</v>
      </c>
      <c r="X270" s="219">
        <f t="shared" si="55"/>
        <v>0</v>
      </c>
      <c r="Y270" s="219">
        <f t="shared" si="56"/>
        <v>0</v>
      </c>
      <c r="Z270" s="219">
        <f t="shared" si="57"/>
        <v>0</v>
      </c>
      <c r="AA270" s="219">
        <f t="shared" si="58"/>
        <v>0</v>
      </c>
      <c r="AB270" s="219">
        <f t="shared" si="59"/>
        <v>0</v>
      </c>
      <c r="AC270" s="219">
        <f t="shared" si="60"/>
        <v>0</v>
      </c>
      <c r="AD270" s="219">
        <f t="shared" si="61"/>
        <v>0</v>
      </c>
      <c r="AE270" s="219">
        <f t="shared" si="62"/>
        <v>0</v>
      </c>
      <c r="AF270" s="219">
        <f t="shared" si="63"/>
        <v>0</v>
      </c>
      <c r="AG270" s="219">
        <f t="shared" si="64"/>
        <v>0</v>
      </c>
      <c r="AH270" s="219">
        <f t="shared" si="65"/>
        <v>0</v>
      </c>
      <c r="AI270" s="219">
        <f t="shared" si="66"/>
        <v>0</v>
      </c>
      <c r="AJ270" s="219">
        <f t="shared" si="67"/>
        <v>0</v>
      </c>
      <c r="AK270" s="224">
        <f t="shared" si="68"/>
        <v>0</v>
      </c>
      <c r="AL270" s="96">
        <f t="shared" si="52"/>
        <v>0</v>
      </c>
    </row>
    <row r="271" spans="1:38">
      <c r="A271" s="48" t="s">
        <v>626</v>
      </c>
      <c r="B271" s="48" t="str">
        <f>INDEX('Ref1'!$E:$E,MATCH(A271,'Ref1'!$A:$A,0))</f>
        <v>St Helens</v>
      </c>
      <c r="C271" s="71">
        <f>INDEX(Data2!$1:$1000,MATCH($A271,Data2!$A:$A,0),MATCH($A$5,Data2!$4:$4,0))</f>
        <v>163</v>
      </c>
      <c r="D271" s="225">
        <f>INDEX(Data2!$1:$1000,MATCH($C271,Data2!$X:$X,0),MATCH(D$14,Data2!$4:$4,0))</f>
        <v>1.3577523079868701</v>
      </c>
      <c r="E271" s="225">
        <f>INDEX(Data2!$1:$1000,MATCH($C271,Data2!$X:$X,0),MATCH(E$14,Data2!$4:$4,0))</f>
        <v>-0.19741782293777199</v>
      </c>
      <c r="F271" s="225">
        <f>INDEX(Data2!$1:$1000,MATCH($C271,Data2!$X:$X,0),MATCH(F$14,Data2!$4:$4,0))</f>
        <v>-0.181754940835861</v>
      </c>
      <c r="G271" s="225">
        <f>INDEX(Data2!$1:$1000,MATCH($C271,Data2!$X:$X,0),MATCH(G$14,Data2!$4:$4,0))</f>
        <v>-1.70271698671924</v>
      </c>
      <c r="H271" s="225">
        <f>INDEX(Data2!$1:$1000,MATCH($C271,Data2!$X:$X,0),MATCH(H$14,Data2!$4:$4,0))</f>
        <v>-1.30189000761073</v>
      </c>
      <c r="I271" s="225">
        <f>INDEX(Data2!$1:$1000,MATCH($C271,Data2!$X:$X,0),MATCH(I$14,Data2!$4:$4,0))</f>
        <v>0.67477993525131896</v>
      </c>
      <c r="J271" s="225">
        <f>INDEX(Data2!$1:$1000,MATCH($C271,Data2!$X:$X,0),MATCH(J$14,Data2!$4:$4,0))</f>
        <v>0.88330602472053099</v>
      </c>
      <c r="K271" s="225">
        <f>INDEX(Data2!$1:$1000,MATCH($C271,Data2!$X:$X,0),MATCH(K$14,Data2!$4:$4,0))</f>
        <v>-1.55768809267068</v>
      </c>
      <c r="L271" s="225">
        <f>INDEX(Data2!$1:$1000,MATCH($C271,Data2!$X:$X,0),MATCH(L$14,Data2!$4:$4,0))</f>
        <v>0.25264835601647301</v>
      </c>
      <c r="M271" s="225">
        <f>INDEX(Data2!$1:$1000,MATCH($C271,Data2!$X:$X,0),MATCH(M$14,Data2!$4:$4,0))</f>
        <v>0.57199532434845202</v>
      </c>
      <c r="N271" s="225">
        <f>INDEX(Data2!$1:$1000,MATCH($C271,Data2!$X:$X,0),MATCH(N$14,Data2!$4:$4,0))</f>
        <v>-0.38215790030638502</v>
      </c>
      <c r="O271" s="225">
        <f>INDEX(Data2!$1:$1000,MATCH($C271,Data2!$X:$X,0),MATCH(O$14,Data2!$4:$4,0))</f>
        <v>1.1252961961755199</v>
      </c>
      <c r="P271" s="225">
        <f>INDEX(Data2!$1:$1000,MATCH($C271,Data2!$X:$X,0),MATCH(P$14,Data2!$4:$4,0))</f>
        <v>-0.827847077288139</v>
      </c>
      <c r="Q271" s="225">
        <f>INDEX(Data2!$1:$1000,MATCH($C271,Data2!$X:$X,0),MATCH(Q$14,Data2!$4:$4,0))</f>
        <v>-0.81705964781606499</v>
      </c>
      <c r="R271" s="225">
        <f>INDEX(Data2!$1:$1000,MATCH($C271,Data2!$X:$X,0),MATCH(R$14,Data2!$4:$4,0))</f>
        <v>1.1698735860340801</v>
      </c>
      <c r="S271" s="226">
        <f>INDEX(Data2!$1:$1000,MATCH($C271,Data2!$X:$X,0),MATCH(S$14,Data2!$4:$4,0))</f>
        <v>0.104027698398954</v>
      </c>
      <c r="T271" s="98">
        <f>INDEX(Data2!$1:$1000,MATCH($C271,Data2!$X:$X,0),MATCH(T$15,Data2!$4:$4,0))</f>
        <v>-0.373896287181058</v>
      </c>
      <c r="V271" s="219">
        <f t="shared" si="53"/>
        <v>0</v>
      </c>
      <c r="W271" s="219">
        <f t="shared" si="54"/>
        <v>0</v>
      </c>
      <c r="X271" s="219">
        <f t="shared" si="55"/>
        <v>0</v>
      </c>
      <c r="Y271" s="219">
        <f t="shared" si="56"/>
        <v>0</v>
      </c>
      <c r="Z271" s="219">
        <f t="shared" si="57"/>
        <v>0</v>
      </c>
      <c r="AA271" s="219">
        <f t="shared" si="58"/>
        <v>0</v>
      </c>
      <c r="AB271" s="219">
        <f t="shared" si="59"/>
        <v>0</v>
      </c>
      <c r="AC271" s="219">
        <f t="shared" si="60"/>
        <v>0</v>
      </c>
      <c r="AD271" s="219">
        <f t="shared" si="61"/>
        <v>0</v>
      </c>
      <c r="AE271" s="219">
        <f t="shared" si="62"/>
        <v>0</v>
      </c>
      <c r="AF271" s="219">
        <f t="shared" si="63"/>
        <v>0</v>
      </c>
      <c r="AG271" s="219">
        <f t="shared" si="64"/>
        <v>0</v>
      </c>
      <c r="AH271" s="219">
        <f t="shared" si="65"/>
        <v>0</v>
      </c>
      <c r="AI271" s="219">
        <f t="shared" si="66"/>
        <v>0</v>
      </c>
      <c r="AJ271" s="219">
        <f t="shared" si="67"/>
        <v>0</v>
      </c>
      <c r="AK271" s="224">
        <f t="shared" si="68"/>
        <v>0</v>
      </c>
      <c r="AL271" s="96">
        <f t="shared" si="52"/>
        <v>0</v>
      </c>
    </row>
    <row r="272" spans="1:38">
      <c r="A272" s="48" t="s">
        <v>628</v>
      </c>
      <c r="B272" s="48" t="str">
        <f>INDEX('Ref1'!$E:$E,MATCH(A272,'Ref1'!$A:$A,0))</f>
        <v>Stafford</v>
      </c>
      <c r="C272" s="71">
        <f>INDEX(Data2!$1:$1000,MATCH($A272,Data2!$A:$A,0),MATCH($A$5,Data2!$4:$4,0))</f>
        <v>8</v>
      </c>
      <c r="D272" s="225">
        <f>INDEX(Data2!$1:$1000,MATCH($C272,Data2!$X:$X,0),MATCH(D$14,Data2!$4:$4,0))</f>
        <v>-0.86080506744267005</v>
      </c>
      <c r="E272" s="225">
        <f>INDEX(Data2!$1:$1000,MATCH($C272,Data2!$X:$X,0),MATCH(E$14,Data2!$4:$4,0))</f>
        <v>-0.18958056817244801</v>
      </c>
      <c r="F272" s="225">
        <f>INDEX(Data2!$1:$1000,MATCH($C272,Data2!$X:$X,0),MATCH(F$14,Data2!$4:$4,0))</f>
        <v>-0.84971663855767099</v>
      </c>
      <c r="G272" s="225">
        <f>INDEX(Data2!$1:$1000,MATCH($C272,Data2!$X:$X,0),MATCH(G$14,Data2!$4:$4,0))</f>
        <v>0.62724026956349199</v>
      </c>
      <c r="H272" s="225">
        <f>INDEX(Data2!$1:$1000,MATCH($C272,Data2!$X:$X,0),MATCH(H$14,Data2!$4:$4,0))</f>
        <v>-0.66515271288348599</v>
      </c>
      <c r="I272" s="225">
        <f>INDEX(Data2!$1:$1000,MATCH($C272,Data2!$X:$X,0),MATCH(I$14,Data2!$4:$4,0))</f>
        <v>1.7364527482587899</v>
      </c>
      <c r="J272" s="225">
        <f>INDEX(Data2!$1:$1000,MATCH($C272,Data2!$X:$X,0),MATCH(J$14,Data2!$4:$4,0))</f>
        <v>-0.77482466969292996</v>
      </c>
      <c r="K272" s="225">
        <f>INDEX(Data2!$1:$1000,MATCH($C272,Data2!$X:$X,0),MATCH(K$14,Data2!$4:$4,0))</f>
        <v>-0.827847077288139</v>
      </c>
      <c r="L272" s="225">
        <f>INDEX(Data2!$1:$1000,MATCH($C272,Data2!$X:$X,0),MATCH(L$14,Data2!$4:$4,0))</f>
        <v>-0.18958056817244801</v>
      </c>
      <c r="M272" s="225">
        <f>INDEX(Data2!$1:$1000,MATCH($C272,Data2!$X:$X,0),MATCH(M$14,Data2!$4:$4,0))</f>
        <v>0.74403555410450795</v>
      </c>
      <c r="N272" s="225">
        <f>INDEX(Data2!$1:$1000,MATCH($C272,Data2!$X:$X,0),MATCH(N$14,Data2!$4:$4,0))</f>
        <v>-0.36566011593027697</v>
      </c>
      <c r="O272" s="225">
        <f>INDEX(Data2!$1:$1000,MATCH($C272,Data2!$X:$X,0),MATCH(O$14,Data2!$4:$4,0))</f>
        <v>-0.51844398248942802</v>
      </c>
      <c r="P272" s="225">
        <f>INDEX(Data2!$1:$1000,MATCH($C272,Data2!$X:$X,0),MATCH(P$14,Data2!$4:$4,0))</f>
        <v>-0.66515271288348599</v>
      </c>
      <c r="Q272" s="225">
        <f>INDEX(Data2!$1:$1000,MATCH($C272,Data2!$X:$X,0),MATCH(Q$14,Data2!$4:$4,0))</f>
        <v>0.18958056817244801</v>
      </c>
      <c r="R272" s="225">
        <f>INDEX(Data2!$1:$1000,MATCH($C272,Data2!$X:$X,0),MATCH(R$14,Data2!$4:$4,0))</f>
        <v>-1.0828494841071501</v>
      </c>
      <c r="S272" s="226">
        <f>INDEX(Data2!$1:$1000,MATCH($C272,Data2!$X:$X,0),MATCH(S$14,Data2!$4:$4,0))</f>
        <v>-0.608620196795288</v>
      </c>
      <c r="T272" s="98">
        <f>INDEX(Data2!$1:$1000,MATCH($C272,Data2!$X:$X,0),MATCH(T$15,Data2!$4:$4,0))</f>
        <v>-1.5078939607437201</v>
      </c>
      <c r="V272" s="219">
        <f t="shared" si="53"/>
        <v>0</v>
      </c>
      <c r="W272" s="219">
        <f t="shared" si="54"/>
        <v>0</v>
      </c>
      <c r="X272" s="219">
        <f t="shared" si="55"/>
        <v>0</v>
      </c>
      <c r="Y272" s="219">
        <f t="shared" si="56"/>
        <v>0</v>
      </c>
      <c r="Z272" s="219">
        <f t="shared" si="57"/>
        <v>0</v>
      </c>
      <c r="AA272" s="219">
        <f t="shared" si="58"/>
        <v>0</v>
      </c>
      <c r="AB272" s="219">
        <f t="shared" si="59"/>
        <v>0</v>
      </c>
      <c r="AC272" s="219">
        <f t="shared" si="60"/>
        <v>0</v>
      </c>
      <c r="AD272" s="219">
        <f t="shared" si="61"/>
        <v>0</v>
      </c>
      <c r="AE272" s="219">
        <f t="shared" si="62"/>
        <v>0</v>
      </c>
      <c r="AF272" s="219">
        <f t="shared" si="63"/>
        <v>0</v>
      </c>
      <c r="AG272" s="219">
        <f t="shared" si="64"/>
        <v>0</v>
      </c>
      <c r="AH272" s="219">
        <f t="shared" si="65"/>
        <v>0</v>
      </c>
      <c r="AI272" s="219">
        <f t="shared" si="66"/>
        <v>0</v>
      </c>
      <c r="AJ272" s="219">
        <f t="shared" si="67"/>
        <v>0</v>
      </c>
      <c r="AK272" s="224">
        <f t="shared" si="68"/>
        <v>0</v>
      </c>
      <c r="AL272" s="96">
        <f t="shared" ref="AL272:AL335" si="69">MAX($A$8+$A$11*T272,0)</f>
        <v>0</v>
      </c>
    </row>
    <row r="273" spans="1:38">
      <c r="A273" s="48" t="s">
        <v>634</v>
      </c>
      <c r="B273" s="48" t="str">
        <f>INDEX('Ref1'!$E:$E,MATCH(A273,'Ref1'!$A:$A,0))</f>
        <v>Staffordshire Moorlands</v>
      </c>
      <c r="C273" s="71">
        <f>INDEX(Data2!$1:$1000,MATCH($A273,Data2!$A:$A,0),MATCH($A$5,Data2!$4:$4,0))</f>
        <v>104</v>
      </c>
      <c r="D273" s="225">
        <f>INDEX(Data2!$1:$1000,MATCH($C273,Data2!$X:$X,0),MATCH(D$14,Data2!$4:$4,0))</f>
        <v>0.70404637465488196</v>
      </c>
      <c r="E273" s="225">
        <f>INDEX(Data2!$1:$1000,MATCH($C273,Data2!$X:$X,0),MATCH(E$14,Data2!$4:$4,0))</f>
        <v>-1.2331952774122601</v>
      </c>
      <c r="F273" s="225">
        <f>INDEX(Data2!$1:$1000,MATCH($C273,Data2!$X:$X,0),MATCH(F$14,Data2!$4:$4,0))</f>
        <v>2.0586978929547701</v>
      </c>
      <c r="G273" s="225">
        <f>INDEX(Data2!$1:$1000,MATCH($C273,Data2!$X:$X,0),MATCH(G$14,Data2!$4:$4,0))</f>
        <v>-0.99069228112221797</v>
      </c>
      <c r="H273" s="225">
        <f>INDEX(Data2!$1:$1000,MATCH($C273,Data2!$X:$X,0),MATCH(H$14,Data2!$4:$4,0))</f>
        <v>1.6116747250674801</v>
      </c>
      <c r="I273" s="225">
        <f>INDEX(Data2!$1:$1000,MATCH($C273,Data2!$X:$X,0),MATCH(I$14,Data2!$4:$4,0))</f>
        <v>1.3974848188810201</v>
      </c>
      <c r="J273" s="225">
        <f>INDEX(Data2!$1:$1000,MATCH($C273,Data2!$X:$X,0),MATCH(J$14,Data2!$4:$4,0))</f>
        <v>1.02911813509786</v>
      </c>
      <c r="K273" s="225">
        <f>INDEX(Data2!$1:$1000,MATCH($C273,Data2!$X:$X,0),MATCH(K$14,Data2!$4:$4,0))</f>
        <v>-0.59020879232393397</v>
      </c>
      <c r="L273" s="225">
        <f>INDEX(Data2!$1:$1000,MATCH($C273,Data2!$X:$X,0),MATCH(L$14,Data2!$4:$4,0))</f>
        <v>-1.0967790164520199</v>
      </c>
      <c r="M273" s="225">
        <f>INDEX(Data2!$1:$1000,MATCH($C273,Data2!$X:$X,0),MATCH(M$14,Data2!$4:$4,0))</f>
        <v>-0.88330602472053099</v>
      </c>
      <c r="N273" s="225">
        <f>INDEX(Data2!$1:$1000,MATCH($C273,Data2!$X:$X,0),MATCH(N$14,Data2!$4:$4,0))</f>
        <v>1.1399039744476001</v>
      </c>
      <c r="O273" s="225">
        <f>INDEX(Data2!$1:$1000,MATCH($C273,Data2!$X:$X,0),MATCH(O$14,Data2!$4:$4,0))</f>
        <v>0.50092629126642196</v>
      </c>
      <c r="P273" s="225">
        <f>INDEX(Data2!$1:$1000,MATCH($C273,Data2!$X:$X,0),MATCH(P$14,Data2!$4:$4,0))</f>
        <v>-0.69422498537454602</v>
      </c>
      <c r="Q273" s="225">
        <f>INDEX(Data2!$1:$1000,MATCH($C273,Data2!$X:$X,0),MATCH(Q$14,Data2!$4:$4,0))</f>
        <v>-0.90626333816903804</v>
      </c>
      <c r="R273" s="225">
        <f>INDEX(Data2!$1:$1000,MATCH($C273,Data2!$X:$X,0),MATCH(R$14,Data2!$4:$4,0))</f>
        <v>0.373896287181058</v>
      </c>
      <c r="S273" s="226">
        <f>INDEX(Data2!$1:$1000,MATCH($C273,Data2!$X:$X,0),MATCH(S$14,Data2!$4:$4,0))</f>
        <v>0.45778187523733299</v>
      </c>
      <c r="T273" s="98">
        <f>INDEX(Data2!$1:$1000,MATCH($C273,Data2!$X:$X,0),MATCH(T$15,Data2!$4:$4,0))</f>
        <v>1.1109246757018101</v>
      </c>
      <c r="V273" s="219">
        <f t="shared" ref="V273:V336" si="70">$A$6+$A$10*D273</f>
        <v>0</v>
      </c>
      <c r="W273" s="219">
        <f t="shared" ref="W273:W336" si="71">$A$6+$A$10*E273</f>
        <v>0</v>
      </c>
      <c r="X273" s="219">
        <f t="shared" ref="X273:X336" si="72">$A$6+$A$10*F273</f>
        <v>0</v>
      </c>
      <c r="Y273" s="219">
        <f t="shared" ref="Y273:Y336" si="73">$A$6+$A$10*G273</f>
        <v>0</v>
      </c>
      <c r="Z273" s="219">
        <f t="shared" ref="Z273:Z336" si="74">$A$6+$A$10*H273</f>
        <v>0</v>
      </c>
      <c r="AA273" s="219">
        <f t="shared" ref="AA273:AA336" si="75">$A$6+$A$10*I273</f>
        <v>0</v>
      </c>
      <c r="AB273" s="219">
        <f t="shared" ref="AB273:AB336" si="76">$A$6+$A$10*J273</f>
        <v>0</v>
      </c>
      <c r="AC273" s="219">
        <f t="shared" ref="AC273:AC336" si="77">$A$6+$A$10*K273</f>
        <v>0</v>
      </c>
      <c r="AD273" s="219">
        <f t="shared" ref="AD273:AD336" si="78">$A$6+$A$10*L273</f>
        <v>0</v>
      </c>
      <c r="AE273" s="219">
        <f t="shared" ref="AE273:AE336" si="79">$A$6+$A$10*M273</f>
        <v>0</v>
      </c>
      <c r="AF273" s="219">
        <f t="shared" ref="AF273:AF336" si="80">$A$6+$A$10*N273</f>
        <v>0</v>
      </c>
      <c r="AG273" s="219">
        <f t="shared" ref="AG273:AG336" si="81">$A$6+$A$10*O273</f>
        <v>0</v>
      </c>
      <c r="AH273" s="219">
        <f t="shared" ref="AH273:AH336" si="82">$A$6+$A$10*P273</f>
        <v>0</v>
      </c>
      <c r="AI273" s="219">
        <f t="shared" ref="AI273:AI336" si="83">$A$6+$A$10*Q273</f>
        <v>0</v>
      </c>
      <c r="AJ273" s="219">
        <f t="shared" ref="AJ273:AJ336" si="84">$A$6+$A$10*R273</f>
        <v>0</v>
      </c>
      <c r="AK273" s="224">
        <f t="shared" ref="AK273:AK336" si="85">$A$6+$A$10*S273</f>
        <v>0</v>
      </c>
      <c r="AL273" s="96">
        <f t="shared" si="69"/>
        <v>0</v>
      </c>
    </row>
    <row r="274" spans="1:38">
      <c r="A274" s="48" t="s">
        <v>636</v>
      </c>
      <c r="B274" s="48" t="str">
        <f>INDEX('Ref1'!$E:$E,MATCH(A274,'Ref1'!$A:$A,0))</f>
        <v>Stevenage</v>
      </c>
      <c r="C274" s="71">
        <f>INDEX(Data2!$1:$1000,MATCH($A274,Data2!$A:$A,0),MATCH($A$5,Data2!$4:$4,0))</f>
        <v>265</v>
      </c>
      <c r="D274" s="225">
        <f>INDEX(Data2!$1:$1000,MATCH($C274,Data2!$X:$X,0),MATCH(D$14,Data2!$4:$4,0))</f>
        <v>-9.6297118323475706E-2</v>
      </c>
      <c r="E274" s="225">
        <f>INDEX(Data2!$1:$1000,MATCH($C274,Data2!$X:$X,0),MATCH(E$14,Data2!$4:$4,0))</f>
        <v>-0.46634031421206401</v>
      </c>
      <c r="F274" s="225">
        <f>INDEX(Data2!$1:$1000,MATCH($C274,Data2!$X:$X,0),MATCH(F$14,Data2!$4:$4,0))</f>
        <v>0.75421899455136598</v>
      </c>
      <c r="G274" s="225">
        <f>INDEX(Data2!$1:$1000,MATCH($C274,Data2!$X:$X,0),MATCH(G$14,Data2!$4:$4,0))</f>
        <v>-0.73392869407083094</v>
      </c>
      <c r="H274" s="225">
        <f>INDEX(Data2!$1:$1000,MATCH($C274,Data2!$X:$X,0),MATCH(H$14,Data2!$4:$4,0))</f>
        <v>-1.1252961961755199</v>
      </c>
      <c r="I274" s="225">
        <f>INDEX(Data2!$1:$1000,MATCH($C274,Data2!$X:$X,0),MATCH(I$14,Data2!$4:$4,0))</f>
        <v>-0.92970852097435497</v>
      </c>
      <c r="J274" s="225">
        <f>INDEX(Data2!$1:$1000,MATCH($C274,Data2!$X:$X,0),MATCH(J$14,Data2!$4:$4,0))</f>
        <v>-0.45778187523733299</v>
      </c>
      <c r="K274" s="225">
        <f>INDEX(Data2!$1:$1000,MATCH($C274,Data2!$X:$X,0),MATCH(K$14,Data2!$4:$4,0))</f>
        <v>-0.53612224016086696</v>
      </c>
      <c r="L274" s="225">
        <f>INDEX(Data2!$1:$1000,MATCH($C274,Data2!$X:$X,0),MATCH(L$14,Data2!$4:$4,0))</f>
        <v>-0.72389625403909696</v>
      </c>
      <c r="M274" s="225">
        <f>INDEX(Data2!$1:$1000,MATCH($C274,Data2!$X:$X,0),MATCH(M$14,Data2!$4:$4,0))</f>
        <v>0.65558674848606502</v>
      </c>
      <c r="N274" s="225">
        <f>INDEX(Data2!$1:$1000,MATCH($C274,Data2!$X:$X,0),MATCH(N$14,Data2!$4:$4,0))</f>
        <v>0.30060388702378499</v>
      </c>
      <c r="O274" s="225">
        <f>INDEX(Data2!$1:$1000,MATCH($C274,Data2!$X:$X,0),MATCH(O$14,Data2!$4:$4,0))</f>
        <v>-3.8459493110680398E-3</v>
      </c>
      <c r="P274" s="225">
        <f>INDEX(Data2!$1:$1000,MATCH($C274,Data2!$X:$X,0),MATCH(P$14,Data2!$4:$4,0))</f>
        <v>-0.65558674848606502</v>
      </c>
      <c r="Q274" s="225">
        <f>INDEX(Data2!$1:$1000,MATCH($C274,Data2!$X:$X,0),MATCH(Q$14,Data2!$4:$4,0))</f>
        <v>-0.79576471234815305</v>
      </c>
      <c r="R274" s="225">
        <f>INDEX(Data2!$1:$1000,MATCH($C274,Data2!$X:$X,0),MATCH(R$14,Data2!$4:$4,0))</f>
        <v>-0.68447010916529605</v>
      </c>
      <c r="S274" s="226">
        <f>INDEX(Data2!$1:$1000,MATCH($C274,Data2!$X:$X,0),MATCH(S$14,Data2!$4:$4,0))</f>
        <v>6.5427627302906605E-2</v>
      </c>
      <c r="T274" s="98">
        <f>INDEX(Data2!$1:$1000,MATCH($C274,Data2!$X:$X,0),MATCH(T$15,Data2!$4:$4,0))</f>
        <v>-1.0828494841071501</v>
      </c>
      <c r="V274" s="219">
        <f t="shared" si="70"/>
        <v>0</v>
      </c>
      <c r="W274" s="219">
        <f t="shared" si="71"/>
        <v>0</v>
      </c>
      <c r="X274" s="219">
        <f t="shared" si="72"/>
        <v>0</v>
      </c>
      <c r="Y274" s="219">
        <f t="shared" si="73"/>
        <v>0</v>
      </c>
      <c r="Z274" s="219">
        <f t="shared" si="74"/>
        <v>0</v>
      </c>
      <c r="AA274" s="219">
        <f t="shared" si="75"/>
        <v>0</v>
      </c>
      <c r="AB274" s="219">
        <f t="shared" si="76"/>
        <v>0</v>
      </c>
      <c r="AC274" s="219">
        <f t="shared" si="77"/>
        <v>0</v>
      </c>
      <c r="AD274" s="219">
        <f t="shared" si="78"/>
        <v>0</v>
      </c>
      <c r="AE274" s="219">
        <f t="shared" si="79"/>
        <v>0</v>
      </c>
      <c r="AF274" s="219">
        <f t="shared" si="80"/>
        <v>0</v>
      </c>
      <c r="AG274" s="219">
        <f t="shared" si="81"/>
        <v>0</v>
      </c>
      <c r="AH274" s="219">
        <f t="shared" si="82"/>
        <v>0</v>
      </c>
      <c r="AI274" s="219">
        <f t="shared" si="83"/>
        <v>0</v>
      </c>
      <c r="AJ274" s="219">
        <f t="shared" si="84"/>
        <v>0</v>
      </c>
      <c r="AK274" s="224">
        <f t="shared" si="85"/>
        <v>0</v>
      </c>
      <c r="AL274" s="96">
        <f t="shared" si="69"/>
        <v>0</v>
      </c>
    </row>
    <row r="275" spans="1:38">
      <c r="A275" s="48" t="s">
        <v>638</v>
      </c>
      <c r="B275" s="48" t="str">
        <f>INDEX('Ref1'!$E:$E,MATCH(A275,'Ref1'!$A:$A,0))</f>
        <v>Stockport</v>
      </c>
      <c r="C275" s="71">
        <f>INDEX(Data2!$1:$1000,MATCH($A275,Data2!$A:$A,0),MATCH($A$5,Data2!$4:$4,0))</f>
        <v>25</v>
      </c>
      <c r="D275" s="225">
        <f>INDEX(Data2!$1:$1000,MATCH($C275,Data2!$X:$X,0),MATCH(D$14,Data2!$4:$4,0))</f>
        <v>-0.52726251343495301</v>
      </c>
      <c r="E275" s="225">
        <f>INDEX(Data2!$1:$1000,MATCH($C275,Data2!$X:$X,0),MATCH(E$14,Data2!$4:$4,0))</f>
        <v>0.88330602472053099</v>
      </c>
      <c r="F275" s="225">
        <f>INDEX(Data2!$1:$1000,MATCH($C275,Data2!$X:$X,0),MATCH(F$14,Data2!$4:$4,0))</f>
        <v>-0.119507998425229</v>
      </c>
      <c r="G275" s="225">
        <f>INDEX(Data2!$1:$1000,MATCH($C275,Data2!$X:$X,0),MATCH(G$14,Data2!$4:$4,0))</f>
        <v>-0.56295962945385403</v>
      </c>
      <c r="H275" s="225">
        <f>INDEX(Data2!$1:$1000,MATCH($C275,Data2!$X:$X,0),MATCH(H$14,Data2!$4:$4,0))</f>
        <v>1.6405276298473599</v>
      </c>
      <c r="I275" s="225">
        <f>INDEX(Data2!$1:$1000,MATCH($C275,Data2!$X:$X,0),MATCH(I$14,Data2!$4:$4,0))</f>
        <v>1.0828494841071501</v>
      </c>
      <c r="J275" s="225">
        <f>INDEX(Data2!$1:$1000,MATCH($C275,Data2!$X:$X,0),MATCH(J$14,Data2!$4:$4,0))</f>
        <v>-0.40710271318473101</v>
      </c>
      <c r="K275" s="225">
        <f>INDEX(Data2!$1:$1000,MATCH($C275,Data2!$X:$X,0),MATCH(K$14,Data2!$4:$4,0))</f>
        <v>0.67477993525131896</v>
      </c>
      <c r="L275" s="225">
        <f>INDEX(Data2!$1:$1000,MATCH($C275,Data2!$X:$X,0),MATCH(L$14,Data2!$4:$4,0))</f>
        <v>0.827847077288139</v>
      </c>
      <c r="M275" s="225">
        <f>INDEX(Data2!$1:$1000,MATCH($C275,Data2!$X:$X,0),MATCH(M$14,Data2!$4:$4,0))</f>
        <v>-2.6924831633429899E-2</v>
      </c>
      <c r="N275" s="225">
        <f>INDEX(Data2!$1:$1000,MATCH($C275,Data2!$X:$X,0),MATCH(N$14,Data2!$4:$4,0))</f>
        <v>-0.72389625403909696</v>
      </c>
      <c r="O275" s="225">
        <f>INDEX(Data2!$1:$1000,MATCH($C275,Data2!$X:$X,0),MATCH(O$14,Data2!$4:$4,0))</f>
        <v>8.0852741412441503E-2</v>
      </c>
      <c r="P275" s="225">
        <f>INDEX(Data2!$1:$1000,MATCH($C275,Data2!$X:$X,0),MATCH(P$14,Data2!$4:$4,0))</f>
        <v>1.7364527482587899</v>
      </c>
      <c r="Q275" s="225">
        <f>INDEX(Data2!$1:$1000,MATCH($C275,Data2!$X:$X,0),MATCH(Q$14,Data2!$4:$4,0))</f>
        <v>-0.32483643033381798</v>
      </c>
      <c r="R275" s="225">
        <f>INDEX(Data2!$1:$1000,MATCH($C275,Data2!$X:$X,0),MATCH(R$14,Data2!$4:$4,0))</f>
        <v>-0.59020879232393397</v>
      </c>
      <c r="S275" s="226">
        <f>INDEX(Data2!$1:$1000,MATCH($C275,Data2!$X:$X,0),MATCH(S$14,Data2!$4:$4,0))</f>
        <v>-0.22100455369559499</v>
      </c>
      <c r="T275" s="98">
        <f>INDEX(Data2!$1:$1000,MATCH($C275,Data2!$X:$X,0),MATCH(T$15,Data2!$4:$4,0))</f>
        <v>-0.50966558646457005</v>
      </c>
      <c r="V275" s="219">
        <f t="shared" si="70"/>
        <v>0</v>
      </c>
      <c r="W275" s="219">
        <f t="shared" si="71"/>
        <v>0</v>
      </c>
      <c r="X275" s="219">
        <f t="shared" si="72"/>
        <v>0</v>
      </c>
      <c r="Y275" s="219">
        <f t="shared" si="73"/>
        <v>0</v>
      </c>
      <c r="Z275" s="219">
        <f t="shared" si="74"/>
        <v>0</v>
      </c>
      <c r="AA275" s="219">
        <f t="shared" si="75"/>
        <v>0</v>
      </c>
      <c r="AB275" s="219">
        <f t="shared" si="76"/>
        <v>0</v>
      </c>
      <c r="AC275" s="219">
        <f t="shared" si="77"/>
        <v>0</v>
      </c>
      <c r="AD275" s="219">
        <f t="shared" si="78"/>
        <v>0</v>
      </c>
      <c r="AE275" s="219">
        <f t="shared" si="79"/>
        <v>0</v>
      </c>
      <c r="AF275" s="219">
        <f t="shared" si="80"/>
        <v>0</v>
      </c>
      <c r="AG275" s="219">
        <f t="shared" si="81"/>
        <v>0</v>
      </c>
      <c r="AH275" s="219">
        <f t="shared" si="82"/>
        <v>0</v>
      </c>
      <c r="AI275" s="219">
        <f t="shared" si="83"/>
        <v>0</v>
      </c>
      <c r="AJ275" s="219">
        <f t="shared" si="84"/>
        <v>0</v>
      </c>
      <c r="AK275" s="224">
        <f t="shared" si="85"/>
        <v>0</v>
      </c>
      <c r="AL275" s="96">
        <f t="shared" si="69"/>
        <v>0</v>
      </c>
    </row>
    <row r="276" spans="1:38">
      <c r="A276" s="48" t="s">
        <v>640</v>
      </c>
      <c r="B276" s="48" t="str">
        <f>INDEX('Ref1'!$E:$E,MATCH(A276,'Ref1'!$A:$A,0))</f>
        <v>Stockton-on-Tees</v>
      </c>
      <c r="C276" s="71">
        <f>INDEX(Data2!$1:$1000,MATCH($A276,Data2!$A:$A,0),MATCH($A$5,Data2!$4:$4,0))</f>
        <v>164</v>
      </c>
      <c r="D276" s="225">
        <f>INDEX(Data2!$1:$1000,MATCH($C276,Data2!$X:$X,0),MATCH(D$14,Data2!$4:$4,0))</f>
        <v>-2.4330009860728898</v>
      </c>
      <c r="E276" s="225">
        <f>INDEX(Data2!$1:$1000,MATCH($C276,Data2!$X:$X,0),MATCH(E$14,Data2!$4:$4,0))</f>
        <v>-0.49222508848025498</v>
      </c>
      <c r="F276" s="225">
        <f>INDEX(Data2!$1:$1000,MATCH($C276,Data2!$X:$X,0),MATCH(F$14,Data2!$4:$4,0))</f>
        <v>-2.6924831633429899E-2</v>
      </c>
      <c r="G276" s="225">
        <f>INDEX(Data2!$1:$1000,MATCH($C276,Data2!$X:$X,0),MATCH(G$14,Data2!$4:$4,0))</f>
        <v>2.2079361535700999</v>
      </c>
      <c r="H276" s="225">
        <f>INDEX(Data2!$1:$1000,MATCH($C276,Data2!$X:$X,0),MATCH(H$14,Data2!$4:$4,0))</f>
        <v>0.95367622688124898</v>
      </c>
      <c r="I276" s="225">
        <f>INDEX(Data2!$1:$1000,MATCH($C276,Data2!$X:$X,0),MATCH(I$14,Data2!$4:$4,0))</f>
        <v>-0.64608040296818903</v>
      </c>
      <c r="J276" s="225">
        <f>INDEX(Data2!$1:$1000,MATCH($C276,Data2!$X:$X,0),MATCH(J$14,Data2!$4:$4,0))</f>
        <v>-0.91792285853303901</v>
      </c>
      <c r="K276" s="225">
        <f>INDEX(Data2!$1:$1000,MATCH($C276,Data2!$X:$X,0),MATCH(K$14,Data2!$4:$4,0))</f>
        <v>-0.40710271318473101</v>
      </c>
      <c r="L276" s="225">
        <f>INDEX(Data2!$1:$1000,MATCH($C276,Data2!$X:$X,0),MATCH(L$14,Data2!$4:$4,0))</f>
        <v>-0.55396966512034396</v>
      </c>
      <c r="M276" s="225">
        <f>INDEX(Data2!$1:$1000,MATCH($C276,Data2!$X:$X,0),MATCH(M$14,Data2!$4:$4,0))</f>
        <v>-0.15055853143485801</v>
      </c>
      <c r="N276" s="225">
        <f>INDEX(Data2!$1:$1000,MATCH($C276,Data2!$X:$X,0),MATCH(N$14,Data2!$4:$4,0))</f>
        <v>-0.142783450736476</v>
      </c>
      <c r="O276" s="225">
        <f>INDEX(Data2!$1:$1000,MATCH($C276,Data2!$X:$X,0),MATCH(O$14,Data2!$4:$4,0))</f>
        <v>1.81055767879132</v>
      </c>
      <c r="P276" s="225">
        <f>INDEX(Data2!$1:$1000,MATCH($C276,Data2!$X:$X,0),MATCH(P$14,Data2!$4:$4,0))</f>
        <v>1.0828494841071501</v>
      </c>
      <c r="Q276" s="225">
        <f>INDEX(Data2!$1:$1000,MATCH($C276,Data2!$X:$X,0),MATCH(Q$14,Data2!$4:$4,0))</f>
        <v>-0.173940428614663</v>
      </c>
      <c r="R276" s="225">
        <f>INDEX(Data2!$1:$1000,MATCH($C276,Data2!$X:$X,0),MATCH(R$14,Data2!$4:$4,0))</f>
        <v>-2.0586978929547599</v>
      </c>
      <c r="S276" s="226">
        <f>INDEX(Data2!$1:$1000,MATCH($C276,Data2!$X:$X,0),MATCH(S$14,Data2!$4:$4,0))</f>
        <v>-1.48433940803009</v>
      </c>
      <c r="T276" s="98">
        <f>INDEX(Data2!$1:$1000,MATCH($C276,Data2!$X:$X,0),MATCH(T$15,Data2!$4:$4,0))</f>
        <v>-0.88330602472053099</v>
      </c>
      <c r="V276" s="219">
        <f t="shared" si="70"/>
        <v>0</v>
      </c>
      <c r="W276" s="219">
        <f t="shared" si="71"/>
        <v>0</v>
      </c>
      <c r="X276" s="219">
        <f t="shared" si="72"/>
        <v>0</v>
      </c>
      <c r="Y276" s="219">
        <f t="shared" si="73"/>
        <v>0</v>
      </c>
      <c r="Z276" s="219">
        <f t="shared" si="74"/>
        <v>0</v>
      </c>
      <c r="AA276" s="219">
        <f t="shared" si="75"/>
        <v>0</v>
      </c>
      <c r="AB276" s="219">
        <f t="shared" si="76"/>
        <v>0</v>
      </c>
      <c r="AC276" s="219">
        <f t="shared" si="77"/>
        <v>0</v>
      </c>
      <c r="AD276" s="219">
        <f t="shared" si="78"/>
        <v>0</v>
      </c>
      <c r="AE276" s="219">
        <f t="shared" si="79"/>
        <v>0</v>
      </c>
      <c r="AF276" s="219">
        <f t="shared" si="80"/>
        <v>0</v>
      </c>
      <c r="AG276" s="219">
        <f t="shared" si="81"/>
        <v>0</v>
      </c>
      <c r="AH276" s="219">
        <f t="shared" si="82"/>
        <v>0</v>
      </c>
      <c r="AI276" s="219">
        <f t="shared" si="83"/>
        <v>0</v>
      </c>
      <c r="AJ276" s="219">
        <f t="shared" si="84"/>
        <v>0</v>
      </c>
      <c r="AK276" s="224">
        <f t="shared" si="85"/>
        <v>0</v>
      </c>
      <c r="AL276" s="96">
        <f t="shared" si="69"/>
        <v>0</v>
      </c>
    </row>
    <row r="277" spans="1:38">
      <c r="A277" s="48" t="s">
        <v>642</v>
      </c>
      <c r="B277" s="48" t="str">
        <f>INDEX('Ref1'!$E:$E,MATCH(A277,'Ref1'!$A:$A,0))</f>
        <v>Stoke-on-Trent</v>
      </c>
      <c r="C277" s="71">
        <f>INDEX(Data2!$1:$1000,MATCH($A277,Data2!$A:$A,0),MATCH($A$5,Data2!$4:$4,0))</f>
        <v>266</v>
      </c>
      <c r="D277" s="225">
        <f>INDEX(Data2!$1:$1000,MATCH($C277,Data2!$X:$X,0),MATCH(D$14,Data2!$4:$4,0))</f>
        <v>3</v>
      </c>
      <c r="E277" s="225">
        <f>INDEX(Data2!$1:$1000,MATCH($C277,Data2!$X:$X,0),MATCH(E$14,Data2!$4:$4,0))</f>
        <v>-0.87200035925234398</v>
      </c>
      <c r="F277" s="225">
        <f>INDEX(Data2!$1:$1000,MATCH($C277,Data2!$X:$X,0),MATCH(F$14,Data2!$4:$4,0))</f>
        <v>-0.236796814094514</v>
      </c>
      <c r="G277" s="225">
        <f>INDEX(Data2!$1:$1000,MATCH($C277,Data2!$X:$X,0),MATCH(G$14,Data2!$4:$4,0))</f>
        <v>1.5078939607437201</v>
      </c>
      <c r="H277" s="225">
        <f>INDEX(Data2!$1:$1000,MATCH($C277,Data2!$X:$X,0),MATCH(H$14,Data2!$4:$4,0))</f>
        <v>1.2169055626538401</v>
      </c>
      <c r="I277" s="225">
        <f>INDEX(Data2!$1:$1000,MATCH($C277,Data2!$X:$X,0),MATCH(I$14,Data2!$4:$4,0))</f>
        <v>1.1252961961755199</v>
      </c>
      <c r="J277" s="225">
        <f>INDEX(Data2!$1:$1000,MATCH($C277,Data2!$X:$X,0),MATCH(J$14,Data2!$4:$4,0))</f>
        <v>-0.47493304871340403</v>
      </c>
      <c r="K277" s="225">
        <f>INDEX(Data2!$1:$1000,MATCH($C277,Data2!$X:$X,0),MATCH(K$14,Data2!$4:$4,0))</f>
        <v>-0.357448675014717</v>
      </c>
      <c r="L277" s="225">
        <f>INDEX(Data2!$1:$1000,MATCH($C277,Data2!$X:$X,0),MATCH(L$14,Data2!$4:$4,0))</f>
        <v>-0.94162475828346703</v>
      </c>
      <c r="M277" s="225">
        <f>INDEX(Data2!$1:$1000,MATCH($C277,Data2!$X:$X,0),MATCH(M$14,Data2!$4:$4,0))</f>
        <v>-0.58107796279481305</v>
      </c>
      <c r="N277" s="225">
        <f>INDEX(Data2!$1:$1000,MATCH($C277,Data2!$X:$X,0),MATCH(N$14,Data2!$4:$4,0))</f>
        <v>-0.88330602472053099</v>
      </c>
      <c r="O277" s="225">
        <f>INDEX(Data2!$1:$1000,MATCH($C277,Data2!$X:$X,0),MATCH(O$14,Data2!$4:$4,0))</f>
        <v>-0.18958056817244801</v>
      </c>
      <c r="P277" s="225">
        <f>INDEX(Data2!$1:$1000,MATCH($C277,Data2!$X:$X,0),MATCH(P$14,Data2!$4:$4,0))</f>
        <v>-0.57199532434845302</v>
      </c>
      <c r="Q277" s="225">
        <f>INDEX(Data2!$1:$1000,MATCH($C277,Data2!$X:$X,0),MATCH(Q$14,Data2!$4:$4,0))</f>
        <v>2.4330009860728898</v>
      </c>
      <c r="R277" s="225">
        <f>INDEX(Data2!$1:$1000,MATCH($C277,Data2!$X:$X,0),MATCH(R$14,Data2!$4:$4,0))</f>
        <v>0.228893548160431</v>
      </c>
      <c r="S277" s="226">
        <f>INDEX(Data2!$1:$1000,MATCH($C277,Data2!$X:$X,0),MATCH(S$14,Data2!$4:$4,0))</f>
        <v>-0.54502425143293098</v>
      </c>
      <c r="T277" s="98">
        <f>INDEX(Data2!$1:$1000,MATCH($C277,Data2!$X:$X,0),MATCH(T$15,Data2!$4:$4,0))</f>
        <v>-0.61790345380673695</v>
      </c>
      <c r="V277" s="219">
        <f t="shared" si="70"/>
        <v>0</v>
      </c>
      <c r="W277" s="219">
        <f t="shared" si="71"/>
        <v>0</v>
      </c>
      <c r="X277" s="219">
        <f t="shared" si="72"/>
        <v>0</v>
      </c>
      <c r="Y277" s="219">
        <f t="shared" si="73"/>
        <v>0</v>
      </c>
      <c r="Z277" s="219">
        <f t="shared" si="74"/>
        <v>0</v>
      </c>
      <c r="AA277" s="219">
        <f t="shared" si="75"/>
        <v>0</v>
      </c>
      <c r="AB277" s="219">
        <f t="shared" si="76"/>
        <v>0</v>
      </c>
      <c r="AC277" s="219">
        <f t="shared" si="77"/>
        <v>0</v>
      </c>
      <c r="AD277" s="219">
        <f t="shared" si="78"/>
        <v>0</v>
      </c>
      <c r="AE277" s="219">
        <f t="shared" si="79"/>
        <v>0</v>
      </c>
      <c r="AF277" s="219">
        <f t="shared" si="80"/>
        <v>0</v>
      </c>
      <c r="AG277" s="219">
        <f t="shared" si="81"/>
        <v>0</v>
      </c>
      <c r="AH277" s="219">
        <f t="shared" si="82"/>
        <v>0</v>
      </c>
      <c r="AI277" s="219">
        <f t="shared" si="83"/>
        <v>0</v>
      </c>
      <c r="AJ277" s="219">
        <f t="shared" si="84"/>
        <v>0</v>
      </c>
      <c r="AK277" s="224">
        <f t="shared" si="85"/>
        <v>0</v>
      </c>
      <c r="AL277" s="96">
        <f t="shared" si="69"/>
        <v>0</v>
      </c>
    </row>
    <row r="278" spans="1:38">
      <c r="A278" s="48" t="s">
        <v>644</v>
      </c>
      <c r="B278" s="48" t="str">
        <f>INDEX('Ref1'!$E:$E,MATCH(A278,'Ref1'!$A:$A,0))</f>
        <v>Stratford-on-Avon</v>
      </c>
      <c r="C278" s="71">
        <f>INDEX(Data2!$1:$1000,MATCH($A278,Data2!$A:$A,0),MATCH($A$5,Data2!$4:$4,0))</f>
        <v>21</v>
      </c>
      <c r="D278" s="225">
        <f>INDEX(Data2!$1:$1000,MATCH($C278,Data2!$X:$X,0),MATCH(D$14,Data2!$4:$4,0))</f>
        <v>-0.43230348489121101</v>
      </c>
      <c r="E278" s="225">
        <f>INDEX(Data2!$1:$1000,MATCH($C278,Data2!$X:$X,0),MATCH(E$14,Data2!$4:$4,0))</f>
        <v>0.11176450046109999</v>
      </c>
      <c r="F278" s="225">
        <f>INDEX(Data2!$1:$1000,MATCH($C278,Data2!$X:$X,0),MATCH(F$14,Data2!$4:$4,0))</f>
        <v>-0.68447010916529605</v>
      </c>
      <c r="G278" s="225">
        <f>INDEX(Data2!$1:$1000,MATCH($C278,Data2!$X:$X,0),MATCH(G$14,Data2!$4:$4,0))</f>
        <v>-0.36566011593027697</v>
      </c>
      <c r="H278" s="225">
        <f>INDEX(Data2!$1:$1000,MATCH($C278,Data2!$X:$X,0),MATCH(H$14,Data2!$4:$4,0))</f>
        <v>0.12725866904514299</v>
      </c>
      <c r="I278" s="225">
        <f>INDEX(Data2!$1:$1000,MATCH($C278,Data2!$X:$X,0),MATCH(I$14,Data2!$4:$4,0))</f>
        <v>-1.2498189696086599</v>
      </c>
      <c r="J278" s="225">
        <f>INDEX(Data2!$1:$1000,MATCH($C278,Data2!$X:$X,0),MATCH(J$14,Data2!$4:$4,0))</f>
        <v>-1.8516777124192001</v>
      </c>
      <c r="K278" s="225">
        <f>INDEX(Data2!$1:$1000,MATCH($C278,Data2!$X:$X,0),MATCH(K$14,Data2!$4:$4,0))</f>
        <v>-0.18958056817244801</v>
      </c>
      <c r="L278" s="225">
        <f>INDEX(Data2!$1:$1000,MATCH($C278,Data2!$X:$X,0),MATCH(L$14,Data2!$4:$4,0))</f>
        <v>0.30060388702378499</v>
      </c>
      <c r="M278" s="225">
        <f>INDEX(Data2!$1:$1000,MATCH($C278,Data2!$X:$X,0),MATCH(M$14,Data2!$4:$4,0))</f>
        <v>-0.61790345380673695</v>
      </c>
      <c r="N278" s="225">
        <f>INDEX(Data2!$1:$1000,MATCH($C278,Data2!$X:$X,0),MATCH(N$14,Data2!$4:$4,0))</f>
        <v>0.66515271288348599</v>
      </c>
      <c r="O278" s="225">
        <f>INDEX(Data2!$1:$1000,MATCH($C278,Data2!$X:$X,0),MATCH(O$14,Data2!$4:$4,0))</f>
        <v>1.4182061165636599</v>
      </c>
      <c r="P278" s="225">
        <f>INDEX(Data2!$1:$1000,MATCH($C278,Data2!$X:$X,0),MATCH(P$14,Data2!$4:$4,0))</f>
        <v>0.142783450736476</v>
      </c>
      <c r="Q278" s="225">
        <f>INDEX(Data2!$1:$1000,MATCH($C278,Data2!$X:$X,0),MATCH(Q$14,Data2!$4:$4,0))</f>
        <v>-0.39044568041832101</v>
      </c>
      <c r="R278" s="225">
        <f>INDEX(Data2!$1:$1000,MATCH($C278,Data2!$X:$X,0),MATCH(R$14,Data2!$4:$4,0))</f>
        <v>-0.81705964781606499</v>
      </c>
      <c r="S278" s="226">
        <f>INDEX(Data2!$1:$1000,MATCH($C278,Data2!$X:$X,0),MATCH(S$14,Data2!$4:$4,0))</f>
        <v>0.28454724788741997</v>
      </c>
      <c r="T278" s="98">
        <f>INDEX(Data2!$1:$1000,MATCH($C278,Data2!$X:$X,0),MATCH(T$15,Data2!$4:$4,0))</f>
        <v>1.0691269505479799</v>
      </c>
      <c r="V278" s="219">
        <f t="shared" si="70"/>
        <v>0</v>
      </c>
      <c r="W278" s="219">
        <f t="shared" si="71"/>
        <v>0</v>
      </c>
      <c r="X278" s="219">
        <f t="shared" si="72"/>
        <v>0</v>
      </c>
      <c r="Y278" s="219">
        <f t="shared" si="73"/>
        <v>0</v>
      </c>
      <c r="Z278" s="219">
        <f t="shared" si="74"/>
        <v>0</v>
      </c>
      <c r="AA278" s="219">
        <f t="shared" si="75"/>
        <v>0</v>
      </c>
      <c r="AB278" s="219">
        <f t="shared" si="76"/>
        <v>0</v>
      </c>
      <c r="AC278" s="219">
        <f t="shared" si="77"/>
        <v>0</v>
      </c>
      <c r="AD278" s="219">
        <f t="shared" si="78"/>
        <v>0</v>
      </c>
      <c r="AE278" s="219">
        <f t="shared" si="79"/>
        <v>0</v>
      </c>
      <c r="AF278" s="219">
        <f t="shared" si="80"/>
        <v>0</v>
      </c>
      <c r="AG278" s="219">
        <f t="shared" si="81"/>
        <v>0</v>
      </c>
      <c r="AH278" s="219">
        <f t="shared" si="82"/>
        <v>0</v>
      </c>
      <c r="AI278" s="219">
        <f t="shared" si="83"/>
        <v>0</v>
      </c>
      <c r="AJ278" s="219">
        <f t="shared" si="84"/>
        <v>0</v>
      </c>
      <c r="AK278" s="224">
        <f t="shared" si="85"/>
        <v>0</v>
      </c>
      <c r="AL278" s="96">
        <f t="shared" si="69"/>
        <v>0</v>
      </c>
    </row>
    <row r="279" spans="1:38">
      <c r="A279" s="48" t="s">
        <v>646</v>
      </c>
      <c r="B279" s="48" t="str">
        <f>INDEX('Ref1'!$E:$E,MATCH(A279,'Ref1'!$A:$A,0))</f>
        <v>Stroud</v>
      </c>
      <c r="C279" s="71">
        <f>INDEX(Data2!$1:$1000,MATCH($A279,Data2!$A:$A,0),MATCH($A$5,Data2!$4:$4,0))</f>
        <v>69</v>
      </c>
      <c r="D279" s="225">
        <f>INDEX(Data2!$1:$1000,MATCH($C279,Data2!$X:$X,0),MATCH(D$14,Data2!$4:$4,0))</f>
        <v>1.1399039744476001</v>
      </c>
      <c r="E279" s="225">
        <f>INDEX(Data2!$1:$1000,MATCH($C279,Data2!$X:$X,0),MATCH(E$14,Data2!$4:$4,0))</f>
        <v>-0.48356099433467298</v>
      </c>
      <c r="F279" s="225">
        <f>INDEX(Data2!$1:$1000,MATCH($C279,Data2!$X:$X,0),MATCH(F$14,Data2!$4:$4,0))</f>
        <v>0.13501699212531501</v>
      </c>
      <c r="G279" s="225">
        <f>INDEX(Data2!$1:$1000,MATCH($C279,Data2!$X:$X,0),MATCH(G$14,Data2!$4:$4,0))</f>
        <v>0.70404637465488196</v>
      </c>
      <c r="H279" s="225">
        <f>INDEX(Data2!$1:$1000,MATCH($C279,Data2!$X:$X,0),MATCH(H$14,Data2!$4:$4,0))</f>
        <v>0.46634031421206401</v>
      </c>
      <c r="I279" s="225">
        <f>INDEX(Data2!$1:$1000,MATCH($C279,Data2!$X:$X,0),MATCH(I$14,Data2!$4:$4,0))</f>
        <v>-2.2079361535701101</v>
      </c>
      <c r="J279" s="225">
        <f>INDEX(Data2!$1:$1000,MATCH($C279,Data2!$X:$X,0),MATCH(J$14,Data2!$4:$4,0))</f>
        <v>0.92970852097435497</v>
      </c>
      <c r="K279" s="225">
        <f>INDEX(Data2!$1:$1000,MATCH($C279,Data2!$X:$X,0),MATCH(K$14,Data2!$4:$4,0))</f>
        <v>0.26059774714164602</v>
      </c>
      <c r="L279" s="225">
        <f>INDEX(Data2!$1:$1000,MATCH($C279,Data2!$X:$X,0),MATCH(L$14,Data2!$4:$4,0))</f>
        <v>3.8459493110679101E-3</v>
      </c>
      <c r="M279" s="225">
        <f>INDEX(Data2!$1:$1000,MATCH($C279,Data2!$X:$X,0),MATCH(M$14,Data2!$4:$4,0))</f>
        <v>-0.46634031421206401</v>
      </c>
      <c r="N279" s="225">
        <f>INDEX(Data2!$1:$1000,MATCH($C279,Data2!$X:$X,0),MATCH(N$14,Data2!$4:$4,0))</f>
        <v>-1.1698735860340801</v>
      </c>
      <c r="O279" s="225">
        <f>INDEX(Data2!$1:$1000,MATCH($C279,Data2!$X:$X,0),MATCH(O$14,Data2!$4:$4,0))</f>
        <v>0.15834272448537501</v>
      </c>
      <c r="P279" s="225">
        <f>INDEX(Data2!$1:$1000,MATCH($C279,Data2!$X:$X,0),MATCH(P$14,Data2!$4:$4,0))</f>
        <v>-0.36566011593027697</v>
      </c>
      <c r="Q279" s="225">
        <f>INDEX(Data2!$1:$1000,MATCH($C279,Data2!$X:$X,0),MATCH(Q$14,Data2!$4:$4,0))</f>
        <v>0.59020879232393397</v>
      </c>
      <c r="R279" s="225">
        <f>INDEX(Data2!$1:$1000,MATCH($C279,Data2!$X:$X,0),MATCH(R$14,Data2!$4:$4,0))</f>
        <v>-1.48433940803009</v>
      </c>
      <c r="S279" s="226">
        <f>INDEX(Data2!$1:$1000,MATCH($C279,Data2!$X:$X,0),MATCH(S$14,Data2!$4:$4,0))</f>
        <v>0.16613652408900501</v>
      </c>
      <c r="T279" s="98">
        <f>INDEX(Data2!$1:$1000,MATCH($C279,Data2!$X:$X,0),MATCH(T$15,Data2!$4:$4,0))</f>
        <v>1.0828494841071501</v>
      </c>
      <c r="V279" s="219">
        <f t="shared" si="70"/>
        <v>0</v>
      </c>
      <c r="W279" s="219">
        <f t="shared" si="71"/>
        <v>0</v>
      </c>
      <c r="X279" s="219">
        <f t="shared" si="72"/>
        <v>0</v>
      </c>
      <c r="Y279" s="219">
        <f t="shared" si="73"/>
        <v>0</v>
      </c>
      <c r="Z279" s="219">
        <f t="shared" si="74"/>
        <v>0</v>
      </c>
      <c r="AA279" s="219">
        <f t="shared" si="75"/>
        <v>0</v>
      </c>
      <c r="AB279" s="219">
        <f t="shared" si="76"/>
        <v>0</v>
      </c>
      <c r="AC279" s="219">
        <f t="shared" si="77"/>
        <v>0</v>
      </c>
      <c r="AD279" s="219">
        <f t="shared" si="78"/>
        <v>0</v>
      </c>
      <c r="AE279" s="219">
        <f t="shared" si="79"/>
        <v>0</v>
      </c>
      <c r="AF279" s="219">
        <f t="shared" si="80"/>
        <v>0</v>
      </c>
      <c r="AG279" s="219">
        <f t="shared" si="81"/>
        <v>0</v>
      </c>
      <c r="AH279" s="219">
        <f t="shared" si="82"/>
        <v>0</v>
      </c>
      <c r="AI279" s="219">
        <f t="shared" si="83"/>
        <v>0</v>
      </c>
      <c r="AJ279" s="219">
        <f t="shared" si="84"/>
        <v>0</v>
      </c>
      <c r="AK279" s="224">
        <f t="shared" si="85"/>
        <v>0</v>
      </c>
      <c r="AL279" s="96">
        <f t="shared" si="69"/>
        <v>0</v>
      </c>
    </row>
    <row r="280" spans="1:38">
      <c r="A280" s="48" t="s">
        <v>650</v>
      </c>
      <c r="B280" s="48" t="str">
        <f>INDEX('Ref1'!$E:$E,MATCH(A280,'Ref1'!$A:$A,0))</f>
        <v>Suffolk Coastal</v>
      </c>
      <c r="C280" s="71">
        <f>INDEX(Data2!$1:$1000,MATCH($A280,Data2!$A:$A,0),MATCH($A$5,Data2!$4:$4,0))</f>
        <v>300</v>
      </c>
      <c r="D280" s="225">
        <f>INDEX(Data2!$1:$1000,MATCH($C280,Data2!$X:$X,0),MATCH(D$14,Data2!$4:$4,0))</f>
        <v>1.4395549086391799</v>
      </c>
      <c r="E280" s="225">
        <f>INDEX(Data2!$1:$1000,MATCH($C280,Data2!$X:$X,0),MATCH(E$14,Data2!$4:$4,0))</f>
        <v>-0.70404637465488196</v>
      </c>
      <c r="F280" s="225">
        <f>INDEX(Data2!$1:$1000,MATCH($C280,Data2!$X:$X,0),MATCH(F$14,Data2!$4:$4,0))</f>
        <v>1.3200546968364699</v>
      </c>
      <c r="G280" s="225">
        <f>INDEX(Data2!$1:$1000,MATCH($C280,Data2!$X:$X,0),MATCH(G$14,Data2!$4:$4,0))</f>
        <v>1.30189000761073</v>
      </c>
      <c r="H280" s="225">
        <f>INDEX(Data2!$1:$1000,MATCH($C280,Data2!$X:$X,0),MATCH(H$14,Data2!$4:$4,0))</f>
        <v>1.05560284363946</v>
      </c>
      <c r="I280" s="225">
        <f>INDEX(Data2!$1:$1000,MATCH($C280,Data2!$X:$X,0),MATCH(I$14,Data2!$4:$4,0))</f>
        <v>1.30189000761073</v>
      </c>
      <c r="J280" s="225">
        <f>INDEX(Data2!$1:$1000,MATCH($C280,Data2!$X:$X,0),MATCH(J$14,Data2!$4:$4,0))</f>
        <v>0.90626333816903804</v>
      </c>
      <c r="K280" s="225">
        <f>INDEX(Data2!$1:$1000,MATCH($C280,Data2!$X:$X,0),MATCH(K$14,Data2!$4:$4,0))</f>
        <v>1.5078939607437201</v>
      </c>
      <c r="L280" s="225">
        <f>INDEX(Data2!$1:$1000,MATCH($C280,Data2!$X:$X,0),MATCH(L$14,Data2!$4:$4,0))</f>
        <v>1.0422691021370301</v>
      </c>
      <c r="M280" s="225">
        <f>INDEX(Data2!$1:$1000,MATCH($C280,Data2!$X:$X,0),MATCH(M$14,Data2!$4:$4,0))</f>
        <v>0.88330602472053099</v>
      </c>
      <c r="N280" s="225">
        <f>INDEX(Data2!$1:$1000,MATCH($C280,Data2!$X:$X,0),MATCH(N$14,Data2!$4:$4,0))</f>
        <v>1.1252961961755199</v>
      </c>
      <c r="O280" s="225">
        <f>INDEX(Data2!$1:$1000,MATCH($C280,Data2!$X:$X,0),MATCH(O$14,Data2!$4:$4,0))</f>
        <v>-0.97820469803439603</v>
      </c>
      <c r="P280" s="225">
        <f>INDEX(Data2!$1:$1000,MATCH($C280,Data2!$X:$X,0),MATCH(P$14,Data2!$4:$4,0))</f>
        <v>0.56295962945385303</v>
      </c>
      <c r="Q280" s="225">
        <f>INDEX(Data2!$1:$1000,MATCH($C280,Data2!$X:$X,0),MATCH(Q$14,Data2!$4:$4,0))</f>
        <v>-0.92970852097435497</v>
      </c>
      <c r="R280" s="225">
        <f>INDEX(Data2!$1:$1000,MATCH($C280,Data2!$X:$X,0),MATCH(R$14,Data2!$4:$4,0))</f>
        <v>-0.44076432542273503</v>
      </c>
      <c r="S280" s="226">
        <f>INDEX(Data2!$1:$1000,MATCH($C280,Data2!$X:$X,0),MATCH(S$14,Data2!$4:$4,0))</f>
        <v>0.19741782293777199</v>
      </c>
      <c r="T280" s="98">
        <f>INDEX(Data2!$1:$1000,MATCH($C280,Data2!$X:$X,0),MATCH(T$15,Data2!$4:$4,0))</f>
        <v>-0.18958056817244801</v>
      </c>
      <c r="V280" s="219">
        <f t="shared" si="70"/>
        <v>0</v>
      </c>
      <c r="W280" s="219">
        <f t="shared" si="71"/>
        <v>0</v>
      </c>
      <c r="X280" s="219">
        <f t="shared" si="72"/>
        <v>0</v>
      </c>
      <c r="Y280" s="219">
        <f t="shared" si="73"/>
        <v>0</v>
      </c>
      <c r="Z280" s="219">
        <f t="shared" si="74"/>
        <v>0</v>
      </c>
      <c r="AA280" s="219">
        <f t="shared" si="75"/>
        <v>0</v>
      </c>
      <c r="AB280" s="219">
        <f t="shared" si="76"/>
        <v>0</v>
      </c>
      <c r="AC280" s="219">
        <f t="shared" si="77"/>
        <v>0</v>
      </c>
      <c r="AD280" s="219">
        <f t="shared" si="78"/>
        <v>0</v>
      </c>
      <c r="AE280" s="219">
        <f t="shared" si="79"/>
        <v>0</v>
      </c>
      <c r="AF280" s="219">
        <f t="shared" si="80"/>
        <v>0</v>
      </c>
      <c r="AG280" s="219">
        <f t="shared" si="81"/>
        <v>0</v>
      </c>
      <c r="AH280" s="219">
        <f t="shared" si="82"/>
        <v>0</v>
      </c>
      <c r="AI280" s="219">
        <f t="shared" si="83"/>
        <v>0</v>
      </c>
      <c r="AJ280" s="219">
        <f t="shared" si="84"/>
        <v>0</v>
      </c>
      <c r="AK280" s="224">
        <f t="shared" si="85"/>
        <v>0</v>
      </c>
      <c r="AL280" s="96">
        <f t="shared" si="69"/>
        <v>0</v>
      </c>
    </row>
    <row r="281" spans="1:38">
      <c r="A281" s="48" t="s">
        <v>652</v>
      </c>
      <c r="B281" s="48" t="str">
        <f>INDEX('Ref1'!$E:$E,MATCH(A281,'Ref1'!$A:$A,0))</f>
        <v>Sunderland</v>
      </c>
      <c r="C281" s="71">
        <f>INDEX(Data2!$1:$1000,MATCH($A281,Data2!$A:$A,0),MATCH($A$5,Data2!$4:$4,0))</f>
        <v>322</v>
      </c>
      <c r="D281" s="225">
        <f>INDEX(Data2!$1:$1000,MATCH($C281,Data2!$X:$X,0),MATCH(D$14,Data2!$4:$4,0))</f>
        <v>-0.20526722259156199</v>
      </c>
      <c r="E281" s="225">
        <f>INDEX(Data2!$1:$1000,MATCH($C281,Data2!$X:$X,0),MATCH(E$14,Data2!$4:$4,0))</f>
        <v>-0.22100455369559499</v>
      </c>
      <c r="F281" s="225">
        <f>INDEX(Data2!$1:$1000,MATCH($C281,Data2!$X:$X,0),MATCH(F$14,Data2!$4:$4,0))</f>
        <v>-1.3577523079868701</v>
      </c>
      <c r="G281" s="225">
        <f>INDEX(Data2!$1:$1000,MATCH($C281,Data2!$X:$X,0),MATCH(G$14,Data2!$4:$4,0))</f>
        <v>-0.28454724788741997</v>
      </c>
      <c r="H281" s="225">
        <f>INDEX(Data2!$1:$1000,MATCH($C281,Data2!$X:$X,0),MATCH(H$14,Data2!$4:$4,0))</f>
        <v>1.58410435946053</v>
      </c>
      <c r="I281" s="225">
        <f>INDEX(Data2!$1:$1000,MATCH($C281,Data2!$X:$X,0),MATCH(I$14,Data2!$4:$4,0))</f>
        <v>0.65558674848606502</v>
      </c>
      <c r="J281" s="225">
        <f>INDEX(Data2!$1:$1000,MATCH($C281,Data2!$X:$X,0),MATCH(J$14,Data2!$4:$4,0))</f>
        <v>-1.94481164334801</v>
      </c>
      <c r="K281" s="225">
        <f>INDEX(Data2!$1:$1000,MATCH($C281,Data2!$X:$X,0),MATCH(K$14,Data2!$4:$4,0))</f>
        <v>-0.92970852097435497</v>
      </c>
      <c r="L281" s="225">
        <f>INDEX(Data2!$1:$1000,MATCH($C281,Data2!$X:$X,0),MATCH(L$14,Data2!$4:$4,0))</f>
        <v>0.69422498537454602</v>
      </c>
      <c r="M281" s="225">
        <f>INDEX(Data2!$1:$1000,MATCH($C281,Data2!$X:$X,0),MATCH(M$14,Data2!$4:$4,0))</f>
        <v>0.56295962945385303</v>
      </c>
      <c r="N281" s="225">
        <f>INDEX(Data2!$1:$1000,MATCH($C281,Data2!$X:$X,0),MATCH(N$14,Data2!$4:$4,0))</f>
        <v>0.71393615083927797</v>
      </c>
      <c r="O281" s="225">
        <f>INDEX(Data2!$1:$1000,MATCH($C281,Data2!$X:$X,0),MATCH(O$14,Data2!$4:$4,0))</f>
        <v>-0.25264835601647301</v>
      </c>
      <c r="P281" s="225">
        <f>INDEX(Data2!$1:$1000,MATCH($C281,Data2!$X:$X,0),MATCH(P$14,Data2!$4:$4,0))</f>
        <v>-0.70404637465488196</v>
      </c>
      <c r="Q281" s="225">
        <f>INDEX(Data2!$1:$1000,MATCH($C281,Data2!$X:$X,0),MATCH(Q$14,Data2!$4:$4,0))</f>
        <v>-9.6297118323475706E-2</v>
      </c>
      <c r="R281" s="225">
        <f>INDEX(Data2!$1:$1000,MATCH($C281,Data2!$X:$X,0),MATCH(R$14,Data2!$4:$4,0))</f>
        <v>1.9985190177754</v>
      </c>
      <c r="S281" s="226">
        <f>INDEX(Data2!$1:$1000,MATCH($C281,Data2!$X:$X,0),MATCH(S$14,Data2!$4:$4,0))</f>
        <v>-0.40710271318473101</v>
      </c>
      <c r="T281" s="98">
        <f>INDEX(Data2!$1:$1000,MATCH($C281,Data2!$X:$X,0),MATCH(T$15,Data2!$4:$4,0))</f>
        <v>-0.67477993525131896</v>
      </c>
      <c r="V281" s="219">
        <f t="shared" si="70"/>
        <v>0</v>
      </c>
      <c r="W281" s="219">
        <f t="shared" si="71"/>
        <v>0</v>
      </c>
      <c r="X281" s="219">
        <f t="shared" si="72"/>
        <v>0</v>
      </c>
      <c r="Y281" s="219">
        <f t="shared" si="73"/>
        <v>0</v>
      </c>
      <c r="Z281" s="219">
        <f t="shared" si="74"/>
        <v>0</v>
      </c>
      <c r="AA281" s="219">
        <f t="shared" si="75"/>
        <v>0</v>
      </c>
      <c r="AB281" s="219">
        <f t="shared" si="76"/>
        <v>0</v>
      </c>
      <c r="AC281" s="219">
        <f t="shared" si="77"/>
        <v>0</v>
      </c>
      <c r="AD281" s="219">
        <f t="shared" si="78"/>
        <v>0</v>
      </c>
      <c r="AE281" s="219">
        <f t="shared" si="79"/>
        <v>0</v>
      </c>
      <c r="AF281" s="219">
        <f t="shared" si="80"/>
        <v>0</v>
      </c>
      <c r="AG281" s="219">
        <f t="shared" si="81"/>
        <v>0</v>
      </c>
      <c r="AH281" s="219">
        <f t="shared" si="82"/>
        <v>0</v>
      </c>
      <c r="AI281" s="219">
        <f t="shared" si="83"/>
        <v>0</v>
      </c>
      <c r="AJ281" s="219">
        <f t="shared" si="84"/>
        <v>0</v>
      </c>
      <c r="AK281" s="224">
        <f t="shared" si="85"/>
        <v>0</v>
      </c>
      <c r="AL281" s="96">
        <f t="shared" si="69"/>
        <v>0</v>
      </c>
    </row>
    <row r="282" spans="1:38">
      <c r="A282" s="48" t="s">
        <v>656</v>
      </c>
      <c r="B282" s="48" t="str">
        <f>INDEX('Ref1'!$E:$E,MATCH(A282,'Ref1'!$A:$A,0))</f>
        <v>Surrey Heath</v>
      </c>
      <c r="C282" s="71">
        <f>INDEX(Data2!$1:$1000,MATCH($A282,Data2!$A:$A,0),MATCH($A$5,Data2!$4:$4,0))</f>
        <v>10</v>
      </c>
      <c r="D282" s="225">
        <f>INDEX(Data2!$1:$1000,MATCH($C282,Data2!$X:$X,0),MATCH(D$14,Data2!$4:$4,0))</f>
        <v>-2.2079361535701101</v>
      </c>
      <c r="E282" s="225">
        <f>INDEX(Data2!$1:$1000,MATCH($C282,Data2!$X:$X,0),MATCH(E$14,Data2!$4:$4,0))</f>
        <v>-0.69422498537454602</v>
      </c>
      <c r="F282" s="225">
        <f>INDEX(Data2!$1:$1000,MATCH($C282,Data2!$X:$X,0),MATCH(F$14,Data2!$4:$4,0))</f>
        <v>1.7722890959111699</v>
      </c>
      <c r="G282" s="225">
        <f>INDEX(Data2!$1:$1000,MATCH($C282,Data2!$X:$X,0),MATCH(G$14,Data2!$4:$4,0))</f>
        <v>1.3974848188810201</v>
      </c>
      <c r="H282" s="225">
        <f>INDEX(Data2!$1:$1000,MATCH($C282,Data2!$X:$X,0),MATCH(H$14,Data2!$4:$4,0))</f>
        <v>-0.58107796279481305</v>
      </c>
      <c r="I282" s="225">
        <f>INDEX(Data2!$1:$1000,MATCH($C282,Data2!$X:$X,0),MATCH(I$14,Data2!$4:$4,0))</f>
        <v>0.13501699212531501</v>
      </c>
      <c r="J282" s="225">
        <f>INDEX(Data2!$1:$1000,MATCH($C282,Data2!$X:$X,0),MATCH(J$14,Data2!$4:$4,0))</f>
        <v>0.608620196795288</v>
      </c>
      <c r="K282" s="225">
        <f>INDEX(Data2!$1:$1000,MATCH($C282,Data2!$X:$X,0),MATCH(K$14,Data2!$4:$4,0))</f>
        <v>-0.50966558646457005</v>
      </c>
      <c r="L282" s="225">
        <f>INDEX(Data2!$1:$1000,MATCH($C282,Data2!$X:$X,0),MATCH(L$14,Data2!$4:$4,0))</f>
        <v>-1.81055767879132</v>
      </c>
      <c r="M282" s="225">
        <f>INDEX(Data2!$1:$1000,MATCH($C282,Data2!$X:$X,0),MATCH(M$14,Data2!$4:$4,0))</f>
        <v>-1.1538075490063599E-2</v>
      </c>
      <c r="N282" s="225">
        <f>INDEX(Data2!$1:$1000,MATCH($C282,Data2!$X:$X,0),MATCH(N$14,Data2!$4:$4,0))</f>
        <v>-1.01614278526508</v>
      </c>
      <c r="O282" s="225">
        <f>INDEX(Data2!$1:$1000,MATCH($C282,Data2!$X:$X,0),MATCH(O$14,Data2!$4:$4,0))</f>
        <v>-1.1109246757018101</v>
      </c>
      <c r="P282" s="225">
        <f>INDEX(Data2!$1:$1000,MATCH($C282,Data2!$X:$X,0),MATCH(P$14,Data2!$4:$4,0))</f>
        <v>0.26059774714164602</v>
      </c>
      <c r="Q282" s="225">
        <f>INDEX(Data2!$1:$1000,MATCH($C282,Data2!$X:$X,0),MATCH(Q$14,Data2!$4:$4,0))</f>
        <v>-0.61790345380673695</v>
      </c>
      <c r="R282" s="225">
        <f>INDEX(Data2!$1:$1000,MATCH($C282,Data2!$X:$X,0),MATCH(R$14,Data2!$4:$4,0))</f>
        <v>-3.8459493110680398E-3</v>
      </c>
      <c r="S282" s="226">
        <f>INDEX(Data2!$1:$1000,MATCH($C282,Data2!$X:$X,0),MATCH(S$14,Data2!$4:$4,0))</f>
        <v>-0.64608040296818903</v>
      </c>
      <c r="T282" s="98">
        <f>INDEX(Data2!$1:$1000,MATCH($C282,Data2!$X:$X,0),MATCH(T$15,Data2!$4:$4,0))</f>
        <v>8.8572288948810904E-2</v>
      </c>
      <c r="V282" s="219">
        <f t="shared" si="70"/>
        <v>0</v>
      </c>
      <c r="W282" s="219">
        <f t="shared" si="71"/>
        <v>0</v>
      </c>
      <c r="X282" s="219">
        <f t="shared" si="72"/>
        <v>0</v>
      </c>
      <c r="Y282" s="219">
        <f t="shared" si="73"/>
        <v>0</v>
      </c>
      <c r="Z282" s="219">
        <f t="shared" si="74"/>
        <v>0</v>
      </c>
      <c r="AA282" s="219">
        <f t="shared" si="75"/>
        <v>0</v>
      </c>
      <c r="AB282" s="219">
        <f t="shared" si="76"/>
        <v>0</v>
      </c>
      <c r="AC282" s="219">
        <f t="shared" si="77"/>
        <v>0</v>
      </c>
      <c r="AD282" s="219">
        <f t="shared" si="78"/>
        <v>0</v>
      </c>
      <c r="AE282" s="219">
        <f t="shared" si="79"/>
        <v>0</v>
      </c>
      <c r="AF282" s="219">
        <f t="shared" si="80"/>
        <v>0</v>
      </c>
      <c r="AG282" s="219">
        <f t="shared" si="81"/>
        <v>0</v>
      </c>
      <c r="AH282" s="219">
        <f t="shared" si="82"/>
        <v>0</v>
      </c>
      <c r="AI282" s="219">
        <f t="shared" si="83"/>
        <v>0</v>
      </c>
      <c r="AJ282" s="219">
        <f t="shared" si="84"/>
        <v>0</v>
      </c>
      <c r="AK282" s="224">
        <f t="shared" si="85"/>
        <v>0</v>
      </c>
      <c r="AL282" s="96">
        <f t="shared" si="69"/>
        <v>0</v>
      </c>
    </row>
    <row r="283" spans="1:38">
      <c r="A283" s="48" t="s">
        <v>658</v>
      </c>
      <c r="B283" s="48" t="str">
        <f>INDEX('Ref1'!$E:$E,MATCH(A283,'Ref1'!$A:$A,0))</f>
        <v>Sutton</v>
      </c>
      <c r="C283" s="71">
        <f>INDEX(Data2!$1:$1000,MATCH($A283,Data2!$A:$A,0),MATCH($A$5,Data2!$4:$4,0))</f>
        <v>4</v>
      </c>
      <c r="D283" s="225">
        <f>INDEX(Data2!$1:$1000,MATCH($C283,Data2!$X:$X,0),MATCH(D$14,Data2!$4:$4,0))</f>
        <v>-0.16613652408900501</v>
      </c>
      <c r="E283" s="225">
        <f>INDEX(Data2!$1:$1000,MATCH($C283,Data2!$X:$X,0),MATCH(E$14,Data2!$4:$4,0))</f>
        <v>0.15834272448537501</v>
      </c>
      <c r="F283" s="225">
        <f>INDEX(Data2!$1:$1000,MATCH($C283,Data2!$X:$X,0),MATCH(F$14,Data2!$4:$4,0))</f>
        <v>-0.24471489870827601</v>
      </c>
      <c r="G283" s="225">
        <f>INDEX(Data2!$1:$1000,MATCH($C283,Data2!$X:$X,0),MATCH(G$14,Data2!$4:$4,0))</f>
        <v>-3</v>
      </c>
      <c r="H283" s="225">
        <f>INDEX(Data2!$1:$1000,MATCH($C283,Data2!$X:$X,0),MATCH(H$14,Data2!$4:$4,0))</f>
        <v>1.15380754900634E-2</v>
      </c>
      <c r="I283" s="225">
        <f>INDEX(Data2!$1:$1000,MATCH($C283,Data2!$X:$X,0),MATCH(I$14,Data2!$4:$4,0))</f>
        <v>0.50092629126642196</v>
      </c>
      <c r="J283" s="225">
        <f>INDEX(Data2!$1:$1000,MATCH($C283,Data2!$X:$X,0),MATCH(J$14,Data2!$4:$4,0))</f>
        <v>-0.19741782293777199</v>
      </c>
      <c r="K283" s="225">
        <f>INDEX(Data2!$1:$1000,MATCH($C283,Data2!$X:$X,0),MATCH(K$14,Data2!$4:$4,0))</f>
        <v>-0.373896287181058</v>
      </c>
      <c r="L283" s="225">
        <f>INDEX(Data2!$1:$1000,MATCH($C283,Data2!$X:$X,0),MATCH(L$14,Data2!$4:$4,0))</f>
        <v>-0.80636647104172898</v>
      </c>
      <c r="M283" s="225">
        <f>INDEX(Data2!$1:$1000,MATCH($C283,Data2!$X:$X,0),MATCH(M$14,Data2!$4:$4,0))</f>
        <v>1.2841450125398799</v>
      </c>
      <c r="N283" s="225">
        <f>INDEX(Data2!$1:$1000,MATCH($C283,Data2!$X:$X,0),MATCH(N$14,Data2!$4:$4,0))</f>
        <v>-0.61790345380673695</v>
      </c>
      <c r="O283" s="225">
        <f>INDEX(Data2!$1:$1000,MATCH($C283,Data2!$X:$X,0),MATCH(O$14,Data2!$4:$4,0))</f>
        <v>-2.0586978929547599</v>
      </c>
      <c r="P283" s="225">
        <f>INDEX(Data2!$1:$1000,MATCH($C283,Data2!$X:$X,0),MATCH(P$14,Data2!$4:$4,0))</f>
        <v>1.05560284363946</v>
      </c>
      <c r="Q283" s="225">
        <f>INDEX(Data2!$1:$1000,MATCH($C283,Data2!$X:$X,0),MATCH(Q$14,Data2!$4:$4,0))</f>
        <v>-0.74403555410450795</v>
      </c>
      <c r="R283" s="225">
        <f>INDEX(Data2!$1:$1000,MATCH($C283,Data2!$X:$X,0),MATCH(R$14,Data2!$4:$4,0))</f>
        <v>-0.24471489870827601</v>
      </c>
      <c r="S283" s="226">
        <f>INDEX(Data2!$1:$1000,MATCH($C283,Data2!$X:$X,0),MATCH(S$14,Data2!$4:$4,0))</f>
        <v>-1.94481164334801</v>
      </c>
      <c r="T283" s="98">
        <f>INDEX(Data2!$1:$1000,MATCH($C283,Data2!$X:$X,0),MATCH(T$15,Data2!$4:$4,0))</f>
        <v>0.276546612755663</v>
      </c>
      <c r="V283" s="219">
        <f t="shared" si="70"/>
        <v>0</v>
      </c>
      <c r="W283" s="219">
        <f t="shared" si="71"/>
        <v>0</v>
      </c>
      <c r="X283" s="219">
        <f t="shared" si="72"/>
        <v>0</v>
      </c>
      <c r="Y283" s="219">
        <f t="shared" si="73"/>
        <v>0</v>
      </c>
      <c r="Z283" s="219">
        <f t="shared" si="74"/>
        <v>0</v>
      </c>
      <c r="AA283" s="219">
        <f t="shared" si="75"/>
        <v>0</v>
      </c>
      <c r="AB283" s="219">
        <f t="shared" si="76"/>
        <v>0</v>
      </c>
      <c r="AC283" s="219">
        <f t="shared" si="77"/>
        <v>0</v>
      </c>
      <c r="AD283" s="219">
        <f t="shared" si="78"/>
        <v>0</v>
      </c>
      <c r="AE283" s="219">
        <f t="shared" si="79"/>
        <v>0</v>
      </c>
      <c r="AF283" s="219">
        <f t="shared" si="80"/>
        <v>0</v>
      </c>
      <c r="AG283" s="219">
        <f t="shared" si="81"/>
        <v>0</v>
      </c>
      <c r="AH283" s="219">
        <f t="shared" si="82"/>
        <v>0</v>
      </c>
      <c r="AI283" s="219">
        <f t="shared" si="83"/>
        <v>0</v>
      </c>
      <c r="AJ283" s="219">
        <f t="shared" si="84"/>
        <v>0</v>
      </c>
      <c r="AK283" s="224">
        <f t="shared" si="85"/>
        <v>0</v>
      </c>
      <c r="AL283" s="96">
        <f t="shared" si="69"/>
        <v>0</v>
      </c>
    </row>
    <row r="284" spans="1:38">
      <c r="A284" s="48" t="s">
        <v>660</v>
      </c>
      <c r="B284" s="48" t="str">
        <f>INDEX('Ref1'!$E:$E,MATCH(A284,'Ref1'!$A:$A,0))</f>
        <v>Swale</v>
      </c>
      <c r="C284" s="71">
        <f>INDEX(Data2!$1:$1000,MATCH($A284,Data2!$A:$A,0),MATCH($A$5,Data2!$4:$4,0))</f>
        <v>83</v>
      </c>
      <c r="D284" s="225">
        <f>INDEX(Data2!$1:$1000,MATCH($C284,Data2!$X:$X,0),MATCH(D$14,Data2!$4:$4,0))</f>
        <v>-0.95367622688124898</v>
      </c>
      <c r="E284" s="225">
        <f>INDEX(Data2!$1:$1000,MATCH($C284,Data2!$X:$X,0),MATCH(E$14,Data2!$4:$4,0))</f>
        <v>0.31673840765542299</v>
      </c>
      <c r="F284" s="225">
        <f>INDEX(Data2!$1:$1000,MATCH($C284,Data2!$X:$X,0),MATCH(F$14,Data2!$4:$4,0))</f>
        <v>-1.2667954125138601</v>
      </c>
      <c r="G284" s="225">
        <f>INDEX(Data2!$1:$1000,MATCH($C284,Data2!$X:$X,0),MATCH(G$14,Data2!$4:$4,0))</f>
        <v>0.73392869407083206</v>
      </c>
      <c r="H284" s="225">
        <f>INDEX(Data2!$1:$1000,MATCH($C284,Data2!$X:$X,0),MATCH(H$14,Data2!$4:$4,0))</f>
        <v>0.373896287181058</v>
      </c>
      <c r="I284" s="225">
        <f>INDEX(Data2!$1:$1000,MATCH($C284,Data2!$X:$X,0),MATCH(I$14,Data2!$4:$4,0))</f>
        <v>-0.292566138795811</v>
      </c>
      <c r="J284" s="225">
        <f>INDEX(Data2!$1:$1000,MATCH($C284,Data2!$X:$X,0),MATCH(J$14,Data2!$4:$4,0))</f>
        <v>2.0586978929547701</v>
      </c>
      <c r="K284" s="225">
        <f>INDEX(Data2!$1:$1000,MATCH($C284,Data2!$X:$X,0),MATCH(K$14,Data2!$4:$4,0))</f>
        <v>-0.83873171379157596</v>
      </c>
      <c r="L284" s="225">
        <f>INDEX(Data2!$1:$1000,MATCH($C284,Data2!$X:$X,0),MATCH(L$14,Data2!$4:$4,0))</f>
        <v>-0.44076432542273503</v>
      </c>
      <c r="M284" s="225">
        <f>INDEX(Data2!$1:$1000,MATCH($C284,Data2!$X:$X,0),MATCH(M$14,Data2!$4:$4,0))</f>
        <v>2.3059846127924502</v>
      </c>
      <c r="N284" s="225">
        <f>INDEX(Data2!$1:$1000,MATCH($C284,Data2!$X:$X,0),MATCH(N$14,Data2!$4:$4,0))</f>
        <v>0.827847077288139</v>
      </c>
      <c r="O284" s="225">
        <f>INDEX(Data2!$1:$1000,MATCH($C284,Data2!$X:$X,0),MATCH(O$14,Data2!$4:$4,0))</f>
        <v>-2.4330009860728898</v>
      </c>
      <c r="P284" s="225">
        <f>INDEX(Data2!$1:$1000,MATCH($C284,Data2!$X:$X,0),MATCH(P$14,Data2!$4:$4,0))</f>
        <v>-5.0018065889223501E-2</v>
      </c>
      <c r="Q284" s="225">
        <f>INDEX(Data2!$1:$1000,MATCH($C284,Data2!$X:$X,0),MATCH(Q$14,Data2!$4:$4,0))</f>
        <v>1.48433940803009</v>
      </c>
      <c r="R284" s="225">
        <f>INDEX(Data2!$1:$1000,MATCH($C284,Data2!$X:$X,0),MATCH(R$14,Data2!$4:$4,0))</f>
        <v>1.4182061165636599</v>
      </c>
      <c r="S284" s="226">
        <f>INDEX(Data2!$1:$1000,MATCH($C284,Data2!$X:$X,0),MATCH(S$14,Data2!$4:$4,0))</f>
        <v>-1.02911813509786</v>
      </c>
      <c r="T284" s="98">
        <f>INDEX(Data2!$1:$1000,MATCH($C284,Data2!$X:$X,0),MATCH(T$15,Data2!$4:$4,0))</f>
        <v>1.81055767879132</v>
      </c>
      <c r="V284" s="219">
        <f t="shared" si="70"/>
        <v>0</v>
      </c>
      <c r="W284" s="219">
        <f t="shared" si="71"/>
        <v>0</v>
      </c>
      <c r="X284" s="219">
        <f t="shared" si="72"/>
        <v>0</v>
      </c>
      <c r="Y284" s="219">
        <f t="shared" si="73"/>
        <v>0</v>
      </c>
      <c r="Z284" s="219">
        <f t="shared" si="74"/>
        <v>0</v>
      </c>
      <c r="AA284" s="219">
        <f t="shared" si="75"/>
        <v>0</v>
      </c>
      <c r="AB284" s="219">
        <f t="shared" si="76"/>
        <v>0</v>
      </c>
      <c r="AC284" s="219">
        <f t="shared" si="77"/>
        <v>0</v>
      </c>
      <c r="AD284" s="219">
        <f t="shared" si="78"/>
        <v>0</v>
      </c>
      <c r="AE284" s="219">
        <f t="shared" si="79"/>
        <v>0</v>
      </c>
      <c r="AF284" s="219">
        <f t="shared" si="80"/>
        <v>0</v>
      </c>
      <c r="AG284" s="219">
        <f t="shared" si="81"/>
        <v>0</v>
      </c>
      <c r="AH284" s="219">
        <f t="shared" si="82"/>
        <v>0</v>
      </c>
      <c r="AI284" s="219">
        <f t="shared" si="83"/>
        <v>0</v>
      </c>
      <c r="AJ284" s="219">
        <f t="shared" si="84"/>
        <v>0</v>
      </c>
      <c r="AK284" s="224">
        <f t="shared" si="85"/>
        <v>0</v>
      </c>
      <c r="AL284" s="96">
        <f t="shared" si="69"/>
        <v>0</v>
      </c>
    </row>
    <row r="285" spans="1:38">
      <c r="A285" s="48" t="s">
        <v>662</v>
      </c>
      <c r="B285" s="48" t="str">
        <f>INDEX('Ref1'!$E:$E,MATCH(A285,'Ref1'!$A:$A,0))</f>
        <v>Swindon</v>
      </c>
      <c r="C285" s="71">
        <f>INDEX(Data2!$1:$1000,MATCH($A285,Data2!$A:$A,0),MATCH($A$5,Data2!$4:$4,0))</f>
        <v>226</v>
      </c>
      <c r="D285" s="225">
        <f>INDEX(Data2!$1:$1000,MATCH($C285,Data2!$X:$X,0),MATCH(D$14,Data2!$4:$4,0))</f>
        <v>-1.9985190177754</v>
      </c>
      <c r="E285" s="225">
        <f>INDEX(Data2!$1:$1000,MATCH($C285,Data2!$X:$X,0),MATCH(E$14,Data2!$4:$4,0))</f>
        <v>1.3577523079868701</v>
      </c>
      <c r="F285" s="225">
        <f>INDEX(Data2!$1:$1000,MATCH($C285,Data2!$X:$X,0),MATCH(F$14,Data2!$4:$4,0))</f>
        <v>0.84971663855767099</v>
      </c>
      <c r="G285" s="225">
        <f>INDEX(Data2!$1:$1000,MATCH($C285,Data2!$X:$X,0),MATCH(G$14,Data2!$4:$4,0))</f>
        <v>0.47493304871340403</v>
      </c>
      <c r="H285" s="225">
        <f>INDEX(Data2!$1:$1000,MATCH($C285,Data2!$X:$X,0),MATCH(H$14,Data2!$4:$4,0))</f>
        <v>0.96586782262374904</v>
      </c>
      <c r="I285" s="225">
        <f>INDEX(Data2!$1:$1000,MATCH($C285,Data2!$X:$X,0),MATCH(I$14,Data2!$4:$4,0))</f>
        <v>3.4620373051327799E-2</v>
      </c>
      <c r="J285" s="225">
        <f>INDEX(Data2!$1:$1000,MATCH($C285,Data2!$X:$X,0),MATCH(J$14,Data2!$4:$4,0))</f>
        <v>1.3577523079868701</v>
      </c>
      <c r="K285" s="225">
        <f>INDEX(Data2!$1:$1000,MATCH($C285,Data2!$X:$X,0),MATCH(K$14,Data2!$4:$4,0))</f>
        <v>-1.0828494841071501</v>
      </c>
      <c r="L285" s="225">
        <f>INDEX(Data2!$1:$1000,MATCH($C285,Data2!$X:$X,0),MATCH(L$14,Data2!$4:$4,0))</f>
        <v>0.61790345380673695</v>
      </c>
      <c r="M285" s="225">
        <f>INDEX(Data2!$1:$1000,MATCH($C285,Data2!$X:$X,0),MATCH(M$14,Data2!$4:$4,0))</f>
        <v>-0.827847077288139</v>
      </c>
      <c r="N285" s="225">
        <f>INDEX(Data2!$1:$1000,MATCH($C285,Data2!$X:$X,0),MATCH(N$14,Data2!$4:$4,0))</f>
        <v>-0.308661103247932</v>
      </c>
      <c r="O285" s="225">
        <f>INDEX(Data2!$1:$1000,MATCH($C285,Data2!$X:$X,0),MATCH(O$14,Data2!$4:$4,0))</f>
        <v>2.12741091319007</v>
      </c>
      <c r="P285" s="225">
        <f>INDEX(Data2!$1:$1000,MATCH($C285,Data2!$X:$X,0),MATCH(P$14,Data2!$4:$4,0))</f>
        <v>1.8516777124192001</v>
      </c>
      <c r="Q285" s="225">
        <f>INDEX(Data2!$1:$1000,MATCH($C285,Data2!$X:$X,0),MATCH(Q$14,Data2!$4:$4,0))</f>
        <v>0.26856364062649601</v>
      </c>
      <c r="R285" s="225">
        <f>INDEX(Data2!$1:$1000,MATCH($C285,Data2!$X:$X,0),MATCH(R$14,Data2!$4:$4,0))</f>
        <v>1.48433940803009</v>
      </c>
      <c r="S285" s="226">
        <f>INDEX(Data2!$1:$1000,MATCH($C285,Data2!$X:$X,0),MATCH(S$14,Data2!$4:$4,0))</f>
        <v>-0.827847077288139</v>
      </c>
      <c r="T285" s="98">
        <f>INDEX(Data2!$1:$1000,MATCH($C285,Data2!$X:$X,0),MATCH(T$15,Data2!$4:$4,0))</f>
        <v>-0.99069228112221797</v>
      </c>
      <c r="V285" s="219">
        <f t="shared" si="70"/>
        <v>0</v>
      </c>
      <c r="W285" s="219">
        <f t="shared" si="71"/>
        <v>0</v>
      </c>
      <c r="X285" s="219">
        <f t="shared" si="72"/>
        <v>0</v>
      </c>
      <c r="Y285" s="219">
        <f t="shared" si="73"/>
        <v>0</v>
      </c>
      <c r="Z285" s="219">
        <f t="shared" si="74"/>
        <v>0</v>
      </c>
      <c r="AA285" s="219">
        <f t="shared" si="75"/>
        <v>0</v>
      </c>
      <c r="AB285" s="219">
        <f t="shared" si="76"/>
        <v>0</v>
      </c>
      <c r="AC285" s="219">
        <f t="shared" si="77"/>
        <v>0</v>
      </c>
      <c r="AD285" s="219">
        <f t="shared" si="78"/>
        <v>0</v>
      </c>
      <c r="AE285" s="219">
        <f t="shared" si="79"/>
        <v>0</v>
      </c>
      <c r="AF285" s="219">
        <f t="shared" si="80"/>
        <v>0</v>
      </c>
      <c r="AG285" s="219">
        <f t="shared" si="81"/>
        <v>0</v>
      </c>
      <c r="AH285" s="219">
        <f t="shared" si="82"/>
        <v>0</v>
      </c>
      <c r="AI285" s="219">
        <f t="shared" si="83"/>
        <v>0</v>
      </c>
      <c r="AJ285" s="219">
        <f t="shared" si="84"/>
        <v>0</v>
      </c>
      <c r="AK285" s="224">
        <f t="shared" si="85"/>
        <v>0</v>
      </c>
      <c r="AL285" s="96">
        <f t="shared" si="69"/>
        <v>0</v>
      </c>
    </row>
    <row r="286" spans="1:38">
      <c r="A286" s="48" t="s">
        <v>664</v>
      </c>
      <c r="B286" s="48" t="str">
        <f>INDEX('Ref1'!$E:$E,MATCH(A286,'Ref1'!$A:$A,0))</f>
        <v>Tameside</v>
      </c>
      <c r="C286" s="71">
        <f>INDEX(Data2!$1:$1000,MATCH($A286,Data2!$A:$A,0),MATCH($A$5,Data2!$4:$4,0))</f>
        <v>217</v>
      </c>
      <c r="D286" s="225">
        <f>INDEX(Data2!$1:$1000,MATCH($C286,Data2!$X:$X,0),MATCH(D$14,Data2!$4:$4,0))</f>
        <v>-1.2169055626538401</v>
      </c>
      <c r="E286" s="225">
        <f>INDEX(Data2!$1:$1000,MATCH($C286,Data2!$X:$X,0),MATCH(E$14,Data2!$4:$4,0))</f>
        <v>0.373896287181058</v>
      </c>
      <c r="F286" s="225">
        <f>INDEX(Data2!$1:$1000,MATCH($C286,Data2!$X:$X,0),MATCH(F$14,Data2!$4:$4,0))</f>
        <v>-1.55768809267068</v>
      </c>
      <c r="G286" s="225">
        <f>INDEX(Data2!$1:$1000,MATCH($C286,Data2!$X:$X,0),MATCH(G$14,Data2!$4:$4,0))</f>
        <v>1.0691269505479799</v>
      </c>
      <c r="H286" s="225">
        <f>INDEX(Data2!$1:$1000,MATCH($C286,Data2!$X:$X,0),MATCH(H$14,Data2!$4:$4,0))</f>
        <v>0.357448675014717</v>
      </c>
      <c r="I286" s="225">
        <f>INDEX(Data2!$1:$1000,MATCH($C286,Data2!$X:$X,0),MATCH(I$14,Data2!$4:$4,0))</f>
        <v>0.94162475828346703</v>
      </c>
      <c r="J286" s="225">
        <f>INDEX(Data2!$1:$1000,MATCH($C286,Data2!$X:$X,0),MATCH(J$14,Data2!$4:$4,0))</f>
        <v>0.52726251343495301</v>
      </c>
      <c r="K286" s="225">
        <f>INDEX(Data2!$1:$1000,MATCH($C286,Data2!$X:$X,0),MATCH(K$14,Data2!$4:$4,0))</f>
        <v>-0.97820469803439603</v>
      </c>
      <c r="L286" s="225">
        <f>INDEX(Data2!$1:$1000,MATCH($C286,Data2!$X:$X,0),MATCH(L$14,Data2!$4:$4,0))</f>
        <v>0.46634031421206401</v>
      </c>
      <c r="M286" s="225">
        <f>INDEX(Data2!$1:$1000,MATCH($C286,Data2!$X:$X,0),MATCH(M$14,Data2!$4:$4,0))</f>
        <v>-0.81705964781606499</v>
      </c>
      <c r="N286" s="225">
        <f>INDEX(Data2!$1:$1000,MATCH($C286,Data2!$X:$X,0),MATCH(N$14,Data2!$4:$4,0))</f>
        <v>-0.68447010916529605</v>
      </c>
      <c r="O286" s="225">
        <f>INDEX(Data2!$1:$1000,MATCH($C286,Data2!$X:$X,0),MATCH(O$14,Data2!$4:$4,0))</f>
        <v>1.0828494841071501</v>
      </c>
      <c r="P286" s="225">
        <f>INDEX(Data2!$1:$1000,MATCH($C286,Data2!$X:$X,0),MATCH(P$14,Data2!$4:$4,0))</f>
        <v>1.3577523079868701</v>
      </c>
      <c r="Q286" s="225">
        <f>INDEX(Data2!$1:$1000,MATCH($C286,Data2!$X:$X,0),MATCH(Q$14,Data2!$4:$4,0))</f>
        <v>-0.20526722259156199</v>
      </c>
      <c r="R286" s="225">
        <f>INDEX(Data2!$1:$1000,MATCH($C286,Data2!$X:$X,0),MATCH(R$14,Data2!$4:$4,0))</f>
        <v>-1.58410435946053</v>
      </c>
      <c r="S286" s="226">
        <f>INDEX(Data2!$1:$1000,MATCH($C286,Data2!$X:$X,0),MATCH(S$14,Data2!$4:$4,0))</f>
        <v>-2.6924831633429899E-2</v>
      </c>
      <c r="T286" s="98">
        <f>INDEX(Data2!$1:$1000,MATCH($C286,Data2!$X:$X,0),MATCH(T$15,Data2!$4:$4,0))</f>
        <v>0.96586782262374904</v>
      </c>
      <c r="V286" s="219">
        <f t="shared" si="70"/>
        <v>0</v>
      </c>
      <c r="W286" s="219">
        <f t="shared" si="71"/>
        <v>0</v>
      </c>
      <c r="X286" s="219">
        <f t="shared" si="72"/>
        <v>0</v>
      </c>
      <c r="Y286" s="219">
        <f t="shared" si="73"/>
        <v>0</v>
      </c>
      <c r="Z286" s="219">
        <f t="shared" si="74"/>
        <v>0</v>
      </c>
      <c r="AA286" s="219">
        <f t="shared" si="75"/>
        <v>0</v>
      </c>
      <c r="AB286" s="219">
        <f t="shared" si="76"/>
        <v>0</v>
      </c>
      <c r="AC286" s="219">
        <f t="shared" si="77"/>
        <v>0</v>
      </c>
      <c r="AD286" s="219">
        <f t="shared" si="78"/>
        <v>0</v>
      </c>
      <c r="AE286" s="219">
        <f t="shared" si="79"/>
        <v>0</v>
      </c>
      <c r="AF286" s="219">
        <f t="shared" si="80"/>
        <v>0</v>
      </c>
      <c r="AG286" s="219">
        <f t="shared" si="81"/>
        <v>0</v>
      </c>
      <c r="AH286" s="219">
        <f t="shared" si="82"/>
        <v>0</v>
      </c>
      <c r="AI286" s="219">
        <f t="shared" si="83"/>
        <v>0</v>
      </c>
      <c r="AJ286" s="219">
        <f t="shared" si="84"/>
        <v>0</v>
      </c>
      <c r="AK286" s="224">
        <f t="shared" si="85"/>
        <v>0</v>
      </c>
      <c r="AL286" s="96">
        <f t="shared" si="69"/>
        <v>0</v>
      </c>
    </row>
    <row r="287" spans="1:38">
      <c r="A287" s="48" t="s">
        <v>666</v>
      </c>
      <c r="B287" s="48" t="str">
        <f>INDEX('Ref1'!$E:$E,MATCH(A287,'Ref1'!$A:$A,0))</f>
        <v>Tamworth</v>
      </c>
      <c r="C287" s="71">
        <f>INDEX(Data2!$1:$1000,MATCH($A287,Data2!$A:$A,0),MATCH($A$5,Data2!$4:$4,0))</f>
        <v>212</v>
      </c>
      <c r="D287" s="225">
        <f>INDEX(Data2!$1:$1000,MATCH($C287,Data2!$X:$X,0),MATCH(D$14,Data2!$4:$4,0))</f>
        <v>-0.84971663855767099</v>
      </c>
      <c r="E287" s="225">
        <f>INDEX(Data2!$1:$1000,MATCH($C287,Data2!$X:$X,0),MATCH(E$14,Data2!$4:$4,0))</f>
        <v>-1.3974848188810201</v>
      </c>
      <c r="F287" s="225">
        <f>INDEX(Data2!$1:$1000,MATCH($C287,Data2!$X:$X,0),MATCH(F$14,Data2!$4:$4,0))</f>
        <v>-0.50966558646457005</v>
      </c>
      <c r="G287" s="225">
        <f>INDEX(Data2!$1:$1000,MATCH($C287,Data2!$X:$X,0),MATCH(G$14,Data2!$4:$4,0))</f>
        <v>-0.41547348891049701</v>
      </c>
      <c r="H287" s="225">
        <f>INDEX(Data2!$1:$1000,MATCH($C287,Data2!$X:$X,0),MATCH(H$14,Data2!$4:$4,0))</f>
        <v>0.55396966512034396</v>
      </c>
      <c r="I287" s="225">
        <f>INDEX(Data2!$1:$1000,MATCH($C287,Data2!$X:$X,0),MATCH(I$14,Data2!$4:$4,0))</f>
        <v>0.91792285853303901</v>
      </c>
      <c r="J287" s="225">
        <f>INDEX(Data2!$1:$1000,MATCH($C287,Data2!$X:$X,0),MATCH(J$14,Data2!$4:$4,0))</f>
        <v>-0.119507998425229</v>
      </c>
      <c r="K287" s="225">
        <f>INDEX(Data2!$1:$1000,MATCH($C287,Data2!$X:$X,0),MATCH(K$14,Data2!$4:$4,0))</f>
        <v>-0.228893548160431</v>
      </c>
      <c r="L287" s="225">
        <f>INDEX(Data2!$1:$1000,MATCH($C287,Data2!$X:$X,0),MATCH(L$14,Data2!$4:$4,0))</f>
        <v>0.97820469803439603</v>
      </c>
      <c r="M287" s="225">
        <f>INDEX(Data2!$1:$1000,MATCH($C287,Data2!$X:$X,0),MATCH(M$14,Data2!$4:$4,0))</f>
        <v>-0.11176450046109999</v>
      </c>
      <c r="N287" s="225">
        <f>INDEX(Data2!$1:$1000,MATCH($C287,Data2!$X:$X,0),MATCH(N$14,Data2!$4:$4,0))</f>
        <v>-0.84971663855767099</v>
      </c>
      <c r="O287" s="225">
        <f>INDEX(Data2!$1:$1000,MATCH($C287,Data2!$X:$X,0),MATCH(O$14,Data2!$4:$4,0))</f>
        <v>0.72389625403909696</v>
      </c>
      <c r="P287" s="225">
        <f>INDEX(Data2!$1:$1000,MATCH($C287,Data2!$X:$X,0),MATCH(P$14,Data2!$4:$4,0))</f>
        <v>-0.20526722259156199</v>
      </c>
      <c r="Q287" s="225">
        <f>INDEX(Data2!$1:$1000,MATCH($C287,Data2!$X:$X,0),MATCH(Q$14,Data2!$4:$4,0))</f>
        <v>-1.2841450125398901</v>
      </c>
      <c r="R287" s="225">
        <f>INDEX(Data2!$1:$1000,MATCH($C287,Data2!$X:$X,0),MATCH(R$14,Data2!$4:$4,0))</f>
        <v>-0.39876036674317</v>
      </c>
      <c r="S287" s="226">
        <f>INDEX(Data2!$1:$1000,MATCH($C287,Data2!$X:$X,0),MATCH(S$14,Data2!$4:$4,0))</f>
        <v>-3</v>
      </c>
      <c r="T287" s="98">
        <f>INDEX(Data2!$1:$1000,MATCH($C287,Data2!$X:$X,0),MATCH(T$15,Data2!$4:$4,0))</f>
        <v>0.173940428614663</v>
      </c>
      <c r="V287" s="219">
        <f t="shared" si="70"/>
        <v>0</v>
      </c>
      <c r="W287" s="219">
        <f t="shared" si="71"/>
        <v>0</v>
      </c>
      <c r="X287" s="219">
        <f t="shared" si="72"/>
        <v>0</v>
      </c>
      <c r="Y287" s="219">
        <f t="shared" si="73"/>
        <v>0</v>
      </c>
      <c r="Z287" s="219">
        <f t="shared" si="74"/>
        <v>0</v>
      </c>
      <c r="AA287" s="219">
        <f t="shared" si="75"/>
        <v>0</v>
      </c>
      <c r="AB287" s="219">
        <f t="shared" si="76"/>
        <v>0</v>
      </c>
      <c r="AC287" s="219">
        <f t="shared" si="77"/>
        <v>0</v>
      </c>
      <c r="AD287" s="219">
        <f t="shared" si="78"/>
        <v>0</v>
      </c>
      <c r="AE287" s="219">
        <f t="shared" si="79"/>
        <v>0</v>
      </c>
      <c r="AF287" s="219">
        <f t="shared" si="80"/>
        <v>0</v>
      </c>
      <c r="AG287" s="219">
        <f t="shared" si="81"/>
        <v>0</v>
      </c>
      <c r="AH287" s="219">
        <f t="shared" si="82"/>
        <v>0</v>
      </c>
      <c r="AI287" s="219">
        <f t="shared" si="83"/>
        <v>0</v>
      </c>
      <c r="AJ287" s="219">
        <f t="shared" si="84"/>
        <v>0</v>
      </c>
      <c r="AK287" s="224">
        <f t="shared" si="85"/>
        <v>0</v>
      </c>
      <c r="AL287" s="96">
        <f t="shared" si="69"/>
        <v>0</v>
      </c>
    </row>
    <row r="288" spans="1:38">
      <c r="A288" s="48" t="s">
        <v>668</v>
      </c>
      <c r="B288" s="48" t="str">
        <f>INDEX('Ref1'!$E:$E,MATCH(A288,'Ref1'!$A:$A,0))</f>
        <v>Tandridge</v>
      </c>
      <c r="C288" s="71">
        <f>INDEX(Data2!$1:$1000,MATCH($A288,Data2!$A:$A,0),MATCH($A$5,Data2!$4:$4,0))</f>
        <v>6</v>
      </c>
      <c r="D288" s="225">
        <f>INDEX(Data2!$1:$1000,MATCH($C288,Data2!$X:$X,0),MATCH(D$14,Data2!$4:$4,0))</f>
        <v>-1.33866570764457</v>
      </c>
      <c r="E288" s="225">
        <f>INDEX(Data2!$1:$1000,MATCH($C288,Data2!$X:$X,0),MATCH(E$14,Data2!$4:$4,0))</f>
        <v>0.48356099433467298</v>
      </c>
      <c r="F288" s="225">
        <f>INDEX(Data2!$1:$1000,MATCH($C288,Data2!$X:$X,0),MATCH(F$14,Data2!$4:$4,0))</f>
        <v>-1.67081473865842</v>
      </c>
      <c r="G288" s="225">
        <f>INDEX(Data2!$1:$1000,MATCH($C288,Data2!$X:$X,0),MATCH(G$14,Data2!$4:$4,0))</f>
        <v>-1.3200546968364699</v>
      </c>
      <c r="H288" s="225">
        <f>INDEX(Data2!$1:$1000,MATCH($C288,Data2!$X:$X,0),MATCH(H$14,Data2!$4:$4,0))</f>
        <v>-0.56295962945385403</v>
      </c>
      <c r="I288" s="225">
        <f>INDEX(Data2!$1:$1000,MATCH($C288,Data2!$X:$X,0),MATCH(I$14,Data2!$4:$4,0))</f>
        <v>-1.5078939607437201</v>
      </c>
      <c r="J288" s="225">
        <f>INDEX(Data2!$1:$1000,MATCH($C288,Data2!$X:$X,0),MATCH(J$14,Data2!$4:$4,0))</f>
        <v>0.57199532434845202</v>
      </c>
      <c r="K288" s="225">
        <f>INDEX(Data2!$1:$1000,MATCH($C288,Data2!$X:$X,0),MATCH(K$14,Data2!$4:$4,0))</f>
        <v>0.50966558646457005</v>
      </c>
      <c r="L288" s="225">
        <f>INDEX(Data2!$1:$1000,MATCH($C288,Data2!$X:$X,0),MATCH(L$14,Data2!$4:$4,0))</f>
        <v>0.373896287181058</v>
      </c>
      <c r="M288" s="225">
        <f>INDEX(Data2!$1:$1000,MATCH($C288,Data2!$X:$X,0),MATCH(M$14,Data2!$4:$4,0))</f>
        <v>0.142783450736476</v>
      </c>
      <c r="N288" s="225">
        <f>INDEX(Data2!$1:$1000,MATCH($C288,Data2!$X:$X,0),MATCH(N$14,Data2!$4:$4,0))</f>
        <v>-2.0586978929547599</v>
      </c>
      <c r="O288" s="225">
        <f>INDEX(Data2!$1:$1000,MATCH($C288,Data2!$X:$X,0),MATCH(O$14,Data2!$4:$4,0))</f>
        <v>0.81705964781606499</v>
      </c>
      <c r="P288" s="225">
        <f>INDEX(Data2!$1:$1000,MATCH($C288,Data2!$X:$X,0),MATCH(P$14,Data2!$4:$4,0))</f>
        <v>0.21312928999889499</v>
      </c>
      <c r="Q288" s="225">
        <f>INDEX(Data2!$1:$1000,MATCH($C288,Data2!$X:$X,0),MATCH(Q$14,Data2!$4:$4,0))</f>
        <v>0.99069228112221797</v>
      </c>
      <c r="R288" s="225">
        <f>INDEX(Data2!$1:$1000,MATCH($C288,Data2!$X:$X,0),MATCH(R$14,Data2!$4:$4,0))</f>
        <v>-0.50966558646457005</v>
      </c>
      <c r="S288" s="226">
        <f>INDEX(Data2!$1:$1000,MATCH($C288,Data2!$X:$X,0),MATCH(S$14,Data2!$4:$4,0))</f>
        <v>-0.15055853143485801</v>
      </c>
      <c r="T288" s="98">
        <f>INDEX(Data2!$1:$1000,MATCH($C288,Data2!$X:$X,0),MATCH(T$15,Data2!$4:$4,0))</f>
        <v>0.59020879232393397</v>
      </c>
      <c r="V288" s="219">
        <f t="shared" si="70"/>
        <v>0</v>
      </c>
      <c r="W288" s="219">
        <f t="shared" si="71"/>
        <v>0</v>
      </c>
      <c r="X288" s="219">
        <f t="shared" si="72"/>
        <v>0</v>
      </c>
      <c r="Y288" s="219">
        <f t="shared" si="73"/>
        <v>0</v>
      </c>
      <c r="Z288" s="219">
        <f t="shared" si="74"/>
        <v>0</v>
      </c>
      <c r="AA288" s="219">
        <f t="shared" si="75"/>
        <v>0</v>
      </c>
      <c r="AB288" s="219">
        <f t="shared" si="76"/>
        <v>0</v>
      </c>
      <c r="AC288" s="219">
        <f t="shared" si="77"/>
        <v>0</v>
      </c>
      <c r="AD288" s="219">
        <f t="shared" si="78"/>
        <v>0</v>
      </c>
      <c r="AE288" s="219">
        <f t="shared" si="79"/>
        <v>0</v>
      </c>
      <c r="AF288" s="219">
        <f t="shared" si="80"/>
        <v>0</v>
      </c>
      <c r="AG288" s="219">
        <f t="shared" si="81"/>
        <v>0</v>
      </c>
      <c r="AH288" s="219">
        <f t="shared" si="82"/>
        <v>0</v>
      </c>
      <c r="AI288" s="219">
        <f t="shared" si="83"/>
        <v>0</v>
      </c>
      <c r="AJ288" s="219">
        <f t="shared" si="84"/>
        <v>0</v>
      </c>
      <c r="AK288" s="224">
        <f t="shared" si="85"/>
        <v>0</v>
      </c>
      <c r="AL288" s="96">
        <f t="shared" si="69"/>
        <v>0</v>
      </c>
    </row>
    <row r="289" spans="1:38">
      <c r="A289" s="48" t="s">
        <v>670</v>
      </c>
      <c r="B289" s="48" t="str">
        <f>INDEX('Ref1'!$E:$E,MATCH(A289,'Ref1'!$A:$A,0))</f>
        <v>Taunton Deane</v>
      </c>
      <c r="C289" s="71">
        <f>INDEX(Data2!$1:$1000,MATCH($A289,Data2!$A:$A,0),MATCH($A$5,Data2!$4:$4,0))</f>
        <v>146</v>
      </c>
      <c r="D289" s="225">
        <f>INDEX(Data2!$1:$1000,MATCH($C289,Data2!$X:$X,0),MATCH(D$14,Data2!$4:$4,0))</f>
        <v>-0.39044568041832101</v>
      </c>
      <c r="E289" s="225">
        <f>INDEX(Data2!$1:$1000,MATCH($C289,Data2!$X:$X,0),MATCH(E$14,Data2!$4:$4,0))</f>
        <v>0.308661103247932</v>
      </c>
      <c r="F289" s="225">
        <f>INDEX(Data2!$1:$1000,MATCH($C289,Data2!$X:$X,0),MATCH(F$14,Data2!$4:$4,0))</f>
        <v>0.64608040296819003</v>
      </c>
      <c r="G289" s="225">
        <f>INDEX(Data2!$1:$1000,MATCH($C289,Data2!$X:$X,0),MATCH(G$14,Data2!$4:$4,0))</f>
        <v>-6.5427627302906397E-2</v>
      </c>
      <c r="H289" s="225">
        <f>INDEX(Data2!$1:$1000,MATCH($C289,Data2!$X:$X,0),MATCH(H$14,Data2!$4:$4,0))</f>
        <v>1.3200546968364699</v>
      </c>
      <c r="I289" s="225">
        <f>INDEX(Data2!$1:$1000,MATCH($C289,Data2!$X:$X,0),MATCH(I$14,Data2!$4:$4,0))</f>
        <v>1.53231615461489</v>
      </c>
      <c r="J289" s="225">
        <f>INDEX(Data2!$1:$1000,MATCH($C289,Data2!$X:$X,0),MATCH(J$14,Data2!$4:$4,0))</f>
        <v>5.7721133302240199E-2</v>
      </c>
      <c r="K289" s="225">
        <f>INDEX(Data2!$1:$1000,MATCH($C289,Data2!$X:$X,0),MATCH(K$14,Data2!$4:$4,0))</f>
        <v>0.48356099433467298</v>
      </c>
      <c r="L289" s="225">
        <f>INDEX(Data2!$1:$1000,MATCH($C289,Data2!$X:$X,0),MATCH(L$14,Data2!$4:$4,0))</f>
        <v>0.89472573620472595</v>
      </c>
      <c r="M289" s="225">
        <f>INDEX(Data2!$1:$1000,MATCH($C289,Data2!$X:$X,0),MATCH(M$14,Data2!$4:$4,0))</f>
        <v>-1.0828494841071501</v>
      </c>
      <c r="N289" s="225">
        <f>INDEX(Data2!$1:$1000,MATCH($C289,Data2!$X:$X,0),MATCH(N$14,Data2!$4:$4,0))</f>
        <v>-0.44076432542273503</v>
      </c>
      <c r="O289" s="225">
        <f>INDEX(Data2!$1:$1000,MATCH($C289,Data2!$X:$X,0),MATCH(O$14,Data2!$4:$4,0))</f>
        <v>0.39044568041832101</v>
      </c>
      <c r="P289" s="225">
        <f>INDEX(Data2!$1:$1000,MATCH($C289,Data2!$X:$X,0),MATCH(P$14,Data2!$4:$4,0))</f>
        <v>-1.46158075015049</v>
      </c>
      <c r="Q289" s="225">
        <f>INDEX(Data2!$1:$1000,MATCH($C289,Data2!$X:$X,0),MATCH(Q$14,Data2!$4:$4,0))</f>
        <v>-0.142783450736476</v>
      </c>
      <c r="R289" s="225">
        <f>INDEX(Data2!$1:$1000,MATCH($C289,Data2!$X:$X,0),MATCH(R$14,Data2!$4:$4,0))</f>
        <v>-0.12725866904514299</v>
      </c>
      <c r="S289" s="226">
        <f>INDEX(Data2!$1:$1000,MATCH($C289,Data2!$X:$X,0),MATCH(S$14,Data2!$4:$4,0))</f>
        <v>-2.12741091319007</v>
      </c>
      <c r="T289" s="98">
        <f>INDEX(Data2!$1:$1000,MATCH($C289,Data2!$X:$X,0),MATCH(T$15,Data2!$4:$4,0))</f>
        <v>-8.8572288948811098E-2</v>
      </c>
      <c r="V289" s="219">
        <f t="shared" si="70"/>
        <v>0</v>
      </c>
      <c r="W289" s="219">
        <f t="shared" si="71"/>
        <v>0</v>
      </c>
      <c r="X289" s="219">
        <f t="shared" si="72"/>
        <v>0</v>
      </c>
      <c r="Y289" s="219">
        <f t="shared" si="73"/>
        <v>0</v>
      </c>
      <c r="Z289" s="219">
        <f t="shared" si="74"/>
        <v>0</v>
      </c>
      <c r="AA289" s="219">
        <f t="shared" si="75"/>
        <v>0</v>
      </c>
      <c r="AB289" s="219">
        <f t="shared" si="76"/>
        <v>0</v>
      </c>
      <c r="AC289" s="219">
        <f t="shared" si="77"/>
        <v>0</v>
      </c>
      <c r="AD289" s="219">
        <f t="shared" si="78"/>
        <v>0</v>
      </c>
      <c r="AE289" s="219">
        <f t="shared" si="79"/>
        <v>0</v>
      </c>
      <c r="AF289" s="219">
        <f t="shared" si="80"/>
        <v>0</v>
      </c>
      <c r="AG289" s="219">
        <f t="shared" si="81"/>
        <v>0</v>
      </c>
      <c r="AH289" s="219">
        <f t="shared" si="82"/>
        <v>0</v>
      </c>
      <c r="AI289" s="219">
        <f t="shared" si="83"/>
        <v>0</v>
      </c>
      <c r="AJ289" s="219">
        <f t="shared" si="84"/>
        <v>0</v>
      </c>
      <c r="AK289" s="224">
        <f t="shared" si="85"/>
        <v>0</v>
      </c>
      <c r="AL289" s="96">
        <f t="shared" si="69"/>
        <v>0</v>
      </c>
    </row>
    <row r="290" spans="1:38">
      <c r="A290" s="48" t="s">
        <v>672</v>
      </c>
      <c r="B290" s="48" t="str">
        <f>INDEX('Ref1'!$E:$E,MATCH(A290,'Ref1'!$A:$A,0))</f>
        <v>Teignbridge</v>
      </c>
      <c r="C290" s="71">
        <f>INDEX(Data2!$1:$1000,MATCH($A290,Data2!$A:$A,0),MATCH($A$5,Data2!$4:$4,0))</f>
        <v>9</v>
      </c>
      <c r="D290" s="225">
        <f>INDEX(Data2!$1:$1000,MATCH($C290,Data2!$X:$X,0),MATCH(D$14,Data2!$4:$4,0))</f>
        <v>-1.46158075015049</v>
      </c>
      <c r="E290" s="225">
        <f>INDEX(Data2!$1:$1000,MATCH($C290,Data2!$X:$X,0),MATCH(E$14,Data2!$4:$4,0))</f>
        <v>0.92970852097435497</v>
      </c>
      <c r="F290" s="225">
        <f>INDEX(Data2!$1:$1000,MATCH($C290,Data2!$X:$X,0),MATCH(F$14,Data2!$4:$4,0))</f>
        <v>1.33866570764457</v>
      </c>
      <c r="G290" s="225">
        <f>INDEX(Data2!$1:$1000,MATCH($C290,Data2!$X:$X,0),MATCH(G$14,Data2!$4:$4,0))</f>
        <v>0.61790345380673695</v>
      </c>
      <c r="H290" s="225">
        <f>INDEX(Data2!$1:$1000,MATCH($C290,Data2!$X:$X,0),MATCH(H$14,Data2!$4:$4,0))</f>
        <v>-0.80636647104172898</v>
      </c>
      <c r="I290" s="225">
        <f>INDEX(Data2!$1:$1000,MATCH($C290,Data2!$X:$X,0),MATCH(I$14,Data2!$4:$4,0))</f>
        <v>1.6116747250674801</v>
      </c>
      <c r="J290" s="225">
        <f>INDEX(Data2!$1:$1000,MATCH($C290,Data2!$X:$X,0),MATCH(J$14,Data2!$4:$4,0))</f>
        <v>-0.69422498537454602</v>
      </c>
      <c r="K290" s="225">
        <f>INDEX(Data2!$1:$1000,MATCH($C290,Data2!$X:$X,0),MATCH(K$14,Data2!$4:$4,0))</f>
        <v>-1.0422691021370301</v>
      </c>
      <c r="L290" s="225">
        <f>INDEX(Data2!$1:$1000,MATCH($C290,Data2!$X:$X,0),MATCH(L$14,Data2!$4:$4,0))</f>
        <v>-0.59938909654980799</v>
      </c>
      <c r="M290" s="225">
        <f>INDEX(Data2!$1:$1000,MATCH($C290,Data2!$X:$X,0),MATCH(M$14,Data2!$4:$4,0))</f>
        <v>0.79576471234815305</v>
      </c>
      <c r="N290" s="225">
        <f>INDEX(Data2!$1:$1000,MATCH($C290,Data2!$X:$X,0),MATCH(N$14,Data2!$4:$4,0))</f>
        <v>-0.52726251343495301</v>
      </c>
      <c r="O290" s="225">
        <f>INDEX(Data2!$1:$1000,MATCH($C290,Data2!$X:$X,0),MATCH(O$14,Data2!$4:$4,0))</f>
        <v>-0.47493304871340403</v>
      </c>
      <c r="P290" s="225">
        <f>INDEX(Data2!$1:$1000,MATCH($C290,Data2!$X:$X,0),MATCH(P$14,Data2!$4:$4,0))</f>
        <v>0.52726251343495301</v>
      </c>
      <c r="Q290" s="225">
        <f>INDEX(Data2!$1:$1000,MATCH($C290,Data2!$X:$X,0),MATCH(Q$14,Data2!$4:$4,0))</f>
        <v>0.75421899455136598</v>
      </c>
      <c r="R290" s="225">
        <f>INDEX(Data2!$1:$1000,MATCH($C290,Data2!$X:$X,0),MATCH(R$14,Data2!$4:$4,0))</f>
        <v>7.3138009071731694E-2</v>
      </c>
      <c r="S290" s="226">
        <f>INDEX(Data2!$1:$1000,MATCH($C290,Data2!$X:$X,0),MATCH(S$14,Data2!$4:$4,0))</f>
        <v>-0.20526722259156199</v>
      </c>
      <c r="T290" s="98">
        <f>INDEX(Data2!$1:$1000,MATCH($C290,Data2!$X:$X,0),MATCH(T$15,Data2!$4:$4,0))</f>
        <v>0.38215790030638502</v>
      </c>
      <c r="V290" s="219">
        <f t="shared" si="70"/>
        <v>0</v>
      </c>
      <c r="W290" s="219">
        <f t="shared" si="71"/>
        <v>0</v>
      </c>
      <c r="X290" s="219">
        <f t="shared" si="72"/>
        <v>0</v>
      </c>
      <c r="Y290" s="219">
        <f t="shared" si="73"/>
        <v>0</v>
      </c>
      <c r="Z290" s="219">
        <f t="shared" si="74"/>
        <v>0</v>
      </c>
      <c r="AA290" s="219">
        <f t="shared" si="75"/>
        <v>0</v>
      </c>
      <c r="AB290" s="219">
        <f t="shared" si="76"/>
        <v>0</v>
      </c>
      <c r="AC290" s="219">
        <f t="shared" si="77"/>
        <v>0</v>
      </c>
      <c r="AD290" s="219">
        <f t="shared" si="78"/>
        <v>0</v>
      </c>
      <c r="AE290" s="219">
        <f t="shared" si="79"/>
        <v>0</v>
      </c>
      <c r="AF290" s="219">
        <f t="shared" si="80"/>
        <v>0</v>
      </c>
      <c r="AG290" s="219">
        <f t="shared" si="81"/>
        <v>0</v>
      </c>
      <c r="AH290" s="219">
        <f t="shared" si="82"/>
        <v>0</v>
      </c>
      <c r="AI290" s="219">
        <f t="shared" si="83"/>
        <v>0</v>
      </c>
      <c r="AJ290" s="219">
        <f t="shared" si="84"/>
        <v>0</v>
      </c>
      <c r="AK290" s="224">
        <f t="shared" si="85"/>
        <v>0</v>
      </c>
      <c r="AL290" s="96">
        <f t="shared" si="69"/>
        <v>0</v>
      </c>
    </row>
    <row r="291" spans="1:38">
      <c r="A291" s="48" t="s">
        <v>674</v>
      </c>
      <c r="B291" s="48" t="str">
        <f>INDEX('Ref1'!$E:$E,MATCH(A291,'Ref1'!$A:$A,0))</f>
        <v>Telford and the Wrekin</v>
      </c>
      <c r="C291" s="71">
        <f>INDEX(Data2!$1:$1000,MATCH($A291,Data2!$A:$A,0),MATCH($A$5,Data2!$4:$4,0))</f>
        <v>305</v>
      </c>
      <c r="D291" s="225">
        <f>INDEX(Data2!$1:$1000,MATCH($C291,Data2!$X:$X,0),MATCH(D$14,Data2!$4:$4,0))</f>
        <v>8.0852741412441503E-2</v>
      </c>
      <c r="E291" s="225">
        <f>INDEX(Data2!$1:$1000,MATCH($C291,Data2!$X:$X,0),MATCH(E$14,Data2!$4:$4,0))</f>
        <v>1.8516777124192001</v>
      </c>
      <c r="F291" s="225">
        <f>INDEX(Data2!$1:$1000,MATCH($C291,Data2!$X:$X,0),MATCH(F$14,Data2!$4:$4,0))</f>
        <v>2.3059846127924502</v>
      </c>
      <c r="G291" s="225">
        <f>INDEX(Data2!$1:$1000,MATCH($C291,Data2!$X:$X,0),MATCH(G$14,Data2!$4:$4,0))</f>
        <v>0.86080506744267105</v>
      </c>
      <c r="H291" s="225">
        <f>INDEX(Data2!$1:$1000,MATCH($C291,Data2!$X:$X,0),MATCH(H$14,Data2!$4:$4,0))</f>
        <v>-0.19741782293777199</v>
      </c>
      <c r="I291" s="225">
        <f>INDEX(Data2!$1:$1000,MATCH($C291,Data2!$X:$X,0),MATCH(I$14,Data2!$4:$4,0))</f>
        <v>0.64608040296819003</v>
      </c>
      <c r="J291" s="225">
        <f>INDEX(Data2!$1:$1000,MATCH($C291,Data2!$X:$X,0),MATCH(J$14,Data2!$4:$4,0))</f>
        <v>0.30060388702378499</v>
      </c>
      <c r="K291" s="225">
        <f>INDEX(Data2!$1:$1000,MATCH($C291,Data2!$X:$X,0),MATCH(K$14,Data2!$4:$4,0))</f>
        <v>1.48433940803009</v>
      </c>
      <c r="L291" s="225">
        <f>INDEX(Data2!$1:$1000,MATCH($C291,Data2!$X:$X,0),MATCH(L$14,Data2!$4:$4,0))</f>
        <v>-1.1109246757018101</v>
      </c>
      <c r="M291" s="225">
        <f>INDEX(Data2!$1:$1000,MATCH($C291,Data2!$X:$X,0),MATCH(M$14,Data2!$4:$4,0))</f>
        <v>0.50092629126642196</v>
      </c>
      <c r="N291" s="225">
        <f>INDEX(Data2!$1:$1000,MATCH($C291,Data2!$X:$X,0),MATCH(N$14,Data2!$4:$4,0))</f>
        <v>0.31673840765542299</v>
      </c>
      <c r="O291" s="225">
        <f>INDEX(Data2!$1:$1000,MATCH($C291,Data2!$X:$X,0),MATCH(O$14,Data2!$4:$4,0))</f>
        <v>0.64608040296819003</v>
      </c>
      <c r="P291" s="225">
        <f>INDEX(Data2!$1:$1000,MATCH($C291,Data2!$X:$X,0),MATCH(P$14,Data2!$4:$4,0))</f>
        <v>9.6297118323475706E-2</v>
      </c>
      <c r="Q291" s="225">
        <f>INDEX(Data2!$1:$1000,MATCH($C291,Data2!$X:$X,0),MATCH(Q$14,Data2!$4:$4,0))</f>
        <v>-0.57199532434845302</v>
      </c>
      <c r="R291" s="225">
        <f>INDEX(Data2!$1:$1000,MATCH($C291,Data2!$X:$X,0),MATCH(R$14,Data2!$4:$4,0))</f>
        <v>-0.19741782293777199</v>
      </c>
      <c r="S291" s="226">
        <f>INDEX(Data2!$1:$1000,MATCH($C291,Data2!$X:$X,0),MATCH(S$14,Data2!$4:$4,0))</f>
        <v>0.57199532434845202</v>
      </c>
      <c r="T291" s="98">
        <f>INDEX(Data2!$1:$1000,MATCH($C291,Data2!$X:$X,0),MATCH(T$15,Data2!$4:$4,0))</f>
        <v>-0.51844398248942802</v>
      </c>
      <c r="V291" s="219">
        <f t="shared" si="70"/>
        <v>0</v>
      </c>
      <c r="W291" s="219">
        <f t="shared" si="71"/>
        <v>0</v>
      </c>
      <c r="X291" s="219">
        <f t="shared" si="72"/>
        <v>0</v>
      </c>
      <c r="Y291" s="219">
        <f t="shared" si="73"/>
        <v>0</v>
      </c>
      <c r="Z291" s="219">
        <f t="shared" si="74"/>
        <v>0</v>
      </c>
      <c r="AA291" s="219">
        <f t="shared" si="75"/>
        <v>0</v>
      </c>
      <c r="AB291" s="219">
        <f t="shared" si="76"/>
        <v>0</v>
      </c>
      <c r="AC291" s="219">
        <f t="shared" si="77"/>
        <v>0</v>
      </c>
      <c r="AD291" s="219">
        <f t="shared" si="78"/>
        <v>0</v>
      </c>
      <c r="AE291" s="219">
        <f t="shared" si="79"/>
        <v>0</v>
      </c>
      <c r="AF291" s="219">
        <f t="shared" si="80"/>
        <v>0</v>
      </c>
      <c r="AG291" s="219">
        <f t="shared" si="81"/>
        <v>0</v>
      </c>
      <c r="AH291" s="219">
        <f t="shared" si="82"/>
        <v>0</v>
      </c>
      <c r="AI291" s="219">
        <f t="shared" si="83"/>
        <v>0</v>
      </c>
      <c r="AJ291" s="219">
        <f t="shared" si="84"/>
        <v>0</v>
      </c>
      <c r="AK291" s="224">
        <f t="shared" si="85"/>
        <v>0</v>
      </c>
      <c r="AL291" s="96">
        <f t="shared" si="69"/>
        <v>0</v>
      </c>
    </row>
    <row r="292" spans="1:38">
      <c r="A292" s="48" t="s">
        <v>676</v>
      </c>
      <c r="B292" s="48" t="str">
        <f>INDEX('Ref1'!$E:$E,MATCH(A292,'Ref1'!$A:$A,0))</f>
        <v>Tendring</v>
      </c>
      <c r="C292" s="71">
        <f>INDEX(Data2!$1:$1000,MATCH($A292,Data2!$A:$A,0),MATCH($A$5,Data2!$4:$4,0))</f>
        <v>314</v>
      </c>
      <c r="D292" s="225">
        <f>INDEX(Data2!$1:$1000,MATCH($C292,Data2!$X:$X,0),MATCH(D$14,Data2!$4:$4,0))</f>
        <v>1.70271698671923</v>
      </c>
      <c r="E292" s="225">
        <f>INDEX(Data2!$1:$1000,MATCH($C292,Data2!$X:$X,0),MATCH(E$14,Data2!$4:$4,0))</f>
        <v>-0.68447010916529605</v>
      </c>
      <c r="F292" s="225">
        <f>INDEX(Data2!$1:$1000,MATCH($C292,Data2!$X:$X,0),MATCH(F$14,Data2!$4:$4,0))</f>
        <v>1.1698735860340801</v>
      </c>
      <c r="G292" s="225">
        <f>INDEX(Data2!$1:$1000,MATCH($C292,Data2!$X:$X,0),MATCH(G$14,Data2!$4:$4,0))</f>
        <v>0.87200035925234398</v>
      </c>
      <c r="H292" s="225">
        <f>INDEX(Data2!$1:$1000,MATCH($C292,Data2!$X:$X,0),MATCH(H$14,Data2!$4:$4,0))</f>
        <v>-5.0018065889223501E-2</v>
      </c>
      <c r="I292" s="225">
        <f>INDEX(Data2!$1:$1000,MATCH($C292,Data2!$X:$X,0),MATCH(I$14,Data2!$4:$4,0))</f>
        <v>5.0018065889223501E-2</v>
      </c>
      <c r="J292" s="225">
        <f>INDEX(Data2!$1:$1000,MATCH($C292,Data2!$X:$X,0),MATCH(J$14,Data2!$4:$4,0))</f>
        <v>-1.9230884433897401E-2</v>
      </c>
      <c r="K292" s="225">
        <f>INDEX(Data2!$1:$1000,MATCH($C292,Data2!$X:$X,0),MATCH(K$14,Data2!$4:$4,0))</f>
        <v>-1.48433940803009</v>
      </c>
      <c r="L292" s="225">
        <f>INDEX(Data2!$1:$1000,MATCH($C292,Data2!$X:$X,0),MATCH(L$14,Data2!$4:$4,0))</f>
        <v>5.0018065889223501E-2</v>
      </c>
      <c r="M292" s="225">
        <f>INDEX(Data2!$1:$1000,MATCH($C292,Data2!$X:$X,0),MATCH(M$14,Data2!$4:$4,0))</f>
        <v>-0.36566011593027697</v>
      </c>
      <c r="N292" s="225">
        <f>INDEX(Data2!$1:$1000,MATCH($C292,Data2!$X:$X,0),MATCH(N$14,Data2!$4:$4,0))</f>
        <v>-0.104027698398954</v>
      </c>
      <c r="O292" s="225">
        <f>INDEX(Data2!$1:$1000,MATCH($C292,Data2!$X:$X,0),MATCH(O$14,Data2!$4:$4,0))</f>
        <v>0.119507998425229</v>
      </c>
      <c r="P292" s="225">
        <f>INDEX(Data2!$1:$1000,MATCH($C292,Data2!$X:$X,0),MATCH(P$14,Data2!$4:$4,0))</f>
        <v>0.31673840765542299</v>
      </c>
      <c r="Q292" s="225">
        <f>INDEX(Data2!$1:$1000,MATCH($C292,Data2!$X:$X,0),MATCH(Q$14,Data2!$4:$4,0))</f>
        <v>0.104027698398954</v>
      </c>
      <c r="R292" s="225">
        <f>INDEX(Data2!$1:$1000,MATCH($C292,Data2!$X:$X,0),MATCH(R$14,Data2!$4:$4,0))</f>
        <v>0.34926126594690199</v>
      </c>
      <c r="S292" s="226">
        <f>INDEX(Data2!$1:$1000,MATCH($C292,Data2!$X:$X,0),MATCH(S$14,Data2!$4:$4,0))</f>
        <v>-0.66515271288348599</v>
      </c>
      <c r="T292" s="98">
        <f>INDEX(Data2!$1:$1000,MATCH($C292,Data2!$X:$X,0),MATCH(T$15,Data2!$4:$4,0))</f>
        <v>0.39044568041832101</v>
      </c>
      <c r="V292" s="219">
        <f t="shared" si="70"/>
        <v>0</v>
      </c>
      <c r="W292" s="219">
        <f t="shared" si="71"/>
        <v>0</v>
      </c>
      <c r="X292" s="219">
        <f t="shared" si="72"/>
        <v>0</v>
      </c>
      <c r="Y292" s="219">
        <f t="shared" si="73"/>
        <v>0</v>
      </c>
      <c r="Z292" s="219">
        <f t="shared" si="74"/>
        <v>0</v>
      </c>
      <c r="AA292" s="219">
        <f t="shared" si="75"/>
        <v>0</v>
      </c>
      <c r="AB292" s="219">
        <f t="shared" si="76"/>
        <v>0</v>
      </c>
      <c r="AC292" s="219">
        <f t="shared" si="77"/>
        <v>0</v>
      </c>
      <c r="AD292" s="219">
        <f t="shared" si="78"/>
        <v>0</v>
      </c>
      <c r="AE292" s="219">
        <f t="shared" si="79"/>
        <v>0</v>
      </c>
      <c r="AF292" s="219">
        <f t="shared" si="80"/>
        <v>0</v>
      </c>
      <c r="AG292" s="219">
        <f t="shared" si="81"/>
        <v>0</v>
      </c>
      <c r="AH292" s="219">
        <f t="shared" si="82"/>
        <v>0</v>
      </c>
      <c r="AI292" s="219">
        <f t="shared" si="83"/>
        <v>0</v>
      </c>
      <c r="AJ292" s="219">
        <f t="shared" si="84"/>
        <v>0</v>
      </c>
      <c r="AK292" s="224">
        <f t="shared" si="85"/>
        <v>0</v>
      </c>
      <c r="AL292" s="96">
        <f t="shared" si="69"/>
        <v>0</v>
      </c>
    </row>
    <row r="293" spans="1:38">
      <c r="A293" s="48" t="s">
        <v>678</v>
      </c>
      <c r="B293" s="48" t="str">
        <f>INDEX('Ref1'!$E:$E,MATCH(A293,'Ref1'!$A:$A,0))</f>
        <v>Test Valley</v>
      </c>
      <c r="C293" s="71">
        <f>INDEX(Data2!$1:$1000,MATCH($A293,Data2!$A:$A,0),MATCH($A$5,Data2!$4:$4,0))</f>
        <v>296</v>
      </c>
      <c r="D293" s="225">
        <f>INDEX(Data2!$1:$1000,MATCH($C293,Data2!$X:$X,0),MATCH(D$14,Data2!$4:$4,0))</f>
        <v>1.2667954125138601</v>
      </c>
      <c r="E293" s="225">
        <f>INDEX(Data2!$1:$1000,MATCH($C293,Data2!$X:$X,0),MATCH(E$14,Data2!$4:$4,0))</f>
        <v>-1.02911813509786</v>
      </c>
      <c r="F293" s="225">
        <f>INDEX(Data2!$1:$1000,MATCH($C293,Data2!$X:$X,0),MATCH(F$14,Data2!$4:$4,0))</f>
        <v>-2.3059846127924502</v>
      </c>
      <c r="G293" s="225">
        <f>INDEX(Data2!$1:$1000,MATCH($C293,Data2!$X:$X,0),MATCH(G$14,Data2!$4:$4,0))</f>
        <v>1.6116747250674801</v>
      </c>
      <c r="H293" s="225">
        <f>INDEX(Data2!$1:$1000,MATCH($C293,Data2!$X:$X,0),MATCH(H$14,Data2!$4:$4,0))</f>
        <v>1.0967790164520199</v>
      </c>
      <c r="I293" s="225">
        <f>INDEX(Data2!$1:$1000,MATCH($C293,Data2!$X:$X,0),MATCH(I$14,Data2!$4:$4,0))</f>
        <v>0.49222508848025398</v>
      </c>
      <c r="J293" s="225">
        <f>INDEX(Data2!$1:$1000,MATCH($C293,Data2!$X:$X,0),MATCH(J$14,Data2!$4:$4,0))</f>
        <v>1.30189000761073</v>
      </c>
      <c r="K293" s="225">
        <f>INDEX(Data2!$1:$1000,MATCH($C293,Data2!$X:$X,0),MATCH(K$14,Data2!$4:$4,0))</f>
        <v>0.373896287181058</v>
      </c>
      <c r="L293" s="225">
        <f>INDEX(Data2!$1:$1000,MATCH($C293,Data2!$X:$X,0),MATCH(L$14,Data2!$4:$4,0))</f>
        <v>0.70404637465488196</v>
      </c>
      <c r="M293" s="225">
        <f>INDEX(Data2!$1:$1000,MATCH($C293,Data2!$X:$X,0),MATCH(M$14,Data2!$4:$4,0))</f>
        <v>0.22100455369559499</v>
      </c>
      <c r="N293" s="225">
        <f>INDEX(Data2!$1:$1000,MATCH($C293,Data2!$X:$X,0),MATCH(N$14,Data2!$4:$4,0))</f>
        <v>0.69422498537454602</v>
      </c>
      <c r="O293" s="225">
        <f>INDEX(Data2!$1:$1000,MATCH($C293,Data2!$X:$X,0),MATCH(O$14,Data2!$4:$4,0))</f>
        <v>-0.67477993525131896</v>
      </c>
      <c r="P293" s="225">
        <f>INDEX(Data2!$1:$1000,MATCH($C293,Data2!$X:$X,0),MATCH(P$14,Data2!$4:$4,0))</f>
        <v>0.46634031421206401</v>
      </c>
      <c r="Q293" s="225">
        <f>INDEX(Data2!$1:$1000,MATCH($C293,Data2!$X:$X,0),MATCH(Q$14,Data2!$4:$4,0))</f>
        <v>0.28454724788741997</v>
      </c>
      <c r="R293" s="225">
        <f>INDEX(Data2!$1:$1000,MATCH($C293,Data2!$X:$X,0),MATCH(R$14,Data2!$4:$4,0))</f>
        <v>1.2169055626538401</v>
      </c>
      <c r="S293" s="226">
        <f>INDEX(Data2!$1:$1000,MATCH($C293,Data2!$X:$X,0),MATCH(S$14,Data2!$4:$4,0))</f>
        <v>0.51844398248942802</v>
      </c>
      <c r="T293" s="98">
        <f>INDEX(Data2!$1:$1000,MATCH($C293,Data2!$X:$X,0),MATCH(T$15,Data2!$4:$4,0))</f>
        <v>0.449256837146156</v>
      </c>
      <c r="V293" s="219">
        <f t="shared" si="70"/>
        <v>0</v>
      </c>
      <c r="W293" s="219">
        <f t="shared" si="71"/>
        <v>0</v>
      </c>
      <c r="X293" s="219">
        <f t="shared" si="72"/>
        <v>0</v>
      </c>
      <c r="Y293" s="219">
        <f t="shared" si="73"/>
        <v>0</v>
      </c>
      <c r="Z293" s="219">
        <f t="shared" si="74"/>
        <v>0</v>
      </c>
      <c r="AA293" s="219">
        <f t="shared" si="75"/>
        <v>0</v>
      </c>
      <c r="AB293" s="219">
        <f t="shared" si="76"/>
        <v>0</v>
      </c>
      <c r="AC293" s="219">
        <f t="shared" si="77"/>
        <v>0</v>
      </c>
      <c r="AD293" s="219">
        <f t="shared" si="78"/>
        <v>0</v>
      </c>
      <c r="AE293" s="219">
        <f t="shared" si="79"/>
        <v>0</v>
      </c>
      <c r="AF293" s="219">
        <f t="shared" si="80"/>
        <v>0</v>
      </c>
      <c r="AG293" s="219">
        <f t="shared" si="81"/>
        <v>0</v>
      </c>
      <c r="AH293" s="219">
        <f t="shared" si="82"/>
        <v>0</v>
      </c>
      <c r="AI293" s="219">
        <f t="shared" si="83"/>
        <v>0</v>
      </c>
      <c r="AJ293" s="219">
        <f t="shared" si="84"/>
        <v>0</v>
      </c>
      <c r="AK293" s="224">
        <f t="shared" si="85"/>
        <v>0</v>
      </c>
      <c r="AL293" s="96">
        <f t="shared" si="69"/>
        <v>0</v>
      </c>
    </row>
    <row r="294" spans="1:38">
      <c r="A294" s="48" t="s">
        <v>680</v>
      </c>
      <c r="B294" s="48" t="str">
        <f>INDEX('Ref1'!$E:$E,MATCH(A294,'Ref1'!$A:$A,0))</f>
        <v>Tewkesbury</v>
      </c>
      <c r="C294" s="71">
        <f>INDEX(Data2!$1:$1000,MATCH($A294,Data2!$A:$A,0),MATCH($A$5,Data2!$4:$4,0))</f>
        <v>138</v>
      </c>
      <c r="D294" s="225">
        <f>INDEX(Data2!$1:$1000,MATCH($C294,Data2!$X:$X,0),MATCH(D$14,Data2!$4:$4,0))</f>
        <v>1.33866570764457</v>
      </c>
      <c r="E294" s="225">
        <f>INDEX(Data2!$1:$1000,MATCH($C294,Data2!$X:$X,0),MATCH(E$14,Data2!$4:$4,0))</f>
        <v>0.236796814094514</v>
      </c>
      <c r="F294" s="225">
        <f>INDEX(Data2!$1:$1000,MATCH($C294,Data2!$X:$X,0),MATCH(F$14,Data2!$4:$4,0))</f>
        <v>3</v>
      </c>
      <c r="G294" s="225">
        <f>INDEX(Data2!$1:$1000,MATCH($C294,Data2!$X:$X,0),MATCH(G$14,Data2!$4:$4,0))</f>
        <v>-0.81705964781606499</v>
      </c>
      <c r="H294" s="225">
        <f>INDEX(Data2!$1:$1000,MATCH($C294,Data2!$X:$X,0),MATCH(H$14,Data2!$4:$4,0))</f>
        <v>0.77482466969292996</v>
      </c>
      <c r="I294" s="225">
        <f>INDEX(Data2!$1:$1000,MATCH($C294,Data2!$X:$X,0),MATCH(I$14,Data2!$4:$4,0))</f>
        <v>0.357448675014717</v>
      </c>
      <c r="J294" s="225">
        <f>INDEX(Data2!$1:$1000,MATCH($C294,Data2!$X:$X,0),MATCH(J$14,Data2!$4:$4,0))</f>
        <v>-2.6924831633429899E-2</v>
      </c>
      <c r="K294" s="225">
        <f>INDEX(Data2!$1:$1000,MATCH($C294,Data2!$X:$X,0),MATCH(K$14,Data2!$4:$4,0))</f>
        <v>1.2331952774122601</v>
      </c>
      <c r="L294" s="225">
        <f>INDEX(Data2!$1:$1000,MATCH($C294,Data2!$X:$X,0),MATCH(L$14,Data2!$4:$4,0))</f>
        <v>1.46158075015049</v>
      </c>
      <c r="M294" s="225">
        <f>INDEX(Data2!$1:$1000,MATCH($C294,Data2!$X:$X,0),MATCH(M$14,Data2!$4:$4,0))</f>
        <v>-0.67477993525131896</v>
      </c>
      <c r="N294" s="225">
        <f>INDEX(Data2!$1:$1000,MATCH($C294,Data2!$X:$X,0),MATCH(N$14,Data2!$4:$4,0))</f>
        <v>-0.827847077288139</v>
      </c>
      <c r="O294" s="225">
        <f>INDEX(Data2!$1:$1000,MATCH($C294,Data2!$X:$X,0),MATCH(O$14,Data2!$4:$4,0))</f>
        <v>0.87200035925234398</v>
      </c>
      <c r="P294" s="225">
        <f>INDEX(Data2!$1:$1000,MATCH($C294,Data2!$X:$X,0),MATCH(P$14,Data2!$4:$4,0))</f>
        <v>0.22100455369559499</v>
      </c>
      <c r="Q294" s="225">
        <f>INDEX(Data2!$1:$1000,MATCH($C294,Data2!$X:$X,0),MATCH(Q$14,Data2!$4:$4,0))</f>
        <v>-1.6405276298473599</v>
      </c>
      <c r="R294" s="225">
        <f>INDEX(Data2!$1:$1000,MATCH($C294,Data2!$X:$X,0),MATCH(R$14,Data2!$4:$4,0))</f>
        <v>1.53231615461489</v>
      </c>
      <c r="S294" s="226">
        <f>INDEX(Data2!$1:$1000,MATCH($C294,Data2!$X:$X,0),MATCH(S$14,Data2!$4:$4,0))</f>
        <v>0.49222508848025398</v>
      </c>
      <c r="T294" s="98">
        <f>INDEX(Data2!$1:$1000,MATCH($C294,Data2!$X:$X,0),MATCH(T$15,Data2!$4:$4,0))</f>
        <v>0.20526722259156199</v>
      </c>
      <c r="V294" s="219">
        <f t="shared" si="70"/>
        <v>0</v>
      </c>
      <c r="W294" s="219">
        <f t="shared" si="71"/>
        <v>0</v>
      </c>
      <c r="X294" s="219">
        <f t="shared" si="72"/>
        <v>0</v>
      </c>
      <c r="Y294" s="219">
        <f t="shared" si="73"/>
        <v>0</v>
      </c>
      <c r="Z294" s="219">
        <f t="shared" si="74"/>
        <v>0</v>
      </c>
      <c r="AA294" s="219">
        <f t="shared" si="75"/>
        <v>0</v>
      </c>
      <c r="AB294" s="219">
        <f t="shared" si="76"/>
        <v>0</v>
      </c>
      <c r="AC294" s="219">
        <f t="shared" si="77"/>
        <v>0</v>
      </c>
      <c r="AD294" s="219">
        <f t="shared" si="78"/>
        <v>0</v>
      </c>
      <c r="AE294" s="219">
        <f t="shared" si="79"/>
        <v>0</v>
      </c>
      <c r="AF294" s="219">
        <f t="shared" si="80"/>
        <v>0</v>
      </c>
      <c r="AG294" s="219">
        <f t="shared" si="81"/>
        <v>0</v>
      </c>
      <c r="AH294" s="219">
        <f t="shared" si="82"/>
        <v>0</v>
      </c>
      <c r="AI294" s="219">
        <f t="shared" si="83"/>
        <v>0</v>
      </c>
      <c r="AJ294" s="219">
        <f t="shared" si="84"/>
        <v>0</v>
      </c>
      <c r="AK294" s="224">
        <f t="shared" si="85"/>
        <v>0</v>
      </c>
      <c r="AL294" s="96">
        <f t="shared" si="69"/>
        <v>0</v>
      </c>
    </row>
    <row r="295" spans="1:38">
      <c r="A295" s="48" t="s">
        <v>682</v>
      </c>
      <c r="B295" s="48" t="str">
        <f>INDEX('Ref1'!$E:$E,MATCH(A295,'Ref1'!$A:$A,0))</f>
        <v>Thanet</v>
      </c>
      <c r="C295" s="71">
        <f>INDEX(Data2!$1:$1000,MATCH($A295,Data2!$A:$A,0),MATCH($A$5,Data2!$4:$4,0))</f>
        <v>23</v>
      </c>
      <c r="D295" s="225">
        <f>INDEX(Data2!$1:$1000,MATCH($C295,Data2!$X:$X,0),MATCH(D$14,Data2!$4:$4,0))</f>
        <v>0.292566138795811</v>
      </c>
      <c r="E295" s="225">
        <f>INDEX(Data2!$1:$1000,MATCH($C295,Data2!$X:$X,0),MATCH(E$14,Data2!$4:$4,0))</f>
        <v>2.12741091319007</v>
      </c>
      <c r="F295" s="225">
        <f>INDEX(Data2!$1:$1000,MATCH($C295,Data2!$X:$X,0),MATCH(F$14,Data2!$4:$4,0))</f>
        <v>-1.33866570764457</v>
      </c>
      <c r="G295" s="225">
        <f>INDEX(Data2!$1:$1000,MATCH($C295,Data2!$X:$X,0),MATCH(G$14,Data2!$4:$4,0))</f>
        <v>1.53231615461489</v>
      </c>
      <c r="H295" s="225">
        <f>INDEX(Data2!$1:$1000,MATCH($C295,Data2!$X:$X,0),MATCH(H$14,Data2!$4:$4,0))</f>
        <v>-0.36566011593027697</v>
      </c>
      <c r="I295" s="225">
        <f>INDEX(Data2!$1:$1000,MATCH($C295,Data2!$X:$X,0),MATCH(I$14,Data2!$4:$4,0))</f>
        <v>0.449256837146156</v>
      </c>
      <c r="J295" s="225">
        <f>INDEX(Data2!$1:$1000,MATCH($C295,Data2!$X:$X,0),MATCH(J$14,Data2!$4:$4,0))</f>
        <v>-0.36566011593027697</v>
      </c>
      <c r="K295" s="225">
        <f>INDEX(Data2!$1:$1000,MATCH($C295,Data2!$X:$X,0),MATCH(K$14,Data2!$4:$4,0))</f>
        <v>0.59938909654980799</v>
      </c>
      <c r="L295" s="225">
        <f>INDEX(Data2!$1:$1000,MATCH($C295,Data2!$X:$X,0),MATCH(L$14,Data2!$4:$4,0))</f>
        <v>0.41547348891049701</v>
      </c>
      <c r="M295" s="225">
        <f>INDEX(Data2!$1:$1000,MATCH($C295,Data2!$X:$X,0),MATCH(M$14,Data2!$4:$4,0))</f>
        <v>0.64608040296819003</v>
      </c>
      <c r="N295" s="225">
        <f>INDEX(Data2!$1:$1000,MATCH($C295,Data2!$X:$X,0),MATCH(N$14,Data2!$4:$4,0))</f>
        <v>2.6924831633429899E-2</v>
      </c>
      <c r="O295" s="225">
        <f>INDEX(Data2!$1:$1000,MATCH($C295,Data2!$X:$X,0),MATCH(O$14,Data2!$4:$4,0))</f>
        <v>7.3138009071731694E-2</v>
      </c>
      <c r="P295" s="225">
        <f>INDEX(Data2!$1:$1000,MATCH($C295,Data2!$X:$X,0),MATCH(P$14,Data2!$4:$4,0))</f>
        <v>1.2841450125398799</v>
      </c>
      <c r="Q295" s="225">
        <f>INDEX(Data2!$1:$1000,MATCH($C295,Data2!$X:$X,0),MATCH(Q$14,Data2!$4:$4,0))</f>
        <v>0.31673840765542299</v>
      </c>
      <c r="R295" s="225">
        <f>INDEX(Data2!$1:$1000,MATCH($C295,Data2!$X:$X,0),MATCH(R$14,Data2!$4:$4,0))</f>
        <v>1.7722890959111699</v>
      </c>
      <c r="S295" s="226">
        <f>INDEX(Data2!$1:$1000,MATCH($C295,Data2!$X:$X,0),MATCH(S$14,Data2!$4:$4,0))</f>
        <v>0.68447010916529605</v>
      </c>
      <c r="T295" s="98">
        <f>INDEX(Data2!$1:$1000,MATCH($C295,Data2!$X:$X,0),MATCH(T$15,Data2!$4:$4,0))</f>
        <v>-0.92970852097435497</v>
      </c>
      <c r="V295" s="219">
        <f t="shared" si="70"/>
        <v>0</v>
      </c>
      <c r="W295" s="219">
        <f t="shared" si="71"/>
        <v>0</v>
      </c>
      <c r="X295" s="219">
        <f t="shared" si="72"/>
        <v>0</v>
      </c>
      <c r="Y295" s="219">
        <f t="shared" si="73"/>
        <v>0</v>
      </c>
      <c r="Z295" s="219">
        <f t="shared" si="74"/>
        <v>0</v>
      </c>
      <c r="AA295" s="219">
        <f t="shared" si="75"/>
        <v>0</v>
      </c>
      <c r="AB295" s="219">
        <f t="shared" si="76"/>
        <v>0</v>
      </c>
      <c r="AC295" s="219">
        <f t="shared" si="77"/>
        <v>0</v>
      </c>
      <c r="AD295" s="219">
        <f t="shared" si="78"/>
        <v>0</v>
      </c>
      <c r="AE295" s="219">
        <f t="shared" si="79"/>
        <v>0</v>
      </c>
      <c r="AF295" s="219">
        <f t="shared" si="80"/>
        <v>0</v>
      </c>
      <c r="AG295" s="219">
        <f t="shared" si="81"/>
        <v>0</v>
      </c>
      <c r="AH295" s="219">
        <f t="shared" si="82"/>
        <v>0</v>
      </c>
      <c r="AI295" s="219">
        <f t="shared" si="83"/>
        <v>0</v>
      </c>
      <c r="AJ295" s="219">
        <f t="shared" si="84"/>
        <v>0</v>
      </c>
      <c r="AK295" s="224">
        <f t="shared" si="85"/>
        <v>0</v>
      </c>
      <c r="AL295" s="96">
        <f t="shared" si="69"/>
        <v>0</v>
      </c>
    </row>
    <row r="296" spans="1:38">
      <c r="A296" s="48" t="s">
        <v>684</v>
      </c>
      <c r="B296" s="48" t="str">
        <f>INDEX('Ref1'!$E:$E,MATCH(A296,'Ref1'!$A:$A,0))</f>
        <v>Three Rivers</v>
      </c>
      <c r="C296" s="71">
        <f>INDEX(Data2!$1:$1000,MATCH($A296,Data2!$A:$A,0),MATCH($A$5,Data2!$4:$4,0))</f>
        <v>173</v>
      </c>
      <c r="D296" s="225">
        <f>INDEX(Data2!$1:$1000,MATCH($C296,Data2!$X:$X,0),MATCH(D$14,Data2!$4:$4,0))</f>
        <v>1.7364527482587899</v>
      </c>
      <c r="E296" s="225">
        <f>INDEX(Data2!$1:$1000,MATCH($C296,Data2!$X:$X,0),MATCH(E$14,Data2!$4:$4,0))</f>
        <v>-0.39044568041832101</v>
      </c>
      <c r="F296" s="225">
        <f>INDEX(Data2!$1:$1000,MATCH($C296,Data2!$X:$X,0),MATCH(F$14,Data2!$4:$4,0))</f>
        <v>-0.11176450046109999</v>
      </c>
      <c r="G296" s="225">
        <f>INDEX(Data2!$1:$1000,MATCH($C296,Data2!$X:$X,0),MATCH(G$14,Data2!$4:$4,0))</f>
        <v>0.31673840765542299</v>
      </c>
      <c r="H296" s="225">
        <f>INDEX(Data2!$1:$1000,MATCH($C296,Data2!$X:$X,0),MATCH(H$14,Data2!$4:$4,0))</f>
        <v>0.67477993525131896</v>
      </c>
      <c r="I296" s="225">
        <f>INDEX(Data2!$1:$1000,MATCH($C296,Data2!$X:$X,0),MATCH(I$14,Data2!$4:$4,0))</f>
        <v>0.24471489870827601</v>
      </c>
      <c r="J296" s="225">
        <f>INDEX(Data2!$1:$1000,MATCH($C296,Data2!$X:$X,0),MATCH(J$14,Data2!$4:$4,0))</f>
        <v>-1.1698735860340801</v>
      </c>
      <c r="K296" s="225">
        <f>INDEX(Data2!$1:$1000,MATCH($C296,Data2!$X:$X,0),MATCH(K$14,Data2!$4:$4,0))</f>
        <v>0.61790345380673695</v>
      </c>
      <c r="L296" s="225">
        <f>INDEX(Data2!$1:$1000,MATCH($C296,Data2!$X:$X,0),MATCH(L$14,Data2!$4:$4,0))</f>
        <v>0.56295962945385303</v>
      </c>
      <c r="M296" s="225">
        <f>INDEX(Data2!$1:$1000,MATCH($C296,Data2!$X:$X,0),MATCH(M$14,Data2!$4:$4,0))</f>
        <v>0.13501699212531501</v>
      </c>
      <c r="N296" s="225">
        <f>INDEX(Data2!$1:$1000,MATCH($C296,Data2!$X:$X,0),MATCH(N$14,Data2!$4:$4,0))</f>
        <v>1.6116747250674801</v>
      </c>
      <c r="O296" s="225">
        <f>INDEX(Data2!$1:$1000,MATCH($C296,Data2!$X:$X,0),MATCH(O$14,Data2!$4:$4,0))</f>
        <v>-6.5427627302906397E-2</v>
      </c>
      <c r="P296" s="225">
        <f>INDEX(Data2!$1:$1000,MATCH($C296,Data2!$X:$X,0),MATCH(P$14,Data2!$4:$4,0))</f>
        <v>-3.4620373051327799E-2</v>
      </c>
      <c r="Q296" s="225">
        <f>INDEX(Data2!$1:$1000,MATCH($C296,Data2!$X:$X,0),MATCH(Q$14,Data2!$4:$4,0))</f>
        <v>-0.47493304871340403</v>
      </c>
      <c r="R296" s="225">
        <f>INDEX(Data2!$1:$1000,MATCH($C296,Data2!$X:$X,0),MATCH(R$14,Data2!$4:$4,0))</f>
        <v>-1.70271698671924</v>
      </c>
      <c r="S296" s="226">
        <f>INDEX(Data2!$1:$1000,MATCH($C296,Data2!$X:$X,0),MATCH(S$14,Data2!$4:$4,0))</f>
        <v>4.23179653114963E-2</v>
      </c>
      <c r="T296" s="98">
        <f>INDEX(Data2!$1:$1000,MATCH($C296,Data2!$X:$X,0),MATCH(T$15,Data2!$4:$4,0))</f>
        <v>0.22100455369559499</v>
      </c>
      <c r="V296" s="219">
        <f t="shared" si="70"/>
        <v>0</v>
      </c>
      <c r="W296" s="219">
        <f t="shared" si="71"/>
        <v>0</v>
      </c>
      <c r="X296" s="219">
        <f t="shared" si="72"/>
        <v>0</v>
      </c>
      <c r="Y296" s="219">
        <f t="shared" si="73"/>
        <v>0</v>
      </c>
      <c r="Z296" s="219">
        <f t="shared" si="74"/>
        <v>0</v>
      </c>
      <c r="AA296" s="219">
        <f t="shared" si="75"/>
        <v>0</v>
      </c>
      <c r="AB296" s="219">
        <f t="shared" si="76"/>
        <v>0</v>
      </c>
      <c r="AC296" s="219">
        <f t="shared" si="77"/>
        <v>0</v>
      </c>
      <c r="AD296" s="219">
        <f t="shared" si="78"/>
        <v>0</v>
      </c>
      <c r="AE296" s="219">
        <f t="shared" si="79"/>
        <v>0</v>
      </c>
      <c r="AF296" s="219">
        <f t="shared" si="80"/>
        <v>0</v>
      </c>
      <c r="AG296" s="219">
        <f t="shared" si="81"/>
        <v>0</v>
      </c>
      <c r="AH296" s="219">
        <f t="shared" si="82"/>
        <v>0</v>
      </c>
      <c r="AI296" s="219">
        <f t="shared" si="83"/>
        <v>0</v>
      </c>
      <c r="AJ296" s="219">
        <f t="shared" si="84"/>
        <v>0</v>
      </c>
      <c r="AK296" s="224">
        <f t="shared" si="85"/>
        <v>0</v>
      </c>
      <c r="AL296" s="96">
        <f t="shared" si="69"/>
        <v>0</v>
      </c>
    </row>
    <row r="297" spans="1:38">
      <c r="A297" s="48" t="s">
        <v>686</v>
      </c>
      <c r="B297" s="48" t="str">
        <f>INDEX('Ref1'!$E:$E,MATCH(A297,'Ref1'!$A:$A,0))</f>
        <v>Thurrock</v>
      </c>
      <c r="C297" s="71">
        <f>INDEX(Data2!$1:$1000,MATCH($A297,Data2!$A:$A,0),MATCH($A$5,Data2!$4:$4,0))</f>
        <v>2</v>
      </c>
      <c r="D297" s="225">
        <f>INDEX(Data2!$1:$1000,MATCH($C297,Data2!$X:$X,0),MATCH(D$14,Data2!$4:$4,0))</f>
        <v>-0.15834272448537501</v>
      </c>
      <c r="E297" s="225">
        <f>INDEX(Data2!$1:$1000,MATCH($C297,Data2!$X:$X,0),MATCH(E$14,Data2!$4:$4,0))</f>
        <v>1.1109246757018101</v>
      </c>
      <c r="F297" s="225">
        <f>INDEX(Data2!$1:$1000,MATCH($C297,Data2!$X:$X,0),MATCH(F$14,Data2!$4:$4,0))</f>
        <v>-1.6405276298473599</v>
      </c>
      <c r="G297" s="225">
        <f>INDEX(Data2!$1:$1000,MATCH($C297,Data2!$X:$X,0),MATCH(G$14,Data2!$4:$4,0))</f>
        <v>-0.57199532434845302</v>
      </c>
      <c r="H297" s="225">
        <f>INDEX(Data2!$1:$1000,MATCH($C297,Data2!$X:$X,0),MATCH(H$14,Data2!$4:$4,0))</f>
        <v>4.23179653114963E-2</v>
      </c>
      <c r="I297" s="225">
        <f>INDEX(Data2!$1:$1000,MATCH($C297,Data2!$X:$X,0),MATCH(I$14,Data2!$4:$4,0))</f>
        <v>0.31673840765542299</v>
      </c>
      <c r="J297" s="225">
        <f>INDEX(Data2!$1:$1000,MATCH($C297,Data2!$X:$X,0),MATCH(J$14,Data2!$4:$4,0))</f>
        <v>0.62724026956349199</v>
      </c>
      <c r="K297" s="225">
        <f>INDEX(Data2!$1:$1000,MATCH($C297,Data2!$X:$X,0),MATCH(K$14,Data2!$4:$4,0))</f>
        <v>0.44076432542273503</v>
      </c>
      <c r="L297" s="225">
        <f>INDEX(Data2!$1:$1000,MATCH($C297,Data2!$X:$X,0),MATCH(L$14,Data2!$4:$4,0))</f>
        <v>2.6924831633429899E-2</v>
      </c>
      <c r="M297" s="225">
        <f>INDEX(Data2!$1:$1000,MATCH($C297,Data2!$X:$X,0),MATCH(M$14,Data2!$4:$4,0))</f>
        <v>-1.1109246757018101</v>
      </c>
      <c r="N297" s="225">
        <f>INDEX(Data2!$1:$1000,MATCH($C297,Data2!$X:$X,0),MATCH(N$14,Data2!$4:$4,0))</f>
        <v>1.4182061165636599</v>
      </c>
      <c r="O297" s="225">
        <f>INDEX(Data2!$1:$1000,MATCH($C297,Data2!$X:$X,0),MATCH(O$14,Data2!$4:$4,0))</f>
        <v>-0.142783450736476</v>
      </c>
      <c r="P297" s="225">
        <f>INDEX(Data2!$1:$1000,MATCH($C297,Data2!$X:$X,0),MATCH(P$14,Data2!$4:$4,0))</f>
        <v>-0.86080506744267005</v>
      </c>
      <c r="Q297" s="225">
        <f>INDEX(Data2!$1:$1000,MATCH($C297,Data2!$X:$X,0),MATCH(Q$14,Data2!$4:$4,0))</f>
        <v>0.292566138795811</v>
      </c>
      <c r="R297" s="225">
        <f>INDEX(Data2!$1:$1000,MATCH($C297,Data2!$X:$X,0),MATCH(R$14,Data2!$4:$4,0))</f>
        <v>-0.28454724788741997</v>
      </c>
      <c r="S297" s="226">
        <f>INDEX(Data2!$1:$1000,MATCH($C297,Data2!$X:$X,0),MATCH(S$14,Data2!$4:$4,0))</f>
        <v>1.3200546968364699</v>
      </c>
      <c r="T297" s="98">
        <f>INDEX(Data2!$1:$1000,MATCH($C297,Data2!$X:$X,0),MATCH(T$15,Data2!$4:$4,0))</f>
        <v>-1.1399039744476001</v>
      </c>
      <c r="V297" s="219">
        <f t="shared" si="70"/>
        <v>0</v>
      </c>
      <c r="W297" s="219">
        <f t="shared" si="71"/>
        <v>0</v>
      </c>
      <c r="X297" s="219">
        <f t="shared" si="72"/>
        <v>0</v>
      </c>
      <c r="Y297" s="219">
        <f t="shared" si="73"/>
        <v>0</v>
      </c>
      <c r="Z297" s="219">
        <f t="shared" si="74"/>
        <v>0</v>
      </c>
      <c r="AA297" s="219">
        <f t="shared" si="75"/>
        <v>0</v>
      </c>
      <c r="AB297" s="219">
        <f t="shared" si="76"/>
        <v>0</v>
      </c>
      <c r="AC297" s="219">
        <f t="shared" si="77"/>
        <v>0</v>
      </c>
      <c r="AD297" s="219">
        <f t="shared" si="78"/>
        <v>0</v>
      </c>
      <c r="AE297" s="219">
        <f t="shared" si="79"/>
        <v>0</v>
      </c>
      <c r="AF297" s="219">
        <f t="shared" si="80"/>
        <v>0</v>
      </c>
      <c r="AG297" s="219">
        <f t="shared" si="81"/>
        <v>0</v>
      </c>
      <c r="AH297" s="219">
        <f t="shared" si="82"/>
        <v>0</v>
      </c>
      <c r="AI297" s="219">
        <f t="shared" si="83"/>
        <v>0</v>
      </c>
      <c r="AJ297" s="219">
        <f t="shared" si="84"/>
        <v>0</v>
      </c>
      <c r="AK297" s="224">
        <f t="shared" si="85"/>
        <v>0</v>
      </c>
      <c r="AL297" s="96">
        <f t="shared" si="69"/>
        <v>0</v>
      </c>
    </row>
    <row r="298" spans="1:38">
      <c r="A298" s="48" t="s">
        <v>688</v>
      </c>
      <c r="B298" s="48" t="str">
        <f>INDEX('Ref1'!$E:$E,MATCH(A298,'Ref1'!$A:$A,0))</f>
        <v>Tonbridge and Malling</v>
      </c>
      <c r="C298" s="71">
        <f>INDEX(Data2!$1:$1000,MATCH($A298,Data2!$A:$A,0),MATCH($A$5,Data2!$4:$4,0))</f>
        <v>24</v>
      </c>
      <c r="D298" s="225">
        <f>INDEX(Data2!$1:$1000,MATCH($C298,Data2!$X:$X,0),MATCH(D$14,Data2!$4:$4,0))</f>
        <v>-1.53231615461489</v>
      </c>
      <c r="E298" s="225">
        <f>INDEX(Data2!$1:$1000,MATCH($C298,Data2!$X:$X,0),MATCH(E$14,Data2!$4:$4,0))</f>
        <v>0.181754940835861</v>
      </c>
      <c r="F298" s="225">
        <f>INDEX(Data2!$1:$1000,MATCH($C298,Data2!$X:$X,0),MATCH(F$14,Data2!$4:$4,0))</f>
        <v>-0.99069228112221797</v>
      </c>
      <c r="G298" s="225">
        <f>INDEX(Data2!$1:$1000,MATCH($C298,Data2!$X:$X,0),MATCH(G$14,Data2!$4:$4,0))</f>
        <v>0.15834272448537501</v>
      </c>
      <c r="H298" s="225">
        <f>INDEX(Data2!$1:$1000,MATCH($C298,Data2!$X:$X,0),MATCH(H$14,Data2!$4:$4,0))</f>
        <v>3.8459493110679101E-3</v>
      </c>
      <c r="I298" s="225">
        <f>INDEX(Data2!$1:$1000,MATCH($C298,Data2!$X:$X,0),MATCH(I$14,Data2!$4:$4,0))</f>
        <v>0.21312928999889499</v>
      </c>
      <c r="J298" s="225">
        <f>INDEX(Data2!$1:$1000,MATCH($C298,Data2!$X:$X,0),MATCH(J$14,Data2!$4:$4,0))</f>
        <v>9.6297118323475706E-2</v>
      </c>
      <c r="K298" s="225">
        <f>INDEX(Data2!$1:$1000,MATCH($C298,Data2!$X:$X,0),MATCH(K$14,Data2!$4:$4,0))</f>
        <v>-1.0691269505479799</v>
      </c>
      <c r="L298" s="225">
        <f>INDEX(Data2!$1:$1000,MATCH($C298,Data2!$X:$X,0),MATCH(L$14,Data2!$4:$4,0))</f>
        <v>1.89619030821197</v>
      </c>
      <c r="M298" s="225">
        <f>INDEX(Data2!$1:$1000,MATCH($C298,Data2!$X:$X,0),MATCH(M$14,Data2!$4:$4,0))</f>
        <v>1.1252961961755199</v>
      </c>
      <c r="N298" s="225">
        <f>INDEX(Data2!$1:$1000,MATCH($C298,Data2!$X:$X,0),MATCH(N$14,Data2!$4:$4,0))</f>
        <v>-0.71393615083927797</v>
      </c>
      <c r="O298" s="225">
        <f>INDEX(Data2!$1:$1000,MATCH($C298,Data2!$X:$X,0),MATCH(O$14,Data2!$4:$4,0))</f>
        <v>1.3577523079868701</v>
      </c>
      <c r="P298" s="225">
        <f>INDEX(Data2!$1:$1000,MATCH($C298,Data2!$X:$X,0),MATCH(P$14,Data2!$4:$4,0))</f>
        <v>-2.6924831633429899E-2</v>
      </c>
      <c r="Q298" s="225">
        <f>INDEX(Data2!$1:$1000,MATCH($C298,Data2!$X:$X,0),MATCH(Q$14,Data2!$4:$4,0))</f>
        <v>3.4620373051327799E-2</v>
      </c>
      <c r="R298" s="225">
        <f>INDEX(Data2!$1:$1000,MATCH($C298,Data2!$X:$X,0),MATCH(R$14,Data2!$4:$4,0))</f>
        <v>0.47493304871340403</v>
      </c>
      <c r="S298" s="226">
        <f>INDEX(Data2!$1:$1000,MATCH($C298,Data2!$X:$X,0),MATCH(S$14,Data2!$4:$4,0))</f>
        <v>1.30189000761073</v>
      </c>
      <c r="T298" s="98">
        <f>INDEX(Data2!$1:$1000,MATCH($C298,Data2!$X:$X,0),MATCH(T$15,Data2!$4:$4,0))</f>
        <v>1.2667954125138601</v>
      </c>
      <c r="V298" s="219">
        <f t="shared" si="70"/>
        <v>0</v>
      </c>
      <c r="W298" s="219">
        <f t="shared" si="71"/>
        <v>0</v>
      </c>
      <c r="X298" s="219">
        <f t="shared" si="72"/>
        <v>0</v>
      </c>
      <c r="Y298" s="219">
        <f t="shared" si="73"/>
        <v>0</v>
      </c>
      <c r="Z298" s="219">
        <f t="shared" si="74"/>
        <v>0</v>
      </c>
      <c r="AA298" s="219">
        <f t="shared" si="75"/>
        <v>0</v>
      </c>
      <c r="AB298" s="219">
        <f t="shared" si="76"/>
        <v>0</v>
      </c>
      <c r="AC298" s="219">
        <f t="shared" si="77"/>
        <v>0</v>
      </c>
      <c r="AD298" s="219">
        <f t="shared" si="78"/>
        <v>0</v>
      </c>
      <c r="AE298" s="219">
        <f t="shared" si="79"/>
        <v>0</v>
      </c>
      <c r="AF298" s="219">
        <f t="shared" si="80"/>
        <v>0</v>
      </c>
      <c r="AG298" s="219">
        <f t="shared" si="81"/>
        <v>0</v>
      </c>
      <c r="AH298" s="219">
        <f t="shared" si="82"/>
        <v>0</v>
      </c>
      <c r="AI298" s="219">
        <f t="shared" si="83"/>
        <v>0</v>
      </c>
      <c r="AJ298" s="219">
        <f t="shared" si="84"/>
        <v>0</v>
      </c>
      <c r="AK298" s="224">
        <f t="shared" si="85"/>
        <v>0</v>
      </c>
      <c r="AL298" s="96">
        <f t="shared" si="69"/>
        <v>0</v>
      </c>
    </row>
    <row r="299" spans="1:38">
      <c r="A299" s="48" t="s">
        <v>690</v>
      </c>
      <c r="B299" s="48" t="str">
        <f>INDEX('Ref1'!$E:$E,MATCH(A299,'Ref1'!$A:$A,0))</f>
        <v>Torbay</v>
      </c>
      <c r="C299" s="71">
        <f>INDEX(Data2!$1:$1000,MATCH($A299,Data2!$A:$A,0),MATCH($A$5,Data2!$4:$4,0))</f>
        <v>195</v>
      </c>
      <c r="D299" s="225">
        <f>INDEX(Data2!$1:$1000,MATCH($C299,Data2!$X:$X,0),MATCH(D$14,Data2!$4:$4,0))</f>
        <v>0.40710271318473101</v>
      </c>
      <c r="E299" s="225">
        <f>INDEX(Data2!$1:$1000,MATCH($C299,Data2!$X:$X,0),MATCH(E$14,Data2!$4:$4,0))</f>
        <v>2.3059846127924502</v>
      </c>
      <c r="F299" s="225">
        <f>INDEX(Data2!$1:$1000,MATCH($C299,Data2!$X:$X,0),MATCH(F$14,Data2!$4:$4,0))</f>
        <v>-3.8459493110680398E-3</v>
      </c>
      <c r="G299" s="225">
        <f>INDEX(Data2!$1:$1000,MATCH($C299,Data2!$X:$X,0),MATCH(G$14,Data2!$4:$4,0))</f>
        <v>0.92970852097435497</v>
      </c>
      <c r="H299" s="225">
        <f>INDEX(Data2!$1:$1000,MATCH($C299,Data2!$X:$X,0),MATCH(H$14,Data2!$4:$4,0))</f>
        <v>0.173940428614663</v>
      </c>
      <c r="I299" s="225">
        <f>INDEX(Data2!$1:$1000,MATCH($C299,Data2!$X:$X,0),MATCH(I$14,Data2!$4:$4,0))</f>
        <v>-0.86080506744267005</v>
      </c>
      <c r="J299" s="225">
        <f>INDEX(Data2!$1:$1000,MATCH($C299,Data2!$X:$X,0),MATCH(J$14,Data2!$4:$4,0))</f>
        <v>0.59938909654980799</v>
      </c>
      <c r="K299" s="225">
        <f>INDEX(Data2!$1:$1000,MATCH($C299,Data2!$X:$X,0),MATCH(K$14,Data2!$4:$4,0))</f>
        <v>-0.38215790030638502</v>
      </c>
      <c r="L299" s="225">
        <f>INDEX(Data2!$1:$1000,MATCH($C299,Data2!$X:$X,0),MATCH(L$14,Data2!$4:$4,0))</f>
        <v>-0.84971663855767099</v>
      </c>
      <c r="M299" s="225">
        <f>INDEX(Data2!$1:$1000,MATCH($C299,Data2!$X:$X,0),MATCH(M$14,Data2!$4:$4,0))</f>
        <v>-0.33295581167441402</v>
      </c>
      <c r="N299" s="225">
        <f>INDEX(Data2!$1:$1000,MATCH($C299,Data2!$X:$X,0),MATCH(N$14,Data2!$4:$4,0))</f>
        <v>2.2079361535700999</v>
      </c>
      <c r="O299" s="225">
        <f>INDEX(Data2!$1:$1000,MATCH($C299,Data2!$X:$X,0),MATCH(O$14,Data2!$4:$4,0))</f>
        <v>-1.1399039744476001</v>
      </c>
      <c r="P299" s="225">
        <f>INDEX(Data2!$1:$1000,MATCH($C299,Data2!$X:$X,0),MATCH(P$14,Data2!$4:$4,0))</f>
        <v>1.2498189696086499</v>
      </c>
      <c r="Q299" s="225">
        <f>INDEX(Data2!$1:$1000,MATCH($C299,Data2!$X:$X,0),MATCH(Q$14,Data2!$4:$4,0))</f>
        <v>0.46634031421206401</v>
      </c>
      <c r="R299" s="225">
        <f>INDEX(Data2!$1:$1000,MATCH($C299,Data2!$X:$X,0),MATCH(R$14,Data2!$4:$4,0))</f>
        <v>-0.92970852097435497</v>
      </c>
      <c r="S299" s="226">
        <f>INDEX(Data2!$1:$1000,MATCH($C299,Data2!$X:$X,0),MATCH(S$14,Data2!$4:$4,0))</f>
        <v>2.6924831633429899E-2</v>
      </c>
      <c r="T299" s="98">
        <f>INDEX(Data2!$1:$1000,MATCH($C299,Data2!$X:$X,0),MATCH(T$15,Data2!$4:$4,0))</f>
        <v>1.67081473865842</v>
      </c>
      <c r="V299" s="219">
        <f t="shared" si="70"/>
        <v>0</v>
      </c>
      <c r="W299" s="219">
        <f t="shared" si="71"/>
        <v>0</v>
      </c>
      <c r="X299" s="219">
        <f t="shared" si="72"/>
        <v>0</v>
      </c>
      <c r="Y299" s="219">
        <f t="shared" si="73"/>
        <v>0</v>
      </c>
      <c r="Z299" s="219">
        <f t="shared" si="74"/>
        <v>0</v>
      </c>
      <c r="AA299" s="219">
        <f t="shared" si="75"/>
        <v>0</v>
      </c>
      <c r="AB299" s="219">
        <f t="shared" si="76"/>
        <v>0</v>
      </c>
      <c r="AC299" s="219">
        <f t="shared" si="77"/>
        <v>0</v>
      </c>
      <c r="AD299" s="219">
        <f t="shared" si="78"/>
        <v>0</v>
      </c>
      <c r="AE299" s="219">
        <f t="shared" si="79"/>
        <v>0</v>
      </c>
      <c r="AF299" s="219">
        <f t="shared" si="80"/>
        <v>0</v>
      </c>
      <c r="AG299" s="219">
        <f t="shared" si="81"/>
        <v>0</v>
      </c>
      <c r="AH299" s="219">
        <f t="shared" si="82"/>
        <v>0</v>
      </c>
      <c r="AI299" s="219">
        <f t="shared" si="83"/>
        <v>0</v>
      </c>
      <c r="AJ299" s="219">
        <f t="shared" si="84"/>
        <v>0</v>
      </c>
      <c r="AK299" s="224">
        <f t="shared" si="85"/>
        <v>0</v>
      </c>
      <c r="AL299" s="96">
        <f t="shared" si="69"/>
        <v>0</v>
      </c>
    </row>
    <row r="300" spans="1:38">
      <c r="A300" s="48" t="s">
        <v>692</v>
      </c>
      <c r="B300" s="48" t="str">
        <f>INDEX('Ref1'!$E:$E,MATCH(A300,'Ref1'!$A:$A,0))</f>
        <v>Torridge</v>
      </c>
      <c r="C300" s="71">
        <f>INDEX(Data2!$1:$1000,MATCH($A300,Data2!$A:$A,0),MATCH($A$5,Data2!$4:$4,0))</f>
        <v>51</v>
      </c>
      <c r="D300" s="225">
        <f>INDEX(Data2!$1:$1000,MATCH($C300,Data2!$X:$X,0),MATCH(D$14,Data2!$4:$4,0))</f>
        <v>0.276546612755663</v>
      </c>
      <c r="E300" s="225">
        <f>INDEX(Data2!$1:$1000,MATCH($C300,Data2!$X:$X,0),MATCH(E$14,Data2!$4:$4,0))</f>
        <v>6.5427627302906605E-2</v>
      </c>
      <c r="F300" s="225">
        <f>INDEX(Data2!$1:$1000,MATCH($C300,Data2!$X:$X,0),MATCH(F$14,Data2!$4:$4,0))</f>
        <v>0.89472573620472595</v>
      </c>
      <c r="G300" s="225">
        <f>INDEX(Data2!$1:$1000,MATCH($C300,Data2!$X:$X,0),MATCH(G$14,Data2!$4:$4,0))</f>
        <v>0.18958056817244801</v>
      </c>
      <c r="H300" s="225">
        <f>INDEX(Data2!$1:$1000,MATCH($C300,Data2!$X:$X,0),MATCH(H$14,Data2!$4:$4,0))</f>
        <v>-0.67477993525131896</v>
      </c>
      <c r="I300" s="225">
        <f>INDEX(Data2!$1:$1000,MATCH($C300,Data2!$X:$X,0),MATCH(I$14,Data2!$4:$4,0))</f>
        <v>1.58410435946053</v>
      </c>
      <c r="J300" s="225">
        <f>INDEX(Data2!$1:$1000,MATCH($C300,Data2!$X:$X,0),MATCH(J$14,Data2!$4:$4,0))</f>
        <v>0.73392869407083206</v>
      </c>
      <c r="K300" s="225">
        <f>INDEX(Data2!$1:$1000,MATCH($C300,Data2!$X:$X,0),MATCH(K$14,Data2!$4:$4,0))</f>
        <v>-0.45778187523733299</v>
      </c>
      <c r="L300" s="225">
        <f>INDEX(Data2!$1:$1000,MATCH($C300,Data2!$X:$X,0),MATCH(L$14,Data2!$4:$4,0))</f>
        <v>-0.74403555410450795</v>
      </c>
      <c r="M300" s="225">
        <f>INDEX(Data2!$1:$1000,MATCH($C300,Data2!$X:$X,0),MATCH(M$14,Data2!$4:$4,0))</f>
        <v>-0.69422498537454602</v>
      </c>
      <c r="N300" s="225">
        <f>INDEX(Data2!$1:$1000,MATCH($C300,Data2!$X:$X,0),MATCH(N$14,Data2!$4:$4,0))</f>
        <v>-1.58410435946053</v>
      </c>
      <c r="O300" s="225">
        <f>INDEX(Data2!$1:$1000,MATCH($C300,Data2!$X:$X,0),MATCH(O$14,Data2!$4:$4,0))</f>
        <v>0.13501699212531501</v>
      </c>
      <c r="P300" s="225">
        <f>INDEX(Data2!$1:$1000,MATCH($C300,Data2!$X:$X,0),MATCH(P$14,Data2!$4:$4,0))</f>
        <v>0.59938909654980799</v>
      </c>
      <c r="Q300" s="225">
        <f>INDEX(Data2!$1:$1000,MATCH($C300,Data2!$X:$X,0),MATCH(Q$14,Data2!$4:$4,0))</f>
        <v>1.58410435946053</v>
      </c>
      <c r="R300" s="225">
        <f>INDEX(Data2!$1:$1000,MATCH($C300,Data2!$X:$X,0),MATCH(R$14,Data2!$4:$4,0))</f>
        <v>-0.50092629126642196</v>
      </c>
      <c r="S300" s="226">
        <f>INDEX(Data2!$1:$1000,MATCH($C300,Data2!$X:$X,0),MATCH(S$14,Data2!$4:$4,0))</f>
        <v>-1.9230884433897401E-2</v>
      </c>
      <c r="T300" s="98">
        <f>INDEX(Data2!$1:$1000,MATCH($C300,Data2!$X:$X,0),MATCH(T$15,Data2!$4:$4,0))</f>
        <v>0.46634031421206401</v>
      </c>
      <c r="V300" s="219">
        <f t="shared" si="70"/>
        <v>0</v>
      </c>
      <c r="W300" s="219">
        <f t="shared" si="71"/>
        <v>0</v>
      </c>
      <c r="X300" s="219">
        <f t="shared" si="72"/>
        <v>0</v>
      </c>
      <c r="Y300" s="219">
        <f t="shared" si="73"/>
        <v>0</v>
      </c>
      <c r="Z300" s="219">
        <f t="shared" si="74"/>
        <v>0</v>
      </c>
      <c r="AA300" s="219">
        <f t="shared" si="75"/>
        <v>0</v>
      </c>
      <c r="AB300" s="219">
        <f t="shared" si="76"/>
        <v>0</v>
      </c>
      <c r="AC300" s="219">
        <f t="shared" si="77"/>
        <v>0</v>
      </c>
      <c r="AD300" s="219">
        <f t="shared" si="78"/>
        <v>0</v>
      </c>
      <c r="AE300" s="219">
        <f t="shared" si="79"/>
        <v>0</v>
      </c>
      <c r="AF300" s="219">
        <f t="shared" si="80"/>
        <v>0</v>
      </c>
      <c r="AG300" s="219">
        <f t="shared" si="81"/>
        <v>0</v>
      </c>
      <c r="AH300" s="219">
        <f t="shared" si="82"/>
        <v>0</v>
      </c>
      <c r="AI300" s="219">
        <f t="shared" si="83"/>
        <v>0</v>
      </c>
      <c r="AJ300" s="219">
        <f t="shared" si="84"/>
        <v>0</v>
      </c>
      <c r="AK300" s="224">
        <f t="shared" si="85"/>
        <v>0</v>
      </c>
      <c r="AL300" s="96">
        <f t="shared" si="69"/>
        <v>0</v>
      </c>
    </row>
    <row r="301" spans="1:38">
      <c r="A301" s="48" t="s">
        <v>694</v>
      </c>
      <c r="B301" s="48" t="str">
        <f>INDEX('Ref1'!$E:$E,MATCH(A301,'Ref1'!$A:$A,0))</f>
        <v>Tower Hamlets</v>
      </c>
      <c r="C301" s="71">
        <f>INDEX(Data2!$1:$1000,MATCH($A301,Data2!$A:$A,0),MATCH($A$5,Data2!$4:$4,0))</f>
        <v>45</v>
      </c>
      <c r="D301" s="225">
        <f>INDEX(Data2!$1:$1000,MATCH($C301,Data2!$X:$X,0),MATCH(D$14,Data2!$4:$4,0))</f>
        <v>-0.44076432542273503</v>
      </c>
      <c r="E301" s="225">
        <f>INDEX(Data2!$1:$1000,MATCH($C301,Data2!$X:$X,0),MATCH(E$14,Data2!$4:$4,0))</f>
        <v>0.77482466969292996</v>
      </c>
      <c r="F301" s="225">
        <f>INDEX(Data2!$1:$1000,MATCH($C301,Data2!$X:$X,0),MATCH(F$14,Data2!$4:$4,0))</f>
        <v>-0.66515271288348599</v>
      </c>
      <c r="G301" s="225">
        <f>INDEX(Data2!$1:$1000,MATCH($C301,Data2!$X:$X,0),MATCH(G$14,Data2!$4:$4,0))</f>
        <v>-0.48356099433467298</v>
      </c>
      <c r="H301" s="225">
        <f>INDEX(Data2!$1:$1000,MATCH($C301,Data2!$X:$X,0),MATCH(H$14,Data2!$4:$4,0))</f>
        <v>0.119507998425229</v>
      </c>
      <c r="I301" s="225">
        <f>INDEX(Data2!$1:$1000,MATCH($C301,Data2!$X:$X,0),MATCH(I$14,Data2!$4:$4,0))</f>
        <v>1.94481164334801</v>
      </c>
      <c r="J301" s="225">
        <f>INDEX(Data2!$1:$1000,MATCH($C301,Data2!$X:$X,0),MATCH(J$14,Data2!$4:$4,0))</f>
        <v>-1.1538075490063599E-2</v>
      </c>
      <c r="K301" s="225">
        <f>INDEX(Data2!$1:$1000,MATCH($C301,Data2!$X:$X,0),MATCH(K$14,Data2!$4:$4,0))</f>
        <v>-0.56295962945385403</v>
      </c>
      <c r="L301" s="225">
        <f>INDEX(Data2!$1:$1000,MATCH($C301,Data2!$X:$X,0),MATCH(L$14,Data2!$4:$4,0))</f>
        <v>0.71393615083927797</v>
      </c>
      <c r="M301" s="225">
        <f>INDEX(Data2!$1:$1000,MATCH($C301,Data2!$X:$X,0),MATCH(M$14,Data2!$4:$4,0))</f>
        <v>0.104027698398954</v>
      </c>
      <c r="N301" s="225">
        <f>INDEX(Data2!$1:$1000,MATCH($C301,Data2!$X:$X,0),MATCH(N$14,Data2!$4:$4,0))</f>
        <v>-0.77482466969292996</v>
      </c>
      <c r="O301" s="225">
        <f>INDEX(Data2!$1:$1000,MATCH($C301,Data2!$X:$X,0),MATCH(O$14,Data2!$4:$4,0))</f>
        <v>0.75421899455136598</v>
      </c>
      <c r="P301" s="225">
        <f>INDEX(Data2!$1:$1000,MATCH($C301,Data2!$X:$X,0),MATCH(P$14,Data2!$4:$4,0))</f>
        <v>0.50966558646457005</v>
      </c>
      <c r="Q301" s="225">
        <f>INDEX(Data2!$1:$1000,MATCH($C301,Data2!$X:$X,0),MATCH(Q$14,Data2!$4:$4,0))</f>
        <v>0.47493304871340403</v>
      </c>
      <c r="R301" s="225">
        <f>INDEX(Data2!$1:$1000,MATCH($C301,Data2!$X:$X,0),MATCH(R$14,Data2!$4:$4,0))</f>
        <v>-0.46634031421206401</v>
      </c>
      <c r="S301" s="226">
        <f>INDEX(Data2!$1:$1000,MATCH($C301,Data2!$X:$X,0),MATCH(S$14,Data2!$4:$4,0))</f>
        <v>1.2667954125138601</v>
      </c>
      <c r="T301" s="98">
        <f>INDEX(Data2!$1:$1000,MATCH($C301,Data2!$X:$X,0),MATCH(T$15,Data2!$4:$4,0))</f>
        <v>-1.3974848188810201</v>
      </c>
      <c r="V301" s="219">
        <f t="shared" si="70"/>
        <v>0</v>
      </c>
      <c r="W301" s="219">
        <f t="shared" si="71"/>
        <v>0</v>
      </c>
      <c r="X301" s="219">
        <f t="shared" si="72"/>
        <v>0</v>
      </c>
      <c r="Y301" s="219">
        <f t="shared" si="73"/>
        <v>0</v>
      </c>
      <c r="Z301" s="219">
        <f t="shared" si="74"/>
        <v>0</v>
      </c>
      <c r="AA301" s="219">
        <f t="shared" si="75"/>
        <v>0</v>
      </c>
      <c r="AB301" s="219">
        <f t="shared" si="76"/>
        <v>0</v>
      </c>
      <c r="AC301" s="219">
        <f t="shared" si="77"/>
        <v>0</v>
      </c>
      <c r="AD301" s="219">
        <f t="shared" si="78"/>
        <v>0</v>
      </c>
      <c r="AE301" s="219">
        <f t="shared" si="79"/>
        <v>0</v>
      </c>
      <c r="AF301" s="219">
        <f t="shared" si="80"/>
        <v>0</v>
      </c>
      <c r="AG301" s="219">
        <f t="shared" si="81"/>
        <v>0</v>
      </c>
      <c r="AH301" s="219">
        <f t="shared" si="82"/>
        <v>0</v>
      </c>
      <c r="AI301" s="219">
        <f t="shared" si="83"/>
        <v>0</v>
      </c>
      <c r="AJ301" s="219">
        <f t="shared" si="84"/>
        <v>0</v>
      </c>
      <c r="AK301" s="224">
        <f t="shared" si="85"/>
        <v>0</v>
      </c>
      <c r="AL301" s="96">
        <f t="shared" si="69"/>
        <v>0</v>
      </c>
    </row>
    <row r="302" spans="1:38">
      <c r="A302" s="48" t="s">
        <v>696</v>
      </c>
      <c r="B302" s="48" t="str">
        <f>INDEX('Ref1'!$E:$E,MATCH(A302,'Ref1'!$A:$A,0))</f>
        <v>Trafford</v>
      </c>
      <c r="C302" s="71">
        <f>INDEX(Data2!$1:$1000,MATCH($A302,Data2!$A:$A,0),MATCH($A$5,Data2!$4:$4,0))</f>
        <v>158</v>
      </c>
      <c r="D302" s="225">
        <f>INDEX(Data2!$1:$1000,MATCH($C302,Data2!$X:$X,0),MATCH(D$14,Data2!$4:$4,0))</f>
        <v>0.61790345380673695</v>
      </c>
      <c r="E302" s="225">
        <f>INDEX(Data2!$1:$1000,MATCH($C302,Data2!$X:$X,0),MATCH(E$14,Data2!$4:$4,0))</f>
        <v>1.55768809267068</v>
      </c>
      <c r="F302" s="225">
        <f>INDEX(Data2!$1:$1000,MATCH($C302,Data2!$X:$X,0),MATCH(F$14,Data2!$4:$4,0))</f>
        <v>-1.0033362959655601</v>
      </c>
      <c r="G302" s="225">
        <f>INDEX(Data2!$1:$1000,MATCH($C302,Data2!$X:$X,0),MATCH(G$14,Data2!$4:$4,0))</f>
        <v>0.16613652408900501</v>
      </c>
      <c r="H302" s="225">
        <f>INDEX(Data2!$1:$1000,MATCH($C302,Data2!$X:$X,0),MATCH(H$14,Data2!$4:$4,0))</f>
        <v>1.2331952774122601</v>
      </c>
      <c r="I302" s="225">
        <f>INDEX(Data2!$1:$1000,MATCH($C302,Data2!$X:$X,0),MATCH(I$14,Data2!$4:$4,0))</f>
        <v>0.96586782262374904</v>
      </c>
      <c r="J302" s="225">
        <f>INDEX(Data2!$1:$1000,MATCH($C302,Data2!$X:$X,0),MATCH(J$14,Data2!$4:$4,0))</f>
        <v>-0.373896287181058</v>
      </c>
      <c r="K302" s="225">
        <f>INDEX(Data2!$1:$1000,MATCH($C302,Data2!$X:$X,0),MATCH(K$14,Data2!$4:$4,0))</f>
        <v>0.62724026956349199</v>
      </c>
      <c r="L302" s="225">
        <f>INDEX(Data2!$1:$1000,MATCH($C302,Data2!$X:$X,0),MATCH(L$14,Data2!$4:$4,0))</f>
        <v>-1.58410435946053</v>
      </c>
      <c r="M302" s="225">
        <f>INDEX(Data2!$1:$1000,MATCH($C302,Data2!$X:$X,0),MATCH(M$14,Data2!$4:$4,0))</f>
        <v>-0.55396966512034396</v>
      </c>
      <c r="N302" s="225">
        <f>INDEX(Data2!$1:$1000,MATCH($C302,Data2!$X:$X,0),MATCH(N$14,Data2!$4:$4,0))</f>
        <v>-0.43230348489121101</v>
      </c>
      <c r="O302" s="225">
        <f>INDEX(Data2!$1:$1000,MATCH($C302,Data2!$X:$X,0),MATCH(O$14,Data2!$4:$4,0))</f>
        <v>-7.31380090717315E-2</v>
      </c>
      <c r="P302" s="225">
        <f>INDEX(Data2!$1:$1000,MATCH($C302,Data2!$X:$X,0),MATCH(P$14,Data2!$4:$4,0))</f>
        <v>-0.89472573620472595</v>
      </c>
      <c r="Q302" s="225">
        <f>INDEX(Data2!$1:$1000,MATCH($C302,Data2!$X:$X,0),MATCH(Q$14,Data2!$4:$4,0))</f>
        <v>-1.1109246757018101</v>
      </c>
      <c r="R302" s="225">
        <f>INDEX(Data2!$1:$1000,MATCH($C302,Data2!$X:$X,0),MATCH(R$14,Data2!$4:$4,0))</f>
        <v>-0.11176450046109999</v>
      </c>
      <c r="S302" s="226">
        <f>INDEX(Data2!$1:$1000,MATCH($C302,Data2!$X:$X,0),MATCH(S$14,Data2!$4:$4,0))</f>
        <v>0.89472573620472595</v>
      </c>
      <c r="T302" s="98">
        <f>INDEX(Data2!$1:$1000,MATCH($C302,Data2!$X:$X,0),MATCH(T$15,Data2!$4:$4,0))</f>
        <v>-0.56295962945385403</v>
      </c>
      <c r="V302" s="219">
        <f t="shared" si="70"/>
        <v>0</v>
      </c>
      <c r="W302" s="219">
        <f t="shared" si="71"/>
        <v>0</v>
      </c>
      <c r="X302" s="219">
        <f t="shared" si="72"/>
        <v>0</v>
      </c>
      <c r="Y302" s="219">
        <f t="shared" si="73"/>
        <v>0</v>
      </c>
      <c r="Z302" s="219">
        <f t="shared" si="74"/>
        <v>0</v>
      </c>
      <c r="AA302" s="219">
        <f t="shared" si="75"/>
        <v>0</v>
      </c>
      <c r="AB302" s="219">
        <f t="shared" si="76"/>
        <v>0</v>
      </c>
      <c r="AC302" s="219">
        <f t="shared" si="77"/>
        <v>0</v>
      </c>
      <c r="AD302" s="219">
        <f t="shared" si="78"/>
        <v>0</v>
      </c>
      <c r="AE302" s="219">
        <f t="shared" si="79"/>
        <v>0</v>
      </c>
      <c r="AF302" s="219">
        <f t="shared" si="80"/>
        <v>0</v>
      </c>
      <c r="AG302" s="219">
        <f t="shared" si="81"/>
        <v>0</v>
      </c>
      <c r="AH302" s="219">
        <f t="shared" si="82"/>
        <v>0</v>
      </c>
      <c r="AI302" s="219">
        <f t="shared" si="83"/>
        <v>0</v>
      </c>
      <c r="AJ302" s="219">
        <f t="shared" si="84"/>
        <v>0</v>
      </c>
      <c r="AK302" s="224">
        <f t="shared" si="85"/>
        <v>0</v>
      </c>
      <c r="AL302" s="96">
        <f t="shared" si="69"/>
        <v>0</v>
      </c>
    </row>
    <row r="303" spans="1:38">
      <c r="A303" s="48" t="s">
        <v>698</v>
      </c>
      <c r="B303" s="48" t="str">
        <f>INDEX('Ref1'!$E:$E,MATCH(A303,'Ref1'!$A:$A,0))</f>
        <v>Tunbridge Wells</v>
      </c>
      <c r="C303" s="71">
        <f>INDEX(Data2!$1:$1000,MATCH($A303,Data2!$A:$A,0),MATCH($A$5,Data2!$4:$4,0))</f>
        <v>66</v>
      </c>
      <c r="D303" s="225">
        <f>INDEX(Data2!$1:$1000,MATCH($C303,Data2!$X:$X,0),MATCH(D$14,Data2!$4:$4,0))</f>
        <v>-1.58410435946053</v>
      </c>
      <c r="E303" s="225">
        <f>INDEX(Data2!$1:$1000,MATCH($C303,Data2!$X:$X,0),MATCH(E$14,Data2!$4:$4,0))</f>
        <v>0.80636647104172898</v>
      </c>
      <c r="F303" s="225">
        <f>INDEX(Data2!$1:$1000,MATCH($C303,Data2!$X:$X,0),MATCH(F$14,Data2!$4:$4,0))</f>
        <v>-0.32483643033381798</v>
      </c>
      <c r="G303" s="225">
        <f>INDEX(Data2!$1:$1000,MATCH($C303,Data2!$X:$X,0),MATCH(G$14,Data2!$4:$4,0))</f>
        <v>-0.15055853143485801</v>
      </c>
      <c r="H303" s="225">
        <f>INDEX(Data2!$1:$1000,MATCH($C303,Data2!$X:$X,0),MATCH(H$14,Data2!$4:$4,0))</f>
        <v>-7.31380090717315E-2</v>
      </c>
      <c r="I303" s="225">
        <f>INDEX(Data2!$1:$1000,MATCH($C303,Data2!$X:$X,0),MATCH(I$14,Data2!$4:$4,0))</f>
        <v>-0.13501699212531501</v>
      </c>
      <c r="J303" s="225">
        <f>INDEX(Data2!$1:$1000,MATCH($C303,Data2!$X:$X,0),MATCH(J$14,Data2!$4:$4,0))</f>
        <v>-0.12725866904514299</v>
      </c>
      <c r="K303" s="225">
        <f>INDEX(Data2!$1:$1000,MATCH($C303,Data2!$X:$X,0),MATCH(K$14,Data2!$4:$4,0))</f>
        <v>0.19741782293777199</v>
      </c>
      <c r="L303" s="225">
        <f>INDEX(Data2!$1:$1000,MATCH($C303,Data2!$X:$X,0),MATCH(L$14,Data2!$4:$4,0))</f>
        <v>-8.8572288948811098E-2</v>
      </c>
      <c r="M303" s="225">
        <f>INDEX(Data2!$1:$1000,MATCH($C303,Data2!$X:$X,0),MATCH(M$14,Data2!$4:$4,0))</f>
        <v>-1.30189000761073</v>
      </c>
      <c r="N303" s="225">
        <f>INDEX(Data2!$1:$1000,MATCH($C303,Data2!$X:$X,0),MATCH(N$14,Data2!$4:$4,0))</f>
        <v>-0.18958056817244801</v>
      </c>
      <c r="O303" s="225">
        <f>INDEX(Data2!$1:$1000,MATCH($C303,Data2!$X:$X,0),MATCH(O$14,Data2!$4:$4,0))</f>
        <v>1.6116747250674801</v>
      </c>
      <c r="P303" s="225">
        <f>INDEX(Data2!$1:$1000,MATCH($C303,Data2!$X:$X,0),MATCH(P$14,Data2!$4:$4,0))</f>
        <v>1.37734677311944</v>
      </c>
      <c r="Q303" s="225">
        <f>INDEX(Data2!$1:$1000,MATCH($C303,Data2!$X:$X,0),MATCH(Q$14,Data2!$4:$4,0))</f>
        <v>-0.13501699212531501</v>
      </c>
      <c r="R303" s="225">
        <f>INDEX(Data2!$1:$1000,MATCH($C303,Data2!$X:$X,0),MATCH(R$14,Data2!$4:$4,0))</f>
        <v>0.84971663855767099</v>
      </c>
      <c r="S303" s="226">
        <f>INDEX(Data2!$1:$1000,MATCH($C303,Data2!$X:$X,0),MATCH(S$14,Data2!$4:$4,0))</f>
        <v>-0.39876036674317</v>
      </c>
      <c r="T303" s="98">
        <f>INDEX(Data2!$1:$1000,MATCH($C303,Data2!$X:$X,0),MATCH(T$15,Data2!$4:$4,0))</f>
        <v>0.52726251343495301</v>
      </c>
      <c r="V303" s="219">
        <f t="shared" si="70"/>
        <v>0</v>
      </c>
      <c r="W303" s="219">
        <f t="shared" si="71"/>
        <v>0</v>
      </c>
      <c r="X303" s="219">
        <f t="shared" si="72"/>
        <v>0</v>
      </c>
      <c r="Y303" s="219">
        <f t="shared" si="73"/>
        <v>0</v>
      </c>
      <c r="Z303" s="219">
        <f t="shared" si="74"/>
        <v>0</v>
      </c>
      <c r="AA303" s="219">
        <f t="shared" si="75"/>
        <v>0</v>
      </c>
      <c r="AB303" s="219">
        <f t="shared" si="76"/>
        <v>0</v>
      </c>
      <c r="AC303" s="219">
        <f t="shared" si="77"/>
        <v>0</v>
      </c>
      <c r="AD303" s="219">
        <f t="shared" si="78"/>
        <v>0</v>
      </c>
      <c r="AE303" s="219">
        <f t="shared" si="79"/>
        <v>0</v>
      </c>
      <c r="AF303" s="219">
        <f t="shared" si="80"/>
        <v>0</v>
      </c>
      <c r="AG303" s="219">
        <f t="shared" si="81"/>
        <v>0</v>
      </c>
      <c r="AH303" s="219">
        <f t="shared" si="82"/>
        <v>0</v>
      </c>
      <c r="AI303" s="219">
        <f t="shared" si="83"/>
        <v>0</v>
      </c>
      <c r="AJ303" s="219">
        <f t="shared" si="84"/>
        <v>0</v>
      </c>
      <c r="AK303" s="224">
        <f t="shared" si="85"/>
        <v>0</v>
      </c>
      <c r="AL303" s="96">
        <f t="shared" si="69"/>
        <v>0</v>
      </c>
    </row>
    <row r="304" spans="1:38">
      <c r="A304" s="48" t="s">
        <v>702</v>
      </c>
      <c r="B304" s="48" t="str">
        <f>INDEX('Ref1'!$E:$E,MATCH(A304,'Ref1'!$A:$A,0))</f>
        <v>Uttlesford</v>
      </c>
      <c r="C304" s="71">
        <f>INDEX(Data2!$1:$1000,MATCH($A304,Data2!$A:$A,0),MATCH($A$5,Data2!$4:$4,0))</f>
        <v>40</v>
      </c>
      <c r="D304" s="225">
        <f>INDEX(Data2!$1:$1000,MATCH($C304,Data2!$X:$X,0),MATCH(D$14,Data2!$4:$4,0))</f>
        <v>-1.01614278526508</v>
      </c>
      <c r="E304" s="225">
        <f>INDEX(Data2!$1:$1000,MATCH($C304,Data2!$X:$X,0),MATCH(E$14,Data2!$4:$4,0))</f>
        <v>0.56295962945385303</v>
      </c>
      <c r="F304" s="225">
        <f>INDEX(Data2!$1:$1000,MATCH($C304,Data2!$X:$X,0),MATCH(F$14,Data2!$4:$4,0))</f>
        <v>-1.0422691021370301</v>
      </c>
      <c r="G304" s="225">
        <f>INDEX(Data2!$1:$1000,MATCH($C304,Data2!$X:$X,0),MATCH(G$14,Data2!$4:$4,0))</f>
        <v>-0.75421899455136598</v>
      </c>
      <c r="H304" s="225">
        <f>INDEX(Data2!$1:$1000,MATCH($C304,Data2!$X:$X,0),MATCH(H$14,Data2!$4:$4,0))</f>
        <v>1.67081473865842</v>
      </c>
      <c r="I304" s="225">
        <f>INDEX(Data2!$1:$1000,MATCH($C304,Data2!$X:$X,0),MATCH(I$14,Data2!$4:$4,0))</f>
        <v>1.7722890959111699</v>
      </c>
      <c r="J304" s="225">
        <f>INDEX(Data2!$1:$1000,MATCH($C304,Data2!$X:$X,0),MATCH(J$14,Data2!$4:$4,0))</f>
        <v>2.2079361535700999</v>
      </c>
      <c r="K304" s="225">
        <f>INDEX(Data2!$1:$1000,MATCH($C304,Data2!$X:$X,0),MATCH(K$14,Data2!$4:$4,0))</f>
        <v>-0.34109720278987699</v>
      </c>
      <c r="L304" s="225">
        <f>INDEX(Data2!$1:$1000,MATCH($C304,Data2!$X:$X,0),MATCH(L$14,Data2!$4:$4,0))</f>
        <v>-0.423873478962081</v>
      </c>
      <c r="M304" s="225">
        <f>INDEX(Data2!$1:$1000,MATCH($C304,Data2!$X:$X,0),MATCH(M$14,Data2!$4:$4,0))</f>
        <v>1.58410435946053</v>
      </c>
      <c r="N304" s="225">
        <f>INDEX(Data2!$1:$1000,MATCH($C304,Data2!$X:$X,0),MATCH(N$14,Data2!$4:$4,0))</f>
        <v>0.636632089188649</v>
      </c>
      <c r="O304" s="225">
        <f>INDEX(Data2!$1:$1000,MATCH($C304,Data2!$X:$X,0),MATCH(O$14,Data2!$4:$4,0))</f>
        <v>0.62724026956349199</v>
      </c>
      <c r="P304" s="225">
        <f>INDEX(Data2!$1:$1000,MATCH($C304,Data2!$X:$X,0),MATCH(P$14,Data2!$4:$4,0))</f>
        <v>-0.46634031421206401</v>
      </c>
      <c r="Q304" s="225">
        <f>INDEX(Data2!$1:$1000,MATCH($C304,Data2!$X:$X,0),MATCH(Q$14,Data2!$4:$4,0))</f>
        <v>-8.8572288948811098E-2</v>
      </c>
      <c r="R304" s="225">
        <f>INDEX(Data2!$1:$1000,MATCH($C304,Data2!$X:$X,0),MATCH(R$14,Data2!$4:$4,0))</f>
        <v>1.2841450125398799</v>
      </c>
      <c r="S304" s="226">
        <f>INDEX(Data2!$1:$1000,MATCH($C304,Data2!$X:$X,0),MATCH(S$14,Data2!$4:$4,0))</f>
        <v>0.95367622688124898</v>
      </c>
      <c r="T304" s="98">
        <f>INDEX(Data2!$1:$1000,MATCH($C304,Data2!$X:$X,0),MATCH(T$15,Data2!$4:$4,0))</f>
        <v>-0.80636647104172898</v>
      </c>
      <c r="V304" s="219">
        <f t="shared" si="70"/>
        <v>0</v>
      </c>
      <c r="W304" s="219">
        <f t="shared" si="71"/>
        <v>0</v>
      </c>
      <c r="X304" s="219">
        <f t="shared" si="72"/>
        <v>0</v>
      </c>
      <c r="Y304" s="219">
        <f t="shared" si="73"/>
        <v>0</v>
      </c>
      <c r="Z304" s="219">
        <f t="shared" si="74"/>
        <v>0</v>
      </c>
      <c r="AA304" s="219">
        <f t="shared" si="75"/>
        <v>0</v>
      </c>
      <c r="AB304" s="219">
        <f t="shared" si="76"/>
        <v>0</v>
      </c>
      <c r="AC304" s="219">
        <f t="shared" si="77"/>
        <v>0</v>
      </c>
      <c r="AD304" s="219">
        <f t="shared" si="78"/>
        <v>0</v>
      </c>
      <c r="AE304" s="219">
        <f t="shared" si="79"/>
        <v>0</v>
      </c>
      <c r="AF304" s="219">
        <f t="shared" si="80"/>
        <v>0</v>
      </c>
      <c r="AG304" s="219">
        <f t="shared" si="81"/>
        <v>0</v>
      </c>
      <c r="AH304" s="219">
        <f t="shared" si="82"/>
        <v>0</v>
      </c>
      <c r="AI304" s="219">
        <f t="shared" si="83"/>
        <v>0</v>
      </c>
      <c r="AJ304" s="219">
        <f t="shared" si="84"/>
        <v>0</v>
      </c>
      <c r="AK304" s="224">
        <f t="shared" si="85"/>
        <v>0</v>
      </c>
      <c r="AL304" s="96">
        <f t="shared" si="69"/>
        <v>0</v>
      </c>
    </row>
    <row r="305" spans="1:38">
      <c r="A305" s="48" t="s">
        <v>704</v>
      </c>
      <c r="B305" s="48" t="str">
        <f>INDEX('Ref1'!$E:$E,MATCH(A305,'Ref1'!$A:$A,0))</f>
        <v>Vale of White Horse</v>
      </c>
      <c r="C305" s="71">
        <f>INDEX(Data2!$1:$1000,MATCH($A305,Data2!$A:$A,0),MATCH($A$5,Data2!$4:$4,0))</f>
        <v>310</v>
      </c>
      <c r="D305" s="225">
        <f>INDEX(Data2!$1:$1000,MATCH($C305,Data2!$X:$X,0),MATCH(D$14,Data2!$4:$4,0))</f>
        <v>0.77482466969292996</v>
      </c>
      <c r="E305" s="225">
        <f>INDEX(Data2!$1:$1000,MATCH($C305,Data2!$X:$X,0),MATCH(E$14,Data2!$4:$4,0))</f>
        <v>0.91792285853303901</v>
      </c>
      <c r="F305" s="225">
        <f>INDEX(Data2!$1:$1000,MATCH($C305,Data2!$X:$X,0),MATCH(F$14,Data2!$4:$4,0))</f>
        <v>0.90626333816903804</v>
      </c>
      <c r="G305" s="225">
        <f>INDEX(Data2!$1:$1000,MATCH($C305,Data2!$X:$X,0),MATCH(G$14,Data2!$4:$4,0))</f>
        <v>-0.94162475828346703</v>
      </c>
      <c r="H305" s="225">
        <f>INDEX(Data2!$1:$1000,MATCH($C305,Data2!$X:$X,0),MATCH(H$14,Data2!$4:$4,0))</f>
        <v>-1.0967790164520199</v>
      </c>
      <c r="I305" s="225">
        <f>INDEX(Data2!$1:$1000,MATCH($C305,Data2!$X:$X,0),MATCH(I$14,Data2!$4:$4,0))</f>
        <v>8.8572288948810904E-2</v>
      </c>
      <c r="J305" s="225">
        <f>INDEX(Data2!$1:$1000,MATCH($C305,Data2!$X:$X,0),MATCH(J$14,Data2!$4:$4,0))</f>
        <v>-0.34109720278987699</v>
      </c>
      <c r="K305" s="225">
        <f>INDEX(Data2!$1:$1000,MATCH($C305,Data2!$X:$X,0),MATCH(K$14,Data2!$4:$4,0))</f>
        <v>0.70404637465488196</v>
      </c>
      <c r="L305" s="225">
        <f>INDEX(Data2!$1:$1000,MATCH($C305,Data2!$X:$X,0),MATCH(L$14,Data2!$4:$4,0))</f>
        <v>-2.3059846127924502</v>
      </c>
      <c r="M305" s="225">
        <f>INDEX(Data2!$1:$1000,MATCH($C305,Data2!$X:$X,0),MATCH(M$14,Data2!$4:$4,0))</f>
        <v>2.4330009860728898</v>
      </c>
      <c r="N305" s="225">
        <f>INDEX(Data2!$1:$1000,MATCH($C305,Data2!$X:$X,0),MATCH(N$14,Data2!$4:$4,0))</f>
        <v>-0.92970852097435497</v>
      </c>
      <c r="O305" s="225">
        <f>INDEX(Data2!$1:$1000,MATCH($C305,Data2!$X:$X,0),MATCH(O$14,Data2!$4:$4,0))</f>
        <v>-0.26059774714164602</v>
      </c>
      <c r="P305" s="225">
        <f>INDEX(Data2!$1:$1000,MATCH($C305,Data2!$X:$X,0),MATCH(P$14,Data2!$4:$4,0))</f>
        <v>3</v>
      </c>
      <c r="Q305" s="225">
        <f>INDEX(Data2!$1:$1000,MATCH($C305,Data2!$X:$X,0),MATCH(Q$14,Data2!$4:$4,0))</f>
        <v>-1.7722890959111699</v>
      </c>
      <c r="R305" s="225">
        <f>INDEX(Data2!$1:$1000,MATCH($C305,Data2!$X:$X,0),MATCH(R$14,Data2!$4:$4,0))</f>
        <v>-0.74403555410450795</v>
      </c>
      <c r="S305" s="226">
        <f>INDEX(Data2!$1:$1000,MATCH($C305,Data2!$X:$X,0),MATCH(S$14,Data2!$4:$4,0))</f>
        <v>0.71393615083927797</v>
      </c>
      <c r="T305" s="98">
        <f>INDEX(Data2!$1:$1000,MATCH($C305,Data2!$X:$X,0),MATCH(T$15,Data2!$4:$4,0))</f>
        <v>-1.1252961961755199</v>
      </c>
      <c r="V305" s="219">
        <f t="shared" si="70"/>
        <v>0</v>
      </c>
      <c r="W305" s="219">
        <f t="shared" si="71"/>
        <v>0</v>
      </c>
      <c r="X305" s="219">
        <f t="shared" si="72"/>
        <v>0</v>
      </c>
      <c r="Y305" s="219">
        <f t="shared" si="73"/>
        <v>0</v>
      </c>
      <c r="Z305" s="219">
        <f t="shared" si="74"/>
        <v>0</v>
      </c>
      <c r="AA305" s="219">
        <f t="shared" si="75"/>
        <v>0</v>
      </c>
      <c r="AB305" s="219">
        <f t="shared" si="76"/>
        <v>0</v>
      </c>
      <c r="AC305" s="219">
        <f t="shared" si="77"/>
        <v>0</v>
      </c>
      <c r="AD305" s="219">
        <f t="shared" si="78"/>
        <v>0</v>
      </c>
      <c r="AE305" s="219">
        <f t="shared" si="79"/>
        <v>0</v>
      </c>
      <c r="AF305" s="219">
        <f t="shared" si="80"/>
        <v>0</v>
      </c>
      <c r="AG305" s="219">
        <f t="shared" si="81"/>
        <v>0</v>
      </c>
      <c r="AH305" s="219">
        <f t="shared" si="82"/>
        <v>0</v>
      </c>
      <c r="AI305" s="219">
        <f t="shared" si="83"/>
        <v>0</v>
      </c>
      <c r="AJ305" s="219">
        <f t="shared" si="84"/>
        <v>0</v>
      </c>
      <c r="AK305" s="224">
        <f t="shared" si="85"/>
        <v>0</v>
      </c>
      <c r="AL305" s="96">
        <f t="shared" si="69"/>
        <v>0</v>
      </c>
    </row>
    <row r="306" spans="1:38">
      <c r="A306" s="48" t="s">
        <v>706</v>
      </c>
      <c r="B306" s="48" t="str">
        <f>INDEX('Ref1'!$E:$E,MATCH(A306,'Ref1'!$A:$A,0))</f>
        <v>Wakefield</v>
      </c>
      <c r="C306" s="71">
        <f>INDEX(Data2!$1:$1000,MATCH($A306,Data2!$A:$A,0),MATCH($A$5,Data2!$4:$4,0))</f>
        <v>74</v>
      </c>
      <c r="D306" s="225">
        <f>INDEX(Data2!$1:$1000,MATCH($C306,Data2!$X:$X,0),MATCH(D$14,Data2!$4:$4,0))</f>
        <v>0.228893548160431</v>
      </c>
      <c r="E306" s="225">
        <f>INDEX(Data2!$1:$1000,MATCH($C306,Data2!$X:$X,0),MATCH(E$14,Data2!$4:$4,0))</f>
        <v>-0.45778187523733299</v>
      </c>
      <c r="F306" s="225">
        <f>INDEX(Data2!$1:$1000,MATCH($C306,Data2!$X:$X,0),MATCH(F$14,Data2!$4:$4,0))</f>
        <v>-0.45778187523733299</v>
      </c>
      <c r="G306" s="225">
        <f>INDEX(Data2!$1:$1000,MATCH($C306,Data2!$X:$X,0),MATCH(G$14,Data2!$4:$4,0))</f>
        <v>0.11176450046109999</v>
      </c>
      <c r="H306" s="225">
        <f>INDEX(Data2!$1:$1000,MATCH($C306,Data2!$X:$X,0),MATCH(H$14,Data2!$4:$4,0))</f>
        <v>0.13501699212531501</v>
      </c>
      <c r="I306" s="225">
        <f>INDEX(Data2!$1:$1000,MATCH($C306,Data2!$X:$X,0),MATCH(I$14,Data2!$4:$4,0))</f>
        <v>0.173940428614663</v>
      </c>
      <c r="J306" s="225">
        <f>INDEX(Data2!$1:$1000,MATCH($C306,Data2!$X:$X,0),MATCH(J$14,Data2!$4:$4,0))</f>
        <v>-0.96586782262374804</v>
      </c>
      <c r="K306" s="225">
        <f>INDEX(Data2!$1:$1000,MATCH($C306,Data2!$X:$X,0),MATCH(K$14,Data2!$4:$4,0))</f>
        <v>0.51844398248942802</v>
      </c>
      <c r="L306" s="225">
        <f>INDEX(Data2!$1:$1000,MATCH($C306,Data2!$X:$X,0),MATCH(L$14,Data2!$4:$4,0))</f>
        <v>-0.81705964781606499</v>
      </c>
      <c r="M306" s="225">
        <f>INDEX(Data2!$1:$1000,MATCH($C306,Data2!$X:$X,0),MATCH(M$14,Data2!$4:$4,0))</f>
        <v>-0.71393615083927797</v>
      </c>
      <c r="N306" s="225">
        <f>INDEX(Data2!$1:$1000,MATCH($C306,Data2!$X:$X,0),MATCH(N$14,Data2!$4:$4,0))</f>
        <v>0.58107796279481305</v>
      </c>
      <c r="O306" s="225">
        <f>INDEX(Data2!$1:$1000,MATCH($C306,Data2!$X:$X,0),MATCH(O$14,Data2!$4:$4,0))</f>
        <v>-1.1252961961755199</v>
      </c>
      <c r="P306" s="225">
        <f>INDEX(Data2!$1:$1000,MATCH($C306,Data2!$X:$X,0),MATCH(P$14,Data2!$4:$4,0))</f>
        <v>-0.104027698398954</v>
      </c>
      <c r="Q306" s="225">
        <f>INDEX(Data2!$1:$1000,MATCH($C306,Data2!$X:$X,0),MATCH(Q$14,Data2!$4:$4,0))</f>
        <v>-0.67477993525131896</v>
      </c>
      <c r="R306" s="225">
        <f>INDEX(Data2!$1:$1000,MATCH($C306,Data2!$X:$X,0),MATCH(R$14,Data2!$4:$4,0))</f>
        <v>0.40710271318473101</v>
      </c>
      <c r="S306" s="226">
        <f>INDEX(Data2!$1:$1000,MATCH($C306,Data2!$X:$X,0),MATCH(S$14,Data2!$4:$4,0))</f>
        <v>-0.55396966512034396</v>
      </c>
      <c r="T306" s="98">
        <f>INDEX(Data2!$1:$1000,MATCH($C306,Data2!$X:$X,0),MATCH(T$15,Data2!$4:$4,0))</f>
        <v>9.6297118323475706E-2</v>
      </c>
      <c r="V306" s="219">
        <f t="shared" si="70"/>
        <v>0</v>
      </c>
      <c r="W306" s="219">
        <f t="shared" si="71"/>
        <v>0</v>
      </c>
      <c r="X306" s="219">
        <f t="shared" si="72"/>
        <v>0</v>
      </c>
      <c r="Y306" s="219">
        <f t="shared" si="73"/>
        <v>0</v>
      </c>
      <c r="Z306" s="219">
        <f t="shared" si="74"/>
        <v>0</v>
      </c>
      <c r="AA306" s="219">
        <f t="shared" si="75"/>
        <v>0</v>
      </c>
      <c r="AB306" s="219">
        <f t="shared" si="76"/>
        <v>0</v>
      </c>
      <c r="AC306" s="219">
        <f t="shared" si="77"/>
        <v>0</v>
      </c>
      <c r="AD306" s="219">
        <f t="shared" si="78"/>
        <v>0</v>
      </c>
      <c r="AE306" s="219">
        <f t="shared" si="79"/>
        <v>0</v>
      </c>
      <c r="AF306" s="219">
        <f t="shared" si="80"/>
        <v>0</v>
      </c>
      <c r="AG306" s="219">
        <f t="shared" si="81"/>
        <v>0</v>
      </c>
      <c r="AH306" s="219">
        <f t="shared" si="82"/>
        <v>0</v>
      </c>
      <c r="AI306" s="219">
        <f t="shared" si="83"/>
        <v>0</v>
      </c>
      <c r="AJ306" s="219">
        <f t="shared" si="84"/>
        <v>0</v>
      </c>
      <c r="AK306" s="224">
        <f t="shared" si="85"/>
        <v>0</v>
      </c>
      <c r="AL306" s="96">
        <f t="shared" si="69"/>
        <v>0</v>
      </c>
    </row>
    <row r="307" spans="1:38">
      <c r="A307" s="48" t="s">
        <v>708</v>
      </c>
      <c r="B307" s="48" t="str">
        <f>INDEX('Ref1'!$E:$E,MATCH(A307,'Ref1'!$A:$A,0))</f>
        <v>Walsall</v>
      </c>
      <c r="C307" s="71">
        <f>INDEX(Data2!$1:$1000,MATCH($A307,Data2!$A:$A,0),MATCH($A$5,Data2!$4:$4,0))</f>
        <v>197</v>
      </c>
      <c r="D307" s="225">
        <f>INDEX(Data2!$1:$1000,MATCH($C307,Data2!$X:$X,0),MATCH(D$14,Data2!$4:$4,0))</f>
        <v>-0.11176450046109999</v>
      </c>
      <c r="E307" s="225">
        <f>INDEX(Data2!$1:$1000,MATCH($C307,Data2!$X:$X,0),MATCH(E$14,Data2!$4:$4,0))</f>
        <v>-1.5078939607437201</v>
      </c>
      <c r="F307" s="225">
        <f>INDEX(Data2!$1:$1000,MATCH($C307,Data2!$X:$X,0),MATCH(F$14,Data2!$4:$4,0))</f>
        <v>1.6116747250674801</v>
      </c>
      <c r="G307" s="225">
        <f>INDEX(Data2!$1:$1000,MATCH($C307,Data2!$X:$X,0),MATCH(G$14,Data2!$4:$4,0))</f>
        <v>0.636632089188649</v>
      </c>
      <c r="H307" s="225">
        <f>INDEX(Data2!$1:$1000,MATCH($C307,Data2!$X:$X,0),MATCH(H$14,Data2!$4:$4,0))</f>
        <v>1.0033362959655601</v>
      </c>
      <c r="I307" s="225">
        <f>INDEX(Data2!$1:$1000,MATCH($C307,Data2!$X:$X,0),MATCH(I$14,Data2!$4:$4,0))</f>
        <v>-2.61829535040822</v>
      </c>
      <c r="J307" s="225">
        <f>INDEX(Data2!$1:$1000,MATCH($C307,Data2!$X:$X,0),MATCH(J$14,Data2!$4:$4,0))</f>
        <v>0.16613652408900501</v>
      </c>
      <c r="K307" s="225">
        <f>INDEX(Data2!$1:$1000,MATCH($C307,Data2!$X:$X,0),MATCH(K$14,Data2!$4:$4,0))</f>
        <v>-0.50092629126642196</v>
      </c>
      <c r="L307" s="225">
        <f>INDEX(Data2!$1:$1000,MATCH($C307,Data2!$X:$X,0),MATCH(L$14,Data2!$4:$4,0))</f>
        <v>-5.0018065889223501E-2</v>
      </c>
      <c r="M307" s="225">
        <f>INDEX(Data2!$1:$1000,MATCH($C307,Data2!$X:$X,0),MATCH(M$14,Data2!$4:$4,0))</f>
        <v>-0.70404637465488196</v>
      </c>
      <c r="N307" s="225">
        <f>INDEX(Data2!$1:$1000,MATCH($C307,Data2!$X:$X,0),MATCH(N$14,Data2!$4:$4,0))</f>
        <v>0.43230348489121101</v>
      </c>
      <c r="O307" s="225">
        <f>INDEX(Data2!$1:$1000,MATCH($C307,Data2!$X:$X,0),MATCH(O$14,Data2!$4:$4,0))</f>
        <v>-0.28454724788741997</v>
      </c>
      <c r="P307" s="225">
        <f>INDEX(Data2!$1:$1000,MATCH($C307,Data2!$X:$X,0),MATCH(P$14,Data2!$4:$4,0))</f>
        <v>-1.3577523079868701</v>
      </c>
      <c r="Q307" s="225">
        <f>INDEX(Data2!$1:$1000,MATCH($C307,Data2!$X:$X,0),MATCH(Q$14,Data2!$4:$4,0))</f>
        <v>0.94162475828346703</v>
      </c>
      <c r="R307" s="225">
        <f>INDEX(Data2!$1:$1000,MATCH($C307,Data2!$X:$X,0),MATCH(R$14,Data2!$4:$4,0))</f>
        <v>-0.56295962945385403</v>
      </c>
      <c r="S307" s="226">
        <f>INDEX(Data2!$1:$1000,MATCH($C307,Data2!$X:$X,0),MATCH(S$14,Data2!$4:$4,0))</f>
        <v>-1.3974848188810201</v>
      </c>
      <c r="T307" s="98">
        <f>INDEX(Data2!$1:$1000,MATCH($C307,Data2!$X:$X,0),MATCH(T$15,Data2!$4:$4,0))</f>
        <v>-1.1109246757018101</v>
      </c>
      <c r="V307" s="219">
        <f t="shared" si="70"/>
        <v>0</v>
      </c>
      <c r="W307" s="219">
        <f t="shared" si="71"/>
        <v>0</v>
      </c>
      <c r="X307" s="219">
        <f t="shared" si="72"/>
        <v>0</v>
      </c>
      <c r="Y307" s="219">
        <f t="shared" si="73"/>
        <v>0</v>
      </c>
      <c r="Z307" s="219">
        <f t="shared" si="74"/>
        <v>0</v>
      </c>
      <c r="AA307" s="219">
        <f t="shared" si="75"/>
        <v>0</v>
      </c>
      <c r="AB307" s="219">
        <f t="shared" si="76"/>
        <v>0</v>
      </c>
      <c r="AC307" s="219">
        <f t="shared" si="77"/>
        <v>0</v>
      </c>
      <c r="AD307" s="219">
        <f t="shared" si="78"/>
        <v>0</v>
      </c>
      <c r="AE307" s="219">
        <f t="shared" si="79"/>
        <v>0</v>
      </c>
      <c r="AF307" s="219">
        <f t="shared" si="80"/>
        <v>0</v>
      </c>
      <c r="AG307" s="219">
        <f t="shared" si="81"/>
        <v>0</v>
      </c>
      <c r="AH307" s="219">
        <f t="shared" si="82"/>
        <v>0</v>
      </c>
      <c r="AI307" s="219">
        <f t="shared" si="83"/>
        <v>0</v>
      </c>
      <c r="AJ307" s="219">
        <f t="shared" si="84"/>
        <v>0</v>
      </c>
      <c r="AK307" s="224">
        <f t="shared" si="85"/>
        <v>0</v>
      </c>
      <c r="AL307" s="96">
        <f t="shared" si="69"/>
        <v>0</v>
      </c>
    </row>
    <row r="308" spans="1:38">
      <c r="A308" s="48" t="s">
        <v>710</v>
      </c>
      <c r="B308" s="48" t="str">
        <f>INDEX('Ref1'!$E:$E,MATCH(A308,'Ref1'!$A:$A,0))</f>
        <v>Waltham Forest</v>
      </c>
      <c r="C308" s="71">
        <f>INDEX(Data2!$1:$1000,MATCH($A308,Data2!$A:$A,0),MATCH($A$5,Data2!$4:$4,0))</f>
        <v>268</v>
      </c>
      <c r="D308" s="225">
        <f>INDEX(Data2!$1:$1000,MATCH($C308,Data2!$X:$X,0),MATCH(D$14,Data2!$4:$4,0))</f>
        <v>-0.292566138795811</v>
      </c>
      <c r="E308" s="225">
        <f>INDEX(Data2!$1:$1000,MATCH($C308,Data2!$X:$X,0),MATCH(E$14,Data2!$4:$4,0))</f>
        <v>-3</v>
      </c>
      <c r="F308" s="225">
        <f>INDEX(Data2!$1:$1000,MATCH($C308,Data2!$X:$X,0),MATCH(F$14,Data2!$4:$4,0))</f>
        <v>-0.276546612755663</v>
      </c>
      <c r="G308" s="225">
        <f>INDEX(Data2!$1:$1000,MATCH($C308,Data2!$X:$X,0),MATCH(G$14,Data2!$4:$4,0))</f>
        <v>-0.423873478962081</v>
      </c>
      <c r="H308" s="225">
        <f>INDEX(Data2!$1:$1000,MATCH($C308,Data2!$X:$X,0),MATCH(H$14,Data2!$4:$4,0))</f>
        <v>0.24471489870827601</v>
      </c>
      <c r="I308" s="225">
        <f>INDEX(Data2!$1:$1000,MATCH($C308,Data2!$X:$X,0),MATCH(I$14,Data2!$4:$4,0))</f>
        <v>-0.54502425143293098</v>
      </c>
      <c r="J308" s="225">
        <f>INDEX(Data2!$1:$1000,MATCH($C308,Data2!$X:$X,0),MATCH(J$14,Data2!$4:$4,0))</f>
        <v>0.58107796279481305</v>
      </c>
      <c r="K308" s="225">
        <f>INDEX(Data2!$1:$1000,MATCH($C308,Data2!$X:$X,0),MATCH(K$14,Data2!$4:$4,0))</f>
        <v>0.83873171379157596</v>
      </c>
      <c r="L308" s="225">
        <f>INDEX(Data2!$1:$1000,MATCH($C308,Data2!$X:$X,0),MATCH(L$14,Data2!$4:$4,0))</f>
        <v>0.57199532434845202</v>
      </c>
      <c r="M308" s="225">
        <f>INDEX(Data2!$1:$1000,MATCH($C308,Data2!$X:$X,0),MATCH(M$14,Data2!$4:$4,0))</f>
        <v>-0.83873171379157596</v>
      </c>
      <c r="N308" s="225">
        <f>INDEX(Data2!$1:$1000,MATCH($C308,Data2!$X:$X,0),MATCH(N$14,Data2!$4:$4,0))</f>
        <v>-0.21312928999889499</v>
      </c>
      <c r="O308" s="225">
        <f>INDEX(Data2!$1:$1000,MATCH($C308,Data2!$X:$X,0),MATCH(O$14,Data2!$4:$4,0))</f>
        <v>-0.24471489870827601</v>
      </c>
      <c r="P308" s="225">
        <f>INDEX(Data2!$1:$1000,MATCH($C308,Data2!$X:$X,0),MATCH(P$14,Data2!$4:$4,0))</f>
        <v>-7.31380090717315E-2</v>
      </c>
      <c r="Q308" s="225">
        <f>INDEX(Data2!$1:$1000,MATCH($C308,Data2!$X:$X,0),MATCH(Q$14,Data2!$4:$4,0))</f>
        <v>8.0852741412441503E-2</v>
      </c>
      <c r="R308" s="225">
        <f>INDEX(Data2!$1:$1000,MATCH($C308,Data2!$X:$X,0),MATCH(R$14,Data2!$4:$4,0))</f>
        <v>-0.89472573620472595</v>
      </c>
      <c r="S308" s="226">
        <f>INDEX(Data2!$1:$1000,MATCH($C308,Data2!$X:$X,0),MATCH(S$14,Data2!$4:$4,0))</f>
        <v>-0.62724026956349199</v>
      </c>
      <c r="T308" s="98">
        <f>INDEX(Data2!$1:$1000,MATCH($C308,Data2!$X:$X,0),MATCH(T$15,Data2!$4:$4,0))</f>
        <v>-0.34109720278987699</v>
      </c>
      <c r="V308" s="219">
        <f t="shared" si="70"/>
        <v>0</v>
      </c>
      <c r="W308" s="219">
        <f t="shared" si="71"/>
        <v>0</v>
      </c>
      <c r="X308" s="219">
        <f t="shared" si="72"/>
        <v>0</v>
      </c>
      <c r="Y308" s="219">
        <f t="shared" si="73"/>
        <v>0</v>
      </c>
      <c r="Z308" s="219">
        <f t="shared" si="74"/>
        <v>0</v>
      </c>
      <c r="AA308" s="219">
        <f t="shared" si="75"/>
        <v>0</v>
      </c>
      <c r="AB308" s="219">
        <f t="shared" si="76"/>
        <v>0</v>
      </c>
      <c r="AC308" s="219">
        <f t="shared" si="77"/>
        <v>0</v>
      </c>
      <c r="AD308" s="219">
        <f t="shared" si="78"/>
        <v>0</v>
      </c>
      <c r="AE308" s="219">
        <f t="shared" si="79"/>
        <v>0</v>
      </c>
      <c r="AF308" s="219">
        <f t="shared" si="80"/>
        <v>0</v>
      </c>
      <c r="AG308" s="219">
        <f t="shared" si="81"/>
        <v>0</v>
      </c>
      <c r="AH308" s="219">
        <f t="shared" si="82"/>
        <v>0</v>
      </c>
      <c r="AI308" s="219">
        <f t="shared" si="83"/>
        <v>0</v>
      </c>
      <c r="AJ308" s="219">
        <f t="shared" si="84"/>
        <v>0</v>
      </c>
      <c r="AK308" s="224">
        <f t="shared" si="85"/>
        <v>0</v>
      </c>
      <c r="AL308" s="96">
        <f t="shared" si="69"/>
        <v>0</v>
      </c>
    </row>
    <row r="309" spans="1:38">
      <c r="A309" s="48" t="s">
        <v>712</v>
      </c>
      <c r="B309" s="48" t="str">
        <f>INDEX('Ref1'!$E:$E,MATCH(A309,'Ref1'!$A:$A,0))</f>
        <v>Wandsworth</v>
      </c>
      <c r="C309" s="71">
        <f>INDEX(Data2!$1:$1000,MATCH($A309,Data2!$A:$A,0),MATCH($A$5,Data2!$4:$4,0))</f>
        <v>323</v>
      </c>
      <c r="D309" s="225">
        <f>INDEX(Data2!$1:$1000,MATCH($C309,Data2!$X:$X,0),MATCH(D$14,Data2!$4:$4,0))</f>
        <v>0.80636647104172898</v>
      </c>
      <c r="E309" s="225">
        <f>INDEX(Data2!$1:$1000,MATCH($C309,Data2!$X:$X,0),MATCH(E$14,Data2!$4:$4,0))</f>
        <v>1.9230884433897401E-2</v>
      </c>
      <c r="F309" s="225">
        <f>INDEX(Data2!$1:$1000,MATCH($C309,Data2!$X:$X,0),MATCH(F$14,Data2!$4:$4,0))</f>
        <v>-1.05560284363946</v>
      </c>
      <c r="G309" s="225">
        <f>INDEX(Data2!$1:$1000,MATCH($C309,Data2!$X:$X,0),MATCH(G$14,Data2!$4:$4,0))</f>
        <v>1.7364527482587899</v>
      </c>
      <c r="H309" s="225">
        <f>INDEX(Data2!$1:$1000,MATCH($C309,Data2!$X:$X,0),MATCH(H$14,Data2!$4:$4,0))</f>
        <v>0.16613652408900501</v>
      </c>
      <c r="I309" s="225">
        <f>INDEX(Data2!$1:$1000,MATCH($C309,Data2!$X:$X,0),MATCH(I$14,Data2!$4:$4,0))</f>
        <v>0.57199532434845202</v>
      </c>
      <c r="J309" s="225">
        <f>INDEX(Data2!$1:$1000,MATCH($C309,Data2!$X:$X,0),MATCH(J$14,Data2!$4:$4,0))</f>
        <v>-0.181754940835861</v>
      </c>
      <c r="K309" s="225">
        <f>INDEX(Data2!$1:$1000,MATCH($C309,Data2!$X:$X,0),MATCH(K$14,Data2!$4:$4,0))</f>
        <v>0.22100455369559499</v>
      </c>
      <c r="L309" s="225">
        <f>INDEX(Data2!$1:$1000,MATCH($C309,Data2!$X:$X,0),MATCH(L$14,Data2!$4:$4,0))</f>
        <v>-0.357448675014717</v>
      </c>
      <c r="M309" s="225">
        <f>INDEX(Data2!$1:$1000,MATCH($C309,Data2!$X:$X,0),MATCH(M$14,Data2!$4:$4,0))</f>
        <v>1.2667954125138601</v>
      </c>
      <c r="N309" s="225">
        <f>INDEX(Data2!$1:$1000,MATCH($C309,Data2!$X:$X,0),MATCH(N$14,Data2!$4:$4,0))</f>
        <v>0.47493304871340403</v>
      </c>
      <c r="O309" s="225">
        <f>INDEX(Data2!$1:$1000,MATCH($C309,Data2!$X:$X,0),MATCH(O$14,Data2!$4:$4,0))</f>
        <v>0.11176450046109999</v>
      </c>
      <c r="P309" s="225">
        <f>INDEX(Data2!$1:$1000,MATCH($C309,Data2!$X:$X,0),MATCH(P$14,Data2!$4:$4,0))</f>
        <v>-1.3974848188810201</v>
      </c>
      <c r="Q309" s="225">
        <f>INDEX(Data2!$1:$1000,MATCH($C309,Data2!$X:$X,0),MATCH(Q$14,Data2!$4:$4,0))</f>
        <v>0.56295962945385303</v>
      </c>
      <c r="R309" s="225">
        <f>INDEX(Data2!$1:$1000,MATCH($C309,Data2!$X:$X,0),MATCH(R$14,Data2!$4:$4,0))</f>
        <v>1.89619030821197</v>
      </c>
      <c r="S309" s="226">
        <f>INDEX(Data2!$1:$1000,MATCH($C309,Data2!$X:$X,0),MATCH(S$14,Data2!$4:$4,0))</f>
        <v>2.4330009860728898</v>
      </c>
      <c r="T309" s="98">
        <f>INDEX(Data2!$1:$1000,MATCH($C309,Data2!$X:$X,0),MATCH(T$15,Data2!$4:$4,0))</f>
        <v>0.15055853143485801</v>
      </c>
      <c r="V309" s="219">
        <f t="shared" si="70"/>
        <v>0</v>
      </c>
      <c r="W309" s="219">
        <f t="shared" si="71"/>
        <v>0</v>
      </c>
      <c r="X309" s="219">
        <f t="shared" si="72"/>
        <v>0</v>
      </c>
      <c r="Y309" s="219">
        <f t="shared" si="73"/>
        <v>0</v>
      </c>
      <c r="Z309" s="219">
        <f t="shared" si="74"/>
        <v>0</v>
      </c>
      <c r="AA309" s="219">
        <f t="shared" si="75"/>
        <v>0</v>
      </c>
      <c r="AB309" s="219">
        <f t="shared" si="76"/>
        <v>0</v>
      </c>
      <c r="AC309" s="219">
        <f t="shared" si="77"/>
        <v>0</v>
      </c>
      <c r="AD309" s="219">
        <f t="shared" si="78"/>
        <v>0</v>
      </c>
      <c r="AE309" s="219">
        <f t="shared" si="79"/>
        <v>0</v>
      </c>
      <c r="AF309" s="219">
        <f t="shared" si="80"/>
        <v>0</v>
      </c>
      <c r="AG309" s="219">
        <f t="shared" si="81"/>
        <v>0</v>
      </c>
      <c r="AH309" s="219">
        <f t="shared" si="82"/>
        <v>0</v>
      </c>
      <c r="AI309" s="219">
        <f t="shared" si="83"/>
        <v>0</v>
      </c>
      <c r="AJ309" s="219">
        <f t="shared" si="84"/>
        <v>0</v>
      </c>
      <c r="AK309" s="224">
        <f t="shared" si="85"/>
        <v>0</v>
      </c>
      <c r="AL309" s="96">
        <f t="shared" si="69"/>
        <v>0</v>
      </c>
    </row>
    <row r="310" spans="1:38">
      <c r="A310" s="48" t="s">
        <v>714</v>
      </c>
      <c r="B310" s="48" t="str">
        <f>INDEX('Ref1'!$E:$E,MATCH(A310,'Ref1'!$A:$A,0))</f>
        <v>Warrington</v>
      </c>
      <c r="C310" s="71">
        <f>INDEX(Data2!$1:$1000,MATCH($A310,Data2!$A:$A,0),MATCH($A$5,Data2!$4:$4,0))</f>
        <v>172</v>
      </c>
      <c r="D310" s="225">
        <f>INDEX(Data2!$1:$1000,MATCH($C310,Data2!$X:$X,0),MATCH(D$14,Data2!$4:$4,0))</f>
        <v>-0.38215790030638502</v>
      </c>
      <c r="E310" s="225">
        <f>INDEX(Data2!$1:$1000,MATCH($C310,Data2!$X:$X,0),MATCH(E$14,Data2!$4:$4,0))</f>
        <v>0.72389625403909696</v>
      </c>
      <c r="F310" s="225">
        <f>INDEX(Data2!$1:$1000,MATCH($C310,Data2!$X:$X,0),MATCH(F$14,Data2!$4:$4,0))</f>
        <v>7.3138009071731694E-2</v>
      </c>
      <c r="G310" s="225">
        <f>INDEX(Data2!$1:$1000,MATCH($C310,Data2!$X:$X,0),MATCH(G$14,Data2!$4:$4,0))</f>
        <v>-0.87200035925234398</v>
      </c>
      <c r="H310" s="225">
        <f>INDEX(Data2!$1:$1000,MATCH($C310,Data2!$X:$X,0),MATCH(H$14,Data2!$4:$4,0))</f>
        <v>0.65558674848606502</v>
      </c>
      <c r="I310" s="225">
        <f>INDEX(Data2!$1:$1000,MATCH($C310,Data2!$X:$X,0),MATCH(I$14,Data2!$4:$4,0))</f>
        <v>0.84971663855767099</v>
      </c>
      <c r="J310" s="225">
        <f>INDEX(Data2!$1:$1000,MATCH($C310,Data2!$X:$X,0),MATCH(J$14,Data2!$4:$4,0))</f>
        <v>4.23179653114963E-2</v>
      </c>
      <c r="K310" s="225">
        <f>INDEX(Data2!$1:$1000,MATCH($C310,Data2!$X:$X,0),MATCH(K$14,Data2!$4:$4,0))</f>
        <v>1.0033362959655601</v>
      </c>
      <c r="L310" s="225">
        <f>INDEX(Data2!$1:$1000,MATCH($C310,Data2!$X:$X,0),MATCH(L$14,Data2!$4:$4,0))</f>
        <v>0.90626333816903804</v>
      </c>
      <c r="M310" s="225">
        <f>INDEX(Data2!$1:$1000,MATCH($C310,Data2!$X:$X,0),MATCH(M$14,Data2!$4:$4,0))</f>
        <v>-0.51844398248942802</v>
      </c>
      <c r="N310" s="225">
        <f>INDEX(Data2!$1:$1000,MATCH($C310,Data2!$X:$X,0),MATCH(N$14,Data2!$4:$4,0))</f>
        <v>1.94481164334801</v>
      </c>
      <c r="O310" s="225">
        <f>INDEX(Data2!$1:$1000,MATCH($C310,Data2!$X:$X,0),MATCH(O$14,Data2!$4:$4,0))</f>
        <v>-0.119507998425229</v>
      </c>
      <c r="P310" s="225">
        <f>INDEX(Data2!$1:$1000,MATCH($C310,Data2!$X:$X,0),MATCH(P$14,Data2!$4:$4,0))</f>
        <v>0.90626333816903804</v>
      </c>
      <c r="Q310" s="225">
        <f>INDEX(Data2!$1:$1000,MATCH($C310,Data2!$X:$X,0),MATCH(Q$14,Data2!$4:$4,0))</f>
        <v>0.44076432542273503</v>
      </c>
      <c r="R310" s="225">
        <f>INDEX(Data2!$1:$1000,MATCH($C310,Data2!$X:$X,0),MATCH(R$14,Data2!$4:$4,0))</f>
        <v>0.21312928999889499</v>
      </c>
      <c r="S310" s="226">
        <f>INDEX(Data2!$1:$1000,MATCH($C310,Data2!$X:$X,0),MATCH(S$14,Data2!$4:$4,0))</f>
        <v>0.636632089188649</v>
      </c>
      <c r="T310" s="98">
        <f>INDEX(Data2!$1:$1000,MATCH($C310,Data2!$X:$X,0),MATCH(T$15,Data2!$4:$4,0))</f>
        <v>0.50966558646457005</v>
      </c>
      <c r="V310" s="219">
        <f t="shared" si="70"/>
        <v>0</v>
      </c>
      <c r="W310" s="219">
        <f t="shared" si="71"/>
        <v>0</v>
      </c>
      <c r="X310" s="219">
        <f t="shared" si="72"/>
        <v>0</v>
      </c>
      <c r="Y310" s="219">
        <f t="shared" si="73"/>
        <v>0</v>
      </c>
      <c r="Z310" s="219">
        <f t="shared" si="74"/>
        <v>0</v>
      </c>
      <c r="AA310" s="219">
        <f t="shared" si="75"/>
        <v>0</v>
      </c>
      <c r="AB310" s="219">
        <f t="shared" si="76"/>
        <v>0</v>
      </c>
      <c r="AC310" s="219">
        <f t="shared" si="77"/>
        <v>0</v>
      </c>
      <c r="AD310" s="219">
        <f t="shared" si="78"/>
        <v>0</v>
      </c>
      <c r="AE310" s="219">
        <f t="shared" si="79"/>
        <v>0</v>
      </c>
      <c r="AF310" s="219">
        <f t="shared" si="80"/>
        <v>0</v>
      </c>
      <c r="AG310" s="219">
        <f t="shared" si="81"/>
        <v>0</v>
      </c>
      <c r="AH310" s="219">
        <f t="shared" si="82"/>
        <v>0</v>
      </c>
      <c r="AI310" s="219">
        <f t="shared" si="83"/>
        <v>0</v>
      </c>
      <c r="AJ310" s="219">
        <f t="shared" si="84"/>
        <v>0</v>
      </c>
      <c r="AK310" s="224">
        <f t="shared" si="85"/>
        <v>0</v>
      </c>
      <c r="AL310" s="96">
        <f t="shared" si="69"/>
        <v>0</v>
      </c>
    </row>
    <row r="311" spans="1:38">
      <c r="A311" s="48" t="s">
        <v>716</v>
      </c>
      <c r="B311" s="48" t="str">
        <f>INDEX('Ref1'!$E:$E,MATCH(A311,'Ref1'!$A:$A,0))</f>
        <v>Warwick</v>
      </c>
      <c r="C311" s="71">
        <f>INDEX(Data2!$1:$1000,MATCH($A311,Data2!$A:$A,0),MATCH($A$5,Data2!$4:$4,0))</f>
        <v>258</v>
      </c>
      <c r="D311" s="225">
        <f>INDEX(Data2!$1:$1000,MATCH($C311,Data2!$X:$X,0),MATCH(D$14,Data2!$4:$4,0))</f>
        <v>-0.90626333816903804</v>
      </c>
      <c r="E311" s="225">
        <f>INDEX(Data2!$1:$1000,MATCH($C311,Data2!$X:$X,0),MATCH(E$14,Data2!$4:$4,0))</f>
        <v>0.39044568041832101</v>
      </c>
      <c r="F311" s="225">
        <f>INDEX(Data2!$1:$1000,MATCH($C311,Data2!$X:$X,0),MATCH(F$14,Data2!$4:$4,0))</f>
        <v>2.6924831633429899E-2</v>
      </c>
      <c r="G311" s="225">
        <f>INDEX(Data2!$1:$1000,MATCH($C311,Data2!$X:$X,0),MATCH(G$14,Data2!$4:$4,0))</f>
        <v>6.5427627302906605E-2</v>
      </c>
      <c r="H311" s="225">
        <f>INDEX(Data2!$1:$1000,MATCH($C311,Data2!$X:$X,0),MATCH(H$14,Data2!$4:$4,0))</f>
        <v>-0.62724026956349199</v>
      </c>
      <c r="I311" s="225">
        <f>INDEX(Data2!$1:$1000,MATCH($C311,Data2!$X:$X,0),MATCH(I$14,Data2!$4:$4,0))</f>
        <v>-0.34926126594690199</v>
      </c>
      <c r="J311" s="225">
        <f>INDEX(Data2!$1:$1000,MATCH($C311,Data2!$X:$X,0),MATCH(J$14,Data2!$4:$4,0))</f>
        <v>0.11176450046109999</v>
      </c>
      <c r="K311" s="225">
        <f>INDEX(Data2!$1:$1000,MATCH($C311,Data2!$X:$X,0),MATCH(K$14,Data2!$4:$4,0))</f>
        <v>1.20093251313347</v>
      </c>
      <c r="L311" s="225">
        <f>INDEX(Data2!$1:$1000,MATCH($C311,Data2!$X:$X,0),MATCH(L$14,Data2!$4:$4,0))</f>
        <v>-0.87200035925234398</v>
      </c>
      <c r="M311" s="225">
        <f>INDEX(Data2!$1:$1000,MATCH($C311,Data2!$X:$X,0),MATCH(M$14,Data2!$4:$4,0))</f>
        <v>1.3974848188810201</v>
      </c>
      <c r="N311" s="225">
        <f>INDEX(Data2!$1:$1000,MATCH($C311,Data2!$X:$X,0),MATCH(N$14,Data2!$4:$4,0))</f>
        <v>0.99069228112221797</v>
      </c>
      <c r="O311" s="225">
        <f>INDEX(Data2!$1:$1000,MATCH($C311,Data2!$X:$X,0),MATCH(O$14,Data2!$4:$4,0))</f>
        <v>1.5078939607437201</v>
      </c>
      <c r="P311" s="225">
        <f>INDEX(Data2!$1:$1000,MATCH($C311,Data2!$X:$X,0),MATCH(P$14,Data2!$4:$4,0))</f>
        <v>-0.50966558646457005</v>
      </c>
      <c r="Q311" s="225">
        <f>INDEX(Data2!$1:$1000,MATCH($C311,Data2!$X:$X,0),MATCH(Q$14,Data2!$4:$4,0))</f>
        <v>-0.41547348891049701</v>
      </c>
      <c r="R311" s="225">
        <f>INDEX(Data2!$1:$1000,MATCH($C311,Data2!$X:$X,0),MATCH(R$14,Data2!$4:$4,0))</f>
        <v>0.79576471234815305</v>
      </c>
      <c r="S311" s="226">
        <f>INDEX(Data2!$1:$1000,MATCH($C311,Data2!$X:$X,0),MATCH(S$14,Data2!$4:$4,0))</f>
        <v>-1.0828494841071501</v>
      </c>
      <c r="T311" s="98">
        <f>INDEX(Data2!$1:$1000,MATCH($C311,Data2!$X:$X,0),MATCH(T$15,Data2!$4:$4,0))</f>
        <v>-0.52726251343495301</v>
      </c>
      <c r="V311" s="219">
        <f t="shared" si="70"/>
        <v>0</v>
      </c>
      <c r="W311" s="219">
        <f t="shared" si="71"/>
        <v>0</v>
      </c>
      <c r="X311" s="219">
        <f t="shared" si="72"/>
        <v>0</v>
      </c>
      <c r="Y311" s="219">
        <f t="shared" si="73"/>
        <v>0</v>
      </c>
      <c r="Z311" s="219">
        <f t="shared" si="74"/>
        <v>0</v>
      </c>
      <c r="AA311" s="219">
        <f t="shared" si="75"/>
        <v>0</v>
      </c>
      <c r="AB311" s="219">
        <f t="shared" si="76"/>
        <v>0</v>
      </c>
      <c r="AC311" s="219">
        <f t="shared" si="77"/>
        <v>0</v>
      </c>
      <c r="AD311" s="219">
        <f t="shared" si="78"/>
        <v>0</v>
      </c>
      <c r="AE311" s="219">
        <f t="shared" si="79"/>
        <v>0</v>
      </c>
      <c r="AF311" s="219">
        <f t="shared" si="80"/>
        <v>0</v>
      </c>
      <c r="AG311" s="219">
        <f t="shared" si="81"/>
        <v>0</v>
      </c>
      <c r="AH311" s="219">
        <f t="shared" si="82"/>
        <v>0</v>
      </c>
      <c r="AI311" s="219">
        <f t="shared" si="83"/>
        <v>0</v>
      </c>
      <c r="AJ311" s="219">
        <f t="shared" si="84"/>
        <v>0</v>
      </c>
      <c r="AK311" s="224">
        <f t="shared" si="85"/>
        <v>0</v>
      </c>
      <c r="AL311" s="96">
        <f t="shared" si="69"/>
        <v>0</v>
      </c>
    </row>
    <row r="312" spans="1:38">
      <c r="A312" s="48" t="s">
        <v>720</v>
      </c>
      <c r="B312" s="48" t="str">
        <f>INDEX('Ref1'!$E:$E,MATCH(A312,'Ref1'!$A:$A,0))</f>
        <v>Watford</v>
      </c>
      <c r="C312" s="71">
        <f>INDEX(Data2!$1:$1000,MATCH($A312,Data2!$A:$A,0),MATCH($A$5,Data2!$4:$4,0))</f>
        <v>199</v>
      </c>
      <c r="D312" s="225">
        <f>INDEX(Data2!$1:$1000,MATCH($C312,Data2!$X:$X,0),MATCH(D$14,Data2!$4:$4,0))</f>
        <v>1.0422691021370301</v>
      </c>
      <c r="E312" s="225">
        <f>INDEX(Data2!$1:$1000,MATCH($C312,Data2!$X:$X,0),MATCH(E$14,Data2!$4:$4,0))</f>
        <v>-0.39876036674317</v>
      </c>
      <c r="F312" s="225">
        <f>INDEX(Data2!$1:$1000,MATCH($C312,Data2!$X:$X,0),MATCH(F$14,Data2!$4:$4,0))</f>
        <v>1.70271698671923</v>
      </c>
      <c r="G312" s="225">
        <f>INDEX(Data2!$1:$1000,MATCH($C312,Data2!$X:$X,0),MATCH(G$14,Data2!$4:$4,0))</f>
        <v>-0.49222508848025498</v>
      </c>
      <c r="H312" s="225">
        <f>INDEX(Data2!$1:$1000,MATCH($C312,Data2!$X:$X,0),MATCH(H$14,Data2!$4:$4,0))</f>
        <v>1.02911813509786</v>
      </c>
      <c r="I312" s="225">
        <f>INDEX(Data2!$1:$1000,MATCH($C312,Data2!$X:$X,0),MATCH(I$14,Data2!$4:$4,0))</f>
        <v>-2.12741091319007</v>
      </c>
      <c r="J312" s="225">
        <f>INDEX(Data2!$1:$1000,MATCH($C312,Data2!$X:$X,0),MATCH(J$14,Data2!$4:$4,0))</f>
        <v>0.50966558646457005</v>
      </c>
      <c r="K312" s="225">
        <f>INDEX(Data2!$1:$1000,MATCH($C312,Data2!$X:$X,0),MATCH(K$14,Data2!$4:$4,0))</f>
        <v>0.40710271318473101</v>
      </c>
      <c r="L312" s="225">
        <f>INDEX(Data2!$1:$1000,MATCH($C312,Data2!$X:$X,0),MATCH(L$14,Data2!$4:$4,0))</f>
        <v>3.4620373051327799E-2</v>
      </c>
      <c r="M312" s="225">
        <f>INDEX(Data2!$1:$1000,MATCH($C312,Data2!$X:$X,0),MATCH(M$14,Data2!$4:$4,0))</f>
        <v>-0.30060388702378499</v>
      </c>
      <c r="N312" s="225">
        <f>INDEX(Data2!$1:$1000,MATCH($C312,Data2!$X:$X,0),MATCH(N$14,Data2!$4:$4,0))</f>
        <v>0.84971663855767099</v>
      </c>
      <c r="O312" s="225">
        <f>INDEX(Data2!$1:$1000,MATCH($C312,Data2!$X:$X,0),MATCH(O$14,Data2!$4:$4,0))</f>
        <v>0.228893548160431</v>
      </c>
      <c r="P312" s="225">
        <f>INDEX(Data2!$1:$1000,MATCH($C312,Data2!$X:$X,0),MATCH(P$14,Data2!$4:$4,0))</f>
        <v>0.373896287181058</v>
      </c>
      <c r="Q312" s="225">
        <f>INDEX(Data2!$1:$1000,MATCH($C312,Data2!$X:$X,0),MATCH(Q$14,Data2!$4:$4,0))</f>
        <v>-1.9230884433897401E-2</v>
      </c>
      <c r="R312" s="225">
        <f>INDEX(Data2!$1:$1000,MATCH($C312,Data2!$X:$X,0),MATCH(R$14,Data2!$4:$4,0))</f>
        <v>0.59938909654980799</v>
      </c>
      <c r="S312" s="226">
        <f>INDEX(Data2!$1:$1000,MATCH($C312,Data2!$X:$X,0),MATCH(S$14,Data2!$4:$4,0))</f>
        <v>-4.23179653114963E-2</v>
      </c>
      <c r="T312" s="98">
        <f>INDEX(Data2!$1:$1000,MATCH($C312,Data2!$X:$X,0),MATCH(T$15,Data2!$4:$4,0))</f>
        <v>0.89472573620472595</v>
      </c>
      <c r="V312" s="219">
        <f t="shared" si="70"/>
        <v>0</v>
      </c>
      <c r="W312" s="219">
        <f t="shared" si="71"/>
        <v>0</v>
      </c>
      <c r="X312" s="219">
        <f t="shared" si="72"/>
        <v>0</v>
      </c>
      <c r="Y312" s="219">
        <f t="shared" si="73"/>
        <v>0</v>
      </c>
      <c r="Z312" s="219">
        <f t="shared" si="74"/>
        <v>0</v>
      </c>
      <c r="AA312" s="219">
        <f t="shared" si="75"/>
        <v>0</v>
      </c>
      <c r="AB312" s="219">
        <f t="shared" si="76"/>
        <v>0</v>
      </c>
      <c r="AC312" s="219">
        <f t="shared" si="77"/>
        <v>0</v>
      </c>
      <c r="AD312" s="219">
        <f t="shared" si="78"/>
        <v>0</v>
      </c>
      <c r="AE312" s="219">
        <f t="shared" si="79"/>
        <v>0</v>
      </c>
      <c r="AF312" s="219">
        <f t="shared" si="80"/>
        <v>0</v>
      </c>
      <c r="AG312" s="219">
        <f t="shared" si="81"/>
        <v>0</v>
      </c>
      <c r="AH312" s="219">
        <f t="shared" si="82"/>
        <v>0</v>
      </c>
      <c r="AI312" s="219">
        <f t="shared" si="83"/>
        <v>0</v>
      </c>
      <c r="AJ312" s="219">
        <f t="shared" si="84"/>
        <v>0</v>
      </c>
      <c r="AK312" s="224">
        <f t="shared" si="85"/>
        <v>0</v>
      </c>
      <c r="AL312" s="96">
        <f t="shared" si="69"/>
        <v>0</v>
      </c>
    </row>
    <row r="313" spans="1:38">
      <c r="A313" s="48" t="s">
        <v>722</v>
      </c>
      <c r="B313" s="48" t="str">
        <f>INDEX('Ref1'!$E:$E,MATCH(A313,'Ref1'!$A:$A,0))</f>
        <v>Waveney</v>
      </c>
      <c r="C313" s="71">
        <f>INDEX(Data2!$1:$1000,MATCH($A313,Data2!$A:$A,0),MATCH($A$5,Data2!$4:$4,0))</f>
        <v>215</v>
      </c>
      <c r="D313" s="225">
        <f>INDEX(Data2!$1:$1000,MATCH($C313,Data2!$X:$X,0),MATCH(D$14,Data2!$4:$4,0))</f>
        <v>-0.49222508848025498</v>
      </c>
      <c r="E313" s="225">
        <f>INDEX(Data2!$1:$1000,MATCH($C313,Data2!$X:$X,0),MATCH(E$14,Data2!$4:$4,0))</f>
        <v>0.78525165015426901</v>
      </c>
      <c r="F313" s="225">
        <f>INDEX(Data2!$1:$1000,MATCH($C313,Data2!$X:$X,0),MATCH(F$14,Data2!$4:$4,0))</f>
        <v>-0.28454724788741997</v>
      </c>
      <c r="G313" s="225">
        <f>INDEX(Data2!$1:$1000,MATCH($C313,Data2!$X:$X,0),MATCH(G$14,Data2!$4:$4,0))</f>
        <v>-2.61829535040822</v>
      </c>
      <c r="H313" s="225">
        <f>INDEX(Data2!$1:$1000,MATCH($C313,Data2!$X:$X,0),MATCH(H$14,Data2!$4:$4,0))</f>
        <v>-0.12725866904514299</v>
      </c>
      <c r="I313" s="225">
        <f>INDEX(Data2!$1:$1000,MATCH($C313,Data2!$X:$X,0),MATCH(I$14,Data2!$4:$4,0))</f>
        <v>-3.4620373051327799E-2</v>
      </c>
      <c r="J313" s="225">
        <f>INDEX(Data2!$1:$1000,MATCH($C313,Data2!$X:$X,0),MATCH(J$14,Data2!$4:$4,0))</f>
        <v>0.19741782293777199</v>
      </c>
      <c r="K313" s="225">
        <f>INDEX(Data2!$1:$1000,MATCH($C313,Data2!$X:$X,0),MATCH(K$14,Data2!$4:$4,0))</f>
        <v>-1.2841450125398901</v>
      </c>
      <c r="L313" s="225">
        <f>INDEX(Data2!$1:$1000,MATCH($C313,Data2!$X:$X,0),MATCH(L$14,Data2!$4:$4,0))</f>
        <v>-0.54502425143293098</v>
      </c>
      <c r="M313" s="225">
        <f>INDEX(Data2!$1:$1000,MATCH($C313,Data2!$X:$X,0),MATCH(M$14,Data2!$4:$4,0))</f>
        <v>-0.449256837146156</v>
      </c>
      <c r="N313" s="225">
        <f>INDEX(Data2!$1:$1000,MATCH($C313,Data2!$X:$X,0),MATCH(N$14,Data2!$4:$4,0))</f>
        <v>-0.51844398248942802</v>
      </c>
      <c r="O313" s="225">
        <f>INDEX(Data2!$1:$1000,MATCH($C313,Data2!$X:$X,0),MATCH(O$14,Data2!$4:$4,0))</f>
        <v>0.55396966512034396</v>
      </c>
      <c r="P313" s="225">
        <f>INDEX(Data2!$1:$1000,MATCH($C313,Data2!$X:$X,0),MATCH(P$14,Data2!$4:$4,0))</f>
        <v>2.3059846127924502</v>
      </c>
      <c r="Q313" s="225">
        <f>INDEX(Data2!$1:$1000,MATCH($C313,Data2!$X:$X,0),MATCH(Q$14,Data2!$4:$4,0))</f>
        <v>-0.66515271288348599</v>
      </c>
      <c r="R313" s="225">
        <f>INDEX(Data2!$1:$1000,MATCH($C313,Data2!$X:$X,0),MATCH(R$14,Data2!$4:$4,0))</f>
        <v>-0.13501699212531501</v>
      </c>
      <c r="S313" s="226">
        <f>INDEX(Data2!$1:$1000,MATCH($C313,Data2!$X:$X,0),MATCH(S$14,Data2!$4:$4,0))</f>
        <v>-0.68447010916529605</v>
      </c>
      <c r="T313" s="98">
        <f>INDEX(Data2!$1:$1000,MATCH($C313,Data2!$X:$X,0),MATCH(T$15,Data2!$4:$4,0))</f>
        <v>-0.58107796279481305</v>
      </c>
      <c r="V313" s="219">
        <f t="shared" si="70"/>
        <v>0</v>
      </c>
      <c r="W313" s="219">
        <f t="shared" si="71"/>
        <v>0</v>
      </c>
      <c r="X313" s="219">
        <f t="shared" si="72"/>
        <v>0</v>
      </c>
      <c r="Y313" s="219">
        <f t="shared" si="73"/>
        <v>0</v>
      </c>
      <c r="Z313" s="219">
        <f t="shared" si="74"/>
        <v>0</v>
      </c>
      <c r="AA313" s="219">
        <f t="shared" si="75"/>
        <v>0</v>
      </c>
      <c r="AB313" s="219">
        <f t="shared" si="76"/>
        <v>0</v>
      </c>
      <c r="AC313" s="219">
        <f t="shared" si="77"/>
        <v>0</v>
      </c>
      <c r="AD313" s="219">
        <f t="shared" si="78"/>
        <v>0</v>
      </c>
      <c r="AE313" s="219">
        <f t="shared" si="79"/>
        <v>0</v>
      </c>
      <c r="AF313" s="219">
        <f t="shared" si="80"/>
        <v>0</v>
      </c>
      <c r="AG313" s="219">
        <f t="shared" si="81"/>
        <v>0</v>
      </c>
      <c r="AH313" s="219">
        <f t="shared" si="82"/>
        <v>0</v>
      </c>
      <c r="AI313" s="219">
        <f t="shared" si="83"/>
        <v>0</v>
      </c>
      <c r="AJ313" s="219">
        <f t="shared" si="84"/>
        <v>0</v>
      </c>
      <c r="AK313" s="224">
        <f t="shared" si="85"/>
        <v>0</v>
      </c>
      <c r="AL313" s="96">
        <f t="shared" si="69"/>
        <v>0</v>
      </c>
    </row>
    <row r="314" spans="1:38">
      <c r="A314" s="48" t="s">
        <v>724</v>
      </c>
      <c r="B314" s="48" t="str">
        <f>INDEX('Ref1'!$E:$E,MATCH(A314,'Ref1'!$A:$A,0))</f>
        <v>Waverley</v>
      </c>
      <c r="C314" s="71">
        <f>INDEX(Data2!$1:$1000,MATCH($A314,Data2!$A:$A,0),MATCH($A$5,Data2!$4:$4,0))</f>
        <v>292</v>
      </c>
      <c r="D314" s="225">
        <f>INDEX(Data2!$1:$1000,MATCH($C314,Data2!$X:$X,0),MATCH(D$14,Data2!$4:$4,0))</f>
        <v>2.61829535040822</v>
      </c>
      <c r="E314" s="225">
        <f>INDEX(Data2!$1:$1000,MATCH($C314,Data2!$X:$X,0),MATCH(E$14,Data2!$4:$4,0))</f>
        <v>-0.51844398248942802</v>
      </c>
      <c r="F314" s="225">
        <f>INDEX(Data2!$1:$1000,MATCH($C314,Data2!$X:$X,0),MATCH(F$14,Data2!$4:$4,0))</f>
        <v>-8.8572288948811098E-2</v>
      </c>
      <c r="G314" s="225">
        <f>INDEX(Data2!$1:$1000,MATCH($C314,Data2!$X:$X,0),MATCH(G$14,Data2!$4:$4,0))</f>
        <v>-0.276546612755663</v>
      </c>
      <c r="H314" s="225">
        <f>INDEX(Data2!$1:$1000,MATCH($C314,Data2!$X:$X,0),MATCH(H$14,Data2!$4:$4,0))</f>
        <v>0.15055853143485801</v>
      </c>
      <c r="I314" s="225">
        <f>INDEX(Data2!$1:$1000,MATCH($C314,Data2!$X:$X,0),MATCH(I$14,Data2!$4:$4,0))</f>
        <v>-1.33866570764457</v>
      </c>
      <c r="J314" s="225">
        <f>INDEX(Data2!$1:$1000,MATCH($C314,Data2!$X:$X,0),MATCH(J$14,Data2!$4:$4,0))</f>
        <v>2.4330009860728898</v>
      </c>
      <c r="K314" s="225">
        <f>INDEX(Data2!$1:$1000,MATCH($C314,Data2!$X:$X,0),MATCH(K$14,Data2!$4:$4,0))</f>
        <v>-0.142783450736476</v>
      </c>
      <c r="L314" s="225">
        <f>INDEX(Data2!$1:$1000,MATCH($C314,Data2!$X:$X,0),MATCH(L$14,Data2!$4:$4,0))</f>
        <v>-0.59020879232393397</v>
      </c>
      <c r="M314" s="225">
        <f>INDEX(Data2!$1:$1000,MATCH($C314,Data2!$X:$X,0),MATCH(M$14,Data2!$4:$4,0))</f>
        <v>-0.92970852097435497</v>
      </c>
      <c r="N314" s="225">
        <f>INDEX(Data2!$1:$1000,MATCH($C314,Data2!$X:$X,0),MATCH(N$14,Data2!$4:$4,0))</f>
        <v>1.67081473865842</v>
      </c>
      <c r="O314" s="225">
        <f>INDEX(Data2!$1:$1000,MATCH($C314,Data2!$X:$X,0),MATCH(O$14,Data2!$4:$4,0))</f>
        <v>1.8516777124192001</v>
      </c>
      <c r="P314" s="225">
        <f>INDEX(Data2!$1:$1000,MATCH($C314,Data2!$X:$X,0),MATCH(P$14,Data2!$4:$4,0))</f>
        <v>-0.76448125721012095</v>
      </c>
      <c r="Q314" s="225">
        <f>INDEX(Data2!$1:$1000,MATCH($C314,Data2!$X:$X,0),MATCH(Q$14,Data2!$4:$4,0))</f>
        <v>-0.228893548160431</v>
      </c>
      <c r="R314" s="225">
        <f>INDEX(Data2!$1:$1000,MATCH($C314,Data2!$X:$X,0),MATCH(R$14,Data2!$4:$4,0))</f>
        <v>-1.1538075490063599E-2</v>
      </c>
      <c r="S314" s="226">
        <f>INDEX(Data2!$1:$1000,MATCH($C314,Data2!$X:$X,0),MATCH(S$14,Data2!$4:$4,0))</f>
        <v>2.2079361535700999</v>
      </c>
      <c r="T314" s="98">
        <f>INDEX(Data2!$1:$1000,MATCH($C314,Data2!$X:$X,0),MATCH(T$15,Data2!$4:$4,0))</f>
        <v>-0.40710271318473101</v>
      </c>
      <c r="V314" s="219">
        <f t="shared" si="70"/>
        <v>0</v>
      </c>
      <c r="W314" s="219">
        <f t="shared" si="71"/>
        <v>0</v>
      </c>
      <c r="X314" s="219">
        <f t="shared" si="72"/>
        <v>0</v>
      </c>
      <c r="Y314" s="219">
        <f t="shared" si="73"/>
        <v>0</v>
      </c>
      <c r="Z314" s="219">
        <f t="shared" si="74"/>
        <v>0</v>
      </c>
      <c r="AA314" s="219">
        <f t="shared" si="75"/>
        <v>0</v>
      </c>
      <c r="AB314" s="219">
        <f t="shared" si="76"/>
        <v>0</v>
      </c>
      <c r="AC314" s="219">
        <f t="shared" si="77"/>
        <v>0</v>
      </c>
      <c r="AD314" s="219">
        <f t="shared" si="78"/>
        <v>0</v>
      </c>
      <c r="AE314" s="219">
        <f t="shared" si="79"/>
        <v>0</v>
      </c>
      <c r="AF314" s="219">
        <f t="shared" si="80"/>
        <v>0</v>
      </c>
      <c r="AG314" s="219">
        <f t="shared" si="81"/>
        <v>0</v>
      </c>
      <c r="AH314" s="219">
        <f t="shared" si="82"/>
        <v>0</v>
      </c>
      <c r="AI314" s="219">
        <f t="shared" si="83"/>
        <v>0</v>
      </c>
      <c r="AJ314" s="219">
        <f t="shared" si="84"/>
        <v>0</v>
      </c>
      <c r="AK314" s="224">
        <f t="shared" si="85"/>
        <v>0</v>
      </c>
      <c r="AL314" s="96">
        <f t="shared" si="69"/>
        <v>0</v>
      </c>
    </row>
    <row r="315" spans="1:38">
      <c r="A315" s="48" t="s">
        <v>726</v>
      </c>
      <c r="B315" s="48" t="str">
        <f>INDEX('Ref1'!$E:$E,MATCH(A315,'Ref1'!$A:$A,0))</f>
        <v>Wealden</v>
      </c>
      <c r="C315" s="71">
        <f>INDEX(Data2!$1:$1000,MATCH($A315,Data2!$A:$A,0),MATCH($A$5,Data2!$4:$4,0))</f>
        <v>209</v>
      </c>
      <c r="D315" s="225">
        <f>INDEX(Data2!$1:$1000,MATCH($C315,Data2!$X:$X,0),MATCH(D$14,Data2!$4:$4,0))</f>
        <v>-4.23179653114963E-2</v>
      </c>
      <c r="E315" s="225">
        <f>INDEX(Data2!$1:$1000,MATCH($C315,Data2!$X:$X,0),MATCH(E$14,Data2!$4:$4,0))</f>
        <v>-1.2498189696086599</v>
      </c>
      <c r="F315" s="225">
        <f>INDEX(Data2!$1:$1000,MATCH($C315,Data2!$X:$X,0),MATCH(F$14,Data2!$4:$4,0))</f>
        <v>0.16613652408900501</v>
      </c>
      <c r="G315" s="225">
        <f>INDEX(Data2!$1:$1000,MATCH($C315,Data2!$X:$X,0),MATCH(G$14,Data2!$4:$4,0))</f>
        <v>1.05560284363946</v>
      </c>
      <c r="H315" s="225">
        <f>INDEX(Data2!$1:$1000,MATCH($C315,Data2!$X:$X,0),MATCH(H$14,Data2!$4:$4,0))</f>
        <v>0.88330602472053099</v>
      </c>
      <c r="I315" s="225">
        <f>INDEX(Data2!$1:$1000,MATCH($C315,Data2!$X:$X,0),MATCH(I$14,Data2!$4:$4,0))</f>
        <v>0.70404637465488196</v>
      </c>
      <c r="J315" s="225">
        <f>INDEX(Data2!$1:$1000,MATCH($C315,Data2!$X:$X,0),MATCH(J$14,Data2!$4:$4,0))</f>
        <v>1.9985190177754</v>
      </c>
      <c r="K315" s="225">
        <f>INDEX(Data2!$1:$1000,MATCH($C315,Data2!$X:$X,0),MATCH(K$14,Data2!$4:$4,0))</f>
        <v>0.56295962945385303</v>
      </c>
      <c r="L315" s="225">
        <f>INDEX(Data2!$1:$1000,MATCH($C315,Data2!$X:$X,0),MATCH(L$14,Data2!$4:$4,0))</f>
        <v>-0.373896287181058</v>
      </c>
      <c r="M315" s="225">
        <f>INDEX(Data2!$1:$1000,MATCH($C315,Data2!$X:$X,0),MATCH(M$14,Data2!$4:$4,0))</f>
        <v>0.59020879232393397</v>
      </c>
      <c r="N315" s="225">
        <f>INDEX(Data2!$1:$1000,MATCH($C315,Data2!$X:$X,0),MATCH(N$14,Data2!$4:$4,0))</f>
        <v>9.6297118323475706E-2</v>
      </c>
      <c r="O315" s="225">
        <f>INDEX(Data2!$1:$1000,MATCH($C315,Data2!$X:$X,0),MATCH(O$14,Data2!$4:$4,0))</f>
        <v>1.33866570764457</v>
      </c>
      <c r="P315" s="225">
        <f>INDEX(Data2!$1:$1000,MATCH($C315,Data2!$X:$X,0),MATCH(P$14,Data2!$4:$4,0))</f>
        <v>1.53231615461489</v>
      </c>
      <c r="Q315" s="225">
        <f>INDEX(Data2!$1:$1000,MATCH($C315,Data2!$X:$X,0),MATCH(Q$14,Data2!$4:$4,0))</f>
        <v>0.53612224016086696</v>
      </c>
      <c r="R315" s="225">
        <f>INDEX(Data2!$1:$1000,MATCH($C315,Data2!$X:$X,0),MATCH(R$14,Data2!$4:$4,0))</f>
        <v>-0.449256837146156</v>
      </c>
      <c r="S315" s="226">
        <f>INDEX(Data2!$1:$1000,MATCH($C315,Data2!$X:$X,0),MATCH(S$14,Data2!$4:$4,0))</f>
        <v>0.173940428614663</v>
      </c>
      <c r="T315" s="98">
        <f>INDEX(Data2!$1:$1000,MATCH($C315,Data2!$X:$X,0),MATCH(T$15,Data2!$4:$4,0))</f>
        <v>-1.58410435946053</v>
      </c>
      <c r="V315" s="219">
        <f t="shared" si="70"/>
        <v>0</v>
      </c>
      <c r="W315" s="219">
        <f t="shared" si="71"/>
        <v>0</v>
      </c>
      <c r="X315" s="219">
        <f t="shared" si="72"/>
        <v>0</v>
      </c>
      <c r="Y315" s="219">
        <f t="shared" si="73"/>
        <v>0</v>
      </c>
      <c r="Z315" s="219">
        <f t="shared" si="74"/>
        <v>0</v>
      </c>
      <c r="AA315" s="219">
        <f t="shared" si="75"/>
        <v>0</v>
      </c>
      <c r="AB315" s="219">
        <f t="shared" si="76"/>
        <v>0</v>
      </c>
      <c r="AC315" s="219">
        <f t="shared" si="77"/>
        <v>0</v>
      </c>
      <c r="AD315" s="219">
        <f t="shared" si="78"/>
        <v>0</v>
      </c>
      <c r="AE315" s="219">
        <f t="shared" si="79"/>
        <v>0</v>
      </c>
      <c r="AF315" s="219">
        <f t="shared" si="80"/>
        <v>0</v>
      </c>
      <c r="AG315" s="219">
        <f t="shared" si="81"/>
        <v>0</v>
      </c>
      <c r="AH315" s="219">
        <f t="shared" si="82"/>
        <v>0</v>
      </c>
      <c r="AI315" s="219">
        <f t="shared" si="83"/>
        <v>0</v>
      </c>
      <c r="AJ315" s="219">
        <f t="shared" si="84"/>
        <v>0</v>
      </c>
      <c r="AK315" s="224">
        <f t="shared" si="85"/>
        <v>0</v>
      </c>
      <c r="AL315" s="96">
        <f t="shared" si="69"/>
        <v>0</v>
      </c>
    </row>
    <row r="316" spans="1:38">
      <c r="A316" s="48" t="s">
        <v>728</v>
      </c>
      <c r="B316" s="48" t="str">
        <f>INDEX('Ref1'!$E:$E,MATCH(A316,'Ref1'!$A:$A,0))</f>
        <v>Wellingborough</v>
      </c>
      <c r="C316" s="71">
        <f>INDEX(Data2!$1:$1000,MATCH($A316,Data2!$A:$A,0),MATCH($A$5,Data2!$4:$4,0))</f>
        <v>119</v>
      </c>
      <c r="D316" s="225">
        <f>INDEX(Data2!$1:$1000,MATCH($C316,Data2!$X:$X,0),MATCH(D$14,Data2!$4:$4,0))</f>
        <v>-0.57199532434845302</v>
      </c>
      <c r="E316" s="225">
        <f>INDEX(Data2!$1:$1000,MATCH($C316,Data2!$X:$X,0),MATCH(E$14,Data2!$4:$4,0))</f>
        <v>0.20526722259156199</v>
      </c>
      <c r="F316" s="225">
        <f>INDEX(Data2!$1:$1000,MATCH($C316,Data2!$X:$X,0),MATCH(F$14,Data2!$4:$4,0))</f>
        <v>-0.81705964781606499</v>
      </c>
      <c r="G316" s="225">
        <f>INDEX(Data2!$1:$1000,MATCH($C316,Data2!$X:$X,0),MATCH(G$14,Data2!$4:$4,0))</f>
        <v>-0.39044568041832101</v>
      </c>
      <c r="H316" s="225">
        <f>INDEX(Data2!$1:$1000,MATCH($C316,Data2!$X:$X,0),MATCH(H$14,Data2!$4:$4,0))</f>
        <v>0.59938909654980799</v>
      </c>
      <c r="I316" s="225">
        <f>INDEX(Data2!$1:$1000,MATCH($C316,Data2!$X:$X,0),MATCH(I$14,Data2!$4:$4,0))</f>
        <v>-0.79576471234815305</v>
      </c>
      <c r="J316" s="225">
        <f>INDEX(Data2!$1:$1000,MATCH($C316,Data2!$X:$X,0),MATCH(J$14,Data2!$4:$4,0))</f>
        <v>-0.46634031421206401</v>
      </c>
      <c r="K316" s="225">
        <f>INDEX(Data2!$1:$1000,MATCH($C316,Data2!$X:$X,0),MATCH(K$14,Data2!$4:$4,0))</f>
        <v>0.449256837146156</v>
      </c>
      <c r="L316" s="225">
        <f>INDEX(Data2!$1:$1000,MATCH($C316,Data2!$X:$X,0),MATCH(L$14,Data2!$4:$4,0))</f>
        <v>0.26059774714164602</v>
      </c>
      <c r="M316" s="225">
        <f>INDEX(Data2!$1:$1000,MATCH($C316,Data2!$X:$X,0),MATCH(M$14,Data2!$4:$4,0))</f>
        <v>-0.31673840765542399</v>
      </c>
      <c r="N316" s="225">
        <f>INDEX(Data2!$1:$1000,MATCH($C316,Data2!$X:$X,0),MATCH(N$14,Data2!$4:$4,0))</f>
        <v>-1.05560284363946</v>
      </c>
      <c r="O316" s="225">
        <f>INDEX(Data2!$1:$1000,MATCH($C316,Data2!$X:$X,0),MATCH(O$14,Data2!$4:$4,0))</f>
        <v>-1.7364527482587899</v>
      </c>
      <c r="P316" s="225">
        <f>INDEX(Data2!$1:$1000,MATCH($C316,Data2!$X:$X,0),MATCH(P$14,Data2!$4:$4,0))</f>
        <v>8.8572288948810904E-2</v>
      </c>
      <c r="Q316" s="225">
        <f>INDEX(Data2!$1:$1000,MATCH($C316,Data2!$X:$X,0),MATCH(Q$14,Data2!$4:$4,0))</f>
        <v>6.5427627302906605E-2</v>
      </c>
      <c r="R316" s="225">
        <f>INDEX(Data2!$1:$1000,MATCH($C316,Data2!$X:$X,0),MATCH(R$14,Data2!$4:$4,0))</f>
        <v>0.16613652408900501</v>
      </c>
      <c r="S316" s="226">
        <f>INDEX(Data2!$1:$1000,MATCH($C316,Data2!$X:$X,0),MATCH(S$14,Data2!$4:$4,0))</f>
        <v>1.2169055626538401</v>
      </c>
      <c r="T316" s="98">
        <f>INDEX(Data2!$1:$1000,MATCH($C316,Data2!$X:$X,0),MATCH(T$15,Data2!$4:$4,0))</f>
        <v>1.9985190177754</v>
      </c>
      <c r="V316" s="219">
        <f t="shared" si="70"/>
        <v>0</v>
      </c>
      <c r="W316" s="219">
        <f t="shared" si="71"/>
        <v>0</v>
      </c>
      <c r="X316" s="219">
        <f t="shared" si="72"/>
        <v>0</v>
      </c>
      <c r="Y316" s="219">
        <f t="shared" si="73"/>
        <v>0</v>
      </c>
      <c r="Z316" s="219">
        <f t="shared" si="74"/>
        <v>0</v>
      </c>
      <c r="AA316" s="219">
        <f t="shared" si="75"/>
        <v>0</v>
      </c>
      <c r="AB316" s="219">
        <f t="shared" si="76"/>
        <v>0</v>
      </c>
      <c r="AC316" s="219">
        <f t="shared" si="77"/>
        <v>0</v>
      </c>
      <c r="AD316" s="219">
        <f t="shared" si="78"/>
        <v>0</v>
      </c>
      <c r="AE316" s="219">
        <f t="shared" si="79"/>
        <v>0</v>
      </c>
      <c r="AF316" s="219">
        <f t="shared" si="80"/>
        <v>0</v>
      </c>
      <c r="AG316" s="219">
        <f t="shared" si="81"/>
        <v>0</v>
      </c>
      <c r="AH316" s="219">
        <f t="shared" si="82"/>
        <v>0</v>
      </c>
      <c r="AI316" s="219">
        <f t="shared" si="83"/>
        <v>0</v>
      </c>
      <c r="AJ316" s="219">
        <f t="shared" si="84"/>
        <v>0</v>
      </c>
      <c r="AK316" s="224">
        <f t="shared" si="85"/>
        <v>0</v>
      </c>
      <c r="AL316" s="96">
        <f t="shared" si="69"/>
        <v>0</v>
      </c>
    </row>
    <row r="317" spans="1:38">
      <c r="A317" s="48" t="s">
        <v>730</v>
      </c>
      <c r="B317" s="48" t="str">
        <f>INDEX('Ref1'!$E:$E,MATCH(A317,'Ref1'!$A:$A,0))</f>
        <v>Welwyn Hatfield</v>
      </c>
      <c r="C317" s="71">
        <f>INDEX(Data2!$1:$1000,MATCH($A317,Data2!$A:$A,0),MATCH($A$5,Data2!$4:$4,0))</f>
        <v>250</v>
      </c>
      <c r="D317" s="225">
        <f>INDEX(Data2!$1:$1000,MATCH($C317,Data2!$X:$X,0),MATCH(D$14,Data2!$4:$4,0))</f>
        <v>1.02911813509786</v>
      </c>
      <c r="E317" s="225">
        <f>INDEX(Data2!$1:$1000,MATCH($C317,Data2!$X:$X,0),MATCH(E$14,Data2!$4:$4,0))</f>
        <v>-1.89619030821197</v>
      </c>
      <c r="F317" s="225">
        <f>INDEX(Data2!$1:$1000,MATCH($C317,Data2!$X:$X,0),MATCH(F$14,Data2!$4:$4,0))</f>
        <v>1.9230884433897401E-2</v>
      </c>
      <c r="G317" s="225">
        <f>INDEX(Data2!$1:$1000,MATCH($C317,Data2!$X:$X,0),MATCH(G$14,Data2!$4:$4,0))</f>
        <v>-9.6297118323475706E-2</v>
      </c>
      <c r="H317" s="225">
        <f>INDEX(Data2!$1:$1000,MATCH($C317,Data2!$X:$X,0),MATCH(H$14,Data2!$4:$4,0))</f>
        <v>2.12741091319007</v>
      </c>
      <c r="I317" s="225">
        <f>INDEX(Data2!$1:$1000,MATCH($C317,Data2!$X:$X,0),MATCH(I$14,Data2!$4:$4,0))</f>
        <v>-0.142783450736476</v>
      </c>
      <c r="J317" s="225">
        <f>INDEX(Data2!$1:$1000,MATCH($C317,Data2!$X:$X,0),MATCH(J$14,Data2!$4:$4,0))</f>
        <v>0.13501699212531501</v>
      </c>
      <c r="K317" s="225">
        <f>INDEX(Data2!$1:$1000,MATCH($C317,Data2!$X:$X,0),MATCH(K$14,Data2!$4:$4,0))</f>
        <v>2.0586978929547701</v>
      </c>
      <c r="L317" s="225">
        <f>INDEX(Data2!$1:$1000,MATCH($C317,Data2!$X:$X,0),MATCH(L$14,Data2!$4:$4,0))</f>
        <v>0.449256837146156</v>
      </c>
      <c r="M317" s="225">
        <f>INDEX(Data2!$1:$1000,MATCH($C317,Data2!$X:$X,0),MATCH(M$14,Data2!$4:$4,0))</f>
        <v>-0.636632089188649</v>
      </c>
      <c r="N317" s="225">
        <f>INDEX(Data2!$1:$1000,MATCH($C317,Data2!$X:$X,0),MATCH(N$14,Data2!$4:$4,0))</f>
        <v>-0.33295581167441402</v>
      </c>
      <c r="O317" s="225">
        <f>INDEX(Data2!$1:$1000,MATCH($C317,Data2!$X:$X,0),MATCH(O$14,Data2!$4:$4,0))</f>
        <v>-0.79576471234815305</v>
      </c>
      <c r="P317" s="225">
        <f>INDEX(Data2!$1:$1000,MATCH($C317,Data2!$X:$X,0),MATCH(P$14,Data2!$4:$4,0))</f>
        <v>0.86080506744267105</v>
      </c>
      <c r="Q317" s="225">
        <f>INDEX(Data2!$1:$1000,MATCH($C317,Data2!$X:$X,0),MATCH(Q$14,Data2!$4:$4,0))</f>
        <v>0.26059774714164602</v>
      </c>
      <c r="R317" s="225">
        <f>INDEX(Data2!$1:$1000,MATCH($C317,Data2!$X:$X,0),MATCH(R$14,Data2!$4:$4,0))</f>
        <v>-0.76448125721012095</v>
      </c>
      <c r="S317" s="226">
        <f>INDEX(Data2!$1:$1000,MATCH($C317,Data2!$X:$X,0),MATCH(S$14,Data2!$4:$4,0))</f>
        <v>0.46634031421206401</v>
      </c>
      <c r="T317" s="98">
        <f>INDEX(Data2!$1:$1000,MATCH($C317,Data2!$X:$X,0),MATCH(T$15,Data2!$4:$4,0))</f>
        <v>-0.449256837146156</v>
      </c>
      <c r="V317" s="219">
        <f t="shared" si="70"/>
        <v>0</v>
      </c>
      <c r="W317" s="219">
        <f t="shared" si="71"/>
        <v>0</v>
      </c>
      <c r="X317" s="219">
        <f t="shared" si="72"/>
        <v>0</v>
      </c>
      <c r="Y317" s="219">
        <f t="shared" si="73"/>
        <v>0</v>
      </c>
      <c r="Z317" s="219">
        <f t="shared" si="74"/>
        <v>0</v>
      </c>
      <c r="AA317" s="219">
        <f t="shared" si="75"/>
        <v>0</v>
      </c>
      <c r="AB317" s="219">
        <f t="shared" si="76"/>
        <v>0</v>
      </c>
      <c r="AC317" s="219">
        <f t="shared" si="77"/>
        <v>0</v>
      </c>
      <c r="AD317" s="219">
        <f t="shared" si="78"/>
        <v>0</v>
      </c>
      <c r="AE317" s="219">
        <f t="shared" si="79"/>
        <v>0</v>
      </c>
      <c r="AF317" s="219">
        <f t="shared" si="80"/>
        <v>0</v>
      </c>
      <c r="AG317" s="219">
        <f t="shared" si="81"/>
        <v>0</v>
      </c>
      <c r="AH317" s="219">
        <f t="shared" si="82"/>
        <v>0</v>
      </c>
      <c r="AI317" s="219">
        <f t="shared" si="83"/>
        <v>0</v>
      </c>
      <c r="AJ317" s="219">
        <f t="shared" si="84"/>
        <v>0</v>
      </c>
      <c r="AK317" s="224">
        <f t="shared" si="85"/>
        <v>0</v>
      </c>
      <c r="AL317" s="96">
        <f t="shared" si="69"/>
        <v>0</v>
      </c>
    </row>
    <row r="318" spans="1:38">
      <c r="A318" s="48" t="s">
        <v>732</v>
      </c>
      <c r="B318" s="48" t="str">
        <f>INDEX('Ref1'!$E:$E,MATCH(A318,'Ref1'!$A:$A,0))</f>
        <v>West Berkshire</v>
      </c>
      <c r="C318" s="71">
        <f>INDEX(Data2!$1:$1000,MATCH($A318,Data2!$A:$A,0),MATCH($A$5,Data2!$4:$4,0))</f>
        <v>219</v>
      </c>
      <c r="D318" s="225">
        <f>INDEX(Data2!$1:$1000,MATCH($C318,Data2!$X:$X,0),MATCH(D$14,Data2!$4:$4,0))</f>
        <v>1.2498189696086499</v>
      </c>
      <c r="E318" s="225">
        <f>INDEX(Data2!$1:$1000,MATCH($C318,Data2!$X:$X,0),MATCH(E$14,Data2!$4:$4,0))</f>
        <v>0.21312928999889499</v>
      </c>
      <c r="F318" s="225">
        <f>INDEX(Data2!$1:$1000,MATCH($C318,Data2!$X:$X,0),MATCH(F$14,Data2!$4:$4,0))</f>
        <v>-0.87200035925234398</v>
      </c>
      <c r="G318" s="225">
        <f>INDEX(Data2!$1:$1000,MATCH($C318,Data2!$X:$X,0),MATCH(G$14,Data2!$4:$4,0))</f>
        <v>-0.26856364062649601</v>
      </c>
      <c r="H318" s="225">
        <f>INDEX(Data2!$1:$1000,MATCH($C318,Data2!$X:$X,0),MATCH(H$14,Data2!$4:$4,0))</f>
        <v>0.91792285853303901</v>
      </c>
      <c r="I318" s="225">
        <f>INDEX(Data2!$1:$1000,MATCH($C318,Data2!$X:$X,0),MATCH(I$14,Data2!$4:$4,0))</f>
        <v>-0.65558674848606502</v>
      </c>
      <c r="J318" s="225">
        <f>INDEX(Data2!$1:$1000,MATCH($C318,Data2!$X:$X,0),MATCH(J$14,Data2!$4:$4,0))</f>
        <v>-1.37734677311944</v>
      </c>
      <c r="K318" s="225">
        <f>INDEX(Data2!$1:$1000,MATCH($C318,Data2!$X:$X,0),MATCH(K$14,Data2!$4:$4,0))</f>
        <v>-1.67081473865842</v>
      </c>
      <c r="L318" s="225">
        <f>INDEX(Data2!$1:$1000,MATCH($C318,Data2!$X:$X,0),MATCH(L$14,Data2!$4:$4,0))</f>
        <v>0.68447010916529605</v>
      </c>
      <c r="M318" s="225">
        <f>INDEX(Data2!$1:$1000,MATCH($C318,Data2!$X:$X,0),MATCH(M$14,Data2!$4:$4,0))</f>
        <v>0.99069228112221797</v>
      </c>
      <c r="N318" s="225">
        <f>INDEX(Data2!$1:$1000,MATCH($C318,Data2!$X:$X,0),MATCH(N$14,Data2!$4:$4,0))</f>
        <v>4.23179653114963E-2</v>
      </c>
      <c r="O318" s="225">
        <f>INDEX(Data2!$1:$1000,MATCH($C318,Data2!$X:$X,0),MATCH(O$14,Data2!$4:$4,0))</f>
        <v>0.30060388702378499</v>
      </c>
      <c r="P318" s="225">
        <f>INDEX(Data2!$1:$1000,MATCH($C318,Data2!$X:$X,0),MATCH(P$14,Data2!$4:$4,0))</f>
        <v>-0.308661103247932</v>
      </c>
      <c r="Q318" s="225">
        <f>INDEX(Data2!$1:$1000,MATCH($C318,Data2!$X:$X,0),MATCH(Q$14,Data2!$4:$4,0))</f>
        <v>0.59938909654980799</v>
      </c>
      <c r="R318" s="225">
        <f>INDEX(Data2!$1:$1000,MATCH($C318,Data2!$X:$X,0),MATCH(R$14,Data2!$4:$4,0))</f>
        <v>0.423873478962081</v>
      </c>
      <c r="S318" s="226">
        <f>INDEX(Data2!$1:$1000,MATCH($C318,Data2!$X:$X,0),MATCH(S$14,Data2!$4:$4,0))</f>
        <v>0.43230348489121101</v>
      </c>
      <c r="T318" s="98">
        <f>INDEX(Data2!$1:$1000,MATCH($C318,Data2!$X:$X,0),MATCH(T$15,Data2!$4:$4,0))</f>
        <v>-0.423873478962081</v>
      </c>
      <c r="V318" s="219">
        <f t="shared" si="70"/>
        <v>0</v>
      </c>
      <c r="W318" s="219">
        <f t="shared" si="71"/>
        <v>0</v>
      </c>
      <c r="X318" s="219">
        <f t="shared" si="72"/>
        <v>0</v>
      </c>
      <c r="Y318" s="219">
        <f t="shared" si="73"/>
        <v>0</v>
      </c>
      <c r="Z318" s="219">
        <f t="shared" si="74"/>
        <v>0</v>
      </c>
      <c r="AA318" s="219">
        <f t="shared" si="75"/>
        <v>0</v>
      </c>
      <c r="AB318" s="219">
        <f t="shared" si="76"/>
        <v>0</v>
      </c>
      <c r="AC318" s="219">
        <f t="shared" si="77"/>
        <v>0</v>
      </c>
      <c r="AD318" s="219">
        <f t="shared" si="78"/>
        <v>0</v>
      </c>
      <c r="AE318" s="219">
        <f t="shared" si="79"/>
        <v>0</v>
      </c>
      <c r="AF318" s="219">
        <f t="shared" si="80"/>
        <v>0</v>
      </c>
      <c r="AG318" s="219">
        <f t="shared" si="81"/>
        <v>0</v>
      </c>
      <c r="AH318" s="219">
        <f t="shared" si="82"/>
        <v>0</v>
      </c>
      <c r="AI318" s="219">
        <f t="shared" si="83"/>
        <v>0</v>
      </c>
      <c r="AJ318" s="219">
        <f t="shared" si="84"/>
        <v>0</v>
      </c>
      <c r="AK318" s="224">
        <f t="shared" si="85"/>
        <v>0</v>
      </c>
      <c r="AL318" s="96">
        <f t="shared" si="69"/>
        <v>0</v>
      </c>
    </row>
    <row r="319" spans="1:38">
      <c r="A319" s="48" t="s">
        <v>734</v>
      </c>
      <c r="B319" s="48" t="str">
        <f>INDEX('Ref1'!$E:$E,MATCH(A319,'Ref1'!$A:$A,0))</f>
        <v>West Devon</v>
      </c>
      <c r="C319" s="71">
        <f>INDEX(Data2!$1:$1000,MATCH($A319,Data2!$A:$A,0),MATCH($A$5,Data2!$4:$4,0))</f>
        <v>96</v>
      </c>
      <c r="D319" s="225">
        <f>INDEX(Data2!$1:$1000,MATCH($C319,Data2!$X:$X,0),MATCH(D$14,Data2!$4:$4,0))</f>
        <v>0.49222508848025398</v>
      </c>
      <c r="E319" s="225">
        <f>INDEX(Data2!$1:$1000,MATCH($C319,Data2!$X:$X,0),MATCH(E$14,Data2!$4:$4,0))</f>
        <v>0.87200035925234398</v>
      </c>
      <c r="F319" s="225">
        <f>INDEX(Data2!$1:$1000,MATCH($C319,Data2!$X:$X,0),MATCH(F$14,Data2!$4:$4,0))</f>
        <v>1.67081473865842</v>
      </c>
      <c r="G319" s="225">
        <f>INDEX(Data2!$1:$1000,MATCH($C319,Data2!$X:$X,0),MATCH(G$14,Data2!$4:$4,0))</f>
        <v>-0.78525165015426901</v>
      </c>
      <c r="H319" s="225">
        <f>INDEX(Data2!$1:$1000,MATCH($C319,Data2!$X:$X,0),MATCH(H$14,Data2!$4:$4,0))</f>
        <v>0.11176450046109999</v>
      </c>
      <c r="I319" s="225">
        <f>INDEX(Data2!$1:$1000,MATCH($C319,Data2!$X:$X,0),MATCH(I$14,Data2!$4:$4,0))</f>
        <v>2.12741091319007</v>
      </c>
      <c r="J319" s="225">
        <f>INDEX(Data2!$1:$1000,MATCH($C319,Data2!$X:$X,0),MATCH(J$14,Data2!$4:$4,0))</f>
        <v>-0.142783450736476</v>
      </c>
      <c r="K319" s="225">
        <f>INDEX(Data2!$1:$1000,MATCH($C319,Data2!$X:$X,0),MATCH(K$14,Data2!$4:$4,0))</f>
        <v>-0.292566138795811</v>
      </c>
      <c r="L319" s="225">
        <f>INDEX(Data2!$1:$1000,MATCH($C319,Data2!$X:$X,0),MATCH(L$14,Data2!$4:$4,0))</f>
        <v>0.44076432542273503</v>
      </c>
      <c r="M319" s="225">
        <f>INDEX(Data2!$1:$1000,MATCH($C319,Data2!$X:$X,0),MATCH(M$14,Data2!$4:$4,0))</f>
        <v>0.89472573620472595</v>
      </c>
      <c r="N319" s="225">
        <f>INDEX(Data2!$1:$1000,MATCH($C319,Data2!$X:$X,0),MATCH(N$14,Data2!$4:$4,0))</f>
        <v>0.276546612755663</v>
      </c>
      <c r="O319" s="225">
        <f>INDEX(Data2!$1:$1000,MATCH($C319,Data2!$X:$X,0),MATCH(O$14,Data2!$4:$4,0))</f>
        <v>0.608620196795288</v>
      </c>
      <c r="P319" s="225">
        <f>INDEX(Data2!$1:$1000,MATCH($C319,Data2!$X:$X,0),MATCH(P$14,Data2!$4:$4,0))</f>
        <v>0.70404637465488196</v>
      </c>
      <c r="Q319" s="225">
        <f>INDEX(Data2!$1:$1000,MATCH($C319,Data2!$X:$X,0),MATCH(Q$14,Data2!$4:$4,0))</f>
        <v>0.308661103247932</v>
      </c>
      <c r="R319" s="225">
        <f>INDEX(Data2!$1:$1000,MATCH($C319,Data2!$X:$X,0),MATCH(R$14,Data2!$4:$4,0))</f>
        <v>-0.608620196795288</v>
      </c>
      <c r="S319" s="226">
        <f>INDEX(Data2!$1:$1000,MATCH($C319,Data2!$X:$X,0),MATCH(S$14,Data2!$4:$4,0))</f>
        <v>0.70404637465488196</v>
      </c>
      <c r="T319" s="98">
        <f>INDEX(Data2!$1:$1000,MATCH($C319,Data2!$X:$X,0),MATCH(T$15,Data2!$4:$4,0))</f>
        <v>-0.59938909654980799</v>
      </c>
      <c r="V319" s="219">
        <f t="shared" si="70"/>
        <v>0</v>
      </c>
      <c r="W319" s="219">
        <f t="shared" si="71"/>
        <v>0</v>
      </c>
      <c r="X319" s="219">
        <f t="shared" si="72"/>
        <v>0</v>
      </c>
      <c r="Y319" s="219">
        <f t="shared" si="73"/>
        <v>0</v>
      </c>
      <c r="Z319" s="219">
        <f t="shared" si="74"/>
        <v>0</v>
      </c>
      <c r="AA319" s="219">
        <f t="shared" si="75"/>
        <v>0</v>
      </c>
      <c r="AB319" s="219">
        <f t="shared" si="76"/>
        <v>0</v>
      </c>
      <c r="AC319" s="219">
        <f t="shared" si="77"/>
        <v>0</v>
      </c>
      <c r="AD319" s="219">
        <f t="shared" si="78"/>
        <v>0</v>
      </c>
      <c r="AE319" s="219">
        <f t="shared" si="79"/>
        <v>0</v>
      </c>
      <c r="AF319" s="219">
        <f t="shared" si="80"/>
        <v>0</v>
      </c>
      <c r="AG319" s="219">
        <f t="shared" si="81"/>
        <v>0</v>
      </c>
      <c r="AH319" s="219">
        <f t="shared" si="82"/>
        <v>0</v>
      </c>
      <c r="AI319" s="219">
        <f t="shared" si="83"/>
        <v>0</v>
      </c>
      <c r="AJ319" s="219">
        <f t="shared" si="84"/>
        <v>0</v>
      </c>
      <c r="AK319" s="224">
        <f t="shared" si="85"/>
        <v>0</v>
      </c>
      <c r="AL319" s="96">
        <f t="shared" si="69"/>
        <v>0</v>
      </c>
    </row>
    <row r="320" spans="1:38">
      <c r="A320" s="48" t="s">
        <v>736</v>
      </c>
      <c r="B320" s="48" t="str">
        <f>INDEX('Ref1'!$E:$E,MATCH(A320,'Ref1'!$A:$A,0))</f>
        <v>West Dorset</v>
      </c>
      <c r="C320" s="71">
        <f>INDEX(Data2!$1:$1000,MATCH($A320,Data2!$A:$A,0),MATCH($A$5,Data2!$4:$4,0))</f>
        <v>179</v>
      </c>
      <c r="D320" s="225">
        <f>INDEX(Data2!$1:$1000,MATCH($C320,Data2!$X:$X,0),MATCH(D$14,Data2!$4:$4,0))</f>
        <v>-0.357448675014717</v>
      </c>
      <c r="E320" s="225">
        <f>INDEX(Data2!$1:$1000,MATCH($C320,Data2!$X:$X,0),MATCH(E$14,Data2!$4:$4,0))</f>
        <v>1.02911813509786</v>
      </c>
      <c r="F320" s="225">
        <f>INDEX(Data2!$1:$1000,MATCH($C320,Data2!$X:$X,0),MATCH(F$14,Data2!$4:$4,0))</f>
        <v>-0.46634031421206401</v>
      </c>
      <c r="G320" s="225">
        <f>INDEX(Data2!$1:$1000,MATCH($C320,Data2!$X:$X,0),MATCH(G$14,Data2!$4:$4,0))</f>
        <v>1.89619030821197</v>
      </c>
      <c r="H320" s="225">
        <f>INDEX(Data2!$1:$1000,MATCH($C320,Data2!$X:$X,0),MATCH(H$14,Data2!$4:$4,0))</f>
        <v>-1.58410435946053</v>
      </c>
      <c r="I320" s="225">
        <f>INDEX(Data2!$1:$1000,MATCH($C320,Data2!$X:$X,0),MATCH(I$14,Data2!$4:$4,0))</f>
        <v>-2.6924831633429899E-2</v>
      </c>
      <c r="J320" s="225">
        <f>INDEX(Data2!$1:$1000,MATCH($C320,Data2!$X:$X,0),MATCH(J$14,Data2!$4:$4,0))</f>
        <v>3</v>
      </c>
      <c r="K320" s="225">
        <f>INDEX(Data2!$1:$1000,MATCH($C320,Data2!$X:$X,0),MATCH(K$14,Data2!$4:$4,0))</f>
        <v>-0.90626333816903804</v>
      </c>
      <c r="L320" s="225">
        <f>INDEX(Data2!$1:$1000,MATCH($C320,Data2!$X:$X,0),MATCH(L$14,Data2!$4:$4,0))</f>
        <v>-1.5078939607437201</v>
      </c>
      <c r="M320" s="225">
        <f>INDEX(Data2!$1:$1000,MATCH($C320,Data2!$X:$X,0),MATCH(M$14,Data2!$4:$4,0))</f>
        <v>0.75421899455136598</v>
      </c>
      <c r="N320" s="225">
        <f>INDEX(Data2!$1:$1000,MATCH($C320,Data2!$X:$X,0),MATCH(N$14,Data2!$4:$4,0))</f>
        <v>-1.1547591320828301</v>
      </c>
      <c r="O320" s="225">
        <f>INDEX(Data2!$1:$1000,MATCH($C320,Data2!$X:$X,0),MATCH(O$14,Data2!$4:$4,0))</f>
        <v>-1.02911813509786</v>
      </c>
      <c r="P320" s="225">
        <f>INDEX(Data2!$1:$1000,MATCH($C320,Data2!$X:$X,0),MATCH(P$14,Data2!$4:$4,0))</f>
        <v>-0.449256837146156</v>
      </c>
      <c r="Q320" s="225">
        <f>INDEX(Data2!$1:$1000,MATCH($C320,Data2!$X:$X,0),MATCH(Q$14,Data2!$4:$4,0))</f>
        <v>0.81705964781606499</v>
      </c>
      <c r="R320" s="225">
        <f>INDEX(Data2!$1:$1000,MATCH($C320,Data2!$X:$X,0),MATCH(R$14,Data2!$4:$4,0))</f>
        <v>-0.47493304871340403</v>
      </c>
      <c r="S320" s="226">
        <f>INDEX(Data2!$1:$1000,MATCH($C320,Data2!$X:$X,0),MATCH(S$14,Data2!$4:$4,0))</f>
        <v>0.26856364062649601</v>
      </c>
      <c r="T320" s="98">
        <f>INDEX(Data2!$1:$1000,MATCH($C320,Data2!$X:$X,0),MATCH(T$15,Data2!$4:$4,0))</f>
        <v>0.636632089188649</v>
      </c>
      <c r="V320" s="219">
        <f t="shared" si="70"/>
        <v>0</v>
      </c>
      <c r="W320" s="219">
        <f t="shared" si="71"/>
        <v>0</v>
      </c>
      <c r="X320" s="219">
        <f t="shared" si="72"/>
        <v>0</v>
      </c>
      <c r="Y320" s="219">
        <f t="shared" si="73"/>
        <v>0</v>
      </c>
      <c r="Z320" s="219">
        <f t="shared" si="74"/>
        <v>0</v>
      </c>
      <c r="AA320" s="219">
        <f t="shared" si="75"/>
        <v>0</v>
      </c>
      <c r="AB320" s="219">
        <f t="shared" si="76"/>
        <v>0</v>
      </c>
      <c r="AC320" s="219">
        <f t="shared" si="77"/>
        <v>0</v>
      </c>
      <c r="AD320" s="219">
        <f t="shared" si="78"/>
        <v>0</v>
      </c>
      <c r="AE320" s="219">
        <f t="shared" si="79"/>
        <v>0</v>
      </c>
      <c r="AF320" s="219">
        <f t="shared" si="80"/>
        <v>0</v>
      </c>
      <c r="AG320" s="219">
        <f t="shared" si="81"/>
        <v>0</v>
      </c>
      <c r="AH320" s="219">
        <f t="shared" si="82"/>
        <v>0</v>
      </c>
      <c r="AI320" s="219">
        <f t="shared" si="83"/>
        <v>0</v>
      </c>
      <c r="AJ320" s="219">
        <f t="shared" si="84"/>
        <v>0</v>
      </c>
      <c r="AK320" s="224">
        <f t="shared" si="85"/>
        <v>0</v>
      </c>
      <c r="AL320" s="96">
        <f t="shared" si="69"/>
        <v>0</v>
      </c>
    </row>
    <row r="321" spans="1:38">
      <c r="A321" s="48" t="s">
        <v>738</v>
      </c>
      <c r="B321" s="48" t="str">
        <f>INDEX('Ref1'!$E:$E,MATCH(A321,'Ref1'!$A:$A,0))</f>
        <v>West Lancashire</v>
      </c>
      <c r="C321" s="71">
        <f>INDEX(Data2!$1:$1000,MATCH($A321,Data2!$A:$A,0),MATCH($A$5,Data2!$4:$4,0))</f>
        <v>304</v>
      </c>
      <c r="D321" s="225">
        <f>INDEX(Data2!$1:$1000,MATCH($C321,Data2!$X:$X,0),MATCH(D$14,Data2!$4:$4,0))</f>
        <v>0.39876036674317</v>
      </c>
      <c r="E321" s="225">
        <f>INDEX(Data2!$1:$1000,MATCH($C321,Data2!$X:$X,0),MATCH(E$14,Data2!$4:$4,0))</f>
        <v>-1.9985190177754</v>
      </c>
      <c r="F321" s="225">
        <f>INDEX(Data2!$1:$1000,MATCH($C321,Data2!$X:$X,0),MATCH(F$14,Data2!$4:$4,0))</f>
        <v>-0.33295581167441402</v>
      </c>
      <c r="G321" s="225">
        <f>INDEX(Data2!$1:$1000,MATCH($C321,Data2!$X:$X,0),MATCH(G$14,Data2!$4:$4,0))</f>
        <v>-0.31673840765542399</v>
      </c>
      <c r="H321" s="225">
        <f>INDEX(Data2!$1:$1000,MATCH($C321,Data2!$X:$X,0),MATCH(H$14,Data2!$4:$4,0))</f>
        <v>-1.4395549086391799</v>
      </c>
      <c r="I321" s="225">
        <f>INDEX(Data2!$1:$1000,MATCH($C321,Data2!$X:$X,0),MATCH(I$14,Data2!$4:$4,0))</f>
        <v>0.59938909654980799</v>
      </c>
      <c r="J321" s="225">
        <f>INDEX(Data2!$1:$1000,MATCH($C321,Data2!$X:$X,0),MATCH(J$14,Data2!$4:$4,0))</f>
        <v>-1.0967790164520199</v>
      </c>
      <c r="K321" s="225">
        <f>INDEX(Data2!$1:$1000,MATCH($C321,Data2!$X:$X,0),MATCH(K$14,Data2!$4:$4,0))</f>
        <v>0.46634031421206401</v>
      </c>
      <c r="L321" s="225">
        <f>INDEX(Data2!$1:$1000,MATCH($C321,Data2!$X:$X,0),MATCH(L$14,Data2!$4:$4,0))</f>
        <v>-0.142783450736476</v>
      </c>
      <c r="M321" s="225">
        <f>INDEX(Data2!$1:$1000,MATCH($C321,Data2!$X:$X,0),MATCH(M$14,Data2!$4:$4,0))</f>
        <v>-9.6297118323475706E-2</v>
      </c>
      <c r="N321" s="225">
        <f>INDEX(Data2!$1:$1000,MATCH($C321,Data2!$X:$X,0),MATCH(N$14,Data2!$4:$4,0))</f>
        <v>1.55768809267068</v>
      </c>
      <c r="O321" s="225">
        <f>INDEX(Data2!$1:$1000,MATCH($C321,Data2!$X:$X,0),MATCH(O$14,Data2!$4:$4,0))</f>
        <v>0.12725866904514299</v>
      </c>
      <c r="P321" s="225">
        <f>INDEX(Data2!$1:$1000,MATCH($C321,Data2!$X:$X,0),MATCH(P$14,Data2!$4:$4,0))</f>
        <v>8.0852741412441503E-2</v>
      </c>
      <c r="Q321" s="225">
        <f>INDEX(Data2!$1:$1000,MATCH($C321,Data2!$X:$X,0),MATCH(Q$14,Data2!$4:$4,0))</f>
        <v>0.11176450046109999</v>
      </c>
      <c r="R321" s="225">
        <f>INDEX(Data2!$1:$1000,MATCH($C321,Data2!$X:$X,0),MATCH(R$14,Data2!$4:$4,0))</f>
        <v>0.142783450736476</v>
      </c>
      <c r="S321" s="226">
        <f>INDEX(Data2!$1:$1000,MATCH($C321,Data2!$X:$X,0),MATCH(S$14,Data2!$4:$4,0))</f>
        <v>-3.8459493110680398E-3</v>
      </c>
      <c r="T321" s="98">
        <f>INDEX(Data2!$1:$1000,MATCH($C321,Data2!$X:$X,0),MATCH(T$15,Data2!$4:$4,0))</f>
        <v>-0.39876036674317</v>
      </c>
      <c r="V321" s="219">
        <f t="shared" si="70"/>
        <v>0</v>
      </c>
      <c r="W321" s="219">
        <f t="shared" si="71"/>
        <v>0</v>
      </c>
      <c r="X321" s="219">
        <f t="shared" si="72"/>
        <v>0</v>
      </c>
      <c r="Y321" s="219">
        <f t="shared" si="73"/>
        <v>0</v>
      </c>
      <c r="Z321" s="219">
        <f t="shared" si="74"/>
        <v>0</v>
      </c>
      <c r="AA321" s="219">
        <f t="shared" si="75"/>
        <v>0</v>
      </c>
      <c r="AB321" s="219">
        <f t="shared" si="76"/>
        <v>0</v>
      </c>
      <c r="AC321" s="219">
        <f t="shared" si="77"/>
        <v>0</v>
      </c>
      <c r="AD321" s="219">
        <f t="shared" si="78"/>
        <v>0</v>
      </c>
      <c r="AE321" s="219">
        <f t="shared" si="79"/>
        <v>0</v>
      </c>
      <c r="AF321" s="219">
        <f t="shared" si="80"/>
        <v>0</v>
      </c>
      <c r="AG321" s="219">
        <f t="shared" si="81"/>
        <v>0</v>
      </c>
      <c r="AH321" s="219">
        <f t="shared" si="82"/>
        <v>0</v>
      </c>
      <c r="AI321" s="219">
        <f t="shared" si="83"/>
        <v>0</v>
      </c>
      <c r="AJ321" s="219">
        <f t="shared" si="84"/>
        <v>0</v>
      </c>
      <c r="AK321" s="224">
        <f t="shared" si="85"/>
        <v>0</v>
      </c>
      <c r="AL321" s="96">
        <f t="shared" si="69"/>
        <v>0</v>
      </c>
    </row>
    <row r="322" spans="1:38">
      <c r="A322" s="48" t="s">
        <v>740</v>
      </c>
      <c r="B322" s="48" t="str">
        <f>INDEX('Ref1'!$E:$E,MATCH(A322,'Ref1'!$A:$A,0))</f>
        <v>West Lindsey</v>
      </c>
      <c r="C322" s="71">
        <f>INDEX(Data2!$1:$1000,MATCH($A322,Data2!$A:$A,0),MATCH($A$5,Data2!$4:$4,0))</f>
        <v>271</v>
      </c>
      <c r="D322" s="225">
        <f>INDEX(Data2!$1:$1000,MATCH($C322,Data2!$X:$X,0),MATCH(D$14,Data2!$4:$4,0))</f>
        <v>0.58107796279481305</v>
      </c>
      <c r="E322" s="225">
        <f>INDEX(Data2!$1:$1000,MATCH($C322,Data2!$X:$X,0),MATCH(E$14,Data2!$4:$4,0))</f>
        <v>-9.6297118323475706E-2</v>
      </c>
      <c r="F322" s="225">
        <f>INDEX(Data2!$1:$1000,MATCH($C322,Data2!$X:$X,0),MATCH(F$14,Data2!$4:$4,0))</f>
        <v>1.2331952774122601</v>
      </c>
      <c r="G322" s="225">
        <f>INDEX(Data2!$1:$1000,MATCH($C322,Data2!$X:$X,0),MATCH(G$14,Data2!$4:$4,0))</f>
        <v>1.0422691021370301</v>
      </c>
      <c r="H322" s="225">
        <f>INDEX(Data2!$1:$1000,MATCH($C322,Data2!$X:$X,0),MATCH(H$14,Data2!$4:$4,0))</f>
        <v>0.636632089188649</v>
      </c>
      <c r="I322" s="225">
        <f>INDEX(Data2!$1:$1000,MATCH($C322,Data2!$X:$X,0),MATCH(I$14,Data2!$4:$4,0))</f>
        <v>1.4395549086391799</v>
      </c>
      <c r="J322" s="225">
        <f>INDEX(Data2!$1:$1000,MATCH($C322,Data2!$X:$X,0),MATCH(J$14,Data2!$4:$4,0))</f>
        <v>1.0828494841071501</v>
      </c>
      <c r="K322" s="225">
        <f>INDEX(Data2!$1:$1000,MATCH($C322,Data2!$X:$X,0),MATCH(K$14,Data2!$4:$4,0))</f>
        <v>-0.47493304871340403</v>
      </c>
      <c r="L322" s="225">
        <f>INDEX(Data2!$1:$1000,MATCH($C322,Data2!$X:$X,0),MATCH(L$14,Data2!$4:$4,0))</f>
        <v>-0.48356099433467298</v>
      </c>
      <c r="M322" s="225">
        <f>INDEX(Data2!$1:$1000,MATCH($C322,Data2!$X:$X,0),MATCH(M$14,Data2!$4:$4,0))</f>
        <v>0.45778187523733299</v>
      </c>
      <c r="N322" s="225">
        <f>INDEX(Data2!$1:$1000,MATCH($C322,Data2!$X:$X,0),MATCH(N$14,Data2!$4:$4,0))</f>
        <v>-1.0422691021370301</v>
      </c>
      <c r="O322" s="225">
        <f>INDEX(Data2!$1:$1000,MATCH($C322,Data2!$X:$X,0),MATCH(O$14,Data2!$4:$4,0))</f>
        <v>0.181754940835861</v>
      </c>
      <c r="P322" s="225">
        <f>INDEX(Data2!$1:$1000,MATCH($C322,Data2!$X:$X,0),MATCH(P$14,Data2!$4:$4,0))</f>
        <v>0.66515271288348599</v>
      </c>
      <c r="Q322" s="225">
        <f>INDEX(Data2!$1:$1000,MATCH($C322,Data2!$X:$X,0),MATCH(Q$14,Data2!$4:$4,0))</f>
        <v>-0.34109720278987699</v>
      </c>
      <c r="R322" s="225">
        <f>INDEX(Data2!$1:$1000,MATCH($C322,Data2!$X:$X,0),MATCH(R$14,Data2!$4:$4,0))</f>
        <v>0.52726251343495301</v>
      </c>
      <c r="S322" s="226">
        <f>INDEX(Data2!$1:$1000,MATCH($C322,Data2!$X:$X,0),MATCH(S$14,Data2!$4:$4,0))</f>
        <v>0.22100455369559499</v>
      </c>
      <c r="T322" s="98">
        <f>INDEX(Data2!$1:$1000,MATCH($C322,Data2!$X:$X,0),MATCH(T$15,Data2!$4:$4,0))</f>
        <v>3.8459493110679101E-3</v>
      </c>
      <c r="V322" s="219">
        <f t="shared" si="70"/>
        <v>0</v>
      </c>
      <c r="W322" s="219">
        <f t="shared" si="71"/>
        <v>0</v>
      </c>
      <c r="X322" s="219">
        <f t="shared" si="72"/>
        <v>0</v>
      </c>
      <c r="Y322" s="219">
        <f t="shared" si="73"/>
        <v>0</v>
      </c>
      <c r="Z322" s="219">
        <f t="shared" si="74"/>
        <v>0</v>
      </c>
      <c r="AA322" s="219">
        <f t="shared" si="75"/>
        <v>0</v>
      </c>
      <c r="AB322" s="219">
        <f t="shared" si="76"/>
        <v>0</v>
      </c>
      <c r="AC322" s="219">
        <f t="shared" si="77"/>
        <v>0</v>
      </c>
      <c r="AD322" s="219">
        <f t="shared" si="78"/>
        <v>0</v>
      </c>
      <c r="AE322" s="219">
        <f t="shared" si="79"/>
        <v>0</v>
      </c>
      <c r="AF322" s="219">
        <f t="shared" si="80"/>
        <v>0</v>
      </c>
      <c r="AG322" s="219">
        <f t="shared" si="81"/>
        <v>0</v>
      </c>
      <c r="AH322" s="219">
        <f t="shared" si="82"/>
        <v>0</v>
      </c>
      <c r="AI322" s="219">
        <f t="shared" si="83"/>
        <v>0</v>
      </c>
      <c r="AJ322" s="219">
        <f t="shared" si="84"/>
        <v>0</v>
      </c>
      <c r="AK322" s="224">
        <f t="shared" si="85"/>
        <v>0</v>
      </c>
      <c r="AL322" s="96">
        <f t="shared" si="69"/>
        <v>0</v>
      </c>
    </row>
    <row r="323" spans="1:38">
      <c r="A323" s="48" t="s">
        <v>744</v>
      </c>
      <c r="B323" s="48" t="str">
        <f>INDEX('Ref1'!$E:$E,MATCH(A323,'Ref1'!$A:$A,0))</f>
        <v>West Oxfordshire</v>
      </c>
      <c r="C323" s="71">
        <f>INDEX(Data2!$1:$1000,MATCH($A323,Data2!$A:$A,0),MATCH($A$5,Data2!$4:$4,0))</f>
        <v>218</v>
      </c>
      <c r="D323" s="225">
        <f>INDEX(Data2!$1:$1000,MATCH($C323,Data2!$X:$X,0),MATCH(D$14,Data2!$4:$4,0))</f>
        <v>2.2079361535700999</v>
      </c>
      <c r="E323" s="225">
        <f>INDEX(Data2!$1:$1000,MATCH($C323,Data2!$X:$X,0),MATCH(E$14,Data2!$4:$4,0))</f>
        <v>1.94481164334801</v>
      </c>
      <c r="F323" s="225">
        <f>INDEX(Data2!$1:$1000,MATCH($C323,Data2!$X:$X,0),MATCH(F$14,Data2!$4:$4,0))</f>
        <v>-1.58410435946053</v>
      </c>
      <c r="G323" s="225">
        <f>INDEX(Data2!$1:$1000,MATCH($C323,Data2!$X:$X,0),MATCH(G$14,Data2!$4:$4,0))</f>
        <v>1.37734677311944</v>
      </c>
      <c r="H323" s="225">
        <f>INDEX(Data2!$1:$1000,MATCH($C323,Data2!$X:$X,0),MATCH(H$14,Data2!$4:$4,0))</f>
        <v>-1.20093251313347</v>
      </c>
      <c r="I323" s="225">
        <f>INDEX(Data2!$1:$1000,MATCH($C323,Data2!$X:$X,0),MATCH(I$14,Data2!$4:$4,0))</f>
        <v>0.59020879232393397</v>
      </c>
      <c r="J323" s="225">
        <f>INDEX(Data2!$1:$1000,MATCH($C323,Data2!$X:$X,0),MATCH(J$14,Data2!$4:$4,0))</f>
        <v>1.70271698671923</v>
      </c>
      <c r="K323" s="225">
        <f>INDEX(Data2!$1:$1000,MATCH($C323,Data2!$X:$X,0),MATCH(K$14,Data2!$4:$4,0))</f>
        <v>0.181754940835861</v>
      </c>
      <c r="L323" s="225">
        <f>INDEX(Data2!$1:$1000,MATCH($C323,Data2!$X:$X,0),MATCH(L$14,Data2!$4:$4,0))</f>
        <v>-0.57199532434845302</v>
      </c>
      <c r="M323" s="225">
        <f>INDEX(Data2!$1:$1000,MATCH($C323,Data2!$X:$X,0),MATCH(M$14,Data2!$4:$4,0))</f>
        <v>8.0852741412441503E-2</v>
      </c>
      <c r="N323" s="225">
        <f>INDEX(Data2!$1:$1000,MATCH($C323,Data2!$X:$X,0),MATCH(N$14,Data2!$4:$4,0))</f>
        <v>-0.96586782262374804</v>
      </c>
      <c r="O323" s="225">
        <f>INDEX(Data2!$1:$1000,MATCH($C323,Data2!$X:$X,0),MATCH(O$14,Data2!$4:$4,0))</f>
        <v>-1.53231615461489</v>
      </c>
      <c r="P323" s="225">
        <f>INDEX(Data2!$1:$1000,MATCH($C323,Data2!$X:$X,0),MATCH(P$14,Data2!$4:$4,0))</f>
        <v>-0.51844398248942802</v>
      </c>
      <c r="Q323" s="225">
        <f>INDEX(Data2!$1:$1000,MATCH($C323,Data2!$X:$X,0),MATCH(Q$14,Data2!$4:$4,0))</f>
        <v>1.7364527482587899</v>
      </c>
      <c r="R323" s="225">
        <f>INDEX(Data2!$1:$1000,MATCH($C323,Data2!$X:$X,0),MATCH(R$14,Data2!$4:$4,0))</f>
        <v>-1.2331952774122601</v>
      </c>
      <c r="S323" s="226">
        <f>INDEX(Data2!$1:$1000,MATCH($C323,Data2!$X:$X,0),MATCH(S$14,Data2!$4:$4,0))</f>
        <v>1.05560284363946</v>
      </c>
      <c r="T323" s="98">
        <f>INDEX(Data2!$1:$1000,MATCH($C323,Data2!$X:$X,0),MATCH(T$15,Data2!$4:$4,0))</f>
        <v>-0.236796814094514</v>
      </c>
      <c r="V323" s="219">
        <f t="shared" si="70"/>
        <v>0</v>
      </c>
      <c r="W323" s="219">
        <f t="shared" si="71"/>
        <v>0</v>
      </c>
      <c r="X323" s="219">
        <f t="shared" si="72"/>
        <v>0</v>
      </c>
      <c r="Y323" s="219">
        <f t="shared" si="73"/>
        <v>0</v>
      </c>
      <c r="Z323" s="219">
        <f t="shared" si="74"/>
        <v>0</v>
      </c>
      <c r="AA323" s="219">
        <f t="shared" si="75"/>
        <v>0</v>
      </c>
      <c r="AB323" s="219">
        <f t="shared" si="76"/>
        <v>0</v>
      </c>
      <c r="AC323" s="219">
        <f t="shared" si="77"/>
        <v>0</v>
      </c>
      <c r="AD323" s="219">
        <f t="shared" si="78"/>
        <v>0</v>
      </c>
      <c r="AE323" s="219">
        <f t="shared" si="79"/>
        <v>0</v>
      </c>
      <c r="AF323" s="219">
        <f t="shared" si="80"/>
        <v>0</v>
      </c>
      <c r="AG323" s="219">
        <f t="shared" si="81"/>
        <v>0</v>
      </c>
      <c r="AH323" s="219">
        <f t="shared" si="82"/>
        <v>0</v>
      </c>
      <c r="AI323" s="219">
        <f t="shared" si="83"/>
        <v>0</v>
      </c>
      <c r="AJ323" s="219">
        <f t="shared" si="84"/>
        <v>0</v>
      </c>
      <c r="AK323" s="224">
        <f t="shared" si="85"/>
        <v>0</v>
      </c>
      <c r="AL323" s="96">
        <f t="shared" si="69"/>
        <v>0</v>
      </c>
    </row>
    <row r="324" spans="1:38">
      <c r="A324" s="48" t="s">
        <v>746</v>
      </c>
      <c r="B324" s="48" t="str">
        <f>INDEX('Ref1'!$E:$E,MATCH(A324,'Ref1'!$A:$A,0))</f>
        <v>West Somerset</v>
      </c>
      <c r="C324" s="71">
        <f>INDEX(Data2!$1:$1000,MATCH($A324,Data2!$A:$A,0),MATCH($A$5,Data2!$4:$4,0))</f>
        <v>129</v>
      </c>
      <c r="D324" s="225">
        <f>INDEX(Data2!$1:$1000,MATCH($C324,Data2!$X:$X,0),MATCH(D$14,Data2!$4:$4,0))</f>
        <v>1.53231615461489</v>
      </c>
      <c r="E324" s="225">
        <f>INDEX(Data2!$1:$1000,MATCH($C324,Data2!$X:$X,0),MATCH(E$14,Data2!$4:$4,0))</f>
        <v>-0.57199532434845302</v>
      </c>
      <c r="F324" s="225">
        <f>INDEX(Data2!$1:$1000,MATCH($C324,Data2!$X:$X,0),MATCH(F$14,Data2!$4:$4,0))</f>
        <v>-0.173940428614663</v>
      </c>
      <c r="G324" s="225">
        <f>INDEX(Data2!$1:$1000,MATCH($C324,Data2!$X:$X,0),MATCH(G$14,Data2!$4:$4,0))</f>
        <v>1.1399039744476001</v>
      </c>
      <c r="H324" s="225">
        <f>INDEX(Data2!$1:$1000,MATCH($C324,Data2!$X:$X,0),MATCH(H$14,Data2!$4:$4,0))</f>
        <v>0.64608040296819003</v>
      </c>
      <c r="I324" s="225">
        <f>INDEX(Data2!$1:$1000,MATCH($C324,Data2!$X:$X,0),MATCH(I$14,Data2!$4:$4,0))</f>
        <v>1.0422691021370301</v>
      </c>
      <c r="J324" s="225">
        <f>INDEX(Data2!$1:$1000,MATCH($C324,Data2!$X:$X,0),MATCH(J$14,Data2!$4:$4,0))</f>
        <v>7.3138009071731694E-2</v>
      </c>
      <c r="K324" s="225">
        <f>INDEX(Data2!$1:$1000,MATCH($C324,Data2!$X:$X,0),MATCH(K$14,Data2!$4:$4,0))</f>
        <v>0.55396966512034396</v>
      </c>
      <c r="L324" s="225">
        <f>INDEX(Data2!$1:$1000,MATCH($C324,Data2!$X:$X,0),MATCH(L$14,Data2!$4:$4,0))</f>
        <v>0.24471489870827601</v>
      </c>
      <c r="M324" s="225">
        <f>INDEX(Data2!$1:$1000,MATCH($C324,Data2!$X:$X,0),MATCH(M$14,Data2!$4:$4,0))</f>
        <v>-1.0691269505479799</v>
      </c>
      <c r="N324" s="225">
        <f>INDEX(Data2!$1:$1000,MATCH($C324,Data2!$X:$X,0),MATCH(N$14,Data2!$4:$4,0))</f>
        <v>1.46158075015049</v>
      </c>
      <c r="O324" s="225">
        <f>INDEX(Data2!$1:$1000,MATCH($C324,Data2!$X:$X,0),MATCH(O$14,Data2!$4:$4,0))</f>
        <v>-1.4395549086391799</v>
      </c>
      <c r="P324" s="225">
        <f>INDEX(Data2!$1:$1000,MATCH($C324,Data2!$X:$X,0),MATCH(P$14,Data2!$4:$4,0))</f>
        <v>0.88330602472053099</v>
      </c>
      <c r="Q324" s="225">
        <f>INDEX(Data2!$1:$1000,MATCH($C324,Data2!$X:$X,0),MATCH(Q$14,Data2!$4:$4,0))</f>
        <v>0.84971663855767099</v>
      </c>
      <c r="R324" s="225">
        <f>INDEX(Data2!$1:$1000,MATCH($C324,Data2!$X:$X,0),MATCH(R$14,Data2!$4:$4,0))</f>
        <v>-1.18526012786046</v>
      </c>
      <c r="S324" s="226">
        <f>INDEX(Data2!$1:$1000,MATCH($C324,Data2!$X:$X,0),MATCH(S$14,Data2!$4:$4,0))</f>
        <v>-0.50092629126642196</v>
      </c>
      <c r="T324" s="98">
        <f>INDEX(Data2!$1:$1000,MATCH($C324,Data2!$X:$X,0),MATCH(T$15,Data2!$4:$4,0))</f>
        <v>-0.53612224016086696</v>
      </c>
      <c r="V324" s="219">
        <f t="shared" si="70"/>
        <v>0</v>
      </c>
      <c r="W324" s="219">
        <f t="shared" si="71"/>
        <v>0</v>
      </c>
      <c r="X324" s="219">
        <f t="shared" si="72"/>
        <v>0</v>
      </c>
      <c r="Y324" s="219">
        <f t="shared" si="73"/>
        <v>0</v>
      </c>
      <c r="Z324" s="219">
        <f t="shared" si="74"/>
        <v>0</v>
      </c>
      <c r="AA324" s="219">
        <f t="shared" si="75"/>
        <v>0</v>
      </c>
      <c r="AB324" s="219">
        <f t="shared" si="76"/>
        <v>0</v>
      </c>
      <c r="AC324" s="219">
        <f t="shared" si="77"/>
        <v>0</v>
      </c>
      <c r="AD324" s="219">
        <f t="shared" si="78"/>
        <v>0</v>
      </c>
      <c r="AE324" s="219">
        <f t="shared" si="79"/>
        <v>0</v>
      </c>
      <c r="AF324" s="219">
        <f t="shared" si="80"/>
        <v>0</v>
      </c>
      <c r="AG324" s="219">
        <f t="shared" si="81"/>
        <v>0</v>
      </c>
      <c r="AH324" s="219">
        <f t="shared" si="82"/>
        <v>0</v>
      </c>
      <c r="AI324" s="219">
        <f t="shared" si="83"/>
        <v>0</v>
      </c>
      <c r="AJ324" s="219">
        <f t="shared" si="84"/>
        <v>0</v>
      </c>
      <c r="AK324" s="224">
        <f t="shared" si="85"/>
        <v>0</v>
      </c>
      <c r="AL324" s="96">
        <f t="shared" si="69"/>
        <v>0</v>
      </c>
    </row>
    <row r="325" spans="1:38">
      <c r="A325" s="48" t="s">
        <v>752</v>
      </c>
      <c r="B325" s="48" t="str">
        <f>INDEX('Ref1'!$E:$E,MATCH(A325,'Ref1'!$A:$A,0))</f>
        <v>Westminster</v>
      </c>
      <c r="C325" s="71">
        <f>INDEX(Data2!$1:$1000,MATCH($A325,Data2!$A:$A,0),MATCH($A$5,Data2!$4:$4,0))</f>
        <v>252</v>
      </c>
      <c r="D325" s="225">
        <f>INDEX(Data2!$1:$1000,MATCH($C325,Data2!$X:$X,0),MATCH(D$14,Data2!$4:$4,0))</f>
        <v>-0.99069228112221797</v>
      </c>
      <c r="E325" s="225">
        <f>INDEX(Data2!$1:$1000,MATCH($C325,Data2!$X:$X,0),MATCH(E$14,Data2!$4:$4,0))</f>
        <v>0.79576471234815305</v>
      </c>
      <c r="F325" s="225">
        <f>INDEX(Data2!$1:$1000,MATCH($C325,Data2!$X:$X,0),MATCH(F$14,Data2!$4:$4,0))</f>
        <v>-5.0018065889223501E-2</v>
      </c>
      <c r="G325" s="225">
        <f>INDEX(Data2!$1:$1000,MATCH($C325,Data2!$X:$X,0),MATCH(G$14,Data2!$4:$4,0))</f>
        <v>0.827847077288139</v>
      </c>
      <c r="H325" s="225">
        <f>INDEX(Data2!$1:$1000,MATCH($C325,Data2!$X:$X,0),MATCH(H$14,Data2!$4:$4,0))</f>
        <v>-0.18958056817244801</v>
      </c>
      <c r="I325" s="225">
        <f>INDEX(Data2!$1:$1000,MATCH($C325,Data2!$X:$X,0),MATCH(I$14,Data2!$4:$4,0))</f>
        <v>-0.276546612755663</v>
      </c>
      <c r="J325" s="225">
        <f>INDEX(Data2!$1:$1000,MATCH($C325,Data2!$X:$X,0),MATCH(J$14,Data2!$4:$4,0))</f>
        <v>0.46634031421206401</v>
      </c>
      <c r="K325" s="225">
        <f>INDEX(Data2!$1:$1000,MATCH($C325,Data2!$X:$X,0),MATCH(K$14,Data2!$4:$4,0))</f>
        <v>-0.74403555410450795</v>
      </c>
      <c r="L325" s="225">
        <f>INDEX(Data2!$1:$1000,MATCH($C325,Data2!$X:$X,0),MATCH(L$14,Data2!$4:$4,0))</f>
        <v>-0.292566138795811</v>
      </c>
      <c r="M325" s="225">
        <f>INDEX(Data2!$1:$1000,MATCH($C325,Data2!$X:$X,0),MATCH(M$14,Data2!$4:$4,0))</f>
        <v>0.36566011593027697</v>
      </c>
      <c r="N325" s="225">
        <f>INDEX(Data2!$1:$1000,MATCH($C325,Data2!$X:$X,0),MATCH(N$14,Data2!$4:$4,0))</f>
        <v>0.75421899455136598</v>
      </c>
      <c r="O325" s="225">
        <f>INDEX(Data2!$1:$1000,MATCH($C325,Data2!$X:$X,0),MATCH(O$14,Data2!$4:$4,0))</f>
        <v>0.16613652408900501</v>
      </c>
      <c r="P325" s="225">
        <f>INDEX(Data2!$1:$1000,MATCH($C325,Data2!$X:$X,0),MATCH(P$14,Data2!$4:$4,0))</f>
        <v>0.357448675014717</v>
      </c>
      <c r="Q325" s="225">
        <f>INDEX(Data2!$1:$1000,MATCH($C325,Data2!$X:$X,0),MATCH(Q$14,Data2!$4:$4,0))</f>
        <v>-1.7364527482587899</v>
      </c>
      <c r="R325" s="225">
        <f>INDEX(Data2!$1:$1000,MATCH($C325,Data2!$X:$X,0),MATCH(R$14,Data2!$4:$4,0))</f>
        <v>0.45778187523733299</v>
      </c>
      <c r="S325" s="226">
        <f>INDEX(Data2!$1:$1000,MATCH($C325,Data2!$X:$X,0),MATCH(S$14,Data2!$4:$4,0))</f>
        <v>-0.84971663855767099</v>
      </c>
      <c r="T325" s="98">
        <f>INDEX(Data2!$1:$1000,MATCH($C325,Data2!$X:$X,0),MATCH(T$15,Data2!$4:$4,0))</f>
        <v>0.18958056817244801</v>
      </c>
      <c r="V325" s="219">
        <f t="shared" si="70"/>
        <v>0</v>
      </c>
      <c r="W325" s="219">
        <f t="shared" si="71"/>
        <v>0</v>
      </c>
      <c r="X325" s="219">
        <f t="shared" si="72"/>
        <v>0</v>
      </c>
      <c r="Y325" s="219">
        <f t="shared" si="73"/>
        <v>0</v>
      </c>
      <c r="Z325" s="219">
        <f t="shared" si="74"/>
        <v>0</v>
      </c>
      <c r="AA325" s="219">
        <f t="shared" si="75"/>
        <v>0</v>
      </c>
      <c r="AB325" s="219">
        <f t="shared" si="76"/>
        <v>0</v>
      </c>
      <c r="AC325" s="219">
        <f t="shared" si="77"/>
        <v>0</v>
      </c>
      <c r="AD325" s="219">
        <f t="shared" si="78"/>
        <v>0</v>
      </c>
      <c r="AE325" s="219">
        <f t="shared" si="79"/>
        <v>0</v>
      </c>
      <c r="AF325" s="219">
        <f t="shared" si="80"/>
        <v>0</v>
      </c>
      <c r="AG325" s="219">
        <f t="shared" si="81"/>
        <v>0</v>
      </c>
      <c r="AH325" s="219">
        <f t="shared" si="82"/>
        <v>0</v>
      </c>
      <c r="AI325" s="219">
        <f t="shared" si="83"/>
        <v>0</v>
      </c>
      <c r="AJ325" s="219">
        <f t="shared" si="84"/>
        <v>0</v>
      </c>
      <c r="AK325" s="224">
        <f t="shared" si="85"/>
        <v>0</v>
      </c>
      <c r="AL325" s="96">
        <f t="shared" si="69"/>
        <v>0</v>
      </c>
    </row>
    <row r="326" spans="1:38">
      <c r="A326" s="48" t="s">
        <v>754</v>
      </c>
      <c r="B326" s="48" t="str">
        <f>INDEX('Ref1'!$E:$E,MATCH(A326,'Ref1'!$A:$A,0))</f>
        <v>Weymouth and Portland</v>
      </c>
      <c r="C326" s="71">
        <f>INDEX(Data2!$1:$1000,MATCH($A326,Data2!$A:$A,0),MATCH($A$5,Data2!$4:$4,0))</f>
        <v>193</v>
      </c>
      <c r="D326" s="225">
        <f>INDEX(Data2!$1:$1000,MATCH($C326,Data2!$X:$X,0),MATCH(D$14,Data2!$4:$4,0))</f>
        <v>-0.75421899455136598</v>
      </c>
      <c r="E326" s="225">
        <f>INDEX(Data2!$1:$1000,MATCH($C326,Data2!$X:$X,0),MATCH(E$14,Data2!$4:$4,0))</f>
        <v>0.94162475828346703</v>
      </c>
      <c r="F326" s="225">
        <f>INDEX(Data2!$1:$1000,MATCH($C326,Data2!$X:$X,0),MATCH(F$14,Data2!$4:$4,0))</f>
        <v>-0.70404637465488196</v>
      </c>
      <c r="G326" s="225">
        <f>INDEX(Data2!$1:$1000,MATCH($C326,Data2!$X:$X,0),MATCH(G$14,Data2!$4:$4,0))</f>
        <v>-1.55768809267068</v>
      </c>
      <c r="H326" s="225">
        <f>INDEX(Data2!$1:$1000,MATCH($C326,Data2!$X:$X,0),MATCH(H$14,Data2!$4:$4,0))</f>
        <v>-1.0033362959655601</v>
      </c>
      <c r="I326" s="225">
        <f>INDEX(Data2!$1:$1000,MATCH($C326,Data2!$X:$X,0),MATCH(I$14,Data2!$4:$4,0))</f>
        <v>-1.0691269505479799</v>
      </c>
      <c r="J326" s="225">
        <f>INDEX(Data2!$1:$1000,MATCH($C326,Data2!$X:$X,0),MATCH(J$14,Data2!$4:$4,0))</f>
        <v>0.15834272448537501</v>
      </c>
      <c r="K326" s="225">
        <f>INDEX(Data2!$1:$1000,MATCH($C326,Data2!$X:$X,0),MATCH(K$14,Data2!$4:$4,0))</f>
        <v>1.4395549086391799</v>
      </c>
      <c r="L326" s="225">
        <f>INDEX(Data2!$1:$1000,MATCH($C326,Data2!$X:$X,0),MATCH(L$14,Data2!$4:$4,0))</f>
        <v>-0.70404637465488196</v>
      </c>
      <c r="M326" s="225">
        <f>INDEX(Data2!$1:$1000,MATCH($C326,Data2!$X:$X,0),MATCH(M$14,Data2!$4:$4,0))</f>
        <v>0.28454724788741997</v>
      </c>
      <c r="N326" s="225">
        <f>INDEX(Data2!$1:$1000,MATCH($C326,Data2!$X:$X,0),MATCH(N$14,Data2!$4:$4,0))</f>
        <v>0.81705964781606499</v>
      </c>
      <c r="O326" s="225">
        <f>INDEX(Data2!$1:$1000,MATCH($C326,Data2!$X:$X,0),MATCH(O$14,Data2!$4:$4,0))</f>
        <v>0.19741782293777199</v>
      </c>
      <c r="P326" s="225">
        <f>INDEX(Data2!$1:$1000,MATCH($C326,Data2!$X:$X,0),MATCH(P$14,Data2!$4:$4,0))</f>
        <v>-0.181754940835861</v>
      </c>
      <c r="Q326" s="225">
        <f>INDEX(Data2!$1:$1000,MATCH($C326,Data2!$X:$X,0),MATCH(Q$14,Data2!$4:$4,0))</f>
        <v>0.34109720278987699</v>
      </c>
      <c r="R326" s="225">
        <f>INDEX(Data2!$1:$1000,MATCH($C326,Data2!$X:$X,0),MATCH(R$14,Data2!$4:$4,0))</f>
        <v>-0.173940428614663</v>
      </c>
      <c r="S326" s="226">
        <f>INDEX(Data2!$1:$1000,MATCH($C326,Data2!$X:$X,0),MATCH(S$14,Data2!$4:$4,0))</f>
        <v>-1.2498189696086599</v>
      </c>
      <c r="T326" s="98">
        <f>INDEX(Data2!$1:$1000,MATCH($C326,Data2!$X:$X,0),MATCH(T$15,Data2!$4:$4,0))</f>
        <v>0.78525165015426901</v>
      </c>
      <c r="V326" s="219">
        <f t="shared" si="70"/>
        <v>0</v>
      </c>
      <c r="W326" s="219">
        <f t="shared" si="71"/>
        <v>0</v>
      </c>
      <c r="X326" s="219">
        <f t="shared" si="72"/>
        <v>0</v>
      </c>
      <c r="Y326" s="219">
        <f t="shared" si="73"/>
        <v>0</v>
      </c>
      <c r="Z326" s="219">
        <f t="shared" si="74"/>
        <v>0</v>
      </c>
      <c r="AA326" s="219">
        <f t="shared" si="75"/>
        <v>0</v>
      </c>
      <c r="AB326" s="219">
        <f t="shared" si="76"/>
        <v>0</v>
      </c>
      <c r="AC326" s="219">
        <f t="shared" si="77"/>
        <v>0</v>
      </c>
      <c r="AD326" s="219">
        <f t="shared" si="78"/>
        <v>0</v>
      </c>
      <c r="AE326" s="219">
        <f t="shared" si="79"/>
        <v>0</v>
      </c>
      <c r="AF326" s="219">
        <f t="shared" si="80"/>
        <v>0</v>
      </c>
      <c r="AG326" s="219">
        <f t="shared" si="81"/>
        <v>0</v>
      </c>
      <c r="AH326" s="219">
        <f t="shared" si="82"/>
        <v>0</v>
      </c>
      <c r="AI326" s="219">
        <f t="shared" si="83"/>
        <v>0</v>
      </c>
      <c r="AJ326" s="219">
        <f t="shared" si="84"/>
        <v>0</v>
      </c>
      <c r="AK326" s="224">
        <f t="shared" si="85"/>
        <v>0</v>
      </c>
      <c r="AL326" s="96">
        <f t="shared" si="69"/>
        <v>0</v>
      </c>
    </row>
    <row r="327" spans="1:38">
      <c r="A327" s="48" t="s">
        <v>756</v>
      </c>
      <c r="B327" s="48" t="str">
        <f>INDEX('Ref1'!$E:$E,MATCH(A327,'Ref1'!$A:$A,0))</f>
        <v>Wigan</v>
      </c>
      <c r="C327" s="71">
        <f>INDEX(Data2!$1:$1000,MATCH($A327,Data2!$A:$A,0),MATCH($A$5,Data2!$4:$4,0))</f>
        <v>136</v>
      </c>
      <c r="D327" s="225">
        <f>INDEX(Data2!$1:$1000,MATCH($C327,Data2!$X:$X,0),MATCH(D$14,Data2!$4:$4,0))</f>
        <v>-0.308661103247932</v>
      </c>
      <c r="E327" s="225">
        <f>INDEX(Data2!$1:$1000,MATCH($C327,Data2!$X:$X,0),MATCH(E$14,Data2!$4:$4,0))</f>
        <v>0.15055853143485801</v>
      </c>
      <c r="F327" s="225">
        <f>INDEX(Data2!$1:$1000,MATCH($C327,Data2!$X:$X,0),MATCH(F$14,Data2!$4:$4,0))</f>
        <v>0.44076432542273503</v>
      </c>
      <c r="G327" s="225">
        <f>INDEX(Data2!$1:$1000,MATCH($C327,Data2!$X:$X,0),MATCH(G$14,Data2!$4:$4,0))</f>
        <v>0.77482466969292996</v>
      </c>
      <c r="H327" s="225">
        <f>INDEX(Data2!$1:$1000,MATCH($C327,Data2!$X:$X,0),MATCH(H$14,Data2!$4:$4,0))</f>
        <v>-0.636632089188649</v>
      </c>
      <c r="I327" s="225">
        <f>INDEX(Data2!$1:$1000,MATCH($C327,Data2!$X:$X,0),MATCH(I$14,Data2!$4:$4,0))</f>
        <v>1.67081473865842</v>
      </c>
      <c r="J327" s="225">
        <f>INDEX(Data2!$1:$1000,MATCH($C327,Data2!$X:$X,0),MATCH(J$14,Data2!$4:$4,0))</f>
        <v>-1.30189000761073</v>
      </c>
      <c r="K327" s="225">
        <f>INDEX(Data2!$1:$1000,MATCH($C327,Data2!$X:$X,0),MATCH(K$14,Data2!$4:$4,0))</f>
        <v>-0.86080506744267005</v>
      </c>
      <c r="L327" s="225">
        <f>INDEX(Data2!$1:$1000,MATCH($C327,Data2!$X:$X,0),MATCH(L$14,Data2!$4:$4,0))</f>
        <v>-0.449256837146156</v>
      </c>
      <c r="M327" s="225">
        <f>INDEX(Data2!$1:$1000,MATCH($C327,Data2!$X:$X,0),MATCH(M$14,Data2!$4:$4,0))</f>
        <v>1.01614278526508</v>
      </c>
      <c r="N327" s="225">
        <f>INDEX(Data2!$1:$1000,MATCH($C327,Data2!$X:$X,0),MATCH(N$14,Data2!$4:$4,0))</f>
        <v>1.30189000761073</v>
      </c>
      <c r="O327" s="225">
        <f>INDEX(Data2!$1:$1000,MATCH($C327,Data2!$X:$X,0),MATCH(O$14,Data2!$4:$4,0))</f>
        <v>-1.94481164334801</v>
      </c>
      <c r="P327" s="225">
        <f>INDEX(Data2!$1:$1000,MATCH($C327,Data2!$X:$X,0),MATCH(P$14,Data2!$4:$4,0))</f>
        <v>0.24471489870827601</v>
      </c>
      <c r="Q327" s="225">
        <f>INDEX(Data2!$1:$1000,MATCH($C327,Data2!$X:$X,0),MATCH(Q$14,Data2!$4:$4,0))</f>
        <v>1.70271698671923</v>
      </c>
      <c r="R327" s="225">
        <f>INDEX(Data2!$1:$1000,MATCH($C327,Data2!$X:$X,0),MATCH(R$14,Data2!$4:$4,0))</f>
        <v>-0.87200035925234398</v>
      </c>
      <c r="S327" s="226">
        <f>INDEX(Data2!$1:$1000,MATCH($C327,Data2!$X:$X,0),MATCH(S$14,Data2!$4:$4,0))</f>
        <v>0.48356099433467298</v>
      </c>
      <c r="T327" s="98">
        <f>INDEX(Data2!$1:$1000,MATCH($C327,Data2!$X:$X,0),MATCH(T$15,Data2!$4:$4,0))</f>
        <v>1.3974848188810201</v>
      </c>
      <c r="V327" s="219">
        <f t="shared" si="70"/>
        <v>0</v>
      </c>
      <c r="W327" s="219">
        <f t="shared" si="71"/>
        <v>0</v>
      </c>
      <c r="X327" s="219">
        <f t="shared" si="72"/>
        <v>0</v>
      </c>
      <c r="Y327" s="219">
        <f t="shared" si="73"/>
        <v>0</v>
      </c>
      <c r="Z327" s="219">
        <f t="shared" si="74"/>
        <v>0</v>
      </c>
      <c r="AA327" s="219">
        <f t="shared" si="75"/>
        <v>0</v>
      </c>
      <c r="AB327" s="219">
        <f t="shared" si="76"/>
        <v>0</v>
      </c>
      <c r="AC327" s="219">
        <f t="shared" si="77"/>
        <v>0</v>
      </c>
      <c r="AD327" s="219">
        <f t="shared" si="78"/>
        <v>0</v>
      </c>
      <c r="AE327" s="219">
        <f t="shared" si="79"/>
        <v>0</v>
      </c>
      <c r="AF327" s="219">
        <f t="shared" si="80"/>
        <v>0</v>
      </c>
      <c r="AG327" s="219">
        <f t="shared" si="81"/>
        <v>0</v>
      </c>
      <c r="AH327" s="219">
        <f t="shared" si="82"/>
        <v>0</v>
      </c>
      <c r="AI327" s="219">
        <f t="shared" si="83"/>
        <v>0</v>
      </c>
      <c r="AJ327" s="219">
        <f t="shared" si="84"/>
        <v>0</v>
      </c>
      <c r="AK327" s="224">
        <f t="shared" si="85"/>
        <v>0</v>
      </c>
      <c r="AL327" s="96">
        <f t="shared" si="69"/>
        <v>0</v>
      </c>
    </row>
    <row r="328" spans="1:38">
      <c r="A328" s="48" t="s">
        <v>758</v>
      </c>
      <c r="B328" s="48" t="str">
        <f>INDEX('Ref1'!$E:$E,MATCH(A328,'Ref1'!$A:$A,0))</f>
        <v>Wiltshire</v>
      </c>
      <c r="C328" s="71">
        <f>INDEX(Data2!$1:$1000,MATCH($A328,Data2!$A:$A,0),MATCH($A$5,Data2!$4:$4,0))</f>
        <v>169</v>
      </c>
      <c r="D328" s="225">
        <f>INDEX(Data2!$1:$1000,MATCH($C328,Data2!$X:$X,0),MATCH(D$14,Data2!$4:$4,0))</f>
        <v>-0.48356099433467298</v>
      </c>
      <c r="E328" s="225">
        <f>INDEX(Data2!$1:$1000,MATCH($C328,Data2!$X:$X,0),MATCH(E$14,Data2!$4:$4,0))</f>
        <v>-0.54502425143293098</v>
      </c>
      <c r="F328" s="225">
        <f>INDEX(Data2!$1:$1000,MATCH($C328,Data2!$X:$X,0),MATCH(F$14,Data2!$4:$4,0))</f>
        <v>-0.67477993525131896</v>
      </c>
      <c r="G328" s="225">
        <f>INDEX(Data2!$1:$1000,MATCH($C328,Data2!$X:$X,0),MATCH(G$14,Data2!$4:$4,0))</f>
        <v>-1.3577523079868701</v>
      </c>
      <c r="H328" s="225">
        <f>INDEX(Data2!$1:$1000,MATCH($C328,Data2!$X:$X,0),MATCH(H$14,Data2!$4:$4,0))</f>
        <v>-0.91792285853303901</v>
      </c>
      <c r="I328" s="225">
        <f>INDEX(Data2!$1:$1000,MATCH($C328,Data2!$X:$X,0),MATCH(I$14,Data2!$4:$4,0))</f>
        <v>0.34109720278987699</v>
      </c>
      <c r="J328" s="225">
        <f>INDEX(Data2!$1:$1000,MATCH($C328,Data2!$X:$X,0),MATCH(J$14,Data2!$4:$4,0))</f>
        <v>-0.28454724788741997</v>
      </c>
      <c r="K328" s="225">
        <f>INDEX(Data2!$1:$1000,MATCH($C328,Data2!$X:$X,0),MATCH(K$14,Data2!$4:$4,0))</f>
        <v>0.104027698398954</v>
      </c>
      <c r="L328" s="225">
        <f>INDEX(Data2!$1:$1000,MATCH($C328,Data2!$X:$X,0),MATCH(L$14,Data2!$4:$4,0))</f>
        <v>-2.0586978929547599</v>
      </c>
      <c r="M328" s="225">
        <f>INDEX(Data2!$1:$1000,MATCH($C328,Data2!$X:$X,0),MATCH(M$14,Data2!$4:$4,0))</f>
        <v>1.6116747250674801</v>
      </c>
      <c r="N328" s="225">
        <f>INDEX(Data2!$1:$1000,MATCH($C328,Data2!$X:$X,0),MATCH(N$14,Data2!$4:$4,0))</f>
        <v>-3.4620373051327799E-2</v>
      </c>
      <c r="O328" s="225">
        <f>INDEX(Data2!$1:$1000,MATCH($C328,Data2!$X:$X,0),MATCH(O$14,Data2!$4:$4,0))</f>
        <v>-0.50966558646457005</v>
      </c>
      <c r="P328" s="225">
        <f>INDEX(Data2!$1:$1000,MATCH($C328,Data2!$X:$X,0),MATCH(P$14,Data2!$4:$4,0))</f>
        <v>0.97820469803439603</v>
      </c>
      <c r="Q328" s="225">
        <f>INDEX(Data2!$1:$1000,MATCH($C328,Data2!$X:$X,0),MATCH(Q$14,Data2!$4:$4,0))</f>
        <v>1.18526012786046</v>
      </c>
      <c r="R328" s="225">
        <f>INDEX(Data2!$1:$1000,MATCH($C328,Data2!$X:$X,0),MATCH(R$14,Data2!$4:$4,0))</f>
        <v>2.0586978929547701</v>
      </c>
      <c r="S328" s="226">
        <f>INDEX(Data2!$1:$1000,MATCH($C328,Data2!$X:$X,0),MATCH(S$14,Data2!$4:$4,0))</f>
        <v>1.15380754900634E-2</v>
      </c>
      <c r="T328" s="98">
        <f>INDEX(Data2!$1:$1000,MATCH($C328,Data2!$X:$X,0),MATCH(T$15,Data2!$4:$4,0))</f>
        <v>0.73392869407083206</v>
      </c>
      <c r="V328" s="219">
        <f t="shared" si="70"/>
        <v>0</v>
      </c>
      <c r="W328" s="219">
        <f t="shared" si="71"/>
        <v>0</v>
      </c>
      <c r="X328" s="219">
        <f t="shared" si="72"/>
        <v>0</v>
      </c>
      <c r="Y328" s="219">
        <f t="shared" si="73"/>
        <v>0</v>
      </c>
      <c r="Z328" s="219">
        <f t="shared" si="74"/>
        <v>0</v>
      </c>
      <c r="AA328" s="219">
        <f t="shared" si="75"/>
        <v>0</v>
      </c>
      <c r="AB328" s="219">
        <f t="shared" si="76"/>
        <v>0</v>
      </c>
      <c r="AC328" s="219">
        <f t="shared" si="77"/>
        <v>0</v>
      </c>
      <c r="AD328" s="219">
        <f t="shared" si="78"/>
        <v>0</v>
      </c>
      <c r="AE328" s="219">
        <f t="shared" si="79"/>
        <v>0</v>
      </c>
      <c r="AF328" s="219">
        <f t="shared" si="80"/>
        <v>0</v>
      </c>
      <c r="AG328" s="219">
        <f t="shared" si="81"/>
        <v>0</v>
      </c>
      <c r="AH328" s="219">
        <f t="shared" si="82"/>
        <v>0</v>
      </c>
      <c r="AI328" s="219">
        <f t="shared" si="83"/>
        <v>0</v>
      </c>
      <c r="AJ328" s="219">
        <f t="shared" si="84"/>
        <v>0</v>
      </c>
      <c r="AK328" s="224">
        <f t="shared" si="85"/>
        <v>0</v>
      </c>
      <c r="AL328" s="96">
        <f t="shared" si="69"/>
        <v>0</v>
      </c>
    </row>
    <row r="329" spans="1:38">
      <c r="A329" s="48" t="s">
        <v>760</v>
      </c>
      <c r="B329" s="48" t="str">
        <f>INDEX('Ref1'!$E:$E,MATCH(A329,'Ref1'!$A:$A,0))</f>
        <v>Winchester</v>
      </c>
      <c r="C329" s="71">
        <f>INDEX(Data2!$1:$1000,MATCH($A329,Data2!$A:$A,0),MATCH($A$5,Data2!$4:$4,0))</f>
        <v>263</v>
      </c>
      <c r="D329" s="225">
        <f>INDEX(Data2!$1:$1000,MATCH($C329,Data2!$X:$X,0),MATCH(D$14,Data2!$4:$4,0))</f>
        <v>-0.33295581167441402</v>
      </c>
      <c r="E329" s="225">
        <f>INDEX(Data2!$1:$1000,MATCH($C329,Data2!$X:$X,0),MATCH(E$14,Data2!$4:$4,0))</f>
        <v>0.59938909654980799</v>
      </c>
      <c r="F329" s="225">
        <f>INDEX(Data2!$1:$1000,MATCH($C329,Data2!$X:$X,0),MATCH(F$14,Data2!$4:$4,0))</f>
        <v>0.34109720278987699</v>
      </c>
      <c r="G329" s="225">
        <f>INDEX(Data2!$1:$1000,MATCH($C329,Data2!$X:$X,0),MATCH(G$14,Data2!$4:$4,0))</f>
        <v>-0.92970852097435497</v>
      </c>
      <c r="H329" s="225">
        <f>INDEX(Data2!$1:$1000,MATCH($C329,Data2!$X:$X,0),MATCH(H$14,Data2!$4:$4,0))</f>
        <v>-0.236796814094514</v>
      </c>
      <c r="I329" s="225">
        <f>INDEX(Data2!$1:$1000,MATCH($C329,Data2!$X:$X,0),MATCH(I$14,Data2!$4:$4,0))</f>
        <v>-0.52726251343495301</v>
      </c>
      <c r="J329" s="225">
        <f>INDEX(Data2!$1:$1000,MATCH($C329,Data2!$X:$X,0),MATCH(J$14,Data2!$4:$4,0))</f>
        <v>-0.104027698398954</v>
      </c>
      <c r="K329" s="225">
        <f>INDEX(Data2!$1:$1000,MATCH($C329,Data2!$X:$X,0),MATCH(K$14,Data2!$4:$4,0))</f>
        <v>-0.87200035925234398</v>
      </c>
      <c r="L329" s="225">
        <f>INDEX(Data2!$1:$1000,MATCH($C329,Data2!$X:$X,0),MATCH(L$14,Data2!$4:$4,0))</f>
        <v>-1.01614278526508</v>
      </c>
      <c r="M329" s="225">
        <f>INDEX(Data2!$1:$1000,MATCH($C329,Data2!$X:$X,0),MATCH(M$14,Data2!$4:$4,0))</f>
        <v>-0.57199532434845302</v>
      </c>
      <c r="N329" s="225">
        <f>INDEX(Data2!$1:$1000,MATCH($C329,Data2!$X:$X,0),MATCH(N$14,Data2!$4:$4,0))</f>
        <v>1.33866570764457</v>
      </c>
      <c r="O329" s="225">
        <f>INDEX(Data2!$1:$1000,MATCH($C329,Data2!$X:$X,0),MATCH(O$14,Data2!$4:$4,0))</f>
        <v>0.92970852097435497</v>
      </c>
      <c r="P329" s="225">
        <f>INDEX(Data2!$1:$1000,MATCH($C329,Data2!$X:$X,0),MATCH(P$14,Data2!$4:$4,0))</f>
        <v>0.84971663855767099</v>
      </c>
      <c r="Q329" s="225">
        <f>INDEX(Data2!$1:$1000,MATCH($C329,Data2!$X:$X,0),MATCH(Q$14,Data2!$4:$4,0))</f>
        <v>-1.0967790164520199</v>
      </c>
      <c r="R329" s="225">
        <f>INDEX(Data2!$1:$1000,MATCH($C329,Data2!$X:$X,0),MATCH(R$14,Data2!$4:$4,0))</f>
        <v>-0.65558674848606502</v>
      </c>
      <c r="S329" s="226">
        <f>INDEX(Data2!$1:$1000,MATCH($C329,Data2!$X:$X,0),MATCH(S$14,Data2!$4:$4,0))</f>
        <v>-1.6405276298473599</v>
      </c>
      <c r="T329" s="98">
        <f>INDEX(Data2!$1:$1000,MATCH($C329,Data2!$X:$X,0),MATCH(T$15,Data2!$4:$4,0))</f>
        <v>0.13501699212531501</v>
      </c>
      <c r="V329" s="219">
        <f t="shared" si="70"/>
        <v>0</v>
      </c>
      <c r="W329" s="219">
        <f t="shared" si="71"/>
        <v>0</v>
      </c>
      <c r="X329" s="219">
        <f t="shared" si="72"/>
        <v>0</v>
      </c>
      <c r="Y329" s="219">
        <f t="shared" si="73"/>
        <v>0</v>
      </c>
      <c r="Z329" s="219">
        <f t="shared" si="74"/>
        <v>0</v>
      </c>
      <c r="AA329" s="219">
        <f t="shared" si="75"/>
        <v>0</v>
      </c>
      <c r="AB329" s="219">
        <f t="shared" si="76"/>
        <v>0</v>
      </c>
      <c r="AC329" s="219">
        <f t="shared" si="77"/>
        <v>0</v>
      </c>
      <c r="AD329" s="219">
        <f t="shared" si="78"/>
        <v>0</v>
      </c>
      <c r="AE329" s="219">
        <f t="shared" si="79"/>
        <v>0</v>
      </c>
      <c r="AF329" s="219">
        <f t="shared" si="80"/>
        <v>0</v>
      </c>
      <c r="AG329" s="219">
        <f t="shared" si="81"/>
        <v>0</v>
      </c>
      <c r="AH329" s="219">
        <f t="shared" si="82"/>
        <v>0</v>
      </c>
      <c r="AI329" s="219">
        <f t="shared" si="83"/>
        <v>0</v>
      </c>
      <c r="AJ329" s="219">
        <f t="shared" si="84"/>
        <v>0</v>
      </c>
      <c r="AK329" s="224">
        <f t="shared" si="85"/>
        <v>0</v>
      </c>
      <c r="AL329" s="96">
        <f t="shared" si="69"/>
        <v>0</v>
      </c>
    </row>
    <row r="330" spans="1:38">
      <c r="A330" s="48" t="s">
        <v>762</v>
      </c>
      <c r="B330" s="48" t="str">
        <f>INDEX('Ref1'!$E:$E,MATCH(A330,'Ref1'!$A:$A,0))</f>
        <v>Windsor and Maidenhead</v>
      </c>
      <c r="C330" s="71">
        <f>INDEX(Data2!$1:$1000,MATCH($A330,Data2!$A:$A,0),MATCH($A$5,Data2!$4:$4,0))</f>
        <v>48</v>
      </c>
      <c r="D330" s="225">
        <f>INDEX(Data2!$1:$1000,MATCH($C330,Data2!$X:$X,0),MATCH(D$14,Data2!$4:$4,0))</f>
        <v>-2.0586978929547599</v>
      </c>
      <c r="E330" s="225">
        <f>INDEX(Data2!$1:$1000,MATCH($C330,Data2!$X:$X,0),MATCH(E$14,Data2!$4:$4,0))</f>
        <v>1.5078939607437201</v>
      </c>
      <c r="F330" s="225">
        <f>INDEX(Data2!$1:$1000,MATCH($C330,Data2!$X:$X,0),MATCH(F$14,Data2!$4:$4,0))</f>
        <v>-0.39876036674317</v>
      </c>
      <c r="G330" s="225">
        <f>INDEX(Data2!$1:$1000,MATCH($C330,Data2!$X:$X,0),MATCH(G$14,Data2!$4:$4,0))</f>
        <v>0.74403555410450795</v>
      </c>
      <c r="H330" s="225">
        <f>INDEX(Data2!$1:$1000,MATCH($C330,Data2!$X:$X,0),MATCH(H$14,Data2!$4:$4,0))</f>
        <v>-0.99069228112221797</v>
      </c>
      <c r="I330" s="225">
        <f>INDEX(Data2!$1:$1000,MATCH($C330,Data2!$X:$X,0),MATCH(I$14,Data2!$4:$4,0))</f>
        <v>-1.0828494841071501</v>
      </c>
      <c r="J330" s="225">
        <f>INDEX(Data2!$1:$1000,MATCH($C330,Data2!$X:$X,0),MATCH(J$14,Data2!$4:$4,0))</f>
        <v>-3</v>
      </c>
      <c r="K330" s="225">
        <f>INDEX(Data2!$1:$1000,MATCH($C330,Data2!$X:$X,0),MATCH(K$14,Data2!$4:$4,0))</f>
        <v>0.78525165015426901</v>
      </c>
      <c r="L330" s="225">
        <f>INDEX(Data2!$1:$1000,MATCH($C330,Data2!$X:$X,0),MATCH(L$14,Data2!$4:$4,0))</f>
        <v>0.276546612755663</v>
      </c>
      <c r="M330" s="225">
        <f>INDEX(Data2!$1:$1000,MATCH($C330,Data2!$X:$X,0),MATCH(M$14,Data2!$4:$4,0))</f>
        <v>0.95367622688124898</v>
      </c>
      <c r="N330" s="225">
        <f>INDEX(Data2!$1:$1000,MATCH($C330,Data2!$X:$X,0),MATCH(N$14,Data2!$4:$4,0))</f>
        <v>-0.28454724788741997</v>
      </c>
      <c r="O330" s="225">
        <f>INDEX(Data2!$1:$1000,MATCH($C330,Data2!$X:$X,0),MATCH(O$14,Data2!$4:$4,0))</f>
        <v>-1.4182061165636599</v>
      </c>
      <c r="P330" s="225">
        <f>INDEX(Data2!$1:$1000,MATCH($C330,Data2!$X:$X,0),MATCH(P$14,Data2!$4:$4,0))</f>
        <v>-0.53612224016086696</v>
      </c>
      <c r="Q330" s="225">
        <f>INDEX(Data2!$1:$1000,MATCH($C330,Data2!$X:$X,0),MATCH(Q$14,Data2!$4:$4,0))</f>
        <v>-2.3059846127924502</v>
      </c>
      <c r="R330" s="225">
        <f>INDEX(Data2!$1:$1000,MATCH($C330,Data2!$X:$X,0),MATCH(R$14,Data2!$4:$4,0))</f>
        <v>-1.20093251313347</v>
      </c>
      <c r="S330" s="226">
        <f>INDEX(Data2!$1:$1000,MATCH($C330,Data2!$X:$X,0),MATCH(S$14,Data2!$4:$4,0))</f>
        <v>-8.8572288948811098E-2</v>
      </c>
      <c r="T330" s="98">
        <f>INDEX(Data2!$1:$1000,MATCH($C330,Data2!$X:$X,0),MATCH(T$15,Data2!$4:$4,0))</f>
        <v>1.1252961961755199</v>
      </c>
      <c r="V330" s="219">
        <f t="shared" si="70"/>
        <v>0</v>
      </c>
      <c r="W330" s="219">
        <f t="shared" si="71"/>
        <v>0</v>
      </c>
      <c r="X330" s="219">
        <f t="shared" si="72"/>
        <v>0</v>
      </c>
      <c r="Y330" s="219">
        <f t="shared" si="73"/>
        <v>0</v>
      </c>
      <c r="Z330" s="219">
        <f t="shared" si="74"/>
        <v>0</v>
      </c>
      <c r="AA330" s="219">
        <f t="shared" si="75"/>
        <v>0</v>
      </c>
      <c r="AB330" s="219">
        <f t="shared" si="76"/>
        <v>0</v>
      </c>
      <c r="AC330" s="219">
        <f t="shared" si="77"/>
        <v>0</v>
      </c>
      <c r="AD330" s="219">
        <f t="shared" si="78"/>
        <v>0</v>
      </c>
      <c r="AE330" s="219">
        <f t="shared" si="79"/>
        <v>0</v>
      </c>
      <c r="AF330" s="219">
        <f t="shared" si="80"/>
        <v>0</v>
      </c>
      <c r="AG330" s="219">
        <f t="shared" si="81"/>
        <v>0</v>
      </c>
      <c r="AH330" s="219">
        <f t="shared" si="82"/>
        <v>0</v>
      </c>
      <c r="AI330" s="219">
        <f t="shared" si="83"/>
        <v>0</v>
      </c>
      <c r="AJ330" s="219">
        <f t="shared" si="84"/>
        <v>0</v>
      </c>
      <c r="AK330" s="224">
        <f t="shared" si="85"/>
        <v>0</v>
      </c>
      <c r="AL330" s="96">
        <f t="shared" si="69"/>
        <v>0</v>
      </c>
    </row>
    <row r="331" spans="1:38">
      <c r="A331" s="48" t="s">
        <v>764</v>
      </c>
      <c r="B331" s="48" t="str">
        <f>INDEX('Ref1'!$E:$E,MATCH(A331,'Ref1'!$A:$A,0))</f>
        <v>Wirral</v>
      </c>
      <c r="C331" s="71">
        <f>INDEX(Data2!$1:$1000,MATCH($A331,Data2!$A:$A,0),MATCH($A$5,Data2!$4:$4,0))</f>
        <v>191</v>
      </c>
      <c r="D331" s="225">
        <f>INDEX(Data2!$1:$1000,MATCH($C331,Data2!$X:$X,0),MATCH(D$14,Data2!$4:$4,0))</f>
        <v>0.84971663855767099</v>
      </c>
      <c r="E331" s="225">
        <f>INDEX(Data2!$1:$1000,MATCH($C331,Data2!$X:$X,0),MATCH(E$14,Data2!$4:$4,0))</f>
        <v>1.0828494841071501</v>
      </c>
      <c r="F331" s="225">
        <f>INDEX(Data2!$1:$1000,MATCH($C331,Data2!$X:$X,0),MATCH(F$14,Data2!$4:$4,0))</f>
        <v>-2.2079361535701101</v>
      </c>
      <c r="G331" s="225">
        <f>INDEX(Data2!$1:$1000,MATCH($C331,Data2!$X:$X,0),MATCH(G$14,Data2!$4:$4,0))</f>
        <v>0.45778187523733299</v>
      </c>
      <c r="H331" s="225">
        <f>INDEX(Data2!$1:$1000,MATCH($C331,Data2!$X:$X,0),MATCH(H$14,Data2!$4:$4,0))</f>
        <v>0.94162475828346703</v>
      </c>
      <c r="I331" s="225">
        <f>INDEX(Data2!$1:$1000,MATCH($C331,Data2!$X:$X,0),MATCH(I$14,Data2!$4:$4,0))</f>
        <v>-0.68447010916529605</v>
      </c>
      <c r="J331" s="225">
        <f>INDEX(Data2!$1:$1000,MATCH($C331,Data2!$X:$X,0),MATCH(J$14,Data2!$4:$4,0))</f>
        <v>0.15055853143485801</v>
      </c>
      <c r="K331" s="225">
        <f>INDEX(Data2!$1:$1000,MATCH($C331,Data2!$X:$X,0),MATCH(K$14,Data2!$4:$4,0))</f>
        <v>2.12741091319007</v>
      </c>
      <c r="L331" s="225">
        <f>INDEX(Data2!$1:$1000,MATCH($C331,Data2!$X:$X,0),MATCH(L$14,Data2!$4:$4,0))</f>
        <v>-1.9230884433897401E-2</v>
      </c>
      <c r="M331" s="225">
        <f>INDEX(Data2!$1:$1000,MATCH($C331,Data2!$X:$X,0),MATCH(M$14,Data2!$4:$4,0))</f>
        <v>0.96586782262374904</v>
      </c>
      <c r="N331" s="225">
        <f>INDEX(Data2!$1:$1000,MATCH($C331,Data2!$X:$X,0),MATCH(N$14,Data2!$4:$4,0))</f>
        <v>0.15055853143485801</v>
      </c>
      <c r="O331" s="225">
        <f>INDEX(Data2!$1:$1000,MATCH($C331,Data2!$X:$X,0),MATCH(O$14,Data2!$4:$4,0))</f>
        <v>-1.33866570764457</v>
      </c>
      <c r="P331" s="225">
        <f>INDEX(Data2!$1:$1000,MATCH($C331,Data2!$X:$X,0),MATCH(P$14,Data2!$4:$4,0))</f>
        <v>-1.0691269505479799</v>
      </c>
      <c r="Q331" s="225">
        <f>INDEX(Data2!$1:$1000,MATCH($C331,Data2!$X:$X,0),MATCH(Q$14,Data2!$4:$4,0))</f>
        <v>0.72389625403909696</v>
      </c>
      <c r="R331" s="225">
        <f>INDEX(Data2!$1:$1000,MATCH($C331,Data2!$X:$X,0),MATCH(R$14,Data2!$4:$4,0))</f>
        <v>3</v>
      </c>
      <c r="S331" s="226">
        <f>INDEX(Data2!$1:$1000,MATCH($C331,Data2!$X:$X,0),MATCH(S$14,Data2!$4:$4,0))</f>
        <v>0.34109720278987699</v>
      </c>
      <c r="T331" s="98">
        <f>INDEX(Data2!$1:$1000,MATCH($C331,Data2!$X:$X,0),MATCH(T$15,Data2!$4:$4,0))</f>
        <v>-1.8516777124192001</v>
      </c>
      <c r="V331" s="219">
        <f t="shared" si="70"/>
        <v>0</v>
      </c>
      <c r="W331" s="219">
        <f t="shared" si="71"/>
        <v>0</v>
      </c>
      <c r="X331" s="219">
        <f t="shared" si="72"/>
        <v>0</v>
      </c>
      <c r="Y331" s="219">
        <f t="shared" si="73"/>
        <v>0</v>
      </c>
      <c r="Z331" s="219">
        <f t="shared" si="74"/>
        <v>0</v>
      </c>
      <c r="AA331" s="219">
        <f t="shared" si="75"/>
        <v>0</v>
      </c>
      <c r="AB331" s="219">
        <f t="shared" si="76"/>
        <v>0</v>
      </c>
      <c r="AC331" s="219">
        <f t="shared" si="77"/>
        <v>0</v>
      </c>
      <c r="AD331" s="219">
        <f t="shared" si="78"/>
        <v>0</v>
      </c>
      <c r="AE331" s="219">
        <f t="shared" si="79"/>
        <v>0</v>
      </c>
      <c r="AF331" s="219">
        <f t="shared" si="80"/>
        <v>0</v>
      </c>
      <c r="AG331" s="219">
        <f t="shared" si="81"/>
        <v>0</v>
      </c>
      <c r="AH331" s="219">
        <f t="shared" si="82"/>
        <v>0</v>
      </c>
      <c r="AI331" s="219">
        <f t="shared" si="83"/>
        <v>0</v>
      </c>
      <c r="AJ331" s="219">
        <f t="shared" si="84"/>
        <v>0</v>
      </c>
      <c r="AK331" s="224">
        <f t="shared" si="85"/>
        <v>0</v>
      </c>
      <c r="AL331" s="96">
        <f t="shared" si="69"/>
        <v>0</v>
      </c>
    </row>
    <row r="332" spans="1:38">
      <c r="A332" s="48" t="s">
        <v>766</v>
      </c>
      <c r="B332" s="48" t="str">
        <f>INDEX('Ref1'!$E:$E,MATCH(A332,'Ref1'!$A:$A,0))</f>
        <v>Woking</v>
      </c>
      <c r="C332" s="71">
        <f>INDEX(Data2!$1:$1000,MATCH($A332,Data2!$A:$A,0),MATCH($A$5,Data2!$4:$4,0))</f>
        <v>260</v>
      </c>
      <c r="D332" s="225">
        <f>INDEX(Data2!$1:$1000,MATCH($C332,Data2!$X:$X,0),MATCH(D$14,Data2!$4:$4,0))</f>
        <v>-1.2331952774122601</v>
      </c>
      <c r="E332" s="225">
        <f>INDEX(Data2!$1:$1000,MATCH($C332,Data2!$X:$X,0),MATCH(E$14,Data2!$4:$4,0))</f>
        <v>1.7364527482587899</v>
      </c>
      <c r="F332" s="225">
        <f>INDEX(Data2!$1:$1000,MATCH($C332,Data2!$X:$X,0),MATCH(F$14,Data2!$4:$4,0))</f>
        <v>1.0033362959655601</v>
      </c>
      <c r="G332" s="225">
        <f>INDEX(Data2!$1:$1000,MATCH($C332,Data2!$X:$X,0),MATCH(G$14,Data2!$4:$4,0))</f>
        <v>1.1698735860340801</v>
      </c>
      <c r="H332" s="225">
        <f>INDEX(Data2!$1:$1000,MATCH($C332,Data2!$X:$X,0),MATCH(H$14,Data2!$4:$4,0))</f>
        <v>-2.0586978929547599</v>
      </c>
      <c r="I332" s="225">
        <f>INDEX(Data2!$1:$1000,MATCH($C332,Data2!$X:$X,0),MATCH(I$14,Data2!$4:$4,0))</f>
        <v>-0.66515271288348599</v>
      </c>
      <c r="J332" s="225">
        <f>INDEX(Data2!$1:$1000,MATCH($C332,Data2!$X:$X,0),MATCH(J$14,Data2!$4:$4,0))</f>
        <v>-1.0422691021370301</v>
      </c>
      <c r="K332" s="225">
        <f>INDEX(Data2!$1:$1000,MATCH($C332,Data2!$X:$X,0),MATCH(K$14,Data2!$4:$4,0))</f>
        <v>1.2169055626538401</v>
      </c>
      <c r="L332" s="225">
        <f>INDEX(Data2!$1:$1000,MATCH($C332,Data2!$X:$X,0),MATCH(L$14,Data2!$4:$4,0))</f>
        <v>0.292566138795811</v>
      </c>
      <c r="M332" s="225">
        <f>INDEX(Data2!$1:$1000,MATCH($C332,Data2!$X:$X,0),MATCH(M$14,Data2!$4:$4,0))</f>
        <v>-0.99069228112221797</v>
      </c>
      <c r="N332" s="225">
        <f>INDEX(Data2!$1:$1000,MATCH($C332,Data2!$X:$X,0),MATCH(N$14,Data2!$4:$4,0))</f>
        <v>-0.31673840765542399</v>
      </c>
      <c r="O332" s="225">
        <f>INDEX(Data2!$1:$1000,MATCH($C332,Data2!$X:$X,0),MATCH(O$14,Data2!$4:$4,0))</f>
        <v>0.827847077288139</v>
      </c>
      <c r="P332" s="225">
        <f>INDEX(Data2!$1:$1000,MATCH($C332,Data2!$X:$X,0),MATCH(P$14,Data2!$4:$4,0))</f>
        <v>0.44076432542273503</v>
      </c>
      <c r="Q332" s="225">
        <f>INDEX(Data2!$1:$1000,MATCH($C332,Data2!$X:$X,0),MATCH(Q$14,Data2!$4:$4,0))</f>
        <v>-3.8459493110680398E-3</v>
      </c>
      <c r="R332" s="225">
        <f>INDEX(Data2!$1:$1000,MATCH($C332,Data2!$X:$X,0),MATCH(R$14,Data2!$4:$4,0))</f>
        <v>-1.3577523079868701</v>
      </c>
      <c r="S332" s="226">
        <f>INDEX(Data2!$1:$1000,MATCH($C332,Data2!$X:$X,0),MATCH(S$14,Data2!$4:$4,0))</f>
        <v>0.73392869407083206</v>
      </c>
      <c r="T332" s="98">
        <f>INDEX(Data2!$1:$1000,MATCH($C332,Data2!$X:$X,0),MATCH(T$15,Data2!$4:$4,0))</f>
        <v>-2.6924831633429899E-2</v>
      </c>
      <c r="V332" s="219">
        <f t="shared" si="70"/>
        <v>0</v>
      </c>
      <c r="W332" s="219">
        <f t="shared" si="71"/>
        <v>0</v>
      </c>
      <c r="X332" s="219">
        <f t="shared" si="72"/>
        <v>0</v>
      </c>
      <c r="Y332" s="219">
        <f t="shared" si="73"/>
        <v>0</v>
      </c>
      <c r="Z332" s="219">
        <f t="shared" si="74"/>
        <v>0</v>
      </c>
      <c r="AA332" s="219">
        <f t="shared" si="75"/>
        <v>0</v>
      </c>
      <c r="AB332" s="219">
        <f t="shared" si="76"/>
        <v>0</v>
      </c>
      <c r="AC332" s="219">
        <f t="shared" si="77"/>
        <v>0</v>
      </c>
      <c r="AD332" s="219">
        <f t="shared" si="78"/>
        <v>0</v>
      </c>
      <c r="AE332" s="219">
        <f t="shared" si="79"/>
        <v>0</v>
      </c>
      <c r="AF332" s="219">
        <f t="shared" si="80"/>
        <v>0</v>
      </c>
      <c r="AG332" s="219">
        <f t="shared" si="81"/>
        <v>0</v>
      </c>
      <c r="AH332" s="219">
        <f t="shared" si="82"/>
        <v>0</v>
      </c>
      <c r="AI332" s="219">
        <f t="shared" si="83"/>
        <v>0</v>
      </c>
      <c r="AJ332" s="219">
        <f t="shared" si="84"/>
        <v>0</v>
      </c>
      <c r="AK332" s="224">
        <f t="shared" si="85"/>
        <v>0</v>
      </c>
      <c r="AL332" s="96">
        <f t="shared" si="69"/>
        <v>0</v>
      </c>
    </row>
    <row r="333" spans="1:38">
      <c r="A333" s="48" t="s">
        <v>768</v>
      </c>
      <c r="B333" s="48" t="str">
        <f>INDEX('Ref1'!$E:$E,MATCH(A333,'Ref1'!$A:$A,0))</f>
        <v>Wokingham</v>
      </c>
      <c r="C333" s="71">
        <f>INDEX(Data2!$1:$1000,MATCH($A333,Data2!$A:$A,0),MATCH($A$5,Data2!$4:$4,0))</f>
        <v>1</v>
      </c>
      <c r="D333" s="225">
        <f>INDEX(Data2!$1:$1000,MATCH($C333,Data2!$X:$X,0),MATCH(D$14,Data2!$4:$4,0))</f>
        <v>1.30189000761073</v>
      </c>
      <c r="E333" s="225">
        <f>INDEX(Data2!$1:$1000,MATCH($C333,Data2!$X:$X,0),MATCH(E$14,Data2!$4:$4,0))</f>
        <v>0.40710271318473101</v>
      </c>
      <c r="F333" s="225">
        <f>INDEX(Data2!$1:$1000,MATCH($C333,Data2!$X:$X,0),MATCH(F$14,Data2!$4:$4,0))</f>
        <v>0.69422498537454602</v>
      </c>
      <c r="G333" s="225">
        <f>INDEX(Data2!$1:$1000,MATCH($C333,Data2!$X:$X,0),MATCH(G$14,Data2!$4:$4,0))</f>
        <v>-5.7721133302240102E-2</v>
      </c>
      <c r="H333" s="225">
        <f>INDEX(Data2!$1:$1000,MATCH($C333,Data2!$X:$X,0),MATCH(H$14,Data2!$4:$4,0))</f>
        <v>-0.25264835601647301</v>
      </c>
      <c r="I333" s="225">
        <f>INDEX(Data2!$1:$1000,MATCH($C333,Data2!$X:$X,0),MATCH(I$14,Data2!$4:$4,0))</f>
        <v>3.8459493110679101E-3</v>
      </c>
      <c r="J333" s="225">
        <f>INDEX(Data2!$1:$1000,MATCH($C333,Data2!$X:$X,0),MATCH(J$14,Data2!$4:$4,0))</f>
        <v>-0.13501699212531501</v>
      </c>
      <c r="K333" s="225">
        <f>INDEX(Data2!$1:$1000,MATCH($C333,Data2!$X:$X,0),MATCH(K$14,Data2!$4:$4,0))</f>
        <v>0.36566011593027697</v>
      </c>
      <c r="L333" s="225">
        <f>INDEX(Data2!$1:$1000,MATCH($C333,Data2!$X:$X,0),MATCH(L$14,Data2!$4:$4,0))</f>
        <v>1.81055767879132</v>
      </c>
      <c r="M333" s="225">
        <f>INDEX(Data2!$1:$1000,MATCH($C333,Data2!$X:$X,0),MATCH(M$14,Data2!$4:$4,0))</f>
        <v>-0.34109720278987699</v>
      </c>
      <c r="N333" s="225">
        <f>INDEX(Data2!$1:$1000,MATCH($C333,Data2!$X:$X,0),MATCH(N$14,Data2!$4:$4,0))</f>
        <v>0.11176450046109999</v>
      </c>
      <c r="O333" s="225">
        <f>INDEX(Data2!$1:$1000,MATCH($C333,Data2!$X:$X,0),MATCH(O$14,Data2!$4:$4,0))</f>
        <v>-0.56295962945385403</v>
      </c>
      <c r="P333" s="225">
        <f>INDEX(Data2!$1:$1000,MATCH($C333,Data2!$X:$X,0),MATCH(P$14,Data2!$4:$4,0))</f>
        <v>1.9985190177754</v>
      </c>
      <c r="Q333" s="225">
        <f>INDEX(Data2!$1:$1000,MATCH($C333,Data2!$X:$X,0),MATCH(Q$14,Data2!$4:$4,0))</f>
        <v>0.30060388702378499</v>
      </c>
      <c r="R333" s="225">
        <f>INDEX(Data2!$1:$1000,MATCH($C333,Data2!$X:$X,0),MATCH(R$14,Data2!$4:$4,0))</f>
        <v>-0.69422498537454602</v>
      </c>
      <c r="S333" s="226">
        <f>INDEX(Data2!$1:$1000,MATCH($C333,Data2!$X:$X,0),MATCH(S$14,Data2!$4:$4,0))</f>
        <v>0.80636647104172898</v>
      </c>
      <c r="T333" s="98">
        <f>INDEX(Data2!$1:$1000,MATCH($C333,Data2!$X:$X,0),MATCH(T$15,Data2!$4:$4,0))</f>
        <v>6.5427627302906605E-2</v>
      </c>
      <c r="V333" s="219">
        <f t="shared" si="70"/>
        <v>0</v>
      </c>
      <c r="W333" s="219">
        <f t="shared" si="71"/>
        <v>0</v>
      </c>
      <c r="X333" s="219">
        <f t="shared" si="72"/>
        <v>0</v>
      </c>
      <c r="Y333" s="219">
        <f t="shared" si="73"/>
        <v>0</v>
      </c>
      <c r="Z333" s="219">
        <f t="shared" si="74"/>
        <v>0</v>
      </c>
      <c r="AA333" s="219">
        <f t="shared" si="75"/>
        <v>0</v>
      </c>
      <c r="AB333" s="219">
        <f t="shared" si="76"/>
        <v>0</v>
      </c>
      <c r="AC333" s="219">
        <f t="shared" si="77"/>
        <v>0</v>
      </c>
      <c r="AD333" s="219">
        <f t="shared" si="78"/>
        <v>0</v>
      </c>
      <c r="AE333" s="219">
        <f t="shared" si="79"/>
        <v>0</v>
      </c>
      <c r="AF333" s="219">
        <f t="shared" si="80"/>
        <v>0</v>
      </c>
      <c r="AG333" s="219">
        <f t="shared" si="81"/>
        <v>0</v>
      </c>
      <c r="AH333" s="219">
        <f t="shared" si="82"/>
        <v>0</v>
      </c>
      <c r="AI333" s="219">
        <f t="shared" si="83"/>
        <v>0</v>
      </c>
      <c r="AJ333" s="219">
        <f t="shared" si="84"/>
        <v>0</v>
      </c>
      <c r="AK333" s="224">
        <f t="shared" si="85"/>
        <v>0</v>
      </c>
      <c r="AL333" s="96">
        <f t="shared" si="69"/>
        <v>0</v>
      </c>
    </row>
    <row r="334" spans="1:38">
      <c r="A334" s="48" t="s">
        <v>770</v>
      </c>
      <c r="B334" s="48" t="str">
        <f>INDEX('Ref1'!$E:$E,MATCH(A334,'Ref1'!$A:$A,0))</f>
        <v>Wolverhampton</v>
      </c>
      <c r="C334" s="71">
        <f>INDEX(Data2!$1:$1000,MATCH($A334,Data2!$A:$A,0),MATCH($A$5,Data2!$4:$4,0))</f>
        <v>171</v>
      </c>
      <c r="D334" s="225">
        <f>INDEX(Data2!$1:$1000,MATCH($C334,Data2!$X:$X,0),MATCH(D$14,Data2!$4:$4,0))</f>
        <v>-0.25264835601647301</v>
      </c>
      <c r="E334" s="225">
        <f>INDEX(Data2!$1:$1000,MATCH($C334,Data2!$X:$X,0),MATCH(E$14,Data2!$4:$4,0))</f>
        <v>-1.6116747250674801</v>
      </c>
      <c r="F334" s="225">
        <f>INDEX(Data2!$1:$1000,MATCH($C334,Data2!$X:$X,0),MATCH(F$14,Data2!$4:$4,0))</f>
        <v>2.61829535040822</v>
      </c>
      <c r="G334" s="225">
        <f>INDEX(Data2!$1:$1000,MATCH($C334,Data2!$X:$X,0),MATCH(G$14,Data2!$4:$4,0))</f>
        <v>-0.74403555410450795</v>
      </c>
      <c r="H334" s="225">
        <f>INDEX(Data2!$1:$1000,MATCH($C334,Data2!$X:$X,0),MATCH(H$14,Data2!$4:$4,0))</f>
        <v>0.57199532434845202</v>
      </c>
      <c r="I334" s="225">
        <f>INDEX(Data2!$1:$1000,MATCH($C334,Data2!$X:$X,0),MATCH(I$14,Data2!$4:$4,0))</f>
        <v>-0.173940428614663</v>
      </c>
      <c r="J334" s="225">
        <f>INDEX(Data2!$1:$1000,MATCH($C334,Data2!$X:$X,0),MATCH(J$14,Data2!$4:$4,0))</f>
        <v>1.5078939607437201</v>
      </c>
      <c r="K334" s="225">
        <f>INDEX(Data2!$1:$1000,MATCH($C334,Data2!$X:$X,0),MATCH(K$14,Data2!$4:$4,0))</f>
        <v>-0.48356099433467298</v>
      </c>
      <c r="L334" s="225">
        <f>INDEX(Data2!$1:$1000,MATCH($C334,Data2!$X:$X,0),MATCH(L$14,Data2!$4:$4,0))</f>
        <v>1.6116747250674801</v>
      </c>
      <c r="M334" s="225">
        <f>INDEX(Data2!$1:$1000,MATCH($C334,Data2!$X:$X,0),MATCH(M$14,Data2!$4:$4,0))</f>
        <v>7.3138009071731694E-2</v>
      </c>
      <c r="N334" s="225">
        <f>INDEX(Data2!$1:$1000,MATCH($C334,Data2!$X:$X,0),MATCH(N$14,Data2!$4:$4,0))</f>
        <v>0.38215790030638502</v>
      </c>
      <c r="O334" s="225">
        <f>INDEX(Data2!$1:$1000,MATCH($C334,Data2!$X:$X,0),MATCH(O$14,Data2!$4:$4,0))</f>
        <v>-1.6116747250674801</v>
      </c>
      <c r="P334" s="225">
        <f>INDEX(Data2!$1:$1000,MATCH($C334,Data2!$X:$X,0),MATCH(P$14,Data2!$4:$4,0))</f>
        <v>0.12725866904514299</v>
      </c>
      <c r="Q334" s="225">
        <f>INDEX(Data2!$1:$1000,MATCH($C334,Data2!$X:$X,0),MATCH(Q$14,Data2!$4:$4,0))</f>
        <v>1.01614278526508</v>
      </c>
      <c r="R334" s="225">
        <f>INDEX(Data2!$1:$1000,MATCH($C334,Data2!$X:$X,0),MATCH(R$14,Data2!$4:$4,0))</f>
        <v>-5.0018065889223501E-2</v>
      </c>
      <c r="S334" s="226">
        <f>INDEX(Data2!$1:$1000,MATCH($C334,Data2!$X:$X,0),MATCH(S$14,Data2!$4:$4,0))</f>
        <v>0.66515271288348599</v>
      </c>
      <c r="T334" s="98">
        <f>INDEX(Data2!$1:$1000,MATCH($C334,Data2!$X:$X,0),MATCH(T$15,Data2!$4:$4,0))</f>
        <v>-1.20093251313347</v>
      </c>
      <c r="V334" s="219">
        <f t="shared" si="70"/>
        <v>0</v>
      </c>
      <c r="W334" s="219">
        <f t="shared" si="71"/>
        <v>0</v>
      </c>
      <c r="X334" s="219">
        <f t="shared" si="72"/>
        <v>0</v>
      </c>
      <c r="Y334" s="219">
        <f t="shared" si="73"/>
        <v>0</v>
      </c>
      <c r="Z334" s="219">
        <f t="shared" si="74"/>
        <v>0</v>
      </c>
      <c r="AA334" s="219">
        <f t="shared" si="75"/>
        <v>0</v>
      </c>
      <c r="AB334" s="219">
        <f t="shared" si="76"/>
        <v>0</v>
      </c>
      <c r="AC334" s="219">
        <f t="shared" si="77"/>
        <v>0</v>
      </c>
      <c r="AD334" s="219">
        <f t="shared" si="78"/>
        <v>0</v>
      </c>
      <c r="AE334" s="219">
        <f t="shared" si="79"/>
        <v>0</v>
      </c>
      <c r="AF334" s="219">
        <f t="shared" si="80"/>
        <v>0</v>
      </c>
      <c r="AG334" s="219">
        <f t="shared" si="81"/>
        <v>0</v>
      </c>
      <c r="AH334" s="219">
        <f t="shared" si="82"/>
        <v>0</v>
      </c>
      <c r="AI334" s="219">
        <f t="shared" si="83"/>
        <v>0</v>
      </c>
      <c r="AJ334" s="219">
        <f t="shared" si="84"/>
        <v>0</v>
      </c>
      <c r="AK334" s="224">
        <f t="shared" si="85"/>
        <v>0</v>
      </c>
      <c r="AL334" s="96">
        <f t="shared" si="69"/>
        <v>0</v>
      </c>
    </row>
    <row r="335" spans="1:38">
      <c r="A335" s="48" t="s">
        <v>772</v>
      </c>
      <c r="B335" s="48" t="str">
        <f>INDEX('Ref1'!$E:$E,MATCH(A335,'Ref1'!$A:$A,0))</f>
        <v>Worcester</v>
      </c>
      <c r="C335" s="71">
        <f>INDEX(Data2!$1:$1000,MATCH($A335,Data2!$A:$A,0),MATCH($A$5,Data2!$4:$4,0))</f>
        <v>126</v>
      </c>
      <c r="D335" s="225">
        <f>INDEX(Data2!$1:$1000,MATCH($C335,Data2!$X:$X,0),MATCH(D$14,Data2!$4:$4,0))</f>
        <v>0.34926126594690199</v>
      </c>
      <c r="E335" s="225">
        <f>INDEX(Data2!$1:$1000,MATCH($C335,Data2!$X:$X,0),MATCH(E$14,Data2!$4:$4,0))</f>
        <v>-0.36566011593027697</v>
      </c>
      <c r="F335" s="225">
        <f>INDEX(Data2!$1:$1000,MATCH($C335,Data2!$X:$X,0),MATCH(F$14,Data2!$4:$4,0))</f>
        <v>-0.76448125721012095</v>
      </c>
      <c r="G335" s="225">
        <f>INDEX(Data2!$1:$1000,MATCH($C335,Data2!$X:$X,0),MATCH(G$14,Data2!$4:$4,0))</f>
        <v>-2.6924831633429899E-2</v>
      </c>
      <c r="H335" s="225">
        <f>INDEX(Data2!$1:$1000,MATCH($C335,Data2!$X:$X,0),MATCH(H$14,Data2!$4:$4,0))</f>
        <v>-1.3200546968364699</v>
      </c>
      <c r="I335" s="225">
        <f>INDEX(Data2!$1:$1000,MATCH($C335,Data2!$X:$X,0),MATCH(I$14,Data2!$4:$4,0))</f>
        <v>1.55768809267068</v>
      </c>
      <c r="J335" s="225">
        <f>INDEX(Data2!$1:$1000,MATCH($C335,Data2!$X:$X,0),MATCH(J$14,Data2!$4:$4,0))</f>
        <v>0.373896287181058</v>
      </c>
      <c r="K335" s="225">
        <f>INDEX(Data2!$1:$1000,MATCH($C335,Data2!$X:$X,0),MATCH(K$14,Data2!$4:$4,0))</f>
        <v>1.1547591320828301</v>
      </c>
      <c r="L335" s="225">
        <f>INDEX(Data2!$1:$1000,MATCH($C335,Data2!$X:$X,0),MATCH(L$14,Data2!$4:$4,0))</f>
        <v>0.83873171379157596</v>
      </c>
      <c r="M335" s="225">
        <f>INDEX(Data2!$1:$1000,MATCH($C335,Data2!$X:$X,0),MATCH(M$14,Data2!$4:$4,0))</f>
        <v>0.52726251343495301</v>
      </c>
      <c r="N335" s="225">
        <f>INDEX(Data2!$1:$1000,MATCH($C335,Data2!$X:$X,0),MATCH(N$14,Data2!$4:$4,0))</f>
        <v>0.20526722259156199</v>
      </c>
      <c r="O335" s="225">
        <f>INDEX(Data2!$1:$1000,MATCH($C335,Data2!$X:$X,0),MATCH(O$14,Data2!$4:$4,0))</f>
        <v>-0.31673840765542399</v>
      </c>
      <c r="P335" s="225">
        <f>INDEX(Data2!$1:$1000,MATCH($C335,Data2!$X:$X,0),MATCH(P$14,Data2!$4:$4,0))</f>
        <v>0.99069228112221797</v>
      </c>
      <c r="Q335" s="225">
        <f>INDEX(Data2!$1:$1000,MATCH($C335,Data2!$X:$X,0),MATCH(Q$14,Data2!$4:$4,0))</f>
        <v>1.9985190177754</v>
      </c>
      <c r="R335" s="225">
        <f>INDEX(Data2!$1:$1000,MATCH($C335,Data2!$X:$X,0),MATCH(R$14,Data2!$4:$4,0))</f>
        <v>1.5078939607437201</v>
      </c>
      <c r="S335" s="226">
        <f>INDEX(Data2!$1:$1000,MATCH($C335,Data2!$X:$X,0),MATCH(S$14,Data2!$4:$4,0))</f>
        <v>-0.57199532434845302</v>
      </c>
      <c r="T335" s="98">
        <f>INDEX(Data2!$1:$1000,MATCH($C335,Data2!$X:$X,0),MATCH(T$15,Data2!$4:$4,0))</f>
        <v>-2.0586978929547599</v>
      </c>
      <c r="V335" s="219">
        <f t="shared" si="70"/>
        <v>0</v>
      </c>
      <c r="W335" s="219">
        <f t="shared" si="71"/>
        <v>0</v>
      </c>
      <c r="X335" s="219">
        <f t="shared" si="72"/>
        <v>0</v>
      </c>
      <c r="Y335" s="219">
        <f t="shared" si="73"/>
        <v>0</v>
      </c>
      <c r="Z335" s="219">
        <f t="shared" si="74"/>
        <v>0</v>
      </c>
      <c r="AA335" s="219">
        <f t="shared" si="75"/>
        <v>0</v>
      </c>
      <c r="AB335" s="219">
        <f t="shared" si="76"/>
        <v>0</v>
      </c>
      <c r="AC335" s="219">
        <f t="shared" si="77"/>
        <v>0</v>
      </c>
      <c r="AD335" s="219">
        <f t="shared" si="78"/>
        <v>0</v>
      </c>
      <c r="AE335" s="219">
        <f t="shared" si="79"/>
        <v>0</v>
      </c>
      <c r="AF335" s="219">
        <f t="shared" si="80"/>
        <v>0</v>
      </c>
      <c r="AG335" s="219">
        <f t="shared" si="81"/>
        <v>0</v>
      </c>
      <c r="AH335" s="219">
        <f t="shared" si="82"/>
        <v>0</v>
      </c>
      <c r="AI335" s="219">
        <f t="shared" si="83"/>
        <v>0</v>
      </c>
      <c r="AJ335" s="219">
        <f t="shared" si="84"/>
        <v>0</v>
      </c>
      <c r="AK335" s="224">
        <f t="shared" si="85"/>
        <v>0</v>
      </c>
      <c r="AL335" s="96">
        <f t="shared" si="69"/>
        <v>0</v>
      </c>
    </row>
    <row r="336" spans="1:38">
      <c r="A336" s="48" t="s">
        <v>776</v>
      </c>
      <c r="B336" s="48" t="str">
        <f>INDEX('Ref1'!$E:$E,MATCH(A336,'Ref1'!$A:$A,0))</f>
        <v>Worthing</v>
      </c>
      <c r="C336" s="71">
        <f>INDEX(Data2!$1:$1000,MATCH($A336,Data2!$A:$A,0),MATCH($A$5,Data2!$4:$4,0))</f>
        <v>267</v>
      </c>
      <c r="D336" s="225">
        <f>INDEX(Data2!$1:$1000,MATCH($C336,Data2!$X:$X,0),MATCH(D$14,Data2!$4:$4,0))</f>
        <v>-0.58107796279481305</v>
      </c>
      <c r="E336" s="225">
        <f>INDEX(Data2!$1:$1000,MATCH($C336,Data2!$X:$X,0),MATCH(E$14,Data2!$4:$4,0))</f>
        <v>-0.41547348891049701</v>
      </c>
      <c r="F336" s="225">
        <f>INDEX(Data2!$1:$1000,MATCH($C336,Data2!$X:$X,0),MATCH(F$14,Data2!$4:$4,0))</f>
        <v>-0.12725866904514299</v>
      </c>
      <c r="G336" s="225">
        <f>INDEX(Data2!$1:$1000,MATCH($C336,Data2!$X:$X,0),MATCH(G$14,Data2!$4:$4,0))</f>
        <v>0.104027698398954</v>
      </c>
      <c r="H336" s="225">
        <f>INDEX(Data2!$1:$1000,MATCH($C336,Data2!$X:$X,0),MATCH(H$14,Data2!$4:$4,0))</f>
        <v>-3</v>
      </c>
      <c r="I336" s="225">
        <f>INDEX(Data2!$1:$1000,MATCH($C336,Data2!$X:$X,0),MATCH(I$14,Data2!$4:$4,0))</f>
        <v>0.373896287181058</v>
      </c>
      <c r="J336" s="225">
        <f>INDEX(Data2!$1:$1000,MATCH($C336,Data2!$X:$X,0),MATCH(J$14,Data2!$4:$4,0))</f>
        <v>-1.67081473865842</v>
      </c>
      <c r="K336" s="225">
        <f>INDEX(Data2!$1:$1000,MATCH($C336,Data2!$X:$X,0),MATCH(K$14,Data2!$4:$4,0))</f>
        <v>0.31673840765542299</v>
      </c>
      <c r="L336" s="225">
        <f>INDEX(Data2!$1:$1000,MATCH($C336,Data2!$X:$X,0),MATCH(L$14,Data2!$4:$4,0))</f>
        <v>-0.97820469803439603</v>
      </c>
      <c r="M336" s="225">
        <f>INDEX(Data2!$1:$1000,MATCH($C336,Data2!$X:$X,0),MATCH(M$14,Data2!$4:$4,0))</f>
        <v>-1.18526012786046</v>
      </c>
      <c r="N336" s="225">
        <f>INDEX(Data2!$1:$1000,MATCH($C336,Data2!$X:$X,0),MATCH(N$14,Data2!$4:$4,0))</f>
        <v>1.48433940803009</v>
      </c>
      <c r="O336" s="225">
        <f>INDEX(Data2!$1:$1000,MATCH($C336,Data2!$X:$X,0),MATCH(O$14,Data2!$4:$4,0))</f>
        <v>0.91792285853303901</v>
      </c>
      <c r="P336" s="225">
        <f>INDEX(Data2!$1:$1000,MATCH($C336,Data2!$X:$X,0),MATCH(P$14,Data2!$4:$4,0))</f>
        <v>-0.26059774714164602</v>
      </c>
      <c r="Q336" s="225">
        <f>INDEX(Data2!$1:$1000,MATCH($C336,Data2!$X:$X,0),MATCH(Q$14,Data2!$4:$4,0))</f>
        <v>1.94481164334801</v>
      </c>
      <c r="R336" s="225">
        <f>INDEX(Data2!$1:$1000,MATCH($C336,Data2!$X:$X,0),MATCH(R$14,Data2!$4:$4,0))</f>
        <v>0.64608040296819003</v>
      </c>
      <c r="S336" s="226">
        <f>INDEX(Data2!$1:$1000,MATCH($C336,Data2!$X:$X,0),MATCH(S$14,Data2!$4:$4,0))</f>
        <v>-0.76448125721012095</v>
      </c>
      <c r="T336" s="98">
        <f>INDEX(Data2!$1:$1000,MATCH($C336,Data2!$X:$X,0),MATCH(T$15,Data2!$4:$4,0))</f>
        <v>-1.70271698671924</v>
      </c>
      <c r="V336" s="219">
        <f t="shared" si="70"/>
        <v>0</v>
      </c>
      <c r="W336" s="219">
        <f t="shared" si="71"/>
        <v>0</v>
      </c>
      <c r="X336" s="219">
        <f t="shared" si="72"/>
        <v>0</v>
      </c>
      <c r="Y336" s="219">
        <f t="shared" si="73"/>
        <v>0</v>
      </c>
      <c r="Z336" s="219">
        <f t="shared" si="74"/>
        <v>0</v>
      </c>
      <c r="AA336" s="219">
        <f t="shared" si="75"/>
        <v>0</v>
      </c>
      <c r="AB336" s="219">
        <f t="shared" si="76"/>
        <v>0</v>
      </c>
      <c r="AC336" s="219">
        <f t="shared" si="77"/>
        <v>0</v>
      </c>
      <c r="AD336" s="219">
        <f t="shared" si="78"/>
        <v>0</v>
      </c>
      <c r="AE336" s="219">
        <f t="shared" si="79"/>
        <v>0</v>
      </c>
      <c r="AF336" s="219">
        <f t="shared" si="80"/>
        <v>0</v>
      </c>
      <c r="AG336" s="219">
        <f t="shared" si="81"/>
        <v>0</v>
      </c>
      <c r="AH336" s="219">
        <f t="shared" si="82"/>
        <v>0</v>
      </c>
      <c r="AI336" s="219">
        <f t="shared" si="83"/>
        <v>0</v>
      </c>
      <c r="AJ336" s="219">
        <f t="shared" si="84"/>
        <v>0</v>
      </c>
      <c r="AK336" s="224">
        <f t="shared" si="85"/>
        <v>0</v>
      </c>
      <c r="AL336" s="96">
        <f t="shared" ref="AL336:AL341" si="86">MAX($A$8+$A$11*T336,0)</f>
        <v>0</v>
      </c>
    </row>
    <row r="337" spans="1:38">
      <c r="A337" s="48" t="s">
        <v>778</v>
      </c>
      <c r="B337" s="48" t="str">
        <f>INDEX('Ref1'!$E:$E,MATCH(A337,'Ref1'!$A:$A,0))</f>
        <v>Wychavon</v>
      </c>
      <c r="C337" s="71">
        <f>INDEX(Data2!$1:$1000,MATCH($A337,Data2!$A:$A,0),MATCH($A$5,Data2!$4:$4,0))</f>
        <v>223</v>
      </c>
      <c r="D337" s="225">
        <f>INDEX(Data2!$1:$1000,MATCH($C337,Data2!$X:$X,0),MATCH(D$14,Data2!$4:$4,0))</f>
        <v>-0.61790345380673695</v>
      </c>
      <c r="E337" s="225">
        <f>INDEX(Data2!$1:$1000,MATCH($C337,Data2!$X:$X,0),MATCH(E$14,Data2!$4:$4,0))</f>
        <v>-0.97820469803439603</v>
      </c>
      <c r="F337" s="225">
        <f>INDEX(Data2!$1:$1000,MATCH($C337,Data2!$X:$X,0),MATCH(F$14,Data2!$4:$4,0))</f>
        <v>-0.59020879232393397</v>
      </c>
      <c r="G337" s="225">
        <f>INDEX(Data2!$1:$1000,MATCH($C337,Data2!$X:$X,0),MATCH(G$14,Data2!$4:$4,0))</f>
        <v>1.2841450125398799</v>
      </c>
      <c r="H337" s="225">
        <f>INDEX(Data2!$1:$1000,MATCH($C337,Data2!$X:$X,0),MATCH(H$14,Data2!$4:$4,0))</f>
        <v>-0.57199532434845302</v>
      </c>
      <c r="I337" s="225">
        <f>INDEX(Data2!$1:$1000,MATCH($C337,Data2!$X:$X,0),MATCH(I$14,Data2!$4:$4,0))</f>
        <v>0.80636647104172898</v>
      </c>
      <c r="J337" s="225">
        <f>INDEX(Data2!$1:$1000,MATCH($C337,Data2!$X:$X,0),MATCH(J$14,Data2!$4:$4,0))</f>
        <v>1.8516777124192001</v>
      </c>
      <c r="K337" s="225">
        <f>INDEX(Data2!$1:$1000,MATCH($C337,Data2!$X:$X,0),MATCH(K$14,Data2!$4:$4,0))</f>
        <v>-0.61790345380673695</v>
      </c>
      <c r="L337" s="225">
        <f>INDEX(Data2!$1:$1000,MATCH($C337,Data2!$X:$X,0),MATCH(L$14,Data2!$4:$4,0))</f>
        <v>0.28454724788741997</v>
      </c>
      <c r="M337" s="225">
        <f>INDEX(Data2!$1:$1000,MATCH($C337,Data2!$X:$X,0),MATCH(M$14,Data2!$4:$4,0))</f>
        <v>0.423873478962081</v>
      </c>
      <c r="N337" s="225">
        <f>INDEX(Data2!$1:$1000,MATCH($C337,Data2!$X:$X,0),MATCH(N$14,Data2!$4:$4,0))</f>
        <v>0.308661103247932</v>
      </c>
      <c r="O337" s="225">
        <f>INDEX(Data2!$1:$1000,MATCH($C337,Data2!$X:$X,0),MATCH(O$14,Data2!$4:$4,0))</f>
        <v>1.9230884433897401E-2</v>
      </c>
      <c r="P337" s="225">
        <f>INDEX(Data2!$1:$1000,MATCH($C337,Data2!$X:$X,0),MATCH(P$14,Data2!$4:$4,0))</f>
        <v>-0.80636647104172898</v>
      </c>
      <c r="Q337" s="225">
        <f>INDEX(Data2!$1:$1000,MATCH($C337,Data2!$X:$X,0),MATCH(Q$14,Data2!$4:$4,0))</f>
        <v>0.83873171379157596</v>
      </c>
      <c r="R337" s="225">
        <f>INDEX(Data2!$1:$1000,MATCH($C337,Data2!$X:$X,0),MATCH(R$14,Data2!$4:$4,0))</f>
        <v>1.7364527482587899</v>
      </c>
      <c r="S337" s="226">
        <f>INDEX(Data2!$1:$1000,MATCH($C337,Data2!$X:$X,0),MATCH(S$14,Data2!$4:$4,0))</f>
        <v>1.8516777124192001</v>
      </c>
      <c r="T337" s="98">
        <f>INDEX(Data2!$1:$1000,MATCH($C337,Data2!$X:$X,0),MATCH(T$15,Data2!$4:$4,0))</f>
        <v>-0.38215790030638502</v>
      </c>
      <c r="V337" s="219">
        <f t="shared" ref="V337:AK341" si="87">$A$6+$A$10*D337</f>
        <v>0</v>
      </c>
      <c r="W337" s="219">
        <f t="shared" si="87"/>
        <v>0</v>
      </c>
      <c r="X337" s="219">
        <f t="shared" si="87"/>
        <v>0</v>
      </c>
      <c r="Y337" s="219">
        <f t="shared" si="87"/>
        <v>0</v>
      </c>
      <c r="Z337" s="219">
        <f t="shared" si="87"/>
        <v>0</v>
      </c>
      <c r="AA337" s="219">
        <f t="shared" si="87"/>
        <v>0</v>
      </c>
      <c r="AB337" s="219">
        <f t="shared" si="87"/>
        <v>0</v>
      </c>
      <c r="AC337" s="219">
        <f t="shared" si="87"/>
        <v>0</v>
      </c>
      <c r="AD337" s="219">
        <f t="shared" si="87"/>
        <v>0</v>
      </c>
      <c r="AE337" s="219">
        <f t="shared" si="87"/>
        <v>0</v>
      </c>
      <c r="AF337" s="219">
        <f t="shared" si="87"/>
        <v>0</v>
      </c>
      <c r="AG337" s="219">
        <f t="shared" si="87"/>
        <v>0</v>
      </c>
      <c r="AH337" s="219">
        <f t="shared" si="87"/>
        <v>0</v>
      </c>
      <c r="AI337" s="219">
        <f t="shared" si="87"/>
        <v>0</v>
      </c>
      <c r="AJ337" s="219">
        <f t="shared" si="87"/>
        <v>0</v>
      </c>
      <c r="AK337" s="224">
        <f t="shared" si="87"/>
        <v>0</v>
      </c>
      <c r="AL337" s="96">
        <f t="shared" si="86"/>
        <v>0</v>
      </c>
    </row>
    <row r="338" spans="1:38">
      <c r="A338" s="48" t="s">
        <v>780</v>
      </c>
      <c r="B338" s="48" t="str">
        <f>INDEX('Ref1'!$E:$E,MATCH(A338,'Ref1'!$A:$A,0))</f>
        <v>Wycombe</v>
      </c>
      <c r="C338" s="71">
        <f>INDEX(Data2!$1:$1000,MATCH($A338,Data2!$A:$A,0),MATCH($A$5,Data2!$4:$4,0))</f>
        <v>26</v>
      </c>
      <c r="D338" s="225">
        <f>INDEX(Data2!$1:$1000,MATCH($C338,Data2!$X:$X,0),MATCH(D$14,Data2!$4:$4,0))</f>
        <v>0.71393615083927797</v>
      </c>
      <c r="E338" s="225">
        <f>INDEX(Data2!$1:$1000,MATCH($C338,Data2!$X:$X,0),MATCH(E$14,Data2!$4:$4,0))</f>
        <v>-7.31380090717315E-2</v>
      </c>
      <c r="F338" s="225">
        <f>INDEX(Data2!$1:$1000,MATCH($C338,Data2!$X:$X,0),MATCH(F$14,Data2!$4:$4,0))</f>
        <v>0.66515271288348599</v>
      </c>
      <c r="G338" s="225">
        <f>INDEX(Data2!$1:$1000,MATCH($C338,Data2!$X:$X,0),MATCH(G$14,Data2!$4:$4,0))</f>
        <v>-0.20526722259156199</v>
      </c>
      <c r="H338" s="225">
        <f>INDEX(Data2!$1:$1000,MATCH($C338,Data2!$X:$X,0),MATCH(H$14,Data2!$4:$4,0))</f>
        <v>-0.20526722259156199</v>
      </c>
      <c r="I338" s="225">
        <f>INDEX(Data2!$1:$1000,MATCH($C338,Data2!$X:$X,0),MATCH(I$14,Data2!$4:$4,0))</f>
        <v>-0.16613652408900501</v>
      </c>
      <c r="J338" s="225">
        <f>INDEX(Data2!$1:$1000,MATCH($C338,Data2!$X:$X,0),MATCH(J$14,Data2!$4:$4,0))</f>
        <v>0.357448675014717</v>
      </c>
      <c r="K338" s="225">
        <f>INDEX(Data2!$1:$1000,MATCH($C338,Data2!$X:$X,0),MATCH(K$14,Data2!$4:$4,0))</f>
        <v>0.20526722259156199</v>
      </c>
      <c r="L338" s="225">
        <f>INDEX(Data2!$1:$1000,MATCH($C338,Data2!$X:$X,0),MATCH(L$14,Data2!$4:$4,0))</f>
        <v>-9.6297118323475706E-2</v>
      </c>
      <c r="M338" s="225">
        <f>INDEX(Data2!$1:$1000,MATCH($C338,Data2!$X:$X,0),MATCH(M$14,Data2!$4:$4,0))</f>
        <v>0.73392869407083206</v>
      </c>
      <c r="N338" s="225">
        <f>INDEX(Data2!$1:$1000,MATCH($C338,Data2!$X:$X,0),MATCH(N$14,Data2!$4:$4,0))</f>
        <v>0.19741782293777199</v>
      </c>
      <c r="O338" s="225">
        <f>INDEX(Data2!$1:$1000,MATCH($C338,Data2!$X:$X,0),MATCH(O$14,Data2!$4:$4,0))</f>
        <v>0.21312928999889499</v>
      </c>
      <c r="P338" s="225">
        <f>INDEX(Data2!$1:$1000,MATCH($C338,Data2!$X:$X,0),MATCH(P$14,Data2!$4:$4,0))</f>
        <v>-1.94481164334801</v>
      </c>
      <c r="Q338" s="225">
        <f>INDEX(Data2!$1:$1000,MATCH($C338,Data2!$X:$X,0),MATCH(Q$14,Data2!$4:$4,0))</f>
        <v>-1.46158075015049</v>
      </c>
      <c r="R338" s="225">
        <f>INDEX(Data2!$1:$1000,MATCH($C338,Data2!$X:$X,0),MATCH(R$14,Data2!$4:$4,0))</f>
        <v>0.41547348891049701</v>
      </c>
      <c r="S338" s="226">
        <f>INDEX(Data2!$1:$1000,MATCH($C338,Data2!$X:$X,0),MATCH(S$14,Data2!$4:$4,0))</f>
        <v>0.81705964781606499</v>
      </c>
      <c r="T338" s="98">
        <f>INDEX(Data2!$1:$1000,MATCH($C338,Data2!$X:$X,0),MATCH(T$15,Data2!$4:$4,0))</f>
        <v>0.34926126594690199</v>
      </c>
      <c r="V338" s="219">
        <f t="shared" si="87"/>
        <v>0</v>
      </c>
      <c r="W338" s="219">
        <f t="shared" si="87"/>
        <v>0</v>
      </c>
      <c r="X338" s="219">
        <f t="shared" si="87"/>
        <v>0</v>
      </c>
      <c r="Y338" s="219">
        <f t="shared" si="87"/>
        <v>0</v>
      </c>
      <c r="Z338" s="219">
        <f t="shared" si="87"/>
        <v>0</v>
      </c>
      <c r="AA338" s="219">
        <f t="shared" si="87"/>
        <v>0</v>
      </c>
      <c r="AB338" s="219">
        <f t="shared" si="87"/>
        <v>0</v>
      </c>
      <c r="AC338" s="219">
        <f t="shared" si="87"/>
        <v>0</v>
      </c>
      <c r="AD338" s="219">
        <f t="shared" si="87"/>
        <v>0</v>
      </c>
      <c r="AE338" s="219">
        <f t="shared" si="87"/>
        <v>0</v>
      </c>
      <c r="AF338" s="219">
        <f t="shared" si="87"/>
        <v>0</v>
      </c>
      <c r="AG338" s="219">
        <f t="shared" si="87"/>
        <v>0</v>
      </c>
      <c r="AH338" s="219">
        <f t="shared" si="87"/>
        <v>0</v>
      </c>
      <c r="AI338" s="219">
        <f t="shared" si="87"/>
        <v>0</v>
      </c>
      <c r="AJ338" s="219">
        <f t="shared" si="87"/>
        <v>0</v>
      </c>
      <c r="AK338" s="224">
        <f t="shared" si="87"/>
        <v>0</v>
      </c>
      <c r="AL338" s="96">
        <f t="shared" si="86"/>
        <v>0</v>
      </c>
    </row>
    <row r="339" spans="1:38">
      <c r="A339" s="48" t="s">
        <v>782</v>
      </c>
      <c r="B339" s="48" t="str">
        <f>INDEX('Ref1'!$E:$E,MATCH(A339,'Ref1'!$A:$A,0))</f>
        <v>Wyre</v>
      </c>
      <c r="C339" s="71">
        <f>INDEX(Data2!$1:$1000,MATCH($A339,Data2!$A:$A,0),MATCH($A$5,Data2!$4:$4,0))</f>
        <v>50</v>
      </c>
      <c r="D339" s="225">
        <f>INDEX(Data2!$1:$1000,MATCH($C339,Data2!$X:$X,0),MATCH(D$14,Data2!$4:$4,0))</f>
        <v>0.92970852097435497</v>
      </c>
      <c r="E339" s="225">
        <f>INDEX(Data2!$1:$1000,MATCH($C339,Data2!$X:$X,0),MATCH(E$14,Data2!$4:$4,0))</f>
        <v>0.28454724788741997</v>
      </c>
      <c r="F339" s="225">
        <f>INDEX(Data2!$1:$1000,MATCH($C339,Data2!$X:$X,0),MATCH(F$14,Data2!$4:$4,0))</f>
        <v>-0.19741782293777199</v>
      </c>
      <c r="G339" s="225">
        <f>INDEX(Data2!$1:$1000,MATCH($C339,Data2!$X:$X,0),MATCH(G$14,Data2!$4:$4,0))</f>
        <v>0.57199532434845202</v>
      </c>
      <c r="H339" s="225">
        <f>INDEX(Data2!$1:$1000,MATCH($C339,Data2!$X:$X,0),MATCH(H$14,Data2!$4:$4,0))</f>
        <v>-8.8572288948811098E-2</v>
      </c>
      <c r="I339" s="225">
        <f>INDEX(Data2!$1:$1000,MATCH($C339,Data2!$X:$X,0),MATCH(I$14,Data2!$4:$4,0))</f>
        <v>-0.20526722259156199</v>
      </c>
      <c r="J339" s="225">
        <f>INDEX(Data2!$1:$1000,MATCH($C339,Data2!$X:$X,0),MATCH(J$14,Data2!$4:$4,0))</f>
        <v>-1.1399039744476001</v>
      </c>
      <c r="K339" s="225">
        <f>INDEX(Data2!$1:$1000,MATCH($C339,Data2!$X:$X,0),MATCH(K$14,Data2!$4:$4,0))</f>
        <v>0.30060388702378499</v>
      </c>
      <c r="L339" s="225">
        <f>INDEX(Data2!$1:$1000,MATCH($C339,Data2!$X:$X,0),MATCH(L$14,Data2!$4:$4,0))</f>
        <v>0.92970852097435497</v>
      </c>
      <c r="M339" s="225">
        <f>INDEX(Data2!$1:$1000,MATCH($C339,Data2!$X:$X,0),MATCH(M$14,Data2!$4:$4,0))</f>
        <v>-0.73392869407083094</v>
      </c>
      <c r="N339" s="225">
        <f>INDEX(Data2!$1:$1000,MATCH($C339,Data2!$X:$X,0),MATCH(N$14,Data2!$4:$4,0))</f>
        <v>0.50966558646457005</v>
      </c>
      <c r="O339" s="225">
        <f>INDEX(Data2!$1:$1000,MATCH($C339,Data2!$X:$X,0),MATCH(O$14,Data2!$4:$4,0))</f>
        <v>-0.15055853143485801</v>
      </c>
      <c r="P339" s="225">
        <f>INDEX(Data2!$1:$1000,MATCH($C339,Data2!$X:$X,0),MATCH(P$14,Data2!$4:$4,0))</f>
        <v>-6.5427627302906397E-2</v>
      </c>
      <c r="Q339" s="225">
        <f>INDEX(Data2!$1:$1000,MATCH($C339,Data2!$X:$X,0),MATCH(Q$14,Data2!$4:$4,0))</f>
        <v>-0.89472573620472595</v>
      </c>
      <c r="R339" s="225">
        <f>INDEX(Data2!$1:$1000,MATCH($C339,Data2!$X:$X,0),MATCH(R$14,Data2!$4:$4,0))</f>
        <v>-0.181754940835861</v>
      </c>
      <c r="S339" s="226">
        <f>INDEX(Data2!$1:$1000,MATCH($C339,Data2!$X:$X,0),MATCH(S$14,Data2!$4:$4,0))</f>
        <v>0.181754940835861</v>
      </c>
      <c r="T339" s="98">
        <f>INDEX(Data2!$1:$1000,MATCH($C339,Data2!$X:$X,0),MATCH(T$15,Data2!$4:$4,0))</f>
        <v>0.65558674848606502</v>
      </c>
      <c r="V339" s="219">
        <f t="shared" si="87"/>
        <v>0</v>
      </c>
      <c r="W339" s="219">
        <f t="shared" si="87"/>
        <v>0</v>
      </c>
      <c r="X339" s="219">
        <f t="shared" si="87"/>
        <v>0</v>
      </c>
      <c r="Y339" s="219">
        <f t="shared" si="87"/>
        <v>0</v>
      </c>
      <c r="Z339" s="219">
        <f t="shared" si="87"/>
        <v>0</v>
      </c>
      <c r="AA339" s="219">
        <f t="shared" si="87"/>
        <v>0</v>
      </c>
      <c r="AB339" s="219">
        <f t="shared" si="87"/>
        <v>0</v>
      </c>
      <c r="AC339" s="219">
        <f t="shared" si="87"/>
        <v>0</v>
      </c>
      <c r="AD339" s="219">
        <f t="shared" si="87"/>
        <v>0</v>
      </c>
      <c r="AE339" s="219">
        <f t="shared" si="87"/>
        <v>0</v>
      </c>
      <c r="AF339" s="219">
        <f t="shared" si="87"/>
        <v>0</v>
      </c>
      <c r="AG339" s="219">
        <f t="shared" si="87"/>
        <v>0</v>
      </c>
      <c r="AH339" s="219">
        <f t="shared" si="87"/>
        <v>0</v>
      </c>
      <c r="AI339" s="219">
        <f t="shared" si="87"/>
        <v>0</v>
      </c>
      <c r="AJ339" s="219">
        <f t="shared" si="87"/>
        <v>0</v>
      </c>
      <c r="AK339" s="224">
        <f t="shared" si="87"/>
        <v>0</v>
      </c>
      <c r="AL339" s="96">
        <f t="shared" si="86"/>
        <v>0</v>
      </c>
    </row>
    <row r="340" spans="1:38">
      <c r="A340" s="48" t="s">
        <v>784</v>
      </c>
      <c r="B340" s="48" t="str">
        <f>INDEX('Ref1'!$E:$E,MATCH(A340,'Ref1'!$A:$A,0))</f>
        <v>Wyre Forest</v>
      </c>
      <c r="C340" s="71">
        <f>INDEX(Data2!$1:$1000,MATCH($A340,Data2!$A:$A,0),MATCH($A$5,Data2!$4:$4,0))</f>
        <v>196</v>
      </c>
      <c r="D340" s="225">
        <f>INDEX(Data2!$1:$1000,MATCH($C340,Data2!$X:$X,0),MATCH(D$14,Data2!$4:$4,0))</f>
        <v>0.39044568041832101</v>
      </c>
      <c r="E340" s="225">
        <f>INDEX(Data2!$1:$1000,MATCH($C340,Data2!$X:$X,0),MATCH(E$14,Data2!$4:$4,0))</f>
        <v>-6.5427627302906397E-2</v>
      </c>
      <c r="F340" s="225">
        <f>INDEX(Data2!$1:$1000,MATCH($C340,Data2!$X:$X,0),MATCH(F$14,Data2!$4:$4,0))</f>
        <v>-1.1538075490063599E-2</v>
      </c>
      <c r="G340" s="225">
        <f>INDEX(Data2!$1:$1000,MATCH($C340,Data2!$X:$X,0),MATCH(G$14,Data2!$4:$4,0))</f>
        <v>-1.53231615461489</v>
      </c>
      <c r="H340" s="225">
        <f>INDEX(Data2!$1:$1000,MATCH($C340,Data2!$X:$X,0),MATCH(H$14,Data2!$4:$4,0))</f>
        <v>-0.34109720278987699</v>
      </c>
      <c r="I340" s="225">
        <f>INDEX(Data2!$1:$1000,MATCH($C340,Data2!$X:$X,0),MATCH(I$14,Data2!$4:$4,0))</f>
        <v>-0.32483643033381798</v>
      </c>
      <c r="J340" s="225">
        <f>INDEX(Data2!$1:$1000,MATCH($C340,Data2!$X:$X,0),MATCH(J$14,Data2!$4:$4,0))</f>
        <v>0.104027698398954</v>
      </c>
      <c r="K340" s="225">
        <f>INDEX(Data2!$1:$1000,MATCH($C340,Data2!$X:$X,0),MATCH(K$14,Data2!$4:$4,0))</f>
        <v>0.90626333816903804</v>
      </c>
      <c r="L340" s="225">
        <f>INDEX(Data2!$1:$1000,MATCH($C340,Data2!$X:$X,0),MATCH(L$14,Data2!$4:$4,0))</f>
        <v>-1.1547591320828301</v>
      </c>
      <c r="M340" s="225">
        <f>INDEX(Data2!$1:$1000,MATCH($C340,Data2!$X:$X,0),MATCH(M$14,Data2!$4:$4,0))</f>
        <v>3.8459493110679101E-3</v>
      </c>
      <c r="N340" s="225">
        <f>INDEX(Data2!$1:$1000,MATCH($C340,Data2!$X:$X,0),MATCH(N$14,Data2!$4:$4,0))</f>
        <v>5.0018065889223501E-2</v>
      </c>
      <c r="O340" s="225">
        <f>INDEX(Data2!$1:$1000,MATCH($C340,Data2!$X:$X,0),MATCH(O$14,Data2!$4:$4,0))</f>
        <v>2.61829535040822</v>
      </c>
      <c r="P340" s="225">
        <f>INDEX(Data2!$1:$1000,MATCH($C340,Data2!$X:$X,0),MATCH(P$14,Data2!$4:$4,0))</f>
        <v>0.64608040296819003</v>
      </c>
      <c r="Q340" s="225">
        <f>INDEX(Data2!$1:$1000,MATCH($C340,Data2!$X:$X,0),MATCH(Q$14,Data2!$4:$4,0))</f>
        <v>0.66515271288348599</v>
      </c>
      <c r="R340" s="225">
        <f>INDEX(Data2!$1:$1000,MATCH($C340,Data2!$X:$X,0),MATCH(R$14,Data2!$4:$4,0))</f>
        <v>-0.292566138795811</v>
      </c>
      <c r="S340" s="226">
        <f>INDEX(Data2!$1:$1000,MATCH($C340,Data2!$X:$X,0),MATCH(S$14,Data2!$4:$4,0))</f>
        <v>-0.59938909654980799</v>
      </c>
      <c r="T340" s="98">
        <f>INDEX(Data2!$1:$1000,MATCH($C340,Data2!$X:$X,0),MATCH(T$15,Data2!$4:$4,0))</f>
        <v>-0.68447010916529605</v>
      </c>
      <c r="V340" s="219">
        <f t="shared" si="87"/>
        <v>0</v>
      </c>
      <c r="W340" s="219">
        <f t="shared" si="87"/>
        <v>0</v>
      </c>
      <c r="X340" s="219">
        <f t="shared" si="87"/>
        <v>0</v>
      </c>
      <c r="Y340" s="219">
        <f t="shared" si="87"/>
        <v>0</v>
      </c>
      <c r="Z340" s="219">
        <f t="shared" si="87"/>
        <v>0</v>
      </c>
      <c r="AA340" s="219">
        <f t="shared" si="87"/>
        <v>0</v>
      </c>
      <c r="AB340" s="219">
        <f t="shared" si="87"/>
        <v>0</v>
      </c>
      <c r="AC340" s="219">
        <f t="shared" si="87"/>
        <v>0</v>
      </c>
      <c r="AD340" s="219">
        <f t="shared" si="87"/>
        <v>0</v>
      </c>
      <c r="AE340" s="219">
        <f t="shared" si="87"/>
        <v>0</v>
      </c>
      <c r="AF340" s="219">
        <f t="shared" si="87"/>
        <v>0</v>
      </c>
      <c r="AG340" s="219">
        <f t="shared" si="87"/>
        <v>0</v>
      </c>
      <c r="AH340" s="219">
        <f t="shared" si="87"/>
        <v>0</v>
      </c>
      <c r="AI340" s="219">
        <f t="shared" si="87"/>
        <v>0</v>
      </c>
      <c r="AJ340" s="219">
        <f t="shared" si="87"/>
        <v>0</v>
      </c>
      <c r="AK340" s="224">
        <f t="shared" si="87"/>
        <v>0</v>
      </c>
      <c r="AL340" s="96">
        <f t="shared" si="86"/>
        <v>0</v>
      </c>
    </row>
    <row r="341" spans="1:38">
      <c r="A341" s="48" t="s">
        <v>786</v>
      </c>
      <c r="B341" s="48" t="str">
        <f>INDEX('Ref1'!$E:$E,MATCH(A341,'Ref1'!$A:$A,0))</f>
        <v>York</v>
      </c>
      <c r="C341" s="71">
        <f>INDEX(Data2!$1:$1000,MATCH($A341,Data2!$A:$A,0),MATCH($A$5,Data2!$4:$4,0))</f>
        <v>165</v>
      </c>
      <c r="D341" s="225">
        <f>INDEX(Data2!$1:$1000,MATCH($C341,Data2!$X:$X,0),MATCH(D$14,Data2!$4:$4,0))</f>
        <v>0.76448125721012095</v>
      </c>
      <c r="E341" s="225">
        <f>INDEX(Data2!$1:$1000,MATCH($C341,Data2!$X:$X,0),MATCH(E$14,Data2!$4:$4,0))</f>
        <v>-0.373896287181058</v>
      </c>
      <c r="F341" s="225">
        <f>INDEX(Data2!$1:$1000,MATCH($C341,Data2!$X:$X,0),MATCH(F$14,Data2!$4:$4,0))</f>
        <v>0.94162475828346703</v>
      </c>
      <c r="G341" s="225">
        <f>INDEX(Data2!$1:$1000,MATCH($C341,Data2!$X:$X,0),MATCH(G$14,Data2!$4:$4,0))</f>
        <v>1.33866570764457</v>
      </c>
      <c r="H341" s="225">
        <f>INDEX(Data2!$1:$1000,MATCH($C341,Data2!$X:$X,0),MATCH(H$14,Data2!$4:$4,0))</f>
        <v>0.34109720278987699</v>
      </c>
      <c r="I341" s="225">
        <f>INDEX(Data2!$1:$1000,MATCH($C341,Data2!$X:$X,0),MATCH(I$14,Data2!$4:$4,0))</f>
        <v>-0.77482466969292996</v>
      </c>
      <c r="J341" s="225">
        <f>INDEX(Data2!$1:$1000,MATCH($C341,Data2!$X:$X,0),MATCH(J$14,Data2!$4:$4,0))</f>
        <v>-0.83873171379157596</v>
      </c>
      <c r="K341" s="225">
        <f>INDEX(Data2!$1:$1000,MATCH($C341,Data2!$X:$X,0),MATCH(K$14,Data2!$4:$4,0))</f>
        <v>1.4182061165636599</v>
      </c>
      <c r="L341" s="225">
        <f>INDEX(Data2!$1:$1000,MATCH($C341,Data2!$X:$X,0),MATCH(L$14,Data2!$4:$4,0))</f>
        <v>0.12725866904514299</v>
      </c>
      <c r="M341" s="225">
        <f>INDEX(Data2!$1:$1000,MATCH($C341,Data2!$X:$X,0),MATCH(M$14,Data2!$4:$4,0))</f>
        <v>-1.1698735860340801</v>
      </c>
      <c r="N341" s="225">
        <f>INDEX(Data2!$1:$1000,MATCH($C341,Data2!$X:$X,0),MATCH(N$14,Data2!$4:$4,0))</f>
        <v>-1.2667954125138601</v>
      </c>
      <c r="O341" s="225">
        <f>INDEX(Data2!$1:$1000,MATCH($C341,Data2!$X:$X,0),MATCH(O$14,Data2!$4:$4,0))</f>
        <v>2.3059846127924502</v>
      </c>
      <c r="P341" s="225">
        <f>INDEX(Data2!$1:$1000,MATCH($C341,Data2!$X:$X,0),MATCH(P$14,Data2!$4:$4,0))</f>
        <v>0.449256837146156</v>
      </c>
      <c r="Q341" s="225">
        <f>INDEX(Data2!$1:$1000,MATCH($C341,Data2!$X:$X,0),MATCH(Q$14,Data2!$4:$4,0))</f>
        <v>0.68447010916529605</v>
      </c>
      <c r="R341" s="225">
        <f>INDEX(Data2!$1:$1000,MATCH($C341,Data2!$X:$X,0),MATCH(R$14,Data2!$4:$4,0))</f>
        <v>1.0967790164520199</v>
      </c>
      <c r="S341" s="226">
        <f>INDEX(Data2!$1:$1000,MATCH($C341,Data2!$X:$X,0),MATCH(S$14,Data2!$4:$4,0))</f>
        <v>1.33866570764457</v>
      </c>
      <c r="T341" s="98">
        <f>INDEX(Data2!$1:$1000,MATCH($C341,Data2!$X:$X,0),MATCH(T$15,Data2!$4:$4,0))</f>
        <v>1.01614278526508</v>
      </c>
      <c r="V341" s="219">
        <f t="shared" si="87"/>
        <v>0</v>
      </c>
      <c r="W341" s="219">
        <f t="shared" si="87"/>
        <v>0</v>
      </c>
      <c r="X341" s="219">
        <f t="shared" si="87"/>
        <v>0</v>
      </c>
      <c r="Y341" s="219">
        <f t="shared" si="87"/>
        <v>0</v>
      </c>
      <c r="Z341" s="219">
        <f t="shared" si="87"/>
        <v>0</v>
      </c>
      <c r="AA341" s="219">
        <f t="shared" si="87"/>
        <v>0</v>
      </c>
      <c r="AB341" s="219">
        <f t="shared" si="87"/>
        <v>0</v>
      </c>
      <c r="AC341" s="219">
        <f t="shared" si="87"/>
        <v>0</v>
      </c>
      <c r="AD341" s="219">
        <f t="shared" si="87"/>
        <v>0</v>
      </c>
      <c r="AE341" s="219">
        <f t="shared" si="87"/>
        <v>0</v>
      </c>
      <c r="AF341" s="219">
        <f t="shared" si="87"/>
        <v>0</v>
      </c>
      <c r="AG341" s="219">
        <f t="shared" si="87"/>
        <v>0</v>
      </c>
      <c r="AH341" s="219">
        <f t="shared" si="87"/>
        <v>0</v>
      </c>
      <c r="AI341" s="219">
        <f t="shared" si="87"/>
        <v>0</v>
      </c>
      <c r="AJ341" s="219">
        <f t="shared" si="87"/>
        <v>0</v>
      </c>
      <c r="AK341" s="224">
        <f t="shared" si="87"/>
        <v>0</v>
      </c>
      <c r="AL341" s="96">
        <f t="shared" si="86"/>
        <v>0</v>
      </c>
    </row>
    <row r="342" spans="1:38">
      <c r="T342" s="97"/>
      <c r="AL342" s="97"/>
    </row>
    <row r="343" spans="1:38">
      <c r="C343" s="1" t="s">
        <v>805</v>
      </c>
      <c r="D343" s="50">
        <f>AVERAGE(D16:D341)</f>
        <v>-8.3777565661898313E-17</v>
      </c>
      <c r="E343" s="50">
        <f t="shared" ref="E343:T343" si="88">AVERAGE(E16:E341)</f>
        <v>-9.0929309072060372E-17</v>
      </c>
      <c r="F343" s="50">
        <f t="shared" si="88"/>
        <v>-6.8111842001543347E-17</v>
      </c>
      <c r="G343" s="50">
        <f t="shared" si="88"/>
        <v>-8.5820920921944614E-17</v>
      </c>
      <c r="H343" s="50">
        <f t="shared" si="88"/>
        <v>-1.0335972023734202E-16</v>
      </c>
      <c r="I343" s="50">
        <f t="shared" si="88"/>
        <v>-7.5604144621713109E-17</v>
      </c>
      <c r="J343" s="50">
        <f t="shared" si="88"/>
        <v>-8.0031414351813426E-17</v>
      </c>
      <c r="K343" s="50">
        <f t="shared" si="88"/>
        <v>-7.9690855141805711E-17</v>
      </c>
      <c r="L343" s="50">
        <f t="shared" si="88"/>
        <v>-9.7910772877218562E-17</v>
      </c>
      <c r="M343" s="50">
        <f t="shared" si="88"/>
        <v>-8.1053091981836582E-17</v>
      </c>
      <c r="N343" s="50">
        <f t="shared" si="88"/>
        <v>-8.5820920921944614E-17</v>
      </c>
      <c r="O343" s="50">
        <f t="shared" si="88"/>
        <v>-7.492302620169768E-17</v>
      </c>
      <c r="P343" s="50">
        <f t="shared" si="88"/>
        <v>-9.314294393711053E-17</v>
      </c>
      <c r="Q343" s="50">
        <f t="shared" si="88"/>
        <v>-9.1269868282068087E-17</v>
      </c>
      <c r="R343" s="50">
        <f t="shared" si="88"/>
        <v>-8.3777565661898313E-17</v>
      </c>
      <c r="S343" s="50">
        <f t="shared" si="88"/>
        <v>-8.1053091981836582E-17</v>
      </c>
      <c r="T343" s="99">
        <f t="shared" si="88"/>
        <v>-1.2055796034273172E-16</v>
      </c>
      <c r="U343" s="50"/>
      <c r="V343" s="54">
        <f>AVERAGE(V16:V341)</f>
        <v>0</v>
      </c>
      <c r="W343" s="54">
        <f t="shared" ref="W343:AK343" si="89">AVERAGE(W16:W341)</f>
        <v>0</v>
      </c>
      <c r="X343" s="54">
        <f t="shared" si="89"/>
        <v>0</v>
      </c>
      <c r="Y343" s="54">
        <f t="shared" si="89"/>
        <v>0</v>
      </c>
      <c r="Z343" s="54">
        <f t="shared" si="89"/>
        <v>0</v>
      </c>
      <c r="AA343" s="54">
        <f t="shared" si="89"/>
        <v>0</v>
      </c>
      <c r="AB343" s="54">
        <f t="shared" si="89"/>
        <v>0</v>
      </c>
      <c r="AC343" s="54">
        <f t="shared" si="89"/>
        <v>0</v>
      </c>
      <c r="AD343" s="54">
        <f t="shared" si="89"/>
        <v>0</v>
      </c>
      <c r="AE343" s="54">
        <f t="shared" si="89"/>
        <v>0</v>
      </c>
      <c r="AF343" s="54">
        <f t="shared" si="89"/>
        <v>0</v>
      </c>
      <c r="AG343" s="54">
        <f t="shared" si="89"/>
        <v>0</v>
      </c>
      <c r="AH343" s="54">
        <f t="shared" si="89"/>
        <v>0</v>
      </c>
      <c r="AI343" s="54">
        <f t="shared" si="89"/>
        <v>0</v>
      </c>
      <c r="AJ343" s="54">
        <f t="shared" si="89"/>
        <v>0</v>
      </c>
      <c r="AK343" s="54">
        <f t="shared" si="89"/>
        <v>0</v>
      </c>
      <c r="AL343" s="96">
        <f>AVERAGE(AL16:AL341)</f>
        <v>0</v>
      </c>
    </row>
    <row r="344" spans="1:38">
      <c r="C344" s="1" t="s">
        <v>858</v>
      </c>
      <c r="D344" s="50">
        <f>MAX(D16:D341)</f>
        <v>3</v>
      </c>
      <c r="E344" s="50">
        <f t="shared" ref="E344:T344" si="90">MAX(E16:E341)</f>
        <v>3</v>
      </c>
      <c r="F344" s="50">
        <f t="shared" si="90"/>
        <v>3</v>
      </c>
      <c r="G344" s="50">
        <f t="shared" si="90"/>
        <v>3</v>
      </c>
      <c r="H344" s="50">
        <f t="shared" si="90"/>
        <v>3</v>
      </c>
      <c r="I344" s="50">
        <f t="shared" si="90"/>
        <v>3</v>
      </c>
      <c r="J344" s="50">
        <f t="shared" si="90"/>
        <v>3</v>
      </c>
      <c r="K344" s="50">
        <f t="shared" si="90"/>
        <v>3</v>
      </c>
      <c r="L344" s="50">
        <f t="shared" si="90"/>
        <v>3</v>
      </c>
      <c r="M344" s="50">
        <f t="shared" si="90"/>
        <v>3</v>
      </c>
      <c r="N344" s="50">
        <f t="shared" si="90"/>
        <v>3</v>
      </c>
      <c r="O344" s="50">
        <f t="shared" si="90"/>
        <v>3</v>
      </c>
      <c r="P344" s="50">
        <f t="shared" si="90"/>
        <v>3</v>
      </c>
      <c r="Q344" s="50">
        <f t="shared" si="90"/>
        <v>3</v>
      </c>
      <c r="R344" s="50">
        <f t="shared" si="90"/>
        <v>3</v>
      </c>
      <c r="S344" s="50">
        <f t="shared" si="90"/>
        <v>3</v>
      </c>
      <c r="T344" s="99">
        <f t="shared" si="90"/>
        <v>3</v>
      </c>
      <c r="U344" s="50"/>
      <c r="V344" s="54">
        <f>MAX(V16:V341)</f>
        <v>0</v>
      </c>
      <c r="W344" s="54">
        <f t="shared" ref="W344:AK344" si="91">MAX(W16:W341)</f>
        <v>0</v>
      </c>
      <c r="X344" s="54">
        <f t="shared" si="91"/>
        <v>0</v>
      </c>
      <c r="Y344" s="54">
        <f t="shared" si="91"/>
        <v>0</v>
      </c>
      <c r="Z344" s="54">
        <f t="shared" si="91"/>
        <v>0</v>
      </c>
      <c r="AA344" s="54">
        <f t="shared" si="91"/>
        <v>0</v>
      </c>
      <c r="AB344" s="54">
        <f t="shared" si="91"/>
        <v>0</v>
      </c>
      <c r="AC344" s="54">
        <f t="shared" si="91"/>
        <v>0</v>
      </c>
      <c r="AD344" s="54">
        <f t="shared" si="91"/>
        <v>0</v>
      </c>
      <c r="AE344" s="54">
        <f t="shared" si="91"/>
        <v>0</v>
      </c>
      <c r="AF344" s="54">
        <f t="shared" si="91"/>
        <v>0</v>
      </c>
      <c r="AG344" s="54">
        <f t="shared" si="91"/>
        <v>0</v>
      </c>
      <c r="AH344" s="54">
        <f t="shared" si="91"/>
        <v>0</v>
      </c>
      <c r="AI344" s="54">
        <f t="shared" si="91"/>
        <v>0</v>
      </c>
      <c r="AJ344" s="54">
        <f t="shared" si="91"/>
        <v>0</v>
      </c>
      <c r="AK344" s="54">
        <f t="shared" si="91"/>
        <v>0</v>
      </c>
      <c r="AL344" s="96">
        <f>MAX(AL16:AL341)</f>
        <v>0</v>
      </c>
    </row>
    <row r="345" spans="1:38">
      <c r="C345" s="1" t="s">
        <v>859</v>
      </c>
      <c r="D345" s="50">
        <f>MIN(D16:D341)</f>
        <v>-3</v>
      </c>
      <c r="E345" s="50">
        <f t="shared" ref="E345:T345" si="92">MIN(E16:E341)</f>
        <v>-3</v>
      </c>
      <c r="F345" s="50">
        <f t="shared" si="92"/>
        <v>-3</v>
      </c>
      <c r="G345" s="50">
        <f t="shared" si="92"/>
        <v>-3</v>
      </c>
      <c r="H345" s="50">
        <f t="shared" si="92"/>
        <v>-3</v>
      </c>
      <c r="I345" s="50">
        <f t="shared" si="92"/>
        <v>-3</v>
      </c>
      <c r="J345" s="50">
        <f t="shared" si="92"/>
        <v>-3</v>
      </c>
      <c r="K345" s="50">
        <f t="shared" si="92"/>
        <v>-3</v>
      </c>
      <c r="L345" s="50">
        <f t="shared" si="92"/>
        <v>-3</v>
      </c>
      <c r="M345" s="50">
        <f t="shared" si="92"/>
        <v>-3</v>
      </c>
      <c r="N345" s="50">
        <f t="shared" si="92"/>
        <v>-3</v>
      </c>
      <c r="O345" s="50">
        <f t="shared" si="92"/>
        <v>-3</v>
      </c>
      <c r="P345" s="50">
        <f t="shared" si="92"/>
        <v>-3</v>
      </c>
      <c r="Q345" s="50">
        <f t="shared" si="92"/>
        <v>-3</v>
      </c>
      <c r="R345" s="50">
        <f t="shared" si="92"/>
        <v>-3</v>
      </c>
      <c r="S345" s="50">
        <f t="shared" si="92"/>
        <v>-3</v>
      </c>
      <c r="T345" s="99">
        <f t="shared" si="92"/>
        <v>-3</v>
      </c>
      <c r="U345" s="50"/>
      <c r="V345" s="54">
        <f>MIN(V16:V341)</f>
        <v>0</v>
      </c>
      <c r="W345" s="54">
        <f t="shared" ref="W345:AK345" si="93">MIN(W16:W341)</f>
        <v>0</v>
      </c>
      <c r="X345" s="54">
        <f t="shared" si="93"/>
        <v>0</v>
      </c>
      <c r="Y345" s="54">
        <f t="shared" si="93"/>
        <v>0</v>
      </c>
      <c r="Z345" s="54">
        <f t="shared" si="93"/>
        <v>0</v>
      </c>
      <c r="AA345" s="54">
        <f t="shared" si="93"/>
        <v>0</v>
      </c>
      <c r="AB345" s="54">
        <f t="shared" si="93"/>
        <v>0</v>
      </c>
      <c r="AC345" s="54">
        <f t="shared" si="93"/>
        <v>0</v>
      </c>
      <c r="AD345" s="54">
        <f t="shared" si="93"/>
        <v>0</v>
      </c>
      <c r="AE345" s="54">
        <f t="shared" si="93"/>
        <v>0</v>
      </c>
      <c r="AF345" s="54">
        <f t="shared" si="93"/>
        <v>0</v>
      </c>
      <c r="AG345" s="54">
        <f t="shared" si="93"/>
        <v>0</v>
      </c>
      <c r="AH345" s="54">
        <f t="shared" si="93"/>
        <v>0</v>
      </c>
      <c r="AI345" s="54">
        <f t="shared" si="93"/>
        <v>0</v>
      </c>
      <c r="AJ345" s="54">
        <f t="shared" si="93"/>
        <v>0</v>
      </c>
      <c r="AK345" s="54">
        <f t="shared" si="93"/>
        <v>0</v>
      </c>
      <c r="AL345" s="96">
        <f>MIN(AL16:AL341)</f>
        <v>0</v>
      </c>
    </row>
  </sheetData>
  <sheetProtection sheet="1" objects="1" scenarios="1"/>
  <conditionalFormatting sqref="H4:N6 B16:B341 G4:G5 B11:B12 G8:G9">
    <cfRule type="cellIs" dxfId="27" priority="7" operator="equal">
      <formula>authorityName</formula>
    </cfRule>
  </conditionalFormatting>
  <conditionalFormatting sqref="O4:O6">
    <cfRule type="cellIs" dxfId="26" priority="1" operator="equal">
      <formula>authorityName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434FA-9443-4224-8EFE-7EF995C9EEE7}">
  <sheetPr codeName="Sheet12"/>
  <dimension ref="A1:F395"/>
  <sheetViews>
    <sheetView showGridLines="0" zoomScale="85" zoomScaleNormal="85" workbookViewId="0">
      <pane ySplit="10" topLeftCell="A11" activePane="bottomLeft" state="frozen"/>
      <selection activeCell="G80" sqref="G80"/>
      <selection pane="bottomLeft" activeCell="G80" sqref="G80"/>
    </sheetView>
  </sheetViews>
  <sheetFormatPr defaultColWidth="8.85546875" defaultRowHeight="12.75"/>
  <cols>
    <col min="1" max="1" width="8.85546875" style="1" customWidth="1"/>
    <col min="2" max="2" width="25.85546875" style="1" customWidth="1"/>
    <col min="3" max="6" width="13.85546875" style="1" customWidth="1"/>
    <col min="7" max="16384" width="8.85546875" style="1"/>
  </cols>
  <sheetData>
    <row r="1" spans="1:6" ht="15.75">
      <c r="A1" s="58" t="s">
        <v>894</v>
      </c>
    </row>
    <row r="2" spans="1:6" s="48" customFormat="1">
      <c r="A2" s="291" t="s">
        <v>1055</v>
      </c>
    </row>
    <row r="3" spans="1:6" s="48" customFormat="1">
      <c r="A3" s="85"/>
    </row>
    <row r="4" spans="1:6">
      <c r="C4" s="76"/>
      <c r="D4" s="17"/>
      <c r="E4" s="17"/>
    </row>
    <row r="5" spans="1:6">
      <c r="B5" s="283" t="s">
        <v>954</v>
      </c>
      <c r="C5" s="284"/>
      <c r="D5" s="59"/>
      <c r="E5" s="285" t="s">
        <v>1053</v>
      </c>
      <c r="F5" s="286">
        <f>INDEX(D:D,MATCH(authorityCode,A:A,0))</f>
        <v>1.416477334885933E-4</v>
      </c>
    </row>
    <row r="6" spans="1:6">
      <c r="A6" s="17"/>
      <c r="B6" s="292" t="s">
        <v>1054</v>
      </c>
      <c r="C6" s="284">
        <f>inputShareNeeds</f>
        <v>1.416477334885933E-4</v>
      </c>
      <c r="D6" s="59"/>
      <c r="E6" s="287" t="s">
        <v>1054</v>
      </c>
      <c r="F6" s="288">
        <f>C6</f>
        <v>1.416477334885933E-4</v>
      </c>
    </row>
    <row r="7" spans="1:6">
      <c r="A7" s="282"/>
      <c r="B7" s="281"/>
      <c r="E7" s="289" t="s">
        <v>823</v>
      </c>
      <c r="F7" s="290">
        <f>(1-F6)/(1-F5)</f>
        <v>1</v>
      </c>
    </row>
    <row r="8" spans="1:6">
      <c r="E8" s="35"/>
    </row>
    <row r="9" spans="1:6" s="48" customFormat="1">
      <c r="E9" s="35"/>
    </row>
    <row r="10" spans="1:6" s="13" customFormat="1" ht="30.6" customHeight="1">
      <c r="A10" s="208" t="s">
        <v>820</v>
      </c>
      <c r="B10" s="208" t="s">
        <v>791</v>
      </c>
      <c r="C10" s="678" t="s">
        <v>1254</v>
      </c>
      <c r="D10" s="208" t="s">
        <v>822</v>
      </c>
      <c r="E10" s="208" t="s">
        <v>825</v>
      </c>
      <c r="F10" s="208" t="s">
        <v>821</v>
      </c>
    </row>
    <row r="11" spans="1:6">
      <c r="A11" s="192" t="s">
        <v>24</v>
      </c>
      <c r="B11" s="192" t="str">
        <f>INDEX('Ref1'!$E:$E,MATCH($A11,'Ref1'!$A:$A,0))</f>
        <v>Adur</v>
      </c>
      <c r="C11" s="227">
        <f>INDEX(Data1!T:T,MATCH($A11,Data1!$A:$A,0))</f>
        <v>1.7375689594635901</v>
      </c>
      <c r="D11" s="168">
        <f t="shared" ref="D11:D74" si="0">C11/$C$395</f>
        <v>1.416477334885933E-4</v>
      </c>
      <c r="E11" s="168">
        <f t="shared" ref="E11:E74" si="1">IF(A11=authorityCode,$C$6,D11)</f>
        <v>1.416477334885933E-4</v>
      </c>
      <c r="F11" s="168">
        <f t="shared" ref="F11:F74" si="2">IF(A11=authorityCode,$C$6,E11*$F$7)</f>
        <v>1.416477334885933E-4</v>
      </c>
    </row>
    <row r="12" spans="1:6">
      <c r="A12" s="192" t="s">
        <v>26</v>
      </c>
      <c r="B12" s="192" t="str">
        <f>INDEX('Ref1'!$E:$E,MATCH($A12,'Ref1'!$A:$A,0))</f>
        <v>Allerdale</v>
      </c>
      <c r="C12" s="227">
        <f>INDEX(Data1!T:T,MATCH($A12,Data1!$A:$A,0))</f>
        <v>3.5944036059720741</v>
      </c>
      <c r="D12" s="168">
        <f t="shared" si="0"/>
        <v>2.9301808210613345E-4</v>
      </c>
      <c r="E12" s="168">
        <f t="shared" si="1"/>
        <v>2.9301808210613345E-4</v>
      </c>
      <c r="F12" s="168">
        <f t="shared" si="2"/>
        <v>2.9301808210613345E-4</v>
      </c>
    </row>
    <row r="13" spans="1:6">
      <c r="A13" s="192" t="s">
        <v>28</v>
      </c>
      <c r="B13" s="192" t="str">
        <f>INDEX('Ref1'!$E:$E,MATCH($A13,'Ref1'!$A:$A,0))</f>
        <v>Amber Valley</v>
      </c>
      <c r="C13" s="227">
        <f>INDEX(Data1!T:T,MATCH($A13,Data1!$A:$A,0))</f>
        <v>3.1683923348070202</v>
      </c>
      <c r="D13" s="168">
        <f t="shared" si="0"/>
        <v>2.5828937066566595E-4</v>
      </c>
      <c r="E13" s="168">
        <f t="shared" si="1"/>
        <v>2.5828937066566595E-4</v>
      </c>
      <c r="F13" s="168">
        <f t="shared" si="2"/>
        <v>2.5828937066566595E-4</v>
      </c>
    </row>
    <row r="14" spans="1:6">
      <c r="A14" s="192" t="s">
        <v>30</v>
      </c>
      <c r="B14" s="192" t="str">
        <f>INDEX('Ref1'!$E:$E,MATCH($A14,'Ref1'!$A:$A,0))</f>
        <v>Arun</v>
      </c>
      <c r="C14" s="227">
        <f>INDEX(Data1!T:T,MATCH($A14,Data1!$A:$A,0))</f>
        <v>3.6072729436761293</v>
      </c>
      <c r="D14" s="168">
        <f t="shared" si="0"/>
        <v>2.9406719875117379E-4</v>
      </c>
      <c r="E14" s="168">
        <f t="shared" si="1"/>
        <v>2.9406719875117379E-4</v>
      </c>
      <c r="F14" s="168">
        <f t="shared" si="2"/>
        <v>2.9406719875117379E-4</v>
      </c>
    </row>
    <row r="15" spans="1:6">
      <c r="A15" s="192" t="s">
        <v>32</v>
      </c>
      <c r="B15" s="192" t="str">
        <f>INDEX('Ref1'!$E:$E,MATCH($A15,'Ref1'!$A:$A,0))</f>
        <v>Ashfield</v>
      </c>
      <c r="C15" s="227">
        <f>INDEX(Data1!T:T,MATCH($A15,Data1!$A:$A,0))</f>
        <v>3.8201712911595553</v>
      </c>
      <c r="D15" s="168">
        <f t="shared" si="0"/>
        <v>3.1142280827691252E-4</v>
      </c>
      <c r="E15" s="168">
        <f t="shared" si="1"/>
        <v>3.1142280827691252E-4</v>
      </c>
      <c r="F15" s="168">
        <f t="shared" si="2"/>
        <v>3.1142280827691252E-4</v>
      </c>
    </row>
    <row r="16" spans="1:6">
      <c r="A16" s="192" t="s">
        <v>34</v>
      </c>
      <c r="B16" s="192" t="str">
        <f>INDEX('Ref1'!$E:$E,MATCH($A16,'Ref1'!$A:$A,0))</f>
        <v>Ashford</v>
      </c>
      <c r="C16" s="227">
        <f>INDEX(Data1!T:T,MATCH($A16,Data1!$A:$A,0))</f>
        <v>2.8294532796257088</v>
      </c>
      <c r="D16" s="168">
        <f t="shared" si="0"/>
        <v>2.306588419918461E-4</v>
      </c>
      <c r="E16" s="168">
        <f t="shared" si="1"/>
        <v>2.306588419918461E-4</v>
      </c>
      <c r="F16" s="168">
        <f t="shared" si="2"/>
        <v>2.306588419918461E-4</v>
      </c>
    </row>
    <row r="17" spans="1:6">
      <c r="A17" s="192" t="s">
        <v>36</v>
      </c>
      <c r="B17" s="192" t="str">
        <f>INDEX('Ref1'!$E:$E,MATCH($A17,'Ref1'!$A:$A,0))</f>
        <v>Avon Fire Authority</v>
      </c>
      <c r="C17" s="227">
        <f>INDEX(Data1!T:T,MATCH($A17,Data1!$A:$A,0))</f>
        <v>10.724742660659555</v>
      </c>
      <c r="D17" s="168">
        <f t="shared" si="0"/>
        <v>8.7428788472362462E-4</v>
      </c>
      <c r="E17" s="168">
        <f t="shared" si="1"/>
        <v>8.7428788472362462E-4</v>
      </c>
      <c r="F17" s="168">
        <f t="shared" si="2"/>
        <v>8.7428788472362462E-4</v>
      </c>
    </row>
    <row r="18" spans="1:6">
      <c r="A18" s="192" t="s">
        <v>38</v>
      </c>
      <c r="B18" s="192" t="str">
        <f>INDEX('Ref1'!$E:$E,MATCH($A18,'Ref1'!$A:$A,0))</f>
        <v>Aylesbury Vale</v>
      </c>
      <c r="C18" s="227">
        <f>INDEX(Data1!T:T,MATCH($A18,Data1!$A:$A,0))</f>
        <v>3.9162871192073649</v>
      </c>
      <c r="D18" s="168">
        <f t="shared" si="0"/>
        <v>3.1925823208625283E-4</v>
      </c>
      <c r="E18" s="168">
        <f t="shared" si="1"/>
        <v>3.1925823208625283E-4</v>
      </c>
      <c r="F18" s="168">
        <f t="shared" si="2"/>
        <v>3.1925823208625283E-4</v>
      </c>
    </row>
    <row r="19" spans="1:6">
      <c r="A19" s="192" t="s">
        <v>40</v>
      </c>
      <c r="B19" s="192" t="str">
        <f>INDEX('Ref1'!$E:$E,MATCH($A19,'Ref1'!$A:$A,0))</f>
        <v>Babergh</v>
      </c>
      <c r="C19" s="227">
        <f>INDEX(Data1!T:T,MATCH($A19,Data1!$A:$A,0))</f>
        <v>2.1028923538299051</v>
      </c>
      <c r="D19" s="168">
        <f t="shared" si="0"/>
        <v>1.7142913037676233E-4</v>
      </c>
      <c r="E19" s="168">
        <f t="shared" si="1"/>
        <v>1.7142913037676233E-4</v>
      </c>
      <c r="F19" s="168">
        <f t="shared" si="2"/>
        <v>1.7142913037676233E-4</v>
      </c>
    </row>
    <row r="20" spans="1:6">
      <c r="A20" s="192" t="s">
        <v>42</v>
      </c>
      <c r="B20" s="192" t="str">
        <f>INDEX('Ref1'!$E:$E,MATCH($A20,'Ref1'!$A:$A,0))</f>
        <v>Barking and Dagenham</v>
      </c>
      <c r="C20" s="227">
        <f>INDEX(Data1!T:T,MATCH($A20,Data1!$A:$A,0))</f>
        <v>56.732884776905152</v>
      </c>
      <c r="D20" s="168">
        <f t="shared" si="0"/>
        <v>4.6249010717819084E-3</v>
      </c>
      <c r="E20" s="168">
        <f t="shared" si="1"/>
        <v>4.6249010717819084E-3</v>
      </c>
      <c r="F20" s="168">
        <f t="shared" si="2"/>
        <v>4.6249010717819084E-3</v>
      </c>
    </row>
    <row r="21" spans="1:6">
      <c r="A21" s="192" t="s">
        <v>44</v>
      </c>
      <c r="B21" s="192" t="str">
        <f>INDEX('Ref1'!$E:$E,MATCH($A21,'Ref1'!$A:$A,0))</f>
        <v>Barnet</v>
      </c>
      <c r="C21" s="227">
        <f>INDEX(Data1!T:T,MATCH($A21,Data1!$A:$A,0))</f>
        <v>57.747625203774831</v>
      </c>
      <c r="D21" s="168">
        <f t="shared" si="0"/>
        <v>4.7076233607376864E-3</v>
      </c>
      <c r="E21" s="168">
        <f t="shared" si="1"/>
        <v>4.7076233607376864E-3</v>
      </c>
      <c r="F21" s="168">
        <f t="shared" si="2"/>
        <v>4.7076233607376864E-3</v>
      </c>
    </row>
    <row r="22" spans="1:6">
      <c r="A22" s="192" t="s">
        <v>46</v>
      </c>
      <c r="B22" s="192" t="str">
        <f>INDEX('Ref1'!$E:$E,MATCH($A22,'Ref1'!$A:$A,0))</f>
        <v>Barnsley</v>
      </c>
      <c r="C22" s="227">
        <f>INDEX(Data1!T:T,MATCH($A22,Data1!$A:$A,0))</f>
        <v>55.981480806140674</v>
      </c>
      <c r="D22" s="168">
        <f t="shared" si="0"/>
        <v>4.5636461392433028E-3</v>
      </c>
      <c r="E22" s="168">
        <f t="shared" si="1"/>
        <v>4.5636461392433028E-3</v>
      </c>
      <c r="F22" s="168">
        <f t="shared" si="2"/>
        <v>4.5636461392433028E-3</v>
      </c>
    </row>
    <row r="23" spans="1:6">
      <c r="A23" s="192" t="s">
        <v>48</v>
      </c>
      <c r="B23" s="192" t="str">
        <f>INDEX('Ref1'!$E:$E,MATCH($A23,'Ref1'!$A:$A,0))</f>
        <v>Barrow-in-Furness</v>
      </c>
      <c r="C23" s="227">
        <f>INDEX(Data1!T:T,MATCH($A23,Data1!$A:$A,0))</f>
        <v>3.0770832121954839</v>
      </c>
      <c r="D23" s="168">
        <f t="shared" si="0"/>
        <v>2.5084579255941971E-4</v>
      </c>
      <c r="E23" s="168">
        <f t="shared" si="1"/>
        <v>2.5084579255941971E-4</v>
      </c>
      <c r="F23" s="168">
        <f t="shared" si="2"/>
        <v>2.5084579255941971E-4</v>
      </c>
    </row>
    <row r="24" spans="1:6">
      <c r="A24" s="192" t="s">
        <v>50</v>
      </c>
      <c r="B24" s="192" t="str">
        <f>INDEX('Ref1'!$E:$E,MATCH($A24,'Ref1'!$A:$A,0))</f>
        <v>Basildon</v>
      </c>
      <c r="C24" s="227">
        <f>INDEX(Data1!T:T,MATCH($A24,Data1!$A:$A,0))</f>
        <v>5.6060207309384671</v>
      </c>
      <c r="D24" s="168">
        <f t="shared" si="0"/>
        <v>4.5700639741667794E-4</v>
      </c>
      <c r="E24" s="168">
        <f t="shared" si="1"/>
        <v>4.5700639741667794E-4</v>
      </c>
      <c r="F24" s="168">
        <f t="shared" si="2"/>
        <v>4.5700639741667794E-4</v>
      </c>
    </row>
    <row r="25" spans="1:6">
      <c r="A25" s="192" t="s">
        <v>52</v>
      </c>
      <c r="B25" s="192" t="str">
        <f>INDEX('Ref1'!$E:$E,MATCH($A25,'Ref1'!$A:$A,0))</f>
        <v>Basingstoke and Deane</v>
      </c>
      <c r="C25" s="227">
        <f>INDEX(Data1!T:T,MATCH($A25,Data1!$A:$A,0))</f>
        <v>3.0010803044022918</v>
      </c>
      <c r="D25" s="168">
        <f t="shared" si="0"/>
        <v>2.4464998687998831E-4</v>
      </c>
      <c r="E25" s="168">
        <f t="shared" si="1"/>
        <v>2.4464998687998831E-4</v>
      </c>
      <c r="F25" s="168">
        <f t="shared" si="2"/>
        <v>2.4464998687998831E-4</v>
      </c>
    </row>
    <row r="26" spans="1:6">
      <c r="A26" s="192" t="s">
        <v>54</v>
      </c>
      <c r="B26" s="192" t="str">
        <f>INDEX('Ref1'!$E:$E,MATCH($A26,'Ref1'!$A:$A,0))</f>
        <v>Bassetlaw</v>
      </c>
      <c r="C26" s="227">
        <f>INDEX(Data1!T:T,MATCH($A26,Data1!$A:$A,0))</f>
        <v>3.9883247088186131</v>
      </c>
      <c r="D26" s="168">
        <f t="shared" si="0"/>
        <v>3.2513078248998749E-4</v>
      </c>
      <c r="E26" s="168">
        <f t="shared" si="1"/>
        <v>3.2513078248998749E-4</v>
      </c>
      <c r="F26" s="168">
        <f t="shared" si="2"/>
        <v>3.2513078248998749E-4</v>
      </c>
    </row>
    <row r="27" spans="1:6">
      <c r="A27" s="192" t="s">
        <v>56</v>
      </c>
      <c r="B27" s="192" t="str">
        <f>INDEX('Ref1'!$E:$E,MATCH($A27,'Ref1'!$A:$A,0))</f>
        <v>Bath &amp; North East Somerset</v>
      </c>
      <c r="C27" s="227">
        <f>INDEX(Data1!T:T,MATCH($A27,Data1!$A:$A,0))</f>
        <v>23.29210128968559</v>
      </c>
      <c r="D27" s="168">
        <f t="shared" si="0"/>
        <v>1.8987870023237713E-3</v>
      </c>
      <c r="E27" s="168">
        <f t="shared" si="1"/>
        <v>1.8987870023237713E-3</v>
      </c>
      <c r="F27" s="168">
        <f t="shared" si="2"/>
        <v>1.8987870023237713E-3</v>
      </c>
    </row>
    <row r="28" spans="1:6">
      <c r="A28" s="192" t="s">
        <v>58</v>
      </c>
      <c r="B28" s="192" t="str">
        <f>INDEX('Ref1'!$E:$E,MATCH($A28,'Ref1'!$A:$A,0))</f>
        <v>Bedford</v>
      </c>
      <c r="C28" s="227">
        <f>INDEX(Data1!T:T,MATCH($A28,Data1!$A:$A,0))</f>
        <v>31.601244602359202</v>
      </c>
      <c r="D28" s="168">
        <f t="shared" si="0"/>
        <v>2.5761536823981353E-3</v>
      </c>
      <c r="E28" s="168">
        <f t="shared" si="1"/>
        <v>2.5761536823981353E-3</v>
      </c>
      <c r="F28" s="168">
        <f t="shared" si="2"/>
        <v>2.5761536823981353E-3</v>
      </c>
    </row>
    <row r="29" spans="1:6">
      <c r="A29" s="192" t="s">
        <v>60</v>
      </c>
      <c r="B29" s="192" t="str">
        <f>INDEX('Ref1'!$E:$E,MATCH($A29,'Ref1'!$A:$A,0))</f>
        <v>Bedfordshire Fire Authority</v>
      </c>
      <c r="C29" s="227">
        <f>INDEX(Data1!T:T,MATCH($A29,Data1!$A:$A,0))</f>
        <v>5.8424890584583391</v>
      </c>
      <c r="D29" s="168">
        <f t="shared" si="0"/>
        <v>4.7628344679799783E-4</v>
      </c>
      <c r="E29" s="168">
        <f t="shared" si="1"/>
        <v>4.7628344679799783E-4</v>
      </c>
      <c r="F29" s="168">
        <f t="shared" si="2"/>
        <v>4.7628344679799783E-4</v>
      </c>
    </row>
    <row r="30" spans="1:6">
      <c r="A30" s="192" t="s">
        <v>62</v>
      </c>
      <c r="B30" s="192" t="str">
        <f>INDEX('Ref1'!$E:$E,MATCH($A30,'Ref1'!$A:$A,0))</f>
        <v>Berkshire Fire Authority</v>
      </c>
      <c r="C30" s="227">
        <f>INDEX(Data1!T:T,MATCH($A30,Data1!$A:$A,0))</f>
        <v>7.0078663510098211</v>
      </c>
      <c r="D30" s="168">
        <f t="shared" si="0"/>
        <v>5.7128574944039249E-4</v>
      </c>
      <c r="E30" s="168">
        <f t="shared" si="1"/>
        <v>5.7128574944039249E-4</v>
      </c>
      <c r="F30" s="168">
        <f t="shared" si="2"/>
        <v>5.7128574944039249E-4</v>
      </c>
    </row>
    <row r="31" spans="1:6">
      <c r="A31" s="192" t="s">
        <v>64</v>
      </c>
      <c r="B31" s="192" t="str">
        <f>INDEX('Ref1'!$E:$E,MATCH($A31,'Ref1'!$A:$A,0))</f>
        <v>Bexley</v>
      </c>
      <c r="C31" s="227">
        <f>INDEX(Data1!T:T,MATCH($A31,Data1!$A:$A,0))</f>
        <v>36.038233299472886</v>
      </c>
      <c r="D31" s="168">
        <f t="shared" si="0"/>
        <v>2.9378598403250601E-3</v>
      </c>
      <c r="E31" s="168">
        <f t="shared" si="1"/>
        <v>2.9378598403250601E-3</v>
      </c>
      <c r="F31" s="168">
        <f t="shared" si="2"/>
        <v>2.9378598403250601E-3</v>
      </c>
    </row>
    <row r="32" spans="1:6">
      <c r="A32" s="192" t="s">
        <v>66</v>
      </c>
      <c r="B32" s="192" t="str">
        <f>INDEX('Ref1'!$E:$E,MATCH($A32,'Ref1'!$A:$A,0))</f>
        <v>Birmingham</v>
      </c>
      <c r="C32" s="227">
        <f>INDEX(Data1!T:T,MATCH($A32,Data1!$A:$A,0))</f>
        <v>352.21547414288563</v>
      </c>
      <c r="D32" s="168">
        <f t="shared" si="0"/>
        <v>2.8712830843474455E-2</v>
      </c>
      <c r="E32" s="168">
        <f t="shared" si="1"/>
        <v>2.8712830843474455E-2</v>
      </c>
      <c r="F32" s="168">
        <f t="shared" si="2"/>
        <v>2.8712830843474455E-2</v>
      </c>
    </row>
    <row r="33" spans="1:6">
      <c r="A33" s="192" t="s">
        <v>68</v>
      </c>
      <c r="B33" s="192" t="str">
        <f>INDEX('Ref1'!$E:$E,MATCH($A33,'Ref1'!$A:$A,0))</f>
        <v>Blaby</v>
      </c>
      <c r="C33" s="227">
        <f>INDEX(Data1!T:T,MATCH($A33,Data1!$A:$A,0))</f>
        <v>2.1929016696159374</v>
      </c>
      <c r="D33" s="168">
        <f t="shared" si="0"/>
        <v>1.7876674739881508E-4</v>
      </c>
      <c r="E33" s="168">
        <f t="shared" si="1"/>
        <v>1.7876674739881508E-4</v>
      </c>
      <c r="F33" s="168">
        <f t="shared" si="2"/>
        <v>1.7876674739881508E-4</v>
      </c>
    </row>
    <row r="34" spans="1:6">
      <c r="A34" s="192" t="s">
        <v>70</v>
      </c>
      <c r="B34" s="192" t="str">
        <f>INDEX('Ref1'!$E:$E,MATCH($A34,'Ref1'!$A:$A,0))</f>
        <v>Blackburn with Darwen</v>
      </c>
      <c r="C34" s="227">
        <f>INDEX(Data1!T:T,MATCH($A34,Data1!$A:$A,0))</f>
        <v>43.820084494499817</v>
      </c>
      <c r="D34" s="168">
        <f t="shared" si="0"/>
        <v>3.572241329541669E-3</v>
      </c>
      <c r="E34" s="168">
        <f t="shared" si="1"/>
        <v>3.572241329541669E-3</v>
      </c>
      <c r="F34" s="168">
        <f t="shared" si="2"/>
        <v>3.572241329541669E-3</v>
      </c>
    </row>
    <row r="35" spans="1:6">
      <c r="A35" s="192" t="s">
        <v>72</v>
      </c>
      <c r="B35" s="192" t="str">
        <f>INDEX('Ref1'!$E:$E,MATCH($A35,'Ref1'!$A:$A,0))</f>
        <v>Blackpool</v>
      </c>
      <c r="C35" s="227">
        <f>INDEX(Data1!T:T,MATCH($A35,Data1!$A:$A,0))</f>
        <v>47.497957621645639</v>
      </c>
      <c r="D35" s="168">
        <f t="shared" si="0"/>
        <v>3.8720639004280865E-3</v>
      </c>
      <c r="E35" s="168">
        <f t="shared" si="1"/>
        <v>3.8720639004280865E-3</v>
      </c>
      <c r="F35" s="168">
        <f t="shared" si="2"/>
        <v>3.8720639004280865E-3</v>
      </c>
    </row>
    <row r="36" spans="1:6">
      <c r="A36" s="192" t="s">
        <v>74</v>
      </c>
      <c r="B36" s="192" t="str">
        <f>INDEX('Ref1'!$E:$E,MATCH($A36,'Ref1'!$A:$A,0))</f>
        <v>Bolsover</v>
      </c>
      <c r="C36" s="227">
        <f>INDEX(Data1!T:T,MATCH($A36,Data1!$A:$A,0))</f>
        <v>2.8774174596447835</v>
      </c>
      <c r="D36" s="168">
        <f t="shared" si="0"/>
        <v>2.3456891264045978E-4</v>
      </c>
      <c r="E36" s="168">
        <f t="shared" si="1"/>
        <v>2.3456891264045978E-4</v>
      </c>
      <c r="F36" s="168">
        <f t="shared" si="2"/>
        <v>2.3456891264045978E-4</v>
      </c>
    </row>
    <row r="37" spans="1:6">
      <c r="A37" s="192" t="s">
        <v>76</v>
      </c>
      <c r="B37" s="192" t="str">
        <f>INDEX('Ref1'!$E:$E,MATCH($A37,'Ref1'!$A:$A,0))</f>
        <v>Bolton</v>
      </c>
      <c r="C37" s="227">
        <f>INDEX(Data1!T:T,MATCH($A37,Data1!$A:$A,0))</f>
        <v>67.017272224226232</v>
      </c>
      <c r="D37" s="168">
        <f t="shared" si="0"/>
        <v>5.4632909177200466E-3</v>
      </c>
      <c r="E37" s="168">
        <f t="shared" si="1"/>
        <v>5.4632909177200466E-3</v>
      </c>
      <c r="F37" s="168">
        <f t="shared" si="2"/>
        <v>5.4632909177200466E-3</v>
      </c>
    </row>
    <row r="38" spans="1:6">
      <c r="A38" s="192" t="s">
        <v>78</v>
      </c>
      <c r="B38" s="192" t="str">
        <f>INDEX('Ref1'!$E:$E,MATCH($A38,'Ref1'!$A:$A,0))</f>
        <v>Boston</v>
      </c>
      <c r="C38" s="227">
        <f>INDEX(Data1!T:T,MATCH($A38,Data1!$A:$A,0))</f>
        <v>2.6577265775801679</v>
      </c>
      <c r="D38" s="168">
        <f t="shared" si="0"/>
        <v>2.1665957134895248E-4</v>
      </c>
      <c r="E38" s="168">
        <f t="shared" si="1"/>
        <v>2.1665957134895248E-4</v>
      </c>
      <c r="F38" s="168">
        <f t="shared" si="2"/>
        <v>2.1665957134895248E-4</v>
      </c>
    </row>
    <row r="39" spans="1:6">
      <c r="A39" s="192" t="s">
        <v>80</v>
      </c>
      <c r="B39" s="192" t="str">
        <f>INDEX('Ref1'!$E:$E,MATCH($A39,'Ref1'!$A:$A,0))</f>
        <v>Bournemouth</v>
      </c>
      <c r="C39" s="227">
        <f>INDEX(Data1!T:T,MATCH($A39,Data1!$A:$A,0))</f>
        <v>31.07786410656993</v>
      </c>
      <c r="D39" s="168">
        <f t="shared" si="0"/>
        <v>2.5334873694573394E-3</v>
      </c>
      <c r="E39" s="168">
        <f t="shared" si="1"/>
        <v>2.5334873694573394E-3</v>
      </c>
      <c r="F39" s="168">
        <f t="shared" si="2"/>
        <v>2.5334873694573394E-3</v>
      </c>
    </row>
    <row r="40" spans="1:6">
      <c r="A40" s="192" t="s">
        <v>82</v>
      </c>
      <c r="B40" s="192" t="str">
        <f>INDEX('Ref1'!$E:$E,MATCH($A40,'Ref1'!$A:$A,0))</f>
        <v>Bracknell Forest</v>
      </c>
      <c r="C40" s="227">
        <f>INDEX(Data1!T:T,MATCH($A40,Data1!$A:$A,0))</f>
        <v>16.550111619377443</v>
      </c>
      <c r="D40" s="168">
        <f t="shared" si="0"/>
        <v>1.3491756900352078E-3</v>
      </c>
      <c r="E40" s="168">
        <f t="shared" si="1"/>
        <v>1.3491756900352078E-3</v>
      </c>
      <c r="F40" s="168">
        <f t="shared" si="2"/>
        <v>1.3491756900352078E-3</v>
      </c>
    </row>
    <row r="41" spans="1:6">
      <c r="A41" s="192" t="s">
        <v>84</v>
      </c>
      <c r="B41" s="192" t="str">
        <f>INDEX('Ref1'!$E:$E,MATCH($A41,'Ref1'!$A:$A,0))</f>
        <v>Bradford</v>
      </c>
      <c r="C41" s="227">
        <f>INDEX(Data1!T:T,MATCH($A41,Data1!$A:$A,0))</f>
        <v>136.92624727729378</v>
      </c>
      <c r="D41" s="168">
        <f t="shared" si="0"/>
        <v>1.1162315300519013E-2</v>
      </c>
      <c r="E41" s="168">
        <f t="shared" si="1"/>
        <v>1.1162315300519013E-2</v>
      </c>
      <c r="F41" s="168">
        <f t="shared" si="2"/>
        <v>1.1162315300519013E-2</v>
      </c>
    </row>
    <row r="42" spans="1:6">
      <c r="A42" s="192" t="s">
        <v>86</v>
      </c>
      <c r="B42" s="192" t="str">
        <f>INDEX('Ref1'!$E:$E,MATCH($A42,'Ref1'!$A:$A,0))</f>
        <v>Braintree</v>
      </c>
      <c r="C42" s="227">
        <f>INDEX(Data1!T:T,MATCH($A42,Data1!$A:$A,0))</f>
        <v>3.4285533701534661</v>
      </c>
      <c r="D42" s="168">
        <f t="shared" si="0"/>
        <v>2.7949786475055466E-4</v>
      </c>
      <c r="E42" s="168">
        <f t="shared" si="1"/>
        <v>2.7949786475055466E-4</v>
      </c>
      <c r="F42" s="168">
        <f t="shared" si="2"/>
        <v>2.7949786475055466E-4</v>
      </c>
    </row>
    <row r="43" spans="1:6">
      <c r="A43" s="192" t="s">
        <v>88</v>
      </c>
      <c r="B43" s="192" t="str">
        <f>INDEX('Ref1'!$E:$E,MATCH($A43,'Ref1'!$A:$A,0))</f>
        <v>Breckland</v>
      </c>
      <c r="C43" s="227">
        <f>INDEX(Data1!T:T,MATCH($A43,Data1!$A:$A,0))</f>
        <v>3.893127679140155</v>
      </c>
      <c r="D43" s="168">
        <f t="shared" si="0"/>
        <v>3.1737025971167841E-4</v>
      </c>
      <c r="E43" s="168">
        <f t="shared" si="1"/>
        <v>3.1737025971167841E-4</v>
      </c>
      <c r="F43" s="168">
        <f t="shared" si="2"/>
        <v>3.1737025971167841E-4</v>
      </c>
    </row>
    <row r="44" spans="1:6">
      <c r="A44" s="192" t="s">
        <v>90</v>
      </c>
      <c r="B44" s="192" t="str">
        <f>INDEX('Ref1'!$E:$E,MATCH($A44,'Ref1'!$A:$A,0))</f>
        <v>Brent</v>
      </c>
      <c r="C44" s="227">
        <f>INDEX(Data1!T:T,MATCH($A44,Data1!$A:$A,0))</f>
        <v>86.842358969073004</v>
      </c>
      <c r="D44" s="168">
        <f t="shared" si="0"/>
        <v>7.0794446757206616E-3</v>
      </c>
      <c r="E44" s="168">
        <f t="shared" si="1"/>
        <v>7.0794446757206616E-3</v>
      </c>
      <c r="F44" s="168">
        <f t="shared" si="2"/>
        <v>7.0794446757206616E-3</v>
      </c>
    </row>
    <row r="45" spans="1:6">
      <c r="A45" s="192" t="s">
        <v>92</v>
      </c>
      <c r="B45" s="192" t="str">
        <f>INDEX('Ref1'!$E:$E,MATCH($A45,'Ref1'!$A:$A,0))</f>
        <v>Brentwood</v>
      </c>
      <c r="C45" s="227">
        <f>INDEX(Data1!T:T,MATCH($A45,Data1!$A:$A,0))</f>
        <v>1.6314624080446736</v>
      </c>
      <c r="D45" s="168">
        <f t="shared" si="0"/>
        <v>1.3299785951673075E-4</v>
      </c>
      <c r="E45" s="168">
        <f t="shared" si="1"/>
        <v>1.3299785951673075E-4</v>
      </c>
      <c r="F45" s="168">
        <f t="shared" si="2"/>
        <v>1.3299785951673075E-4</v>
      </c>
    </row>
    <row r="46" spans="1:6">
      <c r="A46" s="192" t="s">
        <v>94</v>
      </c>
      <c r="B46" s="192" t="str">
        <f>INDEX('Ref1'!$E:$E,MATCH($A46,'Ref1'!$A:$A,0))</f>
        <v>Brighton &amp; Hove</v>
      </c>
      <c r="C46" s="227">
        <f>INDEX(Data1!T:T,MATCH($A46,Data1!$A:$A,0))</f>
        <v>58.145210024971654</v>
      </c>
      <c r="D46" s="168">
        <f t="shared" si="0"/>
        <v>4.7400347297859588E-3</v>
      </c>
      <c r="E46" s="168">
        <f t="shared" si="1"/>
        <v>4.7400347297859588E-3</v>
      </c>
      <c r="F46" s="168">
        <f t="shared" si="2"/>
        <v>4.7400347297859588E-3</v>
      </c>
    </row>
    <row r="47" spans="1:6">
      <c r="A47" s="192" t="s">
        <v>96</v>
      </c>
      <c r="B47" s="192" t="str">
        <f>INDEX('Ref1'!$E:$E,MATCH($A47,'Ref1'!$A:$A,0))</f>
        <v>Bristol</v>
      </c>
      <c r="C47" s="227">
        <f>INDEX(Data1!T:T,MATCH($A47,Data1!$A:$A,0))</f>
        <v>100.29104584085586</v>
      </c>
      <c r="D47" s="168">
        <f t="shared" si="0"/>
        <v>8.1757902356539673E-3</v>
      </c>
      <c r="E47" s="168">
        <f t="shared" si="1"/>
        <v>8.1757902356539673E-3</v>
      </c>
      <c r="F47" s="168">
        <f t="shared" si="2"/>
        <v>8.1757902356539673E-3</v>
      </c>
    </row>
    <row r="48" spans="1:6">
      <c r="A48" s="192" t="s">
        <v>98</v>
      </c>
      <c r="B48" s="192" t="str">
        <f>INDEX('Ref1'!$E:$E,MATCH($A48,'Ref1'!$A:$A,0))</f>
        <v>Broadland</v>
      </c>
      <c r="C48" s="227">
        <f>INDEX(Data1!T:T,MATCH($A48,Data1!$A:$A,0))</f>
        <v>2.8274085339544586</v>
      </c>
      <c r="D48" s="168">
        <f t="shared" si="0"/>
        <v>2.3049215301624272E-4</v>
      </c>
      <c r="E48" s="168">
        <f t="shared" si="1"/>
        <v>2.3049215301624272E-4</v>
      </c>
      <c r="F48" s="168">
        <f t="shared" si="2"/>
        <v>2.3049215301624272E-4</v>
      </c>
    </row>
    <row r="49" spans="1:6">
      <c r="A49" s="192" t="s">
        <v>100</v>
      </c>
      <c r="B49" s="192" t="str">
        <f>INDEX('Ref1'!$E:$E,MATCH($A49,'Ref1'!$A:$A,0))</f>
        <v>Bromley</v>
      </c>
      <c r="C49" s="227">
        <f>INDEX(Data1!T:T,MATCH($A49,Data1!$A:$A,0))</f>
        <v>37.829294915486024</v>
      </c>
      <c r="D49" s="168">
        <f t="shared" si="0"/>
        <v>3.0838683294068395E-3</v>
      </c>
      <c r="E49" s="168">
        <f t="shared" si="1"/>
        <v>3.0838683294068395E-3</v>
      </c>
      <c r="F49" s="168">
        <f t="shared" si="2"/>
        <v>3.0838683294068395E-3</v>
      </c>
    </row>
    <row r="50" spans="1:6">
      <c r="A50" s="192" t="s">
        <v>102</v>
      </c>
      <c r="B50" s="192" t="str">
        <f>INDEX('Ref1'!$E:$E,MATCH($A50,'Ref1'!$A:$A,0))</f>
        <v>Bromsgrove</v>
      </c>
      <c r="C50" s="227">
        <f>INDEX(Data1!T:T,MATCH($A50,Data1!$A:$A,0))</f>
        <v>1.7169408203922354</v>
      </c>
      <c r="D50" s="168">
        <f t="shared" si="0"/>
        <v>1.3996611439104283E-4</v>
      </c>
      <c r="E50" s="168">
        <f t="shared" si="1"/>
        <v>1.3996611439104283E-4</v>
      </c>
      <c r="F50" s="168">
        <f t="shared" si="2"/>
        <v>1.3996611439104283E-4</v>
      </c>
    </row>
    <row r="51" spans="1:6">
      <c r="A51" s="192" t="s">
        <v>104</v>
      </c>
      <c r="B51" s="192" t="str">
        <f>INDEX('Ref1'!$E:$E,MATCH($A51,'Ref1'!$A:$A,0))</f>
        <v>Broxbourne</v>
      </c>
      <c r="C51" s="227">
        <f>INDEX(Data1!T:T,MATCH($A51,Data1!$A:$A,0))</f>
        <v>2.3147109490924924</v>
      </c>
      <c r="D51" s="168">
        <f t="shared" si="0"/>
        <v>1.8869671781049829E-4</v>
      </c>
      <c r="E51" s="168">
        <f t="shared" si="1"/>
        <v>1.8869671781049829E-4</v>
      </c>
      <c r="F51" s="168">
        <f t="shared" si="2"/>
        <v>1.8869671781049829E-4</v>
      </c>
    </row>
    <row r="52" spans="1:6">
      <c r="A52" s="192" t="s">
        <v>106</v>
      </c>
      <c r="B52" s="192" t="str">
        <f>INDEX('Ref1'!$E:$E,MATCH($A52,'Ref1'!$A:$A,0))</f>
        <v>Broxtowe</v>
      </c>
      <c r="C52" s="227">
        <f>INDEX(Data1!T:T,MATCH($A52,Data1!$A:$A,0))</f>
        <v>2.848968856495214</v>
      </c>
      <c r="D52" s="168">
        <f t="shared" si="0"/>
        <v>2.3224976430674587E-4</v>
      </c>
      <c r="E52" s="168">
        <f t="shared" si="1"/>
        <v>2.3224976430674587E-4</v>
      </c>
      <c r="F52" s="168">
        <f t="shared" si="2"/>
        <v>2.3224976430674587E-4</v>
      </c>
    </row>
    <row r="53" spans="1:6">
      <c r="A53" s="192" t="s">
        <v>108</v>
      </c>
      <c r="B53" s="192" t="str">
        <f>INDEX('Ref1'!$E:$E,MATCH($A53,'Ref1'!$A:$A,0))</f>
        <v>Buckinghamshire</v>
      </c>
      <c r="C53" s="227">
        <f>INDEX(Data1!T:T,MATCH($A53,Data1!$A:$A,0))</f>
        <v>43.762109858007136</v>
      </c>
      <c r="D53" s="168">
        <f t="shared" si="0"/>
        <v>3.5675152000753897E-3</v>
      </c>
      <c r="E53" s="168">
        <f t="shared" si="1"/>
        <v>3.5675152000753897E-3</v>
      </c>
      <c r="F53" s="168">
        <f t="shared" si="2"/>
        <v>3.5675152000753897E-3</v>
      </c>
    </row>
    <row r="54" spans="1:6">
      <c r="A54" s="192" t="s">
        <v>110</v>
      </c>
      <c r="B54" s="192" t="str">
        <f>INDEX('Ref1'!$E:$E,MATCH($A54,'Ref1'!$A:$A,0))</f>
        <v>Buckinghamshire Fire Authority</v>
      </c>
      <c r="C54" s="227">
        <f>INDEX(Data1!T:T,MATCH($A54,Data1!$A:$A,0))</f>
        <v>5.0594545691618142</v>
      </c>
      <c r="D54" s="168">
        <f t="shared" si="0"/>
        <v>4.1244997414751272E-4</v>
      </c>
      <c r="E54" s="168">
        <f t="shared" si="1"/>
        <v>4.1244997414751272E-4</v>
      </c>
      <c r="F54" s="168">
        <f t="shared" si="2"/>
        <v>4.1244997414751272E-4</v>
      </c>
    </row>
    <row r="55" spans="1:6">
      <c r="A55" s="192" t="s">
        <v>112</v>
      </c>
      <c r="B55" s="192" t="str">
        <f>INDEX('Ref1'!$E:$E,MATCH($A55,'Ref1'!$A:$A,0))</f>
        <v>Burnley</v>
      </c>
      <c r="C55" s="227">
        <f>INDEX(Data1!T:T,MATCH($A55,Data1!$A:$A,0))</f>
        <v>4.1931021193612512</v>
      </c>
      <c r="D55" s="168">
        <f t="shared" si="0"/>
        <v>3.418243680395259E-4</v>
      </c>
      <c r="E55" s="168">
        <f t="shared" si="1"/>
        <v>3.418243680395259E-4</v>
      </c>
      <c r="F55" s="168">
        <f t="shared" si="2"/>
        <v>3.418243680395259E-4</v>
      </c>
    </row>
    <row r="56" spans="1:6">
      <c r="A56" s="192" t="s">
        <v>114</v>
      </c>
      <c r="B56" s="192" t="str">
        <f>INDEX('Ref1'!$E:$E,MATCH($A56,'Ref1'!$A:$A,0))</f>
        <v>Bury</v>
      </c>
      <c r="C56" s="227">
        <f>INDEX(Data1!T:T,MATCH($A56,Data1!$A:$A,0))</f>
        <v>35.406106079707087</v>
      </c>
      <c r="D56" s="168">
        <f t="shared" si="0"/>
        <v>2.8863284248559938E-3</v>
      </c>
      <c r="E56" s="168">
        <f t="shared" si="1"/>
        <v>2.8863284248559938E-3</v>
      </c>
      <c r="F56" s="168">
        <f t="shared" si="2"/>
        <v>2.8863284248559938E-3</v>
      </c>
    </row>
    <row r="57" spans="1:6">
      <c r="A57" s="192" t="s">
        <v>116</v>
      </c>
      <c r="B57" s="192" t="str">
        <f>INDEX('Ref1'!$E:$E,MATCH($A57,'Ref1'!$A:$A,0))</f>
        <v>Calderdale</v>
      </c>
      <c r="C57" s="227">
        <f>INDEX(Data1!T:T,MATCH($A57,Data1!$A:$A,0))</f>
        <v>41.521565678007619</v>
      </c>
      <c r="D57" s="168">
        <f t="shared" si="0"/>
        <v>3.3848646047424909E-3</v>
      </c>
      <c r="E57" s="168">
        <f t="shared" si="1"/>
        <v>3.3848646047424909E-3</v>
      </c>
      <c r="F57" s="168">
        <f t="shared" si="2"/>
        <v>3.3848646047424909E-3</v>
      </c>
    </row>
    <row r="58" spans="1:6">
      <c r="A58" s="192" t="s">
        <v>118</v>
      </c>
      <c r="B58" s="192" t="str">
        <f>INDEX('Ref1'!$E:$E,MATCH($A58,'Ref1'!$A:$A,0))</f>
        <v>Cambridge</v>
      </c>
      <c r="C58" s="227">
        <f>INDEX(Data1!T:T,MATCH($A58,Data1!$A:$A,0))</f>
        <v>4.2002652934200597</v>
      </c>
      <c r="D58" s="168">
        <f t="shared" si="0"/>
        <v>3.4240831457269124E-4</v>
      </c>
      <c r="E58" s="168">
        <f t="shared" si="1"/>
        <v>3.4240831457269124E-4</v>
      </c>
      <c r="F58" s="168">
        <f t="shared" si="2"/>
        <v>3.4240831457269124E-4</v>
      </c>
    </row>
    <row r="59" spans="1:6">
      <c r="A59" s="192" t="s">
        <v>120</v>
      </c>
      <c r="B59" s="192" t="str">
        <f>INDEX('Ref1'!$E:$E,MATCH($A59,'Ref1'!$A:$A,0))</f>
        <v>Cambridgeshire</v>
      </c>
      <c r="C59" s="227">
        <f>INDEX(Data1!T:T,MATCH($A59,Data1!$A:$A,0))</f>
        <v>64.297896740322102</v>
      </c>
      <c r="D59" s="168">
        <f t="shared" si="0"/>
        <v>5.241605688076913E-3</v>
      </c>
      <c r="E59" s="168">
        <f t="shared" si="1"/>
        <v>5.241605688076913E-3</v>
      </c>
      <c r="F59" s="168">
        <f t="shared" si="2"/>
        <v>5.241605688076913E-3</v>
      </c>
    </row>
    <row r="60" spans="1:6">
      <c r="A60" s="192" t="s">
        <v>122</v>
      </c>
      <c r="B60" s="192" t="str">
        <f>INDEX('Ref1'!$E:$E,MATCH($A60,'Ref1'!$A:$A,0))</f>
        <v>Cambridgeshire Fire Authority</v>
      </c>
      <c r="C60" s="227">
        <f>INDEX(Data1!T:T,MATCH($A60,Data1!$A:$A,0))</f>
        <v>6.0131457011761729</v>
      </c>
      <c r="D60" s="168">
        <f t="shared" si="0"/>
        <v>4.9019548551973945E-4</v>
      </c>
      <c r="E60" s="168">
        <f t="shared" si="1"/>
        <v>4.9019548551973945E-4</v>
      </c>
      <c r="F60" s="168">
        <f t="shared" si="2"/>
        <v>4.9019548551973945E-4</v>
      </c>
    </row>
    <row r="61" spans="1:6">
      <c r="A61" s="192" t="s">
        <v>124</v>
      </c>
      <c r="B61" s="192" t="str">
        <f>INDEX('Ref1'!$E:$E,MATCH($A61,'Ref1'!$A:$A,0))</f>
        <v>Camden</v>
      </c>
      <c r="C61" s="227">
        <f>INDEX(Data1!T:T,MATCH($A61,Data1!$A:$A,0))</f>
        <v>89.954986794216168</v>
      </c>
      <c r="D61" s="168">
        <f t="shared" si="0"/>
        <v>7.3331880878734481E-3</v>
      </c>
      <c r="E61" s="168">
        <f t="shared" si="1"/>
        <v>7.3331880878734481E-3</v>
      </c>
      <c r="F61" s="168">
        <f t="shared" si="2"/>
        <v>7.3331880878734481E-3</v>
      </c>
    </row>
    <row r="62" spans="1:6">
      <c r="A62" s="192" t="s">
        <v>126</v>
      </c>
      <c r="B62" s="192" t="str">
        <f>INDEX('Ref1'!$E:$E,MATCH($A62,'Ref1'!$A:$A,0))</f>
        <v>Cannock Chase</v>
      </c>
      <c r="C62" s="227">
        <f>INDEX(Data1!T:T,MATCH($A62,Data1!$A:$A,0))</f>
        <v>2.9945808992629774</v>
      </c>
      <c r="D62" s="168">
        <f t="shared" si="0"/>
        <v>2.4412015121390217E-4</v>
      </c>
      <c r="E62" s="168">
        <f t="shared" si="1"/>
        <v>2.4412015121390217E-4</v>
      </c>
      <c r="F62" s="168">
        <f t="shared" si="2"/>
        <v>2.4412015121390217E-4</v>
      </c>
    </row>
    <row r="63" spans="1:6">
      <c r="A63" s="192" t="s">
        <v>128</v>
      </c>
      <c r="B63" s="192" t="str">
        <f>INDEX('Ref1'!$E:$E,MATCH($A63,'Ref1'!$A:$A,0))</f>
        <v>Canterbury</v>
      </c>
      <c r="C63" s="227">
        <f>INDEX(Data1!T:T,MATCH($A63,Data1!$A:$A,0))</f>
        <v>4.6088766364698586</v>
      </c>
      <c r="D63" s="168">
        <f t="shared" si="0"/>
        <v>3.757185727385611E-4</v>
      </c>
      <c r="E63" s="168">
        <f t="shared" si="1"/>
        <v>3.757185727385611E-4</v>
      </c>
      <c r="F63" s="168">
        <f t="shared" si="2"/>
        <v>3.757185727385611E-4</v>
      </c>
    </row>
    <row r="64" spans="1:6">
      <c r="A64" s="192" t="s">
        <v>130</v>
      </c>
      <c r="B64" s="192" t="str">
        <f>INDEX('Ref1'!$E:$E,MATCH($A64,'Ref1'!$A:$A,0))</f>
        <v>Carlisle</v>
      </c>
      <c r="C64" s="227">
        <f>INDEX(Data1!T:T,MATCH($A64,Data1!$A:$A,0))</f>
        <v>3.2793429636244884</v>
      </c>
      <c r="D64" s="168">
        <f t="shared" si="0"/>
        <v>2.6733413692690269E-4</v>
      </c>
      <c r="E64" s="168">
        <f t="shared" si="1"/>
        <v>2.6733413692690269E-4</v>
      </c>
      <c r="F64" s="168">
        <f t="shared" si="2"/>
        <v>2.6733413692690269E-4</v>
      </c>
    </row>
    <row r="65" spans="1:6">
      <c r="A65" s="192" t="s">
        <v>132</v>
      </c>
      <c r="B65" s="192" t="str">
        <f>INDEX('Ref1'!$E:$E,MATCH($A65,'Ref1'!$A:$A,0))</f>
        <v>Castle Point</v>
      </c>
      <c r="C65" s="227">
        <f>INDEX(Data1!T:T,MATCH($A65,Data1!$A:$A,0))</f>
        <v>2.2253461992322325</v>
      </c>
      <c r="D65" s="168">
        <f t="shared" si="0"/>
        <v>1.8141164621518811E-4</v>
      </c>
      <c r="E65" s="168">
        <f t="shared" si="1"/>
        <v>1.8141164621518811E-4</v>
      </c>
      <c r="F65" s="168">
        <f t="shared" si="2"/>
        <v>1.8141164621518811E-4</v>
      </c>
    </row>
    <row r="66" spans="1:6">
      <c r="A66" s="192" t="s">
        <v>134</v>
      </c>
      <c r="B66" s="192" t="str">
        <f>INDEX('Ref1'!$E:$E,MATCH($A66,'Ref1'!$A:$A,0))</f>
        <v>Central Bedfordshire</v>
      </c>
      <c r="C66" s="227">
        <f>INDEX(Data1!T:T,MATCH($A66,Data1!$A:$A,0))</f>
        <v>31.63446312266251</v>
      </c>
      <c r="D66" s="168">
        <f t="shared" si="0"/>
        <v>2.578861677430609E-3</v>
      </c>
      <c r="E66" s="168">
        <f t="shared" si="1"/>
        <v>2.578861677430609E-3</v>
      </c>
      <c r="F66" s="168">
        <f t="shared" si="2"/>
        <v>2.578861677430609E-3</v>
      </c>
    </row>
    <row r="67" spans="1:6">
      <c r="A67" s="192" t="s">
        <v>136</v>
      </c>
      <c r="B67" s="192" t="str">
        <f>INDEX('Ref1'!$E:$E,MATCH($A67,'Ref1'!$A:$A,0))</f>
        <v>Charnwood</v>
      </c>
      <c r="C67" s="227">
        <f>INDEX(Data1!T:T,MATCH($A67,Data1!$A:$A,0))</f>
        <v>4.2208950225986133</v>
      </c>
      <c r="D67" s="168">
        <f t="shared" si="0"/>
        <v>3.4409006329679811E-4</v>
      </c>
      <c r="E67" s="168">
        <f t="shared" si="1"/>
        <v>3.4409006329679811E-4</v>
      </c>
      <c r="F67" s="168">
        <f t="shared" si="2"/>
        <v>3.4409006329679811E-4</v>
      </c>
    </row>
    <row r="68" spans="1:6">
      <c r="A68" s="192" t="s">
        <v>138</v>
      </c>
      <c r="B68" s="192" t="str">
        <f>INDEX('Ref1'!$E:$E,MATCH($A68,'Ref1'!$A:$A,0))</f>
        <v>Chelmsford</v>
      </c>
      <c r="C68" s="227">
        <f>INDEX(Data1!T:T,MATCH($A68,Data1!$A:$A,0))</f>
        <v>3.3510786482907222</v>
      </c>
      <c r="D68" s="168">
        <f t="shared" si="0"/>
        <v>2.7318207584632338E-4</v>
      </c>
      <c r="E68" s="168">
        <f t="shared" si="1"/>
        <v>2.7318207584632338E-4</v>
      </c>
      <c r="F68" s="168">
        <f t="shared" si="2"/>
        <v>2.7318207584632338E-4</v>
      </c>
    </row>
    <row r="69" spans="1:6">
      <c r="A69" s="192" t="s">
        <v>140</v>
      </c>
      <c r="B69" s="192" t="str">
        <f>INDEX('Ref1'!$E:$E,MATCH($A69,'Ref1'!$A:$A,0))</f>
        <v>Cheltenham</v>
      </c>
      <c r="C69" s="227">
        <f>INDEX(Data1!T:T,MATCH($A69,Data1!$A:$A,0))</f>
        <v>2.7938739446376317</v>
      </c>
      <c r="D69" s="168">
        <f t="shared" si="0"/>
        <v>2.2775839183552634E-4</v>
      </c>
      <c r="E69" s="168">
        <f t="shared" si="1"/>
        <v>2.2775839183552634E-4</v>
      </c>
      <c r="F69" s="168">
        <f t="shared" si="2"/>
        <v>2.2775839183552634E-4</v>
      </c>
    </row>
    <row r="70" spans="1:6">
      <c r="A70" s="192" t="s">
        <v>142</v>
      </c>
      <c r="B70" s="192" t="str">
        <f>INDEX('Ref1'!$E:$E,MATCH($A70,'Ref1'!$A:$A,0))</f>
        <v>Cherwell</v>
      </c>
      <c r="C70" s="227">
        <f>INDEX(Data1!T:T,MATCH($A70,Data1!$A:$A,0))</f>
        <v>3.7549079126225604</v>
      </c>
      <c r="D70" s="168">
        <f t="shared" si="0"/>
        <v>3.0610249589493529E-4</v>
      </c>
      <c r="E70" s="168">
        <f t="shared" si="1"/>
        <v>3.0610249589493529E-4</v>
      </c>
      <c r="F70" s="168">
        <f t="shared" si="2"/>
        <v>3.0610249589493529E-4</v>
      </c>
    </row>
    <row r="71" spans="1:6">
      <c r="A71" s="192" t="s">
        <v>144</v>
      </c>
      <c r="B71" s="192" t="str">
        <f>INDEX('Ref1'!$E:$E,MATCH($A71,'Ref1'!$A:$A,0))</f>
        <v>Cheshire East</v>
      </c>
      <c r="C71" s="227">
        <f>INDEX(Data1!T:T,MATCH($A71,Data1!$A:$A,0))</f>
        <v>41.824283480431745</v>
      </c>
      <c r="D71" s="168">
        <f t="shared" si="0"/>
        <v>3.4095423537126744E-3</v>
      </c>
      <c r="E71" s="168">
        <f t="shared" si="1"/>
        <v>3.4095423537126744E-3</v>
      </c>
      <c r="F71" s="168">
        <f t="shared" si="2"/>
        <v>3.4095423537126744E-3</v>
      </c>
    </row>
    <row r="72" spans="1:6">
      <c r="A72" s="192" t="s">
        <v>146</v>
      </c>
      <c r="B72" s="192" t="str">
        <f>INDEX('Ref1'!$E:$E,MATCH($A72,'Ref1'!$A:$A,0))</f>
        <v>Cheshire Fire Authority</v>
      </c>
      <c r="C72" s="227">
        <f>INDEX(Data1!T:T,MATCH($A72,Data1!$A:$A,0))</f>
        <v>9.3105928005334544</v>
      </c>
      <c r="D72" s="168">
        <f t="shared" si="0"/>
        <v>7.5900548317686125E-4</v>
      </c>
      <c r="E72" s="168">
        <f t="shared" si="1"/>
        <v>7.5900548317686125E-4</v>
      </c>
      <c r="F72" s="168">
        <f t="shared" si="2"/>
        <v>7.5900548317686125E-4</v>
      </c>
    </row>
    <row r="73" spans="1:6">
      <c r="A73" s="192" t="s">
        <v>148</v>
      </c>
      <c r="B73" s="192" t="str">
        <f>INDEX('Ref1'!$E:$E,MATCH($A73,'Ref1'!$A:$A,0))</f>
        <v>Cheshire West and Chester</v>
      </c>
      <c r="C73" s="227">
        <f>INDEX(Data1!T:T,MATCH($A73,Data1!$A:$A,0))</f>
        <v>52.0662485867947</v>
      </c>
      <c r="D73" s="168">
        <f t="shared" si="0"/>
        <v>4.2444739032688064E-3</v>
      </c>
      <c r="E73" s="168">
        <f t="shared" si="1"/>
        <v>4.2444739032688064E-3</v>
      </c>
      <c r="F73" s="168">
        <f t="shared" si="2"/>
        <v>4.2444739032688064E-3</v>
      </c>
    </row>
    <row r="74" spans="1:6">
      <c r="A74" s="192" t="s">
        <v>150</v>
      </c>
      <c r="B74" s="192" t="str">
        <f>INDEX('Ref1'!$E:$E,MATCH($A74,'Ref1'!$A:$A,0))</f>
        <v>Chesterfield</v>
      </c>
      <c r="C74" s="227">
        <f>INDEX(Data1!T:T,MATCH($A74,Data1!$A:$A,0))</f>
        <v>3.3170434178722545</v>
      </c>
      <c r="D74" s="168">
        <f t="shared" si="0"/>
        <v>2.7040750208262869E-4</v>
      </c>
      <c r="E74" s="168">
        <f t="shared" si="1"/>
        <v>2.7040750208262869E-4</v>
      </c>
      <c r="F74" s="168">
        <f t="shared" si="2"/>
        <v>2.7040750208262869E-4</v>
      </c>
    </row>
    <row r="75" spans="1:6">
      <c r="A75" s="192" t="s">
        <v>152</v>
      </c>
      <c r="B75" s="192" t="str">
        <f>INDEX('Ref1'!$E:$E,MATCH($A75,'Ref1'!$A:$A,0))</f>
        <v>Chichester</v>
      </c>
      <c r="C75" s="227">
        <f>INDEX(Data1!T:T,MATCH($A75,Data1!$A:$A,0))</f>
        <v>2.2142040844782604</v>
      </c>
      <c r="D75" s="168">
        <f t="shared" ref="D75:D138" si="3">C75/$C$395</f>
        <v>1.8050333389033098E-4</v>
      </c>
      <c r="E75" s="168">
        <f t="shared" ref="E75:E138" si="4">IF(A75=authorityCode,$C$6,D75)</f>
        <v>1.8050333389033098E-4</v>
      </c>
      <c r="F75" s="168">
        <f t="shared" ref="F75:F138" si="5">IF(A75=authorityCode,$C$6,E75*$F$7)</f>
        <v>1.8050333389033098E-4</v>
      </c>
    </row>
    <row r="76" spans="1:6">
      <c r="A76" s="192" t="s">
        <v>154</v>
      </c>
      <c r="B76" s="192" t="str">
        <f>INDEX('Ref1'!$E:$E,MATCH($A76,'Ref1'!$A:$A,0))</f>
        <v>Chiltern</v>
      </c>
      <c r="C76" s="227">
        <f>INDEX(Data1!T:T,MATCH($A76,Data1!$A:$A,0))</f>
        <v>1.4682056624284725</v>
      </c>
      <c r="D76" s="168">
        <f t="shared" si="3"/>
        <v>1.196890651420904E-4</v>
      </c>
      <c r="E76" s="168">
        <f t="shared" si="4"/>
        <v>1.196890651420904E-4</v>
      </c>
      <c r="F76" s="168">
        <f t="shared" si="5"/>
        <v>1.196890651420904E-4</v>
      </c>
    </row>
    <row r="77" spans="1:6">
      <c r="A77" s="192" t="s">
        <v>156</v>
      </c>
      <c r="B77" s="192" t="str">
        <f>INDEX('Ref1'!$E:$E,MATCH($A77,'Ref1'!$A:$A,0))</f>
        <v>Chorley</v>
      </c>
      <c r="C77" s="227">
        <f>INDEX(Data1!T:T,MATCH($A77,Data1!$A:$A,0))</f>
        <v>2.8918128127519425</v>
      </c>
      <c r="D77" s="168">
        <f t="shared" si="3"/>
        <v>2.3574243103769595E-4</v>
      </c>
      <c r="E77" s="168">
        <f t="shared" si="4"/>
        <v>2.3574243103769595E-4</v>
      </c>
      <c r="F77" s="168">
        <f t="shared" si="5"/>
        <v>2.3574243103769595E-4</v>
      </c>
    </row>
    <row r="78" spans="1:6">
      <c r="A78" s="192" t="s">
        <v>158</v>
      </c>
      <c r="B78" s="192" t="str">
        <f>INDEX('Ref1'!$E:$E,MATCH($A78,'Ref1'!$A:$A,0))</f>
        <v>Christchurch</v>
      </c>
      <c r="C78" s="227">
        <f>INDEX(Data1!T:T,MATCH($A78,Data1!$A:$A,0))</f>
        <v>0.97880642256642358</v>
      </c>
      <c r="D78" s="168">
        <f t="shared" si="3"/>
        <v>7.9792925929923335E-5</v>
      </c>
      <c r="E78" s="168">
        <f t="shared" si="4"/>
        <v>7.9792925929923335E-5</v>
      </c>
      <c r="F78" s="168">
        <f t="shared" si="5"/>
        <v>7.9792925929923335E-5</v>
      </c>
    </row>
    <row r="79" spans="1:6">
      <c r="A79" s="192" t="s">
        <v>160</v>
      </c>
      <c r="B79" s="192" t="str">
        <f>INDEX('Ref1'!$E:$E,MATCH($A79,'Ref1'!$A:$A,0))</f>
        <v>City of London</v>
      </c>
      <c r="C79" s="227">
        <f>INDEX(Data1!T:T,MATCH($A79,Data1!$A:$A,0))</f>
        <v>16.394684457954618</v>
      </c>
      <c r="D79" s="168">
        <f t="shared" si="3"/>
        <v>1.336505168374355E-3</v>
      </c>
      <c r="E79" s="168">
        <f t="shared" si="4"/>
        <v>1.336505168374355E-3</v>
      </c>
      <c r="F79" s="168">
        <f t="shared" si="5"/>
        <v>1.336505168374355E-3</v>
      </c>
    </row>
    <row r="80" spans="1:6">
      <c r="A80" s="192" t="s">
        <v>162</v>
      </c>
      <c r="B80" s="192" t="str">
        <f>INDEX('Ref1'!$E:$E,MATCH($A80,'Ref1'!$A:$A,0))</f>
        <v>Cleveland Fire Authority</v>
      </c>
      <c r="C80" s="227">
        <f>INDEX(Data1!T:T,MATCH($A80,Data1!$A:$A,0))</f>
        <v>9.2083022182406484</v>
      </c>
      <c r="D80" s="168">
        <f t="shared" si="3"/>
        <v>7.5066668945009173E-4</v>
      </c>
      <c r="E80" s="168">
        <f t="shared" si="4"/>
        <v>7.5066668945009173E-4</v>
      </c>
      <c r="F80" s="168">
        <f t="shared" si="5"/>
        <v>7.5066668945009173E-4</v>
      </c>
    </row>
    <row r="81" spans="1:6">
      <c r="A81" s="192" t="s">
        <v>164</v>
      </c>
      <c r="B81" s="192" t="str">
        <f>INDEX('Ref1'!$E:$E,MATCH($A81,'Ref1'!$A:$A,0))</f>
        <v>Colchester</v>
      </c>
      <c r="C81" s="227">
        <f>INDEX(Data1!T:T,MATCH($A81,Data1!$A:$A,0))</f>
        <v>4.2544715135157167</v>
      </c>
      <c r="D81" s="168">
        <f t="shared" si="3"/>
        <v>3.4682724032278291E-4</v>
      </c>
      <c r="E81" s="168">
        <f t="shared" si="4"/>
        <v>3.4682724032278291E-4</v>
      </c>
      <c r="F81" s="168">
        <f t="shared" si="5"/>
        <v>3.4682724032278291E-4</v>
      </c>
    </row>
    <row r="82" spans="1:6">
      <c r="A82" s="192" t="s">
        <v>166</v>
      </c>
      <c r="B82" s="192" t="str">
        <f>INDEX('Ref1'!$E:$E,MATCH($A82,'Ref1'!$A:$A,0))</f>
        <v>Copeland</v>
      </c>
      <c r="C82" s="227">
        <f>INDEX(Data1!T:T,MATCH($A82,Data1!$A:$A,0))</f>
        <v>2.479622017961268</v>
      </c>
      <c r="D82" s="168">
        <f t="shared" si="3"/>
        <v>2.0214037367533068E-4</v>
      </c>
      <c r="E82" s="168">
        <f t="shared" si="4"/>
        <v>2.0214037367533068E-4</v>
      </c>
      <c r="F82" s="168">
        <f t="shared" si="5"/>
        <v>2.0214037367533068E-4</v>
      </c>
    </row>
    <row r="83" spans="1:6">
      <c r="A83" s="192" t="s">
        <v>168</v>
      </c>
      <c r="B83" s="192" t="str">
        <f>INDEX('Ref1'!$E:$E,MATCH($A83,'Ref1'!$A:$A,0))</f>
        <v>Corby</v>
      </c>
      <c r="C83" s="227">
        <f>INDEX(Data1!T:T,MATCH($A83,Data1!$A:$A,0))</f>
        <v>2.0791291761443582</v>
      </c>
      <c r="D83" s="168">
        <f t="shared" si="3"/>
        <v>1.6949194092519458E-4</v>
      </c>
      <c r="E83" s="168">
        <f t="shared" si="4"/>
        <v>1.6949194092519458E-4</v>
      </c>
      <c r="F83" s="168">
        <f t="shared" si="5"/>
        <v>1.6949194092519458E-4</v>
      </c>
    </row>
    <row r="84" spans="1:6">
      <c r="A84" s="192" t="s">
        <v>170</v>
      </c>
      <c r="B84" s="192" t="str">
        <f>INDEX('Ref1'!$E:$E,MATCH($A84,'Ref1'!$A:$A,0))</f>
        <v>Cornwall</v>
      </c>
      <c r="C84" s="227">
        <f>INDEX(Data1!T:T,MATCH($A84,Data1!$A:$A,0))</f>
        <v>110.25849191570974</v>
      </c>
      <c r="D84" s="168">
        <f t="shared" si="3"/>
        <v>8.9883428180899984E-3</v>
      </c>
      <c r="E84" s="168">
        <f t="shared" si="4"/>
        <v>8.9883428180899984E-3</v>
      </c>
      <c r="F84" s="168">
        <f t="shared" si="5"/>
        <v>8.9883428180899984E-3</v>
      </c>
    </row>
    <row r="85" spans="1:6">
      <c r="A85" s="192" t="s">
        <v>172</v>
      </c>
      <c r="B85" s="192" t="str">
        <f>INDEX('Ref1'!$E:$E,MATCH($A85,'Ref1'!$A:$A,0))</f>
        <v>Cotswold</v>
      </c>
      <c r="C85" s="227">
        <f>INDEX(Data1!T:T,MATCH($A85,Data1!$A:$A,0))</f>
        <v>1.8468704163257179</v>
      </c>
      <c r="D85" s="168">
        <f t="shared" si="3"/>
        <v>1.5055805819668504E-4</v>
      </c>
      <c r="E85" s="168">
        <f t="shared" si="4"/>
        <v>1.5055805819668504E-4</v>
      </c>
      <c r="F85" s="168">
        <f t="shared" si="5"/>
        <v>1.5055805819668504E-4</v>
      </c>
    </row>
    <row r="86" spans="1:6">
      <c r="A86" s="192" t="s">
        <v>174</v>
      </c>
      <c r="B86" s="192" t="str">
        <f>INDEX('Ref1'!$E:$E,MATCH($A86,'Ref1'!$A:$A,0))</f>
        <v>Coventry</v>
      </c>
      <c r="C86" s="227">
        <f>INDEX(Data1!T:T,MATCH($A86,Data1!$A:$A,0))</f>
        <v>79.509315562595788</v>
      </c>
      <c r="D86" s="168">
        <f t="shared" si="3"/>
        <v>6.4816502846297697E-3</v>
      </c>
      <c r="E86" s="168">
        <f t="shared" si="4"/>
        <v>6.4816502846297697E-3</v>
      </c>
      <c r="F86" s="168">
        <f t="shared" si="5"/>
        <v>6.4816502846297697E-3</v>
      </c>
    </row>
    <row r="87" spans="1:6">
      <c r="A87" s="192" t="s">
        <v>176</v>
      </c>
      <c r="B87" s="192" t="str">
        <f>INDEX('Ref1'!$E:$E,MATCH($A87,'Ref1'!$A:$A,0))</f>
        <v>Craven</v>
      </c>
      <c r="C87" s="227">
        <f>INDEX(Data1!T:T,MATCH($A87,Data1!$A:$A,0))</f>
        <v>1.4606639332456131</v>
      </c>
      <c r="D87" s="168">
        <f t="shared" si="3"/>
        <v>1.1907425855296566E-4</v>
      </c>
      <c r="E87" s="168">
        <f t="shared" si="4"/>
        <v>1.1907425855296566E-4</v>
      </c>
      <c r="F87" s="168">
        <f t="shared" si="5"/>
        <v>1.1907425855296566E-4</v>
      </c>
    </row>
    <row r="88" spans="1:6">
      <c r="A88" s="192" t="s">
        <v>178</v>
      </c>
      <c r="B88" s="192" t="str">
        <f>INDEX('Ref1'!$E:$E,MATCH($A88,'Ref1'!$A:$A,0))</f>
        <v>Crawley</v>
      </c>
      <c r="C88" s="227">
        <f>INDEX(Data1!T:T,MATCH($A88,Data1!$A:$A,0))</f>
        <v>3.5819391420939346</v>
      </c>
      <c r="D88" s="168">
        <f t="shared" si="3"/>
        <v>2.9200197103447045E-4</v>
      </c>
      <c r="E88" s="168">
        <f t="shared" si="4"/>
        <v>2.9200197103447045E-4</v>
      </c>
      <c r="F88" s="168">
        <f t="shared" si="5"/>
        <v>2.9200197103447045E-4</v>
      </c>
    </row>
    <row r="89" spans="1:6">
      <c r="A89" s="192" t="s">
        <v>180</v>
      </c>
      <c r="B89" s="192" t="str">
        <f>INDEX('Ref1'!$E:$E,MATCH($A89,'Ref1'!$A:$A,0))</f>
        <v>Croydon</v>
      </c>
      <c r="C89" s="227">
        <f>INDEX(Data1!T:T,MATCH($A89,Data1!$A:$A,0))</f>
        <v>72.804637451833358</v>
      </c>
      <c r="D89" s="168">
        <f t="shared" si="3"/>
        <v>5.9350806345519584E-3</v>
      </c>
      <c r="E89" s="168">
        <f t="shared" si="4"/>
        <v>5.9350806345519584E-3</v>
      </c>
      <c r="F89" s="168">
        <f t="shared" si="5"/>
        <v>5.9350806345519584E-3</v>
      </c>
    </row>
    <row r="90" spans="1:6">
      <c r="A90" s="192" t="s">
        <v>182</v>
      </c>
      <c r="B90" s="192" t="str">
        <f>INDEX('Ref1'!$E:$E,MATCH($A90,'Ref1'!$A:$A,0))</f>
        <v>Cumbria</v>
      </c>
      <c r="C90" s="227">
        <f>INDEX(Data1!T:T,MATCH($A90,Data1!$A:$A,0))</f>
        <v>87.361713940784199</v>
      </c>
      <c r="D90" s="168">
        <f t="shared" si="3"/>
        <v>7.1217828253625805E-3</v>
      </c>
      <c r="E90" s="168">
        <f t="shared" si="4"/>
        <v>7.1217828253625805E-3</v>
      </c>
      <c r="F90" s="168">
        <f t="shared" si="5"/>
        <v>7.1217828253625805E-3</v>
      </c>
    </row>
    <row r="91" spans="1:6">
      <c r="A91" s="192" t="s">
        <v>184</v>
      </c>
      <c r="B91" s="192" t="str">
        <f>INDEX('Ref1'!$E:$E,MATCH($A91,'Ref1'!$A:$A,0))</f>
        <v>Dacorum</v>
      </c>
      <c r="C91" s="227">
        <f>INDEX(Data1!T:T,MATCH($A91,Data1!$A:$A,0))</f>
        <v>2.9666246123226996</v>
      </c>
      <c r="D91" s="168">
        <f t="shared" si="3"/>
        <v>2.4184113681261499E-4</v>
      </c>
      <c r="E91" s="168">
        <f t="shared" si="4"/>
        <v>2.4184113681261499E-4</v>
      </c>
      <c r="F91" s="168">
        <f t="shared" si="5"/>
        <v>2.4184113681261499E-4</v>
      </c>
    </row>
    <row r="92" spans="1:6">
      <c r="A92" s="192" t="s">
        <v>186</v>
      </c>
      <c r="B92" s="192" t="str">
        <f>INDEX('Ref1'!$E:$E,MATCH($A92,'Ref1'!$A:$A,0))</f>
        <v>Darlington</v>
      </c>
      <c r="C92" s="227">
        <f>INDEX(Data1!T:T,MATCH($A92,Data1!$A:$A,0))</f>
        <v>22.523350388723593</v>
      </c>
      <c r="D92" s="168">
        <f t="shared" si="3"/>
        <v>1.8361179369347363E-3</v>
      </c>
      <c r="E92" s="168">
        <f t="shared" si="4"/>
        <v>1.8361179369347363E-3</v>
      </c>
      <c r="F92" s="168">
        <f t="shared" si="5"/>
        <v>1.8361179369347363E-3</v>
      </c>
    </row>
    <row r="93" spans="1:6">
      <c r="A93" s="192" t="s">
        <v>188</v>
      </c>
      <c r="B93" s="192" t="str">
        <f>INDEX('Ref1'!$E:$E,MATCH($A93,'Ref1'!$A:$A,0))</f>
        <v>Dartford</v>
      </c>
      <c r="C93" s="227">
        <f>INDEX(Data1!T:T,MATCH($A93,Data1!$A:$A,0))</f>
        <v>2.670439632991545</v>
      </c>
      <c r="D93" s="168">
        <f t="shared" si="3"/>
        <v>2.1769594776148483E-4</v>
      </c>
      <c r="E93" s="168">
        <f t="shared" si="4"/>
        <v>2.1769594776148483E-4</v>
      </c>
      <c r="F93" s="168">
        <f t="shared" si="5"/>
        <v>2.1769594776148483E-4</v>
      </c>
    </row>
    <row r="94" spans="1:6">
      <c r="A94" s="192" t="s">
        <v>190</v>
      </c>
      <c r="B94" s="192" t="str">
        <f>INDEX('Ref1'!$E:$E,MATCH($A94,'Ref1'!$A:$A,0))</f>
        <v>Daventry</v>
      </c>
      <c r="C94" s="227">
        <f>INDEX(Data1!T:T,MATCH($A94,Data1!$A:$A,0))</f>
        <v>2.0824051895089482</v>
      </c>
      <c r="D94" s="168">
        <f t="shared" si="3"/>
        <v>1.6975900363107749E-4</v>
      </c>
      <c r="E94" s="168">
        <f t="shared" si="4"/>
        <v>1.6975900363107749E-4</v>
      </c>
      <c r="F94" s="168">
        <f t="shared" si="5"/>
        <v>1.6975900363107749E-4</v>
      </c>
    </row>
    <row r="95" spans="1:6">
      <c r="A95" s="192" t="s">
        <v>192</v>
      </c>
      <c r="B95" s="192" t="str">
        <f>INDEX('Ref1'!$E:$E,MATCH($A95,'Ref1'!$A:$A,0))</f>
        <v>Derby</v>
      </c>
      <c r="C95" s="227">
        <f>INDEX(Data1!T:T,MATCH($A95,Data1!$A:$A,0))</f>
        <v>56.754160309400561</v>
      </c>
      <c r="D95" s="168">
        <f t="shared" si="3"/>
        <v>4.626635466805671E-3</v>
      </c>
      <c r="E95" s="168">
        <f t="shared" si="4"/>
        <v>4.626635466805671E-3</v>
      </c>
      <c r="F95" s="168">
        <f t="shared" si="5"/>
        <v>4.626635466805671E-3</v>
      </c>
    </row>
    <row r="96" spans="1:6">
      <c r="A96" s="192" t="s">
        <v>194</v>
      </c>
      <c r="B96" s="192" t="str">
        <f>INDEX('Ref1'!$E:$E,MATCH($A96,'Ref1'!$A:$A,0))</f>
        <v>Derbyshire</v>
      </c>
      <c r="C96" s="227">
        <f>INDEX(Data1!T:T,MATCH($A96,Data1!$A:$A,0))</f>
        <v>110.98490248507248</v>
      </c>
      <c r="D96" s="168">
        <f t="shared" si="3"/>
        <v>9.0475602725524421E-3</v>
      </c>
      <c r="E96" s="168">
        <f t="shared" si="4"/>
        <v>9.0475602725524421E-3</v>
      </c>
      <c r="F96" s="168">
        <f t="shared" si="5"/>
        <v>9.0475602725524421E-3</v>
      </c>
    </row>
    <row r="97" spans="1:6">
      <c r="A97" s="192" t="s">
        <v>196</v>
      </c>
      <c r="B97" s="192" t="str">
        <f>INDEX('Ref1'!$E:$E,MATCH($A97,'Ref1'!$A:$A,0))</f>
        <v>Derbyshire Dales</v>
      </c>
      <c r="C97" s="227">
        <f>INDEX(Data1!T:T,MATCH($A97,Data1!$A:$A,0))</f>
        <v>1.6470610319365881</v>
      </c>
      <c r="D97" s="168">
        <f t="shared" si="3"/>
        <v>1.3426946931834277E-4</v>
      </c>
      <c r="E97" s="168">
        <f t="shared" si="4"/>
        <v>1.3426946931834277E-4</v>
      </c>
      <c r="F97" s="168">
        <f t="shared" si="5"/>
        <v>1.3426946931834277E-4</v>
      </c>
    </row>
    <row r="98" spans="1:6">
      <c r="A98" s="192" t="s">
        <v>198</v>
      </c>
      <c r="B98" s="192" t="str">
        <f>INDEX('Ref1'!$E:$E,MATCH($A98,'Ref1'!$A:$A,0))</f>
        <v>Derbyshire Fire Authority</v>
      </c>
      <c r="C98" s="227">
        <f>INDEX(Data1!T:T,MATCH($A98,Data1!$A:$A,0))</f>
        <v>8.8327762979121918</v>
      </c>
      <c r="D98" s="168">
        <f t="shared" si="3"/>
        <v>7.200535761166416E-4</v>
      </c>
      <c r="E98" s="168">
        <f t="shared" si="4"/>
        <v>7.200535761166416E-4</v>
      </c>
      <c r="F98" s="168">
        <f t="shared" si="5"/>
        <v>7.200535761166416E-4</v>
      </c>
    </row>
    <row r="99" spans="1:6">
      <c r="A99" s="192" t="s">
        <v>200</v>
      </c>
      <c r="B99" s="192" t="str">
        <f>INDEX('Ref1'!$E:$E,MATCH($A99,'Ref1'!$A:$A,0))</f>
        <v>Devon</v>
      </c>
      <c r="C99" s="227">
        <f>INDEX(Data1!T:T,MATCH($A99,Data1!$A:$A,0))</f>
        <v>100.93227296664401</v>
      </c>
      <c r="D99" s="168">
        <f t="shared" si="3"/>
        <v>8.2280634812852294E-3</v>
      </c>
      <c r="E99" s="168">
        <f t="shared" si="4"/>
        <v>8.2280634812852294E-3</v>
      </c>
      <c r="F99" s="168">
        <f t="shared" si="5"/>
        <v>8.2280634812852294E-3</v>
      </c>
    </row>
    <row r="100" spans="1:6">
      <c r="A100" s="192" t="s">
        <v>512</v>
      </c>
      <c r="B100" s="192" t="str">
        <f>INDEX('Ref1'!$E:$E,MATCH($A100,'Ref1'!$A:$A,0))</f>
        <v>Devon &amp; Somerset Fire</v>
      </c>
      <c r="C100" s="227">
        <f>INDEX(Data1!T:T,MATCH($A100,Data1!$A:$A,0))</f>
        <v>15.663238890813709</v>
      </c>
      <c r="D100" s="168">
        <f t="shared" si="3"/>
        <v>1.2768772576710161E-3</v>
      </c>
      <c r="E100" s="168">
        <f t="shared" si="4"/>
        <v>1.2768772576710161E-3</v>
      </c>
      <c r="F100" s="168">
        <f t="shared" si="5"/>
        <v>1.2768772576710161E-3</v>
      </c>
    </row>
    <row r="101" spans="1:6">
      <c r="A101" s="192" t="s">
        <v>202</v>
      </c>
      <c r="B101" s="192" t="str">
        <f>INDEX('Ref1'!$E:$E,MATCH($A101,'Ref1'!$A:$A,0))</f>
        <v>Doncaster</v>
      </c>
      <c r="C101" s="227">
        <f>INDEX(Data1!T:T,MATCH($A101,Data1!$A:$A,0))</f>
        <v>75.088137822959126</v>
      </c>
      <c r="D101" s="168">
        <f t="shared" si="3"/>
        <v>6.1212330460741924E-3</v>
      </c>
      <c r="E101" s="168">
        <f t="shared" si="4"/>
        <v>6.1212330460741924E-3</v>
      </c>
      <c r="F101" s="168">
        <f t="shared" si="5"/>
        <v>6.1212330460741924E-3</v>
      </c>
    </row>
    <row r="102" spans="1:6">
      <c r="A102" s="192" t="s">
        <v>204</v>
      </c>
      <c r="B102" s="192" t="str">
        <f>INDEX('Ref1'!$E:$E,MATCH($A102,'Ref1'!$A:$A,0))</f>
        <v>Dorset</v>
      </c>
      <c r="C102" s="227">
        <f>INDEX(Data1!T:T,MATCH($A102,Data1!$A:$A,0))</f>
        <v>39.426622693627507</v>
      </c>
      <c r="D102" s="168">
        <f t="shared" si="3"/>
        <v>3.2140835120502728E-3</v>
      </c>
      <c r="E102" s="168">
        <f t="shared" si="4"/>
        <v>3.2140835120502728E-3</v>
      </c>
      <c r="F102" s="168">
        <f t="shared" si="5"/>
        <v>3.2140835120502728E-3</v>
      </c>
    </row>
    <row r="103" spans="1:6">
      <c r="A103" s="192" t="s">
        <v>514</v>
      </c>
      <c r="B103" s="192" t="str">
        <f>INDEX('Ref1'!$E:$E,MATCH($A103,'Ref1'!$A:$A,0))</f>
        <v>Dorset &amp; Wiltshire Fire</v>
      </c>
      <c r="C103" s="227">
        <f>INDEX(Data1!T:T,MATCH($A103,Data1!$A:$A,0))</f>
        <v>10.27885398664827</v>
      </c>
      <c r="D103" s="168">
        <f t="shared" si="3"/>
        <v>8.3793875468309335E-4</v>
      </c>
      <c r="E103" s="168">
        <f t="shared" si="4"/>
        <v>8.3793875468309335E-4</v>
      </c>
      <c r="F103" s="168">
        <f t="shared" si="5"/>
        <v>8.3793875468309335E-4</v>
      </c>
    </row>
    <row r="104" spans="1:6">
      <c r="A104" s="192" t="s">
        <v>206</v>
      </c>
      <c r="B104" s="192" t="str">
        <f>INDEX('Ref1'!$E:$E,MATCH($A104,'Ref1'!$A:$A,0))</f>
        <v>Dover</v>
      </c>
      <c r="C104" s="227">
        <f>INDEX(Data1!T:T,MATCH($A104,Data1!$A:$A,0))</f>
        <v>3.6429890676612722</v>
      </c>
      <c r="D104" s="168">
        <f t="shared" si="3"/>
        <v>2.9697880003406898E-4</v>
      </c>
      <c r="E104" s="168">
        <f t="shared" si="4"/>
        <v>2.9697880003406898E-4</v>
      </c>
      <c r="F104" s="168">
        <f t="shared" si="5"/>
        <v>2.9697880003406898E-4</v>
      </c>
    </row>
    <row r="105" spans="1:6">
      <c r="A105" s="192" t="s">
        <v>208</v>
      </c>
      <c r="B105" s="192" t="str">
        <f>INDEX('Ref1'!$E:$E,MATCH($A105,'Ref1'!$A:$A,0))</f>
        <v>Dudley</v>
      </c>
      <c r="C105" s="227">
        <f>INDEX(Data1!T:T,MATCH($A105,Data1!$A:$A,0))</f>
        <v>67.723527490446415</v>
      </c>
      <c r="D105" s="168">
        <f t="shared" si="3"/>
        <v>5.5208652989724343E-3</v>
      </c>
      <c r="E105" s="168">
        <f t="shared" si="4"/>
        <v>5.5208652989724343E-3</v>
      </c>
      <c r="F105" s="168">
        <f t="shared" si="5"/>
        <v>5.5208652989724343E-3</v>
      </c>
    </row>
    <row r="106" spans="1:6">
      <c r="A106" s="192" t="s">
        <v>210</v>
      </c>
      <c r="B106" s="192" t="str">
        <f>INDEX('Ref1'!$E:$E,MATCH($A106,'Ref1'!$A:$A,0))</f>
        <v>Durham</v>
      </c>
      <c r="C106" s="227">
        <f>INDEX(Data1!T:T,MATCH($A106,Data1!$A:$A,0))</f>
        <v>125.16992718253775</v>
      </c>
      <c r="D106" s="168">
        <f t="shared" si="3"/>
        <v>1.0203932563236068E-2</v>
      </c>
      <c r="E106" s="168">
        <f t="shared" si="4"/>
        <v>1.0203932563236068E-2</v>
      </c>
      <c r="F106" s="168">
        <f t="shared" si="5"/>
        <v>1.0203932563236068E-2</v>
      </c>
    </row>
    <row r="107" spans="1:6">
      <c r="A107" s="192" t="s">
        <v>212</v>
      </c>
      <c r="B107" s="192" t="str">
        <f>INDEX('Ref1'!$E:$E,MATCH($A107,'Ref1'!$A:$A,0))</f>
        <v>Durham Fire Authority</v>
      </c>
      <c r="C107" s="227">
        <f>INDEX(Data1!T:T,MATCH($A107,Data1!$A:$A,0))</f>
        <v>7.0037192197933091</v>
      </c>
      <c r="D107" s="168">
        <f t="shared" si="3"/>
        <v>5.709476726497711E-4</v>
      </c>
      <c r="E107" s="168">
        <f t="shared" si="4"/>
        <v>5.709476726497711E-4</v>
      </c>
      <c r="F107" s="168">
        <f t="shared" si="5"/>
        <v>5.709476726497711E-4</v>
      </c>
    </row>
    <row r="108" spans="1:6">
      <c r="A108" s="192" t="s">
        <v>214</v>
      </c>
      <c r="B108" s="192" t="str">
        <f>INDEX('Ref1'!$E:$E,MATCH($A108,'Ref1'!$A:$A,0))</f>
        <v>Ealing</v>
      </c>
      <c r="C108" s="227">
        <f>INDEX(Data1!T:T,MATCH($A108,Data1!$A:$A,0))</f>
        <v>75.814144523089453</v>
      </c>
      <c r="D108" s="168">
        <f t="shared" si="3"/>
        <v>6.1804175768583637E-3</v>
      </c>
      <c r="E108" s="168">
        <f t="shared" si="4"/>
        <v>6.1804175768583637E-3</v>
      </c>
      <c r="F108" s="168">
        <f t="shared" si="5"/>
        <v>6.1804175768583637E-3</v>
      </c>
    </row>
    <row r="109" spans="1:6">
      <c r="A109" s="192" t="s">
        <v>216</v>
      </c>
      <c r="B109" s="192" t="str">
        <f>INDEX('Ref1'!$E:$E,MATCH($A109,'Ref1'!$A:$A,0))</f>
        <v>East Cambridgeshire</v>
      </c>
      <c r="C109" s="227">
        <f>INDEX(Data1!T:T,MATCH($A109,Data1!$A:$A,0))</f>
        <v>2.4248154730637479</v>
      </c>
      <c r="D109" s="168">
        <f t="shared" si="3"/>
        <v>1.976725090632285E-4</v>
      </c>
      <c r="E109" s="168">
        <f t="shared" si="4"/>
        <v>1.976725090632285E-4</v>
      </c>
      <c r="F109" s="168">
        <f t="shared" si="5"/>
        <v>1.976725090632285E-4</v>
      </c>
    </row>
    <row r="110" spans="1:6">
      <c r="A110" s="192" t="s">
        <v>218</v>
      </c>
      <c r="B110" s="192" t="str">
        <f>INDEX('Ref1'!$E:$E,MATCH($A110,'Ref1'!$A:$A,0))</f>
        <v>East Devon</v>
      </c>
      <c r="C110" s="227">
        <f>INDEX(Data1!T:T,MATCH($A110,Data1!$A:$A,0))</f>
        <v>2.6226618009234879</v>
      </c>
      <c r="D110" s="168">
        <f t="shared" si="3"/>
        <v>2.1380106831708675E-4</v>
      </c>
      <c r="E110" s="168">
        <f t="shared" si="4"/>
        <v>2.1380106831708675E-4</v>
      </c>
      <c r="F110" s="168">
        <f t="shared" si="5"/>
        <v>2.1380106831708675E-4</v>
      </c>
    </row>
    <row r="111" spans="1:6">
      <c r="A111" s="192" t="s">
        <v>220</v>
      </c>
      <c r="B111" s="192" t="str">
        <f>INDEX('Ref1'!$E:$E,MATCH($A111,'Ref1'!$A:$A,0))</f>
        <v>East Dorset</v>
      </c>
      <c r="C111" s="227">
        <f>INDEX(Data1!T:T,MATCH($A111,Data1!$A:$A,0))</f>
        <v>1.3581119269635242</v>
      </c>
      <c r="D111" s="168">
        <f t="shared" si="3"/>
        <v>1.1071415337529818E-4</v>
      </c>
      <c r="E111" s="168">
        <f t="shared" si="4"/>
        <v>1.1071415337529818E-4</v>
      </c>
      <c r="F111" s="168">
        <f t="shared" si="5"/>
        <v>1.1071415337529818E-4</v>
      </c>
    </row>
    <row r="112" spans="1:6">
      <c r="A112" s="192" t="s">
        <v>222</v>
      </c>
      <c r="B112" s="192" t="str">
        <f>INDEX('Ref1'!$E:$E,MATCH($A112,'Ref1'!$A:$A,0))</f>
        <v>East Hampshire</v>
      </c>
      <c r="C112" s="227">
        <f>INDEX(Data1!T:T,MATCH($A112,Data1!$A:$A,0))</f>
        <v>1.8639837397882937</v>
      </c>
      <c r="D112" s="168">
        <f t="shared" si="3"/>
        <v>1.5195314727659088E-4</v>
      </c>
      <c r="E112" s="168">
        <f t="shared" si="4"/>
        <v>1.5195314727659088E-4</v>
      </c>
      <c r="F112" s="168">
        <f t="shared" si="5"/>
        <v>1.5195314727659088E-4</v>
      </c>
    </row>
    <row r="113" spans="1:6">
      <c r="A113" s="192" t="s">
        <v>224</v>
      </c>
      <c r="B113" s="192" t="str">
        <f>INDEX('Ref1'!$E:$E,MATCH($A113,'Ref1'!$A:$A,0))</f>
        <v>East Hertfordshire</v>
      </c>
      <c r="C113" s="227">
        <f>INDEX(Data1!T:T,MATCH($A113,Data1!$A:$A,0))</f>
        <v>2.6749726884800156</v>
      </c>
      <c r="D113" s="168">
        <f t="shared" si="3"/>
        <v>2.1806548534571867E-4</v>
      </c>
      <c r="E113" s="168">
        <f t="shared" si="4"/>
        <v>2.1806548534571867E-4</v>
      </c>
      <c r="F113" s="168">
        <f t="shared" si="5"/>
        <v>2.1806548534571867E-4</v>
      </c>
    </row>
    <row r="114" spans="1:6">
      <c r="A114" s="192" t="s">
        <v>226</v>
      </c>
      <c r="B114" s="192" t="str">
        <f>INDEX('Ref1'!$E:$E,MATCH($A114,'Ref1'!$A:$A,0))</f>
        <v>East Lindsey</v>
      </c>
      <c r="C114" s="227">
        <f>INDEX(Data1!T:T,MATCH($A114,Data1!$A:$A,0))</f>
        <v>6.0480513606232593</v>
      </c>
      <c r="D114" s="168">
        <f t="shared" si="3"/>
        <v>4.9304101721485611E-4</v>
      </c>
      <c r="E114" s="168">
        <f t="shared" si="4"/>
        <v>4.9304101721485611E-4</v>
      </c>
      <c r="F114" s="168">
        <f t="shared" si="5"/>
        <v>4.9304101721485611E-4</v>
      </c>
    </row>
    <row r="115" spans="1:6">
      <c r="A115" s="192" t="s">
        <v>228</v>
      </c>
      <c r="B115" s="192" t="str">
        <f>INDEX('Ref1'!$E:$E,MATCH($A115,'Ref1'!$A:$A,0))</f>
        <v>East Northamptonshire</v>
      </c>
      <c r="C115" s="227">
        <f>INDEX(Data1!T:T,MATCH($A115,Data1!$A:$A,0))</f>
        <v>2.3695743990151676</v>
      </c>
      <c r="D115" s="168">
        <f t="shared" si="3"/>
        <v>1.9316922135666602E-4</v>
      </c>
      <c r="E115" s="168">
        <f t="shared" si="4"/>
        <v>1.9316922135666602E-4</v>
      </c>
      <c r="F115" s="168">
        <f t="shared" si="5"/>
        <v>1.9316922135666602E-4</v>
      </c>
    </row>
    <row r="116" spans="1:6">
      <c r="A116" s="192" t="s">
        <v>230</v>
      </c>
      <c r="B116" s="192" t="str">
        <f>INDEX('Ref1'!$E:$E,MATCH($A116,'Ref1'!$A:$A,0))</f>
        <v>East Riding of Yorkshire</v>
      </c>
      <c r="C116" s="227">
        <f>INDEX(Data1!T:T,MATCH($A116,Data1!$A:$A,0))</f>
        <v>52.338026151847728</v>
      </c>
      <c r="D116" s="168">
        <f t="shared" si="3"/>
        <v>4.2666293842890789E-3</v>
      </c>
      <c r="E116" s="168">
        <f t="shared" si="4"/>
        <v>4.2666293842890789E-3</v>
      </c>
      <c r="F116" s="168">
        <f t="shared" si="5"/>
        <v>4.2666293842890789E-3</v>
      </c>
    </row>
    <row r="117" spans="1:6">
      <c r="A117" s="192" t="s">
        <v>232</v>
      </c>
      <c r="B117" s="192" t="str">
        <f>INDEX('Ref1'!$E:$E,MATCH($A117,'Ref1'!$A:$A,0))</f>
        <v>East Staffordshire</v>
      </c>
      <c r="C117" s="227">
        <f>INDEX(Data1!T:T,MATCH($A117,Data1!$A:$A,0))</f>
        <v>3.145743303449422</v>
      </c>
      <c r="D117" s="168">
        <f t="shared" si="3"/>
        <v>2.5644300713572216E-4</v>
      </c>
      <c r="E117" s="168">
        <f t="shared" si="4"/>
        <v>2.5644300713572216E-4</v>
      </c>
      <c r="F117" s="168">
        <f t="shared" si="5"/>
        <v>2.5644300713572216E-4</v>
      </c>
    </row>
    <row r="118" spans="1:6">
      <c r="A118" s="192" t="s">
        <v>234</v>
      </c>
      <c r="B118" s="192" t="str">
        <f>INDEX('Ref1'!$E:$E,MATCH($A118,'Ref1'!$A:$A,0))</f>
        <v>East Sussex</v>
      </c>
      <c r="C118" s="227">
        <f>INDEX(Data1!T:T,MATCH($A118,Data1!$A:$A,0))</f>
        <v>73.807731035968629</v>
      </c>
      <c r="D118" s="168">
        <f t="shared" si="3"/>
        <v>6.0168534654349258E-3</v>
      </c>
      <c r="E118" s="168">
        <f t="shared" si="4"/>
        <v>6.0168534654349258E-3</v>
      </c>
      <c r="F118" s="168">
        <f t="shared" si="5"/>
        <v>6.0168534654349258E-3</v>
      </c>
    </row>
    <row r="119" spans="1:6">
      <c r="A119" s="192" t="s">
        <v>236</v>
      </c>
      <c r="B119" s="192" t="str">
        <f>INDEX('Ref1'!$E:$E,MATCH($A119,'Ref1'!$A:$A,0))</f>
        <v>East Sussex Fire Authority</v>
      </c>
      <c r="C119" s="227">
        <f>INDEX(Data1!T:T,MATCH($A119,Data1!$A:$A,0))</f>
        <v>7.6336171373879864</v>
      </c>
      <c r="D119" s="168">
        <f t="shared" si="3"/>
        <v>6.222973539792622E-4</v>
      </c>
      <c r="E119" s="168">
        <f t="shared" si="4"/>
        <v>6.222973539792622E-4</v>
      </c>
      <c r="F119" s="168">
        <f t="shared" si="5"/>
        <v>6.222973539792622E-4</v>
      </c>
    </row>
    <row r="120" spans="1:6">
      <c r="A120" s="192" t="s">
        <v>238</v>
      </c>
      <c r="B120" s="192" t="str">
        <f>INDEX('Ref1'!$E:$E,MATCH($A120,'Ref1'!$A:$A,0))</f>
        <v>Eastbourne</v>
      </c>
      <c r="C120" s="227">
        <f>INDEX(Data1!T:T,MATCH($A120,Data1!$A:$A,0))</f>
        <v>3.5910435724016931</v>
      </c>
      <c r="D120" s="168">
        <f t="shared" si="3"/>
        <v>2.9274417001930782E-4</v>
      </c>
      <c r="E120" s="168">
        <f t="shared" si="4"/>
        <v>2.9274417001930782E-4</v>
      </c>
      <c r="F120" s="168">
        <f t="shared" si="5"/>
        <v>2.9274417001930782E-4</v>
      </c>
    </row>
    <row r="121" spans="1:6">
      <c r="A121" s="192" t="s">
        <v>240</v>
      </c>
      <c r="B121" s="192" t="str">
        <f>INDEX('Ref1'!$E:$E,MATCH($A121,'Ref1'!$A:$A,0))</f>
        <v>Eastleigh</v>
      </c>
      <c r="C121" s="227">
        <f>INDEX(Data1!T:T,MATCH($A121,Data1!$A:$A,0))</f>
        <v>2.5403588812153304</v>
      </c>
      <c r="D121" s="168">
        <f t="shared" si="3"/>
        <v>2.0709168163481477E-4</v>
      </c>
      <c r="E121" s="168">
        <f t="shared" si="4"/>
        <v>2.0709168163481477E-4</v>
      </c>
      <c r="F121" s="168">
        <f t="shared" si="5"/>
        <v>2.0709168163481477E-4</v>
      </c>
    </row>
    <row r="122" spans="1:6">
      <c r="A122" s="192" t="s">
        <v>242</v>
      </c>
      <c r="B122" s="192" t="str">
        <f>INDEX('Ref1'!$E:$E,MATCH($A122,'Ref1'!$A:$A,0))</f>
        <v>Eden</v>
      </c>
      <c r="C122" s="227">
        <f>INDEX(Data1!T:T,MATCH($A122,Data1!$A:$A,0))</f>
        <v>1.6869176812577353</v>
      </c>
      <c r="D122" s="168">
        <f t="shared" si="3"/>
        <v>1.3751860887625307E-4</v>
      </c>
      <c r="E122" s="168">
        <f t="shared" si="4"/>
        <v>1.3751860887625307E-4</v>
      </c>
      <c r="F122" s="168">
        <f t="shared" si="5"/>
        <v>1.3751860887625307E-4</v>
      </c>
    </row>
    <row r="123" spans="1:6">
      <c r="A123" s="192" t="s">
        <v>244</v>
      </c>
      <c r="B123" s="192" t="str">
        <f>INDEX('Ref1'!$E:$E,MATCH($A123,'Ref1'!$A:$A,0))</f>
        <v>Elmbridge</v>
      </c>
      <c r="C123" s="227">
        <f>INDEX(Data1!T:T,MATCH($A123,Data1!$A:$A,0))</f>
        <v>2.2893564739443133</v>
      </c>
      <c r="D123" s="168">
        <f t="shared" si="3"/>
        <v>1.8662980477146638E-4</v>
      </c>
      <c r="E123" s="168">
        <f t="shared" si="4"/>
        <v>1.8662980477146638E-4</v>
      </c>
      <c r="F123" s="168">
        <f t="shared" si="5"/>
        <v>1.8662980477146638E-4</v>
      </c>
    </row>
    <row r="124" spans="1:6">
      <c r="A124" s="192" t="s">
        <v>246</v>
      </c>
      <c r="B124" s="192" t="str">
        <f>INDEX('Ref1'!$E:$E,MATCH($A124,'Ref1'!$A:$A,0))</f>
        <v>Enfield</v>
      </c>
      <c r="C124" s="227">
        <f>INDEX(Data1!T:T,MATCH($A124,Data1!$A:$A,0))</f>
        <v>72.922513176371694</v>
      </c>
      <c r="D124" s="168">
        <f t="shared" si="3"/>
        <v>5.9446899390478989E-3</v>
      </c>
      <c r="E124" s="168">
        <f t="shared" si="4"/>
        <v>5.9446899390478989E-3</v>
      </c>
      <c r="F124" s="168">
        <f t="shared" si="5"/>
        <v>5.9446899390478989E-3</v>
      </c>
    </row>
    <row r="125" spans="1:6">
      <c r="A125" s="192" t="s">
        <v>248</v>
      </c>
      <c r="B125" s="192" t="str">
        <f>INDEX('Ref1'!$E:$E,MATCH($A125,'Ref1'!$A:$A,0))</f>
        <v>Epping Forest</v>
      </c>
      <c r="C125" s="227">
        <f>INDEX(Data1!T:T,MATCH($A125,Data1!$A:$A,0))</f>
        <v>3.2745182737612968</v>
      </c>
      <c r="D125" s="168">
        <f t="shared" si="3"/>
        <v>2.6694082512181757E-4</v>
      </c>
      <c r="E125" s="168">
        <f t="shared" si="4"/>
        <v>2.6694082512181757E-4</v>
      </c>
      <c r="F125" s="168">
        <f t="shared" si="5"/>
        <v>2.6694082512181757E-4</v>
      </c>
    </row>
    <row r="126" spans="1:6">
      <c r="A126" s="192" t="s">
        <v>250</v>
      </c>
      <c r="B126" s="192" t="str">
        <f>INDEX('Ref1'!$E:$E,MATCH($A126,'Ref1'!$A:$A,0))</f>
        <v>Epsom and Ewell</v>
      </c>
      <c r="C126" s="227">
        <f>INDEX(Data1!T:T,MATCH($A126,Data1!$A:$A,0))</f>
        <v>1.3959522800441269</v>
      </c>
      <c r="D126" s="168">
        <f t="shared" si="3"/>
        <v>1.1379892317340171E-4</v>
      </c>
      <c r="E126" s="168">
        <f t="shared" si="4"/>
        <v>1.1379892317340171E-4</v>
      </c>
      <c r="F126" s="168">
        <f t="shared" si="5"/>
        <v>1.1379892317340171E-4</v>
      </c>
    </row>
    <row r="127" spans="1:6">
      <c r="A127" s="192" t="s">
        <v>252</v>
      </c>
      <c r="B127" s="192" t="str">
        <f>INDEX('Ref1'!$E:$E,MATCH($A127,'Ref1'!$A:$A,0))</f>
        <v>Erewash</v>
      </c>
      <c r="C127" s="227">
        <f>INDEX(Data1!T:T,MATCH($A127,Data1!$A:$A,0))</f>
        <v>3.2684697401022258</v>
      </c>
      <c r="D127" s="168">
        <f t="shared" si="3"/>
        <v>2.6644774478732465E-4</v>
      </c>
      <c r="E127" s="168">
        <f t="shared" si="4"/>
        <v>2.6644774478732465E-4</v>
      </c>
      <c r="F127" s="168">
        <f t="shared" si="5"/>
        <v>2.6644774478732465E-4</v>
      </c>
    </row>
    <row r="128" spans="1:6">
      <c r="A128" s="192" t="s">
        <v>254</v>
      </c>
      <c r="B128" s="192" t="str">
        <f>INDEX('Ref1'!$E:$E,MATCH($A128,'Ref1'!$A:$A,0))</f>
        <v>Essex</v>
      </c>
      <c r="C128" s="227">
        <f>INDEX(Data1!T:T,MATCH($A128,Data1!$A:$A,0))</f>
        <v>173.67913328891012</v>
      </c>
      <c r="D128" s="168">
        <f t="shared" si="3"/>
        <v>1.4158434087261858E-2</v>
      </c>
      <c r="E128" s="168">
        <f t="shared" si="4"/>
        <v>1.4158434087261858E-2</v>
      </c>
      <c r="F128" s="168">
        <f t="shared" si="5"/>
        <v>1.4158434087261858E-2</v>
      </c>
    </row>
    <row r="129" spans="1:6">
      <c r="A129" s="192" t="s">
        <v>256</v>
      </c>
      <c r="B129" s="192" t="str">
        <f>INDEX('Ref1'!$E:$E,MATCH($A129,'Ref1'!$A:$A,0))</f>
        <v>Essex Fire Authority</v>
      </c>
      <c r="C129" s="227">
        <f>INDEX(Data1!T:T,MATCH($A129,Data1!$A:$A,0))</f>
        <v>16.242650568612156</v>
      </c>
      <c r="D129" s="168">
        <f t="shared" si="3"/>
        <v>1.3241112684249318E-3</v>
      </c>
      <c r="E129" s="168">
        <f t="shared" si="4"/>
        <v>1.3241112684249318E-3</v>
      </c>
      <c r="F129" s="168">
        <f t="shared" si="5"/>
        <v>1.3241112684249318E-3</v>
      </c>
    </row>
    <row r="130" spans="1:6">
      <c r="A130" s="192" t="s">
        <v>258</v>
      </c>
      <c r="B130" s="192" t="str">
        <f>INDEX('Ref1'!$E:$E,MATCH($A130,'Ref1'!$A:$A,0))</f>
        <v>Exeter</v>
      </c>
      <c r="C130" s="227">
        <f>INDEX(Data1!T:T,MATCH($A130,Data1!$A:$A,0))</f>
        <v>4.0608902289762145</v>
      </c>
      <c r="D130" s="168">
        <f t="shared" si="3"/>
        <v>3.3104637012969663E-4</v>
      </c>
      <c r="E130" s="168">
        <f t="shared" si="4"/>
        <v>3.3104637012969663E-4</v>
      </c>
      <c r="F130" s="168">
        <f t="shared" si="5"/>
        <v>3.3104637012969663E-4</v>
      </c>
    </row>
    <row r="131" spans="1:6">
      <c r="A131" s="192" t="s">
        <v>260</v>
      </c>
      <c r="B131" s="192" t="str">
        <f>INDEX('Ref1'!$E:$E,MATCH($A131,'Ref1'!$A:$A,0))</f>
        <v>Fareham</v>
      </c>
      <c r="C131" s="227">
        <f>INDEX(Data1!T:T,MATCH($A131,Data1!$A:$A,0))</f>
        <v>1.8963243313053899</v>
      </c>
      <c r="D131" s="168">
        <f t="shared" si="3"/>
        <v>1.5458957299260465E-4</v>
      </c>
      <c r="E131" s="168">
        <f t="shared" si="4"/>
        <v>1.5458957299260465E-4</v>
      </c>
      <c r="F131" s="168">
        <f t="shared" si="5"/>
        <v>1.5458957299260465E-4</v>
      </c>
    </row>
    <row r="132" spans="1:6">
      <c r="A132" s="192" t="s">
        <v>262</v>
      </c>
      <c r="B132" s="192" t="str">
        <f>INDEX('Ref1'!$E:$E,MATCH($A132,'Ref1'!$A:$A,0))</f>
        <v>Fenland</v>
      </c>
      <c r="C132" s="227">
        <f>INDEX(Data1!T:T,MATCH($A132,Data1!$A:$A,0))</f>
        <v>3.6399037189942764</v>
      </c>
      <c r="D132" s="168">
        <f t="shared" si="3"/>
        <v>2.9672728043634498E-4</v>
      </c>
      <c r="E132" s="168">
        <f t="shared" si="4"/>
        <v>2.9672728043634498E-4</v>
      </c>
      <c r="F132" s="168">
        <f t="shared" si="5"/>
        <v>2.9672728043634498E-4</v>
      </c>
    </row>
    <row r="133" spans="1:6">
      <c r="A133" s="192" t="s">
        <v>264</v>
      </c>
      <c r="B133" s="192" t="str">
        <f>INDEX('Ref1'!$E:$E,MATCH($A133,'Ref1'!$A:$A,0))</f>
        <v>Forest Heath</v>
      </c>
      <c r="C133" s="227">
        <f>INDEX(Data1!T:T,MATCH($A133,Data1!$A:$A,0))</f>
        <v>1.9705496209248758</v>
      </c>
      <c r="D133" s="168">
        <f t="shared" si="3"/>
        <v>1.606404661009739E-4</v>
      </c>
      <c r="E133" s="168">
        <f t="shared" si="4"/>
        <v>1.606404661009739E-4</v>
      </c>
      <c r="F133" s="168">
        <f t="shared" si="5"/>
        <v>1.606404661009739E-4</v>
      </c>
    </row>
    <row r="134" spans="1:6">
      <c r="A134" s="192" t="s">
        <v>266</v>
      </c>
      <c r="B134" s="192" t="str">
        <f>INDEX('Ref1'!$E:$E,MATCH($A134,'Ref1'!$A:$A,0))</f>
        <v>Forest of Dean</v>
      </c>
      <c r="C134" s="227">
        <f>INDEX(Data1!T:T,MATCH($A134,Data1!$A:$A,0))</f>
        <v>2.5487764943697879</v>
      </c>
      <c r="D134" s="168">
        <f t="shared" si="3"/>
        <v>2.0777789084580386E-4</v>
      </c>
      <c r="E134" s="168">
        <f t="shared" si="4"/>
        <v>2.0777789084580386E-4</v>
      </c>
      <c r="F134" s="168">
        <f t="shared" si="5"/>
        <v>2.0777789084580386E-4</v>
      </c>
    </row>
    <row r="135" spans="1:6">
      <c r="A135" s="192" t="s">
        <v>268</v>
      </c>
      <c r="B135" s="192" t="str">
        <f>INDEX('Ref1'!$E:$E,MATCH($A135,'Ref1'!$A:$A,0))</f>
        <v>Fylde</v>
      </c>
      <c r="C135" s="227">
        <f>INDEX(Data1!T:T,MATCH($A135,Data1!$A:$A,0))</f>
        <v>1.9029263341945526</v>
      </c>
      <c r="D135" s="168">
        <f t="shared" si="3"/>
        <v>1.5512777249291325E-4</v>
      </c>
      <c r="E135" s="168">
        <f t="shared" si="4"/>
        <v>1.5512777249291325E-4</v>
      </c>
      <c r="F135" s="168">
        <f t="shared" si="5"/>
        <v>1.5512777249291325E-4</v>
      </c>
    </row>
    <row r="136" spans="1:6">
      <c r="A136" s="192" t="s">
        <v>270</v>
      </c>
      <c r="B136" s="192" t="str">
        <f>INDEX('Ref1'!$E:$E,MATCH($A136,'Ref1'!$A:$A,0))</f>
        <v>Gateshead</v>
      </c>
      <c r="C136" s="227">
        <f>INDEX(Data1!T:T,MATCH($A136,Data1!$A:$A,0))</f>
        <v>57.49046869514612</v>
      </c>
      <c r="D136" s="168">
        <f t="shared" si="3"/>
        <v>4.6866597975934975E-3</v>
      </c>
      <c r="E136" s="168">
        <f t="shared" si="4"/>
        <v>4.6866597975934975E-3</v>
      </c>
      <c r="F136" s="168">
        <f t="shared" si="5"/>
        <v>4.6866597975934975E-3</v>
      </c>
    </row>
    <row r="137" spans="1:6">
      <c r="A137" s="192" t="s">
        <v>272</v>
      </c>
      <c r="B137" s="192" t="str">
        <f>INDEX('Ref1'!$E:$E,MATCH($A137,'Ref1'!$A:$A,0))</f>
        <v>Gedling</v>
      </c>
      <c r="C137" s="227">
        <f>INDEX(Data1!T:T,MATCH($A137,Data1!$A:$A,0))</f>
        <v>3.0249405324009517</v>
      </c>
      <c r="D137" s="168">
        <f t="shared" si="3"/>
        <v>2.4659508793518594E-4</v>
      </c>
      <c r="E137" s="168">
        <f t="shared" si="4"/>
        <v>2.4659508793518594E-4</v>
      </c>
      <c r="F137" s="168">
        <f t="shared" si="5"/>
        <v>2.4659508793518594E-4</v>
      </c>
    </row>
    <row r="138" spans="1:6">
      <c r="A138" s="192" t="s">
        <v>275</v>
      </c>
      <c r="B138" s="192" t="str">
        <f>INDEX('Ref1'!$E:$E,MATCH($A138,'Ref1'!$A:$A,0))</f>
        <v>Gloucester</v>
      </c>
      <c r="C138" s="227">
        <f>INDEX(Data1!T:T,MATCH($A138,Data1!$A:$A,0))</f>
        <v>3.6425043698366584</v>
      </c>
      <c r="D138" s="168">
        <f t="shared" si="3"/>
        <v>2.9693928715723644E-4</v>
      </c>
      <c r="E138" s="168">
        <f t="shared" si="4"/>
        <v>2.9693928715723644E-4</v>
      </c>
      <c r="F138" s="168">
        <f t="shared" si="5"/>
        <v>2.9693928715723644E-4</v>
      </c>
    </row>
    <row r="139" spans="1:6">
      <c r="A139" s="192" t="s">
        <v>277</v>
      </c>
      <c r="B139" s="192" t="str">
        <f>INDEX('Ref1'!$E:$E,MATCH($A139,'Ref1'!$A:$A,0))</f>
        <v>Gloucestershire</v>
      </c>
      <c r="C139" s="227">
        <f>INDEX(Data1!T:T,MATCH($A139,Data1!$A:$A,0))</f>
        <v>74.500689449581259</v>
      </c>
      <c r="D139" s="168">
        <f t="shared" ref="D139:D202" si="6">C139/$C$395</f>
        <v>6.0733438787537635E-3</v>
      </c>
      <c r="E139" s="168">
        <f t="shared" ref="E139:E202" si="7">IF(A139=authorityCode,$C$6,D139)</f>
        <v>6.0733438787537635E-3</v>
      </c>
      <c r="F139" s="168">
        <f t="shared" ref="F139:F202" si="8">IF(A139=authorityCode,$C$6,E139*$F$7)</f>
        <v>6.0733438787537635E-3</v>
      </c>
    </row>
    <row r="140" spans="1:6">
      <c r="A140" s="192" t="s">
        <v>279</v>
      </c>
      <c r="B140" s="192" t="str">
        <f>INDEX('Ref1'!$E:$E,MATCH($A140,'Ref1'!$A:$A,0))</f>
        <v>Gosport</v>
      </c>
      <c r="C140" s="227">
        <f>INDEX(Data1!T:T,MATCH($A140,Data1!$A:$A,0))</f>
        <v>2.4629949035900278</v>
      </c>
      <c r="D140" s="168">
        <f t="shared" si="6"/>
        <v>2.0078492067168767E-4</v>
      </c>
      <c r="E140" s="168">
        <f t="shared" si="7"/>
        <v>2.0078492067168767E-4</v>
      </c>
      <c r="F140" s="168">
        <f t="shared" si="8"/>
        <v>2.0078492067168767E-4</v>
      </c>
    </row>
    <row r="141" spans="1:6">
      <c r="A141" s="192" t="s">
        <v>281</v>
      </c>
      <c r="B141" s="192" t="str">
        <f>INDEX('Ref1'!$E:$E,MATCH($A141,'Ref1'!$A:$A,0))</f>
        <v>Gravesham</v>
      </c>
      <c r="C141" s="227">
        <f>INDEX(Data1!T:T,MATCH($A141,Data1!$A:$A,0))</f>
        <v>2.9151775499201595</v>
      </c>
      <c r="D141" s="168">
        <f t="shared" si="6"/>
        <v>2.376471393633191E-4</v>
      </c>
      <c r="E141" s="168">
        <f t="shared" si="7"/>
        <v>2.376471393633191E-4</v>
      </c>
      <c r="F141" s="168">
        <f t="shared" si="8"/>
        <v>2.376471393633191E-4</v>
      </c>
    </row>
    <row r="142" spans="1:6">
      <c r="A142" s="192" t="s">
        <v>283</v>
      </c>
      <c r="B142" s="192" t="str">
        <f>INDEX('Ref1'!$E:$E,MATCH($A142,'Ref1'!$A:$A,0))</f>
        <v>Great Yarmouth</v>
      </c>
      <c r="C142" s="227">
        <f>INDEX(Data1!T:T,MATCH($A142,Data1!$A:$A,0))</f>
        <v>3.7763830553862436</v>
      </c>
      <c r="D142" s="168">
        <f t="shared" si="6"/>
        <v>3.0785316327550289E-4</v>
      </c>
      <c r="E142" s="168">
        <f t="shared" si="7"/>
        <v>3.0785316327550289E-4</v>
      </c>
      <c r="F142" s="168">
        <f t="shared" si="8"/>
        <v>3.0785316327550289E-4</v>
      </c>
    </row>
    <row r="143" spans="1:6">
      <c r="A143" s="192" t="s">
        <v>274</v>
      </c>
      <c r="B143" s="192" t="str">
        <f>INDEX('Ref1'!$E:$E,MATCH($A143,'Ref1'!$A:$A,0))</f>
        <v>Greater London Authority</v>
      </c>
      <c r="C143" s="227">
        <f>INDEX(Data1!T:T,MATCH($A143,Data1!$A:$A,0))</f>
        <v>1061.9600915639908</v>
      </c>
      <c r="D143" s="168">
        <f t="shared" si="6"/>
        <v>8.6571666238683384E-2</v>
      </c>
      <c r="E143" s="168">
        <f t="shared" si="7"/>
        <v>8.6571666238683384E-2</v>
      </c>
      <c r="F143" s="168">
        <f t="shared" si="8"/>
        <v>8.6571666238683384E-2</v>
      </c>
    </row>
    <row r="144" spans="1:6">
      <c r="A144" s="192" t="s">
        <v>1000</v>
      </c>
      <c r="B144" s="192" t="str">
        <f>INDEX('Ref1'!$E:$E,MATCH($A144,'Ref1'!$A:$A,0))</f>
        <v>Greater Manchester Combined Authority</v>
      </c>
      <c r="C144" s="227">
        <f>INDEX(Data1!T:T,MATCH($A144,Data1!$A:$A,0))</f>
        <v>31.500237096842085</v>
      </c>
      <c r="D144" s="168">
        <f t="shared" si="6"/>
        <v>2.5679194859111925E-3</v>
      </c>
      <c r="E144" s="168">
        <f t="shared" si="7"/>
        <v>2.5679194859111925E-3</v>
      </c>
      <c r="F144" s="168">
        <f t="shared" si="8"/>
        <v>2.5679194859111925E-3</v>
      </c>
    </row>
    <row r="145" spans="1:6">
      <c r="A145" s="192" t="s">
        <v>286</v>
      </c>
      <c r="B145" s="192" t="str">
        <f>INDEX('Ref1'!$E:$E,MATCH($A145,'Ref1'!$A:$A,0))</f>
        <v>Greenwich</v>
      </c>
      <c r="C145" s="227">
        <f>INDEX(Data1!T:T,MATCH($A145,Data1!$A:$A,0))</f>
        <v>82.08904735829023</v>
      </c>
      <c r="D145" s="168">
        <f t="shared" si="6"/>
        <v>6.6919516714486187E-3</v>
      </c>
      <c r="E145" s="168">
        <f t="shared" si="7"/>
        <v>6.6919516714486187E-3</v>
      </c>
      <c r="F145" s="168">
        <f t="shared" si="8"/>
        <v>6.6919516714486187E-3</v>
      </c>
    </row>
    <row r="146" spans="1:6">
      <c r="A146" s="192" t="s">
        <v>288</v>
      </c>
      <c r="B146" s="192" t="str">
        <f>INDEX('Ref1'!$E:$E,MATCH($A146,'Ref1'!$A:$A,0))</f>
        <v>Guildford</v>
      </c>
      <c r="C146" s="227">
        <f>INDEX(Data1!T:T,MATCH($A146,Data1!$A:$A,0))</f>
        <v>2.8795014549552413</v>
      </c>
      <c r="D146" s="168">
        <f t="shared" si="6"/>
        <v>2.3473880127176816E-4</v>
      </c>
      <c r="E146" s="168">
        <f t="shared" si="7"/>
        <v>2.3473880127176816E-4</v>
      </c>
      <c r="F146" s="168">
        <f t="shared" si="8"/>
        <v>2.3473880127176816E-4</v>
      </c>
    </row>
    <row r="147" spans="1:6">
      <c r="A147" s="192" t="s">
        <v>290</v>
      </c>
      <c r="B147" s="192" t="str">
        <f>INDEX('Ref1'!$E:$E,MATCH($A147,'Ref1'!$A:$A,0))</f>
        <v>Hackney</v>
      </c>
      <c r="C147" s="227">
        <f>INDEX(Data1!T:T,MATCH($A147,Data1!$A:$A,0))</f>
        <v>109.17738843172475</v>
      </c>
      <c r="D147" s="168">
        <f t="shared" si="6"/>
        <v>8.9002105702508279E-3</v>
      </c>
      <c r="E147" s="168">
        <f t="shared" si="7"/>
        <v>8.9002105702508279E-3</v>
      </c>
      <c r="F147" s="168">
        <f t="shared" si="8"/>
        <v>8.9002105702508279E-3</v>
      </c>
    </row>
    <row r="148" spans="1:6">
      <c r="A148" s="192" t="s">
        <v>292</v>
      </c>
      <c r="B148" s="192" t="str">
        <f>INDEX('Ref1'!$E:$E,MATCH($A148,'Ref1'!$A:$A,0))</f>
        <v>Halton</v>
      </c>
      <c r="C148" s="227">
        <f>INDEX(Data1!T:T,MATCH($A148,Data1!$A:$A,0))</f>
        <v>35.499392645436565</v>
      </c>
      <c r="D148" s="168">
        <f t="shared" si="6"/>
        <v>2.8939332053906294E-3</v>
      </c>
      <c r="E148" s="168">
        <f t="shared" si="7"/>
        <v>2.8939332053906294E-3</v>
      </c>
      <c r="F148" s="168">
        <f t="shared" si="8"/>
        <v>2.8939332053906294E-3</v>
      </c>
    </row>
    <row r="149" spans="1:6">
      <c r="A149" s="192" t="s">
        <v>294</v>
      </c>
      <c r="B149" s="192" t="str">
        <f>INDEX('Ref1'!$E:$E,MATCH($A149,'Ref1'!$A:$A,0))</f>
        <v>Hambleton</v>
      </c>
      <c r="C149" s="227">
        <f>INDEX(Data1!T:T,MATCH($A149,Data1!$A:$A,0))</f>
        <v>2.0526726566546079</v>
      </c>
      <c r="D149" s="168">
        <f t="shared" si="6"/>
        <v>1.6733518852621247E-4</v>
      </c>
      <c r="E149" s="168">
        <f t="shared" si="7"/>
        <v>1.6733518852621247E-4</v>
      </c>
      <c r="F149" s="168">
        <f t="shared" si="8"/>
        <v>1.6733518852621247E-4</v>
      </c>
    </row>
    <row r="150" spans="1:6">
      <c r="A150" s="192" t="s">
        <v>296</v>
      </c>
      <c r="B150" s="192" t="str">
        <f>INDEX('Ref1'!$E:$E,MATCH($A150,'Ref1'!$A:$A,0))</f>
        <v>Hammersmith and Fulham</v>
      </c>
      <c r="C150" s="227">
        <f>INDEX(Data1!T:T,MATCH($A150,Data1!$A:$A,0))</f>
        <v>60.820332884795143</v>
      </c>
      <c r="D150" s="168">
        <f t="shared" si="6"/>
        <v>4.958112457195696E-3</v>
      </c>
      <c r="E150" s="168">
        <f t="shared" si="7"/>
        <v>4.958112457195696E-3</v>
      </c>
      <c r="F150" s="168">
        <f t="shared" si="8"/>
        <v>4.958112457195696E-3</v>
      </c>
    </row>
    <row r="151" spans="1:6">
      <c r="A151" s="192" t="s">
        <v>298</v>
      </c>
      <c r="B151" s="192" t="str">
        <f>INDEX('Ref1'!$E:$E,MATCH($A151,'Ref1'!$A:$A,0))</f>
        <v>Hampshire</v>
      </c>
      <c r="C151" s="227">
        <f>INDEX(Data1!T:T,MATCH($A151,Data1!$A:$A,0))</f>
        <v>118.2405346495311</v>
      </c>
      <c r="D151" s="168">
        <f t="shared" si="6"/>
        <v>9.6390440496566202E-3</v>
      </c>
      <c r="E151" s="168">
        <f t="shared" si="7"/>
        <v>9.6390440496566202E-3</v>
      </c>
      <c r="F151" s="168">
        <f t="shared" si="8"/>
        <v>9.6390440496566202E-3</v>
      </c>
    </row>
    <row r="152" spans="1:6">
      <c r="A152" s="192" t="s">
        <v>300</v>
      </c>
      <c r="B152" s="192" t="str">
        <f>INDEX('Ref1'!$E:$E,MATCH($A152,'Ref1'!$A:$A,0))</f>
        <v>Hampshire Fire Authority</v>
      </c>
      <c r="C152" s="227">
        <f>INDEX(Data1!T:T,MATCH($A152,Data1!$A:$A,0))</f>
        <v>14.323239964788621</v>
      </c>
      <c r="D152" s="168">
        <f t="shared" si="6"/>
        <v>1.1676396877231742E-3</v>
      </c>
      <c r="E152" s="168">
        <f t="shared" si="7"/>
        <v>1.1676396877231742E-3</v>
      </c>
      <c r="F152" s="168">
        <f t="shared" si="8"/>
        <v>1.1676396877231742E-3</v>
      </c>
    </row>
    <row r="153" spans="1:6">
      <c r="A153" s="192" t="s">
        <v>302</v>
      </c>
      <c r="B153" s="192" t="str">
        <f>INDEX('Ref1'!$E:$E,MATCH($A153,'Ref1'!$A:$A,0))</f>
        <v>Harborough</v>
      </c>
      <c r="C153" s="227">
        <f>INDEX(Data1!T:T,MATCH($A153,Data1!$A:$A,0))</f>
        <v>1.7409328185838131</v>
      </c>
      <c r="D153" s="168">
        <f t="shared" si="6"/>
        <v>1.4192195743669008E-4</v>
      </c>
      <c r="E153" s="168">
        <f t="shared" si="7"/>
        <v>1.4192195743669008E-4</v>
      </c>
      <c r="F153" s="168">
        <f t="shared" si="8"/>
        <v>1.4192195743669008E-4</v>
      </c>
    </row>
    <row r="154" spans="1:6">
      <c r="A154" s="192" t="s">
        <v>304</v>
      </c>
      <c r="B154" s="192" t="str">
        <f>INDEX('Ref1'!$E:$E,MATCH($A154,'Ref1'!$A:$A,0))</f>
        <v>Haringey</v>
      </c>
      <c r="C154" s="227">
        <f>INDEX(Data1!T:T,MATCH($A154,Data1!$A:$A,0))</f>
        <v>80.616645865774686</v>
      </c>
      <c r="D154" s="168">
        <f t="shared" si="6"/>
        <v>6.5719205595528149E-3</v>
      </c>
      <c r="E154" s="168">
        <f t="shared" si="7"/>
        <v>6.5719205595528149E-3</v>
      </c>
      <c r="F154" s="168">
        <f t="shared" si="8"/>
        <v>6.5719205595528149E-3</v>
      </c>
    </row>
    <row r="155" spans="1:6">
      <c r="A155" s="192" t="s">
        <v>306</v>
      </c>
      <c r="B155" s="192" t="str">
        <f>INDEX('Ref1'!$E:$E,MATCH($A155,'Ref1'!$A:$A,0))</f>
        <v>Harlow</v>
      </c>
      <c r="C155" s="227">
        <f>INDEX(Data1!T:T,MATCH($A155,Data1!$A:$A,0))</f>
        <v>3.0659833322406267</v>
      </c>
      <c r="D155" s="168">
        <f t="shared" si="6"/>
        <v>2.4994092324241349E-4</v>
      </c>
      <c r="E155" s="168">
        <f t="shared" si="7"/>
        <v>2.4994092324241349E-4</v>
      </c>
      <c r="F155" s="168">
        <f t="shared" si="8"/>
        <v>2.4994092324241349E-4</v>
      </c>
    </row>
    <row r="156" spans="1:6">
      <c r="A156" s="192" t="s">
        <v>308</v>
      </c>
      <c r="B156" s="192" t="str">
        <f>INDEX('Ref1'!$E:$E,MATCH($A156,'Ref1'!$A:$A,0))</f>
        <v>Harrogate</v>
      </c>
      <c r="C156" s="227">
        <f>INDEX(Data1!T:T,MATCH($A156,Data1!$A:$A,0))</f>
        <v>3.679896725621608</v>
      </c>
      <c r="D156" s="168">
        <f t="shared" si="6"/>
        <v>2.9998753592911384E-4</v>
      </c>
      <c r="E156" s="168">
        <f t="shared" si="7"/>
        <v>2.9998753592911384E-4</v>
      </c>
      <c r="F156" s="168">
        <f t="shared" si="8"/>
        <v>2.9998753592911384E-4</v>
      </c>
    </row>
    <row r="157" spans="1:6">
      <c r="A157" s="192" t="s">
        <v>310</v>
      </c>
      <c r="B157" s="192" t="str">
        <f>INDEX('Ref1'!$E:$E,MATCH($A157,'Ref1'!$A:$A,0))</f>
        <v>Harrow</v>
      </c>
      <c r="C157" s="227">
        <f>INDEX(Data1!T:T,MATCH($A157,Data1!$A:$A,0))</f>
        <v>39.011294052392046</v>
      </c>
      <c r="D157" s="168">
        <f t="shared" si="6"/>
        <v>3.1802256554377432E-3</v>
      </c>
      <c r="E157" s="168">
        <f t="shared" si="7"/>
        <v>3.1802256554377432E-3</v>
      </c>
      <c r="F157" s="168">
        <f t="shared" si="8"/>
        <v>3.1802256554377432E-3</v>
      </c>
    </row>
    <row r="158" spans="1:6">
      <c r="A158" s="192" t="s">
        <v>312</v>
      </c>
      <c r="B158" s="192" t="str">
        <f>INDEX('Ref1'!$E:$E,MATCH($A158,'Ref1'!$A:$A,0))</f>
        <v>Hart</v>
      </c>
      <c r="C158" s="227">
        <f>INDEX(Data1!T:T,MATCH($A158,Data1!$A:$A,0))</f>
        <v>1.3589152974240177</v>
      </c>
      <c r="D158" s="168">
        <f t="shared" si="6"/>
        <v>1.1077964464933412E-4</v>
      </c>
      <c r="E158" s="168">
        <f t="shared" si="7"/>
        <v>1.1077964464933412E-4</v>
      </c>
      <c r="F158" s="168">
        <f t="shared" si="8"/>
        <v>1.1077964464933412E-4</v>
      </c>
    </row>
    <row r="159" spans="1:6">
      <c r="A159" s="192" t="s">
        <v>314</v>
      </c>
      <c r="B159" s="192" t="str">
        <f>INDEX('Ref1'!$E:$E,MATCH($A159,'Ref1'!$A:$A,0))</f>
        <v>Hartlepool</v>
      </c>
      <c r="C159" s="227">
        <f>INDEX(Data1!T:T,MATCH($A159,Data1!$A:$A,0))</f>
        <v>28.013966960783385</v>
      </c>
      <c r="D159" s="168">
        <f t="shared" si="6"/>
        <v>2.2837165134696647E-3</v>
      </c>
      <c r="E159" s="168">
        <f t="shared" si="7"/>
        <v>2.2837165134696647E-3</v>
      </c>
      <c r="F159" s="168">
        <f t="shared" si="8"/>
        <v>2.2837165134696647E-3</v>
      </c>
    </row>
    <row r="160" spans="1:6">
      <c r="A160" s="192" t="s">
        <v>316</v>
      </c>
      <c r="B160" s="192" t="str">
        <f>INDEX('Ref1'!$E:$E,MATCH($A160,'Ref1'!$A:$A,0))</f>
        <v>Hastings</v>
      </c>
      <c r="C160" s="227">
        <f>INDEX(Data1!T:T,MATCH($A160,Data1!$A:$A,0))</f>
        <v>3.755573840818363</v>
      </c>
      <c r="D160" s="168">
        <f t="shared" si="6"/>
        <v>3.0615678278760099E-4</v>
      </c>
      <c r="E160" s="168">
        <f t="shared" si="7"/>
        <v>3.0615678278760099E-4</v>
      </c>
      <c r="F160" s="168">
        <f t="shared" si="8"/>
        <v>3.0615678278760099E-4</v>
      </c>
    </row>
    <row r="161" spans="1:6">
      <c r="A161" s="192" t="s">
        <v>318</v>
      </c>
      <c r="B161" s="192" t="str">
        <f>INDEX('Ref1'!$E:$E,MATCH($A161,'Ref1'!$A:$A,0))</f>
        <v>Havant</v>
      </c>
      <c r="C161" s="227">
        <f>INDEX(Data1!T:T,MATCH($A161,Data1!$A:$A,0))</f>
        <v>3.2917783589321177</v>
      </c>
      <c r="D161" s="168">
        <f t="shared" si="6"/>
        <v>2.6834787831009598E-4</v>
      </c>
      <c r="E161" s="168">
        <f t="shared" si="7"/>
        <v>2.6834787831009598E-4</v>
      </c>
      <c r="F161" s="168">
        <f t="shared" si="8"/>
        <v>2.6834787831009598E-4</v>
      </c>
    </row>
    <row r="162" spans="1:6">
      <c r="A162" s="192" t="s">
        <v>320</v>
      </c>
      <c r="B162" s="192" t="str">
        <f>INDEX('Ref1'!$E:$E,MATCH($A162,'Ref1'!$A:$A,0))</f>
        <v>Havering</v>
      </c>
      <c r="C162" s="227">
        <f>INDEX(Data1!T:T,MATCH($A162,Data1!$A:$A,0))</f>
        <v>33.979145991158568</v>
      </c>
      <c r="D162" s="168">
        <f t="shared" si="6"/>
        <v>2.7700017252906546E-3</v>
      </c>
      <c r="E162" s="168">
        <f t="shared" si="7"/>
        <v>2.7700017252906546E-3</v>
      </c>
      <c r="F162" s="168">
        <f t="shared" si="8"/>
        <v>2.7700017252906546E-3</v>
      </c>
    </row>
    <row r="163" spans="1:6">
      <c r="A163" s="192" t="s">
        <v>322</v>
      </c>
      <c r="B163" s="192" t="str">
        <f>INDEX('Ref1'!$E:$E,MATCH($A163,'Ref1'!$A:$A,0))</f>
        <v>Hereford and Worcester Fire Authority</v>
      </c>
      <c r="C163" s="227">
        <f>INDEX(Data1!T:T,MATCH($A163,Data1!$A:$A,0))</f>
        <v>5.5924772761020867</v>
      </c>
      <c r="D163" s="168">
        <f t="shared" si="6"/>
        <v>4.5590232631162627E-4</v>
      </c>
      <c r="E163" s="168">
        <f t="shared" si="7"/>
        <v>4.5590232631162627E-4</v>
      </c>
      <c r="F163" s="168">
        <f t="shared" si="8"/>
        <v>4.5590232631162627E-4</v>
      </c>
    </row>
    <row r="164" spans="1:6">
      <c r="A164" s="192" t="s">
        <v>324</v>
      </c>
      <c r="B164" s="192" t="str">
        <f>INDEX('Ref1'!$E:$E,MATCH($A164,'Ref1'!$A:$A,0))</f>
        <v>Herefordshire</v>
      </c>
      <c r="C164" s="227">
        <f>INDEX(Data1!T:T,MATCH($A164,Data1!$A:$A,0))</f>
        <v>32.094411496035264</v>
      </c>
      <c r="D164" s="168">
        <f t="shared" si="6"/>
        <v>2.616356963160235E-3</v>
      </c>
      <c r="E164" s="168">
        <f t="shared" si="7"/>
        <v>2.616356963160235E-3</v>
      </c>
      <c r="F164" s="168">
        <f t="shared" si="8"/>
        <v>2.616356963160235E-3</v>
      </c>
    </row>
    <row r="165" spans="1:6">
      <c r="A165" s="192" t="s">
        <v>326</v>
      </c>
      <c r="B165" s="192" t="str">
        <f>INDEX('Ref1'!$E:$E,MATCH($A165,'Ref1'!$A:$A,0))</f>
        <v>Hertfordshire</v>
      </c>
      <c r="C165" s="227">
        <f>INDEX(Data1!T:T,MATCH($A165,Data1!$A:$A,0))</f>
        <v>121.98559895749155</v>
      </c>
      <c r="D165" s="168">
        <f t="shared" si="6"/>
        <v>9.9443440886003345E-3</v>
      </c>
      <c r="E165" s="168">
        <f t="shared" si="7"/>
        <v>9.9443440886003345E-3</v>
      </c>
      <c r="F165" s="168">
        <f t="shared" si="8"/>
        <v>9.9443440886003345E-3</v>
      </c>
    </row>
    <row r="166" spans="1:6">
      <c r="A166" s="192" t="s">
        <v>328</v>
      </c>
      <c r="B166" s="192" t="str">
        <f>INDEX('Ref1'!$E:$E,MATCH($A166,'Ref1'!$A:$A,0))</f>
        <v>Hertsmere</v>
      </c>
      <c r="C166" s="227">
        <f>INDEX(Data1!T:T,MATCH($A166,Data1!$A:$A,0))</f>
        <v>2.6771866401281175</v>
      </c>
      <c r="D166" s="168">
        <f t="shared" si="6"/>
        <v>2.1824596810083406E-4</v>
      </c>
      <c r="E166" s="168">
        <f t="shared" si="7"/>
        <v>2.1824596810083406E-4</v>
      </c>
      <c r="F166" s="168">
        <f t="shared" si="8"/>
        <v>2.1824596810083406E-4</v>
      </c>
    </row>
    <row r="167" spans="1:6">
      <c r="A167" s="192" t="s">
        <v>330</v>
      </c>
      <c r="B167" s="192" t="str">
        <f>INDEX('Ref1'!$E:$E,MATCH($A167,'Ref1'!$A:$A,0))</f>
        <v>High Peak</v>
      </c>
      <c r="C167" s="227">
        <f>INDEX(Data1!T:T,MATCH($A167,Data1!$A:$A,0))</f>
        <v>2.3280759728673504</v>
      </c>
      <c r="D167" s="168">
        <f t="shared" si="6"/>
        <v>1.8978624310123221E-4</v>
      </c>
      <c r="E167" s="168">
        <f t="shared" si="7"/>
        <v>1.8978624310123221E-4</v>
      </c>
      <c r="F167" s="168">
        <f t="shared" si="8"/>
        <v>1.8978624310123221E-4</v>
      </c>
    </row>
    <row r="168" spans="1:6">
      <c r="A168" s="192" t="s">
        <v>332</v>
      </c>
      <c r="B168" s="192" t="str">
        <f>INDEX('Ref1'!$E:$E,MATCH($A168,'Ref1'!$A:$A,0))</f>
        <v>Hillingdon</v>
      </c>
      <c r="C168" s="227">
        <f>INDEX(Data1!T:T,MATCH($A168,Data1!$A:$A,0))</f>
        <v>46.430690298621826</v>
      </c>
      <c r="D168" s="168">
        <f t="shared" si="6"/>
        <v>3.7850595852845703E-3</v>
      </c>
      <c r="E168" s="168">
        <f t="shared" si="7"/>
        <v>3.7850595852845703E-3</v>
      </c>
      <c r="F168" s="168">
        <f t="shared" si="8"/>
        <v>3.7850595852845703E-3</v>
      </c>
    </row>
    <row r="169" spans="1:6">
      <c r="A169" s="192" t="s">
        <v>334</v>
      </c>
      <c r="B169" s="192" t="str">
        <f>INDEX('Ref1'!$E:$E,MATCH($A169,'Ref1'!$A:$A,0))</f>
        <v>Hinckley and Bosworth</v>
      </c>
      <c r="C169" s="227">
        <f>INDEX(Data1!T:T,MATCH($A169,Data1!$A:$A,0))</f>
        <v>2.5552711976999287</v>
      </c>
      <c r="D169" s="168">
        <f t="shared" si="6"/>
        <v>2.083073432173974E-4</v>
      </c>
      <c r="E169" s="168">
        <f t="shared" si="7"/>
        <v>2.083073432173974E-4</v>
      </c>
      <c r="F169" s="168">
        <f t="shared" si="8"/>
        <v>2.083073432173974E-4</v>
      </c>
    </row>
    <row r="170" spans="1:6">
      <c r="A170" s="192" t="s">
        <v>336</v>
      </c>
      <c r="B170" s="192" t="str">
        <f>INDEX('Ref1'!$E:$E,MATCH($A170,'Ref1'!$A:$A,0))</f>
        <v>Horsham</v>
      </c>
      <c r="C170" s="227">
        <f>INDEX(Data1!T:T,MATCH($A170,Data1!$A:$A,0))</f>
        <v>2.0177801790566012</v>
      </c>
      <c r="D170" s="168">
        <f t="shared" si="6"/>
        <v>1.6449073142386819E-4</v>
      </c>
      <c r="E170" s="168">
        <f t="shared" si="7"/>
        <v>1.6449073142386819E-4</v>
      </c>
      <c r="F170" s="168">
        <f t="shared" si="8"/>
        <v>1.6449073142386819E-4</v>
      </c>
    </row>
    <row r="171" spans="1:6">
      <c r="A171" s="192" t="s">
        <v>338</v>
      </c>
      <c r="B171" s="192" t="str">
        <f>INDEX('Ref1'!$E:$E,MATCH($A171,'Ref1'!$A:$A,0))</f>
        <v>Hounslow</v>
      </c>
      <c r="C171" s="227">
        <f>INDEX(Data1!T:T,MATCH($A171,Data1!$A:$A,0))</f>
        <v>48.475837223716184</v>
      </c>
      <c r="D171" s="168">
        <f t="shared" si="6"/>
        <v>3.9517812713580902E-3</v>
      </c>
      <c r="E171" s="168">
        <f t="shared" si="7"/>
        <v>3.9517812713580902E-3</v>
      </c>
      <c r="F171" s="168">
        <f t="shared" si="8"/>
        <v>3.9517812713580902E-3</v>
      </c>
    </row>
    <row r="172" spans="1:6">
      <c r="A172" s="192" t="s">
        <v>340</v>
      </c>
      <c r="B172" s="192" t="str">
        <f>INDEX('Ref1'!$E:$E,MATCH($A172,'Ref1'!$A:$A,0))</f>
        <v>Humberside Fire Authority</v>
      </c>
      <c r="C172" s="227">
        <f>INDEX(Data1!T:T,MATCH($A172,Data1!$A:$A,0))</f>
        <v>12.569821411543693</v>
      </c>
      <c r="D172" s="168">
        <f t="shared" si="6"/>
        <v>1.0246998852069813E-3</v>
      </c>
      <c r="E172" s="168">
        <f t="shared" si="7"/>
        <v>1.0246998852069813E-3</v>
      </c>
      <c r="F172" s="168">
        <f t="shared" si="8"/>
        <v>1.0246998852069813E-3</v>
      </c>
    </row>
    <row r="173" spans="1:6">
      <c r="A173" s="192" t="s">
        <v>342</v>
      </c>
      <c r="B173" s="192" t="str">
        <f>INDEX('Ref1'!$E:$E,MATCH($A173,'Ref1'!$A:$A,0))</f>
        <v>Huntingdonshire</v>
      </c>
      <c r="C173" s="227">
        <f>INDEX(Data1!T:T,MATCH($A173,Data1!$A:$A,0))</f>
        <v>4.5068487817126472</v>
      </c>
      <c r="D173" s="168">
        <f t="shared" si="6"/>
        <v>3.6740119672861913E-4</v>
      </c>
      <c r="E173" s="168">
        <f t="shared" si="7"/>
        <v>3.6740119672861913E-4</v>
      </c>
      <c r="F173" s="168">
        <f t="shared" si="8"/>
        <v>3.6740119672861913E-4</v>
      </c>
    </row>
    <row r="174" spans="1:6">
      <c r="A174" s="192" t="s">
        <v>344</v>
      </c>
      <c r="B174" s="192" t="str">
        <f>INDEX('Ref1'!$E:$E,MATCH($A174,'Ref1'!$A:$A,0))</f>
        <v>Hyndburn</v>
      </c>
      <c r="C174" s="227">
        <f>INDEX(Data1!T:T,MATCH($A174,Data1!$A:$A,0))</f>
        <v>3.5404340562056444</v>
      </c>
      <c r="D174" s="168">
        <f t="shared" si="6"/>
        <v>2.8861844987273155E-4</v>
      </c>
      <c r="E174" s="168">
        <f t="shared" si="7"/>
        <v>2.8861844987273155E-4</v>
      </c>
      <c r="F174" s="168">
        <f t="shared" si="8"/>
        <v>2.8861844987273155E-4</v>
      </c>
    </row>
    <row r="175" spans="1:6">
      <c r="A175" s="192" t="s">
        <v>346</v>
      </c>
      <c r="B175" s="192" t="str">
        <f>INDEX('Ref1'!$E:$E,MATCH($A175,'Ref1'!$A:$A,0))</f>
        <v>Ipswich</v>
      </c>
      <c r="C175" s="227">
        <f>INDEX(Data1!T:T,MATCH($A175,Data1!$A:$A,0))</f>
        <v>4.28428606824877</v>
      </c>
      <c r="D175" s="168">
        <f t="shared" si="6"/>
        <v>3.4925774190368845E-4</v>
      </c>
      <c r="E175" s="168">
        <f t="shared" si="7"/>
        <v>3.4925774190368845E-4</v>
      </c>
      <c r="F175" s="168">
        <f t="shared" si="8"/>
        <v>3.4925774190368845E-4</v>
      </c>
    </row>
    <row r="176" spans="1:6">
      <c r="A176" s="192" t="s">
        <v>348</v>
      </c>
      <c r="B176" s="192" t="str">
        <f>INDEX('Ref1'!$E:$E,MATCH($A176,'Ref1'!$A:$A,0))</f>
        <v>Isle of Wight Council</v>
      </c>
      <c r="C176" s="227">
        <f>INDEX(Data1!T:T,MATCH($A176,Data1!$A:$A,0))</f>
        <v>32.221435274568371</v>
      </c>
      <c r="D176" s="168">
        <f t="shared" si="6"/>
        <v>2.6267120228718947E-3</v>
      </c>
      <c r="E176" s="168">
        <f t="shared" si="7"/>
        <v>2.6267120228718947E-3</v>
      </c>
      <c r="F176" s="168">
        <f t="shared" si="8"/>
        <v>2.6267120228718947E-3</v>
      </c>
    </row>
    <row r="177" spans="1:6">
      <c r="A177" s="192" t="s">
        <v>350</v>
      </c>
      <c r="B177" s="192" t="str">
        <f>INDEX('Ref1'!$E:$E,MATCH($A177,'Ref1'!$A:$A,0))</f>
        <v>Isles of Scilly</v>
      </c>
      <c r="C177" s="227">
        <f>INDEX(Data1!T:T,MATCH($A177,Data1!$A:$A,0))</f>
        <v>1.5112019604780209</v>
      </c>
      <c r="D177" s="168">
        <f t="shared" si="6"/>
        <v>1.2319415087347842E-4</v>
      </c>
      <c r="E177" s="168">
        <f t="shared" si="7"/>
        <v>1.2319415087347842E-4</v>
      </c>
      <c r="F177" s="168">
        <f t="shared" si="8"/>
        <v>1.2319415087347842E-4</v>
      </c>
    </row>
    <row r="178" spans="1:6">
      <c r="A178" s="192" t="s">
        <v>352</v>
      </c>
      <c r="B178" s="192" t="str">
        <f>INDEX('Ref1'!$E:$E,MATCH($A178,'Ref1'!$A:$A,0))</f>
        <v>Islington</v>
      </c>
      <c r="C178" s="227">
        <f>INDEX(Data1!T:T,MATCH($A178,Data1!$A:$A,0))</f>
        <v>83.826554413924171</v>
      </c>
      <c r="D178" s="168">
        <f t="shared" si="6"/>
        <v>6.8335943584974046E-3</v>
      </c>
      <c r="E178" s="168">
        <f t="shared" si="7"/>
        <v>6.8335943584974046E-3</v>
      </c>
      <c r="F178" s="168">
        <f t="shared" si="8"/>
        <v>6.8335943584974046E-3</v>
      </c>
    </row>
    <row r="179" spans="1:6">
      <c r="A179" s="192" t="s">
        <v>354</v>
      </c>
      <c r="B179" s="192" t="str">
        <f>INDEX('Ref1'!$E:$E,MATCH($A179,'Ref1'!$A:$A,0))</f>
        <v>Kensington and Chelsea</v>
      </c>
      <c r="C179" s="227">
        <f>INDEX(Data1!T:T,MATCH($A179,Data1!$A:$A,0))</f>
        <v>51.846847121524867</v>
      </c>
      <c r="D179" s="168">
        <f t="shared" si="6"/>
        <v>4.2265881554196154E-3</v>
      </c>
      <c r="E179" s="168">
        <f t="shared" si="7"/>
        <v>4.2265881554196154E-3</v>
      </c>
      <c r="F179" s="168">
        <f t="shared" si="8"/>
        <v>4.2265881554196154E-3</v>
      </c>
    </row>
    <row r="180" spans="1:6">
      <c r="A180" s="192" t="s">
        <v>356</v>
      </c>
      <c r="B180" s="192" t="str">
        <f>INDEX('Ref1'!$E:$E,MATCH($A180,'Ref1'!$A:$A,0))</f>
        <v>Kent</v>
      </c>
      <c r="C180" s="227">
        <f>INDEX(Data1!T:T,MATCH($A180,Data1!$A:$A,0))</f>
        <v>184.75230304263238</v>
      </c>
      <c r="D180" s="168">
        <f t="shared" si="6"/>
        <v>1.5061125971579024E-2</v>
      </c>
      <c r="E180" s="168">
        <f t="shared" si="7"/>
        <v>1.5061125971579024E-2</v>
      </c>
      <c r="F180" s="168">
        <f t="shared" si="8"/>
        <v>1.5061125971579024E-2</v>
      </c>
    </row>
    <row r="181" spans="1:6">
      <c r="A181" s="192" t="s">
        <v>358</v>
      </c>
      <c r="B181" s="192" t="str">
        <f>INDEX('Ref1'!$E:$E,MATCH($A181,'Ref1'!$A:$A,0))</f>
        <v>Kent Fire Authority</v>
      </c>
      <c r="C181" s="227">
        <f>INDEX(Data1!T:T,MATCH($A181,Data1!$A:$A,0))</f>
        <v>14.653631953839817</v>
      </c>
      <c r="D181" s="168">
        <f t="shared" si="6"/>
        <v>1.1945734540965891E-3</v>
      </c>
      <c r="E181" s="168">
        <f t="shared" si="7"/>
        <v>1.1945734540965891E-3</v>
      </c>
      <c r="F181" s="168">
        <f t="shared" si="8"/>
        <v>1.1945734540965891E-3</v>
      </c>
    </row>
    <row r="182" spans="1:6">
      <c r="A182" s="192" t="s">
        <v>360</v>
      </c>
      <c r="B182" s="192" t="str">
        <f>INDEX('Ref1'!$E:$E,MATCH($A182,'Ref1'!$A:$A,0))</f>
        <v>Kettering</v>
      </c>
      <c r="C182" s="227">
        <f>INDEX(Data1!T:T,MATCH($A182,Data1!$A:$A,0))</f>
        <v>2.4820782449429974</v>
      </c>
      <c r="D182" s="168">
        <f t="shared" si="6"/>
        <v>2.0234060687068133E-4</v>
      </c>
      <c r="E182" s="168">
        <f t="shared" si="7"/>
        <v>2.0234060687068133E-4</v>
      </c>
      <c r="F182" s="168">
        <f t="shared" si="8"/>
        <v>2.0234060687068133E-4</v>
      </c>
    </row>
    <row r="183" spans="1:6">
      <c r="A183" s="192" t="s">
        <v>362</v>
      </c>
      <c r="B183" s="192" t="str">
        <f>INDEX('Ref1'!$E:$E,MATCH($A183,'Ref1'!$A:$A,0))</f>
        <v>Kings Lynn and West Norfolk</v>
      </c>
      <c r="C183" s="227">
        <f>INDEX(Data1!T:T,MATCH($A183,Data1!$A:$A,0))</f>
        <v>5.3992955908873093</v>
      </c>
      <c r="D183" s="168">
        <f t="shared" si="6"/>
        <v>4.4015403171120495E-4</v>
      </c>
      <c r="E183" s="168">
        <f t="shared" si="7"/>
        <v>4.4015403171120495E-4</v>
      </c>
      <c r="F183" s="168">
        <f t="shared" si="8"/>
        <v>4.4015403171120495E-4</v>
      </c>
    </row>
    <row r="184" spans="1:6">
      <c r="A184" s="192" t="s">
        <v>364</v>
      </c>
      <c r="B184" s="192" t="str">
        <f>INDEX('Ref1'!$E:$E,MATCH($A184,'Ref1'!$A:$A,0))</f>
        <v>Kingston upon Hull</v>
      </c>
      <c r="C184" s="227">
        <f>INDEX(Data1!T:T,MATCH($A184,Data1!$A:$A,0))</f>
        <v>80.215708379003644</v>
      </c>
      <c r="D184" s="168">
        <f t="shared" si="6"/>
        <v>6.539235879061479E-3</v>
      </c>
      <c r="E184" s="168">
        <f t="shared" si="7"/>
        <v>6.539235879061479E-3</v>
      </c>
      <c r="F184" s="168">
        <f t="shared" si="8"/>
        <v>6.539235879061479E-3</v>
      </c>
    </row>
    <row r="185" spans="1:6">
      <c r="A185" s="192" t="s">
        <v>366</v>
      </c>
      <c r="B185" s="192" t="str">
        <f>INDEX('Ref1'!$E:$E,MATCH($A185,'Ref1'!$A:$A,0))</f>
        <v>Kingston upon Thames</v>
      </c>
      <c r="C185" s="227">
        <f>INDEX(Data1!T:T,MATCH($A185,Data1!$A:$A,0))</f>
        <v>21.69559967819534</v>
      </c>
      <c r="D185" s="168">
        <f t="shared" si="6"/>
        <v>1.768639169314431E-3</v>
      </c>
      <c r="E185" s="168">
        <f t="shared" si="7"/>
        <v>1.768639169314431E-3</v>
      </c>
      <c r="F185" s="168">
        <f t="shared" si="8"/>
        <v>1.768639169314431E-3</v>
      </c>
    </row>
    <row r="186" spans="1:6">
      <c r="A186" s="192" t="s">
        <v>368</v>
      </c>
      <c r="B186" s="192" t="str">
        <f>INDEX('Ref1'!$E:$E,MATCH($A186,'Ref1'!$A:$A,0))</f>
        <v>Kirklees</v>
      </c>
      <c r="C186" s="227">
        <f>INDEX(Data1!T:T,MATCH($A186,Data1!$A:$A,0))</f>
        <v>81.294514533498386</v>
      </c>
      <c r="D186" s="168">
        <f t="shared" si="6"/>
        <v>6.6271808471304872E-3</v>
      </c>
      <c r="E186" s="168">
        <f t="shared" si="7"/>
        <v>6.6271808471304872E-3</v>
      </c>
      <c r="F186" s="168">
        <f t="shared" si="8"/>
        <v>6.6271808471304872E-3</v>
      </c>
    </row>
    <row r="187" spans="1:6">
      <c r="A187" s="192" t="s">
        <v>370</v>
      </c>
      <c r="B187" s="192" t="str">
        <f>INDEX('Ref1'!$E:$E,MATCH($A187,'Ref1'!$A:$A,0))</f>
        <v>Knowsley</v>
      </c>
      <c r="C187" s="227">
        <f>INDEX(Data1!T:T,MATCH($A187,Data1!$A:$A,0))</f>
        <v>61.343070836131183</v>
      </c>
      <c r="D187" s="168">
        <f t="shared" si="6"/>
        <v>5.0007263895014845E-3</v>
      </c>
      <c r="E187" s="168">
        <f t="shared" si="7"/>
        <v>5.0007263895014845E-3</v>
      </c>
      <c r="F187" s="168">
        <f t="shared" si="8"/>
        <v>5.0007263895014845E-3</v>
      </c>
    </row>
    <row r="188" spans="1:6">
      <c r="A188" s="192" t="s">
        <v>372</v>
      </c>
      <c r="B188" s="192" t="str">
        <f>INDEX('Ref1'!$E:$E,MATCH($A188,'Ref1'!$A:$A,0))</f>
        <v>Lambeth</v>
      </c>
      <c r="C188" s="227">
        <f>INDEX(Data1!T:T,MATCH($A188,Data1!$A:$A,0))</f>
        <v>109.66073828723661</v>
      </c>
      <c r="D188" s="168">
        <f t="shared" si="6"/>
        <v>8.9396135597796175E-3</v>
      </c>
      <c r="E188" s="168">
        <f t="shared" si="7"/>
        <v>8.9396135597796175E-3</v>
      </c>
      <c r="F188" s="168">
        <f t="shared" si="8"/>
        <v>8.9396135597796175E-3</v>
      </c>
    </row>
    <row r="189" spans="1:6">
      <c r="A189" s="192" t="s">
        <v>374</v>
      </c>
      <c r="B189" s="192" t="str">
        <f>INDEX('Ref1'!$E:$E,MATCH($A189,'Ref1'!$A:$A,0))</f>
        <v>Lancashire</v>
      </c>
      <c r="C189" s="227">
        <f>INDEX(Data1!T:T,MATCH($A189,Data1!$A:$A,0))</f>
        <v>186.30671165643059</v>
      </c>
      <c r="D189" s="168">
        <f t="shared" si="6"/>
        <v>1.5187842356480165E-2</v>
      </c>
      <c r="E189" s="168">
        <f t="shared" si="7"/>
        <v>1.5187842356480165E-2</v>
      </c>
      <c r="F189" s="168">
        <f t="shared" si="8"/>
        <v>1.5187842356480165E-2</v>
      </c>
    </row>
    <row r="190" spans="1:6">
      <c r="A190" s="192" t="s">
        <v>376</v>
      </c>
      <c r="B190" s="192" t="str">
        <f>INDEX('Ref1'!$E:$E,MATCH($A190,'Ref1'!$A:$A,0))</f>
        <v>Lancashire Fire Authority</v>
      </c>
      <c r="C190" s="227">
        <f>INDEX(Data1!T:T,MATCH($A190,Data1!$A:$A,0))</f>
        <v>15.418986653633675</v>
      </c>
      <c r="D190" s="168">
        <f t="shared" si="6"/>
        <v>1.2569656589930846E-3</v>
      </c>
      <c r="E190" s="168">
        <f t="shared" si="7"/>
        <v>1.2569656589930846E-3</v>
      </c>
      <c r="F190" s="168">
        <f t="shared" si="8"/>
        <v>1.2569656589930846E-3</v>
      </c>
    </row>
    <row r="191" spans="1:6">
      <c r="A191" s="192" t="s">
        <v>378</v>
      </c>
      <c r="B191" s="192" t="str">
        <f>INDEX('Ref1'!$E:$E,MATCH($A191,'Ref1'!$A:$A,0))</f>
        <v>Lancaster</v>
      </c>
      <c r="C191" s="227">
        <f>INDEX(Data1!T:T,MATCH($A191,Data1!$A:$A,0))</f>
        <v>5.6407207514562536</v>
      </c>
      <c r="D191" s="168">
        <f t="shared" si="6"/>
        <v>4.5983516529468464E-4</v>
      </c>
      <c r="E191" s="168">
        <f t="shared" si="7"/>
        <v>4.5983516529468464E-4</v>
      </c>
      <c r="F191" s="168">
        <f t="shared" si="8"/>
        <v>4.5983516529468464E-4</v>
      </c>
    </row>
    <row r="192" spans="1:6">
      <c r="A192" s="192" t="s">
        <v>380</v>
      </c>
      <c r="B192" s="192" t="str">
        <f>INDEX('Ref1'!$E:$E,MATCH($A192,'Ref1'!$A:$A,0))</f>
        <v>Leeds</v>
      </c>
      <c r="C192" s="227">
        <f>INDEX(Data1!T:T,MATCH($A192,Data1!$A:$A,0))</f>
        <v>155.7820195985035</v>
      </c>
      <c r="D192" s="168">
        <f t="shared" si="6"/>
        <v>1.2699449926416591E-2</v>
      </c>
      <c r="E192" s="168">
        <f t="shared" si="7"/>
        <v>1.2699449926416591E-2</v>
      </c>
      <c r="F192" s="168">
        <f t="shared" si="8"/>
        <v>1.2699449926416591E-2</v>
      </c>
    </row>
    <row r="193" spans="1:6">
      <c r="A193" s="192" t="s">
        <v>382</v>
      </c>
      <c r="B193" s="192" t="str">
        <f>INDEX('Ref1'!$E:$E,MATCH($A193,'Ref1'!$A:$A,0))</f>
        <v>Leicester</v>
      </c>
      <c r="C193" s="227">
        <f>INDEX(Data1!T:T,MATCH($A193,Data1!$A:$A,0))</f>
        <v>99.630140008258437</v>
      </c>
      <c r="D193" s="168">
        <f t="shared" si="6"/>
        <v>8.1219127692507241E-3</v>
      </c>
      <c r="E193" s="168">
        <f t="shared" si="7"/>
        <v>8.1219127692507241E-3</v>
      </c>
      <c r="F193" s="168">
        <f t="shared" si="8"/>
        <v>8.1219127692507241E-3</v>
      </c>
    </row>
    <row r="194" spans="1:6">
      <c r="A194" s="192" t="s">
        <v>384</v>
      </c>
      <c r="B194" s="192" t="str">
        <f>INDEX('Ref1'!$E:$E,MATCH($A194,'Ref1'!$A:$A,0))</f>
        <v>Leicestershire</v>
      </c>
      <c r="C194" s="227">
        <f>INDEX(Data1!T:T,MATCH($A194,Data1!$A:$A,0))</f>
        <v>60.838763125568249</v>
      </c>
      <c r="D194" s="168">
        <f t="shared" si="6"/>
        <v>4.9596149022174841E-3</v>
      </c>
      <c r="E194" s="168">
        <f t="shared" si="7"/>
        <v>4.9596149022174841E-3</v>
      </c>
      <c r="F194" s="168">
        <f t="shared" si="8"/>
        <v>4.9596149022174841E-3</v>
      </c>
    </row>
    <row r="195" spans="1:6">
      <c r="A195" s="192" t="s">
        <v>386</v>
      </c>
      <c r="B195" s="192" t="str">
        <f>INDEX('Ref1'!$E:$E,MATCH($A195,'Ref1'!$A:$A,0))</f>
        <v>Leicestershire Fire Authority</v>
      </c>
      <c r="C195" s="227">
        <f>INDEX(Data1!T:T,MATCH($A195,Data1!$A:$A,0))</f>
        <v>8.8568148507007134</v>
      </c>
      <c r="D195" s="168">
        <f t="shared" si="6"/>
        <v>7.2201321432282313E-4</v>
      </c>
      <c r="E195" s="168">
        <f t="shared" si="7"/>
        <v>7.2201321432282313E-4</v>
      </c>
      <c r="F195" s="168">
        <f t="shared" si="8"/>
        <v>7.2201321432282313E-4</v>
      </c>
    </row>
    <row r="196" spans="1:6">
      <c r="A196" s="192" t="s">
        <v>388</v>
      </c>
      <c r="B196" s="192" t="str">
        <f>INDEX('Ref1'!$E:$E,MATCH($A196,'Ref1'!$A:$A,0))</f>
        <v>Lewes</v>
      </c>
      <c r="C196" s="227">
        <f>INDEX(Data1!T:T,MATCH($A196,Data1!$A:$A,0))</f>
        <v>2.2053131556286694</v>
      </c>
      <c r="D196" s="168">
        <f t="shared" si="6"/>
        <v>1.7977853968098822E-4</v>
      </c>
      <c r="E196" s="168">
        <f t="shared" si="7"/>
        <v>1.7977853968098822E-4</v>
      </c>
      <c r="F196" s="168">
        <f t="shared" si="8"/>
        <v>1.7977853968098822E-4</v>
      </c>
    </row>
    <row r="197" spans="1:6">
      <c r="A197" s="192" t="s">
        <v>390</v>
      </c>
      <c r="B197" s="192" t="str">
        <f>INDEX('Ref1'!$E:$E,MATCH($A197,'Ref1'!$A:$A,0))</f>
        <v>Lewisham</v>
      </c>
      <c r="C197" s="227">
        <f>INDEX(Data1!T:T,MATCH($A197,Data1!$A:$A,0))</f>
        <v>93.560308812141727</v>
      </c>
      <c r="D197" s="168">
        <f t="shared" si="6"/>
        <v>7.6270962459089901E-3</v>
      </c>
      <c r="E197" s="168">
        <f t="shared" si="7"/>
        <v>7.6270962459089901E-3</v>
      </c>
      <c r="F197" s="168">
        <f t="shared" si="8"/>
        <v>7.6270962459089901E-3</v>
      </c>
    </row>
    <row r="198" spans="1:6">
      <c r="A198" s="192" t="s">
        <v>392</v>
      </c>
      <c r="B198" s="192" t="str">
        <f>INDEX('Ref1'!$E:$E,MATCH($A198,'Ref1'!$A:$A,0))</f>
        <v>Lichfield</v>
      </c>
      <c r="C198" s="227">
        <f>INDEX(Data1!T:T,MATCH($A198,Data1!$A:$A,0))</f>
        <v>2.0813152071243417</v>
      </c>
      <c r="D198" s="168">
        <f t="shared" si="6"/>
        <v>1.6967014756957783E-4</v>
      </c>
      <c r="E198" s="168">
        <f t="shared" si="7"/>
        <v>1.6967014756957783E-4</v>
      </c>
      <c r="F198" s="168">
        <f t="shared" si="8"/>
        <v>1.6967014756957783E-4</v>
      </c>
    </row>
    <row r="199" spans="1:6">
      <c r="A199" s="192" t="s">
        <v>394</v>
      </c>
      <c r="B199" s="192" t="str">
        <f>INDEX('Ref1'!$E:$E,MATCH($A199,'Ref1'!$A:$A,0))</f>
        <v>Lincoln</v>
      </c>
      <c r="C199" s="227">
        <f>INDEX(Data1!T:T,MATCH($A199,Data1!$A:$A,0))</f>
        <v>3.7503341675167894</v>
      </c>
      <c r="D199" s="168">
        <f t="shared" si="6"/>
        <v>3.0572964126706086E-4</v>
      </c>
      <c r="E199" s="168">
        <f t="shared" si="7"/>
        <v>3.0572964126706086E-4</v>
      </c>
      <c r="F199" s="168">
        <f t="shared" si="8"/>
        <v>3.0572964126706086E-4</v>
      </c>
    </row>
    <row r="200" spans="1:6">
      <c r="A200" s="192" t="s">
        <v>396</v>
      </c>
      <c r="B200" s="192" t="str">
        <f>INDEX('Ref1'!$E:$E,MATCH($A200,'Ref1'!$A:$A,0))</f>
        <v>Lincolnshire</v>
      </c>
      <c r="C200" s="227">
        <f>INDEX(Data1!T:T,MATCH($A200,Data1!$A:$A,0))</f>
        <v>109.59785960148132</v>
      </c>
      <c r="D200" s="168">
        <f t="shared" si="6"/>
        <v>8.9344876490792275E-3</v>
      </c>
      <c r="E200" s="168">
        <f t="shared" si="7"/>
        <v>8.9344876490792275E-3</v>
      </c>
      <c r="F200" s="168">
        <f t="shared" si="8"/>
        <v>8.9344876490792275E-3</v>
      </c>
    </row>
    <row r="201" spans="1:6">
      <c r="A201" s="192" t="s">
        <v>398</v>
      </c>
      <c r="B201" s="192" t="str">
        <f>INDEX('Ref1'!$E:$E,MATCH($A201,'Ref1'!$A:$A,0))</f>
        <v>Liverpool</v>
      </c>
      <c r="C201" s="227">
        <f>INDEX(Data1!T:T,MATCH($A201,Data1!$A:$A,0))</f>
        <v>173.74848731989297</v>
      </c>
      <c r="D201" s="168">
        <f t="shared" si="6"/>
        <v>1.4164087872248932E-2</v>
      </c>
      <c r="E201" s="168">
        <f t="shared" si="7"/>
        <v>1.4164087872248932E-2</v>
      </c>
      <c r="F201" s="168">
        <f t="shared" si="8"/>
        <v>1.4164087872248932E-2</v>
      </c>
    </row>
    <row r="202" spans="1:6">
      <c r="A202" s="192" t="s">
        <v>400</v>
      </c>
      <c r="B202" s="192" t="str">
        <f>INDEX('Ref1'!$E:$E,MATCH($A202,'Ref1'!$A:$A,0))</f>
        <v>Luton</v>
      </c>
      <c r="C202" s="227">
        <f>INDEX(Data1!T:T,MATCH($A202,Data1!$A:$A,0))</f>
        <v>47.918988091298225</v>
      </c>
      <c r="D202" s="168">
        <f t="shared" si="6"/>
        <v>3.9063865737419198E-3</v>
      </c>
      <c r="E202" s="168">
        <f t="shared" si="7"/>
        <v>3.9063865737419198E-3</v>
      </c>
      <c r="F202" s="168">
        <f t="shared" si="8"/>
        <v>3.9063865737419198E-3</v>
      </c>
    </row>
    <row r="203" spans="1:6">
      <c r="A203" s="192" t="s">
        <v>402</v>
      </c>
      <c r="B203" s="192" t="str">
        <f>INDEX('Ref1'!$E:$E,MATCH($A203,'Ref1'!$A:$A,0))</f>
        <v>Maidstone</v>
      </c>
      <c r="C203" s="227">
        <f>INDEX(Data1!T:T,MATCH($A203,Data1!$A:$A,0))</f>
        <v>3.2052550020475885</v>
      </c>
      <c r="D203" s="168">
        <f t="shared" ref="D203:D266" si="9">C203/$C$395</f>
        <v>2.6129443888844465E-4</v>
      </c>
      <c r="E203" s="168">
        <f t="shared" ref="E203:E266" si="10">IF(A203=authorityCode,$C$6,D203)</f>
        <v>2.6129443888844465E-4</v>
      </c>
      <c r="F203" s="168">
        <f t="shared" ref="F203:F266" si="11">IF(A203=authorityCode,$C$6,E203*$F$7)</f>
        <v>2.6129443888844465E-4</v>
      </c>
    </row>
    <row r="204" spans="1:6">
      <c r="A204" s="192" t="s">
        <v>404</v>
      </c>
      <c r="B204" s="192" t="str">
        <f>INDEX('Ref1'!$E:$E,MATCH($A204,'Ref1'!$A:$A,0))</f>
        <v>Maldon</v>
      </c>
      <c r="C204" s="227">
        <f>INDEX(Data1!T:T,MATCH($A204,Data1!$A:$A,0))</f>
        <v>1.5068299717937734</v>
      </c>
      <c r="D204" s="168">
        <f t="shared" si="9"/>
        <v>1.2283774355819545E-4</v>
      </c>
      <c r="E204" s="168">
        <f t="shared" si="10"/>
        <v>1.2283774355819545E-4</v>
      </c>
      <c r="F204" s="168">
        <f t="shared" si="11"/>
        <v>1.2283774355819545E-4</v>
      </c>
    </row>
    <row r="205" spans="1:6">
      <c r="A205" s="192" t="s">
        <v>406</v>
      </c>
      <c r="B205" s="192" t="str">
        <f>INDEX('Ref1'!$E:$E,MATCH($A205,'Ref1'!$A:$A,0))</f>
        <v>Malvern Hills</v>
      </c>
      <c r="C205" s="227">
        <f>INDEX(Data1!T:T,MATCH($A205,Data1!$A:$A,0))</f>
        <v>1.7977669680035457</v>
      </c>
      <c r="D205" s="168">
        <f t="shared" si="9"/>
        <v>1.4655511366695701E-4</v>
      </c>
      <c r="E205" s="168">
        <f t="shared" si="10"/>
        <v>1.4655511366695701E-4</v>
      </c>
      <c r="F205" s="168">
        <f t="shared" si="11"/>
        <v>1.4655511366695701E-4</v>
      </c>
    </row>
    <row r="206" spans="1:6">
      <c r="A206" s="192" t="s">
        <v>408</v>
      </c>
      <c r="B206" s="192" t="str">
        <f>INDEX('Ref1'!$E:$E,MATCH($A206,'Ref1'!$A:$A,0))</f>
        <v>Manchester</v>
      </c>
      <c r="C206" s="227">
        <f>INDEX(Data1!T:T,MATCH($A206,Data1!$A:$A,0))</f>
        <v>175.77464387388568</v>
      </c>
      <c r="D206" s="168">
        <f t="shared" si="9"/>
        <v>1.432926145111784E-2</v>
      </c>
      <c r="E206" s="168">
        <f t="shared" si="10"/>
        <v>1.432926145111784E-2</v>
      </c>
      <c r="F206" s="168">
        <f t="shared" si="11"/>
        <v>1.432926145111784E-2</v>
      </c>
    </row>
    <row r="207" spans="1:6">
      <c r="A207" s="192" t="s">
        <v>410</v>
      </c>
      <c r="B207" s="192" t="str">
        <f>INDEX('Ref1'!$E:$E,MATCH($A207,'Ref1'!$A:$A,0))</f>
        <v>Mansfield</v>
      </c>
      <c r="C207" s="227">
        <f>INDEX(Data1!T:T,MATCH($A207,Data1!$A:$A,0))</f>
        <v>3.6695444488676632</v>
      </c>
      <c r="D207" s="168">
        <f t="shared" si="9"/>
        <v>2.9914361170345572E-4</v>
      </c>
      <c r="E207" s="168">
        <f t="shared" si="10"/>
        <v>2.9914361170345572E-4</v>
      </c>
      <c r="F207" s="168">
        <f t="shared" si="11"/>
        <v>2.9914361170345572E-4</v>
      </c>
    </row>
    <row r="208" spans="1:6">
      <c r="A208" s="192" t="s">
        <v>412</v>
      </c>
      <c r="B208" s="192" t="str">
        <f>INDEX('Ref1'!$E:$E,MATCH($A208,'Ref1'!$A:$A,0))</f>
        <v>Medway</v>
      </c>
      <c r="C208" s="227">
        <f>INDEX(Data1!T:T,MATCH($A208,Data1!$A:$A,0))</f>
        <v>47.407020838552071</v>
      </c>
      <c r="D208" s="168">
        <f t="shared" si="9"/>
        <v>3.8646506756776144E-3</v>
      </c>
      <c r="E208" s="168">
        <f t="shared" si="10"/>
        <v>3.8646506756776144E-3</v>
      </c>
      <c r="F208" s="168">
        <f t="shared" si="11"/>
        <v>3.8646506756776144E-3</v>
      </c>
    </row>
    <row r="209" spans="1:6">
      <c r="A209" s="192" t="s">
        <v>414</v>
      </c>
      <c r="B209" s="192" t="str">
        <f>INDEX('Ref1'!$E:$E,MATCH($A209,'Ref1'!$A:$A,0))</f>
        <v>Melton</v>
      </c>
      <c r="C209" s="227">
        <f>INDEX(Data1!T:T,MATCH($A209,Data1!$A:$A,0))</f>
        <v>1.3054045148963351</v>
      </c>
      <c r="D209" s="168">
        <f t="shared" si="9"/>
        <v>1.0641741141481134E-4</v>
      </c>
      <c r="E209" s="168">
        <f t="shared" si="10"/>
        <v>1.0641741141481134E-4</v>
      </c>
      <c r="F209" s="168">
        <f t="shared" si="11"/>
        <v>1.0641741141481134E-4</v>
      </c>
    </row>
    <row r="210" spans="1:6">
      <c r="A210" s="192" t="s">
        <v>416</v>
      </c>
      <c r="B210" s="192" t="str">
        <f>INDEX('Ref1'!$E:$E,MATCH($A210,'Ref1'!$A:$A,0))</f>
        <v>Mendip</v>
      </c>
      <c r="C210" s="227">
        <f>INDEX(Data1!T:T,MATCH($A210,Data1!$A:$A,0))</f>
        <v>2.857767449207032</v>
      </c>
      <c r="D210" s="168">
        <f t="shared" si="9"/>
        <v>2.329670312150492E-4</v>
      </c>
      <c r="E210" s="168">
        <f t="shared" si="10"/>
        <v>2.329670312150492E-4</v>
      </c>
      <c r="F210" s="168">
        <f t="shared" si="11"/>
        <v>2.329670312150492E-4</v>
      </c>
    </row>
    <row r="211" spans="1:6">
      <c r="A211" s="192" t="s">
        <v>418</v>
      </c>
      <c r="B211" s="192" t="str">
        <f>INDEX('Ref1'!$E:$E,MATCH($A211,'Ref1'!$A:$A,0))</f>
        <v>Merseyside Fire</v>
      </c>
      <c r="C211" s="227">
        <f>INDEX(Data1!T:T,MATCH($A211,Data1!$A:$A,0))</f>
        <v>19.798897932920081</v>
      </c>
      <c r="D211" s="168">
        <f t="shared" si="9"/>
        <v>1.6140188292934861E-3</v>
      </c>
      <c r="E211" s="168">
        <f t="shared" si="10"/>
        <v>1.6140188292934861E-3</v>
      </c>
      <c r="F211" s="168">
        <f t="shared" si="11"/>
        <v>1.6140188292934861E-3</v>
      </c>
    </row>
    <row r="212" spans="1:6">
      <c r="A212" s="192" t="s">
        <v>420</v>
      </c>
      <c r="B212" s="192" t="str">
        <f>INDEX('Ref1'!$E:$E,MATCH($A212,'Ref1'!$A:$A,0))</f>
        <v>Merton</v>
      </c>
      <c r="C212" s="227">
        <f>INDEX(Data1!T:T,MATCH($A212,Data1!$A:$A,0))</f>
        <v>35.358714573285958</v>
      </c>
      <c r="D212" s="168">
        <f t="shared" si="9"/>
        <v>2.8824650389255527E-3</v>
      </c>
      <c r="E212" s="168">
        <f t="shared" si="10"/>
        <v>2.8824650389255527E-3</v>
      </c>
      <c r="F212" s="168">
        <f t="shared" si="11"/>
        <v>2.8824650389255527E-3</v>
      </c>
    </row>
    <row r="213" spans="1:6">
      <c r="A213" s="192" t="s">
        <v>422</v>
      </c>
      <c r="B213" s="192" t="str">
        <f>INDEX('Ref1'!$E:$E,MATCH($A213,'Ref1'!$A:$A,0))</f>
        <v>Mid Devon</v>
      </c>
      <c r="C213" s="227">
        <f>INDEX(Data1!T:T,MATCH($A213,Data1!$A:$A,0))</f>
        <v>2.1760259012037739</v>
      </c>
      <c r="D213" s="168">
        <f t="shared" si="9"/>
        <v>1.7739102395863618E-4</v>
      </c>
      <c r="E213" s="168">
        <f t="shared" si="10"/>
        <v>1.7739102395863618E-4</v>
      </c>
      <c r="F213" s="168">
        <f t="shared" si="11"/>
        <v>1.7739102395863618E-4</v>
      </c>
    </row>
    <row r="214" spans="1:6">
      <c r="A214" s="192" t="s">
        <v>424</v>
      </c>
      <c r="B214" s="192" t="str">
        <f>INDEX('Ref1'!$E:$E,MATCH($A214,'Ref1'!$A:$A,0))</f>
        <v>Mid Suffolk</v>
      </c>
      <c r="C214" s="227">
        <f>INDEX(Data1!T:T,MATCH($A214,Data1!$A:$A,0))</f>
        <v>2.236124505159983</v>
      </c>
      <c r="D214" s="168">
        <f t="shared" si="9"/>
        <v>1.8229030061172143E-4</v>
      </c>
      <c r="E214" s="168">
        <f t="shared" si="10"/>
        <v>1.8229030061172143E-4</v>
      </c>
      <c r="F214" s="168">
        <f t="shared" si="11"/>
        <v>1.8229030061172143E-4</v>
      </c>
    </row>
    <row r="215" spans="1:6">
      <c r="A215" s="192" t="s">
        <v>426</v>
      </c>
      <c r="B215" s="192" t="str">
        <f>INDEX('Ref1'!$E:$E,MATCH($A215,'Ref1'!$A:$A,0))</f>
        <v>Mid Sussex</v>
      </c>
      <c r="C215" s="227">
        <f>INDEX(Data1!T:T,MATCH($A215,Data1!$A:$A,0))</f>
        <v>2.1064082772106687</v>
      </c>
      <c r="D215" s="168">
        <f t="shared" si="9"/>
        <v>1.7171575070068805E-4</v>
      </c>
      <c r="E215" s="168">
        <f t="shared" si="10"/>
        <v>1.7171575070068805E-4</v>
      </c>
      <c r="F215" s="168">
        <f t="shared" si="11"/>
        <v>1.7171575070068805E-4</v>
      </c>
    </row>
    <row r="216" spans="1:6">
      <c r="A216" s="192" t="s">
        <v>428</v>
      </c>
      <c r="B216" s="192" t="str">
        <f>INDEX('Ref1'!$E:$E,MATCH($A216,'Ref1'!$A:$A,0))</f>
        <v>Middlesbrough</v>
      </c>
      <c r="C216" s="227">
        <f>INDEX(Data1!T:T,MATCH($A216,Data1!$A:$A,0))</f>
        <v>45.247537855179338</v>
      </c>
      <c r="D216" s="168">
        <f t="shared" si="9"/>
        <v>3.6886082409667846E-3</v>
      </c>
      <c r="E216" s="168">
        <f t="shared" si="10"/>
        <v>3.6886082409667846E-3</v>
      </c>
      <c r="F216" s="168">
        <f t="shared" si="11"/>
        <v>3.6886082409667846E-3</v>
      </c>
    </row>
    <row r="217" spans="1:6">
      <c r="A217" s="192" t="s">
        <v>430</v>
      </c>
      <c r="B217" s="192" t="str">
        <f>INDEX('Ref1'!$E:$E,MATCH($A217,'Ref1'!$A:$A,0))</f>
        <v>Milton Keynes</v>
      </c>
      <c r="C217" s="227">
        <f>INDEX(Data1!T:T,MATCH($A217,Data1!$A:$A,0))</f>
        <v>45.692808923301151</v>
      </c>
      <c r="D217" s="168">
        <f t="shared" si="9"/>
        <v>3.724907023379985E-3</v>
      </c>
      <c r="E217" s="168">
        <f t="shared" si="10"/>
        <v>3.724907023379985E-3</v>
      </c>
      <c r="F217" s="168">
        <f t="shared" si="11"/>
        <v>3.724907023379985E-3</v>
      </c>
    </row>
    <row r="218" spans="1:6">
      <c r="A218" s="192" t="s">
        <v>432</v>
      </c>
      <c r="B218" s="192" t="str">
        <f>INDEX('Ref1'!$E:$E,MATCH($A218,'Ref1'!$A:$A,0))</f>
        <v>Mole Valley</v>
      </c>
      <c r="C218" s="227">
        <f>INDEX(Data1!T:T,MATCH($A218,Data1!$A:$A,0))</f>
        <v>1.2646772884373061</v>
      </c>
      <c r="D218" s="168">
        <f t="shared" si="9"/>
        <v>1.0309730185151718E-4</v>
      </c>
      <c r="E218" s="168">
        <f t="shared" si="10"/>
        <v>1.0309730185151718E-4</v>
      </c>
      <c r="F218" s="168">
        <f t="shared" si="11"/>
        <v>1.0309730185151718E-4</v>
      </c>
    </row>
    <row r="219" spans="1:6">
      <c r="A219" s="192" t="s">
        <v>434</v>
      </c>
      <c r="B219" s="192" t="str">
        <f>INDEX('Ref1'!$E:$E,MATCH($A219,'Ref1'!$A:$A,0))</f>
        <v>New Forest</v>
      </c>
      <c r="C219" s="227">
        <f>INDEX(Data1!T:T,MATCH($A219,Data1!$A:$A,0))</f>
        <v>3.9304761422853005</v>
      </c>
      <c r="D219" s="168">
        <f t="shared" si="9"/>
        <v>3.2041493032747102E-4</v>
      </c>
      <c r="E219" s="168">
        <f t="shared" si="10"/>
        <v>3.2041493032747102E-4</v>
      </c>
      <c r="F219" s="168">
        <f t="shared" si="11"/>
        <v>3.2041493032747102E-4</v>
      </c>
    </row>
    <row r="220" spans="1:6">
      <c r="A220" s="192" t="s">
        <v>436</v>
      </c>
      <c r="B220" s="192" t="str">
        <f>INDEX('Ref1'!$E:$E,MATCH($A220,'Ref1'!$A:$A,0))</f>
        <v>Newark and Sherwood</v>
      </c>
      <c r="C220" s="227">
        <f>INDEX(Data1!T:T,MATCH($A220,Data1!$A:$A,0))</f>
        <v>3.616166111122757</v>
      </c>
      <c r="D220" s="168">
        <f t="shared" si="9"/>
        <v>2.9479217545237951E-4</v>
      </c>
      <c r="E220" s="168">
        <f t="shared" si="10"/>
        <v>2.9479217545237951E-4</v>
      </c>
      <c r="F220" s="168">
        <f t="shared" si="11"/>
        <v>2.9479217545237951E-4</v>
      </c>
    </row>
    <row r="221" spans="1:6">
      <c r="A221" s="192" t="s">
        <v>438</v>
      </c>
      <c r="B221" s="192" t="str">
        <f>INDEX('Ref1'!$E:$E,MATCH($A221,'Ref1'!$A:$A,0))</f>
        <v>Newcastle upon Tyne</v>
      </c>
      <c r="C221" s="227">
        <f>INDEX(Data1!T:T,MATCH($A221,Data1!$A:$A,0))</f>
        <v>88.87858219632453</v>
      </c>
      <c r="D221" s="168">
        <f t="shared" si="9"/>
        <v>7.2454388962355405E-3</v>
      </c>
      <c r="E221" s="168">
        <f t="shared" si="10"/>
        <v>7.2454388962355405E-3</v>
      </c>
      <c r="F221" s="168">
        <f t="shared" si="11"/>
        <v>7.2454388962355405E-3</v>
      </c>
    </row>
    <row r="222" spans="1:6">
      <c r="A222" s="192" t="s">
        <v>440</v>
      </c>
      <c r="B222" s="192" t="str">
        <f>INDEX('Ref1'!$E:$E,MATCH($A222,'Ref1'!$A:$A,0))</f>
        <v>Newcastle-under-Lyme</v>
      </c>
      <c r="C222" s="227">
        <f>INDEX(Data1!T:T,MATCH($A222,Data1!$A:$A,0))</f>
        <v>3.6734722511241165</v>
      </c>
      <c r="D222" s="168">
        <f t="shared" si="9"/>
        <v>2.9946380865689907E-4</v>
      </c>
      <c r="E222" s="168">
        <f t="shared" si="10"/>
        <v>2.9946380865689907E-4</v>
      </c>
      <c r="F222" s="168">
        <f t="shared" si="11"/>
        <v>2.9946380865689907E-4</v>
      </c>
    </row>
    <row r="223" spans="1:6">
      <c r="A223" s="192" t="s">
        <v>442</v>
      </c>
      <c r="B223" s="192" t="str">
        <f>INDEX('Ref1'!$E:$E,MATCH($A223,'Ref1'!$A:$A,0))</f>
        <v>Newham</v>
      </c>
      <c r="C223" s="227">
        <f>INDEX(Data1!T:T,MATCH($A223,Data1!$A:$A,0))</f>
        <v>109.6043767491531</v>
      </c>
      <c r="D223" s="168">
        <f t="shared" si="9"/>
        <v>8.9350189311279155E-3</v>
      </c>
      <c r="E223" s="168">
        <f t="shared" si="10"/>
        <v>8.9350189311279155E-3</v>
      </c>
      <c r="F223" s="168">
        <f t="shared" si="11"/>
        <v>8.9350189311279155E-3</v>
      </c>
    </row>
    <row r="224" spans="1:6">
      <c r="A224" s="192" t="s">
        <v>444</v>
      </c>
      <c r="B224" s="192" t="str">
        <f>INDEX('Ref1'!$E:$E,MATCH($A224,'Ref1'!$A:$A,0))</f>
        <v>Norfolk</v>
      </c>
      <c r="C224" s="227">
        <f>INDEX(Data1!T:T,MATCH($A224,Data1!$A:$A,0))</f>
        <v>152.42333908236014</v>
      </c>
      <c r="D224" s="168">
        <f t="shared" si="9"/>
        <v>1.24256481414383E-2</v>
      </c>
      <c r="E224" s="168">
        <f t="shared" si="10"/>
        <v>1.24256481414383E-2</v>
      </c>
      <c r="F224" s="168">
        <f t="shared" si="11"/>
        <v>1.24256481414383E-2</v>
      </c>
    </row>
    <row r="225" spans="1:6">
      <c r="A225" s="192" t="s">
        <v>446</v>
      </c>
      <c r="B225" s="192" t="str">
        <f>INDEX('Ref1'!$E:$E,MATCH($A225,'Ref1'!$A:$A,0))</f>
        <v>North Devon</v>
      </c>
      <c r="C225" s="227">
        <f>INDEX(Data1!T:T,MATCH($A225,Data1!$A:$A,0))</f>
        <v>2.9406744155737572</v>
      </c>
      <c r="D225" s="168">
        <f t="shared" si="9"/>
        <v>2.3972566016747194E-4</v>
      </c>
      <c r="E225" s="168">
        <f t="shared" si="10"/>
        <v>2.3972566016747194E-4</v>
      </c>
      <c r="F225" s="168">
        <f t="shared" si="11"/>
        <v>2.3972566016747194E-4</v>
      </c>
    </row>
    <row r="226" spans="1:6">
      <c r="A226" s="192" t="s">
        <v>448</v>
      </c>
      <c r="B226" s="192" t="str">
        <f>INDEX('Ref1'!$E:$E,MATCH($A226,'Ref1'!$A:$A,0))</f>
        <v>North Dorset</v>
      </c>
      <c r="C226" s="227">
        <f>INDEX(Data1!T:T,MATCH($A226,Data1!$A:$A,0))</f>
        <v>1.6315468891012128</v>
      </c>
      <c r="D226" s="168">
        <f t="shared" si="9"/>
        <v>1.3300474646652134E-4</v>
      </c>
      <c r="E226" s="168">
        <f t="shared" si="10"/>
        <v>1.3300474646652134E-4</v>
      </c>
      <c r="F226" s="168">
        <f t="shared" si="11"/>
        <v>1.3300474646652134E-4</v>
      </c>
    </row>
    <row r="227" spans="1:6">
      <c r="A227" s="192" t="s">
        <v>450</v>
      </c>
      <c r="B227" s="192" t="str">
        <f>INDEX('Ref1'!$E:$E,MATCH($A227,'Ref1'!$A:$A,0))</f>
        <v>North East Derbyshire</v>
      </c>
      <c r="C227" s="227">
        <f>INDEX(Data1!T:T,MATCH($A227,Data1!$A:$A,0))</f>
        <v>2.7550067191715408</v>
      </c>
      <c r="D227" s="168">
        <f t="shared" si="9"/>
        <v>2.2458991074343688E-4</v>
      </c>
      <c r="E227" s="168">
        <f t="shared" si="10"/>
        <v>2.2458991074343688E-4</v>
      </c>
      <c r="F227" s="168">
        <f t="shared" si="11"/>
        <v>2.2458991074343688E-4</v>
      </c>
    </row>
    <row r="228" spans="1:6">
      <c r="A228" s="192" t="s">
        <v>452</v>
      </c>
      <c r="B228" s="192" t="str">
        <f>INDEX('Ref1'!$E:$E,MATCH($A228,'Ref1'!$A:$A,0))</f>
        <v>North East Lincolnshire</v>
      </c>
      <c r="C228" s="227">
        <f>INDEX(Data1!T:T,MATCH($A228,Data1!$A:$A,0))</f>
        <v>39.066525694009421</v>
      </c>
      <c r="D228" s="168">
        <f t="shared" si="9"/>
        <v>3.1847281742064778E-3</v>
      </c>
      <c r="E228" s="168">
        <f t="shared" si="10"/>
        <v>3.1847281742064778E-3</v>
      </c>
      <c r="F228" s="168">
        <f t="shared" si="11"/>
        <v>3.1847281742064778E-3</v>
      </c>
    </row>
    <row r="229" spans="1:6">
      <c r="A229" s="192" t="s">
        <v>454</v>
      </c>
      <c r="B229" s="192" t="str">
        <f>INDEX('Ref1'!$E:$E,MATCH($A229,'Ref1'!$A:$A,0))</f>
        <v>North Hertfordshire</v>
      </c>
      <c r="C229" s="227">
        <f>INDEX(Data1!T:T,MATCH($A229,Data1!$A:$A,0))</f>
        <v>2.6803161039087726</v>
      </c>
      <c r="D229" s="168">
        <f t="shared" si="9"/>
        <v>2.1850108399085395E-4</v>
      </c>
      <c r="E229" s="168">
        <f t="shared" si="10"/>
        <v>2.1850108399085395E-4</v>
      </c>
      <c r="F229" s="168">
        <f t="shared" si="11"/>
        <v>2.1850108399085395E-4</v>
      </c>
    </row>
    <row r="230" spans="1:6">
      <c r="A230" s="192" t="s">
        <v>456</v>
      </c>
      <c r="B230" s="192" t="str">
        <f>INDEX('Ref1'!$E:$E,MATCH($A230,'Ref1'!$A:$A,0))</f>
        <v>North Kesteven</v>
      </c>
      <c r="C230" s="227">
        <f>INDEX(Data1!T:T,MATCH($A230,Data1!$A:$A,0))</f>
        <v>3.0615918767491599</v>
      </c>
      <c r="D230" s="168">
        <f t="shared" si="9"/>
        <v>2.4958292898054872E-4</v>
      </c>
      <c r="E230" s="168">
        <f t="shared" si="10"/>
        <v>2.4958292898054872E-4</v>
      </c>
      <c r="F230" s="168">
        <f t="shared" si="11"/>
        <v>2.4958292898054872E-4</v>
      </c>
    </row>
    <row r="231" spans="1:6">
      <c r="A231" s="192" t="s">
        <v>458</v>
      </c>
      <c r="B231" s="192" t="str">
        <f>INDEX('Ref1'!$E:$E,MATCH($A231,'Ref1'!$A:$A,0))</f>
        <v>North Lincolnshire</v>
      </c>
      <c r="C231" s="227">
        <f>INDEX(Data1!T:T,MATCH($A231,Data1!$A:$A,0))</f>
        <v>32.615682398207376</v>
      </c>
      <c r="D231" s="168">
        <f t="shared" si="9"/>
        <v>2.6588513006793792E-3</v>
      </c>
      <c r="E231" s="168">
        <f t="shared" si="10"/>
        <v>2.6588513006793792E-3</v>
      </c>
      <c r="F231" s="168">
        <f t="shared" si="11"/>
        <v>2.6588513006793792E-3</v>
      </c>
    </row>
    <row r="232" spans="1:6">
      <c r="A232" s="192" t="s">
        <v>460</v>
      </c>
      <c r="B232" s="192" t="str">
        <f>INDEX('Ref1'!$E:$E,MATCH($A232,'Ref1'!$A:$A,0))</f>
        <v>North Norfolk</v>
      </c>
      <c r="C232" s="227">
        <f>INDEX(Data1!T:T,MATCH($A232,Data1!$A:$A,0))</f>
        <v>3.1712311619926843</v>
      </c>
      <c r="D232" s="168">
        <f t="shared" si="9"/>
        <v>2.585207936744766E-4</v>
      </c>
      <c r="E232" s="168">
        <f t="shared" si="10"/>
        <v>2.585207936744766E-4</v>
      </c>
      <c r="F232" s="168">
        <f t="shared" si="11"/>
        <v>2.585207936744766E-4</v>
      </c>
    </row>
    <row r="233" spans="1:6">
      <c r="A233" s="192" t="s">
        <v>462</v>
      </c>
      <c r="B233" s="192" t="str">
        <f>INDEX('Ref1'!$E:$E,MATCH($A233,'Ref1'!$A:$A,0))</f>
        <v>North Somerset</v>
      </c>
      <c r="C233" s="227">
        <f>INDEX(Data1!T:T,MATCH($A233,Data1!$A:$A,0))</f>
        <v>31.250954459739937</v>
      </c>
      <c r="D233" s="168">
        <f t="shared" si="9"/>
        <v>2.5475978058125334E-3</v>
      </c>
      <c r="E233" s="168">
        <f t="shared" si="10"/>
        <v>2.5475978058125334E-3</v>
      </c>
      <c r="F233" s="168">
        <f t="shared" si="11"/>
        <v>2.5475978058125334E-3</v>
      </c>
    </row>
    <row r="234" spans="1:6">
      <c r="A234" s="192" t="s">
        <v>464</v>
      </c>
      <c r="B234" s="192" t="str">
        <f>INDEX('Ref1'!$E:$E,MATCH($A234,'Ref1'!$A:$A,0))</f>
        <v>North Tyneside</v>
      </c>
      <c r="C234" s="227">
        <f>INDEX(Data1!T:T,MATCH($A234,Data1!$A:$A,0))</f>
        <v>47.492693723350982</v>
      </c>
      <c r="D234" s="168">
        <f t="shared" si="9"/>
        <v>3.871634784070608E-3</v>
      </c>
      <c r="E234" s="168">
        <f t="shared" si="10"/>
        <v>3.871634784070608E-3</v>
      </c>
      <c r="F234" s="168">
        <f t="shared" si="11"/>
        <v>3.871634784070608E-3</v>
      </c>
    </row>
    <row r="235" spans="1:6">
      <c r="A235" s="192" t="s">
        <v>466</v>
      </c>
      <c r="B235" s="192" t="str">
        <f>INDEX('Ref1'!$E:$E,MATCH($A235,'Ref1'!$A:$A,0))</f>
        <v>North Warwickshire</v>
      </c>
      <c r="C235" s="227">
        <f>INDEX(Data1!T:T,MATCH($A235,Data1!$A:$A,0))</f>
        <v>1.8894846784052739</v>
      </c>
      <c r="D235" s="168">
        <f t="shared" si="9"/>
        <v>1.5403200011132506E-4</v>
      </c>
      <c r="E235" s="168">
        <f t="shared" si="10"/>
        <v>1.5403200011132506E-4</v>
      </c>
      <c r="F235" s="168">
        <f t="shared" si="11"/>
        <v>1.5403200011132506E-4</v>
      </c>
    </row>
    <row r="236" spans="1:6">
      <c r="A236" s="192" t="s">
        <v>468</v>
      </c>
      <c r="B236" s="192" t="str">
        <f>INDEX('Ref1'!$E:$E,MATCH($A236,'Ref1'!$A:$A,0))</f>
        <v>North West Leicestershire</v>
      </c>
      <c r="C236" s="227">
        <f>INDEX(Data1!T:T,MATCH($A236,Data1!$A:$A,0))</f>
        <v>2.3633776374042834</v>
      </c>
      <c r="D236" s="168">
        <f t="shared" si="9"/>
        <v>1.9266405738468655E-4</v>
      </c>
      <c r="E236" s="168">
        <f t="shared" si="10"/>
        <v>1.9266405738468655E-4</v>
      </c>
      <c r="F236" s="168">
        <f t="shared" si="11"/>
        <v>1.9266405738468655E-4</v>
      </c>
    </row>
    <row r="237" spans="1:6">
      <c r="A237" s="192" t="s">
        <v>470</v>
      </c>
      <c r="B237" s="192" t="str">
        <f>INDEX('Ref1'!$E:$E,MATCH($A237,'Ref1'!$A:$A,0))</f>
        <v>North Yorkshire</v>
      </c>
      <c r="C237" s="227">
        <f>INDEX(Data1!T:T,MATCH($A237,Data1!$A:$A,0))</f>
        <v>66.582760315056859</v>
      </c>
      <c r="D237" s="168">
        <f t="shared" si="9"/>
        <v>5.4278692288297001E-3</v>
      </c>
      <c r="E237" s="168">
        <f t="shared" si="10"/>
        <v>5.4278692288297001E-3</v>
      </c>
      <c r="F237" s="168">
        <f t="shared" si="11"/>
        <v>5.4278692288297001E-3</v>
      </c>
    </row>
    <row r="238" spans="1:6">
      <c r="A238" s="192" t="s">
        <v>472</v>
      </c>
      <c r="B238" s="192" t="str">
        <f>INDEX('Ref1'!$E:$E,MATCH($A238,'Ref1'!$A:$A,0))</f>
        <v>North Yorkshire Fire Authority</v>
      </c>
      <c r="C238" s="227">
        <f>INDEX(Data1!T:T,MATCH($A238,Data1!$A:$A,0))</f>
        <v>6.0516767869557269</v>
      </c>
      <c r="D238" s="168">
        <f t="shared" si="9"/>
        <v>4.9333656428947835E-4</v>
      </c>
      <c r="E238" s="168">
        <f t="shared" si="10"/>
        <v>4.9333656428947835E-4</v>
      </c>
      <c r="F238" s="168">
        <f t="shared" si="11"/>
        <v>4.9333656428947835E-4</v>
      </c>
    </row>
    <row r="239" spans="1:6">
      <c r="A239" s="192" t="s">
        <v>474</v>
      </c>
      <c r="B239" s="192" t="str">
        <f>INDEX('Ref1'!$E:$E,MATCH($A239,'Ref1'!$A:$A,0))</f>
        <v>Northampton</v>
      </c>
      <c r="C239" s="227">
        <f>INDEX(Data1!T:T,MATCH($A239,Data1!$A:$A,0))</f>
        <v>6.7173223712307193</v>
      </c>
      <c r="D239" s="168">
        <f t="shared" si="9"/>
        <v>5.4760041828256004E-4</v>
      </c>
      <c r="E239" s="168">
        <f t="shared" si="10"/>
        <v>5.4760041828256004E-4</v>
      </c>
      <c r="F239" s="168">
        <f t="shared" si="11"/>
        <v>5.4760041828256004E-4</v>
      </c>
    </row>
    <row r="240" spans="1:6">
      <c r="A240" s="192" t="s">
        <v>476</v>
      </c>
      <c r="B240" s="192" t="str">
        <f>INDEX('Ref1'!$E:$E,MATCH($A240,'Ref1'!$A:$A,0))</f>
        <v>Northamptonshire</v>
      </c>
      <c r="C240" s="227">
        <f>INDEX(Data1!T:T,MATCH($A240,Data1!$A:$A,0))</f>
        <v>90.477030498614894</v>
      </c>
      <c r="D240" s="168">
        <f t="shared" si="9"/>
        <v>7.3757454247246413E-3</v>
      </c>
      <c r="E240" s="168">
        <f t="shared" si="10"/>
        <v>7.3757454247246413E-3</v>
      </c>
      <c r="F240" s="168">
        <f t="shared" si="11"/>
        <v>7.3757454247246413E-3</v>
      </c>
    </row>
    <row r="241" spans="1:6">
      <c r="A241" s="192" t="s">
        <v>478</v>
      </c>
      <c r="B241" s="192" t="str">
        <f>INDEX('Ref1'!$E:$E,MATCH($A241,'Ref1'!$A:$A,0))</f>
        <v>Northumberland</v>
      </c>
      <c r="C241" s="227">
        <f>INDEX(Data1!T:T,MATCH($A241,Data1!$A:$A,0))</f>
        <v>67.760814930755004</v>
      </c>
      <c r="D241" s="168">
        <f t="shared" si="9"/>
        <v>5.5239049949675411E-3</v>
      </c>
      <c r="E241" s="168">
        <f t="shared" si="10"/>
        <v>5.5239049949675411E-3</v>
      </c>
      <c r="F241" s="168">
        <f t="shared" si="11"/>
        <v>5.5239049949675411E-3</v>
      </c>
    </row>
    <row r="242" spans="1:6">
      <c r="A242" s="192" t="s">
        <v>480</v>
      </c>
      <c r="B242" s="192" t="str">
        <f>INDEX('Ref1'!$E:$E,MATCH($A242,'Ref1'!$A:$A,0))</f>
        <v>Norwich</v>
      </c>
      <c r="C242" s="227">
        <f>INDEX(Data1!T:T,MATCH($A242,Data1!$A:$A,0))</f>
        <v>5.8863597503657994</v>
      </c>
      <c r="D242" s="168">
        <f t="shared" si="9"/>
        <v>4.7985981367622895E-4</v>
      </c>
      <c r="E242" s="168">
        <f t="shared" si="10"/>
        <v>4.7985981367622895E-4</v>
      </c>
      <c r="F242" s="168">
        <f t="shared" si="11"/>
        <v>4.7985981367622895E-4</v>
      </c>
    </row>
    <row r="243" spans="1:6">
      <c r="A243" s="192" t="s">
        <v>482</v>
      </c>
      <c r="B243" s="192" t="str">
        <f>INDEX('Ref1'!$E:$E,MATCH($A243,'Ref1'!$A:$A,0))</f>
        <v>Nottingham</v>
      </c>
      <c r="C243" s="227">
        <f>INDEX(Data1!T:T,MATCH($A243,Data1!$A:$A,0))</f>
        <v>94.961723423605946</v>
      </c>
      <c r="D243" s="168">
        <f t="shared" si="9"/>
        <v>7.7413404618352378E-3</v>
      </c>
      <c r="E243" s="168">
        <f t="shared" si="10"/>
        <v>7.7413404618352378E-3</v>
      </c>
      <c r="F243" s="168">
        <f t="shared" si="11"/>
        <v>7.7413404618352378E-3</v>
      </c>
    </row>
    <row r="244" spans="1:6">
      <c r="A244" s="192" t="s">
        <v>484</v>
      </c>
      <c r="B244" s="192" t="str">
        <f>INDEX('Ref1'!$E:$E,MATCH($A244,'Ref1'!$A:$A,0))</f>
        <v>Nottinghamshire</v>
      </c>
      <c r="C244" s="227">
        <f>INDEX(Data1!T:T,MATCH($A244,Data1!$A:$A,0))</f>
        <v>107.07548727565852</v>
      </c>
      <c r="D244" s="168">
        <f t="shared" si="9"/>
        <v>8.7288622429500511E-3</v>
      </c>
      <c r="E244" s="168">
        <f t="shared" si="10"/>
        <v>8.7288622429500511E-3</v>
      </c>
      <c r="F244" s="168">
        <f t="shared" si="11"/>
        <v>8.7288622429500511E-3</v>
      </c>
    </row>
    <row r="245" spans="1:6">
      <c r="A245" s="192" t="s">
        <v>486</v>
      </c>
      <c r="B245" s="192" t="str">
        <f>INDEX('Ref1'!$E:$E,MATCH($A245,'Ref1'!$A:$A,0))</f>
        <v>Nottinghamshire Fire Authority</v>
      </c>
      <c r="C245" s="227">
        <f>INDEX(Data1!T:T,MATCH($A245,Data1!$A:$A,0))</f>
        <v>10.664832185244547</v>
      </c>
      <c r="D245" s="168">
        <f t="shared" si="9"/>
        <v>8.6940394442960617E-4</v>
      </c>
      <c r="E245" s="168">
        <f t="shared" si="10"/>
        <v>8.6940394442960617E-4</v>
      </c>
      <c r="F245" s="168">
        <f t="shared" si="11"/>
        <v>8.6940394442960617E-4</v>
      </c>
    </row>
    <row r="246" spans="1:6">
      <c r="A246" s="192" t="s">
        <v>488</v>
      </c>
      <c r="B246" s="192" t="str">
        <f>INDEX('Ref1'!$E:$E,MATCH($A246,'Ref1'!$A:$A,0))</f>
        <v>Nuneaton and Bedworth</v>
      </c>
      <c r="C246" s="227">
        <f>INDEX(Data1!T:T,MATCH($A246,Data1!$A:$A,0))</f>
        <v>3.6299186184301204</v>
      </c>
      <c r="D246" s="168">
        <f t="shared" si="9"/>
        <v>2.9591328864864353E-4</v>
      </c>
      <c r="E246" s="168">
        <f t="shared" si="10"/>
        <v>2.9591328864864353E-4</v>
      </c>
      <c r="F246" s="168">
        <f t="shared" si="11"/>
        <v>2.9591328864864353E-4</v>
      </c>
    </row>
    <row r="247" spans="1:6">
      <c r="A247" s="192" t="s">
        <v>490</v>
      </c>
      <c r="B247" s="192" t="str">
        <f>INDEX('Ref1'!$E:$E,MATCH($A247,'Ref1'!$A:$A,0))</f>
        <v>Oadby and Wigston</v>
      </c>
      <c r="C247" s="227">
        <f>INDEX(Data1!T:T,MATCH($A247,Data1!$A:$A,0))</f>
        <v>1.5164528004192741</v>
      </c>
      <c r="D247" s="168">
        <f t="shared" si="9"/>
        <v>1.2362220270563102E-4</v>
      </c>
      <c r="E247" s="168">
        <f t="shared" si="10"/>
        <v>1.2362220270563102E-4</v>
      </c>
      <c r="F247" s="168">
        <f t="shared" si="11"/>
        <v>1.2362220270563102E-4</v>
      </c>
    </row>
    <row r="248" spans="1:6">
      <c r="A248" s="192" t="s">
        <v>492</v>
      </c>
      <c r="B248" s="192" t="str">
        <f>INDEX('Ref1'!$E:$E,MATCH($A248,'Ref1'!$A:$A,0))</f>
        <v>Oldham</v>
      </c>
      <c r="C248" s="227">
        <f>INDEX(Data1!T:T,MATCH($A248,Data1!$A:$A,0))</f>
        <v>63.707522835959693</v>
      </c>
      <c r="D248" s="168">
        <f t="shared" si="9"/>
        <v>5.1934780295985047E-3</v>
      </c>
      <c r="E248" s="168">
        <f t="shared" si="10"/>
        <v>5.1934780295985047E-3</v>
      </c>
      <c r="F248" s="168">
        <f t="shared" si="11"/>
        <v>5.1934780295985047E-3</v>
      </c>
    </row>
    <row r="249" spans="1:6">
      <c r="A249" s="192" t="s">
        <v>494</v>
      </c>
      <c r="B249" s="192" t="str">
        <f>INDEX('Ref1'!$E:$E,MATCH($A249,'Ref1'!$A:$A,0))</f>
        <v>Oxford</v>
      </c>
      <c r="C249" s="227">
        <f>INDEX(Data1!T:T,MATCH($A249,Data1!$A:$A,0))</f>
        <v>6.1550275482696426</v>
      </c>
      <c r="D249" s="168">
        <f t="shared" si="9"/>
        <v>5.0176178448848338E-4</v>
      </c>
      <c r="E249" s="168">
        <f t="shared" si="10"/>
        <v>5.0176178448848338E-4</v>
      </c>
      <c r="F249" s="168">
        <f t="shared" si="11"/>
        <v>5.0176178448848338E-4</v>
      </c>
    </row>
    <row r="250" spans="1:6">
      <c r="A250" s="192" t="s">
        <v>496</v>
      </c>
      <c r="B250" s="192" t="str">
        <f>INDEX('Ref1'!$E:$E,MATCH($A250,'Ref1'!$A:$A,0))</f>
        <v>Oxfordshire</v>
      </c>
      <c r="C250" s="227">
        <f>INDEX(Data1!T:T,MATCH($A250,Data1!$A:$A,0))</f>
        <v>70.751231950203476</v>
      </c>
      <c r="D250" s="168">
        <f t="shared" si="9"/>
        <v>5.7676857040343957E-3</v>
      </c>
      <c r="E250" s="168">
        <f t="shared" si="10"/>
        <v>5.7676857040343957E-3</v>
      </c>
      <c r="F250" s="168">
        <f t="shared" si="11"/>
        <v>5.7676857040343957E-3</v>
      </c>
    </row>
    <row r="251" spans="1:6">
      <c r="A251" s="192" t="s">
        <v>498</v>
      </c>
      <c r="B251" s="192" t="str">
        <f>INDEX('Ref1'!$E:$E,MATCH($A251,'Ref1'!$A:$A,0))</f>
        <v>Pendle</v>
      </c>
      <c r="C251" s="227">
        <f>INDEX(Data1!T:T,MATCH($A251,Data1!$A:$A,0))</f>
        <v>4.0032281649784967</v>
      </c>
      <c r="D251" s="168">
        <f t="shared" si="9"/>
        <v>3.2634572177322942E-4</v>
      </c>
      <c r="E251" s="168">
        <f t="shared" si="10"/>
        <v>3.2634572177322942E-4</v>
      </c>
      <c r="F251" s="168">
        <f t="shared" si="11"/>
        <v>3.2634572177322942E-4</v>
      </c>
    </row>
    <row r="252" spans="1:6">
      <c r="A252" s="192" t="s">
        <v>500</v>
      </c>
      <c r="B252" s="192" t="str">
        <f>INDEX('Ref1'!$E:$E,MATCH($A252,'Ref1'!$A:$A,0))</f>
        <v>Peterborough</v>
      </c>
      <c r="C252" s="227">
        <f>INDEX(Data1!T:T,MATCH($A252,Data1!$A:$A,0))</f>
        <v>41.307820609642071</v>
      </c>
      <c r="D252" s="168">
        <f t="shared" si="9"/>
        <v>3.367439969988604E-3</v>
      </c>
      <c r="E252" s="168">
        <f t="shared" si="10"/>
        <v>3.367439969988604E-3</v>
      </c>
      <c r="F252" s="168">
        <f t="shared" si="11"/>
        <v>3.367439969988604E-3</v>
      </c>
    </row>
    <row r="253" spans="1:6">
      <c r="A253" s="192" t="s">
        <v>502</v>
      </c>
      <c r="B253" s="192" t="str">
        <f>INDEX('Ref1'!$E:$E,MATCH($A253,'Ref1'!$A:$A,0))</f>
        <v>Plymouth</v>
      </c>
      <c r="C253" s="227">
        <f>INDEX(Data1!T:T,MATCH($A253,Data1!$A:$A,0))</f>
        <v>57.358218136722698</v>
      </c>
      <c r="D253" s="168">
        <f t="shared" si="9"/>
        <v>4.6758786474404351E-3</v>
      </c>
      <c r="E253" s="168">
        <f t="shared" si="10"/>
        <v>4.6758786474404351E-3</v>
      </c>
      <c r="F253" s="168">
        <f t="shared" si="11"/>
        <v>4.6758786474404351E-3</v>
      </c>
    </row>
    <row r="254" spans="1:6">
      <c r="A254" s="192" t="s">
        <v>504</v>
      </c>
      <c r="B254" s="192" t="str">
        <f>INDEX('Ref1'!$E:$E,MATCH($A254,'Ref1'!$A:$A,0))</f>
        <v>Poole</v>
      </c>
      <c r="C254" s="227">
        <f>INDEX(Data1!T:T,MATCH($A254,Data1!$A:$A,0))</f>
        <v>17.060291277394551</v>
      </c>
      <c r="D254" s="168">
        <f t="shared" si="9"/>
        <v>1.3907658622332761E-3</v>
      </c>
      <c r="E254" s="168">
        <f t="shared" si="10"/>
        <v>1.3907658622332761E-3</v>
      </c>
      <c r="F254" s="168">
        <f t="shared" si="11"/>
        <v>1.3907658622332761E-3</v>
      </c>
    </row>
    <row r="255" spans="1:6">
      <c r="A255" s="192" t="s">
        <v>506</v>
      </c>
      <c r="B255" s="192" t="str">
        <f>INDEX('Ref1'!$E:$E,MATCH($A255,'Ref1'!$A:$A,0))</f>
        <v>Portsmouth</v>
      </c>
      <c r="C255" s="227">
        <f>INDEX(Data1!T:T,MATCH($A255,Data1!$A:$A,0))</f>
        <v>47.708664253857258</v>
      </c>
      <c r="D255" s="168">
        <f t="shared" si="9"/>
        <v>3.8892408399223348E-3</v>
      </c>
      <c r="E255" s="168">
        <f t="shared" si="10"/>
        <v>3.8892408399223348E-3</v>
      </c>
      <c r="F255" s="168">
        <f t="shared" si="11"/>
        <v>3.8892408399223348E-3</v>
      </c>
    </row>
    <row r="256" spans="1:6">
      <c r="A256" s="192" t="s">
        <v>508</v>
      </c>
      <c r="B256" s="192" t="str">
        <f>INDEX('Ref1'!$E:$E,MATCH($A256,'Ref1'!$A:$A,0))</f>
        <v>Preston</v>
      </c>
      <c r="C256" s="227">
        <f>INDEX(Data1!T:T,MATCH($A256,Data1!$A:$A,0))</f>
        <v>5.4665102546972175</v>
      </c>
      <c r="D256" s="168">
        <f t="shared" si="9"/>
        <v>4.4563341411730557E-4</v>
      </c>
      <c r="E256" s="168">
        <f t="shared" si="10"/>
        <v>4.4563341411730557E-4</v>
      </c>
      <c r="F256" s="168">
        <f t="shared" si="11"/>
        <v>4.4563341411730557E-4</v>
      </c>
    </row>
    <row r="257" spans="1:6">
      <c r="A257" s="192" t="s">
        <v>510</v>
      </c>
      <c r="B257" s="192" t="str">
        <f>INDEX('Ref1'!$E:$E,MATCH($A257,'Ref1'!$A:$A,0))</f>
        <v>Purbeck</v>
      </c>
      <c r="C257" s="227">
        <f>INDEX(Data1!T:T,MATCH($A257,Data1!$A:$A,0))</f>
        <v>1.1363788899155092</v>
      </c>
      <c r="D257" s="168">
        <f t="shared" si="9"/>
        <v>9.2638334302718933E-5</v>
      </c>
      <c r="E257" s="168">
        <f t="shared" si="10"/>
        <v>9.2638334302718933E-5</v>
      </c>
      <c r="F257" s="168">
        <f t="shared" si="11"/>
        <v>9.2638334302718933E-5</v>
      </c>
    </row>
    <row r="258" spans="1:6">
      <c r="A258" s="192" t="s">
        <v>516</v>
      </c>
      <c r="B258" s="192" t="str">
        <f>INDEX('Ref1'!$E:$E,MATCH($A258,'Ref1'!$A:$A,0))</f>
        <v>Reading</v>
      </c>
      <c r="C258" s="227">
        <f>INDEX(Data1!T:T,MATCH($A258,Data1!$A:$A,0))</f>
        <v>30.181111328685144</v>
      </c>
      <c r="D258" s="168">
        <f t="shared" si="9"/>
        <v>2.4603835091500091E-3</v>
      </c>
      <c r="E258" s="168">
        <f t="shared" si="10"/>
        <v>2.4603835091500091E-3</v>
      </c>
      <c r="F258" s="168">
        <f t="shared" si="11"/>
        <v>2.4603835091500091E-3</v>
      </c>
    </row>
    <row r="259" spans="1:6">
      <c r="A259" s="192" t="s">
        <v>518</v>
      </c>
      <c r="B259" s="192" t="str">
        <f>INDEX('Ref1'!$E:$E,MATCH($A259,'Ref1'!$A:$A,0))</f>
        <v>Redbridge</v>
      </c>
      <c r="C259" s="227">
        <f>INDEX(Data1!T:T,MATCH($A259,Data1!$A:$A,0))</f>
        <v>52.545349580888406</v>
      </c>
      <c r="D259" s="168">
        <f t="shared" si="9"/>
        <v>4.2835305228958375E-3</v>
      </c>
      <c r="E259" s="168">
        <f t="shared" si="10"/>
        <v>4.2835305228958375E-3</v>
      </c>
      <c r="F259" s="168">
        <f t="shared" si="11"/>
        <v>4.2835305228958375E-3</v>
      </c>
    </row>
    <row r="260" spans="1:6">
      <c r="A260" s="192" t="s">
        <v>520</v>
      </c>
      <c r="B260" s="192" t="str">
        <f>INDEX('Ref1'!$E:$E,MATCH($A260,'Ref1'!$A:$A,0))</f>
        <v>Redcar and Cleveland</v>
      </c>
      <c r="C260" s="227">
        <f>INDEX(Data1!T:T,MATCH($A260,Data1!$A:$A,0))</f>
        <v>35.452105067467741</v>
      </c>
      <c r="D260" s="168">
        <f t="shared" si="9"/>
        <v>2.8900782917741265E-3</v>
      </c>
      <c r="E260" s="168">
        <f t="shared" si="10"/>
        <v>2.8900782917741265E-3</v>
      </c>
      <c r="F260" s="168">
        <f t="shared" si="11"/>
        <v>2.8900782917741265E-3</v>
      </c>
    </row>
    <row r="261" spans="1:6">
      <c r="A261" s="192" t="s">
        <v>522</v>
      </c>
      <c r="B261" s="192" t="str">
        <f>INDEX('Ref1'!$E:$E,MATCH($A261,'Ref1'!$A:$A,0))</f>
        <v>Redditch</v>
      </c>
      <c r="C261" s="227">
        <f>INDEX(Data1!T:T,MATCH($A261,Data1!$A:$A,0))</f>
        <v>2.1694441811946694</v>
      </c>
      <c r="D261" s="168">
        <f t="shared" si="9"/>
        <v>1.7685447793168942E-4</v>
      </c>
      <c r="E261" s="168">
        <f t="shared" si="10"/>
        <v>1.7685447793168942E-4</v>
      </c>
      <c r="F261" s="168">
        <f t="shared" si="11"/>
        <v>1.7685447793168942E-4</v>
      </c>
    </row>
    <row r="262" spans="1:6">
      <c r="A262" s="192" t="s">
        <v>524</v>
      </c>
      <c r="B262" s="192" t="str">
        <f>INDEX('Ref1'!$E:$E,MATCH($A262,'Ref1'!$A:$A,0))</f>
        <v>Reigate and Banstead</v>
      </c>
      <c r="C262" s="227">
        <f>INDEX(Data1!T:T,MATCH($A262,Data1!$A:$A,0))</f>
        <v>2.3456223754348398</v>
      </c>
      <c r="D262" s="168">
        <f t="shared" si="9"/>
        <v>1.9121663706690861E-4</v>
      </c>
      <c r="E262" s="168">
        <f t="shared" si="10"/>
        <v>1.9121663706690861E-4</v>
      </c>
      <c r="F262" s="168">
        <f t="shared" si="11"/>
        <v>1.9121663706690861E-4</v>
      </c>
    </row>
    <row r="263" spans="1:6">
      <c r="A263" s="192" t="s">
        <v>526</v>
      </c>
      <c r="B263" s="192" t="str">
        <f>INDEX('Ref1'!$E:$E,MATCH($A263,'Ref1'!$A:$A,0))</f>
        <v>Ribble Valley</v>
      </c>
      <c r="C263" s="227">
        <f>INDEX(Data1!T:T,MATCH($A263,Data1!$A:$A,0))</f>
        <v>1.3317189413068009</v>
      </c>
      <c r="D263" s="168">
        <f t="shared" si="9"/>
        <v>1.085625802950413E-4</v>
      </c>
      <c r="E263" s="168">
        <f t="shared" si="10"/>
        <v>1.085625802950413E-4</v>
      </c>
      <c r="F263" s="168">
        <f t="shared" si="11"/>
        <v>1.085625802950413E-4</v>
      </c>
    </row>
    <row r="264" spans="1:6">
      <c r="A264" s="192" t="s">
        <v>528</v>
      </c>
      <c r="B264" s="192" t="str">
        <f>INDEX('Ref1'!$E:$E,MATCH($A264,'Ref1'!$A:$A,0))</f>
        <v>Richmond upon Thames</v>
      </c>
      <c r="C264" s="227">
        <f>INDEX(Data1!T:T,MATCH($A264,Data1!$A:$A,0))</f>
        <v>22.195913143049918</v>
      </c>
      <c r="D264" s="168">
        <f t="shared" si="9"/>
        <v>1.80942504313227E-3</v>
      </c>
      <c r="E264" s="168">
        <f t="shared" si="10"/>
        <v>1.80942504313227E-3</v>
      </c>
      <c r="F264" s="168">
        <f t="shared" si="11"/>
        <v>1.80942504313227E-3</v>
      </c>
    </row>
    <row r="265" spans="1:6">
      <c r="A265" s="192" t="s">
        <v>530</v>
      </c>
      <c r="B265" s="192" t="str">
        <f>INDEX('Ref1'!$E:$E,MATCH($A265,'Ref1'!$A:$A,0))</f>
        <v>Richmondshire</v>
      </c>
      <c r="C265" s="227">
        <f>INDEX(Data1!T:T,MATCH($A265,Data1!$A:$A,0))</f>
        <v>1.479069836872795</v>
      </c>
      <c r="D265" s="168">
        <f t="shared" si="9"/>
        <v>1.2057471959504405E-4</v>
      </c>
      <c r="E265" s="168">
        <f t="shared" si="10"/>
        <v>1.2057471959504405E-4</v>
      </c>
      <c r="F265" s="168">
        <f t="shared" si="11"/>
        <v>1.2057471959504405E-4</v>
      </c>
    </row>
    <row r="266" spans="1:6">
      <c r="A266" s="192" t="s">
        <v>532</v>
      </c>
      <c r="B266" s="192" t="str">
        <f>INDEX('Ref1'!$E:$E,MATCH($A266,'Ref1'!$A:$A,0))</f>
        <v>Rochdale</v>
      </c>
      <c r="C266" s="227">
        <f>INDEX(Data1!T:T,MATCH($A266,Data1!$A:$A,0))</f>
        <v>60.330388510307792</v>
      </c>
      <c r="D266" s="168">
        <f t="shared" si="9"/>
        <v>4.9181718782600296E-3</v>
      </c>
      <c r="E266" s="168">
        <f t="shared" si="10"/>
        <v>4.9181718782600296E-3</v>
      </c>
      <c r="F266" s="168">
        <f t="shared" si="11"/>
        <v>4.9181718782600296E-3</v>
      </c>
    </row>
    <row r="267" spans="1:6">
      <c r="A267" s="192" t="s">
        <v>534</v>
      </c>
      <c r="B267" s="192" t="str">
        <f>INDEX('Ref1'!$E:$E,MATCH($A267,'Ref1'!$A:$A,0))</f>
        <v>Rochford</v>
      </c>
      <c r="C267" s="227">
        <f>INDEX(Data1!T:T,MATCH($A267,Data1!$A:$A,0))</f>
        <v>1.7087108617208204</v>
      </c>
      <c r="D267" s="168">
        <f t="shared" ref="D267:D330" si="12">C267/$C$395</f>
        <v>1.3929520289359605E-4</v>
      </c>
      <c r="E267" s="168">
        <f t="shared" ref="E267:E330" si="13">IF(A267=authorityCode,$C$6,D267)</f>
        <v>1.3929520289359605E-4</v>
      </c>
      <c r="F267" s="168">
        <f t="shared" ref="F267:F330" si="14">IF(A267=authorityCode,$C$6,E267*$F$7)</f>
        <v>1.3929520289359605E-4</v>
      </c>
    </row>
    <row r="268" spans="1:6">
      <c r="A268" s="192" t="s">
        <v>536</v>
      </c>
      <c r="B268" s="192" t="str">
        <f>INDEX('Ref1'!$E:$E,MATCH($A268,'Ref1'!$A:$A,0))</f>
        <v>Rossendale</v>
      </c>
      <c r="C268" s="227">
        <f>INDEX(Data1!T:T,MATCH($A268,Data1!$A:$A,0))</f>
        <v>2.1430691768448522</v>
      </c>
      <c r="D268" s="168">
        <f t="shared" si="12"/>
        <v>1.747043706990782E-4</v>
      </c>
      <c r="E268" s="168">
        <f t="shared" si="13"/>
        <v>1.747043706990782E-4</v>
      </c>
      <c r="F268" s="168">
        <f t="shared" si="14"/>
        <v>1.747043706990782E-4</v>
      </c>
    </row>
    <row r="269" spans="1:6">
      <c r="A269" s="192" t="s">
        <v>538</v>
      </c>
      <c r="B269" s="192" t="str">
        <f>INDEX('Ref1'!$E:$E,MATCH($A269,'Ref1'!$A:$A,0))</f>
        <v>Rother</v>
      </c>
      <c r="C269" s="227">
        <f>INDEX(Data1!T:T,MATCH($A269,Data1!$A:$A,0))</f>
        <v>2.335637987106971</v>
      </c>
      <c r="D269" s="168">
        <f t="shared" si="12"/>
        <v>1.9040270334116504E-4</v>
      </c>
      <c r="E269" s="168">
        <f t="shared" si="13"/>
        <v>1.9040270334116504E-4</v>
      </c>
      <c r="F269" s="168">
        <f t="shared" si="14"/>
        <v>1.9040270334116504E-4</v>
      </c>
    </row>
    <row r="270" spans="1:6">
      <c r="A270" s="192" t="s">
        <v>540</v>
      </c>
      <c r="B270" s="192" t="str">
        <f>INDEX('Ref1'!$E:$E,MATCH($A270,'Ref1'!$A:$A,0))</f>
        <v>Rotherham</v>
      </c>
      <c r="C270" s="227">
        <f>INDEX(Data1!T:T,MATCH($A270,Data1!$A:$A,0))</f>
        <v>63.125017705829478</v>
      </c>
      <c r="D270" s="168">
        <f t="shared" si="12"/>
        <v>5.1459918386309277E-3</v>
      </c>
      <c r="E270" s="168">
        <f t="shared" si="13"/>
        <v>5.1459918386309277E-3</v>
      </c>
      <c r="F270" s="168">
        <f t="shared" si="14"/>
        <v>5.1459918386309277E-3</v>
      </c>
    </row>
    <row r="271" spans="1:6">
      <c r="A271" s="192" t="s">
        <v>542</v>
      </c>
      <c r="B271" s="192" t="str">
        <f>INDEX('Ref1'!$E:$E,MATCH($A271,'Ref1'!$A:$A,0))</f>
        <v>Rugby</v>
      </c>
      <c r="C271" s="227">
        <f>INDEX(Data1!T:T,MATCH($A271,Data1!$A:$A,0))</f>
        <v>2.3739396611263386</v>
      </c>
      <c r="D271" s="168">
        <f t="shared" si="12"/>
        <v>1.9352508031740729E-4</v>
      </c>
      <c r="E271" s="168">
        <f t="shared" si="13"/>
        <v>1.9352508031740729E-4</v>
      </c>
      <c r="F271" s="168">
        <f t="shared" si="14"/>
        <v>1.9352508031740729E-4</v>
      </c>
    </row>
    <row r="272" spans="1:6">
      <c r="A272" s="192" t="s">
        <v>544</v>
      </c>
      <c r="B272" s="192" t="str">
        <f>INDEX('Ref1'!$E:$E,MATCH($A272,'Ref1'!$A:$A,0))</f>
        <v>Runnymede</v>
      </c>
      <c r="C272" s="227">
        <f>INDEX(Data1!T:T,MATCH($A272,Data1!$A:$A,0))</f>
        <v>1.8224715880497426</v>
      </c>
      <c r="D272" s="168">
        <f t="shared" si="12"/>
        <v>1.4856905010221709E-4</v>
      </c>
      <c r="E272" s="168">
        <f t="shared" si="13"/>
        <v>1.4856905010221709E-4</v>
      </c>
      <c r="F272" s="168">
        <f t="shared" si="14"/>
        <v>1.4856905010221709E-4</v>
      </c>
    </row>
    <row r="273" spans="1:6">
      <c r="A273" s="192" t="s">
        <v>546</v>
      </c>
      <c r="B273" s="192" t="str">
        <f>INDEX('Ref1'!$E:$E,MATCH($A273,'Ref1'!$A:$A,0))</f>
        <v>Rushcliffe</v>
      </c>
      <c r="C273" s="227">
        <f>INDEX(Data1!T:T,MATCH($A273,Data1!$A:$A,0))</f>
        <v>2.344406521461968</v>
      </c>
      <c r="D273" s="168">
        <f t="shared" si="12"/>
        <v>1.9111751987298522E-4</v>
      </c>
      <c r="E273" s="168">
        <f t="shared" si="13"/>
        <v>1.9111751987298522E-4</v>
      </c>
      <c r="F273" s="168">
        <f t="shared" si="14"/>
        <v>1.9111751987298522E-4</v>
      </c>
    </row>
    <row r="274" spans="1:6">
      <c r="A274" s="192" t="s">
        <v>548</v>
      </c>
      <c r="B274" s="192" t="str">
        <f>INDEX('Ref1'!$E:$E,MATCH($A274,'Ref1'!$A:$A,0))</f>
        <v>Rushmoor</v>
      </c>
      <c r="C274" s="227">
        <f>INDEX(Data1!T:T,MATCH($A274,Data1!$A:$A,0))</f>
        <v>2.3410762715594706</v>
      </c>
      <c r="D274" s="168">
        <f t="shared" si="12"/>
        <v>1.9084603576982479E-4</v>
      </c>
      <c r="E274" s="168">
        <f t="shared" si="13"/>
        <v>1.9084603576982479E-4</v>
      </c>
      <c r="F274" s="168">
        <f t="shared" si="14"/>
        <v>1.9084603576982479E-4</v>
      </c>
    </row>
    <row r="275" spans="1:6">
      <c r="A275" s="192" t="s">
        <v>550</v>
      </c>
      <c r="B275" s="192" t="str">
        <f>INDEX('Ref1'!$E:$E,MATCH($A275,'Ref1'!$A:$A,0))</f>
        <v>Rutland</v>
      </c>
      <c r="C275" s="227">
        <f>INDEX(Data1!T:T,MATCH($A275,Data1!$A:$A,0))</f>
        <v>4.3798800721279321</v>
      </c>
      <c r="D275" s="168">
        <f t="shared" si="12"/>
        <v>3.5705062627287241E-4</v>
      </c>
      <c r="E275" s="168">
        <f t="shared" si="13"/>
        <v>3.5705062627287241E-4</v>
      </c>
      <c r="F275" s="168">
        <f t="shared" si="14"/>
        <v>3.5705062627287241E-4</v>
      </c>
    </row>
    <row r="276" spans="1:6">
      <c r="A276" s="192" t="s">
        <v>552</v>
      </c>
      <c r="B276" s="192" t="str">
        <f>INDEX('Ref1'!$E:$E,MATCH($A276,'Ref1'!$A:$A,0))</f>
        <v>Ryedale</v>
      </c>
      <c r="C276" s="227">
        <f>INDEX(Data1!T:T,MATCH($A276,Data1!$A:$A,0))</f>
        <v>1.6112024253121908</v>
      </c>
      <c r="D276" s="168">
        <f t="shared" si="12"/>
        <v>1.313462527595174E-4</v>
      </c>
      <c r="E276" s="168">
        <f t="shared" si="13"/>
        <v>1.313462527595174E-4</v>
      </c>
      <c r="F276" s="168">
        <f t="shared" si="14"/>
        <v>1.313462527595174E-4</v>
      </c>
    </row>
    <row r="277" spans="1:6">
      <c r="A277" s="192" t="s">
        <v>554</v>
      </c>
      <c r="B277" s="192" t="str">
        <f>INDEX('Ref1'!$E:$E,MATCH($A277,'Ref1'!$A:$A,0))</f>
        <v>Salford</v>
      </c>
      <c r="C277" s="227">
        <f>INDEX(Data1!T:T,MATCH($A277,Data1!$A:$A,0))</f>
        <v>71.416566610065544</v>
      </c>
      <c r="D277" s="168">
        <f t="shared" si="12"/>
        <v>5.8219242112703675E-3</v>
      </c>
      <c r="E277" s="168">
        <f t="shared" si="13"/>
        <v>5.8219242112703675E-3</v>
      </c>
      <c r="F277" s="168">
        <f t="shared" si="14"/>
        <v>5.8219242112703675E-3</v>
      </c>
    </row>
    <row r="278" spans="1:6">
      <c r="A278" s="192" t="s">
        <v>556</v>
      </c>
      <c r="B278" s="192" t="str">
        <f>INDEX('Ref1'!$E:$E,MATCH($A278,'Ref1'!$A:$A,0))</f>
        <v>Sandwell</v>
      </c>
      <c r="C278" s="227">
        <f>INDEX(Data1!T:T,MATCH($A278,Data1!$A:$A,0))</f>
        <v>100.05735959270147</v>
      </c>
      <c r="D278" s="168">
        <f t="shared" si="12"/>
        <v>8.1567399831628425E-3</v>
      </c>
      <c r="E278" s="168">
        <f t="shared" si="13"/>
        <v>8.1567399831628425E-3</v>
      </c>
      <c r="F278" s="168">
        <f t="shared" si="14"/>
        <v>8.1567399831628425E-3</v>
      </c>
    </row>
    <row r="279" spans="1:6">
      <c r="A279" s="192" t="s">
        <v>558</v>
      </c>
      <c r="B279" s="192" t="str">
        <f>INDEX('Ref1'!$E:$E,MATCH($A279,'Ref1'!$A:$A,0))</f>
        <v>Scarborough</v>
      </c>
      <c r="C279" s="227">
        <f>INDEX(Data1!T:T,MATCH($A279,Data1!$A:$A,0))</f>
        <v>4.214314284427525</v>
      </c>
      <c r="D279" s="168">
        <f t="shared" si="12"/>
        <v>3.4355359730991477E-4</v>
      </c>
      <c r="E279" s="168">
        <f t="shared" si="13"/>
        <v>3.4355359730991477E-4</v>
      </c>
      <c r="F279" s="168">
        <f t="shared" si="14"/>
        <v>3.4355359730991477E-4</v>
      </c>
    </row>
    <row r="280" spans="1:6">
      <c r="A280" s="192" t="s">
        <v>560</v>
      </c>
      <c r="B280" s="192" t="str">
        <f>INDEX('Ref1'!$E:$E,MATCH($A280,'Ref1'!$A:$A,0))</f>
        <v>Sedgemoor</v>
      </c>
      <c r="C280" s="227">
        <f>INDEX(Data1!T:T,MATCH($A280,Data1!$A:$A,0))</f>
        <v>3.4933842065532095</v>
      </c>
      <c r="D280" s="168">
        <f t="shared" si="12"/>
        <v>2.847829160207088E-4</v>
      </c>
      <c r="E280" s="168">
        <f t="shared" si="13"/>
        <v>2.847829160207088E-4</v>
      </c>
      <c r="F280" s="168">
        <f t="shared" si="14"/>
        <v>2.847829160207088E-4</v>
      </c>
    </row>
    <row r="281" spans="1:6">
      <c r="A281" s="192" t="s">
        <v>562</v>
      </c>
      <c r="B281" s="192" t="str">
        <f>INDEX('Ref1'!$E:$E,MATCH($A281,'Ref1'!$A:$A,0))</f>
        <v>Sefton</v>
      </c>
      <c r="C281" s="227">
        <f>INDEX(Data1!T:T,MATCH($A281,Data1!$A:$A,0))</f>
        <v>63.852442538939599</v>
      </c>
      <c r="D281" s="168">
        <f t="shared" si="12"/>
        <v>5.2052919765231097E-3</v>
      </c>
      <c r="E281" s="168">
        <f t="shared" si="13"/>
        <v>5.2052919765231097E-3</v>
      </c>
      <c r="F281" s="168">
        <f t="shared" si="14"/>
        <v>5.2052919765231097E-3</v>
      </c>
    </row>
    <row r="282" spans="1:6">
      <c r="A282" s="192" t="s">
        <v>564</v>
      </c>
      <c r="B282" s="192" t="str">
        <f>INDEX('Ref1'!$E:$E,MATCH($A282,'Ref1'!$A:$A,0))</f>
        <v>Selby</v>
      </c>
      <c r="C282" s="227">
        <f>INDEX(Data1!T:T,MATCH($A282,Data1!$A:$A,0))</f>
        <v>2.4175733720817734</v>
      </c>
      <c r="D282" s="168">
        <f t="shared" si="12"/>
        <v>1.9708212835677937E-4</v>
      </c>
      <c r="E282" s="168">
        <f t="shared" si="13"/>
        <v>1.9708212835677937E-4</v>
      </c>
      <c r="F282" s="168">
        <f t="shared" si="14"/>
        <v>1.9708212835677937E-4</v>
      </c>
    </row>
    <row r="283" spans="1:6">
      <c r="A283" s="192" t="s">
        <v>566</v>
      </c>
      <c r="B283" s="192" t="str">
        <f>INDEX('Ref1'!$E:$E,MATCH($A283,'Ref1'!$A:$A,0))</f>
        <v>Sevenoaks</v>
      </c>
      <c r="C283" s="227">
        <f>INDEX(Data1!T:T,MATCH($A283,Data1!$A:$A,0))</f>
        <v>2.2656691894093548</v>
      </c>
      <c r="D283" s="168">
        <f t="shared" si="12"/>
        <v>1.8469880217810046E-4</v>
      </c>
      <c r="E283" s="168">
        <f t="shared" si="13"/>
        <v>1.8469880217810046E-4</v>
      </c>
      <c r="F283" s="168">
        <f t="shared" si="14"/>
        <v>1.8469880217810046E-4</v>
      </c>
    </row>
    <row r="284" spans="1:6">
      <c r="A284" s="192" t="s">
        <v>568</v>
      </c>
      <c r="B284" s="192" t="str">
        <f>INDEX('Ref1'!$E:$E,MATCH($A284,'Ref1'!$A:$A,0))</f>
        <v>Sheffield</v>
      </c>
      <c r="C284" s="227">
        <f>INDEX(Data1!T:T,MATCH($A284,Data1!$A:$A,0))</f>
        <v>142.34978835241992</v>
      </c>
      <c r="D284" s="168">
        <f t="shared" si="12"/>
        <v>1.160444583962065E-2</v>
      </c>
      <c r="E284" s="168">
        <f t="shared" si="13"/>
        <v>1.160444583962065E-2</v>
      </c>
      <c r="F284" s="168">
        <f t="shared" si="14"/>
        <v>1.160444583962065E-2</v>
      </c>
    </row>
    <row r="285" spans="1:6">
      <c r="A285" s="192" t="s">
        <v>570</v>
      </c>
      <c r="B285" s="192" t="str">
        <f>INDEX('Ref1'!$E:$E,MATCH($A285,'Ref1'!$A:$A,0))</f>
        <v>Shepway</v>
      </c>
      <c r="C285" s="227">
        <f>INDEX(Data1!T:T,MATCH($A285,Data1!$A:$A,0))</f>
        <v>3.6700615701634955</v>
      </c>
      <c r="D285" s="168">
        <f t="shared" si="12"/>
        <v>2.991857677624106E-4</v>
      </c>
      <c r="E285" s="168">
        <f t="shared" si="13"/>
        <v>2.991857677624106E-4</v>
      </c>
      <c r="F285" s="168">
        <f t="shared" si="14"/>
        <v>2.991857677624106E-4</v>
      </c>
    </row>
    <row r="286" spans="1:6">
      <c r="A286" s="192" t="s">
        <v>572</v>
      </c>
      <c r="B286" s="192" t="str">
        <f>INDEX('Ref1'!$E:$E,MATCH($A286,'Ref1'!$A:$A,0))</f>
        <v>Shropshire</v>
      </c>
      <c r="C286" s="227">
        <f>INDEX(Data1!T:T,MATCH($A286,Data1!$A:$A,0))</f>
        <v>50.224655864828627</v>
      </c>
      <c r="D286" s="168">
        <f t="shared" si="12"/>
        <v>4.0943460860936465E-3</v>
      </c>
      <c r="E286" s="168">
        <f t="shared" si="13"/>
        <v>4.0943460860936465E-3</v>
      </c>
      <c r="F286" s="168">
        <f t="shared" si="14"/>
        <v>4.0943460860936465E-3</v>
      </c>
    </row>
    <row r="287" spans="1:6">
      <c r="A287" s="192" t="s">
        <v>574</v>
      </c>
      <c r="B287" s="192" t="str">
        <f>INDEX('Ref1'!$E:$E,MATCH($A287,'Ref1'!$A:$A,0))</f>
        <v>Shropshire Fire Authority</v>
      </c>
      <c r="C287" s="227">
        <f>INDEX(Data1!T:T,MATCH($A287,Data1!$A:$A,0))</f>
        <v>3.8558109377793195</v>
      </c>
      <c r="D287" s="168">
        <f t="shared" si="12"/>
        <v>3.1432817507604232E-4</v>
      </c>
      <c r="E287" s="168">
        <f t="shared" si="13"/>
        <v>3.1432817507604232E-4</v>
      </c>
      <c r="F287" s="168">
        <f t="shared" si="14"/>
        <v>3.1432817507604232E-4</v>
      </c>
    </row>
    <row r="288" spans="1:6">
      <c r="A288" s="192" t="s">
        <v>576</v>
      </c>
      <c r="B288" s="192" t="str">
        <f>INDEX('Ref1'!$E:$E,MATCH($A288,'Ref1'!$A:$A,0))</f>
        <v>Slough</v>
      </c>
      <c r="C288" s="227">
        <f>INDEX(Data1!T:T,MATCH($A288,Data1!$A:$A,0))</f>
        <v>29.774501870547486</v>
      </c>
      <c r="D288" s="168">
        <f t="shared" si="12"/>
        <v>2.4272364459232321E-3</v>
      </c>
      <c r="E288" s="168">
        <f t="shared" si="13"/>
        <v>2.4272364459232321E-3</v>
      </c>
      <c r="F288" s="168">
        <f t="shared" si="14"/>
        <v>2.4272364459232321E-3</v>
      </c>
    </row>
    <row r="289" spans="1:6">
      <c r="A289" s="192" t="s">
        <v>578</v>
      </c>
      <c r="B289" s="192" t="str">
        <f>INDEX('Ref1'!$E:$E,MATCH($A289,'Ref1'!$A:$A,0))</f>
        <v>Solihull</v>
      </c>
      <c r="C289" s="227">
        <f>INDEX(Data1!T:T,MATCH($A289,Data1!$A:$A,0))</f>
        <v>29.707470974036568</v>
      </c>
      <c r="D289" s="168">
        <f t="shared" si="12"/>
        <v>2.4217720443449422E-3</v>
      </c>
      <c r="E289" s="168">
        <f t="shared" si="13"/>
        <v>2.4217720443449422E-3</v>
      </c>
      <c r="F289" s="168">
        <f t="shared" si="14"/>
        <v>2.4217720443449422E-3</v>
      </c>
    </row>
    <row r="290" spans="1:6">
      <c r="A290" s="192" t="s">
        <v>580</v>
      </c>
      <c r="B290" s="192" t="str">
        <f>INDEX('Ref1'!$E:$E,MATCH($A290,'Ref1'!$A:$A,0))</f>
        <v>Somerset</v>
      </c>
      <c r="C290" s="227">
        <f>INDEX(Data1!T:T,MATCH($A290,Data1!$A:$A,0))</f>
        <v>67.158825147310623</v>
      </c>
      <c r="D290" s="168">
        <f t="shared" si="12"/>
        <v>5.4748304025930838E-3</v>
      </c>
      <c r="E290" s="168">
        <f t="shared" si="13"/>
        <v>5.4748304025930838E-3</v>
      </c>
      <c r="F290" s="168">
        <f t="shared" si="14"/>
        <v>5.4748304025930838E-3</v>
      </c>
    </row>
    <row r="291" spans="1:6">
      <c r="A291" s="192" t="s">
        <v>582</v>
      </c>
      <c r="B291" s="192" t="str">
        <f>INDEX('Ref1'!$E:$E,MATCH($A291,'Ref1'!$A:$A,0))</f>
        <v>South Bucks</v>
      </c>
      <c r="C291" s="227">
        <f>INDEX(Data1!T:T,MATCH($A291,Data1!$A:$A,0))</f>
        <v>1.0871746142409877</v>
      </c>
      <c r="D291" s="168">
        <f t="shared" si="12"/>
        <v>8.8627170262705522E-5</v>
      </c>
      <c r="E291" s="168">
        <f t="shared" si="13"/>
        <v>8.8627170262705522E-5</v>
      </c>
      <c r="F291" s="168">
        <f t="shared" si="14"/>
        <v>8.8627170262705522E-5</v>
      </c>
    </row>
    <row r="292" spans="1:6">
      <c r="A292" s="192" t="s">
        <v>584</v>
      </c>
      <c r="B292" s="192" t="str">
        <f>INDEX('Ref1'!$E:$E,MATCH($A292,'Ref1'!$A:$A,0))</f>
        <v>South Cambridgeshire</v>
      </c>
      <c r="C292" s="227">
        <f>INDEX(Data1!T:T,MATCH($A292,Data1!$A:$A,0))</f>
        <v>2.6028418959971531</v>
      </c>
      <c r="D292" s="168">
        <f t="shared" si="12"/>
        <v>2.1218533698424719E-4</v>
      </c>
      <c r="E292" s="168">
        <f t="shared" si="13"/>
        <v>2.1218533698424719E-4</v>
      </c>
      <c r="F292" s="168">
        <f t="shared" si="14"/>
        <v>2.1218533698424719E-4</v>
      </c>
    </row>
    <row r="293" spans="1:6">
      <c r="A293" s="192" t="s">
        <v>586</v>
      </c>
      <c r="B293" s="192" t="str">
        <f>INDEX('Ref1'!$E:$E,MATCH($A293,'Ref1'!$A:$A,0))</f>
        <v>South Derbyshire</v>
      </c>
      <c r="C293" s="227">
        <f>INDEX(Data1!T:T,MATCH($A293,Data1!$A:$A,0))</f>
        <v>2.481551864350874</v>
      </c>
      <c r="D293" s="168">
        <f t="shared" si="12"/>
        <v>2.0229769598796753E-4</v>
      </c>
      <c r="E293" s="168">
        <f t="shared" si="13"/>
        <v>2.0229769598796753E-4</v>
      </c>
      <c r="F293" s="168">
        <f t="shared" si="14"/>
        <v>2.0229769598796753E-4</v>
      </c>
    </row>
    <row r="294" spans="1:6">
      <c r="A294" s="192" t="s">
        <v>588</v>
      </c>
      <c r="B294" s="192" t="str">
        <f>INDEX('Ref1'!$E:$E,MATCH($A294,'Ref1'!$A:$A,0))</f>
        <v>South Gloucestershire</v>
      </c>
      <c r="C294" s="227">
        <f>INDEX(Data1!T:T,MATCH($A294,Data1!$A:$A,0))</f>
        <v>37.035481980712106</v>
      </c>
      <c r="D294" s="168">
        <f t="shared" si="12"/>
        <v>3.019156190983645E-3</v>
      </c>
      <c r="E294" s="168">
        <f t="shared" si="13"/>
        <v>3.019156190983645E-3</v>
      </c>
      <c r="F294" s="168">
        <f t="shared" si="14"/>
        <v>3.019156190983645E-3</v>
      </c>
    </row>
    <row r="295" spans="1:6">
      <c r="A295" s="192" t="s">
        <v>590</v>
      </c>
      <c r="B295" s="192" t="str">
        <f>INDEX('Ref1'!$E:$E,MATCH($A295,'Ref1'!$A:$A,0))</f>
        <v>South Hams</v>
      </c>
      <c r="C295" s="227">
        <f>INDEX(Data1!T:T,MATCH($A295,Data1!$A:$A,0))</f>
        <v>1.8960727157227533</v>
      </c>
      <c r="D295" s="168">
        <f t="shared" si="12"/>
        <v>1.5456906112929311E-4</v>
      </c>
      <c r="E295" s="168">
        <f t="shared" si="13"/>
        <v>1.5456906112929311E-4</v>
      </c>
      <c r="F295" s="168">
        <f t="shared" si="14"/>
        <v>1.5456906112929311E-4</v>
      </c>
    </row>
    <row r="296" spans="1:6">
      <c r="A296" s="192" t="s">
        <v>592</v>
      </c>
      <c r="B296" s="192" t="str">
        <f>INDEX('Ref1'!$E:$E,MATCH($A296,'Ref1'!$A:$A,0))</f>
        <v>South Holland</v>
      </c>
      <c r="C296" s="227">
        <f>INDEX(Data1!T:T,MATCH($A296,Data1!$A:$A,0))</f>
        <v>3.2897259265636056</v>
      </c>
      <c r="D296" s="168">
        <f t="shared" si="12"/>
        <v>2.6818056271001294E-4</v>
      </c>
      <c r="E296" s="168">
        <f t="shared" si="13"/>
        <v>2.6818056271001294E-4</v>
      </c>
      <c r="F296" s="168">
        <f t="shared" si="14"/>
        <v>2.6818056271001294E-4</v>
      </c>
    </row>
    <row r="297" spans="1:6">
      <c r="A297" s="192" t="s">
        <v>594</v>
      </c>
      <c r="B297" s="192" t="str">
        <f>INDEX('Ref1'!$E:$E,MATCH($A297,'Ref1'!$A:$A,0))</f>
        <v>South Kesteven</v>
      </c>
      <c r="C297" s="227">
        <f>INDEX(Data1!T:T,MATCH($A297,Data1!$A:$A,0))</f>
        <v>3.6078296364107896</v>
      </c>
      <c r="D297" s="168">
        <f t="shared" si="12"/>
        <v>2.9411258069914466E-4</v>
      </c>
      <c r="E297" s="168">
        <f t="shared" si="13"/>
        <v>2.9411258069914466E-4</v>
      </c>
      <c r="F297" s="168">
        <f t="shared" si="14"/>
        <v>2.9411258069914466E-4</v>
      </c>
    </row>
    <row r="298" spans="1:6">
      <c r="A298" s="192" t="s">
        <v>596</v>
      </c>
      <c r="B298" s="192" t="str">
        <f>INDEX('Ref1'!$E:$E,MATCH($A298,'Ref1'!$A:$A,0))</f>
        <v>South Lakeland</v>
      </c>
      <c r="C298" s="227">
        <f>INDEX(Data1!T:T,MATCH($A298,Data1!$A:$A,0))</f>
        <v>2.2114912230409853</v>
      </c>
      <c r="D298" s="168">
        <f t="shared" si="12"/>
        <v>1.8028217968993752E-4</v>
      </c>
      <c r="E298" s="168">
        <f t="shared" si="13"/>
        <v>1.8028217968993752E-4</v>
      </c>
      <c r="F298" s="168">
        <f t="shared" si="14"/>
        <v>1.8028217968993752E-4</v>
      </c>
    </row>
    <row r="299" spans="1:6">
      <c r="A299" s="192" t="s">
        <v>598</v>
      </c>
      <c r="B299" s="192" t="str">
        <f>INDEX('Ref1'!$E:$E,MATCH($A299,'Ref1'!$A:$A,0))</f>
        <v>South Norfolk</v>
      </c>
      <c r="C299" s="227">
        <f>INDEX(Data1!T:T,MATCH($A299,Data1!$A:$A,0))</f>
        <v>3.0691861763607737</v>
      </c>
      <c r="D299" s="168">
        <f t="shared" si="12"/>
        <v>2.5020202114466663E-4</v>
      </c>
      <c r="E299" s="168">
        <f t="shared" si="13"/>
        <v>2.5020202114466663E-4</v>
      </c>
      <c r="F299" s="168">
        <f t="shared" si="14"/>
        <v>2.5020202114466663E-4</v>
      </c>
    </row>
    <row r="300" spans="1:6">
      <c r="A300" s="192" t="s">
        <v>600</v>
      </c>
      <c r="B300" s="192" t="str">
        <f>INDEX('Ref1'!$E:$E,MATCH($A300,'Ref1'!$A:$A,0))</f>
        <v>South Northamptonshire</v>
      </c>
      <c r="C300" s="227">
        <f>INDEX(Data1!T:T,MATCH($A300,Data1!$A:$A,0))</f>
        <v>1.8542417491653638</v>
      </c>
      <c r="D300" s="168">
        <f t="shared" si="12"/>
        <v>1.5115897396687019E-4</v>
      </c>
      <c r="E300" s="168">
        <f t="shared" si="13"/>
        <v>1.5115897396687019E-4</v>
      </c>
      <c r="F300" s="168">
        <f t="shared" si="14"/>
        <v>1.5115897396687019E-4</v>
      </c>
    </row>
    <row r="301" spans="1:6">
      <c r="A301" s="192" t="s">
        <v>602</v>
      </c>
      <c r="B301" s="192" t="str">
        <f>INDEX('Ref1'!$E:$E,MATCH($A301,'Ref1'!$A:$A,0))</f>
        <v>South Oxfordshire</v>
      </c>
      <c r="C301" s="227">
        <f>INDEX(Data1!T:T,MATCH($A301,Data1!$A:$A,0))</f>
        <v>2.5612824374754593</v>
      </c>
      <c r="D301" s="168">
        <f t="shared" si="12"/>
        <v>2.0879738333063884E-4</v>
      </c>
      <c r="E301" s="168">
        <f t="shared" si="13"/>
        <v>2.0879738333063884E-4</v>
      </c>
      <c r="F301" s="168">
        <f t="shared" si="14"/>
        <v>2.0879738333063884E-4</v>
      </c>
    </row>
    <row r="302" spans="1:6">
      <c r="A302" s="192" t="s">
        <v>604</v>
      </c>
      <c r="B302" s="192" t="str">
        <f>INDEX('Ref1'!$E:$E,MATCH($A302,'Ref1'!$A:$A,0))</f>
        <v>South Ribble</v>
      </c>
      <c r="C302" s="227">
        <f>INDEX(Data1!T:T,MATCH($A302,Data1!$A:$A,0))</f>
        <v>2.3071655672991525</v>
      </c>
      <c r="D302" s="168">
        <f t="shared" si="12"/>
        <v>1.8808161345822979E-4</v>
      </c>
      <c r="E302" s="168">
        <f t="shared" si="13"/>
        <v>1.8808161345822979E-4</v>
      </c>
      <c r="F302" s="168">
        <f t="shared" si="14"/>
        <v>1.8808161345822979E-4</v>
      </c>
    </row>
    <row r="303" spans="1:6">
      <c r="A303" s="192" t="s">
        <v>606</v>
      </c>
      <c r="B303" s="192" t="str">
        <f>INDEX('Ref1'!$E:$E,MATCH($A303,'Ref1'!$A:$A,0))</f>
        <v>South Somerset</v>
      </c>
      <c r="C303" s="227">
        <f>INDEX(Data1!T:T,MATCH($A303,Data1!$A:$A,0))</f>
        <v>3.6058317273161942</v>
      </c>
      <c r="D303" s="168">
        <f t="shared" si="12"/>
        <v>2.9394970987124208E-4</v>
      </c>
      <c r="E303" s="168">
        <f t="shared" si="13"/>
        <v>2.9394970987124208E-4</v>
      </c>
      <c r="F303" s="168">
        <f t="shared" si="14"/>
        <v>2.9394970987124208E-4</v>
      </c>
    </row>
    <row r="304" spans="1:6">
      <c r="A304" s="192" t="s">
        <v>608</v>
      </c>
      <c r="B304" s="192" t="str">
        <f>INDEX('Ref1'!$E:$E,MATCH($A304,'Ref1'!$A:$A,0))</f>
        <v>South Staffordshire</v>
      </c>
      <c r="C304" s="227">
        <f>INDEX(Data1!T:T,MATCH($A304,Data1!$A:$A,0))</f>
        <v>2.3085344172849278</v>
      </c>
      <c r="D304" s="168">
        <f t="shared" si="12"/>
        <v>1.8819320298503098E-4</v>
      </c>
      <c r="E304" s="168">
        <f t="shared" si="13"/>
        <v>1.8819320298503098E-4</v>
      </c>
      <c r="F304" s="168">
        <f t="shared" si="14"/>
        <v>1.8819320298503098E-4</v>
      </c>
    </row>
    <row r="305" spans="1:6">
      <c r="A305" s="192" t="s">
        <v>610</v>
      </c>
      <c r="B305" s="192" t="str">
        <f>INDEX('Ref1'!$E:$E,MATCH($A305,'Ref1'!$A:$A,0))</f>
        <v>South Tyneside</v>
      </c>
      <c r="C305" s="227">
        <f>INDEX(Data1!T:T,MATCH($A305,Data1!$A:$A,0))</f>
        <v>48.632582734023806</v>
      </c>
      <c r="D305" s="168">
        <f t="shared" si="12"/>
        <v>3.9645592656636763E-3</v>
      </c>
      <c r="E305" s="168">
        <f t="shared" si="13"/>
        <v>3.9645592656636763E-3</v>
      </c>
      <c r="F305" s="168">
        <f t="shared" si="14"/>
        <v>3.9645592656636763E-3</v>
      </c>
    </row>
    <row r="306" spans="1:6">
      <c r="A306" s="192" t="s">
        <v>612</v>
      </c>
      <c r="B306" s="192" t="str">
        <f>INDEX('Ref1'!$E:$E,MATCH($A306,'Ref1'!$A:$A,0))</f>
        <v>South Yorkshire Fire</v>
      </c>
      <c r="C306" s="227">
        <f>INDEX(Data1!T:T,MATCH($A306,Data1!$A:$A,0))</f>
        <v>15.412018562108944</v>
      </c>
      <c r="D306" s="168">
        <f t="shared" si="12"/>
        <v>1.2563976157129353E-3</v>
      </c>
      <c r="E306" s="168">
        <f t="shared" si="13"/>
        <v>1.2563976157129353E-3</v>
      </c>
      <c r="F306" s="168">
        <f t="shared" si="14"/>
        <v>1.2563976157129353E-3</v>
      </c>
    </row>
    <row r="307" spans="1:6">
      <c r="A307" s="192" t="s">
        <v>614</v>
      </c>
      <c r="B307" s="192" t="str">
        <f>INDEX('Ref1'!$E:$E,MATCH($A307,'Ref1'!$A:$A,0))</f>
        <v>Southampton</v>
      </c>
      <c r="C307" s="227">
        <f>INDEX(Data1!T:T,MATCH($A307,Data1!$A:$A,0))</f>
        <v>54.427893260403629</v>
      </c>
      <c r="D307" s="168">
        <f t="shared" si="12"/>
        <v>4.4369966883359294E-3</v>
      </c>
      <c r="E307" s="168">
        <f t="shared" si="13"/>
        <v>4.4369966883359294E-3</v>
      </c>
      <c r="F307" s="168">
        <f t="shared" si="14"/>
        <v>4.4369966883359294E-3</v>
      </c>
    </row>
    <row r="308" spans="1:6">
      <c r="A308" s="192" t="s">
        <v>616</v>
      </c>
      <c r="B308" s="192" t="str">
        <f>INDEX('Ref1'!$E:$E,MATCH($A308,'Ref1'!$A:$A,0))</f>
        <v>Southend-on-Sea</v>
      </c>
      <c r="C308" s="227">
        <f>INDEX(Data1!T:T,MATCH($A308,Data1!$A:$A,0))</f>
        <v>34.70365566407515</v>
      </c>
      <c r="D308" s="168">
        <f t="shared" si="12"/>
        <v>2.8290642174583773E-3</v>
      </c>
      <c r="E308" s="168">
        <f t="shared" si="13"/>
        <v>2.8290642174583773E-3</v>
      </c>
      <c r="F308" s="168">
        <f t="shared" si="14"/>
        <v>2.8290642174583773E-3</v>
      </c>
    </row>
    <row r="309" spans="1:6">
      <c r="A309" s="192" t="s">
        <v>618</v>
      </c>
      <c r="B309" s="192" t="str">
        <f>INDEX('Ref1'!$E:$E,MATCH($A309,'Ref1'!$A:$A,0))</f>
        <v>Southwark</v>
      </c>
      <c r="C309" s="227">
        <f>INDEX(Data1!T:T,MATCH($A309,Data1!$A:$A,0))</f>
        <v>113.92930845581111</v>
      </c>
      <c r="D309" s="168">
        <f t="shared" si="12"/>
        <v>9.2875901314848682E-3</v>
      </c>
      <c r="E309" s="168">
        <f t="shared" si="13"/>
        <v>9.2875901314848682E-3</v>
      </c>
      <c r="F309" s="168">
        <f t="shared" si="14"/>
        <v>9.2875901314848682E-3</v>
      </c>
    </row>
    <row r="310" spans="1:6">
      <c r="A310" s="192" t="s">
        <v>620</v>
      </c>
      <c r="B310" s="192" t="str">
        <f>INDEX('Ref1'!$E:$E,MATCH($A310,'Ref1'!$A:$A,0))</f>
        <v>Spelthorne</v>
      </c>
      <c r="C310" s="227">
        <f>INDEX(Data1!T:T,MATCH($A310,Data1!$A:$A,0))</f>
        <v>1.8965776915507948</v>
      </c>
      <c r="D310" s="168">
        <f t="shared" si="12"/>
        <v>1.5461022708194151E-4</v>
      </c>
      <c r="E310" s="168">
        <f t="shared" si="13"/>
        <v>1.5461022708194151E-4</v>
      </c>
      <c r="F310" s="168">
        <f t="shared" si="14"/>
        <v>1.5461022708194151E-4</v>
      </c>
    </row>
    <row r="311" spans="1:6">
      <c r="A311" s="192" t="s">
        <v>622</v>
      </c>
      <c r="B311" s="192" t="str">
        <f>INDEX('Ref1'!$E:$E,MATCH($A311,'Ref1'!$A:$A,0))</f>
        <v>St Albans</v>
      </c>
      <c r="C311" s="227">
        <f>INDEX(Data1!T:T,MATCH($A311,Data1!$A:$A,0))</f>
        <v>2.4827846892247534</v>
      </c>
      <c r="D311" s="168">
        <f t="shared" si="12"/>
        <v>2.0239819666060114E-4</v>
      </c>
      <c r="E311" s="168">
        <f t="shared" si="13"/>
        <v>2.0239819666060114E-4</v>
      </c>
      <c r="F311" s="168">
        <f t="shared" si="14"/>
        <v>2.0239819666060114E-4</v>
      </c>
    </row>
    <row r="312" spans="1:6">
      <c r="A312" s="192" t="s">
        <v>624</v>
      </c>
      <c r="B312" s="192" t="str">
        <f>INDEX('Ref1'!$E:$E,MATCH($A312,'Ref1'!$A:$A,0))</f>
        <v>St Edmundsbury</v>
      </c>
      <c r="C312" s="227">
        <f>INDEX(Data1!T:T,MATCH($A312,Data1!$A:$A,0))</f>
        <v>2.477459585889747</v>
      </c>
      <c r="D312" s="168">
        <f t="shared" si="12"/>
        <v>2.0196409082906679E-4</v>
      </c>
      <c r="E312" s="168">
        <f t="shared" si="13"/>
        <v>2.0196409082906679E-4</v>
      </c>
      <c r="F312" s="168">
        <f t="shared" si="14"/>
        <v>2.0196409082906679E-4</v>
      </c>
    </row>
    <row r="313" spans="1:6">
      <c r="A313" s="192" t="s">
        <v>626</v>
      </c>
      <c r="B313" s="192" t="str">
        <f>INDEX('Ref1'!$E:$E,MATCH($A313,'Ref1'!$A:$A,0))</f>
        <v>St Helens</v>
      </c>
      <c r="C313" s="227">
        <f>INDEX(Data1!T:T,MATCH($A313,Data1!$A:$A,0))</f>
        <v>45.446729576017859</v>
      </c>
      <c r="D313" s="168">
        <f t="shared" si="12"/>
        <v>3.7048464775172232E-3</v>
      </c>
      <c r="E313" s="168">
        <f t="shared" si="13"/>
        <v>3.7048464775172232E-3</v>
      </c>
      <c r="F313" s="168">
        <f t="shared" si="14"/>
        <v>3.7048464775172232E-3</v>
      </c>
    </row>
    <row r="314" spans="1:6">
      <c r="A314" s="192" t="s">
        <v>628</v>
      </c>
      <c r="B314" s="192" t="str">
        <f>INDEX('Ref1'!$E:$E,MATCH($A314,'Ref1'!$A:$A,0))</f>
        <v>Stafford</v>
      </c>
      <c r="C314" s="227">
        <f>INDEX(Data1!T:T,MATCH($A314,Data1!$A:$A,0))</f>
        <v>2.7771383862526755</v>
      </c>
      <c r="D314" s="168">
        <f t="shared" si="12"/>
        <v>2.2639409840648919E-4</v>
      </c>
      <c r="E314" s="168">
        <f t="shared" si="13"/>
        <v>2.2639409840648919E-4</v>
      </c>
      <c r="F314" s="168">
        <f t="shared" si="14"/>
        <v>2.2639409840648919E-4</v>
      </c>
    </row>
    <row r="315" spans="1:6">
      <c r="A315" s="192" t="s">
        <v>630</v>
      </c>
      <c r="B315" s="192" t="str">
        <f>INDEX('Ref1'!$E:$E,MATCH($A315,'Ref1'!$A:$A,0))</f>
        <v>Staffordshire</v>
      </c>
      <c r="C315" s="227">
        <f>INDEX(Data1!T:T,MATCH($A315,Data1!$A:$A,0))</f>
        <v>99.497943612782947</v>
      </c>
      <c r="D315" s="168">
        <f t="shared" si="12"/>
        <v>8.1111360344958382E-3</v>
      </c>
      <c r="E315" s="168">
        <f t="shared" si="13"/>
        <v>8.1111360344958382E-3</v>
      </c>
      <c r="F315" s="168">
        <f t="shared" si="14"/>
        <v>8.1111360344958382E-3</v>
      </c>
    </row>
    <row r="316" spans="1:6">
      <c r="A316" s="192" t="s">
        <v>632</v>
      </c>
      <c r="B316" s="192" t="str">
        <f>INDEX('Ref1'!$E:$E,MATCH($A316,'Ref1'!$A:$A,0))</f>
        <v>Staffordshire Fire Authority</v>
      </c>
      <c r="C316" s="227">
        <f>INDEX(Data1!T:T,MATCH($A316,Data1!$A:$A,0))</f>
        <v>9.4577471036384093</v>
      </c>
      <c r="D316" s="168">
        <f t="shared" si="12"/>
        <v>7.7100159613363573E-4</v>
      </c>
      <c r="E316" s="168">
        <f t="shared" si="13"/>
        <v>7.7100159613363573E-4</v>
      </c>
      <c r="F316" s="168">
        <f t="shared" si="14"/>
        <v>7.7100159613363573E-4</v>
      </c>
    </row>
    <row r="317" spans="1:6">
      <c r="A317" s="192" t="s">
        <v>634</v>
      </c>
      <c r="B317" s="192" t="str">
        <f>INDEX('Ref1'!$E:$E,MATCH($A317,'Ref1'!$A:$A,0))</f>
        <v>Staffordshire Moorlands</v>
      </c>
      <c r="C317" s="227">
        <f>INDEX(Data1!T:T,MATCH($A317,Data1!$A:$A,0))</f>
        <v>2.5785233865974528</v>
      </c>
      <c r="D317" s="168">
        <f t="shared" si="12"/>
        <v>2.1020287653597124E-4</v>
      </c>
      <c r="E317" s="168">
        <f t="shared" si="13"/>
        <v>2.1020287653597124E-4</v>
      </c>
      <c r="F317" s="168">
        <f t="shared" si="14"/>
        <v>2.1020287653597124E-4</v>
      </c>
    </row>
    <row r="318" spans="1:6">
      <c r="A318" s="192" t="s">
        <v>636</v>
      </c>
      <c r="B318" s="192" t="str">
        <f>INDEX('Ref1'!$E:$E,MATCH($A318,'Ref1'!$A:$A,0))</f>
        <v>Stevenage</v>
      </c>
      <c r="C318" s="227">
        <f>INDEX(Data1!T:T,MATCH($A318,Data1!$A:$A,0))</f>
        <v>2.5293728092995362</v>
      </c>
      <c r="D318" s="168">
        <f t="shared" si="12"/>
        <v>2.0619609002198156E-4</v>
      </c>
      <c r="E318" s="168">
        <f t="shared" si="13"/>
        <v>2.0619609002198156E-4</v>
      </c>
      <c r="F318" s="168">
        <f t="shared" si="14"/>
        <v>2.0619609002198156E-4</v>
      </c>
    </row>
    <row r="319" spans="1:6">
      <c r="A319" s="192" t="s">
        <v>638</v>
      </c>
      <c r="B319" s="192" t="str">
        <f>INDEX('Ref1'!$E:$E,MATCH($A319,'Ref1'!$A:$A,0))</f>
        <v>Stockport</v>
      </c>
      <c r="C319" s="227">
        <f>INDEX(Data1!T:T,MATCH($A319,Data1!$A:$A,0))</f>
        <v>47.113448740927474</v>
      </c>
      <c r="D319" s="168">
        <f t="shared" si="12"/>
        <v>3.84071849041525E-3</v>
      </c>
      <c r="E319" s="168">
        <f t="shared" si="13"/>
        <v>3.84071849041525E-3</v>
      </c>
      <c r="F319" s="168">
        <f t="shared" si="14"/>
        <v>3.84071849041525E-3</v>
      </c>
    </row>
    <row r="320" spans="1:6">
      <c r="A320" s="192" t="s">
        <v>640</v>
      </c>
      <c r="B320" s="192" t="str">
        <f>INDEX('Ref1'!$E:$E,MATCH($A320,'Ref1'!$A:$A,0))</f>
        <v>Stockton-on-Tees</v>
      </c>
      <c r="C320" s="227">
        <f>INDEX(Data1!T:T,MATCH($A320,Data1!$A:$A,0))</f>
        <v>39.005989209554436</v>
      </c>
      <c r="D320" s="168">
        <f t="shared" si="12"/>
        <v>3.1797932012549218E-3</v>
      </c>
      <c r="E320" s="168">
        <f t="shared" si="13"/>
        <v>3.1797932012549218E-3</v>
      </c>
      <c r="F320" s="168">
        <f t="shared" si="14"/>
        <v>3.1797932012549218E-3</v>
      </c>
    </row>
    <row r="321" spans="1:6">
      <c r="A321" s="192" t="s">
        <v>642</v>
      </c>
      <c r="B321" s="192" t="str">
        <f>INDEX('Ref1'!$E:$E,MATCH($A321,'Ref1'!$A:$A,0))</f>
        <v>Stoke-on-Trent</v>
      </c>
      <c r="C321" s="227">
        <f>INDEX(Data1!T:T,MATCH($A321,Data1!$A:$A,0))</f>
        <v>71.647911034087613</v>
      </c>
      <c r="D321" s="168">
        <f t="shared" si="12"/>
        <v>5.8407835567596345E-3</v>
      </c>
      <c r="E321" s="168">
        <f t="shared" si="13"/>
        <v>5.8407835567596345E-3</v>
      </c>
      <c r="F321" s="168">
        <f t="shared" si="14"/>
        <v>5.8407835567596345E-3</v>
      </c>
    </row>
    <row r="322" spans="1:6">
      <c r="A322" s="192" t="s">
        <v>644</v>
      </c>
      <c r="B322" s="192" t="str">
        <f>INDEX('Ref1'!$E:$E,MATCH($A322,'Ref1'!$A:$A,0))</f>
        <v>Stratford-on-Avon</v>
      </c>
      <c r="C322" s="227">
        <f>INDEX(Data1!T:T,MATCH($A322,Data1!$A:$A,0))</f>
        <v>2.4290530792533169</v>
      </c>
      <c r="D322" s="168">
        <f t="shared" si="12"/>
        <v>1.9801796143155062E-4</v>
      </c>
      <c r="E322" s="168">
        <f t="shared" si="13"/>
        <v>1.9801796143155062E-4</v>
      </c>
      <c r="F322" s="168">
        <f t="shared" si="14"/>
        <v>1.9801796143155062E-4</v>
      </c>
    </row>
    <row r="323" spans="1:6">
      <c r="A323" s="192" t="s">
        <v>646</v>
      </c>
      <c r="B323" s="192" t="str">
        <f>INDEX('Ref1'!$E:$E,MATCH($A323,'Ref1'!$A:$A,0))</f>
        <v>Stroud</v>
      </c>
      <c r="C323" s="227">
        <f>INDEX(Data1!T:T,MATCH($A323,Data1!$A:$A,0))</f>
        <v>2.428810175431666</v>
      </c>
      <c r="D323" s="168">
        <f t="shared" si="12"/>
        <v>1.979981597565695E-4</v>
      </c>
      <c r="E323" s="168">
        <f t="shared" si="13"/>
        <v>1.979981597565695E-4</v>
      </c>
      <c r="F323" s="168">
        <f t="shared" si="14"/>
        <v>1.979981597565695E-4</v>
      </c>
    </row>
    <row r="324" spans="1:6">
      <c r="A324" s="192" t="s">
        <v>648</v>
      </c>
      <c r="B324" s="192" t="str">
        <f>INDEX('Ref1'!$E:$E,MATCH($A324,'Ref1'!$A:$A,0))</f>
        <v>Suffolk</v>
      </c>
      <c r="C324" s="227">
        <f>INDEX(Data1!T:T,MATCH($A324,Data1!$A:$A,0))</f>
        <v>100.9853674275757</v>
      </c>
      <c r="D324" s="168">
        <f t="shared" si="12"/>
        <v>8.2323917757168314E-3</v>
      </c>
      <c r="E324" s="168">
        <f t="shared" si="13"/>
        <v>8.2323917757168314E-3</v>
      </c>
      <c r="F324" s="168">
        <f t="shared" si="14"/>
        <v>8.2323917757168314E-3</v>
      </c>
    </row>
    <row r="325" spans="1:6">
      <c r="A325" s="192" t="s">
        <v>650</v>
      </c>
      <c r="B325" s="192" t="str">
        <f>INDEX('Ref1'!$E:$E,MATCH($A325,'Ref1'!$A:$A,0))</f>
        <v>Suffolk Coastal</v>
      </c>
      <c r="C325" s="227">
        <f>INDEX(Data1!T:T,MATCH($A325,Data1!$A:$A,0))</f>
        <v>2.8326735495208126</v>
      </c>
      <c r="D325" s="168">
        <f t="shared" si="12"/>
        <v>2.3092136045442489E-4</v>
      </c>
      <c r="E325" s="168">
        <f t="shared" si="13"/>
        <v>2.3092136045442489E-4</v>
      </c>
      <c r="F325" s="168">
        <f t="shared" si="14"/>
        <v>2.3092136045442489E-4</v>
      </c>
    </row>
    <row r="326" spans="1:6">
      <c r="A326" s="192" t="s">
        <v>652</v>
      </c>
      <c r="B326" s="192" t="str">
        <f>INDEX('Ref1'!$E:$E,MATCH($A326,'Ref1'!$A:$A,0))</f>
        <v>Sunderland</v>
      </c>
      <c r="C326" s="227">
        <f>INDEX(Data1!T:T,MATCH($A326,Data1!$A:$A,0))</f>
        <v>84.431870905116909</v>
      </c>
      <c r="D326" s="168">
        <f t="shared" si="12"/>
        <v>6.8829401462163504E-3</v>
      </c>
      <c r="E326" s="168">
        <f t="shared" si="13"/>
        <v>6.8829401462163504E-3</v>
      </c>
      <c r="F326" s="168">
        <f t="shared" si="14"/>
        <v>6.8829401462163504E-3</v>
      </c>
    </row>
    <row r="327" spans="1:6">
      <c r="A327" s="192" t="s">
        <v>654</v>
      </c>
      <c r="B327" s="192" t="str">
        <f>INDEX('Ref1'!$E:$E,MATCH($A327,'Ref1'!$A:$A,0))</f>
        <v>Surrey</v>
      </c>
      <c r="C327" s="227">
        <f>INDEX(Data1!T:T,MATCH($A327,Data1!$A:$A,0))</f>
        <v>113.1943327309809</v>
      </c>
      <c r="D327" s="168">
        <f t="shared" si="12"/>
        <v>9.2276744400676628E-3</v>
      </c>
      <c r="E327" s="168">
        <f t="shared" si="13"/>
        <v>9.2276744400676628E-3</v>
      </c>
      <c r="F327" s="168">
        <f t="shared" si="14"/>
        <v>9.2276744400676628E-3</v>
      </c>
    </row>
    <row r="328" spans="1:6">
      <c r="A328" s="192" t="s">
        <v>656</v>
      </c>
      <c r="B328" s="192" t="str">
        <f>INDEX('Ref1'!$E:$E,MATCH($A328,'Ref1'!$A:$A,0))</f>
        <v>Surrey Heath</v>
      </c>
      <c r="C328" s="227">
        <f>INDEX(Data1!T:T,MATCH($A328,Data1!$A:$A,0))</f>
        <v>1.5421273396246207</v>
      </c>
      <c r="D328" s="168">
        <f t="shared" si="12"/>
        <v>1.2571520757142011E-4</v>
      </c>
      <c r="E328" s="168">
        <f t="shared" si="13"/>
        <v>1.2571520757142011E-4</v>
      </c>
      <c r="F328" s="168">
        <f t="shared" si="14"/>
        <v>1.2571520757142011E-4</v>
      </c>
    </row>
    <row r="329" spans="1:6">
      <c r="A329" s="192" t="s">
        <v>658</v>
      </c>
      <c r="B329" s="192" t="str">
        <f>INDEX('Ref1'!$E:$E,MATCH($A329,'Ref1'!$A:$A,0))</f>
        <v>Sutton</v>
      </c>
      <c r="C329" s="227">
        <f>INDEX(Data1!T:T,MATCH($A329,Data1!$A:$A,0))</f>
        <v>35.807637819355634</v>
      </c>
      <c r="D329" s="168">
        <f t="shared" si="12"/>
        <v>2.9190615492221813E-3</v>
      </c>
      <c r="E329" s="168">
        <f t="shared" si="13"/>
        <v>2.9190615492221813E-3</v>
      </c>
      <c r="F329" s="168">
        <f t="shared" si="14"/>
        <v>2.9190615492221813E-3</v>
      </c>
    </row>
    <row r="330" spans="1:6">
      <c r="A330" s="192" t="s">
        <v>660</v>
      </c>
      <c r="B330" s="192" t="str">
        <f>INDEX('Ref1'!$E:$E,MATCH($A330,'Ref1'!$A:$A,0))</f>
        <v>Swale</v>
      </c>
      <c r="C330" s="227">
        <f>INDEX(Data1!T:T,MATCH($A330,Data1!$A:$A,0))</f>
        <v>4.2184847625663791</v>
      </c>
      <c r="D330" s="168">
        <f t="shared" si="12"/>
        <v>3.4389357735658573E-4</v>
      </c>
      <c r="E330" s="168">
        <f t="shared" si="13"/>
        <v>3.4389357735658573E-4</v>
      </c>
      <c r="F330" s="168">
        <f t="shared" si="14"/>
        <v>3.4389357735658573E-4</v>
      </c>
    </row>
    <row r="331" spans="1:6">
      <c r="A331" s="192" t="s">
        <v>662</v>
      </c>
      <c r="B331" s="192" t="str">
        <f>INDEX('Ref1'!$E:$E,MATCH($A331,'Ref1'!$A:$A,0))</f>
        <v>Swindon</v>
      </c>
      <c r="C331" s="227">
        <f>INDEX(Data1!T:T,MATCH($A331,Data1!$A:$A,0))</f>
        <v>31.749955322494198</v>
      </c>
      <c r="D331" s="168">
        <f t="shared" ref="D331:D393" si="15">C331/$C$395</f>
        <v>2.5882766754671883E-3</v>
      </c>
      <c r="E331" s="168">
        <f t="shared" ref="E331:E393" si="16">IF(A331=authorityCode,$C$6,D331)</f>
        <v>2.5882766754671883E-3</v>
      </c>
      <c r="F331" s="168">
        <f t="shared" ref="F331:F393" si="17">IF(A331=authorityCode,$C$6,E331*$F$7)</f>
        <v>2.5882766754671883E-3</v>
      </c>
    </row>
    <row r="332" spans="1:6">
      <c r="A332" s="192" t="s">
        <v>664</v>
      </c>
      <c r="B332" s="192" t="str">
        <f>INDEX('Ref1'!$E:$E,MATCH($A332,'Ref1'!$A:$A,0))</f>
        <v>Tameside</v>
      </c>
      <c r="C332" s="227">
        <f>INDEX(Data1!T:T,MATCH($A332,Data1!$A:$A,0))</f>
        <v>55.355651019117246</v>
      </c>
      <c r="D332" s="168">
        <f t="shared" si="15"/>
        <v>4.5126280945212765E-3</v>
      </c>
      <c r="E332" s="168">
        <f t="shared" si="16"/>
        <v>4.5126280945212765E-3</v>
      </c>
      <c r="F332" s="168">
        <f t="shared" si="17"/>
        <v>4.5126280945212765E-3</v>
      </c>
    </row>
    <row r="333" spans="1:6">
      <c r="A333" s="192" t="s">
        <v>666</v>
      </c>
      <c r="B333" s="192" t="str">
        <f>INDEX('Ref1'!$E:$E,MATCH($A333,'Ref1'!$A:$A,0))</f>
        <v>Tamworth</v>
      </c>
      <c r="C333" s="227">
        <f>INDEX(Data1!T:T,MATCH($A333,Data1!$A:$A,0))</f>
        <v>2.2993565517570467</v>
      </c>
      <c r="D333" s="168">
        <f t="shared" si="15"/>
        <v>1.8744501751405618E-4</v>
      </c>
      <c r="E333" s="168">
        <f t="shared" si="16"/>
        <v>1.8744501751405618E-4</v>
      </c>
      <c r="F333" s="168">
        <f t="shared" si="17"/>
        <v>1.8744501751405618E-4</v>
      </c>
    </row>
    <row r="334" spans="1:6">
      <c r="A334" s="192" t="s">
        <v>668</v>
      </c>
      <c r="B334" s="192" t="str">
        <f>INDEX('Ref1'!$E:$E,MATCH($A334,'Ref1'!$A:$A,0))</f>
        <v>Tandridge</v>
      </c>
      <c r="C334" s="227">
        <f>INDEX(Data1!T:T,MATCH($A334,Data1!$A:$A,0))</f>
        <v>1.4347323298793018</v>
      </c>
      <c r="D334" s="168">
        <f t="shared" si="15"/>
        <v>1.1696029765227305E-4</v>
      </c>
      <c r="E334" s="168">
        <f t="shared" si="16"/>
        <v>1.1696029765227305E-4</v>
      </c>
      <c r="F334" s="168">
        <f t="shared" si="17"/>
        <v>1.1696029765227305E-4</v>
      </c>
    </row>
    <row r="335" spans="1:6">
      <c r="A335" s="192" t="s">
        <v>670</v>
      </c>
      <c r="B335" s="192" t="str">
        <f>INDEX('Ref1'!$E:$E,MATCH($A335,'Ref1'!$A:$A,0))</f>
        <v>Taunton Deane</v>
      </c>
      <c r="C335" s="227">
        <f>INDEX(Data1!T:T,MATCH($A335,Data1!$A:$A,0))</f>
        <v>2.6627913990588397</v>
      </c>
      <c r="D335" s="168">
        <f t="shared" si="15"/>
        <v>2.1707245883699765E-4</v>
      </c>
      <c r="E335" s="168">
        <f t="shared" si="16"/>
        <v>2.1707245883699765E-4</v>
      </c>
      <c r="F335" s="168">
        <f t="shared" si="17"/>
        <v>2.1707245883699765E-4</v>
      </c>
    </row>
    <row r="336" spans="1:6">
      <c r="A336" s="192" t="s">
        <v>672</v>
      </c>
      <c r="B336" s="192" t="str">
        <f>INDEX('Ref1'!$E:$E,MATCH($A336,'Ref1'!$A:$A,0))</f>
        <v>Teignbridge</v>
      </c>
      <c r="C336" s="227">
        <f>INDEX(Data1!T:T,MATCH($A336,Data1!$A:$A,0))</f>
        <v>3.3369783583487056</v>
      </c>
      <c r="D336" s="168">
        <f t="shared" si="15"/>
        <v>2.7203261118712783E-4</v>
      </c>
      <c r="E336" s="168">
        <f t="shared" si="16"/>
        <v>2.7203261118712783E-4</v>
      </c>
      <c r="F336" s="168">
        <f t="shared" si="17"/>
        <v>2.7203261118712783E-4</v>
      </c>
    </row>
    <row r="337" spans="1:6">
      <c r="A337" s="192" t="s">
        <v>674</v>
      </c>
      <c r="B337" s="192" t="str">
        <f>INDEX('Ref1'!$E:$E,MATCH($A337,'Ref1'!$A:$A,0))</f>
        <v>Telford and the Wrekin</v>
      </c>
      <c r="C337" s="227">
        <f>INDEX(Data1!T:T,MATCH($A337,Data1!$A:$A,0))</f>
        <v>38.09188674029987</v>
      </c>
      <c r="D337" s="168">
        <f t="shared" si="15"/>
        <v>3.1052749830046324E-3</v>
      </c>
      <c r="E337" s="168">
        <f t="shared" si="16"/>
        <v>3.1052749830046324E-3</v>
      </c>
      <c r="F337" s="168">
        <f t="shared" si="17"/>
        <v>3.1052749830046324E-3</v>
      </c>
    </row>
    <row r="338" spans="1:6">
      <c r="A338" s="192" t="s">
        <v>676</v>
      </c>
      <c r="B338" s="192" t="str">
        <f>INDEX('Ref1'!$E:$E,MATCH($A338,'Ref1'!$A:$A,0))</f>
        <v>Tendring</v>
      </c>
      <c r="C338" s="227">
        <f>INDEX(Data1!T:T,MATCH($A338,Data1!$A:$A,0))</f>
        <v>4.9742321119021531</v>
      </c>
      <c r="D338" s="168">
        <f t="shared" si="15"/>
        <v>4.0550258489575826E-4</v>
      </c>
      <c r="E338" s="168">
        <f t="shared" si="16"/>
        <v>4.0550258489575826E-4</v>
      </c>
      <c r="F338" s="168">
        <f t="shared" si="17"/>
        <v>4.0550258489575826E-4</v>
      </c>
    </row>
    <row r="339" spans="1:6">
      <c r="A339" s="192" t="s">
        <v>678</v>
      </c>
      <c r="B339" s="192" t="str">
        <f>INDEX('Ref1'!$E:$E,MATCH($A339,'Ref1'!$A:$A,0))</f>
        <v>Test Valley</v>
      </c>
      <c r="C339" s="227">
        <f>INDEX(Data1!T:T,MATCH($A339,Data1!$A:$A,0))</f>
        <v>2.3414154044981763</v>
      </c>
      <c r="D339" s="168">
        <f t="shared" si="15"/>
        <v>1.9087368210400759E-4</v>
      </c>
      <c r="E339" s="168">
        <f t="shared" si="16"/>
        <v>1.9087368210400759E-4</v>
      </c>
      <c r="F339" s="168">
        <f t="shared" si="17"/>
        <v>1.9087368210400759E-4</v>
      </c>
    </row>
    <row r="340" spans="1:6">
      <c r="A340" s="192" t="s">
        <v>680</v>
      </c>
      <c r="B340" s="192" t="str">
        <f>INDEX('Ref1'!$E:$E,MATCH($A340,'Ref1'!$A:$A,0))</f>
        <v>Tewkesbury</v>
      </c>
      <c r="C340" s="227">
        <f>INDEX(Data1!T:T,MATCH($A340,Data1!$A:$A,0))</f>
        <v>1.8153255767093124</v>
      </c>
      <c r="D340" s="168">
        <f t="shared" si="15"/>
        <v>1.4798650268483678E-4</v>
      </c>
      <c r="E340" s="168">
        <f t="shared" si="16"/>
        <v>1.4798650268483678E-4</v>
      </c>
      <c r="F340" s="168">
        <f t="shared" si="17"/>
        <v>1.4798650268483678E-4</v>
      </c>
    </row>
    <row r="341" spans="1:6">
      <c r="A341" s="192" t="s">
        <v>682</v>
      </c>
      <c r="B341" s="192" t="str">
        <f>INDEX('Ref1'!$E:$E,MATCH($A341,'Ref1'!$A:$A,0))</f>
        <v>Thanet</v>
      </c>
      <c r="C341" s="227">
        <f>INDEX(Data1!T:T,MATCH($A341,Data1!$A:$A,0))</f>
        <v>4.969247335525119</v>
      </c>
      <c r="D341" s="168">
        <f t="shared" si="15"/>
        <v>4.0509622273562142E-4</v>
      </c>
      <c r="E341" s="168">
        <f t="shared" si="16"/>
        <v>4.0509622273562142E-4</v>
      </c>
      <c r="F341" s="168">
        <f t="shared" si="17"/>
        <v>4.0509622273562142E-4</v>
      </c>
    </row>
    <row r="342" spans="1:6">
      <c r="A342" s="192" t="s">
        <v>684</v>
      </c>
      <c r="B342" s="192" t="str">
        <f>INDEX('Ref1'!$E:$E,MATCH($A342,'Ref1'!$A:$A,0))</f>
        <v>Three Rivers</v>
      </c>
      <c r="C342" s="227">
        <f>INDEX(Data1!T:T,MATCH($A342,Data1!$A:$A,0))</f>
        <v>1.9614038409689418</v>
      </c>
      <c r="D342" s="168">
        <f t="shared" si="15"/>
        <v>1.5989489626635659E-4</v>
      </c>
      <c r="E342" s="168">
        <f t="shared" si="16"/>
        <v>1.5989489626635659E-4</v>
      </c>
      <c r="F342" s="168">
        <f t="shared" si="17"/>
        <v>1.5989489626635659E-4</v>
      </c>
    </row>
    <row r="343" spans="1:6">
      <c r="A343" s="192" t="s">
        <v>686</v>
      </c>
      <c r="B343" s="192" t="str">
        <f>INDEX('Ref1'!$E:$E,MATCH($A343,'Ref1'!$A:$A,0))</f>
        <v>Thurrock</v>
      </c>
      <c r="C343" s="227">
        <f>INDEX(Data1!T:T,MATCH($A343,Data1!$A:$A,0))</f>
        <v>32.651144761599248</v>
      </c>
      <c r="D343" s="168">
        <f t="shared" si="15"/>
        <v>2.6617422152363235E-3</v>
      </c>
      <c r="E343" s="168">
        <f t="shared" si="16"/>
        <v>2.6617422152363235E-3</v>
      </c>
      <c r="F343" s="168">
        <f t="shared" si="17"/>
        <v>2.6617422152363235E-3</v>
      </c>
    </row>
    <row r="344" spans="1:6">
      <c r="A344" s="192" t="s">
        <v>688</v>
      </c>
      <c r="B344" s="192" t="str">
        <f>INDEX('Ref1'!$E:$E,MATCH($A344,'Ref1'!$A:$A,0))</f>
        <v>Tonbridge and Malling</v>
      </c>
      <c r="C344" s="227">
        <f>INDEX(Data1!T:T,MATCH($A344,Data1!$A:$A,0))</f>
        <v>2.2632173373671596</v>
      </c>
      <c r="D344" s="168">
        <f t="shared" si="15"/>
        <v>1.8449892563062028E-4</v>
      </c>
      <c r="E344" s="168">
        <f t="shared" si="16"/>
        <v>1.8449892563062028E-4</v>
      </c>
      <c r="F344" s="168">
        <f t="shared" si="17"/>
        <v>1.8449892563062028E-4</v>
      </c>
    </row>
    <row r="345" spans="1:6">
      <c r="A345" s="192" t="s">
        <v>690</v>
      </c>
      <c r="B345" s="192" t="str">
        <f>INDEX('Ref1'!$E:$E,MATCH($A345,'Ref1'!$A:$A,0))</f>
        <v>Torbay</v>
      </c>
      <c r="C345" s="227">
        <f>INDEX(Data1!T:T,MATCH($A345,Data1!$A:$A,0))</f>
        <v>31.995759499114822</v>
      </c>
      <c r="D345" s="168">
        <f t="shared" si="15"/>
        <v>2.6083147892414409E-3</v>
      </c>
      <c r="E345" s="168">
        <f t="shared" si="16"/>
        <v>2.6083147892414409E-3</v>
      </c>
      <c r="F345" s="168">
        <f t="shared" si="17"/>
        <v>2.6083147892414409E-3</v>
      </c>
    </row>
    <row r="346" spans="1:6">
      <c r="A346" s="192" t="s">
        <v>692</v>
      </c>
      <c r="B346" s="192" t="str">
        <f>INDEX('Ref1'!$E:$E,MATCH($A346,'Ref1'!$A:$A,0))</f>
        <v>Torridge</v>
      </c>
      <c r="C346" s="227">
        <f>INDEX(Data1!T:T,MATCH($A346,Data1!$A:$A,0))</f>
        <v>2.3406847371840831</v>
      </c>
      <c r="D346" s="168">
        <f t="shared" si="15"/>
        <v>1.9081411763699073E-4</v>
      </c>
      <c r="E346" s="168">
        <f t="shared" si="16"/>
        <v>1.9081411763699073E-4</v>
      </c>
      <c r="F346" s="168">
        <f t="shared" si="17"/>
        <v>1.9081411763699073E-4</v>
      </c>
    </row>
    <row r="347" spans="1:6">
      <c r="A347" s="192" t="s">
        <v>694</v>
      </c>
      <c r="B347" s="192" t="str">
        <f>INDEX('Ref1'!$E:$E,MATCH($A347,'Ref1'!$A:$A,0))</f>
        <v>Tower Hamlets</v>
      </c>
      <c r="C347" s="227">
        <f>INDEX(Data1!T:T,MATCH($A347,Data1!$A:$A,0))</f>
        <v>109.65481850781872</v>
      </c>
      <c r="D347" s="168">
        <f t="shared" si="15"/>
        <v>8.9391309755732593E-3</v>
      </c>
      <c r="E347" s="168">
        <f t="shared" si="16"/>
        <v>8.9391309755732593E-3</v>
      </c>
      <c r="F347" s="168">
        <f t="shared" si="17"/>
        <v>8.9391309755732593E-3</v>
      </c>
    </row>
    <row r="348" spans="1:6">
      <c r="A348" s="192" t="s">
        <v>696</v>
      </c>
      <c r="B348" s="192" t="str">
        <f>INDEX('Ref1'!$E:$E,MATCH($A348,'Ref1'!$A:$A,0))</f>
        <v>Trafford</v>
      </c>
      <c r="C348" s="227">
        <f>INDEX(Data1!T:T,MATCH($A348,Data1!$A:$A,0))</f>
        <v>35.808446323085207</v>
      </c>
      <c r="D348" s="168">
        <f t="shared" si="15"/>
        <v>2.9191274589635977E-3</v>
      </c>
      <c r="E348" s="168">
        <f t="shared" si="16"/>
        <v>2.9191274589635977E-3</v>
      </c>
      <c r="F348" s="168">
        <f t="shared" si="17"/>
        <v>2.9191274589635977E-3</v>
      </c>
    </row>
    <row r="349" spans="1:6">
      <c r="A349" s="192" t="s">
        <v>698</v>
      </c>
      <c r="B349" s="192" t="str">
        <f>INDEX('Ref1'!$E:$E,MATCH($A349,'Ref1'!$A:$A,0))</f>
        <v>Tunbridge Wells</v>
      </c>
      <c r="C349" s="227">
        <f>INDEX(Data1!T:T,MATCH($A349,Data1!$A:$A,0))</f>
        <v>2.3349283826459395</v>
      </c>
      <c r="D349" s="168">
        <f t="shared" si="15"/>
        <v>1.9034485593140838E-4</v>
      </c>
      <c r="E349" s="168">
        <f t="shared" si="16"/>
        <v>1.9034485593140838E-4</v>
      </c>
      <c r="F349" s="168">
        <f t="shared" si="17"/>
        <v>1.9034485593140838E-4</v>
      </c>
    </row>
    <row r="350" spans="1:6">
      <c r="A350" s="192" t="s">
        <v>700</v>
      </c>
      <c r="B350" s="192" t="str">
        <f>INDEX('Ref1'!$E:$E,MATCH($A350,'Ref1'!$A:$A,0))</f>
        <v>Tyne and Wear Fire</v>
      </c>
      <c r="C350" s="227">
        <f>INDEX(Data1!T:T,MATCH($A350,Data1!$A:$A,0))</f>
        <v>15.284993792889193</v>
      </c>
      <c r="D350" s="168">
        <f t="shared" si="15"/>
        <v>1.2460424752398665E-3</v>
      </c>
      <c r="E350" s="168">
        <f t="shared" si="16"/>
        <v>1.2460424752398665E-3</v>
      </c>
      <c r="F350" s="168">
        <f t="shared" si="17"/>
        <v>1.2460424752398665E-3</v>
      </c>
    </row>
    <row r="351" spans="1:6">
      <c r="A351" s="192" t="s">
        <v>702</v>
      </c>
      <c r="B351" s="192" t="str">
        <f>INDEX('Ref1'!$E:$E,MATCH($A351,'Ref1'!$A:$A,0))</f>
        <v>Uttlesford</v>
      </c>
      <c r="C351" s="227">
        <f>INDEX(Data1!T:T,MATCH($A351,Data1!$A:$A,0))</f>
        <v>1.5262919728374071</v>
      </c>
      <c r="D351" s="168">
        <f t="shared" si="15"/>
        <v>1.244242983374857E-4</v>
      </c>
      <c r="E351" s="168">
        <f t="shared" si="16"/>
        <v>1.244242983374857E-4</v>
      </c>
      <c r="F351" s="168">
        <f t="shared" si="17"/>
        <v>1.244242983374857E-4</v>
      </c>
    </row>
    <row r="352" spans="1:6">
      <c r="A352" s="192" t="s">
        <v>704</v>
      </c>
      <c r="B352" s="192" t="str">
        <f>INDEX('Ref1'!$E:$E,MATCH($A352,'Ref1'!$A:$A,0))</f>
        <v>Vale of White Horse</v>
      </c>
      <c r="C352" s="227">
        <f>INDEX(Data1!T:T,MATCH($A352,Data1!$A:$A,0))</f>
        <v>2.330369037773405</v>
      </c>
      <c r="D352" s="168">
        <f t="shared" si="15"/>
        <v>1.8997317521976244E-4</v>
      </c>
      <c r="E352" s="168">
        <f t="shared" si="16"/>
        <v>1.8997317521976244E-4</v>
      </c>
      <c r="F352" s="168">
        <f t="shared" si="17"/>
        <v>1.8997317521976244E-4</v>
      </c>
    </row>
    <row r="353" spans="1:6">
      <c r="A353" s="192" t="s">
        <v>706</v>
      </c>
      <c r="B353" s="192" t="str">
        <f>INDEX('Ref1'!$E:$E,MATCH($A353,'Ref1'!$A:$A,0))</f>
        <v>Wakefield</v>
      </c>
      <c r="C353" s="227">
        <f>INDEX(Data1!T:T,MATCH($A353,Data1!$A:$A,0))</f>
        <v>70.927181425251007</v>
      </c>
      <c r="D353" s="168">
        <f t="shared" si="15"/>
        <v>5.782029217834668E-3</v>
      </c>
      <c r="E353" s="168">
        <f t="shared" si="16"/>
        <v>5.782029217834668E-3</v>
      </c>
      <c r="F353" s="168">
        <f t="shared" si="17"/>
        <v>5.782029217834668E-3</v>
      </c>
    </row>
    <row r="354" spans="1:6">
      <c r="A354" s="192" t="s">
        <v>708</v>
      </c>
      <c r="B354" s="192" t="str">
        <f>INDEX('Ref1'!$E:$E,MATCH($A354,'Ref1'!$A:$A,0))</f>
        <v>Walsall</v>
      </c>
      <c r="C354" s="227">
        <f>INDEX(Data1!T:T,MATCH($A354,Data1!$A:$A,0))</f>
        <v>73.51016614260017</v>
      </c>
      <c r="D354" s="168">
        <f t="shared" si="15"/>
        <v>5.9925957849084341E-3</v>
      </c>
      <c r="E354" s="168">
        <f t="shared" si="16"/>
        <v>5.9925957849084341E-3</v>
      </c>
      <c r="F354" s="168">
        <f t="shared" si="17"/>
        <v>5.9925957849084341E-3</v>
      </c>
    </row>
    <row r="355" spans="1:6">
      <c r="A355" s="192" t="s">
        <v>710</v>
      </c>
      <c r="B355" s="192" t="str">
        <f>INDEX('Ref1'!$E:$E,MATCH($A355,'Ref1'!$A:$A,0))</f>
        <v>Waltham Forest</v>
      </c>
      <c r="C355" s="227">
        <f>INDEX(Data1!T:T,MATCH($A355,Data1!$A:$A,0))</f>
        <v>68.98159796518587</v>
      </c>
      <c r="D355" s="168">
        <f t="shared" si="15"/>
        <v>5.6234240091434405E-3</v>
      </c>
      <c r="E355" s="168">
        <f t="shared" si="16"/>
        <v>5.6234240091434405E-3</v>
      </c>
      <c r="F355" s="168">
        <f t="shared" si="17"/>
        <v>5.6234240091434405E-3</v>
      </c>
    </row>
    <row r="356" spans="1:6">
      <c r="A356" s="192" t="s">
        <v>712</v>
      </c>
      <c r="B356" s="192" t="str">
        <f>INDEX('Ref1'!$E:$E,MATCH($A356,'Ref1'!$A:$A,0))</f>
        <v>Wandsworth</v>
      </c>
      <c r="C356" s="227">
        <f>INDEX(Data1!T:T,MATCH($A356,Data1!$A:$A,0))</f>
        <v>72.67360079863748</v>
      </c>
      <c r="D356" s="168">
        <f t="shared" si="15"/>
        <v>5.9243984427298519E-3</v>
      </c>
      <c r="E356" s="168">
        <f t="shared" si="16"/>
        <v>5.9243984427298519E-3</v>
      </c>
      <c r="F356" s="168">
        <f t="shared" si="17"/>
        <v>5.9243984427298519E-3</v>
      </c>
    </row>
    <row r="357" spans="1:6">
      <c r="A357" s="192" t="s">
        <v>714</v>
      </c>
      <c r="B357" s="192" t="str">
        <f>INDEX('Ref1'!$E:$E,MATCH($A357,'Ref1'!$A:$A,0))</f>
        <v>Warrington</v>
      </c>
      <c r="C357" s="227">
        <f>INDEX(Data1!T:T,MATCH($A357,Data1!$A:$A,0))</f>
        <v>30.805697037846233</v>
      </c>
      <c r="D357" s="168">
        <f t="shared" si="15"/>
        <v>2.5113001358485808E-3</v>
      </c>
      <c r="E357" s="168">
        <f t="shared" si="16"/>
        <v>2.5113001358485808E-3</v>
      </c>
      <c r="F357" s="168">
        <f t="shared" si="17"/>
        <v>2.5113001358485808E-3</v>
      </c>
    </row>
    <row r="358" spans="1:6">
      <c r="A358" s="192" t="s">
        <v>716</v>
      </c>
      <c r="B358" s="192" t="str">
        <f>INDEX('Ref1'!$E:$E,MATCH($A358,'Ref1'!$A:$A,0))</f>
        <v>Warwick</v>
      </c>
      <c r="C358" s="227">
        <f>INDEX(Data1!T:T,MATCH($A358,Data1!$A:$A,0))</f>
        <v>3.3891642048472788</v>
      </c>
      <c r="D358" s="168">
        <f t="shared" si="15"/>
        <v>2.7628683478869844E-4</v>
      </c>
      <c r="E358" s="168">
        <f t="shared" si="16"/>
        <v>2.7628683478869844E-4</v>
      </c>
      <c r="F358" s="168">
        <f t="shared" si="17"/>
        <v>2.7628683478869844E-4</v>
      </c>
    </row>
    <row r="359" spans="1:6">
      <c r="A359" s="192" t="s">
        <v>718</v>
      </c>
      <c r="B359" s="192" t="str">
        <f>INDEX('Ref1'!$E:$E,MATCH($A359,'Ref1'!$A:$A,0))</f>
        <v>Warwickshire</v>
      </c>
      <c r="C359" s="227">
        <f>INDEX(Data1!T:T,MATCH($A359,Data1!$A:$A,0))</f>
        <v>63.022956497539774</v>
      </c>
      <c r="D359" s="168">
        <f t="shared" si="15"/>
        <v>5.1376717436196727E-3</v>
      </c>
      <c r="E359" s="168">
        <f t="shared" si="16"/>
        <v>5.1376717436196727E-3</v>
      </c>
      <c r="F359" s="168">
        <f t="shared" si="17"/>
        <v>5.1376717436196727E-3</v>
      </c>
    </row>
    <row r="360" spans="1:6">
      <c r="A360" s="192" t="s">
        <v>720</v>
      </c>
      <c r="B360" s="192" t="str">
        <f>INDEX('Ref1'!$E:$E,MATCH($A360,'Ref1'!$A:$A,0))</f>
        <v>Watford</v>
      </c>
      <c r="C360" s="227">
        <f>INDEX(Data1!T:T,MATCH($A360,Data1!$A:$A,0))</f>
        <v>2.791593682606595</v>
      </c>
      <c r="D360" s="168">
        <f t="shared" si="15"/>
        <v>2.2757250341556045E-4</v>
      </c>
      <c r="E360" s="168">
        <f t="shared" si="16"/>
        <v>2.2757250341556045E-4</v>
      </c>
      <c r="F360" s="168">
        <f t="shared" si="17"/>
        <v>2.2757250341556045E-4</v>
      </c>
    </row>
    <row r="361" spans="1:6">
      <c r="A361" s="192" t="s">
        <v>722</v>
      </c>
      <c r="B361" s="192" t="str">
        <f>INDEX('Ref1'!$E:$E,MATCH($A361,'Ref1'!$A:$A,0))</f>
        <v>Waveney</v>
      </c>
      <c r="C361" s="227">
        <f>INDEX(Data1!T:T,MATCH($A361,Data1!$A:$A,0))</f>
        <v>3.9763666584431268</v>
      </c>
      <c r="D361" s="168">
        <f t="shared" si="15"/>
        <v>3.2415595457112724E-4</v>
      </c>
      <c r="E361" s="168">
        <f t="shared" si="16"/>
        <v>3.2415595457112724E-4</v>
      </c>
      <c r="F361" s="168">
        <f t="shared" si="17"/>
        <v>3.2415595457112724E-4</v>
      </c>
    </row>
    <row r="362" spans="1:6">
      <c r="A362" s="192" t="s">
        <v>724</v>
      </c>
      <c r="B362" s="192" t="str">
        <f>INDEX('Ref1'!$E:$E,MATCH($A362,'Ref1'!$A:$A,0))</f>
        <v>Waverley</v>
      </c>
      <c r="C362" s="227">
        <f>INDEX(Data1!T:T,MATCH($A362,Data1!$A:$A,0))</f>
        <v>1.9691172535054777</v>
      </c>
      <c r="D362" s="168">
        <f t="shared" si="15"/>
        <v>1.6052369859233744E-4</v>
      </c>
      <c r="E362" s="168">
        <f t="shared" si="16"/>
        <v>1.6052369859233744E-4</v>
      </c>
      <c r="F362" s="168">
        <f t="shared" si="17"/>
        <v>1.6052369859233744E-4</v>
      </c>
    </row>
    <row r="363" spans="1:6">
      <c r="A363" s="192" t="s">
        <v>726</v>
      </c>
      <c r="B363" s="192" t="str">
        <f>INDEX('Ref1'!$E:$E,MATCH($A363,'Ref1'!$A:$A,0))</f>
        <v>Wealden</v>
      </c>
      <c r="C363" s="227">
        <f>INDEX(Data1!T:T,MATCH($A363,Data1!$A:$A,0))</f>
        <v>2.9034397128133538</v>
      </c>
      <c r="D363" s="168">
        <f t="shared" si="15"/>
        <v>2.3669026337104157E-4</v>
      </c>
      <c r="E363" s="168">
        <f t="shared" si="16"/>
        <v>2.3669026337104157E-4</v>
      </c>
      <c r="F363" s="168">
        <f t="shared" si="17"/>
        <v>2.3669026337104157E-4</v>
      </c>
    </row>
    <row r="364" spans="1:6">
      <c r="A364" s="192" t="s">
        <v>728</v>
      </c>
      <c r="B364" s="192" t="str">
        <f>INDEX('Ref1'!$E:$E,MATCH($A364,'Ref1'!$A:$A,0))</f>
        <v>Wellingborough</v>
      </c>
      <c r="C364" s="227">
        <f>INDEX(Data1!T:T,MATCH($A364,Data1!$A:$A,0))</f>
        <v>2.3799393658864116</v>
      </c>
      <c r="D364" s="168">
        <f t="shared" si="15"/>
        <v>1.9401418008880712E-4</v>
      </c>
      <c r="E364" s="168">
        <f t="shared" si="16"/>
        <v>1.9401418008880712E-4</v>
      </c>
      <c r="F364" s="168">
        <f t="shared" si="17"/>
        <v>1.9401418008880712E-4</v>
      </c>
    </row>
    <row r="365" spans="1:6">
      <c r="A365" s="192" t="s">
        <v>730</v>
      </c>
      <c r="B365" s="192" t="str">
        <f>INDEX('Ref1'!$E:$E,MATCH($A365,'Ref1'!$A:$A,0))</f>
        <v>Welwyn Hatfield</v>
      </c>
      <c r="C365" s="227">
        <f>INDEX(Data1!T:T,MATCH($A365,Data1!$A:$A,0))</f>
        <v>2.862183636366979</v>
      </c>
      <c r="D365" s="168">
        <f t="shared" si="15"/>
        <v>2.3332704161835489E-4</v>
      </c>
      <c r="E365" s="168">
        <f t="shared" si="16"/>
        <v>2.3332704161835489E-4</v>
      </c>
      <c r="F365" s="168">
        <f t="shared" si="17"/>
        <v>2.3332704161835489E-4</v>
      </c>
    </row>
    <row r="366" spans="1:6">
      <c r="A366" s="192" t="s">
        <v>732</v>
      </c>
      <c r="B366" s="192" t="str">
        <f>INDEX('Ref1'!$E:$E,MATCH($A366,'Ref1'!$A:$A,0))</f>
        <v>West Berkshire</v>
      </c>
      <c r="C366" s="227">
        <f>INDEX(Data1!T:T,MATCH($A366,Data1!$A:$A,0))</f>
        <v>17.797810746768839</v>
      </c>
      <c r="D366" s="168">
        <f t="shared" si="15"/>
        <v>1.4508889213335195E-3</v>
      </c>
      <c r="E366" s="168">
        <f t="shared" si="16"/>
        <v>1.4508889213335195E-3</v>
      </c>
      <c r="F366" s="168">
        <f t="shared" si="17"/>
        <v>1.4508889213335195E-3</v>
      </c>
    </row>
    <row r="367" spans="1:6">
      <c r="A367" s="192" t="s">
        <v>734</v>
      </c>
      <c r="B367" s="192" t="str">
        <f>INDEX('Ref1'!$E:$E,MATCH($A367,'Ref1'!$A:$A,0))</f>
        <v>West Devon</v>
      </c>
      <c r="C367" s="227">
        <f>INDEX(Data1!T:T,MATCH($A367,Data1!$A:$A,0))</f>
        <v>1.6203669512659888</v>
      </c>
      <c r="D367" s="168">
        <f t="shared" si="15"/>
        <v>1.3209335077987662E-4</v>
      </c>
      <c r="E367" s="168">
        <f t="shared" si="16"/>
        <v>1.3209335077987662E-4</v>
      </c>
      <c r="F367" s="168">
        <f t="shared" si="17"/>
        <v>1.3209335077987662E-4</v>
      </c>
    </row>
    <row r="368" spans="1:6">
      <c r="A368" s="192" t="s">
        <v>736</v>
      </c>
      <c r="B368" s="192" t="str">
        <f>INDEX('Ref1'!$E:$E,MATCH($A368,'Ref1'!$A:$A,0))</f>
        <v>West Dorset</v>
      </c>
      <c r="C368" s="227">
        <f>INDEX(Data1!T:T,MATCH($A368,Data1!$A:$A,0))</f>
        <v>2.8746963484726464</v>
      </c>
      <c r="D368" s="168">
        <f t="shared" si="15"/>
        <v>2.3434708591640117E-4</v>
      </c>
      <c r="E368" s="168">
        <f t="shared" si="16"/>
        <v>2.3434708591640117E-4</v>
      </c>
      <c r="F368" s="168">
        <f t="shared" si="17"/>
        <v>2.3434708591640117E-4</v>
      </c>
    </row>
    <row r="369" spans="1:6">
      <c r="A369" s="192" t="s">
        <v>738</v>
      </c>
      <c r="B369" s="192" t="str">
        <f>INDEX('Ref1'!$E:$E,MATCH($A369,'Ref1'!$A:$A,0))</f>
        <v>West Lancashire</v>
      </c>
      <c r="C369" s="227">
        <f>INDEX(Data1!T:T,MATCH($A369,Data1!$A:$A,0))</f>
        <v>3.2592411688547007</v>
      </c>
      <c r="D369" s="168">
        <f t="shared" si="15"/>
        <v>2.6569542575363665E-4</v>
      </c>
      <c r="E369" s="168">
        <f t="shared" si="16"/>
        <v>2.6569542575363665E-4</v>
      </c>
      <c r="F369" s="168">
        <f t="shared" si="17"/>
        <v>2.6569542575363665E-4</v>
      </c>
    </row>
    <row r="370" spans="1:6">
      <c r="A370" s="192" t="s">
        <v>740</v>
      </c>
      <c r="B370" s="192" t="str">
        <f>INDEX('Ref1'!$E:$E,MATCH($A370,'Ref1'!$A:$A,0))</f>
        <v>West Lindsey</v>
      </c>
      <c r="C370" s="227">
        <f>INDEX(Data1!T:T,MATCH($A370,Data1!$A:$A,0))</f>
        <v>2.9720902435361718</v>
      </c>
      <c r="D370" s="168">
        <f t="shared" si="15"/>
        <v>2.4228669856672912E-4</v>
      </c>
      <c r="E370" s="168">
        <f t="shared" si="16"/>
        <v>2.4228669856672912E-4</v>
      </c>
      <c r="F370" s="168">
        <f t="shared" si="17"/>
        <v>2.4228669856672912E-4</v>
      </c>
    </row>
    <row r="371" spans="1:6">
      <c r="A371" s="192" t="s">
        <v>742</v>
      </c>
      <c r="B371" s="192" t="str">
        <f>INDEX('Ref1'!$E:$E,MATCH($A371,'Ref1'!$A:$A,0))</f>
        <v>West Midlands Fire</v>
      </c>
      <c r="C371" s="227">
        <f>INDEX(Data1!T:T,MATCH($A371,Data1!$A:$A,0))</f>
        <v>33.167257796242509</v>
      </c>
      <c r="D371" s="168">
        <f t="shared" si="15"/>
        <v>2.7038160800938694E-3</v>
      </c>
      <c r="E371" s="168">
        <f t="shared" si="16"/>
        <v>2.7038160800938694E-3</v>
      </c>
      <c r="F371" s="168">
        <f t="shared" si="17"/>
        <v>2.7038160800938694E-3</v>
      </c>
    </row>
    <row r="372" spans="1:6">
      <c r="A372" s="192" t="s">
        <v>744</v>
      </c>
      <c r="B372" s="192" t="str">
        <f>INDEX('Ref1'!$E:$E,MATCH($A372,'Ref1'!$A:$A,0))</f>
        <v>West Oxfordshire</v>
      </c>
      <c r="C372" s="227">
        <f>INDEX(Data1!T:T,MATCH($A372,Data1!$A:$A,0))</f>
        <v>2.1101410827903262</v>
      </c>
      <c r="D372" s="168">
        <f t="shared" si="15"/>
        <v>1.7202005140025585E-4</v>
      </c>
      <c r="E372" s="168">
        <f t="shared" si="16"/>
        <v>1.7202005140025585E-4</v>
      </c>
      <c r="F372" s="168">
        <f t="shared" si="17"/>
        <v>1.7202005140025585E-4</v>
      </c>
    </row>
    <row r="373" spans="1:6">
      <c r="A373" s="192" t="s">
        <v>746</v>
      </c>
      <c r="B373" s="192" t="str">
        <f>INDEX('Ref1'!$E:$E,MATCH($A373,'Ref1'!$A:$A,0))</f>
        <v>West Somerset</v>
      </c>
      <c r="C373" s="227">
        <f>INDEX(Data1!T:T,MATCH($A373,Data1!$A:$A,0))</f>
        <v>1.1825688691972036</v>
      </c>
      <c r="D373" s="168">
        <f t="shared" si="15"/>
        <v>9.6403770971866689E-5</v>
      </c>
      <c r="E373" s="168">
        <f t="shared" si="16"/>
        <v>9.6403770971866689E-5</v>
      </c>
      <c r="F373" s="168">
        <f t="shared" si="17"/>
        <v>9.6403770971866689E-5</v>
      </c>
    </row>
    <row r="374" spans="1:6">
      <c r="A374" s="192" t="s">
        <v>748</v>
      </c>
      <c r="B374" s="192" t="str">
        <f>INDEX('Ref1'!$E:$E,MATCH($A374,'Ref1'!$A:$A,0))</f>
        <v>West Sussex</v>
      </c>
      <c r="C374" s="227">
        <f>INDEX(Data1!T:T,MATCH($A374,Data1!$A:$A,0))</f>
        <v>77.929974966896253</v>
      </c>
      <c r="D374" s="168">
        <f t="shared" si="15"/>
        <v>6.352901428609445E-3</v>
      </c>
      <c r="E374" s="168">
        <f t="shared" si="16"/>
        <v>6.352901428609445E-3</v>
      </c>
      <c r="F374" s="168">
        <f t="shared" si="17"/>
        <v>6.352901428609445E-3</v>
      </c>
    </row>
    <row r="375" spans="1:6">
      <c r="A375" s="192" t="s">
        <v>750</v>
      </c>
      <c r="B375" s="192" t="str">
        <f>INDEX('Ref1'!$E:$E,MATCH($A375,'Ref1'!$A:$A,0))</f>
        <v>West Yorkshire Fire</v>
      </c>
      <c r="C375" s="227">
        <f>INDEX(Data1!T:T,MATCH($A375,Data1!$A:$A,0))</f>
        <v>24.321769722618221</v>
      </c>
      <c r="D375" s="168">
        <f t="shared" si="15"/>
        <v>1.9827262318865995E-3</v>
      </c>
      <c r="E375" s="168">
        <f t="shared" si="16"/>
        <v>1.9827262318865995E-3</v>
      </c>
      <c r="F375" s="168">
        <f t="shared" si="17"/>
        <v>1.9827262318865995E-3</v>
      </c>
    </row>
    <row r="376" spans="1:6">
      <c r="A376" s="192" t="s">
        <v>752</v>
      </c>
      <c r="B376" s="192" t="str">
        <f>INDEX('Ref1'!$E:$E,MATCH($A376,'Ref1'!$A:$A,0))</f>
        <v>Westminster</v>
      </c>
      <c r="C376" s="227">
        <f>INDEX(Data1!T:T,MATCH($A376,Data1!$A:$A,0))</f>
        <v>88.869258345884461</v>
      </c>
      <c r="D376" s="168">
        <f t="shared" si="15"/>
        <v>7.2446788099811048E-3</v>
      </c>
      <c r="E376" s="168">
        <f t="shared" si="16"/>
        <v>7.2446788099811048E-3</v>
      </c>
      <c r="F376" s="168">
        <f t="shared" si="17"/>
        <v>7.2446788099811048E-3</v>
      </c>
    </row>
    <row r="377" spans="1:6">
      <c r="A377" s="192" t="s">
        <v>754</v>
      </c>
      <c r="B377" s="192" t="str">
        <f>INDEX('Ref1'!$E:$E,MATCH($A377,'Ref1'!$A:$A,0))</f>
        <v>Weymouth and Portland</v>
      </c>
      <c r="C377" s="227">
        <f>INDEX(Data1!T:T,MATCH($A377,Data1!$A:$A,0))</f>
        <v>2.0050767387593695</v>
      </c>
      <c r="D377" s="168">
        <f t="shared" si="15"/>
        <v>1.6345513884159392E-4</v>
      </c>
      <c r="E377" s="168">
        <f t="shared" si="16"/>
        <v>1.6345513884159392E-4</v>
      </c>
      <c r="F377" s="168">
        <f t="shared" si="17"/>
        <v>1.6345513884159392E-4</v>
      </c>
    </row>
    <row r="378" spans="1:6">
      <c r="A378" s="192" t="s">
        <v>756</v>
      </c>
      <c r="B378" s="192" t="str">
        <f>INDEX('Ref1'!$E:$E,MATCH($A378,'Ref1'!$A:$A,0))</f>
        <v>Wigan</v>
      </c>
      <c r="C378" s="227">
        <f>INDEX(Data1!T:T,MATCH($A378,Data1!$A:$A,0))</f>
        <v>69.411517895255955</v>
      </c>
      <c r="D378" s="168">
        <f t="shared" si="15"/>
        <v>5.6584713569590933E-3</v>
      </c>
      <c r="E378" s="168">
        <f t="shared" si="16"/>
        <v>5.6584713569590933E-3</v>
      </c>
      <c r="F378" s="168">
        <f t="shared" si="17"/>
        <v>5.6584713569590933E-3</v>
      </c>
    </row>
    <row r="379" spans="1:6">
      <c r="A379" s="192" t="s">
        <v>758</v>
      </c>
      <c r="B379" s="192" t="str">
        <f>INDEX('Ref1'!$E:$E,MATCH($A379,'Ref1'!$A:$A,0))</f>
        <v>Wiltshire</v>
      </c>
      <c r="C379" s="227">
        <f>INDEX(Data1!T:T,MATCH($A379,Data1!$A:$A,0))</f>
        <v>56.920513555637122</v>
      </c>
      <c r="D379" s="168">
        <f t="shared" si="15"/>
        <v>4.6401966898924098E-3</v>
      </c>
      <c r="E379" s="168">
        <f t="shared" si="16"/>
        <v>4.6401966898924098E-3</v>
      </c>
      <c r="F379" s="168">
        <f t="shared" si="17"/>
        <v>4.6401966898924098E-3</v>
      </c>
    </row>
    <row r="380" spans="1:6">
      <c r="A380" s="192" t="s">
        <v>760</v>
      </c>
      <c r="B380" s="192" t="str">
        <f>INDEX('Ref1'!$E:$E,MATCH($A380,'Ref1'!$A:$A,0))</f>
        <v>Winchester</v>
      </c>
      <c r="C380" s="227">
        <f>INDEX(Data1!T:T,MATCH($A380,Data1!$A:$A,0))</f>
        <v>2.1927101245462657</v>
      </c>
      <c r="D380" s="168">
        <f t="shared" si="15"/>
        <v>1.7875113252216105E-4</v>
      </c>
      <c r="E380" s="168">
        <f t="shared" si="16"/>
        <v>1.7875113252216105E-4</v>
      </c>
      <c r="F380" s="168">
        <f t="shared" si="17"/>
        <v>1.7875113252216105E-4</v>
      </c>
    </row>
    <row r="381" spans="1:6">
      <c r="A381" s="192" t="s">
        <v>762</v>
      </c>
      <c r="B381" s="192" t="str">
        <f>INDEX('Ref1'!$E:$E,MATCH($A381,'Ref1'!$A:$A,0))</f>
        <v>Windsor and Maidenhead</v>
      </c>
      <c r="C381" s="227">
        <f>INDEX(Data1!T:T,MATCH($A381,Data1!$A:$A,0))</f>
        <v>12.514564755887035</v>
      </c>
      <c r="D381" s="168">
        <f t="shared" si="15"/>
        <v>1.0201953272777572E-3</v>
      </c>
      <c r="E381" s="168">
        <f t="shared" si="16"/>
        <v>1.0201953272777572E-3</v>
      </c>
      <c r="F381" s="168">
        <f t="shared" si="17"/>
        <v>1.0201953272777572E-3</v>
      </c>
    </row>
    <row r="382" spans="1:6">
      <c r="A382" s="192" t="s">
        <v>764</v>
      </c>
      <c r="B382" s="192" t="str">
        <f>INDEX('Ref1'!$E:$E,MATCH($A382,'Ref1'!$A:$A,0))</f>
        <v>Wirral</v>
      </c>
      <c r="C382" s="227">
        <f>INDEX(Data1!T:T,MATCH($A382,Data1!$A:$A,0))</f>
        <v>80.096385574468698</v>
      </c>
      <c r="D382" s="168">
        <f t="shared" si="15"/>
        <v>6.5295086076781923E-3</v>
      </c>
      <c r="E382" s="168">
        <f t="shared" si="16"/>
        <v>6.5295086076781923E-3</v>
      </c>
      <c r="F382" s="168">
        <f t="shared" si="17"/>
        <v>6.5295086076781923E-3</v>
      </c>
    </row>
    <row r="383" spans="1:6">
      <c r="A383" s="192" t="s">
        <v>766</v>
      </c>
      <c r="B383" s="192" t="str">
        <f>INDEX('Ref1'!$E:$E,MATCH($A383,'Ref1'!$A:$A,0))</f>
        <v>Woking</v>
      </c>
      <c r="C383" s="227">
        <f>INDEX(Data1!T:T,MATCH($A383,Data1!$A:$A,0))</f>
        <v>2.0988888824545766</v>
      </c>
      <c r="D383" s="168">
        <f t="shared" si="15"/>
        <v>1.7110276482832572E-4</v>
      </c>
      <c r="E383" s="168">
        <f t="shared" si="16"/>
        <v>1.7110276482832572E-4</v>
      </c>
      <c r="F383" s="168">
        <f t="shared" si="17"/>
        <v>1.7110276482832572E-4</v>
      </c>
    </row>
    <row r="384" spans="1:6">
      <c r="A384" s="192" t="s">
        <v>768</v>
      </c>
      <c r="B384" s="192" t="str">
        <f>INDEX('Ref1'!$E:$E,MATCH($A384,'Ref1'!$A:$A,0))</f>
        <v>Wokingham</v>
      </c>
      <c r="C384" s="227">
        <f>INDEX(Data1!T:T,MATCH($A384,Data1!$A:$A,0))</f>
        <v>13.884953371993031</v>
      </c>
      <c r="D384" s="168">
        <f t="shared" si="15"/>
        <v>1.131910284208105E-3</v>
      </c>
      <c r="E384" s="168">
        <f t="shared" si="16"/>
        <v>1.131910284208105E-3</v>
      </c>
      <c r="F384" s="168">
        <f t="shared" si="17"/>
        <v>1.131910284208105E-3</v>
      </c>
    </row>
    <row r="385" spans="1:6">
      <c r="A385" s="192" t="s">
        <v>770</v>
      </c>
      <c r="B385" s="192" t="str">
        <f>INDEX('Ref1'!$E:$E,MATCH($A385,'Ref1'!$A:$A,0))</f>
        <v>Wolverhampton</v>
      </c>
      <c r="C385" s="227">
        <f>INDEX(Data1!T:T,MATCH($A385,Data1!$A:$A,0))</f>
        <v>78.34051953066232</v>
      </c>
      <c r="D385" s="168">
        <f t="shared" si="15"/>
        <v>6.3863692841652202E-3</v>
      </c>
      <c r="E385" s="168">
        <f t="shared" si="16"/>
        <v>6.3863692841652202E-3</v>
      </c>
      <c r="F385" s="168">
        <f t="shared" si="17"/>
        <v>6.3863692841652202E-3</v>
      </c>
    </row>
    <row r="386" spans="1:6">
      <c r="A386" s="192" t="s">
        <v>772</v>
      </c>
      <c r="B386" s="192" t="str">
        <f>INDEX('Ref1'!$E:$E,MATCH($A386,'Ref1'!$A:$A,0))</f>
        <v>Worcester</v>
      </c>
      <c r="C386" s="227">
        <f>INDEX(Data1!T:T,MATCH($A386,Data1!$A:$A,0))</f>
        <v>2.5713917451517929</v>
      </c>
      <c r="D386" s="168">
        <f t="shared" si="15"/>
        <v>2.0962150056160823E-4</v>
      </c>
      <c r="E386" s="168">
        <f t="shared" si="16"/>
        <v>2.0962150056160823E-4</v>
      </c>
      <c r="F386" s="168">
        <f t="shared" si="17"/>
        <v>2.0962150056160823E-4</v>
      </c>
    </row>
    <row r="387" spans="1:6">
      <c r="A387" s="192" t="s">
        <v>774</v>
      </c>
      <c r="B387" s="192" t="str">
        <f>INDEX('Ref1'!$E:$E,MATCH($A387,'Ref1'!$A:$A,0))</f>
        <v>Worcestershire</v>
      </c>
      <c r="C387" s="227">
        <f>INDEX(Data1!T:T,MATCH($A387,Data1!$A:$A,0))</f>
        <v>62.425618701546995</v>
      </c>
      <c r="D387" s="168">
        <f t="shared" si="15"/>
        <v>5.0889763842391911E-3</v>
      </c>
      <c r="E387" s="168">
        <f t="shared" si="16"/>
        <v>5.0889763842391911E-3</v>
      </c>
      <c r="F387" s="168">
        <f t="shared" si="17"/>
        <v>5.0889763842391911E-3</v>
      </c>
    </row>
    <row r="388" spans="1:6">
      <c r="A388" s="192" t="s">
        <v>776</v>
      </c>
      <c r="B388" s="192" t="str">
        <f>INDEX('Ref1'!$E:$E,MATCH($A388,'Ref1'!$A:$A,0))</f>
        <v>Worthing</v>
      </c>
      <c r="C388" s="227">
        <f>INDEX(Data1!T:T,MATCH($A388,Data1!$A:$A,0))</f>
        <v>2.6474758073012592</v>
      </c>
      <c r="D388" s="168">
        <f t="shared" si="15"/>
        <v>2.1582392199609576E-4</v>
      </c>
      <c r="E388" s="168">
        <f t="shared" si="16"/>
        <v>2.1582392199609576E-4</v>
      </c>
      <c r="F388" s="168">
        <f t="shared" si="17"/>
        <v>2.1582392199609576E-4</v>
      </c>
    </row>
    <row r="389" spans="1:6">
      <c r="A389" s="192" t="s">
        <v>778</v>
      </c>
      <c r="B389" s="192" t="str">
        <f>INDEX('Ref1'!$E:$E,MATCH($A389,'Ref1'!$A:$A,0))</f>
        <v>Wychavon</v>
      </c>
      <c r="C389" s="227">
        <f>INDEX(Data1!T:T,MATCH($A389,Data1!$A:$A,0))</f>
        <v>2.6078518791891745</v>
      </c>
      <c r="D389" s="168">
        <f t="shared" si="15"/>
        <v>2.1259375402007228E-4</v>
      </c>
      <c r="E389" s="168">
        <f t="shared" si="16"/>
        <v>2.1259375402007228E-4</v>
      </c>
      <c r="F389" s="168">
        <f t="shared" si="17"/>
        <v>2.1259375402007228E-4</v>
      </c>
    </row>
    <row r="390" spans="1:6">
      <c r="A390" s="192" t="s">
        <v>780</v>
      </c>
      <c r="B390" s="192" t="str">
        <f>INDEX('Ref1'!$E:$E,MATCH($A390,'Ref1'!$A:$A,0))</f>
        <v>Wycombe</v>
      </c>
      <c r="C390" s="227">
        <f>INDEX(Data1!T:T,MATCH($A390,Data1!$A:$A,0))</f>
        <v>3.2902006905063668</v>
      </c>
      <c r="D390" s="168">
        <f t="shared" si="15"/>
        <v>2.6821926577043999E-4</v>
      </c>
      <c r="E390" s="168">
        <f t="shared" si="16"/>
        <v>2.6821926577043999E-4</v>
      </c>
      <c r="F390" s="168">
        <f t="shared" si="17"/>
        <v>2.6821926577043999E-4</v>
      </c>
    </row>
    <row r="391" spans="1:6">
      <c r="A391" s="192" t="s">
        <v>782</v>
      </c>
      <c r="B391" s="192" t="str">
        <f>INDEX('Ref1'!$E:$E,MATCH($A391,'Ref1'!$A:$A,0))</f>
        <v>Wyre</v>
      </c>
      <c r="C391" s="227">
        <f>INDEX(Data1!T:T,MATCH($A391,Data1!$A:$A,0))</f>
        <v>3.3521883732206059</v>
      </c>
      <c r="D391" s="168">
        <f t="shared" si="15"/>
        <v>2.732725413327478E-4</v>
      </c>
      <c r="E391" s="168">
        <f t="shared" si="16"/>
        <v>2.732725413327478E-4</v>
      </c>
      <c r="F391" s="168">
        <f t="shared" si="17"/>
        <v>2.732725413327478E-4</v>
      </c>
    </row>
    <row r="392" spans="1:6">
      <c r="A392" s="192" t="s">
        <v>784</v>
      </c>
      <c r="B392" s="192" t="str">
        <f>INDEX('Ref1'!$E:$E,MATCH($A392,'Ref1'!$A:$A,0))</f>
        <v>Wyre Forest</v>
      </c>
      <c r="C392" s="227">
        <f>INDEX(Data1!T:T,MATCH($A392,Data1!$A:$A,0))</f>
        <v>2.7956122641780508</v>
      </c>
      <c r="D392" s="168">
        <f t="shared" si="15"/>
        <v>2.2790010075685472E-4</v>
      </c>
      <c r="E392" s="168">
        <f t="shared" si="16"/>
        <v>2.2790010075685472E-4</v>
      </c>
      <c r="F392" s="168">
        <f t="shared" si="17"/>
        <v>2.2790010075685472E-4</v>
      </c>
    </row>
    <row r="393" spans="1:6">
      <c r="A393" s="192" t="s">
        <v>786</v>
      </c>
      <c r="B393" s="192" t="str">
        <f>INDEX('Ref1'!$E:$E,MATCH($A393,'Ref1'!$A:$A,0))</f>
        <v>York</v>
      </c>
      <c r="C393" s="227">
        <f>INDEX(Data1!T:T,MATCH($A393,Data1!$A:$A,0))</f>
        <v>26.11045779120094</v>
      </c>
      <c r="D393" s="168">
        <f t="shared" si="15"/>
        <v>2.1285412278629597E-3</v>
      </c>
      <c r="E393" s="168">
        <f t="shared" si="16"/>
        <v>2.1285412278629597E-3</v>
      </c>
      <c r="F393" s="168">
        <f t="shared" si="17"/>
        <v>2.1285412278629597E-3</v>
      </c>
    </row>
    <row r="394" spans="1:6">
      <c r="C394" s="33"/>
      <c r="E394" s="34"/>
    </row>
    <row r="395" spans="1:6">
      <c r="A395" s="108"/>
      <c r="B395" s="76" t="s">
        <v>907</v>
      </c>
      <c r="C395" s="103">
        <f>SUM(C11:C393)</f>
        <v>12266.832067620158</v>
      </c>
      <c r="D395" s="102"/>
      <c r="E395" s="104">
        <f>SUM(E11:E393)</f>
        <v>0.99999999999999944</v>
      </c>
      <c r="F395" s="105">
        <f>SUM(F11:F393)</f>
        <v>0.99999999999999944</v>
      </c>
    </row>
  </sheetData>
  <sheetProtection sheet="1" objects="1" scenarios="1"/>
  <conditionalFormatting sqref="A395 B396:B1048576 B8:B394 B1:B4">
    <cfRule type="cellIs" dxfId="25" priority="2" operator="equal">
      <formula>authorityName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ACCA-F56A-479A-BE93-9FE94B7B03EC}">
  <sheetPr codeName="Sheet13"/>
  <dimension ref="A1:AW787"/>
  <sheetViews>
    <sheetView showGridLines="0" zoomScale="85" zoomScaleNormal="85" workbookViewId="0">
      <pane xSplit="4" ySplit="11" topLeftCell="E12"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8.85546875" style="48" customWidth="1"/>
    <col min="2" max="2" width="26.5703125" style="48" customWidth="1"/>
    <col min="3" max="5" width="12.85546875" style="48" customWidth="1"/>
    <col min="6" max="6" width="6.85546875" style="17" customWidth="1"/>
    <col min="7" max="9" width="12.85546875" style="17" customWidth="1"/>
    <col min="10" max="12" width="12.85546875" style="48" customWidth="1"/>
    <col min="13" max="15" width="12.85546875" style="17" customWidth="1"/>
    <col min="16" max="29" width="12.85546875" style="48" customWidth="1"/>
    <col min="30" max="30" width="6.85546875" style="48" customWidth="1"/>
    <col min="31" max="46" width="10" style="48" customWidth="1"/>
    <col min="47" max="47" width="6.85546875" style="48" customWidth="1"/>
    <col min="48" max="48" width="16.85546875" style="48" customWidth="1"/>
    <col min="49" max="49" width="16.140625" style="48" customWidth="1"/>
    <col min="50" max="51" width="10.85546875" style="48" customWidth="1"/>
    <col min="52" max="16384" width="8.85546875" style="48"/>
  </cols>
  <sheetData>
    <row r="1" spans="1:49" ht="15.75">
      <c r="A1" s="58" t="s">
        <v>956</v>
      </c>
      <c r="AG1" s="49"/>
    </row>
    <row r="2" spans="1:49" ht="13.35" customHeight="1">
      <c r="A2" s="206" t="s">
        <v>1021</v>
      </c>
      <c r="J2" s="17"/>
      <c r="K2" s="17"/>
      <c r="L2" s="17"/>
      <c r="M2" s="393" t="s">
        <v>1099</v>
      </c>
      <c r="N2" s="149" t="str">
        <f>INDEX(Inputs!$F$215:$F$230,MATCH(N10,Inputs!$C$215:$C$230,0))</f>
        <v>Reset</v>
      </c>
      <c r="O2" s="149" t="str">
        <f>INDEX(Inputs!$F$215:$F$230,MATCH(O10,Inputs!$C$215:$C$230,0))</f>
        <v>No reset</v>
      </c>
      <c r="P2" s="149" t="str">
        <f>INDEX(Inputs!$F$215:$F$230,MATCH(P10,Inputs!$C$215:$C$230,0))</f>
        <v>No reset</v>
      </c>
      <c r="Q2" s="149" t="str">
        <f>INDEX(Inputs!$F$215:$F$230,MATCH(Q10,Inputs!$C$215:$C$230,0))</f>
        <v>No reset</v>
      </c>
      <c r="R2" s="149" t="str">
        <f>INDEX(Inputs!$F$215:$F$230,MATCH(R10,Inputs!$C$215:$C$230,0))</f>
        <v>No reset</v>
      </c>
      <c r="S2" s="149" t="str">
        <f>INDEX(Inputs!$F$215:$F$230,MATCH(S10,Inputs!$C$215:$C$230,0))</f>
        <v>No reset</v>
      </c>
      <c r="T2" s="149" t="str">
        <f>INDEX(Inputs!$F$215:$F$230,MATCH(T10,Inputs!$C$215:$C$230,0))</f>
        <v>No reset</v>
      </c>
      <c r="U2" s="149" t="str">
        <f>INDEX(Inputs!$F$215:$F$230,MATCH(U10,Inputs!$C$215:$C$230,0))</f>
        <v>No reset</v>
      </c>
      <c r="V2" s="149" t="str">
        <f>INDEX(Inputs!$F$215:$F$230,MATCH(V10,Inputs!$C$215:$C$230,0))</f>
        <v>No reset</v>
      </c>
      <c r="W2" s="149" t="str">
        <f>INDEX(Inputs!$F$215:$F$230,MATCH(W10,Inputs!$C$215:$C$230,0))</f>
        <v>No reset</v>
      </c>
      <c r="X2" s="149" t="str">
        <f>INDEX(Inputs!$F$215:$F$230,MATCH(X10,Inputs!$C$215:$C$230,0))</f>
        <v>No reset</v>
      </c>
      <c r="Y2" s="149" t="str">
        <f>INDEX(Inputs!$F$215:$F$230,MATCH(Y10,Inputs!$C$215:$C$230,0))</f>
        <v>No reset</v>
      </c>
      <c r="Z2" s="149" t="str">
        <f>INDEX(Inputs!$F$215:$F$230,MATCH(Z10,Inputs!$C$215:$C$230,0))</f>
        <v>No reset</v>
      </c>
      <c r="AA2" s="149" t="str">
        <f>INDEX(Inputs!$F$215:$F$230,MATCH(AA10,Inputs!$C$215:$C$230,0))</f>
        <v>No reset</v>
      </c>
      <c r="AB2" s="149" t="str">
        <f>INDEX(Inputs!$F$215:$F$230,MATCH(AB10,Inputs!$C$215:$C$230,0))</f>
        <v>No reset</v>
      </c>
      <c r="AC2" s="149" t="str">
        <f>INDEX(Inputs!$F$215:$F$230,MATCH(AC10,Inputs!$C$215:$C$230,0))</f>
        <v>No reset</v>
      </c>
      <c r="AG2" s="49"/>
    </row>
    <row r="3" spans="1:49" ht="13.35" customHeight="1">
      <c r="A3" s="85"/>
      <c r="G3" s="396"/>
      <c r="H3" s="394"/>
      <c r="J3" s="17"/>
      <c r="K3" s="17"/>
      <c r="L3" s="264"/>
      <c r="AG3" s="49"/>
    </row>
    <row r="4" spans="1:49" ht="13.35" customHeight="1">
      <c r="A4" s="122" t="s">
        <v>954</v>
      </c>
      <c r="B4" s="135"/>
      <c r="C4" s="136"/>
      <c r="G4" s="464"/>
      <c r="H4" s="394"/>
      <c r="J4" s="266"/>
      <c r="K4" s="17"/>
      <c r="L4" s="264"/>
      <c r="M4" s="395" t="s">
        <v>964</v>
      </c>
      <c r="N4" s="138">
        <f t="shared" ref="N4:AC4" si="0">IF(N2="Reset",1,0)</f>
        <v>1</v>
      </c>
      <c r="O4" s="138">
        <f t="shared" si="0"/>
        <v>0</v>
      </c>
      <c r="P4" s="138">
        <f t="shared" si="0"/>
        <v>0</v>
      </c>
      <c r="Q4" s="138">
        <f t="shared" si="0"/>
        <v>0</v>
      </c>
      <c r="R4" s="138">
        <f t="shared" si="0"/>
        <v>0</v>
      </c>
      <c r="S4" s="138">
        <f t="shared" si="0"/>
        <v>0</v>
      </c>
      <c r="T4" s="138">
        <f t="shared" si="0"/>
        <v>0</v>
      </c>
      <c r="U4" s="138">
        <f t="shared" si="0"/>
        <v>0</v>
      </c>
      <c r="V4" s="138">
        <f t="shared" si="0"/>
        <v>0</v>
      </c>
      <c r="W4" s="138">
        <f t="shared" si="0"/>
        <v>0</v>
      </c>
      <c r="X4" s="138">
        <f t="shared" si="0"/>
        <v>0</v>
      </c>
      <c r="Y4" s="138">
        <f t="shared" si="0"/>
        <v>0</v>
      </c>
      <c r="Z4" s="138">
        <f t="shared" si="0"/>
        <v>0</v>
      </c>
      <c r="AA4" s="138">
        <f t="shared" si="0"/>
        <v>0</v>
      </c>
      <c r="AB4" s="138">
        <f t="shared" si="0"/>
        <v>0</v>
      </c>
      <c r="AC4" s="138">
        <f t="shared" si="0"/>
        <v>0</v>
      </c>
      <c r="AG4" s="49"/>
    </row>
    <row r="5" spans="1:49" ht="13.35" customHeight="1">
      <c r="A5" s="390">
        <f>inputShareLocal</f>
        <v>0</v>
      </c>
      <c r="B5" s="392" t="s">
        <v>942</v>
      </c>
      <c r="C5" s="137"/>
      <c r="H5" s="399" t="s">
        <v>1100</v>
      </c>
      <c r="J5" s="17"/>
      <c r="K5" s="17"/>
      <c r="AG5" s="49"/>
    </row>
    <row r="6" spans="1:49" ht="13.35" customHeight="1">
      <c r="A6" s="391">
        <f>inputCPI</f>
        <v>0</v>
      </c>
      <c r="B6" s="392" t="s">
        <v>943</v>
      </c>
      <c r="C6" s="137"/>
      <c r="J6" s="17"/>
      <c r="K6" s="17"/>
      <c r="M6" s="395"/>
      <c r="N6" s="506"/>
      <c r="O6" s="463"/>
      <c r="P6" s="463"/>
      <c r="Q6" s="463"/>
      <c r="R6" s="463"/>
      <c r="S6" s="463"/>
      <c r="T6" s="463"/>
      <c r="U6" s="463"/>
      <c r="V6" s="463"/>
      <c r="W6" s="463"/>
      <c r="X6" s="463"/>
      <c r="Y6" s="463"/>
      <c r="Z6" s="463"/>
      <c r="AA6" s="463"/>
      <c r="AB6" s="463"/>
      <c r="AC6" s="463"/>
      <c r="AG6" s="49"/>
    </row>
    <row r="7" spans="1:49" ht="13.35" customHeight="1">
      <c r="A7" s="391" t="str">
        <f>inputAppealsPool</f>
        <v>No</v>
      </c>
      <c r="B7" s="392" t="s">
        <v>963</v>
      </c>
      <c r="C7" s="137"/>
      <c r="D7" s="59"/>
      <c r="E7" s="59"/>
      <c r="F7" s="59"/>
      <c r="G7" s="59"/>
      <c r="H7" s="59"/>
      <c r="N7" s="462"/>
      <c r="O7" s="462"/>
      <c r="P7" s="462"/>
      <c r="Q7" s="462"/>
      <c r="R7" s="462"/>
      <c r="S7" s="462"/>
      <c r="T7" s="462"/>
      <c r="U7" s="462"/>
      <c r="V7" s="462"/>
      <c r="W7" s="462"/>
      <c r="X7" s="462"/>
      <c r="Y7" s="462"/>
      <c r="Z7" s="462"/>
      <c r="AA7" s="462"/>
      <c r="AB7" s="462"/>
      <c r="AC7" s="462"/>
      <c r="AG7" s="49"/>
    </row>
    <row r="8" spans="1:49" ht="13.35" customHeight="1">
      <c r="D8" s="59"/>
      <c r="E8" s="59"/>
      <c r="F8" s="59"/>
      <c r="G8" s="59"/>
      <c r="H8" s="59"/>
      <c r="I8" s="63"/>
      <c r="N8" s="398"/>
      <c r="O8" s="398"/>
      <c r="P8" s="398"/>
      <c r="Q8" s="398"/>
      <c r="R8" s="398"/>
      <c r="S8" s="398"/>
      <c r="T8" s="398"/>
      <c r="U8" s="398"/>
      <c r="V8" s="398"/>
      <c r="W8" s="398"/>
      <c r="X8" s="398"/>
      <c r="Y8" s="398"/>
      <c r="Z8" s="398"/>
      <c r="AA8" s="398"/>
      <c r="AB8" s="398"/>
      <c r="AC8" s="398"/>
      <c r="AE8" s="63"/>
      <c r="AG8" s="49"/>
    </row>
    <row r="9" spans="1:49" s="2" customFormat="1" ht="13.35" customHeight="1" thickBot="1">
      <c r="E9" s="274" t="s">
        <v>1046</v>
      </c>
      <c r="F9" s="61"/>
      <c r="G9" s="273" t="s">
        <v>1018</v>
      </c>
      <c r="H9" s="298"/>
      <c r="J9" s="154"/>
      <c r="K9" s="154"/>
      <c r="L9" s="154"/>
      <c r="M9" s="154"/>
      <c r="N9" s="155" t="s">
        <v>1039</v>
      </c>
      <c r="O9" s="157"/>
      <c r="P9" s="157"/>
      <c r="Q9" s="157"/>
      <c r="R9" s="157"/>
      <c r="S9" s="157"/>
      <c r="T9" s="157"/>
      <c r="U9" s="157"/>
      <c r="V9" s="157"/>
      <c r="W9" s="157"/>
      <c r="X9" s="157"/>
      <c r="Y9" s="157"/>
      <c r="Z9" s="157"/>
      <c r="AA9" s="157"/>
      <c r="AB9" s="157"/>
      <c r="AC9" s="157"/>
      <c r="AE9" s="153" t="s">
        <v>904</v>
      </c>
      <c r="AF9" s="154"/>
      <c r="AG9" s="154"/>
      <c r="AH9" s="154"/>
      <c r="AI9" s="154"/>
      <c r="AJ9" s="154"/>
      <c r="AK9" s="154"/>
      <c r="AL9" s="154"/>
      <c r="AM9" s="154"/>
      <c r="AN9" s="154"/>
      <c r="AO9" s="154"/>
      <c r="AP9" s="154"/>
      <c r="AQ9" s="154"/>
      <c r="AR9" s="154"/>
      <c r="AS9" s="154"/>
      <c r="AT9" s="154"/>
      <c r="AV9" s="158" t="s">
        <v>906</v>
      </c>
      <c r="AW9" s="154"/>
    </row>
    <row r="10" spans="1:49" ht="13.35" customHeight="1">
      <c r="A10" s="195"/>
      <c r="B10" s="195"/>
      <c r="C10" s="195"/>
      <c r="D10" s="240"/>
      <c r="E10" s="1023" t="s">
        <v>1048</v>
      </c>
      <c r="G10" s="303" t="s">
        <v>1058</v>
      </c>
      <c r="H10" s="301" t="s">
        <v>1059</v>
      </c>
      <c r="I10" s="207" t="s">
        <v>895</v>
      </c>
      <c r="J10" s="267" t="s">
        <v>896</v>
      </c>
      <c r="K10" s="207" t="s">
        <v>897</v>
      </c>
      <c r="L10" s="207" t="s">
        <v>898</v>
      </c>
      <c r="M10" s="228" t="s">
        <v>899</v>
      </c>
      <c r="N10" s="212" t="s">
        <v>900</v>
      </c>
      <c r="O10" s="207" t="s">
        <v>838</v>
      </c>
      <c r="P10" s="207" t="s">
        <v>839</v>
      </c>
      <c r="Q10" s="207" t="s">
        <v>840</v>
      </c>
      <c r="R10" s="207" t="s">
        <v>841</v>
      </c>
      <c r="S10" s="207" t="s">
        <v>842</v>
      </c>
      <c r="T10" s="207" t="s">
        <v>843</v>
      </c>
      <c r="U10" s="207" t="s">
        <v>844</v>
      </c>
      <c r="V10" s="207" t="s">
        <v>845</v>
      </c>
      <c r="W10" s="207" t="s">
        <v>846</v>
      </c>
      <c r="X10" s="207" t="s">
        <v>847</v>
      </c>
      <c r="Y10" s="207" t="s">
        <v>848</v>
      </c>
      <c r="Z10" s="207" t="s">
        <v>849</v>
      </c>
      <c r="AA10" s="207" t="s">
        <v>850</v>
      </c>
      <c r="AB10" s="207" t="s">
        <v>851</v>
      </c>
      <c r="AC10" s="207" t="s">
        <v>852</v>
      </c>
      <c r="AD10" s="2"/>
      <c r="AE10" s="207" t="s">
        <v>900</v>
      </c>
      <c r="AF10" s="207" t="s">
        <v>838</v>
      </c>
      <c r="AG10" s="207" t="s">
        <v>839</v>
      </c>
      <c r="AH10" s="207" t="s">
        <v>840</v>
      </c>
      <c r="AI10" s="207" t="s">
        <v>841</v>
      </c>
      <c r="AJ10" s="207" t="s">
        <v>842</v>
      </c>
      <c r="AK10" s="207" t="s">
        <v>843</v>
      </c>
      <c r="AL10" s="207" t="s">
        <v>844</v>
      </c>
      <c r="AM10" s="207" t="s">
        <v>845</v>
      </c>
      <c r="AN10" s="207" t="s">
        <v>846</v>
      </c>
      <c r="AO10" s="207" t="s">
        <v>847</v>
      </c>
      <c r="AP10" s="207" t="s">
        <v>848</v>
      </c>
      <c r="AQ10" s="207" t="s">
        <v>849</v>
      </c>
      <c r="AR10" s="207" t="s">
        <v>850</v>
      </c>
      <c r="AS10" s="207" t="s">
        <v>851</v>
      </c>
      <c r="AT10" s="207" t="s">
        <v>852</v>
      </c>
      <c r="AV10" s="1021" t="s">
        <v>1141</v>
      </c>
      <c r="AW10" s="1019" t="s">
        <v>1142</v>
      </c>
    </row>
    <row r="11" spans="1:49" s="239" customFormat="1" ht="25.5">
      <c r="A11" s="234" t="s">
        <v>820</v>
      </c>
      <c r="B11" s="234" t="s">
        <v>791</v>
      </c>
      <c r="C11" s="235" t="s">
        <v>909</v>
      </c>
      <c r="D11" s="241" t="s">
        <v>910</v>
      </c>
      <c r="E11" s="1024"/>
      <c r="F11" s="242"/>
      <c r="G11" s="236" t="str">
        <f>INDEX('Ref1'!$O:$O,MATCH(G10,'Ref1'!$N:$N,0))</f>
        <v>2013/14</v>
      </c>
      <c r="H11" s="236" t="str">
        <f>INDEX('Ref1'!$O:$O,MATCH(H10,'Ref1'!$N:$N,0))</f>
        <v>2014/15</v>
      </c>
      <c r="I11" s="236" t="str">
        <f>INDEX('Ref1'!$O:$O,MATCH(I10,'Ref1'!$N:$N,0))</f>
        <v>2015/16</v>
      </c>
      <c r="J11" s="268" t="str">
        <f>INDEX('Ref1'!$O:$O,MATCH(J10,'Ref1'!$N:$N,0))</f>
        <v>2016/17</v>
      </c>
      <c r="K11" s="236" t="str">
        <f>INDEX('Ref1'!$O:$O,MATCH(K10,'Ref1'!$N:$N,0))</f>
        <v>2017/18</v>
      </c>
      <c r="L11" s="236" t="str">
        <f>INDEX('Ref1'!$O:$O,MATCH(L10,'Ref1'!$N:$N,0))</f>
        <v>2018/19</v>
      </c>
      <c r="M11" s="237" t="str">
        <f>INDEX('Ref1'!$O:$O,MATCH(M10,'Ref1'!$N:$N,0))</f>
        <v>2019/20</v>
      </c>
      <c r="N11" s="238" t="str">
        <f>INDEX('Ref1'!$O:$O,MATCH(N10,'Ref1'!$N:$N,0))</f>
        <v>2020/21</v>
      </c>
      <c r="O11" s="236" t="str">
        <f>INDEX('Ref1'!$O:$O,MATCH(O10,'Ref1'!$N:$N,0))</f>
        <v>2021/22</v>
      </c>
      <c r="P11" s="236" t="str">
        <f>INDEX('Ref1'!$O:$O,MATCH(P10,'Ref1'!$N:$N,0))</f>
        <v>2022/23</v>
      </c>
      <c r="Q11" s="236" t="str">
        <f>INDEX('Ref1'!$O:$O,MATCH(Q10,'Ref1'!$N:$N,0))</f>
        <v>2023/24</v>
      </c>
      <c r="R11" s="236" t="str">
        <f>INDEX('Ref1'!$O:$O,MATCH(R10,'Ref1'!$N:$N,0))</f>
        <v>2024/25</v>
      </c>
      <c r="S11" s="236" t="str">
        <f>INDEX('Ref1'!$O:$O,MATCH(S10,'Ref1'!$N:$N,0))</f>
        <v>2025/26</v>
      </c>
      <c r="T11" s="236" t="str">
        <f>INDEX('Ref1'!$O:$O,MATCH(T10,'Ref1'!$N:$N,0))</f>
        <v>2026/27</v>
      </c>
      <c r="U11" s="236" t="str">
        <f>INDEX('Ref1'!$O:$O,MATCH(U10,'Ref1'!$N:$N,0))</f>
        <v>2027/28</v>
      </c>
      <c r="V11" s="236" t="str">
        <f>INDEX('Ref1'!$O:$O,MATCH(V10,'Ref1'!$N:$N,0))</f>
        <v>2028/29</v>
      </c>
      <c r="W11" s="236" t="str">
        <f>INDEX('Ref1'!$O:$O,MATCH(W10,'Ref1'!$N:$N,0))</f>
        <v>2029/30</v>
      </c>
      <c r="X11" s="236" t="str">
        <f>INDEX('Ref1'!$O:$O,MATCH(X10,'Ref1'!$N:$N,0))</f>
        <v>2030/31</v>
      </c>
      <c r="Y11" s="236" t="str">
        <f>INDEX('Ref1'!$O:$O,MATCH(Y10,'Ref1'!$N:$N,0))</f>
        <v>2031/32</v>
      </c>
      <c r="Z11" s="236" t="str">
        <f>INDEX('Ref1'!$O:$O,MATCH(Z10,'Ref1'!$N:$N,0))</f>
        <v>2032/33</v>
      </c>
      <c r="AA11" s="236" t="str">
        <f>INDEX('Ref1'!$O:$O,MATCH(AA10,'Ref1'!$N:$N,0))</f>
        <v>2033/34</v>
      </c>
      <c r="AB11" s="236" t="str">
        <f>INDEX('Ref1'!$O:$O,MATCH(AB10,'Ref1'!$N:$N,0))</f>
        <v>2034/35</v>
      </c>
      <c r="AC11" s="236" t="str">
        <f>INDEX('Ref1'!$O:$O,MATCH(AC10,'Ref1'!$N:$N,0))</f>
        <v>2035/36</v>
      </c>
      <c r="AE11" s="236" t="str">
        <f>INDEX('Ref1'!$O:$O,MATCH(AE10,'Ref1'!$N:$N,0))</f>
        <v>2020/21</v>
      </c>
      <c r="AF11" s="236" t="str">
        <f>INDEX('Ref1'!$O:$O,MATCH(AF10,'Ref1'!$N:$N,0))</f>
        <v>2021/22</v>
      </c>
      <c r="AG11" s="236" t="str">
        <f>INDEX('Ref1'!$O:$O,MATCH(AG10,'Ref1'!$N:$N,0))</f>
        <v>2022/23</v>
      </c>
      <c r="AH11" s="236" t="str">
        <f>INDEX('Ref1'!$O:$O,MATCH(AH10,'Ref1'!$N:$N,0))</f>
        <v>2023/24</v>
      </c>
      <c r="AI11" s="236" t="str">
        <f>INDEX('Ref1'!$O:$O,MATCH(AI10,'Ref1'!$N:$N,0))</f>
        <v>2024/25</v>
      </c>
      <c r="AJ11" s="236" t="str">
        <f>INDEX('Ref1'!$O:$O,MATCH(AJ10,'Ref1'!$N:$N,0))</f>
        <v>2025/26</v>
      </c>
      <c r="AK11" s="236" t="str">
        <f>INDEX('Ref1'!$O:$O,MATCH(AK10,'Ref1'!$N:$N,0))</f>
        <v>2026/27</v>
      </c>
      <c r="AL11" s="236" t="str">
        <f>INDEX('Ref1'!$O:$O,MATCH(AL10,'Ref1'!$N:$N,0))</f>
        <v>2027/28</v>
      </c>
      <c r="AM11" s="236" t="str">
        <f>INDEX('Ref1'!$O:$O,MATCH(AM10,'Ref1'!$N:$N,0))</f>
        <v>2028/29</v>
      </c>
      <c r="AN11" s="236" t="str">
        <f>INDEX('Ref1'!$O:$O,MATCH(AN10,'Ref1'!$N:$N,0))</f>
        <v>2029/30</v>
      </c>
      <c r="AO11" s="236" t="str">
        <f>INDEX('Ref1'!$O:$O,MATCH(AO10,'Ref1'!$N:$N,0))</f>
        <v>2030/31</v>
      </c>
      <c r="AP11" s="236" t="str">
        <f>INDEX('Ref1'!$O:$O,MATCH(AP10,'Ref1'!$N:$N,0))</f>
        <v>2031/32</v>
      </c>
      <c r="AQ11" s="236" t="str">
        <f>INDEX('Ref1'!$O:$O,MATCH(AQ10,'Ref1'!$N:$N,0))</f>
        <v>2032/33</v>
      </c>
      <c r="AR11" s="236" t="str">
        <f>INDEX('Ref1'!$O:$O,MATCH(AR10,'Ref1'!$N:$N,0))</f>
        <v>2033/34</v>
      </c>
      <c r="AS11" s="236" t="str">
        <f>INDEX('Ref1'!$O:$O,MATCH(AS10,'Ref1'!$N:$N,0))</f>
        <v>2034/35</v>
      </c>
      <c r="AT11" s="236" t="str">
        <f>INDEX('Ref1'!$O:$O,MATCH(AT10,'Ref1'!$N:$N,0))</f>
        <v>2035/36</v>
      </c>
      <c r="AV11" s="1022"/>
      <c r="AW11" s="1020"/>
    </row>
    <row r="12" spans="1:49">
      <c r="A12" s="195" t="s">
        <v>24</v>
      </c>
      <c r="B12" s="195" t="str">
        <f>INDEX('Ref1'!$E:$E,MATCH(A12,'Ref1'!$A:$A,0))</f>
        <v>Adur</v>
      </c>
      <c r="C12" s="195" t="str">
        <f>INDEX('Ref1'!$F:$F,MATCH($A12,'Ref1'!$A:$A,0))</f>
        <v>E3820</v>
      </c>
      <c r="D12" s="240" t="str">
        <f>INDEX('Ref1'!$G:$G,MATCH($A12,'Ref1'!$A:$A,0))</f>
        <v>NA</v>
      </c>
      <c r="E12" s="225">
        <f>INDEX(InputsD!$D:$D,MATCH($A12,InputsD!$A:$A,0))</f>
        <v>0</v>
      </c>
      <c r="G12" s="167">
        <f>INDEX(InputsA!R:R,MATCH($A12,InputsA!$A:$A,0))*$A$5+$E12*$A$5</f>
        <v>0</v>
      </c>
      <c r="H12" s="167">
        <f>INDEX(InputsA!S:S,MATCH($A12,InputsA!$A:$A,0))*$A$5+$E12*$A$5</f>
        <v>0</v>
      </c>
      <c r="I12" s="167">
        <f>INDEX(InputsA!T:T,MATCH($A12,InputsA!$A:$A,0))*$A$5+$E12*$A$5</f>
        <v>0</v>
      </c>
      <c r="J12" s="167">
        <f>INDEX(InputsA!U:U,MATCH($A12,InputsA!$A:$A,0))*$A$5+$E12*$A$5</f>
        <v>0</v>
      </c>
      <c r="K12" s="167">
        <f>INDEX(InputsA!V:V,MATCH($A12,InputsA!$A:$A,0))*$A$5+$E12*$A$5</f>
        <v>0</v>
      </c>
      <c r="L12" s="167">
        <f>INDEX(InputsA!W:W,MATCH($A12,InputsA!$A:$A,0))*$A$5+$E12*$A$5</f>
        <v>0</v>
      </c>
      <c r="M12" s="167">
        <f>INDEX(InputsA!X:X,MATCH($A12,InputsA!$A:$A,0))*$A$5+$E12*$A$5</f>
        <v>0</v>
      </c>
      <c r="N12" s="171">
        <f t="shared" ref="N12:N75" si="1">M12*(1+AE12)*(1+$A$6)*(1-N$4*$AW12)</f>
        <v>0</v>
      </c>
      <c r="O12" s="167">
        <f t="shared" ref="O12:O75" si="2">N12*(1+AF12)*(1+$A$6)*(1-O$4*$AW12)</f>
        <v>0</v>
      </c>
      <c r="P12" s="167">
        <f t="shared" ref="P12:AC12" si="3">O12*(1+AG12)*(1+$A$6)*(1-P$4*$AW12)</f>
        <v>0</v>
      </c>
      <c r="Q12" s="167">
        <f t="shared" si="3"/>
        <v>0</v>
      </c>
      <c r="R12" s="167">
        <f t="shared" si="3"/>
        <v>0</v>
      </c>
      <c r="S12" s="167">
        <f t="shared" si="3"/>
        <v>0</v>
      </c>
      <c r="T12" s="167">
        <f t="shared" si="3"/>
        <v>0</v>
      </c>
      <c r="U12" s="167">
        <f t="shared" si="3"/>
        <v>0</v>
      </c>
      <c r="V12" s="167">
        <f t="shared" si="3"/>
        <v>0</v>
      </c>
      <c r="W12" s="167">
        <f t="shared" si="3"/>
        <v>0</v>
      </c>
      <c r="X12" s="167">
        <f t="shared" si="3"/>
        <v>0</v>
      </c>
      <c r="Y12" s="167">
        <f t="shared" si="3"/>
        <v>0</v>
      </c>
      <c r="Z12" s="167">
        <f t="shared" si="3"/>
        <v>0</v>
      </c>
      <c r="AA12" s="167">
        <f t="shared" si="3"/>
        <v>0</v>
      </c>
      <c r="AB12" s="167">
        <f t="shared" si="3"/>
        <v>0</v>
      </c>
      <c r="AC12" s="167">
        <f t="shared" si="3"/>
        <v>0</v>
      </c>
      <c r="AD12" s="36"/>
      <c r="AE12" s="219">
        <f>INDEX(InputsB!AJ:AJ,MATCH($A12,InputsB!$A:$A,0))</f>
        <v>0</v>
      </c>
      <c r="AF12" s="219">
        <f>INDEX(InputsB!AK:AK,MATCH($A12,InputsB!$A:$A,0))</f>
        <v>0</v>
      </c>
      <c r="AG12" s="219">
        <f>INDEX(InputsB!AL:AL,MATCH($A12,InputsB!$A:$A,0))</f>
        <v>0</v>
      </c>
      <c r="AH12" s="219">
        <f>INDEX(InputsB!AM:AM,MATCH($A12,InputsB!$A:$A,0))</f>
        <v>0</v>
      </c>
      <c r="AI12" s="219">
        <f>INDEX(InputsB!AN:AN,MATCH($A12,InputsB!$A:$A,0))</f>
        <v>0</v>
      </c>
      <c r="AJ12" s="219">
        <f>INDEX(InputsB!AO:AO,MATCH($A12,InputsB!$A:$A,0))</f>
        <v>0</v>
      </c>
      <c r="AK12" s="219">
        <f>INDEX(InputsB!AP:AP,MATCH($A12,InputsB!$A:$A,0))</f>
        <v>0</v>
      </c>
      <c r="AL12" s="219">
        <f>INDEX(InputsB!AQ:AQ,MATCH($A12,InputsB!$A:$A,0))</f>
        <v>0</v>
      </c>
      <c r="AM12" s="219">
        <f>INDEX(InputsB!AR:AR,MATCH($A12,InputsB!$A:$A,0))</f>
        <v>0</v>
      </c>
      <c r="AN12" s="219">
        <f>INDEX(InputsB!AS:AS,MATCH($A12,InputsB!$A:$A,0))</f>
        <v>0</v>
      </c>
      <c r="AO12" s="219">
        <f>INDEX(InputsB!AT:AT,MATCH($A12,InputsB!$A:$A,0))</f>
        <v>0</v>
      </c>
      <c r="AP12" s="219">
        <f>INDEX(InputsB!AU:AU,MATCH($A12,InputsB!$A:$A,0))</f>
        <v>0</v>
      </c>
      <c r="AQ12" s="219">
        <f>INDEX(InputsB!AV:AV,MATCH($A12,InputsB!$A:$A,0))</f>
        <v>0</v>
      </c>
      <c r="AR12" s="219">
        <f>INDEX(InputsB!AW:AW,MATCH($A12,InputsB!$A:$A,0))</f>
        <v>0</v>
      </c>
      <c r="AS12" s="219">
        <f>INDEX(InputsB!AX:AX,MATCH($A12,InputsB!$A:$A,0))</f>
        <v>0</v>
      </c>
      <c r="AT12" s="219">
        <f>INDEX(InputsB!AY:AY,MATCH($A12,InputsB!$A:$A,0))</f>
        <v>0</v>
      </c>
      <c r="AU12" s="54"/>
      <c r="AV12" s="219">
        <f>INDEX(InputsC!$G:$G,MATCH($A12,InputsC!$A:$A,0))</f>
        <v>0</v>
      </c>
      <c r="AW12" s="219">
        <f t="shared" ref="AW12:AW75" si="4">IF($A$7="No",AV12,0)</f>
        <v>0</v>
      </c>
    </row>
    <row r="13" spans="1:49">
      <c r="A13" s="195" t="s">
        <v>26</v>
      </c>
      <c r="B13" s="195" t="str">
        <f>INDEX('Ref1'!$E:$E,MATCH(A13,'Ref1'!$A:$A,0))</f>
        <v>Allerdale</v>
      </c>
      <c r="C13" s="195" t="str">
        <f>INDEX('Ref1'!$F:$F,MATCH($A13,'Ref1'!$A:$A,0))</f>
        <v>E0920</v>
      </c>
      <c r="D13" s="240" t="str">
        <f>INDEX('Ref1'!$G:$G,MATCH($A13,'Ref1'!$A:$A,0))</f>
        <v>NA</v>
      </c>
      <c r="E13" s="225">
        <f>INDEX(InputsD!$D:$D,MATCH($A13,InputsD!$A:$A,0))</f>
        <v>0</v>
      </c>
      <c r="G13" s="167">
        <f>INDEX(InputsA!R:R,MATCH($A13,InputsA!$A:$A,0))*$A$5+$E13*$A$5</f>
        <v>0</v>
      </c>
      <c r="H13" s="167">
        <f>INDEX(InputsA!S:S,MATCH($A13,InputsA!$A:$A,0))*$A$5+$E13*$A$5</f>
        <v>0</v>
      </c>
      <c r="I13" s="167">
        <f>INDEX(InputsA!T:T,MATCH($A13,InputsA!$A:$A,0))*$A$5+$E13*$A$5</f>
        <v>0</v>
      </c>
      <c r="J13" s="167">
        <f>INDEX(InputsA!U:U,MATCH($A13,InputsA!$A:$A,0))*$A$5+$E13*$A$5</f>
        <v>0</v>
      </c>
      <c r="K13" s="167">
        <f>INDEX(InputsA!V:V,MATCH($A13,InputsA!$A:$A,0))*$A$5+$E13*$A$5</f>
        <v>0</v>
      </c>
      <c r="L13" s="167">
        <f>INDEX(InputsA!W:W,MATCH($A13,InputsA!$A:$A,0))*$A$5+$E13*$A$5</f>
        <v>0</v>
      </c>
      <c r="M13" s="167">
        <f>INDEX(InputsA!X:X,MATCH($A13,InputsA!$A:$A,0))*$A$5+$E13*$A$5</f>
        <v>0</v>
      </c>
      <c r="N13" s="171">
        <f t="shared" si="1"/>
        <v>0</v>
      </c>
      <c r="O13" s="167">
        <f t="shared" si="2"/>
        <v>0</v>
      </c>
      <c r="P13" s="167">
        <f t="shared" ref="P13:P76" si="5">O13*(1+AG13)*(1+$A$6)*(1-P$4*$AW13)</f>
        <v>0</v>
      </c>
      <c r="Q13" s="167">
        <f t="shared" ref="Q13:Q76" si="6">P13*(1+AH13)*(1+$A$6)*(1-Q$4*$AW13)</f>
        <v>0</v>
      </c>
      <c r="R13" s="167">
        <f t="shared" ref="R13:R76" si="7">Q13*(1+AI13)*(1+$A$6)*(1-R$4*$AW13)</f>
        <v>0</v>
      </c>
      <c r="S13" s="167">
        <f t="shared" ref="S13:S76" si="8">R13*(1+AJ13)*(1+$A$6)*(1-S$4*$AW13)</f>
        <v>0</v>
      </c>
      <c r="T13" s="167">
        <f t="shared" ref="T13:T76" si="9">S13*(1+AK13)*(1+$A$6)*(1-T$4*$AW13)</f>
        <v>0</v>
      </c>
      <c r="U13" s="167">
        <f t="shared" ref="U13:U76" si="10">T13*(1+AL13)*(1+$A$6)*(1-U$4*$AW13)</f>
        <v>0</v>
      </c>
      <c r="V13" s="167">
        <f t="shared" ref="V13:V76" si="11">U13*(1+AM13)*(1+$A$6)*(1-V$4*$AW13)</f>
        <v>0</v>
      </c>
      <c r="W13" s="167">
        <f t="shared" ref="W13:W76" si="12">V13*(1+AN13)*(1+$A$6)*(1-W$4*$AW13)</f>
        <v>0</v>
      </c>
      <c r="X13" s="167">
        <f t="shared" ref="X13:X76" si="13">W13*(1+AO13)*(1+$A$6)*(1-X$4*$AW13)</f>
        <v>0</v>
      </c>
      <c r="Y13" s="167">
        <f t="shared" ref="Y13:Y76" si="14">X13*(1+AP13)*(1+$A$6)*(1-Y$4*$AW13)</f>
        <v>0</v>
      </c>
      <c r="Z13" s="167">
        <f t="shared" ref="Z13:Z76" si="15">Y13*(1+AQ13)*(1+$A$6)*(1-Z$4*$AW13)</f>
        <v>0</v>
      </c>
      <c r="AA13" s="167">
        <f t="shared" ref="AA13:AA76" si="16">Z13*(1+AR13)*(1+$A$6)*(1-AA$4*$AW13)</f>
        <v>0</v>
      </c>
      <c r="AB13" s="167">
        <f t="shared" ref="AB13:AB76" si="17">AA13*(1+AS13)*(1+$A$6)*(1-AB$4*$AW13)</f>
        <v>0</v>
      </c>
      <c r="AC13" s="167">
        <f t="shared" ref="AC13:AC76" si="18">AB13*(1+AT13)*(1+$A$6)*(1-AC$4*$AW13)</f>
        <v>0</v>
      </c>
      <c r="AD13" s="36"/>
      <c r="AE13" s="219">
        <f>INDEX(InputsB!AJ:AJ,MATCH($A13,InputsB!$A:$A,0))</f>
        <v>0</v>
      </c>
      <c r="AF13" s="219">
        <f>INDEX(InputsB!AK:AK,MATCH($A13,InputsB!$A:$A,0))</f>
        <v>0</v>
      </c>
      <c r="AG13" s="219">
        <f>INDEX(InputsB!AL:AL,MATCH($A13,InputsB!$A:$A,0))</f>
        <v>0</v>
      </c>
      <c r="AH13" s="219">
        <f>INDEX(InputsB!AM:AM,MATCH($A13,InputsB!$A:$A,0))</f>
        <v>0</v>
      </c>
      <c r="AI13" s="219">
        <f>INDEX(InputsB!AN:AN,MATCH($A13,InputsB!$A:$A,0))</f>
        <v>0</v>
      </c>
      <c r="AJ13" s="219">
        <f>INDEX(InputsB!AO:AO,MATCH($A13,InputsB!$A:$A,0))</f>
        <v>0</v>
      </c>
      <c r="AK13" s="219">
        <f>INDEX(InputsB!AP:AP,MATCH($A13,InputsB!$A:$A,0))</f>
        <v>0</v>
      </c>
      <c r="AL13" s="219">
        <f>INDEX(InputsB!AQ:AQ,MATCH($A13,InputsB!$A:$A,0))</f>
        <v>0</v>
      </c>
      <c r="AM13" s="219">
        <f>INDEX(InputsB!AR:AR,MATCH($A13,InputsB!$A:$A,0))</f>
        <v>0</v>
      </c>
      <c r="AN13" s="219">
        <f>INDEX(InputsB!AS:AS,MATCH($A13,InputsB!$A:$A,0))</f>
        <v>0</v>
      </c>
      <c r="AO13" s="219">
        <f>INDEX(InputsB!AT:AT,MATCH($A13,InputsB!$A:$A,0))</f>
        <v>0</v>
      </c>
      <c r="AP13" s="219">
        <f>INDEX(InputsB!AU:AU,MATCH($A13,InputsB!$A:$A,0))</f>
        <v>0</v>
      </c>
      <c r="AQ13" s="219">
        <f>INDEX(InputsB!AV:AV,MATCH($A13,InputsB!$A:$A,0))</f>
        <v>0</v>
      </c>
      <c r="AR13" s="219">
        <f>INDEX(InputsB!AW:AW,MATCH($A13,InputsB!$A:$A,0))</f>
        <v>0</v>
      </c>
      <c r="AS13" s="219">
        <f>INDEX(InputsB!AX:AX,MATCH($A13,InputsB!$A:$A,0))</f>
        <v>0</v>
      </c>
      <c r="AT13" s="219">
        <f>INDEX(InputsB!AY:AY,MATCH($A13,InputsB!$A:$A,0))</f>
        <v>0</v>
      </c>
      <c r="AU13" s="54"/>
      <c r="AV13" s="219">
        <f>INDEX(InputsC!$G:$G,MATCH($A13,InputsC!$A:$A,0))</f>
        <v>0</v>
      </c>
      <c r="AW13" s="219">
        <f t="shared" si="4"/>
        <v>0</v>
      </c>
    </row>
    <row r="14" spans="1:49">
      <c r="A14" s="195" t="s">
        <v>28</v>
      </c>
      <c r="B14" s="195" t="str">
        <f>INDEX('Ref1'!$E:$E,MATCH(A14,'Ref1'!$A:$A,0))</f>
        <v>Amber Valley</v>
      </c>
      <c r="C14" s="195" t="str">
        <f>INDEX('Ref1'!$F:$F,MATCH($A14,'Ref1'!$A:$A,0))</f>
        <v>E1021</v>
      </c>
      <c r="D14" s="240" t="str">
        <f>INDEX('Ref1'!$G:$G,MATCH($A14,'Ref1'!$A:$A,0))</f>
        <v>E6110</v>
      </c>
      <c r="E14" s="225">
        <f>INDEX(InputsD!$D:$D,MATCH($A14,InputsD!$A:$A,0))</f>
        <v>0</v>
      </c>
      <c r="G14" s="167">
        <f>INDEX(InputsA!R:R,MATCH($A14,InputsA!$A:$A,0))*$A$5+$E14*$A$5</f>
        <v>0</v>
      </c>
      <c r="H14" s="167">
        <f>INDEX(InputsA!S:S,MATCH($A14,InputsA!$A:$A,0))*$A$5+$E14*$A$5</f>
        <v>0</v>
      </c>
      <c r="I14" s="167">
        <f>INDEX(InputsA!T:T,MATCH($A14,InputsA!$A:$A,0))*$A$5+$E14*$A$5</f>
        <v>0</v>
      </c>
      <c r="J14" s="167">
        <f>INDEX(InputsA!U:U,MATCH($A14,InputsA!$A:$A,0))*$A$5+$E14*$A$5</f>
        <v>0</v>
      </c>
      <c r="K14" s="167">
        <f>INDEX(InputsA!V:V,MATCH($A14,InputsA!$A:$A,0))*$A$5+$E14*$A$5</f>
        <v>0</v>
      </c>
      <c r="L14" s="167">
        <f>INDEX(InputsA!W:W,MATCH($A14,InputsA!$A:$A,0))*$A$5+$E14*$A$5</f>
        <v>0</v>
      </c>
      <c r="M14" s="167">
        <f>INDEX(InputsA!X:X,MATCH($A14,InputsA!$A:$A,0))*$A$5+$E14*$A$5</f>
        <v>0</v>
      </c>
      <c r="N14" s="171">
        <f t="shared" si="1"/>
        <v>0</v>
      </c>
      <c r="O14" s="167">
        <f t="shared" si="2"/>
        <v>0</v>
      </c>
      <c r="P14" s="167">
        <f t="shared" si="5"/>
        <v>0</v>
      </c>
      <c r="Q14" s="167">
        <f t="shared" si="6"/>
        <v>0</v>
      </c>
      <c r="R14" s="167">
        <f t="shared" si="7"/>
        <v>0</v>
      </c>
      <c r="S14" s="167">
        <f t="shared" si="8"/>
        <v>0</v>
      </c>
      <c r="T14" s="167">
        <f t="shared" si="9"/>
        <v>0</v>
      </c>
      <c r="U14" s="167">
        <f t="shared" si="10"/>
        <v>0</v>
      </c>
      <c r="V14" s="167">
        <f t="shared" si="11"/>
        <v>0</v>
      </c>
      <c r="W14" s="167">
        <f t="shared" si="12"/>
        <v>0</v>
      </c>
      <c r="X14" s="167">
        <f t="shared" si="13"/>
        <v>0</v>
      </c>
      <c r="Y14" s="167">
        <f t="shared" si="14"/>
        <v>0</v>
      </c>
      <c r="Z14" s="167">
        <f t="shared" si="15"/>
        <v>0</v>
      </c>
      <c r="AA14" s="167">
        <f t="shared" si="16"/>
        <v>0</v>
      </c>
      <c r="AB14" s="167">
        <f t="shared" si="17"/>
        <v>0</v>
      </c>
      <c r="AC14" s="167">
        <f t="shared" si="18"/>
        <v>0</v>
      </c>
      <c r="AD14" s="36"/>
      <c r="AE14" s="219">
        <f>INDEX(InputsB!AJ:AJ,MATCH($A14,InputsB!$A:$A,0))</f>
        <v>0</v>
      </c>
      <c r="AF14" s="219">
        <f>INDEX(InputsB!AK:AK,MATCH($A14,InputsB!$A:$A,0))</f>
        <v>0</v>
      </c>
      <c r="AG14" s="219">
        <f>INDEX(InputsB!AL:AL,MATCH($A14,InputsB!$A:$A,0))</f>
        <v>0</v>
      </c>
      <c r="AH14" s="219">
        <f>INDEX(InputsB!AM:AM,MATCH($A14,InputsB!$A:$A,0))</f>
        <v>0</v>
      </c>
      <c r="AI14" s="219">
        <f>INDEX(InputsB!AN:AN,MATCH($A14,InputsB!$A:$A,0))</f>
        <v>0</v>
      </c>
      <c r="AJ14" s="219">
        <f>INDEX(InputsB!AO:AO,MATCH($A14,InputsB!$A:$A,0))</f>
        <v>0</v>
      </c>
      <c r="AK14" s="219">
        <f>INDEX(InputsB!AP:AP,MATCH($A14,InputsB!$A:$A,0))</f>
        <v>0</v>
      </c>
      <c r="AL14" s="219">
        <f>INDEX(InputsB!AQ:AQ,MATCH($A14,InputsB!$A:$A,0))</f>
        <v>0</v>
      </c>
      <c r="AM14" s="219">
        <f>INDEX(InputsB!AR:AR,MATCH($A14,InputsB!$A:$A,0))</f>
        <v>0</v>
      </c>
      <c r="AN14" s="219">
        <f>INDEX(InputsB!AS:AS,MATCH($A14,InputsB!$A:$A,0))</f>
        <v>0</v>
      </c>
      <c r="AO14" s="219">
        <f>INDEX(InputsB!AT:AT,MATCH($A14,InputsB!$A:$A,0))</f>
        <v>0</v>
      </c>
      <c r="AP14" s="219">
        <f>INDEX(InputsB!AU:AU,MATCH($A14,InputsB!$A:$A,0))</f>
        <v>0</v>
      </c>
      <c r="AQ14" s="219">
        <f>INDEX(InputsB!AV:AV,MATCH($A14,InputsB!$A:$A,0))</f>
        <v>0</v>
      </c>
      <c r="AR14" s="219">
        <f>INDEX(InputsB!AW:AW,MATCH($A14,InputsB!$A:$A,0))</f>
        <v>0</v>
      </c>
      <c r="AS14" s="219">
        <f>INDEX(InputsB!AX:AX,MATCH($A14,InputsB!$A:$A,0))</f>
        <v>0</v>
      </c>
      <c r="AT14" s="219">
        <f>INDEX(InputsB!AY:AY,MATCH($A14,InputsB!$A:$A,0))</f>
        <v>0</v>
      </c>
      <c r="AU14" s="54"/>
      <c r="AV14" s="219">
        <f>INDEX(InputsC!$G:$G,MATCH($A14,InputsC!$A:$A,0))</f>
        <v>0</v>
      </c>
      <c r="AW14" s="219">
        <f t="shared" si="4"/>
        <v>0</v>
      </c>
    </row>
    <row r="15" spans="1:49">
      <c r="A15" s="195" t="s">
        <v>30</v>
      </c>
      <c r="B15" s="195" t="str">
        <f>INDEX('Ref1'!$E:$E,MATCH(A15,'Ref1'!$A:$A,0))</f>
        <v>Arun</v>
      </c>
      <c r="C15" s="195" t="str">
        <f>INDEX('Ref1'!$F:$F,MATCH($A15,'Ref1'!$A:$A,0))</f>
        <v>E3820</v>
      </c>
      <c r="D15" s="240" t="str">
        <f>INDEX('Ref1'!$G:$G,MATCH($A15,'Ref1'!$A:$A,0))</f>
        <v>NA</v>
      </c>
      <c r="E15" s="225">
        <f>INDEX(InputsD!$D:$D,MATCH($A15,InputsD!$A:$A,0))</f>
        <v>0</v>
      </c>
      <c r="G15" s="167">
        <f>INDEX(InputsA!R:R,MATCH($A15,InputsA!$A:$A,0))*$A$5+$E15*$A$5</f>
        <v>0</v>
      </c>
      <c r="H15" s="167">
        <f>INDEX(InputsA!S:S,MATCH($A15,InputsA!$A:$A,0))*$A$5+$E15*$A$5</f>
        <v>0</v>
      </c>
      <c r="I15" s="167">
        <f>INDEX(InputsA!T:T,MATCH($A15,InputsA!$A:$A,0))*$A$5+$E15*$A$5</f>
        <v>0</v>
      </c>
      <c r="J15" s="167">
        <f>INDEX(InputsA!U:U,MATCH($A15,InputsA!$A:$A,0))*$A$5+$E15*$A$5</f>
        <v>0</v>
      </c>
      <c r="K15" s="167">
        <f>INDEX(InputsA!V:V,MATCH($A15,InputsA!$A:$A,0))*$A$5+$E15*$A$5</f>
        <v>0</v>
      </c>
      <c r="L15" s="167">
        <f>INDEX(InputsA!W:W,MATCH($A15,InputsA!$A:$A,0))*$A$5+$E15*$A$5</f>
        <v>0</v>
      </c>
      <c r="M15" s="167">
        <f>INDEX(InputsA!X:X,MATCH($A15,InputsA!$A:$A,0))*$A$5+$E15*$A$5</f>
        <v>0</v>
      </c>
      <c r="N15" s="171">
        <f t="shared" si="1"/>
        <v>0</v>
      </c>
      <c r="O15" s="167">
        <f t="shared" si="2"/>
        <v>0</v>
      </c>
      <c r="P15" s="167">
        <f t="shared" si="5"/>
        <v>0</v>
      </c>
      <c r="Q15" s="167">
        <f t="shared" si="6"/>
        <v>0</v>
      </c>
      <c r="R15" s="167">
        <f t="shared" si="7"/>
        <v>0</v>
      </c>
      <c r="S15" s="167">
        <f t="shared" si="8"/>
        <v>0</v>
      </c>
      <c r="T15" s="167">
        <f t="shared" si="9"/>
        <v>0</v>
      </c>
      <c r="U15" s="167">
        <f t="shared" si="10"/>
        <v>0</v>
      </c>
      <c r="V15" s="167">
        <f t="shared" si="11"/>
        <v>0</v>
      </c>
      <c r="W15" s="167">
        <f t="shared" si="12"/>
        <v>0</v>
      </c>
      <c r="X15" s="167">
        <f t="shared" si="13"/>
        <v>0</v>
      </c>
      <c r="Y15" s="167">
        <f t="shared" si="14"/>
        <v>0</v>
      </c>
      <c r="Z15" s="167">
        <f t="shared" si="15"/>
        <v>0</v>
      </c>
      <c r="AA15" s="167">
        <f t="shared" si="16"/>
        <v>0</v>
      </c>
      <c r="AB15" s="167">
        <f t="shared" si="17"/>
        <v>0</v>
      </c>
      <c r="AC15" s="167">
        <f t="shared" si="18"/>
        <v>0</v>
      </c>
      <c r="AD15" s="36"/>
      <c r="AE15" s="219">
        <f>INDEX(InputsB!AJ:AJ,MATCH($A15,InputsB!$A:$A,0))</f>
        <v>0</v>
      </c>
      <c r="AF15" s="219">
        <f>INDEX(InputsB!AK:AK,MATCH($A15,InputsB!$A:$A,0))</f>
        <v>0</v>
      </c>
      <c r="AG15" s="219">
        <f>INDEX(InputsB!AL:AL,MATCH($A15,InputsB!$A:$A,0))</f>
        <v>0</v>
      </c>
      <c r="AH15" s="219">
        <f>INDEX(InputsB!AM:AM,MATCH($A15,InputsB!$A:$A,0))</f>
        <v>0</v>
      </c>
      <c r="AI15" s="219">
        <f>INDEX(InputsB!AN:AN,MATCH($A15,InputsB!$A:$A,0))</f>
        <v>0</v>
      </c>
      <c r="AJ15" s="219">
        <f>INDEX(InputsB!AO:AO,MATCH($A15,InputsB!$A:$A,0))</f>
        <v>0</v>
      </c>
      <c r="AK15" s="219">
        <f>INDEX(InputsB!AP:AP,MATCH($A15,InputsB!$A:$A,0))</f>
        <v>0</v>
      </c>
      <c r="AL15" s="219">
        <f>INDEX(InputsB!AQ:AQ,MATCH($A15,InputsB!$A:$A,0))</f>
        <v>0</v>
      </c>
      <c r="AM15" s="219">
        <f>INDEX(InputsB!AR:AR,MATCH($A15,InputsB!$A:$A,0))</f>
        <v>0</v>
      </c>
      <c r="AN15" s="219">
        <f>INDEX(InputsB!AS:AS,MATCH($A15,InputsB!$A:$A,0))</f>
        <v>0</v>
      </c>
      <c r="AO15" s="219">
        <f>INDEX(InputsB!AT:AT,MATCH($A15,InputsB!$A:$A,0))</f>
        <v>0</v>
      </c>
      <c r="AP15" s="219">
        <f>INDEX(InputsB!AU:AU,MATCH($A15,InputsB!$A:$A,0))</f>
        <v>0</v>
      </c>
      <c r="AQ15" s="219">
        <f>INDEX(InputsB!AV:AV,MATCH($A15,InputsB!$A:$A,0))</f>
        <v>0</v>
      </c>
      <c r="AR15" s="219">
        <f>INDEX(InputsB!AW:AW,MATCH($A15,InputsB!$A:$A,0))</f>
        <v>0</v>
      </c>
      <c r="AS15" s="219">
        <f>INDEX(InputsB!AX:AX,MATCH($A15,InputsB!$A:$A,0))</f>
        <v>0</v>
      </c>
      <c r="AT15" s="219">
        <f>INDEX(InputsB!AY:AY,MATCH($A15,InputsB!$A:$A,0))</f>
        <v>0</v>
      </c>
      <c r="AU15" s="54"/>
      <c r="AV15" s="219">
        <f>INDEX(InputsC!$G:$G,MATCH($A15,InputsC!$A:$A,0))</f>
        <v>0</v>
      </c>
      <c r="AW15" s="219">
        <f t="shared" si="4"/>
        <v>0</v>
      </c>
    </row>
    <row r="16" spans="1:49">
      <c r="A16" s="195" t="s">
        <v>32</v>
      </c>
      <c r="B16" s="195" t="str">
        <f>INDEX('Ref1'!$E:$E,MATCH(A16,'Ref1'!$A:$A,0))</f>
        <v>Ashfield</v>
      </c>
      <c r="C16" s="195" t="str">
        <f>INDEX('Ref1'!$F:$F,MATCH($A16,'Ref1'!$A:$A,0))</f>
        <v>E3021</v>
      </c>
      <c r="D16" s="240" t="str">
        <f>INDEX('Ref1'!$G:$G,MATCH($A16,'Ref1'!$A:$A,0))</f>
        <v>E6130</v>
      </c>
      <c r="E16" s="225">
        <f>INDEX(InputsD!$D:$D,MATCH($A16,InputsD!$A:$A,0))</f>
        <v>0</v>
      </c>
      <c r="G16" s="167">
        <f>INDEX(InputsA!R:R,MATCH($A16,InputsA!$A:$A,0))*$A$5+$E16*$A$5</f>
        <v>0</v>
      </c>
      <c r="H16" s="167">
        <f>INDEX(InputsA!S:S,MATCH($A16,InputsA!$A:$A,0))*$A$5+$E16*$A$5</f>
        <v>0</v>
      </c>
      <c r="I16" s="167">
        <f>INDEX(InputsA!T:T,MATCH($A16,InputsA!$A:$A,0))*$A$5+$E16*$A$5</f>
        <v>0</v>
      </c>
      <c r="J16" s="167">
        <f>INDEX(InputsA!U:U,MATCH($A16,InputsA!$A:$A,0))*$A$5+$E16*$A$5</f>
        <v>0</v>
      </c>
      <c r="K16" s="167">
        <f>INDEX(InputsA!V:V,MATCH($A16,InputsA!$A:$A,0))*$A$5+$E16*$A$5</f>
        <v>0</v>
      </c>
      <c r="L16" s="167">
        <f>INDEX(InputsA!W:W,MATCH($A16,InputsA!$A:$A,0))*$A$5+$E16*$A$5</f>
        <v>0</v>
      </c>
      <c r="M16" s="167">
        <f>INDEX(InputsA!X:X,MATCH($A16,InputsA!$A:$A,0))*$A$5+$E16*$A$5</f>
        <v>0</v>
      </c>
      <c r="N16" s="171">
        <f t="shared" si="1"/>
        <v>0</v>
      </c>
      <c r="O16" s="167">
        <f t="shared" si="2"/>
        <v>0</v>
      </c>
      <c r="P16" s="167">
        <f t="shared" si="5"/>
        <v>0</v>
      </c>
      <c r="Q16" s="167">
        <f t="shared" si="6"/>
        <v>0</v>
      </c>
      <c r="R16" s="167">
        <f t="shared" si="7"/>
        <v>0</v>
      </c>
      <c r="S16" s="167">
        <f t="shared" si="8"/>
        <v>0</v>
      </c>
      <c r="T16" s="167">
        <f t="shared" si="9"/>
        <v>0</v>
      </c>
      <c r="U16" s="167">
        <f t="shared" si="10"/>
        <v>0</v>
      </c>
      <c r="V16" s="167">
        <f t="shared" si="11"/>
        <v>0</v>
      </c>
      <c r="W16" s="167">
        <f t="shared" si="12"/>
        <v>0</v>
      </c>
      <c r="X16" s="167">
        <f t="shared" si="13"/>
        <v>0</v>
      </c>
      <c r="Y16" s="167">
        <f t="shared" si="14"/>
        <v>0</v>
      </c>
      <c r="Z16" s="167">
        <f t="shared" si="15"/>
        <v>0</v>
      </c>
      <c r="AA16" s="167">
        <f t="shared" si="16"/>
        <v>0</v>
      </c>
      <c r="AB16" s="167">
        <f t="shared" si="17"/>
        <v>0</v>
      </c>
      <c r="AC16" s="167">
        <f t="shared" si="18"/>
        <v>0</v>
      </c>
      <c r="AD16" s="36"/>
      <c r="AE16" s="219">
        <f>INDEX(InputsB!AJ:AJ,MATCH($A16,InputsB!$A:$A,0))</f>
        <v>0</v>
      </c>
      <c r="AF16" s="219">
        <f>INDEX(InputsB!AK:AK,MATCH($A16,InputsB!$A:$A,0))</f>
        <v>0</v>
      </c>
      <c r="AG16" s="219">
        <f>INDEX(InputsB!AL:AL,MATCH($A16,InputsB!$A:$A,0))</f>
        <v>0</v>
      </c>
      <c r="AH16" s="219">
        <f>INDEX(InputsB!AM:AM,MATCH($A16,InputsB!$A:$A,0))</f>
        <v>0</v>
      </c>
      <c r="AI16" s="219">
        <f>INDEX(InputsB!AN:AN,MATCH($A16,InputsB!$A:$A,0))</f>
        <v>0</v>
      </c>
      <c r="AJ16" s="219">
        <f>INDEX(InputsB!AO:AO,MATCH($A16,InputsB!$A:$A,0))</f>
        <v>0</v>
      </c>
      <c r="AK16" s="219">
        <f>INDEX(InputsB!AP:AP,MATCH($A16,InputsB!$A:$A,0))</f>
        <v>0</v>
      </c>
      <c r="AL16" s="219">
        <f>INDEX(InputsB!AQ:AQ,MATCH($A16,InputsB!$A:$A,0))</f>
        <v>0</v>
      </c>
      <c r="AM16" s="219">
        <f>INDEX(InputsB!AR:AR,MATCH($A16,InputsB!$A:$A,0))</f>
        <v>0</v>
      </c>
      <c r="AN16" s="219">
        <f>INDEX(InputsB!AS:AS,MATCH($A16,InputsB!$A:$A,0))</f>
        <v>0</v>
      </c>
      <c r="AO16" s="219">
        <f>INDEX(InputsB!AT:AT,MATCH($A16,InputsB!$A:$A,0))</f>
        <v>0</v>
      </c>
      <c r="AP16" s="219">
        <f>INDEX(InputsB!AU:AU,MATCH($A16,InputsB!$A:$A,0))</f>
        <v>0</v>
      </c>
      <c r="AQ16" s="219">
        <f>INDEX(InputsB!AV:AV,MATCH($A16,InputsB!$A:$A,0))</f>
        <v>0</v>
      </c>
      <c r="AR16" s="219">
        <f>INDEX(InputsB!AW:AW,MATCH($A16,InputsB!$A:$A,0))</f>
        <v>0</v>
      </c>
      <c r="AS16" s="219">
        <f>INDEX(InputsB!AX:AX,MATCH($A16,InputsB!$A:$A,0))</f>
        <v>0</v>
      </c>
      <c r="AT16" s="219">
        <f>INDEX(InputsB!AY:AY,MATCH($A16,InputsB!$A:$A,0))</f>
        <v>0</v>
      </c>
      <c r="AU16" s="54"/>
      <c r="AV16" s="219">
        <f>INDEX(InputsC!$G:$G,MATCH($A16,InputsC!$A:$A,0))</f>
        <v>0</v>
      </c>
      <c r="AW16" s="219">
        <f t="shared" si="4"/>
        <v>0</v>
      </c>
    </row>
    <row r="17" spans="1:49">
      <c r="A17" s="195" t="s">
        <v>34</v>
      </c>
      <c r="B17" s="195" t="str">
        <f>INDEX('Ref1'!$E:$E,MATCH(A17,'Ref1'!$A:$A,0))</f>
        <v>Ashford</v>
      </c>
      <c r="C17" s="195" t="str">
        <f>INDEX('Ref1'!$F:$F,MATCH($A17,'Ref1'!$A:$A,0))</f>
        <v>E2221</v>
      </c>
      <c r="D17" s="240" t="str">
        <f>INDEX('Ref1'!$G:$G,MATCH($A17,'Ref1'!$A:$A,0))</f>
        <v>E6122</v>
      </c>
      <c r="E17" s="225">
        <f>INDEX(InputsD!$D:$D,MATCH($A17,InputsD!$A:$A,0))</f>
        <v>0</v>
      </c>
      <c r="G17" s="167">
        <f>INDEX(InputsA!R:R,MATCH($A17,InputsA!$A:$A,0))*$A$5+$E17*$A$5</f>
        <v>0</v>
      </c>
      <c r="H17" s="167">
        <f>INDEX(InputsA!S:S,MATCH($A17,InputsA!$A:$A,0))*$A$5+$E17*$A$5</f>
        <v>0</v>
      </c>
      <c r="I17" s="167">
        <f>INDEX(InputsA!T:T,MATCH($A17,InputsA!$A:$A,0))*$A$5+$E17*$A$5</f>
        <v>0</v>
      </c>
      <c r="J17" s="167">
        <f>INDEX(InputsA!U:U,MATCH($A17,InputsA!$A:$A,0))*$A$5+$E17*$A$5</f>
        <v>0</v>
      </c>
      <c r="K17" s="167">
        <f>INDEX(InputsA!V:V,MATCH($A17,InputsA!$A:$A,0))*$A$5+$E17*$A$5</f>
        <v>0</v>
      </c>
      <c r="L17" s="167">
        <f>INDEX(InputsA!W:W,MATCH($A17,InputsA!$A:$A,0))*$A$5+$E17*$A$5</f>
        <v>0</v>
      </c>
      <c r="M17" s="167">
        <f>INDEX(InputsA!X:X,MATCH($A17,InputsA!$A:$A,0))*$A$5+$E17*$A$5</f>
        <v>0</v>
      </c>
      <c r="N17" s="171">
        <f t="shared" si="1"/>
        <v>0</v>
      </c>
      <c r="O17" s="167">
        <f t="shared" si="2"/>
        <v>0</v>
      </c>
      <c r="P17" s="167">
        <f t="shared" si="5"/>
        <v>0</v>
      </c>
      <c r="Q17" s="167">
        <f t="shared" si="6"/>
        <v>0</v>
      </c>
      <c r="R17" s="167">
        <f t="shared" si="7"/>
        <v>0</v>
      </c>
      <c r="S17" s="167">
        <f t="shared" si="8"/>
        <v>0</v>
      </c>
      <c r="T17" s="167">
        <f t="shared" si="9"/>
        <v>0</v>
      </c>
      <c r="U17" s="167">
        <f t="shared" si="10"/>
        <v>0</v>
      </c>
      <c r="V17" s="167">
        <f t="shared" si="11"/>
        <v>0</v>
      </c>
      <c r="W17" s="167">
        <f t="shared" si="12"/>
        <v>0</v>
      </c>
      <c r="X17" s="167">
        <f t="shared" si="13"/>
        <v>0</v>
      </c>
      <c r="Y17" s="167">
        <f t="shared" si="14"/>
        <v>0</v>
      </c>
      <c r="Z17" s="167">
        <f t="shared" si="15"/>
        <v>0</v>
      </c>
      <c r="AA17" s="167">
        <f t="shared" si="16"/>
        <v>0</v>
      </c>
      <c r="AB17" s="167">
        <f t="shared" si="17"/>
        <v>0</v>
      </c>
      <c r="AC17" s="167">
        <f t="shared" si="18"/>
        <v>0</v>
      </c>
      <c r="AD17" s="36"/>
      <c r="AE17" s="219">
        <f>INDEX(InputsB!AJ:AJ,MATCH($A17,InputsB!$A:$A,0))</f>
        <v>0</v>
      </c>
      <c r="AF17" s="219">
        <f>INDEX(InputsB!AK:AK,MATCH($A17,InputsB!$A:$A,0))</f>
        <v>0</v>
      </c>
      <c r="AG17" s="219">
        <f>INDEX(InputsB!AL:AL,MATCH($A17,InputsB!$A:$A,0))</f>
        <v>0</v>
      </c>
      <c r="AH17" s="219">
        <f>INDEX(InputsB!AM:AM,MATCH($A17,InputsB!$A:$A,0))</f>
        <v>0</v>
      </c>
      <c r="AI17" s="219">
        <f>INDEX(InputsB!AN:AN,MATCH($A17,InputsB!$A:$A,0))</f>
        <v>0</v>
      </c>
      <c r="AJ17" s="219">
        <f>INDEX(InputsB!AO:AO,MATCH($A17,InputsB!$A:$A,0))</f>
        <v>0</v>
      </c>
      <c r="AK17" s="219">
        <f>INDEX(InputsB!AP:AP,MATCH($A17,InputsB!$A:$A,0))</f>
        <v>0</v>
      </c>
      <c r="AL17" s="219">
        <f>INDEX(InputsB!AQ:AQ,MATCH($A17,InputsB!$A:$A,0))</f>
        <v>0</v>
      </c>
      <c r="AM17" s="219">
        <f>INDEX(InputsB!AR:AR,MATCH($A17,InputsB!$A:$A,0))</f>
        <v>0</v>
      </c>
      <c r="AN17" s="219">
        <f>INDEX(InputsB!AS:AS,MATCH($A17,InputsB!$A:$A,0))</f>
        <v>0</v>
      </c>
      <c r="AO17" s="219">
        <f>INDEX(InputsB!AT:AT,MATCH($A17,InputsB!$A:$A,0))</f>
        <v>0</v>
      </c>
      <c r="AP17" s="219">
        <f>INDEX(InputsB!AU:AU,MATCH($A17,InputsB!$A:$A,0))</f>
        <v>0</v>
      </c>
      <c r="AQ17" s="219">
        <f>INDEX(InputsB!AV:AV,MATCH($A17,InputsB!$A:$A,0))</f>
        <v>0</v>
      </c>
      <c r="AR17" s="219">
        <f>INDEX(InputsB!AW:AW,MATCH($A17,InputsB!$A:$A,0))</f>
        <v>0</v>
      </c>
      <c r="AS17" s="219">
        <f>INDEX(InputsB!AX:AX,MATCH($A17,InputsB!$A:$A,0))</f>
        <v>0</v>
      </c>
      <c r="AT17" s="219">
        <f>INDEX(InputsB!AY:AY,MATCH($A17,InputsB!$A:$A,0))</f>
        <v>0</v>
      </c>
      <c r="AU17" s="54"/>
      <c r="AV17" s="219">
        <f>INDEX(InputsC!$G:$G,MATCH($A17,InputsC!$A:$A,0))</f>
        <v>0</v>
      </c>
      <c r="AW17" s="219">
        <f t="shared" si="4"/>
        <v>0</v>
      </c>
    </row>
    <row r="18" spans="1:49">
      <c r="A18" s="195" t="s">
        <v>38</v>
      </c>
      <c r="B18" s="195" t="str">
        <f>INDEX('Ref1'!$E:$E,MATCH(A18,'Ref1'!$A:$A,0))</f>
        <v>Aylesbury Vale</v>
      </c>
      <c r="C18" s="195" t="str">
        <f>INDEX('Ref1'!$F:$F,MATCH($A18,'Ref1'!$A:$A,0))</f>
        <v>E0421</v>
      </c>
      <c r="D18" s="240" t="str">
        <f>INDEX('Ref1'!$G:$G,MATCH($A18,'Ref1'!$A:$A,0))</f>
        <v>E6104</v>
      </c>
      <c r="E18" s="225">
        <f>INDEX(InputsD!$D:$D,MATCH($A18,InputsD!$A:$A,0))</f>
        <v>0</v>
      </c>
      <c r="G18" s="167">
        <f>INDEX(InputsA!R:R,MATCH($A18,InputsA!$A:$A,0))*$A$5+$E18*$A$5</f>
        <v>0</v>
      </c>
      <c r="H18" s="167">
        <f>INDEX(InputsA!S:S,MATCH($A18,InputsA!$A:$A,0))*$A$5+$E18*$A$5</f>
        <v>0</v>
      </c>
      <c r="I18" s="167">
        <f>INDEX(InputsA!T:T,MATCH($A18,InputsA!$A:$A,0))*$A$5+$E18*$A$5</f>
        <v>0</v>
      </c>
      <c r="J18" s="167">
        <f>INDEX(InputsA!U:U,MATCH($A18,InputsA!$A:$A,0))*$A$5+$E18*$A$5</f>
        <v>0</v>
      </c>
      <c r="K18" s="167">
        <f>INDEX(InputsA!V:V,MATCH($A18,InputsA!$A:$A,0))*$A$5+$E18*$A$5</f>
        <v>0</v>
      </c>
      <c r="L18" s="167">
        <f>INDEX(InputsA!W:W,MATCH($A18,InputsA!$A:$A,0))*$A$5+$E18*$A$5</f>
        <v>0</v>
      </c>
      <c r="M18" s="167">
        <f>INDEX(InputsA!X:X,MATCH($A18,InputsA!$A:$A,0))*$A$5+$E18*$A$5</f>
        <v>0</v>
      </c>
      <c r="N18" s="171">
        <f t="shared" si="1"/>
        <v>0</v>
      </c>
      <c r="O18" s="167">
        <f t="shared" si="2"/>
        <v>0</v>
      </c>
      <c r="P18" s="167">
        <f t="shared" si="5"/>
        <v>0</v>
      </c>
      <c r="Q18" s="167">
        <f t="shared" si="6"/>
        <v>0</v>
      </c>
      <c r="R18" s="167">
        <f t="shared" si="7"/>
        <v>0</v>
      </c>
      <c r="S18" s="167">
        <f t="shared" si="8"/>
        <v>0</v>
      </c>
      <c r="T18" s="167">
        <f t="shared" si="9"/>
        <v>0</v>
      </c>
      <c r="U18" s="167">
        <f t="shared" si="10"/>
        <v>0</v>
      </c>
      <c r="V18" s="167">
        <f t="shared" si="11"/>
        <v>0</v>
      </c>
      <c r="W18" s="167">
        <f t="shared" si="12"/>
        <v>0</v>
      </c>
      <c r="X18" s="167">
        <f t="shared" si="13"/>
        <v>0</v>
      </c>
      <c r="Y18" s="167">
        <f t="shared" si="14"/>
        <v>0</v>
      </c>
      <c r="Z18" s="167">
        <f t="shared" si="15"/>
        <v>0</v>
      </c>
      <c r="AA18" s="167">
        <f t="shared" si="16"/>
        <v>0</v>
      </c>
      <c r="AB18" s="167">
        <f t="shared" si="17"/>
        <v>0</v>
      </c>
      <c r="AC18" s="167">
        <f t="shared" si="18"/>
        <v>0</v>
      </c>
      <c r="AD18" s="36"/>
      <c r="AE18" s="219">
        <f>INDEX(InputsB!AJ:AJ,MATCH($A18,InputsB!$A:$A,0))</f>
        <v>0</v>
      </c>
      <c r="AF18" s="219">
        <f>INDEX(InputsB!AK:AK,MATCH($A18,InputsB!$A:$A,0))</f>
        <v>0</v>
      </c>
      <c r="AG18" s="219">
        <f>INDEX(InputsB!AL:AL,MATCH($A18,InputsB!$A:$A,0))</f>
        <v>0</v>
      </c>
      <c r="AH18" s="219">
        <f>INDEX(InputsB!AM:AM,MATCH($A18,InputsB!$A:$A,0))</f>
        <v>0</v>
      </c>
      <c r="AI18" s="219">
        <f>INDEX(InputsB!AN:AN,MATCH($A18,InputsB!$A:$A,0))</f>
        <v>0</v>
      </c>
      <c r="AJ18" s="219">
        <f>INDEX(InputsB!AO:AO,MATCH($A18,InputsB!$A:$A,0))</f>
        <v>0</v>
      </c>
      <c r="AK18" s="219">
        <f>INDEX(InputsB!AP:AP,MATCH($A18,InputsB!$A:$A,0))</f>
        <v>0</v>
      </c>
      <c r="AL18" s="219">
        <f>INDEX(InputsB!AQ:AQ,MATCH($A18,InputsB!$A:$A,0))</f>
        <v>0</v>
      </c>
      <c r="AM18" s="219">
        <f>INDEX(InputsB!AR:AR,MATCH($A18,InputsB!$A:$A,0))</f>
        <v>0</v>
      </c>
      <c r="AN18" s="219">
        <f>INDEX(InputsB!AS:AS,MATCH($A18,InputsB!$A:$A,0))</f>
        <v>0</v>
      </c>
      <c r="AO18" s="219">
        <f>INDEX(InputsB!AT:AT,MATCH($A18,InputsB!$A:$A,0))</f>
        <v>0</v>
      </c>
      <c r="AP18" s="219">
        <f>INDEX(InputsB!AU:AU,MATCH($A18,InputsB!$A:$A,0))</f>
        <v>0</v>
      </c>
      <c r="AQ18" s="219">
        <f>INDEX(InputsB!AV:AV,MATCH($A18,InputsB!$A:$A,0))</f>
        <v>0</v>
      </c>
      <c r="AR18" s="219">
        <f>INDEX(InputsB!AW:AW,MATCH($A18,InputsB!$A:$A,0))</f>
        <v>0</v>
      </c>
      <c r="AS18" s="219">
        <f>INDEX(InputsB!AX:AX,MATCH($A18,InputsB!$A:$A,0))</f>
        <v>0</v>
      </c>
      <c r="AT18" s="219">
        <f>INDEX(InputsB!AY:AY,MATCH($A18,InputsB!$A:$A,0))</f>
        <v>0</v>
      </c>
      <c r="AU18" s="54"/>
      <c r="AV18" s="219">
        <f>INDEX(InputsC!$G:$G,MATCH($A18,InputsC!$A:$A,0))</f>
        <v>0</v>
      </c>
      <c r="AW18" s="219">
        <f t="shared" si="4"/>
        <v>0</v>
      </c>
    </row>
    <row r="19" spans="1:49">
      <c r="A19" s="195" t="s">
        <v>40</v>
      </c>
      <c r="B19" s="195" t="str">
        <f>INDEX('Ref1'!$E:$E,MATCH(A19,'Ref1'!$A:$A,0))</f>
        <v>Babergh</v>
      </c>
      <c r="C19" s="195" t="str">
        <f>INDEX('Ref1'!$F:$F,MATCH($A19,'Ref1'!$A:$A,0))</f>
        <v>E3520</v>
      </c>
      <c r="D19" s="240" t="str">
        <f>INDEX('Ref1'!$G:$G,MATCH($A19,'Ref1'!$A:$A,0))</f>
        <v>NA</v>
      </c>
      <c r="E19" s="225">
        <f>INDEX(InputsD!$D:$D,MATCH($A19,InputsD!$A:$A,0))</f>
        <v>0</v>
      </c>
      <c r="G19" s="167">
        <f>INDEX(InputsA!R:R,MATCH($A19,InputsA!$A:$A,0))*$A$5+$E19*$A$5</f>
        <v>0</v>
      </c>
      <c r="H19" s="167">
        <f>INDEX(InputsA!S:S,MATCH($A19,InputsA!$A:$A,0))*$A$5+$E19*$A$5</f>
        <v>0</v>
      </c>
      <c r="I19" s="167">
        <f>INDEX(InputsA!T:T,MATCH($A19,InputsA!$A:$A,0))*$A$5+$E19*$A$5</f>
        <v>0</v>
      </c>
      <c r="J19" s="167">
        <f>INDEX(InputsA!U:U,MATCH($A19,InputsA!$A:$A,0))*$A$5+$E19*$A$5</f>
        <v>0</v>
      </c>
      <c r="K19" s="167">
        <f>INDEX(InputsA!V:V,MATCH($A19,InputsA!$A:$A,0))*$A$5+$E19*$A$5</f>
        <v>0</v>
      </c>
      <c r="L19" s="167">
        <f>INDEX(InputsA!W:W,MATCH($A19,InputsA!$A:$A,0))*$A$5+$E19*$A$5</f>
        <v>0</v>
      </c>
      <c r="M19" s="167">
        <f>INDEX(InputsA!X:X,MATCH($A19,InputsA!$A:$A,0))*$A$5+$E19*$A$5</f>
        <v>0</v>
      </c>
      <c r="N19" s="171">
        <f t="shared" si="1"/>
        <v>0</v>
      </c>
      <c r="O19" s="167">
        <f t="shared" si="2"/>
        <v>0</v>
      </c>
      <c r="P19" s="167">
        <f t="shared" si="5"/>
        <v>0</v>
      </c>
      <c r="Q19" s="167">
        <f t="shared" si="6"/>
        <v>0</v>
      </c>
      <c r="R19" s="167">
        <f t="shared" si="7"/>
        <v>0</v>
      </c>
      <c r="S19" s="167">
        <f t="shared" si="8"/>
        <v>0</v>
      </c>
      <c r="T19" s="167">
        <f t="shared" si="9"/>
        <v>0</v>
      </c>
      <c r="U19" s="167">
        <f t="shared" si="10"/>
        <v>0</v>
      </c>
      <c r="V19" s="167">
        <f t="shared" si="11"/>
        <v>0</v>
      </c>
      <c r="W19" s="167">
        <f t="shared" si="12"/>
        <v>0</v>
      </c>
      <c r="X19" s="167">
        <f t="shared" si="13"/>
        <v>0</v>
      </c>
      <c r="Y19" s="167">
        <f t="shared" si="14"/>
        <v>0</v>
      </c>
      <c r="Z19" s="167">
        <f t="shared" si="15"/>
        <v>0</v>
      </c>
      <c r="AA19" s="167">
        <f t="shared" si="16"/>
        <v>0</v>
      </c>
      <c r="AB19" s="167">
        <f t="shared" si="17"/>
        <v>0</v>
      </c>
      <c r="AC19" s="167">
        <f t="shared" si="18"/>
        <v>0</v>
      </c>
      <c r="AD19" s="36"/>
      <c r="AE19" s="219">
        <f>INDEX(InputsB!AJ:AJ,MATCH($A19,InputsB!$A:$A,0))</f>
        <v>0</v>
      </c>
      <c r="AF19" s="219">
        <f>INDEX(InputsB!AK:AK,MATCH($A19,InputsB!$A:$A,0))</f>
        <v>0</v>
      </c>
      <c r="AG19" s="219">
        <f>INDEX(InputsB!AL:AL,MATCH($A19,InputsB!$A:$A,0))</f>
        <v>0</v>
      </c>
      <c r="AH19" s="219">
        <f>INDEX(InputsB!AM:AM,MATCH($A19,InputsB!$A:$A,0))</f>
        <v>0</v>
      </c>
      <c r="AI19" s="219">
        <f>INDEX(InputsB!AN:AN,MATCH($A19,InputsB!$A:$A,0))</f>
        <v>0</v>
      </c>
      <c r="AJ19" s="219">
        <f>INDEX(InputsB!AO:AO,MATCH($A19,InputsB!$A:$A,0))</f>
        <v>0</v>
      </c>
      <c r="AK19" s="219">
        <f>INDEX(InputsB!AP:AP,MATCH($A19,InputsB!$A:$A,0))</f>
        <v>0</v>
      </c>
      <c r="AL19" s="219">
        <f>INDEX(InputsB!AQ:AQ,MATCH($A19,InputsB!$A:$A,0))</f>
        <v>0</v>
      </c>
      <c r="AM19" s="219">
        <f>INDEX(InputsB!AR:AR,MATCH($A19,InputsB!$A:$A,0))</f>
        <v>0</v>
      </c>
      <c r="AN19" s="219">
        <f>INDEX(InputsB!AS:AS,MATCH($A19,InputsB!$A:$A,0))</f>
        <v>0</v>
      </c>
      <c r="AO19" s="219">
        <f>INDEX(InputsB!AT:AT,MATCH($A19,InputsB!$A:$A,0))</f>
        <v>0</v>
      </c>
      <c r="AP19" s="219">
        <f>INDEX(InputsB!AU:AU,MATCH($A19,InputsB!$A:$A,0))</f>
        <v>0</v>
      </c>
      <c r="AQ19" s="219">
        <f>INDEX(InputsB!AV:AV,MATCH($A19,InputsB!$A:$A,0))</f>
        <v>0</v>
      </c>
      <c r="AR19" s="219">
        <f>INDEX(InputsB!AW:AW,MATCH($A19,InputsB!$A:$A,0))</f>
        <v>0</v>
      </c>
      <c r="AS19" s="219">
        <f>INDEX(InputsB!AX:AX,MATCH($A19,InputsB!$A:$A,0))</f>
        <v>0</v>
      </c>
      <c r="AT19" s="219">
        <f>INDEX(InputsB!AY:AY,MATCH($A19,InputsB!$A:$A,0))</f>
        <v>0</v>
      </c>
      <c r="AU19" s="54"/>
      <c r="AV19" s="219">
        <f>INDEX(InputsC!$G:$G,MATCH($A19,InputsC!$A:$A,0))</f>
        <v>0</v>
      </c>
      <c r="AW19" s="219">
        <f t="shared" si="4"/>
        <v>0</v>
      </c>
    </row>
    <row r="20" spans="1:49">
      <c r="A20" s="195" t="s">
        <v>42</v>
      </c>
      <c r="B20" s="195" t="str">
        <f>INDEX('Ref1'!$E:$E,MATCH(A20,'Ref1'!$A:$A,0))</f>
        <v>Barking and Dagenham</v>
      </c>
      <c r="C20" s="195" t="str">
        <f>INDEX('Ref1'!$F:$F,MATCH($A20,'Ref1'!$A:$A,0))</f>
        <v>E5100</v>
      </c>
      <c r="D20" s="240" t="str">
        <f>INDEX('Ref1'!$G:$G,MATCH($A20,'Ref1'!$A:$A,0))</f>
        <v>NA</v>
      </c>
      <c r="E20" s="225">
        <f>INDEX(InputsD!$D:$D,MATCH($A20,InputsD!$A:$A,0))</f>
        <v>0</v>
      </c>
      <c r="G20" s="167">
        <f>INDEX(InputsA!R:R,MATCH($A20,InputsA!$A:$A,0))*$A$5+$E20*$A$5</f>
        <v>0</v>
      </c>
      <c r="H20" s="167">
        <f>INDEX(InputsA!S:S,MATCH($A20,InputsA!$A:$A,0))*$A$5+$E20*$A$5</f>
        <v>0</v>
      </c>
      <c r="I20" s="167">
        <f>INDEX(InputsA!T:T,MATCH($A20,InputsA!$A:$A,0))*$A$5+$E20*$A$5</f>
        <v>0</v>
      </c>
      <c r="J20" s="167">
        <f>INDEX(InputsA!U:U,MATCH($A20,InputsA!$A:$A,0))*$A$5+$E20*$A$5</f>
        <v>0</v>
      </c>
      <c r="K20" s="167">
        <f>INDEX(InputsA!V:V,MATCH($A20,InputsA!$A:$A,0))*$A$5+$E20*$A$5</f>
        <v>0</v>
      </c>
      <c r="L20" s="167">
        <f>INDEX(InputsA!W:W,MATCH($A20,InputsA!$A:$A,0))*$A$5+$E20*$A$5</f>
        <v>0</v>
      </c>
      <c r="M20" s="167">
        <f>INDEX(InputsA!X:X,MATCH($A20,InputsA!$A:$A,0))*$A$5+$E20*$A$5</f>
        <v>0</v>
      </c>
      <c r="N20" s="171">
        <f t="shared" si="1"/>
        <v>0</v>
      </c>
      <c r="O20" s="167">
        <f t="shared" si="2"/>
        <v>0</v>
      </c>
      <c r="P20" s="167">
        <f t="shared" si="5"/>
        <v>0</v>
      </c>
      <c r="Q20" s="167">
        <f t="shared" si="6"/>
        <v>0</v>
      </c>
      <c r="R20" s="167">
        <f t="shared" si="7"/>
        <v>0</v>
      </c>
      <c r="S20" s="167">
        <f t="shared" si="8"/>
        <v>0</v>
      </c>
      <c r="T20" s="167">
        <f t="shared" si="9"/>
        <v>0</v>
      </c>
      <c r="U20" s="167">
        <f t="shared" si="10"/>
        <v>0</v>
      </c>
      <c r="V20" s="167">
        <f t="shared" si="11"/>
        <v>0</v>
      </c>
      <c r="W20" s="167">
        <f t="shared" si="12"/>
        <v>0</v>
      </c>
      <c r="X20" s="167">
        <f t="shared" si="13"/>
        <v>0</v>
      </c>
      <c r="Y20" s="167">
        <f t="shared" si="14"/>
        <v>0</v>
      </c>
      <c r="Z20" s="167">
        <f t="shared" si="15"/>
        <v>0</v>
      </c>
      <c r="AA20" s="167">
        <f t="shared" si="16"/>
        <v>0</v>
      </c>
      <c r="AB20" s="167">
        <f t="shared" si="17"/>
        <v>0</v>
      </c>
      <c r="AC20" s="167">
        <f t="shared" si="18"/>
        <v>0</v>
      </c>
      <c r="AD20" s="36"/>
      <c r="AE20" s="219">
        <f>INDEX(InputsB!AJ:AJ,MATCH($A20,InputsB!$A:$A,0))</f>
        <v>0</v>
      </c>
      <c r="AF20" s="219">
        <f>INDEX(InputsB!AK:AK,MATCH($A20,InputsB!$A:$A,0))</f>
        <v>0</v>
      </c>
      <c r="AG20" s="219">
        <f>INDEX(InputsB!AL:AL,MATCH($A20,InputsB!$A:$A,0))</f>
        <v>0</v>
      </c>
      <c r="AH20" s="219">
        <f>INDEX(InputsB!AM:AM,MATCH($A20,InputsB!$A:$A,0))</f>
        <v>0</v>
      </c>
      <c r="AI20" s="219">
        <f>INDEX(InputsB!AN:AN,MATCH($A20,InputsB!$A:$A,0))</f>
        <v>0</v>
      </c>
      <c r="AJ20" s="219">
        <f>INDEX(InputsB!AO:AO,MATCH($A20,InputsB!$A:$A,0))</f>
        <v>0</v>
      </c>
      <c r="AK20" s="219">
        <f>INDEX(InputsB!AP:AP,MATCH($A20,InputsB!$A:$A,0))</f>
        <v>0</v>
      </c>
      <c r="AL20" s="219">
        <f>INDEX(InputsB!AQ:AQ,MATCH($A20,InputsB!$A:$A,0))</f>
        <v>0</v>
      </c>
      <c r="AM20" s="219">
        <f>INDEX(InputsB!AR:AR,MATCH($A20,InputsB!$A:$A,0))</f>
        <v>0</v>
      </c>
      <c r="AN20" s="219">
        <f>INDEX(InputsB!AS:AS,MATCH($A20,InputsB!$A:$A,0))</f>
        <v>0</v>
      </c>
      <c r="AO20" s="219">
        <f>INDEX(InputsB!AT:AT,MATCH($A20,InputsB!$A:$A,0))</f>
        <v>0</v>
      </c>
      <c r="AP20" s="219">
        <f>INDEX(InputsB!AU:AU,MATCH($A20,InputsB!$A:$A,0))</f>
        <v>0</v>
      </c>
      <c r="AQ20" s="219">
        <f>INDEX(InputsB!AV:AV,MATCH($A20,InputsB!$A:$A,0))</f>
        <v>0</v>
      </c>
      <c r="AR20" s="219">
        <f>INDEX(InputsB!AW:AW,MATCH($A20,InputsB!$A:$A,0))</f>
        <v>0</v>
      </c>
      <c r="AS20" s="219">
        <f>INDEX(InputsB!AX:AX,MATCH($A20,InputsB!$A:$A,0))</f>
        <v>0</v>
      </c>
      <c r="AT20" s="219">
        <f>INDEX(InputsB!AY:AY,MATCH($A20,InputsB!$A:$A,0))</f>
        <v>0</v>
      </c>
      <c r="AU20" s="54"/>
      <c r="AV20" s="219">
        <f>INDEX(InputsC!$G:$G,MATCH($A20,InputsC!$A:$A,0))</f>
        <v>0</v>
      </c>
      <c r="AW20" s="219">
        <f t="shared" si="4"/>
        <v>0</v>
      </c>
    </row>
    <row r="21" spans="1:49">
      <c r="A21" s="195" t="s">
        <v>44</v>
      </c>
      <c r="B21" s="195" t="str">
        <f>INDEX('Ref1'!$E:$E,MATCH(A21,'Ref1'!$A:$A,0))</f>
        <v>Barnet</v>
      </c>
      <c r="C21" s="195" t="str">
        <f>INDEX('Ref1'!$F:$F,MATCH($A21,'Ref1'!$A:$A,0))</f>
        <v>E5100</v>
      </c>
      <c r="D21" s="240" t="str">
        <f>INDEX('Ref1'!$G:$G,MATCH($A21,'Ref1'!$A:$A,0))</f>
        <v>NA</v>
      </c>
      <c r="E21" s="225">
        <f>INDEX(InputsD!$D:$D,MATCH($A21,InputsD!$A:$A,0))</f>
        <v>0</v>
      </c>
      <c r="G21" s="167">
        <f>INDEX(InputsA!R:R,MATCH($A21,InputsA!$A:$A,0))*$A$5+$E21*$A$5</f>
        <v>0</v>
      </c>
      <c r="H21" s="167">
        <f>INDEX(InputsA!S:S,MATCH($A21,InputsA!$A:$A,0))*$A$5+$E21*$A$5</f>
        <v>0</v>
      </c>
      <c r="I21" s="167">
        <f>INDEX(InputsA!T:T,MATCH($A21,InputsA!$A:$A,0))*$A$5+$E21*$A$5</f>
        <v>0</v>
      </c>
      <c r="J21" s="167">
        <f>INDEX(InputsA!U:U,MATCH($A21,InputsA!$A:$A,0))*$A$5+$E21*$A$5</f>
        <v>0</v>
      </c>
      <c r="K21" s="167">
        <f>INDEX(InputsA!V:V,MATCH($A21,InputsA!$A:$A,0))*$A$5+$E21*$A$5</f>
        <v>0</v>
      </c>
      <c r="L21" s="167">
        <f>INDEX(InputsA!W:W,MATCH($A21,InputsA!$A:$A,0))*$A$5+$E21*$A$5</f>
        <v>0</v>
      </c>
      <c r="M21" s="167">
        <f>INDEX(InputsA!X:X,MATCH($A21,InputsA!$A:$A,0))*$A$5+$E21*$A$5</f>
        <v>0</v>
      </c>
      <c r="N21" s="171">
        <f t="shared" si="1"/>
        <v>0</v>
      </c>
      <c r="O21" s="167">
        <f t="shared" si="2"/>
        <v>0</v>
      </c>
      <c r="P21" s="167">
        <f t="shared" si="5"/>
        <v>0</v>
      </c>
      <c r="Q21" s="167">
        <f t="shared" si="6"/>
        <v>0</v>
      </c>
      <c r="R21" s="167">
        <f t="shared" si="7"/>
        <v>0</v>
      </c>
      <c r="S21" s="167">
        <f t="shared" si="8"/>
        <v>0</v>
      </c>
      <c r="T21" s="167">
        <f t="shared" si="9"/>
        <v>0</v>
      </c>
      <c r="U21" s="167">
        <f t="shared" si="10"/>
        <v>0</v>
      </c>
      <c r="V21" s="167">
        <f t="shared" si="11"/>
        <v>0</v>
      </c>
      <c r="W21" s="167">
        <f t="shared" si="12"/>
        <v>0</v>
      </c>
      <c r="X21" s="167">
        <f t="shared" si="13"/>
        <v>0</v>
      </c>
      <c r="Y21" s="167">
        <f t="shared" si="14"/>
        <v>0</v>
      </c>
      <c r="Z21" s="167">
        <f t="shared" si="15"/>
        <v>0</v>
      </c>
      <c r="AA21" s="167">
        <f t="shared" si="16"/>
        <v>0</v>
      </c>
      <c r="AB21" s="167">
        <f t="shared" si="17"/>
        <v>0</v>
      </c>
      <c r="AC21" s="167">
        <f t="shared" si="18"/>
        <v>0</v>
      </c>
      <c r="AD21" s="36"/>
      <c r="AE21" s="219">
        <f>INDEX(InputsB!AJ:AJ,MATCH($A21,InputsB!$A:$A,0))</f>
        <v>0</v>
      </c>
      <c r="AF21" s="219">
        <f>INDEX(InputsB!AK:AK,MATCH($A21,InputsB!$A:$A,0))</f>
        <v>0</v>
      </c>
      <c r="AG21" s="219">
        <f>INDEX(InputsB!AL:AL,MATCH($A21,InputsB!$A:$A,0))</f>
        <v>0</v>
      </c>
      <c r="AH21" s="219">
        <f>INDEX(InputsB!AM:AM,MATCH($A21,InputsB!$A:$A,0))</f>
        <v>0</v>
      </c>
      <c r="AI21" s="219">
        <f>INDEX(InputsB!AN:AN,MATCH($A21,InputsB!$A:$A,0))</f>
        <v>0</v>
      </c>
      <c r="AJ21" s="219">
        <f>INDEX(InputsB!AO:AO,MATCH($A21,InputsB!$A:$A,0))</f>
        <v>0</v>
      </c>
      <c r="AK21" s="219">
        <f>INDEX(InputsB!AP:AP,MATCH($A21,InputsB!$A:$A,0))</f>
        <v>0</v>
      </c>
      <c r="AL21" s="219">
        <f>INDEX(InputsB!AQ:AQ,MATCH($A21,InputsB!$A:$A,0))</f>
        <v>0</v>
      </c>
      <c r="AM21" s="219">
        <f>INDEX(InputsB!AR:AR,MATCH($A21,InputsB!$A:$A,0))</f>
        <v>0</v>
      </c>
      <c r="AN21" s="219">
        <f>INDEX(InputsB!AS:AS,MATCH($A21,InputsB!$A:$A,0))</f>
        <v>0</v>
      </c>
      <c r="AO21" s="219">
        <f>INDEX(InputsB!AT:AT,MATCH($A21,InputsB!$A:$A,0))</f>
        <v>0</v>
      </c>
      <c r="AP21" s="219">
        <f>INDEX(InputsB!AU:AU,MATCH($A21,InputsB!$A:$A,0))</f>
        <v>0</v>
      </c>
      <c r="AQ21" s="219">
        <f>INDEX(InputsB!AV:AV,MATCH($A21,InputsB!$A:$A,0))</f>
        <v>0</v>
      </c>
      <c r="AR21" s="219">
        <f>INDEX(InputsB!AW:AW,MATCH($A21,InputsB!$A:$A,0))</f>
        <v>0</v>
      </c>
      <c r="AS21" s="219">
        <f>INDEX(InputsB!AX:AX,MATCH($A21,InputsB!$A:$A,0))</f>
        <v>0</v>
      </c>
      <c r="AT21" s="219">
        <f>INDEX(InputsB!AY:AY,MATCH($A21,InputsB!$A:$A,0))</f>
        <v>0</v>
      </c>
      <c r="AU21" s="54"/>
      <c r="AV21" s="219">
        <f>INDEX(InputsC!$G:$G,MATCH($A21,InputsC!$A:$A,0))</f>
        <v>0</v>
      </c>
      <c r="AW21" s="219">
        <f t="shared" si="4"/>
        <v>0</v>
      </c>
    </row>
    <row r="22" spans="1:49">
      <c r="A22" s="195" t="s">
        <v>46</v>
      </c>
      <c r="B22" s="195" t="str">
        <f>INDEX('Ref1'!$E:$E,MATCH(A22,'Ref1'!$A:$A,0))</f>
        <v>Barnsley</v>
      </c>
      <c r="C22" s="195" t="str">
        <f>INDEX('Ref1'!$F:$F,MATCH($A22,'Ref1'!$A:$A,0))</f>
        <v>NA</v>
      </c>
      <c r="D22" s="240" t="str">
        <f>INDEX('Ref1'!$G:$G,MATCH($A22,'Ref1'!$A:$A,0))</f>
        <v>E6144</v>
      </c>
      <c r="E22" s="225">
        <f>INDEX(InputsD!$D:$D,MATCH($A22,InputsD!$A:$A,0))</f>
        <v>0</v>
      </c>
      <c r="G22" s="167">
        <f>INDEX(InputsA!R:R,MATCH($A22,InputsA!$A:$A,0))*$A$5+$E22*$A$5</f>
        <v>0</v>
      </c>
      <c r="H22" s="167">
        <f>INDEX(InputsA!S:S,MATCH($A22,InputsA!$A:$A,0))*$A$5+$E22*$A$5</f>
        <v>0</v>
      </c>
      <c r="I22" s="167">
        <f>INDEX(InputsA!T:T,MATCH($A22,InputsA!$A:$A,0))*$A$5+$E22*$A$5</f>
        <v>0</v>
      </c>
      <c r="J22" s="167">
        <f>INDEX(InputsA!U:U,MATCH($A22,InputsA!$A:$A,0))*$A$5+$E22*$A$5</f>
        <v>0</v>
      </c>
      <c r="K22" s="167">
        <f>INDEX(InputsA!V:V,MATCH($A22,InputsA!$A:$A,0))*$A$5+$E22*$A$5</f>
        <v>0</v>
      </c>
      <c r="L22" s="167">
        <f>INDEX(InputsA!W:W,MATCH($A22,InputsA!$A:$A,0))*$A$5+$E22*$A$5</f>
        <v>0</v>
      </c>
      <c r="M22" s="167">
        <f>INDEX(InputsA!X:X,MATCH($A22,InputsA!$A:$A,0))*$A$5+$E22*$A$5</f>
        <v>0</v>
      </c>
      <c r="N22" s="171">
        <f t="shared" si="1"/>
        <v>0</v>
      </c>
      <c r="O22" s="167">
        <f t="shared" si="2"/>
        <v>0</v>
      </c>
      <c r="P22" s="167">
        <f t="shared" si="5"/>
        <v>0</v>
      </c>
      <c r="Q22" s="167">
        <f t="shared" si="6"/>
        <v>0</v>
      </c>
      <c r="R22" s="167">
        <f t="shared" si="7"/>
        <v>0</v>
      </c>
      <c r="S22" s="167">
        <f t="shared" si="8"/>
        <v>0</v>
      </c>
      <c r="T22" s="167">
        <f t="shared" si="9"/>
        <v>0</v>
      </c>
      <c r="U22" s="167">
        <f t="shared" si="10"/>
        <v>0</v>
      </c>
      <c r="V22" s="167">
        <f t="shared" si="11"/>
        <v>0</v>
      </c>
      <c r="W22" s="167">
        <f t="shared" si="12"/>
        <v>0</v>
      </c>
      <c r="X22" s="167">
        <f t="shared" si="13"/>
        <v>0</v>
      </c>
      <c r="Y22" s="167">
        <f t="shared" si="14"/>
        <v>0</v>
      </c>
      <c r="Z22" s="167">
        <f t="shared" si="15"/>
        <v>0</v>
      </c>
      <c r="AA22" s="167">
        <f t="shared" si="16"/>
        <v>0</v>
      </c>
      <c r="AB22" s="167">
        <f t="shared" si="17"/>
        <v>0</v>
      </c>
      <c r="AC22" s="167">
        <f t="shared" si="18"/>
        <v>0</v>
      </c>
      <c r="AD22" s="36"/>
      <c r="AE22" s="219">
        <f>INDEX(InputsB!AJ:AJ,MATCH($A22,InputsB!$A:$A,0))</f>
        <v>0</v>
      </c>
      <c r="AF22" s="219">
        <f>INDEX(InputsB!AK:AK,MATCH($A22,InputsB!$A:$A,0))</f>
        <v>0</v>
      </c>
      <c r="AG22" s="219">
        <f>INDEX(InputsB!AL:AL,MATCH($A22,InputsB!$A:$A,0))</f>
        <v>0</v>
      </c>
      <c r="AH22" s="219">
        <f>INDEX(InputsB!AM:AM,MATCH($A22,InputsB!$A:$A,0))</f>
        <v>0</v>
      </c>
      <c r="AI22" s="219">
        <f>INDEX(InputsB!AN:AN,MATCH($A22,InputsB!$A:$A,0))</f>
        <v>0</v>
      </c>
      <c r="AJ22" s="219">
        <f>INDEX(InputsB!AO:AO,MATCH($A22,InputsB!$A:$A,0))</f>
        <v>0</v>
      </c>
      <c r="AK22" s="219">
        <f>INDEX(InputsB!AP:AP,MATCH($A22,InputsB!$A:$A,0))</f>
        <v>0</v>
      </c>
      <c r="AL22" s="219">
        <f>INDEX(InputsB!AQ:AQ,MATCH($A22,InputsB!$A:$A,0))</f>
        <v>0</v>
      </c>
      <c r="AM22" s="219">
        <f>INDEX(InputsB!AR:AR,MATCH($A22,InputsB!$A:$A,0))</f>
        <v>0</v>
      </c>
      <c r="AN22" s="219">
        <f>INDEX(InputsB!AS:AS,MATCH($A22,InputsB!$A:$A,0))</f>
        <v>0</v>
      </c>
      <c r="AO22" s="219">
        <f>INDEX(InputsB!AT:AT,MATCH($A22,InputsB!$A:$A,0))</f>
        <v>0</v>
      </c>
      <c r="AP22" s="219">
        <f>INDEX(InputsB!AU:AU,MATCH($A22,InputsB!$A:$A,0))</f>
        <v>0</v>
      </c>
      <c r="AQ22" s="219">
        <f>INDEX(InputsB!AV:AV,MATCH($A22,InputsB!$A:$A,0))</f>
        <v>0</v>
      </c>
      <c r="AR22" s="219">
        <f>INDEX(InputsB!AW:AW,MATCH($A22,InputsB!$A:$A,0))</f>
        <v>0</v>
      </c>
      <c r="AS22" s="219">
        <f>INDEX(InputsB!AX:AX,MATCH($A22,InputsB!$A:$A,0))</f>
        <v>0</v>
      </c>
      <c r="AT22" s="219">
        <f>INDEX(InputsB!AY:AY,MATCH($A22,InputsB!$A:$A,0))</f>
        <v>0</v>
      </c>
      <c r="AU22" s="54"/>
      <c r="AV22" s="219">
        <f>INDEX(InputsC!$G:$G,MATCH($A22,InputsC!$A:$A,0))</f>
        <v>0</v>
      </c>
      <c r="AW22" s="219">
        <f t="shared" si="4"/>
        <v>0</v>
      </c>
    </row>
    <row r="23" spans="1:49">
      <c r="A23" s="195" t="s">
        <v>48</v>
      </c>
      <c r="B23" s="195" t="str">
        <f>INDEX('Ref1'!$E:$E,MATCH(A23,'Ref1'!$A:$A,0))</f>
        <v>Barrow-in-Furness</v>
      </c>
      <c r="C23" s="195" t="str">
        <f>INDEX('Ref1'!$F:$F,MATCH($A23,'Ref1'!$A:$A,0))</f>
        <v>E0920</v>
      </c>
      <c r="D23" s="240" t="str">
        <f>INDEX('Ref1'!$G:$G,MATCH($A23,'Ref1'!$A:$A,0))</f>
        <v>NA</v>
      </c>
      <c r="E23" s="225">
        <f>INDEX(InputsD!$D:$D,MATCH($A23,InputsD!$A:$A,0))</f>
        <v>0</v>
      </c>
      <c r="G23" s="167">
        <f>INDEX(InputsA!R:R,MATCH($A23,InputsA!$A:$A,0))*$A$5+$E23*$A$5</f>
        <v>0</v>
      </c>
      <c r="H23" s="167">
        <f>INDEX(InputsA!S:S,MATCH($A23,InputsA!$A:$A,0))*$A$5+$E23*$A$5</f>
        <v>0</v>
      </c>
      <c r="I23" s="167">
        <f>INDEX(InputsA!T:T,MATCH($A23,InputsA!$A:$A,0))*$A$5+$E23*$A$5</f>
        <v>0</v>
      </c>
      <c r="J23" s="167">
        <f>INDEX(InputsA!U:U,MATCH($A23,InputsA!$A:$A,0))*$A$5+$E23*$A$5</f>
        <v>0</v>
      </c>
      <c r="K23" s="167">
        <f>INDEX(InputsA!V:V,MATCH($A23,InputsA!$A:$A,0))*$A$5+$E23*$A$5</f>
        <v>0</v>
      </c>
      <c r="L23" s="167">
        <f>INDEX(InputsA!W:W,MATCH($A23,InputsA!$A:$A,0))*$A$5+$E23*$A$5</f>
        <v>0</v>
      </c>
      <c r="M23" s="167">
        <f>INDEX(InputsA!X:X,MATCH($A23,InputsA!$A:$A,0))*$A$5+$E23*$A$5</f>
        <v>0</v>
      </c>
      <c r="N23" s="171">
        <f t="shared" si="1"/>
        <v>0</v>
      </c>
      <c r="O23" s="167">
        <f t="shared" si="2"/>
        <v>0</v>
      </c>
      <c r="P23" s="167">
        <f t="shared" si="5"/>
        <v>0</v>
      </c>
      <c r="Q23" s="167">
        <f t="shared" si="6"/>
        <v>0</v>
      </c>
      <c r="R23" s="167">
        <f t="shared" si="7"/>
        <v>0</v>
      </c>
      <c r="S23" s="167">
        <f t="shared" si="8"/>
        <v>0</v>
      </c>
      <c r="T23" s="167">
        <f t="shared" si="9"/>
        <v>0</v>
      </c>
      <c r="U23" s="167">
        <f t="shared" si="10"/>
        <v>0</v>
      </c>
      <c r="V23" s="167">
        <f t="shared" si="11"/>
        <v>0</v>
      </c>
      <c r="W23" s="167">
        <f t="shared" si="12"/>
        <v>0</v>
      </c>
      <c r="X23" s="167">
        <f t="shared" si="13"/>
        <v>0</v>
      </c>
      <c r="Y23" s="167">
        <f t="shared" si="14"/>
        <v>0</v>
      </c>
      <c r="Z23" s="167">
        <f t="shared" si="15"/>
        <v>0</v>
      </c>
      <c r="AA23" s="167">
        <f t="shared" si="16"/>
        <v>0</v>
      </c>
      <c r="AB23" s="167">
        <f t="shared" si="17"/>
        <v>0</v>
      </c>
      <c r="AC23" s="167">
        <f t="shared" si="18"/>
        <v>0</v>
      </c>
      <c r="AD23" s="36"/>
      <c r="AE23" s="219">
        <f>INDEX(InputsB!AJ:AJ,MATCH($A23,InputsB!$A:$A,0))</f>
        <v>0</v>
      </c>
      <c r="AF23" s="219">
        <f>INDEX(InputsB!AK:AK,MATCH($A23,InputsB!$A:$A,0))</f>
        <v>0</v>
      </c>
      <c r="AG23" s="219">
        <f>INDEX(InputsB!AL:AL,MATCH($A23,InputsB!$A:$A,0))</f>
        <v>0</v>
      </c>
      <c r="AH23" s="219">
        <f>INDEX(InputsB!AM:AM,MATCH($A23,InputsB!$A:$A,0))</f>
        <v>0</v>
      </c>
      <c r="AI23" s="219">
        <f>INDEX(InputsB!AN:AN,MATCH($A23,InputsB!$A:$A,0))</f>
        <v>0</v>
      </c>
      <c r="AJ23" s="219">
        <f>INDEX(InputsB!AO:AO,MATCH($A23,InputsB!$A:$A,0))</f>
        <v>0</v>
      </c>
      <c r="AK23" s="219">
        <f>INDEX(InputsB!AP:AP,MATCH($A23,InputsB!$A:$A,0))</f>
        <v>0</v>
      </c>
      <c r="AL23" s="219">
        <f>INDEX(InputsB!AQ:AQ,MATCH($A23,InputsB!$A:$A,0))</f>
        <v>0</v>
      </c>
      <c r="AM23" s="219">
        <f>INDEX(InputsB!AR:AR,MATCH($A23,InputsB!$A:$A,0))</f>
        <v>0</v>
      </c>
      <c r="AN23" s="219">
        <f>INDEX(InputsB!AS:AS,MATCH($A23,InputsB!$A:$A,0))</f>
        <v>0</v>
      </c>
      <c r="AO23" s="219">
        <f>INDEX(InputsB!AT:AT,MATCH($A23,InputsB!$A:$A,0))</f>
        <v>0</v>
      </c>
      <c r="AP23" s="219">
        <f>INDEX(InputsB!AU:AU,MATCH($A23,InputsB!$A:$A,0))</f>
        <v>0</v>
      </c>
      <c r="AQ23" s="219">
        <f>INDEX(InputsB!AV:AV,MATCH($A23,InputsB!$A:$A,0))</f>
        <v>0</v>
      </c>
      <c r="AR23" s="219">
        <f>INDEX(InputsB!AW:AW,MATCH($A23,InputsB!$A:$A,0))</f>
        <v>0</v>
      </c>
      <c r="AS23" s="219">
        <f>INDEX(InputsB!AX:AX,MATCH($A23,InputsB!$A:$A,0))</f>
        <v>0</v>
      </c>
      <c r="AT23" s="219">
        <f>INDEX(InputsB!AY:AY,MATCH($A23,InputsB!$A:$A,0))</f>
        <v>0</v>
      </c>
      <c r="AU23" s="54"/>
      <c r="AV23" s="219">
        <f>INDEX(InputsC!$G:$G,MATCH($A23,InputsC!$A:$A,0))</f>
        <v>0</v>
      </c>
      <c r="AW23" s="219">
        <f t="shared" si="4"/>
        <v>0</v>
      </c>
    </row>
    <row r="24" spans="1:49">
      <c r="A24" s="195" t="s">
        <v>50</v>
      </c>
      <c r="B24" s="195" t="str">
        <f>INDEX('Ref1'!$E:$E,MATCH(A24,'Ref1'!$A:$A,0))</f>
        <v>Basildon</v>
      </c>
      <c r="C24" s="195" t="str">
        <f>INDEX('Ref1'!$F:$F,MATCH($A24,'Ref1'!$A:$A,0))</f>
        <v>E1521</v>
      </c>
      <c r="D24" s="240" t="str">
        <f>INDEX('Ref1'!$G:$G,MATCH($A24,'Ref1'!$A:$A,0))</f>
        <v>E6115</v>
      </c>
      <c r="E24" s="225">
        <f>INDEX(InputsD!$D:$D,MATCH($A24,InputsD!$A:$A,0))</f>
        <v>0</v>
      </c>
      <c r="G24" s="167">
        <f>INDEX(InputsA!R:R,MATCH($A24,InputsA!$A:$A,0))*$A$5+$E24*$A$5</f>
        <v>0</v>
      </c>
      <c r="H24" s="167">
        <f>INDEX(InputsA!S:S,MATCH($A24,InputsA!$A:$A,0))*$A$5+$E24*$A$5</f>
        <v>0</v>
      </c>
      <c r="I24" s="167">
        <f>INDEX(InputsA!T:T,MATCH($A24,InputsA!$A:$A,0))*$A$5+$E24*$A$5</f>
        <v>0</v>
      </c>
      <c r="J24" s="167">
        <f>INDEX(InputsA!U:U,MATCH($A24,InputsA!$A:$A,0))*$A$5+$E24*$A$5</f>
        <v>0</v>
      </c>
      <c r="K24" s="167">
        <f>INDEX(InputsA!V:V,MATCH($A24,InputsA!$A:$A,0))*$A$5+$E24*$A$5</f>
        <v>0</v>
      </c>
      <c r="L24" s="167">
        <f>INDEX(InputsA!W:W,MATCH($A24,InputsA!$A:$A,0))*$A$5+$E24*$A$5</f>
        <v>0</v>
      </c>
      <c r="M24" s="167">
        <f>INDEX(InputsA!X:X,MATCH($A24,InputsA!$A:$A,0))*$A$5+$E24*$A$5</f>
        <v>0</v>
      </c>
      <c r="N24" s="171">
        <f t="shared" si="1"/>
        <v>0</v>
      </c>
      <c r="O24" s="167">
        <f t="shared" si="2"/>
        <v>0</v>
      </c>
      <c r="P24" s="167">
        <f t="shared" si="5"/>
        <v>0</v>
      </c>
      <c r="Q24" s="167">
        <f t="shared" si="6"/>
        <v>0</v>
      </c>
      <c r="R24" s="167">
        <f t="shared" si="7"/>
        <v>0</v>
      </c>
      <c r="S24" s="167">
        <f t="shared" si="8"/>
        <v>0</v>
      </c>
      <c r="T24" s="167">
        <f t="shared" si="9"/>
        <v>0</v>
      </c>
      <c r="U24" s="167">
        <f t="shared" si="10"/>
        <v>0</v>
      </c>
      <c r="V24" s="167">
        <f t="shared" si="11"/>
        <v>0</v>
      </c>
      <c r="W24" s="167">
        <f t="shared" si="12"/>
        <v>0</v>
      </c>
      <c r="X24" s="167">
        <f t="shared" si="13"/>
        <v>0</v>
      </c>
      <c r="Y24" s="167">
        <f t="shared" si="14"/>
        <v>0</v>
      </c>
      <c r="Z24" s="167">
        <f t="shared" si="15"/>
        <v>0</v>
      </c>
      <c r="AA24" s="167">
        <f t="shared" si="16"/>
        <v>0</v>
      </c>
      <c r="AB24" s="167">
        <f t="shared" si="17"/>
        <v>0</v>
      </c>
      <c r="AC24" s="167">
        <f t="shared" si="18"/>
        <v>0</v>
      </c>
      <c r="AD24" s="36"/>
      <c r="AE24" s="219">
        <f>INDEX(InputsB!AJ:AJ,MATCH($A24,InputsB!$A:$A,0))</f>
        <v>0</v>
      </c>
      <c r="AF24" s="219">
        <f>INDEX(InputsB!AK:AK,MATCH($A24,InputsB!$A:$A,0))</f>
        <v>0</v>
      </c>
      <c r="AG24" s="219">
        <f>INDEX(InputsB!AL:AL,MATCH($A24,InputsB!$A:$A,0))</f>
        <v>0</v>
      </c>
      <c r="AH24" s="219">
        <f>INDEX(InputsB!AM:AM,MATCH($A24,InputsB!$A:$A,0))</f>
        <v>0</v>
      </c>
      <c r="AI24" s="219">
        <f>INDEX(InputsB!AN:AN,MATCH($A24,InputsB!$A:$A,0))</f>
        <v>0</v>
      </c>
      <c r="AJ24" s="219">
        <f>INDEX(InputsB!AO:AO,MATCH($A24,InputsB!$A:$A,0))</f>
        <v>0</v>
      </c>
      <c r="AK24" s="219">
        <f>INDEX(InputsB!AP:AP,MATCH($A24,InputsB!$A:$A,0))</f>
        <v>0</v>
      </c>
      <c r="AL24" s="219">
        <f>INDEX(InputsB!AQ:AQ,MATCH($A24,InputsB!$A:$A,0))</f>
        <v>0</v>
      </c>
      <c r="AM24" s="219">
        <f>INDEX(InputsB!AR:AR,MATCH($A24,InputsB!$A:$A,0))</f>
        <v>0</v>
      </c>
      <c r="AN24" s="219">
        <f>INDEX(InputsB!AS:AS,MATCH($A24,InputsB!$A:$A,0))</f>
        <v>0</v>
      </c>
      <c r="AO24" s="219">
        <f>INDEX(InputsB!AT:AT,MATCH($A24,InputsB!$A:$A,0))</f>
        <v>0</v>
      </c>
      <c r="AP24" s="219">
        <f>INDEX(InputsB!AU:AU,MATCH($A24,InputsB!$A:$A,0))</f>
        <v>0</v>
      </c>
      <c r="AQ24" s="219">
        <f>INDEX(InputsB!AV:AV,MATCH($A24,InputsB!$A:$A,0))</f>
        <v>0</v>
      </c>
      <c r="AR24" s="219">
        <f>INDEX(InputsB!AW:AW,MATCH($A24,InputsB!$A:$A,0))</f>
        <v>0</v>
      </c>
      <c r="AS24" s="219">
        <f>INDEX(InputsB!AX:AX,MATCH($A24,InputsB!$A:$A,0))</f>
        <v>0</v>
      </c>
      <c r="AT24" s="219">
        <f>INDEX(InputsB!AY:AY,MATCH($A24,InputsB!$A:$A,0))</f>
        <v>0</v>
      </c>
      <c r="AU24" s="54"/>
      <c r="AV24" s="219">
        <f>INDEX(InputsC!$G:$G,MATCH($A24,InputsC!$A:$A,0))</f>
        <v>0</v>
      </c>
      <c r="AW24" s="219">
        <f t="shared" si="4"/>
        <v>0</v>
      </c>
    </row>
    <row r="25" spans="1:49">
      <c r="A25" s="195" t="s">
        <v>52</v>
      </c>
      <c r="B25" s="195" t="str">
        <f>INDEX('Ref1'!$E:$E,MATCH(A25,'Ref1'!$A:$A,0))</f>
        <v>Basingstoke and Deane</v>
      </c>
      <c r="C25" s="195" t="str">
        <f>INDEX('Ref1'!$F:$F,MATCH($A25,'Ref1'!$A:$A,0))</f>
        <v>E1721</v>
      </c>
      <c r="D25" s="240" t="str">
        <f>INDEX('Ref1'!$G:$G,MATCH($A25,'Ref1'!$A:$A,0))</f>
        <v>E6117</v>
      </c>
      <c r="E25" s="225">
        <f>INDEX(InputsD!$D:$D,MATCH($A25,InputsD!$A:$A,0))</f>
        <v>0</v>
      </c>
      <c r="G25" s="167">
        <f>INDEX(InputsA!R:R,MATCH($A25,InputsA!$A:$A,0))*$A$5+$E25*$A$5</f>
        <v>0</v>
      </c>
      <c r="H25" s="167">
        <f>INDEX(InputsA!S:S,MATCH($A25,InputsA!$A:$A,0))*$A$5+$E25*$A$5</f>
        <v>0</v>
      </c>
      <c r="I25" s="167">
        <f>INDEX(InputsA!T:T,MATCH($A25,InputsA!$A:$A,0))*$A$5+$E25*$A$5</f>
        <v>0</v>
      </c>
      <c r="J25" s="167">
        <f>INDEX(InputsA!U:U,MATCH($A25,InputsA!$A:$A,0))*$A$5+$E25*$A$5</f>
        <v>0</v>
      </c>
      <c r="K25" s="167">
        <f>INDEX(InputsA!V:V,MATCH($A25,InputsA!$A:$A,0))*$A$5+$E25*$A$5</f>
        <v>0</v>
      </c>
      <c r="L25" s="167">
        <f>INDEX(InputsA!W:W,MATCH($A25,InputsA!$A:$A,0))*$A$5+$E25*$A$5</f>
        <v>0</v>
      </c>
      <c r="M25" s="167">
        <f>INDEX(InputsA!X:X,MATCH($A25,InputsA!$A:$A,0))*$A$5+$E25*$A$5</f>
        <v>0</v>
      </c>
      <c r="N25" s="171">
        <f t="shared" si="1"/>
        <v>0</v>
      </c>
      <c r="O25" s="167">
        <f t="shared" si="2"/>
        <v>0</v>
      </c>
      <c r="P25" s="167">
        <f t="shared" si="5"/>
        <v>0</v>
      </c>
      <c r="Q25" s="167">
        <f t="shared" si="6"/>
        <v>0</v>
      </c>
      <c r="R25" s="167">
        <f t="shared" si="7"/>
        <v>0</v>
      </c>
      <c r="S25" s="167">
        <f t="shared" si="8"/>
        <v>0</v>
      </c>
      <c r="T25" s="167">
        <f t="shared" si="9"/>
        <v>0</v>
      </c>
      <c r="U25" s="167">
        <f t="shared" si="10"/>
        <v>0</v>
      </c>
      <c r="V25" s="167">
        <f t="shared" si="11"/>
        <v>0</v>
      </c>
      <c r="W25" s="167">
        <f t="shared" si="12"/>
        <v>0</v>
      </c>
      <c r="X25" s="167">
        <f t="shared" si="13"/>
        <v>0</v>
      </c>
      <c r="Y25" s="167">
        <f t="shared" si="14"/>
        <v>0</v>
      </c>
      <c r="Z25" s="167">
        <f t="shared" si="15"/>
        <v>0</v>
      </c>
      <c r="AA25" s="167">
        <f t="shared" si="16"/>
        <v>0</v>
      </c>
      <c r="AB25" s="167">
        <f t="shared" si="17"/>
        <v>0</v>
      </c>
      <c r="AC25" s="167">
        <f t="shared" si="18"/>
        <v>0</v>
      </c>
      <c r="AD25" s="36"/>
      <c r="AE25" s="219">
        <f>INDEX(InputsB!AJ:AJ,MATCH($A25,InputsB!$A:$A,0))</f>
        <v>0</v>
      </c>
      <c r="AF25" s="219">
        <f>INDEX(InputsB!AK:AK,MATCH($A25,InputsB!$A:$A,0))</f>
        <v>0</v>
      </c>
      <c r="AG25" s="219">
        <f>INDEX(InputsB!AL:AL,MATCH($A25,InputsB!$A:$A,0))</f>
        <v>0</v>
      </c>
      <c r="AH25" s="219">
        <f>INDEX(InputsB!AM:AM,MATCH($A25,InputsB!$A:$A,0))</f>
        <v>0</v>
      </c>
      <c r="AI25" s="219">
        <f>INDEX(InputsB!AN:AN,MATCH($A25,InputsB!$A:$A,0))</f>
        <v>0</v>
      </c>
      <c r="AJ25" s="219">
        <f>INDEX(InputsB!AO:AO,MATCH($A25,InputsB!$A:$A,0))</f>
        <v>0</v>
      </c>
      <c r="AK25" s="219">
        <f>INDEX(InputsB!AP:AP,MATCH($A25,InputsB!$A:$A,0))</f>
        <v>0</v>
      </c>
      <c r="AL25" s="219">
        <f>INDEX(InputsB!AQ:AQ,MATCH($A25,InputsB!$A:$A,0))</f>
        <v>0</v>
      </c>
      <c r="AM25" s="219">
        <f>INDEX(InputsB!AR:AR,MATCH($A25,InputsB!$A:$A,0))</f>
        <v>0</v>
      </c>
      <c r="AN25" s="219">
        <f>INDEX(InputsB!AS:AS,MATCH($A25,InputsB!$A:$A,0))</f>
        <v>0</v>
      </c>
      <c r="AO25" s="219">
        <f>INDEX(InputsB!AT:AT,MATCH($A25,InputsB!$A:$A,0))</f>
        <v>0</v>
      </c>
      <c r="AP25" s="219">
        <f>INDEX(InputsB!AU:AU,MATCH($A25,InputsB!$A:$A,0))</f>
        <v>0</v>
      </c>
      <c r="AQ25" s="219">
        <f>INDEX(InputsB!AV:AV,MATCH($A25,InputsB!$A:$A,0))</f>
        <v>0</v>
      </c>
      <c r="AR25" s="219">
        <f>INDEX(InputsB!AW:AW,MATCH($A25,InputsB!$A:$A,0))</f>
        <v>0</v>
      </c>
      <c r="AS25" s="219">
        <f>INDEX(InputsB!AX:AX,MATCH($A25,InputsB!$A:$A,0))</f>
        <v>0</v>
      </c>
      <c r="AT25" s="219">
        <f>INDEX(InputsB!AY:AY,MATCH($A25,InputsB!$A:$A,0))</f>
        <v>0</v>
      </c>
      <c r="AU25" s="54"/>
      <c r="AV25" s="219">
        <f>INDEX(InputsC!$G:$G,MATCH($A25,InputsC!$A:$A,0))</f>
        <v>0</v>
      </c>
      <c r="AW25" s="219">
        <f t="shared" si="4"/>
        <v>0</v>
      </c>
    </row>
    <row r="26" spans="1:49">
      <c r="A26" s="195" t="s">
        <v>54</v>
      </c>
      <c r="B26" s="195" t="str">
        <f>INDEX('Ref1'!$E:$E,MATCH(A26,'Ref1'!$A:$A,0))</f>
        <v>Bassetlaw</v>
      </c>
      <c r="C26" s="195" t="str">
        <f>INDEX('Ref1'!$F:$F,MATCH($A26,'Ref1'!$A:$A,0))</f>
        <v>E3021</v>
      </c>
      <c r="D26" s="240" t="str">
        <f>INDEX('Ref1'!$G:$G,MATCH($A26,'Ref1'!$A:$A,0))</f>
        <v>E6130</v>
      </c>
      <c r="E26" s="225">
        <f>INDEX(InputsD!$D:$D,MATCH($A26,InputsD!$A:$A,0))</f>
        <v>0</v>
      </c>
      <c r="G26" s="167">
        <f>INDEX(InputsA!R:R,MATCH($A26,InputsA!$A:$A,0))*$A$5+$E26*$A$5</f>
        <v>0</v>
      </c>
      <c r="H26" s="167">
        <f>INDEX(InputsA!S:S,MATCH($A26,InputsA!$A:$A,0))*$A$5+$E26*$A$5</f>
        <v>0</v>
      </c>
      <c r="I26" s="167">
        <f>INDEX(InputsA!T:T,MATCH($A26,InputsA!$A:$A,0))*$A$5+$E26*$A$5</f>
        <v>0</v>
      </c>
      <c r="J26" s="167">
        <f>INDEX(InputsA!U:U,MATCH($A26,InputsA!$A:$A,0))*$A$5+$E26*$A$5</f>
        <v>0</v>
      </c>
      <c r="K26" s="167">
        <f>INDEX(InputsA!V:V,MATCH($A26,InputsA!$A:$A,0))*$A$5+$E26*$A$5</f>
        <v>0</v>
      </c>
      <c r="L26" s="167">
        <f>INDEX(InputsA!W:W,MATCH($A26,InputsA!$A:$A,0))*$A$5+$E26*$A$5</f>
        <v>0</v>
      </c>
      <c r="M26" s="167">
        <f>INDEX(InputsA!X:X,MATCH($A26,InputsA!$A:$A,0))*$A$5+$E26*$A$5</f>
        <v>0</v>
      </c>
      <c r="N26" s="171">
        <f t="shared" si="1"/>
        <v>0</v>
      </c>
      <c r="O26" s="167">
        <f t="shared" si="2"/>
        <v>0</v>
      </c>
      <c r="P26" s="167">
        <f t="shared" si="5"/>
        <v>0</v>
      </c>
      <c r="Q26" s="167">
        <f t="shared" si="6"/>
        <v>0</v>
      </c>
      <c r="R26" s="167">
        <f t="shared" si="7"/>
        <v>0</v>
      </c>
      <c r="S26" s="167">
        <f t="shared" si="8"/>
        <v>0</v>
      </c>
      <c r="T26" s="167">
        <f t="shared" si="9"/>
        <v>0</v>
      </c>
      <c r="U26" s="167">
        <f t="shared" si="10"/>
        <v>0</v>
      </c>
      <c r="V26" s="167">
        <f t="shared" si="11"/>
        <v>0</v>
      </c>
      <c r="W26" s="167">
        <f t="shared" si="12"/>
        <v>0</v>
      </c>
      <c r="X26" s="167">
        <f t="shared" si="13"/>
        <v>0</v>
      </c>
      <c r="Y26" s="167">
        <f t="shared" si="14"/>
        <v>0</v>
      </c>
      <c r="Z26" s="167">
        <f t="shared" si="15"/>
        <v>0</v>
      </c>
      <c r="AA26" s="167">
        <f t="shared" si="16"/>
        <v>0</v>
      </c>
      <c r="AB26" s="167">
        <f t="shared" si="17"/>
        <v>0</v>
      </c>
      <c r="AC26" s="167">
        <f t="shared" si="18"/>
        <v>0</v>
      </c>
      <c r="AD26" s="36"/>
      <c r="AE26" s="219">
        <f>INDEX(InputsB!AJ:AJ,MATCH($A26,InputsB!$A:$A,0))</f>
        <v>0</v>
      </c>
      <c r="AF26" s="219">
        <f>INDEX(InputsB!AK:AK,MATCH($A26,InputsB!$A:$A,0))</f>
        <v>0</v>
      </c>
      <c r="AG26" s="219">
        <f>INDEX(InputsB!AL:AL,MATCH($A26,InputsB!$A:$A,0))</f>
        <v>0</v>
      </c>
      <c r="AH26" s="219">
        <f>INDEX(InputsB!AM:AM,MATCH($A26,InputsB!$A:$A,0))</f>
        <v>0</v>
      </c>
      <c r="AI26" s="219">
        <f>INDEX(InputsB!AN:AN,MATCH($A26,InputsB!$A:$A,0))</f>
        <v>0</v>
      </c>
      <c r="AJ26" s="219">
        <f>INDEX(InputsB!AO:AO,MATCH($A26,InputsB!$A:$A,0))</f>
        <v>0</v>
      </c>
      <c r="AK26" s="219">
        <f>INDEX(InputsB!AP:AP,MATCH($A26,InputsB!$A:$A,0))</f>
        <v>0</v>
      </c>
      <c r="AL26" s="219">
        <f>INDEX(InputsB!AQ:AQ,MATCH($A26,InputsB!$A:$A,0))</f>
        <v>0</v>
      </c>
      <c r="AM26" s="219">
        <f>INDEX(InputsB!AR:AR,MATCH($A26,InputsB!$A:$A,0))</f>
        <v>0</v>
      </c>
      <c r="AN26" s="219">
        <f>INDEX(InputsB!AS:AS,MATCH($A26,InputsB!$A:$A,0))</f>
        <v>0</v>
      </c>
      <c r="AO26" s="219">
        <f>INDEX(InputsB!AT:AT,MATCH($A26,InputsB!$A:$A,0))</f>
        <v>0</v>
      </c>
      <c r="AP26" s="219">
        <f>INDEX(InputsB!AU:AU,MATCH($A26,InputsB!$A:$A,0))</f>
        <v>0</v>
      </c>
      <c r="AQ26" s="219">
        <f>INDEX(InputsB!AV:AV,MATCH($A26,InputsB!$A:$A,0))</f>
        <v>0</v>
      </c>
      <c r="AR26" s="219">
        <f>INDEX(InputsB!AW:AW,MATCH($A26,InputsB!$A:$A,0))</f>
        <v>0</v>
      </c>
      <c r="AS26" s="219">
        <f>INDEX(InputsB!AX:AX,MATCH($A26,InputsB!$A:$A,0))</f>
        <v>0</v>
      </c>
      <c r="AT26" s="219">
        <f>INDEX(InputsB!AY:AY,MATCH($A26,InputsB!$A:$A,0))</f>
        <v>0</v>
      </c>
      <c r="AU26" s="54"/>
      <c r="AV26" s="219">
        <f>INDEX(InputsC!$G:$G,MATCH($A26,InputsC!$A:$A,0))</f>
        <v>0</v>
      </c>
      <c r="AW26" s="219">
        <f t="shared" si="4"/>
        <v>0</v>
      </c>
    </row>
    <row r="27" spans="1:49">
      <c r="A27" s="195" t="s">
        <v>56</v>
      </c>
      <c r="B27" s="195" t="str">
        <f>INDEX('Ref1'!$E:$E,MATCH(A27,'Ref1'!$A:$A,0))</f>
        <v>Bath &amp; North East Somerset</v>
      </c>
      <c r="C27" s="195" t="str">
        <f>INDEX('Ref1'!$F:$F,MATCH($A27,'Ref1'!$A:$A,0))</f>
        <v>NA</v>
      </c>
      <c r="D27" s="240" t="str">
        <f>INDEX('Ref1'!$G:$G,MATCH($A27,'Ref1'!$A:$A,0))</f>
        <v>E6101</v>
      </c>
      <c r="E27" s="225">
        <f>INDEX(InputsD!$D:$D,MATCH($A27,InputsD!$A:$A,0))</f>
        <v>0</v>
      </c>
      <c r="G27" s="167">
        <f>INDEX(InputsA!R:R,MATCH($A27,InputsA!$A:$A,0))*$A$5+$E27*$A$5</f>
        <v>0</v>
      </c>
      <c r="H27" s="167">
        <f>INDEX(InputsA!S:S,MATCH($A27,InputsA!$A:$A,0))*$A$5+$E27*$A$5</f>
        <v>0</v>
      </c>
      <c r="I27" s="167">
        <f>INDEX(InputsA!T:T,MATCH($A27,InputsA!$A:$A,0))*$A$5+$E27*$A$5</f>
        <v>0</v>
      </c>
      <c r="J27" s="167">
        <f>INDEX(InputsA!U:U,MATCH($A27,InputsA!$A:$A,0))*$A$5+$E27*$A$5</f>
        <v>0</v>
      </c>
      <c r="K27" s="167">
        <f>INDEX(InputsA!V:V,MATCH($A27,InputsA!$A:$A,0))*$A$5+$E27*$A$5</f>
        <v>0</v>
      </c>
      <c r="L27" s="167">
        <f>INDEX(InputsA!W:W,MATCH($A27,InputsA!$A:$A,0))*$A$5+$E27*$A$5</f>
        <v>0</v>
      </c>
      <c r="M27" s="167">
        <f>INDEX(InputsA!X:X,MATCH($A27,InputsA!$A:$A,0))*$A$5+$E27*$A$5</f>
        <v>0</v>
      </c>
      <c r="N27" s="171">
        <f t="shared" si="1"/>
        <v>0</v>
      </c>
      <c r="O27" s="167">
        <f t="shared" si="2"/>
        <v>0</v>
      </c>
      <c r="P27" s="167">
        <f t="shared" si="5"/>
        <v>0</v>
      </c>
      <c r="Q27" s="167">
        <f t="shared" si="6"/>
        <v>0</v>
      </c>
      <c r="R27" s="167">
        <f t="shared" si="7"/>
        <v>0</v>
      </c>
      <c r="S27" s="167">
        <f t="shared" si="8"/>
        <v>0</v>
      </c>
      <c r="T27" s="167">
        <f t="shared" si="9"/>
        <v>0</v>
      </c>
      <c r="U27" s="167">
        <f t="shared" si="10"/>
        <v>0</v>
      </c>
      <c r="V27" s="167">
        <f t="shared" si="11"/>
        <v>0</v>
      </c>
      <c r="W27" s="167">
        <f t="shared" si="12"/>
        <v>0</v>
      </c>
      <c r="X27" s="167">
        <f t="shared" si="13"/>
        <v>0</v>
      </c>
      <c r="Y27" s="167">
        <f t="shared" si="14"/>
        <v>0</v>
      </c>
      <c r="Z27" s="167">
        <f t="shared" si="15"/>
        <v>0</v>
      </c>
      <c r="AA27" s="167">
        <f t="shared" si="16"/>
        <v>0</v>
      </c>
      <c r="AB27" s="167">
        <f t="shared" si="17"/>
        <v>0</v>
      </c>
      <c r="AC27" s="167">
        <f t="shared" si="18"/>
        <v>0</v>
      </c>
      <c r="AD27" s="36"/>
      <c r="AE27" s="219">
        <f>INDEX(InputsB!AJ:AJ,MATCH($A27,InputsB!$A:$A,0))</f>
        <v>0</v>
      </c>
      <c r="AF27" s="219">
        <f>INDEX(InputsB!AK:AK,MATCH($A27,InputsB!$A:$A,0))</f>
        <v>0</v>
      </c>
      <c r="AG27" s="219">
        <f>INDEX(InputsB!AL:AL,MATCH($A27,InputsB!$A:$A,0))</f>
        <v>0</v>
      </c>
      <c r="AH27" s="219">
        <f>INDEX(InputsB!AM:AM,MATCH($A27,InputsB!$A:$A,0))</f>
        <v>0</v>
      </c>
      <c r="AI27" s="219">
        <f>INDEX(InputsB!AN:AN,MATCH($A27,InputsB!$A:$A,0))</f>
        <v>0</v>
      </c>
      <c r="AJ27" s="219">
        <f>INDEX(InputsB!AO:AO,MATCH($A27,InputsB!$A:$A,0))</f>
        <v>0</v>
      </c>
      <c r="AK27" s="219">
        <f>INDEX(InputsB!AP:AP,MATCH($A27,InputsB!$A:$A,0))</f>
        <v>0</v>
      </c>
      <c r="AL27" s="219">
        <f>INDEX(InputsB!AQ:AQ,MATCH($A27,InputsB!$A:$A,0))</f>
        <v>0</v>
      </c>
      <c r="AM27" s="219">
        <f>INDEX(InputsB!AR:AR,MATCH($A27,InputsB!$A:$A,0))</f>
        <v>0</v>
      </c>
      <c r="AN27" s="219">
        <f>INDEX(InputsB!AS:AS,MATCH($A27,InputsB!$A:$A,0))</f>
        <v>0</v>
      </c>
      <c r="AO27" s="219">
        <f>INDEX(InputsB!AT:AT,MATCH($A27,InputsB!$A:$A,0))</f>
        <v>0</v>
      </c>
      <c r="AP27" s="219">
        <f>INDEX(InputsB!AU:AU,MATCH($A27,InputsB!$A:$A,0))</f>
        <v>0</v>
      </c>
      <c r="AQ27" s="219">
        <f>INDEX(InputsB!AV:AV,MATCH($A27,InputsB!$A:$A,0))</f>
        <v>0</v>
      </c>
      <c r="AR27" s="219">
        <f>INDEX(InputsB!AW:AW,MATCH($A27,InputsB!$A:$A,0))</f>
        <v>0</v>
      </c>
      <c r="AS27" s="219">
        <f>INDEX(InputsB!AX:AX,MATCH($A27,InputsB!$A:$A,0))</f>
        <v>0</v>
      </c>
      <c r="AT27" s="219">
        <f>INDEX(InputsB!AY:AY,MATCH($A27,InputsB!$A:$A,0))</f>
        <v>0</v>
      </c>
      <c r="AU27" s="54"/>
      <c r="AV27" s="219">
        <f>INDEX(InputsC!$G:$G,MATCH($A27,InputsC!$A:$A,0))</f>
        <v>0</v>
      </c>
      <c r="AW27" s="219">
        <f t="shared" si="4"/>
        <v>0</v>
      </c>
    </row>
    <row r="28" spans="1:49">
      <c r="A28" s="195" t="s">
        <v>58</v>
      </c>
      <c r="B28" s="195" t="str">
        <f>INDEX('Ref1'!$E:$E,MATCH(A28,'Ref1'!$A:$A,0))</f>
        <v>Bedford</v>
      </c>
      <c r="C28" s="195" t="str">
        <f>INDEX('Ref1'!$F:$F,MATCH($A28,'Ref1'!$A:$A,0))</f>
        <v>NA</v>
      </c>
      <c r="D28" s="240" t="str">
        <f>INDEX('Ref1'!$G:$G,MATCH($A28,'Ref1'!$A:$A,0))</f>
        <v>E6102</v>
      </c>
      <c r="E28" s="225">
        <f>INDEX(InputsD!$D:$D,MATCH($A28,InputsD!$A:$A,0))</f>
        <v>0</v>
      </c>
      <c r="G28" s="167">
        <f>INDEX(InputsA!R:R,MATCH($A28,InputsA!$A:$A,0))*$A$5+$E28*$A$5</f>
        <v>0</v>
      </c>
      <c r="H28" s="167">
        <f>INDEX(InputsA!S:S,MATCH($A28,InputsA!$A:$A,0))*$A$5+$E28*$A$5</f>
        <v>0</v>
      </c>
      <c r="I28" s="167">
        <f>INDEX(InputsA!T:T,MATCH($A28,InputsA!$A:$A,0))*$A$5+$E28*$A$5</f>
        <v>0</v>
      </c>
      <c r="J28" s="167">
        <f>INDEX(InputsA!U:U,MATCH($A28,InputsA!$A:$A,0))*$A$5+$E28*$A$5</f>
        <v>0</v>
      </c>
      <c r="K28" s="167">
        <f>INDEX(InputsA!V:V,MATCH($A28,InputsA!$A:$A,0))*$A$5+$E28*$A$5</f>
        <v>0</v>
      </c>
      <c r="L28" s="167">
        <f>INDEX(InputsA!W:W,MATCH($A28,InputsA!$A:$A,0))*$A$5+$E28*$A$5</f>
        <v>0</v>
      </c>
      <c r="M28" s="167">
        <f>INDEX(InputsA!X:X,MATCH($A28,InputsA!$A:$A,0))*$A$5+$E28*$A$5</f>
        <v>0</v>
      </c>
      <c r="N28" s="171">
        <f t="shared" si="1"/>
        <v>0</v>
      </c>
      <c r="O28" s="167">
        <f t="shared" si="2"/>
        <v>0</v>
      </c>
      <c r="P28" s="167">
        <f t="shared" si="5"/>
        <v>0</v>
      </c>
      <c r="Q28" s="167">
        <f t="shared" si="6"/>
        <v>0</v>
      </c>
      <c r="R28" s="167">
        <f t="shared" si="7"/>
        <v>0</v>
      </c>
      <c r="S28" s="167">
        <f t="shared" si="8"/>
        <v>0</v>
      </c>
      <c r="T28" s="167">
        <f t="shared" si="9"/>
        <v>0</v>
      </c>
      <c r="U28" s="167">
        <f t="shared" si="10"/>
        <v>0</v>
      </c>
      <c r="V28" s="167">
        <f t="shared" si="11"/>
        <v>0</v>
      </c>
      <c r="W28" s="167">
        <f t="shared" si="12"/>
        <v>0</v>
      </c>
      <c r="X28" s="167">
        <f t="shared" si="13"/>
        <v>0</v>
      </c>
      <c r="Y28" s="167">
        <f t="shared" si="14"/>
        <v>0</v>
      </c>
      <c r="Z28" s="167">
        <f t="shared" si="15"/>
        <v>0</v>
      </c>
      <c r="AA28" s="167">
        <f t="shared" si="16"/>
        <v>0</v>
      </c>
      <c r="AB28" s="167">
        <f t="shared" si="17"/>
        <v>0</v>
      </c>
      <c r="AC28" s="167">
        <f t="shared" si="18"/>
        <v>0</v>
      </c>
      <c r="AD28" s="36"/>
      <c r="AE28" s="219">
        <f>INDEX(InputsB!AJ:AJ,MATCH($A28,InputsB!$A:$A,0))</f>
        <v>0</v>
      </c>
      <c r="AF28" s="219">
        <f>INDEX(InputsB!AK:AK,MATCH($A28,InputsB!$A:$A,0))</f>
        <v>0</v>
      </c>
      <c r="AG28" s="219">
        <f>INDEX(InputsB!AL:AL,MATCH($A28,InputsB!$A:$A,0))</f>
        <v>0</v>
      </c>
      <c r="AH28" s="219">
        <f>INDEX(InputsB!AM:AM,MATCH($A28,InputsB!$A:$A,0))</f>
        <v>0</v>
      </c>
      <c r="AI28" s="219">
        <f>INDEX(InputsB!AN:AN,MATCH($A28,InputsB!$A:$A,0))</f>
        <v>0</v>
      </c>
      <c r="AJ28" s="219">
        <f>INDEX(InputsB!AO:AO,MATCH($A28,InputsB!$A:$A,0))</f>
        <v>0</v>
      </c>
      <c r="AK28" s="219">
        <f>INDEX(InputsB!AP:AP,MATCH($A28,InputsB!$A:$A,0))</f>
        <v>0</v>
      </c>
      <c r="AL28" s="219">
        <f>INDEX(InputsB!AQ:AQ,MATCH($A28,InputsB!$A:$A,0))</f>
        <v>0</v>
      </c>
      <c r="AM28" s="219">
        <f>INDEX(InputsB!AR:AR,MATCH($A28,InputsB!$A:$A,0))</f>
        <v>0</v>
      </c>
      <c r="AN28" s="219">
        <f>INDEX(InputsB!AS:AS,MATCH($A28,InputsB!$A:$A,0))</f>
        <v>0</v>
      </c>
      <c r="AO28" s="219">
        <f>INDEX(InputsB!AT:AT,MATCH($A28,InputsB!$A:$A,0))</f>
        <v>0</v>
      </c>
      <c r="AP28" s="219">
        <f>INDEX(InputsB!AU:AU,MATCH($A28,InputsB!$A:$A,0))</f>
        <v>0</v>
      </c>
      <c r="AQ28" s="219">
        <f>INDEX(InputsB!AV:AV,MATCH($A28,InputsB!$A:$A,0))</f>
        <v>0</v>
      </c>
      <c r="AR28" s="219">
        <f>INDEX(InputsB!AW:AW,MATCH($A28,InputsB!$A:$A,0))</f>
        <v>0</v>
      </c>
      <c r="AS28" s="219">
        <f>INDEX(InputsB!AX:AX,MATCH($A28,InputsB!$A:$A,0))</f>
        <v>0</v>
      </c>
      <c r="AT28" s="219">
        <f>INDEX(InputsB!AY:AY,MATCH($A28,InputsB!$A:$A,0))</f>
        <v>0</v>
      </c>
      <c r="AU28" s="54"/>
      <c r="AV28" s="219">
        <f>INDEX(InputsC!$G:$G,MATCH($A28,InputsC!$A:$A,0))</f>
        <v>0</v>
      </c>
      <c r="AW28" s="219">
        <f t="shared" si="4"/>
        <v>0</v>
      </c>
    </row>
    <row r="29" spans="1:49">
      <c r="A29" s="195" t="s">
        <v>64</v>
      </c>
      <c r="B29" s="195" t="str">
        <f>INDEX('Ref1'!$E:$E,MATCH(A29,'Ref1'!$A:$A,0))</f>
        <v>Bexley</v>
      </c>
      <c r="C29" s="195" t="str">
        <f>INDEX('Ref1'!$F:$F,MATCH($A29,'Ref1'!$A:$A,0))</f>
        <v>E5100</v>
      </c>
      <c r="D29" s="240" t="str">
        <f>INDEX('Ref1'!$G:$G,MATCH($A29,'Ref1'!$A:$A,0))</f>
        <v>NA</v>
      </c>
      <c r="E29" s="225">
        <f>INDEX(InputsD!$D:$D,MATCH($A29,InputsD!$A:$A,0))</f>
        <v>0</v>
      </c>
      <c r="G29" s="167">
        <f>INDEX(InputsA!R:R,MATCH($A29,InputsA!$A:$A,0))*$A$5+$E29*$A$5</f>
        <v>0</v>
      </c>
      <c r="H29" s="167">
        <f>INDEX(InputsA!S:S,MATCH($A29,InputsA!$A:$A,0))*$A$5+$E29*$A$5</f>
        <v>0</v>
      </c>
      <c r="I29" s="167">
        <f>INDEX(InputsA!T:T,MATCH($A29,InputsA!$A:$A,0))*$A$5+$E29*$A$5</f>
        <v>0</v>
      </c>
      <c r="J29" s="167">
        <f>INDEX(InputsA!U:U,MATCH($A29,InputsA!$A:$A,0))*$A$5+$E29*$A$5</f>
        <v>0</v>
      </c>
      <c r="K29" s="167">
        <f>INDEX(InputsA!V:V,MATCH($A29,InputsA!$A:$A,0))*$A$5+$E29*$A$5</f>
        <v>0</v>
      </c>
      <c r="L29" s="167">
        <f>INDEX(InputsA!W:W,MATCH($A29,InputsA!$A:$A,0))*$A$5+$E29*$A$5</f>
        <v>0</v>
      </c>
      <c r="M29" s="167">
        <f>INDEX(InputsA!X:X,MATCH($A29,InputsA!$A:$A,0))*$A$5+$E29*$A$5</f>
        <v>0</v>
      </c>
      <c r="N29" s="171">
        <f t="shared" si="1"/>
        <v>0</v>
      </c>
      <c r="O29" s="167">
        <f t="shared" si="2"/>
        <v>0</v>
      </c>
      <c r="P29" s="167">
        <f t="shared" si="5"/>
        <v>0</v>
      </c>
      <c r="Q29" s="167">
        <f t="shared" si="6"/>
        <v>0</v>
      </c>
      <c r="R29" s="167">
        <f t="shared" si="7"/>
        <v>0</v>
      </c>
      <c r="S29" s="167">
        <f t="shared" si="8"/>
        <v>0</v>
      </c>
      <c r="T29" s="167">
        <f t="shared" si="9"/>
        <v>0</v>
      </c>
      <c r="U29" s="167">
        <f t="shared" si="10"/>
        <v>0</v>
      </c>
      <c r="V29" s="167">
        <f t="shared" si="11"/>
        <v>0</v>
      </c>
      <c r="W29" s="167">
        <f t="shared" si="12"/>
        <v>0</v>
      </c>
      <c r="X29" s="167">
        <f t="shared" si="13"/>
        <v>0</v>
      </c>
      <c r="Y29" s="167">
        <f t="shared" si="14"/>
        <v>0</v>
      </c>
      <c r="Z29" s="167">
        <f t="shared" si="15"/>
        <v>0</v>
      </c>
      <c r="AA29" s="167">
        <f t="shared" si="16"/>
        <v>0</v>
      </c>
      <c r="AB29" s="167">
        <f t="shared" si="17"/>
        <v>0</v>
      </c>
      <c r="AC29" s="167">
        <f t="shared" si="18"/>
        <v>0</v>
      </c>
      <c r="AD29" s="36"/>
      <c r="AE29" s="219">
        <f>INDEX(InputsB!AJ:AJ,MATCH($A29,InputsB!$A:$A,0))</f>
        <v>0</v>
      </c>
      <c r="AF29" s="219">
        <f>INDEX(InputsB!AK:AK,MATCH($A29,InputsB!$A:$A,0))</f>
        <v>0</v>
      </c>
      <c r="AG29" s="219">
        <f>INDEX(InputsB!AL:AL,MATCH($A29,InputsB!$A:$A,0))</f>
        <v>0</v>
      </c>
      <c r="AH29" s="219">
        <f>INDEX(InputsB!AM:AM,MATCH($A29,InputsB!$A:$A,0))</f>
        <v>0</v>
      </c>
      <c r="AI29" s="219">
        <f>INDEX(InputsB!AN:AN,MATCH($A29,InputsB!$A:$A,0))</f>
        <v>0</v>
      </c>
      <c r="AJ29" s="219">
        <f>INDEX(InputsB!AO:AO,MATCH($A29,InputsB!$A:$A,0))</f>
        <v>0</v>
      </c>
      <c r="AK29" s="219">
        <f>INDEX(InputsB!AP:AP,MATCH($A29,InputsB!$A:$A,0))</f>
        <v>0</v>
      </c>
      <c r="AL29" s="219">
        <f>INDEX(InputsB!AQ:AQ,MATCH($A29,InputsB!$A:$A,0))</f>
        <v>0</v>
      </c>
      <c r="AM29" s="219">
        <f>INDEX(InputsB!AR:AR,MATCH($A29,InputsB!$A:$A,0))</f>
        <v>0</v>
      </c>
      <c r="AN29" s="219">
        <f>INDEX(InputsB!AS:AS,MATCH($A29,InputsB!$A:$A,0))</f>
        <v>0</v>
      </c>
      <c r="AO29" s="219">
        <f>INDEX(InputsB!AT:AT,MATCH($A29,InputsB!$A:$A,0))</f>
        <v>0</v>
      </c>
      <c r="AP29" s="219">
        <f>INDEX(InputsB!AU:AU,MATCH($A29,InputsB!$A:$A,0))</f>
        <v>0</v>
      </c>
      <c r="AQ29" s="219">
        <f>INDEX(InputsB!AV:AV,MATCH($A29,InputsB!$A:$A,0))</f>
        <v>0</v>
      </c>
      <c r="AR29" s="219">
        <f>INDEX(InputsB!AW:AW,MATCH($A29,InputsB!$A:$A,0))</f>
        <v>0</v>
      </c>
      <c r="AS29" s="219">
        <f>INDEX(InputsB!AX:AX,MATCH($A29,InputsB!$A:$A,0))</f>
        <v>0</v>
      </c>
      <c r="AT29" s="219">
        <f>INDEX(InputsB!AY:AY,MATCH($A29,InputsB!$A:$A,0))</f>
        <v>0</v>
      </c>
      <c r="AU29" s="54"/>
      <c r="AV29" s="219">
        <f>INDEX(InputsC!$G:$G,MATCH($A29,InputsC!$A:$A,0))</f>
        <v>0</v>
      </c>
      <c r="AW29" s="219">
        <f t="shared" si="4"/>
        <v>0</v>
      </c>
    </row>
    <row r="30" spans="1:49">
      <c r="A30" s="195" t="s">
        <v>66</v>
      </c>
      <c r="B30" s="195" t="str">
        <f>INDEX('Ref1'!$E:$E,MATCH(A30,'Ref1'!$A:$A,0))</f>
        <v>Birmingham</v>
      </c>
      <c r="C30" s="195" t="str">
        <f>INDEX('Ref1'!$F:$F,MATCH($A30,'Ref1'!$A:$A,0))</f>
        <v>NA</v>
      </c>
      <c r="D30" s="240" t="str">
        <f>INDEX('Ref1'!$G:$G,MATCH($A30,'Ref1'!$A:$A,0))</f>
        <v>E6146</v>
      </c>
      <c r="E30" s="225">
        <f>INDEX(InputsD!$D:$D,MATCH($A30,InputsD!$A:$A,0))</f>
        <v>0</v>
      </c>
      <c r="G30" s="167">
        <f>INDEX(InputsA!R:R,MATCH($A30,InputsA!$A:$A,0))*$A$5+$E30*$A$5</f>
        <v>0</v>
      </c>
      <c r="H30" s="167">
        <f>INDEX(InputsA!S:S,MATCH($A30,InputsA!$A:$A,0))*$A$5+$E30*$A$5</f>
        <v>0</v>
      </c>
      <c r="I30" s="167">
        <f>INDEX(InputsA!T:T,MATCH($A30,InputsA!$A:$A,0))*$A$5+$E30*$A$5</f>
        <v>0</v>
      </c>
      <c r="J30" s="167">
        <f>INDEX(InputsA!U:U,MATCH($A30,InputsA!$A:$A,0))*$A$5+$E30*$A$5</f>
        <v>0</v>
      </c>
      <c r="K30" s="167">
        <f>INDEX(InputsA!V:V,MATCH($A30,InputsA!$A:$A,0))*$A$5+$E30*$A$5</f>
        <v>0</v>
      </c>
      <c r="L30" s="167">
        <f>INDEX(InputsA!W:W,MATCH($A30,InputsA!$A:$A,0))*$A$5+$E30*$A$5</f>
        <v>0</v>
      </c>
      <c r="M30" s="167">
        <f>INDEX(InputsA!X:X,MATCH($A30,InputsA!$A:$A,0))*$A$5+$E30*$A$5</f>
        <v>0</v>
      </c>
      <c r="N30" s="171">
        <f t="shared" si="1"/>
        <v>0</v>
      </c>
      <c r="O30" s="167">
        <f t="shared" si="2"/>
        <v>0</v>
      </c>
      <c r="P30" s="167">
        <f t="shared" si="5"/>
        <v>0</v>
      </c>
      <c r="Q30" s="167">
        <f t="shared" si="6"/>
        <v>0</v>
      </c>
      <c r="R30" s="167">
        <f t="shared" si="7"/>
        <v>0</v>
      </c>
      <c r="S30" s="167">
        <f t="shared" si="8"/>
        <v>0</v>
      </c>
      <c r="T30" s="167">
        <f t="shared" si="9"/>
        <v>0</v>
      </c>
      <c r="U30" s="167">
        <f t="shared" si="10"/>
        <v>0</v>
      </c>
      <c r="V30" s="167">
        <f t="shared" si="11"/>
        <v>0</v>
      </c>
      <c r="W30" s="167">
        <f t="shared" si="12"/>
        <v>0</v>
      </c>
      <c r="X30" s="167">
        <f t="shared" si="13"/>
        <v>0</v>
      </c>
      <c r="Y30" s="167">
        <f t="shared" si="14"/>
        <v>0</v>
      </c>
      <c r="Z30" s="167">
        <f t="shared" si="15"/>
        <v>0</v>
      </c>
      <c r="AA30" s="167">
        <f t="shared" si="16"/>
        <v>0</v>
      </c>
      <c r="AB30" s="167">
        <f t="shared" si="17"/>
        <v>0</v>
      </c>
      <c r="AC30" s="167">
        <f t="shared" si="18"/>
        <v>0</v>
      </c>
      <c r="AD30" s="36"/>
      <c r="AE30" s="219">
        <f>INDEX(InputsB!AJ:AJ,MATCH($A30,InputsB!$A:$A,0))</f>
        <v>0</v>
      </c>
      <c r="AF30" s="219">
        <f>INDEX(InputsB!AK:AK,MATCH($A30,InputsB!$A:$A,0))</f>
        <v>0</v>
      </c>
      <c r="AG30" s="219">
        <f>INDEX(InputsB!AL:AL,MATCH($A30,InputsB!$A:$A,0))</f>
        <v>0</v>
      </c>
      <c r="AH30" s="219">
        <f>INDEX(InputsB!AM:AM,MATCH($A30,InputsB!$A:$A,0))</f>
        <v>0</v>
      </c>
      <c r="AI30" s="219">
        <f>INDEX(InputsB!AN:AN,MATCH($A30,InputsB!$A:$A,0))</f>
        <v>0</v>
      </c>
      <c r="AJ30" s="219">
        <f>INDEX(InputsB!AO:AO,MATCH($A30,InputsB!$A:$A,0))</f>
        <v>0</v>
      </c>
      <c r="AK30" s="219">
        <f>INDEX(InputsB!AP:AP,MATCH($A30,InputsB!$A:$A,0))</f>
        <v>0</v>
      </c>
      <c r="AL30" s="219">
        <f>INDEX(InputsB!AQ:AQ,MATCH($A30,InputsB!$A:$A,0))</f>
        <v>0</v>
      </c>
      <c r="AM30" s="219">
        <f>INDEX(InputsB!AR:AR,MATCH($A30,InputsB!$A:$A,0))</f>
        <v>0</v>
      </c>
      <c r="AN30" s="219">
        <f>INDEX(InputsB!AS:AS,MATCH($A30,InputsB!$A:$A,0))</f>
        <v>0</v>
      </c>
      <c r="AO30" s="219">
        <f>INDEX(InputsB!AT:AT,MATCH($A30,InputsB!$A:$A,0))</f>
        <v>0</v>
      </c>
      <c r="AP30" s="219">
        <f>INDEX(InputsB!AU:AU,MATCH($A30,InputsB!$A:$A,0))</f>
        <v>0</v>
      </c>
      <c r="AQ30" s="219">
        <f>INDEX(InputsB!AV:AV,MATCH($A30,InputsB!$A:$A,0))</f>
        <v>0</v>
      </c>
      <c r="AR30" s="219">
        <f>INDEX(InputsB!AW:AW,MATCH($A30,InputsB!$A:$A,0))</f>
        <v>0</v>
      </c>
      <c r="AS30" s="219">
        <f>INDEX(InputsB!AX:AX,MATCH($A30,InputsB!$A:$A,0))</f>
        <v>0</v>
      </c>
      <c r="AT30" s="219">
        <f>INDEX(InputsB!AY:AY,MATCH($A30,InputsB!$A:$A,0))</f>
        <v>0</v>
      </c>
      <c r="AU30" s="54"/>
      <c r="AV30" s="219">
        <f>INDEX(InputsC!$G:$G,MATCH($A30,InputsC!$A:$A,0))</f>
        <v>0</v>
      </c>
      <c r="AW30" s="219">
        <f t="shared" si="4"/>
        <v>0</v>
      </c>
    </row>
    <row r="31" spans="1:49">
      <c r="A31" s="195" t="s">
        <v>68</v>
      </c>
      <c r="B31" s="195" t="str">
        <f>INDEX('Ref1'!$E:$E,MATCH(A31,'Ref1'!$A:$A,0))</f>
        <v>Blaby</v>
      </c>
      <c r="C31" s="195" t="str">
        <f>INDEX('Ref1'!$F:$F,MATCH($A31,'Ref1'!$A:$A,0))</f>
        <v>E2421</v>
      </c>
      <c r="D31" s="240" t="str">
        <f>INDEX('Ref1'!$G:$G,MATCH($A31,'Ref1'!$A:$A,0))</f>
        <v>E6124</v>
      </c>
      <c r="E31" s="225">
        <f>INDEX(InputsD!$D:$D,MATCH($A31,InputsD!$A:$A,0))</f>
        <v>0</v>
      </c>
      <c r="G31" s="167">
        <f>INDEX(InputsA!R:R,MATCH($A31,InputsA!$A:$A,0))*$A$5+$E31*$A$5</f>
        <v>0</v>
      </c>
      <c r="H31" s="167">
        <f>INDEX(InputsA!S:S,MATCH($A31,InputsA!$A:$A,0))*$A$5+$E31*$A$5</f>
        <v>0</v>
      </c>
      <c r="I31" s="167">
        <f>INDEX(InputsA!T:T,MATCH($A31,InputsA!$A:$A,0))*$A$5+$E31*$A$5</f>
        <v>0</v>
      </c>
      <c r="J31" s="167">
        <f>INDEX(InputsA!U:U,MATCH($A31,InputsA!$A:$A,0))*$A$5+$E31*$A$5</f>
        <v>0</v>
      </c>
      <c r="K31" s="167">
        <f>INDEX(InputsA!V:V,MATCH($A31,InputsA!$A:$A,0))*$A$5+$E31*$A$5</f>
        <v>0</v>
      </c>
      <c r="L31" s="167">
        <f>INDEX(InputsA!W:W,MATCH($A31,InputsA!$A:$A,0))*$A$5+$E31*$A$5</f>
        <v>0</v>
      </c>
      <c r="M31" s="167">
        <f>INDEX(InputsA!X:X,MATCH($A31,InputsA!$A:$A,0))*$A$5+$E31*$A$5</f>
        <v>0</v>
      </c>
      <c r="N31" s="171">
        <f t="shared" si="1"/>
        <v>0</v>
      </c>
      <c r="O31" s="167">
        <f t="shared" si="2"/>
        <v>0</v>
      </c>
      <c r="P31" s="167">
        <f t="shared" si="5"/>
        <v>0</v>
      </c>
      <c r="Q31" s="167">
        <f t="shared" si="6"/>
        <v>0</v>
      </c>
      <c r="R31" s="167">
        <f t="shared" si="7"/>
        <v>0</v>
      </c>
      <c r="S31" s="167">
        <f t="shared" si="8"/>
        <v>0</v>
      </c>
      <c r="T31" s="167">
        <f t="shared" si="9"/>
        <v>0</v>
      </c>
      <c r="U31" s="167">
        <f t="shared" si="10"/>
        <v>0</v>
      </c>
      <c r="V31" s="167">
        <f t="shared" si="11"/>
        <v>0</v>
      </c>
      <c r="W31" s="167">
        <f t="shared" si="12"/>
        <v>0</v>
      </c>
      <c r="X31" s="167">
        <f t="shared" si="13"/>
        <v>0</v>
      </c>
      <c r="Y31" s="167">
        <f t="shared" si="14"/>
        <v>0</v>
      </c>
      <c r="Z31" s="167">
        <f t="shared" si="15"/>
        <v>0</v>
      </c>
      <c r="AA31" s="167">
        <f t="shared" si="16"/>
        <v>0</v>
      </c>
      <c r="AB31" s="167">
        <f t="shared" si="17"/>
        <v>0</v>
      </c>
      <c r="AC31" s="167">
        <f t="shared" si="18"/>
        <v>0</v>
      </c>
      <c r="AD31" s="36"/>
      <c r="AE31" s="219">
        <f>INDEX(InputsB!AJ:AJ,MATCH($A31,InputsB!$A:$A,0))</f>
        <v>0</v>
      </c>
      <c r="AF31" s="219">
        <f>INDEX(InputsB!AK:AK,MATCH($A31,InputsB!$A:$A,0))</f>
        <v>0</v>
      </c>
      <c r="AG31" s="219">
        <f>INDEX(InputsB!AL:AL,MATCH($A31,InputsB!$A:$A,0))</f>
        <v>0</v>
      </c>
      <c r="AH31" s="219">
        <f>INDEX(InputsB!AM:AM,MATCH($A31,InputsB!$A:$A,0))</f>
        <v>0</v>
      </c>
      <c r="AI31" s="219">
        <f>INDEX(InputsB!AN:AN,MATCH($A31,InputsB!$A:$A,0))</f>
        <v>0</v>
      </c>
      <c r="AJ31" s="219">
        <f>INDEX(InputsB!AO:AO,MATCH($A31,InputsB!$A:$A,0))</f>
        <v>0</v>
      </c>
      <c r="AK31" s="219">
        <f>INDEX(InputsB!AP:AP,MATCH($A31,InputsB!$A:$A,0))</f>
        <v>0</v>
      </c>
      <c r="AL31" s="219">
        <f>INDEX(InputsB!AQ:AQ,MATCH($A31,InputsB!$A:$A,0))</f>
        <v>0</v>
      </c>
      <c r="AM31" s="219">
        <f>INDEX(InputsB!AR:AR,MATCH($A31,InputsB!$A:$A,0))</f>
        <v>0</v>
      </c>
      <c r="AN31" s="219">
        <f>INDEX(InputsB!AS:AS,MATCH($A31,InputsB!$A:$A,0))</f>
        <v>0</v>
      </c>
      <c r="AO31" s="219">
        <f>INDEX(InputsB!AT:AT,MATCH($A31,InputsB!$A:$A,0))</f>
        <v>0</v>
      </c>
      <c r="AP31" s="219">
        <f>INDEX(InputsB!AU:AU,MATCH($A31,InputsB!$A:$A,0))</f>
        <v>0</v>
      </c>
      <c r="AQ31" s="219">
        <f>INDEX(InputsB!AV:AV,MATCH($A31,InputsB!$A:$A,0))</f>
        <v>0</v>
      </c>
      <c r="AR31" s="219">
        <f>INDEX(InputsB!AW:AW,MATCH($A31,InputsB!$A:$A,0))</f>
        <v>0</v>
      </c>
      <c r="AS31" s="219">
        <f>INDEX(InputsB!AX:AX,MATCH($A31,InputsB!$A:$A,0))</f>
        <v>0</v>
      </c>
      <c r="AT31" s="219">
        <f>INDEX(InputsB!AY:AY,MATCH($A31,InputsB!$A:$A,0))</f>
        <v>0</v>
      </c>
      <c r="AU31" s="54"/>
      <c r="AV31" s="219">
        <f>INDEX(InputsC!$G:$G,MATCH($A31,InputsC!$A:$A,0))</f>
        <v>0</v>
      </c>
      <c r="AW31" s="219">
        <f t="shared" si="4"/>
        <v>0</v>
      </c>
    </row>
    <row r="32" spans="1:49">
      <c r="A32" s="195" t="s">
        <v>70</v>
      </c>
      <c r="B32" s="195" t="str">
        <f>INDEX('Ref1'!$E:$E,MATCH(A32,'Ref1'!$A:$A,0))</f>
        <v>Blackburn with Darwen</v>
      </c>
      <c r="C32" s="195" t="str">
        <f>INDEX('Ref1'!$F:$F,MATCH($A32,'Ref1'!$A:$A,0))</f>
        <v>NA</v>
      </c>
      <c r="D32" s="240" t="str">
        <f>INDEX('Ref1'!$G:$G,MATCH($A32,'Ref1'!$A:$A,0))</f>
        <v>E6123</v>
      </c>
      <c r="E32" s="225">
        <f>INDEX(InputsD!$D:$D,MATCH($A32,InputsD!$A:$A,0))</f>
        <v>0</v>
      </c>
      <c r="G32" s="167">
        <f>INDEX(InputsA!R:R,MATCH($A32,InputsA!$A:$A,0))*$A$5+$E32*$A$5</f>
        <v>0</v>
      </c>
      <c r="H32" s="167">
        <f>INDEX(InputsA!S:S,MATCH($A32,InputsA!$A:$A,0))*$A$5+$E32*$A$5</f>
        <v>0</v>
      </c>
      <c r="I32" s="167">
        <f>INDEX(InputsA!T:T,MATCH($A32,InputsA!$A:$A,0))*$A$5+$E32*$A$5</f>
        <v>0</v>
      </c>
      <c r="J32" s="167">
        <f>INDEX(InputsA!U:U,MATCH($A32,InputsA!$A:$A,0))*$A$5+$E32*$A$5</f>
        <v>0</v>
      </c>
      <c r="K32" s="167">
        <f>INDEX(InputsA!V:V,MATCH($A32,InputsA!$A:$A,0))*$A$5+$E32*$A$5</f>
        <v>0</v>
      </c>
      <c r="L32" s="167">
        <f>INDEX(InputsA!W:W,MATCH($A32,InputsA!$A:$A,0))*$A$5+$E32*$A$5</f>
        <v>0</v>
      </c>
      <c r="M32" s="167">
        <f>INDEX(InputsA!X:X,MATCH($A32,InputsA!$A:$A,0))*$A$5+$E32*$A$5</f>
        <v>0</v>
      </c>
      <c r="N32" s="171">
        <f t="shared" si="1"/>
        <v>0</v>
      </c>
      <c r="O32" s="167">
        <f t="shared" si="2"/>
        <v>0</v>
      </c>
      <c r="P32" s="167">
        <f t="shared" si="5"/>
        <v>0</v>
      </c>
      <c r="Q32" s="167">
        <f t="shared" si="6"/>
        <v>0</v>
      </c>
      <c r="R32" s="167">
        <f t="shared" si="7"/>
        <v>0</v>
      </c>
      <c r="S32" s="167">
        <f t="shared" si="8"/>
        <v>0</v>
      </c>
      <c r="T32" s="167">
        <f t="shared" si="9"/>
        <v>0</v>
      </c>
      <c r="U32" s="167">
        <f t="shared" si="10"/>
        <v>0</v>
      </c>
      <c r="V32" s="167">
        <f t="shared" si="11"/>
        <v>0</v>
      </c>
      <c r="W32" s="167">
        <f t="shared" si="12"/>
        <v>0</v>
      </c>
      <c r="X32" s="167">
        <f t="shared" si="13"/>
        <v>0</v>
      </c>
      <c r="Y32" s="167">
        <f t="shared" si="14"/>
        <v>0</v>
      </c>
      <c r="Z32" s="167">
        <f t="shared" si="15"/>
        <v>0</v>
      </c>
      <c r="AA32" s="167">
        <f t="shared" si="16"/>
        <v>0</v>
      </c>
      <c r="AB32" s="167">
        <f t="shared" si="17"/>
        <v>0</v>
      </c>
      <c r="AC32" s="167">
        <f t="shared" si="18"/>
        <v>0</v>
      </c>
      <c r="AD32" s="36"/>
      <c r="AE32" s="219">
        <f>INDEX(InputsB!AJ:AJ,MATCH($A32,InputsB!$A:$A,0))</f>
        <v>0</v>
      </c>
      <c r="AF32" s="219">
        <f>INDEX(InputsB!AK:AK,MATCH($A32,InputsB!$A:$A,0))</f>
        <v>0</v>
      </c>
      <c r="AG32" s="219">
        <f>INDEX(InputsB!AL:AL,MATCH($A32,InputsB!$A:$A,0))</f>
        <v>0</v>
      </c>
      <c r="AH32" s="219">
        <f>INDEX(InputsB!AM:AM,MATCH($A32,InputsB!$A:$A,0))</f>
        <v>0</v>
      </c>
      <c r="AI32" s="219">
        <f>INDEX(InputsB!AN:AN,MATCH($A32,InputsB!$A:$A,0))</f>
        <v>0</v>
      </c>
      <c r="AJ32" s="219">
        <f>INDEX(InputsB!AO:AO,MATCH($A32,InputsB!$A:$A,0))</f>
        <v>0</v>
      </c>
      <c r="AK32" s="219">
        <f>INDEX(InputsB!AP:AP,MATCH($A32,InputsB!$A:$A,0))</f>
        <v>0</v>
      </c>
      <c r="AL32" s="219">
        <f>INDEX(InputsB!AQ:AQ,MATCH($A32,InputsB!$A:$A,0))</f>
        <v>0</v>
      </c>
      <c r="AM32" s="219">
        <f>INDEX(InputsB!AR:AR,MATCH($A32,InputsB!$A:$A,0))</f>
        <v>0</v>
      </c>
      <c r="AN32" s="219">
        <f>INDEX(InputsB!AS:AS,MATCH($A32,InputsB!$A:$A,0))</f>
        <v>0</v>
      </c>
      <c r="AO32" s="219">
        <f>INDEX(InputsB!AT:AT,MATCH($A32,InputsB!$A:$A,0))</f>
        <v>0</v>
      </c>
      <c r="AP32" s="219">
        <f>INDEX(InputsB!AU:AU,MATCH($A32,InputsB!$A:$A,0))</f>
        <v>0</v>
      </c>
      <c r="AQ32" s="219">
        <f>INDEX(InputsB!AV:AV,MATCH($A32,InputsB!$A:$A,0))</f>
        <v>0</v>
      </c>
      <c r="AR32" s="219">
        <f>INDEX(InputsB!AW:AW,MATCH($A32,InputsB!$A:$A,0))</f>
        <v>0</v>
      </c>
      <c r="AS32" s="219">
        <f>INDEX(InputsB!AX:AX,MATCH($A32,InputsB!$A:$A,0))</f>
        <v>0</v>
      </c>
      <c r="AT32" s="219">
        <f>INDEX(InputsB!AY:AY,MATCH($A32,InputsB!$A:$A,0))</f>
        <v>0</v>
      </c>
      <c r="AU32" s="54"/>
      <c r="AV32" s="219">
        <f>INDEX(InputsC!$G:$G,MATCH($A32,InputsC!$A:$A,0))</f>
        <v>0</v>
      </c>
      <c r="AW32" s="219">
        <f t="shared" si="4"/>
        <v>0</v>
      </c>
    </row>
    <row r="33" spans="1:49">
      <c r="A33" s="195" t="s">
        <v>72</v>
      </c>
      <c r="B33" s="195" t="str">
        <f>INDEX('Ref1'!$E:$E,MATCH(A33,'Ref1'!$A:$A,0))</f>
        <v>Blackpool</v>
      </c>
      <c r="C33" s="195" t="str">
        <f>INDEX('Ref1'!$F:$F,MATCH($A33,'Ref1'!$A:$A,0))</f>
        <v>NA</v>
      </c>
      <c r="D33" s="240" t="str">
        <f>INDEX('Ref1'!$G:$G,MATCH($A33,'Ref1'!$A:$A,0))</f>
        <v>E6123</v>
      </c>
      <c r="E33" s="225">
        <f>INDEX(InputsD!$D:$D,MATCH($A33,InputsD!$A:$A,0))</f>
        <v>0</v>
      </c>
      <c r="G33" s="167">
        <f>INDEX(InputsA!R:R,MATCH($A33,InputsA!$A:$A,0))*$A$5+$E33*$A$5</f>
        <v>0</v>
      </c>
      <c r="H33" s="167">
        <f>INDEX(InputsA!S:S,MATCH($A33,InputsA!$A:$A,0))*$A$5+$E33*$A$5</f>
        <v>0</v>
      </c>
      <c r="I33" s="167">
        <f>INDEX(InputsA!T:T,MATCH($A33,InputsA!$A:$A,0))*$A$5+$E33*$A$5</f>
        <v>0</v>
      </c>
      <c r="J33" s="167">
        <f>INDEX(InputsA!U:U,MATCH($A33,InputsA!$A:$A,0))*$A$5+$E33*$A$5</f>
        <v>0</v>
      </c>
      <c r="K33" s="167">
        <f>INDEX(InputsA!V:V,MATCH($A33,InputsA!$A:$A,0))*$A$5+$E33*$A$5</f>
        <v>0</v>
      </c>
      <c r="L33" s="167">
        <f>INDEX(InputsA!W:W,MATCH($A33,InputsA!$A:$A,0))*$A$5+$E33*$A$5</f>
        <v>0</v>
      </c>
      <c r="M33" s="167">
        <f>INDEX(InputsA!X:X,MATCH($A33,InputsA!$A:$A,0))*$A$5+$E33*$A$5</f>
        <v>0</v>
      </c>
      <c r="N33" s="171">
        <f t="shared" si="1"/>
        <v>0</v>
      </c>
      <c r="O33" s="167">
        <f t="shared" si="2"/>
        <v>0</v>
      </c>
      <c r="P33" s="167">
        <f t="shared" si="5"/>
        <v>0</v>
      </c>
      <c r="Q33" s="167">
        <f t="shared" si="6"/>
        <v>0</v>
      </c>
      <c r="R33" s="167">
        <f t="shared" si="7"/>
        <v>0</v>
      </c>
      <c r="S33" s="167">
        <f t="shared" si="8"/>
        <v>0</v>
      </c>
      <c r="T33" s="167">
        <f t="shared" si="9"/>
        <v>0</v>
      </c>
      <c r="U33" s="167">
        <f t="shared" si="10"/>
        <v>0</v>
      </c>
      <c r="V33" s="167">
        <f t="shared" si="11"/>
        <v>0</v>
      </c>
      <c r="W33" s="167">
        <f t="shared" si="12"/>
        <v>0</v>
      </c>
      <c r="X33" s="167">
        <f t="shared" si="13"/>
        <v>0</v>
      </c>
      <c r="Y33" s="167">
        <f t="shared" si="14"/>
        <v>0</v>
      </c>
      <c r="Z33" s="167">
        <f t="shared" si="15"/>
        <v>0</v>
      </c>
      <c r="AA33" s="167">
        <f t="shared" si="16"/>
        <v>0</v>
      </c>
      <c r="AB33" s="167">
        <f t="shared" si="17"/>
        <v>0</v>
      </c>
      <c r="AC33" s="167">
        <f t="shared" si="18"/>
        <v>0</v>
      </c>
      <c r="AD33" s="36"/>
      <c r="AE33" s="219">
        <f>INDEX(InputsB!AJ:AJ,MATCH($A33,InputsB!$A:$A,0))</f>
        <v>0</v>
      </c>
      <c r="AF33" s="219">
        <f>INDEX(InputsB!AK:AK,MATCH($A33,InputsB!$A:$A,0))</f>
        <v>0</v>
      </c>
      <c r="AG33" s="219">
        <f>INDEX(InputsB!AL:AL,MATCH($A33,InputsB!$A:$A,0))</f>
        <v>0</v>
      </c>
      <c r="AH33" s="219">
        <f>INDEX(InputsB!AM:AM,MATCH($A33,InputsB!$A:$A,0))</f>
        <v>0</v>
      </c>
      <c r="AI33" s="219">
        <f>INDEX(InputsB!AN:AN,MATCH($A33,InputsB!$A:$A,0))</f>
        <v>0</v>
      </c>
      <c r="AJ33" s="219">
        <f>INDEX(InputsB!AO:AO,MATCH($A33,InputsB!$A:$A,0))</f>
        <v>0</v>
      </c>
      <c r="AK33" s="219">
        <f>INDEX(InputsB!AP:AP,MATCH($A33,InputsB!$A:$A,0))</f>
        <v>0</v>
      </c>
      <c r="AL33" s="219">
        <f>INDEX(InputsB!AQ:AQ,MATCH($A33,InputsB!$A:$A,0))</f>
        <v>0</v>
      </c>
      <c r="AM33" s="219">
        <f>INDEX(InputsB!AR:AR,MATCH($A33,InputsB!$A:$A,0))</f>
        <v>0</v>
      </c>
      <c r="AN33" s="219">
        <f>INDEX(InputsB!AS:AS,MATCH($A33,InputsB!$A:$A,0))</f>
        <v>0</v>
      </c>
      <c r="AO33" s="219">
        <f>INDEX(InputsB!AT:AT,MATCH($A33,InputsB!$A:$A,0))</f>
        <v>0</v>
      </c>
      <c r="AP33" s="219">
        <f>INDEX(InputsB!AU:AU,MATCH($A33,InputsB!$A:$A,0))</f>
        <v>0</v>
      </c>
      <c r="AQ33" s="219">
        <f>INDEX(InputsB!AV:AV,MATCH($A33,InputsB!$A:$A,0))</f>
        <v>0</v>
      </c>
      <c r="AR33" s="219">
        <f>INDEX(InputsB!AW:AW,MATCH($A33,InputsB!$A:$A,0))</f>
        <v>0</v>
      </c>
      <c r="AS33" s="219">
        <f>INDEX(InputsB!AX:AX,MATCH($A33,InputsB!$A:$A,0))</f>
        <v>0</v>
      </c>
      <c r="AT33" s="219">
        <f>INDEX(InputsB!AY:AY,MATCH($A33,InputsB!$A:$A,0))</f>
        <v>0</v>
      </c>
      <c r="AU33" s="54"/>
      <c r="AV33" s="219">
        <f>INDEX(InputsC!$G:$G,MATCH($A33,InputsC!$A:$A,0))</f>
        <v>0</v>
      </c>
      <c r="AW33" s="219">
        <f t="shared" si="4"/>
        <v>0</v>
      </c>
    </row>
    <row r="34" spans="1:49">
      <c r="A34" s="195" t="s">
        <v>74</v>
      </c>
      <c r="B34" s="195" t="str">
        <f>INDEX('Ref1'!$E:$E,MATCH(A34,'Ref1'!$A:$A,0))</f>
        <v>Bolsover</v>
      </c>
      <c r="C34" s="195" t="str">
        <f>INDEX('Ref1'!$F:$F,MATCH($A34,'Ref1'!$A:$A,0))</f>
        <v>E1021</v>
      </c>
      <c r="D34" s="240" t="str">
        <f>INDEX('Ref1'!$G:$G,MATCH($A34,'Ref1'!$A:$A,0))</f>
        <v>E6110</v>
      </c>
      <c r="E34" s="225">
        <f>INDEX(InputsD!$D:$D,MATCH($A34,InputsD!$A:$A,0))</f>
        <v>0</v>
      </c>
      <c r="G34" s="167">
        <f>INDEX(InputsA!R:R,MATCH($A34,InputsA!$A:$A,0))*$A$5+$E34*$A$5</f>
        <v>0</v>
      </c>
      <c r="H34" s="167">
        <f>INDEX(InputsA!S:S,MATCH($A34,InputsA!$A:$A,0))*$A$5+$E34*$A$5</f>
        <v>0</v>
      </c>
      <c r="I34" s="167">
        <f>INDEX(InputsA!T:T,MATCH($A34,InputsA!$A:$A,0))*$A$5+$E34*$A$5</f>
        <v>0</v>
      </c>
      <c r="J34" s="167">
        <f>INDEX(InputsA!U:U,MATCH($A34,InputsA!$A:$A,0))*$A$5+$E34*$A$5</f>
        <v>0</v>
      </c>
      <c r="K34" s="167">
        <f>INDEX(InputsA!V:V,MATCH($A34,InputsA!$A:$A,0))*$A$5+$E34*$A$5</f>
        <v>0</v>
      </c>
      <c r="L34" s="167">
        <f>INDEX(InputsA!W:W,MATCH($A34,InputsA!$A:$A,0))*$A$5+$E34*$A$5</f>
        <v>0</v>
      </c>
      <c r="M34" s="167">
        <f>INDEX(InputsA!X:X,MATCH($A34,InputsA!$A:$A,0))*$A$5+$E34*$A$5</f>
        <v>0</v>
      </c>
      <c r="N34" s="171">
        <f t="shared" si="1"/>
        <v>0</v>
      </c>
      <c r="O34" s="167">
        <f t="shared" si="2"/>
        <v>0</v>
      </c>
      <c r="P34" s="167">
        <f t="shared" si="5"/>
        <v>0</v>
      </c>
      <c r="Q34" s="167">
        <f t="shared" si="6"/>
        <v>0</v>
      </c>
      <c r="R34" s="167">
        <f t="shared" si="7"/>
        <v>0</v>
      </c>
      <c r="S34" s="167">
        <f t="shared" si="8"/>
        <v>0</v>
      </c>
      <c r="T34" s="167">
        <f t="shared" si="9"/>
        <v>0</v>
      </c>
      <c r="U34" s="167">
        <f t="shared" si="10"/>
        <v>0</v>
      </c>
      <c r="V34" s="167">
        <f t="shared" si="11"/>
        <v>0</v>
      </c>
      <c r="W34" s="167">
        <f t="shared" si="12"/>
        <v>0</v>
      </c>
      <c r="X34" s="167">
        <f t="shared" si="13"/>
        <v>0</v>
      </c>
      <c r="Y34" s="167">
        <f t="shared" si="14"/>
        <v>0</v>
      </c>
      <c r="Z34" s="167">
        <f t="shared" si="15"/>
        <v>0</v>
      </c>
      <c r="AA34" s="167">
        <f t="shared" si="16"/>
        <v>0</v>
      </c>
      <c r="AB34" s="167">
        <f t="shared" si="17"/>
        <v>0</v>
      </c>
      <c r="AC34" s="167">
        <f t="shared" si="18"/>
        <v>0</v>
      </c>
      <c r="AD34" s="36"/>
      <c r="AE34" s="219">
        <f>INDEX(InputsB!AJ:AJ,MATCH($A34,InputsB!$A:$A,0))</f>
        <v>0</v>
      </c>
      <c r="AF34" s="219">
        <f>INDEX(InputsB!AK:AK,MATCH($A34,InputsB!$A:$A,0))</f>
        <v>0</v>
      </c>
      <c r="AG34" s="219">
        <f>INDEX(InputsB!AL:AL,MATCH($A34,InputsB!$A:$A,0))</f>
        <v>0</v>
      </c>
      <c r="AH34" s="219">
        <f>INDEX(InputsB!AM:AM,MATCH($A34,InputsB!$A:$A,0))</f>
        <v>0</v>
      </c>
      <c r="AI34" s="219">
        <f>INDEX(InputsB!AN:AN,MATCH($A34,InputsB!$A:$A,0))</f>
        <v>0</v>
      </c>
      <c r="AJ34" s="219">
        <f>INDEX(InputsB!AO:AO,MATCH($A34,InputsB!$A:$A,0))</f>
        <v>0</v>
      </c>
      <c r="AK34" s="219">
        <f>INDEX(InputsB!AP:AP,MATCH($A34,InputsB!$A:$A,0))</f>
        <v>0</v>
      </c>
      <c r="AL34" s="219">
        <f>INDEX(InputsB!AQ:AQ,MATCH($A34,InputsB!$A:$A,0))</f>
        <v>0</v>
      </c>
      <c r="AM34" s="219">
        <f>INDEX(InputsB!AR:AR,MATCH($A34,InputsB!$A:$A,0))</f>
        <v>0</v>
      </c>
      <c r="AN34" s="219">
        <f>INDEX(InputsB!AS:AS,MATCH($A34,InputsB!$A:$A,0))</f>
        <v>0</v>
      </c>
      <c r="AO34" s="219">
        <f>INDEX(InputsB!AT:AT,MATCH($A34,InputsB!$A:$A,0))</f>
        <v>0</v>
      </c>
      <c r="AP34" s="219">
        <f>INDEX(InputsB!AU:AU,MATCH($A34,InputsB!$A:$A,0))</f>
        <v>0</v>
      </c>
      <c r="AQ34" s="219">
        <f>INDEX(InputsB!AV:AV,MATCH($A34,InputsB!$A:$A,0))</f>
        <v>0</v>
      </c>
      <c r="AR34" s="219">
        <f>INDEX(InputsB!AW:AW,MATCH($A34,InputsB!$A:$A,0))</f>
        <v>0</v>
      </c>
      <c r="AS34" s="219">
        <f>INDEX(InputsB!AX:AX,MATCH($A34,InputsB!$A:$A,0))</f>
        <v>0</v>
      </c>
      <c r="AT34" s="219">
        <f>INDEX(InputsB!AY:AY,MATCH($A34,InputsB!$A:$A,0))</f>
        <v>0</v>
      </c>
      <c r="AU34" s="54"/>
      <c r="AV34" s="219">
        <f>INDEX(InputsC!$G:$G,MATCH($A34,InputsC!$A:$A,0))</f>
        <v>0</v>
      </c>
      <c r="AW34" s="219">
        <f t="shared" si="4"/>
        <v>0</v>
      </c>
    </row>
    <row r="35" spans="1:49">
      <c r="A35" s="195" t="s">
        <v>76</v>
      </c>
      <c r="B35" s="195" t="str">
        <f>INDEX('Ref1'!$E:$E,MATCH(A35,'Ref1'!$A:$A,0))</f>
        <v>Bolton</v>
      </c>
      <c r="C35" s="195" t="str">
        <f>INDEX('Ref1'!$F:$F,MATCH($A35,'Ref1'!$A:$A,0))</f>
        <v>NA</v>
      </c>
      <c r="D35" s="240" t="str">
        <f>INDEX('Ref1'!$G:$G,MATCH($A35,'Ref1'!$A:$A,0))</f>
        <v>E6348</v>
      </c>
      <c r="E35" s="225">
        <f>INDEX(InputsD!$D:$D,MATCH($A35,InputsD!$A:$A,0))</f>
        <v>0</v>
      </c>
      <c r="G35" s="167">
        <f>INDEX(InputsA!R:R,MATCH($A35,InputsA!$A:$A,0))*$A$5+$E35*$A$5</f>
        <v>0</v>
      </c>
      <c r="H35" s="167">
        <f>INDEX(InputsA!S:S,MATCH($A35,InputsA!$A:$A,0))*$A$5+$E35*$A$5</f>
        <v>0</v>
      </c>
      <c r="I35" s="167">
        <f>INDEX(InputsA!T:T,MATCH($A35,InputsA!$A:$A,0))*$A$5+$E35*$A$5</f>
        <v>0</v>
      </c>
      <c r="J35" s="167">
        <f>INDEX(InputsA!U:U,MATCH($A35,InputsA!$A:$A,0))*$A$5+$E35*$A$5</f>
        <v>0</v>
      </c>
      <c r="K35" s="167">
        <f>INDEX(InputsA!V:V,MATCH($A35,InputsA!$A:$A,0))*$A$5+$E35*$A$5</f>
        <v>0</v>
      </c>
      <c r="L35" s="167">
        <f>INDEX(InputsA!W:W,MATCH($A35,InputsA!$A:$A,0))*$A$5+$E35*$A$5</f>
        <v>0</v>
      </c>
      <c r="M35" s="167">
        <f>INDEX(InputsA!X:X,MATCH($A35,InputsA!$A:$A,0))*$A$5+$E35*$A$5</f>
        <v>0</v>
      </c>
      <c r="N35" s="171">
        <f t="shared" si="1"/>
        <v>0</v>
      </c>
      <c r="O35" s="167">
        <f t="shared" si="2"/>
        <v>0</v>
      </c>
      <c r="P35" s="167">
        <f t="shared" si="5"/>
        <v>0</v>
      </c>
      <c r="Q35" s="167">
        <f t="shared" si="6"/>
        <v>0</v>
      </c>
      <c r="R35" s="167">
        <f t="shared" si="7"/>
        <v>0</v>
      </c>
      <c r="S35" s="167">
        <f t="shared" si="8"/>
        <v>0</v>
      </c>
      <c r="T35" s="167">
        <f t="shared" si="9"/>
        <v>0</v>
      </c>
      <c r="U35" s="167">
        <f t="shared" si="10"/>
        <v>0</v>
      </c>
      <c r="V35" s="167">
        <f t="shared" si="11"/>
        <v>0</v>
      </c>
      <c r="W35" s="167">
        <f t="shared" si="12"/>
        <v>0</v>
      </c>
      <c r="X35" s="167">
        <f t="shared" si="13"/>
        <v>0</v>
      </c>
      <c r="Y35" s="167">
        <f t="shared" si="14"/>
        <v>0</v>
      </c>
      <c r="Z35" s="167">
        <f t="shared" si="15"/>
        <v>0</v>
      </c>
      <c r="AA35" s="167">
        <f t="shared" si="16"/>
        <v>0</v>
      </c>
      <c r="AB35" s="167">
        <f t="shared" si="17"/>
        <v>0</v>
      </c>
      <c r="AC35" s="167">
        <f t="shared" si="18"/>
        <v>0</v>
      </c>
      <c r="AD35" s="36"/>
      <c r="AE35" s="219">
        <f>INDEX(InputsB!AJ:AJ,MATCH($A35,InputsB!$A:$A,0))</f>
        <v>0</v>
      </c>
      <c r="AF35" s="219">
        <f>INDEX(InputsB!AK:AK,MATCH($A35,InputsB!$A:$A,0))</f>
        <v>0</v>
      </c>
      <c r="AG35" s="219">
        <f>INDEX(InputsB!AL:AL,MATCH($A35,InputsB!$A:$A,0))</f>
        <v>0</v>
      </c>
      <c r="AH35" s="219">
        <f>INDEX(InputsB!AM:AM,MATCH($A35,InputsB!$A:$A,0))</f>
        <v>0</v>
      </c>
      <c r="AI35" s="219">
        <f>INDEX(InputsB!AN:AN,MATCH($A35,InputsB!$A:$A,0))</f>
        <v>0</v>
      </c>
      <c r="AJ35" s="219">
        <f>INDEX(InputsB!AO:AO,MATCH($A35,InputsB!$A:$A,0))</f>
        <v>0</v>
      </c>
      <c r="AK35" s="219">
        <f>INDEX(InputsB!AP:AP,MATCH($A35,InputsB!$A:$A,0))</f>
        <v>0</v>
      </c>
      <c r="AL35" s="219">
        <f>INDEX(InputsB!AQ:AQ,MATCH($A35,InputsB!$A:$A,0))</f>
        <v>0</v>
      </c>
      <c r="AM35" s="219">
        <f>INDEX(InputsB!AR:AR,MATCH($A35,InputsB!$A:$A,0))</f>
        <v>0</v>
      </c>
      <c r="AN35" s="219">
        <f>INDEX(InputsB!AS:AS,MATCH($A35,InputsB!$A:$A,0))</f>
        <v>0</v>
      </c>
      <c r="AO35" s="219">
        <f>INDEX(InputsB!AT:AT,MATCH($A35,InputsB!$A:$A,0))</f>
        <v>0</v>
      </c>
      <c r="AP35" s="219">
        <f>INDEX(InputsB!AU:AU,MATCH($A35,InputsB!$A:$A,0))</f>
        <v>0</v>
      </c>
      <c r="AQ35" s="219">
        <f>INDEX(InputsB!AV:AV,MATCH($A35,InputsB!$A:$A,0))</f>
        <v>0</v>
      </c>
      <c r="AR35" s="219">
        <f>INDEX(InputsB!AW:AW,MATCH($A35,InputsB!$A:$A,0))</f>
        <v>0</v>
      </c>
      <c r="AS35" s="219">
        <f>INDEX(InputsB!AX:AX,MATCH($A35,InputsB!$A:$A,0))</f>
        <v>0</v>
      </c>
      <c r="AT35" s="219">
        <f>INDEX(InputsB!AY:AY,MATCH($A35,InputsB!$A:$A,0))</f>
        <v>0</v>
      </c>
      <c r="AU35" s="54"/>
      <c r="AV35" s="219">
        <f>INDEX(InputsC!$G:$G,MATCH($A35,InputsC!$A:$A,0))</f>
        <v>0</v>
      </c>
      <c r="AW35" s="219">
        <f t="shared" si="4"/>
        <v>0</v>
      </c>
    </row>
    <row r="36" spans="1:49">
      <c r="A36" s="195" t="s">
        <v>78</v>
      </c>
      <c r="B36" s="195" t="str">
        <f>INDEX('Ref1'!$E:$E,MATCH(A36,'Ref1'!$A:$A,0))</f>
        <v>Boston</v>
      </c>
      <c r="C36" s="195" t="str">
        <f>INDEX('Ref1'!$F:$F,MATCH($A36,'Ref1'!$A:$A,0))</f>
        <v>E2520</v>
      </c>
      <c r="D36" s="240" t="str">
        <f>INDEX('Ref1'!$G:$G,MATCH($A36,'Ref1'!$A:$A,0))</f>
        <v>NA</v>
      </c>
      <c r="E36" s="225">
        <f>INDEX(InputsD!$D:$D,MATCH($A36,InputsD!$A:$A,0))</f>
        <v>0</v>
      </c>
      <c r="G36" s="167">
        <f>INDEX(InputsA!R:R,MATCH($A36,InputsA!$A:$A,0))*$A$5+$E36*$A$5</f>
        <v>0</v>
      </c>
      <c r="H36" s="167">
        <f>INDEX(InputsA!S:S,MATCH($A36,InputsA!$A:$A,0))*$A$5+$E36*$A$5</f>
        <v>0</v>
      </c>
      <c r="I36" s="167">
        <f>INDEX(InputsA!T:T,MATCH($A36,InputsA!$A:$A,0))*$A$5+$E36*$A$5</f>
        <v>0</v>
      </c>
      <c r="J36" s="167">
        <f>INDEX(InputsA!U:U,MATCH($A36,InputsA!$A:$A,0))*$A$5+$E36*$A$5</f>
        <v>0</v>
      </c>
      <c r="K36" s="167">
        <f>INDEX(InputsA!V:V,MATCH($A36,InputsA!$A:$A,0))*$A$5+$E36*$A$5</f>
        <v>0</v>
      </c>
      <c r="L36" s="167">
        <f>INDEX(InputsA!W:W,MATCH($A36,InputsA!$A:$A,0))*$A$5+$E36*$A$5</f>
        <v>0</v>
      </c>
      <c r="M36" s="167">
        <f>INDEX(InputsA!X:X,MATCH($A36,InputsA!$A:$A,0))*$A$5+$E36*$A$5</f>
        <v>0</v>
      </c>
      <c r="N36" s="171">
        <f t="shared" si="1"/>
        <v>0</v>
      </c>
      <c r="O36" s="167">
        <f t="shared" si="2"/>
        <v>0</v>
      </c>
      <c r="P36" s="167">
        <f t="shared" si="5"/>
        <v>0</v>
      </c>
      <c r="Q36" s="167">
        <f t="shared" si="6"/>
        <v>0</v>
      </c>
      <c r="R36" s="167">
        <f t="shared" si="7"/>
        <v>0</v>
      </c>
      <c r="S36" s="167">
        <f t="shared" si="8"/>
        <v>0</v>
      </c>
      <c r="T36" s="167">
        <f t="shared" si="9"/>
        <v>0</v>
      </c>
      <c r="U36" s="167">
        <f t="shared" si="10"/>
        <v>0</v>
      </c>
      <c r="V36" s="167">
        <f t="shared" si="11"/>
        <v>0</v>
      </c>
      <c r="W36" s="167">
        <f t="shared" si="12"/>
        <v>0</v>
      </c>
      <c r="X36" s="167">
        <f t="shared" si="13"/>
        <v>0</v>
      </c>
      <c r="Y36" s="167">
        <f t="shared" si="14"/>
        <v>0</v>
      </c>
      <c r="Z36" s="167">
        <f t="shared" si="15"/>
        <v>0</v>
      </c>
      <c r="AA36" s="167">
        <f t="shared" si="16"/>
        <v>0</v>
      </c>
      <c r="AB36" s="167">
        <f t="shared" si="17"/>
        <v>0</v>
      </c>
      <c r="AC36" s="167">
        <f t="shared" si="18"/>
        <v>0</v>
      </c>
      <c r="AD36" s="36"/>
      <c r="AE36" s="219">
        <f>INDEX(InputsB!AJ:AJ,MATCH($A36,InputsB!$A:$A,0))</f>
        <v>0</v>
      </c>
      <c r="AF36" s="219">
        <f>INDEX(InputsB!AK:AK,MATCH($A36,InputsB!$A:$A,0))</f>
        <v>0</v>
      </c>
      <c r="AG36" s="219">
        <f>INDEX(InputsB!AL:AL,MATCH($A36,InputsB!$A:$A,0))</f>
        <v>0</v>
      </c>
      <c r="AH36" s="219">
        <f>INDEX(InputsB!AM:AM,MATCH($A36,InputsB!$A:$A,0))</f>
        <v>0</v>
      </c>
      <c r="AI36" s="219">
        <f>INDEX(InputsB!AN:AN,MATCH($A36,InputsB!$A:$A,0))</f>
        <v>0</v>
      </c>
      <c r="AJ36" s="219">
        <f>INDEX(InputsB!AO:AO,MATCH($A36,InputsB!$A:$A,0))</f>
        <v>0</v>
      </c>
      <c r="AK36" s="219">
        <f>INDEX(InputsB!AP:AP,MATCH($A36,InputsB!$A:$A,0))</f>
        <v>0</v>
      </c>
      <c r="AL36" s="219">
        <f>INDEX(InputsB!AQ:AQ,MATCH($A36,InputsB!$A:$A,0))</f>
        <v>0</v>
      </c>
      <c r="AM36" s="219">
        <f>INDEX(InputsB!AR:AR,MATCH($A36,InputsB!$A:$A,0))</f>
        <v>0</v>
      </c>
      <c r="AN36" s="219">
        <f>INDEX(InputsB!AS:AS,MATCH($A36,InputsB!$A:$A,0))</f>
        <v>0</v>
      </c>
      <c r="AO36" s="219">
        <f>INDEX(InputsB!AT:AT,MATCH($A36,InputsB!$A:$A,0))</f>
        <v>0</v>
      </c>
      <c r="AP36" s="219">
        <f>INDEX(InputsB!AU:AU,MATCH($A36,InputsB!$A:$A,0))</f>
        <v>0</v>
      </c>
      <c r="AQ36" s="219">
        <f>INDEX(InputsB!AV:AV,MATCH($A36,InputsB!$A:$A,0))</f>
        <v>0</v>
      </c>
      <c r="AR36" s="219">
        <f>INDEX(InputsB!AW:AW,MATCH($A36,InputsB!$A:$A,0))</f>
        <v>0</v>
      </c>
      <c r="AS36" s="219">
        <f>INDEX(InputsB!AX:AX,MATCH($A36,InputsB!$A:$A,0))</f>
        <v>0</v>
      </c>
      <c r="AT36" s="219">
        <f>INDEX(InputsB!AY:AY,MATCH($A36,InputsB!$A:$A,0))</f>
        <v>0</v>
      </c>
      <c r="AU36" s="54"/>
      <c r="AV36" s="219">
        <f>INDEX(InputsC!$G:$G,MATCH($A36,InputsC!$A:$A,0))</f>
        <v>0</v>
      </c>
      <c r="AW36" s="219">
        <f t="shared" si="4"/>
        <v>0</v>
      </c>
    </row>
    <row r="37" spans="1:49">
      <c r="A37" s="195" t="s">
        <v>80</v>
      </c>
      <c r="B37" s="195" t="str">
        <f>INDEX('Ref1'!$E:$E,MATCH(A37,'Ref1'!$A:$A,0))</f>
        <v>Bournemouth</v>
      </c>
      <c r="C37" s="195" t="str">
        <f>INDEX('Ref1'!$F:$F,MATCH($A37,'Ref1'!$A:$A,0))</f>
        <v>NA</v>
      </c>
      <c r="D37" s="240" t="str">
        <f>INDEX('Ref1'!$G:$G,MATCH($A37,'Ref1'!$A:$A,0))</f>
        <v>E6162</v>
      </c>
      <c r="E37" s="225">
        <f>INDEX(InputsD!$D:$D,MATCH($A37,InputsD!$A:$A,0))</f>
        <v>0</v>
      </c>
      <c r="G37" s="167">
        <f>INDEX(InputsA!R:R,MATCH($A37,InputsA!$A:$A,0))*$A$5+$E37*$A$5</f>
        <v>0</v>
      </c>
      <c r="H37" s="167">
        <f>INDEX(InputsA!S:S,MATCH($A37,InputsA!$A:$A,0))*$A$5+$E37*$A$5</f>
        <v>0</v>
      </c>
      <c r="I37" s="167">
        <f>INDEX(InputsA!T:T,MATCH($A37,InputsA!$A:$A,0))*$A$5+$E37*$A$5</f>
        <v>0</v>
      </c>
      <c r="J37" s="167">
        <f>INDEX(InputsA!U:U,MATCH($A37,InputsA!$A:$A,0))*$A$5+$E37*$A$5</f>
        <v>0</v>
      </c>
      <c r="K37" s="167">
        <f>INDEX(InputsA!V:V,MATCH($A37,InputsA!$A:$A,0))*$A$5+$E37*$A$5</f>
        <v>0</v>
      </c>
      <c r="L37" s="167">
        <f>INDEX(InputsA!W:W,MATCH($A37,InputsA!$A:$A,0))*$A$5+$E37*$A$5</f>
        <v>0</v>
      </c>
      <c r="M37" s="479">
        <f>INDEX(InputsA!X:X,MATCH($A37,InputsA!$A:$A,0))*$A$5+$E37*$A$5</f>
        <v>0</v>
      </c>
      <c r="N37" s="171">
        <f t="shared" si="1"/>
        <v>0</v>
      </c>
      <c r="O37" s="167">
        <f t="shared" si="2"/>
        <v>0</v>
      </c>
      <c r="P37" s="167">
        <f t="shared" si="5"/>
        <v>0</v>
      </c>
      <c r="Q37" s="167">
        <f t="shared" si="6"/>
        <v>0</v>
      </c>
      <c r="R37" s="167">
        <f t="shared" si="7"/>
        <v>0</v>
      </c>
      <c r="S37" s="167">
        <f t="shared" si="8"/>
        <v>0</v>
      </c>
      <c r="T37" s="167">
        <f t="shared" si="9"/>
        <v>0</v>
      </c>
      <c r="U37" s="167">
        <f t="shared" si="10"/>
        <v>0</v>
      </c>
      <c r="V37" s="167">
        <f t="shared" si="11"/>
        <v>0</v>
      </c>
      <c r="W37" s="167">
        <f t="shared" si="12"/>
        <v>0</v>
      </c>
      <c r="X37" s="167">
        <f t="shared" si="13"/>
        <v>0</v>
      </c>
      <c r="Y37" s="167">
        <f t="shared" si="14"/>
        <v>0</v>
      </c>
      <c r="Z37" s="167">
        <f t="shared" si="15"/>
        <v>0</v>
      </c>
      <c r="AA37" s="167">
        <f t="shared" si="16"/>
        <v>0</v>
      </c>
      <c r="AB37" s="167">
        <f t="shared" si="17"/>
        <v>0</v>
      </c>
      <c r="AC37" s="167">
        <f t="shared" si="18"/>
        <v>0</v>
      </c>
      <c r="AD37" s="36"/>
      <c r="AE37" s="219">
        <f>INDEX(InputsB!AJ:AJ,MATCH($A37,InputsB!$A:$A,0))</f>
        <v>0</v>
      </c>
      <c r="AF37" s="219">
        <f>INDEX(InputsB!AK:AK,MATCH($A37,InputsB!$A:$A,0))</f>
        <v>0</v>
      </c>
      <c r="AG37" s="219">
        <f>INDEX(InputsB!AL:AL,MATCH($A37,InputsB!$A:$A,0))</f>
        <v>0</v>
      </c>
      <c r="AH37" s="219">
        <f>INDEX(InputsB!AM:AM,MATCH($A37,InputsB!$A:$A,0))</f>
        <v>0</v>
      </c>
      <c r="AI37" s="219">
        <f>INDEX(InputsB!AN:AN,MATCH($A37,InputsB!$A:$A,0))</f>
        <v>0</v>
      </c>
      <c r="AJ37" s="219">
        <f>INDEX(InputsB!AO:AO,MATCH($A37,InputsB!$A:$A,0))</f>
        <v>0</v>
      </c>
      <c r="AK37" s="219">
        <f>INDEX(InputsB!AP:AP,MATCH($A37,InputsB!$A:$A,0))</f>
        <v>0</v>
      </c>
      <c r="AL37" s="219">
        <f>INDEX(InputsB!AQ:AQ,MATCH($A37,InputsB!$A:$A,0))</f>
        <v>0</v>
      </c>
      <c r="AM37" s="219">
        <f>INDEX(InputsB!AR:AR,MATCH($A37,InputsB!$A:$A,0))</f>
        <v>0</v>
      </c>
      <c r="AN37" s="219">
        <f>INDEX(InputsB!AS:AS,MATCH($A37,InputsB!$A:$A,0))</f>
        <v>0</v>
      </c>
      <c r="AO37" s="219">
        <f>INDEX(InputsB!AT:AT,MATCH($A37,InputsB!$A:$A,0))</f>
        <v>0</v>
      </c>
      <c r="AP37" s="219">
        <f>INDEX(InputsB!AU:AU,MATCH($A37,InputsB!$A:$A,0))</f>
        <v>0</v>
      </c>
      <c r="AQ37" s="219">
        <f>INDEX(InputsB!AV:AV,MATCH($A37,InputsB!$A:$A,0))</f>
        <v>0</v>
      </c>
      <c r="AR37" s="219">
        <f>INDEX(InputsB!AW:AW,MATCH($A37,InputsB!$A:$A,0))</f>
        <v>0</v>
      </c>
      <c r="AS37" s="219">
        <f>INDEX(InputsB!AX:AX,MATCH($A37,InputsB!$A:$A,0))</f>
        <v>0</v>
      </c>
      <c r="AT37" s="219">
        <f>INDEX(InputsB!AY:AY,MATCH($A37,InputsB!$A:$A,0))</f>
        <v>0</v>
      </c>
      <c r="AU37" s="54"/>
      <c r="AV37" s="219">
        <f>INDEX(InputsC!$G:$G,MATCH($A37,InputsC!$A:$A,0))</f>
        <v>0</v>
      </c>
      <c r="AW37" s="219">
        <f t="shared" si="4"/>
        <v>0</v>
      </c>
    </row>
    <row r="38" spans="1:49">
      <c r="A38" s="195" t="s">
        <v>82</v>
      </c>
      <c r="B38" s="195" t="str">
        <f>INDEX('Ref1'!$E:$E,MATCH(A38,'Ref1'!$A:$A,0))</f>
        <v>Bracknell Forest</v>
      </c>
      <c r="C38" s="195" t="str">
        <f>INDEX('Ref1'!$F:$F,MATCH($A38,'Ref1'!$A:$A,0))</f>
        <v>NA</v>
      </c>
      <c r="D38" s="240" t="str">
        <f>INDEX('Ref1'!$G:$G,MATCH($A38,'Ref1'!$A:$A,0))</f>
        <v>E6103</v>
      </c>
      <c r="E38" s="225">
        <f>INDEX(InputsD!$D:$D,MATCH($A38,InputsD!$A:$A,0))</f>
        <v>0</v>
      </c>
      <c r="G38" s="167">
        <f>INDEX(InputsA!R:R,MATCH($A38,InputsA!$A:$A,0))*$A$5+$E38*$A$5</f>
        <v>0</v>
      </c>
      <c r="H38" s="167">
        <f>INDEX(InputsA!S:S,MATCH($A38,InputsA!$A:$A,0))*$A$5+$E38*$A$5</f>
        <v>0</v>
      </c>
      <c r="I38" s="167">
        <f>INDEX(InputsA!T:T,MATCH($A38,InputsA!$A:$A,0))*$A$5+$E38*$A$5</f>
        <v>0</v>
      </c>
      <c r="J38" s="167">
        <f>INDEX(InputsA!U:U,MATCH($A38,InputsA!$A:$A,0))*$A$5+$E38*$A$5</f>
        <v>0</v>
      </c>
      <c r="K38" s="167">
        <f>INDEX(InputsA!V:V,MATCH($A38,InputsA!$A:$A,0))*$A$5+$E38*$A$5</f>
        <v>0</v>
      </c>
      <c r="L38" s="167">
        <f>INDEX(InputsA!W:W,MATCH($A38,InputsA!$A:$A,0))*$A$5+$E38*$A$5</f>
        <v>0</v>
      </c>
      <c r="M38" s="167">
        <f>INDEX(InputsA!X:X,MATCH($A38,InputsA!$A:$A,0))*$A$5+$E38*$A$5</f>
        <v>0</v>
      </c>
      <c r="N38" s="171">
        <f t="shared" si="1"/>
        <v>0</v>
      </c>
      <c r="O38" s="167">
        <f t="shared" si="2"/>
        <v>0</v>
      </c>
      <c r="P38" s="167">
        <f t="shared" si="5"/>
        <v>0</v>
      </c>
      <c r="Q38" s="167">
        <f t="shared" si="6"/>
        <v>0</v>
      </c>
      <c r="R38" s="167">
        <f t="shared" si="7"/>
        <v>0</v>
      </c>
      <c r="S38" s="167">
        <f t="shared" si="8"/>
        <v>0</v>
      </c>
      <c r="T38" s="167">
        <f t="shared" si="9"/>
        <v>0</v>
      </c>
      <c r="U38" s="167">
        <f t="shared" si="10"/>
        <v>0</v>
      </c>
      <c r="V38" s="167">
        <f t="shared" si="11"/>
        <v>0</v>
      </c>
      <c r="W38" s="167">
        <f t="shared" si="12"/>
        <v>0</v>
      </c>
      <c r="X38" s="167">
        <f t="shared" si="13"/>
        <v>0</v>
      </c>
      <c r="Y38" s="167">
        <f t="shared" si="14"/>
        <v>0</v>
      </c>
      <c r="Z38" s="167">
        <f t="shared" si="15"/>
        <v>0</v>
      </c>
      <c r="AA38" s="167">
        <f t="shared" si="16"/>
        <v>0</v>
      </c>
      <c r="AB38" s="167">
        <f t="shared" si="17"/>
        <v>0</v>
      </c>
      <c r="AC38" s="167">
        <f t="shared" si="18"/>
        <v>0</v>
      </c>
      <c r="AD38" s="36"/>
      <c r="AE38" s="219">
        <f>INDEX(InputsB!AJ:AJ,MATCH($A38,InputsB!$A:$A,0))</f>
        <v>0</v>
      </c>
      <c r="AF38" s="219">
        <f>INDEX(InputsB!AK:AK,MATCH($A38,InputsB!$A:$A,0))</f>
        <v>0</v>
      </c>
      <c r="AG38" s="219">
        <f>INDEX(InputsB!AL:AL,MATCH($A38,InputsB!$A:$A,0))</f>
        <v>0</v>
      </c>
      <c r="AH38" s="219">
        <f>INDEX(InputsB!AM:AM,MATCH($A38,InputsB!$A:$A,0))</f>
        <v>0</v>
      </c>
      <c r="AI38" s="219">
        <f>INDEX(InputsB!AN:AN,MATCH($A38,InputsB!$A:$A,0))</f>
        <v>0</v>
      </c>
      <c r="AJ38" s="219">
        <f>INDEX(InputsB!AO:AO,MATCH($A38,InputsB!$A:$A,0))</f>
        <v>0</v>
      </c>
      <c r="AK38" s="219">
        <f>INDEX(InputsB!AP:AP,MATCH($A38,InputsB!$A:$A,0))</f>
        <v>0</v>
      </c>
      <c r="AL38" s="219">
        <f>INDEX(InputsB!AQ:AQ,MATCH($A38,InputsB!$A:$A,0))</f>
        <v>0</v>
      </c>
      <c r="AM38" s="219">
        <f>INDEX(InputsB!AR:AR,MATCH($A38,InputsB!$A:$A,0))</f>
        <v>0</v>
      </c>
      <c r="AN38" s="219">
        <f>INDEX(InputsB!AS:AS,MATCH($A38,InputsB!$A:$A,0))</f>
        <v>0</v>
      </c>
      <c r="AO38" s="219">
        <f>INDEX(InputsB!AT:AT,MATCH($A38,InputsB!$A:$A,0))</f>
        <v>0</v>
      </c>
      <c r="AP38" s="219">
        <f>INDEX(InputsB!AU:AU,MATCH($A38,InputsB!$A:$A,0))</f>
        <v>0</v>
      </c>
      <c r="AQ38" s="219">
        <f>INDEX(InputsB!AV:AV,MATCH($A38,InputsB!$A:$A,0))</f>
        <v>0</v>
      </c>
      <c r="AR38" s="219">
        <f>INDEX(InputsB!AW:AW,MATCH($A38,InputsB!$A:$A,0))</f>
        <v>0</v>
      </c>
      <c r="AS38" s="219">
        <f>INDEX(InputsB!AX:AX,MATCH($A38,InputsB!$A:$A,0))</f>
        <v>0</v>
      </c>
      <c r="AT38" s="219">
        <f>INDEX(InputsB!AY:AY,MATCH($A38,InputsB!$A:$A,0))</f>
        <v>0</v>
      </c>
      <c r="AU38" s="54"/>
      <c r="AV38" s="219">
        <f>INDEX(InputsC!$G:$G,MATCH($A38,InputsC!$A:$A,0))</f>
        <v>0</v>
      </c>
      <c r="AW38" s="219">
        <f t="shared" si="4"/>
        <v>0</v>
      </c>
    </row>
    <row r="39" spans="1:49">
      <c r="A39" s="195" t="s">
        <v>84</v>
      </c>
      <c r="B39" s="195" t="str">
        <f>INDEX('Ref1'!$E:$E,MATCH(A39,'Ref1'!$A:$A,0))</f>
        <v>Bradford</v>
      </c>
      <c r="C39" s="195" t="str">
        <f>INDEX('Ref1'!$F:$F,MATCH($A39,'Ref1'!$A:$A,0))</f>
        <v>NA</v>
      </c>
      <c r="D39" s="240" t="str">
        <f>INDEX('Ref1'!$G:$G,MATCH($A39,'Ref1'!$A:$A,0))</f>
        <v>E6147</v>
      </c>
      <c r="E39" s="225">
        <f>INDEX(InputsD!$D:$D,MATCH($A39,InputsD!$A:$A,0))</f>
        <v>0</v>
      </c>
      <c r="G39" s="167">
        <f>INDEX(InputsA!R:R,MATCH($A39,InputsA!$A:$A,0))*$A$5+$E39*$A$5</f>
        <v>0</v>
      </c>
      <c r="H39" s="167">
        <f>INDEX(InputsA!S:S,MATCH($A39,InputsA!$A:$A,0))*$A$5+$E39*$A$5</f>
        <v>0</v>
      </c>
      <c r="I39" s="167">
        <f>INDEX(InputsA!T:T,MATCH($A39,InputsA!$A:$A,0))*$A$5+$E39*$A$5</f>
        <v>0</v>
      </c>
      <c r="J39" s="167">
        <f>INDEX(InputsA!U:U,MATCH($A39,InputsA!$A:$A,0))*$A$5+$E39*$A$5</f>
        <v>0</v>
      </c>
      <c r="K39" s="167">
        <f>INDEX(InputsA!V:V,MATCH($A39,InputsA!$A:$A,0))*$A$5+$E39*$A$5</f>
        <v>0</v>
      </c>
      <c r="L39" s="167">
        <f>INDEX(InputsA!W:W,MATCH($A39,InputsA!$A:$A,0))*$A$5+$E39*$A$5</f>
        <v>0</v>
      </c>
      <c r="M39" s="167">
        <f>INDEX(InputsA!X:X,MATCH($A39,InputsA!$A:$A,0))*$A$5+$E39*$A$5</f>
        <v>0</v>
      </c>
      <c r="N39" s="171">
        <f t="shared" si="1"/>
        <v>0</v>
      </c>
      <c r="O39" s="167">
        <f t="shared" si="2"/>
        <v>0</v>
      </c>
      <c r="P39" s="167">
        <f t="shared" si="5"/>
        <v>0</v>
      </c>
      <c r="Q39" s="167">
        <f t="shared" si="6"/>
        <v>0</v>
      </c>
      <c r="R39" s="167">
        <f t="shared" si="7"/>
        <v>0</v>
      </c>
      <c r="S39" s="167">
        <f t="shared" si="8"/>
        <v>0</v>
      </c>
      <c r="T39" s="167">
        <f t="shared" si="9"/>
        <v>0</v>
      </c>
      <c r="U39" s="167">
        <f t="shared" si="10"/>
        <v>0</v>
      </c>
      <c r="V39" s="167">
        <f t="shared" si="11"/>
        <v>0</v>
      </c>
      <c r="W39" s="167">
        <f t="shared" si="12"/>
        <v>0</v>
      </c>
      <c r="X39" s="167">
        <f t="shared" si="13"/>
        <v>0</v>
      </c>
      <c r="Y39" s="167">
        <f t="shared" si="14"/>
        <v>0</v>
      </c>
      <c r="Z39" s="167">
        <f t="shared" si="15"/>
        <v>0</v>
      </c>
      <c r="AA39" s="167">
        <f t="shared" si="16"/>
        <v>0</v>
      </c>
      <c r="AB39" s="167">
        <f t="shared" si="17"/>
        <v>0</v>
      </c>
      <c r="AC39" s="167">
        <f t="shared" si="18"/>
        <v>0</v>
      </c>
      <c r="AD39" s="36"/>
      <c r="AE39" s="219">
        <f>INDEX(InputsB!AJ:AJ,MATCH($A39,InputsB!$A:$A,0))</f>
        <v>0</v>
      </c>
      <c r="AF39" s="219">
        <f>INDEX(InputsB!AK:AK,MATCH($A39,InputsB!$A:$A,0))</f>
        <v>0</v>
      </c>
      <c r="AG39" s="219">
        <f>INDEX(InputsB!AL:AL,MATCH($A39,InputsB!$A:$A,0))</f>
        <v>0</v>
      </c>
      <c r="AH39" s="219">
        <f>INDEX(InputsB!AM:AM,MATCH($A39,InputsB!$A:$A,0))</f>
        <v>0</v>
      </c>
      <c r="AI39" s="219">
        <f>INDEX(InputsB!AN:AN,MATCH($A39,InputsB!$A:$A,0))</f>
        <v>0</v>
      </c>
      <c r="AJ39" s="219">
        <f>INDEX(InputsB!AO:AO,MATCH($A39,InputsB!$A:$A,0))</f>
        <v>0</v>
      </c>
      <c r="AK39" s="219">
        <f>INDEX(InputsB!AP:AP,MATCH($A39,InputsB!$A:$A,0))</f>
        <v>0</v>
      </c>
      <c r="AL39" s="219">
        <f>INDEX(InputsB!AQ:AQ,MATCH($A39,InputsB!$A:$A,0))</f>
        <v>0</v>
      </c>
      <c r="AM39" s="219">
        <f>INDEX(InputsB!AR:AR,MATCH($A39,InputsB!$A:$A,0))</f>
        <v>0</v>
      </c>
      <c r="AN39" s="219">
        <f>INDEX(InputsB!AS:AS,MATCH($A39,InputsB!$A:$A,0))</f>
        <v>0</v>
      </c>
      <c r="AO39" s="219">
        <f>INDEX(InputsB!AT:AT,MATCH($A39,InputsB!$A:$A,0))</f>
        <v>0</v>
      </c>
      <c r="AP39" s="219">
        <f>INDEX(InputsB!AU:AU,MATCH($A39,InputsB!$A:$A,0))</f>
        <v>0</v>
      </c>
      <c r="AQ39" s="219">
        <f>INDEX(InputsB!AV:AV,MATCH($A39,InputsB!$A:$A,0))</f>
        <v>0</v>
      </c>
      <c r="AR39" s="219">
        <f>INDEX(InputsB!AW:AW,MATCH($A39,InputsB!$A:$A,0))</f>
        <v>0</v>
      </c>
      <c r="AS39" s="219">
        <f>INDEX(InputsB!AX:AX,MATCH($A39,InputsB!$A:$A,0))</f>
        <v>0</v>
      </c>
      <c r="AT39" s="219">
        <f>INDEX(InputsB!AY:AY,MATCH($A39,InputsB!$A:$A,0))</f>
        <v>0</v>
      </c>
      <c r="AU39" s="54"/>
      <c r="AV39" s="219">
        <f>INDEX(InputsC!$G:$G,MATCH($A39,InputsC!$A:$A,0))</f>
        <v>0</v>
      </c>
      <c r="AW39" s="219">
        <f t="shared" si="4"/>
        <v>0</v>
      </c>
    </row>
    <row r="40" spans="1:49">
      <c r="A40" s="195" t="s">
        <v>86</v>
      </c>
      <c r="B40" s="195" t="str">
        <f>INDEX('Ref1'!$E:$E,MATCH(A40,'Ref1'!$A:$A,0))</f>
        <v>Braintree</v>
      </c>
      <c r="C40" s="195" t="str">
        <f>INDEX('Ref1'!$F:$F,MATCH($A40,'Ref1'!$A:$A,0))</f>
        <v>E1521</v>
      </c>
      <c r="D40" s="240" t="str">
        <f>INDEX('Ref1'!$G:$G,MATCH($A40,'Ref1'!$A:$A,0))</f>
        <v>E6115</v>
      </c>
      <c r="E40" s="225">
        <f>INDEX(InputsD!$D:$D,MATCH($A40,InputsD!$A:$A,0))</f>
        <v>0</v>
      </c>
      <c r="G40" s="167">
        <f>INDEX(InputsA!R:R,MATCH($A40,InputsA!$A:$A,0))*$A$5+$E40*$A$5</f>
        <v>0</v>
      </c>
      <c r="H40" s="167">
        <f>INDEX(InputsA!S:S,MATCH($A40,InputsA!$A:$A,0))*$A$5+$E40*$A$5</f>
        <v>0</v>
      </c>
      <c r="I40" s="167">
        <f>INDEX(InputsA!T:T,MATCH($A40,InputsA!$A:$A,0))*$A$5+$E40*$A$5</f>
        <v>0</v>
      </c>
      <c r="J40" s="167">
        <f>INDEX(InputsA!U:U,MATCH($A40,InputsA!$A:$A,0))*$A$5+$E40*$A$5</f>
        <v>0</v>
      </c>
      <c r="K40" s="167">
        <f>INDEX(InputsA!V:V,MATCH($A40,InputsA!$A:$A,0))*$A$5+$E40*$A$5</f>
        <v>0</v>
      </c>
      <c r="L40" s="167">
        <f>INDEX(InputsA!W:W,MATCH($A40,InputsA!$A:$A,0))*$A$5+$E40*$A$5</f>
        <v>0</v>
      </c>
      <c r="M40" s="167">
        <f>INDEX(InputsA!X:X,MATCH($A40,InputsA!$A:$A,0))*$A$5+$E40*$A$5</f>
        <v>0</v>
      </c>
      <c r="N40" s="171">
        <f t="shared" si="1"/>
        <v>0</v>
      </c>
      <c r="O40" s="167">
        <f t="shared" si="2"/>
        <v>0</v>
      </c>
      <c r="P40" s="167">
        <f t="shared" si="5"/>
        <v>0</v>
      </c>
      <c r="Q40" s="167">
        <f t="shared" si="6"/>
        <v>0</v>
      </c>
      <c r="R40" s="167">
        <f t="shared" si="7"/>
        <v>0</v>
      </c>
      <c r="S40" s="167">
        <f t="shared" si="8"/>
        <v>0</v>
      </c>
      <c r="T40" s="167">
        <f t="shared" si="9"/>
        <v>0</v>
      </c>
      <c r="U40" s="167">
        <f t="shared" si="10"/>
        <v>0</v>
      </c>
      <c r="V40" s="167">
        <f t="shared" si="11"/>
        <v>0</v>
      </c>
      <c r="W40" s="167">
        <f t="shared" si="12"/>
        <v>0</v>
      </c>
      <c r="X40" s="167">
        <f t="shared" si="13"/>
        <v>0</v>
      </c>
      <c r="Y40" s="167">
        <f t="shared" si="14"/>
        <v>0</v>
      </c>
      <c r="Z40" s="167">
        <f t="shared" si="15"/>
        <v>0</v>
      </c>
      <c r="AA40" s="167">
        <f t="shared" si="16"/>
        <v>0</v>
      </c>
      <c r="AB40" s="167">
        <f t="shared" si="17"/>
        <v>0</v>
      </c>
      <c r="AC40" s="167">
        <f t="shared" si="18"/>
        <v>0</v>
      </c>
      <c r="AD40" s="36"/>
      <c r="AE40" s="219">
        <f>INDEX(InputsB!AJ:AJ,MATCH($A40,InputsB!$A:$A,0))</f>
        <v>0</v>
      </c>
      <c r="AF40" s="219">
        <f>INDEX(InputsB!AK:AK,MATCH($A40,InputsB!$A:$A,0))</f>
        <v>0</v>
      </c>
      <c r="AG40" s="219">
        <f>INDEX(InputsB!AL:AL,MATCH($A40,InputsB!$A:$A,0))</f>
        <v>0</v>
      </c>
      <c r="AH40" s="219">
        <f>INDEX(InputsB!AM:AM,MATCH($A40,InputsB!$A:$A,0))</f>
        <v>0</v>
      </c>
      <c r="AI40" s="219">
        <f>INDEX(InputsB!AN:AN,MATCH($A40,InputsB!$A:$A,0))</f>
        <v>0</v>
      </c>
      <c r="AJ40" s="219">
        <f>INDEX(InputsB!AO:AO,MATCH($A40,InputsB!$A:$A,0))</f>
        <v>0</v>
      </c>
      <c r="AK40" s="219">
        <f>INDEX(InputsB!AP:AP,MATCH($A40,InputsB!$A:$A,0))</f>
        <v>0</v>
      </c>
      <c r="AL40" s="219">
        <f>INDEX(InputsB!AQ:AQ,MATCH($A40,InputsB!$A:$A,0))</f>
        <v>0</v>
      </c>
      <c r="AM40" s="219">
        <f>INDEX(InputsB!AR:AR,MATCH($A40,InputsB!$A:$A,0))</f>
        <v>0</v>
      </c>
      <c r="AN40" s="219">
        <f>INDEX(InputsB!AS:AS,MATCH($A40,InputsB!$A:$A,0))</f>
        <v>0</v>
      </c>
      <c r="AO40" s="219">
        <f>INDEX(InputsB!AT:AT,MATCH($A40,InputsB!$A:$A,0))</f>
        <v>0</v>
      </c>
      <c r="AP40" s="219">
        <f>INDEX(InputsB!AU:AU,MATCH($A40,InputsB!$A:$A,0))</f>
        <v>0</v>
      </c>
      <c r="AQ40" s="219">
        <f>INDEX(InputsB!AV:AV,MATCH($A40,InputsB!$A:$A,0))</f>
        <v>0</v>
      </c>
      <c r="AR40" s="219">
        <f>INDEX(InputsB!AW:AW,MATCH($A40,InputsB!$A:$A,0))</f>
        <v>0</v>
      </c>
      <c r="AS40" s="219">
        <f>INDEX(InputsB!AX:AX,MATCH($A40,InputsB!$A:$A,0))</f>
        <v>0</v>
      </c>
      <c r="AT40" s="219">
        <f>INDEX(InputsB!AY:AY,MATCH($A40,InputsB!$A:$A,0))</f>
        <v>0</v>
      </c>
      <c r="AU40" s="54"/>
      <c r="AV40" s="219">
        <f>INDEX(InputsC!$G:$G,MATCH($A40,InputsC!$A:$A,0))</f>
        <v>0</v>
      </c>
      <c r="AW40" s="219">
        <f t="shared" si="4"/>
        <v>0</v>
      </c>
    </row>
    <row r="41" spans="1:49">
      <c r="A41" s="195" t="s">
        <v>88</v>
      </c>
      <c r="B41" s="195" t="str">
        <f>INDEX('Ref1'!$E:$E,MATCH(A41,'Ref1'!$A:$A,0))</f>
        <v>Breckland</v>
      </c>
      <c r="C41" s="195" t="str">
        <f>INDEX('Ref1'!$F:$F,MATCH($A41,'Ref1'!$A:$A,0))</f>
        <v>E2620</v>
      </c>
      <c r="D41" s="240" t="str">
        <f>INDEX('Ref1'!$G:$G,MATCH($A41,'Ref1'!$A:$A,0))</f>
        <v>NA</v>
      </c>
      <c r="E41" s="225">
        <f>INDEX(InputsD!$D:$D,MATCH($A41,InputsD!$A:$A,0))</f>
        <v>0</v>
      </c>
      <c r="G41" s="167">
        <f>INDEX(InputsA!R:R,MATCH($A41,InputsA!$A:$A,0))*$A$5+$E41*$A$5</f>
        <v>0</v>
      </c>
      <c r="H41" s="167">
        <f>INDEX(InputsA!S:S,MATCH($A41,InputsA!$A:$A,0))*$A$5+$E41*$A$5</f>
        <v>0</v>
      </c>
      <c r="I41" s="167">
        <f>INDEX(InputsA!T:T,MATCH($A41,InputsA!$A:$A,0))*$A$5+$E41*$A$5</f>
        <v>0</v>
      </c>
      <c r="J41" s="167">
        <f>INDEX(InputsA!U:U,MATCH($A41,InputsA!$A:$A,0))*$A$5+$E41*$A$5</f>
        <v>0</v>
      </c>
      <c r="K41" s="167">
        <f>INDEX(InputsA!V:V,MATCH($A41,InputsA!$A:$A,0))*$A$5+$E41*$A$5</f>
        <v>0</v>
      </c>
      <c r="L41" s="167">
        <f>INDEX(InputsA!W:W,MATCH($A41,InputsA!$A:$A,0))*$A$5+$E41*$A$5</f>
        <v>0</v>
      </c>
      <c r="M41" s="167">
        <f>INDEX(InputsA!X:X,MATCH($A41,InputsA!$A:$A,0))*$A$5+$E41*$A$5</f>
        <v>0</v>
      </c>
      <c r="N41" s="171">
        <f t="shared" si="1"/>
        <v>0</v>
      </c>
      <c r="O41" s="167">
        <f t="shared" si="2"/>
        <v>0</v>
      </c>
      <c r="P41" s="167">
        <f t="shared" si="5"/>
        <v>0</v>
      </c>
      <c r="Q41" s="167">
        <f t="shared" si="6"/>
        <v>0</v>
      </c>
      <c r="R41" s="167">
        <f t="shared" si="7"/>
        <v>0</v>
      </c>
      <c r="S41" s="167">
        <f t="shared" si="8"/>
        <v>0</v>
      </c>
      <c r="T41" s="167">
        <f t="shared" si="9"/>
        <v>0</v>
      </c>
      <c r="U41" s="167">
        <f t="shared" si="10"/>
        <v>0</v>
      </c>
      <c r="V41" s="167">
        <f t="shared" si="11"/>
        <v>0</v>
      </c>
      <c r="W41" s="167">
        <f t="shared" si="12"/>
        <v>0</v>
      </c>
      <c r="X41" s="167">
        <f t="shared" si="13"/>
        <v>0</v>
      </c>
      <c r="Y41" s="167">
        <f t="shared" si="14"/>
        <v>0</v>
      </c>
      <c r="Z41" s="167">
        <f t="shared" si="15"/>
        <v>0</v>
      </c>
      <c r="AA41" s="167">
        <f t="shared" si="16"/>
        <v>0</v>
      </c>
      <c r="AB41" s="167">
        <f t="shared" si="17"/>
        <v>0</v>
      </c>
      <c r="AC41" s="167">
        <f t="shared" si="18"/>
        <v>0</v>
      </c>
      <c r="AD41" s="36"/>
      <c r="AE41" s="219">
        <f>INDEX(InputsB!AJ:AJ,MATCH($A41,InputsB!$A:$A,0))</f>
        <v>0</v>
      </c>
      <c r="AF41" s="219">
        <f>INDEX(InputsB!AK:AK,MATCH($A41,InputsB!$A:$A,0))</f>
        <v>0</v>
      </c>
      <c r="AG41" s="219">
        <f>INDEX(InputsB!AL:AL,MATCH($A41,InputsB!$A:$A,0))</f>
        <v>0</v>
      </c>
      <c r="AH41" s="219">
        <f>INDEX(InputsB!AM:AM,MATCH($A41,InputsB!$A:$A,0))</f>
        <v>0</v>
      </c>
      <c r="AI41" s="219">
        <f>INDEX(InputsB!AN:AN,MATCH($A41,InputsB!$A:$A,0))</f>
        <v>0</v>
      </c>
      <c r="AJ41" s="219">
        <f>INDEX(InputsB!AO:AO,MATCH($A41,InputsB!$A:$A,0))</f>
        <v>0</v>
      </c>
      <c r="AK41" s="219">
        <f>INDEX(InputsB!AP:AP,MATCH($A41,InputsB!$A:$A,0))</f>
        <v>0</v>
      </c>
      <c r="AL41" s="219">
        <f>INDEX(InputsB!AQ:AQ,MATCH($A41,InputsB!$A:$A,0))</f>
        <v>0</v>
      </c>
      <c r="AM41" s="219">
        <f>INDEX(InputsB!AR:AR,MATCH($A41,InputsB!$A:$A,0))</f>
        <v>0</v>
      </c>
      <c r="AN41" s="219">
        <f>INDEX(InputsB!AS:AS,MATCH($A41,InputsB!$A:$A,0))</f>
        <v>0</v>
      </c>
      <c r="AO41" s="219">
        <f>INDEX(InputsB!AT:AT,MATCH($A41,InputsB!$A:$A,0))</f>
        <v>0</v>
      </c>
      <c r="AP41" s="219">
        <f>INDEX(InputsB!AU:AU,MATCH($A41,InputsB!$A:$A,0))</f>
        <v>0</v>
      </c>
      <c r="AQ41" s="219">
        <f>INDEX(InputsB!AV:AV,MATCH($A41,InputsB!$A:$A,0))</f>
        <v>0</v>
      </c>
      <c r="AR41" s="219">
        <f>INDEX(InputsB!AW:AW,MATCH($A41,InputsB!$A:$A,0))</f>
        <v>0</v>
      </c>
      <c r="AS41" s="219">
        <f>INDEX(InputsB!AX:AX,MATCH($A41,InputsB!$A:$A,0))</f>
        <v>0</v>
      </c>
      <c r="AT41" s="219">
        <f>INDEX(InputsB!AY:AY,MATCH($A41,InputsB!$A:$A,0))</f>
        <v>0</v>
      </c>
      <c r="AU41" s="54"/>
      <c r="AV41" s="219">
        <f>INDEX(InputsC!$G:$G,MATCH($A41,InputsC!$A:$A,0))</f>
        <v>0</v>
      </c>
      <c r="AW41" s="219">
        <f t="shared" si="4"/>
        <v>0</v>
      </c>
    </row>
    <row r="42" spans="1:49">
      <c r="A42" s="195" t="s">
        <v>90</v>
      </c>
      <c r="B42" s="195" t="str">
        <f>INDEX('Ref1'!$E:$E,MATCH(A42,'Ref1'!$A:$A,0))</f>
        <v>Brent</v>
      </c>
      <c r="C42" s="195" t="str">
        <f>INDEX('Ref1'!$F:$F,MATCH($A42,'Ref1'!$A:$A,0))</f>
        <v>E5100</v>
      </c>
      <c r="D42" s="240" t="str">
        <f>INDEX('Ref1'!$G:$G,MATCH($A42,'Ref1'!$A:$A,0))</f>
        <v>NA</v>
      </c>
      <c r="E42" s="225">
        <f>INDEX(InputsD!$D:$D,MATCH($A42,InputsD!$A:$A,0))</f>
        <v>0</v>
      </c>
      <c r="G42" s="167">
        <f>INDEX(InputsA!R:R,MATCH($A42,InputsA!$A:$A,0))*$A$5+$E42*$A$5</f>
        <v>0</v>
      </c>
      <c r="H42" s="167">
        <f>INDEX(InputsA!S:S,MATCH($A42,InputsA!$A:$A,0))*$A$5+$E42*$A$5</f>
        <v>0</v>
      </c>
      <c r="I42" s="167">
        <f>INDEX(InputsA!T:T,MATCH($A42,InputsA!$A:$A,0))*$A$5+$E42*$A$5</f>
        <v>0</v>
      </c>
      <c r="J42" s="167">
        <f>INDEX(InputsA!U:U,MATCH($A42,InputsA!$A:$A,0))*$A$5+$E42*$A$5</f>
        <v>0</v>
      </c>
      <c r="K42" s="167">
        <f>INDEX(InputsA!V:V,MATCH($A42,InputsA!$A:$A,0))*$A$5+$E42*$A$5</f>
        <v>0</v>
      </c>
      <c r="L42" s="167">
        <f>INDEX(InputsA!W:W,MATCH($A42,InputsA!$A:$A,0))*$A$5+$E42*$A$5</f>
        <v>0</v>
      </c>
      <c r="M42" s="167">
        <f>INDEX(InputsA!X:X,MATCH($A42,InputsA!$A:$A,0))*$A$5+$E42*$A$5</f>
        <v>0</v>
      </c>
      <c r="N42" s="171">
        <f t="shared" si="1"/>
        <v>0</v>
      </c>
      <c r="O42" s="167">
        <f t="shared" si="2"/>
        <v>0</v>
      </c>
      <c r="P42" s="167">
        <f t="shared" si="5"/>
        <v>0</v>
      </c>
      <c r="Q42" s="167">
        <f t="shared" si="6"/>
        <v>0</v>
      </c>
      <c r="R42" s="167">
        <f t="shared" si="7"/>
        <v>0</v>
      </c>
      <c r="S42" s="167">
        <f t="shared" si="8"/>
        <v>0</v>
      </c>
      <c r="T42" s="167">
        <f t="shared" si="9"/>
        <v>0</v>
      </c>
      <c r="U42" s="167">
        <f t="shared" si="10"/>
        <v>0</v>
      </c>
      <c r="V42" s="167">
        <f t="shared" si="11"/>
        <v>0</v>
      </c>
      <c r="W42" s="167">
        <f t="shared" si="12"/>
        <v>0</v>
      </c>
      <c r="X42" s="167">
        <f t="shared" si="13"/>
        <v>0</v>
      </c>
      <c r="Y42" s="167">
        <f t="shared" si="14"/>
        <v>0</v>
      </c>
      <c r="Z42" s="167">
        <f t="shared" si="15"/>
        <v>0</v>
      </c>
      <c r="AA42" s="167">
        <f t="shared" si="16"/>
        <v>0</v>
      </c>
      <c r="AB42" s="167">
        <f t="shared" si="17"/>
        <v>0</v>
      </c>
      <c r="AC42" s="167">
        <f t="shared" si="18"/>
        <v>0</v>
      </c>
      <c r="AD42" s="36"/>
      <c r="AE42" s="219">
        <f>INDEX(InputsB!AJ:AJ,MATCH($A42,InputsB!$A:$A,0))</f>
        <v>0</v>
      </c>
      <c r="AF42" s="219">
        <f>INDEX(InputsB!AK:AK,MATCH($A42,InputsB!$A:$A,0))</f>
        <v>0</v>
      </c>
      <c r="AG42" s="219">
        <f>INDEX(InputsB!AL:AL,MATCH($A42,InputsB!$A:$A,0))</f>
        <v>0</v>
      </c>
      <c r="AH42" s="219">
        <f>INDEX(InputsB!AM:AM,MATCH($A42,InputsB!$A:$A,0))</f>
        <v>0</v>
      </c>
      <c r="AI42" s="219">
        <f>INDEX(InputsB!AN:AN,MATCH($A42,InputsB!$A:$A,0))</f>
        <v>0</v>
      </c>
      <c r="AJ42" s="219">
        <f>INDEX(InputsB!AO:AO,MATCH($A42,InputsB!$A:$A,0))</f>
        <v>0</v>
      </c>
      <c r="AK42" s="219">
        <f>INDEX(InputsB!AP:AP,MATCH($A42,InputsB!$A:$A,0))</f>
        <v>0</v>
      </c>
      <c r="AL42" s="219">
        <f>INDEX(InputsB!AQ:AQ,MATCH($A42,InputsB!$A:$A,0))</f>
        <v>0</v>
      </c>
      <c r="AM42" s="219">
        <f>INDEX(InputsB!AR:AR,MATCH($A42,InputsB!$A:$A,0))</f>
        <v>0</v>
      </c>
      <c r="AN42" s="219">
        <f>INDEX(InputsB!AS:AS,MATCH($A42,InputsB!$A:$A,0))</f>
        <v>0</v>
      </c>
      <c r="AO42" s="219">
        <f>INDEX(InputsB!AT:AT,MATCH($A42,InputsB!$A:$A,0))</f>
        <v>0</v>
      </c>
      <c r="AP42" s="219">
        <f>INDEX(InputsB!AU:AU,MATCH($A42,InputsB!$A:$A,0))</f>
        <v>0</v>
      </c>
      <c r="AQ42" s="219">
        <f>INDEX(InputsB!AV:AV,MATCH($A42,InputsB!$A:$A,0))</f>
        <v>0</v>
      </c>
      <c r="AR42" s="219">
        <f>INDEX(InputsB!AW:AW,MATCH($A42,InputsB!$A:$A,0))</f>
        <v>0</v>
      </c>
      <c r="AS42" s="219">
        <f>INDEX(InputsB!AX:AX,MATCH($A42,InputsB!$A:$A,0))</f>
        <v>0</v>
      </c>
      <c r="AT42" s="219">
        <f>INDEX(InputsB!AY:AY,MATCH($A42,InputsB!$A:$A,0))</f>
        <v>0</v>
      </c>
      <c r="AU42" s="54"/>
      <c r="AV42" s="219">
        <f>INDEX(InputsC!$G:$G,MATCH($A42,InputsC!$A:$A,0))</f>
        <v>0</v>
      </c>
      <c r="AW42" s="219">
        <f t="shared" si="4"/>
        <v>0</v>
      </c>
    </row>
    <row r="43" spans="1:49">
      <c r="A43" s="195" t="s">
        <v>92</v>
      </c>
      <c r="B43" s="195" t="str">
        <f>INDEX('Ref1'!$E:$E,MATCH(A43,'Ref1'!$A:$A,0))</f>
        <v>Brentwood</v>
      </c>
      <c r="C43" s="195" t="str">
        <f>INDEX('Ref1'!$F:$F,MATCH($A43,'Ref1'!$A:$A,0))</f>
        <v>E1521</v>
      </c>
      <c r="D43" s="240" t="str">
        <f>INDEX('Ref1'!$G:$G,MATCH($A43,'Ref1'!$A:$A,0))</f>
        <v>E6115</v>
      </c>
      <c r="E43" s="225">
        <f>INDEX(InputsD!$D:$D,MATCH($A43,InputsD!$A:$A,0))</f>
        <v>0</v>
      </c>
      <c r="G43" s="167">
        <f>INDEX(InputsA!R:R,MATCH($A43,InputsA!$A:$A,0))*$A$5+$E43*$A$5</f>
        <v>0</v>
      </c>
      <c r="H43" s="167">
        <f>INDEX(InputsA!S:S,MATCH($A43,InputsA!$A:$A,0))*$A$5+$E43*$A$5</f>
        <v>0</v>
      </c>
      <c r="I43" s="167">
        <f>INDEX(InputsA!T:T,MATCH($A43,InputsA!$A:$A,0))*$A$5+$E43*$A$5</f>
        <v>0</v>
      </c>
      <c r="J43" s="167">
        <f>INDEX(InputsA!U:U,MATCH($A43,InputsA!$A:$A,0))*$A$5+$E43*$A$5</f>
        <v>0</v>
      </c>
      <c r="K43" s="167">
        <f>INDEX(InputsA!V:V,MATCH($A43,InputsA!$A:$A,0))*$A$5+$E43*$A$5</f>
        <v>0</v>
      </c>
      <c r="L43" s="167">
        <f>INDEX(InputsA!W:W,MATCH($A43,InputsA!$A:$A,0))*$A$5+$E43*$A$5</f>
        <v>0</v>
      </c>
      <c r="M43" s="167">
        <f>INDEX(InputsA!X:X,MATCH($A43,InputsA!$A:$A,0))*$A$5+$E43*$A$5</f>
        <v>0</v>
      </c>
      <c r="N43" s="171">
        <f t="shared" si="1"/>
        <v>0</v>
      </c>
      <c r="O43" s="167">
        <f t="shared" si="2"/>
        <v>0</v>
      </c>
      <c r="P43" s="167">
        <f t="shared" si="5"/>
        <v>0</v>
      </c>
      <c r="Q43" s="167">
        <f t="shared" si="6"/>
        <v>0</v>
      </c>
      <c r="R43" s="167">
        <f t="shared" si="7"/>
        <v>0</v>
      </c>
      <c r="S43" s="167">
        <f t="shared" si="8"/>
        <v>0</v>
      </c>
      <c r="T43" s="167">
        <f t="shared" si="9"/>
        <v>0</v>
      </c>
      <c r="U43" s="167">
        <f t="shared" si="10"/>
        <v>0</v>
      </c>
      <c r="V43" s="167">
        <f t="shared" si="11"/>
        <v>0</v>
      </c>
      <c r="W43" s="167">
        <f t="shared" si="12"/>
        <v>0</v>
      </c>
      <c r="X43" s="167">
        <f t="shared" si="13"/>
        <v>0</v>
      </c>
      <c r="Y43" s="167">
        <f t="shared" si="14"/>
        <v>0</v>
      </c>
      <c r="Z43" s="167">
        <f t="shared" si="15"/>
        <v>0</v>
      </c>
      <c r="AA43" s="167">
        <f t="shared" si="16"/>
        <v>0</v>
      </c>
      <c r="AB43" s="167">
        <f t="shared" si="17"/>
        <v>0</v>
      </c>
      <c r="AC43" s="167">
        <f t="shared" si="18"/>
        <v>0</v>
      </c>
      <c r="AD43" s="36"/>
      <c r="AE43" s="219">
        <f>INDEX(InputsB!AJ:AJ,MATCH($A43,InputsB!$A:$A,0))</f>
        <v>0</v>
      </c>
      <c r="AF43" s="219">
        <f>INDEX(InputsB!AK:AK,MATCH($A43,InputsB!$A:$A,0))</f>
        <v>0</v>
      </c>
      <c r="AG43" s="219">
        <f>INDEX(InputsB!AL:AL,MATCH($A43,InputsB!$A:$A,0))</f>
        <v>0</v>
      </c>
      <c r="AH43" s="219">
        <f>INDEX(InputsB!AM:AM,MATCH($A43,InputsB!$A:$A,0))</f>
        <v>0</v>
      </c>
      <c r="AI43" s="219">
        <f>INDEX(InputsB!AN:AN,MATCH($A43,InputsB!$A:$A,0))</f>
        <v>0</v>
      </c>
      <c r="AJ43" s="219">
        <f>INDEX(InputsB!AO:AO,MATCH($A43,InputsB!$A:$A,0))</f>
        <v>0</v>
      </c>
      <c r="AK43" s="219">
        <f>INDEX(InputsB!AP:AP,MATCH($A43,InputsB!$A:$A,0))</f>
        <v>0</v>
      </c>
      <c r="AL43" s="219">
        <f>INDEX(InputsB!AQ:AQ,MATCH($A43,InputsB!$A:$A,0))</f>
        <v>0</v>
      </c>
      <c r="AM43" s="219">
        <f>INDEX(InputsB!AR:AR,MATCH($A43,InputsB!$A:$A,0))</f>
        <v>0</v>
      </c>
      <c r="AN43" s="219">
        <f>INDEX(InputsB!AS:AS,MATCH($A43,InputsB!$A:$A,0))</f>
        <v>0</v>
      </c>
      <c r="AO43" s="219">
        <f>INDEX(InputsB!AT:AT,MATCH($A43,InputsB!$A:$A,0))</f>
        <v>0</v>
      </c>
      <c r="AP43" s="219">
        <f>INDEX(InputsB!AU:AU,MATCH($A43,InputsB!$A:$A,0))</f>
        <v>0</v>
      </c>
      <c r="AQ43" s="219">
        <f>INDEX(InputsB!AV:AV,MATCH($A43,InputsB!$A:$A,0))</f>
        <v>0</v>
      </c>
      <c r="AR43" s="219">
        <f>INDEX(InputsB!AW:AW,MATCH($A43,InputsB!$A:$A,0))</f>
        <v>0</v>
      </c>
      <c r="AS43" s="219">
        <f>INDEX(InputsB!AX:AX,MATCH($A43,InputsB!$A:$A,0))</f>
        <v>0</v>
      </c>
      <c r="AT43" s="219">
        <f>INDEX(InputsB!AY:AY,MATCH($A43,InputsB!$A:$A,0))</f>
        <v>0</v>
      </c>
      <c r="AU43" s="54"/>
      <c r="AV43" s="219">
        <f>INDEX(InputsC!$G:$G,MATCH($A43,InputsC!$A:$A,0))</f>
        <v>0</v>
      </c>
      <c r="AW43" s="219">
        <f t="shared" si="4"/>
        <v>0</v>
      </c>
    </row>
    <row r="44" spans="1:49">
      <c r="A44" s="195" t="s">
        <v>94</v>
      </c>
      <c r="B44" s="195" t="str">
        <f>INDEX('Ref1'!$E:$E,MATCH(A44,'Ref1'!$A:$A,0))</f>
        <v>Brighton &amp; Hove</v>
      </c>
      <c r="C44" s="195" t="str">
        <f>INDEX('Ref1'!$F:$F,MATCH($A44,'Ref1'!$A:$A,0))</f>
        <v>NA</v>
      </c>
      <c r="D44" s="240" t="str">
        <f>INDEX('Ref1'!$G:$G,MATCH($A44,'Ref1'!$A:$A,0))</f>
        <v>E6114</v>
      </c>
      <c r="E44" s="225">
        <f>INDEX(InputsD!$D:$D,MATCH($A44,InputsD!$A:$A,0))</f>
        <v>0</v>
      </c>
      <c r="G44" s="167">
        <f>INDEX(InputsA!R:R,MATCH($A44,InputsA!$A:$A,0))*$A$5+$E44*$A$5</f>
        <v>0</v>
      </c>
      <c r="H44" s="167">
        <f>INDEX(InputsA!S:S,MATCH($A44,InputsA!$A:$A,0))*$A$5+$E44*$A$5</f>
        <v>0</v>
      </c>
      <c r="I44" s="167">
        <f>INDEX(InputsA!T:T,MATCH($A44,InputsA!$A:$A,0))*$A$5+$E44*$A$5</f>
        <v>0</v>
      </c>
      <c r="J44" s="167">
        <f>INDEX(InputsA!U:U,MATCH($A44,InputsA!$A:$A,0))*$A$5+$E44*$A$5</f>
        <v>0</v>
      </c>
      <c r="K44" s="167">
        <f>INDEX(InputsA!V:V,MATCH($A44,InputsA!$A:$A,0))*$A$5+$E44*$A$5</f>
        <v>0</v>
      </c>
      <c r="L44" s="167">
        <f>INDEX(InputsA!W:W,MATCH($A44,InputsA!$A:$A,0))*$A$5+$E44*$A$5</f>
        <v>0</v>
      </c>
      <c r="M44" s="167">
        <f>INDEX(InputsA!X:X,MATCH($A44,InputsA!$A:$A,0))*$A$5+$E44*$A$5</f>
        <v>0</v>
      </c>
      <c r="N44" s="171">
        <f t="shared" si="1"/>
        <v>0</v>
      </c>
      <c r="O44" s="167">
        <f t="shared" si="2"/>
        <v>0</v>
      </c>
      <c r="P44" s="167">
        <f t="shared" si="5"/>
        <v>0</v>
      </c>
      <c r="Q44" s="167">
        <f t="shared" si="6"/>
        <v>0</v>
      </c>
      <c r="R44" s="167">
        <f t="shared" si="7"/>
        <v>0</v>
      </c>
      <c r="S44" s="167">
        <f t="shared" si="8"/>
        <v>0</v>
      </c>
      <c r="T44" s="167">
        <f t="shared" si="9"/>
        <v>0</v>
      </c>
      <c r="U44" s="167">
        <f t="shared" si="10"/>
        <v>0</v>
      </c>
      <c r="V44" s="167">
        <f t="shared" si="11"/>
        <v>0</v>
      </c>
      <c r="W44" s="167">
        <f t="shared" si="12"/>
        <v>0</v>
      </c>
      <c r="X44" s="167">
        <f t="shared" si="13"/>
        <v>0</v>
      </c>
      <c r="Y44" s="167">
        <f t="shared" si="14"/>
        <v>0</v>
      </c>
      <c r="Z44" s="167">
        <f t="shared" si="15"/>
        <v>0</v>
      </c>
      <c r="AA44" s="167">
        <f t="shared" si="16"/>
        <v>0</v>
      </c>
      <c r="AB44" s="167">
        <f t="shared" si="17"/>
        <v>0</v>
      </c>
      <c r="AC44" s="167">
        <f t="shared" si="18"/>
        <v>0</v>
      </c>
      <c r="AD44" s="36"/>
      <c r="AE44" s="219">
        <f>INDEX(InputsB!AJ:AJ,MATCH($A44,InputsB!$A:$A,0))</f>
        <v>0</v>
      </c>
      <c r="AF44" s="219">
        <f>INDEX(InputsB!AK:AK,MATCH($A44,InputsB!$A:$A,0))</f>
        <v>0</v>
      </c>
      <c r="AG44" s="219">
        <f>INDEX(InputsB!AL:AL,MATCH($A44,InputsB!$A:$A,0))</f>
        <v>0</v>
      </c>
      <c r="AH44" s="219">
        <f>INDEX(InputsB!AM:AM,MATCH($A44,InputsB!$A:$A,0))</f>
        <v>0</v>
      </c>
      <c r="AI44" s="219">
        <f>INDEX(InputsB!AN:AN,MATCH($A44,InputsB!$A:$A,0))</f>
        <v>0</v>
      </c>
      <c r="AJ44" s="219">
        <f>INDEX(InputsB!AO:AO,MATCH($A44,InputsB!$A:$A,0))</f>
        <v>0</v>
      </c>
      <c r="AK44" s="219">
        <f>INDEX(InputsB!AP:AP,MATCH($A44,InputsB!$A:$A,0))</f>
        <v>0</v>
      </c>
      <c r="AL44" s="219">
        <f>INDEX(InputsB!AQ:AQ,MATCH($A44,InputsB!$A:$A,0))</f>
        <v>0</v>
      </c>
      <c r="AM44" s="219">
        <f>INDEX(InputsB!AR:AR,MATCH($A44,InputsB!$A:$A,0))</f>
        <v>0</v>
      </c>
      <c r="AN44" s="219">
        <f>INDEX(InputsB!AS:AS,MATCH($A44,InputsB!$A:$A,0))</f>
        <v>0</v>
      </c>
      <c r="AO44" s="219">
        <f>INDEX(InputsB!AT:AT,MATCH($A44,InputsB!$A:$A,0))</f>
        <v>0</v>
      </c>
      <c r="AP44" s="219">
        <f>INDEX(InputsB!AU:AU,MATCH($A44,InputsB!$A:$A,0))</f>
        <v>0</v>
      </c>
      <c r="AQ44" s="219">
        <f>INDEX(InputsB!AV:AV,MATCH($A44,InputsB!$A:$A,0))</f>
        <v>0</v>
      </c>
      <c r="AR44" s="219">
        <f>INDEX(InputsB!AW:AW,MATCH($A44,InputsB!$A:$A,0))</f>
        <v>0</v>
      </c>
      <c r="AS44" s="219">
        <f>INDEX(InputsB!AX:AX,MATCH($A44,InputsB!$A:$A,0))</f>
        <v>0</v>
      </c>
      <c r="AT44" s="219">
        <f>INDEX(InputsB!AY:AY,MATCH($A44,InputsB!$A:$A,0))</f>
        <v>0</v>
      </c>
      <c r="AU44" s="54"/>
      <c r="AV44" s="219">
        <f>INDEX(InputsC!$G:$G,MATCH($A44,InputsC!$A:$A,0))</f>
        <v>0</v>
      </c>
      <c r="AW44" s="219">
        <f t="shared" si="4"/>
        <v>0</v>
      </c>
    </row>
    <row r="45" spans="1:49">
      <c r="A45" s="195" t="s">
        <v>96</v>
      </c>
      <c r="B45" s="195" t="str">
        <f>INDEX('Ref1'!$E:$E,MATCH(A45,'Ref1'!$A:$A,0))</f>
        <v>Bristol</v>
      </c>
      <c r="C45" s="195" t="str">
        <f>INDEX('Ref1'!$F:$F,MATCH($A45,'Ref1'!$A:$A,0))</f>
        <v>NA</v>
      </c>
      <c r="D45" s="240" t="str">
        <f>INDEX('Ref1'!$G:$G,MATCH($A45,'Ref1'!$A:$A,0))</f>
        <v>E6101</v>
      </c>
      <c r="E45" s="225">
        <f>INDEX(InputsD!$D:$D,MATCH($A45,InputsD!$A:$A,0))</f>
        <v>0</v>
      </c>
      <c r="G45" s="167">
        <f>INDEX(InputsA!R:R,MATCH($A45,InputsA!$A:$A,0))*$A$5+$E45*$A$5</f>
        <v>0</v>
      </c>
      <c r="H45" s="167">
        <f>INDEX(InputsA!S:S,MATCH($A45,InputsA!$A:$A,0))*$A$5+$E45*$A$5</f>
        <v>0</v>
      </c>
      <c r="I45" s="167">
        <f>INDEX(InputsA!T:T,MATCH($A45,InputsA!$A:$A,0))*$A$5+$E45*$A$5</f>
        <v>0</v>
      </c>
      <c r="J45" s="167">
        <f>INDEX(InputsA!U:U,MATCH($A45,InputsA!$A:$A,0))*$A$5+$E45*$A$5</f>
        <v>0</v>
      </c>
      <c r="K45" s="167">
        <f>INDEX(InputsA!V:V,MATCH($A45,InputsA!$A:$A,0))*$A$5+$E45*$A$5</f>
        <v>0</v>
      </c>
      <c r="L45" s="167">
        <f>INDEX(InputsA!W:W,MATCH($A45,InputsA!$A:$A,0))*$A$5+$E45*$A$5</f>
        <v>0</v>
      </c>
      <c r="M45" s="167">
        <f>INDEX(InputsA!X:X,MATCH($A45,InputsA!$A:$A,0))*$A$5+$E45*$A$5</f>
        <v>0</v>
      </c>
      <c r="N45" s="171">
        <f t="shared" si="1"/>
        <v>0</v>
      </c>
      <c r="O45" s="167">
        <f t="shared" si="2"/>
        <v>0</v>
      </c>
      <c r="P45" s="167">
        <f t="shared" si="5"/>
        <v>0</v>
      </c>
      <c r="Q45" s="167">
        <f t="shared" si="6"/>
        <v>0</v>
      </c>
      <c r="R45" s="167">
        <f t="shared" si="7"/>
        <v>0</v>
      </c>
      <c r="S45" s="167">
        <f t="shared" si="8"/>
        <v>0</v>
      </c>
      <c r="T45" s="167">
        <f t="shared" si="9"/>
        <v>0</v>
      </c>
      <c r="U45" s="167">
        <f t="shared" si="10"/>
        <v>0</v>
      </c>
      <c r="V45" s="167">
        <f t="shared" si="11"/>
        <v>0</v>
      </c>
      <c r="W45" s="167">
        <f t="shared" si="12"/>
        <v>0</v>
      </c>
      <c r="X45" s="167">
        <f t="shared" si="13"/>
        <v>0</v>
      </c>
      <c r="Y45" s="167">
        <f t="shared" si="14"/>
        <v>0</v>
      </c>
      <c r="Z45" s="167">
        <f t="shared" si="15"/>
        <v>0</v>
      </c>
      <c r="AA45" s="167">
        <f t="shared" si="16"/>
        <v>0</v>
      </c>
      <c r="AB45" s="167">
        <f t="shared" si="17"/>
        <v>0</v>
      </c>
      <c r="AC45" s="167">
        <f t="shared" si="18"/>
        <v>0</v>
      </c>
      <c r="AD45" s="36"/>
      <c r="AE45" s="219">
        <f>INDEX(InputsB!AJ:AJ,MATCH($A45,InputsB!$A:$A,0))</f>
        <v>0</v>
      </c>
      <c r="AF45" s="219">
        <f>INDEX(InputsB!AK:AK,MATCH($A45,InputsB!$A:$A,0))</f>
        <v>0</v>
      </c>
      <c r="AG45" s="219">
        <f>INDEX(InputsB!AL:AL,MATCH($A45,InputsB!$A:$A,0))</f>
        <v>0</v>
      </c>
      <c r="AH45" s="219">
        <f>INDEX(InputsB!AM:AM,MATCH($A45,InputsB!$A:$A,0))</f>
        <v>0</v>
      </c>
      <c r="AI45" s="219">
        <f>INDEX(InputsB!AN:AN,MATCH($A45,InputsB!$A:$A,0))</f>
        <v>0</v>
      </c>
      <c r="AJ45" s="219">
        <f>INDEX(InputsB!AO:AO,MATCH($A45,InputsB!$A:$A,0))</f>
        <v>0</v>
      </c>
      <c r="AK45" s="219">
        <f>INDEX(InputsB!AP:AP,MATCH($A45,InputsB!$A:$A,0))</f>
        <v>0</v>
      </c>
      <c r="AL45" s="219">
        <f>INDEX(InputsB!AQ:AQ,MATCH($A45,InputsB!$A:$A,0))</f>
        <v>0</v>
      </c>
      <c r="AM45" s="219">
        <f>INDEX(InputsB!AR:AR,MATCH($A45,InputsB!$A:$A,0))</f>
        <v>0</v>
      </c>
      <c r="AN45" s="219">
        <f>INDEX(InputsB!AS:AS,MATCH($A45,InputsB!$A:$A,0))</f>
        <v>0</v>
      </c>
      <c r="AO45" s="219">
        <f>INDEX(InputsB!AT:AT,MATCH($A45,InputsB!$A:$A,0))</f>
        <v>0</v>
      </c>
      <c r="AP45" s="219">
        <f>INDEX(InputsB!AU:AU,MATCH($A45,InputsB!$A:$A,0))</f>
        <v>0</v>
      </c>
      <c r="AQ45" s="219">
        <f>INDEX(InputsB!AV:AV,MATCH($A45,InputsB!$A:$A,0))</f>
        <v>0</v>
      </c>
      <c r="AR45" s="219">
        <f>INDEX(InputsB!AW:AW,MATCH($A45,InputsB!$A:$A,0))</f>
        <v>0</v>
      </c>
      <c r="AS45" s="219">
        <f>INDEX(InputsB!AX:AX,MATCH($A45,InputsB!$A:$A,0))</f>
        <v>0</v>
      </c>
      <c r="AT45" s="219">
        <f>INDEX(InputsB!AY:AY,MATCH($A45,InputsB!$A:$A,0))</f>
        <v>0</v>
      </c>
      <c r="AU45" s="54"/>
      <c r="AV45" s="219">
        <f>INDEX(InputsC!$G:$G,MATCH($A45,InputsC!$A:$A,0))</f>
        <v>0</v>
      </c>
      <c r="AW45" s="219">
        <f t="shared" si="4"/>
        <v>0</v>
      </c>
    </row>
    <row r="46" spans="1:49">
      <c r="A46" s="195" t="s">
        <v>98</v>
      </c>
      <c r="B46" s="195" t="str">
        <f>INDEX('Ref1'!$E:$E,MATCH(A46,'Ref1'!$A:$A,0))</f>
        <v>Broadland</v>
      </c>
      <c r="C46" s="195" t="str">
        <f>INDEX('Ref1'!$F:$F,MATCH($A46,'Ref1'!$A:$A,0))</f>
        <v>E2620</v>
      </c>
      <c r="D46" s="240" t="str">
        <f>INDEX('Ref1'!$G:$G,MATCH($A46,'Ref1'!$A:$A,0))</f>
        <v>NA</v>
      </c>
      <c r="E46" s="225">
        <f>INDEX(InputsD!$D:$D,MATCH($A46,InputsD!$A:$A,0))</f>
        <v>0</v>
      </c>
      <c r="G46" s="167">
        <f>INDEX(InputsA!R:R,MATCH($A46,InputsA!$A:$A,0))*$A$5+$E46*$A$5</f>
        <v>0</v>
      </c>
      <c r="H46" s="167">
        <f>INDEX(InputsA!S:S,MATCH($A46,InputsA!$A:$A,0))*$A$5+$E46*$A$5</f>
        <v>0</v>
      </c>
      <c r="I46" s="167">
        <f>INDEX(InputsA!T:T,MATCH($A46,InputsA!$A:$A,0))*$A$5+$E46*$A$5</f>
        <v>0</v>
      </c>
      <c r="J46" s="167">
        <f>INDEX(InputsA!U:U,MATCH($A46,InputsA!$A:$A,0))*$A$5+$E46*$A$5</f>
        <v>0</v>
      </c>
      <c r="K46" s="167">
        <f>INDEX(InputsA!V:V,MATCH($A46,InputsA!$A:$A,0))*$A$5+$E46*$A$5</f>
        <v>0</v>
      </c>
      <c r="L46" s="167">
        <f>INDEX(InputsA!W:W,MATCH($A46,InputsA!$A:$A,0))*$A$5+$E46*$A$5</f>
        <v>0</v>
      </c>
      <c r="M46" s="167">
        <f>INDEX(InputsA!X:X,MATCH($A46,InputsA!$A:$A,0))*$A$5+$E46*$A$5</f>
        <v>0</v>
      </c>
      <c r="N46" s="171">
        <f t="shared" si="1"/>
        <v>0</v>
      </c>
      <c r="O46" s="167">
        <f t="shared" si="2"/>
        <v>0</v>
      </c>
      <c r="P46" s="167">
        <f t="shared" si="5"/>
        <v>0</v>
      </c>
      <c r="Q46" s="167">
        <f t="shared" si="6"/>
        <v>0</v>
      </c>
      <c r="R46" s="167">
        <f t="shared" si="7"/>
        <v>0</v>
      </c>
      <c r="S46" s="167">
        <f t="shared" si="8"/>
        <v>0</v>
      </c>
      <c r="T46" s="167">
        <f t="shared" si="9"/>
        <v>0</v>
      </c>
      <c r="U46" s="167">
        <f t="shared" si="10"/>
        <v>0</v>
      </c>
      <c r="V46" s="167">
        <f t="shared" si="11"/>
        <v>0</v>
      </c>
      <c r="W46" s="167">
        <f t="shared" si="12"/>
        <v>0</v>
      </c>
      <c r="X46" s="167">
        <f t="shared" si="13"/>
        <v>0</v>
      </c>
      <c r="Y46" s="167">
        <f t="shared" si="14"/>
        <v>0</v>
      </c>
      <c r="Z46" s="167">
        <f t="shared" si="15"/>
        <v>0</v>
      </c>
      <c r="AA46" s="167">
        <f t="shared" si="16"/>
        <v>0</v>
      </c>
      <c r="AB46" s="167">
        <f t="shared" si="17"/>
        <v>0</v>
      </c>
      <c r="AC46" s="167">
        <f t="shared" si="18"/>
        <v>0</v>
      </c>
      <c r="AD46" s="36"/>
      <c r="AE46" s="219">
        <f>INDEX(InputsB!AJ:AJ,MATCH($A46,InputsB!$A:$A,0))</f>
        <v>0</v>
      </c>
      <c r="AF46" s="219">
        <f>INDEX(InputsB!AK:AK,MATCH($A46,InputsB!$A:$A,0))</f>
        <v>0</v>
      </c>
      <c r="AG46" s="219">
        <f>INDEX(InputsB!AL:AL,MATCH($A46,InputsB!$A:$A,0))</f>
        <v>0</v>
      </c>
      <c r="AH46" s="219">
        <f>INDEX(InputsB!AM:AM,MATCH($A46,InputsB!$A:$A,0))</f>
        <v>0</v>
      </c>
      <c r="AI46" s="219">
        <f>INDEX(InputsB!AN:AN,MATCH($A46,InputsB!$A:$A,0))</f>
        <v>0</v>
      </c>
      <c r="AJ46" s="219">
        <f>INDEX(InputsB!AO:AO,MATCH($A46,InputsB!$A:$A,0))</f>
        <v>0</v>
      </c>
      <c r="AK46" s="219">
        <f>INDEX(InputsB!AP:AP,MATCH($A46,InputsB!$A:$A,0))</f>
        <v>0</v>
      </c>
      <c r="AL46" s="219">
        <f>INDEX(InputsB!AQ:AQ,MATCH($A46,InputsB!$A:$A,0))</f>
        <v>0</v>
      </c>
      <c r="AM46" s="219">
        <f>INDEX(InputsB!AR:AR,MATCH($A46,InputsB!$A:$A,0))</f>
        <v>0</v>
      </c>
      <c r="AN46" s="219">
        <f>INDEX(InputsB!AS:AS,MATCH($A46,InputsB!$A:$A,0))</f>
        <v>0</v>
      </c>
      <c r="AO46" s="219">
        <f>INDEX(InputsB!AT:AT,MATCH($A46,InputsB!$A:$A,0))</f>
        <v>0</v>
      </c>
      <c r="AP46" s="219">
        <f>INDEX(InputsB!AU:AU,MATCH($A46,InputsB!$A:$A,0))</f>
        <v>0</v>
      </c>
      <c r="AQ46" s="219">
        <f>INDEX(InputsB!AV:AV,MATCH($A46,InputsB!$A:$A,0))</f>
        <v>0</v>
      </c>
      <c r="AR46" s="219">
        <f>INDEX(InputsB!AW:AW,MATCH($A46,InputsB!$A:$A,0))</f>
        <v>0</v>
      </c>
      <c r="AS46" s="219">
        <f>INDEX(InputsB!AX:AX,MATCH($A46,InputsB!$A:$A,0))</f>
        <v>0</v>
      </c>
      <c r="AT46" s="219">
        <f>INDEX(InputsB!AY:AY,MATCH($A46,InputsB!$A:$A,0))</f>
        <v>0</v>
      </c>
      <c r="AU46" s="54"/>
      <c r="AV46" s="219">
        <f>INDEX(InputsC!$G:$G,MATCH($A46,InputsC!$A:$A,0))</f>
        <v>0</v>
      </c>
      <c r="AW46" s="219">
        <f t="shared" si="4"/>
        <v>0</v>
      </c>
    </row>
    <row r="47" spans="1:49">
      <c r="A47" s="195" t="s">
        <v>100</v>
      </c>
      <c r="B47" s="195" t="str">
        <f>INDEX('Ref1'!$E:$E,MATCH(A47,'Ref1'!$A:$A,0))</f>
        <v>Bromley</v>
      </c>
      <c r="C47" s="195" t="str">
        <f>INDEX('Ref1'!$F:$F,MATCH($A47,'Ref1'!$A:$A,0))</f>
        <v>E5100</v>
      </c>
      <c r="D47" s="240" t="str">
        <f>INDEX('Ref1'!$G:$G,MATCH($A47,'Ref1'!$A:$A,0))</f>
        <v>NA</v>
      </c>
      <c r="E47" s="225">
        <f>INDEX(InputsD!$D:$D,MATCH($A47,InputsD!$A:$A,0))</f>
        <v>0</v>
      </c>
      <c r="G47" s="167">
        <f>INDEX(InputsA!R:R,MATCH($A47,InputsA!$A:$A,0))*$A$5+$E47*$A$5</f>
        <v>0</v>
      </c>
      <c r="H47" s="167">
        <f>INDEX(InputsA!S:S,MATCH($A47,InputsA!$A:$A,0))*$A$5+$E47*$A$5</f>
        <v>0</v>
      </c>
      <c r="I47" s="167">
        <f>INDEX(InputsA!T:T,MATCH($A47,InputsA!$A:$A,0))*$A$5+$E47*$A$5</f>
        <v>0</v>
      </c>
      <c r="J47" s="167">
        <f>INDEX(InputsA!U:U,MATCH($A47,InputsA!$A:$A,0))*$A$5+$E47*$A$5</f>
        <v>0</v>
      </c>
      <c r="K47" s="167">
        <f>INDEX(InputsA!V:V,MATCH($A47,InputsA!$A:$A,0))*$A$5+$E47*$A$5</f>
        <v>0</v>
      </c>
      <c r="L47" s="167">
        <f>INDEX(InputsA!W:W,MATCH($A47,InputsA!$A:$A,0))*$A$5+$E47*$A$5</f>
        <v>0</v>
      </c>
      <c r="M47" s="167">
        <f>INDEX(InputsA!X:X,MATCH($A47,InputsA!$A:$A,0))*$A$5+$E47*$A$5</f>
        <v>0</v>
      </c>
      <c r="N47" s="171">
        <f t="shared" si="1"/>
        <v>0</v>
      </c>
      <c r="O47" s="167">
        <f t="shared" si="2"/>
        <v>0</v>
      </c>
      <c r="P47" s="167">
        <f t="shared" si="5"/>
        <v>0</v>
      </c>
      <c r="Q47" s="167">
        <f t="shared" si="6"/>
        <v>0</v>
      </c>
      <c r="R47" s="167">
        <f t="shared" si="7"/>
        <v>0</v>
      </c>
      <c r="S47" s="167">
        <f t="shared" si="8"/>
        <v>0</v>
      </c>
      <c r="T47" s="167">
        <f t="shared" si="9"/>
        <v>0</v>
      </c>
      <c r="U47" s="167">
        <f t="shared" si="10"/>
        <v>0</v>
      </c>
      <c r="V47" s="167">
        <f t="shared" si="11"/>
        <v>0</v>
      </c>
      <c r="W47" s="167">
        <f t="shared" si="12"/>
        <v>0</v>
      </c>
      <c r="X47" s="167">
        <f t="shared" si="13"/>
        <v>0</v>
      </c>
      <c r="Y47" s="167">
        <f t="shared" si="14"/>
        <v>0</v>
      </c>
      <c r="Z47" s="167">
        <f t="shared" si="15"/>
        <v>0</v>
      </c>
      <c r="AA47" s="167">
        <f t="shared" si="16"/>
        <v>0</v>
      </c>
      <c r="AB47" s="167">
        <f t="shared" si="17"/>
        <v>0</v>
      </c>
      <c r="AC47" s="167">
        <f t="shared" si="18"/>
        <v>0</v>
      </c>
      <c r="AD47" s="36"/>
      <c r="AE47" s="219">
        <f>INDEX(InputsB!AJ:AJ,MATCH($A47,InputsB!$A:$A,0))</f>
        <v>0</v>
      </c>
      <c r="AF47" s="219">
        <f>INDEX(InputsB!AK:AK,MATCH($A47,InputsB!$A:$A,0))</f>
        <v>0</v>
      </c>
      <c r="AG47" s="219">
        <f>INDEX(InputsB!AL:AL,MATCH($A47,InputsB!$A:$A,0))</f>
        <v>0</v>
      </c>
      <c r="AH47" s="219">
        <f>INDEX(InputsB!AM:AM,MATCH($A47,InputsB!$A:$A,0))</f>
        <v>0</v>
      </c>
      <c r="AI47" s="219">
        <f>INDEX(InputsB!AN:AN,MATCH($A47,InputsB!$A:$A,0))</f>
        <v>0</v>
      </c>
      <c r="AJ47" s="219">
        <f>INDEX(InputsB!AO:AO,MATCH($A47,InputsB!$A:$A,0))</f>
        <v>0</v>
      </c>
      <c r="AK47" s="219">
        <f>INDEX(InputsB!AP:AP,MATCH($A47,InputsB!$A:$A,0))</f>
        <v>0</v>
      </c>
      <c r="AL47" s="219">
        <f>INDEX(InputsB!AQ:AQ,MATCH($A47,InputsB!$A:$A,0))</f>
        <v>0</v>
      </c>
      <c r="AM47" s="219">
        <f>INDEX(InputsB!AR:AR,MATCH($A47,InputsB!$A:$A,0))</f>
        <v>0</v>
      </c>
      <c r="AN47" s="219">
        <f>INDEX(InputsB!AS:AS,MATCH($A47,InputsB!$A:$A,0))</f>
        <v>0</v>
      </c>
      <c r="AO47" s="219">
        <f>INDEX(InputsB!AT:AT,MATCH($A47,InputsB!$A:$A,0))</f>
        <v>0</v>
      </c>
      <c r="AP47" s="219">
        <f>INDEX(InputsB!AU:AU,MATCH($A47,InputsB!$A:$A,0))</f>
        <v>0</v>
      </c>
      <c r="AQ47" s="219">
        <f>INDEX(InputsB!AV:AV,MATCH($A47,InputsB!$A:$A,0))</f>
        <v>0</v>
      </c>
      <c r="AR47" s="219">
        <f>INDEX(InputsB!AW:AW,MATCH($A47,InputsB!$A:$A,0))</f>
        <v>0</v>
      </c>
      <c r="AS47" s="219">
        <f>INDEX(InputsB!AX:AX,MATCH($A47,InputsB!$A:$A,0))</f>
        <v>0</v>
      </c>
      <c r="AT47" s="219">
        <f>INDEX(InputsB!AY:AY,MATCH($A47,InputsB!$A:$A,0))</f>
        <v>0</v>
      </c>
      <c r="AU47" s="54"/>
      <c r="AV47" s="219">
        <f>INDEX(InputsC!$G:$G,MATCH($A47,InputsC!$A:$A,0))</f>
        <v>0</v>
      </c>
      <c r="AW47" s="219">
        <f t="shared" si="4"/>
        <v>0</v>
      </c>
    </row>
    <row r="48" spans="1:49">
      <c r="A48" s="195" t="s">
        <v>102</v>
      </c>
      <c r="B48" s="195" t="str">
        <f>INDEX('Ref1'!$E:$E,MATCH(A48,'Ref1'!$A:$A,0))</f>
        <v>Bromsgrove</v>
      </c>
      <c r="C48" s="195" t="str">
        <f>INDEX('Ref1'!$F:$F,MATCH($A48,'Ref1'!$A:$A,0))</f>
        <v>E1821</v>
      </c>
      <c r="D48" s="240" t="str">
        <f>INDEX('Ref1'!$G:$G,MATCH($A48,'Ref1'!$A:$A,0))</f>
        <v>E6118</v>
      </c>
      <c r="E48" s="225">
        <f>INDEX(InputsD!$D:$D,MATCH($A48,InputsD!$A:$A,0))</f>
        <v>0</v>
      </c>
      <c r="G48" s="167">
        <f>INDEX(InputsA!R:R,MATCH($A48,InputsA!$A:$A,0))*$A$5+$E48*$A$5</f>
        <v>0</v>
      </c>
      <c r="H48" s="167">
        <f>INDEX(InputsA!S:S,MATCH($A48,InputsA!$A:$A,0))*$A$5+$E48*$A$5</f>
        <v>0</v>
      </c>
      <c r="I48" s="167">
        <f>INDEX(InputsA!T:T,MATCH($A48,InputsA!$A:$A,0))*$A$5+$E48*$A$5</f>
        <v>0</v>
      </c>
      <c r="J48" s="167">
        <f>INDEX(InputsA!U:U,MATCH($A48,InputsA!$A:$A,0))*$A$5+$E48*$A$5</f>
        <v>0</v>
      </c>
      <c r="K48" s="167">
        <f>INDEX(InputsA!V:V,MATCH($A48,InputsA!$A:$A,0))*$A$5+$E48*$A$5</f>
        <v>0</v>
      </c>
      <c r="L48" s="167">
        <f>INDEX(InputsA!W:W,MATCH($A48,InputsA!$A:$A,0))*$A$5+$E48*$A$5</f>
        <v>0</v>
      </c>
      <c r="M48" s="167">
        <f>INDEX(InputsA!X:X,MATCH($A48,InputsA!$A:$A,0))*$A$5+$E48*$A$5</f>
        <v>0</v>
      </c>
      <c r="N48" s="171">
        <f t="shared" si="1"/>
        <v>0</v>
      </c>
      <c r="O48" s="167">
        <f t="shared" si="2"/>
        <v>0</v>
      </c>
      <c r="P48" s="167">
        <f t="shared" si="5"/>
        <v>0</v>
      </c>
      <c r="Q48" s="167">
        <f t="shared" si="6"/>
        <v>0</v>
      </c>
      <c r="R48" s="167">
        <f t="shared" si="7"/>
        <v>0</v>
      </c>
      <c r="S48" s="167">
        <f t="shared" si="8"/>
        <v>0</v>
      </c>
      <c r="T48" s="167">
        <f t="shared" si="9"/>
        <v>0</v>
      </c>
      <c r="U48" s="167">
        <f t="shared" si="10"/>
        <v>0</v>
      </c>
      <c r="V48" s="167">
        <f t="shared" si="11"/>
        <v>0</v>
      </c>
      <c r="W48" s="167">
        <f t="shared" si="12"/>
        <v>0</v>
      </c>
      <c r="X48" s="167">
        <f t="shared" si="13"/>
        <v>0</v>
      </c>
      <c r="Y48" s="167">
        <f t="shared" si="14"/>
        <v>0</v>
      </c>
      <c r="Z48" s="167">
        <f t="shared" si="15"/>
        <v>0</v>
      </c>
      <c r="AA48" s="167">
        <f t="shared" si="16"/>
        <v>0</v>
      </c>
      <c r="AB48" s="167">
        <f t="shared" si="17"/>
        <v>0</v>
      </c>
      <c r="AC48" s="167">
        <f t="shared" si="18"/>
        <v>0</v>
      </c>
      <c r="AD48" s="36"/>
      <c r="AE48" s="219">
        <f>INDEX(InputsB!AJ:AJ,MATCH($A48,InputsB!$A:$A,0))</f>
        <v>0</v>
      </c>
      <c r="AF48" s="219">
        <f>INDEX(InputsB!AK:AK,MATCH($A48,InputsB!$A:$A,0))</f>
        <v>0</v>
      </c>
      <c r="AG48" s="219">
        <f>INDEX(InputsB!AL:AL,MATCH($A48,InputsB!$A:$A,0))</f>
        <v>0</v>
      </c>
      <c r="AH48" s="219">
        <f>INDEX(InputsB!AM:AM,MATCH($A48,InputsB!$A:$A,0))</f>
        <v>0</v>
      </c>
      <c r="AI48" s="219">
        <f>INDEX(InputsB!AN:AN,MATCH($A48,InputsB!$A:$A,0))</f>
        <v>0</v>
      </c>
      <c r="AJ48" s="219">
        <f>INDEX(InputsB!AO:AO,MATCH($A48,InputsB!$A:$A,0))</f>
        <v>0</v>
      </c>
      <c r="AK48" s="219">
        <f>INDEX(InputsB!AP:AP,MATCH($A48,InputsB!$A:$A,0))</f>
        <v>0</v>
      </c>
      <c r="AL48" s="219">
        <f>INDEX(InputsB!AQ:AQ,MATCH($A48,InputsB!$A:$A,0))</f>
        <v>0</v>
      </c>
      <c r="AM48" s="219">
        <f>INDEX(InputsB!AR:AR,MATCH($A48,InputsB!$A:$A,0))</f>
        <v>0</v>
      </c>
      <c r="AN48" s="219">
        <f>INDEX(InputsB!AS:AS,MATCH($A48,InputsB!$A:$A,0))</f>
        <v>0</v>
      </c>
      <c r="AO48" s="219">
        <f>INDEX(InputsB!AT:AT,MATCH($A48,InputsB!$A:$A,0))</f>
        <v>0</v>
      </c>
      <c r="AP48" s="219">
        <f>INDEX(InputsB!AU:AU,MATCH($A48,InputsB!$A:$A,0))</f>
        <v>0</v>
      </c>
      <c r="AQ48" s="219">
        <f>INDEX(InputsB!AV:AV,MATCH($A48,InputsB!$A:$A,0))</f>
        <v>0</v>
      </c>
      <c r="AR48" s="219">
        <f>INDEX(InputsB!AW:AW,MATCH($A48,InputsB!$A:$A,0))</f>
        <v>0</v>
      </c>
      <c r="AS48" s="219">
        <f>INDEX(InputsB!AX:AX,MATCH($A48,InputsB!$A:$A,0))</f>
        <v>0</v>
      </c>
      <c r="AT48" s="219">
        <f>INDEX(InputsB!AY:AY,MATCH($A48,InputsB!$A:$A,0))</f>
        <v>0</v>
      </c>
      <c r="AU48" s="54"/>
      <c r="AV48" s="219">
        <f>INDEX(InputsC!$G:$G,MATCH($A48,InputsC!$A:$A,0))</f>
        <v>0</v>
      </c>
      <c r="AW48" s="219">
        <f t="shared" si="4"/>
        <v>0</v>
      </c>
    </row>
    <row r="49" spans="1:49">
      <c r="A49" s="195" t="s">
        <v>104</v>
      </c>
      <c r="B49" s="195" t="str">
        <f>INDEX('Ref1'!$E:$E,MATCH(A49,'Ref1'!$A:$A,0))</f>
        <v>Broxbourne</v>
      </c>
      <c r="C49" s="195" t="str">
        <f>INDEX('Ref1'!$F:$F,MATCH($A49,'Ref1'!$A:$A,0))</f>
        <v>E1920</v>
      </c>
      <c r="D49" s="240" t="str">
        <f>INDEX('Ref1'!$G:$G,MATCH($A49,'Ref1'!$A:$A,0))</f>
        <v>NA</v>
      </c>
      <c r="E49" s="225">
        <f>INDEX(InputsD!$D:$D,MATCH($A49,InputsD!$A:$A,0))</f>
        <v>0</v>
      </c>
      <c r="G49" s="167">
        <f>INDEX(InputsA!R:R,MATCH($A49,InputsA!$A:$A,0))*$A$5+$E49*$A$5</f>
        <v>0</v>
      </c>
      <c r="H49" s="167">
        <f>INDEX(InputsA!S:S,MATCH($A49,InputsA!$A:$A,0))*$A$5+$E49*$A$5</f>
        <v>0</v>
      </c>
      <c r="I49" s="167">
        <f>INDEX(InputsA!T:T,MATCH($A49,InputsA!$A:$A,0))*$A$5+$E49*$A$5</f>
        <v>0</v>
      </c>
      <c r="J49" s="167">
        <f>INDEX(InputsA!U:U,MATCH($A49,InputsA!$A:$A,0))*$A$5+$E49*$A$5</f>
        <v>0</v>
      </c>
      <c r="K49" s="167">
        <f>INDEX(InputsA!V:V,MATCH($A49,InputsA!$A:$A,0))*$A$5+$E49*$A$5</f>
        <v>0</v>
      </c>
      <c r="L49" s="167">
        <f>INDEX(InputsA!W:W,MATCH($A49,InputsA!$A:$A,0))*$A$5+$E49*$A$5</f>
        <v>0</v>
      </c>
      <c r="M49" s="167">
        <f>INDEX(InputsA!X:X,MATCH($A49,InputsA!$A:$A,0))*$A$5+$E49*$A$5</f>
        <v>0</v>
      </c>
      <c r="N49" s="171">
        <f t="shared" si="1"/>
        <v>0</v>
      </c>
      <c r="O49" s="167">
        <f t="shared" si="2"/>
        <v>0</v>
      </c>
      <c r="P49" s="167">
        <f t="shared" si="5"/>
        <v>0</v>
      </c>
      <c r="Q49" s="167">
        <f t="shared" si="6"/>
        <v>0</v>
      </c>
      <c r="R49" s="167">
        <f t="shared" si="7"/>
        <v>0</v>
      </c>
      <c r="S49" s="167">
        <f t="shared" si="8"/>
        <v>0</v>
      </c>
      <c r="T49" s="167">
        <f t="shared" si="9"/>
        <v>0</v>
      </c>
      <c r="U49" s="167">
        <f t="shared" si="10"/>
        <v>0</v>
      </c>
      <c r="V49" s="167">
        <f t="shared" si="11"/>
        <v>0</v>
      </c>
      <c r="W49" s="167">
        <f t="shared" si="12"/>
        <v>0</v>
      </c>
      <c r="X49" s="167">
        <f t="shared" si="13"/>
        <v>0</v>
      </c>
      <c r="Y49" s="167">
        <f t="shared" si="14"/>
        <v>0</v>
      </c>
      <c r="Z49" s="167">
        <f t="shared" si="15"/>
        <v>0</v>
      </c>
      <c r="AA49" s="167">
        <f t="shared" si="16"/>
        <v>0</v>
      </c>
      <c r="AB49" s="167">
        <f t="shared" si="17"/>
        <v>0</v>
      </c>
      <c r="AC49" s="167">
        <f t="shared" si="18"/>
        <v>0</v>
      </c>
      <c r="AD49" s="36"/>
      <c r="AE49" s="219">
        <f>INDEX(InputsB!AJ:AJ,MATCH($A49,InputsB!$A:$A,0))</f>
        <v>0</v>
      </c>
      <c r="AF49" s="219">
        <f>INDEX(InputsB!AK:AK,MATCH($A49,InputsB!$A:$A,0))</f>
        <v>0</v>
      </c>
      <c r="AG49" s="219">
        <f>INDEX(InputsB!AL:AL,MATCH($A49,InputsB!$A:$A,0))</f>
        <v>0</v>
      </c>
      <c r="AH49" s="219">
        <f>INDEX(InputsB!AM:AM,MATCH($A49,InputsB!$A:$A,0))</f>
        <v>0</v>
      </c>
      <c r="AI49" s="219">
        <f>INDEX(InputsB!AN:AN,MATCH($A49,InputsB!$A:$A,0))</f>
        <v>0</v>
      </c>
      <c r="AJ49" s="219">
        <f>INDEX(InputsB!AO:AO,MATCH($A49,InputsB!$A:$A,0))</f>
        <v>0</v>
      </c>
      <c r="AK49" s="219">
        <f>INDEX(InputsB!AP:AP,MATCH($A49,InputsB!$A:$A,0))</f>
        <v>0</v>
      </c>
      <c r="AL49" s="219">
        <f>INDEX(InputsB!AQ:AQ,MATCH($A49,InputsB!$A:$A,0))</f>
        <v>0</v>
      </c>
      <c r="AM49" s="219">
        <f>INDEX(InputsB!AR:AR,MATCH($A49,InputsB!$A:$A,0))</f>
        <v>0</v>
      </c>
      <c r="AN49" s="219">
        <f>INDEX(InputsB!AS:AS,MATCH($A49,InputsB!$A:$A,0))</f>
        <v>0</v>
      </c>
      <c r="AO49" s="219">
        <f>INDEX(InputsB!AT:AT,MATCH($A49,InputsB!$A:$A,0))</f>
        <v>0</v>
      </c>
      <c r="AP49" s="219">
        <f>INDEX(InputsB!AU:AU,MATCH($A49,InputsB!$A:$A,0))</f>
        <v>0</v>
      </c>
      <c r="AQ49" s="219">
        <f>INDEX(InputsB!AV:AV,MATCH($A49,InputsB!$A:$A,0))</f>
        <v>0</v>
      </c>
      <c r="AR49" s="219">
        <f>INDEX(InputsB!AW:AW,MATCH($A49,InputsB!$A:$A,0))</f>
        <v>0</v>
      </c>
      <c r="AS49" s="219">
        <f>INDEX(InputsB!AX:AX,MATCH($A49,InputsB!$A:$A,0))</f>
        <v>0</v>
      </c>
      <c r="AT49" s="219">
        <f>INDEX(InputsB!AY:AY,MATCH($A49,InputsB!$A:$A,0))</f>
        <v>0</v>
      </c>
      <c r="AU49" s="54"/>
      <c r="AV49" s="219">
        <f>INDEX(InputsC!$G:$G,MATCH($A49,InputsC!$A:$A,0))</f>
        <v>0</v>
      </c>
      <c r="AW49" s="219">
        <f t="shared" si="4"/>
        <v>0</v>
      </c>
    </row>
    <row r="50" spans="1:49">
      <c r="A50" s="195" t="s">
        <v>106</v>
      </c>
      <c r="B50" s="195" t="str">
        <f>INDEX('Ref1'!$E:$E,MATCH(A50,'Ref1'!$A:$A,0))</f>
        <v>Broxtowe</v>
      </c>
      <c r="C50" s="195" t="str">
        <f>INDEX('Ref1'!$F:$F,MATCH($A50,'Ref1'!$A:$A,0))</f>
        <v>E3021</v>
      </c>
      <c r="D50" s="240" t="str">
        <f>INDEX('Ref1'!$G:$G,MATCH($A50,'Ref1'!$A:$A,0))</f>
        <v>E6130</v>
      </c>
      <c r="E50" s="225">
        <f>INDEX(InputsD!$D:$D,MATCH($A50,InputsD!$A:$A,0))</f>
        <v>0</v>
      </c>
      <c r="G50" s="167">
        <f>INDEX(InputsA!R:R,MATCH($A50,InputsA!$A:$A,0))*$A$5+$E50*$A$5</f>
        <v>0</v>
      </c>
      <c r="H50" s="167">
        <f>INDEX(InputsA!S:S,MATCH($A50,InputsA!$A:$A,0))*$A$5+$E50*$A$5</f>
        <v>0</v>
      </c>
      <c r="I50" s="167">
        <f>INDEX(InputsA!T:T,MATCH($A50,InputsA!$A:$A,0))*$A$5+$E50*$A$5</f>
        <v>0</v>
      </c>
      <c r="J50" s="167">
        <f>INDEX(InputsA!U:U,MATCH($A50,InputsA!$A:$A,0))*$A$5+$E50*$A$5</f>
        <v>0</v>
      </c>
      <c r="K50" s="167">
        <f>INDEX(InputsA!V:V,MATCH($A50,InputsA!$A:$A,0))*$A$5+$E50*$A$5</f>
        <v>0</v>
      </c>
      <c r="L50" s="167">
        <f>INDEX(InputsA!W:W,MATCH($A50,InputsA!$A:$A,0))*$A$5+$E50*$A$5</f>
        <v>0</v>
      </c>
      <c r="M50" s="167">
        <f>INDEX(InputsA!X:X,MATCH($A50,InputsA!$A:$A,0))*$A$5+$E50*$A$5</f>
        <v>0</v>
      </c>
      <c r="N50" s="171">
        <f t="shared" si="1"/>
        <v>0</v>
      </c>
      <c r="O50" s="167">
        <f t="shared" si="2"/>
        <v>0</v>
      </c>
      <c r="P50" s="167">
        <f t="shared" si="5"/>
        <v>0</v>
      </c>
      <c r="Q50" s="167">
        <f t="shared" si="6"/>
        <v>0</v>
      </c>
      <c r="R50" s="167">
        <f t="shared" si="7"/>
        <v>0</v>
      </c>
      <c r="S50" s="167">
        <f t="shared" si="8"/>
        <v>0</v>
      </c>
      <c r="T50" s="167">
        <f t="shared" si="9"/>
        <v>0</v>
      </c>
      <c r="U50" s="167">
        <f t="shared" si="10"/>
        <v>0</v>
      </c>
      <c r="V50" s="167">
        <f t="shared" si="11"/>
        <v>0</v>
      </c>
      <c r="W50" s="167">
        <f t="shared" si="12"/>
        <v>0</v>
      </c>
      <c r="X50" s="167">
        <f t="shared" si="13"/>
        <v>0</v>
      </c>
      <c r="Y50" s="167">
        <f t="shared" si="14"/>
        <v>0</v>
      </c>
      <c r="Z50" s="167">
        <f t="shared" si="15"/>
        <v>0</v>
      </c>
      <c r="AA50" s="167">
        <f t="shared" si="16"/>
        <v>0</v>
      </c>
      <c r="AB50" s="167">
        <f t="shared" si="17"/>
        <v>0</v>
      </c>
      <c r="AC50" s="167">
        <f t="shared" si="18"/>
        <v>0</v>
      </c>
      <c r="AD50" s="36"/>
      <c r="AE50" s="219">
        <f>INDEX(InputsB!AJ:AJ,MATCH($A50,InputsB!$A:$A,0))</f>
        <v>0</v>
      </c>
      <c r="AF50" s="219">
        <f>INDEX(InputsB!AK:AK,MATCH($A50,InputsB!$A:$A,0))</f>
        <v>0</v>
      </c>
      <c r="AG50" s="219">
        <f>INDEX(InputsB!AL:AL,MATCH($A50,InputsB!$A:$A,0))</f>
        <v>0</v>
      </c>
      <c r="AH50" s="219">
        <f>INDEX(InputsB!AM:AM,MATCH($A50,InputsB!$A:$A,0))</f>
        <v>0</v>
      </c>
      <c r="AI50" s="219">
        <f>INDEX(InputsB!AN:AN,MATCH($A50,InputsB!$A:$A,0))</f>
        <v>0</v>
      </c>
      <c r="AJ50" s="219">
        <f>INDEX(InputsB!AO:AO,MATCH($A50,InputsB!$A:$A,0))</f>
        <v>0</v>
      </c>
      <c r="AK50" s="219">
        <f>INDEX(InputsB!AP:AP,MATCH($A50,InputsB!$A:$A,0))</f>
        <v>0</v>
      </c>
      <c r="AL50" s="219">
        <f>INDEX(InputsB!AQ:AQ,MATCH($A50,InputsB!$A:$A,0))</f>
        <v>0</v>
      </c>
      <c r="AM50" s="219">
        <f>INDEX(InputsB!AR:AR,MATCH($A50,InputsB!$A:$A,0))</f>
        <v>0</v>
      </c>
      <c r="AN50" s="219">
        <f>INDEX(InputsB!AS:AS,MATCH($A50,InputsB!$A:$A,0))</f>
        <v>0</v>
      </c>
      <c r="AO50" s="219">
        <f>INDEX(InputsB!AT:AT,MATCH($A50,InputsB!$A:$A,0))</f>
        <v>0</v>
      </c>
      <c r="AP50" s="219">
        <f>INDEX(InputsB!AU:AU,MATCH($A50,InputsB!$A:$A,0))</f>
        <v>0</v>
      </c>
      <c r="AQ50" s="219">
        <f>INDEX(InputsB!AV:AV,MATCH($A50,InputsB!$A:$A,0))</f>
        <v>0</v>
      </c>
      <c r="AR50" s="219">
        <f>INDEX(InputsB!AW:AW,MATCH($A50,InputsB!$A:$A,0))</f>
        <v>0</v>
      </c>
      <c r="AS50" s="219">
        <f>INDEX(InputsB!AX:AX,MATCH($A50,InputsB!$A:$A,0))</f>
        <v>0</v>
      </c>
      <c r="AT50" s="219">
        <f>INDEX(InputsB!AY:AY,MATCH($A50,InputsB!$A:$A,0))</f>
        <v>0</v>
      </c>
      <c r="AU50" s="54"/>
      <c r="AV50" s="219">
        <f>INDEX(InputsC!$G:$G,MATCH($A50,InputsC!$A:$A,0))</f>
        <v>0</v>
      </c>
      <c r="AW50" s="219">
        <f t="shared" si="4"/>
        <v>0</v>
      </c>
    </row>
    <row r="51" spans="1:49">
      <c r="A51" s="195" t="s">
        <v>112</v>
      </c>
      <c r="B51" s="195" t="str">
        <f>INDEX('Ref1'!$E:$E,MATCH(A51,'Ref1'!$A:$A,0))</f>
        <v>Burnley</v>
      </c>
      <c r="C51" s="195" t="str">
        <f>INDEX('Ref1'!$F:$F,MATCH($A51,'Ref1'!$A:$A,0))</f>
        <v>E2321</v>
      </c>
      <c r="D51" s="240" t="str">
        <f>INDEX('Ref1'!$G:$G,MATCH($A51,'Ref1'!$A:$A,0))</f>
        <v>E6123</v>
      </c>
      <c r="E51" s="225">
        <f>INDEX(InputsD!$D:$D,MATCH($A51,InputsD!$A:$A,0))</f>
        <v>0</v>
      </c>
      <c r="G51" s="167">
        <f>INDEX(InputsA!R:R,MATCH($A51,InputsA!$A:$A,0))*$A$5+$E51*$A$5</f>
        <v>0</v>
      </c>
      <c r="H51" s="167">
        <f>INDEX(InputsA!S:S,MATCH($A51,InputsA!$A:$A,0))*$A$5+$E51*$A$5</f>
        <v>0</v>
      </c>
      <c r="I51" s="167">
        <f>INDEX(InputsA!T:T,MATCH($A51,InputsA!$A:$A,0))*$A$5+$E51*$A$5</f>
        <v>0</v>
      </c>
      <c r="J51" s="167">
        <f>INDEX(InputsA!U:U,MATCH($A51,InputsA!$A:$A,0))*$A$5+$E51*$A$5</f>
        <v>0</v>
      </c>
      <c r="K51" s="167">
        <f>INDEX(InputsA!V:V,MATCH($A51,InputsA!$A:$A,0))*$A$5+$E51*$A$5</f>
        <v>0</v>
      </c>
      <c r="L51" s="167">
        <f>INDEX(InputsA!W:W,MATCH($A51,InputsA!$A:$A,0))*$A$5+$E51*$A$5</f>
        <v>0</v>
      </c>
      <c r="M51" s="167">
        <f>INDEX(InputsA!X:X,MATCH($A51,InputsA!$A:$A,0))*$A$5+$E51*$A$5</f>
        <v>0</v>
      </c>
      <c r="N51" s="171">
        <f t="shared" si="1"/>
        <v>0</v>
      </c>
      <c r="O51" s="167">
        <f t="shared" si="2"/>
        <v>0</v>
      </c>
      <c r="P51" s="167">
        <f t="shared" si="5"/>
        <v>0</v>
      </c>
      <c r="Q51" s="167">
        <f t="shared" si="6"/>
        <v>0</v>
      </c>
      <c r="R51" s="167">
        <f t="shared" si="7"/>
        <v>0</v>
      </c>
      <c r="S51" s="167">
        <f t="shared" si="8"/>
        <v>0</v>
      </c>
      <c r="T51" s="167">
        <f t="shared" si="9"/>
        <v>0</v>
      </c>
      <c r="U51" s="167">
        <f t="shared" si="10"/>
        <v>0</v>
      </c>
      <c r="V51" s="167">
        <f t="shared" si="11"/>
        <v>0</v>
      </c>
      <c r="W51" s="167">
        <f t="shared" si="12"/>
        <v>0</v>
      </c>
      <c r="X51" s="167">
        <f t="shared" si="13"/>
        <v>0</v>
      </c>
      <c r="Y51" s="167">
        <f t="shared" si="14"/>
        <v>0</v>
      </c>
      <c r="Z51" s="167">
        <f t="shared" si="15"/>
        <v>0</v>
      </c>
      <c r="AA51" s="167">
        <f t="shared" si="16"/>
        <v>0</v>
      </c>
      <c r="AB51" s="167">
        <f t="shared" si="17"/>
        <v>0</v>
      </c>
      <c r="AC51" s="167">
        <f t="shared" si="18"/>
        <v>0</v>
      </c>
      <c r="AD51" s="36"/>
      <c r="AE51" s="219">
        <f>INDEX(InputsB!AJ:AJ,MATCH($A51,InputsB!$A:$A,0))</f>
        <v>0</v>
      </c>
      <c r="AF51" s="219">
        <f>INDEX(InputsB!AK:AK,MATCH($A51,InputsB!$A:$A,0))</f>
        <v>0</v>
      </c>
      <c r="AG51" s="219">
        <f>INDEX(InputsB!AL:AL,MATCH($A51,InputsB!$A:$A,0))</f>
        <v>0</v>
      </c>
      <c r="AH51" s="219">
        <f>INDEX(InputsB!AM:AM,MATCH($A51,InputsB!$A:$A,0))</f>
        <v>0</v>
      </c>
      <c r="AI51" s="219">
        <f>INDEX(InputsB!AN:AN,MATCH($A51,InputsB!$A:$A,0))</f>
        <v>0</v>
      </c>
      <c r="AJ51" s="219">
        <f>INDEX(InputsB!AO:AO,MATCH($A51,InputsB!$A:$A,0))</f>
        <v>0</v>
      </c>
      <c r="AK51" s="219">
        <f>INDEX(InputsB!AP:AP,MATCH($A51,InputsB!$A:$A,0))</f>
        <v>0</v>
      </c>
      <c r="AL51" s="219">
        <f>INDEX(InputsB!AQ:AQ,MATCH($A51,InputsB!$A:$A,0))</f>
        <v>0</v>
      </c>
      <c r="AM51" s="219">
        <f>INDEX(InputsB!AR:AR,MATCH($A51,InputsB!$A:$A,0))</f>
        <v>0</v>
      </c>
      <c r="AN51" s="219">
        <f>INDEX(InputsB!AS:AS,MATCH($A51,InputsB!$A:$A,0))</f>
        <v>0</v>
      </c>
      <c r="AO51" s="219">
        <f>INDEX(InputsB!AT:AT,MATCH($A51,InputsB!$A:$A,0))</f>
        <v>0</v>
      </c>
      <c r="AP51" s="219">
        <f>INDEX(InputsB!AU:AU,MATCH($A51,InputsB!$A:$A,0))</f>
        <v>0</v>
      </c>
      <c r="AQ51" s="219">
        <f>INDEX(InputsB!AV:AV,MATCH($A51,InputsB!$A:$A,0))</f>
        <v>0</v>
      </c>
      <c r="AR51" s="219">
        <f>INDEX(InputsB!AW:AW,MATCH($A51,InputsB!$A:$A,0))</f>
        <v>0</v>
      </c>
      <c r="AS51" s="219">
        <f>INDEX(InputsB!AX:AX,MATCH($A51,InputsB!$A:$A,0))</f>
        <v>0</v>
      </c>
      <c r="AT51" s="219">
        <f>INDEX(InputsB!AY:AY,MATCH($A51,InputsB!$A:$A,0))</f>
        <v>0</v>
      </c>
      <c r="AU51" s="54"/>
      <c r="AV51" s="219">
        <f>INDEX(InputsC!$G:$G,MATCH($A51,InputsC!$A:$A,0))</f>
        <v>0</v>
      </c>
      <c r="AW51" s="219">
        <f t="shared" si="4"/>
        <v>0</v>
      </c>
    </row>
    <row r="52" spans="1:49">
      <c r="A52" s="195" t="s">
        <v>114</v>
      </c>
      <c r="B52" s="195" t="str">
        <f>INDEX('Ref1'!$E:$E,MATCH(A52,'Ref1'!$A:$A,0))</f>
        <v>Bury</v>
      </c>
      <c r="C52" s="195" t="str">
        <f>INDEX('Ref1'!$F:$F,MATCH($A52,'Ref1'!$A:$A,0))</f>
        <v>NA</v>
      </c>
      <c r="D52" s="240" t="str">
        <f>INDEX('Ref1'!$G:$G,MATCH($A52,'Ref1'!$A:$A,0))</f>
        <v>E6348</v>
      </c>
      <c r="E52" s="225">
        <f>INDEX(InputsD!$D:$D,MATCH($A52,InputsD!$A:$A,0))</f>
        <v>0</v>
      </c>
      <c r="G52" s="167">
        <f>INDEX(InputsA!R:R,MATCH($A52,InputsA!$A:$A,0))*$A$5+$E52*$A$5</f>
        <v>0</v>
      </c>
      <c r="H52" s="167">
        <f>INDEX(InputsA!S:S,MATCH($A52,InputsA!$A:$A,0))*$A$5+$E52*$A$5</f>
        <v>0</v>
      </c>
      <c r="I52" s="167">
        <f>INDEX(InputsA!T:T,MATCH($A52,InputsA!$A:$A,0))*$A$5+$E52*$A$5</f>
        <v>0</v>
      </c>
      <c r="J52" s="167">
        <f>INDEX(InputsA!U:U,MATCH($A52,InputsA!$A:$A,0))*$A$5+$E52*$A$5</f>
        <v>0</v>
      </c>
      <c r="K52" s="167">
        <f>INDEX(InputsA!V:V,MATCH($A52,InputsA!$A:$A,0))*$A$5+$E52*$A$5</f>
        <v>0</v>
      </c>
      <c r="L52" s="167">
        <f>INDEX(InputsA!W:W,MATCH($A52,InputsA!$A:$A,0))*$A$5+$E52*$A$5</f>
        <v>0</v>
      </c>
      <c r="M52" s="167">
        <f>INDEX(InputsA!X:X,MATCH($A52,InputsA!$A:$A,0))*$A$5+$E52*$A$5</f>
        <v>0</v>
      </c>
      <c r="N52" s="171">
        <f t="shared" si="1"/>
        <v>0</v>
      </c>
      <c r="O52" s="167">
        <f t="shared" si="2"/>
        <v>0</v>
      </c>
      <c r="P52" s="167">
        <f t="shared" si="5"/>
        <v>0</v>
      </c>
      <c r="Q52" s="167">
        <f t="shared" si="6"/>
        <v>0</v>
      </c>
      <c r="R52" s="167">
        <f t="shared" si="7"/>
        <v>0</v>
      </c>
      <c r="S52" s="167">
        <f t="shared" si="8"/>
        <v>0</v>
      </c>
      <c r="T52" s="167">
        <f t="shared" si="9"/>
        <v>0</v>
      </c>
      <c r="U52" s="167">
        <f t="shared" si="10"/>
        <v>0</v>
      </c>
      <c r="V52" s="167">
        <f t="shared" si="11"/>
        <v>0</v>
      </c>
      <c r="W52" s="167">
        <f t="shared" si="12"/>
        <v>0</v>
      </c>
      <c r="X52" s="167">
        <f t="shared" si="13"/>
        <v>0</v>
      </c>
      <c r="Y52" s="167">
        <f t="shared" si="14"/>
        <v>0</v>
      </c>
      <c r="Z52" s="167">
        <f t="shared" si="15"/>
        <v>0</v>
      </c>
      <c r="AA52" s="167">
        <f t="shared" si="16"/>
        <v>0</v>
      </c>
      <c r="AB52" s="167">
        <f t="shared" si="17"/>
        <v>0</v>
      </c>
      <c r="AC52" s="167">
        <f t="shared" si="18"/>
        <v>0</v>
      </c>
      <c r="AD52" s="36"/>
      <c r="AE52" s="219">
        <f>INDEX(InputsB!AJ:AJ,MATCH($A52,InputsB!$A:$A,0))</f>
        <v>0</v>
      </c>
      <c r="AF52" s="219">
        <f>INDEX(InputsB!AK:AK,MATCH($A52,InputsB!$A:$A,0))</f>
        <v>0</v>
      </c>
      <c r="AG52" s="219">
        <f>INDEX(InputsB!AL:AL,MATCH($A52,InputsB!$A:$A,0))</f>
        <v>0</v>
      </c>
      <c r="AH52" s="219">
        <f>INDEX(InputsB!AM:AM,MATCH($A52,InputsB!$A:$A,0))</f>
        <v>0</v>
      </c>
      <c r="AI52" s="219">
        <f>INDEX(InputsB!AN:AN,MATCH($A52,InputsB!$A:$A,0))</f>
        <v>0</v>
      </c>
      <c r="AJ52" s="219">
        <f>INDEX(InputsB!AO:AO,MATCH($A52,InputsB!$A:$A,0))</f>
        <v>0</v>
      </c>
      <c r="AK52" s="219">
        <f>INDEX(InputsB!AP:AP,MATCH($A52,InputsB!$A:$A,0))</f>
        <v>0</v>
      </c>
      <c r="AL52" s="219">
        <f>INDEX(InputsB!AQ:AQ,MATCH($A52,InputsB!$A:$A,0))</f>
        <v>0</v>
      </c>
      <c r="AM52" s="219">
        <f>INDEX(InputsB!AR:AR,MATCH($A52,InputsB!$A:$A,0))</f>
        <v>0</v>
      </c>
      <c r="AN52" s="219">
        <f>INDEX(InputsB!AS:AS,MATCH($A52,InputsB!$A:$A,0))</f>
        <v>0</v>
      </c>
      <c r="AO52" s="219">
        <f>INDEX(InputsB!AT:AT,MATCH($A52,InputsB!$A:$A,0))</f>
        <v>0</v>
      </c>
      <c r="AP52" s="219">
        <f>INDEX(InputsB!AU:AU,MATCH($A52,InputsB!$A:$A,0))</f>
        <v>0</v>
      </c>
      <c r="AQ52" s="219">
        <f>INDEX(InputsB!AV:AV,MATCH($A52,InputsB!$A:$A,0))</f>
        <v>0</v>
      </c>
      <c r="AR52" s="219">
        <f>INDEX(InputsB!AW:AW,MATCH($A52,InputsB!$A:$A,0))</f>
        <v>0</v>
      </c>
      <c r="AS52" s="219">
        <f>INDEX(InputsB!AX:AX,MATCH($A52,InputsB!$A:$A,0))</f>
        <v>0</v>
      </c>
      <c r="AT52" s="219">
        <f>INDEX(InputsB!AY:AY,MATCH($A52,InputsB!$A:$A,0))</f>
        <v>0</v>
      </c>
      <c r="AU52" s="54"/>
      <c r="AV52" s="219">
        <f>INDEX(InputsC!$G:$G,MATCH($A52,InputsC!$A:$A,0))</f>
        <v>0</v>
      </c>
      <c r="AW52" s="219">
        <f t="shared" si="4"/>
        <v>0</v>
      </c>
    </row>
    <row r="53" spans="1:49">
      <c r="A53" s="195" t="s">
        <v>116</v>
      </c>
      <c r="B53" s="195" t="str">
        <f>INDEX('Ref1'!$E:$E,MATCH(A53,'Ref1'!$A:$A,0))</f>
        <v>Calderdale</v>
      </c>
      <c r="C53" s="195" t="str">
        <f>INDEX('Ref1'!$F:$F,MATCH($A53,'Ref1'!$A:$A,0))</f>
        <v>NA</v>
      </c>
      <c r="D53" s="240" t="str">
        <f>INDEX('Ref1'!$G:$G,MATCH($A53,'Ref1'!$A:$A,0))</f>
        <v>E6147</v>
      </c>
      <c r="E53" s="225">
        <f>INDEX(InputsD!$D:$D,MATCH($A53,InputsD!$A:$A,0))</f>
        <v>0</v>
      </c>
      <c r="G53" s="167">
        <f>INDEX(InputsA!R:R,MATCH($A53,InputsA!$A:$A,0))*$A$5+$E53*$A$5</f>
        <v>0</v>
      </c>
      <c r="H53" s="167">
        <f>INDEX(InputsA!S:S,MATCH($A53,InputsA!$A:$A,0))*$A$5+$E53*$A$5</f>
        <v>0</v>
      </c>
      <c r="I53" s="167">
        <f>INDEX(InputsA!T:T,MATCH($A53,InputsA!$A:$A,0))*$A$5+$E53*$A$5</f>
        <v>0</v>
      </c>
      <c r="J53" s="167">
        <f>INDEX(InputsA!U:U,MATCH($A53,InputsA!$A:$A,0))*$A$5+$E53*$A$5</f>
        <v>0</v>
      </c>
      <c r="K53" s="167">
        <f>INDEX(InputsA!V:V,MATCH($A53,InputsA!$A:$A,0))*$A$5+$E53*$A$5</f>
        <v>0</v>
      </c>
      <c r="L53" s="167">
        <f>INDEX(InputsA!W:W,MATCH($A53,InputsA!$A:$A,0))*$A$5+$E53*$A$5</f>
        <v>0</v>
      </c>
      <c r="M53" s="167">
        <f>INDEX(InputsA!X:X,MATCH($A53,InputsA!$A:$A,0))*$A$5+$E53*$A$5</f>
        <v>0</v>
      </c>
      <c r="N53" s="171">
        <f t="shared" si="1"/>
        <v>0</v>
      </c>
      <c r="O53" s="167">
        <f t="shared" si="2"/>
        <v>0</v>
      </c>
      <c r="P53" s="167">
        <f t="shared" si="5"/>
        <v>0</v>
      </c>
      <c r="Q53" s="167">
        <f t="shared" si="6"/>
        <v>0</v>
      </c>
      <c r="R53" s="167">
        <f t="shared" si="7"/>
        <v>0</v>
      </c>
      <c r="S53" s="167">
        <f t="shared" si="8"/>
        <v>0</v>
      </c>
      <c r="T53" s="167">
        <f t="shared" si="9"/>
        <v>0</v>
      </c>
      <c r="U53" s="167">
        <f t="shared" si="10"/>
        <v>0</v>
      </c>
      <c r="V53" s="167">
        <f t="shared" si="11"/>
        <v>0</v>
      </c>
      <c r="W53" s="167">
        <f t="shared" si="12"/>
        <v>0</v>
      </c>
      <c r="X53" s="167">
        <f t="shared" si="13"/>
        <v>0</v>
      </c>
      <c r="Y53" s="167">
        <f t="shared" si="14"/>
        <v>0</v>
      </c>
      <c r="Z53" s="167">
        <f t="shared" si="15"/>
        <v>0</v>
      </c>
      <c r="AA53" s="167">
        <f t="shared" si="16"/>
        <v>0</v>
      </c>
      <c r="AB53" s="167">
        <f t="shared" si="17"/>
        <v>0</v>
      </c>
      <c r="AC53" s="167">
        <f t="shared" si="18"/>
        <v>0</v>
      </c>
      <c r="AD53" s="36"/>
      <c r="AE53" s="219">
        <f>INDEX(InputsB!AJ:AJ,MATCH($A53,InputsB!$A:$A,0))</f>
        <v>0</v>
      </c>
      <c r="AF53" s="219">
        <f>INDEX(InputsB!AK:AK,MATCH($A53,InputsB!$A:$A,0))</f>
        <v>0</v>
      </c>
      <c r="AG53" s="219">
        <f>INDEX(InputsB!AL:AL,MATCH($A53,InputsB!$A:$A,0))</f>
        <v>0</v>
      </c>
      <c r="AH53" s="219">
        <f>INDEX(InputsB!AM:AM,MATCH($A53,InputsB!$A:$A,0))</f>
        <v>0</v>
      </c>
      <c r="AI53" s="219">
        <f>INDEX(InputsB!AN:AN,MATCH($A53,InputsB!$A:$A,0))</f>
        <v>0</v>
      </c>
      <c r="AJ53" s="219">
        <f>INDEX(InputsB!AO:AO,MATCH($A53,InputsB!$A:$A,0))</f>
        <v>0</v>
      </c>
      <c r="AK53" s="219">
        <f>INDEX(InputsB!AP:AP,MATCH($A53,InputsB!$A:$A,0))</f>
        <v>0</v>
      </c>
      <c r="AL53" s="219">
        <f>INDEX(InputsB!AQ:AQ,MATCH($A53,InputsB!$A:$A,0))</f>
        <v>0</v>
      </c>
      <c r="AM53" s="219">
        <f>INDEX(InputsB!AR:AR,MATCH($A53,InputsB!$A:$A,0))</f>
        <v>0</v>
      </c>
      <c r="AN53" s="219">
        <f>INDEX(InputsB!AS:AS,MATCH($A53,InputsB!$A:$A,0))</f>
        <v>0</v>
      </c>
      <c r="AO53" s="219">
        <f>INDEX(InputsB!AT:AT,MATCH($A53,InputsB!$A:$A,0))</f>
        <v>0</v>
      </c>
      <c r="AP53" s="219">
        <f>INDEX(InputsB!AU:AU,MATCH($A53,InputsB!$A:$A,0))</f>
        <v>0</v>
      </c>
      <c r="AQ53" s="219">
        <f>INDEX(InputsB!AV:AV,MATCH($A53,InputsB!$A:$A,0))</f>
        <v>0</v>
      </c>
      <c r="AR53" s="219">
        <f>INDEX(InputsB!AW:AW,MATCH($A53,InputsB!$A:$A,0))</f>
        <v>0</v>
      </c>
      <c r="AS53" s="219">
        <f>INDEX(InputsB!AX:AX,MATCH($A53,InputsB!$A:$A,0))</f>
        <v>0</v>
      </c>
      <c r="AT53" s="219">
        <f>INDEX(InputsB!AY:AY,MATCH($A53,InputsB!$A:$A,0))</f>
        <v>0</v>
      </c>
      <c r="AU53" s="54"/>
      <c r="AV53" s="219">
        <f>INDEX(InputsC!$G:$G,MATCH($A53,InputsC!$A:$A,0))</f>
        <v>0</v>
      </c>
      <c r="AW53" s="219">
        <f t="shared" si="4"/>
        <v>0</v>
      </c>
    </row>
    <row r="54" spans="1:49">
      <c r="A54" s="195" t="s">
        <v>118</v>
      </c>
      <c r="B54" s="195" t="str">
        <f>INDEX('Ref1'!$E:$E,MATCH(A54,'Ref1'!$A:$A,0))</f>
        <v>Cambridge</v>
      </c>
      <c r="C54" s="195" t="str">
        <f>INDEX('Ref1'!$F:$F,MATCH($A54,'Ref1'!$A:$A,0))</f>
        <v>E0521</v>
      </c>
      <c r="D54" s="240" t="str">
        <f>INDEX('Ref1'!$G:$G,MATCH($A54,'Ref1'!$A:$A,0))</f>
        <v>E6105</v>
      </c>
      <c r="E54" s="225">
        <f>INDEX(InputsD!$D:$D,MATCH($A54,InputsD!$A:$A,0))</f>
        <v>0</v>
      </c>
      <c r="G54" s="167">
        <f>INDEX(InputsA!R:R,MATCH($A54,InputsA!$A:$A,0))*$A$5+$E54*$A$5</f>
        <v>0</v>
      </c>
      <c r="H54" s="167">
        <f>INDEX(InputsA!S:S,MATCH($A54,InputsA!$A:$A,0))*$A$5+$E54*$A$5</f>
        <v>0</v>
      </c>
      <c r="I54" s="167">
        <f>INDEX(InputsA!T:T,MATCH($A54,InputsA!$A:$A,0))*$A$5+$E54*$A$5</f>
        <v>0</v>
      </c>
      <c r="J54" s="167">
        <f>INDEX(InputsA!U:U,MATCH($A54,InputsA!$A:$A,0))*$A$5+$E54*$A$5</f>
        <v>0</v>
      </c>
      <c r="K54" s="167">
        <f>INDEX(InputsA!V:V,MATCH($A54,InputsA!$A:$A,0))*$A$5+$E54*$A$5</f>
        <v>0</v>
      </c>
      <c r="L54" s="167">
        <f>INDEX(InputsA!W:W,MATCH($A54,InputsA!$A:$A,0))*$A$5+$E54*$A$5</f>
        <v>0</v>
      </c>
      <c r="M54" s="167">
        <f>INDEX(InputsA!X:X,MATCH($A54,InputsA!$A:$A,0))*$A$5+$E54*$A$5</f>
        <v>0</v>
      </c>
      <c r="N54" s="171">
        <f t="shared" si="1"/>
        <v>0</v>
      </c>
      <c r="O54" s="167">
        <f t="shared" si="2"/>
        <v>0</v>
      </c>
      <c r="P54" s="167">
        <f t="shared" si="5"/>
        <v>0</v>
      </c>
      <c r="Q54" s="167">
        <f t="shared" si="6"/>
        <v>0</v>
      </c>
      <c r="R54" s="167">
        <f t="shared" si="7"/>
        <v>0</v>
      </c>
      <c r="S54" s="167">
        <f t="shared" si="8"/>
        <v>0</v>
      </c>
      <c r="T54" s="167">
        <f t="shared" si="9"/>
        <v>0</v>
      </c>
      <c r="U54" s="167">
        <f t="shared" si="10"/>
        <v>0</v>
      </c>
      <c r="V54" s="167">
        <f t="shared" si="11"/>
        <v>0</v>
      </c>
      <c r="W54" s="167">
        <f t="shared" si="12"/>
        <v>0</v>
      </c>
      <c r="X54" s="167">
        <f t="shared" si="13"/>
        <v>0</v>
      </c>
      <c r="Y54" s="167">
        <f t="shared" si="14"/>
        <v>0</v>
      </c>
      <c r="Z54" s="167">
        <f t="shared" si="15"/>
        <v>0</v>
      </c>
      <c r="AA54" s="167">
        <f t="shared" si="16"/>
        <v>0</v>
      </c>
      <c r="AB54" s="167">
        <f t="shared" si="17"/>
        <v>0</v>
      </c>
      <c r="AC54" s="167">
        <f t="shared" si="18"/>
        <v>0</v>
      </c>
      <c r="AD54" s="36"/>
      <c r="AE54" s="219">
        <f>INDEX(InputsB!AJ:AJ,MATCH($A54,InputsB!$A:$A,0))</f>
        <v>0</v>
      </c>
      <c r="AF54" s="219">
        <f>INDEX(InputsB!AK:AK,MATCH($A54,InputsB!$A:$A,0))</f>
        <v>0</v>
      </c>
      <c r="AG54" s="219">
        <f>INDEX(InputsB!AL:AL,MATCH($A54,InputsB!$A:$A,0))</f>
        <v>0</v>
      </c>
      <c r="AH54" s="219">
        <f>INDEX(InputsB!AM:AM,MATCH($A54,InputsB!$A:$A,0))</f>
        <v>0</v>
      </c>
      <c r="AI54" s="219">
        <f>INDEX(InputsB!AN:AN,MATCH($A54,InputsB!$A:$A,0))</f>
        <v>0</v>
      </c>
      <c r="AJ54" s="219">
        <f>INDEX(InputsB!AO:AO,MATCH($A54,InputsB!$A:$A,0))</f>
        <v>0</v>
      </c>
      <c r="AK54" s="219">
        <f>INDEX(InputsB!AP:AP,MATCH($A54,InputsB!$A:$A,0))</f>
        <v>0</v>
      </c>
      <c r="AL54" s="219">
        <f>INDEX(InputsB!AQ:AQ,MATCH($A54,InputsB!$A:$A,0))</f>
        <v>0</v>
      </c>
      <c r="AM54" s="219">
        <f>INDEX(InputsB!AR:AR,MATCH($A54,InputsB!$A:$A,0))</f>
        <v>0</v>
      </c>
      <c r="AN54" s="219">
        <f>INDEX(InputsB!AS:AS,MATCH($A54,InputsB!$A:$A,0))</f>
        <v>0</v>
      </c>
      <c r="AO54" s="219">
        <f>INDEX(InputsB!AT:AT,MATCH($A54,InputsB!$A:$A,0))</f>
        <v>0</v>
      </c>
      <c r="AP54" s="219">
        <f>INDEX(InputsB!AU:AU,MATCH($A54,InputsB!$A:$A,0))</f>
        <v>0</v>
      </c>
      <c r="AQ54" s="219">
        <f>INDEX(InputsB!AV:AV,MATCH($A54,InputsB!$A:$A,0))</f>
        <v>0</v>
      </c>
      <c r="AR54" s="219">
        <f>INDEX(InputsB!AW:AW,MATCH($A54,InputsB!$A:$A,0))</f>
        <v>0</v>
      </c>
      <c r="AS54" s="219">
        <f>INDEX(InputsB!AX:AX,MATCH($A54,InputsB!$A:$A,0))</f>
        <v>0</v>
      </c>
      <c r="AT54" s="219">
        <f>INDEX(InputsB!AY:AY,MATCH($A54,InputsB!$A:$A,0))</f>
        <v>0</v>
      </c>
      <c r="AU54" s="54"/>
      <c r="AV54" s="219">
        <f>INDEX(InputsC!$G:$G,MATCH($A54,InputsC!$A:$A,0))</f>
        <v>0</v>
      </c>
      <c r="AW54" s="219">
        <f t="shared" si="4"/>
        <v>0</v>
      </c>
    </row>
    <row r="55" spans="1:49">
      <c r="A55" s="195" t="s">
        <v>124</v>
      </c>
      <c r="B55" s="195" t="str">
        <f>INDEX('Ref1'!$E:$E,MATCH(A55,'Ref1'!$A:$A,0))</f>
        <v>Camden</v>
      </c>
      <c r="C55" s="195" t="str">
        <f>INDEX('Ref1'!$F:$F,MATCH($A55,'Ref1'!$A:$A,0))</f>
        <v>E5100</v>
      </c>
      <c r="D55" s="240" t="str">
        <f>INDEX('Ref1'!$G:$G,MATCH($A55,'Ref1'!$A:$A,0))</f>
        <v>NA</v>
      </c>
      <c r="E55" s="225">
        <f>INDEX(InputsD!$D:$D,MATCH($A55,InputsD!$A:$A,0))</f>
        <v>0</v>
      </c>
      <c r="G55" s="167">
        <f>INDEX(InputsA!R:R,MATCH($A55,InputsA!$A:$A,0))*$A$5+$E55*$A$5</f>
        <v>0</v>
      </c>
      <c r="H55" s="167">
        <f>INDEX(InputsA!S:S,MATCH($A55,InputsA!$A:$A,0))*$A$5+$E55*$A$5</f>
        <v>0</v>
      </c>
      <c r="I55" s="167">
        <f>INDEX(InputsA!T:T,MATCH($A55,InputsA!$A:$A,0))*$A$5+$E55*$A$5</f>
        <v>0</v>
      </c>
      <c r="J55" s="167">
        <f>INDEX(InputsA!U:U,MATCH($A55,InputsA!$A:$A,0))*$A$5+$E55*$A$5</f>
        <v>0</v>
      </c>
      <c r="K55" s="167">
        <f>INDEX(InputsA!V:V,MATCH($A55,InputsA!$A:$A,0))*$A$5+$E55*$A$5</f>
        <v>0</v>
      </c>
      <c r="L55" s="167">
        <f>INDEX(InputsA!W:W,MATCH($A55,InputsA!$A:$A,0))*$A$5+$E55*$A$5</f>
        <v>0</v>
      </c>
      <c r="M55" s="167">
        <f>INDEX(InputsA!X:X,MATCH($A55,InputsA!$A:$A,0))*$A$5+$E55*$A$5</f>
        <v>0</v>
      </c>
      <c r="N55" s="171">
        <f t="shared" si="1"/>
        <v>0</v>
      </c>
      <c r="O55" s="167">
        <f t="shared" si="2"/>
        <v>0</v>
      </c>
      <c r="P55" s="167">
        <f t="shared" si="5"/>
        <v>0</v>
      </c>
      <c r="Q55" s="167">
        <f t="shared" si="6"/>
        <v>0</v>
      </c>
      <c r="R55" s="167">
        <f t="shared" si="7"/>
        <v>0</v>
      </c>
      <c r="S55" s="167">
        <f t="shared" si="8"/>
        <v>0</v>
      </c>
      <c r="T55" s="167">
        <f t="shared" si="9"/>
        <v>0</v>
      </c>
      <c r="U55" s="167">
        <f t="shared" si="10"/>
        <v>0</v>
      </c>
      <c r="V55" s="167">
        <f t="shared" si="11"/>
        <v>0</v>
      </c>
      <c r="W55" s="167">
        <f t="shared" si="12"/>
        <v>0</v>
      </c>
      <c r="X55" s="167">
        <f t="shared" si="13"/>
        <v>0</v>
      </c>
      <c r="Y55" s="167">
        <f t="shared" si="14"/>
        <v>0</v>
      </c>
      <c r="Z55" s="167">
        <f t="shared" si="15"/>
        <v>0</v>
      </c>
      <c r="AA55" s="167">
        <f t="shared" si="16"/>
        <v>0</v>
      </c>
      <c r="AB55" s="167">
        <f t="shared" si="17"/>
        <v>0</v>
      </c>
      <c r="AC55" s="167">
        <f t="shared" si="18"/>
        <v>0</v>
      </c>
      <c r="AD55" s="36"/>
      <c r="AE55" s="219">
        <f>INDEX(InputsB!AJ:AJ,MATCH($A55,InputsB!$A:$A,0))</f>
        <v>0</v>
      </c>
      <c r="AF55" s="219">
        <f>INDEX(InputsB!AK:AK,MATCH($A55,InputsB!$A:$A,0))</f>
        <v>0</v>
      </c>
      <c r="AG55" s="219">
        <f>INDEX(InputsB!AL:AL,MATCH($A55,InputsB!$A:$A,0))</f>
        <v>0</v>
      </c>
      <c r="AH55" s="219">
        <f>INDEX(InputsB!AM:AM,MATCH($A55,InputsB!$A:$A,0))</f>
        <v>0</v>
      </c>
      <c r="AI55" s="219">
        <f>INDEX(InputsB!AN:AN,MATCH($A55,InputsB!$A:$A,0))</f>
        <v>0</v>
      </c>
      <c r="AJ55" s="219">
        <f>INDEX(InputsB!AO:AO,MATCH($A55,InputsB!$A:$A,0))</f>
        <v>0</v>
      </c>
      <c r="AK55" s="219">
        <f>INDEX(InputsB!AP:AP,MATCH($A55,InputsB!$A:$A,0))</f>
        <v>0</v>
      </c>
      <c r="AL55" s="219">
        <f>INDEX(InputsB!AQ:AQ,MATCH($A55,InputsB!$A:$A,0))</f>
        <v>0</v>
      </c>
      <c r="AM55" s="219">
        <f>INDEX(InputsB!AR:AR,MATCH($A55,InputsB!$A:$A,0))</f>
        <v>0</v>
      </c>
      <c r="AN55" s="219">
        <f>INDEX(InputsB!AS:AS,MATCH($A55,InputsB!$A:$A,0))</f>
        <v>0</v>
      </c>
      <c r="AO55" s="219">
        <f>INDEX(InputsB!AT:AT,MATCH($A55,InputsB!$A:$A,0))</f>
        <v>0</v>
      </c>
      <c r="AP55" s="219">
        <f>INDEX(InputsB!AU:AU,MATCH($A55,InputsB!$A:$A,0))</f>
        <v>0</v>
      </c>
      <c r="AQ55" s="219">
        <f>INDEX(InputsB!AV:AV,MATCH($A55,InputsB!$A:$A,0))</f>
        <v>0</v>
      </c>
      <c r="AR55" s="219">
        <f>INDEX(InputsB!AW:AW,MATCH($A55,InputsB!$A:$A,0))</f>
        <v>0</v>
      </c>
      <c r="AS55" s="219">
        <f>INDEX(InputsB!AX:AX,MATCH($A55,InputsB!$A:$A,0))</f>
        <v>0</v>
      </c>
      <c r="AT55" s="219">
        <f>INDEX(InputsB!AY:AY,MATCH($A55,InputsB!$A:$A,0))</f>
        <v>0</v>
      </c>
      <c r="AU55" s="54"/>
      <c r="AV55" s="219">
        <f>INDEX(InputsC!$G:$G,MATCH($A55,InputsC!$A:$A,0))</f>
        <v>0</v>
      </c>
      <c r="AW55" s="219">
        <f t="shared" si="4"/>
        <v>0</v>
      </c>
    </row>
    <row r="56" spans="1:49">
      <c r="A56" s="195" t="s">
        <v>126</v>
      </c>
      <c r="B56" s="195" t="str">
        <f>INDEX('Ref1'!$E:$E,MATCH(A56,'Ref1'!$A:$A,0))</f>
        <v>Cannock Chase</v>
      </c>
      <c r="C56" s="195" t="str">
        <f>INDEX('Ref1'!$F:$F,MATCH($A56,'Ref1'!$A:$A,0))</f>
        <v>E3421</v>
      </c>
      <c r="D56" s="240" t="str">
        <f>INDEX('Ref1'!$G:$G,MATCH($A56,'Ref1'!$A:$A,0))</f>
        <v>E6134</v>
      </c>
      <c r="E56" s="225">
        <f>INDEX(InputsD!$D:$D,MATCH($A56,InputsD!$A:$A,0))</f>
        <v>0</v>
      </c>
      <c r="G56" s="167">
        <f>INDEX(InputsA!R:R,MATCH($A56,InputsA!$A:$A,0))*$A$5+$E56*$A$5</f>
        <v>0</v>
      </c>
      <c r="H56" s="167">
        <f>INDEX(InputsA!S:S,MATCH($A56,InputsA!$A:$A,0))*$A$5+$E56*$A$5</f>
        <v>0</v>
      </c>
      <c r="I56" s="167">
        <f>INDEX(InputsA!T:T,MATCH($A56,InputsA!$A:$A,0))*$A$5+$E56*$A$5</f>
        <v>0</v>
      </c>
      <c r="J56" s="167">
        <f>INDEX(InputsA!U:U,MATCH($A56,InputsA!$A:$A,0))*$A$5+$E56*$A$5</f>
        <v>0</v>
      </c>
      <c r="K56" s="167">
        <f>INDEX(InputsA!V:V,MATCH($A56,InputsA!$A:$A,0))*$A$5+$E56*$A$5</f>
        <v>0</v>
      </c>
      <c r="L56" s="167">
        <f>INDEX(InputsA!W:W,MATCH($A56,InputsA!$A:$A,0))*$A$5+$E56*$A$5</f>
        <v>0</v>
      </c>
      <c r="M56" s="167">
        <f>INDEX(InputsA!X:X,MATCH($A56,InputsA!$A:$A,0))*$A$5+$E56*$A$5</f>
        <v>0</v>
      </c>
      <c r="N56" s="171">
        <f t="shared" si="1"/>
        <v>0</v>
      </c>
      <c r="O56" s="167">
        <f t="shared" si="2"/>
        <v>0</v>
      </c>
      <c r="P56" s="167">
        <f t="shared" si="5"/>
        <v>0</v>
      </c>
      <c r="Q56" s="167">
        <f t="shared" si="6"/>
        <v>0</v>
      </c>
      <c r="R56" s="167">
        <f t="shared" si="7"/>
        <v>0</v>
      </c>
      <c r="S56" s="167">
        <f t="shared" si="8"/>
        <v>0</v>
      </c>
      <c r="T56" s="167">
        <f t="shared" si="9"/>
        <v>0</v>
      </c>
      <c r="U56" s="167">
        <f t="shared" si="10"/>
        <v>0</v>
      </c>
      <c r="V56" s="167">
        <f t="shared" si="11"/>
        <v>0</v>
      </c>
      <c r="W56" s="167">
        <f t="shared" si="12"/>
        <v>0</v>
      </c>
      <c r="X56" s="167">
        <f t="shared" si="13"/>
        <v>0</v>
      </c>
      <c r="Y56" s="167">
        <f t="shared" si="14"/>
        <v>0</v>
      </c>
      <c r="Z56" s="167">
        <f t="shared" si="15"/>
        <v>0</v>
      </c>
      <c r="AA56" s="167">
        <f t="shared" si="16"/>
        <v>0</v>
      </c>
      <c r="AB56" s="167">
        <f t="shared" si="17"/>
        <v>0</v>
      </c>
      <c r="AC56" s="167">
        <f t="shared" si="18"/>
        <v>0</v>
      </c>
      <c r="AD56" s="36"/>
      <c r="AE56" s="219">
        <f>INDEX(InputsB!AJ:AJ,MATCH($A56,InputsB!$A:$A,0))</f>
        <v>0</v>
      </c>
      <c r="AF56" s="219">
        <f>INDEX(InputsB!AK:AK,MATCH($A56,InputsB!$A:$A,0))</f>
        <v>0</v>
      </c>
      <c r="AG56" s="219">
        <f>INDEX(InputsB!AL:AL,MATCH($A56,InputsB!$A:$A,0))</f>
        <v>0</v>
      </c>
      <c r="AH56" s="219">
        <f>INDEX(InputsB!AM:AM,MATCH($A56,InputsB!$A:$A,0))</f>
        <v>0</v>
      </c>
      <c r="AI56" s="219">
        <f>INDEX(InputsB!AN:AN,MATCH($A56,InputsB!$A:$A,0))</f>
        <v>0</v>
      </c>
      <c r="AJ56" s="219">
        <f>INDEX(InputsB!AO:AO,MATCH($A56,InputsB!$A:$A,0))</f>
        <v>0</v>
      </c>
      <c r="AK56" s="219">
        <f>INDEX(InputsB!AP:AP,MATCH($A56,InputsB!$A:$A,0))</f>
        <v>0</v>
      </c>
      <c r="AL56" s="219">
        <f>INDEX(InputsB!AQ:AQ,MATCH($A56,InputsB!$A:$A,0))</f>
        <v>0</v>
      </c>
      <c r="AM56" s="219">
        <f>INDEX(InputsB!AR:AR,MATCH($A56,InputsB!$A:$A,0))</f>
        <v>0</v>
      </c>
      <c r="AN56" s="219">
        <f>INDEX(InputsB!AS:AS,MATCH($A56,InputsB!$A:$A,0))</f>
        <v>0</v>
      </c>
      <c r="AO56" s="219">
        <f>INDEX(InputsB!AT:AT,MATCH($A56,InputsB!$A:$A,0))</f>
        <v>0</v>
      </c>
      <c r="AP56" s="219">
        <f>INDEX(InputsB!AU:AU,MATCH($A56,InputsB!$A:$A,0))</f>
        <v>0</v>
      </c>
      <c r="AQ56" s="219">
        <f>INDEX(InputsB!AV:AV,MATCH($A56,InputsB!$A:$A,0))</f>
        <v>0</v>
      </c>
      <c r="AR56" s="219">
        <f>INDEX(InputsB!AW:AW,MATCH($A56,InputsB!$A:$A,0))</f>
        <v>0</v>
      </c>
      <c r="AS56" s="219">
        <f>INDEX(InputsB!AX:AX,MATCH($A56,InputsB!$A:$A,0))</f>
        <v>0</v>
      </c>
      <c r="AT56" s="219">
        <f>INDEX(InputsB!AY:AY,MATCH($A56,InputsB!$A:$A,0))</f>
        <v>0</v>
      </c>
      <c r="AU56" s="54"/>
      <c r="AV56" s="219">
        <f>INDEX(InputsC!$G:$G,MATCH($A56,InputsC!$A:$A,0))</f>
        <v>0</v>
      </c>
      <c r="AW56" s="219">
        <f t="shared" si="4"/>
        <v>0</v>
      </c>
    </row>
    <row r="57" spans="1:49">
      <c r="A57" s="195" t="s">
        <v>128</v>
      </c>
      <c r="B57" s="195" t="str">
        <f>INDEX('Ref1'!$E:$E,MATCH(A57,'Ref1'!$A:$A,0))</f>
        <v>Canterbury</v>
      </c>
      <c r="C57" s="195" t="str">
        <f>INDEX('Ref1'!$F:$F,MATCH($A57,'Ref1'!$A:$A,0))</f>
        <v>E2221</v>
      </c>
      <c r="D57" s="240" t="str">
        <f>INDEX('Ref1'!$G:$G,MATCH($A57,'Ref1'!$A:$A,0))</f>
        <v>E6122</v>
      </c>
      <c r="E57" s="225">
        <f>INDEX(InputsD!$D:$D,MATCH($A57,InputsD!$A:$A,0))</f>
        <v>0</v>
      </c>
      <c r="G57" s="167">
        <f>INDEX(InputsA!R:R,MATCH($A57,InputsA!$A:$A,0))*$A$5+$E57*$A$5</f>
        <v>0</v>
      </c>
      <c r="H57" s="167">
        <f>INDEX(InputsA!S:S,MATCH($A57,InputsA!$A:$A,0))*$A$5+$E57*$A$5</f>
        <v>0</v>
      </c>
      <c r="I57" s="167">
        <f>INDEX(InputsA!T:T,MATCH($A57,InputsA!$A:$A,0))*$A$5+$E57*$A$5</f>
        <v>0</v>
      </c>
      <c r="J57" s="167">
        <f>INDEX(InputsA!U:U,MATCH($A57,InputsA!$A:$A,0))*$A$5+$E57*$A$5</f>
        <v>0</v>
      </c>
      <c r="K57" s="167">
        <f>INDEX(InputsA!V:V,MATCH($A57,InputsA!$A:$A,0))*$A$5+$E57*$A$5</f>
        <v>0</v>
      </c>
      <c r="L57" s="167">
        <f>INDEX(InputsA!W:W,MATCH($A57,InputsA!$A:$A,0))*$A$5+$E57*$A$5</f>
        <v>0</v>
      </c>
      <c r="M57" s="167">
        <f>INDEX(InputsA!X:X,MATCH($A57,InputsA!$A:$A,0))*$A$5+$E57*$A$5</f>
        <v>0</v>
      </c>
      <c r="N57" s="171">
        <f t="shared" si="1"/>
        <v>0</v>
      </c>
      <c r="O57" s="167">
        <f t="shared" si="2"/>
        <v>0</v>
      </c>
      <c r="P57" s="167">
        <f t="shared" si="5"/>
        <v>0</v>
      </c>
      <c r="Q57" s="167">
        <f t="shared" si="6"/>
        <v>0</v>
      </c>
      <c r="R57" s="167">
        <f t="shared" si="7"/>
        <v>0</v>
      </c>
      <c r="S57" s="167">
        <f t="shared" si="8"/>
        <v>0</v>
      </c>
      <c r="T57" s="167">
        <f t="shared" si="9"/>
        <v>0</v>
      </c>
      <c r="U57" s="167">
        <f t="shared" si="10"/>
        <v>0</v>
      </c>
      <c r="V57" s="167">
        <f t="shared" si="11"/>
        <v>0</v>
      </c>
      <c r="W57" s="167">
        <f t="shared" si="12"/>
        <v>0</v>
      </c>
      <c r="X57" s="167">
        <f t="shared" si="13"/>
        <v>0</v>
      </c>
      <c r="Y57" s="167">
        <f t="shared" si="14"/>
        <v>0</v>
      </c>
      <c r="Z57" s="167">
        <f t="shared" si="15"/>
        <v>0</v>
      </c>
      <c r="AA57" s="167">
        <f t="shared" si="16"/>
        <v>0</v>
      </c>
      <c r="AB57" s="167">
        <f t="shared" si="17"/>
        <v>0</v>
      </c>
      <c r="AC57" s="167">
        <f t="shared" si="18"/>
        <v>0</v>
      </c>
      <c r="AD57" s="36"/>
      <c r="AE57" s="219">
        <f>INDEX(InputsB!AJ:AJ,MATCH($A57,InputsB!$A:$A,0))</f>
        <v>0</v>
      </c>
      <c r="AF57" s="219">
        <f>INDEX(InputsB!AK:AK,MATCH($A57,InputsB!$A:$A,0))</f>
        <v>0</v>
      </c>
      <c r="AG57" s="219">
        <f>INDEX(InputsB!AL:AL,MATCH($A57,InputsB!$A:$A,0))</f>
        <v>0</v>
      </c>
      <c r="AH57" s="219">
        <f>INDEX(InputsB!AM:AM,MATCH($A57,InputsB!$A:$A,0))</f>
        <v>0</v>
      </c>
      <c r="AI57" s="219">
        <f>INDEX(InputsB!AN:AN,MATCH($A57,InputsB!$A:$A,0))</f>
        <v>0</v>
      </c>
      <c r="AJ57" s="219">
        <f>INDEX(InputsB!AO:AO,MATCH($A57,InputsB!$A:$A,0))</f>
        <v>0</v>
      </c>
      <c r="AK57" s="219">
        <f>INDEX(InputsB!AP:AP,MATCH($A57,InputsB!$A:$A,0))</f>
        <v>0</v>
      </c>
      <c r="AL57" s="219">
        <f>INDEX(InputsB!AQ:AQ,MATCH($A57,InputsB!$A:$A,0))</f>
        <v>0</v>
      </c>
      <c r="AM57" s="219">
        <f>INDEX(InputsB!AR:AR,MATCH($A57,InputsB!$A:$A,0))</f>
        <v>0</v>
      </c>
      <c r="AN57" s="219">
        <f>INDEX(InputsB!AS:AS,MATCH($A57,InputsB!$A:$A,0))</f>
        <v>0</v>
      </c>
      <c r="AO57" s="219">
        <f>INDEX(InputsB!AT:AT,MATCH($A57,InputsB!$A:$A,0))</f>
        <v>0</v>
      </c>
      <c r="AP57" s="219">
        <f>INDEX(InputsB!AU:AU,MATCH($A57,InputsB!$A:$A,0))</f>
        <v>0</v>
      </c>
      <c r="AQ57" s="219">
        <f>INDEX(InputsB!AV:AV,MATCH($A57,InputsB!$A:$A,0))</f>
        <v>0</v>
      </c>
      <c r="AR57" s="219">
        <f>INDEX(InputsB!AW:AW,MATCH($A57,InputsB!$A:$A,0))</f>
        <v>0</v>
      </c>
      <c r="AS57" s="219">
        <f>INDEX(InputsB!AX:AX,MATCH($A57,InputsB!$A:$A,0))</f>
        <v>0</v>
      </c>
      <c r="AT57" s="219">
        <f>INDEX(InputsB!AY:AY,MATCH($A57,InputsB!$A:$A,0))</f>
        <v>0</v>
      </c>
      <c r="AU57" s="54"/>
      <c r="AV57" s="219">
        <f>INDEX(InputsC!$G:$G,MATCH($A57,InputsC!$A:$A,0))</f>
        <v>0</v>
      </c>
      <c r="AW57" s="219">
        <f t="shared" si="4"/>
        <v>0</v>
      </c>
    </row>
    <row r="58" spans="1:49">
      <c r="A58" s="195" t="s">
        <v>130</v>
      </c>
      <c r="B58" s="195" t="str">
        <f>INDEX('Ref1'!$E:$E,MATCH(A58,'Ref1'!$A:$A,0))</f>
        <v>Carlisle</v>
      </c>
      <c r="C58" s="195" t="str">
        <f>INDEX('Ref1'!$F:$F,MATCH($A58,'Ref1'!$A:$A,0))</f>
        <v>E0920</v>
      </c>
      <c r="D58" s="240" t="str">
        <f>INDEX('Ref1'!$G:$G,MATCH($A58,'Ref1'!$A:$A,0))</f>
        <v>NA</v>
      </c>
      <c r="E58" s="225">
        <f>INDEX(InputsD!$D:$D,MATCH($A58,InputsD!$A:$A,0))</f>
        <v>0</v>
      </c>
      <c r="G58" s="167">
        <f>INDEX(InputsA!R:R,MATCH($A58,InputsA!$A:$A,0))*$A$5+$E58*$A$5</f>
        <v>0</v>
      </c>
      <c r="H58" s="167">
        <f>INDEX(InputsA!S:S,MATCH($A58,InputsA!$A:$A,0))*$A$5+$E58*$A$5</f>
        <v>0</v>
      </c>
      <c r="I58" s="167">
        <f>INDEX(InputsA!T:T,MATCH($A58,InputsA!$A:$A,0))*$A$5+$E58*$A$5</f>
        <v>0</v>
      </c>
      <c r="J58" s="167">
        <f>INDEX(InputsA!U:U,MATCH($A58,InputsA!$A:$A,0))*$A$5+$E58*$A$5</f>
        <v>0</v>
      </c>
      <c r="K58" s="167">
        <f>INDEX(InputsA!V:V,MATCH($A58,InputsA!$A:$A,0))*$A$5+$E58*$A$5</f>
        <v>0</v>
      </c>
      <c r="L58" s="167">
        <f>INDEX(InputsA!W:W,MATCH($A58,InputsA!$A:$A,0))*$A$5+$E58*$A$5</f>
        <v>0</v>
      </c>
      <c r="M58" s="167">
        <f>INDEX(InputsA!X:X,MATCH($A58,InputsA!$A:$A,0))*$A$5+$E58*$A$5</f>
        <v>0</v>
      </c>
      <c r="N58" s="171">
        <f t="shared" si="1"/>
        <v>0</v>
      </c>
      <c r="O58" s="167">
        <f t="shared" si="2"/>
        <v>0</v>
      </c>
      <c r="P58" s="167">
        <f t="shared" si="5"/>
        <v>0</v>
      </c>
      <c r="Q58" s="167">
        <f t="shared" si="6"/>
        <v>0</v>
      </c>
      <c r="R58" s="167">
        <f t="shared" si="7"/>
        <v>0</v>
      </c>
      <c r="S58" s="167">
        <f t="shared" si="8"/>
        <v>0</v>
      </c>
      <c r="T58" s="167">
        <f t="shared" si="9"/>
        <v>0</v>
      </c>
      <c r="U58" s="167">
        <f t="shared" si="10"/>
        <v>0</v>
      </c>
      <c r="V58" s="167">
        <f t="shared" si="11"/>
        <v>0</v>
      </c>
      <c r="W58" s="167">
        <f t="shared" si="12"/>
        <v>0</v>
      </c>
      <c r="X58" s="167">
        <f t="shared" si="13"/>
        <v>0</v>
      </c>
      <c r="Y58" s="167">
        <f t="shared" si="14"/>
        <v>0</v>
      </c>
      <c r="Z58" s="167">
        <f t="shared" si="15"/>
        <v>0</v>
      </c>
      <c r="AA58" s="167">
        <f t="shared" si="16"/>
        <v>0</v>
      </c>
      <c r="AB58" s="167">
        <f t="shared" si="17"/>
        <v>0</v>
      </c>
      <c r="AC58" s="167">
        <f t="shared" si="18"/>
        <v>0</v>
      </c>
      <c r="AD58" s="36"/>
      <c r="AE58" s="219">
        <f>INDEX(InputsB!AJ:AJ,MATCH($A58,InputsB!$A:$A,0))</f>
        <v>0</v>
      </c>
      <c r="AF58" s="219">
        <f>INDEX(InputsB!AK:AK,MATCH($A58,InputsB!$A:$A,0))</f>
        <v>0</v>
      </c>
      <c r="AG58" s="219">
        <f>INDEX(InputsB!AL:AL,MATCH($A58,InputsB!$A:$A,0))</f>
        <v>0</v>
      </c>
      <c r="AH58" s="219">
        <f>INDEX(InputsB!AM:AM,MATCH($A58,InputsB!$A:$A,0))</f>
        <v>0</v>
      </c>
      <c r="AI58" s="219">
        <f>INDEX(InputsB!AN:AN,MATCH($A58,InputsB!$A:$A,0))</f>
        <v>0</v>
      </c>
      <c r="AJ58" s="219">
        <f>INDEX(InputsB!AO:AO,MATCH($A58,InputsB!$A:$A,0))</f>
        <v>0</v>
      </c>
      <c r="AK58" s="219">
        <f>INDEX(InputsB!AP:AP,MATCH($A58,InputsB!$A:$A,0))</f>
        <v>0</v>
      </c>
      <c r="AL58" s="219">
        <f>INDEX(InputsB!AQ:AQ,MATCH($A58,InputsB!$A:$A,0))</f>
        <v>0</v>
      </c>
      <c r="AM58" s="219">
        <f>INDEX(InputsB!AR:AR,MATCH($A58,InputsB!$A:$A,0))</f>
        <v>0</v>
      </c>
      <c r="AN58" s="219">
        <f>INDEX(InputsB!AS:AS,MATCH($A58,InputsB!$A:$A,0))</f>
        <v>0</v>
      </c>
      <c r="AO58" s="219">
        <f>INDEX(InputsB!AT:AT,MATCH($A58,InputsB!$A:$A,0))</f>
        <v>0</v>
      </c>
      <c r="AP58" s="219">
        <f>INDEX(InputsB!AU:AU,MATCH($A58,InputsB!$A:$A,0))</f>
        <v>0</v>
      </c>
      <c r="AQ58" s="219">
        <f>INDEX(InputsB!AV:AV,MATCH($A58,InputsB!$A:$A,0))</f>
        <v>0</v>
      </c>
      <c r="AR58" s="219">
        <f>INDEX(InputsB!AW:AW,MATCH($A58,InputsB!$A:$A,0))</f>
        <v>0</v>
      </c>
      <c r="AS58" s="219">
        <f>INDEX(InputsB!AX:AX,MATCH($A58,InputsB!$A:$A,0))</f>
        <v>0</v>
      </c>
      <c r="AT58" s="219">
        <f>INDEX(InputsB!AY:AY,MATCH($A58,InputsB!$A:$A,0))</f>
        <v>0</v>
      </c>
      <c r="AU58" s="54"/>
      <c r="AV58" s="219">
        <f>INDEX(InputsC!$G:$G,MATCH($A58,InputsC!$A:$A,0))</f>
        <v>0</v>
      </c>
      <c r="AW58" s="219">
        <f t="shared" si="4"/>
        <v>0</v>
      </c>
    </row>
    <row r="59" spans="1:49">
      <c r="A59" s="195" t="s">
        <v>132</v>
      </c>
      <c r="B59" s="195" t="str">
        <f>INDEX('Ref1'!$E:$E,MATCH(A59,'Ref1'!$A:$A,0))</f>
        <v>Castle Point</v>
      </c>
      <c r="C59" s="195" t="str">
        <f>INDEX('Ref1'!$F:$F,MATCH($A59,'Ref1'!$A:$A,0))</f>
        <v>E1521</v>
      </c>
      <c r="D59" s="240" t="str">
        <f>INDEX('Ref1'!$G:$G,MATCH($A59,'Ref1'!$A:$A,0))</f>
        <v>E6115</v>
      </c>
      <c r="E59" s="225">
        <f>INDEX(InputsD!$D:$D,MATCH($A59,InputsD!$A:$A,0))</f>
        <v>0</v>
      </c>
      <c r="G59" s="167">
        <f>INDEX(InputsA!R:R,MATCH($A59,InputsA!$A:$A,0))*$A$5+$E59*$A$5</f>
        <v>0</v>
      </c>
      <c r="H59" s="167">
        <f>INDEX(InputsA!S:S,MATCH($A59,InputsA!$A:$A,0))*$A$5+$E59*$A$5</f>
        <v>0</v>
      </c>
      <c r="I59" s="167">
        <f>INDEX(InputsA!T:T,MATCH($A59,InputsA!$A:$A,0))*$A$5+$E59*$A$5</f>
        <v>0</v>
      </c>
      <c r="J59" s="167">
        <f>INDEX(InputsA!U:U,MATCH($A59,InputsA!$A:$A,0))*$A$5+$E59*$A$5</f>
        <v>0</v>
      </c>
      <c r="K59" s="167">
        <f>INDEX(InputsA!V:V,MATCH($A59,InputsA!$A:$A,0))*$A$5+$E59*$A$5</f>
        <v>0</v>
      </c>
      <c r="L59" s="167">
        <f>INDEX(InputsA!W:W,MATCH($A59,InputsA!$A:$A,0))*$A$5+$E59*$A$5</f>
        <v>0</v>
      </c>
      <c r="M59" s="167">
        <f>INDEX(InputsA!X:X,MATCH($A59,InputsA!$A:$A,0))*$A$5+$E59*$A$5</f>
        <v>0</v>
      </c>
      <c r="N59" s="171">
        <f t="shared" si="1"/>
        <v>0</v>
      </c>
      <c r="O59" s="167">
        <f t="shared" si="2"/>
        <v>0</v>
      </c>
      <c r="P59" s="167">
        <f t="shared" si="5"/>
        <v>0</v>
      </c>
      <c r="Q59" s="167">
        <f t="shared" si="6"/>
        <v>0</v>
      </c>
      <c r="R59" s="167">
        <f t="shared" si="7"/>
        <v>0</v>
      </c>
      <c r="S59" s="167">
        <f t="shared" si="8"/>
        <v>0</v>
      </c>
      <c r="T59" s="167">
        <f t="shared" si="9"/>
        <v>0</v>
      </c>
      <c r="U59" s="167">
        <f t="shared" si="10"/>
        <v>0</v>
      </c>
      <c r="V59" s="167">
        <f t="shared" si="11"/>
        <v>0</v>
      </c>
      <c r="W59" s="167">
        <f t="shared" si="12"/>
        <v>0</v>
      </c>
      <c r="X59" s="167">
        <f t="shared" si="13"/>
        <v>0</v>
      </c>
      <c r="Y59" s="167">
        <f t="shared" si="14"/>
        <v>0</v>
      </c>
      <c r="Z59" s="167">
        <f t="shared" si="15"/>
        <v>0</v>
      </c>
      <c r="AA59" s="167">
        <f t="shared" si="16"/>
        <v>0</v>
      </c>
      <c r="AB59" s="167">
        <f t="shared" si="17"/>
        <v>0</v>
      </c>
      <c r="AC59" s="167">
        <f t="shared" si="18"/>
        <v>0</v>
      </c>
      <c r="AD59" s="36"/>
      <c r="AE59" s="219">
        <f>INDEX(InputsB!AJ:AJ,MATCH($A59,InputsB!$A:$A,0))</f>
        <v>0</v>
      </c>
      <c r="AF59" s="219">
        <f>INDEX(InputsB!AK:AK,MATCH($A59,InputsB!$A:$A,0))</f>
        <v>0</v>
      </c>
      <c r="AG59" s="219">
        <f>INDEX(InputsB!AL:AL,MATCH($A59,InputsB!$A:$A,0))</f>
        <v>0</v>
      </c>
      <c r="AH59" s="219">
        <f>INDEX(InputsB!AM:AM,MATCH($A59,InputsB!$A:$A,0))</f>
        <v>0</v>
      </c>
      <c r="AI59" s="219">
        <f>INDEX(InputsB!AN:AN,MATCH($A59,InputsB!$A:$A,0))</f>
        <v>0</v>
      </c>
      <c r="AJ59" s="219">
        <f>INDEX(InputsB!AO:AO,MATCH($A59,InputsB!$A:$A,0))</f>
        <v>0</v>
      </c>
      <c r="AK59" s="219">
        <f>INDEX(InputsB!AP:AP,MATCH($A59,InputsB!$A:$A,0))</f>
        <v>0</v>
      </c>
      <c r="AL59" s="219">
        <f>INDEX(InputsB!AQ:AQ,MATCH($A59,InputsB!$A:$A,0))</f>
        <v>0</v>
      </c>
      <c r="AM59" s="219">
        <f>INDEX(InputsB!AR:AR,MATCH($A59,InputsB!$A:$A,0))</f>
        <v>0</v>
      </c>
      <c r="AN59" s="219">
        <f>INDEX(InputsB!AS:AS,MATCH($A59,InputsB!$A:$A,0))</f>
        <v>0</v>
      </c>
      <c r="AO59" s="219">
        <f>INDEX(InputsB!AT:AT,MATCH($A59,InputsB!$A:$A,0))</f>
        <v>0</v>
      </c>
      <c r="AP59" s="219">
        <f>INDEX(InputsB!AU:AU,MATCH($A59,InputsB!$A:$A,0))</f>
        <v>0</v>
      </c>
      <c r="AQ59" s="219">
        <f>INDEX(InputsB!AV:AV,MATCH($A59,InputsB!$A:$A,0))</f>
        <v>0</v>
      </c>
      <c r="AR59" s="219">
        <f>INDEX(InputsB!AW:AW,MATCH($A59,InputsB!$A:$A,0))</f>
        <v>0</v>
      </c>
      <c r="AS59" s="219">
        <f>INDEX(InputsB!AX:AX,MATCH($A59,InputsB!$A:$A,0))</f>
        <v>0</v>
      </c>
      <c r="AT59" s="219">
        <f>INDEX(InputsB!AY:AY,MATCH($A59,InputsB!$A:$A,0))</f>
        <v>0</v>
      </c>
      <c r="AU59" s="54"/>
      <c r="AV59" s="219">
        <f>INDEX(InputsC!$G:$G,MATCH($A59,InputsC!$A:$A,0))</f>
        <v>0</v>
      </c>
      <c r="AW59" s="219">
        <f t="shared" si="4"/>
        <v>0</v>
      </c>
    </row>
    <row r="60" spans="1:49">
      <c r="A60" s="195" t="s">
        <v>134</v>
      </c>
      <c r="B60" s="195" t="str">
        <f>INDEX('Ref1'!$E:$E,MATCH(A60,'Ref1'!$A:$A,0))</f>
        <v>Central Bedfordshire</v>
      </c>
      <c r="C60" s="195" t="str">
        <f>INDEX('Ref1'!$F:$F,MATCH($A60,'Ref1'!$A:$A,0))</f>
        <v>NA</v>
      </c>
      <c r="D60" s="240" t="str">
        <f>INDEX('Ref1'!$G:$G,MATCH($A60,'Ref1'!$A:$A,0))</f>
        <v>E6102</v>
      </c>
      <c r="E60" s="225">
        <f>INDEX(InputsD!$D:$D,MATCH($A60,InputsD!$A:$A,0))</f>
        <v>0</v>
      </c>
      <c r="G60" s="167">
        <f>INDEX(InputsA!R:R,MATCH($A60,InputsA!$A:$A,0))*$A$5+$E60*$A$5</f>
        <v>0</v>
      </c>
      <c r="H60" s="167">
        <f>INDEX(InputsA!S:S,MATCH($A60,InputsA!$A:$A,0))*$A$5+$E60*$A$5</f>
        <v>0</v>
      </c>
      <c r="I60" s="167">
        <f>INDEX(InputsA!T:T,MATCH($A60,InputsA!$A:$A,0))*$A$5+$E60*$A$5</f>
        <v>0</v>
      </c>
      <c r="J60" s="167">
        <f>INDEX(InputsA!U:U,MATCH($A60,InputsA!$A:$A,0))*$A$5+$E60*$A$5</f>
        <v>0</v>
      </c>
      <c r="K60" s="167">
        <f>INDEX(InputsA!V:V,MATCH($A60,InputsA!$A:$A,0))*$A$5+$E60*$A$5</f>
        <v>0</v>
      </c>
      <c r="L60" s="167">
        <f>INDEX(InputsA!W:W,MATCH($A60,InputsA!$A:$A,0))*$A$5+$E60*$A$5</f>
        <v>0</v>
      </c>
      <c r="M60" s="167">
        <f>INDEX(InputsA!X:X,MATCH($A60,InputsA!$A:$A,0))*$A$5+$E60*$A$5</f>
        <v>0</v>
      </c>
      <c r="N60" s="171">
        <f t="shared" si="1"/>
        <v>0</v>
      </c>
      <c r="O60" s="167">
        <f t="shared" si="2"/>
        <v>0</v>
      </c>
      <c r="P60" s="167">
        <f t="shared" si="5"/>
        <v>0</v>
      </c>
      <c r="Q60" s="167">
        <f t="shared" si="6"/>
        <v>0</v>
      </c>
      <c r="R60" s="167">
        <f t="shared" si="7"/>
        <v>0</v>
      </c>
      <c r="S60" s="167">
        <f t="shared" si="8"/>
        <v>0</v>
      </c>
      <c r="T60" s="167">
        <f t="shared" si="9"/>
        <v>0</v>
      </c>
      <c r="U60" s="167">
        <f t="shared" si="10"/>
        <v>0</v>
      </c>
      <c r="V60" s="167">
        <f t="shared" si="11"/>
        <v>0</v>
      </c>
      <c r="W60" s="167">
        <f t="shared" si="12"/>
        <v>0</v>
      </c>
      <c r="X60" s="167">
        <f t="shared" si="13"/>
        <v>0</v>
      </c>
      <c r="Y60" s="167">
        <f t="shared" si="14"/>
        <v>0</v>
      </c>
      <c r="Z60" s="167">
        <f t="shared" si="15"/>
        <v>0</v>
      </c>
      <c r="AA60" s="167">
        <f t="shared" si="16"/>
        <v>0</v>
      </c>
      <c r="AB60" s="167">
        <f t="shared" si="17"/>
        <v>0</v>
      </c>
      <c r="AC60" s="167">
        <f t="shared" si="18"/>
        <v>0</v>
      </c>
      <c r="AD60" s="36"/>
      <c r="AE60" s="219">
        <f>INDEX(InputsB!AJ:AJ,MATCH($A60,InputsB!$A:$A,0))</f>
        <v>0</v>
      </c>
      <c r="AF60" s="219">
        <f>INDEX(InputsB!AK:AK,MATCH($A60,InputsB!$A:$A,0))</f>
        <v>0</v>
      </c>
      <c r="AG60" s="219">
        <f>INDEX(InputsB!AL:AL,MATCH($A60,InputsB!$A:$A,0))</f>
        <v>0</v>
      </c>
      <c r="AH60" s="219">
        <f>INDEX(InputsB!AM:AM,MATCH($A60,InputsB!$A:$A,0))</f>
        <v>0</v>
      </c>
      <c r="AI60" s="219">
        <f>INDEX(InputsB!AN:AN,MATCH($A60,InputsB!$A:$A,0))</f>
        <v>0</v>
      </c>
      <c r="AJ60" s="219">
        <f>INDEX(InputsB!AO:AO,MATCH($A60,InputsB!$A:$A,0))</f>
        <v>0</v>
      </c>
      <c r="AK60" s="219">
        <f>INDEX(InputsB!AP:AP,MATCH($A60,InputsB!$A:$A,0))</f>
        <v>0</v>
      </c>
      <c r="AL60" s="219">
        <f>INDEX(InputsB!AQ:AQ,MATCH($A60,InputsB!$A:$A,0))</f>
        <v>0</v>
      </c>
      <c r="AM60" s="219">
        <f>INDEX(InputsB!AR:AR,MATCH($A60,InputsB!$A:$A,0))</f>
        <v>0</v>
      </c>
      <c r="AN60" s="219">
        <f>INDEX(InputsB!AS:AS,MATCH($A60,InputsB!$A:$A,0))</f>
        <v>0</v>
      </c>
      <c r="AO60" s="219">
        <f>INDEX(InputsB!AT:AT,MATCH($A60,InputsB!$A:$A,0))</f>
        <v>0</v>
      </c>
      <c r="AP60" s="219">
        <f>INDEX(InputsB!AU:AU,MATCH($A60,InputsB!$A:$A,0))</f>
        <v>0</v>
      </c>
      <c r="AQ60" s="219">
        <f>INDEX(InputsB!AV:AV,MATCH($A60,InputsB!$A:$A,0))</f>
        <v>0</v>
      </c>
      <c r="AR60" s="219">
        <f>INDEX(InputsB!AW:AW,MATCH($A60,InputsB!$A:$A,0))</f>
        <v>0</v>
      </c>
      <c r="AS60" s="219">
        <f>INDEX(InputsB!AX:AX,MATCH($A60,InputsB!$A:$A,0))</f>
        <v>0</v>
      </c>
      <c r="AT60" s="219">
        <f>INDEX(InputsB!AY:AY,MATCH($A60,InputsB!$A:$A,0))</f>
        <v>0</v>
      </c>
      <c r="AU60" s="54"/>
      <c r="AV60" s="219">
        <f>INDEX(InputsC!$G:$G,MATCH($A60,InputsC!$A:$A,0))</f>
        <v>0</v>
      </c>
      <c r="AW60" s="219">
        <f t="shared" si="4"/>
        <v>0</v>
      </c>
    </row>
    <row r="61" spans="1:49">
      <c r="A61" s="195" t="s">
        <v>136</v>
      </c>
      <c r="B61" s="195" t="str">
        <f>INDEX('Ref1'!$E:$E,MATCH(A61,'Ref1'!$A:$A,0))</f>
        <v>Charnwood</v>
      </c>
      <c r="C61" s="195" t="str">
        <f>INDEX('Ref1'!$F:$F,MATCH($A61,'Ref1'!$A:$A,0))</f>
        <v>E2421</v>
      </c>
      <c r="D61" s="240" t="str">
        <f>INDEX('Ref1'!$G:$G,MATCH($A61,'Ref1'!$A:$A,0))</f>
        <v>E6124</v>
      </c>
      <c r="E61" s="225">
        <f>INDEX(InputsD!$D:$D,MATCH($A61,InputsD!$A:$A,0))</f>
        <v>0</v>
      </c>
      <c r="G61" s="167">
        <f>INDEX(InputsA!R:R,MATCH($A61,InputsA!$A:$A,0))*$A$5+$E61*$A$5</f>
        <v>0</v>
      </c>
      <c r="H61" s="167">
        <f>INDEX(InputsA!S:S,MATCH($A61,InputsA!$A:$A,0))*$A$5+$E61*$A$5</f>
        <v>0</v>
      </c>
      <c r="I61" s="167">
        <f>INDEX(InputsA!T:T,MATCH($A61,InputsA!$A:$A,0))*$A$5+$E61*$A$5</f>
        <v>0</v>
      </c>
      <c r="J61" s="167">
        <f>INDEX(InputsA!U:U,MATCH($A61,InputsA!$A:$A,0))*$A$5+$E61*$A$5</f>
        <v>0</v>
      </c>
      <c r="K61" s="167">
        <f>INDEX(InputsA!V:V,MATCH($A61,InputsA!$A:$A,0))*$A$5+$E61*$A$5</f>
        <v>0</v>
      </c>
      <c r="L61" s="167">
        <f>INDEX(InputsA!W:W,MATCH($A61,InputsA!$A:$A,0))*$A$5+$E61*$A$5</f>
        <v>0</v>
      </c>
      <c r="M61" s="167">
        <f>INDEX(InputsA!X:X,MATCH($A61,InputsA!$A:$A,0))*$A$5+$E61*$A$5</f>
        <v>0</v>
      </c>
      <c r="N61" s="171">
        <f t="shared" si="1"/>
        <v>0</v>
      </c>
      <c r="O61" s="167">
        <f t="shared" si="2"/>
        <v>0</v>
      </c>
      <c r="P61" s="167">
        <f t="shared" si="5"/>
        <v>0</v>
      </c>
      <c r="Q61" s="167">
        <f t="shared" si="6"/>
        <v>0</v>
      </c>
      <c r="R61" s="167">
        <f t="shared" si="7"/>
        <v>0</v>
      </c>
      <c r="S61" s="167">
        <f t="shared" si="8"/>
        <v>0</v>
      </c>
      <c r="T61" s="167">
        <f t="shared" si="9"/>
        <v>0</v>
      </c>
      <c r="U61" s="167">
        <f t="shared" si="10"/>
        <v>0</v>
      </c>
      <c r="V61" s="167">
        <f t="shared" si="11"/>
        <v>0</v>
      </c>
      <c r="W61" s="167">
        <f t="shared" si="12"/>
        <v>0</v>
      </c>
      <c r="X61" s="167">
        <f t="shared" si="13"/>
        <v>0</v>
      </c>
      <c r="Y61" s="167">
        <f t="shared" si="14"/>
        <v>0</v>
      </c>
      <c r="Z61" s="167">
        <f t="shared" si="15"/>
        <v>0</v>
      </c>
      <c r="AA61" s="167">
        <f t="shared" si="16"/>
        <v>0</v>
      </c>
      <c r="AB61" s="167">
        <f t="shared" si="17"/>
        <v>0</v>
      </c>
      <c r="AC61" s="167">
        <f t="shared" si="18"/>
        <v>0</v>
      </c>
      <c r="AD61" s="36"/>
      <c r="AE61" s="219">
        <f>INDEX(InputsB!AJ:AJ,MATCH($A61,InputsB!$A:$A,0))</f>
        <v>0</v>
      </c>
      <c r="AF61" s="219">
        <f>INDEX(InputsB!AK:AK,MATCH($A61,InputsB!$A:$A,0))</f>
        <v>0</v>
      </c>
      <c r="AG61" s="219">
        <f>INDEX(InputsB!AL:AL,MATCH($A61,InputsB!$A:$A,0))</f>
        <v>0</v>
      </c>
      <c r="AH61" s="219">
        <f>INDEX(InputsB!AM:AM,MATCH($A61,InputsB!$A:$A,0))</f>
        <v>0</v>
      </c>
      <c r="AI61" s="219">
        <f>INDEX(InputsB!AN:AN,MATCH($A61,InputsB!$A:$A,0))</f>
        <v>0</v>
      </c>
      <c r="AJ61" s="219">
        <f>INDEX(InputsB!AO:AO,MATCH($A61,InputsB!$A:$A,0))</f>
        <v>0</v>
      </c>
      <c r="AK61" s="219">
        <f>INDEX(InputsB!AP:AP,MATCH($A61,InputsB!$A:$A,0))</f>
        <v>0</v>
      </c>
      <c r="AL61" s="219">
        <f>INDEX(InputsB!AQ:AQ,MATCH($A61,InputsB!$A:$A,0))</f>
        <v>0</v>
      </c>
      <c r="AM61" s="219">
        <f>INDEX(InputsB!AR:AR,MATCH($A61,InputsB!$A:$A,0))</f>
        <v>0</v>
      </c>
      <c r="AN61" s="219">
        <f>INDEX(InputsB!AS:AS,MATCH($A61,InputsB!$A:$A,0))</f>
        <v>0</v>
      </c>
      <c r="AO61" s="219">
        <f>INDEX(InputsB!AT:AT,MATCH($A61,InputsB!$A:$A,0))</f>
        <v>0</v>
      </c>
      <c r="AP61" s="219">
        <f>INDEX(InputsB!AU:AU,MATCH($A61,InputsB!$A:$A,0))</f>
        <v>0</v>
      </c>
      <c r="AQ61" s="219">
        <f>INDEX(InputsB!AV:AV,MATCH($A61,InputsB!$A:$A,0))</f>
        <v>0</v>
      </c>
      <c r="AR61" s="219">
        <f>INDEX(InputsB!AW:AW,MATCH($A61,InputsB!$A:$A,0))</f>
        <v>0</v>
      </c>
      <c r="AS61" s="219">
        <f>INDEX(InputsB!AX:AX,MATCH($A61,InputsB!$A:$A,0))</f>
        <v>0</v>
      </c>
      <c r="AT61" s="219">
        <f>INDEX(InputsB!AY:AY,MATCH($A61,InputsB!$A:$A,0))</f>
        <v>0</v>
      </c>
      <c r="AU61" s="54"/>
      <c r="AV61" s="219">
        <f>INDEX(InputsC!$G:$G,MATCH($A61,InputsC!$A:$A,0))</f>
        <v>0</v>
      </c>
      <c r="AW61" s="219">
        <f t="shared" si="4"/>
        <v>0</v>
      </c>
    </row>
    <row r="62" spans="1:49">
      <c r="A62" s="195" t="s">
        <v>138</v>
      </c>
      <c r="B62" s="195" t="str">
        <f>INDEX('Ref1'!$E:$E,MATCH(A62,'Ref1'!$A:$A,0))</f>
        <v>Chelmsford</v>
      </c>
      <c r="C62" s="195" t="str">
        <f>INDEX('Ref1'!$F:$F,MATCH($A62,'Ref1'!$A:$A,0))</f>
        <v>E1521</v>
      </c>
      <c r="D62" s="240" t="str">
        <f>INDEX('Ref1'!$G:$G,MATCH($A62,'Ref1'!$A:$A,0))</f>
        <v>E6115</v>
      </c>
      <c r="E62" s="225">
        <f>INDEX(InputsD!$D:$D,MATCH($A62,InputsD!$A:$A,0))</f>
        <v>0</v>
      </c>
      <c r="G62" s="167">
        <f>INDEX(InputsA!R:R,MATCH($A62,InputsA!$A:$A,0))*$A$5+$E62*$A$5</f>
        <v>0</v>
      </c>
      <c r="H62" s="167">
        <f>INDEX(InputsA!S:S,MATCH($A62,InputsA!$A:$A,0))*$A$5+$E62*$A$5</f>
        <v>0</v>
      </c>
      <c r="I62" s="167">
        <f>INDEX(InputsA!T:T,MATCH($A62,InputsA!$A:$A,0))*$A$5+$E62*$A$5</f>
        <v>0</v>
      </c>
      <c r="J62" s="167">
        <f>INDEX(InputsA!U:U,MATCH($A62,InputsA!$A:$A,0))*$A$5+$E62*$A$5</f>
        <v>0</v>
      </c>
      <c r="K62" s="167">
        <f>INDEX(InputsA!V:V,MATCH($A62,InputsA!$A:$A,0))*$A$5+$E62*$A$5</f>
        <v>0</v>
      </c>
      <c r="L62" s="167">
        <f>INDEX(InputsA!W:W,MATCH($A62,InputsA!$A:$A,0))*$A$5+$E62*$A$5</f>
        <v>0</v>
      </c>
      <c r="M62" s="167">
        <f>INDEX(InputsA!X:X,MATCH($A62,InputsA!$A:$A,0))*$A$5+$E62*$A$5</f>
        <v>0</v>
      </c>
      <c r="N62" s="171">
        <f t="shared" si="1"/>
        <v>0</v>
      </c>
      <c r="O62" s="167">
        <f t="shared" si="2"/>
        <v>0</v>
      </c>
      <c r="P62" s="167">
        <f t="shared" si="5"/>
        <v>0</v>
      </c>
      <c r="Q62" s="167">
        <f t="shared" si="6"/>
        <v>0</v>
      </c>
      <c r="R62" s="167">
        <f t="shared" si="7"/>
        <v>0</v>
      </c>
      <c r="S62" s="167">
        <f t="shared" si="8"/>
        <v>0</v>
      </c>
      <c r="T62" s="167">
        <f t="shared" si="9"/>
        <v>0</v>
      </c>
      <c r="U62" s="167">
        <f t="shared" si="10"/>
        <v>0</v>
      </c>
      <c r="V62" s="167">
        <f t="shared" si="11"/>
        <v>0</v>
      </c>
      <c r="W62" s="167">
        <f t="shared" si="12"/>
        <v>0</v>
      </c>
      <c r="X62" s="167">
        <f t="shared" si="13"/>
        <v>0</v>
      </c>
      <c r="Y62" s="167">
        <f t="shared" si="14"/>
        <v>0</v>
      </c>
      <c r="Z62" s="167">
        <f t="shared" si="15"/>
        <v>0</v>
      </c>
      <c r="AA62" s="167">
        <f t="shared" si="16"/>
        <v>0</v>
      </c>
      <c r="AB62" s="167">
        <f t="shared" si="17"/>
        <v>0</v>
      </c>
      <c r="AC62" s="167">
        <f t="shared" si="18"/>
        <v>0</v>
      </c>
      <c r="AD62" s="36"/>
      <c r="AE62" s="219">
        <f>INDEX(InputsB!AJ:AJ,MATCH($A62,InputsB!$A:$A,0))</f>
        <v>0</v>
      </c>
      <c r="AF62" s="219">
        <f>INDEX(InputsB!AK:AK,MATCH($A62,InputsB!$A:$A,0))</f>
        <v>0</v>
      </c>
      <c r="AG62" s="219">
        <f>INDEX(InputsB!AL:AL,MATCH($A62,InputsB!$A:$A,0))</f>
        <v>0</v>
      </c>
      <c r="AH62" s="219">
        <f>INDEX(InputsB!AM:AM,MATCH($A62,InputsB!$A:$A,0))</f>
        <v>0</v>
      </c>
      <c r="AI62" s="219">
        <f>INDEX(InputsB!AN:AN,MATCH($A62,InputsB!$A:$A,0))</f>
        <v>0</v>
      </c>
      <c r="AJ62" s="219">
        <f>INDEX(InputsB!AO:AO,MATCH($A62,InputsB!$A:$A,0))</f>
        <v>0</v>
      </c>
      <c r="AK62" s="219">
        <f>INDEX(InputsB!AP:AP,MATCH($A62,InputsB!$A:$A,0))</f>
        <v>0</v>
      </c>
      <c r="AL62" s="219">
        <f>INDEX(InputsB!AQ:AQ,MATCH($A62,InputsB!$A:$A,0))</f>
        <v>0</v>
      </c>
      <c r="AM62" s="219">
        <f>INDEX(InputsB!AR:AR,MATCH($A62,InputsB!$A:$A,0))</f>
        <v>0</v>
      </c>
      <c r="AN62" s="219">
        <f>INDEX(InputsB!AS:AS,MATCH($A62,InputsB!$A:$A,0))</f>
        <v>0</v>
      </c>
      <c r="AO62" s="219">
        <f>INDEX(InputsB!AT:AT,MATCH($A62,InputsB!$A:$A,0))</f>
        <v>0</v>
      </c>
      <c r="AP62" s="219">
        <f>INDEX(InputsB!AU:AU,MATCH($A62,InputsB!$A:$A,0))</f>
        <v>0</v>
      </c>
      <c r="AQ62" s="219">
        <f>INDEX(InputsB!AV:AV,MATCH($A62,InputsB!$A:$A,0))</f>
        <v>0</v>
      </c>
      <c r="AR62" s="219">
        <f>INDEX(InputsB!AW:AW,MATCH($A62,InputsB!$A:$A,0))</f>
        <v>0</v>
      </c>
      <c r="AS62" s="219">
        <f>INDEX(InputsB!AX:AX,MATCH($A62,InputsB!$A:$A,0))</f>
        <v>0</v>
      </c>
      <c r="AT62" s="219">
        <f>INDEX(InputsB!AY:AY,MATCH($A62,InputsB!$A:$A,0))</f>
        <v>0</v>
      </c>
      <c r="AU62" s="54"/>
      <c r="AV62" s="219">
        <f>INDEX(InputsC!$G:$G,MATCH($A62,InputsC!$A:$A,0))</f>
        <v>0</v>
      </c>
      <c r="AW62" s="219">
        <f t="shared" si="4"/>
        <v>0</v>
      </c>
    </row>
    <row r="63" spans="1:49">
      <c r="A63" s="195" t="s">
        <v>140</v>
      </c>
      <c r="B63" s="195" t="str">
        <f>INDEX('Ref1'!$E:$E,MATCH(A63,'Ref1'!$A:$A,0))</f>
        <v>Cheltenham</v>
      </c>
      <c r="C63" s="195" t="str">
        <f>INDEX('Ref1'!$F:$F,MATCH($A63,'Ref1'!$A:$A,0))</f>
        <v>E1620</v>
      </c>
      <c r="D63" s="240" t="str">
        <f>INDEX('Ref1'!$G:$G,MATCH($A63,'Ref1'!$A:$A,0))</f>
        <v>NA</v>
      </c>
      <c r="E63" s="225">
        <f>INDEX(InputsD!$D:$D,MATCH($A63,InputsD!$A:$A,0))</f>
        <v>0</v>
      </c>
      <c r="G63" s="167">
        <f>INDEX(InputsA!R:R,MATCH($A63,InputsA!$A:$A,0))*$A$5+$E63*$A$5</f>
        <v>0</v>
      </c>
      <c r="H63" s="167">
        <f>INDEX(InputsA!S:S,MATCH($A63,InputsA!$A:$A,0))*$A$5+$E63*$A$5</f>
        <v>0</v>
      </c>
      <c r="I63" s="167">
        <f>INDEX(InputsA!T:T,MATCH($A63,InputsA!$A:$A,0))*$A$5+$E63*$A$5</f>
        <v>0</v>
      </c>
      <c r="J63" s="167">
        <f>INDEX(InputsA!U:U,MATCH($A63,InputsA!$A:$A,0))*$A$5+$E63*$A$5</f>
        <v>0</v>
      </c>
      <c r="K63" s="167">
        <f>INDEX(InputsA!V:V,MATCH($A63,InputsA!$A:$A,0))*$A$5+$E63*$A$5</f>
        <v>0</v>
      </c>
      <c r="L63" s="167">
        <f>INDEX(InputsA!W:W,MATCH($A63,InputsA!$A:$A,0))*$A$5+$E63*$A$5</f>
        <v>0</v>
      </c>
      <c r="M63" s="167">
        <f>INDEX(InputsA!X:X,MATCH($A63,InputsA!$A:$A,0))*$A$5+$E63*$A$5</f>
        <v>0</v>
      </c>
      <c r="N63" s="171">
        <f t="shared" si="1"/>
        <v>0</v>
      </c>
      <c r="O63" s="167">
        <f t="shared" si="2"/>
        <v>0</v>
      </c>
      <c r="P63" s="167">
        <f t="shared" si="5"/>
        <v>0</v>
      </c>
      <c r="Q63" s="167">
        <f t="shared" si="6"/>
        <v>0</v>
      </c>
      <c r="R63" s="167">
        <f t="shared" si="7"/>
        <v>0</v>
      </c>
      <c r="S63" s="167">
        <f t="shared" si="8"/>
        <v>0</v>
      </c>
      <c r="T63" s="167">
        <f t="shared" si="9"/>
        <v>0</v>
      </c>
      <c r="U63" s="167">
        <f t="shared" si="10"/>
        <v>0</v>
      </c>
      <c r="V63" s="167">
        <f t="shared" si="11"/>
        <v>0</v>
      </c>
      <c r="W63" s="167">
        <f t="shared" si="12"/>
        <v>0</v>
      </c>
      <c r="X63" s="167">
        <f t="shared" si="13"/>
        <v>0</v>
      </c>
      <c r="Y63" s="167">
        <f t="shared" si="14"/>
        <v>0</v>
      </c>
      <c r="Z63" s="167">
        <f t="shared" si="15"/>
        <v>0</v>
      </c>
      <c r="AA63" s="167">
        <f t="shared" si="16"/>
        <v>0</v>
      </c>
      <c r="AB63" s="167">
        <f t="shared" si="17"/>
        <v>0</v>
      </c>
      <c r="AC63" s="167">
        <f t="shared" si="18"/>
        <v>0</v>
      </c>
      <c r="AD63" s="36"/>
      <c r="AE63" s="219">
        <f>INDEX(InputsB!AJ:AJ,MATCH($A63,InputsB!$A:$A,0))</f>
        <v>0</v>
      </c>
      <c r="AF63" s="219">
        <f>INDEX(InputsB!AK:AK,MATCH($A63,InputsB!$A:$A,0))</f>
        <v>0</v>
      </c>
      <c r="AG63" s="219">
        <f>INDEX(InputsB!AL:AL,MATCH($A63,InputsB!$A:$A,0))</f>
        <v>0</v>
      </c>
      <c r="AH63" s="219">
        <f>INDEX(InputsB!AM:AM,MATCH($A63,InputsB!$A:$A,0))</f>
        <v>0</v>
      </c>
      <c r="AI63" s="219">
        <f>INDEX(InputsB!AN:AN,MATCH($A63,InputsB!$A:$A,0))</f>
        <v>0</v>
      </c>
      <c r="AJ63" s="219">
        <f>INDEX(InputsB!AO:AO,MATCH($A63,InputsB!$A:$A,0))</f>
        <v>0</v>
      </c>
      <c r="AK63" s="219">
        <f>INDEX(InputsB!AP:AP,MATCH($A63,InputsB!$A:$A,0))</f>
        <v>0</v>
      </c>
      <c r="AL63" s="219">
        <f>INDEX(InputsB!AQ:AQ,MATCH($A63,InputsB!$A:$A,0))</f>
        <v>0</v>
      </c>
      <c r="AM63" s="219">
        <f>INDEX(InputsB!AR:AR,MATCH($A63,InputsB!$A:$A,0))</f>
        <v>0</v>
      </c>
      <c r="AN63" s="219">
        <f>INDEX(InputsB!AS:AS,MATCH($A63,InputsB!$A:$A,0))</f>
        <v>0</v>
      </c>
      <c r="AO63" s="219">
        <f>INDEX(InputsB!AT:AT,MATCH($A63,InputsB!$A:$A,0))</f>
        <v>0</v>
      </c>
      <c r="AP63" s="219">
        <f>INDEX(InputsB!AU:AU,MATCH($A63,InputsB!$A:$A,0))</f>
        <v>0</v>
      </c>
      <c r="AQ63" s="219">
        <f>INDEX(InputsB!AV:AV,MATCH($A63,InputsB!$A:$A,0))</f>
        <v>0</v>
      </c>
      <c r="AR63" s="219">
        <f>INDEX(InputsB!AW:AW,MATCH($A63,InputsB!$A:$A,0))</f>
        <v>0</v>
      </c>
      <c r="AS63" s="219">
        <f>INDEX(InputsB!AX:AX,MATCH($A63,InputsB!$A:$A,0))</f>
        <v>0</v>
      </c>
      <c r="AT63" s="219">
        <f>INDEX(InputsB!AY:AY,MATCH($A63,InputsB!$A:$A,0))</f>
        <v>0</v>
      </c>
      <c r="AU63" s="54"/>
      <c r="AV63" s="219">
        <f>INDEX(InputsC!$G:$G,MATCH($A63,InputsC!$A:$A,0))</f>
        <v>0</v>
      </c>
      <c r="AW63" s="219">
        <f t="shared" si="4"/>
        <v>0</v>
      </c>
    </row>
    <row r="64" spans="1:49">
      <c r="A64" s="195" t="s">
        <v>142</v>
      </c>
      <c r="B64" s="195" t="str">
        <f>INDEX('Ref1'!$E:$E,MATCH(A64,'Ref1'!$A:$A,0))</f>
        <v>Cherwell</v>
      </c>
      <c r="C64" s="195" t="str">
        <f>INDEX('Ref1'!$F:$F,MATCH($A64,'Ref1'!$A:$A,0))</f>
        <v>E3120</v>
      </c>
      <c r="D64" s="240" t="str">
        <f>INDEX('Ref1'!$G:$G,MATCH($A64,'Ref1'!$A:$A,0))</f>
        <v>NA</v>
      </c>
      <c r="E64" s="225">
        <f>INDEX(InputsD!$D:$D,MATCH($A64,InputsD!$A:$A,0))</f>
        <v>0</v>
      </c>
      <c r="G64" s="167">
        <f>INDEX(InputsA!R:R,MATCH($A64,InputsA!$A:$A,0))*$A$5+$E64*$A$5</f>
        <v>0</v>
      </c>
      <c r="H64" s="167">
        <f>INDEX(InputsA!S:S,MATCH($A64,InputsA!$A:$A,0))*$A$5+$E64*$A$5</f>
        <v>0</v>
      </c>
      <c r="I64" s="167">
        <f>INDEX(InputsA!T:T,MATCH($A64,InputsA!$A:$A,0))*$A$5+$E64*$A$5</f>
        <v>0</v>
      </c>
      <c r="J64" s="167">
        <f>INDEX(InputsA!U:U,MATCH($A64,InputsA!$A:$A,0))*$A$5+$E64*$A$5</f>
        <v>0</v>
      </c>
      <c r="K64" s="167">
        <f>INDEX(InputsA!V:V,MATCH($A64,InputsA!$A:$A,0))*$A$5+$E64*$A$5</f>
        <v>0</v>
      </c>
      <c r="L64" s="167">
        <f>INDEX(InputsA!W:W,MATCH($A64,InputsA!$A:$A,0))*$A$5+$E64*$A$5</f>
        <v>0</v>
      </c>
      <c r="M64" s="167">
        <f>INDEX(InputsA!X:X,MATCH($A64,InputsA!$A:$A,0))*$A$5+$E64*$A$5</f>
        <v>0</v>
      </c>
      <c r="N64" s="171">
        <f t="shared" si="1"/>
        <v>0</v>
      </c>
      <c r="O64" s="167">
        <f t="shared" si="2"/>
        <v>0</v>
      </c>
      <c r="P64" s="167">
        <f t="shared" si="5"/>
        <v>0</v>
      </c>
      <c r="Q64" s="167">
        <f t="shared" si="6"/>
        <v>0</v>
      </c>
      <c r="R64" s="167">
        <f t="shared" si="7"/>
        <v>0</v>
      </c>
      <c r="S64" s="167">
        <f t="shared" si="8"/>
        <v>0</v>
      </c>
      <c r="T64" s="167">
        <f t="shared" si="9"/>
        <v>0</v>
      </c>
      <c r="U64" s="167">
        <f t="shared" si="10"/>
        <v>0</v>
      </c>
      <c r="V64" s="167">
        <f t="shared" si="11"/>
        <v>0</v>
      </c>
      <c r="W64" s="167">
        <f t="shared" si="12"/>
        <v>0</v>
      </c>
      <c r="X64" s="167">
        <f t="shared" si="13"/>
        <v>0</v>
      </c>
      <c r="Y64" s="167">
        <f t="shared" si="14"/>
        <v>0</v>
      </c>
      <c r="Z64" s="167">
        <f t="shared" si="15"/>
        <v>0</v>
      </c>
      <c r="AA64" s="167">
        <f t="shared" si="16"/>
        <v>0</v>
      </c>
      <c r="AB64" s="167">
        <f t="shared" si="17"/>
        <v>0</v>
      </c>
      <c r="AC64" s="167">
        <f t="shared" si="18"/>
        <v>0</v>
      </c>
      <c r="AD64" s="36"/>
      <c r="AE64" s="219">
        <f>INDEX(InputsB!AJ:AJ,MATCH($A64,InputsB!$A:$A,0))</f>
        <v>0</v>
      </c>
      <c r="AF64" s="219">
        <f>INDEX(InputsB!AK:AK,MATCH($A64,InputsB!$A:$A,0))</f>
        <v>0</v>
      </c>
      <c r="AG64" s="219">
        <f>INDEX(InputsB!AL:AL,MATCH($A64,InputsB!$A:$A,0))</f>
        <v>0</v>
      </c>
      <c r="AH64" s="219">
        <f>INDEX(InputsB!AM:AM,MATCH($A64,InputsB!$A:$A,0))</f>
        <v>0</v>
      </c>
      <c r="AI64" s="219">
        <f>INDEX(InputsB!AN:AN,MATCH($A64,InputsB!$A:$A,0))</f>
        <v>0</v>
      </c>
      <c r="AJ64" s="219">
        <f>INDEX(InputsB!AO:AO,MATCH($A64,InputsB!$A:$A,0))</f>
        <v>0</v>
      </c>
      <c r="AK64" s="219">
        <f>INDEX(InputsB!AP:AP,MATCH($A64,InputsB!$A:$A,0))</f>
        <v>0</v>
      </c>
      <c r="AL64" s="219">
        <f>INDEX(InputsB!AQ:AQ,MATCH($A64,InputsB!$A:$A,0))</f>
        <v>0</v>
      </c>
      <c r="AM64" s="219">
        <f>INDEX(InputsB!AR:AR,MATCH($A64,InputsB!$A:$A,0))</f>
        <v>0</v>
      </c>
      <c r="AN64" s="219">
        <f>INDEX(InputsB!AS:AS,MATCH($A64,InputsB!$A:$A,0))</f>
        <v>0</v>
      </c>
      <c r="AO64" s="219">
        <f>INDEX(InputsB!AT:AT,MATCH($A64,InputsB!$A:$A,0))</f>
        <v>0</v>
      </c>
      <c r="AP64" s="219">
        <f>INDEX(InputsB!AU:AU,MATCH($A64,InputsB!$A:$A,0))</f>
        <v>0</v>
      </c>
      <c r="AQ64" s="219">
        <f>INDEX(InputsB!AV:AV,MATCH($A64,InputsB!$A:$A,0))</f>
        <v>0</v>
      </c>
      <c r="AR64" s="219">
        <f>INDEX(InputsB!AW:AW,MATCH($A64,InputsB!$A:$A,0))</f>
        <v>0</v>
      </c>
      <c r="AS64" s="219">
        <f>INDEX(InputsB!AX:AX,MATCH($A64,InputsB!$A:$A,0))</f>
        <v>0</v>
      </c>
      <c r="AT64" s="219">
        <f>INDEX(InputsB!AY:AY,MATCH($A64,InputsB!$A:$A,0))</f>
        <v>0</v>
      </c>
      <c r="AU64" s="54"/>
      <c r="AV64" s="219">
        <f>INDEX(InputsC!$G:$G,MATCH($A64,InputsC!$A:$A,0))</f>
        <v>0</v>
      </c>
      <c r="AW64" s="219">
        <f t="shared" si="4"/>
        <v>0</v>
      </c>
    </row>
    <row r="65" spans="1:49">
      <c r="A65" s="195" t="s">
        <v>144</v>
      </c>
      <c r="B65" s="195" t="str">
        <f>INDEX('Ref1'!$E:$E,MATCH(A65,'Ref1'!$A:$A,0))</f>
        <v>Cheshire East</v>
      </c>
      <c r="C65" s="195" t="str">
        <f>INDEX('Ref1'!$F:$F,MATCH($A65,'Ref1'!$A:$A,0))</f>
        <v>NA</v>
      </c>
      <c r="D65" s="240" t="str">
        <f>INDEX('Ref1'!$G:$G,MATCH($A65,'Ref1'!$A:$A,0))</f>
        <v>E6106</v>
      </c>
      <c r="E65" s="225">
        <f>INDEX(InputsD!$D:$D,MATCH($A65,InputsD!$A:$A,0))</f>
        <v>0</v>
      </c>
      <c r="G65" s="167">
        <f>INDEX(InputsA!R:R,MATCH($A65,InputsA!$A:$A,0))*$A$5+$E65*$A$5</f>
        <v>0</v>
      </c>
      <c r="H65" s="167">
        <f>INDEX(InputsA!S:S,MATCH($A65,InputsA!$A:$A,0))*$A$5+$E65*$A$5</f>
        <v>0</v>
      </c>
      <c r="I65" s="167">
        <f>INDEX(InputsA!T:T,MATCH($A65,InputsA!$A:$A,0))*$A$5+$E65*$A$5</f>
        <v>0</v>
      </c>
      <c r="J65" s="167">
        <f>INDEX(InputsA!U:U,MATCH($A65,InputsA!$A:$A,0))*$A$5+$E65*$A$5</f>
        <v>0</v>
      </c>
      <c r="K65" s="167">
        <f>INDEX(InputsA!V:V,MATCH($A65,InputsA!$A:$A,0))*$A$5+$E65*$A$5</f>
        <v>0</v>
      </c>
      <c r="L65" s="167">
        <f>INDEX(InputsA!W:W,MATCH($A65,InputsA!$A:$A,0))*$A$5+$E65*$A$5</f>
        <v>0</v>
      </c>
      <c r="M65" s="167">
        <f>INDEX(InputsA!X:X,MATCH($A65,InputsA!$A:$A,0))*$A$5+$E65*$A$5</f>
        <v>0</v>
      </c>
      <c r="N65" s="171">
        <f t="shared" si="1"/>
        <v>0</v>
      </c>
      <c r="O65" s="167">
        <f t="shared" si="2"/>
        <v>0</v>
      </c>
      <c r="P65" s="167">
        <f t="shared" si="5"/>
        <v>0</v>
      </c>
      <c r="Q65" s="167">
        <f t="shared" si="6"/>
        <v>0</v>
      </c>
      <c r="R65" s="167">
        <f t="shared" si="7"/>
        <v>0</v>
      </c>
      <c r="S65" s="167">
        <f t="shared" si="8"/>
        <v>0</v>
      </c>
      <c r="T65" s="167">
        <f t="shared" si="9"/>
        <v>0</v>
      </c>
      <c r="U65" s="167">
        <f t="shared" si="10"/>
        <v>0</v>
      </c>
      <c r="V65" s="167">
        <f t="shared" si="11"/>
        <v>0</v>
      </c>
      <c r="W65" s="167">
        <f t="shared" si="12"/>
        <v>0</v>
      </c>
      <c r="X65" s="167">
        <f t="shared" si="13"/>
        <v>0</v>
      </c>
      <c r="Y65" s="167">
        <f t="shared" si="14"/>
        <v>0</v>
      </c>
      <c r="Z65" s="167">
        <f t="shared" si="15"/>
        <v>0</v>
      </c>
      <c r="AA65" s="167">
        <f t="shared" si="16"/>
        <v>0</v>
      </c>
      <c r="AB65" s="167">
        <f t="shared" si="17"/>
        <v>0</v>
      </c>
      <c r="AC65" s="167">
        <f t="shared" si="18"/>
        <v>0</v>
      </c>
      <c r="AD65" s="36"/>
      <c r="AE65" s="219">
        <f>INDEX(InputsB!AJ:AJ,MATCH($A65,InputsB!$A:$A,0))</f>
        <v>0</v>
      </c>
      <c r="AF65" s="219">
        <f>INDEX(InputsB!AK:AK,MATCH($A65,InputsB!$A:$A,0))</f>
        <v>0</v>
      </c>
      <c r="AG65" s="219">
        <f>INDEX(InputsB!AL:AL,MATCH($A65,InputsB!$A:$A,0))</f>
        <v>0</v>
      </c>
      <c r="AH65" s="219">
        <f>INDEX(InputsB!AM:AM,MATCH($A65,InputsB!$A:$A,0))</f>
        <v>0</v>
      </c>
      <c r="AI65" s="219">
        <f>INDEX(InputsB!AN:AN,MATCH($A65,InputsB!$A:$A,0))</f>
        <v>0</v>
      </c>
      <c r="AJ65" s="219">
        <f>INDEX(InputsB!AO:AO,MATCH($A65,InputsB!$A:$A,0))</f>
        <v>0</v>
      </c>
      <c r="AK65" s="219">
        <f>INDEX(InputsB!AP:AP,MATCH($A65,InputsB!$A:$A,0))</f>
        <v>0</v>
      </c>
      <c r="AL65" s="219">
        <f>INDEX(InputsB!AQ:AQ,MATCH($A65,InputsB!$A:$A,0))</f>
        <v>0</v>
      </c>
      <c r="AM65" s="219">
        <f>INDEX(InputsB!AR:AR,MATCH($A65,InputsB!$A:$A,0))</f>
        <v>0</v>
      </c>
      <c r="AN65" s="219">
        <f>INDEX(InputsB!AS:AS,MATCH($A65,InputsB!$A:$A,0))</f>
        <v>0</v>
      </c>
      <c r="AO65" s="219">
        <f>INDEX(InputsB!AT:AT,MATCH($A65,InputsB!$A:$A,0))</f>
        <v>0</v>
      </c>
      <c r="AP65" s="219">
        <f>INDEX(InputsB!AU:AU,MATCH($A65,InputsB!$A:$A,0))</f>
        <v>0</v>
      </c>
      <c r="AQ65" s="219">
        <f>INDEX(InputsB!AV:AV,MATCH($A65,InputsB!$A:$A,0))</f>
        <v>0</v>
      </c>
      <c r="AR65" s="219">
        <f>INDEX(InputsB!AW:AW,MATCH($A65,InputsB!$A:$A,0))</f>
        <v>0</v>
      </c>
      <c r="AS65" s="219">
        <f>INDEX(InputsB!AX:AX,MATCH($A65,InputsB!$A:$A,0))</f>
        <v>0</v>
      </c>
      <c r="AT65" s="219">
        <f>INDEX(InputsB!AY:AY,MATCH($A65,InputsB!$A:$A,0))</f>
        <v>0</v>
      </c>
      <c r="AU65" s="54"/>
      <c r="AV65" s="219">
        <f>INDEX(InputsC!$G:$G,MATCH($A65,InputsC!$A:$A,0))</f>
        <v>0</v>
      </c>
      <c r="AW65" s="219">
        <f t="shared" si="4"/>
        <v>0</v>
      </c>
    </row>
    <row r="66" spans="1:49">
      <c r="A66" s="195" t="s">
        <v>148</v>
      </c>
      <c r="B66" s="195" t="str">
        <f>INDEX('Ref1'!$E:$E,MATCH(A66,'Ref1'!$A:$A,0))</f>
        <v>Cheshire West and Chester</v>
      </c>
      <c r="C66" s="195" t="str">
        <f>INDEX('Ref1'!$F:$F,MATCH($A66,'Ref1'!$A:$A,0))</f>
        <v>NA</v>
      </c>
      <c r="D66" s="240" t="str">
        <f>INDEX('Ref1'!$G:$G,MATCH($A66,'Ref1'!$A:$A,0))</f>
        <v>E6106</v>
      </c>
      <c r="E66" s="225">
        <f>INDEX(InputsD!$D:$D,MATCH($A66,InputsD!$A:$A,0))</f>
        <v>0</v>
      </c>
      <c r="G66" s="167">
        <f>INDEX(InputsA!R:R,MATCH($A66,InputsA!$A:$A,0))*$A$5+$E66*$A$5</f>
        <v>0</v>
      </c>
      <c r="H66" s="167">
        <f>INDEX(InputsA!S:S,MATCH($A66,InputsA!$A:$A,0))*$A$5+$E66*$A$5</f>
        <v>0</v>
      </c>
      <c r="I66" s="167">
        <f>INDEX(InputsA!T:T,MATCH($A66,InputsA!$A:$A,0))*$A$5+$E66*$A$5</f>
        <v>0</v>
      </c>
      <c r="J66" s="167">
        <f>INDEX(InputsA!U:U,MATCH($A66,InputsA!$A:$A,0))*$A$5+$E66*$A$5</f>
        <v>0</v>
      </c>
      <c r="K66" s="167">
        <f>INDEX(InputsA!V:V,MATCH($A66,InputsA!$A:$A,0))*$A$5+$E66*$A$5</f>
        <v>0</v>
      </c>
      <c r="L66" s="167">
        <f>INDEX(InputsA!W:W,MATCH($A66,InputsA!$A:$A,0))*$A$5+$E66*$A$5</f>
        <v>0</v>
      </c>
      <c r="M66" s="167">
        <f>INDEX(InputsA!X:X,MATCH($A66,InputsA!$A:$A,0))*$A$5+$E66*$A$5</f>
        <v>0</v>
      </c>
      <c r="N66" s="171">
        <f t="shared" si="1"/>
        <v>0</v>
      </c>
      <c r="O66" s="167">
        <f t="shared" si="2"/>
        <v>0</v>
      </c>
      <c r="P66" s="167">
        <f t="shared" si="5"/>
        <v>0</v>
      </c>
      <c r="Q66" s="167">
        <f t="shared" si="6"/>
        <v>0</v>
      </c>
      <c r="R66" s="167">
        <f t="shared" si="7"/>
        <v>0</v>
      </c>
      <c r="S66" s="167">
        <f t="shared" si="8"/>
        <v>0</v>
      </c>
      <c r="T66" s="167">
        <f t="shared" si="9"/>
        <v>0</v>
      </c>
      <c r="U66" s="167">
        <f t="shared" si="10"/>
        <v>0</v>
      </c>
      <c r="V66" s="167">
        <f t="shared" si="11"/>
        <v>0</v>
      </c>
      <c r="W66" s="167">
        <f t="shared" si="12"/>
        <v>0</v>
      </c>
      <c r="X66" s="167">
        <f t="shared" si="13"/>
        <v>0</v>
      </c>
      <c r="Y66" s="167">
        <f t="shared" si="14"/>
        <v>0</v>
      </c>
      <c r="Z66" s="167">
        <f t="shared" si="15"/>
        <v>0</v>
      </c>
      <c r="AA66" s="167">
        <f t="shared" si="16"/>
        <v>0</v>
      </c>
      <c r="AB66" s="167">
        <f t="shared" si="17"/>
        <v>0</v>
      </c>
      <c r="AC66" s="167">
        <f t="shared" si="18"/>
        <v>0</v>
      </c>
      <c r="AD66" s="36"/>
      <c r="AE66" s="219">
        <f>INDEX(InputsB!AJ:AJ,MATCH($A66,InputsB!$A:$A,0))</f>
        <v>0</v>
      </c>
      <c r="AF66" s="219">
        <f>INDEX(InputsB!AK:AK,MATCH($A66,InputsB!$A:$A,0))</f>
        <v>0</v>
      </c>
      <c r="AG66" s="219">
        <f>INDEX(InputsB!AL:AL,MATCH($A66,InputsB!$A:$A,0))</f>
        <v>0</v>
      </c>
      <c r="AH66" s="219">
        <f>INDEX(InputsB!AM:AM,MATCH($A66,InputsB!$A:$A,0))</f>
        <v>0</v>
      </c>
      <c r="AI66" s="219">
        <f>INDEX(InputsB!AN:AN,MATCH($A66,InputsB!$A:$A,0))</f>
        <v>0</v>
      </c>
      <c r="AJ66" s="219">
        <f>INDEX(InputsB!AO:AO,MATCH($A66,InputsB!$A:$A,0))</f>
        <v>0</v>
      </c>
      <c r="AK66" s="219">
        <f>INDEX(InputsB!AP:AP,MATCH($A66,InputsB!$A:$A,0))</f>
        <v>0</v>
      </c>
      <c r="AL66" s="219">
        <f>INDEX(InputsB!AQ:AQ,MATCH($A66,InputsB!$A:$A,0))</f>
        <v>0</v>
      </c>
      <c r="AM66" s="219">
        <f>INDEX(InputsB!AR:AR,MATCH($A66,InputsB!$A:$A,0))</f>
        <v>0</v>
      </c>
      <c r="AN66" s="219">
        <f>INDEX(InputsB!AS:AS,MATCH($A66,InputsB!$A:$A,0))</f>
        <v>0</v>
      </c>
      <c r="AO66" s="219">
        <f>INDEX(InputsB!AT:AT,MATCH($A66,InputsB!$A:$A,0))</f>
        <v>0</v>
      </c>
      <c r="AP66" s="219">
        <f>INDEX(InputsB!AU:AU,MATCH($A66,InputsB!$A:$A,0))</f>
        <v>0</v>
      </c>
      <c r="AQ66" s="219">
        <f>INDEX(InputsB!AV:AV,MATCH($A66,InputsB!$A:$A,0))</f>
        <v>0</v>
      </c>
      <c r="AR66" s="219">
        <f>INDEX(InputsB!AW:AW,MATCH($A66,InputsB!$A:$A,0))</f>
        <v>0</v>
      </c>
      <c r="AS66" s="219">
        <f>INDEX(InputsB!AX:AX,MATCH($A66,InputsB!$A:$A,0))</f>
        <v>0</v>
      </c>
      <c r="AT66" s="219">
        <f>INDEX(InputsB!AY:AY,MATCH($A66,InputsB!$A:$A,0))</f>
        <v>0</v>
      </c>
      <c r="AU66" s="54"/>
      <c r="AV66" s="219">
        <f>INDEX(InputsC!$G:$G,MATCH($A66,InputsC!$A:$A,0))</f>
        <v>0</v>
      </c>
      <c r="AW66" s="219">
        <f t="shared" si="4"/>
        <v>0</v>
      </c>
    </row>
    <row r="67" spans="1:49">
      <c r="A67" s="195" t="s">
        <v>150</v>
      </c>
      <c r="B67" s="195" t="str">
        <f>INDEX('Ref1'!$E:$E,MATCH(A67,'Ref1'!$A:$A,0))</f>
        <v>Chesterfield</v>
      </c>
      <c r="C67" s="195" t="str">
        <f>INDEX('Ref1'!$F:$F,MATCH($A67,'Ref1'!$A:$A,0))</f>
        <v>E1021</v>
      </c>
      <c r="D67" s="240" t="str">
        <f>INDEX('Ref1'!$G:$G,MATCH($A67,'Ref1'!$A:$A,0))</f>
        <v>E6110</v>
      </c>
      <c r="E67" s="225">
        <f>INDEX(InputsD!$D:$D,MATCH($A67,InputsD!$A:$A,0))</f>
        <v>0</v>
      </c>
      <c r="G67" s="167">
        <f>INDEX(InputsA!R:R,MATCH($A67,InputsA!$A:$A,0))*$A$5+$E67*$A$5</f>
        <v>0</v>
      </c>
      <c r="H67" s="167">
        <f>INDEX(InputsA!S:S,MATCH($A67,InputsA!$A:$A,0))*$A$5+$E67*$A$5</f>
        <v>0</v>
      </c>
      <c r="I67" s="167">
        <f>INDEX(InputsA!T:T,MATCH($A67,InputsA!$A:$A,0))*$A$5+$E67*$A$5</f>
        <v>0</v>
      </c>
      <c r="J67" s="167">
        <f>INDEX(InputsA!U:U,MATCH($A67,InputsA!$A:$A,0))*$A$5+$E67*$A$5</f>
        <v>0</v>
      </c>
      <c r="K67" s="167">
        <f>INDEX(InputsA!V:V,MATCH($A67,InputsA!$A:$A,0))*$A$5+$E67*$A$5</f>
        <v>0</v>
      </c>
      <c r="L67" s="167">
        <f>INDEX(InputsA!W:W,MATCH($A67,InputsA!$A:$A,0))*$A$5+$E67*$A$5</f>
        <v>0</v>
      </c>
      <c r="M67" s="167">
        <f>INDEX(InputsA!X:X,MATCH($A67,InputsA!$A:$A,0))*$A$5+$E67*$A$5</f>
        <v>0</v>
      </c>
      <c r="N67" s="171">
        <f t="shared" si="1"/>
        <v>0</v>
      </c>
      <c r="O67" s="167">
        <f t="shared" si="2"/>
        <v>0</v>
      </c>
      <c r="P67" s="167">
        <f t="shared" si="5"/>
        <v>0</v>
      </c>
      <c r="Q67" s="167">
        <f t="shared" si="6"/>
        <v>0</v>
      </c>
      <c r="R67" s="167">
        <f t="shared" si="7"/>
        <v>0</v>
      </c>
      <c r="S67" s="167">
        <f t="shared" si="8"/>
        <v>0</v>
      </c>
      <c r="T67" s="167">
        <f t="shared" si="9"/>
        <v>0</v>
      </c>
      <c r="U67" s="167">
        <f t="shared" si="10"/>
        <v>0</v>
      </c>
      <c r="V67" s="167">
        <f t="shared" si="11"/>
        <v>0</v>
      </c>
      <c r="W67" s="167">
        <f t="shared" si="12"/>
        <v>0</v>
      </c>
      <c r="X67" s="167">
        <f t="shared" si="13"/>
        <v>0</v>
      </c>
      <c r="Y67" s="167">
        <f t="shared" si="14"/>
        <v>0</v>
      </c>
      <c r="Z67" s="167">
        <f t="shared" si="15"/>
        <v>0</v>
      </c>
      <c r="AA67" s="167">
        <f t="shared" si="16"/>
        <v>0</v>
      </c>
      <c r="AB67" s="167">
        <f t="shared" si="17"/>
        <v>0</v>
      </c>
      <c r="AC67" s="167">
        <f t="shared" si="18"/>
        <v>0</v>
      </c>
      <c r="AD67" s="36"/>
      <c r="AE67" s="219">
        <f>INDEX(InputsB!AJ:AJ,MATCH($A67,InputsB!$A:$A,0))</f>
        <v>0</v>
      </c>
      <c r="AF67" s="219">
        <f>INDEX(InputsB!AK:AK,MATCH($A67,InputsB!$A:$A,0))</f>
        <v>0</v>
      </c>
      <c r="AG67" s="219">
        <f>INDEX(InputsB!AL:AL,MATCH($A67,InputsB!$A:$A,0))</f>
        <v>0</v>
      </c>
      <c r="AH67" s="219">
        <f>INDEX(InputsB!AM:AM,MATCH($A67,InputsB!$A:$A,0))</f>
        <v>0</v>
      </c>
      <c r="AI67" s="219">
        <f>INDEX(InputsB!AN:AN,MATCH($A67,InputsB!$A:$A,0))</f>
        <v>0</v>
      </c>
      <c r="AJ67" s="219">
        <f>INDEX(InputsB!AO:AO,MATCH($A67,InputsB!$A:$A,0))</f>
        <v>0</v>
      </c>
      <c r="AK67" s="219">
        <f>INDEX(InputsB!AP:AP,MATCH($A67,InputsB!$A:$A,0))</f>
        <v>0</v>
      </c>
      <c r="AL67" s="219">
        <f>INDEX(InputsB!AQ:AQ,MATCH($A67,InputsB!$A:$A,0))</f>
        <v>0</v>
      </c>
      <c r="AM67" s="219">
        <f>INDEX(InputsB!AR:AR,MATCH($A67,InputsB!$A:$A,0))</f>
        <v>0</v>
      </c>
      <c r="AN67" s="219">
        <f>INDEX(InputsB!AS:AS,MATCH($A67,InputsB!$A:$A,0))</f>
        <v>0</v>
      </c>
      <c r="AO67" s="219">
        <f>INDEX(InputsB!AT:AT,MATCH($A67,InputsB!$A:$A,0))</f>
        <v>0</v>
      </c>
      <c r="AP67" s="219">
        <f>INDEX(InputsB!AU:AU,MATCH($A67,InputsB!$A:$A,0))</f>
        <v>0</v>
      </c>
      <c r="AQ67" s="219">
        <f>INDEX(InputsB!AV:AV,MATCH($A67,InputsB!$A:$A,0))</f>
        <v>0</v>
      </c>
      <c r="AR67" s="219">
        <f>INDEX(InputsB!AW:AW,MATCH($A67,InputsB!$A:$A,0))</f>
        <v>0</v>
      </c>
      <c r="AS67" s="219">
        <f>INDEX(InputsB!AX:AX,MATCH($A67,InputsB!$A:$A,0))</f>
        <v>0</v>
      </c>
      <c r="AT67" s="219">
        <f>INDEX(InputsB!AY:AY,MATCH($A67,InputsB!$A:$A,0))</f>
        <v>0</v>
      </c>
      <c r="AU67" s="54"/>
      <c r="AV67" s="219">
        <f>INDEX(InputsC!$G:$G,MATCH($A67,InputsC!$A:$A,0))</f>
        <v>0</v>
      </c>
      <c r="AW67" s="219">
        <f t="shared" si="4"/>
        <v>0</v>
      </c>
    </row>
    <row r="68" spans="1:49">
      <c r="A68" s="195" t="s">
        <v>152</v>
      </c>
      <c r="B68" s="195" t="str">
        <f>INDEX('Ref1'!$E:$E,MATCH(A68,'Ref1'!$A:$A,0))</f>
        <v>Chichester</v>
      </c>
      <c r="C68" s="195" t="str">
        <f>INDEX('Ref1'!$F:$F,MATCH($A68,'Ref1'!$A:$A,0))</f>
        <v>E3820</v>
      </c>
      <c r="D68" s="240" t="str">
        <f>INDEX('Ref1'!$G:$G,MATCH($A68,'Ref1'!$A:$A,0))</f>
        <v>NA</v>
      </c>
      <c r="E68" s="225">
        <f>INDEX(InputsD!$D:$D,MATCH($A68,InputsD!$A:$A,0))</f>
        <v>0</v>
      </c>
      <c r="G68" s="167">
        <f>INDEX(InputsA!R:R,MATCH($A68,InputsA!$A:$A,0))*$A$5+$E68*$A$5</f>
        <v>0</v>
      </c>
      <c r="H68" s="167">
        <f>INDEX(InputsA!S:S,MATCH($A68,InputsA!$A:$A,0))*$A$5+$E68*$A$5</f>
        <v>0</v>
      </c>
      <c r="I68" s="167">
        <f>INDEX(InputsA!T:T,MATCH($A68,InputsA!$A:$A,0))*$A$5+$E68*$A$5</f>
        <v>0</v>
      </c>
      <c r="J68" s="167">
        <f>INDEX(InputsA!U:U,MATCH($A68,InputsA!$A:$A,0))*$A$5+$E68*$A$5</f>
        <v>0</v>
      </c>
      <c r="K68" s="167">
        <f>INDEX(InputsA!V:V,MATCH($A68,InputsA!$A:$A,0))*$A$5+$E68*$A$5</f>
        <v>0</v>
      </c>
      <c r="L68" s="167">
        <f>INDEX(InputsA!W:W,MATCH($A68,InputsA!$A:$A,0))*$A$5+$E68*$A$5</f>
        <v>0</v>
      </c>
      <c r="M68" s="167">
        <f>INDEX(InputsA!X:X,MATCH($A68,InputsA!$A:$A,0))*$A$5+$E68*$A$5</f>
        <v>0</v>
      </c>
      <c r="N68" s="171">
        <f t="shared" si="1"/>
        <v>0</v>
      </c>
      <c r="O68" s="167">
        <f t="shared" si="2"/>
        <v>0</v>
      </c>
      <c r="P68" s="167">
        <f t="shared" si="5"/>
        <v>0</v>
      </c>
      <c r="Q68" s="167">
        <f t="shared" si="6"/>
        <v>0</v>
      </c>
      <c r="R68" s="167">
        <f t="shared" si="7"/>
        <v>0</v>
      </c>
      <c r="S68" s="167">
        <f t="shared" si="8"/>
        <v>0</v>
      </c>
      <c r="T68" s="167">
        <f t="shared" si="9"/>
        <v>0</v>
      </c>
      <c r="U68" s="167">
        <f t="shared" si="10"/>
        <v>0</v>
      </c>
      <c r="V68" s="167">
        <f t="shared" si="11"/>
        <v>0</v>
      </c>
      <c r="W68" s="167">
        <f t="shared" si="12"/>
        <v>0</v>
      </c>
      <c r="X68" s="167">
        <f t="shared" si="13"/>
        <v>0</v>
      </c>
      <c r="Y68" s="167">
        <f t="shared" si="14"/>
        <v>0</v>
      </c>
      <c r="Z68" s="167">
        <f t="shared" si="15"/>
        <v>0</v>
      </c>
      <c r="AA68" s="167">
        <f t="shared" si="16"/>
        <v>0</v>
      </c>
      <c r="AB68" s="167">
        <f t="shared" si="17"/>
        <v>0</v>
      </c>
      <c r="AC68" s="167">
        <f t="shared" si="18"/>
        <v>0</v>
      </c>
      <c r="AD68" s="36"/>
      <c r="AE68" s="219">
        <f>INDEX(InputsB!AJ:AJ,MATCH($A68,InputsB!$A:$A,0))</f>
        <v>0</v>
      </c>
      <c r="AF68" s="219">
        <f>INDEX(InputsB!AK:AK,MATCH($A68,InputsB!$A:$A,0))</f>
        <v>0</v>
      </c>
      <c r="AG68" s="219">
        <f>INDEX(InputsB!AL:AL,MATCH($A68,InputsB!$A:$A,0))</f>
        <v>0</v>
      </c>
      <c r="AH68" s="219">
        <f>INDEX(InputsB!AM:AM,MATCH($A68,InputsB!$A:$A,0))</f>
        <v>0</v>
      </c>
      <c r="AI68" s="219">
        <f>INDEX(InputsB!AN:AN,MATCH($A68,InputsB!$A:$A,0))</f>
        <v>0</v>
      </c>
      <c r="AJ68" s="219">
        <f>INDEX(InputsB!AO:AO,MATCH($A68,InputsB!$A:$A,0))</f>
        <v>0</v>
      </c>
      <c r="AK68" s="219">
        <f>INDEX(InputsB!AP:AP,MATCH($A68,InputsB!$A:$A,0))</f>
        <v>0</v>
      </c>
      <c r="AL68" s="219">
        <f>INDEX(InputsB!AQ:AQ,MATCH($A68,InputsB!$A:$A,0))</f>
        <v>0</v>
      </c>
      <c r="AM68" s="219">
        <f>INDEX(InputsB!AR:AR,MATCH($A68,InputsB!$A:$A,0))</f>
        <v>0</v>
      </c>
      <c r="AN68" s="219">
        <f>INDEX(InputsB!AS:AS,MATCH($A68,InputsB!$A:$A,0))</f>
        <v>0</v>
      </c>
      <c r="AO68" s="219">
        <f>INDEX(InputsB!AT:AT,MATCH($A68,InputsB!$A:$A,0))</f>
        <v>0</v>
      </c>
      <c r="AP68" s="219">
        <f>INDEX(InputsB!AU:AU,MATCH($A68,InputsB!$A:$A,0))</f>
        <v>0</v>
      </c>
      <c r="AQ68" s="219">
        <f>INDEX(InputsB!AV:AV,MATCH($A68,InputsB!$A:$A,0))</f>
        <v>0</v>
      </c>
      <c r="AR68" s="219">
        <f>INDEX(InputsB!AW:AW,MATCH($A68,InputsB!$A:$A,0))</f>
        <v>0</v>
      </c>
      <c r="AS68" s="219">
        <f>INDEX(InputsB!AX:AX,MATCH($A68,InputsB!$A:$A,0))</f>
        <v>0</v>
      </c>
      <c r="AT68" s="219">
        <f>INDEX(InputsB!AY:AY,MATCH($A68,InputsB!$A:$A,0))</f>
        <v>0</v>
      </c>
      <c r="AU68" s="54"/>
      <c r="AV68" s="219">
        <f>INDEX(InputsC!$G:$G,MATCH($A68,InputsC!$A:$A,0))</f>
        <v>0</v>
      </c>
      <c r="AW68" s="219">
        <f t="shared" si="4"/>
        <v>0</v>
      </c>
    </row>
    <row r="69" spans="1:49">
      <c r="A69" s="195" t="s">
        <v>154</v>
      </c>
      <c r="B69" s="195" t="str">
        <f>INDEX('Ref1'!$E:$E,MATCH(A69,'Ref1'!$A:$A,0))</f>
        <v>Chiltern</v>
      </c>
      <c r="C69" s="195" t="str">
        <f>INDEX('Ref1'!$F:$F,MATCH($A69,'Ref1'!$A:$A,0))</f>
        <v>E0421</v>
      </c>
      <c r="D69" s="240" t="str">
        <f>INDEX('Ref1'!$G:$G,MATCH($A69,'Ref1'!$A:$A,0))</f>
        <v>E6104</v>
      </c>
      <c r="E69" s="225">
        <f>INDEX(InputsD!$D:$D,MATCH($A69,InputsD!$A:$A,0))</f>
        <v>0</v>
      </c>
      <c r="G69" s="167">
        <f>INDEX(InputsA!R:R,MATCH($A69,InputsA!$A:$A,0))*$A$5+$E69*$A$5</f>
        <v>0</v>
      </c>
      <c r="H69" s="167">
        <f>INDEX(InputsA!S:S,MATCH($A69,InputsA!$A:$A,0))*$A$5+$E69*$A$5</f>
        <v>0</v>
      </c>
      <c r="I69" s="167">
        <f>INDEX(InputsA!T:T,MATCH($A69,InputsA!$A:$A,0))*$A$5+$E69*$A$5</f>
        <v>0</v>
      </c>
      <c r="J69" s="167">
        <f>INDEX(InputsA!U:U,MATCH($A69,InputsA!$A:$A,0))*$A$5+$E69*$A$5</f>
        <v>0</v>
      </c>
      <c r="K69" s="167">
        <f>INDEX(InputsA!V:V,MATCH($A69,InputsA!$A:$A,0))*$A$5+$E69*$A$5</f>
        <v>0</v>
      </c>
      <c r="L69" s="167">
        <f>INDEX(InputsA!W:W,MATCH($A69,InputsA!$A:$A,0))*$A$5+$E69*$A$5</f>
        <v>0</v>
      </c>
      <c r="M69" s="167">
        <f>INDEX(InputsA!X:X,MATCH($A69,InputsA!$A:$A,0))*$A$5+$E69*$A$5</f>
        <v>0</v>
      </c>
      <c r="N69" s="171">
        <f t="shared" si="1"/>
        <v>0</v>
      </c>
      <c r="O69" s="167">
        <f t="shared" si="2"/>
        <v>0</v>
      </c>
      <c r="P69" s="167">
        <f t="shared" si="5"/>
        <v>0</v>
      </c>
      <c r="Q69" s="167">
        <f t="shared" si="6"/>
        <v>0</v>
      </c>
      <c r="R69" s="167">
        <f t="shared" si="7"/>
        <v>0</v>
      </c>
      <c r="S69" s="167">
        <f t="shared" si="8"/>
        <v>0</v>
      </c>
      <c r="T69" s="167">
        <f t="shared" si="9"/>
        <v>0</v>
      </c>
      <c r="U69" s="167">
        <f t="shared" si="10"/>
        <v>0</v>
      </c>
      <c r="V69" s="167">
        <f t="shared" si="11"/>
        <v>0</v>
      </c>
      <c r="W69" s="167">
        <f t="shared" si="12"/>
        <v>0</v>
      </c>
      <c r="X69" s="167">
        <f t="shared" si="13"/>
        <v>0</v>
      </c>
      <c r="Y69" s="167">
        <f t="shared" si="14"/>
        <v>0</v>
      </c>
      <c r="Z69" s="167">
        <f t="shared" si="15"/>
        <v>0</v>
      </c>
      <c r="AA69" s="167">
        <f t="shared" si="16"/>
        <v>0</v>
      </c>
      <c r="AB69" s="167">
        <f t="shared" si="17"/>
        <v>0</v>
      </c>
      <c r="AC69" s="167">
        <f t="shared" si="18"/>
        <v>0</v>
      </c>
      <c r="AD69" s="36"/>
      <c r="AE69" s="219">
        <f>INDEX(InputsB!AJ:AJ,MATCH($A69,InputsB!$A:$A,0))</f>
        <v>0</v>
      </c>
      <c r="AF69" s="219">
        <f>INDEX(InputsB!AK:AK,MATCH($A69,InputsB!$A:$A,0))</f>
        <v>0</v>
      </c>
      <c r="AG69" s="219">
        <f>INDEX(InputsB!AL:AL,MATCH($A69,InputsB!$A:$A,0))</f>
        <v>0</v>
      </c>
      <c r="AH69" s="219">
        <f>INDEX(InputsB!AM:AM,MATCH($A69,InputsB!$A:$A,0))</f>
        <v>0</v>
      </c>
      <c r="AI69" s="219">
        <f>INDEX(InputsB!AN:AN,MATCH($A69,InputsB!$A:$A,0))</f>
        <v>0</v>
      </c>
      <c r="AJ69" s="219">
        <f>INDEX(InputsB!AO:AO,MATCH($A69,InputsB!$A:$A,0))</f>
        <v>0</v>
      </c>
      <c r="AK69" s="219">
        <f>INDEX(InputsB!AP:AP,MATCH($A69,InputsB!$A:$A,0))</f>
        <v>0</v>
      </c>
      <c r="AL69" s="219">
        <f>INDEX(InputsB!AQ:AQ,MATCH($A69,InputsB!$A:$A,0))</f>
        <v>0</v>
      </c>
      <c r="AM69" s="219">
        <f>INDEX(InputsB!AR:AR,MATCH($A69,InputsB!$A:$A,0))</f>
        <v>0</v>
      </c>
      <c r="AN69" s="219">
        <f>INDEX(InputsB!AS:AS,MATCH($A69,InputsB!$A:$A,0))</f>
        <v>0</v>
      </c>
      <c r="AO69" s="219">
        <f>INDEX(InputsB!AT:AT,MATCH($A69,InputsB!$A:$A,0))</f>
        <v>0</v>
      </c>
      <c r="AP69" s="219">
        <f>INDEX(InputsB!AU:AU,MATCH($A69,InputsB!$A:$A,0))</f>
        <v>0</v>
      </c>
      <c r="AQ69" s="219">
        <f>INDEX(InputsB!AV:AV,MATCH($A69,InputsB!$A:$A,0))</f>
        <v>0</v>
      </c>
      <c r="AR69" s="219">
        <f>INDEX(InputsB!AW:AW,MATCH($A69,InputsB!$A:$A,0))</f>
        <v>0</v>
      </c>
      <c r="AS69" s="219">
        <f>INDEX(InputsB!AX:AX,MATCH($A69,InputsB!$A:$A,0))</f>
        <v>0</v>
      </c>
      <c r="AT69" s="219">
        <f>INDEX(InputsB!AY:AY,MATCH($A69,InputsB!$A:$A,0))</f>
        <v>0</v>
      </c>
      <c r="AU69" s="54"/>
      <c r="AV69" s="219">
        <f>INDEX(InputsC!$G:$G,MATCH($A69,InputsC!$A:$A,0))</f>
        <v>0</v>
      </c>
      <c r="AW69" s="219">
        <f t="shared" si="4"/>
        <v>0</v>
      </c>
    </row>
    <row r="70" spans="1:49">
      <c r="A70" s="195" t="s">
        <v>156</v>
      </c>
      <c r="B70" s="195" t="str">
        <f>INDEX('Ref1'!$E:$E,MATCH(A70,'Ref1'!$A:$A,0))</f>
        <v>Chorley</v>
      </c>
      <c r="C70" s="195" t="str">
        <f>INDEX('Ref1'!$F:$F,MATCH($A70,'Ref1'!$A:$A,0))</f>
        <v>E2321</v>
      </c>
      <c r="D70" s="240" t="str">
        <f>INDEX('Ref1'!$G:$G,MATCH($A70,'Ref1'!$A:$A,0))</f>
        <v>E6123</v>
      </c>
      <c r="E70" s="225">
        <f>INDEX(InputsD!$D:$D,MATCH($A70,InputsD!$A:$A,0))</f>
        <v>0</v>
      </c>
      <c r="G70" s="167">
        <f>INDEX(InputsA!R:R,MATCH($A70,InputsA!$A:$A,0))*$A$5+$E70*$A$5</f>
        <v>0</v>
      </c>
      <c r="H70" s="167">
        <f>INDEX(InputsA!S:S,MATCH($A70,InputsA!$A:$A,0))*$A$5+$E70*$A$5</f>
        <v>0</v>
      </c>
      <c r="I70" s="167">
        <f>INDEX(InputsA!T:T,MATCH($A70,InputsA!$A:$A,0))*$A$5+$E70*$A$5</f>
        <v>0</v>
      </c>
      <c r="J70" s="167">
        <f>INDEX(InputsA!U:U,MATCH($A70,InputsA!$A:$A,0))*$A$5+$E70*$A$5</f>
        <v>0</v>
      </c>
      <c r="K70" s="167">
        <f>INDEX(InputsA!V:V,MATCH($A70,InputsA!$A:$A,0))*$A$5+$E70*$A$5</f>
        <v>0</v>
      </c>
      <c r="L70" s="167">
        <f>INDEX(InputsA!W:W,MATCH($A70,InputsA!$A:$A,0))*$A$5+$E70*$A$5</f>
        <v>0</v>
      </c>
      <c r="M70" s="167">
        <f>INDEX(InputsA!X:X,MATCH($A70,InputsA!$A:$A,0))*$A$5+$E70*$A$5</f>
        <v>0</v>
      </c>
      <c r="N70" s="171">
        <f t="shared" si="1"/>
        <v>0</v>
      </c>
      <c r="O70" s="167">
        <f t="shared" si="2"/>
        <v>0</v>
      </c>
      <c r="P70" s="167">
        <f t="shared" si="5"/>
        <v>0</v>
      </c>
      <c r="Q70" s="167">
        <f t="shared" si="6"/>
        <v>0</v>
      </c>
      <c r="R70" s="167">
        <f t="shared" si="7"/>
        <v>0</v>
      </c>
      <c r="S70" s="167">
        <f t="shared" si="8"/>
        <v>0</v>
      </c>
      <c r="T70" s="167">
        <f t="shared" si="9"/>
        <v>0</v>
      </c>
      <c r="U70" s="167">
        <f t="shared" si="10"/>
        <v>0</v>
      </c>
      <c r="V70" s="167">
        <f t="shared" si="11"/>
        <v>0</v>
      </c>
      <c r="W70" s="167">
        <f t="shared" si="12"/>
        <v>0</v>
      </c>
      <c r="X70" s="167">
        <f t="shared" si="13"/>
        <v>0</v>
      </c>
      <c r="Y70" s="167">
        <f t="shared" si="14"/>
        <v>0</v>
      </c>
      <c r="Z70" s="167">
        <f t="shared" si="15"/>
        <v>0</v>
      </c>
      <c r="AA70" s="167">
        <f t="shared" si="16"/>
        <v>0</v>
      </c>
      <c r="AB70" s="167">
        <f t="shared" si="17"/>
        <v>0</v>
      </c>
      <c r="AC70" s="167">
        <f t="shared" si="18"/>
        <v>0</v>
      </c>
      <c r="AD70" s="36"/>
      <c r="AE70" s="219">
        <f>INDEX(InputsB!AJ:AJ,MATCH($A70,InputsB!$A:$A,0))</f>
        <v>0</v>
      </c>
      <c r="AF70" s="219">
        <f>INDEX(InputsB!AK:AK,MATCH($A70,InputsB!$A:$A,0))</f>
        <v>0</v>
      </c>
      <c r="AG70" s="219">
        <f>INDEX(InputsB!AL:AL,MATCH($A70,InputsB!$A:$A,0))</f>
        <v>0</v>
      </c>
      <c r="AH70" s="219">
        <f>INDEX(InputsB!AM:AM,MATCH($A70,InputsB!$A:$A,0))</f>
        <v>0</v>
      </c>
      <c r="AI70" s="219">
        <f>INDEX(InputsB!AN:AN,MATCH($A70,InputsB!$A:$A,0))</f>
        <v>0</v>
      </c>
      <c r="AJ70" s="219">
        <f>INDEX(InputsB!AO:AO,MATCH($A70,InputsB!$A:$A,0))</f>
        <v>0</v>
      </c>
      <c r="AK70" s="219">
        <f>INDEX(InputsB!AP:AP,MATCH($A70,InputsB!$A:$A,0))</f>
        <v>0</v>
      </c>
      <c r="AL70" s="219">
        <f>INDEX(InputsB!AQ:AQ,MATCH($A70,InputsB!$A:$A,0))</f>
        <v>0</v>
      </c>
      <c r="AM70" s="219">
        <f>INDEX(InputsB!AR:AR,MATCH($A70,InputsB!$A:$A,0))</f>
        <v>0</v>
      </c>
      <c r="AN70" s="219">
        <f>INDEX(InputsB!AS:AS,MATCH($A70,InputsB!$A:$A,0))</f>
        <v>0</v>
      </c>
      <c r="AO70" s="219">
        <f>INDEX(InputsB!AT:AT,MATCH($A70,InputsB!$A:$A,0))</f>
        <v>0</v>
      </c>
      <c r="AP70" s="219">
        <f>INDEX(InputsB!AU:AU,MATCH($A70,InputsB!$A:$A,0))</f>
        <v>0</v>
      </c>
      <c r="AQ70" s="219">
        <f>INDEX(InputsB!AV:AV,MATCH($A70,InputsB!$A:$A,0))</f>
        <v>0</v>
      </c>
      <c r="AR70" s="219">
        <f>INDEX(InputsB!AW:AW,MATCH($A70,InputsB!$A:$A,0))</f>
        <v>0</v>
      </c>
      <c r="AS70" s="219">
        <f>INDEX(InputsB!AX:AX,MATCH($A70,InputsB!$A:$A,0))</f>
        <v>0</v>
      </c>
      <c r="AT70" s="219">
        <f>INDEX(InputsB!AY:AY,MATCH($A70,InputsB!$A:$A,0))</f>
        <v>0</v>
      </c>
      <c r="AU70" s="54"/>
      <c r="AV70" s="219">
        <f>INDEX(InputsC!$G:$G,MATCH($A70,InputsC!$A:$A,0))</f>
        <v>0</v>
      </c>
      <c r="AW70" s="219">
        <f t="shared" si="4"/>
        <v>0</v>
      </c>
    </row>
    <row r="71" spans="1:49">
      <c r="A71" s="195" t="s">
        <v>158</v>
      </c>
      <c r="B71" s="195" t="str">
        <f>INDEX('Ref1'!$E:$E,MATCH(A71,'Ref1'!$A:$A,0))</f>
        <v>Christchurch</v>
      </c>
      <c r="C71" s="195" t="str">
        <f>INDEX('Ref1'!$F:$F,MATCH($A71,'Ref1'!$A:$A,0))</f>
        <v>E1221</v>
      </c>
      <c r="D71" s="240" t="str">
        <f>INDEX('Ref1'!$G:$G,MATCH($A71,'Ref1'!$A:$A,0))</f>
        <v>E6162</v>
      </c>
      <c r="E71" s="225">
        <f>INDEX(InputsD!$D:$D,MATCH($A71,InputsD!$A:$A,0))</f>
        <v>0</v>
      </c>
      <c r="G71" s="167">
        <f>INDEX(InputsA!R:R,MATCH($A71,InputsA!$A:$A,0))*$A$5+$E71*$A$5</f>
        <v>0</v>
      </c>
      <c r="H71" s="167">
        <f>INDEX(InputsA!S:S,MATCH($A71,InputsA!$A:$A,0))*$A$5+$E71*$A$5</f>
        <v>0</v>
      </c>
      <c r="I71" s="167">
        <f>INDEX(InputsA!T:T,MATCH($A71,InputsA!$A:$A,0))*$A$5+$E71*$A$5</f>
        <v>0</v>
      </c>
      <c r="J71" s="167">
        <f>INDEX(InputsA!U:U,MATCH($A71,InputsA!$A:$A,0))*$A$5+$E71*$A$5</f>
        <v>0</v>
      </c>
      <c r="K71" s="167">
        <f>INDEX(InputsA!V:V,MATCH($A71,InputsA!$A:$A,0))*$A$5+$E71*$A$5</f>
        <v>0</v>
      </c>
      <c r="L71" s="167">
        <f>INDEX(InputsA!W:W,MATCH($A71,InputsA!$A:$A,0))*$A$5+$E71*$A$5</f>
        <v>0</v>
      </c>
      <c r="M71" s="167">
        <f>INDEX(InputsA!X:X,MATCH($A71,InputsA!$A:$A,0))*$A$5+$E71*$A$5</f>
        <v>0</v>
      </c>
      <c r="N71" s="171">
        <f t="shared" si="1"/>
        <v>0</v>
      </c>
      <c r="O71" s="167">
        <f t="shared" si="2"/>
        <v>0</v>
      </c>
      <c r="P71" s="167">
        <f t="shared" si="5"/>
        <v>0</v>
      </c>
      <c r="Q71" s="167">
        <f t="shared" si="6"/>
        <v>0</v>
      </c>
      <c r="R71" s="167">
        <f t="shared" si="7"/>
        <v>0</v>
      </c>
      <c r="S71" s="167">
        <f t="shared" si="8"/>
        <v>0</v>
      </c>
      <c r="T71" s="167">
        <f t="shared" si="9"/>
        <v>0</v>
      </c>
      <c r="U71" s="167">
        <f t="shared" si="10"/>
        <v>0</v>
      </c>
      <c r="V71" s="167">
        <f t="shared" si="11"/>
        <v>0</v>
      </c>
      <c r="W71" s="167">
        <f t="shared" si="12"/>
        <v>0</v>
      </c>
      <c r="X71" s="167">
        <f t="shared" si="13"/>
        <v>0</v>
      </c>
      <c r="Y71" s="167">
        <f t="shared" si="14"/>
        <v>0</v>
      </c>
      <c r="Z71" s="167">
        <f t="shared" si="15"/>
        <v>0</v>
      </c>
      <c r="AA71" s="167">
        <f t="shared" si="16"/>
        <v>0</v>
      </c>
      <c r="AB71" s="167">
        <f t="shared" si="17"/>
        <v>0</v>
      </c>
      <c r="AC71" s="167">
        <f t="shared" si="18"/>
        <v>0</v>
      </c>
      <c r="AD71" s="36"/>
      <c r="AE71" s="219">
        <f>INDEX(InputsB!AJ:AJ,MATCH($A71,InputsB!$A:$A,0))</f>
        <v>0</v>
      </c>
      <c r="AF71" s="219">
        <f>INDEX(InputsB!AK:AK,MATCH($A71,InputsB!$A:$A,0))</f>
        <v>0</v>
      </c>
      <c r="AG71" s="219">
        <f>INDEX(InputsB!AL:AL,MATCH($A71,InputsB!$A:$A,0))</f>
        <v>0</v>
      </c>
      <c r="AH71" s="219">
        <f>INDEX(InputsB!AM:AM,MATCH($A71,InputsB!$A:$A,0))</f>
        <v>0</v>
      </c>
      <c r="AI71" s="219">
        <f>INDEX(InputsB!AN:AN,MATCH($A71,InputsB!$A:$A,0))</f>
        <v>0</v>
      </c>
      <c r="AJ71" s="219">
        <f>INDEX(InputsB!AO:AO,MATCH($A71,InputsB!$A:$A,0))</f>
        <v>0</v>
      </c>
      <c r="AK71" s="219">
        <f>INDEX(InputsB!AP:AP,MATCH($A71,InputsB!$A:$A,0))</f>
        <v>0</v>
      </c>
      <c r="AL71" s="219">
        <f>INDEX(InputsB!AQ:AQ,MATCH($A71,InputsB!$A:$A,0))</f>
        <v>0</v>
      </c>
      <c r="AM71" s="219">
        <f>INDEX(InputsB!AR:AR,MATCH($A71,InputsB!$A:$A,0))</f>
        <v>0</v>
      </c>
      <c r="AN71" s="219">
        <f>INDEX(InputsB!AS:AS,MATCH($A71,InputsB!$A:$A,0))</f>
        <v>0</v>
      </c>
      <c r="AO71" s="219">
        <f>INDEX(InputsB!AT:AT,MATCH($A71,InputsB!$A:$A,0))</f>
        <v>0</v>
      </c>
      <c r="AP71" s="219">
        <f>INDEX(InputsB!AU:AU,MATCH($A71,InputsB!$A:$A,0))</f>
        <v>0</v>
      </c>
      <c r="AQ71" s="219">
        <f>INDEX(InputsB!AV:AV,MATCH($A71,InputsB!$A:$A,0))</f>
        <v>0</v>
      </c>
      <c r="AR71" s="219">
        <f>INDEX(InputsB!AW:AW,MATCH($A71,InputsB!$A:$A,0))</f>
        <v>0</v>
      </c>
      <c r="AS71" s="219">
        <f>INDEX(InputsB!AX:AX,MATCH($A71,InputsB!$A:$A,0))</f>
        <v>0</v>
      </c>
      <c r="AT71" s="219">
        <f>INDEX(InputsB!AY:AY,MATCH($A71,InputsB!$A:$A,0))</f>
        <v>0</v>
      </c>
      <c r="AU71" s="54"/>
      <c r="AV71" s="219">
        <f>INDEX(InputsC!$G:$G,MATCH($A71,InputsC!$A:$A,0))</f>
        <v>0</v>
      </c>
      <c r="AW71" s="219">
        <f t="shared" si="4"/>
        <v>0</v>
      </c>
    </row>
    <row r="72" spans="1:49">
      <c r="A72" s="195" t="s">
        <v>160</v>
      </c>
      <c r="B72" s="195" t="str">
        <f>INDEX('Ref1'!$E:$E,MATCH(A72,'Ref1'!$A:$A,0))</f>
        <v>City of London</v>
      </c>
      <c r="C72" s="195" t="str">
        <f>INDEX('Ref1'!$F:$F,MATCH($A72,'Ref1'!$A:$A,0))</f>
        <v>E5100</v>
      </c>
      <c r="D72" s="240" t="str">
        <f>INDEX('Ref1'!$G:$G,MATCH($A72,'Ref1'!$A:$A,0))</f>
        <v>NA</v>
      </c>
      <c r="E72" s="225">
        <f>INDEX(InputsD!$D:$D,MATCH($A72,InputsD!$A:$A,0))</f>
        <v>0</v>
      </c>
      <c r="G72" s="167">
        <f>INDEX(InputsA!R:R,MATCH($A72,InputsA!$A:$A,0))*$A$5+$E72*$A$5</f>
        <v>0</v>
      </c>
      <c r="H72" s="167">
        <f>INDEX(InputsA!S:S,MATCH($A72,InputsA!$A:$A,0))*$A$5+$E72*$A$5</f>
        <v>0</v>
      </c>
      <c r="I72" s="167">
        <f>INDEX(InputsA!T:T,MATCH($A72,InputsA!$A:$A,0))*$A$5+$E72*$A$5</f>
        <v>0</v>
      </c>
      <c r="J72" s="167">
        <f>INDEX(InputsA!U:U,MATCH($A72,InputsA!$A:$A,0))*$A$5+$E72*$A$5</f>
        <v>0</v>
      </c>
      <c r="K72" s="167">
        <f>INDEX(InputsA!V:V,MATCH($A72,InputsA!$A:$A,0))*$A$5+$E72*$A$5</f>
        <v>0</v>
      </c>
      <c r="L72" s="167">
        <f>INDEX(InputsA!W:W,MATCH($A72,InputsA!$A:$A,0))*$A$5+$E72*$A$5</f>
        <v>0</v>
      </c>
      <c r="M72" s="167">
        <f>INDEX(InputsA!X:X,MATCH($A72,InputsA!$A:$A,0))*$A$5+$E72*$A$5</f>
        <v>0</v>
      </c>
      <c r="N72" s="171">
        <f t="shared" si="1"/>
        <v>0</v>
      </c>
      <c r="O72" s="167">
        <f t="shared" si="2"/>
        <v>0</v>
      </c>
      <c r="P72" s="167">
        <f t="shared" si="5"/>
        <v>0</v>
      </c>
      <c r="Q72" s="167">
        <f t="shared" si="6"/>
        <v>0</v>
      </c>
      <c r="R72" s="167">
        <f t="shared" si="7"/>
        <v>0</v>
      </c>
      <c r="S72" s="167">
        <f t="shared" si="8"/>
        <v>0</v>
      </c>
      <c r="T72" s="167">
        <f t="shared" si="9"/>
        <v>0</v>
      </c>
      <c r="U72" s="167">
        <f t="shared" si="10"/>
        <v>0</v>
      </c>
      <c r="V72" s="167">
        <f t="shared" si="11"/>
        <v>0</v>
      </c>
      <c r="W72" s="167">
        <f t="shared" si="12"/>
        <v>0</v>
      </c>
      <c r="X72" s="167">
        <f t="shared" si="13"/>
        <v>0</v>
      </c>
      <c r="Y72" s="167">
        <f t="shared" si="14"/>
        <v>0</v>
      </c>
      <c r="Z72" s="167">
        <f t="shared" si="15"/>
        <v>0</v>
      </c>
      <c r="AA72" s="167">
        <f t="shared" si="16"/>
        <v>0</v>
      </c>
      <c r="AB72" s="167">
        <f t="shared" si="17"/>
        <v>0</v>
      </c>
      <c r="AC72" s="167">
        <f t="shared" si="18"/>
        <v>0</v>
      </c>
      <c r="AD72" s="36"/>
      <c r="AE72" s="219">
        <f>INDEX(InputsB!AJ:AJ,MATCH($A72,InputsB!$A:$A,0))</f>
        <v>0</v>
      </c>
      <c r="AF72" s="219">
        <f>INDEX(InputsB!AK:AK,MATCH($A72,InputsB!$A:$A,0))</f>
        <v>0</v>
      </c>
      <c r="AG72" s="219">
        <f>INDEX(InputsB!AL:AL,MATCH($A72,InputsB!$A:$A,0))</f>
        <v>0</v>
      </c>
      <c r="AH72" s="219">
        <f>INDEX(InputsB!AM:AM,MATCH($A72,InputsB!$A:$A,0))</f>
        <v>0</v>
      </c>
      <c r="AI72" s="219">
        <f>INDEX(InputsB!AN:AN,MATCH($A72,InputsB!$A:$A,0))</f>
        <v>0</v>
      </c>
      <c r="AJ72" s="219">
        <f>INDEX(InputsB!AO:AO,MATCH($A72,InputsB!$A:$A,0))</f>
        <v>0</v>
      </c>
      <c r="AK72" s="219">
        <f>INDEX(InputsB!AP:AP,MATCH($A72,InputsB!$A:$A,0))</f>
        <v>0</v>
      </c>
      <c r="AL72" s="219">
        <f>INDEX(InputsB!AQ:AQ,MATCH($A72,InputsB!$A:$A,0))</f>
        <v>0</v>
      </c>
      <c r="AM72" s="219">
        <f>INDEX(InputsB!AR:AR,MATCH($A72,InputsB!$A:$A,0))</f>
        <v>0</v>
      </c>
      <c r="AN72" s="219">
        <f>INDEX(InputsB!AS:AS,MATCH($A72,InputsB!$A:$A,0))</f>
        <v>0</v>
      </c>
      <c r="AO72" s="219">
        <f>INDEX(InputsB!AT:AT,MATCH($A72,InputsB!$A:$A,0))</f>
        <v>0</v>
      </c>
      <c r="AP72" s="219">
        <f>INDEX(InputsB!AU:AU,MATCH($A72,InputsB!$A:$A,0))</f>
        <v>0</v>
      </c>
      <c r="AQ72" s="219">
        <f>INDEX(InputsB!AV:AV,MATCH($A72,InputsB!$A:$A,0))</f>
        <v>0</v>
      </c>
      <c r="AR72" s="219">
        <f>INDEX(InputsB!AW:AW,MATCH($A72,InputsB!$A:$A,0))</f>
        <v>0</v>
      </c>
      <c r="AS72" s="219">
        <f>INDEX(InputsB!AX:AX,MATCH($A72,InputsB!$A:$A,0))</f>
        <v>0</v>
      </c>
      <c r="AT72" s="219">
        <f>INDEX(InputsB!AY:AY,MATCH($A72,InputsB!$A:$A,0))</f>
        <v>0</v>
      </c>
      <c r="AU72" s="54"/>
      <c r="AV72" s="219">
        <f>INDEX(InputsC!$G:$G,MATCH($A72,InputsC!$A:$A,0))</f>
        <v>0</v>
      </c>
      <c r="AW72" s="219">
        <f t="shared" si="4"/>
        <v>0</v>
      </c>
    </row>
    <row r="73" spans="1:49">
      <c r="A73" s="195" t="s">
        <v>164</v>
      </c>
      <c r="B73" s="195" t="str">
        <f>INDEX('Ref1'!$E:$E,MATCH(A73,'Ref1'!$A:$A,0))</f>
        <v>Colchester</v>
      </c>
      <c r="C73" s="195" t="str">
        <f>INDEX('Ref1'!$F:$F,MATCH($A73,'Ref1'!$A:$A,0))</f>
        <v>E1521</v>
      </c>
      <c r="D73" s="240" t="str">
        <f>INDEX('Ref1'!$G:$G,MATCH($A73,'Ref1'!$A:$A,0))</f>
        <v>E6115</v>
      </c>
      <c r="E73" s="225">
        <f>INDEX(InputsD!$D:$D,MATCH($A73,InputsD!$A:$A,0))</f>
        <v>0</v>
      </c>
      <c r="G73" s="167">
        <f>INDEX(InputsA!R:R,MATCH($A73,InputsA!$A:$A,0))*$A$5+$E73*$A$5</f>
        <v>0</v>
      </c>
      <c r="H73" s="167">
        <f>INDEX(InputsA!S:S,MATCH($A73,InputsA!$A:$A,0))*$A$5+$E73*$A$5</f>
        <v>0</v>
      </c>
      <c r="I73" s="167">
        <f>INDEX(InputsA!T:T,MATCH($A73,InputsA!$A:$A,0))*$A$5+$E73*$A$5</f>
        <v>0</v>
      </c>
      <c r="J73" s="167">
        <f>INDEX(InputsA!U:U,MATCH($A73,InputsA!$A:$A,0))*$A$5+$E73*$A$5</f>
        <v>0</v>
      </c>
      <c r="K73" s="167">
        <f>INDEX(InputsA!V:V,MATCH($A73,InputsA!$A:$A,0))*$A$5+$E73*$A$5</f>
        <v>0</v>
      </c>
      <c r="L73" s="167">
        <f>INDEX(InputsA!W:W,MATCH($A73,InputsA!$A:$A,0))*$A$5+$E73*$A$5</f>
        <v>0</v>
      </c>
      <c r="M73" s="167">
        <f>INDEX(InputsA!X:X,MATCH($A73,InputsA!$A:$A,0))*$A$5+$E73*$A$5</f>
        <v>0</v>
      </c>
      <c r="N73" s="171">
        <f t="shared" si="1"/>
        <v>0</v>
      </c>
      <c r="O73" s="167">
        <f t="shared" si="2"/>
        <v>0</v>
      </c>
      <c r="P73" s="167">
        <f t="shared" si="5"/>
        <v>0</v>
      </c>
      <c r="Q73" s="167">
        <f t="shared" si="6"/>
        <v>0</v>
      </c>
      <c r="R73" s="167">
        <f t="shared" si="7"/>
        <v>0</v>
      </c>
      <c r="S73" s="167">
        <f t="shared" si="8"/>
        <v>0</v>
      </c>
      <c r="T73" s="167">
        <f t="shared" si="9"/>
        <v>0</v>
      </c>
      <c r="U73" s="167">
        <f t="shared" si="10"/>
        <v>0</v>
      </c>
      <c r="V73" s="167">
        <f t="shared" si="11"/>
        <v>0</v>
      </c>
      <c r="W73" s="167">
        <f t="shared" si="12"/>
        <v>0</v>
      </c>
      <c r="X73" s="167">
        <f t="shared" si="13"/>
        <v>0</v>
      </c>
      <c r="Y73" s="167">
        <f t="shared" si="14"/>
        <v>0</v>
      </c>
      <c r="Z73" s="167">
        <f t="shared" si="15"/>
        <v>0</v>
      </c>
      <c r="AA73" s="167">
        <f t="shared" si="16"/>
        <v>0</v>
      </c>
      <c r="AB73" s="167">
        <f t="shared" si="17"/>
        <v>0</v>
      </c>
      <c r="AC73" s="167">
        <f t="shared" si="18"/>
        <v>0</v>
      </c>
      <c r="AD73" s="36"/>
      <c r="AE73" s="219">
        <f>INDEX(InputsB!AJ:AJ,MATCH($A73,InputsB!$A:$A,0))</f>
        <v>0</v>
      </c>
      <c r="AF73" s="219">
        <f>INDEX(InputsB!AK:AK,MATCH($A73,InputsB!$A:$A,0))</f>
        <v>0</v>
      </c>
      <c r="AG73" s="219">
        <f>INDEX(InputsB!AL:AL,MATCH($A73,InputsB!$A:$A,0))</f>
        <v>0</v>
      </c>
      <c r="AH73" s="219">
        <f>INDEX(InputsB!AM:AM,MATCH($A73,InputsB!$A:$A,0))</f>
        <v>0</v>
      </c>
      <c r="AI73" s="219">
        <f>INDEX(InputsB!AN:AN,MATCH($A73,InputsB!$A:$A,0))</f>
        <v>0</v>
      </c>
      <c r="AJ73" s="219">
        <f>INDEX(InputsB!AO:AO,MATCH($A73,InputsB!$A:$A,0))</f>
        <v>0</v>
      </c>
      <c r="AK73" s="219">
        <f>INDEX(InputsB!AP:AP,MATCH($A73,InputsB!$A:$A,0))</f>
        <v>0</v>
      </c>
      <c r="AL73" s="219">
        <f>INDEX(InputsB!AQ:AQ,MATCH($A73,InputsB!$A:$A,0))</f>
        <v>0</v>
      </c>
      <c r="AM73" s="219">
        <f>INDEX(InputsB!AR:AR,MATCH($A73,InputsB!$A:$A,0))</f>
        <v>0</v>
      </c>
      <c r="AN73" s="219">
        <f>INDEX(InputsB!AS:AS,MATCH($A73,InputsB!$A:$A,0))</f>
        <v>0</v>
      </c>
      <c r="AO73" s="219">
        <f>INDEX(InputsB!AT:AT,MATCH($A73,InputsB!$A:$A,0))</f>
        <v>0</v>
      </c>
      <c r="AP73" s="219">
        <f>INDEX(InputsB!AU:AU,MATCH($A73,InputsB!$A:$A,0))</f>
        <v>0</v>
      </c>
      <c r="AQ73" s="219">
        <f>INDEX(InputsB!AV:AV,MATCH($A73,InputsB!$A:$A,0))</f>
        <v>0</v>
      </c>
      <c r="AR73" s="219">
        <f>INDEX(InputsB!AW:AW,MATCH($A73,InputsB!$A:$A,0))</f>
        <v>0</v>
      </c>
      <c r="AS73" s="219">
        <f>INDEX(InputsB!AX:AX,MATCH($A73,InputsB!$A:$A,0))</f>
        <v>0</v>
      </c>
      <c r="AT73" s="219">
        <f>INDEX(InputsB!AY:AY,MATCH($A73,InputsB!$A:$A,0))</f>
        <v>0</v>
      </c>
      <c r="AU73" s="54"/>
      <c r="AV73" s="219">
        <f>INDEX(InputsC!$G:$G,MATCH($A73,InputsC!$A:$A,0))</f>
        <v>0</v>
      </c>
      <c r="AW73" s="219">
        <f t="shared" si="4"/>
        <v>0</v>
      </c>
    </row>
    <row r="74" spans="1:49">
      <c r="A74" s="195" t="s">
        <v>166</v>
      </c>
      <c r="B74" s="195" t="str">
        <f>INDEX('Ref1'!$E:$E,MATCH(A74,'Ref1'!$A:$A,0))</f>
        <v>Copeland</v>
      </c>
      <c r="C74" s="195" t="str">
        <f>INDEX('Ref1'!$F:$F,MATCH($A74,'Ref1'!$A:$A,0))</f>
        <v>E0920</v>
      </c>
      <c r="D74" s="240" t="str">
        <f>INDEX('Ref1'!$G:$G,MATCH($A74,'Ref1'!$A:$A,0))</f>
        <v>NA</v>
      </c>
      <c r="E74" s="225">
        <f>INDEX(InputsD!$D:$D,MATCH($A74,InputsD!$A:$A,0))</f>
        <v>0</v>
      </c>
      <c r="G74" s="167">
        <f>INDEX(InputsA!R:R,MATCH($A74,InputsA!$A:$A,0))*$A$5+$E74*$A$5</f>
        <v>0</v>
      </c>
      <c r="H74" s="167">
        <f>INDEX(InputsA!S:S,MATCH($A74,InputsA!$A:$A,0))*$A$5+$E74*$A$5</f>
        <v>0</v>
      </c>
      <c r="I74" s="167">
        <f>INDEX(InputsA!T:T,MATCH($A74,InputsA!$A:$A,0))*$A$5+$E74*$A$5</f>
        <v>0</v>
      </c>
      <c r="J74" s="167">
        <f>INDEX(InputsA!U:U,MATCH($A74,InputsA!$A:$A,0))*$A$5+$E74*$A$5</f>
        <v>0</v>
      </c>
      <c r="K74" s="167">
        <f>INDEX(InputsA!V:V,MATCH($A74,InputsA!$A:$A,0))*$A$5+$E74*$A$5</f>
        <v>0</v>
      </c>
      <c r="L74" s="167">
        <f>INDEX(InputsA!W:W,MATCH($A74,InputsA!$A:$A,0))*$A$5+$E74*$A$5</f>
        <v>0</v>
      </c>
      <c r="M74" s="167">
        <f>INDEX(InputsA!X:X,MATCH($A74,InputsA!$A:$A,0))*$A$5+$E74*$A$5</f>
        <v>0</v>
      </c>
      <c r="N74" s="171">
        <f t="shared" si="1"/>
        <v>0</v>
      </c>
      <c r="O74" s="167">
        <f t="shared" si="2"/>
        <v>0</v>
      </c>
      <c r="P74" s="167">
        <f t="shared" si="5"/>
        <v>0</v>
      </c>
      <c r="Q74" s="167">
        <f t="shared" si="6"/>
        <v>0</v>
      </c>
      <c r="R74" s="167">
        <f t="shared" si="7"/>
        <v>0</v>
      </c>
      <c r="S74" s="167">
        <f t="shared" si="8"/>
        <v>0</v>
      </c>
      <c r="T74" s="167">
        <f t="shared" si="9"/>
        <v>0</v>
      </c>
      <c r="U74" s="167">
        <f t="shared" si="10"/>
        <v>0</v>
      </c>
      <c r="V74" s="167">
        <f t="shared" si="11"/>
        <v>0</v>
      </c>
      <c r="W74" s="167">
        <f t="shared" si="12"/>
        <v>0</v>
      </c>
      <c r="X74" s="167">
        <f t="shared" si="13"/>
        <v>0</v>
      </c>
      <c r="Y74" s="167">
        <f t="shared" si="14"/>
        <v>0</v>
      </c>
      <c r="Z74" s="167">
        <f t="shared" si="15"/>
        <v>0</v>
      </c>
      <c r="AA74" s="167">
        <f t="shared" si="16"/>
        <v>0</v>
      </c>
      <c r="AB74" s="167">
        <f t="shared" si="17"/>
        <v>0</v>
      </c>
      <c r="AC74" s="167">
        <f t="shared" si="18"/>
        <v>0</v>
      </c>
      <c r="AD74" s="36"/>
      <c r="AE74" s="219">
        <f>INDEX(InputsB!AJ:AJ,MATCH($A74,InputsB!$A:$A,0))</f>
        <v>0</v>
      </c>
      <c r="AF74" s="219">
        <f>INDEX(InputsB!AK:AK,MATCH($A74,InputsB!$A:$A,0))</f>
        <v>0</v>
      </c>
      <c r="AG74" s="219">
        <f>INDEX(InputsB!AL:AL,MATCH($A74,InputsB!$A:$A,0))</f>
        <v>0</v>
      </c>
      <c r="AH74" s="219">
        <f>INDEX(InputsB!AM:AM,MATCH($A74,InputsB!$A:$A,0))</f>
        <v>0</v>
      </c>
      <c r="AI74" s="219">
        <f>INDEX(InputsB!AN:AN,MATCH($A74,InputsB!$A:$A,0))</f>
        <v>0</v>
      </c>
      <c r="AJ74" s="219">
        <f>INDEX(InputsB!AO:AO,MATCH($A74,InputsB!$A:$A,0))</f>
        <v>0</v>
      </c>
      <c r="AK74" s="219">
        <f>INDEX(InputsB!AP:AP,MATCH($A74,InputsB!$A:$A,0))</f>
        <v>0</v>
      </c>
      <c r="AL74" s="219">
        <f>INDEX(InputsB!AQ:AQ,MATCH($A74,InputsB!$A:$A,0))</f>
        <v>0</v>
      </c>
      <c r="AM74" s="219">
        <f>INDEX(InputsB!AR:AR,MATCH($A74,InputsB!$A:$A,0))</f>
        <v>0</v>
      </c>
      <c r="AN74" s="219">
        <f>INDEX(InputsB!AS:AS,MATCH($A74,InputsB!$A:$A,0))</f>
        <v>0</v>
      </c>
      <c r="AO74" s="219">
        <f>INDEX(InputsB!AT:AT,MATCH($A74,InputsB!$A:$A,0))</f>
        <v>0</v>
      </c>
      <c r="AP74" s="219">
        <f>INDEX(InputsB!AU:AU,MATCH($A74,InputsB!$A:$A,0))</f>
        <v>0</v>
      </c>
      <c r="AQ74" s="219">
        <f>INDEX(InputsB!AV:AV,MATCH($A74,InputsB!$A:$A,0))</f>
        <v>0</v>
      </c>
      <c r="AR74" s="219">
        <f>INDEX(InputsB!AW:AW,MATCH($A74,InputsB!$A:$A,0))</f>
        <v>0</v>
      </c>
      <c r="AS74" s="219">
        <f>INDEX(InputsB!AX:AX,MATCH($A74,InputsB!$A:$A,0))</f>
        <v>0</v>
      </c>
      <c r="AT74" s="219">
        <f>INDEX(InputsB!AY:AY,MATCH($A74,InputsB!$A:$A,0))</f>
        <v>0</v>
      </c>
      <c r="AU74" s="54"/>
      <c r="AV74" s="219">
        <f>INDEX(InputsC!$G:$G,MATCH($A74,InputsC!$A:$A,0))</f>
        <v>0</v>
      </c>
      <c r="AW74" s="219">
        <f t="shared" si="4"/>
        <v>0</v>
      </c>
    </row>
    <row r="75" spans="1:49">
      <c r="A75" s="195" t="s">
        <v>168</v>
      </c>
      <c r="B75" s="195" t="str">
        <f>INDEX('Ref1'!$E:$E,MATCH(A75,'Ref1'!$A:$A,0))</f>
        <v>Corby</v>
      </c>
      <c r="C75" s="195" t="str">
        <f>INDEX('Ref1'!$F:$F,MATCH($A75,'Ref1'!$A:$A,0))</f>
        <v>E2820</v>
      </c>
      <c r="D75" s="240" t="str">
        <f>INDEX('Ref1'!$G:$G,MATCH($A75,'Ref1'!$A:$A,0))</f>
        <v>NA</v>
      </c>
      <c r="E75" s="225">
        <f>INDEX(InputsD!$D:$D,MATCH($A75,InputsD!$A:$A,0))</f>
        <v>0</v>
      </c>
      <c r="G75" s="167">
        <f>INDEX(InputsA!R:R,MATCH($A75,InputsA!$A:$A,0))*$A$5+$E75*$A$5</f>
        <v>0</v>
      </c>
      <c r="H75" s="167">
        <f>INDEX(InputsA!S:S,MATCH($A75,InputsA!$A:$A,0))*$A$5+$E75*$A$5</f>
        <v>0</v>
      </c>
      <c r="I75" s="167">
        <f>INDEX(InputsA!T:T,MATCH($A75,InputsA!$A:$A,0))*$A$5+$E75*$A$5</f>
        <v>0</v>
      </c>
      <c r="J75" s="167">
        <f>INDEX(InputsA!U:U,MATCH($A75,InputsA!$A:$A,0))*$A$5+$E75*$A$5</f>
        <v>0</v>
      </c>
      <c r="K75" s="167">
        <f>INDEX(InputsA!V:V,MATCH($A75,InputsA!$A:$A,0))*$A$5+$E75*$A$5</f>
        <v>0</v>
      </c>
      <c r="L75" s="167">
        <f>INDEX(InputsA!W:W,MATCH($A75,InputsA!$A:$A,0))*$A$5+$E75*$A$5</f>
        <v>0</v>
      </c>
      <c r="M75" s="167">
        <f>INDEX(InputsA!X:X,MATCH($A75,InputsA!$A:$A,0))*$A$5+$E75*$A$5</f>
        <v>0</v>
      </c>
      <c r="N75" s="171">
        <f t="shared" si="1"/>
        <v>0</v>
      </c>
      <c r="O75" s="167">
        <f t="shared" si="2"/>
        <v>0</v>
      </c>
      <c r="P75" s="167">
        <f t="shared" si="5"/>
        <v>0</v>
      </c>
      <c r="Q75" s="167">
        <f t="shared" si="6"/>
        <v>0</v>
      </c>
      <c r="R75" s="167">
        <f t="shared" si="7"/>
        <v>0</v>
      </c>
      <c r="S75" s="167">
        <f t="shared" si="8"/>
        <v>0</v>
      </c>
      <c r="T75" s="167">
        <f t="shared" si="9"/>
        <v>0</v>
      </c>
      <c r="U75" s="167">
        <f t="shared" si="10"/>
        <v>0</v>
      </c>
      <c r="V75" s="167">
        <f t="shared" si="11"/>
        <v>0</v>
      </c>
      <c r="W75" s="167">
        <f t="shared" si="12"/>
        <v>0</v>
      </c>
      <c r="X75" s="167">
        <f t="shared" si="13"/>
        <v>0</v>
      </c>
      <c r="Y75" s="167">
        <f t="shared" si="14"/>
        <v>0</v>
      </c>
      <c r="Z75" s="167">
        <f t="shared" si="15"/>
        <v>0</v>
      </c>
      <c r="AA75" s="167">
        <f t="shared" si="16"/>
        <v>0</v>
      </c>
      <c r="AB75" s="167">
        <f t="shared" si="17"/>
        <v>0</v>
      </c>
      <c r="AC75" s="167">
        <f t="shared" si="18"/>
        <v>0</v>
      </c>
      <c r="AD75" s="36"/>
      <c r="AE75" s="219">
        <f>INDEX(InputsB!AJ:AJ,MATCH($A75,InputsB!$A:$A,0))</f>
        <v>0</v>
      </c>
      <c r="AF75" s="219">
        <f>INDEX(InputsB!AK:AK,MATCH($A75,InputsB!$A:$A,0))</f>
        <v>0</v>
      </c>
      <c r="AG75" s="219">
        <f>INDEX(InputsB!AL:AL,MATCH($A75,InputsB!$A:$A,0))</f>
        <v>0</v>
      </c>
      <c r="AH75" s="219">
        <f>INDEX(InputsB!AM:AM,MATCH($A75,InputsB!$A:$A,0))</f>
        <v>0</v>
      </c>
      <c r="AI75" s="219">
        <f>INDEX(InputsB!AN:AN,MATCH($A75,InputsB!$A:$A,0))</f>
        <v>0</v>
      </c>
      <c r="AJ75" s="219">
        <f>INDEX(InputsB!AO:AO,MATCH($A75,InputsB!$A:$A,0))</f>
        <v>0</v>
      </c>
      <c r="AK75" s="219">
        <f>INDEX(InputsB!AP:AP,MATCH($A75,InputsB!$A:$A,0))</f>
        <v>0</v>
      </c>
      <c r="AL75" s="219">
        <f>INDEX(InputsB!AQ:AQ,MATCH($A75,InputsB!$A:$A,0))</f>
        <v>0</v>
      </c>
      <c r="AM75" s="219">
        <f>INDEX(InputsB!AR:AR,MATCH($A75,InputsB!$A:$A,0))</f>
        <v>0</v>
      </c>
      <c r="AN75" s="219">
        <f>INDEX(InputsB!AS:AS,MATCH($A75,InputsB!$A:$A,0))</f>
        <v>0</v>
      </c>
      <c r="AO75" s="219">
        <f>INDEX(InputsB!AT:AT,MATCH($A75,InputsB!$A:$A,0))</f>
        <v>0</v>
      </c>
      <c r="AP75" s="219">
        <f>INDEX(InputsB!AU:AU,MATCH($A75,InputsB!$A:$A,0))</f>
        <v>0</v>
      </c>
      <c r="AQ75" s="219">
        <f>INDEX(InputsB!AV:AV,MATCH($A75,InputsB!$A:$A,0))</f>
        <v>0</v>
      </c>
      <c r="AR75" s="219">
        <f>INDEX(InputsB!AW:AW,MATCH($A75,InputsB!$A:$A,0))</f>
        <v>0</v>
      </c>
      <c r="AS75" s="219">
        <f>INDEX(InputsB!AX:AX,MATCH($A75,InputsB!$A:$A,0))</f>
        <v>0</v>
      </c>
      <c r="AT75" s="219">
        <f>INDEX(InputsB!AY:AY,MATCH($A75,InputsB!$A:$A,0))</f>
        <v>0</v>
      </c>
      <c r="AU75" s="54"/>
      <c r="AV75" s="219">
        <f>INDEX(InputsC!$G:$G,MATCH($A75,InputsC!$A:$A,0))</f>
        <v>0</v>
      </c>
      <c r="AW75" s="219">
        <f t="shared" si="4"/>
        <v>0</v>
      </c>
    </row>
    <row r="76" spans="1:49">
      <c r="A76" s="195" t="s">
        <v>170</v>
      </c>
      <c r="B76" s="195" t="str">
        <f>INDEX('Ref1'!$E:$E,MATCH(A76,'Ref1'!$A:$A,0))</f>
        <v>Cornwall</v>
      </c>
      <c r="C76" s="195" t="str">
        <f>INDEX('Ref1'!$F:$F,MATCH($A76,'Ref1'!$A:$A,0))</f>
        <v>NA</v>
      </c>
      <c r="D76" s="240" t="str">
        <f>INDEX('Ref1'!$G:$G,MATCH($A76,'Ref1'!$A:$A,0))</f>
        <v>NA</v>
      </c>
      <c r="E76" s="225">
        <f>INDEX(InputsD!$D:$D,MATCH($A76,InputsD!$A:$A,0))</f>
        <v>0</v>
      </c>
      <c r="G76" s="167">
        <f>INDEX(InputsA!R:R,MATCH($A76,InputsA!$A:$A,0))*$A$5+$E76*$A$5</f>
        <v>0</v>
      </c>
      <c r="H76" s="167">
        <f>INDEX(InputsA!S:S,MATCH($A76,InputsA!$A:$A,0))*$A$5+$E76*$A$5</f>
        <v>0</v>
      </c>
      <c r="I76" s="167">
        <f>INDEX(InputsA!T:T,MATCH($A76,InputsA!$A:$A,0))*$A$5+$E76*$A$5</f>
        <v>0</v>
      </c>
      <c r="J76" s="167">
        <f>INDEX(InputsA!U:U,MATCH($A76,InputsA!$A:$A,0))*$A$5+$E76*$A$5</f>
        <v>0</v>
      </c>
      <c r="K76" s="167">
        <f>INDEX(InputsA!V:V,MATCH($A76,InputsA!$A:$A,0))*$A$5+$E76*$A$5</f>
        <v>0</v>
      </c>
      <c r="L76" s="167">
        <f>INDEX(InputsA!W:W,MATCH($A76,InputsA!$A:$A,0))*$A$5+$E76*$A$5</f>
        <v>0</v>
      </c>
      <c r="M76" s="167">
        <f>INDEX(InputsA!X:X,MATCH($A76,InputsA!$A:$A,0))*$A$5+$E76*$A$5</f>
        <v>0</v>
      </c>
      <c r="N76" s="171">
        <f t="shared" ref="N76:N139" si="19">M76*(1+AE76)*(1+$A$6)*(1-N$4*$AW76)</f>
        <v>0</v>
      </c>
      <c r="O76" s="167">
        <f t="shared" ref="O76:O139" si="20">N76*(1+AF76)*(1+$A$6)*(1-O$4*$AW76)</f>
        <v>0</v>
      </c>
      <c r="P76" s="167">
        <f t="shared" si="5"/>
        <v>0</v>
      </c>
      <c r="Q76" s="167">
        <f t="shared" si="6"/>
        <v>0</v>
      </c>
      <c r="R76" s="167">
        <f t="shared" si="7"/>
        <v>0</v>
      </c>
      <c r="S76" s="167">
        <f t="shared" si="8"/>
        <v>0</v>
      </c>
      <c r="T76" s="167">
        <f t="shared" si="9"/>
        <v>0</v>
      </c>
      <c r="U76" s="167">
        <f t="shared" si="10"/>
        <v>0</v>
      </c>
      <c r="V76" s="167">
        <f t="shared" si="11"/>
        <v>0</v>
      </c>
      <c r="W76" s="167">
        <f t="shared" si="12"/>
        <v>0</v>
      </c>
      <c r="X76" s="167">
        <f t="shared" si="13"/>
        <v>0</v>
      </c>
      <c r="Y76" s="167">
        <f t="shared" si="14"/>
        <v>0</v>
      </c>
      <c r="Z76" s="167">
        <f t="shared" si="15"/>
        <v>0</v>
      </c>
      <c r="AA76" s="167">
        <f t="shared" si="16"/>
        <v>0</v>
      </c>
      <c r="AB76" s="167">
        <f t="shared" si="17"/>
        <v>0</v>
      </c>
      <c r="AC76" s="167">
        <f t="shared" si="18"/>
        <v>0</v>
      </c>
      <c r="AD76" s="36"/>
      <c r="AE76" s="219">
        <f>INDEX(InputsB!AJ:AJ,MATCH($A76,InputsB!$A:$A,0))</f>
        <v>0</v>
      </c>
      <c r="AF76" s="219">
        <f>INDEX(InputsB!AK:AK,MATCH($A76,InputsB!$A:$A,0))</f>
        <v>0</v>
      </c>
      <c r="AG76" s="219">
        <f>INDEX(InputsB!AL:AL,MATCH($A76,InputsB!$A:$A,0))</f>
        <v>0</v>
      </c>
      <c r="AH76" s="219">
        <f>INDEX(InputsB!AM:AM,MATCH($A76,InputsB!$A:$A,0))</f>
        <v>0</v>
      </c>
      <c r="AI76" s="219">
        <f>INDEX(InputsB!AN:AN,MATCH($A76,InputsB!$A:$A,0))</f>
        <v>0</v>
      </c>
      <c r="AJ76" s="219">
        <f>INDEX(InputsB!AO:AO,MATCH($A76,InputsB!$A:$A,0))</f>
        <v>0</v>
      </c>
      <c r="AK76" s="219">
        <f>INDEX(InputsB!AP:AP,MATCH($A76,InputsB!$A:$A,0))</f>
        <v>0</v>
      </c>
      <c r="AL76" s="219">
        <f>INDEX(InputsB!AQ:AQ,MATCH($A76,InputsB!$A:$A,0))</f>
        <v>0</v>
      </c>
      <c r="AM76" s="219">
        <f>INDEX(InputsB!AR:AR,MATCH($A76,InputsB!$A:$A,0))</f>
        <v>0</v>
      </c>
      <c r="AN76" s="219">
        <f>INDEX(InputsB!AS:AS,MATCH($A76,InputsB!$A:$A,0))</f>
        <v>0</v>
      </c>
      <c r="AO76" s="219">
        <f>INDEX(InputsB!AT:AT,MATCH($A76,InputsB!$A:$A,0))</f>
        <v>0</v>
      </c>
      <c r="AP76" s="219">
        <f>INDEX(InputsB!AU:AU,MATCH($A76,InputsB!$A:$A,0))</f>
        <v>0</v>
      </c>
      <c r="AQ76" s="219">
        <f>INDEX(InputsB!AV:AV,MATCH($A76,InputsB!$A:$A,0))</f>
        <v>0</v>
      </c>
      <c r="AR76" s="219">
        <f>INDEX(InputsB!AW:AW,MATCH($A76,InputsB!$A:$A,0))</f>
        <v>0</v>
      </c>
      <c r="AS76" s="219">
        <f>INDEX(InputsB!AX:AX,MATCH($A76,InputsB!$A:$A,0))</f>
        <v>0</v>
      </c>
      <c r="AT76" s="219">
        <f>INDEX(InputsB!AY:AY,MATCH($A76,InputsB!$A:$A,0))</f>
        <v>0</v>
      </c>
      <c r="AU76" s="54"/>
      <c r="AV76" s="219">
        <f>INDEX(InputsC!$G:$G,MATCH($A76,InputsC!$A:$A,0))</f>
        <v>0</v>
      </c>
      <c r="AW76" s="219">
        <f t="shared" ref="AW76:AW139" si="21">IF($A$7="No",AV76,0)</f>
        <v>0</v>
      </c>
    </row>
    <row r="77" spans="1:49">
      <c r="A77" s="195" t="s">
        <v>172</v>
      </c>
      <c r="B77" s="195" t="str">
        <f>INDEX('Ref1'!$E:$E,MATCH(A77,'Ref1'!$A:$A,0))</f>
        <v>Cotswold</v>
      </c>
      <c r="C77" s="195" t="str">
        <f>INDEX('Ref1'!$F:$F,MATCH($A77,'Ref1'!$A:$A,0))</f>
        <v>E1620</v>
      </c>
      <c r="D77" s="240" t="str">
        <f>INDEX('Ref1'!$G:$G,MATCH($A77,'Ref1'!$A:$A,0))</f>
        <v>NA</v>
      </c>
      <c r="E77" s="225">
        <f>INDEX(InputsD!$D:$D,MATCH($A77,InputsD!$A:$A,0))</f>
        <v>0</v>
      </c>
      <c r="G77" s="167">
        <f>INDEX(InputsA!R:R,MATCH($A77,InputsA!$A:$A,0))*$A$5+$E77*$A$5</f>
        <v>0</v>
      </c>
      <c r="H77" s="167">
        <f>INDEX(InputsA!S:S,MATCH($A77,InputsA!$A:$A,0))*$A$5+$E77*$A$5</f>
        <v>0</v>
      </c>
      <c r="I77" s="167">
        <f>INDEX(InputsA!T:T,MATCH($A77,InputsA!$A:$A,0))*$A$5+$E77*$A$5</f>
        <v>0</v>
      </c>
      <c r="J77" s="167">
        <f>INDEX(InputsA!U:U,MATCH($A77,InputsA!$A:$A,0))*$A$5+$E77*$A$5</f>
        <v>0</v>
      </c>
      <c r="K77" s="167">
        <f>INDEX(InputsA!V:V,MATCH($A77,InputsA!$A:$A,0))*$A$5+$E77*$A$5</f>
        <v>0</v>
      </c>
      <c r="L77" s="167">
        <f>INDEX(InputsA!W:W,MATCH($A77,InputsA!$A:$A,0))*$A$5+$E77*$A$5</f>
        <v>0</v>
      </c>
      <c r="M77" s="167">
        <f>INDEX(InputsA!X:X,MATCH($A77,InputsA!$A:$A,0))*$A$5+$E77*$A$5</f>
        <v>0</v>
      </c>
      <c r="N77" s="171">
        <f t="shared" si="19"/>
        <v>0</v>
      </c>
      <c r="O77" s="167">
        <f t="shared" si="20"/>
        <v>0</v>
      </c>
      <c r="P77" s="167">
        <f t="shared" ref="P77:P140" si="22">O77*(1+AG77)*(1+$A$6)*(1-P$4*$AW77)</f>
        <v>0</v>
      </c>
      <c r="Q77" s="167">
        <f t="shared" ref="Q77:Q140" si="23">P77*(1+AH77)*(1+$A$6)*(1-Q$4*$AW77)</f>
        <v>0</v>
      </c>
      <c r="R77" s="167">
        <f t="shared" ref="R77:R140" si="24">Q77*(1+AI77)*(1+$A$6)*(1-R$4*$AW77)</f>
        <v>0</v>
      </c>
      <c r="S77" s="167">
        <f t="shared" ref="S77:S140" si="25">R77*(1+AJ77)*(1+$A$6)*(1-S$4*$AW77)</f>
        <v>0</v>
      </c>
      <c r="T77" s="167">
        <f t="shared" ref="T77:T140" si="26">S77*(1+AK77)*(1+$A$6)*(1-T$4*$AW77)</f>
        <v>0</v>
      </c>
      <c r="U77" s="167">
        <f t="shared" ref="U77:U140" si="27">T77*(1+AL77)*(1+$A$6)*(1-U$4*$AW77)</f>
        <v>0</v>
      </c>
      <c r="V77" s="167">
        <f t="shared" ref="V77:V140" si="28">U77*(1+AM77)*(1+$A$6)*(1-V$4*$AW77)</f>
        <v>0</v>
      </c>
      <c r="W77" s="167">
        <f t="shared" ref="W77:W140" si="29">V77*(1+AN77)*(1+$A$6)*(1-W$4*$AW77)</f>
        <v>0</v>
      </c>
      <c r="X77" s="167">
        <f t="shared" ref="X77:X140" si="30">W77*(1+AO77)*(1+$A$6)*(1-X$4*$AW77)</f>
        <v>0</v>
      </c>
      <c r="Y77" s="167">
        <f t="shared" ref="Y77:Y140" si="31">X77*(1+AP77)*(1+$A$6)*(1-Y$4*$AW77)</f>
        <v>0</v>
      </c>
      <c r="Z77" s="167">
        <f t="shared" ref="Z77:Z140" si="32">Y77*(1+AQ77)*(1+$A$6)*(1-Z$4*$AW77)</f>
        <v>0</v>
      </c>
      <c r="AA77" s="167">
        <f t="shared" ref="AA77:AA140" si="33">Z77*(1+AR77)*(1+$A$6)*(1-AA$4*$AW77)</f>
        <v>0</v>
      </c>
      <c r="AB77" s="167">
        <f t="shared" ref="AB77:AB140" si="34">AA77*(1+AS77)*(1+$A$6)*(1-AB$4*$AW77)</f>
        <v>0</v>
      </c>
      <c r="AC77" s="167">
        <f t="shared" ref="AC77:AC140" si="35">AB77*(1+AT77)*(1+$A$6)*(1-AC$4*$AW77)</f>
        <v>0</v>
      </c>
      <c r="AD77" s="36"/>
      <c r="AE77" s="219">
        <f>INDEX(InputsB!AJ:AJ,MATCH($A77,InputsB!$A:$A,0))</f>
        <v>0</v>
      </c>
      <c r="AF77" s="219">
        <f>INDEX(InputsB!AK:AK,MATCH($A77,InputsB!$A:$A,0))</f>
        <v>0</v>
      </c>
      <c r="AG77" s="219">
        <f>INDEX(InputsB!AL:AL,MATCH($A77,InputsB!$A:$A,0))</f>
        <v>0</v>
      </c>
      <c r="AH77" s="219">
        <f>INDEX(InputsB!AM:AM,MATCH($A77,InputsB!$A:$A,0))</f>
        <v>0</v>
      </c>
      <c r="AI77" s="219">
        <f>INDEX(InputsB!AN:AN,MATCH($A77,InputsB!$A:$A,0))</f>
        <v>0</v>
      </c>
      <c r="AJ77" s="219">
        <f>INDEX(InputsB!AO:AO,MATCH($A77,InputsB!$A:$A,0))</f>
        <v>0</v>
      </c>
      <c r="AK77" s="219">
        <f>INDEX(InputsB!AP:AP,MATCH($A77,InputsB!$A:$A,0))</f>
        <v>0</v>
      </c>
      <c r="AL77" s="219">
        <f>INDEX(InputsB!AQ:AQ,MATCH($A77,InputsB!$A:$A,0))</f>
        <v>0</v>
      </c>
      <c r="AM77" s="219">
        <f>INDEX(InputsB!AR:AR,MATCH($A77,InputsB!$A:$A,0))</f>
        <v>0</v>
      </c>
      <c r="AN77" s="219">
        <f>INDEX(InputsB!AS:AS,MATCH($A77,InputsB!$A:$A,0))</f>
        <v>0</v>
      </c>
      <c r="AO77" s="219">
        <f>INDEX(InputsB!AT:AT,MATCH($A77,InputsB!$A:$A,0))</f>
        <v>0</v>
      </c>
      <c r="AP77" s="219">
        <f>INDEX(InputsB!AU:AU,MATCH($A77,InputsB!$A:$A,0))</f>
        <v>0</v>
      </c>
      <c r="AQ77" s="219">
        <f>INDEX(InputsB!AV:AV,MATCH($A77,InputsB!$A:$A,0))</f>
        <v>0</v>
      </c>
      <c r="AR77" s="219">
        <f>INDEX(InputsB!AW:AW,MATCH($A77,InputsB!$A:$A,0))</f>
        <v>0</v>
      </c>
      <c r="AS77" s="219">
        <f>INDEX(InputsB!AX:AX,MATCH($A77,InputsB!$A:$A,0))</f>
        <v>0</v>
      </c>
      <c r="AT77" s="219">
        <f>INDEX(InputsB!AY:AY,MATCH($A77,InputsB!$A:$A,0))</f>
        <v>0</v>
      </c>
      <c r="AU77" s="54"/>
      <c r="AV77" s="219">
        <f>INDEX(InputsC!$G:$G,MATCH($A77,InputsC!$A:$A,0))</f>
        <v>0</v>
      </c>
      <c r="AW77" s="219">
        <f t="shared" si="21"/>
        <v>0</v>
      </c>
    </row>
    <row r="78" spans="1:49">
      <c r="A78" s="195" t="s">
        <v>174</v>
      </c>
      <c r="B78" s="195" t="str">
        <f>INDEX('Ref1'!$E:$E,MATCH(A78,'Ref1'!$A:$A,0))</f>
        <v>Coventry</v>
      </c>
      <c r="C78" s="195" t="str">
        <f>INDEX('Ref1'!$F:$F,MATCH($A78,'Ref1'!$A:$A,0))</f>
        <v>NA</v>
      </c>
      <c r="D78" s="240" t="str">
        <f>INDEX('Ref1'!$G:$G,MATCH($A78,'Ref1'!$A:$A,0))</f>
        <v>E6146</v>
      </c>
      <c r="E78" s="225">
        <f>INDEX(InputsD!$D:$D,MATCH($A78,InputsD!$A:$A,0))</f>
        <v>0</v>
      </c>
      <c r="G78" s="167">
        <f>INDEX(InputsA!R:R,MATCH($A78,InputsA!$A:$A,0))*$A$5+$E78*$A$5</f>
        <v>0</v>
      </c>
      <c r="H78" s="167">
        <f>INDEX(InputsA!S:S,MATCH($A78,InputsA!$A:$A,0))*$A$5+$E78*$A$5</f>
        <v>0</v>
      </c>
      <c r="I78" s="167">
        <f>INDEX(InputsA!T:T,MATCH($A78,InputsA!$A:$A,0))*$A$5+$E78*$A$5</f>
        <v>0</v>
      </c>
      <c r="J78" s="167">
        <f>INDEX(InputsA!U:U,MATCH($A78,InputsA!$A:$A,0))*$A$5+$E78*$A$5</f>
        <v>0</v>
      </c>
      <c r="K78" s="167">
        <f>INDEX(InputsA!V:V,MATCH($A78,InputsA!$A:$A,0))*$A$5+$E78*$A$5</f>
        <v>0</v>
      </c>
      <c r="L78" s="167">
        <f>INDEX(InputsA!W:W,MATCH($A78,InputsA!$A:$A,0))*$A$5+$E78*$A$5</f>
        <v>0</v>
      </c>
      <c r="M78" s="167">
        <f>INDEX(InputsA!X:X,MATCH($A78,InputsA!$A:$A,0))*$A$5+$E78*$A$5</f>
        <v>0</v>
      </c>
      <c r="N78" s="171">
        <f t="shared" si="19"/>
        <v>0</v>
      </c>
      <c r="O78" s="167">
        <f t="shared" si="20"/>
        <v>0</v>
      </c>
      <c r="P78" s="167">
        <f t="shared" si="22"/>
        <v>0</v>
      </c>
      <c r="Q78" s="167">
        <f t="shared" si="23"/>
        <v>0</v>
      </c>
      <c r="R78" s="167">
        <f t="shared" si="24"/>
        <v>0</v>
      </c>
      <c r="S78" s="167">
        <f t="shared" si="25"/>
        <v>0</v>
      </c>
      <c r="T78" s="167">
        <f t="shared" si="26"/>
        <v>0</v>
      </c>
      <c r="U78" s="167">
        <f t="shared" si="27"/>
        <v>0</v>
      </c>
      <c r="V78" s="167">
        <f t="shared" si="28"/>
        <v>0</v>
      </c>
      <c r="W78" s="167">
        <f t="shared" si="29"/>
        <v>0</v>
      </c>
      <c r="X78" s="167">
        <f t="shared" si="30"/>
        <v>0</v>
      </c>
      <c r="Y78" s="167">
        <f t="shared" si="31"/>
        <v>0</v>
      </c>
      <c r="Z78" s="167">
        <f t="shared" si="32"/>
        <v>0</v>
      </c>
      <c r="AA78" s="167">
        <f t="shared" si="33"/>
        <v>0</v>
      </c>
      <c r="AB78" s="167">
        <f t="shared" si="34"/>
        <v>0</v>
      </c>
      <c r="AC78" s="167">
        <f t="shared" si="35"/>
        <v>0</v>
      </c>
      <c r="AD78" s="36"/>
      <c r="AE78" s="219">
        <f>INDEX(InputsB!AJ:AJ,MATCH($A78,InputsB!$A:$A,0))</f>
        <v>0</v>
      </c>
      <c r="AF78" s="219">
        <f>INDEX(InputsB!AK:AK,MATCH($A78,InputsB!$A:$A,0))</f>
        <v>0</v>
      </c>
      <c r="AG78" s="219">
        <f>INDEX(InputsB!AL:AL,MATCH($A78,InputsB!$A:$A,0))</f>
        <v>0</v>
      </c>
      <c r="AH78" s="219">
        <f>INDEX(InputsB!AM:AM,MATCH($A78,InputsB!$A:$A,0))</f>
        <v>0</v>
      </c>
      <c r="AI78" s="219">
        <f>INDEX(InputsB!AN:AN,MATCH($A78,InputsB!$A:$A,0))</f>
        <v>0</v>
      </c>
      <c r="AJ78" s="219">
        <f>INDEX(InputsB!AO:AO,MATCH($A78,InputsB!$A:$A,0))</f>
        <v>0</v>
      </c>
      <c r="AK78" s="219">
        <f>INDEX(InputsB!AP:AP,MATCH($A78,InputsB!$A:$A,0))</f>
        <v>0</v>
      </c>
      <c r="AL78" s="219">
        <f>INDEX(InputsB!AQ:AQ,MATCH($A78,InputsB!$A:$A,0))</f>
        <v>0</v>
      </c>
      <c r="AM78" s="219">
        <f>INDEX(InputsB!AR:AR,MATCH($A78,InputsB!$A:$A,0))</f>
        <v>0</v>
      </c>
      <c r="AN78" s="219">
        <f>INDEX(InputsB!AS:AS,MATCH($A78,InputsB!$A:$A,0))</f>
        <v>0</v>
      </c>
      <c r="AO78" s="219">
        <f>INDEX(InputsB!AT:AT,MATCH($A78,InputsB!$A:$A,0))</f>
        <v>0</v>
      </c>
      <c r="AP78" s="219">
        <f>INDEX(InputsB!AU:AU,MATCH($A78,InputsB!$A:$A,0))</f>
        <v>0</v>
      </c>
      <c r="AQ78" s="219">
        <f>INDEX(InputsB!AV:AV,MATCH($A78,InputsB!$A:$A,0))</f>
        <v>0</v>
      </c>
      <c r="AR78" s="219">
        <f>INDEX(InputsB!AW:AW,MATCH($A78,InputsB!$A:$A,0))</f>
        <v>0</v>
      </c>
      <c r="AS78" s="219">
        <f>INDEX(InputsB!AX:AX,MATCH($A78,InputsB!$A:$A,0))</f>
        <v>0</v>
      </c>
      <c r="AT78" s="219">
        <f>INDEX(InputsB!AY:AY,MATCH($A78,InputsB!$A:$A,0))</f>
        <v>0</v>
      </c>
      <c r="AU78" s="54"/>
      <c r="AV78" s="219">
        <f>INDEX(InputsC!$G:$G,MATCH($A78,InputsC!$A:$A,0))</f>
        <v>0</v>
      </c>
      <c r="AW78" s="219">
        <f t="shared" si="21"/>
        <v>0</v>
      </c>
    </row>
    <row r="79" spans="1:49">
      <c r="A79" s="195" t="s">
        <v>176</v>
      </c>
      <c r="B79" s="195" t="str">
        <f>INDEX('Ref1'!$E:$E,MATCH(A79,'Ref1'!$A:$A,0))</f>
        <v>Craven</v>
      </c>
      <c r="C79" s="195" t="str">
        <f>INDEX('Ref1'!$F:$F,MATCH($A79,'Ref1'!$A:$A,0))</f>
        <v>E2721</v>
      </c>
      <c r="D79" s="240" t="str">
        <f>INDEX('Ref1'!$G:$G,MATCH($A79,'Ref1'!$A:$A,0))</f>
        <v>E6127</v>
      </c>
      <c r="E79" s="225">
        <f>INDEX(InputsD!$D:$D,MATCH($A79,InputsD!$A:$A,0))</f>
        <v>0</v>
      </c>
      <c r="G79" s="167">
        <f>INDEX(InputsA!R:R,MATCH($A79,InputsA!$A:$A,0))*$A$5+$E79*$A$5</f>
        <v>0</v>
      </c>
      <c r="H79" s="167">
        <f>INDEX(InputsA!S:S,MATCH($A79,InputsA!$A:$A,0))*$A$5+$E79*$A$5</f>
        <v>0</v>
      </c>
      <c r="I79" s="167">
        <f>INDEX(InputsA!T:T,MATCH($A79,InputsA!$A:$A,0))*$A$5+$E79*$A$5</f>
        <v>0</v>
      </c>
      <c r="J79" s="167">
        <f>INDEX(InputsA!U:U,MATCH($A79,InputsA!$A:$A,0))*$A$5+$E79*$A$5</f>
        <v>0</v>
      </c>
      <c r="K79" s="167">
        <f>INDEX(InputsA!V:V,MATCH($A79,InputsA!$A:$A,0))*$A$5+$E79*$A$5</f>
        <v>0</v>
      </c>
      <c r="L79" s="167">
        <f>INDEX(InputsA!W:W,MATCH($A79,InputsA!$A:$A,0))*$A$5+$E79*$A$5</f>
        <v>0</v>
      </c>
      <c r="M79" s="167">
        <f>INDEX(InputsA!X:X,MATCH($A79,InputsA!$A:$A,0))*$A$5+$E79*$A$5</f>
        <v>0</v>
      </c>
      <c r="N79" s="171">
        <f t="shared" si="19"/>
        <v>0</v>
      </c>
      <c r="O79" s="167">
        <f t="shared" si="20"/>
        <v>0</v>
      </c>
      <c r="P79" s="167">
        <f t="shared" si="22"/>
        <v>0</v>
      </c>
      <c r="Q79" s="167">
        <f t="shared" si="23"/>
        <v>0</v>
      </c>
      <c r="R79" s="167">
        <f t="shared" si="24"/>
        <v>0</v>
      </c>
      <c r="S79" s="167">
        <f t="shared" si="25"/>
        <v>0</v>
      </c>
      <c r="T79" s="167">
        <f t="shared" si="26"/>
        <v>0</v>
      </c>
      <c r="U79" s="167">
        <f t="shared" si="27"/>
        <v>0</v>
      </c>
      <c r="V79" s="167">
        <f t="shared" si="28"/>
        <v>0</v>
      </c>
      <c r="W79" s="167">
        <f t="shared" si="29"/>
        <v>0</v>
      </c>
      <c r="X79" s="167">
        <f t="shared" si="30"/>
        <v>0</v>
      </c>
      <c r="Y79" s="167">
        <f t="shared" si="31"/>
        <v>0</v>
      </c>
      <c r="Z79" s="167">
        <f t="shared" si="32"/>
        <v>0</v>
      </c>
      <c r="AA79" s="167">
        <f t="shared" si="33"/>
        <v>0</v>
      </c>
      <c r="AB79" s="167">
        <f t="shared" si="34"/>
        <v>0</v>
      </c>
      <c r="AC79" s="167">
        <f t="shared" si="35"/>
        <v>0</v>
      </c>
      <c r="AD79" s="36"/>
      <c r="AE79" s="219">
        <f>INDEX(InputsB!AJ:AJ,MATCH($A79,InputsB!$A:$A,0))</f>
        <v>0</v>
      </c>
      <c r="AF79" s="219">
        <f>INDEX(InputsB!AK:AK,MATCH($A79,InputsB!$A:$A,0))</f>
        <v>0</v>
      </c>
      <c r="AG79" s="219">
        <f>INDEX(InputsB!AL:AL,MATCH($A79,InputsB!$A:$A,0))</f>
        <v>0</v>
      </c>
      <c r="AH79" s="219">
        <f>INDEX(InputsB!AM:AM,MATCH($A79,InputsB!$A:$A,0))</f>
        <v>0</v>
      </c>
      <c r="AI79" s="219">
        <f>INDEX(InputsB!AN:AN,MATCH($A79,InputsB!$A:$A,0))</f>
        <v>0</v>
      </c>
      <c r="AJ79" s="219">
        <f>INDEX(InputsB!AO:AO,MATCH($A79,InputsB!$A:$A,0))</f>
        <v>0</v>
      </c>
      <c r="AK79" s="219">
        <f>INDEX(InputsB!AP:AP,MATCH($A79,InputsB!$A:$A,0))</f>
        <v>0</v>
      </c>
      <c r="AL79" s="219">
        <f>INDEX(InputsB!AQ:AQ,MATCH($A79,InputsB!$A:$A,0))</f>
        <v>0</v>
      </c>
      <c r="AM79" s="219">
        <f>INDEX(InputsB!AR:AR,MATCH($A79,InputsB!$A:$A,0))</f>
        <v>0</v>
      </c>
      <c r="AN79" s="219">
        <f>INDEX(InputsB!AS:AS,MATCH($A79,InputsB!$A:$A,0))</f>
        <v>0</v>
      </c>
      <c r="AO79" s="219">
        <f>INDEX(InputsB!AT:AT,MATCH($A79,InputsB!$A:$A,0))</f>
        <v>0</v>
      </c>
      <c r="AP79" s="219">
        <f>INDEX(InputsB!AU:AU,MATCH($A79,InputsB!$A:$A,0))</f>
        <v>0</v>
      </c>
      <c r="AQ79" s="219">
        <f>INDEX(InputsB!AV:AV,MATCH($A79,InputsB!$A:$A,0))</f>
        <v>0</v>
      </c>
      <c r="AR79" s="219">
        <f>INDEX(InputsB!AW:AW,MATCH($A79,InputsB!$A:$A,0))</f>
        <v>0</v>
      </c>
      <c r="AS79" s="219">
        <f>INDEX(InputsB!AX:AX,MATCH($A79,InputsB!$A:$A,0))</f>
        <v>0</v>
      </c>
      <c r="AT79" s="219">
        <f>INDEX(InputsB!AY:AY,MATCH($A79,InputsB!$A:$A,0))</f>
        <v>0</v>
      </c>
      <c r="AU79" s="54"/>
      <c r="AV79" s="219">
        <f>INDEX(InputsC!$G:$G,MATCH($A79,InputsC!$A:$A,0))</f>
        <v>0</v>
      </c>
      <c r="AW79" s="219">
        <f t="shared" si="21"/>
        <v>0</v>
      </c>
    </row>
    <row r="80" spans="1:49">
      <c r="A80" s="195" t="s">
        <v>178</v>
      </c>
      <c r="B80" s="195" t="str">
        <f>INDEX('Ref1'!$E:$E,MATCH(A80,'Ref1'!$A:$A,0))</f>
        <v>Crawley</v>
      </c>
      <c r="C80" s="195" t="str">
        <f>INDEX('Ref1'!$F:$F,MATCH($A80,'Ref1'!$A:$A,0))</f>
        <v>E3820</v>
      </c>
      <c r="D80" s="240" t="str">
        <f>INDEX('Ref1'!$G:$G,MATCH($A80,'Ref1'!$A:$A,0))</f>
        <v>NA</v>
      </c>
      <c r="E80" s="225">
        <f>INDEX(InputsD!$D:$D,MATCH($A80,InputsD!$A:$A,0))</f>
        <v>0</v>
      </c>
      <c r="G80" s="167">
        <f>INDEX(InputsA!R:R,MATCH($A80,InputsA!$A:$A,0))*$A$5+$E80*$A$5</f>
        <v>0</v>
      </c>
      <c r="H80" s="167">
        <f>INDEX(InputsA!S:S,MATCH($A80,InputsA!$A:$A,0))*$A$5+$E80*$A$5</f>
        <v>0</v>
      </c>
      <c r="I80" s="167">
        <f>INDEX(InputsA!T:T,MATCH($A80,InputsA!$A:$A,0))*$A$5+$E80*$A$5</f>
        <v>0</v>
      </c>
      <c r="J80" s="167">
        <f>INDEX(InputsA!U:U,MATCH($A80,InputsA!$A:$A,0))*$A$5+$E80*$A$5</f>
        <v>0</v>
      </c>
      <c r="K80" s="167">
        <f>INDEX(InputsA!V:V,MATCH($A80,InputsA!$A:$A,0))*$A$5+$E80*$A$5</f>
        <v>0</v>
      </c>
      <c r="L80" s="167">
        <f>INDEX(InputsA!W:W,MATCH($A80,InputsA!$A:$A,0))*$A$5+$E80*$A$5</f>
        <v>0</v>
      </c>
      <c r="M80" s="167">
        <f>INDEX(InputsA!X:X,MATCH($A80,InputsA!$A:$A,0))*$A$5+$E80*$A$5</f>
        <v>0</v>
      </c>
      <c r="N80" s="171">
        <f t="shared" si="19"/>
        <v>0</v>
      </c>
      <c r="O80" s="167">
        <f t="shared" si="20"/>
        <v>0</v>
      </c>
      <c r="P80" s="167">
        <f t="shared" si="22"/>
        <v>0</v>
      </c>
      <c r="Q80" s="167">
        <f t="shared" si="23"/>
        <v>0</v>
      </c>
      <c r="R80" s="167">
        <f t="shared" si="24"/>
        <v>0</v>
      </c>
      <c r="S80" s="167">
        <f t="shared" si="25"/>
        <v>0</v>
      </c>
      <c r="T80" s="167">
        <f t="shared" si="26"/>
        <v>0</v>
      </c>
      <c r="U80" s="167">
        <f t="shared" si="27"/>
        <v>0</v>
      </c>
      <c r="V80" s="167">
        <f t="shared" si="28"/>
        <v>0</v>
      </c>
      <c r="W80" s="167">
        <f t="shared" si="29"/>
        <v>0</v>
      </c>
      <c r="X80" s="167">
        <f t="shared" si="30"/>
        <v>0</v>
      </c>
      <c r="Y80" s="167">
        <f t="shared" si="31"/>
        <v>0</v>
      </c>
      <c r="Z80" s="167">
        <f t="shared" si="32"/>
        <v>0</v>
      </c>
      <c r="AA80" s="167">
        <f t="shared" si="33"/>
        <v>0</v>
      </c>
      <c r="AB80" s="167">
        <f t="shared" si="34"/>
        <v>0</v>
      </c>
      <c r="AC80" s="167">
        <f t="shared" si="35"/>
        <v>0</v>
      </c>
      <c r="AD80" s="36"/>
      <c r="AE80" s="219">
        <f>INDEX(InputsB!AJ:AJ,MATCH($A80,InputsB!$A:$A,0))</f>
        <v>0</v>
      </c>
      <c r="AF80" s="219">
        <f>INDEX(InputsB!AK:AK,MATCH($A80,InputsB!$A:$A,0))</f>
        <v>0</v>
      </c>
      <c r="AG80" s="219">
        <f>INDEX(InputsB!AL:AL,MATCH($A80,InputsB!$A:$A,0))</f>
        <v>0</v>
      </c>
      <c r="AH80" s="219">
        <f>INDEX(InputsB!AM:AM,MATCH($A80,InputsB!$A:$A,0))</f>
        <v>0</v>
      </c>
      <c r="AI80" s="219">
        <f>INDEX(InputsB!AN:AN,MATCH($A80,InputsB!$A:$A,0))</f>
        <v>0</v>
      </c>
      <c r="AJ80" s="219">
        <f>INDEX(InputsB!AO:AO,MATCH($A80,InputsB!$A:$A,0))</f>
        <v>0</v>
      </c>
      <c r="AK80" s="219">
        <f>INDEX(InputsB!AP:AP,MATCH($A80,InputsB!$A:$A,0))</f>
        <v>0</v>
      </c>
      <c r="AL80" s="219">
        <f>INDEX(InputsB!AQ:AQ,MATCH($A80,InputsB!$A:$A,0))</f>
        <v>0</v>
      </c>
      <c r="AM80" s="219">
        <f>INDEX(InputsB!AR:AR,MATCH($A80,InputsB!$A:$A,0))</f>
        <v>0</v>
      </c>
      <c r="AN80" s="219">
        <f>INDEX(InputsB!AS:AS,MATCH($A80,InputsB!$A:$A,0))</f>
        <v>0</v>
      </c>
      <c r="AO80" s="219">
        <f>INDEX(InputsB!AT:AT,MATCH($A80,InputsB!$A:$A,0))</f>
        <v>0</v>
      </c>
      <c r="AP80" s="219">
        <f>INDEX(InputsB!AU:AU,MATCH($A80,InputsB!$A:$A,0))</f>
        <v>0</v>
      </c>
      <c r="AQ80" s="219">
        <f>INDEX(InputsB!AV:AV,MATCH($A80,InputsB!$A:$A,0))</f>
        <v>0</v>
      </c>
      <c r="AR80" s="219">
        <f>INDEX(InputsB!AW:AW,MATCH($A80,InputsB!$A:$A,0))</f>
        <v>0</v>
      </c>
      <c r="AS80" s="219">
        <f>INDEX(InputsB!AX:AX,MATCH($A80,InputsB!$A:$A,0))</f>
        <v>0</v>
      </c>
      <c r="AT80" s="219">
        <f>INDEX(InputsB!AY:AY,MATCH($A80,InputsB!$A:$A,0))</f>
        <v>0</v>
      </c>
      <c r="AU80" s="54"/>
      <c r="AV80" s="219">
        <f>INDEX(InputsC!$G:$G,MATCH($A80,InputsC!$A:$A,0))</f>
        <v>0</v>
      </c>
      <c r="AW80" s="219">
        <f t="shared" si="21"/>
        <v>0</v>
      </c>
    </row>
    <row r="81" spans="1:49">
      <c r="A81" s="195" t="s">
        <v>180</v>
      </c>
      <c r="B81" s="195" t="str">
        <f>INDEX('Ref1'!$E:$E,MATCH(A81,'Ref1'!$A:$A,0))</f>
        <v>Croydon</v>
      </c>
      <c r="C81" s="195" t="str">
        <f>INDEX('Ref1'!$F:$F,MATCH($A81,'Ref1'!$A:$A,0))</f>
        <v>E5100</v>
      </c>
      <c r="D81" s="240" t="str">
        <f>INDEX('Ref1'!$G:$G,MATCH($A81,'Ref1'!$A:$A,0))</f>
        <v>NA</v>
      </c>
      <c r="E81" s="225">
        <f>INDEX(InputsD!$D:$D,MATCH($A81,InputsD!$A:$A,0))</f>
        <v>0</v>
      </c>
      <c r="G81" s="167">
        <f>INDEX(InputsA!R:R,MATCH($A81,InputsA!$A:$A,0))*$A$5+$E81*$A$5</f>
        <v>0</v>
      </c>
      <c r="H81" s="167">
        <f>INDEX(InputsA!S:S,MATCH($A81,InputsA!$A:$A,0))*$A$5+$E81*$A$5</f>
        <v>0</v>
      </c>
      <c r="I81" s="167">
        <f>INDEX(InputsA!T:T,MATCH($A81,InputsA!$A:$A,0))*$A$5+$E81*$A$5</f>
        <v>0</v>
      </c>
      <c r="J81" s="167">
        <f>INDEX(InputsA!U:U,MATCH($A81,InputsA!$A:$A,0))*$A$5+$E81*$A$5</f>
        <v>0</v>
      </c>
      <c r="K81" s="167">
        <f>INDEX(InputsA!V:V,MATCH($A81,InputsA!$A:$A,0))*$A$5+$E81*$A$5</f>
        <v>0</v>
      </c>
      <c r="L81" s="167">
        <f>INDEX(InputsA!W:W,MATCH($A81,InputsA!$A:$A,0))*$A$5+$E81*$A$5</f>
        <v>0</v>
      </c>
      <c r="M81" s="167">
        <f>INDEX(InputsA!X:X,MATCH($A81,InputsA!$A:$A,0))*$A$5+$E81*$A$5</f>
        <v>0</v>
      </c>
      <c r="N81" s="171">
        <f t="shared" si="19"/>
        <v>0</v>
      </c>
      <c r="O81" s="167">
        <f t="shared" si="20"/>
        <v>0</v>
      </c>
      <c r="P81" s="167">
        <f t="shared" si="22"/>
        <v>0</v>
      </c>
      <c r="Q81" s="167">
        <f t="shared" si="23"/>
        <v>0</v>
      </c>
      <c r="R81" s="167">
        <f t="shared" si="24"/>
        <v>0</v>
      </c>
      <c r="S81" s="167">
        <f t="shared" si="25"/>
        <v>0</v>
      </c>
      <c r="T81" s="167">
        <f t="shared" si="26"/>
        <v>0</v>
      </c>
      <c r="U81" s="167">
        <f t="shared" si="27"/>
        <v>0</v>
      </c>
      <c r="V81" s="167">
        <f t="shared" si="28"/>
        <v>0</v>
      </c>
      <c r="W81" s="167">
        <f t="shared" si="29"/>
        <v>0</v>
      </c>
      <c r="X81" s="167">
        <f t="shared" si="30"/>
        <v>0</v>
      </c>
      <c r="Y81" s="167">
        <f t="shared" si="31"/>
        <v>0</v>
      </c>
      <c r="Z81" s="167">
        <f t="shared" si="32"/>
        <v>0</v>
      </c>
      <c r="AA81" s="167">
        <f t="shared" si="33"/>
        <v>0</v>
      </c>
      <c r="AB81" s="167">
        <f t="shared" si="34"/>
        <v>0</v>
      </c>
      <c r="AC81" s="167">
        <f t="shared" si="35"/>
        <v>0</v>
      </c>
      <c r="AD81" s="36"/>
      <c r="AE81" s="219">
        <f>INDEX(InputsB!AJ:AJ,MATCH($A81,InputsB!$A:$A,0))</f>
        <v>0</v>
      </c>
      <c r="AF81" s="219">
        <f>INDEX(InputsB!AK:AK,MATCH($A81,InputsB!$A:$A,0))</f>
        <v>0</v>
      </c>
      <c r="AG81" s="219">
        <f>INDEX(InputsB!AL:AL,MATCH($A81,InputsB!$A:$A,0))</f>
        <v>0</v>
      </c>
      <c r="AH81" s="219">
        <f>INDEX(InputsB!AM:AM,MATCH($A81,InputsB!$A:$A,0))</f>
        <v>0</v>
      </c>
      <c r="AI81" s="219">
        <f>INDEX(InputsB!AN:AN,MATCH($A81,InputsB!$A:$A,0))</f>
        <v>0</v>
      </c>
      <c r="AJ81" s="219">
        <f>INDEX(InputsB!AO:AO,MATCH($A81,InputsB!$A:$A,0))</f>
        <v>0</v>
      </c>
      <c r="AK81" s="219">
        <f>INDEX(InputsB!AP:AP,MATCH($A81,InputsB!$A:$A,0))</f>
        <v>0</v>
      </c>
      <c r="AL81" s="219">
        <f>INDEX(InputsB!AQ:AQ,MATCH($A81,InputsB!$A:$A,0))</f>
        <v>0</v>
      </c>
      <c r="AM81" s="219">
        <f>INDEX(InputsB!AR:AR,MATCH($A81,InputsB!$A:$A,0))</f>
        <v>0</v>
      </c>
      <c r="AN81" s="219">
        <f>INDEX(InputsB!AS:AS,MATCH($A81,InputsB!$A:$A,0))</f>
        <v>0</v>
      </c>
      <c r="AO81" s="219">
        <f>INDEX(InputsB!AT:AT,MATCH($A81,InputsB!$A:$A,0))</f>
        <v>0</v>
      </c>
      <c r="AP81" s="219">
        <f>INDEX(InputsB!AU:AU,MATCH($A81,InputsB!$A:$A,0))</f>
        <v>0</v>
      </c>
      <c r="AQ81" s="219">
        <f>INDEX(InputsB!AV:AV,MATCH($A81,InputsB!$A:$A,0))</f>
        <v>0</v>
      </c>
      <c r="AR81" s="219">
        <f>INDEX(InputsB!AW:AW,MATCH($A81,InputsB!$A:$A,0))</f>
        <v>0</v>
      </c>
      <c r="AS81" s="219">
        <f>INDEX(InputsB!AX:AX,MATCH($A81,InputsB!$A:$A,0))</f>
        <v>0</v>
      </c>
      <c r="AT81" s="219">
        <f>INDEX(InputsB!AY:AY,MATCH($A81,InputsB!$A:$A,0))</f>
        <v>0</v>
      </c>
      <c r="AU81" s="54"/>
      <c r="AV81" s="219">
        <f>INDEX(InputsC!$G:$G,MATCH($A81,InputsC!$A:$A,0))</f>
        <v>0</v>
      </c>
      <c r="AW81" s="219">
        <f t="shared" si="21"/>
        <v>0</v>
      </c>
    </row>
    <row r="82" spans="1:49">
      <c r="A82" s="195" t="s">
        <v>184</v>
      </c>
      <c r="B82" s="195" t="str">
        <f>INDEX('Ref1'!$E:$E,MATCH(A82,'Ref1'!$A:$A,0))</f>
        <v>Dacorum</v>
      </c>
      <c r="C82" s="195" t="str">
        <f>INDEX('Ref1'!$F:$F,MATCH($A82,'Ref1'!$A:$A,0))</f>
        <v>E1920</v>
      </c>
      <c r="D82" s="240" t="str">
        <f>INDEX('Ref1'!$G:$G,MATCH($A82,'Ref1'!$A:$A,0))</f>
        <v>NA</v>
      </c>
      <c r="E82" s="225">
        <f>INDEX(InputsD!$D:$D,MATCH($A82,InputsD!$A:$A,0))</f>
        <v>0</v>
      </c>
      <c r="G82" s="167">
        <f>INDEX(InputsA!R:R,MATCH($A82,InputsA!$A:$A,0))*$A$5+$E82*$A$5</f>
        <v>0</v>
      </c>
      <c r="H82" s="167">
        <f>INDEX(InputsA!S:S,MATCH($A82,InputsA!$A:$A,0))*$A$5+$E82*$A$5</f>
        <v>0</v>
      </c>
      <c r="I82" s="167">
        <f>INDEX(InputsA!T:T,MATCH($A82,InputsA!$A:$A,0))*$A$5+$E82*$A$5</f>
        <v>0</v>
      </c>
      <c r="J82" s="167">
        <f>INDEX(InputsA!U:U,MATCH($A82,InputsA!$A:$A,0))*$A$5+$E82*$A$5</f>
        <v>0</v>
      </c>
      <c r="K82" s="167">
        <f>INDEX(InputsA!V:V,MATCH($A82,InputsA!$A:$A,0))*$A$5+$E82*$A$5</f>
        <v>0</v>
      </c>
      <c r="L82" s="167">
        <f>INDEX(InputsA!W:W,MATCH($A82,InputsA!$A:$A,0))*$A$5+$E82*$A$5</f>
        <v>0</v>
      </c>
      <c r="M82" s="167">
        <f>INDEX(InputsA!X:X,MATCH($A82,InputsA!$A:$A,0))*$A$5+$E82*$A$5</f>
        <v>0</v>
      </c>
      <c r="N82" s="171">
        <f t="shared" si="19"/>
        <v>0</v>
      </c>
      <c r="O82" s="167">
        <f t="shared" si="20"/>
        <v>0</v>
      </c>
      <c r="P82" s="167">
        <f t="shared" si="22"/>
        <v>0</v>
      </c>
      <c r="Q82" s="167">
        <f t="shared" si="23"/>
        <v>0</v>
      </c>
      <c r="R82" s="167">
        <f t="shared" si="24"/>
        <v>0</v>
      </c>
      <c r="S82" s="167">
        <f t="shared" si="25"/>
        <v>0</v>
      </c>
      <c r="T82" s="167">
        <f t="shared" si="26"/>
        <v>0</v>
      </c>
      <c r="U82" s="167">
        <f t="shared" si="27"/>
        <v>0</v>
      </c>
      <c r="V82" s="167">
        <f t="shared" si="28"/>
        <v>0</v>
      </c>
      <c r="W82" s="167">
        <f t="shared" si="29"/>
        <v>0</v>
      </c>
      <c r="X82" s="167">
        <f t="shared" si="30"/>
        <v>0</v>
      </c>
      <c r="Y82" s="167">
        <f t="shared" si="31"/>
        <v>0</v>
      </c>
      <c r="Z82" s="167">
        <f t="shared" si="32"/>
        <v>0</v>
      </c>
      <c r="AA82" s="167">
        <f t="shared" si="33"/>
        <v>0</v>
      </c>
      <c r="AB82" s="167">
        <f t="shared" si="34"/>
        <v>0</v>
      </c>
      <c r="AC82" s="167">
        <f t="shared" si="35"/>
        <v>0</v>
      </c>
      <c r="AD82" s="36"/>
      <c r="AE82" s="219">
        <f>INDEX(InputsB!AJ:AJ,MATCH($A82,InputsB!$A:$A,0))</f>
        <v>0</v>
      </c>
      <c r="AF82" s="219">
        <f>INDEX(InputsB!AK:AK,MATCH($A82,InputsB!$A:$A,0))</f>
        <v>0</v>
      </c>
      <c r="AG82" s="219">
        <f>INDEX(InputsB!AL:AL,MATCH($A82,InputsB!$A:$A,0))</f>
        <v>0</v>
      </c>
      <c r="AH82" s="219">
        <f>INDEX(InputsB!AM:AM,MATCH($A82,InputsB!$A:$A,0))</f>
        <v>0</v>
      </c>
      <c r="AI82" s="219">
        <f>INDEX(InputsB!AN:AN,MATCH($A82,InputsB!$A:$A,0))</f>
        <v>0</v>
      </c>
      <c r="AJ82" s="219">
        <f>INDEX(InputsB!AO:AO,MATCH($A82,InputsB!$A:$A,0))</f>
        <v>0</v>
      </c>
      <c r="AK82" s="219">
        <f>INDEX(InputsB!AP:AP,MATCH($A82,InputsB!$A:$A,0))</f>
        <v>0</v>
      </c>
      <c r="AL82" s="219">
        <f>INDEX(InputsB!AQ:AQ,MATCH($A82,InputsB!$A:$A,0))</f>
        <v>0</v>
      </c>
      <c r="AM82" s="219">
        <f>INDEX(InputsB!AR:AR,MATCH($A82,InputsB!$A:$A,0))</f>
        <v>0</v>
      </c>
      <c r="AN82" s="219">
        <f>INDEX(InputsB!AS:AS,MATCH($A82,InputsB!$A:$A,0))</f>
        <v>0</v>
      </c>
      <c r="AO82" s="219">
        <f>INDEX(InputsB!AT:AT,MATCH($A82,InputsB!$A:$A,0))</f>
        <v>0</v>
      </c>
      <c r="AP82" s="219">
        <f>INDEX(InputsB!AU:AU,MATCH($A82,InputsB!$A:$A,0))</f>
        <v>0</v>
      </c>
      <c r="AQ82" s="219">
        <f>INDEX(InputsB!AV:AV,MATCH($A82,InputsB!$A:$A,0))</f>
        <v>0</v>
      </c>
      <c r="AR82" s="219">
        <f>INDEX(InputsB!AW:AW,MATCH($A82,InputsB!$A:$A,0))</f>
        <v>0</v>
      </c>
      <c r="AS82" s="219">
        <f>INDEX(InputsB!AX:AX,MATCH($A82,InputsB!$A:$A,0))</f>
        <v>0</v>
      </c>
      <c r="AT82" s="219">
        <f>INDEX(InputsB!AY:AY,MATCH($A82,InputsB!$A:$A,0))</f>
        <v>0</v>
      </c>
      <c r="AU82" s="54"/>
      <c r="AV82" s="219">
        <f>INDEX(InputsC!$G:$G,MATCH($A82,InputsC!$A:$A,0))</f>
        <v>0</v>
      </c>
      <c r="AW82" s="219">
        <f t="shared" si="21"/>
        <v>0</v>
      </c>
    </row>
    <row r="83" spans="1:49">
      <c r="A83" s="195" t="s">
        <v>186</v>
      </c>
      <c r="B83" s="195" t="str">
        <f>INDEX('Ref1'!$E:$E,MATCH(A83,'Ref1'!$A:$A,0))</f>
        <v>Darlington</v>
      </c>
      <c r="C83" s="195" t="str">
        <f>INDEX('Ref1'!$F:$F,MATCH($A83,'Ref1'!$A:$A,0))</f>
        <v>NA</v>
      </c>
      <c r="D83" s="240" t="str">
        <f>INDEX('Ref1'!$G:$G,MATCH($A83,'Ref1'!$A:$A,0))</f>
        <v>E6113</v>
      </c>
      <c r="E83" s="225">
        <f>INDEX(InputsD!$D:$D,MATCH($A83,InputsD!$A:$A,0))</f>
        <v>0</v>
      </c>
      <c r="G83" s="167">
        <f>INDEX(InputsA!R:R,MATCH($A83,InputsA!$A:$A,0))*$A$5+$E83*$A$5</f>
        <v>0</v>
      </c>
      <c r="H83" s="167">
        <f>INDEX(InputsA!S:S,MATCH($A83,InputsA!$A:$A,0))*$A$5+$E83*$A$5</f>
        <v>0</v>
      </c>
      <c r="I83" s="167">
        <f>INDEX(InputsA!T:T,MATCH($A83,InputsA!$A:$A,0))*$A$5+$E83*$A$5</f>
        <v>0</v>
      </c>
      <c r="J83" s="167">
        <f>INDEX(InputsA!U:U,MATCH($A83,InputsA!$A:$A,0))*$A$5+$E83*$A$5</f>
        <v>0</v>
      </c>
      <c r="K83" s="167">
        <f>INDEX(InputsA!V:V,MATCH($A83,InputsA!$A:$A,0))*$A$5+$E83*$A$5</f>
        <v>0</v>
      </c>
      <c r="L83" s="167">
        <f>INDEX(InputsA!W:W,MATCH($A83,InputsA!$A:$A,0))*$A$5+$E83*$A$5</f>
        <v>0</v>
      </c>
      <c r="M83" s="167">
        <f>INDEX(InputsA!X:X,MATCH($A83,InputsA!$A:$A,0))*$A$5+$E83*$A$5</f>
        <v>0</v>
      </c>
      <c r="N83" s="171">
        <f t="shared" si="19"/>
        <v>0</v>
      </c>
      <c r="O83" s="167">
        <f t="shared" si="20"/>
        <v>0</v>
      </c>
      <c r="P83" s="167">
        <f t="shared" si="22"/>
        <v>0</v>
      </c>
      <c r="Q83" s="167">
        <f t="shared" si="23"/>
        <v>0</v>
      </c>
      <c r="R83" s="167">
        <f t="shared" si="24"/>
        <v>0</v>
      </c>
      <c r="S83" s="167">
        <f t="shared" si="25"/>
        <v>0</v>
      </c>
      <c r="T83" s="167">
        <f t="shared" si="26"/>
        <v>0</v>
      </c>
      <c r="U83" s="167">
        <f t="shared" si="27"/>
        <v>0</v>
      </c>
      <c r="V83" s="167">
        <f t="shared" si="28"/>
        <v>0</v>
      </c>
      <c r="W83" s="167">
        <f t="shared" si="29"/>
        <v>0</v>
      </c>
      <c r="X83" s="167">
        <f t="shared" si="30"/>
        <v>0</v>
      </c>
      <c r="Y83" s="167">
        <f t="shared" si="31"/>
        <v>0</v>
      </c>
      <c r="Z83" s="167">
        <f t="shared" si="32"/>
        <v>0</v>
      </c>
      <c r="AA83" s="167">
        <f t="shared" si="33"/>
        <v>0</v>
      </c>
      <c r="AB83" s="167">
        <f t="shared" si="34"/>
        <v>0</v>
      </c>
      <c r="AC83" s="167">
        <f t="shared" si="35"/>
        <v>0</v>
      </c>
      <c r="AD83" s="36"/>
      <c r="AE83" s="219">
        <f>INDEX(InputsB!AJ:AJ,MATCH($A83,InputsB!$A:$A,0))</f>
        <v>0</v>
      </c>
      <c r="AF83" s="219">
        <f>INDEX(InputsB!AK:AK,MATCH($A83,InputsB!$A:$A,0))</f>
        <v>0</v>
      </c>
      <c r="AG83" s="219">
        <f>INDEX(InputsB!AL:AL,MATCH($A83,InputsB!$A:$A,0))</f>
        <v>0</v>
      </c>
      <c r="AH83" s="219">
        <f>INDEX(InputsB!AM:AM,MATCH($A83,InputsB!$A:$A,0))</f>
        <v>0</v>
      </c>
      <c r="AI83" s="219">
        <f>INDEX(InputsB!AN:AN,MATCH($A83,InputsB!$A:$A,0))</f>
        <v>0</v>
      </c>
      <c r="AJ83" s="219">
        <f>INDEX(InputsB!AO:AO,MATCH($A83,InputsB!$A:$A,0))</f>
        <v>0</v>
      </c>
      <c r="AK83" s="219">
        <f>INDEX(InputsB!AP:AP,MATCH($A83,InputsB!$A:$A,0))</f>
        <v>0</v>
      </c>
      <c r="AL83" s="219">
        <f>INDEX(InputsB!AQ:AQ,MATCH($A83,InputsB!$A:$A,0))</f>
        <v>0</v>
      </c>
      <c r="AM83" s="219">
        <f>INDEX(InputsB!AR:AR,MATCH($A83,InputsB!$A:$A,0))</f>
        <v>0</v>
      </c>
      <c r="AN83" s="219">
        <f>INDEX(InputsB!AS:AS,MATCH($A83,InputsB!$A:$A,0))</f>
        <v>0</v>
      </c>
      <c r="AO83" s="219">
        <f>INDEX(InputsB!AT:AT,MATCH($A83,InputsB!$A:$A,0))</f>
        <v>0</v>
      </c>
      <c r="AP83" s="219">
        <f>INDEX(InputsB!AU:AU,MATCH($A83,InputsB!$A:$A,0))</f>
        <v>0</v>
      </c>
      <c r="AQ83" s="219">
        <f>INDEX(InputsB!AV:AV,MATCH($A83,InputsB!$A:$A,0))</f>
        <v>0</v>
      </c>
      <c r="AR83" s="219">
        <f>INDEX(InputsB!AW:AW,MATCH($A83,InputsB!$A:$A,0))</f>
        <v>0</v>
      </c>
      <c r="AS83" s="219">
        <f>INDEX(InputsB!AX:AX,MATCH($A83,InputsB!$A:$A,0))</f>
        <v>0</v>
      </c>
      <c r="AT83" s="219">
        <f>INDEX(InputsB!AY:AY,MATCH($A83,InputsB!$A:$A,0))</f>
        <v>0</v>
      </c>
      <c r="AU83" s="54"/>
      <c r="AV83" s="219">
        <f>INDEX(InputsC!$G:$G,MATCH($A83,InputsC!$A:$A,0))</f>
        <v>0</v>
      </c>
      <c r="AW83" s="219">
        <f t="shared" si="21"/>
        <v>0</v>
      </c>
    </row>
    <row r="84" spans="1:49">
      <c r="A84" s="195" t="s">
        <v>188</v>
      </c>
      <c r="B84" s="195" t="str">
        <f>INDEX('Ref1'!$E:$E,MATCH(A84,'Ref1'!$A:$A,0))</f>
        <v>Dartford</v>
      </c>
      <c r="C84" s="195" t="str">
        <f>INDEX('Ref1'!$F:$F,MATCH($A84,'Ref1'!$A:$A,0))</f>
        <v>E2221</v>
      </c>
      <c r="D84" s="240" t="str">
        <f>INDEX('Ref1'!$G:$G,MATCH($A84,'Ref1'!$A:$A,0))</f>
        <v>E6122</v>
      </c>
      <c r="E84" s="225">
        <f>INDEX(InputsD!$D:$D,MATCH($A84,InputsD!$A:$A,0))</f>
        <v>0</v>
      </c>
      <c r="G84" s="167">
        <f>INDEX(InputsA!R:R,MATCH($A84,InputsA!$A:$A,0))*$A$5+$E84*$A$5</f>
        <v>0</v>
      </c>
      <c r="H84" s="167">
        <f>INDEX(InputsA!S:S,MATCH($A84,InputsA!$A:$A,0))*$A$5+$E84*$A$5</f>
        <v>0</v>
      </c>
      <c r="I84" s="167">
        <f>INDEX(InputsA!T:T,MATCH($A84,InputsA!$A:$A,0))*$A$5+$E84*$A$5</f>
        <v>0</v>
      </c>
      <c r="J84" s="167">
        <f>INDEX(InputsA!U:U,MATCH($A84,InputsA!$A:$A,0))*$A$5+$E84*$A$5</f>
        <v>0</v>
      </c>
      <c r="K84" s="167">
        <f>INDEX(InputsA!V:V,MATCH($A84,InputsA!$A:$A,0))*$A$5+$E84*$A$5</f>
        <v>0</v>
      </c>
      <c r="L84" s="167">
        <f>INDEX(InputsA!W:W,MATCH($A84,InputsA!$A:$A,0))*$A$5+$E84*$A$5</f>
        <v>0</v>
      </c>
      <c r="M84" s="167">
        <f>INDEX(InputsA!X:X,MATCH($A84,InputsA!$A:$A,0))*$A$5+$E84*$A$5</f>
        <v>0</v>
      </c>
      <c r="N84" s="171">
        <f t="shared" si="19"/>
        <v>0</v>
      </c>
      <c r="O84" s="167">
        <f t="shared" si="20"/>
        <v>0</v>
      </c>
      <c r="P84" s="167">
        <f t="shared" si="22"/>
        <v>0</v>
      </c>
      <c r="Q84" s="167">
        <f t="shared" si="23"/>
        <v>0</v>
      </c>
      <c r="R84" s="167">
        <f t="shared" si="24"/>
        <v>0</v>
      </c>
      <c r="S84" s="167">
        <f t="shared" si="25"/>
        <v>0</v>
      </c>
      <c r="T84" s="167">
        <f t="shared" si="26"/>
        <v>0</v>
      </c>
      <c r="U84" s="167">
        <f t="shared" si="27"/>
        <v>0</v>
      </c>
      <c r="V84" s="167">
        <f t="shared" si="28"/>
        <v>0</v>
      </c>
      <c r="W84" s="167">
        <f t="shared" si="29"/>
        <v>0</v>
      </c>
      <c r="X84" s="167">
        <f t="shared" si="30"/>
        <v>0</v>
      </c>
      <c r="Y84" s="167">
        <f t="shared" si="31"/>
        <v>0</v>
      </c>
      <c r="Z84" s="167">
        <f t="shared" si="32"/>
        <v>0</v>
      </c>
      <c r="AA84" s="167">
        <f t="shared" si="33"/>
        <v>0</v>
      </c>
      <c r="AB84" s="167">
        <f t="shared" si="34"/>
        <v>0</v>
      </c>
      <c r="AC84" s="167">
        <f t="shared" si="35"/>
        <v>0</v>
      </c>
      <c r="AD84" s="36"/>
      <c r="AE84" s="219">
        <f>INDEX(InputsB!AJ:AJ,MATCH($A84,InputsB!$A:$A,0))</f>
        <v>0</v>
      </c>
      <c r="AF84" s="219">
        <f>INDEX(InputsB!AK:AK,MATCH($A84,InputsB!$A:$A,0))</f>
        <v>0</v>
      </c>
      <c r="AG84" s="219">
        <f>INDEX(InputsB!AL:AL,MATCH($A84,InputsB!$A:$A,0))</f>
        <v>0</v>
      </c>
      <c r="AH84" s="219">
        <f>INDEX(InputsB!AM:AM,MATCH($A84,InputsB!$A:$A,0))</f>
        <v>0</v>
      </c>
      <c r="AI84" s="219">
        <f>INDEX(InputsB!AN:AN,MATCH($A84,InputsB!$A:$A,0))</f>
        <v>0</v>
      </c>
      <c r="AJ84" s="219">
        <f>INDEX(InputsB!AO:AO,MATCH($A84,InputsB!$A:$A,0))</f>
        <v>0</v>
      </c>
      <c r="AK84" s="219">
        <f>INDEX(InputsB!AP:AP,MATCH($A84,InputsB!$A:$A,0))</f>
        <v>0</v>
      </c>
      <c r="AL84" s="219">
        <f>INDEX(InputsB!AQ:AQ,MATCH($A84,InputsB!$A:$A,0))</f>
        <v>0</v>
      </c>
      <c r="AM84" s="219">
        <f>INDEX(InputsB!AR:AR,MATCH($A84,InputsB!$A:$A,0))</f>
        <v>0</v>
      </c>
      <c r="AN84" s="219">
        <f>INDEX(InputsB!AS:AS,MATCH($A84,InputsB!$A:$A,0))</f>
        <v>0</v>
      </c>
      <c r="AO84" s="219">
        <f>INDEX(InputsB!AT:AT,MATCH($A84,InputsB!$A:$A,0))</f>
        <v>0</v>
      </c>
      <c r="AP84" s="219">
        <f>INDEX(InputsB!AU:AU,MATCH($A84,InputsB!$A:$A,0))</f>
        <v>0</v>
      </c>
      <c r="AQ84" s="219">
        <f>INDEX(InputsB!AV:AV,MATCH($A84,InputsB!$A:$A,0))</f>
        <v>0</v>
      </c>
      <c r="AR84" s="219">
        <f>INDEX(InputsB!AW:AW,MATCH($A84,InputsB!$A:$A,0))</f>
        <v>0</v>
      </c>
      <c r="AS84" s="219">
        <f>INDEX(InputsB!AX:AX,MATCH($A84,InputsB!$A:$A,0))</f>
        <v>0</v>
      </c>
      <c r="AT84" s="219">
        <f>INDEX(InputsB!AY:AY,MATCH($A84,InputsB!$A:$A,0))</f>
        <v>0</v>
      </c>
      <c r="AU84" s="54"/>
      <c r="AV84" s="219">
        <f>INDEX(InputsC!$G:$G,MATCH($A84,InputsC!$A:$A,0))</f>
        <v>0</v>
      </c>
      <c r="AW84" s="219">
        <f t="shared" si="21"/>
        <v>0</v>
      </c>
    </row>
    <row r="85" spans="1:49">
      <c r="A85" s="195" t="s">
        <v>190</v>
      </c>
      <c r="B85" s="195" t="str">
        <f>INDEX('Ref1'!$E:$E,MATCH(A85,'Ref1'!$A:$A,0))</f>
        <v>Daventry</v>
      </c>
      <c r="C85" s="195" t="str">
        <f>INDEX('Ref1'!$F:$F,MATCH($A85,'Ref1'!$A:$A,0))</f>
        <v>E2820</v>
      </c>
      <c r="D85" s="240" t="str">
        <f>INDEX('Ref1'!$G:$G,MATCH($A85,'Ref1'!$A:$A,0))</f>
        <v>NA</v>
      </c>
      <c r="E85" s="225">
        <f>INDEX(InputsD!$D:$D,MATCH($A85,InputsD!$A:$A,0))</f>
        <v>0</v>
      </c>
      <c r="G85" s="167">
        <f>INDEX(InputsA!R:R,MATCH($A85,InputsA!$A:$A,0))*$A$5+$E85*$A$5</f>
        <v>0</v>
      </c>
      <c r="H85" s="167">
        <f>INDEX(InputsA!S:S,MATCH($A85,InputsA!$A:$A,0))*$A$5+$E85*$A$5</f>
        <v>0</v>
      </c>
      <c r="I85" s="167">
        <f>INDEX(InputsA!T:T,MATCH($A85,InputsA!$A:$A,0))*$A$5+$E85*$A$5</f>
        <v>0</v>
      </c>
      <c r="J85" s="167">
        <f>INDEX(InputsA!U:U,MATCH($A85,InputsA!$A:$A,0))*$A$5+$E85*$A$5</f>
        <v>0</v>
      </c>
      <c r="K85" s="167">
        <f>INDEX(InputsA!V:V,MATCH($A85,InputsA!$A:$A,0))*$A$5+$E85*$A$5</f>
        <v>0</v>
      </c>
      <c r="L85" s="167">
        <f>INDEX(InputsA!W:W,MATCH($A85,InputsA!$A:$A,0))*$A$5+$E85*$A$5</f>
        <v>0</v>
      </c>
      <c r="M85" s="167">
        <f>INDEX(InputsA!X:X,MATCH($A85,InputsA!$A:$A,0))*$A$5+$E85*$A$5</f>
        <v>0</v>
      </c>
      <c r="N85" s="171">
        <f t="shared" si="19"/>
        <v>0</v>
      </c>
      <c r="O85" s="167">
        <f t="shared" si="20"/>
        <v>0</v>
      </c>
      <c r="P85" s="167">
        <f t="shared" si="22"/>
        <v>0</v>
      </c>
      <c r="Q85" s="167">
        <f t="shared" si="23"/>
        <v>0</v>
      </c>
      <c r="R85" s="167">
        <f t="shared" si="24"/>
        <v>0</v>
      </c>
      <c r="S85" s="167">
        <f t="shared" si="25"/>
        <v>0</v>
      </c>
      <c r="T85" s="167">
        <f t="shared" si="26"/>
        <v>0</v>
      </c>
      <c r="U85" s="167">
        <f t="shared" si="27"/>
        <v>0</v>
      </c>
      <c r="V85" s="167">
        <f t="shared" si="28"/>
        <v>0</v>
      </c>
      <c r="W85" s="167">
        <f t="shared" si="29"/>
        <v>0</v>
      </c>
      <c r="X85" s="167">
        <f t="shared" si="30"/>
        <v>0</v>
      </c>
      <c r="Y85" s="167">
        <f t="shared" si="31"/>
        <v>0</v>
      </c>
      <c r="Z85" s="167">
        <f t="shared" si="32"/>
        <v>0</v>
      </c>
      <c r="AA85" s="167">
        <f t="shared" si="33"/>
        <v>0</v>
      </c>
      <c r="AB85" s="167">
        <f t="shared" si="34"/>
        <v>0</v>
      </c>
      <c r="AC85" s="167">
        <f t="shared" si="35"/>
        <v>0</v>
      </c>
      <c r="AD85" s="36"/>
      <c r="AE85" s="219">
        <f>INDEX(InputsB!AJ:AJ,MATCH($A85,InputsB!$A:$A,0))</f>
        <v>0</v>
      </c>
      <c r="AF85" s="219">
        <f>INDEX(InputsB!AK:AK,MATCH($A85,InputsB!$A:$A,0))</f>
        <v>0</v>
      </c>
      <c r="AG85" s="219">
        <f>INDEX(InputsB!AL:AL,MATCH($A85,InputsB!$A:$A,0))</f>
        <v>0</v>
      </c>
      <c r="AH85" s="219">
        <f>INDEX(InputsB!AM:AM,MATCH($A85,InputsB!$A:$A,0))</f>
        <v>0</v>
      </c>
      <c r="AI85" s="219">
        <f>INDEX(InputsB!AN:AN,MATCH($A85,InputsB!$A:$A,0))</f>
        <v>0</v>
      </c>
      <c r="AJ85" s="219">
        <f>INDEX(InputsB!AO:AO,MATCH($A85,InputsB!$A:$A,0))</f>
        <v>0</v>
      </c>
      <c r="AK85" s="219">
        <f>INDEX(InputsB!AP:AP,MATCH($A85,InputsB!$A:$A,0))</f>
        <v>0</v>
      </c>
      <c r="AL85" s="219">
        <f>INDEX(InputsB!AQ:AQ,MATCH($A85,InputsB!$A:$A,0))</f>
        <v>0</v>
      </c>
      <c r="AM85" s="219">
        <f>INDEX(InputsB!AR:AR,MATCH($A85,InputsB!$A:$A,0))</f>
        <v>0</v>
      </c>
      <c r="AN85" s="219">
        <f>INDEX(InputsB!AS:AS,MATCH($A85,InputsB!$A:$A,0))</f>
        <v>0</v>
      </c>
      <c r="AO85" s="219">
        <f>INDEX(InputsB!AT:AT,MATCH($A85,InputsB!$A:$A,0))</f>
        <v>0</v>
      </c>
      <c r="AP85" s="219">
        <f>INDEX(InputsB!AU:AU,MATCH($A85,InputsB!$A:$A,0))</f>
        <v>0</v>
      </c>
      <c r="AQ85" s="219">
        <f>INDEX(InputsB!AV:AV,MATCH($A85,InputsB!$A:$A,0))</f>
        <v>0</v>
      </c>
      <c r="AR85" s="219">
        <f>INDEX(InputsB!AW:AW,MATCH($A85,InputsB!$A:$A,0))</f>
        <v>0</v>
      </c>
      <c r="AS85" s="219">
        <f>INDEX(InputsB!AX:AX,MATCH($A85,InputsB!$A:$A,0))</f>
        <v>0</v>
      </c>
      <c r="AT85" s="219">
        <f>INDEX(InputsB!AY:AY,MATCH($A85,InputsB!$A:$A,0))</f>
        <v>0</v>
      </c>
      <c r="AU85" s="54"/>
      <c r="AV85" s="219">
        <f>INDEX(InputsC!$G:$G,MATCH($A85,InputsC!$A:$A,0))</f>
        <v>0</v>
      </c>
      <c r="AW85" s="219">
        <f t="shared" si="21"/>
        <v>0</v>
      </c>
    </row>
    <row r="86" spans="1:49">
      <c r="A86" s="195" t="s">
        <v>192</v>
      </c>
      <c r="B86" s="195" t="str">
        <f>INDEX('Ref1'!$E:$E,MATCH(A86,'Ref1'!$A:$A,0))</f>
        <v>Derby</v>
      </c>
      <c r="C86" s="195" t="str">
        <f>INDEX('Ref1'!$F:$F,MATCH($A86,'Ref1'!$A:$A,0))</f>
        <v>NA</v>
      </c>
      <c r="D86" s="240" t="str">
        <f>INDEX('Ref1'!$G:$G,MATCH($A86,'Ref1'!$A:$A,0))</f>
        <v>E6110</v>
      </c>
      <c r="E86" s="225">
        <f>INDEX(InputsD!$D:$D,MATCH($A86,InputsD!$A:$A,0))</f>
        <v>0</v>
      </c>
      <c r="G86" s="167">
        <f>INDEX(InputsA!R:R,MATCH($A86,InputsA!$A:$A,0))*$A$5+$E86*$A$5</f>
        <v>0</v>
      </c>
      <c r="H86" s="167">
        <f>INDEX(InputsA!S:S,MATCH($A86,InputsA!$A:$A,0))*$A$5+$E86*$A$5</f>
        <v>0</v>
      </c>
      <c r="I86" s="167">
        <f>INDEX(InputsA!T:T,MATCH($A86,InputsA!$A:$A,0))*$A$5+$E86*$A$5</f>
        <v>0</v>
      </c>
      <c r="J86" s="167">
        <f>INDEX(InputsA!U:U,MATCH($A86,InputsA!$A:$A,0))*$A$5+$E86*$A$5</f>
        <v>0</v>
      </c>
      <c r="K86" s="167">
        <f>INDEX(InputsA!V:V,MATCH($A86,InputsA!$A:$A,0))*$A$5+$E86*$A$5</f>
        <v>0</v>
      </c>
      <c r="L86" s="167">
        <f>INDEX(InputsA!W:W,MATCH($A86,InputsA!$A:$A,0))*$A$5+$E86*$A$5</f>
        <v>0</v>
      </c>
      <c r="M86" s="167">
        <f>INDEX(InputsA!X:X,MATCH($A86,InputsA!$A:$A,0))*$A$5+$E86*$A$5</f>
        <v>0</v>
      </c>
      <c r="N86" s="171">
        <f t="shared" si="19"/>
        <v>0</v>
      </c>
      <c r="O86" s="167">
        <f t="shared" si="20"/>
        <v>0</v>
      </c>
      <c r="P86" s="167">
        <f t="shared" si="22"/>
        <v>0</v>
      </c>
      <c r="Q86" s="167">
        <f t="shared" si="23"/>
        <v>0</v>
      </c>
      <c r="R86" s="167">
        <f t="shared" si="24"/>
        <v>0</v>
      </c>
      <c r="S86" s="167">
        <f t="shared" si="25"/>
        <v>0</v>
      </c>
      <c r="T86" s="167">
        <f t="shared" si="26"/>
        <v>0</v>
      </c>
      <c r="U86" s="167">
        <f t="shared" si="27"/>
        <v>0</v>
      </c>
      <c r="V86" s="167">
        <f t="shared" si="28"/>
        <v>0</v>
      </c>
      <c r="W86" s="167">
        <f t="shared" si="29"/>
        <v>0</v>
      </c>
      <c r="X86" s="167">
        <f t="shared" si="30"/>
        <v>0</v>
      </c>
      <c r="Y86" s="167">
        <f t="shared" si="31"/>
        <v>0</v>
      </c>
      <c r="Z86" s="167">
        <f t="shared" si="32"/>
        <v>0</v>
      </c>
      <c r="AA86" s="167">
        <f t="shared" si="33"/>
        <v>0</v>
      </c>
      <c r="AB86" s="167">
        <f t="shared" si="34"/>
        <v>0</v>
      </c>
      <c r="AC86" s="167">
        <f t="shared" si="35"/>
        <v>0</v>
      </c>
      <c r="AD86" s="36"/>
      <c r="AE86" s="219">
        <f>INDEX(InputsB!AJ:AJ,MATCH($A86,InputsB!$A:$A,0))</f>
        <v>0</v>
      </c>
      <c r="AF86" s="219">
        <f>INDEX(InputsB!AK:AK,MATCH($A86,InputsB!$A:$A,0))</f>
        <v>0</v>
      </c>
      <c r="AG86" s="219">
        <f>INDEX(InputsB!AL:AL,MATCH($A86,InputsB!$A:$A,0))</f>
        <v>0</v>
      </c>
      <c r="AH86" s="219">
        <f>INDEX(InputsB!AM:AM,MATCH($A86,InputsB!$A:$A,0))</f>
        <v>0</v>
      </c>
      <c r="AI86" s="219">
        <f>INDEX(InputsB!AN:AN,MATCH($A86,InputsB!$A:$A,0))</f>
        <v>0</v>
      </c>
      <c r="AJ86" s="219">
        <f>INDEX(InputsB!AO:AO,MATCH($A86,InputsB!$A:$A,0))</f>
        <v>0</v>
      </c>
      <c r="AK86" s="219">
        <f>INDEX(InputsB!AP:AP,MATCH($A86,InputsB!$A:$A,0))</f>
        <v>0</v>
      </c>
      <c r="AL86" s="219">
        <f>INDEX(InputsB!AQ:AQ,MATCH($A86,InputsB!$A:$A,0))</f>
        <v>0</v>
      </c>
      <c r="AM86" s="219">
        <f>INDEX(InputsB!AR:AR,MATCH($A86,InputsB!$A:$A,0))</f>
        <v>0</v>
      </c>
      <c r="AN86" s="219">
        <f>INDEX(InputsB!AS:AS,MATCH($A86,InputsB!$A:$A,0))</f>
        <v>0</v>
      </c>
      <c r="AO86" s="219">
        <f>INDEX(InputsB!AT:AT,MATCH($A86,InputsB!$A:$A,0))</f>
        <v>0</v>
      </c>
      <c r="AP86" s="219">
        <f>INDEX(InputsB!AU:AU,MATCH($A86,InputsB!$A:$A,0))</f>
        <v>0</v>
      </c>
      <c r="AQ86" s="219">
        <f>INDEX(InputsB!AV:AV,MATCH($A86,InputsB!$A:$A,0))</f>
        <v>0</v>
      </c>
      <c r="AR86" s="219">
        <f>INDEX(InputsB!AW:AW,MATCH($A86,InputsB!$A:$A,0))</f>
        <v>0</v>
      </c>
      <c r="AS86" s="219">
        <f>INDEX(InputsB!AX:AX,MATCH($A86,InputsB!$A:$A,0))</f>
        <v>0</v>
      </c>
      <c r="AT86" s="219">
        <f>INDEX(InputsB!AY:AY,MATCH($A86,InputsB!$A:$A,0))</f>
        <v>0</v>
      </c>
      <c r="AU86" s="54"/>
      <c r="AV86" s="219">
        <f>INDEX(InputsC!$G:$G,MATCH($A86,InputsC!$A:$A,0))</f>
        <v>0</v>
      </c>
      <c r="AW86" s="219">
        <f t="shared" si="21"/>
        <v>0</v>
      </c>
    </row>
    <row r="87" spans="1:49">
      <c r="A87" s="195" t="s">
        <v>196</v>
      </c>
      <c r="B87" s="195" t="str">
        <f>INDEX('Ref1'!$E:$E,MATCH(A87,'Ref1'!$A:$A,0))</f>
        <v>Derbyshire Dales</v>
      </c>
      <c r="C87" s="195" t="str">
        <f>INDEX('Ref1'!$F:$F,MATCH($A87,'Ref1'!$A:$A,0))</f>
        <v>E1021</v>
      </c>
      <c r="D87" s="240" t="str">
        <f>INDEX('Ref1'!$G:$G,MATCH($A87,'Ref1'!$A:$A,0))</f>
        <v>E6110</v>
      </c>
      <c r="E87" s="225">
        <f>INDEX(InputsD!$D:$D,MATCH($A87,InputsD!$A:$A,0))</f>
        <v>0</v>
      </c>
      <c r="G87" s="167">
        <f>INDEX(InputsA!R:R,MATCH($A87,InputsA!$A:$A,0))*$A$5+$E87*$A$5</f>
        <v>0</v>
      </c>
      <c r="H87" s="167">
        <f>INDEX(InputsA!S:S,MATCH($A87,InputsA!$A:$A,0))*$A$5+$E87*$A$5</f>
        <v>0</v>
      </c>
      <c r="I87" s="167">
        <f>INDEX(InputsA!T:T,MATCH($A87,InputsA!$A:$A,0))*$A$5+$E87*$A$5</f>
        <v>0</v>
      </c>
      <c r="J87" s="167">
        <f>INDEX(InputsA!U:U,MATCH($A87,InputsA!$A:$A,0))*$A$5+$E87*$A$5</f>
        <v>0</v>
      </c>
      <c r="K87" s="167">
        <f>INDEX(InputsA!V:V,MATCH($A87,InputsA!$A:$A,0))*$A$5+$E87*$A$5</f>
        <v>0</v>
      </c>
      <c r="L87" s="167">
        <f>INDEX(InputsA!W:W,MATCH($A87,InputsA!$A:$A,0))*$A$5+$E87*$A$5</f>
        <v>0</v>
      </c>
      <c r="M87" s="167">
        <f>INDEX(InputsA!X:X,MATCH($A87,InputsA!$A:$A,0))*$A$5+$E87*$A$5</f>
        <v>0</v>
      </c>
      <c r="N87" s="171">
        <f t="shared" si="19"/>
        <v>0</v>
      </c>
      <c r="O87" s="167">
        <f t="shared" si="20"/>
        <v>0</v>
      </c>
      <c r="P87" s="167">
        <f t="shared" si="22"/>
        <v>0</v>
      </c>
      <c r="Q87" s="167">
        <f t="shared" si="23"/>
        <v>0</v>
      </c>
      <c r="R87" s="167">
        <f t="shared" si="24"/>
        <v>0</v>
      </c>
      <c r="S87" s="167">
        <f t="shared" si="25"/>
        <v>0</v>
      </c>
      <c r="T87" s="167">
        <f t="shared" si="26"/>
        <v>0</v>
      </c>
      <c r="U87" s="167">
        <f t="shared" si="27"/>
        <v>0</v>
      </c>
      <c r="V87" s="167">
        <f t="shared" si="28"/>
        <v>0</v>
      </c>
      <c r="W87" s="167">
        <f t="shared" si="29"/>
        <v>0</v>
      </c>
      <c r="X87" s="167">
        <f t="shared" si="30"/>
        <v>0</v>
      </c>
      <c r="Y87" s="167">
        <f t="shared" si="31"/>
        <v>0</v>
      </c>
      <c r="Z87" s="167">
        <f t="shared" si="32"/>
        <v>0</v>
      </c>
      <c r="AA87" s="167">
        <f t="shared" si="33"/>
        <v>0</v>
      </c>
      <c r="AB87" s="167">
        <f t="shared" si="34"/>
        <v>0</v>
      </c>
      <c r="AC87" s="167">
        <f t="shared" si="35"/>
        <v>0</v>
      </c>
      <c r="AD87" s="36"/>
      <c r="AE87" s="219">
        <f>INDEX(InputsB!AJ:AJ,MATCH($A87,InputsB!$A:$A,0))</f>
        <v>0</v>
      </c>
      <c r="AF87" s="219">
        <f>INDEX(InputsB!AK:AK,MATCH($A87,InputsB!$A:$A,0))</f>
        <v>0</v>
      </c>
      <c r="AG87" s="219">
        <f>INDEX(InputsB!AL:AL,MATCH($A87,InputsB!$A:$A,0))</f>
        <v>0</v>
      </c>
      <c r="AH87" s="219">
        <f>INDEX(InputsB!AM:AM,MATCH($A87,InputsB!$A:$A,0))</f>
        <v>0</v>
      </c>
      <c r="AI87" s="219">
        <f>INDEX(InputsB!AN:AN,MATCH($A87,InputsB!$A:$A,0))</f>
        <v>0</v>
      </c>
      <c r="AJ87" s="219">
        <f>INDEX(InputsB!AO:AO,MATCH($A87,InputsB!$A:$A,0))</f>
        <v>0</v>
      </c>
      <c r="AK87" s="219">
        <f>INDEX(InputsB!AP:AP,MATCH($A87,InputsB!$A:$A,0))</f>
        <v>0</v>
      </c>
      <c r="AL87" s="219">
        <f>INDEX(InputsB!AQ:AQ,MATCH($A87,InputsB!$A:$A,0))</f>
        <v>0</v>
      </c>
      <c r="AM87" s="219">
        <f>INDEX(InputsB!AR:AR,MATCH($A87,InputsB!$A:$A,0))</f>
        <v>0</v>
      </c>
      <c r="AN87" s="219">
        <f>INDEX(InputsB!AS:AS,MATCH($A87,InputsB!$A:$A,0))</f>
        <v>0</v>
      </c>
      <c r="AO87" s="219">
        <f>INDEX(InputsB!AT:AT,MATCH($A87,InputsB!$A:$A,0))</f>
        <v>0</v>
      </c>
      <c r="AP87" s="219">
        <f>INDEX(InputsB!AU:AU,MATCH($A87,InputsB!$A:$A,0))</f>
        <v>0</v>
      </c>
      <c r="AQ87" s="219">
        <f>INDEX(InputsB!AV:AV,MATCH($A87,InputsB!$A:$A,0))</f>
        <v>0</v>
      </c>
      <c r="AR87" s="219">
        <f>INDEX(InputsB!AW:AW,MATCH($A87,InputsB!$A:$A,0))</f>
        <v>0</v>
      </c>
      <c r="AS87" s="219">
        <f>INDEX(InputsB!AX:AX,MATCH($A87,InputsB!$A:$A,0))</f>
        <v>0</v>
      </c>
      <c r="AT87" s="219">
        <f>INDEX(InputsB!AY:AY,MATCH($A87,InputsB!$A:$A,0))</f>
        <v>0</v>
      </c>
      <c r="AU87" s="54"/>
      <c r="AV87" s="219">
        <f>INDEX(InputsC!$G:$G,MATCH($A87,InputsC!$A:$A,0))</f>
        <v>0</v>
      </c>
      <c r="AW87" s="219">
        <f t="shared" si="21"/>
        <v>0</v>
      </c>
    </row>
    <row r="88" spans="1:49">
      <c r="A88" s="195" t="s">
        <v>202</v>
      </c>
      <c r="B88" s="195" t="str">
        <f>INDEX('Ref1'!$E:$E,MATCH(A88,'Ref1'!$A:$A,0))</f>
        <v>Doncaster</v>
      </c>
      <c r="C88" s="195" t="str">
        <f>INDEX('Ref1'!$F:$F,MATCH($A88,'Ref1'!$A:$A,0))</f>
        <v>NA</v>
      </c>
      <c r="D88" s="240" t="str">
        <f>INDEX('Ref1'!$G:$G,MATCH($A88,'Ref1'!$A:$A,0))</f>
        <v>E6144</v>
      </c>
      <c r="E88" s="225">
        <f>INDEX(InputsD!$D:$D,MATCH($A88,InputsD!$A:$A,0))</f>
        <v>0</v>
      </c>
      <c r="G88" s="167">
        <f>INDEX(InputsA!R:R,MATCH($A88,InputsA!$A:$A,0))*$A$5+$E88*$A$5</f>
        <v>0</v>
      </c>
      <c r="H88" s="167">
        <f>INDEX(InputsA!S:S,MATCH($A88,InputsA!$A:$A,0))*$A$5+$E88*$A$5</f>
        <v>0</v>
      </c>
      <c r="I88" s="167">
        <f>INDEX(InputsA!T:T,MATCH($A88,InputsA!$A:$A,0))*$A$5+$E88*$A$5</f>
        <v>0</v>
      </c>
      <c r="J88" s="167">
        <f>INDEX(InputsA!U:U,MATCH($A88,InputsA!$A:$A,0))*$A$5+$E88*$A$5</f>
        <v>0</v>
      </c>
      <c r="K88" s="167">
        <f>INDEX(InputsA!V:V,MATCH($A88,InputsA!$A:$A,0))*$A$5+$E88*$A$5</f>
        <v>0</v>
      </c>
      <c r="L88" s="167">
        <f>INDEX(InputsA!W:W,MATCH($A88,InputsA!$A:$A,0))*$A$5+$E88*$A$5</f>
        <v>0</v>
      </c>
      <c r="M88" s="167">
        <f>INDEX(InputsA!X:X,MATCH($A88,InputsA!$A:$A,0))*$A$5+$E88*$A$5</f>
        <v>0</v>
      </c>
      <c r="N88" s="171">
        <f t="shared" si="19"/>
        <v>0</v>
      </c>
      <c r="O88" s="167">
        <f t="shared" si="20"/>
        <v>0</v>
      </c>
      <c r="P88" s="167">
        <f t="shared" si="22"/>
        <v>0</v>
      </c>
      <c r="Q88" s="167">
        <f t="shared" si="23"/>
        <v>0</v>
      </c>
      <c r="R88" s="167">
        <f t="shared" si="24"/>
        <v>0</v>
      </c>
      <c r="S88" s="167">
        <f t="shared" si="25"/>
        <v>0</v>
      </c>
      <c r="T88" s="167">
        <f t="shared" si="26"/>
        <v>0</v>
      </c>
      <c r="U88" s="167">
        <f t="shared" si="27"/>
        <v>0</v>
      </c>
      <c r="V88" s="167">
        <f t="shared" si="28"/>
        <v>0</v>
      </c>
      <c r="W88" s="167">
        <f t="shared" si="29"/>
        <v>0</v>
      </c>
      <c r="X88" s="167">
        <f t="shared" si="30"/>
        <v>0</v>
      </c>
      <c r="Y88" s="167">
        <f t="shared" si="31"/>
        <v>0</v>
      </c>
      <c r="Z88" s="167">
        <f t="shared" si="32"/>
        <v>0</v>
      </c>
      <c r="AA88" s="167">
        <f t="shared" si="33"/>
        <v>0</v>
      </c>
      <c r="AB88" s="167">
        <f t="shared" si="34"/>
        <v>0</v>
      </c>
      <c r="AC88" s="167">
        <f t="shared" si="35"/>
        <v>0</v>
      </c>
      <c r="AD88" s="36"/>
      <c r="AE88" s="219">
        <f>INDEX(InputsB!AJ:AJ,MATCH($A88,InputsB!$A:$A,0))</f>
        <v>0</v>
      </c>
      <c r="AF88" s="219">
        <f>INDEX(InputsB!AK:AK,MATCH($A88,InputsB!$A:$A,0))</f>
        <v>0</v>
      </c>
      <c r="AG88" s="219">
        <f>INDEX(InputsB!AL:AL,MATCH($A88,InputsB!$A:$A,0))</f>
        <v>0</v>
      </c>
      <c r="AH88" s="219">
        <f>INDEX(InputsB!AM:AM,MATCH($A88,InputsB!$A:$A,0))</f>
        <v>0</v>
      </c>
      <c r="AI88" s="219">
        <f>INDEX(InputsB!AN:AN,MATCH($A88,InputsB!$A:$A,0))</f>
        <v>0</v>
      </c>
      <c r="AJ88" s="219">
        <f>INDEX(InputsB!AO:AO,MATCH($A88,InputsB!$A:$A,0))</f>
        <v>0</v>
      </c>
      <c r="AK88" s="219">
        <f>INDEX(InputsB!AP:AP,MATCH($A88,InputsB!$A:$A,0))</f>
        <v>0</v>
      </c>
      <c r="AL88" s="219">
        <f>INDEX(InputsB!AQ:AQ,MATCH($A88,InputsB!$A:$A,0))</f>
        <v>0</v>
      </c>
      <c r="AM88" s="219">
        <f>INDEX(InputsB!AR:AR,MATCH($A88,InputsB!$A:$A,0))</f>
        <v>0</v>
      </c>
      <c r="AN88" s="219">
        <f>INDEX(InputsB!AS:AS,MATCH($A88,InputsB!$A:$A,0))</f>
        <v>0</v>
      </c>
      <c r="AO88" s="219">
        <f>INDEX(InputsB!AT:AT,MATCH($A88,InputsB!$A:$A,0))</f>
        <v>0</v>
      </c>
      <c r="AP88" s="219">
        <f>INDEX(InputsB!AU:AU,MATCH($A88,InputsB!$A:$A,0))</f>
        <v>0</v>
      </c>
      <c r="AQ88" s="219">
        <f>INDEX(InputsB!AV:AV,MATCH($A88,InputsB!$A:$A,0))</f>
        <v>0</v>
      </c>
      <c r="AR88" s="219">
        <f>INDEX(InputsB!AW:AW,MATCH($A88,InputsB!$A:$A,0))</f>
        <v>0</v>
      </c>
      <c r="AS88" s="219">
        <f>INDEX(InputsB!AX:AX,MATCH($A88,InputsB!$A:$A,0))</f>
        <v>0</v>
      </c>
      <c r="AT88" s="219">
        <f>INDEX(InputsB!AY:AY,MATCH($A88,InputsB!$A:$A,0))</f>
        <v>0</v>
      </c>
      <c r="AU88" s="54"/>
      <c r="AV88" s="219">
        <f>INDEX(InputsC!$G:$G,MATCH($A88,InputsC!$A:$A,0))</f>
        <v>0</v>
      </c>
      <c r="AW88" s="219">
        <f t="shared" si="21"/>
        <v>0</v>
      </c>
    </row>
    <row r="89" spans="1:49">
      <c r="A89" s="195" t="s">
        <v>206</v>
      </c>
      <c r="B89" s="195" t="str">
        <f>INDEX('Ref1'!$E:$E,MATCH(A89,'Ref1'!$A:$A,0))</f>
        <v>Dover</v>
      </c>
      <c r="C89" s="195" t="str">
        <f>INDEX('Ref1'!$F:$F,MATCH($A89,'Ref1'!$A:$A,0))</f>
        <v>E2221</v>
      </c>
      <c r="D89" s="240" t="str">
        <f>INDEX('Ref1'!$G:$G,MATCH($A89,'Ref1'!$A:$A,0))</f>
        <v>E6122</v>
      </c>
      <c r="E89" s="225">
        <f>INDEX(InputsD!$D:$D,MATCH($A89,InputsD!$A:$A,0))</f>
        <v>0</v>
      </c>
      <c r="G89" s="167">
        <f>INDEX(InputsA!R:R,MATCH($A89,InputsA!$A:$A,0))*$A$5+$E89*$A$5</f>
        <v>0</v>
      </c>
      <c r="H89" s="167">
        <f>INDEX(InputsA!S:S,MATCH($A89,InputsA!$A:$A,0))*$A$5+$E89*$A$5</f>
        <v>0</v>
      </c>
      <c r="I89" s="167">
        <f>INDEX(InputsA!T:T,MATCH($A89,InputsA!$A:$A,0))*$A$5+$E89*$A$5</f>
        <v>0</v>
      </c>
      <c r="J89" s="167">
        <f>INDEX(InputsA!U:U,MATCH($A89,InputsA!$A:$A,0))*$A$5+$E89*$A$5</f>
        <v>0</v>
      </c>
      <c r="K89" s="167">
        <f>INDEX(InputsA!V:V,MATCH($A89,InputsA!$A:$A,0))*$A$5+$E89*$A$5</f>
        <v>0</v>
      </c>
      <c r="L89" s="167">
        <f>INDEX(InputsA!W:W,MATCH($A89,InputsA!$A:$A,0))*$A$5+$E89*$A$5</f>
        <v>0</v>
      </c>
      <c r="M89" s="167">
        <f>INDEX(InputsA!X:X,MATCH($A89,InputsA!$A:$A,0))*$A$5+$E89*$A$5</f>
        <v>0</v>
      </c>
      <c r="N89" s="171">
        <f t="shared" si="19"/>
        <v>0</v>
      </c>
      <c r="O89" s="167">
        <f t="shared" si="20"/>
        <v>0</v>
      </c>
      <c r="P89" s="167">
        <f t="shared" si="22"/>
        <v>0</v>
      </c>
      <c r="Q89" s="167">
        <f t="shared" si="23"/>
        <v>0</v>
      </c>
      <c r="R89" s="167">
        <f t="shared" si="24"/>
        <v>0</v>
      </c>
      <c r="S89" s="167">
        <f t="shared" si="25"/>
        <v>0</v>
      </c>
      <c r="T89" s="167">
        <f t="shared" si="26"/>
        <v>0</v>
      </c>
      <c r="U89" s="167">
        <f t="shared" si="27"/>
        <v>0</v>
      </c>
      <c r="V89" s="167">
        <f t="shared" si="28"/>
        <v>0</v>
      </c>
      <c r="W89" s="167">
        <f t="shared" si="29"/>
        <v>0</v>
      </c>
      <c r="X89" s="167">
        <f t="shared" si="30"/>
        <v>0</v>
      </c>
      <c r="Y89" s="167">
        <f t="shared" si="31"/>
        <v>0</v>
      </c>
      <c r="Z89" s="167">
        <f t="shared" si="32"/>
        <v>0</v>
      </c>
      <c r="AA89" s="167">
        <f t="shared" si="33"/>
        <v>0</v>
      </c>
      <c r="AB89" s="167">
        <f t="shared" si="34"/>
        <v>0</v>
      </c>
      <c r="AC89" s="167">
        <f t="shared" si="35"/>
        <v>0</v>
      </c>
      <c r="AD89" s="36"/>
      <c r="AE89" s="219">
        <f>INDEX(InputsB!AJ:AJ,MATCH($A89,InputsB!$A:$A,0))</f>
        <v>0</v>
      </c>
      <c r="AF89" s="219">
        <f>INDEX(InputsB!AK:AK,MATCH($A89,InputsB!$A:$A,0))</f>
        <v>0</v>
      </c>
      <c r="AG89" s="219">
        <f>INDEX(InputsB!AL:AL,MATCH($A89,InputsB!$A:$A,0))</f>
        <v>0</v>
      </c>
      <c r="AH89" s="219">
        <f>INDEX(InputsB!AM:AM,MATCH($A89,InputsB!$A:$A,0))</f>
        <v>0</v>
      </c>
      <c r="AI89" s="219">
        <f>INDEX(InputsB!AN:AN,MATCH($A89,InputsB!$A:$A,0))</f>
        <v>0</v>
      </c>
      <c r="AJ89" s="219">
        <f>INDEX(InputsB!AO:AO,MATCH($A89,InputsB!$A:$A,0))</f>
        <v>0</v>
      </c>
      <c r="AK89" s="219">
        <f>INDEX(InputsB!AP:AP,MATCH($A89,InputsB!$A:$A,0))</f>
        <v>0</v>
      </c>
      <c r="AL89" s="219">
        <f>INDEX(InputsB!AQ:AQ,MATCH($A89,InputsB!$A:$A,0))</f>
        <v>0</v>
      </c>
      <c r="AM89" s="219">
        <f>INDEX(InputsB!AR:AR,MATCH($A89,InputsB!$A:$A,0))</f>
        <v>0</v>
      </c>
      <c r="AN89" s="219">
        <f>INDEX(InputsB!AS:AS,MATCH($A89,InputsB!$A:$A,0))</f>
        <v>0</v>
      </c>
      <c r="AO89" s="219">
        <f>INDEX(InputsB!AT:AT,MATCH($A89,InputsB!$A:$A,0))</f>
        <v>0</v>
      </c>
      <c r="AP89" s="219">
        <f>INDEX(InputsB!AU:AU,MATCH($A89,InputsB!$A:$A,0))</f>
        <v>0</v>
      </c>
      <c r="AQ89" s="219">
        <f>INDEX(InputsB!AV:AV,MATCH($A89,InputsB!$A:$A,0))</f>
        <v>0</v>
      </c>
      <c r="AR89" s="219">
        <f>INDEX(InputsB!AW:AW,MATCH($A89,InputsB!$A:$A,0))</f>
        <v>0</v>
      </c>
      <c r="AS89" s="219">
        <f>INDEX(InputsB!AX:AX,MATCH($A89,InputsB!$A:$A,0))</f>
        <v>0</v>
      </c>
      <c r="AT89" s="219">
        <f>INDEX(InputsB!AY:AY,MATCH($A89,InputsB!$A:$A,0))</f>
        <v>0</v>
      </c>
      <c r="AU89" s="54"/>
      <c r="AV89" s="219">
        <f>INDEX(InputsC!$G:$G,MATCH($A89,InputsC!$A:$A,0))</f>
        <v>0</v>
      </c>
      <c r="AW89" s="219">
        <f t="shared" si="21"/>
        <v>0</v>
      </c>
    </row>
    <row r="90" spans="1:49">
      <c r="A90" s="195" t="s">
        <v>208</v>
      </c>
      <c r="B90" s="195" t="str">
        <f>INDEX('Ref1'!$E:$E,MATCH(A90,'Ref1'!$A:$A,0))</f>
        <v>Dudley</v>
      </c>
      <c r="C90" s="195" t="str">
        <f>INDEX('Ref1'!$F:$F,MATCH($A90,'Ref1'!$A:$A,0))</f>
        <v>NA</v>
      </c>
      <c r="D90" s="240" t="str">
        <f>INDEX('Ref1'!$G:$G,MATCH($A90,'Ref1'!$A:$A,0))</f>
        <v>E6146</v>
      </c>
      <c r="E90" s="225">
        <f>INDEX(InputsD!$D:$D,MATCH($A90,InputsD!$A:$A,0))</f>
        <v>0</v>
      </c>
      <c r="G90" s="167">
        <f>INDEX(InputsA!R:R,MATCH($A90,InputsA!$A:$A,0))*$A$5+$E90*$A$5</f>
        <v>0</v>
      </c>
      <c r="H90" s="167">
        <f>INDEX(InputsA!S:S,MATCH($A90,InputsA!$A:$A,0))*$A$5+$E90*$A$5</f>
        <v>0</v>
      </c>
      <c r="I90" s="167">
        <f>INDEX(InputsA!T:T,MATCH($A90,InputsA!$A:$A,0))*$A$5+$E90*$A$5</f>
        <v>0</v>
      </c>
      <c r="J90" s="167">
        <f>INDEX(InputsA!U:U,MATCH($A90,InputsA!$A:$A,0))*$A$5+$E90*$A$5</f>
        <v>0</v>
      </c>
      <c r="K90" s="167">
        <f>INDEX(InputsA!V:V,MATCH($A90,InputsA!$A:$A,0))*$A$5+$E90*$A$5</f>
        <v>0</v>
      </c>
      <c r="L90" s="167">
        <f>INDEX(InputsA!W:W,MATCH($A90,InputsA!$A:$A,0))*$A$5+$E90*$A$5</f>
        <v>0</v>
      </c>
      <c r="M90" s="167">
        <f>INDEX(InputsA!X:X,MATCH($A90,InputsA!$A:$A,0))*$A$5+$E90*$A$5</f>
        <v>0</v>
      </c>
      <c r="N90" s="171">
        <f t="shared" si="19"/>
        <v>0</v>
      </c>
      <c r="O90" s="167">
        <f t="shared" si="20"/>
        <v>0</v>
      </c>
      <c r="P90" s="167">
        <f t="shared" si="22"/>
        <v>0</v>
      </c>
      <c r="Q90" s="167">
        <f t="shared" si="23"/>
        <v>0</v>
      </c>
      <c r="R90" s="167">
        <f t="shared" si="24"/>
        <v>0</v>
      </c>
      <c r="S90" s="167">
        <f t="shared" si="25"/>
        <v>0</v>
      </c>
      <c r="T90" s="167">
        <f t="shared" si="26"/>
        <v>0</v>
      </c>
      <c r="U90" s="167">
        <f t="shared" si="27"/>
        <v>0</v>
      </c>
      <c r="V90" s="167">
        <f t="shared" si="28"/>
        <v>0</v>
      </c>
      <c r="W90" s="167">
        <f t="shared" si="29"/>
        <v>0</v>
      </c>
      <c r="X90" s="167">
        <f t="shared" si="30"/>
        <v>0</v>
      </c>
      <c r="Y90" s="167">
        <f t="shared" si="31"/>
        <v>0</v>
      </c>
      <c r="Z90" s="167">
        <f t="shared" si="32"/>
        <v>0</v>
      </c>
      <c r="AA90" s="167">
        <f t="shared" si="33"/>
        <v>0</v>
      </c>
      <c r="AB90" s="167">
        <f t="shared" si="34"/>
        <v>0</v>
      </c>
      <c r="AC90" s="167">
        <f t="shared" si="35"/>
        <v>0</v>
      </c>
      <c r="AD90" s="36"/>
      <c r="AE90" s="219">
        <f>INDEX(InputsB!AJ:AJ,MATCH($A90,InputsB!$A:$A,0))</f>
        <v>0</v>
      </c>
      <c r="AF90" s="219">
        <f>INDEX(InputsB!AK:AK,MATCH($A90,InputsB!$A:$A,0))</f>
        <v>0</v>
      </c>
      <c r="AG90" s="219">
        <f>INDEX(InputsB!AL:AL,MATCH($A90,InputsB!$A:$A,0))</f>
        <v>0</v>
      </c>
      <c r="AH90" s="219">
        <f>INDEX(InputsB!AM:AM,MATCH($A90,InputsB!$A:$A,0))</f>
        <v>0</v>
      </c>
      <c r="AI90" s="219">
        <f>INDEX(InputsB!AN:AN,MATCH($A90,InputsB!$A:$A,0))</f>
        <v>0</v>
      </c>
      <c r="AJ90" s="219">
        <f>INDEX(InputsB!AO:AO,MATCH($A90,InputsB!$A:$A,0))</f>
        <v>0</v>
      </c>
      <c r="AK90" s="219">
        <f>INDEX(InputsB!AP:AP,MATCH($A90,InputsB!$A:$A,0))</f>
        <v>0</v>
      </c>
      <c r="AL90" s="219">
        <f>INDEX(InputsB!AQ:AQ,MATCH($A90,InputsB!$A:$A,0))</f>
        <v>0</v>
      </c>
      <c r="AM90" s="219">
        <f>INDEX(InputsB!AR:AR,MATCH($A90,InputsB!$A:$A,0))</f>
        <v>0</v>
      </c>
      <c r="AN90" s="219">
        <f>INDEX(InputsB!AS:AS,MATCH($A90,InputsB!$A:$A,0))</f>
        <v>0</v>
      </c>
      <c r="AO90" s="219">
        <f>INDEX(InputsB!AT:AT,MATCH($A90,InputsB!$A:$A,0))</f>
        <v>0</v>
      </c>
      <c r="AP90" s="219">
        <f>INDEX(InputsB!AU:AU,MATCH($A90,InputsB!$A:$A,0))</f>
        <v>0</v>
      </c>
      <c r="AQ90" s="219">
        <f>INDEX(InputsB!AV:AV,MATCH($A90,InputsB!$A:$A,0))</f>
        <v>0</v>
      </c>
      <c r="AR90" s="219">
        <f>INDEX(InputsB!AW:AW,MATCH($A90,InputsB!$A:$A,0))</f>
        <v>0</v>
      </c>
      <c r="AS90" s="219">
        <f>INDEX(InputsB!AX:AX,MATCH($A90,InputsB!$A:$A,0))</f>
        <v>0</v>
      </c>
      <c r="AT90" s="219">
        <f>INDEX(InputsB!AY:AY,MATCH($A90,InputsB!$A:$A,0))</f>
        <v>0</v>
      </c>
      <c r="AU90" s="54"/>
      <c r="AV90" s="219">
        <f>INDEX(InputsC!$G:$G,MATCH($A90,InputsC!$A:$A,0))</f>
        <v>0</v>
      </c>
      <c r="AW90" s="219">
        <f t="shared" si="21"/>
        <v>0</v>
      </c>
    </row>
    <row r="91" spans="1:49">
      <c r="A91" s="195" t="s">
        <v>210</v>
      </c>
      <c r="B91" s="195" t="str">
        <f>INDEX('Ref1'!$E:$E,MATCH(A91,'Ref1'!$A:$A,0))</f>
        <v>Durham</v>
      </c>
      <c r="C91" s="195" t="str">
        <f>INDEX('Ref1'!$F:$F,MATCH($A91,'Ref1'!$A:$A,0))</f>
        <v>NA</v>
      </c>
      <c r="D91" s="240" t="str">
        <f>INDEX('Ref1'!$G:$G,MATCH($A91,'Ref1'!$A:$A,0))</f>
        <v>E6113</v>
      </c>
      <c r="E91" s="225">
        <f>INDEX(InputsD!$D:$D,MATCH($A91,InputsD!$A:$A,0))</f>
        <v>0</v>
      </c>
      <c r="G91" s="167">
        <f>INDEX(InputsA!R:R,MATCH($A91,InputsA!$A:$A,0))*$A$5+$E91*$A$5</f>
        <v>0</v>
      </c>
      <c r="H91" s="167">
        <f>INDEX(InputsA!S:S,MATCH($A91,InputsA!$A:$A,0))*$A$5+$E91*$A$5</f>
        <v>0</v>
      </c>
      <c r="I91" s="167">
        <f>INDEX(InputsA!T:T,MATCH($A91,InputsA!$A:$A,0))*$A$5+$E91*$A$5</f>
        <v>0</v>
      </c>
      <c r="J91" s="167">
        <f>INDEX(InputsA!U:U,MATCH($A91,InputsA!$A:$A,0))*$A$5+$E91*$A$5</f>
        <v>0</v>
      </c>
      <c r="K91" s="167">
        <f>INDEX(InputsA!V:V,MATCH($A91,InputsA!$A:$A,0))*$A$5+$E91*$A$5</f>
        <v>0</v>
      </c>
      <c r="L91" s="167">
        <f>INDEX(InputsA!W:W,MATCH($A91,InputsA!$A:$A,0))*$A$5+$E91*$A$5</f>
        <v>0</v>
      </c>
      <c r="M91" s="167">
        <f>INDEX(InputsA!X:X,MATCH($A91,InputsA!$A:$A,0))*$A$5+$E91*$A$5</f>
        <v>0</v>
      </c>
      <c r="N91" s="171">
        <f t="shared" si="19"/>
        <v>0</v>
      </c>
      <c r="O91" s="167">
        <f t="shared" si="20"/>
        <v>0</v>
      </c>
      <c r="P91" s="167">
        <f t="shared" si="22"/>
        <v>0</v>
      </c>
      <c r="Q91" s="167">
        <f t="shared" si="23"/>
        <v>0</v>
      </c>
      <c r="R91" s="167">
        <f t="shared" si="24"/>
        <v>0</v>
      </c>
      <c r="S91" s="167">
        <f t="shared" si="25"/>
        <v>0</v>
      </c>
      <c r="T91" s="167">
        <f t="shared" si="26"/>
        <v>0</v>
      </c>
      <c r="U91" s="167">
        <f t="shared" si="27"/>
        <v>0</v>
      </c>
      <c r="V91" s="167">
        <f t="shared" si="28"/>
        <v>0</v>
      </c>
      <c r="W91" s="167">
        <f t="shared" si="29"/>
        <v>0</v>
      </c>
      <c r="X91" s="167">
        <f t="shared" si="30"/>
        <v>0</v>
      </c>
      <c r="Y91" s="167">
        <f t="shared" si="31"/>
        <v>0</v>
      </c>
      <c r="Z91" s="167">
        <f t="shared" si="32"/>
        <v>0</v>
      </c>
      <c r="AA91" s="167">
        <f t="shared" si="33"/>
        <v>0</v>
      </c>
      <c r="AB91" s="167">
        <f t="shared" si="34"/>
        <v>0</v>
      </c>
      <c r="AC91" s="167">
        <f t="shared" si="35"/>
        <v>0</v>
      </c>
      <c r="AD91" s="36"/>
      <c r="AE91" s="219">
        <f>INDEX(InputsB!AJ:AJ,MATCH($A91,InputsB!$A:$A,0))</f>
        <v>0</v>
      </c>
      <c r="AF91" s="219">
        <f>INDEX(InputsB!AK:AK,MATCH($A91,InputsB!$A:$A,0))</f>
        <v>0</v>
      </c>
      <c r="AG91" s="219">
        <f>INDEX(InputsB!AL:AL,MATCH($A91,InputsB!$A:$A,0))</f>
        <v>0</v>
      </c>
      <c r="AH91" s="219">
        <f>INDEX(InputsB!AM:AM,MATCH($A91,InputsB!$A:$A,0))</f>
        <v>0</v>
      </c>
      <c r="AI91" s="219">
        <f>INDEX(InputsB!AN:AN,MATCH($A91,InputsB!$A:$A,0))</f>
        <v>0</v>
      </c>
      <c r="AJ91" s="219">
        <f>INDEX(InputsB!AO:AO,MATCH($A91,InputsB!$A:$A,0))</f>
        <v>0</v>
      </c>
      <c r="AK91" s="219">
        <f>INDEX(InputsB!AP:AP,MATCH($A91,InputsB!$A:$A,0))</f>
        <v>0</v>
      </c>
      <c r="AL91" s="219">
        <f>INDEX(InputsB!AQ:AQ,MATCH($A91,InputsB!$A:$A,0))</f>
        <v>0</v>
      </c>
      <c r="AM91" s="219">
        <f>INDEX(InputsB!AR:AR,MATCH($A91,InputsB!$A:$A,0))</f>
        <v>0</v>
      </c>
      <c r="AN91" s="219">
        <f>INDEX(InputsB!AS:AS,MATCH($A91,InputsB!$A:$A,0))</f>
        <v>0</v>
      </c>
      <c r="AO91" s="219">
        <f>INDEX(InputsB!AT:AT,MATCH($A91,InputsB!$A:$A,0))</f>
        <v>0</v>
      </c>
      <c r="AP91" s="219">
        <f>INDEX(InputsB!AU:AU,MATCH($A91,InputsB!$A:$A,0))</f>
        <v>0</v>
      </c>
      <c r="AQ91" s="219">
        <f>INDEX(InputsB!AV:AV,MATCH($A91,InputsB!$A:$A,0))</f>
        <v>0</v>
      </c>
      <c r="AR91" s="219">
        <f>INDEX(InputsB!AW:AW,MATCH($A91,InputsB!$A:$A,0))</f>
        <v>0</v>
      </c>
      <c r="AS91" s="219">
        <f>INDEX(InputsB!AX:AX,MATCH($A91,InputsB!$A:$A,0))</f>
        <v>0</v>
      </c>
      <c r="AT91" s="219">
        <f>INDEX(InputsB!AY:AY,MATCH($A91,InputsB!$A:$A,0))</f>
        <v>0</v>
      </c>
      <c r="AU91" s="54"/>
      <c r="AV91" s="219">
        <f>INDEX(InputsC!$G:$G,MATCH($A91,InputsC!$A:$A,0))</f>
        <v>0</v>
      </c>
      <c r="AW91" s="219">
        <f t="shared" si="21"/>
        <v>0</v>
      </c>
    </row>
    <row r="92" spans="1:49">
      <c r="A92" s="195" t="s">
        <v>214</v>
      </c>
      <c r="B92" s="195" t="str">
        <f>INDEX('Ref1'!$E:$E,MATCH(A92,'Ref1'!$A:$A,0))</f>
        <v>Ealing</v>
      </c>
      <c r="C92" s="195" t="str">
        <f>INDEX('Ref1'!$F:$F,MATCH($A92,'Ref1'!$A:$A,0))</f>
        <v>E5100</v>
      </c>
      <c r="D92" s="240" t="str">
        <f>INDEX('Ref1'!$G:$G,MATCH($A92,'Ref1'!$A:$A,0))</f>
        <v>NA</v>
      </c>
      <c r="E92" s="225">
        <f>INDEX(InputsD!$D:$D,MATCH($A92,InputsD!$A:$A,0))</f>
        <v>0</v>
      </c>
      <c r="G92" s="167">
        <f>INDEX(InputsA!R:R,MATCH($A92,InputsA!$A:$A,0))*$A$5+$E92*$A$5</f>
        <v>0</v>
      </c>
      <c r="H92" s="167">
        <f>INDEX(InputsA!S:S,MATCH($A92,InputsA!$A:$A,0))*$A$5+$E92*$A$5</f>
        <v>0</v>
      </c>
      <c r="I92" s="167">
        <f>INDEX(InputsA!T:T,MATCH($A92,InputsA!$A:$A,0))*$A$5+$E92*$A$5</f>
        <v>0</v>
      </c>
      <c r="J92" s="167">
        <f>INDEX(InputsA!U:U,MATCH($A92,InputsA!$A:$A,0))*$A$5+$E92*$A$5</f>
        <v>0</v>
      </c>
      <c r="K92" s="167">
        <f>INDEX(InputsA!V:V,MATCH($A92,InputsA!$A:$A,0))*$A$5+$E92*$A$5</f>
        <v>0</v>
      </c>
      <c r="L92" s="167">
        <f>INDEX(InputsA!W:W,MATCH($A92,InputsA!$A:$A,0))*$A$5+$E92*$A$5</f>
        <v>0</v>
      </c>
      <c r="M92" s="167">
        <f>INDEX(InputsA!X:X,MATCH($A92,InputsA!$A:$A,0))*$A$5+$E92*$A$5</f>
        <v>0</v>
      </c>
      <c r="N92" s="171">
        <f t="shared" si="19"/>
        <v>0</v>
      </c>
      <c r="O92" s="167">
        <f t="shared" si="20"/>
        <v>0</v>
      </c>
      <c r="P92" s="167">
        <f t="shared" si="22"/>
        <v>0</v>
      </c>
      <c r="Q92" s="167">
        <f t="shared" si="23"/>
        <v>0</v>
      </c>
      <c r="R92" s="167">
        <f t="shared" si="24"/>
        <v>0</v>
      </c>
      <c r="S92" s="167">
        <f t="shared" si="25"/>
        <v>0</v>
      </c>
      <c r="T92" s="167">
        <f t="shared" si="26"/>
        <v>0</v>
      </c>
      <c r="U92" s="167">
        <f t="shared" si="27"/>
        <v>0</v>
      </c>
      <c r="V92" s="167">
        <f t="shared" si="28"/>
        <v>0</v>
      </c>
      <c r="W92" s="167">
        <f t="shared" si="29"/>
        <v>0</v>
      </c>
      <c r="X92" s="167">
        <f t="shared" si="30"/>
        <v>0</v>
      </c>
      <c r="Y92" s="167">
        <f t="shared" si="31"/>
        <v>0</v>
      </c>
      <c r="Z92" s="167">
        <f t="shared" si="32"/>
        <v>0</v>
      </c>
      <c r="AA92" s="167">
        <f t="shared" si="33"/>
        <v>0</v>
      </c>
      <c r="AB92" s="167">
        <f t="shared" si="34"/>
        <v>0</v>
      </c>
      <c r="AC92" s="167">
        <f t="shared" si="35"/>
        <v>0</v>
      </c>
      <c r="AD92" s="36"/>
      <c r="AE92" s="219">
        <f>INDEX(InputsB!AJ:AJ,MATCH($A92,InputsB!$A:$A,0))</f>
        <v>0</v>
      </c>
      <c r="AF92" s="219">
        <f>INDEX(InputsB!AK:AK,MATCH($A92,InputsB!$A:$A,0))</f>
        <v>0</v>
      </c>
      <c r="AG92" s="219">
        <f>INDEX(InputsB!AL:AL,MATCH($A92,InputsB!$A:$A,0))</f>
        <v>0</v>
      </c>
      <c r="AH92" s="219">
        <f>INDEX(InputsB!AM:AM,MATCH($A92,InputsB!$A:$A,0))</f>
        <v>0</v>
      </c>
      <c r="AI92" s="219">
        <f>INDEX(InputsB!AN:AN,MATCH($A92,InputsB!$A:$A,0))</f>
        <v>0</v>
      </c>
      <c r="AJ92" s="219">
        <f>INDEX(InputsB!AO:AO,MATCH($A92,InputsB!$A:$A,0))</f>
        <v>0</v>
      </c>
      <c r="AK92" s="219">
        <f>INDEX(InputsB!AP:AP,MATCH($A92,InputsB!$A:$A,0))</f>
        <v>0</v>
      </c>
      <c r="AL92" s="219">
        <f>INDEX(InputsB!AQ:AQ,MATCH($A92,InputsB!$A:$A,0))</f>
        <v>0</v>
      </c>
      <c r="AM92" s="219">
        <f>INDEX(InputsB!AR:AR,MATCH($A92,InputsB!$A:$A,0))</f>
        <v>0</v>
      </c>
      <c r="AN92" s="219">
        <f>INDEX(InputsB!AS:AS,MATCH($A92,InputsB!$A:$A,0))</f>
        <v>0</v>
      </c>
      <c r="AO92" s="219">
        <f>INDEX(InputsB!AT:AT,MATCH($A92,InputsB!$A:$A,0))</f>
        <v>0</v>
      </c>
      <c r="AP92" s="219">
        <f>INDEX(InputsB!AU:AU,MATCH($A92,InputsB!$A:$A,0))</f>
        <v>0</v>
      </c>
      <c r="AQ92" s="219">
        <f>INDEX(InputsB!AV:AV,MATCH($A92,InputsB!$A:$A,0))</f>
        <v>0</v>
      </c>
      <c r="AR92" s="219">
        <f>INDEX(InputsB!AW:AW,MATCH($A92,InputsB!$A:$A,0))</f>
        <v>0</v>
      </c>
      <c r="AS92" s="219">
        <f>INDEX(InputsB!AX:AX,MATCH($A92,InputsB!$A:$A,0))</f>
        <v>0</v>
      </c>
      <c r="AT92" s="219">
        <f>INDEX(InputsB!AY:AY,MATCH($A92,InputsB!$A:$A,0))</f>
        <v>0</v>
      </c>
      <c r="AU92" s="54"/>
      <c r="AV92" s="219">
        <f>INDEX(InputsC!$G:$G,MATCH($A92,InputsC!$A:$A,0))</f>
        <v>0</v>
      </c>
      <c r="AW92" s="219">
        <f t="shared" si="21"/>
        <v>0</v>
      </c>
    </row>
    <row r="93" spans="1:49">
      <c r="A93" s="195" t="s">
        <v>216</v>
      </c>
      <c r="B93" s="195" t="str">
        <f>INDEX('Ref1'!$E:$E,MATCH(A93,'Ref1'!$A:$A,0))</f>
        <v>East Cambridgeshire</v>
      </c>
      <c r="C93" s="195" t="str">
        <f>INDEX('Ref1'!$F:$F,MATCH($A93,'Ref1'!$A:$A,0))</f>
        <v>E0521</v>
      </c>
      <c r="D93" s="240" t="str">
        <f>INDEX('Ref1'!$G:$G,MATCH($A93,'Ref1'!$A:$A,0))</f>
        <v>E6105</v>
      </c>
      <c r="E93" s="225">
        <f>INDEX(InputsD!$D:$D,MATCH($A93,InputsD!$A:$A,0))</f>
        <v>0</v>
      </c>
      <c r="G93" s="167">
        <f>INDEX(InputsA!R:R,MATCH($A93,InputsA!$A:$A,0))*$A$5+$E93*$A$5</f>
        <v>0</v>
      </c>
      <c r="H93" s="167">
        <f>INDEX(InputsA!S:S,MATCH($A93,InputsA!$A:$A,0))*$A$5+$E93*$A$5</f>
        <v>0</v>
      </c>
      <c r="I93" s="167">
        <f>INDEX(InputsA!T:T,MATCH($A93,InputsA!$A:$A,0))*$A$5+$E93*$A$5</f>
        <v>0</v>
      </c>
      <c r="J93" s="167">
        <f>INDEX(InputsA!U:U,MATCH($A93,InputsA!$A:$A,0))*$A$5+$E93*$A$5</f>
        <v>0</v>
      </c>
      <c r="K93" s="167">
        <f>INDEX(InputsA!V:V,MATCH($A93,InputsA!$A:$A,0))*$A$5+$E93*$A$5</f>
        <v>0</v>
      </c>
      <c r="L93" s="167">
        <f>INDEX(InputsA!W:W,MATCH($A93,InputsA!$A:$A,0))*$A$5+$E93*$A$5</f>
        <v>0</v>
      </c>
      <c r="M93" s="167">
        <f>INDEX(InputsA!X:X,MATCH($A93,InputsA!$A:$A,0))*$A$5+$E93*$A$5</f>
        <v>0</v>
      </c>
      <c r="N93" s="171">
        <f t="shared" si="19"/>
        <v>0</v>
      </c>
      <c r="O93" s="167">
        <f t="shared" si="20"/>
        <v>0</v>
      </c>
      <c r="P93" s="167">
        <f t="shared" si="22"/>
        <v>0</v>
      </c>
      <c r="Q93" s="167">
        <f t="shared" si="23"/>
        <v>0</v>
      </c>
      <c r="R93" s="167">
        <f t="shared" si="24"/>
        <v>0</v>
      </c>
      <c r="S93" s="167">
        <f t="shared" si="25"/>
        <v>0</v>
      </c>
      <c r="T93" s="167">
        <f t="shared" si="26"/>
        <v>0</v>
      </c>
      <c r="U93" s="167">
        <f t="shared" si="27"/>
        <v>0</v>
      </c>
      <c r="V93" s="167">
        <f t="shared" si="28"/>
        <v>0</v>
      </c>
      <c r="W93" s="167">
        <f t="shared" si="29"/>
        <v>0</v>
      </c>
      <c r="X93" s="167">
        <f t="shared" si="30"/>
        <v>0</v>
      </c>
      <c r="Y93" s="167">
        <f t="shared" si="31"/>
        <v>0</v>
      </c>
      <c r="Z93" s="167">
        <f t="shared" si="32"/>
        <v>0</v>
      </c>
      <c r="AA93" s="167">
        <f t="shared" si="33"/>
        <v>0</v>
      </c>
      <c r="AB93" s="167">
        <f t="shared" si="34"/>
        <v>0</v>
      </c>
      <c r="AC93" s="167">
        <f t="shared" si="35"/>
        <v>0</v>
      </c>
      <c r="AD93" s="36"/>
      <c r="AE93" s="219">
        <f>INDEX(InputsB!AJ:AJ,MATCH($A93,InputsB!$A:$A,0))</f>
        <v>0</v>
      </c>
      <c r="AF93" s="219">
        <f>INDEX(InputsB!AK:AK,MATCH($A93,InputsB!$A:$A,0))</f>
        <v>0</v>
      </c>
      <c r="AG93" s="219">
        <f>INDEX(InputsB!AL:AL,MATCH($A93,InputsB!$A:$A,0))</f>
        <v>0</v>
      </c>
      <c r="AH93" s="219">
        <f>INDEX(InputsB!AM:AM,MATCH($A93,InputsB!$A:$A,0))</f>
        <v>0</v>
      </c>
      <c r="AI93" s="219">
        <f>INDEX(InputsB!AN:AN,MATCH($A93,InputsB!$A:$A,0))</f>
        <v>0</v>
      </c>
      <c r="AJ93" s="219">
        <f>INDEX(InputsB!AO:AO,MATCH($A93,InputsB!$A:$A,0))</f>
        <v>0</v>
      </c>
      <c r="AK93" s="219">
        <f>INDEX(InputsB!AP:AP,MATCH($A93,InputsB!$A:$A,0))</f>
        <v>0</v>
      </c>
      <c r="AL93" s="219">
        <f>INDEX(InputsB!AQ:AQ,MATCH($A93,InputsB!$A:$A,0))</f>
        <v>0</v>
      </c>
      <c r="AM93" s="219">
        <f>INDEX(InputsB!AR:AR,MATCH($A93,InputsB!$A:$A,0))</f>
        <v>0</v>
      </c>
      <c r="AN93" s="219">
        <f>INDEX(InputsB!AS:AS,MATCH($A93,InputsB!$A:$A,0))</f>
        <v>0</v>
      </c>
      <c r="AO93" s="219">
        <f>INDEX(InputsB!AT:AT,MATCH($A93,InputsB!$A:$A,0))</f>
        <v>0</v>
      </c>
      <c r="AP93" s="219">
        <f>INDEX(InputsB!AU:AU,MATCH($A93,InputsB!$A:$A,0))</f>
        <v>0</v>
      </c>
      <c r="AQ93" s="219">
        <f>INDEX(InputsB!AV:AV,MATCH($A93,InputsB!$A:$A,0))</f>
        <v>0</v>
      </c>
      <c r="AR93" s="219">
        <f>INDEX(InputsB!AW:AW,MATCH($A93,InputsB!$A:$A,0))</f>
        <v>0</v>
      </c>
      <c r="AS93" s="219">
        <f>INDEX(InputsB!AX:AX,MATCH($A93,InputsB!$A:$A,0))</f>
        <v>0</v>
      </c>
      <c r="AT93" s="219">
        <f>INDEX(InputsB!AY:AY,MATCH($A93,InputsB!$A:$A,0))</f>
        <v>0</v>
      </c>
      <c r="AU93" s="54"/>
      <c r="AV93" s="219">
        <f>INDEX(InputsC!$G:$G,MATCH($A93,InputsC!$A:$A,0))</f>
        <v>0</v>
      </c>
      <c r="AW93" s="219">
        <f t="shared" si="21"/>
        <v>0</v>
      </c>
    </row>
    <row r="94" spans="1:49">
      <c r="A94" s="195" t="s">
        <v>218</v>
      </c>
      <c r="B94" s="195" t="str">
        <f>INDEX('Ref1'!$E:$E,MATCH(A94,'Ref1'!$A:$A,0))</f>
        <v>East Devon</v>
      </c>
      <c r="C94" s="195" t="str">
        <f>INDEX('Ref1'!$F:$F,MATCH($A94,'Ref1'!$A:$A,0))</f>
        <v>E1121</v>
      </c>
      <c r="D94" s="240" t="str">
        <f>INDEX('Ref1'!$G:$G,MATCH($A94,'Ref1'!$A:$A,0))</f>
        <v>E6161</v>
      </c>
      <c r="E94" s="225">
        <f>INDEX(InputsD!$D:$D,MATCH($A94,InputsD!$A:$A,0))</f>
        <v>0</v>
      </c>
      <c r="G94" s="167">
        <f>INDEX(InputsA!R:R,MATCH($A94,InputsA!$A:$A,0))*$A$5+$E94*$A$5</f>
        <v>0</v>
      </c>
      <c r="H94" s="167">
        <f>INDEX(InputsA!S:S,MATCH($A94,InputsA!$A:$A,0))*$A$5+$E94*$A$5</f>
        <v>0</v>
      </c>
      <c r="I94" s="167">
        <f>INDEX(InputsA!T:T,MATCH($A94,InputsA!$A:$A,0))*$A$5+$E94*$A$5</f>
        <v>0</v>
      </c>
      <c r="J94" s="167">
        <f>INDEX(InputsA!U:U,MATCH($A94,InputsA!$A:$A,0))*$A$5+$E94*$A$5</f>
        <v>0</v>
      </c>
      <c r="K94" s="167">
        <f>INDEX(InputsA!V:V,MATCH($A94,InputsA!$A:$A,0))*$A$5+$E94*$A$5</f>
        <v>0</v>
      </c>
      <c r="L94" s="167">
        <f>INDEX(InputsA!W:W,MATCH($A94,InputsA!$A:$A,0))*$A$5+$E94*$A$5</f>
        <v>0</v>
      </c>
      <c r="M94" s="167">
        <f>INDEX(InputsA!X:X,MATCH($A94,InputsA!$A:$A,0))*$A$5+$E94*$A$5</f>
        <v>0</v>
      </c>
      <c r="N94" s="171">
        <f t="shared" si="19"/>
        <v>0</v>
      </c>
      <c r="O94" s="167">
        <f t="shared" si="20"/>
        <v>0</v>
      </c>
      <c r="P94" s="167">
        <f t="shared" si="22"/>
        <v>0</v>
      </c>
      <c r="Q94" s="167">
        <f t="shared" si="23"/>
        <v>0</v>
      </c>
      <c r="R94" s="167">
        <f t="shared" si="24"/>
        <v>0</v>
      </c>
      <c r="S94" s="167">
        <f t="shared" si="25"/>
        <v>0</v>
      </c>
      <c r="T94" s="167">
        <f t="shared" si="26"/>
        <v>0</v>
      </c>
      <c r="U94" s="167">
        <f t="shared" si="27"/>
        <v>0</v>
      </c>
      <c r="V94" s="167">
        <f t="shared" si="28"/>
        <v>0</v>
      </c>
      <c r="W94" s="167">
        <f t="shared" si="29"/>
        <v>0</v>
      </c>
      <c r="X94" s="167">
        <f t="shared" si="30"/>
        <v>0</v>
      </c>
      <c r="Y94" s="167">
        <f t="shared" si="31"/>
        <v>0</v>
      </c>
      <c r="Z94" s="167">
        <f t="shared" si="32"/>
        <v>0</v>
      </c>
      <c r="AA94" s="167">
        <f t="shared" si="33"/>
        <v>0</v>
      </c>
      <c r="AB94" s="167">
        <f t="shared" si="34"/>
        <v>0</v>
      </c>
      <c r="AC94" s="167">
        <f t="shared" si="35"/>
        <v>0</v>
      </c>
      <c r="AD94" s="36"/>
      <c r="AE94" s="219">
        <f>INDEX(InputsB!AJ:AJ,MATCH($A94,InputsB!$A:$A,0))</f>
        <v>0</v>
      </c>
      <c r="AF94" s="219">
        <f>INDEX(InputsB!AK:AK,MATCH($A94,InputsB!$A:$A,0))</f>
        <v>0</v>
      </c>
      <c r="AG94" s="219">
        <f>INDEX(InputsB!AL:AL,MATCH($A94,InputsB!$A:$A,0))</f>
        <v>0</v>
      </c>
      <c r="AH94" s="219">
        <f>INDEX(InputsB!AM:AM,MATCH($A94,InputsB!$A:$A,0))</f>
        <v>0</v>
      </c>
      <c r="AI94" s="219">
        <f>INDEX(InputsB!AN:AN,MATCH($A94,InputsB!$A:$A,0))</f>
        <v>0</v>
      </c>
      <c r="AJ94" s="219">
        <f>INDEX(InputsB!AO:AO,MATCH($A94,InputsB!$A:$A,0))</f>
        <v>0</v>
      </c>
      <c r="AK94" s="219">
        <f>INDEX(InputsB!AP:AP,MATCH($A94,InputsB!$A:$A,0))</f>
        <v>0</v>
      </c>
      <c r="AL94" s="219">
        <f>INDEX(InputsB!AQ:AQ,MATCH($A94,InputsB!$A:$A,0))</f>
        <v>0</v>
      </c>
      <c r="AM94" s="219">
        <f>INDEX(InputsB!AR:AR,MATCH($A94,InputsB!$A:$A,0))</f>
        <v>0</v>
      </c>
      <c r="AN94" s="219">
        <f>INDEX(InputsB!AS:AS,MATCH($A94,InputsB!$A:$A,0))</f>
        <v>0</v>
      </c>
      <c r="AO94" s="219">
        <f>INDEX(InputsB!AT:AT,MATCH($A94,InputsB!$A:$A,0))</f>
        <v>0</v>
      </c>
      <c r="AP94" s="219">
        <f>INDEX(InputsB!AU:AU,MATCH($A94,InputsB!$A:$A,0))</f>
        <v>0</v>
      </c>
      <c r="AQ94" s="219">
        <f>INDEX(InputsB!AV:AV,MATCH($A94,InputsB!$A:$A,0))</f>
        <v>0</v>
      </c>
      <c r="AR94" s="219">
        <f>INDEX(InputsB!AW:AW,MATCH($A94,InputsB!$A:$A,0))</f>
        <v>0</v>
      </c>
      <c r="AS94" s="219">
        <f>INDEX(InputsB!AX:AX,MATCH($A94,InputsB!$A:$A,0))</f>
        <v>0</v>
      </c>
      <c r="AT94" s="219">
        <f>INDEX(InputsB!AY:AY,MATCH($A94,InputsB!$A:$A,0))</f>
        <v>0</v>
      </c>
      <c r="AU94" s="54"/>
      <c r="AV94" s="219">
        <f>INDEX(InputsC!$G:$G,MATCH($A94,InputsC!$A:$A,0))</f>
        <v>0</v>
      </c>
      <c r="AW94" s="219">
        <f t="shared" si="21"/>
        <v>0</v>
      </c>
    </row>
    <row r="95" spans="1:49">
      <c r="A95" s="195" t="s">
        <v>220</v>
      </c>
      <c r="B95" s="195" t="str">
        <f>INDEX('Ref1'!$E:$E,MATCH(A95,'Ref1'!$A:$A,0))</f>
        <v>East Dorset</v>
      </c>
      <c r="C95" s="195" t="str">
        <f>INDEX('Ref1'!$F:$F,MATCH($A95,'Ref1'!$A:$A,0))</f>
        <v>E1221</v>
      </c>
      <c r="D95" s="240" t="str">
        <f>INDEX('Ref1'!$G:$G,MATCH($A95,'Ref1'!$A:$A,0))</f>
        <v>E6162</v>
      </c>
      <c r="E95" s="225">
        <f>INDEX(InputsD!$D:$D,MATCH($A95,InputsD!$A:$A,0))</f>
        <v>0</v>
      </c>
      <c r="G95" s="167">
        <f>INDEX(InputsA!R:R,MATCH($A95,InputsA!$A:$A,0))*$A$5+$E95*$A$5</f>
        <v>0</v>
      </c>
      <c r="H95" s="167">
        <f>INDEX(InputsA!S:S,MATCH($A95,InputsA!$A:$A,0))*$A$5+$E95*$A$5</f>
        <v>0</v>
      </c>
      <c r="I95" s="167">
        <f>INDEX(InputsA!T:T,MATCH($A95,InputsA!$A:$A,0))*$A$5+$E95*$A$5</f>
        <v>0</v>
      </c>
      <c r="J95" s="167">
        <f>INDEX(InputsA!U:U,MATCH($A95,InputsA!$A:$A,0))*$A$5+$E95*$A$5</f>
        <v>0</v>
      </c>
      <c r="K95" s="167">
        <f>INDEX(InputsA!V:V,MATCH($A95,InputsA!$A:$A,0))*$A$5+$E95*$A$5</f>
        <v>0</v>
      </c>
      <c r="L95" s="167">
        <f>INDEX(InputsA!W:W,MATCH($A95,InputsA!$A:$A,0))*$A$5+$E95*$A$5</f>
        <v>0</v>
      </c>
      <c r="M95" s="167">
        <f>INDEX(InputsA!X:X,MATCH($A95,InputsA!$A:$A,0))*$A$5+$E95*$A$5</f>
        <v>0</v>
      </c>
      <c r="N95" s="171">
        <f t="shared" si="19"/>
        <v>0</v>
      </c>
      <c r="O95" s="167">
        <f t="shared" si="20"/>
        <v>0</v>
      </c>
      <c r="P95" s="167">
        <f t="shared" si="22"/>
        <v>0</v>
      </c>
      <c r="Q95" s="167">
        <f t="shared" si="23"/>
        <v>0</v>
      </c>
      <c r="R95" s="167">
        <f t="shared" si="24"/>
        <v>0</v>
      </c>
      <c r="S95" s="167">
        <f t="shared" si="25"/>
        <v>0</v>
      </c>
      <c r="T95" s="167">
        <f t="shared" si="26"/>
        <v>0</v>
      </c>
      <c r="U95" s="167">
        <f t="shared" si="27"/>
        <v>0</v>
      </c>
      <c r="V95" s="167">
        <f t="shared" si="28"/>
        <v>0</v>
      </c>
      <c r="W95" s="167">
        <f t="shared" si="29"/>
        <v>0</v>
      </c>
      <c r="X95" s="167">
        <f t="shared" si="30"/>
        <v>0</v>
      </c>
      <c r="Y95" s="167">
        <f t="shared" si="31"/>
        <v>0</v>
      </c>
      <c r="Z95" s="167">
        <f t="shared" si="32"/>
        <v>0</v>
      </c>
      <c r="AA95" s="167">
        <f t="shared" si="33"/>
        <v>0</v>
      </c>
      <c r="AB95" s="167">
        <f t="shared" si="34"/>
        <v>0</v>
      </c>
      <c r="AC95" s="167">
        <f t="shared" si="35"/>
        <v>0</v>
      </c>
      <c r="AD95" s="36"/>
      <c r="AE95" s="219">
        <f>INDEX(InputsB!AJ:AJ,MATCH($A95,InputsB!$A:$A,0))</f>
        <v>0</v>
      </c>
      <c r="AF95" s="219">
        <f>INDEX(InputsB!AK:AK,MATCH($A95,InputsB!$A:$A,0))</f>
        <v>0</v>
      </c>
      <c r="AG95" s="219">
        <f>INDEX(InputsB!AL:AL,MATCH($A95,InputsB!$A:$A,0))</f>
        <v>0</v>
      </c>
      <c r="AH95" s="219">
        <f>INDEX(InputsB!AM:AM,MATCH($A95,InputsB!$A:$A,0))</f>
        <v>0</v>
      </c>
      <c r="AI95" s="219">
        <f>INDEX(InputsB!AN:AN,MATCH($A95,InputsB!$A:$A,0))</f>
        <v>0</v>
      </c>
      <c r="AJ95" s="219">
        <f>INDEX(InputsB!AO:AO,MATCH($A95,InputsB!$A:$A,0))</f>
        <v>0</v>
      </c>
      <c r="AK95" s="219">
        <f>INDEX(InputsB!AP:AP,MATCH($A95,InputsB!$A:$A,0))</f>
        <v>0</v>
      </c>
      <c r="AL95" s="219">
        <f>INDEX(InputsB!AQ:AQ,MATCH($A95,InputsB!$A:$A,0))</f>
        <v>0</v>
      </c>
      <c r="AM95" s="219">
        <f>INDEX(InputsB!AR:AR,MATCH($A95,InputsB!$A:$A,0))</f>
        <v>0</v>
      </c>
      <c r="AN95" s="219">
        <f>INDEX(InputsB!AS:AS,MATCH($A95,InputsB!$A:$A,0))</f>
        <v>0</v>
      </c>
      <c r="AO95" s="219">
        <f>INDEX(InputsB!AT:AT,MATCH($A95,InputsB!$A:$A,0))</f>
        <v>0</v>
      </c>
      <c r="AP95" s="219">
        <f>INDEX(InputsB!AU:AU,MATCH($A95,InputsB!$A:$A,0))</f>
        <v>0</v>
      </c>
      <c r="AQ95" s="219">
        <f>INDEX(InputsB!AV:AV,MATCH($A95,InputsB!$A:$A,0))</f>
        <v>0</v>
      </c>
      <c r="AR95" s="219">
        <f>INDEX(InputsB!AW:AW,MATCH($A95,InputsB!$A:$A,0))</f>
        <v>0</v>
      </c>
      <c r="AS95" s="219">
        <f>INDEX(InputsB!AX:AX,MATCH($A95,InputsB!$A:$A,0))</f>
        <v>0</v>
      </c>
      <c r="AT95" s="219">
        <f>INDEX(InputsB!AY:AY,MATCH($A95,InputsB!$A:$A,0))</f>
        <v>0</v>
      </c>
      <c r="AU95" s="54"/>
      <c r="AV95" s="219">
        <f>INDEX(InputsC!$G:$G,MATCH($A95,InputsC!$A:$A,0))</f>
        <v>0</v>
      </c>
      <c r="AW95" s="219">
        <f t="shared" si="21"/>
        <v>0</v>
      </c>
    </row>
    <row r="96" spans="1:49">
      <c r="A96" s="195" t="s">
        <v>222</v>
      </c>
      <c r="B96" s="195" t="str">
        <f>INDEX('Ref1'!$E:$E,MATCH(A96,'Ref1'!$A:$A,0))</f>
        <v>East Hampshire</v>
      </c>
      <c r="C96" s="195" t="str">
        <f>INDEX('Ref1'!$F:$F,MATCH($A96,'Ref1'!$A:$A,0))</f>
        <v>E1721</v>
      </c>
      <c r="D96" s="240" t="str">
        <f>INDEX('Ref1'!$G:$G,MATCH($A96,'Ref1'!$A:$A,0))</f>
        <v>E6117</v>
      </c>
      <c r="E96" s="225">
        <f>INDEX(InputsD!$D:$D,MATCH($A96,InputsD!$A:$A,0))</f>
        <v>0</v>
      </c>
      <c r="G96" s="167">
        <f>INDEX(InputsA!R:R,MATCH($A96,InputsA!$A:$A,0))*$A$5+$E96*$A$5</f>
        <v>0</v>
      </c>
      <c r="H96" s="167">
        <f>INDEX(InputsA!S:S,MATCH($A96,InputsA!$A:$A,0))*$A$5+$E96*$A$5</f>
        <v>0</v>
      </c>
      <c r="I96" s="167">
        <f>INDEX(InputsA!T:T,MATCH($A96,InputsA!$A:$A,0))*$A$5+$E96*$A$5</f>
        <v>0</v>
      </c>
      <c r="J96" s="167">
        <f>INDEX(InputsA!U:U,MATCH($A96,InputsA!$A:$A,0))*$A$5+$E96*$A$5</f>
        <v>0</v>
      </c>
      <c r="K96" s="167">
        <f>INDEX(InputsA!V:V,MATCH($A96,InputsA!$A:$A,0))*$A$5+$E96*$A$5</f>
        <v>0</v>
      </c>
      <c r="L96" s="167">
        <f>INDEX(InputsA!W:W,MATCH($A96,InputsA!$A:$A,0))*$A$5+$E96*$A$5</f>
        <v>0</v>
      </c>
      <c r="M96" s="167">
        <f>INDEX(InputsA!X:X,MATCH($A96,InputsA!$A:$A,0))*$A$5+$E96*$A$5</f>
        <v>0</v>
      </c>
      <c r="N96" s="171">
        <f t="shared" si="19"/>
        <v>0</v>
      </c>
      <c r="O96" s="167">
        <f t="shared" si="20"/>
        <v>0</v>
      </c>
      <c r="P96" s="167">
        <f t="shared" si="22"/>
        <v>0</v>
      </c>
      <c r="Q96" s="167">
        <f t="shared" si="23"/>
        <v>0</v>
      </c>
      <c r="R96" s="167">
        <f t="shared" si="24"/>
        <v>0</v>
      </c>
      <c r="S96" s="167">
        <f t="shared" si="25"/>
        <v>0</v>
      </c>
      <c r="T96" s="167">
        <f t="shared" si="26"/>
        <v>0</v>
      </c>
      <c r="U96" s="167">
        <f t="shared" si="27"/>
        <v>0</v>
      </c>
      <c r="V96" s="167">
        <f t="shared" si="28"/>
        <v>0</v>
      </c>
      <c r="W96" s="167">
        <f t="shared" si="29"/>
        <v>0</v>
      </c>
      <c r="X96" s="167">
        <f t="shared" si="30"/>
        <v>0</v>
      </c>
      <c r="Y96" s="167">
        <f t="shared" si="31"/>
        <v>0</v>
      </c>
      <c r="Z96" s="167">
        <f t="shared" si="32"/>
        <v>0</v>
      </c>
      <c r="AA96" s="167">
        <f t="shared" si="33"/>
        <v>0</v>
      </c>
      <c r="AB96" s="167">
        <f t="shared" si="34"/>
        <v>0</v>
      </c>
      <c r="AC96" s="167">
        <f t="shared" si="35"/>
        <v>0</v>
      </c>
      <c r="AD96" s="36"/>
      <c r="AE96" s="219">
        <f>INDEX(InputsB!AJ:AJ,MATCH($A96,InputsB!$A:$A,0))</f>
        <v>0</v>
      </c>
      <c r="AF96" s="219">
        <f>INDEX(InputsB!AK:AK,MATCH($A96,InputsB!$A:$A,0))</f>
        <v>0</v>
      </c>
      <c r="AG96" s="219">
        <f>INDEX(InputsB!AL:AL,MATCH($A96,InputsB!$A:$A,0))</f>
        <v>0</v>
      </c>
      <c r="AH96" s="219">
        <f>INDEX(InputsB!AM:AM,MATCH($A96,InputsB!$A:$A,0))</f>
        <v>0</v>
      </c>
      <c r="AI96" s="219">
        <f>INDEX(InputsB!AN:AN,MATCH($A96,InputsB!$A:$A,0))</f>
        <v>0</v>
      </c>
      <c r="AJ96" s="219">
        <f>INDEX(InputsB!AO:AO,MATCH($A96,InputsB!$A:$A,0))</f>
        <v>0</v>
      </c>
      <c r="AK96" s="219">
        <f>INDEX(InputsB!AP:AP,MATCH($A96,InputsB!$A:$A,0))</f>
        <v>0</v>
      </c>
      <c r="AL96" s="219">
        <f>INDEX(InputsB!AQ:AQ,MATCH($A96,InputsB!$A:$A,0))</f>
        <v>0</v>
      </c>
      <c r="AM96" s="219">
        <f>INDEX(InputsB!AR:AR,MATCH($A96,InputsB!$A:$A,0))</f>
        <v>0</v>
      </c>
      <c r="AN96" s="219">
        <f>INDEX(InputsB!AS:AS,MATCH($A96,InputsB!$A:$A,0))</f>
        <v>0</v>
      </c>
      <c r="AO96" s="219">
        <f>INDEX(InputsB!AT:AT,MATCH($A96,InputsB!$A:$A,0))</f>
        <v>0</v>
      </c>
      <c r="AP96" s="219">
        <f>INDEX(InputsB!AU:AU,MATCH($A96,InputsB!$A:$A,0))</f>
        <v>0</v>
      </c>
      <c r="AQ96" s="219">
        <f>INDEX(InputsB!AV:AV,MATCH($A96,InputsB!$A:$A,0))</f>
        <v>0</v>
      </c>
      <c r="AR96" s="219">
        <f>INDEX(InputsB!AW:AW,MATCH($A96,InputsB!$A:$A,0))</f>
        <v>0</v>
      </c>
      <c r="AS96" s="219">
        <f>INDEX(InputsB!AX:AX,MATCH($A96,InputsB!$A:$A,0))</f>
        <v>0</v>
      </c>
      <c r="AT96" s="219">
        <f>INDEX(InputsB!AY:AY,MATCH($A96,InputsB!$A:$A,0))</f>
        <v>0</v>
      </c>
      <c r="AU96" s="54"/>
      <c r="AV96" s="219">
        <f>INDEX(InputsC!$G:$G,MATCH($A96,InputsC!$A:$A,0))</f>
        <v>0</v>
      </c>
      <c r="AW96" s="219">
        <f t="shared" si="21"/>
        <v>0</v>
      </c>
    </row>
    <row r="97" spans="1:49">
      <c r="A97" s="195" t="s">
        <v>224</v>
      </c>
      <c r="B97" s="195" t="str">
        <f>INDEX('Ref1'!$E:$E,MATCH(A97,'Ref1'!$A:$A,0))</f>
        <v>East Hertfordshire</v>
      </c>
      <c r="C97" s="195" t="str">
        <f>INDEX('Ref1'!$F:$F,MATCH($A97,'Ref1'!$A:$A,0))</f>
        <v>E1920</v>
      </c>
      <c r="D97" s="240" t="str">
        <f>INDEX('Ref1'!$G:$G,MATCH($A97,'Ref1'!$A:$A,0))</f>
        <v>NA</v>
      </c>
      <c r="E97" s="225">
        <f>INDEX(InputsD!$D:$D,MATCH($A97,InputsD!$A:$A,0))</f>
        <v>0</v>
      </c>
      <c r="G97" s="167">
        <f>INDEX(InputsA!R:R,MATCH($A97,InputsA!$A:$A,0))*$A$5+$E97*$A$5</f>
        <v>0</v>
      </c>
      <c r="H97" s="167">
        <f>INDEX(InputsA!S:S,MATCH($A97,InputsA!$A:$A,0))*$A$5+$E97*$A$5</f>
        <v>0</v>
      </c>
      <c r="I97" s="167">
        <f>INDEX(InputsA!T:T,MATCH($A97,InputsA!$A:$A,0))*$A$5+$E97*$A$5</f>
        <v>0</v>
      </c>
      <c r="J97" s="167">
        <f>INDEX(InputsA!U:U,MATCH($A97,InputsA!$A:$A,0))*$A$5+$E97*$A$5</f>
        <v>0</v>
      </c>
      <c r="K97" s="167">
        <f>INDEX(InputsA!V:V,MATCH($A97,InputsA!$A:$A,0))*$A$5+$E97*$A$5</f>
        <v>0</v>
      </c>
      <c r="L97" s="167">
        <f>INDEX(InputsA!W:W,MATCH($A97,InputsA!$A:$A,0))*$A$5+$E97*$A$5</f>
        <v>0</v>
      </c>
      <c r="M97" s="167">
        <f>INDEX(InputsA!X:X,MATCH($A97,InputsA!$A:$A,0))*$A$5+$E97*$A$5</f>
        <v>0</v>
      </c>
      <c r="N97" s="171">
        <f t="shared" si="19"/>
        <v>0</v>
      </c>
      <c r="O97" s="167">
        <f t="shared" si="20"/>
        <v>0</v>
      </c>
      <c r="P97" s="167">
        <f t="shared" si="22"/>
        <v>0</v>
      </c>
      <c r="Q97" s="167">
        <f t="shared" si="23"/>
        <v>0</v>
      </c>
      <c r="R97" s="167">
        <f t="shared" si="24"/>
        <v>0</v>
      </c>
      <c r="S97" s="167">
        <f t="shared" si="25"/>
        <v>0</v>
      </c>
      <c r="T97" s="167">
        <f t="shared" si="26"/>
        <v>0</v>
      </c>
      <c r="U97" s="167">
        <f t="shared" si="27"/>
        <v>0</v>
      </c>
      <c r="V97" s="167">
        <f t="shared" si="28"/>
        <v>0</v>
      </c>
      <c r="W97" s="167">
        <f t="shared" si="29"/>
        <v>0</v>
      </c>
      <c r="X97" s="167">
        <f t="shared" si="30"/>
        <v>0</v>
      </c>
      <c r="Y97" s="167">
        <f t="shared" si="31"/>
        <v>0</v>
      </c>
      <c r="Z97" s="167">
        <f t="shared" si="32"/>
        <v>0</v>
      </c>
      <c r="AA97" s="167">
        <f t="shared" si="33"/>
        <v>0</v>
      </c>
      <c r="AB97" s="167">
        <f t="shared" si="34"/>
        <v>0</v>
      </c>
      <c r="AC97" s="167">
        <f t="shared" si="35"/>
        <v>0</v>
      </c>
      <c r="AD97" s="36"/>
      <c r="AE97" s="219">
        <f>INDEX(InputsB!AJ:AJ,MATCH($A97,InputsB!$A:$A,0))</f>
        <v>0</v>
      </c>
      <c r="AF97" s="219">
        <f>INDEX(InputsB!AK:AK,MATCH($A97,InputsB!$A:$A,0))</f>
        <v>0</v>
      </c>
      <c r="AG97" s="219">
        <f>INDEX(InputsB!AL:AL,MATCH($A97,InputsB!$A:$A,0))</f>
        <v>0</v>
      </c>
      <c r="AH97" s="219">
        <f>INDEX(InputsB!AM:AM,MATCH($A97,InputsB!$A:$A,0))</f>
        <v>0</v>
      </c>
      <c r="AI97" s="219">
        <f>INDEX(InputsB!AN:AN,MATCH($A97,InputsB!$A:$A,0))</f>
        <v>0</v>
      </c>
      <c r="AJ97" s="219">
        <f>INDEX(InputsB!AO:AO,MATCH($A97,InputsB!$A:$A,0))</f>
        <v>0</v>
      </c>
      <c r="AK97" s="219">
        <f>INDEX(InputsB!AP:AP,MATCH($A97,InputsB!$A:$A,0))</f>
        <v>0</v>
      </c>
      <c r="AL97" s="219">
        <f>INDEX(InputsB!AQ:AQ,MATCH($A97,InputsB!$A:$A,0))</f>
        <v>0</v>
      </c>
      <c r="AM97" s="219">
        <f>INDEX(InputsB!AR:AR,MATCH($A97,InputsB!$A:$A,0))</f>
        <v>0</v>
      </c>
      <c r="AN97" s="219">
        <f>INDEX(InputsB!AS:AS,MATCH($A97,InputsB!$A:$A,0))</f>
        <v>0</v>
      </c>
      <c r="AO97" s="219">
        <f>INDEX(InputsB!AT:AT,MATCH($A97,InputsB!$A:$A,0))</f>
        <v>0</v>
      </c>
      <c r="AP97" s="219">
        <f>INDEX(InputsB!AU:AU,MATCH($A97,InputsB!$A:$A,0))</f>
        <v>0</v>
      </c>
      <c r="AQ97" s="219">
        <f>INDEX(InputsB!AV:AV,MATCH($A97,InputsB!$A:$A,0))</f>
        <v>0</v>
      </c>
      <c r="AR97" s="219">
        <f>INDEX(InputsB!AW:AW,MATCH($A97,InputsB!$A:$A,0))</f>
        <v>0</v>
      </c>
      <c r="AS97" s="219">
        <f>INDEX(InputsB!AX:AX,MATCH($A97,InputsB!$A:$A,0))</f>
        <v>0</v>
      </c>
      <c r="AT97" s="219">
        <f>INDEX(InputsB!AY:AY,MATCH($A97,InputsB!$A:$A,0))</f>
        <v>0</v>
      </c>
      <c r="AU97" s="54"/>
      <c r="AV97" s="219">
        <f>INDEX(InputsC!$G:$G,MATCH($A97,InputsC!$A:$A,0))</f>
        <v>0</v>
      </c>
      <c r="AW97" s="219">
        <f t="shared" si="21"/>
        <v>0</v>
      </c>
    </row>
    <row r="98" spans="1:49">
      <c r="A98" s="195" t="s">
        <v>226</v>
      </c>
      <c r="B98" s="195" t="str">
        <f>INDEX('Ref1'!$E:$E,MATCH(A98,'Ref1'!$A:$A,0))</f>
        <v>East Lindsey</v>
      </c>
      <c r="C98" s="195" t="str">
        <f>INDEX('Ref1'!$F:$F,MATCH($A98,'Ref1'!$A:$A,0))</f>
        <v>E2520</v>
      </c>
      <c r="D98" s="240" t="str">
        <f>INDEX('Ref1'!$G:$G,MATCH($A98,'Ref1'!$A:$A,0))</f>
        <v>NA</v>
      </c>
      <c r="E98" s="225">
        <f>INDEX(InputsD!$D:$D,MATCH($A98,InputsD!$A:$A,0))</f>
        <v>0</v>
      </c>
      <c r="G98" s="167">
        <f>INDEX(InputsA!R:R,MATCH($A98,InputsA!$A:$A,0))*$A$5+$E98*$A$5</f>
        <v>0</v>
      </c>
      <c r="H98" s="167">
        <f>INDEX(InputsA!S:S,MATCH($A98,InputsA!$A:$A,0))*$A$5+$E98*$A$5</f>
        <v>0</v>
      </c>
      <c r="I98" s="167">
        <f>INDEX(InputsA!T:T,MATCH($A98,InputsA!$A:$A,0))*$A$5+$E98*$A$5</f>
        <v>0</v>
      </c>
      <c r="J98" s="167">
        <f>INDEX(InputsA!U:U,MATCH($A98,InputsA!$A:$A,0))*$A$5+$E98*$A$5</f>
        <v>0</v>
      </c>
      <c r="K98" s="167">
        <f>INDEX(InputsA!V:V,MATCH($A98,InputsA!$A:$A,0))*$A$5+$E98*$A$5</f>
        <v>0</v>
      </c>
      <c r="L98" s="167">
        <f>INDEX(InputsA!W:W,MATCH($A98,InputsA!$A:$A,0))*$A$5+$E98*$A$5</f>
        <v>0</v>
      </c>
      <c r="M98" s="167">
        <f>INDEX(InputsA!X:X,MATCH($A98,InputsA!$A:$A,0))*$A$5+$E98*$A$5</f>
        <v>0</v>
      </c>
      <c r="N98" s="171">
        <f t="shared" si="19"/>
        <v>0</v>
      </c>
      <c r="O98" s="167">
        <f t="shared" si="20"/>
        <v>0</v>
      </c>
      <c r="P98" s="167">
        <f t="shared" si="22"/>
        <v>0</v>
      </c>
      <c r="Q98" s="167">
        <f t="shared" si="23"/>
        <v>0</v>
      </c>
      <c r="R98" s="167">
        <f t="shared" si="24"/>
        <v>0</v>
      </c>
      <c r="S98" s="167">
        <f t="shared" si="25"/>
        <v>0</v>
      </c>
      <c r="T98" s="167">
        <f t="shared" si="26"/>
        <v>0</v>
      </c>
      <c r="U98" s="167">
        <f t="shared" si="27"/>
        <v>0</v>
      </c>
      <c r="V98" s="167">
        <f t="shared" si="28"/>
        <v>0</v>
      </c>
      <c r="W98" s="167">
        <f t="shared" si="29"/>
        <v>0</v>
      </c>
      <c r="X98" s="167">
        <f t="shared" si="30"/>
        <v>0</v>
      </c>
      <c r="Y98" s="167">
        <f t="shared" si="31"/>
        <v>0</v>
      </c>
      <c r="Z98" s="167">
        <f t="shared" si="32"/>
        <v>0</v>
      </c>
      <c r="AA98" s="167">
        <f t="shared" si="33"/>
        <v>0</v>
      </c>
      <c r="AB98" s="167">
        <f t="shared" si="34"/>
        <v>0</v>
      </c>
      <c r="AC98" s="167">
        <f t="shared" si="35"/>
        <v>0</v>
      </c>
      <c r="AD98" s="36"/>
      <c r="AE98" s="219">
        <f>INDEX(InputsB!AJ:AJ,MATCH($A98,InputsB!$A:$A,0))</f>
        <v>0</v>
      </c>
      <c r="AF98" s="219">
        <f>INDEX(InputsB!AK:AK,MATCH($A98,InputsB!$A:$A,0))</f>
        <v>0</v>
      </c>
      <c r="AG98" s="219">
        <f>INDEX(InputsB!AL:AL,MATCH($A98,InputsB!$A:$A,0))</f>
        <v>0</v>
      </c>
      <c r="AH98" s="219">
        <f>INDEX(InputsB!AM:AM,MATCH($A98,InputsB!$A:$A,0))</f>
        <v>0</v>
      </c>
      <c r="AI98" s="219">
        <f>INDEX(InputsB!AN:AN,MATCH($A98,InputsB!$A:$A,0))</f>
        <v>0</v>
      </c>
      <c r="AJ98" s="219">
        <f>INDEX(InputsB!AO:AO,MATCH($A98,InputsB!$A:$A,0))</f>
        <v>0</v>
      </c>
      <c r="AK98" s="219">
        <f>INDEX(InputsB!AP:AP,MATCH($A98,InputsB!$A:$A,0))</f>
        <v>0</v>
      </c>
      <c r="AL98" s="219">
        <f>INDEX(InputsB!AQ:AQ,MATCH($A98,InputsB!$A:$A,0))</f>
        <v>0</v>
      </c>
      <c r="AM98" s="219">
        <f>INDEX(InputsB!AR:AR,MATCH($A98,InputsB!$A:$A,0))</f>
        <v>0</v>
      </c>
      <c r="AN98" s="219">
        <f>INDEX(InputsB!AS:AS,MATCH($A98,InputsB!$A:$A,0))</f>
        <v>0</v>
      </c>
      <c r="AO98" s="219">
        <f>INDEX(InputsB!AT:AT,MATCH($A98,InputsB!$A:$A,0))</f>
        <v>0</v>
      </c>
      <c r="AP98" s="219">
        <f>INDEX(InputsB!AU:AU,MATCH($A98,InputsB!$A:$A,0))</f>
        <v>0</v>
      </c>
      <c r="AQ98" s="219">
        <f>INDEX(InputsB!AV:AV,MATCH($A98,InputsB!$A:$A,0))</f>
        <v>0</v>
      </c>
      <c r="AR98" s="219">
        <f>INDEX(InputsB!AW:AW,MATCH($A98,InputsB!$A:$A,0))</f>
        <v>0</v>
      </c>
      <c r="AS98" s="219">
        <f>INDEX(InputsB!AX:AX,MATCH($A98,InputsB!$A:$A,0))</f>
        <v>0</v>
      </c>
      <c r="AT98" s="219">
        <f>INDEX(InputsB!AY:AY,MATCH($A98,InputsB!$A:$A,0))</f>
        <v>0</v>
      </c>
      <c r="AU98" s="54"/>
      <c r="AV98" s="219">
        <f>INDEX(InputsC!$G:$G,MATCH($A98,InputsC!$A:$A,0))</f>
        <v>0</v>
      </c>
      <c r="AW98" s="219">
        <f t="shared" si="21"/>
        <v>0</v>
      </c>
    </row>
    <row r="99" spans="1:49">
      <c r="A99" s="195" t="s">
        <v>228</v>
      </c>
      <c r="B99" s="195" t="str">
        <f>INDEX('Ref1'!$E:$E,MATCH(A99,'Ref1'!$A:$A,0))</f>
        <v>East Northamptonshire</v>
      </c>
      <c r="C99" s="195" t="str">
        <f>INDEX('Ref1'!$F:$F,MATCH($A99,'Ref1'!$A:$A,0))</f>
        <v>E2820</v>
      </c>
      <c r="D99" s="240" t="str">
        <f>INDEX('Ref1'!$G:$G,MATCH($A99,'Ref1'!$A:$A,0))</f>
        <v>NA</v>
      </c>
      <c r="E99" s="225">
        <f>INDEX(InputsD!$D:$D,MATCH($A99,InputsD!$A:$A,0))</f>
        <v>0</v>
      </c>
      <c r="G99" s="167">
        <f>INDEX(InputsA!R:R,MATCH($A99,InputsA!$A:$A,0))*$A$5+$E99*$A$5</f>
        <v>0</v>
      </c>
      <c r="H99" s="167">
        <f>INDEX(InputsA!S:S,MATCH($A99,InputsA!$A:$A,0))*$A$5+$E99*$A$5</f>
        <v>0</v>
      </c>
      <c r="I99" s="167">
        <f>INDEX(InputsA!T:T,MATCH($A99,InputsA!$A:$A,0))*$A$5+$E99*$A$5</f>
        <v>0</v>
      </c>
      <c r="J99" s="167">
        <f>INDEX(InputsA!U:U,MATCH($A99,InputsA!$A:$A,0))*$A$5+$E99*$A$5</f>
        <v>0</v>
      </c>
      <c r="K99" s="167">
        <f>INDEX(InputsA!V:V,MATCH($A99,InputsA!$A:$A,0))*$A$5+$E99*$A$5</f>
        <v>0</v>
      </c>
      <c r="L99" s="167">
        <f>INDEX(InputsA!W:W,MATCH($A99,InputsA!$A:$A,0))*$A$5+$E99*$A$5</f>
        <v>0</v>
      </c>
      <c r="M99" s="167">
        <f>INDEX(InputsA!X:X,MATCH($A99,InputsA!$A:$A,0))*$A$5+$E99*$A$5</f>
        <v>0</v>
      </c>
      <c r="N99" s="171">
        <f t="shared" si="19"/>
        <v>0</v>
      </c>
      <c r="O99" s="167">
        <f t="shared" si="20"/>
        <v>0</v>
      </c>
      <c r="P99" s="167">
        <f t="shared" si="22"/>
        <v>0</v>
      </c>
      <c r="Q99" s="167">
        <f t="shared" si="23"/>
        <v>0</v>
      </c>
      <c r="R99" s="167">
        <f t="shared" si="24"/>
        <v>0</v>
      </c>
      <c r="S99" s="167">
        <f t="shared" si="25"/>
        <v>0</v>
      </c>
      <c r="T99" s="167">
        <f t="shared" si="26"/>
        <v>0</v>
      </c>
      <c r="U99" s="167">
        <f t="shared" si="27"/>
        <v>0</v>
      </c>
      <c r="V99" s="167">
        <f t="shared" si="28"/>
        <v>0</v>
      </c>
      <c r="W99" s="167">
        <f t="shared" si="29"/>
        <v>0</v>
      </c>
      <c r="X99" s="167">
        <f t="shared" si="30"/>
        <v>0</v>
      </c>
      <c r="Y99" s="167">
        <f t="shared" si="31"/>
        <v>0</v>
      </c>
      <c r="Z99" s="167">
        <f t="shared" si="32"/>
        <v>0</v>
      </c>
      <c r="AA99" s="167">
        <f t="shared" si="33"/>
        <v>0</v>
      </c>
      <c r="AB99" s="167">
        <f t="shared" si="34"/>
        <v>0</v>
      </c>
      <c r="AC99" s="167">
        <f t="shared" si="35"/>
        <v>0</v>
      </c>
      <c r="AD99" s="36"/>
      <c r="AE99" s="219">
        <f>INDEX(InputsB!AJ:AJ,MATCH($A99,InputsB!$A:$A,0))</f>
        <v>0</v>
      </c>
      <c r="AF99" s="219">
        <f>INDEX(InputsB!AK:AK,MATCH($A99,InputsB!$A:$A,0))</f>
        <v>0</v>
      </c>
      <c r="AG99" s="219">
        <f>INDEX(InputsB!AL:AL,MATCH($A99,InputsB!$A:$A,0))</f>
        <v>0</v>
      </c>
      <c r="AH99" s="219">
        <f>INDEX(InputsB!AM:AM,MATCH($A99,InputsB!$A:$A,0))</f>
        <v>0</v>
      </c>
      <c r="AI99" s="219">
        <f>INDEX(InputsB!AN:AN,MATCH($A99,InputsB!$A:$A,0))</f>
        <v>0</v>
      </c>
      <c r="AJ99" s="219">
        <f>INDEX(InputsB!AO:AO,MATCH($A99,InputsB!$A:$A,0))</f>
        <v>0</v>
      </c>
      <c r="AK99" s="219">
        <f>INDEX(InputsB!AP:AP,MATCH($A99,InputsB!$A:$A,0))</f>
        <v>0</v>
      </c>
      <c r="AL99" s="219">
        <f>INDEX(InputsB!AQ:AQ,MATCH($A99,InputsB!$A:$A,0))</f>
        <v>0</v>
      </c>
      <c r="AM99" s="219">
        <f>INDEX(InputsB!AR:AR,MATCH($A99,InputsB!$A:$A,0))</f>
        <v>0</v>
      </c>
      <c r="AN99" s="219">
        <f>INDEX(InputsB!AS:AS,MATCH($A99,InputsB!$A:$A,0))</f>
        <v>0</v>
      </c>
      <c r="AO99" s="219">
        <f>INDEX(InputsB!AT:AT,MATCH($A99,InputsB!$A:$A,0))</f>
        <v>0</v>
      </c>
      <c r="AP99" s="219">
        <f>INDEX(InputsB!AU:AU,MATCH($A99,InputsB!$A:$A,0))</f>
        <v>0</v>
      </c>
      <c r="AQ99" s="219">
        <f>INDEX(InputsB!AV:AV,MATCH($A99,InputsB!$A:$A,0))</f>
        <v>0</v>
      </c>
      <c r="AR99" s="219">
        <f>INDEX(InputsB!AW:AW,MATCH($A99,InputsB!$A:$A,0))</f>
        <v>0</v>
      </c>
      <c r="AS99" s="219">
        <f>INDEX(InputsB!AX:AX,MATCH($A99,InputsB!$A:$A,0))</f>
        <v>0</v>
      </c>
      <c r="AT99" s="219">
        <f>INDEX(InputsB!AY:AY,MATCH($A99,InputsB!$A:$A,0))</f>
        <v>0</v>
      </c>
      <c r="AU99" s="54"/>
      <c r="AV99" s="219">
        <f>INDEX(InputsC!$G:$G,MATCH($A99,InputsC!$A:$A,0))</f>
        <v>0</v>
      </c>
      <c r="AW99" s="219">
        <f t="shared" si="21"/>
        <v>0</v>
      </c>
    </row>
    <row r="100" spans="1:49">
      <c r="A100" s="195" t="s">
        <v>230</v>
      </c>
      <c r="B100" s="195" t="str">
        <f>INDEX('Ref1'!$E:$E,MATCH(A100,'Ref1'!$A:$A,0))</f>
        <v>East Riding of Yorkshire</v>
      </c>
      <c r="C100" s="195" t="str">
        <f>INDEX('Ref1'!$F:$F,MATCH($A100,'Ref1'!$A:$A,0))</f>
        <v>NA</v>
      </c>
      <c r="D100" s="240" t="str">
        <f>INDEX('Ref1'!$G:$G,MATCH($A100,'Ref1'!$A:$A,0))</f>
        <v>E6120</v>
      </c>
      <c r="E100" s="225">
        <f>INDEX(InputsD!$D:$D,MATCH($A100,InputsD!$A:$A,0))</f>
        <v>0</v>
      </c>
      <c r="G100" s="167">
        <f>INDEX(InputsA!R:R,MATCH($A100,InputsA!$A:$A,0))*$A$5+$E100*$A$5</f>
        <v>0</v>
      </c>
      <c r="H100" s="167">
        <f>INDEX(InputsA!S:S,MATCH($A100,InputsA!$A:$A,0))*$A$5+$E100*$A$5</f>
        <v>0</v>
      </c>
      <c r="I100" s="167">
        <f>INDEX(InputsA!T:T,MATCH($A100,InputsA!$A:$A,0))*$A$5+$E100*$A$5</f>
        <v>0</v>
      </c>
      <c r="J100" s="167">
        <f>INDEX(InputsA!U:U,MATCH($A100,InputsA!$A:$A,0))*$A$5+$E100*$A$5</f>
        <v>0</v>
      </c>
      <c r="K100" s="167">
        <f>INDEX(InputsA!V:V,MATCH($A100,InputsA!$A:$A,0))*$A$5+$E100*$A$5</f>
        <v>0</v>
      </c>
      <c r="L100" s="167">
        <f>INDEX(InputsA!W:W,MATCH($A100,InputsA!$A:$A,0))*$A$5+$E100*$A$5</f>
        <v>0</v>
      </c>
      <c r="M100" s="167">
        <f>INDEX(InputsA!X:X,MATCH($A100,InputsA!$A:$A,0))*$A$5+$E100*$A$5</f>
        <v>0</v>
      </c>
      <c r="N100" s="171">
        <f t="shared" si="19"/>
        <v>0</v>
      </c>
      <c r="O100" s="167">
        <f t="shared" si="20"/>
        <v>0</v>
      </c>
      <c r="P100" s="167">
        <f t="shared" si="22"/>
        <v>0</v>
      </c>
      <c r="Q100" s="167">
        <f t="shared" si="23"/>
        <v>0</v>
      </c>
      <c r="R100" s="167">
        <f t="shared" si="24"/>
        <v>0</v>
      </c>
      <c r="S100" s="167">
        <f t="shared" si="25"/>
        <v>0</v>
      </c>
      <c r="T100" s="167">
        <f t="shared" si="26"/>
        <v>0</v>
      </c>
      <c r="U100" s="167">
        <f t="shared" si="27"/>
        <v>0</v>
      </c>
      <c r="V100" s="167">
        <f t="shared" si="28"/>
        <v>0</v>
      </c>
      <c r="W100" s="167">
        <f t="shared" si="29"/>
        <v>0</v>
      </c>
      <c r="X100" s="167">
        <f t="shared" si="30"/>
        <v>0</v>
      </c>
      <c r="Y100" s="167">
        <f t="shared" si="31"/>
        <v>0</v>
      </c>
      <c r="Z100" s="167">
        <f t="shared" si="32"/>
        <v>0</v>
      </c>
      <c r="AA100" s="167">
        <f t="shared" si="33"/>
        <v>0</v>
      </c>
      <c r="AB100" s="167">
        <f t="shared" si="34"/>
        <v>0</v>
      </c>
      <c r="AC100" s="167">
        <f t="shared" si="35"/>
        <v>0</v>
      </c>
      <c r="AD100" s="36"/>
      <c r="AE100" s="219">
        <f>INDEX(InputsB!AJ:AJ,MATCH($A100,InputsB!$A:$A,0))</f>
        <v>0</v>
      </c>
      <c r="AF100" s="219">
        <f>INDEX(InputsB!AK:AK,MATCH($A100,InputsB!$A:$A,0))</f>
        <v>0</v>
      </c>
      <c r="AG100" s="219">
        <f>INDEX(InputsB!AL:AL,MATCH($A100,InputsB!$A:$A,0))</f>
        <v>0</v>
      </c>
      <c r="AH100" s="219">
        <f>INDEX(InputsB!AM:AM,MATCH($A100,InputsB!$A:$A,0))</f>
        <v>0</v>
      </c>
      <c r="AI100" s="219">
        <f>INDEX(InputsB!AN:AN,MATCH($A100,InputsB!$A:$A,0))</f>
        <v>0</v>
      </c>
      <c r="AJ100" s="219">
        <f>INDEX(InputsB!AO:AO,MATCH($A100,InputsB!$A:$A,0))</f>
        <v>0</v>
      </c>
      <c r="AK100" s="219">
        <f>INDEX(InputsB!AP:AP,MATCH($A100,InputsB!$A:$A,0))</f>
        <v>0</v>
      </c>
      <c r="AL100" s="219">
        <f>INDEX(InputsB!AQ:AQ,MATCH($A100,InputsB!$A:$A,0))</f>
        <v>0</v>
      </c>
      <c r="AM100" s="219">
        <f>INDEX(InputsB!AR:AR,MATCH($A100,InputsB!$A:$A,0))</f>
        <v>0</v>
      </c>
      <c r="AN100" s="219">
        <f>INDEX(InputsB!AS:AS,MATCH($A100,InputsB!$A:$A,0))</f>
        <v>0</v>
      </c>
      <c r="AO100" s="219">
        <f>INDEX(InputsB!AT:AT,MATCH($A100,InputsB!$A:$A,0))</f>
        <v>0</v>
      </c>
      <c r="AP100" s="219">
        <f>INDEX(InputsB!AU:AU,MATCH($A100,InputsB!$A:$A,0))</f>
        <v>0</v>
      </c>
      <c r="AQ100" s="219">
        <f>INDEX(InputsB!AV:AV,MATCH($A100,InputsB!$A:$A,0))</f>
        <v>0</v>
      </c>
      <c r="AR100" s="219">
        <f>INDEX(InputsB!AW:AW,MATCH($A100,InputsB!$A:$A,0))</f>
        <v>0</v>
      </c>
      <c r="AS100" s="219">
        <f>INDEX(InputsB!AX:AX,MATCH($A100,InputsB!$A:$A,0))</f>
        <v>0</v>
      </c>
      <c r="AT100" s="219">
        <f>INDEX(InputsB!AY:AY,MATCH($A100,InputsB!$A:$A,0))</f>
        <v>0</v>
      </c>
      <c r="AU100" s="54"/>
      <c r="AV100" s="219">
        <f>INDEX(InputsC!$G:$G,MATCH($A100,InputsC!$A:$A,0))</f>
        <v>0</v>
      </c>
      <c r="AW100" s="219">
        <f t="shared" si="21"/>
        <v>0</v>
      </c>
    </row>
    <row r="101" spans="1:49">
      <c r="A101" s="195" t="s">
        <v>232</v>
      </c>
      <c r="B101" s="195" t="str">
        <f>INDEX('Ref1'!$E:$E,MATCH(A101,'Ref1'!$A:$A,0))</f>
        <v>East Staffordshire</v>
      </c>
      <c r="C101" s="195" t="str">
        <f>INDEX('Ref1'!$F:$F,MATCH($A101,'Ref1'!$A:$A,0))</f>
        <v>E3421</v>
      </c>
      <c r="D101" s="240" t="str">
        <f>INDEX('Ref1'!$G:$G,MATCH($A101,'Ref1'!$A:$A,0))</f>
        <v>E6134</v>
      </c>
      <c r="E101" s="225">
        <f>INDEX(InputsD!$D:$D,MATCH($A101,InputsD!$A:$A,0))</f>
        <v>0</v>
      </c>
      <c r="G101" s="167">
        <f>INDEX(InputsA!R:R,MATCH($A101,InputsA!$A:$A,0))*$A$5+$E101*$A$5</f>
        <v>0</v>
      </c>
      <c r="H101" s="167">
        <f>INDEX(InputsA!S:S,MATCH($A101,InputsA!$A:$A,0))*$A$5+$E101*$A$5</f>
        <v>0</v>
      </c>
      <c r="I101" s="167">
        <f>INDEX(InputsA!T:T,MATCH($A101,InputsA!$A:$A,0))*$A$5+$E101*$A$5</f>
        <v>0</v>
      </c>
      <c r="J101" s="167">
        <f>INDEX(InputsA!U:U,MATCH($A101,InputsA!$A:$A,0))*$A$5+$E101*$A$5</f>
        <v>0</v>
      </c>
      <c r="K101" s="167">
        <f>INDEX(InputsA!V:V,MATCH($A101,InputsA!$A:$A,0))*$A$5+$E101*$A$5</f>
        <v>0</v>
      </c>
      <c r="L101" s="167">
        <f>INDEX(InputsA!W:W,MATCH($A101,InputsA!$A:$A,0))*$A$5+$E101*$A$5</f>
        <v>0</v>
      </c>
      <c r="M101" s="167">
        <f>INDEX(InputsA!X:X,MATCH($A101,InputsA!$A:$A,0))*$A$5+$E101*$A$5</f>
        <v>0</v>
      </c>
      <c r="N101" s="171">
        <f t="shared" si="19"/>
        <v>0</v>
      </c>
      <c r="O101" s="167">
        <f t="shared" si="20"/>
        <v>0</v>
      </c>
      <c r="P101" s="167">
        <f t="shared" si="22"/>
        <v>0</v>
      </c>
      <c r="Q101" s="167">
        <f t="shared" si="23"/>
        <v>0</v>
      </c>
      <c r="R101" s="167">
        <f t="shared" si="24"/>
        <v>0</v>
      </c>
      <c r="S101" s="167">
        <f t="shared" si="25"/>
        <v>0</v>
      </c>
      <c r="T101" s="167">
        <f t="shared" si="26"/>
        <v>0</v>
      </c>
      <c r="U101" s="167">
        <f t="shared" si="27"/>
        <v>0</v>
      </c>
      <c r="V101" s="167">
        <f t="shared" si="28"/>
        <v>0</v>
      </c>
      <c r="W101" s="167">
        <f t="shared" si="29"/>
        <v>0</v>
      </c>
      <c r="X101" s="167">
        <f t="shared" si="30"/>
        <v>0</v>
      </c>
      <c r="Y101" s="167">
        <f t="shared" si="31"/>
        <v>0</v>
      </c>
      <c r="Z101" s="167">
        <f t="shared" si="32"/>
        <v>0</v>
      </c>
      <c r="AA101" s="167">
        <f t="shared" si="33"/>
        <v>0</v>
      </c>
      <c r="AB101" s="167">
        <f t="shared" si="34"/>
        <v>0</v>
      </c>
      <c r="AC101" s="167">
        <f t="shared" si="35"/>
        <v>0</v>
      </c>
      <c r="AD101" s="36"/>
      <c r="AE101" s="219">
        <f>INDEX(InputsB!AJ:AJ,MATCH($A101,InputsB!$A:$A,0))</f>
        <v>0</v>
      </c>
      <c r="AF101" s="219">
        <f>INDEX(InputsB!AK:AK,MATCH($A101,InputsB!$A:$A,0))</f>
        <v>0</v>
      </c>
      <c r="AG101" s="219">
        <f>INDEX(InputsB!AL:AL,MATCH($A101,InputsB!$A:$A,0))</f>
        <v>0</v>
      </c>
      <c r="AH101" s="219">
        <f>INDEX(InputsB!AM:AM,MATCH($A101,InputsB!$A:$A,0))</f>
        <v>0</v>
      </c>
      <c r="AI101" s="219">
        <f>INDEX(InputsB!AN:AN,MATCH($A101,InputsB!$A:$A,0))</f>
        <v>0</v>
      </c>
      <c r="AJ101" s="219">
        <f>INDEX(InputsB!AO:AO,MATCH($A101,InputsB!$A:$A,0))</f>
        <v>0</v>
      </c>
      <c r="AK101" s="219">
        <f>INDEX(InputsB!AP:AP,MATCH($A101,InputsB!$A:$A,0))</f>
        <v>0</v>
      </c>
      <c r="AL101" s="219">
        <f>INDEX(InputsB!AQ:AQ,MATCH($A101,InputsB!$A:$A,0))</f>
        <v>0</v>
      </c>
      <c r="AM101" s="219">
        <f>INDEX(InputsB!AR:AR,MATCH($A101,InputsB!$A:$A,0))</f>
        <v>0</v>
      </c>
      <c r="AN101" s="219">
        <f>INDEX(InputsB!AS:AS,MATCH($A101,InputsB!$A:$A,0))</f>
        <v>0</v>
      </c>
      <c r="AO101" s="219">
        <f>INDEX(InputsB!AT:AT,MATCH($A101,InputsB!$A:$A,0))</f>
        <v>0</v>
      </c>
      <c r="AP101" s="219">
        <f>INDEX(InputsB!AU:AU,MATCH($A101,InputsB!$A:$A,0))</f>
        <v>0</v>
      </c>
      <c r="AQ101" s="219">
        <f>INDEX(InputsB!AV:AV,MATCH($A101,InputsB!$A:$A,0))</f>
        <v>0</v>
      </c>
      <c r="AR101" s="219">
        <f>INDEX(InputsB!AW:AW,MATCH($A101,InputsB!$A:$A,0))</f>
        <v>0</v>
      </c>
      <c r="AS101" s="219">
        <f>INDEX(InputsB!AX:AX,MATCH($A101,InputsB!$A:$A,0))</f>
        <v>0</v>
      </c>
      <c r="AT101" s="219">
        <f>INDEX(InputsB!AY:AY,MATCH($A101,InputsB!$A:$A,0))</f>
        <v>0</v>
      </c>
      <c r="AU101" s="54"/>
      <c r="AV101" s="219">
        <f>INDEX(InputsC!$G:$G,MATCH($A101,InputsC!$A:$A,0))</f>
        <v>0</v>
      </c>
      <c r="AW101" s="219">
        <f t="shared" si="21"/>
        <v>0</v>
      </c>
    </row>
    <row r="102" spans="1:49">
      <c r="A102" s="195" t="s">
        <v>238</v>
      </c>
      <c r="B102" s="195" t="str">
        <f>INDEX('Ref1'!$E:$E,MATCH(A102,'Ref1'!$A:$A,0))</f>
        <v>Eastbourne</v>
      </c>
      <c r="C102" s="195" t="str">
        <f>INDEX('Ref1'!$F:$F,MATCH($A102,'Ref1'!$A:$A,0))</f>
        <v>E1421</v>
      </c>
      <c r="D102" s="240" t="str">
        <f>INDEX('Ref1'!$G:$G,MATCH($A102,'Ref1'!$A:$A,0))</f>
        <v>E6114</v>
      </c>
      <c r="E102" s="225">
        <f>INDEX(InputsD!$D:$D,MATCH($A102,InputsD!$A:$A,0))</f>
        <v>0</v>
      </c>
      <c r="G102" s="167">
        <f>INDEX(InputsA!R:R,MATCH($A102,InputsA!$A:$A,0))*$A$5+$E102*$A$5</f>
        <v>0</v>
      </c>
      <c r="H102" s="167">
        <f>INDEX(InputsA!S:S,MATCH($A102,InputsA!$A:$A,0))*$A$5+$E102*$A$5</f>
        <v>0</v>
      </c>
      <c r="I102" s="167">
        <f>INDEX(InputsA!T:T,MATCH($A102,InputsA!$A:$A,0))*$A$5+$E102*$A$5</f>
        <v>0</v>
      </c>
      <c r="J102" s="167">
        <f>INDEX(InputsA!U:U,MATCH($A102,InputsA!$A:$A,0))*$A$5+$E102*$A$5</f>
        <v>0</v>
      </c>
      <c r="K102" s="167">
        <f>INDEX(InputsA!V:V,MATCH($A102,InputsA!$A:$A,0))*$A$5+$E102*$A$5</f>
        <v>0</v>
      </c>
      <c r="L102" s="167">
        <f>INDEX(InputsA!W:W,MATCH($A102,InputsA!$A:$A,0))*$A$5+$E102*$A$5</f>
        <v>0</v>
      </c>
      <c r="M102" s="167">
        <f>INDEX(InputsA!X:X,MATCH($A102,InputsA!$A:$A,0))*$A$5+$E102*$A$5</f>
        <v>0</v>
      </c>
      <c r="N102" s="171">
        <f t="shared" si="19"/>
        <v>0</v>
      </c>
      <c r="O102" s="167">
        <f t="shared" si="20"/>
        <v>0</v>
      </c>
      <c r="P102" s="167">
        <f t="shared" si="22"/>
        <v>0</v>
      </c>
      <c r="Q102" s="167">
        <f t="shared" si="23"/>
        <v>0</v>
      </c>
      <c r="R102" s="167">
        <f t="shared" si="24"/>
        <v>0</v>
      </c>
      <c r="S102" s="167">
        <f t="shared" si="25"/>
        <v>0</v>
      </c>
      <c r="T102" s="167">
        <f t="shared" si="26"/>
        <v>0</v>
      </c>
      <c r="U102" s="167">
        <f t="shared" si="27"/>
        <v>0</v>
      </c>
      <c r="V102" s="167">
        <f t="shared" si="28"/>
        <v>0</v>
      </c>
      <c r="W102" s="167">
        <f t="shared" si="29"/>
        <v>0</v>
      </c>
      <c r="X102" s="167">
        <f t="shared" si="30"/>
        <v>0</v>
      </c>
      <c r="Y102" s="167">
        <f t="shared" si="31"/>
        <v>0</v>
      </c>
      <c r="Z102" s="167">
        <f t="shared" si="32"/>
        <v>0</v>
      </c>
      <c r="AA102" s="167">
        <f t="shared" si="33"/>
        <v>0</v>
      </c>
      <c r="AB102" s="167">
        <f t="shared" si="34"/>
        <v>0</v>
      </c>
      <c r="AC102" s="167">
        <f t="shared" si="35"/>
        <v>0</v>
      </c>
      <c r="AD102" s="36"/>
      <c r="AE102" s="219">
        <f>INDEX(InputsB!AJ:AJ,MATCH($A102,InputsB!$A:$A,0))</f>
        <v>0</v>
      </c>
      <c r="AF102" s="219">
        <f>INDEX(InputsB!AK:AK,MATCH($A102,InputsB!$A:$A,0))</f>
        <v>0</v>
      </c>
      <c r="AG102" s="219">
        <f>INDEX(InputsB!AL:AL,MATCH($A102,InputsB!$A:$A,0))</f>
        <v>0</v>
      </c>
      <c r="AH102" s="219">
        <f>INDEX(InputsB!AM:AM,MATCH($A102,InputsB!$A:$A,0))</f>
        <v>0</v>
      </c>
      <c r="AI102" s="219">
        <f>INDEX(InputsB!AN:AN,MATCH($A102,InputsB!$A:$A,0))</f>
        <v>0</v>
      </c>
      <c r="AJ102" s="219">
        <f>INDEX(InputsB!AO:AO,MATCH($A102,InputsB!$A:$A,0))</f>
        <v>0</v>
      </c>
      <c r="AK102" s="219">
        <f>INDEX(InputsB!AP:AP,MATCH($A102,InputsB!$A:$A,0))</f>
        <v>0</v>
      </c>
      <c r="AL102" s="219">
        <f>INDEX(InputsB!AQ:AQ,MATCH($A102,InputsB!$A:$A,0))</f>
        <v>0</v>
      </c>
      <c r="AM102" s="219">
        <f>INDEX(InputsB!AR:AR,MATCH($A102,InputsB!$A:$A,0))</f>
        <v>0</v>
      </c>
      <c r="AN102" s="219">
        <f>INDEX(InputsB!AS:AS,MATCH($A102,InputsB!$A:$A,0))</f>
        <v>0</v>
      </c>
      <c r="AO102" s="219">
        <f>INDEX(InputsB!AT:AT,MATCH($A102,InputsB!$A:$A,0))</f>
        <v>0</v>
      </c>
      <c r="AP102" s="219">
        <f>INDEX(InputsB!AU:AU,MATCH($A102,InputsB!$A:$A,0))</f>
        <v>0</v>
      </c>
      <c r="AQ102" s="219">
        <f>INDEX(InputsB!AV:AV,MATCH($A102,InputsB!$A:$A,0))</f>
        <v>0</v>
      </c>
      <c r="AR102" s="219">
        <f>INDEX(InputsB!AW:AW,MATCH($A102,InputsB!$A:$A,0))</f>
        <v>0</v>
      </c>
      <c r="AS102" s="219">
        <f>INDEX(InputsB!AX:AX,MATCH($A102,InputsB!$A:$A,0))</f>
        <v>0</v>
      </c>
      <c r="AT102" s="219">
        <f>INDEX(InputsB!AY:AY,MATCH($A102,InputsB!$A:$A,0))</f>
        <v>0</v>
      </c>
      <c r="AU102" s="54"/>
      <c r="AV102" s="219">
        <f>INDEX(InputsC!$G:$G,MATCH($A102,InputsC!$A:$A,0))</f>
        <v>0</v>
      </c>
      <c r="AW102" s="219">
        <f t="shared" si="21"/>
        <v>0</v>
      </c>
    </row>
    <row r="103" spans="1:49">
      <c r="A103" s="195" t="s">
        <v>240</v>
      </c>
      <c r="B103" s="195" t="str">
        <f>INDEX('Ref1'!$E:$E,MATCH(A103,'Ref1'!$A:$A,0))</f>
        <v>Eastleigh</v>
      </c>
      <c r="C103" s="195" t="str">
        <f>INDEX('Ref1'!$F:$F,MATCH($A103,'Ref1'!$A:$A,0))</f>
        <v>E1721</v>
      </c>
      <c r="D103" s="240" t="str">
        <f>INDEX('Ref1'!$G:$G,MATCH($A103,'Ref1'!$A:$A,0))</f>
        <v>E6117</v>
      </c>
      <c r="E103" s="225">
        <f>INDEX(InputsD!$D:$D,MATCH($A103,InputsD!$A:$A,0))</f>
        <v>0</v>
      </c>
      <c r="G103" s="167">
        <f>INDEX(InputsA!R:R,MATCH($A103,InputsA!$A:$A,0))*$A$5+$E103*$A$5</f>
        <v>0</v>
      </c>
      <c r="H103" s="167">
        <f>INDEX(InputsA!S:S,MATCH($A103,InputsA!$A:$A,0))*$A$5+$E103*$A$5</f>
        <v>0</v>
      </c>
      <c r="I103" s="167">
        <f>INDEX(InputsA!T:T,MATCH($A103,InputsA!$A:$A,0))*$A$5+$E103*$A$5</f>
        <v>0</v>
      </c>
      <c r="J103" s="167">
        <f>INDEX(InputsA!U:U,MATCH($A103,InputsA!$A:$A,0))*$A$5+$E103*$A$5</f>
        <v>0</v>
      </c>
      <c r="K103" s="167">
        <f>INDEX(InputsA!V:V,MATCH($A103,InputsA!$A:$A,0))*$A$5+$E103*$A$5</f>
        <v>0</v>
      </c>
      <c r="L103" s="167">
        <f>INDEX(InputsA!W:W,MATCH($A103,InputsA!$A:$A,0))*$A$5+$E103*$A$5</f>
        <v>0</v>
      </c>
      <c r="M103" s="167">
        <f>INDEX(InputsA!X:X,MATCH($A103,InputsA!$A:$A,0))*$A$5+$E103*$A$5</f>
        <v>0</v>
      </c>
      <c r="N103" s="171">
        <f t="shared" si="19"/>
        <v>0</v>
      </c>
      <c r="O103" s="167">
        <f t="shared" si="20"/>
        <v>0</v>
      </c>
      <c r="P103" s="167">
        <f t="shared" si="22"/>
        <v>0</v>
      </c>
      <c r="Q103" s="167">
        <f t="shared" si="23"/>
        <v>0</v>
      </c>
      <c r="R103" s="167">
        <f t="shared" si="24"/>
        <v>0</v>
      </c>
      <c r="S103" s="167">
        <f t="shared" si="25"/>
        <v>0</v>
      </c>
      <c r="T103" s="167">
        <f t="shared" si="26"/>
        <v>0</v>
      </c>
      <c r="U103" s="167">
        <f t="shared" si="27"/>
        <v>0</v>
      </c>
      <c r="V103" s="167">
        <f t="shared" si="28"/>
        <v>0</v>
      </c>
      <c r="W103" s="167">
        <f t="shared" si="29"/>
        <v>0</v>
      </c>
      <c r="X103" s="167">
        <f t="shared" si="30"/>
        <v>0</v>
      </c>
      <c r="Y103" s="167">
        <f t="shared" si="31"/>
        <v>0</v>
      </c>
      <c r="Z103" s="167">
        <f t="shared" si="32"/>
        <v>0</v>
      </c>
      <c r="AA103" s="167">
        <f t="shared" si="33"/>
        <v>0</v>
      </c>
      <c r="AB103" s="167">
        <f t="shared" si="34"/>
        <v>0</v>
      </c>
      <c r="AC103" s="167">
        <f t="shared" si="35"/>
        <v>0</v>
      </c>
      <c r="AD103" s="36"/>
      <c r="AE103" s="219">
        <f>INDEX(InputsB!AJ:AJ,MATCH($A103,InputsB!$A:$A,0))</f>
        <v>0</v>
      </c>
      <c r="AF103" s="219">
        <f>INDEX(InputsB!AK:AK,MATCH($A103,InputsB!$A:$A,0))</f>
        <v>0</v>
      </c>
      <c r="AG103" s="219">
        <f>INDEX(InputsB!AL:AL,MATCH($A103,InputsB!$A:$A,0))</f>
        <v>0</v>
      </c>
      <c r="AH103" s="219">
        <f>INDEX(InputsB!AM:AM,MATCH($A103,InputsB!$A:$A,0))</f>
        <v>0</v>
      </c>
      <c r="AI103" s="219">
        <f>INDEX(InputsB!AN:AN,MATCH($A103,InputsB!$A:$A,0))</f>
        <v>0</v>
      </c>
      <c r="AJ103" s="219">
        <f>INDEX(InputsB!AO:AO,MATCH($A103,InputsB!$A:$A,0))</f>
        <v>0</v>
      </c>
      <c r="AK103" s="219">
        <f>INDEX(InputsB!AP:AP,MATCH($A103,InputsB!$A:$A,0))</f>
        <v>0</v>
      </c>
      <c r="AL103" s="219">
        <f>INDEX(InputsB!AQ:AQ,MATCH($A103,InputsB!$A:$A,0))</f>
        <v>0</v>
      </c>
      <c r="AM103" s="219">
        <f>INDEX(InputsB!AR:AR,MATCH($A103,InputsB!$A:$A,0))</f>
        <v>0</v>
      </c>
      <c r="AN103" s="219">
        <f>INDEX(InputsB!AS:AS,MATCH($A103,InputsB!$A:$A,0))</f>
        <v>0</v>
      </c>
      <c r="AO103" s="219">
        <f>INDEX(InputsB!AT:AT,MATCH($A103,InputsB!$A:$A,0))</f>
        <v>0</v>
      </c>
      <c r="AP103" s="219">
        <f>INDEX(InputsB!AU:AU,MATCH($A103,InputsB!$A:$A,0))</f>
        <v>0</v>
      </c>
      <c r="AQ103" s="219">
        <f>INDEX(InputsB!AV:AV,MATCH($A103,InputsB!$A:$A,0))</f>
        <v>0</v>
      </c>
      <c r="AR103" s="219">
        <f>INDEX(InputsB!AW:AW,MATCH($A103,InputsB!$A:$A,0))</f>
        <v>0</v>
      </c>
      <c r="AS103" s="219">
        <f>INDEX(InputsB!AX:AX,MATCH($A103,InputsB!$A:$A,0))</f>
        <v>0</v>
      </c>
      <c r="AT103" s="219">
        <f>INDEX(InputsB!AY:AY,MATCH($A103,InputsB!$A:$A,0))</f>
        <v>0</v>
      </c>
      <c r="AU103" s="54"/>
      <c r="AV103" s="219">
        <f>INDEX(InputsC!$G:$G,MATCH($A103,InputsC!$A:$A,0))</f>
        <v>0</v>
      </c>
      <c r="AW103" s="219">
        <f t="shared" si="21"/>
        <v>0</v>
      </c>
    </row>
    <row r="104" spans="1:49">
      <c r="A104" s="195" t="s">
        <v>242</v>
      </c>
      <c r="B104" s="195" t="str">
        <f>INDEX('Ref1'!$E:$E,MATCH(A104,'Ref1'!$A:$A,0))</f>
        <v>Eden</v>
      </c>
      <c r="C104" s="195" t="str">
        <f>INDEX('Ref1'!$F:$F,MATCH($A104,'Ref1'!$A:$A,0))</f>
        <v>E0920</v>
      </c>
      <c r="D104" s="240" t="str">
        <f>INDEX('Ref1'!$G:$G,MATCH($A104,'Ref1'!$A:$A,0))</f>
        <v>NA</v>
      </c>
      <c r="E104" s="225">
        <f>INDEX(InputsD!$D:$D,MATCH($A104,InputsD!$A:$A,0))</f>
        <v>0</v>
      </c>
      <c r="G104" s="167">
        <f>INDEX(InputsA!R:R,MATCH($A104,InputsA!$A:$A,0))*$A$5+$E104*$A$5</f>
        <v>0</v>
      </c>
      <c r="H104" s="167">
        <f>INDEX(InputsA!S:S,MATCH($A104,InputsA!$A:$A,0))*$A$5+$E104*$A$5</f>
        <v>0</v>
      </c>
      <c r="I104" s="167">
        <f>INDEX(InputsA!T:T,MATCH($A104,InputsA!$A:$A,0))*$A$5+$E104*$A$5</f>
        <v>0</v>
      </c>
      <c r="J104" s="167">
        <f>INDEX(InputsA!U:U,MATCH($A104,InputsA!$A:$A,0))*$A$5+$E104*$A$5</f>
        <v>0</v>
      </c>
      <c r="K104" s="167">
        <f>INDEX(InputsA!V:V,MATCH($A104,InputsA!$A:$A,0))*$A$5+$E104*$A$5</f>
        <v>0</v>
      </c>
      <c r="L104" s="167">
        <f>INDEX(InputsA!W:W,MATCH($A104,InputsA!$A:$A,0))*$A$5+$E104*$A$5</f>
        <v>0</v>
      </c>
      <c r="M104" s="167">
        <f>INDEX(InputsA!X:X,MATCH($A104,InputsA!$A:$A,0))*$A$5+$E104*$A$5</f>
        <v>0</v>
      </c>
      <c r="N104" s="171">
        <f t="shared" si="19"/>
        <v>0</v>
      </c>
      <c r="O104" s="167">
        <f t="shared" si="20"/>
        <v>0</v>
      </c>
      <c r="P104" s="167">
        <f t="shared" si="22"/>
        <v>0</v>
      </c>
      <c r="Q104" s="167">
        <f t="shared" si="23"/>
        <v>0</v>
      </c>
      <c r="R104" s="167">
        <f t="shared" si="24"/>
        <v>0</v>
      </c>
      <c r="S104" s="167">
        <f t="shared" si="25"/>
        <v>0</v>
      </c>
      <c r="T104" s="167">
        <f t="shared" si="26"/>
        <v>0</v>
      </c>
      <c r="U104" s="167">
        <f t="shared" si="27"/>
        <v>0</v>
      </c>
      <c r="V104" s="167">
        <f t="shared" si="28"/>
        <v>0</v>
      </c>
      <c r="W104" s="167">
        <f t="shared" si="29"/>
        <v>0</v>
      </c>
      <c r="X104" s="167">
        <f t="shared" si="30"/>
        <v>0</v>
      </c>
      <c r="Y104" s="167">
        <f t="shared" si="31"/>
        <v>0</v>
      </c>
      <c r="Z104" s="167">
        <f t="shared" si="32"/>
        <v>0</v>
      </c>
      <c r="AA104" s="167">
        <f t="shared" si="33"/>
        <v>0</v>
      </c>
      <c r="AB104" s="167">
        <f t="shared" si="34"/>
        <v>0</v>
      </c>
      <c r="AC104" s="167">
        <f t="shared" si="35"/>
        <v>0</v>
      </c>
      <c r="AD104" s="36"/>
      <c r="AE104" s="219">
        <f>INDEX(InputsB!AJ:AJ,MATCH($A104,InputsB!$A:$A,0))</f>
        <v>0</v>
      </c>
      <c r="AF104" s="219">
        <f>INDEX(InputsB!AK:AK,MATCH($A104,InputsB!$A:$A,0))</f>
        <v>0</v>
      </c>
      <c r="AG104" s="219">
        <f>INDEX(InputsB!AL:AL,MATCH($A104,InputsB!$A:$A,0))</f>
        <v>0</v>
      </c>
      <c r="AH104" s="219">
        <f>INDEX(InputsB!AM:AM,MATCH($A104,InputsB!$A:$A,0))</f>
        <v>0</v>
      </c>
      <c r="AI104" s="219">
        <f>INDEX(InputsB!AN:AN,MATCH($A104,InputsB!$A:$A,0))</f>
        <v>0</v>
      </c>
      <c r="AJ104" s="219">
        <f>INDEX(InputsB!AO:AO,MATCH($A104,InputsB!$A:$A,0))</f>
        <v>0</v>
      </c>
      <c r="AK104" s="219">
        <f>INDEX(InputsB!AP:AP,MATCH($A104,InputsB!$A:$A,0))</f>
        <v>0</v>
      </c>
      <c r="AL104" s="219">
        <f>INDEX(InputsB!AQ:AQ,MATCH($A104,InputsB!$A:$A,0))</f>
        <v>0</v>
      </c>
      <c r="AM104" s="219">
        <f>INDEX(InputsB!AR:AR,MATCH($A104,InputsB!$A:$A,0))</f>
        <v>0</v>
      </c>
      <c r="AN104" s="219">
        <f>INDEX(InputsB!AS:AS,MATCH($A104,InputsB!$A:$A,0))</f>
        <v>0</v>
      </c>
      <c r="AO104" s="219">
        <f>INDEX(InputsB!AT:AT,MATCH($A104,InputsB!$A:$A,0))</f>
        <v>0</v>
      </c>
      <c r="AP104" s="219">
        <f>INDEX(InputsB!AU:AU,MATCH($A104,InputsB!$A:$A,0))</f>
        <v>0</v>
      </c>
      <c r="AQ104" s="219">
        <f>INDEX(InputsB!AV:AV,MATCH($A104,InputsB!$A:$A,0))</f>
        <v>0</v>
      </c>
      <c r="AR104" s="219">
        <f>INDEX(InputsB!AW:AW,MATCH($A104,InputsB!$A:$A,0))</f>
        <v>0</v>
      </c>
      <c r="AS104" s="219">
        <f>INDEX(InputsB!AX:AX,MATCH($A104,InputsB!$A:$A,0))</f>
        <v>0</v>
      </c>
      <c r="AT104" s="219">
        <f>INDEX(InputsB!AY:AY,MATCH($A104,InputsB!$A:$A,0))</f>
        <v>0</v>
      </c>
      <c r="AU104" s="54"/>
      <c r="AV104" s="219">
        <f>INDEX(InputsC!$G:$G,MATCH($A104,InputsC!$A:$A,0))</f>
        <v>0</v>
      </c>
      <c r="AW104" s="219">
        <f t="shared" si="21"/>
        <v>0</v>
      </c>
    </row>
    <row r="105" spans="1:49">
      <c r="A105" s="195" t="s">
        <v>244</v>
      </c>
      <c r="B105" s="195" t="str">
        <f>INDEX('Ref1'!$E:$E,MATCH(A105,'Ref1'!$A:$A,0))</f>
        <v>Elmbridge</v>
      </c>
      <c r="C105" s="195" t="str">
        <f>INDEX('Ref1'!$F:$F,MATCH($A105,'Ref1'!$A:$A,0))</f>
        <v>E3620</v>
      </c>
      <c r="D105" s="240" t="str">
        <f>INDEX('Ref1'!$G:$G,MATCH($A105,'Ref1'!$A:$A,0))</f>
        <v>NA</v>
      </c>
      <c r="E105" s="225">
        <f>INDEX(InputsD!$D:$D,MATCH($A105,InputsD!$A:$A,0))</f>
        <v>0</v>
      </c>
      <c r="G105" s="167">
        <f>INDEX(InputsA!R:R,MATCH($A105,InputsA!$A:$A,0))*$A$5+$E105*$A$5</f>
        <v>0</v>
      </c>
      <c r="H105" s="167">
        <f>INDEX(InputsA!S:S,MATCH($A105,InputsA!$A:$A,0))*$A$5+$E105*$A$5</f>
        <v>0</v>
      </c>
      <c r="I105" s="167">
        <f>INDEX(InputsA!T:T,MATCH($A105,InputsA!$A:$A,0))*$A$5+$E105*$A$5</f>
        <v>0</v>
      </c>
      <c r="J105" s="167">
        <f>INDEX(InputsA!U:U,MATCH($A105,InputsA!$A:$A,0))*$A$5+$E105*$A$5</f>
        <v>0</v>
      </c>
      <c r="K105" s="167">
        <f>INDEX(InputsA!V:V,MATCH($A105,InputsA!$A:$A,0))*$A$5+$E105*$A$5</f>
        <v>0</v>
      </c>
      <c r="L105" s="167">
        <f>INDEX(InputsA!W:W,MATCH($A105,InputsA!$A:$A,0))*$A$5+$E105*$A$5</f>
        <v>0</v>
      </c>
      <c r="M105" s="167">
        <f>INDEX(InputsA!X:X,MATCH($A105,InputsA!$A:$A,0))*$A$5+$E105*$A$5</f>
        <v>0</v>
      </c>
      <c r="N105" s="171">
        <f t="shared" si="19"/>
        <v>0</v>
      </c>
      <c r="O105" s="167">
        <f t="shared" si="20"/>
        <v>0</v>
      </c>
      <c r="P105" s="167">
        <f t="shared" si="22"/>
        <v>0</v>
      </c>
      <c r="Q105" s="167">
        <f t="shared" si="23"/>
        <v>0</v>
      </c>
      <c r="R105" s="167">
        <f t="shared" si="24"/>
        <v>0</v>
      </c>
      <c r="S105" s="167">
        <f t="shared" si="25"/>
        <v>0</v>
      </c>
      <c r="T105" s="167">
        <f t="shared" si="26"/>
        <v>0</v>
      </c>
      <c r="U105" s="167">
        <f t="shared" si="27"/>
        <v>0</v>
      </c>
      <c r="V105" s="167">
        <f t="shared" si="28"/>
        <v>0</v>
      </c>
      <c r="W105" s="167">
        <f t="shared" si="29"/>
        <v>0</v>
      </c>
      <c r="X105" s="167">
        <f t="shared" si="30"/>
        <v>0</v>
      </c>
      <c r="Y105" s="167">
        <f t="shared" si="31"/>
        <v>0</v>
      </c>
      <c r="Z105" s="167">
        <f t="shared" si="32"/>
        <v>0</v>
      </c>
      <c r="AA105" s="167">
        <f t="shared" si="33"/>
        <v>0</v>
      </c>
      <c r="AB105" s="167">
        <f t="shared" si="34"/>
        <v>0</v>
      </c>
      <c r="AC105" s="167">
        <f t="shared" si="35"/>
        <v>0</v>
      </c>
      <c r="AD105" s="36"/>
      <c r="AE105" s="219">
        <f>INDEX(InputsB!AJ:AJ,MATCH($A105,InputsB!$A:$A,0))</f>
        <v>0</v>
      </c>
      <c r="AF105" s="219">
        <f>INDEX(InputsB!AK:AK,MATCH($A105,InputsB!$A:$A,0))</f>
        <v>0</v>
      </c>
      <c r="AG105" s="219">
        <f>INDEX(InputsB!AL:AL,MATCH($A105,InputsB!$A:$A,0))</f>
        <v>0</v>
      </c>
      <c r="AH105" s="219">
        <f>INDEX(InputsB!AM:AM,MATCH($A105,InputsB!$A:$A,0))</f>
        <v>0</v>
      </c>
      <c r="AI105" s="219">
        <f>INDEX(InputsB!AN:AN,MATCH($A105,InputsB!$A:$A,0))</f>
        <v>0</v>
      </c>
      <c r="AJ105" s="219">
        <f>INDEX(InputsB!AO:AO,MATCH($A105,InputsB!$A:$A,0))</f>
        <v>0</v>
      </c>
      <c r="AK105" s="219">
        <f>INDEX(InputsB!AP:AP,MATCH($A105,InputsB!$A:$A,0))</f>
        <v>0</v>
      </c>
      <c r="AL105" s="219">
        <f>INDEX(InputsB!AQ:AQ,MATCH($A105,InputsB!$A:$A,0))</f>
        <v>0</v>
      </c>
      <c r="AM105" s="219">
        <f>INDEX(InputsB!AR:AR,MATCH($A105,InputsB!$A:$A,0))</f>
        <v>0</v>
      </c>
      <c r="AN105" s="219">
        <f>INDEX(InputsB!AS:AS,MATCH($A105,InputsB!$A:$A,0))</f>
        <v>0</v>
      </c>
      <c r="AO105" s="219">
        <f>INDEX(InputsB!AT:AT,MATCH($A105,InputsB!$A:$A,0))</f>
        <v>0</v>
      </c>
      <c r="AP105" s="219">
        <f>INDEX(InputsB!AU:AU,MATCH($A105,InputsB!$A:$A,0))</f>
        <v>0</v>
      </c>
      <c r="AQ105" s="219">
        <f>INDEX(InputsB!AV:AV,MATCH($A105,InputsB!$A:$A,0))</f>
        <v>0</v>
      </c>
      <c r="AR105" s="219">
        <f>INDEX(InputsB!AW:AW,MATCH($A105,InputsB!$A:$A,0))</f>
        <v>0</v>
      </c>
      <c r="AS105" s="219">
        <f>INDEX(InputsB!AX:AX,MATCH($A105,InputsB!$A:$A,0))</f>
        <v>0</v>
      </c>
      <c r="AT105" s="219">
        <f>INDEX(InputsB!AY:AY,MATCH($A105,InputsB!$A:$A,0))</f>
        <v>0</v>
      </c>
      <c r="AU105" s="54"/>
      <c r="AV105" s="219">
        <f>INDEX(InputsC!$G:$G,MATCH($A105,InputsC!$A:$A,0))</f>
        <v>0</v>
      </c>
      <c r="AW105" s="219">
        <f t="shared" si="21"/>
        <v>0</v>
      </c>
    </row>
    <row r="106" spans="1:49">
      <c r="A106" s="195" t="s">
        <v>246</v>
      </c>
      <c r="B106" s="195" t="str">
        <f>INDEX('Ref1'!$E:$E,MATCH(A106,'Ref1'!$A:$A,0))</f>
        <v>Enfield</v>
      </c>
      <c r="C106" s="195" t="str">
        <f>INDEX('Ref1'!$F:$F,MATCH($A106,'Ref1'!$A:$A,0))</f>
        <v>E5100</v>
      </c>
      <c r="D106" s="240" t="str">
        <f>INDEX('Ref1'!$G:$G,MATCH($A106,'Ref1'!$A:$A,0))</f>
        <v>NA</v>
      </c>
      <c r="E106" s="225">
        <f>INDEX(InputsD!$D:$D,MATCH($A106,InputsD!$A:$A,0))</f>
        <v>0</v>
      </c>
      <c r="G106" s="167">
        <f>INDEX(InputsA!R:R,MATCH($A106,InputsA!$A:$A,0))*$A$5+$E106*$A$5</f>
        <v>0</v>
      </c>
      <c r="H106" s="167">
        <f>INDEX(InputsA!S:S,MATCH($A106,InputsA!$A:$A,0))*$A$5+$E106*$A$5</f>
        <v>0</v>
      </c>
      <c r="I106" s="167">
        <f>INDEX(InputsA!T:T,MATCH($A106,InputsA!$A:$A,0))*$A$5+$E106*$A$5</f>
        <v>0</v>
      </c>
      <c r="J106" s="167">
        <f>INDEX(InputsA!U:U,MATCH($A106,InputsA!$A:$A,0))*$A$5+$E106*$A$5</f>
        <v>0</v>
      </c>
      <c r="K106" s="167">
        <f>INDEX(InputsA!V:V,MATCH($A106,InputsA!$A:$A,0))*$A$5+$E106*$A$5</f>
        <v>0</v>
      </c>
      <c r="L106" s="167">
        <f>INDEX(InputsA!W:W,MATCH($A106,InputsA!$A:$A,0))*$A$5+$E106*$A$5</f>
        <v>0</v>
      </c>
      <c r="M106" s="167">
        <f>INDEX(InputsA!X:X,MATCH($A106,InputsA!$A:$A,0))*$A$5+$E106*$A$5</f>
        <v>0</v>
      </c>
      <c r="N106" s="171">
        <f t="shared" si="19"/>
        <v>0</v>
      </c>
      <c r="O106" s="167">
        <f t="shared" si="20"/>
        <v>0</v>
      </c>
      <c r="P106" s="167">
        <f t="shared" si="22"/>
        <v>0</v>
      </c>
      <c r="Q106" s="167">
        <f t="shared" si="23"/>
        <v>0</v>
      </c>
      <c r="R106" s="167">
        <f t="shared" si="24"/>
        <v>0</v>
      </c>
      <c r="S106" s="167">
        <f t="shared" si="25"/>
        <v>0</v>
      </c>
      <c r="T106" s="167">
        <f t="shared" si="26"/>
        <v>0</v>
      </c>
      <c r="U106" s="167">
        <f t="shared" si="27"/>
        <v>0</v>
      </c>
      <c r="V106" s="167">
        <f t="shared" si="28"/>
        <v>0</v>
      </c>
      <c r="W106" s="167">
        <f t="shared" si="29"/>
        <v>0</v>
      </c>
      <c r="X106" s="167">
        <f t="shared" si="30"/>
        <v>0</v>
      </c>
      <c r="Y106" s="167">
        <f t="shared" si="31"/>
        <v>0</v>
      </c>
      <c r="Z106" s="167">
        <f t="shared" si="32"/>
        <v>0</v>
      </c>
      <c r="AA106" s="167">
        <f t="shared" si="33"/>
        <v>0</v>
      </c>
      <c r="AB106" s="167">
        <f t="shared" si="34"/>
        <v>0</v>
      </c>
      <c r="AC106" s="167">
        <f t="shared" si="35"/>
        <v>0</v>
      </c>
      <c r="AD106" s="36"/>
      <c r="AE106" s="219">
        <f>INDEX(InputsB!AJ:AJ,MATCH($A106,InputsB!$A:$A,0))</f>
        <v>0</v>
      </c>
      <c r="AF106" s="219">
        <f>INDEX(InputsB!AK:AK,MATCH($A106,InputsB!$A:$A,0))</f>
        <v>0</v>
      </c>
      <c r="AG106" s="219">
        <f>INDEX(InputsB!AL:AL,MATCH($A106,InputsB!$A:$A,0))</f>
        <v>0</v>
      </c>
      <c r="AH106" s="219">
        <f>INDEX(InputsB!AM:AM,MATCH($A106,InputsB!$A:$A,0))</f>
        <v>0</v>
      </c>
      <c r="AI106" s="219">
        <f>INDEX(InputsB!AN:AN,MATCH($A106,InputsB!$A:$A,0))</f>
        <v>0</v>
      </c>
      <c r="AJ106" s="219">
        <f>INDEX(InputsB!AO:AO,MATCH($A106,InputsB!$A:$A,0))</f>
        <v>0</v>
      </c>
      <c r="AK106" s="219">
        <f>INDEX(InputsB!AP:AP,MATCH($A106,InputsB!$A:$A,0))</f>
        <v>0</v>
      </c>
      <c r="AL106" s="219">
        <f>INDEX(InputsB!AQ:AQ,MATCH($A106,InputsB!$A:$A,0))</f>
        <v>0</v>
      </c>
      <c r="AM106" s="219">
        <f>INDEX(InputsB!AR:AR,MATCH($A106,InputsB!$A:$A,0))</f>
        <v>0</v>
      </c>
      <c r="AN106" s="219">
        <f>INDEX(InputsB!AS:AS,MATCH($A106,InputsB!$A:$A,0))</f>
        <v>0</v>
      </c>
      <c r="AO106" s="219">
        <f>INDEX(InputsB!AT:AT,MATCH($A106,InputsB!$A:$A,0))</f>
        <v>0</v>
      </c>
      <c r="AP106" s="219">
        <f>INDEX(InputsB!AU:AU,MATCH($A106,InputsB!$A:$A,0))</f>
        <v>0</v>
      </c>
      <c r="AQ106" s="219">
        <f>INDEX(InputsB!AV:AV,MATCH($A106,InputsB!$A:$A,0))</f>
        <v>0</v>
      </c>
      <c r="AR106" s="219">
        <f>INDEX(InputsB!AW:AW,MATCH($A106,InputsB!$A:$A,0))</f>
        <v>0</v>
      </c>
      <c r="AS106" s="219">
        <f>INDEX(InputsB!AX:AX,MATCH($A106,InputsB!$A:$A,0))</f>
        <v>0</v>
      </c>
      <c r="AT106" s="219">
        <f>INDEX(InputsB!AY:AY,MATCH($A106,InputsB!$A:$A,0))</f>
        <v>0</v>
      </c>
      <c r="AU106" s="54"/>
      <c r="AV106" s="219">
        <f>INDEX(InputsC!$G:$G,MATCH($A106,InputsC!$A:$A,0))</f>
        <v>0</v>
      </c>
      <c r="AW106" s="219">
        <f t="shared" si="21"/>
        <v>0</v>
      </c>
    </row>
    <row r="107" spans="1:49">
      <c r="A107" s="195" t="s">
        <v>248</v>
      </c>
      <c r="B107" s="195" t="str">
        <f>INDEX('Ref1'!$E:$E,MATCH(A107,'Ref1'!$A:$A,0))</f>
        <v>Epping Forest</v>
      </c>
      <c r="C107" s="195" t="str">
        <f>INDEX('Ref1'!$F:$F,MATCH($A107,'Ref1'!$A:$A,0))</f>
        <v>E1521</v>
      </c>
      <c r="D107" s="240" t="str">
        <f>INDEX('Ref1'!$G:$G,MATCH($A107,'Ref1'!$A:$A,0))</f>
        <v>E6115</v>
      </c>
      <c r="E107" s="225">
        <f>INDEX(InputsD!$D:$D,MATCH($A107,InputsD!$A:$A,0))</f>
        <v>0</v>
      </c>
      <c r="G107" s="167">
        <f>INDEX(InputsA!R:R,MATCH($A107,InputsA!$A:$A,0))*$A$5+$E107*$A$5</f>
        <v>0</v>
      </c>
      <c r="H107" s="167">
        <f>INDEX(InputsA!S:S,MATCH($A107,InputsA!$A:$A,0))*$A$5+$E107*$A$5</f>
        <v>0</v>
      </c>
      <c r="I107" s="167">
        <f>INDEX(InputsA!T:T,MATCH($A107,InputsA!$A:$A,0))*$A$5+$E107*$A$5</f>
        <v>0</v>
      </c>
      <c r="J107" s="167">
        <f>INDEX(InputsA!U:U,MATCH($A107,InputsA!$A:$A,0))*$A$5+$E107*$A$5</f>
        <v>0</v>
      </c>
      <c r="K107" s="167">
        <f>INDEX(InputsA!V:V,MATCH($A107,InputsA!$A:$A,0))*$A$5+$E107*$A$5</f>
        <v>0</v>
      </c>
      <c r="L107" s="167">
        <f>INDEX(InputsA!W:W,MATCH($A107,InputsA!$A:$A,0))*$A$5+$E107*$A$5</f>
        <v>0</v>
      </c>
      <c r="M107" s="167">
        <f>INDEX(InputsA!X:X,MATCH($A107,InputsA!$A:$A,0))*$A$5+$E107*$A$5</f>
        <v>0</v>
      </c>
      <c r="N107" s="171">
        <f t="shared" si="19"/>
        <v>0</v>
      </c>
      <c r="O107" s="167">
        <f t="shared" si="20"/>
        <v>0</v>
      </c>
      <c r="P107" s="167">
        <f t="shared" si="22"/>
        <v>0</v>
      </c>
      <c r="Q107" s="167">
        <f t="shared" si="23"/>
        <v>0</v>
      </c>
      <c r="R107" s="167">
        <f t="shared" si="24"/>
        <v>0</v>
      </c>
      <c r="S107" s="167">
        <f t="shared" si="25"/>
        <v>0</v>
      </c>
      <c r="T107" s="167">
        <f t="shared" si="26"/>
        <v>0</v>
      </c>
      <c r="U107" s="167">
        <f t="shared" si="27"/>
        <v>0</v>
      </c>
      <c r="V107" s="167">
        <f t="shared" si="28"/>
        <v>0</v>
      </c>
      <c r="W107" s="167">
        <f t="shared" si="29"/>
        <v>0</v>
      </c>
      <c r="X107" s="167">
        <f t="shared" si="30"/>
        <v>0</v>
      </c>
      <c r="Y107" s="167">
        <f t="shared" si="31"/>
        <v>0</v>
      </c>
      <c r="Z107" s="167">
        <f t="shared" si="32"/>
        <v>0</v>
      </c>
      <c r="AA107" s="167">
        <f t="shared" si="33"/>
        <v>0</v>
      </c>
      <c r="AB107" s="167">
        <f t="shared" si="34"/>
        <v>0</v>
      </c>
      <c r="AC107" s="167">
        <f t="shared" si="35"/>
        <v>0</v>
      </c>
      <c r="AD107" s="36"/>
      <c r="AE107" s="219">
        <f>INDEX(InputsB!AJ:AJ,MATCH($A107,InputsB!$A:$A,0))</f>
        <v>0</v>
      </c>
      <c r="AF107" s="219">
        <f>INDEX(InputsB!AK:AK,MATCH($A107,InputsB!$A:$A,0))</f>
        <v>0</v>
      </c>
      <c r="AG107" s="219">
        <f>INDEX(InputsB!AL:AL,MATCH($A107,InputsB!$A:$A,0))</f>
        <v>0</v>
      </c>
      <c r="AH107" s="219">
        <f>INDEX(InputsB!AM:AM,MATCH($A107,InputsB!$A:$A,0))</f>
        <v>0</v>
      </c>
      <c r="AI107" s="219">
        <f>INDEX(InputsB!AN:AN,MATCH($A107,InputsB!$A:$A,0))</f>
        <v>0</v>
      </c>
      <c r="AJ107" s="219">
        <f>INDEX(InputsB!AO:AO,MATCH($A107,InputsB!$A:$A,0))</f>
        <v>0</v>
      </c>
      <c r="AK107" s="219">
        <f>INDEX(InputsB!AP:AP,MATCH($A107,InputsB!$A:$A,0))</f>
        <v>0</v>
      </c>
      <c r="AL107" s="219">
        <f>INDEX(InputsB!AQ:AQ,MATCH($A107,InputsB!$A:$A,0))</f>
        <v>0</v>
      </c>
      <c r="AM107" s="219">
        <f>INDEX(InputsB!AR:AR,MATCH($A107,InputsB!$A:$A,0))</f>
        <v>0</v>
      </c>
      <c r="AN107" s="219">
        <f>INDEX(InputsB!AS:AS,MATCH($A107,InputsB!$A:$A,0))</f>
        <v>0</v>
      </c>
      <c r="AO107" s="219">
        <f>INDEX(InputsB!AT:AT,MATCH($A107,InputsB!$A:$A,0))</f>
        <v>0</v>
      </c>
      <c r="AP107" s="219">
        <f>INDEX(InputsB!AU:AU,MATCH($A107,InputsB!$A:$A,0))</f>
        <v>0</v>
      </c>
      <c r="AQ107" s="219">
        <f>INDEX(InputsB!AV:AV,MATCH($A107,InputsB!$A:$A,0))</f>
        <v>0</v>
      </c>
      <c r="AR107" s="219">
        <f>INDEX(InputsB!AW:AW,MATCH($A107,InputsB!$A:$A,0))</f>
        <v>0</v>
      </c>
      <c r="AS107" s="219">
        <f>INDEX(InputsB!AX:AX,MATCH($A107,InputsB!$A:$A,0))</f>
        <v>0</v>
      </c>
      <c r="AT107" s="219">
        <f>INDEX(InputsB!AY:AY,MATCH($A107,InputsB!$A:$A,0))</f>
        <v>0</v>
      </c>
      <c r="AU107" s="54"/>
      <c r="AV107" s="219">
        <f>INDEX(InputsC!$G:$G,MATCH($A107,InputsC!$A:$A,0))</f>
        <v>0</v>
      </c>
      <c r="AW107" s="219">
        <f t="shared" si="21"/>
        <v>0</v>
      </c>
    </row>
    <row r="108" spans="1:49">
      <c r="A108" s="195" t="s">
        <v>250</v>
      </c>
      <c r="B108" s="195" t="str">
        <f>INDEX('Ref1'!$E:$E,MATCH(A108,'Ref1'!$A:$A,0))</f>
        <v>Epsom and Ewell</v>
      </c>
      <c r="C108" s="195" t="str">
        <f>INDEX('Ref1'!$F:$F,MATCH($A108,'Ref1'!$A:$A,0))</f>
        <v>E3620</v>
      </c>
      <c r="D108" s="240" t="str">
        <f>INDEX('Ref1'!$G:$G,MATCH($A108,'Ref1'!$A:$A,0))</f>
        <v>NA</v>
      </c>
      <c r="E108" s="225">
        <f>INDEX(InputsD!$D:$D,MATCH($A108,InputsD!$A:$A,0))</f>
        <v>0</v>
      </c>
      <c r="G108" s="167">
        <f>INDEX(InputsA!R:R,MATCH($A108,InputsA!$A:$A,0))*$A$5+$E108*$A$5</f>
        <v>0</v>
      </c>
      <c r="H108" s="167">
        <f>INDEX(InputsA!S:S,MATCH($A108,InputsA!$A:$A,0))*$A$5+$E108*$A$5</f>
        <v>0</v>
      </c>
      <c r="I108" s="167">
        <f>INDEX(InputsA!T:T,MATCH($A108,InputsA!$A:$A,0))*$A$5+$E108*$A$5</f>
        <v>0</v>
      </c>
      <c r="J108" s="167">
        <f>INDEX(InputsA!U:U,MATCH($A108,InputsA!$A:$A,0))*$A$5+$E108*$A$5</f>
        <v>0</v>
      </c>
      <c r="K108" s="167">
        <f>INDEX(InputsA!V:V,MATCH($A108,InputsA!$A:$A,0))*$A$5+$E108*$A$5</f>
        <v>0</v>
      </c>
      <c r="L108" s="167">
        <f>INDEX(InputsA!W:W,MATCH($A108,InputsA!$A:$A,0))*$A$5+$E108*$A$5</f>
        <v>0</v>
      </c>
      <c r="M108" s="167">
        <f>INDEX(InputsA!X:X,MATCH($A108,InputsA!$A:$A,0))*$A$5+$E108*$A$5</f>
        <v>0</v>
      </c>
      <c r="N108" s="171">
        <f t="shared" si="19"/>
        <v>0</v>
      </c>
      <c r="O108" s="167">
        <f t="shared" si="20"/>
        <v>0</v>
      </c>
      <c r="P108" s="167">
        <f t="shared" si="22"/>
        <v>0</v>
      </c>
      <c r="Q108" s="167">
        <f t="shared" si="23"/>
        <v>0</v>
      </c>
      <c r="R108" s="167">
        <f t="shared" si="24"/>
        <v>0</v>
      </c>
      <c r="S108" s="167">
        <f t="shared" si="25"/>
        <v>0</v>
      </c>
      <c r="T108" s="167">
        <f t="shared" si="26"/>
        <v>0</v>
      </c>
      <c r="U108" s="167">
        <f t="shared" si="27"/>
        <v>0</v>
      </c>
      <c r="V108" s="167">
        <f t="shared" si="28"/>
        <v>0</v>
      </c>
      <c r="W108" s="167">
        <f t="shared" si="29"/>
        <v>0</v>
      </c>
      <c r="X108" s="167">
        <f t="shared" si="30"/>
        <v>0</v>
      </c>
      <c r="Y108" s="167">
        <f t="shared" si="31"/>
        <v>0</v>
      </c>
      <c r="Z108" s="167">
        <f t="shared" si="32"/>
        <v>0</v>
      </c>
      <c r="AA108" s="167">
        <f t="shared" si="33"/>
        <v>0</v>
      </c>
      <c r="AB108" s="167">
        <f t="shared" si="34"/>
        <v>0</v>
      </c>
      <c r="AC108" s="167">
        <f t="shared" si="35"/>
        <v>0</v>
      </c>
      <c r="AD108" s="36"/>
      <c r="AE108" s="219">
        <f>INDEX(InputsB!AJ:AJ,MATCH($A108,InputsB!$A:$A,0))</f>
        <v>0</v>
      </c>
      <c r="AF108" s="219">
        <f>INDEX(InputsB!AK:AK,MATCH($A108,InputsB!$A:$A,0))</f>
        <v>0</v>
      </c>
      <c r="AG108" s="219">
        <f>INDEX(InputsB!AL:AL,MATCH($A108,InputsB!$A:$A,0))</f>
        <v>0</v>
      </c>
      <c r="AH108" s="219">
        <f>INDEX(InputsB!AM:AM,MATCH($A108,InputsB!$A:$A,0))</f>
        <v>0</v>
      </c>
      <c r="AI108" s="219">
        <f>INDEX(InputsB!AN:AN,MATCH($A108,InputsB!$A:$A,0))</f>
        <v>0</v>
      </c>
      <c r="AJ108" s="219">
        <f>INDEX(InputsB!AO:AO,MATCH($A108,InputsB!$A:$A,0))</f>
        <v>0</v>
      </c>
      <c r="AK108" s="219">
        <f>INDEX(InputsB!AP:AP,MATCH($A108,InputsB!$A:$A,0))</f>
        <v>0</v>
      </c>
      <c r="AL108" s="219">
        <f>INDEX(InputsB!AQ:AQ,MATCH($A108,InputsB!$A:$A,0))</f>
        <v>0</v>
      </c>
      <c r="AM108" s="219">
        <f>INDEX(InputsB!AR:AR,MATCH($A108,InputsB!$A:$A,0))</f>
        <v>0</v>
      </c>
      <c r="AN108" s="219">
        <f>INDEX(InputsB!AS:AS,MATCH($A108,InputsB!$A:$A,0))</f>
        <v>0</v>
      </c>
      <c r="AO108" s="219">
        <f>INDEX(InputsB!AT:AT,MATCH($A108,InputsB!$A:$A,0))</f>
        <v>0</v>
      </c>
      <c r="AP108" s="219">
        <f>INDEX(InputsB!AU:AU,MATCH($A108,InputsB!$A:$A,0))</f>
        <v>0</v>
      </c>
      <c r="AQ108" s="219">
        <f>INDEX(InputsB!AV:AV,MATCH($A108,InputsB!$A:$A,0))</f>
        <v>0</v>
      </c>
      <c r="AR108" s="219">
        <f>INDEX(InputsB!AW:AW,MATCH($A108,InputsB!$A:$A,0))</f>
        <v>0</v>
      </c>
      <c r="AS108" s="219">
        <f>INDEX(InputsB!AX:AX,MATCH($A108,InputsB!$A:$A,0))</f>
        <v>0</v>
      </c>
      <c r="AT108" s="219">
        <f>INDEX(InputsB!AY:AY,MATCH($A108,InputsB!$A:$A,0))</f>
        <v>0</v>
      </c>
      <c r="AU108" s="54"/>
      <c r="AV108" s="219">
        <f>INDEX(InputsC!$G:$G,MATCH($A108,InputsC!$A:$A,0))</f>
        <v>0</v>
      </c>
      <c r="AW108" s="219">
        <f t="shared" si="21"/>
        <v>0</v>
      </c>
    </row>
    <row r="109" spans="1:49">
      <c r="A109" s="195" t="s">
        <v>252</v>
      </c>
      <c r="B109" s="195" t="str">
        <f>INDEX('Ref1'!$E:$E,MATCH(A109,'Ref1'!$A:$A,0))</f>
        <v>Erewash</v>
      </c>
      <c r="C109" s="195" t="str">
        <f>INDEX('Ref1'!$F:$F,MATCH($A109,'Ref1'!$A:$A,0))</f>
        <v>E1021</v>
      </c>
      <c r="D109" s="240" t="str">
        <f>INDEX('Ref1'!$G:$G,MATCH($A109,'Ref1'!$A:$A,0))</f>
        <v>E6110</v>
      </c>
      <c r="E109" s="225">
        <f>INDEX(InputsD!$D:$D,MATCH($A109,InputsD!$A:$A,0))</f>
        <v>0</v>
      </c>
      <c r="G109" s="167">
        <f>INDEX(InputsA!R:R,MATCH($A109,InputsA!$A:$A,0))*$A$5+$E109*$A$5</f>
        <v>0</v>
      </c>
      <c r="H109" s="167">
        <f>INDEX(InputsA!S:S,MATCH($A109,InputsA!$A:$A,0))*$A$5+$E109*$A$5</f>
        <v>0</v>
      </c>
      <c r="I109" s="167">
        <f>INDEX(InputsA!T:T,MATCH($A109,InputsA!$A:$A,0))*$A$5+$E109*$A$5</f>
        <v>0</v>
      </c>
      <c r="J109" s="167">
        <f>INDEX(InputsA!U:U,MATCH($A109,InputsA!$A:$A,0))*$A$5+$E109*$A$5</f>
        <v>0</v>
      </c>
      <c r="K109" s="167">
        <f>INDEX(InputsA!V:V,MATCH($A109,InputsA!$A:$A,0))*$A$5+$E109*$A$5</f>
        <v>0</v>
      </c>
      <c r="L109" s="167">
        <f>INDEX(InputsA!W:W,MATCH($A109,InputsA!$A:$A,0))*$A$5+$E109*$A$5</f>
        <v>0</v>
      </c>
      <c r="M109" s="167">
        <f>INDEX(InputsA!X:X,MATCH($A109,InputsA!$A:$A,0))*$A$5+$E109*$A$5</f>
        <v>0</v>
      </c>
      <c r="N109" s="171">
        <f t="shared" si="19"/>
        <v>0</v>
      </c>
      <c r="O109" s="167">
        <f t="shared" si="20"/>
        <v>0</v>
      </c>
      <c r="P109" s="167">
        <f t="shared" si="22"/>
        <v>0</v>
      </c>
      <c r="Q109" s="167">
        <f t="shared" si="23"/>
        <v>0</v>
      </c>
      <c r="R109" s="167">
        <f t="shared" si="24"/>
        <v>0</v>
      </c>
      <c r="S109" s="167">
        <f t="shared" si="25"/>
        <v>0</v>
      </c>
      <c r="T109" s="167">
        <f t="shared" si="26"/>
        <v>0</v>
      </c>
      <c r="U109" s="167">
        <f t="shared" si="27"/>
        <v>0</v>
      </c>
      <c r="V109" s="167">
        <f t="shared" si="28"/>
        <v>0</v>
      </c>
      <c r="W109" s="167">
        <f t="shared" si="29"/>
        <v>0</v>
      </c>
      <c r="X109" s="167">
        <f t="shared" si="30"/>
        <v>0</v>
      </c>
      <c r="Y109" s="167">
        <f t="shared" si="31"/>
        <v>0</v>
      </c>
      <c r="Z109" s="167">
        <f t="shared" si="32"/>
        <v>0</v>
      </c>
      <c r="AA109" s="167">
        <f t="shared" si="33"/>
        <v>0</v>
      </c>
      <c r="AB109" s="167">
        <f t="shared" si="34"/>
        <v>0</v>
      </c>
      <c r="AC109" s="167">
        <f t="shared" si="35"/>
        <v>0</v>
      </c>
      <c r="AD109" s="36"/>
      <c r="AE109" s="219">
        <f>INDEX(InputsB!AJ:AJ,MATCH($A109,InputsB!$A:$A,0))</f>
        <v>0</v>
      </c>
      <c r="AF109" s="219">
        <f>INDEX(InputsB!AK:AK,MATCH($A109,InputsB!$A:$A,0))</f>
        <v>0</v>
      </c>
      <c r="AG109" s="219">
        <f>INDEX(InputsB!AL:AL,MATCH($A109,InputsB!$A:$A,0))</f>
        <v>0</v>
      </c>
      <c r="AH109" s="219">
        <f>INDEX(InputsB!AM:AM,MATCH($A109,InputsB!$A:$A,0))</f>
        <v>0</v>
      </c>
      <c r="AI109" s="219">
        <f>INDEX(InputsB!AN:AN,MATCH($A109,InputsB!$A:$A,0))</f>
        <v>0</v>
      </c>
      <c r="AJ109" s="219">
        <f>INDEX(InputsB!AO:AO,MATCH($A109,InputsB!$A:$A,0))</f>
        <v>0</v>
      </c>
      <c r="AK109" s="219">
        <f>INDEX(InputsB!AP:AP,MATCH($A109,InputsB!$A:$A,0))</f>
        <v>0</v>
      </c>
      <c r="AL109" s="219">
        <f>INDEX(InputsB!AQ:AQ,MATCH($A109,InputsB!$A:$A,0))</f>
        <v>0</v>
      </c>
      <c r="AM109" s="219">
        <f>INDEX(InputsB!AR:AR,MATCH($A109,InputsB!$A:$A,0))</f>
        <v>0</v>
      </c>
      <c r="AN109" s="219">
        <f>INDEX(InputsB!AS:AS,MATCH($A109,InputsB!$A:$A,0))</f>
        <v>0</v>
      </c>
      <c r="AO109" s="219">
        <f>INDEX(InputsB!AT:AT,MATCH($A109,InputsB!$A:$A,0))</f>
        <v>0</v>
      </c>
      <c r="AP109" s="219">
        <f>INDEX(InputsB!AU:AU,MATCH($A109,InputsB!$A:$A,0))</f>
        <v>0</v>
      </c>
      <c r="AQ109" s="219">
        <f>INDEX(InputsB!AV:AV,MATCH($A109,InputsB!$A:$A,0))</f>
        <v>0</v>
      </c>
      <c r="AR109" s="219">
        <f>INDEX(InputsB!AW:AW,MATCH($A109,InputsB!$A:$A,0))</f>
        <v>0</v>
      </c>
      <c r="AS109" s="219">
        <f>INDEX(InputsB!AX:AX,MATCH($A109,InputsB!$A:$A,0))</f>
        <v>0</v>
      </c>
      <c r="AT109" s="219">
        <f>INDEX(InputsB!AY:AY,MATCH($A109,InputsB!$A:$A,0))</f>
        <v>0</v>
      </c>
      <c r="AU109" s="54"/>
      <c r="AV109" s="219">
        <f>INDEX(InputsC!$G:$G,MATCH($A109,InputsC!$A:$A,0))</f>
        <v>0</v>
      </c>
      <c r="AW109" s="219">
        <f t="shared" si="21"/>
        <v>0</v>
      </c>
    </row>
    <row r="110" spans="1:49">
      <c r="A110" s="195" t="s">
        <v>258</v>
      </c>
      <c r="B110" s="195" t="str">
        <f>INDEX('Ref1'!$E:$E,MATCH(A110,'Ref1'!$A:$A,0))</f>
        <v>Exeter</v>
      </c>
      <c r="C110" s="195" t="str">
        <f>INDEX('Ref1'!$F:$F,MATCH($A110,'Ref1'!$A:$A,0))</f>
        <v>E1121</v>
      </c>
      <c r="D110" s="240" t="str">
        <f>INDEX('Ref1'!$G:$G,MATCH($A110,'Ref1'!$A:$A,0))</f>
        <v>E6161</v>
      </c>
      <c r="E110" s="225">
        <f>INDEX(InputsD!$D:$D,MATCH($A110,InputsD!$A:$A,0))</f>
        <v>0</v>
      </c>
      <c r="G110" s="167">
        <f>INDEX(InputsA!R:R,MATCH($A110,InputsA!$A:$A,0))*$A$5+$E110*$A$5</f>
        <v>0</v>
      </c>
      <c r="H110" s="167">
        <f>INDEX(InputsA!S:S,MATCH($A110,InputsA!$A:$A,0))*$A$5+$E110*$A$5</f>
        <v>0</v>
      </c>
      <c r="I110" s="167">
        <f>INDEX(InputsA!T:T,MATCH($A110,InputsA!$A:$A,0))*$A$5+$E110*$A$5</f>
        <v>0</v>
      </c>
      <c r="J110" s="167">
        <f>INDEX(InputsA!U:U,MATCH($A110,InputsA!$A:$A,0))*$A$5+$E110*$A$5</f>
        <v>0</v>
      </c>
      <c r="K110" s="167">
        <f>INDEX(InputsA!V:V,MATCH($A110,InputsA!$A:$A,0))*$A$5+$E110*$A$5</f>
        <v>0</v>
      </c>
      <c r="L110" s="167">
        <f>INDEX(InputsA!W:W,MATCH($A110,InputsA!$A:$A,0))*$A$5+$E110*$A$5</f>
        <v>0</v>
      </c>
      <c r="M110" s="167">
        <f>INDEX(InputsA!X:X,MATCH($A110,InputsA!$A:$A,0))*$A$5+$E110*$A$5</f>
        <v>0</v>
      </c>
      <c r="N110" s="171">
        <f t="shared" si="19"/>
        <v>0</v>
      </c>
      <c r="O110" s="167">
        <f t="shared" si="20"/>
        <v>0</v>
      </c>
      <c r="P110" s="167">
        <f t="shared" si="22"/>
        <v>0</v>
      </c>
      <c r="Q110" s="167">
        <f t="shared" si="23"/>
        <v>0</v>
      </c>
      <c r="R110" s="167">
        <f t="shared" si="24"/>
        <v>0</v>
      </c>
      <c r="S110" s="167">
        <f t="shared" si="25"/>
        <v>0</v>
      </c>
      <c r="T110" s="167">
        <f t="shared" si="26"/>
        <v>0</v>
      </c>
      <c r="U110" s="167">
        <f t="shared" si="27"/>
        <v>0</v>
      </c>
      <c r="V110" s="167">
        <f t="shared" si="28"/>
        <v>0</v>
      </c>
      <c r="W110" s="167">
        <f t="shared" si="29"/>
        <v>0</v>
      </c>
      <c r="X110" s="167">
        <f t="shared" si="30"/>
        <v>0</v>
      </c>
      <c r="Y110" s="167">
        <f t="shared" si="31"/>
        <v>0</v>
      </c>
      <c r="Z110" s="167">
        <f t="shared" si="32"/>
        <v>0</v>
      </c>
      <c r="AA110" s="167">
        <f t="shared" si="33"/>
        <v>0</v>
      </c>
      <c r="AB110" s="167">
        <f t="shared" si="34"/>
        <v>0</v>
      </c>
      <c r="AC110" s="167">
        <f t="shared" si="35"/>
        <v>0</v>
      </c>
      <c r="AD110" s="36"/>
      <c r="AE110" s="219">
        <f>INDEX(InputsB!AJ:AJ,MATCH($A110,InputsB!$A:$A,0))</f>
        <v>0</v>
      </c>
      <c r="AF110" s="219">
        <f>INDEX(InputsB!AK:AK,MATCH($A110,InputsB!$A:$A,0))</f>
        <v>0</v>
      </c>
      <c r="AG110" s="219">
        <f>INDEX(InputsB!AL:AL,MATCH($A110,InputsB!$A:$A,0))</f>
        <v>0</v>
      </c>
      <c r="AH110" s="219">
        <f>INDEX(InputsB!AM:AM,MATCH($A110,InputsB!$A:$A,0))</f>
        <v>0</v>
      </c>
      <c r="AI110" s="219">
        <f>INDEX(InputsB!AN:AN,MATCH($A110,InputsB!$A:$A,0))</f>
        <v>0</v>
      </c>
      <c r="AJ110" s="219">
        <f>INDEX(InputsB!AO:AO,MATCH($A110,InputsB!$A:$A,0))</f>
        <v>0</v>
      </c>
      <c r="AK110" s="219">
        <f>INDEX(InputsB!AP:AP,MATCH($A110,InputsB!$A:$A,0))</f>
        <v>0</v>
      </c>
      <c r="AL110" s="219">
        <f>INDEX(InputsB!AQ:AQ,MATCH($A110,InputsB!$A:$A,0))</f>
        <v>0</v>
      </c>
      <c r="AM110" s="219">
        <f>INDEX(InputsB!AR:AR,MATCH($A110,InputsB!$A:$A,0))</f>
        <v>0</v>
      </c>
      <c r="AN110" s="219">
        <f>INDEX(InputsB!AS:AS,MATCH($A110,InputsB!$A:$A,0))</f>
        <v>0</v>
      </c>
      <c r="AO110" s="219">
        <f>INDEX(InputsB!AT:AT,MATCH($A110,InputsB!$A:$A,0))</f>
        <v>0</v>
      </c>
      <c r="AP110" s="219">
        <f>INDEX(InputsB!AU:AU,MATCH($A110,InputsB!$A:$A,0))</f>
        <v>0</v>
      </c>
      <c r="AQ110" s="219">
        <f>INDEX(InputsB!AV:AV,MATCH($A110,InputsB!$A:$A,0))</f>
        <v>0</v>
      </c>
      <c r="AR110" s="219">
        <f>INDEX(InputsB!AW:AW,MATCH($A110,InputsB!$A:$A,0))</f>
        <v>0</v>
      </c>
      <c r="AS110" s="219">
        <f>INDEX(InputsB!AX:AX,MATCH($A110,InputsB!$A:$A,0))</f>
        <v>0</v>
      </c>
      <c r="AT110" s="219">
        <f>INDEX(InputsB!AY:AY,MATCH($A110,InputsB!$A:$A,0))</f>
        <v>0</v>
      </c>
      <c r="AU110" s="54"/>
      <c r="AV110" s="219">
        <f>INDEX(InputsC!$G:$G,MATCH($A110,InputsC!$A:$A,0))</f>
        <v>0</v>
      </c>
      <c r="AW110" s="219">
        <f t="shared" si="21"/>
        <v>0</v>
      </c>
    </row>
    <row r="111" spans="1:49">
      <c r="A111" s="195" t="s">
        <v>260</v>
      </c>
      <c r="B111" s="195" t="str">
        <f>INDEX('Ref1'!$E:$E,MATCH(A111,'Ref1'!$A:$A,0))</f>
        <v>Fareham</v>
      </c>
      <c r="C111" s="195" t="str">
        <f>INDEX('Ref1'!$F:$F,MATCH($A111,'Ref1'!$A:$A,0))</f>
        <v>E1721</v>
      </c>
      <c r="D111" s="240" t="str">
        <f>INDEX('Ref1'!$G:$G,MATCH($A111,'Ref1'!$A:$A,0))</f>
        <v>E6117</v>
      </c>
      <c r="E111" s="225">
        <f>INDEX(InputsD!$D:$D,MATCH($A111,InputsD!$A:$A,0))</f>
        <v>0</v>
      </c>
      <c r="G111" s="167">
        <f>INDEX(InputsA!R:R,MATCH($A111,InputsA!$A:$A,0))*$A$5+$E111*$A$5</f>
        <v>0</v>
      </c>
      <c r="H111" s="167">
        <f>INDEX(InputsA!S:S,MATCH($A111,InputsA!$A:$A,0))*$A$5+$E111*$A$5</f>
        <v>0</v>
      </c>
      <c r="I111" s="167">
        <f>INDEX(InputsA!T:T,MATCH($A111,InputsA!$A:$A,0))*$A$5+$E111*$A$5</f>
        <v>0</v>
      </c>
      <c r="J111" s="167">
        <f>INDEX(InputsA!U:U,MATCH($A111,InputsA!$A:$A,0))*$A$5+$E111*$A$5</f>
        <v>0</v>
      </c>
      <c r="K111" s="167">
        <f>INDEX(InputsA!V:V,MATCH($A111,InputsA!$A:$A,0))*$A$5+$E111*$A$5</f>
        <v>0</v>
      </c>
      <c r="L111" s="167">
        <f>INDEX(InputsA!W:W,MATCH($A111,InputsA!$A:$A,0))*$A$5+$E111*$A$5</f>
        <v>0</v>
      </c>
      <c r="M111" s="167">
        <f>INDEX(InputsA!X:X,MATCH($A111,InputsA!$A:$A,0))*$A$5+$E111*$A$5</f>
        <v>0</v>
      </c>
      <c r="N111" s="171">
        <f t="shared" si="19"/>
        <v>0</v>
      </c>
      <c r="O111" s="167">
        <f t="shared" si="20"/>
        <v>0</v>
      </c>
      <c r="P111" s="167">
        <f t="shared" si="22"/>
        <v>0</v>
      </c>
      <c r="Q111" s="167">
        <f t="shared" si="23"/>
        <v>0</v>
      </c>
      <c r="R111" s="167">
        <f t="shared" si="24"/>
        <v>0</v>
      </c>
      <c r="S111" s="167">
        <f t="shared" si="25"/>
        <v>0</v>
      </c>
      <c r="T111" s="167">
        <f t="shared" si="26"/>
        <v>0</v>
      </c>
      <c r="U111" s="167">
        <f t="shared" si="27"/>
        <v>0</v>
      </c>
      <c r="V111" s="167">
        <f t="shared" si="28"/>
        <v>0</v>
      </c>
      <c r="W111" s="167">
        <f t="shared" si="29"/>
        <v>0</v>
      </c>
      <c r="X111" s="167">
        <f t="shared" si="30"/>
        <v>0</v>
      </c>
      <c r="Y111" s="167">
        <f t="shared" si="31"/>
        <v>0</v>
      </c>
      <c r="Z111" s="167">
        <f t="shared" si="32"/>
        <v>0</v>
      </c>
      <c r="AA111" s="167">
        <f t="shared" si="33"/>
        <v>0</v>
      </c>
      <c r="AB111" s="167">
        <f t="shared" si="34"/>
        <v>0</v>
      </c>
      <c r="AC111" s="167">
        <f t="shared" si="35"/>
        <v>0</v>
      </c>
      <c r="AD111" s="36"/>
      <c r="AE111" s="219">
        <f>INDEX(InputsB!AJ:AJ,MATCH($A111,InputsB!$A:$A,0))</f>
        <v>0</v>
      </c>
      <c r="AF111" s="219">
        <f>INDEX(InputsB!AK:AK,MATCH($A111,InputsB!$A:$A,0))</f>
        <v>0</v>
      </c>
      <c r="AG111" s="219">
        <f>INDEX(InputsB!AL:AL,MATCH($A111,InputsB!$A:$A,0))</f>
        <v>0</v>
      </c>
      <c r="AH111" s="219">
        <f>INDEX(InputsB!AM:AM,MATCH($A111,InputsB!$A:$A,0))</f>
        <v>0</v>
      </c>
      <c r="AI111" s="219">
        <f>INDEX(InputsB!AN:AN,MATCH($A111,InputsB!$A:$A,0))</f>
        <v>0</v>
      </c>
      <c r="AJ111" s="219">
        <f>INDEX(InputsB!AO:AO,MATCH($A111,InputsB!$A:$A,0))</f>
        <v>0</v>
      </c>
      <c r="AK111" s="219">
        <f>INDEX(InputsB!AP:AP,MATCH($A111,InputsB!$A:$A,0))</f>
        <v>0</v>
      </c>
      <c r="AL111" s="219">
        <f>INDEX(InputsB!AQ:AQ,MATCH($A111,InputsB!$A:$A,0))</f>
        <v>0</v>
      </c>
      <c r="AM111" s="219">
        <f>INDEX(InputsB!AR:AR,MATCH($A111,InputsB!$A:$A,0))</f>
        <v>0</v>
      </c>
      <c r="AN111" s="219">
        <f>INDEX(InputsB!AS:AS,MATCH($A111,InputsB!$A:$A,0))</f>
        <v>0</v>
      </c>
      <c r="AO111" s="219">
        <f>INDEX(InputsB!AT:AT,MATCH($A111,InputsB!$A:$A,0))</f>
        <v>0</v>
      </c>
      <c r="AP111" s="219">
        <f>INDEX(InputsB!AU:AU,MATCH($A111,InputsB!$A:$A,0))</f>
        <v>0</v>
      </c>
      <c r="AQ111" s="219">
        <f>INDEX(InputsB!AV:AV,MATCH($A111,InputsB!$A:$A,0))</f>
        <v>0</v>
      </c>
      <c r="AR111" s="219">
        <f>INDEX(InputsB!AW:AW,MATCH($A111,InputsB!$A:$A,0))</f>
        <v>0</v>
      </c>
      <c r="AS111" s="219">
        <f>INDEX(InputsB!AX:AX,MATCH($A111,InputsB!$A:$A,0))</f>
        <v>0</v>
      </c>
      <c r="AT111" s="219">
        <f>INDEX(InputsB!AY:AY,MATCH($A111,InputsB!$A:$A,0))</f>
        <v>0</v>
      </c>
      <c r="AU111" s="54"/>
      <c r="AV111" s="219">
        <f>INDEX(InputsC!$G:$G,MATCH($A111,InputsC!$A:$A,0))</f>
        <v>0</v>
      </c>
      <c r="AW111" s="219">
        <f t="shared" si="21"/>
        <v>0</v>
      </c>
    </row>
    <row r="112" spans="1:49">
      <c r="A112" s="195" t="s">
        <v>262</v>
      </c>
      <c r="B112" s="195" t="str">
        <f>INDEX('Ref1'!$E:$E,MATCH(A112,'Ref1'!$A:$A,0))</f>
        <v>Fenland</v>
      </c>
      <c r="C112" s="195" t="str">
        <f>INDEX('Ref1'!$F:$F,MATCH($A112,'Ref1'!$A:$A,0))</f>
        <v>E0521</v>
      </c>
      <c r="D112" s="240" t="str">
        <f>INDEX('Ref1'!$G:$G,MATCH($A112,'Ref1'!$A:$A,0))</f>
        <v>E6105</v>
      </c>
      <c r="E112" s="225">
        <f>INDEX(InputsD!$D:$D,MATCH($A112,InputsD!$A:$A,0))</f>
        <v>0</v>
      </c>
      <c r="G112" s="167">
        <f>INDEX(InputsA!R:R,MATCH($A112,InputsA!$A:$A,0))*$A$5+$E112*$A$5</f>
        <v>0</v>
      </c>
      <c r="H112" s="167">
        <f>INDEX(InputsA!S:S,MATCH($A112,InputsA!$A:$A,0))*$A$5+$E112*$A$5</f>
        <v>0</v>
      </c>
      <c r="I112" s="167">
        <f>INDEX(InputsA!T:T,MATCH($A112,InputsA!$A:$A,0))*$A$5+$E112*$A$5</f>
        <v>0</v>
      </c>
      <c r="J112" s="167">
        <f>INDEX(InputsA!U:U,MATCH($A112,InputsA!$A:$A,0))*$A$5+$E112*$A$5</f>
        <v>0</v>
      </c>
      <c r="K112" s="167">
        <f>INDEX(InputsA!V:V,MATCH($A112,InputsA!$A:$A,0))*$A$5+$E112*$A$5</f>
        <v>0</v>
      </c>
      <c r="L112" s="167">
        <f>INDEX(InputsA!W:W,MATCH($A112,InputsA!$A:$A,0))*$A$5+$E112*$A$5</f>
        <v>0</v>
      </c>
      <c r="M112" s="167">
        <f>INDEX(InputsA!X:X,MATCH($A112,InputsA!$A:$A,0))*$A$5+$E112*$A$5</f>
        <v>0</v>
      </c>
      <c r="N112" s="171">
        <f t="shared" si="19"/>
        <v>0</v>
      </c>
      <c r="O112" s="167">
        <f t="shared" si="20"/>
        <v>0</v>
      </c>
      <c r="P112" s="167">
        <f t="shared" si="22"/>
        <v>0</v>
      </c>
      <c r="Q112" s="167">
        <f t="shared" si="23"/>
        <v>0</v>
      </c>
      <c r="R112" s="167">
        <f t="shared" si="24"/>
        <v>0</v>
      </c>
      <c r="S112" s="167">
        <f t="shared" si="25"/>
        <v>0</v>
      </c>
      <c r="T112" s="167">
        <f t="shared" si="26"/>
        <v>0</v>
      </c>
      <c r="U112" s="167">
        <f t="shared" si="27"/>
        <v>0</v>
      </c>
      <c r="V112" s="167">
        <f t="shared" si="28"/>
        <v>0</v>
      </c>
      <c r="W112" s="167">
        <f t="shared" si="29"/>
        <v>0</v>
      </c>
      <c r="X112" s="167">
        <f t="shared" si="30"/>
        <v>0</v>
      </c>
      <c r="Y112" s="167">
        <f t="shared" si="31"/>
        <v>0</v>
      </c>
      <c r="Z112" s="167">
        <f t="shared" si="32"/>
        <v>0</v>
      </c>
      <c r="AA112" s="167">
        <f t="shared" si="33"/>
        <v>0</v>
      </c>
      <c r="AB112" s="167">
        <f t="shared" si="34"/>
        <v>0</v>
      </c>
      <c r="AC112" s="167">
        <f t="shared" si="35"/>
        <v>0</v>
      </c>
      <c r="AD112" s="36"/>
      <c r="AE112" s="219">
        <f>INDEX(InputsB!AJ:AJ,MATCH($A112,InputsB!$A:$A,0))</f>
        <v>0</v>
      </c>
      <c r="AF112" s="219">
        <f>INDEX(InputsB!AK:AK,MATCH($A112,InputsB!$A:$A,0))</f>
        <v>0</v>
      </c>
      <c r="AG112" s="219">
        <f>INDEX(InputsB!AL:AL,MATCH($A112,InputsB!$A:$A,0))</f>
        <v>0</v>
      </c>
      <c r="AH112" s="219">
        <f>INDEX(InputsB!AM:AM,MATCH($A112,InputsB!$A:$A,0))</f>
        <v>0</v>
      </c>
      <c r="AI112" s="219">
        <f>INDEX(InputsB!AN:AN,MATCH($A112,InputsB!$A:$A,0))</f>
        <v>0</v>
      </c>
      <c r="AJ112" s="219">
        <f>INDEX(InputsB!AO:AO,MATCH($A112,InputsB!$A:$A,0))</f>
        <v>0</v>
      </c>
      <c r="AK112" s="219">
        <f>INDEX(InputsB!AP:AP,MATCH($A112,InputsB!$A:$A,0))</f>
        <v>0</v>
      </c>
      <c r="AL112" s="219">
        <f>INDEX(InputsB!AQ:AQ,MATCH($A112,InputsB!$A:$A,0))</f>
        <v>0</v>
      </c>
      <c r="AM112" s="219">
        <f>INDEX(InputsB!AR:AR,MATCH($A112,InputsB!$A:$A,0))</f>
        <v>0</v>
      </c>
      <c r="AN112" s="219">
        <f>INDEX(InputsB!AS:AS,MATCH($A112,InputsB!$A:$A,0))</f>
        <v>0</v>
      </c>
      <c r="AO112" s="219">
        <f>INDEX(InputsB!AT:AT,MATCH($A112,InputsB!$A:$A,0))</f>
        <v>0</v>
      </c>
      <c r="AP112" s="219">
        <f>INDEX(InputsB!AU:AU,MATCH($A112,InputsB!$A:$A,0))</f>
        <v>0</v>
      </c>
      <c r="AQ112" s="219">
        <f>INDEX(InputsB!AV:AV,MATCH($A112,InputsB!$A:$A,0))</f>
        <v>0</v>
      </c>
      <c r="AR112" s="219">
        <f>INDEX(InputsB!AW:AW,MATCH($A112,InputsB!$A:$A,0))</f>
        <v>0</v>
      </c>
      <c r="AS112" s="219">
        <f>INDEX(InputsB!AX:AX,MATCH($A112,InputsB!$A:$A,0))</f>
        <v>0</v>
      </c>
      <c r="AT112" s="219">
        <f>INDEX(InputsB!AY:AY,MATCH($A112,InputsB!$A:$A,0))</f>
        <v>0</v>
      </c>
      <c r="AU112" s="54"/>
      <c r="AV112" s="219">
        <f>INDEX(InputsC!$G:$G,MATCH($A112,InputsC!$A:$A,0))</f>
        <v>0</v>
      </c>
      <c r="AW112" s="219">
        <f t="shared" si="21"/>
        <v>0</v>
      </c>
    </row>
    <row r="113" spans="1:49">
      <c r="A113" s="195" t="s">
        <v>264</v>
      </c>
      <c r="B113" s="195" t="str">
        <f>INDEX('Ref1'!$E:$E,MATCH(A113,'Ref1'!$A:$A,0))</f>
        <v>Forest Heath</v>
      </c>
      <c r="C113" s="195" t="str">
        <f>INDEX('Ref1'!$F:$F,MATCH($A113,'Ref1'!$A:$A,0))</f>
        <v>E3520</v>
      </c>
      <c r="D113" s="240" t="str">
        <f>INDEX('Ref1'!$G:$G,MATCH($A113,'Ref1'!$A:$A,0))</f>
        <v>NA</v>
      </c>
      <c r="E113" s="225">
        <f>INDEX(InputsD!$D:$D,MATCH($A113,InputsD!$A:$A,0))</f>
        <v>0</v>
      </c>
      <c r="G113" s="167">
        <f>INDEX(InputsA!R:R,MATCH($A113,InputsA!$A:$A,0))*$A$5+$E113*$A$5</f>
        <v>0</v>
      </c>
      <c r="H113" s="167">
        <f>INDEX(InputsA!S:S,MATCH($A113,InputsA!$A:$A,0))*$A$5+$E113*$A$5</f>
        <v>0</v>
      </c>
      <c r="I113" s="167">
        <f>INDEX(InputsA!T:T,MATCH($A113,InputsA!$A:$A,0))*$A$5+$E113*$A$5</f>
        <v>0</v>
      </c>
      <c r="J113" s="167">
        <f>INDEX(InputsA!U:U,MATCH($A113,InputsA!$A:$A,0))*$A$5+$E113*$A$5</f>
        <v>0</v>
      </c>
      <c r="K113" s="167">
        <f>INDEX(InputsA!V:V,MATCH($A113,InputsA!$A:$A,0))*$A$5+$E113*$A$5</f>
        <v>0</v>
      </c>
      <c r="L113" s="167">
        <f>INDEX(InputsA!W:W,MATCH($A113,InputsA!$A:$A,0))*$A$5+$E113*$A$5</f>
        <v>0</v>
      </c>
      <c r="M113" s="167">
        <f>INDEX(InputsA!X:X,MATCH($A113,InputsA!$A:$A,0))*$A$5+$E113*$A$5</f>
        <v>0</v>
      </c>
      <c r="N113" s="171">
        <f t="shared" si="19"/>
        <v>0</v>
      </c>
      <c r="O113" s="167">
        <f t="shared" si="20"/>
        <v>0</v>
      </c>
      <c r="P113" s="167">
        <f t="shared" si="22"/>
        <v>0</v>
      </c>
      <c r="Q113" s="167">
        <f t="shared" si="23"/>
        <v>0</v>
      </c>
      <c r="R113" s="167">
        <f t="shared" si="24"/>
        <v>0</v>
      </c>
      <c r="S113" s="167">
        <f t="shared" si="25"/>
        <v>0</v>
      </c>
      <c r="T113" s="167">
        <f t="shared" si="26"/>
        <v>0</v>
      </c>
      <c r="U113" s="167">
        <f t="shared" si="27"/>
        <v>0</v>
      </c>
      <c r="V113" s="167">
        <f t="shared" si="28"/>
        <v>0</v>
      </c>
      <c r="W113" s="167">
        <f t="shared" si="29"/>
        <v>0</v>
      </c>
      <c r="X113" s="167">
        <f t="shared" si="30"/>
        <v>0</v>
      </c>
      <c r="Y113" s="167">
        <f t="shared" si="31"/>
        <v>0</v>
      </c>
      <c r="Z113" s="167">
        <f t="shared" si="32"/>
        <v>0</v>
      </c>
      <c r="AA113" s="167">
        <f t="shared" si="33"/>
        <v>0</v>
      </c>
      <c r="AB113" s="167">
        <f t="shared" si="34"/>
        <v>0</v>
      </c>
      <c r="AC113" s="167">
        <f t="shared" si="35"/>
        <v>0</v>
      </c>
      <c r="AD113" s="36"/>
      <c r="AE113" s="219">
        <f>INDEX(InputsB!AJ:AJ,MATCH($A113,InputsB!$A:$A,0))</f>
        <v>0</v>
      </c>
      <c r="AF113" s="219">
        <f>INDEX(InputsB!AK:AK,MATCH($A113,InputsB!$A:$A,0))</f>
        <v>0</v>
      </c>
      <c r="AG113" s="219">
        <f>INDEX(InputsB!AL:AL,MATCH($A113,InputsB!$A:$A,0))</f>
        <v>0</v>
      </c>
      <c r="AH113" s="219">
        <f>INDEX(InputsB!AM:AM,MATCH($A113,InputsB!$A:$A,0))</f>
        <v>0</v>
      </c>
      <c r="AI113" s="219">
        <f>INDEX(InputsB!AN:AN,MATCH($A113,InputsB!$A:$A,0))</f>
        <v>0</v>
      </c>
      <c r="AJ113" s="219">
        <f>INDEX(InputsB!AO:AO,MATCH($A113,InputsB!$A:$A,0))</f>
        <v>0</v>
      </c>
      <c r="AK113" s="219">
        <f>INDEX(InputsB!AP:AP,MATCH($A113,InputsB!$A:$A,0))</f>
        <v>0</v>
      </c>
      <c r="AL113" s="219">
        <f>INDEX(InputsB!AQ:AQ,MATCH($A113,InputsB!$A:$A,0))</f>
        <v>0</v>
      </c>
      <c r="AM113" s="219">
        <f>INDEX(InputsB!AR:AR,MATCH($A113,InputsB!$A:$A,0))</f>
        <v>0</v>
      </c>
      <c r="AN113" s="219">
        <f>INDEX(InputsB!AS:AS,MATCH($A113,InputsB!$A:$A,0))</f>
        <v>0</v>
      </c>
      <c r="AO113" s="219">
        <f>INDEX(InputsB!AT:AT,MATCH($A113,InputsB!$A:$A,0))</f>
        <v>0</v>
      </c>
      <c r="AP113" s="219">
        <f>INDEX(InputsB!AU:AU,MATCH($A113,InputsB!$A:$A,0))</f>
        <v>0</v>
      </c>
      <c r="AQ113" s="219">
        <f>INDEX(InputsB!AV:AV,MATCH($A113,InputsB!$A:$A,0))</f>
        <v>0</v>
      </c>
      <c r="AR113" s="219">
        <f>INDEX(InputsB!AW:AW,MATCH($A113,InputsB!$A:$A,0))</f>
        <v>0</v>
      </c>
      <c r="AS113" s="219">
        <f>INDEX(InputsB!AX:AX,MATCH($A113,InputsB!$A:$A,0))</f>
        <v>0</v>
      </c>
      <c r="AT113" s="219">
        <f>INDEX(InputsB!AY:AY,MATCH($A113,InputsB!$A:$A,0))</f>
        <v>0</v>
      </c>
      <c r="AU113" s="54"/>
      <c r="AV113" s="219">
        <f>INDEX(InputsC!$G:$G,MATCH($A113,InputsC!$A:$A,0))</f>
        <v>0</v>
      </c>
      <c r="AW113" s="219">
        <f t="shared" si="21"/>
        <v>0</v>
      </c>
    </row>
    <row r="114" spans="1:49">
      <c r="A114" s="195" t="s">
        <v>266</v>
      </c>
      <c r="B114" s="195" t="str">
        <f>INDEX('Ref1'!$E:$E,MATCH(A114,'Ref1'!$A:$A,0))</f>
        <v>Forest of Dean</v>
      </c>
      <c r="C114" s="195" t="str">
        <f>INDEX('Ref1'!$F:$F,MATCH($A114,'Ref1'!$A:$A,0))</f>
        <v>E1620</v>
      </c>
      <c r="D114" s="240" t="str">
        <f>INDEX('Ref1'!$G:$G,MATCH($A114,'Ref1'!$A:$A,0))</f>
        <v>NA</v>
      </c>
      <c r="E114" s="225">
        <f>INDEX(InputsD!$D:$D,MATCH($A114,InputsD!$A:$A,0))</f>
        <v>0</v>
      </c>
      <c r="G114" s="167">
        <f>INDEX(InputsA!R:R,MATCH($A114,InputsA!$A:$A,0))*$A$5+$E114*$A$5</f>
        <v>0</v>
      </c>
      <c r="H114" s="167">
        <f>INDEX(InputsA!S:S,MATCH($A114,InputsA!$A:$A,0))*$A$5+$E114*$A$5</f>
        <v>0</v>
      </c>
      <c r="I114" s="167">
        <f>INDEX(InputsA!T:T,MATCH($A114,InputsA!$A:$A,0))*$A$5+$E114*$A$5</f>
        <v>0</v>
      </c>
      <c r="J114" s="167">
        <f>INDEX(InputsA!U:U,MATCH($A114,InputsA!$A:$A,0))*$A$5+$E114*$A$5</f>
        <v>0</v>
      </c>
      <c r="K114" s="167">
        <f>INDEX(InputsA!V:V,MATCH($A114,InputsA!$A:$A,0))*$A$5+$E114*$A$5</f>
        <v>0</v>
      </c>
      <c r="L114" s="167">
        <f>INDEX(InputsA!W:W,MATCH($A114,InputsA!$A:$A,0))*$A$5+$E114*$A$5</f>
        <v>0</v>
      </c>
      <c r="M114" s="167">
        <f>INDEX(InputsA!X:X,MATCH($A114,InputsA!$A:$A,0))*$A$5+$E114*$A$5</f>
        <v>0</v>
      </c>
      <c r="N114" s="171">
        <f t="shared" si="19"/>
        <v>0</v>
      </c>
      <c r="O114" s="167">
        <f t="shared" si="20"/>
        <v>0</v>
      </c>
      <c r="P114" s="167">
        <f t="shared" si="22"/>
        <v>0</v>
      </c>
      <c r="Q114" s="167">
        <f t="shared" si="23"/>
        <v>0</v>
      </c>
      <c r="R114" s="167">
        <f t="shared" si="24"/>
        <v>0</v>
      </c>
      <c r="S114" s="167">
        <f t="shared" si="25"/>
        <v>0</v>
      </c>
      <c r="T114" s="167">
        <f t="shared" si="26"/>
        <v>0</v>
      </c>
      <c r="U114" s="167">
        <f t="shared" si="27"/>
        <v>0</v>
      </c>
      <c r="V114" s="167">
        <f t="shared" si="28"/>
        <v>0</v>
      </c>
      <c r="W114" s="167">
        <f t="shared" si="29"/>
        <v>0</v>
      </c>
      <c r="X114" s="167">
        <f t="shared" si="30"/>
        <v>0</v>
      </c>
      <c r="Y114" s="167">
        <f t="shared" si="31"/>
        <v>0</v>
      </c>
      <c r="Z114" s="167">
        <f t="shared" si="32"/>
        <v>0</v>
      </c>
      <c r="AA114" s="167">
        <f t="shared" si="33"/>
        <v>0</v>
      </c>
      <c r="AB114" s="167">
        <f t="shared" si="34"/>
        <v>0</v>
      </c>
      <c r="AC114" s="167">
        <f t="shared" si="35"/>
        <v>0</v>
      </c>
      <c r="AD114" s="36"/>
      <c r="AE114" s="219">
        <f>INDEX(InputsB!AJ:AJ,MATCH($A114,InputsB!$A:$A,0))</f>
        <v>0</v>
      </c>
      <c r="AF114" s="219">
        <f>INDEX(InputsB!AK:AK,MATCH($A114,InputsB!$A:$A,0))</f>
        <v>0</v>
      </c>
      <c r="AG114" s="219">
        <f>INDEX(InputsB!AL:AL,MATCH($A114,InputsB!$A:$A,0))</f>
        <v>0</v>
      </c>
      <c r="AH114" s="219">
        <f>INDEX(InputsB!AM:AM,MATCH($A114,InputsB!$A:$A,0))</f>
        <v>0</v>
      </c>
      <c r="AI114" s="219">
        <f>INDEX(InputsB!AN:AN,MATCH($A114,InputsB!$A:$A,0))</f>
        <v>0</v>
      </c>
      <c r="AJ114" s="219">
        <f>INDEX(InputsB!AO:AO,MATCH($A114,InputsB!$A:$A,0))</f>
        <v>0</v>
      </c>
      <c r="AK114" s="219">
        <f>INDEX(InputsB!AP:AP,MATCH($A114,InputsB!$A:$A,0))</f>
        <v>0</v>
      </c>
      <c r="AL114" s="219">
        <f>INDEX(InputsB!AQ:AQ,MATCH($A114,InputsB!$A:$A,0))</f>
        <v>0</v>
      </c>
      <c r="AM114" s="219">
        <f>INDEX(InputsB!AR:AR,MATCH($A114,InputsB!$A:$A,0))</f>
        <v>0</v>
      </c>
      <c r="AN114" s="219">
        <f>INDEX(InputsB!AS:AS,MATCH($A114,InputsB!$A:$A,0))</f>
        <v>0</v>
      </c>
      <c r="AO114" s="219">
        <f>INDEX(InputsB!AT:AT,MATCH($A114,InputsB!$A:$A,0))</f>
        <v>0</v>
      </c>
      <c r="AP114" s="219">
        <f>INDEX(InputsB!AU:AU,MATCH($A114,InputsB!$A:$A,0))</f>
        <v>0</v>
      </c>
      <c r="AQ114" s="219">
        <f>INDEX(InputsB!AV:AV,MATCH($A114,InputsB!$A:$A,0))</f>
        <v>0</v>
      </c>
      <c r="AR114" s="219">
        <f>INDEX(InputsB!AW:AW,MATCH($A114,InputsB!$A:$A,0))</f>
        <v>0</v>
      </c>
      <c r="AS114" s="219">
        <f>INDEX(InputsB!AX:AX,MATCH($A114,InputsB!$A:$A,0))</f>
        <v>0</v>
      </c>
      <c r="AT114" s="219">
        <f>INDEX(InputsB!AY:AY,MATCH($A114,InputsB!$A:$A,0))</f>
        <v>0</v>
      </c>
      <c r="AU114" s="54"/>
      <c r="AV114" s="219">
        <f>INDEX(InputsC!$G:$G,MATCH($A114,InputsC!$A:$A,0))</f>
        <v>0</v>
      </c>
      <c r="AW114" s="219">
        <f t="shared" si="21"/>
        <v>0</v>
      </c>
    </row>
    <row r="115" spans="1:49">
      <c r="A115" s="195" t="s">
        <v>268</v>
      </c>
      <c r="B115" s="195" t="str">
        <f>INDEX('Ref1'!$E:$E,MATCH(A115,'Ref1'!$A:$A,0))</f>
        <v>Fylde</v>
      </c>
      <c r="C115" s="195" t="str">
        <f>INDEX('Ref1'!$F:$F,MATCH($A115,'Ref1'!$A:$A,0))</f>
        <v>E2321</v>
      </c>
      <c r="D115" s="240" t="str">
        <f>INDEX('Ref1'!$G:$G,MATCH($A115,'Ref1'!$A:$A,0))</f>
        <v>E6123</v>
      </c>
      <c r="E115" s="225">
        <f>INDEX(InputsD!$D:$D,MATCH($A115,InputsD!$A:$A,0))</f>
        <v>0</v>
      </c>
      <c r="G115" s="167">
        <f>INDEX(InputsA!R:R,MATCH($A115,InputsA!$A:$A,0))*$A$5+$E115*$A$5</f>
        <v>0</v>
      </c>
      <c r="H115" s="167">
        <f>INDEX(InputsA!S:S,MATCH($A115,InputsA!$A:$A,0))*$A$5+$E115*$A$5</f>
        <v>0</v>
      </c>
      <c r="I115" s="167">
        <f>INDEX(InputsA!T:T,MATCH($A115,InputsA!$A:$A,0))*$A$5+$E115*$A$5</f>
        <v>0</v>
      </c>
      <c r="J115" s="167">
        <f>INDEX(InputsA!U:U,MATCH($A115,InputsA!$A:$A,0))*$A$5+$E115*$A$5</f>
        <v>0</v>
      </c>
      <c r="K115" s="167">
        <f>INDEX(InputsA!V:V,MATCH($A115,InputsA!$A:$A,0))*$A$5+$E115*$A$5</f>
        <v>0</v>
      </c>
      <c r="L115" s="167">
        <f>INDEX(InputsA!W:W,MATCH($A115,InputsA!$A:$A,0))*$A$5+$E115*$A$5</f>
        <v>0</v>
      </c>
      <c r="M115" s="167">
        <f>INDEX(InputsA!X:X,MATCH($A115,InputsA!$A:$A,0))*$A$5+$E115*$A$5</f>
        <v>0</v>
      </c>
      <c r="N115" s="171">
        <f t="shared" si="19"/>
        <v>0</v>
      </c>
      <c r="O115" s="167">
        <f t="shared" si="20"/>
        <v>0</v>
      </c>
      <c r="P115" s="167">
        <f t="shared" si="22"/>
        <v>0</v>
      </c>
      <c r="Q115" s="167">
        <f t="shared" si="23"/>
        <v>0</v>
      </c>
      <c r="R115" s="167">
        <f t="shared" si="24"/>
        <v>0</v>
      </c>
      <c r="S115" s="167">
        <f t="shared" si="25"/>
        <v>0</v>
      </c>
      <c r="T115" s="167">
        <f t="shared" si="26"/>
        <v>0</v>
      </c>
      <c r="U115" s="167">
        <f t="shared" si="27"/>
        <v>0</v>
      </c>
      <c r="V115" s="167">
        <f t="shared" si="28"/>
        <v>0</v>
      </c>
      <c r="W115" s="167">
        <f t="shared" si="29"/>
        <v>0</v>
      </c>
      <c r="X115" s="167">
        <f t="shared" si="30"/>
        <v>0</v>
      </c>
      <c r="Y115" s="167">
        <f t="shared" si="31"/>
        <v>0</v>
      </c>
      <c r="Z115" s="167">
        <f t="shared" si="32"/>
        <v>0</v>
      </c>
      <c r="AA115" s="167">
        <f t="shared" si="33"/>
        <v>0</v>
      </c>
      <c r="AB115" s="167">
        <f t="shared" si="34"/>
        <v>0</v>
      </c>
      <c r="AC115" s="167">
        <f t="shared" si="35"/>
        <v>0</v>
      </c>
      <c r="AD115" s="36"/>
      <c r="AE115" s="219">
        <f>INDEX(InputsB!AJ:AJ,MATCH($A115,InputsB!$A:$A,0))</f>
        <v>0</v>
      </c>
      <c r="AF115" s="219">
        <f>INDEX(InputsB!AK:AK,MATCH($A115,InputsB!$A:$A,0))</f>
        <v>0</v>
      </c>
      <c r="AG115" s="219">
        <f>INDEX(InputsB!AL:AL,MATCH($A115,InputsB!$A:$A,0))</f>
        <v>0</v>
      </c>
      <c r="AH115" s="219">
        <f>INDEX(InputsB!AM:AM,MATCH($A115,InputsB!$A:$A,0))</f>
        <v>0</v>
      </c>
      <c r="AI115" s="219">
        <f>INDEX(InputsB!AN:AN,MATCH($A115,InputsB!$A:$A,0))</f>
        <v>0</v>
      </c>
      <c r="AJ115" s="219">
        <f>INDEX(InputsB!AO:AO,MATCH($A115,InputsB!$A:$A,0))</f>
        <v>0</v>
      </c>
      <c r="AK115" s="219">
        <f>INDEX(InputsB!AP:AP,MATCH($A115,InputsB!$A:$A,0))</f>
        <v>0</v>
      </c>
      <c r="AL115" s="219">
        <f>INDEX(InputsB!AQ:AQ,MATCH($A115,InputsB!$A:$A,0))</f>
        <v>0</v>
      </c>
      <c r="AM115" s="219">
        <f>INDEX(InputsB!AR:AR,MATCH($A115,InputsB!$A:$A,0))</f>
        <v>0</v>
      </c>
      <c r="AN115" s="219">
        <f>INDEX(InputsB!AS:AS,MATCH($A115,InputsB!$A:$A,0))</f>
        <v>0</v>
      </c>
      <c r="AO115" s="219">
        <f>INDEX(InputsB!AT:AT,MATCH($A115,InputsB!$A:$A,0))</f>
        <v>0</v>
      </c>
      <c r="AP115" s="219">
        <f>INDEX(InputsB!AU:AU,MATCH($A115,InputsB!$A:$A,0))</f>
        <v>0</v>
      </c>
      <c r="AQ115" s="219">
        <f>INDEX(InputsB!AV:AV,MATCH($A115,InputsB!$A:$A,0))</f>
        <v>0</v>
      </c>
      <c r="AR115" s="219">
        <f>INDEX(InputsB!AW:AW,MATCH($A115,InputsB!$A:$A,0))</f>
        <v>0</v>
      </c>
      <c r="AS115" s="219">
        <f>INDEX(InputsB!AX:AX,MATCH($A115,InputsB!$A:$A,0))</f>
        <v>0</v>
      </c>
      <c r="AT115" s="219">
        <f>INDEX(InputsB!AY:AY,MATCH($A115,InputsB!$A:$A,0))</f>
        <v>0</v>
      </c>
      <c r="AU115" s="54"/>
      <c r="AV115" s="219">
        <f>INDEX(InputsC!$G:$G,MATCH($A115,InputsC!$A:$A,0))</f>
        <v>0</v>
      </c>
      <c r="AW115" s="219">
        <f t="shared" si="21"/>
        <v>0</v>
      </c>
    </row>
    <row r="116" spans="1:49">
      <c r="A116" s="195" t="s">
        <v>270</v>
      </c>
      <c r="B116" s="195" t="str">
        <f>INDEX('Ref1'!$E:$E,MATCH(A116,'Ref1'!$A:$A,0))</f>
        <v>Gateshead</v>
      </c>
      <c r="C116" s="195" t="str">
        <f>INDEX('Ref1'!$F:$F,MATCH($A116,'Ref1'!$A:$A,0))</f>
        <v>NA</v>
      </c>
      <c r="D116" s="240" t="str">
        <f>INDEX('Ref1'!$G:$G,MATCH($A116,'Ref1'!$A:$A,0))</f>
        <v>E6145</v>
      </c>
      <c r="E116" s="225">
        <f>INDEX(InputsD!$D:$D,MATCH($A116,InputsD!$A:$A,0))</f>
        <v>0</v>
      </c>
      <c r="G116" s="167">
        <f>INDEX(InputsA!R:R,MATCH($A116,InputsA!$A:$A,0))*$A$5+$E116*$A$5</f>
        <v>0</v>
      </c>
      <c r="H116" s="167">
        <f>INDEX(InputsA!S:S,MATCH($A116,InputsA!$A:$A,0))*$A$5+$E116*$A$5</f>
        <v>0</v>
      </c>
      <c r="I116" s="167">
        <f>INDEX(InputsA!T:T,MATCH($A116,InputsA!$A:$A,0))*$A$5+$E116*$A$5</f>
        <v>0</v>
      </c>
      <c r="J116" s="167">
        <f>INDEX(InputsA!U:U,MATCH($A116,InputsA!$A:$A,0))*$A$5+$E116*$A$5</f>
        <v>0</v>
      </c>
      <c r="K116" s="167">
        <f>INDEX(InputsA!V:V,MATCH($A116,InputsA!$A:$A,0))*$A$5+$E116*$A$5</f>
        <v>0</v>
      </c>
      <c r="L116" s="167">
        <f>INDEX(InputsA!W:W,MATCH($A116,InputsA!$A:$A,0))*$A$5+$E116*$A$5</f>
        <v>0</v>
      </c>
      <c r="M116" s="167">
        <f>INDEX(InputsA!X:X,MATCH($A116,InputsA!$A:$A,0))*$A$5+$E116*$A$5</f>
        <v>0</v>
      </c>
      <c r="N116" s="171">
        <f t="shared" si="19"/>
        <v>0</v>
      </c>
      <c r="O116" s="167">
        <f t="shared" si="20"/>
        <v>0</v>
      </c>
      <c r="P116" s="167">
        <f t="shared" si="22"/>
        <v>0</v>
      </c>
      <c r="Q116" s="167">
        <f t="shared" si="23"/>
        <v>0</v>
      </c>
      <c r="R116" s="167">
        <f t="shared" si="24"/>
        <v>0</v>
      </c>
      <c r="S116" s="167">
        <f t="shared" si="25"/>
        <v>0</v>
      </c>
      <c r="T116" s="167">
        <f t="shared" si="26"/>
        <v>0</v>
      </c>
      <c r="U116" s="167">
        <f t="shared" si="27"/>
        <v>0</v>
      </c>
      <c r="V116" s="167">
        <f t="shared" si="28"/>
        <v>0</v>
      </c>
      <c r="W116" s="167">
        <f t="shared" si="29"/>
        <v>0</v>
      </c>
      <c r="X116" s="167">
        <f t="shared" si="30"/>
        <v>0</v>
      </c>
      <c r="Y116" s="167">
        <f t="shared" si="31"/>
        <v>0</v>
      </c>
      <c r="Z116" s="167">
        <f t="shared" si="32"/>
        <v>0</v>
      </c>
      <c r="AA116" s="167">
        <f t="shared" si="33"/>
        <v>0</v>
      </c>
      <c r="AB116" s="167">
        <f t="shared" si="34"/>
        <v>0</v>
      </c>
      <c r="AC116" s="167">
        <f t="shared" si="35"/>
        <v>0</v>
      </c>
      <c r="AD116" s="36"/>
      <c r="AE116" s="219">
        <f>INDEX(InputsB!AJ:AJ,MATCH($A116,InputsB!$A:$A,0))</f>
        <v>0</v>
      </c>
      <c r="AF116" s="219">
        <f>INDEX(InputsB!AK:AK,MATCH($A116,InputsB!$A:$A,0))</f>
        <v>0</v>
      </c>
      <c r="AG116" s="219">
        <f>INDEX(InputsB!AL:AL,MATCH($A116,InputsB!$A:$A,0))</f>
        <v>0</v>
      </c>
      <c r="AH116" s="219">
        <f>INDEX(InputsB!AM:AM,MATCH($A116,InputsB!$A:$A,0))</f>
        <v>0</v>
      </c>
      <c r="AI116" s="219">
        <f>INDEX(InputsB!AN:AN,MATCH($A116,InputsB!$A:$A,0))</f>
        <v>0</v>
      </c>
      <c r="AJ116" s="219">
        <f>INDEX(InputsB!AO:AO,MATCH($A116,InputsB!$A:$A,0))</f>
        <v>0</v>
      </c>
      <c r="AK116" s="219">
        <f>INDEX(InputsB!AP:AP,MATCH($A116,InputsB!$A:$A,0))</f>
        <v>0</v>
      </c>
      <c r="AL116" s="219">
        <f>INDEX(InputsB!AQ:AQ,MATCH($A116,InputsB!$A:$A,0))</f>
        <v>0</v>
      </c>
      <c r="AM116" s="219">
        <f>INDEX(InputsB!AR:AR,MATCH($A116,InputsB!$A:$A,0))</f>
        <v>0</v>
      </c>
      <c r="AN116" s="219">
        <f>INDEX(InputsB!AS:AS,MATCH($A116,InputsB!$A:$A,0))</f>
        <v>0</v>
      </c>
      <c r="AO116" s="219">
        <f>INDEX(InputsB!AT:AT,MATCH($A116,InputsB!$A:$A,0))</f>
        <v>0</v>
      </c>
      <c r="AP116" s="219">
        <f>INDEX(InputsB!AU:AU,MATCH($A116,InputsB!$A:$A,0))</f>
        <v>0</v>
      </c>
      <c r="AQ116" s="219">
        <f>INDEX(InputsB!AV:AV,MATCH($A116,InputsB!$A:$A,0))</f>
        <v>0</v>
      </c>
      <c r="AR116" s="219">
        <f>INDEX(InputsB!AW:AW,MATCH($A116,InputsB!$A:$A,0))</f>
        <v>0</v>
      </c>
      <c r="AS116" s="219">
        <f>INDEX(InputsB!AX:AX,MATCH($A116,InputsB!$A:$A,0))</f>
        <v>0</v>
      </c>
      <c r="AT116" s="219">
        <f>INDEX(InputsB!AY:AY,MATCH($A116,InputsB!$A:$A,0))</f>
        <v>0</v>
      </c>
      <c r="AU116" s="54"/>
      <c r="AV116" s="219">
        <f>INDEX(InputsC!$G:$G,MATCH($A116,InputsC!$A:$A,0))</f>
        <v>0</v>
      </c>
      <c r="AW116" s="219">
        <f t="shared" si="21"/>
        <v>0</v>
      </c>
    </row>
    <row r="117" spans="1:49">
      <c r="A117" s="195" t="s">
        <v>272</v>
      </c>
      <c r="B117" s="195" t="str">
        <f>INDEX('Ref1'!$E:$E,MATCH(A117,'Ref1'!$A:$A,0))</f>
        <v>Gedling</v>
      </c>
      <c r="C117" s="195" t="str">
        <f>INDEX('Ref1'!$F:$F,MATCH($A117,'Ref1'!$A:$A,0))</f>
        <v>E3021</v>
      </c>
      <c r="D117" s="240" t="str">
        <f>INDEX('Ref1'!$G:$G,MATCH($A117,'Ref1'!$A:$A,0))</f>
        <v>E6130</v>
      </c>
      <c r="E117" s="225">
        <f>INDEX(InputsD!$D:$D,MATCH($A117,InputsD!$A:$A,0))</f>
        <v>0</v>
      </c>
      <c r="G117" s="167">
        <f>INDEX(InputsA!R:R,MATCH($A117,InputsA!$A:$A,0))*$A$5+$E117*$A$5</f>
        <v>0</v>
      </c>
      <c r="H117" s="167">
        <f>INDEX(InputsA!S:S,MATCH($A117,InputsA!$A:$A,0))*$A$5+$E117*$A$5</f>
        <v>0</v>
      </c>
      <c r="I117" s="167">
        <f>INDEX(InputsA!T:T,MATCH($A117,InputsA!$A:$A,0))*$A$5+$E117*$A$5</f>
        <v>0</v>
      </c>
      <c r="J117" s="167">
        <f>INDEX(InputsA!U:U,MATCH($A117,InputsA!$A:$A,0))*$A$5+$E117*$A$5</f>
        <v>0</v>
      </c>
      <c r="K117" s="167">
        <f>INDEX(InputsA!V:V,MATCH($A117,InputsA!$A:$A,0))*$A$5+$E117*$A$5</f>
        <v>0</v>
      </c>
      <c r="L117" s="167">
        <f>INDEX(InputsA!W:W,MATCH($A117,InputsA!$A:$A,0))*$A$5+$E117*$A$5</f>
        <v>0</v>
      </c>
      <c r="M117" s="167">
        <f>INDEX(InputsA!X:X,MATCH($A117,InputsA!$A:$A,0))*$A$5+$E117*$A$5</f>
        <v>0</v>
      </c>
      <c r="N117" s="171">
        <f t="shared" si="19"/>
        <v>0</v>
      </c>
      <c r="O117" s="167">
        <f t="shared" si="20"/>
        <v>0</v>
      </c>
      <c r="P117" s="167">
        <f t="shared" si="22"/>
        <v>0</v>
      </c>
      <c r="Q117" s="167">
        <f t="shared" si="23"/>
        <v>0</v>
      </c>
      <c r="R117" s="167">
        <f t="shared" si="24"/>
        <v>0</v>
      </c>
      <c r="S117" s="167">
        <f t="shared" si="25"/>
        <v>0</v>
      </c>
      <c r="T117" s="167">
        <f t="shared" si="26"/>
        <v>0</v>
      </c>
      <c r="U117" s="167">
        <f t="shared" si="27"/>
        <v>0</v>
      </c>
      <c r="V117" s="167">
        <f t="shared" si="28"/>
        <v>0</v>
      </c>
      <c r="W117" s="167">
        <f t="shared" si="29"/>
        <v>0</v>
      </c>
      <c r="X117" s="167">
        <f t="shared" si="30"/>
        <v>0</v>
      </c>
      <c r="Y117" s="167">
        <f t="shared" si="31"/>
        <v>0</v>
      </c>
      <c r="Z117" s="167">
        <f t="shared" si="32"/>
        <v>0</v>
      </c>
      <c r="AA117" s="167">
        <f t="shared" si="33"/>
        <v>0</v>
      </c>
      <c r="AB117" s="167">
        <f t="shared" si="34"/>
        <v>0</v>
      </c>
      <c r="AC117" s="167">
        <f t="shared" si="35"/>
        <v>0</v>
      </c>
      <c r="AD117" s="36"/>
      <c r="AE117" s="219">
        <f>INDEX(InputsB!AJ:AJ,MATCH($A117,InputsB!$A:$A,0))</f>
        <v>0</v>
      </c>
      <c r="AF117" s="219">
        <f>INDEX(InputsB!AK:AK,MATCH($A117,InputsB!$A:$A,0))</f>
        <v>0</v>
      </c>
      <c r="AG117" s="219">
        <f>INDEX(InputsB!AL:AL,MATCH($A117,InputsB!$A:$A,0))</f>
        <v>0</v>
      </c>
      <c r="AH117" s="219">
        <f>INDEX(InputsB!AM:AM,MATCH($A117,InputsB!$A:$A,0))</f>
        <v>0</v>
      </c>
      <c r="AI117" s="219">
        <f>INDEX(InputsB!AN:AN,MATCH($A117,InputsB!$A:$A,0))</f>
        <v>0</v>
      </c>
      <c r="AJ117" s="219">
        <f>INDEX(InputsB!AO:AO,MATCH($A117,InputsB!$A:$A,0))</f>
        <v>0</v>
      </c>
      <c r="AK117" s="219">
        <f>INDEX(InputsB!AP:AP,MATCH($A117,InputsB!$A:$A,0))</f>
        <v>0</v>
      </c>
      <c r="AL117" s="219">
        <f>INDEX(InputsB!AQ:AQ,MATCH($A117,InputsB!$A:$A,0))</f>
        <v>0</v>
      </c>
      <c r="AM117" s="219">
        <f>INDEX(InputsB!AR:AR,MATCH($A117,InputsB!$A:$A,0))</f>
        <v>0</v>
      </c>
      <c r="AN117" s="219">
        <f>INDEX(InputsB!AS:AS,MATCH($A117,InputsB!$A:$A,0))</f>
        <v>0</v>
      </c>
      <c r="AO117" s="219">
        <f>INDEX(InputsB!AT:AT,MATCH($A117,InputsB!$A:$A,0))</f>
        <v>0</v>
      </c>
      <c r="AP117" s="219">
        <f>INDEX(InputsB!AU:AU,MATCH($A117,InputsB!$A:$A,0))</f>
        <v>0</v>
      </c>
      <c r="AQ117" s="219">
        <f>INDEX(InputsB!AV:AV,MATCH($A117,InputsB!$A:$A,0))</f>
        <v>0</v>
      </c>
      <c r="AR117" s="219">
        <f>INDEX(InputsB!AW:AW,MATCH($A117,InputsB!$A:$A,0))</f>
        <v>0</v>
      </c>
      <c r="AS117" s="219">
        <f>INDEX(InputsB!AX:AX,MATCH($A117,InputsB!$A:$A,0))</f>
        <v>0</v>
      </c>
      <c r="AT117" s="219">
        <f>INDEX(InputsB!AY:AY,MATCH($A117,InputsB!$A:$A,0))</f>
        <v>0</v>
      </c>
      <c r="AU117" s="54"/>
      <c r="AV117" s="219">
        <f>INDEX(InputsC!$G:$G,MATCH($A117,InputsC!$A:$A,0))</f>
        <v>0</v>
      </c>
      <c r="AW117" s="219">
        <f t="shared" si="21"/>
        <v>0</v>
      </c>
    </row>
    <row r="118" spans="1:49">
      <c r="A118" s="195" t="s">
        <v>275</v>
      </c>
      <c r="B118" s="195" t="str">
        <f>INDEX('Ref1'!$E:$E,MATCH(A118,'Ref1'!$A:$A,0))</f>
        <v>Gloucester</v>
      </c>
      <c r="C118" s="195" t="str">
        <f>INDEX('Ref1'!$F:$F,MATCH($A118,'Ref1'!$A:$A,0))</f>
        <v>E1620</v>
      </c>
      <c r="D118" s="240" t="str">
        <f>INDEX('Ref1'!$G:$G,MATCH($A118,'Ref1'!$A:$A,0))</f>
        <v>NA</v>
      </c>
      <c r="E118" s="225">
        <f>INDEX(InputsD!$D:$D,MATCH($A118,InputsD!$A:$A,0))</f>
        <v>0</v>
      </c>
      <c r="G118" s="167">
        <f>INDEX(InputsA!R:R,MATCH($A118,InputsA!$A:$A,0))*$A$5+$E118*$A$5</f>
        <v>0</v>
      </c>
      <c r="H118" s="167">
        <f>INDEX(InputsA!S:S,MATCH($A118,InputsA!$A:$A,0))*$A$5+$E118*$A$5</f>
        <v>0</v>
      </c>
      <c r="I118" s="167">
        <f>INDEX(InputsA!T:T,MATCH($A118,InputsA!$A:$A,0))*$A$5+$E118*$A$5</f>
        <v>0</v>
      </c>
      <c r="J118" s="167">
        <f>INDEX(InputsA!U:U,MATCH($A118,InputsA!$A:$A,0))*$A$5+$E118*$A$5</f>
        <v>0</v>
      </c>
      <c r="K118" s="167">
        <f>INDEX(InputsA!V:V,MATCH($A118,InputsA!$A:$A,0))*$A$5+$E118*$A$5</f>
        <v>0</v>
      </c>
      <c r="L118" s="167">
        <f>INDEX(InputsA!W:W,MATCH($A118,InputsA!$A:$A,0))*$A$5+$E118*$A$5</f>
        <v>0</v>
      </c>
      <c r="M118" s="167">
        <f>INDEX(InputsA!X:X,MATCH($A118,InputsA!$A:$A,0))*$A$5+$E118*$A$5</f>
        <v>0</v>
      </c>
      <c r="N118" s="171">
        <f t="shared" si="19"/>
        <v>0</v>
      </c>
      <c r="O118" s="167">
        <f t="shared" si="20"/>
        <v>0</v>
      </c>
      <c r="P118" s="167">
        <f t="shared" si="22"/>
        <v>0</v>
      </c>
      <c r="Q118" s="167">
        <f t="shared" si="23"/>
        <v>0</v>
      </c>
      <c r="R118" s="167">
        <f t="shared" si="24"/>
        <v>0</v>
      </c>
      <c r="S118" s="167">
        <f t="shared" si="25"/>
        <v>0</v>
      </c>
      <c r="T118" s="167">
        <f t="shared" si="26"/>
        <v>0</v>
      </c>
      <c r="U118" s="167">
        <f t="shared" si="27"/>
        <v>0</v>
      </c>
      <c r="V118" s="167">
        <f t="shared" si="28"/>
        <v>0</v>
      </c>
      <c r="W118" s="167">
        <f t="shared" si="29"/>
        <v>0</v>
      </c>
      <c r="X118" s="167">
        <f t="shared" si="30"/>
        <v>0</v>
      </c>
      <c r="Y118" s="167">
        <f t="shared" si="31"/>
        <v>0</v>
      </c>
      <c r="Z118" s="167">
        <f t="shared" si="32"/>
        <v>0</v>
      </c>
      <c r="AA118" s="167">
        <f t="shared" si="33"/>
        <v>0</v>
      </c>
      <c r="AB118" s="167">
        <f t="shared" si="34"/>
        <v>0</v>
      </c>
      <c r="AC118" s="167">
        <f t="shared" si="35"/>
        <v>0</v>
      </c>
      <c r="AD118" s="36"/>
      <c r="AE118" s="219">
        <f>INDEX(InputsB!AJ:AJ,MATCH($A118,InputsB!$A:$A,0))</f>
        <v>0</v>
      </c>
      <c r="AF118" s="219">
        <f>INDEX(InputsB!AK:AK,MATCH($A118,InputsB!$A:$A,0))</f>
        <v>0</v>
      </c>
      <c r="AG118" s="219">
        <f>INDEX(InputsB!AL:AL,MATCH($A118,InputsB!$A:$A,0))</f>
        <v>0</v>
      </c>
      <c r="AH118" s="219">
        <f>INDEX(InputsB!AM:AM,MATCH($A118,InputsB!$A:$A,0))</f>
        <v>0</v>
      </c>
      <c r="AI118" s="219">
        <f>INDEX(InputsB!AN:AN,MATCH($A118,InputsB!$A:$A,0))</f>
        <v>0</v>
      </c>
      <c r="AJ118" s="219">
        <f>INDEX(InputsB!AO:AO,MATCH($A118,InputsB!$A:$A,0))</f>
        <v>0</v>
      </c>
      <c r="AK118" s="219">
        <f>INDEX(InputsB!AP:AP,MATCH($A118,InputsB!$A:$A,0))</f>
        <v>0</v>
      </c>
      <c r="AL118" s="219">
        <f>INDEX(InputsB!AQ:AQ,MATCH($A118,InputsB!$A:$A,0))</f>
        <v>0</v>
      </c>
      <c r="AM118" s="219">
        <f>INDEX(InputsB!AR:AR,MATCH($A118,InputsB!$A:$A,0))</f>
        <v>0</v>
      </c>
      <c r="AN118" s="219">
        <f>INDEX(InputsB!AS:AS,MATCH($A118,InputsB!$A:$A,0))</f>
        <v>0</v>
      </c>
      <c r="AO118" s="219">
        <f>INDEX(InputsB!AT:AT,MATCH($A118,InputsB!$A:$A,0))</f>
        <v>0</v>
      </c>
      <c r="AP118" s="219">
        <f>INDEX(InputsB!AU:AU,MATCH($A118,InputsB!$A:$A,0))</f>
        <v>0</v>
      </c>
      <c r="AQ118" s="219">
        <f>INDEX(InputsB!AV:AV,MATCH($A118,InputsB!$A:$A,0))</f>
        <v>0</v>
      </c>
      <c r="AR118" s="219">
        <f>INDEX(InputsB!AW:AW,MATCH($A118,InputsB!$A:$A,0))</f>
        <v>0</v>
      </c>
      <c r="AS118" s="219">
        <f>INDEX(InputsB!AX:AX,MATCH($A118,InputsB!$A:$A,0))</f>
        <v>0</v>
      </c>
      <c r="AT118" s="219">
        <f>INDEX(InputsB!AY:AY,MATCH($A118,InputsB!$A:$A,0))</f>
        <v>0</v>
      </c>
      <c r="AU118" s="54"/>
      <c r="AV118" s="219">
        <f>INDEX(InputsC!$G:$G,MATCH($A118,InputsC!$A:$A,0))</f>
        <v>0</v>
      </c>
      <c r="AW118" s="219">
        <f t="shared" si="21"/>
        <v>0</v>
      </c>
    </row>
    <row r="119" spans="1:49">
      <c r="A119" s="195" t="s">
        <v>279</v>
      </c>
      <c r="B119" s="195" t="str">
        <f>INDEX('Ref1'!$E:$E,MATCH(A119,'Ref1'!$A:$A,0))</f>
        <v>Gosport</v>
      </c>
      <c r="C119" s="195" t="str">
        <f>INDEX('Ref1'!$F:$F,MATCH($A119,'Ref1'!$A:$A,0))</f>
        <v>E1721</v>
      </c>
      <c r="D119" s="240" t="str">
        <f>INDEX('Ref1'!$G:$G,MATCH($A119,'Ref1'!$A:$A,0))</f>
        <v>E6117</v>
      </c>
      <c r="E119" s="225">
        <f>INDEX(InputsD!$D:$D,MATCH($A119,InputsD!$A:$A,0))</f>
        <v>0</v>
      </c>
      <c r="G119" s="167">
        <f>INDEX(InputsA!R:R,MATCH($A119,InputsA!$A:$A,0))*$A$5+$E119*$A$5</f>
        <v>0</v>
      </c>
      <c r="H119" s="167">
        <f>INDEX(InputsA!S:S,MATCH($A119,InputsA!$A:$A,0))*$A$5+$E119*$A$5</f>
        <v>0</v>
      </c>
      <c r="I119" s="167">
        <f>INDEX(InputsA!T:T,MATCH($A119,InputsA!$A:$A,0))*$A$5+$E119*$A$5</f>
        <v>0</v>
      </c>
      <c r="J119" s="167">
        <f>INDEX(InputsA!U:U,MATCH($A119,InputsA!$A:$A,0))*$A$5+$E119*$A$5</f>
        <v>0</v>
      </c>
      <c r="K119" s="167">
        <f>INDEX(InputsA!V:V,MATCH($A119,InputsA!$A:$A,0))*$A$5+$E119*$A$5</f>
        <v>0</v>
      </c>
      <c r="L119" s="167">
        <f>INDEX(InputsA!W:W,MATCH($A119,InputsA!$A:$A,0))*$A$5+$E119*$A$5</f>
        <v>0</v>
      </c>
      <c r="M119" s="167">
        <f>INDEX(InputsA!X:X,MATCH($A119,InputsA!$A:$A,0))*$A$5+$E119*$A$5</f>
        <v>0</v>
      </c>
      <c r="N119" s="171">
        <f t="shared" si="19"/>
        <v>0</v>
      </c>
      <c r="O119" s="167">
        <f t="shared" si="20"/>
        <v>0</v>
      </c>
      <c r="P119" s="167">
        <f t="shared" si="22"/>
        <v>0</v>
      </c>
      <c r="Q119" s="167">
        <f t="shared" si="23"/>
        <v>0</v>
      </c>
      <c r="R119" s="167">
        <f t="shared" si="24"/>
        <v>0</v>
      </c>
      <c r="S119" s="167">
        <f t="shared" si="25"/>
        <v>0</v>
      </c>
      <c r="T119" s="167">
        <f t="shared" si="26"/>
        <v>0</v>
      </c>
      <c r="U119" s="167">
        <f t="shared" si="27"/>
        <v>0</v>
      </c>
      <c r="V119" s="167">
        <f t="shared" si="28"/>
        <v>0</v>
      </c>
      <c r="W119" s="167">
        <f t="shared" si="29"/>
        <v>0</v>
      </c>
      <c r="X119" s="167">
        <f t="shared" si="30"/>
        <v>0</v>
      </c>
      <c r="Y119" s="167">
        <f t="shared" si="31"/>
        <v>0</v>
      </c>
      <c r="Z119" s="167">
        <f t="shared" si="32"/>
        <v>0</v>
      </c>
      <c r="AA119" s="167">
        <f t="shared" si="33"/>
        <v>0</v>
      </c>
      <c r="AB119" s="167">
        <f t="shared" si="34"/>
        <v>0</v>
      </c>
      <c r="AC119" s="167">
        <f t="shared" si="35"/>
        <v>0</v>
      </c>
      <c r="AD119" s="36"/>
      <c r="AE119" s="219">
        <f>INDEX(InputsB!AJ:AJ,MATCH($A119,InputsB!$A:$A,0))</f>
        <v>0</v>
      </c>
      <c r="AF119" s="219">
        <f>INDEX(InputsB!AK:AK,MATCH($A119,InputsB!$A:$A,0))</f>
        <v>0</v>
      </c>
      <c r="AG119" s="219">
        <f>INDEX(InputsB!AL:AL,MATCH($A119,InputsB!$A:$A,0))</f>
        <v>0</v>
      </c>
      <c r="AH119" s="219">
        <f>INDEX(InputsB!AM:AM,MATCH($A119,InputsB!$A:$A,0))</f>
        <v>0</v>
      </c>
      <c r="AI119" s="219">
        <f>INDEX(InputsB!AN:AN,MATCH($A119,InputsB!$A:$A,0))</f>
        <v>0</v>
      </c>
      <c r="AJ119" s="219">
        <f>INDEX(InputsB!AO:AO,MATCH($A119,InputsB!$A:$A,0))</f>
        <v>0</v>
      </c>
      <c r="AK119" s="219">
        <f>INDEX(InputsB!AP:AP,MATCH($A119,InputsB!$A:$A,0))</f>
        <v>0</v>
      </c>
      <c r="AL119" s="219">
        <f>INDEX(InputsB!AQ:AQ,MATCH($A119,InputsB!$A:$A,0))</f>
        <v>0</v>
      </c>
      <c r="AM119" s="219">
        <f>INDEX(InputsB!AR:AR,MATCH($A119,InputsB!$A:$A,0))</f>
        <v>0</v>
      </c>
      <c r="AN119" s="219">
        <f>INDEX(InputsB!AS:AS,MATCH($A119,InputsB!$A:$A,0))</f>
        <v>0</v>
      </c>
      <c r="AO119" s="219">
        <f>INDEX(InputsB!AT:AT,MATCH($A119,InputsB!$A:$A,0))</f>
        <v>0</v>
      </c>
      <c r="AP119" s="219">
        <f>INDEX(InputsB!AU:AU,MATCH($A119,InputsB!$A:$A,0))</f>
        <v>0</v>
      </c>
      <c r="AQ119" s="219">
        <f>INDEX(InputsB!AV:AV,MATCH($A119,InputsB!$A:$A,0))</f>
        <v>0</v>
      </c>
      <c r="AR119" s="219">
        <f>INDEX(InputsB!AW:AW,MATCH($A119,InputsB!$A:$A,0))</f>
        <v>0</v>
      </c>
      <c r="AS119" s="219">
        <f>INDEX(InputsB!AX:AX,MATCH($A119,InputsB!$A:$A,0))</f>
        <v>0</v>
      </c>
      <c r="AT119" s="219">
        <f>INDEX(InputsB!AY:AY,MATCH($A119,InputsB!$A:$A,0))</f>
        <v>0</v>
      </c>
      <c r="AU119" s="54"/>
      <c r="AV119" s="219">
        <f>INDEX(InputsC!$G:$G,MATCH($A119,InputsC!$A:$A,0))</f>
        <v>0</v>
      </c>
      <c r="AW119" s="219">
        <f t="shared" si="21"/>
        <v>0</v>
      </c>
    </row>
    <row r="120" spans="1:49">
      <c r="A120" s="195" t="s">
        <v>281</v>
      </c>
      <c r="B120" s="195" t="str">
        <f>INDEX('Ref1'!$E:$E,MATCH(A120,'Ref1'!$A:$A,0))</f>
        <v>Gravesham</v>
      </c>
      <c r="C120" s="195" t="str">
        <f>INDEX('Ref1'!$F:$F,MATCH($A120,'Ref1'!$A:$A,0))</f>
        <v>E2221</v>
      </c>
      <c r="D120" s="240" t="str">
        <f>INDEX('Ref1'!$G:$G,MATCH($A120,'Ref1'!$A:$A,0))</f>
        <v>E6122</v>
      </c>
      <c r="E120" s="225">
        <f>INDEX(InputsD!$D:$D,MATCH($A120,InputsD!$A:$A,0))</f>
        <v>0</v>
      </c>
      <c r="G120" s="167">
        <f>INDEX(InputsA!R:R,MATCH($A120,InputsA!$A:$A,0))*$A$5+$E120*$A$5</f>
        <v>0</v>
      </c>
      <c r="H120" s="167">
        <f>INDEX(InputsA!S:S,MATCH($A120,InputsA!$A:$A,0))*$A$5+$E120*$A$5</f>
        <v>0</v>
      </c>
      <c r="I120" s="167">
        <f>INDEX(InputsA!T:T,MATCH($A120,InputsA!$A:$A,0))*$A$5+$E120*$A$5</f>
        <v>0</v>
      </c>
      <c r="J120" s="167">
        <f>INDEX(InputsA!U:U,MATCH($A120,InputsA!$A:$A,0))*$A$5+$E120*$A$5</f>
        <v>0</v>
      </c>
      <c r="K120" s="167">
        <f>INDEX(InputsA!V:V,MATCH($A120,InputsA!$A:$A,0))*$A$5+$E120*$A$5</f>
        <v>0</v>
      </c>
      <c r="L120" s="167">
        <f>INDEX(InputsA!W:W,MATCH($A120,InputsA!$A:$A,0))*$A$5+$E120*$A$5</f>
        <v>0</v>
      </c>
      <c r="M120" s="167">
        <f>INDEX(InputsA!X:X,MATCH($A120,InputsA!$A:$A,0))*$A$5+$E120*$A$5</f>
        <v>0</v>
      </c>
      <c r="N120" s="171">
        <f t="shared" si="19"/>
        <v>0</v>
      </c>
      <c r="O120" s="167">
        <f t="shared" si="20"/>
        <v>0</v>
      </c>
      <c r="P120" s="167">
        <f t="shared" si="22"/>
        <v>0</v>
      </c>
      <c r="Q120" s="167">
        <f t="shared" si="23"/>
        <v>0</v>
      </c>
      <c r="R120" s="167">
        <f t="shared" si="24"/>
        <v>0</v>
      </c>
      <c r="S120" s="167">
        <f t="shared" si="25"/>
        <v>0</v>
      </c>
      <c r="T120" s="167">
        <f t="shared" si="26"/>
        <v>0</v>
      </c>
      <c r="U120" s="167">
        <f t="shared" si="27"/>
        <v>0</v>
      </c>
      <c r="V120" s="167">
        <f t="shared" si="28"/>
        <v>0</v>
      </c>
      <c r="W120" s="167">
        <f t="shared" si="29"/>
        <v>0</v>
      </c>
      <c r="X120" s="167">
        <f t="shared" si="30"/>
        <v>0</v>
      </c>
      <c r="Y120" s="167">
        <f t="shared" si="31"/>
        <v>0</v>
      </c>
      <c r="Z120" s="167">
        <f t="shared" si="32"/>
        <v>0</v>
      </c>
      <c r="AA120" s="167">
        <f t="shared" si="33"/>
        <v>0</v>
      </c>
      <c r="AB120" s="167">
        <f t="shared" si="34"/>
        <v>0</v>
      </c>
      <c r="AC120" s="167">
        <f t="shared" si="35"/>
        <v>0</v>
      </c>
      <c r="AD120" s="36"/>
      <c r="AE120" s="219">
        <f>INDEX(InputsB!AJ:AJ,MATCH($A120,InputsB!$A:$A,0))</f>
        <v>0</v>
      </c>
      <c r="AF120" s="219">
        <f>INDEX(InputsB!AK:AK,MATCH($A120,InputsB!$A:$A,0))</f>
        <v>0</v>
      </c>
      <c r="AG120" s="219">
        <f>INDEX(InputsB!AL:AL,MATCH($A120,InputsB!$A:$A,0))</f>
        <v>0</v>
      </c>
      <c r="AH120" s="219">
        <f>INDEX(InputsB!AM:AM,MATCH($A120,InputsB!$A:$A,0))</f>
        <v>0</v>
      </c>
      <c r="AI120" s="219">
        <f>INDEX(InputsB!AN:AN,MATCH($A120,InputsB!$A:$A,0))</f>
        <v>0</v>
      </c>
      <c r="AJ120" s="219">
        <f>INDEX(InputsB!AO:AO,MATCH($A120,InputsB!$A:$A,0))</f>
        <v>0</v>
      </c>
      <c r="AK120" s="219">
        <f>INDEX(InputsB!AP:AP,MATCH($A120,InputsB!$A:$A,0))</f>
        <v>0</v>
      </c>
      <c r="AL120" s="219">
        <f>INDEX(InputsB!AQ:AQ,MATCH($A120,InputsB!$A:$A,0))</f>
        <v>0</v>
      </c>
      <c r="AM120" s="219">
        <f>INDEX(InputsB!AR:AR,MATCH($A120,InputsB!$A:$A,0))</f>
        <v>0</v>
      </c>
      <c r="AN120" s="219">
        <f>INDEX(InputsB!AS:AS,MATCH($A120,InputsB!$A:$A,0))</f>
        <v>0</v>
      </c>
      <c r="AO120" s="219">
        <f>INDEX(InputsB!AT:AT,MATCH($A120,InputsB!$A:$A,0))</f>
        <v>0</v>
      </c>
      <c r="AP120" s="219">
        <f>INDEX(InputsB!AU:AU,MATCH($A120,InputsB!$A:$A,0))</f>
        <v>0</v>
      </c>
      <c r="AQ120" s="219">
        <f>INDEX(InputsB!AV:AV,MATCH($A120,InputsB!$A:$A,0))</f>
        <v>0</v>
      </c>
      <c r="AR120" s="219">
        <f>INDEX(InputsB!AW:AW,MATCH($A120,InputsB!$A:$A,0))</f>
        <v>0</v>
      </c>
      <c r="AS120" s="219">
        <f>INDEX(InputsB!AX:AX,MATCH($A120,InputsB!$A:$A,0))</f>
        <v>0</v>
      </c>
      <c r="AT120" s="219">
        <f>INDEX(InputsB!AY:AY,MATCH($A120,InputsB!$A:$A,0))</f>
        <v>0</v>
      </c>
      <c r="AU120" s="54"/>
      <c r="AV120" s="219">
        <f>INDEX(InputsC!$G:$G,MATCH($A120,InputsC!$A:$A,0))</f>
        <v>0</v>
      </c>
      <c r="AW120" s="219">
        <f t="shared" si="21"/>
        <v>0</v>
      </c>
    </row>
    <row r="121" spans="1:49">
      <c r="A121" s="195" t="s">
        <v>283</v>
      </c>
      <c r="B121" s="195" t="str">
        <f>INDEX('Ref1'!$E:$E,MATCH(A121,'Ref1'!$A:$A,0))</f>
        <v>Great Yarmouth</v>
      </c>
      <c r="C121" s="195" t="str">
        <f>INDEX('Ref1'!$F:$F,MATCH($A121,'Ref1'!$A:$A,0))</f>
        <v>E2620</v>
      </c>
      <c r="D121" s="240" t="str">
        <f>INDEX('Ref1'!$G:$G,MATCH($A121,'Ref1'!$A:$A,0))</f>
        <v>NA</v>
      </c>
      <c r="E121" s="225">
        <f>INDEX(InputsD!$D:$D,MATCH($A121,InputsD!$A:$A,0))</f>
        <v>0</v>
      </c>
      <c r="G121" s="167">
        <f>INDEX(InputsA!R:R,MATCH($A121,InputsA!$A:$A,0))*$A$5+$E121*$A$5</f>
        <v>0</v>
      </c>
      <c r="H121" s="167">
        <f>INDEX(InputsA!S:S,MATCH($A121,InputsA!$A:$A,0))*$A$5+$E121*$A$5</f>
        <v>0</v>
      </c>
      <c r="I121" s="167">
        <f>INDEX(InputsA!T:T,MATCH($A121,InputsA!$A:$A,0))*$A$5+$E121*$A$5</f>
        <v>0</v>
      </c>
      <c r="J121" s="167">
        <f>INDEX(InputsA!U:U,MATCH($A121,InputsA!$A:$A,0))*$A$5+$E121*$A$5</f>
        <v>0</v>
      </c>
      <c r="K121" s="167">
        <f>INDEX(InputsA!V:V,MATCH($A121,InputsA!$A:$A,0))*$A$5+$E121*$A$5</f>
        <v>0</v>
      </c>
      <c r="L121" s="167">
        <f>INDEX(InputsA!W:W,MATCH($A121,InputsA!$A:$A,0))*$A$5+$E121*$A$5</f>
        <v>0</v>
      </c>
      <c r="M121" s="167">
        <f>INDEX(InputsA!X:X,MATCH($A121,InputsA!$A:$A,0))*$A$5+$E121*$A$5</f>
        <v>0</v>
      </c>
      <c r="N121" s="171">
        <f t="shared" si="19"/>
        <v>0</v>
      </c>
      <c r="O121" s="167">
        <f t="shared" si="20"/>
        <v>0</v>
      </c>
      <c r="P121" s="167">
        <f t="shared" si="22"/>
        <v>0</v>
      </c>
      <c r="Q121" s="167">
        <f t="shared" si="23"/>
        <v>0</v>
      </c>
      <c r="R121" s="167">
        <f t="shared" si="24"/>
        <v>0</v>
      </c>
      <c r="S121" s="167">
        <f t="shared" si="25"/>
        <v>0</v>
      </c>
      <c r="T121" s="167">
        <f t="shared" si="26"/>
        <v>0</v>
      </c>
      <c r="U121" s="167">
        <f t="shared" si="27"/>
        <v>0</v>
      </c>
      <c r="V121" s="167">
        <f t="shared" si="28"/>
        <v>0</v>
      </c>
      <c r="W121" s="167">
        <f t="shared" si="29"/>
        <v>0</v>
      </c>
      <c r="X121" s="167">
        <f t="shared" si="30"/>
        <v>0</v>
      </c>
      <c r="Y121" s="167">
        <f t="shared" si="31"/>
        <v>0</v>
      </c>
      <c r="Z121" s="167">
        <f t="shared" si="32"/>
        <v>0</v>
      </c>
      <c r="AA121" s="167">
        <f t="shared" si="33"/>
        <v>0</v>
      </c>
      <c r="AB121" s="167">
        <f t="shared" si="34"/>
        <v>0</v>
      </c>
      <c r="AC121" s="167">
        <f t="shared" si="35"/>
        <v>0</v>
      </c>
      <c r="AD121" s="36"/>
      <c r="AE121" s="219">
        <f>INDEX(InputsB!AJ:AJ,MATCH($A121,InputsB!$A:$A,0))</f>
        <v>0</v>
      </c>
      <c r="AF121" s="219">
        <f>INDEX(InputsB!AK:AK,MATCH($A121,InputsB!$A:$A,0))</f>
        <v>0</v>
      </c>
      <c r="AG121" s="219">
        <f>INDEX(InputsB!AL:AL,MATCH($A121,InputsB!$A:$A,0))</f>
        <v>0</v>
      </c>
      <c r="AH121" s="219">
        <f>INDEX(InputsB!AM:AM,MATCH($A121,InputsB!$A:$A,0))</f>
        <v>0</v>
      </c>
      <c r="AI121" s="219">
        <f>INDEX(InputsB!AN:AN,MATCH($A121,InputsB!$A:$A,0))</f>
        <v>0</v>
      </c>
      <c r="AJ121" s="219">
        <f>INDEX(InputsB!AO:AO,MATCH($A121,InputsB!$A:$A,0))</f>
        <v>0</v>
      </c>
      <c r="AK121" s="219">
        <f>INDEX(InputsB!AP:AP,MATCH($A121,InputsB!$A:$A,0))</f>
        <v>0</v>
      </c>
      <c r="AL121" s="219">
        <f>INDEX(InputsB!AQ:AQ,MATCH($A121,InputsB!$A:$A,0))</f>
        <v>0</v>
      </c>
      <c r="AM121" s="219">
        <f>INDEX(InputsB!AR:AR,MATCH($A121,InputsB!$A:$A,0))</f>
        <v>0</v>
      </c>
      <c r="AN121" s="219">
        <f>INDEX(InputsB!AS:AS,MATCH($A121,InputsB!$A:$A,0))</f>
        <v>0</v>
      </c>
      <c r="AO121" s="219">
        <f>INDEX(InputsB!AT:AT,MATCH($A121,InputsB!$A:$A,0))</f>
        <v>0</v>
      </c>
      <c r="AP121" s="219">
        <f>INDEX(InputsB!AU:AU,MATCH($A121,InputsB!$A:$A,0))</f>
        <v>0</v>
      </c>
      <c r="AQ121" s="219">
        <f>INDEX(InputsB!AV:AV,MATCH($A121,InputsB!$A:$A,0))</f>
        <v>0</v>
      </c>
      <c r="AR121" s="219">
        <f>INDEX(InputsB!AW:AW,MATCH($A121,InputsB!$A:$A,0))</f>
        <v>0</v>
      </c>
      <c r="AS121" s="219">
        <f>INDEX(InputsB!AX:AX,MATCH($A121,InputsB!$A:$A,0))</f>
        <v>0</v>
      </c>
      <c r="AT121" s="219">
        <f>INDEX(InputsB!AY:AY,MATCH($A121,InputsB!$A:$A,0))</f>
        <v>0</v>
      </c>
      <c r="AU121" s="54"/>
      <c r="AV121" s="219">
        <f>INDEX(InputsC!$G:$G,MATCH($A121,InputsC!$A:$A,0))</f>
        <v>0</v>
      </c>
      <c r="AW121" s="219">
        <f t="shared" si="21"/>
        <v>0</v>
      </c>
    </row>
    <row r="122" spans="1:49">
      <c r="A122" s="195" t="s">
        <v>286</v>
      </c>
      <c r="B122" s="195" t="str">
        <f>INDEX('Ref1'!$E:$E,MATCH(A122,'Ref1'!$A:$A,0))</f>
        <v>Greenwich</v>
      </c>
      <c r="C122" s="195" t="str">
        <f>INDEX('Ref1'!$F:$F,MATCH($A122,'Ref1'!$A:$A,0))</f>
        <v>E5100</v>
      </c>
      <c r="D122" s="240" t="str">
        <f>INDEX('Ref1'!$G:$G,MATCH($A122,'Ref1'!$A:$A,0))</f>
        <v>NA</v>
      </c>
      <c r="E122" s="225">
        <f>INDEX(InputsD!$D:$D,MATCH($A122,InputsD!$A:$A,0))</f>
        <v>0</v>
      </c>
      <c r="G122" s="167">
        <f>INDEX(InputsA!R:R,MATCH($A122,InputsA!$A:$A,0))*$A$5+$E122*$A$5</f>
        <v>0</v>
      </c>
      <c r="H122" s="167">
        <f>INDEX(InputsA!S:S,MATCH($A122,InputsA!$A:$A,0))*$A$5+$E122*$A$5</f>
        <v>0</v>
      </c>
      <c r="I122" s="167">
        <f>INDEX(InputsA!T:T,MATCH($A122,InputsA!$A:$A,0))*$A$5+$E122*$A$5</f>
        <v>0</v>
      </c>
      <c r="J122" s="167">
        <f>INDEX(InputsA!U:U,MATCH($A122,InputsA!$A:$A,0))*$A$5+$E122*$A$5</f>
        <v>0</v>
      </c>
      <c r="K122" s="167">
        <f>INDEX(InputsA!V:V,MATCH($A122,InputsA!$A:$A,0))*$A$5+$E122*$A$5</f>
        <v>0</v>
      </c>
      <c r="L122" s="167">
        <f>INDEX(InputsA!W:W,MATCH($A122,InputsA!$A:$A,0))*$A$5+$E122*$A$5</f>
        <v>0</v>
      </c>
      <c r="M122" s="167">
        <f>INDEX(InputsA!X:X,MATCH($A122,InputsA!$A:$A,0))*$A$5+$E122*$A$5</f>
        <v>0</v>
      </c>
      <c r="N122" s="171">
        <f t="shared" si="19"/>
        <v>0</v>
      </c>
      <c r="O122" s="167">
        <f t="shared" si="20"/>
        <v>0</v>
      </c>
      <c r="P122" s="167">
        <f t="shared" si="22"/>
        <v>0</v>
      </c>
      <c r="Q122" s="167">
        <f t="shared" si="23"/>
        <v>0</v>
      </c>
      <c r="R122" s="167">
        <f t="shared" si="24"/>
        <v>0</v>
      </c>
      <c r="S122" s="167">
        <f t="shared" si="25"/>
        <v>0</v>
      </c>
      <c r="T122" s="167">
        <f t="shared" si="26"/>
        <v>0</v>
      </c>
      <c r="U122" s="167">
        <f t="shared" si="27"/>
        <v>0</v>
      </c>
      <c r="V122" s="167">
        <f t="shared" si="28"/>
        <v>0</v>
      </c>
      <c r="W122" s="167">
        <f t="shared" si="29"/>
        <v>0</v>
      </c>
      <c r="X122" s="167">
        <f t="shared" si="30"/>
        <v>0</v>
      </c>
      <c r="Y122" s="167">
        <f t="shared" si="31"/>
        <v>0</v>
      </c>
      <c r="Z122" s="167">
        <f t="shared" si="32"/>
        <v>0</v>
      </c>
      <c r="AA122" s="167">
        <f t="shared" si="33"/>
        <v>0</v>
      </c>
      <c r="AB122" s="167">
        <f t="shared" si="34"/>
        <v>0</v>
      </c>
      <c r="AC122" s="167">
        <f t="shared" si="35"/>
        <v>0</v>
      </c>
      <c r="AD122" s="36"/>
      <c r="AE122" s="219">
        <f>INDEX(InputsB!AJ:AJ,MATCH($A122,InputsB!$A:$A,0))</f>
        <v>0</v>
      </c>
      <c r="AF122" s="219">
        <f>INDEX(InputsB!AK:AK,MATCH($A122,InputsB!$A:$A,0))</f>
        <v>0</v>
      </c>
      <c r="AG122" s="219">
        <f>INDEX(InputsB!AL:AL,MATCH($A122,InputsB!$A:$A,0))</f>
        <v>0</v>
      </c>
      <c r="AH122" s="219">
        <f>INDEX(InputsB!AM:AM,MATCH($A122,InputsB!$A:$A,0))</f>
        <v>0</v>
      </c>
      <c r="AI122" s="219">
        <f>INDEX(InputsB!AN:AN,MATCH($A122,InputsB!$A:$A,0))</f>
        <v>0</v>
      </c>
      <c r="AJ122" s="219">
        <f>INDEX(InputsB!AO:AO,MATCH($A122,InputsB!$A:$A,0))</f>
        <v>0</v>
      </c>
      <c r="AK122" s="219">
        <f>INDEX(InputsB!AP:AP,MATCH($A122,InputsB!$A:$A,0))</f>
        <v>0</v>
      </c>
      <c r="AL122" s="219">
        <f>INDEX(InputsB!AQ:AQ,MATCH($A122,InputsB!$A:$A,0))</f>
        <v>0</v>
      </c>
      <c r="AM122" s="219">
        <f>INDEX(InputsB!AR:AR,MATCH($A122,InputsB!$A:$A,0))</f>
        <v>0</v>
      </c>
      <c r="AN122" s="219">
        <f>INDEX(InputsB!AS:AS,MATCH($A122,InputsB!$A:$A,0))</f>
        <v>0</v>
      </c>
      <c r="AO122" s="219">
        <f>INDEX(InputsB!AT:AT,MATCH($A122,InputsB!$A:$A,0))</f>
        <v>0</v>
      </c>
      <c r="AP122" s="219">
        <f>INDEX(InputsB!AU:AU,MATCH($A122,InputsB!$A:$A,0))</f>
        <v>0</v>
      </c>
      <c r="AQ122" s="219">
        <f>INDEX(InputsB!AV:AV,MATCH($A122,InputsB!$A:$A,0))</f>
        <v>0</v>
      </c>
      <c r="AR122" s="219">
        <f>INDEX(InputsB!AW:AW,MATCH($A122,InputsB!$A:$A,0))</f>
        <v>0</v>
      </c>
      <c r="AS122" s="219">
        <f>INDEX(InputsB!AX:AX,MATCH($A122,InputsB!$A:$A,0))</f>
        <v>0</v>
      </c>
      <c r="AT122" s="219">
        <f>INDEX(InputsB!AY:AY,MATCH($A122,InputsB!$A:$A,0))</f>
        <v>0</v>
      </c>
      <c r="AU122" s="54"/>
      <c r="AV122" s="219">
        <f>INDEX(InputsC!$G:$G,MATCH($A122,InputsC!$A:$A,0))</f>
        <v>0</v>
      </c>
      <c r="AW122" s="219">
        <f t="shared" si="21"/>
        <v>0</v>
      </c>
    </row>
    <row r="123" spans="1:49">
      <c r="A123" s="195" t="s">
        <v>288</v>
      </c>
      <c r="B123" s="195" t="str">
        <f>INDEX('Ref1'!$E:$E,MATCH(A123,'Ref1'!$A:$A,0))</f>
        <v>Guildford</v>
      </c>
      <c r="C123" s="195" t="str">
        <f>INDEX('Ref1'!$F:$F,MATCH($A123,'Ref1'!$A:$A,0))</f>
        <v>E3620</v>
      </c>
      <c r="D123" s="240" t="str">
        <f>INDEX('Ref1'!$G:$G,MATCH($A123,'Ref1'!$A:$A,0))</f>
        <v>NA</v>
      </c>
      <c r="E123" s="225">
        <f>INDEX(InputsD!$D:$D,MATCH($A123,InputsD!$A:$A,0))</f>
        <v>0</v>
      </c>
      <c r="G123" s="167">
        <f>INDEX(InputsA!R:R,MATCH($A123,InputsA!$A:$A,0))*$A$5+$E123*$A$5</f>
        <v>0</v>
      </c>
      <c r="H123" s="167">
        <f>INDEX(InputsA!S:S,MATCH($A123,InputsA!$A:$A,0))*$A$5+$E123*$A$5</f>
        <v>0</v>
      </c>
      <c r="I123" s="167">
        <f>INDEX(InputsA!T:T,MATCH($A123,InputsA!$A:$A,0))*$A$5+$E123*$A$5</f>
        <v>0</v>
      </c>
      <c r="J123" s="167">
        <f>INDEX(InputsA!U:U,MATCH($A123,InputsA!$A:$A,0))*$A$5+$E123*$A$5</f>
        <v>0</v>
      </c>
      <c r="K123" s="167">
        <f>INDEX(InputsA!V:V,MATCH($A123,InputsA!$A:$A,0))*$A$5+$E123*$A$5</f>
        <v>0</v>
      </c>
      <c r="L123" s="167">
        <f>INDEX(InputsA!W:W,MATCH($A123,InputsA!$A:$A,0))*$A$5+$E123*$A$5</f>
        <v>0</v>
      </c>
      <c r="M123" s="167">
        <f>INDEX(InputsA!X:X,MATCH($A123,InputsA!$A:$A,0))*$A$5+$E123*$A$5</f>
        <v>0</v>
      </c>
      <c r="N123" s="171">
        <f t="shared" si="19"/>
        <v>0</v>
      </c>
      <c r="O123" s="167">
        <f t="shared" si="20"/>
        <v>0</v>
      </c>
      <c r="P123" s="167">
        <f t="shared" si="22"/>
        <v>0</v>
      </c>
      <c r="Q123" s="167">
        <f t="shared" si="23"/>
        <v>0</v>
      </c>
      <c r="R123" s="167">
        <f t="shared" si="24"/>
        <v>0</v>
      </c>
      <c r="S123" s="167">
        <f t="shared" si="25"/>
        <v>0</v>
      </c>
      <c r="T123" s="167">
        <f t="shared" si="26"/>
        <v>0</v>
      </c>
      <c r="U123" s="167">
        <f t="shared" si="27"/>
        <v>0</v>
      </c>
      <c r="V123" s="167">
        <f t="shared" si="28"/>
        <v>0</v>
      </c>
      <c r="W123" s="167">
        <f t="shared" si="29"/>
        <v>0</v>
      </c>
      <c r="X123" s="167">
        <f t="shared" si="30"/>
        <v>0</v>
      </c>
      <c r="Y123" s="167">
        <f t="shared" si="31"/>
        <v>0</v>
      </c>
      <c r="Z123" s="167">
        <f t="shared" si="32"/>
        <v>0</v>
      </c>
      <c r="AA123" s="167">
        <f t="shared" si="33"/>
        <v>0</v>
      </c>
      <c r="AB123" s="167">
        <f t="shared" si="34"/>
        <v>0</v>
      </c>
      <c r="AC123" s="167">
        <f t="shared" si="35"/>
        <v>0</v>
      </c>
      <c r="AD123" s="36"/>
      <c r="AE123" s="219">
        <f>INDEX(InputsB!AJ:AJ,MATCH($A123,InputsB!$A:$A,0))</f>
        <v>0</v>
      </c>
      <c r="AF123" s="219">
        <f>INDEX(InputsB!AK:AK,MATCH($A123,InputsB!$A:$A,0))</f>
        <v>0</v>
      </c>
      <c r="AG123" s="219">
        <f>INDEX(InputsB!AL:AL,MATCH($A123,InputsB!$A:$A,0))</f>
        <v>0</v>
      </c>
      <c r="AH123" s="219">
        <f>INDEX(InputsB!AM:AM,MATCH($A123,InputsB!$A:$A,0))</f>
        <v>0</v>
      </c>
      <c r="AI123" s="219">
        <f>INDEX(InputsB!AN:AN,MATCH($A123,InputsB!$A:$A,0))</f>
        <v>0</v>
      </c>
      <c r="AJ123" s="219">
        <f>INDEX(InputsB!AO:AO,MATCH($A123,InputsB!$A:$A,0))</f>
        <v>0</v>
      </c>
      <c r="AK123" s="219">
        <f>INDEX(InputsB!AP:AP,MATCH($A123,InputsB!$A:$A,0))</f>
        <v>0</v>
      </c>
      <c r="AL123" s="219">
        <f>INDEX(InputsB!AQ:AQ,MATCH($A123,InputsB!$A:$A,0))</f>
        <v>0</v>
      </c>
      <c r="AM123" s="219">
        <f>INDEX(InputsB!AR:AR,MATCH($A123,InputsB!$A:$A,0))</f>
        <v>0</v>
      </c>
      <c r="AN123" s="219">
        <f>INDEX(InputsB!AS:AS,MATCH($A123,InputsB!$A:$A,0))</f>
        <v>0</v>
      </c>
      <c r="AO123" s="219">
        <f>INDEX(InputsB!AT:AT,MATCH($A123,InputsB!$A:$A,0))</f>
        <v>0</v>
      </c>
      <c r="AP123" s="219">
        <f>INDEX(InputsB!AU:AU,MATCH($A123,InputsB!$A:$A,0))</f>
        <v>0</v>
      </c>
      <c r="AQ123" s="219">
        <f>INDEX(InputsB!AV:AV,MATCH($A123,InputsB!$A:$A,0))</f>
        <v>0</v>
      </c>
      <c r="AR123" s="219">
        <f>INDEX(InputsB!AW:AW,MATCH($A123,InputsB!$A:$A,0))</f>
        <v>0</v>
      </c>
      <c r="AS123" s="219">
        <f>INDEX(InputsB!AX:AX,MATCH($A123,InputsB!$A:$A,0))</f>
        <v>0</v>
      </c>
      <c r="AT123" s="219">
        <f>INDEX(InputsB!AY:AY,MATCH($A123,InputsB!$A:$A,0))</f>
        <v>0</v>
      </c>
      <c r="AU123" s="54"/>
      <c r="AV123" s="219">
        <f>INDEX(InputsC!$G:$G,MATCH($A123,InputsC!$A:$A,0))</f>
        <v>0</v>
      </c>
      <c r="AW123" s="219">
        <f t="shared" si="21"/>
        <v>0</v>
      </c>
    </row>
    <row r="124" spans="1:49">
      <c r="A124" s="195" t="s">
        <v>290</v>
      </c>
      <c r="B124" s="195" t="str">
        <f>INDEX('Ref1'!$E:$E,MATCH(A124,'Ref1'!$A:$A,0))</f>
        <v>Hackney</v>
      </c>
      <c r="C124" s="195" t="str">
        <f>INDEX('Ref1'!$F:$F,MATCH($A124,'Ref1'!$A:$A,0))</f>
        <v>E5100</v>
      </c>
      <c r="D124" s="240" t="str">
        <f>INDEX('Ref1'!$G:$G,MATCH($A124,'Ref1'!$A:$A,0))</f>
        <v>NA</v>
      </c>
      <c r="E124" s="225">
        <f>INDEX(InputsD!$D:$D,MATCH($A124,InputsD!$A:$A,0))</f>
        <v>0</v>
      </c>
      <c r="G124" s="167">
        <f>INDEX(InputsA!R:R,MATCH($A124,InputsA!$A:$A,0))*$A$5+$E124*$A$5</f>
        <v>0</v>
      </c>
      <c r="H124" s="167">
        <f>INDEX(InputsA!S:S,MATCH($A124,InputsA!$A:$A,0))*$A$5+$E124*$A$5</f>
        <v>0</v>
      </c>
      <c r="I124" s="167">
        <f>INDEX(InputsA!T:T,MATCH($A124,InputsA!$A:$A,0))*$A$5+$E124*$A$5</f>
        <v>0</v>
      </c>
      <c r="J124" s="167">
        <f>INDEX(InputsA!U:U,MATCH($A124,InputsA!$A:$A,0))*$A$5+$E124*$A$5</f>
        <v>0</v>
      </c>
      <c r="K124" s="167">
        <f>INDEX(InputsA!V:V,MATCH($A124,InputsA!$A:$A,0))*$A$5+$E124*$A$5</f>
        <v>0</v>
      </c>
      <c r="L124" s="167">
        <f>INDEX(InputsA!W:W,MATCH($A124,InputsA!$A:$A,0))*$A$5+$E124*$A$5</f>
        <v>0</v>
      </c>
      <c r="M124" s="167">
        <f>INDEX(InputsA!X:X,MATCH($A124,InputsA!$A:$A,0))*$A$5+$E124*$A$5</f>
        <v>0</v>
      </c>
      <c r="N124" s="171">
        <f t="shared" si="19"/>
        <v>0</v>
      </c>
      <c r="O124" s="167">
        <f t="shared" si="20"/>
        <v>0</v>
      </c>
      <c r="P124" s="167">
        <f t="shared" si="22"/>
        <v>0</v>
      </c>
      <c r="Q124" s="167">
        <f t="shared" si="23"/>
        <v>0</v>
      </c>
      <c r="R124" s="167">
        <f t="shared" si="24"/>
        <v>0</v>
      </c>
      <c r="S124" s="167">
        <f t="shared" si="25"/>
        <v>0</v>
      </c>
      <c r="T124" s="167">
        <f t="shared" si="26"/>
        <v>0</v>
      </c>
      <c r="U124" s="167">
        <f t="shared" si="27"/>
        <v>0</v>
      </c>
      <c r="V124" s="167">
        <f t="shared" si="28"/>
        <v>0</v>
      </c>
      <c r="W124" s="167">
        <f t="shared" si="29"/>
        <v>0</v>
      </c>
      <c r="X124" s="167">
        <f t="shared" si="30"/>
        <v>0</v>
      </c>
      <c r="Y124" s="167">
        <f t="shared" si="31"/>
        <v>0</v>
      </c>
      <c r="Z124" s="167">
        <f t="shared" si="32"/>
        <v>0</v>
      </c>
      <c r="AA124" s="167">
        <f t="shared" si="33"/>
        <v>0</v>
      </c>
      <c r="AB124" s="167">
        <f t="shared" si="34"/>
        <v>0</v>
      </c>
      <c r="AC124" s="167">
        <f t="shared" si="35"/>
        <v>0</v>
      </c>
      <c r="AD124" s="36"/>
      <c r="AE124" s="219">
        <f>INDEX(InputsB!AJ:AJ,MATCH($A124,InputsB!$A:$A,0))</f>
        <v>0</v>
      </c>
      <c r="AF124" s="219">
        <f>INDEX(InputsB!AK:AK,MATCH($A124,InputsB!$A:$A,0))</f>
        <v>0</v>
      </c>
      <c r="AG124" s="219">
        <f>INDEX(InputsB!AL:AL,MATCH($A124,InputsB!$A:$A,0))</f>
        <v>0</v>
      </c>
      <c r="AH124" s="219">
        <f>INDEX(InputsB!AM:AM,MATCH($A124,InputsB!$A:$A,0))</f>
        <v>0</v>
      </c>
      <c r="AI124" s="219">
        <f>INDEX(InputsB!AN:AN,MATCH($A124,InputsB!$A:$A,0))</f>
        <v>0</v>
      </c>
      <c r="AJ124" s="219">
        <f>INDEX(InputsB!AO:AO,MATCH($A124,InputsB!$A:$A,0))</f>
        <v>0</v>
      </c>
      <c r="AK124" s="219">
        <f>INDEX(InputsB!AP:AP,MATCH($A124,InputsB!$A:$A,0))</f>
        <v>0</v>
      </c>
      <c r="AL124" s="219">
        <f>INDEX(InputsB!AQ:AQ,MATCH($A124,InputsB!$A:$A,0))</f>
        <v>0</v>
      </c>
      <c r="AM124" s="219">
        <f>INDEX(InputsB!AR:AR,MATCH($A124,InputsB!$A:$A,0))</f>
        <v>0</v>
      </c>
      <c r="AN124" s="219">
        <f>INDEX(InputsB!AS:AS,MATCH($A124,InputsB!$A:$A,0))</f>
        <v>0</v>
      </c>
      <c r="AO124" s="219">
        <f>INDEX(InputsB!AT:AT,MATCH($A124,InputsB!$A:$A,0))</f>
        <v>0</v>
      </c>
      <c r="AP124" s="219">
        <f>INDEX(InputsB!AU:AU,MATCH($A124,InputsB!$A:$A,0))</f>
        <v>0</v>
      </c>
      <c r="AQ124" s="219">
        <f>INDEX(InputsB!AV:AV,MATCH($A124,InputsB!$A:$A,0))</f>
        <v>0</v>
      </c>
      <c r="AR124" s="219">
        <f>INDEX(InputsB!AW:AW,MATCH($A124,InputsB!$A:$A,0))</f>
        <v>0</v>
      </c>
      <c r="AS124" s="219">
        <f>INDEX(InputsB!AX:AX,MATCH($A124,InputsB!$A:$A,0))</f>
        <v>0</v>
      </c>
      <c r="AT124" s="219">
        <f>INDEX(InputsB!AY:AY,MATCH($A124,InputsB!$A:$A,0))</f>
        <v>0</v>
      </c>
      <c r="AU124" s="54"/>
      <c r="AV124" s="219">
        <f>INDEX(InputsC!$G:$G,MATCH($A124,InputsC!$A:$A,0))</f>
        <v>0</v>
      </c>
      <c r="AW124" s="219">
        <f t="shared" si="21"/>
        <v>0</v>
      </c>
    </row>
    <row r="125" spans="1:49">
      <c r="A125" s="195" t="s">
        <v>292</v>
      </c>
      <c r="B125" s="195" t="str">
        <f>INDEX('Ref1'!$E:$E,MATCH(A125,'Ref1'!$A:$A,0))</f>
        <v>Halton</v>
      </c>
      <c r="C125" s="195" t="str">
        <f>INDEX('Ref1'!$F:$F,MATCH($A125,'Ref1'!$A:$A,0))</f>
        <v>NA</v>
      </c>
      <c r="D125" s="240" t="str">
        <f>INDEX('Ref1'!$G:$G,MATCH($A125,'Ref1'!$A:$A,0))</f>
        <v>E6106</v>
      </c>
      <c r="E125" s="225">
        <f>INDEX(InputsD!$D:$D,MATCH($A125,InputsD!$A:$A,0))</f>
        <v>0</v>
      </c>
      <c r="G125" s="167">
        <f>INDEX(InputsA!R:R,MATCH($A125,InputsA!$A:$A,0))*$A$5+$E125*$A$5</f>
        <v>0</v>
      </c>
      <c r="H125" s="167">
        <f>INDEX(InputsA!S:S,MATCH($A125,InputsA!$A:$A,0))*$A$5+$E125*$A$5</f>
        <v>0</v>
      </c>
      <c r="I125" s="167">
        <f>INDEX(InputsA!T:T,MATCH($A125,InputsA!$A:$A,0))*$A$5+$E125*$A$5</f>
        <v>0</v>
      </c>
      <c r="J125" s="167">
        <f>INDEX(InputsA!U:U,MATCH($A125,InputsA!$A:$A,0))*$A$5+$E125*$A$5</f>
        <v>0</v>
      </c>
      <c r="K125" s="167">
        <f>INDEX(InputsA!V:V,MATCH($A125,InputsA!$A:$A,0))*$A$5+$E125*$A$5</f>
        <v>0</v>
      </c>
      <c r="L125" s="167">
        <f>INDEX(InputsA!W:W,MATCH($A125,InputsA!$A:$A,0))*$A$5+$E125*$A$5</f>
        <v>0</v>
      </c>
      <c r="M125" s="167">
        <f>INDEX(InputsA!X:X,MATCH($A125,InputsA!$A:$A,0))*$A$5+$E125*$A$5</f>
        <v>0</v>
      </c>
      <c r="N125" s="171">
        <f t="shared" si="19"/>
        <v>0</v>
      </c>
      <c r="O125" s="167">
        <f t="shared" si="20"/>
        <v>0</v>
      </c>
      <c r="P125" s="167">
        <f t="shared" si="22"/>
        <v>0</v>
      </c>
      <c r="Q125" s="167">
        <f t="shared" si="23"/>
        <v>0</v>
      </c>
      <c r="R125" s="167">
        <f t="shared" si="24"/>
        <v>0</v>
      </c>
      <c r="S125" s="167">
        <f t="shared" si="25"/>
        <v>0</v>
      </c>
      <c r="T125" s="167">
        <f t="shared" si="26"/>
        <v>0</v>
      </c>
      <c r="U125" s="167">
        <f t="shared" si="27"/>
        <v>0</v>
      </c>
      <c r="V125" s="167">
        <f t="shared" si="28"/>
        <v>0</v>
      </c>
      <c r="W125" s="167">
        <f t="shared" si="29"/>
        <v>0</v>
      </c>
      <c r="X125" s="167">
        <f t="shared" si="30"/>
        <v>0</v>
      </c>
      <c r="Y125" s="167">
        <f t="shared" si="31"/>
        <v>0</v>
      </c>
      <c r="Z125" s="167">
        <f t="shared" si="32"/>
        <v>0</v>
      </c>
      <c r="AA125" s="167">
        <f t="shared" si="33"/>
        <v>0</v>
      </c>
      <c r="AB125" s="167">
        <f t="shared" si="34"/>
        <v>0</v>
      </c>
      <c r="AC125" s="167">
        <f t="shared" si="35"/>
        <v>0</v>
      </c>
      <c r="AD125" s="36"/>
      <c r="AE125" s="219">
        <f>INDEX(InputsB!AJ:AJ,MATCH($A125,InputsB!$A:$A,0))</f>
        <v>0</v>
      </c>
      <c r="AF125" s="219">
        <f>INDEX(InputsB!AK:AK,MATCH($A125,InputsB!$A:$A,0))</f>
        <v>0</v>
      </c>
      <c r="AG125" s="219">
        <f>INDEX(InputsB!AL:AL,MATCH($A125,InputsB!$A:$A,0))</f>
        <v>0</v>
      </c>
      <c r="AH125" s="219">
        <f>INDEX(InputsB!AM:AM,MATCH($A125,InputsB!$A:$A,0))</f>
        <v>0</v>
      </c>
      <c r="AI125" s="219">
        <f>INDEX(InputsB!AN:AN,MATCH($A125,InputsB!$A:$A,0))</f>
        <v>0</v>
      </c>
      <c r="AJ125" s="219">
        <f>INDEX(InputsB!AO:AO,MATCH($A125,InputsB!$A:$A,0))</f>
        <v>0</v>
      </c>
      <c r="AK125" s="219">
        <f>INDEX(InputsB!AP:AP,MATCH($A125,InputsB!$A:$A,0))</f>
        <v>0</v>
      </c>
      <c r="AL125" s="219">
        <f>INDEX(InputsB!AQ:AQ,MATCH($A125,InputsB!$A:$A,0))</f>
        <v>0</v>
      </c>
      <c r="AM125" s="219">
        <f>INDEX(InputsB!AR:AR,MATCH($A125,InputsB!$A:$A,0))</f>
        <v>0</v>
      </c>
      <c r="AN125" s="219">
        <f>INDEX(InputsB!AS:AS,MATCH($A125,InputsB!$A:$A,0))</f>
        <v>0</v>
      </c>
      <c r="AO125" s="219">
        <f>INDEX(InputsB!AT:AT,MATCH($A125,InputsB!$A:$A,0))</f>
        <v>0</v>
      </c>
      <c r="AP125" s="219">
        <f>INDEX(InputsB!AU:AU,MATCH($A125,InputsB!$A:$A,0))</f>
        <v>0</v>
      </c>
      <c r="AQ125" s="219">
        <f>INDEX(InputsB!AV:AV,MATCH($A125,InputsB!$A:$A,0))</f>
        <v>0</v>
      </c>
      <c r="AR125" s="219">
        <f>INDEX(InputsB!AW:AW,MATCH($A125,InputsB!$A:$A,0))</f>
        <v>0</v>
      </c>
      <c r="AS125" s="219">
        <f>INDEX(InputsB!AX:AX,MATCH($A125,InputsB!$A:$A,0))</f>
        <v>0</v>
      </c>
      <c r="AT125" s="219">
        <f>INDEX(InputsB!AY:AY,MATCH($A125,InputsB!$A:$A,0))</f>
        <v>0</v>
      </c>
      <c r="AU125" s="54"/>
      <c r="AV125" s="219">
        <f>INDEX(InputsC!$G:$G,MATCH($A125,InputsC!$A:$A,0))</f>
        <v>0</v>
      </c>
      <c r="AW125" s="219">
        <f t="shared" si="21"/>
        <v>0</v>
      </c>
    </row>
    <row r="126" spans="1:49">
      <c r="A126" s="195" t="s">
        <v>294</v>
      </c>
      <c r="B126" s="195" t="str">
        <f>INDEX('Ref1'!$E:$E,MATCH(A126,'Ref1'!$A:$A,0))</f>
        <v>Hambleton</v>
      </c>
      <c r="C126" s="195" t="str">
        <f>INDEX('Ref1'!$F:$F,MATCH($A126,'Ref1'!$A:$A,0))</f>
        <v>E2721</v>
      </c>
      <c r="D126" s="240" t="str">
        <f>INDEX('Ref1'!$G:$G,MATCH($A126,'Ref1'!$A:$A,0))</f>
        <v>E6127</v>
      </c>
      <c r="E126" s="225">
        <f>INDEX(InputsD!$D:$D,MATCH($A126,InputsD!$A:$A,0))</f>
        <v>0</v>
      </c>
      <c r="G126" s="167">
        <f>INDEX(InputsA!R:R,MATCH($A126,InputsA!$A:$A,0))*$A$5+$E126*$A$5</f>
        <v>0</v>
      </c>
      <c r="H126" s="167">
        <f>INDEX(InputsA!S:S,MATCH($A126,InputsA!$A:$A,0))*$A$5+$E126*$A$5</f>
        <v>0</v>
      </c>
      <c r="I126" s="167">
        <f>INDEX(InputsA!T:T,MATCH($A126,InputsA!$A:$A,0))*$A$5+$E126*$A$5</f>
        <v>0</v>
      </c>
      <c r="J126" s="167">
        <f>INDEX(InputsA!U:U,MATCH($A126,InputsA!$A:$A,0))*$A$5+$E126*$A$5</f>
        <v>0</v>
      </c>
      <c r="K126" s="167">
        <f>INDEX(InputsA!V:V,MATCH($A126,InputsA!$A:$A,0))*$A$5+$E126*$A$5</f>
        <v>0</v>
      </c>
      <c r="L126" s="167">
        <f>INDEX(InputsA!W:W,MATCH($A126,InputsA!$A:$A,0))*$A$5+$E126*$A$5</f>
        <v>0</v>
      </c>
      <c r="M126" s="167">
        <f>INDEX(InputsA!X:X,MATCH($A126,InputsA!$A:$A,0))*$A$5+$E126*$A$5</f>
        <v>0</v>
      </c>
      <c r="N126" s="171">
        <f t="shared" si="19"/>
        <v>0</v>
      </c>
      <c r="O126" s="167">
        <f t="shared" si="20"/>
        <v>0</v>
      </c>
      <c r="P126" s="167">
        <f t="shared" si="22"/>
        <v>0</v>
      </c>
      <c r="Q126" s="167">
        <f t="shared" si="23"/>
        <v>0</v>
      </c>
      <c r="R126" s="167">
        <f t="shared" si="24"/>
        <v>0</v>
      </c>
      <c r="S126" s="167">
        <f t="shared" si="25"/>
        <v>0</v>
      </c>
      <c r="T126" s="167">
        <f t="shared" si="26"/>
        <v>0</v>
      </c>
      <c r="U126" s="167">
        <f t="shared" si="27"/>
        <v>0</v>
      </c>
      <c r="V126" s="167">
        <f t="shared" si="28"/>
        <v>0</v>
      </c>
      <c r="W126" s="167">
        <f t="shared" si="29"/>
        <v>0</v>
      </c>
      <c r="X126" s="167">
        <f t="shared" si="30"/>
        <v>0</v>
      </c>
      <c r="Y126" s="167">
        <f t="shared" si="31"/>
        <v>0</v>
      </c>
      <c r="Z126" s="167">
        <f t="shared" si="32"/>
        <v>0</v>
      </c>
      <c r="AA126" s="167">
        <f t="shared" si="33"/>
        <v>0</v>
      </c>
      <c r="AB126" s="167">
        <f t="shared" si="34"/>
        <v>0</v>
      </c>
      <c r="AC126" s="167">
        <f t="shared" si="35"/>
        <v>0</v>
      </c>
      <c r="AD126" s="36"/>
      <c r="AE126" s="219">
        <f>INDEX(InputsB!AJ:AJ,MATCH($A126,InputsB!$A:$A,0))</f>
        <v>0</v>
      </c>
      <c r="AF126" s="219">
        <f>INDEX(InputsB!AK:AK,MATCH($A126,InputsB!$A:$A,0))</f>
        <v>0</v>
      </c>
      <c r="AG126" s="219">
        <f>INDEX(InputsB!AL:AL,MATCH($A126,InputsB!$A:$A,0))</f>
        <v>0</v>
      </c>
      <c r="AH126" s="219">
        <f>INDEX(InputsB!AM:AM,MATCH($A126,InputsB!$A:$A,0))</f>
        <v>0</v>
      </c>
      <c r="AI126" s="219">
        <f>INDEX(InputsB!AN:AN,MATCH($A126,InputsB!$A:$A,0))</f>
        <v>0</v>
      </c>
      <c r="AJ126" s="219">
        <f>INDEX(InputsB!AO:AO,MATCH($A126,InputsB!$A:$A,0))</f>
        <v>0</v>
      </c>
      <c r="AK126" s="219">
        <f>INDEX(InputsB!AP:AP,MATCH($A126,InputsB!$A:$A,0))</f>
        <v>0</v>
      </c>
      <c r="AL126" s="219">
        <f>INDEX(InputsB!AQ:AQ,MATCH($A126,InputsB!$A:$A,0))</f>
        <v>0</v>
      </c>
      <c r="AM126" s="219">
        <f>INDEX(InputsB!AR:AR,MATCH($A126,InputsB!$A:$A,0))</f>
        <v>0</v>
      </c>
      <c r="AN126" s="219">
        <f>INDEX(InputsB!AS:AS,MATCH($A126,InputsB!$A:$A,0))</f>
        <v>0</v>
      </c>
      <c r="AO126" s="219">
        <f>INDEX(InputsB!AT:AT,MATCH($A126,InputsB!$A:$A,0))</f>
        <v>0</v>
      </c>
      <c r="AP126" s="219">
        <f>INDEX(InputsB!AU:AU,MATCH($A126,InputsB!$A:$A,0))</f>
        <v>0</v>
      </c>
      <c r="AQ126" s="219">
        <f>INDEX(InputsB!AV:AV,MATCH($A126,InputsB!$A:$A,0))</f>
        <v>0</v>
      </c>
      <c r="AR126" s="219">
        <f>INDEX(InputsB!AW:AW,MATCH($A126,InputsB!$A:$A,0))</f>
        <v>0</v>
      </c>
      <c r="AS126" s="219">
        <f>INDEX(InputsB!AX:AX,MATCH($A126,InputsB!$A:$A,0))</f>
        <v>0</v>
      </c>
      <c r="AT126" s="219">
        <f>INDEX(InputsB!AY:AY,MATCH($A126,InputsB!$A:$A,0))</f>
        <v>0</v>
      </c>
      <c r="AU126" s="54"/>
      <c r="AV126" s="219">
        <f>INDEX(InputsC!$G:$G,MATCH($A126,InputsC!$A:$A,0))</f>
        <v>0</v>
      </c>
      <c r="AW126" s="219">
        <f t="shared" si="21"/>
        <v>0</v>
      </c>
    </row>
    <row r="127" spans="1:49">
      <c r="A127" s="195" t="s">
        <v>296</v>
      </c>
      <c r="B127" s="195" t="str">
        <f>INDEX('Ref1'!$E:$E,MATCH(A127,'Ref1'!$A:$A,0))</f>
        <v>Hammersmith and Fulham</v>
      </c>
      <c r="C127" s="195" t="str">
        <f>INDEX('Ref1'!$F:$F,MATCH($A127,'Ref1'!$A:$A,0))</f>
        <v>E5100</v>
      </c>
      <c r="D127" s="240" t="str">
        <f>INDEX('Ref1'!$G:$G,MATCH($A127,'Ref1'!$A:$A,0))</f>
        <v>NA</v>
      </c>
      <c r="E127" s="225">
        <f>INDEX(InputsD!$D:$D,MATCH($A127,InputsD!$A:$A,0))</f>
        <v>0</v>
      </c>
      <c r="G127" s="167">
        <f>INDEX(InputsA!R:R,MATCH($A127,InputsA!$A:$A,0))*$A$5+$E127*$A$5</f>
        <v>0</v>
      </c>
      <c r="H127" s="167">
        <f>INDEX(InputsA!S:S,MATCH($A127,InputsA!$A:$A,0))*$A$5+$E127*$A$5</f>
        <v>0</v>
      </c>
      <c r="I127" s="167">
        <f>INDEX(InputsA!T:T,MATCH($A127,InputsA!$A:$A,0))*$A$5+$E127*$A$5</f>
        <v>0</v>
      </c>
      <c r="J127" s="167">
        <f>INDEX(InputsA!U:U,MATCH($A127,InputsA!$A:$A,0))*$A$5+$E127*$A$5</f>
        <v>0</v>
      </c>
      <c r="K127" s="167">
        <f>INDEX(InputsA!V:V,MATCH($A127,InputsA!$A:$A,0))*$A$5+$E127*$A$5</f>
        <v>0</v>
      </c>
      <c r="L127" s="167">
        <f>INDEX(InputsA!W:W,MATCH($A127,InputsA!$A:$A,0))*$A$5+$E127*$A$5</f>
        <v>0</v>
      </c>
      <c r="M127" s="167">
        <f>INDEX(InputsA!X:X,MATCH($A127,InputsA!$A:$A,0))*$A$5+$E127*$A$5</f>
        <v>0</v>
      </c>
      <c r="N127" s="171">
        <f t="shared" si="19"/>
        <v>0</v>
      </c>
      <c r="O127" s="167">
        <f t="shared" si="20"/>
        <v>0</v>
      </c>
      <c r="P127" s="167">
        <f t="shared" si="22"/>
        <v>0</v>
      </c>
      <c r="Q127" s="167">
        <f t="shared" si="23"/>
        <v>0</v>
      </c>
      <c r="R127" s="167">
        <f t="shared" si="24"/>
        <v>0</v>
      </c>
      <c r="S127" s="167">
        <f t="shared" si="25"/>
        <v>0</v>
      </c>
      <c r="T127" s="167">
        <f t="shared" si="26"/>
        <v>0</v>
      </c>
      <c r="U127" s="167">
        <f t="shared" si="27"/>
        <v>0</v>
      </c>
      <c r="V127" s="167">
        <f t="shared" si="28"/>
        <v>0</v>
      </c>
      <c r="W127" s="167">
        <f t="shared" si="29"/>
        <v>0</v>
      </c>
      <c r="X127" s="167">
        <f t="shared" si="30"/>
        <v>0</v>
      </c>
      <c r="Y127" s="167">
        <f t="shared" si="31"/>
        <v>0</v>
      </c>
      <c r="Z127" s="167">
        <f t="shared" si="32"/>
        <v>0</v>
      </c>
      <c r="AA127" s="167">
        <f t="shared" si="33"/>
        <v>0</v>
      </c>
      <c r="AB127" s="167">
        <f t="shared" si="34"/>
        <v>0</v>
      </c>
      <c r="AC127" s="167">
        <f t="shared" si="35"/>
        <v>0</v>
      </c>
      <c r="AD127" s="36"/>
      <c r="AE127" s="219">
        <f>INDEX(InputsB!AJ:AJ,MATCH($A127,InputsB!$A:$A,0))</f>
        <v>0</v>
      </c>
      <c r="AF127" s="219">
        <f>INDEX(InputsB!AK:AK,MATCH($A127,InputsB!$A:$A,0))</f>
        <v>0</v>
      </c>
      <c r="AG127" s="219">
        <f>INDEX(InputsB!AL:AL,MATCH($A127,InputsB!$A:$A,0))</f>
        <v>0</v>
      </c>
      <c r="AH127" s="219">
        <f>INDEX(InputsB!AM:AM,MATCH($A127,InputsB!$A:$A,0))</f>
        <v>0</v>
      </c>
      <c r="AI127" s="219">
        <f>INDEX(InputsB!AN:AN,MATCH($A127,InputsB!$A:$A,0))</f>
        <v>0</v>
      </c>
      <c r="AJ127" s="219">
        <f>INDEX(InputsB!AO:AO,MATCH($A127,InputsB!$A:$A,0))</f>
        <v>0</v>
      </c>
      <c r="AK127" s="219">
        <f>INDEX(InputsB!AP:AP,MATCH($A127,InputsB!$A:$A,0))</f>
        <v>0</v>
      </c>
      <c r="AL127" s="219">
        <f>INDEX(InputsB!AQ:AQ,MATCH($A127,InputsB!$A:$A,0))</f>
        <v>0</v>
      </c>
      <c r="AM127" s="219">
        <f>INDEX(InputsB!AR:AR,MATCH($A127,InputsB!$A:$A,0))</f>
        <v>0</v>
      </c>
      <c r="AN127" s="219">
        <f>INDEX(InputsB!AS:AS,MATCH($A127,InputsB!$A:$A,0))</f>
        <v>0</v>
      </c>
      <c r="AO127" s="219">
        <f>INDEX(InputsB!AT:AT,MATCH($A127,InputsB!$A:$A,0))</f>
        <v>0</v>
      </c>
      <c r="AP127" s="219">
        <f>INDEX(InputsB!AU:AU,MATCH($A127,InputsB!$A:$A,0))</f>
        <v>0</v>
      </c>
      <c r="AQ127" s="219">
        <f>INDEX(InputsB!AV:AV,MATCH($A127,InputsB!$A:$A,0))</f>
        <v>0</v>
      </c>
      <c r="AR127" s="219">
        <f>INDEX(InputsB!AW:AW,MATCH($A127,InputsB!$A:$A,0))</f>
        <v>0</v>
      </c>
      <c r="AS127" s="219">
        <f>INDEX(InputsB!AX:AX,MATCH($A127,InputsB!$A:$A,0))</f>
        <v>0</v>
      </c>
      <c r="AT127" s="219">
        <f>INDEX(InputsB!AY:AY,MATCH($A127,InputsB!$A:$A,0))</f>
        <v>0</v>
      </c>
      <c r="AU127" s="54"/>
      <c r="AV127" s="219">
        <f>INDEX(InputsC!$G:$G,MATCH($A127,InputsC!$A:$A,0))</f>
        <v>0</v>
      </c>
      <c r="AW127" s="219">
        <f t="shared" si="21"/>
        <v>0</v>
      </c>
    </row>
    <row r="128" spans="1:49">
      <c r="A128" s="195" t="s">
        <v>302</v>
      </c>
      <c r="B128" s="195" t="str">
        <f>INDEX('Ref1'!$E:$E,MATCH(A128,'Ref1'!$A:$A,0))</f>
        <v>Harborough</v>
      </c>
      <c r="C128" s="195" t="str">
        <f>INDEX('Ref1'!$F:$F,MATCH($A128,'Ref1'!$A:$A,0))</f>
        <v>E2421</v>
      </c>
      <c r="D128" s="240" t="str">
        <f>INDEX('Ref1'!$G:$G,MATCH($A128,'Ref1'!$A:$A,0))</f>
        <v>E6124</v>
      </c>
      <c r="E128" s="225">
        <f>INDEX(InputsD!$D:$D,MATCH($A128,InputsD!$A:$A,0))</f>
        <v>0</v>
      </c>
      <c r="G128" s="167">
        <f>INDEX(InputsA!R:R,MATCH($A128,InputsA!$A:$A,0))*$A$5+$E128*$A$5</f>
        <v>0</v>
      </c>
      <c r="H128" s="167">
        <f>INDEX(InputsA!S:S,MATCH($A128,InputsA!$A:$A,0))*$A$5+$E128*$A$5</f>
        <v>0</v>
      </c>
      <c r="I128" s="167">
        <f>INDEX(InputsA!T:T,MATCH($A128,InputsA!$A:$A,0))*$A$5+$E128*$A$5</f>
        <v>0</v>
      </c>
      <c r="J128" s="167">
        <f>INDEX(InputsA!U:U,MATCH($A128,InputsA!$A:$A,0))*$A$5+$E128*$A$5</f>
        <v>0</v>
      </c>
      <c r="K128" s="167">
        <f>INDEX(InputsA!V:V,MATCH($A128,InputsA!$A:$A,0))*$A$5+$E128*$A$5</f>
        <v>0</v>
      </c>
      <c r="L128" s="167">
        <f>INDEX(InputsA!W:W,MATCH($A128,InputsA!$A:$A,0))*$A$5+$E128*$A$5</f>
        <v>0</v>
      </c>
      <c r="M128" s="167">
        <f>INDEX(InputsA!X:X,MATCH($A128,InputsA!$A:$A,0))*$A$5+$E128*$A$5</f>
        <v>0</v>
      </c>
      <c r="N128" s="171">
        <f t="shared" si="19"/>
        <v>0</v>
      </c>
      <c r="O128" s="167">
        <f t="shared" si="20"/>
        <v>0</v>
      </c>
      <c r="P128" s="167">
        <f t="shared" si="22"/>
        <v>0</v>
      </c>
      <c r="Q128" s="167">
        <f t="shared" si="23"/>
        <v>0</v>
      </c>
      <c r="R128" s="167">
        <f t="shared" si="24"/>
        <v>0</v>
      </c>
      <c r="S128" s="167">
        <f t="shared" si="25"/>
        <v>0</v>
      </c>
      <c r="T128" s="167">
        <f t="shared" si="26"/>
        <v>0</v>
      </c>
      <c r="U128" s="167">
        <f t="shared" si="27"/>
        <v>0</v>
      </c>
      <c r="V128" s="167">
        <f t="shared" si="28"/>
        <v>0</v>
      </c>
      <c r="W128" s="167">
        <f t="shared" si="29"/>
        <v>0</v>
      </c>
      <c r="X128" s="167">
        <f t="shared" si="30"/>
        <v>0</v>
      </c>
      <c r="Y128" s="167">
        <f t="shared" si="31"/>
        <v>0</v>
      </c>
      <c r="Z128" s="167">
        <f t="shared" si="32"/>
        <v>0</v>
      </c>
      <c r="AA128" s="167">
        <f t="shared" si="33"/>
        <v>0</v>
      </c>
      <c r="AB128" s="167">
        <f t="shared" si="34"/>
        <v>0</v>
      </c>
      <c r="AC128" s="167">
        <f t="shared" si="35"/>
        <v>0</v>
      </c>
      <c r="AD128" s="36"/>
      <c r="AE128" s="219">
        <f>INDEX(InputsB!AJ:AJ,MATCH($A128,InputsB!$A:$A,0))</f>
        <v>0</v>
      </c>
      <c r="AF128" s="219">
        <f>INDEX(InputsB!AK:AK,MATCH($A128,InputsB!$A:$A,0))</f>
        <v>0</v>
      </c>
      <c r="AG128" s="219">
        <f>INDEX(InputsB!AL:AL,MATCH($A128,InputsB!$A:$A,0))</f>
        <v>0</v>
      </c>
      <c r="AH128" s="219">
        <f>INDEX(InputsB!AM:AM,MATCH($A128,InputsB!$A:$A,0))</f>
        <v>0</v>
      </c>
      <c r="AI128" s="219">
        <f>INDEX(InputsB!AN:AN,MATCH($A128,InputsB!$A:$A,0))</f>
        <v>0</v>
      </c>
      <c r="AJ128" s="219">
        <f>INDEX(InputsB!AO:AO,MATCH($A128,InputsB!$A:$A,0))</f>
        <v>0</v>
      </c>
      <c r="AK128" s="219">
        <f>INDEX(InputsB!AP:AP,MATCH($A128,InputsB!$A:$A,0))</f>
        <v>0</v>
      </c>
      <c r="AL128" s="219">
        <f>INDEX(InputsB!AQ:AQ,MATCH($A128,InputsB!$A:$A,0))</f>
        <v>0</v>
      </c>
      <c r="AM128" s="219">
        <f>INDEX(InputsB!AR:AR,MATCH($A128,InputsB!$A:$A,0))</f>
        <v>0</v>
      </c>
      <c r="AN128" s="219">
        <f>INDEX(InputsB!AS:AS,MATCH($A128,InputsB!$A:$A,0))</f>
        <v>0</v>
      </c>
      <c r="AO128" s="219">
        <f>INDEX(InputsB!AT:AT,MATCH($A128,InputsB!$A:$A,0))</f>
        <v>0</v>
      </c>
      <c r="AP128" s="219">
        <f>INDEX(InputsB!AU:AU,MATCH($A128,InputsB!$A:$A,0))</f>
        <v>0</v>
      </c>
      <c r="AQ128" s="219">
        <f>INDEX(InputsB!AV:AV,MATCH($A128,InputsB!$A:$A,0))</f>
        <v>0</v>
      </c>
      <c r="AR128" s="219">
        <f>INDEX(InputsB!AW:AW,MATCH($A128,InputsB!$A:$A,0))</f>
        <v>0</v>
      </c>
      <c r="AS128" s="219">
        <f>INDEX(InputsB!AX:AX,MATCH($A128,InputsB!$A:$A,0))</f>
        <v>0</v>
      </c>
      <c r="AT128" s="219">
        <f>INDEX(InputsB!AY:AY,MATCH($A128,InputsB!$A:$A,0))</f>
        <v>0</v>
      </c>
      <c r="AU128" s="54"/>
      <c r="AV128" s="219">
        <f>INDEX(InputsC!$G:$G,MATCH($A128,InputsC!$A:$A,0))</f>
        <v>0</v>
      </c>
      <c r="AW128" s="219">
        <f t="shared" si="21"/>
        <v>0</v>
      </c>
    </row>
    <row r="129" spans="1:49">
      <c r="A129" s="195" t="s">
        <v>304</v>
      </c>
      <c r="B129" s="195" t="str">
        <f>INDEX('Ref1'!$E:$E,MATCH(A129,'Ref1'!$A:$A,0))</f>
        <v>Haringey</v>
      </c>
      <c r="C129" s="195" t="str">
        <f>INDEX('Ref1'!$F:$F,MATCH($A129,'Ref1'!$A:$A,0))</f>
        <v>E5100</v>
      </c>
      <c r="D129" s="240" t="str">
        <f>INDEX('Ref1'!$G:$G,MATCH($A129,'Ref1'!$A:$A,0))</f>
        <v>NA</v>
      </c>
      <c r="E129" s="225">
        <f>INDEX(InputsD!$D:$D,MATCH($A129,InputsD!$A:$A,0))</f>
        <v>0</v>
      </c>
      <c r="G129" s="167">
        <f>INDEX(InputsA!R:R,MATCH($A129,InputsA!$A:$A,0))*$A$5+$E129*$A$5</f>
        <v>0</v>
      </c>
      <c r="H129" s="167">
        <f>INDEX(InputsA!S:S,MATCH($A129,InputsA!$A:$A,0))*$A$5+$E129*$A$5</f>
        <v>0</v>
      </c>
      <c r="I129" s="167">
        <f>INDEX(InputsA!T:T,MATCH($A129,InputsA!$A:$A,0))*$A$5+$E129*$A$5</f>
        <v>0</v>
      </c>
      <c r="J129" s="167">
        <f>INDEX(InputsA!U:U,MATCH($A129,InputsA!$A:$A,0))*$A$5+$E129*$A$5</f>
        <v>0</v>
      </c>
      <c r="K129" s="167">
        <f>INDEX(InputsA!V:V,MATCH($A129,InputsA!$A:$A,0))*$A$5+$E129*$A$5</f>
        <v>0</v>
      </c>
      <c r="L129" s="167">
        <f>INDEX(InputsA!W:W,MATCH($A129,InputsA!$A:$A,0))*$A$5+$E129*$A$5</f>
        <v>0</v>
      </c>
      <c r="M129" s="167">
        <f>INDEX(InputsA!X:X,MATCH($A129,InputsA!$A:$A,0))*$A$5+$E129*$A$5</f>
        <v>0</v>
      </c>
      <c r="N129" s="171">
        <f t="shared" si="19"/>
        <v>0</v>
      </c>
      <c r="O129" s="167">
        <f t="shared" si="20"/>
        <v>0</v>
      </c>
      <c r="P129" s="167">
        <f t="shared" si="22"/>
        <v>0</v>
      </c>
      <c r="Q129" s="167">
        <f t="shared" si="23"/>
        <v>0</v>
      </c>
      <c r="R129" s="167">
        <f t="shared" si="24"/>
        <v>0</v>
      </c>
      <c r="S129" s="167">
        <f t="shared" si="25"/>
        <v>0</v>
      </c>
      <c r="T129" s="167">
        <f t="shared" si="26"/>
        <v>0</v>
      </c>
      <c r="U129" s="167">
        <f t="shared" si="27"/>
        <v>0</v>
      </c>
      <c r="V129" s="167">
        <f t="shared" si="28"/>
        <v>0</v>
      </c>
      <c r="W129" s="167">
        <f t="shared" si="29"/>
        <v>0</v>
      </c>
      <c r="X129" s="167">
        <f t="shared" si="30"/>
        <v>0</v>
      </c>
      <c r="Y129" s="167">
        <f t="shared" si="31"/>
        <v>0</v>
      </c>
      <c r="Z129" s="167">
        <f t="shared" si="32"/>
        <v>0</v>
      </c>
      <c r="AA129" s="167">
        <f t="shared" si="33"/>
        <v>0</v>
      </c>
      <c r="AB129" s="167">
        <f t="shared" si="34"/>
        <v>0</v>
      </c>
      <c r="AC129" s="167">
        <f t="shared" si="35"/>
        <v>0</v>
      </c>
      <c r="AD129" s="36"/>
      <c r="AE129" s="219">
        <f>INDEX(InputsB!AJ:AJ,MATCH($A129,InputsB!$A:$A,0))</f>
        <v>0</v>
      </c>
      <c r="AF129" s="219">
        <f>INDEX(InputsB!AK:AK,MATCH($A129,InputsB!$A:$A,0))</f>
        <v>0</v>
      </c>
      <c r="AG129" s="219">
        <f>INDEX(InputsB!AL:AL,MATCH($A129,InputsB!$A:$A,0))</f>
        <v>0</v>
      </c>
      <c r="AH129" s="219">
        <f>INDEX(InputsB!AM:AM,MATCH($A129,InputsB!$A:$A,0))</f>
        <v>0</v>
      </c>
      <c r="AI129" s="219">
        <f>INDEX(InputsB!AN:AN,MATCH($A129,InputsB!$A:$A,0))</f>
        <v>0</v>
      </c>
      <c r="AJ129" s="219">
        <f>INDEX(InputsB!AO:AO,MATCH($A129,InputsB!$A:$A,0))</f>
        <v>0</v>
      </c>
      <c r="AK129" s="219">
        <f>INDEX(InputsB!AP:AP,MATCH($A129,InputsB!$A:$A,0))</f>
        <v>0</v>
      </c>
      <c r="AL129" s="219">
        <f>INDEX(InputsB!AQ:AQ,MATCH($A129,InputsB!$A:$A,0))</f>
        <v>0</v>
      </c>
      <c r="AM129" s="219">
        <f>INDEX(InputsB!AR:AR,MATCH($A129,InputsB!$A:$A,0))</f>
        <v>0</v>
      </c>
      <c r="AN129" s="219">
        <f>INDEX(InputsB!AS:AS,MATCH($A129,InputsB!$A:$A,0))</f>
        <v>0</v>
      </c>
      <c r="AO129" s="219">
        <f>INDEX(InputsB!AT:AT,MATCH($A129,InputsB!$A:$A,0))</f>
        <v>0</v>
      </c>
      <c r="AP129" s="219">
        <f>INDEX(InputsB!AU:AU,MATCH($A129,InputsB!$A:$A,0))</f>
        <v>0</v>
      </c>
      <c r="AQ129" s="219">
        <f>INDEX(InputsB!AV:AV,MATCH($A129,InputsB!$A:$A,0))</f>
        <v>0</v>
      </c>
      <c r="AR129" s="219">
        <f>INDEX(InputsB!AW:AW,MATCH($A129,InputsB!$A:$A,0))</f>
        <v>0</v>
      </c>
      <c r="AS129" s="219">
        <f>INDEX(InputsB!AX:AX,MATCH($A129,InputsB!$A:$A,0))</f>
        <v>0</v>
      </c>
      <c r="AT129" s="219">
        <f>INDEX(InputsB!AY:AY,MATCH($A129,InputsB!$A:$A,0))</f>
        <v>0</v>
      </c>
      <c r="AU129" s="54"/>
      <c r="AV129" s="219">
        <f>INDEX(InputsC!$G:$G,MATCH($A129,InputsC!$A:$A,0))</f>
        <v>0</v>
      </c>
      <c r="AW129" s="219">
        <f t="shared" si="21"/>
        <v>0</v>
      </c>
    </row>
    <row r="130" spans="1:49">
      <c r="A130" s="195" t="s">
        <v>306</v>
      </c>
      <c r="B130" s="195" t="str">
        <f>INDEX('Ref1'!$E:$E,MATCH(A130,'Ref1'!$A:$A,0))</f>
        <v>Harlow</v>
      </c>
      <c r="C130" s="195" t="str">
        <f>INDEX('Ref1'!$F:$F,MATCH($A130,'Ref1'!$A:$A,0))</f>
        <v>E1521</v>
      </c>
      <c r="D130" s="240" t="str">
        <f>INDEX('Ref1'!$G:$G,MATCH($A130,'Ref1'!$A:$A,0))</f>
        <v>E6115</v>
      </c>
      <c r="E130" s="225">
        <f>INDEX(InputsD!$D:$D,MATCH($A130,InputsD!$A:$A,0))</f>
        <v>0</v>
      </c>
      <c r="G130" s="167">
        <f>INDEX(InputsA!R:R,MATCH($A130,InputsA!$A:$A,0))*$A$5+$E130*$A$5</f>
        <v>0</v>
      </c>
      <c r="H130" s="167">
        <f>INDEX(InputsA!S:S,MATCH($A130,InputsA!$A:$A,0))*$A$5+$E130*$A$5</f>
        <v>0</v>
      </c>
      <c r="I130" s="167">
        <f>INDEX(InputsA!T:T,MATCH($A130,InputsA!$A:$A,0))*$A$5+$E130*$A$5</f>
        <v>0</v>
      </c>
      <c r="J130" s="167">
        <f>INDEX(InputsA!U:U,MATCH($A130,InputsA!$A:$A,0))*$A$5+$E130*$A$5</f>
        <v>0</v>
      </c>
      <c r="K130" s="167">
        <f>INDEX(InputsA!V:V,MATCH($A130,InputsA!$A:$A,0))*$A$5+$E130*$A$5</f>
        <v>0</v>
      </c>
      <c r="L130" s="167">
        <f>INDEX(InputsA!W:W,MATCH($A130,InputsA!$A:$A,0))*$A$5+$E130*$A$5</f>
        <v>0</v>
      </c>
      <c r="M130" s="167">
        <f>INDEX(InputsA!X:X,MATCH($A130,InputsA!$A:$A,0))*$A$5+$E130*$A$5</f>
        <v>0</v>
      </c>
      <c r="N130" s="171">
        <f t="shared" si="19"/>
        <v>0</v>
      </c>
      <c r="O130" s="167">
        <f t="shared" si="20"/>
        <v>0</v>
      </c>
      <c r="P130" s="167">
        <f t="shared" si="22"/>
        <v>0</v>
      </c>
      <c r="Q130" s="167">
        <f t="shared" si="23"/>
        <v>0</v>
      </c>
      <c r="R130" s="167">
        <f t="shared" si="24"/>
        <v>0</v>
      </c>
      <c r="S130" s="167">
        <f t="shared" si="25"/>
        <v>0</v>
      </c>
      <c r="T130" s="167">
        <f t="shared" si="26"/>
        <v>0</v>
      </c>
      <c r="U130" s="167">
        <f t="shared" si="27"/>
        <v>0</v>
      </c>
      <c r="V130" s="167">
        <f t="shared" si="28"/>
        <v>0</v>
      </c>
      <c r="W130" s="167">
        <f t="shared" si="29"/>
        <v>0</v>
      </c>
      <c r="X130" s="167">
        <f t="shared" si="30"/>
        <v>0</v>
      </c>
      <c r="Y130" s="167">
        <f t="shared" si="31"/>
        <v>0</v>
      </c>
      <c r="Z130" s="167">
        <f t="shared" si="32"/>
        <v>0</v>
      </c>
      <c r="AA130" s="167">
        <f t="shared" si="33"/>
        <v>0</v>
      </c>
      <c r="AB130" s="167">
        <f t="shared" si="34"/>
        <v>0</v>
      </c>
      <c r="AC130" s="167">
        <f t="shared" si="35"/>
        <v>0</v>
      </c>
      <c r="AD130" s="36"/>
      <c r="AE130" s="219">
        <f>INDEX(InputsB!AJ:AJ,MATCH($A130,InputsB!$A:$A,0))</f>
        <v>0</v>
      </c>
      <c r="AF130" s="219">
        <f>INDEX(InputsB!AK:AK,MATCH($A130,InputsB!$A:$A,0))</f>
        <v>0</v>
      </c>
      <c r="AG130" s="219">
        <f>INDEX(InputsB!AL:AL,MATCH($A130,InputsB!$A:$A,0))</f>
        <v>0</v>
      </c>
      <c r="AH130" s="219">
        <f>INDEX(InputsB!AM:AM,MATCH($A130,InputsB!$A:$A,0))</f>
        <v>0</v>
      </c>
      <c r="AI130" s="219">
        <f>INDEX(InputsB!AN:AN,MATCH($A130,InputsB!$A:$A,0))</f>
        <v>0</v>
      </c>
      <c r="AJ130" s="219">
        <f>INDEX(InputsB!AO:AO,MATCH($A130,InputsB!$A:$A,0))</f>
        <v>0</v>
      </c>
      <c r="AK130" s="219">
        <f>INDEX(InputsB!AP:AP,MATCH($A130,InputsB!$A:$A,0))</f>
        <v>0</v>
      </c>
      <c r="AL130" s="219">
        <f>INDEX(InputsB!AQ:AQ,MATCH($A130,InputsB!$A:$A,0))</f>
        <v>0</v>
      </c>
      <c r="AM130" s="219">
        <f>INDEX(InputsB!AR:AR,MATCH($A130,InputsB!$A:$A,0))</f>
        <v>0</v>
      </c>
      <c r="AN130" s="219">
        <f>INDEX(InputsB!AS:AS,MATCH($A130,InputsB!$A:$A,0))</f>
        <v>0</v>
      </c>
      <c r="AO130" s="219">
        <f>INDEX(InputsB!AT:AT,MATCH($A130,InputsB!$A:$A,0))</f>
        <v>0</v>
      </c>
      <c r="AP130" s="219">
        <f>INDEX(InputsB!AU:AU,MATCH($A130,InputsB!$A:$A,0))</f>
        <v>0</v>
      </c>
      <c r="AQ130" s="219">
        <f>INDEX(InputsB!AV:AV,MATCH($A130,InputsB!$A:$A,0))</f>
        <v>0</v>
      </c>
      <c r="AR130" s="219">
        <f>INDEX(InputsB!AW:AW,MATCH($A130,InputsB!$A:$A,0))</f>
        <v>0</v>
      </c>
      <c r="AS130" s="219">
        <f>INDEX(InputsB!AX:AX,MATCH($A130,InputsB!$A:$A,0))</f>
        <v>0</v>
      </c>
      <c r="AT130" s="219">
        <f>INDEX(InputsB!AY:AY,MATCH($A130,InputsB!$A:$A,0))</f>
        <v>0</v>
      </c>
      <c r="AU130" s="54"/>
      <c r="AV130" s="219">
        <f>INDEX(InputsC!$G:$G,MATCH($A130,InputsC!$A:$A,0))</f>
        <v>0</v>
      </c>
      <c r="AW130" s="219">
        <f t="shared" si="21"/>
        <v>0</v>
      </c>
    </row>
    <row r="131" spans="1:49">
      <c r="A131" s="195" t="s">
        <v>308</v>
      </c>
      <c r="B131" s="195" t="str">
        <f>INDEX('Ref1'!$E:$E,MATCH(A131,'Ref1'!$A:$A,0))</f>
        <v>Harrogate</v>
      </c>
      <c r="C131" s="195" t="str">
        <f>INDEX('Ref1'!$F:$F,MATCH($A131,'Ref1'!$A:$A,0))</f>
        <v>E2721</v>
      </c>
      <c r="D131" s="240" t="str">
        <f>INDEX('Ref1'!$G:$G,MATCH($A131,'Ref1'!$A:$A,0))</f>
        <v>E6127</v>
      </c>
      <c r="E131" s="225">
        <f>INDEX(InputsD!$D:$D,MATCH($A131,InputsD!$A:$A,0))</f>
        <v>0</v>
      </c>
      <c r="G131" s="167">
        <f>INDEX(InputsA!R:R,MATCH($A131,InputsA!$A:$A,0))*$A$5+$E131*$A$5</f>
        <v>0</v>
      </c>
      <c r="H131" s="167">
        <f>INDEX(InputsA!S:S,MATCH($A131,InputsA!$A:$A,0))*$A$5+$E131*$A$5</f>
        <v>0</v>
      </c>
      <c r="I131" s="167">
        <f>INDEX(InputsA!T:T,MATCH($A131,InputsA!$A:$A,0))*$A$5+$E131*$A$5</f>
        <v>0</v>
      </c>
      <c r="J131" s="167">
        <f>INDEX(InputsA!U:U,MATCH($A131,InputsA!$A:$A,0))*$A$5+$E131*$A$5</f>
        <v>0</v>
      </c>
      <c r="K131" s="167">
        <f>INDEX(InputsA!V:V,MATCH($A131,InputsA!$A:$A,0))*$A$5+$E131*$A$5</f>
        <v>0</v>
      </c>
      <c r="L131" s="167">
        <f>INDEX(InputsA!W:W,MATCH($A131,InputsA!$A:$A,0))*$A$5+$E131*$A$5</f>
        <v>0</v>
      </c>
      <c r="M131" s="167">
        <f>INDEX(InputsA!X:X,MATCH($A131,InputsA!$A:$A,0))*$A$5+$E131*$A$5</f>
        <v>0</v>
      </c>
      <c r="N131" s="171">
        <f t="shared" si="19"/>
        <v>0</v>
      </c>
      <c r="O131" s="167">
        <f t="shared" si="20"/>
        <v>0</v>
      </c>
      <c r="P131" s="167">
        <f t="shared" si="22"/>
        <v>0</v>
      </c>
      <c r="Q131" s="167">
        <f t="shared" si="23"/>
        <v>0</v>
      </c>
      <c r="R131" s="167">
        <f t="shared" si="24"/>
        <v>0</v>
      </c>
      <c r="S131" s="167">
        <f t="shared" si="25"/>
        <v>0</v>
      </c>
      <c r="T131" s="167">
        <f t="shared" si="26"/>
        <v>0</v>
      </c>
      <c r="U131" s="167">
        <f t="shared" si="27"/>
        <v>0</v>
      </c>
      <c r="V131" s="167">
        <f t="shared" si="28"/>
        <v>0</v>
      </c>
      <c r="W131" s="167">
        <f t="shared" si="29"/>
        <v>0</v>
      </c>
      <c r="X131" s="167">
        <f t="shared" si="30"/>
        <v>0</v>
      </c>
      <c r="Y131" s="167">
        <f t="shared" si="31"/>
        <v>0</v>
      </c>
      <c r="Z131" s="167">
        <f t="shared" si="32"/>
        <v>0</v>
      </c>
      <c r="AA131" s="167">
        <f t="shared" si="33"/>
        <v>0</v>
      </c>
      <c r="AB131" s="167">
        <f t="shared" si="34"/>
        <v>0</v>
      </c>
      <c r="AC131" s="167">
        <f t="shared" si="35"/>
        <v>0</v>
      </c>
      <c r="AD131" s="36"/>
      <c r="AE131" s="219">
        <f>INDEX(InputsB!AJ:AJ,MATCH($A131,InputsB!$A:$A,0))</f>
        <v>0</v>
      </c>
      <c r="AF131" s="219">
        <f>INDEX(InputsB!AK:AK,MATCH($A131,InputsB!$A:$A,0))</f>
        <v>0</v>
      </c>
      <c r="AG131" s="219">
        <f>INDEX(InputsB!AL:AL,MATCH($A131,InputsB!$A:$A,0))</f>
        <v>0</v>
      </c>
      <c r="AH131" s="219">
        <f>INDEX(InputsB!AM:AM,MATCH($A131,InputsB!$A:$A,0))</f>
        <v>0</v>
      </c>
      <c r="AI131" s="219">
        <f>INDEX(InputsB!AN:AN,MATCH($A131,InputsB!$A:$A,0))</f>
        <v>0</v>
      </c>
      <c r="AJ131" s="219">
        <f>INDEX(InputsB!AO:AO,MATCH($A131,InputsB!$A:$A,0))</f>
        <v>0</v>
      </c>
      <c r="AK131" s="219">
        <f>INDEX(InputsB!AP:AP,MATCH($A131,InputsB!$A:$A,0))</f>
        <v>0</v>
      </c>
      <c r="AL131" s="219">
        <f>INDEX(InputsB!AQ:AQ,MATCH($A131,InputsB!$A:$A,0))</f>
        <v>0</v>
      </c>
      <c r="AM131" s="219">
        <f>INDEX(InputsB!AR:AR,MATCH($A131,InputsB!$A:$A,0))</f>
        <v>0</v>
      </c>
      <c r="AN131" s="219">
        <f>INDEX(InputsB!AS:AS,MATCH($A131,InputsB!$A:$A,0))</f>
        <v>0</v>
      </c>
      <c r="AO131" s="219">
        <f>INDEX(InputsB!AT:AT,MATCH($A131,InputsB!$A:$A,0))</f>
        <v>0</v>
      </c>
      <c r="AP131" s="219">
        <f>INDEX(InputsB!AU:AU,MATCH($A131,InputsB!$A:$A,0))</f>
        <v>0</v>
      </c>
      <c r="AQ131" s="219">
        <f>INDEX(InputsB!AV:AV,MATCH($A131,InputsB!$A:$A,0))</f>
        <v>0</v>
      </c>
      <c r="AR131" s="219">
        <f>INDEX(InputsB!AW:AW,MATCH($A131,InputsB!$A:$A,0))</f>
        <v>0</v>
      </c>
      <c r="AS131" s="219">
        <f>INDEX(InputsB!AX:AX,MATCH($A131,InputsB!$A:$A,0))</f>
        <v>0</v>
      </c>
      <c r="AT131" s="219">
        <f>INDEX(InputsB!AY:AY,MATCH($A131,InputsB!$A:$A,0))</f>
        <v>0</v>
      </c>
      <c r="AU131" s="54"/>
      <c r="AV131" s="219">
        <f>INDEX(InputsC!$G:$G,MATCH($A131,InputsC!$A:$A,0))</f>
        <v>0</v>
      </c>
      <c r="AW131" s="219">
        <f t="shared" si="21"/>
        <v>0</v>
      </c>
    </row>
    <row r="132" spans="1:49">
      <c r="A132" s="195" t="s">
        <v>310</v>
      </c>
      <c r="B132" s="195" t="str">
        <f>INDEX('Ref1'!$E:$E,MATCH(A132,'Ref1'!$A:$A,0))</f>
        <v>Harrow</v>
      </c>
      <c r="C132" s="195" t="str">
        <f>INDEX('Ref1'!$F:$F,MATCH($A132,'Ref1'!$A:$A,0))</f>
        <v>E5100</v>
      </c>
      <c r="D132" s="240" t="str">
        <f>INDEX('Ref1'!$G:$G,MATCH($A132,'Ref1'!$A:$A,0))</f>
        <v>NA</v>
      </c>
      <c r="E132" s="225">
        <f>INDEX(InputsD!$D:$D,MATCH($A132,InputsD!$A:$A,0))</f>
        <v>0</v>
      </c>
      <c r="G132" s="167">
        <f>INDEX(InputsA!R:R,MATCH($A132,InputsA!$A:$A,0))*$A$5+$E132*$A$5</f>
        <v>0</v>
      </c>
      <c r="H132" s="167">
        <f>INDEX(InputsA!S:S,MATCH($A132,InputsA!$A:$A,0))*$A$5+$E132*$A$5</f>
        <v>0</v>
      </c>
      <c r="I132" s="167">
        <f>INDEX(InputsA!T:T,MATCH($A132,InputsA!$A:$A,0))*$A$5+$E132*$A$5</f>
        <v>0</v>
      </c>
      <c r="J132" s="167">
        <f>INDEX(InputsA!U:U,MATCH($A132,InputsA!$A:$A,0))*$A$5+$E132*$A$5</f>
        <v>0</v>
      </c>
      <c r="K132" s="167">
        <f>INDEX(InputsA!V:V,MATCH($A132,InputsA!$A:$A,0))*$A$5+$E132*$A$5</f>
        <v>0</v>
      </c>
      <c r="L132" s="167">
        <f>INDEX(InputsA!W:W,MATCH($A132,InputsA!$A:$A,0))*$A$5+$E132*$A$5</f>
        <v>0</v>
      </c>
      <c r="M132" s="167">
        <f>INDEX(InputsA!X:X,MATCH($A132,InputsA!$A:$A,0))*$A$5+$E132*$A$5</f>
        <v>0</v>
      </c>
      <c r="N132" s="171">
        <f t="shared" si="19"/>
        <v>0</v>
      </c>
      <c r="O132" s="167">
        <f t="shared" si="20"/>
        <v>0</v>
      </c>
      <c r="P132" s="167">
        <f t="shared" si="22"/>
        <v>0</v>
      </c>
      <c r="Q132" s="167">
        <f t="shared" si="23"/>
        <v>0</v>
      </c>
      <c r="R132" s="167">
        <f t="shared" si="24"/>
        <v>0</v>
      </c>
      <c r="S132" s="167">
        <f t="shared" si="25"/>
        <v>0</v>
      </c>
      <c r="T132" s="167">
        <f t="shared" si="26"/>
        <v>0</v>
      </c>
      <c r="U132" s="167">
        <f t="shared" si="27"/>
        <v>0</v>
      </c>
      <c r="V132" s="167">
        <f t="shared" si="28"/>
        <v>0</v>
      </c>
      <c r="W132" s="167">
        <f t="shared" si="29"/>
        <v>0</v>
      </c>
      <c r="X132" s="167">
        <f t="shared" si="30"/>
        <v>0</v>
      </c>
      <c r="Y132" s="167">
        <f t="shared" si="31"/>
        <v>0</v>
      </c>
      <c r="Z132" s="167">
        <f t="shared" si="32"/>
        <v>0</v>
      </c>
      <c r="AA132" s="167">
        <f t="shared" si="33"/>
        <v>0</v>
      </c>
      <c r="AB132" s="167">
        <f t="shared" si="34"/>
        <v>0</v>
      </c>
      <c r="AC132" s="167">
        <f t="shared" si="35"/>
        <v>0</v>
      </c>
      <c r="AD132" s="36"/>
      <c r="AE132" s="219">
        <f>INDEX(InputsB!AJ:AJ,MATCH($A132,InputsB!$A:$A,0))</f>
        <v>0</v>
      </c>
      <c r="AF132" s="219">
        <f>INDEX(InputsB!AK:AK,MATCH($A132,InputsB!$A:$A,0))</f>
        <v>0</v>
      </c>
      <c r="AG132" s="219">
        <f>INDEX(InputsB!AL:AL,MATCH($A132,InputsB!$A:$A,0))</f>
        <v>0</v>
      </c>
      <c r="AH132" s="219">
        <f>INDEX(InputsB!AM:AM,MATCH($A132,InputsB!$A:$A,0))</f>
        <v>0</v>
      </c>
      <c r="AI132" s="219">
        <f>INDEX(InputsB!AN:AN,MATCH($A132,InputsB!$A:$A,0))</f>
        <v>0</v>
      </c>
      <c r="AJ132" s="219">
        <f>INDEX(InputsB!AO:AO,MATCH($A132,InputsB!$A:$A,0))</f>
        <v>0</v>
      </c>
      <c r="AK132" s="219">
        <f>INDEX(InputsB!AP:AP,MATCH($A132,InputsB!$A:$A,0))</f>
        <v>0</v>
      </c>
      <c r="AL132" s="219">
        <f>INDEX(InputsB!AQ:AQ,MATCH($A132,InputsB!$A:$A,0))</f>
        <v>0</v>
      </c>
      <c r="AM132" s="219">
        <f>INDEX(InputsB!AR:AR,MATCH($A132,InputsB!$A:$A,0))</f>
        <v>0</v>
      </c>
      <c r="AN132" s="219">
        <f>INDEX(InputsB!AS:AS,MATCH($A132,InputsB!$A:$A,0))</f>
        <v>0</v>
      </c>
      <c r="AO132" s="219">
        <f>INDEX(InputsB!AT:AT,MATCH($A132,InputsB!$A:$A,0))</f>
        <v>0</v>
      </c>
      <c r="AP132" s="219">
        <f>INDEX(InputsB!AU:AU,MATCH($A132,InputsB!$A:$A,0))</f>
        <v>0</v>
      </c>
      <c r="AQ132" s="219">
        <f>INDEX(InputsB!AV:AV,MATCH($A132,InputsB!$A:$A,0))</f>
        <v>0</v>
      </c>
      <c r="AR132" s="219">
        <f>INDEX(InputsB!AW:AW,MATCH($A132,InputsB!$A:$A,0))</f>
        <v>0</v>
      </c>
      <c r="AS132" s="219">
        <f>INDEX(InputsB!AX:AX,MATCH($A132,InputsB!$A:$A,0))</f>
        <v>0</v>
      </c>
      <c r="AT132" s="219">
        <f>INDEX(InputsB!AY:AY,MATCH($A132,InputsB!$A:$A,0))</f>
        <v>0</v>
      </c>
      <c r="AU132" s="54"/>
      <c r="AV132" s="219">
        <f>INDEX(InputsC!$G:$G,MATCH($A132,InputsC!$A:$A,0))</f>
        <v>0</v>
      </c>
      <c r="AW132" s="219">
        <f t="shared" si="21"/>
        <v>0</v>
      </c>
    </row>
    <row r="133" spans="1:49">
      <c r="A133" s="195" t="s">
        <v>312</v>
      </c>
      <c r="B133" s="195" t="str">
        <f>INDEX('Ref1'!$E:$E,MATCH(A133,'Ref1'!$A:$A,0))</f>
        <v>Hart</v>
      </c>
      <c r="C133" s="195" t="str">
        <f>INDEX('Ref1'!$F:$F,MATCH($A133,'Ref1'!$A:$A,0))</f>
        <v>E1721</v>
      </c>
      <c r="D133" s="240" t="str">
        <f>INDEX('Ref1'!$G:$G,MATCH($A133,'Ref1'!$A:$A,0))</f>
        <v>E6117</v>
      </c>
      <c r="E133" s="225">
        <f>INDEX(InputsD!$D:$D,MATCH($A133,InputsD!$A:$A,0))</f>
        <v>0</v>
      </c>
      <c r="G133" s="167">
        <f>INDEX(InputsA!R:R,MATCH($A133,InputsA!$A:$A,0))*$A$5+$E133*$A$5</f>
        <v>0</v>
      </c>
      <c r="H133" s="167">
        <f>INDEX(InputsA!S:S,MATCH($A133,InputsA!$A:$A,0))*$A$5+$E133*$A$5</f>
        <v>0</v>
      </c>
      <c r="I133" s="167">
        <f>INDEX(InputsA!T:T,MATCH($A133,InputsA!$A:$A,0))*$A$5+$E133*$A$5</f>
        <v>0</v>
      </c>
      <c r="J133" s="167">
        <f>INDEX(InputsA!U:U,MATCH($A133,InputsA!$A:$A,0))*$A$5+$E133*$A$5</f>
        <v>0</v>
      </c>
      <c r="K133" s="167">
        <f>INDEX(InputsA!V:V,MATCH($A133,InputsA!$A:$A,0))*$A$5+$E133*$A$5</f>
        <v>0</v>
      </c>
      <c r="L133" s="167">
        <f>INDEX(InputsA!W:W,MATCH($A133,InputsA!$A:$A,0))*$A$5+$E133*$A$5</f>
        <v>0</v>
      </c>
      <c r="M133" s="167">
        <f>INDEX(InputsA!X:X,MATCH($A133,InputsA!$A:$A,0))*$A$5+$E133*$A$5</f>
        <v>0</v>
      </c>
      <c r="N133" s="171">
        <f t="shared" si="19"/>
        <v>0</v>
      </c>
      <c r="O133" s="167">
        <f t="shared" si="20"/>
        <v>0</v>
      </c>
      <c r="P133" s="167">
        <f t="shared" si="22"/>
        <v>0</v>
      </c>
      <c r="Q133" s="167">
        <f t="shared" si="23"/>
        <v>0</v>
      </c>
      <c r="R133" s="167">
        <f t="shared" si="24"/>
        <v>0</v>
      </c>
      <c r="S133" s="167">
        <f t="shared" si="25"/>
        <v>0</v>
      </c>
      <c r="T133" s="167">
        <f t="shared" si="26"/>
        <v>0</v>
      </c>
      <c r="U133" s="167">
        <f t="shared" si="27"/>
        <v>0</v>
      </c>
      <c r="V133" s="167">
        <f t="shared" si="28"/>
        <v>0</v>
      </c>
      <c r="W133" s="167">
        <f t="shared" si="29"/>
        <v>0</v>
      </c>
      <c r="X133" s="167">
        <f t="shared" si="30"/>
        <v>0</v>
      </c>
      <c r="Y133" s="167">
        <f t="shared" si="31"/>
        <v>0</v>
      </c>
      <c r="Z133" s="167">
        <f t="shared" si="32"/>
        <v>0</v>
      </c>
      <c r="AA133" s="167">
        <f t="shared" si="33"/>
        <v>0</v>
      </c>
      <c r="AB133" s="167">
        <f t="shared" si="34"/>
        <v>0</v>
      </c>
      <c r="AC133" s="167">
        <f t="shared" si="35"/>
        <v>0</v>
      </c>
      <c r="AD133" s="36"/>
      <c r="AE133" s="219">
        <f>INDEX(InputsB!AJ:AJ,MATCH($A133,InputsB!$A:$A,0))</f>
        <v>0</v>
      </c>
      <c r="AF133" s="219">
        <f>INDEX(InputsB!AK:AK,MATCH($A133,InputsB!$A:$A,0))</f>
        <v>0</v>
      </c>
      <c r="AG133" s="219">
        <f>INDEX(InputsB!AL:AL,MATCH($A133,InputsB!$A:$A,0))</f>
        <v>0</v>
      </c>
      <c r="AH133" s="219">
        <f>INDEX(InputsB!AM:AM,MATCH($A133,InputsB!$A:$A,0))</f>
        <v>0</v>
      </c>
      <c r="AI133" s="219">
        <f>INDEX(InputsB!AN:AN,MATCH($A133,InputsB!$A:$A,0))</f>
        <v>0</v>
      </c>
      <c r="AJ133" s="219">
        <f>INDEX(InputsB!AO:AO,MATCH($A133,InputsB!$A:$A,0))</f>
        <v>0</v>
      </c>
      <c r="AK133" s="219">
        <f>INDEX(InputsB!AP:AP,MATCH($A133,InputsB!$A:$A,0))</f>
        <v>0</v>
      </c>
      <c r="AL133" s="219">
        <f>INDEX(InputsB!AQ:AQ,MATCH($A133,InputsB!$A:$A,0))</f>
        <v>0</v>
      </c>
      <c r="AM133" s="219">
        <f>INDEX(InputsB!AR:AR,MATCH($A133,InputsB!$A:$A,0))</f>
        <v>0</v>
      </c>
      <c r="AN133" s="219">
        <f>INDEX(InputsB!AS:AS,MATCH($A133,InputsB!$A:$A,0))</f>
        <v>0</v>
      </c>
      <c r="AO133" s="219">
        <f>INDEX(InputsB!AT:AT,MATCH($A133,InputsB!$A:$A,0))</f>
        <v>0</v>
      </c>
      <c r="AP133" s="219">
        <f>INDEX(InputsB!AU:AU,MATCH($A133,InputsB!$A:$A,0))</f>
        <v>0</v>
      </c>
      <c r="AQ133" s="219">
        <f>INDEX(InputsB!AV:AV,MATCH($A133,InputsB!$A:$A,0))</f>
        <v>0</v>
      </c>
      <c r="AR133" s="219">
        <f>INDEX(InputsB!AW:AW,MATCH($A133,InputsB!$A:$A,0))</f>
        <v>0</v>
      </c>
      <c r="AS133" s="219">
        <f>INDEX(InputsB!AX:AX,MATCH($A133,InputsB!$A:$A,0))</f>
        <v>0</v>
      </c>
      <c r="AT133" s="219">
        <f>INDEX(InputsB!AY:AY,MATCH($A133,InputsB!$A:$A,0))</f>
        <v>0</v>
      </c>
      <c r="AU133" s="54"/>
      <c r="AV133" s="219">
        <f>INDEX(InputsC!$G:$G,MATCH($A133,InputsC!$A:$A,0))</f>
        <v>0</v>
      </c>
      <c r="AW133" s="219">
        <f t="shared" si="21"/>
        <v>0</v>
      </c>
    </row>
    <row r="134" spans="1:49">
      <c r="A134" s="195" t="s">
        <v>314</v>
      </c>
      <c r="B134" s="195" t="str">
        <f>INDEX('Ref1'!$E:$E,MATCH(A134,'Ref1'!$A:$A,0))</f>
        <v>Hartlepool</v>
      </c>
      <c r="C134" s="195" t="str">
        <f>INDEX('Ref1'!$F:$F,MATCH($A134,'Ref1'!$A:$A,0))</f>
        <v>NA</v>
      </c>
      <c r="D134" s="240" t="str">
        <f>INDEX('Ref1'!$G:$G,MATCH($A134,'Ref1'!$A:$A,0))</f>
        <v>E6107</v>
      </c>
      <c r="E134" s="225">
        <f>INDEX(InputsD!$D:$D,MATCH($A134,InputsD!$A:$A,0))</f>
        <v>0</v>
      </c>
      <c r="G134" s="167">
        <f>INDEX(InputsA!R:R,MATCH($A134,InputsA!$A:$A,0))*$A$5+$E134*$A$5</f>
        <v>0</v>
      </c>
      <c r="H134" s="167">
        <f>INDEX(InputsA!S:S,MATCH($A134,InputsA!$A:$A,0))*$A$5+$E134*$A$5</f>
        <v>0</v>
      </c>
      <c r="I134" s="167">
        <f>INDEX(InputsA!T:T,MATCH($A134,InputsA!$A:$A,0))*$A$5+$E134*$A$5</f>
        <v>0</v>
      </c>
      <c r="J134" s="167">
        <f>INDEX(InputsA!U:U,MATCH($A134,InputsA!$A:$A,0))*$A$5+$E134*$A$5</f>
        <v>0</v>
      </c>
      <c r="K134" s="167">
        <f>INDEX(InputsA!V:V,MATCH($A134,InputsA!$A:$A,0))*$A$5+$E134*$A$5</f>
        <v>0</v>
      </c>
      <c r="L134" s="167">
        <f>INDEX(InputsA!W:W,MATCH($A134,InputsA!$A:$A,0))*$A$5+$E134*$A$5</f>
        <v>0</v>
      </c>
      <c r="M134" s="167">
        <f>INDEX(InputsA!X:X,MATCH($A134,InputsA!$A:$A,0))*$A$5+$E134*$A$5</f>
        <v>0</v>
      </c>
      <c r="N134" s="171">
        <f t="shared" si="19"/>
        <v>0</v>
      </c>
      <c r="O134" s="167">
        <f t="shared" si="20"/>
        <v>0</v>
      </c>
      <c r="P134" s="167">
        <f t="shared" si="22"/>
        <v>0</v>
      </c>
      <c r="Q134" s="167">
        <f t="shared" si="23"/>
        <v>0</v>
      </c>
      <c r="R134" s="167">
        <f t="shared" si="24"/>
        <v>0</v>
      </c>
      <c r="S134" s="167">
        <f t="shared" si="25"/>
        <v>0</v>
      </c>
      <c r="T134" s="167">
        <f t="shared" si="26"/>
        <v>0</v>
      </c>
      <c r="U134" s="167">
        <f t="shared" si="27"/>
        <v>0</v>
      </c>
      <c r="V134" s="167">
        <f t="shared" si="28"/>
        <v>0</v>
      </c>
      <c r="W134" s="167">
        <f t="shared" si="29"/>
        <v>0</v>
      </c>
      <c r="X134" s="167">
        <f t="shared" si="30"/>
        <v>0</v>
      </c>
      <c r="Y134" s="167">
        <f t="shared" si="31"/>
        <v>0</v>
      </c>
      <c r="Z134" s="167">
        <f t="shared" si="32"/>
        <v>0</v>
      </c>
      <c r="AA134" s="167">
        <f t="shared" si="33"/>
        <v>0</v>
      </c>
      <c r="AB134" s="167">
        <f t="shared" si="34"/>
        <v>0</v>
      </c>
      <c r="AC134" s="167">
        <f t="shared" si="35"/>
        <v>0</v>
      </c>
      <c r="AD134" s="36"/>
      <c r="AE134" s="219">
        <f>INDEX(InputsB!AJ:AJ,MATCH($A134,InputsB!$A:$A,0))</f>
        <v>0</v>
      </c>
      <c r="AF134" s="219">
        <f>INDEX(InputsB!AK:AK,MATCH($A134,InputsB!$A:$A,0))</f>
        <v>0</v>
      </c>
      <c r="AG134" s="219">
        <f>INDEX(InputsB!AL:AL,MATCH($A134,InputsB!$A:$A,0))</f>
        <v>0</v>
      </c>
      <c r="AH134" s="219">
        <f>INDEX(InputsB!AM:AM,MATCH($A134,InputsB!$A:$A,0))</f>
        <v>0</v>
      </c>
      <c r="AI134" s="219">
        <f>INDEX(InputsB!AN:AN,MATCH($A134,InputsB!$A:$A,0))</f>
        <v>0</v>
      </c>
      <c r="AJ134" s="219">
        <f>INDEX(InputsB!AO:AO,MATCH($A134,InputsB!$A:$A,0))</f>
        <v>0</v>
      </c>
      <c r="AK134" s="219">
        <f>INDEX(InputsB!AP:AP,MATCH($A134,InputsB!$A:$A,0))</f>
        <v>0</v>
      </c>
      <c r="AL134" s="219">
        <f>INDEX(InputsB!AQ:AQ,MATCH($A134,InputsB!$A:$A,0))</f>
        <v>0</v>
      </c>
      <c r="AM134" s="219">
        <f>INDEX(InputsB!AR:AR,MATCH($A134,InputsB!$A:$A,0))</f>
        <v>0</v>
      </c>
      <c r="AN134" s="219">
        <f>INDEX(InputsB!AS:AS,MATCH($A134,InputsB!$A:$A,0))</f>
        <v>0</v>
      </c>
      <c r="AO134" s="219">
        <f>INDEX(InputsB!AT:AT,MATCH($A134,InputsB!$A:$A,0))</f>
        <v>0</v>
      </c>
      <c r="AP134" s="219">
        <f>INDEX(InputsB!AU:AU,MATCH($A134,InputsB!$A:$A,0))</f>
        <v>0</v>
      </c>
      <c r="AQ134" s="219">
        <f>INDEX(InputsB!AV:AV,MATCH($A134,InputsB!$A:$A,0))</f>
        <v>0</v>
      </c>
      <c r="AR134" s="219">
        <f>INDEX(InputsB!AW:AW,MATCH($A134,InputsB!$A:$A,0))</f>
        <v>0</v>
      </c>
      <c r="AS134" s="219">
        <f>INDEX(InputsB!AX:AX,MATCH($A134,InputsB!$A:$A,0))</f>
        <v>0</v>
      </c>
      <c r="AT134" s="219">
        <f>INDEX(InputsB!AY:AY,MATCH($A134,InputsB!$A:$A,0))</f>
        <v>0</v>
      </c>
      <c r="AU134" s="54"/>
      <c r="AV134" s="219">
        <f>INDEX(InputsC!$G:$G,MATCH($A134,InputsC!$A:$A,0))</f>
        <v>0</v>
      </c>
      <c r="AW134" s="219">
        <f t="shared" si="21"/>
        <v>0</v>
      </c>
    </row>
    <row r="135" spans="1:49">
      <c r="A135" s="195" t="s">
        <v>316</v>
      </c>
      <c r="B135" s="195" t="str">
        <f>INDEX('Ref1'!$E:$E,MATCH(A135,'Ref1'!$A:$A,0))</f>
        <v>Hastings</v>
      </c>
      <c r="C135" s="195" t="str">
        <f>INDEX('Ref1'!$F:$F,MATCH($A135,'Ref1'!$A:$A,0))</f>
        <v>E1421</v>
      </c>
      <c r="D135" s="240" t="str">
        <f>INDEX('Ref1'!$G:$G,MATCH($A135,'Ref1'!$A:$A,0))</f>
        <v>E6114</v>
      </c>
      <c r="E135" s="225">
        <f>INDEX(InputsD!$D:$D,MATCH($A135,InputsD!$A:$A,0))</f>
        <v>0</v>
      </c>
      <c r="G135" s="167">
        <f>INDEX(InputsA!R:R,MATCH($A135,InputsA!$A:$A,0))*$A$5+$E135*$A$5</f>
        <v>0</v>
      </c>
      <c r="H135" s="167">
        <f>INDEX(InputsA!S:S,MATCH($A135,InputsA!$A:$A,0))*$A$5+$E135*$A$5</f>
        <v>0</v>
      </c>
      <c r="I135" s="167">
        <f>INDEX(InputsA!T:T,MATCH($A135,InputsA!$A:$A,0))*$A$5+$E135*$A$5</f>
        <v>0</v>
      </c>
      <c r="J135" s="167">
        <f>INDEX(InputsA!U:U,MATCH($A135,InputsA!$A:$A,0))*$A$5+$E135*$A$5</f>
        <v>0</v>
      </c>
      <c r="K135" s="167">
        <f>INDEX(InputsA!V:V,MATCH($A135,InputsA!$A:$A,0))*$A$5+$E135*$A$5</f>
        <v>0</v>
      </c>
      <c r="L135" s="167">
        <f>INDEX(InputsA!W:W,MATCH($A135,InputsA!$A:$A,0))*$A$5+$E135*$A$5</f>
        <v>0</v>
      </c>
      <c r="M135" s="167">
        <f>INDEX(InputsA!X:X,MATCH($A135,InputsA!$A:$A,0))*$A$5+$E135*$A$5</f>
        <v>0</v>
      </c>
      <c r="N135" s="171">
        <f t="shared" si="19"/>
        <v>0</v>
      </c>
      <c r="O135" s="167">
        <f t="shared" si="20"/>
        <v>0</v>
      </c>
      <c r="P135" s="167">
        <f t="shared" si="22"/>
        <v>0</v>
      </c>
      <c r="Q135" s="167">
        <f t="shared" si="23"/>
        <v>0</v>
      </c>
      <c r="R135" s="167">
        <f t="shared" si="24"/>
        <v>0</v>
      </c>
      <c r="S135" s="167">
        <f t="shared" si="25"/>
        <v>0</v>
      </c>
      <c r="T135" s="167">
        <f t="shared" si="26"/>
        <v>0</v>
      </c>
      <c r="U135" s="167">
        <f t="shared" si="27"/>
        <v>0</v>
      </c>
      <c r="V135" s="167">
        <f t="shared" si="28"/>
        <v>0</v>
      </c>
      <c r="W135" s="167">
        <f t="shared" si="29"/>
        <v>0</v>
      </c>
      <c r="X135" s="167">
        <f t="shared" si="30"/>
        <v>0</v>
      </c>
      <c r="Y135" s="167">
        <f t="shared" si="31"/>
        <v>0</v>
      </c>
      <c r="Z135" s="167">
        <f t="shared" si="32"/>
        <v>0</v>
      </c>
      <c r="AA135" s="167">
        <f t="shared" si="33"/>
        <v>0</v>
      </c>
      <c r="AB135" s="167">
        <f t="shared" si="34"/>
        <v>0</v>
      </c>
      <c r="AC135" s="167">
        <f t="shared" si="35"/>
        <v>0</v>
      </c>
      <c r="AD135" s="36"/>
      <c r="AE135" s="219">
        <f>INDEX(InputsB!AJ:AJ,MATCH($A135,InputsB!$A:$A,0))</f>
        <v>0</v>
      </c>
      <c r="AF135" s="219">
        <f>INDEX(InputsB!AK:AK,MATCH($A135,InputsB!$A:$A,0))</f>
        <v>0</v>
      </c>
      <c r="AG135" s="219">
        <f>INDEX(InputsB!AL:AL,MATCH($A135,InputsB!$A:$A,0))</f>
        <v>0</v>
      </c>
      <c r="AH135" s="219">
        <f>INDEX(InputsB!AM:AM,MATCH($A135,InputsB!$A:$A,0))</f>
        <v>0</v>
      </c>
      <c r="AI135" s="219">
        <f>INDEX(InputsB!AN:AN,MATCH($A135,InputsB!$A:$A,0))</f>
        <v>0</v>
      </c>
      <c r="AJ135" s="219">
        <f>INDEX(InputsB!AO:AO,MATCH($A135,InputsB!$A:$A,0))</f>
        <v>0</v>
      </c>
      <c r="AK135" s="219">
        <f>INDEX(InputsB!AP:AP,MATCH($A135,InputsB!$A:$A,0))</f>
        <v>0</v>
      </c>
      <c r="AL135" s="219">
        <f>INDEX(InputsB!AQ:AQ,MATCH($A135,InputsB!$A:$A,0))</f>
        <v>0</v>
      </c>
      <c r="AM135" s="219">
        <f>INDEX(InputsB!AR:AR,MATCH($A135,InputsB!$A:$A,0))</f>
        <v>0</v>
      </c>
      <c r="AN135" s="219">
        <f>INDEX(InputsB!AS:AS,MATCH($A135,InputsB!$A:$A,0))</f>
        <v>0</v>
      </c>
      <c r="AO135" s="219">
        <f>INDEX(InputsB!AT:AT,MATCH($A135,InputsB!$A:$A,0))</f>
        <v>0</v>
      </c>
      <c r="AP135" s="219">
        <f>INDEX(InputsB!AU:AU,MATCH($A135,InputsB!$A:$A,0))</f>
        <v>0</v>
      </c>
      <c r="AQ135" s="219">
        <f>INDEX(InputsB!AV:AV,MATCH($A135,InputsB!$A:$A,0))</f>
        <v>0</v>
      </c>
      <c r="AR135" s="219">
        <f>INDEX(InputsB!AW:AW,MATCH($A135,InputsB!$A:$A,0))</f>
        <v>0</v>
      </c>
      <c r="AS135" s="219">
        <f>INDEX(InputsB!AX:AX,MATCH($A135,InputsB!$A:$A,0))</f>
        <v>0</v>
      </c>
      <c r="AT135" s="219">
        <f>INDEX(InputsB!AY:AY,MATCH($A135,InputsB!$A:$A,0))</f>
        <v>0</v>
      </c>
      <c r="AU135" s="54"/>
      <c r="AV135" s="219">
        <f>INDEX(InputsC!$G:$G,MATCH($A135,InputsC!$A:$A,0))</f>
        <v>0</v>
      </c>
      <c r="AW135" s="219">
        <f t="shared" si="21"/>
        <v>0</v>
      </c>
    </row>
    <row r="136" spans="1:49">
      <c r="A136" s="195" t="s">
        <v>318</v>
      </c>
      <c r="B136" s="195" t="str">
        <f>INDEX('Ref1'!$E:$E,MATCH(A136,'Ref1'!$A:$A,0))</f>
        <v>Havant</v>
      </c>
      <c r="C136" s="195" t="str">
        <f>INDEX('Ref1'!$F:$F,MATCH($A136,'Ref1'!$A:$A,0))</f>
        <v>E1721</v>
      </c>
      <c r="D136" s="240" t="str">
        <f>INDEX('Ref1'!$G:$G,MATCH($A136,'Ref1'!$A:$A,0))</f>
        <v>E6117</v>
      </c>
      <c r="E136" s="225">
        <f>INDEX(InputsD!$D:$D,MATCH($A136,InputsD!$A:$A,0))</f>
        <v>0</v>
      </c>
      <c r="G136" s="167">
        <f>INDEX(InputsA!R:R,MATCH($A136,InputsA!$A:$A,0))*$A$5+$E136*$A$5</f>
        <v>0</v>
      </c>
      <c r="H136" s="167">
        <f>INDEX(InputsA!S:S,MATCH($A136,InputsA!$A:$A,0))*$A$5+$E136*$A$5</f>
        <v>0</v>
      </c>
      <c r="I136" s="167">
        <f>INDEX(InputsA!T:T,MATCH($A136,InputsA!$A:$A,0))*$A$5+$E136*$A$5</f>
        <v>0</v>
      </c>
      <c r="J136" s="167">
        <f>INDEX(InputsA!U:U,MATCH($A136,InputsA!$A:$A,0))*$A$5+$E136*$A$5</f>
        <v>0</v>
      </c>
      <c r="K136" s="167">
        <f>INDEX(InputsA!V:V,MATCH($A136,InputsA!$A:$A,0))*$A$5+$E136*$A$5</f>
        <v>0</v>
      </c>
      <c r="L136" s="167">
        <f>INDEX(InputsA!W:W,MATCH($A136,InputsA!$A:$A,0))*$A$5+$E136*$A$5</f>
        <v>0</v>
      </c>
      <c r="M136" s="167">
        <f>INDEX(InputsA!X:X,MATCH($A136,InputsA!$A:$A,0))*$A$5+$E136*$A$5</f>
        <v>0</v>
      </c>
      <c r="N136" s="171">
        <f t="shared" si="19"/>
        <v>0</v>
      </c>
      <c r="O136" s="167">
        <f t="shared" si="20"/>
        <v>0</v>
      </c>
      <c r="P136" s="167">
        <f t="shared" si="22"/>
        <v>0</v>
      </c>
      <c r="Q136" s="167">
        <f t="shared" si="23"/>
        <v>0</v>
      </c>
      <c r="R136" s="167">
        <f t="shared" si="24"/>
        <v>0</v>
      </c>
      <c r="S136" s="167">
        <f t="shared" si="25"/>
        <v>0</v>
      </c>
      <c r="T136" s="167">
        <f t="shared" si="26"/>
        <v>0</v>
      </c>
      <c r="U136" s="167">
        <f t="shared" si="27"/>
        <v>0</v>
      </c>
      <c r="V136" s="167">
        <f t="shared" si="28"/>
        <v>0</v>
      </c>
      <c r="W136" s="167">
        <f t="shared" si="29"/>
        <v>0</v>
      </c>
      <c r="X136" s="167">
        <f t="shared" si="30"/>
        <v>0</v>
      </c>
      <c r="Y136" s="167">
        <f t="shared" si="31"/>
        <v>0</v>
      </c>
      <c r="Z136" s="167">
        <f t="shared" si="32"/>
        <v>0</v>
      </c>
      <c r="AA136" s="167">
        <f t="shared" si="33"/>
        <v>0</v>
      </c>
      <c r="AB136" s="167">
        <f t="shared" si="34"/>
        <v>0</v>
      </c>
      <c r="AC136" s="167">
        <f t="shared" si="35"/>
        <v>0</v>
      </c>
      <c r="AD136" s="36"/>
      <c r="AE136" s="219">
        <f>INDEX(InputsB!AJ:AJ,MATCH($A136,InputsB!$A:$A,0))</f>
        <v>0</v>
      </c>
      <c r="AF136" s="219">
        <f>INDEX(InputsB!AK:AK,MATCH($A136,InputsB!$A:$A,0))</f>
        <v>0</v>
      </c>
      <c r="AG136" s="219">
        <f>INDEX(InputsB!AL:AL,MATCH($A136,InputsB!$A:$A,0))</f>
        <v>0</v>
      </c>
      <c r="AH136" s="219">
        <f>INDEX(InputsB!AM:AM,MATCH($A136,InputsB!$A:$A,0))</f>
        <v>0</v>
      </c>
      <c r="AI136" s="219">
        <f>INDEX(InputsB!AN:AN,MATCH($A136,InputsB!$A:$A,0))</f>
        <v>0</v>
      </c>
      <c r="AJ136" s="219">
        <f>INDEX(InputsB!AO:AO,MATCH($A136,InputsB!$A:$A,0))</f>
        <v>0</v>
      </c>
      <c r="AK136" s="219">
        <f>INDEX(InputsB!AP:AP,MATCH($A136,InputsB!$A:$A,0))</f>
        <v>0</v>
      </c>
      <c r="AL136" s="219">
        <f>INDEX(InputsB!AQ:AQ,MATCH($A136,InputsB!$A:$A,0))</f>
        <v>0</v>
      </c>
      <c r="AM136" s="219">
        <f>INDEX(InputsB!AR:AR,MATCH($A136,InputsB!$A:$A,0))</f>
        <v>0</v>
      </c>
      <c r="AN136" s="219">
        <f>INDEX(InputsB!AS:AS,MATCH($A136,InputsB!$A:$A,0))</f>
        <v>0</v>
      </c>
      <c r="AO136" s="219">
        <f>INDEX(InputsB!AT:AT,MATCH($A136,InputsB!$A:$A,0))</f>
        <v>0</v>
      </c>
      <c r="AP136" s="219">
        <f>INDEX(InputsB!AU:AU,MATCH($A136,InputsB!$A:$A,0))</f>
        <v>0</v>
      </c>
      <c r="AQ136" s="219">
        <f>INDEX(InputsB!AV:AV,MATCH($A136,InputsB!$A:$A,0))</f>
        <v>0</v>
      </c>
      <c r="AR136" s="219">
        <f>INDEX(InputsB!AW:AW,MATCH($A136,InputsB!$A:$A,0))</f>
        <v>0</v>
      </c>
      <c r="AS136" s="219">
        <f>INDEX(InputsB!AX:AX,MATCH($A136,InputsB!$A:$A,0))</f>
        <v>0</v>
      </c>
      <c r="AT136" s="219">
        <f>INDEX(InputsB!AY:AY,MATCH($A136,InputsB!$A:$A,0))</f>
        <v>0</v>
      </c>
      <c r="AU136" s="54"/>
      <c r="AV136" s="219">
        <f>INDEX(InputsC!$G:$G,MATCH($A136,InputsC!$A:$A,0))</f>
        <v>0</v>
      </c>
      <c r="AW136" s="219">
        <f t="shared" si="21"/>
        <v>0</v>
      </c>
    </row>
    <row r="137" spans="1:49">
      <c r="A137" s="195" t="s">
        <v>320</v>
      </c>
      <c r="B137" s="195" t="str">
        <f>INDEX('Ref1'!$E:$E,MATCH(A137,'Ref1'!$A:$A,0))</f>
        <v>Havering</v>
      </c>
      <c r="C137" s="195" t="str">
        <f>INDEX('Ref1'!$F:$F,MATCH($A137,'Ref1'!$A:$A,0))</f>
        <v>E5100</v>
      </c>
      <c r="D137" s="240" t="str">
        <f>INDEX('Ref1'!$G:$G,MATCH($A137,'Ref1'!$A:$A,0))</f>
        <v>NA</v>
      </c>
      <c r="E137" s="225">
        <f>INDEX(InputsD!$D:$D,MATCH($A137,InputsD!$A:$A,0))</f>
        <v>0</v>
      </c>
      <c r="G137" s="167">
        <f>INDEX(InputsA!R:R,MATCH($A137,InputsA!$A:$A,0))*$A$5+$E137*$A$5</f>
        <v>0</v>
      </c>
      <c r="H137" s="167">
        <f>INDEX(InputsA!S:S,MATCH($A137,InputsA!$A:$A,0))*$A$5+$E137*$A$5</f>
        <v>0</v>
      </c>
      <c r="I137" s="167">
        <f>INDEX(InputsA!T:T,MATCH($A137,InputsA!$A:$A,0))*$A$5+$E137*$A$5</f>
        <v>0</v>
      </c>
      <c r="J137" s="167">
        <f>INDEX(InputsA!U:U,MATCH($A137,InputsA!$A:$A,0))*$A$5+$E137*$A$5</f>
        <v>0</v>
      </c>
      <c r="K137" s="167">
        <f>INDEX(InputsA!V:V,MATCH($A137,InputsA!$A:$A,0))*$A$5+$E137*$A$5</f>
        <v>0</v>
      </c>
      <c r="L137" s="167">
        <f>INDEX(InputsA!W:W,MATCH($A137,InputsA!$A:$A,0))*$A$5+$E137*$A$5</f>
        <v>0</v>
      </c>
      <c r="M137" s="167">
        <f>INDEX(InputsA!X:X,MATCH($A137,InputsA!$A:$A,0))*$A$5+$E137*$A$5</f>
        <v>0</v>
      </c>
      <c r="N137" s="171">
        <f t="shared" si="19"/>
        <v>0</v>
      </c>
      <c r="O137" s="167">
        <f t="shared" si="20"/>
        <v>0</v>
      </c>
      <c r="P137" s="167">
        <f t="shared" si="22"/>
        <v>0</v>
      </c>
      <c r="Q137" s="167">
        <f t="shared" si="23"/>
        <v>0</v>
      </c>
      <c r="R137" s="167">
        <f t="shared" si="24"/>
        <v>0</v>
      </c>
      <c r="S137" s="167">
        <f t="shared" si="25"/>
        <v>0</v>
      </c>
      <c r="T137" s="167">
        <f t="shared" si="26"/>
        <v>0</v>
      </c>
      <c r="U137" s="167">
        <f t="shared" si="27"/>
        <v>0</v>
      </c>
      <c r="V137" s="167">
        <f t="shared" si="28"/>
        <v>0</v>
      </c>
      <c r="W137" s="167">
        <f t="shared" si="29"/>
        <v>0</v>
      </c>
      <c r="X137" s="167">
        <f t="shared" si="30"/>
        <v>0</v>
      </c>
      <c r="Y137" s="167">
        <f t="shared" si="31"/>
        <v>0</v>
      </c>
      <c r="Z137" s="167">
        <f t="shared" si="32"/>
        <v>0</v>
      </c>
      <c r="AA137" s="167">
        <f t="shared" si="33"/>
        <v>0</v>
      </c>
      <c r="AB137" s="167">
        <f t="shared" si="34"/>
        <v>0</v>
      </c>
      <c r="AC137" s="167">
        <f t="shared" si="35"/>
        <v>0</v>
      </c>
      <c r="AD137" s="36"/>
      <c r="AE137" s="219">
        <f>INDEX(InputsB!AJ:AJ,MATCH($A137,InputsB!$A:$A,0))</f>
        <v>0</v>
      </c>
      <c r="AF137" s="219">
        <f>INDEX(InputsB!AK:AK,MATCH($A137,InputsB!$A:$A,0))</f>
        <v>0</v>
      </c>
      <c r="AG137" s="219">
        <f>INDEX(InputsB!AL:AL,MATCH($A137,InputsB!$A:$A,0))</f>
        <v>0</v>
      </c>
      <c r="AH137" s="219">
        <f>INDEX(InputsB!AM:AM,MATCH($A137,InputsB!$A:$A,0))</f>
        <v>0</v>
      </c>
      <c r="AI137" s="219">
        <f>INDEX(InputsB!AN:AN,MATCH($A137,InputsB!$A:$A,0))</f>
        <v>0</v>
      </c>
      <c r="AJ137" s="219">
        <f>INDEX(InputsB!AO:AO,MATCH($A137,InputsB!$A:$A,0))</f>
        <v>0</v>
      </c>
      <c r="AK137" s="219">
        <f>INDEX(InputsB!AP:AP,MATCH($A137,InputsB!$A:$A,0))</f>
        <v>0</v>
      </c>
      <c r="AL137" s="219">
        <f>INDEX(InputsB!AQ:AQ,MATCH($A137,InputsB!$A:$A,0))</f>
        <v>0</v>
      </c>
      <c r="AM137" s="219">
        <f>INDEX(InputsB!AR:AR,MATCH($A137,InputsB!$A:$A,0))</f>
        <v>0</v>
      </c>
      <c r="AN137" s="219">
        <f>INDEX(InputsB!AS:AS,MATCH($A137,InputsB!$A:$A,0))</f>
        <v>0</v>
      </c>
      <c r="AO137" s="219">
        <f>INDEX(InputsB!AT:AT,MATCH($A137,InputsB!$A:$A,0))</f>
        <v>0</v>
      </c>
      <c r="AP137" s="219">
        <f>INDEX(InputsB!AU:AU,MATCH($A137,InputsB!$A:$A,0))</f>
        <v>0</v>
      </c>
      <c r="AQ137" s="219">
        <f>INDEX(InputsB!AV:AV,MATCH($A137,InputsB!$A:$A,0))</f>
        <v>0</v>
      </c>
      <c r="AR137" s="219">
        <f>INDEX(InputsB!AW:AW,MATCH($A137,InputsB!$A:$A,0))</f>
        <v>0</v>
      </c>
      <c r="AS137" s="219">
        <f>INDEX(InputsB!AX:AX,MATCH($A137,InputsB!$A:$A,0))</f>
        <v>0</v>
      </c>
      <c r="AT137" s="219">
        <f>INDEX(InputsB!AY:AY,MATCH($A137,InputsB!$A:$A,0))</f>
        <v>0</v>
      </c>
      <c r="AU137" s="54"/>
      <c r="AV137" s="219">
        <f>INDEX(InputsC!$G:$G,MATCH($A137,InputsC!$A:$A,0))</f>
        <v>0</v>
      </c>
      <c r="AW137" s="219">
        <f t="shared" si="21"/>
        <v>0</v>
      </c>
    </row>
    <row r="138" spans="1:49">
      <c r="A138" s="195" t="s">
        <v>324</v>
      </c>
      <c r="B138" s="195" t="str">
        <f>INDEX('Ref1'!$E:$E,MATCH(A138,'Ref1'!$A:$A,0))</f>
        <v>Herefordshire</v>
      </c>
      <c r="C138" s="195" t="str">
        <f>INDEX('Ref1'!$F:$F,MATCH($A138,'Ref1'!$A:$A,0))</f>
        <v>NA</v>
      </c>
      <c r="D138" s="240" t="str">
        <f>INDEX('Ref1'!$G:$G,MATCH($A138,'Ref1'!$A:$A,0))</f>
        <v>E6118</v>
      </c>
      <c r="E138" s="225">
        <f>INDEX(InputsD!$D:$D,MATCH($A138,InputsD!$A:$A,0))</f>
        <v>0</v>
      </c>
      <c r="G138" s="167">
        <f>INDEX(InputsA!R:R,MATCH($A138,InputsA!$A:$A,0))*$A$5+$E138*$A$5</f>
        <v>0</v>
      </c>
      <c r="H138" s="167">
        <f>INDEX(InputsA!S:S,MATCH($A138,InputsA!$A:$A,0))*$A$5+$E138*$A$5</f>
        <v>0</v>
      </c>
      <c r="I138" s="167">
        <f>INDEX(InputsA!T:T,MATCH($A138,InputsA!$A:$A,0))*$A$5+$E138*$A$5</f>
        <v>0</v>
      </c>
      <c r="J138" s="167">
        <f>INDEX(InputsA!U:U,MATCH($A138,InputsA!$A:$A,0))*$A$5+$E138*$A$5</f>
        <v>0</v>
      </c>
      <c r="K138" s="167">
        <f>INDEX(InputsA!V:V,MATCH($A138,InputsA!$A:$A,0))*$A$5+$E138*$A$5</f>
        <v>0</v>
      </c>
      <c r="L138" s="167">
        <f>INDEX(InputsA!W:W,MATCH($A138,InputsA!$A:$A,0))*$A$5+$E138*$A$5</f>
        <v>0</v>
      </c>
      <c r="M138" s="167">
        <f>INDEX(InputsA!X:X,MATCH($A138,InputsA!$A:$A,0))*$A$5+$E138*$A$5</f>
        <v>0</v>
      </c>
      <c r="N138" s="171">
        <f t="shared" si="19"/>
        <v>0</v>
      </c>
      <c r="O138" s="167">
        <f t="shared" si="20"/>
        <v>0</v>
      </c>
      <c r="P138" s="167">
        <f t="shared" si="22"/>
        <v>0</v>
      </c>
      <c r="Q138" s="167">
        <f t="shared" si="23"/>
        <v>0</v>
      </c>
      <c r="R138" s="167">
        <f t="shared" si="24"/>
        <v>0</v>
      </c>
      <c r="S138" s="167">
        <f t="shared" si="25"/>
        <v>0</v>
      </c>
      <c r="T138" s="167">
        <f t="shared" si="26"/>
        <v>0</v>
      </c>
      <c r="U138" s="167">
        <f t="shared" si="27"/>
        <v>0</v>
      </c>
      <c r="V138" s="167">
        <f t="shared" si="28"/>
        <v>0</v>
      </c>
      <c r="W138" s="167">
        <f t="shared" si="29"/>
        <v>0</v>
      </c>
      <c r="X138" s="167">
        <f t="shared" si="30"/>
        <v>0</v>
      </c>
      <c r="Y138" s="167">
        <f t="shared" si="31"/>
        <v>0</v>
      </c>
      <c r="Z138" s="167">
        <f t="shared" si="32"/>
        <v>0</v>
      </c>
      <c r="AA138" s="167">
        <f t="shared" si="33"/>
        <v>0</v>
      </c>
      <c r="AB138" s="167">
        <f t="shared" si="34"/>
        <v>0</v>
      </c>
      <c r="AC138" s="167">
        <f t="shared" si="35"/>
        <v>0</v>
      </c>
      <c r="AD138" s="36"/>
      <c r="AE138" s="219">
        <f>INDEX(InputsB!AJ:AJ,MATCH($A138,InputsB!$A:$A,0))</f>
        <v>0</v>
      </c>
      <c r="AF138" s="219">
        <f>INDEX(InputsB!AK:AK,MATCH($A138,InputsB!$A:$A,0))</f>
        <v>0</v>
      </c>
      <c r="AG138" s="219">
        <f>INDEX(InputsB!AL:AL,MATCH($A138,InputsB!$A:$A,0))</f>
        <v>0</v>
      </c>
      <c r="AH138" s="219">
        <f>INDEX(InputsB!AM:AM,MATCH($A138,InputsB!$A:$A,0))</f>
        <v>0</v>
      </c>
      <c r="AI138" s="219">
        <f>INDEX(InputsB!AN:AN,MATCH($A138,InputsB!$A:$A,0))</f>
        <v>0</v>
      </c>
      <c r="AJ138" s="219">
        <f>INDEX(InputsB!AO:AO,MATCH($A138,InputsB!$A:$A,0))</f>
        <v>0</v>
      </c>
      <c r="AK138" s="219">
        <f>INDEX(InputsB!AP:AP,MATCH($A138,InputsB!$A:$A,0))</f>
        <v>0</v>
      </c>
      <c r="AL138" s="219">
        <f>INDEX(InputsB!AQ:AQ,MATCH($A138,InputsB!$A:$A,0))</f>
        <v>0</v>
      </c>
      <c r="AM138" s="219">
        <f>INDEX(InputsB!AR:AR,MATCH($A138,InputsB!$A:$A,0))</f>
        <v>0</v>
      </c>
      <c r="AN138" s="219">
        <f>INDEX(InputsB!AS:AS,MATCH($A138,InputsB!$A:$A,0))</f>
        <v>0</v>
      </c>
      <c r="AO138" s="219">
        <f>INDEX(InputsB!AT:AT,MATCH($A138,InputsB!$A:$A,0))</f>
        <v>0</v>
      </c>
      <c r="AP138" s="219">
        <f>INDEX(InputsB!AU:AU,MATCH($A138,InputsB!$A:$A,0))</f>
        <v>0</v>
      </c>
      <c r="AQ138" s="219">
        <f>INDEX(InputsB!AV:AV,MATCH($A138,InputsB!$A:$A,0))</f>
        <v>0</v>
      </c>
      <c r="AR138" s="219">
        <f>INDEX(InputsB!AW:AW,MATCH($A138,InputsB!$A:$A,0))</f>
        <v>0</v>
      </c>
      <c r="AS138" s="219">
        <f>INDEX(InputsB!AX:AX,MATCH($A138,InputsB!$A:$A,0))</f>
        <v>0</v>
      </c>
      <c r="AT138" s="219">
        <f>INDEX(InputsB!AY:AY,MATCH($A138,InputsB!$A:$A,0))</f>
        <v>0</v>
      </c>
      <c r="AU138" s="54"/>
      <c r="AV138" s="219">
        <f>INDEX(InputsC!$G:$G,MATCH($A138,InputsC!$A:$A,0))</f>
        <v>0</v>
      </c>
      <c r="AW138" s="219">
        <f t="shared" si="21"/>
        <v>0</v>
      </c>
    </row>
    <row r="139" spans="1:49">
      <c r="A139" s="195" t="s">
        <v>328</v>
      </c>
      <c r="B139" s="195" t="str">
        <f>INDEX('Ref1'!$E:$E,MATCH(A139,'Ref1'!$A:$A,0))</f>
        <v>Hertsmere</v>
      </c>
      <c r="C139" s="195" t="str">
        <f>INDEX('Ref1'!$F:$F,MATCH($A139,'Ref1'!$A:$A,0))</f>
        <v>E1920</v>
      </c>
      <c r="D139" s="240" t="str">
        <f>INDEX('Ref1'!$G:$G,MATCH($A139,'Ref1'!$A:$A,0))</f>
        <v>NA</v>
      </c>
      <c r="E139" s="225">
        <f>INDEX(InputsD!$D:$D,MATCH($A139,InputsD!$A:$A,0))</f>
        <v>0</v>
      </c>
      <c r="G139" s="167">
        <f>INDEX(InputsA!R:R,MATCH($A139,InputsA!$A:$A,0))*$A$5+$E139*$A$5</f>
        <v>0</v>
      </c>
      <c r="H139" s="167">
        <f>INDEX(InputsA!S:S,MATCH($A139,InputsA!$A:$A,0))*$A$5+$E139*$A$5</f>
        <v>0</v>
      </c>
      <c r="I139" s="167">
        <f>INDEX(InputsA!T:T,MATCH($A139,InputsA!$A:$A,0))*$A$5+$E139*$A$5</f>
        <v>0</v>
      </c>
      <c r="J139" s="167">
        <f>INDEX(InputsA!U:U,MATCH($A139,InputsA!$A:$A,0))*$A$5+$E139*$A$5</f>
        <v>0</v>
      </c>
      <c r="K139" s="167">
        <f>INDEX(InputsA!V:V,MATCH($A139,InputsA!$A:$A,0))*$A$5+$E139*$A$5</f>
        <v>0</v>
      </c>
      <c r="L139" s="167">
        <f>INDEX(InputsA!W:W,MATCH($A139,InputsA!$A:$A,0))*$A$5+$E139*$A$5</f>
        <v>0</v>
      </c>
      <c r="M139" s="167">
        <f>INDEX(InputsA!X:X,MATCH($A139,InputsA!$A:$A,0))*$A$5+$E139*$A$5</f>
        <v>0</v>
      </c>
      <c r="N139" s="171">
        <f t="shared" si="19"/>
        <v>0</v>
      </c>
      <c r="O139" s="167">
        <f t="shared" si="20"/>
        <v>0</v>
      </c>
      <c r="P139" s="167">
        <f t="shared" si="22"/>
        <v>0</v>
      </c>
      <c r="Q139" s="167">
        <f t="shared" si="23"/>
        <v>0</v>
      </c>
      <c r="R139" s="167">
        <f t="shared" si="24"/>
        <v>0</v>
      </c>
      <c r="S139" s="167">
        <f t="shared" si="25"/>
        <v>0</v>
      </c>
      <c r="T139" s="167">
        <f t="shared" si="26"/>
        <v>0</v>
      </c>
      <c r="U139" s="167">
        <f t="shared" si="27"/>
        <v>0</v>
      </c>
      <c r="V139" s="167">
        <f t="shared" si="28"/>
        <v>0</v>
      </c>
      <c r="W139" s="167">
        <f t="shared" si="29"/>
        <v>0</v>
      </c>
      <c r="X139" s="167">
        <f t="shared" si="30"/>
        <v>0</v>
      </c>
      <c r="Y139" s="167">
        <f t="shared" si="31"/>
        <v>0</v>
      </c>
      <c r="Z139" s="167">
        <f t="shared" si="32"/>
        <v>0</v>
      </c>
      <c r="AA139" s="167">
        <f t="shared" si="33"/>
        <v>0</v>
      </c>
      <c r="AB139" s="167">
        <f t="shared" si="34"/>
        <v>0</v>
      </c>
      <c r="AC139" s="167">
        <f t="shared" si="35"/>
        <v>0</v>
      </c>
      <c r="AD139" s="36"/>
      <c r="AE139" s="219">
        <f>INDEX(InputsB!AJ:AJ,MATCH($A139,InputsB!$A:$A,0))</f>
        <v>0</v>
      </c>
      <c r="AF139" s="219">
        <f>INDEX(InputsB!AK:AK,MATCH($A139,InputsB!$A:$A,0))</f>
        <v>0</v>
      </c>
      <c r="AG139" s="219">
        <f>INDEX(InputsB!AL:AL,MATCH($A139,InputsB!$A:$A,0))</f>
        <v>0</v>
      </c>
      <c r="AH139" s="219">
        <f>INDEX(InputsB!AM:AM,MATCH($A139,InputsB!$A:$A,0))</f>
        <v>0</v>
      </c>
      <c r="AI139" s="219">
        <f>INDEX(InputsB!AN:AN,MATCH($A139,InputsB!$A:$A,0))</f>
        <v>0</v>
      </c>
      <c r="AJ139" s="219">
        <f>INDEX(InputsB!AO:AO,MATCH($A139,InputsB!$A:$A,0))</f>
        <v>0</v>
      </c>
      <c r="AK139" s="219">
        <f>INDEX(InputsB!AP:AP,MATCH($A139,InputsB!$A:$A,0))</f>
        <v>0</v>
      </c>
      <c r="AL139" s="219">
        <f>INDEX(InputsB!AQ:AQ,MATCH($A139,InputsB!$A:$A,0))</f>
        <v>0</v>
      </c>
      <c r="AM139" s="219">
        <f>INDEX(InputsB!AR:AR,MATCH($A139,InputsB!$A:$A,0))</f>
        <v>0</v>
      </c>
      <c r="AN139" s="219">
        <f>INDEX(InputsB!AS:AS,MATCH($A139,InputsB!$A:$A,0))</f>
        <v>0</v>
      </c>
      <c r="AO139" s="219">
        <f>INDEX(InputsB!AT:AT,MATCH($A139,InputsB!$A:$A,0))</f>
        <v>0</v>
      </c>
      <c r="AP139" s="219">
        <f>INDEX(InputsB!AU:AU,MATCH($A139,InputsB!$A:$A,0))</f>
        <v>0</v>
      </c>
      <c r="AQ139" s="219">
        <f>INDEX(InputsB!AV:AV,MATCH($A139,InputsB!$A:$A,0))</f>
        <v>0</v>
      </c>
      <c r="AR139" s="219">
        <f>INDEX(InputsB!AW:AW,MATCH($A139,InputsB!$A:$A,0))</f>
        <v>0</v>
      </c>
      <c r="AS139" s="219">
        <f>INDEX(InputsB!AX:AX,MATCH($A139,InputsB!$A:$A,0))</f>
        <v>0</v>
      </c>
      <c r="AT139" s="219">
        <f>INDEX(InputsB!AY:AY,MATCH($A139,InputsB!$A:$A,0))</f>
        <v>0</v>
      </c>
      <c r="AU139" s="54"/>
      <c r="AV139" s="219">
        <f>INDEX(InputsC!$G:$G,MATCH($A139,InputsC!$A:$A,0))</f>
        <v>0</v>
      </c>
      <c r="AW139" s="219">
        <f t="shared" si="21"/>
        <v>0</v>
      </c>
    </row>
    <row r="140" spans="1:49">
      <c r="A140" s="195" t="s">
        <v>330</v>
      </c>
      <c r="B140" s="195" t="str">
        <f>INDEX('Ref1'!$E:$E,MATCH(A140,'Ref1'!$A:$A,0))</f>
        <v>High Peak</v>
      </c>
      <c r="C140" s="195" t="str">
        <f>INDEX('Ref1'!$F:$F,MATCH($A140,'Ref1'!$A:$A,0))</f>
        <v>E1021</v>
      </c>
      <c r="D140" s="240" t="str">
        <f>INDEX('Ref1'!$G:$G,MATCH($A140,'Ref1'!$A:$A,0))</f>
        <v>E6110</v>
      </c>
      <c r="E140" s="225">
        <f>INDEX(InputsD!$D:$D,MATCH($A140,InputsD!$A:$A,0))</f>
        <v>0</v>
      </c>
      <c r="G140" s="167">
        <f>INDEX(InputsA!R:R,MATCH($A140,InputsA!$A:$A,0))*$A$5+$E140*$A$5</f>
        <v>0</v>
      </c>
      <c r="H140" s="167">
        <f>INDEX(InputsA!S:S,MATCH($A140,InputsA!$A:$A,0))*$A$5+$E140*$A$5</f>
        <v>0</v>
      </c>
      <c r="I140" s="167">
        <f>INDEX(InputsA!T:T,MATCH($A140,InputsA!$A:$A,0))*$A$5+$E140*$A$5</f>
        <v>0</v>
      </c>
      <c r="J140" s="167">
        <f>INDEX(InputsA!U:U,MATCH($A140,InputsA!$A:$A,0))*$A$5+$E140*$A$5</f>
        <v>0</v>
      </c>
      <c r="K140" s="167">
        <f>INDEX(InputsA!V:V,MATCH($A140,InputsA!$A:$A,0))*$A$5+$E140*$A$5</f>
        <v>0</v>
      </c>
      <c r="L140" s="167">
        <f>INDEX(InputsA!W:W,MATCH($A140,InputsA!$A:$A,0))*$A$5+$E140*$A$5</f>
        <v>0</v>
      </c>
      <c r="M140" s="167">
        <f>INDEX(InputsA!X:X,MATCH($A140,InputsA!$A:$A,0))*$A$5+$E140*$A$5</f>
        <v>0</v>
      </c>
      <c r="N140" s="171">
        <f t="shared" ref="N140:N203" si="36">M140*(1+AE140)*(1+$A$6)*(1-N$4*$AW140)</f>
        <v>0</v>
      </c>
      <c r="O140" s="167">
        <f t="shared" ref="O140:O203" si="37">N140*(1+AF140)*(1+$A$6)*(1-O$4*$AW140)</f>
        <v>0</v>
      </c>
      <c r="P140" s="167">
        <f t="shared" si="22"/>
        <v>0</v>
      </c>
      <c r="Q140" s="167">
        <f t="shared" si="23"/>
        <v>0</v>
      </c>
      <c r="R140" s="167">
        <f t="shared" si="24"/>
        <v>0</v>
      </c>
      <c r="S140" s="167">
        <f t="shared" si="25"/>
        <v>0</v>
      </c>
      <c r="T140" s="167">
        <f t="shared" si="26"/>
        <v>0</v>
      </c>
      <c r="U140" s="167">
        <f t="shared" si="27"/>
        <v>0</v>
      </c>
      <c r="V140" s="167">
        <f t="shared" si="28"/>
        <v>0</v>
      </c>
      <c r="W140" s="167">
        <f t="shared" si="29"/>
        <v>0</v>
      </c>
      <c r="X140" s="167">
        <f t="shared" si="30"/>
        <v>0</v>
      </c>
      <c r="Y140" s="167">
        <f t="shared" si="31"/>
        <v>0</v>
      </c>
      <c r="Z140" s="167">
        <f t="shared" si="32"/>
        <v>0</v>
      </c>
      <c r="AA140" s="167">
        <f t="shared" si="33"/>
        <v>0</v>
      </c>
      <c r="AB140" s="167">
        <f t="shared" si="34"/>
        <v>0</v>
      </c>
      <c r="AC140" s="167">
        <f t="shared" si="35"/>
        <v>0</v>
      </c>
      <c r="AD140" s="36"/>
      <c r="AE140" s="219">
        <f>INDEX(InputsB!AJ:AJ,MATCH($A140,InputsB!$A:$A,0))</f>
        <v>0</v>
      </c>
      <c r="AF140" s="219">
        <f>INDEX(InputsB!AK:AK,MATCH($A140,InputsB!$A:$A,0))</f>
        <v>0</v>
      </c>
      <c r="AG140" s="219">
        <f>INDEX(InputsB!AL:AL,MATCH($A140,InputsB!$A:$A,0))</f>
        <v>0</v>
      </c>
      <c r="AH140" s="219">
        <f>INDEX(InputsB!AM:AM,MATCH($A140,InputsB!$A:$A,0))</f>
        <v>0</v>
      </c>
      <c r="AI140" s="219">
        <f>INDEX(InputsB!AN:AN,MATCH($A140,InputsB!$A:$A,0))</f>
        <v>0</v>
      </c>
      <c r="AJ140" s="219">
        <f>INDEX(InputsB!AO:AO,MATCH($A140,InputsB!$A:$A,0))</f>
        <v>0</v>
      </c>
      <c r="AK140" s="219">
        <f>INDEX(InputsB!AP:AP,MATCH($A140,InputsB!$A:$A,0))</f>
        <v>0</v>
      </c>
      <c r="AL140" s="219">
        <f>INDEX(InputsB!AQ:AQ,MATCH($A140,InputsB!$A:$A,0))</f>
        <v>0</v>
      </c>
      <c r="AM140" s="219">
        <f>INDEX(InputsB!AR:AR,MATCH($A140,InputsB!$A:$A,0))</f>
        <v>0</v>
      </c>
      <c r="AN140" s="219">
        <f>INDEX(InputsB!AS:AS,MATCH($A140,InputsB!$A:$A,0))</f>
        <v>0</v>
      </c>
      <c r="AO140" s="219">
        <f>INDEX(InputsB!AT:AT,MATCH($A140,InputsB!$A:$A,0))</f>
        <v>0</v>
      </c>
      <c r="AP140" s="219">
        <f>INDEX(InputsB!AU:AU,MATCH($A140,InputsB!$A:$A,0))</f>
        <v>0</v>
      </c>
      <c r="AQ140" s="219">
        <f>INDEX(InputsB!AV:AV,MATCH($A140,InputsB!$A:$A,0))</f>
        <v>0</v>
      </c>
      <c r="AR140" s="219">
        <f>INDEX(InputsB!AW:AW,MATCH($A140,InputsB!$A:$A,0))</f>
        <v>0</v>
      </c>
      <c r="AS140" s="219">
        <f>INDEX(InputsB!AX:AX,MATCH($A140,InputsB!$A:$A,0))</f>
        <v>0</v>
      </c>
      <c r="AT140" s="219">
        <f>INDEX(InputsB!AY:AY,MATCH($A140,InputsB!$A:$A,0))</f>
        <v>0</v>
      </c>
      <c r="AU140" s="54"/>
      <c r="AV140" s="219">
        <f>INDEX(InputsC!$G:$G,MATCH($A140,InputsC!$A:$A,0))</f>
        <v>0</v>
      </c>
      <c r="AW140" s="219">
        <f t="shared" ref="AW140:AW203" si="38">IF($A$7="No",AV140,0)</f>
        <v>0</v>
      </c>
    </row>
    <row r="141" spans="1:49">
      <c r="A141" s="195" t="s">
        <v>332</v>
      </c>
      <c r="B141" s="195" t="str">
        <f>INDEX('Ref1'!$E:$E,MATCH(A141,'Ref1'!$A:$A,0))</f>
        <v>Hillingdon</v>
      </c>
      <c r="C141" s="195" t="str">
        <f>INDEX('Ref1'!$F:$F,MATCH($A141,'Ref1'!$A:$A,0))</f>
        <v>E5100</v>
      </c>
      <c r="D141" s="240" t="str">
        <f>INDEX('Ref1'!$G:$G,MATCH($A141,'Ref1'!$A:$A,0))</f>
        <v>NA</v>
      </c>
      <c r="E141" s="225">
        <f>INDEX(InputsD!$D:$D,MATCH($A141,InputsD!$A:$A,0))</f>
        <v>0</v>
      </c>
      <c r="G141" s="167">
        <f>INDEX(InputsA!R:R,MATCH($A141,InputsA!$A:$A,0))*$A$5+$E141*$A$5</f>
        <v>0</v>
      </c>
      <c r="H141" s="167">
        <f>INDEX(InputsA!S:S,MATCH($A141,InputsA!$A:$A,0))*$A$5+$E141*$A$5</f>
        <v>0</v>
      </c>
      <c r="I141" s="167">
        <f>INDEX(InputsA!T:T,MATCH($A141,InputsA!$A:$A,0))*$A$5+$E141*$A$5</f>
        <v>0</v>
      </c>
      <c r="J141" s="167">
        <f>INDEX(InputsA!U:U,MATCH($A141,InputsA!$A:$A,0))*$A$5+$E141*$A$5</f>
        <v>0</v>
      </c>
      <c r="K141" s="167">
        <f>INDEX(InputsA!V:V,MATCH($A141,InputsA!$A:$A,0))*$A$5+$E141*$A$5</f>
        <v>0</v>
      </c>
      <c r="L141" s="167">
        <f>INDEX(InputsA!W:W,MATCH($A141,InputsA!$A:$A,0))*$A$5+$E141*$A$5</f>
        <v>0</v>
      </c>
      <c r="M141" s="167">
        <f>INDEX(InputsA!X:X,MATCH($A141,InputsA!$A:$A,0))*$A$5+$E141*$A$5</f>
        <v>0</v>
      </c>
      <c r="N141" s="171">
        <f t="shared" si="36"/>
        <v>0</v>
      </c>
      <c r="O141" s="167">
        <f t="shared" si="37"/>
        <v>0</v>
      </c>
      <c r="P141" s="167">
        <f t="shared" ref="P141:P204" si="39">O141*(1+AG141)*(1+$A$6)*(1-P$4*$AW141)</f>
        <v>0</v>
      </c>
      <c r="Q141" s="167">
        <f t="shared" ref="Q141:Q204" si="40">P141*(1+AH141)*(1+$A$6)*(1-Q$4*$AW141)</f>
        <v>0</v>
      </c>
      <c r="R141" s="167">
        <f t="shared" ref="R141:R204" si="41">Q141*(1+AI141)*(1+$A$6)*(1-R$4*$AW141)</f>
        <v>0</v>
      </c>
      <c r="S141" s="167">
        <f t="shared" ref="S141:S204" si="42">R141*(1+AJ141)*(1+$A$6)*(1-S$4*$AW141)</f>
        <v>0</v>
      </c>
      <c r="T141" s="167">
        <f t="shared" ref="T141:T204" si="43">S141*(1+AK141)*(1+$A$6)*(1-T$4*$AW141)</f>
        <v>0</v>
      </c>
      <c r="U141" s="167">
        <f t="shared" ref="U141:U204" si="44">T141*(1+AL141)*(1+$A$6)*(1-U$4*$AW141)</f>
        <v>0</v>
      </c>
      <c r="V141" s="167">
        <f t="shared" ref="V141:V204" si="45">U141*(1+AM141)*(1+$A$6)*(1-V$4*$AW141)</f>
        <v>0</v>
      </c>
      <c r="W141" s="167">
        <f t="shared" ref="W141:W204" si="46">V141*(1+AN141)*(1+$A$6)*(1-W$4*$AW141)</f>
        <v>0</v>
      </c>
      <c r="X141" s="167">
        <f t="shared" ref="X141:X204" si="47">W141*(1+AO141)*(1+$A$6)*(1-X$4*$AW141)</f>
        <v>0</v>
      </c>
      <c r="Y141" s="167">
        <f t="shared" ref="Y141:Y204" si="48">X141*(1+AP141)*(1+$A$6)*(1-Y$4*$AW141)</f>
        <v>0</v>
      </c>
      <c r="Z141" s="167">
        <f t="shared" ref="Z141:Z204" si="49">Y141*(1+AQ141)*(1+$A$6)*(1-Z$4*$AW141)</f>
        <v>0</v>
      </c>
      <c r="AA141" s="167">
        <f t="shared" ref="AA141:AA204" si="50">Z141*(1+AR141)*(1+$A$6)*(1-AA$4*$AW141)</f>
        <v>0</v>
      </c>
      <c r="AB141" s="167">
        <f t="shared" ref="AB141:AB204" si="51">AA141*(1+AS141)*(1+$A$6)*(1-AB$4*$AW141)</f>
        <v>0</v>
      </c>
      <c r="AC141" s="167">
        <f t="shared" ref="AC141:AC204" si="52">AB141*(1+AT141)*(1+$A$6)*(1-AC$4*$AW141)</f>
        <v>0</v>
      </c>
      <c r="AD141" s="36"/>
      <c r="AE141" s="219">
        <f>INDEX(InputsB!AJ:AJ,MATCH($A141,InputsB!$A:$A,0))</f>
        <v>0</v>
      </c>
      <c r="AF141" s="219">
        <f>INDEX(InputsB!AK:AK,MATCH($A141,InputsB!$A:$A,0))</f>
        <v>0</v>
      </c>
      <c r="AG141" s="219">
        <f>INDEX(InputsB!AL:AL,MATCH($A141,InputsB!$A:$A,0))</f>
        <v>0</v>
      </c>
      <c r="AH141" s="219">
        <f>INDEX(InputsB!AM:AM,MATCH($A141,InputsB!$A:$A,0))</f>
        <v>0</v>
      </c>
      <c r="AI141" s="219">
        <f>INDEX(InputsB!AN:AN,MATCH($A141,InputsB!$A:$A,0))</f>
        <v>0</v>
      </c>
      <c r="AJ141" s="219">
        <f>INDEX(InputsB!AO:AO,MATCH($A141,InputsB!$A:$A,0))</f>
        <v>0</v>
      </c>
      <c r="AK141" s="219">
        <f>INDEX(InputsB!AP:AP,MATCH($A141,InputsB!$A:$A,0))</f>
        <v>0</v>
      </c>
      <c r="AL141" s="219">
        <f>INDEX(InputsB!AQ:AQ,MATCH($A141,InputsB!$A:$A,0))</f>
        <v>0</v>
      </c>
      <c r="AM141" s="219">
        <f>INDEX(InputsB!AR:AR,MATCH($A141,InputsB!$A:$A,0))</f>
        <v>0</v>
      </c>
      <c r="AN141" s="219">
        <f>INDEX(InputsB!AS:AS,MATCH($A141,InputsB!$A:$A,0))</f>
        <v>0</v>
      </c>
      <c r="AO141" s="219">
        <f>INDEX(InputsB!AT:AT,MATCH($A141,InputsB!$A:$A,0))</f>
        <v>0</v>
      </c>
      <c r="AP141" s="219">
        <f>INDEX(InputsB!AU:AU,MATCH($A141,InputsB!$A:$A,0))</f>
        <v>0</v>
      </c>
      <c r="AQ141" s="219">
        <f>INDEX(InputsB!AV:AV,MATCH($A141,InputsB!$A:$A,0))</f>
        <v>0</v>
      </c>
      <c r="AR141" s="219">
        <f>INDEX(InputsB!AW:AW,MATCH($A141,InputsB!$A:$A,0))</f>
        <v>0</v>
      </c>
      <c r="AS141" s="219">
        <f>INDEX(InputsB!AX:AX,MATCH($A141,InputsB!$A:$A,0))</f>
        <v>0</v>
      </c>
      <c r="AT141" s="219">
        <f>INDEX(InputsB!AY:AY,MATCH($A141,InputsB!$A:$A,0))</f>
        <v>0</v>
      </c>
      <c r="AU141" s="54"/>
      <c r="AV141" s="219">
        <f>INDEX(InputsC!$G:$G,MATCH($A141,InputsC!$A:$A,0))</f>
        <v>0</v>
      </c>
      <c r="AW141" s="219">
        <f t="shared" si="38"/>
        <v>0</v>
      </c>
    </row>
    <row r="142" spans="1:49">
      <c r="A142" s="195" t="s">
        <v>334</v>
      </c>
      <c r="B142" s="195" t="str">
        <f>INDEX('Ref1'!$E:$E,MATCH(A142,'Ref1'!$A:$A,0))</f>
        <v>Hinckley and Bosworth</v>
      </c>
      <c r="C142" s="195" t="str">
        <f>INDEX('Ref1'!$F:$F,MATCH($A142,'Ref1'!$A:$A,0))</f>
        <v>E2421</v>
      </c>
      <c r="D142" s="240" t="str">
        <f>INDEX('Ref1'!$G:$G,MATCH($A142,'Ref1'!$A:$A,0))</f>
        <v>E6124</v>
      </c>
      <c r="E142" s="225">
        <f>INDEX(InputsD!$D:$D,MATCH($A142,InputsD!$A:$A,0))</f>
        <v>0</v>
      </c>
      <c r="G142" s="167">
        <f>INDEX(InputsA!R:R,MATCH($A142,InputsA!$A:$A,0))*$A$5+$E142*$A$5</f>
        <v>0</v>
      </c>
      <c r="H142" s="167">
        <f>INDEX(InputsA!S:S,MATCH($A142,InputsA!$A:$A,0))*$A$5+$E142*$A$5</f>
        <v>0</v>
      </c>
      <c r="I142" s="167">
        <f>INDEX(InputsA!T:T,MATCH($A142,InputsA!$A:$A,0))*$A$5+$E142*$A$5</f>
        <v>0</v>
      </c>
      <c r="J142" s="167">
        <f>INDEX(InputsA!U:U,MATCH($A142,InputsA!$A:$A,0))*$A$5+$E142*$A$5</f>
        <v>0</v>
      </c>
      <c r="K142" s="167">
        <f>INDEX(InputsA!V:V,MATCH($A142,InputsA!$A:$A,0))*$A$5+$E142*$A$5</f>
        <v>0</v>
      </c>
      <c r="L142" s="167">
        <f>INDEX(InputsA!W:W,MATCH($A142,InputsA!$A:$A,0))*$A$5+$E142*$A$5</f>
        <v>0</v>
      </c>
      <c r="M142" s="167">
        <f>INDEX(InputsA!X:X,MATCH($A142,InputsA!$A:$A,0))*$A$5+$E142*$A$5</f>
        <v>0</v>
      </c>
      <c r="N142" s="171">
        <f t="shared" si="36"/>
        <v>0</v>
      </c>
      <c r="O142" s="167">
        <f t="shared" si="37"/>
        <v>0</v>
      </c>
      <c r="P142" s="167">
        <f t="shared" si="39"/>
        <v>0</v>
      </c>
      <c r="Q142" s="167">
        <f t="shared" si="40"/>
        <v>0</v>
      </c>
      <c r="R142" s="167">
        <f t="shared" si="41"/>
        <v>0</v>
      </c>
      <c r="S142" s="167">
        <f t="shared" si="42"/>
        <v>0</v>
      </c>
      <c r="T142" s="167">
        <f t="shared" si="43"/>
        <v>0</v>
      </c>
      <c r="U142" s="167">
        <f t="shared" si="44"/>
        <v>0</v>
      </c>
      <c r="V142" s="167">
        <f t="shared" si="45"/>
        <v>0</v>
      </c>
      <c r="W142" s="167">
        <f t="shared" si="46"/>
        <v>0</v>
      </c>
      <c r="X142" s="167">
        <f t="shared" si="47"/>
        <v>0</v>
      </c>
      <c r="Y142" s="167">
        <f t="shared" si="48"/>
        <v>0</v>
      </c>
      <c r="Z142" s="167">
        <f t="shared" si="49"/>
        <v>0</v>
      </c>
      <c r="AA142" s="167">
        <f t="shared" si="50"/>
        <v>0</v>
      </c>
      <c r="AB142" s="167">
        <f t="shared" si="51"/>
        <v>0</v>
      </c>
      <c r="AC142" s="167">
        <f t="shared" si="52"/>
        <v>0</v>
      </c>
      <c r="AD142" s="36"/>
      <c r="AE142" s="219">
        <f>INDEX(InputsB!AJ:AJ,MATCH($A142,InputsB!$A:$A,0))</f>
        <v>0</v>
      </c>
      <c r="AF142" s="219">
        <f>INDEX(InputsB!AK:AK,MATCH($A142,InputsB!$A:$A,0))</f>
        <v>0</v>
      </c>
      <c r="AG142" s="219">
        <f>INDEX(InputsB!AL:AL,MATCH($A142,InputsB!$A:$A,0))</f>
        <v>0</v>
      </c>
      <c r="AH142" s="219">
        <f>INDEX(InputsB!AM:AM,MATCH($A142,InputsB!$A:$A,0))</f>
        <v>0</v>
      </c>
      <c r="AI142" s="219">
        <f>INDEX(InputsB!AN:AN,MATCH($A142,InputsB!$A:$A,0))</f>
        <v>0</v>
      </c>
      <c r="AJ142" s="219">
        <f>INDEX(InputsB!AO:AO,MATCH($A142,InputsB!$A:$A,0))</f>
        <v>0</v>
      </c>
      <c r="AK142" s="219">
        <f>INDEX(InputsB!AP:AP,MATCH($A142,InputsB!$A:$A,0))</f>
        <v>0</v>
      </c>
      <c r="AL142" s="219">
        <f>INDEX(InputsB!AQ:AQ,MATCH($A142,InputsB!$A:$A,0))</f>
        <v>0</v>
      </c>
      <c r="AM142" s="219">
        <f>INDEX(InputsB!AR:AR,MATCH($A142,InputsB!$A:$A,0))</f>
        <v>0</v>
      </c>
      <c r="AN142" s="219">
        <f>INDEX(InputsB!AS:AS,MATCH($A142,InputsB!$A:$A,0))</f>
        <v>0</v>
      </c>
      <c r="AO142" s="219">
        <f>INDEX(InputsB!AT:AT,MATCH($A142,InputsB!$A:$A,0))</f>
        <v>0</v>
      </c>
      <c r="AP142" s="219">
        <f>INDEX(InputsB!AU:AU,MATCH($A142,InputsB!$A:$A,0))</f>
        <v>0</v>
      </c>
      <c r="AQ142" s="219">
        <f>INDEX(InputsB!AV:AV,MATCH($A142,InputsB!$A:$A,0))</f>
        <v>0</v>
      </c>
      <c r="AR142" s="219">
        <f>INDEX(InputsB!AW:AW,MATCH($A142,InputsB!$A:$A,0))</f>
        <v>0</v>
      </c>
      <c r="AS142" s="219">
        <f>INDEX(InputsB!AX:AX,MATCH($A142,InputsB!$A:$A,0))</f>
        <v>0</v>
      </c>
      <c r="AT142" s="219">
        <f>INDEX(InputsB!AY:AY,MATCH($A142,InputsB!$A:$A,0))</f>
        <v>0</v>
      </c>
      <c r="AU142" s="54"/>
      <c r="AV142" s="219">
        <f>INDEX(InputsC!$G:$G,MATCH($A142,InputsC!$A:$A,0))</f>
        <v>0</v>
      </c>
      <c r="AW142" s="219">
        <f t="shared" si="38"/>
        <v>0</v>
      </c>
    </row>
    <row r="143" spans="1:49">
      <c r="A143" s="195" t="s">
        <v>336</v>
      </c>
      <c r="B143" s="195" t="str">
        <f>INDEX('Ref1'!$E:$E,MATCH(A143,'Ref1'!$A:$A,0))</f>
        <v>Horsham</v>
      </c>
      <c r="C143" s="195" t="str">
        <f>INDEX('Ref1'!$F:$F,MATCH($A143,'Ref1'!$A:$A,0))</f>
        <v>E3820</v>
      </c>
      <c r="D143" s="240" t="str">
        <f>INDEX('Ref1'!$G:$G,MATCH($A143,'Ref1'!$A:$A,0))</f>
        <v>NA</v>
      </c>
      <c r="E143" s="225">
        <f>INDEX(InputsD!$D:$D,MATCH($A143,InputsD!$A:$A,0))</f>
        <v>0</v>
      </c>
      <c r="G143" s="167">
        <f>INDEX(InputsA!R:R,MATCH($A143,InputsA!$A:$A,0))*$A$5+$E143*$A$5</f>
        <v>0</v>
      </c>
      <c r="H143" s="167">
        <f>INDEX(InputsA!S:S,MATCH($A143,InputsA!$A:$A,0))*$A$5+$E143*$A$5</f>
        <v>0</v>
      </c>
      <c r="I143" s="167">
        <f>INDEX(InputsA!T:T,MATCH($A143,InputsA!$A:$A,0))*$A$5+$E143*$A$5</f>
        <v>0</v>
      </c>
      <c r="J143" s="167">
        <f>INDEX(InputsA!U:U,MATCH($A143,InputsA!$A:$A,0))*$A$5+$E143*$A$5</f>
        <v>0</v>
      </c>
      <c r="K143" s="167">
        <f>INDEX(InputsA!V:V,MATCH($A143,InputsA!$A:$A,0))*$A$5+$E143*$A$5</f>
        <v>0</v>
      </c>
      <c r="L143" s="167">
        <f>INDEX(InputsA!W:W,MATCH($A143,InputsA!$A:$A,0))*$A$5+$E143*$A$5</f>
        <v>0</v>
      </c>
      <c r="M143" s="167">
        <f>INDEX(InputsA!X:X,MATCH($A143,InputsA!$A:$A,0))*$A$5+$E143*$A$5</f>
        <v>0</v>
      </c>
      <c r="N143" s="171">
        <f t="shared" si="36"/>
        <v>0</v>
      </c>
      <c r="O143" s="167">
        <f t="shared" si="37"/>
        <v>0</v>
      </c>
      <c r="P143" s="167">
        <f t="shared" si="39"/>
        <v>0</v>
      </c>
      <c r="Q143" s="167">
        <f t="shared" si="40"/>
        <v>0</v>
      </c>
      <c r="R143" s="167">
        <f t="shared" si="41"/>
        <v>0</v>
      </c>
      <c r="S143" s="167">
        <f t="shared" si="42"/>
        <v>0</v>
      </c>
      <c r="T143" s="167">
        <f t="shared" si="43"/>
        <v>0</v>
      </c>
      <c r="U143" s="167">
        <f t="shared" si="44"/>
        <v>0</v>
      </c>
      <c r="V143" s="167">
        <f t="shared" si="45"/>
        <v>0</v>
      </c>
      <c r="W143" s="167">
        <f t="shared" si="46"/>
        <v>0</v>
      </c>
      <c r="X143" s="167">
        <f t="shared" si="47"/>
        <v>0</v>
      </c>
      <c r="Y143" s="167">
        <f t="shared" si="48"/>
        <v>0</v>
      </c>
      <c r="Z143" s="167">
        <f t="shared" si="49"/>
        <v>0</v>
      </c>
      <c r="AA143" s="167">
        <f t="shared" si="50"/>
        <v>0</v>
      </c>
      <c r="AB143" s="167">
        <f t="shared" si="51"/>
        <v>0</v>
      </c>
      <c r="AC143" s="167">
        <f t="shared" si="52"/>
        <v>0</v>
      </c>
      <c r="AD143" s="36"/>
      <c r="AE143" s="219">
        <f>INDEX(InputsB!AJ:AJ,MATCH($A143,InputsB!$A:$A,0))</f>
        <v>0</v>
      </c>
      <c r="AF143" s="219">
        <f>INDEX(InputsB!AK:AK,MATCH($A143,InputsB!$A:$A,0))</f>
        <v>0</v>
      </c>
      <c r="AG143" s="219">
        <f>INDEX(InputsB!AL:AL,MATCH($A143,InputsB!$A:$A,0))</f>
        <v>0</v>
      </c>
      <c r="AH143" s="219">
        <f>INDEX(InputsB!AM:AM,MATCH($A143,InputsB!$A:$A,0))</f>
        <v>0</v>
      </c>
      <c r="AI143" s="219">
        <f>INDEX(InputsB!AN:AN,MATCH($A143,InputsB!$A:$A,0))</f>
        <v>0</v>
      </c>
      <c r="AJ143" s="219">
        <f>INDEX(InputsB!AO:AO,MATCH($A143,InputsB!$A:$A,0))</f>
        <v>0</v>
      </c>
      <c r="AK143" s="219">
        <f>INDEX(InputsB!AP:AP,MATCH($A143,InputsB!$A:$A,0))</f>
        <v>0</v>
      </c>
      <c r="AL143" s="219">
        <f>INDEX(InputsB!AQ:AQ,MATCH($A143,InputsB!$A:$A,0))</f>
        <v>0</v>
      </c>
      <c r="AM143" s="219">
        <f>INDEX(InputsB!AR:AR,MATCH($A143,InputsB!$A:$A,0))</f>
        <v>0</v>
      </c>
      <c r="AN143" s="219">
        <f>INDEX(InputsB!AS:AS,MATCH($A143,InputsB!$A:$A,0))</f>
        <v>0</v>
      </c>
      <c r="AO143" s="219">
        <f>INDEX(InputsB!AT:AT,MATCH($A143,InputsB!$A:$A,0))</f>
        <v>0</v>
      </c>
      <c r="AP143" s="219">
        <f>INDEX(InputsB!AU:AU,MATCH($A143,InputsB!$A:$A,0))</f>
        <v>0</v>
      </c>
      <c r="AQ143" s="219">
        <f>INDEX(InputsB!AV:AV,MATCH($A143,InputsB!$A:$A,0))</f>
        <v>0</v>
      </c>
      <c r="AR143" s="219">
        <f>INDEX(InputsB!AW:AW,MATCH($A143,InputsB!$A:$A,0))</f>
        <v>0</v>
      </c>
      <c r="AS143" s="219">
        <f>INDEX(InputsB!AX:AX,MATCH($A143,InputsB!$A:$A,0))</f>
        <v>0</v>
      </c>
      <c r="AT143" s="219">
        <f>INDEX(InputsB!AY:AY,MATCH($A143,InputsB!$A:$A,0))</f>
        <v>0</v>
      </c>
      <c r="AU143" s="54"/>
      <c r="AV143" s="219">
        <f>INDEX(InputsC!$G:$G,MATCH($A143,InputsC!$A:$A,0))</f>
        <v>0</v>
      </c>
      <c r="AW143" s="219">
        <f t="shared" si="38"/>
        <v>0</v>
      </c>
    </row>
    <row r="144" spans="1:49">
      <c r="A144" s="195" t="s">
        <v>338</v>
      </c>
      <c r="B144" s="195" t="str">
        <f>INDEX('Ref1'!$E:$E,MATCH(A144,'Ref1'!$A:$A,0))</f>
        <v>Hounslow</v>
      </c>
      <c r="C144" s="195" t="str">
        <f>INDEX('Ref1'!$F:$F,MATCH($A144,'Ref1'!$A:$A,0))</f>
        <v>E5100</v>
      </c>
      <c r="D144" s="240" t="str">
        <f>INDEX('Ref1'!$G:$G,MATCH($A144,'Ref1'!$A:$A,0))</f>
        <v>NA</v>
      </c>
      <c r="E144" s="225">
        <f>INDEX(InputsD!$D:$D,MATCH($A144,InputsD!$A:$A,0))</f>
        <v>0</v>
      </c>
      <c r="G144" s="167">
        <f>INDEX(InputsA!R:R,MATCH($A144,InputsA!$A:$A,0))*$A$5+$E144*$A$5</f>
        <v>0</v>
      </c>
      <c r="H144" s="167">
        <f>INDEX(InputsA!S:S,MATCH($A144,InputsA!$A:$A,0))*$A$5+$E144*$A$5</f>
        <v>0</v>
      </c>
      <c r="I144" s="167">
        <f>INDEX(InputsA!T:T,MATCH($A144,InputsA!$A:$A,0))*$A$5+$E144*$A$5</f>
        <v>0</v>
      </c>
      <c r="J144" s="167">
        <f>INDEX(InputsA!U:U,MATCH($A144,InputsA!$A:$A,0))*$A$5+$E144*$A$5</f>
        <v>0</v>
      </c>
      <c r="K144" s="167">
        <f>INDEX(InputsA!V:V,MATCH($A144,InputsA!$A:$A,0))*$A$5+$E144*$A$5</f>
        <v>0</v>
      </c>
      <c r="L144" s="167">
        <f>INDEX(InputsA!W:W,MATCH($A144,InputsA!$A:$A,0))*$A$5+$E144*$A$5</f>
        <v>0</v>
      </c>
      <c r="M144" s="167">
        <f>INDEX(InputsA!X:X,MATCH($A144,InputsA!$A:$A,0))*$A$5+$E144*$A$5</f>
        <v>0</v>
      </c>
      <c r="N144" s="171">
        <f t="shared" si="36"/>
        <v>0</v>
      </c>
      <c r="O144" s="167">
        <f t="shared" si="37"/>
        <v>0</v>
      </c>
      <c r="P144" s="167">
        <f t="shared" si="39"/>
        <v>0</v>
      </c>
      <c r="Q144" s="167">
        <f t="shared" si="40"/>
        <v>0</v>
      </c>
      <c r="R144" s="167">
        <f t="shared" si="41"/>
        <v>0</v>
      </c>
      <c r="S144" s="167">
        <f t="shared" si="42"/>
        <v>0</v>
      </c>
      <c r="T144" s="167">
        <f t="shared" si="43"/>
        <v>0</v>
      </c>
      <c r="U144" s="167">
        <f t="shared" si="44"/>
        <v>0</v>
      </c>
      <c r="V144" s="167">
        <f t="shared" si="45"/>
        <v>0</v>
      </c>
      <c r="W144" s="167">
        <f t="shared" si="46"/>
        <v>0</v>
      </c>
      <c r="X144" s="167">
        <f t="shared" si="47"/>
        <v>0</v>
      </c>
      <c r="Y144" s="167">
        <f t="shared" si="48"/>
        <v>0</v>
      </c>
      <c r="Z144" s="167">
        <f t="shared" si="49"/>
        <v>0</v>
      </c>
      <c r="AA144" s="167">
        <f t="shared" si="50"/>
        <v>0</v>
      </c>
      <c r="AB144" s="167">
        <f t="shared" si="51"/>
        <v>0</v>
      </c>
      <c r="AC144" s="167">
        <f t="shared" si="52"/>
        <v>0</v>
      </c>
      <c r="AD144" s="36"/>
      <c r="AE144" s="219">
        <f>INDEX(InputsB!AJ:AJ,MATCH($A144,InputsB!$A:$A,0))</f>
        <v>0</v>
      </c>
      <c r="AF144" s="219">
        <f>INDEX(InputsB!AK:AK,MATCH($A144,InputsB!$A:$A,0))</f>
        <v>0</v>
      </c>
      <c r="AG144" s="219">
        <f>INDEX(InputsB!AL:AL,MATCH($A144,InputsB!$A:$A,0))</f>
        <v>0</v>
      </c>
      <c r="AH144" s="219">
        <f>INDEX(InputsB!AM:AM,MATCH($A144,InputsB!$A:$A,0))</f>
        <v>0</v>
      </c>
      <c r="AI144" s="219">
        <f>INDEX(InputsB!AN:AN,MATCH($A144,InputsB!$A:$A,0))</f>
        <v>0</v>
      </c>
      <c r="AJ144" s="219">
        <f>INDEX(InputsB!AO:AO,MATCH($A144,InputsB!$A:$A,0))</f>
        <v>0</v>
      </c>
      <c r="AK144" s="219">
        <f>INDEX(InputsB!AP:AP,MATCH($A144,InputsB!$A:$A,0))</f>
        <v>0</v>
      </c>
      <c r="AL144" s="219">
        <f>INDEX(InputsB!AQ:AQ,MATCH($A144,InputsB!$A:$A,0))</f>
        <v>0</v>
      </c>
      <c r="AM144" s="219">
        <f>INDEX(InputsB!AR:AR,MATCH($A144,InputsB!$A:$A,0))</f>
        <v>0</v>
      </c>
      <c r="AN144" s="219">
        <f>INDEX(InputsB!AS:AS,MATCH($A144,InputsB!$A:$A,0))</f>
        <v>0</v>
      </c>
      <c r="AO144" s="219">
        <f>INDEX(InputsB!AT:AT,MATCH($A144,InputsB!$A:$A,0))</f>
        <v>0</v>
      </c>
      <c r="AP144" s="219">
        <f>INDEX(InputsB!AU:AU,MATCH($A144,InputsB!$A:$A,0))</f>
        <v>0</v>
      </c>
      <c r="AQ144" s="219">
        <f>INDEX(InputsB!AV:AV,MATCH($A144,InputsB!$A:$A,0))</f>
        <v>0</v>
      </c>
      <c r="AR144" s="219">
        <f>INDEX(InputsB!AW:AW,MATCH($A144,InputsB!$A:$A,0))</f>
        <v>0</v>
      </c>
      <c r="AS144" s="219">
        <f>INDEX(InputsB!AX:AX,MATCH($A144,InputsB!$A:$A,0))</f>
        <v>0</v>
      </c>
      <c r="AT144" s="219">
        <f>INDEX(InputsB!AY:AY,MATCH($A144,InputsB!$A:$A,0))</f>
        <v>0</v>
      </c>
      <c r="AU144" s="54"/>
      <c r="AV144" s="219">
        <f>INDEX(InputsC!$G:$G,MATCH($A144,InputsC!$A:$A,0))</f>
        <v>0</v>
      </c>
      <c r="AW144" s="219">
        <f t="shared" si="38"/>
        <v>0</v>
      </c>
    </row>
    <row r="145" spans="1:49">
      <c r="A145" s="195" t="s">
        <v>342</v>
      </c>
      <c r="B145" s="195" t="str">
        <f>INDEX('Ref1'!$E:$E,MATCH(A145,'Ref1'!$A:$A,0))</f>
        <v>Huntingdonshire</v>
      </c>
      <c r="C145" s="195" t="str">
        <f>INDEX('Ref1'!$F:$F,MATCH($A145,'Ref1'!$A:$A,0))</f>
        <v>E0521</v>
      </c>
      <c r="D145" s="240" t="str">
        <f>INDEX('Ref1'!$G:$G,MATCH($A145,'Ref1'!$A:$A,0))</f>
        <v>E6105</v>
      </c>
      <c r="E145" s="225">
        <f>INDEX(InputsD!$D:$D,MATCH($A145,InputsD!$A:$A,0))</f>
        <v>0</v>
      </c>
      <c r="G145" s="167">
        <f>INDEX(InputsA!R:R,MATCH($A145,InputsA!$A:$A,0))*$A$5+$E145*$A$5</f>
        <v>0</v>
      </c>
      <c r="H145" s="167">
        <f>INDEX(InputsA!S:S,MATCH($A145,InputsA!$A:$A,0))*$A$5+$E145*$A$5</f>
        <v>0</v>
      </c>
      <c r="I145" s="167">
        <f>INDEX(InputsA!T:T,MATCH($A145,InputsA!$A:$A,0))*$A$5+$E145*$A$5</f>
        <v>0</v>
      </c>
      <c r="J145" s="167">
        <f>INDEX(InputsA!U:U,MATCH($A145,InputsA!$A:$A,0))*$A$5+$E145*$A$5</f>
        <v>0</v>
      </c>
      <c r="K145" s="167">
        <f>INDEX(InputsA!V:V,MATCH($A145,InputsA!$A:$A,0))*$A$5+$E145*$A$5</f>
        <v>0</v>
      </c>
      <c r="L145" s="167">
        <f>INDEX(InputsA!W:W,MATCH($A145,InputsA!$A:$A,0))*$A$5+$E145*$A$5</f>
        <v>0</v>
      </c>
      <c r="M145" s="167">
        <f>INDEX(InputsA!X:X,MATCH($A145,InputsA!$A:$A,0))*$A$5+$E145*$A$5</f>
        <v>0</v>
      </c>
      <c r="N145" s="171">
        <f t="shared" si="36"/>
        <v>0</v>
      </c>
      <c r="O145" s="167">
        <f t="shared" si="37"/>
        <v>0</v>
      </c>
      <c r="P145" s="167">
        <f t="shared" si="39"/>
        <v>0</v>
      </c>
      <c r="Q145" s="167">
        <f t="shared" si="40"/>
        <v>0</v>
      </c>
      <c r="R145" s="167">
        <f t="shared" si="41"/>
        <v>0</v>
      </c>
      <c r="S145" s="167">
        <f t="shared" si="42"/>
        <v>0</v>
      </c>
      <c r="T145" s="167">
        <f t="shared" si="43"/>
        <v>0</v>
      </c>
      <c r="U145" s="167">
        <f t="shared" si="44"/>
        <v>0</v>
      </c>
      <c r="V145" s="167">
        <f t="shared" si="45"/>
        <v>0</v>
      </c>
      <c r="W145" s="167">
        <f t="shared" si="46"/>
        <v>0</v>
      </c>
      <c r="X145" s="167">
        <f t="shared" si="47"/>
        <v>0</v>
      </c>
      <c r="Y145" s="167">
        <f t="shared" si="48"/>
        <v>0</v>
      </c>
      <c r="Z145" s="167">
        <f t="shared" si="49"/>
        <v>0</v>
      </c>
      <c r="AA145" s="167">
        <f t="shared" si="50"/>
        <v>0</v>
      </c>
      <c r="AB145" s="167">
        <f t="shared" si="51"/>
        <v>0</v>
      </c>
      <c r="AC145" s="167">
        <f t="shared" si="52"/>
        <v>0</v>
      </c>
      <c r="AD145" s="36"/>
      <c r="AE145" s="219">
        <f>INDEX(InputsB!AJ:AJ,MATCH($A145,InputsB!$A:$A,0))</f>
        <v>0</v>
      </c>
      <c r="AF145" s="219">
        <f>INDEX(InputsB!AK:AK,MATCH($A145,InputsB!$A:$A,0))</f>
        <v>0</v>
      </c>
      <c r="AG145" s="219">
        <f>INDEX(InputsB!AL:AL,MATCH($A145,InputsB!$A:$A,0))</f>
        <v>0</v>
      </c>
      <c r="AH145" s="219">
        <f>INDEX(InputsB!AM:AM,MATCH($A145,InputsB!$A:$A,0))</f>
        <v>0</v>
      </c>
      <c r="AI145" s="219">
        <f>INDEX(InputsB!AN:AN,MATCH($A145,InputsB!$A:$A,0))</f>
        <v>0</v>
      </c>
      <c r="AJ145" s="219">
        <f>INDEX(InputsB!AO:AO,MATCH($A145,InputsB!$A:$A,0))</f>
        <v>0</v>
      </c>
      <c r="AK145" s="219">
        <f>INDEX(InputsB!AP:AP,MATCH($A145,InputsB!$A:$A,0))</f>
        <v>0</v>
      </c>
      <c r="AL145" s="219">
        <f>INDEX(InputsB!AQ:AQ,MATCH($A145,InputsB!$A:$A,0))</f>
        <v>0</v>
      </c>
      <c r="AM145" s="219">
        <f>INDEX(InputsB!AR:AR,MATCH($A145,InputsB!$A:$A,0))</f>
        <v>0</v>
      </c>
      <c r="AN145" s="219">
        <f>INDEX(InputsB!AS:AS,MATCH($A145,InputsB!$A:$A,0))</f>
        <v>0</v>
      </c>
      <c r="AO145" s="219">
        <f>INDEX(InputsB!AT:AT,MATCH($A145,InputsB!$A:$A,0))</f>
        <v>0</v>
      </c>
      <c r="AP145" s="219">
        <f>INDEX(InputsB!AU:AU,MATCH($A145,InputsB!$A:$A,0))</f>
        <v>0</v>
      </c>
      <c r="AQ145" s="219">
        <f>INDEX(InputsB!AV:AV,MATCH($A145,InputsB!$A:$A,0))</f>
        <v>0</v>
      </c>
      <c r="AR145" s="219">
        <f>INDEX(InputsB!AW:AW,MATCH($A145,InputsB!$A:$A,0))</f>
        <v>0</v>
      </c>
      <c r="AS145" s="219">
        <f>INDEX(InputsB!AX:AX,MATCH($A145,InputsB!$A:$A,0))</f>
        <v>0</v>
      </c>
      <c r="AT145" s="219">
        <f>INDEX(InputsB!AY:AY,MATCH($A145,InputsB!$A:$A,0))</f>
        <v>0</v>
      </c>
      <c r="AU145" s="54"/>
      <c r="AV145" s="219">
        <f>INDEX(InputsC!$G:$G,MATCH($A145,InputsC!$A:$A,0))</f>
        <v>0</v>
      </c>
      <c r="AW145" s="219">
        <f t="shared" si="38"/>
        <v>0</v>
      </c>
    </row>
    <row r="146" spans="1:49">
      <c r="A146" s="195" t="s">
        <v>344</v>
      </c>
      <c r="B146" s="195" t="str">
        <f>INDEX('Ref1'!$E:$E,MATCH(A146,'Ref1'!$A:$A,0))</f>
        <v>Hyndburn</v>
      </c>
      <c r="C146" s="195" t="str">
        <f>INDEX('Ref1'!$F:$F,MATCH($A146,'Ref1'!$A:$A,0))</f>
        <v>E2321</v>
      </c>
      <c r="D146" s="240" t="str">
        <f>INDEX('Ref1'!$G:$G,MATCH($A146,'Ref1'!$A:$A,0))</f>
        <v>E6123</v>
      </c>
      <c r="E146" s="225">
        <f>INDEX(InputsD!$D:$D,MATCH($A146,InputsD!$A:$A,0))</f>
        <v>0</v>
      </c>
      <c r="G146" s="167">
        <f>INDEX(InputsA!R:R,MATCH($A146,InputsA!$A:$A,0))*$A$5+$E146*$A$5</f>
        <v>0</v>
      </c>
      <c r="H146" s="167">
        <f>INDEX(InputsA!S:S,MATCH($A146,InputsA!$A:$A,0))*$A$5+$E146*$A$5</f>
        <v>0</v>
      </c>
      <c r="I146" s="167">
        <f>INDEX(InputsA!T:T,MATCH($A146,InputsA!$A:$A,0))*$A$5+$E146*$A$5</f>
        <v>0</v>
      </c>
      <c r="J146" s="167">
        <f>INDEX(InputsA!U:U,MATCH($A146,InputsA!$A:$A,0))*$A$5+$E146*$A$5</f>
        <v>0</v>
      </c>
      <c r="K146" s="167">
        <f>INDEX(InputsA!V:V,MATCH($A146,InputsA!$A:$A,0))*$A$5+$E146*$A$5</f>
        <v>0</v>
      </c>
      <c r="L146" s="167">
        <f>INDEX(InputsA!W:W,MATCH($A146,InputsA!$A:$A,0))*$A$5+$E146*$A$5</f>
        <v>0</v>
      </c>
      <c r="M146" s="167">
        <f>INDEX(InputsA!X:X,MATCH($A146,InputsA!$A:$A,0))*$A$5+$E146*$A$5</f>
        <v>0</v>
      </c>
      <c r="N146" s="171">
        <f t="shared" si="36"/>
        <v>0</v>
      </c>
      <c r="O146" s="167">
        <f t="shared" si="37"/>
        <v>0</v>
      </c>
      <c r="P146" s="167">
        <f t="shared" si="39"/>
        <v>0</v>
      </c>
      <c r="Q146" s="167">
        <f t="shared" si="40"/>
        <v>0</v>
      </c>
      <c r="R146" s="167">
        <f t="shared" si="41"/>
        <v>0</v>
      </c>
      <c r="S146" s="167">
        <f t="shared" si="42"/>
        <v>0</v>
      </c>
      <c r="T146" s="167">
        <f t="shared" si="43"/>
        <v>0</v>
      </c>
      <c r="U146" s="167">
        <f t="shared" si="44"/>
        <v>0</v>
      </c>
      <c r="V146" s="167">
        <f t="shared" si="45"/>
        <v>0</v>
      </c>
      <c r="W146" s="167">
        <f t="shared" si="46"/>
        <v>0</v>
      </c>
      <c r="X146" s="167">
        <f t="shared" si="47"/>
        <v>0</v>
      </c>
      <c r="Y146" s="167">
        <f t="shared" si="48"/>
        <v>0</v>
      </c>
      <c r="Z146" s="167">
        <f t="shared" si="49"/>
        <v>0</v>
      </c>
      <c r="AA146" s="167">
        <f t="shared" si="50"/>
        <v>0</v>
      </c>
      <c r="AB146" s="167">
        <f t="shared" si="51"/>
        <v>0</v>
      </c>
      <c r="AC146" s="167">
        <f t="shared" si="52"/>
        <v>0</v>
      </c>
      <c r="AD146" s="36"/>
      <c r="AE146" s="219">
        <f>INDEX(InputsB!AJ:AJ,MATCH($A146,InputsB!$A:$A,0))</f>
        <v>0</v>
      </c>
      <c r="AF146" s="219">
        <f>INDEX(InputsB!AK:AK,MATCH($A146,InputsB!$A:$A,0))</f>
        <v>0</v>
      </c>
      <c r="AG146" s="219">
        <f>INDEX(InputsB!AL:AL,MATCH($A146,InputsB!$A:$A,0))</f>
        <v>0</v>
      </c>
      <c r="AH146" s="219">
        <f>INDEX(InputsB!AM:AM,MATCH($A146,InputsB!$A:$A,0))</f>
        <v>0</v>
      </c>
      <c r="AI146" s="219">
        <f>INDEX(InputsB!AN:AN,MATCH($A146,InputsB!$A:$A,0))</f>
        <v>0</v>
      </c>
      <c r="AJ146" s="219">
        <f>INDEX(InputsB!AO:AO,MATCH($A146,InputsB!$A:$A,0))</f>
        <v>0</v>
      </c>
      <c r="AK146" s="219">
        <f>INDEX(InputsB!AP:AP,MATCH($A146,InputsB!$A:$A,0))</f>
        <v>0</v>
      </c>
      <c r="AL146" s="219">
        <f>INDEX(InputsB!AQ:AQ,MATCH($A146,InputsB!$A:$A,0))</f>
        <v>0</v>
      </c>
      <c r="AM146" s="219">
        <f>INDEX(InputsB!AR:AR,MATCH($A146,InputsB!$A:$A,0))</f>
        <v>0</v>
      </c>
      <c r="AN146" s="219">
        <f>INDEX(InputsB!AS:AS,MATCH($A146,InputsB!$A:$A,0))</f>
        <v>0</v>
      </c>
      <c r="AO146" s="219">
        <f>INDEX(InputsB!AT:AT,MATCH($A146,InputsB!$A:$A,0))</f>
        <v>0</v>
      </c>
      <c r="AP146" s="219">
        <f>INDEX(InputsB!AU:AU,MATCH($A146,InputsB!$A:$A,0))</f>
        <v>0</v>
      </c>
      <c r="AQ146" s="219">
        <f>INDEX(InputsB!AV:AV,MATCH($A146,InputsB!$A:$A,0))</f>
        <v>0</v>
      </c>
      <c r="AR146" s="219">
        <f>INDEX(InputsB!AW:AW,MATCH($A146,InputsB!$A:$A,0))</f>
        <v>0</v>
      </c>
      <c r="AS146" s="219">
        <f>INDEX(InputsB!AX:AX,MATCH($A146,InputsB!$A:$A,0))</f>
        <v>0</v>
      </c>
      <c r="AT146" s="219">
        <f>INDEX(InputsB!AY:AY,MATCH($A146,InputsB!$A:$A,0))</f>
        <v>0</v>
      </c>
      <c r="AU146" s="54"/>
      <c r="AV146" s="219">
        <f>INDEX(InputsC!$G:$G,MATCH($A146,InputsC!$A:$A,0))</f>
        <v>0</v>
      </c>
      <c r="AW146" s="219">
        <f t="shared" si="38"/>
        <v>0</v>
      </c>
    </row>
    <row r="147" spans="1:49">
      <c r="A147" s="195" t="s">
        <v>346</v>
      </c>
      <c r="B147" s="195" t="str">
        <f>INDEX('Ref1'!$E:$E,MATCH(A147,'Ref1'!$A:$A,0))</f>
        <v>Ipswich</v>
      </c>
      <c r="C147" s="195" t="str">
        <f>INDEX('Ref1'!$F:$F,MATCH($A147,'Ref1'!$A:$A,0))</f>
        <v>E3520</v>
      </c>
      <c r="D147" s="240" t="str">
        <f>INDEX('Ref1'!$G:$G,MATCH($A147,'Ref1'!$A:$A,0))</f>
        <v>NA</v>
      </c>
      <c r="E147" s="225">
        <f>INDEX(InputsD!$D:$D,MATCH($A147,InputsD!$A:$A,0))</f>
        <v>0</v>
      </c>
      <c r="G147" s="167">
        <f>INDEX(InputsA!R:R,MATCH($A147,InputsA!$A:$A,0))*$A$5+$E147*$A$5</f>
        <v>0</v>
      </c>
      <c r="H147" s="167">
        <f>INDEX(InputsA!S:S,MATCH($A147,InputsA!$A:$A,0))*$A$5+$E147*$A$5</f>
        <v>0</v>
      </c>
      <c r="I147" s="167">
        <f>INDEX(InputsA!T:T,MATCH($A147,InputsA!$A:$A,0))*$A$5+$E147*$A$5</f>
        <v>0</v>
      </c>
      <c r="J147" s="167">
        <f>INDEX(InputsA!U:U,MATCH($A147,InputsA!$A:$A,0))*$A$5+$E147*$A$5</f>
        <v>0</v>
      </c>
      <c r="K147" s="167">
        <f>INDEX(InputsA!V:V,MATCH($A147,InputsA!$A:$A,0))*$A$5+$E147*$A$5</f>
        <v>0</v>
      </c>
      <c r="L147" s="167">
        <f>INDEX(InputsA!W:W,MATCH($A147,InputsA!$A:$A,0))*$A$5+$E147*$A$5</f>
        <v>0</v>
      </c>
      <c r="M147" s="167">
        <f>INDEX(InputsA!X:X,MATCH($A147,InputsA!$A:$A,0))*$A$5+$E147*$A$5</f>
        <v>0</v>
      </c>
      <c r="N147" s="171">
        <f t="shared" si="36"/>
        <v>0</v>
      </c>
      <c r="O147" s="167">
        <f t="shared" si="37"/>
        <v>0</v>
      </c>
      <c r="P147" s="167">
        <f t="shared" si="39"/>
        <v>0</v>
      </c>
      <c r="Q147" s="167">
        <f t="shared" si="40"/>
        <v>0</v>
      </c>
      <c r="R147" s="167">
        <f t="shared" si="41"/>
        <v>0</v>
      </c>
      <c r="S147" s="167">
        <f t="shared" si="42"/>
        <v>0</v>
      </c>
      <c r="T147" s="167">
        <f t="shared" si="43"/>
        <v>0</v>
      </c>
      <c r="U147" s="167">
        <f t="shared" si="44"/>
        <v>0</v>
      </c>
      <c r="V147" s="167">
        <f t="shared" si="45"/>
        <v>0</v>
      </c>
      <c r="W147" s="167">
        <f t="shared" si="46"/>
        <v>0</v>
      </c>
      <c r="X147" s="167">
        <f t="shared" si="47"/>
        <v>0</v>
      </c>
      <c r="Y147" s="167">
        <f t="shared" si="48"/>
        <v>0</v>
      </c>
      <c r="Z147" s="167">
        <f t="shared" si="49"/>
        <v>0</v>
      </c>
      <c r="AA147" s="167">
        <f t="shared" si="50"/>
        <v>0</v>
      </c>
      <c r="AB147" s="167">
        <f t="shared" si="51"/>
        <v>0</v>
      </c>
      <c r="AC147" s="167">
        <f t="shared" si="52"/>
        <v>0</v>
      </c>
      <c r="AD147" s="36"/>
      <c r="AE147" s="219">
        <f>INDEX(InputsB!AJ:AJ,MATCH($A147,InputsB!$A:$A,0))</f>
        <v>0</v>
      </c>
      <c r="AF147" s="219">
        <f>INDEX(InputsB!AK:AK,MATCH($A147,InputsB!$A:$A,0))</f>
        <v>0</v>
      </c>
      <c r="AG147" s="219">
        <f>INDEX(InputsB!AL:AL,MATCH($A147,InputsB!$A:$A,0))</f>
        <v>0</v>
      </c>
      <c r="AH147" s="219">
        <f>INDEX(InputsB!AM:AM,MATCH($A147,InputsB!$A:$A,0))</f>
        <v>0</v>
      </c>
      <c r="AI147" s="219">
        <f>INDEX(InputsB!AN:AN,MATCH($A147,InputsB!$A:$A,0))</f>
        <v>0</v>
      </c>
      <c r="AJ147" s="219">
        <f>INDEX(InputsB!AO:AO,MATCH($A147,InputsB!$A:$A,0))</f>
        <v>0</v>
      </c>
      <c r="AK147" s="219">
        <f>INDEX(InputsB!AP:AP,MATCH($A147,InputsB!$A:$A,0))</f>
        <v>0</v>
      </c>
      <c r="AL147" s="219">
        <f>INDEX(InputsB!AQ:AQ,MATCH($A147,InputsB!$A:$A,0))</f>
        <v>0</v>
      </c>
      <c r="AM147" s="219">
        <f>INDEX(InputsB!AR:AR,MATCH($A147,InputsB!$A:$A,0))</f>
        <v>0</v>
      </c>
      <c r="AN147" s="219">
        <f>INDEX(InputsB!AS:AS,MATCH($A147,InputsB!$A:$A,0))</f>
        <v>0</v>
      </c>
      <c r="AO147" s="219">
        <f>INDEX(InputsB!AT:AT,MATCH($A147,InputsB!$A:$A,0))</f>
        <v>0</v>
      </c>
      <c r="AP147" s="219">
        <f>INDEX(InputsB!AU:AU,MATCH($A147,InputsB!$A:$A,0))</f>
        <v>0</v>
      </c>
      <c r="AQ147" s="219">
        <f>INDEX(InputsB!AV:AV,MATCH($A147,InputsB!$A:$A,0))</f>
        <v>0</v>
      </c>
      <c r="AR147" s="219">
        <f>INDEX(InputsB!AW:AW,MATCH($A147,InputsB!$A:$A,0))</f>
        <v>0</v>
      </c>
      <c r="AS147" s="219">
        <f>INDEX(InputsB!AX:AX,MATCH($A147,InputsB!$A:$A,0))</f>
        <v>0</v>
      </c>
      <c r="AT147" s="219">
        <f>INDEX(InputsB!AY:AY,MATCH($A147,InputsB!$A:$A,0))</f>
        <v>0</v>
      </c>
      <c r="AU147" s="54"/>
      <c r="AV147" s="219">
        <f>INDEX(InputsC!$G:$G,MATCH($A147,InputsC!$A:$A,0))</f>
        <v>0</v>
      </c>
      <c r="AW147" s="219">
        <f t="shared" si="38"/>
        <v>0</v>
      </c>
    </row>
    <row r="148" spans="1:49">
      <c r="A148" s="195" t="s">
        <v>348</v>
      </c>
      <c r="B148" s="195" t="str">
        <f>INDEX('Ref1'!$E:$E,MATCH(A148,'Ref1'!$A:$A,0))</f>
        <v>Isle of Wight Council</v>
      </c>
      <c r="C148" s="195" t="str">
        <f>INDEX('Ref1'!$F:$F,MATCH($A148,'Ref1'!$A:$A,0))</f>
        <v>NA</v>
      </c>
      <c r="D148" s="240" t="str">
        <f>INDEX('Ref1'!$G:$G,MATCH($A148,'Ref1'!$A:$A,0))</f>
        <v>NA</v>
      </c>
      <c r="E148" s="225">
        <f>INDEX(InputsD!$D:$D,MATCH($A148,InputsD!$A:$A,0))</f>
        <v>0</v>
      </c>
      <c r="G148" s="167">
        <f>INDEX(InputsA!R:R,MATCH($A148,InputsA!$A:$A,0))*$A$5+$E148*$A$5</f>
        <v>0</v>
      </c>
      <c r="H148" s="167">
        <f>INDEX(InputsA!S:S,MATCH($A148,InputsA!$A:$A,0))*$A$5+$E148*$A$5</f>
        <v>0</v>
      </c>
      <c r="I148" s="167">
        <f>INDEX(InputsA!T:T,MATCH($A148,InputsA!$A:$A,0))*$A$5+$E148*$A$5</f>
        <v>0</v>
      </c>
      <c r="J148" s="167">
        <f>INDEX(InputsA!U:U,MATCH($A148,InputsA!$A:$A,0))*$A$5+$E148*$A$5</f>
        <v>0</v>
      </c>
      <c r="K148" s="167">
        <f>INDEX(InputsA!V:V,MATCH($A148,InputsA!$A:$A,0))*$A$5+$E148*$A$5</f>
        <v>0</v>
      </c>
      <c r="L148" s="167">
        <f>INDEX(InputsA!W:W,MATCH($A148,InputsA!$A:$A,0))*$A$5+$E148*$A$5</f>
        <v>0</v>
      </c>
      <c r="M148" s="167">
        <f>INDEX(InputsA!X:X,MATCH($A148,InputsA!$A:$A,0))*$A$5+$E148*$A$5</f>
        <v>0</v>
      </c>
      <c r="N148" s="171">
        <f t="shared" si="36"/>
        <v>0</v>
      </c>
      <c r="O148" s="167">
        <f t="shared" si="37"/>
        <v>0</v>
      </c>
      <c r="P148" s="167">
        <f t="shared" si="39"/>
        <v>0</v>
      </c>
      <c r="Q148" s="167">
        <f t="shared" si="40"/>
        <v>0</v>
      </c>
      <c r="R148" s="167">
        <f t="shared" si="41"/>
        <v>0</v>
      </c>
      <c r="S148" s="167">
        <f t="shared" si="42"/>
        <v>0</v>
      </c>
      <c r="T148" s="167">
        <f t="shared" si="43"/>
        <v>0</v>
      </c>
      <c r="U148" s="167">
        <f t="shared" si="44"/>
        <v>0</v>
      </c>
      <c r="V148" s="167">
        <f t="shared" si="45"/>
        <v>0</v>
      </c>
      <c r="W148" s="167">
        <f t="shared" si="46"/>
        <v>0</v>
      </c>
      <c r="X148" s="167">
        <f t="shared" si="47"/>
        <v>0</v>
      </c>
      <c r="Y148" s="167">
        <f t="shared" si="48"/>
        <v>0</v>
      </c>
      <c r="Z148" s="167">
        <f t="shared" si="49"/>
        <v>0</v>
      </c>
      <c r="AA148" s="167">
        <f t="shared" si="50"/>
        <v>0</v>
      </c>
      <c r="AB148" s="167">
        <f t="shared" si="51"/>
        <v>0</v>
      </c>
      <c r="AC148" s="167">
        <f t="shared" si="52"/>
        <v>0</v>
      </c>
      <c r="AD148" s="36"/>
      <c r="AE148" s="219">
        <f>INDEX(InputsB!AJ:AJ,MATCH($A148,InputsB!$A:$A,0))</f>
        <v>0</v>
      </c>
      <c r="AF148" s="219">
        <f>INDEX(InputsB!AK:AK,MATCH($A148,InputsB!$A:$A,0))</f>
        <v>0</v>
      </c>
      <c r="AG148" s="219">
        <f>INDEX(InputsB!AL:AL,MATCH($A148,InputsB!$A:$A,0))</f>
        <v>0</v>
      </c>
      <c r="AH148" s="219">
        <f>INDEX(InputsB!AM:AM,MATCH($A148,InputsB!$A:$A,0))</f>
        <v>0</v>
      </c>
      <c r="AI148" s="219">
        <f>INDEX(InputsB!AN:AN,MATCH($A148,InputsB!$A:$A,0))</f>
        <v>0</v>
      </c>
      <c r="AJ148" s="219">
        <f>INDEX(InputsB!AO:AO,MATCH($A148,InputsB!$A:$A,0))</f>
        <v>0</v>
      </c>
      <c r="AK148" s="219">
        <f>INDEX(InputsB!AP:AP,MATCH($A148,InputsB!$A:$A,0))</f>
        <v>0</v>
      </c>
      <c r="AL148" s="219">
        <f>INDEX(InputsB!AQ:AQ,MATCH($A148,InputsB!$A:$A,0))</f>
        <v>0</v>
      </c>
      <c r="AM148" s="219">
        <f>INDEX(InputsB!AR:AR,MATCH($A148,InputsB!$A:$A,0))</f>
        <v>0</v>
      </c>
      <c r="AN148" s="219">
        <f>INDEX(InputsB!AS:AS,MATCH($A148,InputsB!$A:$A,0))</f>
        <v>0</v>
      </c>
      <c r="AO148" s="219">
        <f>INDEX(InputsB!AT:AT,MATCH($A148,InputsB!$A:$A,0))</f>
        <v>0</v>
      </c>
      <c r="AP148" s="219">
        <f>INDEX(InputsB!AU:AU,MATCH($A148,InputsB!$A:$A,0))</f>
        <v>0</v>
      </c>
      <c r="AQ148" s="219">
        <f>INDEX(InputsB!AV:AV,MATCH($A148,InputsB!$A:$A,0))</f>
        <v>0</v>
      </c>
      <c r="AR148" s="219">
        <f>INDEX(InputsB!AW:AW,MATCH($A148,InputsB!$A:$A,0))</f>
        <v>0</v>
      </c>
      <c r="AS148" s="219">
        <f>INDEX(InputsB!AX:AX,MATCH($A148,InputsB!$A:$A,0))</f>
        <v>0</v>
      </c>
      <c r="AT148" s="219">
        <f>INDEX(InputsB!AY:AY,MATCH($A148,InputsB!$A:$A,0))</f>
        <v>0</v>
      </c>
      <c r="AU148" s="54"/>
      <c r="AV148" s="219">
        <f>INDEX(InputsC!$G:$G,MATCH($A148,InputsC!$A:$A,0))</f>
        <v>0</v>
      </c>
      <c r="AW148" s="219">
        <f t="shared" si="38"/>
        <v>0</v>
      </c>
    </row>
    <row r="149" spans="1:49">
      <c r="A149" s="195" t="s">
        <v>350</v>
      </c>
      <c r="B149" s="195" t="str">
        <f>INDEX('Ref1'!$E:$E,MATCH(A149,'Ref1'!$A:$A,0))</f>
        <v>Isles of Scilly</v>
      </c>
      <c r="C149" s="195" t="str">
        <f>INDEX('Ref1'!$F:$F,MATCH($A149,'Ref1'!$A:$A,0))</f>
        <v>NA</v>
      </c>
      <c r="D149" s="240" t="str">
        <f>INDEX('Ref1'!$G:$G,MATCH($A149,'Ref1'!$A:$A,0))</f>
        <v>NA</v>
      </c>
      <c r="E149" s="225">
        <f>INDEX(InputsD!$D:$D,MATCH($A149,InputsD!$A:$A,0))</f>
        <v>0</v>
      </c>
      <c r="G149" s="167">
        <f>INDEX(InputsA!R:R,MATCH($A149,InputsA!$A:$A,0))*$A$5+$E149*$A$5</f>
        <v>0</v>
      </c>
      <c r="H149" s="167">
        <f>INDEX(InputsA!S:S,MATCH($A149,InputsA!$A:$A,0))*$A$5+$E149*$A$5</f>
        <v>0</v>
      </c>
      <c r="I149" s="167">
        <f>INDEX(InputsA!T:T,MATCH($A149,InputsA!$A:$A,0))*$A$5+$E149*$A$5</f>
        <v>0</v>
      </c>
      <c r="J149" s="167">
        <f>INDEX(InputsA!U:U,MATCH($A149,InputsA!$A:$A,0))*$A$5+$E149*$A$5</f>
        <v>0</v>
      </c>
      <c r="K149" s="167">
        <f>INDEX(InputsA!V:V,MATCH($A149,InputsA!$A:$A,0))*$A$5+$E149*$A$5</f>
        <v>0</v>
      </c>
      <c r="L149" s="167">
        <f>INDEX(InputsA!W:W,MATCH($A149,InputsA!$A:$A,0))*$A$5+$E149*$A$5</f>
        <v>0</v>
      </c>
      <c r="M149" s="167">
        <f>INDEX(InputsA!X:X,MATCH($A149,InputsA!$A:$A,0))*$A$5+$E149*$A$5</f>
        <v>0</v>
      </c>
      <c r="N149" s="171">
        <f t="shared" si="36"/>
        <v>0</v>
      </c>
      <c r="O149" s="167">
        <f t="shared" si="37"/>
        <v>0</v>
      </c>
      <c r="P149" s="167">
        <f t="shared" si="39"/>
        <v>0</v>
      </c>
      <c r="Q149" s="167">
        <f t="shared" si="40"/>
        <v>0</v>
      </c>
      <c r="R149" s="167">
        <f t="shared" si="41"/>
        <v>0</v>
      </c>
      <c r="S149" s="167">
        <f t="shared" si="42"/>
        <v>0</v>
      </c>
      <c r="T149" s="167">
        <f t="shared" si="43"/>
        <v>0</v>
      </c>
      <c r="U149" s="167">
        <f t="shared" si="44"/>
        <v>0</v>
      </c>
      <c r="V149" s="167">
        <f t="shared" si="45"/>
        <v>0</v>
      </c>
      <c r="W149" s="167">
        <f t="shared" si="46"/>
        <v>0</v>
      </c>
      <c r="X149" s="167">
        <f t="shared" si="47"/>
        <v>0</v>
      </c>
      <c r="Y149" s="167">
        <f t="shared" si="48"/>
        <v>0</v>
      </c>
      <c r="Z149" s="167">
        <f t="shared" si="49"/>
        <v>0</v>
      </c>
      <c r="AA149" s="167">
        <f t="shared" si="50"/>
        <v>0</v>
      </c>
      <c r="AB149" s="167">
        <f t="shared" si="51"/>
        <v>0</v>
      </c>
      <c r="AC149" s="167">
        <f t="shared" si="52"/>
        <v>0</v>
      </c>
      <c r="AD149" s="36"/>
      <c r="AE149" s="219">
        <f>INDEX(InputsB!AJ:AJ,MATCH($A149,InputsB!$A:$A,0))</f>
        <v>0</v>
      </c>
      <c r="AF149" s="219">
        <f>INDEX(InputsB!AK:AK,MATCH($A149,InputsB!$A:$A,0))</f>
        <v>0</v>
      </c>
      <c r="AG149" s="219">
        <f>INDEX(InputsB!AL:AL,MATCH($A149,InputsB!$A:$A,0))</f>
        <v>0</v>
      </c>
      <c r="AH149" s="219">
        <f>INDEX(InputsB!AM:AM,MATCH($A149,InputsB!$A:$A,0))</f>
        <v>0</v>
      </c>
      <c r="AI149" s="219">
        <f>INDEX(InputsB!AN:AN,MATCH($A149,InputsB!$A:$A,0))</f>
        <v>0</v>
      </c>
      <c r="AJ149" s="219">
        <f>INDEX(InputsB!AO:AO,MATCH($A149,InputsB!$A:$A,0))</f>
        <v>0</v>
      </c>
      <c r="AK149" s="219">
        <f>INDEX(InputsB!AP:AP,MATCH($A149,InputsB!$A:$A,0))</f>
        <v>0</v>
      </c>
      <c r="AL149" s="219">
        <f>INDEX(InputsB!AQ:AQ,MATCH($A149,InputsB!$A:$A,0))</f>
        <v>0</v>
      </c>
      <c r="AM149" s="219">
        <f>INDEX(InputsB!AR:AR,MATCH($A149,InputsB!$A:$A,0))</f>
        <v>0</v>
      </c>
      <c r="AN149" s="219">
        <f>INDEX(InputsB!AS:AS,MATCH($A149,InputsB!$A:$A,0))</f>
        <v>0</v>
      </c>
      <c r="AO149" s="219">
        <f>INDEX(InputsB!AT:AT,MATCH($A149,InputsB!$A:$A,0))</f>
        <v>0</v>
      </c>
      <c r="AP149" s="219">
        <f>INDEX(InputsB!AU:AU,MATCH($A149,InputsB!$A:$A,0))</f>
        <v>0</v>
      </c>
      <c r="AQ149" s="219">
        <f>INDEX(InputsB!AV:AV,MATCH($A149,InputsB!$A:$A,0))</f>
        <v>0</v>
      </c>
      <c r="AR149" s="219">
        <f>INDEX(InputsB!AW:AW,MATCH($A149,InputsB!$A:$A,0))</f>
        <v>0</v>
      </c>
      <c r="AS149" s="219">
        <f>INDEX(InputsB!AX:AX,MATCH($A149,InputsB!$A:$A,0))</f>
        <v>0</v>
      </c>
      <c r="AT149" s="219">
        <f>INDEX(InputsB!AY:AY,MATCH($A149,InputsB!$A:$A,0))</f>
        <v>0</v>
      </c>
      <c r="AU149" s="54"/>
      <c r="AV149" s="219">
        <f>INDEX(InputsC!$G:$G,MATCH($A149,InputsC!$A:$A,0))</f>
        <v>0</v>
      </c>
      <c r="AW149" s="219">
        <f t="shared" si="38"/>
        <v>0</v>
      </c>
    </row>
    <row r="150" spans="1:49">
      <c r="A150" s="195" t="s">
        <v>352</v>
      </c>
      <c r="B150" s="195" t="str">
        <f>INDEX('Ref1'!$E:$E,MATCH(A150,'Ref1'!$A:$A,0))</f>
        <v>Islington</v>
      </c>
      <c r="C150" s="195" t="str">
        <f>INDEX('Ref1'!$F:$F,MATCH($A150,'Ref1'!$A:$A,0))</f>
        <v>E5100</v>
      </c>
      <c r="D150" s="240" t="str">
        <f>INDEX('Ref1'!$G:$G,MATCH($A150,'Ref1'!$A:$A,0))</f>
        <v>NA</v>
      </c>
      <c r="E150" s="225">
        <f>INDEX(InputsD!$D:$D,MATCH($A150,InputsD!$A:$A,0))</f>
        <v>0</v>
      </c>
      <c r="G150" s="167">
        <f>INDEX(InputsA!R:R,MATCH($A150,InputsA!$A:$A,0))*$A$5+$E150*$A$5</f>
        <v>0</v>
      </c>
      <c r="H150" s="167">
        <f>INDEX(InputsA!S:S,MATCH($A150,InputsA!$A:$A,0))*$A$5+$E150*$A$5</f>
        <v>0</v>
      </c>
      <c r="I150" s="167">
        <f>INDEX(InputsA!T:T,MATCH($A150,InputsA!$A:$A,0))*$A$5+$E150*$A$5</f>
        <v>0</v>
      </c>
      <c r="J150" s="167">
        <f>INDEX(InputsA!U:U,MATCH($A150,InputsA!$A:$A,0))*$A$5+$E150*$A$5</f>
        <v>0</v>
      </c>
      <c r="K150" s="167">
        <f>INDEX(InputsA!V:V,MATCH($A150,InputsA!$A:$A,0))*$A$5+$E150*$A$5</f>
        <v>0</v>
      </c>
      <c r="L150" s="167">
        <f>INDEX(InputsA!W:W,MATCH($A150,InputsA!$A:$A,0))*$A$5+$E150*$A$5</f>
        <v>0</v>
      </c>
      <c r="M150" s="167">
        <f>INDEX(InputsA!X:X,MATCH($A150,InputsA!$A:$A,0))*$A$5+$E150*$A$5</f>
        <v>0</v>
      </c>
      <c r="N150" s="171">
        <f t="shared" si="36"/>
        <v>0</v>
      </c>
      <c r="O150" s="167">
        <f t="shared" si="37"/>
        <v>0</v>
      </c>
      <c r="P150" s="167">
        <f t="shared" si="39"/>
        <v>0</v>
      </c>
      <c r="Q150" s="167">
        <f t="shared" si="40"/>
        <v>0</v>
      </c>
      <c r="R150" s="167">
        <f t="shared" si="41"/>
        <v>0</v>
      </c>
      <c r="S150" s="167">
        <f t="shared" si="42"/>
        <v>0</v>
      </c>
      <c r="T150" s="167">
        <f t="shared" si="43"/>
        <v>0</v>
      </c>
      <c r="U150" s="167">
        <f t="shared" si="44"/>
        <v>0</v>
      </c>
      <c r="V150" s="167">
        <f t="shared" si="45"/>
        <v>0</v>
      </c>
      <c r="W150" s="167">
        <f t="shared" si="46"/>
        <v>0</v>
      </c>
      <c r="X150" s="167">
        <f t="shared" si="47"/>
        <v>0</v>
      </c>
      <c r="Y150" s="167">
        <f t="shared" si="48"/>
        <v>0</v>
      </c>
      <c r="Z150" s="167">
        <f t="shared" si="49"/>
        <v>0</v>
      </c>
      <c r="AA150" s="167">
        <f t="shared" si="50"/>
        <v>0</v>
      </c>
      <c r="AB150" s="167">
        <f t="shared" si="51"/>
        <v>0</v>
      </c>
      <c r="AC150" s="167">
        <f t="shared" si="52"/>
        <v>0</v>
      </c>
      <c r="AD150" s="36"/>
      <c r="AE150" s="219">
        <f>INDEX(InputsB!AJ:AJ,MATCH($A150,InputsB!$A:$A,0))</f>
        <v>0</v>
      </c>
      <c r="AF150" s="219">
        <f>INDEX(InputsB!AK:AK,MATCH($A150,InputsB!$A:$A,0))</f>
        <v>0</v>
      </c>
      <c r="AG150" s="219">
        <f>INDEX(InputsB!AL:AL,MATCH($A150,InputsB!$A:$A,0))</f>
        <v>0</v>
      </c>
      <c r="AH150" s="219">
        <f>INDEX(InputsB!AM:AM,MATCH($A150,InputsB!$A:$A,0))</f>
        <v>0</v>
      </c>
      <c r="AI150" s="219">
        <f>INDEX(InputsB!AN:AN,MATCH($A150,InputsB!$A:$A,0))</f>
        <v>0</v>
      </c>
      <c r="AJ150" s="219">
        <f>INDEX(InputsB!AO:AO,MATCH($A150,InputsB!$A:$A,0))</f>
        <v>0</v>
      </c>
      <c r="AK150" s="219">
        <f>INDEX(InputsB!AP:AP,MATCH($A150,InputsB!$A:$A,0))</f>
        <v>0</v>
      </c>
      <c r="AL150" s="219">
        <f>INDEX(InputsB!AQ:AQ,MATCH($A150,InputsB!$A:$A,0))</f>
        <v>0</v>
      </c>
      <c r="AM150" s="219">
        <f>INDEX(InputsB!AR:AR,MATCH($A150,InputsB!$A:$A,0))</f>
        <v>0</v>
      </c>
      <c r="AN150" s="219">
        <f>INDEX(InputsB!AS:AS,MATCH($A150,InputsB!$A:$A,0))</f>
        <v>0</v>
      </c>
      <c r="AO150" s="219">
        <f>INDEX(InputsB!AT:AT,MATCH($A150,InputsB!$A:$A,0))</f>
        <v>0</v>
      </c>
      <c r="AP150" s="219">
        <f>INDEX(InputsB!AU:AU,MATCH($A150,InputsB!$A:$A,0))</f>
        <v>0</v>
      </c>
      <c r="AQ150" s="219">
        <f>INDEX(InputsB!AV:AV,MATCH($A150,InputsB!$A:$A,0))</f>
        <v>0</v>
      </c>
      <c r="AR150" s="219">
        <f>INDEX(InputsB!AW:AW,MATCH($A150,InputsB!$A:$A,0))</f>
        <v>0</v>
      </c>
      <c r="AS150" s="219">
        <f>INDEX(InputsB!AX:AX,MATCH($A150,InputsB!$A:$A,0))</f>
        <v>0</v>
      </c>
      <c r="AT150" s="219">
        <f>INDEX(InputsB!AY:AY,MATCH($A150,InputsB!$A:$A,0))</f>
        <v>0</v>
      </c>
      <c r="AU150" s="54"/>
      <c r="AV150" s="219">
        <f>INDEX(InputsC!$G:$G,MATCH($A150,InputsC!$A:$A,0))</f>
        <v>0</v>
      </c>
      <c r="AW150" s="219">
        <f t="shared" si="38"/>
        <v>0</v>
      </c>
    </row>
    <row r="151" spans="1:49">
      <c r="A151" s="195" t="s">
        <v>354</v>
      </c>
      <c r="B151" s="195" t="str">
        <f>INDEX('Ref1'!$E:$E,MATCH(A151,'Ref1'!$A:$A,0))</f>
        <v>Kensington and Chelsea</v>
      </c>
      <c r="C151" s="195" t="str">
        <f>INDEX('Ref1'!$F:$F,MATCH($A151,'Ref1'!$A:$A,0))</f>
        <v>E5100</v>
      </c>
      <c r="D151" s="240" t="str">
        <f>INDEX('Ref1'!$G:$G,MATCH($A151,'Ref1'!$A:$A,0))</f>
        <v>NA</v>
      </c>
      <c r="E151" s="225">
        <f>INDEX(InputsD!$D:$D,MATCH($A151,InputsD!$A:$A,0))</f>
        <v>0</v>
      </c>
      <c r="G151" s="167">
        <f>INDEX(InputsA!R:R,MATCH($A151,InputsA!$A:$A,0))*$A$5+$E151*$A$5</f>
        <v>0</v>
      </c>
      <c r="H151" s="167">
        <f>INDEX(InputsA!S:S,MATCH($A151,InputsA!$A:$A,0))*$A$5+$E151*$A$5</f>
        <v>0</v>
      </c>
      <c r="I151" s="167">
        <f>INDEX(InputsA!T:T,MATCH($A151,InputsA!$A:$A,0))*$A$5+$E151*$A$5</f>
        <v>0</v>
      </c>
      <c r="J151" s="167">
        <f>INDEX(InputsA!U:U,MATCH($A151,InputsA!$A:$A,0))*$A$5+$E151*$A$5</f>
        <v>0</v>
      </c>
      <c r="K151" s="167">
        <f>INDEX(InputsA!V:V,MATCH($A151,InputsA!$A:$A,0))*$A$5+$E151*$A$5</f>
        <v>0</v>
      </c>
      <c r="L151" s="167">
        <f>INDEX(InputsA!W:W,MATCH($A151,InputsA!$A:$A,0))*$A$5+$E151*$A$5</f>
        <v>0</v>
      </c>
      <c r="M151" s="167">
        <f>INDEX(InputsA!X:X,MATCH($A151,InputsA!$A:$A,0))*$A$5+$E151*$A$5</f>
        <v>0</v>
      </c>
      <c r="N151" s="171">
        <f t="shared" si="36"/>
        <v>0</v>
      </c>
      <c r="O151" s="167">
        <f t="shared" si="37"/>
        <v>0</v>
      </c>
      <c r="P151" s="167">
        <f t="shared" si="39"/>
        <v>0</v>
      </c>
      <c r="Q151" s="167">
        <f t="shared" si="40"/>
        <v>0</v>
      </c>
      <c r="R151" s="167">
        <f t="shared" si="41"/>
        <v>0</v>
      </c>
      <c r="S151" s="167">
        <f t="shared" si="42"/>
        <v>0</v>
      </c>
      <c r="T151" s="167">
        <f t="shared" si="43"/>
        <v>0</v>
      </c>
      <c r="U151" s="167">
        <f t="shared" si="44"/>
        <v>0</v>
      </c>
      <c r="V151" s="167">
        <f t="shared" si="45"/>
        <v>0</v>
      </c>
      <c r="W151" s="167">
        <f t="shared" si="46"/>
        <v>0</v>
      </c>
      <c r="X151" s="167">
        <f t="shared" si="47"/>
        <v>0</v>
      </c>
      <c r="Y151" s="167">
        <f t="shared" si="48"/>
        <v>0</v>
      </c>
      <c r="Z151" s="167">
        <f t="shared" si="49"/>
        <v>0</v>
      </c>
      <c r="AA151" s="167">
        <f t="shared" si="50"/>
        <v>0</v>
      </c>
      <c r="AB151" s="167">
        <f t="shared" si="51"/>
        <v>0</v>
      </c>
      <c r="AC151" s="167">
        <f t="shared" si="52"/>
        <v>0</v>
      </c>
      <c r="AD151" s="36"/>
      <c r="AE151" s="219">
        <f>INDEX(InputsB!AJ:AJ,MATCH($A151,InputsB!$A:$A,0))</f>
        <v>0</v>
      </c>
      <c r="AF151" s="219">
        <f>INDEX(InputsB!AK:AK,MATCH($A151,InputsB!$A:$A,0))</f>
        <v>0</v>
      </c>
      <c r="AG151" s="219">
        <f>INDEX(InputsB!AL:AL,MATCH($A151,InputsB!$A:$A,0))</f>
        <v>0</v>
      </c>
      <c r="AH151" s="219">
        <f>INDEX(InputsB!AM:AM,MATCH($A151,InputsB!$A:$A,0))</f>
        <v>0</v>
      </c>
      <c r="AI151" s="219">
        <f>INDEX(InputsB!AN:AN,MATCH($A151,InputsB!$A:$A,0))</f>
        <v>0</v>
      </c>
      <c r="AJ151" s="219">
        <f>INDEX(InputsB!AO:AO,MATCH($A151,InputsB!$A:$A,0))</f>
        <v>0</v>
      </c>
      <c r="AK151" s="219">
        <f>INDEX(InputsB!AP:AP,MATCH($A151,InputsB!$A:$A,0))</f>
        <v>0</v>
      </c>
      <c r="AL151" s="219">
        <f>INDEX(InputsB!AQ:AQ,MATCH($A151,InputsB!$A:$A,0))</f>
        <v>0</v>
      </c>
      <c r="AM151" s="219">
        <f>INDEX(InputsB!AR:AR,MATCH($A151,InputsB!$A:$A,0))</f>
        <v>0</v>
      </c>
      <c r="AN151" s="219">
        <f>INDEX(InputsB!AS:AS,MATCH($A151,InputsB!$A:$A,0))</f>
        <v>0</v>
      </c>
      <c r="AO151" s="219">
        <f>INDEX(InputsB!AT:AT,MATCH($A151,InputsB!$A:$A,0))</f>
        <v>0</v>
      </c>
      <c r="AP151" s="219">
        <f>INDEX(InputsB!AU:AU,MATCH($A151,InputsB!$A:$A,0))</f>
        <v>0</v>
      </c>
      <c r="AQ151" s="219">
        <f>INDEX(InputsB!AV:AV,MATCH($A151,InputsB!$A:$A,0))</f>
        <v>0</v>
      </c>
      <c r="AR151" s="219">
        <f>INDEX(InputsB!AW:AW,MATCH($A151,InputsB!$A:$A,0))</f>
        <v>0</v>
      </c>
      <c r="AS151" s="219">
        <f>INDEX(InputsB!AX:AX,MATCH($A151,InputsB!$A:$A,0))</f>
        <v>0</v>
      </c>
      <c r="AT151" s="219">
        <f>INDEX(InputsB!AY:AY,MATCH($A151,InputsB!$A:$A,0))</f>
        <v>0</v>
      </c>
      <c r="AU151" s="54"/>
      <c r="AV151" s="219">
        <f>INDEX(InputsC!$G:$G,MATCH($A151,InputsC!$A:$A,0))</f>
        <v>0</v>
      </c>
      <c r="AW151" s="219">
        <f t="shared" si="38"/>
        <v>0</v>
      </c>
    </row>
    <row r="152" spans="1:49">
      <c r="A152" s="195" t="s">
        <v>360</v>
      </c>
      <c r="B152" s="195" t="str">
        <f>INDEX('Ref1'!$E:$E,MATCH(A152,'Ref1'!$A:$A,0))</f>
        <v>Kettering</v>
      </c>
      <c r="C152" s="195" t="str">
        <f>INDEX('Ref1'!$F:$F,MATCH($A152,'Ref1'!$A:$A,0))</f>
        <v>E2820</v>
      </c>
      <c r="D152" s="240" t="str">
        <f>INDEX('Ref1'!$G:$G,MATCH($A152,'Ref1'!$A:$A,0))</f>
        <v>NA</v>
      </c>
      <c r="E152" s="225">
        <f>INDEX(InputsD!$D:$D,MATCH($A152,InputsD!$A:$A,0))</f>
        <v>0</v>
      </c>
      <c r="G152" s="167">
        <f>INDEX(InputsA!R:R,MATCH($A152,InputsA!$A:$A,0))*$A$5+$E152*$A$5</f>
        <v>0</v>
      </c>
      <c r="H152" s="167">
        <f>INDEX(InputsA!S:S,MATCH($A152,InputsA!$A:$A,0))*$A$5+$E152*$A$5</f>
        <v>0</v>
      </c>
      <c r="I152" s="167">
        <f>INDEX(InputsA!T:T,MATCH($A152,InputsA!$A:$A,0))*$A$5+$E152*$A$5</f>
        <v>0</v>
      </c>
      <c r="J152" s="167">
        <f>INDEX(InputsA!U:U,MATCH($A152,InputsA!$A:$A,0))*$A$5+$E152*$A$5</f>
        <v>0</v>
      </c>
      <c r="K152" s="167">
        <f>INDEX(InputsA!V:V,MATCH($A152,InputsA!$A:$A,0))*$A$5+$E152*$A$5</f>
        <v>0</v>
      </c>
      <c r="L152" s="167">
        <f>INDEX(InputsA!W:W,MATCH($A152,InputsA!$A:$A,0))*$A$5+$E152*$A$5</f>
        <v>0</v>
      </c>
      <c r="M152" s="167">
        <f>INDEX(InputsA!X:X,MATCH($A152,InputsA!$A:$A,0))*$A$5+$E152*$A$5</f>
        <v>0</v>
      </c>
      <c r="N152" s="171">
        <f t="shared" si="36"/>
        <v>0</v>
      </c>
      <c r="O152" s="167">
        <f t="shared" si="37"/>
        <v>0</v>
      </c>
      <c r="P152" s="167">
        <f t="shared" si="39"/>
        <v>0</v>
      </c>
      <c r="Q152" s="167">
        <f t="shared" si="40"/>
        <v>0</v>
      </c>
      <c r="R152" s="167">
        <f t="shared" si="41"/>
        <v>0</v>
      </c>
      <c r="S152" s="167">
        <f t="shared" si="42"/>
        <v>0</v>
      </c>
      <c r="T152" s="167">
        <f t="shared" si="43"/>
        <v>0</v>
      </c>
      <c r="U152" s="167">
        <f t="shared" si="44"/>
        <v>0</v>
      </c>
      <c r="V152" s="167">
        <f t="shared" si="45"/>
        <v>0</v>
      </c>
      <c r="W152" s="167">
        <f t="shared" si="46"/>
        <v>0</v>
      </c>
      <c r="X152" s="167">
        <f t="shared" si="47"/>
        <v>0</v>
      </c>
      <c r="Y152" s="167">
        <f t="shared" si="48"/>
        <v>0</v>
      </c>
      <c r="Z152" s="167">
        <f t="shared" si="49"/>
        <v>0</v>
      </c>
      <c r="AA152" s="167">
        <f t="shared" si="50"/>
        <v>0</v>
      </c>
      <c r="AB152" s="167">
        <f t="shared" si="51"/>
        <v>0</v>
      </c>
      <c r="AC152" s="167">
        <f t="shared" si="52"/>
        <v>0</v>
      </c>
      <c r="AD152" s="36"/>
      <c r="AE152" s="219">
        <f>INDEX(InputsB!AJ:AJ,MATCH($A152,InputsB!$A:$A,0))</f>
        <v>0</v>
      </c>
      <c r="AF152" s="219">
        <f>INDEX(InputsB!AK:AK,MATCH($A152,InputsB!$A:$A,0))</f>
        <v>0</v>
      </c>
      <c r="AG152" s="219">
        <f>INDEX(InputsB!AL:AL,MATCH($A152,InputsB!$A:$A,0))</f>
        <v>0</v>
      </c>
      <c r="AH152" s="219">
        <f>INDEX(InputsB!AM:AM,MATCH($A152,InputsB!$A:$A,0))</f>
        <v>0</v>
      </c>
      <c r="AI152" s="219">
        <f>INDEX(InputsB!AN:AN,MATCH($A152,InputsB!$A:$A,0))</f>
        <v>0</v>
      </c>
      <c r="AJ152" s="219">
        <f>INDEX(InputsB!AO:AO,MATCH($A152,InputsB!$A:$A,0))</f>
        <v>0</v>
      </c>
      <c r="AK152" s="219">
        <f>INDEX(InputsB!AP:AP,MATCH($A152,InputsB!$A:$A,0))</f>
        <v>0</v>
      </c>
      <c r="AL152" s="219">
        <f>INDEX(InputsB!AQ:AQ,MATCH($A152,InputsB!$A:$A,0))</f>
        <v>0</v>
      </c>
      <c r="AM152" s="219">
        <f>INDEX(InputsB!AR:AR,MATCH($A152,InputsB!$A:$A,0))</f>
        <v>0</v>
      </c>
      <c r="AN152" s="219">
        <f>INDEX(InputsB!AS:AS,MATCH($A152,InputsB!$A:$A,0))</f>
        <v>0</v>
      </c>
      <c r="AO152" s="219">
        <f>INDEX(InputsB!AT:AT,MATCH($A152,InputsB!$A:$A,0))</f>
        <v>0</v>
      </c>
      <c r="AP152" s="219">
        <f>INDEX(InputsB!AU:AU,MATCH($A152,InputsB!$A:$A,0))</f>
        <v>0</v>
      </c>
      <c r="AQ152" s="219">
        <f>INDEX(InputsB!AV:AV,MATCH($A152,InputsB!$A:$A,0))</f>
        <v>0</v>
      </c>
      <c r="AR152" s="219">
        <f>INDEX(InputsB!AW:AW,MATCH($A152,InputsB!$A:$A,0))</f>
        <v>0</v>
      </c>
      <c r="AS152" s="219">
        <f>INDEX(InputsB!AX:AX,MATCH($A152,InputsB!$A:$A,0))</f>
        <v>0</v>
      </c>
      <c r="AT152" s="219">
        <f>INDEX(InputsB!AY:AY,MATCH($A152,InputsB!$A:$A,0))</f>
        <v>0</v>
      </c>
      <c r="AU152" s="54"/>
      <c r="AV152" s="219">
        <f>INDEX(InputsC!$G:$G,MATCH($A152,InputsC!$A:$A,0))</f>
        <v>0</v>
      </c>
      <c r="AW152" s="219">
        <f t="shared" si="38"/>
        <v>0</v>
      </c>
    </row>
    <row r="153" spans="1:49">
      <c r="A153" s="195" t="s">
        <v>362</v>
      </c>
      <c r="B153" s="195" t="str">
        <f>INDEX('Ref1'!$E:$E,MATCH(A153,'Ref1'!$A:$A,0))</f>
        <v>Kings Lynn and West Norfolk</v>
      </c>
      <c r="C153" s="195" t="str">
        <f>INDEX('Ref1'!$F:$F,MATCH($A153,'Ref1'!$A:$A,0))</f>
        <v>E2620</v>
      </c>
      <c r="D153" s="240" t="str">
        <f>INDEX('Ref1'!$G:$G,MATCH($A153,'Ref1'!$A:$A,0))</f>
        <v>NA</v>
      </c>
      <c r="E153" s="225">
        <f>INDEX(InputsD!$D:$D,MATCH($A153,InputsD!$A:$A,0))</f>
        <v>0</v>
      </c>
      <c r="G153" s="167">
        <f>INDEX(InputsA!R:R,MATCH($A153,InputsA!$A:$A,0))*$A$5+$E153*$A$5</f>
        <v>0</v>
      </c>
      <c r="H153" s="167">
        <f>INDEX(InputsA!S:S,MATCH($A153,InputsA!$A:$A,0))*$A$5+$E153*$A$5</f>
        <v>0</v>
      </c>
      <c r="I153" s="167">
        <f>INDEX(InputsA!T:T,MATCH($A153,InputsA!$A:$A,0))*$A$5+$E153*$A$5</f>
        <v>0</v>
      </c>
      <c r="J153" s="167">
        <f>INDEX(InputsA!U:U,MATCH($A153,InputsA!$A:$A,0))*$A$5+$E153*$A$5</f>
        <v>0</v>
      </c>
      <c r="K153" s="167">
        <f>INDEX(InputsA!V:V,MATCH($A153,InputsA!$A:$A,0))*$A$5+$E153*$A$5</f>
        <v>0</v>
      </c>
      <c r="L153" s="167">
        <f>INDEX(InputsA!W:W,MATCH($A153,InputsA!$A:$A,0))*$A$5+$E153*$A$5</f>
        <v>0</v>
      </c>
      <c r="M153" s="167">
        <f>INDEX(InputsA!X:X,MATCH($A153,InputsA!$A:$A,0))*$A$5+$E153*$A$5</f>
        <v>0</v>
      </c>
      <c r="N153" s="171">
        <f t="shared" si="36"/>
        <v>0</v>
      </c>
      <c r="O153" s="167">
        <f t="shared" si="37"/>
        <v>0</v>
      </c>
      <c r="P153" s="167">
        <f t="shared" si="39"/>
        <v>0</v>
      </c>
      <c r="Q153" s="167">
        <f t="shared" si="40"/>
        <v>0</v>
      </c>
      <c r="R153" s="167">
        <f t="shared" si="41"/>
        <v>0</v>
      </c>
      <c r="S153" s="167">
        <f t="shared" si="42"/>
        <v>0</v>
      </c>
      <c r="T153" s="167">
        <f t="shared" si="43"/>
        <v>0</v>
      </c>
      <c r="U153" s="167">
        <f t="shared" si="44"/>
        <v>0</v>
      </c>
      <c r="V153" s="167">
        <f t="shared" si="45"/>
        <v>0</v>
      </c>
      <c r="W153" s="167">
        <f t="shared" si="46"/>
        <v>0</v>
      </c>
      <c r="X153" s="167">
        <f t="shared" si="47"/>
        <v>0</v>
      </c>
      <c r="Y153" s="167">
        <f t="shared" si="48"/>
        <v>0</v>
      </c>
      <c r="Z153" s="167">
        <f t="shared" si="49"/>
        <v>0</v>
      </c>
      <c r="AA153" s="167">
        <f t="shared" si="50"/>
        <v>0</v>
      </c>
      <c r="AB153" s="167">
        <f t="shared" si="51"/>
        <v>0</v>
      </c>
      <c r="AC153" s="167">
        <f t="shared" si="52"/>
        <v>0</v>
      </c>
      <c r="AD153" s="36"/>
      <c r="AE153" s="219">
        <f>INDEX(InputsB!AJ:AJ,MATCH($A153,InputsB!$A:$A,0))</f>
        <v>0</v>
      </c>
      <c r="AF153" s="219">
        <f>INDEX(InputsB!AK:AK,MATCH($A153,InputsB!$A:$A,0))</f>
        <v>0</v>
      </c>
      <c r="AG153" s="219">
        <f>INDEX(InputsB!AL:AL,MATCH($A153,InputsB!$A:$A,0))</f>
        <v>0</v>
      </c>
      <c r="AH153" s="219">
        <f>INDEX(InputsB!AM:AM,MATCH($A153,InputsB!$A:$A,0))</f>
        <v>0</v>
      </c>
      <c r="AI153" s="219">
        <f>INDEX(InputsB!AN:AN,MATCH($A153,InputsB!$A:$A,0))</f>
        <v>0</v>
      </c>
      <c r="AJ153" s="219">
        <f>INDEX(InputsB!AO:AO,MATCH($A153,InputsB!$A:$A,0))</f>
        <v>0</v>
      </c>
      <c r="AK153" s="219">
        <f>INDEX(InputsB!AP:AP,MATCH($A153,InputsB!$A:$A,0))</f>
        <v>0</v>
      </c>
      <c r="AL153" s="219">
        <f>INDEX(InputsB!AQ:AQ,MATCH($A153,InputsB!$A:$A,0))</f>
        <v>0</v>
      </c>
      <c r="AM153" s="219">
        <f>INDEX(InputsB!AR:AR,MATCH($A153,InputsB!$A:$A,0))</f>
        <v>0</v>
      </c>
      <c r="AN153" s="219">
        <f>INDEX(InputsB!AS:AS,MATCH($A153,InputsB!$A:$A,0))</f>
        <v>0</v>
      </c>
      <c r="AO153" s="219">
        <f>INDEX(InputsB!AT:AT,MATCH($A153,InputsB!$A:$A,0))</f>
        <v>0</v>
      </c>
      <c r="AP153" s="219">
        <f>INDEX(InputsB!AU:AU,MATCH($A153,InputsB!$A:$A,0))</f>
        <v>0</v>
      </c>
      <c r="AQ153" s="219">
        <f>INDEX(InputsB!AV:AV,MATCH($A153,InputsB!$A:$A,0))</f>
        <v>0</v>
      </c>
      <c r="AR153" s="219">
        <f>INDEX(InputsB!AW:AW,MATCH($A153,InputsB!$A:$A,0))</f>
        <v>0</v>
      </c>
      <c r="AS153" s="219">
        <f>INDEX(InputsB!AX:AX,MATCH($A153,InputsB!$A:$A,0))</f>
        <v>0</v>
      </c>
      <c r="AT153" s="219">
        <f>INDEX(InputsB!AY:AY,MATCH($A153,InputsB!$A:$A,0))</f>
        <v>0</v>
      </c>
      <c r="AU153" s="54"/>
      <c r="AV153" s="219">
        <f>INDEX(InputsC!$G:$G,MATCH($A153,InputsC!$A:$A,0))</f>
        <v>0</v>
      </c>
      <c r="AW153" s="219">
        <f t="shared" si="38"/>
        <v>0</v>
      </c>
    </row>
    <row r="154" spans="1:49">
      <c r="A154" s="195" t="s">
        <v>364</v>
      </c>
      <c r="B154" s="195" t="str">
        <f>INDEX('Ref1'!$E:$E,MATCH(A154,'Ref1'!$A:$A,0))</f>
        <v>Kingston upon Hull</v>
      </c>
      <c r="C154" s="195" t="str">
        <f>INDEX('Ref1'!$F:$F,MATCH($A154,'Ref1'!$A:$A,0))</f>
        <v>NA</v>
      </c>
      <c r="D154" s="240" t="str">
        <f>INDEX('Ref1'!$G:$G,MATCH($A154,'Ref1'!$A:$A,0))</f>
        <v>E6120</v>
      </c>
      <c r="E154" s="225">
        <f>INDEX(InputsD!$D:$D,MATCH($A154,InputsD!$A:$A,0))</f>
        <v>0</v>
      </c>
      <c r="G154" s="167">
        <f>INDEX(InputsA!R:R,MATCH($A154,InputsA!$A:$A,0))*$A$5+$E154*$A$5</f>
        <v>0</v>
      </c>
      <c r="H154" s="167">
        <f>INDEX(InputsA!S:S,MATCH($A154,InputsA!$A:$A,0))*$A$5+$E154*$A$5</f>
        <v>0</v>
      </c>
      <c r="I154" s="167">
        <f>INDEX(InputsA!T:T,MATCH($A154,InputsA!$A:$A,0))*$A$5+$E154*$A$5</f>
        <v>0</v>
      </c>
      <c r="J154" s="167">
        <f>INDEX(InputsA!U:U,MATCH($A154,InputsA!$A:$A,0))*$A$5+$E154*$A$5</f>
        <v>0</v>
      </c>
      <c r="K154" s="167">
        <f>INDEX(InputsA!V:V,MATCH($A154,InputsA!$A:$A,0))*$A$5+$E154*$A$5</f>
        <v>0</v>
      </c>
      <c r="L154" s="167">
        <f>INDEX(InputsA!W:W,MATCH($A154,InputsA!$A:$A,0))*$A$5+$E154*$A$5</f>
        <v>0</v>
      </c>
      <c r="M154" s="167">
        <f>INDEX(InputsA!X:X,MATCH($A154,InputsA!$A:$A,0))*$A$5+$E154*$A$5</f>
        <v>0</v>
      </c>
      <c r="N154" s="171">
        <f t="shared" si="36"/>
        <v>0</v>
      </c>
      <c r="O154" s="167">
        <f t="shared" si="37"/>
        <v>0</v>
      </c>
      <c r="P154" s="167">
        <f t="shared" si="39"/>
        <v>0</v>
      </c>
      <c r="Q154" s="167">
        <f t="shared" si="40"/>
        <v>0</v>
      </c>
      <c r="R154" s="167">
        <f t="shared" si="41"/>
        <v>0</v>
      </c>
      <c r="S154" s="167">
        <f t="shared" si="42"/>
        <v>0</v>
      </c>
      <c r="T154" s="167">
        <f t="shared" si="43"/>
        <v>0</v>
      </c>
      <c r="U154" s="167">
        <f t="shared" si="44"/>
        <v>0</v>
      </c>
      <c r="V154" s="167">
        <f t="shared" si="45"/>
        <v>0</v>
      </c>
      <c r="W154" s="167">
        <f t="shared" si="46"/>
        <v>0</v>
      </c>
      <c r="X154" s="167">
        <f t="shared" si="47"/>
        <v>0</v>
      </c>
      <c r="Y154" s="167">
        <f t="shared" si="48"/>
        <v>0</v>
      </c>
      <c r="Z154" s="167">
        <f t="shared" si="49"/>
        <v>0</v>
      </c>
      <c r="AA154" s="167">
        <f t="shared" si="50"/>
        <v>0</v>
      </c>
      <c r="AB154" s="167">
        <f t="shared" si="51"/>
        <v>0</v>
      </c>
      <c r="AC154" s="167">
        <f t="shared" si="52"/>
        <v>0</v>
      </c>
      <c r="AD154" s="36"/>
      <c r="AE154" s="219">
        <f>INDEX(InputsB!AJ:AJ,MATCH($A154,InputsB!$A:$A,0))</f>
        <v>0</v>
      </c>
      <c r="AF154" s="219">
        <f>INDEX(InputsB!AK:AK,MATCH($A154,InputsB!$A:$A,0))</f>
        <v>0</v>
      </c>
      <c r="AG154" s="219">
        <f>INDEX(InputsB!AL:AL,MATCH($A154,InputsB!$A:$A,0))</f>
        <v>0</v>
      </c>
      <c r="AH154" s="219">
        <f>INDEX(InputsB!AM:AM,MATCH($A154,InputsB!$A:$A,0))</f>
        <v>0</v>
      </c>
      <c r="AI154" s="219">
        <f>INDEX(InputsB!AN:AN,MATCH($A154,InputsB!$A:$A,0))</f>
        <v>0</v>
      </c>
      <c r="AJ154" s="219">
        <f>INDEX(InputsB!AO:AO,MATCH($A154,InputsB!$A:$A,0))</f>
        <v>0</v>
      </c>
      <c r="AK154" s="219">
        <f>INDEX(InputsB!AP:AP,MATCH($A154,InputsB!$A:$A,0))</f>
        <v>0</v>
      </c>
      <c r="AL154" s="219">
        <f>INDEX(InputsB!AQ:AQ,MATCH($A154,InputsB!$A:$A,0))</f>
        <v>0</v>
      </c>
      <c r="AM154" s="219">
        <f>INDEX(InputsB!AR:AR,MATCH($A154,InputsB!$A:$A,0))</f>
        <v>0</v>
      </c>
      <c r="AN154" s="219">
        <f>INDEX(InputsB!AS:AS,MATCH($A154,InputsB!$A:$A,0))</f>
        <v>0</v>
      </c>
      <c r="AO154" s="219">
        <f>INDEX(InputsB!AT:AT,MATCH($A154,InputsB!$A:$A,0))</f>
        <v>0</v>
      </c>
      <c r="AP154" s="219">
        <f>INDEX(InputsB!AU:AU,MATCH($A154,InputsB!$A:$A,0))</f>
        <v>0</v>
      </c>
      <c r="AQ154" s="219">
        <f>INDEX(InputsB!AV:AV,MATCH($A154,InputsB!$A:$A,0))</f>
        <v>0</v>
      </c>
      <c r="AR154" s="219">
        <f>INDEX(InputsB!AW:AW,MATCH($A154,InputsB!$A:$A,0))</f>
        <v>0</v>
      </c>
      <c r="AS154" s="219">
        <f>INDEX(InputsB!AX:AX,MATCH($A154,InputsB!$A:$A,0))</f>
        <v>0</v>
      </c>
      <c r="AT154" s="219">
        <f>INDEX(InputsB!AY:AY,MATCH($A154,InputsB!$A:$A,0))</f>
        <v>0</v>
      </c>
      <c r="AU154" s="54"/>
      <c r="AV154" s="219">
        <f>INDEX(InputsC!$G:$G,MATCH($A154,InputsC!$A:$A,0))</f>
        <v>0</v>
      </c>
      <c r="AW154" s="219">
        <f t="shared" si="38"/>
        <v>0</v>
      </c>
    </row>
    <row r="155" spans="1:49">
      <c r="A155" s="195" t="s">
        <v>366</v>
      </c>
      <c r="B155" s="195" t="str">
        <f>INDEX('Ref1'!$E:$E,MATCH(A155,'Ref1'!$A:$A,0))</f>
        <v>Kingston upon Thames</v>
      </c>
      <c r="C155" s="195" t="str">
        <f>INDEX('Ref1'!$F:$F,MATCH($A155,'Ref1'!$A:$A,0))</f>
        <v>E5100</v>
      </c>
      <c r="D155" s="240" t="str">
        <f>INDEX('Ref1'!$G:$G,MATCH($A155,'Ref1'!$A:$A,0))</f>
        <v>NA</v>
      </c>
      <c r="E155" s="225">
        <f>INDEX(InputsD!$D:$D,MATCH($A155,InputsD!$A:$A,0))</f>
        <v>0</v>
      </c>
      <c r="G155" s="167">
        <f>INDEX(InputsA!R:R,MATCH($A155,InputsA!$A:$A,0))*$A$5+$E155*$A$5</f>
        <v>0</v>
      </c>
      <c r="H155" s="167">
        <f>INDEX(InputsA!S:S,MATCH($A155,InputsA!$A:$A,0))*$A$5+$E155*$A$5</f>
        <v>0</v>
      </c>
      <c r="I155" s="167">
        <f>INDEX(InputsA!T:T,MATCH($A155,InputsA!$A:$A,0))*$A$5+$E155*$A$5</f>
        <v>0</v>
      </c>
      <c r="J155" s="167">
        <f>INDEX(InputsA!U:U,MATCH($A155,InputsA!$A:$A,0))*$A$5+$E155*$A$5</f>
        <v>0</v>
      </c>
      <c r="K155" s="167">
        <f>INDEX(InputsA!V:V,MATCH($A155,InputsA!$A:$A,0))*$A$5+$E155*$A$5</f>
        <v>0</v>
      </c>
      <c r="L155" s="167">
        <f>INDEX(InputsA!W:W,MATCH($A155,InputsA!$A:$A,0))*$A$5+$E155*$A$5</f>
        <v>0</v>
      </c>
      <c r="M155" s="167">
        <f>INDEX(InputsA!X:X,MATCH($A155,InputsA!$A:$A,0))*$A$5+$E155*$A$5</f>
        <v>0</v>
      </c>
      <c r="N155" s="171">
        <f t="shared" si="36"/>
        <v>0</v>
      </c>
      <c r="O155" s="167">
        <f t="shared" si="37"/>
        <v>0</v>
      </c>
      <c r="P155" s="167">
        <f t="shared" si="39"/>
        <v>0</v>
      </c>
      <c r="Q155" s="167">
        <f t="shared" si="40"/>
        <v>0</v>
      </c>
      <c r="R155" s="167">
        <f t="shared" si="41"/>
        <v>0</v>
      </c>
      <c r="S155" s="167">
        <f t="shared" si="42"/>
        <v>0</v>
      </c>
      <c r="T155" s="167">
        <f t="shared" si="43"/>
        <v>0</v>
      </c>
      <c r="U155" s="167">
        <f t="shared" si="44"/>
        <v>0</v>
      </c>
      <c r="V155" s="167">
        <f t="shared" si="45"/>
        <v>0</v>
      </c>
      <c r="W155" s="167">
        <f t="shared" si="46"/>
        <v>0</v>
      </c>
      <c r="X155" s="167">
        <f t="shared" si="47"/>
        <v>0</v>
      </c>
      <c r="Y155" s="167">
        <f t="shared" si="48"/>
        <v>0</v>
      </c>
      <c r="Z155" s="167">
        <f t="shared" si="49"/>
        <v>0</v>
      </c>
      <c r="AA155" s="167">
        <f t="shared" si="50"/>
        <v>0</v>
      </c>
      <c r="AB155" s="167">
        <f t="shared" si="51"/>
        <v>0</v>
      </c>
      <c r="AC155" s="167">
        <f t="shared" si="52"/>
        <v>0</v>
      </c>
      <c r="AD155" s="36"/>
      <c r="AE155" s="219">
        <f>INDEX(InputsB!AJ:AJ,MATCH($A155,InputsB!$A:$A,0))</f>
        <v>0</v>
      </c>
      <c r="AF155" s="219">
        <f>INDEX(InputsB!AK:AK,MATCH($A155,InputsB!$A:$A,0))</f>
        <v>0</v>
      </c>
      <c r="AG155" s="219">
        <f>INDEX(InputsB!AL:AL,MATCH($A155,InputsB!$A:$A,0))</f>
        <v>0</v>
      </c>
      <c r="AH155" s="219">
        <f>INDEX(InputsB!AM:AM,MATCH($A155,InputsB!$A:$A,0))</f>
        <v>0</v>
      </c>
      <c r="AI155" s="219">
        <f>INDEX(InputsB!AN:AN,MATCH($A155,InputsB!$A:$A,0))</f>
        <v>0</v>
      </c>
      <c r="AJ155" s="219">
        <f>INDEX(InputsB!AO:AO,MATCH($A155,InputsB!$A:$A,0))</f>
        <v>0</v>
      </c>
      <c r="AK155" s="219">
        <f>INDEX(InputsB!AP:AP,MATCH($A155,InputsB!$A:$A,0))</f>
        <v>0</v>
      </c>
      <c r="AL155" s="219">
        <f>INDEX(InputsB!AQ:AQ,MATCH($A155,InputsB!$A:$A,0))</f>
        <v>0</v>
      </c>
      <c r="AM155" s="219">
        <f>INDEX(InputsB!AR:AR,MATCH($A155,InputsB!$A:$A,0))</f>
        <v>0</v>
      </c>
      <c r="AN155" s="219">
        <f>INDEX(InputsB!AS:AS,MATCH($A155,InputsB!$A:$A,0))</f>
        <v>0</v>
      </c>
      <c r="AO155" s="219">
        <f>INDEX(InputsB!AT:AT,MATCH($A155,InputsB!$A:$A,0))</f>
        <v>0</v>
      </c>
      <c r="AP155" s="219">
        <f>INDEX(InputsB!AU:AU,MATCH($A155,InputsB!$A:$A,0))</f>
        <v>0</v>
      </c>
      <c r="AQ155" s="219">
        <f>INDEX(InputsB!AV:AV,MATCH($A155,InputsB!$A:$A,0))</f>
        <v>0</v>
      </c>
      <c r="AR155" s="219">
        <f>INDEX(InputsB!AW:AW,MATCH($A155,InputsB!$A:$A,0))</f>
        <v>0</v>
      </c>
      <c r="AS155" s="219">
        <f>INDEX(InputsB!AX:AX,MATCH($A155,InputsB!$A:$A,0))</f>
        <v>0</v>
      </c>
      <c r="AT155" s="219">
        <f>INDEX(InputsB!AY:AY,MATCH($A155,InputsB!$A:$A,0))</f>
        <v>0</v>
      </c>
      <c r="AU155" s="54"/>
      <c r="AV155" s="219">
        <f>INDEX(InputsC!$G:$G,MATCH($A155,InputsC!$A:$A,0))</f>
        <v>0</v>
      </c>
      <c r="AW155" s="219">
        <f t="shared" si="38"/>
        <v>0</v>
      </c>
    </row>
    <row r="156" spans="1:49">
      <c r="A156" s="195" t="s">
        <v>368</v>
      </c>
      <c r="B156" s="195" t="str">
        <f>INDEX('Ref1'!$E:$E,MATCH(A156,'Ref1'!$A:$A,0))</f>
        <v>Kirklees</v>
      </c>
      <c r="C156" s="195" t="str">
        <f>INDEX('Ref1'!$F:$F,MATCH($A156,'Ref1'!$A:$A,0))</f>
        <v>NA</v>
      </c>
      <c r="D156" s="240" t="str">
        <f>INDEX('Ref1'!$G:$G,MATCH($A156,'Ref1'!$A:$A,0))</f>
        <v>E6147</v>
      </c>
      <c r="E156" s="225">
        <f>INDEX(InputsD!$D:$D,MATCH($A156,InputsD!$A:$A,0))</f>
        <v>0</v>
      </c>
      <c r="G156" s="167">
        <f>INDEX(InputsA!R:R,MATCH($A156,InputsA!$A:$A,0))*$A$5+$E156*$A$5</f>
        <v>0</v>
      </c>
      <c r="H156" s="167">
        <f>INDEX(InputsA!S:S,MATCH($A156,InputsA!$A:$A,0))*$A$5+$E156*$A$5</f>
        <v>0</v>
      </c>
      <c r="I156" s="167">
        <f>INDEX(InputsA!T:T,MATCH($A156,InputsA!$A:$A,0))*$A$5+$E156*$A$5</f>
        <v>0</v>
      </c>
      <c r="J156" s="167">
        <f>INDEX(InputsA!U:U,MATCH($A156,InputsA!$A:$A,0))*$A$5+$E156*$A$5</f>
        <v>0</v>
      </c>
      <c r="K156" s="167">
        <f>INDEX(InputsA!V:V,MATCH($A156,InputsA!$A:$A,0))*$A$5+$E156*$A$5</f>
        <v>0</v>
      </c>
      <c r="L156" s="167">
        <f>INDEX(InputsA!W:W,MATCH($A156,InputsA!$A:$A,0))*$A$5+$E156*$A$5</f>
        <v>0</v>
      </c>
      <c r="M156" s="167">
        <f>INDEX(InputsA!X:X,MATCH($A156,InputsA!$A:$A,0))*$A$5+$E156*$A$5</f>
        <v>0</v>
      </c>
      <c r="N156" s="171">
        <f t="shared" si="36"/>
        <v>0</v>
      </c>
      <c r="O156" s="167">
        <f t="shared" si="37"/>
        <v>0</v>
      </c>
      <c r="P156" s="167">
        <f t="shared" si="39"/>
        <v>0</v>
      </c>
      <c r="Q156" s="167">
        <f t="shared" si="40"/>
        <v>0</v>
      </c>
      <c r="R156" s="167">
        <f t="shared" si="41"/>
        <v>0</v>
      </c>
      <c r="S156" s="167">
        <f t="shared" si="42"/>
        <v>0</v>
      </c>
      <c r="T156" s="167">
        <f t="shared" si="43"/>
        <v>0</v>
      </c>
      <c r="U156" s="167">
        <f t="shared" si="44"/>
        <v>0</v>
      </c>
      <c r="V156" s="167">
        <f t="shared" si="45"/>
        <v>0</v>
      </c>
      <c r="W156" s="167">
        <f t="shared" si="46"/>
        <v>0</v>
      </c>
      <c r="X156" s="167">
        <f t="shared" si="47"/>
        <v>0</v>
      </c>
      <c r="Y156" s="167">
        <f t="shared" si="48"/>
        <v>0</v>
      </c>
      <c r="Z156" s="167">
        <f t="shared" si="49"/>
        <v>0</v>
      </c>
      <c r="AA156" s="167">
        <f t="shared" si="50"/>
        <v>0</v>
      </c>
      <c r="AB156" s="167">
        <f t="shared" si="51"/>
        <v>0</v>
      </c>
      <c r="AC156" s="167">
        <f t="shared" si="52"/>
        <v>0</v>
      </c>
      <c r="AD156" s="36"/>
      <c r="AE156" s="219">
        <f>INDEX(InputsB!AJ:AJ,MATCH($A156,InputsB!$A:$A,0))</f>
        <v>0</v>
      </c>
      <c r="AF156" s="219">
        <f>INDEX(InputsB!AK:AK,MATCH($A156,InputsB!$A:$A,0))</f>
        <v>0</v>
      </c>
      <c r="AG156" s="219">
        <f>INDEX(InputsB!AL:AL,MATCH($A156,InputsB!$A:$A,0))</f>
        <v>0</v>
      </c>
      <c r="AH156" s="219">
        <f>INDEX(InputsB!AM:AM,MATCH($A156,InputsB!$A:$A,0))</f>
        <v>0</v>
      </c>
      <c r="AI156" s="219">
        <f>INDEX(InputsB!AN:AN,MATCH($A156,InputsB!$A:$A,0))</f>
        <v>0</v>
      </c>
      <c r="AJ156" s="219">
        <f>INDEX(InputsB!AO:AO,MATCH($A156,InputsB!$A:$A,0))</f>
        <v>0</v>
      </c>
      <c r="AK156" s="219">
        <f>INDEX(InputsB!AP:AP,MATCH($A156,InputsB!$A:$A,0))</f>
        <v>0</v>
      </c>
      <c r="AL156" s="219">
        <f>INDEX(InputsB!AQ:AQ,MATCH($A156,InputsB!$A:$A,0))</f>
        <v>0</v>
      </c>
      <c r="AM156" s="219">
        <f>INDEX(InputsB!AR:AR,MATCH($A156,InputsB!$A:$A,0))</f>
        <v>0</v>
      </c>
      <c r="AN156" s="219">
        <f>INDEX(InputsB!AS:AS,MATCH($A156,InputsB!$A:$A,0))</f>
        <v>0</v>
      </c>
      <c r="AO156" s="219">
        <f>INDEX(InputsB!AT:AT,MATCH($A156,InputsB!$A:$A,0))</f>
        <v>0</v>
      </c>
      <c r="AP156" s="219">
        <f>INDEX(InputsB!AU:AU,MATCH($A156,InputsB!$A:$A,0))</f>
        <v>0</v>
      </c>
      <c r="AQ156" s="219">
        <f>INDEX(InputsB!AV:AV,MATCH($A156,InputsB!$A:$A,0))</f>
        <v>0</v>
      </c>
      <c r="AR156" s="219">
        <f>INDEX(InputsB!AW:AW,MATCH($A156,InputsB!$A:$A,0))</f>
        <v>0</v>
      </c>
      <c r="AS156" s="219">
        <f>INDEX(InputsB!AX:AX,MATCH($A156,InputsB!$A:$A,0))</f>
        <v>0</v>
      </c>
      <c r="AT156" s="219">
        <f>INDEX(InputsB!AY:AY,MATCH($A156,InputsB!$A:$A,0))</f>
        <v>0</v>
      </c>
      <c r="AU156" s="54"/>
      <c r="AV156" s="219">
        <f>INDEX(InputsC!$G:$G,MATCH($A156,InputsC!$A:$A,0))</f>
        <v>0</v>
      </c>
      <c r="AW156" s="219">
        <f t="shared" si="38"/>
        <v>0</v>
      </c>
    </row>
    <row r="157" spans="1:49">
      <c r="A157" s="195" t="s">
        <v>370</v>
      </c>
      <c r="B157" s="195" t="str">
        <f>INDEX('Ref1'!$E:$E,MATCH(A157,'Ref1'!$A:$A,0))</f>
        <v>Knowsley</v>
      </c>
      <c r="C157" s="195" t="str">
        <f>INDEX('Ref1'!$F:$F,MATCH($A157,'Ref1'!$A:$A,0))</f>
        <v>NA</v>
      </c>
      <c r="D157" s="240" t="str">
        <f>INDEX('Ref1'!$G:$G,MATCH($A157,'Ref1'!$A:$A,0))</f>
        <v>E6143</v>
      </c>
      <c r="E157" s="225">
        <f>INDEX(InputsD!$D:$D,MATCH($A157,InputsD!$A:$A,0))</f>
        <v>0</v>
      </c>
      <c r="G157" s="167">
        <f>INDEX(InputsA!R:R,MATCH($A157,InputsA!$A:$A,0))*$A$5+$E157*$A$5</f>
        <v>0</v>
      </c>
      <c r="H157" s="167">
        <f>INDEX(InputsA!S:S,MATCH($A157,InputsA!$A:$A,0))*$A$5+$E157*$A$5</f>
        <v>0</v>
      </c>
      <c r="I157" s="167">
        <f>INDEX(InputsA!T:T,MATCH($A157,InputsA!$A:$A,0))*$A$5+$E157*$A$5</f>
        <v>0</v>
      </c>
      <c r="J157" s="167">
        <f>INDEX(InputsA!U:U,MATCH($A157,InputsA!$A:$A,0))*$A$5+$E157*$A$5</f>
        <v>0</v>
      </c>
      <c r="K157" s="167">
        <f>INDEX(InputsA!V:V,MATCH($A157,InputsA!$A:$A,0))*$A$5+$E157*$A$5</f>
        <v>0</v>
      </c>
      <c r="L157" s="167">
        <f>INDEX(InputsA!W:W,MATCH($A157,InputsA!$A:$A,0))*$A$5+$E157*$A$5</f>
        <v>0</v>
      </c>
      <c r="M157" s="167">
        <f>INDEX(InputsA!X:X,MATCH($A157,InputsA!$A:$A,0))*$A$5+$E157*$A$5</f>
        <v>0</v>
      </c>
      <c r="N157" s="171">
        <f t="shared" si="36"/>
        <v>0</v>
      </c>
      <c r="O157" s="167">
        <f t="shared" si="37"/>
        <v>0</v>
      </c>
      <c r="P157" s="167">
        <f t="shared" si="39"/>
        <v>0</v>
      </c>
      <c r="Q157" s="167">
        <f t="shared" si="40"/>
        <v>0</v>
      </c>
      <c r="R157" s="167">
        <f t="shared" si="41"/>
        <v>0</v>
      </c>
      <c r="S157" s="167">
        <f t="shared" si="42"/>
        <v>0</v>
      </c>
      <c r="T157" s="167">
        <f t="shared" si="43"/>
        <v>0</v>
      </c>
      <c r="U157" s="167">
        <f t="shared" si="44"/>
        <v>0</v>
      </c>
      <c r="V157" s="167">
        <f t="shared" si="45"/>
        <v>0</v>
      </c>
      <c r="W157" s="167">
        <f t="shared" si="46"/>
        <v>0</v>
      </c>
      <c r="X157" s="167">
        <f t="shared" si="47"/>
        <v>0</v>
      </c>
      <c r="Y157" s="167">
        <f t="shared" si="48"/>
        <v>0</v>
      </c>
      <c r="Z157" s="167">
        <f t="shared" si="49"/>
        <v>0</v>
      </c>
      <c r="AA157" s="167">
        <f t="shared" si="50"/>
        <v>0</v>
      </c>
      <c r="AB157" s="167">
        <f t="shared" si="51"/>
        <v>0</v>
      </c>
      <c r="AC157" s="167">
        <f t="shared" si="52"/>
        <v>0</v>
      </c>
      <c r="AD157" s="36"/>
      <c r="AE157" s="219">
        <f>INDEX(InputsB!AJ:AJ,MATCH($A157,InputsB!$A:$A,0))</f>
        <v>0</v>
      </c>
      <c r="AF157" s="219">
        <f>INDEX(InputsB!AK:AK,MATCH($A157,InputsB!$A:$A,0))</f>
        <v>0</v>
      </c>
      <c r="AG157" s="219">
        <f>INDEX(InputsB!AL:AL,MATCH($A157,InputsB!$A:$A,0))</f>
        <v>0</v>
      </c>
      <c r="AH157" s="219">
        <f>INDEX(InputsB!AM:AM,MATCH($A157,InputsB!$A:$A,0))</f>
        <v>0</v>
      </c>
      <c r="AI157" s="219">
        <f>INDEX(InputsB!AN:AN,MATCH($A157,InputsB!$A:$A,0))</f>
        <v>0</v>
      </c>
      <c r="AJ157" s="219">
        <f>INDEX(InputsB!AO:AO,MATCH($A157,InputsB!$A:$A,0))</f>
        <v>0</v>
      </c>
      <c r="AK157" s="219">
        <f>INDEX(InputsB!AP:AP,MATCH($A157,InputsB!$A:$A,0))</f>
        <v>0</v>
      </c>
      <c r="AL157" s="219">
        <f>INDEX(InputsB!AQ:AQ,MATCH($A157,InputsB!$A:$A,0))</f>
        <v>0</v>
      </c>
      <c r="AM157" s="219">
        <f>INDEX(InputsB!AR:AR,MATCH($A157,InputsB!$A:$A,0))</f>
        <v>0</v>
      </c>
      <c r="AN157" s="219">
        <f>INDEX(InputsB!AS:AS,MATCH($A157,InputsB!$A:$A,0))</f>
        <v>0</v>
      </c>
      <c r="AO157" s="219">
        <f>INDEX(InputsB!AT:AT,MATCH($A157,InputsB!$A:$A,0))</f>
        <v>0</v>
      </c>
      <c r="AP157" s="219">
        <f>INDEX(InputsB!AU:AU,MATCH($A157,InputsB!$A:$A,0))</f>
        <v>0</v>
      </c>
      <c r="AQ157" s="219">
        <f>INDEX(InputsB!AV:AV,MATCH($A157,InputsB!$A:$A,0))</f>
        <v>0</v>
      </c>
      <c r="AR157" s="219">
        <f>INDEX(InputsB!AW:AW,MATCH($A157,InputsB!$A:$A,0))</f>
        <v>0</v>
      </c>
      <c r="AS157" s="219">
        <f>INDEX(InputsB!AX:AX,MATCH($A157,InputsB!$A:$A,0))</f>
        <v>0</v>
      </c>
      <c r="AT157" s="219">
        <f>INDEX(InputsB!AY:AY,MATCH($A157,InputsB!$A:$A,0))</f>
        <v>0</v>
      </c>
      <c r="AU157" s="54"/>
      <c r="AV157" s="219">
        <f>INDEX(InputsC!$G:$G,MATCH($A157,InputsC!$A:$A,0))</f>
        <v>0</v>
      </c>
      <c r="AW157" s="219">
        <f t="shared" si="38"/>
        <v>0</v>
      </c>
    </row>
    <row r="158" spans="1:49">
      <c r="A158" s="195" t="s">
        <v>372</v>
      </c>
      <c r="B158" s="195" t="str">
        <f>INDEX('Ref1'!$E:$E,MATCH(A158,'Ref1'!$A:$A,0))</f>
        <v>Lambeth</v>
      </c>
      <c r="C158" s="195" t="str">
        <f>INDEX('Ref1'!$F:$F,MATCH($A158,'Ref1'!$A:$A,0))</f>
        <v>E5100</v>
      </c>
      <c r="D158" s="240" t="str">
        <f>INDEX('Ref1'!$G:$G,MATCH($A158,'Ref1'!$A:$A,0))</f>
        <v>NA</v>
      </c>
      <c r="E158" s="225">
        <f>INDEX(InputsD!$D:$D,MATCH($A158,InputsD!$A:$A,0))</f>
        <v>0</v>
      </c>
      <c r="G158" s="167">
        <f>INDEX(InputsA!R:R,MATCH($A158,InputsA!$A:$A,0))*$A$5+$E158*$A$5</f>
        <v>0</v>
      </c>
      <c r="H158" s="167">
        <f>INDEX(InputsA!S:S,MATCH($A158,InputsA!$A:$A,0))*$A$5+$E158*$A$5</f>
        <v>0</v>
      </c>
      <c r="I158" s="167">
        <f>INDEX(InputsA!T:T,MATCH($A158,InputsA!$A:$A,0))*$A$5+$E158*$A$5</f>
        <v>0</v>
      </c>
      <c r="J158" s="167">
        <f>INDEX(InputsA!U:U,MATCH($A158,InputsA!$A:$A,0))*$A$5+$E158*$A$5</f>
        <v>0</v>
      </c>
      <c r="K158" s="167">
        <f>INDEX(InputsA!V:V,MATCH($A158,InputsA!$A:$A,0))*$A$5+$E158*$A$5</f>
        <v>0</v>
      </c>
      <c r="L158" s="167">
        <f>INDEX(InputsA!W:W,MATCH($A158,InputsA!$A:$A,0))*$A$5+$E158*$A$5</f>
        <v>0</v>
      </c>
      <c r="M158" s="167">
        <f>INDEX(InputsA!X:X,MATCH($A158,InputsA!$A:$A,0))*$A$5+$E158*$A$5</f>
        <v>0</v>
      </c>
      <c r="N158" s="171">
        <f t="shared" si="36"/>
        <v>0</v>
      </c>
      <c r="O158" s="167">
        <f t="shared" si="37"/>
        <v>0</v>
      </c>
      <c r="P158" s="167">
        <f t="shared" si="39"/>
        <v>0</v>
      </c>
      <c r="Q158" s="167">
        <f t="shared" si="40"/>
        <v>0</v>
      </c>
      <c r="R158" s="167">
        <f t="shared" si="41"/>
        <v>0</v>
      </c>
      <c r="S158" s="167">
        <f t="shared" si="42"/>
        <v>0</v>
      </c>
      <c r="T158" s="167">
        <f t="shared" si="43"/>
        <v>0</v>
      </c>
      <c r="U158" s="167">
        <f t="shared" si="44"/>
        <v>0</v>
      </c>
      <c r="V158" s="167">
        <f t="shared" si="45"/>
        <v>0</v>
      </c>
      <c r="W158" s="167">
        <f t="shared" si="46"/>
        <v>0</v>
      </c>
      <c r="X158" s="167">
        <f t="shared" si="47"/>
        <v>0</v>
      </c>
      <c r="Y158" s="167">
        <f t="shared" si="48"/>
        <v>0</v>
      </c>
      <c r="Z158" s="167">
        <f t="shared" si="49"/>
        <v>0</v>
      </c>
      <c r="AA158" s="167">
        <f t="shared" si="50"/>
        <v>0</v>
      </c>
      <c r="AB158" s="167">
        <f t="shared" si="51"/>
        <v>0</v>
      </c>
      <c r="AC158" s="167">
        <f t="shared" si="52"/>
        <v>0</v>
      </c>
      <c r="AD158" s="36"/>
      <c r="AE158" s="219">
        <f>INDEX(InputsB!AJ:AJ,MATCH($A158,InputsB!$A:$A,0))</f>
        <v>0</v>
      </c>
      <c r="AF158" s="219">
        <f>INDEX(InputsB!AK:AK,MATCH($A158,InputsB!$A:$A,0))</f>
        <v>0</v>
      </c>
      <c r="AG158" s="219">
        <f>INDEX(InputsB!AL:AL,MATCH($A158,InputsB!$A:$A,0))</f>
        <v>0</v>
      </c>
      <c r="AH158" s="219">
        <f>INDEX(InputsB!AM:AM,MATCH($A158,InputsB!$A:$A,0))</f>
        <v>0</v>
      </c>
      <c r="AI158" s="219">
        <f>INDEX(InputsB!AN:AN,MATCH($A158,InputsB!$A:$A,0))</f>
        <v>0</v>
      </c>
      <c r="AJ158" s="219">
        <f>INDEX(InputsB!AO:AO,MATCH($A158,InputsB!$A:$A,0))</f>
        <v>0</v>
      </c>
      <c r="AK158" s="219">
        <f>INDEX(InputsB!AP:AP,MATCH($A158,InputsB!$A:$A,0))</f>
        <v>0</v>
      </c>
      <c r="AL158" s="219">
        <f>INDEX(InputsB!AQ:AQ,MATCH($A158,InputsB!$A:$A,0))</f>
        <v>0</v>
      </c>
      <c r="AM158" s="219">
        <f>INDEX(InputsB!AR:AR,MATCH($A158,InputsB!$A:$A,0))</f>
        <v>0</v>
      </c>
      <c r="AN158" s="219">
        <f>INDEX(InputsB!AS:AS,MATCH($A158,InputsB!$A:$A,0))</f>
        <v>0</v>
      </c>
      <c r="AO158" s="219">
        <f>INDEX(InputsB!AT:AT,MATCH($A158,InputsB!$A:$A,0))</f>
        <v>0</v>
      </c>
      <c r="AP158" s="219">
        <f>INDEX(InputsB!AU:AU,MATCH($A158,InputsB!$A:$A,0))</f>
        <v>0</v>
      </c>
      <c r="AQ158" s="219">
        <f>INDEX(InputsB!AV:AV,MATCH($A158,InputsB!$A:$A,0))</f>
        <v>0</v>
      </c>
      <c r="AR158" s="219">
        <f>INDEX(InputsB!AW:AW,MATCH($A158,InputsB!$A:$A,0))</f>
        <v>0</v>
      </c>
      <c r="AS158" s="219">
        <f>INDEX(InputsB!AX:AX,MATCH($A158,InputsB!$A:$A,0))</f>
        <v>0</v>
      </c>
      <c r="AT158" s="219">
        <f>INDEX(InputsB!AY:AY,MATCH($A158,InputsB!$A:$A,0))</f>
        <v>0</v>
      </c>
      <c r="AU158" s="54"/>
      <c r="AV158" s="219">
        <f>INDEX(InputsC!$G:$G,MATCH($A158,InputsC!$A:$A,0))</f>
        <v>0</v>
      </c>
      <c r="AW158" s="219">
        <f t="shared" si="38"/>
        <v>0</v>
      </c>
    </row>
    <row r="159" spans="1:49">
      <c r="A159" s="195" t="s">
        <v>378</v>
      </c>
      <c r="B159" s="195" t="str">
        <f>INDEX('Ref1'!$E:$E,MATCH(A159,'Ref1'!$A:$A,0))</f>
        <v>Lancaster</v>
      </c>
      <c r="C159" s="195" t="str">
        <f>INDEX('Ref1'!$F:$F,MATCH($A159,'Ref1'!$A:$A,0))</f>
        <v>E2321</v>
      </c>
      <c r="D159" s="240" t="str">
        <f>INDEX('Ref1'!$G:$G,MATCH($A159,'Ref1'!$A:$A,0))</f>
        <v>E6123</v>
      </c>
      <c r="E159" s="225">
        <f>INDEX(InputsD!$D:$D,MATCH($A159,InputsD!$A:$A,0))</f>
        <v>0</v>
      </c>
      <c r="G159" s="167">
        <f>INDEX(InputsA!R:R,MATCH($A159,InputsA!$A:$A,0))*$A$5+$E159*$A$5</f>
        <v>0</v>
      </c>
      <c r="H159" s="167">
        <f>INDEX(InputsA!S:S,MATCH($A159,InputsA!$A:$A,0))*$A$5+$E159*$A$5</f>
        <v>0</v>
      </c>
      <c r="I159" s="167">
        <f>INDEX(InputsA!T:T,MATCH($A159,InputsA!$A:$A,0))*$A$5+$E159*$A$5</f>
        <v>0</v>
      </c>
      <c r="J159" s="167">
        <f>INDEX(InputsA!U:U,MATCH($A159,InputsA!$A:$A,0))*$A$5+$E159*$A$5</f>
        <v>0</v>
      </c>
      <c r="K159" s="167">
        <f>INDEX(InputsA!V:V,MATCH($A159,InputsA!$A:$A,0))*$A$5+$E159*$A$5</f>
        <v>0</v>
      </c>
      <c r="L159" s="167">
        <f>INDEX(InputsA!W:W,MATCH($A159,InputsA!$A:$A,0))*$A$5+$E159*$A$5</f>
        <v>0</v>
      </c>
      <c r="M159" s="167">
        <f>INDEX(InputsA!X:X,MATCH($A159,InputsA!$A:$A,0))*$A$5+$E159*$A$5</f>
        <v>0</v>
      </c>
      <c r="N159" s="171">
        <f t="shared" si="36"/>
        <v>0</v>
      </c>
      <c r="O159" s="167">
        <f t="shared" si="37"/>
        <v>0</v>
      </c>
      <c r="P159" s="167">
        <f t="shared" si="39"/>
        <v>0</v>
      </c>
      <c r="Q159" s="167">
        <f t="shared" si="40"/>
        <v>0</v>
      </c>
      <c r="R159" s="167">
        <f t="shared" si="41"/>
        <v>0</v>
      </c>
      <c r="S159" s="167">
        <f t="shared" si="42"/>
        <v>0</v>
      </c>
      <c r="T159" s="167">
        <f t="shared" si="43"/>
        <v>0</v>
      </c>
      <c r="U159" s="167">
        <f t="shared" si="44"/>
        <v>0</v>
      </c>
      <c r="V159" s="167">
        <f t="shared" si="45"/>
        <v>0</v>
      </c>
      <c r="W159" s="167">
        <f t="shared" si="46"/>
        <v>0</v>
      </c>
      <c r="X159" s="167">
        <f t="shared" si="47"/>
        <v>0</v>
      </c>
      <c r="Y159" s="167">
        <f t="shared" si="48"/>
        <v>0</v>
      </c>
      <c r="Z159" s="167">
        <f t="shared" si="49"/>
        <v>0</v>
      </c>
      <c r="AA159" s="167">
        <f t="shared" si="50"/>
        <v>0</v>
      </c>
      <c r="AB159" s="167">
        <f t="shared" si="51"/>
        <v>0</v>
      </c>
      <c r="AC159" s="167">
        <f t="shared" si="52"/>
        <v>0</v>
      </c>
      <c r="AD159" s="36"/>
      <c r="AE159" s="219">
        <f>INDEX(InputsB!AJ:AJ,MATCH($A159,InputsB!$A:$A,0))</f>
        <v>0</v>
      </c>
      <c r="AF159" s="219">
        <f>INDEX(InputsB!AK:AK,MATCH($A159,InputsB!$A:$A,0))</f>
        <v>0</v>
      </c>
      <c r="AG159" s="219">
        <f>INDEX(InputsB!AL:AL,MATCH($A159,InputsB!$A:$A,0))</f>
        <v>0</v>
      </c>
      <c r="AH159" s="219">
        <f>INDEX(InputsB!AM:AM,MATCH($A159,InputsB!$A:$A,0))</f>
        <v>0</v>
      </c>
      <c r="AI159" s="219">
        <f>INDEX(InputsB!AN:AN,MATCH($A159,InputsB!$A:$A,0))</f>
        <v>0</v>
      </c>
      <c r="AJ159" s="219">
        <f>INDEX(InputsB!AO:AO,MATCH($A159,InputsB!$A:$A,0))</f>
        <v>0</v>
      </c>
      <c r="AK159" s="219">
        <f>INDEX(InputsB!AP:AP,MATCH($A159,InputsB!$A:$A,0))</f>
        <v>0</v>
      </c>
      <c r="AL159" s="219">
        <f>INDEX(InputsB!AQ:AQ,MATCH($A159,InputsB!$A:$A,0))</f>
        <v>0</v>
      </c>
      <c r="AM159" s="219">
        <f>INDEX(InputsB!AR:AR,MATCH($A159,InputsB!$A:$A,0))</f>
        <v>0</v>
      </c>
      <c r="AN159" s="219">
        <f>INDEX(InputsB!AS:AS,MATCH($A159,InputsB!$A:$A,0))</f>
        <v>0</v>
      </c>
      <c r="AO159" s="219">
        <f>INDEX(InputsB!AT:AT,MATCH($A159,InputsB!$A:$A,0))</f>
        <v>0</v>
      </c>
      <c r="AP159" s="219">
        <f>INDEX(InputsB!AU:AU,MATCH($A159,InputsB!$A:$A,0))</f>
        <v>0</v>
      </c>
      <c r="AQ159" s="219">
        <f>INDEX(InputsB!AV:AV,MATCH($A159,InputsB!$A:$A,0))</f>
        <v>0</v>
      </c>
      <c r="AR159" s="219">
        <f>INDEX(InputsB!AW:AW,MATCH($A159,InputsB!$A:$A,0))</f>
        <v>0</v>
      </c>
      <c r="AS159" s="219">
        <f>INDEX(InputsB!AX:AX,MATCH($A159,InputsB!$A:$A,0))</f>
        <v>0</v>
      </c>
      <c r="AT159" s="219">
        <f>INDEX(InputsB!AY:AY,MATCH($A159,InputsB!$A:$A,0))</f>
        <v>0</v>
      </c>
      <c r="AU159" s="54"/>
      <c r="AV159" s="219">
        <f>INDEX(InputsC!$G:$G,MATCH($A159,InputsC!$A:$A,0))</f>
        <v>0</v>
      </c>
      <c r="AW159" s="219">
        <f t="shared" si="38"/>
        <v>0</v>
      </c>
    </row>
    <row r="160" spans="1:49">
      <c r="A160" s="195" t="s">
        <v>380</v>
      </c>
      <c r="B160" s="195" t="str">
        <f>INDEX('Ref1'!$E:$E,MATCH(A160,'Ref1'!$A:$A,0))</f>
        <v>Leeds</v>
      </c>
      <c r="C160" s="195" t="str">
        <f>INDEX('Ref1'!$F:$F,MATCH($A160,'Ref1'!$A:$A,0))</f>
        <v>NA</v>
      </c>
      <c r="D160" s="240" t="str">
        <f>INDEX('Ref1'!$G:$G,MATCH($A160,'Ref1'!$A:$A,0))</f>
        <v>E6147</v>
      </c>
      <c r="E160" s="225">
        <f>INDEX(InputsD!$D:$D,MATCH($A160,InputsD!$A:$A,0))</f>
        <v>0</v>
      </c>
      <c r="G160" s="167">
        <f>INDEX(InputsA!R:R,MATCH($A160,InputsA!$A:$A,0))*$A$5+$E160*$A$5</f>
        <v>0</v>
      </c>
      <c r="H160" s="167">
        <f>INDEX(InputsA!S:S,MATCH($A160,InputsA!$A:$A,0))*$A$5+$E160*$A$5</f>
        <v>0</v>
      </c>
      <c r="I160" s="167">
        <f>INDEX(InputsA!T:T,MATCH($A160,InputsA!$A:$A,0))*$A$5+$E160*$A$5</f>
        <v>0</v>
      </c>
      <c r="J160" s="167">
        <f>INDEX(InputsA!U:U,MATCH($A160,InputsA!$A:$A,0))*$A$5+$E160*$A$5</f>
        <v>0</v>
      </c>
      <c r="K160" s="167">
        <f>INDEX(InputsA!V:V,MATCH($A160,InputsA!$A:$A,0))*$A$5+$E160*$A$5</f>
        <v>0</v>
      </c>
      <c r="L160" s="167">
        <f>INDEX(InputsA!W:W,MATCH($A160,InputsA!$A:$A,0))*$A$5+$E160*$A$5</f>
        <v>0</v>
      </c>
      <c r="M160" s="167">
        <f>INDEX(InputsA!X:X,MATCH($A160,InputsA!$A:$A,0))*$A$5+$E160*$A$5</f>
        <v>0</v>
      </c>
      <c r="N160" s="171">
        <f t="shared" si="36"/>
        <v>0</v>
      </c>
      <c r="O160" s="167">
        <f t="shared" si="37"/>
        <v>0</v>
      </c>
      <c r="P160" s="167">
        <f t="shared" si="39"/>
        <v>0</v>
      </c>
      <c r="Q160" s="167">
        <f t="shared" si="40"/>
        <v>0</v>
      </c>
      <c r="R160" s="167">
        <f t="shared" si="41"/>
        <v>0</v>
      </c>
      <c r="S160" s="167">
        <f t="shared" si="42"/>
        <v>0</v>
      </c>
      <c r="T160" s="167">
        <f t="shared" si="43"/>
        <v>0</v>
      </c>
      <c r="U160" s="167">
        <f t="shared" si="44"/>
        <v>0</v>
      </c>
      <c r="V160" s="167">
        <f t="shared" si="45"/>
        <v>0</v>
      </c>
      <c r="W160" s="167">
        <f t="shared" si="46"/>
        <v>0</v>
      </c>
      <c r="X160" s="167">
        <f t="shared" si="47"/>
        <v>0</v>
      </c>
      <c r="Y160" s="167">
        <f t="shared" si="48"/>
        <v>0</v>
      </c>
      <c r="Z160" s="167">
        <f t="shared" si="49"/>
        <v>0</v>
      </c>
      <c r="AA160" s="167">
        <f t="shared" si="50"/>
        <v>0</v>
      </c>
      <c r="AB160" s="167">
        <f t="shared" si="51"/>
        <v>0</v>
      </c>
      <c r="AC160" s="167">
        <f t="shared" si="52"/>
        <v>0</v>
      </c>
      <c r="AD160" s="36"/>
      <c r="AE160" s="219">
        <f>INDEX(InputsB!AJ:AJ,MATCH($A160,InputsB!$A:$A,0))</f>
        <v>0</v>
      </c>
      <c r="AF160" s="219">
        <f>INDEX(InputsB!AK:AK,MATCH($A160,InputsB!$A:$A,0))</f>
        <v>0</v>
      </c>
      <c r="AG160" s="219">
        <f>INDEX(InputsB!AL:AL,MATCH($A160,InputsB!$A:$A,0))</f>
        <v>0</v>
      </c>
      <c r="AH160" s="219">
        <f>INDEX(InputsB!AM:AM,MATCH($A160,InputsB!$A:$A,0))</f>
        <v>0</v>
      </c>
      <c r="AI160" s="219">
        <f>INDEX(InputsB!AN:AN,MATCH($A160,InputsB!$A:$A,0))</f>
        <v>0</v>
      </c>
      <c r="AJ160" s="219">
        <f>INDEX(InputsB!AO:AO,MATCH($A160,InputsB!$A:$A,0))</f>
        <v>0</v>
      </c>
      <c r="AK160" s="219">
        <f>INDEX(InputsB!AP:AP,MATCH($A160,InputsB!$A:$A,0))</f>
        <v>0</v>
      </c>
      <c r="AL160" s="219">
        <f>INDEX(InputsB!AQ:AQ,MATCH($A160,InputsB!$A:$A,0))</f>
        <v>0</v>
      </c>
      <c r="AM160" s="219">
        <f>INDEX(InputsB!AR:AR,MATCH($A160,InputsB!$A:$A,0))</f>
        <v>0</v>
      </c>
      <c r="AN160" s="219">
        <f>INDEX(InputsB!AS:AS,MATCH($A160,InputsB!$A:$A,0))</f>
        <v>0</v>
      </c>
      <c r="AO160" s="219">
        <f>INDEX(InputsB!AT:AT,MATCH($A160,InputsB!$A:$A,0))</f>
        <v>0</v>
      </c>
      <c r="AP160" s="219">
        <f>INDEX(InputsB!AU:AU,MATCH($A160,InputsB!$A:$A,0))</f>
        <v>0</v>
      </c>
      <c r="AQ160" s="219">
        <f>INDEX(InputsB!AV:AV,MATCH($A160,InputsB!$A:$A,0))</f>
        <v>0</v>
      </c>
      <c r="AR160" s="219">
        <f>INDEX(InputsB!AW:AW,MATCH($A160,InputsB!$A:$A,0))</f>
        <v>0</v>
      </c>
      <c r="AS160" s="219">
        <f>INDEX(InputsB!AX:AX,MATCH($A160,InputsB!$A:$A,0))</f>
        <v>0</v>
      </c>
      <c r="AT160" s="219">
        <f>INDEX(InputsB!AY:AY,MATCH($A160,InputsB!$A:$A,0))</f>
        <v>0</v>
      </c>
      <c r="AU160" s="54"/>
      <c r="AV160" s="219">
        <f>INDEX(InputsC!$G:$G,MATCH($A160,InputsC!$A:$A,0))</f>
        <v>0</v>
      </c>
      <c r="AW160" s="219">
        <f t="shared" si="38"/>
        <v>0</v>
      </c>
    </row>
    <row r="161" spans="1:49">
      <c r="A161" s="195" t="s">
        <v>382</v>
      </c>
      <c r="B161" s="195" t="str">
        <f>INDEX('Ref1'!$E:$E,MATCH(A161,'Ref1'!$A:$A,0))</f>
        <v>Leicester</v>
      </c>
      <c r="C161" s="195" t="str">
        <f>INDEX('Ref1'!$F:$F,MATCH($A161,'Ref1'!$A:$A,0))</f>
        <v>NA</v>
      </c>
      <c r="D161" s="240" t="str">
        <f>INDEX('Ref1'!$G:$G,MATCH($A161,'Ref1'!$A:$A,0))</f>
        <v>E6124</v>
      </c>
      <c r="E161" s="225">
        <f>INDEX(InputsD!$D:$D,MATCH($A161,InputsD!$A:$A,0))</f>
        <v>0</v>
      </c>
      <c r="G161" s="167">
        <f>INDEX(InputsA!R:R,MATCH($A161,InputsA!$A:$A,0))*$A$5+$E161*$A$5</f>
        <v>0</v>
      </c>
      <c r="H161" s="167">
        <f>INDEX(InputsA!S:S,MATCH($A161,InputsA!$A:$A,0))*$A$5+$E161*$A$5</f>
        <v>0</v>
      </c>
      <c r="I161" s="167">
        <f>INDEX(InputsA!T:T,MATCH($A161,InputsA!$A:$A,0))*$A$5+$E161*$A$5</f>
        <v>0</v>
      </c>
      <c r="J161" s="167">
        <f>INDEX(InputsA!U:U,MATCH($A161,InputsA!$A:$A,0))*$A$5+$E161*$A$5</f>
        <v>0</v>
      </c>
      <c r="K161" s="167">
        <f>INDEX(InputsA!V:V,MATCH($A161,InputsA!$A:$A,0))*$A$5+$E161*$A$5</f>
        <v>0</v>
      </c>
      <c r="L161" s="167">
        <f>INDEX(InputsA!W:W,MATCH($A161,InputsA!$A:$A,0))*$A$5+$E161*$A$5</f>
        <v>0</v>
      </c>
      <c r="M161" s="167">
        <f>INDEX(InputsA!X:X,MATCH($A161,InputsA!$A:$A,0))*$A$5+$E161*$A$5</f>
        <v>0</v>
      </c>
      <c r="N161" s="171">
        <f t="shared" si="36"/>
        <v>0</v>
      </c>
      <c r="O161" s="167">
        <f t="shared" si="37"/>
        <v>0</v>
      </c>
      <c r="P161" s="167">
        <f t="shared" si="39"/>
        <v>0</v>
      </c>
      <c r="Q161" s="167">
        <f t="shared" si="40"/>
        <v>0</v>
      </c>
      <c r="R161" s="167">
        <f t="shared" si="41"/>
        <v>0</v>
      </c>
      <c r="S161" s="167">
        <f t="shared" si="42"/>
        <v>0</v>
      </c>
      <c r="T161" s="167">
        <f t="shared" si="43"/>
        <v>0</v>
      </c>
      <c r="U161" s="167">
        <f t="shared" si="44"/>
        <v>0</v>
      </c>
      <c r="V161" s="167">
        <f t="shared" si="45"/>
        <v>0</v>
      </c>
      <c r="W161" s="167">
        <f t="shared" si="46"/>
        <v>0</v>
      </c>
      <c r="X161" s="167">
        <f t="shared" si="47"/>
        <v>0</v>
      </c>
      <c r="Y161" s="167">
        <f t="shared" si="48"/>
        <v>0</v>
      </c>
      <c r="Z161" s="167">
        <f t="shared" si="49"/>
        <v>0</v>
      </c>
      <c r="AA161" s="167">
        <f t="shared" si="50"/>
        <v>0</v>
      </c>
      <c r="AB161" s="167">
        <f t="shared" si="51"/>
        <v>0</v>
      </c>
      <c r="AC161" s="167">
        <f t="shared" si="52"/>
        <v>0</v>
      </c>
      <c r="AD161" s="36"/>
      <c r="AE161" s="219">
        <f>INDEX(InputsB!AJ:AJ,MATCH($A161,InputsB!$A:$A,0))</f>
        <v>0</v>
      </c>
      <c r="AF161" s="219">
        <f>INDEX(InputsB!AK:AK,MATCH($A161,InputsB!$A:$A,0))</f>
        <v>0</v>
      </c>
      <c r="AG161" s="219">
        <f>INDEX(InputsB!AL:AL,MATCH($A161,InputsB!$A:$A,0))</f>
        <v>0</v>
      </c>
      <c r="AH161" s="219">
        <f>INDEX(InputsB!AM:AM,MATCH($A161,InputsB!$A:$A,0))</f>
        <v>0</v>
      </c>
      <c r="AI161" s="219">
        <f>INDEX(InputsB!AN:AN,MATCH($A161,InputsB!$A:$A,0))</f>
        <v>0</v>
      </c>
      <c r="AJ161" s="219">
        <f>INDEX(InputsB!AO:AO,MATCH($A161,InputsB!$A:$A,0))</f>
        <v>0</v>
      </c>
      <c r="AK161" s="219">
        <f>INDEX(InputsB!AP:AP,MATCH($A161,InputsB!$A:$A,0))</f>
        <v>0</v>
      </c>
      <c r="AL161" s="219">
        <f>INDEX(InputsB!AQ:AQ,MATCH($A161,InputsB!$A:$A,0))</f>
        <v>0</v>
      </c>
      <c r="AM161" s="219">
        <f>INDEX(InputsB!AR:AR,MATCH($A161,InputsB!$A:$A,0))</f>
        <v>0</v>
      </c>
      <c r="AN161" s="219">
        <f>INDEX(InputsB!AS:AS,MATCH($A161,InputsB!$A:$A,0))</f>
        <v>0</v>
      </c>
      <c r="AO161" s="219">
        <f>INDEX(InputsB!AT:AT,MATCH($A161,InputsB!$A:$A,0))</f>
        <v>0</v>
      </c>
      <c r="AP161" s="219">
        <f>INDEX(InputsB!AU:AU,MATCH($A161,InputsB!$A:$A,0))</f>
        <v>0</v>
      </c>
      <c r="AQ161" s="219">
        <f>INDEX(InputsB!AV:AV,MATCH($A161,InputsB!$A:$A,0))</f>
        <v>0</v>
      </c>
      <c r="AR161" s="219">
        <f>INDEX(InputsB!AW:AW,MATCH($A161,InputsB!$A:$A,0))</f>
        <v>0</v>
      </c>
      <c r="AS161" s="219">
        <f>INDEX(InputsB!AX:AX,MATCH($A161,InputsB!$A:$A,0))</f>
        <v>0</v>
      </c>
      <c r="AT161" s="219">
        <f>INDEX(InputsB!AY:AY,MATCH($A161,InputsB!$A:$A,0))</f>
        <v>0</v>
      </c>
      <c r="AU161" s="54"/>
      <c r="AV161" s="219">
        <f>INDEX(InputsC!$G:$G,MATCH($A161,InputsC!$A:$A,0))</f>
        <v>0</v>
      </c>
      <c r="AW161" s="219">
        <f t="shared" si="38"/>
        <v>0</v>
      </c>
    </row>
    <row r="162" spans="1:49">
      <c r="A162" s="195" t="s">
        <v>388</v>
      </c>
      <c r="B162" s="195" t="str">
        <f>INDEX('Ref1'!$E:$E,MATCH(A162,'Ref1'!$A:$A,0))</f>
        <v>Lewes</v>
      </c>
      <c r="C162" s="195" t="str">
        <f>INDEX('Ref1'!$F:$F,MATCH($A162,'Ref1'!$A:$A,0))</f>
        <v>E1421</v>
      </c>
      <c r="D162" s="240" t="str">
        <f>INDEX('Ref1'!$G:$G,MATCH($A162,'Ref1'!$A:$A,0))</f>
        <v>E6114</v>
      </c>
      <c r="E162" s="225">
        <f>INDEX(InputsD!$D:$D,MATCH($A162,InputsD!$A:$A,0))</f>
        <v>0</v>
      </c>
      <c r="G162" s="167">
        <f>INDEX(InputsA!R:R,MATCH($A162,InputsA!$A:$A,0))*$A$5+$E162*$A$5</f>
        <v>0</v>
      </c>
      <c r="H162" s="167">
        <f>INDEX(InputsA!S:S,MATCH($A162,InputsA!$A:$A,0))*$A$5+$E162*$A$5</f>
        <v>0</v>
      </c>
      <c r="I162" s="167">
        <f>INDEX(InputsA!T:T,MATCH($A162,InputsA!$A:$A,0))*$A$5+$E162*$A$5</f>
        <v>0</v>
      </c>
      <c r="J162" s="167">
        <f>INDEX(InputsA!U:U,MATCH($A162,InputsA!$A:$A,0))*$A$5+$E162*$A$5</f>
        <v>0</v>
      </c>
      <c r="K162" s="167">
        <f>INDEX(InputsA!V:V,MATCH($A162,InputsA!$A:$A,0))*$A$5+$E162*$A$5</f>
        <v>0</v>
      </c>
      <c r="L162" s="167">
        <f>INDEX(InputsA!W:W,MATCH($A162,InputsA!$A:$A,0))*$A$5+$E162*$A$5</f>
        <v>0</v>
      </c>
      <c r="M162" s="167">
        <f>INDEX(InputsA!X:X,MATCH($A162,InputsA!$A:$A,0))*$A$5+$E162*$A$5</f>
        <v>0</v>
      </c>
      <c r="N162" s="171">
        <f t="shared" si="36"/>
        <v>0</v>
      </c>
      <c r="O162" s="167">
        <f t="shared" si="37"/>
        <v>0</v>
      </c>
      <c r="P162" s="167">
        <f t="shared" si="39"/>
        <v>0</v>
      </c>
      <c r="Q162" s="167">
        <f t="shared" si="40"/>
        <v>0</v>
      </c>
      <c r="R162" s="167">
        <f t="shared" si="41"/>
        <v>0</v>
      </c>
      <c r="S162" s="167">
        <f t="shared" si="42"/>
        <v>0</v>
      </c>
      <c r="T162" s="167">
        <f t="shared" si="43"/>
        <v>0</v>
      </c>
      <c r="U162" s="167">
        <f t="shared" si="44"/>
        <v>0</v>
      </c>
      <c r="V162" s="167">
        <f t="shared" si="45"/>
        <v>0</v>
      </c>
      <c r="W162" s="167">
        <f t="shared" si="46"/>
        <v>0</v>
      </c>
      <c r="X162" s="167">
        <f t="shared" si="47"/>
        <v>0</v>
      </c>
      <c r="Y162" s="167">
        <f t="shared" si="48"/>
        <v>0</v>
      </c>
      <c r="Z162" s="167">
        <f t="shared" si="49"/>
        <v>0</v>
      </c>
      <c r="AA162" s="167">
        <f t="shared" si="50"/>
        <v>0</v>
      </c>
      <c r="AB162" s="167">
        <f t="shared" si="51"/>
        <v>0</v>
      </c>
      <c r="AC162" s="167">
        <f t="shared" si="52"/>
        <v>0</v>
      </c>
      <c r="AD162" s="36"/>
      <c r="AE162" s="219">
        <f>INDEX(InputsB!AJ:AJ,MATCH($A162,InputsB!$A:$A,0))</f>
        <v>0</v>
      </c>
      <c r="AF162" s="219">
        <f>INDEX(InputsB!AK:AK,MATCH($A162,InputsB!$A:$A,0))</f>
        <v>0</v>
      </c>
      <c r="AG162" s="219">
        <f>INDEX(InputsB!AL:AL,MATCH($A162,InputsB!$A:$A,0))</f>
        <v>0</v>
      </c>
      <c r="AH162" s="219">
        <f>INDEX(InputsB!AM:AM,MATCH($A162,InputsB!$A:$A,0))</f>
        <v>0</v>
      </c>
      <c r="AI162" s="219">
        <f>INDEX(InputsB!AN:AN,MATCH($A162,InputsB!$A:$A,0))</f>
        <v>0</v>
      </c>
      <c r="AJ162" s="219">
        <f>INDEX(InputsB!AO:AO,MATCH($A162,InputsB!$A:$A,0))</f>
        <v>0</v>
      </c>
      <c r="AK162" s="219">
        <f>INDEX(InputsB!AP:AP,MATCH($A162,InputsB!$A:$A,0))</f>
        <v>0</v>
      </c>
      <c r="AL162" s="219">
        <f>INDEX(InputsB!AQ:AQ,MATCH($A162,InputsB!$A:$A,0))</f>
        <v>0</v>
      </c>
      <c r="AM162" s="219">
        <f>INDEX(InputsB!AR:AR,MATCH($A162,InputsB!$A:$A,0))</f>
        <v>0</v>
      </c>
      <c r="AN162" s="219">
        <f>INDEX(InputsB!AS:AS,MATCH($A162,InputsB!$A:$A,0))</f>
        <v>0</v>
      </c>
      <c r="AO162" s="219">
        <f>INDEX(InputsB!AT:AT,MATCH($A162,InputsB!$A:$A,0))</f>
        <v>0</v>
      </c>
      <c r="AP162" s="219">
        <f>INDEX(InputsB!AU:AU,MATCH($A162,InputsB!$A:$A,0))</f>
        <v>0</v>
      </c>
      <c r="AQ162" s="219">
        <f>INDEX(InputsB!AV:AV,MATCH($A162,InputsB!$A:$A,0))</f>
        <v>0</v>
      </c>
      <c r="AR162" s="219">
        <f>INDEX(InputsB!AW:AW,MATCH($A162,InputsB!$A:$A,0))</f>
        <v>0</v>
      </c>
      <c r="AS162" s="219">
        <f>INDEX(InputsB!AX:AX,MATCH($A162,InputsB!$A:$A,0))</f>
        <v>0</v>
      </c>
      <c r="AT162" s="219">
        <f>INDEX(InputsB!AY:AY,MATCH($A162,InputsB!$A:$A,0))</f>
        <v>0</v>
      </c>
      <c r="AU162" s="54"/>
      <c r="AV162" s="219">
        <f>INDEX(InputsC!$G:$G,MATCH($A162,InputsC!$A:$A,0))</f>
        <v>0</v>
      </c>
      <c r="AW162" s="219">
        <f t="shared" si="38"/>
        <v>0</v>
      </c>
    </row>
    <row r="163" spans="1:49">
      <c r="A163" s="195" t="s">
        <v>390</v>
      </c>
      <c r="B163" s="195" t="str">
        <f>INDEX('Ref1'!$E:$E,MATCH(A163,'Ref1'!$A:$A,0))</f>
        <v>Lewisham</v>
      </c>
      <c r="C163" s="195" t="str">
        <f>INDEX('Ref1'!$F:$F,MATCH($A163,'Ref1'!$A:$A,0))</f>
        <v>E5100</v>
      </c>
      <c r="D163" s="240" t="str">
        <f>INDEX('Ref1'!$G:$G,MATCH($A163,'Ref1'!$A:$A,0))</f>
        <v>NA</v>
      </c>
      <c r="E163" s="225">
        <f>INDEX(InputsD!$D:$D,MATCH($A163,InputsD!$A:$A,0))</f>
        <v>0</v>
      </c>
      <c r="G163" s="167">
        <f>INDEX(InputsA!R:R,MATCH($A163,InputsA!$A:$A,0))*$A$5+$E163*$A$5</f>
        <v>0</v>
      </c>
      <c r="H163" s="167">
        <f>INDEX(InputsA!S:S,MATCH($A163,InputsA!$A:$A,0))*$A$5+$E163*$A$5</f>
        <v>0</v>
      </c>
      <c r="I163" s="167">
        <f>INDEX(InputsA!T:T,MATCH($A163,InputsA!$A:$A,0))*$A$5+$E163*$A$5</f>
        <v>0</v>
      </c>
      <c r="J163" s="167">
        <f>INDEX(InputsA!U:U,MATCH($A163,InputsA!$A:$A,0))*$A$5+$E163*$A$5</f>
        <v>0</v>
      </c>
      <c r="K163" s="167">
        <f>INDEX(InputsA!V:V,MATCH($A163,InputsA!$A:$A,0))*$A$5+$E163*$A$5</f>
        <v>0</v>
      </c>
      <c r="L163" s="167">
        <f>INDEX(InputsA!W:W,MATCH($A163,InputsA!$A:$A,0))*$A$5+$E163*$A$5</f>
        <v>0</v>
      </c>
      <c r="M163" s="167">
        <f>INDEX(InputsA!X:X,MATCH($A163,InputsA!$A:$A,0))*$A$5+$E163*$A$5</f>
        <v>0</v>
      </c>
      <c r="N163" s="171">
        <f t="shared" si="36"/>
        <v>0</v>
      </c>
      <c r="O163" s="167">
        <f t="shared" si="37"/>
        <v>0</v>
      </c>
      <c r="P163" s="167">
        <f t="shared" si="39"/>
        <v>0</v>
      </c>
      <c r="Q163" s="167">
        <f t="shared" si="40"/>
        <v>0</v>
      </c>
      <c r="R163" s="167">
        <f t="shared" si="41"/>
        <v>0</v>
      </c>
      <c r="S163" s="167">
        <f t="shared" si="42"/>
        <v>0</v>
      </c>
      <c r="T163" s="167">
        <f t="shared" si="43"/>
        <v>0</v>
      </c>
      <c r="U163" s="167">
        <f t="shared" si="44"/>
        <v>0</v>
      </c>
      <c r="V163" s="167">
        <f t="shared" si="45"/>
        <v>0</v>
      </c>
      <c r="W163" s="167">
        <f t="shared" si="46"/>
        <v>0</v>
      </c>
      <c r="X163" s="167">
        <f t="shared" si="47"/>
        <v>0</v>
      </c>
      <c r="Y163" s="167">
        <f t="shared" si="48"/>
        <v>0</v>
      </c>
      <c r="Z163" s="167">
        <f t="shared" si="49"/>
        <v>0</v>
      </c>
      <c r="AA163" s="167">
        <f t="shared" si="50"/>
        <v>0</v>
      </c>
      <c r="AB163" s="167">
        <f t="shared" si="51"/>
        <v>0</v>
      </c>
      <c r="AC163" s="167">
        <f t="shared" si="52"/>
        <v>0</v>
      </c>
      <c r="AD163" s="36"/>
      <c r="AE163" s="219">
        <f>INDEX(InputsB!AJ:AJ,MATCH($A163,InputsB!$A:$A,0))</f>
        <v>0</v>
      </c>
      <c r="AF163" s="219">
        <f>INDEX(InputsB!AK:AK,MATCH($A163,InputsB!$A:$A,0))</f>
        <v>0</v>
      </c>
      <c r="AG163" s="219">
        <f>INDEX(InputsB!AL:AL,MATCH($A163,InputsB!$A:$A,0))</f>
        <v>0</v>
      </c>
      <c r="AH163" s="219">
        <f>INDEX(InputsB!AM:AM,MATCH($A163,InputsB!$A:$A,0))</f>
        <v>0</v>
      </c>
      <c r="AI163" s="219">
        <f>INDEX(InputsB!AN:AN,MATCH($A163,InputsB!$A:$A,0))</f>
        <v>0</v>
      </c>
      <c r="AJ163" s="219">
        <f>INDEX(InputsB!AO:AO,MATCH($A163,InputsB!$A:$A,0))</f>
        <v>0</v>
      </c>
      <c r="AK163" s="219">
        <f>INDEX(InputsB!AP:AP,MATCH($A163,InputsB!$A:$A,0))</f>
        <v>0</v>
      </c>
      <c r="AL163" s="219">
        <f>INDEX(InputsB!AQ:AQ,MATCH($A163,InputsB!$A:$A,0))</f>
        <v>0</v>
      </c>
      <c r="AM163" s="219">
        <f>INDEX(InputsB!AR:AR,MATCH($A163,InputsB!$A:$A,0))</f>
        <v>0</v>
      </c>
      <c r="AN163" s="219">
        <f>INDEX(InputsB!AS:AS,MATCH($A163,InputsB!$A:$A,0))</f>
        <v>0</v>
      </c>
      <c r="AO163" s="219">
        <f>INDEX(InputsB!AT:AT,MATCH($A163,InputsB!$A:$A,0))</f>
        <v>0</v>
      </c>
      <c r="AP163" s="219">
        <f>INDEX(InputsB!AU:AU,MATCH($A163,InputsB!$A:$A,0))</f>
        <v>0</v>
      </c>
      <c r="AQ163" s="219">
        <f>INDEX(InputsB!AV:AV,MATCH($A163,InputsB!$A:$A,0))</f>
        <v>0</v>
      </c>
      <c r="AR163" s="219">
        <f>INDEX(InputsB!AW:AW,MATCH($A163,InputsB!$A:$A,0))</f>
        <v>0</v>
      </c>
      <c r="AS163" s="219">
        <f>INDEX(InputsB!AX:AX,MATCH($A163,InputsB!$A:$A,0))</f>
        <v>0</v>
      </c>
      <c r="AT163" s="219">
        <f>INDEX(InputsB!AY:AY,MATCH($A163,InputsB!$A:$A,0))</f>
        <v>0</v>
      </c>
      <c r="AU163" s="54"/>
      <c r="AV163" s="219">
        <f>INDEX(InputsC!$G:$G,MATCH($A163,InputsC!$A:$A,0))</f>
        <v>0</v>
      </c>
      <c r="AW163" s="219">
        <f t="shared" si="38"/>
        <v>0</v>
      </c>
    </row>
    <row r="164" spans="1:49">
      <c r="A164" s="195" t="s">
        <v>392</v>
      </c>
      <c r="B164" s="195" t="str">
        <f>INDEX('Ref1'!$E:$E,MATCH(A164,'Ref1'!$A:$A,0))</f>
        <v>Lichfield</v>
      </c>
      <c r="C164" s="195" t="str">
        <f>INDEX('Ref1'!$F:$F,MATCH($A164,'Ref1'!$A:$A,0))</f>
        <v>E3421</v>
      </c>
      <c r="D164" s="240" t="str">
        <f>INDEX('Ref1'!$G:$G,MATCH($A164,'Ref1'!$A:$A,0))</f>
        <v>E6134</v>
      </c>
      <c r="E164" s="225">
        <f>INDEX(InputsD!$D:$D,MATCH($A164,InputsD!$A:$A,0))</f>
        <v>0</v>
      </c>
      <c r="G164" s="167">
        <f>INDEX(InputsA!R:R,MATCH($A164,InputsA!$A:$A,0))*$A$5+$E164*$A$5</f>
        <v>0</v>
      </c>
      <c r="H164" s="167">
        <f>INDEX(InputsA!S:S,MATCH($A164,InputsA!$A:$A,0))*$A$5+$E164*$A$5</f>
        <v>0</v>
      </c>
      <c r="I164" s="167">
        <f>INDEX(InputsA!T:T,MATCH($A164,InputsA!$A:$A,0))*$A$5+$E164*$A$5</f>
        <v>0</v>
      </c>
      <c r="J164" s="167">
        <f>INDEX(InputsA!U:U,MATCH($A164,InputsA!$A:$A,0))*$A$5+$E164*$A$5</f>
        <v>0</v>
      </c>
      <c r="K164" s="167">
        <f>INDEX(InputsA!V:V,MATCH($A164,InputsA!$A:$A,0))*$A$5+$E164*$A$5</f>
        <v>0</v>
      </c>
      <c r="L164" s="167">
        <f>INDEX(InputsA!W:W,MATCH($A164,InputsA!$A:$A,0))*$A$5+$E164*$A$5</f>
        <v>0</v>
      </c>
      <c r="M164" s="167">
        <f>INDEX(InputsA!X:X,MATCH($A164,InputsA!$A:$A,0))*$A$5+$E164*$A$5</f>
        <v>0</v>
      </c>
      <c r="N164" s="171">
        <f t="shared" si="36"/>
        <v>0</v>
      </c>
      <c r="O164" s="167">
        <f t="shared" si="37"/>
        <v>0</v>
      </c>
      <c r="P164" s="167">
        <f t="shared" si="39"/>
        <v>0</v>
      </c>
      <c r="Q164" s="167">
        <f t="shared" si="40"/>
        <v>0</v>
      </c>
      <c r="R164" s="167">
        <f t="shared" si="41"/>
        <v>0</v>
      </c>
      <c r="S164" s="167">
        <f t="shared" si="42"/>
        <v>0</v>
      </c>
      <c r="T164" s="167">
        <f t="shared" si="43"/>
        <v>0</v>
      </c>
      <c r="U164" s="167">
        <f t="shared" si="44"/>
        <v>0</v>
      </c>
      <c r="V164" s="167">
        <f t="shared" si="45"/>
        <v>0</v>
      </c>
      <c r="W164" s="167">
        <f t="shared" si="46"/>
        <v>0</v>
      </c>
      <c r="X164" s="167">
        <f t="shared" si="47"/>
        <v>0</v>
      </c>
      <c r="Y164" s="167">
        <f t="shared" si="48"/>
        <v>0</v>
      </c>
      <c r="Z164" s="167">
        <f t="shared" si="49"/>
        <v>0</v>
      </c>
      <c r="AA164" s="167">
        <f t="shared" si="50"/>
        <v>0</v>
      </c>
      <c r="AB164" s="167">
        <f t="shared" si="51"/>
        <v>0</v>
      </c>
      <c r="AC164" s="167">
        <f t="shared" si="52"/>
        <v>0</v>
      </c>
      <c r="AD164" s="36"/>
      <c r="AE164" s="219">
        <f>INDEX(InputsB!AJ:AJ,MATCH($A164,InputsB!$A:$A,0))</f>
        <v>0</v>
      </c>
      <c r="AF164" s="219">
        <f>INDEX(InputsB!AK:AK,MATCH($A164,InputsB!$A:$A,0))</f>
        <v>0</v>
      </c>
      <c r="AG164" s="219">
        <f>INDEX(InputsB!AL:AL,MATCH($A164,InputsB!$A:$A,0))</f>
        <v>0</v>
      </c>
      <c r="AH164" s="219">
        <f>INDEX(InputsB!AM:AM,MATCH($A164,InputsB!$A:$A,0))</f>
        <v>0</v>
      </c>
      <c r="AI164" s="219">
        <f>INDEX(InputsB!AN:AN,MATCH($A164,InputsB!$A:$A,0))</f>
        <v>0</v>
      </c>
      <c r="AJ164" s="219">
        <f>INDEX(InputsB!AO:AO,MATCH($A164,InputsB!$A:$A,0))</f>
        <v>0</v>
      </c>
      <c r="AK164" s="219">
        <f>INDEX(InputsB!AP:AP,MATCH($A164,InputsB!$A:$A,0))</f>
        <v>0</v>
      </c>
      <c r="AL164" s="219">
        <f>INDEX(InputsB!AQ:AQ,MATCH($A164,InputsB!$A:$A,0))</f>
        <v>0</v>
      </c>
      <c r="AM164" s="219">
        <f>INDEX(InputsB!AR:AR,MATCH($A164,InputsB!$A:$A,0))</f>
        <v>0</v>
      </c>
      <c r="AN164" s="219">
        <f>INDEX(InputsB!AS:AS,MATCH($A164,InputsB!$A:$A,0))</f>
        <v>0</v>
      </c>
      <c r="AO164" s="219">
        <f>INDEX(InputsB!AT:AT,MATCH($A164,InputsB!$A:$A,0))</f>
        <v>0</v>
      </c>
      <c r="AP164" s="219">
        <f>INDEX(InputsB!AU:AU,MATCH($A164,InputsB!$A:$A,0))</f>
        <v>0</v>
      </c>
      <c r="AQ164" s="219">
        <f>INDEX(InputsB!AV:AV,MATCH($A164,InputsB!$A:$A,0))</f>
        <v>0</v>
      </c>
      <c r="AR164" s="219">
        <f>INDEX(InputsB!AW:AW,MATCH($A164,InputsB!$A:$A,0))</f>
        <v>0</v>
      </c>
      <c r="AS164" s="219">
        <f>INDEX(InputsB!AX:AX,MATCH($A164,InputsB!$A:$A,0))</f>
        <v>0</v>
      </c>
      <c r="AT164" s="219">
        <f>INDEX(InputsB!AY:AY,MATCH($A164,InputsB!$A:$A,0))</f>
        <v>0</v>
      </c>
      <c r="AU164" s="54"/>
      <c r="AV164" s="219">
        <f>INDEX(InputsC!$G:$G,MATCH($A164,InputsC!$A:$A,0))</f>
        <v>0</v>
      </c>
      <c r="AW164" s="219">
        <f t="shared" si="38"/>
        <v>0</v>
      </c>
    </row>
    <row r="165" spans="1:49">
      <c r="A165" s="195" t="s">
        <v>394</v>
      </c>
      <c r="B165" s="195" t="str">
        <f>INDEX('Ref1'!$E:$E,MATCH(A165,'Ref1'!$A:$A,0))</f>
        <v>Lincoln</v>
      </c>
      <c r="C165" s="195" t="str">
        <f>INDEX('Ref1'!$F:$F,MATCH($A165,'Ref1'!$A:$A,0))</f>
        <v>E2520</v>
      </c>
      <c r="D165" s="240" t="str">
        <f>INDEX('Ref1'!$G:$G,MATCH($A165,'Ref1'!$A:$A,0))</f>
        <v>NA</v>
      </c>
      <c r="E165" s="225">
        <f>INDEX(InputsD!$D:$D,MATCH($A165,InputsD!$A:$A,0))</f>
        <v>0</v>
      </c>
      <c r="G165" s="167">
        <f>INDEX(InputsA!R:R,MATCH($A165,InputsA!$A:$A,0))*$A$5+$E165*$A$5</f>
        <v>0</v>
      </c>
      <c r="H165" s="167">
        <f>INDEX(InputsA!S:S,MATCH($A165,InputsA!$A:$A,0))*$A$5+$E165*$A$5</f>
        <v>0</v>
      </c>
      <c r="I165" s="167">
        <f>INDEX(InputsA!T:T,MATCH($A165,InputsA!$A:$A,0))*$A$5+$E165*$A$5</f>
        <v>0</v>
      </c>
      <c r="J165" s="167">
        <f>INDEX(InputsA!U:U,MATCH($A165,InputsA!$A:$A,0))*$A$5+$E165*$A$5</f>
        <v>0</v>
      </c>
      <c r="K165" s="167">
        <f>INDEX(InputsA!V:V,MATCH($A165,InputsA!$A:$A,0))*$A$5+$E165*$A$5</f>
        <v>0</v>
      </c>
      <c r="L165" s="167">
        <f>INDEX(InputsA!W:W,MATCH($A165,InputsA!$A:$A,0))*$A$5+$E165*$A$5</f>
        <v>0</v>
      </c>
      <c r="M165" s="167">
        <f>INDEX(InputsA!X:X,MATCH($A165,InputsA!$A:$A,0))*$A$5+$E165*$A$5</f>
        <v>0</v>
      </c>
      <c r="N165" s="171">
        <f t="shared" si="36"/>
        <v>0</v>
      </c>
      <c r="O165" s="167">
        <f t="shared" si="37"/>
        <v>0</v>
      </c>
      <c r="P165" s="167">
        <f t="shared" si="39"/>
        <v>0</v>
      </c>
      <c r="Q165" s="167">
        <f t="shared" si="40"/>
        <v>0</v>
      </c>
      <c r="R165" s="167">
        <f t="shared" si="41"/>
        <v>0</v>
      </c>
      <c r="S165" s="167">
        <f t="shared" si="42"/>
        <v>0</v>
      </c>
      <c r="T165" s="167">
        <f t="shared" si="43"/>
        <v>0</v>
      </c>
      <c r="U165" s="167">
        <f t="shared" si="44"/>
        <v>0</v>
      </c>
      <c r="V165" s="167">
        <f t="shared" si="45"/>
        <v>0</v>
      </c>
      <c r="W165" s="167">
        <f t="shared" si="46"/>
        <v>0</v>
      </c>
      <c r="X165" s="167">
        <f t="shared" si="47"/>
        <v>0</v>
      </c>
      <c r="Y165" s="167">
        <f t="shared" si="48"/>
        <v>0</v>
      </c>
      <c r="Z165" s="167">
        <f t="shared" si="49"/>
        <v>0</v>
      </c>
      <c r="AA165" s="167">
        <f t="shared" si="50"/>
        <v>0</v>
      </c>
      <c r="AB165" s="167">
        <f t="shared" si="51"/>
        <v>0</v>
      </c>
      <c r="AC165" s="167">
        <f t="shared" si="52"/>
        <v>0</v>
      </c>
      <c r="AD165" s="36"/>
      <c r="AE165" s="219">
        <f>INDEX(InputsB!AJ:AJ,MATCH($A165,InputsB!$A:$A,0))</f>
        <v>0</v>
      </c>
      <c r="AF165" s="219">
        <f>INDEX(InputsB!AK:AK,MATCH($A165,InputsB!$A:$A,0))</f>
        <v>0</v>
      </c>
      <c r="AG165" s="219">
        <f>INDEX(InputsB!AL:AL,MATCH($A165,InputsB!$A:$A,0))</f>
        <v>0</v>
      </c>
      <c r="AH165" s="219">
        <f>INDEX(InputsB!AM:AM,MATCH($A165,InputsB!$A:$A,0))</f>
        <v>0</v>
      </c>
      <c r="AI165" s="219">
        <f>INDEX(InputsB!AN:AN,MATCH($A165,InputsB!$A:$A,0))</f>
        <v>0</v>
      </c>
      <c r="AJ165" s="219">
        <f>INDEX(InputsB!AO:AO,MATCH($A165,InputsB!$A:$A,0))</f>
        <v>0</v>
      </c>
      <c r="AK165" s="219">
        <f>INDEX(InputsB!AP:AP,MATCH($A165,InputsB!$A:$A,0))</f>
        <v>0</v>
      </c>
      <c r="AL165" s="219">
        <f>INDEX(InputsB!AQ:AQ,MATCH($A165,InputsB!$A:$A,0))</f>
        <v>0</v>
      </c>
      <c r="AM165" s="219">
        <f>INDEX(InputsB!AR:AR,MATCH($A165,InputsB!$A:$A,0))</f>
        <v>0</v>
      </c>
      <c r="AN165" s="219">
        <f>INDEX(InputsB!AS:AS,MATCH($A165,InputsB!$A:$A,0))</f>
        <v>0</v>
      </c>
      <c r="AO165" s="219">
        <f>INDEX(InputsB!AT:AT,MATCH($A165,InputsB!$A:$A,0))</f>
        <v>0</v>
      </c>
      <c r="AP165" s="219">
        <f>INDEX(InputsB!AU:AU,MATCH($A165,InputsB!$A:$A,0))</f>
        <v>0</v>
      </c>
      <c r="AQ165" s="219">
        <f>INDEX(InputsB!AV:AV,MATCH($A165,InputsB!$A:$A,0))</f>
        <v>0</v>
      </c>
      <c r="AR165" s="219">
        <f>INDEX(InputsB!AW:AW,MATCH($A165,InputsB!$A:$A,0))</f>
        <v>0</v>
      </c>
      <c r="AS165" s="219">
        <f>INDEX(InputsB!AX:AX,MATCH($A165,InputsB!$A:$A,0))</f>
        <v>0</v>
      </c>
      <c r="AT165" s="219">
        <f>INDEX(InputsB!AY:AY,MATCH($A165,InputsB!$A:$A,0))</f>
        <v>0</v>
      </c>
      <c r="AU165" s="54"/>
      <c r="AV165" s="219">
        <f>INDEX(InputsC!$G:$G,MATCH($A165,InputsC!$A:$A,0))</f>
        <v>0</v>
      </c>
      <c r="AW165" s="219">
        <f t="shared" si="38"/>
        <v>0</v>
      </c>
    </row>
    <row r="166" spans="1:49">
      <c r="A166" s="195" t="s">
        <v>398</v>
      </c>
      <c r="B166" s="195" t="str">
        <f>INDEX('Ref1'!$E:$E,MATCH(A166,'Ref1'!$A:$A,0))</f>
        <v>Liverpool</v>
      </c>
      <c r="C166" s="195" t="str">
        <f>INDEX('Ref1'!$F:$F,MATCH($A166,'Ref1'!$A:$A,0))</f>
        <v>NA</v>
      </c>
      <c r="D166" s="240" t="str">
        <f>INDEX('Ref1'!$G:$G,MATCH($A166,'Ref1'!$A:$A,0))</f>
        <v>E6143</v>
      </c>
      <c r="E166" s="225">
        <f>INDEX(InputsD!$D:$D,MATCH($A166,InputsD!$A:$A,0))</f>
        <v>0</v>
      </c>
      <c r="G166" s="167">
        <f>INDEX(InputsA!R:R,MATCH($A166,InputsA!$A:$A,0))*$A$5+$E166*$A$5</f>
        <v>0</v>
      </c>
      <c r="H166" s="167">
        <f>INDEX(InputsA!S:S,MATCH($A166,InputsA!$A:$A,0))*$A$5+$E166*$A$5</f>
        <v>0</v>
      </c>
      <c r="I166" s="167">
        <f>INDEX(InputsA!T:T,MATCH($A166,InputsA!$A:$A,0))*$A$5+$E166*$A$5</f>
        <v>0</v>
      </c>
      <c r="J166" s="167">
        <f>INDEX(InputsA!U:U,MATCH($A166,InputsA!$A:$A,0))*$A$5+$E166*$A$5</f>
        <v>0</v>
      </c>
      <c r="K166" s="167">
        <f>INDEX(InputsA!V:V,MATCH($A166,InputsA!$A:$A,0))*$A$5+$E166*$A$5</f>
        <v>0</v>
      </c>
      <c r="L166" s="167">
        <f>INDEX(InputsA!W:W,MATCH($A166,InputsA!$A:$A,0))*$A$5+$E166*$A$5</f>
        <v>0</v>
      </c>
      <c r="M166" s="167">
        <f>INDEX(InputsA!X:X,MATCH($A166,InputsA!$A:$A,0))*$A$5+$E166*$A$5</f>
        <v>0</v>
      </c>
      <c r="N166" s="171">
        <f t="shared" si="36"/>
        <v>0</v>
      </c>
      <c r="O166" s="167">
        <f t="shared" si="37"/>
        <v>0</v>
      </c>
      <c r="P166" s="167">
        <f t="shared" si="39"/>
        <v>0</v>
      </c>
      <c r="Q166" s="167">
        <f t="shared" si="40"/>
        <v>0</v>
      </c>
      <c r="R166" s="167">
        <f t="shared" si="41"/>
        <v>0</v>
      </c>
      <c r="S166" s="167">
        <f t="shared" si="42"/>
        <v>0</v>
      </c>
      <c r="T166" s="167">
        <f t="shared" si="43"/>
        <v>0</v>
      </c>
      <c r="U166" s="167">
        <f t="shared" si="44"/>
        <v>0</v>
      </c>
      <c r="V166" s="167">
        <f t="shared" si="45"/>
        <v>0</v>
      </c>
      <c r="W166" s="167">
        <f t="shared" si="46"/>
        <v>0</v>
      </c>
      <c r="X166" s="167">
        <f t="shared" si="47"/>
        <v>0</v>
      </c>
      <c r="Y166" s="167">
        <f t="shared" si="48"/>
        <v>0</v>
      </c>
      <c r="Z166" s="167">
        <f t="shared" si="49"/>
        <v>0</v>
      </c>
      <c r="AA166" s="167">
        <f t="shared" si="50"/>
        <v>0</v>
      </c>
      <c r="AB166" s="167">
        <f t="shared" si="51"/>
        <v>0</v>
      </c>
      <c r="AC166" s="167">
        <f t="shared" si="52"/>
        <v>0</v>
      </c>
      <c r="AD166" s="36"/>
      <c r="AE166" s="219">
        <f>INDEX(InputsB!AJ:AJ,MATCH($A166,InputsB!$A:$A,0))</f>
        <v>0</v>
      </c>
      <c r="AF166" s="219">
        <f>INDEX(InputsB!AK:AK,MATCH($A166,InputsB!$A:$A,0))</f>
        <v>0</v>
      </c>
      <c r="AG166" s="219">
        <f>INDEX(InputsB!AL:AL,MATCH($A166,InputsB!$A:$A,0))</f>
        <v>0</v>
      </c>
      <c r="AH166" s="219">
        <f>INDEX(InputsB!AM:AM,MATCH($A166,InputsB!$A:$A,0))</f>
        <v>0</v>
      </c>
      <c r="AI166" s="219">
        <f>INDEX(InputsB!AN:AN,MATCH($A166,InputsB!$A:$A,0))</f>
        <v>0</v>
      </c>
      <c r="AJ166" s="219">
        <f>INDEX(InputsB!AO:AO,MATCH($A166,InputsB!$A:$A,0))</f>
        <v>0</v>
      </c>
      <c r="AK166" s="219">
        <f>INDEX(InputsB!AP:AP,MATCH($A166,InputsB!$A:$A,0))</f>
        <v>0</v>
      </c>
      <c r="AL166" s="219">
        <f>INDEX(InputsB!AQ:AQ,MATCH($A166,InputsB!$A:$A,0))</f>
        <v>0</v>
      </c>
      <c r="AM166" s="219">
        <f>INDEX(InputsB!AR:AR,MATCH($A166,InputsB!$A:$A,0))</f>
        <v>0</v>
      </c>
      <c r="AN166" s="219">
        <f>INDEX(InputsB!AS:AS,MATCH($A166,InputsB!$A:$A,0))</f>
        <v>0</v>
      </c>
      <c r="AO166" s="219">
        <f>INDEX(InputsB!AT:AT,MATCH($A166,InputsB!$A:$A,0))</f>
        <v>0</v>
      </c>
      <c r="AP166" s="219">
        <f>INDEX(InputsB!AU:AU,MATCH($A166,InputsB!$A:$A,0))</f>
        <v>0</v>
      </c>
      <c r="AQ166" s="219">
        <f>INDEX(InputsB!AV:AV,MATCH($A166,InputsB!$A:$A,0))</f>
        <v>0</v>
      </c>
      <c r="AR166" s="219">
        <f>INDEX(InputsB!AW:AW,MATCH($A166,InputsB!$A:$A,0))</f>
        <v>0</v>
      </c>
      <c r="AS166" s="219">
        <f>INDEX(InputsB!AX:AX,MATCH($A166,InputsB!$A:$A,0))</f>
        <v>0</v>
      </c>
      <c r="AT166" s="219">
        <f>INDEX(InputsB!AY:AY,MATCH($A166,InputsB!$A:$A,0))</f>
        <v>0</v>
      </c>
      <c r="AU166" s="54"/>
      <c r="AV166" s="219">
        <f>INDEX(InputsC!$G:$G,MATCH($A166,InputsC!$A:$A,0))</f>
        <v>0</v>
      </c>
      <c r="AW166" s="219">
        <f t="shared" si="38"/>
        <v>0</v>
      </c>
    </row>
    <row r="167" spans="1:49">
      <c r="A167" s="195" t="s">
        <v>400</v>
      </c>
      <c r="B167" s="195" t="str">
        <f>INDEX('Ref1'!$E:$E,MATCH(A167,'Ref1'!$A:$A,0))</f>
        <v>Luton</v>
      </c>
      <c r="C167" s="195" t="str">
        <f>INDEX('Ref1'!$F:$F,MATCH($A167,'Ref1'!$A:$A,0))</f>
        <v>NA</v>
      </c>
      <c r="D167" s="240" t="str">
        <f>INDEX('Ref1'!$G:$G,MATCH($A167,'Ref1'!$A:$A,0))</f>
        <v>E6102</v>
      </c>
      <c r="E167" s="225">
        <f>INDEX(InputsD!$D:$D,MATCH($A167,InputsD!$A:$A,0))</f>
        <v>0</v>
      </c>
      <c r="G167" s="167">
        <f>INDEX(InputsA!R:R,MATCH($A167,InputsA!$A:$A,0))*$A$5+$E167*$A$5</f>
        <v>0</v>
      </c>
      <c r="H167" s="167">
        <f>INDEX(InputsA!S:S,MATCH($A167,InputsA!$A:$A,0))*$A$5+$E167*$A$5</f>
        <v>0</v>
      </c>
      <c r="I167" s="167">
        <f>INDEX(InputsA!T:T,MATCH($A167,InputsA!$A:$A,0))*$A$5+$E167*$A$5</f>
        <v>0</v>
      </c>
      <c r="J167" s="167">
        <f>INDEX(InputsA!U:U,MATCH($A167,InputsA!$A:$A,0))*$A$5+$E167*$A$5</f>
        <v>0</v>
      </c>
      <c r="K167" s="167">
        <f>INDEX(InputsA!V:V,MATCH($A167,InputsA!$A:$A,0))*$A$5+$E167*$A$5</f>
        <v>0</v>
      </c>
      <c r="L167" s="167">
        <f>INDEX(InputsA!W:W,MATCH($A167,InputsA!$A:$A,0))*$A$5+$E167*$A$5</f>
        <v>0</v>
      </c>
      <c r="M167" s="167">
        <f>INDEX(InputsA!X:X,MATCH($A167,InputsA!$A:$A,0))*$A$5+$E167*$A$5</f>
        <v>0</v>
      </c>
      <c r="N167" s="171">
        <f t="shared" si="36"/>
        <v>0</v>
      </c>
      <c r="O167" s="167">
        <f t="shared" si="37"/>
        <v>0</v>
      </c>
      <c r="P167" s="167">
        <f t="shared" si="39"/>
        <v>0</v>
      </c>
      <c r="Q167" s="167">
        <f t="shared" si="40"/>
        <v>0</v>
      </c>
      <c r="R167" s="167">
        <f t="shared" si="41"/>
        <v>0</v>
      </c>
      <c r="S167" s="167">
        <f t="shared" si="42"/>
        <v>0</v>
      </c>
      <c r="T167" s="167">
        <f t="shared" si="43"/>
        <v>0</v>
      </c>
      <c r="U167" s="167">
        <f t="shared" si="44"/>
        <v>0</v>
      </c>
      <c r="V167" s="167">
        <f t="shared" si="45"/>
        <v>0</v>
      </c>
      <c r="W167" s="167">
        <f t="shared" si="46"/>
        <v>0</v>
      </c>
      <c r="X167" s="167">
        <f t="shared" si="47"/>
        <v>0</v>
      </c>
      <c r="Y167" s="167">
        <f t="shared" si="48"/>
        <v>0</v>
      </c>
      <c r="Z167" s="167">
        <f t="shared" si="49"/>
        <v>0</v>
      </c>
      <c r="AA167" s="167">
        <f t="shared" si="50"/>
        <v>0</v>
      </c>
      <c r="AB167" s="167">
        <f t="shared" si="51"/>
        <v>0</v>
      </c>
      <c r="AC167" s="167">
        <f t="shared" si="52"/>
        <v>0</v>
      </c>
      <c r="AD167" s="36"/>
      <c r="AE167" s="219">
        <f>INDEX(InputsB!AJ:AJ,MATCH($A167,InputsB!$A:$A,0))</f>
        <v>0</v>
      </c>
      <c r="AF167" s="219">
        <f>INDEX(InputsB!AK:AK,MATCH($A167,InputsB!$A:$A,0))</f>
        <v>0</v>
      </c>
      <c r="AG167" s="219">
        <f>INDEX(InputsB!AL:AL,MATCH($A167,InputsB!$A:$A,0))</f>
        <v>0</v>
      </c>
      <c r="AH167" s="219">
        <f>INDEX(InputsB!AM:AM,MATCH($A167,InputsB!$A:$A,0))</f>
        <v>0</v>
      </c>
      <c r="AI167" s="219">
        <f>INDEX(InputsB!AN:AN,MATCH($A167,InputsB!$A:$A,0))</f>
        <v>0</v>
      </c>
      <c r="AJ167" s="219">
        <f>INDEX(InputsB!AO:AO,MATCH($A167,InputsB!$A:$A,0))</f>
        <v>0</v>
      </c>
      <c r="AK167" s="219">
        <f>INDEX(InputsB!AP:AP,MATCH($A167,InputsB!$A:$A,0))</f>
        <v>0</v>
      </c>
      <c r="AL167" s="219">
        <f>INDEX(InputsB!AQ:AQ,MATCH($A167,InputsB!$A:$A,0))</f>
        <v>0</v>
      </c>
      <c r="AM167" s="219">
        <f>INDEX(InputsB!AR:AR,MATCH($A167,InputsB!$A:$A,0))</f>
        <v>0</v>
      </c>
      <c r="AN167" s="219">
        <f>INDEX(InputsB!AS:AS,MATCH($A167,InputsB!$A:$A,0))</f>
        <v>0</v>
      </c>
      <c r="AO167" s="219">
        <f>INDEX(InputsB!AT:AT,MATCH($A167,InputsB!$A:$A,0))</f>
        <v>0</v>
      </c>
      <c r="AP167" s="219">
        <f>INDEX(InputsB!AU:AU,MATCH($A167,InputsB!$A:$A,0))</f>
        <v>0</v>
      </c>
      <c r="AQ167" s="219">
        <f>INDEX(InputsB!AV:AV,MATCH($A167,InputsB!$A:$A,0))</f>
        <v>0</v>
      </c>
      <c r="AR167" s="219">
        <f>INDEX(InputsB!AW:AW,MATCH($A167,InputsB!$A:$A,0))</f>
        <v>0</v>
      </c>
      <c r="AS167" s="219">
        <f>INDEX(InputsB!AX:AX,MATCH($A167,InputsB!$A:$A,0))</f>
        <v>0</v>
      </c>
      <c r="AT167" s="219">
        <f>INDEX(InputsB!AY:AY,MATCH($A167,InputsB!$A:$A,0))</f>
        <v>0</v>
      </c>
      <c r="AU167" s="54"/>
      <c r="AV167" s="219">
        <f>INDEX(InputsC!$G:$G,MATCH($A167,InputsC!$A:$A,0))</f>
        <v>0</v>
      </c>
      <c r="AW167" s="219">
        <f t="shared" si="38"/>
        <v>0</v>
      </c>
    </row>
    <row r="168" spans="1:49">
      <c r="A168" s="195" t="s">
        <v>402</v>
      </c>
      <c r="B168" s="195" t="str">
        <f>INDEX('Ref1'!$E:$E,MATCH(A168,'Ref1'!$A:$A,0))</f>
        <v>Maidstone</v>
      </c>
      <c r="C168" s="195" t="str">
        <f>INDEX('Ref1'!$F:$F,MATCH($A168,'Ref1'!$A:$A,0))</f>
        <v>E2221</v>
      </c>
      <c r="D168" s="240" t="str">
        <f>INDEX('Ref1'!$G:$G,MATCH($A168,'Ref1'!$A:$A,0))</f>
        <v>E6122</v>
      </c>
      <c r="E168" s="225">
        <f>INDEX(InputsD!$D:$D,MATCH($A168,InputsD!$A:$A,0))</f>
        <v>0</v>
      </c>
      <c r="G168" s="167">
        <f>INDEX(InputsA!R:R,MATCH($A168,InputsA!$A:$A,0))*$A$5+$E168*$A$5</f>
        <v>0</v>
      </c>
      <c r="H168" s="167">
        <f>INDEX(InputsA!S:S,MATCH($A168,InputsA!$A:$A,0))*$A$5+$E168*$A$5</f>
        <v>0</v>
      </c>
      <c r="I168" s="167">
        <f>INDEX(InputsA!T:T,MATCH($A168,InputsA!$A:$A,0))*$A$5+$E168*$A$5</f>
        <v>0</v>
      </c>
      <c r="J168" s="167">
        <f>INDEX(InputsA!U:U,MATCH($A168,InputsA!$A:$A,0))*$A$5+$E168*$A$5</f>
        <v>0</v>
      </c>
      <c r="K168" s="167">
        <f>INDEX(InputsA!V:V,MATCH($A168,InputsA!$A:$A,0))*$A$5+$E168*$A$5</f>
        <v>0</v>
      </c>
      <c r="L168" s="167">
        <f>INDEX(InputsA!W:W,MATCH($A168,InputsA!$A:$A,0))*$A$5+$E168*$A$5</f>
        <v>0</v>
      </c>
      <c r="M168" s="167">
        <f>INDEX(InputsA!X:X,MATCH($A168,InputsA!$A:$A,0))*$A$5+$E168*$A$5</f>
        <v>0</v>
      </c>
      <c r="N168" s="171">
        <f t="shared" si="36"/>
        <v>0</v>
      </c>
      <c r="O168" s="167">
        <f t="shared" si="37"/>
        <v>0</v>
      </c>
      <c r="P168" s="167">
        <f t="shared" si="39"/>
        <v>0</v>
      </c>
      <c r="Q168" s="167">
        <f t="shared" si="40"/>
        <v>0</v>
      </c>
      <c r="R168" s="167">
        <f t="shared" si="41"/>
        <v>0</v>
      </c>
      <c r="S168" s="167">
        <f t="shared" si="42"/>
        <v>0</v>
      </c>
      <c r="T168" s="167">
        <f t="shared" si="43"/>
        <v>0</v>
      </c>
      <c r="U168" s="167">
        <f t="shared" si="44"/>
        <v>0</v>
      </c>
      <c r="V168" s="167">
        <f t="shared" si="45"/>
        <v>0</v>
      </c>
      <c r="W168" s="167">
        <f t="shared" si="46"/>
        <v>0</v>
      </c>
      <c r="X168" s="167">
        <f t="shared" si="47"/>
        <v>0</v>
      </c>
      <c r="Y168" s="167">
        <f t="shared" si="48"/>
        <v>0</v>
      </c>
      <c r="Z168" s="167">
        <f t="shared" si="49"/>
        <v>0</v>
      </c>
      <c r="AA168" s="167">
        <f t="shared" si="50"/>
        <v>0</v>
      </c>
      <c r="AB168" s="167">
        <f t="shared" si="51"/>
        <v>0</v>
      </c>
      <c r="AC168" s="167">
        <f t="shared" si="52"/>
        <v>0</v>
      </c>
      <c r="AD168" s="36"/>
      <c r="AE168" s="219">
        <f>INDEX(InputsB!AJ:AJ,MATCH($A168,InputsB!$A:$A,0))</f>
        <v>0</v>
      </c>
      <c r="AF168" s="219">
        <f>INDEX(InputsB!AK:AK,MATCH($A168,InputsB!$A:$A,0))</f>
        <v>0</v>
      </c>
      <c r="AG168" s="219">
        <f>INDEX(InputsB!AL:AL,MATCH($A168,InputsB!$A:$A,0))</f>
        <v>0</v>
      </c>
      <c r="AH168" s="219">
        <f>INDEX(InputsB!AM:AM,MATCH($A168,InputsB!$A:$A,0))</f>
        <v>0</v>
      </c>
      <c r="AI168" s="219">
        <f>INDEX(InputsB!AN:AN,MATCH($A168,InputsB!$A:$A,0))</f>
        <v>0</v>
      </c>
      <c r="AJ168" s="219">
        <f>INDEX(InputsB!AO:AO,MATCH($A168,InputsB!$A:$A,0))</f>
        <v>0</v>
      </c>
      <c r="AK168" s="219">
        <f>INDEX(InputsB!AP:AP,MATCH($A168,InputsB!$A:$A,0))</f>
        <v>0</v>
      </c>
      <c r="AL168" s="219">
        <f>INDEX(InputsB!AQ:AQ,MATCH($A168,InputsB!$A:$A,0))</f>
        <v>0</v>
      </c>
      <c r="AM168" s="219">
        <f>INDEX(InputsB!AR:AR,MATCH($A168,InputsB!$A:$A,0))</f>
        <v>0</v>
      </c>
      <c r="AN168" s="219">
        <f>INDEX(InputsB!AS:AS,MATCH($A168,InputsB!$A:$A,0))</f>
        <v>0</v>
      </c>
      <c r="AO168" s="219">
        <f>INDEX(InputsB!AT:AT,MATCH($A168,InputsB!$A:$A,0))</f>
        <v>0</v>
      </c>
      <c r="AP168" s="219">
        <f>INDEX(InputsB!AU:AU,MATCH($A168,InputsB!$A:$A,0))</f>
        <v>0</v>
      </c>
      <c r="AQ168" s="219">
        <f>INDEX(InputsB!AV:AV,MATCH($A168,InputsB!$A:$A,0))</f>
        <v>0</v>
      </c>
      <c r="AR168" s="219">
        <f>INDEX(InputsB!AW:AW,MATCH($A168,InputsB!$A:$A,0))</f>
        <v>0</v>
      </c>
      <c r="AS168" s="219">
        <f>INDEX(InputsB!AX:AX,MATCH($A168,InputsB!$A:$A,0))</f>
        <v>0</v>
      </c>
      <c r="AT168" s="219">
        <f>INDEX(InputsB!AY:AY,MATCH($A168,InputsB!$A:$A,0))</f>
        <v>0</v>
      </c>
      <c r="AU168" s="54"/>
      <c r="AV168" s="219">
        <f>INDEX(InputsC!$G:$G,MATCH($A168,InputsC!$A:$A,0))</f>
        <v>0</v>
      </c>
      <c r="AW168" s="219">
        <f t="shared" si="38"/>
        <v>0</v>
      </c>
    </row>
    <row r="169" spans="1:49">
      <c r="A169" s="195" t="s">
        <v>404</v>
      </c>
      <c r="B169" s="195" t="str">
        <f>INDEX('Ref1'!$E:$E,MATCH(A169,'Ref1'!$A:$A,0))</f>
        <v>Maldon</v>
      </c>
      <c r="C169" s="195" t="str">
        <f>INDEX('Ref1'!$F:$F,MATCH($A169,'Ref1'!$A:$A,0))</f>
        <v>E1521</v>
      </c>
      <c r="D169" s="240" t="str">
        <f>INDEX('Ref1'!$G:$G,MATCH($A169,'Ref1'!$A:$A,0))</f>
        <v>E6115</v>
      </c>
      <c r="E169" s="225">
        <f>INDEX(InputsD!$D:$D,MATCH($A169,InputsD!$A:$A,0))</f>
        <v>0</v>
      </c>
      <c r="G169" s="167">
        <f>INDEX(InputsA!R:R,MATCH($A169,InputsA!$A:$A,0))*$A$5+$E169*$A$5</f>
        <v>0</v>
      </c>
      <c r="H169" s="167">
        <f>INDEX(InputsA!S:S,MATCH($A169,InputsA!$A:$A,0))*$A$5+$E169*$A$5</f>
        <v>0</v>
      </c>
      <c r="I169" s="167">
        <f>INDEX(InputsA!T:T,MATCH($A169,InputsA!$A:$A,0))*$A$5+$E169*$A$5</f>
        <v>0</v>
      </c>
      <c r="J169" s="167">
        <f>INDEX(InputsA!U:U,MATCH($A169,InputsA!$A:$A,0))*$A$5+$E169*$A$5</f>
        <v>0</v>
      </c>
      <c r="K169" s="167">
        <f>INDEX(InputsA!V:V,MATCH($A169,InputsA!$A:$A,0))*$A$5+$E169*$A$5</f>
        <v>0</v>
      </c>
      <c r="L169" s="167">
        <f>INDEX(InputsA!W:W,MATCH($A169,InputsA!$A:$A,0))*$A$5+$E169*$A$5</f>
        <v>0</v>
      </c>
      <c r="M169" s="167">
        <f>INDEX(InputsA!X:X,MATCH($A169,InputsA!$A:$A,0))*$A$5+$E169*$A$5</f>
        <v>0</v>
      </c>
      <c r="N169" s="171">
        <f t="shared" si="36"/>
        <v>0</v>
      </c>
      <c r="O169" s="167">
        <f t="shared" si="37"/>
        <v>0</v>
      </c>
      <c r="P169" s="167">
        <f t="shared" si="39"/>
        <v>0</v>
      </c>
      <c r="Q169" s="167">
        <f t="shared" si="40"/>
        <v>0</v>
      </c>
      <c r="R169" s="167">
        <f t="shared" si="41"/>
        <v>0</v>
      </c>
      <c r="S169" s="167">
        <f t="shared" si="42"/>
        <v>0</v>
      </c>
      <c r="T169" s="167">
        <f t="shared" si="43"/>
        <v>0</v>
      </c>
      <c r="U169" s="167">
        <f t="shared" si="44"/>
        <v>0</v>
      </c>
      <c r="V169" s="167">
        <f t="shared" si="45"/>
        <v>0</v>
      </c>
      <c r="W169" s="167">
        <f t="shared" si="46"/>
        <v>0</v>
      </c>
      <c r="X169" s="167">
        <f t="shared" si="47"/>
        <v>0</v>
      </c>
      <c r="Y169" s="167">
        <f t="shared" si="48"/>
        <v>0</v>
      </c>
      <c r="Z169" s="167">
        <f t="shared" si="49"/>
        <v>0</v>
      </c>
      <c r="AA169" s="167">
        <f t="shared" si="50"/>
        <v>0</v>
      </c>
      <c r="AB169" s="167">
        <f t="shared" si="51"/>
        <v>0</v>
      </c>
      <c r="AC169" s="167">
        <f t="shared" si="52"/>
        <v>0</v>
      </c>
      <c r="AD169" s="36"/>
      <c r="AE169" s="219">
        <f>INDEX(InputsB!AJ:AJ,MATCH($A169,InputsB!$A:$A,0))</f>
        <v>0</v>
      </c>
      <c r="AF169" s="219">
        <f>INDEX(InputsB!AK:AK,MATCH($A169,InputsB!$A:$A,0))</f>
        <v>0</v>
      </c>
      <c r="AG169" s="219">
        <f>INDEX(InputsB!AL:AL,MATCH($A169,InputsB!$A:$A,0))</f>
        <v>0</v>
      </c>
      <c r="AH169" s="219">
        <f>INDEX(InputsB!AM:AM,MATCH($A169,InputsB!$A:$A,0))</f>
        <v>0</v>
      </c>
      <c r="AI169" s="219">
        <f>INDEX(InputsB!AN:AN,MATCH($A169,InputsB!$A:$A,0))</f>
        <v>0</v>
      </c>
      <c r="AJ169" s="219">
        <f>INDEX(InputsB!AO:AO,MATCH($A169,InputsB!$A:$A,0))</f>
        <v>0</v>
      </c>
      <c r="AK169" s="219">
        <f>INDEX(InputsB!AP:AP,MATCH($A169,InputsB!$A:$A,0))</f>
        <v>0</v>
      </c>
      <c r="AL169" s="219">
        <f>INDEX(InputsB!AQ:AQ,MATCH($A169,InputsB!$A:$A,0))</f>
        <v>0</v>
      </c>
      <c r="AM169" s="219">
        <f>INDEX(InputsB!AR:AR,MATCH($A169,InputsB!$A:$A,0))</f>
        <v>0</v>
      </c>
      <c r="AN169" s="219">
        <f>INDEX(InputsB!AS:AS,MATCH($A169,InputsB!$A:$A,0))</f>
        <v>0</v>
      </c>
      <c r="AO169" s="219">
        <f>INDEX(InputsB!AT:AT,MATCH($A169,InputsB!$A:$A,0))</f>
        <v>0</v>
      </c>
      <c r="AP169" s="219">
        <f>INDEX(InputsB!AU:AU,MATCH($A169,InputsB!$A:$A,0))</f>
        <v>0</v>
      </c>
      <c r="AQ169" s="219">
        <f>INDEX(InputsB!AV:AV,MATCH($A169,InputsB!$A:$A,0))</f>
        <v>0</v>
      </c>
      <c r="AR169" s="219">
        <f>INDEX(InputsB!AW:AW,MATCH($A169,InputsB!$A:$A,0))</f>
        <v>0</v>
      </c>
      <c r="AS169" s="219">
        <f>INDEX(InputsB!AX:AX,MATCH($A169,InputsB!$A:$A,0))</f>
        <v>0</v>
      </c>
      <c r="AT169" s="219">
        <f>INDEX(InputsB!AY:AY,MATCH($A169,InputsB!$A:$A,0))</f>
        <v>0</v>
      </c>
      <c r="AU169" s="54"/>
      <c r="AV169" s="219">
        <f>INDEX(InputsC!$G:$G,MATCH($A169,InputsC!$A:$A,0))</f>
        <v>0</v>
      </c>
      <c r="AW169" s="219">
        <f t="shared" si="38"/>
        <v>0</v>
      </c>
    </row>
    <row r="170" spans="1:49">
      <c r="A170" s="195" t="s">
        <v>406</v>
      </c>
      <c r="B170" s="195" t="str">
        <f>INDEX('Ref1'!$E:$E,MATCH(A170,'Ref1'!$A:$A,0))</f>
        <v>Malvern Hills</v>
      </c>
      <c r="C170" s="195" t="str">
        <f>INDEX('Ref1'!$F:$F,MATCH($A170,'Ref1'!$A:$A,0))</f>
        <v>E1821</v>
      </c>
      <c r="D170" s="240" t="str">
        <f>INDEX('Ref1'!$G:$G,MATCH($A170,'Ref1'!$A:$A,0))</f>
        <v>E6118</v>
      </c>
      <c r="E170" s="225">
        <f>INDEX(InputsD!$D:$D,MATCH($A170,InputsD!$A:$A,0))</f>
        <v>0</v>
      </c>
      <c r="G170" s="167">
        <f>INDEX(InputsA!R:R,MATCH($A170,InputsA!$A:$A,0))*$A$5+$E170*$A$5</f>
        <v>0</v>
      </c>
      <c r="H170" s="167">
        <f>INDEX(InputsA!S:S,MATCH($A170,InputsA!$A:$A,0))*$A$5+$E170*$A$5</f>
        <v>0</v>
      </c>
      <c r="I170" s="167">
        <f>INDEX(InputsA!T:T,MATCH($A170,InputsA!$A:$A,0))*$A$5+$E170*$A$5</f>
        <v>0</v>
      </c>
      <c r="J170" s="167">
        <f>INDEX(InputsA!U:U,MATCH($A170,InputsA!$A:$A,0))*$A$5+$E170*$A$5</f>
        <v>0</v>
      </c>
      <c r="K170" s="167">
        <f>INDEX(InputsA!V:V,MATCH($A170,InputsA!$A:$A,0))*$A$5+$E170*$A$5</f>
        <v>0</v>
      </c>
      <c r="L170" s="167">
        <f>INDEX(InputsA!W:W,MATCH($A170,InputsA!$A:$A,0))*$A$5+$E170*$A$5</f>
        <v>0</v>
      </c>
      <c r="M170" s="167">
        <f>INDEX(InputsA!X:X,MATCH($A170,InputsA!$A:$A,0))*$A$5+$E170*$A$5</f>
        <v>0</v>
      </c>
      <c r="N170" s="171">
        <f t="shared" si="36"/>
        <v>0</v>
      </c>
      <c r="O170" s="167">
        <f t="shared" si="37"/>
        <v>0</v>
      </c>
      <c r="P170" s="167">
        <f t="shared" si="39"/>
        <v>0</v>
      </c>
      <c r="Q170" s="167">
        <f t="shared" si="40"/>
        <v>0</v>
      </c>
      <c r="R170" s="167">
        <f t="shared" si="41"/>
        <v>0</v>
      </c>
      <c r="S170" s="167">
        <f t="shared" si="42"/>
        <v>0</v>
      </c>
      <c r="T170" s="167">
        <f t="shared" si="43"/>
        <v>0</v>
      </c>
      <c r="U170" s="167">
        <f t="shared" si="44"/>
        <v>0</v>
      </c>
      <c r="V170" s="167">
        <f t="shared" si="45"/>
        <v>0</v>
      </c>
      <c r="W170" s="167">
        <f t="shared" si="46"/>
        <v>0</v>
      </c>
      <c r="X170" s="167">
        <f t="shared" si="47"/>
        <v>0</v>
      </c>
      <c r="Y170" s="167">
        <f t="shared" si="48"/>
        <v>0</v>
      </c>
      <c r="Z170" s="167">
        <f t="shared" si="49"/>
        <v>0</v>
      </c>
      <c r="AA170" s="167">
        <f t="shared" si="50"/>
        <v>0</v>
      </c>
      <c r="AB170" s="167">
        <f t="shared" si="51"/>
        <v>0</v>
      </c>
      <c r="AC170" s="167">
        <f t="shared" si="52"/>
        <v>0</v>
      </c>
      <c r="AD170" s="36"/>
      <c r="AE170" s="219">
        <f>INDEX(InputsB!AJ:AJ,MATCH($A170,InputsB!$A:$A,0))</f>
        <v>0</v>
      </c>
      <c r="AF170" s="219">
        <f>INDEX(InputsB!AK:AK,MATCH($A170,InputsB!$A:$A,0))</f>
        <v>0</v>
      </c>
      <c r="AG170" s="219">
        <f>INDEX(InputsB!AL:AL,MATCH($A170,InputsB!$A:$A,0))</f>
        <v>0</v>
      </c>
      <c r="AH170" s="219">
        <f>INDEX(InputsB!AM:AM,MATCH($A170,InputsB!$A:$A,0))</f>
        <v>0</v>
      </c>
      <c r="AI170" s="219">
        <f>INDEX(InputsB!AN:AN,MATCH($A170,InputsB!$A:$A,0))</f>
        <v>0</v>
      </c>
      <c r="AJ170" s="219">
        <f>INDEX(InputsB!AO:AO,MATCH($A170,InputsB!$A:$A,0))</f>
        <v>0</v>
      </c>
      <c r="AK170" s="219">
        <f>INDEX(InputsB!AP:AP,MATCH($A170,InputsB!$A:$A,0))</f>
        <v>0</v>
      </c>
      <c r="AL170" s="219">
        <f>INDEX(InputsB!AQ:AQ,MATCH($A170,InputsB!$A:$A,0))</f>
        <v>0</v>
      </c>
      <c r="AM170" s="219">
        <f>INDEX(InputsB!AR:AR,MATCH($A170,InputsB!$A:$A,0))</f>
        <v>0</v>
      </c>
      <c r="AN170" s="219">
        <f>INDEX(InputsB!AS:AS,MATCH($A170,InputsB!$A:$A,0))</f>
        <v>0</v>
      </c>
      <c r="AO170" s="219">
        <f>INDEX(InputsB!AT:AT,MATCH($A170,InputsB!$A:$A,0))</f>
        <v>0</v>
      </c>
      <c r="AP170" s="219">
        <f>INDEX(InputsB!AU:AU,MATCH($A170,InputsB!$A:$A,0))</f>
        <v>0</v>
      </c>
      <c r="AQ170" s="219">
        <f>INDEX(InputsB!AV:AV,MATCH($A170,InputsB!$A:$A,0))</f>
        <v>0</v>
      </c>
      <c r="AR170" s="219">
        <f>INDEX(InputsB!AW:AW,MATCH($A170,InputsB!$A:$A,0))</f>
        <v>0</v>
      </c>
      <c r="AS170" s="219">
        <f>INDEX(InputsB!AX:AX,MATCH($A170,InputsB!$A:$A,0))</f>
        <v>0</v>
      </c>
      <c r="AT170" s="219">
        <f>INDEX(InputsB!AY:AY,MATCH($A170,InputsB!$A:$A,0))</f>
        <v>0</v>
      </c>
      <c r="AU170" s="54"/>
      <c r="AV170" s="219">
        <f>INDEX(InputsC!$G:$G,MATCH($A170,InputsC!$A:$A,0))</f>
        <v>0</v>
      </c>
      <c r="AW170" s="219">
        <f t="shared" si="38"/>
        <v>0</v>
      </c>
    </row>
    <row r="171" spans="1:49">
      <c r="A171" s="195" t="s">
        <v>408</v>
      </c>
      <c r="B171" s="195" t="str">
        <f>INDEX('Ref1'!$E:$E,MATCH(A171,'Ref1'!$A:$A,0))</f>
        <v>Manchester</v>
      </c>
      <c r="C171" s="195" t="str">
        <f>INDEX('Ref1'!$F:$F,MATCH($A171,'Ref1'!$A:$A,0))</f>
        <v>NA</v>
      </c>
      <c r="D171" s="240" t="str">
        <f>INDEX('Ref1'!$G:$G,MATCH($A171,'Ref1'!$A:$A,0))</f>
        <v>E6348</v>
      </c>
      <c r="E171" s="225">
        <f>INDEX(InputsD!$D:$D,MATCH($A171,InputsD!$A:$A,0))</f>
        <v>0</v>
      </c>
      <c r="G171" s="167">
        <f>INDEX(InputsA!R:R,MATCH($A171,InputsA!$A:$A,0))*$A$5+$E171*$A$5</f>
        <v>0</v>
      </c>
      <c r="H171" s="167">
        <f>INDEX(InputsA!S:S,MATCH($A171,InputsA!$A:$A,0))*$A$5+$E171*$A$5</f>
        <v>0</v>
      </c>
      <c r="I171" s="167">
        <f>INDEX(InputsA!T:T,MATCH($A171,InputsA!$A:$A,0))*$A$5+$E171*$A$5</f>
        <v>0</v>
      </c>
      <c r="J171" s="167">
        <f>INDEX(InputsA!U:U,MATCH($A171,InputsA!$A:$A,0))*$A$5+$E171*$A$5</f>
        <v>0</v>
      </c>
      <c r="K171" s="167">
        <f>INDEX(InputsA!V:V,MATCH($A171,InputsA!$A:$A,0))*$A$5+$E171*$A$5</f>
        <v>0</v>
      </c>
      <c r="L171" s="167">
        <f>INDEX(InputsA!W:W,MATCH($A171,InputsA!$A:$A,0))*$A$5+$E171*$A$5</f>
        <v>0</v>
      </c>
      <c r="M171" s="167">
        <f>INDEX(InputsA!X:X,MATCH($A171,InputsA!$A:$A,0))*$A$5+$E171*$A$5</f>
        <v>0</v>
      </c>
      <c r="N171" s="171">
        <f t="shared" si="36"/>
        <v>0</v>
      </c>
      <c r="O171" s="167">
        <f t="shared" si="37"/>
        <v>0</v>
      </c>
      <c r="P171" s="167">
        <f t="shared" si="39"/>
        <v>0</v>
      </c>
      <c r="Q171" s="167">
        <f t="shared" si="40"/>
        <v>0</v>
      </c>
      <c r="R171" s="167">
        <f t="shared" si="41"/>
        <v>0</v>
      </c>
      <c r="S171" s="167">
        <f t="shared" si="42"/>
        <v>0</v>
      </c>
      <c r="T171" s="167">
        <f t="shared" si="43"/>
        <v>0</v>
      </c>
      <c r="U171" s="167">
        <f t="shared" si="44"/>
        <v>0</v>
      </c>
      <c r="V171" s="167">
        <f t="shared" si="45"/>
        <v>0</v>
      </c>
      <c r="W171" s="167">
        <f t="shared" si="46"/>
        <v>0</v>
      </c>
      <c r="X171" s="167">
        <f t="shared" si="47"/>
        <v>0</v>
      </c>
      <c r="Y171" s="167">
        <f t="shared" si="48"/>
        <v>0</v>
      </c>
      <c r="Z171" s="167">
        <f t="shared" si="49"/>
        <v>0</v>
      </c>
      <c r="AA171" s="167">
        <f t="shared" si="50"/>
        <v>0</v>
      </c>
      <c r="AB171" s="167">
        <f t="shared" si="51"/>
        <v>0</v>
      </c>
      <c r="AC171" s="167">
        <f t="shared" si="52"/>
        <v>0</v>
      </c>
      <c r="AD171" s="36"/>
      <c r="AE171" s="219">
        <f>INDEX(InputsB!AJ:AJ,MATCH($A171,InputsB!$A:$A,0))</f>
        <v>0</v>
      </c>
      <c r="AF171" s="219">
        <f>INDEX(InputsB!AK:AK,MATCH($A171,InputsB!$A:$A,0))</f>
        <v>0</v>
      </c>
      <c r="AG171" s="219">
        <f>INDEX(InputsB!AL:AL,MATCH($A171,InputsB!$A:$A,0))</f>
        <v>0</v>
      </c>
      <c r="AH171" s="219">
        <f>INDEX(InputsB!AM:AM,MATCH($A171,InputsB!$A:$A,0))</f>
        <v>0</v>
      </c>
      <c r="AI171" s="219">
        <f>INDEX(InputsB!AN:AN,MATCH($A171,InputsB!$A:$A,0))</f>
        <v>0</v>
      </c>
      <c r="AJ171" s="219">
        <f>INDEX(InputsB!AO:AO,MATCH($A171,InputsB!$A:$A,0))</f>
        <v>0</v>
      </c>
      <c r="AK171" s="219">
        <f>INDEX(InputsB!AP:AP,MATCH($A171,InputsB!$A:$A,0))</f>
        <v>0</v>
      </c>
      <c r="AL171" s="219">
        <f>INDEX(InputsB!AQ:AQ,MATCH($A171,InputsB!$A:$A,0))</f>
        <v>0</v>
      </c>
      <c r="AM171" s="219">
        <f>INDEX(InputsB!AR:AR,MATCH($A171,InputsB!$A:$A,0))</f>
        <v>0</v>
      </c>
      <c r="AN171" s="219">
        <f>INDEX(InputsB!AS:AS,MATCH($A171,InputsB!$A:$A,0))</f>
        <v>0</v>
      </c>
      <c r="AO171" s="219">
        <f>INDEX(InputsB!AT:AT,MATCH($A171,InputsB!$A:$A,0))</f>
        <v>0</v>
      </c>
      <c r="AP171" s="219">
        <f>INDEX(InputsB!AU:AU,MATCH($A171,InputsB!$A:$A,0))</f>
        <v>0</v>
      </c>
      <c r="AQ171" s="219">
        <f>INDEX(InputsB!AV:AV,MATCH($A171,InputsB!$A:$A,0))</f>
        <v>0</v>
      </c>
      <c r="AR171" s="219">
        <f>INDEX(InputsB!AW:AW,MATCH($A171,InputsB!$A:$A,0))</f>
        <v>0</v>
      </c>
      <c r="AS171" s="219">
        <f>INDEX(InputsB!AX:AX,MATCH($A171,InputsB!$A:$A,0))</f>
        <v>0</v>
      </c>
      <c r="AT171" s="219">
        <f>INDEX(InputsB!AY:AY,MATCH($A171,InputsB!$A:$A,0))</f>
        <v>0</v>
      </c>
      <c r="AU171" s="54"/>
      <c r="AV171" s="219">
        <f>INDEX(InputsC!$G:$G,MATCH($A171,InputsC!$A:$A,0))</f>
        <v>0</v>
      </c>
      <c r="AW171" s="219">
        <f t="shared" si="38"/>
        <v>0</v>
      </c>
    </row>
    <row r="172" spans="1:49">
      <c r="A172" s="195" t="s">
        <v>410</v>
      </c>
      <c r="B172" s="195" t="str">
        <f>INDEX('Ref1'!$E:$E,MATCH(A172,'Ref1'!$A:$A,0))</f>
        <v>Mansfield</v>
      </c>
      <c r="C172" s="195" t="str">
        <f>INDEX('Ref1'!$F:$F,MATCH($A172,'Ref1'!$A:$A,0))</f>
        <v>E3021</v>
      </c>
      <c r="D172" s="240" t="str">
        <f>INDEX('Ref1'!$G:$G,MATCH($A172,'Ref1'!$A:$A,0))</f>
        <v>E6130</v>
      </c>
      <c r="E172" s="225">
        <f>INDEX(InputsD!$D:$D,MATCH($A172,InputsD!$A:$A,0))</f>
        <v>0</v>
      </c>
      <c r="G172" s="167">
        <f>INDEX(InputsA!R:R,MATCH($A172,InputsA!$A:$A,0))*$A$5+$E172*$A$5</f>
        <v>0</v>
      </c>
      <c r="H172" s="167">
        <f>INDEX(InputsA!S:S,MATCH($A172,InputsA!$A:$A,0))*$A$5+$E172*$A$5</f>
        <v>0</v>
      </c>
      <c r="I172" s="167">
        <f>INDEX(InputsA!T:T,MATCH($A172,InputsA!$A:$A,0))*$A$5+$E172*$A$5</f>
        <v>0</v>
      </c>
      <c r="J172" s="167">
        <f>INDEX(InputsA!U:U,MATCH($A172,InputsA!$A:$A,0))*$A$5+$E172*$A$5</f>
        <v>0</v>
      </c>
      <c r="K172" s="167">
        <f>INDEX(InputsA!V:V,MATCH($A172,InputsA!$A:$A,0))*$A$5+$E172*$A$5</f>
        <v>0</v>
      </c>
      <c r="L172" s="167">
        <f>INDEX(InputsA!W:W,MATCH($A172,InputsA!$A:$A,0))*$A$5+$E172*$A$5</f>
        <v>0</v>
      </c>
      <c r="M172" s="167">
        <f>INDEX(InputsA!X:X,MATCH($A172,InputsA!$A:$A,0))*$A$5+$E172*$A$5</f>
        <v>0</v>
      </c>
      <c r="N172" s="171">
        <f t="shared" si="36"/>
        <v>0</v>
      </c>
      <c r="O172" s="167">
        <f t="shared" si="37"/>
        <v>0</v>
      </c>
      <c r="P172" s="167">
        <f t="shared" si="39"/>
        <v>0</v>
      </c>
      <c r="Q172" s="167">
        <f t="shared" si="40"/>
        <v>0</v>
      </c>
      <c r="R172" s="167">
        <f t="shared" si="41"/>
        <v>0</v>
      </c>
      <c r="S172" s="167">
        <f t="shared" si="42"/>
        <v>0</v>
      </c>
      <c r="T172" s="167">
        <f t="shared" si="43"/>
        <v>0</v>
      </c>
      <c r="U172" s="167">
        <f t="shared" si="44"/>
        <v>0</v>
      </c>
      <c r="V172" s="167">
        <f t="shared" si="45"/>
        <v>0</v>
      </c>
      <c r="W172" s="167">
        <f t="shared" si="46"/>
        <v>0</v>
      </c>
      <c r="X172" s="167">
        <f t="shared" si="47"/>
        <v>0</v>
      </c>
      <c r="Y172" s="167">
        <f t="shared" si="48"/>
        <v>0</v>
      </c>
      <c r="Z172" s="167">
        <f t="shared" si="49"/>
        <v>0</v>
      </c>
      <c r="AA172" s="167">
        <f t="shared" si="50"/>
        <v>0</v>
      </c>
      <c r="AB172" s="167">
        <f t="shared" si="51"/>
        <v>0</v>
      </c>
      <c r="AC172" s="167">
        <f t="shared" si="52"/>
        <v>0</v>
      </c>
      <c r="AD172" s="36"/>
      <c r="AE172" s="219">
        <f>INDEX(InputsB!AJ:AJ,MATCH($A172,InputsB!$A:$A,0))</f>
        <v>0</v>
      </c>
      <c r="AF172" s="219">
        <f>INDEX(InputsB!AK:AK,MATCH($A172,InputsB!$A:$A,0))</f>
        <v>0</v>
      </c>
      <c r="AG172" s="219">
        <f>INDEX(InputsB!AL:AL,MATCH($A172,InputsB!$A:$A,0))</f>
        <v>0</v>
      </c>
      <c r="AH172" s="219">
        <f>INDEX(InputsB!AM:AM,MATCH($A172,InputsB!$A:$A,0))</f>
        <v>0</v>
      </c>
      <c r="AI172" s="219">
        <f>INDEX(InputsB!AN:AN,MATCH($A172,InputsB!$A:$A,0))</f>
        <v>0</v>
      </c>
      <c r="AJ172" s="219">
        <f>INDEX(InputsB!AO:AO,MATCH($A172,InputsB!$A:$A,0))</f>
        <v>0</v>
      </c>
      <c r="AK172" s="219">
        <f>INDEX(InputsB!AP:AP,MATCH($A172,InputsB!$A:$A,0))</f>
        <v>0</v>
      </c>
      <c r="AL172" s="219">
        <f>INDEX(InputsB!AQ:AQ,MATCH($A172,InputsB!$A:$A,0))</f>
        <v>0</v>
      </c>
      <c r="AM172" s="219">
        <f>INDEX(InputsB!AR:AR,MATCH($A172,InputsB!$A:$A,0))</f>
        <v>0</v>
      </c>
      <c r="AN172" s="219">
        <f>INDEX(InputsB!AS:AS,MATCH($A172,InputsB!$A:$A,0))</f>
        <v>0</v>
      </c>
      <c r="AO172" s="219">
        <f>INDEX(InputsB!AT:AT,MATCH($A172,InputsB!$A:$A,0))</f>
        <v>0</v>
      </c>
      <c r="AP172" s="219">
        <f>INDEX(InputsB!AU:AU,MATCH($A172,InputsB!$A:$A,0))</f>
        <v>0</v>
      </c>
      <c r="AQ172" s="219">
        <f>INDEX(InputsB!AV:AV,MATCH($A172,InputsB!$A:$A,0))</f>
        <v>0</v>
      </c>
      <c r="AR172" s="219">
        <f>INDEX(InputsB!AW:AW,MATCH($A172,InputsB!$A:$A,0))</f>
        <v>0</v>
      </c>
      <c r="AS172" s="219">
        <f>INDEX(InputsB!AX:AX,MATCH($A172,InputsB!$A:$A,0))</f>
        <v>0</v>
      </c>
      <c r="AT172" s="219">
        <f>INDEX(InputsB!AY:AY,MATCH($A172,InputsB!$A:$A,0))</f>
        <v>0</v>
      </c>
      <c r="AU172" s="54"/>
      <c r="AV172" s="219">
        <f>INDEX(InputsC!$G:$G,MATCH($A172,InputsC!$A:$A,0))</f>
        <v>0</v>
      </c>
      <c r="AW172" s="219">
        <f t="shared" si="38"/>
        <v>0</v>
      </c>
    </row>
    <row r="173" spans="1:49">
      <c r="A173" s="195" t="s">
        <v>412</v>
      </c>
      <c r="B173" s="195" t="str">
        <f>INDEX('Ref1'!$E:$E,MATCH(A173,'Ref1'!$A:$A,0))</f>
        <v>Medway</v>
      </c>
      <c r="C173" s="195" t="str">
        <f>INDEX('Ref1'!$F:$F,MATCH($A173,'Ref1'!$A:$A,0))</f>
        <v>NA</v>
      </c>
      <c r="D173" s="240" t="str">
        <f>INDEX('Ref1'!$G:$G,MATCH($A173,'Ref1'!$A:$A,0))</f>
        <v>E6122</v>
      </c>
      <c r="E173" s="225">
        <f>INDEX(InputsD!$D:$D,MATCH($A173,InputsD!$A:$A,0))</f>
        <v>0</v>
      </c>
      <c r="G173" s="167">
        <f>INDEX(InputsA!R:R,MATCH($A173,InputsA!$A:$A,0))*$A$5+$E173*$A$5</f>
        <v>0</v>
      </c>
      <c r="H173" s="167">
        <f>INDEX(InputsA!S:S,MATCH($A173,InputsA!$A:$A,0))*$A$5+$E173*$A$5</f>
        <v>0</v>
      </c>
      <c r="I173" s="167">
        <f>INDEX(InputsA!T:T,MATCH($A173,InputsA!$A:$A,0))*$A$5+$E173*$A$5</f>
        <v>0</v>
      </c>
      <c r="J173" s="167">
        <f>INDEX(InputsA!U:U,MATCH($A173,InputsA!$A:$A,0))*$A$5+$E173*$A$5</f>
        <v>0</v>
      </c>
      <c r="K173" s="167">
        <f>INDEX(InputsA!V:V,MATCH($A173,InputsA!$A:$A,0))*$A$5+$E173*$A$5</f>
        <v>0</v>
      </c>
      <c r="L173" s="167">
        <f>INDEX(InputsA!W:W,MATCH($A173,InputsA!$A:$A,0))*$A$5+$E173*$A$5</f>
        <v>0</v>
      </c>
      <c r="M173" s="167">
        <f>INDEX(InputsA!X:X,MATCH($A173,InputsA!$A:$A,0))*$A$5+$E173*$A$5</f>
        <v>0</v>
      </c>
      <c r="N173" s="171">
        <f t="shared" si="36"/>
        <v>0</v>
      </c>
      <c r="O173" s="167">
        <f t="shared" si="37"/>
        <v>0</v>
      </c>
      <c r="P173" s="167">
        <f t="shared" si="39"/>
        <v>0</v>
      </c>
      <c r="Q173" s="167">
        <f t="shared" si="40"/>
        <v>0</v>
      </c>
      <c r="R173" s="167">
        <f t="shared" si="41"/>
        <v>0</v>
      </c>
      <c r="S173" s="167">
        <f t="shared" si="42"/>
        <v>0</v>
      </c>
      <c r="T173" s="167">
        <f t="shared" si="43"/>
        <v>0</v>
      </c>
      <c r="U173" s="167">
        <f t="shared" si="44"/>
        <v>0</v>
      </c>
      <c r="V173" s="167">
        <f t="shared" si="45"/>
        <v>0</v>
      </c>
      <c r="W173" s="167">
        <f t="shared" si="46"/>
        <v>0</v>
      </c>
      <c r="X173" s="167">
        <f t="shared" si="47"/>
        <v>0</v>
      </c>
      <c r="Y173" s="167">
        <f t="shared" si="48"/>
        <v>0</v>
      </c>
      <c r="Z173" s="167">
        <f t="shared" si="49"/>
        <v>0</v>
      </c>
      <c r="AA173" s="167">
        <f t="shared" si="50"/>
        <v>0</v>
      </c>
      <c r="AB173" s="167">
        <f t="shared" si="51"/>
        <v>0</v>
      </c>
      <c r="AC173" s="167">
        <f t="shared" si="52"/>
        <v>0</v>
      </c>
      <c r="AD173" s="36"/>
      <c r="AE173" s="219">
        <f>INDEX(InputsB!AJ:AJ,MATCH($A173,InputsB!$A:$A,0))</f>
        <v>0</v>
      </c>
      <c r="AF173" s="219">
        <f>INDEX(InputsB!AK:AK,MATCH($A173,InputsB!$A:$A,0))</f>
        <v>0</v>
      </c>
      <c r="AG173" s="219">
        <f>INDEX(InputsB!AL:AL,MATCH($A173,InputsB!$A:$A,0))</f>
        <v>0</v>
      </c>
      <c r="AH173" s="219">
        <f>INDEX(InputsB!AM:AM,MATCH($A173,InputsB!$A:$A,0))</f>
        <v>0</v>
      </c>
      <c r="AI173" s="219">
        <f>INDEX(InputsB!AN:AN,MATCH($A173,InputsB!$A:$A,0))</f>
        <v>0</v>
      </c>
      <c r="AJ173" s="219">
        <f>INDEX(InputsB!AO:AO,MATCH($A173,InputsB!$A:$A,0))</f>
        <v>0</v>
      </c>
      <c r="AK173" s="219">
        <f>INDEX(InputsB!AP:AP,MATCH($A173,InputsB!$A:$A,0))</f>
        <v>0</v>
      </c>
      <c r="AL173" s="219">
        <f>INDEX(InputsB!AQ:AQ,MATCH($A173,InputsB!$A:$A,0))</f>
        <v>0</v>
      </c>
      <c r="AM173" s="219">
        <f>INDEX(InputsB!AR:AR,MATCH($A173,InputsB!$A:$A,0))</f>
        <v>0</v>
      </c>
      <c r="AN173" s="219">
        <f>INDEX(InputsB!AS:AS,MATCH($A173,InputsB!$A:$A,0))</f>
        <v>0</v>
      </c>
      <c r="AO173" s="219">
        <f>INDEX(InputsB!AT:AT,MATCH($A173,InputsB!$A:$A,0))</f>
        <v>0</v>
      </c>
      <c r="AP173" s="219">
        <f>INDEX(InputsB!AU:AU,MATCH($A173,InputsB!$A:$A,0))</f>
        <v>0</v>
      </c>
      <c r="AQ173" s="219">
        <f>INDEX(InputsB!AV:AV,MATCH($A173,InputsB!$A:$A,0))</f>
        <v>0</v>
      </c>
      <c r="AR173" s="219">
        <f>INDEX(InputsB!AW:AW,MATCH($A173,InputsB!$A:$A,0))</f>
        <v>0</v>
      </c>
      <c r="AS173" s="219">
        <f>INDEX(InputsB!AX:AX,MATCH($A173,InputsB!$A:$A,0))</f>
        <v>0</v>
      </c>
      <c r="AT173" s="219">
        <f>INDEX(InputsB!AY:AY,MATCH($A173,InputsB!$A:$A,0))</f>
        <v>0</v>
      </c>
      <c r="AU173" s="54"/>
      <c r="AV173" s="219">
        <f>INDEX(InputsC!$G:$G,MATCH($A173,InputsC!$A:$A,0))</f>
        <v>0</v>
      </c>
      <c r="AW173" s="219">
        <f t="shared" si="38"/>
        <v>0</v>
      </c>
    </row>
    <row r="174" spans="1:49">
      <c r="A174" s="195" t="s">
        <v>414</v>
      </c>
      <c r="B174" s="195" t="str">
        <f>INDEX('Ref1'!$E:$E,MATCH(A174,'Ref1'!$A:$A,0))</f>
        <v>Melton</v>
      </c>
      <c r="C174" s="195" t="str">
        <f>INDEX('Ref1'!$F:$F,MATCH($A174,'Ref1'!$A:$A,0))</f>
        <v>E2421</v>
      </c>
      <c r="D174" s="240" t="str">
        <f>INDEX('Ref1'!$G:$G,MATCH($A174,'Ref1'!$A:$A,0))</f>
        <v>E6124</v>
      </c>
      <c r="E174" s="225">
        <f>INDEX(InputsD!$D:$D,MATCH($A174,InputsD!$A:$A,0))</f>
        <v>0</v>
      </c>
      <c r="G174" s="167">
        <f>INDEX(InputsA!R:R,MATCH($A174,InputsA!$A:$A,0))*$A$5+$E174*$A$5</f>
        <v>0</v>
      </c>
      <c r="H174" s="167">
        <f>INDEX(InputsA!S:S,MATCH($A174,InputsA!$A:$A,0))*$A$5+$E174*$A$5</f>
        <v>0</v>
      </c>
      <c r="I174" s="167">
        <f>INDEX(InputsA!T:T,MATCH($A174,InputsA!$A:$A,0))*$A$5+$E174*$A$5</f>
        <v>0</v>
      </c>
      <c r="J174" s="167">
        <f>INDEX(InputsA!U:U,MATCH($A174,InputsA!$A:$A,0))*$A$5+$E174*$A$5</f>
        <v>0</v>
      </c>
      <c r="K174" s="167">
        <f>INDEX(InputsA!V:V,MATCH($A174,InputsA!$A:$A,0))*$A$5+$E174*$A$5</f>
        <v>0</v>
      </c>
      <c r="L174" s="167">
        <f>INDEX(InputsA!W:W,MATCH($A174,InputsA!$A:$A,0))*$A$5+$E174*$A$5</f>
        <v>0</v>
      </c>
      <c r="M174" s="167">
        <f>INDEX(InputsA!X:X,MATCH($A174,InputsA!$A:$A,0))*$A$5+$E174*$A$5</f>
        <v>0</v>
      </c>
      <c r="N174" s="171">
        <f t="shared" si="36"/>
        <v>0</v>
      </c>
      <c r="O174" s="167">
        <f t="shared" si="37"/>
        <v>0</v>
      </c>
      <c r="P174" s="167">
        <f t="shared" si="39"/>
        <v>0</v>
      </c>
      <c r="Q174" s="167">
        <f t="shared" si="40"/>
        <v>0</v>
      </c>
      <c r="R174" s="167">
        <f t="shared" si="41"/>
        <v>0</v>
      </c>
      <c r="S174" s="167">
        <f t="shared" si="42"/>
        <v>0</v>
      </c>
      <c r="T174" s="167">
        <f t="shared" si="43"/>
        <v>0</v>
      </c>
      <c r="U174" s="167">
        <f t="shared" si="44"/>
        <v>0</v>
      </c>
      <c r="V174" s="167">
        <f t="shared" si="45"/>
        <v>0</v>
      </c>
      <c r="W174" s="167">
        <f t="shared" si="46"/>
        <v>0</v>
      </c>
      <c r="X174" s="167">
        <f t="shared" si="47"/>
        <v>0</v>
      </c>
      <c r="Y174" s="167">
        <f t="shared" si="48"/>
        <v>0</v>
      </c>
      <c r="Z174" s="167">
        <f t="shared" si="49"/>
        <v>0</v>
      </c>
      <c r="AA174" s="167">
        <f t="shared" si="50"/>
        <v>0</v>
      </c>
      <c r="AB174" s="167">
        <f t="shared" si="51"/>
        <v>0</v>
      </c>
      <c r="AC174" s="167">
        <f t="shared" si="52"/>
        <v>0</v>
      </c>
      <c r="AD174" s="36"/>
      <c r="AE174" s="219">
        <f>INDEX(InputsB!AJ:AJ,MATCH($A174,InputsB!$A:$A,0))</f>
        <v>0</v>
      </c>
      <c r="AF174" s="219">
        <f>INDEX(InputsB!AK:AK,MATCH($A174,InputsB!$A:$A,0))</f>
        <v>0</v>
      </c>
      <c r="AG174" s="219">
        <f>INDEX(InputsB!AL:AL,MATCH($A174,InputsB!$A:$A,0))</f>
        <v>0</v>
      </c>
      <c r="AH174" s="219">
        <f>INDEX(InputsB!AM:AM,MATCH($A174,InputsB!$A:$A,0))</f>
        <v>0</v>
      </c>
      <c r="AI174" s="219">
        <f>INDEX(InputsB!AN:AN,MATCH($A174,InputsB!$A:$A,0))</f>
        <v>0</v>
      </c>
      <c r="AJ174" s="219">
        <f>INDEX(InputsB!AO:AO,MATCH($A174,InputsB!$A:$A,0))</f>
        <v>0</v>
      </c>
      <c r="AK174" s="219">
        <f>INDEX(InputsB!AP:AP,MATCH($A174,InputsB!$A:$A,0))</f>
        <v>0</v>
      </c>
      <c r="AL174" s="219">
        <f>INDEX(InputsB!AQ:AQ,MATCH($A174,InputsB!$A:$A,0))</f>
        <v>0</v>
      </c>
      <c r="AM174" s="219">
        <f>INDEX(InputsB!AR:AR,MATCH($A174,InputsB!$A:$A,0))</f>
        <v>0</v>
      </c>
      <c r="AN174" s="219">
        <f>INDEX(InputsB!AS:AS,MATCH($A174,InputsB!$A:$A,0))</f>
        <v>0</v>
      </c>
      <c r="AO174" s="219">
        <f>INDEX(InputsB!AT:AT,MATCH($A174,InputsB!$A:$A,0))</f>
        <v>0</v>
      </c>
      <c r="AP174" s="219">
        <f>INDEX(InputsB!AU:AU,MATCH($A174,InputsB!$A:$A,0))</f>
        <v>0</v>
      </c>
      <c r="AQ174" s="219">
        <f>INDEX(InputsB!AV:AV,MATCH($A174,InputsB!$A:$A,0))</f>
        <v>0</v>
      </c>
      <c r="AR174" s="219">
        <f>INDEX(InputsB!AW:AW,MATCH($A174,InputsB!$A:$A,0))</f>
        <v>0</v>
      </c>
      <c r="AS174" s="219">
        <f>INDEX(InputsB!AX:AX,MATCH($A174,InputsB!$A:$A,0))</f>
        <v>0</v>
      </c>
      <c r="AT174" s="219">
        <f>INDEX(InputsB!AY:AY,MATCH($A174,InputsB!$A:$A,0))</f>
        <v>0</v>
      </c>
      <c r="AU174" s="54"/>
      <c r="AV174" s="219">
        <f>INDEX(InputsC!$G:$G,MATCH($A174,InputsC!$A:$A,0))</f>
        <v>0</v>
      </c>
      <c r="AW174" s="219">
        <f t="shared" si="38"/>
        <v>0</v>
      </c>
    </row>
    <row r="175" spans="1:49">
      <c r="A175" s="195" t="s">
        <v>416</v>
      </c>
      <c r="B175" s="195" t="str">
        <f>INDEX('Ref1'!$E:$E,MATCH(A175,'Ref1'!$A:$A,0))</f>
        <v>Mendip</v>
      </c>
      <c r="C175" s="195" t="str">
        <f>INDEX('Ref1'!$F:$F,MATCH($A175,'Ref1'!$A:$A,0))</f>
        <v>E3320</v>
      </c>
      <c r="D175" s="240" t="str">
        <f>INDEX('Ref1'!$G:$G,MATCH($A175,'Ref1'!$A:$A,0))</f>
        <v>E6161</v>
      </c>
      <c r="E175" s="225">
        <f>INDEX(InputsD!$D:$D,MATCH($A175,InputsD!$A:$A,0))</f>
        <v>0</v>
      </c>
      <c r="G175" s="167">
        <f>INDEX(InputsA!R:R,MATCH($A175,InputsA!$A:$A,0))*$A$5+$E175*$A$5</f>
        <v>0</v>
      </c>
      <c r="H175" s="167">
        <f>INDEX(InputsA!S:S,MATCH($A175,InputsA!$A:$A,0))*$A$5+$E175*$A$5</f>
        <v>0</v>
      </c>
      <c r="I175" s="167">
        <f>INDEX(InputsA!T:T,MATCH($A175,InputsA!$A:$A,0))*$A$5+$E175*$A$5</f>
        <v>0</v>
      </c>
      <c r="J175" s="167">
        <f>INDEX(InputsA!U:U,MATCH($A175,InputsA!$A:$A,0))*$A$5+$E175*$A$5</f>
        <v>0</v>
      </c>
      <c r="K175" s="167">
        <f>INDEX(InputsA!V:V,MATCH($A175,InputsA!$A:$A,0))*$A$5+$E175*$A$5</f>
        <v>0</v>
      </c>
      <c r="L175" s="167">
        <f>INDEX(InputsA!W:W,MATCH($A175,InputsA!$A:$A,0))*$A$5+$E175*$A$5</f>
        <v>0</v>
      </c>
      <c r="M175" s="167">
        <f>INDEX(InputsA!X:X,MATCH($A175,InputsA!$A:$A,0))*$A$5+$E175*$A$5</f>
        <v>0</v>
      </c>
      <c r="N175" s="171">
        <f t="shared" si="36"/>
        <v>0</v>
      </c>
      <c r="O175" s="167">
        <f t="shared" si="37"/>
        <v>0</v>
      </c>
      <c r="P175" s="167">
        <f t="shared" si="39"/>
        <v>0</v>
      </c>
      <c r="Q175" s="167">
        <f t="shared" si="40"/>
        <v>0</v>
      </c>
      <c r="R175" s="167">
        <f t="shared" si="41"/>
        <v>0</v>
      </c>
      <c r="S175" s="167">
        <f t="shared" si="42"/>
        <v>0</v>
      </c>
      <c r="T175" s="167">
        <f t="shared" si="43"/>
        <v>0</v>
      </c>
      <c r="U175" s="167">
        <f t="shared" si="44"/>
        <v>0</v>
      </c>
      <c r="V175" s="167">
        <f t="shared" si="45"/>
        <v>0</v>
      </c>
      <c r="W175" s="167">
        <f t="shared" si="46"/>
        <v>0</v>
      </c>
      <c r="X175" s="167">
        <f t="shared" si="47"/>
        <v>0</v>
      </c>
      <c r="Y175" s="167">
        <f t="shared" si="48"/>
        <v>0</v>
      </c>
      <c r="Z175" s="167">
        <f t="shared" si="49"/>
        <v>0</v>
      </c>
      <c r="AA175" s="167">
        <f t="shared" si="50"/>
        <v>0</v>
      </c>
      <c r="AB175" s="167">
        <f t="shared" si="51"/>
        <v>0</v>
      </c>
      <c r="AC175" s="167">
        <f t="shared" si="52"/>
        <v>0</v>
      </c>
      <c r="AD175" s="36"/>
      <c r="AE175" s="219">
        <f>INDEX(InputsB!AJ:AJ,MATCH($A175,InputsB!$A:$A,0))</f>
        <v>0</v>
      </c>
      <c r="AF175" s="219">
        <f>INDEX(InputsB!AK:AK,MATCH($A175,InputsB!$A:$A,0))</f>
        <v>0</v>
      </c>
      <c r="AG175" s="219">
        <f>INDEX(InputsB!AL:AL,MATCH($A175,InputsB!$A:$A,0))</f>
        <v>0</v>
      </c>
      <c r="AH175" s="219">
        <f>INDEX(InputsB!AM:AM,MATCH($A175,InputsB!$A:$A,0))</f>
        <v>0</v>
      </c>
      <c r="AI175" s="219">
        <f>INDEX(InputsB!AN:AN,MATCH($A175,InputsB!$A:$A,0))</f>
        <v>0</v>
      </c>
      <c r="AJ175" s="219">
        <f>INDEX(InputsB!AO:AO,MATCH($A175,InputsB!$A:$A,0))</f>
        <v>0</v>
      </c>
      <c r="AK175" s="219">
        <f>INDEX(InputsB!AP:AP,MATCH($A175,InputsB!$A:$A,0))</f>
        <v>0</v>
      </c>
      <c r="AL175" s="219">
        <f>INDEX(InputsB!AQ:AQ,MATCH($A175,InputsB!$A:$A,0))</f>
        <v>0</v>
      </c>
      <c r="AM175" s="219">
        <f>INDEX(InputsB!AR:AR,MATCH($A175,InputsB!$A:$A,0))</f>
        <v>0</v>
      </c>
      <c r="AN175" s="219">
        <f>INDEX(InputsB!AS:AS,MATCH($A175,InputsB!$A:$A,0))</f>
        <v>0</v>
      </c>
      <c r="AO175" s="219">
        <f>INDEX(InputsB!AT:AT,MATCH($A175,InputsB!$A:$A,0))</f>
        <v>0</v>
      </c>
      <c r="AP175" s="219">
        <f>INDEX(InputsB!AU:AU,MATCH($A175,InputsB!$A:$A,0))</f>
        <v>0</v>
      </c>
      <c r="AQ175" s="219">
        <f>INDEX(InputsB!AV:AV,MATCH($A175,InputsB!$A:$A,0))</f>
        <v>0</v>
      </c>
      <c r="AR175" s="219">
        <f>INDEX(InputsB!AW:AW,MATCH($A175,InputsB!$A:$A,0))</f>
        <v>0</v>
      </c>
      <c r="AS175" s="219">
        <f>INDEX(InputsB!AX:AX,MATCH($A175,InputsB!$A:$A,0))</f>
        <v>0</v>
      </c>
      <c r="AT175" s="219">
        <f>INDEX(InputsB!AY:AY,MATCH($A175,InputsB!$A:$A,0))</f>
        <v>0</v>
      </c>
      <c r="AU175" s="54"/>
      <c r="AV175" s="219">
        <f>INDEX(InputsC!$G:$G,MATCH($A175,InputsC!$A:$A,0))</f>
        <v>0</v>
      </c>
      <c r="AW175" s="219">
        <f t="shared" si="38"/>
        <v>0</v>
      </c>
    </row>
    <row r="176" spans="1:49">
      <c r="A176" s="195" t="s">
        <v>420</v>
      </c>
      <c r="B176" s="195" t="str">
        <f>INDEX('Ref1'!$E:$E,MATCH(A176,'Ref1'!$A:$A,0))</f>
        <v>Merton</v>
      </c>
      <c r="C176" s="195" t="str">
        <f>INDEX('Ref1'!$F:$F,MATCH($A176,'Ref1'!$A:$A,0))</f>
        <v>E5100</v>
      </c>
      <c r="D176" s="240" t="str">
        <f>INDEX('Ref1'!$G:$G,MATCH($A176,'Ref1'!$A:$A,0))</f>
        <v>NA</v>
      </c>
      <c r="E176" s="225">
        <f>INDEX(InputsD!$D:$D,MATCH($A176,InputsD!$A:$A,0))</f>
        <v>0</v>
      </c>
      <c r="G176" s="167">
        <f>INDEX(InputsA!R:R,MATCH($A176,InputsA!$A:$A,0))*$A$5+$E176*$A$5</f>
        <v>0</v>
      </c>
      <c r="H176" s="167">
        <f>INDEX(InputsA!S:S,MATCH($A176,InputsA!$A:$A,0))*$A$5+$E176*$A$5</f>
        <v>0</v>
      </c>
      <c r="I176" s="167">
        <f>INDEX(InputsA!T:T,MATCH($A176,InputsA!$A:$A,0))*$A$5+$E176*$A$5</f>
        <v>0</v>
      </c>
      <c r="J176" s="167">
        <f>INDEX(InputsA!U:U,MATCH($A176,InputsA!$A:$A,0))*$A$5+$E176*$A$5</f>
        <v>0</v>
      </c>
      <c r="K176" s="167">
        <f>INDEX(InputsA!V:V,MATCH($A176,InputsA!$A:$A,0))*$A$5+$E176*$A$5</f>
        <v>0</v>
      </c>
      <c r="L176" s="167">
        <f>INDEX(InputsA!W:W,MATCH($A176,InputsA!$A:$A,0))*$A$5+$E176*$A$5</f>
        <v>0</v>
      </c>
      <c r="M176" s="167">
        <f>INDEX(InputsA!X:X,MATCH($A176,InputsA!$A:$A,0))*$A$5+$E176*$A$5</f>
        <v>0</v>
      </c>
      <c r="N176" s="171">
        <f t="shared" si="36"/>
        <v>0</v>
      </c>
      <c r="O176" s="167">
        <f t="shared" si="37"/>
        <v>0</v>
      </c>
      <c r="P176" s="167">
        <f t="shared" si="39"/>
        <v>0</v>
      </c>
      <c r="Q176" s="167">
        <f t="shared" si="40"/>
        <v>0</v>
      </c>
      <c r="R176" s="167">
        <f t="shared" si="41"/>
        <v>0</v>
      </c>
      <c r="S176" s="167">
        <f t="shared" si="42"/>
        <v>0</v>
      </c>
      <c r="T176" s="167">
        <f t="shared" si="43"/>
        <v>0</v>
      </c>
      <c r="U176" s="167">
        <f t="shared" si="44"/>
        <v>0</v>
      </c>
      <c r="V176" s="167">
        <f t="shared" si="45"/>
        <v>0</v>
      </c>
      <c r="W176" s="167">
        <f t="shared" si="46"/>
        <v>0</v>
      </c>
      <c r="X176" s="167">
        <f t="shared" si="47"/>
        <v>0</v>
      </c>
      <c r="Y176" s="167">
        <f t="shared" si="48"/>
        <v>0</v>
      </c>
      <c r="Z176" s="167">
        <f t="shared" si="49"/>
        <v>0</v>
      </c>
      <c r="AA176" s="167">
        <f t="shared" si="50"/>
        <v>0</v>
      </c>
      <c r="AB176" s="167">
        <f t="shared" si="51"/>
        <v>0</v>
      </c>
      <c r="AC176" s="167">
        <f t="shared" si="52"/>
        <v>0</v>
      </c>
      <c r="AD176" s="36"/>
      <c r="AE176" s="219">
        <f>INDEX(InputsB!AJ:AJ,MATCH($A176,InputsB!$A:$A,0))</f>
        <v>0</v>
      </c>
      <c r="AF176" s="219">
        <f>INDEX(InputsB!AK:AK,MATCH($A176,InputsB!$A:$A,0))</f>
        <v>0</v>
      </c>
      <c r="AG176" s="219">
        <f>INDEX(InputsB!AL:AL,MATCH($A176,InputsB!$A:$A,0))</f>
        <v>0</v>
      </c>
      <c r="AH176" s="219">
        <f>INDEX(InputsB!AM:AM,MATCH($A176,InputsB!$A:$A,0))</f>
        <v>0</v>
      </c>
      <c r="AI176" s="219">
        <f>INDEX(InputsB!AN:AN,MATCH($A176,InputsB!$A:$A,0))</f>
        <v>0</v>
      </c>
      <c r="AJ176" s="219">
        <f>INDEX(InputsB!AO:AO,MATCH($A176,InputsB!$A:$A,0))</f>
        <v>0</v>
      </c>
      <c r="AK176" s="219">
        <f>INDEX(InputsB!AP:AP,MATCH($A176,InputsB!$A:$A,0))</f>
        <v>0</v>
      </c>
      <c r="AL176" s="219">
        <f>INDEX(InputsB!AQ:AQ,MATCH($A176,InputsB!$A:$A,0))</f>
        <v>0</v>
      </c>
      <c r="AM176" s="219">
        <f>INDEX(InputsB!AR:AR,MATCH($A176,InputsB!$A:$A,0))</f>
        <v>0</v>
      </c>
      <c r="AN176" s="219">
        <f>INDEX(InputsB!AS:AS,MATCH($A176,InputsB!$A:$A,0))</f>
        <v>0</v>
      </c>
      <c r="AO176" s="219">
        <f>INDEX(InputsB!AT:AT,MATCH($A176,InputsB!$A:$A,0))</f>
        <v>0</v>
      </c>
      <c r="AP176" s="219">
        <f>INDEX(InputsB!AU:AU,MATCH($A176,InputsB!$A:$A,0))</f>
        <v>0</v>
      </c>
      <c r="AQ176" s="219">
        <f>INDEX(InputsB!AV:AV,MATCH($A176,InputsB!$A:$A,0))</f>
        <v>0</v>
      </c>
      <c r="AR176" s="219">
        <f>INDEX(InputsB!AW:AW,MATCH($A176,InputsB!$A:$A,0))</f>
        <v>0</v>
      </c>
      <c r="AS176" s="219">
        <f>INDEX(InputsB!AX:AX,MATCH($A176,InputsB!$A:$A,0))</f>
        <v>0</v>
      </c>
      <c r="AT176" s="219">
        <f>INDEX(InputsB!AY:AY,MATCH($A176,InputsB!$A:$A,0))</f>
        <v>0</v>
      </c>
      <c r="AU176" s="54"/>
      <c r="AV176" s="219">
        <f>INDEX(InputsC!$G:$G,MATCH($A176,InputsC!$A:$A,0))</f>
        <v>0</v>
      </c>
      <c r="AW176" s="219">
        <f t="shared" si="38"/>
        <v>0</v>
      </c>
    </row>
    <row r="177" spans="1:49">
      <c r="A177" s="195" t="s">
        <v>422</v>
      </c>
      <c r="B177" s="195" t="str">
        <f>INDEX('Ref1'!$E:$E,MATCH(A177,'Ref1'!$A:$A,0))</f>
        <v>Mid Devon</v>
      </c>
      <c r="C177" s="195" t="str">
        <f>INDEX('Ref1'!$F:$F,MATCH($A177,'Ref1'!$A:$A,0))</f>
        <v>E1121</v>
      </c>
      <c r="D177" s="240" t="str">
        <f>INDEX('Ref1'!$G:$G,MATCH($A177,'Ref1'!$A:$A,0))</f>
        <v>E6161</v>
      </c>
      <c r="E177" s="225">
        <f>INDEX(InputsD!$D:$D,MATCH($A177,InputsD!$A:$A,0))</f>
        <v>0</v>
      </c>
      <c r="G177" s="167">
        <f>INDEX(InputsA!R:R,MATCH($A177,InputsA!$A:$A,0))*$A$5+$E177*$A$5</f>
        <v>0</v>
      </c>
      <c r="H177" s="167">
        <f>INDEX(InputsA!S:S,MATCH($A177,InputsA!$A:$A,0))*$A$5+$E177*$A$5</f>
        <v>0</v>
      </c>
      <c r="I177" s="167">
        <f>INDEX(InputsA!T:T,MATCH($A177,InputsA!$A:$A,0))*$A$5+$E177*$A$5</f>
        <v>0</v>
      </c>
      <c r="J177" s="167">
        <f>INDEX(InputsA!U:U,MATCH($A177,InputsA!$A:$A,0))*$A$5+$E177*$A$5</f>
        <v>0</v>
      </c>
      <c r="K177" s="167">
        <f>INDEX(InputsA!V:V,MATCH($A177,InputsA!$A:$A,0))*$A$5+$E177*$A$5</f>
        <v>0</v>
      </c>
      <c r="L177" s="167">
        <f>INDEX(InputsA!W:W,MATCH($A177,InputsA!$A:$A,0))*$A$5+$E177*$A$5</f>
        <v>0</v>
      </c>
      <c r="M177" s="167">
        <f>INDEX(InputsA!X:X,MATCH($A177,InputsA!$A:$A,0))*$A$5+$E177*$A$5</f>
        <v>0</v>
      </c>
      <c r="N177" s="171">
        <f t="shared" si="36"/>
        <v>0</v>
      </c>
      <c r="O177" s="167">
        <f t="shared" si="37"/>
        <v>0</v>
      </c>
      <c r="P177" s="167">
        <f t="shared" si="39"/>
        <v>0</v>
      </c>
      <c r="Q177" s="167">
        <f t="shared" si="40"/>
        <v>0</v>
      </c>
      <c r="R177" s="167">
        <f t="shared" si="41"/>
        <v>0</v>
      </c>
      <c r="S177" s="167">
        <f t="shared" si="42"/>
        <v>0</v>
      </c>
      <c r="T177" s="167">
        <f t="shared" si="43"/>
        <v>0</v>
      </c>
      <c r="U177" s="167">
        <f t="shared" si="44"/>
        <v>0</v>
      </c>
      <c r="V177" s="167">
        <f t="shared" si="45"/>
        <v>0</v>
      </c>
      <c r="W177" s="167">
        <f t="shared" si="46"/>
        <v>0</v>
      </c>
      <c r="X177" s="167">
        <f t="shared" si="47"/>
        <v>0</v>
      </c>
      <c r="Y177" s="167">
        <f t="shared" si="48"/>
        <v>0</v>
      </c>
      <c r="Z177" s="167">
        <f t="shared" si="49"/>
        <v>0</v>
      </c>
      <c r="AA177" s="167">
        <f t="shared" si="50"/>
        <v>0</v>
      </c>
      <c r="AB177" s="167">
        <f t="shared" si="51"/>
        <v>0</v>
      </c>
      <c r="AC177" s="167">
        <f t="shared" si="52"/>
        <v>0</v>
      </c>
      <c r="AD177" s="36"/>
      <c r="AE177" s="219">
        <f>INDEX(InputsB!AJ:AJ,MATCH($A177,InputsB!$A:$A,0))</f>
        <v>0</v>
      </c>
      <c r="AF177" s="219">
        <f>INDEX(InputsB!AK:AK,MATCH($A177,InputsB!$A:$A,0))</f>
        <v>0</v>
      </c>
      <c r="AG177" s="219">
        <f>INDEX(InputsB!AL:AL,MATCH($A177,InputsB!$A:$A,0))</f>
        <v>0</v>
      </c>
      <c r="AH177" s="219">
        <f>INDEX(InputsB!AM:AM,MATCH($A177,InputsB!$A:$A,0))</f>
        <v>0</v>
      </c>
      <c r="AI177" s="219">
        <f>INDEX(InputsB!AN:AN,MATCH($A177,InputsB!$A:$A,0))</f>
        <v>0</v>
      </c>
      <c r="AJ177" s="219">
        <f>INDEX(InputsB!AO:AO,MATCH($A177,InputsB!$A:$A,0))</f>
        <v>0</v>
      </c>
      <c r="AK177" s="219">
        <f>INDEX(InputsB!AP:AP,MATCH($A177,InputsB!$A:$A,0))</f>
        <v>0</v>
      </c>
      <c r="AL177" s="219">
        <f>INDEX(InputsB!AQ:AQ,MATCH($A177,InputsB!$A:$A,0))</f>
        <v>0</v>
      </c>
      <c r="AM177" s="219">
        <f>INDEX(InputsB!AR:AR,MATCH($A177,InputsB!$A:$A,0))</f>
        <v>0</v>
      </c>
      <c r="AN177" s="219">
        <f>INDEX(InputsB!AS:AS,MATCH($A177,InputsB!$A:$A,0))</f>
        <v>0</v>
      </c>
      <c r="AO177" s="219">
        <f>INDEX(InputsB!AT:AT,MATCH($A177,InputsB!$A:$A,0))</f>
        <v>0</v>
      </c>
      <c r="AP177" s="219">
        <f>INDEX(InputsB!AU:AU,MATCH($A177,InputsB!$A:$A,0))</f>
        <v>0</v>
      </c>
      <c r="AQ177" s="219">
        <f>INDEX(InputsB!AV:AV,MATCH($A177,InputsB!$A:$A,0))</f>
        <v>0</v>
      </c>
      <c r="AR177" s="219">
        <f>INDEX(InputsB!AW:AW,MATCH($A177,InputsB!$A:$A,0))</f>
        <v>0</v>
      </c>
      <c r="AS177" s="219">
        <f>INDEX(InputsB!AX:AX,MATCH($A177,InputsB!$A:$A,0))</f>
        <v>0</v>
      </c>
      <c r="AT177" s="219">
        <f>INDEX(InputsB!AY:AY,MATCH($A177,InputsB!$A:$A,0))</f>
        <v>0</v>
      </c>
      <c r="AU177" s="54"/>
      <c r="AV177" s="219">
        <f>INDEX(InputsC!$G:$G,MATCH($A177,InputsC!$A:$A,0))</f>
        <v>0</v>
      </c>
      <c r="AW177" s="219">
        <f t="shared" si="38"/>
        <v>0</v>
      </c>
    </row>
    <row r="178" spans="1:49">
      <c r="A178" s="195" t="s">
        <v>424</v>
      </c>
      <c r="B178" s="195" t="str">
        <f>INDEX('Ref1'!$E:$E,MATCH(A178,'Ref1'!$A:$A,0))</f>
        <v>Mid Suffolk</v>
      </c>
      <c r="C178" s="195" t="str">
        <f>INDEX('Ref1'!$F:$F,MATCH($A178,'Ref1'!$A:$A,0))</f>
        <v>E3520</v>
      </c>
      <c r="D178" s="240" t="str">
        <f>INDEX('Ref1'!$G:$G,MATCH($A178,'Ref1'!$A:$A,0))</f>
        <v>NA</v>
      </c>
      <c r="E178" s="225">
        <f>INDEX(InputsD!$D:$D,MATCH($A178,InputsD!$A:$A,0))</f>
        <v>0</v>
      </c>
      <c r="G178" s="167">
        <f>INDEX(InputsA!R:R,MATCH($A178,InputsA!$A:$A,0))*$A$5+$E178*$A$5</f>
        <v>0</v>
      </c>
      <c r="H178" s="167">
        <f>INDEX(InputsA!S:S,MATCH($A178,InputsA!$A:$A,0))*$A$5+$E178*$A$5</f>
        <v>0</v>
      </c>
      <c r="I178" s="167">
        <f>INDEX(InputsA!T:T,MATCH($A178,InputsA!$A:$A,0))*$A$5+$E178*$A$5</f>
        <v>0</v>
      </c>
      <c r="J178" s="167">
        <f>INDEX(InputsA!U:U,MATCH($A178,InputsA!$A:$A,0))*$A$5+$E178*$A$5</f>
        <v>0</v>
      </c>
      <c r="K178" s="167">
        <f>INDEX(InputsA!V:V,MATCH($A178,InputsA!$A:$A,0))*$A$5+$E178*$A$5</f>
        <v>0</v>
      </c>
      <c r="L178" s="167">
        <f>INDEX(InputsA!W:W,MATCH($A178,InputsA!$A:$A,0))*$A$5+$E178*$A$5</f>
        <v>0</v>
      </c>
      <c r="M178" s="167">
        <f>INDEX(InputsA!X:X,MATCH($A178,InputsA!$A:$A,0))*$A$5+$E178*$A$5</f>
        <v>0</v>
      </c>
      <c r="N178" s="171">
        <f t="shared" si="36"/>
        <v>0</v>
      </c>
      <c r="O178" s="167">
        <f t="shared" si="37"/>
        <v>0</v>
      </c>
      <c r="P178" s="167">
        <f t="shared" si="39"/>
        <v>0</v>
      </c>
      <c r="Q178" s="167">
        <f t="shared" si="40"/>
        <v>0</v>
      </c>
      <c r="R178" s="167">
        <f t="shared" si="41"/>
        <v>0</v>
      </c>
      <c r="S178" s="167">
        <f t="shared" si="42"/>
        <v>0</v>
      </c>
      <c r="T178" s="167">
        <f t="shared" si="43"/>
        <v>0</v>
      </c>
      <c r="U178" s="167">
        <f t="shared" si="44"/>
        <v>0</v>
      </c>
      <c r="V178" s="167">
        <f t="shared" si="45"/>
        <v>0</v>
      </c>
      <c r="W178" s="167">
        <f t="shared" si="46"/>
        <v>0</v>
      </c>
      <c r="X178" s="167">
        <f t="shared" si="47"/>
        <v>0</v>
      </c>
      <c r="Y178" s="167">
        <f t="shared" si="48"/>
        <v>0</v>
      </c>
      <c r="Z178" s="167">
        <f t="shared" si="49"/>
        <v>0</v>
      </c>
      <c r="AA178" s="167">
        <f t="shared" si="50"/>
        <v>0</v>
      </c>
      <c r="AB178" s="167">
        <f t="shared" si="51"/>
        <v>0</v>
      </c>
      <c r="AC178" s="167">
        <f t="shared" si="52"/>
        <v>0</v>
      </c>
      <c r="AD178" s="36"/>
      <c r="AE178" s="219">
        <f>INDEX(InputsB!AJ:AJ,MATCH($A178,InputsB!$A:$A,0))</f>
        <v>0</v>
      </c>
      <c r="AF178" s="219">
        <f>INDEX(InputsB!AK:AK,MATCH($A178,InputsB!$A:$A,0))</f>
        <v>0</v>
      </c>
      <c r="AG178" s="219">
        <f>INDEX(InputsB!AL:AL,MATCH($A178,InputsB!$A:$A,0))</f>
        <v>0</v>
      </c>
      <c r="AH178" s="219">
        <f>INDEX(InputsB!AM:AM,MATCH($A178,InputsB!$A:$A,0))</f>
        <v>0</v>
      </c>
      <c r="AI178" s="219">
        <f>INDEX(InputsB!AN:AN,MATCH($A178,InputsB!$A:$A,0))</f>
        <v>0</v>
      </c>
      <c r="AJ178" s="219">
        <f>INDEX(InputsB!AO:AO,MATCH($A178,InputsB!$A:$A,0))</f>
        <v>0</v>
      </c>
      <c r="AK178" s="219">
        <f>INDEX(InputsB!AP:AP,MATCH($A178,InputsB!$A:$A,0))</f>
        <v>0</v>
      </c>
      <c r="AL178" s="219">
        <f>INDEX(InputsB!AQ:AQ,MATCH($A178,InputsB!$A:$A,0))</f>
        <v>0</v>
      </c>
      <c r="AM178" s="219">
        <f>INDEX(InputsB!AR:AR,MATCH($A178,InputsB!$A:$A,0))</f>
        <v>0</v>
      </c>
      <c r="AN178" s="219">
        <f>INDEX(InputsB!AS:AS,MATCH($A178,InputsB!$A:$A,0))</f>
        <v>0</v>
      </c>
      <c r="AO178" s="219">
        <f>INDEX(InputsB!AT:AT,MATCH($A178,InputsB!$A:$A,0))</f>
        <v>0</v>
      </c>
      <c r="AP178" s="219">
        <f>INDEX(InputsB!AU:AU,MATCH($A178,InputsB!$A:$A,0))</f>
        <v>0</v>
      </c>
      <c r="AQ178" s="219">
        <f>INDEX(InputsB!AV:AV,MATCH($A178,InputsB!$A:$A,0))</f>
        <v>0</v>
      </c>
      <c r="AR178" s="219">
        <f>INDEX(InputsB!AW:AW,MATCH($A178,InputsB!$A:$A,0))</f>
        <v>0</v>
      </c>
      <c r="AS178" s="219">
        <f>INDEX(InputsB!AX:AX,MATCH($A178,InputsB!$A:$A,0))</f>
        <v>0</v>
      </c>
      <c r="AT178" s="219">
        <f>INDEX(InputsB!AY:AY,MATCH($A178,InputsB!$A:$A,0))</f>
        <v>0</v>
      </c>
      <c r="AU178" s="54"/>
      <c r="AV178" s="219">
        <f>INDEX(InputsC!$G:$G,MATCH($A178,InputsC!$A:$A,0))</f>
        <v>0</v>
      </c>
      <c r="AW178" s="219">
        <f t="shared" si="38"/>
        <v>0</v>
      </c>
    </row>
    <row r="179" spans="1:49">
      <c r="A179" s="195" t="s">
        <v>426</v>
      </c>
      <c r="B179" s="195" t="str">
        <f>INDEX('Ref1'!$E:$E,MATCH(A179,'Ref1'!$A:$A,0))</f>
        <v>Mid Sussex</v>
      </c>
      <c r="C179" s="195" t="str">
        <f>INDEX('Ref1'!$F:$F,MATCH($A179,'Ref1'!$A:$A,0))</f>
        <v>E3820</v>
      </c>
      <c r="D179" s="240" t="str">
        <f>INDEX('Ref1'!$G:$G,MATCH($A179,'Ref1'!$A:$A,0))</f>
        <v>NA</v>
      </c>
      <c r="E179" s="225">
        <f>INDEX(InputsD!$D:$D,MATCH($A179,InputsD!$A:$A,0))</f>
        <v>0</v>
      </c>
      <c r="G179" s="167">
        <f>INDEX(InputsA!R:R,MATCH($A179,InputsA!$A:$A,0))*$A$5+$E179*$A$5</f>
        <v>0</v>
      </c>
      <c r="H179" s="167">
        <f>INDEX(InputsA!S:S,MATCH($A179,InputsA!$A:$A,0))*$A$5+$E179*$A$5</f>
        <v>0</v>
      </c>
      <c r="I179" s="167">
        <f>INDEX(InputsA!T:T,MATCH($A179,InputsA!$A:$A,0))*$A$5+$E179*$A$5</f>
        <v>0</v>
      </c>
      <c r="J179" s="167">
        <f>INDEX(InputsA!U:U,MATCH($A179,InputsA!$A:$A,0))*$A$5+$E179*$A$5</f>
        <v>0</v>
      </c>
      <c r="K179" s="167">
        <f>INDEX(InputsA!V:V,MATCH($A179,InputsA!$A:$A,0))*$A$5+$E179*$A$5</f>
        <v>0</v>
      </c>
      <c r="L179" s="167">
        <f>INDEX(InputsA!W:W,MATCH($A179,InputsA!$A:$A,0))*$A$5+$E179*$A$5</f>
        <v>0</v>
      </c>
      <c r="M179" s="167">
        <f>INDEX(InputsA!X:X,MATCH($A179,InputsA!$A:$A,0))*$A$5+$E179*$A$5</f>
        <v>0</v>
      </c>
      <c r="N179" s="171">
        <f t="shared" si="36"/>
        <v>0</v>
      </c>
      <c r="O179" s="167">
        <f t="shared" si="37"/>
        <v>0</v>
      </c>
      <c r="P179" s="167">
        <f t="shared" si="39"/>
        <v>0</v>
      </c>
      <c r="Q179" s="167">
        <f t="shared" si="40"/>
        <v>0</v>
      </c>
      <c r="R179" s="167">
        <f t="shared" si="41"/>
        <v>0</v>
      </c>
      <c r="S179" s="167">
        <f t="shared" si="42"/>
        <v>0</v>
      </c>
      <c r="T179" s="167">
        <f t="shared" si="43"/>
        <v>0</v>
      </c>
      <c r="U179" s="167">
        <f t="shared" si="44"/>
        <v>0</v>
      </c>
      <c r="V179" s="167">
        <f t="shared" si="45"/>
        <v>0</v>
      </c>
      <c r="W179" s="167">
        <f t="shared" si="46"/>
        <v>0</v>
      </c>
      <c r="X179" s="167">
        <f t="shared" si="47"/>
        <v>0</v>
      </c>
      <c r="Y179" s="167">
        <f t="shared" si="48"/>
        <v>0</v>
      </c>
      <c r="Z179" s="167">
        <f t="shared" si="49"/>
        <v>0</v>
      </c>
      <c r="AA179" s="167">
        <f t="shared" si="50"/>
        <v>0</v>
      </c>
      <c r="AB179" s="167">
        <f t="shared" si="51"/>
        <v>0</v>
      </c>
      <c r="AC179" s="167">
        <f t="shared" si="52"/>
        <v>0</v>
      </c>
      <c r="AD179" s="36"/>
      <c r="AE179" s="219">
        <f>INDEX(InputsB!AJ:AJ,MATCH($A179,InputsB!$A:$A,0))</f>
        <v>0</v>
      </c>
      <c r="AF179" s="219">
        <f>INDEX(InputsB!AK:AK,MATCH($A179,InputsB!$A:$A,0))</f>
        <v>0</v>
      </c>
      <c r="AG179" s="219">
        <f>INDEX(InputsB!AL:AL,MATCH($A179,InputsB!$A:$A,0))</f>
        <v>0</v>
      </c>
      <c r="AH179" s="219">
        <f>INDEX(InputsB!AM:AM,MATCH($A179,InputsB!$A:$A,0))</f>
        <v>0</v>
      </c>
      <c r="AI179" s="219">
        <f>INDEX(InputsB!AN:AN,MATCH($A179,InputsB!$A:$A,0))</f>
        <v>0</v>
      </c>
      <c r="AJ179" s="219">
        <f>INDEX(InputsB!AO:AO,MATCH($A179,InputsB!$A:$A,0))</f>
        <v>0</v>
      </c>
      <c r="AK179" s="219">
        <f>INDEX(InputsB!AP:AP,MATCH($A179,InputsB!$A:$A,0))</f>
        <v>0</v>
      </c>
      <c r="AL179" s="219">
        <f>INDEX(InputsB!AQ:AQ,MATCH($A179,InputsB!$A:$A,0))</f>
        <v>0</v>
      </c>
      <c r="AM179" s="219">
        <f>INDEX(InputsB!AR:AR,MATCH($A179,InputsB!$A:$A,0))</f>
        <v>0</v>
      </c>
      <c r="AN179" s="219">
        <f>INDEX(InputsB!AS:AS,MATCH($A179,InputsB!$A:$A,0))</f>
        <v>0</v>
      </c>
      <c r="AO179" s="219">
        <f>INDEX(InputsB!AT:AT,MATCH($A179,InputsB!$A:$A,0))</f>
        <v>0</v>
      </c>
      <c r="AP179" s="219">
        <f>INDEX(InputsB!AU:AU,MATCH($A179,InputsB!$A:$A,0))</f>
        <v>0</v>
      </c>
      <c r="AQ179" s="219">
        <f>INDEX(InputsB!AV:AV,MATCH($A179,InputsB!$A:$A,0))</f>
        <v>0</v>
      </c>
      <c r="AR179" s="219">
        <f>INDEX(InputsB!AW:AW,MATCH($A179,InputsB!$A:$A,0))</f>
        <v>0</v>
      </c>
      <c r="AS179" s="219">
        <f>INDEX(InputsB!AX:AX,MATCH($A179,InputsB!$A:$A,0))</f>
        <v>0</v>
      </c>
      <c r="AT179" s="219">
        <f>INDEX(InputsB!AY:AY,MATCH($A179,InputsB!$A:$A,0))</f>
        <v>0</v>
      </c>
      <c r="AU179" s="54"/>
      <c r="AV179" s="219">
        <f>INDEX(InputsC!$G:$G,MATCH($A179,InputsC!$A:$A,0))</f>
        <v>0</v>
      </c>
      <c r="AW179" s="219">
        <f t="shared" si="38"/>
        <v>0</v>
      </c>
    </row>
    <row r="180" spans="1:49">
      <c r="A180" s="195" t="s">
        <v>428</v>
      </c>
      <c r="B180" s="195" t="str">
        <f>INDEX('Ref1'!$E:$E,MATCH(A180,'Ref1'!$A:$A,0))</f>
        <v>Middlesbrough</v>
      </c>
      <c r="C180" s="195" t="str">
        <f>INDEX('Ref1'!$F:$F,MATCH($A180,'Ref1'!$A:$A,0))</f>
        <v>NA</v>
      </c>
      <c r="D180" s="240" t="str">
        <f>INDEX('Ref1'!$G:$G,MATCH($A180,'Ref1'!$A:$A,0))</f>
        <v>E6107</v>
      </c>
      <c r="E180" s="225">
        <f>INDEX(InputsD!$D:$D,MATCH($A180,InputsD!$A:$A,0))</f>
        <v>0</v>
      </c>
      <c r="G180" s="167">
        <f>INDEX(InputsA!R:R,MATCH($A180,InputsA!$A:$A,0))*$A$5+$E180*$A$5</f>
        <v>0</v>
      </c>
      <c r="H180" s="167">
        <f>INDEX(InputsA!S:S,MATCH($A180,InputsA!$A:$A,0))*$A$5+$E180*$A$5</f>
        <v>0</v>
      </c>
      <c r="I180" s="167">
        <f>INDEX(InputsA!T:T,MATCH($A180,InputsA!$A:$A,0))*$A$5+$E180*$A$5</f>
        <v>0</v>
      </c>
      <c r="J180" s="167">
        <f>INDEX(InputsA!U:U,MATCH($A180,InputsA!$A:$A,0))*$A$5+$E180*$A$5</f>
        <v>0</v>
      </c>
      <c r="K180" s="167">
        <f>INDEX(InputsA!V:V,MATCH($A180,InputsA!$A:$A,0))*$A$5+$E180*$A$5</f>
        <v>0</v>
      </c>
      <c r="L180" s="167">
        <f>INDEX(InputsA!W:W,MATCH($A180,InputsA!$A:$A,0))*$A$5+$E180*$A$5</f>
        <v>0</v>
      </c>
      <c r="M180" s="167">
        <f>INDEX(InputsA!X:X,MATCH($A180,InputsA!$A:$A,0))*$A$5+$E180*$A$5</f>
        <v>0</v>
      </c>
      <c r="N180" s="171">
        <f t="shared" si="36"/>
        <v>0</v>
      </c>
      <c r="O180" s="167">
        <f t="shared" si="37"/>
        <v>0</v>
      </c>
      <c r="P180" s="167">
        <f t="shared" si="39"/>
        <v>0</v>
      </c>
      <c r="Q180" s="167">
        <f t="shared" si="40"/>
        <v>0</v>
      </c>
      <c r="R180" s="167">
        <f t="shared" si="41"/>
        <v>0</v>
      </c>
      <c r="S180" s="167">
        <f t="shared" si="42"/>
        <v>0</v>
      </c>
      <c r="T180" s="167">
        <f t="shared" si="43"/>
        <v>0</v>
      </c>
      <c r="U180" s="167">
        <f t="shared" si="44"/>
        <v>0</v>
      </c>
      <c r="V180" s="167">
        <f t="shared" si="45"/>
        <v>0</v>
      </c>
      <c r="W180" s="167">
        <f t="shared" si="46"/>
        <v>0</v>
      </c>
      <c r="X180" s="167">
        <f t="shared" si="47"/>
        <v>0</v>
      </c>
      <c r="Y180" s="167">
        <f t="shared" si="48"/>
        <v>0</v>
      </c>
      <c r="Z180" s="167">
        <f t="shared" si="49"/>
        <v>0</v>
      </c>
      <c r="AA180" s="167">
        <f t="shared" si="50"/>
        <v>0</v>
      </c>
      <c r="AB180" s="167">
        <f t="shared" si="51"/>
        <v>0</v>
      </c>
      <c r="AC180" s="167">
        <f t="shared" si="52"/>
        <v>0</v>
      </c>
      <c r="AD180" s="36"/>
      <c r="AE180" s="219">
        <f>INDEX(InputsB!AJ:AJ,MATCH($A180,InputsB!$A:$A,0))</f>
        <v>0</v>
      </c>
      <c r="AF180" s="219">
        <f>INDEX(InputsB!AK:AK,MATCH($A180,InputsB!$A:$A,0))</f>
        <v>0</v>
      </c>
      <c r="AG180" s="219">
        <f>INDEX(InputsB!AL:AL,MATCH($A180,InputsB!$A:$A,0))</f>
        <v>0</v>
      </c>
      <c r="AH180" s="219">
        <f>INDEX(InputsB!AM:AM,MATCH($A180,InputsB!$A:$A,0))</f>
        <v>0</v>
      </c>
      <c r="AI180" s="219">
        <f>INDEX(InputsB!AN:AN,MATCH($A180,InputsB!$A:$A,0))</f>
        <v>0</v>
      </c>
      <c r="AJ180" s="219">
        <f>INDEX(InputsB!AO:AO,MATCH($A180,InputsB!$A:$A,0))</f>
        <v>0</v>
      </c>
      <c r="AK180" s="219">
        <f>INDEX(InputsB!AP:AP,MATCH($A180,InputsB!$A:$A,0))</f>
        <v>0</v>
      </c>
      <c r="AL180" s="219">
        <f>INDEX(InputsB!AQ:AQ,MATCH($A180,InputsB!$A:$A,0))</f>
        <v>0</v>
      </c>
      <c r="AM180" s="219">
        <f>INDEX(InputsB!AR:AR,MATCH($A180,InputsB!$A:$A,0))</f>
        <v>0</v>
      </c>
      <c r="AN180" s="219">
        <f>INDEX(InputsB!AS:AS,MATCH($A180,InputsB!$A:$A,0))</f>
        <v>0</v>
      </c>
      <c r="AO180" s="219">
        <f>INDEX(InputsB!AT:AT,MATCH($A180,InputsB!$A:$A,0))</f>
        <v>0</v>
      </c>
      <c r="AP180" s="219">
        <f>INDEX(InputsB!AU:AU,MATCH($A180,InputsB!$A:$A,0))</f>
        <v>0</v>
      </c>
      <c r="AQ180" s="219">
        <f>INDEX(InputsB!AV:AV,MATCH($A180,InputsB!$A:$A,0))</f>
        <v>0</v>
      </c>
      <c r="AR180" s="219">
        <f>INDEX(InputsB!AW:AW,MATCH($A180,InputsB!$A:$A,0))</f>
        <v>0</v>
      </c>
      <c r="AS180" s="219">
        <f>INDEX(InputsB!AX:AX,MATCH($A180,InputsB!$A:$A,0))</f>
        <v>0</v>
      </c>
      <c r="AT180" s="219">
        <f>INDEX(InputsB!AY:AY,MATCH($A180,InputsB!$A:$A,0))</f>
        <v>0</v>
      </c>
      <c r="AU180" s="54"/>
      <c r="AV180" s="219">
        <f>INDEX(InputsC!$G:$G,MATCH($A180,InputsC!$A:$A,0))</f>
        <v>0</v>
      </c>
      <c r="AW180" s="219">
        <f t="shared" si="38"/>
        <v>0</v>
      </c>
    </row>
    <row r="181" spans="1:49">
      <c r="A181" s="195" t="s">
        <v>430</v>
      </c>
      <c r="B181" s="195" t="str">
        <f>INDEX('Ref1'!$E:$E,MATCH(A181,'Ref1'!$A:$A,0))</f>
        <v>Milton Keynes</v>
      </c>
      <c r="C181" s="195" t="str">
        <f>INDEX('Ref1'!$F:$F,MATCH($A181,'Ref1'!$A:$A,0))</f>
        <v>NA</v>
      </c>
      <c r="D181" s="240" t="str">
        <f>INDEX('Ref1'!$G:$G,MATCH($A181,'Ref1'!$A:$A,0))</f>
        <v>E6104</v>
      </c>
      <c r="E181" s="225">
        <f>INDEX(InputsD!$D:$D,MATCH($A181,InputsD!$A:$A,0))</f>
        <v>0</v>
      </c>
      <c r="G181" s="167">
        <f>INDEX(InputsA!R:R,MATCH($A181,InputsA!$A:$A,0))*$A$5+$E181*$A$5</f>
        <v>0</v>
      </c>
      <c r="H181" s="167">
        <f>INDEX(InputsA!S:S,MATCH($A181,InputsA!$A:$A,0))*$A$5+$E181*$A$5</f>
        <v>0</v>
      </c>
      <c r="I181" s="167">
        <f>INDEX(InputsA!T:T,MATCH($A181,InputsA!$A:$A,0))*$A$5+$E181*$A$5</f>
        <v>0</v>
      </c>
      <c r="J181" s="167">
        <f>INDEX(InputsA!U:U,MATCH($A181,InputsA!$A:$A,0))*$A$5+$E181*$A$5</f>
        <v>0</v>
      </c>
      <c r="K181" s="167">
        <f>INDEX(InputsA!V:V,MATCH($A181,InputsA!$A:$A,0))*$A$5+$E181*$A$5</f>
        <v>0</v>
      </c>
      <c r="L181" s="167">
        <f>INDEX(InputsA!W:W,MATCH($A181,InputsA!$A:$A,0))*$A$5+$E181*$A$5</f>
        <v>0</v>
      </c>
      <c r="M181" s="167">
        <f>INDEX(InputsA!X:X,MATCH($A181,InputsA!$A:$A,0))*$A$5+$E181*$A$5</f>
        <v>0</v>
      </c>
      <c r="N181" s="171">
        <f t="shared" si="36"/>
        <v>0</v>
      </c>
      <c r="O181" s="167">
        <f t="shared" si="37"/>
        <v>0</v>
      </c>
      <c r="P181" s="167">
        <f t="shared" si="39"/>
        <v>0</v>
      </c>
      <c r="Q181" s="167">
        <f t="shared" si="40"/>
        <v>0</v>
      </c>
      <c r="R181" s="167">
        <f t="shared" si="41"/>
        <v>0</v>
      </c>
      <c r="S181" s="167">
        <f t="shared" si="42"/>
        <v>0</v>
      </c>
      <c r="T181" s="167">
        <f t="shared" si="43"/>
        <v>0</v>
      </c>
      <c r="U181" s="167">
        <f t="shared" si="44"/>
        <v>0</v>
      </c>
      <c r="V181" s="167">
        <f t="shared" si="45"/>
        <v>0</v>
      </c>
      <c r="W181" s="167">
        <f t="shared" si="46"/>
        <v>0</v>
      </c>
      <c r="X181" s="167">
        <f t="shared" si="47"/>
        <v>0</v>
      </c>
      <c r="Y181" s="167">
        <f t="shared" si="48"/>
        <v>0</v>
      </c>
      <c r="Z181" s="167">
        <f t="shared" si="49"/>
        <v>0</v>
      </c>
      <c r="AA181" s="167">
        <f t="shared" si="50"/>
        <v>0</v>
      </c>
      <c r="AB181" s="167">
        <f t="shared" si="51"/>
        <v>0</v>
      </c>
      <c r="AC181" s="167">
        <f t="shared" si="52"/>
        <v>0</v>
      </c>
      <c r="AD181" s="36"/>
      <c r="AE181" s="219">
        <f>INDEX(InputsB!AJ:AJ,MATCH($A181,InputsB!$A:$A,0))</f>
        <v>0</v>
      </c>
      <c r="AF181" s="219">
        <f>INDEX(InputsB!AK:AK,MATCH($A181,InputsB!$A:$A,0))</f>
        <v>0</v>
      </c>
      <c r="AG181" s="219">
        <f>INDEX(InputsB!AL:AL,MATCH($A181,InputsB!$A:$A,0))</f>
        <v>0</v>
      </c>
      <c r="AH181" s="219">
        <f>INDEX(InputsB!AM:AM,MATCH($A181,InputsB!$A:$A,0))</f>
        <v>0</v>
      </c>
      <c r="AI181" s="219">
        <f>INDEX(InputsB!AN:AN,MATCH($A181,InputsB!$A:$A,0))</f>
        <v>0</v>
      </c>
      <c r="AJ181" s="219">
        <f>INDEX(InputsB!AO:AO,MATCH($A181,InputsB!$A:$A,0))</f>
        <v>0</v>
      </c>
      <c r="AK181" s="219">
        <f>INDEX(InputsB!AP:AP,MATCH($A181,InputsB!$A:$A,0))</f>
        <v>0</v>
      </c>
      <c r="AL181" s="219">
        <f>INDEX(InputsB!AQ:AQ,MATCH($A181,InputsB!$A:$A,0))</f>
        <v>0</v>
      </c>
      <c r="AM181" s="219">
        <f>INDEX(InputsB!AR:AR,MATCH($A181,InputsB!$A:$A,0))</f>
        <v>0</v>
      </c>
      <c r="AN181" s="219">
        <f>INDEX(InputsB!AS:AS,MATCH($A181,InputsB!$A:$A,0))</f>
        <v>0</v>
      </c>
      <c r="AO181" s="219">
        <f>INDEX(InputsB!AT:AT,MATCH($A181,InputsB!$A:$A,0))</f>
        <v>0</v>
      </c>
      <c r="AP181" s="219">
        <f>INDEX(InputsB!AU:AU,MATCH($A181,InputsB!$A:$A,0))</f>
        <v>0</v>
      </c>
      <c r="AQ181" s="219">
        <f>INDEX(InputsB!AV:AV,MATCH($A181,InputsB!$A:$A,0))</f>
        <v>0</v>
      </c>
      <c r="AR181" s="219">
        <f>INDEX(InputsB!AW:AW,MATCH($A181,InputsB!$A:$A,0))</f>
        <v>0</v>
      </c>
      <c r="AS181" s="219">
        <f>INDEX(InputsB!AX:AX,MATCH($A181,InputsB!$A:$A,0))</f>
        <v>0</v>
      </c>
      <c r="AT181" s="219">
        <f>INDEX(InputsB!AY:AY,MATCH($A181,InputsB!$A:$A,0))</f>
        <v>0</v>
      </c>
      <c r="AU181" s="54"/>
      <c r="AV181" s="219">
        <f>INDEX(InputsC!$G:$G,MATCH($A181,InputsC!$A:$A,0))</f>
        <v>0</v>
      </c>
      <c r="AW181" s="219">
        <f t="shared" si="38"/>
        <v>0</v>
      </c>
    </row>
    <row r="182" spans="1:49">
      <c r="A182" s="195" t="s">
        <v>432</v>
      </c>
      <c r="B182" s="195" t="str">
        <f>INDEX('Ref1'!$E:$E,MATCH(A182,'Ref1'!$A:$A,0))</f>
        <v>Mole Valley</v>
      </c>
      <c r="C182" s="195" t="str">
        <f>INDEX('Ref1'!$F:$F,MATCH($A182,'Ref1'!$A:$A,0))</f>
        <v>E3620</v>
      </c>
      <c r="D182" s="240" t="str">
        <f>INDEX('Ref1'!$G:$G,MATCH($A182,'Ref1'!$A:$A,0))</f>
        <v>NA</v>
      </c>
      <c r="E182" s="225">
        <f>INDEX(InputsD!$D:$D,MATCH($A182,InputsD!$A:$A,0))</f>
        <v>0</v>
      </c>
      <c r="G182" s="167">
        <f>INDEX(InputsA!R:R,MATCH($A182,InputsA!$A:$A,0))*$A$5+$E182*$A$5</f>
        <v>0</v>
      </c>
      <c r="H182" s="167">
        <f>INDEX(InputsA!S:S,MATCH($A182,InputsA!$A:$A,0))*$A$5+$E182*$A$5</f>
        <v>0</v>
      </c>
      <c r="I182" s="167">
        <f>INDEX(InputsA!T:T,MATCH($A182,InputsA!$A:$A,0))*$A$5+$E182*$A$5</f>
        <v>0</v>
      </c>
      <c r="J182" s="167">
        <f>INDEX(InputsA!U:U,MATCH($A182,InputsA!$A:$A,0))*$A$5+$E182*$A$5</f>
        <v>0</v>
      </c>
      <c r="K182" s="167">
        <f>INDEX(InputsA!V:V,MATCH($A182,InputsA!$A:$A,0))*$A$5+$E182*$A$5</f>
        <v>0</v>
      </c>
      <c r="L182" s="167">
        <f>INDEX(InputsA!W:W,MATCH($A182,InputsA!$A:$A,0))*$A$5+$E182*$A$5</f>
        <v>0</v>
      </c>
      <c r="M182" s="167">
        <f>INDEX(InputsA!X:X,MATCH($A182,InputsA!$A:$A,0))*$A$5+$E182*$A$5</f>
        <v>0</v>
      </c>
      <c r="N182" s="171">
        <f t="shared" si="36"/>
        <v>0</v>
      </c>
      <c r="O182" s="167">
        <f t="shared" si="37"/>
        <v>0</v>
      </c>
      <c r="P182" s="167">
        <f t="shared" si="39"/>
        <v>0</v>
      </c>
      <c r="Q182" s="167">
        <f t="shared" si="40"/>
        <v>0</v>
      </c>
      <c r="R182" s="167">
        <f t="shared" si="41"/>
        <v>0</v>
      </c>
      <c r="S182" s="167">
        <f t="shared" si="42"/>
        <v>0</v>
      </c>
      <c r="T182" s="167">
        <f t="shared" si="43"/>
        <v>0</v>
      </c>
      <c r="U182" s="167">
        <f t="shared" si="44"/>
        <v>0</v>
      </c>
      <c r="V182" s="167">
        <f t="shared" si="45"/>
        <v>0</v>
      </c>
      <c r="W182" s="167">
        <f t="shared" si="46"/>
        <v>0</v>
      </c>
      <c r="X182" s="167">
        <f t="shared" si="47"/>
        <v>0</v>
      </c>
      <c r="Y182" s="167">
        <f t="shared" si="48"/>
        <v>0</v>
      </c>
      <c r="Z182" s="167">
        <f t="shared" si="49"/>
        <v>0</v>
      </c>
      <c r="AA182" s="167">
        <f t="shared" si="50"/>
        <v>0</v>
      </c>
      <c r="AB182" s="167">
        <f t="shared" si="51"/>
        <v>0</v>
      </c>
      <c r="AC182" s="167">
        <f t="shared" si="52"/>
        <v>0</v>
      </c>
      <c r="AD182" s="36"/>
      <c r="AE182" s="219">
        <f>INDEX(InputsB!AJ:AJ,MATCH($A182,InputsB!$A:$A,0))</f>
        <v>0</v>
      </c>
      <c r="AF182" s="219">
        <f>INDEX(InputsB!AK:AK,MATCH($A182,InputsB!$A:$A,0))</f>
        <v>0</v>
      </c>
      <c r="AG182" s="219">
        <f>INDEX(InputsB!AL:AL,MATCH($A182,InputsB!$A:$A,0))</f>
        <v>0</v>
      </c>
      <c r="AH182" s="219">
        <f>INDEX(InputsB!AM:AM,MATCH($A182,InputsB!$A:$A,0))</f>
        <v>0</v>
      </c>
      <c r="AI182" s="219">
        <f>INDEX(InputsB!AN:AN,MATCH($A182,InputsB!$A:$A,0))</f>
        <v>0</v>
      </c>
      <c r="AJ182" s="219">
        <f>INDEX(InputsB!AO:AO,MATCH($A182,InputsB!$A:$A,0))</f>
        <v>0</v>
      </c>
      <c r="AK182" s="219">
        <f>INDEX(InputsB!AP:AP,MATCH($A182,InputsB!$A:$A,0))</f>
        <v>0</v>
      </c>
      <c r="AL182" s="219">
        <f>INDEX(InputsB!AQ:AQ,MATCH($A182,InputsB!$A:$A,0))</f>
        <v>0</v>
      </c>
      <c r="AM182" s="219">
        <f>INDEX(InputsB!AR:AR,MATCH($A182,InputsB!$A:$A,0))</f>
        <v>0</v>
      </c>
      <c r="AN182" s="219">
        <f>INDEX(InputsB!AS:AS,MATCH($A182,InputsB!$A:$A,0))</f>
        <v>0</v>
      </c>
      <c r="AO182" s="219">
        <f>INDEX(InputsB!AT:AT,MATCH($A182,InputsB!$A:$A,0))</f>
        <v>0</v>
      </c>
      <c r="AP182" s="219">
        <f>INDEX(InputsB!AU:AU,MATCH($A182,InputsB!$A:$A,0))</f>
        <v>0</v>
      </c>
      <c r="AQ182" s="219">
        <f>INDEX(InputsB!AV:AV,MATCH($A182,InputsB!$A:$A,0))</f>
        <v>0</v>
      </c>
      <c r="AR182" s="219">
        <f>INDEX(InputsB!AW:AW,MATCH($A182,InputsB!$A:$A,0))</f>
        <v>0</v>
      </c>
      <c r="AS182" s="219">
        <f>INDEX(InputsB!AX:AX,MATCH($A182,InputsB!$A:$A,0))</f>
        <v>0</v>
      </c>
      <c r="AT182" s="219">
        <f>INDEX(InputsB!AY:AY,MATCH($A182,InputsB!$A:$A,0))</f>
        <v>0</v>
      </c>
      <c r="AU182" s="54"/>
      <c r="AV182" s="219">
        <f>INDEX(InputsC!$G:$G,MATCH($A182,InputsC!$A:$A,0))</f>
        <v>0</v>
      </c>
      <c r="AW182" s="219">
        <f t="shared" si="38"/>
        <v>0</v>
      </c>
    </row>
    <row r="183" spans="1:49">
      <c r="A183" s="195" t="s">
        <v>434</v>
      </c>
      <c r="B183" s="195" t="str">
        <f>INDEX('Ref1'!$E:$E,MATCH(A183,'Ref1'!$A:$A,0))</f>
        <v>New Forest</v>
      </c>
      <c r="C183" s="195" t="str">
        <f>INDEX('Ref1'!$F:$F,MATCH($A183,'Ref1'!$A:$A,0))</f>
        <v>E1721</v>
      </c>
      <c r="D183" s="240" t="str">
        <f>INDEX('Ref1'!$G:$G,MATCH($A183,'Ref1'!$A:$A,0))</f>
        <v>E6117</v>
      </c>
      <c r="E183" s="225">
        <f>INDEX(InputsD!$D:$D,MATCH($A183,InputsD!$A:$A,0))</f>
        <v>0</v>
      </c>
      <c r="G183" s="167">
        <f>INDEX(InputsA!R:R,MATCH($A183,InputsA!$A:$A,0))*$A$5+$E183*$A$5</f>
        <v>0</v>
      </c>
      <c r="H183" s="167">
        <f>INDEX(InputsA!S:S,MATCH($A183,InputsA!$A:$A,0))*$A$5+$E183*$A$5</f>
        <v>0</v>
      </c>
      <c r="I183" s="167">
        <f>INDEX(InputsA!T:T,MATCH($A183,InputsA!$A:$A,0))*$A$5+$E183*$A$5</f>
        <v>0</v>
      </c>
      <c r="J183" s="167">
        <f>INDEX(InputsA!U:U,MATCH($A183,InputsA!$A:$A,0))*$A$5+$E183*$A$5</f>
        <v>0</v>
      </c>
      <c r="K183" s="167">
        <f>INDEX(InputsA!V:V,MATCH($A183,InputsA!$A:$A,0))*$A$5+$E183*$A$5</f>
        <v>0</v>
      </c>
      <c r="L183" s="167">
        <f>INDEX(InputsA!W:W,MATCH($A183,InputsA!$A:$A,0))*$A$5+$E183*$A$5</f>
        <v>0</v>
      </c>
      <c r="M183" s="167">
        <f>INDEX(InputsA!X:X,MATCH($A183,InputsA!$A:$A,0))*$A$5+$E183*$A$5</f>
        <v>0</v>
      </c>
      <c r="N183" s="171">
        <f t="shared" si="36"/>
        <v>0</v>
      </c>
      <c r="O183" s="167">
        <f t="shared" si="37"/>
        <v>0</v>
      </c>
      <c r="P183" s="167">
        <f t="shared" si="39"/>
        <v>0</v>
      </c>
      <c r="Q183" s="167">
        <f t="shared" si="40"/>
        <v>0</v>
      </c>
      <c r="R183" s="167">
        <f t="shared" si="41"/>
        <v>0</v>
      </c>
      <c r="S183" s="167">
        <f t="shared" si="42"/>
        <v>0</v>
      </c>
      <c r="T183" s="167">
        <f t="shared" si="43"/>
        <v>0</v>
      </c>
      <c r="U183" s="167">
        <f t="shared" si="44"/>
        <v>0</v>
      </c>
      <c r="V183" s="167">
        <f t="shared" si="45"/>
        <v>0</v>
      </c>
      <c r="W183" s="167">
        <f t="shared" si="46"/>
        <v>0</v>
      </c>
      <c r="X183" s="167">
        <f t="shared" si="47"/>
        <v>0</v>
      </c>
      <c r="Y183" s="167">
        <f t="shared" si="48"/>
        <v>0</v>
      </c>
      <c r="Z183" s="167">
        <f t="shared" si="49"/>
        <v>0</v>
      </c>
      <c r="AA183" s="167">
        <f t="shared" si="50"/>
        <v>0</v>
      </c>
      <c r="AB183" s="167">
        <f t="shared" si="51"/>
        <v>0</v>
      </c>
      <c r="AC183" s="167">
        <f t="shared" si="52"/>
        <v>0</v>
      </c>
      <c r="AD183" s="36"/>
      <c r="AE183" s="219">
        <f>INDEX(InputsB!AJ:AJ,MATCH($A183,InputsB!$A:$A,0))</f>
        <v>0</v>
      </c>
      <c r="AF183" s="219">
        <f>INDEX(InputsB!AK:AK,MATCH($A183,InputsB!$A:$A,0))</f>
        <v>0</v>
      </c>
      <c r="AG183" s="219">
        <f>INDEX(InputsB!AL:AL,MATCH($A183,InputsB!$A:$A,0))</f>
        <v>0</v>
      </c>
      <c r="AH183" s="219">
        <f>INDEX(InputsB!AM:AM,MATCH($A183,InputsB!$A:$A,0))</f>
        <v>0</v>
      </c>
      <c r="AI183" s="219">
        <f>INDEX(InputsB!AN:AN,MATCH($A183,InputsB!$A:$A,0))</f>
        <v>0</v>
      </c>
      <c r="AJ183" s="219">
        <f>INDEX(InputsB!AO:AO,MATCH($A183,InputsB!$A:$A,0))</f>
        <v>0</v>
      </c>
      <c r="AK183" s="219">
        <f>INDEX(InputsB!AP:AP,MATCH($A183,InputsB!$A:$A,0))</f>
        <v>0</v>
      </c>
      <c r="AL183" s="219">
        <f>INDEX(InputsB!AQ:AQ,MATCH($A183,InputsB!$A:$A,0))</f>
        <v>0</v>
      </c>
      <c r="AM183" s="219">
        <f>INDEX(InputsB!AR:AR,MATCH($A183,InputsB!$A:$A,0))</f>
        <v>0</v>
      </c>
      <c r="AN183" s="219">
        <f>INDEX(InputsB!AS:AS,MATCH($A183,InputsB!$A:$A,0))</f>
        <v>0</v>
      </c>
      <c r="AO183" s="219">
        <f>INDEX(InputsB!AT:AT,MATCH($A183,InputsB!$A:$A,0))</f>
        <v>0</v>
      </c>
      <c r="AP183" s="219">
        <f>INDEX(InputsB!AU:AU,MATCH($A183,InputsB!$A:$A,0))</f>
        <v>0</v>
      </c>
      <c r="AQ183" s="219">
        <f>INDEX(InputsB!AV:AV,MATCH($A183,InputsB!$A:$A,0))</f>
        <v>0</v>
      </c>
      <c r="AR183" s="219">
        <f>INDEX(InputsB!AW:AW,MATCH($A183,InputsB!$A:$A,0))</f>
        <v>0</v>
      </c>
      <c r="AS183" s="219">
        <f>INDEX(InputsB!AX:AX,MATCH($A183,InputsB!$A:$A,0))</f>
        <v>0</v>
      </c>
      <c r="AT183" s="219">
        <f>INDEX(InputsB!AY:AY,MATCH($A183,InputsB!$A:$A,0))</f>
        <v>0</v>
      </c>
      <c r="AU183" s="54"/>
      <c r="AV183" s="219">
        <f>INDEX(InputsC!$G:$G,MATCH($A183,InputsC!$A:$A,0))</f>
        <v>0</v>
      </c>
      <c r="AW183" s="219">
        <f t="shared" si="38"/>
        <v>0</v>
      </c>
    </row>
    <row r="184" spans="1:49">
      <c r="A184" s="195" t="s">
        <v>436</v>
      </c>
      <c r="B184" s="195" t="str">
        <f>INDEX('Ref1'!$E:$E,MATCH(A184,'Ref1'!$A:$A,0))</f>
        <v>Newark and Sherwood</v>
      </c>
      <c r="C184" s="195" t="str">
        <f>INDEX('Ref1'!$F:$F,MATCH($A184,'Ref1'!$A:$A,0))</f>
        <v>E3021</v>
      </c>
      <c r="D184" s="240" t="str">
        <f>INDEX('Ref1'!$G:$G,MATCH($A184,'Ref1'!$A:$A,0))</f>
        <v>E6130</v>
      </c>
      <c r="E184" s="225">
        <f>INDEX(InputsD!$D:$D,MATCH($A184,InputsD!$A:$A,0))</f>
        <v>0</v>
      </c>
      <c r="G184" s="167">
        <f>INDEX(InputsA!R:R,MATCH($A184,InputsA!$A:$A,0))*$A$5+$E184*$A$5</f>
        <v>0</v>
      </c>
      <c r="H184" s="167">
        <f>INDEX(InputsA!S:S,MATCH($A184,InputsA!$A:$A,0))*$A$5+$E184*$A$5</f>
        <v>0</v>
      </c>
      <c r="I184" s="167">
        <f>INDEX(InputsA!T:T,MATCH($A184,InputsA!$A:$A,0))*$A$5+$E184*$A$5</f>
        <v>0</v>
      </c>
      <c r="J184" s="167">
        <f>INDEX(InputsA!U:U,MATCH($A184,InputsA!$A:$A,0))*$A$5+$E184*$A$5</f>
        <v>0</v>
      </c>
      <c r="K184" s="167">
        <f>INDEX(InputsA!V:V,MATCH($A184,InputsA!$A:$A,0))*$A$5+$E184*$A$5</f>
        <v>0</v>
      </c>
      <c r="L184" s="167">
        <f>INDEX(InputsA!W:W,MATCH($A184,InputsA!$A:$A,0))*$A$5+$E184*$A$5</f>
        <v>0</v>
      </c>
      <c r="M184" s="167">
        <f>INDEX(InputsA!X:X,MATCH($A184,InputsA!$A:$A,0))*$A$5+$E184*$A$5</f>
        <v>0</v>
      </c>
      <c r="N184" s="171">
        <f t="shared" si="36"/>
        <v>0</v>
      </c>
      <c r="O184" s="167">
        <f t="shared" si="37"/>
        <v>0</v>
      </c>
      <c r="P184" s="167">
        <f t="shared" si="39"/>
        <v>0</v>
      </c>
      <c r="Q184" s="167">
        <f t="shared" si="40"/>
        <v>0</v>
      </c>
      <c r="R184" s="167">
        <f t="shared" si="41"/>
        <v>0</v>
      </c>
      <c r="S184" s="167">
        <f t="shared" si="42"/>
        <v>0</v>
      </c>
      <c r="T184" s="167">
        <f t="shared" si="43"/>
        <v>0</v>
      </c>
      <c r="U184" s="167">
        <f t="shared" si="44"/>
        <v>0</v>
      </c>
      <c r="V184" s="167">
        <f t="shared" si="45"/>
        <v>0</v>
      </c>
      <c r="W184" s="167">
        <f t="shared" si="46"/>
        <v>0</v>
      </c>
      <c r="X184" s="167">
        <f t="shared" si="47"/>
        <v>0</v>
      </c>
      <c r="Y184" s="167">
        <f t="shared" si="48"/>
        <v>0</v>
      </c>
      <c r="Z184" s="167">
        <f t="shared" si="49"/>
        <v>0</v>
      </c>
      <c r="AA184" s="167">
        <f t="shared" si="50"/>
        <v>0</v>
      </c>
      <c r="AB184" s="167">
        <f t="shared" si="51"/>
        <v>0</v>
      </c>
      <c r="AC184" s="167">
        <f t="shared" si="52"/>
        <v>0</v>
      </c>
      <c r="AD184" s="36"/>
      <c r="AE184" s="219">
        <f>INDEX(InputsB!AJ:AJ,MATCH($A184,InputsB!$A:$A,0))</f>
        <v>0</v>
      </c>
      <c r="AF184" s="219">
        <f>INDEX(InputsB!AK:AK,MATCH($A184,InputsB!$A:$A,0))</f>
        <v>0</v>
      </c>
      <c r="AG184" s="219">
        <f>INDEX(InputsB!AL:AL,MATCH($A184,InputsB!$A:$A,0))</f>
        <v>0</v>
      </c>
      <c r="AH184" s="219">
        <f>INDEX(InputsB!AM:AM,MATCH($A184,InputsB!$A:$A,0))</f>
        <v>0</v>
      </c>
      <c r="AI184" s="219">
        <f>INDEX(InputsB!AN:AN,MATCH($A184,InputsB!$A:$A,0))</f>
        <v>0</v>
      </c>
      <c r="AJ184" s="219">
        <f>INDEX(InputsB!AO:AO,MATCH($A184,InputsB!$A:$A,0))</f>
        <v>0</v>
      </c>
      <c r="AK184" s="219">
        <f>INDEX(InputsB!AP:AP,MATCH($A184,InputsB!$A:$A,0))</f>
        <v>0</v>
      </c>
      <c r="AL184" s="219">
        <f>INDEX(InputsB!AQ:AQ,MATCH($A184,InputsB!$A:$A,0))</f>
        <v>0</v>
      </c>
      <c r="AM184" s="219">
        <f>INDEX(InputsB!AR:AR,MATCH($A184,InputsB!$A:$A,0))</f>
        <v>0</v>
      </c>
      <c r="AN184" s="219">
        <f>INDEX(InputsB!AS:AS,MATCH($A184,InputsB!$A:$A,0))</f>
        <v>0</v>
      </c>
      <c r="AO184" s="219">
        <f>INDEX(InputsB!AT:AT,MATCH($A184,InputsB!$A:$A,0))</f>
        <v>0</v>
      </c>
      <c r="AP184" s="219">
        <f>INDEX(InputsB!AU:AU,MATCH($A184,InputsB!$A:$A,0))</f>
        <v>0</v>
      </c>
      <c r="AQ184" s="219">
        <f>INDEX(InputsB!AV:AV,MATCH($A184,InputsB!$A:$A,0))</f>
        <v>0</v>
      </c>
      <c r="AR184" s="219">
        <f>INDEX(InputsB!AW:AW,MATCH($A184,InputsB!$A:$A,0))</f>
        <v>0</v>
      </c>
      <c r="AS184" s="219">
        <f>INDEX(InputsB!AX:AX,MATCH($A184,InputsB!$A:$A,0))</f>
        <v>0</v>
      </c>
      <c r="AT184" s="219">
        <f>INDEX(InputsB!AY:AY,MATCH($A184,InputsB!$A:$A,0))</f>
        <v>0</v>
      </c>
      <c r="AU184" s="54"/>
      <c r="AV184" s="219">
        <f>INDEX(InputsC!$G:$G,MATCH($A184,InputsC!$A:$A,0))</f>
        <v>0</v>
      </c>
      <c r="AW184" s="219">
        <f t="shared" si="38"/>
        <v>0</v>
      </c>
    </row>
    <row r="185" spans="1:49">
      <c r="A185" s="195" t="s">
        <v>438</v>
      </c>
      <c r="B185" s="195" t="str">
        <f>INDEX('Ref1'!$E:$E,MATCH(A185,'Ref1'!$A:$A,0))</f>
        <v>Newcastle upon Tyne</v>
      </c>
      <c r="C185" s="195" t="str">
        <f>INDEX('Ref1'!$F:$F,MATCH($A185,'Ref1'!$A:$A,0))</f>
        <v>NA</v>
      </c>
      <c r="D185" s="240" t="str">
        <f>INDEX('Ref1'!$G:$G,MATCH($A185,'Ref1'!$A:$A,0))</f>
        <v>E6145</v>
      </c>
      <c r="E185" s="225">
        <f>INDEX(InputsD!$D:$D,MATCH($A185,InputsD!$A:$A,0))</f>
        <v>0</v>
      </c>
      <c r="G185" s="167">
        <f>INDEX(InputsA!R:R,MATCH($A185,InputsA!$A:$A,0))*$A$5+$E185*$A$5</f>
        <v>0</v>
      </c>
      <c r="H185" s="167">
        <f>INDEX(InputsA!S:S,MATCH($A185,InputsA!$A:$A,0))*$A$5+$E185*$A$5</f>
        <v>0</v>
      </c>
      <c r="I185" s="167">
        <f>INDEX(InputsA!T:T,MATCH($A185,InputsA!$A:$A,0))*$A$5+$E185*$A$5</f>
        <v>0</v>
      </c>
      <c r="J185" s="167">
        <f>INDEX(InputsA!U:U,MATCH($A185,InputsA!$A:$A,0))*$A$5+$E185*$A$5</f>
        <v>0</v>
      </c>
      <c r="K185" s="167">
        <f>INDEX(InputsA!V:V,MATCH($A185,InputsA!$A:$A,0))*$A$5+$E185*$A$5</f>
        <v>0</v>
      </c>
      <c r="L185" s="167">
        <f>INDEX(InputsA!W:W,MATCH($A185,InputsA!$A:$A,0))*$A$5+$E185*$A$5</f>
        <v>0</v>
      </c>
      <c r="M185" s="167">
        <f>INDEX(InputsA!X:X,MATCH($A185,InputsA!$A:$A,0))*$A$5+$E185*$A$5</f>
        <v>0</v>
      </c>
      <c r="N185" s="171">
        <f t="shared" si="36"/>
        <v>0</v>
      </c>
      <c r="O185" s="167">
        <f t="shared" si="37"/>
        <v>0</v>
      </c>
      <c r="P185" s="167">
        <f t="shared" si="39"/>
        <v>0</v>
      </c>
      <c r="Q185" s="167">
        <f t="shared" si="40"/>
        <v>0</v>
      </c>
      <c r="R185" s="167">
        <f t="shared" si="41"/>
        <v>0</v>
      </c>
      <c r="S185" s="167">
        <f t="shared" si="42"/>
        <v>0</v>
      </c>
      <c r="T185" s="167">
        <f t="shared" si="43"/>
        <v>0</v>
      </c>
      <c r="U185" s="167">
        <f t="shared" si="44"/>
        <v>0</v>
      </c>
      <c r="V185" s="167">
        <f t="shared" si="45"/>
        <v>0</v>
      </c>
      <c r="W185" s="167">
        <f t="shared" si="46"/>
        <v>0</v>
      </c>
      <c r="X185" s="167">
        <f t="shared" si="47"/>
        <v>0</v>
      </c>
      <c r="Y185" s="167">
        <f t="shared" si="48"/>
        <v>0</v>
      </c>
      <c r="Z185" s="167">
        <f t="shared" si="49"/>
        <v>0</v>
      </c>
      <c r="AA185" s="167">
        <f t="shared" si="50"/>
        <v>0</v>
      </c>
      <c r="AB185" s="167">
        <f t="shared" si="51"/>
        <v>0</v>
      </c>
      <c r="AC185" s="167">
        <f t="shared" si="52"/>
        <v>0</v>
      </c>
      <c r="AD185" s="36"/>
      <c r="AE185" s="219">
        <f>INDEX(InputsB!AJ:AJ,MATCH($A185,InputsB!$A:$A,0))</f>
        <v>0</v>
      </c>
      <c r="AF185" s="219">
        <f>INDEX(InputsB!AK:AK,MATCH($A185,InputsB!$A:$A,0))</f>
        <v>0</v>
      </c>
      <c r="AG185" s="219">
        <f>INDEX(InputsB!AL:AL,MATCH($A185,InputsB!$A:$A,0))</f>
        <v>0</v>
      </c>
      <c r="AH185" s="219">
        <f>INDEX(InputsB!AM:AM,MATCH($A185,InputsB!$A:$A,0))</f>
        <v>0</v>
      </c>
      <c r="AI185" s="219">
        <f>INDEX(InputsB!AN:AN,MATCH($A185,InputsB!$A:$A,0))</f>
        <v>0</v>
      </c>
      <c r="AJ185" s="219">
        <f>INDEX(InputsB!AO:AO,MATCH($A185,InputsB!$A:$A,0))</f>
        <v>0</v>
      </c>
      <c r="AK185" s="219">
        <f>INDEX(InputsB!AP:AP,MATCH($A185,InputsB!$A:$A,0))</f>
        <v>0</v>
      </c>
      <c r="AL185" s="219">
        <f>INDEX(InputsB!AQ:AQ,MATCH($A185,InputsB!$A:$A,0))</f>
        <v>0</v>
      </c>
      <c r="AM185" s="219">
        <f>INDEX(InputsB!AR:AR,MATCH($A185,InputsB!$A:$A,0))</f>
        <v>0</v>
      </c>
      <c r="AN185" s="219">
        <f>INDEX(InputsB!AS:AS,MATCH($A185,InputsB!$A:$A,0))</f>
        <v>0</v>
      </c>
      <c r="AO185" s="219">
        <f>INDEX(InputsB!AT:AT,MATCH($A185,InputsB!$A:$A,0))</f>
        <v>0</v>
      </c>
      <c r="AP185" s="219">
        <f>INDEX(InputsB!AU:AU,MATCH($A185,InputsB!$A:$A,0))</f>
        <v>0</v>
      </c>
      <c r="AQ185" s="219">
        <f>INDEX(InputsB!AV:AV,MATCH($A185,InputsB!$A:$A,0))</f>
        <v>0</v>
      </c>
      <c r="AR185" s="219">
        <f>INDEX(InputsB!AW:AW,MATCH($A185,InputsB!$A:$A,0))</f>
        <v>0</v>
      </c>
      <c r="AS185" s="219">
        <f>INDEX(InputsB!AX:AX,MATCH($A185,InputsB!$A:$A,0))</f>
        <v>0</v>
      </c>
      <c r="AT185" s="219">
        <f>INDEX(InputsB!AY:AY,MATCH($A185,InputsB!$A:$A,0))</f>
        <v>0</v>
      </c>
      <c r="AU185" s="54"/>
      <c r="AV185" s="219">
        <f>INDEX(InputsC!$G:$G,MATCH($A185,InputsC!$A:$A,0))</f>
        <v>0</v>
      </c>
      <c r="AW185" s="219">
        <f t="shared" si="38"/>
        <v>0</v>
      </c>
    </row>
    <row r="186" spans="1:49">
      <c r="A186" s="195" t="s">
        <v>440</v>
      </c>
      <c r="B186" s="195" t="str">
        <f>INDEX('Ref1'!$E:$E,MATCH(A186,'Ref1'!$A:$A,0))</f>
        <v>Newcastle-under-Lyme</v>
      </c>
      <c r="C186" s="195" t="str">
        <f>INDEX('Ref1'!$F:$F,MATCH($A186,'Ref1'!$A:$A,0))</f>
        <v>E3421</v>
      </c>
      <c r="D186" s="240" t="str">
        <f>INDEX('Ref1'!$G:$G,MATCH($A186,'Ref1'!$A:$A,0))</f>
        <v>E6134</v>
      </c>
      <c r="E186" s="225">
        <f>INDEX(InputsD!$D:$D,MATCH($A186,InputsD!$A:$A,0))</f>
        <v>0</v>
      </c>
      <c r="G186" s="167">
        <f>INDEX(InputsA!R:R,MATCH($A186,InputsA!$A:$A,0))*$A$5+$E186*$A$5</f>
        <v>0</v>
      </c>
      <c r="H186" s="167">
        <f>INDEX(InputsA!S:S,MATCH($A186,InputsA!$A:$A,0))*$A$5+$E186*$A$5</f>
        <v>0</v>
      </c>
      <c r="I186" s="167">
        <f>INDEX(InputsA!T:T,MATCH($A186,InputsA!$A:$A,0))*$A$5+$E186*$A$5</f>
        <v>0</v>
      </c>
      <c r="J186" s="167">
        <f>INDEX(InputsA!U:U,MATCH($A186,InputsA!$A:$A,0))*$A$5+$E186*$A$5</f>
        <v>0</v>
      </c>
      <c r="K186" s="167">
        <f>INDEX(InputsA!V:V,MATCH($A186,InputsA!$A:$A,0))*$A$5+$E186*$A$5</f>
        <v>0</v>
      </c>
      <c r="L186" s="167">
        <f>INDEX(InputsA!W:W,MATCH($A186,InputsA!$A:$A,0))*$A$5+$E186*$A$5</f>
        <v>0</v>
      </c>
      <c r="M186" s="167">
        <f>INDEX(InputsA!X:X,MATCH($A186,InputsA!$A:$A,0))*$A$5+$E186*$A$5</f>
        <v>0</v>
      </c>
      <c r="N186" s="171">
        <f t="shared" si="36"/>
        <v>0</v>
      </c>
      <c r="O186" s="167">
        <f t="shared" si="37"/>
        <v>0</v>
      </c>
      <c r="P186" s="167">
        <f t="shared" si="39"/>
        <v>0</v>
      </c>
      <c r="Q186" s="167">
        <f t="shared" si="40"/>
        <v>0</v>
      </c>
      <c r="R186" s="167">
        <f t="shared" si="41"/>
        <v>0</v>
      </c>
      <c r="S186" s="167">
        <f t="shared" si="42"/>
        <v>0</v>
      </c>
      <c r="T186" s="167">
        <f t="shared" si="43"/>
        <v>0</v>
      </c>
      <c r="U186" s="167">
        <f t="shared" si="44"/>
        <v>0</v>
      </c>
      <c r="V186" s="167">
        <f t="shared" si="45"/>
        <v>0</v>
      </c>
      <c r="W186" s="167">
        <f t="shared" si="46"/>
        <v>0</v>
      </c>
      <c r="X186" s="167">
        <f t="shared" si="47"/>
        <v>0</v>
      </c>
      <c r="Y186" s="167">
        <f t="shared" si="48"/>
        <v>0</v>
      </c>
      <c r="Z186" s="167">
        <f t="shared" si="49"/>
        <v>0</v>
      </c>
      <c r="AA186" s="167">
        <f t="shared" si="50"/>
        <v>0</v>
      </c>
      <c r="AB186" s="167">
        <f t="shared" si="51"/>
        <v>0</v>
      </c>
      <c r="AC186" s="167">
        <f t="shared" si="52"/>
        <v>0</v>
      </c>
      <c r="AD186" s="36"/>
      <c r="AE186" s="219">
        <f>INDEX(InputsB!AJ:AJ,MATCH($A186,InputsB!$A:$A,0))</f>
        <v>0</v>
      </c>
      <c r="AF186" s="219">
        <f>INDEX(InputsB!AK:AK,MATCH($A186,InputsB!$A:$A,0))</f>
        <v>0</v>
      </c>
      <c r="AG186" s="219">
        <f>INDEX(InputsB!AL:AL,MATCH($A186,InputsB!$A:$A,0))</f>
        <v>0</v>
      </c>
      <c r="AH186" s="219">
        <f>INDEX(InputsB!AM:AM,MATCH($A186,InputsB!$A:$A,0))</f>
        <v>0</v>
      </c>
      <c r="AI186" s="219">
        <f>INDEX(InputsB!AN:AN,MATCH($A186,InputsB!$A:$A,0))</f>
        <v>0</v>
      </c>
      <c r="AJ186" s="219">
        <f>INDEX(InputsB!AO:AO,MATCH($A186,InputsB!$A:$A,0))</f>
        <v>0</v>
      </c>
      <c r="AK186" s="219">
        <f>INDEX(InputsB!AP:AP,MATCH($A186,InputsB!$A:$A,0))</f>
        <v>0</v>
      </c>
      <c r="AL186" s="219">
        <f>INDEX(InputsB!AQ:AQ,MATCH($A186,InputsB!$A:$A,0))</f>
        <v>0</v>
      </c>
      <c r="AM186" s="219">
        <f>INDEX(InputsB!AR:AR,MATCH($A186,InputsB!$A:$A,0))</f>
        <v>0</v>
      </c>
      <c r="AN186" s="219">
        <f>INDEX(InputsB!AS:AS,MATCH($A186,InputsB!$A:$A,0))</f>
        <v>0</v>
      </c>
      <c r="AO186" s="219">
        <f>INDEX(InputsB!AT:AT,MATCH($A186,InputsB!$A:$A,0))</f>
        <v>0</v>
      </c>
      <c r="AP186" s="219">
        <f>INDEX(InputsB!AU:AU,MATCH($A186,InputsB!$A:$A,0))</f>
        <v>0</v>
      </c>
      <c r="AQ186" s="219">
        <f>INDEX(InputsB!AV:AV,MATCH($A186,InputsB!$A:$A,0))</f>
        <v>0</v>
      </c>
      <c r="AR186" s="219">
        <f>INDEX(InputsB!AW:AW,MATCH($A186,InputsB!$A:$A,0))</f>
        <v>0</v>
      </c>
      <c r="AS186" s="219">
        <f>INDEX(InputsB!AX:AX,MATCH($A186,InputsB!$A:$A,0))</f>
        <v>0</v>
      </c>
      <c r="AT186" s="219">
        <f>INDEX(InputsB!AY:AY,MATCH($A186,InputsB!$A:$A,0))</f>
        <v>0</v>
      </c>
      <c r="AU186" s="54"/>
      <c r="AV186" s="219">
        <f>INDEX(InputsC!$G:$G,MATCH($A186,InputsC!$A:$A,0))</f>
        <v>0</v>
      </c>
      <c r="AW186" s="219">
        <f t="shared" si="38"/>
        <v>0</v>
      </c>
    </row>
    <row r="187" spans="1:49">
      <c r="A187" s="195" t="s">
        <v>442</v>
      </c>
      <c r="B187" s="195" t="str">
        <f>INDEX('Ref1'!$E:$E,MATCH(A187,'Ref1'!$A:$A,0))</f>
        <v>Newham</v>
      </c>
      <c r="C187" s="195" t="str">
        <f>INDEX('Ref1'!$F:$F,MATCH($A187,'Ref1'!$A:$A,0))</f>
        <v>E5100</v>
      </c>
      <c r="D187" s="240" t="str">
        <f>INDEX('Ref1'!$G:$G,MATCH($A187,'Ref1'!$A:$A,0))</f>
        <v>NA</v>
      </c>
      <c r="E187" s="225">
        <f>INDEX(InputsD!$D:$D,MATCH($A187,InputsD!$A:$A,0))</f>
        <v>0</v>
      </c>
      <c r="G187" s="167">
        <f>INDEX(InputsA!R:R,MATCH($A187,InputsA!$A:$A,0))*$A$5+$E187*$A$5</f>
        <v>0</v>
      </c>
      <c r="H187" s="167">
        <f>INDEX(InputsA!S:S,MATCH($A187,InputsA!$A:$A,0))*$A$5+$E187*$A$5</f>
        <v>0</v>
      </c>
      <c r="I187" s="167">
        <f>INDEX(InputsA!T:T,MATCH($A187,InputsA!$A:$A,0))*$A$5+$E187*$A$5</f>
        <v>0</v>
      </c>
      <c r="J187" s="167">
        <f>INDEX(InputsA!U:U,MATCH($A187,InputsA!$A:$A,0))*$A$5+$E187*$A$5</f>
        <v>0</v>
      </c>
      <c r="K187" s="167">
        <f>INDEX(InputsA!V:V,MATCH($A187,InputsA!$A:$A,0))*$A$5+$E187*$A$5</f>
        <v>0</v>
      </c>
      <c r="L187" s="167">
        <f>INDEX(InputsA!W:W,MATCH($A187,InputsA!$A:$A,0))*$A$5+$E187*$A$5</f>
        <v>0</v>
      </c>
      <c r="M187" s="167">
        <f>INDEX(InputsA!X:X,MATCH($A187,InputsA!$A:$A,0))*$A$5+$E187*$A$5</f>
        <v>0</v>
      </c>
      <c r="N187" s="171">
        <f t="shared" si="36"/>
        <v>0</v>
      </c>
      <c r="O187" s="167">
        <f t="shared" si="37"/>
        <v>0</v>
      </c>
      <c r="P187" s="167">
        <f t="shared" si="39"/>
        <v>0</v>
      </c>
      <c r="Q187" s="167">
        <f t="shared" si="40"/>
        <v>0</v>
      </c>
      <c r="R187" s="167">
        <f t="shared" si="41"/>
        <v>0</v>
      </c>
      <c r="S187" s="167">
        <f t="shared" si="42"/>
        <v>0</v>
      </c>
      <c r="T187" s="167">
        <f t="shared" si="43"/>
        <v>0</v>
      </c>
      <c r="U187" s="167">
        <f t="shared" si="44"/>
        <v>0</v>
      </c>
      <c r="V187" s="167">
        <f t="shared" si="45"/>
        <v>0</v>
      </c>
      <c r="W187" s="167">
        <f t="shared" si="46"/>
        <v>0</v>
      </c>
      <c r="X187" s="167">
        <f t="shared" si="47"/>
        <v>0</v>
      </c>
      <c r="Y187" s="167">
        <f t="shared" si="48"/>
        <v>0</v>
      </c>
      <c r="Z187" s="167">
        <f t="shared" si="49"/>
        <v>0</v>
      </c>
      <c r="AA187" s="167">
        <f t="shared" si="50"/>
        <v>0</v>
      </c>
      <c r="AB187" s="167">
        <f t="shared" si="51"/>
        <v>0</v>
      </c>
      <c r="AC187" s="167">
        <f t="shared" si="52"/>
        <v>0</v>
      </c>
      <c r="AD187" s="36"/>
      <c r="AE187" s="219">
        <f>INDEX(InputsB!AJ:AJ,MATCH($A187,InputsB!$A:$A,0))</f>
        <v>0</v>
      </c>
      <c r="AF187" s="219">
        <f>INDEX(InputsB!AK:AK,MATCH($A187,InputsB!$A:$A,0))</f>
        <v>0</v>
      </c>
      <c r="AG187" s="219">
        <f>INDEX(InputsB!AL:AL,MATCH($A187,InputsB!$A:$A,0))</f>
        <v>0</v>
      </c>
      <c r="AH187" s="219">
        <f>INDEX(InputsB!AM:AM,MATCH($A187,InputsB!$A:$A,0))</f>
        <v>0</v>
      </c>
      <c r="AI187" s="219">
        <f>INDEX(InputsB!AN:AN,MATCH($A187,InputsB!$A:$A,0))</f>
        <v>0</v>
      </c>
      <c r="AJ187" s="219">
        <f>INDEX(InputsB!AO:AO,MATCH($A187,InputsB!$A:$A,0))</f>
        <v>0</v>
      </c>
      <c r="AK187" s="219">
        <f>INDEX(InputsB!AP:AP,MATCH($A187,InputsB!$A:$A,0))</f>
        <v>0</v>
      </c>
      <c r="AL187" s="219">
        <f>INDEX(InputsB!AQ:AQ,MATCH($A187,InputsB!$A:$A,0))</f>
        <v>0</v>
      </c>
      <c r="AM187" s="219">
        <f>INDEX(InputsB!AR:AR,MATCH($A187,InputsB!$A:$A,0))</f>
        <v>0</v>
      </c>
      <c r="AN187" s="219">
        <f>INDEX(InputsB!AS:AS,MATCH($A187,InputsB!$A:$A,0))</f>
        <v>0</v>
      </c>
      <c r="AO187" s="219">
        <f>INDEX(InputsB!AT:AT,MATCH($A187,InputsB!$A:$A,0))</f>
        <v>0</v>
      </c>
      <c r="AP187" s="219">
        <f>INDEX(InputsB!AU:AU,MATCH($A187,InputsB!$A:$A,0))</f>
        <v>0</v>
      </c>
      <c r="AQ187" s="219">
        <f>INDEX(InputsB!AV:AV,MATCH($A187,InputsB!$A:$A,0))</f>
        <v>0</v>
      </c>
      <c r="AR187" s="219">
        <f>INDEX(InputsB!AW:AW,MATCH($A187,InputsB!$A:$A,0))</f>
        <v>0</v>
      </c>
      <c r="AS187" s="219">
        <f>INDEX(InputsB!AX:AX,MATCH($A187,InputsB!$A:$A,0))</f>
        <v>0</v>
      </c>
      <c r="AT187" s="219">
        <f>INDEX(InputsB!AY:AY,MATCH($A187,InputsB!$A:$A,0))</f>
        <v>0</v>
      </c>
      <c r="AU187" s="54"/>
      <c r="AV187" s="219">
        <f>INDEX(InputsC!$G:$G,MATCH($A187,InputsC!$A:$A,0))</f>
        <v>0</v>
      </c>
      <c r="AW187" s="219">
        <f t="shared" si="38"/>
        <v>0</v>
      </c>
    </row>
    <row r="188" spans="1:49">
      <c r="A188" s="195" t="s">
        <v>446</v>
      </c>
      <c r="B188" s="195" t="str">
        <f>INDEX('Ref1'!$E:$E,MATCH(A188,'Ref1'!$A:$A,0))</f>
        <v>North Devon</v>
      </c>
      <c r="C188" s="195" t="str">
        <f>INDEX('Ref1'!$F:$F,MATCH($A188,'Ref1'!$A:$A,0))</f>
        <v>E1121</v>
      </c>
      <c r="D188" s="240" t="str">
        <f>INDEX('Ref1'!$G:$G,MATCH($A188,'Ref1'!$A:$A,0))</f>
        <v>E6161</v>
      </c>
      <c r="E188" s="225">
        <f>INDEX(InputsD!$D:$D,MATCH($A188,InputsD!$A:$A,0))</f>
        <v>0</v>
      </c>
      <c r="G188" s="167">
        <f>INDEX(InputsA!R:R,MATCH($A188,InputsA!$A:$A,0))*$A$5+$E188*$A$5</f>
        <v>0</v>
      </c>
      <c r="H188" s="167">
        <f>INDEX(InputsA!S:S,MATCH($A188,InputsA!$A:$A,0))*$A$5+$E188*$A$5</f>
        <v>0</v>
      </c>
      <c r="I188" s="167">
        <f>INDEX(InputsA!T:T,MATCH($A188,InputsA!$A:$A,0))*$A$5+$E188*$A$5</f>
        <v>0</v>
      </c>
      <c r="J188" s="167">
        <f>INDEX(InputsA!U:U,MATCH($A188,InputsA!$A:$A,0))*$A$5+$E188*$A$5</f>
        <v>0</v>
      </c>
      <c r="K188" s="167">
        <f>INDEX(InputsA!V:V,MATCH($A188,InputsA!$A:$A,0))*$A$5+$E188*$A$5</f>
        <v>0</v>
      </c>
      <c r="L188" s="167">
        <f>INDEX(InputsA!W:W,MATCH($A188,InputsA!$A:$A,0))*$A$5+$E188*$A$5</f>
        <v>0</v>
      </c>
      <c r="M188" s="167">
        <f>INDEX(InputsA!X:X,MATCH($A188,InputsA!$A:$A,0))*$A$5+$E188*$A$5</f>
        <v>0</v>
      </c>
      <c r="N188" s="171">
        <f t="shared" si="36"/>
        <v>0</v>
      </c>
      <c r="O188" s="167">
        <f t="shared" si="37"/>
        <v>0</v>
      </c>
      <c r="P188" s="167">
        <f t="shared" si="39"/>
        <v>0</v>
      </c>
      <c r="Q188" s="167">
        <f t="shared" si="40"/>
        <v>0</v>
      </c>
      <c r="R188" s="167">
        <f t="shared" si="41"/>
        <v>0</v>
      </c>
      <c r="S188" s="167">
        <f t="shared" si="42"/>
        <v>0</v>
      </c>
      <c r="T188" s="167">
        <f t="shared" si="43"/>
        <v>0</v>
      </c>
      <c r="U188" s="167">
        <f t="shared" si="44"/>
        <v>0</v>
      </c>
      <c r="V188" s="167">
        <f t="shared" si="45"/>
        <v>0</v>
      </c>
      <c r="W188" s="167">
        <f t="shared" si="46"/>
        <v>0</v>
      </c>
      <c r="X188" s="167">
        <f t="shared" si="47"/>
        <v>0</v>
      </c>
      <c r="Y188" s="167">
        <f t="shared" si="48"/>
        <v>0</v>
      </c>
      <c r="Z188" s="167">
        <f t="shared" si="49"/>
        <v>0</v>
      </c>
      <c r="AA188" s="167">
        <f t="shared" si="50"/>
        <v>0</v>
      </c>
      <c r="AB188" s="167">
        <f t="shared" si="51"/>
        <v>0</v>
      </c>
      <c r="AC188" s="167">
        <f t="shared" si="52"/>
        <v>0</v>
      </c>
      <c r="AD188" s="36"/>
      <c r="AE188" s="219">
        <f>INDEX(InputsB!AJ:AJ,MATCH($A188,InputsB!$A:$A,0))</f>
        <v>0</v>
      </c>
      <c r="AF188" s="219">
        <f>INDEX(InputsB!AK:AK,MATCH($A188,InputsB!$A:$A,0))</f>
        <v>0</v>
      </c>
      <c r="AG188" s="219">
        <f>INDEX(InputsB!AL:AL,MATCH($A188,InputsB!$A:$A,0))</f>
        <v>0</v>
      </c>
      <c r="AH188" s="219">
        <f>INDEX(InputsB!AM:AM,MATCH($A188,InputsB!$A:$A,0))</f>
        <v>0</v>
      </c>
      <c r="AI188" s="219">
        <f>INDEX(InputsB!AN:AN,MATCH($A188,InputsB!$A:$A,0))</f>
        <v>0</v>
      </c>
      <c r="AJ188" s="219">
        <f>INDEX(InputsB!AO:AO,MATCH($A188,InputsB!$A:$A,0))</f>
        <v>0</v>
      </c>
      <c r="AK188" s="219">
        <f>INDEX(InputsB!AP:AP,MATCH($A188,InputsB!$A:$A,0))</f>
        <v>0</v>
      </c>
      <c r="AL188" s="219">
        <f>INDEX(InputsB!AQ:AQ,MATCH($A188,InputsB!$A:$A,0))</f>
        <v>0</v>
      </c>
      <c r="AM188" s="219">
        <f>INDEX(InputsB!AR:AR,MATCH($A188,InputsB!$A:$A,0))</f>
        <v>0</v>
      </c>
      <c r="AN188" s="219">
        <f>INDEX(InputsB!AS:AS,MATCH($A188,InputsB!$A:$A,0))</f>
        <v>0</v>
      </c>
      <c r="AO188" s="219">
        <f>INDEX(InputsB!AT:AT,MATCH($A188,InputsB!$A:$A,0))</f>
        <v>0</v>
      </c>
      <c r="AP188" s="219">
        <f>INDEX(InputsB!AU:AU,MATCH($A188,InputsB!$A:$A,0))</f>
        <v>0</v>
      </c>
      <c r="AQ188" s="219">
        <f>INDEX(InputsB!AV:AV,MATCH($A188,InputsB!$A:$A,0))</f>
        <v>0</v>
      </c>
      <c r="AR188" s="219">
        <f>INDEX(InputsB!AW:AW,MATCH($A188,InputsB!$A:$A,0))</f>
        <v>0</v>
      </c>
      <c r="AS188" s="219">
        <f>INDEX(InputsB!AX:AX,MATCH($A188,InputsB!$A:$A,0))</f>
        <v>0</v>
      </c>
      <c r="AT188" s="219">
        <f>INDEX(InputsB!AY:AY,MATCH($A188,InputsB!$A:$A,0))</f>
        <v>0</v>
      </c>
      <c r="AU188" s="54"/>
      <c r="AV188" s="219">
        <f>INDEX(InputsC!$G:$G,MATCH($A188,InputsC!$A:$A,0))</f>
        <v>0</v>
      </c>
      <c r="AW188" s="219">
        <f t="shared" si="38"/>
        <v>0</v>
      </c>
    </row>
    <row r="189" spans="1:49">
      <c r="A189" s="195" t="s">
        <v>448</v>
      </c>
      <c r="B189" s="195" t="str">
        <f>INDEX('Ref1'!$E:$E,MATCH(A189,'Ref1'!$A:$A,0))</f>
        <v>North Dorset</v>
      </c>
      <c r="C189" s="195" t="str">
        <f>INDEX('Ref1'!$F:$F,MATCH($A189,'Ref1'!$A:$A,0))</f>
        <v>E1221</v>
      </c>
      <c r="D189" s="240" t="str">
        <f>INDEX('Ref1'!$G:$G,MATCH($A189,'Ref1'!$A:$A,0))</f>
        <v>E6162</v>
      </c>
      <c r="E189" s="225">
        <f>INDEX(InputsD!$D:$D,MATCH($A189,InputsD!$A:$A,0))</f>
        <v>0</v>
      </c>
      <c r="G189" s="167">
        <f>INDEX(InputsA!R:R,MATCH($A189,InputsA!$A:$A,0))*$A$5+$E189*$A$5</f>
        <v>0</v>
      </c>
      <c r="H189" s="167">
        <f>INDEX(InputsA!S:S,MATCH($A189,InputsA!$A:$A,0))*$A$5+$E189*$A$5</f>
        <v>0</v>
      </c>
      <c r="I189" s="167">
        <f>INDEX(InputsA!T:T,MATCH($A189,InputsA!$A:$A,0))*$A$5+$E189*$A$5</f>
        <v>0</v>
      </c>
      <c r="J189" s="167">
        <f>INDEX(InputsA!U:U,MATCH($A189,InputsA!$A:$A,0))*$A$5+$E189*$A$5</f>
        <v>0</v>
      </c>
      <c r="K189" s="167">
        <f>INDEX(InputsA!V:V,MATCH($A189,InputsA!$A:$A,0))*$A$5+$E189*$A$5</f>
        <v>0</v>
      </c>
      <c r="L189" s="167">
        <f>INDEX(InputsA!W:W,MATCH($A189,InputsA!$A:$A,0))*$A$5+$E189*$A$5</f>
        <v>0</v>
      </c>
      <c r="M189" s="167">
        <f>INDEX(InputsA!X:X,MATCH($A189,InputsA!$A:$A,0))*$A$5+$E189*$A$5</f>
        <v>0</v>
      </c>
      <c r="N189" s="171">
        <f t="shared" si="36"/>
        <v>0</v>
      </c>
      <c r="O189" s="167">
        <f t="shared" si="37"/>
        <v>0</v>
      </c>
      <c r="P189" s="167">
        <f t="shared" si="39"/>
        <v>0</v>
      </c>
      <c r="Q189" s="167">
        <f t="shared" si="40"/>
        <v>0</v>
      </c>
      <c r="R189" s="167">
        <f t="shared" si="41"/>
        <v>0</v>
      </c>
      <c r="S189" s="167">
        <f t="shared" si="42"/>
        <v>0</v>
      </c>
      <c r="T189" s="167">
        <f t="shared" si="43"/>
        <v>0</v>
      </c>
      <c r="U189" s="167">
        <f t="shared" si="44"/>
        <v>0</v>
      </c>
      <c r="V189" s="167">
        <f t="shared" si="45"/>
        <v>0</v>
      </c>
      <c r="W189" s="167">
        <f t="shared" si="46"/>
        <v>0</v>
      </c>
      <c r="X189" s="167">
        <f t="shared" si="47"/>
        <v>0</v>
      </c>
      <c r="Y189" s="167">
        <f t="shared" si="48"/>
        <v>0</v>
      </c>
      <c r="Z189" s="167">
        <f t="shared" si="49"/>
        <v>0</v>
      </c>
      <c r="AA189" s="167">
        <f t="shared" si="50"/>
        <v>0</v>
      </c>
      <c r="AB189" s="167">
        <f t="shared" si="51"/>
        <v>0</v>
      </c>
      <c r="AC189" s="167">
        <f t="shared" si="52"/>
        <v>0</v>
      </c>
      <c r="AD189" s="36"/>
      <c r="AE189" s="219">
        <f>INDEX(InputsB!AJ:AJ,MATCH($A189,InputsB!$A:$A,0))</f>
        <v>0</v>
      </c>
      <c r="AF189" s="219">
        <f>INDEX(InputsB!AK:AK,MATCH($A189,InputsB!$A:$A,0))</f>
        <v>0</v>
      </c>
      <c r="AG189" s="219">
        <f>INDEX(InputsB!AL:AL,MATCH($A189,InputsB!$A:$A,0))</f>
        <v>0</v>
      </c>
      <c r="AH189" s="219">
        <f>INDEX(InputsB!AM:AM,MATCH($A189,InputsB!$A:$A,0))</f>
        <v>0</v>
      </c>
      <c r="AI189" s="219">
        <f>INDEX(InputsB!AN:AN,MATCH($A189,InputsB!$A:$A,0))</f>
        <v>0</v>
      </c>
      <c r="AJ189" s="219">
        <f>INDEX(InputsB!AO:AO,MATCH($A189,InputsB!$A:$A,0))</f>
        <v>0</v>
      </c>
      <c r="AK189" s="219">
        <f>INDEX(InputsB!AP:AP,MATCH($A189,InputsB!$A:$A,0))</f>
        <v>0</v>
      </c>
      <c r="AL189" s="219">
        <f>INDEX(InputsB!AQ:AQ,MATCH($A189,InputsB!$A:$A,0))</f>
        <v>0</v>
      </c>
      <c r="AM189" s="219">
        <f>INDEX(InputsB!AR:AR,MATCH($A189,InputsB!$A:$A,0))</f>
        <v>0</v>
      </c>
      <c r="AN189" s="219">
        <f>INDEX(InputsB!AS:AS,MATCH($A189,InputsB!$A:$A,0))</f>
        <v>0</v>
      </c>
      <c r="AO189" s="219">
        <f>INDEX(InputsB!AT:AT,MATCH($A189,InputsB!$A:$A,0))</f>
        <v>0</v>
      </c>
      <c r="AP189" s="219">
        <f>INDEX(InputsB!AU:AU,MATCH($A189,InputsB!$A:$A,0))</f>
        <v>0</v>
      </c>
      <c r="AQ189" s="219">
        <f>INDEX(InputsB!AV:AV,MATCH($A189,InputsB!$A:$A,0))</f>
        <v>0</v>
      </c>
      <c r="AR189" s="219">
        <f>INDEX(InputsB!AW:AW,MATCH($A189,InputsB!$A:$A,0))</f>
        <v>0</v>
      </c>
      <c r="AS189" s="219">
        <f>INDEX(InputsB!AX:AX,MATCH($A189,InputsB!$A:$A,0))</f>
        <v>0</v>
      </c>
      <c r="AT189" s="219">
        <f>INDEX(InputsB!AY:AY,MATCH($A189,InputsB!$A:$A,0))</f>
        <v>0</v>
      </c>
      <c r="AU189" s="54"/>
      <c r="AV189" s="219">
        <f>INDEX(InputsC!$G:$G,MATCH($A189,InputsC!$A:$A,0))</f>
        <v>0</v>
      </c>
      <c r="AW189" s="219">
        <f t="shared" si="38"/>
        <v>0</v>
      </c>
    </row>
    <row r="190" spans="1:49">
      <c r="A190" s="195" t="s">
        <v>450</v>
      </c>
      <c r="B190" s="195" t="str">
        <f>INDEX('Ref1'!$E:$E,MATCH(A190,'Ref1'!$A:$A,0))</f>
        <v>North East Derbyshire</v>
      </c>
      <c r="C190" s="195" t="str">
        <f>INDEX('Ref1'!$F:$F,MATCH($A190,'Ref1'!$A:$A,0))</f>
        <v>E1021</v>
      </c>
      <c r="D190" s="240" t="str">
        <f>INDEX('Ref1'!$G:$G,MATCH($A190,'Ref1'!$A:$A,0))</f>
        <v>E6110</v>
      </c>
      <c r="E190" s="225">
        <f>INDEX(InputsD!$D:$D,MATCH($A190,InputsD!$A:$A,0))</f>
        <v>0</v>
      </c>
      <c r="G190" s="167">
        <f>INDEX(InputsA!R:R,MATCH($A190,InputsA!$A:$A,0))*$A$5+$E190*$A$5</f>
        <v>0</v>
      </c>
      <c r="H190" s="167">
        <f>INDEX(InputsA!S:S,MATCH($A190,InputsA!$A:$A,0))*$A$5+$E190*$A$5</f>
        <v>0</v>
      </c>
      <c r="I190" s="167">
        <f>INDEX(InputsA!T:T,MATCH($A190,InputsA!$A:$A,0))*$A$5+$E190*$A$5</f>
        <v>0</v>
      </c>
      <c r="J190" s="167">
        <f>INDEX(InputsA!U:U,MATCH($A190,InputsA!$A:$A,0))*$A$5+$E190*$A$5</f>
        <v>0</v>
      </c>
      <c r="K190" s="167">
        <f>INDEX(InputsA!V:V,MATCH($A190,InputsA!$A:$A,0))*$A$5+$E190*$A$5</f>
        <v>0</v>
      </c>
      <c r="L190" s="167">
        <f>INDEX(InputsA!W:W,MATCH($A190,InputsA!$A:$A,0))*$A$5+$E190*$A$5</f>
        <v>0</v>
      </c>
      <c r="M190" s="167">
        <f>INDEX(InputsA!X:X,MATCH($A190,InputsA!$A:$A,0))*$A$5+$E190*$A$5</f>
        <v>0</v>
      </c>
      <c r="N190" s="171">
        <f t="shared" si="36"/>
        <v>0</v>
      </c>
      <c r="O190" s="167">
        <f t="shared" si="37"/>
        <v>0</v>
      </c>
      <c r="P190" s="167">
        <f t="shared" si="39"/>
        <v>0</v>
      </c>
      <c r="Q190" s="167">
        <f t="shared" si="40"/>
        <v>0</v>
      </c>
      <c r="R190" s="167">
        <f t="shared" si="41"/>
        <v>0</v>
      </c>
      <c r="S190" s="167">
        <f t="shared" si="42"/>
        <v>0</v>
      </c>
      <c r="T190" s="167">
        <f t="shared" si="43"/>
        <v>0</v>
      </c>
      <c r="U190" s="167">
        <f t="shared" si="44"/>
        <v>0</v>
      </c>
      <c r="V190" s="167">
        <f t="shared" si="45"/>
        <v>0</v>
      </c>
      <c r="W190" s="167">
        <f t="shared" si="46"/>
        <v>0</v>
      </c>
      <c r="X190" s="167">
        <f t="shared" si="47"/>
        <v>0</v>
      </c>
      <c r="Y190" s="167">
        <f t="shared" si="48"/>
        <v>0</v>
      </c>
      <c r="Z190" s="167">
        <f t="shared" si="49"/>
        <v>0</v>
      </c>
      <c r="AA190" s="167">
        <f t="shared" si="50"/>
        <v>0</v>
      </c>
      <c r="AB190" s="167">
        <f t="shared" si="51"/>
        <v>0</v>
      </c>
      <c r="AC190" s="167">
        <f t="shared" si="52"/>
        <v>0</v>
      </c>
      <c r="AD190" s="36"/>
      <c r="AE190" s="219">
        <f>INDEX(InputsB!AJ:AJ,MATCH($A190,InputsB!$A:$A,0))</f>
        <v>0</v>
      </c>
      <c r="AF190" s="219">
        <f>INDEX(InputsB!AK:AK,MATCH($A190,InputsB!$A:$A,0))</f>
        <v>0</v>
      </c>
      <c r="AG190" s="219">
        <f>INDEX(InputsB!AL:AL,MATCH($A190,InputsB!$A:$A,0))</f>
        <v>0</v>
      </c>
      <c r="AH190" s="219">
        <f>INDEX(InputsB!AM:AM,MATCH($A190,InputsB!$A:$A,0))</f>
        <v>0</v>
      </c>
      <c r="AI190" s="219">
        <f>INDEX(InputsB!AN:AN,MATCH($A190,InputsB!$A:$A,0))</f>
        <v>0</v>
      </c>
      <c r="AJ190" s="219">
        <f>INDEX(InputsB!AO:AO,MATCH($A190,InputsB!$A:$A,0))</f>
        <v>0</v>
      </c>
      <c r="AK190" s="219">
        <f>INDEX(InputsB!AP:AP,MATCH($A190,InputsB!$A:$A,0))</f>
        <v>0</v>
      </c>
      <c r="AL190" s="219">
        <f>INDEX(InputsB!AQ:AQ,MATCH($A190,InputsB!$A:$A,0))</f>
        <v>0</v>
      </c>
      <c r="AM190" s="219">
        <f>INDEX(InputsB!AR:AR,MATCH($A190,InputsB!$A:$A,0))</f>
        <v>0</v>
      </c>
      <c r="AN190" s="219">
        <f>INDEX(InputsB!AS:AS,MATCH($A190,InputsB!$A:$A,0))</f>
        <v>0</v>
      </c>
      <c r="AO190" s="219">
        <f>INDEX(InputsB!AT:AT,MATCH($A190,InputsB!$A:$A,0))</f>
        <v>0</v>
      </c>
      <c r="AP190" s="219">
        <f>INDEX(InputsB!AU:AU,MATCH($A190,InputsB!$A:$A,0))</f>
        <v>0</v>
      </c>
      <c r="AQ190" s="219">
        <f>INDEX(InputsB!AV:AV,MATCH($A190,InputsB!$A:$A,0))</f>
        <v>0</v>
      </c>
      <c r="AR190" s="219">
        <f>INDEX(InputsB!AW:AW,MATCH($A190,InputsB!$A:$A,0))</f>
        <v>0</v>
      </c>
      <c r="AS190" s="219">
        <f>INDEX(InputsB!AX:AX,MATCH($A190,InputsB!$A:$A,0))</f>
        <v>0</v>
      </c>
      <c r="AT190" s="219">
        <f>INDEX(InputsB!AY:AY,MATCH($A190,InputsB!$A:$A,0))</f>
        <v>0</v>
      </c>
      <c r="AU190" s="54"/>
      <c r="AV190" s="219">
        <f>INDEX(InputsC!$G:$G,MATCH($A190,InputsC!$A:$A,0))</f>
        <v>0</v>
      </c>
      <c r="AW190" s="219">
        <f t="shared" si="38"/>
        <v>0</v>
      </c>
    </row>
    <row r="191" spans="1:49">
      <c r="A191" s="195" t="s">
        <v>452</v>
      </c>
      <c r="B191" s="195" t="str">
        <f>INDEX('Ref1'!$E:$E,MATCH(A191,'Ref1'!$A:$A,0))</f>
        <v>North East Lincolnshire</v>
      </c>
      <c r="C191" s="195" t="str">
        <f>INDEX('Ref1'!$F:$F,MATCH($A191,'Ref1'!$A:$A,0))</f>
        <v>NA</v>
      </c>
      <c r="D191" s="240" t="str">
        <f>INDEX('Ref1'!$G:$G,MATCH($A191,'Ref1'!$A:$A,0))</f>
        <v>E6120</v>
      </c>
      <c r="E191" s="225">
        <f>INDEX(InputsD!$D:$D,MATCH($A191,InputsD!$A:$A,0))</f>
        <v>0</v>
      </c>
      <c r="G191" s="167">
        <f>INDEX(InputsA!R:R,MATCH($A191,InputsA!$A:$A,0))*$A$5+$E191*$A$5</f>
        <v>0</v>
      </c>
      <c r="H191" s="167">
        <f>INDEX(InputsA!S:S,MATCH($A191,InputsA!$A:$A,0))*$A$5+$E191*$A$5</f>
        <v>0</v>
      </c>
      <c r="I191" s="167">
        <f>INDEX(InputsA!T:T,MATCH($A191,InputsA!$A:$A,0))*$A$5+$E191*$A$5</f>
        <v>0</v>
      </c>
      <c r="J191" s="167">
        <f>INDEX(InputsA!U:U,MATCH($A191,InputsA!$A:$A,0))*$A$5+$E191*$A$5</f>
        <v>0</v>
      </c>
      <c r="K191" s="167">
        <f>INDEX(InputsA!V:V,MATCH($A191,InputsA!$A:$A,0))*$A$5+$E191*$A$5</f>
        <v>0</v>
      </c>
      <c r="L191" s="167">
        <f>INDEX(InputsA!W:W,MATCH($A191,InputsA!$A:$A,0))*$A$5+$E191*$A$5</f>
        <v>0</v>
      </c>
      <c r="M191" s="167">
        <f>INDEX(InputsA!X:X,MATCH($A191,InputsA!$A:$A,0))*$A$5+$E191*$A$5</f>
        <v>0</v>
      </c>
      <c r="N191" s="171">
        <f t="shared" si="36"/>
        <v>0</v>
      </c>
      <c r="O191" s="167">
        <f t="shared" si="37"/>
        <v>0</v>
      </c>
      <c r="P191" s="167">
        <f t="shared" si="39"/>
        <v>0</v>
      </c>
      <c r="Q191" s="167">
        <f t="shared" si="40"/>
        <v>0</v>
      </c>
      <c r="R191" s="167">
        <f t="shared" si="41"/>
        <v>0</v>
      </c>
      <c r="S191" s="167">
        <f t="shared" si="42"/>
        <v>0</v>
      </c>
      <c r="T191" s="167">
        <f t="shared" si="43"/>
        <v>0</v>
      </c>
      <c r="U191" s="167">
        <f t="shared" si="44"/>
        <v>0</v>
      </c>
      <c r="V191" s="167">
        <f t="shared" si="45"/>
        <v>0</v>
      </c>
      <c r="W191" s="167">
        <f t="shared" si="46"/>
        <v>0</v>
      </c>
      <c r="X191" s="167">
        <f t="shared" si="47"/>
        <v>0</v>
      </c>
      <c r="Y191" s="167">
        <f t="shared" si="48"/>
        <v>0</v>
      </c>
      <c r="Z191" s="167">
        <f t="shared" si="49"/>
        <v>0</v>
      </c>
      <c r="AA191" s="167">
        <f t="shared" si="50"/>
        <v>0</v>
      </c>
      <c r="AB191" s="167">
        <f t="shared" si="51"/>
        <v>0</v>
      </c>
      <c r="AC191" s="167">
        <f t="shared" si="52"/>
        <v>0</v>
      </c>
      <c r="AD191" s="36"/>
      <c r="AE191" s="219">
        <f>INDEX(InputsB!AJ:AJ,MATCH($A191,InputsB!$A:$A,0))</f>
        <v>0</v>
      </c>
      <c r="AF191" s="219">
        <f>INDEX(InputsB!AK:AK,MATCH($A191,InputsB!$A:$A,0))</f>
        <v>0</v>
      </c>
      <c r="AG191" s="219">
        <f>INDEX(InputsB!AL:AL,MATCH($A191,InputsB!$A:$A,0))</f>
        <v>0</v>
      </c>
      <c r="AH191" s="219">
        <f>INDEX(InputsB!AM:AM,MATCH($A191,InputsB!$A:$A,0))</f>
        <v>0</v>
      </c>
      <c r="AI191" s="219">
        <f>INDEX(InputsB!AN:AN,MATCH($A191,InputsB!$A:$A,0))</f>
        <v>0</v>
      </c>
      <c r="AJ191" s="219">
        <f>INDEX(InputsB!AO:AO,MATCH($A191,InputsB!$A:$A,0))</f>
        <v>0</v>
      </c>
      <c r="AK191" s="219">
        <f>INDEX(InputsB!AP:AP,MATCH($A191,InputsB!$A:$A,0))</f>
        <v>0</v>
      </c>
      <c r="AL191" s="219">
        <f>INDEX(InputsB!AQ:AQ,MATCH($A191,InputsB!$A:$A,0))</f>
        <v>0</v>
      </c>
      <c r="AM191" s="219">
        <f>INDEX(InputsB!AR:AR,MATCH($A191,InputsB!$A:$A,0))</f>
        <v>0</v>
      </c>
      <c r="AN191" s="219">
        <f>INDEX(InputsB!AS:AS,MATCH($A191,InputsB!$A:$A,0))</f>
        <v>0</v>
      </c>
      <c r="AO191" s="219">
        <f>INDEX(InputsB!AT:AT,MATCH($A191,InputsB!$A:$A,0))</f>
        <v>0</v>
      </c>
      <c r="AP191" s="219">
        <f>INDEX(InputsB!AU:AU,MATCH($A191,InputsB!$A:$A,0))</f>
        <v>0</v>
      </c>
      <c r="AQ191" s="219">
        <f>INDEX(InputsB!AV:AV,MATCH($A191,InputsB!$A:$A,0))</f>
        <v>0</v>
      </c>
      <c r="AR191" s="219">
        <f>INDEX(InputsB!AW:AW,MATCH($A191,InputsB!$A:$A,0))</f>
        <v>0</v>
      </c>
      <c r="AS191" s="219">
        <f>INDEX(InputsB!AX:AX,MATCH($A191,InputsB!$A:$A,0))</f>
        <v>0</v>
      </c>
      <c r="AT191" s="219">
        <f>INDEX(InputsB!AY:AY,MATCH($A191,InputsB!$A:$A,0))</f>
        <v>0</v>
      </c>
      <c r="AU191" s="54"/>
      <c r="AV191" s="219">
        <f>INDEX(InputsC!$G:$G,MATCH($A191,InputsC!$A:$A,0))</f>
        <v>0</v>
      </c>
      <c r="AW191" s="219">
        <f t="shared" si="38"/>
        <v>0</v>
      </c>
    </row>
    <row r="192" spans="1:49">
      <c r="A192" s="195" t="s">
        <v>454</v>
      </c>
      <c r="B192" s="195" t="str">
        <f>INDEX('Ref1'!$E:$E,MATCH(A192,'Ref1'!$A:$A,0))</f>
        <v>North Hertfordshire</v>
      </c>
      <c r="C192" s="195" t="str">
        <f>INDEX('Ref1'!$F:$F,MATCH($A192,'Ref1'!$A:$A,0))</f>
        <v>E1920</v>
      </c>
      <c r="D192" s="240" t="str">
        <f>INDEX('Ref1'!$G:$G,MATCH($A192,'Ref1'!$A:$A,0))</f>
        <v>NA</v>
      </c>
      <c r="E192" s="225">
        <f>INDEX(InputsD!$D:$D,MATCH($A192,InputsD!$A:$A,0))</f>
        <v>0</v>
      </c>
      <c r="G192" s="167">
        <f>INDEX(InputsA!R:R,MATCH($A192,InputsA!$A:$A,0))*$A$5+$E192*$A$5</f>
        <v>0</v>
      </c>
      <c r="H192" s="167">
        <f>INDEX(InputsA!S:S,MATCH($A192,InputsA!$A:$A,0))*$A$5+$E192*$A$5</f>
        <v>0</v>
      </c>
      <c r="I192" s="167">
        <f>INDEX(InputsA!T:T,MATCH($A192,InputsA!$A:$A,0))*$A$5+$E192*$A$5</f>
        <v>0</v>
      </c>
      <c r="J192" s="167">
        <f>INDEX(InputsA!U:U,MATCH($A192,InputsA!$A:$A,0))*$A$5+$E192*$A$5</f>
        <v>0</v>
      </c>
      <c r="K192" s="167">
        <f>INDEX(InputsA!V:V,MATCH($A192,InputsA!$A:$A,0))*$A$5+$E192*$A$5</f>
        <v>0</v>
      </c>
      <c r="L192" s="167">
        <f>INDEX(InputsA!W:W,MATCH($A192,InputsA!$A:$A,0))*$A$5+$E192*$A$5</f>
        <v>0</v>
      </c>
      <c r="M192" s="167">
        <f>INDEX(InputsA!X:X,MATCH($A192,InputsA!$A:$A,0))*$A$5+$E192*$A$5</f>
        <v>0</v>
      </c>
      <c r="N192" s="171">
        <f t="shared" si="36"/>
        <v>0</v>
      </c>
      <c r="O192" s="167">
        <f t="shared" si="37"/>
        <v>0</v>
      </c>
      <c r="P192" s="167">
        <f t="shared" si="39"/>
        <v>0</v>
      </c>
      <c r="Q192" s="167">
        <f t="shared" si="40"/>
        <v>0</v>
      </c>
      <c r="R192" s="167">
        <f t="shared" si="41"/>
        <v>0</v>
      </c>
      <c r="S192" s="167">
        <f t="shared" si="42"/>
        <v>0</v>
      </c>
      <c r="T192" s="167">
        <f t="shared" si="43"/>
        <v>0</v>
      </c>
      <c r="U192" s="167">
        <f t="shared" si="44"/>
        <v>0</v>
      </c>
      <c r="V192" s="167">
        <f t="shared" si="45"/>
        <v>0</v>
      </c>
      <c r="W192" s="167">
        <f t="shared" si="46"/>
        <v>0</v>
      </c>
      <c r="X192" s="167">
        <f t="shared" si="47"/>
        <v>0</v>
      </c>
      <c r="Y192" s="167">
        <f t="shared" si="48"/>
        <v>0</v>
      </c>
      <c r="Z192" s="167">
        <f t="shared" si="49"/>
        <v>0</v>
      </c>
      <c r="AA192" s="167">
        <f t="shared" si="50"/>
        <v>0</v>
      </c>
      <c r="AB192" s="167">
        <f t="shared" si="51"/>
        <v>0</v>
      </c>
      <c r="AC192" s="167">
        <f t="shared" si="52"/>
        <v>0</v>
      </c>
      <c r="AD192" s="36"/>
      <c r="AE192" s="219">
        <f>INDEX(InputsB!AJ:AJ,MATCH($A192,InputsB!$A:$A,0))</f>
        <v>0</v>
      </c>
      <c r="AF192" s="219">
        <f>INDEX(InputsB!AK:AK,MATCH($A192,InputsB!$A:$A,0))</f>
        <v>0</v>
      </c>
      <c r="AG192" s="219">
        <f>INDEX(InputsB!AL:AL,MATCH($A192,InputsB!$A:$A,0))</f>
        <v>0</v>
      </c>
      <c r="AH192" s="219">
        <f>INDEX(InputsB!AM:AM,MATCH($A192,InputsB!$A:$A,0))</f>
        <v>0</v>
      </c>
      <c r="AI192" s="219">
        <f>INDEX(InputsB!AN:AN,MATCH($A192,InputsB!$A:$A,0))</f>
        <v>0</v>
      </c>
      <c r="AJ192" s="219">
        <f>INDEX(InputsB!AO:AO,MATCH($A192,InputsB!$A:$A,0))</f>
        <v>0</v>
      </c>
      <c r="AK192" s="219">
        <f>INDEX(InputsB!AP:AP,MATCH($A192,InputsB!$A:$A,0))</f>
        <v>0</v>
      </c>
      <c r="AL192" s="219">
        <f>INDEX(InputsB!AQ:AQ,MATCH($A192,InputsB!$A:$A,0))</f>
        <v>0</v>
      </c>
      <c r="AM192" s="219">
        <f>INDEX(InputsB!AR:AR,MATCH($A192,InputsB!$A:$A,0))</f>
        <v>0</v>
      </c>
      <c r="AN192" s="219">
        <f>INDEX(InputsB!AS:AS,MATCH($A192,InputsB!$A:$A,0))</f>
        <v>0</v>
      </c>
      <c r="AO192" s="219">
        <f>INDEX(InputsB!AT:AT,MATCH($A192,InputsB!$A:$A,0))</f>
        <v>0</v>
      </c>
      <c r="AP192" s="219">
        <f>INDEX(InputsB!AU:AU,MATCH($A192,InputsB!$A:$A,0))</f>
        <v>0</v>
      </c>
      <c r="AQ192" s="219">
        <f>INDEX(InputsB!AV:AV,MATCH($A192,InputsB!$A:$A,0))</f>
        <v>0</v>
      </c>
      <c r="AR192" s="219">
        <f>INDEX(InputsB!AW:AW,MATCH($A192,InputsB!$A:$A,0))</f>
        <v>0</v>
      </c>
      <c r="AS192" s="219">
        <f>INDEX(InputsB!AX:AX,MATCH($A192,InputsB!$A:$A,0))</f>
        <v>0</v>
      </c>
      <c r="AT192" s="219">
        <f>INDEX(InputsB!AY:AY,MATCH($A192,InputsB!$A:$A,0))</f>
        <v>0</v>
      </c>
      <c r="AU192" s="54"/>
      <c r="AV192" s="219">
        <f>INDEX(InputsC!$G:$G,MATCH($A192,InputsC!$A:$A,0))</f>
        <v>0</v>
      </c>
      <c r="AW192" s="219">
        <f t="shared" si="38"/>
        <v>0</v>
      </c>
    </row>
    <row r="193" spans="1:49">
      <c r="A193" s="195" t="s">
        <v>456</v>
      </c>
      <c r="B193" s="195" t="str">
        <f>INDEX('Ref1'!$E:$E,MATCH(A193,'Ref1'!$A:$A,0))</f>
        <v>North Kesteven</v>
      </c>
      <c r="C193" s="195" t="str">
        <f>INDEX('Ref1'!$F:$F,MATCH($A193,'Ref1'!$A:$A,0))</f>
        <v>E2520</v>
      </c>
      <c r="D193" s="240" t="str">
        <f>INDEX('Ref1'!$G:$G,MATCH($A193,'Ref1'!$A:$A,0))</f>
        <v>NA</v>
      </c>
      <c r="E193" s="225">
        <f>INDEX(InputsD!$D:$D,MATCH($A193,InputsD!$A:$A,0))</f>
        <v>0</v>
      </c>
      <c r="G193" s="167">
        <f>INDEX(InputsA!R:R,MATCH($A193,InputsA!$A:$A,0))*$A$5+$E193*$A$5</f>
        <v>0</v>
      </c>
      <c r="H193" s="167">
        <f>INDEX(InputsA!S:S,MATCH($A193,InputsA!$A:$A,0))*$A$5+$E193*$A$5</f>
        <v>0</v>
      </c>
      <c r="I193" s="167">
        <f>INDEX(InputsA!T:T,MATCH($A193,InputsA!$A:$A,0))*$A$5+$E193*$A$5</f>
        <v>0</v>
      </c>
      <c r="J193" s="167">
        <f>INDEX(InputsA!U:U,MATCH($A193,InputsA!$A:$A,0))*$A$5+$E193*$A$5</f>
        <v>0</v>
      </c>
      <c r="K193" s="167">
        <f>INDEX(InputsA!V:V,MATCH($A193,InputsA!$A:$A,0))*$A$5+$E193*$A$5</f>
        <v>0</v>
      </c>
      <c r="L193" s="167">
        <f>INDEX(InputsA!W:W,MATCH($A193,InputsA!$A:$A,0))*$A$5+$E193*$A$5</f>
        <v>0</v>
      </c>
      <c r="M193" s="167">
        <f>INDEX(InputsA!X:X,MATCH($A193,InputsA!$A:$A,0))*$A$5+$E193*$A$5</f>
        <v>0</v>
      </c>
      <c r="N193" s="171">
        <f t="shared" si="36"/>
        <v>0</v>
      </c>
      <c r="O193" s="167">
        <f t="shared" si="37"/>
        <v>0</v>
      </c>
      <c r="P193" s="167">
        <f t="shared" si="39"/>
        <v>0</v>
      </c>
      <c r="Q193" s="167">
        <f t="shared" si="40"/>
        <v>0</v>
      </c>
      <c r="R193" s="167">
        <f t="shared" si="41"/>
        <v>0</v>
      </c>
      <c r="S193" s="167">
        <f t="shared" si="42"/>
        <v>0</v>
      </c>
      <c r="T193" s="167">
        <f t="shared" si="43"/>
        <v>0</v>
      </c>
      <c r="U193" s="167">
        <f t="shared" si="44"/>
        <v>0</v>
      </c>
      <c r="V193" s="167">
        <f t="shared" si="45"/>
        <v>0</v>
      </c>
      <c r="W193" s="167">
        <f t="shared" si="46"/>
        <v>0</v>
      </c>
      <c r="X193" s="167">
        <f t="shared" si="47"/>
        <v>0</v>
      </c>
      <c r="Y193" s="167">
        <f t="shared" si="48"/>
        <v>0</v>
      </c>
      <c r="Z193" s="167">
        <f t="shared" si="49"/>
        <v>0</v>
      </c>
      <c r="AA193" s="167">
        <f t="shared" si="50"/>
        <v>0</v>
      </c>
      <c r="AB193" s="167">
        <f t="shared" si="51"/>
        <v>0</v>
      </c>
      <c r="AC193" s="167">
        <f t="shared" si="52"/>
        <v>0</v>
      </c>
      <c r="AD193" s="36"/>
      <c r="AE193" s="219">
        <f>INDEX(InputsB!AJ:AJ,MATCH($A193,InputsB!$A:$A,0))</f>
        <v>0</v>
      </c>
      <c r="AF193" s="219">
        <f>INDEX(InputsB!AK:AK,MATCH($A193,InputsB!$A:$A,0))</f>
        <v>0</v>
      </c>
      <c r="AG193" s="219">
        <f>INDEX(InputsB!AL:AL,MATCH($A193,InputsB!$A:$A,0))</f>
        <v>0</v>
      </c>
      <c r="AH193" s="219">
        <f>INDEX(InputsB!AM:AM,MATCH($A193,InputsB!$A:$A,0))</f>
        <v>0</v>
      </c>
      <c r="AI193" s="219">
        <f>INDEX(InputsB!AN:AN,MATCH($A193,InputsB!$A:$A,0))</f>
        <v>0</v>
      </c>
      <c r="AJ193" s="219">
        <f>INDEX(InputsB!AO:AO,MATCH($A193,InputsB!$A:$A,0))</f>
        <v>0</v>
      </c>
      <c r="AK193" s="219">
        <f>INDEX(InputsB!AP:AP,MATCH($A193,InputsB!$A:$A,0))</f>
        <v>0</v>
      </c>
      <c r="AL193" s="219">
        <f>INDEX(InputsB!AQ:AQ,MATCH($A193,InputsB!$A:$A,0))</f>
        <v>0</v>
      </c>
      <c r="AM193" s="219">
        <f>INDEX(InputsB!AR:AR,MATCH($A193,InputsB!$A:$A,0))</f>
        <v>0</v>
      </c>
      <c r="AN193" s="219">
        <f>INDEX(InputsB!AS:AS,MATCH($A193,InputsB!$A:$A,0))</f>
        <v>0</v>
      </c>
      <c r="AO193" s="219">
        <f>INDEX(InputsB!AT:AT,MATCH($A193,InputsB!$A:$A,0))</f>
        <v>0</v>
      </c>
      <c r="AP193" s="219">
        <f>INDEX(InputsB!AU:AU,MATCH($A193,InputsB!$A:$A,0))</f>
        <v>0</v>
      </c>
      <c r="AQ193" s="219">
        <f>INDEX(InputsB!AV:AV,MATCH($A193,InputsB!$A:$A,0))</f>
        <v>0</v>
      </c>
      <c r="AR193" s="219">
        <f>INDEX(InputsB!AW:AW,MATCH($A193,InputsB!$A:$A,0))</f>
        <v>0</v>
      </c>
      <c r="AS193" s="219">
        <f>INDEX(InputsB!AX:AX,MATCH($A193,InputsB!$A:$A,0))</f>
        <v>0</v>
      </c>
      <c r="AT193" s="219">
        <f>INDEX(InputsB!AY:AY,MATCH($A193,InputsB!$A:$A,0))</f>
        <v>0</v>
      </c>
      <c r="AU193" s="54"/>
      <c r="AV193" s="219">
        <f>INDEX(InputsC!$G:$G,MATCH($A193,InputsC!$A:$A,0))</f>
        <v>0</v>
      </c>
      <c r="AW193" s="219">
        <f t="shared" si="38"/>
        <v>0</v>
      </c>
    </row>
    <row r="194" spans="1:49">
      <c r="A194" s="195" t="s">
        <v>458</v>
      </c>
      <c r="B194" s="195" t="str">
        <f>INDEX('Ref1'!$E:$E,MATCH(A194,'Ref1'!$A:$A,0))</f>
        <v>North Lincolnshire</v>
      </c>
      <c r="C194" s="195" t="str">
        <f>INDEX('Ref1'!$F:$F,MATCH($A194,'Ref1'!$A:$A,0))</f>
        <v>NA</v>
      </c>
      <c r="D194" s="240" t="str">
        <f>INDEX('Ref1'!$G:$G,MATCH($A194,'Ref1'!$A:$A,0))</f>
        <v>E6120</v>
      </c>
      <c r="E194" s="225">
        <f>INDEX(InputsD!$D:$D,MATCH($A194,InputsD!$A:$A,0))</f>
        <v>0</v>
      </c>
      <c r="G194" s="167">
        <f>INDEX(InputsA!R:R,MATCH($A194,InputsA!$A:$A,0))*$A$5+$E194*$A$5</f>
        <v>0</v>
      </c>
      <c r="H194" s="167">
        <f>INDEX(InputsA!S:S,MATCH($A194,InputsA!$A:$A,0))*$A$5+$E194*$A$5</f>
        <v>0</v>
      </c>
      <c r="I194" s="167">
        <f>INDEX(InputsA!T:T,MATCH($A194,InputsA!$A:$A,0))*$A$5+$E194*$A$5</f>
        <v>0</v>
      </c>
      <c r="J194" s="167">
        <f>INDEX(InputsA!U:U,MATCH($A194,InputsA!$A:$A,0))*$A$5+$E194*$A$5</f>
        <v>0</v>
      </c>
      <c r="K194" s="167">
        <f>INDEX(InputsA!V:V,MATCH($A194,InputsA!$A:$A,0))*$A$5+$E194*$A$5</f>
        <v>0</v>
      </c>
      <c r="L194" s="167">
        <f>INDEX(InputsA!W:W,MATCH($A194,InputsA!$A:$A,0))*$A$5+$E194*$A$5</f>
        <v>0</v>
      </c>
      <c r="M194" s="167">
        <f>INDEX(InputsA!X:X,MATCH($A194,InputsA!$A:$A,0))*$A$5+$E194*$A$5</f>
        <v>0</v>
      </c>
      <c r="N194" s="171">
        <f t="shared" si="36"/>
        <v>0</v>
      </c>
      <c r="O194" s="167">
        <f t="shared" si="37"/>
        <v>0</v>
      </c>
      <c r="P194" s="167">
        <f t="shared" si="39"/>
        <v>0</v>
      </c>
      <c r="Q194" s="167">
        <f t="shared" si="40"/>
        <v>0</v>
      </c>
      <c r="R194" s="167">
        <f t="shared" si="41"/>
        <v>0</v>
      </c>
      <c r="S194" s="167">
        <f t="shared" si="42"/>
        <v>0</v>
      </c>
      <c r="T194" s="167">
        <f t="shared" si="43"/>
        <v>0</v>
      </c>
      <c r="U194" s="167">
        <f t="shared" si="44"/>
        <v>0</v>
      </c>
      <c r="V194" s="167">
        <f t="shared" si="45"/>
        <v>0</v>
      </c>
      <c r="W194" s="167">
        <f t="shared" si="46"/>
        <v>0</v>
      </c>
      <c r="X194" s="167">
        <f t="shared" si="47"/>
        <v>0</v>
      </c>
      <c r="Y194" s="167">
        <f t="shared" si="48"/>
        <v>0</v>
      </c>
      <c r="Z194" s="167">
        <f t="shared" si="49"/>
        <v>0</v>
      </c>
      <c r="AA194" s="167">
        <f t="shared" si="50"/>
        <v>0</v>
      </c>
      <c r="AB194" s="167">
        <f t="shared" si="51"/>
        <v>0</v>
      </c>
      <c r="AC194" s="167">
        <f t="shared" si="52"/>
        <v>0</v>
      </c>
      <c r="AD194" s="36"/>
      <c r="AE194" s="219">
        <f>INDEX(InputsB!AJ:AJ,MATCH($A194,InputsB!$A:$A,0))</f>
        <v>0</v>
      </c>
      <c r="AF194" s="219">
        <f>INDEX(InputsB!AK:AK,MATCH($A194,InputsB!$A:$A,0))</f>
        <v>0</v>
      </c>
      <c r="AG194" s="219">
        <f>INDEX(InputsB!AL:AL,MATCH($A194,InputsB!$A:$A,0))</f>
        <v>0</v>
      </c>
      <c r="AH194" s="219">
        <f>INDEX(InputsB!AM:AM,MATCH($A194,InputsB!$A:$A,0))</f>
        <v>0</v>
      </c>
      <c r="AI194" s="219">
        <f>INDEX(InputsB!AN:AN,MATCH($A194,InputsB!$A:$A,0))</f>
        <v>0</v>
      </c>
      <c r="AJ194" s="219">
        <f>INDEX(InputsB!AO:AO,MATCH($A194,InputsB!$A:$A,0))</f>
        <v>0</v>
      </c>
      <c r="AK194" s="219">
        <f>INDEX(InputsB!AP:AP,MATCH($A194,InputsB!$A:$A,0))</f>
        <v>0</v>
      </c>
      <c r="AL194" s="219">
        <f>INDEX(InputsB!AQ:AQ,MATCH($A194,InputsB!$A:$A,0))</f>
        <v>0</v>
      </c>
      <c r="AM194" s="219">
        <f>INDEX(InputsB!AR:AR,MATCH($A194,InputsB!$A:$A,0))</f>
        <v>0</v>
      </c>
      <c r="AN194" s="219">
        <f>INDEX(InputsB!AS:AS,MATCH($A194,InputsB!$A:$A,0))</f>
        <v>0</v>
      </c>
      <c r="AO194" s="219">
        <f>INDEX(InputsB!AT:AT,MATCH($A194,InputsB!$A:$A,0))</f>
        <v>0</v>
      </c>
      <c r="AP194" s="219">
        <f>INDEX(InputsB!AU:AU,MATCH($A194,InputsB!$A:$A,0))</f>
        <v>0</v>
      </c>
      <c r="AQ194" s="219">
        <f>INDEX(InputsB!AV:AV,MATCH($A194,InputsB!$A:$A,0))</f>
        <v>0</v>
      </c>
      <c r="AR194" s="219">
        <f>INDEX(InputsB!AW:AW,MATCH($A194,InputsB!$A:$A,0))</f>
        <v>0</v>
      </c>
      <c r="AS194" s="219">
        <f>INDEX(InputsB!AX:AX,MATCH($A194,InputsB!$A:$A,0))</f>
        <v>0</v>
      </c>
      <c r="AT194" s="219">
        <f>INDEX(InputsB!AY:AY,MATCH($A194,InputsB!$A:$A,0))</f>
        <v>0</v>
      </c>
      <c r="AU194" s="54"/>
      <c r="AV194" s="219">
        <f>INDEX(InputsC!$G:$G,MATCH($A194,InputsC!$A:$A,0))</f>
        <v>0</v>
      </c>
      <c r="AW194" s="219">
        <f t="shared" si="38"/>
        <v>0</v>
      </c>
    </row>
    <row r="195" spans="1:49">
      <c r="A195" s="195" t="s">
        <v>460</v>
      </c>
      <c r="B195" s="195" t="str">
        <f>INDEX('Ref1'!$E:$E,MATCH(A195,'Ref1'!$A:$A,0))</f>
        <v>North Norfolk</v>
      </c>
      <c r="C195" s="195" t="str">
        <f>INDEX('Ref1'!$F:$F,MATCH($A195,'Ref1'!$A:$A,0))</f>
        <v>E2620</v>
      </c>
      <c r="D195" s="240" t="str">
        <f>INDEX('Ref1'!$G:$G,MATCH($A195,'Ref1'!$A:$A,0))</f>
        <v>NA</v>
      </c>
      <c r="E195" s="225">
        <f>INDEX(InputsD!$D:$D,MATCH($A195,InputsD!$A:$A,0))</f>
        <v>0</v>
      </c>
      <c r="G195" s="167">
        <f>INDEX(InputsA!R:R,MATCH($A195,InputsA!$A:$A,0))*$A$5+$E195*$A$5</f>
        <v>0</v>
      </c>
      <c r="H195" s="167">
        <f>INDEX(InputsA!S:S,MATCH($A195,InputsA!$A:$A,0))*$A$5+$E195*$A$5</f>
        <v>0</v>
      </c>
      <c r="I195" s="167">
        <f>INDEX(InputsA!T:T,MATCH($A195,InputsA!$A:$A,0))*$A$5+$E195*$A$5</f>
        <v>0</v>
      </c>
      <c r="J195" s="167">
        <f>INDEX(InputsA!U:U,MATCH($A195,InputsA!$A:$A,0))*$A$5+$E195*$A$5</f>
        <v>0</v>
      </c>
      <c r="K195" s="167">
        <f>INDEX(InputsA!V:V,MATCH($A195,InputsA!$A:$A,0))*$A$5+$E195*$A$5</f>
        <v>0</v>
      </c>
      <c r="L195" s="167">
        <f>INDEX(InputsA!W:W,MATCH($A195,InputsA!$A:$A,0))*$A$5+$E195*$A$5</f>
        <v>0</v>
      </c>
      <c r="M195" s="167">
        <f>INDEX(InputsA!X:X,MATCH($A195,InputsA!$A:$A,0))*$A$5+$E195*$A$5</f>
        <v>0</v>
      </c>
      <c r="N195" s="171">
        <f t="shared" si="36"/>
        <v>0</v>
      </c>
      <c r="O195" s="167">
        <f t="shared" si="37"/>
        <v>0</v>
      </c>
      <c r="P195" s="167">
        <f t="shared" si="39"/>
        <v>0</v>
      </c>
      <c r="Q195" s="167">
        <f t="shared" si="40"/>
        <v>0</v>
      </c>
      <c r="R195" s="167">
        <f t="shared" si="41"/>
        <v>0</v>
      </c>
      <c r="S195" s="167">
        <f t="shared" si="42"/>
        <v>0</v>
      </c>
      <c r="T195" s="167">
        <f t="shared" si="43"/>
        <v>0</v>
      </c>
      <c r="U195" s="167">
        <f t="shared" si="44"/>
        <v>0</v>
      </c>
      <c r="V195" s="167">
        <f t="shared" si="45"/>
        <v>0</v>
      </c>
      <c r="W195" s="167">
        <f t="shared" si="46"/>
        <v>0</v>
      </c>
      <c r="X195" s="167">
        <f t="shared" si="47"/>
        <v>0</v>
      </c>
      <c r="Y195" s="167">
        <f t="shared" si="48"/>
        <v>0</v>
      </c>
      <c r="Z195" s="167">
        <f t="shared" si="49"/>
        <v>0</v>
      </c>
      <c r="AA195" s="167">
        <f t="shared" si="50"/>
        <v>0</v>
      </c>
      <c r="AB195" s="167">
        <f t="shared" si="51"/>
        <v>0</v>
      </c>
      <c r="AC195" s="167">
        <f t="shared" si="52"/>
        <v>0</v>
      </c>
      <c r="AD195" s="36"/>
      <c r="AE195" s="219">
        <f>INDEX(InputsB!AJ:AJ,MATCH($A195,InputsB!$A:$A,0))</f>
        <v>0</v>
      </c>
      <c r="AF195" s="219">
        <f>INDEX(InputsB!AK:AK,MATCH($A195,InputsB!$A:$A,0))</f>
        <v>0</v>
      </c>
      <c r="AG195" s="219">
        <f>INDEX(InputsB!AL:AL,MATCH($A195,InputsB!$A:$A,0))</f>
        <v>0</v>
      </c>
      <c r="AH195" s="219">
        <f>INDEX(InputsB!AM:AM,MATCH($A195,InputsB!$A:$A,0))</f>
        <v>0</v>
      </c>
      <c r="AI195" s="219">
        <f>INDEX(InputsB!AN:AN,MATCH($A195,InputsB!$A:$A,0))</f>
        <v>0</v>
      </c>
      <c r="AJ195" s="219">
        <f>INDEX(InputsB!AO:AO,MATCH($A195,InputsB!$A:$A,0))</f>
        <v>0</v>
      </c>
      <c r="AK195" s="219">
        <f>INDEX(InputsB!AP:AP,MATCH($A195,InputsB!$A:$A,0))</f>
        <v>0</v>
      </c>
      <c r="AL195" s="219">
        <f>INDEX(InputsB!AQ:AQ,MATCH($A195,InputsB!$A:$A,0))</f>
        <v>0</v>
      </c>
      <c r="AM195" s="219">
        <f>INDEX(InputsB!AR:AR,MATCH($A195,InputsB!$A:$A,0))</f>
        <v>0</v>
      </c>
      <c r="AN195" s="219">
        <f>INDEX(InputsB!AS:AS,MATCH($A195,InputsB!$A:$A,0))</f>
        <v>0</v>
      </c>
      <c r="AO195" s="219">
        <f>INDEX(InputsB!AT:AT,MATCH($A195,InputsB!$A:$A,0))</f>
        <v>0</v>
      </c>
      <c r="AP195" s="219">
        <f>INDEX(InputsB!AU:AU,MATCH($A195,InputsB!$A:$A,0))</f>
        <v>0</v>
      </c>
      <c r="AQ195" s="219">
        <f>INDEX(InputsB!AV:AV,MATCH($A195,InputsB!$A:$A,0))</f>
        <v>0</v>
      </c>
      <c r="AR195" s="219">
        <f>INDEX(InputsB!AW:AW,MATCH($A195,InputsB!$A:$A,0))</f>
        <v>0</v>
      </c>
      <c r="AS195" s="219">
        <f>INDEX(InputsB!AX:AX,MATCH($A195,InputsB!$A:$A,0))</f>
        <v>0</v>
      </c>
      <c r="AT195" s="219">
        <f>INDEX(InputsB!AY:AY,MATCH($A195,InputsB!$A:$A,0))</f>
        <v>0</v>
      </c>
      <c r="AU195" s="54"/>
      <c r="AV195" s="219">
        <f>INDEX(InputsC!$G:$G,MATCH($A195,InputsC!$A:$A,0))</f>
        <v>0</v>
      </c>
      <c r="AW195" s="219">
        <f t="shared" si="38"/>
        <v>0</v>
      </c>
    </row>
    <row r="196" spans="1:49">
      <c r="A196" s="195" t="s">
        <v>462</v>
      </c>
      <c r="B196" s="195" t="str">
        <f>INDEX('Ref1'!$E:$E,MATCH(A196,'Ref1'!$A:$A,0))</f>
        <v>North Somerset</v>
      </c>
      <c r="C196" s="195" t="str">
        <f>INDEX('Ref1'!$F:$F,MATCH($A196,'Ref1'!$A:$A,0))</f>
        <v>NA</v>
      </c>
      <c r="D196" s="240" t="str">
        <f>INDEX('Ref1'!$G:$G,MATCH($A196,'Ref1'!$A:$A,0))</f>
        <v>E6101</v>
      </c>
      <c r="E196" s="225">
        <f>INDEX(InputsD!$D:$D,MATCH($A196,InputsD!$A:$A,0))</f>
        <v>0</v>
      </c>
      <c r="G196" s="167">
        <f>INDEX(InputsA!R:R,MATCH($A196,InputsA!$A:$A,0))*$A$5+$E196*$A$5</f>
        <v>0</v>
      </c>
      <c r="H196" s="167">
        <f>INDEX(InputsA!S:S,MATCH($A196,InputsA!$A:$A,0))*$A$5+$E196*$A$5</f>
        <v>0</v>
      </c>
      <c r="I196" s="167">
        <f>INDEX(InputsA!T:T,MATCH($A196,InputsA!$A:$A,0))*$A$5+$E196*$A$5</f>
        <v>0</v>
      </c>
      <c r="J196" s="167">
        <f>INDEX(InputsA!U:U,MATCH($A196,InputsA!$A:$A,0))*$A$5+$E196*$A$5</f>
        <v>0</v>
      </c>
      <c r="K196" s="167">
        <f>INDEX(InputsA!V:V,MATCH($A196,InputsA!$A:$A,0))*$A$5+$E196*$A$5</f>
        <v>0</v>
      </c>
      <c r="L196" s="167">
        <f>INDEX(InputsA!W:W,MATCH($A196,InputsA!$A:$A,0))*$A$5+$E196*$A$5</f>
        <v>0</v>
      </c>
      <c r="M196" s="167">
        <f>INDEX(InputsA!X:X,MATCH($A196,InputsA!$A:$A,0))*$A$5+$E196*$A$5</f>
        <v>0</v>
      </c>
      <c r="N196" s="171">
        <f t="shared" si="36"/>
        <v>0</v>
      </c>
      <c r="O196" s="167">
        <f t="shared" si="37"/>
        <v>0</v>
      </c>
      <c r="P196" s="167">
        <f t="shared" si="39"/>
        <v>0</v>
      </c>
      <c r="Q196" s="167">
        <f t="shared" si="40"/>
        <v>0</v>
      </c>
      <c r="R196" s="167">
        <f t="shared" si="41"/>
        <v>0</v>
      </c>
      <c r="S196" s="167">
        <f t="shared" si="42"/>
        <v>0</v>
      </c>
      <c r="T196" s="167">
        <f t="shared" si="43"/>
        <v>0</v>
      </c>
      <c r="U196" s="167">
        <f t="shared" si="44"/>
        <v>0</v>
      </c>
      <c r="V196" s="167">
        <f t="shared" si="45"/>
        <v>0</v>
      </c>
      <c r="W196" s="167">
        <f t="shared" si="46"/>
        <v>0</v>
      </c>
      <c r="X196" s="167">
        <f t="shared" si="47"/>
        <v>0</v>
      </c>
      <c r="Y196" s="167">
        <f t="shared" si="48"/>
        <v>0</v>
      </c>
      <c r="Z196" s="167">
        <f t="shared" si="49"/>
        <v>0</v>
      </c>
      <c r="AA196" s="167">
        <f t="shared" si="50"/>
        <v>0</v>
      </c>
      <c r="AB196" s="167">
        <f t="shared" si="51"/>
        <v>0</v>
      </c>
      <c r="AC196" s="167">
        <f t="shared" si="52"/>
        <v>0</v>
      </c>
      <c r="AD196" s="36"/>
      <c r="AE196" s="219">
        <f>INDEX(InputsB!AJ:AJ,MATCH($A196,InputsB!$A:$A,0))</f>
        <v>0</v>
      </c>
      <c r="AF196" s="219">
        <f>INDEX(InputsB!AK:AK,MATCH($A196,InputsB!$A:$A,0))</f>
        <v>0</v>
      </c>
      <c r="AG196" s="219">
        <f>INDEX(InputsB!AL:AL,MATCH($A196,InputsB!$A:$A,0))</f>
        <v>0</v>
      </c>
      <c r="AH196" s="219">
        <f>INDEX(InputsB!AM:AM,MATCH($A196,InputsB!$A:$A,0))</f>
        <v>0</v>
      </c>
      <c r="AI196" s="219">
        <f>INDEX(InputsB!AN:AN,MATCH($A196,InputsB!$A:$A,0))</f>
        <v>0</v>
      </c>
      <c r="AJ196" s="219">
        <f>INDEX(InputsB!AO:AO,MATCH($A196,InputsB!$A:$A,0))</f>
        <v>0</v>
      </c>
      <c r="AK196" s="219">
        <f>INDEX(InputsB!AP:AP,MATCH($A196,InputsB!$A:$A,0))</f>
        <v>0</v>
      </c>
      <c r="AL196" s="219">
        <f>INDEX(InputsB!AQ:AQ,MATCH($A196,InputsB!$A:$A,0))</f>
        <v>0</v>
      </c>
      <c r="AM196" s="219">
        <f>INDEX(InputsB!AR:AR,MATCH($A196,InputsB!$A:$A,0))</f>
        <v>0</v>
      </c>
      <c r="AN196" s="219">
        <f>INDEX(InputsB!AS:AS,MATCH($A196,InputsB!$A:$A,0))</f>
        <v>0</v>
      </c>
      <c r="AO196" s="219">
        <f>INDEX(InputsB!AT:AT,MATCH($A196,InputsB!$A:$A,0))</f>
        <v>0</v>
      </c>
      <c r="AP196" s="219">
        <f>INDEX(InputsB!AU:AU,MATCH($A196,InputsB!$A:$A,0))</f>
        <v>0</v>
      </c>
      <c r="AQ196" s="219">
        <f>INDEX(InputsB!AV:AV,MATCH($A196,InputsB!$A:$A,0))</f>
        <v>0</v>
      </c>
      <c r="AR196" s="219">
        <f>INDEX(InputsB!AW:AW,MATCH($A196,InputsB!$A:$A,0))</f>
        <v>0</v>
      </c>
      <c r="AS196" s="219">
        <f>INDEX(InputsB!AX:AX,MATCH($A196,InputsB!$A:$A,0))</f>
        <v>0</v>
      </c>
      <c r="AT196" s="219">
        <f>INDEX(InputsB!AY:AY,MATCH($A196,InputsB!$A:$A,0))</f>
        <v>0</v>
      </c>
      <c r="AU196" s="54"/>
      <c r="AV196" s="219">
        <f>INDEX(InputsC!$G:$G,MATCH($A196,InputsC!$A:$A,0))</f>
        <v>0</v>
      </c>
      <c r="AW196" s="219">
        <f t="shared" si="38"/>
        <v>0</v>
      </c>
    </row>
    <row r="197" spans="1:49">
      <c r="A197" s="195" t="s">
        <v>464</v>
      </c>
      <c r="B197" s="195" t="str">
        <f>INDEX('Ref1'!$E:$E,MATCH(A197,'Ref1'!$A:$A,0))</f>
        <v>North Tyneside</v>
      </c>
      <c r="C197" s="195" t="str">
        <f>INDEX('Ref1'!$F:$F,MATCH($A197,'Ref1'!$A:$A,0))</f>
        <v>NA</v>
      </c>
      <c r="D197" s="240" t="str">
        <f>INDEX('Ref1'!$G:$G,MATCH($A197,'Ref1'!$A:$A,0))</f>
        <v>E6145</v>
      </c>
      <c r="E197" s="225">
        <f>INDEX(InputsD!$D:$D,MATCH($A197,InputsD!$A:$A,0))</f>
        <v>0</v>
      </c>
      <c r="G197" s="167">
        <f>INDEX(InputsA!R:R,MATCH($A197,InputsA!$A:$A,0))*$A$5+$E197*$A$5</f>
        <v>0</v>
      </c>
      <c r="H197" s="167">
        <f>INDEX(InputsA!S:S,MATCH($A197,InputsA!$A:$A,0))*$A$5+$E197*$A$5</f>
        <v>0</v>
      </c>
      <c r="I197" s="167">
        <f>INDEX(InputsA!T:T,MATCH($A197,InputsA!$A:$A,0))*$A$5+$E197*$A$5</f>
        <v>0</v>
      </c>
      <c r="J197" s="167">
        <f>INDEX(InputsA!U:U,MATCH($A197,InputsA!$A:$A,0))*$A$5+$E197*$A$5</f>
        <v>0</v>
      </c>
      <c r="K197" s="167">
        <f>INDEX(InputsA!V:V,MATCH($A197,InputsA!$A:$A,0))*$A$5+$E197*$A$5</f>
        <v>0</v>
      </c>
      <c r="L197" s="167">
        <f>INDEX(InputsA!W:W,MATCH($A197,InputsA!$A:$A,0))*$A$5+$E197*$A$5</f>
        <v>0</v>
      </c>
      <c r="M197" s="167">
        <f>INDEX(InputsA!X:X,MATCH($A197,InputsA!$A:$A,0))*$A$5+$E197*$A$5</f>
        <v>0</v>
      </c>
      <c r="N197" s="171">
        <f t="shared" si="36"/>
        <v>0</v>
      </c>
      <c r="O197" s="167">
        <f t="shared" si="37"/>
        <v>0</v>
      </c>
      <c r="P197" s="167">
        <f t="shared" si="39"/>
        <v>0</v>
      </c>
      <c r="Q197" s="167">
        <f t="shared" si="40"/>
        <v>0</v>
      </c>
      <c r="R197" s="167">
        <f t="shared" si="41"/>
        <v>0</v>
      </c>
      <c r="S197" s="167">
        <f t="shared" si="42"/>
        <v>0</v>
      </c>
      <c r="T197" s="167">
        <f t="shared" si="43"/>
        <v>0</v>
      </c>
      <c r="U197" s="167">
        <f t="shared" si="44"/>
        <v>0</v>
      </c>
      <c r="V197" s="167">
        <f t="shared" si="45"/>
        <v>0</v>
      </c>
      <c r="W197" s="167">
        <f t="shared" si="46"/>
        <v>0</v>
      </c>
      <c r="X197" s="167">
        <f t="shared" si="47"/>
        <v>0</v>
      </c>
      <c r="Y197" s="167">
        <f t="shared" si="48"/>
        <v>0</v>
      </c>
      <c r="Z197" s="167">
        <f t="shared" si="49"/>
        <v>0</v>
      </c>
      <c r="AA197" s="167">
        <f t="shared" si="50"/>
        <v>0</v>
      </c>
      <c r="AB197" s="167">
        <f t="shared" si="51"/>
        <v>0</v>
      </c>
      <c r="AC197" s="167">
        <f t="shared" si="52"/>
        <v>0</v>
      </c>
      <c r="AD197" s="36"/>
      <c r="AE197" s="219">
        <f>INDEX(InputsB!AJ:AJ,MATCH($A197,InputsB!$A:$A,0))</f>
        <v>0</v>
      </c>
      <c r="AF197" s="219">
        <f>INDEX(InputsB!AK:AK,MATCH($A197,InputsB!$A:$A,0))</f>
        <v>0</v>
      </c>
      <c r="AG197" s="219">
        <f>INDEX(InputsB!AL:AL,MATCH($A197,InputsB!$A:$A,0))</f>
        <v>0</v>
      </c>
      <c r="AH197" s="219">
        <f>INDEX(InputsB!AM:AM,MATCH($A197,InputsB!$A:$A,0))</f>
        <v>0</v>
      </c>
      <c r="AI197" s="219">
        <f>INDEX(InputsB!AN:AN,MATCH($A197,InputsB!$A:$A,0))</f>
        <v>0</v>
      </c>
      <c r="AJ197" s="219">
        <f>INDEX(InputsB!AO:AO,MATCH($A197,InputsB!$A:$A,0))</f>
        <v>0</v>
      </c>
      <c r="AK197" s="219">
        <f>INDEX(InputsB!AP:AP,MATCH($A197,InputsB!$A:$A,0))</f>
        <v>0</v>
      </c>
      <c r="AL197" s="219">
        <f>INDEX(InputsB!AQ:AQ,MATCH($A197,InputsB!$A:$A,0))</f>
        <v>0</v>
      </c>
      <c r="AM197" s="219">
        <f>INDEX(InputsB!AR:AR,MATCH($A197,InputsB!$A:$A,0))</f>
        <v>0</v>
      </c>
      <c r="AN197" s="219">
        <f>INDEX(InputsB!AS:AS,MATCH($A197,InputsB!$A:$A,0))</f>
        <v>0</v>
      </c>
      <c r="AO197" s="219">
        <f>INDEX(InputsB!AT:AT,MATCH($A197,InputsB!$A:$A,0))</f>
        <v>0</v>
      </c>
      <c r="AP197" s="219">
        <f>INDEX(InputsB!AU:AU,MATCH($A197,InputsB!$A:$A,0))</f>
        <v>0</v>
      </c>
      <c r="AQ197" s="219">
        <f>INDEX(InputsB!AV:AV,MATCH($A197,InputsB!$A:$A,0))</f>
        <v>0</v>
      </c>
      <c r="AR197" s="219">
        <f>INDEX(InputsB!AW:AW,MATCH($A197,InputsB!$A:$A,0))</f>
        <v>0</v>
      </c>
      <c r="AS197" s="219">
        <f>INDEX(InputsB!AX:AX,MATCH($A197,InputsB!$A:$A,0))</f>
        <v>0</v>
      </c>
      <c r="AT197" s="219">
        <f>INDEX(InputsB!AY:AY,MATCH($A197,InputsB!$A:$A,0))</f>
        <v>0</v>
      </c>
      <c r="AU197" s="54"/>
      <c r="AV197" s="219">
        <f>INDEX(InputsC!$G:$G,MATCH($A197,InputsC!$A:$A,0))</f>
        <v>0</v>
      </c>
      <c r="AW197" s="219">
        <f t="shared" si="38"/>
        <v>0</v>
      </c>
    </row>
    <row r="198" spans="1:49">
      <c r="A198" s="195" t="s">
        <v>466</v>
      </c>
      <c r="B198" s="195" t="str">
        <f>INDEX('Ref1'!$E:$E,MATCH(A198,'Ref1'!$A:$A,0))</f>
        <v>North Warwickshire</v>
      </c>
      <c r="C198" s="195" t="str">
        <f>INDEX('Ref1'!$F:$F,MATCH($A198,'Ref1'!$A:$A,0))</f>
        <v>E3720</v>
      </c>
      <c r="D198" s="240" t="str">
        <f>INDEX('Ref1'!$G:$G,MATCH($A198,'Ref1'!$A:$A,0))</f>
        <v>NA</v>
      </c>
      <c r="E198" s="225">
        <f>INDEX(InputsD!$D:$D,MATCH($A198,InputsD!$A:$A,0))</f>
        <v>0</v>
      </c>
      <c r="G198" s="167">
        <f>INDEX(InputsA!R:R,MATCH($A198,InputsA!$A:$A,0))*$A$5+$E198*$A$5</f>
        <v>0</v>
      </c>
      <c r="H198" s="167">
        <f>INDEX(InputsA!S:S,MATCH($A198,InputsA!$A:$A,0))*$A$5+$E198*$A$5</f>
        <v>0</v>
      </c>
      <c r="I198" s="167">
        <f>INDEX(InputsA!T:T,MATCH($A198,InputsA!$A:$A,0))*$A$5+$E198*$A$5</f>
        <v>0</v>
      </c>
      <c r="J198" s="167">
        <f>INDEX(InputsA!U:U,MATCH($A198,InputsA!$A:$A,0))*$A$5+$E198*$A$5</f>
        <v>0</v>
      </c>
      <c r="K198" s="167">
        <f>INDEX(InputsA!V:V,MATCH($A198,InputsA!$A:$A,0))*$A$5+$E198*$A$5</f>
        <v>0</v>
      </c>
      <c r="L198" s="167">
        <f>INDEX(InputsA!W:W,MATCH($A198,InputsA!$A:$A,0))*$A$5+$E198*$A$5</f>
        <v>0</v>
      </c>
      <c r="M198" s="167">
        <f>INDEX(InputsA!X:X,MATCH($A198,InputsA!$A:$A,0))*$A$5+$E198*$A$5</f>
        <v>0</v>
      </c>
      <c r="N198" s="171">
        <f t="shared" si="36"/>
        <v>0</v>
      </c>
      <c r="O198" s="167">
        <f t="shared" si="37"/>
        <v>0</v>
      </c>
      <c r="P198" s="167">
        <f t="shared" si="39"/>
        <v>0</v>
      </c>
      <c r="Q198" s="167">
        <f t="shared" si="40"/>
        <v>0</v>
      </c>
      <c r="R198" s="167">
        <f t="shared" si="41"/>
        <v>0</v>
      </c>
      <c r="S198" s="167">
        <f t="shared" si="42"/>
        <v>0</v>
      </c>
      <c r="T198" s="167">
        <f t="shared" si="43"/>
        <v>0</v>
      </c>
      <c r="U198" s="167">
        <f t="shared" si="44"/>
        <v>0</v>
      </c>
      <c r="V198" s="167">
        <f t="shared" si="45"/>
        <v>0</v>
      </c>
      <c r="W198" s="167">
        <f t="shared" si="46"/>
        <v>0</v>
      </c>
      <c r="X198" s="167">
        <f t="shared" si="47"/>
        <v>0</v>
      </c>
      <c r="Y198" s="167">
        <f t="shared" si="48"/>
        <v>0</v>
      </c>
      <c r="Z198" s="167">
        <f t="shared" si="49"/>
        <v>0</v>
      </c>
      <c r="AA198" s="167">
        <f t="shared" si="50"/>
        <v>0</v>
      </c>
      <c r="AB198" s="167">
        <f t="shared" si="51"/>
        <v>0</v>
      </c>
      <c r="AC198" s="167">
        <f t="shared" si="52"/>
        <v>0</v>
      </c>
      <c r="AD198" s="36"/>
      <c r="AE198" s="219">
        <f>INDEX(InputsB!AJ:AJ,MATCH($A198,InputsB!$A:$A,0))</f>
        <v>0</v>
      </c>
      <c r="AF198" s="219">
        <f>INDEX(InputsB!AK:AK,MATCH($A198,InputsB!$A:$A,0))</f>
        <v>0</v>
      </c>
      <c r="AG198" s="219">
        <f>INDEX(InputsB!AL:AL,MATCH($A198,InputsB!$A:$A,0))</f>
        <v>0</v>
      </c>
      <c r="AH198" s="219">
        <f>INDEX(InputsB!AM:AM,MATCH($A198,InputsB!$A:$A,0))</f>
        <v>0</v>
      </c>
      <c r="AI198" s="219">
        <f>INDEX(InputsB!AN:AN,MATCH($A198,InputsB!$A:$A,0))</f>
        <v>0</v>
      </c>
      <c r="AJ198" s="219">
        <f>INDEX(InputsB!AO:AO,MATCH($A198,InputsB!$A:$A,0))</f>
        <v>0</v>
      </c>
      <c r="AK198" s="219">
        <f>INDEX(InputsB!AP:AP,MATCH($A198,InputsB!$A:$A,0))</f>
        <v>0</v>
      </c>
      <c r="AL198" s="219">
        <f>INDEX(InputsB!AQ:AQ,MATCH($A198,InputsB!$A:$A,0))</f>
        <v>0</v>
      </c>
      <c r="AM198" s="219">
        <f>INDEX(InputsB!AR:AR,MATCH($A198,InputsB!$A:$A,0))</f>
        <v>0</v>
      </c>
      <c r="AN198" s="219">
        <f>INDEX(InputsB!AS:AS,MATCH($A198,InputsB!$A:$A,0))</f>
        <v>0</v>
      </c>
      <c r="AO198" s="219">
        <f>INDEX(InputsB!AT:AT,MATCH($A198,InputsB!$A:$A,0))</f>
        <v>0</v>
      </c>
      <c r="AP198" s="219">
        <f>INDEX(InputsB!AU:AU,MATCH($A198,InputsB!$A:$A,0))</f>
        <v>0</v>
      </c>
      <c r="AQ198" s="219">
        <f>INDEX(InputsB!AV:AV,MATCH($A198,InputsB!$A:$A,0))</f>
        <v>0</v>
      </c>
      <c r="AR198" s="219">
        <f>INDEX(InputsB!AW:AW,MATCH($A198,InputsB!$A:$A,0))</f>
        <v>0</v>
      </c>
      <c r="AS198" s="219">
        <f>INDEX(InputsB!AX:AX,MATCH($A198,InputsB!$A:$A,0))</f>
        <v>0</v>
      </c>
      <c r="AT198" s="219">
        <f>INDEX(InputsB!AY:AY,MATCH($A198,InputsB!$A:$A,0))</f>
        <v>0</v>
      </c>
      <c r="AU198" s="54"/>
      <c r="AV198" s="219">
        <f>INDEX(InputsC!$G:$G,MATCH($A198,InputsC!$A:$A,0))</f>
        <v>0</v>
      </c>
      <c r="AW198" s="219">
        <f t="shared" si="38"/>
        <v>0</v>
      </c>
    </row>
    <row r="199" spans="1:49">
      <c r="A199" s="195" t="s">
        <v>468</v>
      </c>
      <c r="B199" s="195" t="str">
        <f>INDEX('Ref1'!$E:$E,MATCH(A199,'Ref1'!$A:$A,0))</f>
        <v>North West Leicestershire</v>
      </c>
      <c r="C199" s="195" t="str">
        <f>INDEX('Ref1'!$F:$F,MATCH($A199,'Ref1'!$A:$A,0))</f>
        <v>E2421</v>
      </c>
      <c r="D199" s="240" t="str">
        <f>INDEX('Ref1'!$G:$G,MATCH($A199,'Ref1'!$A:$A,0))</f>
        <v>E6124</v>
      </c>
      <c r="E199" s="225">
        <f>INDEX(InputsD!$D:$D,MATCH($A199,InputsD!$A:$A,0))</f>
        <v>0</v>
      </c>
      <c r="G199" s="167">
        <f>INDEX(InputsA!R:R,MATCH($A199,InputsA!$A:$A,0))*$A$5+$E199*$A$5</f>
        <v>0</v>
      </c>
      <c r="H199" s="167">
        <f>INDEX(InputsA!S:S,MATCH($A199,InputsA!$A:$A,0))*$A$5+$E199*$A$5</f>
        <v>0</v>
      </c>
      <c r="I199" s="167">
        <f>INDEX(InputsA!T:T,MATCH($A199,InputsA!$A:$A,0))*$A$5+$E199*$A$5</f>
        <v>0</v>
      </c>
      <c r="J199" s="167">
        <f>INDEX(InputsA!U:U,MATCH($A199,InputsA!$A:$A,0))*$A$5+$E199*$A$5</f>
        <v>0</v>
      </c>
      <c r="K199" s="167">
        <f>INDEX(InputsA!V:V,MATCH($A199,InputsA!$A:$A,0))*$A$5+$E199*$A$5</f>
        <v>0</v>
      </c>
      <c r="L199" s="167">
        <f>INDEX(InputsA!W:W,MATCH($A199,InputsA!$A:$A,0))*$A$5+$E199*$A$5</f>
        <v>0</v>
      </c>
      <c r="M199" s="167">
        <f>INDEX(InputsA!X:X,MATCH($A199,InputsA!$A:$A,0))*$A$5+$E199*$A$5</f>
        <v>0</v>
      </c>
      <c r="N199" s="171">
        <f t="shared" si="36"/>
        <v>0</v>
      </c>
      <c r="O199" s="167">
        <f t="shared" si="37"/>
        <v>0</v>
      </c>
      <c r="P199" s="167">
        <f t="shared" si="39"/>
        <v>0</v>
      </c>
      <c r="Q199" s="167">
        <f t="shared" si="40"/>
        <v>0</v>
      </c>
      <c r="R199" s="167">
        <f t="shared" si="41"/>
        <v>0</v>
      </c>
      <c r="S199" s="167">
        <f t="shared" si="42"/>
        <v>0</v>
      </c>
      <c r="T199" s="167">
        <f t="shared" si="43"/>
        <v>0</v>
      </c>
      <c r="U199" s="167">
        <f t="shared" si="44"/>
        <v>0</v>
      </c>
      <c r="V199" s="167">
        <f t="shared" si="45"/>
        <v>0</v>
      </c>
      <c r="W199" s="167">
        <f t="shared" si="46"/>
        <v>0</v>
      </c>
      <c r="X199" s="167">
        <f t="shared" si="47"/>
        <v>0</v>
      </c>
      <c r="Y199" s="167">
        <f t="shared" si="48"/>
        <v>0</v>
      </c>
      <c r="Z199" s="167">
        <f t="shared" si="49"/>
        <v>0</v>
      </c>
      <c r="AA199" s="167">
        <f t="shared" si="50"/>
        <v>0</v>
      </c>
      <c r="AB199" s="167">
        <f t="shared" si="51"/>
        <v>0</v>
      </c>
      <c r="AC199" s="167">
        <f t="shared" si="52"/>
        <v>0</v>
      </c>
      <c r="AD199" s="36"/>
      <c r="AE199" s="219">
        <f>INDEX(InputsB!AJ:AJ,MATCH($A199,InputsB!$A:$A,0))</f>
        <v>0</v>
      </c>
      <c r="AF199" s="219">
        <f>INDEX(InputsB!AK:AK,MATCH($A199,InputsB!$A:$A,0))</f>
        <v>0</v>
      </c>
      <c r="AG199" s="219">
        <f>INDEX(InputsB!AL:AL,MATCH($A199,InputsB!$A:$A,0))</f>
        <v>0</v>
      </c>
      <c r="AH199" s="219">
        <f>INDEX(InputsB!AM:AM,MATCH($A199,InputsB!$A:$A,0))</f>
        <v>0</v>
      </c>
      <c r="AI199" s="219">
        <f>INDEX(InputsB!AN:AN,MATCH($A199,InputsB!$A:$A,0))</f>
        <v>0</v>
      </c>
      <c r="AJ199" s="219">
        <f>INDEX(InputsB!AO:AO,MATCH($A199,InputsB!$A:$A,0))</f>
        <v>0</v>
      </c>
      <c r="AK199" s="219">
        <f>INDEX(InputsB!AP:AP,MATCH($A199,InputsB!$A:$A,0))</f>
        <v>0</v>
      </c>
      <c r="AL199" s="219">
        <f>INDEX(InputsB!AQ:AQ,MATCH($A199,InputsB!$A:$A,0))</f>
        <v>0</v>
      </c>
      <c r="AM199" s="219">
        <f>INDEX(InputsB!AR:AR,MATCH($A199,InputsB!$A:$A,0))</f>
        <v>0</v>
      </c>
      <c r="AN199" s="219">
        <f>INDEX(InputsB!AS:AS,MATCH($A199,InputsB!$A:$A,0))</f>
        <v>0</v>
      </c>
      <c r="AO199" s="219">
        <f>INDEX(InputsB!AT:AT,MATCH($A199,InputsB!$A:$A,0))</f>
        <v>0</v>
      </c>
      <c r="AP199" s="219">
        <f>INDEX(InputsB!AU:AU,MATCH($A199,InputsB!$A:$A,0))</f>
        <v>0</v>
      </c>
      <c r="AQ199" s="219">
        <f>INDEX(InputsB!AV:AV,MATCH($A199,InputsB!$A:$A,0))</f>
        <v>0</v>
      </c>
      <c r="AR199" s="219">
        <f>INDEX(InputsB!AW:AW,MATCH($A199,InputsB!$A:$A,0))</f>
        <v>0</v>
      </c>
      <c r="AS199" s="219">
        <f>INDEX(InputsB!AX:AX,MATCH($A199,InputsB!$A:$A,0))</f>
        <v>0</v>
      </c>
      <c r="AT199" s="219">
        <f>INDEX(InputsB!AY:AY,MATCH($A199,InputsB!$A:$A,0))</f>
        <v>0</v>
      </c>
      <c r="AU199" s="54"/>
      <c r="AV199" s="219">
        <f>INDEX(InputsC!$G:$G,MATCH($A199,InputsC!$A:$A,0))</f>
        <v>0</v>
      </c>
      <c r="AW199" s="219">
        <f t="shared" si="38"/>
        <v>0</v>
      </c>
    </row>
    <row r="200" spans="1:49">
      <c r="A200" s="195" t="s">
        <v>474</v>
      </c>
      <c r="B200" s="195" t="str">
        <f>INDEX('Ref1'!$E:$E,MATCH(A200,'Ref1'!$A:$A,0))</f>
        <v>Northampton</v>
      </c>
      <c r="C200" s="195" t="str">
        <f>INDEX('Ref1'!$F:$F,MATCH($A200,'Ref1'!$A:$A,0))</f>
        <v>E2820</v>
      </c>
      <c r="D200" s="240" t="str">
        <f>INDEX('Ref1'!$G:$G,MATCH($A200,'Ref1'!$A:$A,0))</f>
        <v>NA</v>
      </c>
      <c r="E200" s="225">
        <f>INDEX(InputsD!$D:$D,MATCH($A200,InputsD!$A:$A,0))</f>
        <v>0</v>
      </c>
      <c r="G200" s="167">
        <f>INDEX(InputsA!R:R,MATCH($A200,InputsA!$A:$A,0))*$A$5+$E200*$A$5</f>
        <v>0</v>
      </c>
      <c r="H200" s="167">
        <f>INDEX(InputsA!S:S,MATCH($A200,InputsA!$A:$A,0))*$A$5+$E200*$A$5</f>
        <v>0</v>
      </c>
      <c r="I200" s="167">
        <f>INDEX(InputsA!T:T,MATCH($A200,InputsA!$A:$A,0))*$A$5+$E200*$A$5</f>
        <v>0</v>
      </c>
      <c r="J200" s="167">
        <f>INDEX(InputsA!U:U,MATCH($A200,InputsA!$A:$A,0))*$A$5+$E200*$A$5</f>
        <v>0</v>
      </c>
      <c r="K200" s="167">
        <f>INDEX(InputsA!V:V,MATCH($A200,InputsA!$A:$A,0))*$A$5+$E200*$A$5</f>
        <v>0</v>
      </c>
      <c r="L200" s="167">
        <f>INDEX(InputsA!W:W,MATCH($A200,InputsA!$A:$A,0))*$A$5+$E200*$A$5</f>
        <v>0</v>
      </c>
      <c r="M200" s="167">
        <f>INDEX(InputsA!X:X,MATCH($A200,InputsA!$A:$A,0))*$A$5+$E200*$A$5</f>
        <v>0</v>
      </c>
      <c r="N200" s="171">
        <f t="shared" si="36"/>
        <v>0</v>
      </c>
      <c r="O200" s="167">
        <f t="shared" si="37"/>
        <v>0</v>
      </c>
      <c r="P200" s="167">
        <f t="shared" si="39"/>
        <v>0</v>
      </c>
      <c r="Q200" s="167">
        <f t="shared" si="40"/>
        <v>0</v>
      </c>
      <c r="R200" s="167">
        <f t="shared" si="41"/>
        <v>0</v>
      </c>
      <c r="S200" s="167">
        <f t="shared" si="42"/>
        <v>0</v>
      </c>
      <c r="T200" s="167">
        <f t="shared" si="43"/>
        <v>0</v>
      </c>
      <c r="U200" s="167">
        <f t="shared" si="44"/>
        <v>0</v>
      </c>
      <c r="V200" s="167">
        <f t="shared" si="45"/>
        <v>0</v>
      </c>
      <c r="W200" s="167">
        <f t="shared" si="46"/>
        <v>0</v>
      </c>
      <c r="X200" s="167">
        <f t="shared" si="47"/>
        <v>0</v>
      </c>
      <c r="Y200" s="167">
        <f t="shared" si="48"/>
        <v>0</v>
      </c>
      <c r="Z200" s="167">
        <f t="shared" si="49"/>
        <v>0</v>
      </c>
      <c r="AA200" s="167">
        <f t="shared" si="50"/>
        <v>0</v>
      </c>
      <c r="AB200" s="167">
        <f t="shared" si="51"/>
        <v>0</v>
      </c>
      <c r="AC200" s="167">
        <f t="shared" si="52"/>
        <v>0</v>
      </c>
      <c r="AD200" s="36"/>
      <c r="AE200" s="219">
        <f>INDEX(InputsB!AJ:AJ,MATCH($A200,InputsB!$A:$A,0))</f>
        <v>0</v>
      </c>
      <c r="AF200" s="219">
        <f>INDEX(InputsB!AK:AK,MATCH($A200,InputsB!$A:$A,0))</f>
        <v>0</v>
      </c>
      <c r="AG200" s="219">
        <f>INDEX(InputsB!AL:AL,MATCH($A200,InputsB!$A:$A,0))</f>
        <v>0</v>
      </c>
      <c r="AH200" s="219">
        <f>INDEX(InputsB!AM:AM,MATCH($A200,InputsB!$A:$A,0))</f>
        <v>0</v>
      </c>
      <c r="AI200" s="219">
        <f>INDEX(InputsB!AN:AN,MATCH($A200,InputsB!$A:$A,0))</f>
        <v>0</v>
      </c>
      <c r="AJ200" s="219">
        <f>INDEX(InputsB!AO:AO,MATCH($A200,InputsB!$A:$A,0))</f>
        <v>0</v>
      </c>
      <c r="AK200" s="219">
        <f>INDEX(InputsB!AP:AP,MATCH($A200,InputsB!$A:$A,0))</f>
        <v>0</v>
      </c>
      <c r="AL200" s="219">
        <f>INDEX(InputsB!AQ:AQ,MATCH($A200,InputsB!$A:$A,0))</f>
        <v>0</v>
      </c>
      <c r="AM200" s="219">
        <f>INDEX(InputsB!AR:AR,MATCH($A200,InputsB!$A:$A,0))</f>
        <v>0</v>
      </c>
      <c r="AN200" s="219">
        <f>INDEX(InputsB!AS:AS,MATCH($A200,InputsB!$A:$A,0))</f>
        <v>0</v>
      </c>
      <c r="AO200" s="219">
        <f>INDEX(InputsB!AT:AT,MATCH($A200,InputsB!$A:$A,0))</f>
        <v>0</v>
      </c>
      <c r="AP200" s="219">
        <f>INDEX(InputsB!AU:AU,MATCH($A200,InputsB!$A:$A,0))</f>
        <v>0</v>
      </c>
      <c r="AQ200" s="219">
        <f>INDEX(InputsB!AV:AV,MATCH($A200,InputsB!$A:$A,0))</f>
        <v>0</v>
      </c>
      <c r="AR200" s="219">
        <f>INDEX(InputsB!AW:AW,MATCH($A200,InputsB!$A:$A,0))</f>
        <v>0</v>
      </c>
      <c r="AS200" s="219">
        <f>INDEX(InputsB!AX:AX,MATCH($A200,InputsB!$A:$A,0))</f>
        <v>0</v>
      </c>
      <c r="AT200" s="219">
        <f>INDEX(InputsB!AY:AY,MATCH($A200,InputsB!$A:$A,0))</f>
        <v>0</v>
      </c>
      <c r="AU200" s="54"/>
      <c r="AV200" s="219">
        <f>INDEX(InputsC!$G:$G,MATCH($A200,InputsC!$A:$A,0))</f>
        <v>0</v>
      </c>
      <c r="AW200" s="219">
        <f t="shared" si="38"/>
        <v>0</v>
      </c>
    </row>
    <row r="201" spans="1:49">
      <c r="A201" s="195" t="s">
        <v>478</v>
      </c>
      <c r="B201" s="195" t="str">
        <f>INDEX('Ref1'!$E:$E,MATCH(A201,'Ref1'!$A:$A,0))</f>
        <v>Northumberland</v>
      </c>
      <c r="C201" s="195" t="str">
        <f>INDEX('Ref1'!$F:$F,MATCH($A201,'Ref1'!$A:$A,0))</f>
        <v>NA</v>
      </c>
      <c r="D201" s="240" t="str">
        <f>INDEX('Ref1'!$G:$G,MATCH($A201,'Ref1'!$A:$A,0))</f>
        <v>NA</v>
      </c>
      <c r="E201" s="225">
        <f>INDEX(InputsD!$D:$D,MATCH($A201,InputsD!$A:$A,0))</f>
        <v>0</v>
      </c>
      <c r="G201" s="167">
        <f>INDEX(InputsA!R:R,MATCH($A201,InputsA!$A:$A,0))*$A$5+$E201*$A$5</f>
        <v>0</v>
      </c>
      <c r="H201" s="167">
        <f>INDEX(InputsA!S:S,MATCH($A201,InputsA!$A:$A,0))*$A$5+$E201*$A$5</f>
        <v>0</v>
      </c>
      <c r="I201" s="167">
        <f>INDEX(InputsA!T:T,MATCH($A201,InputsA!$A:$A,0))*$A$5+$E201*$A$5</f>
        <v>0</v>
      </c>
      <c r="J201" s="167">
        <f>INDEX(InputsA!U:U,MATCH($A201,InputsA!$A:$A,0))*$A$5+$E201*$A$5</f>
        <v>0</v>
      </c>
      <c r="K201" s="167">
        <f>INDEX(InputsA!V:V,MATCH($A201,InputsA!$A:$A,0))*$A$5+$E201*$A$5</f>
        <v>0</v>
      </c>
      <c r="L201" s="167">
        <f>INDEX(InputsA!W:W,MATCH($A201,InputsA!$A:$A,0))*$A$5+$E201*$A$5</f>
        <v>0</v>
      </c>
      <c r="M201" s="167">
        <f>INDEX(InputsA!X:X,MATCH($A201,InputsA!$A:$A,0))*$A$5+$E201*$A$5</f>
        <v>0</v>
      </c>
      <c r="N201" s="171">
        <f t="shared" si="36"/>
        <v>0</v>
      </c>
      <c r="O201" s="167">
        <f t="shared" si="37"/>
        <v>0</v>
      </c>
      <c r="P201" s="167">
        <f t="shared" si="39"/>
        <v>0</v>
      </c>
      <c r="Q201" s="167">
        <f t="shared" si="40"/>
        <v>0</v>
      </c>
      <c r="R201" s="167">
        <f t="shared" si="41"/>
        <v>0</v>
      </c>
      <c r="S201" s="167">
        <f t="shared" si="42"/>
        <v>0</v>
      </c>
      <c r="T201" s="167">
        <f t="shared" si="43"/>
        <v>0</v>
      </c>
      <c r="U201" s="167">
        <f t="shared" si="44"/>
        <v>0</v>
      </c>
      <c r="V201" s="167">
        <f t="shared" si="45"/>
        <v>0</v>
      </c>
      <c r="W201" s="167">
        <f t="shared" si="46"/>
        <v>0</v>
      </c>
      <c r="X201" s="167">
        <f t="shared" si="47"/>
        <v>0</v>
      </c>
      <c r="Y201" s="167">
        <f t="shared" si="48"/>
        <v>0</v>
      </c>
      <c r="Z201" s="167">
        <f t="shared" si="49"/>
        <v>0</v>
      </c>
      <c r="AA201" s="167">
        <f t="shared" si="50"/>
        <v>0</v>
      </c>
      <c r="AB201" s="167">
        <f t="shared" si="51"/>
        <v>0</v>
      </c>
      <c r="AC201" s="167">
        <f t="shared" si="52"/>
        <v>0</v>
      </c>
      <c r="AD201" s="36"/>
      <c r="AE201" s="219">
        <f>INDEX(InputsB!AJ:AJ,MATCH($A201,InputsB!$A:$A,0))</f>
        <v>0</v>
      </c>
      <c r="AF201" s="219">
        <f>INDEX(InputsB!AK:AK,MATCH($A201,InputsB!$A:$A,0))</f>
        <v>0</v>
      </c>
      <c r="AG201" s="219">
        <f>INDEX(InputsB!AL:AL,MATCH($A201,InputsB!$A:$A,0))</f>
        <v>0</v>
      </c>
      <c r="AH201" s="219">
        <f>INDEX(InputsB!AM:AM,MATCH($A201,InputsB!$A:$A,0))</f>
        <v>0</v>
      </c>
      <c r="AI201" s="219">
        <f>INDEX(InputsB!AN:AN,MATCH($A201,InputsB!$A:$A,0))</f>
        <v>0</v>
      </c>
      <c r="AJ201" s="219">
        <f>INDEX(InputsB!AO:AO,MATCH($A201,InputsB!$A:$A,0))</f>
        <v>0</v>
      </c>
      <c r="AK201" s="219">
        <f>INDEX(InputsB!AP:AP,MATCH($A201,InputsB!$A:$A,0))</f>
        <v>0</v>
      </c>
      <c r="AL201" s="219">
        <f>INDEX(InputsB!AQ:AQ,MATCH($A201,InputsB!$A:$A,0))</f>
        <v>0</v>
      </c>
      <c r="AM201" s="219">
        <f>INDEX(InputsB!AR:AR,MATCH($A201,InputsB!$A:$A,0))</f>
        <v>0</v>
      </c>
      <c r="AN201" s="219">
        <f>INDEX(InputsB!AS:AS,MATCH($A201,InputsB!$A:$A,0))</f>
        <v>0</v>
      </c>
      <c r="AO201" s="219">
        <f>INDEX(InputsB!AT:AT,MATCH($A201,InputsB!$A:$A,0))</f>
        <v>0</v>
      </c>
      <c r="AP201" s="219">
        <f>INDEX(InputsB!AU:AU,MATCH($A201,InputsB!$A:$A,0))</f>
        <v>0</v>
      </c>
      <c r="AQ201" s="219">
        <f>INDEX(InputsB!AV:AV,MATCH($A201,InputsB!$A:$A,0))</f>
        <v>0</v>
      </c>
      <c r="AR201" s="219">
        <f>INDEX(InputsB!AW:AW,MATCH($A201,InputsB!$A:$A,0))</f>
        <v>0</v>
      </c>
      <c r="AS201" s="219">
        <f>INDEX(InputsB!AX:AX,MATCH($A201,InputsB!$A:$A,0))</f>
        <v>0</v>
      </c>
      <c r="AT201" s="219">
        <f>INDEX(InputsB!AY:AY,MATCH($A201,InputsB!$A:$A,0))</f>
        <v>0</v>
      </c>
      <c r="AU201" s="54"/>
      <c r="AV201" s="219">
        <f>INDEX(InputsC!$G:$G,MATCH($A201,InputsC!$A:$A,0))</f>
        <v>0</v>
      </c>
      <c r="AW201" s="219">
        <f t="shared" si="38"/>
        <v>0</v>
      </c>
    </row>
    <row r="202" spans="1:49">
      <c r="A202" s="195" t="s">
        <v>480</v>
      </c>
      <c r="B202" s="195" t="str">
        <f>INDEX('Ref1'!$E:$E,MATCH(A202,'Ref1'!$A:$A,0))</f>
        <v>Norwich</v>
      </c>
      <c r="C202" s="195" t="str">
        <f>INDEX('Ref1'!$F:$F,MATCH($A202,'Ref1'!$A:$A,0))</f>
        <v>E2620</v>
      </c>
      <c r="D202" s="240" t="str">
        <f>INDEX('Ref1'!$G:$G,MATCH($A202,'Ref1'!$A:$A,0))</f>
        <v>NA</v>
      </c>
      <c r="E202" s="225">
        <f>INDEX(InputsD!$D:$D,MATCH($A202,InputsD!$A:$A,0))</f>
        <v>0</v>
      </c>
      <c r="G202" s="167">
        <f>INDEX(InputsA!R:R,MATCH($A202,InputsA!$A:$A,0))*$A$5+$E202*$A$5</f>
        <v>0</v>
      </c>
      <c r="H202" s="167">
        <f>INDEX(InputsA!S:S,MATCH($A202,InputsA!$A:$A,0))*$A$5+$E202*$A$5</f>
        <v>0</v>
      </c>
      <c r="I202" s="167">
        <f>INDEX(InputsA!T:T,MATCH($A202,InputsA!$A:$A,0))*$A$5+$E202*$A$5</f>
        <v>0</v>
      </c>
      <c r="J202" s="167">
        <f>INDEX(InputsA!U:U,MATCH($A202,InputsA!$A:$A,0))*$A$5+$E202*$A$5</f>
        <v>0</v>
      </c>
      <c r="K202" s="167">
        <f>INDEX(InputsA!V:V,MATCH($A202,InputsA!$A:$A,0))*$A$5+$E202*$A$5</f>
        <v>0</v>
      </c>
      <c r="L202" s="167">
        <f>INDEX(InputsA!W:W,MATCH($A202,InputsA!$A:$A,0))*$A$5+$E202*$A$5</f>
        <v>0</v>
      </c>
      <c r="M202" s="167">
        <f>INDEX(InputsA!X:X,MATCH($A202,InputsA!$A:$A,0))*$A$5+$E202*$A$5</f>
        <v>0</v>
      </c>
      <c r="N202" s="171">
        <f t="shared" si="36"/>
        <v>0</v>
      </c>
      <c r="O202" s="167">
        <f t="shared" si="37"/>
        <v>0</v>
      </c>
      <c r="P202" s="167">
        <f t="shared" si="39"/>
        <v>0</v>
      </c>
      <c r="Q202" s="167">
        <f t="shared" si="40"/>
        <v>0</v>
      </c>
      <c r="R202" s="167">
        <f t="shared" si="41"/>
        <v>0</v>
      </c>
      <c r="S202" s="167">
        <f t="shared" si="42"/>
        <v>0</v>
      </c>
      <c r="T202" s="167">
        <f t="shared" si="43"/>
        <v>0</v>
      </c>
      <c r="U202" s="167">
        <f t="shared" si="44"/>
        <v>0</v>
      </c>
      <c r="V202" s="167">
        <f t="shared" si="45"/>
        <v>0</v>
      </c>
      <c r="W202" s="167">
        <f t="shared" si="46"/>
        <v>0</v>
      </c>
      <c r="X202" s="167">
        <f t="shared" si="47"/>
        <v>0</v>
      </c>
      <c r="Y202" s="167">
        <f t="shared" si="48"/>
        <v>0</v>
      </c>
      <c r="Z202" s="167">
        <f t="shared" si="49"/>
        <v>0</v>
      </c>
      <c r="AA202" s="167">
        <f t="shared" si="50"/>
        <v>0</v>
      </c>
      <c r="AB202" s="167">
        <f t="shared" si="51"/>
        <v>0</v>
      </c>
      <c r="AC202" s="167">
        <f t="shared" si="52"/>
        <v>0</v>
      </c>
      <c r="AD202" s="36"/>
      <c r="AE202" s="219">
        <f>INDEX(InputsB!AJ:AJ,MATCH($A202,InputsB!$A:$A,0))</f>
        <v>0</v>
      </c>
      <c r="AF202" s="219">
        <f>INDEX(InputsB!AK:AK,MATCH($A202,InputsB!$A:$A,0))</f>
        <v>0</v>
      </c>
      <c r="AG202" s="219">
        <f>INDEX(InputsB!AL:AL,MATCH($A202,InputsB!$A:$A,0))</f>
        <v>0</v>
      </c>
      <c r="AH202" s="219">
        <f>INDEX(InputsB!AM:AM,MATCH($A202,InputsB!$A:$A,0))</f>
        <v>0</v>
      </c>
      <c r="AI202" s="219">
        <f>INDEX(InputsB!AN:AN,MATCH($A202,InputsB!$A:$A,0))</f>
        <v>0</v>
      </c>
      <c r="AJ202" s="219">
        <f>INDEX(InputsB!AO:AO,MATCH($A202,InputsB!$A:$A,0))</f>
        <v>0</v>
      </c>
      <c r="AK202" s="219">
        <f>INDEX(InputsB!AP:AP,MATCH($A202,InputsB!$A:$A,0))</f>
        <v>0</v>
      </c>
      <c r="AL202" s="219">
        <f>INDEX(InputsB!AQ:AQ,MATCH($A202,InputsB!$A:$A,0))</f>
        <v>0</v>
      </c>
      <c r="AM202" s="219">
        <f>INDEX(InputsB!AR:AR,MATCH($A202,InputsB!$A:$A,0))</f>
        <v>0</v>
      </c>
      <c r="AN202" s="219">
        <f>INDEX(InputsB!AS:AS,MATCH($A202,InputsB!$A:$A,0))</f>
        <v>0</v>
      </c>
      <c r="AO202" s="219">
        <f>INDEX(InputsB!AT:AT,MATCH($A202,InputsB!$A:$A,0))</f>
        <v>0</v>
      </c>
      <c r="AP202" s="219">
        <f>INDEX(InputsB!AU:AU,MATCH($A202,InputsB!$A:$A,0))</f>
        <v>0</v>
      </c>
      <c r="AQ202" s="219">
        <f>INDEX(InputsB!AV:AV,MATCH($A202,InputsB!$A:$A,0))</f>
        <v>0</v>
      </c>
      <c r="AR202" s="219">
        <f>INDEX(InputsB!AW:AW,MATCH($A202,InputsB!$A:$A,0))</f>
        <v>0</v>
      </c>
      <c r="AS202" s="219">
        <f>INDEX(InputsB!AX:AX,MATCH($A202,InputsB!$A:$A,0))</f>
        <v>0</v>
      </c>
      <c r="AT202" s="219">
        <f>INDEX(InputsB!AY:AY,MATCH($A202,InputsB!$A:$A,0))</f>
        <v>0</v>
      </c>
      <c r="AU202" s="54"/>
      <c r="AV202" s="219">
        <f>INDEX(InputsC!$G:$G,MATCH($A202,InputsC!$A:$A,0))</f>
        <v>0</v>
      </c>
      <c r="AW202" s="219">
        <f t="shared" si="38"/>
        <v>0</v>
      </c>
    </row>
    <row r="203" spans="1:49">
      <c r="A203" s="195" t="s">
        <v>482</v>
      </c>
      <c r="B203" s="195" t="str">
        <f>INDEX('Ref1'!$E:$E,MATCH(A203,'Ref1'!$A:$A,0))</f>
        <v>Nottingham</v>
      </c>
      <c r="C203" s="195" t="str">
        <f>INDEX('Ref1'!$F:$F,MATCH($A203,'Ref1'!$A:$A,0))</f>
        <v>NA</v>
      </c>
      <c r="D203" s="240" t="str">
        <f>INDEX('Ref1'!$G:$G,MATCH($A203,'Ref1'!$A:$A,0))</f>
        <v>E6130</v>
      </c>
      <c r="E203" s="225">
        <f>INDEX(InputsD!$D:$D,MATCH($A203,InputsD!$A:$A,0))</f>
        <v>0</v>
      </c>
      <c r="G203" s="167">
        <f>INDEX(InputsA!R:R,MATCH($A203,InputsA!$A:$A,0))*$A$5+$E203*$A$5</f>
        <v>0</v>
      </c>
      <c r="H203" s="167">
        <f>INDEX(InputsA!S:S,MATCH($A203,InputsA!$A:$A,0))*$A$5+$E203*$A$5</f>
        <v>0</v>
      </c>
      <c r="I203" s="167">
        <f>INDEX(InputsA!T:T,MATCH($A203,InputsA!$A:$A,0))*$A$5+$E203*$A$5</f>
        <v>0</v>
      </c>
      <c r="J203" s="167">
        <f>INDEX(InputsA!U:U,MATCH($A203,InputsA!$A:$A,0))*$A$5+$E203*$A$5</f>
        <v>0</v>
      </c>
      <c r="K203" s="167">
        <f>INDEX(InputsA!V:V,MATCH($A203,InputsA!$A:$A,0))*$A$5+$E203*$A$5</f>
        <v>0</v>
      </c>
      <c r="L203" s="167">
        <f>INDEX(InputsA!W:W,MATCH($A203,InputsA!$A:$A,0))*$A$5+$E203*$A$5</f>
        <v>0</v>
      </c>
      <c r="M203" s="167">
        <f>INDEX(InputsA!X:X,MATCH($A203,InputsA!$A:$A,0))*$A$5+$E203*$A$5</f>
        <v>0</v>
      </c>
      <c r="N203" s="171">
        <f t="shared" si="36"/>
        <v>0</v>
      </c>
      <c r="O203" s="167">
        <f t="shared" si="37"/>
        <v>0</v>
      </c>
      <c r="P203" s="167">
        <f t="shared" si="39"/>
        <v>0</v>
      </c>
      <c r="Q203" s="167">
        <f t="shared" si="40"/>
        <v>0</v>
      </c>
      <c r="R203" s="167">
        <f t="shared" si="41"/>
        <v>0</v>
      </c>
      <c r="S203" s="167">
        <f t="shared" si="42"/>
        <v>0</v>
      </c>
      <c r="T203" s="167">
        <f t="shared" si="43"/>
        <v>0</v>
      </c>
      <c r="U203" s="167">
        <f t="shared" si="44"/>
        <v>0</v>
      </c>
      <c r="V203" s="167">
        <f t="shared" si="45"/>
        <v>0</v>
      </c>
      <c r="W203" s="167">
        <f t="shared" si="46"/>
        <v>0</v>
      </c>
      <c r="X203" s="167">
        <f t="shared" si="47"/>
        <v>0</v>
      </c>
      <c r="Y203" s="167">
        <f t="shared" si="48"/>
        <v>0</v>
      </c>
      <c r="Z203" s="167">
        <f t="shared" si="49"/>
        <v>0</v>
      </c>
      <c r="AA203" s="167">
        <f t="shared" si="50"/>
        <v>0</v>
      </c>
      <c r="AB203" s="167">
        <f t="shared" si="51"/>
        <v>0</v>
      </c>
      <c r="AC203" s="167">
        <f t="shared" si="52"/>
        <v>0</v>
      </c>
      <c r="AD203" s="36"/>
      <c r="AE203" s="219">
        <f>INDEX(InputsB!AJ:AJ,MATCH($A203,InputsB!$A:$A,0))</f>
        <v>0</v>
      </c>
      <c r="AF203" s="219">
        <f>INDEX(InputsB!AK:AK,MATCH($A203,InputsB!$A:$A,0))</f>
        <v>0</v>
      </c>
      <c r="AG203" s="219">
        <f>INDEX(InputsB!AL:AL,MATCH($A203,InputsB!$A:$A,0))</f>
        <v>0</v>
      </c>
      <c r="AH203" s="219">
        <f>INDEX(InputsB!AM:AM,MATCH($A203,InputsB!$A:$A,0))</f>
        <v>0</v>
      </c>
      <c r="AI203" s="219">
        <f>INDEX(InputsB!AN:AN,MATCH($A203,InputsB!$A:$A,0))</f>
        <v>0</v>
      </c>
      <c r="AJ203" s="219">
        <f>INDEX(InputsB!AO:AO,MATCH($A203,InputsB!$A:$A,0))</f>
        <v>0</v>
      </c>
      <c r="AK203" s="219">
        <f>INDEX(InputsB!AP:AP,MATCH($A203,InputsB!$A:$A,0))</f>
        <v>0</v>
      </c>
      <c r="AL203" s="219">
        <f>INDEX(InputsB!AQ:AQ,MATCH($A203,InputsB!$A:$A,0))</f>
        <v>0</v>
      </c>
      <c r="AM203" s="219">
        <f>INDEX(InputsB!AR:AR,MATCH($A203,InputsB!$A:$A,0))</f>
        <v>0</v>
      </c>
      <c r="AN203" s="219">
        <f>INDEX(InputsB!AS:AS,MATCH($A203,InputsB!$A:$A,0))</f>
        <v>0</v>
      </c>
      <c r="AO203" s="219">
        <f>INDEX(InputsB!AT:AT,MATCH($A203,InputsB!$A:$A,0))</f>
        <v>0</v>
      </c>
      <c r="AP203" s="219">
        <f>INDEX(InputsB!AU:AU,MATCH($A203,InputsB!$A:$A,0))</f>
        <v>0</v>
      </c>
      <c r="AQ203" s="219">
        <f>INDEX(InputsB!AV:AV,MATCH($A203,InputsB!$A:$A,0))</f>
        <v>0</v>
      </c>
      <c r="AR203" s="219">
        <f>INDEX(InputsB!AW:AW,MATCH($A203,InputsB!$A:$A,0))</f>
        <v>0</v>
      </c>
      <c r="AS203" s="219">
        <f>INDEX(InputsB!AX:AX,MATCH($A203,InputsB!$A:$A,0))</f>
        <v>0</v>
      </c>
      <c r="AT203" s="219">
        <f>INDEX(InputsB!AY:AY,MATCH($A203,InputsB!$A:$A,0))</f>
        <v>0</v>
      </c>
      <c r="AU203" s="54"/>
      <c r="AV203" s="219">
        <f>INDEX(InputsC!$G:$G,MATCH($A203,InputsC!$A:$A,0))</f>
        <v>0</v>
      </c>
      <c r="AW203" s="219">
        <f t="shared" si="38"/>
        <v>0</v>
      </c>
    </row>
    <row r="204" spans="1:49">
      <c r="A204" s="195" t="s">
        <v>488</v>
      </c>
      <c r="B204" s="195" t="str">
        <f>INDEX('Ref1'!$E:$E,MATCH(A204,'Ref1'!$A:$A,0))</f>
        <v>Nuneaton and Bedworth</v>
      </c>
      <c r="C204" s="195" t="str">
        <f>INDEX('Ref1'!$F:$F,MATCH($A204,'Ref1'!$A:$A,0))</f>
        <v>E3720</v>
      </c>
      <c r="D204" s="240" t="str">
        <f>INDEX('Ref1'!$G:$G,MATCH($A204,'Ref1'!$A:$A,0))</f>
        <v>NA</v>
      </c>
      <c r="E204" s="225">
        <f>INDEX(InputsD!$D:$D,MATCH($A204,InputsD!$A:$A,0))</f>
        <v>0</v>
      </c>
      <c r="G204" s="167">
        <f>INDEX(InputsA!R:R,MATCH($A204,InputsA!$A:$A,0))*$A$5+$E204*$A$5</f>
        <v>0</v>
      </c>
      <c r="H204" s="167">
        <f>INDEX(InputsA!S:S,MATCH($A204,InputsA!$A:$A,0))*$A$5+$E204*$A$5</f>
        <v>0</v>
      </c>
      <c r="I204" s="167">
        <f>INDEX(InputsA!T:T,MATCH($A204,InputsA!$A:$A,0))*$A$5+$E204*$A$5</f>
        <v>0</v>
      </c>
      <c r="J204" s="167">
        <f>INDEX(InputsA!U:U,MATCH($A204,InputsA!$A:$A,0))*$A$5+$E204*$A$5</f>
        <v>0</v>
      </c>
      <c r="K204" s="167">
        <f>INDEX(InputsA!V:V,MATCH($A204,InputsA!$A:$A,0))*$A$5+$E204*$A$5</f>
        <v>0</v>
      </c>
      <c r="L204" s="167">
        <f>INDEX(InputsA!W:W,MATCH($A204,InputsA!$A:$A,0))*$A$5+$E204*$A$5</f>
        <v>0</v>
      </c>
      <c r="M204" s="167">
        <f>INDEX(InputsA!X:X,MATCH($A204,InputsA!$A:$A,0))*$A$5+$E204*$A$5</f>
        <v>0</v>
      </c>
      <c r="N204" s="171">
        <f t="shared" ref="N204:N267" si="53">M204*(1+AE204)*(1+$A$6)*(1-N$4*$AW204)</f>
        <v>0</v>
      </c>
      <c r="O204" s="167">
        <f t="shared" ref="O204:O267" si="54">N204*(1+AF204)*(1+$A$6)*(1-O$4*$AW204)</f>
        <v>0</v>
      </c>
      <c r="P204" s="167">
        <f t="shared" si="39"/>
        <v>0</v>
      </c>
      <c r="Q204" s="167">
        <f t="shared" si="40"/>
        <v>0</v>
      </c>
      <c r="R204" s="167">
        <f t="shared" si="41"/>
        <v>0</v>
      </c>
      <c r="S204" s="167">
        <f t="shared" si="42"/>
        <v>0</v>
      </c>
      <c r="T204" s="167">
        <f t="shared" si="43"/>
        <v>0</v>
      </c>
      <c r="U204" s="167">
        <f t="shared" si="44"/>
        <v>0</v>
      </c>
      <c r="V204" s="167">
        <f t="shared" si="45"/>
        <v>0</v>
      </c>
      <c r="W204" s="167">
        <f t="shared" si="46"/>
        <v>0</v>
      </c>
      <c r="X204" s="167">
        <f t="shared" si="47"/>
        <v>0</v>
      </c>
      <c r="Y204" s="167">
        <f t="shared" si="48"/>
        <v>0</v>
      </c>
      <c r="Z204" s="167">
        <f t="shared" si="49"/>
        <v>0</v>
      </c>
      <c r="AA204" s="167">
        <f t="shared" si="50"/>
        <v>0</v>
      </c>
      <c r="AB204" s="167">
        <f t="shared" si="51"/>
        <v>0</v>
      </c>
      <c r="AC204" s="167">
        <f t="shared" si="52"/>
        <v>0</v>
      </c>
      <c r="AD204" s="36"/>
      <c r="AE204" s="219">
        <f>INDEX(InputsB!AJ:AJ,MATCH($A204,InputsB!$A:$A,0))</f>
        <v>0</v>
      </c>
      <c r="AF204" s="219">
        <f>INDEX(InputsB!AK:AK,MATCH($A204,InputsB!$A:$A,0))</f>
        <v>0</v>
      </c>
      <c r="AG204" s="219">
        <f>INDEX(InputsB!AL:AL,MATCH($A204,InputsB!$A:$A,0))</f>
        <v>0</v>
      </c>
      <c r="AH204" s="219">
        <f>INDEX(InputsB!AM:AM,MATCH($A204,InputsB!$A:$A,0))</f>
        <v>0</v>
      </c>
      <c r="AI204" s="219">
        <f>INDEX(InputsB!AN:AN,MATCH($A204,InputsB!$A:$A,0))</f>
        <v>0</v>
      </c>
      <c r="AJ204" s="219">
        <f>INDEX(InputsB!AO:AO,MATCH($A204,InputsB!$A:$A,0))</f>
        <v>0</v>
      </c>
      <c r="AK204" s="219">
        <f>INDEX(InputsB!AP:AP,MATCH($A204,InputsB!$A:$A,0))</f>
        <v>0</v>
      </c>
      <c r="AL204" s="219">
        <f>INDEX(InputsB!AQ:AQ,MATCH($A204,InputsB!$A:$A,0))</f>
        <v>0</v>
      </c>
      <c r="AM204" s="219">
        <f>INDEX(InputsB!AR:AR,MATCH($A204,InputsB!$A:$A,0))</f>
        <v>0</v>
      </c>
      <c r="AN204" s="219">
        <f>INDEX(InputsB!AS:AS,MATCH($A204,InputsB!$A:$A,0))</f>
        <v>0</v>
      </c>
      <c r="AO204" s="219">
        <f>INDEX(InputsB!AT:AT,MATCH($A204,InputsB!$A:$A,0))</f>
        <v>0</v>
      </c>
      <c r="AP204" s="219">
        <f>INDEX(InputsB!AU:AU,MATCH($A204,InputsB!$A:$A,0))</f>
        <v>0</v>
      </c>
      <c r="AQ204" s="219">
        <f>INDEX(InputsB!AV:AV,MATCH($A204,InputsB!$A:$A,0))</f>
        <v>0</v>
      </c>
      <c r="AR204" s="219">
        <f>INDEX(InputsB!AW:AW,MATCH($A204,InputsB!$A:$A,0))</f>
        <v>0</v>
      </c>
      <c r="AS204" s="219">
        <f>INDEX(InputsB!AX:AX,MATCH($A204,InputsB!$A:$A,0))</f>
        <v>0</v>
      </c>
      <c r="AT204" s="219">
        <f>INDEX(InputsB!AY:AY,MATCH($A204,InputsB!$A:$A,0))</f>
        <v>0</v>
      </c>
      <c r="AU204" s="54"/>
      <c r="AV204" s="219">
        <f>INDEX(InputsC!$G:$G,MATCH($A204,InputsC!$A:$A,0))</f>
        <v>0</v>
      </c>
      <c r="AW204" s="219">
        <f t="shared" ref="AW204:AW267" si="55">IF($A$7="No",AV204,0)</f>
        <v>0</v>
      </c>
    </row>
    <row r="205" spans="1:49">
      <c r="A205" s="195" t="s">
        <v>490</v>
      </c>
      <c r="B205" s="195" t="str">
        <f>INDEX('Ref1'!$E:$E,MATCH(A205,'Ref1'!$A:$A,0))</f>
        <v>Oadby and Wigston</v>
      </c>
      <c r="C205" s="195" t="str">
        <f>INDEX('Ref1'!$F:$F,MATCH($A205,'Ref1'!$A:$A,0))</f>
        <v>E2421</v>
      </c>
      <c r="D205" s="240" t="str">
        <f>INDEX('Ref1'!$G:$G,MATCH($A205,'Ref1'!$A:$A,0))</f>
        <v>E6124</v>
      </c>
      <c r="E205" s="225">
        <f>INDEX(InputsD!$D:$D,MATCH($A205,InputsD!$A:$A,0))</f>
        <v>0</v>
      </c>
      <c r="G205" s="167">
        <f>INDEX(InputsA!R:R,MATCH($A205,InputsA!$A:$A,0))*$A$5+$E205*$A$5</f>
        <v>0</v>
      </c>
      <c r="H205" s="167">
        <f>INDEX(InputsA!S:S,MATCH($A205,InputsA!$A:$A,0))*$A$5+$E205*$A$5</f>
        <v>0</v>
      </c>
      <c r="I205" s="167">
        <f>INDEX(InputsA!T:T,MATCH($A205,InputsA!$A:$A,0))*$A$5+$E205*$A$5</f>
        <v>0</v>
      </c>
      <c r="J205" s="167">
        <f>INDEX(InputsA!U:U,MATCH($A205,InputsA!$A:$A,0))*$A$5+$E205*$A$5</f>
        <v>0</v>
      </c>
      <c r="K205" s="167">
        <f>INDEX(InputsA!V:V,MATCH($A205,InputsA!$A:$A,0))*$A$5+$E205*$A$5</f>
        <v>0</v>
      </c>
      <c r="L205" s="167">
        <f>INDEX(InputsA!W:W,MATCH($A205,InputsA!$A:$A,0))*$A$5+$E205*$A$5</f>
        <v>0</v>
      </c>
      <c r="M205" s="167">
        <f>INDEX(InputsA!X:X,MATCH($A205,InputsA!$A:$A,0))*$A$5+$E205*$A$5</f>
        <v>0</v>
      </c>
      <c r="N205" s="171">
        <f t="shared" si="53"/>
        <v>0</v>
      </c>
      <c r="O205" s="167">
        <f t="shared" si="54"/>
        <v>0</v>
      </c>
      <c r="P205" s="167">
        <f t="shared" ref="P205:P268" si="56">O205*(1+AG205)*(1+$A$6)*(1-P$4*$AW205)</f>
        <v>0</v>
      </c>
      <c r="Q205" s="167">
        <f t="shared" ref="Q205:Q268" si="57">P205*(1+AH205)*(1+$A$6)*(1-Q$4*$AW205)</f>
        <v>0</v>
      </c>
      <c r="R205" s="167">
        <f t="shared" ref="R205:R268" si="58">Q205*(1+AI205)*(1+$A$6)*(1-R$4*$AW205)</f>
        <v>0</v>
      </c>
      <c r="S205" s="167">
        <f t="shared" ref="S205:S268" si="59">R205*(1+AJ205)*(1+$A$6)*(1-S$4*$AW205)</f>
        <v>0</v>
      </c>
      <c r="T205" s="167">
        <f t="shared" ref="T205:T268" si="60">S205*(1+AK205)*(1+$A$6)*(1-T$4*$AW205)</f>
        <v>0</v>
      </c>
      <c r="U205" s="167">
        <f t="shared" ref="U205:U268" si="61">T205*(1+AL205)*(1+$A$6)*(1-U$4*$AW205)</f>
        <v>0</v>
      </c>
      <c r="V205" s="167">
        <f t="shared" ref="V205:V268" si="62">U205*(1+AM205)*(1+$A$6)*(1-V$4*$AW205)</f>
        <v>0</v>
      </c>
      <c r="W205" s="167">
        <f t="shared" ref="W205:W268" si="63">V205*(1+AN205)*(1+$A$6)*(1-W$4*$AW205)</f>
        <v>0</v>
      </c>
      <c r="X205" s="167">
        <f t="shared" ref="X205:X268" si="64">W205*(1+AO205)*(1+$A$6)*(1-X$4*$AW205)</f>
        <v>0</v>
      </c>
      <c r="Y205" s="167">
        <f t="shared" ref="Y205:Y268" si="65">X205*(1+AP205)*(1+$A$6)*(1-Y$4*$AW205)</f>
        <v>0</v>
      </c>
      <c r="Z205" s="167">
        <f t="shared" ref="Z205:Z268" si="66">Y205*(1+AQ205)*(1+$A$6)*(1-Z$4*$AW205)</f>
        <v>0</v>
      </c>
      <c r="AA205" s="167">
        <f t="shared" ref="AA205:AA268" si="67">Z205*(1+AR205)*(1+$A$6)*(1-AA$4*$AW205)</f>
        <v>0</v>
      </c>
      <c r="AB205" s="167">
        <f t="shared" ref="AB205:AB268" si="68">AA205*(1+AS205)*(1+$A$6)*(1-AB$4*$AW205)</f>
        <v>0</v>
      </c>
      <c r="AC205" s="167">
        <f t="shared" ref="AC205:AC268" si="69">AB205*(1+AT205)*(1+$A$6)*(1-AC$4*$AW205)</f>
        <v>0</v>
      </c>
      <c r="AD205" s="36"/>
      <c r="AE205" s="219">
        <f>INDEX(InputsB!AJ:AJ,MATCH($A205,InputsB!$A:$A,0))</f>
        <v>0</v>
      </c>
      <c r="AF205" s="219">
        <f>INDEX(InputsB!AK:AK,MATCH($A205,InputsB!$A:$A,0))</f>
        <v>0</v>
      </c>
      <c r="AG205" s="219">
        <f>INDEX(InputsB!AL:AL,MATCH($A205,InputsB!$A:$A,0))</f>
        <v>0</v>
      </c>
      <c r="AH205" s="219">
        <f>INDEX(InputsB!AM:AM,MATCH($A205,InputsB!$A:$A,0))</f>
        <v>0</v>
      </c>
      <c r="AI205" s="219">
        <f>INDEX(InputsB!AN:AN,MATCH($A205,InputsB!$A:$A,0))</f>
        <v>0</v>
      </c>
      <c r="AJ205" s="219">
        <f>INDEX(InputsB!AO:AO,MATCH($A205,InputsB!$A:$A,0))</f>
        <v>0</v>
      </c>
      <c r="AK205" s="219">
        <f>INDEX(InputsB!AP:AP,MATCH($A205,InputsB!$A:$A,0))</f>
        <v>0</v>
      </c>
      <c r="AL205" s="219">
        <f>INDEX(InputsB!AQ:AQ,MATCH($A205,InputsB!$A:$A,0))</f>
        <v>0</v>
      </c>
      <c r="AM205" s="219">
        <f>INDEX(InputsB!AR:AR,MATCH($A205,InputsB!$A:$A,0))</f>
        <v>0</v>
      </c>
      <c r="AN205" s="219">
        <f>INDEX(InputsB!AS:AS,MATCH($A205,InputsB!$A:$A,0))</f>
        <v>0</v>
      </c>
      <c r="AO205" s="219">
        <f>INDEX(InputsB!AT:AT,MATCH($A205,InputsB!$A:$A,0))</f>
        <v>0</v>
      </c>
      <c r="AP205" s="219">
        <f>INDEX(InputsB!AU:AU,MATCH($A205,InputsB!$A:$A,0))</f>
        <v>0</v>
      </c>
      <c r="AQ205" s="219">
        <f>INDEX(InputsB!AV:AV,MATCH($A205,InputsB!$A:$A,0))</f>
        <v>0</v>
      </c>
      <c r="AR205" s="219">
        <f>INDEX(InputsB!AW:AW,MATCH($A205,InputsB!$A:$A,0))</f>
        <v>0</v>
      </c>
      <c r="AS205" s="219">
        <f>INDEX(InputsB!AX:AX,MATCH($A205,InputsB!$A:$A,0))</f>
        <v>0</v>
      </c>
      <c r="AT205" s="219">
        <f>INDEX(InputsB!AY:AY,MATCH($A205,InputsB!$A:$A,0))</f>
        <v>0</v>
      </c>
      <c r="AU205" s="54"/>
      <c r="AV205" s="219">
        <f>INDEX(InputsC!$G:$G,MATCH($A205,InputsC!$A:$A,0))</f>
        <v>0</v>
      </c>
      <c r="AW205" s="219">
        <f t="shared" si="55"/>
        <v>0</v>
      </c>
    </row>
    <row r="206" spans="1:49">
      <c r="A206" s="195" t="s">
        <v>492</v>
      </c>
      <c r="B206" s="195" t="str">
        <f>INDEX('Ref1'!$E:$E,MATCH(A206,'Ref1'!$A:$A,0))</f>
        <v>Oldham</v>
      </c>
      <c r="C206" s="195" t="str">
        <f>INDEX('Ref1'!$F:$F,MATCH($A206,'Ref1'!$A:$A,0))</f>
        <v>NA</v>
      </c>
      <c r="D206" s="240" t="str">
        <f>INDEX('Ref1'!$G:$G,MATCH($A206,'Ref1'!$A:$A,0))</f>
        <v>E6348</v>
      </c>
      <c r="E206" s="225">
        <f>INDEX(InputsD!$D:$D,MATCH($A206,InputsD!$A:$A,0))</f>
        <v>0</v>
      </c>
      <c r="G206" s="167">
        <f>INDEX(InputsA!R:R,MATCH($A206,InputsA!$A:$A,0))*$A$5+$E206*$A$5</f>
        <v>0</v>
      </c>
      <c r="H206" s="167">
        <f>INDEX(InputsA!S:S,MATCH($A206,InputsA!$A:$A,0))*$A$5+$E206*$A$5</f>
        <v>0</v>
      </c>
      <c r="I206" s="167">
        <f>INDEX(InputsA!T:T,MATCH($A206,InputsA!$A:$A,0))*$A$5+$E206*$A$5</f>
        <v>0</v>
      </c>
      <c r="J206" s="167">
        <f>INDEX(InputsA!U:U,MATCH($A206,InputsA!$A:$A,0))*$A$5+$E206*$A$5</f>
        <v>0</v>
      </c>
      <c r="K206" s="167">
        <f>INDEX(InputsA!V:V,MATCH($A206,InputsA!$A:$A,0))*$A$5+$E206*$A$5</f>
        <v>0</v>
      </c>
      <c r="L206" s="167">
        <f>INDEX(InputsA!W:W,MATCH($A206,InputsA!$A:$A,0))*$A$5+$E206*$A$5</f>
        <v>0</v>
      </c>
      <c r="M206" s="167">
        <f>INDEX(InputsA!X:X,MATCH($A206,InputsA!$A:$A,0))*$A$5+$E206*$A$5</f>
        <v>0</v>
      </c>
      <c r="N206" s="171">
        <f t="shared" si="53"/>
        <v>0</v>
      </c>
      <c r="O206" s="167">
        <f t="shared" si="54"/>
        <v>0</v>
      </c>
      <c r="P206" s="167">
        <f t="shared" si="56"/>
        <v>0</v>
      </c>
      <c r="Q206" s="167">
        <f t="shared" si="57"/>
        <v>0</v>
      </c>
      <c r="R206" s="167">
        <f t="shared" si="58"/>
        <v>0</v>
      </c>
      <c r="S206" s="167">
        <f t="shared" si="59"/>
        <v>0</v>
      </c>
      <c r="T206" s="167">
        <f t="shared" si="60"/>
        <v>0</v>
      </c>
      <c r="U206" s="167">
        <f t="shared" si="61"/>
        <v>0</v>
      </c>
      <c r="V206" s="167">
        <f t="shared" si="62"/>
        <v>0</v>
      </c>
      <c r="W206" s="167">
        <f t="shared" si="63"/>
        <v>0</v>
      </c>
      <c r="X206" s="167">
        <f t="shared" si="64"/>
        <v>0</v>
      </c>
      <c r="Y206" s="167">
        <f t="shared" si="65"/>
        <v>0</v>
      </c>
      <c r="Z206" s="167">
        <f t="shared" si="66"/>
        <v>0</v>
      </c>
      <c r="AA206" s="167">
        <f t="shared" si="67"/>
        <v>0</v>
      </c>
      <c r="AB206" s="167">
        <f t="shared" si="68"/>
        <v>0</v>
      </c>
      <c r="AC206" s="167">
        <f t="shared" si="69"/>
        <v>0</v>
      </c>
      <c r="AD206" s="36"/>
      <c r="AE206" s="219">
        <f>INDEX(InputsB!AJ:AJ,MATCH($A206,InputsB!$A:$A,0))</f>
        <v>0</v>
      </c>
      <c r="AF206" s="219">
        <f>INDEX(InputsB!AK:AK,MATCH($A206,InputsB!$A:$A,0))</f>
        <v>0</v>
      </c>
      <c r="AG206" s="219">
        <f>INDEX(InputsB!AL:AL,MATCH($A206,InputsB!$A:$A,0))</f>
        <v>0</v>
      </c>
      <c r="AH206" s="219">
        <f>INDEX(InputsB!AM:AM,MATCH($A206,InputsB!$A:$A,0))</f>
        <v>0</v>
      </c>
      <c r="AI206" s="219">
        <f>INDEX(InputsB!AN:AN,MATCH($A206,InputsB!$A:$A,0))</f>
        <v>0</v>
      </c>
      <c r="AJ206" s="219">
        <f>INDEX(InputsB!AO:AO,MATCH($A206,InputsB!$A:$A,0))</f>
        <v>0</v>
      </c>
      <c r="AK206" s="219">
        <f>INDEX(InputsB!AP:AP,MATCH($A206,InputsB!$A:$A,0))</f>
        <v>0</v>
      </c>
      <c r="AL206" s="219">
        <f>INDEX(InputsB!AQ:AQ,MATCH($A206,InputsB!$A:$A,0))</f>
        <v>0</v>
      </c>
      <c r="AM206" s="219">
        <f>INDEX(InputsB!AR:AR,MATCH($A206,InputsB!$A:$A,0))</f>
        <v>0</v>
      </c>
      <c r="AN206" s="219">
        <f>INDEX(InputsB!AS:AS,MATCH($A206,InputsB!$A:$A,0))</f>
        <v>0</v>
      </c>
      <c r="AO206" s="219">
        <f>INDEX(InputsB!AT:AT,MATCH($A206,InputsB!$A:$A,0))</f>
        <v>0</v>
      </c>
      <c r="AP206" s="219">
        <f>INDEX(InputsB!AU:AU,MATCH($A206,InputsB!$A:$A,0))</f>
        <v>0</v>
      </c>
      <c r="AQ206" s="219">
        <f>INDEX(InputsB!AV:AV,MATCH($A206,InputsB!$A:$A,0))</f>
        <v>0</v>
      </c>
      <c r="AR206" s="219">
        <f>INDEX(InputsB!AW:AW,MATCH($A206,InputsB!$A:$A,0))</f>
        <v>0</v>
      </c>
      <c r="AS206" s="219">
        <f>INDEX(InputsB!AX:AX,MATCH($A206,InputsB!$A:$A,0))</f>
        <v>0</v>
      </c>
      <c r="AT206" s="219">
        <f>INDEX(InputsB!AY:AY,MATCH($A206,InputsB!$A:$A,0))</f>
        <v>0</v>
      </c>
      <c r="AU206" s="54"/>
      <c r="AV206" s="219">
        <f>INDEX(InputsC!$G:$G,MATCH($A206,InputsC!$A:$A,0))</f>
        <v>0</v>
      </c>
      <c r="AW206" s="219">
        <f t="shared" si="55"/>
        <v>0</v>
      </c>
    </row>
    <row r="207" spans="1:49">
      <c r="A207" s="195" t="s">
        <v>494</v>
      </c>
      <c r="B207" s="195" t="str">
        <f>INDEX('Ref1'!$E:$E,MATCH(A207,'Ref1'!$A:$A,0))</f>
        <v>Oxford</v>
      </c>
      <c r="C207" s="195" t="str">
        <f>INDEX('Ref1'!$F:$F,MATCH($A207,'Ref1'!$A:$A,0))</f>
        <v>E3120</v>
      </c>
      <c r="D207" s="240" t="str">
        <f>INDEX('Ref1'!$G:$G,MATCH($A207,'Ref1'!$A:$A,0))</f>
        <v>NA</v>
      </c>
      <c r="E207" s="225">
        <f>INDEX(InputsD!$D:$D,MATCH($A207,InputsD!$A:$A,0))</f>
        <v>0</v>
      </c>
      <c r="G207" s="167">
        <f>INDEX(InputsA!R:R,MATCH($A207,InputsA!$A:$A,0))*$A$5+$E207*$A$5</f>
        <v>0</v>
      </c>
      <c r="H207" s="167">
        <f>INDEX(InputsA!S:S,MATCH($A207,InputsA!$A:$A,0))*$A$5+$E207*$A$5</f>
        <v>0</v>
      </c>
      <c r="I207" s="167">
        <f>INDEX(InputsA!T:T,MATCH($A207,InputsA!$A:$A,0))*$A$5+$E207*$A$5</f>
        <v>0</v>
      </c>
      <c r="J207" s="167">
        <f>INDEX(InputsA!U:U,MATCH($A207,InputsA!$A:$A,0))*$A$5+$E207*$A$5</f>
        <v>0</v>
      </c>
      <c r="K207" s="167">
        <f>INDEX(InputsA!V:V,MATCH($A207,InputsA!$A:$A,0))*$A$5+$E207*$A$5</f>
        <v>0</v>
      </c>
      <c r="L207" s="167">
        <f>INDEX(InputsA!W:W,MATCH($A207,InputsA!$A:$A,0))*$A$5+$E207*$A$5</f>
        <v>0</v>
      </c>
      <c r="M207" s="167">
        <f>INDEX(InputsA!X:X,MATCH($A207,InputsA!$A:$A,0))*$A$5+$E207*$A$5</f>
        <v>0</v>
      </c>
      <c r="N207" s="171">
        <f t="shared" si="53"/>
        <v>0</v>
      </c>
      <c r="O207" s="167">
        <f t="shared" si="54"/>
        <v>0</v>
      </c>
      <c r="P207" s="167">
        <f t="shared" si="56"/>
        <v>0</v>
      </c>
      <c r="Q207" s="167">
        <f t="shared" si="57"/>
        <v>0</v>
      </c>
      <c r="R207" s="167">
        <f t="shared" si="58"/>
        <v>0</v>
      </c>
      <c r="S207" s="167">
        <f t="shared" si="59"/>
        <v>0</v>
      </c>
      <c r="T207" s="167">
        <f t="shared" si="60"/>
        <v>0</v>
      </c>
      <c r="U207" s="167">
        <f t="shared" si="61"/>
        <v>0</v>
      </c>
      <c r="V207" s="167">
        <f t="shared" si="62"/>
        <v>0</v>
      </c>
      <c r="W207" s="167">
        <f t="shared" si="63"/>
        <v>0</v>
      </c>
      <c r="X207" s="167">
        <f t="shared" si="64"/>
        <v>0</v>
      </c>
      <c r="Y207" s="167">
        <f t="shared" si="65"/>
        <v>0</v>
      </c>
      <c r="Z207" s="167">
        <f t="shared" si="66"/>
        <v>0</v>
      </c>
      <c r="AA207" s="167">
        <f t="shared" si="67"/>
        <v>0</v>
      </c>
      <c r="AB207" s="167">
        <f t="shared" si="68"/>
        <v>0</v>
      </c>
      <c r="AC207" s="167">
        <f t="shared" si="69"/>
        <v>0</v>
      </c>
      <c r="AD207" s="36"/>
      <c r="AE207" s="219">
        <f>INDEX(InputsB!AJ:AJ,MATCH($A207,InputsB!$A:$A,0))</f>
        <v>0</v>
      </c>
      <c r="AF207" s="219">
        <f>INDEX(InputsB!AK:AK,MATCH($A207,InputsB!$A:$A,0))</f>
        <v>0</v>
      </c>
      <c r="AG207" s="219">
        <f>INDEX(InputsB!AL:AL,MATCH($A207,InputsB!$A:$A,0))</f>
        <v>0</v>
      </c>
      <c r="AH207" s="219">
        <f>INDEX(InputsB!AM:AM,MATCH($A207,InputsB!$A:$A,0))</f>
        <v>0</v>
      </c>
      <c r="AI207" s="219">
        <f>INDEX(InputsB!AN:AN,MATCH($A207,InputsB!$A:$A,0))</f>
        <v>0</v>
      </c>
      <c r="AJ207" s="219">
        <f>INDEX(InputsB!AO:AO,MATCH($A207,InputsB!$A:$A,0))</f>
        <v>0</v>
      </c>
      <c r="AK207" s="219">
        <f>INDEX(InputsB!AP:AP,MATCH($A207,InputsB!$A:$A,0))</f>
        <v>0</v>
      </c>
      <c r="AL207" s="219">
        <f>INDEX(InputsB!AQ:AQ,MATCH($A207,InputsB!$A:$A,0))</f>
        <v>0</v>
      </c>
      <c r="AM207" s="219">
        <f>INDEX(InputsB!AR:AR,MATCH($A207,InputsB!$A:$A,0))</f>
        <v>0</v>
      </c>
      <c r="AN207" s="219">
        <f>INDEX(InputsB!AS:AS,MATCH($A207,InputsB!$A:$A,0))</f>
        <v>0</v>
      </c>
      <c r="AO207" s="219">
        <f>INDEX(InputsB!AT:AT,MATCH($A207,InputsB!$A:$A,0))</f>
        <v>0</v>
      </c>
      <c r="AP207" s="219">
        <f>INDEX(InputsB!AU:AU,MATCH($A207,InputsB!$A:$A,0))</f>
        <v>0</v>
      </c>
      <c r="AQ207" s="219">
        <f>INDEX(InputsB!AV:AV,MATCH($A207,InputsB!$A:$A,0))</f>
        <v>0</v>
      </c>
      <c r="AR207" s="219">
        <f>INDEX(InputsB!AW:AW,MATCH($A207,InputsB!$A:$A,0))</f>
        <v>0</v>
      </c>
      <c r="AS207" s="219">
        <f>INDEX(InputsB!AX:AX,MATCH($A207,InputsB!$A:$A,0))</f>
        <v>0</v>
      </c>
      <c r="AT207" s="219">
        <f>INDEX(InputsB!AY:AY,MATCH($A207,InputsB!$A:$A,0))</f>
        <v>0</v>
      </c>
      <c r="AU207" s="54"/>
      <c r="AV207" s="219">
        <f>INDEX(InputsC!$G:$G,MATCH($A207,InputsC!$A:$A,0))</f>
        <v>0</v>
      </c>
      <c r="AW207" s="219">
        <f t="shared" si="55"/>
        <v>0</v>
      </c>
    </row>
    <row r="208" spans="1:49">
      <c r="A208" s="195" t="s">
        <v>498</v>
      </c>
      <c r="B208" s="195" t="str">
        <f>INDEX('Ref1'!$E:$E,MATCH(A208,'Ref1'!$A:$A,0))</f>
        <v>Pendle</v>
      </c>
      <c r="C208" s="195" t="str">
        <f>INDEX('Ref1'!$F:$F,MATCH($A208,'Ref1'!$A:$A,0))</f>
        <v>E2321</v>
      </c>
      <c r="D208" s="240" t="str">
        <f>INDEX('Ref1'!$G:$G,MATCH($A208,'Ref1'!$A:$A,0))</f>
        <v>E6123</v>
      </c>
      <c r="E208" s="225">
        <f>INDEX(InputsD!$D:$D,MATCH($A208,InputsD!$A:$A,0))</f>
        <v>0</v>
      </c>
      <c r="G208" s="167">
        <f>INDEX(InputsA!R:R,MATCH($A208,InputsA!$A:$A,0))*$A$5+$E208*$A$5</f>
        <v>0</v>
      </c>
      <c r="H208" s="167">
        <f>INDEX(InputsA!S:S,MATCH($A208,InputsA!$A:$A,0))*$A$5+$E208*$A$5</f>
        <v>0</v>
      </c>
      <c r="I208" s="167">
        <f>INDEX(InputsA!T:T,MATCH($A208,InputsA!$A:$A,0))*$A$5+$E208*$A$5</f>
        <v>0</v>
      </c>
      <c r="J208" s="167">
        <f>INDEX(InputsA!U:U,MATCH($A208,InputsA!$A:$A,0))*$A$5+$E208*$A$5</f>
        <v>0</v>
      </c>
      <c r="K208" s="167">
        <f>INDEX(InputsA!V:V,MATCH($A208,InputsA!$A:$A,0))*$A$5+$E208*$A$5</f>
        <v>0</v>
      </c>
      <c r="L208" s="167">
        <f>INDEX(InputsA!W:W,MATCH($A208,InputsA!$A:$A,0))*$A$5+$E208*$A$5</f>
        <v>0</v>
      </c>
      <c r="M208" s="167">
        <f>INDEX(InputsA!X:X,MATCH($A208,InputsA!$A:$A,0))*$A$5+$E208*$A$5</f>
        <v>0</v>
      </c>
      <c r="N208" s="171">
        <f t="shared" si="53"/>
        <v>0</v>
      </c>
      <c r="O208" s="167">
        <f t="shared" si="54"/>
        <v>0</v>
      </c>
      <c r="P208" s="167">
        <f t="shared" si="56"/>
        <v>0</v>
      </c>
      <c r="Q208" s="167">
        <f t="shared" si="57"/>
        <v>0</v>
      </c>
      <c r="R208" s="167">
        <f t="shared" si="58"/>
        <v>0</v>
      </c>
      <c r="S208" s="167">
        <f t="shared" si="59"/>
        <v>0</v>
      </c>
      <c r="T208" s="167">
        <f t="shared" si="60"/>
        <v>0</v>
      </c>
      <c r="U208" s="167">
        <f t="shared" si="61"/>
        <v>0</v>
      </c>
      <c r="V208" s="167">
        <f t="shared" si="62"/>
        <v>0</v>
      </c>
      <c r="W208" s="167">
        <f t="shared" si="63"/>
        <v>0</v>
      </c>
      <c r="X208" s="167">
        <f t="shared" si="64"/>
        <v>0</v>
      </c>
      <c r="Y208" s="167">
        <f t="shared" si="65"/>
        <v>0</v>
      </c>
      <c r="Z208" s="167">
        <f t="shared" si="66"/>
        <v>0</v>
      </c>
      <c r="AA208" s="167">
        <f t="shared" si="67"/>
        <v>0</v>
      </c>
      <c r="AB208" s="167">
        <f t="shared" si="68"/>
        <v>0</v>
      </c>
      <c r="AC208" s="167">
        <f t="shared" si="69"/>
        <v>0</v>
      </c>
      <c r="AD208" s="36"/>
      <c r="AE208" s="219">
        <f>INDEX(InputsB!AJ:AJ,MATCH($A208,InputsB!$A:$A,0))</f>
        <v>0</v>
      </c>
      <c r="AF208" s="219">
        <f>INDEX(InputsB!AK:AK,MATCH($A208,InputsB!$A:$A,0))</f>
        <v>0</v>
      </c>
      <c r="AG208" s="219">
        <f>INDEX(InputsB!AL:AL,MATCH($A208,InputsB!$A:$A,0))</f>
        <v>0</v>
      </c>
      <c r="AH208" s="219">
        <f>INDEX(InputsB!AM:AM,MATCH($A208,InputsB!$A:$A,0))</f>
        <v>0</v>
      </c>
      <c r="AI208" s="219">
        <f>INDEX(InputsB!AN:AN,MATCH($A208,InputsB!$A:$A,0))</f>
        <v>0</v>
      </c>
      <c r="AJ208" s="219">
        <f>INDEX(InputsB!AO:AO,MATCH($A208,InputsB!$A:$A,0))</f>
        <v>0</v>
      </c>
      <c r="AK208" s="219">
        <f>INDEX(InputsB!AP:AP,MATCH($A208,InputsB!$A:$A,0))</f>
        <v>0</v>
      </c>
      <c r="AL208" s="219">
        <f>INDEX(InputsB!AQ:AQ,MATCH($A208,InputsB!$A:$A,0))</f>
        <v>0</v>
      </c>
      <c r="AM208" s="219">
        <f>INDEX(InputsB!AR:AR,MATCH($A208,InputsB!$A:$A,0))</f>
        <v>0</v>
      </c>
      <c r="AN208" s="219">
        <f>INDEX(InputsB!AS:AS,MATCH($A208,InputsB!$A:$A,0))</f>
        <v>0</v>
      </c>
      <c r="AO208" s="219">
        <f>INDEX(InputsB!AT:AT,MATCH($A208,InputsB!$A:$A,0))</f>
        <v>0</v>
      </c>
      <c r="AP208" s="219">
        <f>INDEX(InputsB!AU:AU,MATCH($A208,InputsB!$A:$A,0))</f>
        <v>0</v>
      </c>
      <c r="AQ208" s="219">
        <f>INDEX(InputsB!AV:AV,MATCH($A208,InputsB!$A:$A,0))</f>
        <v>0</v>
      </c>
      <c r="AR208" s="219">
        <f>INDEX(InputsB!AW:AW,MATCH($A208,InputsB!$A:$A,0))</f>
        <v>0</v>
      </c>
      <c r="AS208" s="219">
        <f>INDEX(InputsB!AX:AX,MATCH($A208,InputsB!$A:$A,0))</f>
        <v>0</v>
      </c>
      <c r="AT208" s="219">
        <f>INDEX(InputsB!AY:AY,MATCH($A208,InputsB!$A:$A,0))</f>
        <v>0</v>
      </c>
      <c r="AU208" s="54"/>
      <c r="AV208" s="219">
        <f>INDEX(InputsC!$G:$G,MATCH($A208,InputsC!$A:$A,0))</f>
        <v>0</v>
      </c>
      <c r="AW208" s="219">
        <f t="shared" si="55"/>
        <v>0</v>
      </c>
    </row>
    <row r="209" spans="1:49">
      <c r="A209" s="195" t="s">
        <v>500</v>
      </c>
      <c r="B209" s="195" t="str">
        <f>INDEX('Ref1'!$E:$E,MATCH(A209,'Ref1'!$A:$A,0))</f>
        <v>Peterborough</v>
      </c>
      <c r="C209" s="195" t="str">
        <f>INDEX('Ref1'!$F:$F,MATCH($A209,'Ref1'!$A:$A,0))</f>
        <v>NA</v>
      </c>
      <c r="D209" s="240" t="str">
        <f>INDEX('Ref1'!$G:$G,MATCH($A209,'Ref1'!$A:$A,0))</f>
        <v>E6105</v>
      </c>
      <c r="E209" s="225">
        <f>INDEX(InputsD!$D:$D,MATCH($A209,InputsD!$A:$A,0))</f>
        <v>0</v>
      </c>
      <c r="G209" s="167">
        <f>INDEX(InputsA!R:R,MATCH($A209,InputsA!$A:$A,0))*$A$5+$E209*$A$5</f>
        <v>0</v>
      </c>
      <c r="H209" s="167">
        <f>INDEX(InputsA!S:S,MATCH($A209,InputsA!$A:$A,0))*$A$5+$E209*$A$5</f>
        <v>0</v>
      </c>
      <c r="I209" s="167">
        <f>INDEX(InputsA!T:T,MATCH($A209,InputsA!$A:$A,0))*$A$5+$E209*$A$5</f>
        <v>0</v>
      </c>
      <c r="J209" s="167">
        <f>INDEX(InputsA!U:U,MATCH($A209,InputsA!$A:$A,0))*$A$5+$E209*$A$5</f>
        <v>0</v>
      </c>
      <c r="K209" s="167">
        <f>INDEX(InputsA!V:V,MATCH($A209,InputsA!$A:$A,0))*$A$5+$E209*$A$5</f>
        <v>0</v>
      </c>
      <c r="L209" s="167">
        <f>INDEX(InputsA!W:W,MATCH($A209,InputsA!$A:$A,0))*$A$5+$E209*$A$5</f>
        <v>0</v>
      </c>
      <c r="M209" s="167">
        <f>INDEX(InputsA!X:X,MATCH($A209,InputsA!$A:$A,0))*$A$5+$E209*$A$5</f>
        <v>0</v>
      </c>
      <c r="N209" s="171">
        <f t="shared" si="53"/>
        <v>0</v>
      </c>
      <c r="O209" s="167">
        <f t="shared" si="54"/>
        <v>0</v>
      </c>
      <c r="P209" s="167">
        <f t="shared" si="56"/>
        <v>0</v>
      </c>
      <c r="Q209" s="167">
        <f t="shared" si="57"/>
        <v>0</v>
      </c>
      <c r="R209" s="167">
        <f t="shared" si="58"/>
        <v>0</v>
      </c>
      <c r="S209" s="167">
        <f t="shared" si="59"/>
        <v>0</v>
      </c>
      <c r="T209" s="167">
        <f t="shared" si="60"/>
        <v>0</v>
      </c>
      <c r="U209" s="167">
        <f t="shared" si="61"/>
        <v>0</v>
      </c>
      <c r="V209" s="167">
        <f t="shared" si="62"/>
        <v>0</v>
      </c>
      <c r="W209" s="167">
        <f t="shared" si="63"/>
        <v>0</v>
      </c>
      <c r="X209" s="167">
        <f t="shared" si="64"/>
        <v>0</v>
      </c>
      <c r="Y209" s="167">
        <f t="shared" si="65"/>
        <v>0</v>
      </c>
      <c r="Z209" s="167">
        <f t="shared" si="66"/>
        <v>0</v>
      </c>
      <c r="AA209" s="167">
        <f t="shared" si="67"/>
        <v>0</v>
      </c>
      <c r="AB209" s="167">
        <f t="shared" si="68"/>
        <v>0</v>
      </c>
      <c r="AC209" s="167">
        <f t="shared" si="69"/>
        <v>0</v>
      </c>
      <c r="AD209" s="36"/>
      <c r="AE209" s="219">
        <f>INDEX(InputsB!AJ:AJ,MATCH($A209,InputsB!$A:$A,0))</f>
        <v>0</v>
      </c>
      <c r="AF209" s="219">
        <f>INDEX(InputsB!AK:AK,MATCH($A209,InputsB!$A:$A,0))</f>
        <v>0</v>
      </c>
      <c r="AG209" s="219">
        <f>INDEX(InputsB!AL:AL,MATCH($A209,InputsB!$A:$A,0))</f>
        <v>0</v>
      </c>
      <c r="AH209" s="219">
        <f>INDEX(InputsB!AM:AM,MATCH($A209,InputsB!$A:$A,0))</f>
        <v>0</v>
      </c>
      <c r="AI209" s="219">
        <f>INDEX(InputsB!AN:AN,MATCH($A209,InputsB!$A:$A,0))</f>
        <v>0</v>
      </c>
      <c r="AJ209" s="219">
        <f>INDEX(InputsB!AO:AO,MATCH($A209,InputsB!$A:$A,0))</f>
        <v>0</v>
      </c>
      <c r="AK209" s="219">
        <f>INDEX(InputsB!AP:AP,MATCH($A209,InputsB!$A:$A,0))</f>
        <v>0</v>
      </c>
      <c r="AL209" s="219">
        <f>INDEX(InputsB!AQ:AQ,MATCH($A209,InputsB!$A:$A,0))</f>
        <v>0</v>
      </c>
      <c r="AM209" s="219">
        <f>INDEX(InputsB!AR:AR,MATCH($A209,InputsB!$A:$A,0))</f>
        <v>0</v>
      </c>
      <c r="AN209" s="219">
        <f>INDEX(InputsB!AS:AS,MATCH($A209,InputsB!$A:$A,0))</f>
        <v>0</v>
      </c>
      <c r="AO209" s="219">
        <f>INDEX(InputsB!AT:AT,MATCH($A209,InputsB!$A:$A,0))</f>
        <v>0</v>
      </c>
      <c r="AP209" s="219">
        <f>INDEX(InputsB!AU:AU,MATCH($A209,InputsB!$A:$A,0))</f>
        <v>0</v>
      </c>
      <c r="AQ209" s="219">
        <f>INDEX(InputsB!AV:AV,MATCH($A209,InputsB!$A:$A,0))</f>
        <v>0</v>
      </c>
      <c r="AR209" s="219">
        <f>INDEX(InputsB!AW:AW,MATCH($A209,InputsB!$A:$A,0))</f>
        <v>0</v>
      </c>
      <c r="AS209" s="219">
        <f>INDEX(InputsB!AX:AX,MATCH($A209,InputsB!$A:$A,0))</f>
        <v>0</v>
      </c>
      <c r="AT209" s="219">
        <f>INDEX(InputsB!AY:AY,MATCH($A209,InputsB!$A:$A,0))</f>
        <v>0</v>
      </c>
      <c r="AU209" s="54"/>
      <c r="AV209" s="219">
        <f>INDEX(InputsC!$G:$G,MATCH($A209,InputsC!$A:$A,0))</f>
        <v>0</v>
      </c>
      <c r="AW209" s="219">
        <f t="shared" si="55"/>
        <v>0</v>
      </c>
    </row>
    <row r="210" spans="1:49">
      <c r="A210" s="195" t="s">
        <v>502</v>
      </c>
      <c r="B210" s="195" t="str">
        <f>INDEX('Ref1'!$E:$E,MATCH(A210,'Ref1'!$A:$A,0))</f>
        <v>Plymouth</v>
      </c>
      <c r="C210" s="195" t="str">
        <f>INDEX('Ref1'!$F:$F,MATCH($A210,'Ref1'!$A:$A,0))</f>
        <v>NA</v>
      </c>
      <c r="D210" s="240" t="str">
        <f>INDEX('Ref1'!$G:$G,MATCH($A210,'Ref1'!$A:$A,0))</f>
        <v>E6161</v>
      </c>
      <c r="E210" s="225">
        <f>INDEX(InputsD!$D:$D,MATCH($A210,InputsD!$A:$A,0))</f>
        <v>0</v>
      </c>
      <c r="G210" s="167">
        <f>INDEX(InputsA!R:R,MATCH($A210,InputsA!$A:$A,0))*$A$5+$E210*$A$5</f>
        <v>0</v>
      </c>
      <c r="H210" s="167">
        <f>INDEX(InputsA!S:S,MATCH($A210,InputsA!$A:$A,0))*$A$5+$E210*$A$5</f>
        <v>0</v>
      </c>
      <c r="I210" s="167">
        <f>INDEX(InputsA!T:T,MATCH($A210,InputsA!$A:$A,0))*$A$5+$E210*$A$5</f>
        <v>0</v>
      </c>
      <c r="J210" s="167">
        <f>INDEX(InputsA!U:U,MATCH($A210,InputsA!$A:$A,0))*$A$5+$E210*$A$5</f>
        <v>0</v>
      </c>
      <c r="K210" s="167">
        <f>INDEX(InputsA!V:V,MATCH($A210,InputsA!$A:$A,0))*$A$5+$E210*$A$5</f>
        <v>0</v>
      </c>
      <c r="L210" s="167">
        <f>INDEX(InputsA!W:W,MATCH($A210,InputsA!$A:$A,0))*$A$5+$E210*$A$5</f>
        <v>0</v>
      </c>
      <c r="M210" s="167">
        <f>INDEX(InputsA!X:X,MATCH($A210,InputsA!$A:$A,0))*$A$5+$E210*$A$5</f>
        <v>0</v>
      </c>
      <c r="N210" s="171">
        <f t="shared" si="53"/>
        <v>0</v>
      </c>
      <c r="O210" s="167">
        <f t="shared" si="54"/>
        <v>0</v>
      </c>
      <c r="P210" s="167">
        <f t="shared" si="56"/>
        <v>0</v>
      </c>
      <c r="Q210" s="167">
        <f t="shared" si="57"/>
        <v>0</v>
      </c>
      <c r="R210" s="167">
        <f t="shared" si="58"/>
        <v>0</v>
      </c>
      <c r="S210" s="167">
        <f t="shared" si="59"/>
        <v>0</v>
      </c>
      <c r="T210" s="167">
        <f t="shared" si="60"/>
        <v>0</v>
      </c>
      <c r="U210" s="167">
        <f t="shared" si="61"/>
        <v>0</v>
      </c>
      <c r="V210" s="167">
        <f t="shared" si="62"/>
        <v>0</v>
      </c>
      <c r="W210" s="167">
        <f t="shared" si="63"/>
        <v>0</v>
      </c>
      <c r="X210" s="167">
        <f t="shared" si="64"/>
        <v>0</v>
      </c>
      <c r="Y210" s="167">
        <f t="shared" si="65"/>
        <v>0</v>
      </c>
      <c r="Z210" s="167">
        <f t="shared" si="66"/>
        <v>0</v>
      </c>
      <c r="AA210" s="167">
        <f t="shared" si="67"/>
        <v>0</v>
      </c>
      <c r="AB210" s="167">
        <f t="shared" si="68"/>
        <v>0</v>
      </c>
      <c r="AC210" s="167">
        <f t="shared" si="69"/>
        <v>0</v>
      </c>
      <c r="AD210" s="36"/>
      <c r="AE210" s="219">
        <f>INDEX(InputsB!AJ:AJ,MATCH($A210,InputsB!$A:$A,0))</f>
        <v>0</v>
      </c>
      <c r="AF210" s="219">
        <f>INDEX(InputsB!AK:AK,MATCH($A210,InputsB!$A:$A,0))</f>
        <v>0</v>
      </c>
      <c r="AG210" s="219">
        <f>INDEX(InputsB!AL:AL,MATCH($A210,InputsB!$A:$A,0))</f>
        <v>0</v>
      </c>
      <c r="AH210" s="219">
        <f>INDEX(InputsB!AM:AM,MATCH($A210,InputsB!$A:$A,0))</f>
        <v>0</v>
      </c>
      <c r="AI210" s="219">
        <f>INDEX(InputsB!AN:AN,MATCH($A210,InputsB!$A:$A,0))</f>
        <v>0</v>
      </c>
      <c r="AJ210" s="219">
        <f>INDEX(InputsB!AO:AO,MATCH($A210,InputsB!$A:$A,0))</f>
        <v>0</v>
      </c>
      <c r="AK210" s="219">
        <f>INDEX(InputsB!AP:AP,MATCH($A210,InputsB!$A:$A,0))</f>
        <v>0</v>
      </c>
      <c r="AL210" s="219">
        <f>INDEX(InputsB!AQ:AQ,MATCH($A210,InputsB!$A:$A,0))</f>
        <v>0</v>
      </c>
      <c r="AM210" s="219">
        <f>INDEX(InputsB!AR:AR,MATCH($A210,InputsB!$A:$A,0))</f>
        <v>0</v>
      </c>
      <c r="AN210" s="219">
        <f>INDEX(InputsB!AS:AS,MATCH($A210,InputsB!$A:$A,0))</f>
        <v>0</v>
      </c>
      <c r="AO210" s="219">
        <f>INDEX(InputsB!AT:AT,MATCH($A210,InputsB!$A:$A,0))</f>
        <v>0</v>
      </c>
      <c r="AP210" s="219">
        <f>INDEX(InputsB!AU:AU,MATCH($A210,InputsB!$A:$A,0))</f>
        <v>0</v>
      </c>
      <c r="AQ210" s="219">
        <f>INDEX(InputsB!AV:AV,MATCH($A210,InputsB!$A:$A,0))</f>
        <v>0</v>
      </c>
      <c r="AR210" s="219">
        <f>INDEX(InputsB!AW:AW,MATCH($A210,InputsB!$A:$A,0))</f>
        <v>0</v>
      </c>
      <c r="AS210" s="219">
        <f>INDEX(InputsB!AX:AX,MATCH($A210,InputsB!$A:$A,0))</f>
        <v>0</v>
      </c>
      <c r="AT210" s="219">
        <f>INDEX(InputsB!AY:AY,MATCH($A210,InputsB!$A:$A,0))</f>
        <v>0</v>
      </c>
      <c r="AU210" s="54"/>
      <c r="AV210" s="219">
        <f>INDEX(InputsC!$G:$G,MATCH($A210,InputsC!$A:$A,0))</f>
        <v>0</v>
      </c>
      <c r="AW210" s="219">
        <f t="shared" si="55"/>
        <v>0</v>
      </c>
    </row>
    <row r="211" spans="1:49">
      <c r="A211" s="195" t="s">
        <v>504</v>
      </c>
      <c r="B211" s="195" t="str">
        <f>INDEX('Ref1'!$E:$E,MATCH(A211,'Ref1'!$A:$A,0))</f>
        <v>Poole</v>
      </c>
      <c r="C211" s="195" t="str">
        <f>INDEX('Ref1'!$F:$F,MATCH($A211,'Ref1'!$A:$A,0))</f>
        <v>NA</v>
      </c>
      <c r="D211" s="240" t="str">
        <f>INDEX('Ref1'!$G:$G,MATCH($A211,'Ref1'!$A:$A,0))</f>
        <v>E6162</v>
      </c>
      <c r="E211" s="225">
        <f>INDEX(InputsD!$D:$D,MATCH($A211,InputsD!$A:$A,0))</f>
        <v>0</v>
      </c>
      <c r="G211" s="167">
        <f>INDEX(InputsA!R:R,MATCH($A211,InputsA!$A:$A,0))*$A$5+$E211*$A$5</f>
        <v>0</v>
      </c>
      <c r="H211" s="167">
        <f>INDEX(InputsA!S:S,MATCH($A211,InputsA!$A:$A,0))*$A$5+$E211*$A$5</f>
        <v>0</v>
      </c>
      <c r="I211" s="167">
        <f>INDEX(InputsA!T:T,MATCH($A211,InputsA!$A:$A,0))*$A$5+$E211*$A$5</f>
        <v>0</v>
      </c>
      <c r="J211" s="167">
        <f>INDEX(InputsA!U:U,MATCH($A211,InputsA!$A:$A,0))*$A$5+$E211*$A$5</f>
        <v>0</v>
      </c>
      <c r="K211" s="167">
        <f>INDEX(InputsA!V:V,MATCH($A211,InputsA!$A:$A,0))*$A$5+$E211*$A$5</f>
        <v>0</v>
      </c>
      <c r="L211" s="167">
        <f>INDEX(InputsA!W:W,MATCH($A211,InputsA!$A:$A,0))*$A$5+$E211*$A$5</f>
        <v>0</v>
      </c>
      <c r="M211" s="167">
        <f>INDEX(InputsA!X:X,MATCH($A211,InputsA!$A:$A,0))*$A$5+$E211*$A$5</f>
        <v>0</v>
      </c>
      <c r="N211" s="171">
        <f t="shared" si="53"/>
        <v>0</v>
      </c>
      <c r="O211" s="167">
        <f t="shared" si="54"/>
        <v>0</v>
      </c>
      <c r="P211" s="167">
        <f t="shared" si="56"/>
        <v>0</v>
      </c>
      <c r="Q211" s="167">
        <f t="shared" si="57"/>
        <v>0</v>
      </c>
      <c r="R211" s="167">
        <f t="shared" si="58"/>
        <v>0</v>
      </c>
      <c r="S211" s="167">
        <f t="shared" si="59"/>
        <v>0</v>
      </c>
      <c r="T211" s="167">
        <f t="shared" si="60"/>
        <v>0</v>
      </c>
      <c r="U211" s="167">
        <f t="shared" si="61"/>
        <v>0</v>
      </c>
      <c r="V211" s="167">
        <f t="shared" si="62"/>
        <v>0</v>
      </c>
      <c r="W211" s="167">
        <f t="shared" si="63"/>
        <v>0</v>
      </c>
      <c r="X211" s="167">
        <f t="shared" si="64"/>
        <v>0</v>
      </c>
      <c r="Y211" s="167">
        <f t="shared" si="65"/>
        <v>0</v>
      </c>
      <c r="Z211" s="167">
        <f t="shared" si="66"/>
        <v>0</v>
      </c>
      <c r="AA211" s="167">
        <f t="shared" si="67"/>
        <v>0</v>
      </c>
      <c r="AB211" s="167">
        <f t="shared" si="68"/>
        <v>0</v>
      </c>
      <c r="AC211" s="167">
        <f t="shared" si="69"/>
        <v>0</v>
      </c>
      <c r="AD211" s="36"/>
      <c r="AE211" s="219">
        <f>INDEX(InputsB!AJ:AJ,MATCH($A211,InputsB!$A:$A,0))</f>
        <v>0</v>
      </c>
      <c r="AF211" s="219">
        <f>INDEX(InputsB!AK:AK,MATCH($A211,InputsB!$A:$A,0))</f>
        <v>0</v>
      </c>
      <c r="AG211" s="219">
        <f>INDEX(InputsB!AL:AL,MATCH($A211,InputsB!$A:$A,0))</f>
        <v>0</v>
      </c>
      <c r="AH211" s="219">
        <f>INDEX(InputsB!AM:AM,MATCH($A211,InputsB!$A:$A,0))</f>
        <v>0</v>
      </c>
      <c r="AI211" s="219">
        <f>INDEX(InputsB!AN:AN,MATCH($A211,InputsB!$A:$A,0))</f>
        <v>0</v>
      </c>
      <c r="AJ211" s="219">
        <f>INDEX(InputsB!AO:AO,MATCH($A211,InputsB!$A:$A,0))</f>
        <v>0</v>
      </c>
      <c r="AK211" s="219">
        <f>INDEX(InputsB!AP:AP,MATCH($A211,InputsB!$A:$A,0))</f>
        <v>0</v>
      </c>
      <c r="AL211" s="219">
        <f>INDEX(InputsB!AQ:AQ,MATCH($A211,InputsB!$A:$A,0))</f>
        <v>0</v>
      </c>
      <c r="AM211" s="219">
        <f>INDEX(InputsB!AR:AR,MATCH($A211,InputsB!$A:$A,0))</f>
        <v>0</v>
      </c>
      <c r="AN211" s="219">
        <f>INDEX(InputsB!AS:AS,MATCH($A211,InputsB!$A:$A,0))</f>
        <v>0</v>
      </c>
      <c r="AO211" s="219">
        <f>INDEX(InputsB!AT:AT,MATCH($A211,InputsB!$A:$A,0))</f>
        <v>0</v>
      </c>
      <c r="AP211" s="219">
        <f>INDEX(InputsB!AU:AU,MATCH($A211,InputsB!$A:$A,0))</f>
        <v>0</v>
      </c>
      <c r="AQ211" s="219">
        <f>INDEX(InputsB!AV:AV,MATCH($A211,InputsB!$A:$A,0))</f>
        <v>0</v>
      </c>
      <c r="AR211" s="219">
        <f>INDEX(InputsB!AW:AW,MATCH($A211,InputsB!$A:$A,0))</f>
        <v>0</v>
      </c>
      <c r="AS211" s="219">
        <f>INDEX(InputsB!AX:AX,MATCH($A211,InputsB!$A:$A,0))</f>
        <v>0</v>
      </c>
      <c r="AT211" s="219">
        <f>INDEX(InputsB!AY:AY,MATCH($A211,InputsB!$A:$A,0))</f>
        <v>0</v>
      </c>
      <c r="AU211" s="54"/>
      <c r="AV211" s="219">
        <f>INDEX(InputsC!$G:$G,MATCH($A211,InputsC!$A:$A,0))</f>
        <v>0</v>
      </c>
      <c r="AW211" s="219">
        <f t="shared" si="55"/>
        <v>0</v>
      </c>
    </row>
    <row r="212" spans="1:49">
      <c r="A212" s="195" t="s">
        <v>506</v>
      </c>
      <c r="B212" s="195" t="str">
        <f>INDEX('Ref1'!$E:$E,MATCH(A212,'Ref1'!$A:$A,0))</f>
        <v>Portsmouth</v>
      </c>
      <c r="C212" s="195" t="str">
        <f>INDEX('Ref1'!$F:$F,MATCH($A212,'Ref1'!$A:$A,0))</f>
        <v>NA</v>
      </c>
      <c r="D212" s="240" t="str">
        <f>INDEX('Ref1'!$G:$G,MATCH($A212,'Ref1'!$A:$A,0))</f>
        <v>E6117</v>
      </c>
      <c r="E212" s="225">
        <f>INDEX(InputsD!$D:$D,MATCH($A212,InputsD!$A:$A,0))</f>
        <v>0</v>
      </c>
      <c r="G212" s="167">
        <f>INDEX(InputsA!R:R,MATCH($A212,InputsA!$A:$A,0))*$A$5+$E212*$A$5</f>
        <v>0</v>
      </c>
      <c r="H212" s="167">
        <f>INDEX(InputsA!S:S,MATCH($A212,InputsA!$A:$A,0))*$A$5+$E212*$A$5</f>
        <v>0</v>
      </c>
      <c r="I212" s="167">
        <f>INDEX(InputsA!T:T,MATCH($A212,InputsA!$A:$A,0))*$A$5+$E212*$A$5</f>
        <v>0</v>
      </c>
      <c r="J212" s="167">
        <f>INDEX(InputsA!U:U,MATCH($A212,InputsA!$A:$A,0))*$A$5+$E212*$A$5</f>
        <v>0</v>
      </c>
      <c r="K212" s="167">
        <f>INDEX(InputsA!V:V,MATCH($A212,InputsA!$A:$A,0))*$A$5+$E212*$A$5</f>
        <v>0</v>
      </c>
      <c r="L212" s="167">
        <f>INDEX(InputsA!W:W,MATCH($A212,InputsA!$A:$A,0))*$A$5+$E212*$A$5</f>
        <v>0</v>
      </c>
      <c r="M212" s="167">
        <f>INDEX(InputsA!X:X,MATCH($A212,InputsA!$A:$A,0))*$A$5+$E212*$A$5</f>
        <v>0</v>
      </c>
      <c r="N212" s="171">
        <f t="shared" si="53"/>
        <v>0</v>
      </c>
      <c r="O212" s="167">
        <f t="shared" si="54"/>
        <v>0</v>
      </c>
      <c r="P212" s="167">
        <f t="shared" si="56"/>
        <v>0</v>
      </c>
      <c r="Q212" s="167">
        <f t="shared" si="57"/>
        <v>0</v>
      </c>
      <c r="R212" s="167">
        <f t="shared" si="58"/>
        <v>0</v>
      </c>
      <c r="S212" s="167">
        <f t="shared" si="59"/>
        <v>0</v>
      </c>
      <c r="T212" s="167">
        <f t="shared" si="60"/>
        <v>0</v>
      </c>
      <c r="U212" s="167">
        <f t="shared" si="61"/>
        <v>0</v>
      </c>
      <c r="V212" s="167">
        <f t="shared" si="62"/>
        <v>0</v>
      </c>
      <c r="W212" s="167">
        <f t="shared" si="63"/>
        <v>0</v>
      </c>
      <c r="X212" s="167">
        <f t="shared" si="64"/>
        <v>0</v>
      </c>
      <c r="Y212" s="167">
        <f t="shared" si="65"/>
        <v>0</v>
      </c>
      <c r="Z212" s="167">
        <f t="shared" si="66"/>
        <v>0</v>
      </c>
      <c r="AA212" s="167">
        <f t="shared" si="67"/>
        <v>0</v>
      </c>
      <c r="AB212" s="167">
        <f t="shared" si="68"/>
        <v>0</v>
      </c>
      <c r="AC212" s="167">
        <f t="shared" si="69"/>
        <v>0</v>
      </c>
      <c r="AD212" s="36"/>
      <c r="AE212" s="219">
        <f>INDEX(InputsB!AJ:AJ,MATCH($A212,InputsB!$A:$A,0))</f>
        <v>0</v>
      </c>
      <c r="AF212" s="219">
        <f>INDEX(InputsB!AK:AK,MATCH($A212,InputsB!$A:$A,0))</f>
        <v>0</v>
      </c>
      <c r="AG212" s="219">
        <f>INDEX(InputsB!AL:AL,MATCH($A212,InputsB!$A:$A,0))</f>
        <v>0</v>
      </c>
      <c r="AH212" s="219">
        <f>INDEX(InputsB!AM:AM,MATCH($A212,InputsB!$A:$A,0))</f>
        <v>0</v>
      </c>
      <c r="AI212" s="219">
        <f>INDEX(InputsB!AN:AN,MATCH($A212,InputsB!$A:$A,0))</f>
        <v>0</v>
      </c>
      <c r="AJ212" s="219">
        <f>INDEX(InputsB!AO:AO,MATCH($A212,InputsB!$A:$A,0))</f>
        <v>0</v>
      </c>
      <c r="AK212" s="219">
        <f>INDEX(InputsB!AP:AP,MATCH($A212,InputsB!$A:$A,0))</f>
        <v>0</v>
      </c>
      <c r="AL212" s="219">
        <f>INDEX(InputsB!AQ:AQ,MATCH($A212,InputsB!$A:$A,0))</f>
        <v>0</v>
      </c>
      <c r="AM212" s="219">
        <f>INDEX(InputsB!AR:AR,MATCH($A212,InputsB!$A:$A,0))</f>
        <v>0</v>
      </c>
      <c r="AN212" s="219">
        <f>INDEX(InputsB!AS:AS,MATCH($A212,InputsB!$A:$A,0))</f>
        <v>0</v>
      </c>
      <c r="AO212" s="219">
        <f>INDEX(InputsB!AT:AT,MATCH($A212,InputsB!$A:$A,0))</f>
        <v>0</v>
      </c>
      <c r="AP212" s="219">
        <f>INDEX(InputsB!AU:AU,MATCH($A212,InputsB!$A:$A,0))</f>
        <v>0</v>
      </c>
      <c r="AQ212" s="219">
        <f>INDEX(InputsB!AV:AV,MATCH($A212,InputsB!$A:$A,0))</f>
        <v>0</v>
      </c>
      <c r="AR212" s="219">
        <f>INDEX(InputsB!AW:AW,MATCH($A212,InputsB!$A:$A,0))</f>
        <v>0</v>
      </c>
      <c r="AS212" s="219">
        <f>INDEX(InputsB!AX:AX,MATCH($A212,InputsB!$A:$A,0))</f>
        <v>0</v>
      </c>
      <c r="AT212" s="219">
        <f>INDEX(InputsB!AY:AY,MATCH($A212,InputsB!$A:$A,0))</f>
        <v>0</v>
      </c>
      <c r="AU212" s="54"/>
      <c r="AV212" s="219">
        <f>INDEX(InputsC!$G:$G,MATCH($A212,InputsC!$A:$A,0))</f>
        <v>0</v>
      </c>
      <c r="AW212" s="219">
        <f t="shared" si="55"/>
        <v>0</v>
      </c>
    </row>
    <row r="213" spans="1:49">
      <c r="A213" s="195" t="s">
        <v>508</v>
      </c>
      <c r="B213" s="195" t="str">
        <f>INDEX('Ref1'!$E:$E,MATCH(A213,'Ref1'!$A:$A,0))</f>
        <v>Preston</v>
      </c>
      <c r="C213" s="195" t="str">
        <f>INDEX('Ref1'!$F:$F,MATCH($A213,'Ref1'!$A:$A,0))</f>
        <v>E2321</v>
      </c>
      <c r="D213" s="240" t="str">
        <f>INDEX('Ref1'!$G:$G,MATCH($A213,'Ref1'!$A:$A,0))</f>
        <v>E6123</v>
      </c>
      <c r="E213" s="225">
        <f>INDEX(InputsD!$D:$D,MATCH($A213,InputsD!$A:$A,0))</f>
        <v>0</v>
      </c>
      <c r="G213" s="167">
        <f>INDEX(InputsA!R:R,MATCH($A213,InputsA!$A:$A,0))*$A$5+$E213*$A$5</f>
        <v>0</v>
      </c>
      <c r="H213" s="167">
        <f>INDEX(InputsA!S:S,MATCH($A213,InputsA!$A:$A,0))*$A$5+$E213*$A$5</f>
        <v>0</v>
      </c>
      <c r="I213" s="167">
        <f>INDEX(InputsA!T:T,MATCH($A213,InputsA!$A:$A,0))*$A$5+$E213*$A$5</f>
        <v>0</v>
      </c>
      <c r="J213" s="167">
        <f>INDEX(InputsA!U:U,MATCH($A213,InputsA!$A:$A,0))*$A$5+$E213*$A$5</f>
        <v>0</v>
      </c>
      <c r="K213" s="167">
        <f>INDEX(InputsA!V:V,MATCH($A213,InputsA!$A:$A,0))*$A$5+$E213*$A$5</f>
        <v>0</v>
      </c>
      <c r="L213" s="167">
        <f>INDEX(InputsA!W:W,MATCH($A213,InputsA!$A:$A,0))*$A$5+$E213*$A$5</f>
        <v>0</v>
      </c>
      <c r="M213" s="167">
        <f>INDEX(InputsA!X:X,MATCH($A213,InputsA!$A:$A,0))*$A$5+$E213*$A$5</f>
        <v>0</v>
      </c>
      <c r="N213" s="171">
        <f t="shared" si="53"/>
        <v>0</v>
      </c>
      <c r="O213" s="167">
        <f t="shared" si="54"/>
        <v>0</v>
      </c>
      <c r="P213" s="167">
        <f t="shared" si="56"/>
        <v>0</v>
      </c>
      <c r="Q213" s="167">
        <f t="shared" si="57"/>
        <v>0</v>
      </c>
      <c r="R213" s="167">
        <f t="shared" si="58"/>
        <v>0</v>
      </c>
      <c r="S213" s="167">
        <f t="shared" si="59"/>
        <v>0</v>
      </c>
      <c r="T213" s="167">
        <f t="shared" si="60"/>
        <v>0</v>
      </c>
      <c r="U213" s="167">
        <f t="shared" si="61"/>
        <v>0</v>
      </c>
      <c r="V213" s="167">
        <f t="shared" si="62"/>
        <v>0</v>
      </c>
      <c r="W213" s="167">
        <f t="shared" si="63"/>
        <v>0</v>
      </c>
      <c r="X213" s="167">
        <f t="shared" si="64"/>
        <v>0</v>
      </c>
      <c r="Y213" s="167">
        <f t="shared" si="65"/>
        <v>0</v>
      </c>
      <c r="Z213" s="167">
        <f t="shared" si="66"/>
        <v>0</v>
      </c>
      <c r="AA213" s="167">
        <f t="shared" si="67"/>
        <v>0</v>
      </c>
      <c r="AB213" s="167">
        <f t="shared" si="68"/>
        <v>0</v>
      </c>
      <c r="AC213" s="167">
        <f t="shared" si="69"/>
        <v>0</v>
      </c>
      <c r="AD213" s="36"/>
      <c r="AE213" s="219">
        <f>INDEX(InputsB!AJ:AJ,MATCH($A213,InputsB!$A:$A,0))</f>
        <v>0</v>
      </c>
      <c r="AF213" s="219">
        <f>INDEX(InputsB!AK:AK,MATCH($A213,InputsB!$A:$A,0))</f>
        <v>0</v>
      </c>
      <c r="AG213" s="219">
        <f>INDEX(InputsB!AL:AL,MATCH($A213,InputsB!$A:$A,0))</f>
        <v>0</v>
      </c>
      <c r="AH213" s="219">
        <f>INDEX(InputsB!AM:AM,MATCH($A213,InputsB!$A:$A,0))</f>
        <v>0</v>
      </c>
      <c r="AI213" s="219">
        <f>INDEX(InputsB!AN:AN,MATCH($A213,InputsB!$A:$A,0))</f>
        <v>0</v>
      </c>
      <c r="AJ213" s="219">
        <f>INDEX(InputsB!AO:AO,MATCH($A213,InputsB!$A:$A,0))</f>
        <v>0</v>
      </c>
      <c r="AK213" s="219">
        <f>INDEX(InputsB!AP:AP,MATCH($A213,InputsB!$A:$A,0))</f>
        <v>0</v>
      </c>
      <c r="AL213" s="219">
        <f>INDEX(InputsB!AQ:AQ,MATCH($A213,InputsB!$A:$A,0))</f>
        <v>0</v>
      </c>
      <c r="AM213" s="219">
        <f>INDEX(InputsB!AR:AR,MATCH($A213,InputsB!$A:$A,0))</f>
        <v>0</v>
      </c>
      <c r="AN213" s="219">
        <f>INDEX(InputsB!AS:AS,MATCH($A213,InputsB!$A:$A,0))</f>
        <v>0</v>
      </c>
      <c r="AO213" s="219">
        <f>INDEX(InputsB!AT:AT,MATCH($A213,InputsB!$A:$A,0))</f>
        <v>0</v>
      </c>
      <c r="AP213" s="219">
        <f>INDEX(InputsB!AU:AU,MATCH($A213,InputsB!$A:$A,0))</f>
        <v>0</v>
      </c>
      <c r="AQ213" s="219">
        <f>INDEX(InputsB!AV:AV,MATCH($A213,InputsB!$A:$A,0))</f>
        <v>0</v>
      </c>
      <c r="AR213" s="219">
        <f>INDEX(InputsB!AW:AW,MATCH($A213,InputsB!$A:$A,0))</f>
        <v>0</v>
      </c>
      <c r="AS213" s="219">
        <f>INDEX(InputsB!AX:AX,MATCH($A213,InputsB!$A:$A,0))</f>
        <v>0</v>
      </c>
      <c r="AT213" s="219">
        <f>INDEX(InputsB!AY:AY,MATCH($A213,InputsB!$A:$A,0))</f>
        <v>0</v>
      </c>
      <c r="AU213" s="54"/>
      <c r="AV213" s="219">
        <f>INDEX(InputsC!$G:$G,MATCH($A213,InputsC!$A:$A,0))</f>
        <v>0</v>
      </c>
      <c r="AW213" s="219">
        <f t="shared" si="55"/>
        <v>0</v>
      </c>
    </row>
    <row r="214" spans="1:49">
      <c r="A214" s="195" t="s">
        <v>510</v>
      </c>
      <c r="B214" s="195" t="str">
        <f>INDEX('Ref1'!$E:$E,MATCH(A214,'Ref1'!$A:$A,0))</f>
        <v>Purbeck</v>
      </c>
      <c r="C214" s="195" t="str">
        <f>INDEX('Ref1'!$F:$F,MATCH($A214,'Ref1'!$A:$A,0))</f>
        <v>E1221</v>
      </c>
      <c r="D214" s="240" t="str">
        <f>INDEX('Ref1'!$G:$G,MATCH($A214,'Ref1'!$A:$A,0))</f>
        <v>E6162</v>
      </c>
      <c r="E214" s="225">
        <f>INDEX(InputsD!$D:$D,MATCH($A214,InputsD!$A:$A,0))</f>
        <v>0</v>
      </c>
      <c r="G214" s="167">
        <f>INDEX(InputsA!R:R,MATCH($A214,InputsA!$A:$A,0))*$A$5+$E214*$A$5</f>
        <v>0</v>
      </c>
      <c r="H214" s="167">
        <f>INDEX(InputsA!S:S,MATCH($A214,InputsA!$A:$A,0))*$A$5+$E214*$A$5</f>
        <v>0</v>
      </c>
      <c r="I214" s="167">
        <f>INDEX(InputsA!T:T,MATCH($A214,InputsA!$A:$A,0))*$A$5+$E214*$A$5</f>
        <v>0</v>
      </c>
      <c r="J214" s="167">
        <f>INDEX(InputsA!U:U,MATCH($A214,InputsA!$A:$A,0))*$A$5+$E214*$A$5</f>
        <v>0</v>
      </c>
      <c r="K214" s="167">
        <f>INDEX(InputsA!V:V,MATCH($A214,InputsA!$A:$A,0))*$A$5+$E214*$A$5</f>
        <v>0</v>
      </c>
      <c r="L214" s="167">
        <f>INDEX(InputsA!W:W,MATCH($A214,InputsA!$A:$A,0))*$A$5+$E214*$A$5</f>
        <v>0</v>
      </c>
      <c r="M214" s="167">
        <f>INDEX(InputsA!X:X,MATCH($A214,InputsA!$A:$A,0))*$A$5+$E214*$A$5</f>
        <v>0</v>
      </c>
      <c r="N214" s="171">
        <f t="shared" si="53"/>
        <v>0</v>
      </c>
      <c r="O214" s="167">
        <f t="shared" si="54"/>
        <v>0</v>
      </c>
      <c r="P214" s="167">
        <f t="shared" si="56"/>
        <v>0</v>
      </c>
      <c r="Q214" s="167">
        <f t="shared" si="57"/>
        <v>0</v>
      </c>
      <c r="R214" s="167">
        <f t="shared" si="58"/>
        <v>0</v>
      </c>
      <c r="S214" s="167">
        <f t="shared" si="59"/>
        <v>0</v>
      </c>
      <c r="T214" s="167">
        <f t="shared" si="60"/>
        <v>0</v>
      </c>
      <c r="U214" s="167">
        <f t="shared" si="61"/>
        <v>0</v>
      </c>
      <c r="V214" s="167">
        <f t="shared" si="62"/>
        <v>0</v>
      </c>
      <c r="W214" s="167">
        <f t="shared" si="63"/>
        <v>0</v>
      </c>
      <c r="X214" s="167">
        <f t="shared" si="64"/>
        <v>0</v>
      </c>
      <c r="Y214" s="167">
        <f t="shared" si="65"/>
        <v>0</v>
      </c>
      <c r="Z214" s="167">
        <f t="shared" si="66"/>
        <v>0</v>
      </c>
      <c r="AA214" s="167">
        <f t="shared" si="67"/>
        <v>0</v>
      </c>
      <c r="AB214" s="167">
        <f t="shared" si="68"/>
        <v>0</v>
      </c>
      <c r="AC214" s="167">
        <f t="shared" si="69"/>
        <v>0</v>
      </c>
      <c r="AD214" s="36"/>
      <c r="AE214" s="219">
        <f>INDEX(InputsB!AJ:AJ,MATCH($A214,InputsB!$A:$A,0))</f>
        <v>0</v>
      </c>
      <c r="AF214" s="219">
        <f>INDEX(InputsB!AK:AK,MATCH($A214,InputsB!$A:$A,0))</f>
        <v>0</v>
      </c>
      <c r="AG214" s="219">
        <f>INDEX(InputsB!AL:AL,MATCH($A214,InputsB!$A:$A,0))</f>
        <v>0</v>
      </c>
      <c r="AH214" s="219">
        <f>INDEX(InputsB!AM:AM,MATCH($A214,InputsB!$A:$A,0))</f>
        <v>0</v>
      </c>
      <c r="AI214" s="219">
        <f>INDEX(InputsB!AN:AN,MATCH($A214,InputsB!$A:$A,0))</f>
        <v>0</v>
      </c>
      <c r="AJ214" s="219">
        <f>INDEX(InputsB!AO:AO,MATCH($A214,InputsB!$A:$A,0))</f>
        <v>0</v>
      </c>
      <c r="AK214" s="219">
        <f>INDEX(InputsB!AP:AP,MATCH($A214,InputsB!$A:$A,0))</f>
        <v>0</v>
      </c>
      <c r="AL214" s="219">
        <f>INDEX(InputsB!AQ:AQ,MATCH($A214,InputsB!$A:$A,0))</f>
        <v>0</v>
      </c>
      <c r="AM214" s="219">
        <f>INDEX(InputsB!AR:AR,MATCH($A214,InputsB!$A:$A,0))</f>
        <v>0</v>
      </c>
      <c r="AN214" s="219">
        <f>INDEX(InputsB!AS:AS,MATCH($A214,InputsB!$A:$A,0))</f>
        <v>0</v>
      </c>
      <c r="AO214" s="219">
        <f>INDEX(InputsB!AT:AT,MATCH($A214,InputsB!$A:$A,0))</f>
        <v>0</v>
      </c>
      <c r="AP214" s="219">
        <f>INDEX(InputsB!AU:AU,MATCH($A214,InputsB!$A:$A,0))</f>
        <v>0</v>
      </c>
      <c r="AQ214" s="219">
        <f>INDEX(InputsB!AV:AV,MATCH($A214,InputsB!$A:$A,0))</f>
        <v>0</v>
      </c>
      <c r="AR214" s="219">
        <f>INDEX(InputsB!AW:AW,MATCH($A214,InputsB!$A:$A,0))</f>
        <v>0</v>
      </c>
      <c r="AS214" s="219">
        <f>INDEX(InputsB!AX:AX,MATCH($A214,InputsB!$A:$A,0))</f>
        <v>0</v>
      </c>
      <c r="AT214" s="219">
        <f>INDEX(InputsB!AY:AY,MATCH($A214,InputsB!$A:$A,0))</f>
        <v>0</v>
      </c>
      <c r="AU214" s="54"/>
      <c r="AV214" s="219">
        <f>INDEX(InputsC!$G:$G,MATCH($A214,InputsC!$A:$A,0))</f>
        <v>0</v>
      </c>
      <c r="AW214" s="219">
        <f t="shared" si="55"/>
        <v>0</v>
      </c>
    </row>
    <row r="215" spans="1:49">
      <c r="A215" s="195" t="s">
        <v>516</v>
      </c>
      <c r="B215" s="195" t="str">
        <f>INDEX('Ref1'!$E:$E,MATCH(A215,'Ref1'!$A:$A,0))</f>
        <v>Reading</v>
      </c>
      <c r="C215" s="195" t="str">
        <f>INDEX('Ref1'!$F:$F,MATCH($A215,'Ref1'!$A:$A,0))</f>
        <v>NA</v>
      </c>
      <c r="D215" s="240" t="str">
        <f>INDEX('Ref1'!$G:$G,MATCH($A215,'Ref1'!$A:$A,0))</f>
        <v>E6103</v>
      </c>
      <c r="E215" s="225">
        <f>INDEX(InputsD!$D:$D,MATCH($A215,InputsD!$A:$A,0))</f>
        <v>0</v>
      </c>
      <c r="G215" s="167">
        <f>INDEX(InputsA!R:R,MATCH($A215,InputsA!$A:$A,0))*$A$5+$E215*$A$5</f>
        <v>0</v>
      </c>
      <c r="H215" s="167">
        <f>INDEX(InputsA!S:S,MATCH($A215,InputsA!$A:$A,0))*$A$5+$E215*$A$5</f>
        <v>0</v>
      </c>
      <c r="I215" s="167">
        <f>INDEX(InputsA!T:T,MATCH($A215,InputsA!$A:$A,0))*$A$5+$E215*$A$5</f>
        <v>0</v>
      </c>
      <c r="J215" s="167">
        <f>INDEX(InputsA!U:U,MATCH($A215,InputsA!$A:$A,0))*$A$5+$E215*$A$5</f>
        <v>0</v>
      </c>
      <c r="K215" s="167">
        <f>INDEX(InputsA!V:V,MATCH($A215,InputsA!$A:$A,0))*$A$5+$E215*$A$5</f>
        <v>0</v>
      </c>
      <c r="L215" s="167">
        <f>INDEX(InputsA!W:W,MATCH($A215,InputsA!$A:$A,0))*$A$5+$E215*$A$5</f>
        <v>0</v>
      </c>
      <c r="M215" s="167">
        <f>INDEX(InputsA!X:X,MATCH($A215,InputsA!$A:$A,0))*$A$5+$E215*$A$5</f>
        <v>0</v>
      </c>
      <c r="N215" s="171">
        <f t="shared" si="53"/>
        <v>0</v>
      </c>
      <c r="O215" s="167">
        <f t="shared" si="54"/>
        <v>0</v>
      </c>
      <c r="P215" s="167">
        <f t="shared" si="56"/>
        <v>0</v>
      </c>
      <c r="Q215" s="167">
        <f t="shared" si="57"/>
        <v>0</v>
      </c>
      <c r="R215" s="167">
        <f t="shared" si="58"/>
        <v>0</v>
      </c>
      <c r="S215" s="167">
        <f t="shared" si="59"/>
        <v>0</v>
      </c>
      <c r="T215" s="167">
        <f t="shared" si="60"/>
        <v>0</v>
      </c>
      <c r="U215" s="167">
        <f t="shared" si="61"/>
        <v>0</v>
      </c>
      <c r="V215" s="167">
        <f t="shared" si="62"/>
        <v>0</v>
      </c>
      <c r="W215" s="167">
        <f t="shared" si="63"/>
        <v>0</v>
      </c>
      <c r="X215" s="167">
        <f t="shared" si="64"/>
        <v>0</v>
      </c>
      <c r="Y215" s="167">
        <f t="shared" si="65"/>
        <v>0</v>
      </c>
      <c r="Z215" s="167">
        <f t="shared" si="66"/>
        <v>0</v>
      </c>
      <c r="AA215" s="167">
        <f t="shared" si="67"/>
        <v>0</v>
      </c>
      <c r="AB215" s="167">
        <f t="shared" si="68"/>
        <v>0</v>
      </c>
      <c r="AC215" s="167">
        <f t="shared" si="69"/>
        <v>0</v>
      </c>
      <c r="AD215" s="36"/>
      <c r="AE215" s="219">
        <f>INDEX(InputsB!AJ:AJ,MATCH($A215,InputsB!$A:$A,0))</f>
        <v>0</v>
      </c>
      <c r="AF215" s="219">
        <f>INDEX(InputsB!AK:AK,MATCH($A215,InputsB!$A:$A,0))</f>
        <v>0</v>
      </c>
      <c r="AG215" s="219">
        <f>INDEX(InputsB!AL:AL,MATCH($A215,InputsB!$A:$A,0))</f>
        <v>0</v>
      </c>
      <c r="AH215" s="219">
        <f>INDEX(InputsB!AM:AM,MATCH($A215,InputsB!$A:$A,0))</f>
        <v>0</v>
      </c>
      <c r="AI215" s="219">
        <f>INDEX(InputsB!AN:AN,MATCH($A215,InputsB!$A:$A,0))</f>
        <v>0</v>
      </c>
      <c r="AJ215" s="219">
        <f>INDEX(InputsB!AO:AO,MATCH($A215,InputsB!$A:$A,0))</f>
        <v>0</v>
      </c>
      <c r="AK215" s="219">
        <f>INDEX(InputsB!AP:AP,MATCH($A215,InputsB!$A:$A,0))</f>
        <v>0</v>
      </c>
      <c r="AL215" s="219">
        <f>INDEX(InputsB!AQ:AQ,MATCH($A215,InputsB!$A:$A,0))</f>
        <v>0</v>
      </c>
      <c r="AM215" s="219">
        <f>INDEX(InputsB!AR:AR,MATCH($A215,InputsB!$A:$A,0))</f>
        <v>0</v>
      </c>
      <c r="AN215" s="219">
        <f>INDEX(InputsB!AS:AS,MATCH($A215,InputsB!$A:$A,0))</f>
        <v>0</v>
      </c>
      <c r="AO215" s="219">
        <f>INDEX(InputsB!AT:AT,MATCH($A215,InputsB!$A:$A,0))</f>
        <v>0</v>
      </c>
      <c r="AP215" s="219">
        <f>INDEX(InputsB!AU:AU,MATCH($A215,InputsB!$A:$A,0))</f>
        <v>0</v>
      </c>
      <c r="AQ215" s="219">
        <f>INDEX(InputsB!AV:AV,MATCH($A215,InputsB!$A:$A,0))</f>
        <v>0</v>
      </c>
      <c r="AR215" s="219">
        <f>INDEX(InputsB!AW:AW,MATCH($A215,InputsB!$A:$A,0))</f>
        <v>0</v>
      </c>
      <c r="AS215" s="219">
        <f>INDEX(InputsB!AX:AX,MATCH($A215,InputsB!$A:$A,0))</f>
        <v>0</v>
      </c>
      <c r="AT215" s="219">
        <f>INDEX(InputsB!AY:AY,MATCH($A215,InputsB!$A:$A,0))</f>
        <v>0</v>
      </c>
      <c r="AU215" s="54"/>
      <c r="AV215" s="219">
        <f>INDEX(InputsC!$G:$G,MATCH($A215,InputsC!$A:$A,0))</f>
        <v>0</v>
      </c>
      <c r="AW215" s="219">
        <f t="shared" si="55"/>
        <v>0</v>
      </c>
    </row>
    <row r="216" spans="1:49">
      <c r="A216" s="195" t="s">
        <v>518</v>
      </c>
      <c r="B216" s="195" t="str">
        <f>INDEX('Ref1'!$E:$E,MATCH(A216,'Ref1'!$A:$A,0))</f>
        <v>Redbridge</v>
      </c>
      <c r="C216" s="195" t="str">
        <f>INDEX('Ref1'!$F:$F,MATCH($A216,'Ref1'!$A:$A,0))</f>
        <v>E5100</v>
      </c>
      <c r="D216" s="240" t="str">
        <f>INDEX('Ref1'!$G:$G,MATCH($A216,'Ref1'!$A:$A,0))</f>
        <v>NA</v>
      </c>
      <c r="E216" s="225">
        <f>INDEX(InputsD!$D:$D,MATCH($A216,InputsD!$A:$A,0))</f>
        <v>0</v>
      </c>
      <c r="G216" s="167">
        <f>INDEX(InputsA!R:R,MATCH($A216,InputsA!$A:$A,0))*$A$5+$E216*$A$5</f>
        <v>0</v>
      </c>
      <c r="H216" s="167">
        <f>INDEX(InputsA!S:S,MATCH($A216,InputsA!$A:$A,0))*$A$5+$E216*$A$5</f>
        <v>0</v>
      </c>
      <c r="I216" s="167">
        <f>INDEX(InputsA!T:T,MATCH($A216,InputsA!$A:$A,0))*$A$5+$E216*$A$5</f>
        <v>0</v>
      </c>
      <c r="J216" s="167">
        <f>INDEX(InputsA!U:U,MATCH($A216,InputsA!$A:$A,0))*$A$5+$E216*$A$5</f>
        <v>0</v>
      </c>
      <c r="K216" s="167">
        <f>INDEX(InputsA!V:V,MATCH($A216,InputsA!$A:$A,0))*$A$5+$E216*$A$5</f>
        <v>0</v>
      </c>
      <c r="L216" s="167">
        <f>INDEX(InputsA!W:W,MATCH($A216,InputsA!$A:$A,0))*$A$5+$E216*$A$5</f>
        <v>0</v>
      </c>
      <c r="M216" s="167">
        <f>INDEX(InputsA!X:X,MATCH($A216,InputsA!$A:$A,0))*$A$5+$E216*$A$5</f>
        <v>0</v>
      </c>
      <c r="N216" s="171">
        <f t="shared" si="53"/>
        <v>0</v>
      </c>
      <c r="O216" s="167">
        <f t="shared" si="54"/>
        <v>0</v>
      </c>
      <c r="P216" s="167">
        <f t="shared" si="56"/>
        <v>0</v>
      </c>
      <c r="Q216" s="167">
        <f t="shared" si="57"/>
        <v>0</v>
      </c>
      <c r="R216" s="167">
        <f t="shared" si="58"/>
        <v>0</v>
      </c>
      <c r="S216" s="167">
        <f t="shared" si="59"/>
        <v>0</v>
      </c>
      <c r="T216" s="167">
        <f t="shared" si="60"/>
        <v>0</v>
      </c>
      <c r="U216" s="167">
        <f t="shared" si="61"/>
        <v>0</v>
      </c>
      <c r="V216" s="167">
        <f t="shared" si="62"/>
        <v>0</v>
      </c>
      <c r="W216" s="167">
        <f t="shared" si="63"/>
        <v>0</v>
      </c>
      <c r="X216" s="167">
        <f t="shared" si="64"/>
        <v>0</v>
      </c>
      <c r="Y216" s="167">
        <f t="shared" si="65"/>
        <v>0</v>
      </c>
      <c r="Z216" s="167">
        <f t="shared" si="66"/>
        <v>0</v>
      </c>
      <c r="AA216" s="167">
        <f t="shared" si="67"/>
        <v>0</v>
      </c>
      <c r="AB216" s="167">
        <f t="shared" si="68"/>
        <v>0</v>
      </c>
      <c r="AC216" s="167">
        <f t="shared" si="69"/>
        <v>0</v>
      </c>
      <c r="AD216" s="36"/>
      <c r="AE216" s="219">
        <f>INDEX(InputsB!AJ:AJ,MATCH($A216,InputsB!$A:$A,0))</f>
        <v>0</v>
      </c>
      <c r="AF216" s="219">
        <f>INDEX(InputsB!AK:AK,MATCH($A216,InputsB!$A:$A,0))</f>
        <v>0</v>
      </c>
      <c r="AG216" s="219">
        <f>INDEX(InputsB!AL:AL,MATCH($A216,InputsB!$A:$A,0))</f>
        <v>0</v>
      </c>
      <c r="AH216" s="219">
        <f>INDEX(InputsB!AM:AM,MATCH($A216,InputsB!$A:$A,0))</f>
        <v>0</v>
      </c>
      <c r="AI216" s="219">
        <f>INDEX(InputsB!AN:AN,MATCH($A216,InputsB!$A:$A,0))</f>
        <v>0</v>
      </c>
      <c r="AJ216" s="219">
        <f>INDEX(InputsB!AO:AO,MATCH($A216,InputsB!$A:$A,0))</f>
        <v>0</v>
      </c>
      <c r="AK216" s="219">
        <f>INDEX(InputsB!AP:AP,MATCH($A216,InputsB!$A:$A,0))</f>
        <v>0</v>
      </c>
      <c r="AL216" s="219">
        <f>INDEX(InputsB!AQ:AQ,MATCH($A216,InputsB!$A:$A,0))</f>
        <v>0</v>
      </c>
      <c r="AM216" s="219">
        <f>INDEX(InputsB!AR:AR,MATCH($A216,InputsB!$A:$A,0))</f>
        <v>0</v>
      </c>
      <c r="AN216" s="219">
        <f>INDEX(InputsB!AS:AS,MATCH($A216,InputsB!$A:$A,0))</f>
        <v>0</v>
      </c>
      <c r="AO216" s="219">
        <f>INDEX(InputsB!AT:AT,MATCH($A216,InputsB!$A:$A,0))</f>
        <v>0</v>
      </c>
      <c r="AP216" s="219">
        <f>INDEX(InputsB!AU:AU,MATCH($A216,InputsB!$A:$A,0))</f>
        <v>0</v>
      </c>
      <c r="AQ216" s="219">
        <f>INDEX(InputsB!AV:AV,MATCH($A216,InputsB!$A:$A,0))</f>
        <v>0</v>
      </c>
      <c r="AR216" s="219">
        <f>INDEX(InputsB!AW:AW,MATCH($A216,InputsB!$A:$A,0))</f>
        <v>0</v>
      </c>
      <c r="AS216" s="219">
        <f>INDEX(InputsB!AX:AX,MATCH($A216,InputsB!$A:$A,0))</f>
        <v>0</v>
      </c>
      <c r="AT216" s="219">
        <f>INDEX(InputsB!AY:AY,MATCH($A216,InputsB!$A:$A,0))</f>
        <v>0</v>
      </c>
      <c r="AU216" s="54"/>
      <c r="AV216" s="219">
        <f>INDEX(InputsC!$G:$G,MATCH($A216,InputsC!$A:$A,0))</f>
        <v>0</v>
      </c>
      <c r="AW216" s="219">
        <f t="shared" si="55"/>
        <v>0</v>
      </c>
    </row>
    <row r="217" spans="1:49">
      <c r="A217" s="195" t="s">
        <v>520</v>
      </c>
      <c r="B217" s="195" t="str">
        <f>INDEX('Ref1'!$E:$E,MATCH(A217,'Ref1'!$A:$A,0))</f>
        <v>Redcar and Cleveland</v>
      </c>
      <c r="C217" s="195" t="str">
        <f>INDEX('Ref1'!$F:$F,MATCH($A217,'Ref1'!$A:$A,0))</f>
        <v>NA</v>
      </c>
      <c r="D217" s="240" t="str">
        <f>INDEX('Ref1'!$G:$G,MATCH($A217,'Ref1'!$A:$A,0))</f>
        <v>E6107</v>
      </c>
      <c r="E217" s="225">
        <f>INDEX(InputsD!$D:$D,MATCH($A217,InputsD!$A:$A,0))</f>
        <v>0</v>
      </c>
      <c r="G217" s="167">
        <f>INDEX(InputsA!R:R,MATCH($A217,InputsA!$A:$A,0))*$A$5+$E217*$A$5</f>
        <v>0</v>
      </c>
      <c r="H217" s="167">
        <f>INDEX(InputsA!S:S,MATCH($A217,InputsA!$A:$A,0))*$A$5+$E217*$A$5</f>
        <v>0</v>
      </c>
      <c r="I217" s="167">
        <f>INDEX(InputsA!T:T,MATCH($A217,InputsA!$A:$A,0))*$A$5+$E217*$A$5</f>
        <v>0</v>
      </c>
      <c r="J217" s="167">
        <f>INDEX(InputsA!U:U,MATCH($A217,InputsA!$A:$A,0))*$A$5+$E217*$A$5</f>
        <v>0</v>
      </c>
      <c r="K217" s="167">
        <f>INDEX(InputsA!V:V,MATCH($A217,InputsA!$A:$A,0))*$A$5+$E217*$A$5</f>
        <v>0</v>
      </c>
      <c r="L217" s="167">
        <f>INDEX(InputsA!W:W,MATCH($A217,InputsA!$A:$A,0))*$A$5+$E217*$A$5</f>
        <v>0</v>
      </c>
      <c r="M217" s="167">
        <f>INDEX(InputsA!X:X,MATCH($A217,InputsA!$A:$A,0))*$A$5+$E217*$A$5</f>
        <v>0</v>
      </c>
      <c r="N217" s="171">
        <f t="shared" si="53"/>
        <v>0</v>
      </c>
      <c r="O217" s="167">
        <f t="shared" si="54"/>
        <v>0</v>
      </c>
      <c r="P217" s="167">
        <f t="shared" si="56"/>
        <v>0</v>
      </c>
      <c r="Q217" s="167">
        <f t="shared" si="57"/>
        <v>0</v>
      </c>
      <c r="R217" s="167">
        <f t="shared" si="58"/>
        <v>0</v>
      </c>
      <c r="S217" s="167">
        <f t="shared" si="59"/>
        <v>0</v>
      </c>
      <c r="T217" s="167">
        <f t="shared" si="60"/>
        <v>0</v>
      </c>
      <c r="U217" s="167">
        <f t="shared" si="61"/>
        <v>0</v>
      </c>
      <c r="V217" s="167">
        <f t="shared" si="62"/>
        <v>0</v>
      </c>
      <c r="W217" s="167">
        <f t="shared" si="63"/>
        <v>0</v>
      </c>
      <c r="X217" s="167">
        <f t="shared" si="64"/>
        <v>0</v>
      </c>
      <c r="Y217" s="167">
        <f t="shared" si="65"/>
        <v>0</v>
      </c>
      <c r="Z217" s="167">
        <f t="shared" si="66"/>
        <v>0</v>
      </c>
      <c r="AA217" s="167">
        <f t="shared" si="67"/>
        <v>0</v>
      </c>
      <c r="AB217" s="167">
        <f t="shared" si="68"/>
        <v>0</v>
      </c>
      <c r="AC217" s="167">
        <f t="shared" si="69"/>
        <v>0</v>
      </c>
      <c r="AD217" s="36"/>
      <c r="AE217" s="219">
        <f>INDEX(InputsB!AJ:AJ,MATCH($A217,InputsB!$A:$A,0))</f>
        <v>0</v>
      </c>
      <c r="AF217" s="219">
        <f>INDEX(InputsB!AK:AK,MATCH($A217,InputsB!$A:$A,0))</f>
        <v>0</v>
      </c>
      <c r="AG217" s="219">
        <f>INDEX(InputsB!AL:AL,MATCH($A217,InputsB!$A:$A,0))</f>
        <v>0</v>
      </c>
      <c r="AH217" s="219">
        <f>INDEX(InputsB!AM:AM,MATCH($A217,InputsB!$A:$A,0))</f>
        <v>0</v>
      </c>
      <c r="AI217" s="219">
        <f>INDEX(InputsB!AN:AN,MATCH($A217,InputsB!$A:$A,0))</f>
        <v>0</v>
      </c>
      <c r="AJ217" s="219">
        <f>INDEX(InputsB!AO:AO,MATCH($A217,InputsB!$A:$A,0))</f>
        <v>0</v>
      </c>
      <c r="AK217" s="219">
        <f>INDEX(InputsB!AP:AP,MATCH($A217,InputsB!$A:$A,0))</f>
        <v>0</v>
      </c>
      <c r="AL217" s="219">
        <f>INDEX(InputsB!AQ:AQ,MATCH($A217,InputsB!$A:$A,0))</f>
        <v>0</v>
      </c>
      <c r="AM217" s="219">
        <f>INDEX(InputsB!AR:AR,MATCH($A217,InputsB!$A:$A,0))</f>
        <v>0</v>
      </c>
      <c r="AN217" s="219">
        <f>INDEX(InputsB!AS:AS,MATCH($A217,InputsB!$A:$A,0))</f>
        <v>0</v>
      </c>
      <c r="AO217" s="219">
        <f>INDEX(InputsB!AT:AT,MATCH($A217,InputsB!$A:$A,0))</f>
        <v>0</v>
      </c>
      <c r="AP217" s="219">
        <f>INDEX(InputsB!AU:AU,MATCH($A217,InputsB!$A:$A,0))</f>
        <v>0</v>
      </c>
      <c r="AQ217" s="219">
        <f>INDEX(InputsB!AV:AV,MATCH($A217,InputsB!$A:$A,0))</f>
        <v>0</v>
      </c>
      <c r="AR217" s="219">
        <f>INDEX(InputsB!AW:AW,MATCH($A217,InputsB!$A:$A,0))</f>
        <v>0</v>
      </c>
      <c r="AS217" s="219">
        <f>INDEX(InputsB!AX:AX,MATCH($A217,InputsB!$A:$A,0))</f>
        <v>0</v>
      </c>
      <c r="AT217" s="219">
        <f>INDEX(InputsB!AY:AY,MATCH($A217,InputsB!$A:$A,0))</f>
        <v>0</v>
      </c>
      <c r="AU217" s="54"/>
      <c r="AV217" s="219">
        <f>INDEX(InputsC!$G:$G,MATCH($A217,InputsC!$A:$A,0))</f>
        <v>0</v>
      </c>
      <c r="AW217" s="219">
        <f t="shared" si="55"/>
        <v>0</v>
      </c>
    </row>
    <row r="218" spans="1:49">
      <c r="A218" s="195" t="s">
        <v>522</v>
      </c>
      <c r="B218" s="195" t="str">
        <f>INDEX('Ref1'!$E:$E,MATCH(A218,'Ref1'!$A:$A,0))</f>
        <v>Redditch</v>
      </c>
      <c r="C218" s="195" t="str">
        <f>INDEX('Ref1'!$F:$F,MATCH($A218,'Ref1'!$A:$A,0))</f>
        <v>E1821</v>
      </c>
      <c r="D218" s="240" t="str">
        <f>INDEX('Ref1'!$G:$G,MATCH($A218,'Ref1'!$A:$A,0))</f>
        <v>E6118</v>
      </c>
      <c r="E218" s="225">
        <f>INDEX(InputsD!$D:$D,MATCH($A218,InputsD!$A:$A,0))</f>
        <v>0</v>
      </c>
      <c r="G218" s="167">
        <f>INDEX(InputsA!R:R,MATCH($A218,InputsA!$A:$A,0))*$A$5+$E218*$A$5</f>
        <v>0</v>
      </c>
      <c r="H218" s="167">
        <f>INDEX(InputsA!S:S,MATCH($A218,InputsA!$A:$A,0))*$A$5+$E218*$A$5</f>
        <v>0</v>
      </c>
      <c r="I218" s="167">
        <f>INDEX(InputsA!T:T,MATCH($A218,InputsA!$A:$A,0))*$A$5+$E218*$A$5</f>
        <v>0</v>
      </c>
      <c r="J218" s="167">
        <f>INDEX(InputsA!U:U,MATCH($A218,InputsA!$A:$A,0))*$A$5+$E218*$A$5</f>
        <v>0</v>
      </c>
      <c r="K218" s="167">
        <f>INDEX(InputsA!V:V,MATCH($A218,InputsA!$A:$A,0))*$A$5+$E218*$A$5</f>
        <v>0</v>
      </c>
      <c r="L218" s="167">
        <f>INDEX(InputsA!W:W,MATCH($A218,InputsA!$A:$A,0))*$A$5+$E218*$A$5</f>
        <v>0</v>
      </c>
      <c r="M218" s="167">
        <f>INDEX(InputsA!X:X,MATCH($A218,InputsA!$A:$A,0))*$A$5+$E218*$A$5</f>
        <v>0</v>
      </c>
      <c r="N218" s="171">
        <f t="shared" si="53"/>
        <v>0</v>
      </c>
      <c r="O218" s="167">
        <f t="shared" si="54"/>
        <v>0</v>
      </c>
      <c r="P218" s="167">
        <f t="shared" si="56"/>
        <v>0</v>
      </c>
      <c r="Q218" s="167">
        <f t="shared" si="57"/>
        <v>0</v>
      </c>
      <c r="R218" s="167">
        <f t="shared" si="58"/>
        <v>0</v>
      </c>
      <c r="S218" s="167">
        <f t="shared" si="59"/>
        <v>0</v>
      </c>
      <c r="T218" s="167">
        <f t="shared" si="60"/>
        <v>0</v>
      </c>
      <c r="U218" s="167">
        <f t="shared" si="61"/>
        <v>0</v>
      </c>
      <c r="V218" s="167">
        <f t="shared" si="62"/>
        <v>0</v>
      </c>
      <c r="W218" s="167">
        <f t="shared" si="63"/>
        <v>0</v>
      </c>
      <c r="X218" s="167">
        <f t="shared" si="64"/>
        <v>0</v>
      </c>
      <c r="Y218" s="167">
        <f t="shared" si="65"/>
        <v>0</v>
      </c>
      <c r="Z218" s="167">
        <f t="shared" si="66"/>
        <v>0</v>
      </c>
      <c r="AA218" s="167">
        <f t="shared" si="67"/>
        <v>0</v>
      </c>
      <c r="AB218" s="167">
        <f t="shared" si="68"/>
        <v>0</v>
      </c>
      <c r="AC218" s="167">
        <f t="shared" si="69"/>
        <v>0</v>
      </c>
      <c r="AD218" s="36"/>
      <c r="AE218" s="219">
        <f>INDEX(InputsB!AJ:AJ,MATCH($A218,InputsB!$A:$A,0))</f>
        <v>0</v>
      </c>
      <c r="AF218" s="219">
        <f>INDEX(InputsB!AK:AK,MATCH($A218,InputsB!$A:$A,0))</f>
        <v>0</v>
      </c>
      <c r="AG218" s="219">
        <f>INDEX(InputsB!AL:AL,MATCH($A218,InputsB!$A:$A,0))</f>
        <v>0</v>
      </c>
      <c r="AH218" s="219">
        <f>INDEX(InputsB!AM:AM,MATCH($A218,InputsB!$A:$A,0))</f>
        <v>0</v>
      </c>
      <c r="AI218" s="219">
        <f>INDEX(InputsB!AN:AN,MATCH($A218,InputsB!$A:$A,0))</f>
        <v>0</v>
      </c>
      <c r="AJ218" s="219">
        <f>INDEX(InputsB!AO:AO,MATCH($A218,InputsB!$A:$A,0))</f>
        <v>0</v>
      </c>
      <c r="AK218" s="219">
        <f>INDEX(InputsB!AP:AP,MATCH($A218,InputsB!$A:$A,0))</f>
        <v>0</v>
      </c>
      <c r="AL218" s="219">
        <f>INDEX(InputsB!AQ:AQ,MATCH($A218,InputsB!$A:$A,0))</f>
        <v>0</v>
      </c>
      <c r="AM218" s="219">
        <f>INDEX(InputsB!AR:AR,MATCH($A218,InputsB!$A:$A,0))</f>
        <v>0</v>
      </c>
      <c r="AN218" s="219">
        <f>INDEX(InputsB!AS:AS,MATCH($A218,InputsB!$A:$A,0))</f>
        <v>0</v>
      </c>
      <c r="AO218" s="219">
        <f>INDEX(InputsB!AT:AT,MATCH($A218,InputsB!$A:$A,0))</f>
        <v>0</v>
      </c>
      <c r="AP218" s="219">
        <f>INDEX(InputsB!AU:AU,MATCH($A218,InputsB!$A:$A,0))</f>
        <v>0</v>
      </c>
      <c r="AQ218" s="219">
        <f>INDEX(InputsB!AV:AV,MATCH($A218,InputsB!$A:$A,0))</f>
        <v>0</v>
      </c>
      <c r="AR218" s="219">
        <f>INDEX(InputsB!AW:AW,MATCH($A218,InputsB!$A:$A,0))</f>
        <v>0</v>
      </c>
      <c r="AS218" s="219">
        <f>INDEX(InputsB!AX:AX,MATCH($A218,InputsB!$A:$A,0))</f>
        <v>0</v>
      </c>
      <c r="AT218" s="219">
        <f>INDEX(InputsB!AY:AY,MATCH($A218,InputsB!$A:$A,0))</f>
        <v>0</v>
      </c>
      <c r="AU218" s="54"/>
      <c r="AV218" s="219">
        <f>INDEX(InputsC!$G:$G,MATCH($A218,InputsC!$A:$A,0))</f>
        <v>0</v>
      </c>
      <c r="AW218" s="219">
        <f t="shared" si="55"/>
        <v>0</v>
      </c>
    </row>
    <row r="219" spans="1:49">
      <c r="A219" s="195" t="s">
        <v>524</v>
      </c>
      <c r="B219" s="195" t="str">
        <f>INDEX('Ref1'!$E:$E,MATCH(A219,'Ref1'!$A:$A,0))</f>
        <v>Reigate and Banstead</v>
      </c>
      <c r="C219" s="195" t="str">
        <f>INDEX('Ref1'!$F:$F,MATCH($A219,'Ref1'!$A:$A,0))</f>
        <v>E3620</v>
      </c>
      <c r="D219" s="240" t="str">
        <f>INDEX('Ref1'!$G:$G,MATCH($A219,'Ref1'!$A:$A,0))</f>
        <v>NA</v>
      </c>
      <c r="E219" s="225">
        <f>INDEX(InputsD!$D:$D,MATCH($A219,InputsD!$A:$A,0))</f>
        <v>0</v>
      </c>
      <c r="G219" s="167">
        <f>INDEX(InputsA!R:R,MATCH($A219,InputsA!$A:$A,0))*$A$5+$E219*$A$5</f>
        <v>0</v>
      </c>
      <c r="H219" s="167">
        <f>INDEX(InputsA!S:S,MATCH($A219,InputsA!$A:$A,0))*$A$5+$E219*$A$5</f>
        <v>0</v>
      </c>
      <c r="I219" s="167">
        <f>INDEX(InputsA!T:T,MATCH($A219,InputsA!$A:$A,0))*$A$5+$E219*$A$5</f>
        <v>0</v>
      </c>
      <c r="J219" s="167">
        <f>INDEX(InputsA!U:U,MATCH($A219,InputsA!$A:$A,0))*$A$5+$E219*$A$5</f>
        <v>0</v>
      </c>
      <c r="K219" s="167">
        <f>INDEX(InputsA!V:V,MATCH($A219,InputsA!$A:$A,0))*$A$5+$E219*$A$5</f>
        <v>0</v>
      </c>
      <c r="L219" s="167">
        <f>INDEX(InputsA!W:W,MATCH($A219,InputsA!$A:$A,0))*$A$5+$E219*$A$5</f>
        <v>0</v>
      </c>
      <c r="M219" s="167">
        <f>INDEX(InputsA!X:X,MATCH($A219,InputsA!$A:$A,0))*$A$5+$E219*$A$5</f>
        <v>0</v>
      </c>
      <c r="N219" s="171">
        <f t="shared" si="53"/>
        <v>0</v>
      </c>
      <c r="O219" s="167">
        <f t="shared" si="54"/>
        <v>0</v>
      </c>
      <c r="P219" s="167">
        <f t="shared" si="56"/>
        <v>0</v>
      </c>
      <c r="Q219" s="167">
        <f t="shared" si="57"/>
        <v>0</v>
      </c>
      <c r="R219" s="167">
        <f t="shared" si="58"/>
        <v>0</v>
      </c>
      <c r="S219" s="167">
        <f t="shared" si="59"/>
        <v>0</v>
      </c>
      <c r="T219" s="167">
        <f t="shared" si="60"/>
        <v>0</v>
      </c>
      <c r="U219" s="167">
        <f t="shared" si="61"/>
        <v>0</v>
      </c>
      <c r="V219" s="167">
        <f t="shared" si="62"/>
        <v>0</v>
      </c>
      <c r="W219" s="167">
        <f t="shared" si="63"/>
        <v>0</v>
      </c>
      <c r="X219" s="167">
        <f t="shared" si="64"/>
        <v>0</v>
      </c>
      <c r="Y219" s="167">
        <f t="shared" si="65"/>
        <v>0</v>
      </c>
      <c r="Z219" s="167">
        <f t="shared" si="66"/>
        <v>0</v>
      </c>
      <c r="AA219" s="167">
        <f t="shared" si="67"/>
        <v>0</v>
      </c>
      <c r="AB219" s="167">
        <f t="shared" si="68"/>
        <v>0</v>
      </c>
      <c r="AC219" s="167">
        <f t="shared" si="69"/>
        <v>0</v>
      </c>
      <c r="AD219" s="36"/>
      <c r="AE219" s="219">
        <f>INDEX(InputsB!AJ:AJ,MATCH($A219,InputsB!$A:$A,0))</f>
        <v>0</v>
      </c>
      <c r="AF219" s="219">
        <f>INDEX(InputsB!AK:AK,MATCH($A219,InputsB!$A:$A,0))</f>
        <v>0</v>
      </c>
      <c r="AG219" s="219">
        <f>INDEX(InputsB!AL:AL,MATCH($A219,InputsB!$A:$A,0))</f>
        <v>0</v>
      </c>
      <c r="AH219" s="219">
        <f>INDEX(InputsB!AM:AM,MATCH($A219,InputsB!$A:$A,0))</f>
        <v>0</v>
      </c>
      <c r="AI219" s="219">
        <f>INDEX(InputsB!AN:AN,MATCH($A219,InputsB!$A:$A,0))</f>
        <v>0</v>
      </c>
      <c r="AJ219" s="219">
        <f>INDEX(InputsB!AO:AO,MATCH($A219,InputsB!$A:$A,0))</f>
        <v>0</v>
      </c>
      <c r="AK219" s="219">
        <f>INDEX(InputsB!AP:AP,MATCH($A219,InputsB!$A:$A,0))</f>
        <v>0</v>
      </c>
      <c r="AL219" s="219">
        <f>INDEX(InputsB!AQ:AQ,MATCH($A219,InputsB!$A:$A,0))</f>
        <v>0</v>
      </c>
      <c r="AM219" s="219">
        <f>INDEX(InputsB!AR:AR,MATCH($A219,InputsB!$A:$A,0))</f>
        <v>0</v>
      </c>
      <c r="AN219" s="219">
        <f>INDEX(InputsB!AS:AS,MATCH($A219,InputsB!$A:$A,0))</f>
        <v>0</v>
      </c>
      <c r="AO219" s="219">
        <f>INDEX(InputsB!AT:AT,MATCH($A219,InputsB!$A:$A,0))</f>
        <v>0</v>
      </c>
      <c r="AP219" s="219">
        <f>INDEX(InputsB!AU:AU,MATCH($A219,InputsB!$A:$A,0))</f>
        <v>0</v>
      </c>
      <c r="AQ219" s="219">
        <f>INDEX(InputsB!AV:AV,MATCH($A219,InputsB!$A:$A,0))</f>
        <v>0</v>
      </c>
      <c r="AR219" s="219">
        <f>INDEX(InputsB!AW:AW,MATCH($A219,InputsB!$A:$A,0))</f>
        <v>0</v>
      </c>
      <c r="AS219" s="219">
        <f>INDEX(InputsB!AX:AX,MATCH($A219,InputsB!$A:$A,0))</f>
        <v>0</v>
      </c>
      <c r="AT219" s="219">
        <f>INDEX(InputsB!AY:AY,MATCH($A219,InputsB!$A:$A,0))</f>
        <v>0</v>
      </c>
      <c r="AU219" s="54"/>
      <c r="AV219" s="219">
        <f>INDEX(InputsC!$G:$G,MATCH($A219,InputsC!$A:$A,0))</f>
        <v>0</v>
      </c>
      <c r="AW219" s="219">
        <f t="shared" si="55"/>
        <v>0</v>
      </c>
    </row>
    <row r="220" spans="1:49">
      <c r="A220" s="195" t="s">
        <v>526</v>
      </c>
      <c r="B220" s="195" t="str">
        <f>INDEX('Ref1'!$E:$E,MATCH(A220,'Ref1'!$A:$A,0))</f>
        <v>Ribble Valley</v>
      </c>
      <c r="C220" s="195" t="str">
        <f>INDEX('Ref1'!$F:$F,MATCH($A220,'Ref1'!$A:$A,0))</f>
        <v>E2321</v>
      </c>
      <c r="D220" s="240" t="str">
        <f>INDEX('Ref1'!$G:$G,MATCH($A220,'Ref1'!$A:$A,0))</f>
        <v>E6123</v>
      </c>
      <c r="E220" s="225">
        <f>INDEX(InputsD!$D:$D,MATCH($A220,InputsD!$A:$A,0))</f>
        <v>0</v>
      </c>
      <c r="G220" s="167">
        <f>INDEX(InputsA!R:R,MATCH($A220,InputsA!$A:$A,0))*$A$5+$E220*$A$5</f>
        <v>0</v>
      </c>
      <c r="H220" s="167">
        <f>INDEX(InputsA!S:S,MATCH($A220,InputsA!$A:$A,0))*$A$5+$E220*$A$5</f>
        <v>0</v>
      </c>
      <c r="I220" s="167">
        <f>INDEX(InputsA!T:T,MATCH($A220,InputsA!$A:$A,0))*$A$5+$E220*$A$5</f>
        <v>0</v>
      </c>
      <c r="J220" s="167">
        <f>INDEX(InputsA!U:U,MATCH($A220,InputsA!$A:$A,0))*$A$5+$E220*$A$5</f>
        <v>0</v>
      </c>
      <c r="K220" s="167">
        <f>INDEX(InputsA!V:V,MATCH($A220,InputsA!$A:$A,0))*$A$5+$E220*$A$5</f>
        <v>0</v>
      </c>
      <c r="L220" s="167">
        <f>INDEX(InputsA!W:W,MATCH($A220,InputsA!$A:$A,0))*$A$5+$E220*$A$5</f>
        <v>0</v>
      </c>
      <c r="M220" s="167">
        <f>INDEX(InputsA!X:X,MATCH($A220,InputsA!$A:$A,0))*$A$5+$E220*$A$5</f>
        <v>0</v>
      </c>
      <c r="N220" s="171">
        <f t="shared" si="53"/>
        <v>0</v>
      </c>
      <c r="O220" s="167">
        <f t="shared" si="54"/>
        <v>0</v>
      </c>
      <c r="P220" s="167">
        <f t="shared" si="56"/>
        <v>0</v>
      </c>
      <c r="Q220" s="167">
        <f t="shared" si="57"/>
        <v>0</v>
      </c>
      <c r="R220" s="167">
        <f t="shared" si="58"/>
        <v>0</v>
      </c>
      <c r="S220" s="167">
        <f t="shared" si="59"/>
        <v>0</v>
      </c>
      <c r="T220" s="167">
        <f t="shared" si="60"/>
        <v>0</v>
      </c>
      <c r="U220" s="167">
        <f t="shared" si="61"/>
        <v>0</v>
      </c>
      <c r="V220" s="167">
        <f t="shared" si="62"/>
        <v>0</v>
      </c>
      <c r="W220" s="167">
        <f t="shared" si="63"/>
        <v>0</v>
      </c>
      <c r="X220" s="167">
        <f t="shared" si="64"/>
        <v>0</v>
      </c>
      <c r="Y220" s="167">
        <f t="shared" si="65"/>
        <v>0</v>
      </c>
      <c r="Z220" s="167">
        <f t="shared" si="66"/>
        <v>0</v>
      </c>
      <c r="AA220" s="167">
        <f t="shared" si="67"/>
        <v>0</v>
      </c>
      <c r="AB220" s="167">
        <f t="shared" si="68"/>
        <v>0</v>
      </c>
      <c r="AC220" s="167">
        <f t="shared" si="69"/>
        <v>0</v>
      </c>
      <c r="AD220" s="36"/>
      <c r="AE220" s="219">
        <f>INDEX(InputsB!AJ:AJ,MATCH($A220,InputsB!$A:$A,0))</f>
        <v>0</v>
      </c>
      <c r="AF220" s="219">
        <f>INDEX(InputsB!AK:AK,MATCH($A220,InputsB!$A:$A,0))</f>
        <v>0</v>
      </c>
      <c r="AG220" s="219">
        <f>INDEX(InputsB!AL:AL,MATCH($A220,InputsB!$A:$A,0))</f>
        <v>0</v>
      </c>
      <c r="AH220" s="219">
        <f>INDEX(InputsB!AM:AM,MATCH($A220,InputsB!$A:$A,0))</f>
        <v>0</v>
      </c>
      <c r="AI220" s="219">
        <f>INDEX(InputsB!AN:AN,MATCH($A220,InputsB!$A:$A,0))</f>
        <v>0</v>
      </c>
      <c r="AJ220" s="219">
        <f>INDEX(InputsB!AO:AO,MATCH($A220,InputsB!$A:$A,0))</f>
        <v>0</v>
      </c>
      <c r="AK220" s="219">
        <f>INDEX(InputsB!AP:AP,MATCH($A220,InputsB!$A:$A,0))</f>
        <v>0</v>
      </c>
      <c r="AL220" s="219">
        <f>INDEX(InputsB!AQ:AQ,MATCH($A220,InputsB!$A:$A,0))</f>
        <v>0</v>
      </c>
      <c r="AM220" s="219">
        <f>INDEX(InputsB!AR:AR,MATCH($A220,InputsB!$A:$A,0))</f>
        <v>0</v>
      </c>
      <c r="AN220" s="219">
        <f>INDEX(InputsB!AS:AS,MATCH($A220,InputsB!$A:$A,0))</f>
        <v>0</v>
      </c>
      <c r="AO220" s="219">
        <f>INDEX(InputsB!AT:AT,MATCH($A220,InputsB!$A:$A,0))</f>
        <v>0</v>
      </c>
      <c r="AP220" s="219">
        <f>INDEX(InputsB!AU:AU,MATCH($A220,InputsB!$A:$A,0))</f>
        <v>0</v>
      </c>
      <c r="AQ220" s="219">
        <f>INDEX(InputsB!AV:AV,MATCH($A220,InputsB!$A:$A,0))</f>
        <v>0</v>
      </c>
      <c r="AR220" s="219">
        <f>INDEX(InputsB!AW:AW,MATCH($A220,InputsB!$A:$A,0))</f>
        <v>0</v>
      </c>
      <c r="AS220" s="219">
        <f>INDEX(InputsB!AX:AX,MATCH($A220,InputsB!$A:$A,0))</f>
        <v>0</v>
      </c>
      <c r="AT220" s="219">
        <f>INDEX(InputsB!AY:AY,MATCH($A220,InputsB!$A:$A,0))</f>
        <v>0</v>
      </c>
      <c r="AU220" s="54"/>
      <c r="AV220" s="219">
        <f>INDEX(InputsC!$G:$G,MATCH($A220,InputsC!$A:$A,0))</f>
        <v>0</v>
      </c>
      <c r="AW220" s="219">
        <f t="shared" si="55"/>
        <v>0</v>
      </c>
    </row>
    <row r="221" spans="1:49">
      <c r="A221" s="195" t="s">
        <v>528</v>
      </c>
      <c r="B221" s="195" t="str">
        <f>INDEX('Ref1'!$E:$E,MATCH(A221,'Ref1'!$A:$A,0))</f>
        <v>Richmond upon Thames</v>
      </c>
      <c r="C221" s="195" t="str">
        <f>INDEX('Ref1'!$F:$F,MATCH($A221,'Ref1'!$A:$A,0))</f>
        <v>E5100</v>
      </c>
      <c r="D221" s="240" t="str">
        <f>INDEX('Ref1'!$G:$G,MATCH($A221,'Ref1'!$A:$A,0))</f>
        <v>NA</v>
      </c>
      <c r="E221" s="225">
        <f>INDEX(InputsD!$D:$D,MATCH($A221,InputsD!$A:$A,0))</f>
        <v>0</v>
      </c>
      <c r="G221" s="167">
        <f>INDEX(InputsA!R:R,MATCH($A221,InputsA!$A:$A,0))*$A$5+$E221*$A$5</f>
        <v>0</v>
      </c>
      <c r="H221" s="167">
        <f>INDEX(InputsA!S:S,MATCH($A221,InputsA!$A:$A,0))*$A$5+$E221*$A$5</f>
        <v>0</v>
      </c>
      <c r="I221" s="167">
        <f>INDEX(InputsA!T:T,MATCH($A221,InputsA!$A:$A,0))*$A$5+$E221*$A$5</f>
        <v>0</v>
      </c>
      <c r="J221" s="167">
        <f>INDEX(InputsA!U:U,MATCH($A221,InputsA!$A:$A,0))*$A$5+$E221*$A$5</f>
        <v>0</v>
      </c>
      <c r="K221" s="167">
        <f>INDEX(InputsA!V:V,MATCH($A221,InputsA!$A:$A,0))*$A$5+$E221*$A$5</f>
        <v>0</v>
      </c>
      <c r="L221" s="167">
        <f>INDEX(InputsA!W:W,MATCH($A221,InputsA!$A:$A,0))*$A$5+$E221*$A$5</f>
        <v>0</v>
      </c>
      <c r="M221" s="167">
        <f>INDEX(InputsA!X:X,MATCH($A221,InputsA!$A:$A,0))*$A$5+$E221*$A$5</f>
        <v>0</v>
      </c>
      <c r="N221" s="171">
        <f t="shared" si="53"/>
        <v>0</v>
      </c>
      <c r="O221" s="167">
        <f t="shared" si="54"/>
        <v>0</v>
      </c>
      <c r="P221" s="167">
        <f t="shared" si="56"/>
        <v>0</v>
      </c>
      <c r="Q221" s="167">
        <f t="shared" si="57"/>
        <v>0</v>
      </c>
      <c r="R221" s="167">
        <f t="shared" si="58"/>
        <v>0</v>
      </c>
      <c r="S221" s="167">
        <f t="shared" si="59"/>
        <v>0</v>
      </c>
      <c r="T221" s="167">
        <f t="shared" si="60"/>
        <v>0</v>
      </c>
      <c r="U221" s="167">
        <f t="shared" si="61"/>
        <v>0</v>
      </c>
      <c r="V221" s="167">
        <f t="shared" si="62"/>
        <v>0</v>
      </c>
      <c r="W221" s="167">
        <f t="shared" si="63"/>
        <v>0</v>
      </c>
      <c r="X221" s="167">
        <f t="shared" si="64"/>
        <v>0</v>
      </c>
      <c r="Y221" s="167">
        <f t="shared" si="65"/>
        <v>0</v>
      </c>
      <c r="Z221" s="167">
        <f t="shared" si="66"/>
        <v>0</v>
      </c>
      <c r="AA221" s="167">
        <f t="shared" si="67"/>
        <v>0</v>
      </c>
      <c r="AB221" s="167">
        <f t="shared" si="68"/>
        <v>0</v>
      </c>
      <c r="AC221" s="167">
        <f t="shared" si="69"/>
        <v>0</v>
      </c>
      <c r="AD221" s="36"/>
      <c r="AE221" s="219">
        <f>INDEX(InputsB!AJ:AJ,MATCH($A221,InputsB!$A:$A,0))</f>
        <v>0</v>
      </c>
      <c r="AF221" s="219">
        <f>INDEX(InputsB!AK:AK,MATCH($A221,InputsB!$A:$A,0))</f>
        <v>0</v>
      </c>
      <c r="AG221" s="219">
        <f>INDEX(InputsB!AL:AL,MATCH($A221,InputsB!$A:$A,0))</f>
        <v>0</v>
      </c>
      <c r="AH221" s="219">
        <f>INDEX(InputsB!AM:AM,MATCH($A221,InputsB!$A:$A,0))</f>
        <v>0</v>
      </c>
      <c r="AI221" s="219">
        <f>INDEX(InputsB!AN:AN,MATCH($A221,InputsB!$A:$A,0))</f>
        <v>0</v>
      </c>
      <c r="AJ221" s="219">
        <f>INDEX(InputsB!AO:AO,MATCH($A221,InputsB!$A:$A,0))</f>
        <v>0</v>
      </c>
      <c r="AK221" s="219">
        <f>INDEX(InputsB!AP:AP,MATCH($A221,InputsB!$A:$A,0))</f>
        <v>0</v>
      </c>
      <c r="AL221" s="219">
        <f>INDEX(InputsB!AQ:AQ,MATCH($A221,InputsB!$A:$A,0))</f>
        <v>0</v>
      </c>
      <c r="AM221" s="219">
        <f>INDEX(InputsB!AR:AR,MATCH($A221,InputsB!$A:$A,0))</f>
        <v>0</v>
      </c>
      <c r="AN221" s="219">
        <f>INDEX(InputsB!AS:AS,MATCH($A221,InputsB!$A:$A,0))</f>
        <v>0</v>
      </c>
      <c r="AO221" s="219">
        <f>INDEX(InputsB!AT:AT,MATCH($A221,InputsB!$A:$A,0))</f>
        <v>0</v>
      </c>
      <c r="AP221" s="219">
        <f>INDEX(InputsB!AU:AU,MATCH($A221,InputsB!$A:$A,0))</f>
        <v>0</v>
      </c>
      <c r="AQ221" s="219">
        <f>INDEX(InputsB!AV:AV,MATCH($A221,InputsB!$A:$A,0))</f>
        <v>0</v>
      </c>
      <c r="AR221" s="219">
        <f>INDEX(InputsB!AW:AW,MATCH($A221,InputsB!$A:$A,0))</f>
        <v>0</v>
      </c>
      <c r="AS221" s="219">
        <f>INDEX(InputsB!AX:AX,MATCH($A221,InputsB!$A:$A,0))</f>
        <v>0</v>
      </c>
      <c r="AT221" s="219">
        <f>INDEX(InputsB!AY:AY,MATCH($A221,InputsB!$A:$A,0))</f>
        <v>0</v>
      </c>
      <c r="AU221" s="54"/>
      <c r="AV221" s="219">
        <f>INDEX(InputsC!$G:$G,MATCH($A221,InputsC!$A:$A,0))</f>
        <v>0</v>
      </c>
      <c r="AW221" s="219">
        <f t="shared" si="55"/>
        <v>0</v>
      </c>
    </row>
    <row r="222" spans="1:49">
      <c r="A222" s="195" t="s">
        <v>530</v>
      </c>
      <c r="B222" s="195" t="str">
        <f>INDEX('Ref1'!$E:$E,MATCH(A222,'Ref1'!$A:$A,0))</f>
        <v>Richmondshire</v>
      </c>
      <c r="C222" s="195" t="str">
        <f>INDEX('Ref1'!$F:$F,MATCH($A222,'Ref1'!$A:$A,0))</f>
        <v>E2721</v>
      </c>
      <c r="D222" s="240" t="str">
        <f>INDEX('Ref1'!$G:$G,MATCH($A222,'Ref1'!$A:$A,0))</f>
        <v>E6127</v>
      </c>
      <c r="E222" s="225">
        <f>INDEX(InputsD!$D:$D,MATCH($A222,InputsD!$A:$A,0))</f>
        <v>0</v>
      </c>
      <c r="G222" s="167">
        <f>INDEX(InputsA!R:R,MATCH($A222,InputsA!$A:$A,0))*$A$5+$E222*$A$5</f>
        <v>0</v>
      </c>
      <c r="H222" s="167">
        <f>INDEX(InputsA!S:S,MATCH($A222,InputsA!$A:$A,0))*$A$5+$E222*$A$5</f>
        <v>0</v>
      </c>
      <c r="I222" s="167">
        <f>INDEX(InputsA!T:T,MATCH($A222,InputsA!$A:$A,0))*$A$5+$E222*$A$5</f>
        <v>0</v>
      </c>
      <c r="J222" s="167">
        <f>INDEX(InputsA!U:U,MATCH($A222,InputsA!$A:$A,0))*$A$5+$E222*$A$5</f>
        <v>0</v>
      </c>
      <c r="K222" s="167">
        <f>INDEX(InputsA!V:V,MATCH($A222,InputsA!$A:$A,0))*$A$5+$E222*$A$5</f>
        <v>0</v>
      </c>
      <c r="L222" s="167">
        <f>INDEX(InputsA!W:W,MATCH($A222,InputsA!$A:$A,0))*$A$5+$E222*$A$5</f>
        <v>0</v>
      </c>
      <c r="M222" s="167">
        <f>INDEX(InputsA!X:X,MATCH($A222,InputsA!$A:$A,0))*$A$5+$E222*$A$5</f>
        <v>0</v>
      </c>
      <c r="N222" s="171">
        <f t="shared" si="53"/>
        <v>0</v>
      </c>
      <c r="O222" s="167">
        <f t="shared" si="54"/>
        <v>0</v>
      </c>
      <c r="P222" s="167">
        <f t="shared" si="56"/>
        <v>0</v>
      </c>
      <c r="Q222" s="167">
        <f t="shared" si="57"/>
        <v>0</v>
      </c>
      <c r="R222" s="167">
        <f t="shared" si="58"/>
        <v>0</v>
      </c>
      <c r="S222" s="167">
        <f t="shared" si="59"/>
        <v>0</v>
      </c>
      <c r="T222" s="167">
        <f t="shared" si="60"/>
        <v>0</v>
      </c>
      <c r="U222" s="167">
        <f t="shared" si="61"/>
        <v>0</v>
      </c>
      <c r="V222" s="167">
        <f t="shared" si="62"/>
        <v>0</v>
      </c>
      <c r="W222" s="167">
        <f t="shared" si="63"/>
        <v>0</v>
      </c>
      <c r="X222" s="167">
        <f t="shared" si="64"/>
        <v>0</v>
      </c>
      <c r="Y222" s="167">
        <f t="shared" si="65"/>
        <v>0</v>
      </c>
      <c r="Z222" s="167">
        <f t="shared" si="66"/>
        <v>0</v>
      </c>
      <c r="AA222" s="167">
        <f t="shared" si="67"/>
        <v>0</v>
      </c>
      <c r="AB222" s="167">
        <f t="shared" si="68"/>
        <v>0</v>
      </c>
      <c r="AC222" s="167">
        <f t="shared" si="69"/>
        <v>0</v>
      </c>
      <c r="AD222" s="36"/>
      <c r="AE222" s="219">
        <f>INDEX(InputsB!AJ:AJ,MATCH($A222,InputsB!$A:$A,0))</f>
        <v>0</v>
      </c>
      <c r="AF222" s="219">
        <f>INDEX(InputsB!AK:AK,MATCH($A222,InputsB!$A:$A,0))</f>
        <v>0</v>
      </c>
      <c r="AG222" s="219">
        <f>INDEX(InputsB!AL:AL,MATCH($A222,InputsB!$A:$A,0))</f>
        <v>0</v>
      </c>
      <c r="AH222" s="219">
        <f>INDEX(InputsB!AM:AM,MATCH($A222,InputsB!$A:$A,0))</f>
        <v>0</v>
      </c>
      <c r="AI222" s="219">
        <f>INDEX(InputsB!AN:AN,MATCH($A222,InputsB!$A:$A,0))</f>
        <v>0</v>
      </c>
      <c r="AJ222" s="219">
        <f>INDEX(InputsB!AO:AO,MATCH($A222,InputsB!$A:$A,0))</f>
        <v>0</v>
      </c>
      <c r="AK222" s="219">
        <f>INDEX(InputsB!AP:AP,MATCH($A222,InputsB!$A:$A,0))</f>
        <v>0</v>
      </c>
      <c r="AL222" s="219">
        <f>INDEX(InputsB!AQ:AQ,MATCH($A222,InputsB!$A:$A,0))</f>
        <v>0</v>
      </c>
      <c r="AM222" s="219">
        <f>INDEX(InputsB!AR:AR,MATCH($A222,InputsB!$A:$A,0))</f>
        <v>0</v>
      </c>
      <c r="AN222" s="219">
        <f>INDEX(InputsB!AS:AS,MATCH($A222,InputsB!$A:$A,0))</f>
        <v>0</v>
      </c>
      <c r="AO222" s="219">
        <f>INDEX(InputsB!AT:AT,MATCH($A222,InputsB!$A:$A,0))</f>
        <v>0</v>
      </c>
      <c r="AP222" s="219">
        <f>INDEX(InputsB!AU:AU,MATCH($A222,InputsB!$A:$A,0))</f>
        <v>0</v>
      </c>
      <c r="AQ222" s="219">
        <f>INDEX(InputsB!AV:AV,MATCH($A222,InputsB!$A:$A,0))</f>
        <v>0</v>
      </c>
      <c r="AR222" s="219">
        <f>INDEX(InputsB!AW:AW,MATCH($A222,InputsB!$A:$A,0))</f>
        <v>0</v>
      </c>
      <c r="AS222" s="219">
        <f>INDEX(InputsB!AX:AX,MATCH($A222,InputsB!$A:$A,0))</f>
        <v>0</v>
      </c>
      <c r="AT222" s="219">
        <f>INDEX(InputsB!AY:AY,MATCH($A222,InputsB!$A:$A,0))</f>
        <v>0</v>
      </c>
      <c r="AU222" s="54"/>
      <c r="AV222" s="219">
        <f>INDEX(InputsC!$G:$G,MATCH($A222,InputsC!$A:$A,0))</f>
        <v>0</v>
      </c>
      <c r="AW222" s="219">
        <f t="shared" si="55"/>
        <v>0</v>
      </c>
    </row>
    <row r="223" spans="1:49">
      <c r="A223" s="195" t="s">
        <v>532</v>
      </c>
      <c r="B223" s="195" t="str">
        <f>INDEX('Ref1'!$E:$E,MATCH(A223,'Ref1'!$A:$A,0))</f>
        <v>Rochdale</v>
      </c>
      <c r="C223" s="195" t="str">
        <f>INDEX('Ref1'!$F:$F,MATCH($A223,'Ref1'!$A:$A,0))</f>
        <v>NA</v>
      </c>
      <c r="D223" s="240" t="str">
        <f>INDEX('Ref1'!$G:$G,MATCH($A223,'Ref1'!$A:$A,0))</f>
        <v>E6348</v>
      </c>
      <c r="E223" s="225">
        <f>INDEX(InputsD!$D:$D,MATCH($A223,InputsD!$A:$A,0))</f>
        <v>0</v>
      </c>
      <c r="G223" s="167">
        <f>INDEX(InputsA!R:R,MATCH($A223,InputsA!$A:$A,0))*$A$5+$E223*$A$5</f>
        <v>0</v>
      </c>
      <c r="H223" s="167">
        <f>INDEX(InputsA!S:S,MATCH($A223,InputsA!$A:$A,0))*$A$5+$E223*$A$5</f>
        <v>0</v>
      </c>
      <c r="I223" s="167">
        <f>INDEX(InputsA!T:T,MATCH($A223,InputsA!$A:$A,0))*$A$5+$E223*$A$5</f>
        <v>0</v>
      </c>
      <c r="J223" s="167">
        <f>INDEX(InputsA!U:U,MATCH($A223,InputsA!$A:$A,0))*$A$5+$E223*$A$5</f>
        <v>0</v>
      </c>
      <c r="K223" s="167">
        <f>INDEX(InputsA!V:V,MATCH($A223,InputsA!$A:$A,0))*$A$5+$E223*$A$5</f>
        <v>0</v>
      </c>
      <c r="L223" s="167">
        <f>INDEX(InputsA!W:W,MATCH($A223,InputsA!$A:$A,0))*$A$5+$E223*$A$5</f>
        <v>0</v>
      </c>
      <c r="M223" s="167">
        <f>INDEX(InputsA!X:X,MATCH($A223,InputsA!$A:$A,0))*$A$5+$E223*$A$5</f>
        <v>0</v>
      </c>
      <c r="N223" s="171">
        <f t="shared" si="53"/>
        <v>0</v>
      </c>
      <c r="O223" s="167">
        <f t="shared" si="54"/>
        <v>0</v>
      </c>
      <c r="P223" s="167">
        <f t="shared" si="56"/>
        <v>0</v>
      </c>
      <c r="Q223" s="167">
        <f t="shared" si="57"/>
        <v>0</v>
      </c>
      <c r="R223" s="167">
        <f t="shared" si="58"/>
        <v>0</v>
      </c>
      <c r="S223" s="167">
        <f t="shared" si="59"/>
        <v>0</v>
      </c>
      <c r="T223" s="167">
        <f t="shared" si="60"/>
        <v>0</v>
      </c>
      <c r="U223" s="167">
        <f t="shared" si="61"/>
        <v>0</v>
      </c>
      <c r="V223" s="167">
        <f t="shared" si="62"/>
        <v>0</v>
      </c>
      <c r="W223" s="167">
        <f t="shared" si="63"/>
        <v>0</v>
      </c>
      <c r="X223" s="167">
        <f t="shared" si="64"/>
        <v>0</v>
      </c>
      <c r="Y223" s="167">
        <f t="shared" si="65"/>
        <v>0</v>
      </c>
      <c r="Z223" s="167">
        <f t="shared" si="66"/>
        <v>0</v>
      </c>
      <c r="AA223" s="167">
        <f t="shared" si="67"/>
        <v>0</v>
      </c>
      <c r="AB223" s="167">
        <f t="shared" si="68"/>
        <v>0</v>
      </c>
      <c r="AC223" s="167">
        <f t="shared" si="69"/>
        <v>0</v>
      </c>
      <c r="AD223" s="36"/>
      <c r="AE223" s="219">
        <f>INDEX(InputsB!AJ:AJ,MATCH($A223,InputsB!$A:$A,0))</f>
        <v>0</v>
      </c>
      <c r="AF223" s="219">
        <f>INDEX(InputsB!AK:AK,MATCH($A223,InputsB!$A:$A,0))</f>
        <v>0</v>
      </c>
      <c r="AG223" s="219">
        <f>INDEX(InputsB!AL:AL,MATCH($A223,InputsB!$A:$A,0))</f>
        <v>0</v>
      </c>
      <c r="AH223" s="219">
        <f>INDEX(InputsB!AM:AM,MATCH($A223,InputsB!$A:$A,0))</f>
        <v>0</v>
      </c>
      <c r="AI223" s="219">
        <f>INDEX(InputsB!AN:AN,MATCH($A223,InputsB!$A:$A,0))</f>
        <v>0</v>
      </c>
      <c r="AJ223" s="219">
        <f>INDEX(InputsB!AO:AO,MATCH($A223,InputsB!$A:$A,0))</f>
        <v>0</v>
      </c>
      <c r="AK223" s="219">
        <f>INDEX(InputsB!AP:AP,MATCH($A223,InputsB!$A:$A,0))</f>
        <v>0</v>
      </c>
      <c r="AL223" s="219">
        <f>INDEX(InputsB!AQ:AQ,MATCH($A223,InputsB!$A:$A,0))</f>
        <v>0</v>
      </c>
      <c r="AM223" s="219">
        <f>INDEX(InputsB!AR:AR,MATCH($A223,InputsB!$A:$A,0))</f>
        <v>0</v>
      </c>
      <c r="AN223" s="219">
        <f>INDEX(InputsB!AS:AS,MATCH($A223,InputsB!$A:$A,0))</f>
        <v>0</v>
      </c>
      <c r="AO223" s="219">
        <f>INDEX(InputsB!AT:AT,MATCH($A223,InputsB!$A:$A,0))</f>
        <v>0</v>
      </c>
      <c r="AP223" s="219">
        <f>INDEX(InputsB!AU:AU,MATCH($A223,InputsB!$A:$A,0))</f>
        <v>0</v>
      </c>
      <c r="AQ223" s="219">
        <f>INDEX(InputsB!AV:AV,MATCH($A223,InputsB!$A:$A,0))</f>
        <v>0</v>
      </c>
      <c r="AR223" s="219">
        <f>INDEX(InputsB!AW:AW,MATCH($A223,InputsB!$A:$A,0))</f>
        <v>0</v>
      </c>
      <c r="AS223" s="219">
        <f>INDEX(InputsB!AX:AX,MATCH($A223,InputsB!$A:$A,0))</f>
        <v>0</v>
      </c>
      <c r="AT223" s="219">
        <f>INDEX(InputsB!AY:AY,MATCH($A223,InputsB!$A:$A,0))</f>
        <v>0</v>
      </c>
      <c r="AU223" s="54"/>
      <c r="AV223" s="219">
        <f>INDEX(InputsC!$G:$G,MATCH($A223,InputsC!$A:$A,0))</f>
        <v>0</v>
      </c>
      <c r="AW223" s="219">
        <f t="shared" si="55"/>
        <v>0</v>
      </c>
    </row>
    <row r="224" spans="1:49">
      <c r="A224" s="195" t="s">
        <v>534</v>
      </c>
      <c r="B224" s="195" t="str">
        <f>INDEX('Ref1'!$E:$E,MATCH(A224,'Ref1'!$A:$A,0))</f>
        <v>Rochford</v>
      </c>
      <c r="C224" s="195" t="str">
        <f>INDEX('Ref1'!$F:$F,MATCH($A224,'Ref1'!$A:$A,0))</f>
        <v>E1521</v>
      </c>
      <c r="D224" s="240" t="str">
        <f>INDEX('Ref1'!$G:$G,MATCH($A224,'Ref1'!$A:$A,0))</f>
        <v>E6115</v>
      </c>
      <c r="E224" s="225">
        <f>INDEX(InputsD!$D:$D,MATCH($A224,InputsD!$A:$A,0))</f>
        <v>0</v>
      </c>
      <c r="G224" s="167">
        <f>INDEX(InputsA!R:R,MATCH($A224,InputsA!$A:$A,0))*$A$5+$E224*$A$5</f>
        <v>0</v>
      </c>
      <c r="H224" s="167">
        <f>INDEX(InputsA!S:S,MATCH($A224,InputsA!$A:$A,0))*$A$5+$E224*$A$5</f>
        <v>0</v>
      </c>
      <c r="I224" s="167">
        <f>INDEX(InputsA!T:T,MATCH($A224,InputsA!$A:$A,0))*$A$5+$E224*$A$5</f>
        <v>0</v>
      </c>
      <c r="J224" s="167">
        <f>INDEX(InputsA!U:U,MATCH($A224,InputsA!$A:$A,0))*$A$5+$E224*$A$5</f>
        <v>0</v>
      </c>
      <c r="K224" s="167">
        <f>INDEX(InputsA!V:V,MATCH($A224,InputsA!$A:$A,0))*$A$5+$E224*$A$5</f>
        <v>0</v>
      </c>
      <c r="L224" s="167">
        <f>INDEX(InputsA!W:W,MATCH($A224,InputsA!$A:$A,0))*$A$5+$E224*$A$5</f>
        <v>0</v>
      </c>
      <c r="M224" s="167">
        <f>INDEX(InputsA!X:X,MATCH($A224,InputsA!$A:$A,0))*$A$5+$E224*$A$5</f>
        <v>0</v>
      </c>
      <c r="N224" s="171">
        <f t="shared" si="53"/>
        <v>0</v>
      </c>
      <c r="O224" s="167">
        <f t="shared" si="54"/>
        <v>0</v>
      </c>
      <c r="P224" s="167">
        <f t="shared" si="56"/>
        <v>0</v>
      </c>
      <c r="Q224" s="167">
        <f t="shared" si="57"/>
        <v>0</v>
      </c>
      <c r="R224" s="167">
        <f t="shared" si="58"/>
        <v>0</v>
      </c>
      <c r="S224" s="167">
        <f t="shared" si="59"/>
        <v>0</v>
      </c>
      <c r="T224" s="167">
        <f t="shared" si="60"/>
        <v>0</v>
      </c>
      <c r="U224" s="167">
        <f t="shared" si="61"/>
        <v>0</v>
      </c>
      <c r="V224" s="167">
        <f t="shared" si="62"/>
        <v>0</v>
      </c>
      <c r="W224" s="167">
        <f t="shared" si="63"/>
        <v>0</v>
      </c>
      <c r="X224" s="167">
        <f t="shared" si="64"/>
        <v>0</v>
      </c>
      <c r="Y224" s="167">
        <f t="shared" si="65"/>
        <v>0</v>
      </c>
      <c r="Z224" s="167">
        <f t="shared" si="66"/>
        <v>0</v>
      </c>
      <c r="AA224" s="167">
        <f t="shared" si="67"/>
        <v>0</v>
      </c>
      <c r="AB224" s="167">
        <f t="shared" si="68"/>
        <v>0</v>
      </c>
      <c r="AC224" s="167">
        <f t="shared" si="69"/>
        <v>0</v>
      </c>
      <c r="AD224" s="36"/>
      <c r="AE224" s="219">
        <f>INDEX(InputsB!AJ:AJ,MATCH($A224,InputsB!$A:$A,0))</f>
        <v>0</v>
      </c>
      <c r="AF224" s="219">
        <f>INDEX(InputsB!AK:AK,MATCH($A224,InputsB!$A:$A,0))</f>
        <v>0</v>
      </c>
      <c r="AG224" s="219">
        <f>INDEX(InputsB!AL:AL,MATCH($A224,InputsB!$A:$A,0))</f>
        <v>0</v>
      </c>
      <c r="AH224" s="219">
        <f>INDEX(InputsB!AM:AM,MATCH($A224,InputsB!$A:$A,0))</f>
        <v>0</v>
      </c>
      <c r="AI224" s="219">
        <f>INDEX(InputsB!AN:AN,MATCH($A224,InputsB!$A:$A,0))</f>
        <v>0</v>
      </c>
      <c r="AJ224" s="219">
        <f>INDEX(InputsB!AO:AO,MATCH($A224,InputsB!$A:$A,0))</f>
        <v>0</v>
      </c>
      <c r="AK224" s="219">
        <f>INDEX(InputsB!AP:AP,MATCH($A224,InputsB!$A:$A,0))</f>
        <v>0</v>
      </c>
      <c r="AL224" s="219">
        <f>INDEX(InputsB!AQ:AQ,MATCH($A224,InputsB!$A:$A,0))</f>
        <v>0</v>
      </c>
      <c r="AM224" s="219">
        <f>INDEX(InputsB!AR:AR,MATCH($A224,InputsB!$A:$A,0))</f>
        <v>0</v>
      </c>
      <c r="AN224" s="219">
        <f>INDEX(InputsB!AS:AS,MATCH($A224,InputsB!$A:$A,0))</f>
        <v>0</v>
      </c>
      <c r="AO224" s="219">
        <f>INDEX(InputsB!AT:AT,MATCH($A224,InputsB!$A:$A,0))</f>
        <v>0</v>
      </c>
      <c r="AP224" s="219">
        <f>INDEX(InputsB!AU:AU,MATCH($A224,InputsB!$A:$A,0))</f>
        <v>0</v>
      </c>
      <c r="AQ224" s="219">
        <f>INDEX(InputsB!AV:AV,MATCH($A224,InputsB!$A:$A,0))</f>
        <v>0</v>
      </c>
      <c r="AR224" s="219">
        <f>INDEX(InputsB!AW:AW,MATCH($A224,InputsB!$A:$A,0))</f>
        <v>0</v>
      </c>
      <c r="AS224" s="219">
        <f>INDEX(InputsB!AX:AX,MATCH($A224,InputsB!$A:$A,0))</f>
        <v>0</v>
      </c>
      <c r="AT224" s="219">
        <f>INDEX(InputsB!AY:AY,MATCH($A224,InputsB!$A:$A,0))</f>
        <v>0</v>
      </c>
      <c r="AU224" s="54"/>
      <c r="AV224" s="219">
        <f>INDEX(InputsC!$G:$G,MATCH($A224,InputsC!$A:$A,0))</f>
        <v>0</v>
      </c>
      <c r="AW224" s="219">
        <f t="shared" si="55"/>
        <v>0</v>
      </c>
    </row>
    <row r="225" spans="1:49">
      <c r="A225" s="195" t="s">
        <v>536</v>
      </c>
      <c r="B225" s="195" t="str">
        <f>INDEX('Ref1'!$E:$E,MATCH(A225,'Ref1'!$A:$A,0))</f>
        <v>Rossendale</v>
      </c>
      <c r="C225" s="195" t="str">
        <f>INDEX('Ref1'!$F:$F,MATCH($A225,'Ref1'!$A:$A,0))</f>
        <v>E2321</v>
      </c>
      <c r="D225" s="240" t="str">
        <f>INDEX('Ref1'!$G:$G,MATCH($A225,'Ref1'!$A:$A,0))</f>
        <v>E6123</v>
      </c>
      <c r="E225" s="225">
        <f>INDEX(InputsD!$D:$D,MATCH($A225,InputsD!$A:$A,0))</f>
        <v>0</v>
      </c>
      <c r="G225" s="167">
        <f>INDEX(InputsA!R:R,MATCH($A225,InputsA!$A:$A,0))*$A$5+$E225*$A$5</f>
        <v>0</v>
      </c>
      <c r="H225" s="167">
        <f>INDEX(InputsA!S:S,MATCH($A225,InputsA!$A:$A,0))*$A$5+$E225*$A$5</f>
        <v>0</v>
      </c>
      <c r="I225" s="167">
        <f>INDEX(InputsA!T:T,MATCH($A225,InputsA!$A:$A,0))*$A$5+$E225*$A$5</f>
        <v>0</v>
      </c>
      <c r="J225" s="167">
        <f>INDEX(InputsA!U:U,MATCH($A225,InputsA!$A:$A,0))*$A$5+$E225*$A$5</f>
        <v>0</v>
      </c>
      <c r="K225" s="167">
        <f>INDEX(InputsA!V:V,MATCH($A225,InputsA!$A:$A,0))*$A$5+$E225*$A$5</f>
        <v>0</v>
      </c>
      <c r="L225" s="167">
        <f>INDEX(InputsA!W:W,MATCH($A225,InputsA!$A:$A,0))*$A$5+$E225*$A$5</f>
        <v>0</v>
      </c>
      <c r="M225" s="167">
        <f>INDEX(InputsA!X:X,MATCH($A225,InputsA!$A:$A,0))*$A$5+$E225*$A$5</f>
        <v>0</v>
      </c>
      <c r="N225" s="171">
        <f t="shared" si="53"/>
        <v>0</v>
      </c>
      <c r="O225" s="167">
        <f t="shared" si="54"/>
        <v>0</v>
      </c>
      <c r="P225" s="167">
        <f t="shared" si="56"/>
        <v>0</v>
      </c>
      <c r="Q225" s="167">
        <f t="shared" si="57"/>
        <v>0</v>
      </c>
      <c r="R225" s="167">
        <f t="shared" si="58"/>
        <v>0</v>
      </c>
      <c r="S225" s="167">
        <f t="shared" si="59"/>
        <v>0</v>
      </c>
      <c r="T225" s="167">
        <f t="shared" si="60"/>
        <v>0</v>
      </c>
      <c r="U225" s="167">
        <f t="shared" si="61"/>
        <v>0</v>
      </c>
      <c r="V225" s="167">
        <f t="shared" si="62"/>
        <v>0</v>
      </c>
      <c r="W225" s="167">
        <f t="shared" si="63"/>
        <v>0</v>
      </c>
      <c r="X225" s="167">
        <f t="shared" si="64"/>
        <v>0</v>
      </c>
      <c r="Y225" s="167">
        <f t="shared" si="65"/>
        <v>0</v>
      </c>
      <c r="Z225" s="167">
        <f t="shared" si="66"/>
        <v>0</v>
      </c>
      <c r="AA225" s="167">
        <f t="shared" si="67"/>
        <v>0</v>
      </c>
      <c r="AB225" s="167">
        <f t="shared" si="68"/>
        <v>0</v>
      </c>
      <c r="AC225" s="167">
        <f t="shared" si="69"/>
        <v>0</v>
      </c>
      <c r="AD225" s="36"/>
      <c r="AE225" s="219">
        <f>INDEX(InputsB!AJ:AJ,MATCH($A225,InputsB!$A:$A,0))</f>
        <v>0</v>
      </c>
      <c r="AF225" s="219">
        <f>INDEX(InputsB!AK:AK,MATCH($A225,InputsB!$A:$A,0))</f>
        <v>0</v>
      </c>
      <c r="AG225" s="219">
        <f>INDEX(InputsB!AL:AL,MATCH($A225,InputsB!$A:$A,0))</f>
        <v>0</v>
      </c>
      <c r="AH225" s="219">
        <f>INDEX(InputsB!AM:AM,MATCH($A225,InputsB!$A:$A,0))</f>
        <v>0</v>
      </c>
      <c r="AI225" s="219">
        <f>INDEX(InputsB!AN:AN,MATCH($A225,InputsB!$A:$A,0))</f>
        <v>0</v>
      </c>
      <c r="AJ225" s="219">
        <f>INDEX(InputsB!AO:AO,MATCH($A225,InputsB!$A:$A,0))</f>
        <v>0</v>
      </c>
      <c r="AK225" s="219">
        <f>INDEX(InputsB!AP:AP,MATCH($A225,InputsB!$A:$A,0))</f>
        <v>0</v>
      </c>
      <c r="AL225" s="219">
        <f>INDEX(InputsB!AQ:AQ,MATCH($A225,InputsB!$A:$A,0))</f>
        <v>0</v>
      </c>
      <c r="AM225" s="219">
        <f>INDEX(InputsB!AR:AR,MATCH($A225,InputsB!$A:$A,0))</f>
        <v>0</v>
      </c>
      <c r="AN225" s="219">
        <f>INDEX(InputsB!AS:AS,MATCH($A225,InputsB!$A:$A,0))</f>
        <v>0</v>
      </c>
      <c r="AO225" s="219">
        <f>INDEX(InputsB!AT:AT,MATCH($A225,InputsB!$A:$A,0))</f>
        <v>0</v>
      </c>
      <c r="AP225" s="219">
        <f>INDEX(InputsB!AU:AU,MATCH($A225,InputsB!$A:$A,0))</f>
        <v>0</v>
      </c>
      <c r="AQ225" s="219">
        <f>INDEX(InputsB!AV:AV,MATCH($A225,InputsB!$A:$A,0))</f>
        <v>0</v>
      </c>
      <c r="AR225" s="219">
        <f>INDEX(InputsB!AW:AW,MATCH($A225,InputsB!$A:$A,0))</f>
        <v>0</v>
      </c>
      <c r="AS225" s="219">
        <f>INDEX(InputsB!AX:AX,MATCH($A225,InputsB!$A:$A,0))</f>
        <v>0</v>
      </c>
      <c r="AT225" s="219">
        <f>INDEX(InputsB!AY:AY,MATCH($A225,InputsB!$A:$A,0))</f>
        <v>0</v>
      </c>
      <c r="AU225" s="54"/>
      <c r="AV225" s="219">
        <f>INDEX(InputsC!$G:$G,MATCH($A225,InputsC!$A:$A,0))</f>
        <v>0</v>
      </c>
      <c r="AW225" s="219">
        <f t="shared" si="55"/>
        <v>0</v>
      </c>
    </row>
    <row r="226" spans="1:49">
      <c r="A226" s="195" t="s">
        <v>538</v>
      </c>
      <c r="B226" s="195" t="str">
        <f>INDEX('Ref1'!$E:$E,MATCH(A226,'Ref1'!$A:$A,0))</f>
        <v>Rother</v>
      </c>
      <c r="C226" s="195" t="str">
        <f>INDEX('Ref1'!$F:$F,MATCH($A226,'Ref1'!$A:$A,0))</f>
        <v>E1421</v>
      </c>
      <c r="D226" s="240" t="str">
        <f>INDEX('Ref1'!$G:$G,MATCH($A226,'Ref1'!$A:$A,0))</f>
        <v>E6114</v>
      </c>
      <c r="E226" s="225">
        <f>INDEX(InputsD!$D:$D,MATCH($A226,InputsD!$A:$A,0))</f>
        <v>0</v>
      </c>
      <c r="G226" s="167">
        <f>INDEX(InputsA!R:R,MATCH($A226,InputsA!$A:$A,0))*$A$5+$E226*$A$5</f>
        <v>0</v>
      </c>
      <c r="H226" s="167">
        <f>INDEX(InputsA!S:S,MATCH($A226,InputsA!$A:$A,0))*$A$5+$E226*$A$5</f>
        <v>0</v>
      </c>
      <c r="I226" s="167">
        <f>INDEX(InputsA!T:T,MATCH($A226,InputsA!$A:$A,0))*$A$5+$E226*$A$5</f>
        <v>0</v>
      </c>
      <c r="J226" s="167">
        <f>INDEX(InputsA!U:U,MATCH($A226,InputsA!$A:$A,0))*$A$5+$E226*$A$5</f>
        <v>0</v>
      </c>
      <c r="K226" s="167">
        <f>INDEX(InputsA!V:V,MATCH($A226,InputsA!$A:$A,0))*$A$5+$E226*$A$5</f>
        <v>0</v>
      </c>
      <c r="L226" s="167">
        <f>INDEX(InputsA!W:W,MATCH($A226,InputsA!$A:$A,0))*$A$5+$E226*$A$5</f>
        <v>0</v>
      </c>
      <c r="M226" s="167">
        <f>INDEX(InputsA!X:X,MATCH($A226,InputsA!$A:$A,0))*$A$5+$E226*$A$5</f>
        <v>0</v>
      </c>
      <c r="N226" s="171">
        <f t="shared" si="53"/>
        <v>0</v>
      </c>
      <c r="O226" s="167">
        <f t="shared" si="54"/>
        <v>0</v>
      </c>
      <c r="P226" s="167">
        <f t="shared" si="56"/>
        <v>0</v>
      </c>
      <c r="Q226" s="167">
        <f t="shared" si="57"/>
        <v>0</v>
      </c>
      <c r="R226" s="167">
        <f t="shared" si="58"/>
        <v>0</v>
      </c>
      <c r="S226" s="167">
        <f t="shared" si="59"/>
        <v>0</v>
      </c>
      <c r="T226" s="167">
        <f t="shared" si="60"/>
        <v>0</v>
      </c>
      <c r="U226" s="167">
        <f t="shared" si="61"/>
        <v>0</v>
      </c>
      <c r="V226" s="167">
        <f t="shared" si="62"/>
        <v>0</v>
      </c>
      <c r="W226" s="167">
        <f t="shared" si="63"/>
        <v>0</v>
      </c>
      <c r="X226" s="167">
        <f t="shared" si="64"/>
        <v>0</v>
      </c>
      <c r="Y226" s="167">
        <f t="shared" si="65"/>
        <v>0</v>
      </c>
      <c r="Z226" s="167">
        <f t="shared" si="66"/>
        <v>0</v>
      </c>
      <c r="AA226" s="167">
        <f t="shared" si="67"/>
        <v>0</v>
      </c>
      <c r="AB226" s="167">
        <f t="shared" si="68"/>
        <v>0</v>
      </c>
      <c r="AC226" s="167">
        <f t="shared" si="69"/>
        <v>0</v>
      </c>
      <c r="AD226" s="36"/>
      <c r="AE226" s="219">
        <f>INDEX(InputsB!AJ:AJ,MATCH($A226,InputsB!$A:$A,0))</f>
        <v>0</v>
      </c>
      <c r="AF226" s="219">
        <f>INDEX(InputsB!AK:AK,MATCH($A226,InputsB!$A:$A,0))</f>
        <v>0</v>
      </c>
      <c r="AG226" s="219">
        <f>INDEX(InputsB!AL:AL,MATCH($A226,InputsB!$A:$A,0))</f>
        <v>0</v>
      </c>
      <c r="AH226" s="219">
        <f>INDEX(InputsB!AM:AM,MATCH($A226,InputsB!$A:$A,0))</f>
        <v>0</v>
      </c>
      <c r="AI226" s="219">
        <f>INDEX(InputsB!AN:AN,MATCH($A226,InputsB!$A:$A,0))</f>
        <v>0</v>
      </c>
      <c r="AJ226" s="219">
        <f>INDEX(InputsB!AO:AO,MATCH($A226,InputsB!$A:$A,0))</f>
        <v>0</v>
      </c>
      <c r="AK226" s="219">
        <f>INDEX(InputsB!AP:AP,MATCH($A226,InputsB!$A:$A,0))</f>
        <v>0</v>
      </c>
      <c r="AL226" s="219">
        <f>INDEX(InputsB!AQ:AQ,MATCH($A226,InputsB!$A:$A,0))</f>
        <v>0</v>
      </c>
      <c r="AM226" s="219">
        <f>INDEX(InputsB!AR:AR,MATCH($A226,InputsB!$A:$A,0))</f>
        <v>0</v>
      </c>
      <c r="AN226" s="219">
        <f>INDEX(InputsB!AS:AS,MATCH($A226,InputsB!$A:$A,0))</f>
        <v>0</v>
      </c>
      <c r="AO226" s="219">
        <f>INDEX(InputsB!AT:AT,MATCH($A226,InputsB!$A:$A,0))</f>
        <v>0</v>
      </c>
      <c r="AP226" s="219">
        <f>INDEX(InputsB!AU:AU,MATCH($A226,InputsB!$A:$A,0))</f>
        <v>0</v>
      </c>
      <c r="AQ226" s="219">
        <f>INDEX(InputsB!AV:AV,MATCH($A226,InputsB!$A:$A,0))</f>
        <v>0</v>
      </c>
      <c r="AR226" s="219">
        <f>INDEX(InputsB!AW:AW,MATCH($A226,InputsB!$A:$A,0))</f>
        <v>0</v>
      </c>
      <c r="AS226" s="219">
        <f>INDEX(InputsB!AX:AX,MATCH($A226,InputsB!$A:$A,0))</f>
        <v>0</v>
      </c>
      <c r="AT226" s="219">
        <f>INDEX(InputsB!AY:AY,MATCH($A226,InputsB!$A:$A,0))</f>
        <v>0</v>
      </c>
      <c r="AU226" s="54"/>
      <c r="AV226" s="219">
        <f>INDEX(InputsC!$G:$G,MATCH($A226,InputsC!$A:$A,0))</f>
        <v>0</v>
      </c>
      <c r="AW226" s="219">
        <f t="shared" si="55"/>
        <v>0</v>
      </c>
    </row>
    <row r="227" spans="1:49">
      <c r="A227" s="195" t="s">
        <v>540</v>
      </c>
      <c r="B227" s="195" t="str">
        <f>INDEX('Ref1'!$E:$E,MATCH(A227,'Ref1'!$A:$A,0))</f>
        <v>Rotherham</v>
      </c>
      <c r="C227" s="195" t="str">
        <f>INDEX('Ref1'!$F:$F,MATCH($A227,'Ref1'!$A:$A,0))</f>
        <v>NA</v>
      </c>
      <c r="D227" s="240" t="str">
        <f>INDEX('Ref1'!$G:$G,MATCH($A227,'Ref1'!$A:$A,0))</f>
        <v>E6144</v>
      </c>
      <c r="E227" s="225">
        <f>INDEX(InputsD!$D:$D,MATCH($A227,InputsD!$A:$A,0))</f>
        <v>0</v>
      </c>
      <c r="G227" s="167">
        <f>INDEX(InputsA!R:R,MATCH($A227,InputsA!$A:$A,0))*$A$5+$E227*$A$5</f>
        <v>0</v>
      </c>
      <c r="H227" s="167">
        <f>INDEX(InputsA!S:S,MATCH($A227,InputsA!$A:$A,0))*$A$5+$E227*$A$5</f>
        <v>0</v>
      </c>
      <c r="I227" s="167">
        <f>INDEX(InputsA!T:T,MATCH($A227,InputsA!$A:$A,0))*$A$5+$E227*$A$5</f>
        <v>0</v>
      </c>
      <c r="J227" s="167">
        <f>INDEX(InputsA!U:U,MATCH($A227,InputsA!$A:$A,0))*$A$5+$E227*$A$5</f>
        <v>0</v>
      </c>
      <c r="K227" s="167">
        <f>INDEX(InputsA!V:V,MATCH($A227,InputsA!$A:$A,0))*$A$5+$E227*$A$5</f>
        <v>0</v>
      </c>
      <c r="L227" s="167">
        <f>INDEX(InputsA!W:W,MATCH($A227,InputsA!$A:$A,0))*$A$5+$E227*$A$5</f>
        <v>0</v>
      </c>
      <c r="M227" s="167">
        <f>INDEX(InputsA!X:X,MATCH($A227,InputsA!$A:$A,0))*$A$5+$E227*$A$5</f>
        <v>0</v>
      </c>
      <c r="N227" s="171">
        <f t="shared" si="53"/>
        <v>0</v>
      </c>
      <c r="O227" s="167">
        <f t="shared" si="54"/>
        <v>0</v>
      </c>
      <c r="P227" s="167">
        <f t="shared" si="56"/>
        <v>0</v>
      </c>
      <c r="Q227" s="167">
        <f t="shared" si="57"/>
        <v>0</v>
      </c>
      <c r="R227" s="167">
        <f t="shared" si="58"/>
        <v>0</v>
      </c>
      <c r="S227" s="167">
        <f t="shared" si="59"/>
        <v>0</v>
      </c>
      <c r="T227" s="167">
        <f t="shared" si="60"/>
        <v>0</v>
      </c>
      <c r="U227" s="167">
        <f t="shared" si="61"/>
        <v>0</v>
      </c>
      <c r="V227" s="167">
        <f t="shared" si="62"/>
        <v>0</v>
      </c>
      <c r="W227" s="167">
        <f t="shared" si="63"/>
        <v>0</v>
      </c>
      <c r="X227" s="167">
        <f t="shared" si="64"/>
        <v>0</v>
      </c>
      <c r="Y227" s="167">
        <f t="shared" si="65"/>
        <v>0</v>
      </c>
      <c r="Z227" s="167">
        <f t="shared" si="66"/>
        <v>0</v>
      </c>
      <c r="AA227" s="167">
        <f t="shared" si="67"/>
        <v>0</v>
      </c>
      <c r="AB227" s="167">
        <f t="shared" si="68"/>
        <v>0</v>
      </c>
      <c r="AC227" s="167">
        <f t="shared" si="69"/>
        <v>0</v>
      </c>
      <c r="AD227" s="36"/>
      <c r="AE227" s="219">
        <f>INDEX(InputsB!AJ:AJ,MATCH($A227,InputsB!$A:$A,0))</f>
        <v>0</v>
      </c>
      <c r="AF227" s="219">
        <f>INDEX(InputsB!AK:AK,MATCH($A227,InputsB!$A:$A,0))</f>
        <v>0</v>
      </c>
      <c r="AG227" s="219">
        <f>INDEX(InputsB!AL:AL,MATCH($A227,InputsB!$A:$A,0))</f>
        <v>0</v>
      </c>
      <c r="AH227" s="219">
        <f>INDEX(InputsB!AM:AM,MATCH($A227,InputsB!$A:$A,0))</f>
        <v>0</v>
      </c>
      <c r="AI227" s="219">
        <f>INDEX(InputsB!AN:AN,MATCH($A227,InputsB!$A:$A,0))</f>
        <v>0</v>
      </c>
      <c r="AJ227" s="219">
        <f>INDEX(InputsB!AO:AO,MATCH($A227,InputsB!$A:$A,0))</f>
        <v>0</v>
      </c>
      <c r="AK227" s="219">
        <f>INDEX(InputsB!AP:AP,MATCH($A227,InputsB!$A:$A,0))</f>
        <v>0</v>
      </c>
      <c r="AL227" s="219">
        <f>INDEX(InputsB!AQ:AQ,MATCH($A227,InputsB!$A:$A,0))</f>
        <v>0</v>
      </c>
      <c r="AM227" s="219">
        <f>INDEX(InputsB!AR:AR,MATCH($A227,InputsB!$A:$A,0))</f>
        <v>0</v>
      </c>
      <c r="AN227" s="219">
        <f>INDEX(InputsB!AS:AS,MATCH($A227,InputsB!$A:$A,0))</f>
        <v>0</v>
      </c>
      <c r="AO227" s="219">
        <f>INDEX(InputsB!AT:AT,MATCH($A227,InputsB!$A:$A,0))</f>
        <v>0</v>
      </c>
      <c r="AP227" s="219">
        <f>INDEX(InputsB!AU:AU,MATCH($A227,InputsB!$A:$A,0))</f>
        <v>0</v>
      </c>
      <c r="AQ227" s="219">
        <f>INDEX(InputsB!AV:AV,MATCH($A227,InputsB!$A:$A,0))</f>
        <v>0</v>
      </c>
      <c r="AR227" s="219">
        <f>INDEX(InputsB!AW:AW,MATCH($A227,InputsB!$A:$A,0))</f>
        <v>0</v>
      </c>
      <c r="AS227" s="219">
        <f>INDEX(InputsB!AX:AX,MATCH($A227,InputsB!$A:$A,0))</f>
        <v>0</v>
      </c>
      <c r="AT227" s="219">
        <f>INDEX(InputsB!AY:AY,MATCH($A227,InputsB!$A:$A,0))</f>
        <v>0</v>
      </c>
      <c r="AU227" s="54"/>
      <c r="AV227" s="219">
        <f>INDEX(InputsC!$G:$G,MATCH($A227,InputsC!$A:$A,0))</f>
        <v>0</v>
      </c>
      <c r="AW227" s="219">
        <f t="shared" si="55"/>
        <v>0</v>
      </c>
    </row>
    <row r="228" spans="1:49">
      <c r="A228" s="195" t="s">
        <v>542</v>
      </c>
      <c r="B228" s="195" t="str">
        <f>INDEX('Ref1'!$E:$E,MATCH(A228,'Ref1'!$A:$A,0))</f>
        <v>Rugby</v>
      </c>
      <c r="C228" s="195" t="str">
        <f>INDEX('Ref1'!$F:$F,MATCH($A228,'Ref1'!$A:$A,0))</f>
        <v>E3720</v>
      </c>
      <c r="D228" s="240" t="str">
        <f>INDEX('Ref1'!$G:$G,MATCH($A228,'Ref1'!$A:$A,0))</f>
        <v>NA</v>
      </c>
      <c r="E228" s="225">
        <f>INDEX(InputsD!$D:$D,MATCH($A228,InputsD!$A:$A,0))</f>
        <v>0</v>
      </c>
      <c r="G228" s="167">
        <f>INDEX(InputsA!R:R,MATCH($A228,InputsA!$A:$A,0))*$A$5+$E228*$A$5</f>
        <v>0</v>
      </c>
      <c r="H228" s="167">
        <f>INDEX(InputsA!S:S,MATCH($A228,InputsA!$A:$A,0))*$A$5+$E228*$A$5</f>
        <v>0</v>
      </c>
      <c r="I228" s="167">
        <f>INDEX(InputsA!T:T,MATCH($A228,InputsA!$A:$A,0))*$A$5+$E228*$A$5</f>
        <v>0</v>
      </c>
      <c r="J228" s="167">
        <f>INDEX(InputsA!U:U,MATCH($A228,InputsA!$A:$A,0))*$A$5+$E228*$A$5</f>
        <v>0</v>
      </c>
      <c r="K228" s="167">
        <f>INDEX(InputsA!V:V,MATCH($A228,InputsA!$A:$A,0))*$A$5+$E228*$A$5</f>
        <v>0</v>
      </c>
      <c r="L228" s="167">
        <f>INDEX(InputsA!W:W,MATCH($A228,InputsA!$A:$A,0))*$A$5+$E228*$A$5</f>
        <v>0</v>
      </c>
      <c r="M228" s="167">
        <f>INDEX(InputsA!X:X,MATCH($A228,InputsA!$A:$A,0))*$A$5+$E228*$A$5</f>
        <v>0</v>
      </c>
      <c r="N228" s="171">
        <f t="shared" si="53"/>
        <v>0</v>
      </c>
      <c r="O228" s="167">
        <f t="shared" si="54"/>
        <v>0</v>
      </c>
      <c r="P228" s="167">
        <f t="shared" si="56"/>
        <v>0</v>
      </c>
      <c r="Q228" s="167">
        <f t="shared" si="57"/>
        <v>0</v>
      </c>
      <c r="R228" s="167">
        <f t="shared" si="58"/>
        <v>0</v>
      </c>
      <c r="S228" s="167">
        <f t="shared" si="59"/>
        <v>0</v>
      </c>
      <c r="T228" s="167">
        <f t="shared" si="60"/>
        <v>0</v>
      </c>
      <c r="U228" s="167">
        <f t="shared" si="61"/>
        <v>0</v>
      </c>
      <c r="V228" s="167">
        <f t="shared" si="62"/>
        <v>0</v>
      </c>
      <c r="W228" s="167">
        <f t="shared" si="63"/>
        <v>0</v>
      </c>
      <c r="X228" s="167">
        <f t="shared" si="64"/>
        <v>0</v>
      </c>
      <c r="Y228" s="167">
        <f t="shared" si="65"/>
        <v>0</v>
      </c>
      <c r="Z228" s="167">
        <f t="shared" si="66"/>
        <v>0</v>
      </c>
      <c r="AA228" s="167">
        <f t="shared" si="67"/>
        <v>0</v>
      </c>
      <c r="AB228" s="167">
        <f t="shared" si="68"/>
        <v>0</v>
      </c>
      <c r="AC228" s="167">
        <f t="shared" si="69"/>
        <v>0</v>
      </c>
      <c r="AD228" s="36"/>
      <c r="AE228" s="219">
        <f>INDEX(InputsB!AJ:AJ,MATCH($A228,InputsB!$A:$A,0))</f>
        <v>0</v>
      </c>
      <c r="AF228" s="219">
        <f>INDEX(InputsB!AK:AK,MATCH($A228,InputsB!$A:$A,0))</f>
        <v>0</v>
      </c>
      <c r="AG228" s="219">
        <f>INDEX(InputsB!AL:AL,MATCH($A228,InputsB!$A:$A,0))</f>
        <v>0</v>
      </c>
      <c r="AH228" s="219">
        <f>INDEX(InputsB!AM:AM,MATCH($A228,InputsB!$A:$A,0))</f>
        <v>0</v>
      </c>
      <c r="AI228" s="219">
        <f>INDEX(InputsB!AN:AN,MATCH($A228,InputsB!$A:$A,0))</f>
        <v>0</v>
      </c>
      <c r="AJ228" s="219">
        <f>INDEX(InputsB!AO:AO,MATCH($A228,InputsB!$A:$A,0))</f>
        <v>0</v>
      </c>
      <c r="AK228" s="219">
        <f>INDEX(InputsB!AP:AP,MATCH($A228,InputsB!$A:$A,0))</f>
        <v>0</v>
      </c>
      <c r="AL228" s="219">
        <f>INDEX(InputsB!AQ:AQ,MATCH($A228,InputsB!$A:$A,0))</f>
        <v>0</v>
      </c>
      <c r="AM228" s="219">
        <f>INDEX(InputsB!AR:AR,MATCH($A228,InputsB!$A:$A,0))</f>
        <v>0</v>
      </c>
      <c r="AN228" s="219">
        <f>INDEX(InputsB!AS:AS,MATCH($A228,InputsB!$A:$A,0))</f>
        <v>0</v>
      </c>
      <c r="AO228" s="219">
        <f>INDEX(InputsB!AT:AT,MATCH($A228,InputsB!$A:$A,0))</f>
        <v>0</v>
      </c>
      <c r="AP228" s="219">
        <f>INDEX(InputsB!AU:AU,MATCH($A228,InputsB!$A:$A,0))</f>
        <v>0</v>
      </c>
      <c r="AQ228" s="219">
        <f>INDEX(InputsB!AV:AV,MATCH($A228,InputsB!$A:$A,0))</f>
        <v>0</v>
      </c>
      <c r="AR228" s="219">
        <f>INDEX(InputsB!AW:AW,MATCH($A228,InputsB!$A:$A,0))</f>
        <v>0</v>
      </c>
      <c r="AS228" s="219">
        <f>INDEX(InputsB!AX:AX,MATCH($A228,InputsB!$A:$A,0))</f>
        <v>0</v>
      </c>
      <c r="AT228" s="219">
        <f>INDEX(InputsB!AY:AY,MATCH($A228,InputsB!$A:$A,0))</f>
        <v>0</v>
      </c>
      <c r="AU228" s="54"/>
      <c r="AV228" s="219">
        <f>INDEX(InputsC!$G:$G,MATCH($A228,InputsC!$A:$A,0))</f>
        <v>0</v>
      </c>
      <c r="AW228" s="219">
        <f t="shared" si="55"/>
        <v>0</v>
      </c>
    </row>
    <row r="229" spans="1:49">
      <c r="A229" s="195" t="s">
        <v>544</v>
      </c>
      <c r="B229" s="195" t="str">
        <f>INDEX('Ref1'!$E:$E,MATCH(A229,'Ref1'!$A:$A,0))</f>
        <v>Runnymede</v>
      </c>
      <c r="C229" s="195" t="str">
        <f>INDEX('Ref1'!$F:$F,MATCH($A229,'Ref1'!$A:$A,0))</f>
        <v>E3620</v>
      </c>
      <c r="D229" s="240" t="str">
        <f>INDEX('Ref1'!$G:$G,MATCH($A229,'Ref1'!$A:$A,0))</f>
        <v>NA</v>
      </c>
      <c r="E229" s="225">
        <f>INDEX(InputsD!$D:$D,MATCH($A229,InputsD!$A:$A,0))</f>
        <v>0</v>
      </c>
      <c r="G229" s="167">
        <f>INDEX(InputsA!R:R,MATCH($A229,InputsA!$A:$A,0))*$A$5+$E229*$A$5</f>
        <v>0</v>
      </c>
      <c r="H229" s="167">
        <f>INDEX(InputsA!S:S,MATCH($A229,InputsA!$A:$A,0))*$A$5+$E229*$A$5</f>
        <v>0</v>
      </c>
      <c r="I229" s="167">
        <f>INDEX(InputsA!T:T,MATCH($A229,InputsA!$A:$A,0))*$A$5+$E229*$A$5</f>
        <v>0</v>
      </c>
      <c r="J229" s="167">
        <f>INDEX(InputsA!U:U,MATCH($A229,InputsA!$A:$A,0))*$A$5+$E229*$A$5</f>
        <v>0</v>
      </c>
      <c r="K229" s="167">
        <f>INDEX(InputsA!V:V,MATCH($A229,InputsA!$A:$A,0))*$A$5+$E229*$A$5</f>
        <v>0</v>
      </c>
      <c r="L229" s="167">
        <f>INDEX(InputsA!W:W,MATCH($A229,InputsA!$A:$A,0))*$A$5+$E229*$A$5</f>
        <v>0</v>
      </c>
      <c r="M229" s="167">
        <f>INDEX(InputsA!X:X,MATCH($A229,InputsA!$A:$A,0))*$A$5+$E229*$A$5</f>
        <v>0</v>
      </c>
      <c r="N229" s="171">
        <f t="shared" si="53"/>
        <v>0</v>
      </c>
      <c r="O229" s="167">
        <f t="shared" si="54"/>
        <v>0</v>
      </c>
      <c r="P229" s="167">
        <f t="shared" si="56"/>
        <v>0</v>
      </c>
      <c r="Q229" s="167">
        <f t="shared" si="57"/>
        <v>0</v>
      </c>
      <c r="R229" s="167">
        <f t="shared" si="58"/>
        <v>0</v>
      </c>
      <c r="S229" s="167">
        <f t="shared" si="59"/>
        <v>0</v>
      </c>
      <c r="T229" s="167">
        <f t="shared" si="60"/>
        <v>0</v>
      </c>
      <c r="U229" s="167">
        <f t="shared" si="61"/>
        <v>0</v>
      </c>
      <c r="V229" s="167">
        <f t="shared" si="62"/>
        <v>0</v>
      </c>
      <c r="W229" s="167">
        <f t="shared" si="63"/>
        <v>0</v>
      </c>
      <c r="X229" s="167">
        <f t="shared" si="64"/>
        <v>0</v>
      </c>
      <c r="Y229" s="167">
        <f t="shared" si="65"/>
        <v>0</v>
      </c>
      <c r="Z229" s="167">
        <f t="shared" si="66"/>
        <v>0</v>
      </c>
      <c r="AA229" s="167">
        <f t="shared" si="67"/>
        <v>0</v>
      </c>
      <c r="AB229" s="167">
        <f t="shared" si="68"/>
        <v>0</v>
      </c>
      <c r="AC229" s="167">
        <f t="shared" si="69"/>
        <v>0</v>
      </c>
      <c r="AD229" s="36"/>
      <c r="AE229" s="219">
        <f>INDEX(InputsB!AJ:AJ,MATCH($A229,InputsB!$A:$A,0))</f>
        <v>0</v>
      </c>
      <c r="AF229" s="219">
        <f>INDEX(InputsB!AK:AK,MATCH($A229,InputsB!$A:$A,0))</f>
        <v>0</v>
      </c>
      <c r="AG229" s="219">
        <f>INDEX(InputsB!AL:AL,MATCH($A229,InputsB!$A:$A,0))</f>
        <v>0</v>
      </c>
      <c r="AH229" s="219">
        <f>INDEX(InputsB!AM:AM,MATCH($A229,InputsB!$A:$A,0))</f>
        <v>0</v>
      </c>
      <c r="AI229" s="219">
        <f>INDEX(InputsB!AN:AN,MATCH($A229,InputsB!$A:$A,0))</f>
        <v>0</v>
      </c>
      <c r="AJ229" s="219">
        <f>INDEX(InputsB!AO:AO,MATCH($A229,InputsB!$A:$A,0))</f>
        <v>0</v>
      </c>
      <c r="AK229" s="219">
        <f>INDEX(InputsB!AP:AP,MATCH($A229,InputsB!$A:$A,0))</f>
        <v>0</v>
      </c>
      <c r="AL229" s="219">
        <f>INDEX(InputsB!AQ:AQ,MATCH($A229,InputsB!$A:$A,0))</f>
        <v>0</v>
      </c>
      <c r="AM229" s="219">
        <f>INDEX(InputsB!AR:AR,MATCH($A229,InputsB!$A:$A,0))</f>
        <v>0</v>
      </c>
      <c r="AN229" s="219">
        <f>INDEX(InputsB!AS:AS,MATCH($A229,InputsB!$A:$A,0))</f>
        <v>0</v>
      </c>
      <c r="AO229" s="219">
        <f>INDEX(InputsB!AT:AT,MATCH($A229,InputsB!$A:$A,0))</f>
        <v>0</v>
      </c>
      <c r="AP229" s="219">
        <f>INDEX(InputsB!AU:AU,MATCH($A229,InputsB!$A:$A,0))</f>
        <v>0</v>
      </c>
      <c r="AQ229" s="219">
        <f>INDEX(InputsB!AV:AV,MATCH($A229,InputsB!$A:$A,0))</f>
        <v>0</v>
      </c>
      <c r="AR229" s="219">
        <f>INDEX(InputsB!AW:AW,MATCH($A229,InputsB!$A:$A,0))</f>
        <v>0</v>
      </c>
      <c r="AS229" s="219">
        <f>INDEX(InputsB!AX:AX,MATCH($A229,InputsB!$A:$A,0))</f>
        <v>0</v>
      </c>
      <c r="AT229" s="219">
        <f>INDEX(InputsB!AY:AY,MATCH($A229,InputsB!$A:$A,0))</f>
        <v>0</v>
      </c>
      <c r="AU229" s="54"/>
      <c r="AV229" s="219">
        <f>INDEX(InputsC!$G:$G,MATCH($A229,InputsC!$A:$A,0))</f>
        <v>0</v>
      </c>
      <c r="AW229" s="219">
        <f t="shared" si="55"/>
        <v>0</v>
      </c>
    </row>
    <row r="230" spans="1:49">
      <c r="A230" s="195" t="s">
        <v>546</v>
      </c>
      <c r="B230" s="195" t="str">
        <f>INDEX('Ref1'!$E:$E,MATCH(A230,'Ref1'!$A:$A,0))</f>
        <v>Rushcliffe</v>
      </c>
      <c r="C230" s="195" t="str">
        <f>INDEX('Ref1'!$F:$F,MATCH($A230,'Ref1'!$A:$A,0))</f>
        <v>E3021</v>
      </c>
      <c r="D230" s="240" t="str">
        <f>INDEX('Ref1'!$G:$G,MATCH($A230,'Ref1'!$A:$A,0))</f>
        <v>E6130</v>
      </c>
      <c r="E230" s="225">
        <f>INDEX(InputsD!$D:$D,MATCH($A230,InputsD!$A:$A,0))</f>
        <v>0</v>
      </c>
      <c r="G230" s="167">
        <f>INDEX(InputsA!R:R,MATCH($A230,InputsA!$A:$A,0))*$A$5+$E230*$A$5</f>
        <v>0</v>
      </c>
      <c r="H230" s="167">
        <f>INDEX(InputsA!S:S,MATCH($A230,InputsA!$A:$A,0))*$A$5+$E230*$A$5</f>
        <v>0</v>
      </c>
      <c r="I230" s="167">
        <f>INDEX(InputsA!T:T,MATCH($A230,InputsA!$A:$A,0))*$A$5+$E230*$A$5</f>
        <v>0</v>
      </c>
      <c r="J230" s="167">
        <f>INDEX(InputsA!U:U,MATCH($A230,InputsA!$A:$A,0))*$A$5+$E230*$A$5</f>
        <v>0</v>
      </c>
      <c r="K230" s="167">
        <f>INDEX(InputsA!V:V,MATCH($A230,InputsA!$A:$A,0))*$A$5+$E230*$A$5</f>
        <v>0</v>
      </c>
      <c r="L230" s="167">
        <f>INDEX(InputsA!W:W,MATCH($A230,InputsA!$A:$A,0))*$A$5+$E230*$A$5</f>
        <v>0</v>
      </c>
      <c r="M230" s="167">
        <f>INDEX(InputsA!X:X,MATCH($A230,InputsA!$A:$A,0))*$A$5+$E230*$A$5</f>
        <v>0</v>
      </c>
      <c r="N230" s="171">
        <f t="shared" si="53"/>
        <v>0</v>
      </c>
      <c r="O230" s="167">
        <f t="shared" si="54"/>
        <v>0</v>
      </c>
      <c r="P230" s="167">
        <f t="shared" si="56"/>
        <v>0</v>
      </c>
      <c r="Q230" s="167">
        <f t="shared" si="57"/>
        <v>0</v>
      </c>
      <c r="R230" s="167">
        <f t="shared" si="58"/>
        <v>0</v>
      </c>
      <c r="S230" s="167">
        <f t="shared" si="59"/>
        <v>0</v>
      </c>
      <c r="T230" s="167">
        <f t="shared" si="60"/>
        <v>0</v>
      </c>
      <c r="U230" s="167">
        <f t="shared" si="61"/>
        <v>0</v>
      </c>
      <c r="V230" s="167">
        <f t="shared" si="62"/>
        <v>0</v>
      </c>
      <c r="W230" s="167">
        <f t="shared" si="63"/>
        <v>0</v>
      </c>
      <c r="X230" s="167">
        <f t="shared" si="64"/>
        <v>0</v>
      </c>
      <c r="Y230" s="167">
        <f t="shared" si="65"/>
        <v>0</v>
      </c>
      <c r="Z230" s="167">
        <f t="shared" si="66"/>
        <v>0</v>
      </c>
      <c r="AA230" s="167">
        <f t="shared" si="67"/>
        <v>0</v>
      </c>
      <c r="AB230" s="167">
        <f t="shared" si="68"/>
        <v>0</v>
      </c>
      <c r="AC230" s="167">
        <f t="shared" si="69"/>
        <v>0</v>
      </c>
      <c r="AD230" s="36"/>
      <c r="AE230" s="219">
        <f>INDEX(InputsB!AJ:AJ,MATCH($A230,InputsB!$A:$A,0))</f>
        <v>0</v>
      </c>
      <c r="AF230" s="219">
        <f>INDEX(InputsB!AK:AK,MATCH($A230,InputsB!$A:$A,0))</f>
        <v>0</v>
      </c>
      <c r="AG230" s="219">
        <f>INDEX(InputsB!AL:AL,MATCH($A230,InputsB!$A:$A,0))</f>
        <v>0</v>
      </c>
      <c r="AH230" s="219">
        <f>INDEX(InputsB!AM:AM,MATCH($A230,InputsB!$A:$A,0))</f>
        <v>0</v>
      </c>
      <c r="AI230" s="219">
        <f>INDEX(InputsB!AN:AN,MATCH($A230,InputsB!$A:$A,0))</f>
        <v>0</v>
      </c>
      <c r="AJ230" s="219">
        <f>INDEX(InputsB!AO:AO,MATCH($A230,InputsB!$A:$A,0))</f>
        <v>0</v>
      </c>
      <c r="AK230" s="219">
        <f>INDEX(InputsB!AP:AP,MATCH($A230,InputsB!$A:$A,0))</f>
        <v>0</v>
      </c>
      <c r="AL230" s="219">
        <f>INDEX(InputsB!AQ:AQ,MATCH($A230,InputsB!$A:$A,0))</f>
        <v>0</v>
      </c>
      <c r="AM230" s="219">
        <f>INDEX(InputsB!AR:AR,MATCH($A230,InputsB!$A:$A,0))</f>
        <v>0</v>
      </c>
      <c r="AN230" s="219">
        <f>INDEX(InputsB!AS:AS,MATCH($A230,InputsB!$A:$A,0))</f>
        <v>0</v>
      </c>
      <c r="AO230" s="219">
        <f>INDEX(InputsB!AT:AT,MATCH($A230,InputsB!$A:$A,0))</f>
        <v>0</v>
      </c>
      <c r="AP230" s="219">
        <f>INDEX(InputsB!AU:AU,MATCH($A230,InputsB!$A:$A,0))</f>
        <v>0</v>
      </c>
      <c r="AQ230" s="219">
        <f>INDEX(InputsB!AV:AV,MATCH($A230,InputsB!$A:$A,0))</f>
        <v>0</v>
      </c>
      <c r="AR230" s="219">
        <f>INDEX(InputsB!AW:AW,MATCH($A230,InputsB!$A:$A,0))</f>
        <v>0</v>
      </c>
      <c r="AS230" s="219">
        <f>INDEX(InputsB!AX:AX,MATCH($A230,InputsB!$A:$A,0))</f>
        <v>0</v>
      </c>
      <c r="AT230" s="219">
        <f>INDEX(InputsB!AY:AY,MATCH($A230,InputsB!$A:$A,0))</f>
        <v>0</v>
      </c>
      <c r="AU230" s="54"/>
      <c r="AV230" s="219">
        <f>INDEX(InputsC!$G:$G,MATCH($A230,InputsC!$A:$A,0))</f>
        <v>0</v>
      </c>
      <c r="AW230" s="219">
        <f t="shared" si="55"/>
        <v>0</v>
      </c>
    </row>
    <row r="231" spans="1:49">
      <c r="A231" s="195" t="s">
        <v>548</v>
      </c>
      <c r="B231" s="195" t="str">
        <f>INDEX('Ref1'!$E:$E,MATCH(A231,'Ref1'!$A:$A,0))</f>
        <v>Rushmoor</v>
      </c>
      <c r="C231" s="195" t="str">
        <f>INDEX('Ref1'!$F:$F,MATCH($A231,'Ref1'!$A:$A,0))</f>
        <v>E1721</v>
      </c>
      <c r="D231" s="240" t="str">
        <f>INDEX('Ref1'!$G:$G,MATCH($A231,'Ref1'!$A:$A,0))</f>
        <v>E6117</v>
      </c>
      <c r="E231" s="225">
        <f>INDEX(InputsD!$D:$D,MATCH($A231,InputsD!$A:$A,0))</f>
        <v>0</v>
      </c>
      <c r="G231" s="167">
        <f>INDEX(InputsA!R:R,MATCH($A231,InputsA!$A:$A,0))*$A$5+$E231*$A$5</f>
        <v>0</v>
      </c>
      <c r="H231" s="167">
        <f>INDEX(InputsA!S:S,MATCH($A231,InputsA!$A:$A,0))*$A$5+$E231*$A$5</f>
        <v>0</v>
      </c>
      <c r="I231" s="167">
        <f>INDEX(InputsA!T:T,MATCH($A231,InputsA!$A:$A,0))*$A$5+$E231*$A$5</f>
        <v>0</v>
      </c>
      <c r="J231" s="167">
        <f>INDEX(InputsA!U:U,MATCH($A231,InputsA!$A:$A,0))*$A$5+$E231*$A$5</f>
        <v>0</v>
      </c>
      <c r="K231" s="167">
        <f>INDEX(InputsA!V:V,MATCH($A231,InputsA!$A:$A,0))*$A$5+$E231*$A$5</f>
        <v>0</v>
      </c>
      <c r="L231" s="167">
        <f>INDEX(InputsA!W:W,MATCH($A231,InputsA!$A:$A,0))*$A$5+$E231*$A$5</f>
        <v>0</v>
      </c>
      <c r="M231" s="167">
        <f>INDEX(InputsA!X:X,MATCH($A231,InputsA!$A:$A,0))*$A$5+$E231*$A$5</f>
        <v>0</v>
      </c>
      <c r="N231" s="171">
        <f t="shared" si="53"/>
        <v>0</v>
      </c>
      <c r="O231" s="167">
        <f t="shared" si="54"/>
        <v>0</v>
      </c>
      <c r="P231" s="167">
        <f t="shared" si="56"/>
        <v>0</v>
      </c>
      <c r="Q231" s="167">
        <f t="shared" si="57"/>
        <v>0</v>
      </c>
      <c r="R231" s="167">
        <f t="shared" si="58"/>
        <v>0</v>
      </c>
      <c r="S231" s="167">
        <f t="shared" si="59"/>
        <v>0</v>
      </c>
      <c r="T231" s="167">
        <f t="shared" si="60"/>
        <v>0</v>
      </c>
      <c r="U231" s="167">
        <f t="shared" si="61"/>
        <v>0</v>
      </c>
      <c r="V231" s="167">
        <f t="shared" si="62"/>
        <v>0</v>
      </c>
      <c r="W231" s="167">
        <f t="shared" si="63"/>
        <v>0</v>
      </c>
      <c r="X231" s="167">
        <f t="shared" si="64"/>
        <v>0</v>
      </c>
      <c r="Y231" s="167">
        <f t="shared" si="65"/>
        <v>0</v>
      </c>
      <c r="Z231" s="167">
        <f t="shared" si="66"/>
        <v>0</v>
      </c>
      <c r="AA231" s="167">
        <f t="shared" si="67"/>
        <v>0</v>
      </c>
      <c r="AB231" s="167">
        <f t="shared" si="68"/>
        <v>0</v>
      </c>
      <c r="AC231" s="167">
        <f t="shared" si="69"/>
        <v>0</v>
      </c>
      <c r="AD231" s="36"/>
      <c r="AE231" s="219">
        <f>INDEX(InputsB!AJ:AJ,MATCH($A231,InputsB!$A:$A,0))</f>
        <v>0</v>
      </c>
      <c r="AF231" s="219">
        <f>INDEX(InputsB!AK:AK,MATCH($A231,InputsB!$A:$A,0))</f>
        <v>0</v>
      </c>
      <c r="AG231" s="219">
        <f>INDEX(InputsB!AL:AL,MATCH($A231,InputsB!$A:$A,0))</f>
        <v>0</v>
      </c>
      <c r="AH231" s="219">
        <f>INDEX(InputsB!AM:AM,MATCH($A231,InputsB!$A:$A,0))</f>
        <v>0</v>
      </c>
      <c r="AI231" s="219">
        <f>INDEX(InputsB!AN:AN,MATCH($A231,InputsB!$A:$A,0))</f>
        <v>0</v>
      </c>
      <c r="AJ231" s="219">
        <f>INDEX(InputsB!AO:AO,MATCH($A231,InputsB!$A:$A,0))</f>
        <v>0</v>
      </c>
      <c r="AK231" s="219">
        <f>INDEX(InputsB!AP:AP,MATCH($A231,InputsB!$A:$A,0))</f>
        <v>0</v>
      </c>
      <c r="AL231" s="219">
        <f>INDEX(InputsB!AQ:AQ,MATCH($A231,InputsB!$A:$A,0))</f>
        <v>0</v>
      </c>
      <c r="AM231" s="219">
        <f>INDEX(InputsB!AR:AR,MATCH($A231,InputsB!$A:$A,0))</f>
        <v>0</v>
      </c>
      <c r="AN231" s="219">
        <f>INDEX(InputsB!AS:AS,MATCH($A231,InputsB!$A:$A,0))</f>
        <v>0</v>
      </c>
      <c r="AO231" s="219">
        <f>INDEX(InputsB!AT:AT,MATCH($A231,InputsB!$A:$A,0))</f>
        <v>0</v>
      </c>
      <c r="AP231" s="219">
        <f>INDEX(InputsB!AU:AU,MATCH($A231,InputsB!$A:$A,0))</f>
        <v>0</v>
      </c>
      <c r="AQ231" s="219">
        <f>INDEX(InputsB!AV:AV,MATCH($A231,InputsB!$A:$A,0))</f>
        <v>0</v>
      </c>
      <c r="AR231" s="219">
        <f>INDEX(InputsB!AW:AW,MATCH($A231,InputsB!$A:$A,0))</f>
        <v>0</v>
      </c>
      <c r="AS231" s="219">
        <f>INDEX(InputsB!AX:AX,MATCH($A231,InputsB!$A:$A,0))</f>
        <v>0</v>
      </c>
      <c r="AT231" s="219">
        <f>INDEX(InputsB!AY:AY,MATCH($A231,InputsB!$A:$A,0))</f>
        <v>0</v>
      </c>
      <c r="AU231" s="54"/>
      <c r="AV231" s="219">
        <f>INDEX(InputsC!$G:$G,MATCH($A231,InputsC!$A:$A,0))</f>
        <v>0</v>
      </c>
      <c r="AW231" s="219">
        <f t="shared" si="55"/>
        <v>0</v>
      </c>
    </row>
    <row r="232" spans="1:49">
      <c r="A232" s="195" t="s">
        <v>550</v>
      </c>
      <c r="B232" s="195" t="str">
        <f>INDEX('Ref1'!$E:$E,MATCH(A232,'Ref1'!$A:$A,0))</f>
        <v>Rutland</v>
      </c>
      <c r="C232" s="195" t="str">
        <f>INDEX('Ref1'!$F:$F,MATCH($A232,'Ref1'!$A:$A,0))</f>
        <v>NA</v>
      </c>
      <c r="D232" s="240" t="str">
        <f>INDEX('Ref1'!$G:$G,MATCH($A232,'Ref1'!$A:$A,0))</f>
        <v>E6124</v>
      </c>
      <c r="E232" s="225">
        <f>INDEX(InputsD!$D:$D,MATCH($A232,InputsD!$A:$A,0))</f>
        <v>0</v>
      </c>
      <c r="G232" s="167">
        <f>INDEX(InputsA!R:R,MATCH($A232,InputsA!$A:$A,0))*$A$5+$E232*$A$5</f>
        <v>0</v>
      </c>
      <c r="H232" s="167">
        <f>INDEX(InputsA!S:S,MATCH($A232,InputsA!$A:$A,0))*$A$5+$E232*$A$5</f>
        <v>0</v>
      </c>
      <c r="I232" s="167">
        <f>INDEX(InputsA!T:T,MATCH($A232,InputsA!$A:$A,0))*$A$5+$E232*$A$5</f>
        <v>0</v>
      </c>
      <c r="J232" s="167">
        <f>INDEX(InputsA!U:U,MATCH($A232,InputsA!$A:$A,0))*$A$5+$E232*$A$5</f>
        <v>0</v>
      </c>
      <c r="K232" s="167">
        <f>INDEX(InputsA!V:V,MATCH($A232,InputsA!$A:$A,0))*$A$5+$E232*$A$5</f>
        <v>0</v>
      </c>
      <c r="L232" s="167">
        <f>INDEX(InputsA!W:W,MATCH($A232,InputsA!$A:$A,0))*$A$5+$E232*$A$5</f>
        <v>0</v>
      </c>
      <c r="M232" s="167">
        <f>INDEX(InputsA!X:X,MATCH($A232,InputsA!$A:$A,0))*$A$5+$E232*$A$5</f>
        <v>0</v>
      </c>
      <c r="N232" s="171">
        <f t="shared" si="53"/>
        <v>0</v>
      </c>
      <c r="O232" s="167">
        <f t="shared" si="54"/>
        <v>0</v>
      </c>
      <c r="P232" s="167">
        <f t="shared" si="56"/>
        <v>0</v>
      </c>
      <c r="Q232" s="167">
        <f t="shared" si="57"/>
        <v>0</v>
      </c>
      <c r="R232" s="167">
        <f t="shared" si="58"/>
        <v>0</v>
      </c>
      <c r="S232" s="167">
        <f t="shared" si="59"/>
        <v>0</v>
      </c>
      <c r="T232" s="167">
        <f t="shared" si="60"/>
        <v>0</v>
      </c>
      <c r="U232" s="167">
        <f t="shared" si="61"/>
        <v>0</v>
      </c>
      <c r="V232" s="167">
        <f t="shared" si="62"/>
        <v>0</v>
      </c>
      <c r="W232" s="167">
        <f t="shared" si="63"/>
        <v>0</v>
      </c>
      <c r="X232" s="167">
        <f t="shared" si="64"/>
        <v>0</v>
      </c>
      <c r="Y232" s="167">
        <f t="shared" si="65"/>
        <v>0</v>
      </c>
      <c r="Z232" s="167">
        <f t="shared" si="66"/>
        <v>0</v>
      </c>
      <c r="AA232" s="167">
        <f t="shared" si="67"/>
        <v>0</v>
      </c>
      <c r="AB232" s="167">
        <f t="shared" si="68"/>
        <v>0</v>
      </c>
      <c r="AC232" s="167">
        <f t="shared" si="69"/>
        <v>0</v>
      </c>
      <c r="AD232" s="36"/>
      <c r="AE232" s="219">
        <f>INDEX(InputsB!AJ:AJ,MATCH($A232,InputsB!$A:$A,0))</f>
        <v>0</v>
      </c>
      <c r="AF232" s="219">
        <f>INDEX(InputsB!AK:AK,MATCH($A232,InputsB!$A:$A,0))</f>
        <v>0</v>
      </c>
      <c r="AG232" s="219">
        <f>INDEX(InputsB!AL:AL,MATCH($A232,InputsB!$A:$A,0))</f>
        <v>0</v>
      </c>
      <c r="AH232" s="219">
        <f>INDEX(InputsB!AM:AM,MATCH($A232,InputsB!$A:$A,0))</f>
        <v>0</v>
      </c>
      <c r="AI232" s="219">
        <f>INDEX(InputsB!AN:AN,MATCH($A232,InputsB!$A:$A,0))</f>
        <v>0</v>
      </c>
      <c r="AJ232" s="219">
        <f>INDEX(InputsB!AO:AO,MATCH($A232,InputsB!$A:$A,0))</f>
        <v>0</v>
      </c>
      <c r="AK232" s="219">
        <f>INDEX(InputsB!AP:AP,MATCH($A232,InputsB!$A:$A,0))</f>
        <v>0</v>
      </c>
      <c r="AL232" s="219">
        <f>INDEX(InputsB!AQ:AQ,MATCH($A232,InputsB!$A:$A,0))</f>
        <v>0</v>
      </c>
      <c r="AM232" s="219">
        <f>INDEX(InputsB!AR:AR,MATCH($A232,InputsB!$A:$A,0))</f>
        <v>0</v>
      </c>
      <c r="AN232" s="219">
        <f>INDEX(InputsB!AS:AS,MATCH($A232,InputsB!$A:$A,0))</f>
        <v>0</v>
      </c>
      <c r="AO232" s="219">
        <f>INDEX(InputsB!AT:AT,MATCH($A232,InputsB!$A:$A,0))</f>
        <v>0</v>
      </c>
      <c r="AP232" s="219">
        <f>INDEX(InputsB!AU:AU,MATCH($A232,InputsB!$A:$A,0))</f>
        <v>0</v>
      </c>
      <c r="AQ232" s="219">
        <f>INDEX(InputsB!AV:AV,MATCH($A232,InputsB!$A:$A,0))</f>
        <v>0</v>
      </c>
      <c r="AR232" s="219">
        <f>INDEX(InputsB!AW:AW,MATCH($A232,InputsB!$A:$A,0))</f>
        <v>0</v>
      </c>
      <c r="AS232" s="219">
        <f>INDEX(InputsB!AX:AX,MATCH($A232,InputsB!$A:$A,0))</f>
        <v>0</v>
      </c>
      <c r="AT232" s="219">
        <f>INDEX(InputsB!AY:AY,MATCH($A232,InputsB!$A:$A,0))</f>
        <v>0</v>
      </c>
      <c r="AU232" s="54"/>
      <c r="AV232" s="219">
        <f>INDEX(InputsC!$G:$G,MATCH($A232,InputsC!$A:$A,0))</f>
        <v>0</v>
      </c>
      <c r="AW232" s="219">
        <f t="shared" si="55"/>
        <v>0</v>
      </c>
    </row>
    <row r="233" spans="1:49">
      <c r="A233" s="195" t="s">
        <v>552</v>
      </c>
      <c r="B233" s="195" t="str">
        <f>INDEX('Ref1'!$E:$E,MATCH(A233,'Ref1'!$A:$A,0))</f>
        <v>Ryedale</v>
      </c>
      <c r="C233" s="195" t="str">
        <f>INDEX('Ref1'!$F:$F,MATCH($A233,'Ref1'!$A:$A,0))</f>
        <v>E2721</v>
      </c>
      <c r="D233" s="240" t="str">
        <f>INDEX('Ref1'!$G:$G,MATCH($A233,'Ref1'!$A:$A,0))</f>
        <v>E6127</v>
      </c>
      <c r="E233" s="225">
        <f>INDEX(InputsD!$D:$D,MATCH($A233,InputsD!$A:$A,0))</f>
        <v>0</v>
      </c>
      <c r="G233" s="167">
        <f>INDEX(InputsA!R:R,MATCH($A233,InputsA!$A:$A,0))*$A$5+$E233*$A$5</f>
        <v>0</v>
      </c>
      <c r="H233" s="167">
        <f>INDEX(InputsA!S:S,MATCH($A233,InputsA!$A:$A,0))*$A$5+$E233*$A$5</f>
        <v>0</v>
      </c>
      <c r="I233" s="167">
        <f>INDEX(InputsA!T:T,MATCH($A233,InputsA!$A:$A,0))*$A$5+$E233*$A$5</f>
        <v>0</v>
      </c>
      <c r="J233" s="167">
        <f>INDEX(InputsA!U:U,MATCH($A233,InputsA!$A:$A,0))*$A$5+$E233*$A$5</f>
        <v>0</v>
      </c>
      <c r="K233" s="167">
        <f>INDEX(InputsA!V:V,MATCH($A233,InputsA!$A:$A,0))*$A$5+$E233*$A$5</f>
        <v>0</v>
      </c>
      <c r="L233" s="167">
        <f>INDEX(InputsA!W:W,MATCH($A233,InputsA!$A:$A,0))*$A$5+$E233*$A$5</f>
        <v>0</v>
      </c>
      <c r="M233" s="167">
        <f>INDEX(InputsA!X:X,MATCH($A233,InputsA!$A:$A,0))*$A$5+$E233*$A$5</f>
        <v>0</v>
      </c>
      <c r="N233" s="171">
        <f t="shared" si="53"/>
        <v>0</v>
      </c>
      <c r="O233" s="167">
        <f t="shared" si="54"/>
        <v>0</v>
      </c>
      <c r="P233" s="167">
        <f t="shared" si="56"/>
        <v>0</v>
      </c>
      <c r="Q233" s="167">
        <f t="shared" si="57"/>
        <v>0</v>
      </c>
      <c r="R233" s="167">
        <f t="shared" si="58"/>
        <v>0</v>
      </c>
      <c r="S233" s="167">
        <f t="shared" si="59"/>
        <v>0</v>
      </c>
      <c r="T233" s="167">
        <f t="shared" si="60"/>
        <v>0</v>
      </c>
      <c r="U233" s="167">
        <f t="shared" si="61"/>
        <v>0</v>
      </c>
      <c r="V233" s="167">
        <f t="shared" si="62"/>
        <v>0</v>
      </c>
      <c r="W233" s="167">
        <f t="shared" si="63"/>
        <v>0</v>
      </c>
      <c r="X233" s="167">
        <f t="shared" si="64"/>
        <v>0</v>
      </c>
      <c r="Y233" s="167">
        <f t="shared" si="65"/>
        <v>0</v>
      </c>
      <c r="Z233" s="167">
        <f t="shared" si="66"/>
        <v>0</v>
      </c>
      <c r="AA233" s="167">
        <f t="shared" si="67"/>
        <v>0</v>
      </c>
      <c r="AB233" s="167">
        <f t="shared" si="68"/>
        <v>0</v>
      </c>
      <c r="AC233" s="167">
        <f t="shared" si="69"/>
        <v>0</v>
      </c>
      <c r="AD233" s="36"/>
      <c r="AE233" s="219">
        <f>INDEX(InputsB!AJ:AJ,MATCH($A233,InputsB!$A:$A,0))</f>
        <v>0</v>
      </c>
      <c r="AF233" s="219">
        <f>INDEX(InputsB!AK:AK,MATCH($A233,InputsB!$A:$A,0))</f>
        <v>0</v>
      </c>
      <c r="AG233" s="219">
        <f>INDEX(InputsB!AL:AL,MATCH($A233,InputsB!$A:$A,0))</f>
        <v>0</v>
      </c>
      <c r="AH233" s="219">
        <f>INDEX(InputsB!AM:AM,MATCH($A233,InputsB!$A:$A,0))</f>
        <v>0</v>
      </c>
      <c r="AI233" s="219">
        <f>INDEX(InputsB!AN:AN,MATCH($A233,InputsB!$A:$A,0))</f>
        <v>0</v>
      </c>
      <c r="AJ233" s="219">
        <f>INDEX(InputsB!AO:AO,MATCH($A233,InputsB!$A:$A,0))</f>
        <v>0</v>
      </c>
      <c r="AK233" s="219">
        <f>INDEX(InputsB!AP:AP,MATCH($A233,InputsB!$A:$A,0))</f>
        <v>0</v>
      </c>
      <c r="AL233" s="219">
        <f>INDEX(InputsB!AQ:AQ,MATCH($A233,InputsB!$A:$A,0))</f>
        <v>0</v>
      </c>
      <c r="AM233" s="219">
        <f>INDEX(InputsB!AR:AR,MATCH($A233,InputsB!$A:$A,0))</f>
        <v>0</v>
      </c>
      <c r="AN233" s="219">
        <f>INDEX(InputsB!AS:AS,MATCH($A233,InputsB!$A:$A,0))</f>
        <v>0</v>
      </c>
      <c r="AO233" s="219">
        <f>INDEX(InputsB!AT:AT,MATCH($A233,InputsB!$A:$A,0))</f>
        <v>0</v>
      </c>
      <c r="AP233" s="219">
        <f>INDEX(InputsB!AU:AU,MATCH($A233,InputsB!$A:$A,0))</f>
        <v>0</v>
      </c>
      <c r="AQ233" s="219">
        <f>INDEX(InputsB!AV:AV,MATCH($A233,InputsB!$A:$A,0))</f>
        <v>0</v>
      </c>
      <c r="AR233" s="219">
        <f>INDEX(InputsB!AW:AW,MATCH($A233,InputsB!$A:$A,0))</f>
        <v>0</v>
      </c>
      <c r="AS233" s="219">
        <f>INDEX(InputsB!AX:AX,MATCH($A233,InputsB!$A:$A,0))</f>
        <v>0</v>
      </c>
      <c r="AT233" s="219">
        <f>INDEX(InputsB!AY:AY,MATCH($A233,InputsB!$A:$A,0))</f>
        <v>0</v>
      </c>
      <c r="AU233" s="54"/>
      <c r="AV233" s="219">
        <f>INDEX(InputsC!$G:$G,MATCH($A233,InputsC!$A:$A,0))</f>
        <v>0</v>
      </c>
      <c r="AW233" s="219">
        <f t="shared" si="55"/>
        <v>0</v>
      </c>
    </row>
    <row r="234" spans="1:49">
      <c r="A234" s="195" t="s">
        <v>554</v>
      </c>
      <c r="B234" s="195" t="str">
        <f>INDEX('Ref1'!$E:$E,MATCH(A234,'Ref1'!$A:$A,0))</f>
        <v>Salford</v>
      </c>
      <c r="C234" s="195" t="str">
        <f>INDEX('Ref1'!$F:$F,MATCH($A234,'Ref1'!$A:$A,0))</f>
        <v>NA</v>
      </c>
      <c r="D234" s="240" t="str">
        <f>INDEX('Ref1'!$G:$G,MATCH($A234,'Ref1'!$A:$A,0))</f>
        <v>E6348</v>
      </c>
      <c r="E234" s="225">
        <f>INDEX(InputsD!$D:$D,MATCH($A234,InputsD!$A:$A,0))</f>
        <v>0</v>
      </c>
      <c r="G234" s="167">
        <f>INDEX(InputsA!R:R,MATCH($A234,InputsA!$A:$A,0))*$A$5+$E234*$A$5</f>
        <v>0</v>
      </c>
      <c r="H234" s="167">
        <f>INDEX(InputsA!S:S,MATCH($A234,InputsA!$A:$A,0))*$A$5+$E234*$A$5</f>
        <v>0</v>
      </c>
      <c r="I234" s="167">
        <f>INDEX(InputsA!T:T,MATCH($A234,InputsA!$A:$A,0))*$A$5+$E234*$A$5</f>
        <v>0</v>
      </c>
      <c r="J234" s="167">
        <f>INDEX(InputsA!U:U,MATCH($A234,InputsA!$A:$A,0))*$A$5+$E234*$A$5</f>
        <v>0</v>
      </c>
      <c r="K234" s="167">
        <f>INDEX(InputsA!V:V,MATCH($A234,InputsA!$A:$A,0))*$A$5+$E234*$A$5</f>
        <v>0</v>
      </c>
      <c r="L234" s="167">
        <f>INDEX(InputsA!W:W,MATCH($A234,InputsA!$A:$A,0))*$A$5+$E234*$A$5</f>
        <v>0</v>
      </c>
      <c r="M234" s="167">
        <f>INDEX(InputsA!X:X,MATCH($A234,InputsA!$A:$A,0))*$A$5+$E234*$A$5</f>
        <v>0</v>
      </c>
      <c r="N234" s="171">
        <f t="shared" si="53"/>
        <v>0</v>
      </c>
      <c r="O234" s="167">
        <f t="shared" si="54"/>
        <v>0</v>
      </c>
      <c r="P234" s="167">
        <f t="shared" si="56"/>
        <v>0</v>
      </c>
      <c r="Q234" s="167">
        <f t="shared" si="57"/>
        <v>0</v>
      </c>
      <c r="R234" s="167">
        <f t="shared" si="58"/>
        <v>0</v>
      </c>
      <c r="S234" s="167">
        <f t="shared" si="59"/>
        <v>0</v>
      </c>
      <c r="T234" s="167">
        <f t="shared" si="60"/>
        <v>0</v>
      </c>
      <c r="U234" s="167">
        <f t="shared" si="61"/>
        <v>0</v>
      </c>
      <c r="V234" s="167">
        <f t="shared" si="62"/>
        <v>0</v>
      </c>
      <c r="W234" s="167">
        <f t="shared" si="63"/>
        <v>0</v>
      </c>
      <c r="X234" s="167">
        <f t="shared" si="64"/>
        <v>0</v>
      </c>
      <c r="Y234" s="167">
        <f t="shared" si="65"/>
        <v>0</v>
      </c>
      <c r="Z234" s="167">
        <f t="shared" si="66"/>
        <v>0</v>
      </c>
      <c r="AA234" s="167">
        <f t="shared" si="67"/>
        <v>0</v>
      </c>
      <c r="AB234" s="167">
        <f t="shared" si="68"/>
        <v>0</v>
      </c>
      <c r="AC234" s="167">
        <f t="shared" si="69"/>
        <v>0</v>
      </c>
      <c r="AD234" s="36"/>
      <c r="AE234" s="219">
        <f>INDEX(InputsB!AJ:AJ,MATCH($A234,InputsB!$A:$A,0))</f>
        <v>0</v>
      </c>
      <c r="AF234" s="219">
        <f>INDEX(InputsB!AK:AK,MATCH($A234,InputsB!$A:$A,0))</f>
        <v>0</v>
      </c>
      <c r="AG234" s="219">
        <f>INDEX(InputsB!AL:AL,MATCH($A234,InputsB!$A:$A,0))</f>
        <v>0</v>
      </c>
      <c r="AH234" s="219">
        <f>INDEX(InputsB!AM:AM,MATCH($A234,InputsB!$A:$A,0))</f>
        <v>0</v>
      </c>
      <c r="AI234" s="219">
        <f>INDEX(InputsB!AN:AN,MATCH($A234,InputsB!$A:$A,0))</f>
        <v>0</v>
      </c>
      <c r="AJ234" s="219">
        <f>INDEX(InputsB!AO:AO,MATCH($A234,InputsB!$A:$A,0))</f>
        <v>0</v>
      </c>
      <c r="AK234" s="219">
        <f>INDEX(InputsB!AP:AP,MATCH($A234,InputsB!$A:$A,0))</f>
        <v>0</v>
      </c>
      <c r="AL234" s="219">
        <f>INDEX(InputsB!AQ:AQ,MATCH($A234,InputsB!$A:$A,0))</f>
        <v>0</v>
      </c>
      <c r="AM234" s="219">
        <f>INDEX(InputsB!AR:AR,MATCH($A234,InputsB!$A:$A,0))</f>
        <v>0</v>
      </c>
      <c r="AN234" s="219">
        <f>INDEX(InputsB!AS:AS,MATCH($A234,InputsB!$A:$A,0))</f>
        <v>0</v>
      </c>
      <c r="AO234" s="219">
        <f>INDEX(InputsB!AT:AT,MATCH($A234,InputsB!$A:$A,0))</f>
        <v>0</v>
      </c>
      <c r="AP234" s="219">
        <f>INDEX(InputsB!AU:AU,MATCH($A234,InputsB!$A:$A,0))</f>
        <v>0</v>
      </c>
      <c r="AQ234" s="219">
        <f>INDEX(InputsB!AV:AV,MATCH($A234,InputsB!$A:$A,0))</f>
        <v>0</v>
      </c>
      <c r="AR234" s="219">
        <f>INDEX(InputsB!AW:AW,MATCH($A234,InputsB!$A:$A,0))</f>
        <v>0</v>
      </c>
      <c r="AS234" s="219">
        <f>INDEX(InputsB!AX:AX,MATCH($A234,InputsB!$A:$A,0))</f>
        <v>0</v>
      </c>
      <c r="AT234" s="219">
        <f>INDEX(InputsB!AY:AY,MATCH($A234,InputsB!$A:$A,0))</f>
        <v>0</v>
      </c>
      <c r="AU234" s="54"/>
      <c r="AV234" s="219">
        <f>INDEX(InputsC!$G:$G,MATCH($A234,InputsC!$A:$A,0))</f>
        <v>0</v>
      </c>
      <c r="AW234" s="219">
        <f t="shared" si="55"/>
        <v>0</v>
      </c>
    </row>
    <row r="235" spans="1:49">
      <c r="A235" s="195" t="s">
        <v>556</v>
      </c>
      <c r="B235" s="195" t="str">
        <f>INDEX('Ref1'!$E:$E,MATCH(A235,'Ref1'!$A:$A,0))</f>
        <v>Sandwell</v>
      </c>
      <c r="C235" s="195" t="str">
        <f>INDEX('Ref1'!$F:$F,MATCH($A235,'Ref1'!$A:$A,0))</f>
        <v>NA</v>
      </c>
      <c r="D235" s="240" t="str">
        <f>INDEX('Ref1'!$G:$G,MATCH($A235,'Ref1'!$A:$A,0))</f>
        <v>E6146</v>
      </c>
      <c r="E235" s="225">
        <f>INDEX(InputsD!$D:$D,MATCH($A235,InputsD!$A:$A,0))</f>
        <v>0</v>
      </c>
      <c r="G235" s="167">
        <f>INDEX(InputsA!R:R,MATCH($A235,InputsA!$A:$A,0))*$A$5+$E235*$A$5</f>
        <v>0</v>
      </c>
      <c r="H235" s="167">
        <f>INDEX(InputsA!S:S,MATCH($A235,InputsA!$A:$A,0))*$A$5+$E235*$A$5</f>
        <v>0</v>
      </c>
      <c r="I235" s="167">
        <f>INDEX(InputsA!T:T,MATCH($A235,InputsA!$A:$A,0))*$A$5+$E235*$A$5</f>
        <v>0</v>
      </c>
      <c r="J235" s="167">
        <f>INDEX(InputsA!U:U,MATCH($A235,InputsA!$A:$A,0))*$A$5+$E235*$A$5</f>
        <v>0</v>
      </c>
      <c r="K235" s="167">
        <f>INDEX(InputsA!V:V,MATCH($A235,InputsA!$A:$A,0))*$A$5+$E235*$A$5</f>
        <v>0</v>
      </c>
      <c r="L235" s="167">
        <f>INDEX(InputsA!W:W,MATCH($A235,InputsA!$A:$A,0))*$A$5+$E235*$A$5</f>
        <v>0</v>
      </c>
      <c r="M235" s="167">
        <f>INDEX(InputsA!X:X,MATCH($A235,InputsA!$A:$A,0))*$A$5+$E235*$A$5</f>
        <v>0</v>
      </c>
      <c r="N235" s="171">
        <f t="shared" si="53"/>
        <v>0</v>
      </c>
      <c r="O235" s="167">
        <f t="shared" si="54"/>
        <v>0</v>
      </c>
      <c r="P235" s="167">
        <f t="shared" si="56"/>
        <v>0</v>
      </c>
      <c r="Q235" s="167">
        <f t="shared" si="57"/>
        <v>0</v>
      </c>
      <c r="R235" s="167">
        <f t="shared" si="58"/>
        <v>0</v>
      </c>
      <c r="S235" s="167">
        <f t="shared" si="59"/>
        <v>0</v>
      </c>
      <c r="T235" s="167">
        <f t="shared" si="60"/>
        <v>0</v>
      </c>
      <c r="U235" s="167">
        <f t="shared" si="61"/>
        <v>0</v>
      </c>
      <c r="V235" s="167">
        <f t="shared" si="62"/>
        <v>0</v>
      </c>
      <c r="W235" s="167">
        <f t="shared" si="63"/>
        <v>0</v>
      </c>
      <c r="X235" s="167">
        <f t="shared" si="64"/>
        <v>0</v>
      </c>
      <c r="Y235" s="167">
        <f t="shared" si="65"/>
        <v>0</v>
      </c>
      <c r="Z235" s="167">
        <f t="shared" si="66"/>
        <v>0</v>
      </c>
      <c r="AA235" s="167">
        <f t="shared" si="67"/>
        <v>0</v>
      </c>
      <c r="AB235" s="167">
        <f t="shared" si="68"/>
        <v>0</v>
      </c>
      <c r="AC235" s="167">
        <f t="shared" si="69"/>
        <v>0</v>
      </c>
      <c r="AD235" s="36"/>
      <c r="AE235" s="219">
        <f>INDEX(InputsB!AJ:AJ,MATCH($A235,InputsB!$A:$A,0))</f>
        <v>0</v>
      </c>
      <c r="AF235" s="219">
        <f>INDEX(InputsB!AK:AK,MATCH($A235,InputsB!$A:$A,0))</f>
        <v>0</v>
      </c>
      <c r="AG235" s="219">
        <f>INDEX(InputsB!AL:AL,MATCH($A235,InputsB!$A:$A,0))</f>
        <v>0</v>
      </c>
      <c r="AH235" s="219">
        <f>INDEX(InputsB!AM:AM,MATCH($A235,InputsB!$A:$A,0))</f>
        <v>0</v>
      </c>
      <c r="AI235" s="219">
        <f>INDEX(InputsB!AN:AN,MATCH($A235,InputsB!$A:$A,0))</f>
        <v>0</v>
      </c>
      <c r="AJ235" s="219">
        <f>INDEX(InputsB!AO:AO,MATCH($A235,InputsB!$A:$A,0))</f>
        <v>0</v>
      </c>
      <c r="AK235" s="219">
        <f>INDEX(InputsB!AP:AP,MATCH($A235,InputsB!$A:$A,0))</f>
        <v>0</v>
      </c>
      <c r="AL235" s="219">
        <f>INDEX(InputsB!AQ:AQ,MATCH($A235,InputsB!$A:$A,0))</f>
        <v>0</v>
      </c>
      <c r="AM235" s="219">
        <f>INDEX(InputsB!AR:AR,MATCH($A235,InputsB!$A:$A,0))</f>
        <v>0</v>
      </c>
      <c r="AN235" s="219">
        <f>INDEX(InputsB!AS:AS,MATCH($A235,InputsB!$A:$A,0))</f>
        <v>0</v>
      </c>
      <c r="AO235" s="219">
        <f>INDEX(InputsB!AT:AT,MATCH($A235,InputsB!$A:$A,0))</f>
        <v>0</v>
      </c>
      <c r="AP235" s="219">
        <f>INDEX(InputsB!AU:AU,MATCH($A235,InputsB!$A:$A,0))</f>
        <v>0</v>
      </c>
      <c r="AQ235" s="219">
        <f>INDEX(InputsB!AV:AV,MATCH($A235,InputsB!$A:$A,0))</f>
        <v>0</v>
      </c>
      <c r="AR235" s="219">
        <f>INDEX(InputsB!AW:AW,MATCH($A235,InputsB!$A:$A,0))</f>
        <v>0</v>
      </c>
      <c r="AS235" s="219">
        <f>INDEX(InputsB!AX:AX,MATCH($A235,InputsB!$A:$A,0))</f>
        <v>0</v>
      </c>
      <c r="AT235" s="219">
        <f>INDEX(InputsB!AY:AY,MATCH($A235,InputsB!$A:$A,0))</f>
        <v>0</v>
      </c>
      <c r="AU235" s="54"/>
      <c r="AV235" s="219">
        <f>INDEX(InputsC!$G:$G,MATCH($A235,InputsC!$A:$A,0))</f>
        <v>0</v>
      </c>
      <c r="AW235" s="219">
        <f t="shared" si="55"/>
        <v>0</v>
      </c>
    </row>
    <row r="236" spans="1:49">
      <c r="A236" s="195" t="s">
        <v>558</v>
      </c>
      <c r="B236" s="195" t="str">
        <f>INDEX('Ref1'!$E:$E,MATCH(A236,'Ref1'!$A:$A,0))</f>
        <v>Scarborough</v>
      </c>
      <c r="C236" s="195" t="str">
        <f>INDEX('Ref1'!$F:$F,MATCH($A236,'Ref1'!$A:$A,0))</f>
        <v>E2721</v>
      </c>
      <c r="D236" s="240" t="str">
        <f>INDEX('Ref1'!$G:$G,MATCH($A236,'Ref1'!$A:$A,0))</f>
        <v>E6127</v>
      </c>
      <c r="E236" s="225">
        <f>INDEX(InputsD!$D:$D,MATCH($A236,InputsD!$A:$A,0))</f>
        <v>0</v>
      </c>
      <c r="G236" s="167">
        <f>INDEX(InputsA!R:R,MATCH($A236,InputsA!$A:$A,0))*$A$5+$E236*$A$5</f>
        <v>0</v>
      </c>
      <c r="H236" s="167">
        <f>INDEX(InputsA!S:S,MATCH($A236,InputsA!$A:$A,0))*$A$5+$E236*$A$5</f>
        <v>0</v>
      </c>
      <c r="I236" s="167">
        <f>INDEX(InputsA!T:T,MATCH($A236,InputsA!$A:$A,0))*$A$5+$E236*$A$5</f>
        <v>0</v>
      </c>
      <c r="J236" s="167">
        <f>INDEX(InputsA!U:U,MATCH($A236,InputsA!$A:$A,0))*$A$5+$E236*$A$5</f>
        <v>0</v>
      </c>
      <c r="K236" s="167">
        <f>INDEX(InputsA!V:V,MATCH($A236,InputsA!$A:$A,0))*$A$5+$E236*$A$5</f>
        <v>0</v>
      </c>
      <c r="L236" s="167">
        <f>INDEX(InputsA!W:W,MATCH($A236,InputsA!$A:$A,0))*$A$5+$E236*$A$5</f>
        <v>0</v>
      </c>
      <c r="M236" s="167">
        <f>INDEX(InputsA!X:X,MATCH($A236,InputsA!$A:$A,0))*$A$5+$E236*$A$5</f>
        <v>0</v>
      </c>
      <c r="N236" s="171">
        <f t="shared" si="53"/>
        <v>0</v>
      </c>
      <c r="O236" s="167">
        <f t="shared" si="54"/>
        <v>0</v>
      </c>
      <c r="P236" s="167">
        <f t="shared" si="56"/>
        <v>0</v>
      </c>
      <c r="Q236" s="167">
        <f t="shared" si="57"/>
        <v>0</v>
      </c>
      <c r="R236" s="167">
        <f t="shared" si="58"/>
        <v>0</v>
      </c>
      <c r="S236" s="167">
        <f t="shared" si="59"/>
        <v>0</v>
      </c>
      <c r="T236" s="167">
        <f t="shared" si="60"/>
        <v>0</v>
      </c>
      <c r="U236" s="167">
        <f t="shared" si="61"/>
        <v>0</v>
      </c>
      <c r="V236" s="167">
        <f t="shared" si="62"/>
        <v>0</v>
      </c>
      <c r="W236" s="167">
        <f t="shared" si="63"/>
        <v>0</v>
      </c>
      <c r="X236" s="167">
        <f t="shared" si="64"/>
        <v>0</v>
      </c>
      <c r="Y236" s="167">
        <f t="shared" si="65"/>
        <v>0</v>
      </c>
      <c r="Z236" s="167">
        <f t="shared" si="66"/>
        <v>0</v>
      </c>
      <c r="AA236" s="167">
        <f t="shared" si="67"/>
        <v>0</v>
      </c>
      <c r="AB236" s="167">
        <f t="shared" si="68"/>
        <v>0</v>
      </c>
      <c r="AC236" s="167">
        <f t="shared" si="69"/>
        <v>0</v>
      </c>
      <c r="AD236" s="36"/>
      <c r="AE236" s="219">
        <f>INDEX(InputsB!AJ:AJ,MATCH($A236,InputsB!$A:$A,0))</f>
        <v>0</v>
      </c>
      <c r="AF236" s="219">
        <f>INDEX(InputsB!AK:AK,MATCH($A236,InputsB!$A:$A,0))</f>
        <v>0</v>
      </c>
      <c r="AG236" s="219">
        <f>INDEX(InputsB!AL:AL,MATCH($A236,InputsB!$A:$A,0))</f>
        <v>0</v>
      </c>
      <c r="AH236" s="219">
        <f>INDEX(InputsB!AM:AM,MATCH($A236,InputsB!$A:$A,0))</f>
        <v>0</v>
      </c>
      <c r="AI236" s="219">
        <f>INDEX(InputsB!AN:AN,MATCH($A236,InputsB!$A:$A,0))</f>
        <v>0</v>
      </c>
      <c r="AJ236" s="219">
        <f>INDEX(InputsB!AO:AO,MATCH($A236,InputsB!$A:$A,0))</f>
        <v>0</v>
      </c>
      <c r="AK236" s="219">
        <f>INDEX(InputsB!AP:AP,MATCH($A236,InputsB!$A:$A,0))</f>
        <v>0</v>
      </c>
      <c r="AL236" s="219">
        <f>INDEX(InputsB!AQ:AQ,MATCH($A236,InputsB!$A:$A,0))</f>
        <v>0</v>
      </c>
      <c r="AM236" s="219">
        <f>INDEX(InputsB!AR:AR,MATCH($A236,InputsB!$A:$A,0))</f>
        <v>0</v>
      </c>
      <c r="AN236" s="219">
        <f>INDEX(InputsB!AS:AS,MATCH($A236,InputsB!$A:$A,0))</f>
        <v>0</v>
      </c>
      <c r="AO236" s="219">
        <f>INDEX(InputsB!AT:AT,MATCH($A236,InputsB!$A:$A,0))</f>
        <v>0</v>
      </c>
      <c r="AP236" s="219">
        <f>INDEX(InputsB!AU:AU,MATCH($A236,InputsB!$A:$A,0))</f>
        <v>0</v>
      </c>
      <c r="AQ236" s="219">
        <f>INDEX(InputsB!AV:AV,MATCH($A236,InputsB!$A:$A,0))</f>
        <v>0</v>
      </c>
      <c r="AR236" s="219">
        <f>INDEX(InputsB!AW:AW,MATCH($A236,InputsB!$A:$A,0))</f>
        <v>0</v>
      </c>
      <c r="AS236" s="219">
        <f>INDEX(InputsB!AX:AX,MATCH($A236,InputsB!$A:$A,0))</f>
        <v>0</v>
      </c>
      <c r="AT236" s="219">
        <f>INDEX(InputsB!AY:AY,MATCH($A236,InputsB!$A:$A,0))</f>
        <v>0</v>
      </c>
      <c r="AU236" s="54"/>
      <c r="AV236" s="219">
        <f>INDEX(InputsC!$G:$G,MATCH($A236,InputsC!$A:$A,0))</f>
        <v>0</v>
      </c>
      <c r="AW236" s="219">
        <f t="shared" si="55"/>
        <v>0</v>
      </c>
    </row>
    <row r="237" spans="1:49">
      <c r="A237" s="195" t="s">
        <v>560</v>
      </c>
      <c r="B237" s="195" t="str">
        <f>INDEX('Ref1'!$E:$E,MATCH(A237,'Ref1'!$A:$A,0))</f>
        <v>Sedgemoor</v>
      </c>
      <c r="C237" s="195" t="str">
        <f>INDEX('Ref1'!$F:$F,MATCH($A237,'Ref1'!$A:$A,0))</f>
        <v>E3320</v>
      </c>
      <c r="D237" s="240" t="str">
        <f>INDEX('Ref1'!$G:$G,MATCH($A237,'Ref1'!$A:$A,0))</f>
        <v>E6161</v>
      </c>
      <c r="E237" s="225">
        <f>INDEX(InputsD!$D:$D,MATCH($A237,InputsD!$A:$A,0))</f>
        <v>0</v>
      </c>
      <c r="G237" s="167">
        <f>INDEX(InputsA!R:R,MATCH($A237,InputsA!$A:$A,0))*$A$5+$E237*$A$5</f>
        <v>0</v>
      </c>
      <c r="H237" s="167">
        <f>INDEX(InputsA!S:S,MATCH($A237,InputsA!$A:$A,0))*$A$5+$E237*$A$5</f>
        <v>0</v>
      </c>
      <c r="I237" s="167">
        <f>INDEX(InputsA!T:T,MATCH($A237,InputsA!$A:$A,0))*$A$5+$E237*$A$5</f>
        <v>0</v>
      </c>
      <c r="J237" s="167">
        <f>INDEX(InputsA!U:U,MATCH($A237,InputsA!$A:$A,0))*$A$5+$E237*$A$5</f>
        <v>0</v>
      </c>
      <c r="K237" s="167">
        <f>INDEX(InputsA!V:V,MATCH($A237,InputsA!$A:$A,0))*$A$5+$E237*$A$5</f>
        <v>0</v>
      </c>
      <c r="L237" s="167">
        <f>INDEX(InputsA!W:W,MATCH($A237,InputsA!$A:$A,0))*$A$5+$E237*$A$5</f>
        <v>0</v>
      </c>
      <c r="M237" s="167">
        <f>INDEX(InputsA!X:X,MATCH($A237,InputsA!$A:$A,0))*$A$5+$E237*$A$5</f>
        <v>0</v>
      </c>
      <c r="N237" s="171">
        <f t="shared" si="53"/>
        <v>0</v>
      </c>
      <c r="O237" s="167">
        <f t="shared" si="54"/>
        <v>0</v>
      </c>
      <c r="P237" s="167">
        <f t="shared" si="56"/>
        <v>0</v>
      </c>
      <c r="Q237" s="167">
        <f t="shared" si="57"/>
        <v>0</v>
      </c>
      <c r="R237" s="167">
        <f t="shared" si="58"/>
        <v>0</v>
      </c>
      <c r="S237" s="167">
        <f t="shared" si="59"/>
        <v>0</v>
      </c>
      <c r="T237" s="167">
        <f t="shared" si="60"/>
        <v>0</v>
      </c>
      <c r="U237" s="167">
        <f t="shared" si="61"/>
        <v>0</v>
      </c>
      <c r="V237" s="167">
        <f t="shared" si="62"/>
        <v>0</v>
      </c>
      <c r="W237" s="167">
        <f t="shared" si="63"/>
        <v>0</v>
      </c>
      <c r="X237" s="167">
        <f t="shared" si="64"/>
        <v>0</v>
      </c>
      <c r="Y237" s="167">
        <f t="shared" si="65"/>
        <v>0</v>
      </c>
      <c r="Z237" s="167">
        <f t="shared" si="66"/>
        <v>0</v>
      </c>
      <c r="AA237" s="167">
        <f t="shared" si="67"/>
        <v>0</v>
      </c>
      <c r="AB237" s="167">
        <f t="shared" si="68"/>
        <v>0</v>
      </c>
      <c r="AC237" s="167">
        <f t="shared" si="69"/>
        <v>0</v>
      </c>
      <c r="AD237" s="36"/>
      <c r="AE237" s="219">
        <f>INDEX(InputsB!AJ:AJ,MATCH($A237,InputsB!$A:$A,0))</f>
        <v>0</v>
      </c>
      <c r="AF237" s="219">
        <f>INDEX(InputsB!AK:AK,MATCH($A237,InputsB!$A:$A,0))</f>
        <v>0</v>
      </c>
      <c r="AG237" s="219">
        <f>INDEX(InputsB!AL:AL,MATCH($A237,InputsB!$A:$A,0))</f>
        <v>0</v>
      </c>
      <c r="AH237" s="219">
        <f>INDEX(InputsB!AM:AM,MATCH($A237,InputsB!$A:$A,0))</f>
        <v>0</v>
      </c>
      <c r="AI237" s="219">
        <f>INDEX(InputsB!AN:AN,MATCH($A237,InputsB!$A:$A,0))</f>
        <v>0</v>
      </c>
      <c r="AJ237" s="219">
        <f>INDEX(InputsB!AO:AO,MATCH($A237,InputsB!$A:$A,0))</f>
        <v>0</v>
      </c>
      <c r="AK237" s="219">
        <f>INDEX(InputsB!AP:AP,MATCH($A237,InputsB!$A:$A,0))</f>
        <v>0</v>
      </c>
      <c r="AL237" s="219">
        <f>INDEX(InputsB!AQ:AQ,MATCH($A237,InputsB!$A:$A,0))</f>
        <v>0</v>
      </c>
      <c r="AM237" s="219">
        <f>INDEX(InputsB!AR:AR,MATCH($A237,InputsB!$A:$A,0))</f>
        <v>0</v>
      </c>
      <c r="AN237" s="219">
        <f>INDEX(InputsB!AS:AS,MATCH($A237,InputsB!$A:$A,0))</f>
        <v>0</v>
      </c>
      <c r="AO237" s="219">
        <f>INDEX(InputsB!AT:AT,MATCH($A237,InputsB!$A:$A,0))</f>
        <v>0</v>
      </c>
      <c r="AP237" s="219">
        <f>INDEX(InputsB!AU:AU,MATCH($A237,InputsB!$A:$A,0))</f>
        <v>0</v>
      </c>
      <c r="AQ237" s="219">
        <f>INDEX(InputsB!AV:AV,MATCH($A237,InputsB!$A:$A,0))</f>
        <v>0</v>
      </c>
      <c r="AR237" s="219">
        <f>INDEX(InputsB!AW:AW,MATCH($A237,InputsB!$A:$A,0))</f>
        <v>0</v>
      </c>
      <c r="AS237" s="219">
        <f>INDEX(InputsB!AX:AX,MATCH($A237,InputsB!$A:$A,0))</f>
        <v>0</v>
      </c>
      <c r="AT237" s="219">
        <f>INDEX(InputsB!AY:AY,MATCH($A237,InputsB!$A:$A,0))</f>
        <v>0</v>
      </c>
      <c r="AU237" s="54"/>
      <c r="AV237" s="219">
        <f>INDEX(InputsC!$G:$G,MATCH($A237,InputsC!$A:$A,0))</f>
        <v>0</v>
      </c>
      <c r="AW237" s="219">
        <f t="shared" si="55"/>
        <v>0</v>
      </c>
    </row>
    <row r="238" spans="1:49">
      <c r="A238" s="195" t="s">
        <v>562</v>
      </c>
      <c r="B238" s="195" t="str">
        <f>INDEX('Ref1'!$E:$E,MATCH(A238,'Ref1'!$A:$A,0))</f>
        <v>Sefton</v>
      </c>
      <c r="C238" s="195" t="str">
        <f>INDEX('Ref1'!$F:$F,MATCH($A238,'Ref1'!$A:$A,0))</f>
        <v>NA</v>
      </c>
      <c r="D238" s="240" t="str">
        <f>INDEX('Ref1'!$G:$G,MATCH($A238,'Ref1'!$A:$A,0))</f>
        <v>E6143</v>
      </c>
      <c r="E238" s="225">
        <f>INDEX(InputsD!$D:$D,MATCH($A238,InputsD!$A:$A,0))</f>
        <v>0</v>
      </c>
      <c r="G238" s="167">
        <f>INDEX(InputsA!R:R,MATCH($A238,InputsA!$A:$A,0))*$A$5+$E238*$A$5</f>
        <v>0</v>
      </c>
      <c r="H238" s="167">
        <f>INDEX(InputsA!S:S,MATCH($A238,InputsA!$A:$A,0))*$A$5+$E238*$A$5</f>
        <v>0</v>
      </c>
      <c r="I238" s="167">
        <f>INDEX(InputsA!T:T,MATCH($A238,InputsA!$A:$A,0))*$A$5+$E238*$A$5</f>
        <v>0</v>
      </c>
      <c r="J238" s="167">
        <f>INDEX(InputsA!U:U,MATCH($A238,InputsA!$A:$A,0))*$A$5+$E238*$A$5</f>
        <v>0</v>
      </c>
      <c r="K238" s="167">
        <f>INDEX(InputsA!V:V,MATCH($A238,InputsA!$A:$A,0))*$A$5+$E238*$A$5</f>
        <v>0</v>
      </c>
      <c r="L238" s="167">
        <f>INDEX(InputsA!W:W,MATCH($A238,InputsA!$A:$A,0))*$A$5+$E238*$A$5</f>
        <v>0</v>
      </c>
      <c r="M238" s="167">
        <f>INDEX(InputsA!X:X,MATCH($A238,InputsA!$A:$A,0))*$A$5+$E238*$A$5</f>
        <v>0</v>
      </c>
      <c r="N238" s="171">
        <f t="shared" si="53"/>
        <v>0</v>
      </c>
      <c r="O238" s="167">
        <f t="shared" si="54"/>
        <v>0</v>
      </c>
      <c r="P238" s="167">
        <f t="shared" si="56"/>
        <v>0</v>
      </c>
      <c r="Q238" s="167">
        <f t="shared" si="57"/>
        <v>0</v>
      </c>
      <c r="R238" s="167">
        <f t="shared" si="58"/>
        <v>0</v>
      </c>
      <c r="S238" s="167">
        <f t="shared" si="59"/>
        <v>0</v>
      </c>
      <c r="T238" s="167">
        <f t="shared" si="60"/>
        <v>0</v>
      </c>
      <c r="U238" s="167">
        <f t="shared" si="61"/>
        <v>0</v>
      </c>
      <c r="V238" s="167">
        <f t="shared" si="62"/>
        <v>0</v>
      </c>
      <c r="W238" s="167">
        <f t="shared" si="63"/>
        <v>0</v>
      </c>
      <c r="X238" s="167">
        <f t="shared" si="64"/>
        <v>0</v>
      </c>
      <c r="Y238" s="167">
        <f t="shared" si="65"/>
        <v>0</v>
      </c>
      <c r="Z238" s="167">
        <f t="shared" si="66"/>
        <v>0</v>
      </c>
      <c r="AA238" s="167">
        <f t="shared" si="67"/>
        <v>0</v>
      </c>
      <c r="AB238" s="167">
        <f t="shared" si="68"/>
        <v>0</v>
      </c>
      <c r="AC238" s="167">
        <f t="shared" si="69"/>
        <v>0</v>
      </c>
      <c r="AD238" s="36"/>
      <c r="AE238" s="219">
        <f>INDEX(InputsB!AJ:AJ,MATCH($A238,InputsB!$A:$A,0))</f>
        <v>0</v>
      </c>
      <c r="AF238" s="219">
        <f>INDEX(InputsB!AK:AK,MATCH($A238,InputsB!$A:$A,0))</f>
        <v>0</v>
      </c>
      <c r="AG238" s="219">
        <f>INDEX(InputsB!AL:AL,MATCH($A238,InputsB!$A:$A,0))</f>
        <v>0</v>
      </c>
      <c r="AH238" s="219">
        <f>INDEX(InputsB!AM:AM,MATCH($A238,InputsB!$A:$A,0))</f>
        <v>0</v>
      </c>
      <c r="AI238" s="219">
        <f>INDEX(InputsB!AN:AN,MATCH($A238,InputsB!$A:$A,0))</f>
        <v>0</v>
      </c>
      <c r="AJ238" s="219">
        <f>INDEX(InputsB!AO:AO,MATCH($A238,InputsB!$A:$A,0))</f>
        <v>0</v>
      </c>
      <c r="AK238" s="219">
        <f>INDEX(InputsB!AP:AP,MATCH($A238,InputsB!$A:$A,0))</f>
        <v>0</v>
      </c>
      <c r="AL238" s="219">
        <f>INDEX(InputsB!AQ:AQ,MATCH($A238,InputsB!$A:$A,0))</f>
        <v>0</v>
      </c>
      <c r="AM238" s="219">
        <f>INDEX(InputsB!AR:AR,MATCH($A238,InputsB!$A:$A,0))</f>
        <v>0</v>
      </c>
      <c r="AN238" s="219">
        <f>INDEX(InputsB!AS:AS,MATCH($A238,InputsB!$A:$A,0))</f>
        <v>0</v>
      </c>
      <c r="AO238" s="219">
        <f>INDEX(InputsB!AT:AT,MATCH($A238,InputsB!$A:$A,0))</f>
        <v>0</v>
      </c>
      <c r="AP238" s="219">
        <f>INDEX(InputsB!AU:AU,MATCH($A238,InputsB!$A:$A,0))</f>
        <v>0</v>
      </c>
      <c r="AQ238" s="219">
        <f>INDEX(InputsB!AV:AV,MATCH($A238,InputsB!$A:$A,0))</f>
        <v>0</v>
      </c>
      <c r="AR238" s="219">
        <f>INDEX(InputsB!AW:AW,MATCH($A238,InputsB!$A:$A,0))</f>
        <v>0</v>
      </c>
      <c r="AS238" s="219">
        <f>INDEX(InputsB!AX:AX,MATCH($A238,InputsB!$A:$A,0))</f>
        <v>0</v>
      </c>
      <c r="AT238" s="219">
        <f>INDEX(InputsB!AY:AY,MATCH($A238,InputsB!$A:$A,0))</f>
        <v>0</v>
      </c>
      <c r="AU238" s="54"/>
      <c r="AV238" s="219">
        <f>INDEX(InputsC!$G:$G,MATCH($A238,InputsC!$A:$A,0))</f>
        <v>0</v>
      </c>
      <c r="AW238" s="219">
        <f t="shared" si="55"/>
        <v>0</v>
      </c>
    </row>
    <row r="239" spans="1:49">
      <c r="A239" s="195" t="s">
        <v>564</v>
      </c>
      <c r="B239" s="195" t="str">
        <f>INDEX('Ref1'!$E:$E,MATCH(A239,'Ref1'!$A:$A,0))</f>
        <v>Selby</v>
      </c>
      <c r="C239" s="195" t="str">
        <f>INDEX('Ref1'!$F:$F,MATCH($A239,'Ref1'!$A:$A,0))</f>
        <v>E2721</v>
      </c>
      <c r="D239" s="240" t="str">
        <f>INDEX('Ref1'!$G:$G,MATCH($A239,'Ref1'!$A:$A,0))</f>
        <v>E6127</v>
      </c>
      <c r="E239" s="225">
        <f>INDEX(InputsD!$D:$D,MATCH($A239,InputsD!$A:$A,0))</f>
        <v>0</v>
      </c>
      <c r="G239" s="167">
        <f>INDEX(InputsA!R:R,MATCH($A239,InputsA!$A:$A,0))*$A$5+$E239*$A$5</f>
        <v>0</v>
      </c>
      <c r="H239" s="167">
        <f>INDEX(InputsA!S:S,MATCH($A239,InputsA!$A:$A,0))*$A$5+$E239*$A$5</f>
        <v>0</v>
      </c>
      <c r="I239" s="167">
        <f>INDEX(InputsA!T:T,MATCH($A239,InputsA!$A:$A,0))*$A$5+$E239*$A$5</f>
        <v>0</v>
      </c>
      <c r="J239" s="167">
        <f>INDEX(InputsA!U:U,MATCH($A239,InputsA!$A:$A,0))*$A$5+$E239*$A$5</f>
        <v>0</v>
      </c>
      <c r="K239" s="167">
        <f>INDEX(InputsA!V:V,MATCH($A239,InputsA!$A:$A,0))*$A$5+$E239*$A$5</f>
        <v>0</v>
      </c>
      <c r="L239" s="167">
        <f>INDEX(InputsA!W:W,MATCH($A239,InputsA!$A:$A,0))*$A$5+$E239*$A$5</f>
        <v>0</v>
      </c>
      <c r="M239" s="167">
        <f>INDEX(InputsA!X:X,MATCH($A239,InputsA!$A:$A,0))*$A$5+$E239*$A$5</f>
        <v>0</v>
      </c>
      <c r="N239" s="171">
        <f t="shared" si="53"/>
        <v>0</v>
      </c>
      <c r="O239" s="167">
        <f t="shared" si="54"/>
        <v>0</v>
      </c>
      <c r="P239" s="167">
        <f t="shared" si="56"/>
        <v>0</v>
      </c>
      <c r="Q239" s="167">
        <f t="shared" si="57"/>
        <v>0</v>
      </c>
      <c r="R239" s="167">
        <f t="shared" si="58"/>
        <v>0</v>
      </c>
      <c r="S239" s="167">
        <f t="shared" si="59"/>
        <v>0</v>
      </c>
      <c r="T239" s="167">
        <f t="shared" si="60"/>
        <v>0</v>
      </c>
      <c r="U239" s="167">
        <f t="shared" si="61"/>
        <v>0</v>
      </c>
      <c r="V239" s="167">
        <f t="shared" si="62"/>
        <v>0</v>
      </c>
      <c r="W239" s="167">
        <f t="shared" si="63"/>
        <v>0</v>
      </c>
      <c r="X239" s="167">
        <f t="shared" si="64"/>
        <v>0</v>
      </c>
      <c r="Y239" s="167">
        <f t="shared" si="65"/>
        <v>0</v>
      </c>
      <c r="Z239" s="167">
        <f t="shared" si="66"/>
        <v>0</v>
      </c>
      <c r="AA239" s="167">
        <f t="shared" si="67"/>
        <v>0</v>
      </c>
      <c r="AB239" s="167">
        <f t="shared" si="68"/>
        <v>0</v>
      </c>
      <c r="AC239" s="167">
        <f t="shared" si="69"/>
        <v>0</v>
      </c>
      <c r="AD239" s="36"/>
      <c r="AE239" s="219">
        <f>INDEX(InputsB!AJ:AJ,MATCH($A239,InputsB!$A:$A,0))</f>
        <v>0</v>
      </c>
      <c r="AF239" s="219">
        <f>INDEX(InputsB!AK:AK,MATCH($A239,InputsB!$A:$A,0))</f>
        <v>0</v>
      </c>
      <c r="AG239" s="219">
        <f>INDEX(InputsB!AL:AL,MATCH($A239,InputsB!$A:$A,0))</f>
        <v>0</v>
      </c>
      <c r="AH239" s="219">
        <f>INDEX(InputsB!AM:AM,MATCH($A239,InputsB!$A:$A,0))</f>
        <v>0</v>
      </c>
      <c r="AI239" s="219">
        <f>INDEX(InputsB!AN:AN,MATCH($A239,InputsB!$A:$A,0))</f>
        <v>0</v>
      </c>
      <c r="AJ239" s="219">
        <f>INDEX(InputsB!AO:AO,MATCH($A239,InputsB!$A:$A,0))</f>
        <v>0</v>
      </c>
      <c r="AK239" s="219">
        <f>INDEX(InputsB!AP:AP,MATCH($A239,InputsB!$A:$A,0))</f>
        <v>0</v>
      </c>
      <c r="AL239" s="219">
        <f>INDEX(InputsB!AQ:AQ,MATCH($A239,InputsB!$A:$A,0))</f>
        <v>0</v>
      </c>
      <c r="AM239" s="219">
        <f>INDEX(InputsB!AR:AR,MATCH($A239,InputsB!$A:$A,0))</f>
        <v>0</v>
      </c>
      <c r="AN239" s="219">
        <f>INDEX(InputsB!AS:AS,MATCH($A239,InputsB!$A:$A,0))</f>
        <v>0</v>
      </c>
      <c r="AO239" s="219">
        <f>INDEX(InputsB!AT:AT,MATCH($A239,InputsB!$A:$A,0))</f>
        <v>0</v>
      </c>
      <c r="AP239" s="219">
        <f>INDEX(InputsB!AU:AU,MATCH($A239,InputsB!$A:$A,0))</f>
        <v>0</v>
      </c>
      <c r="AQ239" s="219">
        <f>INDEX(InputsB!AV:AV,MATCH($A239,InputsB!$A:$A,0))</f>
        <v>0</v>
      </c>
      <c r="AR239" s="219">
        <f>INDEX(InputsB!AW:AW,MATCH($A239,InputsB!$A:$A,0))</f>
        <v>0</v>
      </c>
      <c r="AS239" s="219">
        <f>INDEX(InputsB!AX:AX,MATCH($A239,InputsB!$A:$A,0))</f>
        <v>0</v>
      </c>
      <c r="AT239" s="219">
        <f>INDEX(InputsB!AY:AY,MATCH($A239,InputsB!$A:$A,0))</f>
        <v>0</v>
      </c>
      <c r="AU239" s="54"/>
      <c r="AV239" s="219">
        <f>INDEX(InputsC!$G:$G,MATCH($A239,InputsC!$A:$A,0))</f>
        <v>0</v>
      </c>
      <c r="AW239" s="219">
        <f t="shared" si="55"/>
        <v>0</v>
      </c>
    </row>
    <row r="240" spans="1:49">
      <c r="A240" s="195" t="s">
        <v>566</v>
      </c>
      <c r="B240" s="195" t="str">
        <f>INDEX('Ref1'!$E:$E,MATCH(A240,'Ref1'!$A:$A,0))</f>
        <v>Sevenoaks</v>
      </c>
      <c r="C240" s="195" t="str">
        <f>INDEX('Ref1'!$F:$F,MATCH($A240,'Ref1'!$A:$A,0))</f>
        <v>E2221</v>
      </c>
      <c r="D240" s="240" t="str">
        <f>INDEX('Ref1'!$G:$G,MATCH($A240,'Ref1'!$A:$A,0))</f>
        <v>E6122</v>
      </c>
      <c r="E240" s="225">
        <f>INDEX(InputsD!$D:$D,MATCH($A240,InputsD!$A:$A,0))</f>
        <v>0</v>
      </c>
      <c r="G240" s="167">
        <f>INDEX(InputsA!R:R,MATCH($A240,InputsA!$A:$A,0))*$A$5+$E240*$A$5</f>
        <v>0</v>
      </c>
      <c r="H240" s="167">
        <f>INDEX(InputsA!S:S,MATCH($A240,InputsA!$A:$A,0))*$A$5+$E240*$A$5</f>
        <v>0</v>
      </c>
      <c r="I240" s="167">
        <f>INDEX(InputsA!T:T,MATCH($A240,InputsA!$A:$A,0))*$A$5+$E240*$A$5</f>
        <v>0</v>
      </c>
      <c r="J240" s="167">
        <f>INDEX(InputsA!U:U,MATCH($A240,InputsA!$A:$A,0))*$A$5+$E240*$A$5</f>
        <v>0</v>
      </c>
      <c r="K240" s="167">
        <f>INDEX(InputsA!V:V,MATCH($A240,InputsA!$A:$A,0))*$A$5+$E240*$A$5</f>
        <v>0</v>
      </c>
      <c r="L240" s="167">
        <f>INDEX(InputsA!W:W,MATCH($A240,InputsA!$A:$A,0))*$A$5+$E240*$A$5</f>
        <v>0</v>
      </c>
      <c r="M240" s="167">
        <f>INDEX(InputsA!X:X,MATCH($A240,InputsA!$A:$A,0))*$A$5+$E240*$A$5</f>
        <v>0</v>
      </c>
      <c r="N240" s="171">
        <f t="shared" si="53"/>
        <v>0</v>
      </c>
      <c r="O240" s="167">
        <f t="shared" si="54"/>
        <v>0</v>
      </c>
      <c r="P240" s="167">
        <f t="shared" si="56"/>
        <v>0</v>
      </c>
      <c r="Q240" s="167">
        <f t="shared" si="57"/>
        <v>0</v>
      </c>
      <c r="R240" s="167">
        <f t="shared" si="58"/>
        <v>0</v>
      </c>
      <c r="S240" s="167">
        <f t="shared" si="59"/>
        <v>0</v>
      </c>
      <c r="T240" s="167">
        <f t="shared" si="60"/>
        <v>0</v>
      </c>
      <c r="U240" s="167">
        <f t="shared" si="61"/>
        <v>0</v>
      </c>
      <c r="V240" s="167">
        <f t="shared" si="62"/>
        <v>0</v>
      </c>
      <c r="W240" s="167">
        <f t="shared" si="63"/>
        <v>0</v>
      </c>
      <c r="X240" s="167">
        <f t="shared" si="64"/>
        <v>0</v>
      </c>
      <c r="Y240" s="167">
        <f t="shared" si="65"/>
        <v>0</v>
      </c>
      <c r="Z240" s="167">
        <f t="shared" si="66"/>
        <v>0</v>
      </c>
      <c r="AA240" s="167">
        <f t="shared" si="67"/>
        <v>0</v>
      </c>
      <c r="AB240" s="167">
        <f t="shared" si="68"/>
        <v>0</v>
      </c>
      <c r="AC240" s="167">
        <f t="shared" si="69"/>
        <v>0</v>
      </c>
      <c r="AD240" s="36"/>
      <c r="AE240" s="219">
        <f>INDEX(InputsB!AJ:AJ,MATCH($A240,InputsB!$A:$A,0))</f>
        <v>0</v>
      </c>
      <c r="AF240" s="219">
        <f>INDEX(InputsB!AK:AK,MATCH($A240,InputsB!$A:$A,0))</f>
        <v>0</v>
      </c>
      <c r="AG240" s="219">
        <f>INDEX(InputsB!AL:AL,MATCH($A240,InputsB!$A:$A,0))</f>
        <v>0</v>
      </c>
      <c r="AH240" s="219">
        <f>INDEX(InputsB!AM:AM,MATCH($A240,InputsB!$A:$A,0))</f>
        <v>0</v>
      </c>
      <c r="AI240" s="219">
        <f>INDEX(InputsB!AN:AN,MATCH($A240,InputsB!$A:$A,0))</f>
        <v>0</v>
      </c>
      <c r="AJ240" s="219">
        <f>INDEX(InputsB!AO:AO,MATCH($A240,InputsB!$A:$A,0))</f>
        <v>0</v>
      </c>
      <c r="AK240" s="219">
        <f>INDEX(InputsB!AP:AP,MATCH($A240,InputsB!$A:$A,0))</f>
        <v>0</v>
      </c>
      <c r="AL240" s="219">
        <f>INDEX(InputsB!AQ:AQ,MATCH($A240,InputsB!$A:$A,0))</f>
        <v>0</v>
      </c>
      <c r="AM240" s="219">
        <f>INDEX(InputsB!AR:AR,MATCH($A240,InputsB!$A:$A,0))</f>
        <v>0</v>
      </c>
      <c r="AN240" s="219">
        <f>INDEX(InputsB!AS:AS,MATCH($A240,InputsB!$A:$A,0))</f>
        <v>0</v>
      </c>
      <c r="AO240" s="219">
        <f>INDEX(InputsB!AT:AT,MATCH($A240,InputsB!$A:$A,0))</f>
        <v>0</v>
      </c>
      <c r="AP240" s="219">
        <f>INDEX(InputsB!AU:AU,MATCH($A240,InputsB!$A:$A,0))</f>
        <v>0</v>
      </c>
      <c r="AQ240" s="219">
        <f>INDEX(InputsB!AV:AV,MATCH($A240,InputsB!$A:$A,0))</f>
        <v>0</v>
      </c>
      <c r="AR240" s="219">
        <f>INDEX(InputsB!AW:AW,MATCH($A240,InputsB!$A:$A,0))</f>
        <v>0</v>
      </c>
      <c r="AS240" s="219">
        <f>INDEX(InputsB!AX:AX,MATCH($A240,InputsB!$A:$A,0))</f>
        <v>0</v>
      </c>
      <c r="AT240" s="219">
        <f>INDEX(InputsB!AY:AY,MATCH($A240,InputsB!$A:$A,0))</f>
        <v>0</v>
      </c>
      <c r="AU240" s="54"/>
      <c r="AV240" s="219">
        <f>INDEX(InputsC!$G:$G,MATCH($A240,InputsC!$A:$A,0))</f>
        <v>0</v>
      </c>
      <c r="AW240" s="219">
        <f t="shared" si="55"/>
        <v>0</v>
      </c>
    </row>
    <row r="241" spans="1:49">
      <c r="A241" s="195" t="s">
        <v>568</v>
      </c>
      <c r="B241" s="195" t="str">
        <f>INDEX('Ref1'!$E:$E,MATCH(A241,'Ref1'!$A:$A,0))</f>
        <v>Sheffield</v>
      </c>
      <c r="C241" s="195" t="str">
        <f>INDEX('Ref1'!$F:$F,MATCH($A241,'Ref1'!$A:$A,0))</f>
        <v>NA</v>
      </c>
      <c r="D241" s="240" t="str">
        <f>INDEX('Ref1'!$G:$G,MATCH($A241,'Ref1'!$A:$A,0))</f>
        <v>E6144</v>
      </c>
      <c r="E241" s="225">
        <f>INDEX(InputsD!$D:$D,MATCH($A241,InputsD!$A:$A,0))</f>
        <v>0</v>
      </c>
      <c r="G241" s="167">
        <f>INDEX(InputsA!R:R,MATCH($A241,InputsA!$A:$A,0))*$A$5+$E241*$A$5</f>
        <v>0</v>
      </c>
      <c r="H241" s="167">
        <f>INDEX(InputsA!S:S,MATCH($A241,InputsA!$A:$A,0))*$A$5+$E241*$A$5</f>
        <v>0</v>
      </c>
      <c r="I241" s="167">
        <f>INDEX(InputsA!T:T,MATCH($A241,InputsA!$A:$A,0))*$A$5+$E241*$A$5</f>
        <v>0</v>
      </c>
      <c r="J241" s="167">
        <f>INDEX(InputsA!U:U,MATCH($A241,InputsA!$A:$A,0))*$A$5+$E241*$A$5</f>
        <v>0</v>
      </c>
      <c r="K241" s="167">
        <f>INDEX(InputsA!V:V,MATCH($A241,InputsA!$A:$A,0))*$A$5+$E241*$A$5</f>
        <v>0</v>
      </c>
      <c r="L241" s="167">
        <f>INDEX(InputsA!W:W,MATCH($A241,InputsA!$A:$A,0))*$A$5+$E241*$A$5</f>
        <v>0</v>
      </c>
      <c r="M241" s="167">
        <f>INDEX(InputsA!X:X,MATCH($A241,InputsA!$A:$A,0))*$A$5+$E241*$A$5</f>
        <v>0</v>
      </c>
      <c r="N241" s="171">
        <f t="shared" si="53"/>
        <v>0</v>
      </c>
      <c r="O241" s="167">
        <f t="shared" si="54"/>
        <v>0</v>
      </c>
      <c r="P241" s="167">
        <f t="shared" si="56"/>
        <v>0</v>
      </c>
      <c r="Q241" s="167">
        <f t="shared" si="57"/>
        <v>0</v>
      </c>
      <c r="R241" s="167">
        <f t="shared" si="58"/>
        <v>0</v>
      </c>
      <c r="S241" s="167">
        <f t="shared" si="59"/>
        <v>0</v>
      </c>
      <c r="T241" s="167">
        <f t="shared" si="60"/>
        <v>0</v>
      </c>
      <c r="U241" s="167">
        <f t="shared" si="61"/>
        <v>0</v>
      </c>
      <c r="V241" s="167">
        <f t="shared" si="62"/>
        <v>0</v>
      </c>
      <c r="W241" s="167">
        <f t="shared" si="63"/>
        <v>0</v>
      </c>
      <c r="X241" s="167">
        <f t="shared" si="64"/>
        <v>0</v>
      </c>
      <c r="Y241" s="167">
        <f t="shared" si="65"/>
        <v>0</v>
      </c>
      <c r="Z241" s="167">
        <f t="shared" si="66"/>
        <v>0</v>
      </c>
      <c r="AA241" s="167">
        <f t="shared" si="67"/>
        <v>0</v>
      </c>
      <c r="AB241" s="167">
        <f t="shared" si="68"/>
        <v>0</v>
      </c>
      <c r="AC241" s="167">
        <f t="shared" si="69"/>
        <v>0</v>
      </c>
      <c r="AD241" s="36"/>
      <c r="AE241" s="219">
        <f>INDEX(InputsB!AJ:AJ,MATCH($A241,InputsB!$A:$A,0))</f>
        <v>0</v>
      </c>
      <c r="AF241" s="219">
        <f>INDEX(InputsB!AK:AK,MATCH($A241,InputsB!$A:$A,0))</f>
        <v>0</v>
      </c>
      <c r="AG241" s="219">
        <f>INDEX(InputsB!AL:AL,MATCH($A241,InputsB!$A:$A,0))</f>
        <v>0</v>
      </c>
      <c r="AH241" s="219">
        <f>INDEX(InputsB!AM:AM,MATCH($A241,InputsB!$A:$A,0))</f>
        <v>0</v>
      </c>
      <c r="AI241" s="219">
        <f>INDEX(InputsB!AN:AN,MATCH($A241,InputsB!$A:$A,0))</f>
        <v>0</v>
      </c>
      <c r="AJ241" s="219">
        <f>INDEX(InputsB!AO:AO,MATCH($A241,InputsB!$A:$A,0))</f>
        <v>0</v>
      </c>
      <c r="AK241" s="219">
        <f>INDEX(InputsB!AP:AP,MATCH($A241,InputsB!$A:$A,0))</f>
        <v>0</v>
      </c>
      <c r="AL241" s="219">
        <f>INDEX(InputsB!AQ:AQ,MATCH($A241,InputsB!$A:$A,0))</f>
        <v>0</v>
      </c>
      <c r="AM241" s="219">
        <f>INDEX(InputsB!AR:AR,MATCH($A241,InputsB!$A:$A,0))</f>
        <v>0</v>
      </c>
      <c r="AN241" s="219">
        <f>INDEX(InputsB!AS:AS,MATCH($A241,InputsB!$A:$A,0))</f>
        <v>0</v>
      </c>
      <c r="AO241" s="219">
        <f>INDEX(InputsB!AT:AT,MATCH($A241,InputsB!$A:$A,0))</f>
        <v>0</v>
      </c>
      <c r="AP241" s="219">
        <f>INDEX(InputsB!AU:AU,MATCH($A241,InputsB!$A:$A,0))</f>
        <v>0</v>
      </c>
      <c r="AQ241" s="219">
        <f>INDEX(InputsB!AV:AV,MATCH($A241,InputsB!$A:$A,0))</f>
        <v>0</v>
      </c>
      <c r="AR241" s="219">
        <f>INDEX(InputsB!AW:AW,MATCH($A241,InputsB!$A:$A,0))</f>
        <v>0</v>
      </c>
      <c r="AS241" s="219">
        <f>INDEX(InputsB!AX:AX,MATCH($A241,InputsB!$A:$A,0))</f>
        <v>0</v>
      </c>
      <c r="AT241" s="219">
        <f>INDEX(InputsB!AY:AY,MATCH($A241,InputsB!$A:$A,0))</f>
        <v>0</v>
      </c>
      <c r="AU241" s="54"/>
      <c r="AV241" s="219">
        <f>INDEX(InputsC!$G:$G,MATCH($A241,InputsC!$A:$A,0))</f>
        <v>0</v>
      </c>
      <c r="AW241" s="219">
        <f t="shared" si="55"/>
        <v>0</v>
      </c>
    </row>
    <row r="242" spans="1:49">
      <c r="A242" s="195" t="s">
        <v>570</v>
      </c>
      <c r="B242" s="195" t="str">
        <f>INDEX('Ref1'!$E:$E,MATCH(A242,'Ref1'!$A:$A,0))</f>
        <v>Shepway</v>
      </c>
      <c r="C242" s="195" t="str">
        <f>INDEX('Ref1'!$F:$F,MATCH($A242,'Ref1'!$A:$A,0))</f>
        <v>E2221</v>
      </c>
      <c r="D242" s="240" t="str">
        <f>INDEX('Ref1'!$G:$G,MATCH($A242,'Ref1'!$A:$A,0))</f>
        <v>E6122</v>
      </c>
      <c r="E242" s="225">
        <f>INDEX(InputsD!$D:$D,MATCH($A242,InputsD!$A:$A,0))</f>
        <v>0</v>
      </c>
      <c r="G242" s="167">
        <f>INDEX(InputsA!R:R,MATCH($A242,InputsA!$A:$A,0))*$A$5+$E242*$A$5</f>
        <v>0</v>
      </c>
      <c r="H242" s="167">
        <f>INDEX(InputsA!S:S,MATCH($A242,InputsA!$A:$A,0))*$A$5+$E242*$A$5</f>
        <v>0</v>
      </c>
      <c r="I242" s="167">
        <f>INDEX(InputsA!T:T,MATCH($A242,InputsA!$A:$A,0))*$A$5+$E242*$A$5</f>
        <v>0</v>
      </c>
      <c r="J242" s="167">
        <f>INDEX(InputsA!U:U,MATCH($A242,InputsA!$A:$A,0))*$A$5+$E242*$A$5</f>
        <v>0</v>
      </c>
      <c r="K242" s="167">
        <f>INDEX(InputsA!V:V,MATCH($A242,InputsA!$A:$A,0))*$A$5+$E242*$A$5</f>
        <v>0</v>
      </c>
      <c r="L242" s="167">
        <f>INDEX(InputsA!W:W,MATCH($A242,InputsA!$A:$A,0))*$A$5+$E242*$A$5</f>
        <v>0</v>
      </c>
      <c r="M242" s="167">
        <f>INDEX(InputsA!X:X,MATCH($A242,InputsA!$A:$A,0))*$A$5+$E242*$A$5</f>
        <v>0</v>
      </c>
      <c r="N242" s="171">
        <f t="shared" si="53"/>
        <v>0</v>
      </c>
      <c r="O242" s="167">
        <f t="shared" si="54"/>
        <v>0</v>
      </c>
      <c r="P242" s="167">
        <f t="shared" si="56"/>
        <v>0</v>
      </c>
      <c r="Q242" s="167">
        <f t="shared" si="57"/>
        <v>0</v>
      </c>
      <c r="R242" s="167">
        <f t="shared" si="58"/>
        <v>0</v>
      </c>
      <c r="S242" s="167">
        <f t="shared" si="59"/>
        <v>0</v>
      </c>
      <c r="T242" s="167">
        <f t="shared" si="60"/>
        <v>0</v>
      </c>
      <c r="U242" s="167">
        <f t="shared" si="61"/>
        <v>0</v>
      </c>
      <c r="V242" s="167">
        <f t="shared" si="62"/>
        <v>0</v>
      </c>
      <c r="W242" s="167">
        <f t="shared" si="63"/>
        <v>0</v>
      </c>
      <c r="X242" s="167">
        <f t="shared" si="64"/>
        <v>0</v>
      </c>
      <c r="Y242" s="167">
        <f t="shared" si="65"/>
        <v>0</v>
      </c>
      <c r="Z242" s="167">
        <f t="shared" si="66"/>
        <v>0</v>
      </c>
      <c r="AA242" s="167">
        <f t="shared" si="67"/>
        <v>0</v>
      </c>
      <c r="AB242" s="167">
        <f t="shared" si="68"/>
        <v>0</v>
      </c>
      <c r="AC242" s="167">
        <f t="shared" si="69"/>
        <v>0</v>
      </c>
      <c r="AD242" s="36"/>
      <c r="AE242" s="219">
        <f>INDEX(InputsB!AJ:AJ,MATCH($A242,InputsB!$A:$A,0))</f>
        <v>0</v>
      </c>
      <c r="AF242" s="219">
        <f>INDEX(InputsB!AK:AK,MATCH($A242,InputsB!$A:$A,0))</f>
        <v>0</v>
      </c>
      <c r="AG242" s="219">
        <f>INDEX(InputsB!AL:AL,MATCH($A242,InputsB!$A:$A,0))</f>
        <v>0</v>
      </c>
      <c r="AH242" s="219">
        <f>INDEX(InputsB!AM:AM,MATCH($A242,InputsB!$A:$A,0))</f>
        <v>0</v>
      </c>
      <c r="AI242" s="219">
        <f>INDEX(InputsB!AN:AN,MATCH($A242,InputsB!$A:$A,0))</f>
        <v>0</v>
      </c>
      <c r="AJ242" s="219">
        <f>INDEX(InputsB!AO:AO,MATCH($A242,InputsB!$A:$A,0))</f>
        <v>0</v>
      </c>
      <c r="AK242" s="219">
        <f>INDEX(InputsB!AP:AP,MATCH($A242,InputsB!$A:$A,0))</f>
        <v>0</v>
      </c>
      <c r="AL242" s="219">
        <f>INDEX(InputsB!AQ:AQ,MATCH($A242,InputsB!$A:$A,0))</f>
        <v>0</v>
      </c>
      <c r="AM242" s="219">
        <f>INDEX(InputsB!AR:AR,MATCH($A242,InputsB!$A:$A,0))</f>
        <v>0</v>
      </c>
      <c r="AN242" s="219">
        <f>INDEX(InputsB!AS:AS,MATCH($A242,InputsB!$A:$A,0))</f>
        <v>0</v>
      </c>
      <c r="AO242" s="219">
        <f>INDEX(InputsB!AT:AT,MATCH($A242,InputsB!$A:$A,0))</f>
        <v>0</v>
      </c>
      <c r="AP242" s="219">
        <f>INDEX(InputsB!AU:AU,MATCH($A242,InputsB!$A:$A,0))</f>
        <v>0</v>
      </c>
      <c r="AQ242" s="219">
        <f>INDEX(InputsB!AV:AV,MATCH($A242,InputsB!$A:$A,0))</f>
        <v>0</v>
      </c>
      <c r="AR242" s="219">
        <f>INDEX(InputsB!AW:AW,MATCH($A242,InputsB!$A:$A,0))</f>
        <v>0</v>
      </c>
      <c r="AS242" s="219">
        <f>INDEX(InputsB!AX:AX,MATCH($A242,InputsB!$A:$A,0))</f>
        <v>0</v>
      </c>
      <c r="AT242" s="219">
        <f>INDEX(InputsB!AY:AY,MATCH($A242,InputsB!$A:$A,0))</f>
        <v>0</v>
      </c>
      <c r="AU242" s="54"/>
      <c r="AV242" s="219">
        <f>INDEX(InputsC!$G:$G,MATCH($A242,InputsC!$A:$A,0))</f>
        <v>0</v>
      </c>
      <c r="AW242" s="219">
        <f t="shared" si="55"/>
        <v>0</v>
      </c>
    </row>
    <row r="243" spans="1:49">
      <c r="A243" s="195" t="s">
        <v>572</v>
      </c>
      <c r="B243" s="195" t="str">
        <f>INDEX('Ref1'!$E:$E,MATCH(A243,'Ref1'!$A:$A,0))</f>
        <v>Shropshire</v>
      </c>
      <c r="C243" s="195" t="str">
        <f>INDEX('Ref1'!$F:$F,MATCH($A243,'Ref1'!$A:$A,0))</f>
        <v>NA</v>
      </c>
      <c r="D243" s="240" t="str">
        <f>INDEX('Ref1'!$G:$G,MATCH($A243,'Ref1'!$A:$A,0))</f>
        <v>E6132</v>
      </c>
      <c r="E243" s="225">
        <f>INDEX(InputsD!$D:$D,MATCH($A243,InputsD!$A:$A,0))</f>
        <v>0</v>
      </c>
      <c r="G243" s="167">
        <f>INDEX(InputsA!R:R,MATCH($A243,InputsA!$A:$A,0))*$A$5+$E243*$A$5</f>
        <v>0</v>
      </c>
      <c r="H243" s="167">
        <f>INDEX(InputsA!S:S,MATCH($A243,InputsA!$A:$A,0))*$A$5+$E243*$A$5</f>
        <v>0</v>
      </c>
      <c r="I243" s="167">
        <f>INDEX(InputsA!T:T,MATCH($A243,InputsA!$A:$A,0))*$A$5+$E243*$A$5</f>
        <v>0</v>
      </c>
      <c r="J243" s="167">
        <f>INDEX(InputsA!U:U,MATCH($A243,InputsA!$A:$A,0))*$A$5+$E243*$A$5</f>
        <v>0</v>
      </c>
      <c r="K243" s="167">
        <f>INDEX(InputsA!V:V,MATCH($A243,InputsA!$A:$A,0))*$A$5+$E243*$A$5</f>
        <v>0</v>
      </c>
      <c r="L243" s="167">
        <f>INDEX(InputsA!W:W,MATCH($A243,InputsA!$A:$A,0))*$A$5+$E243*$A$5</f>
        <v>0</v>
      </c>
      <c r="M243" s="167">
        <f>INDEX(InputsA!X:X,MATCH($A243,InputsA!$A:$A,0))*$A$5+$E243*$A$5</f>
        <v>0</v>
      </c>
      <c r="N243" s="171">
        <f t="shared" si="53"/>
        <v>0</v>
      </c>
      <c r="O243" s="167">
        <f t="shared" si="54"/>
        <v>0</v>
      </c>
      <c r="P243" s="167">
        <f t="shared" si="56"/>
        <v>0</v>
      </c>
      <c r="Q243" s="167">
        <f t="shared" si="57"/>
        <v>0</v>
      </c>
      <c r="R243" s="167">
        <f t="shared" si="58"/>
        <v>0</v>
      </c>
      <c r="S243" s="167">
        <f t="shared" si="59"/>
        <v>0</v>
      </c>
      <c r="T243" s="167">
        <f t="shared" si="60"/>
        <v>0</v>
      </c>
      <c r="U243" s="167">
        <f t="shared" si="61"/>
        <v>0</v>
      </c>
      <c r="V243" s="167">
        <f t="shared" si="62"/>
        <v>0</v>
      </c>
      <c r="W243" s="167">
        <f t="shared" si="63"/>
        <v>0</v>
      </c>
      <c r="X243" s="167">
        <f t="shared" si="64"/>
        <v>0</v>
      </c>
      <c r="Y243" s="167">
        <f t="shared" si="65"/>
        <v>0</v>
      </c>
      <c r="Z243" s="167">
        <f t="shared" si="66"/>
        <v>0</v>
      </c>
      <c r="AA243" s="167">
        <f t="shared" si="67"/>
        <v>0</v>
      </c>
      <c r="AB243" s="167">
        <f t="shared" si="68"/>
        <v>0</v>
      </c>
      <c r="AC243" s="167">
        <f t="shared" si="69"/>
        <v>0</v>
      </c>
      <c r="AD243" s="36"/>
      <c r="AE243" s="219">
        <f>INDEX(InputsB!AJ:AJ,MATCH($A243,InputsB!$A:$A,0))</f>
        <v>0</v>
      </c>
      <c r="AF243" s="219">
        <f>INDEX(InputsB!AK:AK,MATCH($A243,InputsB!$A:$A,0))</f>
        <v>0</v>
      </c>
      <c r="AG243" s="219">
        <f>INDEX(InputsB!AL:AL,MATCH($A243,InputsB!$A:$A,0))</f>
        <v>0</v>
      </c>
      <c r="AH243" s="219">
        <f>INDEX(InputsB!AM:AM,MATCH($A243,InputsB!$A:$A,0))</f>
        <v>0</v>
      </c>
      <c r="AI243" s="219">
        <f>INDEX(InputsB!AN:AN,MATCH($A243,InputsB!$A:$A,0))</f>
        <v>0</v>
      </c>
      <c r="AJ243" s="219">
        <f>INDEX(InputsB!AO:AO,MATCH($A243,InputsB!$A:$A,0))</f>
        <v>0</v>
      </c>
      <c r="AK243" s="219">
        <f>INDEX(InputsB!AP:AP,MATCH($A243,InputsB!$A:$A,0))</f>
        <v>0</v>
      </c>
      <c r="AL243" s="219">
        <f>INDEX(InputsB!AQ:AQ,MATCH($A243,InputsB!$A:$A,0))</f>
        <v>0</v>
      </c>
      <c r="AM243" s="219">
        <f>INDEX(InputsB!AR:AR,MATCH($A243,InputsB!$A:$A,0))</f>
        <v>0</v>
      </c>
      <c r="AN243" s="219">
        <f>INDEX(InputsB!AS:AS,MATCH($A243,InputsB!$A:$A,0))</f>
        <v>0</v>
      </c>
      <c r="AO243" s="219">
        <f>INDEX(InputsB!AT:AT,MATCH($A243,InputsB!$A:$A,0))</f>
        <v>0</v>
      </c>
      <c r="AP243" s="219">
        <f>INDEX(InputsB!AU:AU,MATCH($A243,InputsB!$A:$A,0))</f>
        <v>0</v>
      </c>
      <c r="AQ243" s="219">
        <f>INDEX(InputsB!AV:AV,MATCH($A243,InputsB!$A:$A,0))</f>
        <v>0</v>
      </c>
      <c r="AR243" s="219">
        <f>INDEX(InputsB!AW:AW,MATCH($A243,InputsB!$A:$A,0))</f>
        <v>0</v>
      </c>
      <c r="AS243" s="219">
        <f>INDEX(InputsB!AX:AX,MATCH($A243,InputsB!$A:$A,0))</f>
        <v>0</v>
      </c>
      <c r="AT243" s="219">
        <f>INDEX(InputsB!AY:AY,MATCH($A243,InputsB!$A:$A,0))</f>
        <v>0</v>
      </c>
      <c r="AU243" s="54"/>
      <c r="AV243" s="219">
        <f>INDEX(InputsC!$G:$G,MATCH($A243,InputsC!$A:$A,0))</f>
        <v>0</v>
      </c>
      <c r="AW243" s="219">
        <f t="shared" si="55"/>
        <v>0</v>
      </c>
    </row>
    <row r="244" spans="1:49">
      <c r="A244" s="195" t="s">
        <v>576</v>
      </c>
      <c r="B244" s="195" t="str">
        <f>INDEX('Ref1'!$E:$E,MATCH(A244,'Ref1'!$A:$A,0))</f>
        <v>Slough</v>
      </c>
      <c r="C244" s="195" t="str">
        <f>INDEX('Ref1'!$F:$F,MATCH($A244,'Ref1'!$A:$A,0))</f>
        <v>NA</v>
      </c>
      <c r="D244" s="240" t="str">
        <f>INDEX('Ref1'!$G:$G,MATCH($A244,'Ref1'!$A:$A,0))</f>
        <v>E6103</v>
      </c>
      <c r="E244" s="225">
        <f>INDEX(InputsD!$D:$D,MATCH($A244,InputsD!$A:$A,0))</f>
        <v>0</v>
      </c>
      <c r="G244" s="167">
        <f>INDEX(InputsA!R:R,MATCH($A244,InputsA!$A:$A,0))*$A$5+$E244*$A$5</f>
        <v>0</v>
      </c>
      <c r="H244" s="167">
        <f>INDEX(InputsA!S:S,MATCH($A244,InputsA!$A:$A,0))*$A$5+$E244*$A$5</f>
        <v>0</v>
      </c>
      <c r="I244" s="167">
        <f>INDEX(InputsA!T:T,MATCH($A244,InputsA!$A:$A,0))*$A$5+$E244*$A$5</f>
        <v>0</v>
      </c>
      <c r="J244" s="167">
        <f>INDEX(InputsA!U:U,MATCH($A244,InputsA!$A:$A,0))*$A$5+$E244*$A$5</f>
        <v>0</v>
      </c>
      <c r="K244" s="167">
        <f>INDEX(InputsA!V:V,MATCH($A244,InputsA!$A:$A,0))*$A$5+$E244*$A$5</f>
        <v>0</v>
      </c>
      <c r="L244" s="167">
        <f>INDEX(InputsA!W:W,MATCH($A244,InputsA!$A:$A,0))*$A$5+$E244*$A$5</f>
        <v>0</v>
      </c>
      <c r="M244" s="167">
        <f>INDEX(InputsA!X:X,MATCH($A244,InputsA!$A:$A,0))*$A$5+$E244*$A$5</f>
        <v>0</v>
      </c>
      <c r="N244" s="171">
        <f t="shared" si="53"/>
        <v>0</v>
      </c>
      <c r="O244" s="167">
        <f t="shared" si="54"/>
        <v>0</v>
      </c>
      <c r="P244" s="167">
        <f t="shared" si="56"/>
        <v>0</v>
      </c>
      <c r="Q244" s="167">
        <f t="shared" si="57"/>
        <v>0</v>
      </c>
      <c r="R244" s="167">
        <f t="shared" si="58"/>
        <v>0</v>
      </c>
      <c r="S244" s="167">
        <f t="shared" si="59"/>
        <v>0</v>
      </c>
      <c r="T244" s="167">
        <f t="shared" si="60"/>
        <v>0</v>
      </c>
      <c r="U244" s="167">
        <f t="shared" si="61"/>
        <v>0</v>
      </c>
      <c r="V244" s="167">
        <f t="shared" si="62"/>
        <v>0</v>
      </c>
      <c r="W244" s="167">
        <f t="shared" si="63"/>
        <v>0</v>
      </c>
      <c r="X244" s="167">
        <f t="shared" si="64"/>
        <v>0</v>
      </c>
      <c r="Y244" s="167">
        <f t="shared" si="65"/>
        <v>0</v>
      </c>
      <c r="Z244" s="167">
        <f t="shared" si="66"/>
        <v>0</v>
      </c>
      <c r="AA244" s="167">
        <f t="shared" si="67"/>
        <v>0</v>
      </c>
      <c r="AB244" s="167">
        <f t="shared" si="68"/>
        <v>0</v>
      </c>
      <c r="AC244" s="167">
        <f t="shared" si="69"/>
        <v>0</v>
      </c>
      <c r="AD244" s="36"/>
      <c r="AE244" s="219">
        <f>INDEX(InputsB!AJ:AJ,MATCH($A244,InputsB!$A:$A,0))</f>
        <v>0</v>
      </c>
      <c r="AF244" s="219">
        <f>INDEX(InputsB!AK:AK,MATCH($A244,InputsB!$A:$A,0))</f>
        <v>0</v>
      </c>
      <c r="AG244" s="219">
        <f>INDEX(InputsB!AL:AL,MATCH($A244,InputsB!$A:$A,0))</f>
        <v>0</v>
      </c>
      <c r="AH244" s="219">
        <f>INDEX(InputsB!AM:AM,MATCH($A244,InputsB!$A:$A,0))</f>
        <v>0</v>
      </c>
      <c r="AI244" s="219">
        <f>INDEX(InputsB!AN:AN,MATCH($A244,InputsB!$A:$A,0))</f>
        <v>0</v>
      </c>
      <c r="AJ244" s="219">
        <f>INDEX(InputsB!AO:AO,MATCH($A244,InputsB!$A:$A,0))</f>
        <v>0</v>
      </c>
      <c r="AK244" s="219">
        <f>INDEX(InputsB!AP:AP,MATCH($A244,InputsB!$A:$A,0))</f>
        <v>0</v>
      </c>
      <c r="AL244" s="219">
        <f>INDEX(InputsB!AQ:AQ,MATCH($A244,InputsB!$A:$A,0))</f>
        <v>0</v>
      </c>
      <c r="AM244" s="219">
        <f>INDEX(InputsB!AR:AR,MATCH($A244,InputsB!$A:$A,0))</f>
        <v>0</v>
      </c>
      <c r="AN244" s="219">
        <f>INDEX(InputsB!AS:AS,MATCH($A244,InputsB!$A:$A,0))</f>
        <v>0</v>
      </c>
      <c r="AO244" s="219">
        <f>INDEX(InputsB!AT:AT,MATCH($A244,InputsB!$A:$A,0))</f>
        <v>0</v>
      </c>
      <c r="AP244" s="219">
        <f>INDEX(InputsB!AU:AU,MATCH($A244,InputsB!$A:$A,0))</f>
        <v>0</v>
      </c>
      <c r="AQ244" s="219">
        <f>INDEX(InputsB!AV:AV,MATCH($A244,InputsB!$A:$A,0))</f>
        <v>0</v>
      </c>
      <c r="AR244" s="219">
        <f>INDEX(InputsB!AW:AW,MATCH($A244,InputsB!$A:$A,0))</f>
        <v>0</v>
      </c>
      <c r="AS244" s="219">
        <f>INDEX(InputsB!AX:AX,MATCH($A244,InputsB!$A:$A,0))</f>
        <v>0</v>
      </c>
      <c r="AT244" s="219">
        <f>INDEX(InputsB!AY:AY,MATCH($A244,InputsB!$A:$A,0))</f>
        <v>0</v>
      </c>
      <c r="AU244" s="54"/>
      <c r="AV244" s="219">
        <f>INDEX(InputsC!$G:$G,MATCH($A244,InputsC!$A:$A,0))</f>
        <v>0</v>
      </c>
      <c r="AW244" s="219">
        <f t="shared" si="55"/>
        <v>0</v>
      </c>
    </row>
    <row r="245" spans="1:49">
      <c r="A245" s="195" t="s">
        <v>578</v>
      </c>
      <c r="B245" s="195" t="str">
        <f>INDEX('Ref1'!$E:$E,MATCH(A245,'Ref1'!$A:$A,0))</f>
        <v>Solihull</v>
      </c>
      <c r="C245" s="195" t="str">
        <f>INDEX('Ref1'!$F:$F,MATCH($A245,'Ref1'!$A:$A,0))</f>
        <v>NA</v>
      </c>
      <c r="D245" s="240" t="str">
        <f>INDEX('Ref1'!$G:$G,MATCH($A245,'Ref1'!$A:$A,0))</f>
        <v>E6146</v>
      </c>
      <c r="E245" s="225">
        <f>INDEX(InputsD!$D:$D,MATCH($A245,InputsD!$A:$A,0))</f>
        <v>0</v>
      </c>
      <c r="G245" s="167">
        <f>INDEX(InputsA!R:R,MATCH($A245,InputsA!$A:$A,0))*$A$5+$E245*$A$5</f>
        <v>0</v>
      </c>
      <c r="H245" s="167">
        <f>INDEX(InputsA!S:S,MATCH($A245,InputsA!$A:$A,0))*$A$5+$E245*$A$5</f>
        <v>0</v>
      </c>
      <c r="I245" s="167">
        <f>INDEX(InputsA!T:T,MATCH($A245,InputsA!$A:$A,0))*$A$5+$E245*$A$5</f>
        <v>0</v>
      </c>
      <c r="J245" s="167">
        <f>INDEX(InputsA!U:U,MATCH($A245,InputsA!$A:$A,0))*$A$5+$E245*$A$5</f>
        <v>0</v>
      </c>
      <c r="K245" s="167">
        <f>INDEX(InputsA!V:V,MATCH($A245,InputsA!$A:$A,0))*$A$5+$E245*$A$5</f>
        <v>0</v>
      </c>
      <c r="L245" s="167">
        <f>INDEX(InputsA!W:W,MATCH($A245,InputsA!$A:$A,0))*$A$5+$E245*$A$5</f>
        <v>0</v>
      </c>
      <c r="M245" s="167">
        <f>INDEX(InputsA!X:X,MATCH($A245,InputsA!$A:$A,0))*$A$5+$E245*$A$5</f>
        <v>0</v>
      </c>
      <c r="N245" s="171">
        <f t="shared" si="53"/>
        <v>0</v>
      </c>
      <c r="O245" s="167">
        <f t="shared" si="54"/>
        <v>0</v>
      </c>
      <c r="P245" s="167">
        <f t="shared" si="56"/>
        <v>0</v>
      </c>
      <c r="Q245" s="167">
        <f t="shared" si="57"/>
        <v>0</v>
      </c>
      <c r="R245" s="167">
        <f t="shared" si="58"/>
        <v>0</v>
      </c>
      <c r="S245" s="167">
        <f t="shared" si="59"/>
        <v>0</v>
      </c>
      <c r="T245" s="167">
        <f t="shared" si="60"/>
        <v>0</v>
      </c>
      <c r="U245" s="167">
        <f t="shared" si="61"/>
        <v>0</v>
      </c>
      <c r="V245" s="167">
        <f t="shared" si="62"/>
        <v>0</v>
      </c>
      <c r="W245" s="167">
        <f t="shared" si="63"/>
        <v>0</v>
      </c>
      <c r="X245" s="167">
        <f t="shared" si="64"/>
        <v>0</v>
      </c>
      <c r="Y245" s="167">
        <f t="shared" si="65"/>
        <v>0</v>
      </c>
      <c r="Z245" s="167">
        <f t="shared" si="66"/>
        <v>0</v>
      </c>
      <c r="AA245" s="167">
        <f t="shared" si="67"/>
        <v>0</v>
      </c>
      <c r="AB245" s="167">
        <f t="shared" si="68"/>
        <v>0</v>
      </c>
      <c r="AC245" s="167">
        <f t="shared" si="69"/>
        <v>0</v>
      </c>
      <c r="AD245" s="36"/>
      <c r="AE245" s="219">
        <f>INDEX(InputsB!AJ:AJ,MATCH($A245,InputsB!$A:$A,0))</f>
        <v>0</v>
      </c>
      <c r="AF245" s="219">
        <f>INDEX(InputsB!AK:AK,MATCH($A245,InputsB!$A:$A,0))</f>
        <v>0</v>
      </c>
      <c r="AG245" s="219">
        <f>INDEX(InputsB!AL:AL,MATCH($A245,InputsB!$A:$A,0))</f>
        <v>0</v>
      </c>
      <c r="AH245" s="219">
        <f>INDEX(InputsB!AM:AM,MATCH($A245,InputsB!$A:$A,0))</f>
        <v>0</v>
      </c>
      <c r="AI245" s="219">
        <f>INDEX(InputsB!AN:AN,MATCH($A245,InputsB!$A:$A,0))</f>
        <v>0</v>
      </c>
      <c r="AJ245" s="219">
        <f>INDEX(InputsB!AO:AO,MATCH($A245,InputsB!$A:$A,0))</f>
        <v>0</v>
      </c>
      <c r="AK245" s="219">
        <f>INDEX(InputsB!AP:AP,MATCH($A245,InputsB!$A:$A,0))</f>
        <v>0</v>
      </c>
      <c r="AL245" s="219">
        <f>INDEX(InputsB!AQ:AQ,MATCH($A245,InputsB!$A:$A,0))</f>
        <v>0</v>
      </c>
      <c r="AM245" s="219">
        <f>INDEX(InputsB!AR:AR,MATCH($A245,InputsB!$A:$A,0))</f>
        <v>0</v>
      </c>
      <c r="AN245" s="219">
        <f>INDEX(InputsB!AS:AS,MATCH($A245,InputsB!$A:$A,0))</f>
        <v>0</v>
      </c>
      <c r="AO245" s="219">
        <f>INDEX(InputsB!AT:AT,MATCH($A245,InputsB!$A:$A,0))</f>
        <v>0</v>
      </c>
      <c r="AP245" s="219">
        <f>INDEX(InputsB!AU:AU,MATCH($A245,InputsB!$A:$A,0))</f>
        <v>0</v>
      </c>
      <c r="AQ245" s="219">
        <f>INDEX(InputsB!AV:AV,MATCH($A245,InputsB!$A:$A,0))</f>
        <v>0</v>
      </c>
      <c r="AR245" s="219">
        <f>INDEX(InputsB!AW:AW,MATCH($A245,InputsB!$A:$A,0))</f>
        <v>0</v>
      </c>
      <c r="AS245" s="219">
        <f>INDEX(InputsB!AX:AX,MATCH($A245,InputsB!$A:$A,0))</f>
        <v>0</v>
      </c>
      <c r="AT245" s="219">
        <f>INDEX(InputsB!AY:AY,MATCH($A245,InputsB!$A:$A,0))</f>
        <v>0</v>
      </c>
      <c r="AU245" s="54"/>
      <c r="AV245" s="219">
        <f>INDEX(InputsC!$G:$G,MATCH($A245,InputsC!$A:$A,0))</f>
        <v>0</v>
      </c>
      <c r="AW245" s="219">
        <f t="shared" si="55"/>
        <v>0</v>
      </c>
    </row>
    <row r="246" spans="1:49">
      <c r="A246" s="195" t="s">
        <v>582</v>
      </c>
      <c r="B246" s="195" t="str">
        <f>INDEX('Ref1'!$E:$E,MATCH(A246,'Ref1'!$A:$A,0))</f>
        <v>South Bucks</v>
      </c>
      <c r="C246" s="195" t="str">
        <f>INDEX('Ref1'!$F:$F,MATCH($A246,'Ref1'!$A:$A,0))</f>
        <v>E0421</v>
      </c>
      <c r="D246" s="240" t="str">
        <f>INDEX('Ref1'!$G:$G,MATCH($A246,'Ref1'!$A:$A,0))</f>
        <v>E6104</v>
      </c>
      <c r="E246" s="225">
        <f>INDEX(InputsD!$D:$D,MATCH($A246,InputsD!$A:$A,0))</f>
        <v>0</v>
      </c>
      <c r="G246" s="167">
        <f>INDEX(InputsA!R:R,MATCH($A246,InputsA!$A:$A,0))*$A$5+$E246*$A$5</f>
        <v>0</v>
      </c>
      <c r="H246" s="167">
        <f>INDEX(InputsA!S:S,MATCH($A246,InputsA!$A:$A,0))*$A$5+$E246*$A$5</f>
        <v>0</v>
      </c>
      <c r="I246" s="167">
        <f>INDEX(InputsA!T:T,MATCH($A246,InputsA!$A:$A,0))*$A$5+$E246*$A$5</f>
        <v>0</v>
      </c>
      <c r="J246" s="167">
        <f>INDEX(InputsA!U:U,MATCH($A246,InputsA!$A:$A,0))*$A$5+$E246*$A$5</f>
        <v>0</v>
      </c>
      <c r="K246" s="167">
        <f>INDEX(InputsA!V:V,MATCH($A246,InputsA!$A:$A,0))*$A$5+$E246*$A$5</f>
        <v>0</v>
      </c>
      <c r="L246" s="167">
        <f>INDEX(InputsA!W:W,MATCH($A246,InputsA!$A:$A,0))*$A$5+$E246*$A$5</f>
        <v>0</v>
      </c>
      <c r="M246" s="167">
        <f>INDEX(InputsA!X:X,MATCH($A246,InputsA!$A:$A,0))*$A$5+$E246*$A$5</f>
        <v>0</v>
      </c>
      <c r="N246" s="171">
        <f t="shared" si="53"/>
        <v>0</v>
      </c>
      <c r="O246" s="167">
        <f t="shared" si="54"/>
        <v>0</v>
      </c>
      <c r="P246" s="167">
        <f t="shared" si="56"/>
        <v>0</v>
      </c>
      <c r="Q246" s="167">
        <f t="shared" si="57"/>
        <v>0</v>
      </c>
      <c r="R246" s="167">
        <f t="shared" si="58"/>
        <v>0</v>
      </c>
      <c r="S246" s="167">
        <f t="shared" si="59"/>
        <v>0</v>
      </c>
      <c r="T246" s="167">
        <f t="shared" si="60"/>
        <v>0</v>
      </c>
      <c r="U246" s="167">
        <f t="shared" si="61"/>
        <v>0</v>
      </c>
      <c r="V246" s="167">
        <f t="shared" si="62"/>
        <v>0</v>
      </c>
      <c r="W246" s="167">
        <f t="shared" si="63"/>
        <v>0</v>
      </c>
      <c r="X246" s="167">
        <f t="shared" si="64"/>
        <v>0</v>
      </c>
      <c r="Y246" s="167">
        <f t="shared" si="65"/>
        <v>0</v>
      </c>
      <c r="Z246" s="167">
        <f t="shared" si="66"/>
        <v>0</v>
      </c>
      <c r="AA246" s="167">
        <f t="shared" si="67"/>
        <v>0</v>
      </c>
      <c r="AB246" s="167">
        <f t="shared" si="68"/>
        <v>0</v>
      </c>
      <c r="AC246" s="167">
        <f t="shared" si="69"/>
        <v>0</v>
      </c>
      <c r="AD246" s="36"/>
      <c r="AE246" s="219">
        <f>INDEX(InputsB!AJ:AJ,MATCH($A246,InputsB!$A:$A,0))</f>
        <v>0</v>
      </c>
      <c r="AF246" s="219">
        <f>INDEX(InputsB!AK:AK,MATCH($A246,InputsB!$A:$A,0))</f>
        <v>0</v>
      </c>
      <c r="AG246" s="219">
        <f>INDEX(InputsB!AL:AL,MATCH($A246,InputsB!$A:$A,0))</f>
        <v>0</v>
      </c>
      <c r="AH246" s="219">
        <f>INDEX(InputsB!AM:AM,MATCH($A246,InputsB!$A:$A,0))</f>
        <v>0</v>
      </c>
      <c r="AI246" s="219">
        <f>INDEX(InputsB!AN:AN,MATCH($A246,InputsB!$A:$A,0))</f>
        <v>0</v>
      </c>
      <c r="AJ246" s="219">
        <f>INDEX(InputsB!AO:AO,MATCH($A246,InputsB!$A:$A,0))</f>
        <v>0</v>
      </c>
      <c r="AK246" s="219">
        <f>INDEX(InputsB!AP:AP,MATCH($A246,InputsB!$A:$A,0))</f>
        <v>0</v>
      </c>
      <c r="AL246" s="219">
        <f>INDEX(InputsB!AQ:AQ,MATCH($A246,InputsB!$A:$A,0))</f>
        <v>0</v>
      </c>
      <c r="AM246" s="219">
        <f>INDEX(InputsB!AR:AR,MATCH($A246,InputsB!$A:$A,0))</f>
        <v>0</v>
      </c>
      <c r="AN246" s="219">
        <f>INDEX(InputsB!AS:AS,MATCH($A246,InputsB!$A:$A,0))</f>
        <v>0</v>
      </c>
      <c r="AO246" s="219">
        <f>INDEX(InputsB!AT:AT,MATCH($A246,InputsB!$A:$A,0))</f>
        <v>0</v>
      </c>
      <c r="AP246" s="219">
        <f>INDEX(InputsB!AU:AU,MATCH($A246,InputsB!$A:$A,0))</f>
        <v>0</v>
      </c>
      <c r="AQ246" s="219">
        <f>INDEX(InputsB!AV:AV,MATCH($A246,InputsB!$A:$A,0))</f>
        <v>0</v>
      </c>
      <c r="AR246" s="219">
        <f>INDEX(InputsB!AW:AW,MATCH($A246,InputsB!$A:$A,0))</f>
        <v>0</v>
      </c>
      <c r="AS246" s="219">
        <f>INDEX(InputsB!AX:AX,MATCH($A246,InputsB!$A:$A,0))</f>
        <v>0</v>
      </c>
      <c r="AT246" s="219">
        <f>INDEX(InputsB!AY:AY,MATCH($A246,InputsB!$A:$A,0))</f>
        <v>0</v>
      </c>
      <c r="AU246" s="54"/>
      <c r="AV246" s="219">
        <f>INDEX(InputsC!$G:$G,MATCH($A246,InputsC!$A:$A,0))</f>
        <v>0</v>
      </c>
      <c r="AW246" s="219">
        <f t="shared" si="55"/>
        <v>0</v>
      </c>
    </row>
    <row r="247" spans="1:49">
      <c r="A247" s="195" t="s">
        <v>584</v>
      </c>
      <c r="B247" s="195" t="str">
        <f>INDEX('Ref1'!$E:$E,MATCH(A247,'Ref1'!$A:$A,0))</f>
        <v>South Cambridgeshire</v>
      </c>
      <c r="C247" s="195" t="str">
        <f>INDEX('Ref1'!$F:$F,MATCH($A247,'Ref1'!$A:$A,0))</f>
        <v>E0521</v>
      </c>
      <c r="D247" s="240" t="str">
        <f>INDEX('Ref1'!$G:$G,MATCH($A247,'Ref1'!$A:$A,0))</f>
        <v>E6105</v>
      </c>
      <c r="E247" s="225">
        <f>INDEX(InputsD!$D:$D,MATCH($A247,InputsD!$A:$A,0))</f>
        <v>0</v>
      </c>
      <c r="G247" s="167">
        <f>INDEX(InputsA!R:R,MATCH($A247,InputsA!$A:$A,0))*$A$5+$E247*$A$5</f>
        <v>0</v>
      </c>
      <c r="H247" s="167">
        <f>INDEX(InputsA!S:S,MATCH($A247,InputsA!$A:$A,0))*$A$5+$E247*$A$5</f>
        <v>0</v>
      </c>
      <c r="I247" s="167">
        <f>INDEX(InputsA!T:T,MATCH($A247,InputsA!$A:$A,0))*$A$5+$E247*$A$5</f>
        <v>0</v>
      </c>
      <c r="J247" s="167">
        <f>INDEX(InputsA!U:U,MATCH($A247,InputsA!$A:$A,0))*$A$5+$E247*$A$5</f>
        <v>0</v>
      </c>
      <c r="K247" s="167">
        <f>INDEX(InputsA!V:V,MATCH($A247,InputsA!$A:$A,0))*$A$5+$E247*$A$5</f>
        <v>0</v>
      </c>
      <c r="L247" s="167">
        <f>INDEX(InputsA!W:W,MATCH($A247,InputsA!$A:$A,0))*$A$5+$E247*$A$5</f>
        <v>0</v>
      </c>
      <c r="M247" s="167">
        <f>INDEX(InputsA!X:X,MATCH($A247,InputsA!$A:$A,0))*$A$5+$E247*$A$5</f>
        <v>0</v>
      </c>
      <c r="N247" s="171">
        <f t="shared" si="53"/>
        <v>0</v>
      </c>
      <c r="O247" s="167">
        <f t="shared" si="54"/>
        <v>0</v>
      </c>
      <c r="P247" s="167">
        <f t="shared" si="56"/>
        <v>0</v>
      </c>
      <c r="Q247" s="167">
        <f t="shared" si="57"/>
        <v>0</v>
      </c>
      <c r="R247" s="167">
        <f t="shared" si="58"/>
        <v>0</v>
      </c>
      <c r="S247" s="167">
        <f t="shared" si="59"/>
        <v>0</v>
      </c>
      <c r="T247" s="167">
        <f t="shared" si="60"/>
        <v>0</v>
      </c>
      <c r="U247" s="167">
        <f t="shared" si="61"/>
        <v>0</v>
      </c>
      <c r="V247" s="167">
        <f t="shared" si="62"/>
        <v>0</v>
      </c>
      <c r="W247" s="167">
        <f t="shared" si="63"/>
        <v>0</v>
      </c>
      <c r="X247" s="167">
        <f t="shared" si="64"/>
        <v>0</v>
      </c>
      <c r="Y247" s="167">
        <f t="shared" si="65"/>
        <v>0</v>
      </c>
      <c r="Z247" s="167">
        <f t="shared" si="66"/>
        <v>0</v>
      </c>
      <c r="AA247" s="167">
        <f t="shared" si="67"/>
        <v>0</v>
      </c>
      <c r="AB247" s="167">
        <f t="shared" si="68"/>
        <v>0</v>
      </c>
      <c r="AC247" s="167">
        <f t="shared" si="69"/>
        <v>0</v>
      </c>
      <c r="AD247" s="36"/>
      <c r="AE247" s="219">
        <f>INDEX(InputsB!AJ:AJ,MATCH($A247,InputsB!$A:$A,0))</f>
        <v>0</v>
      </c>
      <c r="AF247" s="219">
        <f>INDEX(InputsB!AK:AK,MATCH($A247,InputsB!$A:$A,0))</f>
        <v>0</v>
      </c>
      <c r="AG247" s="219">
        <f>INDEX(InputsB!AL:AL,MATCH($A247,InputsB!$A:$A,0))</f>
        <v>0</v>
      </c>
      <c r="AH247" s="219">
        <f>INDEX(InputsB!AM:AM,MATCH($A247,InputsB!$A:$A,0))</f>
        <v>0</v>
      </c>
      <c r="AI247" s="219">
        <f>INDEX(InputsB!AN:AN,MATCH($A247,InputsB!$A:$A,0))</f>
        <v>0</v>
      </c>
      <c r="AJ247" s="219">
        <f>INDEX(InputsB!AO:AO,MATCH($A247,InputsB!$A:$A,0))</f>
        <v>0</v>
      </c>
      <c r="AK247" s="219">
        <f>INDEX(InputsB!AP:AP,MATCH($A247,InputsB!$A:$A,0))</f>
        <v>0</v>
      </c>
      <c r="AL247" s="219">
        <f>INDEX(InputsB!AQ:AQ,MATCH($A247,InputsB!$A:$A,0))</f>
        <v>0</v>
      </c>
      <c r="AM247" s="219">
        <f>INDEX(InputsB!AR:AR,MATCH($A247,InputsB!$A:$A,0))</f>
        <v>0</v>
      </c>
      <c r="AN247" s="219">
        <f>INDEX(InputsB!AS:AS,MATCH($A247,InputsB!$A:$A,0))</f>
        <v>0</v>
      </c>
      <c r="AO247" s="219">
        <f>INDEX(InputsB!AT:AT,MATCH($A247,InputsB!$A:$A,0))</f>
        <v>0</v>
      </c>
      <c r="AP247" s="219">
        <f>INDEX(InputsB!AU:AU,MATCH($A247,InputsB!$A:$A,0))</f>
        <v>0</v>
      </c>
      <c r="AQ247" s="219">
        <f>INDEX(InputsB!AV:AV,MATCH($A247,InputsB!$A:$A,0))</f>
        <v>0</v>
      </c>
      <c r="AR247" s="219">
        <f>INDEX(InputsB!AW:AW,MATCH($A247,InputsB!$A:$A,0))</f>
        <v>0</v>
      </c>
      <c r="AS247" s="219">
        <f>INDEX(InputsB!AX:AX,MATCH($A247,InputsB!$A:$A,0))</f>
        <v>0</v>
      </c>
      <c r="AT247" s="219">
        <f>INDEX(InputsB!AY:AY,MATCH($A247,InputsB!$A:$A,0))</f>
        <v>0</v>
      </c>
      <c r="AU247" s="54"/>
      <c r="AV247" s="219">
        <f>INDEX(InputsC!$G:$G,MATCH($A247,InputsC!$A:$A,0))</f>
        <v>0</v>
      </c>
      <c r="AW247" s="219">
        <f t="shared" si="55"/>
        <v>0</v>
      </c>
    </row>
    <row r="248" spans="1:49">
      <c r="A248" s="195" t="s">
        <v>586</v>
      </c>
      <c r="B248" s="195" t="str">
        <f>INDEX('Ref1'!$E:$E,MATCH(A248,'Ref1'!$A:$A,0))</f>
        <v>South Derbyshire</v>
      </c>
      <c r="C248" s="195" t="str">
        <f>INDEX('Ref1'!$F:$F,MATCH($A248,'Ref1'!$A:$A,0))</f>
        <v>E1021</v>
      </c>
      <c r="D248" s="240" t="str">
        <f>INDEX('Ref1'!$G:$G,MATCH($A248,'Ref1'!$A:$A,0))</f>
        <v>E6110</v>
      </c>
      <c r="E248" s="225">
        <f>INDEX(InputsD!$D:$D,MATCH($A248,InputsD!$A:$A,0))</f>
        <v>0</v>
      </c>
      <c r="G248" s="167">
        <f>INDEX(InputsA!R:R,MATCH($A248,InputsA!$A:$A,0))*$A$5+$E248*$A$5</f>
        <v>0</v>
      </c>
      <c r="H248" s="167">
        <f>INDEX(InputsA!S:S,MATCH($A248,InputsA!$A:$A,0))*$A$5+$E248*$A$5</f>
        <v>0</v>
      </c>
      <c r="I248" s="167">
        <f>INDEX(InputsA!T:T,MATCH($A248,InputsA!$A:$A,0))*$A$5+$E248*$A$5</f>
        <v>0</v>
      </c>
      <c r="J248" s="167">
        <f>INDEX(InputsA!U:U,MATCH($A248,InputsA!$A:$A,0))*$A$5+$E248*$A$5</f>
        <v>0</v>
      </c>
      <c r="K248" s="167">
        <f>INDEX(InputsA!V:V,MATCH($A248,InputsA!$A:$A,0))*$A$5+$E248*$A$5</f>
        <v>0</v>
      </c>
      <c r="L248" s="167">
        <f>INDEX(InputsA!W:W,MATCH($A248,InputsA!$A:$A,0))*$A$5+$E248*$A$5</f>
        <v>0</v>
      </c>
      <c r="M248" s="167">
        <f>INDEX(InputsA!X:X,MATCH($A248,InputsA!$A:$A,0))*$A$5+$E248*$A$5</f>
        <v>0</v>
      </c>
      <c r="N248" s="171">
        <f t="shared" si="53"/>
        <v>0</v>
      </c>
      <c r="O248" s="167">
        <f t="shared" si="54"/>
        <v>0</v>
      </c>
      <c r="P248" s="167">
        <f t="shared" si="56"/>
        <v>0</v>
      </c>
      <c r="Q248" s="167">
        <f t="shared" si="57"/>
        <v>0</v>
      </c>
      <c r="R248" s="167">
        <f t="shared" si="58"/>
        <v>0</v>
      </c>
      <c r="S248" s="167">
        <f t="shared" si="59"/>
        <v>0</v>
      </c>
      <c r="T248" s="167">
        <f t="shared" si="60"/>
        <v>0</v>
      </c>
      <c r="U248" s="167">
        <f t="shared" si="61"/>
        <v>0</v>
      </c>
      <c r="V248" s="167">
        <f t="shared" si="62"/>
        <v>0</v>
      </c>
      <c r="W248" s="167">
        <f t="shared" si="63"/>
        <v>0</v>
      </c>
      <c r="X248" s="167">
        <f t="shared" si="64"/>
        <v>0</v>
      </c>
      <c r="Y248" s="167">
        <f t="shared" si="65"/>
        <v>0</v>
      </c>
      <c r="Z248" s="167">
        <f t="shared" si="66"/>
        <v>0</v>
      </c>
      <c r="AA248" s="167">
        <f t="shared" si="67"/>
        <v>0</v>
      </c>
      <c r="AB248" s="167">
        <f t="shared" si="68"/>
        <v>0</v>
      </c>
      <c r="AC248" s="167">
        <f t="shared" si="69"/>
        <v>0</v>
      </c>
      <c r="AD248" s="36"/>
      <c r="AE248" s="219">
        <f>INDEX(InputsB!AJ:AJ,MATCH($A248,InputsB!$A:$A,0))</f>
        <v>0</v>
      </c>
      <c r="AF248" s="219">
        <f>INDEX(InputsB!AK:AK,MATCH($A248,InputsB!$A:$A,0))</f>
        <v>0</v>
      </c>
      <c r="AG248" s="219">
        <f>INDEX(InputsB!AL:AL,MATCH($A248,InputsB!$A:$A,0))</f>
        <v>0</v>
      </c>
      <c r="AH248" s="219">
        <f>INDEX(InputsB!AM:AM,MATCH($A248,InputsB!$A:$A,0))</f>
        <v>0</v>
      </c>
      <c r="AI248" s="219">
        <f>INDEX(InputsB!AN:AN,MATCH($A248,InputsB!$A:$A,0))</f>
        <v>0</v>
      </c>
      <c r="AJ248" s="219">
        <f>INDEX(InputsB!AO:AO,MATCH($A248,InputsB!$A:$A,0))</f>
        <v>0</v>
      </c>
      <c r="AK248" s="219">
        <f>INDEX(InputsB!AP:AP,MATCH($A248,InputsB!$A:$A,0))</f>
        <v>0</v>
      </c>
      <c r="AL248" s="219">
        <f>INDEX(InputsB!AQ:AQ,MATCH($A248,InputsB!$A:$A,0))</f>
        <v>0</v>
      </c>
      <c r="AM248" s="219">
        <f>INDEX(InputsB!AR:AR,MATCH($A248,InputsB!$A:$A,0))</f>
        <v>0</v>
      </c>
      <c r="AN248" s="219">
        <f>INDEX(InputsB!AS:AS,MATCH($A248,InputsB!$A:$A,0))</f>
        <v>0</v>
      </c>
      <c r="AO248" s="219">
        <f>INDEX(InputsB!AT:AT,MATCH($A248,InputsB!$A:$A,0))</f>
        <v>0</v>
      </c>
      <c r="AP248" s="219">
        <f>INDEX(InputsB!AU:AU,MATCH($A248,InputsB!$A:$A,0))</f>
        <v>0</v>
      </c>
      <c r="AQ248" s="219">
        <f>INDEX(InputsB!AV:AV,MATCH($A248,InputsB!$A:$A,0))</f>
        <v>0</v>
      </c>
      <c r="AR248" s="219">
        <f>INDEX(InputsB!AW:AW,MATCH($A248,InputsB!$A:$A,0))</f>
        <v>0</v>
      </c>
      <c r="AS248" s="219">
        <f>INDEX(InputsB!AX:AX,MATCH($A248,InputsB!$A:$A,0))</f>
        <v>0</v>
      </c>
      <c r="AT248" s="219">
        <f>INDEX(InputsB!AY:AY,MATCH($A248,InputsB!$A:$A,0))</f>
        <v>0</v>
      </c>
      <c r="AU248" s="54"/>
      <c r="AV248" s="219">
        <f>INDEX(InputsC!$G:$G,MATCH($A248,InputsC!$A:$A,0))</f>
        <v>0</v>
      </c>
      <c r="AW248" s="219">
        <f t="shared" si="55"/>
        <v>0</v>
      </c>
    </row>
    <row r="249" spans="1:49">
      <c r="A249" s="195" t="s">
        <v>588</v>
      </c>
      <c r="B249" s="195" t="str">
        <f>INDEX('Ref1'!$E:$E,MATCH(A249,'Ref1'!$A:$A,0))</f>
        <v>South Gloucestershire</v>
      </c>
      <c r="C249" s="195" t="str">
        <f>INDEX('Ref1'!$F:$F,MATCH($A249,'Ref1'!$A:$A,0))</f>
        <v>NA</v>
      </c>
      <c r="D249" s="240" t="str">
        <f>INDEX('Ref1'!$G:$G,MATCH($A249,'Ref1'!$A:$A,0))</f>
        <v>E6101</v>
      </c>
      <c r="E249" s="225">
        <f>INDEX(InputsD!$D:$D,MATCH($A249,InputsD!$A:$A,0))</f>
        <v>0</v>
      </c>
      <c r="G249" s="167">
        <f>INDEX(InputsA!R:R,MATCH($A249,InputsA!$A:$A,0))*$A$5+$E249*$A$5</f>
        <v>0</v>
      </c>
      <c r="H249" s="167">
        <f>INDEX(InputsA!S:S,MATCH($A249,InputsA!$A:$A,0))*$A$5+$E249*$A$5</f>
        <v>0</v>
      </c>
      <c r="I249" s="167">
        <f>INDEX(InputsA!T:T,MATCH($A249,InputsA!$A:$A,0))*$A$5+$E249*$A$5</f>
        <v>0</v>
      </c>
      <c r="J249" s="167">
        <f>INDEX(InputsA!U:U,MATCH($A249,InputsA!$A:$A,0))*$A$5+$E249*$A$5</f>
        <v>0</v>
      </c>
      <c r="K249" s="167">
        <f>INDEX(InputsA!V:V,MATCH($A249,InputsA!$A:$A,0))*$A$5+$E249*$A$5</f>
        <v>0</v>
      </c>
      <c r="L249" s="167">
        <f>INDEX(InputsA!W:W,MATCH($A249,InputsA!$A:$A,0))*$A$5+$E249*$A$5</f>
        <v>0</v>
      </c>
      <c r="M249" s="167">
        <f>INDEX(InputsA!X:X,MATCH($A249,InputsA!$A:$A,0))*$A$5+$E249*$A$5</f>
        <v>0</v>
      </c>
      <c r="N249" s="171">
        <f t="shared" si="53"/>
        <v>0</v>
      </c>
      <c r="O249" s="167">
        <f t="shared" si="54"/>
        <v>0</v>
      </c>
      <c r="P249" s="167">
        <f t="shared" si="56"/>
        <v>0</v>
      </c>
      <c r="Q249" s="167">
        <f t="shared" si="57"/>
        <v>0</v>
      </c>
      <c r="R249" s="167">
        <f t="shared" si="58"/>
        <v>0</v>
      </c>
      <c r="S249" s="167">
        <f t="shared" si="59"/>
        <v>0</v>
      </c>
      <c r="T249" s="167">
        <f t="shared" si="60"/>
        <v>0</v>
      </c>
      <c r="U249" s="167">
        <f t="shared" si="61"/>
        <v>0</v>
      </c>
      <c r="V249" s="167">
        <f t="shared" si="62"/>
        <v>0</v>
      </c>
      <c r="W249" s="167">
        <f t="shared" si="63"/>
        <v>0</v>
      </c>
      <c r="X249" s="167">
        <f t="shared" si="64"/>
        <v>0</v>
      </c>
      <c r="Y249" s="167">
        <f t="shared" si="65"/>
        <v>0</v>
      </c>
      <c r="Z249" s="167">
        <f t="shared" si="66"/>
        <v>0</v>
      </c>
      <c r="AA249" s="167">
        <f t="shared" si="67"/>
        <v>0</v>
      </c>
      <c r="AB249" s="167">
        <f t="shared" si="68"/>
        <v>0</v>
      </c>
      <c r="AC249" s="167">
        <f t="shared" si="69"/>
        <v>0</v>
      </c>
      <c r="AD249" s="36"/>
      <c r="AE249" s="219">
        <f>INDEX(InputsB!AJ:AJ,MATCH($A249,InputsB!$A:$A,0))</f>
        <v>0</v>
      </c>
      <c r="AF249" s="219">
        <f>INDEX(InputsB!AK:AK,MATCH($A249,InputsB!$A:$A,0))</f>
        <v>0</v>
      </c>
      <c r="AG249" s="219">
        <f>INDEX(InputsB!AL:AL,MATCH($A249,InputsB!$A:$A,0))</f>
        <v>0</v>
      </c>
      <c r="AH249" s="219">
        <f>INDEX(InputsB!AM:AM,MATCH($A249,InputsB!$A:$A,0))</f>
        <v>0</v>
      </c>
      <c r="AI249" s="219">
        <f>INDEX(InputsB!AN:AN,MATCH($A249,InputsB!$A:$A,0))</f>
        <v>0</v>
      </c>
      <c r="AJ249" s="219">
        <f>INDEX(InputsB!AO:AO,MATCH($A249,InputsB!$A:$A,0))</f>
        <v>0</v>
      </c>
      <c r="AK249" s="219">
        <f>INDEX(InputsB!AP:AP,MATCH($A249,InputsB!$A:$A,0))</f>
        <v>0</v>
      </c>
      <c r="AL249" s="219">
        <f>INDEX(InputsB!AQ:AQ,MATCH($A249,InputsB!$A:$A,0))</f>
        <v>0</v>
      </c>
      <c r="AM249" s="219">
        <f>INDEX(InputsB!AR:AR,MATCH($A249,InputsB!$A:$A,0))</f>
        <v>0</v>
      </c>
      <c r="AN249" s="219">
        <f>INDEX(InputsB!AS:AS,MATCH($A249,InputsB!$A:$A,0))</f>
        <v>0</v>
      </c>
      <c r="AO249" s="219">
        <f>INDEX(InputsB!AT:AT,MATCH($A249,InputsB!$A:$A,0))</f>
        <v>0</v>
      </c>
      <c r="AP249" s="219">
        <f>INDEX(InputsB!AU:AU,MATCH($A249,InputsB!$A:$A,0))</f>
        <v>0</v>
      </c>
      <c r="AQ249" s="219">
        <f>INDEX(InputsB!AV:AV,MATCH($A249,InputsB!$A:$A,0))</f>
        <v>0</v>
      </c>
      <c r="AR249" s="219">
        <f>INDEX(InputsB!AW:AW,MATCH($A249,InputsB!$A:$A,0))</f>
        <v>0</v>
      </c>
      <c r="AS249" s="219">
        <f>INDEX(InputsB!AX:AX,MATCH($A249,InputsB!$A:$A,0))</f>
        <v>0</v>
      </c>
      <c r="AT249" s="219">
        <f>INDEX(InputsB!AY:AY,MATCH($A249,InputsB!$A:$A,0))</f>
        <v>0</v>
      </c>
      <c r="AU249" s="54"/>
      <c r="AV249" s="219">
        <f>INDEX(InputsC!$G:$G,MATCH($A249,InputsC!$A:$A,0))</f>
        <v>0</v>
      </c>
      <c r="AW249" s="219">
        <f t="shared" si="55"/>
        <v>0</v>
      </c>
    </row>
    <row r="250" spans="1:49">
      <c r="A250" s="195" t="s">
        <v>590</v>
      </c>
      <c r="B250" s="195" t="str">
        <f>INDEX('Ref1'!$E:$E,MATCH(A250,'Ref1'!$A:$A,0))</f>
        <v>South Hams</v>
      </c>
      <c r="C250" s="195" t="str">
        <f>INDEX('Ref1'!$F:$F,MATCH($A250,'Ref1'!$A:$A,0))</f>
        <v>E1121</v>
      </c>
      <c r="D250" s="240" t="str">
        <f>INDEX('Ref1'!$G:$G,MATCH($A250,'Ref1'!$A:$A,0))</f>
        <v>E6161</v>
      </c>
      <c r="E250" s="225">
        <f>INDEX(InputsD!$D:$D,MATCH($A250,InputsD!$A:$A,0))</f>
        <v>0</v>
      </c>
      <c r="G250" s="167">
        <f>INDEX(InputsA!R:R,MATCH($A250,InputsA!$A:$A,0))*$A$5+$E250*$A$5</f>
        <v>0</v>
      </c>
      <c r="H250" s="167">
        <f>INDEX(InputsA!S:S,MATCH($A250,InputsA!$A:$A,0))*$A$5+$E250*$A$5</f>
        <v>0</v>
      </c>
      <c r="I250" s="167">
        <f>INDEX(InputsA!T:T,MATCH($A250,InputsA!$A:$A,0))*$A$5+$E250*$A$5</f>
        <v>0</v>
      </c>
      <c r="J250" s="167">
        <f>INDEX(InputsA!U:U,MATCH($A250,InputsA!$A:$A,0))*$A$5+$E250*$A$5</f>
        <v>0</v>
      </c>
      <c r="K250" s="167">
        <f>INDEX(InputsA!V:V,MATCH($A250,InputsA!$A:$A,0))*$A$5+$E250*$A$5</f>
        <v>0</v>
      </c>
      <c r="L250" s="167">
        <f>INDEX(InputsA!W:W,MATCH($A250,InputsA!$A:$A,0))*$A$5+$E250*$A$5</f>
        <v>0</v>
      </c>
      <c r="M250" s="167">
        <f>INDEX(InputsA!X:X,MATCH($A250,InputsA!$A:$A,0))*$A$5+$E250*$A$5</f>
        <v>0</v>
      </c>
      <c r="N250" s="171">
        <f t="shared" si="53"/>
        <v>0</v>
      </c>
      <c r="O250" s="167">
        <f t="shared" si="54"/>
        <v>0</v>
      </c>
      <c r="P250" s="167">
        <f t="shared" si="56"/>
        <v>0</v>
      </c>
      <c r="Q250" s="167">
        <f t="shared" si="57"/>
        <v>0</v>
      </c>
      <c r="R250" s="167">
        <f t="shared" si="58"/>
        <v>0</v>
      </c>
      <c r="S250" s="167">
        <f t="shared" si="59"/>
        <v>0</v>
      </c>
      <c r="T250" s="167">
        <f t="shared" si="60"/>
        <v>0</v>
      </c>
      <c r="U250" s="167">
        <f t="shared" si="61"/>
        <v>0</v>
      </c>
      <c r="V250" s="167">
        <f t="shared" si="62"/>
        <v>0</v>
      </c>
      <c r="W250" s="167">
        <f t="shared" si="63"/>
        <v>0</v>
      </c>
      <c r="X250" s="167">
        <f t="shared" si="64"/>
        <v>0</v>
      </c>
      <c r="Y250" s="167">
        <f t="shared" si="65"/>
        <v>0</v>
      </c>
      <c r="Z250" s="167">
        <f t="shared" si="66"/>
        <v>0</v>
      </c>
      <c r="AA250" s="167">
        <f t="shared" si="67"/>
        <v>0</v>
      </c>
      <c r="AB250" s="167">
        <f t="shared" si="68"/>
        <v>0</v>
      </c>
      <c r="AC250" s="167">
        <f t="shared" si="69"/>
        <v>0</v>
      </c>
      <c r="AD250" s="36"/>
      <c r="AE250" s="219">
        <f>INDEX(InputsB!AJ:AJ,MATCH($A250,InputsB!$A:$A,0))</f>
        <v>0</v>
      </c>
      <c r="AF250" s="219">
        <f>INDEX(InputsB!AK:AK,MATCH($A250,InputsB!$A:$A,0))</f>
        <v>0</v>
      </c>
      <c r="AG250" s="219">
        <f>INDEX(InputsB!AL:AL,MATCH($A250,InputsB!$A:$A,0))</f>
        <v>0</v>
      </c>
      <c r="AH250" s="219">
        <f>INDEX(InputsB!AM:AM,MATCH($A250,InputsB!$A:$A,0))</f>
        <v>0</v>
      </c>
      <c r="AI250" s="219">
        <f>INDEX(InputsB!AN:AN,MATCH($A250,InputsB!$A:$A,0))</f>
        <v>0</v>
      </c>
      <c r="AJ250" s="219">
        <f>INDEX(InputsB!AO:AO,MATCH($A250,InputsB!$A:$A,0))</f>
        <v>0</v>
      </c>
      <c r="AK250" s="219">
        <f>INDEX(InputsB!AP:AP,MATCH($A250,InputsB!$A:$A,0))</f>
        <v>0</v>
      </c>
      <c r="AL250" s="219">
        <f>INDEX(InputsB!AQ:AQ,MATCH($A250,InputsB!$A:$A,0))</f>
        <v>0</v>
      </c>
      <c r="AM250" s="219">
        <f>INDEX(InputsB!AR:AR,MATCH($A250,InputsB!$A:$A,0))</f>
        <v>0</v>
      </c>
      <c r="AN250" s="219">
        <f>INDEX(InputsB!AS:AS,MATCH($A250,InputsB!$A:$A,0))</f>
        <v>0</v>
      </c>
      <c r="AO250" s="219">
        <f>INDEX(InputsB!AT:AT,MATCH($A250,InputsB!$A:$A,0))</f>
        <v>0</v>
      </c>
      <c r="AP250" s="219">
        <f>INDEX(InputsB!AU:AU,MATCH($A250,InputsB!$A:$A,0))</f>
        <v>0</v>
      </c>
      <c r="AQ250" s="219">
        <f>INDEX(InputsB!AV:AV,MATCH($A250,InputsB!$A:$A,0))</f>
        <v>0</v>
      </c>
      <c r="AR250" s="219">
        <f>INDEX(InputsB!AW:AW,MATCH($A250,InputsB!$A:$A,0))</f>
        <v>0</v>
      </c>
      <c r="AS250" s="219">
        <f>INDEX(InputsB!AX:AX,MATCH($A250,InputsB!$A:$A,0))</f>
        <v>0</v>
      </c>
      <c r="AT250" s="219">
        <f>INDEX(InputsB!AY:AY,MATCH($A250,InputsB!$A:$A,0))</f>
        <v>0</v>
      </c>
      <c r="AU250" s="54"/>
      <c r="AV250" s="219">
        <f>INDEX(InputsC!$G:$G,MATCH($A250,InputsC!$A:$A,0))</f>
        <v>0</v>
      </c>
      <c r="AW250" s="219">
        <f t="shared" si="55"/>
        <v>0</v>
      </c>
    </row>
    <row r="251" spans="1:49">
      <c r="A251" s="195" t="s">
        <v>592</v>
      </c>
      <c r="B251" s="195" t="str">
        <f>INDEX('Ref1'!$E:$E,MATCH(A251,'Ref1'!$A:$A,0))</f>
        <v>South Holland</v>
      </c>
      <c r="C251" s="195" t="str">
        <f>INDEX('Ref1'!$F:$F,MATCH($A251,'Ref1'!$A:$A,0))</f>
        <v>E2520</v>
      </c>
      <c r="D251" s="240" t="str">
        <f>INDEX('Ref1'!$G:$G,MATCH($A251,'Ref1'!$A:$A,0))</f>
        <v>NA</v>
      </c>
      <c r="E251" s="225">
        <f>INDEX(InputsD!$D:$D,MATCH($A251,InputsD!$A:$A,0))</f>
        <v>0</v>
      </c>
      <c r="G251" s="167">
        <f>INDEX(InputsA!R:R,MATCH($A251,InputsA!$A:$A,0))*$A$5+$E251*$A$5</f>
        <v>0</v>
      </c>
      <c r="H251" s="167">
        <f>INDEX(InputsA!S:S,MATCH($A251,InputsA!$A:$A,0))*$A$5+$E251*$A$5</f>
        <v>0</v>
      </c>
      <c r="I251" s="167">
        <f>INDEX(InputsA!T:T,MATCH($A251,InputsA!$A:$A,0))*$A$5+$E251*$A$5</f>
        <v>0</v>
      </c>
      <c r="J251" s="167">
        <f>INDEX(InputsA!U:U,MATCH($A251,InputsA!$A:$A,0))*$A$5+$E251*$A$5</f>
        <v>0</v>
      </c>
      <c r="K251" s="167">
        <f>INDEX(InputsA!V:V,MATCH($A251,InputsA!$A:$A,0))*$A$5+$E251*$A$5</f>
        <v>0</v>
      </c>
      <c r="L251" s="167">
        <f>INDEX(InputsA!W:W,MATCH($A251,InputsA!$A:$A,0))*$A$5+$E251*$A$5</f>
        <v>0</v>
      </c>
      <c r="M251" s="167">
        <f>INDEX(InputsA!X:X,MATCH($A251,InputsA!$A:$A,0))*$A$5+$E251*$A$5</f>
        <v>0</v>
      </c>
      <c r="N251" s="171">
        <f t="shared" si="53"/>
        <v>0</v>
      </c>
      <c r="O251" s="167">
        <f t="shared" si="54"/>
        <v>0</v>
      </c>
      <c r="P251" s="167">
        <f t="shared" si="56"/>
        <v>0</v>
      </c>
      <c r="Q251" s="167">
        <f t="shared" si="57"/>
        <v>0</v>
      </c>
      <c r="R251" s="167">
        <f t="shared" si="58"/>
        <v>0</v>
      </c>
      <c r="S251" s="167">
        <f t="shared" si="59"/>
        <v>0</v>
      </c>
      <c r="T251" s="167">
        <f t="shared" si="60"/>
        <v>0</v>
      </c>
      <c r="U251" s="167">
        <f t="shared" si="61"/>
        <v>0</v>
      </c>
      <c r="V251" s="167">
        <f t="shared" si="62"/>
        <v>0</v>
      </c>
      <c r="W251" s="167">
        <f t="shared" si="63"/>
        <v>0</v>
      </c>
      <c r="X251" s="167">
        <f t="shared" si="64"/>
        <v>0</v>
      </c>
      <c r="Y251" s="167">
        <f t="shared" si="65"/>
        <v>0</v>
      </c>
      <c r="Z251" s="167">
        <f t="shared" si="66"/>
        <v>0</v>
      </c>
      <c r="AA251" s="167">
        <f t="shared" si="67"/>
        <v>0</v>
      </c>
      <c r="AB251" s="167">
        <f t="shared" si="68"/>
        <v>0</v>
      </c>
      <c r="AC251" s="167">
        <f t="shared" si="69"/>
        <v>0</v>
      </c>
      <c r="AD251" s="36"/>
      <c r="AE251" s="219">
        <f>INDEX(InputsB!AJ:AJ,MATCH($A251,InputsB!$A:$A,0))</f>
        <v>0</v>
      </c>
      <c r="AF251" s="219">
        <f>INDEX(InputsB!AK:AK,MATCH($A251,InputsB!$A:$A,0))</f>
        <v>0</v>
      </c>
      <c r="AG251" s="219">
        <f>INDEX(InputsB!AL:AL,MATCH($A251,InputsB!$A:$A,0))</f>
        <v>0</v>
      </c>
      <c r="AH251" s="219">
        <f>INDEX(InputsB!AM:AM,MATCH($A251,InputsB!$A:$A,0))</f>
        <v>0</v>
      </c>
      <c r="AI251" s="219">
        <f>INDEX(InputsB!AN:AN,MATCH($A251,InputsB!$A:$A,0))</f>
        <v>0</v>
      </c>
      <c r="AJ251" s="219">
        <f>INDEX(InputsB!AO:AO,MATCH($A251,InputsB!$A:$A,0))</f>
        <v>0</v>
      </c>
      <c r="AK251" s="219">
        <f>INDEX(InputsB!AP:AP,MATCH($A251,InputsB!$A:$A,0))</f>
        <v>0</v>
      </c>
      <c r="AL251" s="219">
        <f>INDEX(InputsB!AQ:AQ,MATCH($A251,InputsB!$A:$A,0))</f>
        <v>0</v>
      </c>
      <c r="AM251" s="219">
        <f>INDEX(InputsB!AR:AR,MATCH($A251,InputsB!$A:$A,0))</f>
        <v>0</v>
      </c>
      <c r="AN251" s="219">
        <f>INDEX(InputsB!AS:AS,MATCH($A251,InputsB!$A:$A,0))</f>
        <v>0</v>
      </c>
      <c r="AO251" s="219">
        <f>INDEX(InputsB!AT:AT,MATCH($A251,InputsB!$A:$A,0))</f>
        <v>0</v>
      </c>
      <c r="AP251" s="219">
        <f>INDEX(InputsB!AU:AU,MATCH($A251,InputsB!$A:$A,0))</f>
        <v>0</v>
      </c>
      <c r="AQ251" s="219">
        <f>INDEX(InputsB!AV:AV,MATCH($A251,InputsB!$A:$A,0))</f>
        <v>0</v>
      </c>
      <c r="AR251" s="219">
        <f>INDEX(InputsB!AW:AW,MATCH($A251,InputsB!$A:$A,0))</f>
        <v>0</v>
      </c>
      <c r="AS251" s="219">
        <f>INDEX(InputsB!AX:AX,MATCH($A251,InputsB!$A:$A,0))</f>
        <v>0</v>
      </c>
      <c r="AT251" s="219">
        <f>INDEX(InputsB!AY:AY,MATCH($A251,InputsB!$A:$A,0))</f>
        <v>0</v>
      </c>
      <c r="AU251" s="54"/>
      <c r="AV251" s="219">
        <f>INDEX(InputsC!$G:$G,MATCH($A251,InputsC!$A:$A,0))</f>
        <v>0</v>
      </c>
      <c r="AW251" s="219">
        <f t="shared" si="55"/>
        <v>0</v>
      </c>
    </row>
    <row r="252" spans="1:49">
      <c r="A252" s="195" t="s">
        <v>594</v>
      </c>
      <c r="B252" s="195" t="str">
        <f>INDEX('Ref1'!$E:$E,MATCH(A252,'Ref1'!$A:$A,0))</f>
        <v>South Kesteven</v>
      </c>
      <c r="C252" s="195" t="str">
        <f>INDEX('Ref1'!$F:$F,MATCH($A252,'Ref1'!$A:$A,0))</f>
        <v>E2520</v>
      </c>
      <c r="D252" s="240" t="str">
        <f>INDEX('Ref1'!$G:$G,MATCH($A252,'Ref1'!$A:$A,0))</f>
        <v>NA</v>
      </c>
      <c r="E252" s="225">
        <f>INDEX(InputsD!$D:$D,MATCH($A252,InputsD!$A:$A,0))</f>
        <v>0</v>
      </c>
      <c r="G252" s="167">
        <f>INDEX(InputsA!R:R,MATCH($A252,InputsA!$A:$A,0))*$A$5+$E252*$A$5</f>
        <v>0</v>
      </c>
      <c r="H252" s="167">
        <f>INDEX(InputsA!S:S,MATCH($A252,InputsA!$A:$A,0))*$A$5+$E252*$A$5</f>
        <v>0</v>
      </c>
      <c r="I252" s="167">
        <f>INDEX(InputsA!T:T,MATCH($A252,InputsA!$A:$A,0))*$A$5+$E252*$A$5</f>
        <v>0</v>
      </c>
      <c r="J252" s="167">
        <f>INDEX(InputsA!U:U,MATCH($A252,InputsA!$A:$A,0))*$A$5+$E252*$A$5</f>
        <v>0</v>
      </c>
      <c r="K252" s="167">
        <f>INDEX(InputsA!V:V,MATCH($A252,InputsA!$A:$A,0))*$A$5+$E252*$A$5</f>
        <v>0</v>
      </c>
      <c r="L252" s="167">
        <f>INDEX(InputsA!W:W,MATCH($A252,InputsA!$A:$A,0))*$A$5+$E252*$A$5</f>
        <v>0</v>
      </c>
      <c r="M252" s="167">
        <f>INDEX(InputsA!X:X,MATCH($A252,InputsA!$A:$A,0))*$A$5+$E252*$A$5</f>
        <v>0</v>
      </c>
      <c r="N252" s="171">
        <f t="shared" si="53"/>
        <v>0</v>
      </c>
      <c r="O252" s="167">
        <f t="shared" si="54"/>
        <v>0</v>
      </c>
      <c r="P252" s="167">
        <f t="shared" si="56"/>
        <v>0</v>
      </c>
      <c r="Q252" s="167">
        <f t="shared" si="57"/>
        <v>0</v>
      </c>
      <c r="R252" s="167">
        <f t="shared" si="58"/>
        <v>0</v>
      </c>
      <c r="S252" s="167">
        <f t="shared" si="59"/>
        <v>0</v>
      </c>
      <c r="T252" s="167">
        <f t="shared" si="60"/>
        <v>0</v>
      </c>
      <c r="U252" s="167">
        <f t="shared" si="61"/>
        <v>0</v>
      </c>
      <c r="V252" s="167">
        <f t="shared" si="62"/>
        <v>0</v>
      </c>
      <c r="W252" s="167">
        <f t="shared" si="63"/>
        <v>0</v>
      </c>
      <c r="X252" s="167">
        <f t="shared" si="64"/>
        <v>0</v>
      </c>
      <c r="Y252" s="167">
        <f t="shared" si="65"/>
        <v>0</v>
      </c>
      <c r="Z252" s="167">
        <f t="shared" si="66"/>
        <v>0</v>
      </c>
      <c r="AA252" s="167">
        <f t="shared" si="67"/>
        <v>0</v>
      </c>
      <c r="AB252" s="167">
        <f t="shared" si="68"/>
        <v>0</v>
      </c>
      <c r="AC252" s="167">
        <f t="shared" si="69"/>
        <v>0</v>
      </c>
      <c r="AD252" s="36"/>
      <c r="AE252" s="219">
        <f>INDEX(InputsB!AJ:AJ,MATCH($A252,InputsB!$A:$A,0))</f>
        <v>0</v>
      </c>
      <c r="AF252" s="219">
        <f>INDEX(InputsB!AK:AK,MATCH($A252,InputsB!$A:$A,0))</f>
        <v>0</v>
      </c>
      <c r="AG252" s="219">
        <f>INDEX(InputsB!AL:AL,MATCH($A252,InputsB!$A:$A,0))</f>
        <v>0</v>
      </c>
      <c r="AH252" s="219">
        <f>INDEX(InputsB!AM:AM,MATCH($A252,InputsB!$A:$A,0))</f>
        <v>0</v>
      </c>
      <c r="AI252" s="219">
        <f>INDEX(InputsB!AN:AN,MATCH($A252,InputsB!$A:$A,0))</f>
        <v>0</v>
      </c>
      <c r="AJ252" s="219">
        <f>INDEX(InputsB!AO:AO,MATCH($A252,InputsB!$A:$A,0))</f>
        <v>0</v>
      </c>
      <c r="AK252" s="219">
        <f>INDEX(InputsB!AP:AP,MATCH($A252,InputsB!$A:$A,0))</f>
        <v>0</v>
      </c>
      <c r="AL252" s="219">
        <f>INDEX(InputsB!AQ:AQ,MATCH($A252,InputsB!$A:$A,0))</f>
        <v>0</v>
      </c>
      <c r="AM252" s="219">
        <f>INDEX(InputsB!AR:AR,MATCH($A252,InputsB!$A:$A,0))</f>
        <v>0</v>
      </c>
      <c r="AN252" s="219">
        <f>INDEX(InputsB!AS:AS,MATCH($A252,InputsB!$A:$A,0))</f>
        <v>0</v>
      </c>
      <c r="AO252" s="219">
        <f>INDEX(InputsB!AT:AT,MATCH($A252,InputsB!$A:$A,0))</f>
        <v>0</v>
      </c>
      <c r="AP252" s="219">
        <f>INDEX(InputsB!AU:AU,MATCH($A252,InputsB!$A:$A,0))</f>
        <v>0</v>
      </c>
      <c r="AQ252" s="219">
        <f>INDEX(InputsB!AV:AV,MATCH($A252,InputsB!$A:$A,0))</f>
        <v>0</v>
      </c>
      <c r="AR252" s="219">
        <f>INDEX(InputsB!AW:AW,MATCH($A252,InputsB!$A:$A,0))</f>
        <v>0</v>
      </c>
      <c r="AS252" s="219">
        <f>INDEX(InputsB!AX:AX,MATCH($A252,InputsB!$A:$A,0))</f>
        <v>0</v>
      </c>
      <c r="AT252" s="219">
        <f>INDEX(InputsB!AY:AY,MATCH($A252,InputsB!$A:$A,0))</f>
        <v>0</v>
      </c>
      <c r="AU252" s="54"/>
      <c r="AV252" s="219">
        <f>INDEX(InputsC!$G:$G,MATCH($A252,InputsC!$A:$A,0))</f>
        <v>0</v>
      </c>
      <c r="AW252" s="219">
        <f t="shared" si="55"/>
        <v>0</v>
      </c>
    </row>
    <row r="253" spans="1:49">
      <c r="A253" s="195" t="s">
        <v>596</v>
      </c>
      <c r="B253" s="195" t="str">
        <f>INDEX('Ref1'!$E:$E,MATCH(A253,'Ref1'!$A:$A,0))</f>
        <v>South Lakeland</v>
      </c>
      <c r="C253" s="195" t="str">
        <f>INDEX('Ref1'!$F:$F,MATCH($A253,'Ref1'!$A:$A,0))</f>
        <v>E0920</v>
      </c>
      <c r="D253" s="240" t="str">
        <f>INDEX('Ref1'!$G:$G,MATCH($A253,'Ref1'!$A:$A,0))</f>
        <v>NA</v>
      </c>
      <c r="E253" s="225">
        <f>INDEX(InputsD!$D:$D,MATCH($A253,InputsD!$A:$A,0))</f>
        <v>0</v>
      </c>
      <c r="G253" s="167">
        <f>INDEX(InputsA!R:R,MATCH($A253,InputsA!$A:$A,0))*$A$5+$E253*$A$5</f>
        <v>0</v>
      </c>
      <c r="H253" s="167">
        <f>INDEX(InputsA!S:S,MATCH($A253,InputsA!$A:$A,0))*$A$5+$E253*$A$5</f>
        <v>0</v>
      </c>
      <c r="I253" s="167">
        <f>INDEX(InputsA!T:T,MATCH($A253,InputsA!$A:$A,0))*$A$5+$E253*$A$5</f>
        <v>0</v>
      </c>
      <c r="J253" s="167">
        <f>INDEX(InputsA!U:U,MATCH($A253,InputsA!$A:$A,0))*$A$5+$E253*$A$5</f>
        <v>0</v>
      </c>
      <c r="K253" s="167">
        <f>INDEX(InputsA!V:V,MATCH($A253,InputsA!$A:$A,0))*$A$5+$E253*$A$5</f>
        <v>0</v>
      </c>
      <c r="L253" s="167">
        <f>INDEX(InputsA!W:W,MATCH($A253,InputsA!$A:$A,0))*$A$5+$E253*$A$5</f>
        <v>0</v>
      </c>
      <c r="M253" s="167">
        <f>INDEX(InputsA!X:X,MATCH($A253,InputsA!$A:$A,0))*$A$5+$E253*$A$5</f>
        <v>0</v>
      </c>
      <c r="N253" s="171">
        <f t="shared" si="53"/>
        <v>0</v>
      </c>
      <c r="O253" s="167">
        <f t="shared" si="54"/>
        <v>0</v>
      </c>
      <c r="P253" s="167">
        <f t="shared" si="56"/>
        <v>0</v>
      </c>
      <c r="Q253" s="167">
        <f t="shared" si="57"/>
        <v>0</v>
      </c>
      <c r="R253" s="167">
        <f t="shared" si="58"/>
        <v>0</v>
      </c>
      <c r="S253" s="167">
        <f t="shared" si="59"/>
        <v>0</v>
      </c>
      <c r="T253" s="167">
        <f t="shared" si="60"/>
        <v>0</v>
      </c>
      <c r="U253" s="167">
        <f t="shared" si="61"/>
        <v>0</v>
      </c>
      <c r="V253" s="167">
        <f t="shared" si="62"/>
        <v>0</v>
      </c>
      <c r="W253" s="167">
        <f t="shared" si="63"/>
        <v>0</v>
      </c>
      <c r="X253" s="167">
        <f t="shared" si="64"/>
        <v>0</v>
      </c>
      <c r="Y253" s="167">
        <f t="shared" si="65"/>
        <v>0</v>
      </c>
      <c r="Z253" s="167">
        <f t="shared" si="66"/>
        <v>0</v>
      </c>
      <c r="AA253" s="167">
        <f t="shared" si="67"/>
        <v>0</v>
      </c>
      <c r="AB253" s="167">
        <f t="shared" si="68"/>
        <v>0</v>
      </c>
      <c r="AC253" s="167">
        <f t="shared" si="69"/>
        <v>0</v>
      </c>
      <c r="AD253" s="36"/>
      <c r="AE253" s="219">
        <f>INDEX(InputsB!AJ:AJ,MATCH($A253,InputsB!$A:$A,0))</f>
        <v>0</v>
      </c>
      <c r="AF253" s="219">
        <f>INDEX(InputsB!AK:AK,MATCH($A253,InputsB!$A:$A,0))</f>
        <v>0</v>
      </c>
      <c r="AG253" s="219">
        <f>INDEX(InputsB!AL:AL,MATCH($A253,InputsB!$A:$A,0))</f>
        <v>0</v>
      </c>
      <c r="AH253" s="219">
        <f>INDEX(InputsB!AM:AM,MATCH($A253,InputsB!$A:$A,0))</f>
        <v>0</v>
      </c>
      <c r="AI253" s="219">
        <f>INDEX(InputsB!AN:AN,MATCH($A253,InputsB!$A:$A,0))</f>
        <v>0</v>
      </c>
      <c r="AJ253" s="219">
        <f>INDEX(InputsB!AO:AO,MATCH($A253,InputsB!$A:$A,0))</f>
        <v>0</v>
      </c>
      <c r="AK253" s="219">
        <f>INDEX(InputsB!AP:AP,MATCH($A253,InputsB!$A:$A,0))</f>
        <v>0</v>
      </c>
      <c r="AL253" s="219">
        <f>INDEX(InputsB!AQ:AQ,MATCH($A253,InputsB!$A:$A,0))</f>
        <v>0</v>
      </c>
      <c r="AM253" s="219">
        <f>INDEX(InputsB!AR:AR,MATCH($A253,InputsB!$A:$A,0))</f>
        <v>0</v>
      </c>
      <c r="AN253" s="219">
        <f>INDEX(InputsB!AS:AS,MATCH($A253,InputsB!$A:$A,0))</f>
        <v>0</v>
      </c>
      <c r="AO253" s="219">
        <f>INDEX(InputsB!AT:AT,MATCH($A253,InputsB!$A:$A,0))</f>
        <v>0</v>
      </c>
      <c r="AP253" s="219">
        <f>INDEX(InputsB!AU:AU,MATCH($A253,InputsB!$A:$A,0))</f>
        <v>0</v>
      </c>
      <c r="AQ253" s="219">
        <f>INDEX(InputsB!AV:AV,MATCH($A253,InputsB!$A:$A,0))</f>
        <v>0</v>
      </c>
      <c r="AR253" s="219">
        <f>INDEX(InputsB!AW:AW,MATCH($A253,InputsB!$A:$A,0))</f>
        <v>0</v>
      </c>
      <c r="AS253" s="219">
        <f>INDEX(InputsB!AX:AX,MATCH($A253,InputsB!$A:$A,0))</f>
        <v>0</v>
      </c>
      <c r="AT253" s="219">
        <f>INDEX(InputsB!AY:AY,MATCH($A253,InputsB!$A:$A,0))</f>
        <v>0</v>
      </c>
      <c r="AU253" s="54"/>
      <c r="AV253" s="219">
        <f>INDEX(InputsC!$G:$G,MATCH($A253,InputsC!$A:$A,0))</f>
        <v>0</v>
      </c>
      <c r="AW253" s="219">
        <f t="shared" si="55"/>
        <v>0</v>
      </c>
    </row>
    <row r="254" spans="1:49">
      <c r="A254" s="195" t="s">
        <v>598</v>
      </c>
      <c r="B254" s="195" t="str">
        <f>INDEX('Ref1'!$E:$E,MATCH(A254,'Ref1'!$A:$A,0))</f>
        <v>South Norfolk</v>
      </c>
      <c r="C254" s="195" t="str">
        <f>INDEX('Ref1'!$F:$F,MATCH($A254,'Ref1'!$A:$A,0))</f>
        <v>E2620</v>
      </c>
      <c r="D254" s="240" t="str">
        <f>INDEX('Ref1'!$G:$G,MATCH($A254,'Ref1'!$A:$A,0))</f>
        <v>NA</v>
      </c>
      <c r="E254" s="225">
        <f>INDEX(InputsD!$D:$D,MATCH($A254,InputsD!$A:$A,0))</f>
        <v>0</v>
      </c>
      <c r="G254" s="167">
        <f>INDEX(InputsA!R:R,MATCH($A254,InputsA!$A:$A,0))*$A$5+$E254*$A$5</f>
        <v>0</v>
      </c>
      <c r="H254" s="167">
        <f>INDEX(InputsA!S:S,MATCH($A254,InputsA!$A:$A,0))*$A$5+$E254*$A$5</f>
        <v>0</v>
      </c>
      <c r="I254" s="167">
        <f>INDEX(InputsA!T:T,MATCH($A254,InputsA!$A:$A,0))*$A$5+$E254*$A$5</f>
        <v>0</v>
      </c>
      <c r="J254" s="167">
        <f>INDEX(InputsA!U:U,MATCH($A254,InputsA!$A:$A,0))*$A$5+$E254*$A$5</f>
        <v>0</v>
      </c>
      <c r="K254" s="167">
        <f>INDEX(InputsA!V:V,MATCH($A254,InputsA!$A:$A,0))*$A$5+$E254*$A$5</f>
        <v>0</v>
      </c>
      <c r="L254" s="167">
        <f>INDEX(InputsA!W:W,MATCH($A254,InputsA!$A:$A,0))*$A$5+$E254*$A$5</f>
        <v>0</v>
      </c>
      <c r="M254" s="167">
        <f>INDEX(InputsA!X:X,MATCH($A254,InputsA!$A:$A,0))*$A$5+$E254*$A$5</f>
        <v>0</v>
      </c>
      <c r="N254" s="171">
        <f t="shared" si="53"/>
        <v>0</v>
      </c>
      <c r="O254" s="167">
        <f t="shared" si="54"/>
        <v>0</v>
      </c>
      <c r="P254" s="167">
        <f t="shared" si="56"/>
        <v>0</v>
      </c>
      <c r="Q254" s="167">
        <f t="shared" si="57"/>
        <v>0</v>
      </c>
      <c r="R254" s="167">
        <f t="shared" si="58"/>
        <v>0</v>
      </c>
      <c r="S254" s="167">
        <f t="shared" si="59"/>
        <v>0</v>
      </c>
      <c r="T254" s="167">
        <f t="shared" si="60"/>
        <v>0</v>
      </c>
      <c r="U254" s="167">
        <f t="shared" si="61"/>
        <v>0</v>
      </c>
      <c r="V254" s="167">
        <f t="shared" si="62"/>
        <v>0</v>
      </c>
      <c r="W254" s="167">
        <f t="shared" si="63"/>
        <v>0</v>
      </c>
      <c r="X254" s="167">
        <f t="shared" si="64"/>
        <v>0</v>
      </c>
      <c r="Y254" s="167">
        <f t="shared" si="65"/>
        <v>0</v>
      </c>
      <c r="Z254" s="167">
        <f t="shared" si="66"/>
        <v>0</v>
      </c>
      <c r="AA254" s="167">
        <f t="shared" si="67"/>
        <v>0</v>
      </c>
      <c r="AB254" s="167">
        <f t="shared" si="68"/>
        <v>0</v>
      </c>
      <c r="AC254" s="167">
        <f t="shared" si="69"/>
        <v>0</v>
      </c>
      <c r="AD254" s="36"/>
      <c r="AE254" s="219">
        <f>INDEX(InputsB!AJ:AJ,MATCH($A254,InputsB!$A:$A,0))</f>
        <v>0</v>
      </c>
      <c r="AF254" s="219">
        <f>INDEX(InputsB!AK:AK,MATCH($A254,InputsB!$A:$A,0))</f>
        <v>0</v>
      </c>
      <c r="AG254" s="219">
        <f>INDEX(InputsB!AL:AL,MATCH($A254,InputsB!$A:$A,0))</f>
        <v>0</v>
      </c>
      <c r="AH254" s="219">
        <f>INDEX(InputsB!AM:AM,MATCH($A254,InputsB!$A:$A,0))</f>
        <v>0</v>
      </c>
      <c r="AI254" s="219">
        <f>INDEX(InputsB!AN:AN,MATCH($A254,InputsB!$A:$A,0))</f>
        <v>0</v>
      </c>
      <c r="AJ254" s="219">
        <f>INDEX(InputsB!AO:AO,MATCH($A254,InputsB!$A:$A,0))</f>
        <v>0</v>
      </c>
      <c r="AK254" s="219">
        <f>INDEX(InputsB!AP:AP,MATCH($A254,InputsB!$A:$A,0))</f>
        <v>0</v>
      </c>
      <c r="AL254" s="219">
        <f>INDEX(InputsB!AQ:AQ,MATCH($A254,InputsB!$A:$A,0))</f>
        <v>0</v>
      </c>
      <c r="AM254" s="219">
        <f>INDEX(InputsB!AR:AR,MATCH($A254,InputsB!$A:$A,0))</f>
        <v>0</v>
      </c>
      <c r="AN254" s="219">
        <f>INDEX(InputsB!AS:AS,MATCH($A254,InputsB!$A:$A,0))</f>
        <v>0</v>
      </c>
      <c r="AO254" s="219">
        <f>INDEX(InputsB!AT:AT,MATCH($A254,InputsB!$A:$A,0))</f>
        <v>0</v>
      </c>
      <c r="AP254" s="219">
        <f>INDEX(InputsB!AU:AU,MATCH($A254,InputsB!$A:$A,0))</f>
        <v>0</v>
      </c>
      <c r="AQ254" s="219">
        <f>INDEX(InputsB!AV:AV,MATCH($A254,InputsB!$A:$A,0))</f>
        <v>0</v>
      </c>
      <c r="AR254" s="219">
        <f>INDEX(InputsB!AW:AW,MATCH($A254,InputsB!$A:$A,0))</f>
        <v>0</v>
      </c>
      <c r="AS254" s="219">
        <f>INDEX(InputsB!AX:AX,MATCH($A254,InputsB!$A:$A,0))</f>
        <v>0</v>
      </c>
      <c r="AT254" s="219">
        <f>INDEX(InputsB!AY:AY,MATCH($A254,InputsB!$A:$A,0))</f>
        <v>0</v>
      </c>
      <c r="AU254" s="54"/>
      <c r="AV254" s="219">
        <f>INDEX(InputsC!$G:$G,MATCH($A254,InputsC!$A:$A,0))</f>
        <v>0</v>
      </c>
      <c r="AW254" s="219">
        <f t="shared" si="55"/>
        <v>0</v>
      </c>
    </row>
    <row r="255" spans="1:49">
      <c r="A255" s="195" t="s">
        <v>600</v>
      </c>
      <c r="B255" s="195" t="str">
        <f>INDEX('Ref1'!$E:$E,MATCH(A255,'Ref1'!$A:$A,0))</f>
        <v>South Northamptonshire</v>
      </c>
      <c r="C255" s="195" t="str">
        <f>INDEX('Ref1'!$F:$F,MATCH($A255,'Ref1'!$A:$A,0))</f>
        <v>E2820</v>
      </c>
      <c r="D255" s="240" t="str">
        <f>INDEX('Ref1'!$G:$G,MATCH($A255,'Ref1'!$A:$A,0))</f>
        <v>NA</v>
      </c>
      <c r="E255" s="225">
        <f>INDEX(InputsD!$D:$D,MATCH($A255,InputsD!$A:$A,0))</f>
        <v>0</v>
      </c>
      <c r="G255" s="167">
        <f>INDEX(InputsA!R:R,MATCH($A255,InputsA!$A:$A,0))*$A$5+$E255*$A$5</f>
        <v>0</v>
      </c>
      <c r="H255" s="167">
        <f>INDEX(InputsA!S:S,MATCH($A255,InputsA!$A:$A,0))*$A$5+$E255*$A$5</f>
        <v>0</v>
      </c>
      <c r="I255" s="167">
        <f>INDEX(InputsA!T:T,MATCH($A255,InputsA!$A:$A,0))*$A$5+$E255*$A$5</f>
        <v>0</v>
      </c>
      <c r="J255" s="167">
        <f>INDEX(InputsA!U:U,MATCH($A255,InputsA!$A:$A,0))*$A$5+$E255*$A$5</f>
        <v>0</v>
      </c>
      <c r="K255" s="167">
        <f>INDEX(InputsA!V:V,MATCH($A255,InputsA!$A:$A,0))*$A$5+$E255*$A$5</f>
        <v>0</v>
      </c>
      <c r="L255" s="167">
        <f>INDEX(InputsA!W:W,MATCH($A255,InputsA!$A:$A,0))*$A$5+$E255*$A$5</f>
        <v>0</v>
      </c>
      <c r="M255" s="167">
        <f>INDEX(InputsA!X:X,MATCH($A255,InputsA!$A:$A,0))*$A$5+$E255*$A$5</f>
        <v>0</v>
      </c>
      <c r="N255" s="171">
        <f t="shared" si="53"/>
        <v>0</v>
      </c>
      <c r="O255" s="167">
        <f t="shared" si="54"/>
        <v>0</v>
      </c>
      <c r="P255" s="167">
        <f t="shared" si="56"/>
        <v>0</v>
      </c>
      <c r="Q255" s="167">
        <f t="shared" si="57"/>
        <v>0</v>
      </c>
      <c r="R255" s="167">
        <f t="shared" si="58"/>
        <v>0</v>
      </c>
      <c r="S255" s="167">
        <f t="shared" si="59"/>
        <v>0</v>
      </c>
      <c r="T255" s="167">
        <f t="shared" si="60"/>
        <v>0</v>
      </c>
      <c r="U255" s="167">
        <f t="shared" si="61"/>
        <v>0</v>
      </c>
      <c r="V255" s="167">
        <f t="shared" si="62"/>
        <v>0</v>
      </c>
      <c r="W255" s="167">
        <f t="shared" si="63"/>
        <v>0</v>
      </c>
      <c r="X255" s="167">
        <f t="shared" si="64"/>
        <v>0</v>
      </c>
      <c r="Y255" s="167">
        <f t="shared" si="65"/>
        <v>0</v>
      </c>
      <c r="Z255" s="167">
        <f t="shared" si="66"/>
        <v>0</v>
      </c>
      <c r="AA255" s="167">
        <f t="shared" si="67"/>
        <v>0</v>
      </c>
      <c r="AB255" s="167">
        <f t="shared" si="68"/>
        <v>0</v>
      </c>
      <c r="AC255" s="167">
        <f t="shared" si="69"/>
        <v>0</v>
      </c>
      <c r="AD255" s="36"/>
      <c r="AE255" s="219">
        <f>INDEX(InputsB!AJ:AJ,MATCH($A255,InputsB!$A:$A,0))</f>
        <v>0</v>
      </c>
      <c r="AF255" s="219">
        <f>INDEX(InputsB!AK:AK,MATCH($A255,InputsB!$A:$A,0))</f>
        <v>0</v>
      </c>
      <c r="AG255" s="219">
        <f>INDEX(InputsB!AL:AL,MATCH($A255,InputsB!$A:$A,0))</f>
        <v>0</v>
      </c>
      <c r="AH255" s="219">
        <f>INDEX(InputsB!AM:AM,MATCH($A255,InputsB!$A:$A,0))</f>
        <v>0</v>
      </c>
      <c r="AI255" s="219">
        <f>INDEX(InputsB!AN:AN,MATCH($A255,InputsB!$A:$A,0))</f>
        <v>0</v>
      </c>
      <c r="AJ255" s="219">
        <f>INDEX(InputsB!AO:AO,MATCH($A255,InputsB!$A:$A,0))</f>
        <v>0</v>
      </c>
      <c r="AK255" s="219">
        <f>INDEX(InputsB!AP:AP,MATCH($A255,InputsB!$A:$A,0))</f>
        <v>0</v>
      </c>
      <c r="AL255" s="219">
        <f>INDEX(InputsB!AQ:AQ,MATCH($A255,InputsB!$A:$A,0))</f>
        <v>0</v>
      </c>
      <c r="AM255" s="219">
        <f>INDEX(InputsB!AR:AR,MATCH($A255,InputsB!$A:$A,0))</f>
        <v>0</v>
      </c>
      <c r="AN255" s="219">
        <f>INDEX(InputsB!AS:AS,MATCH($A255,InputsB!$A:$A,0))</f>
        <v>0</v>
      </c>
      <c r="AO255" s="219">
        <f>INDEX(InputsB!AT:AT,MATCH($A255,InputsB!$A:$A,0))</f>
        <v>0</v>
      </c>
      <c r="AP255" s="219">
        <f>INDEX(InputsB!AU:AU,MATCH($A255,InputsB!$A:$A,0))</f>
        <v>0</v>
      </c>
      <c r="AQ255" s="219">
        <f>INDEX(InputsB!AV:AV,MATCH($A255,InputsB!$A:$A,0))</f>
        <v>0</v>
      </c>
      <c r="AR255" s="219">
        <f>INDEX(InputsB!AW:AW,MATCH($A255,InputsB!$A:$A,0))</f>
        <v>0</v>
      </c>
      <c r="AS255" s="219">
        <f>INDEX(InputsB!AX:AX,MATCH($A255,InputsB!$A:$A,0))</f>
        <v>0</v>
      </c>
      <c r="AT255" s="219">
        <f>INDEX(InputsB!AY:AY,MATCH($A255,InputsB!$A:$A,0))</f>
        <v>0</v>
      </c>
      <c r="AU255" s="54"/>
      <c r="AV255" s="219">
        <f>INDEX(InputsC!$G:$G,MATCH($A255,InputsC!$A:$A,0))</f>
        <v>0</v>
      </c>
      <c r="AW255" s="219">
        <f t="shared" si="55"/>
        <v>0</v>
      </c>
    </row>
    <row r="256" spans="1:49">
      <c r="A256" s="195" t="s">
        <v>602</v>
      </c>
      <c r="B256" s="195" t="str">
        <f>INDEX('Ref1'!$E:$E,MATCH(A256,'Ref1'!$A:$A,0))</f>
        <v>South Oxfordshire</v>
      </c>
      <c r="C256" s="195" t="str">
        <f>INDEX('Ref1'!$F:$F,MATCH($A256,'Ref1'!$A:$A,0))</f>
        <v>E3120</v>
      </c>
      <c r="D256" s="240" t="str">
        <f>INDEX('Ref1'!$G:$G,MATCH($A256,'Ref1'!$A:$A,0))</f>
        <v>NA</v>
      </c>
      <c r="E256" s="225">
        <f>INDEX(InputsD!$D:$D,MATCH($A256,InputsD!$A:$A,0))</f>
        <v>0</v>
      </c>
      <c r="G256" s="167">
        <f>INDEX(InputsA!R:R,MATCH($A256,InputsA!$A:$A,0))*$A$5+$E256*$A$5</f>
        <v>0</v>
      </c>
      <c r="H256" s="167">
        <f>INDEX(InputsA!S:S,MATCH($A256,InputsA!$A:$A,0))*$A$5+$E256*$A$5</f>
        <v>0</v>
      </c>
      <c r="I256" s="167">
        <f>INDEX(InputsA!T:T,MATCH($A256,InputsA!$A:$A,0))*$A$5+$E256*$A$5</f>
        <v>0</v>
      </c>
      <c r="J256" s="167">
        <f>INDEX(InputsA!U:U,MATCH($A256,InputsA!$A:$A,0))*$A$5+$E256*$A$5</f>
        <v>0</v>
      </c>
      <c r="K256" s="167">
        <f>INDEX(InputsA!V:V,MATCH($A256,InputsA!$A:$A,0))*$A$5+$E256*$A$5</f>
        <v>0</v>
      </c>
      <c r="L256" s="167">
        <f>INDEX(InputsA!W:W,MATCH($A256,InputsA!$A:$A,0))*$A$5+$E256*$A$5</f>
        <v>0</v>
      </c>
      <c r="M256" s="167">
        <f>INDEX(InputsA!X:X,MATCH($A256,InputsA!$A:$A,0))*$A$5+$E256*$A$5</f>
        <v>0</v>
      </c>
      <c r="N256" s="171">
        <f t="shared" si="53"/>
        <v>0</v>
      </c>
      <c r="O256" s="167">
        <f t="shared" si="54"/>
        <v>0</v>
      </c>
      <c r="P256" s="167">
        <f t="shared" si="56"/>
        <v>0</v>
      </c>
      <c r="Q256" s="167">
        <f t="shared" si="57"/>
        <v>0</v>
      </c>
      <c r="R256" s="167">
        <f t="shared" si="58"/>
        <v>0</v>
      </c>
      <c r="S256" s="167">
        <f t="shared" si="59"/>
        <v>0</v>
      </c>
      <c r="T256" s="167">
        <f t="shared" si="60"/>
        <v>0</v>
      </c>
      <c r="U256" s="167">
        <f t="shared" si="61"/>
        <v>0</v>
      </c>
      <c r="V256" s="167">
        <f t="shared" si="62"/>
        <v>0</v>
      </c>
      <c r="W256" s="167">
        <f t="shared" si="63"/>
        <v>0</v>
      </c>
      <c r="X256" s="167">
        <f t="shared" si="64"/>
        <v>0</v>
      </c>
      <c r="Y256" s="167">
        <f t="shared" si="65"/>
        <v>0</v>
      </c>
      <c r="Z256" s="167">
        <f t="shared" si="66"/>
        <v>0</v>
      </c>
      <c r="AA256" s="167">
        <f t="shared" si="67"/>
        <v>0</v>
      </c>
      <c r="AB256" s="167">
        <f t="shared" si="68"/>
        <v>0</v>
      </c>
      <c r="AC256" s="167">
        <f t="shared" si="69"/>
        <v>0</v>
      </c>
      <c r="AD256" s="36"/>
      <c r="AE256" s="219">
        <f>INDEX(InputsB!AJ:AJ,MATCH($A256,InputsB!$A:$A,0))</f>
        <v>0</v>
      </c>
      <c r="AF256" s="219">
        <f>INDEX(InputsB!AK:AK,MATCH($A256,InputsB!$A:$A,0))</f>
        <v>0</v>
      </c>
      <c r="AG256" s="219">
        <f>INDEX(InputsB!AL:AL,MATCH($A256,InputsB!$A:$A,0))</f>
        <v>0</v>
      </c>
      <c r="AH256" s="219">
        <f>INDEX(InputsB!AM:AM,MATCH($A256,InputsB!$A:$A,0))</f>
        <v>0</v>
      </c>
      <c r="AI256" s="219">
        <f>INDEX(InputsB!AN:AN,MATCH($A256,InputsB!$A:$A,0))</f>
        <v>0</v>
      </c>
      <c r="AJ256" s="219">
        <f>INDEX(InputsB!AO:AO,MATCH($A256,InputsB!$A:$A,0))</f>
        <v>0</v>
      </c>
      <c r="AK256" s="219">
        <f>INDEX(InputsB!AP:AP,MATCH($A256,InputsB!$A:$A,0))</f>
        <v>0</v>
      </c>
      <c r="AL256" s="219">
        <f>INDEX(InputsB!AQ:AQ,MATCH($A256,InputsB!$A:$A,0))</f>
        <v>0</v>
      </c>
      <c r="AM256" s="219">
        <f>INDEX(InputsB!AR:AR,MATCH($A256,InputsB!$A:$A,0))</f>
        <v>0</v>
      </c>
      <c r="AN256" s="219">
        <f>INDEX(InputsB!AS:AS,MATCH($A256,InputsB!$A:$A,0))</f>
        <v>0</v>
      </c>
      <c r="AO256" s="219">
        <f>INDEX(InputsB!AT:AT,MATCH($A256,InputsB!$A:$A,0))</f>
        <v>0</v>
      </c>
      <c r="AP256" s="219">
        <f>INDEX(InputsB!AU:AU,MATCH($A256,InputsB!$A:$A,0))</f>
        <v>0</v>
      </c>
      <c r="AQ256" s="219">
        <f>INDEX(InputsB!AV:AV,MATCH($A256,InputsB!$A:$A,0))</f>
        <v>0</v>
      </c>
      <c r="AR256" s="219">
        <f>INDEX(InputsB!AW:AW,MATCH($A256,InputsB!$A:$A,0))</f>
        <v>0</v>
      </c>
      <c r="AS256" s="219">
        <f>INDEX(InputsB!AX:AX,MATCH($A256,InputsB!$A:$A,0))</f>
        <v>0</v>
      </c>
      <c r="AT256" s="219">
        <f>INDEX(InputsB!AY:AY,MATCH($A256,InputsB!$A:$A,0))</f>
        <v>0</v>
      </c>
      <c r="AU256" s="54"/>
      <c r="AV256" s="219">
        <f>INDEX(InputsC!$G:$G,MATCH($A256,InputsC!$A:$A,0))</f>
        <v>0</v>
      </c>
      <c r="AW256" s="219">
        <f t="shared" si="55"/>
        <v>0</v>
      </c>
    </row>
    <row r="257" spans="1:49">
      <c r="A257" s="195" t="s">
        <v>604</v>
      </c>
      <c r="B257" s="195" t="str">
        <f>INDEX('Ref1'!$E:$E,MATCH(A257,'Ref1'!$A:$A,0))</f>
        <v>South Ribble</v>
      </c>
      <c r="C257" s="195" t="str">
        <f>INDEX('Ref1'!$F:$F,MATCH($A257,'Ref1'!$A:$A,0))</f>
        <v>E2321</v>
      </c>
      <c r="D257" s="240" t="str">
        <f>INDEX('Ref1'!$G:$G,MATCH($A257,'Ref1'!$A:$A,0))</f>
        <v>E6123</v>
      </c>
      <c r="E257" s="225">
        <f>INDEX(InputsD!$D:$D,MATCH($A257,InputsD!$A:$A,0))</f>
        <v>0</v>
      </c>
      <c r="G257" s="167">
        <f>INDEX(InputsA!R:R,MATCH($A257,InputsA!$A:$A,0))*$A$5+$E257*$A$5</f>
        <v>0</v>
      </c>
      <c r="H257" s="167">
        <f>INDEX(InputsA!S:S,MATCH($A257,InputsA!$A:$A,0))*$A$5+$E257*$A$5</f>
        <v>0</v>
      </c>
      <c r="I257" s="167">
        <f>INDEX(InputsA!T:T,MATCH($A257,InputsA!$A:$A,0))*$A$5+$E257*$A$5</f>
        <v>0</v>
      </c>
      <c r="J257" s="167">
        <f>INDEX(InputsA!U:U,MATCH($A257,InputsA!$A:$A,0))*$A$5+$E257*$A$5</f>
        <v>0</v>
      </c>
      <c r="K257" s="167">
        <f>INDEX(InputsA!V:V,MATCH($A257,InputsA!$A:$A,0))*$A$5+$E257*$A$5</f>
        <v>0</v>
      </c>
      <c r="L257" s="167">
        <f>INDEX(InputsA!W:W,MATCH($A257,InputsA!$A:$A,0))*$A$5+$E257*$A$5</f>
        <v>0</v>
      </c>
      <c r="M257" s="167">
        <f>INDEX(InputsA!X:X,MATCH($A257,InputsA!$A:$A,0))*$A$5+$E257*$A$5</f>
        <v>0</v>
      </c>
      <c r="N257" s="171">
        <f t="shared" si="53"/>
        <v>0</v>
      </c>
      <c r="O257" s="167">
        <f t="shared" si="54"/>
        <v>0</v>
      </c>
      <c r="P257" s="167">
        <f t="shared" si="56"/>
        <v>0</v>
      </c>
      <c r="Q257" s="167">
        <f t="shared" si="57"/>
        <v>0</v>
      </c>
      <c r="R257" s="167">
        <f t="shared" si="58"/>
        <v>0</v>
      </c>
      <c r="S257" s="167">
        <f t="shared" si="59"/>
        <v>0</v>
      </c>
      <c r="T257" s="167">
        <f t="shared" si="60"/>
        <v>0</v>
      </c>
      <c r="U257" s="167">
        <f t="shared" si="61"/>
        <v>0</v>
      </c>
      <c r="V257" s="167">
        <f t="shared" si="62"/>
        <v>0</v>
      </c>
      <c r="W257" s="167">
        <f t="shared" si="63"/>
        <v>0</v>
      </c>
      <c r="X257" s="167">
        <f t="shared" si="64"/>
        <v>0</v>
      </c>
      <c r="Y257" s="167">
        <f t="shared" si="65"/>
        <v>0</v>
      </c>
      <c r="Z257" s="167">
        <f t="shared" si="66"/>
        <v>0</v>
      </c>
      <c r="AA257" s="167">
        <f t="shared" si="67"/>
        <v>0</v>
      </c>
      <c r="AB257" s="167">
        <f t="shared" si="68"/>
        <v>0</v>
      </c>
      <c r="AC257" s="167">
        <f t="shared" si="69"/>
        <v>0</v>
      </c>
      <c r="AD257" s="36"/>
      <c r="AE257" s="219">
        <f>INDEX(InputsB!AJ:AJ,MATCH($A257,InputsB!$A:$A,0))</f>
        <v>0</v>
      </c>
      <c r="AF257" s="219">
        <f>INDEX(InputsB!AK:AK,MATCH($A257,InputsB!$A:$A,0))</f>
        <v>0</v>
      </c>
      <c r="AG257" s="219">
        <f>INDEX(InputsB!AL:AL,MATCH($A257,InputsB!$A:$A,0))</f>
        <v>0</v>
      </c>
      <c r="AH257" s="219">
        <f>INDEX(InputsB!AM:AM,MATCH($A257,InputsB!$A:$A,0))</f>
        <v>0</v>
      </c>
      <c r="AI257" s="219">
        <f>INDEX(InputsB!AN:AN,MATCH($A257,InputsB!$A:$A,0))</f>
        <v>0</v>
      </c>
      <c r="AJ257" s="219">
        <f>INDEX(InputsB!AO:AO,MATCH($A257,InputsB!$A:$A,0))</f>
        <v>0</v>
      </c>
      <c r="AK257" s="219">
        <f>INDEX(InputsB!AP:AP,MATCH($A257,InputsB!$A:$A,0))</f>
        <v>0</v>
      </c>
      <c r="AL257" s="219">
        <f>INDEX(InputsB!AQ:AQ,MATCH($A257,InputsB!$A:$A,0))</f>
        <v>0</v>
      </c>
      <c r="AM257" s="219">
        <f>INDEX(InputsB!AR:AR,MATCH($A257,InputsB!$A:$A,0))</f>
        <v>0</v>
      </c>
      <c r="AN257" s="219">
        <f>INDEX(InputsB!AS:AS,MATCH($A257,InputsB!$A:$A,0))</f>
        <v>0</v>
      </c>
      <c r="AO257" s="219">
        <f>INDEX(InputsB!AT:AT,MATCH($A257,InputsB!$A:$A,0))</f>
        <v>0</v>
      </c>
      <c r="AP257" s="219">
        <f>INDEX(InputsB!AU:AU,MATCH($A257,InputsB!$A:$A,0))</f>
        <v>0</v>
      </c>
      <c r="AQ257" s="219">
        <f>INDEX(InputsB!AV:AV,MATCH($A257,InputsB!$A:$A,0))</f>
        <v>0</v>
      </c>
      <c r="AR257" s="219">
        <f>INDEX(InputsB!AW:AW,MATCH($A257,InputsB!$A:$A,0))</f>
        <v>0</v>
      </c>
      <c r="AS257" s="219">
        <f>INDEX(InputsB!AX:AX,MATCH($A257,InputsB!$A:$A,0))</f>
        <v>0</v>
      </c>
      <c r="AT257" s="219">
        <f>INDEX(InputsB!AY:AY,MATCH($A257,InputsB!$A:$A,0))</f>
        <v>0</v>
      </c>
      <c r="AU257" s="54"/>
      <c r="AV257" s="219">
        <f>INDEX(InputsC!$G:$G,MATCH($A257,InputsC!$A:$A,0))</f>
        <v>0</v>
      </c>
      <c r="AW257" s="219">
        <f t="shared" si="55"/>
        <v>0</v>
      </c>
    </row>
    <row r="258" spans="1:49">
      <c r="A258" s="195" t="s">
        <v>606</v>
      </c>
      <c r="B258" s="195" t="str">
        <f>INDEX('Ref1'!$E:$E,MATCH(A258,'Ref1'!$A:$A,0))</f>
        <v>South Somerset</v>
      </c>
      <c r="C258" s="195" t="str">
        <f>INDEX('Ref1'!$F:$F,MATCH($A258,'Ref1'!$A:$A,0))</f>
        <v>E3320</v>
      </c>
      <c r="D258" s="240" t="str">
        <f>INDEX('Ref1'!$G:$G,MATCH($A258,'Ref1'!$A:$A,0))</f>
        <v>E6161</v>
      </c>
      <c r="E258" s="225">
        <f>INDEX(InputsD!$D:$D,MATCH($A258,InputsD!$A:$A,0))</f>
        <v>0</v>
      </c>
      <c r="G258" s="167">
        <f>INDEX(InputsA!R:R,MATCH($A258,InputsA!$A:$A,0))*$A$5+$E258*$A$5</f>
        <v>0</v>
      </c>
      <c r="H258" s="167">
        <f>INDEX(InputsA!S:S,MATCH($A258,InputsA!$A:$A,0))*$A$5+$E258*$A$5</f>
        <v>0</v>
      </c>
      <c r="I258" s="167">
        <f>INDEX(InputsA!T:T,MATCH($A258,InputsA!$A:$A,0))*$A$5+$E258*$A$5</f>
        <v>0</v>
      </c>
      <c r="J258" s="167">
        <f>INDEX(InputsA!U:U,MATCH($A258,InputsA!$A:$A,0))*$A$5+$E258*$A$5</f>
        <v>0</v>
      </c>
      <c r="K258" s="167">
        <f>INDEX(InputsA!V:V,MATCH($A258,InputsA!$A:$A,0))*$A$5+$E258*$A$5</f>
        <v>0</v>
      </c>
      <c r="L258" s="167">
        <f>INDEX(InputsA!W:W,MATCH($A258,InputsA!$A:$A,0))*$A$5+$E258*$A$5</f>
        <v>0</v>
      </c>
      <c r="M258" s="167">
        <f>INDEX(InputsA!X:X,MATCH($A258,InputsA!$A:$A,0))*$A$5+$E258*$A$5</f>
        <v>0</v>
      </c>
      <c r="N258" s="171">
        <f t="shared" si="53"/>
        <v>0</v>
      </c>
      <c r="O258" s="167">
        <f t="shared" si="54"/>
        <v>0</v>
      </c>
      <c r="P258" s="167">
        <f t="shared" si="56"/>
        <v>0</v>
      </c>
      <c r="Q258" s="167">
        <f t="shared" si="57"/>
        <v>0</v>
      </c>
      <c r="R258" s="167">
        <f t="shared" si="58"/>
        <v>0</v>
      </c>
      <c r="S258" s="167">
        <f t="shared" si="59"/>
        <v>0</v>
      </c>
      <c r="T258" s="167">
        <f t="shared" si="60"/>
        <v>0</v>
      </c>
      <c r="U258" s="167">
        <f t="shared" si="61"/>
        <v>0</v>
      </c>
      <c r="V258" s="167">
        <f t="shared" si="62"/>
        <v>0</v>
      </c>
      <c r="W258" s="167">
        <f t="shared" si="63"/>
        <v>0</v>
      </c>
      <c r="X258" s="167">
        <f t="shared" si="64"/>
        <v>0</v>
      </c>
      <c r="Y258" s="167">
        <f t="shared" si="65"/>
        <v>0</v>
      </c>
      <c r="Z258" s="167">
        <f t="shared" si="66"/>
        <v>0</v>
      </c>
      <c r="AA258" s="167">
        <f t="shared" si="67"/>
        <v>0</v>
      </c>
      <c r="AB258" s="167">
        <f t="shared" si="68"/>
        <v>0</v>
      </c>
      <c r="AC258" s="167">
        <f t="shared" si="69"/>
        <v>0</v>
      </c>
      <c r="AD258" s="36"/>
      <c r="AE258" s="219">
        <f>INDEX(InputsB!AJ:AJ,MATCH($A258,InputsB!$A:$A,0))</f>
        <v>0</v>
      </c>
      <c r="AF258" s="219">
        <f>INDEX(InputsB!AK:AK,MATCH($A258,InputsB!$A:$A,0))</f>
        <v>0</v>
      </c>
      <c r="AG258" s="219">
        <f>INDEX(InputsB!AL:AL,MATCH($A258,InputsB!$A:$A,0))</f>
        <v>0</v>
      </c>
      <c r="AH258" s="219">
        <f>INDEX(InputsB!AM:AM,MATCH($A258,InputsB!$A:$A,0))</f>
        <v>0</v>
      </c>
      <c r="AI258" s="219">
        <f>INDEX(InputsB!AN:AN,MATCH($A258,InputsB!$A:$A,0))</f>
        <v>0</v>
      </c>
      <c r="AJ258" s="219">
        <f>INDEX(InputsB!AO:AO,MATCH($A258,InputsB!$A:$A,0))</f>
        <v>0</v>
      </c>
      <c r="AK258" s="219">
        <f>INDEX(InputsB!AP:AP,MATCH($A258,InputsB!$A:$A,0))</f>
        <v>0</v>
      </c>
      <c r="AL258" s="219">
        <f>INDEX(InputsB!AQ:AQ,MATCH($A258,InputsB!$A:$A,0))</f>
        <v>0</v>
      </c>
      <c r="AM258" s="219">
        <f>INDEX(InputsB!AR:AR,MATCH($A258,InputsB!$A:$A,0))</f>
        <v>0</v>
      </c>
      <c r="AN258" s="219">
        <f>INDEX(InputsB!AS:AS,MATCH($A258,InputsB!$A:$A,0))</f>
        <v>0</v>
      </c>
      <c r="AO258" s="219">
        <f>INDEX(InputsB!AT:AT,MATCH($A258,InputsB!$A:$A,0))</f>
        <v>0</v>
      </c>
      <c r="AP258" s="219">
        <f>INDEX(InputsB!AU:AU,MATCH($A258,InputsB!$A:$A,0))</f>
        <v>0</v>
      </c>
      <c r="AQ258" s="219">
        <f>INDEX(InputsB!AV:AV,MATCH($A258,InputsB!$A:$A,0))</f>
        <v>0</v>
      </c>
      <c r="AR258" s="219">
        <f>INDEX(InputsB!AW:AW,MATCH($A258,InputsB!$A:$A,0))</f>
        <v>0</v>
      </c>
      <c r="AS258" s="219">
        <f>INDEX(InputsB!AX:AX,MATCH($A258,InputsB!$A:$A,0))</f>
        <v>0</v>
      </c>
      <c r="AT258" s="219">
        <f>INDEX(InputsB!AY:AY,MATCH($A258,InputsB!$A:$A,0))</f>
        <v>0</v>
      </c>
      <c r="AU258" s="54"/>
      <c r="AV258" s="219">
        <f>INDEX(InputsC!$G:$G,MATCH($A258,InputsC!$A:$A,0))</f>
        <v>0</v>
      </c>
      <c r="AW258" s="219">
        <f t="shared" si="55"/>
        <v>0</v>
      </c>
    </row>
    <row r="259" spans="1:49">
      <c r="A259" s="195" t="s">
        <v>608</v>
      </c>
      <c r="B259" s="195" t="str">
        <f>INDEX('Ref1'!$E:$E,MATCH(A259,'Ref1'!$A:$A,0))</f>
        <v>South Staffordshire</v>
      </c>
      <c r="C259" s="195" t="str">
        <f>INDEX('Ref1'!$F:$F,MATCH($A259,'Ref1'!$A:$A,0))</f>
        <v>E3421</v>
      </c>
      <c r="D259" s="240" t="str">
        <f>INDEX('Ref1'!$G:$G,MATCH($A259,'Ref1'!$A:$A,0))</f>
        <v>E6134</v>
      </c>
      <c r="E259" s="225">
        <f>INDEX(InputsD!$D:$D,MATCH($A259,InputsD!$A:$A,0))</f>
        <v>0</v>
      </c>
      <c r="G259" s="167">
        <f>INDEX(InputsA!R:R,MATCH($A259,InputsA!$A:$A,0))*$A$5+$E259*$A$5</f>
        <v>0</v>
      </c>
      <c r="H259" s="167">
        <f>INDEX(InputsA!S:S,MATCH($A259,InputsA!$A:$A,0))*$A$5+$E259*$A$5</f>
        <v>0</v>
      </c>
      <c r="I259" s="167">
        <f>INDEX(InputsA!T:T,MATCH($A259,InputsA!$A:$A,0))*$A$5+$E259*$A$5</f>
        <v>0</v>
      </c>
      <c r="J259" s="167">
        <f>INDEX(InputsA!U:U,MATCH($A259,InputsA!$A:$A,0))*$A$5+$E259*$A$5</f>
        <v>0</v>
      </c>
      <c r="K259" s="167">
        <f>INDEX(InputsA!V:V,MATCH($A259,InputsA!$A:$A,0))*$A$5+$E259*$A$5</f>
        <v>0</v>
      </c>
      <c r="L259" s="167">
        <f>INDEX(InputsA!W:W,MATCH($A259,InputsA!$A:$A,0))*$A$5+$E259*$A$5</f>
        <v>0</v>
      </c>
      <c r="M259" s="167">
        <f>INDEX(InputsA!X:X,MATCH($A259,InputsA!$A:$A,0))*$A$5+$E259*$A$5</f>
        <v>0</v>
      </c>
      <c r="N259" s="171">
        <f t="shared" si="53"/>
        <v>0</v>
      </c>
      <c r="O259" s="167">
        <f t="shared" si="54"/>
        <v>0</v>
      </c>
      <c r="P259" s="167">
        <f t="shared" si="56"/>
        <v>0</v>
      </c>
      <c r="Q259" s="167">
        <f t="shared" si="57"/>
        <v>0</v>
      </c>
      <c r="R259" s="167">
        <f t="shared" si="58"/>
        <v>0</v>
      </c>
      <c r="S259" s="167">
        <f t="shared" si="59"/>
        <v>0</v>
      </c>
      <c r="T259" s="167">
        <f t="shared" si="60"/>
        <v>0</v>
      </c>
      <c r="U259" s="167">
        <f t="shared" si="61"/>
        <v>0</v>
      </c>
      <c r="V259" s="167">
        <f t="shared" si="62"/>
        <v>0</v>
      </c>
      <c r="W259" s="167">
        <f t="shared" si="63"/>
        <v>0</v>
      </c>
      <c r="X259" s="167">
        <f t="shared" si="64"/>
        <v>0</v>
      </c>
      <c r="Y259" s="167">
        <f t="shared" si="65"/>
        <v>0</v>
      </c>
      <c r="Z259" s="167">
        <f t="shared" si="66"/>
        <v>0</v>
      </c>
      <c r="AA259" s="167">
        <f t="shared" si="67"/>
        <v>0</v>
      </c>
      <c r="AB259" s="167">
        <f t="shared" si="68"/>
        <v>0</v>
      </c>
      <c r="AC259" s="167">
        <f t="shared" si="69"/>
        <v>0</v>
      </c>
      <c r="AD259" s="36"/>
      <c r="AE259" s="219">
        <f>INDEX(InputsB!AJ:AJ,MATCH($A259,InputsB!$A:$A,0))</f>
        <v>0</v>
      </c>
      <c r="AF259" s="219">
        <f>INDEX(InputsB!AK:AK,MATCH($A259,InputsB!$A:$A,0))</f>
        <v>0</v>
      </c>
      <c r="AG259" s="219">
        <f>INDEX(InputsB!AL:AL,MATCH($A259,InputsB!$A:$A,0))</f>
        <v>0</v>
      </c>
      <c r="AH259" s="219">
        <f>INDEX(InputsB!AM:AM,MATCH($A259,InputsB!$A:$A,0))</f>
        <v>0</v>
      </c>
      <c r="AI259" s="219">
        <f>INDEX(InputsB!AN:AN,MATCH($A259,InputsB!$A:$A,0))</f>
        <v>0</v>
      </c>
      <c r="AJ259" s="219">
        <f>INDEX(InputsB!AO:AO,MATCH($A259,InputsB!$A:$A,0))</f>
        <v>0</v>
      </c>
      <c r="AK259" s="219">
        <f>INDEX(InputsB!AP:AP,MATCH($A259,InputsB!$A:$A,0))</f>
        <v>0</v>
      </c>
      <c r="AL259" s="219">
        <f>INDEX(InputsB!AQ:AQ,MATCH($A259,InputsB!$A:$A,0))</f>
        <v>0</v>
      </c>
      <c r="AM259" s="219">
        <f>INDEX(InputsB!AR:AR,MATCH($A259,InputsB!$A:$A,0))</f>
        <v>0</v>
      </c>
      <c r="AN259" s="219">
        <f>INDEX(InputsB!AS:AS,MATCH($A259,InputsB!$A:$A,0))</f>
        <v>0</v>
      </c>
      <c r="AO259" s="219">
        <f>INDEX(InputsB!AT:AT,MATCH($A259,InputsB!$A:$A,0))</f>
        <v>0</v>
      </c>
      <c r="AP259" s="219">
        <f>INDEX(InputsB!AU:AU,MATCH($A259,InputsB!$A:$A,0))</f>
        <v>0</v>
      </c>
      <c r="AQ259" s="219">
        <f>INDEX(InputsB!AV:AV,MATCH($A259,InputsB!$A:$A,0))</f>
        <v>0</v>
      </c>
      <c r="AR259" s="219">
        <f>INDEX(InputsB!AW:AW,MATCH($A259,InputsB!$A:$A,0))</f>
        <v>0</v>
      </c>
      <c r="AS259" s="219">
        <f>INDEX(InputsB!AX:AX,MATCH($A259,InputsB!$A:$A,0))</f>
        <v>0</v>
      </c>
      <c r="AT259" s="219">
        <f>INDEX(InputsB!AY:AY,MATCH($A259,InputsB!$A:$A,0))</f>
        <v>0</v>
      </c>
      <c r="AU259" s="54"/>
      <c r="AV259" s="219">
        <f>INDEX(InputsC!$G:$G,MATCH($A259,InputsC!$A:$A,0))</f>
        <v>0</v>
      </c>
      <c r="AW259" s="219">
        <f t="shared" si="55"/>
        <v>0</v>
      </c>
    </row>
    <row r="260" spans="1:49">
      <c r="A260" s="195" t="s">
        <v>610</v>
      </c>
      <c r="B260" s="195" t="str">
        <f>INDEX('Ref1'!$E:$E,MATCH(A260,'Ref1'!$A:$A,0))</f>
        <v>South Tyneside</v>
      </c>
      <c r="C260" s="195" t="str">
        <f>INDEX('Ref1'!$F:$F,MATCH($A260,'Ref1'!$A:$A,0))</f>
        <v>NA</v>
      </c>
      <c r="D260" s="240" t="str">
        <f>INDEX('Ref1'!$G:$G,MATCH($A260,'Ref1'!$A:$A,0))</f>
        <v>E6145</v>
      </c>
      <c r="E260" s="225">
        <f>INDEX(InputsD!$D:$D,MATCH($A260,InputsD!$A:$A,0))</f>
        <v>0</v>
      </c>
      <c r="G260" s="167">
        <f>INDEX(InputsA!R:R,MATCH($A260,InputsA!$A:$A,0))*$A$5+$E260*$A$5</f>
        <v>0</v>
      </c>
      <c r="H260" s="167">
        <f>INDEX(InputsA!S:S,MATCH($A260,InputsA!$A:$A,0))*$A$5+$E260*$A$5</f>
        <v>0</v>
      </c>
      <c r="I260" s="167">
        <f>INDEX(InputsA!T:T,MATCH($A260,InputsA!$A:$A,0))*$A$5+$E260*$A$5</f>
        <v>0</v>
      </c>
      <c r="J260" s="167">
        <f>INDEX(InputsA!U:U,MATCH($A260,InputsA!$A:$A,0))*$A$5+$E260*$A$5</f>
        <v>0</v>
      </c>
      <c r="K260" s="167">
        <f>INDEX(InputsA!V:V,MATCH($A260,InputsA!$A:$A,0))*$A$5+$E260*$A$5</f>
        <v>0</v>
      </c>
      <c r="L260" s="167">
        <f>INDEX(InputsA!W:W,MATCH($A260,InputsA!$A:$A,0))*$A$5+$E260*$A$5</f>
        <v>0</v>
      </c>
      <c r="M260" s="167">
        <f>INDEX(InputsA!X:X,MATCH($A260,InputsA!$A:$A,0))*$A$5+$E260*$A$5</f>
        <v>0</v>
      </c>
      <c r="N260" s="171">
        <f t="shared" si="53"/>
        <v>0</v>
      </c>
      <c r="O260" s="167">
        <f t="shared" si="54"/>
        <v>0</v>
      </c>
      <c r="P260" s="167">
        <f t="shared" si="56"/>
        <v>0</v>
      </c>
      <c r="Q260" s="167">
        <f t="shared" si="57"/>
        <v>0</v>
      </c>
      <c r="R260" s="167">
        <f t="shared" si="58"/>
        <v>0</v>
      </c>
      <c r="S260" s="167">
        <f t="shared" si="59"/>
        <v>0</v>
      </c>
      <c r="T260" s="167">
        <f t="shared" si="60"/>
        <v>0</v>
      </c>
      <c r="U260" s="167">
        <f t="shared" si="61"/>
        <v>0</v>
      </c>
      <c r="V260" s="167">
        <f t="shared" si="62"/>
        <v>0</v>
      </c>
      <c r="W260" s="167">
        <f t="shared" si="63"/>
        <v>0</v>
      </c>
      <c r="X260" s="167">
        <f t="shared" si="64"/>
        <v>0</v>
      </c>
      <c r="Y260" s="167">
        <f t="shared" si="65"/>
        <v>0</v>
      </c>
      <c r="Z260" s="167">
        <f t="shared" si="66"/>
        <v>0</v>
      </c>
      <c r="AA260" s="167">
        <f t="shared" si="67"/>
        <v>0</v>
      </c>
      <c r="AB260" s="167">
        <f t="shared" si="68"/>
        <v>0</v>
      </c>
      <c r="AC260" s="167">
        <f t="shared" si="69"/>
        <v>0</v>
      </c>
      <c r="AD260" s="36"/>
      <c r="AE260" s="219">
        <f>INDEX(InputsB!AJ:AJ,MATCH($A260,InputsB!$A:$A,0))</f>
        <v>0</v>
      </c>
      <c r="AF260" s="219">
        <f>INDEX(InputsB!AK:AK,MATCH($A260,InputsB!$A:$A,0))</f>
        <v>0</v>
      </c>
      <c r="AG260" s="219">
        <f>INDEX(InputsB!AL:AL,MATCH($A260,InputsB!$A:$A,0))</f>
        <v>0</v>
      </c>
      <c r="AH260" s="219">
        <f>INDEX(InputsB!AM:AM,MATCH($A260,InputsB!$A:$A,0))</f>
        <v>0</v>
      </c>
      <c r="AI260" s="219">
        <f>INDEX(InputsB!AN:AN,MATCH($A260,InputsB!$A:$A,0))</f>
        <v>0</v>
      </c>
      <c r="AJ260" s="219">
        <f>INDEX(InputsB!AO:AO,MATCH($A260,InputsB!$A:$A,0))</f>
        <v>0</v>
      </c>
      <c r="AK260" s="219">
        <f>INDEX(InputsB!AP:AP,MATCH($A260,InputsB!$A:$A,0))</f>
        <v>0</v>
      </c>
      <c r="AL260" s="219">
        <f>INDEX(InputsB!AQ:AQ,MATCH($A260,InputsB!$A:$A,0))</f>
        <v>0</v>
      </c>
      <c r="AM260" s="219">
        <f>INDEX(InputsB!AR:AR,MATCH($A260,InputsB!$A:$A,0))</f>
        <v>0</v>
      </c>
      <c r="AN260" s="219">
        <f>INDEX(InputsB!AS:AS,MATCH($A260,InputsB!$A:$A,0))</f>
        <v>0</v>
      </c>
      <c r="AO260" s="219">
        <f>INDEX(InputsB!AT:AT,MATCH($A260,InputsB!$A:$A,0))</f>
        <v>0</v>
      </c>
      <c r="AP260" s="219">
        <f>INDEX(InputsB!AU:AU,MATCH($A260,InputsB!$A:$A,0))</f>
        <v>0</v>
      </c>
      <c r="AQ260" s="219">
        <f>INDEX(InputsB!AV:AV,MATCH($A260,InputsB!$A:$A,0))</f>
        <v>0</v>
      </c>
      <c r="AR260" s="219">
        <f>INDEX(InputsB!AW:AW,MATCH($A260,InputsB!$A:$A,0))</f>
        <v>0</v>
      </c>
      <c r="AS260" s="219">
        <f>INDEX(InputsB!AX:AX,MATCH($A260,InputsB!$A:$A,0))</f>
        <v>0</v>
      </c>
      <c r="AT260" s="219">
        <f>INDEX(InputsB!AY:AY,MATCH($A260,InputsB!$A:$A,0))</f>
        <v>0</v>
      </c>
      <c r="AU260" s="54"/>
      <c r="AV260" s="219">
        <f>INDEX(InputsC!$G:$G,MATCH($A260,InputsC!$A:$A,0))</f>
        <v>0</v>
      </c>
      <c r="AW260" s="219">
        <f t="shared" si="55"/>
        <v>0</v>
      </c>
    </row>
    <row r="261" spans="1:49">
      <c r="A261" s="195" t="s">
        <v>614</v>
      </c>
      <c r="B261" s="195" t="str">
        <f>INDEX('Ref1'!$E:$E,MATCH(A261,'Ref1'!$A:$A,0))</f>
        <v>Southampton</v>
      </c>
      <c r="C261" s="195" t="str">
        <f>INDEX('Ref1'!$F:$F,MATCH($A261,'Ref1'!$A:$A,0))</f>
        <v>NA</v>
      </c>
      <c r="D261" s="240" t="str">
        <f>INDEX('Ref1'!$G:$G,MATCH($A261,'Ref1'!$A:$A,0))</f>
        <v>E6117</v>
      </c>
      <c r="E261" s="225">
        <f>INDEX(InputsD!$D:$D,MATCH($A261,InputsD!$A:$A,0))</f>
        <v>0</v>
      </c>
      <c r="G261" s="167">
        <f>INDEX(InputsA!R:R,MATCH($A261,InputsA!$A:$A,0))*$A$5+$E261*$A$5</f>
        <v>0</v>
      </c>
      <c r="H261" s="167">
        <f>INDEX(InputsA!S:S,MATCH($A261,InputsA!$A:$A,0))*$A$5+$E261*$A$5</f>
        <v>0</v>
      </c>
      <c r="I261" s="167">
        <f>INDEX(InputsA!T:T,MATCH($A261,InputsA!$A:$A,0))*$A$5+$E261*$A$5</f>
        <v>0</v>
      </c>
      <c r="J261" s="167">
        <f>INDEX(InputsA!U:U,MATCH($A261,InputsA!$A:$A,0))*$A$5+$E261*$A$5</f>
        <v>0</v>
      </c>
      <c r="K261" s="167">
        <f>INDEX(InputsA!V:V,MATCH($A261,InputsA!$A:$A,0))*$A$5+$E261*$A$5</f>
        <v>0</v>
      </c>
      <c r="L261" s="167">
        <f>INDEX(InputsA!W:W,MATCH($A261,InputsA!$A:$A,0))*$A$5+$E261*$A$5</f>
        <v>0</v>
      </c>
      <c r="M261" s="167">
        <f>INDEX(InputsA!X:X,MATCH($A261,InputsA!$A:$A,0))*$A$5+$E261*$A$5</f>
        <v>0</v>
      </c>
      <c r="N261" s="171">
        <f t="shared" si="53"/>
        <v>0</v>
      </c>
      <c r="O261" s="167">
        <f t="shared" si="54"/>
        <v>0</v>
      </c>
      <c r="P261" s="167">
        <f t="shared" si="56"/>
        <v>0</v>
      </c>
      <c r="Q261" s="167">
        <f t="shared" si="57"/>
        <v>0</v>
      </c>
      <c r="R261" s="167">
        <f t="shared" si="58"/>
        <v>0</v>
      </c>
      <c r="S261" s="167">
        <f t="shared" si="59"/>
        <v>0</v>
      </c>
      <c r="T261" s="167">
        <f t="shared" si="60"/>
        <v>0</v>
      </c>
      <c r="U261" s="167">
        <f t="shared" si="61"/>
        <v>0</v>
      </c>
      <c r="V261" s="167">
        <f t="shared" si="62"/>
        <v>0</v>
      </c>
      <c r="W261" s="167">
        <f t="shared" si="63"/>
        <v>0</v>
      </c>
      <c r="X261" s="167">
        <f t="shared" si="64"/>
        <v>0</v>
      </c>
      <c r="Y261" s="167">
        <f t="shared" si="65"/>
        <v>0</v>
      </c>
      <c r="Z261" s="167">
        <f t="shared" si="66"/>
        <v>0</v>
      </c>
      <c r="AA261" s="167">
        <f t="shared" si="67"/>
        <v>0</v>
      </c>
      <c r="AB261" s="167">
        <f t="shared" si="68"/>
        <v>0</v>
      </c>
      <c r="AC261" s="167">
        <f t="shared" si="69"/>
        <v>0</v>
      </c>
      <c r="AD261" s="36"/>
      <c r="AE261" s="219">
        <f>INDEX(InputsB!AJ:AJ,MATCH($A261,InputsB!$A:$A,0))</f>
        <v>0</v>
      </c>
      <c r="AF261" s="219">
        <f>INDEX(InputsB!AK:AK,MATCH($A261,InputsB!$A:$A,0))</f>
        <v>0</v>
      </c>
      <c r="AG261" s="219">
        <f>INDEX(InputsB!AL:AL,MATCH($A261,InputsB!$A:$A,0))</f>
        <v>0</v>
      </c>
      <c r="AH261" s="219">
        <f>INDEX(InputsB!AM:AM,MATCH($A261,InputsB!$A:$A,0))</f>
        <v>0</v>
      </c>
      <c r="AI261" s="219">
        <f>INDEX(InputsB!AN:AN,MATCH($A261,InputsB!$A:$A,0))</f>
        <v>0</v>
      </c>
      <c r="AJ261" s="219">
        <f>INDEX(InputsB!AO:AO,MATCH($A261,InputsB!$A:$A,0))</f>
        <v>0</v>
      </c>
      <c r="AK261" s="219">
        <f>INDEX(InputsB!AP:AP,MATCH($A261,InputsB!$A:$A,0))</f>
        <v>0</v>
      </c>
      <c r="AL261" s="219">
        <f>INDEX(InputsB!AQ:AQ,MATCH($A261,InputsB!$A:$A,0))</f>
        <v>0</v>
      </c>
      <c r="AM261" s="219">
        <f>INDEX(InputsB!AR:AR,MATCH($A261,InputsB!$A:$A,0))</f>
        <v>0</v>
      </c>
      <c r="AN261" s="219">
        <f>INDEX(InputsB!AS:AS,MATCH($A261,InputsB!$A:$A,0))</f>
        <v>0</v>
      </c>
      <c r="AO261" s="219">
        <f>INDEX(InputsB!AT:AT,MATCH($A261,InputsB!$A:$A,0))</f>
        <v>0</v>
      </c>
      <c r="AP261" s="219">
        <f>INDEX(InputsB!AU:AU,MATCH($A261,InputsB!$A:$A,0))</f>
        <v>0</v>
      </c>
      <c r="AQ261" s="219">
        <f>INDEX(InputsB!AV:AV,MATCH($A261,InputsB!$A:$A,0))</f>
        <v>0</v>
      </c>
      <c r="AR261" s="219">
        <f>INDEX(InputsB!AW:AW,MATCH($A261,InputsB!$A:$A,0))</f>
        <v>0</v>
      </c>
      <c r="AS261" s="219">
        <f>INDEX(InputsB!AX:AX,MATCH($A261,InputsB!$A:$A,0))</f>
        <v>0</v>
      </c>
      <c r="AT261" s="219">
        <f>INDEX(InputsB!AY:AY,MATCH($A261,InputsB!$A:$A,0))</f>
        <v>0</v>
      </c>
      <c r="AU261" s="54"/>
      <c r="AV261" s="219">
        <f>INDEX(InputsC!$G:$G,MATCH($A261,InputsC!$A:$A,0))</f>
        <v>0</v>
      </c>
      <c r="AW261" s="219">
        <f t="shared" si="55"/>
        <v>0</v>
      </c>
    </row>
    <row r="262" spans="1:49">
      <c r="A262" s="195" t="s">
        <v>616</v>
      </c>
      <c r="B262" s="195" t="str">
        <f>INDEX('Ref1'!$E:$E,MATCH(A262,'Ref1'!$A:$A,0))</f>
        <v>Southend-on-Sea</v>
      </c>
      <c r="C262" s="195" t="str">
        <f>INDEX('Ref1'!$F:$F,MATCH($A262,'Ref1'!$A:$A,0))</f>
        <v>NA</v>
      </c>
      <c r="D262" s="240" t="str">
        <f>INDEX('Ref1'!$G:$G,MATCH($A262,'Ref1'!$A:$A,0))</f>
        <v>E6115</v>
      </c>
      <c r="E262" s="225">
        <f>INDEX(InputsD!$D:$D,MATCH($A262,InputsD!$A:$A,0))</f>
        <v>0</v>
      </c>
      <c r="G262" s="167">
        <f>INDEX(InputsA!R:R,MATCH($A262,InputsA!$A:$A,0))*$A$5+$E262*$A$5</f>
        <v>0</v>
      </c>
      <c r="H262" s="167">
        <f>INDEX(InputsA!S:S,MATCH($A262,InputsA!$A:$A,0))*$A$5+$E262*$A$5</f>
        <v>0</v>
      </c>
      <c r="I262" s="167">
        <f>INDEX(InputsA!T:T,MATCH($A262,InputsA!$A:$A,0))*$A$5+$E262*$A$5</f>
        <v>0</v>
      </c>
      <c r="J262" s="167">
        <f>INDEX(InputsA!U:U,MATCH($A262,InputsA!$A:$A,0))*$A$5+$E262*$A$5</f>
        <v>0</v>
      </c>
      <c r="K262" s="167">
        <f>INDEX(InputsA!V:V,MATCH($A262,InputsA!$A:$A,0))*$A$5+$E262*$A$5</f>
        <v>0</v>
      </c>
      <c r="L262" s="167">
        <f>INDEX(InputsA!W:W,MATCH($A262,InputsA!$A:$A,0))*$A$5+$E262*$A$5</f>
        <v>0</v>
      </c>
      <c r="M262" s="167">
        <f>INDEX(InputsA!X:X,MATCH($A262,InputsA!$A:$A,0))*$A$5+$E262*$A$5</f>
        <v>0</v>
      </c>
      <c r="N262" s="171">
        <f t="shared" si="53"/>
        <v>0</v>
      </c>
      <c r="O262" s="167">
        <f t="shared" si="54"/>
        <v>0</v>
      </c>
      <c r="P262" s="167">
        <f t="shared" si="56"/>
        <v>0</v>
      </c>
      <c r="Q262" s="167">
        <f t="shared" si="57"/>
        <v>0</v>
      </c>
      <c r="R262" s="167">
        <f t="shared" si="58"/>
        <v>0</v>
      </c>
      <c r="S262" s="167">
        <f t="shared" si="59"/>
        <v>0</v>
      </c>
      <c r="T262" s="167">
        <f t="shared" si="60"/>
        <v>0</v>
      </c>
      <c r="U262" s="167">
        <f t="shared" si="61"/>
        <v>0</v>
      </c>
      <c r="V262" s="167">
        <f t="shared" si="62"/>
        <v>0</v>
      </c>
      <c r="W262" s="167">
        <f t="shared" si="63"/>
        <v>0</v>
      </c>
      <c r="X262" s="167">
        <f t="shared" si="64"/>
        <v>0</v>
      </c>
      <c r="Y262" s="167">
        <f t="shared" si="65"/>
        <v>0</v>
      </c>
      <c r="Z262" s="167">
        <f t="shared" si="66"/>
        <v>0</v>
      </c>
      <c r="AA262" s="167">
        <f t="shared" si="67"/>
        <v>0</v>
      </c>
      <c r="AB262" s="167">
        <f t="shared" si="68"/>
        <v>0</v>
      </c>
      <c r="AC262" s="167">
        <f t="shared" si="69"/>
        <v>0</v>
      </c>
      <c r="AD262" s="36"/>
      <c r="AE262" s="219">
        <f>INDEX(InputsB!AJ:AJ,MATCH($A262,InputsB!$A:$A,0))</f>
        <v>0</v>
      </c>
      <c r="AF262" s="219">
        <f>INDEX(InputsB!AK:AK,MATCH($A262,InputsB!$A:$A,0))</f>
        <v>0</v>
      </c>
      <c r="AG262" s="219">
        <f>INDEX(InputsB!AL:AL,MATCH($A262,InputsB!$A:$A,0))</f>
        <v>0</v>
      </c>
      <c r="AH262" s="219">
        <f>INDEX(InputsB!AM:AM,MATCH($A262,InputsB!$A:$A,0))</f>
        <v>0</v>
      </c>
      <c r="AI262" s="219">
        <f>INDEX(InputsB!AN:AN,MATCH($A262,InputsB!$A:$A,0))</f>
        <v>0</v>
      </c>
      <c r="AJ262" s="219">
        <f>INDEX(InputsB!AO:AO,MATCH($A262,InputsB!$A:$A,0))</f>
        <v>0</v>
      </c>
      <c r="AK262" s="219">
        <f>INDEX(InputsB!AP:AP,MATCH($A262,InputsB!$A:$A,0))</f>
        <v>0</v>
      </c>
      <c r="AL262" s="219">
        <f>INDEX(InputsB!AQ:AQ,MATCH($A262,InputsB!$A:$A,0))</f>
        <v>0</v>
      </c>
      <c r="AM262" s="219">
        <f>INDEX(InputsB!AR:AR,MATCH($A262,InputsB!$A:$A,0))</f>
        <v>0</v>
      </c>
      <c r="AN262" s="219">
        <f>INDEX(InputsB!AS:AS,MATCH($A262,InputsB!$A:$A,0))</f>
        <v>0</v>
      </c>
      <c r="AO262" s="219">
        <f>INDEX(InputsB!AT:AT,MATCH($A262,InputsB!$A:$A,0))</f>
        <v>0</v>
      </c>
      <c r="AP262" s="219">
        <f>INDEX(InputsB!AU:AU,MATCH($A262,InputsB!$A:$A,0))</f>
        <v>0</v>
      </c>
      <c r="AQ262" s="219">
        <f>INDEX(InputsB!AV:AV,MATCH($A262,InputsB!$A:$A,0))</f>
        <v>0</v>
      </c>
      <c r="AR262" s="219">
        <f>INDEX(InputsB!AW:AW,MATCH($A262,InputsB!$A:$A,0))</f>
        <v>0</v>
      </c>
      <c r="AS262" s="219">
        <f>INDEX(InputsB!AX:AX,MATCH($A262,InputsB!$A:$A,0))</f>
        <v>0</v>
      </c>
      <c r="AT262" s="219">
        <f>INDEX(InputsB!AY:AY,MATCH($A262,InputsB!$A:$A,0))</f>
        <v>0</v>
      </c>
      <c r="AU262" s="54"/>
      <c r="AV262" s="219">
        <f>INDEX(InputsC!$G:$G,MATCH($A262,InputsC!$A:$A,0))</f>
        <v>0</v>
      </c>
      <c r="AW262" s="219">
        <f t="shared" si="55"/>
        <v>0</v>
      </c>
    </row>
    <row r="263" spans="1:49">
      <c r="A263" s="195" t="s">
        <v>618</v>
      </c>
      <c r="B263" s="195" t="str">
        <f>INDEX('Ref1'!$E:$E,MATCH(A263,'Ref1'!$A:$A,0))</f>
        <v>Southwark</v>
      </c>
      <c r="C263" s="195" t="str">
        <f>INDEX('Ref1'!$F:$F,MATCH($A263,'Ref1'!$A:$A,0))</f>
        <v>E5100</v>
      </c>
      <c r="D263" s="240" t="str">
        <f>INDEX('Ref1'!$G:$G,MATCH($A263,'Ref1'!$A:$A,0))</f>
        <v>NA</v>
      </c>
      <c r="E263" s="225">
        <f>INDEX(InputsD!$D:$D,MATCH($A263,InputsD!$A:$A,0))</f>
        <v>0</v>
      </c>
      <c r="G263" s="167">
        <f>INDEX(InputsA!R:R,MATCH($A263,InputsA!$A:$A,0))*$A$5+$E263*$A$5</f>
        <v>0</v>
      </c>
      <c r="H263" s="167">
        <f>INDEX(InputsA!S:S,MATCH($A263,InputsA!$A:$A,0))*$A$5+$E263*$A$5</f>
        <v>0</v>
      </c>
      <c r="I263" s="167">
        <f>INDEX(InputsA!T:T,MATCH($A263,InputsA!$A:$A,0))*$A$5+$E263*$A$5</f>
        <v>0</v>
      </c>
      <c r="J263" s="167">
        <f>INDEX(InputsA!U:U,MATCH($A263,InputsA!$A:$A,0))*$A$5+$E263*$A$5</f>
        <v>0</v>
      </c>
      <c r="K263" s="167">
        <f>INDEX(InputsA!V:V,MATCH($A263,InputsA!$A:$A,0))*$A$5+$E263*$A$5</f>
        <v>0</v>
      </c>
      <c r="L263" s="167">
        <f>INDEX(InputsA!W:W,MATCH($A263,InputsA!$A:$A,0))*$A$5+$E263*$A$5</f>
        <v>0</v>
      </c>
      <c r="M263" s="167">
        <f>INDEX(InputsA!X:X,MATCH($A263,InputsA!$A:$A,0))*$A$5+$E263*$A$5</f>
        <v>0</v>
      </c>
      <c r="N263" s="171">
        <f t="shared" si="53"/>
        <v>0</v>
      </c>
      <c r="O263" s="167">
        <f t="shared" si="54"/>
        <v>0</v>
      </c>
      <c r="P263" s="167">
        <f t="shared" si="56"/>
        <v>0</v>
      </c>
      <c r="Q263" s="167">
        <f t="shared" si="57"/>
        <v>0</v>
      </c>
      <c r="R263" s="167">
        <f t="shared" si="58"/>
        <v>0</v>
      </c>
      <c r="S263" s="167">
        <f t="shared" si="59"/>
        <v>0</v>
      </c>
      <c r="T263" s="167">
        <f t="shared" si="60"/>
        <v>0</v>
      </c>
      <c r="U263" s="167">
        <f t="shared" si="61"/>
        <v>0</v>
      </c>
      <c r="V263" s="167">
        <f t="shared" si="62"/>
        <v>0</v>
      </c>
      <c r="W263" s="167">
        <f t="shared" si="63"/>
        <v>0</v>
      </c>
      <c r="X263" s="167">
        <f t="shared" si="64"/>
        <v>0</v>
      </c>
      <c r="Y263" s="167">
        <f t="shared" si="65"/>
        <v>0</v>
      </c>
      <c r="Z263" s="167">
        <f t="shared" si="66"/>
        <v>0</v>
      </c>
      <c r="AA263" s="167">
        <f t="shared" si="67"/>
        <v>0</v>
      </c>
      <c r="AB263" s="167">
        <f t="shared" si="68"/>
        <v>0</v>
      </c>
      <c r="AC263" s="167">
        <f t="shared" si="69"/>
        <v>0</v>
      </c>
      <c r="AD263" s="36"/>
      <c r="AE263" s="219">
        <f>INDEX(InputsB!AJ:AJ,MATCH($A263,InputsB!$A:$A,0))</f>
        <v>0</v>
      </c>
      <c r="AF263" s="219">
        <f>INDEX(InputsB!AK:AK,MATCH($A263,InputsB!$A:$A,0))</f>
        <v>0</v>
      </c>
      <c r="AG263" s="219">
        <f>INDEX(InputsB!AL:AL,MATCH($A263,InputsB!$A:$A,0))</f>
        <v>0</v>
      </c>
      <c r="AH263" s="219">
        <f>INDEX(InputsB!AM:AM,MATCH($A263,InputsB!$A:$A,0))</f>
        <v>0</v>
      </c>
      <c r="AI263" s="219">
        <f>INDEX(InputsB!AN:AN,MATCH($A263,InputsB!$A:$A,0))</f>
        <v>0</v>
      </c>
      <c r="AJ263" s="219">
        <f>INDEX(InputsB!AO:AO,MATCH($A263,InputsB!$A:$A,0))</f>
        <v>0</v>
      </c>
      <c r="AK263" s="219">
        <f>INDEX(InputsB!AP:AP,MATCH($A263,InputsB!$A:$A,0))</f>
        <v>0</v>
      </c>
      <c r="AL263" s="219">
        <f>INDEX(InputsB!AQ:AQ,MATCH($A263,InputsB!$A:$A,0))</f>
        <v>0</v>
      </c>
      <c r="AM263" s="219">
        <f>INDEX(InputsB!AR:AR,MATCH($A263,InputsB!$A:$A,0))</f>
        <v>0</v>
      </c>
      <c r="AN263" s="219">
        <f>INDEX(InputsB!AS:AS,MATCH($A263,InputsB!$A:$A,0))</f>
        <v>0</v>
      </c>
      <c r="AO263" s="219">
        <f>INDEX(InputsB!AT:AT,MATCH($A263,InputsB!$A:$A,0))</f>
        <v>0</v>
      </c>
      <c r="AP263" s="219">
        <f>INDEX(InputsB!AU:AU,MATCH($A263,InputsB!$A:$A,0))</f>
        <v>0</v>
      </c>
      <c r="AQ263" s="219">
        <f>INDEX(InputsB!AV:AV,MATCH($A263,InputsB!$A:$A,0))</f>
        <v>0</v>
      </c>
      <c r="AR263" s="219">
        <f>INDEX(InputsB!AW:AW,MATCH($A263,InputsB!$A:$A,0))</f>
        <v>0</v>
      </c>
      <c r="AS263" s="219">
        <f>INDEX(InputsB!AX:AX,MATCH($A263,InputsB!$A:$A,0))</f>
        <v>0</v>
      </c>
      <c r="AT263" s="219">
        <f>INDEX(InputsB!AY:AY,MATCH($A263,InputsB!$A:$A,0))</f>
        <v>0</v>
      </c>
      <c r="AU263" s="54"/>
      <c r="AV263" s="219">
        <f>INDEX(InputsC!$G:$G,MATCH($A263,InputsC!$A:$A,0))</f>
        <v>0</v>
      </c>
      <c r="AW263" s="219">
        <f t="shared" si="55"/>
        <v>0</v>
      </c>
    </row>
    <row r="264" spans="1:49">
      <c r="A264" s="195" t="s">
        <v>620</v>
      </c>
      <c r="B264" s="195" t="str">
        <f>INDEX('Ref1'!$E:$E,MATCH(A264,'Ref1'!$A:$A,0))</f>
        <v>Spelthorne</v>
      </c>
      <c r="C264" s="195" t="str">
        <f>INDEX('Ref1'!$F:$F,MATCH($A264,'Ref1'!$A:$A,0))</f>
        <v>E3620</v>
      </c>
      <c r="D264" s="240" t="str">
        <f>INDEX('Ref1'!$G:$G,MATCH($A264,'Ref1'!$A:$A,0))</f>
        <v>NA</v>
      </c>
      <c r="E264" s="225">
        <f>INDEX(InputsD!$D:$D,MATCH($A264,InputsD!$A:$A,0))</f>
        <v>0</v>
      </c>
      <c r="G264" s="167">
        <f>INDEX(InputsA!R:R,MATCH($A264,InputsA!$A:$A,0))*$A$5+$E264*$A$5</f>
        <v>0</v>
      </c>
      <c r="H264" s="167">
        <f>INDEX(InputsA!S:S,MATCH($A264,InputsA!$A:$A,0))*$A$5+$E264*$A$5</f>
        <v>0</v>
      </c>
      <c r="I264" s="167">
        <f>INDEX(InputsA!T:T,MATCH($A264,InputsA!$A:$A,0))*$A$5+$E264*$A$5</f>
        <v>0</v>
      </c>
      <c r="J264" s="167">
        <f>INDEX(InputsA!U:U,MATCH($A264,InputsA!$A:$A,0))*$A$5+$E264*$A$5</f>
        <v>0</v>
      </c>
      <c r="K264" s="167">
        <f>INDEX(InputsA!V:V,MATCH($A264,InputsA!$A:$A,0))*$A$5+$E264*$A$5</f>
        <v>0</v>
      </c>
      <c r="L264" s="167">
        <f>INDEX(InputsA!W:W,MATCH($A264,InputsA!$A:$A,0))*$A$5+$E264*$A$5</f>
        <v>0</v>
      </c>
      <c r="M264" s="167">
        <f>INDEX(InputsA!X:X,MATCH($A264,InputsA!$A:$A,0))*$A$5+$E264*$A$5</f>
        <v>0</v>
      </c>
      <c r="N264" s="171">
        <f t="shared" si="53"/>
        <v>0</v>
      </c>
      <c r="O264" s="167">
        <f t="shared" si="54"/>
        <v>0</v>
      </c>
      <c r="P264" s="167">
        <f t="shared" si="56"/>
        <v>0</v>
      </c>
      <c r="Q264" s="167">
        <f t="shared" si="57"/>
        <v>0</v>
      </c>
      <c r="R264" s="167">
        <f t="shared" si="58"/>
        <v>0</v>
      </c>
      <c r="S264" s="167">
        <f t="shared" si="59"/>
        <v>0</v>
      </c>
      <c r="T264" s="167">
        <f t="shared" si="60"/>
        <v>0</v>
      </c>
      <c r="U264" s="167">
        <f t="shared" si="61"/>
        <v>0</v>
      </c>
      <c r="V264" s="167">
        <f t="shared" si="62"/>
        <v>0</v>
      </c>
      <c r="W264" s="167">
        <f t="shared" si="63"/>
        <v>0</v>
      </c>
      <c r="X264" s="167">
        <f t="shared" si="64"/>
        <v>0</v>
      </c>
      <c r="Y264" s="167">
        <f t="shared" si="65"/>
        <v>0</v>
      </c>
      <c r="Z264" s="167">
        <f t="shared" si="66"/>
        <v>0</v>
      </c>
      <c r="AA264" s="167">
        <f t="shared" si="67"/>
        <v>0</v>
      </c>
      <c r="AB264" s="167">
        <f t="shared" si="68"/>
        <v>0</v>
      </c>
      <c r="AC264" s="167">
        <f t="shared" si="69"/>
        <v>0</v>
      </c>
      <c r="AD264" s="36"/>
      <c r="AE264" s="219">
        <f>INDEX(InputsB!AJ:AJ,MATCH($A264,InputsB!$A:$A,0))</f>
        <v>0</v>
      </c>
      <c r="AF264" s="219">
        <f>INDEX(InputsB!AK:AK,MATCH($A264,InputsB!$A:$A,0))</f>
        <v>0</v>
      </c>
      <c r="AG264" s="219">
        <f>INDEX(InputsB!AL:AL,MATCH($A264,InputsB!$A:$A,0))</f>
        <v>0</v>
      </c>
      <c r="AH264" s="219">
        <f>INDEX(InputsB!AM:AM,MATCH($A264,InputsB!$A:$A,0))</f>
        <v>0</v>
      </c>
      <c r="AI264" s="219">
        <f>INDEX(InputsB!AN:AN,MATCH($A264,InputsB!$A:$A,0))</f>
        <v>0</v>
      </c>
      <c r="AJ264" s="219">
        <f>INDEX(InputsB!AO:AO,MATCH($A264,InputsB!$A:$A,0))</f>
        <v>0</v>
      </c>
      <c r="AK264" s="219">
        <f>INDEX(InputsB!AP:AP,MATCH($A264,InputsB!$A:$A,0))</f>
        <v>0</v>
      </c>
      <c r="AL264" s="219">
        <f>INDEX(InputsB!AQ:AQ,MATCH($A264,InputsB!$A:$A,0))</f>
        <v>0</v>
      </c>
      <c r="AM264" s="219">
        <f>INDEX(InputsB!AR:AR,MATCH($A264,InputsB!$A:$A,0))</f>
        <v>0</v>
      </c>
      <c r="AN264" s="219">
        <f>INDEX(InputsB!AS:AS,MATCH($A264,InputsB!$A:$A,0))</f>
        <v>0</v>
      </c>
      <c r="AO264" s="219">
        <f>INDEX(InputsB!AT:AT,MATCH($A264,InputsB!$A:$A,0))</f>
        <v>0</v>
      </c>
      <c r="AP264" s="219">
        <f>INDEX(InputsB!AU:AU,MATCH($A264,InputsB!$A:$A,0))</f>
        <v>0</v>
      </c>
      <c r="AQ264" s="219">
        <f>INDEX(InputsB!AV:AV,MATCH($A264,InputsB!$A:$A,0))</f>
        <v>0</v>
      </c>
      <c r="AR264" s="219">
        <f>INDEX(InputsB!AW:AW,MATCH($A264,InputsB!$A:$A,0))</f>
        <v>0</v>
      </c>
      <c r="AS264" s="219">
        <f>INDEX(InputsB!AX:AX,MATCH($A264,InputsB!$A:$A,0))</f>
        <v>0</v>
      </c>
      <c r="AT264" s="219">
        <f>INDEX(InputsB!AY:AY,MATCH($A264,InputsB!$A:$A,0))</f>
        <v>0</v>
      </c>
      <c r="AU264" s="54"/>
      <c r="AV264" s="219">
        <f>INDEX(InputsC!$G:$G,MATCH($A264,InputsC!$A:$A,0))</f>
        <v>0</v>
      </c>
      <c r="AW264" s="219">
        <f t="shared" si="55"/>
        <v>0</v>
      </c>
    </row>
    <row r="265" spans="1:49">
      <c r="A265" s="195" t="s">
        <v>622</v>
      </c>
      <c r="B265" s="195" t="str">
        <f>INDEX('Ref1'!$E:$E,MATCH(A265,'Ref1'!$A:$A,0))</f>
        <v>St Albans</v>
      </c>
      <c r="C265" s="195" t="str">
        <f>INDEX('Ref1'!$F:$F,MATCH($A265,'Ref1'!$A:$A,0))</f>
        <v>E1920</v>
      </c>
      <c r="D265" s="240" t="str">
        <f>INDEX('Ref1'!$G:$G,MATCH($A265,'Ref1'!$A:$A,0))</f>
        <v>NA</v>
      </c>
      <c r="E265" s="225">
        <f>INDEX(InputsD!$D:$D,MATCH($A265,InputsD!$A:$A,0))</f>
        <v>0</v>
      </c>
      <c r="G265" s="167">
        <f>INDEX(InputsA!R:R,MATCH($A265,InputsA!$A:$A,0))*$A$5+$E265*$A$5</f>
        <v>0</v>
      </c>
      <c r="H265" s="167">
        <f>INDEX(InputsA!S:S,MATCH($A265,InputsA!$A:$A,0))*$A$5+$E265*$A$5</f>
        <v>0</v>
      </c>
      <c r="I265" s="167">
        <f>INDEX(InputsA!T:T,MATCH($A265,InputsA!$A:$A,0))*$A$5+$E265*$A$5</f>
        <v>0</v>
      </c>
      <c r="J265" s="167">
        <f>INDEX(InputsA!U:U,MATCH($A265,InputsA!$A:$A,0))*$A$5+$E265*$A$5</f>
        <v>0</v>
      </c>
      <c r="K265" s="167">
        <f>INDEX(InputsA!V:V,MATCH($A265,InputsA!$A:$A,0))*$A$5+$E265*$A$5</f>
        <v>0</v>
      </c>
      <c r="L265" s="167">
        <f>INDEX(InputsA!W:W,MATCH($A265,InputsA!$A:$A,0))*$A$5+$E265*$A$5</f>
        <v>0</v>
      </c>
      <c r="M265" s="167">
        <f>INDEX(InputsA!X:X,MATCH($A265,InputsA!$A:$A,0))*$A$5+$E265*$A$5</f>
        <v>0</v>
      </c>
      <c r="N265" s="171">
        <f t="shared" si="53"/>
        <v>0</v>
      </c>
      <c r="O265" s="167">
        <f t="shared" si="54"/>
        <v>0</v>
      </c>
      <c r="P265" s="167">
        <f t="shared" si="56"/>
        <v>0</v>
      </c>
      <c r="Q265" s="167">
        <f t="shared" si="57"/>
        <v>0</v>
      </c>
      <c r="R265" s="167">
        <f t="shared" si="58"/>
        <v>0</v>
      </c>
      <c r="S265" s="167">
        <f t="shared" si="59"/>
        <v>0</v>
      </c>
      <c r="T265" s="167">
        <f t="shared" si="60"/>
        <v>0</v>
      </c>
      <c r="U265" s="167">
        <f t="shared" si="61"/>
        <v>0</v>
      </c>
      <c r="V265" s="167">
        <f t="shared" si="62"/>
        <v>0</v>
      </c>
      <c r="W265" s="167">
        <f t="shared" si="63"/>
        <v>0</v>
      </c>
      <c r="X265" s="167">
        <f t="shared" si="64"/>
        <v>0</v>
      </c>
      <c r="Y265" s="167">
        <f t="shared" si="65"/>
        <v>0</v>
      </c>
      <c r="Z265" s="167">
        <f t="shared" si="66"/>
        <v>0</v>
      </c>
      <c r="AA265" s="167">
        <f t="shared" si="67"/>
        <v>0</v>
      </c>
      <c r="AB265" s="167">
        <f t="shared" si="68"/>
        <v>0</v>
      </c>
      <c r="AC265" s="167">
        <f t="shared" si="69"/>
        <v>0</v>
      </c>
      <c r="AD265" s="36"/>
      <c r="AE265" s="219">
        <f>INDEX(InputsB!AJ:AJ,MATCH($A265,InputsB!$A:$A,0))</f>
        <v>0</v>
      </c>
      <c r="AF265" s="219">
        <f>INDEX(InputsB!AK:AK,MATCH($A265,InputsB!$A:$A,0))</f>
        <v>0</v>
      </c>
      <c r="AG265" s="219">
        <f>INDEX(InputsB!AL:AL,MATCH($A265,InputsB!$A:$A,0))</f>
        <v>0</v>
      </c>
      <c r="AH265" s="219">
        <f>INDEX(InputsB!AM:AM,MATCH($A265,InputsB!$A:$A,0))</f>
        <v>0</v>
      </c>
      <c r="AI265" s="219">
        <f>INDEX(InputsB!AN:AN,MATCH($A265,InputsB!$A:$A,0))</f>
        <v>0</v>
      </c>
      <c r="AJ265" s="219">
        <f>INDEX(InputsB!AO:AO,MATCH($A265,InputsB!$A:$A,0))</f>
        <v>0</v>
      </c>
      <c r="AK265" s="219">
        <f>INDEX(InputsB!AP:AP,MATCH($A265,InputsB!$A:$A,0))</f>
        <v>0</v>
      </c>
      <c r="AL265" s="219">
        <f>INDEX(InputsB!AQ:AQ,MATCH($A265,InputsB!$A:$A,0))</f>
        <v>0</v>
      </c>
      <c r="AM265" s="219">
        <f>INDEX(InputsB!AR:AR,MATCH($A265,InputsB!$A:$A,0))</f>
        <v>0</v>
      </c>
      <c r="AN265" s="219">
        <f>INDEX(InputsB!AS:AS,MATCH($A265,InputsB!$A:$A,0))</f>
        <v>0</v>
      </c>
      <c r="AO265" s="219">
        <f>INDEX(InputsB!AT:AT,MATCH($A265,InputsB!$A:$A,0))</f>
        <v>0</v>
      </c>
      <c r="AP265" s="219">
        <f>INDEX(InputsB!AU:AU,MATCH($A265,InputsB!$A:$A,0))</f>
        <v>0</v>
      </c>
      <c r="AQ265" s="219">
        <f>INDEX(InputsB!AV:AV,MATCH($A265,InputsB!$A:$A,0))</f>
        <v>0</v>
      </c>
      <c r="AR265" s="219">
        <f>INDEX(InputsB!AW:AW,MATCH($A265,InputsB!$A:$A,0))</f>
        <v>0</v>
      </c>
      <c r="AS265" s="219">
        <f>INDEX(InputsB!AX:AX,MATCH($A265,InputsB!$A:$A,0))</f>
        <v>0</v>
      </c>
      <c r="AT265" s="219">
        <f>INDEX(InputsB!AY:AY,MATCH($A265,InputsB!$A:$A,0))</f>
        <v>0</v>
      </c>
      <c r="AU265" s="54"/>
      <c r="AV265" s="219">
        <f>INDEX(InputsC!$G:$G,MATCH($A265,InputsC!$A:$A,0))</f>
        <v>0</v>
      </c>
      <c r="AW265" s="219">
        <f t="shared" si="55"/>
        <v>0</v>
      </c>
    </row>
    <row r="266" spans="1:49">
      <c r="A266" s="195" t="s">
        <v>624</v>
      </c>
      <c r="B266" s="195" t="str">
        <f>INDEX('Ref1'!$E:$E,MATCH(A266,'Ref1'!$A:$A,0))</f>
        <v>St Edmundsbury</v>
      </c>
      <c r="C266" s="195" t="str">
        <f>INDEX('Ref1'!$F:$F,MATCH($A266,'Ref1'!$A:$A,0))</f>
        <v>E3520</v>
      </c>
      <c r="D266" s="240" t="str">
        <f>INDEX('Ref1'!$G:$G,MATCH($A266,'Ref1'!$A:$A,0))</f>
        <v>NA</v>
      </c>
      <c r="E266" s="225">
        <f>INDEX(InputsD!$D:$D,MATCH($A266,InputsD!$A:$A,0))</f>
        <v>0</v>
      </c>
      <c r="G266" s="167">
        <f>INDEX(InputsA!R:R,MATCH($A266,InputsA!$A:$A,0))*$A$5+$E266*$A$5</f>
        <v>0</v>
      </c>
      <c r="H266" s="167">
        <f>INDEX(InputsA!S:S,MATCH($A266,InputsA!$A:$A,0))*$A$5+$E266*$A$5</f>
        <v>0</v>
      </c>
      <c r="I266" s="167">
        <f>INDEX(InputsA!T:T,MATCH($A266,InputsA!$A:$A,0))*$A$5+$E266*$A$5</f>
        <v>0</v>
      </c>
      <c r="J266" s="167">
        <f>INDEX(InputsA!U:U,MATCH($A266,InputsA!$A:$A,0))*$A$5+$E266*$A$5</f>
        <v>0</v>
      </c>
      <c r="K266" s="167">
        <f>INDEX(InputsA!V:V,MATCH($A266,InputsA!$A:$A,0))*$A$5+$E266*$A$5</f>
        <v>0</v>
      </c>
      <c r="L266" s="167">
        <f>INDEX(InputsA!W:W,MATCH($A266,InputsA!$A:$A,0))*$A$5+$E266*$A$5</f>
        <v>0</v>
      </c>
      <c r="M266" s="167">
        <f>INDEX(InputsA!X:X,MATCH($A266,InputsA!$A:$A,0))*$A$5+$E266*$A$5</f>
        <v>0</v>
      </c>
      <c r="N266" s="171">
        <f t="shared" si="53"/>
        <v>0</v>
      </c>
      <c r="O266" s="167">
        <f t="shared" si="54"/>
        <v>0</v>
      </c>
      <c r="P266" s="167">
        <f t="shared" si="56"/>
        <v>0</v>
      </c>
      <c r="Q266" s="167">
        <f t="shared" si="57"/>
        <v>0</v>
      </c>
      <c r="R266" s="167">
        <f t="shared" si="58"/>
        <v>0</v>
      </c>
      <c r="S266" s="167">
        <f t="shared" si="59"/>
        <v>0</v>
      </c>
      <c r="T266" s="167">
        <f t="shared" si="60"/>
        <v>0</v>
      </c>
      <c r="U266" s="167">
        <f t="shared" si="61"/>
        <v>0</v>
      </c>
      <c r="V266" s="167">
        <f t="shared" si="62"/>
        <v>0</v>
      </c>
      <c r="W266" s="167">
        <f t="shared" si="63"/>
        <v>0</v>
      </c>
      <c r="X266" s="167">
        <f t="shared" si="64"/>
        <v>0</v>
      </c>
      <c r="Y266" s="167">
        <f t="shared" si="65"/>
        <v>0</v>
      </c>
      <c r="Z266" s="167">
        <f t="shared" si="66"/>
        <v>0</v>
      </c>
      <c r="AA266" s="167">
        <f t="shared" si="67"/>
        <v>0</v>
      </c>
      <c r="AB266" s="167">
        <f t="shared" si="68"/>
        <v>0</v>
      </c>
      <c r="AC266" s="167">
        <f t="shared" si="69"/>
        <v>0</v>
      </c>
      <c r="AD266" s="36"/>
      <c r="AE266" s="219">
        <f>INDEX(InputsB!AJ:AJ,MATCH($A266,InputsB!$A:$A,0))</f>
        <v>0</v>
      </c>
      <c r="AF266" s="219">
        <f>INDEX(InputsB!AK:AK,MATCH($A266,InputsB!$A:$A,0))</f>
        <v>0</v>
      </c>
      <c r="AG266" s="219">
        <f>INDEX(InputsB!AL:AL,MATCH($A266,InputsB!$A:$A,0))</f>
        <v>0</v>
      </c>
      <c r="AH266" s="219">
        <f>INDEX(InputsB!AM:AM,MATCH($A266,InputsB!$A:$A,0))</f>
        <v>0</v>
      </c>
      <c r="AI266" s="219">
        <f>INDEX(InputsB!AN:AN,MATCH($A266,InputsB!$A:$A,0))</f>
        <v>0</v>
      </c>
      <c r="AJ266" s="219">
        <f>INDEX(InputsB!AO:AO,MATCH($A266,InputsB!$A:$A,0))</f>
        <v>0</v>
      </c>
      <c r="AK266" s="219">
        <f>INDEX(InputsB!AP:AP,MATCH($A266,InputsB!$A:$A,0))</f>
        <v>0</v>
      </c>
      <c r="AL266" s="219">
        <f>INDEX(InputsB!AQ:AQ,MATCH($A266,InputsB!$A:$A,0))</f>
        <v>0</v>
      </c>
      <c r="AM266" s="219">
        <f>INDEX(InputsB!AR:AR,MATCH($A266,InputsB!$A:$A,0))</f>
        <v>0</v>
      </c>
      <c r="AN266" s="219">
        <f>INDEX(InputsB!AS:AS,MATCH($A266,InputsB!$A:$A,0))</f>
        <v>0</v>
      </c>
      <c r="AO266" s="219">
        <f>INDEX(InputsB!AT:AT,MATCH($A266,InputsB!$A:$A,0))</f>
        <v>0</v>
      </c>
      <c r="AP266" s="219">
        <f>INDEX(InputsB!AU:AU,MATCH($A266,InputsB!$A:$A,0))</f>
        <v>0</v>
      </c>
      <c r="AQ266" s="219">
        <f>INDEX(InputsB!AV:AV,MATCH($A266,InputsB!$A:$A,0))</f>
        <v>0</v>
      </c>
      <c r="AR266" s="219">
        <f>INDEX(InputsB!AW:AW,MATCH($A266,InputsB!$A:$A,0))</f>
        <v>0</v>
      </c>
      <c r="AS266" s="219">
        <f>INDEX(InputsB!AX:AX,MATCH($A266,InputsB!$A:$A,0))</f>
        <v>0</v>
      </c>
      <c r="AT266" s="219">
        <f>INDEX(InputsB!AY:AY,MATCH($A266,InputsB!$A:$A,0))</f>
        <v>0</v>
      </c>
      <c r="AU266" s="54"/>
      <c r="AV266" s="219">
        <f>INDEX(InputsC!$G:$G,MATCH($A266,InputsC!$A:$A,0))</f>
        <v>0</v>
      </c>
      <c r="AW266" s="219">
        <f t="shared" si="55"/>
        <v>0</v>
      </c>
    </row>
    <row r="267" spans="1:49">
      <c r="A267" s="195" t="s">
        <v>626</v>
      </c>
      <c r="B267" s="195" t="str">
        <f>INDEX('Ref1'!$E:$E,MATCH(A267,'Ref1'!$A:$A,0))</f>
        <v>St Helens</v>
      </c>
      <c r="C267" s="195" t="str">
        <f>INDEX('Ref1'!$F:$F,MATCH($A267,'Ref1'!$A:$A,0))</f>
        <v>NA</v>
      </c>
      <c r="D267" s="240" t="str">
        <f>INDEX('Ref1'!$G:$G,MATCH($A267,'Ref1'!$A:$A,0))</f>
        <v>E6143</v>
      </c>
      <c r="E267" s="225">
        <f>INDEX(InputsD!$D:$D,MATCH($A267,InputsD!$A:$A,0))</f>
        <v>0</v>
      </c>
      <c r="G267" s="167">
        <f>INDEX(InputsA!R:R,MATCH($A267,InputsA!$A:$A,0))*$A$5+$E267*$A$5</f>
        <v>0</v>
      </c>
      <c r="H267" s="167">
        <f>INDEX(InputsA!S:S,MATCH($A267,InputsA!$A:$A,0))*$A$5+$E267*$A$5</f>
        <v>0</v>
      </c>
      <c r="I267" s="167">
        <f>INDEX(InputsA!T:T,MATCH($A267,InputsA!$A:$A,0))*$A$5+$E267*$A$5</f>
        <v>0</v>
      </c>
      <c r="J267" s="167">
        <f>INDEX(InputsA!U:U,MATCH($A267,InputsA!$A:$A,0))*$A$5+$E267*$A$5</f>
        <v>0</v>
      </c>
      <c r="K267" s="167">
        <f>INDEX(InputsA!V:V,MATCH($A267,InputsA!$A:$A,0))*$A$5+$E267*$A$5</f>
        <v>0</v>
      </c>
      <c r="L267" s="167">
        <f>INDEX(InputsA!W:W,MATCH($A267,InputsA!$A:$A,0))*$A$5+$E267*$A$5</f>
        <v>0</v>
      </c>
      <c r="M267" s="167">
        <f>INDEX(InputsA!X:X,MATCH($A267,InputsA!$A:$A,0))*$A$5+$E267*$A$5</f>
        <v>0</v>
      </c>
      <c r="N267" s="171">
        <f t="shared" si="53"/>
        <v>0</v>
      </c>
      <c r="O267" s="167">
        <f t="shared" si="54"/>
        <v>0</v>
      </c>
      <c r="P267" s="167">
        <f t="shared" si="56"/>
        <v>0</v>
      </c>
      <c r="Q267" s="167">
        <f t="shared" si="57"/>
        <v>0</v>
      </c>
      <c r="R267" s="167">
        <f t="shared" si="58"/>
        <v>0</v>
      </c>
      <c r="S267" s="167">
        <f t="shared" si="59"/>
        <v>0</v>
      </c>
      <c r="T267" s="167">
        <f t="shared" si="60"/>
        <v>0</v>
      </c>
      <c r="U267" s="167">
        <f t="shared" si="61"/>
        <v>0</v>
      </c>
      <c r="V267" s="167">
        <f t="shared" si="62"/>
        <v>0</v>
      </c>
      <c r="W267" s="167">
        <f t="shared" si="63"/>
        <v>0</v>
      </c>
      <c r="X267" s="167">
        <f t="shared" si="64"/>
        <v>0</v>
      </c>
      <c r="Y267" s="167">
        <f t="shared" si="65"/>
        <v>0</v>
      </c>
      <c r="Z267" s="167">
        <f t="shared" si="66"/>
        <v>0</v>
      </c>
      <c r="AA267" s="167">
        <f t="shared" si="67"/>
        <v>0</v>
      </c>
      <c r="AB267" s="167">
        <f t="shared" si="68"/>
        <v>0</v>
      </c>
      <c r="AC267" s="167">
        <f t="shared" si="69"/>
        <v>0</v>
      </c>
      <c r="AD267" s="36"/>
      <c r="AE267" s="219">
        <f>INDEX(InputsB!AJ:AJ,MATCH($A267,InputsB!$A:$A,0))</f>
        <v>0</v>
      </c>
      <c r="AF267" s="219">
        <f>INDEX(InputsB!AK:AK,MATCH($A267,InputsB!$A:$A,0))</f>
        <v>0</v>
      </c>
      <c r="AG267" s="219">
        <f>INDEX(InputsB!AL:AL,MATCH($A267,InputsB!$A:$A,0))</f>
        <v>0</v>
      </c>
      <c r="AH267" s="219">
        <f>INDEX(InputsB!AM:AM,MATCH($A267,InputsB!$A:$A,0))</f>
        <v>0</v>
      </c>
      <c r="AI267" s="219">
        <f>INDEX(InputsB!AN:AN,MATCH($A267,InputsB!$A:$A,0))</f>
        <v>0</v>
      </c>
      <c r="AJ267" s="219">
        <f>INDEX(InputsB!AO:AO,MATCH($A267,InputsB!$A:$A,0))</f>
        <v>0</v>
      </c>
      <c r="AK267" s="219">
        <f>INDEX(InputsB!AP:AP,MATCH($A267,InputsB!$A:$A,0))</f>
        <v>0</v>
      </c>
      <c r="AL267" s="219">
        <f>INDEX(InputsB!AQ:AQ,MATCH($A267,InputsB!$A:$A,0))</f>
        <v>0</v>
      </c>
      <c r="AM267" s="219">
        <f>INDEX(InputsB!AR:AR,MATCH($A267,InputsB!$A:$A,0))</f>
        <v>0</v>
      </c>
      <c r="AN267" s="219">
        <f>INDEX(InputsB!AS:AS,MATCH($A267,InputsB!$A:$A,0))</f>
        <v>0</v>
      </c>
      <c r="AO267" s="219">
        <f>INDEX(InputsB!AT:AT,MATCH($A267,InputsB!$A:$A,0))</f>
        <v>0</v>
      </c>
      <c r="AP267" s="219">
        <f>INDEX(InputsB!AU:AU,MATCH($A267,InputsB!$A:$A,0))</f>
        <v>0</v>
      </c>
      <c r="AQ267" s="219">
        <f>INDEX(InputsB!AV:AV,MATCH($A267,InputsB!$A:$A,0))</f>
        <v>0</v>
      </c>
      <c r="AR267" s="219">
        <f>INDEX(InputsB!AW:AW,MATCH($A267,InputsB!$A:$A,0))</f>
        <v>0</v>
      </c>
      <c r="AS267" s="219">
        <f>INDEX(InputsB!AX:AX,MATCH($A267,InputsB!$A:$A,0))</f>
        <v>0</v>
      </c>
      <c r="AT267" s="219">
        <f>INDEX(InputsB!AY:AY,MATCH($A267,InputsB!$A:$A,0))</f>
        <v>0</v>
      </c>
      <c r="AU267" s="54"/>
      <c r="AV267" s="219">
        <f>INDEX(InputsC!$G:$G,MATCH($A267,InputsC!$A:$A,0))</f>
        <v>0</v>
      </c>
      <c r="AW267" s="219">
        <f t="shared" si="55"/>
        <v>0</v>
      </c>
    </row>
    <row r="268" spans="1:49">
      <c r="A268" s="195" t="s">
        <v>628</v>
      </c>
      <c r="B268" s="195" t="str">
        <f>INDEX('Ref1'!$E:$E,MATCH(A268,'Ref1'!$A:$A,0))</f>
        <v>Stafford</v>
      </c>
      <c r="C268" s="195" t="str">
        <f>INDEX('Ref1'!$F:$F,MATCH($A268,'Ref1'!$A:$A,0))</f>
        <v>E3421</v>
      </c>
      <c r="D268" s="240" t="str">
        <f>INDEX('Ref1'!$G:$G,MATCH($A268,'Ref1'!$A:$A,0))</f>
        <v>E6134</v>
      </c>
      <c r="E268" s="225">
        <f>INDEX(InputsD!$D:$D,MATCH($A268,InputsD!$A:$A,0))</f>
        <v>0</v>
      </c>
      <c r="G268" s="167">
        <f>INDEX(InputsA!R:R,MATCH($A268,InputsA!$A:$A,0))*$A$5+$E268*$A$5</f>
        <v>0</v>
      </c>
      <c r="H268" s="167">
        <f>INDEX(InputsA!S:S,MATCH($A268,InputsA!$A:$A,0))*$A$5+$E268*$A$5</f>
        <v>0</v>
      </c>
      <c r="I268" s="167">
        <f>INDEX(InputsA!T:T,MATCH($A268,InputsA!$A:$A,0))*$A$5+$E268*$A$5</f>
        <v>0</v>
      </c>
      <c r="J268" s="167">
        <f>INDEX(InputsA!U:U,MATCH($A268,InputsA!$A:$A,0))*$A$5+$E268*$A$5</f>
        <v>0</v>
      </c>
      <c r="K268" s="167">
        <f>INDEX(InputsA!V:V,MATCH($A268,InputsA!$A:$A,0))*$A$5+$E268*$A$5</f>
        <v>0</v>
      </c>
      <c r="L268" s="167">
        <f>INDEX(InputsA!W:W,MATCH($A268,InputsA!$A:$A,0))*$A$5+$E268*$A$5</f>
        <v>0</v>
      </c>
      <c r="M268" s="167">
        <f>INDEX(InputsA!X:X,MATCH($A268,InputsA!$A:$A,0))*$A$5+$E268*$A$5</f>
        <v>0</v>
      </c>
      <c r="N268" s="171">
        <f t="shared" ref="N268:N331" si="70">M268*(1+AE268)*(1+$A$6)*(1-N$4*$AW268)</f>
        <v>0</v>
      </c>
      <c r="O268" s="167">
        <f t="shared" ref="O268:O331" si="71">N268*(1+AF268)*(1+$A$6)*(1-O$4*$AW268)</f>
        <v>0</v>
      </c>
      <c r="P268" s="167">
        <f t="shared" si="56"/>
        <v>0</v>
      </c>
      <c r="Q268" s="167">
        <f t="shared" si="57"/>
        <v>0</v>
      </c>
      <c r="R268" s="167">
        <f t="shared" si="58"/>
        <v>0</v>
      </c>
      <c r="S268" s="167">
        <f t="shared" si="59"/>
        <v>0</v>
      </c>
      <c r="T268" s="167">
        <f t="shared" si="60"/>
        <v>0</v>
      </c>
      <c r="U268" s="167">
        <f t="shared" si="61"/>
        <v>0</v>
      </c>
      <c r="V268" s="167">
        <f t="shared" si="62"/>
        <v>0</v>
      </c>
      <c r="W268" s="167">
        <f t="shared" si="63"/>
        <v>0</v>
      </c>
      <c r="X268" s="167">
        <f t="shared" si="64"/>
        <v>0</v>
      </c>
      <c r="Y268" s="167">
        <f t="shared" si="65"/>
        <v>0</v>
      </c>
      <c r="Z268" s="167">
        <f t="shared" si="66"/>
        <v>0</v>
      </c>
      <c r="AA268" s="167">
        <f t="shared" si="67"/>
        <v>0</v>
      </c>
      <c r="AB268" s="167">
        <f t="shared" si="68"/>
        <v>0</v>
      </c>
      <c r="AC268" s="167">
        <f t="shared" si="69"/>
        <v>0</v>
      </c>
      <c r="AD268" s="36"/>
      <c r="AE268" s="219">
        <f>INDEX(InputsB!AJ:AJ,MATCH($A268,InputsB!$A:$A,0))</f>
        <v>0</v>
      </c>
      <c r="AF268" s="219">
        <f>INDEX(InputsB!AK:AK,MATCH($A268,InputsB!$A:$A,0))</f>
        <v>0</v>
      </c>
      <c r="AG268" s="219">
        <f>INDEX(InputsB!AL:AL,MATCH($A268,InputsB!$A:$A,0))</f>
        <v>0</v>
      </c>
      <c r="AH268" s="219">
        <f>INDEX(InputsB!AM:AM,MATCH($A268,InputsB!$A:$A,0))</f>
        <v>0</v>
      </c>
      <c r="AI268" s="219">
        <f>INDEX(InputsB!AN:AN,MATCH($A268,InputsB!$A:$A,0))</f>
        <v>0</v>
      </c>
      <c r="AJ268" s="219">
        <f>INDEX(InputsB!AO:AO,MATCH($A268,InputsB!$A:$A,0))</f>
        <v>0</v>
      </c>
      <c r="AK268" s="219">
        <f>INDEX(InputsB!AP:AP,MATCH($A268,InputsB!$A:$A,0))</f>
        <v>0</v>
      </c>
      <c r="AL268" s="219">
        <f>INDEX(InputsB!AQ:AQ,MATCH($A268,InputsB!$A:$A,0))</f>
        <v>0</v>
      </c>
      <c r="AM268" s="219">
        <f>INDEX(InputsB!AR:AR,MATCH($A268,InputsB!$A:$A,0))</f>
        <v>0</v>
      </c>
      <c r="AN268" s="219">
        <f>INDEX(InputsB!AS:AS,MATCH($A268,InputsB!$A:$A,0))</f>
        <v>0</v>
      </c>
      <c r="AO268" s="219">
        <f>INDEX(InputsB!AT:AT,MATCH($A268,InputsB!$A:$A,0))</f>
        <v>0</v>
      </c>
      <c r="AP268" s="219">
        <f>INDEX(InputsB!AU:AU,MATCH($A268,InputsB!$A:$A,0))</f>
        <v>0</v>
      </c>
      <c r="AQ268" s="219">
        <f>INDEX(InputsB!AV:AV,MATCH($A268,InputsB!$A:$A,0))</f>
        <v>0</v>
      </c>
      <c r="AR268" s="219">
        <f>INDEX(InputsB!AW:AW,MATCH($A268,InputsB!$A:$A,0))</f>
        <v>0</v>
      </c>
      <c r="AS268" s="219">
        <f>INDEX(InputsB!AX:AX,MATCH($A268,InputsB!$A:$A,0))</f>
        <v>0</v>
      </c>
      <c r="AT268" s="219">
        <f>INDEX(InputsB!AY:AY,MATCH($A268,InputsB!$A:$A,0))</f>
        <v>0</v>
      </c>
      <c r="AU268" s="54"/>
      <c r="AV268" s="219">
        <f>INDEX(InputsC!$G:$G,MATCH($A268,InputsC!$A:$A,0))</f>
        <v>0</v>
      </c>
      <c r="AW268" s="219">
        <f t="shared" ref="AW268:AW331" si="72">IF($A$7="No",AV268,0)</f>
        <v>0</v>
      </c>
    </row>
    <row r="269" spans="1:49">
      <c r="A269" s="195" t="s">
        <v>634</v>
      </c>
      <c r="B269" s="195" t="str">
        <f>INDEX('Ref1'!$E:$E,MATCH(A269,'Ref1'!$A:$A,0))</f>
        <v>Staffordshire Moorlands</v>
      </c>
      <c r="C269" s="195" t="str">
        <f>INDEX('Ref1'!$F:$F,MATCH($A269,'Ref1'!$A:$A,0))</f>
        <v>E3421</v>
      </c>
      <c r="D269" s="240" t="str">
        <f>INDEX('Ref1'!$G:$G,MATCH($A269,'Ref1'!$A:$A,0))</f>
        <v>E6134</v>
      </c>
      <c r="E269" s="225">
        <f>INDEX(InputsD!$D:$D,MATCH($A269,InputsD!$A:$A,0))</f>
        <v>0</v>
      </c>
      <c r="G269" s="167">
        <f>INDEX(InputsA!R:R,MATCH($A269,InputsA!$A:$A,0))*$A$5+$E269*$A$5</f>
        <v>0</v>
      </c>
      <c r="H269" s="167">
        <f>INDEX(InputsA!S:S,MATCH($A269,InputsA!$A:$A,0))*$A$5+$E269*$A$5</f>
        <v>0</v>
      </c>
      <c r="I269" s="167">
        <f>INDEX(InputsA!T:T,MATCH($A269,InputsA!$A:$A,0))*$A$5+$E269*$A$5</f>
        <v>0</v>
      </c>
      <c r="J269" s="167">
        <f>INDEX(InputsA!U:U,MATCH($A269,InputsA!$A:$A,0))*$A$5+$E269*$A$5</f>
        <v>0</v>
      </c>
      <c r="K269" s="167">
        <f>INDEX(InputsA!V:V,MATCH($A269,InputsA!$A:$A,0))*$A$5+$E269*$A$5</f>
        <v>0</v>
      </c>
      <c r="L269" s="167">
        <f>INDEX(InputsA!W:W,MATCH($A269,InputsA!$A:$A,0))*$A$5+$E269*$A$5</f>
        <v>0</v>
      </c>
      <c r="M269" s="167">
        <f>INDEX(InputsA!X:X,MATCH($A269,InputsA!$A:$A,0))*$A$5+$E269*$A$5</f>
        <v>0</v>
      </c>
      <c r="N269" s="171">
        <f t="shared" si="70"/>
        <v>0</v>
      </c>
      <c r="O269" s="167">
        <f t="shared" si="71"/>
        <v>0</v>
      </c>
      <c r="P269" s="167">
        <f t="shared" ref="P269:P332" si="73">O269*(1+AG269)*(1+$A$6)*(1-P$4*$AW269)</f>
        <v>0</v>
      </c>
      <c r="Q269" s="167">
        <f t="shared" ref="Q269:Q332" si="74">P269*(1+AH269)*(1+$A$6)*(1-Q$4*$AW269)</f>
        <v>0</v>
      </c>
      <c r="R269" s="167">
        <f t="shared" ref="R269:R332" si="75">Q269*(1+AI269)*(1+$A$6)*(1-R$4*$AW269)</f>
        <v>0</v>
      </c>
      <c r="S269" s="167">
        <f t="shared" ref="S269:S332" si="76">R269*(1+AJ269)*(1+$A$6)*(1-S$4*$AW269)</f>
        <v>0</v>
      </c>
      <c r="T269" s="167">
        <f t="shared" ref="T269:T332" si="77">S269*(1+AK269)*(1+$A$6)*(1-T$4*$AW269)</f>
        <v>0</v>
      </c>
      <c r="U269" s="167">
        <f t="shared" ref="U269:U332" si="78">T269*(1+AL269)*(1+$A$6)*(1-U$4*$AW269)</f>
        <v>0</v>
      </c>
      <c r="V269" s="167">
        <f t="shared" ref="V269:V332" si="79">U269*(1+AM269)*(1+$A$6)*(1-V$4*$AW269)</f>
        <v>0</v>
      </c>
      <c r="W269" s="167">
        <f t="shared" ref="W269:W332" si="80">V269*(1+AN269)*(1+$A$6)*(1-W$4*$AW269)</f>
        <v>0</v>
      </c>
      <c r="X269" s="167">
        <f t="shared" ref="X269:X332" si="81">W269*(1+AO269)*(1+$A$6)*(1-X$4*$AW269)</f>
        <v>0</v>
      </c>
      <c r="Y269" s="167">
        <f t="shared" ref="Y269:Y332" si="82">X269*(1+AP269)*(1+$A$6)*(1-Y$4*$AW269)</f>
        <v>0</v>
      </c>
      <c r="Z269" s="167">
        <f t="shared" ref="Z269:Z332" si="83">Y269*(1+AQ269)*(1+$A$6)*(1-Z$4*$AW269)</f>
        <v>0</v>
      </c>
      <c r="AA269" s="167">
        <f t="shared" ref="AA269:AA332" si="84">Z269*(1+AR269)*(1+$A$6)*(1-AA$4*$AW269)</f>
        <v>0</v>
      </c>
      <c r="AB269" s="167">
        <f t="shared" ref="AB269:AB332" si="85">AA269*(1+AS269)*(1+$A$6)*(1-AB$4*$AW269)</f>
        <v>0</v>
      </c>
      <c r="AC269" s="167">
        <f t="shared" ref="AC269:AC332" si="86">AB269*(1+AT269)*(1+$A$6)*(1-AC$4*$AW269)</f>
        <v>0</v>
      </c>
      <c r="AD269" s="36"/>
      <c r="AE269" s="219">
        <f>INDEX(InputsB!AJ:AJ,MATCH($A269,InputsB!$A:$A,0))</f>
        <v>0</v>
      </c>
      <c r="AF269" s="219">
        <f>INDEX(InputsB!AK:AK,MATCH($A269,InputsB!$A:$A,0))</f>
        <v>0</v>
      </c>
      <c r="AG269" s="219">
        <f>INDEX(InputsB!AL:AL,MATCH($A269,InputsB!$A:$A,0))</f>
        <v>0</v>
      </c>
      <c r="AH269" s="219">
        <f>INDEX(InputsB!AM:AM,MATCH($A269,InputsB!$A:$A,0))</f>
        <v>0</v>
      </c>
      <c r="AI269" s="219">
        <f>INDEX(InputsB!AN:AN,MATCH($A269,InputsB!$A:$A,0))</f>
        <v>0</v>
      </c>
      <c r="AJ269" s="219">
        <f>INDEX(InputsB!AO:AO,MATCH($A269,InputsB!$A:$A,0))</f>
        <v>0</v>
      </c>
      <c r="AK269" s="219">
        <f>INDEX(InputsB!AP:AP,MATCH($A269,InputsB!$A:$A,0))</f>
        <v>0</v>
      </c>
      <c r="AL269" s="219">
        <f>INDEX(InputsB!AQ:AQ,MATCH($A269,InputsB!$A:$A,0))</f>
        <v>0</v>
      </c>
      <c r="AM269" s="219">
        <f>INDEX(InputsB!AR:AR,MATCH($A269,InputsB!$A:$A,0))</f>
        <v>0</v>
      </c>
      <c r="AN269" s="219">
        <f>INDEX(InputsB!AS:AS,MATCH($A269,InputsB!$A:$A,0))</f>
        <v>0</v>
      </c>
      <c r="AO269" s="219">
        <f>INDEX(InputsB!AT:AT,MATCH($A269,InputsB!$A:$A,0))</f>
        <v>0</v>
      </c>
      <c r="AP269" s="219">
        <f>INDEX(InputsB!AU:AU,MATCH($A269,InputsB!$A:$A,0))</f>
        <v>0</v>
      </c>
      <c r="AQ269" s="219">
        <f>INDEX(InputsB!AV:AV,MATCH($A269,InputsB!$A:$A,0))</f>
        <v>0</v>
      </c>
      <c r="AR269" s="219">
        <f>INDEX(InputsB!AW:AW,MATCH($A269,InputsB!$A:$A,0))</f>
        <v>0</v>
      </c>
      <c r="AS269" s="219">
        <f>INDEX(InputsB!AX:AX,MATCH($A269,InputsB!$A:$A,0))</f>
        <v>0</v>
      </c>
      <c r="AT269" s="219">
        <f>INDEX(InputsB!AY:AY,MATCH($A269,InputsB!$A:$A,0))</f>
        <v>0</v>
      </c>
      <c r="AU269" s="54"/>
      <c r="AV269" s="219">
        <f>INDEX(InputsC!$G:$G,MATCH($A269,InputsC!$A:$A,0))</f>
        <v>0</v>
      </c>
      <c r="AW269" s="219">
        <f t="shared" si="72"/>
        <v>0</v>
      </c>
    </row>
    <row r="270" spans="1:49">
      <c r="A270" s="195" t="s">
        <v>636</v>
      </c>
      <c r="B270" s="195" t="str">
        <f>INDEX('Ref1'!$E:$E,MATCH(A270,'Ref1'!$A:$A,0))</f>
        <v>Stevenage</v>
      </c>
      <c r="C270" s="195" t="str">
        <f>INDEX('Ref1'!$F:$F,MATCH($A270,'Ref1'!$A:$A,0))</f>
        <v>E1920</v>
      </c>
      <c r="D270" s="240" t="str">
        <f>INDEX('Ref1'!$G:$G,MATCH($A270,'Ref1'!$A:$A,0))</f>
        <v>NA</v>
      </c>
      <c r="E270" s="225">
        <f>INDEX(InputsD!$D:$D,MATCH($A270,InputsD!$A:$A,0))</f>
        <v>0</v>
      </c>
      <c r="G270" s="167">
        <f>INDEX(InputsA!R:R,MATCH($A270,InputsA!$A:$A,0))*$A$5+$E270*$A$5</f>
        <v>0</v>
      </c>
      <c r="H270" s="167">
        <f>INDEX(InputsA!S:S,MATCH($A270,InputsA!$A:$A,0))*$A$5+$E270*$A$5</f>
        <v>0</v>
      </c>
      <c r="I270" s="167">
        <f>INDEX(InputsA!T:T,MATCH($A270,InputsA!$A:$A,0))*$A$5+$E270*$A$5</f>
        <v>0</v>
      </c>
      <c r="J270" s="167">
        <f>INDEX(InputsA!U:U,MATCH($A270,InputsA!$A:$A,0))*$A$5+$E270*$A$5</f>
        <v>0</v>
      </c>
      <c r="K270" s="167">
        <f>INDEX(InputsA!V:V,MATCH($A270,InputsA!$A:$A,0))*$A$5+$E270*$A$5</f>
        <v>0</v>
      </c>
      <c r="L270" s="167">
        <f>INDEX(InputsA!W:W,MATCH($A270,InputsA!$A:$A,0))*$A$5+$E270*$A$5</f>
        <v>0</v>
      </c>
      <c r="M270" s="167">
        <f>INDEX(InputsA!X:X,MATCH($A270,InputsA!$A:$A,0))*$A$5+$E270*$A$5</f>
        <v>0</v>
      </c>
      <c r="N270" s="171">
        <f t="shared" si="70"/>
        <v>0</v>
      </c>
      <c r="O270" s="167">
        <f t="shared" si="71"/>
        <v>0</v>
      </c>
      <c r="P270" s="167">
        <f t="shared" si="73"/>
        <v>0</v>
      </c>
      <c r="Q270" s="167">
        <f t="shared" si="74"/>
        <v>0</v>
      </c>
      <c r="R270" s="167">
        <f t="shared" si="75"/>
        <v>0</v>
      </c>
      <c r="S270" s="167">
        <f t="shared" si="76"/>
        <v>0</v>
      </c>
      <c r="T270" s="167">
        <f t="shared" si="77"/>
        <v>0</v>
      </c>
      <c r="U270" s="167">
        <f t="shared" si="78"/>
        <v>0</v>
      </c>
      <c r="V270" s="167">
        <f t="shared" si="79"/>
        <v>0</v>
      </c>
      <c r="W270" s="167">
        <f t="shared" si="80"/>
        <v>0</v>
      </c>
      <c r="X270" s="167">
        <f t="shared" si="81"/>
        <v>0</v>
      </c>
      <c r="Y270" s="167">
        <f t="shared" si="82"/>
        <v>0</v>
      </c>
      <c r="Z270" s="167">
        <f t="shared" si="83"/>
        <v>0</v>
      </c>
      <c r="AA270" s="167">
        <f t="shared" si="84"/>
        <v>0</v>
      </c>
      <c r="AB270" s="167">
        <f t="shared" si="85"/>
        <v>0</v>
      </c>
      <c r="AC270" s="167">
        <f t="shared" si="86"/>
        <v>0</v>
      </c>
      <c r="AD270" s="36"/>
      <c r="AE270" s="219">
        <f>INDEX(InputsB!AJ:AJ,MATCH($A270,InputsB!$A:$A,0))</f>
        <v>0</v>
      </c>
      <c r="AF270" s="219">
        <f>INDEX(InputsB!AK:AK,MATCH($A270,InputsB!$A:$A,0))</f>
        <v>0</v>
      </c>
      <c r="AG270" s="219">
        <f>INDEX(InputsB!AL:AL,MATCH($A270,InputsB!$A:$A,0))</f>
        <v>0</v>
      </c>
      <c r="AH270" s="219">
        <f>INDEX(InputsB!AM:AM,MATCH($A270,InputsB!$A:$A,0))</f>
        <v>0</v>
      </c>
      <c r="AI270" s="219">
        <f>INDEX(InputsB!AN:AN,MATCH($A270,InputsB!$A:$A,0))</f>
        <v>0</v>
      </c>
      <c r="AJ270" s="219">
        <f>INDEX(InputsB!AO:AO,MATCH($A270,InputsB!$A:$A,0))</f>
        <v>0</v>
      </c>
      <c r="AK270" s="219">
        <f>INDEX(InputsB!AP:AP,MATCH($A270,InputsB!$A:$A,0))</f>
        <v>0</v>
      </c>
      <c r="AL270" s="219">
        <f>INDEX(InputsB!AQ:AQ,MATCH($A270,InputsB!$A:$A,0))</f>
        <v>0</v>
      </c>
      <c r="AM270" s="219">
        <f>INDEX(InputsB!AR:AR,MATCH($A270,InputsB!$A:$A,0))</f>
        <v>0</v>
      </c>
      <c r="AN270" s="219">
        <f>INDEX(InputsB!AS:AS,MATCH($A270,InputsB!$A:$A,0))</f>
        <v>0</v>
      </c>
      <c r="AO270" s="219">
        <f>INDEX(InputsB!AT:AT,MATCH($A270,InputsB!$A:$A,0))</f>
        <v>0</v>
      </c>
      <c r="AP270" s="219">
        <f>INDEX(InputsB!AU:AU,MATCH($A270,InputsB!$A:$A,0))</f>
        <v>0</v>
      </c>
      <c r="AQ270" s="219">
        <f>INDEX(InputsB!AV:AV,MATCH($A270,InputsB!$A:$A,0))</f>
        <v>0</v>
      </c>
      <c r="AR270" s="219">
        <f>INDEX(InputsB!AW:AW,MATCH($A270,InputsB!$A:$A,0))</f>
        <v>0</v>
      </c>
      <c r="AS270" s="219">
        <f>INDEX(InputsB!AX:AX,MATCH($A270,InputsB!$A:$A,0))</f>
        <v>0</v>
      </c>
      <c r="AT270" s="219">
        <f>INDEX(InputsB!AY:AY,MATCH($A270,InputsB!$A:$A,0))</f>
        <v>0</v>
      </c>
      <c r="AU270" s="54"/>
      <c r="AV270" s="219">
        <f>INDEX(InputsC!$G:$G,MATCH($A270,InputsC!$A:$A,0))</f>
        <v>0</v>
      </c>
      <c r="AW270" s="219">
        <f t="shared" si="72"/>
        <v>0</v>
      </c>
    </row>
    <row r="271" spans="1:49">
      <c r="A271" s="195" t="s">
        <v>638</v>
      </c>
      <c r="B271" s="195" t="str">
        <f>INDEX('Ref1'!$E:$E,MATCH(A271,'Ref1'!$A:$A,0))</f>
        <v>Stockport</v>
      </c>
      <c r="C271" s="195" t="str">
        <f>INDEX('Ref1'!$F:$F,MATCH($A271,'Ref1'!$A:$A,0))</f>
        <v>NA</v>
      </c>
      <c r="D271" s="240" t="str">
        <f>INDEX('Ref1'!$G:$G,MATCH($A271,'Ref1'!$A:$A,0))</f>
        <v>E6348</v>
      </c>
      <c r="E271" s="225">
        <f>INDEX(InputsD!$D:$D,MATCH($A271,InputsD!$A:$A,0))</f>
        <v>0</v>
      </c>
      <c r="G271" s="167">
        <f>INDEX(InputsA!R:R,MATCH($A271,InputsA!$A:$A,0))*$A$5+$E271*$A$5</f>
        <v>0</v>
      </c>
      <c r="H271" s="167">
        <f>INDEX(InputsA!S:S,MATCH($A271,InputsA!$A:$A,0))*$A$5+$E271*$A$5</f>
        <v>0</v>
      </c>
      <c r="I271" s="167">
        <f>INDEX(InputsA!T:T,MATCH($A271,InputsA!$A:$A,0))*$A$5+$E271*$A$5</f>
        <v>0</v>
      </c>
      <c r="J271" s="167">
        <f>INDEX(InputsA!U:U,MATCH($A271,InputsA!$A:$A,0))*$A$5+$E271*$A$5</f>
        <v>0</v>
      </c>
      <c r="K271" s="167">
        <f>INDEX(InputsA!V:V,MATCH($A271,InputsA!$A:$A,0))*$A$5+$E271*$A$5</f>
        <v>0</v>
      </c>
      <c r="L271" s="167">
        <f>INDEX(InputsA!W:W,MATCH($A271,InputsA!$A:$A,0))*$A$5+$E271*$A$5</f>
        <v>0</v>
      </c>
      <c r="M271" s="167">
        <f>INDEX(InputsA!X:X,MATCH($A271,InputsA!$A:$A,0))*$A$5+$E271*$A$5</f>
        <v>0</v>
      </c>
      <c r="N271" s="171">
        <f t="shared" si="70"/>
        <v>0</v>
      </c>
      <c r="O271" s="167">
        <f t="shared" si="71"/>
        <v>0</v>
      </c>
      <c r="P271" s="167">
        <f t="shared" si="73"/>
        <v>0</v>
      </c>
      <c r="Q271" s="167">
        <f t="shared" si="74"/>
        <v>0</v>
      </c>
      <c r="R271" s="167">
        <f t="shared" si="75"/>
        <v>0</v>
      </c>
      <c r="S271" s="167">
        <f t="shared" si="76"/>
        <v>0</v>
      </c>
      <c r="T271" s="167">
        <f t="shared" si="77"/>
        <v>0</v>
      </c>
      <c r="U271" s="167">
        <f t="shared" si="78"/>
        <v>0</v>
      </c>
      <c r="V271" s="167">
        <f t="shared" si="79"/>
        <v>0</v>
      </c>
      <c r="W271" s="167">
        <f t="shared" si="80"/>
        <v>0</v>
      </c>
      <c r="X271" s="167">
        <f t="shared" si="81"/>
        <v>0</v>
      </c>
      <c r="Y271" s="167">
        <f t="shared" si="82"/>
        <v>0</v>
      </c>
      <c r="Z271" s="167">
        <f t="shared" si="83"/>
        <v>0</v>
      </c>
      <c r="AA271" s="167">
        <f t="shared" si="84"/>
        <v>0</v>
      </c>
      <c r="AB271" s="167">
        <f t="shared" si="85"/>
        <v>0</v>
      </c>
      <c r="AC271" s="167">
        <f t="shared" si="86"/>
        <v>0</v>
      </c>
      <c r="AD271" s="36"/>
      <c r="AE271" s="219">
        <f>INDEX(InputsB!AJ:AJ,MATCH($A271,InputsB!$A:$A,0))</f>
        <v>0</v>
      </c>
      <c r="AF271" s="219">
        <f>INDEX(InputsB!AK:AK,MATCH($A271,InputsB!$A:$A,0))</f>
        <v>0</v>
      </c>
      <c r="AG271" s="219">
        <f>INDEX(InputsB!AL:AL,MATCH($A271,InputsB!$A:$A,0))</f>
        <v>0</v>
      </c>
      <c r="AH271" s="219">
        <f>INDEX(InputsB!AM:AM,MATCH($A271,InputsB!$A:$A,0))</f>
        <v>0</v>
      </c>
      <c r="AI271" s="219">
        <f>INDEX(InputsB!AN:AN,MATCH($A271,InputsB!$A:$A,0))</f>
        <v>0</v>
      </c>
      <c r="AJ271" s="219">
        <f>INDEX(InputsB!AO:AO,MATCH($A271,InputsB!$A:$A,0))</f>
        <v>0</v>
      </c>
      <c r="AK271" s="219">
        <f>INDEX(InputsB!AP:AP,MATCH($A271,InputsB!$A:$A,0))</f>
        <v>0</v>
      </c>
      <c r="AL271" s="219">
        <f>INDEX(InputsB!AQ:AQ,MATCH($A271,InputsB!$A:$A,0))</f>
        <v>0</v>
      </c>
      <c r="AM271" s="219">
        <f>INDEX(InputsB!AR:AR,MATCH($A271,InputsB!$A:$A,0))</f>
        <v>0</v>
      </c>
      <c r="AN271" s="219">
        <f>INDEX(InputsB!AS:AS,MATCH($A271,InputsB!$A:$A,0))</f>
        <v>0</v>
      </c>
      <c r="AO271" s="219">
        <f>INDEX(InputsB!AT:AT,MATCH($A271,InputsB!$A:$A,0))</f>
        <v>0</v>
      </c>
      <c r="AP271" s="219">
        <f>INDEX(InputsB!AU:AU,MATCH($A271,InputsB!$A:$A,0))</f>
        <v>0</v>
      </c>
      <c r="AQ271" s="219">
        <f>INDEX(InputsB!AV:AV,MATCH($A271,InputsB!$A:$A,0))</f>
        <v>0</v>
      </c>
      <c r="AR271" s="219">
        <f>INDEX(InputsB!AW:AW,MATCH($A271,InputsB!$A:$A,0))</f>
        <v>0</v>
      </c>
      <c r="AS271" s="219">
        <f>INDEX(InputsB!AX:AX,MATCH($A271,InputsB!$A:$A,0))</f>
        <v>0</v>
      </c>
      <c r="AT271" s="219">
        <f>INDEX(InputsB!AY:AY,MATCH($A271,InputsB!$A:$A,0))</f>
        <v>0</v>
      </c>
      <c r="AU271" s="54"/>
      <c r="AV271" s="219">
        <f>INDEX(InputsC!$G:$G,MATCH($A271,InputsC!$A:$A,0))</f>
        <v>0</v>
      </c>
      <c r="AW271" s="219">
        <f t="shared" si="72"/>
        <v>0</v>
      </c>
    </row>
    <row r="272" spans="1:49">
      <c r="A272" s="195" t="s">
        <v>640</v>
      </c>
      <c r="B272" s="195" t="str">
        <f>INDEX('Ref1'!$E:$E,MATCH(A272,'Ref1'!$A:$A,0))</f>
        <v>Stockton-on-Tees</v>
      </c>
      <c r="C272" s="195" t="str">
        <f>INDEX('Ref1'!$F:$F,MATCH($A272,'Ref1'!$A:$A,0))</f>
        <v>NA</v>
      </c>
      <c r="D272" s="240" t="str">
        <f>INDEX('Ref1'!$G:$G,MATCH($A272,'Ref1'!$A:$A,0))</f>
        <v>E6107</v>
      </c>
      <c r="E272" s="225">
        <f>INDEX(InputsD!$D:$D,MATCH($A272,InputsD!$A:$A,0))</f>
        <v>0</v>
      </c>
      <c r="G272" s="167">
        <f>INDEX(InputsA!R:R,MATCH($A272,InputsA!$A:$A,0))*$A$5+$E272*$A$5</f>
        <v>0</v>
      </c>
      <c r="H272" s="167">
        <f>INDEX(InputsA!S:S,MATCH($A272,InputsA!$A:$A,0))*$A$5+$E272*$A$5</f>
        <v>0</v>
      </c>
      <c r="I272" s="167">
        <f>INDEX(InputsA!T:T,MATCH($A272,InputsA!$A:$A,0))*$A$5+$E272*$A$5</f>
        <v>0</v>
      </c>
      <c r="J272" s="167">
        <f>INDEX(InputsA!U:U,MATCH($A272,InputsA!$A:$A,0))*$A$5+$E272*$A$5</f>
        <v>0</v>
      </c>
      <c r="K272" s="167">
        <f>INDEX(InputsA!V:V,MATCH($A272,InputsA!$A:$A,0))*$A$5+$E272*$A$5</f>
        <v>0</v>
      </c>
      <c r="L272" s="167">
        <f>INDEX(InputsA!W:W,MATCH($A272,InputsA!$A:$A,0))*$A$5+$E272*$A$5</f>
        <v>0</v>
      </c>
      <c r="M272" s="167">
        <f>INDEX(InputsA!X:X,MATCH($A272,InputsA!$A:$A,0))*$A$5+$E272*$A$5</f>
        <v>0</v>
      </c>
      <c r="N272" s="171">
        <f t="shared" si="70"/>
        <v>0</v>
      </c>
      <c r="O272" s="167">
        <f t="shared" si="71"/>
        <v>0</v>
      </c>
      <c r="P272" s="167">
        <f t="shared" si="73"/>
        <v>0</v>
      </c>
      <c r="Q272" s="167">
        <f t="shared" si="74"/>
        <v>0</v>
      </c>
      <c r="R272" s="167">
        <f t="shared" si="75"/>
        <v>0</v>
      </c>
      <c r="S272" s="167">
        <f t="shared" si="76"/>
        <v>0</v>
      </c>
      <c r="T272" s="167">
        <f t="shared" si="77"/>
        <v>0</v>
      </c>
      <c r="U272" s="167">
        <f t="shared" si="78"/>
        <v>0</v>
      </c>
      <c r="V272" s="167">
        <f t="shared" si="79"/>
        <v>0</v>
      </c>
      <c r="W272" s="167">
        <f t="shared" si="80"/>
        <v>0</v>
      </c>
      <c r="X272" s="167">
        <f t="shared" si="81"/>
        <v>0</v>
      </c>
      <c r="Y272" s="167">
        <f t="shared" si="82"/>
        <v>0</v>
      </c>
      <c r="Z272" s="167">
        <f t="shared" si="83"/>
        <v>0</v>
      </c>
      <c r="AA272" s="167">
        <f t="shared" si="84"/>
        <v>0</v>
      </c>
      <c r="AB272" s="167">
        <f t="shared" si="85"/>
        <v>0</v>
      </c>
      <c r="AC272" s="167">
        <f t="shared" si="86"/>
        <v>0</v>
      </c>
      <c r="AD272" s="36"/>
      <c r="AE272" s="219">
        <f>INDEX(InputsB!AJ:AJ,MATCH($A272,InputsB!$A:$A,0))</f>
        <v>0</v>
      </c>
      <c r="AF272" s="219">
        <f>INDEX(InputsB!AK:AK,MATCH($A272,InputsB!$A:$A,0))</f>
        <v>0</v>
      </c>
      <c r="AG272" s="219">
        <f>INDEX(InputsB!AL:AL,MATCH($A272,InputsB!$A:$A,0))</f>
        <v>0</v>
      </c>
      <c r="AH272" s="219">
        <f>INDEX(InputsB!AM:AM,MATCH($A272,InputsB!$A:$A,0))</f>
        <v>0</v>
      </c>
      <c r="AI272" s="219">
        <f>INDEX(InputsB!AN:AN,MATCH($A272,InputsB!$A:$A,0))</f>
        <v>0</v>
      </c>
      <c r="AJ272" s="219">
        <f>INDEX(InputsB!AO:AO,MATCH($A272,InputsB!$A:$A,0))</f>
        <v>0</v>
      </c>
      <c r="AK272" s="219">
        <f>INDEX(InputsB!AP:AP,MATCH($A272,InputsB!$A:$A,0))</f>
        <v>0</v>
      </c>
      <c r="AL272" s="219">
        <f>INDEX(InputsB!AQ:AQ,MATCH($A272,InputsB!$A:$A,0))</f>
        <v>0</v>
      </c>
      <c r="AM272" s="219">
        <f>INDEX(InputsB!AR:AR,MATCH($A272,InputsB!$A:$A,0))</f>
        <v>0</v>
      </c>
      <c r="AN272" s="219">
        <f>INDEX(InputsB!AS:AS,MATCH($A272,InputsB!$A:$A,0))</f>
        <v>0</v>
      </c>
      <c r="AO272" s="219">
        <f>INDEX(InputsB!AT:AT,MATCH($A272,InputsB!$A:$A,0))</f>
        <v>0</v>
      </c>
      <c r="AP272" s="219">
        <f>INDEX(InputsB!AU:AU,MATCH($A272,InputsB!$A:$A,0))</f>
        <v>0</v>
      </c>
      <c r="AQ272" s="219">
        <f>INDEX(InputsB!AV:AV,MATCH($A272,InputsB!$A:$A,0))</f>
        <v>0</v>
      </c>
      <c r="AR272" s="219">
        <f>INDEX(InputsB!AW:AW,MATCH($A272,InputsB!$A:$A,0))</f>
        <v>0</v>
      </c>
      <c r="AS272" s="219">
        <f>INDEX(InputsB!AX:AX,MATCH($A272,InputsB!$A:$A,0))</f>
        <v>0</v>
      </c>
      <c r="AT272" s="219">
        <f>INDEX(InputsB!AY:AY,MATCH($A272,InputsB!$A:$A,0))</f>
        <v>0</v>
      </c>
      <c r="AU272" s="54"/>
      <c r="AV272" s="219">
        <f>INDEX(InputsC!$G:$G,MATCH($A272,InputsC!$A:$A,0))</f>
        <v>0</v>
      </c>
      <c r="AW272" s="219">
        <f t="shared" si="72"/>
        <v>0</v>
      </c>
    </row>
    <row r="273" spans="1:49">
      <c r="A273" s="195" t="s">
        <v>642</v>
      </c>
      <c r="B273" s="195" t="str">
        <f>INDEX('Ref1'!$E:$E,MATCH(A273,'Ref1'!$A:$A,0))</f>
        <v>Stoke-on-Trent</v>
      </c>
      <c r="C273" s="195" t="str">
        <f>INDEX('Ref1'!$F:$F,MATCH($A273,'Ref1'!$A:$A,0))</f>
        <v>NA</v>
      </c>
      <c r="D273" s="240" t="str">
        <f>INDEX('Ref1'!$G:$G,MATCH($A273,'Ref1'!$A:$A,0))</f>
        <v>E6134</v>
      </c>
      <c r="E273" s="225">
        <f>INDEX(InputsD!$D:$D,MATCH($A273,InputsD!$A:$A,0))</f>
        <v>0</v>
      </c>
      <c r="G273" s="167">
        <f>INDEX(InputsA!R:R,MATCH($A273,InputsA!$A:$A,0))*$A$5+$E273*$A$5</f>
        <v>0</v>
      </c>
      <c r="H273" s="167">
        <f>INDEX(InputsA!S:S,MATCH($A273,InputsA!$A:$A,0))*$A$5+$E273*$A$5</f>
        <v>0</v>
      </c>
      <c r="I273" s="167">
        <f>INDEX(InputsA!T:T,MATCH($A273,InputsA!$A:$A,0))*$A$5+$E273*$A$5</f>
        <v>0</v>
      </c>
      <c r="J273" s="167">
        <f>INDEX(InputsA!U:U,MATCH($A273,InputsA!$A:$A,0))*$A$5+$E273*$A$5</f>
        <v>0</v>
      </c>
      <c r="K273" s="167">
        <f>INDEX(InputsA!V:V,MATCH($A273,InputsA!$A:$A,0))*$A$5+$E273*$A$5</f>
        <v>0</v>
      </c>
      <c r="L273" s="167">
        <f>INDEX(InputsA!W:W,MATCH($A273,InputsA!$A:$A,0))*$A$5+$E273*$A$5</f>
        <v>0</v>
      </c>
      <c r="M273" s="167">
        <f>INDEX(InputsA!X:X,MATCH($A273,InputsA!$A:$A,0))*$A$5+$E273*$A$5</f>
        <v>0</v>
      </c>
      <c r="N273" s="171">
        <f t="shared" si="70"/>
        <v>0</v>
      </c>
      <c r="O273" s="167">
        <f t="shared" si="71"/>
        <v>0</v>
      </c>
      <c r="P273" s="167">
        <f t="shared" si="73"/>
        <v>0</v>
      </c>
      <c r="Q273" s="167">
        <f t="shared" si="74"/>
        <v>0</v>
      </c>
      <c r="R273" s="167">
        <f t="shared" si="75"/>
        <v>0</v>
      </c>
      <c r="S273" s="167">
        <f t="shared" si="76"/>
        <v>0</v>
      </c>
      <c r="T273" s="167">
        <f t="shared" si="77"/>
        <v>0</v>
      </c>
      <c r="U273" s="167">
        <f t="shared" si="78"/>
        <v>0</v>
      </c>
      <c r="V273" s="167">
        <f t="shared" si="79"/>
        <v>0</v>
      </c>
      <c r="W273" s="167">
        <f t="shared" si="80"/>
        <v>0</v>
      </c>
      <c r="X273" s="167">
        <f t="shared" si="81"/>
        <v>0</v>
      </c>
      <c r="Y273" s="167">
        <f t="shared" si="82"/>
        <v>0</v>
      </c>
      <c r="Z273" s="167">
        <f t="shared" si="83"/>
        <v>0</v>
      </c>
      <c r="AA273" s="167">
        <f t="shared" si="84"/>
        <v>0</v>
      </c>
      <c r="AB273" s="167">
        <f t="shared" si="85"/>
        <v>0</v>
      </c>
      <c r="AC273" s="167">
        <f t="shared" si="86"/>
        <v>0</v>
      </c>
      <c r="AD273" s="36"/>
      <c r="AE273" s="219">
        <f>INDEX(InputsB!AJ:AJ,MATCH($A273,InputsB!$A:$A,0))</f>
        <v>0</v>
      </c>
      <c r="AF273" s="219">
        <f>INDEX(InputsB!AK:AK,MATCH($A273,InputsB!$A:$A,0))</f>
        <v>0</v>
      </c>
      <c r="AG273" s="219">
        <f>INDEX(InputsB!AL:AL,MATCH($A273,InputsB!$A:$A,0))</f>
        <v>0</v>
      </c>
      <c r="AH273" s="219">
        <f>INDEX(InputsB!AM:AM,MATCH($A273,InputsB!$A:$A,0))</f>
        <v>0</v>
      </c>
      <c r="AI273" s="219">
        <f>INDEX(InputsB!AN:AN,MATCH($A273,InputsB!$A:$A,0))</f>
        <v>0</v>
      </c>
      <c r="AJ273" s="219">
        <f>INDEX(InputsB!AO:AO,MATCH($A273,InputsB!$A:$A,0))</f>
        <v>0</v>
      </c>
      <c r="AK273" s="219">
        <f>INDEX(InputsB!AP:AP,MATCH($A273,InputsB!$A:$A,0))</f>
        <v>0</v>
      </c>
      <c r="AL273" s="219">
        <f>INDEX(InputsB!AQ:AQ,MATCH($A273,InputsB!$A:$A,0))</f>
        <v>0</v>
      </c>
      <c r="AM273" s="219">
        <f>INDEX(InputsB!AR:AR,MATCH($A273,InputsB!$A:$A,0))</f>
        <v>0</v>
      </c>
      <c r="AN273" s="219">
        <f>INDEX(InputsB!AS:AS,MATCH($A273,InputsB!$A:$A,0))</f>
        <v>0</v>
      </c>
      <c r="AO273" s="219">
        <f>INDEX(InputsB!AT:AT,MATCH($A273,InputsB!$A:$A,0))</f>
        <v>0</v>
      </c>
      <c r="AP273" s="219">
        <f>INDEX(InputsB!AU:AU,MATCH($A273,InputsB!$A:$A,0))</f>
        <v>0</v>
      </c>
      <c r="AQ273" s="219">
        <f>INDEX(InputsB!AV:AV,MATCH($A273,InputsB!$A:$A,0))</f>
        <v>0</v>
      </c>
      <c r="AR273" s="219">
        <f>INDEX(InputsB!AW:AW,MATCH($A273,InputsB!$A:$A,0))</f>
        <v>0</v>
      </c>
      <c r="AS273" s="219">
        <f>INDEX(InputsB!AX:AX,MATCH($A273,InputsB!$A:$A,0))</f>
        <v>0</v>
      </c>
      <c r="AT273" s="219">
        <f>INDEX(InputsB!AY:AY,MATCH($A273,InputsB!$A:$A,0))</f>
        <v>0</v>
      </c>
      <c r="AU273" s="54"/>
      <c r="AV273" s="219">
        <f>INDEX(InputsC!$G:$G,MATCH($A273,InputsC!$A:$A,0))</f>
        <v>0</v>
      </c>
      <c r="AW273" s="219">
        <f t="shared" si="72"/>
        <v>0</v>
      </c>
    </row>
    <row r="274" spans="1:49">
      <c r="A274" s="195" t="s">
        <v>644</v>
      </c>
      <c r="B274" s="195" t="str">
        <f>INDEX('Ref1'!$E:$E,MATCH(A274,'Ref1'!$A:$A,0))</f>
        <v>Stratford-on-Avon</v>
      </c>
      <c r="C274" s="195" t="str">
        <f>INDEX('Ref1'!$F:$F,MATCH($A274,'Ref1'!$A:$A,0))</f>
        <v>E3720</v>
      </c>
      <c r="D274" s="240" t="str">
        <f>INDEX('Ref1'!$G:$G,MATCH($A274,'Ref1'!$A:$A,0))</f>
        <v>NA</v>
      </c>
      <c r="E274" s="225">
        <f>INDEX(InputsD!$D:$D,MATCH($A274,InputsD!$A:$A,0))</f>
        <v>0</v>
      </c>
      <c r="G274" s="167">
        <f>INDEX(InputsA!R:R,MATCH($A274,InputsA!$A:$A,0))*$A$5+$E274*$A$5</f>
        <v>0</v>
      </c>
      <c r="H274" s="167">
        <f>INDEX(InputsA!S:S,MATCH($A274,InputsA!$A:$A,0))*$A$5+$E274*$A$5</f>
        <v>0</v>
      </c>
      <c r="I274" s="167">
        <f>INDEX(InputsA!T:T,MATCH($A274,InputsA!$A:$A,0))*$A$5+$E274*$A$5</f>
        <v>0</v>
      </c>
      <c r="J274" s="167">
        <f>INDEX(InputsA!U:U,MATCH($A274,InputsA!$A:$A,0))*$A$5+$E274*$A$5</f>
        <v>0</v>
      </c>
      <c r="K274" s="167">
        <f>INDEX(InputsA!V:V,MATCH($A274,InputsA!$A:$A,0))*$A$5+$E274*$A$5</f>
        <v>0</v>
      </c>
      <c r="L274" s="167">
        <f>INDEX(InputsA!W:W,MATCH($A274,InputsA!$A:$A,0))*$A$5+$E274*$A$5</f>
        <v>0</v>
      </c>
      <c r="M274" s="167">
        <f>INDEX(InputsA!X:X,MATCH($A274,InputsA!$A:$A,0))*$A$5+$E274*$A$5</f>
        <v>0</v>
      </c>
      <c r="N274" s="171">
        <f t="shared" si="70"/>
        <v>0</v>
      </c>
      <c r="O274" s="167">
        <f t="shared" si="71"/>
        <v>0</v>
      </c>
      <c r="P274" s="167">
        <f t="shared" si="73"/>
        <v>0</v>
      </c>
      <c r="Q274" s="167">
        <f t="shared" si="74"/>
        <v>0</v>
      </c>
      <c r="R274" s="167">
        <f t="shared" si="75"/>
        <v>0</v>
      </c>
      <c r="S274" s="167">
        <f t="shared" si="76"/>
        <v>0</v>
      </c>
      <c r="T274" s="167">
        <f t="shared" si="77"/>
        <v>0</v>
      </c>
      <c r="U274" s="167">
        <f t="shared" si="78"/>
        <v>0</v>
      </c>
      <c r="V274" s="167">
        <f t="shared" si="79"/>
        <v>0</v>
      </c>
      <c r="W274" s="167">
        <f t="shared" si="80"/>
        <v>0</v>
      </c>
      <c r="X274" s="167">
        <f t="shared" si="81"/>
        <v>0</v>
      </c>
      <c r="Y274" s="167">
        <f t="shared" si="82"/>
        <v>0</v>
      </c>
      <c r="Z274" s="167">
        <f t="shared" si="83"/>
        <v>0</v>
      </c>
      <c r="AA274" s="167">
        <f t="shared" si="84"/>
        <v>0</v>
      </c>
      <c r="AB274" s="167">
        <f t="shared" si="85"/>
        <v>0</v>
      </c>
      <c r="AC274" s="167">
        <f t="shared" si="86"/>
        <v>0</v>
      </c>
      <c r="AD274" s="36"/>
      <c r="AE274" s="219">
        <f>INDEX(InputsB!AJ:AJ,MATCH($A274,InputsB!$A:$A,0))</f>
        <v>0</v>
      </c>
      <c r="AF274" s="219">
        <f>INDEX(InputsB!AK:AK,MATCH($A274,InputsB!$A:$A,0))</f>
        <v>0</v>
      </c>
      <c r="AG274" s="219">
        <f>INDEX(InputsB!AL:AL,MATCH($A274,InputsB!$A:$A,0))</f>
        <v>0</v>
      </c>
      <c r="AH274" s="219">
        <f>INDEX(InputsB!AM:AM,MATCH($A274,InputsB!$A:$A,0))</f>
        <v>0</v>
      </c>
      <c r="AI274" s="219">
        <f>INDEX(InputsB!AN:AN,MATCH($A274,InputsB!$A:$A,0))</f>
        <v>0</v>
      </c>
      <c r="AJ274" s="219">
        <f>INDEX(InputsB!AO:AO,MATCH($A274,InputsB!$A:$A,0))</f>
        <v>0</v>
      </c>
      <c r="AK274" s="219">
        <f>INDEX(InputsB!AP:AP,MATCH($A274,InputsB!$A:$A,0))</f>
        <v>0</v>
      </c>
      <c r="AL274" s="219">
        <f>INDEX(InputsB!AQ:AQ,MATCH($A274,InputsB!$A:$A,0))</f>
        <v>0</v>
      </c>
      <c r="AM274" s="219">
        <f>INDEX(InputsB!AR:AR,MATCH($A274,InputsB!$A:$A,0))</f>
        <v>0</v>
      </c>
      <c r="AN274" s="219">
        <f>INDEX(InputsB!AS:AS,MATCH($A274,InputsB!$A:$A,0))</f>
        <v>0</v>
      </c>
      <c r="AO274" s="219">
        <f>INDEX(InputsB!AT:AT,MATCH($A274,InputsB!$A:$A,0))</f>
        <v>0</v>
      </c>
      <c r="AP274" s="219">
        <f>INDEX(InputsB!AU:AU,MATCH($A274,InputsB!$A:$A,0))</f>
        <v>0</v>
      </c>
      <c r="AQ274" s="219">
        <f>INDEX(InputsB!AV:AV,MATCH($A274,InputsB!$A:$A,0))</f>
        <v>0</v>
      </c>
      <c r="AR274" s="219">
        <f>INDEX(InputsB!AW:AW,MATCH($A274,InputsB!$A:$A,0))</f>
        <v>0</v>
      </c>
      <c r="AS274" s="219">
        <f>INDEX(InputsB!AX:AX,MATCH($A274,InputsB!$A:$A,0))</f>
        <v>0</v>
      </c>
      <c r="AT274" s="219">
        <f>INDEX(InputsB!AY:AY,MATCH($A274,InputsB!$A:$A,0))</f>
        <v>0</v>
      </c>
      <c r="AU274" s="54"/>
      <c r="AV274" s="219">
        <f>INDEX(InputsC!$G:$G,MATCH($A274,InputsC!$A:$A,0))</f>
        <v>0</v>
      </c>
      <c r="AW274" s="219">
        <f t="shared" si="72"/>
        <v>0</v>
      </c>
    </row>
    <row r="275" spans="1:49">
      <c r="A275" s="195" t="s">
        <v>646</v>
      </c>
      <c r="B275" s="195" t="str">
        <f>INDEX('Ref1'!$E:$E,MATCH(A275,'Ref1'!$A:$A,0))</f>
        <v>Stroud</v>
      </c>
      <c r="C275" s="195" t="str">
        <f>INDEX('Ref1'!$F:$F,MATCH($A275,'Ref1'!$A:$A,0))</f>
        <v>E1620</v>
      </c>
      <c r="D275" s="240" t="str">
        <f>INDEX('Ref1'!$G:$G,MATCH($A275,'Ref1'!$A:$A,0))</f>
        <v>NA</v>
      </c>
      <c r="E275" s="225">
        <f>INDEX(InputsD!$D:$D,MATCH($A275,InputsD!$A:$A,0))</f>
        <v>0</v>
      </c>
      <c r="G275" s="167">
        <f>INDEX(InputsA!R:R,MATCH($A275,InputsA!$A:$A,0))*$A$5+$E275*$A$5</f>
        <v>0</v>
      </c>
      <c r="H275" s="167">
        <f>INDEX(InputsA!S:S,MATCH($A275,InputsA!$A:$A,0))*$A$5+$E275*$A$5</f>
        <v>0</v>
      </c>
      <c r="I275" s="167">
        <f>INDEX(InputsA!T:T,MATCH($A275,InputsA!$A:$A,0))*$A$5+$E275*$A$5</f>
        <v>0</v>
      </c>
      <c r="J275" s="167">
        <f>INDEX(InputsA!U:U,MATCH($A275,InputsA!$A:$A,0))*$A$5+$E275*$A$5</f>
        <v>0</v>
      </c>
      <c r="K275" s="167">
        <f>INDEX(InputsA!V:V,MATCH($A275,InputsA!$A:$A,0))*$A$5+$E275*$A$5</f>
        <v>0</v>
      </c>
      <c r="L275" s="167">
        <f>INDEX(InputsA!W:W,MATCH($A275,InputsA!$A:$A,0))*$A$5+$E275*$A$5</f>
        <v>0</v>
      </c>
      <c r="M275" s="167">
        <f>INDEX(InputsA!X:X,MATCH($A275,InputsA!$A:$A,0))*$A$5+$E275*$A$5</f>
        <v>0</v>
      </c>
      <c r="N275" s="171">
        <f t="shared" si="70"/>
        <v>0</v>
      </c>
      <c r="O275" s="167">
        <f t="shared" si="71"/>
        <v>0</v>
      </c>
      <c r="P275" s="167">
        <f t="shared" si="73"/>
        <v>0</v>
      </c>
      <c r="Q275" s="167">
        <f t="shared" si="74"/>
        <v>0</v>
      </c>
      <c r="R275" s="167">
        <f t="shared" si="75"/>
        <v>0</v>
      </c>
      <c r="S275" s="167">
        <f t="shared" si="76"/>
        <v>0</v>
      </c>
      <c r="T275" s="167">
        <f t="shared" si="77"/>
        <v>0</v>
      </c>
      <c r="U275" s="167">
        <f t="shared" si="78"/>
        <v>0</v>
      </c>
      <c r="V275" s="167">
        <f t="shared" si="79"/>
        <v>0</v>
      </c>
      <c r="W275" s="167">
        <f t="shared" si="80"/>
        <v>0</v>
      </c>
      <c r="X275" s="167">
        <f t="shared" si="81"/>
        <v>0</v>
      </c>
      <c r="Y275" s="167">
        <f t="shared" si="82"/>
        <v>0</v>
      </c>
      <c r="Z275" s="167">
        <f t="shared" si="83"/>
        <v>0</v>
      </c>
      <c r="AA275" s="167">
        <f t="shared" si="84"/>
        <v>0</v>
      </c>
      <c r="AB275" s="167">
        <f t="shared" si="85"/>
        <v>0</v>
      </c>
      <c r="AC275" s="167">
        <f t="shared" si="86"/>
        <v>0</v>
      </c>
      <c r="AD275" s="36"/>
      <c r="AE275" s="219">
        <f>INDEX(InputsB!AJ:AJ,MATCH($A275,InputsB!$A:$A,0))</f>
        <v>0</v>
      </c>
      <c r="AF275" s="219">
        <f>INDEX(InputsB!AK:AK,MATCH($A275,InputsB!$A:$A,0))</f>
        <v>0</v>
      </c>
      <c r="AG275" s="219">
        <f>INDEX(InputsB!AL:AL,MATCH($A275,InputsB!$A:$A,0))</f>
        <v>0</v>
      </c>
      <c r="AH275" s="219">
        <f>INDEX(InputsB!AM:AM,MATCH($A275,InputsB!$A:$A,0))</f>
        <v>0</v>
      </c>
      <c r="AI275" s="219">
        <f>INDEX(InputsB!AN:AN,MATCH($A275,InputsB!$A:$A,0))</f>
        <v>0</v>
      </c>
      <c r="AJ275" s="219">
        <f>INDEX(InputsB!AO:AO,MATCH($A275,InputsB!$A:$A,0))</f>
        <v>0</v>
      </c>
      <c r="AK275" s="219">
        <f>INDEX(InputsB!AP:AP,MATCH($A275,InputsB!$A:$A,0))</f>
        <v>0</v>
      </c>
      <c r="AL275" s="219">
        <f>INDEX(InputsB!AQ:AQ,MATCH($A275,InputsB!$A:$A,0))</f>
        <v>0</v>
      </c>
      <c r="AM275" s="219">
        <f>INDEX(InputsB!AR:AR,MATCH($A275,InputsB!$A:$A,0))</f>
        <v>0</v>
      </c>
      <c r="AN275" s="219">
        <f>INDEX(InputsB!AS:AS,MATCH($A275,InputsB!$A:$A,0))</f>
        <v>0</v>
      </c>
      <c r="AO275" s="219">
        <f>INDEX(InputsB!AT:AT,MATCH($A275,InputsB!$A:$A,0))</f>
        <v>0</v>
      </c>
      <c r="AP275" s="219">
        <f>INDEX(InputsB!AU:AU,MATCH($A275,InputsB!$A:$A,0))</f>
        <v>0</v>
      </c>
      <c r="AQ275" s="219">
        <f>INDEX(InputsB!AV:AV,MATCH($A275,InputsB!$A:$A,0))</f>
        <v>0</v>
      </c>
      <c r="AR275" s="219">
        <f>INDEX(InputsB!AW:AW,MATCH($A275,InputsB!$A:$A,0))</f>
        <v>0</v>
      </c>
      <c r="AS275" s="219">
        <f>INDEX(InputsB!AX:AX,MATCH($A275,InputsB!$A:$A,0))</f>
        <v>0</v>
      </c>
      <c r="AT275" s="219">
        <f>INDEX(InputsB!AY:AY,MATCH($A275,InputsB!$A:$A,0))</f>
        <v>0</v>
      </c>
      <c r="AU275" s="54"/>
      <c r="AV275" s="219">
        <f>INDEX(InputsC!$G:$G,MATCH($A275,InputsC!$A:$A,0))</f>
        <v>0</v>
      </c>
      <c r="AW275" s="219">
        <f t="shared" si="72"/>
        <v>0</v>
      </c>
    </row>
    <row r="276" spans="1:49">
      <c r="A276" s="195" t="s">
        <v>650</v>
      </c>
      <c r="B276" s="195" t="str">
        <f>INDEX('Ref1'!$E:$E,MATCH(A276,'Ref1'!$A:$A,0))</f>
        <v>Suffolk Coastal</v>
      </c>
      <c r="C276" s="195" t="str">
        <f>INDEX('Ref1'!$F:$F,MATCH($A276,'Ref1'!$A:$A,0))</f>
        <v>E3520</v>
      </c>
      <c r="D276" s="240" t="str">
        <f>INDEX('Ref1'!$G:$G,MATCH($A276,'Ref1'!$A:$A,0))</f>
        <v>NA</v>
      </c>
      <c r="E276" s="225">
        <f>INDEX(InputsD!$D:$D,MATCH($A276,InputsD!$A:$A,0))</f>
        <v>0</v>
      </c>
      <c r="G276" s="167">
        <f>INDEX(InputsA!R:R,MATCH($A276,InputsA!$A:$A,0))*$A$5+$E276*$A$5</f>
        <v>0</v>
      </c>
      <c r="H276" s="167">
        <f>INDEX(InputsA!S:S,MATCH($A276,InputsA!$A:$A,0))*$A$5+$E276*$A$5</f>
        <v>0</v>
      </c>
      <c r="I276" s="167">
        <f>INDEX(InputsA!T:T,MATCH($A276,InputsA!$A:$A,0))*$A$5+$E276*$A$5</f>
        <v>0</v>
      </c>
      <c r="J276" s="167">
        <f>INDEX(InputsA!U:U,MATCH($A276,InputsA!$A:$A,0))*$A$5+$E276*$A$5</f>
        <v>0</v>
      </c>
      <c r="K276" s="167">
        <f>INDEX(InputsA!V:V,MATCH($A276,InputsA!$A:$A,0))*$A$5+$E276*$A$5</f>
        <v>0</v>
      </c>
      <c r="L276" s="167">
        <f>INDEX(InputsA!W:W,MATCH($A276,InputsA!$A:$A,0))*$A$5+$E276*$A$5</f>
        <v>0</v>
      </c>
      <c r="M276" s="167">
        <f>INDEX(InputsA!X:X,MATCH($A276,InputsA!$A:$A,0))*$A$5+$E276*$A$5</f>
        <v>0</v>
      </c>
      <c r="N276" s="171">
        <f t="shared" si="70"/>
        <v>0</v>
      </c>
      <c r="O276" s="167">
        <f t="shared" si="71"/>
        <v>0</v>
      </c>
      <c r="P276" s="167">
        <f t="shared" si="73"/>
        <v>0</v>
      </c>
      <c r="Q276" s="167">
        <f t="shared" si="74"/>
        <v>0</v>
      </c>
      <c r="R276" s="167">
        <f t="shared" si="75"/>
        <v>0</v>
      </c>
      <c r="S276" s="167">
        <f t="shared" si="76"/>
        <v>0</v>
      </c>
      <c r="T276" s="167">
        <f t="shared" si="77"/>
        <v>0</v>
      </c>
      <c r="U276" s="167">
        <f t="shared" si="78"/>
        <v>0</v>
      </c>
      <c r="V276" s="167">
        <f t="shared" si="79"/>
        <v>0</v>
      </c>
      <c r="W276" s="167">
        <f t="shared" si="80"/>
        <v>0</v>
      </c>
      <c r="X276" s="167">
        <f t="shared" si="81"/>
        <v>0</v>
      </c>
      <c r="Y276" s="167">
        <f t="shared" si="82"/>
        <v>0</v>
      </c>
      <c r="Z276" s="167">
        <f t="shared" si="83"/>
        <v>0</v>
      </c>
      <c r="AA276" s="167">
        <f t="shared" si="84"/>
        <v>0</v>
      </c>
      <c r="AB276" s="167">
        <f t="shared" si="85"/>
        <v>0</v>
      </c>
      <c r="AC276" s="167">
        <f t="shared" si="86"/>
        <v>0</v>
      </c>
      <c r="AD276" s="36"/>
      <c r="AE276" s="219">
        <f>INDEX(InputsB!AJ:AJ,MATCH($A276,InputsB!$A:$A,0))</f>
        <v>0</v>
      </c>
      <c r="AF276" s="219">
        <f>INDEX(InputsB!AK:AK,MATCH($A276,InputsB!$A:$A,0))</f>
        <v>0</v>
      </c>
      <c r="AG276" s="219">
        <f>INDEX(InputsB!AL:AL,MATCH($A276,InputsB!$A:$A,0))</f>
        <v>0</v>
      </c>
      <c r="AH276" s="219">
        <f>INDEX(InputsB!AM:AM,MATCH($A276,InputsB!$A:$A,0))</f>
        <v>0</v>
      </c>
      <c r="AI276" s="219">
        <f>INDEX(InputsB!AN:AN,MATCH($A276,InputsB!$A:$A,0))</f>
        <v>0</v>
      </c>
      <c r="AJ276" s="219">
        <f>INDEX(InputsB!AO:AO,MATCH($A276,InputsB!$A:$A,0))</f>
        <v>0</v>
      </c>
      <c r="AK276" s="219">
        <f>INDEX(InputsB!AP:AP,MATCH($A276,InputsB!$A:$A,0))</f>
        <v>0</v>
      </c>
      <c r="AL276" s="219">
        <f>INDEX(InputsB!AQ:AQ,MATCH($A276,InputsB!$A:$A,0))</f>
        <v>0</v>
      </c>
      <c r="AM276" s="219">
        <f>INDEX(InputsB!AR:AR,MATCH($A276,InputsB!$A:$A,0))</f>
        <v>0</v>
      </c>
      <c r="AN276" s="219">
        <f>INDEX(InputsB!AS:AS,MATCH($A276,InputsB!$A:$A,0))</f>
        <v>0</v>
      </c>
      <c r="AO276" s="219">
        <f>INDEX(InputsB!AT:AT,MATCH($A276,InputsB!$A:$A,0))</f>
        <v>0</v>
      </c>
      <c r="AP276" s="219">
        <f>INDEX(InputsB!AU:AU,MATCH($A276,InputsB!$A:$A,0))</f>
        <v>0</v>
      </c>
      <c r="AQ276" s="219">
        <f>INDEX(InputsB!AV:AV,MATCH($A276,InputsB!$A:$A,0))</f>
        <v>0</v>
      </c>
      <c r="AR276" s="219">
        <f>INDEX(InputsB!AW:AW,MATCH($A276,InputsB!$A:$A,0))</f>
        <v>0</v>
      </c>
      <c r="AS276" s="219">
        <f>INDEX(InputsB!AX:AX,MATCH($A276,InputsB!$A:$A,0))</f>
        <v>0</v>
      </c>
      <c r="AT276" s="219">
        <f>INDEX(InputsB!AY:AY,MATCH($A276,InputsB!$A:$A,0))</f>
        <v>0</v>
      </c>
      <c r="AU276" s="54"/>
      <c r="AV276" s="219">
        <f>INDEX(InputsC!$G:$G,MATCH($A276,InputsC!$A:$A,0))</f>
        <v>0</v>
      </c>
      <c r="AW276" s="219">
        <f t="shared" si="72"/>
        <v>0</v>
      </c>
    </row>
    <row r="277" spans="1:49">
      <c r="A277" s="195" t="s">
        <v>652</v>
      </c>
      <c r="B277" s="195" t="str">
        <f>INDEX('Ref1'!$E:$E,MATCH(A277,'Ref1'!$A:$A,0))</f>
        <v>Sunderland</v>
      </c>
      <c r="C277" s="195" t="str">
        <f>INDEX('Ref1'!$F:$F,MATCH($A277,'Ref1'!$A:$A,0))</f>
        <v>NA</v>
      </c>
      <c r="D277" s="240" t="str">
        <f>INDEX('Ref1'!$G:$G,MATCH($A277,'Ref1'!$A:$A,0))</f>
        <v>E6145</v>
      </c>
      <c r="E277" s="225">
        <f>INDEX(InputsD!$D:$D,MATCH($A277,InputsD!$A:$A,0))</f>
        <v>0</v>
      </c>
      <c r="G277" s="167">
        <f>INDEX(InputsA!R:R,MATCH($A277,InputsA!$A:$A,0))*$A$5+$E277*$A$5</f>
        <v>0</v>
      </c>
      <c r="H277" s="167">
        <f>INDEX(InputsA!S:S,MATCH($A277,InputsA!$A:$A,0))*$A$5+$E277*$A$5</f>
        <v>0</v>
      </c>
      <c r="I277" s="167">
        <f>INDEX(InputsA!T:T,MATCH($A277,InputsA!$A:$A,0))*$A$5+$E277*$A$5</f>
        <v>0</v>
      </c>
      <c r="J277" s="167">
        <f>INDEX(InputsA!U:U,MATCH($A277,InputsA!$A:$A,0))*$A$5+$E277*$A$5</f>
        <v>0</v>
      </c>
      <c r="K277" s="167">
        <f>INDEX(InputsA!V:V,MATCH($A277,InputsA!$A:$A,0))*$A$5+$E277*$A$5</f>
        <v>0</v>
      </c>
      <c r="L277" s="167">
        <f>INDEX(InputsA!W:W,MATCH($A277,InputsA!$A:$A,0))*$A$5+$E277*$A$5</f>
        <v>0</v>
      </c>
      <c r="M277" s="167">
        <f>INDEX(InputsA!X:X,MATCH($A277,InputsA!$A:$A,0))*$A$5+$E277*$A$5</f>
        <v>0</v>
      </c>
      <c r="N277" s="171">
        <f t="shared" si="70"/>
        <v>0</v>
      </c>
      <c r="O277" s="167">
        <f t="shared" si="71"/>
        <v>0</v>
      </c>
      <c r="P277" s="167">
        <f t="shared" si="73"/>
        <v>0</v>
      </c>
      <c r="Q277" s="167">
        <f t="shared" si="74"/>
        <v>0</v>
      </c>
      <c r="R277" s="167">
        <f t="shared" si="75"/>
        <v>0</v>
      </c>
      <c r="S277" s="167">
        <f t="shared" si="76"/>
        <v>0</v>
      </c>
      <c r="T277" s="167">
        <f t="shared" si="77"/>
        <v>0</v>
      </c>
      <c r="U277" s="167">
        <f t="shared" si="78"/>
        <v>0</v>
      </c>
      <c r="V277" s="167">
        <f t="shared" si="79"/>
        <v>0</v>
      </c>
      <c r="W277" s="167">
        <f t="shared" si="80"/>
        <v>0</v>
      </c>
      <c r="X277" s="167">
        <f t="shared" si="81"/>
        <v>0</v>
      </c>
      <c r="Y277" s="167">
        <f t="shared" si="82"/>
        <v>0</v>
      </c>
      <c r="Z277" s="167">
        <f t="shared" si="83"/>
        <v>0</v>
      </c>
      <c r="AA277" s="167">
        <f t="shared" si="84"/>
        <v>0</v>
      </c>
      <c r="AB277" s="167">
        <f t="shared" si="85"/>
        <v>0</v>
      </c>
      <c r="AC277" s="167">
        <f t="shared" si="86"/>
        <v>0</v>
      </c>
      <c r="AD277" s="36"/>
      <c r="AE277" s="219">
        <f>INDEX(InputsB!AJ:AJ,MATCH($A277,InputsB!$A:$A,0))</f>
        <v>0</v>
      </c>
      <c r="AF277" s="219">
        <f>INDEX(InputsB!AK:AK,MATCH($A277,InputsB!$A:$A,0))</f>
        <v>0</v>
      </c>
      <c r="AG277" s="219">
        <f>INDEX(InputsB!AL:AL,MATCH($A277,InputsB!$A:$A,0))</f>
        <v>0</v>
      </c>
      <c r="AH277" s="219">
        <f>INDEX(InputsB!AM:AM,MATCH($A277,InputsB!$A:$A,0))</f>
        <v>0</v>
      </c>
      <c r="AI277" s="219">
        <f>INDEX(InputsB!AN:AN,MATCH($A277,InputsB!$A:$A,0))</f>
        <v>0</v>
      </c>
      <c r="AJ277" s="219">
        <f>INDEX(InputsB!AO:AO,MATCH($A277,InputsB!$A:$A,0))</f>
        <v>0</v>
      </c>
      <c r="AK277" s="219">
        <f>INDEX(InputsB!AP:AP,MATCH($A277,InputsB!$A:$A,0))</f>
        <v>0</v>
      </c>
      <c r="AL277" s="219">
        <f>INDEX(InputsB!AQ:AQ,MATCH($A277,InputsB!$A:$A,0))</f>
        <v>0</v>
      </c>
      <c r="AM277" s="219">
        <f>INDEX(InputsB!AR:AR,MATCH($A277,InputsB!$A:$A,0))</f>
        <v>0</v>
      </c>
      <c r="AN277" s="219">
        <f>INDEX(InputsB!AS:AS,MATCH($A277,InputsB!$A:$A,0))</f>
        <v>0</v>
      </c>
      <c r="AO277" s="219">
        <f>INDEX(InputsB!AT:AT,MATCH($A277,InputsB!$A:$A,0))</f>
        <v>0</v>
      </c>
      <c r="AP277" s="219">
        <f>INDEX(InputsB!AU:AU,MATCH($A277,InputsB!$A:$A,0))</f>
        <v>0</v>
      </c>
      <c r="AQ277" s="219">
        <f>INDEX(InputsB!AV:AV,MATCH($A277,InputsB!$A:$A,0))</f>
        <v>0</v>
      </c>
      <c r="AR277" s="219">
        <f>INDEX(InputsB!AW:AW,MATCH($A277,InputsB!$A:$A,0))</f>
        <v>0</v>
      </c>
      <c r="AS277" s="219">
        <f>INDEX(InputsB!AX:AX,MATCH($A277,InputsB!$A:$A,0))</f>
        <v>0</v>
      </c>
      <c r="AT277" s="219">
        <f>INDEX(InputsB!AY:AY,MATCH($A277,InputsB!$A:$A,0))</f>
        <v>0</v>
      </c>
      <c r="AU277" s="54"/>
      <c r="AV277" s="219">
        <f>INDEX(InputsC!$G:$G,MATCH($A277,InputsC!$A:$A,0))</f>
        <v>0</v>
      </c>
      <c r="AW277" s="219">
        <f t="shared" si="72"/>
        <v>0</v>
      </c>
    </row>
    <row r="278" spans="1:49">
      <c r="A278" s="195" t="s">
        <v>656</v>
      </c>
      <c r="B278" s="195" t="str">
        <f>INDEX('Ref1'!$E:$E,MATCH(A278,'Ref1'!$A:$A,0))</f>
        <v>Surrey Heath</v>
      </c>
      <c r="C278" s="195" t="str">
        <f>INDEX('Ref1'!$F:$F,MATCH($A278,'Ref1'!$A:$A,0))</f>
        <v>E3620</v>
      </c>
      <c r="D278" s="240" t="str">
        <f>INDEX('Ref1'!$G:$G,MATCH($A278,'Ref1'!$A:$A,0))</f>
        <v>NA</v>
      </c>
      <c r="E278" s="225">
        <f>INDEX(InputsD!$D:$D,MATCH($A278,InputsD!$A:$A,0))</f>
        <v>0</v>
      </c>
      <c r="G278" s="167">
        <f>INDEX(InputsA!R:R,MATCH($A278,InputsA!$A:$A,0))*$A$5+$E278*$A$5</f>
        <v>0</v>
      </c>
      <c r="H278" s="167">
        <f>INDEX(InputsA!S:S,MATCH($A278,InputsA!$A:$A,0))*$A$5+$E278*$A$5</f>
        <v>0</v>
      </c>
      <c r="I278" s="167">
        <f>INDEX(InputsA!T:T,MATCH($A278,InputsA!$A:$A,0))*$A$5+$E278*$A$5</f>
        <v>0</v>
      </c>
      <c r="J278" s="167">
        <f>INDEX(InputsA!U:U,MATCH($A278,InputsA!$A:$A,0))*$A$5+$E278*$A$5</f>
        <v>0</v>
      </c>
      <c r="K278" s="167">
        <f>INDEX(InputsA!V:V,MATCH($A278,InputsA!$A:$A,0))*$A$5+$E278*$A$5</f>
        <v>0</v>
      </c>
      <c r="L278" s="167">
        <f>INDEX(InputsA!W:W,MATCH($A278,InputsA!$A:$A,0))*$A$5+$E278*$A$5</f>
        <v>0</v>
      </c>
      <c r="M278" s="167">
        <f>INDEX(InputsA!X:X,MATCH($A278,InputsA!$A:$A,0))*$A$5+$E278*$A$5</f>
        <v>0</v>
      </c>
      <c r="N278" s="171">
        <f t="shared" si="70"/>
        <v>0</v>
      </c>
      <c r="O278" s="167">
        <f t="shared" si="71"/>
        <v>0</v>
      </c>
      <c r="P278" s="167">
        <f t="shared" si="73"/>
        <v>0</v>
      </c>
      <c r="Q278" s="167">
        <f t="shared" si="74"/>
        <v>0</v>
      </c>
      <c r="R278" s="167">
        <f t="shared" si="75"/>
        <v>0</v>
      </c>
      <c r="S278" s="167">
        <f t="shared" si="76"/>
        <v>0</v>
      </c>
      <c r="T278" s="167">
        <f t="shared" si="77"/>
        <v>0</v>
      </c>
      <c r="U278" s="167">
        <f t="shared" si="78"/>
        <v>0</v>
      </c>
      <c r="V278" s="167">
        <f t="shared" si="79"/>
        <v>0</v>
      </c>
      <c r="W278" s="167">
        <f t="shared" si="80"/>
        <v>0</v>
      </c>
      <c r="X278" s="167">
        <f t="shared" si="81"/>
        <v>0</v>
      </c>
      <c r="Y278" s="167">
        <f t="shared" si="82"/>
        <v>0</v>
      </c>
      <c r="Z278" s="167">
        <f t="shared" si="83"/>
        <v>0</v>
      </c>
      <c r="AA278" s="167">
        <f t="shared" si="84"/>
        <v>0</v>
      </c>
      <c r="AB278" s="167">
        <f t="shared" si="85"/>
        <v>0</v>
      </c>
      <c r="AC278" s="167">
        <f t="shared" si="86"/>
        <v>0</v>
      </c>
      <c r="AD278" s="36"/>
      <c r="AE278" s="219">
        <f>INDEX(InputsB!AJ:AJ,MATCH($A278,InputsB!$A:$A,0))</f>
        <v>0</v>
      </c>
      <c r="AF278" s="219">
        <f>INDEX(InputsB!AK:AK,MATCH($A278,InputsB!$A:$A,0))</f>
        <v>0</v>
      </c>
      <c r="AG278" s="219">
        <f>INDEX(InputsB!AL:AL,MATCH($A278,InputsB!$A:$A,0))</f>
        <v>0</v>
      </c>
      <c r="AH278" s="219">
        <f>INDEX(InputsB!AM:AM,MATCH($A278,InputsB!$A:$A,0))</f>
        <v>0</v>
      </c>
      <c r="AI278" s="219">
        <f>INDEX(InputsB!AN:AN,MATCH($A278,InputsB!$A:$A,0))</f>
        <v>0</v>
      </c>
      <c r="AJ278" s="219">
        <f>INDEX(InputsB!AO:AO,MATCH($A278,InputsB!$A:$A,0))</f>
        <v>0</v>
      </c>
      <c r="AK278" s="219">
        <f>INDEX(InputsB!AP:AP,MATCH($A278,InputsB!$A:$A,0))</f>
        <v>0</v>
      </c>
      <c r="AL278" s="219">
        <f>INDEX(InputsB!AQ:AQ,MATCH($A278,InputsB!$A:$A,0))</f>
        <v>0</v>
      </c>
      <c r="AM278" s="219">
        <f>INDEX(InputsB!AR:AR,MATCH($A278,InputsB!$A:$A,0))</f>
        <v>0</v>
      </c>
      <c r="AN278" s="219">
        <f>INDEX(InputsB!AS:AS,MATCH($A278,InputsB!$A:$A,0))</f>
        <v>0</v>
      </c>
      <c r="AO278" s="219">
        <f>INDEX(InputsB!AT:AT,MATCH($A278,InputsB!$A:$A,0))</f>
        <v>0</v>
      </c>
      <c r="AP278" s="219">
        <f>INDEX(InputsB!AU:AU,MATCH($A278,InputsB!$A:$A,0))</f>
        <v>0</v>
      </c>
      <c r="AQ278" s="219">
        <f>INDEX(InputsB!AV:AV,MATCH($A278,InputsB!$A:$A,0))</f>
        <v>0</v>
      </c>
      <c r="AR278" s="219">
        <f>INDEX(InputsB!AW:AW,MATCH($A278,InputsB!$A:$A,0))</f>
        <v>0</v>
      </c>
      <c r="AS278" s="219">
        <f>INDEX(InputsB!AX:AX,MATCH($A278,InputsB!$A:$A,0))</f>
        <v>0</v>
      </c>
      <c r="AT278" s="219">
        <f>INDEX(InputsB!AY:AY,MATCH($A278,InputsB!$A:$A,0))</f>
        <v>0</v>
      </c>
      <c r="AU278" s="54"/>
      <c r="AV278" s="219">
        <f>INDEX(InputsC!$G:$G,MATCH($A278,InputsC!$A:$A,0))</f>
        <v>0</v>
      </c>
      <c r="AW278" s="219">
        <f t="shared" si="72"/>
        <v>0</v>
      </c>
    </row>
    <row r="279" spans="1:49">
      <c r="A279" s="195" t="s">
        <v>658</v>
      </c>
      <c r="B279" s="195" t="str">
        <f>INDEX('Ref1'!$E:$E,MATCH(A279,'Ref1'!$A:$A,0))</f>
        <v>Sutton</v>
      </c>
      <c r="C279" s="195" t="str">
        <f>INDEX('Ref1'!$F:$F,MATCH($A279,'Ref1'!$A:$A,0))</f>
        <v>E5100</v>
      </c>
      <c r="D279" s="240" t="str">
        <f>INDEX('Ref1'!$G:$G,MATCH($A279,'Ref1'!$A:$A,0))</f>
        <v>NA</v>
      </c>
      <c r="E279" s="225">
        <f>INDEX(InputsD!$D:$D,MATCH($A279,InputsD!$A:$A,0))</f>
        <v>0</v>
      </c>
      <c r="G279" s="167">
        <f>INDEX(InputsA!R:R,MATCH($A279,InputsA!$A:$A,0))*$A$5+$E279*$A$5</f>
        <v>0</v>
      </c>
      <c r="H279" s="167">
        <f>INDEX(InputsA!S:S,MATCH($A279,InputsA!$A:$A,0))*$A$5+$E279*$A$5</f>
        <v>0</v>
      </c>
      <c r="I279" s="167">
        <f>INDEX(InputsA!T:T,MATCH($A279,InputsA!$A:$A,0))*$A$5+$E279*$A$5</f>
        <v>0</v>
      </c>
      <c r="J279" s="167">
        <f>INDEX(InputsA!U:U,MATCH($A279,InputsA!$A:$A,0))*$A$5+$E279*$A$5</f>
        <v>0</v>
      </c>
      <c r="K279" s="167">
        <f>INDEX(InputsA!V:V,MATCH($A279,InputsA!$A:$A,0))*$A$5+$E279*$A$5</f>
        <v>0</v>
      </c>
      <c r="L279" s="167">
        <f>INDEX(InputsA!W:W,MATCH($A279,InputsA!$A:$A,0))*$A$5+$E279*$A$5</f>
        <v>0</v>
      </c>
      <c r="M279" s="167">
        <f>INDEX(InputsA!X:X,MATCH($A279,InputsA!$A:$A,0))*$A$5+$E279*$A$5</f>
        <v>0</v>
      </c>
      <c r="N279" s="171">
        <f t="shared" si="70"/>
        <v>0</v>
      </c>
      <c r="O279" s="167">
        <f t="shared" si="71"/>
        <v>0</v>
      </c>
      <c r="P279" s="167">
        <f t="shared" si="73"/>
        <v>0</v>
      </c>
      <c r="Q279" s="167">
        <f t="shared" si="74"/>
        <v>0</v>
      </c>
      <c r="R279" s="167">
        <f t="shared" si="75"/>
        <v>0</v>
      </c>
      <c r="S279" s="167">
        <f t="shared" si="76"/>
        <v>0</v>
      </c>
      <c r="T279" s="167">
        <f t="shared" si="77"/>
        <v>0</v>
      </c>
      <c r="U279" s="167">
        <f t="shared" si="78"/>
        <v>0</v>
      </c>
      <c r="V279" s="167">
        <f t="shared" si="79"/>
        <v>0</v>
      </c>
      <c r="W279" s="167">
        <f t="shared" si="80"/>
        <v>0</v>
      </c>
      <c r="X279" s="167">
        <f t="shared" si="81"/>
        <v>0</v>
      </c>
      <c r="Y279" s="167">
        <f t="shared" si="82"/>
        <v>0</v>
      </c>
      <c r="Z279" s="167">
        <f t="shared" si="83"/>
        <v>0</v>
      </c>
      <c r="AA279" s="167">
        <f t="shared" si="84"/>
        <v>0</v>
      </c>
      <c r="AB279" s="167">
        <f t="shared" si="85"/>
        <v>0</v>
      </c>
      <c r="AC279" s="167">
        <f t="shared" si="86"/>
        <v>0</v>
      </c>
      <c r="AD279" s="36"/>
      <c r="AE279" s="219">
        <f>INDEX(InputsB!AJ:AJ,MATCH($A279,InputsB!$A:$A,0))</f>
        <v>0</v>
      </c>
      <c r="AF279" s="219">
        <f>INDEX(InputsB!AK:AK,MATCH($A279,InputsB!$A:$A,0))</f>
        <v>0</v>
      </c>
      <c r="AG279" s="219">
        <f>INDEX(InputsB!AL:AL,MATCH($A279,InputsB!$A:$A,0))</f>
        <v>0</v>
      </c>
      <c r="AH279" s="219">
        <f>INDEX(InputsB!AM:AM,MATCH($A279,InputsB!$A:$A,0))</f>
        <v>0</v>
      </c>
      <c r="AI279" s="219">
        <f>INDEX(InputsB!AN:AN,MATCH($A279,InputsB!$A:$A,0))</f>
        <v>0</v>
      </c>
      <c r="AJ279" s="219">
        <f>INDEX(InputsB!AO:AO,MATCH($A279,InputsB!$A:$A,0))</f>
        <v>0</v>
      </c>
      <c r="AK279" s="219">
        <f>INDEX(InputsB!AP:AP,MATCH($A279,InputsB!$A:$A,0))</f>
        <v>0</v>
      </c>
      <c r="AL279" s="219">
        <f>INDEX(InputsB!AQ:AQ,MATCH($A279,InputsB!$A:$A,0))</f>
        <v>0</v>
      </c>
      <c r="AM279" s="219">
        <f>INDEX(InputsB!AR:AR,MATCH($A279,InputsB!$A:$A,0))</f>
        <v>0</v>
      </c>
      <c r="AN279" s="219">
        <f>INDEX(InputsB!AS:AS,MATCH($A279,InputsB!$A:$A,0))</f>
        <v>0</v>
      </c>
      <c r="AO279" s="219">
        <f>INDEX(InputsB!AT:AT,MATCH($A279,InputsB!$A:$A,0))</f>
        <v>0</v>
      </c>
      <c r="AP279" s="219">
        <f>INDEX(InputsB!AU:AU,MATCH($A279,InputsB!$A:$A,0))</f>
        <v>0</v>
      </c>
      <c r="AQ279" s="219">
        <f>INDEX(InputsB!AV:AV,MATCH($A279,InputsB!$A:$A,0))</f>
        <v>0</v>
      </c>
      <c r="AR279" s="219">
        <f>INDEX(InputsB!AW:AW,MATCH($A279,InputsB!$A:$A,0))</f>
        <v>0</v>
      </c>
      <c r="AS279" s="219">
        <f>INDEX(InputsB!AX:AX,MATCH($A279,InputsB!$A:$A,0))</f>
        <v>0</v>
      </c>
      <c r="AT279" s="219">
        <f>INDEX(InputsB!AY:AY,MATCH($A279,InputsB!$A:$A,0))</f>
        <v>0</v>
      </c>
      <c r="AU279" s="54"/>
      <c r="AV279" s="219">
        <f>INDEX(InputsC!$G:$G,MATCH($A279,InputsC!$A:$A,0))</f>
        <v>0</v>
      </c>
      <c r="AW279" s="219">
        <f t="shared" si="72"/>
        <v>0</v>
      </c>
    </row>
    <row r="280" spans="1:49">
      <c r="A280" s="195" t="s">
        <v>660</v>
      </c>
      <c r="B280" s="195" t="str">
        <f>INDEX('Ref1'!$E:$E,MATCH(A280,'Ref1'!$A:$A,0))</f>
        <v>Swale</v>
      </c>
      <c r="C280" s="195" t="str">
        <f>INDEX('Ref1'!$F:$F,MATCH($A280,'Ref1'!$A:$A,0))</f>
        <v>E2221</v>
      </c>
      <c r="D280" s="240" t="str">
        <f>INDEX('Ref1'!$G:$G,MATCH($A280,'Ref1'!$A:$A,0))</f>
        <v>E6122</v>
      </c>
      <c r="E280" s="225">
        <f>INDEX(InputsD!$D:$D,MATCH($A280,InputsD!$A:$A,0))</f>
        <v>0</v>
      </c>
      <c r="G280" s="167">
        <f>INDEX(InputsA!R:R,MATCH($A280,InputsA!$A:$A,0))*$A$5+$E280*$A$5</f>
        <v>0</v>
      </c>
      <c r="H280" s="167">
        <f>INDEX(InputsA!S:S,MATCH($A280,InputsA!$A:$A,0))*$A$5+$E280*$A$5</f>
        <v>0</v>
      </c>
      <c r="I280" s="167">
        <f>INDEX(InputsA!T:T,MATCH($A280,InputsA!$A:$A,0))*$A$5+$E280*$A$5</f>
        <v>0</v>
      </c>
      <c r="J280" s="167">
        <f>INDEX(InputsA!U:U,MATCH($A280,InputsA!$A:$A,0))*$A$5+$E280*$A$5</f>
        <v>0</v>
      </c>
      <c r="K280" s="167">
        <f>INDEX(InputsA!V:V,MATCH($A280,InputsA!$A:$A,0))*$A$5+$E280*$A$5</f>
        <v>0</v>
      </c>
      <c r="L280" s="167">
        <f>INDEX(InputsA!W:W,MATCH($A280,InputsA!$A:$A,0))*$A$5+$E280*$A$5</f>
        <v>0</v>
      </c>
      <c r="M280" s="167">
        <f>INDEX(InputsA!X:X,MATCH($A280,InputsA!$A:$A,0))*$A$5+$E280*$A$5</f>
        <v>0</v>
      </c>
      <c r="N280" s="171">
        <f t="shared" si="70"/>
        <v>0</v>
      </c>
      <c r="O280" s="167">
        <f t="shared" si="71"/>
        <v>0</v>
      </c>
      <c r="P280" s="167">
        <f t="shared" si="73"/>
        <v>0</v>
      </c>
      <c r="Q280" s="167">
        <f t="shared" si="74"/>
        <v>0</v>
      </c>
      <c r="R280" s="167">
        <f t="shared" si="75"/>
        <v>0</v>
      </c>
      <c r="S280" s="167">
        <f t="shared" si="76"/>
        <v>0</v>
      </c>
      <c r="T280" s="167">
        <f t="shared" si="77"/>
        <v>0</v>
      </c>
      <c r="U280" s="167">
        <f t="shared" si="78"/>
        <v>0</v>
      </c>
      <c r="V280" s="167">
        <f t="shared" si="79"/>
        <v>0</v>
      </c>
      <c r="W280" s="167">
        <f t="shared" si="80"/>
        <v>0</v>
      </c>
      <c r="X280" s="167">
        <f t="shared" si="81"/>
        <v>0</v>
      </c>
      <c r="Y280" s="167">
        <f t="shared" si="82"/>
        <v>0</v>
      </c>
      <c r="Z280" s="167">
        <f t="shared" si="83"/>
        <v>0</v>
      </c>
      <c r="AA280" s="167">
        <f t="shared" si="84"/>
        <v>0</v>
      </c>
      <c r="AB280" s="167">
        <f t="shared" si="85"/>
        <v>0</v>
      </c>
      <c r="AC280" s="167">
        <f t="shared" si="86"/>
        <v>0</v>
      </c>
      <c r="AD280" s="36"/>
      <c r="AE280" s="219">
        <f>INDEX(InputsB!AJ:AJ,MATCH($A280,InputsB!$A:$A,0))</f>
        <v>0</v>
      </c>
      <c r="AF280" s="219">
        <f>INDEX(InputsB!AK:AK,MATCH($A280,InputsB!$A:$A,0))</f>
        <v>0</v>
      </c>
      <c r="AG280" s="219">
        <f>INDEX(InputsB!AL:AL,MATCH($A280,InputsB!$A:$A,0))</f>
        <v>0</v>
      </c>
      <c r="AH280" s="219">
        <f>INDEX(InputsB!AM:AM,MATCH($A280,InputsB!$A:$A,0))</f>
        <v>0</v>
      </c>
      <c r="AI280" s="219">
        <f>INDEX(InputsB!AN:AN,MATCH($A280,InputsB!$A:$A,0))</f>
        <v>0</v>
      </c>
      <c r="AJ280" s="219">
        <f>INDEX(InputsB!AO:AO,MATCH($A280,InputsB!$A:$A,0))</f>
        <v>0</v>
      </c>
      <c r="AK280" s="219">
        <f>INDEX(InputsB!AP:AP,MATCH($A280,InputsB!$A:$A,0))</f>
        <v>0</v>
      </c>
      <c r="AL280" s="219">
        <f>INDEX(InputsB!AQ:AQ,MATCH($A280,InputsB!$A:$A,0))</f>
        <v>0</v>
      </c>
      <c r="AM280" s="219">
        <f>INDEX(InputsB!AR:AR,MATCH($A280,InputsB!$A:$A,0))</f>
        <v>0</v>
      </c>
      <c r="AN280" s="219">
        <f>INDEX(InputsB!AS:AS,MATCH($A280,InputsB!$A:$A,0))</f>
        <v>0</v>
      </c>
      <c r="AO280" s="219">
        <f>INDEX(InputsB!AT:AT,MATCH($A280,InputsB!$A:$A,0))</f>
        <v>0</v>
      </c>
      <c r="AP280" s="219">
        <f>INDEX(InputsB!AU:AU,MATCH($A280,InputsB!$A:$A,0))</f>
        <v>0</v>
      </c>
      <c r="AQ280" s="219">
        <f>INDEX(InputsB!AV:AV,MATCH($A280,InputsB!$A:$A,0))</f>
        <v>0</v>
      </c>
      <c r="AR280" s="219">
        <f>INDEX(InputsB!AW:AW,MATCH($A280,InputsB!$A:$A,0))</f>
        <v>0</v>
      </c>
      <c r="AS280" s="219">
        <f>INDEX(InputsB!AX:AX,MATCH($A280,InputsB!$A:$A,0))</f>
        <v>0</v>
      </c>
      <c r="AT280" s="219">
        <f>INDEX(InputsB!AY:AY,MATCH($A280,InputsB!$A:$A,0))</f>
        <v>0</v>
      </c>
      <c r="AU280" s="54"/>
      <c r="AV280" s="219">
        <f>INDEX(InputsC!$G:$G,MATCH($A280,InputsC!$A:$A,0))</f>
        <v>0</v>
      </c>
      <c r="AW280" s="219">
        <f t="shared" si="72"/>
        <v>0</v>
      </c>
    </row>
    <row r="281" spans="1:49">
      <c r="A281" s="195" t="s">
        <v>662</v>
      </c>
      <c r="B281" s="195" t="str">
        <f>INDEX('Ref1'!$E:$E,MATCH(A281,'Ref1'!$A:$A,0))</f>
        <v>Swindon</v>
      </c>
      <c r="C281" s="195" t="str">
        <f>INDEX('Ref1'!$F:$F,MATCH($A281,'Ref1'!$A:$A,0))</f>
        <v>NA</v>
      </c>
      <c r="D281" s="240" t="str">
        <f>INDEX('Ref1'!$G:$G,MATCH($A281,'Ref1'!$A:$A,0))</f>
        <v>E6162</v>
      </c>
      <c r="E281" s="225">
        <f>INDEX(InputsD!$D:$D,MATCH($A281,InputsD!$A:$A,0))</f>
        <v>0</v>
      </c>
      <c r="G281" s="167">
        <f>INDEX(InputsA!R:R,MATCH($A281,InputsA!$A:$A,0))*$A$5+$E281*$A$5</f>
        <v>0</v>
      </c>
      <c r="H281" s="167">
        <f>INDEX(InputsA!S:S,MATCH($A281,InputsA!$A:$A,0))*$A$5+$E281*$A$5</f>
        <v>0</v>
      </c>
      <c r="I281" s="167">
        <f>INDEX(InputsA!T:T,MATCH($A281,InputsA!$A:$A,0))*$A$5+$E281*$A$5</f>
        <v>0</v>
      </c>
      <c r="J281" s="167">
        <f>INDEX(InputsA!U:U,MATCH($A281,InputsA!$A:$A,0))*$A$5+$E281*$A$5</f>
        <v>0</v>
      </c>
      <c r="K281" s="167">
        <f>INDEX(InputsA!V:V,MATCH($A281,InputsA!$A:$A,0))*$A$5+$E281*$A$5</f>
        <v>0</v>
      </c>
      <c r="L281" s="167">
        <f>INDEX(InputsA!W:W,MATCH($A281,InputsA!$A:$A,0))*$A$5+$E281*$A$5</f>
        <v>0</v>
      </c>
      <c r="M281" s="167">
        <f>INDEX(InputsA!X:X,MATCH($A281,InputsA!$A:$A,0))*$A$5+$E281*$A$5</f>
        <v>0</v>
      </c>
      <c r="N281" s="171">
        <f t="shared" si="70"/>
        <v>0</v>
      </c>
      <c r="O281" s="167">
        <f t="shared" si="71"/>
        <v>0</v>
      </c>
      <c r="P281" s="167">
        <f t="shared" si="73"/>
        <v>0</v>
      </c>
      <c r="Q281" s="167">
        <f t="shared" si="74"/>
        <v>0</v>
      </c>
      <c r="R281" s="167">
        <f t="shared" si="75"/>
        <v>0</v>
      </c>
      <c r="S281" s="167">
        <f t="shared" si="76"/>
        <v>0</v>
      </c>
      <c r="T281" s="167">
        <f t="shared" si="77"/>
        <v>0</v>
      </c>
      <c r="U281" s="167">
        <f t="shared" si="78"/>
        <v>0</v>
      </c>
      <c r="V281" s="167">
        <f t="shared" si="79"/>
        <v>0</v>
      </c>
      <c r="W281" s="167">
        <f t="shared" si="80"/>
        <v>0</v>
      </c>
      <c r="X281" s="167">
        <f t="shared" si="81"/>
        <v>0</v>
      </c>
      <c r="Y281" s="167">
        <f t="shared" si="82"/>
        <v>0</v>
      </c>
      <c r="Z281" s="167">
        <f t="shared" si="83"/>
        <v>0</v>
      </c>
      <c r="AA281" s="167">
        <f t="shared" si="84"/>
        <v>0</v>
      </c>
      <c r="AB281" s="167">
        <f t="shared" si="85"/>
        <v>0</v>
      </c>
      <c r="AC281" s="167">
        <f t="shared" si="86"/>
        <v>0</v>
      </c>
      <c r="AD281" s="36"/>
      <c r="AE281" s="219">
        <f>INDEX(InputsB!AJ:AJ,MATCH($A281,InputsB!$A:$A,0))</f>
        <v>0</v>
      </c>
      <c r="AF281" s="219">
        <f>INDEX(InputsB!AK:AK,MATCH($A281,InputsB!$A:$A,0))</f>
        <v>0</v>
      </c>
      <c r="AG281" s="219">
        <f>INDEX(InputsB!AL:AL,MATCH($A281,InputsB!$A:$A,0))</f>
        <v>0</v>
      </c>
      <c r="AH281" s="219">
        <f>INDEX(InputsB!AM:AM,MATCH($A281,InputsB!$A:$A,0))</f>
        <v>0</v>
      </c>
      <c r="AI281" s="219">
        <f>INDEX(InputsB!AN:AN,MATCH($A281,InputsB!$A:$A,0))</f>
        <v>0</v>
      </c>
      <c r="AJ281" s="219">
        <f>INDEX(InputsB!AO:AO,MATCH($A281,InputsB!$A:$A,0))</f>
        <v>0</v>
      </c>
      <c r="AK281" s="219">
        <f>INDEX(InputsB!AP:AP,MATCH($A281,InputsB!$A:$A,0))</f>
        <v>0</v>
      </c>
      <c r="AL281" s="219">
        <f>INDEX(InputsB!AQ:AQ,MATCH($A281,InputsB!$A:$A,0))</f>
        <v>0</v>
      </c>
      <c r="AM281" s="219">
        <f>INDEX(InputsB!AR:AR,MATCH($A281,InputsB!$A:$A,0))</f>
        <v>0</v>
      </c>
      <c r="AN281" s="219">
        <f>INDEX(InputsB!AS:AS,MATCH($A281,InputsB!$A:$A,0))</f>
        <v>0</v>
      </c>
      <c r="AO281" s="219">
        <f>INDEX(InputsB!AT:AT,MATCH($A281,InputsB!$A:$A,0))</f>
        <v>0</v>
      </c>
      <c r="AP281" s="219">
        <f>INDEX(InputsB!AU:AU,MATCH($A281,InputsB!$A:$A,0))</f>
        <v>0</v>
      </c>
      <c r="AQ281" s="219">
        <f>INDEX(InputsB!AV:AV,MATCH($A281,InputsB!$A:$A,0))</f>
        <v>0</v>
      </c>
      <c r="AR281" s="219">
        <f>INDEX(InputsB!AW:AW,MATCH($A281,InputsB!$A:$A,0))</f>
        <v>0</v>
      </c>
      <c r="AS281" s="219">
        <f>INDEX(InputsB!AX:AX,MATCH($A281,InputsB!$A:$A,0))</f>
        <v>0</v>
      </c>
      <c r="AT281" s="219">
        <f>INDEX(InputsB!AY:AY,MATCH($A281,InputsB!$A:$A,0))</f>
        <v>0</v>
      </c>
      <c r="AU281" s="54"/>
      <c r="AV281" s="219">
        <f>INDEX(InputsC!$G:$G,MATCH($A281,InputsC!$A:$A,0))</f>
        <v>0</v>
      </c>
      <c r="AW281" s="219">
        <f t="shared" si="72"/>
        <v>0</v>
      </c>
    </row>
    <row r="282" spans="1:49">
      <c r="A282" s="195" t="s">
        <v>664</v>
      </c>
      <c r="B282" s="195" t="str">
        <f>INDEX('Ref1'!$E:$E,MATCH(A282,'Ref1'!$A:$A,0))</f>
        <v>Tameside</v>
      </c>
      <c r="C282" s="195" t="str">
        <f>INDEX('Ref1'!$F:$F,MATCH($A282,'Ref1'!$A:$A,0))</f>
        <v>NA</v>
      </c>
      <c r="D282" s="240" t="str">
        <f>INDEX('Ref1'!$G:$G,MATCH($A282,'Ref1'!$A:$A,0))</f>
        <v>E6348</v>
      </c>
      <c r="E282" s="225">
        <f>INDEX(InputsD!$D:$D,MATCH($A282,InputsD!$A:$A,0))</f>
        <v>0</v>
      </c>
      <c r="G282" s="167">
        <f>INDEX(InputsA!R:R,MATCH($A282,InputsA!$A:$A,0))*$A$5+$E282*$A$5</f>
        <v>0</v>
      </c>
      <c r="H282" s="167">
        <f>INDEX(InputsA!S:S,MATCH($A282,InputsA!$A:$A,0))*$A$5+$E282*$A$5</f>
        <v>0</v>
      </c>
      <c r="I282" s="167">
        <f>INDEX(InputsA!T:T,MATCH($A282,InputsA!$A:$A,0))*$A$5+$E282*$A$5</f>
        <v>0</v>
      </c>
      <c r="J282" s="167">
        <f>INDEX(InputsA!U:U,MATCH($A282,InputsA!$A:$A,0))*$A$5+$E282*$A$5</f>
        <v>0</v>
      </c>
      <c r="K282" s="167">
        <f>INDEX(InputsA!V:V,MATCH($A282,InputsA!$A:$A,0))*$A$5+$E282*$A$5</f>
        <v>0</v>
      </c>
      <c r="L282" s="167">
        <f>INDEX(InputsA!W:W,MATCH($A282,InputsA!$A:$A,0))*$A$5+$E282*$A$5</f>
        <v>0</v>
      </c>
      <c r="M282" s="167">
        <f>INDEX(InputsA!X:X,MATCH($A282,InputsA!$A:$A,0))*$A$5+$E282*$A$5</f>
        <v>0</v>
      </c>
      <c r="N282" s="171">
        <f t="shared" si="70"/>
        <v>0</v>
      </c>
      <c r="O282" s="167">
        <f t="shared" si="71"/>
        <v>0</v>
      </c>
      <c r="P282" s="167">
        <f t="shared" si="73"/>
        <v>0</v>
      </c>
      <c r="Q282" s="167">
        <f t="shared" si="74"/>
        <v>0</v>
      </c>
      <c r="R282" s="167">
        <f t="shared" si="75"/>
        <v>0</v>
      </c>
      <c r="S282" s="167">
        <f t="shared" si="76"/>
        <v>0</v>
      </c>
      <c r="T282" s="167">
        <f t="shared" si="77"/>
        <v>0</v>
      </c>
      <c r="U282" s="167">
        <f t="shared" si="78"/>
        <v>0</v>
      </c>
      <c r="V282" s="167">
        <f t="shared" si="79"/>
        <v>0</v>
      </c>
      <c r="W282" s="167">
        <f t="shared" si="80"/>
        <v>0</v>
      </c>
      <c r="X282" s="167">
        <f t="shared" si="81"/>
        <v>0</v>
      </c>
      <c r="Y282" s="167">
        <f t="shared" si="82"/>
        <v>0</v>
      </c>
      <c r="Z282" s="167">
        <f t="shared" si="83"/>
        <v>0</v>
      </c>
      <c r="AA282" s="167">
        <f t="shared" si="84"/>
        <v>0</v>
      </c>
      <c r="AB282" s="167">
        <f t="shared" si="85"/>
        <v>0</v>
      </c>
      <c r="AC282" s="167">
        <f t="shared" si="86"/>
        <v>0</v>
      </c>
      <c r="AD282" s="36"/>
      <c r="AE282" s="219">
        <f>INDEX(InputsB!AJ:AJ,MATCH($A282,InputsB!$A:$A,0))</f>
        <v>0</v>
      </c>
      <c r="AF282" s="219">
        <f>INDEX(InputsB!AK:AK,MATCH($A282,InputsB!$A:$A,0))</f>
        <v>0</v>
      </c>
      <c r="AG282" s="219">
        <f>INDEX(InputsB!AL:AL,MATCH($A282,InputsB!$A:$A,0))</f>
        <v>0</v>
      </c>
      <c r="AH282" s="219">
        <f>INDEX(InputsB!AM:AM,MATCH($A282,InputsB!$A:$A,0))</f>
        <v>0</v>
      </c>
      <c r="AI282" s="219">
        <f>INDEX(InputsB!AN:AN,MATCH($A282,InputsB!$A:$A,0))</f>
        <v>0</v>
      </c>
      <c r="AJ282" s="219">
        <f>INDEX(InputsB!AO:AO,MATCH($A282,InputsB!$A:$A,0))</f>
        <v>0</v>
      </c>
      <c r="AK282" s="219">
        <f>INDEX(InputsB!AP:AP,MATCH($A282,InputsB!$A:$A,0))</f>
        <v>0</v>
      </c>
      <c r="AL282" s="219">
        <f>INDEX(InputsB!AQ:AQ,MATCH($A282,InputsB!$A:$A,0))</f>
        <v>0</v>
      </c>
      <c r="AM282" s="219">
        <f>INDEX(InputsB!AR:AR,MATCH($A282,InputsB!$A:$A,0))</f>
        <v>0</v>
      </c>
      <c r="AN282" s="219">
        <f>INDEX(InputsB!AS:AS,MATCH($A282,InputsB!$A:$A,0))</f>
        <v>0</v>
      </c>
      <c r="AO282" s="219">
        <f>INDEX(InputsB!AT:AT,MATCH($A282,InputsB!$A:$A,0))</f>
        <v>0</v>
      </c>
      <c r="AP282" s="219">
        <f>INDEX(InputsB!AU:AU,MATCH($A282,InputsB!$A:$A,0))</f>
        <v>0</v>
      </c>
      <c r="AQ282" s="219">
        <f>INDEX(InputsB!AV:AV,MATCH($A282,InputsB!$A:$A,0))</f>
        <v>0</v>
      </c>
      <c r="AR282" s="219">
        <f>INDEX(InputsB!AW:AW,MATCH($A282,InputsB!$A:$A,0))</f>
        <v>0</v>
      </c>
      <c r="AS282" s="219">
        <f>INDEX(InputsB!AX:AX,MATCH($A282,InputsB!$A:$A,0))</f>
        <v>0</v>
      </c>
      <c r="AT282" s="219">
        <f>INDEX(InputsB!AY:AY,MATCH($A282,InputsB!$A:$A,0))</f>
        <v>0</v>
      </c>
      <c r="AU282" s="54"/>
      <c r="AV282" s="219">
        <f>INDEX(InputsC!$G:$G,MATCH($A282,InputsC!$A:$A,0))</f>
        <v>0</v>
      </c>
      <c r="AW282" s="219">
        <f t="shared" si="72"/>
        <v>0</v>
      </c>
    </row>
    <row r="283" spans="1:49">
      <c r="A283" s="195" t="s">
        <v>666</v>
      </c>
      <c r="B283" s="195" t="str">
        <f>INDEX('Ref1'!$E:$E,MATCH(A283,'Ref1'!$A:$A,0))</f>
        <v>Tamworth</v>
      </c>
      <c r="C283" s="195" t="str">
        <f>INDEX('Ref1'!$F:$F,MATCH($A283,'Ref1'!$A:$A,0))</f>
        <v>E3421</v>
      </c>
      <c r="D283" s="240" t="str">
        <f>INDEX('Ref1'!$G:$G,MATCH($A283,'Ref1'!$A:$A,0))</f>
        <v>E6134</v>
      </c>
      <c r="E283" s="225">
        <f>INDEX(InputsD!$D:$D,MATCH($A283,InputsD!$A:$A,0))</f>
        <v>0</v>
      </c>
      <c r="G283" s="167">
        <f>INDEX(InputsA!R:R,MATCH($A283,InputsA!$A:$A,0))*$A$5+$E283*$A$5</f>
        <v>0</v>
      </c>
      <c r="H283" s="167">
        <f>INDEX(InputsA!S:S,MATCH($A283,InputsA!$A:$A,0))*$A$5+$E283*$A$5</f>
        <v>0</v>
      </c>
      <c r="I283" s="167">
        <f>INDEX(InputsA!T:T,MATCH($A283,InputsA!$A:$A,0))*$A$5+$E283*$A$5</f>
        <v>0</v>
      </c>
      <c r="J283" s="167">
        <f>INDEX(InputsA!U:U,MATCH($A283,InputsA!$A:$A,0))*$A$5+$E283*$A$5</f>
        <v>0</v>
      </c>
      <c r="K283" s="167">
        <f>INDEX(InputsA!V:V,MATCH($A283,InputsA!$A:$A,0))*$A$5+$E283*$A$5</f>
        <v>0</v>
      </c>
      <c r="L283" s="167">
        <f>INDEX(InputsA!W:W,MATCH($A283,InputsA!$A:$A,0))*$A$5+$E283*$A$5</f>
        <v>0</v>
      </c>
      <c r="M283" s="167">
        <f>INDEX(InputsA!X:X,MATCH($A283,InputsA!$A:$A,0))*$A$5+$E283*$A$5</f>
        <v>0</v>
      </c>
      <c r="N283" s="171">
        <f t="shared" si="70"/>
        <v>0</v>
      </c>
      <c r="O283" s="167">
        <f t="shared" si="71"/>
        <v>0</v>
      </c>
      <c r="P283" s="167">
        <f t="shared" si="73"/>
        <v>0</v>
      </c>
      <c r="Q283" s="167">
        <f t="shared" si="74"/>
        <v>0</v>
      </c>
      <c r="R283" s="167">
        <f t="shared" si="75"/>
        <v>0</v>
      </c>
      <c r="S283" s="167">
        <f t="shared" si="76"/>
        <v>0</v>
      </c>
      <c r="T283" s="167">
        <f t="shared" si="77"/>
        <v>0</v>
      </c>
      <c r="U283" s="167">
        <f t="shared" si="78"/>
        <v>0</v>
      </c>
      <c r="V283" s="167">
        <f t="shared" si="79"/>
        <v>0</v>
      </c>
      <c r="W283" s="167">
        <f t="shared" si="80"/>
        <v>0</v>
      </c>
      <c r="X283" s="167">
        <f t="shared" si="81"/>
        <v>0</v>
      </c>
      <c r="Y283" s="167">
        <f t="shared" si="82"/>
        <v>0</v>
      </c>
      <c r="Z283" s="167">
        <f t="shared" si="83"/>
        <v>0</v>
      </c>
      <c r="AA283" s="167">
        <f t="shared" si="84"/>
        <v>0</v>
      </c>
      <c r="AB283" s="167">
        <f t="shared" si="85"/>
        <v>0</v>
      </c>
      <c r="AC283" s="167">
        <f t="shared" si="86"/>
        <v>0</v>
      </c>
      <c r="AD283" s="36"/>
      <c r="AE283" s="219">
        <f>INDEX(InputsB!AJ:AJ,MATCH($A283,InputsB!$A:$A,0))</f>
        <v>0</v>
      </c>
      <c r="AF283" s="219">
        <f>INDEX(InputsB!AK:AK,MATCH($A283,InputsB!$A:$A,0))</f>
        <v>0</v>
      </c>
      <c r="AG283" s="219">
        <f>INDEX(InputsB!AL:AL,MATCH($A283,InputsB!$A:$A,0))</f>
        <v>0</v>
      </c>
      <c r="AH283" s="219">
        <f>INDEX(InputsB!AM:AM,MATCH($A283,InputsB!$A:$A,0))</f>
        <v>0</v>
      </c>
      <c r="AI283" s="219">
        <f>INDEX(InputsB!AN:AN,MATCH($A283,InputsB!$A:$A,0))</f>
        <v>0</v>
      </c>
      <c r="AJ283" s="219">
        <f>INDEX(InputsB!AO:AO,MATCH($A283,InputsB!$A:$A,0))</f>
        <v>0</v>
      </c>
      <c r="AK283" s="219">
        <f>INDEX(InputsB!AP:AP,MATCH($A283,InputsB!$A:$A,0))</f>
        <v>0</v>
      </c>
      <c r="AL283" s="219">
        <f>INDEX(InputsB!AQ:AQ,MATCH($A283,InputsB!$A:$A,0))</f>
        <v>0</v>
      </c>
      <c r="AM283" s="219">
        <f>INDEX(InputsB!AR:AR,MATCH($A283,InputsB!$A:$A,0))</f>
        <v>0</v>
      </c>
      <c r="AN283" s="219">
        <f>INDEX(InputsB!AS:AS,MATCH($A283,InputsB!$A:$A,0))</f>
        <v>0</v>
      </c>
      <c r="AO283" s="219">
        <f>INDEX(InputsB!AT:AT,MATCH($A283,InputsB!$A:$A,0))</f>
        <v>0</v>
      </c>
      <c r="AP283" s="219">
        <f>INDEX(InputsB!AU:AU,MATCH($A283,InputsB!$A:$A,0))</f>
        <v>0</v>
      </c>
      <c r="AQ283" s="219">
        <f>INDEX(InputsB!AV:AV,MATCH($A283,InputsB!$A:$A,0))</f>
        <v>0</v>
      </c>
      <c r="AR283" s="219">
        <f>INDEX(InputsB!AW:AW,MATCH($A283,InputsB!$A:$A,0))</f>
        <v>0</v>
      </c>
      <c r="AS283" s="219">
        <f>INDEX(InputsB!AX:AX,MATCH($A283,InputsB!$A:$A,0))</f>
        <v>0</v>
      </c>
      <c r="AT283" s="219">
        <f>INDEX(InputsB!AY:AY,MATCH($A283,InputsB!$A:$A,0))</f>
        <v>0</v>
      </c>
      <c r="AU283" s="54"/>
      <c r="AV283" s="219">
        <f>INDEX(InputsC!$G:$G,MATCH($A283,InputsC!$A:$A,0))</f>
        <v>0</v>
      </c>
      <c r="AW283" s="219">
        <f t="shared" si="72"/>
        <v>0</v>
      </c>
    </row>
    <row r="284" spans="1:49">
      <c r="A284" s="195" t="s">
        <v>668</v>
      </c>
      <c r="B284" s="195" t="str">
        <f>INDEX('Ref1'!$E:$E,MATCH(A284,'Ref1'!$A:$A,0))</f>
        <v>Tandridge</v>
      </c>
      <c r="C284" s="195" t="str">
        <f>INDEX('Ref1'!$F:$F,MATCH($A284,'Ref1'!$A:$A,0))</f>
        <v>E3620</v>
      </c>
      <c r="D284" s="240" t="str">
        <f>INDEX('Ref1'!$G:$G,MATCH($A284,'Ref1'!$A:$A,0))</f>
        <v>NA</v>
      </c>
      <c r="E284" s="225">
        <f>INDEX(InputsD!$D:$D,MATCH($A284,InputsD!$A:$A,0))</f>
        <v>0</v>
      </c>
      <c r="G284" s="167">
        <f>INDEX(InputsA!R:R,MATCH($A284,InputsA!$A:$A,0))*$A$5+$E284*$A$5</f>
        <v>0</v>
      </c>
      <c r="H284" s="167">
        <f>INDEX(InputsA!S:S,MATCH($A284,InputsA!$A:$A,0))*$A$5+$E284*$A$5</f>
        <v>0</v>
      </c>
      <c r="I284" s="167">
        <f>INDEX(InputsA!T:T,MATCH($A284,InputsA!$A:$A,0))*$A$5+$E284*$A$5</f>
        <v>0</v>
      </c>
      <c r="J284" s="167">
        <f>INDEX(InputsA!U:U,MATCH($A284,InputsA!$A:$A,0))*$A$5+$E284*$A$5</f>
        <v>0</v>
      </c>
      <c r="K284" s="167">
        <f>INDEX(InputsA!V:V,MATCH($A284,InputsA!$A:$A,0))*$A$5+$E284*$A$5</f>
        <v>0</v>
      </c>
      <c r="L284" s="167">
        <f>INDEX(InputsA!W:W,MATCH($A284,InputsA!$A:$A,0))*$A$5+$E284*$A$5</f>
        <v>0</v>
      </c>
      <c r="M284" s="167">
        <f>INDEX(InputsA!X:X,MATCH($A284,InputsA!$A:$A,0))*$A$5+$E284*$A$5</f>
        <v>0</v>
      </c>
      <c r="N284" s="171">
        <f t="shared" si="70"/>
        <v>0</v>
      </c>
      <c r="O284" s="167">
        <f t="shared" si="71"/>
        <v>0</v>
      </c>
      <c r="P284" s="167">
        <f t="shared" si="73"/>
        <v>0</v>
      </c>
      <c r="Q284" s="167">
        <f t="shared" si="74"/>
        <v>0</v>
      </c>
      <c r="R284" s="167">
        <f t="shared" si="75"/>
        <v>0</v>
      </c>
      <c r="S284" s="167">
        <f t="shared" si="76"/>
        <v>0</v>
      </c>
      <c r="T284" s="167">
        <f t="shared" si="77"/>
        <v>0</v>
      </c>
      <c r="U284" s="167">
        <f t="shared" si="78"/>
        <v>0</v>
      </c>
      <c r="V284" s="167">
        <f t="shared" si="79"/>
        <v>0</v>
      </c>
      <c r="W284" s="167">
        <f t="shared" si="80"/>
        <v>0</v>
      </c>
      <c r="X284" s="167">
        <f t="shared" si="81"/>
        <v>0</v>
      </c>
      <c r="Y284" s="167">
        <f t="shared" si="82"/>
        <v>0</v>
      </c>
      <c r="Z284" s="167">
        <f t="shared" si="83"/>
        <v>0</v>
      </c>
      <c r="AA284" s="167">
        <f t="shared" si="84"/>
        <v>0</v>
      </c>
      <c r="AB284" s="167">
        <f t="shared" si="85"/>
        <v>0</v>
      </c>
      <c r="AC284" s="167">
        <f t="shared" si="86"/>
        <v>0</v>
      </c>
      <c r="AD284" s="36"/>
      <c r="AE284" s="219">
        <f>INDEX(InputsB!AJ:AJ,MATCH($A284,InputsB!$A:$A,0))</f>
        <v>0</v>
      </c>
      <c r="AF284" s="219">
        <f>INDEX(InputsB!AK:AK,MATCH($A284,InputsB!$A:$A,0))</f>
        <v>0</v>
      </c>
      <c r="AG284" s="219">
        <f>INDEX(InputsB!AL:AL,MATCH($A284,InputsB!$A:$A,0))</f>
        <v>0</v>
      </c>
      <c r="AH284" s="219">
        <f>INDEX(InputsB!AM:AM,MATCH($A284,InputsB!$A:$A,0))</f>
        <v>0</v>
      </c>
      <c r="AI284" s="219">
        <f>INDEX(InputsB!AN:AN,MATCH($A284,InputsB!$A:$A,0))</f>
        <v>0</v>
      </c>
      <c r="AJ284" s="219">
        <f>INDEX(InputsB!AO:AO,MATCH($A284,InputsB!$A:$A,0))</f>
        <v>0</v>
      </c>
      <c r="AK284" s="219">
        <f>INDEX(InputsB!AP:AP,MATCH($A284,InputsB!$A:$A,0))</f>
        <v>0</v>
      </c>
      <c r="AL284" s="219">
        <f>INDEX(InputsB!AQ:AQ,MATCH($A284,InputsB!$A:$A,0))</f>
        <v>0</v>
      </c>
      <c r="AM284" s="219">
        <f>INDEX(InputsB!AR:AR,MATCH($A284,InputsB!$A:$A,0))</f>
        <v>0</v>
      </c>
      <c r="AN284" s="219">
        <f>INDEX(InputsB!AS:AS,MATCH($A284,InputsB!$A:$A,0))</f>
        <v>0</v>
      </c>
      <c r="AO284" s="219">
        <f>INDEX(InputsB!AT:AT,MATCH($A284,InputsB!$A:$A,0))</f>
        <v>0</v>
      </c>
      <c r="AP284" s="219">
        <f>INDEX(InputsB!AU:AU,MATCH($A284,InputsB!$A:$A,0))</f>
        <v>0</v>
      </c>
      <c r="AQ284" s="219">
        <f>INDEX(InputsB!AV:AV,MATCH($A284,InputsB!$A:$A,0))</f>
        <v>0</v>
      </c>
      <c r="AR284" s="219">
        <f>INDEX(InputsB!AW:AW,MATCH($A284,InputsB!$A:$A,0))</f>
        <v>0</v>
      </c>
      <c r="AS284" s="219">
        <f>INDEX(InputsB!AX:AX,MATCH($A284,InputsB!$A:$A,0))</f>
        <v>0</v>
      </c>
      <c r="AT284" s="219">
        <f>INDEX(InputsB!AY:AY,MATCH($A284,InputsB!$A:$A,0))</f>
        <v>0</v>
      </c>
      <c r="AU284" s="54"/>
      <c r="AV284" s="219">
        <f>INDEX(InputsC!$G:$G,MATCH($A284,InputsC!$A:$A,0))</f>
        <v>0</v>
      </c>
      <c r="AW284" s="219">
        <f t="shared" si="72"/>
        <v>0</v>
      </c>
    </row>
    <row r="285" spans="1:49">
      <c r="A285" s="195" t="s">
        <v>670</v>
      </c>
      <c r="B285" s="195" t="str">
        <f>INDEX('Ref1'!$E:$E,MATCH(A285,'Ref1'!$A:$A,0))</f>
        <v>Taunton Deane</v>
      </c>
      <c r="C285" s="195" t="str">
        <f>INDEX('Ref1'!$F:$F,MATCH($A285,'Ref1'!$A:$A,0))</f>
        <v>E3320</v>
      </c>
      <c r="D285" s="240" t="str">
        <f>INDEX('Ref1'!$G:$G,MATCH($A285,'Ref1'!$A:$A,0))</f>
        <v>E6161</v>
      </c>
      <c r="E285" s="225">
        <f>INDEX(InputsD!$D:$D,MATCH($A285,InputsD!$A:$A,0))</f>
        <v>0</v>
      </c>
      <c r="G285" s="167">
        <f>INDEX(InputsA!R:R,MATCH($A285,InputsA!$A:$A,0))*$A$5+$E285*$A$5</f>
        <v>0</v>
      </c>
      <c r="H285" s="167">
        <f>INDEX(InputsA!S:S,MATCH($A285,InputsA!$A:$A,0))*$A$5+$E285*$A$5</f>
        <v>0</v>
      </c>
      <c r="I285" s="167">
        <f>INDEX(InputsA!T:T,MATCH($A285,InputsA!$A:$A,0))*$A$5+$E285*$A$5</f>
        <v>0</v>
      </c>
      <c r="J285" s="167">
        <f>INDEX(InputsA!U:U,MATCH($A285,InputsA!$A:$A,0))*$A$5+$E285*$A$5</f>
        <v>0</v>
      </c>
      <c r="K285" s="167">
        <f>INDEX(InputsA!V:V,MATCH($A285,InputsA!$A:$A,0))*$A$5+$E285*$A$5</f>
        <v>0</v>
      </c>
      <c r="L285" s="167">
        <f>INDEX(InputsA!W:W,MATCH($A285,InputsA!$A:$A,0))*$A$5+$E285*$A$5</f>
        <v>0</v>
      </c>
      <c r="M285" s="167">
        <f>INDEX(InputsA!X:X,MATCH($A285,InputsA!$A:$A,0))*$A$5+$E285*$A$5</f>
        <v>0</v>
      </c>
      <c r="N285" s="171">
        <f t="shared" si="70"/>
        <v>0</v>
      </c>
      <c r="O285" s="167">
        <f t="shared" si="71"/>
        <v>0</v>
      </c>
      <c r="P285" s="167">
        <f t="shared" si="73"/>
        <v>0</v>
      </c>
      <c r="Q285" s="167">
        <f t="shared" si="74"/>
        <v>0</v>
      </c>
      <c r="R285" s="167">
        <f t="shared" si="75"/>
        <v>0</v>
      </c>
      <c r="S285" s="167">
        <f t="shared" si="76"/>
        <v>0</v>
      </c>
      <c r="T285" s="167">
        <f t="shared" si="77"/>
        <v>0</v>
      </c>
      <c r="U285" s="167">
        <f t="shared" si="78"/>
        <v>0</v>
      </c>
      <c r="V285" s="167">
        <f t="shared" si="79"/>
        <v>0</v>
      </c>
      <c r="W285" s="167">
        <f t="shared" si="80"/>
        <v>0</v>
      </c>
      <c r="X285" s="167">
        <f t="shared" si="81"/>
        <v>0</v>
      </c>
      <c r="Y285" s="167">
        <f t="shared" si="82"/>
        <v>0</v>
      </c>
      <c r="Z285" s="167">
        <f t="shared" si="83"/>
        <v>0</v>
      </c>
      <c r="AA285" s="167">
        <f t="shared" si="84"/>
        <v>0</v>
      </c>
      <c r="AB285" s="167">
        <f t="shared" si="85"/>
        <v>0</v>
      </c>
      <c r="AC285" s="167">
        <f t="shared" si="86"/>
        <v>0</v>
      </c>
      <c r="AD285" s="36"/>
      <c r="AE285" s="219">
        <f>INDEX(InputsB!AJ:AJ,MATCH($A285,InputsB!$A:$A,0))</f>
        <v>0</v>
      </c>
      <c r="AF285" s="219">
        <f>INDEX(InputsB!AK:AK,MATCH($A285,InputsB!$A:$A,0))</f>
        <v>0</v>
      </c>
      <c r="AG285" s="219">
        <f>INDEX(InputsB!AL:AL,MATCH($A285,InputsB!$A:$A,0))</f>
        <v>0</v>
      </c>
      <c r="AH285" s="219">
        <f>INDEX(InputsB!AM:AM,MATCH($A285,InputsB!$A:$A,0))</f>
        <v>0</v>
      </c>
      <c r="AI285" s="219">
        <f>INDEX(InputsB!AN:AN,MATCH($A285,InputsB!$A:$A,0))</f>
        <v>0</v>
      </c>
      <c r="AJ285" s="219">
        <f>INDEX(InputsB!AO:AO,MATCH($A285,InputsB!$A:$A,0))</f>
        <v>0</v>
      </c>
      <c r="AK285" s="219">
        <f>INDEX(InputsB!AP:AP,MATCH($A285,InputsB!$A:$A,0))</f>
        <v>0</v>
      </c>
      <c r="AL285" s="219">
        <f>INDEX(InputsB!AQ:AQ,MATCH($A285,InputsB!$A:$A,0))</f>
        <v>0</v>
      </c>
      <c r="AM285" s="219">
        <f>INDEX(InputsB!AR:AR,MATCH($A285,InputsB!$A:$A,0))</f>
        <v>0</v>
      </c>
      <c r="AN285" s="219">
        <f>INDEX(InputsB!AS:AS,MATCH($A285,InputsB!$A:$A,0))</f>
        <v>0</v>
      </c>
      <c r="AO285" s="219">
        <f>INDEX(InputsB!AT:AT,MATCH($A285,InputsB!$A:$A,0))</f>
        <v>0</v>
      </c>
      <c r="AP285" s="219">
        <f>INDEX(InputsB!AU:AU,MATCH($A285,InputsB!$A:$A,0))</f>
        <v>0</v>
      </c>
      <c r="AQ285" s="219">
        <f>INDEX(InputsB!AV:AV,MATCH($A285,InputsB!$A:$A,0))</f>
        <v>0</v>
      </c>
      <c r="AR285" s="219">
        <f>INDEX(InputsB!AW:AW,MATCH($A285,InputsB!$A:$A,0))</f>
        <v>0</v>
      </c>
      <c r="AS285" s="219">
        <f>INDEX(InputsB!AX:AX,MATCH($A285,InputsB!$A:$A,0))</f>
        <v>0</v>
      </c>
      <c r="AT285" s="219">
        <f>INDEX(InputsB!AY:AY,MATCH($A285,InputsB!$A:$A,0))</f>
        <v>0</v>
      </c>
      <c r="AU285" s="54"/>
      <c r="AV285" s="219">
        <f>INDEX(InputsC!$G:$G,MATCH($A285,InputsC!$A:$A,0))</f>
        <v>0</v>
      </c>
      <c r="AW285" s="219">
        <f t="shared" si="72"/>
        <v>0</v>
      </c>
    </row>
    <row r="286" spans="1:49">
      <c r="A286" s="195" t="s">
        <v>672</v>
      </c>
      <c r="B286" s="195" t="str">
        <f>INDEX('Ref1'!$E:$E,MATCH(A286,'Ref1'!$A:$A,0))</f>
        <v>Teignbridge</v>
      </c>
      <c r="C286" s="195" t="str">
        <f>INDEX('Ref1'!$F:$F,MATCH($A286,'Ref1'!$A:$A,0))</f>
        <v>E1121</v>
      </c>
      <c r="D286" s="240" t="str">
        <f>INDEX('Ref1'!$G:$G,MATCH($A286,'Ref1'!$A:$A,0))</f>
        <v>E6161</v>
      </c>
      <c r="E286" s="225">
        <f>INDEX(InputsD!$D:$D,MATCH($A286,InputsD!$A:$A,0))</f>
        <v>0</v>
      </c>
      <c r="G286" s="167">
        <f>INDEX(InputsA!R:R,MATCH($A286,InputsA!$A:$A,0))*$A$5+$E286*$A$5</f>
        <v>0</v>
      </c>
      <c r="H286" s="167">
        <f>INDEX(InputsA!S:S,MATCH($A286,InputsA!$A:$A,0))*$A$5+$E286*$A$5</f>
        <v>0</v>
      </c>
      <c r="I286" s="167">
        <f>INDEX(InputsA!T:T,MATCH($A286,InputsA!$A:$A,0))*$A$5+$E286*$A$5</f>
        <v>0</v>
      </c>
      <c r="J286" s="167">
        <f>INDEX(InputsA!U:U,MATCH($A286,InputsA!$A:$A,0))*$A$5+$E286*$A$5</f>
        <v>0</v>
      </c>
      <c r="K286" s="167">
        <f>INDEX(InputsA!V:V,MATCH($A286,InputsA!$A:$A,0))*$A$5+$E286*$A$5</f>
        <v>0</v>
      </c>
      <c r="L286" s="167">
        <f>INDEX(InputsA!W:W,MATCH($A286,InputsA!$A:$A,0))*$A$5+$E286*$A$5</f>
        <v>0</v>
      </c>
      <c r="M286" s="167">
        <f>INDEX(InputsA!X:X,MATCH($A286,InputsA!$A:$A,0))*$A$5+$E286*$A$5</f>
        <v>0</v>
      </c>
      <c r="N286" s="171">
        <f t="shared" si="70"/>
        <v>0</v>
      </c>
      <c r="O286" s="167">
        <f t="shared" si="71"/>
        <v>0</v>
      </c>
      <c r="P286" s="167">
        <f t="shared" si="73"/>
        <v>0</v>
      </c>
      <c r="Q286" s="167">
        <f t="shared" si="74"/>
        <v>0</v>
      </c>
      <c r="R286" s="167">
        <f t="shared" si="75"/>
        <v>0</v>
      </c>
      <c r="S286" s="167">
        <f t="shared" si="76"/>
        <v>0</v>
      </c>
      <c r="T286" s="167">
        <f t="shared" si="77"/>
        <v>0</v>
      </c>
      <c r="U286" s="167">
        <f t="shared" si="78"/>
        <v>0</v>
      </c>
      <c r="V286" s="167">
        <f t="shared" si="79"/>
        <v>0</v>
      </c>
      <c r="W286" s="167">
        <f t="shared" si="80"/>
        <v>0</v>
      </c>
      <c r="X286" s="167">
        <f t="shared" si="81"/>
        <v>0</v>
      </c>
      <c r="Y286" s="167">
        <f t="shared" si="82"/>
        <v>0</v>
      </c>
      <c r="Z286" s="167">
        <f t="shared" si="83"/>
        <v>0</v>
      </c>
      <c r="AA286" s="167">
        <f t="shared" si="84"/>
        <v>0</v>
      </c>
      <c r="AB286" s="167">
        <f t="shared" si="85"/>
        <v>0</v>
      </c>
      <c r="AC286" s="167">
        <f t="shared" si="86"/>
        <v>0</v>
      </c>
      <c r="AD286" s="36"/>
      <c r="AE286" s="219">
        <f>INDEX(InputsB!AJ:AJ,MATCH($A286,InputsB!$A:$A,0))</f>
        <v>0</v>
      </c>
      <c r="AF286" s="219">
        <f>INDEX(InputsB!AK:AK,MATCH($A286,InputsB!$A:$A,0))</f>
        <v>0</v>
      </c>
      <c r="AG286" s="219">
        <f>INDEX(InputsB!AL:AL,MATCH($A286,InputsB!$A:$A,0))</f>
        <v>0</v>
      </c>
      <c r="AH286" s="219">
        <f>INDEX(InputsB!AM:AM,MATCH($A286,InputsB!$A:$A,0))</f>
        <v>0</v>
      </c>
      <c r="AI286" s="219">
        <f>INDEX(InputsB!AN:AN,MATCH($A286,InputsB!$A:$A,0))</f>
        <v>0</v>
      </c>
      <c r="AJ286" s="219">
        <f>INDEX(InputsB!AO:AO,MATCH($A286,InputsB!$A:$A,0))</f>
        <v>0</v>
      </c>
      <c r="AK286" s="219">
        <f>INDEX(InputsB!AP:AP,MATCH($A286,InputsB!$A:$A,0))</f>
        <v>0</v>
      </c>
      <c r="AL286" s="219">
        <f>INDEX(InputsB!AQ:AQ,MATCH($A286,InputsB!$A:$A,0))</f>
        <v>0</v>
      </c>
      <c r="AM286" s="219">
        <f>INDEX(InputsB!AR:AR,MATCH($A286,InputsB!$A:$A,0))</f>
        <v>0</v>
      </c>
      <c r="AN286" s="219">
        <f>INDEX(InputsB!AS:AS,MATCH($A286,InputsB!$A:$A,0))</f>
        <v>0</v>
      </c>
      <c r="AO286" s="219">
        <f>INDEX(InputsB!AT:AT,MATCH($A286,InputsB!$A:$A,0))</f>
        <v>0</v>
      </c>
      <c r="AP286" s="219">
        <f>INDEX(InputsB!AU:AU,MATCH($A286,InputsB!$A:$A,0))</f>
        <v>0</v>
      </c>
      <c r="AQ286" s="219">
        <f>INDEX(InputsB!AV:AV,MATCH($A286,InputsB!$A:$A,0))</f>
        <v>0</v>
      </c>
      <c r="AR286" s="219">
        <f>INDEX(InputsB!AW:AW,MATCH($A286,InputsB!$A:$A,0))</f>
        <v>0</v>
      </c>
      <c r="AS286" s="219">
        <f>INDEX(InputsB!AX:AX,MATCH($A286,InputsB!$A:$A,0))</f>
        <v>0</v>
      </c>
      <c r="AT286" s="219">
        <f>INDEX(InputsB!AY:AY,MATCH($A286,InputsB!$A:$A,0))</f>
        <v>0</v>
      </c>
      <c r="AU286" s="54"/>
      <c r="AV286" s="219">
        <f>INDEX(InputsC!$G:$G,MATCH($A286,InputsC!$A:$A,0))</f>
        <v>0</v>
      </c>
      <c r="AW286" s="219">
        <f t="shared" si="72"/>
        <v>0</v>
      </c>
    </row>
    <row r="287" spans="1:49">
      <c r="A287" s="195" t="s">
        <v>674</v>
      </c>
      <c r="B287" s="195" t="str">
        <f>INDEX('Ref1'!$E:$E,MATCH(A287,'Ref1'!$A:$A,0))</f>
        <v>Telford and the Wrekin</v>
      </c>
      <c r="C287" s="195" t="str">
        <f>INDEX('Ref1'!$F:$F,MATCH($A287,'Ref1'!$A:$A,0))</f>
        <v>NA</v>
      </c>
      <c r="D287" s="240" t="str">
        <f>INDEX('Ref1'!$G:$G,MATCH($A287,'Ref1'!$A:$A,0))</f>
        <v>E6132</v>
      </c>
      <c r="E287" s="225">
        <f>INDEX(InputsD!$D:$D,MATCH($A287,InputsD!$A:$A,0))</f>
        <v>0</v>
      </c>
      <c r="G287" s="167">
        <f>INDEX(InputsA!R:R,MATCH($A287,InputsA!$A:$A,0))*$A$5+$E287*$A$5</f>
        <v>0</v>
      </c>
      <c r="H287" s="167">
        <f>INDEX(InputsA!S:S,MATCH($A287,InputsA!$A:$A,0))*$A$5+$E287*$A$5</f>
        <v>0</v>
      </c>
      <c r="I287" s="167">
        <f>INDEX(InputsA!T:T,MATCH($A287,InputsA!$A:$A,0))*$A$5+$E287*$A$5</f>
        <v>0</v>
      </c>
      <c r="J287" s="167">
        <f>INDEX(InputsA!U:U,MATCH($A287,InputsA!$A:$A,0))*$A$5+$E287*$A$5</f>
        <v>0</v>
      </c>
      <c r="K287" s="167">
        <f>INDEX(InputsA!V:V,MATCH($A287,InputsA!$A:$A,0))*$A$5+$E287*$A$5</f>
        <v>0</v>
      </c>
      <c r="L287" s="167">
        <f>INDEX(InputsA!W:W,MATCH($A287,InputsA!$A:$A,0))*$A$5+$E287*$A$5</f>
        <v>0</v>
      </c>
      <c r="M287" s="167">
        <f>INDEX(InputsA!X:X,MATCH($A287,InputsA!$A:$A,0))*$A$5+$E287*$A$5</f>
        <v>0</v>
      </c>
      <c r="N287" s="171">
        <f t="shared" si="70"/>
        <v>0</v>
      </c>
      <c r="O287" s="167">
        <f t="shared" si="71"/>
        <v>0</v>
      </c>
      <c r="P287" s="167">
        <f t="shared" si="73"/>
        <v>0</v>
      </c>
      <c r="Q287" s="167">
        <f t="shared" si="74"/>
        <v>0</v>
      </c>
      <c r="R287" s="167">
        <f t="shared" si="75"/>
        <v>0</v>
      </c>
      <c r="S287" s="167">
        <f t="shared" si="76"/>
        <v>0</v>
      </c>
      <c r="T287" s="167">
        <f t="shared" si="77"/>
        <v>0</v>
      </c>
      <c r="U287" s="167">
        <f t="shared" si="78"/>
        <v>0</v>
      </c>
      <c r="V287" s="167">
        <f t="shared" si="79"/>
        <v>0</v>
      </c>
      <c r="W287" s="167">
        <f t="shared" si="80"/>
        <v>0</v>
      </c>
      <c r="X287" s="167">
        <f t="shared" si="81"/>
        <v>0</v>
      </c>
      <c r="Y287" s="167">
        <f t="shared" si="82"/>
        <v>0</v>
      </c>
      <c r="Z287" s="167">
        <f t="shared" si="83"/>
        <v>0</v>
      </c>
      <c r="AA287" s="167">
        <f t="shared" si="84"/>
        <v>0</v>
      </c>
      <c r="AB287" s="167">
        <f t="shared" si="85"/>
        <v>0</v>
      </c>
      <c r="AC287" s="167">
        <f t="shared" si="86"/>
        <v>0</v>
      </c>
      <c r="AD287" s="36"/>
      <c r="AE287" s="219">
        <f>INDEX(InputsB!AJ:AJ,MATCH($A287,InputsB!$A:$A,0))</f>
        <v>0</v>
      </c>
      <c r="AF287" s="219">
        <f>INDEX(InputsB!AK:AK,MATCH($A287,InputsB!$A:$A,0))</f>
        <v>0</v>
      </c>
      <c r="AG287" s="219">
        <f>INDEX(InputsB!AL:AL,MATCH($A287,InputsB!$A:$A,0))</f>
        <v>0</v>
      </c>
      <c r="AH287" s="219">
        <f>INDEX(InputsB!AM:AM,MATCH($A287,InputsB!$A:$A,0))</f>
        <v>0</v>
      </c>
      <c r="AI287" s="219">
        <f>INDEX(InputsB!AN:AN,MATCH($A287,InputsB!$A:$A,0))</f>
        <v>0</v>
      </c>
      <c r="AJ287" s="219">
        <f>INDEX(InputsB!AO:AO,MATCH($A287,InputsB!$A:$A,0))</f>
        <v>0</v>
      </c>
      <c r="AK287" s="219">
        <f>INDEX(InputsB!AP:AP,MATCH($A287,InputsB!$A:$A,0))</f>
        <v>0</v>
      </c>
      <c r="AL287" s="219">
        <f>INDEX(InputsB!AQ:AQ,MATCH($A287,InputsB!$A:$A,0))</f>
        <v>0</v>
      </c>
      <c r="AM287" s="219">
        <f>INDEX(InputsB!AR:AR,MATCH($A287,InputsB!$A:$A,0))</f>
        <v>0</v>
      </c>
      <c r="AN287" s="219">
        <f>INDEX(InputsB!AS:AS,MATCH($A287,InputsB!$A:$A,0))</f>
        <v>0</v>
      </c>
      <c r="AO287" s="219">
        <f>INDEX(InputsB!AT:AT,MATCH($A287,InputsB!$A:$A,0))</f>
        <v>0</v>
      </c>
      <c r="AP287" s="219">
        <f>INDEX(InputsB!AU:AU,MATCH($A287,InputsB!$A:$A,0))</f>
        <v>0</v>
      </c>
      <c r="AQ287" s="219">
        <f>INDEX(InputsB!AV:AV,MATCH($A287,InputsB!$A:$A,0))</f>
        <v>0</v>
      </c>
      <c r="AR287" s="219">
        <f>INDEX(InputsB!AW:AW,MATCH($A287,InputsB!$A:$A,0))</f>
        <v>0</v>
      </c>
      <c r="AS287" s="219">
        <f>INDEX(InputsB!AX:AX,MATCH($A287,InputsB!$A:$A,0))</f>
        <v>0</v>
      </c>
      <c r="AT287" s="219">
        <f>INDEX(InputsB!AY:AY,MATCH($A287,InputsB!$A:$A,0))</f>
        <v>0</v>
      </c>
      <c r="AU287" s="54"/>
      <c r="AV287" s="219">
        <f>INDEX(InputsC!$G:$G,MATCH($A287,InputsC!$A:$A,0))</f>
        <v>0</v>
      </c>
      <c r="AW287" s="219">
        <f t="shared" si="72"/>
        <v>0</v>
      </c>
    </row>
    <row r="288" spans="1:49">
      <c r="A288" s="195" t="s">
        <v>676</v>
      </c>
      <c r="B288" s="195" t="str">
        <f>INDEX('Ref1'!$E:$E,MATCH(A288,'Ref1'!$A:$A,0))</f>
        <v>Tendring</v>
      </c>
      <c r="C288" s="195" t="str">
        <f>INDEX('Ref1'!$F:$F,MATCH($A288,'Ref1'!$A:$A,0))</f>
        <v>E1521</v>
      </c>
      <c r="D288" s="240" t="str">
        <f>INDEX('Ref1'!$G:$G,MATCH($A288,'Ref1'!$A:$A,0))</f>
        <v>E6115</v>
      </c>
      <c r="E288" s="225">
        <f>INDEX(InputsD!$D:$D,MATCH($A288,InputsD!$A:$A,0))</f>
        <v>0</v>
      </c>
      <c r="G288" s="167">
        <f>INDEX(InputsA!R:R,MATCH($A288,InputsA!$A:$A,0))*$A$5+$E288*$A$5</f>
        <v>0</v>
      </c>
      <c r="H288" s="167">
        <f>INDEX(InputsA!S:S,MATCH($A288,InputsA!$A:$A,0))*$A$5+$E288*$A$5</f>
        <v>0</v>
      </c>
      <c r="I288" s="167">
        <f>INDEX(InputsA!T:T,MATCH($A288,InputsA!$A:$A,0))*$A$5+$E288*$A$5</f>
        <v>0</v>
      </c>
      <c r="J288" s="167">
        <f>INDEX(InputsA!U:U,MATCH($A288,InputsA!$A:$A,0))*$A$5+$E288*$A$5</f>
        <v>0</v>
      </c>
      <c r="K288" s="167">
        <f>INDEX(InputsA!V:V,MATCH($A288,InputsA!$A:$A,0))*$A$5+$E288*$A$5</f>
        <v>0</v>
      </c>
      <c r="L288" s="167">
        <f>INDEX(InputsA!W:W,MATCH($A288,InputsA!$A:$A,0))*$A$5+$E288*$A$5</f>
        <v>0</v>
      </c>
      <c r="M288" s="167">
        <f>INDEX(InputsA!X:X,MATCH($A288,InputsA!$A:$A,0))*$A$5+$E288*$A$5</f>
        <v>0</v>
      </c>
      <c r="N288" s="171">
        <f t="shared" si="70"/>
        <v>0</v>
      </c>
      <c r="O288" s="167">
        <f t="shared" si="71"/>
        <v>0</v>
      </c>
      <c r="P288" s="167">
        <f t="shared" si="73"/>
        <v>0</v>
      </c>
      <c r="Q288" s="167">
        <f t="shared" si="74"/>
        <v>0</v>
      </c>
      <c r="R288" s="167">
        <f t="shared" si="75"/>
        <v>0</v>
      </c>
      <c r="S288" s="167">
        <f t="shared" si="76"/>
        <v>0</v>
      </c>
      <c r="T288" s="167">
        <f t="shared" si="77"/>
        <v>0</v>
      </c>
      <c r="U288" s="167">
        <f t="shared" si="78"/>
        <v>0</v>
      </c>
      <c r="V288" s="167">
        <f t="shared" si="79"/>
        <v>0</v>
      </c>
      <c r="W288" s="167">
        <f t="shared" si="80"/>
        <v>0</v>
      </c>
      <c r="X288" s="167">
        <f t="shared" si="81"/>
        <v>0</v>
      </c>
      <c r="Y288" s="167">
        <f t="shared" si="82"/>
        <v>0</v>
      </c>
      <c r="Z288" s="167">
        <f t="shared" si="83"/>
        <v>0</v>
      </c>
      <c r="AA288" s="167">
        <f t="shared" si="84"/>
        <v>0</v>
      </c>
      <c r="AB288" s="167">
        <f t="shared" si="85"/>
        <v>0</v>
      </c>
      <c r="AC288" s="167">
        <f t="shared" si="86"/>
        <v>0</v>
      </c>
      <c r="AD288" s="36"/>
      <c r="AE288" s="219">
        <f>INDEX(InputsB!AJ:AJ,MATCH($A288,InputsB!$A:$A,0))</f>
        <v>0</v>
      </c>
      <c r="AF288" s="219">
        <f>INDEX(InputsB!AK:AK,MATCH($A288,InputsB!$A:$A,0))</f>
        <v>0</v>
      </c>
      <c r="AG288" s="219">
        <f>INDEX(InputsB!AL:AL,MATCH($A288,InputsB!$A:$A,0))</f>
        <v>0</v>
      </c>
      <c r="AH288" s="219">
        <f>INDEX(InputsB!AM:AM,MATCH($A288,InputsB!$A:$A,0))</f>
        <v>0</v>
      </c>
      <c r="AI288" s="219">
        <f>INDEX(InputsB!AN:AN,MATCH($A288,InputsB!$A:$A,0))</f>
        <v>0</v>
      </c>
      <c r="AJ288" s="219">
        <f>INDEX(InputsB!AO:AO,MATCH($A288,InputsB!$A:$A,0))</f>
        <v>0</v>
      </c>
      <c r="AK288" s="219">
        <f>INDEX(InputsB!AP:AP,MATCH($A288,InputsB!$A:$A,0))</f>
        <v>0</v>
      </c>
      <c r="AL288" s="219">
        <f>INDEX(InputsB!AQ:AQ,MATCH($A288,InputsB!$A:$A,0))</f>
        <v>0</v>
      </c>
      <c r="AM288" s="219">
        <f>INDEX(InputsB!AR:AR,MATCH($A288,InputsB!$A:$A,0))</f>
        <v>0</v>
      </c>
      <c r="AN288" s="219">
        <f>INDEX(InputsB!AS:AS,MATCH($A288,InputsB!$A:$A,0))</f>
        <v>0</v>
      </c>
      <c r="AO288" s="219">
        <f>INDEX(InputsB!AT:AT,MATCH($A288,InputsB!$A:$A,0))</f>
        <v>0</v>
      </c>
      <c r="AP288" s="219">
        <f>INDEX(InputsB!AU:AU,MATCH($A288,InputsB!$A:$A,0))</f>
        <v>0</v>
      </c>
      <c r="AQ288" s="219">
        <f>INDEX(InputsB!AV:AV,MATCH($A288,InputsB!$A:$A,0))</f>
        <v>0</v>
      </c>
      <c r="AR288" s="219">
        <f>INDEX(InputsB!AW:AW,MATCH($A288,InputsB!$A:$A,0))</f>
        <v>0</v>
      </c>
      <c r="AS288" s="219">
        <f>INDEX(InputsB!AX:AX,MATCH($A288,InputsB!$A:$A,0))</f>
        <v>0</v>
      </c>
      <c r="AT288" s="219">
        <f>INDEX(InputsB!AY:AY,MATCH($A288,InputsB!$A:$A,0))</f>
        <v>0</v>
      </c>
      <c r="AU288" s="54"/>
      <c r="AV288" s="219">
        <f>INDEX(InputsC!$G:$G,MATCH($A288,InputsC!$A:$A,0))</f>
        <v>0</v>
      </c>
      <c r="AW288" s="219">
        <f t="shared" si="72"/>
        <v>0</v>
      </c>
    </row>
    <row r="289" spans="1:49">
      <c r="A289" s="195" t="s">
        <v>678</v>
      </c>
      <c r="B289" s="195" t="str">
        <f>INDEX('Ref1'!$E:$E,MATCH(A289,'Ref1'!$A:$A,0))</f>
        <v>Test Valley</v>
      </c>
      <c r="C289" s="195" t="str">
        <f>INDEX('Ref1'!$F:$F,MATCH($A289,'Ref1'!$A:$A,0))</f>
        <v>E1721</v>
      </c>
      <c r="D289" s="240" t="str">
        <f>INDEX('Ref1'!$G:$G,MATCH($A289,'Ref1'!$A:$A,0))</f>
        <v>E6117</v>
      </c>
      <c r="E289" s="225">
        <f>INDEX(InputsD!$D:$D,MATCH($A289,InputsD!$A:$A,0))</f>
        <v>0</v>
      </c>
      <c r="G289" s="167">
        <f>INDEX(InputsA!R:R,MATCH($A289,InputsA!$A:$A,0))*$A$5+$E289*$A$5</f>
        <v>0</v>
      </c>
      <c r="H289" s="167">
        <f>INDEX(InputsA!S:S,MATCH($A289,InputsA!$A:$A,0))*$A$5+$E289*$A$5</f>
        <v>0</v>
      </c>
      <c r="I289" s="167">
        <f>INDEX(InputsA!T:T,MATCH($A289,InputsA!$A:$A,0))*$A$5+$E289*$A$5</f>
        <v>0</v>
      </c>
      <c r="J289" s="167">
        <f>INDEX(InputsA!U:U,MATCH($A289,InputsA!$A:$A,0))*$A$5+$E289*$A$5</f>
        <v>0</v>
      </c>
      <c r="K289" s="167">
        <f>INDEX(InputsA!V:V,MATCH($A289,InputsA!$A:$A,0))*$A$5+$E289*$A$5</f>
        <v>0</v>
      </c>
      <c r="L289" s="167">
        <f>INDEX(InputsA!W:W,MATCH($A289,InputsA!$A:$A,0))*$A$5+$E289*$A$5</f>
        <v>0</v>
      </c>
      <c r="M289" s="167">
        <f>INDEX(InputsA!X:X,MATCH($A289,InputsA!$A:$A,0))*$A$5+$E289*$A$5</f>
        <v>0</v>
      </c>
      <c r="N289" s="171">
        <f t="shared" si="70"/>
        <v>0</v>
      </c>
      <c r="O289" s="167">
        <f t="shared" si="71"/>
        <v>0</v>
      </c>
      <c r="P289" s="167">
        <f t="shared" si="73"/>
        <v>0</v>
      </c>
      <c r="Q289" s="167">
        <f t="shared" si="74"/>
        <v>0</v>
      </c>
      <c r="R289" s="167">
        <f t="shared" si="75"/>
        <v>0</v>
      </c>
      <c r="S289" s="167">
        <f t="shared" si="76"/>
        <v>0</v>
      </c>
      <c r="T289" s="167">
        <f t="shared" si="77"/>
        <v>0</v>
      </c>
      <c r="U289" s="167">
        <f t="shared" si="78"/>
        <v>0</v>
      </c>
      <c r="V289" s="167">
        <f t="shared" si="79"/>
        <v>0</v>
      </c>
      <c r="W289" s="167">
        <f t="shared" si="80"/>
        <v>0</v>
      </c>
      <c r="X289" s="167">
        <f t="shared" si="81"/>
        <v>0</v>
      </c>
      <c r="Y289" s="167">
        <f t="shared" si="82"/>
        <v>0</v>
      </c>
      <c r="Z289" s="167">
        <f t="shared" si="83"/>
        <v>0</v>
      </c>
      <c r="AA289" s="167">
        <f t="shared" si="84"/>
        <v>0</v>
      </c>
      <c r="AB289" s="167">
        <f t="shared" si="85"/>
        <v>0</v>
      </c>
      <c r="AC289" s="167">
        <f t="shared" si="86"/>
        <v>0</v>
      </c>
      <c r="AD289" s="36"/>
      <c r="AE289" s="219">
        <f>INDEX(InputsB!AJ:AJ,MATCH($A289,InputsB!$A:$A,0))</f>
        <v>0</v>
      </c>
      <c r="AF289" s="219">
        <f>INDEX(InputsB!AK:AK,MATCH($A289,InputsB!$A:$A,0))</f>
        <v>0</v>
      </c>
      <c r="AG289" s="219">
        <f>INDEX(InputsB!AL:AL,MATCH($A289,InputsB!$A:$A,0))</f>
        <v>0</v>
      </c>
      <c r="AH289" s="219">
        <f>INDEX(InputsB!AM:AM,MATCH($A289,InputsB!$A:$A,0))</f>
        <v>0</v>
      </c>
      <c r="AI289" s="219">
        <f>INDEX(InputsB!AN:AN,MATCH($A289,InputsB!$A:$A,0))</f>
        <v>0</v>
      </c>
      <c r="AJ289" s="219">
        <f>INDEX(InputsB!AO:AO,MATCH($A289,InputsB!$A:$A,0))</f>
        <v>0</v>
      </c>
      <c r="AK289" s="219">
        <f>INDEX(InputsB!AP:AP,MATCH($A289,InputsB!$A:$A,0))</f>
        <v>0</v>
      </c>
      <c r="AL289" s="219">
        <f>INDEX(InputsB!AQ:AQ,MATCH($A289,InputsB!$A:$A,0))</f>
        <v>0</v>
      </c>
      <c r="AM289" s="219">
        <f>INDEX(InputsB!AR:AR,MATCH($A289,InputsB!$A:$A,0))</f>
        <v>0</v>
      </c>
      <c r="AN289" s="219">
        <f>INDEX(InputsB!AS:AS,MATCH($A289,InputsB!$A:$A,0))</f>
        <v>0</v>
      </c>
      <c r="AO289" s="219">
        <f>INDEX(InputsB!AT:AT,MATCH($A289,InputsB!$A:$A,0))</f>
        <v>0</v>
      </c>
      <c r="AP289" s="219">
        <f>INDEX(InputsB!AU:AU,MATCH($A289,InputsB!$A:$A,0))</f>
        <v>0</v>
      </c>
      <c r="AQ289" s="219">
        <f>INDEX(InputsB!AV:AV,MATCH($A289,InputsB!$A:$A,0))</f>
        <v>0</v>
      </c>
      <c r="AR289" s="219">
        <f>INDEX(InputsB!AW:AW,MATCH($A289,InputsB!$A:$A,0))</f>
        <v>0</v>
      </c>
      <c r="AS289" s="219">
        <f>INDEX(InputsB!AX:AX,MATCH($A289,InputsB!$A:$A,0))</f>
        <v>0</v>
      </c>
      <c r="AT289" s="219">
        <f>INDEX(InputsB!AY:AY,MATCH($A289,InputsB!$A:$A,0))</f>
        <v>0</v>
      </c>
      <c r="AU289" s="54"/>
      <c r="AV289" s="219">
        <f>INDEX(InputsC!$G:$G,MATCH($A289,InputsC!$A:$A,0))</f>
        <v>0</v>
      </c>
      <c r="AW289" s="219">
        <f t="shared" si="72"/>
        <v>0</v>
      </c>
    </row>
    <row r="290" spans="1:49">
      <c r="A290" s="195" t="s">
        <v>680</v>
      </c>
      <c r="B290" s="195" t="str">
        <f>INDEX('Ref1'!$E:$E,MATCH(A290,'Ref1'!$A:$A,0))</f>
        <v>Tewkesbury</v>
      </c>
      <c r="C290" s="195" t="str">
        <f>INDEX('Ref1'!$F:$F,MATCH($A290,'Ref1'!$A:$A,0))</f>
        <v>E1620</v>
      </c>
      <c r="D290" s="240" t="str">
        <f>INDEX('Ref1'!$G:$G,MATCH($A290,'Ref1'!$A:$A,0))</f>
        <v>NA</v>
      </c>
      <c r="E290" s="225">
        <f>INDEX(InputsD!$D:$D,MATCH($A290,InputsD!$A:$A,0))</f>
        <v>0</v>
      </c>
      <c r="G290" s="167">
        <f>INDEX(InputsA!R:R,MATCH($A290,InputsA!$A:$A,0))*$A$5+$E290*$A$5</f>
        <v>0</v>
      </c>
      <c r="H290" s="167">
        <f>INDEX(InputsA!S:S,MATCH($A290,InputsA!$A:$A,0))*$A$5+$E290*$A$5</f>
        <v>0</v>
      </c>
      <c r="I290" s="167">
        <f>INDEX(InputsA!T:T,MATCH($A290,InputsA!$A:$A,0))*$A$5+$E290*$A$5</f>
        <v>0</v>
      </c>
      <c r="J290" s="167">
        <f>INDEX(InputsA!U:U,MATCH($A290,InputsA!$A:$A,0))*$A$5+$E290*$A$5</f>
        <v>0</v>
      </c>
      <c r="K290" s="167">
        <f>INDEX(InputsA!V:V,MATCH($A290,InputsA!$A:$A,0))*$A$5+$E290*$A$5</f>
        <v>0</v>
      </c>
      <c r="L290" s="167">
        <f>INDEX(InputsA!W:W,MATCH($A290,InputsA!$A:$A,0))*$A$5+$E290*$A$5</f>
        <v>0</v>
      </c>
      <c r="M290" s="167">
        <f>INDEX(InputsA!X:X,MATCH($A290,InputsA!$A:$A,0))*$A$5+$E290*$A$5</f>
        <v>0</v>
      </c>
      <c r="N290" s="171">
        <f t="shared" si="70"/>
        <v>0</v>
      </c>
      <c r="O290" s="167">
        <f t="shared" si="71"/>
        <v>0</v>
      </c>
      <c r="P290" s="167">
        <f t="shared" si="73"/>
        <v>0</v>
      </c>
      <c r="Q290" s="167">
        <f t="shared" si="74"/>
        <v>0</v>
      </c>
      <c r="R290" s="167">
        <f t="shared" si="75"/>
        <v>0</v>
      </c>
      <c r="S290" s="167">
        <f t="shared" si="76"/>
        <v>0</v>
      </c>
      <c r="T290" s="167">
        <f t="shared" si="77"/>
        <v>0</v>
      </c>
      <c r="U290" s="167">
        <f t="shared" si="78"/>
        <v>0</v>
      </c>
      <c r="V290" s="167">
        <f t="shared" si="79"/>
        <v>0</v>
      </c>
      <c r="W290" s="167">
        <f t="shared" si="80"/>
        <v>0</v>
      </c>
      <c r="X290" s="167">
        <f t="shared" si="81"/>
        <v>0</v>
      </c>
      <c r="Y290" s="167">
        <f t="shared" si="82"/>
        <v>0</v>
      </c>
      <c r="Z290" s="167">
        <f t="shared" si="83"/>
        <v>0</v>
      </c>
      <c r="AA290" s="167">
        <f t="shared" si="84"/>
        <v>0</v>
      </c>
      <c r="AB290" s="167">
        <f t="shared" si="85"/>
        <v>0</v>
      </c>
      <c r="AC290" s="167">
        <f t="shared" si="86"/>
        <v>0</v>
      </c>
      <c r="AD290" s="36"/>
      <c r="AE290" s="219">
        <f>INDEX(InputsB!AJ:AJ,MATCH($A290,InputsB!$A:$A,0))</f>
        <v>0</v>
      </c>
      <c r="AF290" s="219">
        <f>INDEX(InputsB!AK:AK,MATCH($A290,InputsB!$A:$A,0))</f>
        <v>0</v>
      </c>
      <c r="AG290" s="219">
        <f>INDEX(InputsB!AL:AL,MATCH($A290,InputsB!$A:$A,0))</f>
        <v>0</v>
      </c>
      <c r="AH290" s="219">
        <f>INDEX(InputsB!AM:AM,MATCH($A290,InputsB!$A:$A,0))</f>
        <v>0</v>
      </c>
      <c r="AI290" s="219">
        <f>INDEX(InputsB!AN:AN,MATCH($A290,InputsB!$A:$A,0))</f>
        <v>0</v>
      </c>
      <c r="AJ290" s="219">
        <f>INDEX(InputsB!AO:AO,MATCH($A290,InputsB!$A:$A,0))</f>
        <v>0</v>
      </c>
      <c r="AK290" s="219">
        <f>INDEX(InputsB!AP:AP,MATCH($A290,InputsB!$A:$A,0))</f>
        <v>0</v>
      </c>
      <c r="AL290" s="219">
        <f>INDEX(InputsB!AQ:AQ,MATCH($A290,InputsB!$A:$A,0))</f>
        <v>0</v>
      </c>
      <c r="AM290" s="219">
        <f>INDEX(InputsB!AR:AR,MATCH($A290,InputsB!$A:$A,0))</f>
        <v>0</v>
      </c>
      <c r="AN290" s="219">
        <f>INDEX(InputsB!AS:AS,MATCH($A290,InputsB!$A:$A,0))</f>
        <v>0</v>
      </c>
      <c r="AO290" s="219">
        <f>INDEX(InputsB!AT:AT,MATCH($A290,InputsB!$A:$A,0))</f>
        <v>0</v>
      </c>
      <c r="AP290" s="219">
        <f>INDEX(InputsB!AU:AU,MATCH($A290,InputsB!$A:$A,0))</f>
        <v>0</v>
      </c>
      <c r="AQ290" s="219">
        <f>INDEX(InputsB!AV:AV,MATCH($A290,InputsB!$A:$A,0))</f>
        <v>0</v>
      </c>
      <c r="AR290" s="219">
        <f>INDEX(InputsB!AW:AW,MATCH($A290,InputsB!$A:$A,0))</f>
        <v>0</v>
      </c>
      <c r="AS290" s="219">
        <f>INDEX(InputsB!AX:AX,MATCH($A290,InputsB!$A:$A,0))</f>
        <v>0</v>
      </c>
      <c r="AT290" s="219">
        <f>INDEX(InputsB!AY:AY,MATCH($A290,InputsB!$A:$A,0))</f>
        <v>0</v>
      </c>
      <c r="AU290" s="54"/>
      <c r="AV290" s="219">
        <f>INDEX(InputsC!$G:$G,MATCH($A290,InputsC!$A:$A,0))</f>
        <v>0</v>
      </c>
      <c r="AW290" s="219">
        <f t="shared" si="72"/>
        <v>0</v>
      </c>
    </row>
    <row r="291" spans="1:49">
      <c r="A291" s="195" t="s">
        <v>682</v>
      </c>
      <c r="B291" s="195" t="str">
        <f>INDEX('Ref1'!$E:$E,MATCH(A291,'Ref1'!$A:$A,0))</f>
        <v>Thanet</v>
      </c>
      <c r="C291" s="195" t="str">
        <f>INDEX('Ref1'!$F:$F,MATCH($A291,'Ref1'!$A:$A,0))</f>
        <v>E2221</v>
      </c>
      <c r="D291" s="240" t="str">
        <f>INDEX('Ref1'!$G:$G,MATCH($A291,'Ref1'!$A:$A,0))</f>
        <v>E6122</v>
      </c>
      <c r="E291" s="225">
        <f>INDEX(InputsD!$D:$D,MATCH($A291,InputsD!$A:$A,0))</f>
        <v>0</v>
      </c>
      <c r="G291" s="167">
        <f>INDEX(InputsA!R:R,MATCH($A291,InputsA!$A:$A,0))*$A$5+$E291*$A$5</f>
        <v>0</v>
      </c>
      <c r="H291" s="167">
        <f>INDEX(InputsA!S:S,MATCH($A291,InputsA!$A:$A,0))*$A$5+$E291*$A$5</f>
        <v>0</v>
      </c>
      <c r="I291" s="167">
        <f>INDEX(InputsA!T:T,MATCH($A291,InputsA!$A:$A,0))*$A$5+$E291*$A$5</f>
        <v>0</v>
      </c>
      <c r="J291" s="167">
        <f>INDEX(InputsA!U:U,MATCH($A291,InputsA!$A:$A,0))*$A$5+$E291*$A$5</f>
        <v>0</v>
      </c>
      <c r="K291" s="167">
        <f>INDEX(InputsA!V:V,MATCH($A291,InputsA!$A:$A,0))*$A$5+$E291*$A$5</f>
        <v>0</v>
      </c>
      <c r="L291" s="167">
        <f>INDEX(InputsA!W:W,MATCH($A291,InputsA!$A:$A,0))*$A$5+$E291*$A$5</f>
        <v>0</v>
      </c>
      <c r="M291" s="167">
        <f>INDEX(InputsA!X:X,MATCH($A291,InputsA!$A:$A,0))*$A$5+$E291*$A$5</f>
        <v>0</v>
      </c>
      <c r="N291" s="171">
        <f t="shared" si="70"/>
        <v>0</v>
      </c>
      <c r="O291" s="167">
        <f t="shared" si="71"/>
        <v>0</v>
      </c>
      <c r="P291" s="167">
        <f t="shared" si="73"/>
        <v>0</v>
      </c>
      <c r="Q291" s="167">
        <f t="shared" si="74"/>
        <v>0</v>
      </c>
      <c r="R291" s="167">
        <f t="shared" si="75"/>
        <v>0</v>
      </c>
      <c r="S291" s="167">
        <f t="shared" si="76"/>
        <v>0</v>
      </c>
      <c r="T291" s="167">
        <f t="shared" si="77"/>
        <v>0</v>
      </c>
      <c r="U291" s="167">
        <f t="shared" si="78"/>
        <v>0</v>
      </c>
      <c r="V291" s="167">
        <f t="shared" si="79"/>
        <v>0</v>
      </c>
      <c r="W291" s="167">
        <f t="shared" si="80"/>
        <v>0</v>
      </c>
      <c r="X291" s="167">
        <f t="shared" si="81"/>
        <v>0</v>
      </c>
      <c r="Y291" s="167">
        <f t="shared" si="82"/>
        <v>0</v>
      </c>
      <c r="Z291" s="167">
        <f t="shared" si="83"/>
        <v>0</v>
      </c>
      <c r="AA291" s="167">
        <f t="shared" si="84"/>
        <v>0</v>
      </c>
      <c r="AB291" s="167">
        <f t="shared" si="85"/>
        <v>0</v>
      </c>
      <c r="AC291" s="167">
        <f t="shared" si="86"/>
        <v>0</v>
      </c>
      <c r="AD291" s="36"/>
      <c r="AE291" s="219">
        <f>INDEX(InputsB!AJ:AJ,MATCH($A291,InputsB!$A:$A,0))</f>
        <v>0</v>
      </c>
      <c r="AF291" s="219">
        <f>INDEX(InputsB!AK:AK,MATCH($A291,InputsB!$A:$A,0))</f>
        <v>0</v>
      </c>
      <c r="AG291" s="219">
        <f>INDEX(InputsB!AL:AL,MATCH($A291,InputsB!$A:$A,0))</f>
        <v>0</v>
      </c>
      <c r="AH291" s="219">
        <f>INDEX(InputsB!AM:AM,MATCH($A291,InputsB!$A:$A,0))</f>
        <v>0</v>
      </c>
      <c r="AI291" s="219">
        <f>INDEX(InputsB!AN:AN,MATCH($A291,InputsB!$A:$A,0))</f>
        <v>0</v>
      </c>
      <c r="AJ291" s="219">
        <f>INDEX(InputsB!AO:AO,MATCH($A291,InputsB!$A:$A,0))</f>
        <v>0</v>
      </c>
      <c r="AK291" s="219">
        <f>INDEX(InputsB!AP:AP,MATCH($A291,InputsB!$A:$A,0))</f>
        <v>0</v>
      </c>
      <c r="AL291" s="219">
        <f>INDEX(InputsB!AQ:AQ,MATCH($A291,InputsB!$A:$A,0))</f>
        <v>0</v>
      </c>
      <c r="AM291" s="219">
        <f>INDEX(InputsB!AR:AR,MATCH($A291,InputsB!$A:$A,0))</f>
        <v>0</v>
      </c>
      <c r="AN291" s="219">
        <f>INDEX(InputsB!AS:AS,MATCH($A291,InputsB!$A:$A,0))</f>
        <v>0</v>
      </c>
      <c r="AO291" s="219">
        <f>INDEX(InputsB!AT:AT,MATCH($A291,InputsB!$A:$A,0))</f>
        <v>0</v>
      </c>
      <c r="AP291" s="219">
        <f>INDEX(InputsB!AU:AU,MATCH($A291,InputsB!$A:$A,0))</f>
        <v>0</v>
      </c>
      <c r="AQ291" s="219">
        <f>INDEX(InputsB!AV:AV,MATCH($A291,InputsB!$A:$A,0))</f>
        <v>0</v>
      </c>
      <c r="AR291" s="219">
        <f>INDEX(InputsB!AW:AW,MATCH($A291,InputsB!$A:$A,0))</f>
        <v>0</v>
      </c>
      <c r="AS291" s="219">
        <f>INDEX(InputsB!AX:AX,MATCH($A291,InputsB!$A:$A,0))</f>
        <v>0</v>
      </c>
      <c r="AT291" s="219">
        <f>INDEX(InputsB!AY:AY,MATCH($A291,InputsB!$A:$A,0))</f>
        <v>0</v>
      </c>
      <c r="AU291" s="54"/>
      <c r="AV291" s="219">
        <f>INDEX(InputsC!$G:$G,MATCH($A291,InputsC!$A:$A,0))</f>
        <v>0</v>
      </c>
      <c r="AW291" s="219">
        <f t="shared" si="72"/>
        <v>0</v>
      </c>
    </row>
    <row r="292" spans="1:49">
      <c r="A292" s="195" t="s">
        <v>684</v>
      </c>
      <c r="B292" s="195" t="str">
        <f>INDEX('Ref1'!$E:$E,MATCH(A292,'Ref1'!$A:$A,0))</f>
        <v>Three Rivers</v>
      </c>
      <c r="C292" s="195" t="str">
        <f>INDEX('Ref1'!$F:$F,MATCH($A292,'Ref1'!$A:$A,0))</f>
        <v>E1920</v>
      </c>
      <c r="D292" s="240" t="str">
        <f>INDEX('Ref1'!$G:$G,MATCH($A292,'Ref1'!$A:$A,0))</f>
        <v>NA</v>
      </c>
      <c r="E292" s="225">
        <f>INDEX(InputsD!$D:$D,MATCH($A292,InputsD!$A:$A,0))</f>
        <v>0</v>
      </c>
      <c r="G292" s="167">
        <f>INDEX(InputsA!R:R,MATCH($A292,InputsA!$A:$A,0))*$A$5+$E292*$A$5</f>
        <v>0</v>
      </c>
      <c r="H292" s="167">
        <f>INDEX(InputsA!S:S,MATCH($A292,InputsA!$A:$A,0))*$A$5+$E292*$A$5</f>
        <v>0</v>
      </c>
      <c r="I292" s="167">
        <f>INDEX(InputsA!T:T,MATCH($A292,InputsA!$A:$A,0))*$A$5+$E292*$A$5</f>
        <v>0</v>
      </c>
      <c r="J292" s="167">
        <f>INDEX(InputsA!U:U,MATCH($A292,InputsA!$A:$A,0))*$A$5+$E292*$A$5</f>
        <v>0</v>
      </c>
      <c r="K292" s="167">
        <f>INDEX(InputsA!V:V,MATCH($A292,InputsA!$A:$A,0))*$A$5+$E292*$A$5</f>
        <v>0</v>
      </c>
      <c r="L292" s="167">
        <f>INDEX(InputsA!W:W,MATCH($A292,InputsA!$A:$A,0))*$A$5+$E292*$A$5</f>
        <v>0</v>
      </c>
      <c r="M292" s="167">
        <f>INDEX(InputsA!X:X,MATCH($A292,InputsA!$A:$A,0))*$A$5+$E292*$A$5</f>
        <v>0</v>
      </c>
      <c r="N292" s="171">
        <f t="shared" si="70"/>
        <v>0</v>
      </c>
      <c r="O292" s="167">
        <f t="shared" si="71"/>
        <v>0</v>
      </c>
      <c r="P292" s="167">
        <f t="shared" si="73"/>
        <v>0</v>
      </c>
      <c r="Q292" s="167">
        <f t="shared" si="74"/>
        <v>0</v>
      </c>
      <c r="R292" s="167">
        <f t="shared" si="75"/>
        <v>0</v>
      </c>
      <c r="S292" s="167">
        <f t="shared" si="76"/>
        <v>0</v>
      </c>
      <c r="T292" s="167">
        <f t="shared" si="77"/>
        <v>0</v>
      </c>
      <c r="U292" s="167">
        <f t="shared" si="78"/>
        <v>0</v>
      </c>
      <c r="V292" s="167">
        <f t="shared" si="79"/>
        <v>0</v>
      </c>
      <c r="W292" s="167">
        <f t="shared" si="80"/>
        <v>0</v>
      </c>
      <c r="X292" s="167">
        <f t="shared" si="81"/>
        <v>0</v>
      </c>
      <c r="Y292" s="167">
        <f t="shared" si="82"/>
        <v>0</v>
      </c>
      <c r="Z292" s="167">
        <f t="shared" si="83"/>
        <v>0</v>
      </c>
      <c r="AA292" s="167">
        <f t="shared" si="84"/>
        <v>0</v>
      </c>
      <c r="AB292" s="167">
        <f t="shared" si="85"/>
        <v>0</v>
      </c>
      <c r="AC292" s="167">
        <f t="shared" si="86"/>
        <v>0</v>
      </c>
      <c r="AD292" s="36"/>
      <c r="AE292" s="219">
        <f>INDEX(InputsB!AJ:AJ,MATCH($A292,InputsB!$A:$A,0))</f>
        <v>0</v>
      </c>
      <c r="AF292" s="219">
        <f>INDEX(InputsB!AK:AK,MATCH($A292,InputsB!$A:$A,0))</f>
        <v>0</v>
      </c>
      <c r="AG292" s="219">
        <f>INDEX(InputsB!AL:AL,MATCH($A292,InputsB!$A:$A,0))</f>
        <v>0</v>
      </c>
      <c r="AH292" s="219">
        <f>INDEX(InputsB!AM:AM,MATCH($A292,InputsB!$A:$A,0))</f>
        <v>0</v>
      </c>
      <c r="AI292" s="219">
        <f>INDEX(InputsB!AN:AN,MATCH($A292,InputsB!$A:$A,0))</f>
        <v>0</v>
      </c>
      <c r="AJ292" s="219">
        <f>INDEX(InputsB!AO:AO,MATCH($A292,InputsB!$A:$A,0))</f>
        <v>0</v>
      </c>
      <c r="AK292" s="219">
        <f>INDEX(InputsB!AP:AP,MATCH($A292,InputsB!$A:$A,0))</f>
        <v>0</v>
      </c>
      <c r="AL292" s="219">
        <f>INDEX(InputsB!AQ:AQ,MATCH($A292,InputsB!$A:$A,0))</f>
        <v>0</v>
      </c>
      <c r="AM292" s="219">
        <f>INDEX(InputsB!AR:AR,MATCH($A292,InputsB!$A:$A,0))</f>
        <v>0</v>
      </c>
      <c r="AN292" s="219">
        <f>INDEX(InputsB!AS:AS,MATCH($A292,InputsB!$A:$A,0))</f>
        <v>0</v>
      </c>
      <c r="AO292" s="219">
        <f>INDEX(InputsB!AT:AT,MATCH($A292,InputsB!$A:$A,0))</f>
        <v>0</v>
      </c>
      <c r="AP292" s="219">
        <f>INDEX(InputsB!AU:AU,MATCH($A292,InputsB!$A:$A,0))</f>
        <v>0</v>
      </c>
      <c r="AQ292" s="219">
        <f>INDEX(InputsB!AV:AV,MATCH($A292,InputsB!$A:$A,0))</f>
        <v>0</v>
      </c>
      <c r="AR292" s="219">
        <f>INDEX(InputsB!AW:AW,MATCH($A292,InputsB!$A:$A,0))</f>
        <v>0</v>
      </c>
      <c r="AS292" s="219">
        <f>INDEX(InputsB!AX:AX,MATCH($A292,InputsB!$A:$A,0))</f>
        <v>0</v>
      </c>
      <c r="AT292" s="219">
        <f>INDEX(InputsB!AY:AY,MATCH($A292,InputsB!$A:$A,0))</f>
        <v>0</v>
      </c>
      <c r="AU292" s="54"/>
      <c r="AV292" s="219">
        <f>INDEX(InputsC!$G:$G,MATCH($A292,InputsC!$A:$A,0))</f>
        <v>0</v>
      </c>
      <c r="AW292" s="219">
        <f t="shared" si="72"/>
        <v>0</v>
      </c>
    </row>
    <row r="293" spans="1:49">
      <c r="A293" s="195" t="s">
        <v>686</v>
      </c>
      <c r="B293" s="195" t="str">
        <f>INDEX('Ref1'!$E:$E,MATCH(A293,'Ref1'!$A:$A,0))</f>
        <v>Thurrock</v>
      </c>
      <c r="C293" s="195" t="str">
        <f>INDEX('Ref1'!$F:$F,MATCH($A293,'Ref1'!$A:$A,0))</f>
        <v>NA</v>
      </c>
      <c r="D293" s="240" t="str">
        <f>INDEX('Ref1'!$G:$G,MATCH($A293,'Ref1'!$A:$A,0))</f>
        <v>E6115</v>
      </c>
      <c r="E293" s="225">
        <f>INDEX(InputsD!$D:$D,MATCH($A293,InputsD!$A:$A,0))</f>
        <v>0</v>
      </c>
      <c r="G293" s="167">
        <f>INDEX(InputsA!R:R,MATCH($A293,InputsA!$A:$A,0))*$A$5+$E293*$A$5</f>
        <v>0</v>
      </c>
      <c r="H293" s="167">
        <f>INDEX(InputsA!S:S,MATCH($A293,InputsA!$A:$A,0))*$A$5+$E293*$A$5</f>
        <v>0</v>
      </c>
      <c r="I293" s="167">
        <f>INDEX(InputsA!T:T,MATCH($A293,InputsA!$A:$A,0))*$A$5+$E293*$A$5</f>
        <v>0</v>
      </c>
      <c r="J293" s="167">
        <f>INDEX(InputsA!U:U,MATCH($A293,InputsA!$A:$A,0))*$A$5+$E293*$A$5</f>
        <v>0</v>
      </c>
      <c r="K293" s="167">
        <f>INDEX(InputsA!V:V,MATCH($A293,InputsA!$A:$A,0))*$A$5+$E293*$A$5</f>
        <v>0</v>
      </c>
      <c r="L293" s="167">
        <f>INDEX(InputsA!W:W,MATCH($A293,InputsA!$A:$A,0))*$A$5+$E293*$A$5</f>
        <v>0</v>
      </c>
      <c r="M293" s="167">
        <f>INDEX(InputsA!X:X,MATCH($A293,InputsA!$A:$A,0))*$A$5+$E293*$A$5</f>
        <v>0</v>
      </c>
      <c r="N293" s="171">
        <f t="shared" si="70"/>
        <v>0</v>
      </c>
      <c r="O293" s="167">
        <f t="shared" si="71"/>
        <v>0</v>
      </c>
      <c r="P293" s="167">
        <f t="shared" si="73"/>
        <v>0</v>
      </c>
      <c r="Q293" s="167">
        <f t="shared" si="74"/>
        <v>0</v>
      </c>
      <c r="R293" s="167">
        <f t="shared" si="75"/>
        <v>0</v>
      </c>
      <c r="S293" s="167">
        <f t="shared" si="76"/>
        <v>0</v>
      </c>
      <c r="T293" s="167">
        <f t="shared" si="77"/>
        <v>0</v>
      </c>
      <c r="U293" s="167">
        <f t="shared" si="78"/>
        <v>0</v>
      </c>
      <c r="V293" s="167">
        <f t="shared" si="79"/>
        <v>0</v>
      </c>
      <c r="W293" s="167">
        <f t="shared" si="80"/>
        <v>0</v>
      </c>
      <c r="X293" s="167">
        <f t="shared" si="81"/>
        <v>0</v>
      </c>
      <c r="Y293" s="167">
        <f t="shared" si="82"/>
        <v>0</v>
      </c>
      <c r="Z293" s="167">
        <f t="shared" si="83"/>
        <v>0</v>
      </c>
      <c r="AA293" s="167">
        <f t="shared" si="84"/>
        <v>0</v>
      </c>
      <c r="AB293" s="167">
        <f t="shared" si="85"/>
        <v>0</v>
      </c>
      <c r="AC293" s="167">
        <f t="shared" si="86"/>
        <v>0</v>
      </c>
      <c r="AD293" s="36"/>
      <c r="AE293" s="219">
        <f>INDEX(InputsB!AJ:AJ,MATCH($A293,InputsB!$A:$A,0))</f>
        <v>0</v>
      </c>
      <c r="AF293" s="219">
        <f>INDEX(InputsB!AK:AK,MATCH($A293,InputsB!$A:$A,0))</f>
        <v>0</v>
      </c>
      <c r="AG293" s="219">
        <f>INDEX(InputsB!AL:AL,MATCH($A293,InputsB!$A:$A,0))</f>
        <v>0</v>
      </c>
      <c r="AH293" s="219">
        <f>INDEX(InputsB!AM:AM,MATCH($A293,InputsB!$A:$A,0))</f>
        <v>0</v>
      </c>
      <c r="AI293" s="219">
        <f>INDEX(InputsB!AN:AN,MATCH($A293,InputsB!$A:$A,0))</f>
        <v>0</v>
      </c>
      <c r="AJ293" s="219">
        <f>INDEX(InputsB!AO:AO,MATCH($A293,InputsB!$A:$A,0))</f>
        <v>0</v>
      </c>
      <c r="AK293" s="219">
        <f>INDEX(InputsB!AP:AP,MATCH($A293,InputsB!$A:$A,0))</f>
        <v>0</v>
      </c>
      <c r="AL293" s="219">
        <f>INDEX(InputsB!AQ:AQ,MATCH($A293,InputsB!$A:$A,0))</f>
        <v>0</v>
      </c>
      <c r="AM293" s="219">
        <f>INDEX(InputsB!AR:AR,MATCH($A293,InputsB!$A:$A,0))</f>
        <v>0</v>
      </c>
      <c r="AN293" s="219">
        <f>INDEX(InputsB!AS:AS,MATCH($A293,InputsB!$A:$A,0))</f>
        <v>0</v>
      </c>
      <c r="AO293" s="219">
        <f>INDEX(InputsB!AT:AT,MATCH($A293,InputsB!$A:$A,0))</f>
        <v>0</v>
      </c>
      <c r="AP293" s="219">
        <f>INDEX(InputsB!AU:AU,MATCH($A293,InputsB!$A:$A,0))</f>
        <v>0</v>
      </c>
      <c r="AQ293" s="219">
        <f>INDEX(InputsB!AV:AV,MATCH($A293,InputsB!$A:$A,0))</f>
        <v>0</v>
      </c>
      <c r="AR293" s="219">
        <f>INDEX(InputsB!AW:AW,MATCH($A293,InputsB!$A:$A,0))</f>
        <v>0</v>
      </c>
      <c r="AS293" s="219">
        <f>INDEX(InputsB!AX:AX,MATCH($A293,InputsB!$A:$A,0))</f>
        <v>0</v>
      </c>
      <c r="AT293" s="219">
        <f>INDEX(InputsB!AY:AY,MATCH($A293,InputsB!$A:$A,0))</f>
        <v>0</v>
      </c>
      <c r="AU293" s="54"/>
      <c r="AV293" s="219">
        <f>INDEX(InputsC!$G:$G,MATCH($A293,InputsC!$A:$A,0))</f>
        <v>0</v>
      </c>
      <c r="AW293" s="219">
        <f t="shared" si="72"/>
        <v>0</v>
      </c>
    </row>
    <row r="294" spans="1:49">
      <c r="A294" s="195" t="s">
        <v>688</v>
      </c>
      <c r="B294" s="195" t="str">
        <f>INDEX('Ref1'!$E:$E,MATCH(A294,'Ref1'!$A:$A,0))</f>
        <v>Tonbridge and Malling</v>
      </c>
      <c r="C294" s="195" t="str">
        <f>INDEX('Ref1'!$F:$F,MATCH($A294,'Ref1'!$A:$A,0))</f>
        <v>E2221</v>
      </c>
      <c r="D294" s="240" t="str">
        <f>INDEX('Ref1'!$G:$G,MATCH($A294,'Ref1'!$A:$A,0))</f>
        <v>E6122</v>
      </c>
      <c r="E294" s="225">
        <f>INDEX(InputsD!$D:$D,MATCH($A294,InputsD!$A:$A,0))</f>
        <v>0</v>
      </c>
      <c r="G294" s="167">
        <f>INDEX(InputsA!R:R,MATCH($A294,InputsA!$A:$A,0))*$A$5+$E294*$A$5</f>
        <v>0</v>
      </c>
      <c r="H294" s="167">
        <f>INDEX(InputsA!S:S,MATCH($A294,InputsA!$A:$A,0))*$A$5+$E294*$A$5</f>
        <v>0</v>
      </c>
      <c r="I294" s="167">
        <f>INDEX(InputsA!T:T,MATCH($A294,InputsA!$A:$A,0))*$A$5+$E294*$A$5</f>
        <v>0</v>
      </c>
      <c r="J294" s="167">
        <f>INDEX(InputsA!U:U,MATCH($A294,InputsA!$A:$A,0))*$A$5+$E294*$A$5</f>
        <v>0</v>
      </c>
      <c r="K294" s="167">
        <f>INDEX(InputsA!V:V,MATCH($A294,InputsA!$A:$A,0))*$A$5+$E294*$A$5</f>
        <v>0</v>
      </c>
      <c r="L294" s="167">
        <f>INDEX(InputsA!W:W,MATCH($A294,InputsA!$A:$A,0))*$A$5+$E294*$A$5</f>
        <v>0</v>
      </c>
      <c r="M294" s="167">
        <f>INDEX(InputsA!X:X,MATCH($A294,InputsA!$A:$A,0))*$A$5+$E294*$A$5</f>
        <v>0</v>
      </c>
      <c r="N294" s="171">
        <f t="shared" si="70"/>
        <v>0</v>
      </c>
      <c r="O294" s="167">
        <f t="shared" si="71"/>
        <v>0</v>
      </c>
      <c r="P294" s="167">
        <f t="shared" si="73"/>
        <v>0</v>
      </c>
      <c r="Q294" s="167">
        <f t="shared" si="74"/>
        <v>0</v>
      </c>
      <c r="R294" s="167">
        <f t="shared" si="75"/>
        <v>0</v>
      </c>
      <c r="S294" s="167">
        <f t="shared" si="76"/>
        <v>0</v>
      </c>
      <c r="T294" s="167">
        <f t="shared" si="77"/>
        <v>0</v>
      </c>
      <c r="U294" s="167">
        <f t="shared" si="78"/>
        <v>0</v>
      </c>
      <c r="V294" s="167">
        <f t="shared" si="79"/>
        <v>0</v>
      </c>
      <c r="W294" s="167">
        <f t="shared" si="80"/>
        <v>0</v>
      </c>
      <c r="X294" s="167">
        <f t="shared" si="81"/>
        <v>0</v>
      </c>
      <c r="Y294" s="167">
        <f t="shared" si="82"/>
        <v>0</v>
      </c>
      <c r="Z294" s="167">
        <f t="shared" si="83"/>
        <v>0</v>
      </c>
      <c r="AA294" s="167">
        <f t="shared" si="84"/>
        <v>0</v>
      </c>
      <c r="AB294" s="167">
        <f t="shared" si="85"/>
        <v>0</v>
      </c>
      <c r="AC294" s="167">
        <f t="shared" si="86"/>
        <v>0</v>
      </c>
      <c r="AD294" s="36"/>
      <c r="AE294" s="219">
        <f>INDEX(InputsB!AJ:AJ,MATCH($A294,InputsB!$A:$A,0))</f>
        <v>0</v>
      </c>
      <c r="AF294" s="219">
        <f>INDEX(InputsB!AK:AK,MATCH($A294,InputsB!$A:$A,0))</f>
        <v>0</v>
      </c>
      <c r="AG294" s="219">
        <f>INDEX(InputsB!AL:AL,MATCH($A294,InputsB!$A:$A,0))</f>
        <v>0</v>
      </c>
      <c r="AH294" s="219">
        <f>INDEX(InputsB!AM:AM,MATCH($A294,InputsB!$A:$A,0))</f>
        <v>0</v>
      </c>
      <c r="AI294" s="219">
        <f>INDEX(InputsB!AN:AN,MATCH($A294,InputsB!$A:$A,0))</f>
        <v>0</v>
      </c>
      <c r="AJ294" s="219">
        <f>INDEX(InputsB!AO:AO,MATCH($A294,InputsB!$A:$A,0))</f>
        <v>0</v>
      </c>
      <c r="AK294" s="219">
        <f>INDEX(InputsB!AP:AP,MATCH($A294,InputsB!$A:$A,0))</f>
        <v>0</v>
      </c>
      <c r="AL294" s="219">
        <f>INDEX(InputsB!AQ:AQ,MATCH($A294,InputsB!$A:$A,0))</f>
        <v>0</v>
      </c>
      <c r="AM294" s="219">
        <f>INDEX(InputsB!AR:AR,MATCH($A294,InputsB!$A:$A,0))</f>
        <v>0</v>
      </c>
      <c r="AN294" s="219">
        <f>INDEX(InputsB!AS:AS,MATCH($A294,InputsB!$A:$A,0))</f>
        <v>0</v>
      </c>
      <c r="AO294" s="219">
        <f>INDEX(InputsB!AT:AT,MATCH($A294,InputsB!$A:$A,0))</f>
        <v>0</v>
      </c>
      <c r="AP294" s="219">
        <f>INDEX(InputsB!AU:AU,MATCH($A294,InputsB!$A:$A,0))</f>
        <v>0</v>
      </c>
      <c r="AQ294" s="219">
        <f>INDEX(InputsB!AV:AV,MATCH($A294,InputsB!$A:$A,0))</f>
        <v>0</v>
      </c>
      <c r="AR294" s="219">
        <f>INDEX(InputsB!AW:AW,MATCH($A294,InputsB!$A:$A,0))</f>
        <v>0</v>
      </c>
      <c r="AS294" s="219">
        <f>INDEX(InputsB!AX:AX,MATCH($A294,InputsB!$A:$A,0))</f>
        <v>0</v>
      </c>
      <c r="AT294" s="219">
        <f>INDEX(InputsB!AY:AY,MATCH($A294,InputsB!$A:$A,0))</f>
        <v>0</v>
      </c>
      <c r="AU294" s="54"/>
      <c r="AV294" s="219">
        <f>INDEX(InputsC!$G:$G,MATCH($A294,InputsC!$A:$A,0))</f>
        <v>0</v>
      </c>
      <c r="AW294" s="219">
        <f t="shared" si="72"/>
        <v>0</v>
      </c>
    </row>
    <row r="295" spans="1:49">
      <c r="A295" s="195" t="s">
        <v>690</v>
      </c>
      <c r="B295" s="195" t="str">
        <f>INDEX('Ref1'!$E:$E,MATCH(A295,'Ref1'!$A:$A,0))</f>
        <v>Torbay</v>
      </c>
      <c r="C295" s="195" t="str">
        <f>INDEX('Ref1'!$F:$F,MATCH($A295,'Ref1'!$A:$A,0))</f>
        <v>NA</v>
      </c>
      <c r="D295" s="240" t="str">
        <f>INDEX('Ref1'!$G:$G,MATCH($A295,'Ref1'!$A:$A,0))</f>
        <v>E6161</v>
      </c>
      <c r="E295" s="225">
        <f>INDEX(InputsD!$D:$D,MATCH($A295,InputsD!$A:$A,0))</f>
        <v>0</v>
      </c>
      <c r="G295" s="167">
        <f>INDEX(InputsA!R:R,MATCH($A295,InputsA!$A:$A,0))*$A$5+$E295*$A$5</f>
        <v>0</v>
      </c>
      <c r="H295" s="167">
        <f>INDEX(InputsA!S:S,MATCH($A295,InputsA!$A:$A,0))*$A$5+$E295*$A$5</f>
        <v>0</v>
      </c>
      <c r="I295" s="167">
        <f>INDEX(InputsA!T:T,MATCH($A295,InputsA!$A:$A,0))*$A$5+$E295*$A$5</f>
        <v>0</v>
      </c>
      <c r="J295" s="167">
        <f>INDEX(InputsA!U:U,MATCH($A295,InputsA!$A:$A,0))*$A$5+$E295*$A$5</f>
        <v>0</v>
      </c>
      <c r="K295" s="167">
        <f>INDEX(InputsA!V:V,MATCH($A295,InputsA!$A:$A,0))*$A$5+$E295*$A$5</f>
        <v>0</v>
      </c>
      <c r="L295" s="167">
        <f>INDEX(InputsA!W:W,MATCH($A295,InputsA!$A:$A,0))*$A$5+$E295*$A$5</f>
        <v>0</v>
      </c>
      <c r="M295" s="167">
        <f>INDEX(InputsA!X:X,MATCH($A295,InputsA!$A:$A,0))*$A$5+$E295*$A$5</f>
        <v>0</v>
      </c>
      <c r="N295" s="171">
        <f t="shared" si="70"/>
        <v>0</v>
      </c>
      <c r="O295" s="167">
        <f t="shared" si="71"/>
        <v>0</v>
      </c>
      <c r="P295" s="167">
        <f t="shared" si="73"/>
        <v>0</v>
      </c>
      <c r="Q295" s="167">
        <f t="shared" si="74"/>
        <v>0</v>
      </c>
      <c r="R295" s="167">
        <f t="shared" si="75"/>
        <v>0</v>
      </c>
      <c r="S295" s="167">
        <f t="shared" si="76"/>
        <v>0</v>
      </c>
      <c r="T295" s="167">
        <f t="shared" si="77"/>
        <v>0</v>
      </c>
      <c r="U295" s="167">
        <f t="shared" si="78"/>
        <v>0</v>
      </c>
      <c r="V295" s="167">
        <f t="shared" si="79"/>
        <v>0</v>
      </c>
      <c r="W295" s="167">
        <f t="shared" si="80"/>
        <v>0</v>
      </c>
      <c r="X295" s="167">
        <f t="shared" si="81"/>
        <v>0</v>
      </c>
      <c r="Y295" s="167">
        <f t="shared" si="82"/>
        <v>0</v>
      </c>
      <c r="Z295" s="167">
        <f t="shared" si="83"/>
        <v>0</v>
      </c>
      <c r="AA295" s="167">
        <f t="shared" si="84"/>
        <v>0</v>
      </c>
      <c r="AB295" s="167">
        <f t="shared" si="85"/>
        <v>0</v>
      </c>
      <c r="AC295" s="167">
        <f t="shared" si="86"/>
        <v>0</v>
      </c>
      <c r="AD295" s="36"/>
      <c r="AE295" s="219">
        <f>INDEX(InputsB!AJ:AJ,MATCH($A295,InputsB!$A:$A,0))</f>
        <v>0</v>
      </c>
      <c r="AF295" s="219">
        <f>INDEX(InputsB!AK:AK,MATCH($A295,InputsB!$A:$A,0))</f>
        <v>0</v>
      </c>
      <c r="AG295" s="219">
        <f>INDEX(InputsB!AL:AL,MATCH($A295,InputsB!$A:$A,0))</f>
        <v>0</v>
      </c>
      <c r="AH295" s="219">
        <f>INDEX(InputsB!AM:AM,MATCH($A295,InputsB!$A:$A,0))</f>
        <v>0</v>
      </c>
      <c r="AI295" s="219">
        <f>INDEX(InputsB!AN:AN,MATCH($A295,InputsB!$A:$A,0))</f>
        <v>0</v>
      </c>
      <c r="AJ295" s="219">
        <f>INDEX(InputsB!AO:AO,MATCH($A295,InputsB!$A:$A,0))</f>
        <v>0</v>
      </c>
      <c r="AK295" s="219">
        <f>INDEX(InputsB!AP:AP,MATCH($A295,InputsB!$A:$A,0))</f>
        <v>0</v>
      </c>
      <c r="AL295" s="219">
        <f>INDEX(InputsB!AQ:AQ,MATCH($A295,InputsB!$A:$A,0))</f>
        <v>0</v>
      </c>
      <c r="AM295" s="219">
        <f>INDEX(InputsB!AR:AR,MATCH($A295,InputsB!$A:$A,0))</f>
        <v>0</v>
      </c>
      <c r="AN295" s="219">
        <f>INDEX(InputsB!AS:AS,MATCH($A295,InputsB!$A:$A,0))</f>
        <v>0</v>
      </c>
      <c r="AO295" s="219">
        <f>INDEX(InputsB!AT:AT,MATCH($A295,InputsB!$A:$A,0))</f>
        <v>0</v>
      </c>
      <c r="AP295" s="219">
        <f>INDEX(InputsB!AU:AU,MATCH($A295,InputsB!$A:$A,0))</f>
        <v>0</v>
      </c>
      <c r="AQ295" s="219">
        <f>INDEX(InputsB!AV:AV,MATCH($A295,InputsB!$A:$A,0))</f>
        <v>0</v>
      </c>
      <c r="AR295" s="219">
        <f>INDEX(InputsB!AW:AW,MATCH($A295,InputsB!$A:$A,0))</f>
        <v>0</v>
      </c>
      <c r="AS295" s="219">
        <f>INDEX(InputsB!AX:AX,MATCH($A295,InputsB!$A:$A,0))</f>
        <v>0</v>
      </c>
      <c r="AT295" s="219">
        <f>INDEX(InputsB!AY:AY,MATCH($A295,InputsB!$A:$A,0))</f>
        <v>0</v>
      </c>
      <c r="AU295" s="54"/>
      <c r="AV295" s="219">
        <f>INDEX(InputsC!$G:$G,MATCH($A295,InputsC!$A:$A,0))</f>
        <v>0</v>
      </c>
      <c r="AW295" s="219">
        <f t="shared" si="72"/>
        <v>0</v>
      </c>
    </row>
    <row r="296" spans="1:49">
      <c r="A296" s="195" t="s">
        <v>692</v>
      </c>
      <c r="B296" s="195" t="str">
        <f>INDEX('Ref1'!$E:$E,MATCH(A296,'Ref1'!$A:$A,0))</f>
        <v>Torridge</v>
      </c>
      <c r="C296" s="195" t="str">
        <f>INDEX('Ref1'!$F:$F,MATCH($A296,'Ref1'!$A:$A,0))</f>
        <v>E1121</v>
      </c>
      <c r="D296" s="240" t="str">
        <f>INDEX('Ref1'!$G:$G,MATCH($A296,'Ref1'!$A:$A,0))</f>
        <v>E6161</v>
      </c>
      <c r="E296" s="225">
        <f>INDEX(InputsD!$D:$D,MATCH($A296,InputsD!$A:$A,0))</f>
        <v>0</v>
      </c>
      <c r="G296" s="167">
        <f>INDEX(InputsA!R:R,MATCH($A296,InputsA!$A:$A,0))*$A$5+$E296*$A$5</f>
        <v>0</v>
      </c>
      <c r="H296" s="167">
        <f>INDEX(InputsA!S:S,MATCH($A296,InputsA!$A:$A,0))*$A$5+$E296*$A$5</f>
        <v>0</v>
      </c>
      <c r="I296" s="167">
        <f>INDEX(InputsA!T:T,MATCH($A296,InputsA!$A:$A,0))*$A$5+$E296*$A$5</f>
        <v>0</v>
      </c>
      <c r="J296" s="167">
        <f>INDEX(InputsA!U:U,MATCH($A296,InputsA!$A:$A,0))*$A$5+$E296*$A$5</f>
        <v>0</v>
      </c>
      <c r="K296" s="167">
        <f>INDEX(InputsA!V:V,MATCH($A296,InputsA!$A:$A,0))*$A$5+$E296*$A$5</f>
        <v>0</v>
      </c>
      <c r="L296" s="167">
        <f>INDEX(InputsA!W:W,MATCH($A296,InputsA!$A:$A,0))*$A$5+$E296*$A$5</f>
        <v>0</v>
      </c>
      <c r="M296" s="167">
        <f>INDEX(InputsA!X:X,MATCH($A296,InputsA!$A:$A,0))*$A$5+$E296*$A$5</f>
        <v>0</v>
      </c>
      <c r="N296" s="171">
        <f t="shared" si="70"/>
        <v>0</v>
      </c>
      <c r="O296" s="167">
        <f t="shared" si="71"/>
        <v>0</v>
      </c>
      <c r="P296" s="167">
        <f t="shared" si="73"/>
        <v>0</v>
      </c>
      <c r="Q296" s="167">
        <f t="shared" si="74"/>
        <v>0</v>
      </c>
      <c r="R296" s="167">
        <f t="shared" si="75"/>
        <v>0</v>
      </c>
      <c r="S296" s="167">
        <f t="shared" si="76"/>
        <v>0</v>
      </c>
      <c r="T296" s="167">
        <f t="shared" si="77"/>
        <v>0</v>
      </c>
      <c r="U296" s="167">
        <f t="shared" si="78"/>
        <v>0</v>
      </c>
      <c r="V296" s="167">
        <f t="shared" si="79"/>
        <v>0</v>
      </c>
      <c r="W296" s="167">
        <f t="shared" si="80"/>
        <v>0</v>
      </c>
      <c r="X296" s="167">
        <f t="shared" si="81"/>
        <v>0</v>
      </c>
      <c r="Y296" s="167">
        <f t="shared" si="82"/>
        <v>0</v>
      </c>
      <c r="Z296" s="167">
        <f t="shared" si="83"/>
        <v>0</v>
      </c>
      <c r="AA296" s="167">
        <f t="shared" si="84"/>
        <v>0</v>
      </c>
      <c r="AB296" s="167">
        <f t="shared" si="85"/>
        <v>0</v>
      </c>
      <c r="AC296" s="167">
        <f t="shared" si="86"/>
        <v>0</v>
      </c>
      <c r="AD296" s="36"/>
      <c r="AE296" s="219">
        <f>INDEX(InputsB!AJ:AJ,MATCH($A296,InputsB!$A:$A,0))</f>
        <v>0</v>
      </c>
      <c r="AF296" s="219">
        <f>INDEX(InputsB!AK:AK,MATCH($A296,InputsB!$A:$A,0))</f>
        <v>0</v>
      </c>
      <c r="AG296" s="219">
        <f>INDEX(InputsB!AL:AL,MATCH($A296,InputsB!$A:$A,0))</f>
        <v>0</v>
      </c>
      <c r="AH296" s="219">
        <f>INDEX(InputsB!AM:AM,MATCH($A296,InputsB!$A:$A,0))</f>
        <v>0</v>
      </c>
      <c r="AI296" s="219">
        <f>INDEX(InputsB!AN:AN,MATCH($A296,InputsB!$A:$A,0))</f>
        <v>0</v>
      </c>
      <c r="AJ296" s="219">
        <f>INDEX(InputsB!AO:AO,MATCH($A296,InputsB!$A:$A,0))</f>
        <v>0</v>
      </c>
      <c r="AK296" s="219">
        <f>INDEX(InputsB!AP:AP,MATCH($A296,InputsB!$A:$A,0))</f>
        <v>0</v>
      </c>
      <c r="AL296" s="219">
        <f>INDEX(InputsB!AQ:AQ,MATCH($A296,InputsB!$A:$A,0))</f>
        <v>0</v>
      </c>
      <c r="AM296" s="219">
        <f>INDEX(InputsB!AR:AR,MATCH($A296,InputsB!$A:$A,0))</f>
        <v>0</v>
      </c>
      <c r="AN296" s="219">
        <f>INDEX(InputsB!AS:AS,MATCH($A296,InputsB!$A:$A,0))</f>
        <v>0</v>
      </c>
      <c r="AO296" s="219">
        <f>INDEX(InputsB!AT:AT,MATCH($A296,InputsB!$A:$A,0))</f>
        <v>0</v>
      </c>
      <c r="AP296" s="219">
        <f>INDEX(InputsB!AU:AU,MATCH($A296,InputsB!$A:$A,0))</f>
        <v>0</v>
      </c>
      <c r="AQ296" s="219">
        <f>INDEX(InputsB!AV:AV,MATCH($A296,InputsB!$A:$A,0))</f>
        <v>0</v>
      </c>
      <c r="AR296" s="219">
        <f>INDEX(InputsB!AW:AW,MATCH($A296,InputsB!$A:$A,0))</f>
        <v>0</v>
      </c>
      <c r="AS296" s="219">
        <f>INDEX(InputsB!AX:AX,MATCH($A296,InputsB!$A:$A,0))</f>
        <v>0</v>
      </c>
      <c r="AT296" s="219">
        <f>INDEX(InputsB!AY:AY,MATCH($A296,InputsB!$A:$A,0))</f>
        <v>0</v>
      </c>
      <c r="AU296" s="54"/>
      <c r="AV296" s="219">
        <f>INDEX(InputsC!$G:$G,MATCH($A296,InputsC!$A:$A,0))</f>
        <v>0</v>
      </c>
      <c r="AW296" s="219">
        <f t="shared" si="72"/>
        <v>0</v>
      </c>
    </row>
    <row r="297" spans="1:49">
      <c r="A297" s="195" t="s">
        <v>694</v>
      </c>
      <c r="B297" s="195" t="str">
        <f>INDEX('Ref1'!$E:$E,MATCH(A297,'Ref1'!$A:$A,0))</f>
        <v>Tower Hamlets</v>
      </c>
      <c r="C297" s="195" t="str">
        <f>INDEX('Ref1'!$F:$F,MATCH($A297,'Ref1'!$A:$A,0))</f>
        <v>E5100</v>
      </c>
      <c r="D297" s="240" t="str">
        <f>INDEX('Ref1'!$G:$G,MATCH($A297,'Ref1'!$A:$A,0))</f>
        <v>NA</v>
      </c>
      <c r="E297" s="225">
        <f>INDEX(InputsD!$D:$D,MATCH($A297,InputsD!$A:$A,0))</f>
        <v>0</v>
      </c>
      <c r="G297" s="167">
        <f>INDEX(InputsA!R:R,MATCH($A297,InputsA!$A:$A,0))*$A$5+$E297*$A$5</f>
        <v>0</v>
      </c>
      <c r="H297" s="167">
        <f>INDEX(InputsA!S:S,MATCH($A297,InputsA!$A:$A,0))*$A$5+$E297*$A$5</f>
        <v>0</v>
      </c>
      <c r="I297" s="167">
        <f>INDEX(InputsA!T:T,MATCH($A297,InputsA!$A:$A,0))*$A$5+$E297*$A$5</f>
        <v>0</v>
      </c>
      <c r="J297" s="167">
        <f>INDEX(InputsA!U:U,MATCH($A297,InputsA!$A:$A,0))*$A$5+$E297*$A$5</f>
        <v>0</v>
      </c>
      <c r="K297" s="167">
        <f>INDEX(InputsA!V:V,MATCH($A297,InputsA!$A:$A,0))*$A$5+$E297*$A$5</f>
        <v>0</v>
      </c>
      <c r="L297" s="167">
        <f>INDEX(InputsA!W:W,MATCH($A297,InputsA!$A:$A,0))*$A$5+$E297*$A$5</f>
        <v>0</v>
      </c>
      <c r="M297" s="167">
        <f>INDEX(InputsA!X:X,MATCH($A297,InputsA!$A:$A,0))*$A$5+$E297*$A$5</f>
        <v>0</v>
      </c>
      <c r="N297" s="171">
        <f t="shared" si="70"/>
        <v>0</v>
      </c>
      <c r="O297" s="167">
        <f t="shared" si="71"/>
        <v>0</v>
      </c>
      <c r="P297" s="167">
        <f t="shared" si="73"/>
        <v>0</v>
      </c>
      <c r="Q297" s="167">
        <f t="shared" si="74"/>
        <v>0</v>
      </c>
      <c r="R297" s="167">
        <f t="shared" si="75"/>
        <v>0</v>
      </c>
      <c r="S297" s="167">
        <f t="shared" si="76"/>
        <v>0</v>
      </c>
      <c r="T297" s="167">
        <f t="shared" si="77"/>
        <v>0</v>
      </c>
      <c r="U297" s="167">
        <f t="shared" si="78"/>
        <v>0</v>
      </c>
      <c r="V297" s="167">
        <f t="shared" si="79"/>
        <v>0</v>
      </c>
      <c r="W297" s="167">
        <f t="shared" si="80"/>
        <v>0</v>
      </c>
      <c r="X297" s="167">
        <f t="shared" si="81"/>
        <v>0</v>
      </c>
      <c r="Y297" s="167">
        <f t="shared" si="82"/>
        <v>0</v>
      </c>
      <c r="Z297" s="167">
        <f t="shared" si="83"/>
        <v>0</v>
      </c>
      <c r="AA297" s="167">
        <f t="shared" si="84"/>
        <v>0</v>
      </c>
      <c r="AB297" s="167">
        <f t="shared" si="85"/>
        <v>0</v>
      </c>
      <c r="AC297" s="167">
        <f t="shared" si="86"/>
        <v>0</v>
      </c>
      <c r="AD297" s="36"/>
      <c r="AE297" s="219">
        <f>INDEX(InputsB!AJ:AJ,MATCH($A297,InputsB!$A:$A,0))</f>
        <v>0</v>
      </c>
      <c r="AF297" s="219">
        <f>INDEX(InputsB!AK:AK,MATCH($A297,InputsB!$A:$A,0))</f>
        <v>0</v>
      </c>
      <c r="AG297" s="219">
        <f>INDEX(InputsB!AL:AL,MATCH($A297,InputsB!$A:$A,0))</f>
        <v>0</v>
      </c>
      <c r="AH297" s="219">
        <f>INDEX(InputsB!AM:AM,MATCH($A297,InputsB!$A:$A,0))</f>
        <v>0</v>
      </c>
      <c r="AI297" s="219">
        <f>INDEX(InputsB!AN:AN,MATCH($A297,InputsB!$A:$A,0))</f>
        <v>0</v>
      </c>
      <c r="AJ297" s="219">
        <f>INDEX(InputsB!AO:AO,MATCH($A297,InputsB!$A:$A,0))</f>
        <v>0</v>
      </c>
      <c r="AK297" s="219">
        <f>INDEX(InputsB!AP:AP,MATCH($A297,InputsB!$A:$A,0))</f>
        <v>0</v>
      </c>
      <c r="AL297" s="219">
        <f>INDEX(InputsB!AQ:AQ,MATCH($A297,InputsB!$A:$A,0))</f>
        <v>0</v>
      </c>
      <c r="AM297" s="219">
        <f>INDEX(InputsB!AR:AR,MATCH($A297,InputsB!$A:$A,0))</f>
        <v>0</v>
      </c>
      <c r="AN297" s="219">
        <f>INDEX(InputsB!AS:AS,MATCH($A297,InputsB!$A:$A,0))</f>
        <v>0</v>
      </c>
      <c r="AO297" s="219">
        <f>INDEX(InputsB!AT:AT,MATCH($A297,InputsB!$A:$A,0))</f>
        <v>0</v>
      </c>
      <c r="AP297" s="219">
        <f>INDEX(InputsB!AU:AU,MATCH($A297,InputsB!$A:$A,0))</f>
        <v>0</v>
      </c>
      <c r="AQ297" s="219">
        <f>INDEX(InputsB!AV:AV,MATCH($A297,InputsB!$A:$A,0))</f>
        <v>0</v>
      </c>
      <c r="AR297" s="219">
        <f>INDEX(InputsB!AW:AW,MATCH($A297,InputsB!$A:$A,0))</f>
        <v>0</v>
      </c>
      <c r="AS297" s="219">
        <f>INDEX(InputsB!AX:AX,MATCH($A297,InputsB!$A:$A,0))</f>
        <v>0</v>
      </c>
      <c r="AT297" s="219">
        <f>INDEX(InputsB!AY:AY,MATCH($A297,InputsB!$A:$A,0))</f>
        <v>0</v>
      </c>
      <c r="AU297" s="54"/>
      <c r="AV297" s="219">
        <f>INDEX(InputsC!$G:$G,MATCH($A297,InputsC!$A:$A,0))</f>
        <v>0</v>
      </c>
      <c r="AW297" s="219">
        <f t="shared" si="72"/>
        <v>0</v>
      </c>
    </row>
    <row r="298" spans="1:49">
      <c r="A298" s="195" t="s">
        <v>696</v>
      </c>
      <c r="B298" s="195" t="str">
        <f>INDEX('Ref1'!$E:$E,MATCH(A298,'Ref1'!$A:$A,0))</f>
        <v>Trafford</v>
      </c>
      <c r="C298" s="195" t="str">
        <f>INDEX('Ref1'!$F:$F,MATCH($A298,'Ref1'!$A:$A,0))</f>
        <v>NA</v>
      </c>
      <c r="D298" s="240" t="str">
        <f>INDEX('Ref1'!$G:$G,MATCH($A298,'Ref1'!$A:$A,0))</f>
        <v>E6348</v>
      </c>
      <c r="E298" s="225">
        <f>INDEX(InputsD!$D:$D,MATCH($A298,InputsD!$A:$A,0))</f>
        <v>0</v>
      </c>
      <c r="G298" s="167">
        <f>INDEX(InputsA!R:R,MATCH($A298,InputsA!$A:$A,0))*$A$5+$E298*$A$5</f>
        <v>0</v>
      </c>
      <c r="H298" s="167">
        <f>INDEX(InputsA!S:S,MATCH($A298,InputsA!$A:$A,0))*$A$5+$E298*$A$5</f>
        <v>0</v>
      </c>
      <c r="I298" s="167">
        <f>INDEX(InputsA!T:T,MATCH($A298,InputsA!$A:$A,0))*$A$5+$E298*$A$5</f>
        <v>0</v>
      </c>
      <c r="J298" s="167">
        <f>INDEX(InputsA!U:U,MATCH($A298,InputsA!$A:$A,0))*$A$5+$E298*$A$5</f>
        <v>0</v>
      </c>
      <c r="K298" s="167">
        <f>INDEX(InputsA!V:V,MATCH($A298,InputsA!$A:$A,0))*$A$5+$E298*$A$5</f>
        <v>0</v>
      </c>
      <c r="L298" s="167">
        <f>INDEX(InputsA!W:W,MATCH($A298,InputsA!$A:$A,0))*$A$5+$E298*$A$5</f>
        <v>0</v>
      </c>
      <c r="M298" s="167">
        <f>INDEX(InputsA!X:X,MATCH($A298,InputsA!$A:$A,0))*$A$5+$E298*$A$5</f>
        <v>0</v>
      </c>
      <c r="N298" s="171">
        <f t="shared" si="70"/>
        <v>0</v>
      </c>
      <c r="O298" s="167">
        <f t="shared" si="71"/>
        <v>0</v>
      </c>
      <c r="P298" s="167">
        <f t="shared" si="73"/>
        <v>0</v>
      </c>
      <c r="Q298" s="167">
        <f t="shared" si="74"/>
        <v>0</v>
      </c>
      <c r="R298" s="167">
        <f t="shared" si="75"/>
        <v>0</v>
      </c>
      <c r="S298" s="167">
        <f t="shared" si="76"/>
        <v>0</v>
      </c>
      <c r="T298" s="167">
        <f t="shared" si="77"/>
        <v>0</v>
      </c>
      <c r="U298" s="167">
        <f t="shared" si="78"/>
        <v>0</v>
      </c>
      <c r="V298" s="167">
        <f t="shared" si="79"/>
        <v>0</v>
      </c>
      <c r="W298" s="167">
        <f t="shared" si="80"/>
        <v>0</v>
      </c>
      <c r="X298" s="167">
        <f t="shared" si="81"/>
        <v>0</v>
      </c>
      <c r="Y298" s="167">
        <f t="shared" si="82"/>
        <v>0</v>
      </c>
      <c r="Z298" s="167">
        <f t="shared" si="83"/>
        <v>0</v>
      </c>
      <c r="AA298" s="167">
        <f t="shared" si="84"/>
        <v>0</v>
      </c>
      <c r="AB298" s="167">
        <f t="shared" si="85"/>
        <v>0</v>
      </c>
      <c r="AC298" s="167">
        <f t="shared" si="86"/>
        <v>0</v>
      </c>
      <c r="AD298" s="36"/>
      <c r="AE298" s="219">
        <f>INDEX(InputsB!AJ:AJ,MATCH($A298,InputsB!$A:$A,0))</f>
        <v>0</v>
      </c>
      <c r="AF298" s="219">
        <f>INDEX(InputsB!AK:AK,MATCH($A298,InputsB!$A:$A,0))</f>
        <v>0</v>
      </c>
      <c r="AG298" s="219">
        <f>INDEX(InputsB!AL:AL,MATCH($A298,InputsB!$A:$A,0))</f>
        <v>0</v>
      </c>
      <c r="AH298" s="219">
        <f>INDEX(InputsB!AM:AM,MATCH($A298,InputsB!$A:$A,0))</f>
        <v>0</v>
      </c>
      <c r="AI298" s="219">
        <f>INDEX(InputsB!AN:AN,MATCH($A298,InputsB!$A:$A,0))</f>
        <v>0</v>
      </c>
      <c r="AJ298" s="219">
        <f>INDEX(InputsB!AO:AO,MATCH($A298,InputsB!$A:$A,0))</f>
        <v>0</v>
      </c>
      <c r="AK298" s="219">
        <f>INDEX(InputsB!AP:AP,MATCH($A298,InputsB!$A:$A,0))</f>
        <v>0</v>
      </c>
      <c r="AL298" s="219">
        <f>INDEX(InputsB!AQ:AQ,MATCH($A298,InputsB!$A:$A,0))</f>
        <v>0</v>
      </c>
      <c r="AM298" s="219">
        <f>INDEX(InputsB!AR:AR,MATCH($A298,InputsB!$A:$A,0))</f>
        <v>0</v>
      </c>
      <c r="AN298" s="219">
        <f>INDEX(InputsB!AS:AS,MATCH($A298,InputsB!$A:$A,0))</f>
        <v>0</v>
      </c>
      <c r="AO298" s="219">
        <f>INDEX(InputsB!AT:AT,MATCH($A298,InputsB!$A:$A,0))</f>
        <v>0</v>
      </c>
      <c r="AP298" s="219">
        <f>INDEX(InputsB!AU:AU,MATCH($A298,InputsB!$A:$A,0))</f>
        <v>0</v>
      </c>
      <c r="AQ298" s="219">
        <f>INDEX(InputsB!AV:AV,MATCH($A298,InputsB!$A:$A,0))</f>
        <v>0</v>
      </c>
      <c r="AR298" s="219">
        <f>INDEX(InputsB!AW:AW,MATCH($A298,InputsB!$A:$A,0))</f>
        <v>0</v>
      </c>
      <c r="AS298" s="219">
        <f>INDEX(InputsB!AX:AX,MATCH($A298,InputsB!$A:$A,0))</f>
        <v>0</v>
      </c>
      <c r="AT298" s="219">
        <f>INDEX(InputsB!AY:AY,MATCH($A298,InputsB!$A:$A,0))</f>
        <v>0</v>
      </c>
      <c r="AU298" s="54"/>
      <c r="AV298" s="219">
        <f>INDEX(InputsC!$G:$G,MATCH($A298,InputsC!$A:$A,0))</f>
        <v>0</v>
      </c>
      <c r="AW298" s="219">
        <f t="shared" si="72"/>
        <v>0</v>
      </c>
    </row>
    <row r="299" spans="1:49">
      <c r="A299" s="195" t="s">
        <v>698</v>
      </c>
      <c r="B299" s="195" t="str">
        <f>INDEX('Ref1'!$E:$E,MATCH(A299,'Ref1'!$A:$A,0))</f>
        <v>Tunbridge Wells</v>
      </c>
      <c r="C299" s="195" t="str">
        <f>INDEX('Ref1'!$F:$F,MATCH($A299,'Ref1'!$A:$A,0))</f>
        <v>E2221</v>
      </c>
      <c r="D299" s="240" t="str">
        <f>INDEX('Ref1'!$G:$G,MATCH($A299,'Ref1'!$A:$A,0))</f>
        <v>E6122</v>
      </c>
      <c r="E299" s="225">
        <f>INDEX(InputsD!$D:$D,MATCH($A299,InputsD!$A:$A,0))</f>
        <v>0</v>
      </c>
      <c r="G299" s="167">
        <f>INDEX(InputsA!R:R,MATCH($A299,InputsA!$A:$A,0))*$A$5+$E299*$A$5</f>
        <v>0</v>
      </c>
      <c r="H299" s="167">
        <f>INDEX(InputsA!S:S,MATCH($A299,InputsA!$A:$A,0))*$A$5+$E299*$A$5</f>
        <v>0</v>
      </c>
      <c r="I299" s="167">
        <f>INDEX(InputsA!T:T,MATCH($A299,InputsA!$A:$A,0))*$A$5+$E299*$A$5</f>
        <v>0</v>
      </c>
      <c r="J299" s="167">
        <f>INDEX(InputsA!U:U,MATCH($A299,InputsA!$A:$A,0))*$A$5+$E299*$A$5</f>
        <v>0</v>
      </c>
      <c r="K299" s="167">
        <f>INDEX(InputsA!V:V,MATCH($A299,InputsA!$A:$A,0))*$A$5+$E299*$A$5</f>
        <v>0</v>
      </c>
      <c r="L299" s="167">
        <f>INDEX(InputsA!W:W,MATCH($A299,InputsA!$A:$A,0))*$A$5+$E299*$A$5</f>
        <v>0</v>
      </c>
      <c r="M299" s="167">
        <f>INDEX(InputsA!X:X,MATCH($A299,InputsA!$A:$A,0))*$A$5+$E299*$A$5</f>
        <v>0</v>
      </c>
      <c r="N299" s="171">
        <f t="shared" si="70"/>
        <v>0</v>
      </c>
      <c r="O299" s="167">
        <f t="shared" si="71"/>
        <v>0</v>
      </c>
      <c r="P299" s="167">
        <f t="shared" si="73"/>
        <v>0</v>
      </c>
      <c r="Q299" s="167">
        <f t="shared" si="74"/>
        <v>0</v>
      </c>
      <c r="R299" s="167">
        <f t="shared" si="75"/>
        <v>0</v>
      </c>
      <c r="S299" s="167">
        <f t="shared" si="76"/>
        <v>0</v>
      </c>
      <c r="T299" s="167">
        <f t="shared" si="77"/>
        <v>0</v>
      </c>
      <c r="U299" s="167">
        <f t="shared" si="78"/>
        <v>0</v>
      </c>
      <c r="V299" s="167">
        <f t="shared" si="79"/>
        <v>0</v>
      </c>
      <c r="W299" s="167">
        <f t="shared" si="80"/>
        <v>0</v>
      </c>
      <c r="X299" s="167">
        <f t="shared" si="81"/>
        <v>0</v>
      </c>
      <c r="Y299" s="167">
        <f t="shared" si="82"/>
        <v>0</v>
      </c>
      <c r="Z299" s="167">
        <f t="shared" si="83"/>
        <v>0</v>
      </c>
      <c r="AA299" s="167">
        <f t="shared" si="84"/>
        <v>0</v>
      </c>
      <c r="AB299" s="167">
        <f t="shared" si="85"/>
        <v>0</v>
      </c>
      <c r="AC299" s="167">
        <f t="shared" si="86"/>
        <v>0</v>
      </c>
      <c r="AD299" s="36"/>
      <c r="AE299" s="219">
        <f>INDEX(InputsB!AJ:AJ,MATCH($A299,InputsB!$A:$A,0))</f>
        <v>0</v>
      </c>
      <c r="AF299" s="219">
        <f>INDEX(InputsB!AK:AK,MATCH($A299,InputsB!$A:$A,0))</f>
        <v>0</v>
      </c>
      <c r="AG299" s="219">
        <f>INDEX(InputsB!AL:AL,MATCH($A299,InputsB!$A:$A,0))</f>
        <v>0</v>
      </c>
      <c r="AH299" s="219">
        <f>INDEX(InputsB!AM:AM,MATCH($A299,InputsB!$A:$A,0))</f>
        <v>0</v>
      </c>
      <c r="AI299" s="219">
        <f>INDEX(InputsB!AN:AN,MATCH($A299,InputsB!$A:$A,0))</f>
        <v>0</v>
      </c>
      <c r="AJ299" s="219">
        <f>INDEX(InputsB!AO:AO,MATCH($A299,InputsB!$A:$A,0))</f>
        <v>0</v>
      </c>
      <c r="AK299" s="219">
        <f>INDEX(InputsB!AP:AP,MATCH($A299,InputsB!$A:$A,0))</f>
        <v>0</v>
      </c>
      <c r="AL299" s="219">
        <f>INDEX(InputsB!AQ:AQ,MATCH($A299,InputsB!$A:$A,0))</f>
        <v>0</v>
      </c>
      <c r="AM299" s="219">
        <f>INDEX(InputsB!AR:AR,MATCH($A299,InputsB!$A:$A,0))</f>
        <v>0</v>
      </c>
      <c r="AN299" s="219">
        <f>INDEX(InputsB!AS:AS,MATCH($A299,InputsB!$A:$A,0))</f>
        <v>0</v>
      </c>
      <c r="AO299" s="219">
        <f>INDEX(InputsB!AT:AT,MATCH($A299,InputsB!$A:$A,0))</f>
        <v>0</v>
      </c>
      <c r="AP299" s="219">
        <f>INDEX(InputsB!AU:AU,MATCH($A299,InputsB!$A:$A,0))</f>
        <v>0</v>
      </c>
      <c r="AQ299" s="219">
        <f>INDEX(InputsB!AV:AV,MATCH($A299,InputsB!$A:$A,0))</f>
        <v>0</v>
      </c>
      <c r="AR299" s="219">
        <f>INDEX(InputsB!AW:AW,MATCH($A299,InputsB!$A:$A,0))</f>
        <v>0</v>
      </c>
      <c r="AS299" s="219">
        <f>INDEX(InputsB!AX:AX,MATCH($A299,InputsB!$A:$A,0))</f>
        <v>0</v>
      </c>
      <c r="AT299" s="219">
        <f>INDEX(InputsB!AY:AY,MATCH($A299,InputsB!$A:$A,0))</f>
        <v>0</v>
      </c>
      <c r="AU299" s="54"/>
      <c r="AV299" s="219">
        <f>INDEX(InputsC!$G:$G,MATCH($A299,InputsC!$A:$A,0))</f>
        <v>0</v>
      </c>
      <c r="AW299" s="219">
        <f t="shared" si="72"/>
        <v>0</v>
      </c>
    </row>
    <row r="300" spans="1:49">
      <c r="A300" s="195" t="s">
        <v>702</v>
      </c>
      <c r="B300" s="195" t="str">
        <f>INDEX('Ref1'!$E:$E,MATCH(A300,'Ref1'!$A:$A,0))</f>
        <v>Uttlesford</v>
      </c>
      <c r="C300" s="195" t="str">
        <f>INDEX('Ref1'!$F:$F,MATCH($A300,'Ref1'!$A:$A,0))</f>
        <v>E1521</v>
      </c>
      <c r="D300" s="240" t="str">
        <f>INDEX('Ref1'!$G:$G,MATCH($A300,'Ref1'!$A:$A,0))</f>
        <v>E6115</v>
      </c>
      <c r="E300" s="225">
        <f>INDEX(InputsD!$D:$D,MATCH($A300,InputsD!$A:$A,0))</f>
        <v>0</v>
      </c>
      <c r="G300" s="167">
        <f>INDEX(InputsA!R:R,MATCH($A300,InputsA!$A:$A,0))*$A$5+$E300*$A$5</f>
        <v>0</v>
      </c>
      <c r="H300" s="167">
        <f>INDEX(InputsA!S:S,MATCH($A300,InputsA!$A:$A,0))*$A$5+$E300*$A$5</f>
        <v>0</v>
      </c>
      <c r="I300" s="167">
        <f>INDEX(InputsA!T:T,MATCH($A300,InputsA!$A:$A,0))*$A$5+$E300*$A$5</f>
        <v>0</v>
      </c>
      <c r="J300" s="167">
        <f>INDEX(InputsA!U:U,MATCH($A300,InputsA!$A:$A,0))*$A$5+$E300*$A$5</f>
        <v>0</v>
      </c>
      <c r="K300" s="167">
        <f>INDEX(InputsA!V:V,MATCH($A300,InputsA!$A:$A,0))*$A$5+$E300*$A$5</f>
        <v>0</v>
      </c>
      <c r="L300" s="167">
        <f>INDEX(InputsA!W:W,MATCH($A300,InputsA!$A:$A,0))*$A$5+$E300*$A$5</f>
        <v>0</v>
      </c>
      <c r="M300" s="167">
        <f>INDEX(InputsA!X:X,MATCH($A300,InputsA!$A:$A,0))*$A$5+$E300*$A$5</f>
        <v>0</v>
      </c>
      <c r="N300" s="171">
        <f t="shared" si="70"/>
        <v>0</v>
      </c>
      <c r="O300" s="167">
        <f t="shared" si="71"/>
        <v>0</v>
      </c>
      <c r="P300" s="167">
        <f t="shared" si="73"/>
        <v>0</v>
      </c>
      <c r="Q300" s="167">
        <f t="shared" si="74"/>
        <v>0</v>
      </c>
      <c r="R300" s="167">
        <f t="shared" si="75"/>
        <v>0</v>
      </c>
      <c r="S300" s="167">
        <f t="shared" si="76"/>
        <v>0</v>
      </c>
      <c r="T300" s="167">
        <f t="shared" si="77"/>
        <v>0</v>
      </c>
      <c r="U300" s="167">
        <f t="shared" si="78"/>
        <v>0</v>
      </c>
      <c r="V300" s="167">
        <f t="shared" si="79"/>
        <v>0</v>
      </c>
      <c r="W300" s="167">
        <f t="shared" si="80"/>
        <v>0</v>
      </c>
      <c r="X300" s="167">
        <f t="shared" si="81"/>
        <v>0</v>
      </c>
      <c r="Y300" s="167">
        <f t="shared" si="82"/>
        <v>0</v>
      </c>
      <c r="Z300" s="167">
        <f t="shared" si="83"/>
        <v>0</v>
      </c>
      <c r="AA300" s="167">
        <f t="shared" si="84"/>
        <v>0</v>
      </c>
      <c r="AB300" s="167">
        <f t="shared" si="85"/>
        <v>0</v>
      </c>
      <c r="AC300" s="167">
        <f t="shared" si="86"/>
        <v>0</v>
      </c>
      <c r="AD300" s="36"/>
      <c r="AE300" s="219">
        <f>INDEX(InputsB!AJ:AJ,MATCH($A300,InputsB!$A:$A,0))</f>
        <v>0</v>
      </c>
      <c r="AF300" s="219">
        <f>INDEX(InputsB!AK:AK,MATCH($A300,InputsB!$A:$A,0))</f>
        <v>0</v>
      </c>
      <c r="AG300" s="219">
        <f>INDEX(InputsB!AL:AL,MATCH($A300,InputsB!$A:$A,0))</f>
        <v>0</v>
      </c>
      <c r="AH300" s="219">
        <f>INDEX(InputsB!AM:AM,MATCH($A300,InputsB!$A:$A,0))</f>
        <v>0</v>
      </c>
      <c r="AI300" s="219">
        <f>INDEX(InputsB!AN:AN,MATCH($A300,InputsB!$A:$A,0))</f>
        <v>0</v>
      </c>
      <c r="AJ300" s="219">
        <f>INDEX(InputsB!AO:AO,MATCH($A300,InputsB!$A:$A,0))</f>
        <v>0</v>
      </c>
      <c r="AK300" s="219">
        <f>INDEX(InputsB!AP:AP,MATCH($A300,InputsB!$A:$A,0))</f>
        <v>0</v>
      </c>
      <c r="AL300" s="219">
        <f>INDEX(InputsB!AQ:AQ,MATCH($A300,InputsB!$A:$A,0))</f>
        <v>0</v>
      </c>
      <c r="AM300" s="219">
        <f>INDEX(InputsB!AR:AR,MATCH($A300,InputsB!$A:$A,0))</f>
        <v>0</v>
      </c>
      <c r="AN300" s="219">
        <f>INDEX(InputsB!AS:AS,MATCH($A300,InputsB!$A:$A,0))</f>
        <v>0</v>
      </c>
      <c r="AO300" s="219">
        <f>INDEX(InputsB!AT:AT,MATCH($A300,InputsB!$A:$A,0))</f>
        <v>0</v>
      </c>
      <c r="AP300" s="219">
        <f>INDEX(InputsB!AU:AU,MATCH($A300,InputsB!$A:$A,0))</f>
        <v>0</v>
      </c>
      <c r="AQ300" s="219">
        <f>INDEX(InputsB!AV:AV,MATCH($A300,InputsB!$A:$A,0))</f>
        <v>0</v>
      </c>
      <c r="AR300" s="219">
        <f>INDEX(InputsB!AW:AW,MATCH($A300,InputsB!$A:$A,0))</f>
        <v>0</v>
      </c>
      <c r="AS300" s="219">
        <f>INDEX(InputsB!AX:AX,MATCH($A300,InputsB!$A:$A,0))</f>
        <v>0</v>
      </c>
      <c r="AT300" s="219">
        <f>INDEX(InputsB!AY:AY,MATCH($A300,InputsB!$A:$A,0))</f>
        <v>0</v>
      </c>
      <c r="AU300" s="54"/>
      <c r="AV300" s="219">
        <f>INDEX(InputsC!$G:$G,MATCH($A300,InputsC!$A:$A,0))</f>
        <v>0</v>
      </c>
      <c r="AW300" s="219">
        <f t="shared" si="72"/>
        <v>0</v>
      </c>
    </row>
    <row r="301" spans="1:49">
      <c r="A301" s="195" t="s">
        <v>704</v>
      </c>
      <c r="B301" s="195" t="str">
        <f>INDEX('Ref1'!$E:$E,MATCH(A301,'Ref1'!$A:$A,0))</f>
        <v>Vale of White Horse</v>
      </c>
      <c r="C301" s="195" t="str">
        <f>INDEX('Ref1'!$F:$F,MATCH($A301,'Ref1'!$A:$A,0))</f>
        <v>E3120</v>
      </c>
      <c r="D301" s="240" t="str">
        <f>INDEX('Ref1'!$G:$G,MATCH($A301,'Ref1'!$A:$A,0))</f>
        <v>NA</v>
      </c>
      <c r="E301" s="225">
        <f>INDEX(InputsD!$D:$D,MATCH($A301,InputsD!$A:$A,0))</f>
        <v>0</v>
      </c>
      <c r="G301" s="167">
        <f>INDEX(InputsA!R:R,MATCH($A301,InputsA!$A:$A,0))*$A$5+$E301*$A$5</f>
        <v>0</v>
      </c>
      <c r="H301" s="167">
        <f>INDEX(InputsA!S:S,MATCH($A301,InputsA!$A:$A,0))*$A$5+$E301*$A$5</f>
        <v>0</v>
      </c>
      <c r="I301" s="167">
        <f>INDEX(InputsA!T:T,MATCH($A301,InputsA!$A:$A,0))*$A$5+$E301*$A$5</f>
        <v>0</v>
      </c>
      <c r="J301" s="167">
        <f>INDEX(InputsA!U:U,MATCH($A301,InputsA!$A:$A,0))*$A$5+$E301*$A$5</f>
        <v>0</v>
      </c>
      <c r="K301" s="167">
        <f>INDEX(InputsA!V:V,MATCH($A301,InputsA!$A:$A,0))*$A$5+$E301*$A$5</f>
        <v>0</v>
      </c>
      <c r="L301" s="167">
        <f>INDEX(InputsA!W:W,MATCH($A301,InputsA!$A:$A,0))*$A$5+$E301*$A$5</f>
        <v>0</v>
      </c>
      <c r="M301" s="167">
        <f>INDEX(InputsA!X:X,MATCH($A301,InputsA!$A:$A,0))*$A$5+$E301*$A$5</f>
        <v>0</v>
      </c>
      <c r="N301" s="171">
        <f t="shared" si="70"/>
        <v>0</v>
      </c>
      <c r="O301" s="167">
        <f t="shared" si="71"/>
        <v>0</v>
      </c>
      <c r="P301" s="167">
        <f t="shared" si="73"/>
        <v>0</v>
      </c>
      <c r="Q301" s="167">
        <f t="shared" si="74"/>
        <v>0</v>
      </c>
      <c r="R301" s="167">
        <f t="shared" si="75"/>
        <v>0</v>
      </c>
      <c r="S301" s="167">
        <f t="shared" si="76"/>
        <v>0</v>
      </c>
      <c r="T301" s="167">
        <f t="shared" si="77"/>
        <v>0</v>
      </c>
      <c r="U301" s="167">
        <f t="shared" si="78"/>
        <v>0</v>
      </c>
      <c r="V301" s="167">
        <f t="shared" si="79"/>
        <v>0</v>
      </c>
      <c r="W301" s="167">
        <f t="shared" si="80"/>
        <v>0</v>
      </c>
      <c r="X301" s="167">
        <f t="shared" si="81"/>
        <v>0</v>
      </c>
      <c r="Y301" s="167">
        <f t="shared" si="82"/>
        <v>0</v>
      </c>
      <c r="Z301" s="167">
        <f t="shared" si="83"/>
        <v>0</v>
      </c>
      <c r="AA301" s="167">
        <f t="shared" si="84"/>
        <v>0</v>
      </c>
      <c r="AB301" s="167">
        <f t="shared" si="85"/>
        <v>0</v>
      </c>
      <c r="AC301" s="167">
        <f t="shared" si="86"/>
        <v>0</v>
      </c>
      <c r="AD301" s="36"/>
      <c r="AE301" s="219">
        <f>INDEX(InputsB!AJ:AJ,MATCH($A301,InputsB!$A:$A,0))</f>
        <v>0</v>
      </c>
      <c r="AF301" s="219">
        <f>INDEX(InputsB!AK:AK,MATCH($A301,InputsB!$A:$A,0))</f>
        <v>0</v>
      </c>
      <c r="AG301" s="219">
        <f>INDEX(InputsB!AL:AL,MATCH($A301,InputsB!$A:$A,0))</f>
        <v>0</v>
      </c>
      <c r="AH301" s="219">
        <f>INDEX(InputsB!AM:AM,MATCH($A301,InputsB!$A:$A,0))</f>
        <v>0</v>
      </c>
      <c r="AI301" s="219">
        <f>INDEX(InputsB!AN:AN,MATCH($A301,InputsB!$A:$A,0))</f>
        <v>0</v>
      </c>
      <c r="AJ301" s="219">
        <f>INDEX(InputsB!AO:AO,MATCH($A301,InputsB!$A:$A,0))</f>
        <v>0</v>
      </c>
      <c r="AK301" s="219">
        <f>INDEX(InputsB!AP:AP,MATCH($A301,InputsB!$A:$A,0))</f>
        <v>0</v>
      </c>
      <c r="AL301" s="219">
        <f>INDEX(InputsB!AQ:AQ,MATCH($A301,InputsB!$A:$A,0))</f>
        <v>0</v>
      </c>
      <c r="AM301" s="219">
        <f>INDEX(InputsB!AR:AR,MATCH($A301,InputsB!$A:$A,0))</f>
        <v>0</v>
      </c>
      <c r="AN301" s="219">
        <f>INDEX(InputsB!AS:AS,MATCH($A301,InputsB!$A:$A,0))</f>
        <v>0</v>
      </c>
      <c r="AO301" s="219">
        <f>INDEX(InputsB!AT:AT,MATCH($A301,InputsB!$A:$A,0))</f>
        <v>0</v>
      </c>
      <c r="AP301" s="219">
        <f>INDEX(InputsB!AU:AU,MATCH($A301,InputsB!$A:$A,0))</f>
        <v>0</v>
      </c>
      <c r="AQ301" s="219">
        <f>INDEX(InputsB!AV:AV,MATCH($A301,InputsB!$A:$A,0))</f>
        <v>0</v>
      </c>
      <c r="AR301" s="219">
        <f>INDEX(InputsB!AW:AW,MATCH($A301,InputsB!$A:$A,0))</f>
        <v>0</v>
      </c>
      <c r="AS301" s="219">
        <f>INDEX(InputsB!AX:AX,MATCH($A301,InputsB!$A:$A,0))</f>
        <v>0</v>
      </c>
      <c r="AT301" s="219">
        <f>INDEX(InputsB!AY:AY,MATCH($A301,InputsB!$A:$A,0))</f>
        <v>0</v>
      </c>
      <c r="AU301" s="54"/>
      <c r="AV301" s="219">
        <f>INDEX(InputsC!$G:$G,MATCH($A301,InputsC!$A:$A,0))</f>
        <v>0</v>
      </c>
      <c r="AW301" s="219">
        <f t="shared" si="72"/>
        <v>0</v>
      </c>
    </row>
    <row r="302" spans="1:49">
      <c r="A302" s="195" t="s">
        <v>706</v>
      </c>
      <c r="B302" s="195" t="str">
        <f>INDEX('Ref1'!$E:$E,MATCH(A302,'Ref1'!$A:$A,0))</f>
        <v>Wakefield</v>
      </c>
      <c r="C302" s="195" t="str">
        <f>INDEX('Ref1'!$F:$F,MATCH($A302,'Ref1'!$A:$A,0))</f>
        <v>NA</v>
      </c>
      <c r="D302" s="240" t="str">
        <f>INDEX('Ref1'!$G:$G,MATCH($A302,'Ref1'!$A:$A,0))</f>
        <v>E6147</v>
      </c>
      <c r="E302" s="225">
        <f>INDEX(InputsD!$D:$D,MATCH($A302,InputsD!$A:$A,0))</f>
        <v>0</v>
      </c>
      <c r="G302" s="167">
        <f>INDEX(InputsA!R:R,MATCH($A302,InputsA!$A:$A,0))*$A$5+$E302*$A$5</f>
        <v>0</v>
      </c>
      <c r="H302" s="167">
        <f>INDEX(InputsA!S:S,MATCH($A302,InputsA!$A:$A,0))*$A$5+$E302*$A$5</f>
        <v>0</v>
      </c>
      <c r="I302" s="167">
        <f>INDEX(InputsA!T:T,MATCH($A302,InputsA!$A:$A,0))*$A$5+$E302*$A$5</f>
        <v>0</v>
      </c>
      <c r="J302" s="167">
        <f>INDEX(InputsA!U:U,MATCH($A302,InputsA!$A:$A,0))*$A$5+$E302*$A$5</f>
        <v>0</v>
      </c>
      <c r="K302" s="167">
        <f>INDEX(InputsA!V:V,MATCH($A302,InputsA!$A:$A,0))*$A$5+$E302*$A$5</f>
        <v>0</v>
      </c>
      <c r="L302" s="167">
        <f>INDEX(InputsA!W:W,MATCH($A302,InputsA!$A:$A,0))*$A$5+$E302*$A$5</f>
        <v>0</v>
      </c>
      <c r="M302" s="167">
        <f>INDEX(InputsA!X:X,MATCH($A302,InputsA!$A:$A,0))*$A$5+$E302*$A$5</f>
        <v>0</v>
      </c>
      <c r="N302" s="171">
        <f t="shared" si="70"/>
        <v>0</v>
      </c>
      <c r="O302" s="167">
        <f t="shared" si="71"/>
        <v>0</v>
      </c>
      <c r="P302" s="167">
        <f t="shared" si="73"/>
        <v>0</v>
      </c>
      <c r="Q302" s="167">
        <f t="shared" si="74"/>
        <v>0</v>
      </c>
      <c r="R302" s="167">
        <f t="shared" si="75"/>
        <v>0</v>
      </c>
      <c r="S302" s="167">
        <f t="shared" si="76"/>
        <v>0</v>
      </c>
      <c r="T302" s="167">
        <f t="shared" si="77"/>
        <v>0</v>
      </c>
      <c r="U302" s="167">
        <f t="shared" si="78"/>
        <v>0</v>
      </c>
      <c r="V302" s="167">
        <f t="shared" si="79"/>
        <v>0</v>
      </c>
      <c r="W302" s="167">
        <f t="shared" si="80"/>
        <v>0</v>
      </c>
      <c r="X302" s="167">
        <f t="shared" si="81"/>
        <v>0</v>
      </c>
      <c r="Y302" s="167">
        <f t="shared" si="82"/>
        <v>0</v>
      </c>
      <c r="Z302" s="167">
        <f t="shared" si="83"/>
        <v>0</v>
      </c>
      <c r="AA302" s="167">
        <f t="shared" si="84"/>
        <v>0</v>
      </c>
      <c r="AB302" s="167">
        <f t="shared" si="85"/>
        <v>0</v>
      </c>
      <c r="AC302" s="167">
        <f t="shared" si="86"/>
        <v>0</v>
      </c>
      <c r="AD302" s="36"/>
      <c r="AE302" s="219">
        <f>INDEX(InputsB!AJ:AJ,MATCH($A302,InputsB!$A:$A,0))</f>
        <v>0</v>
      </c>
      <c r="AF302" s="219">
        <f>INDEX(InputsB!AK:AK,MATCH($A302,InputsB!$A:$A,0))</f>
        <v>0</v>
      </c>
      <c r="AG302" s="219">
        <f>INDEX(InputsB!AL:AL,MATCH($A302,InputsB!$A:$A,0))</f>
        <v>0</v>
      </c>
      <c r="AH302" s="219">
        <f>INDEX(InputsB!AM:AM,MATCH($A302,InputsB!$A:$A,0))</f>
        <v>0</v>
      </c>
      <c r="AI302" s="219">
        <f>INDEX(InputsB!AN:AN,MATCH($A302,InputsB!$A:$A,0))</f>
        <v>0</v>
      </c>
      <c r="AJ302" s="219">
        <f>INDEX(InputsB!AO:AO,MATCH($A302,InputsB!$A:$A,0))</f>
        <v>0</v>
      </c>
      <c r="AK302" s="219">
        <f>INDEX(InputsB!AP:AP,MATCH($A302,InputsB!$A:$A,0))</f>
        <v>0</v>
      </c>
      <c r="AL302" s="219">
        <f>INDEX(InputsB!AQ:AQ,MATCH($A302,InputsB!$A:$A,0))</f>
        <v>0</v>
      </c>
      <c r="AM302" s="219">
        <f>INDEX(InputsB!AR:AR,MATCH($A302,InputsB!$A:$A,0))</f>
        <v>0</v>
      </c>
      <c r="AN302" s="219">
        <f>INDEX(InputsB!AS:AS,MATCH($A302,InputsB!$A:$A,0))</f>
        <v>0</v>
      </c>
      <c r="AO302" s="219">
        <f>INDEX(InputsB!AT:AT,MATCH($A302,InputsB!$A:$A,0))</f>
        <v>0</v>
      </c>
      <c r="AP302" s="219">
        <f>INDEX(InputsB!AU:AU,MATCH($A302,InputsB!$A:$A,0))</f>
        <v>0</v>
      </c>
      <c r="AQ302" s="219">
        <f>INDEX(InputsB!AV:AV,MATCH($A302,InputsB!$A:$A,0))</f>
        <v>0</v>
      </c>
      <c r="AR302" s="219">
        <f>INDEX(InputsB!AW:AW,MATCH($A302,InputsB!$A:$A,0))</f>
        <v>0</v>
      </c>
      <c r="AS302" s="219">
        <f>INDEX(InputsB!AX:AX,MATCH($A302,InputsB!$A:$A,0))</f>
        <v>0</v>
      </c>
      <c r="AT302" s="219">
        <f>INDEX(InputsB!AY:AY,MATCH($A302,InputsB!$A:$A,0))</f>
        <v>0</v>
      </c>
      <c r="AU302" s="54"/>
      <c r="AV302" s="219">
        <f>INDEX(InputsC!$G:$G,MATCH($A302,InputsC!$A:$A,0))</f>
        <v>0</v>
      </c>
      <c r="AW302" s="219">
        <f t="shared" si="72"/>
        <v>0</v>
      </c>
    </row>
    <row r="303" spans="1:49">
      <c r="A303" s="195" t="s">
        <v>708</v>
      </c>
      <c r="B303" s="195" t="str">
        <f>INDEX('Ref1'!$E:$E,MATCH(A303,'Ref1'!$A:$A,0))</f>
        <v>Walsall</v>
      </c>
      <c r="C303" s="195" t="str">
        <f>INDEX('Ref1'!$F:$F,MATCH($A303,'Ref1'!$A:$A,0))</f>
        <v>NA</v>
      </c>
      <c r="D303" s="240" t="str">
        <f>INDEX('Ref1'!$G:$G,MATCH($A303,'Ref1'!$A:$A,0))</f>
        <v>E6146</v>
      </c>
      <c r="E303" s="225">
        <f>INDEX(InputsD!$D:$D,MATCH($A303,InputsD!$A:$A,0))</f>
        <v>0</v>
      </c>
      <c r="G303" s="167">
        <f>INDEX(InputsA!R:R,MATCH($A303,InputsA!$A:$A,0))*$A$5+$E303*$A$5</f>
        <v>0</v>
      </c>
      <c r="H303" s="167">
        <f>INDEX(InputsA!S:S,MATCH($A303,InputsA!$A:$A,0))*$A$5+$E303*$A$5</f>
        <v>0</v>
      </c>
      <c r="I303" s="167">
        <f>INDEX(InputsA!T:T,MATCH($A303,InputsA!$A:$A,0))*$A$5+$E303*$A$5</f>
        <v>0</v>
      </c>
      <c r="J303" s="167">
        <f>INDEX(InputsA!U:U,MATCH($A303,InputsA!$A:$A,0))*$A$5+$E303*$A$5</f>
        <v>0</v>
      </c>
      <c r="K303" s="167">
        <f>INDEX(InputsA!V:V,MATCH($A303,InputsA!$A:$A,0))*$A$5+$E303*$A$5</f>
        <v>0</v>
      </c>
      <c r="L303" s="167">
        <f>INDEX(InputsA!W:W,MATCH($A303,InputsA!$A:$A,0))*$A$5+$E303*$A$5</f>
        <v>0</v>
      </c>
      <c r="M303" s="167">
        <f>INDEX(InputsA!X:X,MATCH($A303,InputsA!$A:$A,0))*$A$5+$E303*$A$5</f>
        <v>0</v>
      </c>
      <c r="N303" s="171">
        <f t="shared" si="70"/>
        <v>0</v>
      </c>
      <c r="O303" s="167">
        <f t="shared" si="71"/>
        <v>0</v>
      </c>
      <c r="P303" s="167">
        <f t="shared" si="73"/>
        <v>0</v>
      </c>
      <c r="Q303" s="167">
        <f t="shared" si="74"/>
        <v>0</v>
      </c>
      <c r="R303" s="167">
        <f t="shared" si="75"/>
        <v>0</v>
      </c>
      <c r="S303" s="167">
        <f t="shared" si="76"/>
        <v>0</v>
      </c>
      <c r="T303" s="167">
        <f t="shared" si="77"/>
        <v>0</v>
      </c>
      <c r="U303" s="167">
        <f t="shared" si="78"/>
        <v>0</v>
      </c>
      <c r="V303" s="167">
        <f t="shared" si="79"/>
        <v>0</v>
      </c>
      <c r="W303" s="167">
        <f t="shared" si="80"/>
        <v>0</v>
      </c>
      <c r="X303" s="167">
        <f t="shared" si="81"/>
        <v>0</v>
      </c>
      <c r="Y303" s="167">
        <f t="shared" si="82"/>
        <v>0</v>
      </c>
      <c r="Z303" s="167">
        <f t="shared" si="83"/>
        <v>0</v>
      </c>
      <c r="AA303" s="167">
        <f t="shared" si="84"/>
        <v>0</v>
      </c>
      <c r="AB303" s="167">
        <f t="shared" si="85"/>
        <v>0</v>
      </c>
      <c r="AC303" s="167">
        <f t="shared" si="86"/>
        <v>0</v>
      </c>
      <c r="AD303" s="36"/>
      <c r="AE303" s="219">
        <f>INDEX(InputsB!AJ:AJ,MATCH($A303,InputsB!$A:$A,0))</f>
        <v>0</v>
      </c>
      <c r="AF303" s="219">
        <f>INDEX(InputsB!AK:AK,MATCH($A303,InputsB!$A:$A,0))</f>
        <v>0</v>
      </c>
      <c r="AG303" s="219">
        <f>INDEX(InputsB!AL:AL,MATCH($A303,InputsB!$A:$A,0))</f>
        <v>0</v>
      </c>
      <c r="AH303" s="219">
        <f>INDEX(InputsB!AM:AM,MATCH($A303,InputsB!$A:$A,0))</f>
        <v>0</v>
      </c>
      <c r="AI303" s="219">
        <f>INDEX(InputsB!AN:AN,MATCH($A303,InputsB!$A:$A,0))</f>
        <v>0</v>
      </c>
      <c r="AJ303" s="219">
        <f>INDEX(InputsB!AO:AO,MATCH($A303,InputsB!$A:$A,0))</f>
        <v>0</v>
      </c>
      <c r="AK303" s="219">
        <f>INDEX(InputsB!AP:AP,MATCH($A303,InputsB!$A:$A,0))</f>
        <v>0</v>
      </c>
      <c r="AL303" s="219">
        <f>INDEX(InputsB!AQ:AQ,MATCH($A303,InputsB!$A:$A,0))</f>
        <v>0</v>
      </c>
      <c r="AM303" s="219">
        <f>INDEX(InputsB!AR:AR,MATCH($A303,InputsB!$A:$A,0))</f>
        <v>0</v>
      </c>
      <c r="AN303" s="219">
        <f>INDEX(InputsB!AS:AS,MATCH($A303,InputsB!$A:$A,0))</f>
        <v>0</v>
      </c>
      <c r="AO303" s="219">
        <f>INDEX(InputsB!AT:AT,MATCH($A303,InputsB!$A:$A,0))</f>
        <v>0</v>
      </c>
      <c r="AP303" s="219">
        <f>INDEX(InputsB!AU:AU,MATCH($A303,InputsB!$A:$A,0))</f>
        <v>0</v>
      </c>
      <c r="AQ303" s="219">
        <f>INDEX(InputsB!AV:AV,MATCH($A303,InputsB!$A:$A,0))</f>
        <v>0</v>
      </c>
      <c r="AR303" s="219">
        <f>INDEX(InputsB!AW:AW,MATCH($A303,InputsB!$A:$A,0))</f>
        <v>0</v>
      </c>
      <c r="AS303" s="219">
        <f>INDEX(InputsB!AX:AX,MATCH($A303,InputsB!$A:$A,0))</f>
        <v>0</v>
      </c>
      <c r="AT303" s="219">
        <f>INDEX(InputsB!AY:AY,MATCH($A303,InputsB!$A:$A,0))</f>
        <v>0</v>
      </c>
      <c r="AU303" s="54"/>
      <c r="AV303" s="219">
        <f>INDEX(InputsC!$G:$G,MATCH($A303,InputsC!$A:$A,0))</f>
        <v>0</v>
      </c>
      <c r="AW303" s="219">
        <f t="shared" si="72"/>
        <v>0</v>
      </c>
    </row>
    <row r="304" spans="1:49">
      <c r="A304" s="195" t="s">
        <v>710</v>
      </c>
      <c r="B304" s="195" t="str">
        <f>INDEX('Ref1'!$E:$E,MATCH(A304,'Ref1'!$A:$A,0))</f>
        <v>Waltham Forest</v>
      </c>
      <c r="C304" s="195" t="str">
        <f>INDEX('Ref1'!$F:$F,MATCH($A304,'Ref1'!$A:$A,0))</f>
        <v>E5100</v>
      </c>
      <c r="D304" s="240" t="str">
        <f>INDEX('Ref1'!$G:$G,MATCH($A304,'Ref1'!$A:$A,0))</f>
        <v>NA</v>
      </c>
      <c r="E304" s="225">
        <f>INDEX(InputsD!$D:$D,MATCH($A304,InputsD!$A:$A,0))</f>
        <v>0</v>
      </c>
      <c r="G304" s="167">
        <f>INDEX(InputsA!R:R,MATCH($A304,InputsA!$A:$A,0))*$A$5+$E304*$A$5</f>
        <v>0</v>
      </c>
      <c r="H304" s="167">
        <f>INDEX(InputsA!S:S,MATCH($A304,InputsA!$A:$A,0))*$A$5+$E304*$A$5</f>
        <v>0</v>
      </c>
      <c r="I304" s="167">
        <f>INDEX(InputsA!T:T,MATCH($A304,InputsA!$A:$A,0))*$A$5+$E304*$A$5</f>
        <v>0</v>
      </c>
      <c r="J304" s="167">
        <f>INDEX(InputsA!U:U,MATCH($A304,InputsA!$A:$A,0))*$A$5+$E304*$A$5</f>
        <v>0</v>
      </c>
      <c r="K304" s="167">
        <f>INDEX(InputsA!V:V,MATCH($A304,InputsA!$A:$A,0))*$A$5+$E304*$A$5</f>
        <v>0</v>
      </c>
      <c r="L304" s="167">
        <f>INDEX(InputsA!W:W,MATCH($A304,InputsA!$A:$A,0))*$A$5+$E304*$A$5</f>
        <v>0</v>
      </c>
      <c r="M304" s="167">
        <f>INDEX(InputsA!X:X,MATCH($A304,InputsA!$A:$A,0))*$A$5+$E304*$A$5</f>
        <v>0</v>
      </c>
      <c r="N304" s="171">
        <f t="shared" si="70"/>
        <v>0</v>
      </c>
      <c r="O304" s="167">
        <f t="shared" si="71"/>
        <v>0</v>
      </c>
      <c r="P304" s="167">
        <f t="shared" si="73"/>
        <v>0</v>
      </c>
      <c r="Q304" s="167">
        <f t="shared" si="74"/>
        <v>0</v>
      </c>
      <c r="R304" s="167">
        <f t="shared" si="75"/>
        <v>0</v>
      </c>
      <c r="S304" s="167">
        <f t="shared" si="76"/>
        <v>0</v>
      </c>
      <c r="T304" s="167">
        <f t="shared" si="77"/>
        <v>0</v>
      </c>
      <c r="U304" s="167">
        <f t="shared" si="78"/>
        <v>0</v>
      </c>
      <c r="V304" s="167">
        <f t="shared" si="79"/>
        <v>0</v>
      </c>
      <c r="W304" s="167">
        <f t="shared" si="80"/>
        <v>0</v>
      </c>
      <c r="X304" s="167">
        <f t="shared" si="81"/>
        <v>0</v>
      </c>
      <c r="Y304" s="167">
        <f t="shared" si="82"/>
        <v>0</v>
      </c>
      <c r="Z304" s="167">
        <f t="shared" si="83"/>
        <v>0</v>
      </c>
      <c r="AA304" s="167">
        <f t="shared" si="84"/>
        <v>0</v>
      </c>
      <c r="AB304" s="167">
        <f t="shared" si="85"/>
        <v>0</v>
      </c>
      <c r="AC304" s="167">
        <f t="shared" si="86"/>
        <v>0</v>
      </c>
      <c r="AD304" s="36"/>
      <c r="AE304" s="219">
        <f>INDEX(InputsB!AJ:AJ,MATCH($A304,InputsB!$A:$A,0))</f>
        <v>0</v>
      </c>
      <c r="AF304" s="219">
        <f>INDEX(InputsB!AK:AK,MATCH($A304,InputsB!$A:$A,0))</f>
        <v>0</v>
      </c>
      <c r="AG304" s="219">
        <f>INDEX(InputsB!AL:AL,MATCH($A304,InputsB!$A:$A,0))</f>
        <v>0</v>
      </c>
      <c r="AH304" s="219">
        <f>INDEX(InputsB!AM:AM,MATCH($A304,InputsB!$A:$A,0))</f>
        <v>0</v>
      </c>
      <c r="AI304" s="219">
        <f>INDEX(InputsB!AN:AN,MATCH($A304,InputsB!$A:$A,0))</f>
        <v>0</v>
      </c>
      <c r="AJ304" s="219">
        <f>INDEX(InputsB!AO:AO,MATCH($A304,InputsB!$A:$A,0))</f>
        <v>0</v>
      </c>
      <c r="AK304" s="219">
        <f>INDEX(InputsB!AP:AP,MATCH($A304,InputsB!$A:$A,0))</f>
        <v>0</v>
      </c>
      <c r="AL304" s="219">
        <f>INDEX(InputsB!AQ:AQ,MATCH($A304,InputsB!$A:$A,0))</f>
        <v>0</v>
      </c>
      <c r="AM304" s="219">
        <f>INDEX(InputsB!AR:AR,MATCH($A304,InputsB!$A:$A,0))</f>
        <v>0</v>
      </c>
      <c r="AN304" s="219">
        <f>INDEX(InputsB!AS:AS,MATCH($A304,InputsB!$A:$A,0))</f>
        <v>0</v>
      </c>
      <c r="AO304" s="219">
        <f>INDEX(InputsB!AT:AT,MATCH($A304,InputsB!$A:$A,0))</f>
        <v>0</v>
      </c>
      <c r="AP304" s="219">
        <f>INDEX(InputsB!AU:AU,MATCH($A304,InputsB!$A:$A,0))</f>
        <v>0</v>
      </c>
      <c r="AQ304" s="219">
        <f>INDEX(InputsB!AV:AV,MATCH($A304,InputsB!$A:$A,0))</f>
        <v>0</v>
      </c>
      <c r="AR304" s="219">
        <f>INDEX(InputsB!AW:AW,MATCH($A304,InputsB!$A:$A,0))</f>
        <v>0</v>
      </c>
      <c r="AS304" s="219">
        <f>INDEX(InputsB!AX:AX,MATCH($A304,InputsB!$A:$A,0))</f>
        <v>0</v>
      </c>
      <c r="AT304" s="219">
        <f>INDEX(InputsB!AY:AY,MATCH($A304,InputsB!$A:$A,0))</f>
        <v>0</v>
      </c>
      <c r="AU304" s="54"/>
      <c r="AV304" s="219">
        <f>INDEX(InputsC!$G:$G,MATCH($A304,InputsC!$A:$A,0))</f>
        <v>0</v>
      </c>
      <c r="AW304" s="219">
        <f t="shared" si="72"/>
        <v>0</v>
      </c>
    </row>
    <row r="305" spans="1:49">
      <c r="A305" s="195" t="s">
        <v>712</v>
      </c>
      <c r="B305" s="195" t="str">
        <f>INDEX('Ref1'!$E:$E,MATCH(A305,'Ref1'!$A:$A,0))</f>
        <v>Wandsworth</v>
      </c>
      <c r="C305" s="195" t="str">
        <f>INDEX('Ref1'!$F:$F,MATCH($A305,'Ref1'!$A:$A,0))</f>
        <v>E5100</v>
      </c>
      <c r="D305" s="240" t="str">
        <f>INDEX('Ref1'!$G:$G,MATCH($A305,'Ref1'!$A:$A,0))</f>
        <v>NA</v>
      </c>
      <c r="E305" s="225">
        <f>INDEX(InputsD!$D:$D,MATCH($A305,InputsD!$A:$A,0))</f>
        <v>0</v>
      </c>
      <c r="G305" s="167">
        <f>INDEX(InputsA!R:R,MATCH($A305,InputsA!$A:$A,0))*$A$5+$E305*$A$5</f>
        <v>0</v>
      </c>
      <c r="H305" s="167">
        <f>INDEX(InputsA!S:S,MATCH($A305,InputsA!$A:$A,0))*$A$5+$E305*$A$5</f>
        <v>0</v>
      </c>
      <c r="I305" s="167">
        <f>INDEX(InputsA!T:T,MATCH($A305,InputsA!$A:$A,0))*$A$5+$E305*$A$5</f>
        <v>0</v>
      </c>
      <c r="J305" s="167">
        <f>INDEX(InputsA!U:U,MATCH($A305,InputsA!$A:$A,0))*$A$5+$E305*$A$5</f>
        <v>0</v>
      </c>
      <c r="K305" s="167">
        <f>INDEX(InputsA!V:V,MATCH($A305,InputsA!$A:$A,0))*$A$5+$E305*$A$5</f>
        <v>0</v>
      </c>
      <c r="L305" s="167">
        <f>INDEX(InputsA!W:W,MATCH($A305,InputsA!$A:$A,0))*$A$5+$E305*$A$5</f>
        <v>0</v>
      </c>
      <c r="M305" s="167">
        <f>INDEX(InputsA!X:X,MATCH($A305,InputsA!$A:$A,0))*$A$5+$E305*$A$5</f>
        <v>0</v>
      </c>
      <c r="N305" s="171">
        <f t="shared" si="70"/>
        <v>0</v>
      </c>
      <c r="O305" s="167">
        <f t="shared" si="71"/>
        <v>0</v>
      </c>
      <c r="P305" s="167">
        <f t="shared" si="73"/>
        <v>0</v>
      </c>
      <c r="Q305" s="167">
        <f t="shared" si="74"/>
        <v>0</v>
      </c>
      <c r="R305" s="167">
        <f t="shared" si="75"/>
        <v>0</v>
      </c>
      <c r="S305" s="167">
        <f t="shared" si="76"/>
        <v>0</v>
      </c>
      <c r="T305" s="167">
        <f t="shared" si="77"/>
        <v>0</v>
      </c>
      <c r="U305" s="167">
        <f t="shared" si="78"/>
        <v>0</v>
      </c>
      <c r="V305" s="167">
        <f t="shared" si="79"/>
        <v>0</v>
      </c>
      <c r="W305" s="167">
        <f t="shared" si="80"/>
        <v>0</v>
      </c>
      <c r="X305" s="167">
        <f t="shared" si="81"/>
        <v>0</v>
      </c>
      <c r="Y305" s="167">
        <f t="shared" si="82"/>
        <v>0</v>
      </c>
      <c r="Z305" s="167">
        <f t="shared" si="83"/>
        <v>0</v>
      </c>
      <c r="AA305" s="167">
        <f t="shared" si="84"/>
        <v>0</v>
      </c>
      <c r="AB305" s="167">
        <f t="shared" si="85"/>
        <v>0</v>
      </c>
      <c r="AC305" s="167">
        <f t="shared" si="86"/>
        <v>0</v>
      </c>
      <c r="AD305" s="36"/>
      <c r="AE305" s="219">
        <f>INDEX(InputsB!AJ:AJ,MATCH($A305,InputsB!$A:$A,0))</f>
        <v>0</v>
      </c>
      <c r="AF305" s="219">
        <f>INDEX(InputsB!AK:AK,MATCH($A305,InputsB!$A:$A,0))</f>
        <v>0</v>
      </c>
      <c r="AG305" s="219">
        <f>INDEX(InputsB!AL:AL,MATCH($A305,InputsB!$A:$A,0))</f>
        <v>0</v>
      </c>
      <c r="AH305" s="219">
        <f>INDEX(InputsB!AM:AM,MATCH($A305,InputsB!$A:$A,0))</f>
        <v>0</v>
      </c>
      <c r="AI305" s="219">
        <f>INDEX(InputsB!AN:AN,MATCH($A305,InputsB!$A:$A,0))</f>
        <v>0</v>
      </c>
      <c r="AJ305" s="219">
        <f>INDEX(InputsB!AO:AO,MATCH($A305,InputsB!$A:$A,0))</f>
        <v>0</v>
      </c>
      <c r="AK305" s="219">
        <f>INDEX(InputsB!AP:AP,MATCH($A305,InputsB!$A:$A,0))</f>
        <v>0</v>
      </c>
      <c r="AL305" s="219">
        <f>INDEX(InputsB!AQ:AQ,MATCH($A305,InputsB!$A:$A,0))</f>
        <v>0</v>
      </c>
      <c r="AM305" s="219">
        <f>INDEX(InputsB!AR:AR,MATCH($A305,InputsB!$A:$A,0))</f>
        <v>0</v>
      </c>
      <c r="AN305" s="219">
        <f>INDEX(InputsB!AS:AS,MATCH($A305,InputsB!$A:$A,0))</f>
        <v>0</v>
      </c>
      <c r="AO305" s="219">
        <f>INDEX(InputsB!AT:AT,MATCH($A305,InputsB!$A:$A,0))</f>
        <v>0</v>
      </c>
      <c r="AP305" s="219">
        <f>INDEX(InputsB!AU:AU,MATCH($A305,InputsB!$A:$A,0))</f>
        <v>0</v>
      </c>
      <c r="AQ305" s="219">
        <f>INDEX(InputsB!AV:AV,MATCH($A305,InputsB!$A:$A,0))</f>
        <v>0</v>
      </c>
      <c r="AR305" s="219">
        <f>INDEX(InputsB!AW:AW,MATCH($A305,InputsB!$A:$A,0))</f>
        <v>0</v>
      </c>
      <c r="AS305" s="219">
        <f>INDEX(InputsB!AX:AX,MATCH($A305,InputsB!$A:$A,0))</f>
        <v>0</v>
      </c>
      <c r="AT305" s="219">
        <f>INDEX(InputsB!AY:AY,MATCH($A305,InputsB!$A:$A,0))</f>
        <v>0</v>
      </c>
      <c r="AU305" s="54"/>
      <c r="AV305" s="219">
        <f>INDEX(InputsC!$G:$G,MATCH($A305,InputsC!$A:$A,0))</f>
        <v>0</v>
      </c>
      <c r="AW305" s="219">
        <f t="shared" si="72"/>
        <v>0</v>
      </c>
    </row>
    <row r="306" spans="1:49">
      <c r="A306" s="195" t="s">
        <v>714</v>
      </c>
      <c r="B306" s="195" t="str">
        <f>INDEX('Ref1'!$E:$E,MATCH(A306,'Ref1'!$A:$A,0))</f>
        <v>Warrington</v>
      </c>
      <c r="C306" s="195" t="str">
        <f>INDEX('Ref1'!$F:$F,MATCH($A306,'Ref1'!$A:$A,0))</f>
        <v>NA</v>
      </c>
      <c r="D306" s="240" t="str">
        <f>INDEX('Ref1'!$G:$G,MATCH($A306,'Ref1'!$A:$A,0))</f>
        <v>E6106</v>
      </c>
      <c r="E306" s="225">
        <f>INDEX(InputsD!$D:$D,MATCH($A306,InputsD!$A:$A,0))</f>
        <v>0</v>
      </c>
      <c r="G306" s="167">
        <f>INDEX(InputsA!R:R,MATCH($A306,InputsA!$A:$A,0))*$A$5+$E306*$A$5</f>
        <v>0</v>
      </c>
      <c r="H306" s="167">
        <f>INDEX(InputsA!S:S,MATCH($A306,InputsA!$A:$A,0))*$A$5+$E306*$A$5</f>
        <v>0</v>
      </c>
      <c r="I306" s="167">
        <f>INDEX(InputsA!T:T,MATCH($A306,InputsA!$A:$A,0))*$A$5+$E306*$A$5</f>
        <v>0</v>
      </c>
      <c r="J306" s="167">
        <f>INDEX(InputsA!U:U,MATCH($A306,InputsA!$A:$A,0))*$A$5+$E306*$A$5</f>
        <v>0</v>
      </c>
      <c r="K306" s="167">
        <f>INDEX(InputsA!V:V,MATCH($A306,InputsA!$A:$A,0))*$A$5+$E306*$A$5</f>
        <v>0</v>
      </c>
      <c r="L306" s="167">
        <f>INDEX(InputsA!W:W,MATCH($A306,InputsA!$A:$A,0))*$A$5+$E306*$A$5</f>
        <v>0</v>
      </c>
      <c r="M306" s="167">
        <f>INDEX(InputsA!X:X,MATCH($A306,InputsA!$A:$A,0))*$A$5+$E306*$A$5</f>
        <v>0</v>
      </c>
      <c r="N306" s="171">
        <f t="shared" si="70"/>
        <v>0</v>
      </c>
      <c r="O306" s="167">
        <f t="shared" si="71"/>
        <v>0</v>
      </c>
      <c r="P306" s="167">
        <f t="shared" si="73"/>
        <v>0</v>
      </c>
      <c r="Q306" s="167">
        <f t="shared" si="74"/>
        <v>0</v>
      </c>
      <c r="R306" s="167">
        <f t="shared" si="75"/>
        <v>0</v>
      </c>
      <c r="S306" s="167">
        <f t="shared" si="76"/>
        <v>0</v>
      </c>
      <c r="T306" s="167">
        <f t="shared" si="77"/>
        <v>0</v>
      </c>
      <c r="U306" s="167">
        <f t="shared" si="78"/>
        <v>0</v>
      </c>
      <c r="V306" s="167">
        <f t="shared" si="79"/>
        <v>0</v>
      </c>
      <c r="W306" s="167">
        <f t="shared" si="80"/>
        <v>0</v>
      </c>
      <c r="X306" s="167">
        <f t="shared" si="81"/>
        <v>0</v>
      </c>
      <c r="Y306" s="167">
        <f t="shared" si="82"/>
        <v>0</v>
      </c>
      <c r="Z306" s="167">
        <f t="shared" si="83"/>
        <v>0</v>
      </c>
      <c r="AA306" s="167">
        <f t="shared" si="84"/>
        <v>0</v>
      </c>
      <c r="AB306" s="167">
        <f t="shared" si="85"/>
        <v>0</v>
      </c>
      <c r="AC306" s="167">
        <f t="shared" si="86"/>
        <v>0</v>
      </c>
      <c r="AD306" s="36"/>
      <c r="AE306" s="219">
        <f>INDEX(InputsB!AJ:AJ,MATCH($A306,InputsB!$A:$A,0))</f>
        <v>0</v>
      </c>
      <c r="AF306" s="219">
        <f>INDEX(InputsB!AK:AK,MATCH($A306,InputsB!$A:$A,0))</f>
        <v>0</v>
      </c>
      <c r="AG306" s="219">
        <f>INDEX(InputsB!AL:AL,MATCH($A306,InputsB!$A:$A,0))</f>
        <v>0</v>
      </c>
      <c r="AH306" s="219">
        <f>INDEX(InputsB!AM:AM,MATCH($A306,InputsB!$A:$A,0))</f>
        <v>0</v>
      </c>
      <c r="AI306" s="219">
        <f>INDEX(InputsB!AN:AN,MATCH($A306,InputsB!$A:$A,0))</f>
        <v>0</v>
      </c>
      <c r="AJ306" s="219">
        <f>INDEX(InputsB!AO:AO,MATCH($A306,InputsB!$A:$A,0))</f>
        <v>0</v>
      </c>
      <c r="AK306" s="219">
        <f>INDEX(InputsB!AP:AP,MATCH($A306,InputsB!$A:$A,0))</f>
        <v>0</v>
      </c>
      <c r="AL306" s="219">
        <f>INDEX(InputsB!AQ:AQ,MATCH($A306,InputsB!$A:$A,0))</f>
        <v>0</v>
      </c>
      <c r="AM306" s="219">
        <f>INDEX(InputsB!AR:AR,MATCH($A306,InputsB!$A:$A,0))</f>
        <v>0</v>
      </c>
      <c r="AN306" s="219">
        <f>INDEX(InputsB!AS:AS,MATCH($A306,InputsB!$A:$A,0))</f>
        <v>0</v>
      </c>
      <c r="AO306" s="219">
        <f>INDEX(InputsB!AT:AT,MATCH($A306,InputsB!$A:$A,0))</f>
        <v>0</v>
      </c>
      <c r="AP306" s="219">
        <f>INDEX(InputsB!AU:AU,MATCH($A306,InputsB!$A:$A,0))</f>
        <v>0</v>
      </c>
      <c r="AQ306" s="219">
        <f>INDEX(InputsB!AV:AV,MATCH($A306,InputsB!$A:$A,0))</f>
        <v>0</v>
      </c>
      <c r="AR306" s="219">
        <f>INDEX(InputsB!AW:AW,MATCH($A306,InputsB!$A:$A,0))</f>
        <v>0</v>
      </c>
      <c r="AS306" s="219">
        <f>INDEX(InputsB!AX:AX,MATCH($A306,InputsB!$A:$A,0))</f>
        <v>0</v>
      </c>
      <c r="AT306" s="219">
        <f>INDEX(InputsB!AY:AY,MATCH($A306,InputsB!$A:$A,0))</f>
        <v>0</v>
      </c>
      <c r="AU306" s="54"/>
      <c r="AV306" s="219">
        <f>INDEX(InputsC!$G:$G,MATCH($A306,InputsC!$A:$A,0))</f>
        <v>0</v>
      </c>
      <c r="AW306" s="219">
        <f t="shared" si="72"/>
        <v>0</v>
      </c>
    </row>
    <row r="307" spans="1:49">
      <c r="A307" s="195" t="s">
        <v>716</v>
      </c>
      <c r="B307" s="195" t="str">
        <f>INDEX('Ref1'!$E:$E,MATCH(A307,'Ref1'!$A:$A,0))</f>
        <v>Warwick</v>
      </c>
      <c r="C307" s="195" t="str">
        <f>INDEX('Ref1'!$F:$F,MATCH($A307,'Ref1'!$A:$A,0))</f>
        <v>E3720</v>
      </c>
      <c r="D307" s="240" t="str">
        <f>INDEX('Ref1'!$G:$G,MATCH($A307,'Ref1'!$A:$A,0))</f>
        <v>NA</v>
      </c>
      <c r="E307" s="225">
        <f>INDEX(InputsD!$D:$D,MATCH($A307,InputsD!$A:$A,0))</f>
        <v>0</v>
      </c>
      <c r="G307" s="167">
        <f>INDEX(InputsA!R:R,MATCH($A307,InputsA!$A:$A,0))*$A$5+$E307*$A$5</f>
        <v>0</v>
      </c>
      <c r="H307" s="167">
        <f>INDEX(InputsA!S:S,MATCH($A307,InputsA!$A:$A,0))*$A$5+$E307*$A$5</f>
        <v>0</v>
      </c>
      <c r="I307" s="167">
        <f>INDEX(InputsA!T:T,MATCH($A307,InputsA!$A:$A,0))*$A$5+$E307*$A$5</f>
        <v>0</v>
      </c>
      <c r="J307" s="167">
        <f>INDEX(InputsA!U:U,MATCH($A307,InputsA!$A:$A,0))*$A$5+$E307*$A$5</f>
        <v>0</v>
      </c>
      <c r="K307" s="167">
        <f>INDEX(InputsA!V:V,MATCH($A307,InputsA!$A:$A,0))*$A$5+$E307*$A$5</f>
        <v>0</v>
      </c>
      <c r="L307" s="167">
        <f>INDEX(InputsA!W:W,MATCH($A307,InputsA!$A:$A,0))*$A$5+$E307*$A$5</f>
        <v>0</v>
      </c>
      <c r="M307" s="167">
        <f>INDEX(InputsA!X:X,MATCH($A307,InputsA!$A:$A,0))*$A$5+$E307*$A$5</f>
        <v>0</v>
      </c>
      <c r="N307" s="171">
        <f t="shared" si="70"/>
        <v>0</v>
      </c>
      <c r="O307" s="167">
        <f t="shared" si="71"/>
        <v>0</v>
      </c>
      <c r="P307" s="167">
        <f t="shared" si="73"/>
        <v>0</v>
      </c>
      <c r="Q307" s="167">
        <f t="shared" si="74"/>
        <v>0</v>
      </c>
      <c r="R307" s="167">
        <f t="shared" si="75"/>
        <v>0</v>
      </c>
      <c r="S307" s="167">
        <f t="shared" si="76"/>
        <v>0</v>
      </c>
      <c r="T307" s="167">
        <f t="shared" si="77"/>
        <v>0</v>
      </c>
      <c r="U307" s="167">
        <f t="shared" si="78"/>
        <v>0</v>
      </c>
      <c r="V307" s="167">
        <f t="shared" si="79"/>
        <v>0</v>
      </c>
      <c r="W307" s="167">
        <f t="shared" si="80"/>
        <v>0</v>
      </c>
      <c r="X307" s="167">
        <f t="shared" si="81"/>
        <v>0</v>
      </c>
      <c r="Y307" s="167">
        <f t="shared" si="82"/>
        <v>0</v>
      </c>
      <c r="Z307" s="167">
        <f t="shared" si="83"/>
        <v>0</v>
      </c>
      <c r="AA307" s="167">
        <f t="shared" si="84"/>
        <v>0</v>
      </c>
      <c r="AB307" s="167">
        <f t="shared" si="85"/>
        <v>0</v>
      </c>
      <c r="AC307" s="167">
        <f t="shared" si="86"/>
        <v>0</v>
      </c>
      <c r="AD307" s="36"/>
      <c r="AE307" s="219">
        <f>INDEX(InputsB!AJ:AJ,MATCH($A307,InputsB!$A:$A,0))</f>
        <v>0</v>
      </c>
      <c r="AF307" s="219">
        <f>INDEX(InputsB!AK:AK,MATCH($A307,InputsB!$A:$A,0))</f>
        <v>0</v>
      </c>
      <c r="AG307" s="219">
        <f>INDEX(InputsB!AL:AL,MATCH($A307,InputsB!$A:$A,0))</f>
        <v>0</v>
      </c>
      <c r="AH307" s="219">
        <f>INDEX(InputsB!AM:AM,MATCH($A307,InputsB!$A:$A,0))</f>
        <v>0</v>
      </c>
      <c r="AI307" s="219">
        <f>INDEX(InputsB!AN:AN,MATCH($A307,InputsB!$A:$A,0))</f>
        <v>0</v>
      </c>
      <c r="AJ307" s="219">
        <f>INDEX(InputsB!AO:AO,MATCH($A307,InputsB!$A:$A,0))</f>
        <v>0</v>
      </c>
      <c r="AK307" s="219">
        <f>INDEX(InputsB!AP:AP,MATCH($A307,InputsB!$A:$A,0))</f>
        <v>0</v>
      </c>
      <c r="AL307" s="219">
        <f>INDEX(InputsB!AQ:AQ,MATCH($A307,InputsB!$A:$A,0))</f>
        <v>0</v>
      </c>
      <c r="AM307" s="219">
        <f>INDEX(InputsB!AR:AR,MATCH($A307,InputsB!$A:$A,0))</f>
        <v>0</v>
      </c>
      <c r="AN307" s="219">
        <f>INDEX(InputsB!AS:AS,MATCH($A307,InputsB!$A:$A,0))</f>
        <v>0</v>
      </c>
      <c r="AO307" s="219">
        <f>INDEX(InputsB!AT:AT,MATCH($A307,InputsB!$A:$A,0))</f>
        <v>0</v>
      </c>
      <c r="AP307" s="219">
        <f>INDEX(InputsB!AU:AU,MATCH($A307,InputsB!$A:$A,0))</f>
        <v>0</v>
      </c>
      <c r="AQ307" s="219">
        <f>INDEX(InputsB!AV:AV,MATCH($A307,InputsB!$A:$A,0))</f>
        <v>0</v>
      </c>
      <c r="AR307" s="219">
        <f>INDEX(InputsB!AW:AW,MATCH($A307,InputsB!$A:$A,0))</f>
        <v>0</v>
      </c>
      <c r="AS307" s="219">
        <f>INDEX(InputsB!AX:AX,MATCH($A307,InputsB!$A:$A,0))</f>
        <v>0</v>
      </c>
      <c r="AT307" s="219">
        <f>INDEX(InputsB!AY:AY,MATCH($A307,InputsB!$A:$A,0))</f>
        <v>0</v>
      </c>
      <c r="AU307" s="54"/>
      <c r="AV307" s="219">
        <f>INDEX(InputsC!$G:$G,MATCH($A307,InputsC!$A:$A,0))</f>
        <v>0</v>
      </c>
      <c r="AW307" s="219">
        <f t="shared" si="72"/>
        <v>0</v>
      </c>
    </row>
    <row r="308" spans="1:49">
      <c r="A308" s="195" t="s">
        <v>720</v>
      </c>
      <c r="B308" s="195" t="str">
        <f>INDEX('Ref1'!$E:$E,MATCH(A308,'Ref1'!$A:$A,0))</f>
        <v>Watford</v>
      </c>
      <c r="C308" s="195" t="str">
        <f>INDEX('Ref1'!$F:$F,MATCH($A308,'Ref1'!$A:$A,0))</f>
        <v>E1920</v>
      </c>
      <c r="D308" s="240" t="str">
        <f>INDEX('Ref1'!$G:$G,MATCH($A308,'Ref1'!$A:$A,0))</f>
        <v>NA</v>
      </c>
      <c r="E308" s="225">
        <f>INDEX(InputsD!$D:$D,MATCH($A308,InputsD!$A:$A,0))</f>
        <v>0</v>
      </c>
      <c r="G308" s="167">
        <f>INDEX(InputsA!R:R,MATCH($A308,InputsA!$A:$A,0))*$A$5+$E308*$A$5</f>
        <v>0</v>
      </c>
      <c r="H308" s="167">
        <f>INDEX(InputsA!S:S,MATCH($A308,InputsA!$A:$A,0))*$A$5+$E308*$A$5</f>
        <v>0</v>
      </c>
      <c r="I308" s="167">
        <f>INDEX(InputsA!T:T,MATCH($A308,InputsA!$A:$A,0))*$A$5+$E308*$A$5</f>
        <v>0</v>
      </c>
      <c r="J308" s="167">
        <f>INDEX(InputsA!U:U,MATCH($A308,InputsA!$A:$A,0))*$A$5+$E308*$A$5</f>
        <v>0</v>
      </c>
      <c r="K308" s="167">
        <f>INDEX(InputsA!V:V,MATCH($A308,InputsA!$A:$A,0))*$A$5+$E308*$A$5</f>
        <v>0</v>
      </c>
      <c r="L308" s="167">
        <f>INDEX(InputsA!W:W,MATCH($A308,InputsA!$A:$A,0))*$A$5+$E308*$A$5</f>
        <v>0</v>
      </c>
      <c r="M308" s="167">
        <f>INDEX(InputsA!X:X,MATCH($A308,InputsA!$A:$A,0))*$A$5+$E308*$A$5</f>
        <v>0</v>
      </c>
      <c r="N308" s="171">
        <f t="shared" si="70"/>
        <v>0</v>
      </c>
      <c r="O308" s="167">
        <f t="shared" si="71"/>
        <v>0</v>
      </c>
      <c r="P308" s="167">
        <f t="shared" si="73"/>
        <v>0</v>
      </c>
      <c r="Q308" s="167">
        <f t="shared" si="74"/>
        <v>0</v>
      </c>
      <c r="R308" s="167">
        <f t="shared" si="75"/>
        <v>0</v>
      </c>
      <c r="S308" s="167">
        <f t="shared" si="76"/>
        <v>0</v>
      </c>
      <c r="T308" s="167">
        <f t="shared" si="77"/>
        <v>0</v>
      </c>
      <c r="U308" s="167">
        <f t="shared" si="78"/>
        <v>0</v>
      </c>
      <c r="V308" s="167">
        <f t="shared" si="79"/>
        <v>0</v>
      </c>
      <c r="W308" s="167">
        <f t="shared" si="80"/>
        <v>0</v>
      </c>
      <c r="X308" s="167">
        <f t="shared" si="81"/>
        <v>0</v>
      </c>
      <c r="Y308" s="167">
        <f t="shared" si="82"/>
        <v>0</v>
      </c>
      <c r="Z308" s="167">
        <f t="shared" si="83"/>
        <v>0</v>
      </c>
      <c r="AA308" s="167">
        <f t="shared" si="84"/>
        <v>0</v>
      </c>
      <c r="AB308" s="167">
        <f t="shared" si="85"/>
        <v>0</v>
      </c>
      <c r="AC308" s="167">
        <f t="shared" si="86"/>
        <v>0</v>
      </c>
      <c r="AD308" s="36"/>
      <c r="AE308" s="219">
        <f>INDEX(InputsB!AJ:AJ,MATCH($A308,InputsB!$A:$A,0))</f>
        <v>0</v>
      </c>
      <c r="AF308" s="219">
        <f>INDEX(InputsB!AK:AK,MATCH($A308,InputsB!$A:$A,0))</f>
        <v>0</v>
      </c>
      <c r="AG308" s="219">
        <f>INDEX(InputsB!AL:AL,MATCH($A308,InputsB!$A:$A,0))</f>
        <v>0</v>
      </c>
      <c r="AH308" s="219">
        <f>INDEX(InputsB!AM:AM,MATCH($A308,InputsB!$A:$A,0))</f>
        <v>0</v>
      </c>
      <c r="AI308" s="219">
        <f>INDEX(InputsB!AN:AN,MATCH($A308,InputsB!$A:$A,0))</f>
        <v>0</v>
      </c>
      <c r="AJ308" s="219">
        <f>INDEX(InputsB!AO:AO,MATCH($A308,InputsB!$A:$A,0))</f>
        <v>0</v>
      </c>
      <c r="AK308" s="219">
        <f>INDEX(InputsB!AP:AP,MATCH($A308,InputsB!$A:$A,0))</f>
        <v>0</v>
      </c>
      <c r="AL308" s="219">
        <f>INDEX(InputsB!AQ:AQ,MATCH($A308,InputsB!$A:$A,0))</f>
        <v>0</v>
      </c>
      <c r="AM308" s="219">
        <f>INDEX(InputsB!AR:AR,MATCH($A308,InputsB!$A:$A,0))</f>
        <v>0</v>
      </c>
      <c r="AN308" s="219">
        <f>INDEX(InputsB!AS:AS,MATCH($A308,InputsB!$A:$A,0))</f>
        <v>0</v>
      </c>
      <c r="AO308" s="219">
        <f>INDEX(InputsB!AT:AT,MATCH($A308,InputsB!$A:$A,0))</f>
        <v>0</v>
      </c>
      <c r="AP308" s="219">
        <f>INDEX(InputsB!AU:AU,MATCH($A308,InputsB!$A:$A,0))</f>
        <v>0</v>
      </c>
      <c r="AQ308" s="219">
        <f>INDEX(InputsB!AV:AV,MATCH($A308,InputsB!$A:$A,0))</f>
        <v>0</v>
      </c>
      <c r="AR308" s="219">
        <f>INDEX(InputsB!AW:AW,MATCH($A308,InputsB!$A:$A,0))</f>
        <v>0</v>
      </c>
      <c r="AS308" s="219">
        <f>INDEX(InputsB!AX:AX,MATCH($A308,InputsB!$A:$A,0))</f>
        <v>0</v>
      </c>
      <c r="AT308" s="219">
        <f>INDEX(InputsB!AY:AY,MATCH($A308,InputsB!$A:$A,0))</f>
        <v>0</v>
      </c>
      <c r="AU308" s="54"/>
      <c r="AV308" s="219">
        <f>INDEX(InputsC!$G:$G,MATCH($A308,InputsC!$A:$A,0))</f>
        <v>0</v>
      </c>
      <c r="AW308" s="219">
        <f t="shared" si="72"/>
        <v>0</v>
      </c>
    </row>
    <row r="309" spans="1:49">
      <c r="A309" s="195" t="s">
        <v>722</v>
      </c>
      <c r="B309" s="195" t="str">
        <f>INDEX('Ref1'!$E:$E,MATCH(A309,'Ref1'!$A:$A,0))</f>
        <v>Waveney</v>
      </c>
      <c r="C309" s="195" t="str">
        <f>INDEX('Ref1'!$F:$F,MATCH($A309,'Ref1'!$A:$A,0))</f>
        <v>E3520</v>
      </c>
      <c r="D309" s="240" t="str">
        <f>INDEX('Ref1'!$G:$G,MATCH($A309,'Ref1'!$A:$A,0))</f>
        <v>NA</v>
      </c>
      <c r="E309" s="225">
        <f>INDEX(InputsD!$D:$D,MATCH($A309,InputsD!$A:$A,0))</f>
        <v>0</v>
      </c>
      <c r="G309" s="167">
        <f>INDEX(InputsA!R:R,MATCH($A309,InputsA!$A:$A,0))*$A$5+$E309*$A$5</f>
        <v>0</v>
      </c>
      <c r="H309" s="167">
        <f>INDEX(InputsA!S:S,MATCH($A309,InputsA!$A:$A,0))*$A$5+$E309*$A$5</f>
        <v>0</v>
      </c>
      <c r="I309" s="167">
        <f>INDEX(InputsA!T:T,MATCH($A309,InputsA!$A:$A,0))*$A$5+$E309*$A$5</f>
        <v>0</v>
      </c>
      <c r="J309" s="167">
        <f>INDEX(InputsA!U:U,MATCH($A309,InputsA!$A:$A,0))*$A$5+$E309*$A$5</f>
        <v>0</v>
      </c>
      <c r="K309" s="167">
        <f>INDEX(InputsA!V:V,MATCH($A309,InputsA!$A:$A,0))*$A$5+$E309*$A$5</f>
        <v>0</v>
      </c>
      <c r="L309" s="167">
        <f>INDEX(InputsA!W:W,MATCH($A309,InputsA!$A:$A,0))*$A$5+$E309*$A$5</f>
        <v>0</v>
      </c>
      <c r="M309" s="167">
        <f>INDEX(InputsA!X:X,MATCH($A309,InputsA!$A:$A,0))*$A$5+$E309*$A$5</f>
        <v>0</v>
      </c>
      <c r="N309" s="171">
        <f t="shared" si="70"/>
        <v>0</v>
      </c>
      <c r="O309" s="167">
        <f t="shared" si="71"/>
        <v>0</v>
      </c>
      <c r="P309" s="167">
        <f t="shared" si="73"/>
        <v>0</v>
      </c>
      <c r="Q309" s="167">
        <f t="shared" si="74"/>
        <v>0</v>
      </c>
      <c r="R309" s="167">
        <f t="shared" si="75"/>
        <v>0</v>
      </c>
      <c r="S309" s="167">
        <f t="shared" si="76"/>
        <v>0</v>
      </c>
      <c r="T309" s="167">
        <f t="shared" si="77"/>
        <v>0</v>
      </c>
      <c r="U309" s="167">
        <f t="shared" si="78"/>
        <v>0</v>
      </c>
      <c r="V309" s="167">
        <f t="shared" si="79"/>
        <v>0</v>
      </c>
      <c r="W309" s="167">
        <f t="shared" si="80"/>
        <v>0</v>
      </c>
      <c r="X309" s="167">
        <f t="shared" si="81"/>
        <v>0</v>
      </c>
      <c r="Y309" s="167">
        <f t="shared" si="82"/>
        <v>0</v>
      </c>
      <c r="Z309" s="167">
        <f t="shared" si="83"/>
        <v>0</v>
      </c>
      <c r="AA309" s="167">
        <f t="shared" si="84"/>
        <v>0</v>
      </c>
      <c r="AB309" s="167">
        <f t="shared" si="85"/>
        <v>0</v>
      </c>
      <c r="AC309" s="167">
        <f t="shared" si="86"/>
        <v>0</v>
      </c>
      <c r="AD309" s="36"/>
      <c r="AE309" s="219">
        <f>INDEX(InputsB!AJ:AJ,MATCH($A309,InputsB!$A:$A,0))</f>
        <v>0</v>
      </c>
      <c r="AF309" s="219">
        <f>INDEX(InputsB!AK:AK,MATCH($A309,InputsB!$A:$A,0))</f>
        <v>0</v>
      </c>
      <c r="AG309" s="219">
        <f>INDEX(InputsB!AL:AL,MATCH($A309,InputsB!$A:$A,0))</f>
        <v>0</v>
      </c>
      <c r="AH309" s="219">
        <f>INDEX(InputsB!AM:AM,MATCH($A309,InputsB!$A:$A,0))</f>
        <v>0</v>
      </c>
      <c r="AI309" s="219">
        <f>INDEX(InputsB!AN:AN,MATCH($A309,InputsB!$A:$A,0))</f>
        <v>0</v>
      </c>
      <c r="AJ309" s="219">
        <f>INDEX(InputsB!AO:AO,MATCH($A309,InputsB!$A:$A,0))</f>
        <v>0</v>
      </c>
      <c r="AK309" s="219">
        <f>INDEX(InputsB!AP:AP,MATCH($A309,InputsB!$A:$A,0))</f>
        <v>0</v>
      </c>
      <c r="AL309" s="219">
        <f>INDEX(InputsB!AQ:AQ,MATCH($A309,InputsB!$A:$A,0))</f>
        <v>0</v>
      </c>
      <c r="AM309" s="219">
        <f>INDEX(InputsB!AR:AR,MATCH($A309,InputsB!$A:$A,0))</f>
        <v>0</v>
      </c>
      <c r="AN309" s="219">
        <f>INDEX(InputsB!AS:AS,MATCH($A309,InputsB!$A:$A,0))</f>
        <v>0</v>
      </c>
      <c r="AO309" s="219">
        <f>INDEX(InputsB!AT:AT,MATCH($A309,InputsB!$A:$A,0))</f>
        <v>0</v>
      </c>
      <c r="AP309" s="219">
        <f>INDEX(InputsB!AU:AU,MATCH($A309,InputsB!$A:$A,0))</f>
        <v>0</v>
      </c>
      <c r="AQ309" s="219">
        <f>INDEX(InputsB!AV:AV,MATCH($A309,InputsB!$A:$A,0))</f>
        <v>0</v>
      </c>
      <c r="AR309" s="219">
        <f>INDEX(InputsB!AW:AW,MATCH($A309,InputsB!$A:$A,0))</f>
        <v>0</v>
      </c>
      <c r="AS309" s="219">
        <f>INDEX(InputsB!AX:AX,MATCH($A309,InputsB!$A:$A,0))</f>
        <v>0</v>
      </c>
      <c r="AT309" s="219">
        <f>INDEX(InputsB!AY:AY,MATCH($A309,InputsB!$A:$A,0))</f>
        <v>0</v>
      </c>
      <c r="AU309" s="54"/>
      <c r="AV309" s="219">
        <f>INDEX(InputsC!$G:$G,MATCH($A309,InputsC!$A:$A,0))</f>
        <v>0</v>
      </c>
      <c r="AW309" s="219">
        <f t="shared" si="72"/>
        <v>0</v>
      </c>
    </row>
    <row r="310" spans="1:49">
      <c r="A310" s="195" t="s">
        <v>724</v>
      </c>
      <c r="B310" s="195" t="str">
        <f>INDEX('Ref1'!$E:$E,MATCH(A310,'Ref1'!$A:$A,0))</f>
        <v>Waverley</v>
      </c>
      <c r="C310" s="195" t="str">
        <f>INDEX('Ref1'!$F:$F,MATCH($A310,'Ref1'!$A:$A,0))</f>
        <v>E3620</v>
      </c>
      <c r="D310" s="240" t="str">
        <f>INDEX('Ref1'!$G:$G,MATCH($A310,'Ref1'!$A:$A,0))</f>
        <v>NA</v>
      </c>
      <c r="E310" s="225">
        <f>INDEX(InputsD!$D:$D,MATCH($A310,InputsD!$A:$A,0))</f>
        <v>0</v>
      </c>
      <c r="G310" s="167">
        <f>INDEX(InputsA!R:R,MATCH($A310,InputsA!$A:$A,0))*$A$5+$E310*$A$5</f>
        <v>0</v>
      </c>
      <c r="H310" s="167">
        <f>INDEX(InputsA!S:S,MATCH($A310,InputsA!$A:$A,0))*$A$5+$E310*$A$5</f>
        <v>0</v>
      </c>
      <c r="I310" s="167">
        <f>INDEX(InputsA!T:T,MATCH($A310,InputsA!$A:$A,0))*$A$5+$E310*$A$5</f>
        <v>0</v>
      </c>
      <c r="J310" s="167">
        <f>INDEX(InputsA!U:U,MATCH($A310,InputsA!$A:$A,0))*$A$5+$E310*$A$5</f>
        <v>0</v>
      </c>
      <c r="K310" s="167">
        <f>INDEX(InputsA!V:V,MATCH($A310,InputsA!$A:$A,0))*$A$5+$E310*$A$5</f>
        <v>0</v>
      </c>
      <c r="L310" s="167">
        <f>INDEX(InputsA!W:W,MATCH($A310,InputsA!$A:$A,0))*$A$5+$E310*$A$5</f>
        <v>0</v>
      </c>
      <c r="M310" s="167">
        <f>INDEX(InputsA!X:X,MATCH($A310,InputsA!$A:$A,0))*$A$5+$E310*$A$5</f>
        <v>0</v>
      </c>
      <c r="N310" s="171">
        <f t="shared" si="70"/>
        <v>0</v>
      </c>
      <c r="O310" s="167">
        <f t="shared" si="71"/>
        <v>0</v>
      </c>
      <c r="P310" s="167">
        <f t="shared" si="73"/>
        <v>0</v>
      </c>
      <c r="Q310" s="167">
        <f t="shared" si="74"/>
        <v>0</v>
      </c>
      <c r="R310" s="167">
        <f t="shared" si="75"/>
        <v>0</v>
      </c>
      <c r="S310" s="167">
        <f t="shared" si="76"/>
        <v>0</v>
      </c>
      <c r="T310" s="167">
        <f t="shared" si="77"/>
        <v>0</v>
      </c>
      <c r="U310" s="167">
        <f t="shared" si="78"/>
        <v>0</v>
      </c>
      <c r="V310" s="167">
        <f t="shared" si="79"/>
        <v>0</v>
      </c>
      <c r="W310" s="167">
        <f t="shared" si="80"/>
        <v>0</v>
      </c>
      <c r="X310" s="167">
        <f t="shared" si="81"/>
        <v>0</v>
      </c>
      <c r="Y310" s="167">
        <f t="shared" si="82"/>
        <v>0</v>
      </c>
      <c r="Z310" s="167">
        <f t="shared" si="83"/>
        <v>0</v>
      </c>
      <c r="AA310" s="167">
        <f t="shared" si="84"/>
        <v>0</v>
      </c>
      <c r="AB310" s="167">
        <f t="shared" si="85"/>
        <v>0</v>
      </c>
      <c r="AC310" s="167">
        <f t="shared" si="86"/>
        <v>0</v>
      </c>
      <c r="AD310" s="36"/>
      <c r="AE310" s="219">
        <f>INDEX(InputsB!AJ:AJ,MATCH($A310,InputsB!$A:$A,0))</f>
        <v>0</v>
      </c>
      <c r="AF310" s="219">
        <f>INDEX(InputsB!AK:AK,MATCH($A310,InputsB!$A:$A,0))</f>
        <v>0</v>
      </c>
      <c r="AG310" s="219">
        <f>INDEX(InputsB!AL:AL,MATCH($A310,InputsB!$A:$A,0))</f>
        <v>0</v>
      </c>
      <c r="AH310" s="219">
        <f>INDEX(InputsB!AM:AM,MATCH($A310,InputsB!$A:$A,0))</f>
        <v>0</v>
      </c>
      <c r="AI310" s="219">
        <f>INDEX(InputsB!AN:AN,MATCH($A310,InputsB!$A:$A,0))</f>
        <v>0</v>
      </c>
      <c r="AJ310" s="219">
        <f>INDEX(InputsB!AO:AO,MATCH($A310,InputsB!$A:$A,0))</f>
        <v>0</v>
      </c>
      <c r="AK310" s="219">
        <f>INDEX(InputsB!AP:AP,MATCH($A310,InputsB!$A:$A,0))</f>
        <v>0</v>
      </c>
      <c r="AL310" s="219">
        <f>INDEX(InputsB!AQ:AQ,MATCH($A310,InputsB!$A:$A,0))</f>
        <v>0</v>
      </c>
      <c r="AM310" s="219">
        <f>INDEX(InputsB!AR:AR,MATCH($A310,InputsB!$A:$A,0))</f>
        <v>0</v>
      </c>
      <c r="AN310" s="219">
        <f>INDEX(InputsB!AS:AS,MATCH($A310,InputsB!$A:$A,0))</f>
        <v>0</v>
      </c>
      <c r="AO310" s="219">
        <f>INDEX(InputsB!AT:AT,MATCH($A310,InputsB!$A:$A,0))</f>
        <v>0</v>
      </c>
      <c r="AP310" s="219">
        <f>INDEX(InputsB!AU:AU,MATCH($A310,InputsB!$A:$A,0))</f>
        <v>0</v>
      </c>
      <c r="AQ310" s="219">
        <f>INDEX(InputsB!AV:AV,MATCH($A310,InputsB!$A:$A,0))</f>
        <v>0</v>
      </c>
      <c r="AR310" s="219">
        <f>INDEX(InputsB!AW:AW,MATCH($A310,InputsB!$A:$A,0))</f>
        <v>0</v>
      </c>
      <c r="AS310" s="219">
        <f>INDEX(InputsB!AX:AX,MATCH($A310,InputsB!$A:$A,0))</f>
        <v>0</v>
      </c>
      <c r="AT310" s="219">
        <f>INDEX(InputsB!AY:AY,MATCH($A310,InputsB!$A:$A,0))</f>
        <v>0</v>
      </c>
      <c r="AU310" s="54"/>
      <c r="AV310" s="219">
        <f>INDEX(InputsC!$G:$G,MATCH($A310,InputsC!$A:$A,0))</f>
        <v>0</v>
      </c>
      <c r="AW310" s="219">
        <f t="shared" si="72"/>
        <v>0</v>
      </c>
    </row>
    <row r="311" spans="1:49">
      <c r="A311" s="195" t="s">
        <v>726</v>
      </c>
      <c r="B311" s="195" t="str">
        <f>INDEX('Ref1'!$E:$E,MATCH(A311,'Ref1'!$A:$A,0))</f>
        <v>Wealden</v>
      </c>
      <c r="C311" s="195" t="str">
        <f>INDEX('Ref1'!$F:$F,MATCH($A311,'Ref1'!$A:$A,0))</f>
        <v>E1421</v>
      </c>
      <c r="D311" s="240" t="str">
        <f>INDEX('Ref1'!$G:$G,MATCH($A311,'Ref1'!$A:$A,0))</f>
        <v>E6114</v>
      </c>
      <c r="E311" s="225">
        <f>INDEX(InputsD!$D:$D,MATCH($A311,InputsD!$A:$A,0))</f>
        <v>0</v>
      </c>
      <c r="G311" s="167">
        <f>INDEX(InputsA!R:R,MATCH($A311,InputsA!$A:$A,0))*$A$5+$E311*$A$5</f>
        <v>0</v>
      </c>
      <c r="H311" s="167">
        <f>INDEX(InputsA!S:S,MATCH($A311,InputsA!$A:$A,0))*$A$5+$E311*$A$5</f>
        <v>0</v>
      </c>
      <c r="I311" s="167">
        <f>INDEX(InputsA!T:T,MATCH($A311,InputsA!$A:$A,0))*$A$5+$E311*$A$5</f>
        <v>0</v>
      </c>
      <c r="J311" s="167">
        <f>INDEX(InputsA!U:U,MATCH($A311,InputsA!$A:$A,0))*$A$5+$E311*$A$5</f>
        <v>0</v>
      </c>
      <c r="K311" s="167">
        <f>INDEX(InputsA!V:V,MATCH($A311,InputsA!$A:$A,0))*$A$5+$E311*$A$5</f>
        <v>0</v>
      </c>
      <c r="L311" s="167">
        <f>INDEX(InputsA!W:W,MATCH($A311,InputsA!$A:$A,0))*$A$5+$E311*$A$5</f>
        <v>0</v>
      </c>
      <c r="M311" s="167">
        <f>INDEX(InputsA!X:X,MATCH($A311,InputsA!$A:$A,0))*$A$5+$E311*$A$5</f>
        <v>0</v>
      </c>
      <c r="N311" s="171">
        <f t="shared" si="70"/>
        <v>0</v>
      </c>
      <c r="O311" s="167">
        <f t="shared" si="71"/>
        <v>0</v>
      </c>
      <c r="P311" s="167">
        <f t="shared" si="73"/>
        <v>0</v>
      </c>
      <c r="Q311" s="167">
        <f t="shared" si="74"/>
        <v>0</v>
      </c>
      <c r="R311" s="167">
        <f t="shared" si="75"/>
        <v>0</v>
      </c>
      <c r="S311" s="167">
        <f t="shared" si="76"/>
        <v>0</v>
      </c>
      <c r="T311" s="167">
        <f t="shared" si="77"/>
        <v>0</v>
      </c>
      <c r="U311" s="167">
        <f t="shared" si="78"/>
        <v>0</v>
      </c>
      <c r="V311" s="167">
        <f t="shared" si="79"/>
        <v>0</v>
      </c>
      <c r="W311" s="167">
        <f t="shared" si="80"/>
        <v>0</v>
      </c>
      <c r="X311" s="167">
        <f t="shared" si="81"/>
        <v>0</v>
      </c>
      <c r="Y311" s="167">
        <f t="shared" si="82"/>
        <v>0</v>
      </c>
      <c r="Z311" s="167">
        <f t="shared" si="83"/>
        <v>0</v>
      </c>
      <c r="AA311" s="167">
        <f t="shared" si="84"/>
        <v>0</v>
      </c>
      <c r="AB311" s="167">
        <f t="shared" si="85"/>
        <v>0</v>
      </c>
      <c r="AC311" s="167">
        <f t="shared" si="86"/>
        <v>0</v>
      </c>
      <c r="AD311" s="36"/>
      <c r="AE311" s="219">
        <f>INDEX(InputsB!AJ:AJ,MATCH($A311,InputsB!$A:$A,0))</f>
        <v>0</v>
      </c>
      <c r="AF311" s="219">
        <f>INDEX(InputsB!AK:AK,MATCH($A311,InputsB!$A:$A,0))</f>
        <v>0</v>
      </c>
      <c r="AG311" s="219">
        <f>INDEX(InputsB!AL:AL,MATCH($A311,InputsB!$A:$A,0))</f>
        <v>0</v>
      </c>
      <c r="AH311" s="219">
        <f>INDEX(InputsB!AM:AM,MATCH($A311,InputsB!$A:$A,0))</f>
        <v>0</v>
      </c>
      <c r="AI311" s="219">
        <f>INDEX(InputsB!AN:AN,MATCH($A311,InputsB!$A:$A,0))</f>
        <v>0</v>
      </c>
      <c r="AJ311" s="219">
        <f>INDEX(InputsB!AO:AO,MATCH($A311,InputsB!$A:$A,0))</f>
        <v>0</v>
      </c>
      <c r="AK311" s="219">
        <f>INDEX(InputsB!AP:AP,MATCH($A311,InputsB!$A:$A,0))</f>
        <v>0</v>
      </c>
      <c r="AL311" s="219">
        <f>INDEX(InputsB!AQ:AQ,MATCH($A311,InputsB!$A:$A,0))</f>
        <v>0</v>
      </c>
      <c r="AM311" s="219">
        <f>INDEX(InputsB!AR:AR,MATCH($A311,InputsB!$A:$A,0))</f>
        <v>0</v>
      </c>
      <c r="AN311" s="219">
        <f>INDEX(InputsB!AS:AS,MATCH($A311,InputsB!$A:$A,0))</f>
        <v>0</v>
      </c>
      <c r="AO311" s="219">
        <f>INDEX(InputsB!AT:AT,MATCH($A311,InputsB!$A:$A,0))</f>
        <v>0</v>
      </c>
      <c r="AP311" s="219">
        <f>INDEX(InputsB!AU:AU,MATCH($A311,InputsB!$A:$A,0))</f>
        <v>0</v>
      </c>
      <c r="AQ311" s="219">
        <f>INDEX(InputsB!AV:AV,MATCH($A311,InputsB!$A:$A,0))</f>
        <v>0</v>
      </c>
      <c r="AR311" s="219">
        <f>INDEX(InputsB!AW:AW,MATCH($A311,InputsB!$A:$A,0))</f>
        <v>0</v>
      </c>
      <c r="AS311" s="219">
        <f>INDEX(InputsB!AX:AX,MATCH($A311,InputsB!$A:$A,0))</f>
        <v>0</v>
      </c>
      <c r="AT311" s="219">
        <f>INDEX(InputsB!AY:AY,MATCH($A311,InputsB!$A:$A,0))</f>
        <v>0</v>
      </c>
      <c r="AU311" s="54"/>
      <c r="AV311" s="219">
        <f>INDEX(InputsC!$G:$G,MATCH($A311,InputsC!$A:$A,0))</f>
        <v>0</v>
      </c>
      <c r="AW311" s="219">
        <f t="shared" si="72"/>
        <v>0</v>
      </c>
    </row>
    <row r="312" spans="1:49">
      <c r="A312" s="195" t="s">
        <v>728</v>
      </c>
      <c r="B312" s="195" t="str">
        <f>INDEX('Ref1'!$E:$E,MATCH(A312,'Ref1'!$A:$A,0))</f>
        <v>Wellingborough</v>
      </c>
      <c r="C312" s="195" t="str">
        <f>INDEX('Ref1'!$F:$F,MATCH($A312,'Ref1'!$A:$A,0))</f>
        <v>E2820</v>
      </c>
      <c r="D312" s="240" t="str">
        <f>INDEX('Ref1'!$G:$G,MATCH($A312,'Ref1'!$A:$A,0))</f>
        <v>NA</v>
      </c>
      <c r="E312" s="225">
        <f>INDEX(InputsD!$D:$D,MATCH($A312,InputsD!$A:$A,0))</f>
        <v>0</v>
      </c>
      <c r="G312" s="167">
        <f>INDEX(InputsA!R:R,MATCH($A312,InputsA!$A:$A,0))*$A$5+$E312*$A$5</f>
        <v>0</v>
      </c>
      <c r="H312" s="167">
        <f>INDEX(InputsA!S:S,MATCH($A312,InputsA!$A:$A,0))*$A$5+$E312*$A$5</f>
        <v>0</v>
      </c>
      <c r="I312" s="167">
        <f>INDEX(InputsA!T:T,MATCH($A312,InputsA!$A:$A,0))*$A$5+$E312*$A$5</f>
        <v>0</v>
      </c>
      <c r="J312" s="167">
        <f>INDEX(InputsA!U:U,MATCH($A312,InputsA!$A:$A,0))*$A$5+$E312*$A$5</f>
        <v>0</v>
      </c>
      <c r="K312" s="167">
        <f>INDEX(InputsA!V:V,MATCH($A312,InputsA!$A:$A,0))*$A$5+$E312*$A$5</f>
        <v>0</v>
      </c>
      <c r="L312" s="167">
        <f>INDEX(InputsA!W:W,MATCH($A312,InputsA!$A:$A,0))*$A$5+$E312*$A$5</f>
        <v>0</v>
      </c>
      <c r="M312" s="167">
        <f>INDEX(InputsA!X:X,MATCH($A312,InputsA!$A:$A,0))*$A$5+$E312*$A$5</f>
        <v>0</v>
      </c>
      <c r="N312" s="171">
        <f t="shared" si="70"/>
        <v>0</v>
      </c>
      <c r="O312" s="167">
        <f t="shared" si="71"/>
        <v>0</v>
      </c>
      <c r="P312" s="167">
        <f t="shared" si="73"/>
        <v>0</v>
      </c>
      <c r="Q312" s="167">
        <f t="shared" si="74"/>
        <v>0</v>
      </c>
      <c r="R312" s="167">
        <f t="shared" si="75"/>
        <v>0</v>
      </c>
      <c r="S312" s="167">
        <f t="shared" si="76"/>
        <v>0</v>
      </c>
      <c r="T312" s="167">
        <f t="shared" si="77"/>
        <v>0</v>
      </c>
      <c r="U312" s="167">
        <f t="shared" si="78"/>
        <v>0</v>
      </c>
      <c r="V312" s="167">
        <f t="shared" si="79"/>
        <v>0</v>
      </c>
      <c r="W312" s="167">
        <f t="shared" si="80"/>
        <v>0</v>
      </c>
      <c r="X312" s="167">
        <f t="shared" si="81"/>
        <v>0</v>
      </c>
      <c r="Y312" s="167">
        <f t="shared" si="82"/>
        <v>0</v>
      </c>
      <c r="Z312" s="167">
        <f t="shared" si="83"/>
        <v>0</v>
      </c>
      <c r="AA312" s="167">
        <f t="shared" si="84"/>
        <v>0</v>
      </c>
      <c r="AB312" s="167">
        <f t="shared" si="85"/>
        <v>0</v>
      </c>
      <c r="AC312" s="167">
        <f t="shared" si="86"/>
        <v>0</v>
      </c>
      <c r="AD312" s="36"/>
      <c r="AE312" s="219">
        <f>INDEX(InputsB!AJ:AJ,MATCH($A312,InputsB!$A:$A,0))</f>
        <v>0</v>
      </c>
      <c r="AF312" s="219">
        <f>INDEX(InputsB!AK:AK,MATCH($A312,InputsB!$A:$A,0))</f>
        <v>0</v>
      </c>
      <c r="AG312" s="219">
        <f>INDEX(InputsB!AL:AL,MATCH($A312,InputsB!$A:$A,0))</f>
        <v>0</v>
      </c>
      <c r="AH312" s="219">
        <f>INDEX(InputsB!AM:AM,MATCH($A312,InputsB!$A:$A,0))</f>
        <v>0</v>
      </c>
      <c r="AI312" s="219">
        <f>INDEX(InputsB!AN:AN,MATCH($A312,InputsB!$A:$A,0))</f>
        <v>0</v>
      </c>
      <c r="AJ312" s="219">
        <f>INDEX(InputsB!AO:AO,MATCH($A312,InputsB!$A:$A,0))</f>
        <v>0</v>
      </c>
      <c r="AK312" s="219">
        <f>INDEX(InputsB!AP:AP,MATCH($A312,InputsB!$A:$A,0))</f>
        <v>0</v>
      </c>
      <c r="AL312" s="219">
        <f>INDEX(InputsB!AQ:AQ,MATCH($A312,InputsB!$A:$A,0))</f>
        <v>0</v>
      </c>
      <c r="AM312" s="219">
        <f>INDEX(InputsB!AR:AR,MATCH($A312,InputsB!$A:$A,0))</f>
        <v>0</v>
      </c>
      <c r="AN312" s="219">
        <f>INDEX(InputsB!AS:AS,MATCH($A312,InputsB!$A:$A,0))</f>
        <v>0</v>
      </c>
      <c r="AO312" s="219">
        <f>INDEX(InputsB!AT:AT,MATCH($A312,InputsB!$A:$A,0))</f>
        <v>0</v>
      </c>
      <c r="AP312" s="219">
        <f>INDEX(InputsB!AU:AU,MATCH($A312,InputsB!$A:$A,0))</f>
        <v>0</v>
      </c>
      <c r="AQ312" s="219">
        <f>INDEX(InputsB!AV:AV,MATCH($A312,InputsB!$A:$A,0))</f>
        <v>0</v>
      </c>
      <c r="AR312" s="219">
        <f>INDEX(InputsB!AW:AW,MATCH($A312,InputsB!$A:$A,0))</f>
        <v>0</v>
      </c>
      <c r="AS312" s="219">
        <f>INDEX(InputsB!AX:AX,MATCH($A312,InputsB!$A:$A,0))</f>
        <v>0</v>
      </c>
      <c r="AT312" s="219">
        <f>INDEX(InputsB!AY:AY,MATCH($A312,InputsB!$A:$A,0))</f>
        <v>0</v>
      </c>
      <c r="AU312" s="54"/>
      <c r="AV312" s="219">
        <f>INDEX(InputsC!$G:$G,MATCH($A312,InputsC!$A:$A,0))</f>
        <v>0</v>
      </c>
      <c r="AW312" s="219">
        <f t="shared" si="72"/>
        <v>0</v>
      </c>
    </row>
    <row r="313" spans="1:49">
      <c r="A313" s="195" t="s">
        <v>730</v>
      </c>
      <c r="B313" s="195" t="str">
        <f>INDEX('Ref1'!$E:$E,MATCH(A313,'Ref1'!$A:$A,0))</f>
        <v>Welwyn Hatfield</v>
      </c>
      <c r="C313" s="195" t="str">
        <f>INDEX('Ref1'!$F:$F,MATCH($A313,'Ref1'!$A:$A,0))</f>
        <v>E1920</v>
      </c>
      <c r="D313" s="240" t="str">
        <f>INDEX('Ref1'!$G:$G,MATCH($A313,'Ref1'!$A:$A,0))</f>
        <v>NA</v>
      </c>
      <c r="E313" s="225">
        <f>INDEX(InputsD!$D:$D,MATCH($A313,InputsD!$A:$A,0))</f>
        <v>0</v>
      </c>
      <c r="G313" s="167">
        <f>INDEX(InputsA!R:R,MATCH($A313,InputsA!$A:$A,0))*$A$5+$E313*$A$5</f>
        <v>0</v>
      </c>
      <c r="H313" s="167">
        <f>INDEX(InputsA!S:S,MATCH($A313,InputsA!$A:$A,0))*$A$5+$E313*$A$5</f>
        <v>0</v>
      </c>
      <c r="I313" s="167">
        <f>INDEX(InputsA!T:T,MATCH($A313,InputsA!$A:$A,0))*$A$5+$E313*$A$5</f>
        <v>0</v>
      </c>
      <c r="J313" s="167">
        <f>INDEX(InputsA!U:U,MATCH($A313,InputsA!$A:$A,0))*$A$5+$E313*$A$5</f>
        <v>0</v>
      </c>
      <c r="K313" s="167">
        <f>INDEX(InputsA!V:V,MATCH($A313,InputsA!$A:$A,0))*$A$5+$E313*$A$5</f>
        <v>0</v>
      </c>
      <c r="L313" s="167">
        <f>INDEX(InputsA!W:W,MATCH($A313,InputsA!$A:$A,0))*$A$5+$E313*$A$5</f>
        <v>0</v>
      </c>
      <c r="M313" s="167">
        <f>INDEX(InputsA!X:X,MATCH($A313,InputsA!$A:$A,0))*$A$5+$E313*$A$5</f>
        <v>0</v>
      </c>
      <c r="N313" s="171">
        <f t="shared" si="70"/>
        <v>0</v>
      </c>
      <c r="O313" s="167">
        <f t="shared" si="71"/>
        <v>0</v>
      </c>
      <c r="P313" s="167">
        <f t="shared" si="73"/>
        <v>0</v>
      </c>
      <c r="Q313" s="167">
        <f t="shared" si="74"/>
        <v>0</v>
      </c>
      <c r="R313" s="167">
        <f t="shared" si="75"/>
        <v>0</v>
      </c>
      <c r="S313" s="167">
        <f t="shared" si="76"/>
        <v>0</v>
      </c>
      <c r="T313" s="167">
        <f t="shared" si="77"/>
        <v>0</v>
      </c>
      <c r="U313" s="167">
        <f t="shared" si="78"/>
        <v>0</v>
      </c>
      <c r="V313" s="167">
        <f t="shared" si="79"/>
        <v>0</v>
      </c>
      <c r="W313" s="167">
        <f t="shared" si="80"/>
        <v>0</v>
      </c>
      <c r="X313" s="167">
        <f t="shared" si="81"/>
        <v>0</v>
      </c>
      <c r="Y313" s="167">
        <f t="shared" si="82"/>
        <v>0</v>
      </c>
      <c r="Z313" s="167">
        <f t="shared" si="83"/>
        <v>0</v>
      </c>
      <c r="AA313" s="167">
        <f t="shared" si="84"/>
        <v>0</v>
      </c>
      <c r="AB313" s="167">
        <f t="shared" si="85"/>
        <v>0</v>
      </c>
      <c r="AC313" s="167">
        <f t="shared" si="86"/>
        <v>0</v>
      </c>
      <c r="AD313" s="36"/>
      <c r="AE313" s="219">
        <f>INDEX(InputsB!AJ:AJ,MATCH($A313,InputsB!$A:$A,0))</f>
        <v>0</v>
      </c>
      <c r="AF313" s="219">
        <f>INDEX(InputsB!AK:AK,MATCH($A313,InputsB!$A:$A,0))</f>
        <v>0</v>
      </c>
      <c r="AG313" s="219">
        <f>INDEX(InputsB!AL:AL,MATCH($A313,InputsB!$A:$A,0))</f>
        <v>0</v>
      </c>
      <c r="AH313" s="219">
        <f>INDEX(InputsB!AM:AM,MATCH($A313,InputsB!$A:$A,0))</f>
        <v>0</v>
      </c>
      <c r="AI313" s="219">
        <f>INDEX(InputsB!AN:AN,MATCH($A313,InputsB!$A:$A,0))</f>
        <v>0</v>
      </c>
      <c r="AJ313" s="219">
        <f>INDEX(InputsB!AO:AO,MATCH($A313,InputsB!$A:$A,0))</f>
        <v>0</v>
      </c>
      <c r="AK313" s="219">
        <f>INDEX(InputsB!AP:AP,MATCH($A313,InputsB!$A:$A,0))</f>
        <v>0</v>
      </c>
      <c r="AL313" s="219">
        <f>INDEX(InputsB!AQ:AQ,MATCH($A313,InputsB!$A:$A,0))</f>
        <v>0</v>
      </c>
      <c r="AM313" s="219">
        <f>INDEX(InputsB!AR:AR,MATCH($A313,InputsB!$A:$A,0))</f>
        <v>0</v>
      </c>
      <c r="AN313" s="219">
        <f>INDEX(InputsB!AS:AS,MATCH($A313,InputsB!$A:$A,0))</f>
        <v>0</v>
      </c>
      <c r="AO313" s="219">
        <f>INDEX(InputsB!AT:AT,MATCH($A313,InputsB!$A:$A,0))</f>
        <v>0</v>
      </c>
      <c r="AP313" s="219">
        <f>INDEX(InputsB!AU:AU,MATCH($A313,InputsB!$A:$A,0))</f>
        <v>0</v>
      </c>
      <c r="AQ313" s="219">
        <f>INDEX(InputsB!AV:AV,MATCH($A313,InputsB!$A:$A,0))</f>
        <v>0</v>
      </c>
      <c r="AR313" s="219">
        <f>INDEX(InputsB!AW:AW,MATCH($A313,InputsB!$A:$A,0))</f>
        <v>0</v>
      </c>
      <c r="AS313" s="219">
        <f>INDEX(InputsB!AX:AX,MATCH($A313,InputsB!$A:$A,0))</f>
        <v>0</v>
      </c>
      <c r="AT313" s="219">
        <f>INDEX(InputsB!AY:AY,MATCH($A313,InputsB!$A:$A,0))</f>
        <v>0</v>
      </c>
      <c r="AU313" s="54"/>
      <c r="AV313" s="219">
        <f>INDEX(InputsC!$G:$G,MATCH($A313,InputsC!$A:$A,0))</f>
        <v>0</v>
      </c>
      <c r="AW313" s="219">
        <f t="shared" si="72"/>
        <v>0</v>
      </c>
    </row>
    <row r="314" spans="1:49">
      <c r="A314" s="195" t="s">
        <v>732</v>
      </c>
      <c r="B314" s="195" t="str">
        <f>INDEX('Ref1'!$E:$E,MATCH(A314,'Ref1'!$A:$A,0))</f>
        <v>West Berkshire</v>
      </c>
      <c r="C314" s="195" t="str">
        <f>INDEX('Ref1'!$F:$F,MATCH($A314,'Ref1'!$A:$A,0))</f>
        <v>NA</v>
      </c>
      <c r="D314" s="240" t="str">
        <f>INDEX('Ref1'!$G:$G,MATCH($A314,'Ref1'!$A:$A,0))</f>
        <v>E6103</v>
      </c>
      <c r="E314" s="225">
        <f>INDEX(InputsD!$D:$D,MATCH($A314,InputsD!$A:$A,0))</f>
        <v>0</v>
      </c>
      <c r="G314" s="167">
        <f>INDEX(InputsA!R:R,MATCH($A314,InputsA!$A:$A,0))*$A$5+$E314*$A$5</f>
        <v>0</v>
      </c>
      <c r="H314" s="167">
        <f>INDEX(InputsA!S:S,MATCH($A314,InputsA!$A:$A,0))*$A$5+$E314*$A$5</f>
        <v>0</v>
      </c>
      <c r="I314" s="167">
        <f>INDEX(InputsA!T:T,MATCH($A314,InputsA!$A:$A,0))*$A$5+$E314*$A$5</f>
        <v>0</v>
      </c>
      <c r="J314" s="167">
        <f>INDEX(InputsA!U:U,MATCH($A314,InputsA!$A:$A,0))*$A$5+$E314*$A$5</f>
        <v>0</v>
      </c>
      <c r="K314" s="167">
        <f>INDEX(InputsA!V:V,MATCH($A314,InputsA!$A:$A,0))*$A$5+$E314*$A$5</f>
        <v>0</v>
      </c>
      <c r="L314" s="167">
        <f>INDEX(InputsA!W:W,MATCH($A314,InputsA!$A:$A,0))*$A$5+$E314*$A$5</f>
        <v>0</v>
      </c>
      <c r="M314" s="167">
        <f>INDEX(InputsA!X:X,MATCH($A314,InputsA!$A:$A,0))*$A$5+$E314*$A$5</f>
        <v>0</v>
      </c>
      <c r="N314" s="171">
        <f t="shared" si="70"/>
        <v>0</v>
      </c>
      <c r="O314" s="167">
        <f t="shared" si="71"/>
        <v>0</v>
      </c>
      <c r="P314" s="167">
        <f t="shared" si="73"/>
        <v>0</v>
      </c>
      <c r="Q314" s="167">
        <f t="shared" si="74"/>
        <v>0</v>
      </c>
      <c r="R314" s="167">
        <f t="shared" si="75"/>
        <v>0</v>
      </c>
      <c r="S314" s="167">
        <f t="shared" si="76"/>
        <v>0</v>
      </c>
      <c r="T314" s="167">
        <f t="shared" si="77"/>
        <v>0</v>
      </c>
      <c r="U314" s="167">
        <f t="shared" si="78"/>
        <v>0</v>
      </c>
      <c r="V314" s="167">
        <f t="shared" si="79"/>
        <v>0</v>
      </c>
      <c r="W314" s="167">
        <f t="shared" si="80"/>
        <v>0</v>
      </c>
      <c r="X314" s="167">
        <f t="shared" si="81"/>
        <v>0</v>
      </c>
      <c r="Y314" s="167">
        <f t="shared" si="82"/>
        <v>0</v>
      </c>
      <c r="Z314" s="167">
        <f t="shared" si="83"/>
        <v>0</v>
      </c>
      <c r="AA314" s="167">
        <f t="shared" si="84"/>
        <v>0</v>
      </c>
      <c r="AB314" s="167">
        <f t="shared" si="85"/>
        <v>0</v>
      </c>
      <c r="AC314" s="167">
        <f t="shared" si="86"/>
        <v>0</v>
      </c>
      <c r="AD314" s="36"/>
      <c r="AE314" s="219">
        <f>INDEX(InputsB!AJ:AJ,MATCH($A314,InputsB!$A:$A,0))</f>
        <v>0</v>
      </c>
      <c r="AF314" s="219">
        <f>INDEX(InputsB!AK:AK,MATCH($A314,InputsB!$A:$A,0))</f>
        <v>0</v>
      </c>
      <c r="AG314" s="219">
        <f>INDEX(InputsB!AL:AL,MATCH($A314,InputsB!$A:$A,0))</f>
        <v>0</v>
      </c>
      <c r="AH314" s="219">
        <f>INDEX(InputsB!AM:AM,MATCH($A314,InputsB!$A:$A,0))</f>
        <v>0</v>
      </c>
      <c r="AI314" s="219">
        <f>INDEX(InputsB!AN:AN,MATCH($A314,InputsB!$A:$A,0))</f>
        <v>0</v>
      </c>
      <c r="AJ314" s="219">
        <f>INDEX(InputsB!AO:AO,MATCH($A314,InputsB!$A:$A,0))</f>
        <v>0</v>
      </c>
      <c r="AK314" s="219">
        <f>INDEX(InputsB!AP:AP,MATCH($A314,InputsB!$A:$A,0))</f>
        <v>0</v>
      </c>
      <c r="AL314" s="219">
        <f>INDEX(InputsB!AQ:AQ,MATCH($A314,InputsB!$A:$A,0))</f>
        <v>0</v>
      </c>
      <c r="AM314" s="219">
        <f>INDEX(InputsB!AR:AR,MATCH($A314,InputsB!$A:$A,0))</f>
        <v>0</v>
      </c>
      <c r="AN314" s="219">
        <f>INDEX(InputsB!AS:AS,MATCH($A314,InputsB!$A:$A,0))</f>
        <v>0</v>
      </c>
      <c r="AO314" s="219">
        <f>INDEX(InputsB!AT:AT,MATCH($A314,InputsB!$A:$A,0))</f>
        <v>0</v>
      </c>
      <c r="AP314" s="219">
        <f>INDEX(InputsB!AU:AU,MATCH($A314,InputsB!$A:$A,0))</f>
        <v>0</v>
      </c>
      <c r="AQ314" s="219">
        <f>INDEX(InputsB!AV:AV,MATCH($A314,InputsB!$A:$A,0))</f>
        <v>0</v>
      </c>
      <c r="AR314" s="219">
        <f>INDEX(InputsB!AW:AW,MATCH($A314,InputsB!$A:$A,0))</f>
        <v>0</v>
      </c>
      <c r="AS314" s="219">
        <f>INDEX(InputsB!AX:AX,MATCH($A314,InputsB!$A:$A,0))</f>
        <v>0</v>
      </c>
      <c r="AT314" s="219">
        <f>INDEX(InputsB!AY:AY,MATCH($A314,InputsB!$A:$A,0))</f>
        <v>0</v>
      </c>
      <c r="AU314" s="54"/>
      <c r="AV314" s="219">
        <f>INDEX(InputsC!$G:$G,MATCH($A314,InputsC!$A:$A,0))</f>
        <v>0</v>
      </c>
      <c r="AW314" s="219">
        <f t="shared" si="72"/>
        <v>0</v>
      </c>
    </row>
    <row r="315" spans="1:49">
      <c r="A315" s="195" t="s">
        <v>734</v>
      </c>
      <c r="B315" s="195" t="str">
        <f>INDEX('Ref1'!$E:$E,MATCH(A315,'Ref1'!$A:$A,0))</f>
        <v>West Devon</v>
      </c>
      <c r="C315" s="195" t="str">
        <f>INDEX('Ref1'!$F:$F,MATCH($A315,'Ref1'!$A:$A,0))</f>
        <v>E1121</v>
      </c>
      <c r="D315" s="240" t="str">
        <f>INDEX('Ref1'!$G:$G,MATCH($A315,'Ref1'!$A:$A,0))</f>
        <v>E6161</v>
      </c>
      <c r="E315" s="225">
        <f>INDEX(InputsD!$D:$D,MATCH($A315,InputsD!$A:$A,0))</f>
        <v>0</v>
      </c>
      <c r="G315" s="167">
        <f>INDEX(InputsA!R:R,MATCH($A315,InputsA!$A:$A,0))*$A$5+$E315*$A$5</f>
        <v>0</v>
      </c>
      <c r="H315" s="167">
        <f>INDEX(InputsA!S:S,MATCH($A315,InputsA!$A:$A,0))*$A$5+$E315*$A$5</f>
        <v>0</v>
      </c>
      <c r="I315" s="167">
        <f>INDEX(InputsA!T:T,MATCH($A315,InputsA!$A:$A,0))*$A$5+$E315*$A$5</f>
        <v>0</v>
      </c>
      <c r="J315" s="167">
        <f>INDEX(InputsA!U:U,MATCH($A315,InputsA!$A:$A,0))*$A$5+$E315*$A$5</f>
        <v>0</v>
      </c>
      <c r="K315" s="167">
        <f>INDEX(InputsA!V:V,MATCH($A315,InputsA!$A:$A,0))*$A$5+$E315*$A$5</f>
        <v>0</v>
      </c>
      <c r="L315" s="167">
        <f>INDEX(InputsA!W:W,MATCH($A315,InputsA!$A:$A,0))*$A$5+$E315*$A$5</f>
        <v>0</v>
      </c>
      <c r="M315" s="167">
        <f>INDEX(InputsA!X:X,MATCH($A315,InputsA!$A:$A,0))*$A$5+$E315*$A$5</f>
        <v>0</v>
      </c>
      <c r="N315" s="171">
        <f t="shared" si="70"/>
        <v>0</v>
      </c>
      <c r="O315" s="167">
        <f t="shared" si="71"/>
        <v>0</v>
      </c>
      <c r="P315" s="167">
        <f t="shared" si="73"/>
        <v>0</v>
      </c>
      <c r="Q315" s="167">
        <f t="shared" si="74"/>
        <v>0</v>
      </c>
      <c r="R315" s="167">
        <f t="shared" si="75"/>
        <v>0</v>
      </c>
      <c r="S315" s="167">
        <f t="shared" si="76"/>
        <v>0</v>
      </c>
      <c r="T315" s="167">
        <f t="shared" si="77"/>
        <v>0</v>
      </c>
      <c r="U315" s="167">
        <f t="shared" si="78"/>
        <v>0</v>
      </c>
      <c r="V315" s="167">
        <f t="shared" si="79"/>
        <v>0</v>
      </c>
      <c r="W315" s="167">
        <f t="shared" si="80"/>
        <v>0</v>
      </c>
      <c r="X315" s="167">
        <f t="shared" si="81"/>
        <v>0</v>
      </c>
      <c r="Y315" s="167">
        <f t="shared" si="82"/>
        <v>0</v>
      </c>
      <c r="Z315" s="167">
        <f t="shared" si="83"/>
        <v>0</v>
      </c>
      <c r="AA315" s="167">
        <f t="shared" si="84"/>
        <v>0</v>
      </c>
      <c r="AB315" s="167">
        <f t="shared" si="85"/>
        <v>0</v>
      </c>
      <c r="AC315" s="167">
        <f t="shared" si="86"/>
        <v>0</v>
      </c>
      <c r="AD315" s="36"/>
      <c r="AE315" s="219">
        <f>INDEX(InputsB!AJ:AJ,MATCH($A315,InputsB!$A:$A,0))</f>
        <v>0</v>
      </c>
      <c r="AF315" s="219">
        <f>INDEX(InputsB!AK:AK,MATCH($A315,InputsB!$A:$A,0))</f>
        <v>0</v>
      </c>
      <c r="AG315" s="219">
        <f>INDEX(InputsB!AL:AL,MATCH($A315,InputsB!$A:$A,0))</f>
        <v>0</v>
      </c>
      <c r="AH315" s="219">
        <f>INDEX(InputsB!AM:AM,MATCH($A315,InputsB!$A:$A,0))</f>
        <v>0</v>
      </c>
      <c r="AI315" s="219">
        <f>INDEX(InputsB!AN:AN,MATCH($A315,InputsB!$A:$A,0))</f>
        <v>0</v>
      </c>
      <c r="AJ315" s="219">
        <f>INDEX(InputsB!AO:AO,MATCH($A315,InputsB!$A:$A,0))</f>
        <v>0</v>
      </c>
      <c r="AK315" s="219">
        <f>INDEX(InputsB!AP:AP,MATCH($A315,InputsB!$A:$A,0))</f>
        <v>0</v>
      </c>
      <c r="AL315" s="219">
        <f>INDEX(InputsB!AQ:AQ,MATCH($A315,InputsB!$A:$A,0))</f>
        <v>0</v>
      </c>
      <c r="AM315" s="219">
        <f>INDEX(InputsB!AR:AR,MATCH($A315,InputsB!$A:$A,0))</f>
        <v>0</v>
      </c>
      <c r="AN315" s="219">
        <f>INDEX(InputsB!AS:AS,MATCH($A315,InputsB!$A:$A,0))</f>
        <v>0</v>
      </c>
      <c r="AO315" s="219">
        <f>INDEX(InputsB!AT:AT,MATCH($A315,InputsB!$A:$A,0))</f>
        <v>0</v>
      </c>
      <c r="AP315" s="219">
        <f>INDEX(InputsB!AU:AU,MATCH($A315,InputsB!$A:$A,0))</f>
        <v>0</v>
      </c>
      <c r="AQ315" s="219">
        <f>INDEX(InputsB!AV:AV,MATCH($A315,InputsB!$A:$A,0))</f>
        <v>0</v>
      </c>
      <c r="AR315" s="219">
        <f>INDEX(InputsB!AW:AW,MATCH($A315,InputsB!$A:$A,0))</f>
        <v>0</v>
      </c>
      <c r="AS315" s="219">
        <f>INDEX(InputsB!AX:AX,MATCH($A315,InputsB!$A:$A,0))</f>
        <v>0</v>
      </c>
      <c r="AT315" s="219">
        <f>INDEX(InputsB!AY:AY,MATCH($A315,InputsB!$A:$A,0))</f>
        <v>0</v>
      </c>
      <c r="AU315" s="54"/>
      <c r="AV315" s="219">
        <f>INDEX(InputsC!$G:$G,MATCH($A315,InputsC!$A:$A,0))</f>
        <v>0</v>
      </c>
      <c r="AW315" s="219">
        <f t="shared" si="72"/>
        <v>0</v>
      </c>
    </row>
    <row r="316" spans="1:49">
      <c r="A316" s="195" t="s">
        <v>736</v>
      </c>
      <c r="B316" s="195" t="str">
        <f>INDEX('Ref1'!$E:$E,MATCH(A316,'Ref1'!$A:$A,0))</f>
        <v>West Dorset</v>
      </c>
      <c r="C316" s="195" t="str">
        <f>INDEX('Ref1'!$F:$F,MATCH($A316,'Ref1'!$A:$A,0))</f>
        <v>E1221</v>
      </c>
      <c r="D316" s="240" t="str">
        <f>INDEX('Ref1'!$G:$G,MATCH($A316,'Ref1'!$A:$A,0))</f>
        <v>E6162</v>
      </c>
      <c r="E316" s="225">
        <f>INDEX(InputsD!$D:$D,MATCH($A316,InputsD!$A:$A,0))</f>
        <v>0</v>
      </c>
      <c r="G316" s="167">
        <f>INDEX(InputsA!R:R,MATCH($A316,InputsA!$A:$A,0))*$A$5+$E316*$A$5</f>
        <v>0</v>
      </c>
      <c r="H316" s="167">
        <f>INDEX(InputsA!S:S,MATCH($A316,InputsA!$A:$A,0))*$A$5+$E316*$A$5</f>
        <v>0</v>
      </c>
      <c r="I316" s="167">
        <f>INDEX(InputsA!T:T,MATCH($A316,InputsA!$A:$A,0))*$A$5+$E316*$A$5</f>
        <v>0</v>
      </c>
      <c r="J316" s="167">
        <f>INDEX(InputsA!U:U,MATCH($A316,InputsA!$A:$A,0))*$A$5+$E316*$A$5</f>
        <v>0</v>
      </c>
      <c r="K316" s="167">
        <f>INDEX(InputsA!V:V,MATCH($A316,InputsA!$A:$A,0))*$A$5+$E316*$A$5</f>
        <v>0</v>
      </c>
      <c r="L316" s="167">
        <f>INDEX(InputsA!W:W,MATCH($A316,InputsA!$A:$A,0))*$A$5+$E316*$A$5</f>
        <v>0</v>
      </c>
      <c r="M316" s="167">
        <f>INDEX(InputsA!X:X,MATCH($A316,InputsA!$A:$A,0))*$A$5+$E316*$A$5</f>
        <v>0</v>
      </c>
      <c r="N316" s="171">
        <f t="shared" si="70"/>
        <v>0</v>
      </c>
      <c r="O316" s="167">
        <f t="shared" si="71"/>
        <v>0</v>
      </c>
      <c r="P316" s="167">
        <f t="shared" si="73"/>
        <v>0</v>
      </c>
      <c r="Q316" s="167">
        <f t="shared" si="74"/>
        <v>0</v>
      </c>
      <c r="R316" s="167">
        <f t="shared" si="75"/>
        <v>0</v>
      </c>
      <c r="S316" s="167">
        <f t="shared" si="76"/>
        <v>0</v>
      </c>
      <c r="T316" s="167">
        <f t="shared" si="77"/>
        <v>0</v>
      </c>
      <c r="U316" s="167">
        <f t="shared" si="78"/>
        <v>0</v>
      </c>
      <c r="V316" s="167">
        <f t="shared" si="79"/>
        <v>0</v>
      </c>
      <c r="W316" s="167">
        <f t="shared" si="80"/>
        <v>0</v>
      </c>
      <c r="X316" s="167">
        <f t="shared" si="81"/>
        <v>0</v>
      </c>
      <c r="Y316" s="167">
        <f t="shared" si="82"/>
        <v>0</v>
      </c>
      <c r="Z316" s="167">
        <f t="shared" si="83"/>
        <v>0</v>
      </c>
      <c r="AA316" s="167">
        <f t="shared" si="84"/>
        <v>0</v>
      </c>
      <c r="AB316" s="167">
        <f t="shared" si="85"/>
        <v>0</v>
      </c>
      <c r="AC316" s="167">
        <f t="shared" si="86"/>
        <v>0</v>
      </c>
      <c r="AD316" s="36"/>
      <c r="AE316" s="219">
        <f>INDEX(InputsB!AJ:AJ,MATCH($A316,InputsB!$A:$A,0))</f>
        <v>0</v>
      </c>
      <c r="AF316" s="219">
        <f>INDEX(InputsB!AK:AK,MATCH($A316,InputsB!$A:$A,0))</f>
        <v>0</v>
      </c>
      <c r="AG316" s="219">
        <f>INDEX(InputsB!AL:AL,MATCH($A316,InputsB!$A:$A,0))</f>
        <v>0</v>
      </c>
      <c r="AH316" s="219">
        <f>INDEX(InputsB!AM:AM,MATCH($A316,InputsB!$A:$A,0))</f>
        <v>0</v>
      </c>
      <c r="AI316" s="219">
        <f>INDEX(InputsB!AN:AN,MATCH($A316,InputsB!$A:$A,0))</f>
        <v>0</v>
      </c>
      <c r="AJ316" s="219">
        <f>INDEX(InputsB!AO:AO,MATCH($A316,InputsB!$A:$A,0))</f>
        <v>0</v>
      </c>
      <c r="AK316" s="219">
        <f>INDEX(InputsB!AP:AP,MATCH($A316,InputsB!$A:$A,0))</f>
        <v>0</v>
      </c>
      <c r="AL316" s="219">
        <f>INDEX(InputsB!AQ:AQ,MATCH($A316,InputsB!$A:$A,0))</f>
        <v>0</v>
      </c>
      <c r="AM316" s="219">
        <f>INDEX(InputsB!AR:AR,MATCH($A316,InputsB!$A:$A,0))</f>
        <v>0</v>
      </c>
      <c r="AN316" s="219">
        <f>INDEX(InputsB!AS:AS,MATCH($A316,InputsB!$A:$A,0))</f>
        <v>0</v>
      </c>
      <c r="AO316" s="219">
        <f>INDEX(InputsB!AT:AT,MATCH($A316,InputsB!$A:$A,0))</f>
        <v>0</v>
      </c>
      <c r="AP316" s="219">
        <f>INDEX(InputsB!AU:AU,MATCH($A316,InputsB!$A:$A,0))</f>
        <v>0</v>
      </c>
      <c r="AQ316" s="219">
        <f>INDEX(InputsB!AV:AV,MATCH($A316,InputsB!$A:$A,0))</f>
        <v>0</v>
      </c>
      <c r="AR316" s="219">
        <f>INDEX(InputsB!AW:AW,MATCH($A316,InputsB!$A:$A,0))</f>
        <v>0</v>
      </c>
      <c r="AS316" s="219">
        <f>INDEX(InputsB!AX:AX,MATCH($A316,InputsB!$A:$A,0))</f>
        <v>0</v>
      </c>
      <c r="AT316" s="219">
        <f>INDEX(InputsB!AY:AY,MATCH($A316,InputsB!$A:$A,0))</f>
        <v>0</v>
      </c>
      <c r="AU316" s="54"/>
      <c r="AV316" s="219">
        <f>INDEX(InputsC!$G:$G,MATCH($A316,InputsC!$A:$A,0))</f>
        <v>0</v>
      </c>
      <c r="AW316" s="219">
        <f t="shared" si="72"/>
        <v>0</v>
      </c>
    </row>
    <row r="317" spans="1:49">
      <c r="A317" s="195" t="s">
        <v>738</v>
      </c>
      <c r="B317" s="195" t="str">
        <f>INDEX('Ref1'!$E:$E,MATCH(A317,'Ref1'!$A:$A,0))</f>
        <v>West Lancashire</v>
      </c>
      <c r="C317" s="195" t="str">
        <f>INDEX('Ref1'!$F:$F,MATCH($A317,'Ref1'!$A:$A,0))</f>
        <v>E2321</v>
      </c>
      <c r="D317" s="240" t="str">
        <f>INDEX('Ref1'!$G:$G,MATCH($A317,'Ref1'!$A:$A,0))</f>
        <v>E6123</v>
      </c>
      <c r="E317" s="225">
        <f>INDEX(InputsD!$D:$D,MATCH($A317,InputsD!$A:$A,0))</f>
        <v>0</v>
      </c>
      <c r="G317" s="167">
        <f>INDEX(InputsA!R:R,MATCH($A317,InputsA!$A:$A,0))*$A$5+$E317*$A$5</f>
        <v>0</v>
      </c>
      <c r="H317" s="167">
        <f>INDEX(InputsA!S:S,MATCH($A317,InputsA!$A:$A,0))*$A$5+$E317*$A$5</f>
        <v>0</v>
      </c>
      <c r="I317" s="167">
        <f>INDEX(InputsA!T:T,MATCH($A317,InputsA!$A:$A,0))*$A$5+$E317*$A$5</f>
        <v>0</v>
      </c>
      <c r="J317" s="167">
        <f>INDEX(InputsA!U:U,MATCH($A317,InputsA!$A:$A,0))*$A$5+$E317*$A$5</f>
        <v>0</v>
      </c>
      <c r="K317" s="167">
        <f>INDEX(InputsA!V:V,MATCH($A317,InputsA!$A:$A,0))*$A$5+$E317*$A$5</f>
        <v>0</v>
      </c>
      <c r="L317" s="167">
        <f>INDEX(InputsA!W:W,MATCH($A317,InputsA!$A:$A,0))*$A$5+$E317*$A$5</f>
        <v>0</v>
      </c>
      <c r="M317" s="167">
        <f>INDEX(InputsA!X:X,MATCH($A317,InputsA!$A:$A,0))*$A$5+$E317*$A$5</f>
        <v>0</v>
      </c>
      <c r="N317" s="171">
        <f t="shared" si="70"/>
        <v>0</v>
      </c>
      <c r="O317" s="167">
        <f t="shared" si="71"/>
        <v>0</v>
      </c>
      <c r="P317" s="167">
        <f t="shared" si="73"/>
        <v>0</v>
      </c>
      <c r="Q317" s="167">
        <f t="shared" si="74"/>
        <v>0</v>
      </c>
      <c r="R317" s="167">
        <f t="shared" si="75"/>
        <v>0</v>
      </c>
      <c r="S317" s="167">
        <f t="shared" si="76"/>
        <v>0</v>
      </c>
      <c r="T317" s="167">
        <f t="shared" si="77"/>
        <v>0</v>
      </c>
      <c r="U317" s="167">
        <f t="shared" si="78"/>
        <v>0</v>
      </c>
      <c r="V317" s="167">
        <f t="shared" si="79"/>
        <v>0</v>
      </c>
      <c r="W317" s="167">
        <f t="shared" si="80"/>
        <v>0</v>
      </c>
      <c r="X317" s="167">
        <f t="shared" si="81"/>
        <v>0</v>
      </c>
      <c r="Y317" s="167">
        <f t="shared" si="82"/>
        <v>0</v>
      </c>
      <c r="Z317" s="167">
        <f t="shared" si="83"/>
        <v>0</v>
      </c>
      <c r="AA317" s="167">
        <f t="shared" si="84"/>
        <v>0</v>
      </c>
      <c r="AB317" s="167">
        <f t="shared" si="85"/>
        <v>0</v>
      </c>
      <c r="AC317" s="167">
        <f t="shared" si="86"/>
        <v>0</v>
      </c>
      <c r="AD317" s="36"/>
      <c r="AE317" s="219">
        <f>INDEX(InputsB!AJ:AJ,MATCH($A317,InputsB!$A:$A,0))</f>
        <v>0</v>
      </c>
      <c r="AF317" s="219">
        <f>INDEX(InputsB!AK:AK,MATCH($A317,InputsB!$A:$A,0))</f>
        <v>0</v>
      </c>
      <c r="AG317" s="219">
        <f>INDEX(InputsB!AL:AL,MATCH($A317,InputsB!$A:$A,0))</f>
        <v>0</v>
      </c>
      <c r="AH317" s="219">
        <f>INDEX(InputsB!AM:AM,MATCH($A317,InputsB!$A:$A,0))</f>
        <v>0</v>
      </c>
      <c r="AI317" s="219">
        <f>INDEX(InputsB!AN:AN,MATCH($A317,InputsB!$A:$A,0))</f>
        <v>0</v>
      </c>
      <c r="AJ317" s="219">
        <f>INDEX(InputsB!AO:AO,MATCH($A317,InputsB!$A:$A,0))</f>
        <v>0</v>
      </c>
      <c r="AK317" s="219">
        <f>INDEX(InputsB!AP:AP,MATCH($A317,InputsB!$A:$A,0))</f>
        <v>0</v>
      </c>
      <c r="AL317" s="219">
        <f>INDEX(InputsB!AQ:AQ,MATCH($A317,InputsB!$A:$A,0))</f>
        <v>0</v>
      </c>
      <c r="AM317" s="219">
        <f>INDEX(InputsB!AR:AR,MATCH($A317,InputsB!$A:$A,0))</f>
        <v>0</v>
      </c>
      <c r="AN317" s="219">
        <f>INDEX(InputsB!AS:AS,MATCH($A317,InputsB!$A:$A,0))</f>
        <v>0</v>
      </c>
      <c r="AO317" s="219">
        <f>INDEX(InputsB!AT:AT,MATCH($A317,InputsB!$A:$A,0))</f>
        <v>0</v>
      </c>
      <c r="AP317" s="219">
        <f>INDEX(InputsB!AU:AU,MATCH($A317,InputsB!$A:$A,0))</f>
        <v>0</v>
      </c>
      <c r="AQ317" s="219">
        <f>INDEX(InputsB!AV:AV,MATCH($A317,InputsB!$A:$A,0))</f>
        <v>0</v>
      </c>
      <c r="AR317" s="219">
        <f>INDEX(InputsB!AW:AW,MATCH($A317,InputsB!$A:$A,0))</f>
        <v>0</v>
      </c>
      <c r="AS317" s="219">
        <f>INDEX(InputsB!AX:AX,MATCH($A317,InputsB!$A:$A,0))</f>
        <v>0</v>
      </c>
      <c r="AT317" s="219">
        <f>INDEX(InputsB!AY:AY,MATCH($A317,InputsB!$A:$A,0))</f>
        <v>0</v>
      </c>
      <c r="AU317" s="54"/>
      <c r="AV317" s="219">
        <f>INDEX(InputsC!$G:$G,MATCH($A317,InputsC!$A:$A,0))</f>
        <v>0</v>
      </c>
      <c r="AW317" s="219">
        <f t="shared" si="72"/>
        <v>0</v>
      </c>
    </row>
    <row r="318" spans="1:49">
      <c r="A318" s="195" t="s">
        <v>740</v>
      </c>
      <c r="B318" s="195" t="str">
        <f>INDEX('Ref1'!$E:$E,MATCH(A318,'Ref1'!$A:$A,0))</f>
        <v>West Lindsey</v>
      </c>
      <c r="C318" s="195" t="str">
        <f>INDEX('Ref1'!$F:$F,MATCH($A318,'Ref1'!$A:$A,0))</f>
        <v>E2520</v>
      </c>
      <c r="D318" s="240" t="str">
        <f>INDEX('Ref1'!$G:$G,MATCH($A318,'Ref1'!$A:$A,0))</f>
        <v>NA</v>
      </c>
      <c r="E318" s="225">
        <f>INDEX(InputsD!$D:$D,MATCH($A318,InputsD!$A:$A,0))</f>
        <v>0</v>
      </c>
      <c r="G318" s="167">
        <f>INDEX(InputsA!R:R,MATCH($A318,InputsA!$A:$A,0))*$A$5+$E318*$A$5</f>
        <v>0</v>
      </c>
      <c r="H318" s="167">
        <f>INDEX(InputsA!S:S,MATCH($A318,InputsA!$A:$A,0))*$A$5+$E318*$A$5</f>
        <v>0</v>
      </c>
      <c r="I318" s="167">
        <f>INDEX(InputsA!T:T,MATCH($A318,InputsA!$A:$A,0))*$A$5+$E318*$A$5</f>
        <v>0</v>
      </c>
      <c r="J318" s="167">
        <f>INDEX(InputsA!U:U,MATCH($A318,InputsA!$A:$A,0))*$A$5+$E318*$A$5</f>
        <v>0</v>
      </c>
      <c r="K318" s="167">
        <f>INDEX(InputsA!V:V,MATCH($A318,InputsA!$A:$A,0))*$A$5+$E318*$A$5</f>
        <v>0</v>
      </c>
      <c r="L318" s="167">
        <f>INDEX(InputsA!W:W,MATCH($A318,InputsA!$A:$A,0))*$A$5+$E318*$A$5</f>
        <v>0</v>
      </c>
      <c r="M318" s="167">
        <f>INDEX(InputsA!X:X,MATCH($A318,InputsA!$A:$A,0))*$A$5+$E318*$A$5</f>
        <v>0</v>
      </c>
      <c r="N318" s="171">
        <f t="shared" si="70"/>
        <v>0</v>
      </c>
      <c r="O318" s="167">
        <f t="shared" si="71"/>
        <v>0</v>
      </c>
      <c r="P318" s="167">
        <f t="shared" si="73"/>
        <v>0</v>
      </c>
      <c r="Q318" s="167">
        <f t="shared" si="74"/>
        <v>0</v>
      </c>
      <c r="R318" s="167">
        <f t="shared" si="75"/>
        <v>0</v>
      </c>
      <c r="S318" s="167">
        <f t="shared" si="76"/>
        <v>0</v>
      </c>
      <c r="T318" s="167">
        <f t="shared" si="77"/>
        <v>0</v>
      </c>
      <c r="U318" s="167">
        <f t="shared" si="78"/>
        <v>0</v>
      </c>
      <c r="V318" s="167">
        <f t="shared" si="79"/>
        <v>0</v>
      </c>
      <c r="W318" s="167">
        <f t="shared" si="80"/>
        <v>0</v>
      </c>
      <c r="X318" s="167">
        <f t="shared" si="81"/>
        <v>0</v>
      </c>
      <c r="Y318" s="167">
        <f t="shared" si="82"/>
        <v>0</v>
      </c>
      <c r="Z318" s="167">
        <f t="shared" si="83"/>
        <v>0</v>
      </c>
      <c r="AA318" s="167">
        <f t="shared" si="84"/>
        <v>0</v>
      </c>
      <c r="AB318" s="167">
        <f t="shared" si="85"/>
        <v>0</v>
      </c>
      <c r="AC318" s="167">
        <f t="shared" si="86"/>
        <v>0</v>
      </c>
      <c r="AD318" s="36"/>
      <c r="AE318" s="219">
        <f>INDEX(InputsB!AJ:AJ,MATCH($A318,InputsB!$A:$A,0))</f>
        <v>0</v>
      </c>
      <c r="AF318" s="219">
        <f>INDEX(InputsB!AK:AK,MATCH($A318,InputsB!$A:$A,0))</f>
        <v>0</v>
      </c>
      <c r="AG318" s="219">
        <f>INDEX(InputsB!AL:AL,MATCH($A318,InputsB!$A:$A,0))</f>
        <v>0</v>
      </c>
      <c r="AH318" s="219">
        <f>INDEX(InputsB!AM:AM,MATCH($A318,InputsB!$A:$A,0))</f>
        <v>0</v>
      </c>
      <c r="AI318" s="219">
        <f>INDEX(InputsB!AN:AN,MATCH($A318,InputsB!$A:$A,0))</f>
        <v>0</v>
      </c>
      <c r="AJ318" s="219">
        <f>INDEX(InputsB!AO:AO,MATCH($A318,InputsB!$A:$A,0))</f>
        <v>0</v>
      </c>
      <c r="AK318" s="219">
        <f>INDEX(InputsB!AP:AP,MATCH($A318,InputsB!$A:$A,0))</f>
        <v>0</v>
      </c>
      <c r="AL318" s="219">
        <f>INDEX(InputsB!AQ:AQ,MATCH($A318,InputsB!$A:$A,0))</f>
        <v>0</v>
      </c>
      <c r="AM318" s="219">
        <f>INDEX(InputsB!AR:AR,MATCH($A318,InputsB!$A:$A,0))</f>
        <v>0</v>
      </c>
      <c r="AN318" s="219">
        <f>INDEX(InputsB!AS:AS,MATCH($A318,InputsB!$A:$A,0))</f>
        <v>0</v>
      </c>
      <c r="AO318" s="219">
        <f>INDEX(InputsB!AT:AT,MATCH($A318,InputsB!$A:$A,0))</f>
        <v>0</v>
      </c>
      <c r="AP318" s="219">
        <f>INDEX(InputsB!AU:AU,MATCH($A318,InputsB!$A:$A,0))</f>
        <v>0</v>
      </c>
      <c r="AQ318" s="219">
        <f>INDEX(InputsB!AV:AV,MATCH($A318,InputsB!$A:$A,0))</f>
        <v>0</v>
      </c>
      <c r="AR318" s="219">
        <f>INDEX(InputsB!AW:AW,MATCH($A318,InputsB!$A:$A,0))</f>
        <v>0</v>
      </c>
      <c r="AS318" s="219">
        <f>INDEX(InputsB!AX:AX,MATCH($A318,InputsB!$A:$A,0))</f>
        <v>0</v>
      </c>
      <c r="AT318" s="219">
        <f>INDEX(InputsB!AY:AY,MATCH($A318,InputsB!$A:$A,0))</f>
        <v>0</v>
      </c>
      <c r="AU318" s="54"/>
      <c r="AV318" s="219">
        <f>INDEX(InputsC!$G:$G,MATCH($A318,InputsC!$A:$A,0))</f>
        <v>0</v>
      </c>
      <c r="AW318" s="219">
        <f t="shared" si="72"/>
        <v>0</v>
      </c>
    </row>
    <row r="319" spans="1:49">
      <c r="A319" s="195" t="s">
        <v>744</v>
      </c>
      <c r="B319" s="195" t="str">
        <f>INDEX('Ref1'!$E:$E,MATCH(A319,'Ref1'!$A:$A,0))</f>
        <v>West Oxfordshire</v>
      </c>
      <c r="C319" s="195" t="str">
        <f>INDEX('Ref1'!$F:$F,MATCH($A319,'Ref1'!$A:$A,0))</f>
        <v>E3120</v>
      </c>
      <c r="D319" s="240" t="str">
        <f>INDEX('Ref1'!$G:$G,MATCH($A319,'Ref1'!$A:$A,0))</f>
        <v>NA</v>
      </c>
      <c r="E319" s="225">
        <f>INDEX(InputsD!$D:$D,MATCH($A319,InputsD!$A:$A,0))</f>
        <v>0</v>
      </c>
      <c r="G319" s="167">
        <f>INDEX(InputsA!R:R,MATCH($A319,InputsA!$A:$A,0))*$A$5+$E319*$A$5</f>
        <v>0</v>
      </c>
      <c r="H319" s="167">
        <f>INDEX(InputsA!S:S,MATCH($A319,InputsA!$A:$A,0))*$A$5+$E319*$A$5</f>
        <v>0</v>
      </c>
      <c r="I319" s="167">
        <f>INDEX(InputsA!T:T,MATCH($A319,InputsA!$A:$A,0))*$A$5+$E319*$A$5</f>
        <v>0</v>
      </c>
      <c r="J319" s="167">
        <f>INDEX(InputsA!U:U,MATCH($A319,InputsA!$A:$A,0))*$A$5+$E319*$A$5</f>
        <v>0</v>
      </c>
      <c r="K319" s="167">
        <f>INDEX(InputsA!V:V,MATCH($A319,InputsA!$A:$A,0))*$A$5+$E319*$A$5</f>
        <v>0</v>
      </c>
      <c r="L319" s="167">
        <f>INDEX(InputsA!W:W,MATCH($A319,InputsA!$A:$A,0))*$A$5+$E319*$A$5</f>
        <v>0</v>
      </c>
      <c r="M319" s="167">
        <f>INDEX(InputsA!X:X,MATCH($A319,InputsA!$A:$A,0))*$A$5+$E319*$A$5</f>
        <v>0</v>
      </c>
      <c r="N319" s="171">
        <f t="shared" si="70"/>
        <v>0</v>
      </c>
      <c r="O319" s="167">
        <f t="shared" si="71"/>
        <v>0</v>
      </c>
      <c r="P319" s="167">
        <f t="shared" si="73"/>
        <v>0</v>
      </c>
      <c r="Q319" s="167">
        <f t="shared" si="74"/>
        <v>0</v>
      </c>
      <c r="R319" s="167">
        <f t="shared" si="75"/>
        <v>0</v>
      </c>
      <c r="S319" s="167">
        <f t="shared" si="76"/>
        <v>0</v>
      </c>
      <c r="T319" s="167">
        <f t="shared" si="77"/>
        <v>0</v>
      </c>
      <c r="U319" s="167">
        <f t="shared" si="78"/>
        <v>0</v>
      </c>
      <c r="V319" s="167">
        <f t="shared" si="79"/>
        <v>0</v>
      </c>
      <c r="W319" s="167">
        <f t="shared" si="80"/>
        <v>0</v>
      </c>
      <c r="X319" s="167">
        <f t="shared" si="81"/>
        <v>0</v>
      </c>
      <c r="Y319" s="167">
        <f t="shared" si="82"/>
        <v>0</v>
      </c>
      <c r="Z319" s="167">
        <f t="shared" si="83"/>
        <v>0</v>
      </c>
      <c r="AA319" s="167">
        <f t="shared" si="84"/>
        <v>0</v>
      </c>
      <c r="AB319" s="167">
        <f t="shared" si="85"/>
        <v>0</v>
      </c>
      <c r="AC319" s="167">
        <f t="shared" si="86"/>
        <v>0</v>
      </c>
      <c r="AD319" s="36"/>
      <c r="AE319" s="219">
        <f>INDEX(InputsB!AJ:AJ,MATCH($A319,InputsB!$A:$A,0))</f>
        <v>0</v>
      </c>
      <c r="AF319" s="219">
        <f>INDEX(InputsB!AK:AK,MATCH($A319,InputsB!$A:$A,0))</f>
        <v>0</v>
      </c>
      <c r="AG319" s="219">
        <f>INDEX(InputsB!AL:AL,MATCH($A319,InputsB!$A:$A,0))</f>
        <v>0</v>
      </c>
      <c r="AH319" s="219">
        <f>INDEX(InputsB!AM:AM,MATCH($A319,InputsB!$A:$A,0))</f>
        <v>0</v>
      </c>
      <c r="AI319" s="219">
        <f>INDEX(InputsB!AN:AN,MATCH($A319,InputsB!$A:$A,0))</f>
        <v>0</v>
      </c>
      <c r="AJ319" s="219">
        <f>INDEX(InputsB!AO:AO,MATCH($A319,InputsB!$A:$A,0))</f>
        <v>0</v>
      </c>
      <c r="AK319" s="219">
        <f>INDEX(InputsB!AP:AP,MATCH($A319,InputsB!$A:$A,0))</f>
        <v>0</v>
      </c>
      <c r="AL319" s="219">
        <f>INDEX(InputsB!AQ:AQ,MATCH($A319,InputsB!$A:$A,0))</f>
        <v>0</v>
      </c>
      <c r="AM319" s="219">
        <f>INDEX(InputsB!AR:AR,MATCH($A319,InputsB!$A:$A,0))</f>
        <v>0</v>
      </c>
      <c r="AN319" s="219">
        <f>INDEX(InputsB!AS:AS,MATCH($A319,InputsB!$A:$A,0))</f>
        <v>0</v>
      </c>
      <c r="AO319" s="219">
        <f>INDEX(InputsB!AT:AT,MATCH($A319,InputsB!$A:$A,0))</f>
        <v>0</v>
      </c>
      <c r="AP319" s="219">
        <f>INDEX(InputsB!AU:AU,MATCH($A319,InputsB!$A:$A,0))</f>
        <v>0</v>
      </c>
      <c r="AQ319" s="219">
        <f>INDEX(InputsB!AV:AV,MATCH($A319,InputsB!$A:$A,0))</f>
        <v>0</v>
      </c>
      <c r="AR319" s="219">
        <f>INDEX(InputsB!AW:AW,MATCH($A319,InputsB!$A:$A,0))</f>
        <v>0</v>
      </c>
      <c r="AS319" s="219">
        <f>INDEX(InputsB!AX:AX,MATCH($A319,InputsB!$A:$A,0))</f>
        <v>0</v>
      </c>
      <c r="AT319" s="219">
        <f>INDEX(InputsB!AY:AY,MATCH($A319,InputsB!$A:$A,0))</f>
        <v>0</v>
      </c>
      <c r="AU319" s="54"/>
      <c r="AV319" s="219">
        <f>INDEX(InputsC!$G:$G,MATCH($A319,InputsC!$A:$A,0))</f>
        <v>0</v>
      </c>
      <c r="AW319" s="219">
        <f t="shared" si="72"/>
        <v>0</v>
      </c>
    </row>
    <row r="320" spans="1:49">
      <c r="A320" s="195" t="s">
        <v>746</v>
      </c>
      <c r="B320" s="195" t="str">
        <f>INDEX('Ref1'!$E:$E,MATCH(A320,'Ref1'!$A:$A,0))</f>
        <v>West Somerset</v>
      </c>
      <c r="C320" s="195" t="str">
        <f>INDEX('Ref1'!$F:$F,MATCH($A320,'Ref1'!$A:$A,0))</f>
        <v>E3320</v>
      </c>
      <c r="D320" s="240" t="str">
        <f>INDEX('Ref1'!$G:$G,MATCH($A320,'Ref1'!$A:$A,0))</f>
        <v>E6161</v>
      </c>
      <c r="E320" s="225">
        <f>INDEX(InputsD!$D:$D,MATCH($A320,InputsD!$A:$A,0))</f>
        <v>0</v>
      </c>
      <c r="G320" s="167">
        <f>INDEX(InputsA!R:R,MATCH($A320,InputsA!$A:$A,0))*$A$5+$E320*$A$5</f>
        <v>0</v>
      </c>
      <c r="H320" s="167">
        <f>INDEX(InputsA!S:S,MATCH($A320,InputsA!$A:$A,0))*$A$5+$E320*$A$5</f>
        <v>0</v>
      </c>
      <c r="I320" s="167">
        <f>INDEX(InputsA!T:T,MATCH($A320,InputsA!$A:$A,0))*$A$5+$E320*$A$5</f>
        <v>0</v>
      </c>
      <c r="J320" s="167">
        <f>INDEX(InputsA!U:U,MATCH($A320,InputsA!$A:$A,0))*$A$5+$E320*$A$5</f>
        <v>0</v>
      </c>
      <c r="K320" s="167">
        <f>INDEX(InputsA!V:V,MATCH($A320,InputsA!$A:$A,0))*$A$5+$E320*$A$5</f>
        <v>0</v>
      </c>
      <c r="L320" s="167">
        <f>INDEX(InputsA!W:W,MATCH($A320,InputsA!$A:$A,0))*$A$5+$E320*$A$5</f>
        <v>0</v>
      </c>
      <c r="M320" s="167">
        <f>INDEX(InputsA!X:X,MATCH($A320,InputsA!$A:$A,0))*$A$5+$E320*$A$5</f>
        <v>0</v>
      </c>
      <c r="N320" s="171">
        <f t="shared" si="70"/>
        <v>0</v>
      </c>
      <c r="O320" s="167">
        <f t="shared" si="71"/>
        <v>0</v>
      </c>
      <c r="P320" s="167">
        <f t="shared" si="73"/>
        <v>0</v>
      </c>
      <c r="Q320" s="167">
        <f t="shared" si="74"/>
        <v>0</v>
      </c>
      <c r="R320" s="167">
        <f t="shared" si="75"/>
        <v>0</v>
      </c>
      <c r="S320" s="167">
        <f t="shared" si="76"/>
        <v>0</v>
      </c>
      <c r="T320" s="167">
        <f t="shared" si="77"/>
        <v>0</v>
      </c>
      <c r="U320" s="167">
        <f t="shared" si="78"/>
        <v>0</v>
      </c>
      <c r="V320" s="167">
        <f t="shared" si="79"/>
        <v>0</v>
      </c>
      <c r="W320" s="167">
        <f t="shared" si="80"/>
        <v>0</v>
      </c>
      <c r="X320" s="167">
        <f t="shared" si="81"/>
        <v>0</v>
      </c>
      <c r="Y320" s="167">
        <f t="shared" si="82"/>
        <v>0</v>
      </c>
      <c r="Z320" s="167">
        <f t="shared" si="83"/>
        <v>0</v>
      </c>
      <c r="AA320" s="167">
        <f t="shared" si="84"/>
        <v>0</v>
      </c>
      <c r="AB320" s="167">
        <f t="shared" si="85"/>
        <v>0</v>
      </c>
      <c r="AC320" s="167">
        <f t="shared" si="86"/>
        <v>0</v>
      </c>
      <c r="AD320" s="36"/>
      <c r="AE320" s="219">
        <f>INDEX(InputsB!AJ:AJ,MATCH($A320,InputsB!$A:$A,0))</f>
        <v>0</v>
      </c>
      <c r="AF320" s="219">
        <f>INDEX(InputsB!AK:AK,MATCH($A320,InputsB!$A:$A,0))</f>
        <v>0</v>
      </c>
      <c r="AG320" s="219">
        <f>INDEX(InputsB!AL:AL,MATCH($A320,InputsB!$A:$A,0))</f>
        <v>0</v>
      </c>
      <c r="AH320" s="219">
        <f>INDEX(InputsB!AM:AM,MATCH($A320,InputsB!$A:$A,0))</f>
        <v>0</v>
      </c>
      <c r="AI320" s="219">
        <f>INDEX(InputsB!AN:AN,MATCH($A320,InputsB!$A:$A,0))</f>
        <v>0</v>
      </c>
      <c r="AJ320" s="219">
        <f>INDEX(InputsB!AO:AO,MATCH($A320,InputsB!$A:$A,0))</f>
        <v>0</v>
      </c>
      <c r="AK320" s="219">
        <f>INDEX(InputsB!AP:AP,MATCH($A320,InputsB!$A:$A,0))</f>
        <v>0</v>
      </c>
      <c r="AL320" s="219">
        <f>INDEX(InputsB!AQ:AQ,MATCH($A320,InputsB!$A:$A,0))</f>
        <v>0</v>
      </c>
      <c r="AM320" s="219">
        <f>INDEX(InputsB!AR:AR,MATCH($A320,InputsB!$A:$A,0))</f>
        <v>0</v>
      </c>
      <c r="AN320" s="219">
        <f>INDEX(InputsB!AS:AS,MATCH($A320,InputsB!$A:$A,0))</f>
        <v>0</v>
      </c>
      <c r="AO320" s="219">
        <f>INDEX(InputsB!AT:AT,MATCH($A320,InputsB!$A:$A,0))</f>
        <v>0</v>
      </c>
      <c r="AP320" s="219">
        <f>INDEX(InputsB!AU:AU,MATCH($A320,InputsB!$A:$A,0))</f>
        <v>0</v>
      </c>
      <c r="AQ320" s="219">
        <f>INDEX(InputsB!AV:AV,MATCH($A320,InputsB!$A:$A,0))</f>
        <v>0</v>
      </c>
      <c r="AR320" s="219">
        <f>INDEX(InputsB!AW:AW,MATCH($A320,InputsB!$A:$A,0))</f>
        <v>0</v>
      </c>
      <c r="AS320" s="219">
        <f>INDEX(InputsB!AX:AX,MATCH($A320,InputsB!$A:$A,0))</f>
        <v>0</v>
      </c>
      <c r="AT320" s="219">
        <f>INDEX(InputsB!AY:AY,MATCH($A320,InputsB!$A:$A,0))</f>
        <v>0</v>
      </c>
      <c r="AU320" s="54"/>
      <c r="AV320" s="219">
        <f>INDEX(InputsC!$G:$G,MATCH($A320,InputsC!$A:$A,0))</f>
        <v>0</v>
      </c>
      <c r="AW320" s="219">
        <f t="shared" si="72"/>
        <v>0</v>
      </c>
    </row>
    <row r="321" spans="1:49">
      <c r="A321" s="195" t="s">
        <v>752</v>
      </c>
      <c r="B321" s="195" t="str">
        <f>INDEX('Ref1'!$E:$E,MATCH(A321,'Ref1'!$A:$A,0))</f>
        <v>Westminster</v>
      </c>
      <c r="C321" s="195" t="str">
        <f>INDEX('Ref1'!$F:$F,MATCH($A321,'Ref1'!$A:$A,0))</f>
        <v>E5100</v>
      </c>
      <c r="D321" s="240" t="str">
        <f>INDEX('Ref1'!$G:$G,MATCH($A321,'Ref1'!$A:$A,0))</f>
        <v>NA</v>
      </c>
      <c r="E321" s="225">
        <f>INDEX(InputsD!$D:$D,MATCH($A321,InputsD!$A:$A,0))</f>
        <v>0</v>
      </c>
      <c r="G321" s="167">
        <f>INDEX(InputsA!R:R,MATCH($A321,InputsA!$A:$A,0))*$A$5+$E321*$A$5</f>
        <v>0</v>
      </c>
      <c r="H321" s="167">
        <f>INDEX(InputsA!S:S,MATCH($A321,InputsA!$A:$A,0))*$A$5+$E321*$A$5</f>
        <v>0</v>
      </c>
      <c r="I321" s="167">
        <f>INDEX(InputsA!T:T,MATCH($A321,InputsA!$A:$A,0))*$A$5+$E321*$A$5</f>
        <v>0</v>
      </c>
      <c r="J321" s="167">
        <f>INDEX(InputsA!U:U,MATCH($A321,InputsA!$A:$A,0))*$A$5+$E321*$A$5</f>
        <v>0</v>
      </c>
      <c r="K321" s="167">
        <f>INDEX(InputsA!V:V,MATCH($A321,InputsA!$A:$A,0))*$A$5+$E321*$A$5</f>
        <v>0</v>
      </c>
      <c r="L321" s="167">
        <f>INDEX(InputsA!W:W,MATCH($A321,InputsA!$A:$A,0))*$A$5+$E321*$A$5</f>
        <v>0</v>
      </c>
      <c r="M321" s="167">
        <f>INDEX(InputsA!X:X,MATCH($A321,InputsA!$A:$A,0))*$A$5+$E321*$A$5</f>
        <v>0</v>
      </c>
      <c r="N321" s="171">
        <f t="shared" si="70"/>
        <v>0</v>
      </c>
      <c r="O321" s="167">
        <f t="shared" si="71"/>
        <v>0</v>
      </c>
      <c r="P321" s="167">
        <f t="shared" si="73"/>
        <v>0</v>
      </c>
      <c r="Q321" s="167">
        <f t="shared" si="74"/>
        <v>0</v>
      </c>
      <c r="R321" s="167">
        <f t="shared" si="75"/>
        <v>0</v>
      </c>
      <c r="S321" s="167">
        <f t="shared" si="76"/>
        <v>0</v>
      </c>
      <c r="T321" s="167">
        <f t="shared" si="77"/>
        <v>0</v>
      </c>
      <c r="U321" s="167">
        <f t="shared" si="78"/>
        <v>0</v>
      </c>
      <c r="V321" s="167">
        <f t="shared" si="79"/>
        <v>0</v>
      </c>
      <c r="W321" s="167">
        <f t="shared" si="80"/>
        <v>0</v>
      </c>
      <c r="X321" s="167">
        <f t="shared" si="81"/>
        <v>0</v>
      </c>
      <c r="Y321" s="167">
        <f t="shared" si="82"/>
        <v>0</v>
      </c>
      <c r="Z321" s="167">
        <f t="shared" si="83"/>
        <v>0</v>
      </c>
      <c r="AA321" s="167">
        <f t="shared" si="84"/>
        <v>0</v>
      </c>
      <c r="AB321" s="167">
        <f t="shared" si="85"/>
        <v>0</v>
      </c>
      <c r="AC321" s="167">
        <f t="shared" si="86"/>
        <v>0</v>
      </c>
      <c r="AD321" s="36"/>
      <c r="AE321" s="219">
        <f>INDEX(InputsB!AJ:AJ,MATCH($A321,InputsB!$A:$A,0))</f>
        <v>0</v>
      </c>
      <c r="AF321" s="219">
        <f>INDEX(InputsB!AK:AK,MATCH($A321,InputsB!$A:$A,0))</f>
        <v>0</v>
      </c>
      <c r="AG321" s="219">
        <f>INDEX(InputsB!AL:AL,MATCH($A321,InputsB!$A:$A,0))</f>
        <v>0</v>
      </c>
      <c r="AH321" s="219">
        <f>INDEX(InputsB!AM:AM,MATCH($A321,InputsB!$A:$A,0))</f>
        <v>0</v>
      </c>
      <c r="AI321" s="219">
        <f>INDEX(InputsB!AN:AN,MATCH($A321,InputsB!$A:$A,0))</f>
        <v>0</v>
      </c>
      <c r="AJ321" s="219">
        <f>INDEX(InputsB!AO:AO,MATCH($A321,InputsB!$A:$A,0))</f>
        <v>0</v>
      </c>
      <c r="AK321" s="219">
        <f>INDEX(InputsB!AP:AP,MATCH($A321,InputsB!$A:$A,0))</f>
        <v>0</v>
      </c>
      <c r="AL321" s="219">
        <f>INDEX(InputsB!AQ:AQ,MATCH($A321,InputsB!$A:$A,0))</f>
        <v>0</v>
      </c>
      <c r="AM321" s="219">
        <f>INDEX(InputsB!AR:AR,MATCH($A321,InputsB!$A:$A,0))</f>
        <v>0</v>
      </c>
      <c r="AN321" s="219">
        <f>INDEX(InputsB!AS:AS,MATCH($A321,InputsB!$A:$A,0))</f>
        <v>0</v>
      </c>
      <c r="AO321" s="219">
        <f>INDEX(InputsB!AT:AT,MATCH($A321,InputsB!$A:$A,0))</f>
        <v>0</v>
      </c>
      <c r="AP321" s="219">
        <f>INDEX(InputsB!AU:AU,MATCH($A321,InputsB!$A:$A,0))</f>
        <v>0</v>
      </c>
      <c r="AQ321" s="219">
        <f>INDEX(InputsB!AV:AV,MATCH($A321,InputsB!$A:$A,0))</f>
        <v>0</v>
      </c>
      <c r="AR321" s="219">
        <f>INDEX(InputsB!AW:AW,MATCH($A321,InputsB!$A:$A,0))</f>
        <v>0</v>
      </c>
      <c r="AS321" s="219">
        <f>INDEX(InputsB!AX:AX,MATCH($A321,InputsB!$A:$A,0))</f>
        <v>0</v>
      </c>
      <c r="AT321" s="219">
        <f>INDEX(InputsB!AY:AY,MATCH($A321,InputsB!$A:$A,0))</f>
        <v>0</v>
      </c>
      <c r="AU321" s="54"/>
      <c r="AV321" s="219">
        <f>INDEX(InputsC!$G:$G,MATCH($A321,InputsC!$A:$A,0))</f>
        <v>0</v>
      </c>
      <c r="AW321" s="219">
        <f t="shared" si="72"/>
        <v>0</v>
      </c>
    </row>
    <row r="322" spans="1:49">
      <c r="A322" s="195" t="s">
        <v>754</v>
      </c>
      <c r="B322" s="195" t="str">
        <f>INDEX('Ref1'!$E:$E,MATCH(A322,'Ref1'!$A:$A,0))</f>
        <v>Weymouth and Portland</v>
      </c>
      <c r="C322" s="195" t="str">
        <f>INDEX('Ref1'!$F:$F,MATCH($A322,'Ref1'!$A:$A,0))</f>
        <v>E1221</v>
      </c>
      <c r="D322" s="240" t="str">
        <f>INDEX('Ref1'!$G:$G,MATCH($A322,'Ref1'!$A:$A,0))</f>
        <v>E6162</v>
      </c>
      <c r="E322" s="225">
        <f>INDEX(InputsD!$D:$D,MATCH($A322,InputsD!$A:$A,0))</f>
        <v>0</v>
      </c>
      <c r="G322" s="167">
        <f>INDEX(InputsA!R:R,MATCH($A322,InputsA!$A:$A,0))*$A$5+$E322*$A$5</f>
        <v>0</v>
      </c>
      <c r="H322" s="167">
        <f>INDEX(InputsA!S:S,MATCH($A322,InputsA!$A:$A,0))*$A$5+$E322*$A$5</f>
        <v>0</v>
      </c>
      <c r="I322" s="167">
        <f>INDEX(InputsA!T:T,MATCH($A322,InputsA!$A:$A,0))*$A$5+$E322*$A$5</f>
        <v>0</v>
      </c>
      <c r="J322" s="167">
        <f>INDEX(InputsA!U:U,MATCH($A322,InputsA!$A:$A,0))*$A$5+$E322*$A$5</f>
        <v>0</v>
      </c>
      <c r="K322" s="167">
        <f>INDEX(InputsA!V:V,MATCH($A322,InputsA!$A:$A,0))*$A$5+$E322*$A$5</f>
        <v>0</v>
      </c>
      <c r="L322" s="167">
        <f>INDEX(InputsA!W:W,MATCH($A322,InputsA!$A:$A,0))*$A$5+$E322*$A$5</f>
        <v>0</v>
      </c>
      <c r="M322" s="167">
        <f>INDEX(InputsA!X:X,MATCH($A322,InputsA!$A:$A,0))*$A$5+$E322*$A$5</f>
        <v>0</v>
      </c>
      <c r="N322" s="171">
        <f t="shared" si="70"/>
        <v>0</v>
      </c>
      <c r="O322" s="167">
        <f t="shared" si="71"/>
        <v>0</v>
      </c>
      <c r="P322" s="167">
        <f t="shared" si="73"/>
        <v>0</v>
      </c>
      <c r="Q322" s="167">
        <f t="shared" si="74"/>
        <v>0</v>
      </c>
      <c r="R322" s="167">
        <f t="shared" si="75"/>
        <v>0</v>
      </c>
      <c r="S322" s="167">
        <f t="shared" si="76"/>
        <v>0</v>
      </c>
      <c r="T322" s="167">
        <f t="shared" si="77"/>
        <v>0</v>
      </c>
      <c r="U322" s="167">
        <f t="shared" si="78"/>
        <v>0</v>
      </c>
      <c r="V322" s="167">
        <f t="shared" si="79"/>
        <v>0</v>
      </c>
      <c r="W322" s="167">
        <f t="shared" si="80"/>
        <v>0</v>
      </c>
      <c r="X322" s="167">
        <f t="shared" si="81"/>
        <v>0</v>
      </c>
      <c r="Y322" s="167">
        <f t="shared" si="82"/>
        <v>0</v>
      </c>
      <c r="Z322" s="167">
        <f t="shared" si="83"/>
        <v>0</v>
      </c>
      <c r="AA322" s="167">
        <f t="shared" si="84"/>
        <v>0</v>
      </c>
      <c r="AB322" s="167">
        <f t="shared" si="85"/>
        <v>0</v>
      </c>
      <c r="AC322" s="167">
        <f t="shared" si="86"/>
        <v>0</v>
      </c>
      <c r="AD322" s="36"/>
      <c r="AE322" s="219">
        <f>INDEX(InputsB!AJ:AJ,MATCH($A322,InputsB!$A:$A,0))</f>
        <v>0</v>
      </c>
      <c r="AF322" s="219">
        <f>INDEX(InputsB!AK:AK,MATCH($A322,InputsB!$A:$A,0))</f>
        <v>0</v>
      </c>
      <c r="AG322" s="219">
        <f>INDEX(InputsB!AL:AL,MATCH($A322,InputsB!$A:$A,0))</f>
        <v>0</v>
      </c>
      <c r="AH322" s="219">
        <f>INDEX(InputsB!AM:AM,MATCH($A322,InputsB!$A:$A,0))</f>
        <v>0</v>
      </c>
      <c r="AI322" s="219">
        <f>INDEX(InputsB!AN:AN,MATCH($A322,InputsB!$A:$A,0))</f>
        <v>0</v>
      </c>
      <c r="AJ322" s="219">
        <f>INDEX(InputsB!AO:AO,MATCH($A322,InputsB!$A:$A,0))</f>
        <v>0</v>
      </c>
      <c r="AK322" s="219">
        <f>INDEX(InputsB!AP:AP,MATCH($A322,InputsB!$A:$A,0))</f>
        <v>0</v>
      </c>
      <c r="AL322" s="219">
        <f>INDEX(InputsB!AQ:AQ,MATCH($A322,InputsB!$A:$A,0))</f>
        <v>0</v>
      </c>
      <c r="AM322" s="219">
        <f>INDEX(InputsB!AR:AR,MATCH($A322,InputsB!$A:$A,0))</f>
        <v>0</v>
      </c>
      <c r="AN322" s="219">
        <f>INDEX(InputsB!AS:AS,MATCH($A322,InputsB!$A:$A,0))</f>
        <v>0</v>
      </c>
      <c r="AO322" s="219">
        <f>INDEX(InputsB!AT:AT,MATCH($A322,InputsB!$A:$A,0))</f>
        <v>0</v>
      </c>
      <c r="AP322" s="219">
        <f>INDEX(InputsB!AU:AU,MATCH($A322,InputsB!$A:$A,0))</f>
        <v>0</v>
      </c>
      <c r="AQ322" s="219">
        <f>INDEX(InputsB!AV:AV,MATCH($A322,InputsB!$A:$A,0))</f>
        <v>0</v>
      </c>
      <c r="AR322" s="219">
        <f>INDEX(InputsB!AW:AW,MATCH($A322,InputsB!$A:$A,0))</f>
        <v>0</v>
      </c>
      <c r="AS322" s="219">
        <f>INDEX(InputsB!AX:AX,MATCH($A322,InputsB!$A:$A,0))</f>
        <v>0</v>
      </c>
      <c r="AT322" s="219">
        <f>INDEX(InputsB!AY:AY,MATCH($A322,InputsB!$A:$A,0))</f>
        <v>0</v>
      </c>
      <c r="AU322" s="54"/>
      <c r="AV322" s="219">
        <f>INDEX(InputsC!$G:$G,MATCH($A322,InputsC!$A:$A,0))</f>
        <v>0</v>
      </c>
      <c r="AW322" s="219">
        <f t="shared" si="72"/>
        <v>0</v>
      </c>
    </row>
    <row r="323" spans="1:49">
      <c r="A323" s="195" t="s">
        <v>756</v>
      </c>
      <c r="B323" s="195" t="str">
        <f>INDEX('Ref1'!$E:$E,MATCH(A323,'Ref1'!$A:$A,0))</f>
        <v>Wigan</v>
      </c>
      <c r="C323" s="195" t="str">
        <f>INDEX('Ref1'!$F:$F,MATCH($A323,'Ref1'!$A:$A,0))</f>
        <v>NA</v>
      </c>
      <c r="D323" s="240" t="str">
        <f>INDEX('Ref1'!$G:$G,MATCH($A323,'Ref1'!$A:$A,0))</f>
        <v>E6348</v>
      </c>
      <c r="E323" s="225">
        <f>INDEX(InputsD!$D:$D,MATCH($A323,InputsD!$A:$A,0))</f>
        <v>0</v>
      </c>
      <c r="G323" s="167">
        <f>INDEX(InputsA!R:R,MATCH($A323,InputsA!$A:$A,0))*$A$5+$E323*$A$5</f>
        <v>0</v>
      </c>
      <c r="H323" s="167">
        <f>INDEX(InputsA!S:S,MATCH($A323,InputsA!$A:$A,0))*$A$5+$E323*$A$5</f>
        <v>0</v>
      </c>
      <c r="I323" s="167">
        <f>INDEX(InputsA!T:T,MATCH($A323,InputsA!$A:$A,0))*$A$5+$E323*$A$5</f>
        <v>0</v>
      </c>
      <c r="J323" s="167">
        <f>INDEX(InputsA!U:U,MATCH($A323,InputsA!$A:$A,0))*$A$5+$E323*$A$5</f>
        <v>0</v>
      </c>
      <c r="K323" s="167">
        <f>INDEX(InputsA!V:V,MATCH($A323,InputsA!$A:$A,0))*$A$5+$E323*$A$5</f>
        <v>0</v>
      </c>
      <c r="L323" s="167">
        <f>INDEX(InputsA!W:W,MATCH($A323,InputsA!$A:$A,0))*$A$5+$E323*$A$5</f>
        <v>0</v>
      </c>
      <c r="M323" s="167">
        <f>INDEX(InputsA!X:X,MATCH($A323,InputsA!$A:$A,0))*$A$5+$E323*$A$5</f>
        <v>0</v>
      </c>
      <c r="N323" s="171">
        <f t="shared" si="70"/>
        <v>0</v>
      </c>
      <c r="O323" s="167">
        <f t="shared" si="71"/>
        <v>0</v>
      </c>
      <c r="P323" s="167">
        <f t="shared" si="73"/>
        <v>0</v>
      </c>
      <c r="Q323" s="167">
        <f t="shared" si="74"/>
        <v>0</v>
      </c>
      <c r="R323" s="167">
        <f t="shared" si="75"/>
        <v>0</v>
      </c>
      <c r="S323" s="167">
        <f t="shared" si="76"/>
        <v>0</v>
      </c>
      <c r="T323" s="167">
        <f t="shared" si="77"/>
        <v>0</v>
      </c>
      <c r="U323" s="167">
        <f t="shared" si="78"/>
        <v>0</v>
      </c>
      <c r="V323" s="167">
        <f t="shared" si="79"/>
        <v>0</v>
      </c>
      <c r="W323" s="167">
        <f t="shared" si="80"/>
        <v>0</v>
      </c>
      <c r="X323" s="167">
        <f t="shared" si="81"/>
        <v>0</v>
      </c>
      <c r="Y323" s="167">
        <f t="shared" si="82"/>
        <v>0</v>
      </c>
      <c r="Z323" s="167">
        <f t="shared" si="83"/>
        <v>0</v>
      </c>
      <c r="AA323" s="167">
        <f t="shared" si="84"/>
        <v>0</v>
      </c>
      <c r="AB323" s="167">
        <f t="shared" si="85"/>
        <v>0</v>
      </c>
      <c r="AC323" s="167">
        <f t="shared" si="86"/>
        <v>0</v>
      </c>
      <c r="AD323" s="36"/>
      <c r="AE323" s="219">
        <f>INDEX(InputsB!AJ:AJ,MATCH($A323,InputsB!$A:$A,0))</f>
        <v>0</v>
      </c>
      <c r="AF323" s="219">
        <f>INDEX(InputsB!AK:AK,MATCH($A323,InputsB!$A:$A,0))</f>
        <v>0</v>
      </c>
      <c r="AG323" s="219">
        <f>INDEX(InputsB!AL:AL,MATCH($A323,InputsB!$A:$A,0))</f>
        <v>0</v>
      </c>
      <c r="AH323" s="219">
        <f>INDEX(InputsB!AM:AM,MATCH($A323,InputsB!$A:$A,0))</f>
        <v>0</v>
      </c>
      <c r="AI323" s="219">
        <f>INDEX(InputsB!AN:AN,MATCH($A323,InputsB!$A:$A,0))</f>
        <v>0</v>
      </c>
      <c r="AJ323" s="219">
        <f>INDEX(InputsB!AO:AO,MATCH($A323,InputsB!$A:$A,0))</f>
        <v>0</v>
      </c>
      <c r="AK323" s="219">
        <f>INDEX(InputsB!AP:AP,MATCH($A323,InputsB!$A:$A,0))</f>
        <v>0</v>
      </c>
      <c r="AL323" s="219">
        <f>INDEX(InputsB!AQ:AQ,MATCH($A323,InputsB!$A:$A,0))</f>
        <v>0</v>
      </c>
      <c r="AM323" s="219">
        <f>INDEX(InputsB!AR:AR,MATCH($A323,InputsB!$A:$A,0))</f>
        <v>0</v>
      </c>
      <c r="AN323" s="219">
        <f>INDEX(InputsB!AS:AS,MATCH($A323,InputsB!$A:$A,0))</f>
        <v>0</v>
      </c>
      <c r="AO323" s="219">
        <f>INDEX(InputsB!AT:AT,MATCH($A323,InputsB!$A:$A,0))</f>
        <v>0</v>
      </c>
      <c r="AP323" s="219">
        <f>INDEX(InputsB!AU:AU,MATCH($A323,InputsB!$A:$A,0))</f>
        <v>0</v>
      </c>
      <c r="AQ323" s="219">
        <f>INDEX(InputsB!AV:AV,MATCH($A323,InputsB!$A:$A,0))</f>
        <v>0</v>
      </c>
      <c r="AR323" s="219">
        <f>INDEX(InputsB!AW:AW,MATCH($A323,InputsB!$A:$A,0))</f>
        <v>0</v>
      </c>
      <c r="AS323" s="219">
        <f>INDEX(InputsB!AX:AX,MATCH($A323,InputsB!$A:$A,0))</f>
        <v>0</v>
      </c>
      <c r="AT323" s="219">
        <f>INDEX(InputsB!AY:AY,MATCH($A323,InputsB!$A:$A,0))</f>
        <v>0</v>
      </c>
      <c r="AU323" s="54"/>
      <c r="AV323" s="219">
        <f>INDEX(InputsC!$G:$G,MATCH($A323,InputsC!$A:$A,0))</f>
        <v>0</v>
      </c>
      <c r="AW323" s="219">
        <f t="shared" si="72"/>
        <v>0</v>
      </c>
    </row>
    <row r="324" spans="1:49">
      <c r="A324" s="195" t="s">
        <v>758</v>
      </c>
      <c r="B324" s="195" t="str">
        <f>INDEX('Ref1'!$E:$E,MATCH(A324,'Ref1'!$A:$A,0))</f>
        <v>Wiltshire</v>
      </c>
      <c r="C324" s="195" t="str">
        <f>INDEX('Ref1'!$F:$F,MATCH($A324,'Ref1'!$A:$A,0))</f>
        <v>NA</v>
      </c>
      <c r="D324" s="240" t="str">
        <f>INDEX('Ref1'!$G:$G,MATCH($A324,'Ref1'!$A:$A,0))</f>
        <v>E6162</v>
      </c>
      <c r="E324" s="225">
        <f>INDEX(InputsD!$D:$D,MATCH($A324,InputsD!$A:$A,0))</f>
        <v>0</v>
      </c>
      <c r="G324" s="167">
        <f>INDEX(InputsA!R:R,MATCH($A324,InputsA!$A:$A,0))*$A$5+$E324*$A$5</f>
        <v>0</v>
      </c>
      <c r="H324" s="167">
        <f>INDEX(InputsA!S:S,MATCH($A324,InputsA!$A:$A,0))*$A$5+$E324*$A$5</f>
        <v>0</v>
      </c>
      <c r="I324" s="167">
        <f>INDEX(InputsA!T:T,MATCH($A324,InputsA!$A:$A,0))*$A$5+$E324*$A$5</f>
        <v>0</v>
      </c>
      <c r="J324" s="167">
        <f>INDEX(InputsA!U:U,MATCH($A324,InputsA!$A:$A,0))*$A$5+$E324*$A$5</f>
        <v>0</v>
      </c>
      <c r="K324" s="167">
        <f>INDEX(InputsA!V:V,MATCH($A324,InputsA!$A:$A,0))*$A$5+$E324*$A$5</f>
        <v>0</v>
      </c>
      <c r="L324" s="167">
        <f>INDEX(InputsA!W:W,MATCH($A324,InputsA!$A:$A,0))*$A$5+$E324*$A$5</f>
        <v>0</v>
      </c>
      <c r="M324" s="167">
        <f>INDEX(InputsA!X:X,MATCH($A324,InputsA!$A:$A,0))*$A$5+$E324*$A$5</f>
        <v>0</v>
      </c>
      <c r="N324" s="171">
        <f t="shared" si="70"/>
        <v>0</v>
      </c>
      <c r="O324" s="167">
        <f t="shared" si="71"/>
        <v>0</v>
      </c>
      <c r="P324" s="167">
        <f t="shared" si="73"/>
        <v>0</v>
      </c>
      <c r="Q324" s="167">
        <f t="shared" si="74"/>
        <v>0</v>
      </c>
      <c r="R324" s="167">
        <f t="shared" si="75"/>
        <v>0</v>
      </c>
      <c r="S324" s="167">
        <f t="shared" si="76"/>
        <v>0</v>
      </c>
      <c r="T324" s="167">
        <f t="shared" si="77"/>
        <v>0</v>
      </c>
      <c r="U324" s="167">
        <f t="shared" si="78"/>
        <v>0</v>
      </c>
      <c r="V324" s="167">
        <f t="shared" si="79"/>
        <v>0</v>
      </c>
      <c r="W324" s="167">
        <f t="shared" si="80"/>
        <v>0</v>
      </c>
      <c r="X324" s="167">
        <f t="shared" si="81"/>
        <v>0</v>
      </c>
      <c r="Y324" s="167">
        <f t="shared" si="82"/>
        <v>0</v>
      </c>
      <c r="Z324" s="167">
        <f t="shared" si="83"/>
        <v>0</v>
      </c>
      <c r="AA324" s="167">
        <f t="shared" si="84"/>
        <v>0</v>
      </c>
      <c r="AB324" s="167">
        <f t="shared" si="85"/>
        <v>0</v>
      </c>
      <c r="AC324" s="167">
        <f t="shared" si="86"/>
        <v>0</v>
      </c>
      <c r="AD324" s="36"/>
      <c r="AE324" s="219">
        <f>INDEX(InputsB!AJ:AJ,MATCH($A324,InputsB!$A:$A,0))</f>
        <v>0</v>
      </c>
      <c r="AF324" s="219">
        <f>INDEX(InputsB!AK:AK,MATCH($A324,InputsB!$A:$A,0))</f>
        <v>0</v>
      </c>
      <c r="AG324" s="219">
        <f>INDEX(InputsB!AL:AL,MATCH($A324,InputsB!$A:$A,0))</f>
        <v>0</v>
      </c>
      <c r="AH324" s="219">
        <f>INDEX(InputsB!AM:AM,MATCH($A324,InputsB!$A:$A,0))</f>
        <v>0</v>
      </c>
      <c r="AI324" s="219">
        <f>INDEX(InputsB!AN:AN,MATCH($A324,InputsB!$A:$A,0))</f>
        <v>0</v>
      </c>
      <c r="AJ324" s="219">
        <f>INDEX(InputsB!AO:AO,MATCH($A324,InputsB!$A:$A,0))</f>
        <v>0</v>
      </c>
      <c r="AK324" s="219">
        <f>INDEX(InputsB!AP:AP,MATCH($A324,InputsB!$A:$A,0))</f>
        <v>0</v>
      </c>
      <c r="AL324" s="219">
        <f>INDEX(InputsB!AQ:AQ,MATCH($A324,InputsB!$A:$A,0))</f>
        <v>0</v>
      </c>
      <c r="AM324" s="219">
        <f>INDEX(InputsB!AR:AR,MATCH($A324,InputsB!$A:$A,0))</f>
        <v>0</v>
      </c>
      <c r="AN324" s="219">
        <f>INDEX(InputsB!AS:AS,MATCH($A324,InputsB!$A:$A,0))</f>
        <v>0</v>
      </c>
      <c r="AO324" s="219">
        <f>INDEX(InputsB!AT:AT,MATCH($A324,InputsB!$A:$A,0))</f>
        <v>0</v>
      </c>
      <c r="AP324" s="219">
        <f>INDEX(InputsB!AU:AU,MATCH($A324,InputsB!$A:$A,0))</f>
        <v>0</v>
      </c>
      <c r="AQ324" s="219">
        <f>INDEX(InputsB!AV:AV,MATCH($A324,InputsB!$A:$A,0))</f>
        <v>0</v>
      </c>
      <c r="AR324" s="219">
        <f>INDEX(InputsB!AW:AW,MATCH($A324,InputsB!$A:$A,0))</f>
        <v>0</v>
      </c>
      <c r="AS324" s="219">
        <f>INDEX(InputsB!AX:AX,MATCH($A324,InputsB!$A:$A,0))</f>
        <v>0</v>
      </c>
      <c r="AT324" s="219">
        <f>INDEX(InputsB!AY:AY,MATCH($A324,InputsB!$A:$A,0))</f>
        <v>0</v>
      </c>
      <c r="AU324" s="54"/>
      <c r="AV324" s="219">
        <f>INDEX(InputsC!$G:$G,MATCH($A324,InputsC!$A:$A,0))</f>
        <v>0</v>
      </c>
      <c r="AW324" s="219">
        <f t="shared" si="72"/>
        <v>0</v>
      </c>
    </row>
    <row r="325" spans="1:49">
      <c r="A325" s="195" t="s">
        <v>760</v>
      </c>
      <c r="B325" s="195" t="str">
        <f>INDEX('Ref1'!$E:$E,MATCH(A325,'Ref1'!$A:$A,0))</f>
        <v>Winchester</v>
      </c>
      <c r="C325" s="195" t="str">
        <f>INDEX('Ref1'!$F:$F,MATCH($A325,'Ref1'!$A:$A,0))</f>
        <v>E1721</v>
      </c>
      <c r="D325" s="240" t="str">
        <f>INDEX('Ref1'!$G:$G,MATCH($A325,'Ref1'!$A:$A,0))</f>
        <v>E6117</v>
      </c>
      <c r="E325" s="225">
        <f>INDEX(InputsD!$D:$D,MATCH($A325,InputsD!$A:$A,0))</f>
        <v>0</v>
      </c>
      <c r="G325" s="167">
        <f>INDEX(InputsA!R:R,MATCH($A325,InputsA!$A:$A,0))*$A$5+$E325*$A$5</f>
        <v>0</v>
      </c>
      <c r="H325" s="167">
        <f>INDEX(InputsA!S:S,MATCH($A325,InputsA!$A:$A,0))*$A$5+$E325*$A$5</f>
        <v>0</v>
      </c>
      <c r="I325" s="167">
        <f>INDEX(InputsA!T:T,MATCH($A325,InputsA!$A:$A,0))*$A$5+$E325*$A$5</f>
        <v>0</v>
      </c>
      <c r="J325" s="167">
        <f>INDEX(InputsA!U:U,MATCH($A325,InputsA!$A:$A,0))*$A$5+$E325*$A$5</f>
        <v>0</v>
      </c>
      <c r="K325" s="167">
        <f>INDEX(InputsA!V:V,MATCH($A325,InputsA!$A:$A,0))*$A$5+$E325*$A$5</f>
        <v>0</v>
      </c>
      <c r="L325" s="167">
        <f>INDEX(InputsA!W:W,MATCH($A325,InputsA!$A:$A,0))*$A$5+$E325*$A$5</f>
        <v>0</v>
      </c>
      <c r="M325" s="167">
        <f>INDEX(InputsA!X:X,MATCH($A325,InputsA!$A:$A,0))*$A$5+$E325*$A$5</f>
        <v>0</v>
      </c>
      <c r="N325" s="171">
        <f t="shared" si="70"/>
        <v>0</v>
      </c>
      <c r="O325" s="167">
        <f t="shared" si="71"/>
        <v>0</v>
      </c>
      <c r="P325" s="167">
        <f t="shared" si="73"/>
        <v>0</v>
      </c>
      <c r="Q325" s="167">
        <f t="shared" si="74"/>
        <v>0</v>
      </c>
      <c r="R325" s="167">
        <f t="shared" si="75"/>
        <v>0</v>
      </c>
      <c r="S325" s="167">
        <f t="shared" si="76"/>
        <v>0</v>
      </c>
      <c r="T325" s="167">
        <f t="shared" si="77"/>
        <v>0</v>
      </c>
      <c r="U325" s="167">
        <f t="shared" si="78"/>
        <v>0</v>
      </c>
      <c r="V325" s="167">
        <f t="shared" si="79"/>
        <v>0</v>
      </c>
      <c r="W325" s="167">
        <f t="shared" si="80"/>
        <v>0</v>
      </c>
      <c r="X325" s="167">
        <f t="shared" si="81"/>
        <v>0</v>
      </c>
      <c r="Y325" s="167">
        <f t="shared" si="82"/>
        <v>0</v>
      </c>
      <c r="Z325" s="167">
        <f t="shared" si="83"/>
        <v>0</v>
      </c>
      <c r="AA325" s="167">
        <f t="shared" si="84"/>
        <v>0</v>
      </c>
      <c r="AB325" s="167">
        <f t="shared" si="85"/>
        <v>0</v>
      </c>
      <c r="AC325" s="167">
        <f t="shared" si="86"/>
        <v>0</v>
      </c>
      <c r="AD325" s="36"/>
      <c r="AE325" s="219">
        <f>INDEX(InputsB!AJ:AJ,MATCH($A325,InputsB!$A:$A,0))</f>
        <v>0</v>
      </c>
      <c r="AF325" s="219">
        <f>INDEX(InputsB!AK:AK,MATCH($A325,InputsB!$A:$A,0))</f>
        <v>0</v>
      </c>
      <c r="AG325" s="219">
        <f>INDEX(InputsB!AL:AL,MATCH($A325,InputsB!$A:$A,0))</f>
        <v>0</v>
      </c>
      <c r="AH325" s="219">
        <f>INDEX(InputsB!AM:AM,MATCH($A325,InputsB!$A:$A,0))</f>
        <v>0</v>
      </c>
      <c r="AI325" s="219">
        <f>INDEX(InputsB!AN:AN,MATCH($A325,InputsB!$A:$A,0))</f>
        <v>0</v>
      </c>
      <c r="AJ325" s="219">
        <f>INDEX(InputsB!AO:AO,MATCH($A325,InputsB!$A:$A,0))</f>
        <v>0</v>
      </c>
      <c r="AK325" s="219">
        <f>INDEX(InputsB!AP:AP,MATCH($A325,InputsB!$A:$A,0))</f>
        <v>0</v>
      </c>
      <c r="AL325" s="219">
        <f>INDEX(InputsB!AQ:AQ,MATCH($A325,InputsB!$A:$A,0))</f>
        <v>0</v>
      </c>
      <c r="AM325" s="219">
        <f>INDEX(InputsB!AR:AR,MATCH($A325,InputsB!$A:$A,0))</f>
        <v>0</v>
      </c>
      <c r="AN325" s="219">
        <f>INDEX(InputsB!AS:AS,MATCH($A325,InputsB!$A:$A,0))</f>
        <v>0</v>
      </c>
      <c r="AO325" s="219">
        <f>INDEX(InputsB!AT:AT,MATCH($A325,InputsB!$A:$A,0))</f>
        <v>0</v>
      </c>
      <c r="AP325" s="219">
        <f>INDEX(InputsB!AU:AU,MATCH($A325,InputsB!$A:$A,0))</f>
        <v>0</v>
      </c>
      <c r="AQ325" s="219">
        <f>INDEX(InputsB!AV:AV,MATCH($A325,InputsB!$A:$A,0))</f>
        <v>0</v>
      </c>
      <c r="AR325" s="219">
        <f>INDEX(InputsB!AW:AW,MATCH($A325,InputsB!$A:$A,0))</f>
        <v>0</v>
      </c>
      <c r="AS325" s="219">
        <f>INDEX(InputsB!AX:AX,MATCH($A325,InputsB!$A:$A,0))</f>
        <v>0</v>
      </c>
      <c r="AT325" s="219">
        <f>INDEX(InputsB!AY:AY,MATCH($A325,InputsB!$A:$A,0))</f>
        <v>0</v>
      </c>
      <c r="AU325" s="54"/>
      <c r="AV325" s="219">
        <f>INDEX(InputsC!$G:$G,MATCH($A325,InputsC!$A:$A,0))</f>
        <v>0</v>
      </c>
      <c r="AW325" s="219">
        <f t="shared" si="72"/>
        <v>0</v>
      </c>
    </row>
    <row r="326" spans="1:49">
      <c r="A326" s="195" t="s">
        <v>762</v>
      </c>
      <c r="B326" s="195" t="str">
        <f>INDEX('Ref1'!$E:$E,MATCH(A326,'Ref1'!$A:$A,0))</f>
        <v>Windsor and Maidenhead</v>
      </c>
      <c r="C326" s="195" t="str">
        <f>INDEX('Ref1'!$F:$F,MATCH($A326,'Ref1'!$A:$A,0))</f>
        <v>NA</v>
      </c>
      <c r="D326" s="240" t="str">
        <f>INDEX('Ref1'!$G:$G,MATCH($A326,'Ref1'!$A:$A,0))</f>
        <v>E6103</v>
      </c>
      <c r="E326" s="225">
        <f>INDEX(InputsD!$D:$D,MATCH($A326,InputsD!$A:$A,0))</f>
        <v>0</v>
      </c>
      <c r="G326" s="167">
        <f>INDEX(InputsA!R:R,MATCH($A326,InputsA!$A:$A,0))*$A$5+$E326*$A$5</f>
        <v>0</v>
      </c>
      <c r="H326" s="167">
        <f>INDEX(InputsA!S:S,MATCH($A326,InputsA!$A:$A,0))*$A$5+$E326*$A$5</f>
        <v>0</v>
      </c>
      <c r="I326" s="167">
        <f>INDEX(InputsA!T:T,MATCH($A326,InputsA!$A:$A,0))*$A$5+$E326*$A$5</f>
        <v>0</v>
      </c>
      <c r="J326" s="167">
        <f>INDEX(InputsA!U:U,MATCH($A326,InputsA!$A:$A,0))*$A$5+$E326*$A$5</f>
        <v>0</v>
      </c>
      <c r="K326" s="167">
        <f>INDEX(InputsA!V:V,MATCH($A326,InputsA!$A:$A,0))*$A$5+$E326*$A$5</f>
        <v>0</v>
      </c>
      <c r="L326" s="167">
        <f>INDEX(InputsA!W:W,MATCH($A326,InputsA!$A:$A,0))*$A$5+$E326*$A$5</f>
        <v>0</v>
      </c>
      <c r="M326" s="167">
        <f>INDEX(InputsA!X:X,MATCH($A326,InputsA!$A:$A,0))*$A$5+$E326*$A$5</f>
        <v>0</v>
      </c>
      <c r="N326" s="171">
        <f t="shared" si="70"/>
        <v>0</v>
      </c>
      <c r="O326" s="167">
        <f t="shared" si="71"/>
        <v>0</v>
      </c>
      <c r="P326" s="167">
        <f t="shared" si="73"/>
        <v>0</v>
      </c>
      <c r="Q326" s="167">
        <f t="shared" si="74"/>
        <v>0</v>
      </c>
      <c r="R326" s="167">
        <f t="shared" si="75"/>
        <v>0</v>
      </c>
      <c r="S326" s="167">
        <f t="shared" si="76"/>
        <v>0</v>
      </c>
      <c r="T326" s="167">
        <f t="shared" si="77"/>
        <v>0</v>
      </c>
      <c r="U326" s="167">
        <f t="shared" si="78"/>
        <v>0</v>
      </c>
      <c r="V326" s="167">
        <f t="shared" si="79"/>
        <v>0</v>
      </c>
      <c r="W326" s="167">
        <f t="shared" si="80"/>
        <v>0</v>
      </c>
      <c r="X326" s="167">
        <f t="shared" si="81"/>
        <v>0</v>
      </c>
      <c r="Y326" s="167">
        <f t="shared" si="82"/>
        <v>0</v>
      </c>
      <c r="Z326" s="167">
        <f t="shared" si="83"/>
        <v>0</v>
      </c>
      <c r="AA326" s="167">
        <f t="shared" si="84"/>
        <v>0</v>
      </c>
      <c r="AB326" s="167">
        <f t="shared" si="85"/>
        <v>0</v>
      </c>
      <c r="AC326" s="167">
        <f t="shared" si="86"/>
        <v>0</v>
      </c>
      <c r="AD326" s="36"/>
      <c r="AE326" s="219">
        <f>INDEX(InputsB!AJ:AJ,MATCH($A326,InputsB!$A:$A,0))</f>
        <v>0</v>
      </c>
      <c r="AF326" s="219">
        <f>INDEX(InputsB!AK:AK,MATCH($A326,InputsB!$A:$A,0))</f>
        <v>0</v>
      </c>
      <c r="AG326" s="219">
        <f>INDEX(InputsB!AL:AL,MATCH($A326,InputsB!$A:$A,0))</f>
        <v>0</v>
      </c>
      <c r="AH326" s="219">
        <f>INDEX(InputsB!AM:AM,MATCH($A326,InputsB!$A:$A,0))</f>
        <v>0</v>
      </c>
      <c r="AI326" s="219">
        <f>INDEX(InputsB!AN:AN,MATCH($A326,InputsB!$A:$A,0))</f>
        <v>0</v>
      </c>
      <c r="AJ326" s="219">
        <f>INDEX(InputsB!AO:AO,MATCH($A326,InputsB!$A:$A,0))</f>
        <v>0</v>
      </c>
      <c r="AK326" s="219">
        <f>INDEX(InputsB!AP:AP,MATCH($A326,InputsB!$A:$A,0))</f>
        <v>0</v>
      </c>
      <c r="AL326" s="219">
        <f>INDEX(InputsB!AQ:AQ,MATCH($A326,InputsB!$A:$A,0))</f>
        <v>0</v>
      </c>
      <c r="AM326" s="219">
        <f>INDEX(InputsB!AR:AR,MATCH($A326,InputsB!$A:$A,0))</f>
        <v>0</v>
      </c>
      <c r="AN326" s="219">
        <f>INDEX(InputsB!AS:AS,MATCH($A326,InputsB!$A:$A,0))</f>
        <v>0</v>
      </c>
      <c r="AO326" s="219">
        <f>INDEX(InputsB!AT:AT,MATCH($A326,InputsB!$A:$A,0))</f>
        <v>0</v>
      </c>
      <c r="AP326" s="219">
        <f>INDEX(InputsB!AU:AU,MATCH($A326,InputsB!$A:$A,0))</f>
        <v>0</v>
      </c>
      <c r="AQ326" s="219">
        <f>INDEX(InputsB!AV:AV,MATCH($A326,InputsB!$A:$A,0))</f>
        <v>0</v>
      </c>
      <c r="AR326" s="219">
        <f>INDEX(InputsB!AW:AW,MATCH($A326,InputsB!$A:$A,0))</f>
        <v>0</v>
      </c>
      <c r="AS326" s="219">
        <f>INDEX(InputsB!AX:AX,MATCH($A326,InputsB!$A:$A,0))</f>
        <v>0</v>
      </c>
      <c r="AT326" s="219">
        <f>INDEX(InputsB!AY:AY,MATCH($A326,InputsB!$A:$A,0))</f>
        <v>0</v>
      </c>
      <c r="AU326" s="54"/>
      <c r="AV326" s="219">
        <f>INDEX(InputsC!$G:$G,MATCH($A326,InputsC!$A:$A,0))</f>
        <v>0</v>
      </c>
      <c r="AW326" s="219">
        <f t="shared" si="72"/>
        <v>0</v>
      </c>
    </row>
    <row r="327" spans="1:49">
      <c r="A327" s="195" t="s">
        <v>764</v>
      </c>
      <c r="B327" s="195" t="str">
        <f>INDEX('Ref1'!$E:$E,MATCH(A327,'Ref1'!$A:$A,0))</f>
        <v>Wirral</v>
      </c>
      <c r="C327" s="195" t="str">
        <f>INDEX('Ref1'!$F:$F,MATCH($A327,'Ref1'!$A:$A,0))</f>
        <v>NA</v>
      </c>
      <c r="D327" s="240" t="str">
        <f>INDEX('Ref1'!$G:$G,MATCH($A327,'Ref1'!$A:$A,0))</f>
        <v>E6143</v>
      </c>
      <c r="E327" s="225">
        <f>INDEX(InputsD!$D:$D,MATCH($A327,InputsD!$A:$A,0))</f>
        <v>0</v>
      </c>
      <c r="G327" s="167">
        <f>INDEX(InputsA!R:R,MATCH($A327,InputsA!$A:$A,0))*$A$5+$E327*$A$5</f>
        <v>0</v>
      </c>
      <c r="H327" s="167">
        <f>INDEX(InputsA!S:S,MATCH($A327,InputsA!$A:$A,0))*$A$5+$E327*$A$5</f>
        <v>0</v>
      </c>
      <c r="I327" s="167">
        <f>INDEX(InputsA!T:T,MATCH($A327,InputsA!$A:$A,0))*$A$5+$E327*$A$5</f>
        <v>0</v>
      </c>
      <c r="J327" s="167">
        <f>INDEX(InputsA!U:U,MATCH($A327,InputsA!$A:$A,0))*$A$5+$E327*$A$5</f>
        <v>0</v>
      </c>
      <c r="K327" s="167">
        <f>INDEX(InputsA!V:V,MATCH($A327,InputsA!$A:$A,0))*$A$5+$E327*$A$5</f>
        <v>0</v>
      </c>
      <c r="L327" s="167">
        <f>INDEX(InputsA!W:W,MATCH($A327,InputsA!$A:$A,0))*$A$5+$E327*$A$5</f>
        <v>0</v>
      </c>
      <c r="M327" s="167">
        <f>INDEX(InputsA!X:X,MATCH($A327,InputsA!$A:$A,0))*$A$5+$E327*$A$5</f>
        <v>0</v>
      </c>
      <c r="N327" s="171">
        <f t="shared" si="70"/>
        <v>0</v>
      </c>
      <c r="O327" s="167">
        <f t="shared" si="71"/>
        <v>0</v>
      </c>
      <c r="P327" s="167">
        <f t="shared" si="73"/>
        <v>0</v>
      </c>
      <c r="Q327" s="167">
        <f t="shared" si="74"/>
        <v>0</v>
      </c>
      <c r="R327" s="167">
        <f t="shared" si="75"/>
        <v>0</v>
      </c>
      <c r="S327" s="167">
        <f t="shared" si="76"/>
        <v>0</v>
      </c>
      <c r="T327" s="167">
        <f t="shared" si="77"/>
        <v>0</v>
      </c>
      <c r="U327" s="167">
        <f t="shared" si="78"/>
        <v>0</v>
      </c>
      <c r="V327" s="167">
        <f t="shared" si="79"/>
        <v>0</v>
      </c>
      <c r="W327" s="167">
        <f t="shared" si="80"/>
        <v>0</v>
      </c>
      <c r="X327" s="167">
        <f t="shared" si="81"/>
        <v>0</v>
      </c>
      <c r="Y327" s="167">
        <f t="shared" si="82"/>
        <v>0</v>
      </c>
      <c r="Z327" s="167">
        <f t="shared" si="83"/>
        <v>0</v>
      </c>
      <c r="AA327" s="167">
        <f t="shared" si="84"/>
        <v>0</v>
      </c>
      <c r="AB327" s="167">
        <f t="shared" si="85"/>
        <v>0</v>
      </c>
      <c r="AC327" s="167">
        <f t="shared" si="86"/>
        <v>0</v>
      </c>
      <c r="AD327" s="36"/>
      <c r="AE327" s="219">
        <f>INDEX(InputsB!AJ:AJ,MATCH($A327,InputsB!$A:$A,0))</f>
        <v>0</v>
      </c>
      <c r="AF327" s="219">
        <f>INDEX(InputsB!AK:AK,MATCH($A327,InputsB!$A:$A,0))</f>
        <v>0</v>
      </c>
      <c r="AG327" s="219">
        <f>INDEX(InputsB!AL:AL,MATCH($A327,InputsB!$A:$A,0))</f>
        <v>0</v>
      </c>
      <c r="AH327" s="219">
        <f>INDEX(InputsB!AM:AM,MATCH($A327,InputsB!$A:$A,0))</f>
        <v>0</v>
      </c>
      <c r="AI327" s="219">
        <f>INDEX(InputsB!AN:AN,MATCH($A327,InputsB!$A:$A,0))</f>
        <v>0</v>
      </c>
      <c r="AJ327" s="219">
        <f>INDEX(InputsB!AO:AO,MATCH($A327,InputsB!$A:$A,0))</f>
        <v>0</v>
      </c>
      <c r="AK327" s="219">
        <f>INDEX(InputsB!AP:AP,MATCH($A327,InputsB!$A:$A,0))</f>
        <v>0</v>
      </c>
      <c r="AL327" s="219">
        <f>INDEX(InputsB!AQ:AQ,MATCH($A327,InputsB!$A:$A,0))</f>
        <v>0</v>
      </c>
      <c r="AM327" s="219">
        <f>INDEX(InputsB!AR:AR,MATCH($A327,InputsB!$A:$A,0))</f>
        <v>0</v>
      </c>
      <c r="AN327" s="219">
        <f>INDEX(InputsB!AS:AS,MATCH($A327,InputsB!$A:$A,0))</f>
        <v>0</v>
      </c>
      <c r="AO327" s="219">
        <f>INDEX(InputsB!AT:AT,MATCH($A327,InputsB!$A:$A,0))</f>
        <v>0</v>
      </c>
      <c r="AP327" s="219">
        <f>INDEX(InputsB!AU:AU,MATCH($A327,InputsB!$A:$A,0))</f>
        <v>0</v>
      </c>
      <c r="AQ327" s="219">
        <f>INDEX(InputsB!AV:AV,MATCH($A327,InputsB!$A:$A,0))</f>
        <v>0</v>
      </c>
      <c r="AR327" s="219">
        <f>INDEX(InputsB!AW:AW,MATCH($A327,InputsB!$A:$A,0))</f>
        <v>0</v>
      </c>
      <c r="AS327" s="219">
        <f>INDEX(InputsB!AX:AX,MATCH($A327,InputsB!$A:$A,0))</f>
        <v>0</v>
      </c>
      <c r="AT327" s="219">
        <f>INDEX(InputsB!AY:AY,MATCH($A327,InputsB!$A:$A,0))</f>
        <v>0</v>
      </c>
      <c r="AU327" s="54"/>
      <c r="AV327" s="219">
        <f>INDEX(InputsC!$G:$G,MATCH($A327,InputsC!$A:$A,0))</f>
        <v>0</v>
      </c>
      <c r="AW327" s="219">
        <f t="shared" si="72"/>
        <v>0</v>
      </c>
    </row>
    <row r="328" spans="1:49">
      <c r="A328" s="195" t="s">
        <v>766</v>
      </c>
      <c r="B328" s="195" t="str">
        <f>INDEX('Ref1'!$E:$E,MATCH(A328,'Ref1'!$A:$A,0))</f>
        <v>Woking</v>
      </c>
      <c r="C328" s="195" t="str">
        <f>INDEX('Ref1'!$F:$F,MATCH($A328,'Ref1'!$A:$A,0))</f>
        <v>E3620</v>
      </c>
      <c r="D328" s="240" t="str">
        <f>INDEX('Ref1'!$G:$G,MATCH($A328,'Ref1'!$A:$A,0))</f>
        <v>NA</v>
      </c>
      <c r="E328" s="225">
        <f>INDEX(InputsD!$D:$D,MATCH($A328,InputsD!$A:$A,0))</f>
        <v>0</v>
      </c>
      <c r="G328" s="167">
        <f>INDEX(InputsA!R:R,MATCH($A328,InputsA!$A:$A,0))*$A$5+$E328*$A$5</f>
        <v>0</v>
      </c>
      <c r="H328" s="167">
        <f>INDEX(InputsA!S:S,MATCH($A328,InputsA!$A:$A,0))*$A$5+$E328*$A$5</f>
        <v>0</v>
      </c>
      <c r="I328" s="167">
        <f>INDEX(InputsA!T:T,MATCH($A328,InputsA!$A:$A,0))*$A$5+$E328*$A$5</f>
        <v>0</v>
      </c>
      <c r="J328" s="167">
        <f>INDEX(InputsA!U:U,MATCH($A328,InputsA!$A:$A,0))*$A$5+$E328*$A$5</f>
        <v>0</v>
      </c>
      <c r="K328" s="167">
        <f>INDEX(InputsA!V:V,MATCH($A328,InputsA!$A:$A,0))*$A$5+$E328*$A$5</f>
        <v>0</v>
      </c>
      <c r="L328" s="167">
        <f>INDEX(InputsA!W:W,MATCH($A328,InputsA!$A:$A,0))*$A$5+$E328*$A$5</f>
        <v>0</v>
      </c>
      <c r="M328" s="167">
        <f>INDEX(InputsA!X:X,MATCH($A328,InputsA!$A:$A,0))*$A$5+$E328*$A$5</f>
        <v>0</v>
      </c>
      <c r="N328" s="171">
        <f t="shared" si="70"/>
        <v>0</v>
      </c>
      <c r="O328" s="167">
        <f t="shared" si="71"/>
        <v>0</v>
      </c>
      <c r="P328" s="167">
        <f t="shared" si="73"/>
        <v>0</v>
      </c>
      <c r="Q328" s="167">
        <f t="shared" si="74"/>
        <v>0</v>
      </c>
      <c r="R328" s="167">
        <f t="shared" si="75"/>
        <v>0</v>
      </c>
      <c r="S328" s="167">
        <f t="shared" si="76"/>
        <v>0</v>
      </c>
      <c r="T328" s="167">
        <f t="shared" si="77"/>
        <v>0</v>
      </c>
      <c r="U328" s="167">
        <f t="shared" si="78"/>
        <v>0</v>
      </c>
      <c r="V328" s="167">
        <f t="shared" si="79"/>
        <v>0</v>
      </c>
      <c r="W328" s="167">
        <f t="shared" si="80"/>
        <v>0</v>
      </c>
      <c r="X328" s="167">
        <f t="shared" si="81"/>
        <v>0</v>
      </c>
      <c r="Y328" s="167">
        <f t="shared" si="82"/>
        <v>0</v>
      </c>
      <c r="Z328" s="167">
        <f t="shared" si="83"/>
        <v>0</v>
      </c>
      <c r="AA328" s="167">
        <f t="shared" si="84"/>
        <v>0</v>
      </c>
      <c r="AB328" s="167">
        <f t="shared" si="85"/>
        <v>0</v>
      </c>
      <c r="AC328" s="167">
        <f t="shared" si="86"/>
        <v>0</v>
      </c>
      <c r="AD328" s="36"/>
      <c r="AE328" s="219">
        <f>INDEX(InputsB!AJ:AJ,MATCH($A328,InputsB!$A:$A,0))</f>
        <v>0</v>
      </c>
      <c r="AF328" s="219">
        <f>INDEX(InputsB!AK:AK,MATCH($A328,InputsB!$A:$A,0))</f>
        <v>0</v>
      </c>
      <c r="AG328" s="219">
        <f>INDEX(InputsB!AL:AL,MATCH($A328,InputsB!$A:$A,0))</f>
        <v>0</v>
      </c>
      <c r="AH328" s="219">
        <f>INDEX(InputsB!AM:AM,MATCH($A328,InputsB!$A:$A,0))</f>
        <v>0</v>
      </c>
      <c r="AI328" s="219">
        <f>INDEX(InputsB!AN:AN,MATCH($A328,InputsB!$A:$A,0))</f>
        <v>0</v>
      </c>
      <c r="AJ328" s="219">
        <f>INDEX(InputsB!AO:AO,MATCH($A328,InputsB!$A:$A,0))</f>
        <v>0</v>
      </c>
      <c r="AK328" s="219">
        <f>INDEX(InputsB!AP:AP,MATCH($A328,InputsB!$A:$A,0))</f>
        <v>0</v>
      </c>
      <c r="AL328" s="219">
        <f>INDEX(InputsB!AQ:AQ,MATCH($A328,InputsB!$A:$A,0))</f>
        <v>0</v>
      </c>
      <c r="AM328" s="219">
        <f>INDEX(InputsB!AR:AR,MATCH($A328,InputsB!$A:$A,0))</f>
        <v>0</v>
      </c>
      <c r="AN328" s="219">
        <f>INDEX(InputsB!AS:AS,MATCH($A328,InputsB!$A:$A,0))</f>
        <v>0</v>
      </c>
      <c r="AO328" s="219">
        <f>INDEX(InputsB!AT:AT,MATCH($A328,InputsB!$A:$A,0))</f>
        <v>0</v>
      </c>
      <c r="AP328" s="219">
        <f>INDEX(InputsB!AU:AU,MATCH($A328,InputsB!$A:$A,0))</f>
        <v>0</v>
      </c>
      <c r="AQ328" s="219">
        <f>INDEX(InputsB!AV:AV,MATCH($A328,InputsB!$A:$A,0))</f>
        <v>0</v>
      </c>
      <c r="AR328" s="219">
        <f>INDEX(InputsB!AW:AW,MATCH($A328,InputsB!$A:$A,0))</f>
        <v>0</v>
      </c>
      <c r="AS328" s="219">
        <f>INDEX(InputsB!AX:AX,MATCH($A328,InputsB!$A:$A,0))</f>
        <v>0</v>
      </c>
      <c r="AT328" s="219">
        <f>INDEX(InputsB!AY:AY,MATCH($A328,InputsB!$A:$A,0))</f>
        <v>0</v>
      </c>
      <c r="AU328" s="54"/>
      <c r="AV328" s="219">
        <f>INDEX(InputsC!$G:$G,MATCH($A328,InputsC!$A:$A,0))</f>
        <v>0</v>
      </c>
      <c r="AW328" s="219">
        <f t="shared" si="72"/>
        <v>0</v>
      </c>
    </row>
    <row r="329" spans="1:49">
      <c r="A329" s="195" t="s">
        <v>768</v>
      </c>
      <c r="B329" s="195" t="str">
        <f>INDEX('Ref1'!$E:$E,MATCH(A329,'Ref1'!$A:$A,0))</f>
        <v>Wokingham</v>
      </c>
      <c r="C329" s="195" t="str">
        <f>INDEX('Ref1'!$F:$F,MATCH($A329,'Ref1'!$A:$A,0))</f>
        <v>NA</v>
      </c>
      <c r="D329" s="240" t="str">
        <f>INDEX('Ref1'!$G:$G,MATCH($A329,'Ref1'!$A:$A,0))</f>
        <v>E6103</v>
      </c>
      <c r="E329" s="225">
        <f>INDEX(InputsD!$D:$D,MATCH($A329,InputsD!$A:$A,0))</f>
        <v>0</v>
      </c>
      <c r="G329" s="167">
        <f>INDEX(InputsA!R:R,MATCH($A329,InputsA!$A:$A,0))*$A$5+$E329*$A$5</f>
        <v>0</v>
      </c>
      <c r="H329" s="167">
        <f>INDEX(InputsA!S:S,MATCH($A329,InputsA!$A:$A,0))*$A$5+$E329*$A$5</f>
        <v>0</v>
      </c>
      <c r="I329" s="167">
        <f>INDEX(InputsA!T:T,MATCH($A329,InputsA!$A:$A,0))*$A$5+$E329*$A$5</f>
        <v>0</v>
      </c>
      <c r="J329" s="167">
        <f>INDEX(InputsA!U:U,MATCH($A329,InputsA!$A:$A,0))*$A$5+$E329*$A$5</f>
        <v>0</v>
      </c>
      <c r="K329" s="167">
        <f>INDEX(InputsA!V:V,MATCH($A329,InputsA!$A:$A,0))*$A$5+$E329*$A$5</f>
        <v>0</v>
      </c>
      <c r="L329" s="167">
        <f>INDEX(InputsA!W:W,MATCH($A329,InputsA!$A:$A,0))*$A$5+$E329*$A$5</f>
        <v>0</v>
      </c>
      <c r="M329" s="167">
        <f>INDEX(InputsA!X:X,MATCH($A329,InputsA!$A:$A,0))*$A$5+$E329*$A$5</f>
        <v>0</v>
      </c>
      <c r="N329" s="171">
        <f t="shared" si="70"/>
        <v>0</v>
      </c>
      <c r="O329" s="167">
        <f t="shared" si="71"/>
        <v>0</v>
      </c>
      <c r="P329" s="167">
        <f t="shared" si="73"/>
        <v>0</v>
      </c>
      <c r="Q329" s="167">
        <f t="shared" si="74"/>
        <v>0</v>
      </c>
      <c r="R329" s="167">
        <f t="shared" si="75"/>
        <v>0</v>
      </c>
      <c r="S329" s="167">
        <f t="shared" si="76"/>
        <v>0</v>
      </c>
      <c r="T329" s="167">
        <f t="shared" si="77"/>
        <v>0</v>
      </c>
      <c r="U329" s="167">
        <f t="shared" si="78"/>
        <v>0</v>
      </c>
      <c r="V329" s="167">
        <f t="shared" si="79"/>
        <v>0</v>
      </c>
      <c r="W329" s="167">
        <f t="shared" si="80"/>
        <v>0</v>
      </c>
      <c r="X329" s="167">
        <f t="shared" si="81"/>
        <v>0</v>
      </c>
      <c r="Y329" s="167">
        <f t="shared" si="82"/>
        <v>0</v>
      </c>
      <c r="Z329" s="167">
        <f t="shared" si="83"/>
        <v>0</v>
      </c>
      <c r="AA329" s="167">
        <f t="shared" si="84"/>
        <v>0</v>
      </c>
      <c r="AB329" s="167">
        <f t="shared" si="85"/>
        <v>0</v>
      </c>
      <c r="AC329" s="167">
        <f t="shared" si="86"/>
        <v>0</v>
      </c>
      <c r="AD329" s="36"/>
      <c r="AE329" s="219">
        <f>INDEX(InputsB!AJ:AJ,MATCH($A329,InputsB!$A:$A,0))</f>
        <v>0</v>
      </c>
      <c r="AF329" s="219">
        <f>INDEX(InputsB!AK:AK,MATCH($A329,InputsB!$A:$A,0))</f>
        <v>0</v>
      </c>
      <c r="AG329" s="219">
        <f>INDEX(InputsB!AL:AL,MATCH($A329,InputsB!$A:$A,0))</f>
        <v>0</v>
      </c>
      <c r="AH329" s="219">
        <f>INDEX(InputsB!AM:AM,MATCH($A329,InputsB!$A:$A,0))</f>
        <v>0</v>
      </c>
      <c r="AI329" s="219">
        <f>INDEX(InputsB!AN:AN,MATCH($A329,InputsB!$A:$A,0))</f>
        <v>0</v>
      </c>
      <c r="AJ329" s="219">
        <f>INDEX(InputsB!AO:AO,MATCH($A329,InputsB!$A:$A,0))</f>
        <v>0</v>
      </c>
      <c r="AK329" s="219">
        <f>INDEX(InputsB!AP:AP,MATCH($A329,InputsB!$A:$A,0))</f>
        <v>0</v>
      </c>
      <c r="AL329" s="219">
        <f>INDEX(InputsB!AQ:AQ,MATCH($A329,InputsB!$A:$A,0))</f>
        <v>0</v>
      </c>
      <c r="AM329" s="219">
        <f>INDEX(InputsB!AR:AR,MATCH($A329,InputsB!$A:$A,0))</f>
        <v>0</v>
      </c>
      <c r="AN329" s="219">
        <f>INDEX(InputsB!AS:AS,MATCH($A329,InputsB!$A:$A,0))</f>
        <v>0</v>
      </c>
      <c r="AO329" s="219">
        <f>INDEX(InputsB!AT:AT,MATCH($A329,InputsB!$A:$A,0))</f>
        <v>0</v>
      </c>
      <c r="AP329" s="219">
        <f>INDEX(InputsB!AU:AU,MATCH($A329,InputsB!$A:$A,0))</f>
        <v>0</v>
      </c>
      <c r="AQ329" s="219">
        <f>INDEX(InputsB!AV:AV,MATCH($A329,InputsB!$A:$A,0))</f>
        <v>0</v>
      </c>
      <c r="AR329" s="219">
        <f>INDEX(InputsB!AW:AW,MATCH($A329,InputsB!$A:$A,0))</f>
        <v>0</v>
      </c>
      <c r="AS329" s="219">
        <f>INDEX(InputsB!AX:AX,MATCH($A329,InputsB!$A:$A,0))</f>
        <v>0</v>
      </c>
      <c r="AT329" s="219">
        <f>INDEX(InputsB!AY:AY,MATCH($A329,InputsB!$A:$A,0))</f>
        <v>0</v>
      </c>
      <c r="AU329" s="54"/>
      <c r="AV329" s="219">
        <f>INDEX(InputsC!$G:$G,MATCH($A329,InputsC!$A:$A,0))</f>
        <v>0</v>
      </c>
      <c r="AW329" s="219">
        <f t="shared" si="72"/>
        <v>0</v>
      </c>
    </row>
    <row r="330" spans="1:49">
      <c r="A330" s="195" t="s">
        <v>770</v>
      </c>
      <c r="B330" s="195" t="str">
        <f>INDEX('Ref1'!$E:$E,MATCH(A330,'Ref1'!$A:$A,0))</f>
        <v>Wolverhampton</v>
      </c>
      <c r="C330" s="195" t="str">
        <f>INDEX('Ref1'!$F:$F,MATCH($A330,'Ref1'!$A:$A,0))</f>
        <v>NA</v>
      </c>
      <c r="D330" s="240" t="str">
        <f>INDEX('Ref1'!$G:$G,MATCH($A330,'Ref1'!$A:$A,0))</f>
        <v>E6146</v>
      </c>
      <c r="E330" s="225">
        <f>INDEX(InputsD!$D:$D,MATCH($A330,InputsD!$A:$A,0))</f>
        <v>0</v>
      </c>
      <c r="G330" s="167">
        <f>INDEX(InputsA!R:R,MATCH($A330,InputsA!$A:$A,0))*$A$5+$E330*$A$5</f>
        <v>0</v>
      </c>
      <c r="H330" s="167">
        <f>INDEX(InputsA!S:S,MATCH($A330,InputsA!$A:$A,0))*$A$5+$E330*$A$5</f>
        <v>0</v>
      </c>
      <c r="I330" s="167">
        <f>INDEX(InputsA!T:T,MATCH($A330,InputsA!$A:$A,0))*$A$5+$E330*$A$5</f>
        <v>0</v>
      </c>
      <c r="J330" s="167">
        <f>INDEX(InputsA!U:U,MATCH($A330,InputsA!$A:$A,0))*$A$5+$E330*$A$5</f>
        <v>0</v>
      </c>
      <c r="K330" s="167">
        <f>INDEX(InputsA!V:V,MATCH($A330,InputsA!$A:$A,0))*$A$5+$E330*$A$5</f>
        <v>0</v>
      </c>
      <c r="L330" s="167">
        <f>INDEX(InputsA!W:W,MATCH($A330,InputsA!$A:$A,0))*$A$5+$E330*$A$5</f>
        <v>0</v>
      </c>
      <c r="M330" s="167">
        <f>INDEX(InputsA!X:X,MATCH($A330,InputsA!$A:$A,0))*$A$5+$E330*$A$5</f>
        <v>0</v>
      </c>
      <c r="N330" s="171">
        <f t="shared" si="70"/>
        <v>0</v>
      </c>
      <c r="O330" s="167">
        <f t="shared" si="71"/>
        <v>0</v>
      </c>
      <c r="P330" s="167">
        <f t="shared" si="73"/>
        <v>0</v>
      </c>
      <c r="Q330" s="167">
        <f t="shared" si="74"/>
        <v>0</v>
      </c>
      <c r="R330" s="167">
        <f t="shared" si="75"/>
        <v>0</v>
      </c>
      <c r="S330" s="167">
        <f t="shared" si="76"/>
        <v>0</v>
      </c>
      <c r="T330" s="167">
        <f t="shared" si="77"/>
        <v>0</v>
      </c>
      <c r="U330" s="167">
        <f t="shared" si="78"/>
        <v>0</v>
      </c>
      <c r="V330" s="167">
        <f t="shared" si="79"/>
        <v>0</v>
      </c>
      <c r="W330" s="167">
        <f t="shared" si="80"/>
        <v>0</v>
      </c>
      <c r="X330" s="167">
        <f t="shared" si="81"/>
        <v>0</v>
      </c>
      <c r="Y330" s="167">
        <f t="shared" si="82"/>
        <v>0</v>
      </c>
      <c r="Z330" s="167">
        <f t="shared" si="83"/>
        <v>0</v>
      </c>
      <c r="AA330" s="167">
        <f t="shared" si="84"/>
        <v>0</v>
      </c>
      <c r="AB330" s="167">
        <f t="shared" si="85"/>
        <v>0</v>
      </c>
      <c r="AC330" s="167">
        <f t="shared" si="86"/>
        <v>0</v>
      </c>
      <c r="AD330" s="36"/>
      <c r="AE330" s="219">
        <f>INDEX(InputsB!AJ:AJ,MATCH($A330,InputsB!$A:$A,0))</f>
        <v>0</v>
      </c>
      <c r="AF330" s="219">
        <f>INDEX(InputsB!AK:AK,MATCH($A330,InputsB!$A:$A,0))</f>
        <v>0</v>
      </c>
      <c r="AG330" s="219">
        <f>INDEX(InputsB!AL:AL,MATCH($A330,InputsB!$A:$A,0))</f>
        <v>0</v>
      </c>
      <c r="AH330" s="219">
        <f>INDEX(InputsB!AM:AM,MATCH($A330,InputsB!$A:$A,0))</f>
        <v>0</v>
      </c>
      <c r="AI330" s="219">
        <f>INDEX(InputsB!AN:AN,MATCH($A330,InputsB!$A:$A,0))</f>
        <v>0</v>
      </c>
      <c r="AJ330" s="219">
        <f>INDEX(InputsB!AO:AO,MATCH($A330,InputsB!$A:$A,0))</f>
        <v>0</v>
      </c>
      <c r="AK330" s="219">
        <f>INDEX(InputsB!AP:AP,MATCH($A330,InputsB!$A:$A,0))</f>
        <v>0</v>
      </c>
      <c r="AL330" s="219">
        <f>INDEX(InputsB!AQ:AQ,MATCH($A330,InputsB!$A:$A,0))</f>
        <v>0</v>
      </c>
      <c r="AM330" s="219">
        <f>INDEX(InputsB!AR:AR,MATCH($A330,InputsB!$A:$A,0))</f>
        <v>0</v>
      </c>
      <c r="AN330" s="219">
        <f>INDEX(InputsB!AS:AS,MATCH($A330,InputsB!$A:$A,0))</f>
        <v>0</v>
      </c>
      <c r="AO330" s="219">
        <f>INDEX(InputsB!AT:AT,MATCH($A330,InputsB!$A:$A,0))</f>
        <v>0</v>
      </c>
      <c r="AP330" s="219">
        <f>INDEX(InputsB!AU:AU,MATCH($A330,InputsB!$A:$A,0))</f>
        <v>0</v>
      </c>
      <c r="AQ330" s="219">
        <f>INDEX(InputsB!AV:AV,MATCH($A330,InputsB!$A:$A,0))</f>
        <v>0</v>
      </c>
      <c r="AR330" s="219">
        <f>INDEX(InputsB!AW:AW,MATCH($A330,InputsB!$A:$A,0))</f>
        <v>0</v>
      </c>
      <c r="AS330" s="219">
        <f>INDEX(InputsB!AX:AX,MATCH($A330,InputsB!$A:$A,0))</f>
        <v>0</v>
      </c>
      <c r="AT330" s="219">
        <f>INDEX(InputsB!AY:AY,MATCH($A330,InputsB!$A:$A,0))</f>
        <v>0</v>
      </c>
      <c r="AU330" s="54"/>
      <c r="AV330" s="219">
        <f>INDEX(InputsC!$G:$G,MATCH($A330,InputsC!$A:$A,0))</f>
        <v>0</v>
      </c>
      <c r="AW330" s="219">
        <f t="shared" si="72"/>
        <v>0</v>
      </c>
    </row>
    <row r="331" spans="1:49">
      <c r="A331" s="195" t="s">
        <v>772</v>
      </c>
      <c r="B331" s="195" t="str">
        <f>INDEX('Ref1'!$E:$E,MATCH(A331,'Ref1'!$A:$A,0))</f>
        <v>Worcester</v>
      </c>
      <c r="C331" s="195" t="str">
        <f>INDEX('Ref1'!$F:$F,MATCH($A331,'Ref1'!$A:$A,0))</f>
        <v>E1821</v>
      </c>
      <c r="D331" s="240" t="str">
        <f>INDEX('Ref1'!$G:$G,MATCH($A331,'Ref1'!$A:$A,0))</f>
        <v>E6118</v>
      </c>
      <c r="E331" s="225">
        <f>INDEX(InputsD!$D:$D,MATCH($A331,InputsD!$A:$A,0))</f>
        <v>0</v>
      </c>
      <c r="G331" s="167">
        <f>INDEX(InputsA!R:R,MATCH($A331,InputsA!$A:$A,0))*$A$5+$E331*$A$5</f>
        <v>0</v>
      </c>
      <c r="H331" s="167">
        <f>INDEX(InputsA!S:S,MATCH($A331,InputsA!$A:$A,0))*$A$5+$E331*$A$5</f>
        <v>0</v>
      </c>
      <c r="I331" s="167">
        <f>INDEX(InputsA!T:T,MATCH($A331,InputsA!$A:$A,0))*$A$5+$E331*$A$5</f>
        <v>0</v>
      </c>
      <c r="J331" s="167">
        <f>INDEX(InputsA!U:U,MATCH($A331,InputsA!$A:$A,0))*$A$5+$E331*$A$5</f>
        <v>0</v>
      </c>
      <c r="K331" s="167">
        <f>INDEX(InputsA!V:V,MATCH($A331,InputsA!$A:$A,0))*$A$5+$E331*$A$5</f>
        <v>0</v>
      </c>
      <c r="L331" s="167">
        <f>INDEX(InputsA!W:W,MATCH($A331,InputsA!$A:$A,0))*$A$5+$E331*$A$5</f>
        <v>0</v>
      </c>
      <c r="M331" s="167">
        <f>INDEX(InputsA!X:X,MATCH($A331,InputsA!$A:$A,0))*$A$5+$E331*$A$5</f>
        <v>0</v>
      </c>
      <c r="N331" s="171">
        <f t="shared" si="70"/>
        <v>0</v>
      </c>
      <c r="O331" s="167">
        <f t="shared" si="71"/>
        <v>0</v>
      </c>
      <c r="P331" s="167">
        <f t="shared" si="73"/>
        <v>0</v>
      </c>
      <c r="Q331" s="167">
        <f t="shared" si="74"/>
        <v>0</v>
      </c>
      <c r="R331" s="167">
        <f t="shared" si="75"/>
        <v>0</v>
      </c>
      <c r="S331" s="167">
        <f t="shared" si="76"/>
        <v>0</v>
      </c>
      <c r="T331" s="167">
        <f t="shared" si="77"/>
        <v>0</v>
      </c>
      <c r="U331" s="167">
        <f t="shared" si="78"/>
        <v>0</v>
      </c>
      <c r="V331" s="167">
        <f t="shared" si="79"/>
        <v>0</v>
      </c>
      <c r="W331" s="167">
        <f t="shared" si="80"/>
        <v>0</v>
      </c>
      <c r="X331" s="167">
        <f t="shared" si="81"/>
        <v>0</v>
      </c>
      <c r="Y331" s="167">
        <f t="shared" si="82"/>
        <v>0</v>
      </c>
      <c r="Z331" s="167">
        <f t="shared" si="83"/>
        <v>0</v>
      </c>
      <c r="AA331" s="167">
        <f t="shared" si="84"/>
        <v>0</v>
      </c>
      <c r="AB331" s="167">
        <f t="shared" si="85"/>
        <v>0</v>
      </c>
      <c r="AC331" s="167">
        <f t="shared" si="86"/>
        <v>0</v>
      </c>
      <c r="AD331" s="36"/>
      <c r="AE331" s="219">
        <f>INDEX(InputsB!AJ:AJ,MATCH($A331,InputsB!$A:$A,0))</f>
        <v>0</v>
      </c>
      <c r="AF331" s="219">
        <f>INDEX(InputsB!AK:AK,MATCH($A331,InputsB!$A:$A,0))</f>
        <v>0</v>
      </c>
      <c r="AG331" s="219">
        <f>INDEX(InputsB!AL:AL,MATCH($A331,InputsB!$A:$A,0))</f>
        <v>0</v>
      </c>
      <c r="AH331" s="219">
        <f>INDEX(InputsB!AM:AM,MATCH($A331,InputsB!$A:$A,0))</f>
        <v>0</v>
      </c>
      <c r="AI331" s="219">
        <f>INDEX(InputsB!AN:AN,MATCH($A331,InputsB!$A:$A,0))</f>
        <v>0</v>
      </c>
      <c r="AJ331" s="219">
        <f>INDEX(InputsB!AO:AO,MATCH($A331,InputsB!$A:$A,0))</f>
        <v>0</v>
      </c>
      <c r="AK331" s="219">
        <f>INDEX(InputsB!AP:AP,MATCH($A331,InputsB!$A:$A,0))</f>
        <v>0</v>
      </c>
      <c r="AL331" s="219">
        <f>INDEX(InputsB!AQ:AQ,MATCH($A331,InputsB!$A:$A,0))</f>
        <v>0</v>
      </c>
      <c r="AM331" s="219">
        <f>INDEX(InputsB!AR:AR,MATCH($A331,InputsB!$A:$A,0))</f>
        <v>0</v>
      </c>
      <c r="AN331" s="219">
        <f>INDEX(InputsB!AS:AS,MATCH($A331,InputsB!$A:$A,0))</f>
        <v>0</v>
      </c>
      <c r="AO331" s="219">
        <f>INDEX(InputsB!AT:AT,MATCH($A331,InputsB!$A:$A,0))</f>
        <v>0</v>
      </c>
      <c r="AP331" s="219">
        <f>INDEX(InputsB!AU:AU,MATCH($A331,InputsB!$A:$A,0))</f>
        <v>0</v>
      </c>
      <c r="AQ331" s="219">
        <f>INDEX(InputsB!AV:AV,MATCH($A331,InputsB!$A:$A,0))</f>
        <v>0</v>
      </c>
      <c r="AR331" s="219">
        <f>INDEX(InputsB!AW:AW,MATCH($A331,InputsB!$A:$A,0))</f>
        <v>0</v>
      </c>
      <c r="AS331" s="219">
        <f>INDEX(InputsB!AX:AX,MATCH($A331,InputsB!$A:$A,0))</f>
        <v>0</v>
      </c>
      <c r="AT331" s="219">
        <f>INDEX(InputsB!AY:AY,MATCH($A331,InputsB!$A:$A,0))</f>
        <v>0</v>
      </c>
      <c r="AU331" s="54"/>
      <c r="AV331" s="219">
        <f>INDEX(InputsC!$G:$G,MATCH($A331,InputsC!$A:$A,0))</f>
        <v>0</v>
      </c>
      <c r="AW331" s="219">
        <f t="shared" si="72"/>
        <v>0</v>
      </c>
    </row>
    <row r="332" spans="1:49">
      <c r="A332" s="195" t="s">
        <v>776</v>
      </c>
      <c r="B332" s="195" t="str">
        <f>INDEX('Ref1'!$E:$E,MATCH(A332,'Ref1'!$A:$A,0))</f>
        <v>Worthing</v>
      </c>
      <c r="C332" s="195" t="str">
        <f>INDEX('Ref1'!$F:$F,MATCH($A332,'Ref1'!$A:$A,0))</f>
        <v>E3820</v>
      </c>
      <c r="D332" s="240" t="str">
        <f>INDEX('Ref1'!$G:$G,MATCH($A332,'Ref1'!$A:$A,0))</f>
        <v>NA</v>
      </c>
      <c r="E332" s="225">
        <f>INDEX(InputsD!$D:$D,MATCH($A332,InputsD!$A:$A,0))</f>
        <v>0</v>
      </c>
      <c r="G332" s="167">
        <f>INDEX(InputsA!R:R,MATCH($A332,InputsA!$A:$A,0))*$A$5+$E332*$A$5</f>
        <v>0</v>
      </c>
      <c r="H332" s="167">
        <f>INDEX(InputsA!S:S,MATCH($A332,InputsA!$A:$A,0))*$A$5+$E332*$A$5</f>
        <v>0</v>
      </c>
      <c r="I332" s="167">
        <f>INDEX(InputsA!T:T,MATCH($A332,InputsA!$A:$A,0))*$A$5+$E332*$A$5</f>
        <v>0</v>
      </c>
      <c r="J332" s="167">
        <f>INDEX(InputsA!U:U,MATCH($A332,InputsA!$A:$A,0))*$A$5+$E332*$A$5</f>
        <v>0</v>
      </c>
      <c r="K332" s="167">
        <f>INDEX(InputsA!V:V,MATCH($A332,InputsA!$A:$A,0))*$A$5+$E332*$A$5</f>
        <v>0</v>
      </c>
      <c r="L332" s="167">
        <f>INDEX(InputsA!W:W,MATCH($A332,InputsA!$A:$A,0))*$A$5+$E332*$A$5</f>
        <v>0</v>
      </c>
      <c r="M332" s="167">
        <f>INDEX(InputsA!X:X,MATCH($A332,InputsA!$A:$A,0))*$A$5+$E332*$A$5</f>
        <v>0</v>
      </c>
      <c r="N332" s="171">
        <f t="shared" ref="N332:N337" si="87">M332*(1+AE332)*(1+$A$6)*(1-N$4*$AW332)</f>
        <v>0</v>
      </c>
      <c r="O332" s="167">
        <f t="shared" ref="O332:O337" si="88">N332*(1+AF332)*(1+$A$6)*(1-O$4*$AW332)</f>
        <v>0</v>
      </c>
      <c r="P332" s="167">
        <f t="shared" si="73"/>
        <v>0</v>
      </c>
      <c r="Q332" s="167">
        <f t="shared" si="74"/>
        <v>0</v>
      </c>
      <c r="R332" s="167">
        <f t="shared" si="75"/>
        <v>0</v>
      </c>
      <c r="S332" s="167">
        <f t="shared" si="76"/>
        <v>0</v>
      </c>
      <c r="T332" s="167">
        <f t="shared" si="77"/>
        <v>0</v>
      </c>
      <c r="U332" s="167">
        <f t="shared" si="78"/>
        <v>0</v>
      </c>
      <c r="V332" s="167">
        <f t="shared" si="79"/>
        <v>0</v>
      </c>
      <c r="W332" s="167">
        <f t="shared" si="80"/>
        <v>0</v>
      </c>
      <c r="X332" s="167">
        <f t="shared" si="81"/>
        <v>0</v>
      </c>
      <c r="Y332" s="167">
        <f t="shared" si="82"/>
        <v>0</v>
      </c>
      <c r="Z332" s="167">
        <f t="shared" si="83"/>
        <v>0</v>
      </c>
      <c r="AA332" s="167">
        <f t="shared" si="84"/>
        <v>0</v>
      </c>
      <c r="AB332" s="167">
        <f t="shared" si="85"/>
        <v>0</v>
      </c>
      <c r="AC332" s="167">
        <f t="shared" si="86"/>
        <v>0</v>
      </c>
      <c r="AD332" s="36"/>
      <c r="AE332" s="219">
        <f>INDEX(InputsB!AJ:AJ,MATCH($A332,InputsB!$A:$A,0))</f>
        <v>0</v>
      </c>
      <c r="AF332" s="219">
        <f>INDEX(InputsB!AK:AK,MATCH($A332,InputsB!$A:$A,0))</f>
        <v>0</v>
      </c>
      <c r="AG332" s="219">
        <f>INDEX(InputsB!AL:AL,MATCH($A332,InputsB!$A:$A,0))</f>
        <v>0</v>
      </c>
      <c r="AH332" s="219">
        <f>INDEX(InputsB!AM:AM,MATCH($A332,InputsB!$A:$A,0))</f>
        <v>0</v>
      </c>
      <c r="AI332" s="219">
        <f>INDEX(InputsB!AN:AN,MATCH($A332,InputsB!$A:$A,0))</f>
        <v>0</v>
      </c>
      <c r="AJ332" s="219">
        <f>INDEX(InputsB!AO:AO,MATCH($A332,InputsB!$A:$A,0))</f>
        <v>0</v>
      </c>
      <c r="AK332" s="219">
        <f>INDEX(InputsB!AP:AP,MATCH($A332,InputsB!$A:$A,0))</f>
        <v>0</v>
      </c>
      <c r="AL332" s="219">
        <f>INDEX(InputsB!AQ:AQ,MATCH($A332,InputsB!$A:$A,0))</f>
        <v>0</v>
      </c>
      <c r="AM332" s="219">
        <f>INDEX(InputsB!AR:AR,MATCH($A332,InputsB!$A:$A,0))</f>
        <v>0</v>
      </c>
      <c r="AN332" s="219">
        <f>INDEX(InputsB!AS:AS,MATCH($A332,InputsB!$A:$A,0))</f>
        <v>0</v>
      </c>
      <c r="AO332" s="219">
        <f>INDEX(InputsB!AT:AT,MATCH($A332,InputsB!$A:$A,0))</f>
        <v>0</v>
      </c>
      <c r="AP332" s="219">
        <f>INDEX(InputsB!AU:AU,MATCH($A332,InputsB!$A:$A,0))</f>
        <v>0</v>
      </c>
      <c r="AQ332" s="219">
        <f>INDEX(InputsB!AV:AV,MATCH($A332,InputsB!$A:$A,0))</f>
        <v>0</v>
      </c>
      <c r="AR332" s="219">
        <f>INDEX(InputsB!AW:AW,MATCH($A332,InputsB!$A:$A,0))</f>
        <v>0</v>
      </c>
      <c r="AS332" s="219">
        <f>INDEX(InputsB!AX:AX,MATCH($A332,InputsB!$A:$A,0))</f>
        <v>0</v>
      </c>
      <c r="AT332" s="219">
        <f>INDEX(InputsB!AY:AY,MATCH($A332,InputsB!$A:$A,0))</f>
        <v>0</v>
      </c>
      <c r="AU332" s="54"/>
      <c r="AV332" s="219">
        <f>INDEX(InputsC!$G:$G,MATCH($A332,InputsC!$A:$A,0))</f>
        <v>0</v>
      </c>
      <c r="AW332" s="219">
        <f t="shared" ref="AW332:AW337" si="89">IF($A$7="No",AV332,0)</f>
        <v>0</v>
      </c>
    </row>
    <row r="333" spans="1:49">
      <c r="A333" s="195" t="s">
        <v>778</v>
      </c>
      <c r="B333" s="195" t="str">
        <f>INDEX('Ref1'!$E:$E,MATCH(A333,'Ref1'!$A:$A,0))</f>
        <v>Wychavon</v>
      </c>
      <c r="C333" s="195" t="str">
        <f>INDEX('Ref1'!$F:$F,MATCH($A333,'Ref1'!$A:$A,0))</f>
        <v>E1821</v>
      </c>
      <c r="D333" s="240" t="str">
        <f>INDEX('Ref1'!$G:$G,MATCH($A333,'Ref1'!$A:$A,0))</f>
        <v>E6118</v>
      </c>
      <c r="E333" s="225">
        <f>INDEX(InputsD!$D:$D,MATCH($A333,InputsD!$A:$A,0))</f>
        <v>0</v>
      </c>
      <c r="G333" s="167">
        <f>INDEX(InputsA!R:R,MATCH($A333,InputsA!$A:$A,0))*$A$5+$E333*$A$5</f>
        <v>0</v>
      </c>
      <c r="H333" s="167">
        <f>INDEX(InputsA!S:S,MATCH($A333,InputsA!$A:$A,0))*$A$5+$E333*$A$5</f>
        <v>0</v>
      </c>
      <c r="I333" s="167">
        <f>INDEX(InputsA!T:T,MATCH($A333,InputsA!$A:$A,0))*$A$5+$E333*$A$5</f>
        <v>0</v>
      </c>
      <c r="J333" s="167">
        <f>INDEX(InputsA!U:U,MATCH($A333,InputsA!$A:$A,0))*$A$5+$E333*$A$5</f>
        <v>0</v>
      </c>
      <c r="K333" s="167">
        <f>INDEX(InputsA!V:V,MATCH($A333,InputsA!$A:$A,0))*$A$5+$E333*$A$5</f>
        <v>0</v>
      </c>
      <c r="L333" s="167">
        <f>INDEX(InputsA!W:W,MATCH($A333,InputsA!$A:$A,0))*$A$5+$E333*$A$5</f>
        <v>0</v>
      </c>
      <c r="M333" s="167">
        <f>INDEX(InputsA!X:X,MATCH($A333,InputsA!$A:$A,0))*$A$5+$E333*$A$5</f>
        <v>0</v>
      </c>
      <c r="N333" s="171">
        <f t="shared" si="87"/>
        <v>0</v>
      </c>
      <c r="O333" s="167">
        <f t="shared" si="88"/>
        <v>0</v>
      </c>
      <c r="P333" s="167">
        <f t="shared" ref="P333:AC337" si="90">O333*(1+AG333)*(1+$A$6)*(1-P$4*$AW333)</f>
        <v>0</v>
      </c>
      <c r="Q333" s="167">
        <f t="shared" si="90"/>
        <v>0</v>
      </c>
      <c r="R333" s="167">
        <f t="shared" si="90"/>
        <v>0</v>
      </c>
      <c r="S333" s="167">
        <f t="shared" si="90"/>
        <v>0</v>
      </c>
      <c r="T333" s="167">
        <f t="shared" si="90"/>
        <v>0</v>
      </c>
      <c r="U333" s="167">
        <f t="shared" si="90"/>
        <v>0</v>
      </c>
      <c r="V333" s="167">
        <f t="shared" si="90"/>
        <v>0</v>
      </c>
      <c r="W333" s="167">
        <f t="shared" si="90"/>
        <v>0</v>
      </c>
      <c r="X333" s="167">
        <f t="shared" si="90"/>
        <v>0</v>
      </c>
      <c r="Y333" s="167">
        <f t="shared" si="90"/>
        <v>0</v>
      </c>
      <c r="Z333" s="167">
        <f t="shared" si="90"/>
        <v>0</v>
      </c>
      <c r="AA333" s="167">
        <f t="shared" si="90"/>
        <v>0</v>
      </c>
      <c r="AB333" s="167">
        <f t="shared" si="90"/>
        <v>0</v>
      </c>
      <c r="AC333" s="167">
        <f t="shared" si="90"/>
        <v>0</v>
      </c>
      <c r="AD333" s="36"/>
      <c r="AE333" s="219">
        <f>INDEX(InputsB!AJ:AJ,MATCH($A333,InputsB!$A:$A,0))</f>
        <v>0</v>
      </c>
      <c r="AF333" s="219">
        <f>INDEX(InputsB!AK:AK,MATCH($A333,InputsB!$A:$A,0))</f>
        <v>0</v>
      </c>
      <c r="AG333" s="219">
        <f>INDEX(InputsB!AL:AL,MATCH($A333,InputsB!$A:$A,0))</f>
        <v>0</v>
      </c>
      <c r="AH333" s="219">
        <f>INDEX(InputsB!AM:AM,MATCH($A333,InputsB!$A:$A,0))</f>
        <v>0</v>
      </c>
      <c r="AI333" s="219">
        <f>INDEX(InputsB!AN:AN,MATCH($A333,InputsB!$A:$A,0))</f>
        <v>0</v>
      </c>
      <c r="AJ333" s="219">
        <f>INDEX(InputsB!AO:AO,MATCH($A333,InputsB!$A:$A,0))</f>
        <v>0</v>
      </c>
      <c r="AK333" s="219">
        <f>INDEX(InputsB!AP:AP,MATCH($A333,InputsB!$A:$A,0))</f>
        <v>0</v>
      </c>
      <c r="AL333" s="219">
        <f>INDEX(InputsB!AQ:AQ,MATCH($A333,InputsB!$A:$A,0))</f>
        <v>0</v>
      </c>
      <c r="AM333" s="219">
        <f>INDEX(InputsB!AR:AR,MATCH($A333,InputsB!$A:$A,0))</f>
        <v>0</v>
      </c>
      <c r="AN333" s="219">
        <f>INDEX(InputsB!AS:AS,MATCH($A333,InputsB!$A:$A,0))</f>
        <v>0</v>
      </c>
      <c r="AO333" s="219">
        <f>INDEX(InputsB!AT:AT,MATCH($A333,InputsB!$A:$A,0))</f>
        <v>0</v>
      </c>
      <c r="AP333" s="219">
        <f>INDEX(InputsB!AU:AU,MATCH($A333,InputsB!$A:$A,0))</f>
        <v>0</v>
      </c>
      <c r="AQ333" s="219">
        <f>INDEX(InputsB!AV:AV,MATCH($A333,InputsB!$A:$A,0))</f>
        <v>0</v>
      </c>
      <c r="AR333" s="219">
        <f>INDEX(InputsB!AW:AW,MATCH($A333,InputsB!$A:$A,0))</f>
        <v>0</v>
      </c>
      <c r="AS333" s="219">
        <f>INDEX(InputsB!AX:AX,MATCH($A333,InputsB!$A:$A,0))</f>
        <v>0</v>
      </c>
      <c r="AT333" s="219">
        <f>INDEX(InputsB!AY:AY,MATCH($A333,InputsB!$A:$A,0))</f>
        <v>0</v>
      </c>
      <c r="AU333" s="54"/>
      <c r="AV333" s="219">
        <f>INDEX(InputsC!$G:$G,MATCH($A333,InputsC!$A:$A,0))</f>
        <v>0</v>
      </c>
      <c r="AW333" s="219">
        <f t="shared" si="89"/>
        <v>0</v>
      </c>
    </row>
    <row r="334" spans="1:49">
      <c r="A334" s="195" t="s">
        <v>780</v>
      </c>
      <c r="B334" s="195" t="str">
        <f>INDEX('Ref1'!$E:$E,MATCH(A334,'Ref1'!$A:$A,0))</f>
        <v>Wycombe</v>
      </c>
      <c r="C334" s="195" t="str">
        <f>INDEX('Ref1'!$F:$F,MATCH($A334,'Ref1'!$A:$A,0))</f>
        <v>E0421</v>
      </c>
      <c r="D334" s="240" t="str">
        <f>INDEX('Ref1'!$G:$G,MATCH($A334,'Ref1'!$A:$A,0))</f>
        <v>E6104</v>
      </c>
      <c r="E334" s="225">
        <f>INDEX(InputsD!$D:$D,MATCH($A334,InputsD!$A:$A,0))</f>
        <v>0</v>
      </c>
      <c r="G334" s="167">
        <f>INDEX(InputsA!R:R,MATCH($A334,InputsA!$A:$A,0))*$A$5+$E334*$A$5</f>
        <v>0</v>
      </c>
      <c r="H334" s="167">
        <f>INDEX(InputsA!S:S,MATCH($A334,InputsA!$A:$A,0))*$A$5+$E334*$A$5</f>
        <v>0</v>
      </c>
      <c r="I334" s="167">
        <f>INDEX(InputsA!T:T,MATCH($A334,InputsA!$A:$A,0))*$A$5+$E334*$A$5</f>
        <v>0</v>
      </c>
      <c r="J334" s="167">
        <f>INDEX(InputsA!U:U,MATCH($A334,InputsA!$A:$A,0))*$A$5+$E334*$A$5</f>
        <v>0</v>
      </c>
      <c r="K334" s="167">
        <f>INDEX(InputsA!V:V,MATCH($A334,InputsA!$A:$A,0))*$A$5+$E334*$A$5</f>
        <v>0</v>
      </c>
      <c r="L334" s="167">
        <f>INDEX(InputsA!W:W,MATCH($A334,InputsA!$A:$A,0))*$A$5+$E334*$A$5</f>
        <v>0</v>
      </c>
      <c r="M334" s="167">
        <f>INDEX(InputsA!X:X,MATCH($A334,InputsA!$A:$A,0))*$A$5+$E334*$A$5</f>
        <v>0</v>
      </c>
      <c r="N334" s="171">
        <f t="shared" si="87"/>
        <v>0</v>
      </c>
      <c r="O334" s="167">
        <f t="shared" si="88"/>
        <v>0</v>
      </c>
      <c r="P334" s="167">
        <f t="shared" si="90"/>
        <v>0</v>
      </c>
      <c r="Q334" s="167">
        <f t="shared" si="90"/>
        <v>0</v>
      </c>
      <c r="R334" s="167">
        <f t="shared" si="90"/>
        <v>0</v>
      </c>
      <c r="S334" s="167">
        <f t="shared" si="90"/>
        <v>0</v>
      </c>
      <c r="T334" s="167">
        <f t="shared" si="90"/>
        <v>0</v>
      </c>
      <c r="U334" s="167">
        <f t="shared" si="90"/>
        <v>0</v>
      </c>
      <c r="V334" s="167">
        <f t="shared" si="90"/>
        <v>0</v>
      </c>
      <c r="W334" s="167">
        <f t="shared" si="90"/>
        <v>0</v>
      </c>
      <c r="X334" s="167">
        <f t="shared" si="90"/>
        <v>0</v>
      </c>
      <c r="Y334" s="167">
        <f t="shared" si="90"/>
        <v>0</v>
      </c>
      <c r="Z334" s="167">
        <f t="shared" si="90"/>
        <v>0</v>
      </c>
      <c r="AA334" s="167">
        <f t="shared" si="90"/>
        <v>0</v>
      </c>
      <c r="AB334" s="167">
        <f t="shared" si="90"/>
        <v>0</v>
      </c>
      <c r="AC334" s="167">
        <f t="shared" si="90"/>
        <v>0</v>
      </c>
      <c r="AD334" s="36"/>
      <c r="AE334" s="219">
        <f>INDEX(InputsB!AJ:AJ,MATCH($A334,InputsB!$A:$A,0))</f>
        <v>0</v>
      </c>
      <c r="AF334" s="219">
        <f>INDEX(InputsB!AK:AK,MATCH($A334,InputsB!$A:$A,0))</f>
        <v>0</v>
      </c>
      <c r="AG334" s="219">
        <f>INDEX(InputsB!AL:AL,MATCH($A334,InputsB!$A:$A,0))</f>
        <v>0</v>
      </c>
      <c r="AH334" s="219">
        <f>INDEX(InputsB!AM:AM,MATCH($A334,InputsB!$A:$A,0))</f>
        <v>0</v>
      </c>
      <c r="AI334" s="219">
        <f>INDEX(InputsB!AN:AN,MATCH($A334,InputsB!$A:$A,0))</f>
        <v>0</v>
      </c>
      <c r="AJ334" s="219">
        <f>INDEX(InputsB!AO:AO,MATCH($A334,InputsB!$A:$A,0))</f>
        <v>0</v>
      </c>
      <c r="AK334" s="219">
        <f>INDEX(InputsB!AP:AP,MATCH($A334,InputsB!$A:$A,0))</f>
        <v>0</v>
      </c>
      <c r="AL334" s="219">
        <f>INDEX(InputsB!AQ:AQ,MATCH($A334,InputsB!$A:$A,0))</f>
        <v>0</v>
      </c>
      <c r="AM334" s="219">
        <f>INDEX(InputsB!AR:AR,MATCH($A334,InputsB!$A:$A,0))</f>
        <v>0</v>
      </c>
      <c r="AN334" s="219">
        <f>INDEX(InputsB!AS:AS,MATCH($A334,InputsB!$A:$A,0))</f>
        <v>0</v>
      </c>
      <c r="AO334" s="219">
        <f>INDEX(InputsB!AT:AT,MATCH($A334,InputsB!$A:$A,0))</f>
        <v>0</v>
      </c>
      <c r="AP334" s="219">
        <f>INDEX(InputsB!AU:AU,MATCH($A334,InputsB!$A:$A,0))</f>
        <v>0</v>
      </c>
      <c r="AQ334" s="219">
        <f>INDEX(InputsB!AV:AV,MATCH($A334,InputsB!$A:$A,0))</f>
        <v>0</v>
      </c>
      <c r="AR334" s="219">
        <f>INDEX(InputsB!AW:AW,MATCH($A334,InputsB!$A:$A,0))</f>
        <v>0</v>
      </c>
      <c r="AS334" s="219">
        <f>INDEX(InputsB!AX:AX,MATCH($A334,InputsB!$A:$A,0))</f>
        <v>0</v>
      </c>
      <c r="AT334" s="219">
        <f>INDEX(InputsB!AY:AY,MATCH($A334,InputsB!$A:$A,0))</f>
        <v>0</v>
      </c>
      <c r="AU334" s="54"/>
      <c r="AV334" s="219">
        <f>INDEX(InputsC!$G:$G,MATCH($A334,InputsC!$A:$A,0))</f>
        <v>0</v>
      </c>
      <c r="AW334" s="219">
        <f t="shared" si="89"/>
        <v>0</v>
      </c>
    </row>
    <row r="335" spans="1:49">
      <c r="A335" s="195" t="s">
        <v>782</v>
      </c>
      <c r="B335" s="195" t="str">
        <f>INDEX('Ref1'!$E:$E,MATCH(A335,'Ref1'!$A:$A,0))</f>
        <v>Wyre</v>
      </c>
      <c r="C335" s="195" t="str">
        <f>INDEX('Ref1'!$F:$F,MATCH($A335,'Ref1'!$A:$A,0))</f>
        <v>E2321</v>
      </c>
      <c r="D335" s="240" t="str">
        <f>INDEX('Ref1'!$G:$G,MATCH($A335,'Ref1'!$A:$A,0))</f>
        <v>E6123</v>
      </c>
      <c r="E335" s="225">
        <f>INDEX(InputsD!$D:$D,MATCH($A335,InputsD!$A:$A,0))</f>
        <v>0</v>
      </c>
      <c r="G335" s="167">
        <f>INDEX(InputsA!R:R,MATCH($A335,InputsA!$A:$A,0))*$A$5+$E335*$A$5</f>
        <v>0</v>
      </c>
      <c r="H335" s="167">
        <f>INDEX(InputsA!S:S,MATCH($A335,InputsA!$A:$A,0))*$A$5+$E335*$A$5</f>
        <v>0</v>
      </c>
      <c r="I335" s="167">
        <f>INDEX(InputsA!T:T,MATCH($A335,InputsA!$A:$A,0))*$A$5+$E335*$A$5</f>
        <v>0</v>
      </c>
      <c r="J335" s="167">
        <f>INDEX(InputsA!U:U,MATCH($A335,InputsA!$A:$A,0))*$A$5+$E335*$A$5</f>
        <v>0</v>
      </c>
      <c r="K335" s="167">
        <f>INDEX(InputsA!V:V,MATCH($A335,InputsA!$A:$A,0))*$A$5+$E335*$A$5</f>
        <v>0</v>
      </c>
      <c r="L335" s="167">
        <f>INDEX(InputsA!W:W,MATCH($A335,InputsA!$A:$A,0))*$A$5+$E335*$A$5</f>
        <v>0</v>
      </c>
      <c r="M335" s="167">
        <f>INDEX(InputsA!X:X,MATCH($A335,InputsA!$A:$A,0))*$A$5+$E335*$A$5</f>
        <v>0</v>
      </c>
      <c r="N335" s="171">
        <f t="shared" si="87"/>
        <v>0</v>
      </c>
      <c r="O335" s="167">
        <f t="shared" si="88"/>
        <v>0</v>
      </c>
      <c r="P335" s="167">
        <f t="shared" si="90"/>
        <v>0</v>
      </c>
      <c r="Q335" s="167">
        <f t="shared" si="90"/>
        <v>0</v>
      </c>
      <c r="R335" s="167">
        <f t="shared" si="90"/>
        <v>0</v>
      </c>
      <c r="S335" s="167">
        <f t="shared" si="90"/>
        <v>0</v>
      </c>
      <c r="T335" s="167">
        <f t="shared" si="90"/>
        <v>0</v>
      </c>
      <c r="U335" s="167">
        <f t="shared" si="90"/>
        <v>0</v>
      </c>
      <c r="V335" s="167">
        <f t="shared" si="90"/>
        <v>0</v>
      </c>
      <c r="W335" s="167">
        <f t="shared" si="90"/>
        <v>0</v>
      </c>
      <c r="X335" s="167">
        <f t="shared" si="90"/>
        <v>0</v>
      </c>
      <c r="Y335" s="167">
        <f t="shared" si="90"/>
        <v>0</v>
      </c>
      <c r="Z335" s="167">
        <f t="shared" si="90"/>
        <v>0</v>
      </c>
      <c r="AA335" s="167">
        <f t="shared" si="90"/>
        <v>0</v>
      </c>
      <c r="AB335" s="167">
        <f t="shared" si="90"/>
        <v>0</v>
      </c>
      <c r="AC335" s="167">
        <f t="shared" si="90"/>
        <v>0</v>
      </c>
      <c r="AD335" s="36"/>
      <c r="AE335" s="219">
        <f>INDEX(InputsB!AJ:AJ,MATCH($A335,InputsB!$A:$A,0))</f>
        <v>0</v>
      </c>
      <c r="AF335" s="219">
        <f>INDEX(InputsB!AK:AK,MATCH($A335,InputsB!$A:$A,0))</f>
        <v>0</v>
      </c>
      <c r="AG335" s="219">
        <f>INDEX(InputsB!AL:AL,MATCH($A335,InputsB!$A:$A,0))</f>
        <v>0</v>
      </c>
      <c r="AH335" s="219">
        <f>INDEX(InputsB!AM:AM,MATCH($A335,InputsB!$A:$A,0))</f>
        <v>0</v>
      </c>
      <c r="AI335" s="219">
        <f>INDEX(InputsB!AN:AN,MATCH($A335,InputsB!$A:$A,0))</f>
        <v>0</v>
      </c>
      <c r="AJ335" s="219">
        <f>INDEX(InputsB!AO:AO,MATCH($A335,InputsB!$A:$A,0))</f>
        <v>0</v>
      </c>
      <c r="AK335" s="219">
        <f>INDEX(InputsB!AP:AP,MATCH($A335,InputsB!$A:$A,0))</f>
        <v>0</v>
      </c>
      <c r="AL335" s="219">
        <f>INDEX(InputsB!AQ:AQ,MATCH($A335,InputsB!$A:$A,0))</f>
        <v>0</v>
      </c>
      <c r="AM335" s="219">
        <f>INDEX(InputsB!AR:AR,MATCH($A335,InputsB!$A:$A,0))</f>
        <v>0</v>
      </c>
      <c r="AN335" s="219">
        <f>INDEX(InputsB!AS:AS,MATCH($A335,InputsB!$A:$A,0))</f>
        <v>0</v>
      </c>
      <c r="AO335" s="219">
        <f>INDEX(InputsB!AT:AT,MATCH($A335,InputsB!$A:$A,0))</f>
        <v>0</v>
      </c>
      <c r="AP335" s="219">
        <f>INDEX(InputsB!AU:AU,MATCH($A335,InputsB!$A:$A,0))</f>
        <v>0</v>
      </c>
      <c r="AQ335" s="219">
        <f>INDEX(InputsB!AV:AV,MATCH($A335,InputsB!$A:$A,0))</f>
        <v>0</v>
      </c>
      <c r="AR335" s="219">
        <f>INDEX(InputsB!AW:AW,MATCH($A335,InputsB!$A:$A,0))</f>
        <v>0</v>
      </c>
      <c r="AS335" s="219">
        <f>INDEX(InputsB!AX:AX,MATCH($A335,InputsB!$A:$A,0))</f>
        <v>0</v>
      </c>
      <c r="AT335" s="219">
        <f>INDEX(InputsB!AY:AY,MATCH($A335,InputsB!$A:$A,0))</f>
        <v>0</v>
      </c>
      <c r="AU335" s="54"/>
      <c r="AV335" s="219">
        <f>INDEX(InputsC!$G:$G,MATCH($A335,InputsC!$A:$A,0))</f>
        <v>0</v>
      </c>
      <c r="AW335" s="219">
        <f t="shared" si="89"/>
        <v>0</v>
      </c>
    </row>
    <row r="336" spans="1:49">
      <c r="A336" s="195" t="s">
        <v>784</v>
      </c>
      <c r="B336" s="195" t="str">
        <f>INDEX('Ref1'!$E:$E,MATCH(A336,'Ref1'!$A:$A,0))</f>
        <v>Wyre Forest</v>
      </c>
      <c r="C336" s="195" t="str">
        <f>INDEX('Ref1'!$F:$F,MATCH($A336,'Ref1'!$A:$A,0))</f>
        <v>E1821</v>
      </c>
      <c r="D336" s="240" t="str">
        <f>INDEX('Ref1'!$G:$G,MATCH($A336,'Ref1'!$A:$A,0))</f>
        <v>E6118</v>
      </c>
      <c r="E336" s="225">
        <f>INDEX(InputsD!$D:$D,MATCH($A336,InputsD!$A:$A,0))</f>
        <v>0</v>
      </c>
      <c r="G336" s="167">
        <f>INDEX(InputsA!R:R,MATCH($A336,InputsA!$A:$A,0))*$A$5+$E336*$A$5</f>
        <v>0</v>
      </c>
      <c r="H336" s="167">
        <f>INDEX(InputsA!S:S,MATCH($A336,InputsA!$A:$A,0))*$A$5+$E336*$A$5</f>
        <v>0</v>
      </c>
      <c r="I336" s="167">
        <f>INDEX(InputsA!T:T,MATCH($A336,InputsA!$A:$A,0))*$A$5+$E336*$A$5</f>
        <v>0</v>
      </c>
      <c r="J336" s="167">
        <f>INDEX(InputsA!U:U,MATCH($A336,InputsA!$A:$A,0))*$A$5+$E336*$A$5</f>
        <v>0</v>
      </c>
      <c r="K336" s="167">
        <f>INDEX(InputsA!V:V,MATCH($A336,InputsA!$A:$A,0))*$A$5+$E336*$A$5</f>
        <v>0</v>
      </c>
      <c r="L336" s="167">
        <f>INDEX(InputsA!W:W,MATCH($A336,InputsA!$A:$A,0))*$A$5+$E336*$A$5</f>
        <v>0</v>
      </c>
      <c r="M336" s="167">
        <f>INDEX(InputsA!X:X,MATCH($A336,InputsA!$A:$A,0))*$A$5+$E336*$A$5</f>
        <v>0</v>
      </c>
      <c r="N336" s="171">
        <f t="shared" si="87"/>
        <v>0</v>
      </c>
      <c r="O336" s="167">
        <f t="shared" si="88"/>
        <v>0</v>
      </c>
      <c r="P336" s="167">
        <f t="shared" si="90"/>
        <v>0</v>
      </c>
      <c r="Q336" s="167">
        <f t="shared" si="90"/>
        <v>0</v>
      </c>
      <c r="R336" s="167">
        <f t="shared" si="90"/>
        <v>0</v>
      </c>
      <c r="S336" s="167">
        <f t="shared" si="90"/>
        <v>0</v>
      </c>
      <c r="T336" s="167">
        <f t="shared" si="90"/>
        <v>0</v>
      </c>
      <c r="U336" s="167">
        <f t="shared" si="90"/>
        <v>0</v>
      </c>
      <c r="V336" s="167">
        <f t="shared" si="90"/>
        <v>0</v>
      </c>
      <c r="W336" s="167">
        <f t="shared" si="90"/>
        <v>0</v>
      </c>
      <c r="X336" s="167">
        <f t="shared" si="90"/>
        <v>0</v>
      </c>
      <c r="Y336" s="167">
        <f t="shared" si="90"/>
        <v>0</v>
      </c>
      <c r="Z336" s="167">
        <f t="shared" si="90"/>
        <v>0</v>
      </c>
      <c r="AA336" s="167">
        <f t="shared" si="90"/>
        <v>0</v>
      </c>
      <c r="AB336" s="167">
        <f t="shared" si="90"/>
        <v>0</v>
      </c>
      <c r="AC336" s="167">
        <f t="shared" si="90"/>
        <v>0</v>
      </c>
      <c r="AD336" s="36"/>
      <c r="AE336" s="219">
        <f>INDEX(InputsB!AJ:AJ,MATCH($A336,InputsB!$A:$A,0))</f>
        <v>0</v>
      </c>
      <c r="AF336" s="219">
        <f>INDEX(InputsB!AK:AK,MATCH($A336,InputsB!$A:$A,0))</f>
        <v>0</v>
      </c>
      <c r="AG336" s="219">
        <f>INDEX(InputsB!AL:AL,MATCH($A336,InputsB!$A:$A,0))</f>
        <v>0</v>
      </c>
      <c r="AH336" s="219">
        <f>INDEX(InputsB!AM:AM,MATCH($A336,InputsB!$A:$A,0))</f>
        <v>0</v>
      </c>
      <c r="AI336" s="219">
        <f>INDEX(InputsB!AN:AN,MATCH($A336,InputsB!$A:$A,0))</f>
        <v>0</v>
      </c>
      <c r="AJ336" s="219">
        <f>INDEX(InputsB!AO:AO,MATCH($A336,InputsB!$A:$A,0))</f>
        <v>0</v>
      </c>
      <c r="AK336" s="219">
        <f>INDEX(InputsB!AP:AP,MATCH($A336,InputsB!$A:$A,0))</f>
        <v>0</v>
      </c>
      <c r="AL336" s="219">
        <f>INDEX(InputsB!AQ:AQ,MATCH($A336,InputsB!$A:$A,0))</f>
        <v>0</v>
      </c>
      <c r="AM336" s="219">
        <f>INDEX(InputsB!AR:AR,MATCH($A336,InputsB!$A:$A,0))</f>
        <v>0</v>
      </c>
      <c r="AN336" s="219">
        <f>INDEX(InputsB!AS:AS,MATCH($A336,InputsB!$A:$A,0))</f>
        <v>0</v>
      </c>
      <c r="AO336" s="219">
        <f>INDEX(InputsB!AT:AT,MATCH($A336,InputsB!$A:$A,0))</f>
        <v>0</v>
      </c>
      <c r="AP336" s="219">
        <f>INDEX(InputsB!AU:AU,MATCH($A336,InputsB!$A:$A,0))</f>
        <v>0</v>
      </c>
      <c r="AQ336" s="219">
        <f>INDEX(InputsB!AV:AV,MATCH($A336,InputsB!$A:$A,0))</f>
        <v>0</v>
      </c>
      <c r="AR336" s="219">
        <f>INDEX(InputsB!AW:AW,MATCH($A336,InputsB!$A:$A,0))</f>
        <v>0</v>
      </c>
      <c r="AS336" s="219">
        <f>INDEX(InputsB!AX:AX,MATCH($A336,InputsB!$A:$A,0))</f>
        <v>0</v>
      </c>
      <c r="AT336" s="219">
        <f>INDEX(InputsB!AY:AY,MATCH($A336,InputsB!$A:$A,0))</f>
        <v>0</v>
      </c>
      <c r="AU336" s="54"/>
      <c r="AV336" s="219">
        <f>INDEX(InputsC!$G:$G,MATCH($A336,InputsC!$A:$A,0))</f>
        <v>0</v>
      </c>
      <c r="AW336" s="219">
        <f t="shared" si="89"/>
        <v>0</v>
      </c>
    </row>
    <row r="337" spans="1:49">
      <c r="A337" s="195" t="s">
        <v>786</v>
      </c>
      <c r="B337" s="195" t="str">
        <f>INDEX('Ref1'!$E:$E,MATCH(A337,'Ref1'!$A:$A,0))</f>
        <v>York</v>
      </c>
      <c r="C337" s="195" t="str">
        <f>INDEX('Ref1'!$F:$F,MATCH($A337,'Ref1'!$A:$A,0))</f>
        <v>NA</v>
      </c>
      <c r="D337" s="240" t="str">
        <f>INDEX('Ref1'!$G:$G,MATCH($A337,'Ref1'!$A:$A,0))</f>
        <v>E6127</v>
      </c>
      <c r="E337" s="225">
        <f>INDEX(InputsD!$D:$D,MATCH($A337,InputsD!$A:$A,0))</f>
        <v>0</v>
      </c>
      <c r="G337" s="167">
        <f>INDEX(InputsA!R:R,MATCH($A337,InputsA!$A:$A,0))*$A$5+$E337*$A$5</f>
        <v>0</v>
      </c>
      <c r="H337" s="167">
        <f>INDEX(InputsA!S:S,MATCH($A337,InputsA!$A:$A,0))*$A$5+$E337*$A$5</f>
        <v>0</v>
      </c>
      <c r="I337" s="167">
        <f>INDEX(InputsA!T:T,MATCH($A337,InputsA!$A:$A,0))*$A$5+$E337*$A$5</f>
        <v>0</v>
      </c>
      <c r="J337" s="167">
        <f>INDEX(InputsA!U:U,MATCH($A337,InputsA!$A:$A,0))*$A$5+$E337*$A$5</f>
        <v>0</v>
      </c>
      <c r="K337" s="167">
        <f>INDEX(InputsA!V:V,MATCH($A337,InputsA!$A:$A,0))*$A$5+$E337*$A$5</f>
        <v>0</v>
      </c>
      <c r="L337" s="167">
        <f>INDEX(InputsA!W:W,MATCH($A337,InputsA!$A:$A,0))*$A$5+$E337*$A$5</f>
        <v>0</v>
      </c>
      <c r="M337" s="167">
        <f>INDEX(InputsA!X:X,MATCH($A337,InputsA!$A:$A,0))*$A$5+$E337*$A$5</f>
        <v>0</v>
      </c>
      <c r="N337" s="171">
        <f t="shared" si="87"/>
        <v>0</v>
      </c>
      <c r="O337" s="167">
        <f t="shared" si="88"/>
        <v>0</v>
      </c>
      <c r="P337" s="167">
        <f t="shared" si="90"/>
        <v>0</v>
      </c>
      <c r="Q337" s="167">
        <f t="shared" si="90"/>
        <v>0</v>
      </c>
      <c r="R337" s="167">
        <f t="shared" si="90"/>
        <v>0</v>
      </c>
      <c r="S337" s="167">
        <f t="shared" si="90"/>
        <v>0</v>
      </c>
      <c r="T337" s="167">
        <f t="shared" si="90"/>
        <v>0</v>
      </c>
      <c r="U337" s="167">
        <f t="shared" si="90"/>
        <v>0</v>
      </c>
      <c r="V337" s="167">
        <f t="shared" si="90"/>
        <v>0</v>
      </c>
      <c r="W337" s="167">
        <f t="shared" si="90"/>
        <v>0</v>
      </c>
      <c r="X337" s="167">
        <f t="shared" si="90"/>
        <v>0</v>
      </c>
      <c r="Y337" s="167">
        <f t="shared" si="90"/>
        <v>0</v>
      </c>
      <c r="Z337" s="167">
        <f t="shared" si="90"/>
        <v>0</v>
      </c>
      <c r="AA337" s="167">
        <f t="shared" si="90"/>
        <v>0</v>
      </c>
      <c r="AB337" s="167">
        <f t="shared" si="90"/>
        <v>0</v>
      </c>
      <c r="AC337" s="167">
        <f t="shared" si="90"/>
        <v>0</v>
      </c>
      <c r="AD337" s="36"/>
      <c r="AE337" s="219">
        <f>INDEX(InputsB!AJ:AJ,MATCH($A337,InputsB!$A:$A,0))</f>
        <v>0</v>
      </c>
      <c r="AF337" s="219">
        <f>INDEX(InputsB!AK:AK,MATCH($A337,InputsB!$A:$A,0))</f>
        <v>0</v>
      </c>
      <c r="AG337" s="219">
        <f>INDEX(InputsB!AL:AL,MATCH($A337,InputsB!$A:$A,0))</f>
        <v>0</v>
      </c>
      <c r="AH337" s="219">
        <f>INDEX(InputsB!AM:AM,MATCH($A337,InputsB!$A:$A,0))</f>
        <v>0</v>
      </c>
      <c r="AI337" s="219">
        <f>INDEX(InputsB!AN:AN,MATCH($A337,InputsB!$A:$A,0))</f>
        <v>0</v>
      </c>
      <c r="AJ337" s="219">
        <f>INDEX(InputsB!AO:AO,MATCH($A337,InputsB!$A:$A,0))</f>
        <v>0</v>
      </c>
      <c r="AK337" s="219">
        <f>INDEX(InputsB!AP:AP,MATCH($A337,InputsB!$A:$A,0))</f>
        <v>0</v>
      </c>
      <c r="AL337" s="219">
        <f>INDEX(InputsB!AQ:AQ,MATCH($A337,InputsB!$A:$A,0))</f>
        <v>0</v>
      </c>
      <c r="AM337" s="219">
        <f>INDEX(InputsB!AR:AR,MATCH($A337,InputsB!$A:$A,0))</f>
        <v>0</v>
      </c>
      <c r="AN337" s="219">
        <f>INDEX(InputsB!AS:AS,MATCH($A337,InputsB!$A:$A,0))</f>
        <v>0</v>
      </c>
      <c r="AO337" s="219">
        <f>INDEX(InputsB!AT:AT,MATCH($A337,InputsB!$A:$A,0))</f>
        <v>0</v>
      </c>
      <c r="AP337" s="219">
        <f>INDEX(InputsB!AU:AU,MATCH($A337,InputsB!$A:$A,0))</f>
        <v>0</v>
      </c>
      <c r="AQ337" s="219">
        <f>INDEX(InputsB!AV:AV,MATCH($A337,InputsB!$A:$A,0))</f>
        <v>0</v>
      </c>
      <c r="AR337" s="219">
        <f>INDEX(InputsB!AW:AW,MATCH($A337,InputsB!$A:$A,0))</f>
        <v>0</v>
      </c>
      <c r="AS337" s="219">
        <f>INDEX(InputsB!AX:AX,MATCH($A337,InputsB!$A:$A,0))</f>
        <v>0</v>
      </c>
      <c r="AT337" s="219">
        <f>INDEX(InputsB!AY:AY,MATCH($A337,InputsB!$A:$A,0))</f>
        <v>0</v>
      </c>
      <c r="AU337" s="54"/>
      <c r="AV337" s="219">
        <f>INDEX(InputsC!$G:$G,MATCH($A337,InputsC!$A:$A,0))</f>
        <v>0</v>
      </c>
      <c r="AW337" s="219">
        <f t="shared" si="89"/>
        <v>0</v>
      </c>
    </row>
    <row r="338" spans="1:49">
      <c r="E338" s="192"/>
      <c r="G338" s="192"/>
      <c r="H338" s="192"/>
      <c r="I338" s="192"/>
      <c r="J338" s="270"/>
      <c r="K338" s="192"/>
      <c r="L338" s="192"/>
      <c r="M338" s="230"/>
      <c r="N338" s="194"/>
      <c r="O338" s="192"/>
      <c r="P338" s="192"/>
      <c r="Q338" s="192"/>
      <c r="R338" s="192"/>
      <c r="S338" s="192"/>
      <c r="T338" s="192"/>
      <c r="U338" s="192"/>
      <c r="V338" s="192"/>
      <c r="W338" s="192"/>
      <c r="X338" s="192"/>
      <c r="Y338" s="192"/>
      <c r="Z338" s="192"/>
      <c r="AA338" s="192"/>
      <c r="AB338" s="192"/>
      <c r="AC338" s="192"/>
      <c r="AW338" s="17"/>
    </row>
    <row r="339" spans="1:49" s="49" customFormat="1">
      <c r="B339" s="518" t="s">
        <v>907</v>
      </c>
      <c r="C339" s="518"/>
      <c r="D339" s="518"/>
      <c r="E339" s="519">
        <f t="shared" ref="E339:M339" si="91">SUM(E12:E337)</f>
        <v>0</v>
      </c>
      <c r="F339" s="518"/>
      <c r="G339" s="519">
        <f>SUM(G12:G337)</f>
        <v>0</v>
      </c>
      <c r="H339" s="193">
        <f>SUM(H12:H337)</f>
        <v>0</v>
      </c>
      <c r="I339" s="193">
        <f t="shared" si="91"/>
        <v>0</v>
      </c>
      <c r="J339" s="271">
        <f t="shared" si="91"/>
        <v>0</v>
      </c>
      <c r="K339" s="193">
        <f t="shared" si="91"/>
        <v>0</v>
      </c>
      <c r="L339" s="193">
        <f t="shared" si="91"/>
        <v>0</v>
      </c>
      <c r="M339" s="231">
        <f t="shared" si="91"/>
        <v>0</v>
      </c>
      <c r="N339" s="214">
        <f>SUM(N12:N337)</f>
        <v>0</v>
      </c>
      <c r="O339" s="193">
        <f t="shared" ref="O339:AC339" si="92">SUM(O12:O337)</f>
        <v>0</v>
      </c>
      <c r="P339" s="193">
        <f t="shared" si="92"/>
        <v>0</v>
      </c>
      <c r="Q339" s="193">
        <f t="shared" si="92"/>
        <v>0</v>
      </c>
      <c r="R339" s="193">
        <f t="shared" si="92"/>
        <v>0</v>
      </c>
      <c r="S339" s="193">
        <f t="shared" si="92"/>
        <v>0</v>
      </c>
      <c r="T339" s="193">
        <f t="shared" si="92"/>
        <v>0</v>
      </c>
      <c r="U339" s="193">
        <f t="shared" si="92"/>
        <v>0</v>
      </c>
      <c r="V339" s="193">
        <f t="shared" si="92"/>
        <v>0</v>
      </c>
      <c r="W339" s="193">
        <f t="shared" si="92"/>
        <v>0</v>
      </c>
      <c r="X339" s="193">
        <f>SUM(X12:X337)</f>
        <v>0</v>
      </c>
      <c r="Y339" s="193">
        <f>SUM(Y12:Y337)</f>
        <v>0</v>
      </c>
      <c r="Z339" s="193">
        <f>SUM(Z12:Z337)</f>
        <v>0</v>
      </c>
      <c r="AA339" s="193">
        <f>SUM(AA12:AA337)</f>
        <v>0</v>
      </c>
      <c r="AB339" s="193">
        <f>SUM(AB12:AB337)</f>
        <v>0</v>
      </c>
      <c r="AC339" s="193">
        <f t="shared" si="92"/>
        <v>0</v>
      </c>
      <c r="AD339" s="66"/>
      <c r="AE339" s="66"/>
      <c r="AF339" s="66"/>
      <c r="AG339" s="67"/>
      <c r="AH339" s="67"/>
      <c r="AI339" s="67"/>
      <c r="AJ339" s="67"/>
      <c r="AK339" s="67"/>
      <c r="AL339" s="67"/>
      <c r="AM339" s="67"/>
      <c r="AN339" s="67"/>
      <c r="AO339" s="67"/>
      <c r="AP339" s="67"/>
      <c r="AQ339" s="67"/>
      <c r="AR339" s="67"/>
      <c r="AS339" s="67"/>
      <c r="AT339" s="67"/>
      <c r="AU339" s="67"/>
      <c r="AV339" s="67"/>
      <c r="AW339" s="101"/>
    </row>
    <row r="340" spans="1:49">
      <c r="E340" s="192"/>
      <c r="G340" s="220"/>
      <c r="H340" s="220"/>
      <c r="I340" s="220"/>
      <c r="J340" s="272"/>
      <c r="K340" s="220"/>
      <c r="L340" s="220"/>
      <c r="M340" s="232"/>
      <c r="N340" s="233"/>
      <c r="O340" s="220"/>
      <c r="P340" s="220"/>
      <c r="Q340" s="220"/>
      <c r="R340" s="220"/>
      <c r="S340" s="220"/>
      <c r="T340" s="220"/>
      <c r="U340" s="220"/>
      <c r="V340" s="220"/>
      <c r="W340" s="220"/>
      <c r="X340" s="220"/>
      <c r="Y340" s="220"/>
      <c r="Z340" s="220"/>
      <c r="AA340" s="220"/>
      <c r="AB340" s="220"/>
      <c r="AC340" s="220"/>
      <c r="AD340" s="50"/>
      <c r="AE340" s="50"/>
      <c r="AF340" s="50"/>
      <c r="AG340" s="54"/>
      <c r="AH340" s="54"/>
      <c r="AI340" s="54"/>
      <c r="AJ340" s="54"/>
      <c r="AK340" s="54"/>
      <c r="AL340" s="54"/>
      <c r="AM340" s="54"/>
      <c r="AN340" s="54"/>
      <c r="AO340" s="54"/>
      <c r="AP340" s="54"/>
      <c r="AQ340" s="54"/>
      <c r="AR340" s="54"/>
      <c r="AS340" s="54"/>
      <c r="AT340" s="54"/>
      <c r="AU340" s="54"/>
      <c r="AV340" s="54"/>
      <c r="AW340" s="106"/>
    </row>
    <row r="341" spans="1:49">
      <c r="E341" s="192"/>
      <c r="G341" s="220"/>
      <c r="H341" s="220"/>
      <c r="I341" s="220"/>
      <c r="J341" s="272"/>
      <c r="K341" s="220"/>
      <c r="L341" s="220"/>
      <c r="M341" s="232"/>
      <c r="N341" s="233"/>
      <c r="O341" s="220"/>
      <c r="P341" s="220"/>
      <c r="Q341" s="220"/>
      <c r="R341" s="220"/>
      <c r="S341" s="220"/>
      <c r="T341" s="220"/>
      <c r="U341" s="220"/>
      <c r="V341" s="220"/>
      <c r="W341" s="220"/>
      <c r="X341" s="220"/>
      <c r="Y341" s="220"/>
      <c r="Z341" s="220"/>
      <c r="AA341" s="220"/>
      <c r="AB341" s="220"/>
      <c r="AC341" s="220"/>
      <c r="AD341" s="50"/>
      <c r="AE341" s="50"/>
      <c r="AF341" s="50"/>
      <c r="AG341" s="54"/>
      <c r="AH341" s="54"/>
      <c r="AI341" s="54"/>
      <c r="AJ341" s="54"/>
      <c r="AK341" s="54"/>
      <c r="AL341" s="54"/>
      <c r="AM341" s="54"/>
      <c r="AN341" s="54"/>
      <c r="AO341" s="54"/>
      <c r="AP341" s="54"/>
      <c r="AQ341" s="54"/>
      <c r="AR341" s="54"/>
      <c r="AS341" s="54"/>
      <c r="AT341" s="54"/>
      <c r="AU341" s="54"/>
      <c r="AV341" s="54"/>
      <c r="AW341" s="54"/>
    </row>
    <row r="342" spans="1:49">
      <c r="A342" s="49" t="s">
        <v>1075</v>
      </c>
      <c r="E342" s="192"/>
      <c r="G342" s="192"/>
      <c r="H342" s="192"/>
      <c r="I342" s="192"/>
      <c r="J342" s="270"/>
      <c r="K342" s="192"/>
      <c r="L342" s="192"/>
      <c r="M342" s="230"/>
      <c r="N342" s="194"/>
      <c r="O342" s="192"/>
      <c r="P342" s="192"/>
      <c r="Q342" s="192"/>
      <c r="R342" s="192"/>
      <c r="S342" s="192"/>
      <c r="T342" s="192"/>
      <c r="U342" s="192"/>
      <c r="V342" s="192"/>
      <c r="W342" s="192"/>
      <c r="X342" s="192"/>
      <c r="Y342" s="192"/>
      <c r="Z342" s="192"/>
      <c r="AA342" s="192"/>
      <c r="AB342" s="192"/>
      <c r="AC342" s="192"/>
      <c r="AE342" s="76"/>
      <c r="AF342" s="17"/>
      <c r="AG342" s="17"/>
      <c r="AH342" s="17"/>
      <c r="AI342" s="17"/>
      <c r="AJ342" s="17"/>
      <c r="AK342" s="17"/>
      <c r="AL342" s="17"/>
      <c r="AM342" s="17"/>
      <c r="AN342" s="17"/>
      <c r="AO342" s="17"/>
      <c r="AP342" s="17"/>
      <c r="AQ342" s="17"/>
      <c r="AR342" s="17"/>
      <c r="AS342" s="17"/>
      <c r="AT342" s="17"/>
    </row>
    <row r="343" spans="1:49">
      <c r="A343" s="275" t="s">
        <v>108</v>
      </c>
      <c r="B343" s="195" t="str">
        <f>INDEX('Ref1'!$E:$E,MATCH($A343,'Ref1'!$A:$A,0))</f>
        <v>Buckinghamshire</v>
      </c>
      <c r="C343" s="195" t="str">
        <f>INDEX('Ref1'!$F:$F,MATCH($A343,'Ref1'!$A:$A,0))</f>
        <v>NA</v>
      </c>
      <c r="D343" s="276" t="str">
        <f>INDEX('Ref1'!$G:$G,MATCH($A343,'Ref1'!$A:$A,0))</f>
        <v>NA</v>
      </c>
      <c r="E343" s="167">
        <f>SUMIF($C:$C,$A343,E:E)+SUMIF($D:$D,$A343,E:E)</f>
        <v>0</v>
      </c>
      <c r="G343" s="167">
        <f t="shared" ref="G343:R358" si="93">SUMIF($C:$C,$A343,G:G)+SUMIF($D:$D,$A343,G:G)</f>
        <v>0</v>
      </c>
      <c r="H343" s="167">
        <f t="shared" si="93"/>
        <v>0</v>
      </c>
      <c r="I343" s="167">
        <f t="shared" si="93"/>
        <v>0</v>
      </c>
      <c r="J343" s="269">
        <f t="shared" si="93"/>
        <v>0</v>
      </c>
      <c r="K343" s="167">
        <f t="shared" si="93"/>
        <v>0</v>
      </c>
      <c r="L343" s="167">
        <f t="shared" si="93"/>
        <v>0</v>
      </c>
      <c r="M343" s="229">
        <f t="shared" si="93"/>
        <v>0</v>
      </c>
      <c r="N343" s="171">
        <f t="shared" si="93"/>
        <v>0</v>
      </c>
      <c r="O343" s="167">
        <f t="shared" si="93"/>
        <v>0</v>
      </c>
      <c r="P343" s="167">
        <f t="shared" si="93"/>
        <v>0</v>
      </c>
      <c r="Q343" s="167">
        <f t="shared" si="93"/>
        <v>0</v>
      </c>
      <c r="R343" s="167">
        <f t="shared" si="93"/>
        <v>0</v>
      </c>
      <c r="S343" s="167">
        <f t="shared" ref="S343:AC352" si="94">SUMIF($C:$C,$A343,S:S)+SUMIF($D:$D,$A343,S:S)</f>
        <v>0</v>
      </c>
      <c r="T343" s="167">
        <f t="shared" si="94"/>
        <v>0</v>
      </c>
      <c r="U343" s="167">
        <f t="shared" si="94"/>
        <v>0</v>
      </c>
      <c r="V343" s="167">
        <f t="shared" si="94"/>
        <v>0</v>
      </c>
      <c r="W343" s="167">
        <f t="shared" si="94"/>
        <v>0</v>
      </c>
      <c r="X343" s="167">
        <f t="shared" si="94"/>
        <v>0</v>
      </c>
      <c r="Y343" s="167">
        <f t="shared" si="94"/>
        <v>0</v>
      </c>
      <c r="Z343" s="167">
        <f t="shared" si="94"/>
        <v>0</v>
      </c>
      <c r="AA343" s="167">
        <f t="shared" si="94"/>
        <v>0</v>
      </c>
      <c r="AB343" s="167">
        <f t="shared" si="94"/>
        <v>0</v>
      </c>
      <c r="AC343" s="167">
        <f t="shared" si="94"/>
        <v>0</v>
      </c>
      <c r="AE343" s="106"/>
      <c r="AF343" s="106"/>
      <c r="AG343" s="106"/>
      <c r="AH343" s="106"/>
      <c r="AI343" s="106"/>
      <c r="AJ343" s="106"/>
      <c r="AK343" s="106"/>
      <c r="AL343" s="106"/>
      <c r="AM343" s="106"/>
      <c r="AN343" s="106"/>
      <c r="AO343" s="106"/>
      <c r="AP343" s="106"/>
      <c r="AQ343" s="106"/>
      <c r="AR343" s="106"/>
      <c r="AS343" s="106"/>
      <c r="AT343" s="106"/>
      <c r="AU343" s="17"/>
    </row>
    <row r="344" spans="1:49">
      <c r="A344" s="275" t="s">
        <v>120</v>
      </c>
      <c r="B344" s="195" t="str">
        <f>INDEX('Ref1'!$E:$E,MATCH($A344,'Ref1'!$A:$A,0))</f>
        <v>Cambridgeshire</v>
      </c>
      <c r="C344" s="195" t="str">
        <f>INDEX('Ref1'!$F:$F,MATCH($A344,'Ref1'!$A:$A,0))</f>
        <v>NA</v>
      </c>
      <c r="D344" s="276" t="str">
        <f>INDEX('Ref1'!$G:$G,MATCH($A344,'Ref1'!$A:$A,0))</f>
        <v>NA</v>
      </c>
      <c r="E344" s="167">
        <f t="shared" ref="E344:E399" si="95">SUMIF($C:$C,$A344,E:E)+SUMIF($D:$D,$A344,E:E)</f>
        <v>0</v>
      </c>
      <c r="G344" s="167">
        <f t="shared" si="93"/>
        <v>0</v>
      </c>
      <c r="H344" s="167">
        <f t="shared" si="93"/>
        <v>0</v>
      </c>
      <c r="I344" s="167">
        <f t="shared" si="93"/>
        <v>0</v>
      </c>
      <c r="J344" s="269">
        <f t="shared" si="93"/>
        <v>0</v>
      </c>
      <c r="K344" s="167">
        <f t="shared" si="93"/>
        <v>0</v>
      </c>
      <c r="L344" s="167">
        <f t="shared" si="93"/>
        <v>0</v>
      </c>
      <c r="M344" s="229">
        <f t="shared" si="93"/>
        <v>0</v>
      </c>
      <c r="N344" s="171">
        <f t="shared" si="93"/>
        <v>0</v>
      </c>
      <c r="O344" s="167">
        <f t="shared" si="93"/>
        <v>0</v>
      </c>
      <c r="P344" s="167">
        <f t="shared" si="93"/>
        <v>0</v>
      </c>
      <c r="Q344" s="167">
        <f t="shared" si="93"/>
        <v>0</v>
      </c>
      <c r="R344" s="167">
        <f t="shared" si="93"/>
        <v>0</v>
      </c>
      <c r="S344" s="167">
        <f t="shared" si="94"/>
        <v>0</v>
      </c>
      <c r="T344" s="167">
        <f t="shared" si="94"/>
        <v>0</v>
      </c>
      <c r="U344" s="167">
        <f t="shared" si="94"/>
        <v>0</v>
      </c>
      <c r="V344" s="167">
        <f t="shared" si="94"/>
        <v>0</v>
      </c>
      <c r="W344" s="167">
        <f t="shared" si="94"/>
        <v>0</v>
      </c>
      <c r="X344" s="167">
        <f t="shared" si="94"/>
        <v>0</v>
      </c>
      <c r="Y344" s="167">
        <f t="shared" si="94"/>
        <v>0</v>
      </c>
      <c r="Z344" s="167">
        <f t="shared" si="94"/>
        <v>0</v>
      </c>
      <c r="AA344" s="167">
        <f t="shared" si="94"/>
        <v>0</v>
      </c>
      <c r="AB344" s="167">
        <f t="shared" si="94"/>
        <v>0</v>
      </c>
      <c r="AC344" s="167">
        <f t="shared" si="94"/>
        <v>0</v>
      </c>
      <c r="AE344" s="106"/>
      <c r="AF344" s="106"/>
      <c r="AG344" s="106"/>
      <c r="AH344" s="106"/>
      <c r="AI344" s="106"/>
      <c r="AJ344" s="106"/>
      <c r="AK344" s="106"/>
      <c r="AL344" s="106"/>
      <c r="AM344" s="106"/>
      <c r="AN344" s="106"/>
      <c r="AO344" s="106"/>
      <c r="AP344" s="106"/>
      <c r="AQ344" s="106"/>
      <c r="AR344" s="106"/>
      <c r="AS344" s="106"/>
      <c r="AT344" s="106"/>
      <c r="AU344" s="17"/>
    </row>
    <row r="345" spans="1:49">
      <c r="A345" s="275" t="s">
        <v>182</v>
      </c>
      <c r="B345" s="195" t="str">
        <f>INDEX('Ref1'!$E:$E,MATCH($A345,'Ref1'!$A:$A,0))</f>
        <v>Cumbria</v>
      </c>
      <c r="C345" s="195" t="str">
        <f>INDEX('Ref1'!$F:$F,MATCH($A345,'Ref1'!$A:$A,0))</f>
        <v>NA</v>
      </c>
      <c r="D345" s="276" t="str">
        <f>INDEX('Ref1'!$G:$G,MATCH($A345,'Ref1'!$A:$A,0))</f>
        <v>NA</v>
      </c>
      <c r="E345" s="167">
        <f t="shared" si="95"/>
        <v>0</v>
      </c>
      <c r="G345" s="167">
        <f t="shared" si="93"/>
        <v>0</v>
      </c>
      <c r="H345" s="167">
        <f t="shared" si="93"/>
        <v>0</v>
      </c>
      <c r="I345" s="167">
        <f t="shared" si="93"/>
        <v>0</v>
      </c>
      <c r="J345" s="269">
        <f t="shared" si="93"/>
        <v>0</v>
      </c>
      <c r="K345" s="167">
        <f t="shared" si="93"/>
        <v>0</v>
      </c>
      <c r="L345" s="167">
        <f t="shared" si="93"/>
        <v>0</v>
      </c>
      <c r="M345" s="229">
        <f t="shared" si="93"/>
        <v>0</v>
      </c>
      <c r="N345" s="171">
        <f t="shared" si="93"/>
        <v>0</v>
      </c>
      <c r="O345" s="167">
        <f t="shared" si="93"/>
        <v>0</v>
      </c>
      <c r="P345" s="167">
        <f t="shared" si="93"/>
        <v>0</v>
      </c>
      <c r="Q345" s="167">
        <f t="shared" si="93"/>
        <v>0</v>
      </c>
      <c r="R345" s="167">
        <f t="shared" si="93"/>
        <v>0</v>
      </c>
      <c r="S345" s="167">
        <f t="shared" si="94"/>
        <v>0</v>
      </c>
      <c r="T345" s="167">
        <f t="shared" si="94"/>
        <v>0</v>
      </c>
      <c r="U345" s="167">
        <f t="shared" si="94"/>
        <v>0</v>
      </c>
      <c r="V345" s="167">
        <f t="shared" si="94"/>
        <v>0</v>
      </c>
      <c r="W345" s="167">
        <f t="shared" si="94"/>
        <v>0</v>
      </c>
      <c r="X345" s="167">
        <f t="shared" si="94"/>
        <v>0</v>
      </c>
      <c r="Y345" s="167">
        <f t="shared" si="94"/>
        <v>0</v>
      </c>
      <c r="Z345" s="167">
        <f t="shared" si="94"/>
        <v>0</v>
      </c>
      <c r="AA345" s="167">
        <f t="shared" si="94"/>
        <v>0</v>
      </c>
      <c r="AB345" s="167">
        <f t="shared" si="94"/>
        <v>0</v>
      </c>
      <c r="AC345" s="167">
        <f t="shared" si="94"/>
        <v>0</v>
      </c>
      <c r="AE345" s="106"/>
      <c r="AF345" s="106"/>
      <c r="AG345" s="106"/>
      <c r="AH345" s="106"/>
      <c r="AI345" s="106"/>
      <c r="AJ345" s="106"/>
      <c r="AK345" s="106"/>
      <c r="AL345" s="106"/>
      <c r="AM345" s="106"/>
      <c r="AN345" s="106"/>
      <c r="AO345" s="106"/>
      <c r="AP345" s="106"/>
      <c r="AQ345" s="106"/>
      <c r="AR345" s="106"/>
      <c r="AS345" s="106"/>
      <c r="AT345" s="106"/>
      <c r="AU345" s="17"/>
    </row>
    <row r="346" spans="1:49">
      <c r="A346" s="275" t="s">
        <v>194</v>
      </c>
      <c r="B346" s="195" t="str">
        <f>INDEX('Ref1'!$E:$E,MATCH($A346,'Ref1'!$A:$A,0))</f>
        <v>Derbyshire</v>
      </c>
      <c r="C346" s="195" t="str">
        <f>INDEX('Ref1'!$F:$F,MATCH($A346,'Ref1'!$A:$A,0))</f>
        <v>NA</v>
      </c>
      <c r="D346" s="276" t="str">
        <f>INDEX('Ref1'!$G:$G,MATCH($A346,'Ref1'!$A:$A,0))</f>
        <v>NA</v>
      </c>
      <c r="E346" s="167">
        <f t="shared" si="95"/>
        <v>0</v>
      </c>
      <c r="G346" s="167">
        <f t="shared" si="93"/>
        <v>0</v>
      </c>
      <c r="H346" s="167">
        <f t="shared" si="93"/>
        <v>0</v>
      </c>
      <c r="I346" s="167">
        <f t="shared" si="93"/>
        <v>0</v>
      </c>
      <c r="J346" s="269">
        <f t="shared" si="93"/>
        <v>0</v>
      </c>
      <c r="K346" s="167">
        <f t="shared" si="93"/>
        <v>0</v>
      </c>
      <c r="L346" s="167">
        <f t="shared" si="93"/>
        <v>0</v>
      </c>
      <c r="M346" s="229">
        <f t="shared" si="93"/>
        <v>0</v>
      </c>
      <c r="N346" s="171">
        <f t="shared" si="93"/>
        <v>0</v>
      </c>
      <c r="O346" s="167">
        <f t="shared" si="93"/>
        <v>0</v>
      </c>
      <c r="P346" s="167">
        <f t="shared" si="93"/>
        <v>0</v>
      </c>
      <c r="Q346" s="167">
        <f t="shared" si="93"/>
        <v>0</v>
      </c>
      <c r="R346" s="167">
        <f t="shared" si="93"/>
        <v>0</v>
      </c>
      <c r="S346" s="167">
        <f t="shared" si="94"/>
        <v>0</v>
      </c>
      <c r="T346" s="167">
        <f t="shared" si="94"/>
        <v>0</v>
      </c>
      <c r="U346" s="167">
        <f t="shared" si="94"/>
        <v>0</v>
      </c>
      <c r="V346" s="167">
        <f t="shared" si="94"/>
        <v>0</v>
      </c>
      <c r="W346" s="167">
        <f t="shared" si="94"/>
        <v>0</v>
      </c>
      <c r="X346" s="167">
        <f t="shared" si="94"/>
        <v>0</v>
      </c>
      <c r="Y346" s="167">
        <f t="shared" si="94"/>
        <v>0</v>
      </c>
      <c r="Z346" s="167">
        <f t="shared" si="94"/>
        <v>0</v>
      </c>
      <c r="AA346" s="167">
        <f t="shared" si="94"/>
        <v>0</v>
      </c>
      <c r="AB346" s="167">
        <f t="shared" si="94"/>
        <v>0</v>
      </c>
      <c r="AC346" s="167">
        <f t="shared" si="94"/>
        <v>0</v>
      </c>
      <c r="AE346" s="106"/>
      <c r="AF346" s="106"/>
      <c r="AG346" s="106"/>
      <c r="AH346" s="106"/>
      <c r="AI346" s="106"/>
      <c r="AJ346" s="106"/>
      <c r="AK346" s="106"/>
      <c r="AL346" s="106"/>
      <c r="AM346" s="106"/>
      <c r="AN346" s="106"/>
      <c r="AO346" s="106"/>
      <c r="AP346" s="106"/>
      <c r="AQ346" s="106"/>
      <c r="AR346" s="106"/>
      <c r="AS346" s="106"/>
      <c r="AT346" s="106"/>
      <c r="AU346" s="17"/>
    </row>
    <row r="347" spans="1:49">
      <c r="A347" s="275" t="s">
        <v>200</v>
      </c>
      <c r="B347" s="195" t="str">
        <f>INDEX('Ref1'!$E:$E,MATCH($A347,'Ref1'!$A:$A,0))</f>
        <v>Devon</v>
      </c>
      <c r="C347" s="195" t="str">
        <f>INDEX('Ref1'!$F:$F,MATCH($A347,'Ref1'!$A:$A,0))</f>
        <v>NA</v>
      </c>
      <c r="D347" s="276" t="str">
        <f>INDEX('Ref1'!$G:$G,MATCH($A347,'Ref1'!$A:$A,0))</f>
        <v>NA</v>
      </c>
      <c r="E347" s="167">
        <f t="shared" si="95"/>
        <v>0</v>
      </c>
      <c r="G347" s="167">
        <f t="shared" si="93"/>
        <v>0</v>
      </c>
      <c r="H347" s="167">
        <f t="shared" si="93"/>
        <v>0</v>
      </c>
      <c r="I347" s="167">
        <f t="shared" si="93"/>
        <v>0</v>
      </c>
      <c r="J347" s="269">
        <f t="shared" si="93"/>
        <v>0</v>
      </c>
      <c r="K347" s="167">
        <f t="shared" si="93"/>
        <v>0</v>
      </c>
      <c r="L347" s="167">
        <f t="shared" si="93"/>
        <v>0</v>
      </c>
      <c r="M347" s="229">
        <f t="shared" si="93"/>
        <v>0</v>
      </c>
      <c r="N347" s="171">
        <f t="shared" si="93"/>
        <v>0</v>
      </c>
      <c r="O347" s="167">
        <f t="shared" si="93"/>
        <v>0</v>
      </c>
      <c r="P347" s="167">
        <f t="shared" si="93"/>
        <v>0</v>
      </c>
      <c r="Q347" s="167">
        <f t="shared" si="93"/>
        <v>0</v>
      </c>
      <c r="R347" s="167">
        <f t="shared" si="93"/>
        <v>0</v>
      </c>
      <c r="S347" s="167">
        <f t="shared" si="94"/>
        <v>0</v>
      </c>
      <c r="T347" s="167">
        <f t="shared" si="94"/>
        <v>0</v>
      </c>
      <c r="U347" s="167">
        <f t="shared" si="94"/>
        <v>0</v>
      </c>
      <c r="V347" s="167">
        <f t="shared" si="94"/>
        <v>0</v>
      </c>
      <c r="W347" s="167">
        <f t="shared" si="94"/>
        <v>0</v>
      </c>
      <c r="X347" s="167">
        <f t="shared" si="94"/>
        <v>0</v>
      </c>
      <c r="Y347" s="167">
        <f t="shared" si="94"/>
        <v>0</v>
      </c>
      <c r="Z347" s="167">
        <f t="shared" si="94"/>
        <v>0</v>
      </c>
      <c r="AA347" s="167">
        <f t="shared" si="94"/>
        <v>0</v>
      </c>
      <c r="AB347" s="167">
        <f t="shared" si="94"/>
        <v>0</v>
      </c>
      <c r="AC347" s="167">
        <f t="shared" si="94"/>
        <v>0</v>
      </c>
      <c r="AE347" s="106"/>
      <c r="AF347" s="106"/>
      <c r="AG347" s="106"/>
      <c r="AH347" s="106"/>
      <c r="AI347" s="106"/>
      <c r="AJ347" s="106"/>
      <c r="AK347" s="106"/>
      <c r="AL347" s="106"/>
      <c r="AM347" s="106"/>
      <c r="AN347" s="106"/>
      <c r="AO347" s="106"/>
      <c r="AP347" s="106"/>
      <c r="AQ347" s="106"/>
      <c r="AR347" s="106"/>
      <c r="AS347" s="106"/>
      <c r="AT347" s="106"/>
      <c r="AU347" s="17"/>
    </row>
    <row r="348" spans="1:49">
      <c r="A348" s="275" t="s">
        <v>204</v>
      </c>
      <c r="B348" s="195" t="str">
        <f>INDEX('Ref1'!$E:$E,MATCH($A348,'Ref1'!$A:$A,0))</f>
        <v>Dorset</v>
      </c>
      <c r="C348" s="195" t="str">
        <f>INDEX('Ref1'!$F:$F,MATCH($A348,'Ref1'!$A:$A,0))</f>
        <v>NA</v>
      </c>
      <c r="D348" s="276" t="str">
        <f>INDEX('Ref1'!$G:$G,MATCH($A348,'Ref1'!$A:$A,0))</f>
        <v>NA</v>
      </c>
      <c r="E348" s="167">
        <f t="shared" si="95"/>
        <v>0</v>
      </c>
      <c r="G348" s="167">
        <f t="shared" si="93"/>
        <v>0</v>
      </c>
      <c r="H348" s="167">
        <f t="shared" si="93"/>
        <v>0</v>
      </c>
      <c r="I348" s="167">
        <f t="shared" si="93"/>
        <v>0</v>
      </c>
      <c r="J348" s="269">
        <f t="shared" si="93"/>
        <v>0</v>
      </c>
      <c r="K348" s="167">
        <f t="shared" si="93"/>
        <v>0</v>
      </c>
      <c r="L348" s="167">
        <f t="shared" si="93"/>
        <v>0</v>
      </c>
      <c r="M348" s="229">
        <f t="shared" si="93"/>
        <v>0</v>
      </c>
      <c r="N348" s="171">
        <f t="shared" si="93"/>
        <v>0</v>
      </c>
      <c r="O348" s="167">
        <f t="shared" si="93"/>
        <v>0</v>
      </c>
      <c r="P348" s="167">
        <f t="shared" si="93"/>
        <v>0</v>
      </c>
      <c r="Q348" s="167">
        <f t="shared" si="93"/>
        <v>0</v>
      </c>
      <c r="R348" s="167">
        <f t="shared" si="93"/>
        <v>0</v>
      </c>
      <c r="S348" s="167">
        <f t="shared" si="94"/>
        <v>0</v>
      </c>
      <c r="T348" s="167">
        <f t="shared" si="94"/>
        <v>0</v>
      </c>
      <c r="U348" s="167">
        <f t="shared" si="94"/>
        <v>0</v>
      </c>
      <c r="V348" s="167">
        <f t="shared" si="94"/>
        <v>0</v>
      </c>
      <c r="W348" s="167">
        <f t="shared" si="94"/>
        <v>0</v>
      </c>
      <c r="X348" s="167">
        <f t="shared" si="94"/>
        <v>0</v>
      </c>
      <c r="Y348" s="167">
        <f t="shared" si="94"/>
        <v>0</v>
      </c>
      <c r="Z348" s="167">
        <f t="shared" si="94"/>
        <v>0</v>
      </c>
      <c r="AA348" s="167">
        <f t="shared" si="94"/>
        <v>0</v>
      </c>
      <c r="AB348" s="167">
        <f t="shared" si="94"/>
        <v>0</v>
      </c>
      <c r="AC348" s="167">
        <f t="shared" si="94"/>
        <v>0</v>
      </c>
      <c r="AE348" s="106"/>
      <c r="AF348" s="106"/>
      <c r="AG348" s="106"/>
      <c r="AH348" s="106"/>
      <c r="AI348" s="106"/>
      <c r="AJ348" s="106"/>
      <c r="AK348" s="106"/>
      <c r="AL348" s="106"/>
      <c r="AM348" s="106"/>
      <c r="AN348" s="106"/>
      <c r="AO348" s="106"/>
      <c r="AP348" s="106"/>
      <c r="AQ348" s="106"/>
      <c r="AR348" s="106"/>
      <c r="AS348" s="106"/>
      <c r="AT348" s="106"/>
      <c r="AU348" s="17"/>
    </row>
    <row r="349" spans="1:49">
      <c r="A349" s="275" t="s">
        <v>234</v>
      </c>
      <c r="B349" s="195" t="str">
        <f>INDEX('Ref1'!$E:$E,MATCH($A349,'Ref1'!$A:$A,0))</f>
        <v>East Sussex</v>
      </c>
      <c r="C349" s="195" t="str">
        <f>INDEX('Ref1'!$F:$F,MATCH($A349,'Ref1'!$A:$A,0))</f>
        <v>NA</v>
      </c>
      <c r="D349" s="276" t="str">
        <f>INDEX('Ref1'!$G:$G,MATCH($A349,'Ref1'!$A:$A,0))</f>
        <v>NA</v>
      </c>
      <c r="E349" s="167">
        <f t="shared" si="95"/>
        <v>0</v>
      </c>
      <c r="G349" s="167">
        <f t="shared" si="93"/>
        <v>0</v>
      </c>
      <c r="H349" s="167">
        <f t="shared" si="93"/>
        <v>0</v>
      </c>
      <c r="I349" s="167">
        <f t="shared" si="93"/>
        <v>0</v>
      </c>
      <c r="J349" s="269">
        <f t="shared" si="93"/>
        <v>0</v>
      </c>
      <c r="K349" s="167">
        <f t="shared" si="93"/>
        <v>0</v>
      </c>
      <c r="L349" s="167">
        <f t="shared" si="93"/>
        <v>0</v>
      </c>
      <c r="M349" s="229">
        <f t="shared" si="93"/>
        <v>0</v>
      </c>
      <c r="N349" s="171">
        <f t="shared" si="93"/>
        <v>0</v>
      </c>
      <c r="O349" s="167">
        <f t="shared" si="93"/>
        <v>0</v>
      </c>
      <c r="P349" s="167">
        <f t="shared" si="93"/>
        <v>0</v>
      </c>
      <c r="Q349" s="167">
        <f t="shared" si="93"/>
        <v>0</v>
      </c>
      <c r="R349" s="167">
        <f t="shared" si="93"/>
        <v>0</v>
      </c>
      <c r="S349" s="167">
        <f t="shared" si="94"/>
        <v>0</v>
      </c>
      <c r="T349" s="167">
        <f t="shared" si="94"/>
        <v>0</v>
      </c>
      <c r="U349" s="167">
        <f t="shared" si="94"/>
        <v>0</v>
      </c>
      <c r="V349" s="167">
        <f t="shared" si="94"/>
        <v>0</v>
      </c>
      <c r="W349" s="167">
        <f t="shared" si="94"/>
        <v>0</v>
      </c>
      <c r="X349" s="167">
        <f t="shared" si="94"/>
        <v>0</v>
      </c>
      <c r="Y349" s="167">
        <f t="shared" si="94"/>
        <v>0</v>
      </c>
      <c r="Z349" s="167">
        <f t="shared" si="94"/>
        <v>0</v>
      </c>
      <c r="AA349" s="167">
        <f t="shared" si="94"/>
        <v>0</v>
      </c>
      <c r="AB349" s="167">
        <f t="shared" si="94"/>
        <v>0</v>
      </c>
      <c r="AC349" s="167">
        <f t="shared" si="94"/>
        <v>0</v>
      </c>
      <c r="AE349" s="106"/>
      <c r="AF349" s="106"/>
      <c r="AG349" s="106"/>
      <c r="AH349" s="106"/>
      <c r="AI349" s="106"/>
      <c r="AJ349" s="106"/>
      <c r="AK349" s="106"/>
      <c r="AL349" s="106"/>
      <c r="AM349" s="106"/>
      <c r="AN349" s="106"/>
      <c r="AO349" s="106"/>
      <c r="AP349" s="106"/>
      <c r="AQ349" s="106"/>
      <c r="AR349" s="106"/>
      <c r="AS349" s="106"/>
      <c r="AT349" s="106"/>
      <c r="AU349" s="17"/>
    </row>
    <row r="350" spans="1:49">
      <c r="A350" s="275" t="s">
        <v>254</v>
      </c>
      <c r="B350" s="195" t="str">
        <f>INDEX('Ref1'!$E:$E,MATCH($A350,'Ref1'!$A:$A,0))</f>
        <v>Essex</v>
      </c>
      <c r="C350" s="195" t="str">
        <f>INDEX('Ref1'!$F:$F,MATCH($A350,'Ref1'!$A:$A,0))</f>
        <v>NA</v>
      </c>
      <c r="D350" s="276" t="str">
        <f>INDEX('Ref1'!$G:$G,MATCH($A350,'Ref1'!$A:$A,0))</f>
        <v>NA</v>
      </c>
      <c r="E350" s="167">
        <f t="shared" si="95"/>
        <v>0</v>
      </c>
      <c r="G350" s="167">
        <f t="shared" si="93"/>
        <v>0</v>
      </c>
      <c r="H350" s="167">
        <f t="shared" si="93"/>
        <v>0</v>
      </c>
      <c r="I350" s="167">
        <f t="shared" si="93"/>
        <v>0</v>
      </c>
      <c r="J350" s="269">
        <f t="shared" si="93"/>
        <v>0</v>
      </c>
      <c r="K350" s="167">
        <f t="shared" si="93"/>
        <v>0</v>
      </c>
      <c r="L350" s="167">
        <f t="shared" si="93"/>
        <v>0</v>
      </c>
      <c r="M350" s="229">
        <f t="shared" si="93"/>
        <v>0</v>
      </c>
      <c r="N350" s="171">
        <f t="shared" si="93"/>
        <v>0</v>
      </c>
      <c r="O350" s="167">
        <f t="shared" si="93"/>
        <v>0</v>
      </c>
      <c r="P350" s="167">
        <f t="shared" si="93"/>
        <v>0</v>
      </c>
      <c r="Q350" s="167">
        <f t="shared" si="93"/>
        <v>0</v>
      </c>
      <c r="R350" s="167">
        <f t="shared" si="93"/>
        <v>0</v>
      </c>
      <c r="S350" s="167">
        <f t="shared" si="94"/>
        <v>0</v>
      </c>
      <c r="T350" s="167">
        <f t="shared" si="94"/>
        <v>0</v>
      </c>
      <c r="U350" s="167">
        <f t="shared" si="94"/>
        <v>0</v>
      </c>
      <c r="V350" s="167">
        <f t="shared" si="94"/>
        <v>0</v>
      </c>
      <c r="W350" s="167">
        <f t="shared" si="94"/>
        <v>0</v>
      </c>
      <c r="X350" s="167">
        <f t="shared" si="94"/>
        <v>0</v>
      </c>
      <c r="Y350" s="167">
        <f t="shared" si="94"/>
        <v>0</v>
      </c>
      <c r="Z350" s="167">
        <f t="shared" si="94"/>
        <v>0</v>
      </c>
      <c r="AA350" s="167">
        <f t="shared" si="94"/>
        <v>0</v>
      </c>
      <c r="AB350" s="167">
        <f t="shared" si="94"/>
        <v>0</v>
      </c>
      <c r="AC350" s="167">
        <f t="shared" si="94"/>
        <v>0</v>
      </c>
      <c r="AE350" s="106"/>
      <c r="AF350" s="106"/>
      <c r="AG350" s="106"/>
      <c r="AH350" s="106"/>
      <c r="AI350" s="106"/>
      <c r="AJ350" s="106"/>
      <c r="AK350" s="106"/>
      <c r="AL350" s="106"/>
      <c r="AM350" s="106"/>
      <c r="AN350" s="106"/>
      <c r="AO350" s="106"/>
      <c r="AP350" s="106"/>
      <c r="AQ350" s="106"/>
      <c r="AR350" s="106"/>
      <c r="AS350" s="106"/>
      <c r="AT350" s="106"/>
      <c r="AU350" s="17"/>
    </row>
    <row r="351" spans="1:49">
      <c r="A351" s="275" t="s">
        <v>277</v>
      </c>
      <c r="B351" s="195" t="str">
        <f>INDEX('Ref1'!$E:$E,MATCH($A351,'Ref1'!$A:$A,0))</f>
        <v>Gloucestershire</v>
      </c>
      <c r="C351" s="195" t="str">
        <f>INDEX('Ref1'!$F:$F,MATCH($A351,'Ref1'!$A:$A,0))</f>
        <v>NA</v>
      </c>
      <c r="D351" s="276" t="str">
        <f>INDEX('Ref1'!$G:$G,MATCH($A351,'Ref1'!$A:$A,0))</f>
        <v>NA</v>
      </c>
      <c r="E351" s="167">
        <f t="shared" si="95"/>
        <v>0</v>
      </c>
      <c r="G351" s="167">
        <f t="shared" si="93"/>
        <v>0</v>
      </c>
      <c r="H351" s="167">
        <f t="shared" si="93"/>
        <v>0</v>
      </c>
      <c r="I351" s="167">
        <f t="shared" si="93"/>
        <v>0</v>
      </c>
      <c r="J351" s="269">
        <f t="shared" si="93"/>
        <v>0</v>
      </c>
      <c r="K351" s="167">
        <f t="shared" si="93"/>
        <v>0</v>
      </c>
      <c r="L351" s="167">
        <f t="shared" si="93"/>
        <v>0</v>
      </c>
      <c r="M351" s="229">
        <f t="shared" si="93"/>
        <v>0</v>
      </c>
      <c r="N351" s="171">
        <f t="shared" si="93"/>
        <v>0</v>
      </c>
      <c r="O351" s="167">
        <f t="shared" si="93"/>
        <v>0</v>
      </c>
      <c r="P351" s="167">
        <f t="shared" si="93"/>
        <v>0</v>
      </c>
      <c r="Q351" s="167">
        <f t="shared" si="93"/>
        <v>0</v>
      </c>
      <c r="R351" s="167">
        <f t="shared" si="93"/>
        <v>0</v>
      </c>
      <c r="S351" s="167">
        <f t="shared" si="94"/>
        <v>0</v>
      </c>
      <c r="T351" s="167">
        <f t="shared" si="94"/>
        <v>0</v>
      </c>
      <c r="U351" s="167">
        <f t="shared" si="94"/>
        <v>0</v>
      </c>
      <c r="V351" s="167">
        <f t="shared" si="94"/>
        <v>0</v>
      </c>
      <c r="W351" s="167">
        <f t="shared" si="94"/>
        <v>0</v>
      </c>
      <c r="X351" s="167">
        <f t="shared" si="94"/>
        <v>0</v>
      </c>
      <c r="Y351" s="167">
        <f t="shared" si="94"/>
        <v>0</v>
      </c>
      <c r="Z351" s="167">
        <f t="shared" si="94"/>
        <v>0</v>
      </c>
      <c r="AA351" s="167">
        <f t="shared" si="94"/>
        <v>0</v>
      </c>
      <c r="AB351" s="167">
        <f t="shared" si="94"/>
        <v>0</v>
      </c>
      <c r="AC351" s="167">
        <f t="shared" si="94"/>
        <v>0</v>
      </c>
      <c r="AE351" s="106"/>
      <c r="AF351" s="106"/>
      <c r="AG351" s="106"/>
      <c r="AH351" s="106"/>
      <c r="AI351" s="106"/>
      <c r="AJ351" s="106"/>
      <c r="AK351" s="106"/>
      <c r="AL351" s="106"/>
      <c r="AM351" s="106"/>
      <c r="AN351" s="106"/>
      <c r="AO351" s="106"/>
      <c r="AP351" s="106"/>
      <c r="AQ351" s="106"/>
      <c r="AR351" s="106"/>
      <c r="AS351" s="106"/>
      <c r="AT351" s="106"/>
      <c r="AU351" s="17"/>
    </row>
    <row r="352" spans="1:49">
      <c r="A352" s="275" t="s">
        <v>298</v>
      </c>
      <c r="B352" s="195" t="str">
        <f>INDEX('Ref1'!$E:$E,MATCH($A352,'Ref1'!$A:$A,0))</f>
        <v>Hampshire</v>
      </c>
      <c r="C352" s="195" t="str">
        <f>INDEX('Ref1'!$F:$F,MATCH($A352,'Ref1'!$A:$A,0))</f>
        <v>NA</v>
      </c>
      <c r="D352" s="276" t="str">
        <f>INDEX('Ref1'!$G:$G,MATCH($A352,'Ref1'!$A:$A,0))</f>
        <v>NA</v>
      </c>
      <c r="E352" s="167">
        <f t="shared" si="95"/>
        <v>0</v>
      </c>
      <c r="G352" s="167">
        <f t="shared" si="93"/>
        <v>0</v>
      </c>
      <c r="H352" s="167">
        <f t="shared" si="93"/>
        <v>0</v>
      </c>
      <c r="I352" s="167">
        <f t="shared" si="93"/>
        <v>0</v>
      </c>
      <c r="J352" s="269">
        <f t="shared" si="93"/>
        <v>0</v>
      </c>
      <c r="K352" s="167">
        <f t="shared" si="93"/>
        <v>0</v>
      </c>
      <c r="L352" s="167">
        <f t="shared" si="93"/>
        <v>0</v>
      </c>
      <c r="M352" s="229">
        <f t="shared" si="93"/>
        <v>0</v>
      </c>
      <c r="N352" s="171">
        <f t="shared" si="93"/>
        <v>0</v>
      </c>
      <c r="O352" s="167">
        <f t="shared" si="93"/>
        <v>0</v>
      </c>
      <c r="P352" s="167">
        <f t="shared" si="93"/>
        <v>0</v>
      </c>
      <c r="Q352" s="167">
        <f t="shared" si="93"/>
        <v>0</v>
      </c>
      <c r="R352" s="167">
        <f t="shared" si="93"/>
        <v>0</v>
      </c>
      <c r="S352" s="167">
        <f t="shared" si="94"/>
        <v>0</v>
      </c>
      <c r="T352" s="167">
        <f t="shared" si="94"/>
        <v>0</v>
      </c>
      <c r="U352" s="167">
        <f t="shared" si="94"/>
        <v>0</v>
      </c>
      <c r="V352" s="167">
        <f t="shared" si="94"/>
        <v>0</v>
      </c>
      <c r="W352" s="167">
        <f t="shared" si="94"/>
        <v>0</v>
      </c>
      <c r="X352" s="167">
        <f t="shared" si="94"/>
        <v>0</v>
      </c>
      <c r="Y352" s="167">
        <f t="shared" si="94"/>
        <v>0</v>
      </c>
      <c r="Z352" s="167">
        <f t="shared" si="94"/>
        <v>0</v>
      </c>
      <c r="AA352" s="167">
        <f t="shared" si="94"/>
        <v>0</v>
      </c>
      <c r="AB352" s="167">
        <f t="shared" si="94"/>
        <v>0</v>
      </c>
      <c r="AC352" s="167">
        <f t="shared" si="94"/>
        <v>0</v>
      </c>
      <c r="AE352" s="106"/>
      <c r="AF352" s="106"/>
      <c r="AG352" s="106"/>
      <c r="AH352" s="106"/>
      <c r="AI352" s="106"/>
      <c r="AJ352" s="106"/>
      <c r="AK352" s="106"/>
      <c r="AL352" s="106"/>
      <c r="AM352" s="106"/>
      <c r="AN352" s="106"/>
      <c r="AO352" s="106"/>
      <c r="AP352" s="106"/>
      <c r="AQ352" s="106"/>
      <c r="AR352" s="106"/>
      <c r="AS352" s="106"/>
      <c r="AT352" s="106"/>
      <c r="AU352" s="17"/>
    </row>
    <row r="353" spans="1:47">
      <c r="A353" s="275" t="s">
        <v>774</v>
      </c>
      <c r="B353" s="195" t="str">
        <f>INDEX('Ref1'!$E:$E,MATCH($A353,'Ref1'!$A:$A,0))</f>
        <v>Worcestershire</v>
      </c>
      <c r="C353" s="195" t="str">
        <f>INDEX('Ref1'!$F:$F,MATCH($A353,'Ref1'!$A:$A,0))</f>
        <v>NA</v>
      </c>
      <c r="D353" s="276" t="str">
        <f>INDEX('Ref1'!$G:$G,MATCH($A353,'Ref1'!$A:$A,0))</f>
        <v>NA</v>
      </c>
      <c r="E353" s="167">
        <f t="shared" si="95"/>
        <v>0</v>
      </c>
      <c r="G353" s="167">
        <f t="shared" si="93"/>
        <v>0</v>
      </c>
      <c r="H353" s="167">
        <f t="shared" si="93"/>
        <v>0</v>
      </c>
      <c r="I353" s="167">
        <f t="shared" ref="I353:R362" si="96">SUMIF($C:$C,$A353,I:I)+SUMIF($D:$D,$A353,I:I)</f>
        <v>0</v>
      </c>
      <c r="J353" s="269">
        <f t="shared" si="96"/>
        <v>0</v>
      </c>
      <c r="K353" s="167">
        <f t="shared" si="96"/>
        <v>0</v>
      </c>
      <c r="L353" s="167">
        <f t="shared" si="96"/>
        <v>0</v>
      </c>
      <c r="M353" s="229">
        <f t="shared" si="96"/>
        <v>0</v>
      </c>
      <c r="N353" s="171">
        <f t="shared" si="96"/>
        <v>0</v>
      </c>
      <c r="O353" s="167">
        <f t="shared" si="96"/>
        <v>0</v>
      </c>
      <c r="P353" s="167">
        <f t="shared" si="96"/>
        <v>0</v>
      </c>
      <c r="Q353" s="167">
        <f t="shared" si="96"/>
        <v>0</v>
      </c>
      <c r="R353" s="167">
        <f t="shared" si="96"/>
        <v>0</v>
      </c>
      <c r="S353" s="167">
        <f t="shared" ref="S353:AC362" si="97">SUMIF($C:$C,$A353,S:S)+SUMIF($D:$D,$A353,S:S)</f>
        <v>0</v>
      </c>
      <c r="T353" s="167">
        <f t="shared" si="97"/>
        <v>0</v>
      </c>
      <c r="U353" s="167">
        <f t="shared" si="97"/>
        <v>0</v>
      </c>
      <c r="V353" s="167">
        <f t="shared" si="97"/>
        <v>0</v>
      </c>
      <c r="W353" s="167">
        <f t="shared" si="97"/>
        <v>0</v>
      </c>
      <c r="X353" s="167">
        <f t="shared" si="97"/>
        <v>0</v>
      </c>
      <c r="Y353" s="167">
        <f t="shared" si="97"/>
        <v>0</v>
      </c>
      <c r="Z353" s="167">
        <f t="shared" si="97"/>
        <v>0</v>
      </c>
      <c r="AA353" s="167">
        <f t="shared" si="97"/>
        <v>0</v>
      </c>
      <c r="AB353" s="167">
        <f t="shared" si="97"/>
        <v>0</v>
      </c>
      <c r="AC353" s="167">
        <f t="shared" si="97"/>
        <v>0</v>
      </c>
      <c r="AE353" s="106"/>
      <c r="AF353" s="106"/>
      <c r="AG353" s="106"/>
      <c r="AH353" s="106"/>
      <c r="AI353" s="106"/>
      <c r="AJ353" s="106"/>
      <c r="AK353" s="106"/>
      <c r="AL353" s="106"/>
      <c r="AM353" s="106"/>
      <c r="AN353" s="106"/>
      <c r="AO353" s="106"/>
      <c r="AP353" s="106"/>
      <c r="AQ353" s="106"/>
      <c r="AR353" s="106"/>
      <c r="AS353" s="106"/>
      <c r="AT353" s="106"/>
      <c r="AU353" s="17"/>
    </row>
    <row r="354" spans="1:47">
      <c r="A354" s="275" t="s">
        <v>326</v>
      </c>
      <c r="B354" s="195" t="str">
        <f>INDEX('Ref1'!$E:$E,MATCH($A354,'Ref1'!$A:$A,0))</f>
        <v>Hertfordshire</v>
      </c>
      <c r="C354" s="195" t="str">
        <f>INDEX('Ref1'!$F:$F,MATCH($A354,'Ref1'!$A:$A,0))</f>
        <v>NA</v>
      </c>
      <c r="D354" s="276" t="str">
        <f>INDEX('Ref1'!$G:$G,MATCH($A354,'Ref1'!$A:$A,0))</f>
        <v>NA</v>
      </c>
      <c r="E354" s="167">
        <f t="shared" si="95"/>
        <v>0</v>
      </c>
      <c r="G354" s="167">
        <f t="shared" si="93"/>
        <v>0</v>
      </c>
      <c r="H354" s="167">
        <f t="shared" si="93"/>
        <v>0</v>
      </c>
      <c r="I354" s="167">
        <f t="shared" si="96"/>
        <v>0</v>
      </c>
      <c r="J354" s="269">
        <f t="shared" si="96"/>
        <v>0</v>
      </c>
      <c r="K354" s="167">
        <f t="shared" si="96"/>
        <v>0</v>
      </c>
      <c r="L354" s="167">
        <f t="shared" si="96"/>
        <v>0</v>
      </c>
      <c r="M354" s="229">
        <f t="shared" si="96"/>
        <v>0</v>
      </c>
      <c r="N354" s="171">
        <f t="shared" si="96"/>
        <v>0</v>
      </c>
      <c r="O354" s="167">
        <f t="shared" si="96"/>
        <v>0</v>
      </c>
      <c r="P354" s="167">
        <f t="shared" si="96"/>
        <v>0</v>
      </c>
      <c r="Q354" s="167">
        <f t="shared" si="96"/>
        <v>0</v>
      </c>
      <c r="R354" s="167">
        <f t="shared" si="96"/>
        <v>0</v>
      </c>
      <c r="S354" s="167">
        <f t="shared" si="97"/>
        <v>0</v>
      </c>
      <c r="T354" s="167">
        <f t="shared" si="97"/>
        <v>0</v>
      </c>
      <c r="U354" s="167">
        <f t="shared" si="97"/>
        <v>0</v>
      </c>
      <c r="V354" s="167">
        <f t="shared" si="97"/>
        <v>0</v>
      </c>
      <c r="W354" s="167">
        <f t="shared" si="97"/>
        <v>0</v>
      </c>
      <c r="X354" s="167">
        <f t="shared" si="97"/>
        <v>0</v>
      </c>
      <c r="Y354" s="167">
        <f t="shared" si="97"/>
        <v>0</v>
      </c>
      <c r="Z354" s="167">
        <f t="shared" si="97"/>
        <v>0</v>
      </c>
      <c r="AA354" s="167">
        <f t="shared" si="97"/>
        <v>0</v>
      </c>
      <c r="AB354" s="167">
        <f t="shared" si="97"/>
        <v>0</v>
      </c>
      <c r="AC354" s="167">
        <f t="shared" si="97"/>
        <v>0</v>
      </c>
      <c r="AE354" s="106"/>
      <c r="AF354" s="106"/>
      <c r="AG354" s="106"/>
      <c r="AH354" s="106"/>
      <c r="AI354" s="106"/>
      <c r="AJ354" s="106"/>
      <c r="AK354" s="106"/>
      <c r="AL354" s="106"/>
      <c r="AM354" s="106"/>
      <c r="AN354" s="106"/>
      <c r="AO354" s="106"/>
      <c r="AP354" s="106"/>
      <c r="AQ354" s="106"/>
      <c r="AR354" s="106"/>
      <c r="AS354" s="106"/>
      <c r="AT354" s="106"/>
      <c r="AU354" s="17"/>
    </row>
    <row r="355" spans="1:47">
      <c r="A355" s="275" t="s">
        <v>356</v>
      </c>
      <c r="B355" s="195" t="str">
        <f>INDEX('Ref1'!$E:$E,MATCH($A355,'Ref1'!$A:$A,0))</f>
        <v>Kent</v>
      </c>
      <c r="C355" s="195" t="str">
        <f>INDEX('Ref1'!$F:$F,MATCH($A355,'Ref1'!$A:$A,0))</f>
        <v>NA</v>
      </c>
      <c r="D355" s="276" t="str">
        <f>INDEX('Ref1'!$G:$G,MATCH($A355,'Ref1'!$A:$A,0))</f>
        <v>NA</v>
      </c>
      <c r="E355" s="167">
        <f t="shared" si="95"/>
        <v>0</v>
      </c>
      <c r="G355" s="167">
        <f t="shared" si="93"/>
        <v>0</v>
      </c>
      <c r="H355" s="167">
        <f t="shared" si="93"/>
        <v>0</v>
      </c>
      <c r="I355" s="167">
        <f t="shared" si="96"/>
        <v>0</v>
      </c>
      <c r="J355" s="269">
        <f t="shared" si="96"/>
        <v>0</v>
      </c>
      <c r="K355" s="167">
        <f t="shared" si="96"/>
        <v>0</v>
      </c>
      <c r="L355" s="167">
        <f t="shared" si="96"/>
        <v>0</v>
      </c>
      <c r="M355" s="229">
        <f t="shared" si="96"/>
        <v>0</v>
      </c>
      <c r="N355" s="171">
        <f t="shared" si="96"/>
        <v>0</v>
      </c>
      <c r="O355" s="167">
        <f t="shared" si="96"/>
        <v>0</v>
      </c>
      <c r="P355" s="167">
        <f t="shared" si="96"/>
        <v>0</v>
      </c>
      <c r="Q355" s="167">
        <f t="shared" si="96"/>
        <v>0</v>
      </c>
      <c r="R355" s="167">
        <f t="shared" si="96"/>
        <v>0</v>
      </c>
      <c r="S355" s="167">
        <f t="shared" si="97"/>
        <v>0</v>
      </c>
      <c r="T355" s="167">
        <f t="shared" si="97"/>
        <v>0</v>
      </c>
      <c r="U355" s="167">
        <f t="shared" si="97"/>
        <v>0</v>
      </c>
      <c r="V355" s="167">
        <f t="shared" si="97"/>
        <v>0</v>
      </c>
      <c r="W355" s="167">
        <f t="shared" si="97"/>
        <v>0</v>
      </c>
      <c r="X355" s="167">
        <f t="shared" si="97"/>
        <v>0</v>
      </c>
      <c r="Y355" s="167">
        <f t="shared" si="97"/>
        <v>0</v>
      </c>
      <c r="Z355" s="167">
        <f t="shared" si="97"/>
        <v>0</v>
      </c>
      <c r="AA355" s="167">
        <f t="shared" si="97"/>
        <v>0</v>
      </c>
      <c r="AB355" s="167">
        <f t="shared" si="97"/>
        <v>0</v>
      </c>
      <c r="AC355" s="167">
        <f t="shared" si="97"/>
        <v>0</v>
      </c>
      <c r="AE355" s="106"/>
      <c r="AF355" s="106"/>
      <c r="AG355" s="106"/>
      <c r="AH355" s="106"/>
      <c r="AI355" s="106"/>
      <c r="AJ355" s="106"/>
      <c r="AK355" s="106"/>
      <c r="AL355" s="106"/>
      <c r="AM355" s="106"/>
      <c r="AN355" s="106"/>
      <c r="AO355" s="106"/>
      <c r="AP355" s="106"/>
      <c r="AQ355" s="106"/>
      <c r="AR355" s="106"/>
      <c r="AS355" s="106"/>
      <c r="AT355" s="106"/>
      <c r="AU355" s="17"/>
    </row>
    <row r="356" spans="1:47">
      <c r="A356" s="275" t="s">
        <v>374</v>
      </c>
      <c r="B356" s="195" t="str">
        <f>INDEX('Ref1'!$E:$E,MATCH($A356,'Ref1'!$A:$A,0))</f>
        <v>Lancashire</v>
      </c>
      <c r="C356" s="195" t="str">
        <f>INDEX('Ref1'!$F:$F,MATCH($A356,'Ref1'!$A:$A,0))</f>
        <v>NA</v>
      </c>
      <c r="D356" s="276" t="str">
        <f>INDEX('Ref1'!$G:$G,MATCH($A356,'Ref1'!$A:$A,0))</f>
        <v>NA</v>
      </c>
      <c r="E356" s="167">
        <f t="shared" si="95"/>
        <v>0</v>
      </c>
      <c r="G356" s="167">
        <f t="shared" si="93"/>
        <v>0</v>
      </c>
      <c r="H356" s="167">
        <f t="shared" si="93"/>
        <v>0</v>
      </c>
      <c r="I356" s="167">
        <f t="shared" si="96"/>
        <v>0</v>
      </c>
      <c r="J356" s="269">
        <f t="shared" si="96"/>
        <v>0</v>
      </c>
      <c r="K356" s="167">
        <f t="shared" si="96"/>
        <v>0</v>
      </c>
      <c r="L356" s="167">
        <f t="shared" si="96"/>
        <v>0</v>
      </c>
      <c r="M356" s="229">
        <f t="shared" si="96"/>
        <v>0</v>
      </c>
      <c r="N356" s="171">
        <f t="shared" si="96"/>
        <v>0</v>
      </c>
      <c r="O356" s="167">
        <f t="shared" si="96"/>
        <v>0</v>
      </c>
      <c r="P356" s="167">
        <f t="shared" si="96"/>
        <v>0</v>
      </c>
      <c r="Q356" s="167">
        <f t="shared" si="96"/>
        <v>0</v>
      </c>
      <c r="R356" s="167">
        <f t="shared" si="96"/>
        <v>0</v>
      </c>
      <c r="S356" s="167">
        <f t="shared" si="97"/>
        <v>0</v>
      </c>
      <c r="T356" s="167">
        <f t="shared" si="97"/>
        <v>0</v>
      </c>
      <c r="U356" s="167">
        <f t="shared" si="97"/>
        <v>0</v>
      </c>
      <c r="V356" s="167">
        <f t="shared" si="97"/>
        <v>0</v>
      </c>
      <c r="W356" s="167">
        <f t="shared" si="97"/>
        <v>0</v>
      </c>
      <c r="X356" s="167">
        <f t="shared" si="97"/>
        <v>0</v>
      </c>
      <c r="Y356" s="167">
        <f t="shared" si="97"/>
        <v>0</v>
      </c>
      <c r="Z356" s="167">
        <f t="shared" si="97"/>
        <v>0</v>
      </c>
      <c r="AA356" s="167">
        <f t="shared" si="97"/>
        <v>0</v>
      </c>
      <c r="AB356" s="167">
        <f t="shared" si="97"/>
        <v>0</v>
      </c>
      <c r="AC356" s="167">
        <f t="shared" si="97"/>
        <v>0</v>
      </c>
      <c r="AE356" s="106"/>
      <c r="AF356" s="106"/>
      <c r="AG356" s="106"/>
      <c r="AH356" s="106"/>
      <c r="AI356" s="106"/>
      <c r="AJ356" s="106"/>
      <c r="AK356" s="106"/>
      <c r="AL356" s="106"/>
      <c r="AM356" s="106"/>
      <c r="AN356" s="106"/>
      <c r="AO356" s="106"/>
      <c r="AP356" s="106"/>
      <c r="AQ356" s="106"/>
      <c r="AR356" s="106"/>
      <c r="AS356" s="106"/>
      <c r="AT356" s="106"/>
      <c r="AU356" s="17"/>
    </row>
    <row r="357" spans="1:47">
      <c r="A357" s="275" t="s">
        <v>384</v>
      </c>
      <c r="B357" s="195" t="str">
        <f>INDEX('Ref1'!$E:$E,MATCH($A357,'Ref1'!$A:$A,0))</f>
        <v>Leicestershire</v>
      </c>
      <c r="C357" s="195" t="str">
        <f>INDEX('Ref1'!$F:$F,MATCH($A357,'Ref1'!$A:$A,0))</f>
        <v>NA</v>
      </c>
      <c r="D357" s="276" t="str">
        <f>INDEX('Ref1'!$G:$G,MATCH($A357,'Ref1'!$A:$A,0))</f>
        <v>NA</v>
      </c>
      <c r="E357" s="167">
        <f t="shared" si="95"/>
        <v>0</v>
      </c>
      <c r="G357" s="167">
        <f t="shared" si="93"/>
        <v>0</v>
      </c>
      <c r="H357" s="167">
        <f t="shared" si="93"/>
        <v>0</v>
      </c>
      <c r="I357" s="167">
        <f t="shared" si="96"/>
        <v>0</v>
      </c>
      <c r="J357" s="269">
        <f t="shared" si="96"/>
        <v>0</v>
      </c>
      <c r="K357" s="167">
        <f t="shared" si="96"/>
        <v>0</v>
      </c>
      <c r="L357" s="167">
        <f t="shared" si="96"/>
        <v>0</v>
      </c>
      <c r="M357" s="229">
        <f t="shared" si="96"/>
        <v>0</v>
      </c>
      <c r="N357" s="171">
        <f t="shared" si="96"/>
        <v>0</v>
      </c>
      <c r="O357" s="167">
        <f t="shared" si="96"/>
        <v>0</v>
      </c>
      <c r="P357" s="167">
        <f t="shared" si="96"/>
        <v>0</v>
      </c>
      <c r="Q357" s="167">
        <f t="shared" si="96"/>
        <v>0</v>
      </c>
      <c r="R357" s="167">
        <f t="shared" si="96"/>
        <v>0</v>
      </c>
      <c r="S357" s="167">
        <f t="shared" si="97"/>
        <v>0</v>
      </c>
      <c r="T357" s="167">
        <f t="shared" si="97"/>
        <v>0</v>
      </c>
      <c r="U357" s="167">
        <f t="shared" si="97"/>
        <v>0</v>
      </c>
      <c r="V357" s="167">
        <f t="shared" si="97"/>
        <v>0</v>
      </c>
      <c r="W357" s="167">
        <f t="shared" si="97"/>
        <v>0</v>
      </c>
      <c r="X357" s="167">
        <f t="shared" si="97"/>
        <v>0</v>
      </c>
      <c r="Y357" s="167">
        <f t="shared" si="97"/>
        <v>0</v>
      </c>
      <c r="Z357" s="167">
        <f t="shared" si="97"/>
        <v>0</v>
      </c>
      <c r="AA357" s="167">
        <f t="shared" si="97"/>
        <v>0</v>
      </c>
      <c r="AB357" s="167">
        <f t="shared" si="97"/>
        <v>0</v>
      </c>
      <c r="AC357" s="167">
        <f t="shared" si="97"/>
        <v>0</v>
      </c>
      <c r="AE357" s="106"/>
      <c r="AF357" s="106"/>
      <c r="AG357" s="106"/>
      <c r="AH357" s="106"/>
      <c r="AI357" s="106"/>
      <c r="AJ357" s="106"/>
      <c r="AK357" s="106"/>
      <c r="AL357" s="106"/>
      <c r="AM357" s="106"/>
      <c r="AN357" s="106"/>
      <c r="AO357" s="106"/>
      <c r="AP357" s="106"/>
      <c r="AQ357" s="106"/>
      <c r="AR357" s="106"/>
      <c r="AS357" s="106"/>
      <c r="AT357" s="106"/>
      <c r="AU357" s="17"/>
    </row>
    <row r="358" spans="1:47">
      <c r="A358" s="275" t="s">
        <v>396</v>
      </c>
      <c r="B358" s="195" t="str">
        <f>INDEX('Ref1'!$E:$E,MATCH($A358,'Ref1'!$A:$A,0))</f>
        <v>Lincolnshire</v>
      </c>
      <c r="C358" s="195" t="str">
        <f>INDEX('Ref1'!$F:$F,MATCH($A358,'Ref1'!$A:$A,0))</f>
        <v>NA</v>
      </c>
      <c r="D358" s="276" t="str">
        <f>INDEX('Ref1'!$G:$G,MATCH($A358,'Ref1'!$A:$A,0))</f>
        <v>NA</v>
      </c>
      <c r="E358" s="167">
        <f t="shared" si="95"/>
        <v>0</v>
      </c>
      <c r="G358" s="167">
        <f t="shared" si="93"/>
        <v>0</v>
      </c>
      <c r="H358" s="167">
        <f t="shared" si="93"/>
        <v>0</v>
      </c>
      <c r="I358" s="167">
        <f t="shared" si="96"/>
        <v>0</v>
      </c>
      <c r="J358" s="269">
        <f t="shared" si="96"/>
        <v>0</v>
      </c>
      <c r="K358" s="167">
        <f t="shared" si="96"/>
        <v>0</v>
      </c>
      <c r="L358" s="167">
        <f t="shared" si="96"/>
        <v>0</v>
      </c>
      <c r="M358" s="229">
        <f t="shared" si="96"/>
        <v>0</v>
      </c>
      <c r="N358" s="171">
        <f t="shared" si="96"/>
        <v>0</v>
      </c>
      <c r="O358" s="167">
        <f t="shared" si="96"/>
        <v>0</v>
      </c>
      <c r="P358" s="167">
        <f t="shared" si="96"/>
        <v>0</v>
      </c>
      <c r="Q358" s="167">
        <f t="shared" si="96"/>
        <v>0</v>
      </c>
      <c r="R358" s="167">
        <f t="shared" si="96"/>
        <v>0</v>
      </c>
      <c r="S358" s="167">
        <f t="shared" si="97"/>
        <v>0</v>
      </c>
      <c r="T358" s="167">
        <f t="shared" si="97"/>
        <v>0</v>
      </c>
      <c r="U358" s="167">
        <f t="shared" si="97"/>
        <v>0</v>
      </c>
      <c r="V358" s="167">
        <f t="shared" si="97"/>
        <v>0</v>
      </c>
      <c r="W358" s="167">
        <f t="shared" si="97"/>
        <v>0</v>
      </c>
      <c r="X358" s="167">
        <f t="shared" si="97"/>
        <v>0</v>
      </c>
      <c r="Y358" s="167">
        <f t="shared" si="97"/>
        <v>0</v>
      </c>
      <c r="Z358" s="167">
        <f t="shared" si="97"/>
        <v>0</v>
      </c>
      <c r="AA358" s="167">
        <f t="shared" si="97"/>
        <v>0</v>
      </c>
      <c r="AB358" s="167">
        <f t="shared" si="97"/>
        <v>0</v>
      </c>
      <c r="AC358" s="167">
        <f t="shared" si="97"/>
        <v>0</v>
      </c>
      <c r="AE358" s="106"/>
      <c r="AF358" s="106"/>
      <c r="AG358" s="106"/>
      <c r="AH358" s="106"/>
      <c r="AI358" s="106"/>
      <c r="AJ358" s="106"/>
      <c r="AK358" s="106"/>
      <c r="AL358" s="106"/>
      <c r="AM358" s="106"/>
      <c r="AN358" s="106"/>
      <c r="AO358" s="106"/>
      <c r="AP358" s="106"/>
      <c r="AQ358" s="106"/>
      <c r="AR358" s="106"/>
      <c r="AS358" s="106"/>
      <c r="AT358" s="106"/>
      <c r="AU358" s="17"/>
    </row>
    <row r="359" spans="1:47">
      <c r="A359" s="275" t="s">
        <v>444</v>
      </c>
      <c r="B359" s="195" t="str">
        <f>INDEX('Ref1'!$E:$E,MATCH($A359,'Ref1'!$A:$A,0))</f>
        <v>Norfolk</v>
      </c>
      <c r="C359" s="195" t="str">
        <f>INDEX('Ref1'!$F:$F,MATCH($A359,'Ref1'!$A:$A,0))</f>
        <v>NA</v>
      </c>
      <c r="D359" s="276" t="str">
        <f>INDEX('Ref1'!$G:$G,MATCH($A359,'Ref1'!$A:$A,0))</f>
        <v>NA</v>
      </c>
      <c r="E359" s="167">
        <f t="shared" si="95"/>
        <v>0</v>
      </c>
      <c r="G359" s="167">
        <f t="shared" ref="G359:H399" si="98">SUMIF($C:$C,$A359,G:G)+SUMIF($D:$D,$A359,G:G)</f>
        <v>0</v>
      </c>
      <c r="H359" s="167">
        <f t="shared" si="98"/>
        <v>0</v>
      </c>
      <c r="I359" s="167">
        <f t="shared" si="96"/>
        <v>0</v>
      </c>
      <c r="J359" s="269">
        <f t="shared" si="96"/>
        <v>0</v>
      </c>
      <c r="K359" s="167">
        <f t="shared" si="96"/>
        <v>0</v>
      </c>
      <c r="L359" s="167">
        <f t="shared" si="96"/>
        <v>0</v>
      </c>
      <c r="M359" s="229">
        <f t="shared" si="96"/>
        <v>0</v>
      </c>
      <c r="N359" s="171">
        <f t="shared" si="96"/>
        <v>0</v>
      </c>
      <c r="O359" s="167">
        <f t="shared" si="96"/>
        <v>0</v>
      </c>
      <c r="P359" s="167">
        <f t="shared" si="96"/>
        <v>0</v>
      </c>
      <c r="Q359" s="167">
        <f t="shared" si="96"/>
        <v>0</v>
      </c>
      <c r="R359" s="167">
        <f t="shared" si="96"/>
        <v>0</v>
      </c>
      <c r="S359" s="167">
        <f t="shared" si="97"/>
        <v>0</v>
      </c>
      <c r="T359" s="167">
        <f t="shared" si="97"/>
        <v>0</v>
      </c>
      <c r="U359" s="167">
        <f t="shared" si="97"/>
        <v>0</v>
      </c>
      <c r="V359" s="167">
        <f t="shared" si="97"/>
        <v>0</v>
      </c>
      <c r="W359" s="167">
        <f t="shared" si="97"/>
        <v>0</v>
      </c>
      <c r="X359" s="167">
        <f t="shared" si="97"/>
        <v>0</v>
      </c>
      <c r="Y359" s="167">
        <f t="shared" si="97"/>
        <v>0</v>
      </c>
      <c r="Z359" s="167">
        <f t="shared" si="97"/>
        <v>0</v>
      </c>
      <c r="AA359" s="167">
        <f t="shared" si="97"/>
        <v>0</v>
      </c>
      <c r="AB359" s="167">
        <f t="shared" si="97"/>
        <v>0</v>
      </c>
      <c r="AC359" s="167">
        <f t="shared" si="97"/>
        <v>0</v>
      </c>
      <c r="AE359" s="106"/>
      <c r="AF359" s="106"/>
      <c r="AG359" s="106"/>
      <c r="AH359" s="106"/>
      <c r="AI359" s="106"/>
      <c r="AJ359" s="106"/>
      <c r="AK359" s="106"/>
      <c r="AL359" s="106"/>
      <c r="AM359" s="106"/>
      <c r="AN359" s="106"/>
      <c r="AO359" s="106"/>
      <c r="AP359" s="106"/>
      <c r="AQ359" s="106"/>
      <c r="AR359" s="106"/>
      <c r="AS359" s="106"/>
      <c r="AT359" s="106"/>
      <c r="AU359" s="17"/>
    </row>
    <row r="360" spans="1:47">
      <c r="A360" s="275" t="s">
        <v>470</v>
      </c>
      <c r="B360" s="195" t="str">
        <f>INDEX('Ref1'!$E:$E,MATCH($A360,'Ref1'!$A:$A,0))</f>
        <v>North Yorkshire</v>
      </c>
      <c r="C360" s="195" t="str">
        <f>INDEX('Ref1'!$F:$F,MATCH($A360,'Ref1'!$A:$A,0))</f>
        <v>NA</v>
      </c>
      <c r="D360" s="276" t="str">
        <f>INDEX('Ref1'!$G:$G,MATCH($A360,'Ref1'!$A:$A,0))</f>
        <v>NA</v>
      </c>
      <c r="E360" s="167">
        <f t="shared" si="95"/>
        <v>0</v>
      </c>
      <c r="G360" s="167">
        <f t="shared" si="98"/>
        <v>0</v>
      </c>
      <c r="H360" s="167">
        <f t="shared" si="98"/>
        <v>0</v>
      </c>
      <c r="I360" s="167">
        <f t="shared" si="96"/>
        <v>0</v>
      </c>
      <c r="J360" s="269">
        <f t="shared" si="96"/>
        <v>0</v>
      </c>
      <c r="K360" s="167">
        <f t="shared" si="96"/>
        <v>0</v>
      </c>
      <c r="L360" s="167">
        <f t="shared" si="96"/>
        <v>0</v>
      </c>
      <c r="M360" s="229">
        <f t="shared" si="96"/>
        <v>0</v>
      </c>
      <c r="N360" s="171">
        <f t="shared" si="96"/>
        <v>0</v>
      </c>
      <c r="O360" s="167">
        <f t="shared" si="96"/>
        <v>0</v>
      </c>
      <c r="P360" s="167">
        <f t="shared" si="96"/>
        <v>0</v>
      </c>
      <c r="Q360" s="167">
        <f t="shared" si="96"/>
        <v>0</v>
      </c>
      <c r="R360" s="167">
        <f t="shared" si="96"/>
        <v>0</v>
      </c>
      <c r="S360" s="167">
        <f t="shared" si="97"/>
        <v>0</v>
      </c>
      <c r="T360" s="167">
        <f t="shared" si="97"/>
        <v>0</v>
      </c>
      <c r="U360" s="167">
        <f t="shared" si="97"/>
        <v>0</v>
      </c>
      <c r="V360" s="167">
        <f t="shared" si="97"/>
        <v>0</v>
      </c>
      <c r="W360" s="167">
        <f t="shared" si="97"/>
        <v>0</v>
      </c>
      <c r="X360" s="167">
        <f t="shared" si="97"/>
        <v>0</v>
      </c>
      <c r="Y360" s="167">
        <f t="shared" si="97"/>
        <v>0</v>
      </c>
      <c r="Z360" s="167">
        <f t="shared" si="97"/>
        <v>0</v>
      </c>
      <c r="AA360" s="167">
        <f t="shared" si="97"/>
        <v>0</v>
      </c>
      <c r="AB360" s="167">
        <f t="shared" si="97"/>
        <v>0</v>
      </c>
      <c r="AC360" s="167">
        <f t="shared" si="97"/>
        <v>0</v>
      </c>
      <c r="AE360" s="106"/>
      <c r="AF360" s="106"/>
      <c r="AG360" s="106"/>
      <c r="AH360" s="106"/>
      <c r="AI360" s="106"/>
      <c r="AJ360" s="106"/>
      <c r="AK360" s="106"/>
      <c r="AL360" s="106"/>
      <c r="AM360" s="106"/>
      <c r="AN360" s="106"/>
      <c r="AO360" s="106"/>
      <c r="AP360" s="106"/>
      <c r="AQ360" s="106"/>
      <c r="AR360" s="106"/>
      <c r="AS360" s="106"/>
      <c r="AT360" s="106"/>
      <c r="AU360" s="17"/>
    </row>
    <row r="361" spans="1:47">
      <c r="A361" s="275" t="s">
        <v>476</v>
      </c>
      <c r="B361" s="195" t="str">
        <f>INDEX('Ref1'!$E:$E,MATCH($A361,'Ref1'!$A:$A,0))</f>
        <v>Northamptonshire</v>
      </c>
      <c r="C361" s="195" t="str">
        <f>INDEX('Ref1'!$F:$F,MATCH($A361,'Ref1'!$A:$A,0))</f>
        <v>NA</v>
      </c>
      <c r="D361" s="276" t="str">
        <f>INDEX('Ref1'!$G:$G,MATCH($A361,'Ref1'!$A:$A,0))</f>
        <v>NA</v>
      </c>
      <c r="E361" s="167">
        <f t="shared" si="95"/>
        <v>0</v>
      </c>
      <c r="G361" s="167">
        <f t="shared" si="98"/>
        <v>0</v>
      </c>
      <c r="H361" s="167">
        <f t="shared" si="98"/>
        <v>0</v>
      </c>
      <c r="I361" s="167">
        <f t="shared" si="96"/>
        <v>0</v>
      </c>
      <c r="J361" s="269">
        <f t="shared" si="96"/>
        <v>0</v>
      </c>
      <c r="K361" s="167">
        <f t="shared" si="96"/>
        <v>0</v>
      </c>
      <c r="L361" s="167">
        <f t="shared" si="96"/>
        <v>0</v>
      </c>
      <c r="M361" s="229">
        <f t="shared" si="96"/>
        <v>0</v>
      </c>
      <c r="N361" s="171">
        <f t="shared" si="96"/>
        <v>0</v>
      </c>
      <c r="O361" s="167">
        <f t="shared" si="96"/>
        <v>0</v>
      </c>
      <c r="P361" s="167">
        <f t="shared" si="96"/>
        <v>0</v>
      </c>
      <c r="Q361" s="167">
        <f t="shared" si="96"/>
        <v>0</v>
      </c>
      <c r="R361" s="167">
        <f t="shared" si="96"/>
        <v>0</v>
      </c>
      <c r="S361" s="167">
        <f t="shared" si="97"/>
        <v>0</v>
      </c>
      <c r="T361" s="167">
        <f t="shared" si="97"/>
        <v>0</v>
      </c>
      <c r="U361" s="167">
        <f t="shared" si="97"/>
        <v>0</v>
      </c>
      <c r="V361" s="167">
        <f t="shared" si="97"/>
        <v>0</v>
      </c>
      <c r="W361" s="167">
        <f t="shared" si="97"/>
        <v>0</v>
      </c>
      <c r="X361" s="167">
        <f t="shared" si="97"/>
        <v>0</v>
      </c>
      <c r="Y361" s="167">
        <f t="shared" si="97"/>
        <v>0</v>
      </c>
      <c r="Z361" s="167">
        <f t="shared" si="97"/>
        <v>0</v>
      </c>
      <c r="AA361" s="167">
        <f t="shared" si="97"/>
        <v>0</v>
      </c>
      <c r="AB361" s="167">
        <f t="shared" si="97"/>
        <v>0</v>
      </c>
      <c r="AC361" s="167">
        <f t="shared" si="97"/>
        <v>0</v>
      </c>
      <c r="AE361" s="106"/>
      <c r="AF361" s="106"/>
      <c r="AG361" s="106"/>
      <c r="AH361" s="106"/>
      <c r="AI361" s="106"/>
      <c r="AJ361" s="106"/>
      <c r="AK361" s="106"/>
      <c r="AL361" s="106"/>
      <c r="AM361" s="106"/>
      <c r="AN361" s="106"/>
      <c r="AO361" s="106"/>
      <c r="AP361" s="106"/>
      <c r="AQ361" s="106"/>
      <c r="AR361" s="106"/>
      <c r="AS361" s="106"/>
      <c r="AT361" s="106"/>
      <c r="AU361" s="17"/>
    </row>
    <row r="362" spans="1:47">
      <c r="A362" s="275" t="s">
        <v>484</v>
      </c>
      <c r="B362" s="195" t="str">
        <f>INDEX('Ref1'!$E:$E,MATCH($A362,'Ref1'!$A:$A,0))</f>
        <v>Nottinghamshire</v>
      </c>
      <c r="C362" s="195" t="str">
        <f>INDEX('Ref1'!$F:$F,MATCH($A362,'Ref1'!$A:$A,0))</f>
        <v>NA</v>
      </c>
      <c r="D362" s="276" t="str">
        <f>INDEX('Ref1'!$G:$G,MATCH($A362,'Ref1'!$A:$A,0))</f>
        <v>NA</v>
      </c>
      <c r="E362" s="167">
        <f t="shared" si="95"/>
        <v>0</v>
      </c>
      <c r="G362" s="167">
        <f t="shared" si="98"/>
        <v>0</v>
      </c>
      <c r="H362" s="167">
        <f t="shared" si="98"/>
        <v>0</v>
      </c>
      <c r="I362" s="167">
        <f t="shared" si="96"/>
        <v>0</v>
      </c>
      <c r="J362" s="269">
        <f t="shared" si="96"/>
        <v>0</v>
      </c>
      <c r="K362" s="167">
        <f t="shared" si="96"/>
        <v>0</v>
      </c>
      <c r="L362" s="167">
        <f t="shared" si="96"/>
        <v>0</v>
      </c>
      <c r="M362" s="229">
        <f t="shared" si="96"/>
        <v>0</v>
      </c>
      <c r="N362" s="171">
        <f t="shared" si="96"/>
        <v>0</v>
      </c>
      <c r="O362" s="167">
        <f t="shared" si="96"/>
        <v>0</v>
      </c>
      <c r="P362" s="167">
        <f t="shared" si="96"/>
        <v>0</v>
      </c>
      <c r="Q362" s="167">
        <f t="shared" si="96"/>
        <v>0</v>
      </c>
      <c r="R362" s="167">
        <f t="shared" si="96"/>
        <v>0</v>
      </c>
      <c r="S362" s="167">
        <f t="shared" si="97"/>
        <v>0</v>
      </c>
      <c r="T362" s="167">
        <f t="shared" si="97"/>
        <v>0</v>
      </c>
      <c r="U362" s="167">
        <f t="shared" si="97"/>
        <v>0</v>
      </c>
      <c r="V362" s="167">
        <f t="shared" si="97"/>
        <v>0</v>
      </c>
      <c r="W362" s="167">
        <f t="shared" si="97"/>
        <v>0</v>
      </c>
      <c r="X362" s="167">
        <f t="shared" si="97"/>
        <v>0</v>
      </c>
      <c r="Y362" s="167">
        <f t="shared" si="97"/>
        <v>0</v>
      </c>
      <c r="Z362" s="167">
        <f t="shared" si="97"/>
        <v>0</v>
      </c>
      <c r="AA362" s="167">
        <f t="shared" si="97"/>
        <v>0</v>
      </c>
      <c r="AB362" s="167">
        <f t="shared" si="97"/>
        <v>0</v>
      </c>
      <c r="AC362" s="167">
        <f t="shared" si="97"/>
        <v>0</v>
      </c>
      <c r="AE362" s="106"/>
      <c r="AF362" s="106"/>
      <c r="AG362" s="106"/>
      <c r="AH362" s="106"/>
      <c r="AI362" s="106"/>
      <c r="AJ362" s="106"/>
      <c r="AK362" s="106"/>
      <c r="AL362" s="106"/>
      <c r="AM362" s="106"/>
      <c r="AN362" s="106"/>
      <c r="AO362" s="106"/>
      <c r="AP362" s="106"/>
      <c r="AQ362" s="106"/>
      <c r="AR362" s="106"/>
      <c r="AS362" s="106"/>
      <c r="AT362" s="106"/>
      <c r="AU362" s="17"/>
    </row>
    <row r="363" spans="1:47">
      <c r="A363" s="275" t="s">
        <v>496</v>
      </c>
      <c r="B363" s="195" t="str">
        <f>INDEX('Ref1'!$E:$E,MATCH($A363,'Ref1'!$A:$A,0))</f>
        <v>Oxfordshire</v>
      </c>
      <c r="C363" s="195" t="str">
        <f>INDEX('Ref1'!$F:$F,MATCH($A363,'Ref1'!$A:$A,0))</f>
        <v>NA</v>
      </c>
      <c r="D363" s="276" t="str">
        <f>INDEX('Ref1'!$G:$G,MATCH($A363,'Ref1'!$A:$A,0))</f>
        <v>NA</v>
      </c>
      <c r="E363" s="167">
        <f t="shared" si="95"/>
        <v>0</v>
      </c>
      <c r="G363" s="167">
        <f t="shared" si="98"/>
        <v>0</v>
      </c>
      <c r="H363" s="167">
        <f t="shared" si="98"/>
        <v>0</v>
      </c>
      <c r="I363" s="167">
        <f t="shared" ref="I363:R372" si="99">SUMIF($C:$C,$A363,I:I)+SUMIF($D:$D,$A363,I:I)</f>
        <v>0</v>
      </c>
      <c r="J363" s="269">
        <f t="shared" si="99"/>
        <v>0</v>
      </c>
      <c r="K363" s="167">
        <f t="shared" si="99"/>
        <v>0</v>
      </c>
      <c r="L363" s="167">
        <f t="shared" si="99"/>
        <v>0</v>
      </c>
      <c r="M363" s="229">
        <f t="shared" si="99"/>
        <v>0</v>
      </c>
      <c r="N363" s="171">
        <f t="shared" si="99"/>
        <v>0</v>
      </c>
      <c r="O363" s="167">
        <f t="shared" si="99"/>
        <v>0</v>
      </c>
      <c r="P363" s="167">
        <f t="shared" si="99"/>
        <v>0</v>
      </c>
      <c r="Q363" s="167">
        <f t="shared" si="99"/>
        <v>0</v>
      </c>
      <c r="R363" s="167">
        <f t="shared" si="99"/>
        <v>0</v>
      </c>
      <c r="S363" s="167">
        <f t="shared" ref="S363:AC372" si="100">SUMIF($C:$C,$A363,S:S)+SUMIF($D:$D,$A363,S:S)</f>
        <v>0</v>
      </c>
      <c r="T363" s="167">
        <f t="shared" si="100"/>
        <v>0</v>
      </c>
      <c r="U363" s="167">
        <f t="shared" si="100"/>
        <v>0</v>
      </c>
      <c r="V363" s="167">
        <f t="shared" si="100"/>
        <v>0</v>
      </c>
      <c r="W363" s="167">
        <f t="shared" si="100"/>
        <v>0</v>
      </c>
      <c r="X363" s="167">
        <f t="shared" si="100"/>
        <v>0</v>
      </c>
      <c r="Y363" s="167">
        <f t="shared" si="100"/>
        <v>0</v>
      </c>
      <c r="Z363" s="167">
        <f t="shared" si="100"/>
        <v>0</v>
      </c>
      <c r="AA363" s="167">
        <f t="shared" si="100"/>
        <v>0</v>
      </c>
      <c r="AB363" s="167">
        <f t="shared" si="100"/>
        <v>0</v>
      </c>
      <c r="AC363" s="167">
        <f t="shared" si="100"/>
        <v>0</v>
      </c>
      <c r="AE363" s="106"/>
      <c r="AF363" s="106"/>
      <c r="AG363" s="106"/>
      <c r="AH363" s="106"/>
      <c r="AI363" s="106"/>
      <c r="AJ363" s="106"/>
      <c r="AK363" s="106"/>
      <c r="AL363" s="106"/>
      <c r="AM363" s="106"/>
      <c r="AN363" s="106"/>
      <c r="AO363" s="106"/>
      <c r="AP363" s="106"/>
      <c r="AQ363" s="106"/>
      <c r="AR363" s="106"/>
      <c r="AS363" s="106"/>
      <c r="AT363" s="106"/>
      <c r="AU363" s="17"/>
    </row>
    <row r="364" spans="1:47">
      <c r="A364" s="275" t="s">
        <v>580</v>
      </c>
      <c r="B364" s="195" t="str">
        <f>INDEX('Ref1'!$E:$E,MATCH($A364,'Ref1'!$A:$A,0))</f>
        <v>Somerset</v>
      </c>
      <c r="C364" s="195" t="str">
        <f>INDEX('Ref1'!$F:$F,MATCH($A364,'Ref1'!$A:$A,0))</f>
        <v>NA</v>
      </c>
      <c r="D364" s="276" t="str">
        <f>INDEX('Ref1'!$G:$G,MATCH($A364,'Ref1'!$A:$A,0))</f>
        <v>NA</v>
      </c>
      <c r="E364" s="167">
        <f t="shared" si="95"/>
        <v>0</v>
      </c>
      <c r="G364" s="167">
        <f t="shared" si="98"/>
        <v>0</v>
      </c>
      <c r="H364" s="167">
        <f t="shared" si="98"/>
        <v>0</v>
      </c>
      <c r="I364" s="167">
        <f t="shared" si="99"/>
        <v>0</v>
      </c>
      <c r="J364" s="269">
        <f t="shared" si="99"/>
        <v>0</v>
      </c>
      <c r="K364" s="167">
        <f t="shared" si="99"/>
        <v>0</v>
      </c>
      <c r="L364" s="167">
        <f t="shared" si="99"/>
        <v>0</v>
      </c>
      <c r="M364" s="229">
        <f t="shared" si="99"/>
        <v>0</v>
      </c>
      <c r="N364" s="171">
        <f t="shared" si="99"/>
        <v>0</v>
      </c>
      <c r="O364" s="167">
        <f t="shared" si="99"/>
        <v>0</v>
      </c>
      <c r="P364" s="167">
        <f t="shared" si="99"/>
        <v>0</v>
      </c>
      <c r="Q364" s="167">
        <f t="shared" si="99"/>
        <v>0</v>
      </c>
      <c r="R364" s="167">
        <f t="shared" si="99"/>
        <v>0</v>
      </c>
      <c r="S364" s="167">
        <f t="shared" si="100"/>
        <v>0</v>
      </c>
      <c r="T364" s="167">
        <f t="shared" si="100"/>
        <v>0</v>
      </c>
      <c r="U364" s="167">
        <f t="shared" si="100"/>
        <v>0</v>
      </c>
      <c r="V364" s="167">
        <f t="shared" si="100"/>
        <v>0</v>
      </c>
      <c r="W364" s="167">
        <f t="shared" si="100"/>
        <v>0</v>
      </c>
      <c r="X364" s="167">
        <f t="shared" si="100"/>
        <v>0</v>
      </c>
      <c r="Y364" s="167">
        <f t="shared" si="100"/>
        <v>0</v>
      </c>
      <c r="Z364" s="167">
        <f t="shared" si="100"/>
        <v>0</v>
      </c>
      <c r="AA364" s="167">
        <f t="shared" si="100"/>
        <v>0</v>
      </c>
      <c r="AB364" s="167">
        <f t="shared" si="100"/>
        <v>0</v>
      </c>
      <c r="AC364" s="167">
        <f t="shared" si="100"/>
        <v>0</v>
      </c>
      <c r="AE364" s="106"/>
      <c r="AF364" s="106"/>
      <c r="AG364" s="106"/>
      <c r="AH364" s="106"/>
      <c r="AI364" s="106"/>
      <c r="AJ364" s="106"/>
      <c r="AK364" s="106"/>
      <c r="AL364" s="106"/>
      <c r="AM364" s="106"/>
      <c r="AN364" s="106"/>
      <c r="AO364" s="106"/>
      <c r="AP364" s="106"/>
      <c r="AQ364" s="106"/>
      <c r="AR364" s="106"/>
      <c r="AS364" s="106"/>
      <c r="AT364" s="106"/>
      <c r="AU364" s="17"/>
    </row>
    <row r="365" spans="1:47">
      <c r="A365" s="275" t="s">
        <v>630</v>
      </c>
      <c r="B365" s="195" t="str">
        <f>INDEX('Ref1'!$E:$E,MATCH($A365,'Ref1'!$A:$A,0))</f>
        <v>Staffordshire</v>
      </c>
      <c r="C365" s="195" t="str">
        <f>INDEX('Ref1'!$F:$F,MATCH($A365,'Ref1'!$A:$A,0))</f>
        <v>NA</v>
      </c>
      <c r="D365" s="276" t="str">
        <f>INDEX('Ref1'!$G:$G,MATCH($A365,'Ref1'!$A:$A,0))</f>
        <v>NA</v>
      </c>
      <c r="E365" s="167">
        <f t="shared" si="95"/>
        <v>0</v>
      </c>
      <c r="G365" s="167">
        <f t="shared" si="98"/>
        <v>0</v>
      </c>
      <c r="H365" s="167">
        <f t="shared" si="98"/>
        <v>0</v>
      </c>
      <c r="I365" s="167">
        <f t="shared" si="99"/>
        <v>0</v>
      </c>
      <c r="J365" s="269">
        <f t="shared" si="99"/>
        <v>0</v>
      </c>
      <c r="K365" s="167">
        <f t="shared" si="99"/>
        <v>0</v>
      </c>
      <c r="L365" s="167">
        <f t="shared" si="99"/>
        <v>0</v>
      </c>
      <c r="M365" s="229">
        <f t="shared" si="99"/>
        <v>0</v>
      </c>
      <c r="N365" s="171">
        <f t="shared" si="99"/>
        <v>0</v>
      </c>
      <c r="O365" s="167">
        <f t="shared" si="99"/>
        <v>0</v>
      </c>
      <c r="P365" s="167">
        <f t="shared" si="99"/>
        <v>0</v>
      </c>
      <c r="Q365" s="167">
        <f t="shared" si="99"/>
        <v>0</v>
      </c>
      <c r="R365" s="167">
        <f t="shared" si="99"/>
        <v>0</v>
      </c>
      <c r="S365" s="167">
        <f t="shared" si="100"/>
        <v>0</v>
      </c>
      <c r="T365" s="167">
        <f t="shared" si="100"/>
        <v>0</v>
      </c>
      <c r="U365" s="167">
        <f t="shared" si="100"/>
        <v>0</v>
      </c>
      <c r="V365" s="167">
        <f t="shared" si="100"/>
        <v>0</v>
      </c>
      <c r="W365" s="167">
        <f t="shared" si="100"/>
        <v>0</v>
      </c>
      <c r="X365" s="167">
        <f t="shared" si="100"/>
        <v>0</v>
      </c>
      <c r="Y365" s="167">
        <f t="shared" si="100"/>
        <v>0</v>
      </c>
      <c r="Z365" s="167">
        <f t="shared" si="100"/>
        <v>0</v>
      </c>
      <c r="AA365" s="167">
        <f t="shared" si="100"/>
        <v>0</v>
      </c>
      <c r="AB365" s="167">
        <f t="shared" si="100"/>
        <v>0</v>
      </c>
      <c r="AC365" s="167">
        <f t="shared" si="100"/>
        <v>0</v>
      </c>
      <c r="AE365" s="106"/>
      <c r="AF365" s="106"/>
      <c r="AG365" s="106"/>
      <c r="AH365" s="106"/>
      <c r="AI365" s="106"/>
      <c r="AJ365" s="106"/>
      <c r="AK365" s="106"/>
      <c r="AL365" s="106"/>
      <c r="AM365" s="106"/>
      <c r="AN365" s="106"/>
      <c r="AO365" s="106"/>
      <c r="AP365" s="106"/>
      <c r="AQ365" s="106"/>
      <c r="AR365" s="106"/>
      <c r="AS365" s="106"/>
      <c r="AT365" s="106"/>
      <c r="AU365" s="17"/>
    </row>
    <row r="366" spans="1:47">
      <c r="A366" s="275" t="s">
        <v>648</v>
      </c>
      <c r="B366" s="195" t="str">
        <f>INDEX('Ref1'!$E:$E,MATCH($A366,'Ref1'!$A:$A,0))</f>
        <v>Suffolk</v>
      </c>
      <c r="C366" s="195" t="str">
        <f>INDEX('Ref1'!$F:$F,MATCH($A366,'Ref1'!$A:$A,0))</f>
        <v>NA</v>
      </c>
      <c r="D366" s="276" t="str">
        <f>INDEX('Ref1'!$G:$G,MATCH($A366,'Ref1'!$A:$A,0))</f>
        <v>NA</v>
      </c>
      <c r="E366" s="167">
        <f t="shared" si="95"/>
        <v>0</v>
      </c>
      <c r="G366" s="167">
        <f t="shared" si="98"/>
        <v>0</v>
      </c>
      <c r="H366" s="167">
        <f t="shared" si="98"/>
        <v>0</v>
      </c>
      <c r="I366" s="167">
        <f t="shared" si="99"/>
        <v>0</v>
      </c>
      <c r="J366" s="269">
        <f t="shared" si="99"/>
        <v>0</v>
      </c>
      <c r="K366" s="167">
        <f t="shared" si="99"/>
        <v>0</v>
      </c>
      <c r="L366" s="167">
        <f t="shared" si="99"/>
        <v>0</v>
      </c>
      <c r="M366" s="229">
        <f t="shared" si="99"/>
        <v>0</v>
      </c>
      <c r="N366" s="171">
        <f t="shared" si="99"/>
        <v>0</v>
      </c>
      <c r="O366" s="167">
        <f t="shared" si="99"/>
        <v>0</v>
      </c>
      <c r="P366" s="167">
        <f t="shared" si="99"/>
        <v>0</v>
      </c>
      <c r="Q366" s="167">
        <f t="shared" si="99"/>
        <v>0</v>
      </c>
      <c r="R366" s="167">
        <f t="shared" si="99"/>
        <v>0</v>
      </c>
      <c r="S366" s="167">
        <f t="shared" si="100"/>
        <v>0</v>
      </c>
      <c r="T366" s="167">
        <f t="shared" si="100"/>
        <v>0</v>
      </c>
      <c r="U366" s="167">
        <f t="shared" si="100"/>
        <v>0</v>
      </c>
      <c r="V366" s="167">
        <f t="shared" si="100"/>
        <v>0</v>
      </c>
      <c r="W366" s="167">
        <f t="shared" si="100"/>
        <v>0</v>
      </c>
      <c r="X366" s="167">
        <f t="shared" si="100"/>
        <v>0</v>
      </c>
      <c r="Y366" s="167">
        <f t="shared" si="100"/>
        <v>0</v>
      </c>
      <c r="Z366" s="167">
        <f t="shared" si="100"/>
        <v>0</v>
      </c>
      <c r="AA366" s="167">
        <f t="shared" si="100"/>
        <v>0</v>
      </c>
      <c r="AB366" s="167">
        <f t="shared" si="100"/>
        <v>0</v>
      </c>
      <c r="AC366" s="167">
        <f t="shared" si="100"/>
        <v>0</v>
      </c>
      <c r="AE366" s="106"/>
      <c r="AF366" s="106"/>
      <c r="AG366" s="106"/>
      <c r="AH366" s="106"/>
      <c r="AI366" s="106"/>
      <c r="AJ366" s="106"/>
      <c r="AK366" s="106"/>
      <c r="AL366" s="106"/>
      <c r="AM366" s="106"/>
      <c r="AN366" s="106"/>
      <c r="AO366" s="106"/>
      <c r="AP366" s="106"/>
      <c r="AQ366" s="106"/>
      <c r="AR366" s="106"/>
      <c r="AS366" s="106"/>
      <c r="AT366" s="106"/>
      <c r="AU366" s="17"/>
    </row>
    <row r="367" spans="1:47">
      <c r="A367" s="275" t="s">
        <v>654</v>
      </c>
      <c r="B367" s="195" t="str">
        <f>INDEX('Ref1'!$E:$E,MATCH($A367,'Ref1'!$A:$A,0))</f>
        <v>Surrey</v>
      </c>
      <c r="C367" s="195" t="str">
        <f>INDEX('Ref1'!$F:$F,MATCH($A367,'Ref1'!$A:$A,0))</f>
        <v>NA</v>
      </c>
      <c r="D367" s="276" t="str">
        <f>INDEX('Ref1'!$G:$G,MATCH($A367,'Ref1'!$A:$A,0))</f>
        <v>NA</v>
      </c>
      <c r="E367" s="167">
        <f t="shared" si="95"/>
        <v>0</v>
      </c>
      <c r="G367" s="167">
        <f t="shared" si="98"/>
        <v>0</v>
      </c>
      <c r="H367" s="167">
        <f t="shared" si="98"/>
        <v>0</v>
      </c>
      <c r="I367" s="167">
        <f t="shared" si="99"/>
        <v>0</v>
      </c>
      <c r="J367" s="269">
        <f t="shared" si="99"/>
        <v>0</v>
      </c>
      <c r="K367" s="167">
        <f t="shared" si="99"/>
        <v>0</v>
      </c>
      <c r="L367" s="167">
        <f t="shared" si="99"/>
        <v>0</v>
      </c>
      <c r="M367" s="229">
        <f t="shared" si="99"/>
        <v>0</v>
      </c>
      <c r="N367" s="171">
        <f t="shared" si="99"/>
        <v>0</v>
      </c>
      <c r="O367" s="167">
        <f t="shared" si="99"/>
        <v>0</v>
      </c>
      <c r="P367" s="167">
        <f t="shared" si="99"/>
        <v>0</v>
      </c>
      <c r="Q367" s="167">
        <f t="shared" si="99"/>
        <v>0</v>
      </c>
      <c r="R367" s="167">
        <f t="shared" si="99"/>
        <v>0</v>
      </c>
      <c r="S367" s="167">
        <f t="shared" si="100"/>
        <v>0</v>
      </c>
      <c r="T367" s="167">
        <f t="shared" si="100"/>
        <v>0</v>
      </c>
      <c r="U367" s="167">
        <f t="shared" si="100"/>
        <v>0</v>
      </c>
      <c r="V367" s="167">
        <f t="shared" si="100"/>
        <v>0</v>
      </c>
      <c r="W367" s="167">
        <f t="shared" si="100"/>
        <v>0</v>
      </c>
      <c r="X367" s="167">
        <f t="shared" si="100"/>
        <v>0</v>
      </c>
      <c r="Y367" s="167">
        <f t="shared" si="100"/>
        <v>0</v>
      </c>
      <c r="Z367" s="167">
        <f t="shared" si="100"/>
        <v>0</v>
      </c>
      <c r="AA367" s="167">
        <f t="shared" si="100"/>
        <v>0</v>
      </c>
      <c r="AB367" s="167">
        <f t="shared" si="100"/>
        <v>0</v>
      </c>
      <c r="AC367" s="167">
        <f t="shared" si="100"/>
        <v>0</v>
      </c>
      <c r="AE367" s="106"/>
      <c r="AF367" s="106"/>
      <c r="AG367" s="106"/>
      <c r="AH367" s="106"/>
      <c r="AI367" s="106"/>
      <c r="AJ367" s="106"/>
      <c r="AK367" s="106"/>
      <c r="AL367" s="106"/>
      <c r="AM367" s="106"/>
      <c r="AN367" s="106"/>
      <c r="AO367" s="106"/>
      <c r="AP367" s="106"/>
      <c r="AQ367" s="106"/>
      <c r="AR367" s="106"/>
      <c r="AS367" s="106"/>
      <c r="AT367" s="106"/>
      <c r="AU367" s="17"/>
    </row>
    <row r="368" spans="1:47">
      <c r="A368" s="275" t="s">
        <v>718</v>
      </c>
      <c r="B368" s="195" t="str">
        <f>INDEX('Ref1'!$E:$E,MATCH($A368,'Ref1'!$A:$A,0))</f>
        <v>Warwickshire</v>
      </c>
      <c r="C368" s="195" t="str">
        <f>INDEX('Ref1'!$F:$F,MATCH($A368,'Ref1'!$A:$A,0))</f>
        <v>NA</v>
      </c>
      <c r="D368" s="276" t="str">
        <f>INDEX('Ref1'!$G:$G,MATCH($A368,'Ref1'!$A:$A,0))</f>
        <v>NA</v>
      </c>
      <c r="E368" s="167">
        <f t="shared" si="95"/>
        <v>0</v>
      </c>
      <c r="G368" s="167">
        <f t="shared" si="98"/>
        <v>0</v>
      </c>
      <c r="H368" s="167">
        <f t="shared" si="98"/>
        <v>0</v>
      </c>
      <c r="I368" s="167">
        <f t="shared" si="99"/>
        <v>0</v>
      </c>
      <c r="J368" s="269">
        <f t="shared" si="99"/>
        <v>0</v>
      </c>
      <c r="K368" s="167">
        <f t="shared" si="99"/>
        <v>0</v>
      </c>
      <c r="L368" s="167">
        <f t="shared" si="99"/>
        <v>0</v>
      </c>
      <c r="M368" s="229">
        <f t="shared" si="99"/>
        <v>0</v>
      </c>
      <c r="N368" s="171">
        <f t="shared" si="99"/>
        <v>0</v>
      </c>
      <c r="O368" s="167">
        <f t="shared" si="99"/>
        <v>0</v>
      </c>
      <c r="P368" s="167">
        <f t="shared" si="99"/>
        <v>0</v>
      </c>
      <c r="Q368" s="167">
        <f t="shared" si="99"/>
        <v>0</v>
      </c>
      <c r="R368" s="167">
        <f t="shared" si="99"/>
        <v>0</v>
      </c>
      <c r="S368" s="167">
        <f t="shared" si="100"/>
        <v>0</v>
      </c>
      <c r="T368" s="167">
        <f t="shared" si="100"/>
        <v>0</v>
      </c>
      <c r="U368" s="167">
        <f t="shared" si="100"/>
        <v>0</v>
      </c>
      <c r="V368" s="167">
        <f t="shared" si="100"/>
        <v>0</v>
      </c>
      <c r="W368" s="167">
        <f t="shared" si="100"/>
        <v>0</v>
      </c>
      <c r="X368" s="167">
        <f t="shared" si="100"/>
        <v>0</v>
      </c>
      <c r="Y368" s="167">
        <f t="shared" si="100"/>
        <v>0</v>
      </c>
      <c r="Z368" s="167">
        <f t="shared" si="100"/>
        <v>0</v>
      </c>
      <c r="AA368" s="167">
        <f t="shared" si="100"/>
        <v>0</v>
      </c>
      <c r="AB368" s="167">
        <f t="shared" si="100"/>
        <v>0</v>
      </c>
      <c r="AC368" s="167">
        <f t="shared" si="100"/>
        <v>0</v>
      </c>
      <c r="AE368" s="106"/>
      <c r="AF368" s="106"/>
      <c r="AG368" s="106"/>
      <c r="AH368" s="106"/>
      <c r="AI368" s="106"/>
      <c r="AJ368" s="106"/>
      <c r="AK368" s="106"/>
      <c r="AL368" s="106"/>
      <c r="AM368" s="106"/>
      <c r="AN368" s="106"/>
      <c r="AO368" s="106"/>
      <c r="AP368" s="106"/>
      <c r="AQ368" s="106"/>
      <c r="AR368" s="106"/>
      <c r="AS368" s="106"/>
      <c r="AT368" s="106"/>
      <c r="AU368" s="17"/>
    </row>
    <row r="369" spans="1:47">
      <c r="A369" s="275" t="s">
        <v>748</v>
      </c>
      <c r="B369" s="195" t="str">
        <f>INDEX('Ref1'!$E:$E,MATCH($A369,'Ref1'!$A:$A,0))</f>
        <v>West Sussex</v>
      </c>
      <c r="C369" s="195" t="str">
        <f>INDEX('Ref1'!$F:$F,MATCH($A369,'Ref1'!$A:$A,0))</f>
        <v>NA</v>
      </c>
      <c r="D369" s="276" t="str">
        <f>INDEX('Ref1'!$G:$G,MATCH($A369,'Ref1'!$A:$A,0))</f>
        <v>NA</v>
      </c>
      <c r="E369" s="167">
        <f t="shared" si="95"/>
        <v>0</v>
      </c>
      <c r="G369" s="167">
        <f t="shared" si="98"/>
        <v>0</v>
      </c>
      <c r="H369" s="167">
        <f t="shared" si="98"/>
        <v>0</v>
      </c>
      <c r="I369" s="167">
        <f t="shared" si="99"/>
        <v>0</v>
      </c>
      <c r="J369" s="269">
        <f t="shared" si="99"/>
        <v>0</v>
      </c>
      <c r="K369" s="167">
        <f t="shared" si="99"/>
        <v>0</v>
      </c>
      <c r="L369" s="167">
        <f t="shared" si="99"/>
        <v>0</v>
      </c>
      <c r="M369" s="229">
        <f t="shared" si="99"/>
        <v>0</v>
      </c>
      <c r="N369" s="171">
        <f t="shared" si="99"/>
        <v>0</v>
      </c>
      <c r="O369" s="167">
        <f t="shared" si="99"/>
        <v>0</v>
      </c>
      <c r="P369" s="167">
        <f t="shared" si="99"/>
        <v>0</v>
      </c>
      <c r="Q369" s="167">
        <f t="shared" si="99"/>
        <v>0</v>
      </c>
      <c r="R369" s="167">
        <f t="shared" si="99"/>
        <v>0</v>
      </c>
      <c r="S369" s="167">
        <f t="shared" si="100"/>
        <v>0</v>
      </c>
      <c r="T369" s="167">
        <f t="shared" si="100"/>
        <v>0</v>
      </c>
      <c r="U369" s="167">
        <f t="shared" si="100"/>
        <v>0</v>
      </c>
      <c r="V369" s="167">
        <f t="shared" si="100"/>
        <v>0</v>
      </c>
      <c r="W369" s="167">
        <f t="shared" si="100"/>
        <v>0</v>
      </c>
      <c r="X369" s="167">
        <f t="shared" si="100"/>
        <v>0</v>
      </c>
      <c r="Y369" s="167">
        <f t="shared" si="100"/>
        <v>0</v>
      </c>
      <c r="Z369" s="167">
        <f t="shared" si="100"/>
        <v>0</v>
      </c>
      <c r="AA369" s="167">
        <f t="shared" si="100"/>
        <v>0</v>
      </c>
      <c r="AB369" s="167">
        <f t="shared" si="100"/>
        <v>0</v>
      </c>
      <c r="AC369" s="167">
        <f t="shared" si="100"/>
        <v>0</v>
      </c>
      <c r="AE369" s="106"/>
      <c r="AF369" s="106"/>
      <c r="AG369" s="106"/>
      <c r="AH369" s="106"/>
      <c r="AI369" s="106"/>
      <c r="AJ369" s="106"/>
      <c r="AK369" s="106"/>
      <c r="AL369" s="106"/>
      <c r="AM369" s="106"/>
      <c r="AN369" s="106"/>
      <c r="AO369" s="106"/>
      <c r="AP369" s="106"/>
      <c r="AQ369" s="106"/>
      <c r="AR369" s="106"/>
      <c r="AS369" s="106"/>
      <c r="AT369" s="106"/>
      <c r="AU369" s="17"/>
    </row>
    <row r="370" spans="1:47">
      <c r="A370" s="275" t="s">
        <v>274</v>
      </c>
      <c r="B370" s="195" t="str">
        <f>INDEX('Ref1'!$E:$E,MATCH($A370,'Ref1'!$A:$A,0))</f>
        <v>Greater London Authority</v>
      </c>
      <c r="C370" s="195" t="str">
        <f>INDEX('Ref1'!$F:$F,MATCH($A370,'Ref1'!$A:$A,0))</f>
        <v>NA</v>
      </c>
      <c r="D370" s="276" t="str">
        <f>INDEX('Ref1'!$G:$G,MATCH($A370,'Ref1'!$A:$A,0))</f>
        <v>NA</v>
      </c>
      <c r="E370" s="167">
        <f t="shared" si="95"/>
        <v>0</v>
      </c>
      <c r="G370" s="167">
        <f t="shared" si="98"/>
        <v>0</v>
      </c>
      <c r="H370" s="167">
        <f t="shared" si="98"/>
        <v>0</v>
      </c>
      <c r="I370" s="167">
        <f t="shared" si="99"/>
        <v>0</v>
      </c>
      <c r="J370" s="269">
        <f t="shared" si="99"/>
        <v>0</v>
      </c>
      <c r="K370" s="167">
        <f t="shared" si="99"/>
        <v>0</v>
      </c>
      <c r="L370" s="167">
        <f t="shared" si="99"/>
        <v>0</v>
      </c>
      <c r="M370" s="229">
        <f t="shared" si="99"/>
        <v>0</v>
      </c>
      <c r="N370" s="171">
        <f t="shared" si="99"/>
        <v>0</v>
      </c>
      <c r="O370" s="167">
        <f t="shared" si="99"/>
        <v>0</v>
      </c>
      <c r="P370" s="167">
        <f t="shared" si="99"/>
        <v>0</v>
      </c>
      <c r="Q370" s="167">
        <f t="shared" si="99"/>
        <v>0</v>
      </c>
      <c r="R370" s="167">
        <f t="shared" si="99"/>
        <v>0</v>
      </c>
      <c r="S370" s="167">
        <f t="shared" si="100"/>
        <v>0</v>
      </c>
      <c r="T370" s="167">
        <f t="shared" si="100"/>
        <v>0</v>
      </c>
      <c r="U370" s="167">
        <f t="shared" si="100"/>
        <v>0</v>
      </c>
      <c r="V370" s="167">
        <f t="shared" si="100"/>
        <v>0</v>
      </c>
      <c r="W370" s="167">
        <f t="shared" si="100"/>
        <v>0</v>
      </c>
      <c r="X370" s="167">
        <f t="shared" si="100"/>
        <v>0</v>
      </c>
      <c r="Y370" s="167">
        <f t="shared" si="100"/>
        <v>0</v>
      </c>
      <c r="Z370" s="167">
        <f t="shared" si="100"/>
        <v>0</v>
      </c>
      <c r="AA370" s="167">
        <f t="shared" si="100"/>
        <v>0</v>
      </c>
      <c r="AB370" s="167">
        <f t="shared" si="100"/>
        <v>0</v>
      </c>
      <c r="AC370" s="167">
        <f t="shared" si="100"/>
        <v>0</v>
      </c>
      <c r="AE370" s="106"/>
      <c r="AF370" s="106"/>
      <c r="AG370" s="106"/>
      <c r="AH370" s="106"/>
      <c r="AI370" s="106"/>
      <c r="AJ370" s="106"/>
      <c r="AK370" s="106"/>
      <c r="AL370" s="106"/>
      <c r="AM370" s="106"/>
      <c r="AN370" s="106"/>
      <c r="AO370" s="106"/>
      <c r="AP370" s="106"/>
      <c r="AQ370" s="106"/>
      <c r="AR370" s="106"/>
      <c r="AS370" s="106"/>
      <c r="AT370" s="106"/>
      <c r="AU370" s="17"/>
    </row>
    <row r="371" spans="1:47">
      <c r="A371" s="275" t="s">
        <v>36</v>
      </c>
      <c r="B371" s="195" t="str">
        <f>INDEX('Ref1'!$E:$E,MATCH($A371,'Ref1'!$A:$A,0))</f>
        <v>Avon Fire Authority</v>
      </c>
      <c r="C371" s="195" t="str">
        <f>INDEX('Ref1'!$F:$F,MATCH($A371,'Ref1'!$A:$A,0))</f>
        <v>NA</v>
      </c>
      <c r="D371" s="276" t="str">
        <f>INDEX('Ref1'!$G:$G,MATCH($A371,'Ref1'!$A:$A,0))</f>
        <v>NA</v>
      </c>
      <c r="E371" s="167">
        <f t="shared" si="95"/>
        <v>0</v>
      </c>
      <c r="G371" s="167">
        <f t="shared" si="98"/>
        <v>0</v>
      </c>
      <c r="H371" s="167">
        <f t="shared" si="98"/>
        <v>0</v>
      </c>
      <c r="I371" s="167">
        <f t="shared" si="99"/>
        <v>0</v>
      </c>
      <c r="J371" s="269">
        <f t="shared" si="99"/>
        <v>0</v>
      </c>
      <c r="K371" s="167">
        <f t="shared" si="99"/>
        <v>0</v>
      </c>
      <c r="L371" s="167">
        <f t="shared" si="99"/>
        <v>0</v>
      </c>
      <c r="M371" s="229">
        <f t="shared" si="99"/>
        <v>0</v>
      </c>
      <c r="N371" s="171">
        <f t="shared" si="99"/>
        <v>0</v>
      </c>
      <c r="O371" s="167">
        <f t="shared" si="99"/>
        <v>0</v>
      </c>
      <c r="P371" s="167">
        <f t="shared" si="99"/>
        <v>0</v>
      </c>
      <c r="Q371" s="167">
        <f t="shared" si="99"/>
        <v>0</v>
      </c>
      <c r="R371" s="167">
        <f t="shared" si="99"/>
        <v>0</v>
      </c>
      <c r="S371" s="167">
        <f t="shared" si="100"/>
        <v>0</v>
      </c>
      <c r="T371" s="167">
        <f t="shared" si="100"/>
        <v>0</v>
      </c>
      <c r="U371" s="167">
        <f t="shared" si="100"/>
        <v>0</v>
      </c>
      <c r="V371" s="167">
        <f t="shared" si="100"/>
        <v>0</v>
      </c>
      <c r="W371" s="167">
        <f t="shared" si="100"/>
        <v>0</v>
      </c>
      <c r="X371" s="167">
        <f t="shared" si="100"/>
        <v>0</v>
      </c>
      <c r="Y371" s="167">
        <f t="shared" si="100"/>
        <v>0</v>
      </c>
      <c r="Z371" s="167">
        <f t="shared" si="100"/>
        <v>0</v>
      </c>
      <c r="AA371" s="167">
        <f t="shared" si="100"/>
        <v>0</v>
      </c>
      <c r="AB371" s="167">
        <f t="shared" si="100"/>
        <v>0</v>
      </c>
      <c r="AC371" s="167">
        <f t="shared" si="100"/>
        <v>0</v>
      </c>
      <c r="AE371" s="106"/>
      <c r="AF371" s="106"/>
      <c r="AG371" s="106"/>
      <c r="AH371" s="106"/>
      <c r="AI371" s="106"/>
      <c r="AJ371" s="106"/>
      <c r="AK371" s="106"/>
      <c r="AL371" s="106"/>
      <c r="AM371" s="106"/>
      <c r="AN371" s="106"/>
      <c r="AO371" s="106"/>
      <c r="AP371" s="106"/>
      <c r="AQ371" s="106"/>
      <c r="AR371" s="106"/>
      <c r="AS371" s="106"/>
      <c r="AT371" s="106"/>
      <c r="AU371" s="17"/>
    </row>
    <row r="372" spans="1:47">
      <c r="A372" s="275" t="s">
        <v>60</v>
      </c>
      <c r="B372" s="195" t="str">
        <f>INDEX('Ref1'!$E:$E,MATCH($A372,'Ref1'!$A:$A,0))</f>
        <v>Bedfordshire Fire Authority</v>
      </c>
      <c r="C372" s="195" t="str">
        <f>INDEX('Ref1'!$F:$F,MATCH($A372,'Ref1'!$A:$A,0))</f>
        <v>NA</v>
      </c>
      <c r="D372" s="276" t="str">
        <f>INDEX('Ref1'!$G:$G,MATCH($A372,'Ref1'!$A:$A,0))</f>
        <v>NA</v>
      </c>
      <c r="E372" s="167">
        <f t="shared" si="95"/>
        <v>0</v>
      </c>
      <c r="G372" s="167">
        <f t="shared" si="98"/>
        <v>0</v>
      </c>
      <c r="H372" s="167">
        <f t="shared" si="98"/>
        <v>0</v>
      </c>
      <c r="I372" s="167">
        <f t="shared" si="99"/>
        <v>0</v>
      </c>
      <c r="J372" s="269">
        <f t="shared" si="99"/>
        <v>0</v>
      </c>
      <c r="K372" s="167">
        <f t="shared" si="99"/>
        <v>0</v>
      </c>
      <c r="L372" s="167">
        <f t="shared" si="99"/>
        <v>0</v>
      </c>
      <c r="M372" s="229">
        <f t="shared" si="99"/>
        <v>0</v>
      </c>
      <c r="N372" s="171">
        <f t="shared" si="99"/>
        <v>0</v>
      </c>
      <c r="O372" s="167">
        <f t="shared" si="99"/>
        <v>0</v>
      </c>
      <c r="P372" s="167">
        <f t="shared" si="99"/>
        <v>0</v>
      </c>
      <c r="Q372" s="167">
        <f t="shared" si="99"/>
        <v>0</v>
      </c>
      <c r="R372" s="167">
        <f t="shared" si="99"/>
        <v>0</v>
      </c>
      <c r="S372" s="167">
        <f t="shared" si="100"/>
        <v>0</v>
      </c>
      <c r="T372" s="167">
        <f t="shared" si="100"/>
        <v>0</v>
      </c>
      <c r="U372" s="167">
        <f t="shared" si="100"/>
        <v>0</v>
      </c>
      <c r="V372" s="167">
        <f t="shared" si="100"/>
        <v>0</v>
      </c>
      <c r="W372" s="167">
        <f t="shared" si="100"/>
        <v>0</v>
      </c>
      <c r="X372" s="167">
        <f t="shared" si="100"/>
        <v>0</v>
      </c>
      <c r="Y372" s="167">
        <f t="shared" si="100"/>
        <v>0</v>
      </c>
      <c r="Z372" s="167">
        <f t="shared" si="100"/>
        <v>0</v>
      </c>
      <c r="AA372" s="167">
        <f t="shared" si="100"/>
        <v>0</v>
      </c>
      <c r="AB372" s="167">
        <f t="shared" si="100"/>
        <v>0</v>
      </c>
      <c r="AC372" s="167">
        <f t="shared" si="100"/>
        <v>0</v>
      </c>
      <c r="AE372" s="106"/>
      <c r="AF372" s="106"/>
      <c r="AG372" s="106"/>
      <c r="AH372" s="106"/>
      <c r="AI372" s="106"/>
      <c r="AJ372" s="106"/>
      <c r="AK372" s="106"/>
      <c r="AL372" s="106"/>
      <c r="AM372" s="106"/>
      <c r="AN372" s="106"/>
      <c r="AO372" s="106"/>
      <c r="AP372" s="106"/>
      <c r="AQ372" s="106"/>
      <c r="AR372" s="106"/>
      <c r="AS372" s="106"/>
      <c r="AT372" s="106"/>
      <c r="AU372" s="17"/>
    </row>
    <row r="373" spans="1:47">
      <c r="A373" s="275" t="s">
        <v>62</v>
      </c>
      <c r="B373" s="195" t="str">
        <f>INDEX('Ref1'!$E:$E,MATCH($A373,'Ref1'!$A:$A,0))</f>
        <v>Berkshire Fire Authority</v>
      </c>
      <c r="C373" s="195" t="str">
        <f>INDEX('Ref1'!$F:$F,MATCH($A373,'Ref1'!$A:$A,0))</f>
        <v>NA</v>
      </c>
      <c r="D373" s="276" t="str">
        <f>INDEX('Ref1'!$G:$G,MATCH($A373,'Ref1'!$A:$A,0))</f>
        <v>NA</v>
      </c>
      <c r="E373" s="167">
        <f t="shared" si="95"/>
        <v>0</v>
      </c>
      <c r="G373" s="167">
        <f t="shared" si="98"/>
        <v>0</v>
      </c>
      <c r="H373" s="167">
        <f t="shared" si="98"/>
        <v>0</v>
      </c>
      <c r="I373" s="167">
        <f t="shared" ref="I373:R382" si="101">SUMIF($C:$C,$A373,I:I)+SUMIF($D:$D,$A373,I:I)</f>
        <v>0</v>
      </c>
      <c r="J373" s="269">
        <f t="shared" si="101"/>
        <v>0</v>
      </c>
      <c r="K373" s="167">
        <f t="shared" si="101"/>
        <v>0</v>
      </c>
      <c r="L373" s="167">
        <f t="shared" si="101"/>
        <v>0</v>
      </c>
      <c r="M373" s="229">
        <f t="shared" si="101"/>
        <v>0</v>
      </c>
      <c r="N373" s="171">
        <f t="shared" si="101"/>
        <v>0</v>
      </c>
      <c r="O373" s="167">
        <f t="shared" si="101"/>
        <v>0</v>
      </c>
      <c r="P373" s="167">
        <f t="shared" si="101"/>
        <v>0</v>
      </c>
      <c r="Q373" s="167">
        <f t="shared" si="101"/>
        <v>0</v>
      </c>
      <c r="R373" s="167">
        <f t="shared" si="101"/>
        <v>0</v>
      </c>
      <c r="S373" s="167">
        <f t="shared" ref="S373:AC382" si="102">SUMIF($C:$C,$A373,S:S)+SUMIF($D:$D,$A373,S:S)</f>
        <v>0</v>
      </c>
      <c r="T373" s="167">
        <f t="shared" si="102"/>
        <v>0</v>
      </c>
      <c r="U373" s="167">
        <f t="shared" si="102"/>
        <v>0</v>
      </c>
      <c r="V373" s="167">
        <f t="shared" si="102"/>
        <v>0</v>
      </c>
      <c r="W373" s="167">
        <f t="shared" si="102"/>
        <v>0</v>
      </c>
      <c r="X373" s="167">
        <f t="shared" si="102"/>
        <v>0</v>
      </c>
      <c r="Y373" s="167">
        <f t="shared" si="102"/>
        <v>0</v>
      </c>
      <c r="Z373" s="167">
        <f t="shared" si="102"/>
        <v>0</v>
      </c>
      <c r="AA373" s="167">
        <f t="shared" si="102"/>
        <v>0</v>
      </c>
      <c r="AB373" s="167">
        <f t="shared" si="102"/>
        <v>0</v>
      </c>
      <c r="AC373" s="167">
        <f t="shared" si="102"/>
        <v>0</v>
      </c>
      <c r="AE373" s="106"/>
      <c r="AF373" s="106"/>
      <c r="AG373" s="106"/>
      <c r="AH373" s="106"/>
      <c r="AI373" s="106"/>
      <c r="AJ373" s="106"/>
      <c r="AK373" s="106"/>
      <c r="AL373" s="106"/>
      <c r="AM373" s="106"/>
      <c r="AN373" s="106"/>
      <c r="AO373" s="106"/>
      <c r="AP373" s="106"/>
      <c r="AQ373" s="106"/>
      <c r="AR373" s="106"/>
      <c r="AS373" s="106"/>
      <c r="AT373" s="106"/>
      <c r="AU373" s="17"/>
    </row>
    <row r="374" spans="1:47">
      <c r="A374" s="275" t="s">
        <v>110</v>
      </c>
      <c r="B374" s="195" t="str">
        <f>INDEX('Ref1'!$E:$E,MATCH($A374,'Ref1'!$A:$A,0))</f>
        <v>Buckinghamshire Fire Authority</v>
      </c>
      <c r="C374" s="195" t="str">
        <f>INDEX('Ref1'!$F:$F,MATCH($A374,'Ref1'!$A:$A,0))</f>
        <v>NA</v>
      </c>
      <c r="D374" s="276" t="str">
        <f>INDEX('Ref1'!$G:$G,MATCH($A374,'Ref1'!$A:$A,0))</f>
        <v>NA</v>
      </c>
      <c r="E374" s="167">
        <f t="shared" si="95"/>
        <v>0</v>
      </c>
      <c r="G374" s="167">
        <f t="shared" si="98"/>
        <v>0</v>
      </c>
      <c r="H374" s="167">
        <f t="shared" si="98"/>
        <v>0</v>
      </c>
      <c r="I374" s="167">
        <f t="shared" si="101"/>
        <v>0</v>
      </c>
      <c r="J374" s="269">
        <f t="shared" si="101"/>
        <v>0</v>
      </c>
      <c r="K374" s="167">
        <f t="shared" si="101"/>
        <v>0</v>
      </c>
      <c r="L374" s="167">
        <f t="shared" si="101"/>
        <v>0</v>
      </c>
      <c r="M374" s="229">
        <f t="shared" si="101"/>
        <v>0</v>
      </c>
      <c r="N374" s="171">
        <f t="shared" si="101"/>
        <v>0</v>
      </c>
      <c r="O374" s="167">
        <f t="shared" si="101"/>
        <v>0</v>
      </c>
      <c r="P374" s="167">
        <f t="shared" si="101"/>
        <v>0</v>
      </c>
      <c r="Q374" s="167">
        <f t="shared" si="101"/>
        <v>0</v>
      </c>
      <c r="R374" s="167">
        <f t="shared" si="101"/>
        <v>0</v>
      </c>
      <c r="S374" s="167">
        <f t="shared" si="102"/>
        <v>0</v>
      </c>
      <c r="T374" s="167">
        <f t="shared" si="102"/>
        <v>0</v>
      </c>
      <c r="U374" s="167">
        <f t="shared" si="102"/>
        <v>0</v>
      </c>
      <c r="V374" s="167">
        <f t="shared" si="102"/>
        <v>0</v>
      </c>
      <c r="W374" s="167">
        <f t="shared" si="102"/>
        <v>0</v>
      </c>
      <c r="X374" s="167">
        <f t="shared" si="102"/>
        <v>0</v>
      </c>
      <c r="Y374" s="167">
        <f t="shared" si="102"/>
        <v>0</v>
      </c>
      <c r="Z374" s="167">
        <f t="shared" si="102"/>
        <v>0</v>
      </c>
      <c r="AA374" s="167">
        <f t="shared" si="102"/>
        <v>0</v>
      </c>
      <c r="AB374" s="167">
        <f t="shared" si="102"/>
        <v>0</v>
      </c>
      <c r="AC374" s="167">
        <f t="shared" si="102"/>
        <v>0</v>
      </c>
      <c r="AE374" s="106"/>
      <c r="AF374" s="106"/>
      <c r="AG374" s="106"/>
      <c r="AH374" s="106"/>
      <c r="AI374" s="106"/>
      <c r="AJ374" s="106"/>
      <c r="AK374" s="106"/>
      <c r="AL374" s="106"/>
      <c r="AM374" s="106"/>
      <c r="AN374" s="106"/>
      <c r="AO374" s="106"/>
      <c r="AP374" s="106"/>
      <c r="AQ374" s="106"/>
      <c r="AR374" s="106"/>
      <c r="AS374" s="106"/>
      <c r="AT374" s="106"/>
      <c r="AU374" s="17"/>
    </row>
    <row r="375" spans="1:47">
      <c r="A375" s="275" t="s">
        <v>122</v>
      </c>
      <c r="B375" s="195" t="str">
        <f>INDEX('Ref1'!$E:$E,MATCH($A375,'Ref1'!$A:$A,0))</f>
        <v>Cambridgeshire Fire Authority</v>
      </c>
      <c r="C375" s="195" t="str">
        <f>INDEX('Ref1'!$F:$F,MATCH($A375,'Ref1'!$A:$A,0))</f>
        <v>NA</v>
      </c>
      <c r="D375" s="276" t="str">
        <f>INDEX('Ref1'!$G:$G,MATCH($A375,'Ref1'!$A:$A,0))</f>
        <v>NA</v>
      </c>
      <c r="E375" s="167">
        <f t="shared" si="95"/>
        <v>0</v>
      </c>
      <c r="G375" s="167">
        <f t="shared" si="98"/>
        <v>0</v>
      </c>
      <c r="H375" s="167">
        <f t="shared" si="98"/>
        <v>0</v>
      </c>
      <c r="I375" s="167">
        <f t="shared" si="101"/>
        <v>0</v>
      </c>
      <c r="J375" s="269">
        <f t="shared" si="101"/>
        <v>0</v>
      </c>
      <c r="K375" s="167">
        <f t="shared" si="101"/>
        <v>0</v>
      </c>
      <c r="L375" s="167">
        <f t="shared" si="101"/>
        <v>0</v>
      </c>
      <c r="M375" s="229">
        <f t="shared" si="101"/>
        <v>0</v>
      </c>
      <c r="N375" s="171">
        <f t="shared" si="101"/>
        <v>0</v>
      </c>
      <c r="O375" s="167">
        <f t="shared" si="101"/>
        <v>0</v>
      </c>
      <c r="P375" s="167">
        <f t="shared" si="101"/>
        <v>0</v>
      </c>
      <c r="Q375" s="167">
        <f t="shared" si="101"/>
        <v>0</v>
      </c>
      <c r="R375" s="167">
        <f t="shared" si="101"/>
        <v>0</v>
      </c>
      <c r="S375" s="167">
        <f t="shared" si="102"/>
        <v>0</v>
      </c>
      <c r="T375" s="167">
        <f t="shared" si="102"/>
        <v>0</v>
      </c>
      <c r="U375" s="167">
        <f t="shared" si="102"/>
        <v>0</v>
      </c>
      <c r="V375" s="167">
        <f t="shared" si="102"/>
        <v>0</v>
      </c>
      <c r="W375" s="167">
        <f t="shared" si="102"/>
        <v>0</v>
      </c>
      <c r="X375" s="167">
        <f t="shared" si="102"/>
        <v>0</v>
      </c>
      <c r="Y375" s="167">
        <f t="shared" si="102"/>
        <v>0</v>
      </c>
      <c r="Z375" s="167">
        <f t="shared" si="102"/>
        <v>0</v>
      </c>
      <c r="AA375" s="167">
        <f t="shared" si="102"/>
        <v>0</v>
      </c>
      <c r="AB375" s="167">
        <f t="shared" si="102"/>
        <v>0</v>
      </c>
      <c r="AC375" s="167">
        <f t="shared" si="102"/>
        <v>0</v>
      </c>
      <c r="AE375" s="106"/>
      <c r="AF375" s="106"/>
      <c r="AG375" s="106"/>
      <c r="AH375" s="106"/>
      <c r="AI375" s="106"/>
      <c r="AJ375" s="106"/>
      <c r="AK375" s="106"/>
      <c r="AL375" s="106"/>
      <c r="AM375" s="106"/>
      <c r="AN375" s="106"/>
      <c r="AO375" s="106"/>
      <c r="AP375" s="106"/>
      <c r="AQ375" s="106"/>
      <c r="AR375" s="106"/>
      <c r="AS375" s="106"/>
      <c r="AT375" s="106"/>
      <c r="AU375" s="17"/>
    </row>
    <row r="376" spans="1:47">
      <c r="A376" s="275" t="s">
        <v>146</v>
      </c>
      <c r="B376" s="195" t="str">
        <f>INDEX('Ref1'!$E:$E,MATCH($A376,'Ref1'!$A:$A,0))</f>
        <v>Cheshire Fire Authority</v>
      </c>
      <c r="C376" s="195" t="str">
        <f>INDEX('Ref1'!$F:$F,MATCH($A376,'Ref1'!$A:$A,0))</f>
        <v>NA</v>
      </c>
      <c r="D376" s="276" t="str">
        <f>INDEX('Ref1'!$G:$G,MATCH($A376,'Ref1'!$A:$A,0))</f>
        <v>NA</v>
      </c>
      <c r="E376" s="167">
        <f t="shared" si="95"/>
        <v>0</v>
      </c>
      <c r="G376" s="167">
        <f t="shared" si="98"/>
        <v>0</v>
      </c>
      <c r="H376" s="167">
        <f t="shared" si="98"/>
        <v>0</v>
      </c>
      <c r="I376" s="167">
        <f t="shared" si="101"/>
        <v>0</v>
      </c>
      <c r="J376" s="269">
        <f t="shared" si="101"/>
        <v>0</v>
      </c>
      <c r="K376" s="167">
        <f t="shared" si="101"/>
        <v>0</v>
      </c>
      <c r="L376" s="167">
        <f t="shared" si="101"/>
        <v>0</v>
      </c>
      <c r="M376" s="229">
        <f t="shared" si="101"/>
        <v>0</v>
      </c>
      <c r="N376" s="171">
        <f t="shared" si="101"/>
        <v>0</v>
      </c>
      <c r="O376" s="167">
        <f t="shared" si="101"/>
        <v>0</v>
      </c>
      <c r="P376" s="167">
        <f t="shared" si="101"/>
        <v>0</v>
      </c>
      <c r="Q376" s="167">
        <f t="shared" si="101"/>
        <v>0</v>
      </c>
      <c r="R376" s="167">
        <f t="shared" si="101"/>
        <v>0</v>
      </c>
      <c r="S376" s="167">
        <f t="shared" si="102"/>
        <v>0</v>
      </c>
      <c r="T376" s="167">
        <f t="shared" si="102"/>
        <v>0</v>
      </c>
      <c r="U376" s="167">
        <f t="shared" si="102"/>
        <v>0</v>
      </c>
      <c r="V376" s="167">
        <f t="shared" si="102"/>
        <v>0</v>
      </c>
      <c r="W376" s="167">
        <f t="shared" si="102"/>
        <v>0</v>
      </c>
      <c r="X376" s="167">
        <f t="shared" si="102"/>
        <v>0</v>
      </c>
      <c r="Y376" s="167">
        <f t="shared" si="102"/>
        <v>0</v>
      </c>
      <c r="Z376" s="167">
        <f t="shared" si="102"/>
        <v>0</v>
      </c>
      <c r="AA376" s="167">
        <f t="shared" si="102"/>
        <v>0</v>
      </c>
      <c r="AB376" s="167">
        <f t="shared" si="102"/>
        <v>0</v>
      </c>
      <c r="AC376" s="167">
        <f t="shared" si="102"/>
        <v>0</v>
      </c>
      <c r="AE376" s="106"/>
      <c r="AF376" s="106"/>
      <c r="AG376" s="106"/>
      <c r="AH376" s="106"/>
      <c r="AI376" s="106"/>
      <c r="AJ376" s="106"/>
      <c r="AK376" s="106"/>
      <c r="AL376" s="106"/>
      <c r="AM376" s="106"/>
      <c r="AN376" s="106"/>
      <c r="AO376" s="106"/>
      <c r="AP376" s="106"/>
      <c r="AQ376" s="106"/>
      <c r="AR376" s="106"/>
      <c r="AS376" s="106"/>
      <c r="AT376" s="106"/>
      <c r="AU376" s="17"/>
    </row>
    <row r="377" spans="1:47">
      <c r="A377" s="275" t="s">
        <v>162</v>
      </c>
      <c r="B377" s="195" t="str">
        <f>INDEX('Ref1'!$E:$E,MATCH($A377,'Ref1'!$A:$A,0))</f>
        <v>Cleveland Fire Authority</v>
      </c>
      <c r="C377" s="195" t="str">
        <f>INDEX('Ref1'!$F:$F,MATCH($A377,'Ref1'!$A:$A,0))</f>
        <v>NA</v>
      </c>
      <c r="D377" s="276" t="str">
        <f>INDEX('Ref1'!$G:$G,MATCH($A377,'Ref1'!$A:$A,0))</f>
        <v>NA</v>
      </c>
      <c r="E377" s="167">
        <f t="shared" si="95"/>
        <v>0</v>
      </c>
      <c r="G377" s="167">
        <f t="shared" si="98"/>
        <v>0</v>
      </c>
      <c r="H377" s="167">
        <f t="shared" si="98"/>
        <v>0</v>
      </c>
      <c r="I377" s="167">
        <f t="shared" si="101"/>
        <v>0</v>
      </c>
      <c r="J377" s="269">
        <f t="shared" si="101"/>
        <v>0</v>
      </c>
      <c r="K377" s="167">
        <f t="shared" si="101"/>
        <v>0</v>
      </c>
      <c r="L377" s="167">
        <f t="shared" si="101"/>
        <v>0</v>
      </c>
      <c r="M377" s="229">
        <f t="shared" si="101"/>
        <v>0</v>
      </c>
      <c r="N377" s="171">
        <f t="shared" si="101"/>
        <v>0</v>
      </c>
      <c r="O377" s="167">
        <f t="shared" si="101"/>
        <v>0</v>
      </c>
      <c r="P377" s="167">
        <f t="shared" si="101"/>
        <v>0</v>
      </c>
      <c r="Q377" s="167">
        <f t="shared" si="101"/>
        <v>0</v>
      </c>
      <c r="R377" s="167">
        <f t="shared" si="101"/>
        <v>0</v>
      </c>
      <c r="S377" s="167">
        <f t="shared" si="102"/>
        <v>0</v>
      </c>
      <c r="T377" s="167">
        <f t="shared" si="102"/>
        <v>0</v>
      </c>
      <c r="U377" s="167">
        <f t="shared" si="102"/>
        <v>0</v>
      </c>
      <c r="V377" s="167">
        <f t="shared" si="102"/>
        <v>0</v>
      </c>
      <c r="W377" s="167">
        <f t="shared" si="102"/>
        <v>0</v>
      </c>
      <c r="X377" s="167">
        <f t="shared" si="102"/>
        <v>0</v>
      </c>
      <c r="Y377" s="167">
        <f t="shared" si="102"/>
        <v>0</v>
      </c>
      <c r="Z377" s="167">
        <f t="shared" si="102"/>
        <v>0</v>
      </c>
      <c r="AA377" s="167">
        <f t="shared" si="102"/>
        <v>0</v>
      </c>
      <c r="AB377" s="167">
        <f t="shared" si="102"/>
        <v>0</v>
      </c>
      <c r="AC377" s="167">
        <f t="shared" si="102"/>
        <v>0</v>
      </c>
      <c r="AE377" s="106"/>
      <c r="AF377" s="106"/>
      <c r="AG377" s="106"/>
      <c r="AH377" s="106"/>
      <c r="AI377" s="106"/>
      <c r="AJ377" s="106"/>
      <c r="AK377" s="106"/>
      <c r="AL377" s="106"/>
      <c r="AM377" s="106"/>
      <c r="AN377" s="106"/>
      <c r="AO377" s="106"/>
      <c r="AP377" s="106"/>
      <c r="AQ377" s="106"/>
      <c r="AR377" s="106"/>
      <c r="AS377" s="106"/>
      <c r="AT377" s="106"/>
      <c r="AU377" s="17"/>
    </row>
    <row r="378" spans="1:47">
      <c r="A378" s="275" t="s">
        <v>198</v>
      </c>
      <c r="B378" s="195" t="str">
        <f>INDEX('Ref1'!$E:$E,MATCH($A378,'Ref1'!$A:$A,0))</f>
        <v>Derbyshire Fire Authority</v>
      </c>
      <c r="C378" s="195" t="str">
        <f>INDEX('Ref1'!$F:$F,MATCH($A378,'Ref1'!$A:$A,0))</f>
        <v>NA</v>
      </c>
      <c r="D378" s="276" t="str">
        <f>INDEX('Ref1'!$G:$G,MATCH($A378,'Ref1'!$A:$A,0))</f>
        <v>NA</v>
      </c>
      <c r="E378" s="167">
        <f t="shared" si="95"/>
        <v>0</v>
      </c>
      <c r="G378" s="167">
        <f t="shared" si="98"/>
        <v>0</v>
      </c>
      <c r="H378" s="167">
        <f t="shared" si="98"/>
        <v>0</v>
      </c>
      <c r="I378" s="167">
        <f t="shared" si="101"/>
        <v>0</v>
      </c>
      <c r="J378" s="269">
        <f t="shared" si="101"/>
        <v>0</v>
      </c>
      <c r="K378" s="167">
        <f t="shared" si="101"/>
        <v>0</v>
      </c>
      <c r="L378" s="167">
        <f t="shared" si="101"/>
        <v>0</v>
      </c>
      <c r="M378" s="229">
        <f t="shared" si="101"/>
        <v>0</v>
      </c>
      <c r="N378" s="171">
        <f t="shared" si="101"/>
        <v>0</v>
      </c>
      <c r="O378" s="167">
        <f t="shared" si="101"/>
        <v>0</v>
      </c>
      <c r="P378" s="167">
        <f t="shared" si="101"/>
        <v>0</v>
      </c>
      <c r="Q378" s="167">
        <f t="shared" si="101"/>
        <v>0</v>
      </c>
      <c r="R378" s="167">
        <f t="shared" si="101"/>
        <v>0</v>
      </c>
      <c r="S378" s="167">
        <f t="shared" si="102"/>
        <v>0</v>
      </c>
      <c r="T378" s="167">
        <f t="shared" si="102"/>
        <v>0</v>
      </c>
      <c r="U378" s="167">
        <f t="shared" si="102"/>
        <v>0</v>
      </c>
      <c r="V378" s="167">
        <f t="shared" si="102"/>
        <v>0</v>
      </c>
      <c r="W378" s="167">
        <f t="shared" si="102"/>
        <v>0</v>
      </c>
      <c r="X378" s="167">
        <f t="shared" si="102"/>
        <v>0</v>
      </c>
      <c r="Y378" s="167">
        <f t="shared" si="102"/>
        <v>0</v>
      </c>
      <c r="Z378" s="167">
        <f t="shared" si="102"/>
        <v>0</v>
      </c>
      <c r="AA378" s="167">
        <f t="shared" si="102"/>
        <v>0</v>
      </c>
      <c r="AB378" s="167">
        <f t="shared" si="102"/>
        <v>0</v>
      </c>
      <c r="AC378" s="167">
        <f t="shared" si="102"/>
        <v>0</v>
      </c>
      <c r="AE378" s="106"/>
      <c r="AF378" s="106"/>
      <c r="AG378" s="106"/>
      <c r="AH378" s="106"/>
      <c r="AI378" s="106"/>
      <c r="AJ378" s="106"/>
      <c r="AK378" s="106"/>
      <c r="AL378" s="106"/>
      <c r="AM378" s="106"/>
      <c r="AN378" s="106"/>
      <c r="AO378" s="106"/>
      <c r="AP378" s="106"/>
      <c r="AQ378" s="106"/>
      <c r="AR378" s="106"/>
      <c r="AS378" s="106"/>
      <c r="AT378" s="106"/>
      <c r="AU378" s="17"/>
    </row>
    <row r="379" spans="1:47">
      <c r="A379" s="275" t="s">
        <v>212</v>
      </c>
      <c r="B379" s="195" t="str">
        <f>INDEX('Ref1'!$E:$E,MATCH($A379,'Ref1'!$A:$A,0))</f>
        <v>Durham Fire Authority</v>
      </c>
      <c r="C379" s="195" t="str">
        <f>INDEX('Ref1'!$F:$F,MATCH($A379,'Ref1'!$A:$A,0))</f>
        <v>NA</v>
      </c>
      <c r="D379" s="276" t="str">
        <f>INDEX('Ref1'!$G:$G,MATCH($A379,'Ref1'!$A:$A,0))</f>
        <v>NA</v>
      </c>
      <c r="E379" s="167">
        <f t="shared" si="95"/>
        <v>0</v>
      </c>
      <c r="G379" s="167">
        <f t="shared" si="98"/>
        <v>0</v>
      </c>
      <c r="H379" s="167">
        <f t="shared" si="98"/>
        <v>0</v>
      </c>
      <c r="I379" s="167">
        <f t="shared" si="101"/>
        <v>0</v>
      </c>
      <c r="J379" s="269">
        <f t="shared" si="101"/>
        <v>0</v>
      </c>
      <c r="K379" s="167">
        <f t="shared" si="101"/>
        <v>0</v>
      </c>
      <c r="L379" s="167">
        <f t="shared" si="101"/>
        <v>0</v>
      </c>
      <c r="M379" s="229">
        <f t="shared" si="101"/>
        <v>0</v>
      </c>
      <c r="N379" s="171">
        <f t="shared" si="101"/>
        <v>0</v>
      </c>
      <c r="O379" s="167">
        <f t="shared" si="101"/>
        <v>0</v>
      </c>
      <c r="P379" s="167">
        <f t="shared" si="101"/>
        <v>0</v>
      </c>
      <c r="Q379" s="167">
        <f t="shared" si="101"/>
        <v>0</v>
      </c>
      <c r="R379" s="167">
        <f t="shared" si="101"/>
        <v>0</v>
      </c>
      <c r="S379" s="167">
        <f t="shared" si="102"/>
        <v>0</v>
      </c>
      <c r="T379" s="167">
        <f t="shared" si="102"/>
        <v>0</v>
      </c>
      <c r="U379" s="167">
        <f t="shared" si="102"/>
        <v>0</v>
      </c>
      <c r="V379" s="167">
        <f t="shared" si="102"/>
        <v>0</v>
      </c>
      <c r="W379" s="167">
        <f t="shared" si="102"/>
        <v>0</v>
      </c>
      <c r="X379" s="167">
        <f t="shared" si="102"/>
        <v>0</v>
      </c>
      <c r="Y379" s="167">
        <f t="shared" si="102"/>
        <v>0</v>
      </c>
      <c r="Z379" s="167">
        <f t="shared" si="102"/>
        <v>0</v>
      </c>
      <c r="AA379" s="167">
        <f t="shared" si="102"/>
        <v>0</v>
      </c>
      <c r="AB379" s="167">
        <f t="shared" si="102"/>
        <v>0</v>
      </c>
      <c r="AC379" s="167">
        <f t="shared" si="102"/>
        <v>0</v>
      </c>
      <c r="AE379" s="106"/>
      <c r="AF379" s="106"/>
      <c r="AG379" s="106"/>
      <c r="AH379" s="106"/>
      <c r="AI379" s="106"/>
      <c r="AJ379" s="106"/>
      <c r="AK379" s="106"/>
      <c r="AL379" s="106"/>
      <c r="AM379" s="106"/>
      <c r="AN379" s="106"/>
      <c r="AO379" s="106"/>
      <c r="AP379" s="106"/>
      <c r="AQ379" s="106"/>
      <c r="AR379" s="106"/>
      <c r="AS379" s="106"/>
      <c r="AT379" s="106"/>
      <c r="AU379" s="17"/>
    </row>
    <row r="380" spans="1:47">
      <c r="A380" s="275" t="s">
        <v>236</v>
      </c>
      <c r="B380" s="195" t="str">
        <f>INDEX('Ref1'!$E:$E,MATCH($A380,'Ref1'!$A:$A,0))</f>
        <v>East Sussex Fire Authority</v>
      </c>
      <c r="C380" s="195" t="str">
        <f>INDEX('Ref1'!$F:$F,MATCH($A380,'Ref1'!$A:$A,0))</f>
        <v>NA</v>
      </c>
      <c r="D380" s="276" t="str">
        <f>INDEX('Ref1'!$G:$G,MATCH($A380,'Ref1'!$A:$A,0))</f>
        <v>NA</v>
      </c>
      <c r="E380" s="167">
        <f t="shared" si="95"/>
        <v>0</v>
      </c>
      <c r="G380" s="167">
        <f t="shared" si="98"/>
        <v>0</v>
      </c>
      <c r="H380" s="167">
        <f t="shared" si="98"/>
        <v>0</v>
      </c>
      <c r="I380" s="167">
        <f t="shared" si="101"/>
        <v>0</v>
      </c>
      <c r="J380" s="269">
        <f t="shared" si="101"/>
        <v>0</v>
      </c>
      <c r="K380" s="167">
        <f t="shared" si="101"/>
        <v>0</v>
      </c>
      <c r="L380" s="167">
        <f t="shared" si="101"/>
        <v>0</v>
      </c>
      <c r="M380" s="229">
        <f t="shared" si="101"/>
        <v>0</v>
      </c>
      <c r="N380" s="171">
        <f t="shared" si="101"/>
        <v>0</v>
      </c>
      <c r="O380" s="167">
        <f t="shared" si="101"/>
        <v>0</v>
      </c>
      <c r="P380" s="167">
        <f t="shared" si="101"/>
        <v>0</v>
      </c>
      <c r="Q380" s="167">
        <f t="shared" si="101"/>
        <v>0</v>
      </c>
      <c r="R380" s="167">
        <f t="shared" si="101"/>
        <v>0</v>
      </c>
      <c r="S380" s="167">
        <f t="shared" si="102"/>
        <v>0</v>
      </c>
      <c r="T380" s="167">
        <f t="shared" si="102"/>
        <v>0</v>
      </c>
      <c r="U380" s="167">
        <f t="shared" si="102"/>
        <v>0</v>
      </c>
      <c r="V380" s="167">
        <f t="shared" si="102"/>
        <v>0</v>
      </c>
      <c r="W380" s="167">
        <f t="shared" si="102"/>
        <v>0</v>
      </c>
      <c r="X380" s="167">
        <f t="shared" si="102"/>
        <v>0</v>
      </c>
      <c r="Y380" s="167">
        <f t="shared" si="102"/>
        <v>0</v>
      </c>
      <c r="Z380" s="167">
        <f t="shared" si="102"/>
        <v>0</v>
      </c>
      <c r="AA380" s="167">
        <f t="shared" si="102"/>
        <v>0</v>
      </c>
      <c r="AB380" s="167">
        <f t="shared" si="102"/>
        <v>0</v>
      </c>
      <c r="AC380" s="167">
        <f t="shared" si="102"/>
        <v>0</v>
      </c>
      <c r="AE380" s="106"/>
      <c r="AF380" s="106"/>
      <c r="AG380" s="106"/>
      <c r="AH380" s="106"/>
      <c r="AI380" s="106"/>
      <c r="AJ380" s="106"/>
      <c r="AK380" s="106"/>
      <c r="AL380" s="106"/>
      <c r="AM380" s="106"/>
      <c r="AN380" s="106"/>
      <c r="AO380" s="106"/>
      <c r="AP380" s="106"/>
      <c r="AQ380" s="106"/>
      <c r="AR380" s="106"/>
      <c r="AS380" s="106"/>
      <c r="AT380" s="106"/>
      <c r="AU380" s="17"/>
    </row>
    <row r="381" spans="1:47">
      <c r="A381" s="275" t="s">
        <v>256</v>
      </c>
      <c r="B381" s="195" t="str">
        <f>INDEX('Ref1'!$E:$E,MATCH($A381,'Ref1'!$A:$A,0))</f>
        <v>Essex Fire Authority</v>
      </c>
      <c r="C381" s="195" t="str">
        <f>INDEX('Ref1'!$F:$F,MATCH($A381,'Ref1'!$A:$A,0))</f>
        <v>NA</v>
      </c>
      <c r="D381" s="276" t="str">
        <f>INDEX('Ref1'!$G:$G,MATCH($A381,'Ref1'!$A:$A,0))</f>
        <v>NA</v>
      </c>
      <c r="E381" s="167">
        <f t="shared" si="95"/>
        <v>0</v>
      </c>
      <c r="G381" s="167">
        <f t="shared" si="98"/>
        <v>0</v>
      </c>
      <c r="H381" s="167">
        <f t="shared" si="98"/>
        <v>0</v>
      </c>
      <c r="I381" s="167">
        <f t="shared" si="101"/>
        <v>0</v>
      </c>
      <c r="J381" s="269">
        <f t="shared" si="101"/>
        <v>0</v>
      </c>
      <c r="K381" s="167">
        <f t="shared" si="101"/>
        <v>0</v>
      </c>
      <c r="L381" s="167">
        <f t="shared" si="101"/>
        <v>0</v>
      </c>
      <c r="M381" s="229">
        <f t="shared" si="101"/>
        <v>0</v>
      </c>
      <c r="N381" s="171">
        <f t="shared" si="101"/>
        <v>0</v>
      </c>
      <c r="O381" s="167">
        <f t="shared" si="101"/>
        <v>0</v>
      </c>
      <c r="P381" s="167">
        <f t="shared" si="101"/>
        <v>0</v>
      </c>
      <c r="Q381" s="167">
        <f t="shared" si="101"/>
        <v>0</v>
      </c>
      <c r="R381" s="167">
        <f t="shared" si="101"/>
        <v>0</v>
      </c>
      <c r="S381" s="167">
        <f t="shared" si="102"/>
        <v>0</v>
      </c>
      <c r="T381" s="167">
        <f t="shared" si="102"/>
        <v>0</v>
      </c>
      <c r="U381" s="167">
        <f t="shared" si="102"/>
        <v>0</v>
      </c>
      <c r="V381" s="167">
        <f t="shared" si="102"/>
        <v>0</v>
      </c>
      <c r="W381" s="167">
        <f t="shared" si="102"/>
        <v>0</v>
      </c>
      <c r="X381" s="167">
        <f t="shared" si="102"/>
        <v>0</v>
      </c>
      <c r="Y381" s="167">
        <f t="shared" si="102"/>
        <v>0</v>
      </c>
      <c r="Z381" s="167">
        <f t="shared" si="102"/>
        <v>0</v>
      </c>
      <c r="AA381" s="167">
        <f t="shared" si="102"/>
        <v>0</v>
      </c>
      <c r="AB381" s="167">
        <f t="shared" si="102"/>
        <v>0</v>
      </c>
      <c r="AC381" s="167">
        <f t="shared" si="102"/>
        <v>0</v>
      </c>
      <c r="AE381" s="106"/>
      <c r="AF381" s="106"/>
      <c r="AG381" s="106"/>
      <c r="AH381" s="106"/>
      <c r="AI381" s="106"/>
      <c r="AJ381" s="106"/>
      <c r="AK381" s="106"/>
      <c r="AL381" s="106"/>
      <c r="AM381" s="106"/>
      <c r="AN381" s="106"/>
      <c r="AO381" s="106"/>
      <c r="AP381" s="106"/>
      <c r="AQ381" s="106"/>
      <c r="AR381" s="106"/>
      <c r="AS381" s="106"/>
      <c r="AT381" s="106"/>
      <c r="AU381" s="17"/>
    </row>
    <row r="382" spans="1:47">
      <c r="A382" s="277" t="s">
        <v>1000</v>
      </c>
      <c r="B382" s="195" t="str">
        <f>INDEX('Ref1'!$E:$E,MATCH($A382,'Ref1'!$A:$A,0))</f>
        <v>Greater Manchester Combined Authority</v>
      </c>
      <c r="C382" s="195" t="str">
        <f>INDEX('Ref1'!$F:$F,MATCH($A382,'Ref1'!$A:$A,0))</f>
        <v>NA</v>
      </c>
      <c r="D382" s="276" t="str">
        <f>INDEX('Ref1'!$G:$G,MATCH($A382,'Ref1'!$A:$A,0))</f>
        <v>NA</v>
      </c>
      <c r="E382" s="167">
        <f t="shared" si="95"/>
        <v>0</v>
      </c>
      <c r="G382" s="167">
        <f t="shared" si="98"/>
        <v>0</v>
      </c>
      <c r="H382" s="167">
        <f t="shared" si="98"/>
        <v>0</v>
      </c>
      <c r="I382" s="167">
        <f t="shared" si="101"/>
        <v>0</v>
      </c>
      <c r="J382" s="269">
        <f t="shared" si="101"/>
        <v>0</v>
      </c>
      <c r="K382" s="167">
        <f t="shared" si="101"/>
        <v>0</v>
      </c>
      <c r="L382" s="167">
        <f t="shared" si="101"/>
        <v>0</v>
      </c>
      <c r="M382" s="229">
        <f t="shared" si="101"/>
        <v>0</v>
      </c>
      <c r="N382" s="171">
        <f t="shared" si="101"/>
        <v>0</v>
      </c>
      <c r="O382" s="167">
        <f t="shared" si="101"/>
        <v>0</v>
      </c>
      <c r="P382" s="167">
        <f t="shared" si="101"/>
        <v>0</v>
      </c>
      <c r="Q382" s="167">
        <f t="shared" si="101"/>
        <v>0</v>
      </c>
      <c r="R382" s="167">
        <f t="shared" si="101"/>
        <v>0</v>
      </c>
      <c r="S382" s="167">
        <f t="shared" si="102"/>
        <v>0</v>
      </c>
      <c r="T382" s="167">
        <f t="shared" si="102"/>
        <v>0</v>
      </c>
      <c r="U382" s="167">
        <f t="shared" si="102"/>
        <v>0</v>
      </c>
      <c r="V382" s="167">
        <f t="shared" si="102"/>
        <v>0</v>
      </c>
      <c r="W382" s="167">
        <f t="shared" si="102"/>
        <v>0</v>
      </c>
      <c r="X382" s="167">
        <f t="shared" si="102"/>
        <v>0</v>
      </c>
      <c r="Y382" s="167">
        <f t="shared" si="102"/>
        <v>0</v>
      </c>
      <c r="Z382" s="167">
        <f t="shared" si="102"/>
        <v>0</v>
      </c>
      <c r="AA382" s="167">
        <f t="shared" si="102"/>
        <v>0</v>
      </c>
      <c r="AB382" s="167">
        <f t="shared" si="102"/>
        <v>0</v>
      </c>
      <c r="AC382" s="167">
        <f t="shared" si="102"/>
        <v>0</v>
      </c>
      <c r="AE382" s="106"/>
      <c r="AF382" s="106"/>
      <c r="AG382" s="106"/>
      <c r="AH382" s="106"/>
      <c r="AI382" s="106"/>
      <c r="AJ382" s="106"/>
      <c r="AK382" s="106"/>
      <c r="AL382" s="106"/>
      <c r="AM382" s="106"/>
      <c r="AN382" s="106"/>
      <c r="AO382" s="106"/>
      <c r="AP382" s="106"/>
      <c r="AQ382" s="106"/>
      <c r="AR382" s="106"/>
      <c r="AS382" s="106"/>
      <c r="AT382" s="106"/>
      <c r="AU382" s="17"/>
    </row>
    <row r="383" spans="1:47">
      <c r="A383" s="275" t="s">
        <v>300</v>
      </c>
      <c r="B383" s="195" t="str">
        <f>INDEX('Ref1'!$E:$E,MATCH($A383,'Ref1'!$A:$A,0))</f>
        <v>Hampshire Fire Authority</v>
      </c>
      <c r="C383" s="195" t="str">
        <f>INDEX('Ref1'!$F:$F,MATCH($A383,'Ref1'!$A:$A,0))</f>
        <v>NA</v>
      </c>
      <c r="D383" s="276" t="str">
        <f>INDEX('Ref1'!$G:$G,MATCH($A383,'Ref1'!$A:$A,0))</f>
        <v>NA</v>
      </c>
      <c r="E383" s="167">
        <f t="shared" si="95"/>
        <v>0</v>
      </c>
      <c r="G383" s="167">
        <f t="shared" si="98"/>
        <v>0</v>
      </c>
      <c r="H383" s="167">
        <f t="shared" si="98"/>
        <v>0</v>
      </c>
      <c r="I383" s="167">
        <f t="shared" ref="I383:R392" si="103">SUMIF($C:$C,$A383,I:I)+SUMIF($D:$D,$A383,I:I)</f>
        <v>0</v>
      </c>
      <c r="J383" s="269">
        <f t="shared" si="103"/>
        <v>0</v>
      </c>
      <c r="K383" s="167">
        <f t="shared" si="103"/>
        <v>0</v>
      </c>
      <c r="L383" s="167">
        <f t="shared" si="103"/>
        <v>0</v>
      </c>
      <c r="M383" s="229">
        <f t="shared" si="103"/>
        <v>0</v>
      </c>
      <c r="N383" s="171">
        <f t="shared" si="103"/>
        <v>0</v>
      </c>
      <c r="O383" s="167">
        <f t="shared" si="103"/>
        <v>0</v>
      </c>
      <c r="P383" s="167">
        <f t="shared" si="103"/>
        <v>0</v>
      </c>
      <c r="Q383" s="167">
        <f t="shared" si="103"/>
        <v>0</v>
      </c>
      <c r="R383" s="167">
        <f t="shared" si="103"/>
        <v>0</v>
      </c>
      <c r="S383" s="167">
        <f t="shared" ref="S383:AC392" si="104">SUMIF($C:$C,$A383,S:S)+SUMIF($D:$D,$A383,S:S)</f>
        <v>0</v>
      </c>
      <c r="T383" s="167">
        <f t="shared" si="104"/>
        <v>0</v>
      </c>
      <c r="U383" s="167">
        <f t="shared" si="104"/>
        <v>0</v>
      </c>
      <c r="V383" s="167">
        <f t="shared" si="104"/>
        <v>0</v>
      </c>
      <c r="W383" s="167">
        <f t="shared" si="104"/>
        <v>0</v>
      </c>
      <c r="X383" s="167">
        <f t="shared" si="104"/>
        <v>0</v>
      </c>
      <c r="Y383" s="167">
        <f t="shared" si="104"/>
        <v>0</v>
      </c>
      <c r="Z383" s="167">
        <f t="shared" si="104"/>
        <v>0</v>
      </c>
      <c r="AA383" s="167">
        <f t="shared" si="104"/>
        <v>0</v>
      </c>
      <c r="AB383" s="167">
        <f t="shared" si="104"/>
        <v>0</v>
      </c>
      <c r="AC383" s="167">
        <f t="shared" si="104"/>
        <v>0</v>
      </c>
      <c r="AE383" s="106"/>
      <c r="AF383" s="106"/>
      <c r="AG383" s="106"/>
      <c r="AH383" s="106"/>
      <c r="AI383" s="106"/>
      <c r="AJ383" s="106"/>
      <c r="AK383" s="106"/>
      <c r="AL383" s="106"/>
      <c r="AM383" s="106"/>
      <c r="AN383" s="106"/>
      <c r="AO383" s="106"/>
      <c r="AP383" s="106"/>
      <c r="AQ383" s="106"/>
      <c r="AR383" s="106"/>
      <c r="AS383" s="106"/>
      <c r="AT383" s="106"/>
      <c r="AU383" s="17"/>
    </row>
    <row r="384" spans="1:47">
      <c r="A384" s="275" t="s">
        <v>322</v>
      </c>
      <c r="B384" s="195" t="str">
        <f>INDEX('Ref1'!$E:$E,MATCH($A384,'Ref1'!$A:$A,0))</f>
        <v>Hereford and Worcester Fire Authority</v>
      </c>
      <c r="C384" s="195" t="str">
        <f>INDEX('Ref1'!$F:$F,MATCH($A384,'Ref1'!$A:$A,0))</f>
        <v>NA</v>
      </c>
      <c r="D384" s="276" t="str">
        <f>INDEX('Ref1'!$G:$G,MATCH($A384,'Ref1'!$A:$A,0))</f>
        <v>NA</v>
      </c>
      <c r="E384" s="167">
        <f t="shared" si="95"/>
        <v>0</v>
      </c>
      <c r="G384" s="167">
        <f t="shared" si="98"/>
        <v>0</v>
      </c>
      <c r="H384" s="167">
        <f t="shared" si="98"/>
        <v>0</v>
      </c>
      <c r="I384" s="167">
        <f t="shared" si="103"/>
        <v>0</v>
      </c>
      <c r="J384" s="269">
        <f t="shared" si="103"/>
        <v>0</v>
      </c>
      <c r="K384" s="167">
        <f t="shared" si="103"/>
        <v>0</v>
      </c>
      <c r="L384" s="167">
        <f t="shared" si="103"/>
        <v>0</v>
      </c>
      <c r="M384" s="229">
        <f t="shared" si="103"/>
        <v>0</v>
      </c>
      <c r="N384" s="171">
        <f t="shared" si="103"/>
        <v>0</v>
      </c>
      <c r="O384" s="167">
        <f t="shared" si="103"/>
        <v>0</v>
      </c>
      <c r="P384" s="167">
        <f t="shared" si="103"/>
        <v>0</v>
      </c>
      <c r="Q384" s="167">
        <f t="shared" si="103"/>
        <v>0</v>
      </c>
      <c r="R384" s="167">
        <f t="shared" si="103"/>
        <v>0</v>
      </c>
      <c r="S384" s="167">
        <f t="shared" si="104"/>
        <v>0</v>
      </c>
      <c r="T384" s="167">
        <f t="shared" si="104"/>
        <v>0</v>
      </c>
      <c r="U384" s="167">
        <f t="shared" si="104"/>
        <v>0</v>
      </c>
      <c r="V384" s="167">
        <f t="shared" si="104"/>
        <v>0</v>
      </c>
      <c r="W384" s="167">
        <f t="shared" si="104"/>
        <v>0</v>
      </c>
      <c r="X384" s="167">
        <f t="shared" si="104"/>
        <v>0</v>
      </c>
      <c r="Y384" s="167">
        <f t="shared" si="104"/>
        <v>0</v>
      </c>
      <c r="Z384" s="167">
        <f t="shared" si="104"/>
        <v>0</v>
      </c>
      <c r="AA384" s="167">
        <f t="shared" si="104"/>
        <v>0</v>
      </c>
      <c r="AB384" s="167">
        <f t="shared" si="104"/>
        <v>0</v>
      </c>
      <c r="AC384" s="167">
        <f t="shared" si="104"/>
        <v>0</v>
      </c>
      <c r="AE384" s="106"/>
      <c r="AF384" s="106"/>
      <c r="AG384" s="106"/>
      <c r="AH384" s="106"/>
      <c r="AI384" s="106"/>
      <c r="AJ384" s="106"/>
      <c r="AK384" s="106"/>
      <c r="AL384" s="106"/>
      <c r="AM384" s="106"/>
      <c r="AN384" s="106"/>
      <c r="AO384" s="106"/>
      <c r="AP384" s="106"/>
      <c r="AQ384" s="106"/>
      <c r="AR384" s="106"/>
      <c r="AS384" s="106"/>
      <c r="AT384" s="106"/>
      <c r="AU384" s="17"/>
    </row>
    <row r="385" spans="1:47">
      <c r="A385" s="275" t="s">
        <v>340</v>
      </c>
      <c r="B385" s="195" t="str">
        <f>INDEX('Ref1'!$E:$E,MATCH($A385,'Ref1'!$A:$A,0))</f>
        <v>Humberside Fire Authority</v>
      </c>
      <c r="C385" s="195" t="str">
        <f>INDEX('Ref1'!$F:$F,MATCH($A385,'Ref1'!$A:$A,0))</f>
        <v>NA</v>
      </c>
      <c r="D385" s="276" t="str">
        <f>INDEX('Ref1'!$G:$G,MATCH($A385,'Ref1'!$A:$A,0))</f>
        <v>NA</v>
      </c>
      <c r="E385" s="167">
        <f t="shared" si="95"/>
        <v>0</v>
      </c>
      <c r="G385" s="167">
        <f t="shared" si="98"/>
        <v>0</v>
      </c>
      <c r="H385" s="167">
        <f t="shared" si="98"/>
        <v>0</v>
      </c>
      <c r="I385" s="167">
        <f t="shared" si="103"/>
        <v>0</v>
      </c>
      <c r="J385" s="269">
        <f t="shared" si="103"/>
        <v>0</v>
      </c>
      <c r="K385" s="167">
        <f t="shared" si="103"/>
        <v>0</v>
      </c>
      <c r="L385" s="167">
        <f t="shared" si="103"/>
        <v>0</v>
      </c>
      <c r="M385" s="229">
        <f t="shared" si="103"/>
        <v>0</v>
      </c>
      <c r="N385" s="171">
        <f t="shared" si="103"/>
        <v>0</v>
      </c>
      <c r="O385" s="167">
        <f t="shared" si="103"/>
        <v>0</v>
      </c>
      <c r="P385" s="167">
        <f t="shared" si="103"/>
        <v>0</v>
      </c>
      <c r="Q385" s="167">
        <f t="shared" si="103"/>
        <v>0</v>
      </c>
      <c r="R385" s="167">
        <f t="shared" si="103"/>
        <v>0</v>
      </c>
      <c r="S385" s="167">
        <f t="shared" si="104"/>
        <v>0</v>
      </c>
      <c r="T385" s="167">
        <f t="shared" si="104"/>
        <v>0</v>
      </c>
      <c r="U385" s="167">
        <f t="shared" si="104"/>
        <v>0</v>
      </c>
      <c r="V385" s="167">
        <f t="shared" si="104"/>
        <v>0</v>
      </c>
      <c r="W385" s="167">
        <f t="shared" si="104"/>
        <v>0</v>
      </c>
      <c r="X385" s="167">
        <f t="shared" si="104"/>
        <v>0</v>
      </c>
      <c r="Y385" s="167">
        <f t="shared" si="104"/>
        <v>0</v>
      </c>
      <c r="Z385" s="167">
        <f t="shared" si="104"/>
        <v>0</v>
      </c>
      <c r="AA385" s="167">
        <f t="shared" si="104"/>
        <v>0</v>
      </c>
      <c r="AB385" s="167">
        <f t="shared" si="104"/>
        <v>0</v>
      </c>
      <c r="AC385" s="167">
        <f t="shared" si="104"/>
        <v>0</v>
      </c>
      <c r="AE385" s="106"/>
      <c r="AF385" s="106"/>
      <c r="AG385" s="106"/>
      <c r="AH385" s="106"/>
      <c r="AI385" s="106"/>
      <c r="AJ385" s="106"/>
      <c r="AK385" s="106"/>
      <c r="AL385" s="106"/>
      <c r="AM385" s="106"/>
      <c r="AN385" s="106"/>
      <c r="AO385" s="106"/>
      <c r="AP385" s="106"/>
      <c r="AQ385" s="106"/>
      <c r="AR385" s="106"/>
      <c r="AS385" s="106"/>
      <c r="AT385" s="106"/>
      <c r="AU385" s="17"/>
    </row>
    <row r="386" spans="1:47">
      <c r="A386" s="275" t="s">
        <v>358</v>
      </c>
      <c r="B386" s="195" t="str">
        <f>INDEX('Ref1'!$E:$E,MATCH($A386,'Ref1'!$A:$A,0))</f>
        <v>Kent Fire Authority</v>
      </c>
      <c r="C386" s="195" t="str">
        <f>INDEX('Ref1'!$F:$F,MATCH($A386,'Ref1'!$A:$A,0))</f>
        <v>NA</v>
      </c>
      <c r="D386" s="276" t="str">
        <f>INDEX('Ref1'!$G:$G,MATCH($A386,'Ref1'!$A:$A,0))</f>
        <v>NA</v>
      </c>
      <c r="E386" s="167">
        <f t="shared" si="95"/>
        <v>0</v>
      </c>
      <c r="G386" s="167">
        <f t="shared" si="98"/>
        <v>0</v>
      </c>
      <c r="H386" s="167">
        <f t="shared" si="98"/>
        <v>0</v>
      </c>
      <c r="I386" s="167">
        <f t="shared" si="103"/>
        <v>0</v>
      </c>
      <c r="J386" s="269">
        <f t="shared" si="103"/>
        <v>0</v>
      </c>
      <c r="K386" s="167">
        <f t="shared" si="103"/>
        <v>0</v>
      </c>
      <c r="L386" s="167">
        <f t="shared" si="103"/>
        <v>0</v>
      </c>
      <c r="M386" s="229">
        <f t="shared" si="103"/>
        <v>0</v>
      </c>
      <c r="N386" s="171">
        <f t="shared" si="103"/>
        <v>0</v>
      </c>
      <c r="O386" s="167">
        <f t="shared" si="103"/>
        <v>0</v>
      </c>
      <c r="P386" s="167">
        <f t="shared" si="103"/>
        <v>0</v>
      </c>
      <c r="Q386" s="167">
        <f t="shared" si="103"/>
        <v>0</v>
      </c>
      <c r="R386" s="167">
        <f t="shared" si="103"/>
        <v>0</v>
      </c>
      <c r="S386" s="167">
        <f t="shared" si="104"/>
        <v>0</v>
      </c>
      <c r="T386" s="167">
        <f t="shared" si="104"/>
        <v>0</v>
      </c>
      <c r="U386" s="167">
        <f t="shared" si="104"/>
        <v>0</v>
      </c>
      <c r="V386" s="167">
        <f t="shared" si="104"/>
        <v>0</v>
      </c>
      <c r="W386" s="167">
        <f t="shared" si="104"/>
        <v>0</v>
      </c>
      <c r="X386" s="167">
        <f t="shared" si="104"/>
        <v>0</v>
      </c>
      <c r="Y386" s="167">
        <f t="shared" si="104"/>
        <v>0</v>
      </c>
      <c r="Z386" s="167">
        <f t="shared" si="104"/>
        <v>0</v>
      </c>
      <c r="AA386" s="167">
        <f t="shared" si="104"/>
        <v>0</v>
      </c>
      <c r="AB386" s="167">
        <f t="shared" si="104"/>
        <v>0</v>
      </c>
      <c r="AC386" s="167">
        <f t="shared" si="104"/>
        <v>0</v>
      </c>
      <c r="AE386" s="106"/>
      <c r="AF386" s="106"/>
      <c r="AG386" s="106"/>
      <c r="AH386" s="106"/>
      <c r="AI386" s="106"/>
      <c r="AJ386" s="106"/>
      <c r="AK386" s="106"/>
      <c r="AL386" s="106"/>
      <c r="AM386" s="106"/>
      <c r="AN386" s="106"/>
      <c r="AO386" s="106"/>
      <c r="AP386" s="106"/>
      <c r="AQ386" s="106"/>
      <c r="AR386" s="106"/>
      <c r="AS386" s="106"/>
      <c r="AT386" s="106"/>
      <c r="AU386" s="17"/>
    </row>
    <row r="387" spans="1:47">
      <c r="A387" s="275" t="s">
        <v>376</v>
      </c>
      <c r="B387" s="195" t="str">
        <f>INDEX('Ref1'!$E:$E,MATCH($A387,'Ref1'!$A:$A,0))</f>
        <v>Lancashire Fire Authority</v>
      </c>
      <c r="C387" s="195" t="str">
        <f>INDEX('Ref1'!$F:$F,MATCH($A387,'Ref1'!$A:$A,0))</f>
        <v>NA</v>
      </c>
      <c r="D387" s="276" t="str">
        <f>INDEX('Ref1'!$G:$G,MATCH($A387,'Ref1'!$A:$A,0))</f>
        <v>NA</v>
      </c>
      <c r="E387" s="167">
        <f t="shared" si="95"/>
        <v>0</v>
      </c>
      <c r="G387" s="167">
        <f t="shared" si="98"/>
        <v>0</v>
      </c>
      <c r="H387" s="167">
        <f t="shared" si="98"/>
        <v>0</v>
      </c>
      <c r="I387" s="167">
        <f t="shared" si="103"/>
        <v>0</v>
      </c>
      <c r="J387" s="269">
        <f t="shared" si="103"/>
        <v>0</v>
      </c>
      <c r="K387" s="167">
        <f t="shared" si="103"/>
        <v>0</v>
      </c>
      <c r="L387" s="167">
        <f t="shared" si="103"/>
        <v>0</v>
      </c>
      <c r="M387" s="229">
        <f t="shared" si="103"/>
        <v>0</v>
      </c>
      <c r="N387" s="171">
        <f t="shared" si="103"/>
        <v>0</v>
      </c>
      <c r="O387" s="167">
        <f t="shared" si="103"/>
        <v>0</v>
      </c>
      <c r="P387" s="167">
        <f t="shared" si="103"/>
        <v>0</v>
      </c>
      <c r="Q387" s="167">
        <f t="shared" si="103"/>
        <v>0</v>
      </c>
      <c r="R387" s="167">
        <f t="shared" si="103"/>
        <v>0</v>
      </c>
      <c r="S387" s="167">
        <f t="shared" si="104"/>
        <v>0</v>
      </c>
      <c r="T387" s="167">
        <f t="shared" si="104"/>
        <v>0</v>
      </c>
      <c r="U387" s="167">
        <f t="shared" si="104"/>
        <v>0</v>
      </c>
      <c r="V387" s="167">
        <f t="shared" si="104"/>
        <v>0</v>
      </c>
      <c r="W387" s="167">
        <f t="shared" si="104"/>
        <v>0</v>
      </c>
      <c r="X387" s="167">
        <f t="shared" si="104"/>
        <v>0</v>
      </c>
      <c r="Y387" s="167">
        <f t="shared" si="104"/>
        <v>0</v>
      </c>
      <c r="Z387" s="167">
        <f t="shared" si="104"/>
        <v>0</v>
      </c>
      <c r="AA387" s="167">
        <f t="shared" si="104"/>
        <v>0</v>
      </c>
      <c r="AB387" s="167">
        <f t="shared" si="104"/>
        <v>0</v>
      </c>
      <c r="AC387" s="167">
        <f t="shared" si="104"/>
        <v>0</v>
      </c>
      <c r="AE387" s="106"/>
      <c r="AF387" s="106"/>
      <c r="AG387" s="106"/>
      <c r="AH387" s="106"/>
      <c r="AI387" s="106"/>
      <c r="AJ387" s="106"/>
      <c r="AK387" s="106"/>
      <c r="AL387" s="106"/>
      <c r="AM387" s="106"/>
      <c r="AN387" s="106"/>
      <c r="AO387" s="106"/>
      <c r="AP387" s="106"/>
      <c r="AQ387" s="106"/>
      <c r="AR387" s="106"/>
      <c r="AS387" s="106"/>
      <c r="AT387" s="106"/>
      <c r="AU387" s="17"/>
    </row>
    <row r="388" spans="1:47">
      <c r="A388" s="275" t="s">
        <v>386</v>
      </c>
      <c r="B388" s="195" t="str">
        <f>INDEX('Ref1'!$E:$E,MATCH($A388,'Ref1'!$A:$A,0))</f>
        <v>Leicestershire Fire Authority</v>
      </c>
      <c r="C388" s="195" t="str">
        <f>INDEX('Ref1'!$F:$F,MATCH($A388,'Ref1'!$A:$A,0))</f>
        <v>NA</v>
      </c>
      <c r="D388" s="276" t="str">
        <f>INDEX('Ref1'!$G:$G,MATCH($A388,'Ref1'!$A:$A,0))</f>
        <v>NA</v>
      </c>
      <c r="E388" s="167">
        <f t="shared" si="95"/>
        <v>0</v>
      </c>
      <c r="G388" s="167">
        <f t="shared" si="98"/>
        <v>0</v>
      </c>
      <c r="H388" s="167">
        <f t="shared" si="98"/>
        <v>0</v>
      </c>
      <c r="I388" s="167">
        <f t="shared" si="103"/>
        <v>0</v>
      </c>
      <c r="J388" s="269">
        <f t="shared" si="103"/>
        <v>0</v>
      </c>
      <c r="K388" s="167">
        <f t="shared" si="103"/>
        <v>0</v>
      </c>
      <c r="L388" s="167">
        <f t="shared" si="103"/>
        <v>0</v>
      </c>
      <c r="M388" s="229">
        <f t="shared" si="103"/>
        <v>0</v>
      </c>
      <c r="N388" s="171">
        <f t="shared" si="103"/>
        <v>0</v>
      </c>
      <c r="O388" s="167">
        <f t="shared" si="103"/>
        <v>0</v>
      </c>
      <c r="P388" s="167">
        <f t="shared" si="103"/>
        <v>0</v>
      </c>
      <c r="Q388" s="167">
        <f t="shared" si="103"/>
        <v>0</v>
      </c>
      <c r="R388" s="167">
        <f t="shared" si="103"/>
        <v>0</v>
      </c>
      <c r="S388" s="167">
        <f t="shared" si="104"/>
        <v>0</v>
      </c>
      <c r="T388" s="167">
        <f t="shared" si="104"/>
        <v>0</v>
      </c>
      <c r="U388" s="167">
        <f t="shared" si="104"/>
        <v>0</v>
      </c>
      <c r="V388" s="167">
        <f t="shared" si="104"/>
        <v>0</v>
      </c>
      <c r="W388" s="167">
        <f t="shared" si="104"/>
        <v>0</v>
      </c>
      <c r="X388" s="167">
        <f t="shared" si="104"/>
        <v>0</v>
      </c>
      <c r="Y388" s="167">
        <f t="shared" si="104"/>
        <v>0</v>
      </c>
      <c r="Z388" s="167">
        <f t="shared" si="104"/>
        <v>0</v>
      </c>
      <c r="AA388" s="167">
        <f t="shared" si="104"/>
        <v>0</v>
      </c>
      <c r="AB388" s="167">
        <f t="shared" si="104"/>
        <v>0</v>
      </c>
      <c r="AC388" s="167">
        <f t="shared" si="104"/>
        <v>0</v>
      </c>
      <c r="AE388" s="106"/>
      <c r="AF388" s="106"/>
      <c r="AG388" s="106"/>
      <c r="AH388" s="106"/>
      <c r="AI388" s="106"/>
      <c r="AJ388" s="106"/>
      <c r="AK388" s="106"/>
      <c r="AL388" s="106"/>
      <c r="AM388" s="106"/>
      <c r="AN388" s="106"/>
      <c r="AO388" s="106"/>
      <c r="AP388" s="106"/>
      <c r="AQ388" s="106"/>
      <c r="AR388" s="106"/>
      <c r="AS388" s="106"/>
      <c r="AT388" s="106"/>
      <c r="AU388" s="17"/>
    </row>
    <row r="389" spans="1:47">
      <c r="A389" s="275" t="s">
        <v>472</v>
      </c>
      <c r="B389" s="195" t="str">
        <f>INDEX('Ref1'!$E:$E,MATCH($A389,'Ref1'!$A:$A,0))</f>
        <v>North Yorkshire Fire Authority</v>
      </c>
      <c r="C389" s="195" t="str">
        <f>INDEX('Ref1'!$F:$F,MATCH($A389,'Ref1'!$A:$A,0))</f>
        <v>NA</v>
      </c>
      <c r="D389" s="276" t="str">
        <f>INDEX('Ref1'!$G:$G,MATCH($A389,'Ref1'!$A:$A,0))</f>
        <v>NA</v>
      </c>
      <c r="E389" s="167">
        <f t="shared" si="95"/>
        <v>0</v>
      </c>
      <c r="G389" s="167">
        <f t="shared" si="98"/>
        <v>0</v>
      </c>
      <c r="H389" s="167">
        <f t="shared" si="98"/>
        <v>0</v>
      </c>
      <c r="I389" s="167">
        <f t="shared" si="103"/>
        <v>0</v>
      </c>
      <c r="J389" s="269">
        <f t="shared" si="103"/>
        <v>0</v>
      </c>
      <c r="K389" s="167">
        <f t="shared" si="103"/>
        <v>0</v>
      </c>
      <c r="L389" s="167">
        <f t="shared" si="103"/>
        <v>0</v>
      </c>
      <c r="M389" s="229">
        <f t="shared" si="103"/>
        <v>0</v>
      </c>
      <c r="N389" s="171">
        <f t="shared" si="103"/>
        <v>0</v>
      </c>
      <c r="O389" s="167">
        <f t="shared" si="103"/>
        <v>0</v>
      </c>
      <c r="P389" s="167">
        <f t="shared" si="103"/>
        <v>0</v>
      </c>
      <c r="Q389" s="167">
        <f t="shared" si="103"/>
        <v>0</v>
      </c>
      <c r="R389" s="167">
        <f t="shared" si="103"/>
        <v>0</v>
      </c>
      <c r="S389" s="167">
        <f t="shared" si="104"/>
        <v>0</v>
      </c>
      <c r="T389" s="167">
        <f t="shared" si="104"/>
        <v>0</v>
      </c>
      <c r="U389" s="167">
        <f t="shared" si="104"/>
        <v>0</v>
      </c>
      <c r="V389" s="167">
        <f t="shared" si="104"/>
        <v>0</v>
      </c>
      <c r="W389" s="167">
        <f t="shared" si="104"/>
        <v>0</v>
      </c>
      <c r="X389" s="167">
        <f t="shared" si="104"/>
        <v>0</v>
      </c>
      <c r="Y389" s="167">
        <f t="shared" si="104"/>
        <v>0</v>
      </c>
      <c r="Z389" s="167">
        <f t="shared" si="104"/>
        <v>0</v>
      </c>
      <c r="AA389" s="167">
        <f t="shared" si="104"/>
        <v>0</v>
      </c>
      <c r="AB389" s="167">
        <f t="shared" si="104"/>
        <v>0</v>
      </c>
      <c r="AC389" s="167">
        <f t="shared" si="104"/>
        <v>0</v>
      </c>
      <c r="AE389" s="106"/>
      <c r="AF389" s="106"/>
      <c r="AG389" s="106"/>
      <c r="AH389" s="106"/>
      <c r="AI389" s="106"/>
      <c r="AJ389" s="106"/>
      <c r="AK389" s="106"/>
      <c r="AL389" s="106"/>
      <c r="AM389" s="106"/>
      <c r="AN389" s="106"/>
      <c r="AO389" s="106"/>
      <c r="AP389" s="106"/>
      <c r="AQ389" s="106"/>
      <c r="AR389" s="106"/>
      <c r="AS389" s="106"/>
      <c r="AT389" s="106"/>
      <c r="AU389" s="17"/>
    </row>
    <row r="390" spans="1:47">
      <c r="A390" s="275" t="s">
        <v>486</v>
      </c>
      <c r="B390" s="195" t="str">
        <f>INDEX('Ref1'!$E:$E,MATCH($A390,'Ref1'!$A:$A,0))</f>
        <v>Nottinghamshire Fire Authority</v>
      </c>
      <c r="C390" s="195" t="str">
        <f>INDEX('Ref1'!$F:$F,MATCH($A390,'Ref1'!$A:$A,0))</f>
        <v>NA</v>
      </c>
      <c r="D390" s="276" t="str">
        <f>INDEX('Ref1'!$G:$G,MATCH($A390,'Ref1'!$A:$A,0))</f>
        <v>NA</v>
      </c>
      <c r="E390" s="167">
        <f t="shared" si="95"/>
        <v>0</v>
      </c>
      <c r="G390" s="167">
        <f t="shared" si="98"/>
        <v>0</v>
      </c>
      <c r="H390" s="167">
        <f t="shared" si="98"/>
        <v>0</v>
      </c>
      <c r="I390" s="167">
        <f t="shared" si="103"/>
        <v>0</v>
      </c>
      <c r="J390" s="269">
        <f t="shared" si="103"/>
        <v>0</v>
      </c>
      <c r="K390" s="167">
        <f t="shared" si="103"/>
        <v>0</v>
      </c>
      <c r="L390" s="167">
        <f t="shared" si="103"/>
        <v>0</v>
      </c>
      <c r="M390" s="229">
        <f t="shared" si="103"/>
        <v>0</v>
      </c>
      <c r="N390" s="171">
        <f t="shared" si="103"/>
        <v>0</v>
      </c>
      <c r="O390" s="167">
        <f t="shared" si="103"/>
        <v>0</v>
      </c>
      <c r="P390" s="167">
        <f t="shared" si="103"/>
        <v>0</v>
      </c>
      <c r="Q390" s="167">
        <f t="shared" si="103"/>
        <v>0</v>
      </c>
      <c r="R390" s="167">
        <f t="shared" si="103"/>
        <v>0</v>
      </c>
      <c r="S390" s="167">
        <f t="shared" si="104"/>
        <v>0</v>
      </c>
      <c r="T390" s="167">
        <f t="shared" si="104"/>
        <v>0</v>
      </c>
      <c r="U390" s="167">
        <f t="shared" si="104"/>
        <v>0</v>
      </c>
      <c r="V390" s="167">
        <f t="shared" si="104"/>
        <v>0</v>
      </c>
      <c r="W390" s="167">
        <f t="shared" si="104"/>
        <v>0</v>
      </c>
      <c r="X390" s="167">
        <f t="shared" si="104"/>
        <v>0</v>
      </c>
      <c r="Y390" s="167">
        <f t="shared" si="104"/>
        <v>0</v>
      </c>
      <c r="Z390" s="167">
        <f t="shared" si="104"/>
        <v>0</v>
      </c>
      <c r="AA390" s="167">
        <f t="shared" si="104"/>
        <v>0</v>
      </c>
      <c r="AB390" s="167">
        <f t="shared" si="104"/>
        <v>0</v>
      </c>
      <c r="AC390" s="167">
        <f t="shared" si="104"/>
        <v>0</v>
      </c>
      <c r="AE390" s="106"/>
      <c r="AF390" s="106"/>
      <c r="AG390" s="106"/>
      <c r="AH390" s="106"/>
      <c r="AI390" s="106"/>
      <c r="AJ390" s="106"/>
      <c r="AK390" s="106"/>
      <c r="AL390" s="106"/>
      <c r="AM390" s="106"/>
      <c r="AN390" s="106"/>
      <c r="AO390" s="106"/>
      <c r="AP390" s="106"/>
      <c r="AQ390" s="106"/>
      <c r="AR390" s="106"/>
      <c r="AS390" s="106"/>
      <c r="AT390" s="106"/>
      <c r="AU390" s="17"/>
    </row>
    <row r="391" spans="1:47">
      <c r="A391" s="275" t="s">
        <v>574</v>
      </c>
      <c r="B391" s="195" t="str">
        <f>INDEX('Ref1'!$E:$E,MATCH($A391,'Ref1'!$A:$A,0))</f>
        <v>Shropshire Fire Authority</v>
      </c>
      <c r="C391" s="195" t="str">
        <f>INDEX('Ref1'!$F:$F,MATCH($A391,'Ref1'!$A:$A,0))</f>
        <v>NA</v>
      </c>
      <c r="D391" s="276" t="str">
        <f>INDEX('Ref1'!$G:$G,MATCH($A391,'Ref1'!$A:$A,0))</f>
        <v>NA</v>
      </c>
      <c r="E391" s="167">
        <f t="shared" si="95"/>
        <v>0</v>
      </c>
      <c r="G391" s="167">
        <f t="shared" si="98"/>
        <v>0</v>
      </c>
      <c r="H391" s="167">
        <f t="shared" si="98"/>
        <v>0</v>
      </c>
      <c r="I391" s="167">
        <f t="shared" si="103"/>
        <v>0</v>
      </c>
      <c r="J391" s="269">
        <f t="shared" si="103"/>
        <v>0</v>
      </c>
      <c r="K391" s="167">
        <f t="shared" si="103"/>
        <v>0</v>
      </c>
      <c r="L391" s="167">
        <f t="shared" si="103"/>
        <v>0</v>
      </c>
      <c r="M391" s="229">
        <f t="shared" si="103"/>
        <v>0</v>
      </c>
      <c r="N391" s="171">
        <f t="shared" si="103"/>
        <v>0</v>
      </c>
      <c r="O391" s="167">
        <f t="shared" si="103"/>
        <v>0</v>
      </c>
      <c r="P391" s="167">
        <f t="shared" si="103"/>
        <v>0</v>
      </c>
      <c r="Q391" s="167">
        <f t="shared" si="103"/>
        <v>0</v>
      </c>
      <c r="R391" s="167">
        <f t="shared" si="103"/>
        <v>0</v>
      </c>
      <c r="S391" s="167">
        <f t="shared" si="104"/>
        <v>0</v>
      </c>
      <c r="T391" s="167">
        <f t="shared" si="104"/>
        <v>0</v>
      </c>
      <c r="U391" s="167">
        <f t="shared" si="104"/>
        <v>0</v>
      </c>
      <c r="V391" s="167">
        <f t="shared" si="104"/>
        <v>0</v>
      </c>
      <c r="W391" s="167">
        <f t="shared" si="104"/>
        <v>0</v>
      </c>
      <c r="X391" s="167">
        <f t="shared" si="104"/>
        <v>0</v>
      </c>
      <c r="Y391" s="167">
        <f t="shared" si="104"/>
        <v>0</v>
      </c>
      <c r="Z391" s="167">
        <f t="shared" si="104"/>
        <v>0</v>
      </c>
      <c r="AA391" s="167">
        <f t="shared" si="104"/>
        <v>0</v>
      </c>
      <c r="AB391" s="167">
        <f t="shared" si="104"/>
        <v>0</v>
      </c>
      <c r="AC391" s="167">
        <f t="shared" si="104"/>
        <v>0</v>
      </c>
      <c r="AE391" s="106"/>
      <c r="AF391" s="106"/>
      <c r="AG391" s="106"/>
      <c r="AH391" s="106"/>
      <c r="AI391" s="106"/>
      <c r="AJ391" s="106"/>
      <c r="AK391" s="106"/>
      <c r="AL391" s="106"/>
      <c r="AM391" s="106"/>
      <c r="AN391" s="106"/>
      <c r="AO391" s="106"/>
      <c r="AP391" s="106"/>
      <c r="AQ391" s="106"/>
      <c r="AR391" s="106"/>
      <c r="AS391" s="106"/>
      <c r="AT391" s="106"/>
      <c r="AU391" s="17"/>
    </row>
    <row r="392" spans="1:47">
      <c r="A392" s="275" t="s">
        <v>632</v>
      </c>
      <c r="B392" s="195" t="str">
        <f>INDEX('Ref1'!$E:$E,MATCH($A392,'Ref1'!$A:$A,0))</f>
        <v>Staffordshire Fire Authority</v>
      </c>
      <c r="C392" s="195" t="str">
        <f>INDEX('Ref1'!$F:$F,MATCH($A392,'Ref1'!$A:$A,0))</f>
        <v>NA</v>
      </c>
      <c r="D392" s="276" t="str">
        <f>INDEX('Ref1'!$G:$G,MATCH($A392,'Ref1'!$A:$A,0))</f>
        <v>NA</v>
      </c>
      <c r="E392" s="167">
        <f t="shared" si="95"/>
        <v>0</v>
      </c>
      <c r="G392" s="167">
        <f t="shared" si="98"/>
        <v>0</v>
      </c>
      <c r="H392" s="167">
        <f t="shared" si="98"/>
        <v>0</v>
      </c>
      <c r="I392" s="167">
        <f t="shared" si="103"/>
        <v>0</v>
      </c>
      <c r="J392" s="269">
        <f t="shared" si="103"/>
        <v>0</v>
      </c>
      <c r="K392" s="167">
        <f t="shared" si="103"/>
        <v>0</v>
      </c>
      <c r="L392" s="167">
        <f t="shared" si="103"/>
        <v>0</v>
      </c>
      <c r="M392" s="229">
        <f t="shared" si="103"/>
        <v>0</v>
      </c>
      <c r="N392" s="171">
        <f t="shared" si="103"/>
        <v>0</v>
      </c>
      <c r="O392" s="167">
        <f t="shared" si="103"/>
        <v>0</v>
      </c>
      <c r="P392" s="167">
        <f t="shared" si="103"/>
        <v>0</v>
      </c>
      <c r="Q392" s="167">
        <f t="shared" si="103"/>
        <v>0</v>
      </c>
      <c r="R392" s="167">
        <f t="shared" si="103"/>
        <v>0</v>
      </c>
      <c r="S392" s="167">
        <f t="shared" si="104"/>
        <v>0</v>
      </c>
      <c r="T392" s="167">
        <f t="shared" si="104"/>
        <v>0</v>
      </c>
      <c r="U392" s="167">
        <f t="shared" si="104"/>
        <v>0</v>
      </c>
      <c r="V392" s="167">
        <f t="shared" si="104"/>
        <v>0</v>
      </c>
      <c r="W392" s="167">
        <f t="shared" si="104"/>
        <v>0</v>
      </c>
      <c r="X392" s="167">
        <f t="shared" si="104"/>
        <v>0</v>
      </c>
      <c r="Y392" s="167">
        <f t="shared" si="104"/>
        <v>0</v>
      </c>
      <c r="Z392" s="167">
        <f t="shared" si="104"/>
        <v>0</v>
      </c>
      <c r="AA392" s="167">
        <f t="shared" si="104"/>
        <v>0</v>
      </c>
      <c r="AB392" s="167">
        <f t="shared" si="104"/>
        <v>0</v>
      </c>
      <c r="AC392" s="167">
        <f t="shared" si="104"/>
        <v>0</v>
      </c>
      <c r="AE392" s="106"/>
      <c r="AF392" s="106"/>
      <c r="AG392" s="106"/>
      <c r="AH392" s="106"/>
      <c r="AI392" s="106"/>
      <c r="AJ392" s="106"/>
      <c r="AK392" s="106"/>
      <c r="AL392" s="106"/>
      <c r="AM392" s="106"/>
      <c r="AN392" s="106"/>
      <c r="AO392" s="106"/>
      <c r="AP392" s="106"/>
      <c r="AQ392" s="106"/>
      <c r="AR392" s="106"/>
      <c r="AS392" s="106"/>
      <c r="AT392" s="106"/>
      <c r="AU392" s="17"/>
    </row>
    <row r="393" spans="1:47">
      <c r="A393" s="275" t="s">
        <v>418</v>
      </c>
      <c r="B393" s="195" t="str">
        <f>INDEX('Ref1'!$E:$E,MATCH($A393,'Ref1'!$A:$A,0))</f>
        <v>Merseyside Fire</v>
      </c>
      <c r="C393" s="195" t="str">
        <f>INDEX('Ref1'!$F:$F,MATCH($A393,'Ref1'!$A:$A,0))</f>
        <v>NA</v>
      </c>
      <c r="D393" s="276" t="str">
        <f>INDEX('Ref1'!$G:$G,MATCH($A393,'Ref1'!$A:$A,0))</f>
        <v>NA</v>
      </c>
      <c r="E393" s="167">
        <f t="shared" si="95"/>
        <v>0</v>
      </c>
      <c r="G393" s="167">
        <f t="shared" si="98"/>
        <v>0</v>
      </c>
      <c r="H393" s="167">
        <f t="shared" si="98"/>
        <v>0</v>
      </c>
      <c r="I393" s="167">
        <f t="shared" ref="I393:R399" si="105">SUMIF($C:$C,$A393,I:I)+SUMIF($D:$D,$A393,I:I)</f>
        <v>0</v>
      </c>
      <c r="J393" s="269">
        <f t="shared" si="105"/>
        <v>0</v>
      </c>
      <c r="K393" s="167">
        <f t="shared" si="105"/>
        <v>0</v>
      </c>
      <c r="L393" s="167">
        <f t="shared" si="105"/>
        <v>0</v>
      </c>
      <c r="M393" s="229">
        <f t="shared" si="105"/>
        <v>0</v>
      </c>
      <c r="N393" s="171">
        <f t="shared" si="105"/>
        <v>0</v>
      </c>
      <c r="O393" s="167">
        <f t="shared" si="105"/>
        <v>0</v>
      </c>
      <c r="P393" s="167">
        <f t="shared" si="105"/>
        <v>0</v>
      </c>
      <c r="Q393" s="167">
        <f t="shared" si="105"/>
        <v>0</v>
      </c>
      <c r="R393" s="167">
        <f t="shared" si="105"/>
        <v>0</v>
      </c>
      <c r="S393" s="167">
        <f t="shared" ref="S393:AC399" si="106">SUMIF($C:$C,$A393,S:S)+SUMIF($D:$D,$A393,S:S)</f>
        <v>0</v>
      </c>
      <c r="T393" s="167">
        <f t="shared" si="106"/>
        <v>0</v>
      </c>
      <c r="U393" s="167">
        <f t="shared" si="106"/>
        <v>0</v>
      </c>
      <c r="V393" s="167">
        <f t="shared" si="106"/>
        <v>0</v>
      </c>
      <c r="W393" s="167">
        <f t="shared" si="106"/>
        <v>0</v>
      </c>
      <c r="X393" s="167">
        <f t="shared" si="106"/>
        <v>0</v>
      </c>
      <c r="Y393" s="167">
        <f t="shared" si="106"/>
        <v>0</v>
      </c>
      <c r="Z393" s="167">
        <f t="shared" si="106"/>
        <v>0</v>
      </c>
      <c r="AA393" s="167">
        <f t="shared" si="106"/>
        <v>0</v>
      </c>
      <c r="AB393" s="167">
        <f t="shared" si="106"/>
        <v>0</v>
      </c>
      <c r="AC393" s="167">
        <f t="shared" si="106"/>
        <v>0</v>
      </c>
      <c r="AE393" s="106"/>
      <c r="AF393" s="106"/>
      <c r="AG393" s="106"/>
      <c r="AH393" s="106"/>
      <c r="AI393" s="106"/>
      <c r="AJ393" s="106"/>
      <c r="AK393" s="106"/>
      <c r="AL393" s="106"/>
      <c r="AM393" s="106"/>
      <c r="AN393" s="106"/>
      <c r="AO393" s="106"/>
      <c r="AP393" s="106"/>
      <c r="AQ393" s="106"/>
      <c r="AR393" s="106"/>
      <c r="AS393" s="106"/>
      <c r="AT393" s="106"/>
      <c r="AU393" s="17"/>
    </row>
    <row r="394" spans="1:47">
      <c r="A394" s="275" t="s">
        <v>612</v>
      </c>
      <c r="B394" s="195" t="str">
        <f>INDEX('Ref1'!$E:$E,MATCH($A394,'Ref1'!$A:$A,0))</f>
        <v>South Yorkshire Fire</v>
      </c>
      <c r="C394" s="195" t="str">
        <f>INDEX('Ref1'!$F:$F,MATCH($A394,'Ref1'!$A:$A,0))</f>
        <v>NA</v>
      </c>
      <c r="D394" s="276" t="str">
        <f>INDEX('Ref1'!$G:$G,MATCH($A394,'Ref1'!$A:$A,0))</f>
        <v>NA</v>
      </c>
      <c r="E394" s="167">
        <f t="shared" si="95"/>
        <v>0</v>
      </c>
      <c r="G394" s="167">
        <f t="shared" si="98"/>
        <v>0</v>
      </c>
      <c r="H394" s="167">
        <f t="shared" si="98"/>
        <v>0</v>
      </c>
      <c r="I394" s="167">
        <f t="shared" si="105"/>
        <v>0</v>
      </c>
      <c r="J394" s="269">
        <f t="shared" si="105"/>
        <v>0</v>
      </c>
      <c r="K394" s="167">
        <f t="shared" si="105"/>
        <v>0</v>
      </c>
      <c r="L394" s="167">
        <f t="shared" si="105"/>
        <v>0</v>
      </c>
      <c r="M394" s="229">
        <f t="shared" si="105"/>
        <v>0</v>
      </c>
      <c r="N394" s="171">
        <f t="shared" si="105"/>
        <v>0</v>
      </c>
      <c r="O394" s="167">
        <f t="shared" si="105"/>
        <v>0</v>
      </c>
      <c r="P394" s="167">
        <f t="shared" si="105"/>
        <v>0</v>
      </c>
      <c r="Q394" s="167">
        <f t="shared" si="105"/>
        <v>0</v>
      </c>
      <c r="R394" s="167">
        <f t="shared" si="105"/>
        <v>0</v>
      </c>
      <c r="S394" s="167">
        <f t="shared" si="106"/>
        <v>0</v>
      </c>
      <c r="T394" s="167">
        <f t="shared" si="106"/>
        <v>0</v>
      </c>
      <c r="U394" s="167">
        <f t="shared" si="106"/>
        <v>0</v>
      </c>
      <c r="V394" s="167">
        <f t="shared" si="106"/>
        <v>0</v>
      </c>
      <c r="W394" s="167">
        <f t="shared" si="106"/>
        <v>0</v>
      </c>
      <c r="X394" s="167">
        <f t="shared" si="106"/>
        <v>0</v>
      </c>
      <c r="Y394" s="167">
        <f t="shared" si="106"/>
        <v>0</v>
      </c>
      <c r="Z394" s="167">
        <f t="shared" si="106"/>
        <v>0</v>
      </c>
      <c r="AA394" s="167">
        <f t="shared" si="106"/>
        <v>0</v>
      </c>
      <c r="AB394" s="167">
        <f t="shared" si="106"/>
        <v>0</v>
      </c>
      <c r="AC394" s="167">
        <f t="shared" si="106"/>
        <v>0</v>
      </c>
      <c r="AE394" s="106"/>
      <c r="AF394" s="106"/>
      <c r="AG394" s="106"/>
      <c r="AH394" s="106"/>
      <c r="AI394" s="106"/>
      <c r="AJ394" s="106"/>
      <c r="AK394" s="106"/>
      <c r="AL394" s="106"/>
      <c r="AM394" s="106"/>
      <c r="AN394" s="106"/>
      <c r="AO394" s="106"/>
      <c r="AP394" s="106"/>
      <c r="AQ394" s="106"/>
      <c r="AR394" s="106"/>
      <c r="AS394" s="106"/>
      <c r="AT394" s="106"/>
      <c r="AU394" s="17"/>
    </row>
    <row r="395" spans="1:47">
      <c r="A395" s="275" t="s">
        <v>700</v>
      </c>
      <c r="B395" s="195" t="str">
        <f>INDEX('Ref1'!$E:$E,MATCH($A395,'Ref1'!$A:$A,0))</f>
        <v>Tyne and Wear Fire</v>
      </c>
      <c r="C395" s="195" t="str">
        <f>INDEX('Ref1'!$F:$F,MATCH($A395,'Ref1'!$A:$A,0))</f>
        <v>NA</v>
      </c>
      <c r="D395" s="276" t="str">
        <f>INDEX('Ref1'!$G:$G,MATCH($A395,'Ref1'!$A:$A,0))</f>
        <v>NA</v>
      </c>
      <c r="E395" s="167">
        <f t="shared" si="95"/>
        <v>0</v>
      </c>
      <c r="G395" s="167">
        <f t="shared" si="98"/>
        <v>0</v>
      </c>
      <c r="H395" s="167">
        <f t="shared" si="98"/>
        <v>0</v>
      </c>
      <c r="I395" s="167">
        <f t="shared" si="105"/>
        <v>0</v>
      </c>
      <c r="J395" s="269">
        <f t="shared" si="105"/>
        <v>0</v>
      </c>
      <c r="K395" s="167">
        <f t="shared" si="105"/>
        <v>0</v>
      </c>
      <c r="L395" s="167">
        <f t="shared" si="105"/>
        <v>0</v>
      </c>
      <c r="M395" s="229">
        <f t="shared" si="105"/>
        <v>0</v>
      </c>
      <c r="N395" s="171">
        <f t="shared" si="105"/>
        <v>0</v>
      </c>
      <c r="O395" s="167">
        <f t="shared" si="105"/>
        <v>0</v>
      </c>
      <c r="P395" s="167">
        <f t="shared" si="105"/>
        <v>0</v>
      </c>
      <c r="Q395" s="167">
        <f t="shared" si="105"/>
        <v>0</v>
      </c>
      <c r="R395" s="167">
        <f t="shared" si="105"/>
        <v>0</v>
      </c>
      <c r="S395" s="167">
        <f t="shared" si="106"/>
        <v>0</v>
      </c>
      <c r="T395" s="167">
        <f t="shared" si="106"/>
        <v>0</v>
      </c>
      <c r="U395" s="167">
        <f t="shared" si="106"/>
        <v>0</v>
      </c>
      <c r="V395" s="167">
        <f t="shared" si="106"/>
        <v>0</v>
      </c>
      <c r="W395" s="167">
        <f t="shared" si="106"/>
        <v>0</v>
      </c>
      <c r="X395" s="167">
        <f t="shared" si="106"/>
        <v>0</v>
      </c>
      <c r="Y395" s="167">
        <f t="shared" si="106"/>
        <v>0</v>
      </c>
      <c r="Z395" s="167">
        <f t="shared" si="106"/>
        <v>0</v>
      </c>
      <c r="AA395" s="167">
        <f t="shared" si="106"/>
        <v>0</v>
      </c>
      <c r="AB395" s="167">
        <f t="shared" si="106"/>
        <v>0</v>
      </c>
      <c r="AC395" s="167">
        <f t="shared" si="106"/>
        <v>0</v>
      </c>
      <c r="AE395" s="106"/>
      <c r="AF395" s="106"/>
      <c r="AG395" s="106"/>
      <c r="AH395" s="106"/>
      <c r="AI395" s="106"/>
      <c r="AJ395" s="106"/>
      <c r="AK395" s="106"/>
      <c r="AL395" s="106"/>
      <c r="AM395" s="106"/>
      <c r="AN395" s="106"/>
      <c r="AO395" s="106"/>
      <c r="AP395" s="106"/>
      <c r="AQ395" s="106"/>
      <c r="AR395" s="106"/>
      <c r="AS395" s="106"/>
      <c r="AT395" s="106"/>
      <c r="AU395" s="17"/>
    </row>
    <row r="396" spans="1:47">
      <c r="A396" s="275" t="s">
        <v>742</v>
      </c>
      <c r="B396" s="195" t="str">
        <f>INDEX('Ref1'!$E:$E,MATCH($A396,'Ref1'!$A:$A,0))</f>
        <v>West Midlands Fire</v>
      </c>
      <c r="C396" s="195" t="str">
        <f>INDEX('Ref1'!$F:$F,MATCH($A396,'Ref1'!$A:$A,0))</f>
        <v>NA</v>
      </c>
      <c r="D396" s="276" t="str">
        <f>INDEX('Ref1'!$G:$G,MATCH($A396,'Ref1'!$A:$A,0))</f>
        <v>NA</v>
      </c>
      <c r="E396" s="167">
        <f t="shared" si="95"/>
        <v>0</v>
      </c>
      <c r="G396" s="167">
        <f t="shared" si="98"/>
        <v>0</v>
      </c>
      <c r="H396" s="167">
        <f t="shared" si="98"/>
        <v>0</v>
      </c>
      <c r="I396" s="167">
        <f t="shared" si="105"/>
        <v>0</v>
      </c>
      <c r="J396" s="269">
        <f t="shared" si="105"/>
        <v>0</v>
      </c>
      <c r="K396" s="167">
        <f t="shared" si="105"/>
        <v>0</v>
      </c>
      <c r="L396" s="167">
        <f t="shared" si="105"/>
        <v>0</v>
      </c>
      <c r="M396" s="229">
        <f t="shared" si="105"/>
        <v>0</v>
      </c>
      <c r="N396" s="171">
        <f t="shared" si="105"/>
        <v>0</v>
      </c>
      <c r="O396" s="167">
        <f t="shared" si="105"/>
        <v>0</v>
      </c>
      <c r="P396" s="167">
        <f t="shared" si="105"/>
        <v>0</v>
      </c>
      <c r="Q396" s="167">
        <f t="shared" si="105"/>
        <v>0</v>
      </c>
      <c r="R396" s="167">
        <f t="shared" si="105"/>
        <v>0</v>
      </c>
      <c r="S396" s="167">
        <f t="shared" si="106"/>
        <v>0</v>
      </c>
      <c r="T396" s="167">
        <f t="shared" si="106"/>
        <v>0</v>
      </c>
      <c r="U396" s="167">
        <f t="shared" si="106"/>
        <v>0</v>
      </c>
      <c r="V396" s="167">
        <f t="shared" si="106"/>
        <v>0</v>
      </c>
      <c r="W396" s="167">
        <f t="shared" si="106"/>
        <v>0</v>
      </c>
      <c r="X396" s="167">
        <f t="shared" si="106"/>
        <v>0</v>
      </c>
      <c r="Y396" s="167">
        <f t="shared" si="106"/>
        <v>0</v>
      </c>
      <c r="Z396" s="167">
        <f t="shared" si="106"/>
        <v>0</v>
      </c>
      <c r="AA396" s="167">
        <f t="shared" si="106"/>
        <v>0</v>
      </c>
      <c r="AB396" s="167">
        <f t="shared" si="106"/>
        <v>0</v>
      </c>
      <c r="AC396" s="167">
        <f t="shared" si="106"/>
        <v>0</v>
      </c>
      <c r="AE396" s="106"/>
      <c r="AF396" s="106"/>
      <c r="AG396" s="106"/>
      <c r="AH396" s="106"/>
      <c r="AI396" s="106"/>
      <c r="AJ396" s="106"/>
      <c r="AK396" s="106"/>
      <c r="AL396" s="106"/>
      <c r="AM396" s="106"/>
      <c r="AN396" s="106"/>
      <c r="AO396" s="106"/>
      <c r="AP396" s="106"/>
      <c r="AQ396" s="106"/>
      <c r="AR396" s="106"/>
      <c r="AS396" s="106"/>
      <c r="AT396" s="106"/>
      <c r="AU396" s="17"/>
    </row>
    <row r="397" spans="1:47">
      <c r="A397" s="275" t="s">
        <v>750</v>
      </c>
      <c r="B397" s="195" t="str">
        <f>INDEX('Ref1'!$E:$E,MATCH($A397,'Ref1'!$A:$A,0))</f>
        <v>West Yorkshire Fire</v>
      </c>
      <c r="C397" s="195" t="str">
        <f>INDEX('Ref1'!$F:$F,MATCH($A397,'Ref1'!$A:$A,0))</f>
        <v>NA</v>
      </c>
      <c r="D397" s="276" t="str">
        <f>INDEX('Ref1'!$G:$G,MATCH($A397,'Ref1'!$A:$A,0))</f>
        <v>NA</v>
      </c>
      <c r="E397" s="167">
        <f t="shared" si="95"/>
        <v>0</v>
      </c>
      <c r="G397" s="167">
        <f t="shared" si="98"/>
        <v>0</v>
      </c>
      <c r="H397" s="167">
        <f t="shared" si="98"/>
        <v>0</v>
      </c>
      <c r="I397" s="167">
        <f t="shared" si="105"/>
        <v>0</v>
      </c>
      <c r="J397" s="269">
        <f t="shared" si="105"/>
        <v>0</v>
      </c>
      <c r="K397" s="167">
        <f t="shared" si="105"/>
        <v>0</v>
      </c>
      <c r="L397" s="167">
        <f t="shared" si="105"/>
        <v>0</v>
      </c>
      <c r="M397" s="229">
        <f t="shared" si="105"/>
        <v>0</v>
      </c>
      <c r="N397" s="171">
        <f t="shared" si="105"/>
        <v>0</v>
      </c>
      <c r="O397" s="167">
        <f t="shared" si="105"/>
        <v>0</v>
      </c>
      <c r="P397" s="167">
        <f t="shared" si="105"/>
        <v>0</v>
      </c>
      <c r="Q397" s="167">
        <f t="shared" si="105"/>
        <v>0</v>
      </c>
      <c r="R397" s="167">
        <f t="shared" si="105"/>
        <v>0</v>
      </c>
      <c r="S397" s="167">
        <f t="shared" si="106"/>
        <v>0</v>
      </c>
      <c r="T397" s="167">
        <f t="shared" si="106"/>
        <v>0</v>
      </c>
      <c r="U397" s="167">
        <f t="shared" si="106"/>
        <v>0</v>
      </c>
      <c r="V397" s="167">
        <f t="shared" si="106"/>
        <v>0</v>
      </c>
      <c r="W397" s="167">
        <f t="shared" si="106"/>
        <v>0</v>
      </c>
      <c r="X397" s="167">
        <f t="shared" si="106"/>
        <v>0</v>
      </c>
      <c r="Y397" s="167">
        <f t="shared" si="106"/>
        <v>0</v>
      </c>
      <c r="Z397" s="167">
        <f t="shared" si="106"/>
        <v>0</v>
      </c>
      <c r="AA397" s="167">
        <f t="shared" si="106"/>
        <v>0</v>
      </c>
      <c r="AB397" s="167">
        <f t="shared" si="106"/>
        <v>0</v>
      </c>
      <c r="AC397" s="167">
        <f t="shared" si="106"/>
        <v>0</v>
      </c>
      <c r="AE397" s="106"/>
      <c r="AF397" s="106"/>
      <c r="AG397" s="106"/>
      <c r="AH397" s="106"/>
      <c r="AI397" s="106"/>
      <c r="AJ397" s="106"/>
      <c r="AK397" s="106"/>
      <c r="AL397" s="106"/>
      <c r="AM397" s="106"/>
      <c r="AN397" s="106"/>
      <c r="AO397" s="106"/>
      <c r="AP397" s="106"/>
      <c r="AQ397" s="106"/>
      <c r="AR397" s="106"/>
      <c r="AS397" s="106"/>
      <c r="AT397" s="106"/>
      <c r="AU397" s="17"/>
    </row>
    <row r="398" spans="1:47">
      <c r="A398" s="275" t="s">
        <v>512</v>
      </c>
      <c r="B398" s="195" t="str">
        <f>INDEX('Ref1'!$E:$E,MATCH($A398,'Ref1'!$A:$A,0))</f>
        <v>Devon &amp; Somerset Fire</v>
      </c>
      <c r="C398" s="195" t="str">
        <f>INDEX('Ref1'!$F:$F,MATCH($A398,'Ref1'!$A:$A,0))</f>
        <v>NA</v>
      </c>
      <c r="D398" s="276" t="str">
        <f>INDEX('Ref1'!$G:$G,MATCH($A398,'Ref1'!$A:$A,0))</f>
        <v>NA</v>
      </c>
      <c r="E398" s="167">
        <f t="shared" si="95"/>
        <v>0</v>
      </c>
      <c r="G398" s="167">
        <f t="shared" si="98"/>
        <v>0</v>
      </c>
      <c r="H398" s="167">
        <f t="shared" si="98"/>
        <v>0</v>
      </c>
      <c r="I398" s="167">
        <f t="shared" si="105"/>
        <v>0</v>
      </c>
      <c r="J398" s="269">
        <f t="shared" si="105"/>
        <v>0</v>
      </c>
      <c r="K398" s="167">
        <f t="shared" si="105"/>
        <v>0</v>
      </c>
      <c r="L398" s="167">
        <f t="shared" si="105"/>
        <v>0</v>
      </c>
      <c r="M398" s="229">
        <f t="shared" si="105"/>
        <v>0</v>
      </c>
      <c r="N398" s="171">
        <f t="shared" si="105"/>
        <v>0</v>
      </c>
      <c r="O398" s="167">
        <f t="shared" si="105"/>
        <v>0</v>
      </c>
      <c r="P398" s="167">
        <f t="shared" si="105"/>
        <v>0</v>
      </c>
      <c r="Q398" s="167">
        <f t="shared" si="105"/>
        <v>0</v>
      </c>
      <c r="R398" s="167">
        <f t="shared" si="105"/>
        <v>0</v>
      </c>
      <c r="S398" s="167">
        <f t="shared" si="106"/>
        <v>0</v>
      </c>
      <c r="T398" s="167">
        <f t="shared" si="106"/>
        <v>0</v>
      </c>
      <c r="U398" s="167">
        <f t="shared" si="106"/>
        <v>0</v>
      </c>
      <c r="V398" s="167">
        <f t="shared" si="106"/>
        <v>0</v>
      </c>
      <c r="W398" s="167">
        <f t="shared" si="106"/>
        <v>0</v>
      </c>
      <c r="X398" s="167">
        <f t="shared" si="106"/>
        <v>0</v>
      </c>
      <c r="Y398" s="167">
        <f t="shared" si="106"/>
        <v>0</v>
      </c>
      <c r="Z398" s="167">
        <f t="shared" si="106"/>
        <v>0</v>
      </c>
      <c r="AA398" s="167">
        <f t="shared" si="106"/>
        <v>0</v>
      </c>
      <c r="AB398" s="167">
        <f t="shared" si="106"/>
        <v>0</v>
      </c>
      <c r="AC398" s="167">
        <f t="shared" si="106"/>
        <v>0</v>
      </c>
      <c r="AE398" s="106"/>
      <c r="AF398" s="106"/>
      <c r="AG398" s="106"/>
      <c r="AH398" s="106"/>
      <c r="AI398" s="106"/>
      <c r="AJ398" s="106"/>
      <c r="AK398" s="106"/>
      <c r="AL398" s="106"/>
      <c r="AM398" s="106"/>
      <c r="AN398" s="106"/>
      <c r="AO398" s="106"/>
      <c r="AP398" s="106"/>
      <c r="AQ398" s="106"/>
      <c r="AR398" s="106"/>
      <c r="AS398" s="106"/>
      <c r="AT398" s="106"/>
      <c r="AU398" s="17"/>
    </row>
    <row r="399" spans="1:47">
      <c r="A399" s="275" t="s">
        <v>514</v>
      </c>
      <c r="B399" s="195" t="str">
        <f>INDEX('Ref1'!$E:$E,MATCH($A399,'Ref1'!$A:$A,0))</f>
        <v>Dorset &amp; Wiltshire Fire</v>
      </c>
      <c r="C399" s="195" t="str">
        <f>INDEX('Ref1'!$F:$F,MATCH($A399,'Ref1'!$A:$A,0))</f>
        <v>NA</v>
      </c>
      <c r="D399" s="276" t="str">
        <f>INDEX('Ref1'!$G:$G,MATCH($A399,'Ref1'!$A:$A,0))</f>
        <v>NA</v>
      </c>
      <c r="E399" s="167">
        <f t="shared" si="95"/>
        <v>0</v>
      </c>
      <c r="G399" s="167">
        <f t="shared" si="98"/>
        <v>0</v>
      </c>
      <c r="H399" s="167">
        <f t="shared" si="98"/>
        <v>0</v>
      </c>
      <c r="I399" s="167">
        <f t="shared" si="105"/>
        <v>0</v>
      </c>
      <c r="J399" s="269">
        <f t="shared" si="105"/>
        <v>0</v>
      </c>
      <c r="K399" s="167">
        <f t="shared" si="105"/>
        <v>0</v>
      </c>
      <c r="L399" s="167">
        <f t="shared" si="105"/>
        <v>0</v>
      </c>
      <c r="M399" s="229">
        <f t="shared" si="105"/>
        <v>0</v>
      </c>
      <c r="N399" s="171">
        <f t="shared" si="105"/>
        <v>0</v>
      </c>
      <c r="O399" s="167">
        <f t="shared" si="105"/>
        <v>0</v>
      </c>
      <c r="P399" s="167">
        <f t="shared" si="105"/>
        <v>0</v>
      </c>
      <c r="Q399" s="167">
        <f t="shared" si="105"/>
        <v>0</v>
      </c>
      <c r="R399" s="167">
        <f t="shared" si="105"/>
        <v>0</v>
      </c>
      <c r="S399" s="167">
        <f t="shared" si="106"/>
        <v>0</v>
      </c>
      <c r="T399" s="167">
        <f t="shared" si="106"/>
        <v>0</v>
      </c>
      <c r="U399" s="167">
        <f t="shared" si="106"/>
        <v>0</v>
      </c>
      <c r="V399" s="167">
        <f t="shared" si="106"/>
        <v>0</v>
      </c>
      <c r="W399" s="167">
        <f t="shared" si="106"/>
        <v>0</v>
      </c>
      <c r="X399" s="167">
        <f t="shared" si="106"/>
        <v>0</v>
      </c>
      <c r="Y399" s="167">
        <f t="shared" si="106"/>
        <v>0</v>
      </c>
      <c r="Z399" s="167">
        <f t="shared" si="106"/>
        <v>0</v>
      </c>
      <c r="AA399" s="167">
        <f t="shared" si="106"/>
        <v>0</v>
      </c>
      <c r="AB399" s="167">
        <f t="shared" si="106"/>
        <v>0</v>
      </c>
      <c r="AC399" s="167">
        <f t="shared" si="106"/>
        <v>0</v>
      </c>
      <c r="AE399" s="106"/>
      <c r="AF399" s="106"/>
      <c r="AG399" s="106"/>
      <c r="AH399" s="106"/>
      <c r="AI399" s="106"/>
      <c r="AJ399" s="106"/>
      <c r="AK399" s="106"/>
      <c r="AL399" s="106"/>
      <c r="AM399" s="106"/>
      <c r="AN399" s="106"/>
      <c r="AO399" s="106"/>
      <c r="AP399" s="106"/>
      <c r="AQ399" s="106"/>
      <c r="AR399" s="106"/>
      <c r="AS399" s="106"/>
      <c r="AT399" s="106"/>
      <c r="AU399" s="17"/>
    </row>
    <row r="400" spans="1:47">
      <c r="N400" s="62"/>
      <c r="O400" s="62"/>
      <c r="P400" s="62"/>
      <c r="Q400" s="62"/>
      <c r="R400" s="62"/>
      <c r="S400" s="62"/>
      <c r="T400" s="62"/>
      <c r="U400" s="62"/>
      <c r="V400" s="62"/>
      <c r="W400" s="62"/>
      <c r="X400" s="62"/>
      <c r="Y400" s="62"/>
      <c r="Z400" s="62"/>
      <c r="AA400" s="62"/>
      <c r="AB400" s="62"/>
      <c r="AC400" s="62"/>
    </row>
    <row r="401" spans="14:29">
      <c r="N401" s="62"/>
      <c r="O401" s="62"/>
      <c r="P401" s="62"/>
      <c r="Q401" s="62"/>
      <c r="R401" s="62"/>
      <c r="S401" s="62"/>
      <c r="T401" s="62"/>
      <c r="U401" s="62"/>
      <c r="V401" s="62"/>
      <c r="W401" s="62"/>
      <c r="X401" s="62"/>
      <c r="Y401" s="62"/>
      <c r="Z401" s="62"/>
      <c r="AA401" s="62"/>
      <c r="AB401" s="62"/>
      <c r="AC401" s="62"/>
    </row>
    <row r="402" spans="14:29">
      <c r="N402" s="62"/>
      <c r="O402" s="62"/>
      <c r="P402" s="62"/>
      <c r="Q402" s="62"/>
      <c r="R402" s="62"/>
      <c r="S402" s="62"/>
      <c r="T402" s="62"/>
      <c r="U402" s="62"/>
      <c r="V402" s="62"/>
      <c r="W402" s="62"/>
      <c r="X402" s="62"/>
      <c r="Y402" s="62"/>
      <c r="Z402" s="62"/>
      <c r="AA402" s="62"/>
      <c r="AB402" s="62"/>
      <c r="AC402" s="62"/>
    </row>
    <row r="403" spans="14:29">
      <c r="N403" s="62"/>
      <c r="O403" s="62"/>
      <c r="P403" s="62"/>
      <c r="Q403" s="62"/>
      <c r="R403" s="62"/>
      <c r="S403" s="62"/>
      <c r="T403" s="62"/>
      <c r="U403" s="62"/>
      <c r="V403" s="62"/>
      <c r="W403" s="62"/>
      <c r="X403" s="62"/>
      <c r="Y403" s="62"/>
      <c r="Z403" s="62"/>
      <c r="AA403" s="62"/>
      <c r="AB403" s="62"/>
      <c r="AC403" s="62"/>
    </row>
    <row r="404" spans="14:29">
      <c r="N404" s="62"/>
      <c r="O404" s="62"/>
      <c r="P404" s="62"/>
      <c r="Q404" s="62"/>
      <c r="R404" s="62"/>
      <c r="S404" s="62"/>
      <c r="T404" s="62"/>
      <c r="U404" s="62"/>
      <c r="V404" s="62"/>
      <c r="W404" s="62"/>
      <c r="X404" s="62"/>
      <c r="Y404" s="62"/>
      <c r="Z404" s="62"/>
      <c r="AA404" s="62"/>
      <c r="AB404" s="62"/>
      <c r="AC404" s="62"/>
    </row>
    <row r="405" spans="14:29">
      <c r="N405" s="62"/>
      <c r="O405" s="62"/>
      <c r="P405" s="62"/>
      <c r="Q405" s="62"/>
      <c r="R405" s="62"/>
      <c r="S405" s="62"/>
      <c r="T405" s="62"/>
      <c r="U405" s="62"/>
      <c r="V405" s="62"/>
      <c r="W405" s="62"/>
      <c r="X405" s="62"/>
      <c r="Y405" s="62"/>
      <c r="Z405" s="62"/>
      <c r="AA405" s="62"/>
      <c r="AB405" s="62"/>
      <c r="AC405" s="62"/>
    </row>
    <row r="406" spans="14:29">
      <c r="N406" s="62"/>
      <c r="O406" s="62"/>
      <c r="P406" s="62"/>
      <c r="Q406" s="62"/>
      <c r="R406" s="62"/>
      <c r="S406" s="62"/>
      <c r="T406" s="62"/>
      <c r="U406" s="62"/>
      <c r="V406" s="62"/>
      <c r="W406" s="62"/>
      <c r="X406" s="62"/>
      <c r="Y406" s="62"/>
      <c r="Z406" s="62"/>
      <c r="AA406" s="62"/>
      <c r="AB406" s="62"/>
      <c r="AC406" s="62"/>
    </row>
    <row r="407" spans="14:29">
      <c r="N407" s="62"/>
      <c r="O407" s="62"/>
      <c r="P407" s="62"/>
      <c r="Q407" s="62"/>
      <c r="R407" s="62"/>
      <c r="S407" s="62"/>
      <c r="T407" s="62"/>
      <c r="U407" s="62"/>
      <c r="V407" s="62"/>
      <c r="W407" s="62"/>
      <c r="X407" s="62"/>
      <c r="Y407" s="62"/>
      <c r="Z407" s="62"/>
      <c r="AA407" s="62"/>
      <c r="AB407" s="62"/>
      <c r="AC407" s="62"/>
    </row>
    <row r="408" spans="14:29">
      <c r="N408" s="62"/>
      <c r="O408" s="62"/>
      <c r="P408" s="62"/>
      <c r="Q408" s="62"/>
      <c r="R408" s="62"/>
      <c r="S408" s="62"/>
      <c r="T408" s="62"/>
      <c r="U408" s="62"/>
      <c r="V408" s="62"/>
      <c r="W408" s="62"/>
      <c r="X408" s="62"/>
      <c r="Y408" s="62"/>
      <c r="Z408" s="62"/>
      <c r="AA408" s="62"/>
      <c r="AB408" s="62"/>
      <c r="AC408" s="62"/>
    </row>
    <row r="409" spans="14:29">
      <c r="N409" s="62"/>
      <c r="O409" s="62"/>
      <c r="P409" s="62"/>
      <c r="Q409" s="62"/>
      <c r="R409" s="62"/>
      <c r="S409" s="62"/>
      <c r="T409" s="62"/>
      <c r="U409" s="62"/>
      <c r="V409" s="62"/>
      <c r="W409" s="62"/>
      <c r="X409" s="62"/>
      <c r="Y409" s="62"/>
      <c r="Z409" s="62"/>
      <c r="AA409" s="62"/>
      <c r="AB409" s="62"/>
      <c r="AC409" s="62"/>
    </row>
    <row r="410" spans="14:29">
      <c r="N410" s="62"/>
      <c r="O410" s="62"/>
      <c r="P410" s="62"/>
      <c r="Q410" s="62"/>
      <c r="R410" s="62"/>
      <c r="S410" s="62"/>
      <c r="T410" s="62"/>
      <c r="U410" s="62"/>
      <c r="V410" s="62"/>
      <c r="W410" s="62"/>
      <c r="X410" s="62"/>
      <c r="Y410" s="62"/>
      <c r="Z410" s="62"/>
      <c r="AA410" s="62"/>
      <c r="AB410" s="62"/>
      <c r="AC410" s="62"/>
    </row>
    <row r="411" spans="14:29">
      <c r="N411" s="62"/>
      <c r="O411" s="62"/>
      <c r="P411" s="62"/>
      <c r="Q411" s="62"/>
      <c r="R411" s="62"/>
      <c r="S411" s="62"/>
      <c r="T411" s="62"/>
      <c r="U411" s="62"/>
      <c r="V411" s="62"/>
      <c r="W411" s="62"/>
      <c r="X411" s="62"/>
      <c r="Y411" s="62"/>
      <c r="Z411" s="62"/>
      <c r="AA411" s="62"/>
      <c r="AB411" s="62"/>
      <c r="AC411" s="62"/>
    </row>
    <row r="412" spans="14:29">
      <c r="N412" s="62"/>
      <c r="O412" s="62"/>
      <c r="P412" s="62"/>
      <c r="Q412" s="62"/>
      <c r="R412" s="62"/>
      <c r="S412" s="62"/>
      <c r="T412" s="62"/>
      <c r="U412" s="62"/>
      <c r="V412" s="62"/>
      <c r="W412" s="62"/>
      <c r="X412" s="62"/>
      <c r="Y412" s="62"/>
      <c r="Z412" s="62"/>
      <c r="AA412" s="62"/>
      <c r="AB412" s="62"/>
      <c r="AC412" s="62"/>
    </row>
    <row r="413" spans="14:29">
      <c r="N413" s="62"/>
      <c r="O413" s="62"/>
      <c r="P413" s="62"/>
      <c r="Q413" s="62"/>
      <c r="R413" s="62"/>
      <c r="S413" s="62"/>
      <c r="T413" s="62"/>
      <c r="U413" s="62"/>
      <c r="V413" s="62"/>
      <c r="W413" s="62"/>
      <c r="X413" s="62"/>
      <c r="Y413" s="62"/>
      <c r="Z413" s="62"/>
      <c r="AA413" s="62"/>
      <c r="AB413" s="62"/>
      <c r="AC413" s="62"/>
    </row>
    <row r="414" spans="14:29">
      <c r="N414" s="62"/>
      <c r="O414" s="62"/>
      <c r="P414" s="62"/>
      <c r="Q414" s="62"/>
      <c r="R414" s="62"/>
      <c r="S414" s="62"/>
      <c r="T414" s="62"/>
      <c r="U414" s="62"/>
      <c r="V414" s="62"/>
      <c r="W414" s="62"/>
      <c r="X414" s="62"/>
      <c r="Y414" s="62"/>
      <c r="Z414" s="62"/>
      <c r="AA414" s="62"/>
      <c r="AB414" s="62"/>
      <c r="AC414" s="62"/>
    </row>
    <row r="415" spans="14:29">
      <c r="N415" s="62"/>
      <c r="O415" s="62"/>
      <c r="P415" s="62"/>
      <c r="Q415" s="62"/>
      <c r="R415" s="62"/>
      <c r="S415" s="62"/>
      <c r="T415" s="62"/>
      <c r="U415" s="62"/>
      <c r="V415" s="62"/>
      <c r="W415" s="62"/>
      <c r="X415" s="62"/>
      <c r="Y415" s="62"/>
      <c r="Z415" s="62"/>
      <c r="AA415" s="62"/>
      <c r="AB415" s="62"/>
      <c r="AC415" s="62"/>
    </row>
    <row r="416" spans="14:29">
      <c r="N416" s="62"/>
      <c r="O416" s="62"/>
      <c r="P416" s="62"/>
      <c r="Q416" s="62"/>
      <c r="R416" s="62"/>
      <c r="S416" s="62"/>
      <c r="T416" s="62"/>
      <c r="U416" s="62"/>
      <c r="V416" s="62"/>
      <c r="W416" s="62"/>
      <c r="X416" s="62"/>
      <c r="Y416" s="62"/>
      <c r="Z416" s="62"/>
      <c r="AA416" s="62"/>
      <c r="AB416" s="62"/>
      <c r="AC416" s="62"/>
    </row>
    <row r="417" spans="14:29">
      <c r="N417" s="62"/>
      <c r="O417" s="62"/>
      <c r="P417" s="62"/>
      <c r="Q417" s="62"/>
      <c r="R417" s="62"/>
      <c r="S417" s="62"/>
      <c r="T417" s="62"/>
      <c r="U417" s="62"/>
      <c r="V417" s="62"/>
      <c r="W417" s="62"/>
      <c r="X417" s="62"/>
      <c r="Y417" s="62"/>
      <c r="Z417" s="62"/>
      <c r="AA417" s="62"/>
      <c r="AB417" s="62"/>
      <c r="AC417" s="62"/>
    </row>
    <row r="418" spans="14:29">
      <c r="N418" s="62"/>
      <c r="O418" s="62"/>
      <c r="P418" s="62"/>
      <c r="Q418" s="62"/>
      <c r="R418" s="62"/>
      <c r="S418" s="62"/>
      <c r="T418" s="62"/>
      <c r="U418" s="62"/>
      <c r="V418" s="62"/>
      <c r="W418" s="62"/>
      <c r="X418" s="62"/>
      <c r="Y418" s="62"/>
      <c r="Z418" s="62"/>
      <c r="AA418" s="62"/>
      <c r="AB418" s="62"/>
      <c r="AC418" s="62"/>
    </row>
    <row r="419" spans="14:29">
      <c r="N419" s="62"/>
      <c r="O419" s="62"/>
      <c r="P419" s="62"/>
      <c r="Q419" s="62"/>
      <c r="R419" s="62"/>
      <c r="S419" s="62"/>
      <c r="T419" s="62"/>
      <c r="U419" s="62"/>
      <c r="V419" s="62"/>
      <c r="W419" s="62"/>
      <c r="X419" s="62"/>
      <c r="Y419" s="62"/>
      <c r="Z419" s="62"/>
      <c r="AA419" s="62"/>
      <c r="AB419" s="62"/>
      <c r="AC419" s="62"/>
    </row>
    <row r="420" spans="14:29">
      <c r="N420" s="62"/>
      <c r="O420" s="62"/>
      <c r="P420" s="62"/>
      <c r="Q420" s="62"/>
      <c r="R420" s="62"/>
      <c r="S420" s="62"/>
      <c r="T420" s="62"/>
      <c r="U420" s="62"/>
      <c r="V420" s="62"/>
      <c r="W420" s="62"/>
      <c r="X420" s="62"/>
      <c r="Y420" s="62"/>
      <c r="Z420" s="62"/>
      <c r="AA420" s="62"/>
      <c r="AB420" s="62"/>
      <c r="AC420" s="62"/>
    </row>
    <row r="421" spans="14:29">
      <c r="N421" s="62"/>
      <c r="O421" s="62"/>
      <c r="P421" s="62"/>
      <c r="Q421" s="62"/>
      <c r="R421" s="62"/>
      <c r="S421" s="62"/>
      <c r="T421" s="62"/>
      <c r="U421" s="62"/>
      <c r="V421" s="62"/>
      <c r="W421" s="62"/>
      <c r="X421" s="62"/>
      <c r="Y421" s="62"/>
      <c r="Z421" s="62"/>
      <c r="AA421" s="62"/>
      <c r="AB421" s="62"/>
      <c r="AC421" s="62"/>
    </row>
    <row r="422" spans="14:29">
      <c r="N422" s="62"/>
      <c r="O422" s="62"/>
      <c r="P422" s="62"/>
      <c r="Q422" s="62"/>
      <c r="R422" s="62"/>
      <c r="S422" s="62"/>
      <c r="T422" s="62"/>
      <c r="U422" s="62"/>
      <c r="V422" s="62"/>
      <c r="W422" s="62"/>
      <c r="X422" s="62"/>
      <c r="Y422" s="62"/>
      <c r="Z422" s="62"/>
      <c r="AA422" s="62"/>
      <c r="AB422" s="62"/>
      <c r="AC422" s="62"/>
    </row>
    <row r="423" spans="14:29">
      <c r="N423" s="62"/>
      <c r="O423" s="62"/>
      <c r="P423" s="62"/>
      <c r="Q423" s="62"/>
      <c r="R423" s="62"/>
      <c r="S423" s="62"/>
      <c r="T423" s="62"/>
      <c r="U423" s="62"/>
      <c r="V423" s="62"/>
      <c r="W423" s="62"/>
      <c r="X423" s="62"/>
      <c r="Y423" s="62"/>
      <c r="Z423" s="62"/>
      <c r="AA423" s="62"/>
      <c r="AB423" s="62"/>
      <c r="AC423" s="62"/>
    </row>
    <row r="424" spans="14:29">
      <c r="N424" s="62"/>
      <c r="O424" s="62"/>
      <c r="P424" s="62"/>
      <c r="Q424" s="62"/>
      <c r="R424" s="62"/>
      <c r="S424" s="62"/>
      <c r="T424" s="62"/>
      <c r="U424" s="62"/>
      <c r="V424" s="62"/>
      <c r="W424" s="62"/>
      <c r="X424" s="62"/>
      <c r="Y424" s="62"/>
      <c r="Z424" s="62"/>
      <c r="AA424" s="62"/>
      <c r="AB424" s="62"/>
      <c r="AC424" s="62"/>
    </row>
    <row r="425" spans="14:29">
      <c r="N425" s="62"/>
      <c r="O425" s="62"/>
      <c r="P425" s="62"/>
      <c r="Q425" s="62"/>
      <c r="R425" s="62"/>
      <c r="S425" s="62"/>
      <c r="T425" s="62"/>
      <c r="U425" s="62"/>
      <c r="V425" s="62"/>
      <c r="W425" s="62"/>
      <c r="X425" s="62"/>
      <c r="Y425" s="62"/>
      <c r="Z425" s="62"/>
      <c r="AA425" s="62"/>
      <c r="AB425" s="62"/>
      <c r="AC425" s="62"/>
    </row>
    <row r="426" spans="14:29">
      <c r="N426" s="62"/>
      <c r="O426" s="62"/>
      <c r="P426" s="62"/>
      <c r="Q426" s="62"/>
      <c r="R426" s="62"/>
      <c r="S426" s="62"/>
      <c r="T426" s="62"/>
      <c r="U426" s="62"/>
      <c r="V426" s="62"/>
      <c r="W426" s="62"/>
      <c r="X426" s="62"/>
      <c r="Y426" s="62"/>
      <c r="Z426" s="62"/>
      <c r="AA426" s="62"/>
      <c r="AB426" s="62"/>
      <c r="AC426" s="62"/>
    </row>
    <row r="427" spans="14:29">
      <c r="N427" s="62"/>
      <c r="O427" s="62"/>
      <c r="P427" s="62"/>
      <c r="Q427" s="62"/>
      <c r="R427" s="62"/>
      <c r="S427" s="62"/>
      <c r="T427" s="62"/>
      <c r="U427" s="62"/>
      <c r="V427" s="62"/>
      <c r="W427" s="62"/>
      <c r="X427" s="62"/>
      <c r="Y427" s="62"/>
      <c r="Z427" s="62"/>
      <c r="AA427" s="62"/>
      <c r="AB427" s="62"/>
      <c r="AC427" s="62"/>
    </row>
    <row r="428" spans="14:29">
      <c r="N428" s="62"/>
      <c r="O428" s="62"/>
      <c r="P428" s="62"/>
      <c r="Q428" s="62"/>
      <c r="R428" s="62"/>
      <c r="S428" s="62"/>
      <c r="T428" s="62"/>
      <c r="U428" s="62"/>
      <c r="V428" s="62"/>
      <c r="W428" s="62"/>
      <c r="X428" s="62"/>
      <c r="Y428" s="62"/>
      <c r="Z428" s="62"/>
      <c r="AA428" s="62"/>
      <c r="AB428" s="62"/>
      <c r="AC428" s="62"/>
    </row>
    <row r="429" spans="14:29">
      <c r="N429" s="62"/>
      <c r="O429" s="62"/>
      <c r="P429" s="62"/>
      <c r="Q429" s="62"/>
      <c r="R429" s="62"/>
      <c r="S429" s="62"/>
      <c r="T429" s="62"/>
      <c r="U429" s="62"/>
      <c r="V429" s="62"/>
      <c r="W429" s="62"/>
      <c r="X429" s="62"/>
      <c r="Y429" s="62"/>
      <c r="Z429" s="62"/>
      <c r="AA429" s="62"/>
      <c r="AB429" s="62"/>
      <c r="AC429" s="62"/>
    </row>
    <row r="430" spans="14:29">
      <c r="N430" s="62"/>
      <c r="O430" s="62"/>
      <c r="P430" s="62"/>
      <c r="Q430" s="62"/>
      <c r="R430" s="62"/>
      <c r="S430" s="62"/>
      <c r="T430" s="62"/>
      <c r="U430" s="62"/>
      <c r="V430" s="62"/>
      <c r="W430" s="62"/>
      <c r="X430" s="62"/>
      <c r="Y430" s="62"/>
      <c r="Z430" s="62"/>
      <c r="AA430" s="62"/>
      <c r="AB430" s="62"/>
      <c r="AC430" s="62"/>
    </row>
    <row r="431" spans="14:29">
      <c r="N431" s="62"/>
      <c r="O431" s="62"/>
      <c r="P431" s="62"/>
      <c r="Q431" s="62"/>
      <c r="R431" s="62"/>
      <c r="S431" s="62"/>
      <c r="T431" s="62"/>
      <c r="U431" s="62"/>
      <c r="V431" s="62"/>
      <c r="W431" s="62"/>
      <c r="X431" s="62"/>
      <c r="Y431" s="62"/>
      <c r="Z431" s="62"/>
      <c r="AA431" s="62"/>
      <c r="AB431" s="62"/>
      <c r="AC431" s="62"/>
    </row>
    <row r="432" spans="14:29">
      <c r="N432" s="62"/>
      <c r="O432" s="62"/>
      <c r="P432" s="62"/>
      <c r="Q432" s="62"/>
      <c r="R432" s="62"/>
      <c r="S432" s="62"/>
      <c r="T432" s="62"/>
      <c r="U432" s="62"/>
      <c r="V432" s="62"/>
      <c r="W432" s="62"/>
      <c r="X432" s="62"/>
      <c r="Y432" s="62"/>
      <c r="Z432" s="62"/>
      <c r="AA432" s="62"/>
      <c r="AB432" s="62"/>
      <c r="AC432" s="62"/>
    </row>
    <row r="433" spans="14:29">
      <c r="N433" s="62"/>
      <c r="O433" s="62"/>
      <c r="P433" s="62"/>
      <c r="Q433" s="62"/>
      <c r="R433" s="62"/>
      <c r="S433" s="62"/>
      <c r="T433" s="62"/>
      <c r="U433" s="62"/>
      <c r="V433" s="62"/>
      <c r="W433" s="62"/>
      <c r="X433" s="62"/>
      <c r="Y433" s="62"/>
      <c r="Z433" s="62"/>
      <c r="AA433" s="62"/>
      <c r="AB433" s="62"/>
      <c r="AC433" s="62"/>
    </row>
    <row r="434" spans="14:29">
      <c r="N434" s="62"/>
      <c r="O434" s="62"/>
      <c r="P434" s="62"/>
      <c r="Q434" s="62"/>
      <c r="R434" s="62"/>
      <c r="S434" s="62"/>
      <c r="T434" s="62"/>
      <c r="U434" s="62"/>
      <c r="V434" s="62"/>
      <c r="W434" s="62"/>
      <c r="X434" s="62"/>
      <c r="Y434" s="62"/>
      <c r="Z434" s="62"/>
      <c r="AA434" s="62"/>
      <c r="AB434" s="62"/>
      <c r="AC434" s="62"/>
    </row>
    <row r="435" spans="14:29">
      <c r="N435" s="62"/>
      <c r="O435" s="62"/>
      <c r="P435" s="62"/>
      <c r="Q435" s="62"/>
      <c r="R435" s="62"/>
      <c r="S435" s="62"/>
      <c r="T435" s="62"/>
      <c r="U435" s="62"/>
      <c r="V435" s="62"/>
      <c r="W435" s="62"/>
      <c r="X435" s="62"/>
      <c r="Y435" s="62"/>
      <c r="Z435" s="62"/>
      <c r="AA435" s="62"/>
      <c r="AB435" s="62"/>
      <c r="AC435" s="62"/>
    </row>
    <row r="436" spans="14:29">
      <c r="N436" s="62"/>
      <c r="O436" s="62"/>
      <c r="P436" s="62"/>
      <c r="Q436" s="62"/>
      <c r="R436" s="62"/>
      <c r="S436" s="62"/>
      <c r="T436" s="62"/>
      <c r="U436" s="62"/>
      <c r="V436" s="62"/>
      <c r="W436" s="62"/>
      <c r="X436" s="62"/>
      <c r="Y436" s="62"/>
      <c r="Z436" s="62"/>
      <c r="AA436" s="62"/>
      <c r="AB436" s="62"/>
      <c r="AC436" s="62"/>
    </row>
    <row r="437" spans="14:29">
      <c r="N437" s="62"/>
      <c r="O437" s="62"/>
      <c r="P437" s="62"/>
      <c r="Q437" s="62"/>
      <c r="R437" s="62"/>
      <c r="S437" s="62"/>
      <c r="T437" s="62"/>
      <c r="U437" s="62"/>
      <c r="V437" s="62"/>
      <c r="W437" s="62"/>
      <c r="X437" s="62"/>
      <c r="Y437" s="62"/>
      <c r="Z437" s="62"/>
      <c r="AA437" s="62"/>
      <c r="AB437" s="62"/>
      <c r="AC437" s="62"/>
    </row>
    <row r="438" spans="14:29">
      <c r="N438" s="62"/>
      <c r="O438" s="62"/>
      <c r="P438" s="62"/>
      <c r="Q438" s="62"/>
      <c r="R438" s="62"/>
      <c r="S438" s="62"/>
      <c r="T438" s="62"/>
      <c r="U438" s="62"/>
      <c r="V438" s="62"/>
      <c r="W438" s="62"/>
      <c r="X438" s="62"/>
      <c r="Y438" s="62"/>
      <c r="Z438" s="62"/>
      <c r="AA438" s="62"/>
      <c r="AB438" s="62"/>
      <c r="AC438" s="62"/>
    </row>
    <row r="439" spans="14:29">
      <c r="N439" s="62"/>
      <c r="O439" s="62"/>
      <c r="P439" s="62"/>
      <c r="Q439" s="62"/>
      <c r="R439" s="62"/>
      <c r="S439" s="62"/>
      <c r="T439" s="62"/>
      <c r="U439" s="62"/>
      <c r="V439" s="62"/>
      <c r="W439" s="62"/>
      <c r="X439" s="62"/>
      <c r="Y439" s="62"/>
      <c r="Z439" s="62"/>
      <c r="AA439" s="62"/>
      <c r="AB439" s="62"/>
      <c r="AC439" s="62"/>
    </row>
    <row r="440" spans="14:29">
      <c r="N440" s="62"/>
      <c r="O440" s="62"/>
      <c r="P440" s="62"/>
      <c r="Q440" s="62"/>
      <c r="R440" s="62"/>
      <c r="S440" s="62"/>
      <c r="T440" s="62"/>
      <c r="U440" s="62"/>
      <c r="V440" s="62"/>
      <c r="W440" s="62"/>
      <c r="X440" s="62"/>
      <c r="Y440" s="62"/>
      <c r="Z440" s="62"/>
      <c r="AA440" s="62"/>
      <c r="AB440" s="62"/>
      <c r="AC440" s="62"/>
    </row>
    <row r="441" spans="14:29">
      <c r="N441" s="62"/>
      <c r="O441" s="62"/>
      <c r="P441" s="62"/>
      <c r="Q441" s="62"/>
      <c r="R441" s="62"/>
      <c r="S441" s="62"/>
      <c r="T441" s="62"/>
      <c r="U441" s="62"/>
      <c r="V441" s="62"/>
      <c r="W441" s="62"/>
      <c r="X441" s="62"/>
      <c r="Y441" s="62"/>
      <c r="Z441" s="62"/>
      <c r="AA441" s="62"/>
      <c r="AB441" s="62"/>
      <c r="AC441" s="62"/>
    </row>
    <row r="442" spans="14:29">
      <c r="N442" s="62"/>
      <c r="O442" s="62"/>
      <c r="P442" s="62"/>
      <c r="Q442" s="62"/>
      <c r="R442" s="62"/>
      <c r="S442" s="62"/>
      <c r="T442" s="62"/>
      <c r="U442" s="62"/>
      <c r="V442" s="62"/>
      <c r="W442" s="62"/>
      <c r="X442" s="62"/>
      <c r="Y442" s="62"/>
      <c r="Z442" s="62"/>
      <c r="AA442" s="62"/>
      <c r="AB442" s="62"/>
      <c r="AC442" s="62"/>
    </row>
    <row r="443" spans="14:29">
      <c r="N443" s="62"/>
      <c r="O443" s="62"/>
      <c r="P443" s="62"/>
      <c r="Q443" s="62"/>
      <c r="R443" s="62"/>
      <c r="S443" s="62"/>
      <c r="T443" s="62"/>
      <c r="U443" s="62"/>
      <c r="V443" s="62"/>
      <c r="W443" s="62"/>
      <c r="X443" s="62"/>
      <c r="Y443" s="62"/>
      <c r="Z443" s="62"/>
      <c r="AA443" s="62"/>
      <c r="AB443" s="62"/>
      <c r="AC443" s="62"/>
    </row>
    <row r="444" spans="14:29">
      <c r="N444" s="62"/>
      <c r="O444" s="62"/>
      <c r="P444" s="62"/>
      <c r="Q444" s="62"/>
      <c r="R444" s="62"/>
      <c r="S444" s="62"/>
      <c r="T444" s="62"/>
      <c r="U444" s="62"/>
      <c r="V444" s="62"/>
      <c r="W444" s="62"/>
      <c r="X444" s="62"/>
      <c r="Y444" s="62"/>
      <c r="Z444" s="62"/>
      <c r="AA444" s="62"/>
      <c r="AB444" s="62"/>
      <c r="AC444" s="62"/>
    </row>
    <row r="445" spans="14:29">
      <c r="N445" s="62"/>
      <c r="O445" s="62"/>
      <c r="P445" s="62"/>
      <c r="Q445" s="62"/>
      <c r="R445" s="62"/>
      <c r="S445" s="62"/>
      <c r="T445" s="62"/>
      <c r="U445" s="62"/>
      <c r="V445" s="62"/>
      <c r="W445" s="62"/>
      <c r="X445" s="62"/>
      <c r="Y445" s="62"/>
      <c r="Z445" s="62"/>
      <c r="AA445" s="62"/>
      <c r="AB445" s="62"/>
      <c r="AC445" s="62"/>
    </row>
    <row r="446" spans="14:29">
      <c r="N446" s="62"/>
      <c r="O446" s="62"/>
      <c r="P446" s="62"/>
      <c r="Q446" s="62"/>
      <c r="R446" s="62"/>
      <c r="S446" s="62"/>
      <c r="T446" s="62"/>
      <c r="U446" s="62"/>
      <c r="V446" s="62"/>
      <c r="W446" s="62"/>
      <c r="X446" s="62"/>
      <c r="Y446" s="62"/>
      <c r="Z446" s="62"/>
      <c r="AA446" s="62"/>
      <c r="AB446" s="62"/>
      <c r="AC446" s="62"/>
    </row>
    <row r="447" spans="14:29">
      <c r="N447" s="62"/>
      <c r="O447" s="62"/>
      <c r="P447" s="62"/>
      <c r="Q447" s="62"/>
      <c r="R447" s="62"/>
      <c r="S447" s="62"/>
      <c r="T447" s="62"/>
      <c r="U447" s="62"/>
      <c r="V447" s="62"/>
      <c r="W447" s="62"/>
      <c r="X447" s="62"/>
      <c r="Y447" s="62"/>
      <c r="Z447" s="62"/>
      <c r="AA447" s="62"/>
      <c r="AB447" s="62"/>
      <c r="AC447" s="62"/>
    </row>
    <row r="448" spans="14:29">
      <c r="N448" s="62"/>
      <c r="O448" s="62"/>
      <c r="P448" s="62"/>
      <c r="Q448" s="62"/>
      <c r="R448" s="62"/>
      <c r="S448" s="62"/>
      <c r="T448" s="62"/>
      <c r="U448" s="62"/>
      <c r="V448" s="62"/>
      <c r="W448" s="62"/>
      <c r="X448" s="62"/>
      <c r="Y448" s="62"/>
      <c r="Z448" s="62"/>
      <c r="AA448" s="62"/>
      <c r="AB448" s="62"/>
      <c r="AC448" s="62"/>
    </row>
    <row r="449" spans="14:29">
      <c r="N449" s="62"/>
      <c r="O449" s="62"/>
      <c r="P449" s="62"/>
      <c r="Q449" s="62"/>
      <c r="R449" s="62"/>
      <c r="S449" s="62"/>
      <c r="T449" s="62"/>
      <c r="U449" s="62"/>
      <c r="V449" s="62"/>
      <c r="W449" s="62"/>
      <c r="X449" s="62"/>
      <c r="Y449" s="62"/>
      <c r="Z449" s="62"/>
      <c r="AA449" s="62"/>
      <c r="AB449" s="62"/>
      <c r="AC449" s="62"/>
    </row>
    <row r="450" spans="14:29">
      <c r="N450" s="62"/>
      <c r="O450" s="62"/>
      <c r="P450" s="62"/>
      <c r="Q450" s="62"/>
      <c r="R450" s="62"/>
      <c r="S450" s="62"/>
      <c r="T450" s="62"/>
      <c r="U450" s="62"/>
      <c r="V450" s="62"/>
      <c r="W450" s="62"/>
      <c r="X450" s="62"/>
      <c r="Y450" s="62"/>
      <c r="Z450" s="62"/>
      <c r="AA450" s="62"/>
      <c r="AB450" s="62"/>
      <c r="AC450" s="62"/>
    </row>
    <row r="451" spans="14:29">
      <c r="N451" s="62"/>
      <c r="O451" s="62"/>
      <c r="P451" s="62"/>
      <c r="Q451" s="62"/>
      <c r="R451" s="62"/>
      <c r="S451" s="62"/>
      <c r="T451" s="62"/>
      <c r="U451" s="62"/>
      <c r="V451" s="62"/>
      <c r="W451" s="62"/>
      <c r="X451" s="62"/>
      <c r="Y451" s="62"/>
      <c r="Z451" s="62"/>
      <c r="AA451" s="62"/>
      <c r="AB451" s="62"/>
      <c r="AC451" s="62"/>
    </row>
    <row r="452" spans="14:29">
      <c r="N452" s="62"/>
      <c r="O452" s="62"/>
      <c r="P452" s="62"/>
      <c r="Q452" s="62"/>
      <c r="R452" s="62"/>
      <c r="S452" s="62"/>
      <c r="T452" s="62"/>
      <c r="U452" s="62"/>
      <c r="V452" s="62"/>
      <c r="W452" s="62"/>
      <c r="X452" s="62"/>
      <c r="Y452" s="62"/>
      <c r="Z452" s="62"/>
      <c r="AA452" s="62"/>
      <c r="AB452" s="62"/>
      <c r="AC452" s="62"/>
    </row>
    <row r="453" spans="14:29">
      <c r="N453" s="62"/>
      <c r="O453" s="62"/>
      <c r="P453" s="62"/>
      <c r="Q453" s="62"/>
      <c r="R453" s="62"/>
      <c r="S453" s="62"/>
      <c r="T453" s="62"/>
      <c r="U453" s="62"/>
      <c r="V453" s="62"/>
      <c r="W453" s="62"/>
      <c r="X453" s="62"/>
      <c r="Y453" s="62"/>
      <c r="Z453" s="62"/>
      <c r="AA453" s="62"/>
      <c r="AB453" s="62"/>
      <c r="AC453" s="62"/>
    </row>
    <row r="454" spans="14:29">
      <c r="N454" s="62"/>
      <c r="O454" s="62"/>
      <c r="P454" s="62"/>
      <c r="Q454" s="62"/>
      <c r="R454" s="62"/>
      <c r="S454" s="62"/>
      <c r="T454" s="62"/>
      <c r="U454" s="62"/>
      <c r="V454" s="62"/>
      <c r="W454" s="62"/>
      <c r="X454" s="62"/>
      <c r="Y454" s="62"/>
      <c r="Z454" s="62"/>
      <c r="AA454" s="62"/>
      <c r="AB454" s="62"/>
      <c r="AC454" s="62"/>
    </row>
    <row r="455" spans="14:29">
      <c r="N455" s="62"/>
      <c r="O455" s="62"/>
      <c r="P455" s="62"/>
      <c r="Q455" s="62"/>
      <c r="R455" s="62"/>
      <c r="S455" s="62"/>
      <c r="T455" s="62"/>
      <c r="U455" s="62"/>
      <c r="V455" s="62"/>
      <c r="W455" s="62"/>
      <c r="X455" s="62"/>
      <c r="Y455" s="62"/>
      <c r="Z455" s="62"/>
      <c r="AA455" s="62"/>
      <c r="AB455" s="62"/>
      <c r="AC455" s="62"/>
    </row>
    <row r="456" spans="14:29">
      <c r="N456" s="62"/>
      <c r="O456" s="62"/>
      <c r="P456" s="62"/>
      <c r="Q456" s="62"/>
      <c r="R456" s="62"/>
      <c r="S456" s="62"/>
      <c r="T456" s="62"/>
      <c r="U456" s="62"/>
      <c r="V456" s="62"/>
      <c r="W456" s="62"/>
      <c r="X456" s="62"/>
      <c r="Y456" s="62"/>
      <c r="Z456" s="62"/>
      <c r="AA456" s="62"/>
      <c r="AB456" s="62"/>
      <c r="AC456" s="62"/>
    </row>
    <row r="457" spans="14:29">
      <c r="N457" s="62"/>
      <c r="O457" s="62"/>
      <c r="P457" s="62"/>
      <c r="Q457" s="62"/>
      <c r="R457" s="62"/>
      <c r="S457" s="62"/>
      <c r="T457" s="62"/>
      <c r="U457" s="62"/>
      <c r="V457" s="62"/>
      <c r="W457" s="62"/>
      <c r="X457" s="62"/>
      <c r="Y457" s="62"/>
      <c r="Z457" s="62"/>
      <c r="AA457" s="62"/>
      <c r="AB457" s="62"/>
      <c r="AC457" s="62"/>
    </row>
    <row r="458" spans="14:29">
      <c r="N458" s="62"/>
      <c r="O458" s="62"/>
      <c r="P458" s="62"/>
      <c r="Q458" s="62"/>
      <c r="R458" s="62"/>
      <c r="S458" s="62"/>
      <c r="T458" s="62"/>
      <c r="U458" s="62"/>
      <c r="V458" s="62"/>
      <c r="W458" s="62"/>
      <c r="X458" s="62"/>
      <c r="Y458" s="62"/>
      <c r="Z458" s="62"/>
      <c r="AA458" s="62"/>
      <c r="AB458" s="62"/>
      <c r="AC458" s="62"/>
    </row>
    <row r="459" spans="14:29">
      <c r="N459" s="62"/>
      <c r="O459" s="62"/>
      <c r="P459" s="62"/>
      <c r="Q459" s="62"/>
      <c r="R459" s="62"/>
      <c r="S459" s="62"/>
      <c r="T459" s="62"/>
      <c r="U459" s="62"/>
      <c r="V459" s="62"/>
      <c r="W459" s="62"/>
      <c r="X459" s="62"/>
      <c r="Y459" s="62"/>
      <c r="Z459" s="62"/>
      <c r="AA459" s="62"/>
      <c r="AB459" s="62"/>
      <c r="AC459" s="62"/>
    </row>
    <row r="460" spans="14:29">
      <c r="N460" s="62"/>
      <c r="O460" s="62"/>
      <c r="P460" s="62"/>
      <c r="Q460" s="62"/>
      <c r="R460" s="62"/>
      <c r="S460" s="62"/>
      <c r="T460" s="62"/>
      <c r="U460" s="62"/>
      <c r="V460" s="62"/>
      <c r="W460" s="62"/>
      <c r="X460" s="62"/>
      <c r="Y460" s="62"/>
      <c r="Z460" s="62"/>
      <c r="AA460" s="62"/>
      <c r="AB460" s="62"/>
      <c r="AC460" s="62"/>
    </row>
    <row r="461" spans="14:29">
      <c r="N461" s="62"/>
      <c r="O461" s="62"/>
      <c r="P461" s="62"/>
      <c r="Q461" s="62"/>
      <c r="R461" s="62"/>
      <c r="S461" s="62"/>
      <c r="T461" s="62"/>
      <c r="U461" s="62"/>
      <c r="V461" s="62"/>
      <c r="W461" s="62"/>
      <c r="X461" s="62"/>
      <c r="Y461" s="62"/>
      <c r="Z461" s="62"/>
      <c r="AA461" s="62"/>
      <c r="AB461" s="62"/>
      <c r="AC461" s="62"/>
    </row>
    <row r="462" spans="14:29">
      <c r="N462" s="62"/>
      <c r="O462" s="62"/>
      <c r="P462" s="62"/>
      <c r="Q462" s="62"/>
      <c r="R462" s="62"/>
      <c r="S462" s="62"/>
      <c r="T462" s="62"/>
      <c r="U462" s="62"/>
      <c r="V462" s="62"/>
      <c r="W462" s="62"/>
      <c r="X462" s="62"/>
      <c r="Y462" s="62"/>
      <c r="Z462" s="62"/>
      <c r="AA462" s="62"/>
      <c r="AB462" s="62"/>
      <c r="AC462" s="62"/>
    </row>
    <row r="463" spans="14:29">
      <c r="N463" s="62"/>
      <c r="O463" s="62"/>
      <c r="P463" s="62"/>
      <c r="Q463" s="62"/>
      <c r="R463" s="62"/>
      <c r="S463" s="62"/>
      <c r="T463" s="62"/>
      <c r="U463" s="62"/>
      <c r="V463" s="62"/>
      <c r="W463" s="62"/>
      <c r="X463" s="62"/>
      <c r="Y463" s="62"/>
      <c r="Z463" s="62"/>
      <c r="AA463" s="62"/>
      <c r="AB463" s="62"/>
      <c r="AC463" s="62"/>
    </row>
    <row r="464" spans="14:29">
      <c r="N464" s="62"/>
      <c r="O464" s="62"/>
      <c r="P464" s="62"/>
      <c r="Q464" s="62"/>
      <c r="R464" s="62"/>
      <c r="S464" s="62"/>
      <c r="T464" s="62"/>
      <c r="U464" s="62"/>
      <c r="V464" s="62"/>
      <c r="W464" s="62"/>
      <c r="X464" s="62"/>
      <c r="Y464" s="62"/>
      <c r="Z464" s="62"/>
      <c r="AA464" s="62"/>
      <c r="AB464" s="62"/>
      <c r="AC464" s="62"/>
    </row>
    <row r="465" spans="14:29">
      <c r="N465" s="62"/>
      <c r="O465" s="62"/>
      <c r="P465" s="62"/>
      <c r="Q465" s="62"/>
      <c r="R465" s="62"/>
      <c r="S465" s="62"/>
      <c r="T465" s="62"/>
      <c r="U465" s="62"/>
      <c r="V465" s="62"/>
      <c r="W465" s="62"/>
      <c r="X465" s="62"/>
      <c r="Y465" s="62"/>
      <c r="Z465" s="62"/>
      <c r="AA465" s="62"/>
      <c r="AB465" s="62"/>
      <c r="AC465" s="62"/>
    </row>
    <row r="466" spans="14:29">
      <c r="N466" s="62"/>
      <c r="O466" s="62"/>
      <c r="P466" s="62"/>
      <c r="Q466" s="62"/>
      <c r="R466" s="62"/>
      <c r="S466" s="62"/>
      <c r="T466" s="62"/>
      <c r="U466" s="62"/>
      <c r="V466" s="62"/>
      <c r="W466" s="62"/>
      <c r="X466" s="62"/>
      <c r="Y466" s="62"/>
      <c r="Z466" s="62"/>
      <c r="AA466" s="62"/>
      <c r="AB466" s="62"/>
      <c r="AC466" s="62"/>
    </row>
    <row r="467" spans="14:29">
      <c r="N467" s="62"/>
      <c r="O467" s="62"/>
      <c r="P467" s="62"/>
      <c r="Q467" s="62"/>
      <c r="R467" s="62"/>
      <c r="S467" s="62"/>
      <c r="T467" s="62"/>
      <c r="U467" s="62"/>
      <c r="V467" s="62"/>
      <c r="W467" s="62"/>
      <c r="X467" s="62"/>
      <c r="Y467" s="62"/>
      <c r="Z467" s="62"/>
      <c r="AA467" s="62"/>
      <c r="AB467" s="62"/>
      <c r="AC467" s="62"/>
    </row>
    <row r="468" spans="14:29">
      <c r="N468" s="62"/>
      <c r="O468" s="62"/>
      <c r="P468" s="62"/>
      <c r="Q468" s="62"/>
      <c r="R468" s="62"/>
      <c r="S468" s="62"/>
      <c r="T468" s="62"/>
      <c r="U468" s="62"/>
      <c r="V468" s="62"/>
      <c r="W468" s="62"/>
      <c r="X468" s="62"/>
      <c r="Y468" s="62"/>
      <c r="Z468" s="62"/>
      <c r="AA468" s="62"/>
      <c r="AB468" s="62"/>
      <c r="AC468" s="62"/>
    </row>
    <row r="469" spans="14:29">
      <c r="N469" s="62"/>
      <c r="O469" s="62"/>
      <c r="P469" s="62"/>
      <c r="Q469" s="62"/>
      <c r="R469" s="62"/>
      <c r="S469" s="62"/>
      <c r="T469" s="62"/>
      <c r="U469" s="62"/>
      <c r="V469" s="62"/>
      <c r="W469" s="62"/>
      <c r="X469" s="62"/>
      <c r="Y469" s="62"/>
      <c r="Z469" s="62"/>
      <c r="AA469" s="62"/>
      <c r="AB469" s="62"/>
      <c r="AC469" s="62"/>
    </row>
    <row r="470" spans="14:29">
      <c r="N470" s="62"/>
      <c r="O470" s="62"/>
      <c r="P470" s="62"/>
      <c r="Q470" s="62"/>
      <c r="R470" s="62"/>
      <c r="S470" s="62"/>
      <c r="T470" s="62"/>
      <c r="U470" s="62"/>
      <c r="V470" s="62"/>
      <c r="W470" s="62"/>
      <c r="X470" s="62"/>
      <c r="Y470" s="62"/>
      <c r="Z470" s="62"/>
      <c r="AA470" s="62"/>
      <c r="AB470" s="62"/>
      <c r="AC470" s="62"/>
    </row>
    <row r="471" spans="14:29">
      <c r="N471" s="62"/>
      <c r="O471" s="62"/>
      <c r="P471" s="62"/>
      <c r="Q471" s="62"/>
      <c r="R471" s="62"/>
      <c r="S471" s="62"/>
      <c r="T471" s="62"/>
      <c r="U471" s="62"/>
      <c r="V471" s="62"/>
      <c r="W471" s="62"/>
      <c r="X471" s="62"/>
      <c r="Y471" s="62"/>
      <c r="Z471" s="62"/>
      <c r="AA471" s="62"/>
      <c r="AB471" s="62"/>
      <c r="AC471" s="62"/>
    </row>
    <row r="472" spans="14:29">
      <c r="N472" s="62"/>
      <c r="O472" s="62"/>
      <c r="P472" s="62"/>
      <c r="Q472" s="62"/>
      <c r="R472" s="62"/>
      <c r="S472" s="62"/>
      <c r="T472" s="62"/>
      <c r="U472" s="62"/>
      <c r="V472" s="62"/>
      <c r="W472" s="62"/>
      <c r="X472" s="62"/>
      <c r="Y472" s="62"/>
      <c r="Z472" s="62"/>
      <c r="AA472" s="62"/>
      <c r="AB472" s="62"/>
      <c r="AC472" s="62"/>
    </row>
    <row r="473" spans="14:29">
      <c r="N473" s="62"/>
      <c r="O473" s="62"/>
      <c r="P473" s="62"/>
      <c r="Q473" s="62"/>
      <c r="R473" s="62"/>
      <c r="S473" s="62"/>
      <c r="T473" s="62"/>
      <c r="U473" s="62"/>
      <c r="V473" s="62"/>
      <c r="W473" s="62"/>
      <c r="X473" s="62"/>
      <c r="Y473" s="62"/>
      <c r="Z473" s="62"/>
      <c r="AA473" s="62"/>
      <c r="AB473" s="62"/>
      <c r="AC473" s="62"/>
    </row>
    <row r="474" spans="14:29">
      <c r="N474" s="62"/>
      <c r="O474" s="62"/>
      <c r="P474" s="62"/>
      <c r="Q474" s="62"/>
      <c r="R474" s="62"/>
      <c r="S474" s="62"/>
      <c r="T474" s="62"/>
      <c r="U474" s="62"/>
      <c r="V474" s="62"/>
      <c r="W474" s="62"/>
      <c r="X474" s="62"/>
      <c r="Y474" s="62"/>
      <c r="Z474" s="62"/>
      <c r="AA474" s="62"/>
      <c r="AB474" s="62"/>
      <c r="AC474" s="62"/>
    </row>
    <row r="475" spans="14:29">
      <c r="N475" s="62"/>
      <c r="O475" s="62"/>
      <c r="P475" s="62"/>
      <c r="Q475" s="62"/>
      <c r="R475" s="62"/>
      <c r="S475" s="62"/>
      <c r="T475" s="62"/>
      <c r="U475" s="62"/>
      <c r="V475" s="62"/>
      <c r="W475" s="62"/>
      <c r="X475" s="62"/>
      <c r="Y475" s="62"/>
      <c r="Z475" s="62"/>
      <c r="AA475" s="62"/>
      <c r="AB475" s="62"/>
      <c r="AC475" s="62"/>
    </row>
    <row r="476" spans="14:29">
      <c r="N476" s="62"/>
      <c r="O476" s="62"/>
      <c r="P476" s="62"/>
      <c r="Q476" s="62"/>
      <c r="R476" s="62"/>
      <c r="S476" s="62"/>
      <c r="T476" s="62"/>
      <c r="U476" s="62"/>
      <c r="V476" s="62"/>
      <c r="W476" s="62"/>
      <c r="X476" s="62"/>
      <c r="Y476" s="62"/>
      <c r="Z476" s="62"/>
      <c r="AA476" s="62"/>
      <c r="AB476" s="62"/>
      <c r="AC476" s="62"/>
    </row>
    <row r="477" spans="14:29">
      <c r="N477" s="62"/>
      <c r="O477" s="62"/>
      <c r="P477" s="62"/>
      <c r="Q477" s="62"/>
      <c r="R477" s="62"/>
      <c r="S477" s="62"/>
      <c r="T477" s="62"/>
      <c r="U477" s="62"/>
      <c r="V477" s="62"/>
      <c r="W477" s="62"/>
      <c r="X477" s="62"/>
      <c r="Y477" s="62"/>
      <c r="Z477" s="62"/>
      <c r="AA477" s="62"/>
      <c r="AB477" s="62"/>
      <c r="AC477" s="62"/>
    </row>
    <row r="478" spans="14:29">
      <c r="N478" s="62"/>
      <c r="O478" s="62"/>
      <c r="P478" s="62"/>
      <c r="Q478" s="62"/>
      <c r="R478" s="62"/>
      <c r="S478" s="62"/>
      <c r="T478" s="62"/>
      <c r="U478" s="62"/>
      <c r="V478" s="62"/>
      <c r="W478" s="62"/>
      <c r="X478" s="62"/>
      <c r="Y478" s="62"/>
      <c r="Z478" s="62"/>
      <c r="AA478" s="62"/>
      <c r="AB478" s="62"/>
      <c r="AC478" s="62"/>
    </row>
    <row r="479" spans="14:29">
      <c r="N479" s="62"/>
      <c r="O479" s="62"/>
      <c r="P479" s="62"/>
      <c r="Q479" s="62"/>
      <c r="R479" s="62"/>
      <c r="S479" s="62"/>
      <c r="T479" s="62"/>
      <c r="U479" s="62"/>
      <c r="V479" s="62"/>
      <c r="W479" s="62"/>
      <c r="X479" s="62"/>
      <c r="Y479" s="62"/>
      <c r="Z479" s="62"/>
      <c r="AA479" s="62"/>
      <c r="AB479" s="62"/>
      <c r="AC479" s="62"/>
    </row>
    <row r="480" spans="14:29">
      <c r="N480" s="62"/>
      <c r="O480" s="62"/>
      <c r="P480" s="62"/>
      <c r="Q480" s="62"/>
      <c r="R480" s="62"/>
      <c r="S480" s="62"/>
      <c r="T480" s="62"/>
      <c r="U480" s="62"/>
      <c r="V480" s="62"/>
      <c r="W480" s="62"/>
      <c r="X480" s="62"/>
      <c r="Y480" s="62"/>
      <c r="Z480" s="62"/>
      <c r="AA480" s="62"/>
      <c r="AB480" s="62"/>
      <c r="AC480" s="62"/>
    </row>
    <row r="481" spans="14:29">
      <c r="N481" s="62"/>
      <c r="O481" s="62"/>
      <c r="P481" s="62"/>
      <c r="Q481" s="62"/>
      <c r="R481" s="62"/>
      <c r="S481" s="62"/>
      <c r="T481" s="62"/>
      <c r="U481" s="62"/>
      <c r="V481" s="62"/>
      <c r="W481" s="62"/>
      <c r="X481" s="62"/>
      <c r="Y481" s="62"/>
      <c r="Z481" s="62"/>
      <c r="AA481" s="62"/>
      <c r="AB481" s="62"/>
      <c r="AC481" s="62"/>
    </row>
    <row r="482" spans="14:29">
      <c r="N482" s="62"/>
      <c r="O482" s="62"/>
      <c r="P482" s="62"/>
      <c r="Q482" s="62"/>
      <c r="R482" s="62"/>
      <c r="S482" s="62"/>
      <c r="T482" s="62"/>
      <c r="U482" s="62"/>
      <c r="V482" s="62"/>
      <c r="W482" s="62"/>
      <c r="X482" s="62"/>
      <c r="Y482" s="62"/>
      <c r="Z482" s="62"/>
      <c r="AA482" s="62"/>
      <c r="AB482" s="62"/>
      <c r="AC482" s="62"/>
    </row>
    <row r="483" spans="14:29">
      <c r="N483" s="62"/>
      <c r="O483" s="62"/>
      <c r="P483" s="62"/>
      <c r="Q483" s="62"/>
      <c r="R483" s="62"/>
      <c r="S483" s="62"/>
      <c r="T483" s="62"/>
      <c r="U483" s="62"/>
      <c r="V483" s="62"/>
      <c r="W483" s="62"/>
      <c r="X483" s="62"/>
      <c r="Y483" s="62"/>
      <c r="Z483" s="62"/>
      <c r="AA483" s="62"/>
      <c r="AB483" s="62"/>
      <c r="AC483" s="62"/>
    </row>
    <row r="484" spans="14:29">
      <c r="N484" s="62"/>
      <c r="O484" s="62"/>
      <c r="P484" s="62"/>
      <c r="Q484" s="62"/>
      <c r="R484" s="62"/>
      <c r="S484" s="62"/>
      <c r="T484" s="62"/>
      <c r="U484" s="62"/>
      <c r="V484" s="62"/>
      <c r="W484" s="62"/>
      <c r="X484" s="62"/>
      <c r="Y484" s="62"/>
      <c r="Z484" s="62"/>
      <c r="AA484" s="62"/>
      <c r="AB484" s="62"/>
      <c r="AC484" s="62"/>
    </row>
    <row r="485" spans="14:29">
      <c r="N485" s="62"/>
      <c r="O485" s="62"/>
      <c r="P485" s="62"/>
      <c r="Q485" s="62"/>
      <c r="R485" s="62"/>
      <c r="S485" s="62"/>
      <c r="T485" s="62"/>
      <c r="U485" s="62"/>
      <c r="V485" s="62"/>
      <c r="W485" s="62"/>
      <c r="X485" s="62"/>
      <c r="Y485" s="62"/>
      <c r="Z485" s="62"/>
      <c r="AA485" s="62"/>
      <c r="AB485" s="62"/>
      <c r="AC485" s="62"/>
    </row>
    <row r="486" spans="14:29">
      <c r="N486" s="62"/>
      <c r="O486" s="62"/>
      <c r="P486" s="62"/>
      <c r="Q486" s="62"/>
      <c r="R486" s="62"/>
      <c r="S486" s="62"/>
      <c r="T486" s="62"/>
      <c r="U486" s="62"/>
      <c r="V486" s="62"/>
      <c r="W486" s="62"/>
      <c r="X486" s="62"/>
      <c r="Y486" s="62"/>
      <c r="Z486" s="62"/>
      <c r="AA486" s="62"/>
      <c r="AB486" s="62"/>
      <c r="AC486" s="62"/>
    </row>
    <row r="487" spans="14:29">
      <c r="N487" s="62"/>
      <c r="O487" s="62"/>
      <c r="P487" s="62"/>
      <c r="Q487" s="62"/>
      <c r="R487" s="62"/>
      <c r="S487" s="62"/>
      <c r="T487" s="62"/>
      <c r="U487" s="62"/>
      <c r="V487" s="62"/>
      <c r="W487" s="62"/>
      <c r="X487" s="62"/>
      <c r="Y487" s="62"/>
      <c r="Z487" s="62"/>
      <c r="AA487" s="62"/>
      <c r="AB487" s="62"/>
      <c r="AC487" s="62"/>
    </row>
    <row r="488" spans="14:29">
      <c r="N488" s="62"/>
      <c r="O488" s="62"/>
      <c r="P488" s="62"/>
      <c r="Q488" s="62"/>
      <c r="R488" s="62"/>
      <c r="S488" s="62"/>
      <c r="T488" s="62"/>
      <c r="U488" s="62"/>
      <c r="V488" s="62"/>
      <c r="W488" s="62"/>
      <c r="X488" s="62"/>
      <c r="Y488" s="62"/>
      <c r="Z488" s="62"/>
      <c r="AA488" s="62"/>
      <c r="AB488" s="62"/>
      <c r="AC488" s="62"/>
    </row>
    <row r="489" spans="14:29">
      <c r="N489" s="62"/>
      <c r="O489" s="62"/>
      <c r="P489" s="62"/>
      <c r="Q489" s="62"/>
      <c r="R489" s="62"/>
      <c r="S489" s="62"/>
      <c r="T489" s="62"/>
      <c r="U489" s="62"/>
      <c r="V489" s="62"/>
      <c r="W489" s="62"/>
      <c r="X489" s="62"/>
      <c r="Y489" s="62"/>
      <c r="Z489" s="62"/>
      <c r="AA489" s="62"/>
      <c r="AB489" s="62"/>
      <c r="AC489" s="62"/>
    </row>
    <row r="490" spans="14:29">
      <c r="N490" s="62"/>
      <c r="O490" s="62"/>
      <c r="P490" s="62"/>
      <c r="Q490" s="62"/>
      <c r="R490" s="62"/>
      <c r="S490" s="62"/>
      <c r="T490" s="62"/>
      <c r="U490" s="62"/>
      <c r="V490" s="62"/>
      <c r="W490" s="62"/>
      <c r="X490" s="62"/>
      <c r="Y490" s="62"/>
      <c r="Z490" s="62"/>
      <c r="AA490" s="62"/>
      <c r="AB490" s="62"/>
      <c r="AC490" s="62"/>
    </row>
    <row r="491" spans="14:29">
      <c r="N491" s="62"/>
      <c r="O491" s="62"/>
      <c r="P491" s="62"/>
      <c r="Q491" s="62"/>
      <c r="R491" s="62"/>
      <c r="S491" s="62"/>
      <c r="T491" s="62"/>
      <c r="U491" s="62"/>
      <c r="V491" s="62"/>
      <c r="W491" s="62"/>
      <c r="X491" s="62"/>
      <c r="Y491" s="62"/>
      <c r="Z491" s="62"/>
      <c r="AA491" s="62"/>
      <c r="AB491" s="62"/>
      <c r="AC491" s="62"/>
    </row>
    <row r="492" spans="14:29">
      <c r="N492" s="62"/>
      <c r="O492" s="62"/>
      <c r="P492" s="62"/>
      <c r="Q492" s="62"/>
      <c r="R492" s="62"/>
      <c r="S492" s="62"/>
      <c r="T492" s="62"/>
      <c r="U492" s="62"/>
      <c r="V492" s="62"/>
      <c r="W492" s="62"/>
      <c r="X492" s="62"/>
      <c r="Y492" s="62"/>
      <c r="Z492" s="62"/>
      <c r="AA492" s="62"/>
      <c r="AB492" s="62"/>
      <c r="AC492" s="62"/>
    </row>
    <row r="493" spans="14:29">
      <c r="N493" s="62"/>
      <c r="O493" s="62"/>
      <c r="P493" s="62"/>
      <c r="Q493" s="62"/>
      <c r="R493" s="62"/>
      <c r="S493" s="62"/>
      <c r="T493" s="62"/>
      <c r="U493" s="62"/>
      <c r="V493" s="62"/>
      <c r="W493" s="62"/>
      <c r="X493" s="62"/>
      <c r="Y493" s="62"/>
      <c r="Z493" s="62"/>
      <c r="AA493" s="62"/>
      <c r="AB493" s="62"/>
      <c r="AC493" s="62"/>
    </row>
    <row r="494" spans="14:29">
      <c r="N494" s="62"/>
      <c r="O494" s="62"/>
      <c r="P494" s="62"/>
      <c r="Q494" s="62"/>
      <c r="R494" s="62"/>
      <c r="S494" s="62"/>
      <c r="T494" s="62"/>
      <c r="U494" s="62"/>
      <c r="V494" s="62"/>
      <c r="W494" s="62"/>
      <c r="X494" s="62"/>
      <c r="Y494" s="62"/>
      <c r="Z494" s="62"/>
      <c r="AA494" s="62"/>
      <c r="AB494" s="62"/>
      <c r="AC494" s="62"/>
    </row>
    <row r="495" spans="14:29">
      <c r="N495" s="62"/>
      <c r="O495" s="62"/>
      <c r="P495" s="62"/>
      <c r="Q495" s="62"/>
      <c r="R495" s="62"/>
      <c r="S495" s="62"/>
      <c r="T495" s="62"/>
      <c r="U495" s="62"/>
      <c r="V495" s="62"/>
      <c r="W495" s="62"/>
      <c r="X495" s="62"/>
      <c r="Y495" s="62"/>
      <c r="Z495" s="62"/>
      <c r="AA495" s="62"/>
      <c r="AB495" s="62"/>
      <c r="AC495" s="62"/>
    </row>
    <row r="496" spans="14:29">
      <c r="N496" s="62"/>
      <c r="O496" s="62"/>
      <c r="P496" s="62"/>
      <c r="Q496" s="62"/>
      <c r="R496" s="62"/>
      <c r="S496" s="62"/>
      <c r="T496" s="62"/>
      <c r="U496" s="62"/>
      <c r="V496" s="62"/>
      <c r="W496" s="62"/>
      <c r="X496" s="62"/>
      <c r="Y496" s="62"/>
      <c r="Z496" s="62"/>
      <c r="AA496" s="62"/>
      <c r="AB496" s="62"/>
      <c r="AC496" s="62"/>
    </row>
    <row r="497" spans="14:29">
      <c r="N497" s="62"/>
      <c r="O497" s="62"/>
      <c r="P497" s="62"/>
      <c r="Q497" s="62"/>
      <c r="R497" s="62"/>
      <c r="S497" s="62"/>
      <c r="T497" s="62"/>
      <c r="U497" s="62"/>
      <c r="V497" s="62"/>
      <c r="W497" s="62"/>
      <c r="X497" s="62"/>
      <c r="Y497" s="62"/>
      <c r="Z497" s="62"/>
      <c r="AA497" s="62"/>
      <c r="AB497" s="62"/>
      <c r="AC497" s="62"/>
    </row>
    <row r="498" spans="14:29">
      <c r="N498" s="62"/>
      <c r="O498" s="62"/>
      <c r="P498" s="62"/>
      <c r="Q498" s="62"/>
      <c r="R498" s="62"/>
      <c r="S498" s="62"/>
      <c r="T498" s="62"/>
      <c r="U498" s="62"/>
      <c r="V498" s="62"/>
      <c r="W498" s="62"/>
      <c r="X498" s="62"/>
      <c r="Y498" s="62"/>
      <c r="Z498" s="62"/>
      <c r="AA498" s="62"/>
      <c r="AB498" s="62"/>
      <c r="AC498" s="62"/>
    </row>
    <row r="499" spans="14:29">
      <c r="N499" s="62"/>
      <c r="O499" s="62"/>
      <c r="P499" s="62"/>
      <c r="Q499" s="62"/>
      <c r="R499" s="62"/>
      <c r="S499" s="62"/>
      <c r="T499" s="62"/>
      <c r="U499" s="62"/>
      <c r="V499" s="62"/>
      <c r="W499" s="62"/>
      <c r="X499" s="62"/>
      <c r="Y499" s="62"/>
      <c r="Z499" s="62"/>
      <c r="AA499" s="62"/>
      <c r="AB499" s="62"/>
      <c r="AC499" s="62"/>
    </row>
    <row r="500" spans="14:29">
      <c r="N500" s="62"/>
      <c r="O500" s="62"/>
      <c r="P500" s="62"/>
      <c r="Q500" s="62"/>
      <c r="R500" s="62"/>
      <c r="S500" s="62"/>
      <c r="T500" s="62"/>
      <c r="U500" s="62"/>
      <c r="V500" s="62"/>
      <c r="W500" s="62"/>
      <c r="X500" s="62"/>
      <c r="Y500" s="62"/>
      <c r="Z500" s="62"/>
      <c r="AA500" s="62"/>
      <c r="AB500" s="62"/>
      <c r="AC500" s="62"/>
    </row>
    <row r="501" spans="14:29">
      <c r="N501" s="62"/>
      <c r="O501" s="62"/>
      <c r="P501" s="62"/>
      <c r="Q501" s="62"/>
      <c r="R501" s="62"/>
      <c r="S501" s="62"/>
      <c r="T501" s="62"/>
      <c r="U501" s="62"/>
      <c r="V501" s="62"/>
      <c r="W501" s="62"/>
      <c r="X501" s="62"/>
      <c r="Y501" s="62"/>
      <c r="Z501" s="62"/>
      <c r="AA501" s="62"/>
      <c r="AB501" s="62"/>
      <c r="AC501" s="62"/>
    </row>
    <row r="502" spans="14:29">
      <c r="N502" s="62"/>
      <c r="O502" s="62"/>
      <c r="P502" s="62"/>
      <c r="Q502" s="62"/>
      <c r="R502" s="62"/>
      <c r="S502" s="62"/>
      <c r="T502" s="62"/>
      <c r="U502" s="62"/>
      <c r="V502" s="62"/>
      <c r="W502" s="62"/>
      <c r="X502" s="62"/>
      <c r="Y502" s="62"/>
      <c r="Z502" s="62"/>
      <c r="AA502" s="62"/>
      <c r="AB502" s="62"/>
      <c r="AC502" s="62"/>
    </row>
    <row r="503" spans="14:29">
      <c r="N503" s="62"/>
      <c r="O503" s="62"/>
      <c r="P503" s="62"/>
      <c r="Q503" s="62"/>
      <c r="R503" s="62"/>
      <c r="S503" s="62"/>
      <c r="T503" s="62"/>
      <c r="U503" s="62"/>
      <c r="V503" s="62"/>
      <c r="W503" s="62"/>
      <c r="X503" s="62"/>
      <c r="Y503" s="62"/>
      <c r="Z503" s="62"/>
      <c r="AA503" s="62"/>
      <c r="AB503" s="62"/>
      <c r="AC503" s="62"/>
    </row>
    <row r="504" spans="14:29">
      <c r="N504" s="62"/>
      <c r="O504" s="62"/>
      <c r="P504" s="62"/>
      <c r="Q504" s="62"/>
      <c r="R504" s="62"/>
      <c r="S504" s="62"/>
      <c r="T504" s="62"/>
      <c r="U504" s="62"/>
      <c r="V504" s="62"/>
      <c r="W504" s="62"/>
      <c r="X504" s="62"/>
      <c r="Y504" s="62"/>
      <c r="Z504" s="62"/>
      <c r="AA504" s="62"/>
      <c r="AB504" s="62"/>
      <c r="AC504" s="62"/>
    </row>
    <row r="505" spans="14:29">
      <c r="N505" s="62"/>
      <c r="O505" s="62"/>
      <c r="P505" s="62"/>
      <c r="Q505" s="62"/>
      <c r="R505" s="62"/>
      <c r="S505" s="62"/>
      <c r="T505" s="62"/>
      <c r="U505" s="62"/>
      <c r="V505" s="62"/>
      <c r="W505" s="62"/>
      <c r="X505" s="62"/>
      <c r="Y505" s="62"/>
      <c r="Z505" s="62"/>
      <c r="AA505" s="62"/>
      <c r="AB505" s="62"/>
      <c r="AC505" s="62"/>
    </row>
    <row r="506" spans="14:29">
      <c r="N506" s="62"/>
      <c r="O506" s="62"/>
      <c r="P506" s="62"/>
      <c r="Q506" s="62"/>
      <c r="R506" s="62"/>
      <c r="S506" s="62"/>
      <c r="T506" s="62"/>
      <c r="U506" s="62"/>
      <c r="V506" s="62"/>
      <c r="W506" s="62"/>
      <c r="X506" s="62"/>
      <c r="Y506" s="62"/>
      <c r="Z506" s="62"/>
      <c r="AA506" s="62"/>
      <c r="AB506" s="62"/>
      <c r="AC506" s="62"/>
    </row>
    <row r="507" spans="14:29">
      <c r="N507" s="62"/>
      <c r="O507" s="62"/>
      <c r="P507" s="62"/>
      <c r="Q507" s="62"/>
      <c r="R507" s="62"/>
      <c r="S507" s="62"/>
      <c r="T507" s="62"/>
      <c r="U507" s="62"/>
      <c r="V507" s="62"/>
      <c r="W507" s="62"/>
      <c r="X507" s="62"/>
      <c r="Y507" s="62"/>
      <c r="Z507" s="62"/>
      <c r="AA507" s="62"/>
      <c r="AB507" s="62"/>
      <c r="AC507" s="62"/>
    </row>
    <row r="508" spans="14:29">
      <c r="N508" s="62"/>
      <c r="O508" s="62"/>
      <c r="P508" s="62"/>
      <c r="Q508" s="62"/>
      <c r="R508" s="62"/>
      <c r="S508" s="62"/>
      <c r="T508" s="62"/>
      <c r="U508" s="62"/>
      <c r="V508" s="62"/>
      <c r="W508" s="62"/>
      <c r="X508" s="62"/>
      <c r="Y508" s="62"/>
      <c r="Z508" s="62"/>
      <c r="AA508" s="62"/>
      <c r="AB508" s="62"/>
      <c r="AC508" s="62"/>
    </row>
    <row r="509" spans="14:29">
      <c r="N509" s="62"/>
      <c r="O509" s="62"/>
      <c r="P509" s="62"/>
      <c r="Q509" s="62"/>
      <c r="R509" s="62"/>
      <c r="S509" s="62"/>
      <c r="T509" s="62"/>
      <c r="U509" s="62"/>
      <c r="V509" s="62"/>
      <c r="W509" s="62"/>
      <c r="X509" s="62"/>
      <c r="Y509" s="62"/>
      <c r="Z509" s="62"/>
      <c r="AA509" s="62"/>
      <c r="AB509" s="62"/>
      <c r="AC509" s="62"/>
    </row>
    <row r="510" spans="14:29">
      <c r="N510" s="62"/>
      <c r="O510" s="62"/>
      <c r="P510" s="62"/>
      <c r="Q510" s="62"/>
      <c r="R510" s="62"/>
      <c r="S510" s="62"/>
      <c r="T510" s="62"/>
      <c r="U510" s="62"/>
      <c r="V510" s="62"/>
      <c r="W510" s="62"/>
      <c r="X510" s="62"/>
      <c r="Y510" s="62"/>
      <c r="Z510" s="62"/>
      <c r="AA510" s="62"/>
      <c r="AB510" s="62"/>
      <c r="AC510" s="62"/>
    </row>
    <row r="511" spans="14:29">
      <c r="N511" s="62"/>
      <c r="O511" s="62"/>
      <c r="P511" s="62"/>
      <c r="Q511" s="62"/>
      <c r="R511" s="62"/>
      <c r="S511" s="62"/>
      <c r="T511" s="62"/>
      <c r="U511" s="62"/>
      <c r="V511" s="62"/>
      <c r="W511" s="62"/>
      <c r="X511" s="62"/>
      <c r="Y511" s="62"/>
      <c r="Z511" s="62"/>
      <c r="AA511" s="62"/>
      <c r="AB511" s="62"/>
      <c r="AC511" s="62"/>
    </row>
    <row r="512" spans="14:29">
      <c r="N512" s="62"/>
      <c r="O512" s="62"/>
      <c r="P512" s="62"/>
      <c r="Q512" s="62"/>
      <c r="R512" s="62"/>
      <c r="S512" s="62"/>
      <c r="T512" s="62"/>
      <c r="U512" s="62"/>
      <c r="V512" s="62"/>
      <c r="W512" s="62"/>
      <c r="X512" s="62"/>
      <c r="Y512" s="62"/>
      <c r="Z512" s="62"/>
      <c r="AA512" s="62"/>
      <c r="AB512" s="62"/>
      <c r="AC512" s="62"/>
    </row>
    <row r="513" spans="14:29">
      <c r="N513" s="62"/>
      <c r="O513" s="62"/>
      <c r="P513" s="62"/>
      <c r="Q513" s="62"/>
      <c r="R513" s="62"/>
      <c r="S513" s="62"/>
      <c r="T513" s="62"/>
      <c r="U513" s="62"/>
      <c r="V513" s="62"/>
      <c r="W513" s="62"/>
      <c r="X513" s="62"/>
      <c r="Y513" s="62"/>
      <c r="Z513" s="62"/>
      <c r="AA513" s="62"/>
      <c r="AB513" s="62"/>
      <c r="AC513" s="62"/>
    </row>
    <row r="514" spans="14:29">
      <c r="N514" s="62"/>
      <c r="O514" s="62"/>
      <c r="P514" s="62"/>
      <c r="Q514" s="62"/>
      <c r="R514" s="62"/>
      <c r="S514" s="62"/>
      <c r="T514" s="62"/>
      <c r="U514" s="62"/>
      <c r="V514" s="62"/>
      <c r="W514" s="62"/>
      <c r="X514" s="62"/>
      <c r="Y514" s="62"/>
      <c r="Z514" s="62"/>
      <c r="AA514" s="62"/>
      <c r="AB514" s="62"/>
      <c r="AC514" s="62"/>
    </row>
    <row r="515" spans="14:29">
      <c r="N515" s="62"/>
      <c r="O515" s="62"/>
      <c r="P515" s="62"/>
      <c r="Q515" s="62"/>
      <c r="R515" s="62"/>
      <c r="S515" s="62"/>
      <c r="T515" s="62"/>
      <c r="U515" s="62"/>
      <c r="V515" s="62"/>
      <c r="W515" s="62"/>
      <c r="X515" s="62"/>
      <c r="Y515" s="62"/>
      <c r="Z515" s="62"/>
      <c r="AA515" s="62"/>
      <c r="AB515" s="62"/>
      <c r="AC515" s="62"/>
    </row>
    <row r="516" spans="14:29">
      <c r="N516" s="62"/>
      <c r="O516" s="62"/>
      <c r="P516" s="62"/>
      <c r="Q516" s="62"/>
      <c r="R516" s="62"/>
      <c r="S516" s="62"/>
      <c r="T516" s="62"/>
      <c r="U516" s="62"/>
      <c r="V516" s="62"/>
      <c r="W516" s="62"/>
      <c r="X516" s="62"/>
      <c r="Y516" s="62"/>
      <c r="Z516" s="62"/>
      <c r="AA516" s="62"/>
      <c r="AB516" s="62"/>
      <c r="AC516" s="62"/>
    </row>
    <row r="517" spans="14:29">
      <c r="N517" s="62"/>
      <c r="O517" s="62"/>
      <c r="P517" s="62"/>
      <c r="Q517" s="62"/>
      <c r="R517" s="62"/>
      <c r="S517" s="62"/>
      <c r="T517" s="62"/>
      <c r="U517" s="62"/>
      <c r="V517" s="62"/>
      <c r="W517" s="62"/>
      <c r="X517" s="62"/>
      <c r="Y517" s="62"/>
      <c r="Z517" s="62"/>
      <c r="AA517" s="62"/>
      <c r="AB517" s="62"/>
      <c r="AC517" s="62"/>
    </row>
    <row r="518" spans="14:29">
      <c r="N518" s="62"/>
      <c r="O518" s="62"/>
      <c r="P518" s="62"/>
      <c r="Q518" s="62"/>
      <c r="R518" s="62"/>
      <c r="S518" s="62"/>
      <c r="T518" s="62"/>
      <c r="U518" s="62"/>
      <c r="V518" s="62"/>
      <c r="W518" s="62"/>
      <c r="X518" s="62"/>
      <c r="Y518" s="62"/>
      <c r="Z518" s="62"/>
      <c r="AA518" s="62"/>
      <c r="AB518" s="62"/>
      <c r="AC518" s="62"/>
    </row>
    <row r="519" spans="14:29">
      <c r="N519" s="62"/>
      <c r="O519" s="62"/>
      <c r="P519" s="62"/>
      <c r="Q519" s="62"/>
      <c r="R519" s="62"/>
      <c r="S519" s="62"/>
      <c r="T519" s="62"/>
      <c r="U519" s="62"/>
      <c r="V519" s="62"/>
      <c r="W519" s="62"/>
      <c r="X519" s="62"/>
      <c r="Y519" s="62"/>
      <c r="Z519" s="62"/>
      <c r="AA519" s="62"/>
      <c r="AB519" s="62"/>
      <c r="AC519" s="62"/>
    </row>
    <row r="520" spans="14:29">
      <c r="N520" s="62"/>
      <c r="O520" s="62"/>
      <c r="P520" s="62"/>
      <c r="Q520" s="62"/>
      <c r="R520" s="62"/>
      <c r="S520" s="62"/>
      <c r="T520" s="62"/>
      <c r="U520" s="62"/>
      <c r="V520" s="62"/>
      <c r="W520" s="62"/>
      <c r="X520" s="62"/>
      <c r="Y520" s="62"/>
      <c r="Z520" s="62"/>
      <c r="AA520" s="62"/>
      <c r="AB520" s="62"/>
      <c r="AC520" s="62"/>
    </row>
    <row r="521" spans="14:29">
      <c r="N521" s="62"/>
      <c r="O521" s="62"/>
      <c r="P521" s="62"/>
      <c r="Q521" s="62"/>
      <c r="R521" s="62"/>
      <c r="S521" s="62"/>
      <c r="T521" s="62"/>
      <c r="U521" s="62"/>
      <c r="V521" s="62"/>
      <c r="W521" s="62"/>
      <c r="X521" s="62"/>
      <c r="Y521" s="62"/>
      <c r="Z521" s="62"/>
      <c r="AA521" s="62"/>
      <c r="AB521" s="62"/>
      <c r="AC521" s="62"/>
    </row>
    <row r="522" spans="14:29">
      <c r="N522" s="62"/>
      <c r="O522" s="62"/>
      <c r="P522" s="62"/>
      <c r="Q522" s="62"/>
      <c r="R522" s="62"/>
      <c r="S522" s="62"/>
      <c r="T522" s="62"/>
      <c r="U522" s="62"/>
      <c r="V522" s="62"/>
      <c r="W522" s="62"/>
      <c r="X522" s="62"/>
      <c r="Y522" s="62"/>
      <c r="Z522" s="62"/>
      <c r="AA522" s="62"/>
      <c r="AB522" s="62"/>
      <c r="AC522" s="62"/>
    </row>
    <row r="523" spans="14:29">
      <c r="N523" s="62"/>
      <c r="O523" s="62"/>
      <c r="P523" s="62"/>
      <c r="Q523" s="62"/>
      <c r="R523" s="62"/>
      <c r="S523" s="62"/>
      <c r="T523" s="62"/>
      <c r="U523" s="62"/>
      <c r="V523" s="62"/>
      <c r="W523" s="62"/>
      <c r="X523" s="62"/>
      <c r="Y523" s="62"/>
      <c r="Z523" s="62"/>
      <c r="AA523" s="62"/>
      <c r="AB523" s="62"/>
      <c r="AC523" s="62"/>
    </row>
    <row r="524" spans="14:29">
      <c r="N524" s="62"/>
      <c r="O524" s="62"/>
      <c r="P524" s="62"/>
      <c r="Q524" s="62"/>
      <c r="R524" s="62"/>
      <c r="S524" s="62"/>
      <c r="T524" s="62"/>
      <c r="U524" s="62"/>
      <c r="V524" s="62"/>
      <c r="W524" s="62"/>
      <c r="X524" s="62"/>
      <c r="Y524" s="62"/>
      <c r="Z524" s="62"/>
      <c r="AA524" s="62"/>
      <c r="AB524" s="62"/>
      <c r="AC524" s="62"/>
    </row>
    <row r="525" spans="14:29">
      <c r="N525" s="62"/>
      <c r="O525" s="62"/>
      <c r="P525" s="62"/>
      <c r="Q525" s="62"/>
      <c r="R525" s="62"/>
      <c r="S525" s="62"/>
      <c r="T525" s="62"/>
      <c r="U525" s="62"/>
      <c r="V525" s="62"/>
      <c r="W525" s="62"/>
      <c r="X525" s="62"/>
      <c r="Y525" s="62"/>
      <c r="Z525" s="62"/>
      <c r="AA525" s="62"/>
      <c r="AB525" s="62"/>
      <c r="AC525" s="62"/>
    </row>
    <row r="526" spans="14:29">
      <c r="N526" s="62"/>
      <c r="O526" s="62"/>
      <c r="P526" s="62"/>
      <c r="Q526" s="62"/>
      <c r="R526" s="62"/>
      <c r="S526" s="62"/>
      <c r="T526" s="62"/>
      <c r="U526" s="62"/>
      <c r="V526" s="62"/>
      <c r="W526" s="62"/>
      <c r="X526" s="62"/>
      <c r="Y526" s="62"/>
      <c r="Z526" s="62"/>
      <c r="AA526" s="62"/>
      <c r="AB526" s="62"/>
      <c r="AC526" s="62"/>
    </row>
    <row r="527" spans="14:29">
      <c r="N527" s="62"/>
      <c r="O527" s="62"/>
      <c r="P527" s="62"/>
      <c r="Q527" s="62"/>
      <c r="R527" s="62"/>
      <c r="S527" s="62"/>
      <c r="T527" s="62"/>
      <c r="U527" s="62"/>
      <c r="V527" s="62"/>
      <c r="W527" s="62"/>
      <c r="X527" s="62"/>
      <c r="Y527" s="62"/>
      <c r="Z527" s="62"/>
      <c r="AA527" s="62"/>
      <c r="AB527" s="62"/>
      <c r="AC527" s="62"/>
    </row>
    <row r="528" spans="14:29">
      <c r="N528" s="62"/>
      <c r="O528" s="62"/>
      <c r="P528" s="62"/>
      <c r="Q528" s="62"/>
      <c r="R528" s="62"/>
      <c r="S528" s="62"/>
      <c r="T528" s="62"/>
      <c r="U528" s="62"/>
      <c r="V528" s="62"/>
      <c r="W528" s="62"/>
      <c r="X528" s="62"/>
      <c r="Y528" s="62"/>
      <c r="Z528" s="62"/>
      <c r="AA528" s="62"/>
      <c r="AB528" s="62"/>
      <c r="AC528" s="62"/>
    </row>
    <row r="529" spans="14:29">
      <c r="N529" s="62"/>
      <c r="O529" s="62"/>
      <c r="P529" s="62"/>
      <c r="Q529" s="62"/>
      <c r="R529" s="62"/>
      <c r="S529" s="62"/>
      <c r="T529" s="62"/>
      <c r="U529" s="62"/>
      <c r="V529" s="62"/>
      <c r="W529" s="62"/>
      <c r="X529" s="62"/>
      <c r="Y529" s="62"/>
      <c r="Z529" s="62"/>
      <c r="AA529" s="62"/>
      <c r="AB529" s="62"/>
      <c r="AC529" s="62"/>
    </row>
    <row r="530" spans="14:29">
      <c r="N530" s="62"/>
      <c r="O530" s="62"/>
      <c r="P530" s="62"/>
      <c r="Q530" s="62"/>
      <c r="R530" s="62"/>
      <c r="S530" s="62"/>
      <c r="T530" s="62"/>
      <c r="U530" s="62"/>
      <c r="V530" s="62"/>
      <c r="W530" s="62"/>
      <c r="X530" s="62"/>
      <c r="Y530" s="62"/>
      <c r="Z530" s="62"/>
      <c r="AA530" s="62"/>
      <c r="AB530" s="62"/>
      <c r="AC530" s="62"/>
    </row>
    <row r="531" spans="14:29">
      <c r="N531" s="62"/>
      <c r="O531" s="62"/>
      <c r="P531" s="62"/>
      <c r="Q531" s="62"/>
      <c r="R531" s="62"/>
      <c r="S531" s="62"/>
      <c r="T531" s="62"/>
      <c r="U531" s="62"/>
      <c r="V531" s="62"/>
      <c r="W531" s="62"/>
      <c r="X531" s="62"/>
      <c r="Y531" s="62"/>
      <c r="Z531" s="62"/>
      <c r="AA531" s="62"/>
      <c r="AB531" s="62"/>
      <c r="AC531" s="62"/>
    </row>
    <row r="532" spans="14:29">
      <c r="N532" s="62"/>
      <c r="O532" s="62"/>
      <c r="P532" s="62"/>
      <c r="Q532" s="62"/>
      <c r="R532" s="62"/>
      <c r="S532" s="62"/>
      <c r="T532" s="62"/>
      <c r="U532" s="62"/>
      <c r="V532" s="62"/>
      <c r="W532" s="62"/>
      <c r="X532" s="62"/>
      <c r="Y532" s="62"/>
      <c r="Z532" s="62"/>
      <c r="AA532" s="62"/>
      <c r="AB532" s="62"/>
      <c r="AC532" s="62"/>
    </row>
    <row r="533" spans="14:29">
      <c r="N533" s="62"/>
      <c r="O533" s="62"/>
      <c r="P533" s="62"/>
      <c r="Q533" s="62"/>
      <c r="R533" s="62"/>
      <c r="S533" s="62"/>
      <c r="T533" s="62"/>
      <c r="U533" s="62"/>
      <c r="V533" s="62"/>
      <c r="W533" s="62"/>
      <c r="X533" s="62"/>
      <c r="Y533" s="62"/>
      <c r="Z533" s="62"/>
      <c r="AA533" s="62"/>
      <c r="AB533" s="62"/>
      <c r="AC533" s="62"/>
    </row>
    <row r="534" spans="14:29">
      <c r="N534" s="62"/>
      <c r="O534" s="62"/>
      <c r="P534" s="62"/>
      <c r="Q534" s="62"/>
      <c r="R534" s="62"/>
      <c r="S534" s="62"/>
      <c r="T534" s="62"/>
      <c r="U534" s="62"/>
      <c r="V534" s="62"/>
      <c r="W534" s="62"/>
      <c r="X534" s="62"/>
      <c r="Y534" s="62"/>
      <c r="Z534" s="62"/>
      <c r="AA534" s="62"/>
      <c r="AB534" s="62"/>
      <c r="AC534" s="62"/>
    </row>
    <row r="535" spans="14:29">
      <c r="N535" s="62"/>
      <c r="O535" s="62"/>
      <c r="P535" s="62"/>
      <c r="Q535" s="62"/>
      <c r="R535" s="62"/>
      <c r="S535" s="62"/>
      <c r="T535" s="62"/>
      <c r="U535" s="62"/>
      <c r="V535" s="62"/>
      <c r="W535" s="62"/>
      <c r="X535" s="62"/>
      <c r="Y535" s="62"/>
      <c r="Z535" s="62"/>
      <c r="AA535" s="62"/>
      <c r="AB535" s="62"/>
      <c r="AC535" s="62"/>
    </row>
    <row r="536" spans="14:29">
      <c r="N536" s="62"/>
      <c r="O536" s="62"/>
      <c r="P536" s="62"/>
      <c r="Q536" s="62"/>
      <c r="R536" s="62"/>
      <c r="S536" s="62"/>
      <c r="T536" s="62"/>
      <c r="U536" s="62"/>
      <c r="V536" s="62"/>
      <c r="W536" s="62"/>
      <c r="X536" s="62"/>
      <c r="Y536" s="62"/>
      <c r="Z536" s="62"/>
      <c r="AA536" s="62"/>
      <c r="AB536" s="62"/>
      <c r="AC536" s="62"/>
    </row>
    <row r="537" spans="14:29">
      <c r="N537" s="62"/>
      <c r="O537" s="62"/>
      <c r="P537" s="62"/>
      <c r="Q537" s="62"/>
      <c r="R537" s="62"/>
      <c r="S537" s="62"/>
      <c r="T537" s="62"/>
      <c r="U537" s="62"/>
      <c r="V537" s="62"/>
      <c r="W537" s="62"/>
      <c r="X537" s="62"/>
      <c r="Y537" s="62"/>
      <c r="Z537" s="62"/>
      <c r="AA537" s="62"/>
      <c r="AB537" s="62"/>
      <c r="AC537" s="62"/>
    </row>
    <row r="538" spans="14:29">
      <c r="N538" s="62"/>
      <c r="O538" s="62"/>
      <c r="P538" s="62"/>
      <c r="Q538" s="62"/>
      <c r="R538" s="62"/>
      <c r="S538" s="62"/>
      <c r="T538" s="62"/>
      <c r="U538" s="62"/>
      <c r="V538" s="62"/>
      <c r="W538" s="62"/>
      <c r="X538" s="62"/>
      <c r="Y538" s="62"/>
      <c r="Z538" s="62"/>
      <c r="AA538" s="62"/>
      <c r="AB538" s="62"/>
      <c r="AC538" s="62"/>
    </row>
    <row r="539" spans="14:29">
      <c r="N539" s="62"/>
      <c r="O539" s="62"/>
      <c r="P539" s="62"/>
      <c r="Q539" s="62"/>
      <c r="R539" s="62"/>
      <c r="S539" s="62"/>
      <c r="T539" s="62"/>
      <c r="U539" s="62"/>
      <c r="V539" s="62"/>
      <c r="W539" s="62"/>
      <c r="X539" s="62"/>
      <c r="Y539" s="62"/>
      <c r="Z539" s="62"/>
      <c r="AA539" s="62"/>
      <c r="AB539" s="62"/>
      <c r="AC539" s="62"/>
    </row>
    <row r="540" spans="14:29">
      <c r="N540" s="62"/>
      <c r="O540" s="62"/>
      <c r="P540" s="62"/>
      <c r="Q540" s="62"/>
      <c r="R540" s="62"/>
      <c r="S540" s="62"/>
      <c r="T540" s="62"/>
      <c r="U540" s="62"/>
      <c r="V540" s="62"/>
      <c r="W540" s="62"/>
      <c r="X540" s="62"/>
      <c r="Y540" s="62"/>
      <c r="Z540" s="62"/>
      <c r="AA540" s="62"/>
      <c r="AB540" s="62"/>
      <c r="AC540" s="62"/>
    </row>
    <row r="541" spans="14:29">
      <c r="N541" s="62"/>
      <c r="O541" s="62"/>
      <c r="P541" s="62"/>
      <c r="Q541" s="62"/>
      <c r="R541" s="62"/>
      <c r="S541" s="62"/>
      <c r="T541" s="62"/>
      <c r="U541" s="62"/>
      <c r="V541" s="62"/>
      <c r="W541" s="62"/>
      <c r="X541" s="62"/>
      <c r="Y541" s="62"/>
      <c r="Z541" s="62"/>
      <c r="AA541" s="62"/>
      <c r="AB541" s="62"/>
      <c r="AC541" s="62"/>
    </row>
    <row r="542" spans="14:29">
      <c r="N542" s="62"/>
      <c r="O542" s="62"/>
      <c r="P542" s="62"/>
      <c r="Q542" s="62"/>
      <c r="R542" s="62"/>
      <c r="S542" s="62"/>
      <c r="T542" s="62"/>
      <c r="U542" s="62"/>
      <c r="V542" s="62"/>
      <c r="W542" s="62"/>
      <c r="X542" s="62"/>
      <c r="Y542" s="62"/>
      <c r="Z542" s="62"/>
      <c r="AA542" s="62"/>
      <c r="AB542" s="62"/>
      <c r="AC542" s="62"/>
    </row>
    <row r="543" spans="14:29">
      <c r="N543" s="62"/>
      <c r="O543" s="62"/>
      <c r="P543" s="62"/>
      <c r="Q543" s="62"/>
      <c r="R543" s="62"/>
      <c r="S543" s="62"/>
      <c r="T543" s="62"/>
      <c r="U543" s="62"/>
      <c r="V543" s="62"/>
      <c r="W543" s="62"/>
      <c r="X543" s="62"/>
      <c r="Y543" s="62"/>
      <c r="Z543" s="62"/>
      <c r="AA543" s="62"/>
      <c r="AB543" s="62"/>
      <c r="AC543" s="62"/>
    </row>
    <row r="544" spans="14:29">
      <c r="N544" s="62"/>
      <c r="O544" s="62"/>
      <c r="P544" s="62"/>
      <c r="Q544" s="62"/>
      <c r="R544" s="62"/>
      <c r="S544" s="62"/>
      <c r="T544" s="62"/>
      <c r="U544" s="62"/>
      <c r="V544" s="62"/>
      <c r="W544" s="62"/>
      <c r="X544" s="62"/>
      <c r="Y544" s="62"/>
      <c r="Z544" s="62"/>
      <c r="AA544" s="62"/>
      <c r="AB544" s="62"/>
      <c r="AC544" s="62"/>
    </row>
    <row r="545" spans="14:29">
      <c r="N545" s="62"/>
      <c r="O545" s="62"/>
      <c r="P545" s="62"/>
      <c r="Q545" s="62"/>
      <c r="R545" s="62"/>
      <c r="S545" s="62"/>
      <c r="T545" s="62"/>
      <c r="U545" s="62"/>
      <c r="V545" s="62"/>
      <c r="W545" s="62"/>
      <c r="X545" s="62"/>
      <c r="Y545" s="62"/>
      <c r="Z545" s="62"/>
      <c r="AA545" s="62"/>
      <c r="AB545" s="62"/>
      <c r="AC545" s="62"/>
    </row>
    <row r="546" spans="14:29">
      <c r="N546" s="62"/>
      <c r="O546" s="62"/>
      <c r="P546" s="62"/>
      <c r="Q546" s="62"/>
      <c r="R546" s="62"/>
      <c r="S546" s="62"/>
      <c r="T546" s="62"/>
      <c r="U546" s="62"/>
      <c r="V546" s="62"/>
      <c r="W546" s="62"/>
      <c r="X546" s="62"/>
      <c r="Y546" s="62"/>
      <c r="Z546" s="62"/>
      <c r="AA546" s="62"/>
      <c r="AB546" s="62"/>
      <c r="AC546" s="62"/>
    </row>
    <row r="547" spans="14:29">
      <c r="N547" s="62"/>
      <c r="O547" s="62"/>
      <c r="P547" s="62"/>
      <c r="Q547" s="62"/>
      <c r="R547" s="62"/>
      <c r="S547" s="62"/>
      <c r="T547" s="62"/>
      <c r="U547" s="62"/>
      <c r="V547" s="62"/>
      <c r="W547" s="62"/>
      <c r="X547" s="62"/>
      <c r="Y547" s="62"/>
      <c r="Z547" s="62"/>
      <c r="AA547" s="62"/>
      <c r="AB547" s="62"/>
      <c r="AC547" s="62"/>
    </row>
    <row r="548" spans="14:29">
      <c r="N548" s="62"/>
      <c r="O548" s="62"/>
      <c r="P548" s="62"/>
      <c r="Q548" s="62"/>
      <c r="R548" s="62"/>
      <c r="S548" s="62"/>
      <c r="T548" s="62"/>
      <c r="U548" s="62"/>
      <c r="V548" s="62"/>
      <c r="W548" s="62"/>
      <c r="X548" s="62"/>
      <c r="Y548" s="62"/>
      <c r="Z548" s="62"/>
      <c r="AA548" s="62"/>
      <c r="AB548" s="62"/>
      <c r="AC548" s="62"/>
    </row>
    <row r="549" spans="14:29">
      <c r="N549" s="62"/>
      <c r="O549" s="62"/>
      <c r="P549" s="62"/>
      <c r="Q549" s="62"/>
      <c r="R549" s="62"/>
      <c r="S549" s="62"/>
      <c r="T549" s="62"/>
      <c r="U549" s="62"/>
      <c r="V549" s="62"/>
      <c r="W549" s="62"/>
      <c r="X549" s="62"/>
      <c r="Y549" s="62"/>
      <c r="Z549" s="62"/>
      <c r="AA549" s="62"/>
      <c r="AB549" s="62"/>
      <c r="AC549" s="62"/>
    </row>
    <row r="550" spans="14:29">
      <c r="N550" s="62"/>
      <c r="O550" s="62"/>
      <c r="P550" s="62"/>
      <c r="Q550" s="62"/>
      <c r="R550" s="62"/>
      <c r="S550" s="62"/>
      <c r="T550" s="62"/>
      <c r="U550" s="62"/>
      <c r="V550" s="62"/>
      <c r="W550" s="62"/>
      <c r="X550" s="62"/>
      <c r="Y550" s="62"/>
      <c r="Z550" s="62"/>
      <c r="AA550" s="62"/>
      <c r="AB550" s="62"/>
      <c r="AC550" s="62"/>
    </row>
    <row r="551" spans="14:29">
      <c r="N551" s="62"/>
      <c r="O551" s="62"/>
      <c r="P551" s="62"/>
      <c r="Q551" s="62"/>
      <c r="R551" s="62"/>
      <c r="S551" s="62"/>
      <c r="T551" s="62"/>
      <c r="U551" s="62"/>
      <c r="V551" s="62"/>
      <c r="W551" s="62"/>
      <c r="X551" s="62"/>
      <c r="Y551" s="62"/>
      <c r="Z551" s="62"/>
      <c r="AA551" s="62"/>
      <c r="AB551" s="62"/>
      <c r="AC551" s="62"/>
    </row>
    <row r="552" spans="14:29">
      <c r="N552" s="62"/>
      <c r="O552" s="62"/>
      <c r="P552" s="62"/>
      <c r="Q552" s="62"/>
      <c r="R552" s="62"/>
      <c r="S552" s="62"/>
      <c r="T552" s="62"/>
      <c r="U552" s="62"/>
      <c r="V552" s="62"/>
      <c r="W552" s="62"/>
      <c r="X552" s="62"/>
      <c r="Y552" s="62"/>
      <c r="Z552" s="62"/>
      <c r="AA552" s="62"/>
      <c r="AB552" s="62"/>
      <c r="AC552" s="62"/>
    </row>
    <row r="553" spans="14:29">
      <c r="N553" s="62"/>
      <c r="O553" s="62"/>
      <c r="P553" s="62"/>
      <c r="Q553" s="62"/>
      <c r="R553" s="62"/>
      <c r="S553" s="62"/>
      <c r="T553" s="62"/>
      <c r="U553" s="62"/>
      <c r="V553" s="62"/>
      <c r="W553" s="62"/>
      <c r="X553" s="62"/>
      <c r="Y553" s="62"/>
      <c r="Z553" s="62"/>
      <c r="AA553" s="62"/>
      <c r="AB553" s="62"/>
      <c r="AC553" s="62"/>
    </row>
    <row r="554" spans="14:29">
      <c r="N554" s="62"/>
      <c r="O554" s="62"/>
      <c r="P554" s="62"/>
      <c r="Q554" s="62"/>
      <c r="R554" s="62"/>
      <c r="S554" s="62"/>
      <c r="T554" s="62"/>
      <c r="U554" s="62"/>
      <c r="V554" s="62"/>
      <c r="W554" s="62"/>
      <c r="X554" s="62"/>
      <c r="Y554" s="62"/>
      <c r="Z554" s="62"/>
      <c r="AA554" s="62"/>
      <c r="AB554" s="62"/>
      <c r="AC554" s="62"/>
    </row>
    <row r="555" spans="14:29">
      <c r="N555" s="62"/>
      <c r="O555" s="62"/>
      <c r="P555" s="62"/>
      <c r="Q555" s="62"/>
      <c r="R555" s="62"/>
      <c r="S555" s="62"/>
      <c r="T555" s="62"/>
      <c r="U555" s="62"/>
      <c r="V555" s="62"/>
      <c r="W555" s="62"/>
      <c r="X555" s="62"/>
      <c r="Y555" s="62"/>
      <c r="Z555" s="62"/>
      <c r="AA555" s="62"/>
      <c r="AB555" s="62"/>
      <c r="AC555" s="62"/>
    </row>
    <row r="556" spans="14:29">
      <c r="N556" s="62"/>
      <c r="O556" s="62"/>
      <c r="P556" s="62"/>
      <c r="Q556" s="62"/>
      <c r="R556" s="62"/>
      <c r="S556" s="62"/>
      <c r="T556" s="62"/>
      <c r="U556" s="62"/>
      <c r="V556" s="62"/>
      <c r="W556" s="62"/>
      <c r="X556" s="62"/>
      <c r="Y556" s="62"/>
      <c r="Z556" s="62"/>
      <c r="AA556" s="62"/>
      <c r="AB556" s="62"/>
      <c r="AC556" s="62"/>
    </row>
    <row r="557" spans="14:29">
      <c r="N557" s="62"/>
      <c r="O557" s="62"/>
      <c r="P557" s="62"/>
      <c r="Q557" s="62"/>
      <c r="R557" s="62"/>
      <c r="S557" s="62"/>
      <c r="T557" s="62"/>
      <c r="U557" s="62"/>
      <c r="V557" s="62"/>
      <c r="W557" s="62"/>
      <c r="X557" s="62"/>
      <c r="Y557" s="62"/>
      <c r="Z557" s="62"/>
      <c r="AA557" s="62"/>
      <c r="AB557" s="62"/>
      <c r="AC557" s="62"/>
    </row>
    <row r="558" spans="14:29">
      <c r="N558" s="62"/>
      <c r="O558" s="62"/>
      <c r="P558" s="62"/>
      <c r="Q558" s="62"/>
      <c r="R558" s="62"/>
      <c r="S558" s="62"/>
      <c r="T558" s="62"/>
      <c r="U558" s="62"/>
      <c r="V558" s="62"/>
      <c r="W558" s="62"/>
      <c r="X558" s="62"/>
      <c r="Y558" s="62"/>
      <c r="Z558" s="62"/>
      <c r="AA558" s="62"/>
      <c r="AB558" s="62"/>
      <c r="AC558" s="62"/>
    </row>
    <row r="559" spans="14:29">
      <c r="N559" s="62"/>
      <c r="O559" s="62"/>
      <c r="P559" s="62"/>
      <c r="Q559" s="62"/>
      <c r="R559" s="62"/>
      <c r="S559" s="62"/>
      <c r="T559" s="62"/>
      <c r="U559" s="62"/>
      <c r="V559" s="62"/>
      <c r="W559" s="62"/>
      <c r="X559" s="62"/>
      <c r="Y559" s="62"/>
      <c r="Z559" s="62"/>
      <c r="AA559" s="62"/>
      <c r="AB559" s="62"/>
      <c r="AC559" s="62"/>
    </row>
    <row r="560" spans="14:29">
      <c r="N560" s="62"/>
      <c r="O560" s="62"/>
      <c r="P560" s="62"/>
      <c r="Q560" s="62"/>
      <c r="R560" s="62"/>
      <c r="S560" s="62"/>
      <c r="T560" s="62"/>
      <c r="U560" s="62"/>
      <c r="V560" s="62"/>
      <c r="W560" s="62"/>
      <c r="X560" s="62"/>
      <c r="Y560" s="62"/>
      <c r="Z560" s="62"/>
      <c r="AA560" s="62"/>
      <c r="AB560" s="62"/>
      <c r="AC560" s="62"/>
    </row>
    <row r="561" spans="14:29">
      <c r="N561" s="62"/>
      <c r="O561" s="62"/>
      <c r="P561" s="62"/>
      <c r="Q561" s="62"/>
      <c r="R561" s="62"/>
      <c r="S561" s="62"/>
      <c r="T561" s="62"/>
      <c r="U561" s="62"/>
      <c r="V561" s="62"/>
      <c r="W561" s="62"/>
      <c r="X561" s="62"/>
      <c r="Y561" s="62"/>
      <c r="Z561" s="62"/>
      <c r="AA561" s="62"/>
      <c r="AB561" s="62"/>
      <c r="AC561" s="62"/>
    </row>
    <row r="562" spans="14:29">
      <c r="N562" s="62"/>
      <c r="O562" s="62"/>
      <c r="P562" s="62"/>
      <c r="Q562" s="62"/>
      <c r="R562" s="62"/>
      <c r="S562" s="62"/>
      <c r="T562" s="62"/>
      <c r="U562" s="62"/>
      <c r="V562" s="62"/>
      <c r="W562" s="62"/>
      <c r="X562" s="62"/>
      <c r="Y562" s="62"/>
      <c r="Z562" s="62"/>
      <c r="AA562" s="62"/>
      <c r="AB562" s="62"/>
      <c r="AC562" s="62"/>
    </row>
    <row r="563" spans="14:29">
      <c r="N563" s="62"/>
      <c r="O563" s="62"/>
      <c r="P563" s="62"/>
      <c r="Q563" s="62"/>
      <c r="R563" s="62"/>
      <c r="S563" s="62"/>
      <c r="T563" s="62"/>
      <c r="U563" s="62"/>
      <c r="V563" s="62"/>
      <c r="W563" s="62"/>
      <c r="X563" s="62"/>
      <c r="Y563" s="62"/>
      <c r="Z563" s="62"/>
      <c r="AA563" s="62"/>
      <c r="AB563" s="62"/>
      <c r="AC563" s="62"/>
    </row>
    <row r="564" spans="14:29">
      <c r="N564" s="62"/>
      <c r="O564" s="62"/>
      <c r="P564" s="62"/>
      <c r="Q564" s="62"/>
      <c r="R564" s="62"/>
      <c r="S564" s="62"/>
      <c r="T564" s="62"/>
      <c r="U564" s="62"/>
      <c r="V564" s="62"/>
      <c r="W564" s="62"/>
      <c r="X564" s="62"/>
      <c r="Y564" s="62"/>
      <c r="Z564" s="62"/>
      <c r="AA564" s="62"/>
      <c r="AB564" s="62"/>
      <c r="AC564" s="62"/>
    </row>
    <row r="565" spans="14:29">
      <c r="N565" s="62"/>
      <c r="O565" s="62"/>
      <c r="P565" s="62"/>
      <c r="Q565" s="62"/>
      <c r="R565" s="62"/>
      <c r="S565" s="62"/>
      <c r="T565" s="62"/>
      <c r="U565" s="62"/>
      <c r="V565" s="62"/>
      <c r="W565" s="62"/>
      <c r="X565" s="62"/>
      <c r="Y565" s="62"/>
      <c r="Z565" s="62"/>
      <c r="AA565" s="62"/>
      <c r="AB565" s="62"/>
      <c r="AC565" s="62"/>
    </row>
    <row r="566" spans="14:29">
      <c r="N566" s="62"/>
      <c r="O566" s="62"/>
      <c r="P566" s="62"/>
      <c r="Q566" s="62"/>
      <c r="R566" s="62"/>
      <c r="S566" s="62"/>
      <c r="T566" s="62"/>
      <c r="U566" s="62"/>
      <c r="V566" s="62"/>
      <c r="W566" s="62"/>
      <c r="X566" s="62"/>
      <c r="Y566" s="62"/>
      <c r="Z566" s="62"/>
      <c r="AA566" s="62"/>
      <c r="AB566" s="62"/>
      <c r="AC566" s="62"/>
    </row>
    <row r="567" spans="14:29">
      <c r="N567" s="62"/>
      <c r="O567" s="62"/>
      <c r="P567" s="62"/>
      <c r="Q567" s="62"/>
      <c r="R567" s="62"/>
      <c r="S567" s="62"/>
      <c r="T567" s="62"/>
      <c r="U567" s="62"/>
      <c r="V567" s="62"/>
      <c r="W567" s="62"/>
      <c r="X567" s="62"/>
      <c r="Y567" s="62"/>
      <c r="Z567" s="62"/>
      <c r="AA567" s="62"/>
      <c r="AB567" s="62"/>
      <c r="AC567" s="62"/>
    </row>
    <row r="568" spans="14:29">
      <c r="N568" s="62"/>
      <c r="O568" s="62"/>
      <c r="P568" s="62"/>
      <c r="Q568" s="62"/>
      <c r="R568" s="62"/>
      <c r="S568" s="62"/>
      <c r="T568" s="62"/>
      <c r="U568" s="62"/>
      <c r="V568" s="62"/>
      <c r="W568" s="62"/>
      <c r="X568" s="62"/>
      <c r="Y568" s="62"/>
      <c r="Z568" s="62"/>
      <c r="AA568" s="62"/>
      <c r="AB568" s="62"/>
      <c r="AC568" s="62"/>
    </row>
    <row r="569" spans="14:29">
      <c r="N569" s="62"/>
      <c r="O569" s="62"/>
      <c r="P569" s="62"/>
      <c r="Q569" s="62"/>
      <c r="R569" s="62"/>
      <c r="S569" s="62"/>
      <c r="T569" s="62"/>
      <c r="U569" s="62"/>
      <c r="V569" s="62"/>
      <c r="W569" s="62"/>
      <c r="X569" s="62"/>
      <c r="Y569" s="62"/>
      <c r="Z569" s="62"/>
      <c r="AA569" s="62"/>
      <c r="AB569" s="62"/>
      <c r="AC569" s="62"/>
    </row>
    <row r="570" spans="14:29">
      <c r="N570" s="62"/>
      <c r="O570" s="62"/>
      <c r="P570" s="62"/>
      <c r="Q570" s="62"/>
      <c r="R570" s="62"/>
      <c r="S570" s="62"/>
      <c r="T570" s="62"/>
      <c r="U570" s="62"/>
      <c r="V570" s="62"/>
      <c r="W570" s="62"/>
      <c r="X570" s="62"/>
      <c r="Y570" s="62"/>
      <c r="Z570" s="62"/>
      <c r="AA570" s="62"/>
      <c r="AB570" s="62"/>
      <c r="AC570" s="62"/>
    </row>
    <row r="571" spans="14:29">
      <c r="N571" s="62"/>
      <c r="O571" s="62"/>
      <c r="P571" s="62"/>
      <c r="Q571" s="62"/>
      <c r="R571" s="62"/>
      <c r="S571" s="62"/>
      <c r="T571" s="62"/>
      <c r="U571" s="62"/>
      <c r="V571" s="62"/>
      <c r="W571" s="62"/>
      <c r="X571" s="62"/>
      <c r="Y571" s="62"/>
      <c r="Z571" s="62"/>
      <c r="AA571" s="62"/>
      <c r="AB571" s="62"/>
      <c r="AC571" s="62"/>
    </row>
    <row r="572" spans="14:29">
      <c r="N572" s="62"/>
      <c r="O572" s="62"/>
      <c r="P572" s="62"/>
      <c r="Q572" s="62"/>
      <c r="R572" s="62"/>
      <c r="S572" s="62"/>
      <c r="T572" s="62"/>
      <c r="U572" s="62"/>
      <c r="V572" s="62"/>
      <c r="W572" s="62"/>
      <c r="X572" s="62"/>
      <c r="Y572" s="62"/>
      <c r="Z572" s="62"/>
      <c r="AA572" s="62"/>
      <c r="AB572" s="62"/>
      <c r="AC572" s="62"/>
    </row>
    <row r="573" spans="14:29">
      <c r="N573" s="62"/>
      <c r="O573" s="62"/>
      <c r="P573" s="62"/>
      <c r="Q573" s="62"/>
      <c r="R573" s="62"/>
      <c r="S573" s="62"/>
      <c r="T573" s="62"/>
      <c r="U573" s="62"/>
      <c r="V573" s="62"/>
      <c r="W573" s="62"/>
      <c r="X573" s="62"/>
      <c r="Y573" s="62"/>
      <c r="Z573" s="62"/>
      <c r="AA573" s="62"/>
      <c r="AB573" s="62"/>
      <c r="AC573" s="62"/>
    </row>
    <row r="574" spans="14:29">
      <c r="N574" s="62"/>
      <c r="O574" s="62"/>
      <c r="P574" s="62"/>
      <c r="Q574" s="62"/>
      <c r="R574" s="62"/>
      <c r="S574" s="62"/>
      <c r="T574" s="62"/>
      <c r="U574" s="62"/>
      <c r="V574" s="62"/>
      <c r="W574" s="62"/>
      <c r="X574" s="62"/>
      <c r="Y574" s="62"/>
      <c r="Z574" s="62"/>
      <c r="AA574" s="62"/>
      <c r="AB574" s="62"/>
      <c r="AC574" s="62"/>
    </row>
    <row r="575" spans="14:29">
      <c r="N575" s="62"/>
      <c r="O575" s="62"/>
      <c r="P575" s="62"/>
      <c r="Q575" s="62"/>
      <c r="R575" s="62"/>
      <c r="S575" s="62"/>
      <c r="T575" s="62"/>
      <c r="U575" s="62"/>
      <c r="V575" s="62"/>
      <c r="W575" s="62"/>
      <c r="X575" s="62"/>
      <c r="Y575" s="62"/>
      <c r="Z575" s="62"/>
      <c r="AA575" s="62"/>
      <c r="AB575" s="62"/>
      <c r="AC575" s="62"/>
    </row>
    <row r="576" spans="14:29">
      <c r="N576" s="62"/>
      <c r="O576" s="62"/>
      <c r="P576" s="62"/>
      <c r="Q576" s="62"/>
      <c r="R576" s="62"/>
      <c r="S576" s="62"/>
      <c r="T576" s="62"/>
      <c r="U576" s="62"/>
      <c r="V576" s="62"/>
      <c r="W576" s="62"/>
      <c r="X576" s="62"/>
      <c r="Y576" s="62"/>
      <c r="Z576" s="62"/>
      <c r="AA576" s="62"/>
      <c r="AB576" s="62"/>
      <c r="AC576" s="62"/>
    </row>
    <row r="577" spans="14:29">
      <c r="N577" s="62"/>
      <c r="O577" s="62"/>
      <c r="P577" s="62"/>
      <c r="Q577" s="62"/>
      <c r="R577" s="62"/>
      <c r="S577" s="62"/>
      <c r="T577" s="62"/>
      <c r="U577" s="62"/>
      <c r="V577" s="62"/>
      <c r="W577" s="62"/>
      <c r="X577" s="62"/>
      <c r="Y577" s="62"/>
      <c r="Z577" s="62"/>
      <c r="AA577" s="62"/>
      <c r="AB577" s="62"/>
      <c r="AC577" s="62"/>
    </row>
    <row r="578" spans="14:29">
      <c r="N578" s="62"/>
      <c r="O578" s="62"/>
      <c r="P578" s="62"/>
      <c r="Q578" s="62"/>
      <c r="R578" s="62"/>
      <c r="S578" s="62"/>
      <c r="T578" s="62"/>
      <c r="U578" s="62"/>
      <c r="V578" s="62"/>
      <c r="W578" s="62"/>
      <c r="X578" s="62"/>
      <c r="Y578" s="62"/>
      <c r="Z578" s="62"/>
      <c r="AA578" s="62"/>
      <c r="AB578" s="62"/>
      <c r="AC578" s="62"/>
    </row>
    <row r="579" spans="14:29">
      <c r="N579" s="62"/>
      <c r="O579" s="62"/>
      <c r="P579" s="62"/>
      <c r="Q579" s="62"/>
      <c r="R579" s="62"/>
      <c r="S579" s="62"/>
      <c r="T579" s="62"/>
      <c r="U579" s="62"/>
      <c r="V579" s="62"/>
      <c r="W579" s="62"/>
      <c r="X579" s="62"/>
      <c r="Y579" s="62"/>
      <c r="Z579" s="62"/>
      <c r="AA579" s="62"/>
      <c r="AB579" s="62"/>
      <c r="AC579" s="62"/>
    </row>
    <row r="580" spans="14:29">
      <c r="N580" s="62"/>
      <c r="O580" s="62"/>
      <c r="P580" s="62"/>
      <c r="Q580" s="62"/>
      <c r="R580" s="62"/>
      <c r="S580" s="62"/>
      <c r="T580" s="62"/>
      <c r="U580" s="62"/>
      <c r="V580" s="62"/>
      <c r="W580" s="62"/>
      <c r="X580" s="62"/>
      <c r="Y580" s="62"/>
      <c r="Z580" s="62"/>
      <c r="AA580" s="62"/>
      <c r="AB580" s="62"/>
      <c r="AC580" s="62"/>
    </row>
    <row r="581" spans="14:29">
      <c r="N581" s="62"/>
      <c r="O581" s="62"/>
      <c r="P581" s="62"/>
      <c r="Q581" s="62"/>
      <c r="R581" s="62"/>
      <c r="S581" s="62"/>
      <c r="T581" s="62"/>
      <c r="U581" s="62"/>
      <c r="V581" s="62"/>
      <c r="W581" s="62"/>
      <c r="X581" s="62"/>
      <c r="Y581" s="62"/>
      <c r="Z581" s="62"/>
      <c r="AA581" s="62"/>
      <c r="AB581" s="62"/>
      <c r="AC581" s="62"/>
    </row>
    <row r="582" spans="14:29">
      <c r="N582" s="62"/>
      <c r="O582" s="62"/>
      <c r="P582" s="62"/>
      <c r="Q582" s="62"/>
      <c r="R582" s="62"/>
      <c r="S582" s="62"/>
      <c r="T582" s="62"/>
      <c r="U582" s="62"/>
      <c r="V582" s="62"/>
      <c r="W582" s="62"/>
      <c r="X582" s="62"/>
      <c r="Y582" s="62"/>
      <c r="Z582" s="62"/>
      <c r="AA582" s="62"/>
      <c r="AB582" s="62"/>
      <c r="AC582" s="62"/>
    </row>
    <row r="583" spans="14:29">
      <c r="N583" s="62"/>
      <c r="O583" s="62"/>
      <c r="P583" s="62"/>
      <c r="Q583" s="62"/>
      <c r="R583" s="62"/>
      <c r="S583" s="62"/>
      <c r="T583" s="62"/>
      <c r="U583" s="62"/>
      <c r="V583" s="62"/>
      <c r="W583" s="62"/>
      <c r="X583" s="62"/>
      <c r="Y583" s="62"/>
      <c r="Z583" s="62"/>
      <c r="AA583" s="62"/>
      <c r="AB583" s="62"/>
      <c r="AC583" s="62"/>
    </row>
    <row r="584" spans="14:29">
      <c r="N584" s="62"/>
      <c r="O584" s="62"/>
      <c r="P584" s="62"/>
      <c r="Q584" s="62"/>
      <c r="R584" s="62"/>
      <c r="S584" s="62"/>
      <c r="T584" s="62"/>
      <c r="U584" s="62"/>
      <c r="V584" s="62"/>
      <c r="W584" s="62"/>
      <c r="X584" s="62"/>
      <c r="Y584" s="62"/>
      <c r="Z584" s="62"/>
      <c r="AA584" s="62"/>
      <c r="AB584" s="62"/>
      <c r="AC584" s="62"/>
    </row>
    <row r="585" spans="14:29">
      <c r="N585" s="62"/>
      <c r="O585" s="62"/>
      <c r="P585" s="62"/>
      <c r="Q585" s="62"/>
      <c r="R585" s="62"/>
      <c r="S585" s="62"/>
      <c r="T585" s="62"/>
      <c r="U585" s="62"/>
      <c r="V585" s="62"/>
      <c r="W585" s="62"/>
      <c r="X585" s="62"/>
      <c r="Y585" s="62"/>
      <c r="Z585" s="62"/>
      <c r="AA585" s="62"/>
      <c r="AB585" s="62"/>
      <c r="AC585" s="62"/>
    </row>
    <row r="586" spans="14:29">
      <c r="N586" s="62"/>
      <c r="O586" s="62"/>
      <c r="P586" s="62"/>
      <c r="Q586" s="62"/>
      <c r="R586" s="62"/>
      <c r="S586" s="62"/>
      <c r="T586" s="62"/>
      <c r="U586" s="62"/>
      <c r="V586" s="62"/>
      <c r="W586" s="62"/>
      <c r="X586" s="62"/>
      <c r="Y586" s="62"/>
      <c r="Z586" s="62"/>
      <c r="AA586" s="62"/>
      <c r="AB586" s="62"/>
      <c r="AC586" s="62"/>
    </row>
    <row r="587" spans="14:29">
      <c r="N587" s="62"/>
      <c r="O587" s="62"/>
      <c r="P587" s="62"/>
      <c r="Q587" s="62"/>
      <c r="R587" s="62"/>
      <c r="S587" s="62"/>
      <c r="T587" s="62"/>
      <c r="U587" s="62"/>
      <c r="V587" s="62"/>
      <c r="W587" s="62"/>
      <c r="X587" s="62"/>
      <c r="Y587" s="62"/>
      <c r="Z587" s="62"/>
      <c r="AA587" s="62"/>
      <c r="AB587" s="62"/>
      <c r="AC587" s="62"/>
    </row>
    <row r="588" spans="14:29">
      <c r="N588" s="62"/>
      <c r="O588" s="62"/>
      <c r="P588" s="62"/>
      <c r="Q588" s="62"/>
      <c r="R588" s="62"/>
      <c r="S588" s="62"/>
      <c r="T588" s="62"/>
      <c r="U588" s="62"/>
      <c r="V588" s="62"/>
      <c r="W588" s="62"/>
      <c r="X588" s="62"/>
      <c r="Y588" s="62"/>
      <c r="Z588" s="62"/>
      <c r="AA588" s="62"/>
      <c r="AB588" s="62"/>
      <c r="AC588" s="62"/>
    </row>
    <row r="589" spans="14:29">
      <c r="N589" s="62"/>
      <c r="O589" s="62"/>
      <c r="P589" s="62"/>
      <c r="Q589" s="62"/>
      <c r="R589" s="62"/>
      <c r="S589" s="62"/>
      <c r="T589" s="62"/>
      <c r="U589" s="62"/>
      <c r="V589" s="62"/>
      <c r="W589" s="62"/>
      <c r="X589" s="62"/>
      <c r="Y589" s="62"/>
      <c r="Z589" s="62"/>
      <c r="AA589" s="62"/>
      <c r="AB589" s="62"/>
      <c r="AC589" s="62"/>
    </row>
    <row r="590" spans="14:29">
      <c r="N590" s="62"/>
      <c r="O590" s="62"/>
      <c r="P590" s="62"/>
      <c r="Q590" s="62"/>
      <c r="R590" s="62"/>
      <c r="S590" s="62"/>
      <c r="T590" s="62"/>
      <c r="U590" s="62"/>
      <c r="V590" s="62"/>
      <c r="W590" s="62"/>
      <c r="X590" s="62"/>
      <c r="Y590" s="62"/>
      <c r="Z590" s="62"/>
      <c r="AA590" s="62"/>
      <c r="AB590" s="62"/>
      <c r="AC590" s="62"/>
    </row>
    <row r="591" spans="14:29">
      <c r="N591" s="62"/>
      <c r="O591" s="62"/>
      <c r="P591" s="62"/>
      <c r="Q591" s="62"/>
      <c r="R591" s="62"/>
      <c r="S591" s="62"/>
      <c r="T591" s="62"/>
      <c r="U591" s="62"/>
      <c r="V591" s="62"/>
      <c r="W591" s="62"/>
      <c r="X591" s="62"/>
      <c r="Y591" s="62"/>
      <c r="Z591" s="62"/>
      <c r="AA591" s="62"/>
      <c r="AB591" s="62"/>
      <c r="AC591" s="62"/>
    </row>
    <row r="592" spans="14:29">
      <c r="N592" s="62"/>
      <c r="O592" s="62"/>
      <c r="P592" s="62"/>
      <c r="Q592" s="62"/>
      <c r="R592" s="62"/>
      <c r="S592" s="62"/>
      <c r="T592" s="62"/>
      <c r="U592" s="62"/>
      <c r="V592" s="62"/>
      <c r="W592" s="62"/>
      <c r="X592" s="62"/>
      <c r="Y592" s="62"/>
      <c r="Z592" s="62"/>
      <c r="AA592" s="62"/>
      <c r="AB592" s="62"/>
      <c r="AC592" s="62"/>
    </row>
    <row r="593" spans="14:29">
      <c r="N593" s="62"/>
      <c r="O593" s="62"/>
      <c r="P593" s="62"/>
      <c r="Q593" s="62"/>
      <c r="R593" s="62"/>
      <c r="S593" s="62"/>
      <c r="T593" s="62"/>
      <c r="U593" s="62"/>
      <c r="V593" s="62"/>
      <c r="W593" s="62"/>
      <c r="X593" s="62"/>
      <c r="Y593" s="62"/>
      <c r="Z593" s="62"/>
      <c r="AA593" s="62"/>
      <c r="AB593" s="62"/>
      <c r="AC593" s="62"/>
    </row>
    <row r="594" spans="14:29">
      <c r="N594" s="62"/>
      <c r="O594" s="62"/>
      <c r="P594" s="62"/>
      <c r="Q594" s="62"/>
      <c r="R594" s="62"/>
      <c r="S594" s="62"/>
      <c r="T594" s="62"/>
      <c r="U594" s="62"/>
      <c r="V594" s="62"/>
      <c r="W594" s="62"/>
      <c r="X594" s="62"/>
      <c r="Y594" s="62"/>
      <c r="Z594" s="62"/>
      <c r="AA594" s="62"/>
      <c r="AB594" s="62"/>
      <c r="AC594" s="62"/>
    </row>
    <row r="595" spans="14:29">
      <c r="N595" s="62"/>
      <c r="O595" s="62"/>
      <c r="P595" s="62"/>
      <c r="Q595" s="62"/>
      <c r="R595" s="62"/>
      <c r="S595" s="62"/>
      <c r="T595" s="62"/>
      <c r="U595" s="62"/>
      <c r="V595" s="62"/>
      <c r="W595" s="62"/>
      <c r="X595" s="62"/>
      <c r="Y595" s="62"/>
      <c r="Z595" s="62"/>
      <c r="AA595" s="62"/>
      <c r="AB595" s="62"/>
      <c r="AC595" s="62"/>
    </row>
    <row r="596" spans="14:29">
      <c r="N596" s="62"/>
      <c r="O596" s="62"/>
      <c r="P596" s="62"/>
      <c r="Q596" s="62"/>
      <c r="R596" s="62"/>
      <c r="S596" s="62"/>
      <c r="T596" s="62"/>
      <c r="U596" s="62"/>
      <c r="V596" s="62"/>
      <c r="W596" s="62"/>
      <c r="X596" s="62"/>
      <c r="Y596" s="62"/>
      <c r="Z596" s="62"/>
      <c r="AA596" s="62"/>
      <c r="AB596" s="62"/>
      <c r="AC596" s="62"/>
    </row>
    <row r="597" spans="14:29">
      <c r="N597" s="62"/>
      <c r="O597" s="62"/>
      <c r="P597" s="62"/>
      <c r="Q597" s="62"/>
      <c r="R597" s="62"/>
      <c r="S597" s="62"/>
      <c r="T597" s="62"/>
      <c r="U597" s="62"/>
      <c r="V597" s="62"/>
      <c r="W597" s="62"/>
      <c r="X597" s="62"/>
      <c r="Y597" s="62"/>
      <c r="Z597" s="62"/>
      <c r="AA597" s="62"/>
      <c r="AB597" s="62"/>
      <c r="AC597" s="62"/>
    </row>
    <row r="598" spans="14:29">
      <c r="N598" s="62"/>
      <c r="O598" s="62"/>
      <c r="P598" s="62"/>
      <c r="Q598" s="62"/>
      <c r="R598" s="62"/>
      <c r="S598" s="62"/>
      <c r="T598" s="62"/>
      <c r="U598" s="62"/>
      <c r="V598" s="62"/>
      <c r="W598" s="62"/>
      <c r="X598" s="62"/>
      <c r="Y598" s="62"/>
      <c r="Z598" s="62"/>
      <c r="AA598" s="62"/>
      <c r="AB598" s="62"/>
      <c r="AC598" s="62"/>
    </row>
    <row r="599" spans="14:29">
      <c r="N599" s="62"/>
      <c r="O599" s="62"/>
      <c r="P599" s="62"/>
      <c r="Q599" s="62"/>
      <c r="R599" s="62"/>
      <c r="S599" s="62"/>
      <c r="T599" s="62"/>
      <c r="U599" s="62"/>
      <c r="V599" s="62"/>
      <c r="W599" s="62"/>
      <c r="X599" s="62"/>
      <c r="Y599" s="62"/>
      <c r="Z599" s="62"/>
      <c r="AA599" s="62"/>
      <c r="AB599" s="62"/>
      <c r="AC599" s="62"/>
    </row>
    <row r="600" spans="14:29">
      <c r="N600" s="62"/>
      <c r="O600" s="62"/>
      <c r="P600" s="62"/>
      <c r="Q600" s="62"/>
      <c r="R600" s="62"/>
      <c r="S600" s="62"/>
      <c r="T600" s="62"/>
      <c r="U600" s="62"/>
      <c r="V600" s="62"/>
      <c r="W600" s="62"/>
      <c r="X600" s="62"/>
      <c r="Y600" s="62"/>
      <c r="Z600" s="62"/>
      <c r="AA600" s="62"/>
      <c r="AB600" s="62"/>
      <c r="AC600" s="62"/>
    </row>
    <row r="601" spans="14:29">
      <c r="N601" s="62"/>
      <c r="O601" s="62"/>
      <c r="P601" s="62"/>
      <c r="Q601" s="62"/>
      <c r="R601" s="62"/>
      <c r="S601" s="62"/>
      <c r="T601" s="62"/>
      <c r="U601" s="62"/>
      <c r="V601" s="62"/>
      <c r="W601" s="62"/>
      <c r="X601" s="62"/>
      <c r="Y601" s="62"/>
      <c r="Z601" s="62"/>
      <c r="AA601" s="62"/>
      <c r="AB601" s="62"/>
      <c r="AC601" s="62"/>
    </row>
    <row r="602" spans="14:29">
      <c r="N602" s="62"/>
      <c r="O602" s="62"/>
      <c r="P602" s="62"/>
      <c r="Q602" s="62"/>
      <c r="R602" s="62"/>
      <c r="S602" s="62"/>
      <c r="T602" s="62"/>
      <c r="U602" s="62"/>
      <c r="V602" s="62"/>
      <c r="W602" s="62"/>
      <c r="X602" s="62"/>
      <c r="Y602" s="62"/>
      <c r="Z602" s="62"/>
      <c r="AA602" s="62"/>
      <c r="AB602" s="62"/>
      <c r="AC602" s="62"/>
    </row>
    <row r="603" spans="14:29">
      <c r="N603" s="62"/>
      <c r="O603" s="62"/>
      <c r="P603" s="62"/>
      <c r="Q603" s="62"/>
      <c r="R603" s="62"/>
      <c r="S603" s="62"/>
      <c r="T603" s="62"/>
      <c r="U603" s="62"/>
      <c r="V603" s="62"/>
      <c r="W603" s="62"/>
      <c r="X603" s="62"/>
      <c r="Y603" s="62"/>
      <c r="Z603" s="62"/>
      <c r="AA603" s="62"/>
      <c r="AB603" s="62"/>
      <c r="AC603" s="62"/>
    </row>
    <row r="604" spans="14:29">
      <c r="N604" s="62"/>
      <c r="O604" s="62"/>
      <c r="P604" s="62"/>
      <c r="Q604" s="62"/>
      <c r="R604" s="62"/>
      <c r="S604" s="62"/>
      <c r="T604" s="62"/>
      <c r="U604" s="62"/>
      <c r="V604" s="62"/>
      <c r="W604" s="62"/>
      <c r="X604" s="62"/>
      <c r="Y604" s="62"/>
      <c r="Z604" s="62"/>
      <c r="AA604" s="62"/>
      <c r="AB604" s="62"/>
      <c r="AC604" s="62"/>
    </row>
    <row r="605" spans="14:29">
      <c r="N605" s="62"/>
      <c r="O605" s="62"/>
      <c r="P605" s="62"/>
      <c r="Q605" s="62"/>
      <c r="R605" s="62"/>
      <c r="S605" s="62"/>
      <c r="T605" s="62"/>
      <c r="U605" s="62"/>
      <c r="V605" s="62"/>
      <c r="W605" s="62"/>
      <c r="X605" s="62"/>
      <c r="Y605" s="62"/>
      <c r="Z605" s="62"/>
      <c r="AA605" s="62"/>
      <c r="AB605" s="62"/>
      <c r="AC605" s="62"/>
    </row>
    <row r="606" spans="14:29">
      <c r="N606" s="62"/>
      <c r="O606" s="62"/>
      <c r="P606" s="62"/>
      <c r="Q606" s="62"/>
      <c r="R606" s="62"/>
      <c r="S606" s="62"/>
      <c r="T606" s="62"/>
      <c r="U606" s="62"/>
      <c r="V606" s="62"/>
      <c r="W606" s="62"/>
      <c r="X606" s="62"/>
      <c r="Y606" s="62"/>
      <c r="Z606" s="62"/>
      <c r="AA606" s="62"/>
      <c r="AB606" s="62"/>
      <c r="AC606" s="62"/>
    </row>
    <row r="607" spans="14:29">
      <c r="N607" s="62"/>
      <c r="O607" s="62"/>
      <c r="P607" s="62"/>
      <c r="Q607" s="62"/>
      <c r="R607" s="62"/>
      <c r="S607" s="62"/>
      <c r="T607" s="62"/>
      <c r="U607" s="62"/>
      <c r="V607" s="62"/>
      <c r="W607" s="62"/>
      <c r="X607" s="62"/>
      <c r="Y607" s="62"/>
      <c r="Z607" s="62"/>
      <c r="AA607" s="62"/>
      <c r="AB607" s="62"/>
      <c r="AC607" s="62"/>
    </row>
    <row r="608" spans="14:29">
      <c r="N608" s="62"/>
      <c r="O608" s="62"/>
      <c r="P608" s="62"/>
      <c r="Q608" s="62"/>
      <c r="R608" s="62"/>
      <c r="S608" s="62"/>
      <c r="T608" s="62"/>
      <c r="U608" s="62"/>
      <c r="V608" s="62"/>
      <c r="W608" s="62"/>
      <c r="X608" s="62"/>
      <c r="Y608" s="62"/>
      <c r="Z608" s="62"/>
      <c r="AA608" s="62"/>
      <c r="AB608" s="62"/>
      <c r="AC608" s="62"/>
    </row>
    <row r="609" spans="14:29">
      <c r="N609" s="62"/>
      <c r="O609" s="62"/>
      <c r="P609" s="62"/>
      <c r="Q609" s="62"/>
      <c r="R609" s="62"/>
      <c r="S609" s="62"/>
      <c r="T609" s="62"/>
      <c r="U609" s="62"/>
      <c r="V609" s="62"/>
      <c r="W609" s="62"/>
      <c r="X609" s="62"/>
      <c r="Y609" s="62"/>
      <c r="Z609" s="62"/>
      <c r="AA609" s="62"/>
      <c r="AB609" s="62"/>
      <c r="AC609" s="62"/>
    </row>
    <row r="610" spans="14:29">
      <c r="N610" s="62"/>
      <c r="O610" s="62"/>
      <c r="P610" s="62"/>
      <c r="Q610" s="62"/>
      <c r="R610" s="62"/>
      <c r="S610" s="62"/>
      <c r="T610" s="62"/>
      <c r="U610" s="62"/>
      <c r="V610" s="62"/>
      <c r="W610" s="62"/>
      <c r="X610" s="62"/>
      <c r="Y610" s="62"/>
      <c r="Z610" s="62"/>
      <c r="AA610" s="62"/>
      <c r="AB610" s="62"/>
      <c r="AC610" s="62"/>
    </row>
    <row r="611" spans="14:29">
      <c r="N611" s="62"/>
      <c r="O611" s="62"/>
      <c r="P611" s="62"/>
      <c r="Q611" s="62"/>
      <c r="R611" s="62"/>
      <c r="S611" s="62"/>
      <c r="T611" s="62"/>
      <c r="U611" s="62"/>
      <c r="V611" s="62"/>
      <c r="W611" s="62"/>
      <c r="X611" s="62"/>
      <c r="Y611" s="62"/>
      <c r="Z611" s="62"/>
      <c r="AA611" s="62"/>
      <c r="AB611" s="62"/>
      <c r="AC611" s="62"/>
    </row>
    <row r="612" spans="14:29">
      <c r="N612" s="62"/>
      <c r="O612" s="62"/>
      <c r="P612" s="62"/>
      <c r="Q612" s="62"/>
      <c r="R612" s="62"/>
      <c r="S612" s="62"/>
      <c r="T612" s="62"/>
      <c r="U612" s="62"/>
      <c r="V612" s="62"/>
      <c r="W612" s="62"/>
      <c r="X612" s="62"/>
      <c r="Y612" s="62"/>
      <c r="Z612" s="62"/>
      <c r="AA612" s="62"/>
      <c r="AB612" s="62"/>
      <c r="AC612" s="62"/>
    </row>
    <row r="613" spans="14:29">
      <c r="N613" s="62"/>
      <c r="O613" s="62"/>
      <c r="P613" s="62"/>
      <c r="Q613" s="62"/>
      <c r="R613" s="62"/>
      <c r="S613" s="62"/>
      <c r="T613" s="62"/>
      <c r="U613" s="62"/>
      <c r="V613" s="62"/>
      <c r="W613" s="62"/>
      <c r="X613" s="62"/>
      <c r="Y613" s="62"/>
      <c r="Z613" s="62"/>
      <c r="AA613" s="62"/>
      <c r="AB613" s="62"/>
      <c r="AC613" s="62"/>
    </row>
    <row r="614" spans="14:29">
      <c r="N614" s="62"/>
      <c r="O614" s="62"/>
      <c r="P614" s="62"/>
      <c r="Q614" s="62"/>
      <c r="R614" s="62"/>
      <c r="S614" s="62"/>
      <c r="T614" s="62"/>
      <c r="U614" s="62"/>
      <c r="V614" s="62"/>
      <c r="W614" s="62"/>
      <c r="X614" s="62"/>
      <c r="Y614" s="62"/>
      <c r="Z614" s="62"/>
      <c r="AA614" s="62"/>
      <c r="AB614" s="62"/>
      <c r="AC614" s="62"/>
    </row>
    <row r="615" spans="14:29">
      <c r="N615" s="62"/>
      <c r="O615" s="62"/>
      <c r="P615" s="62"/>
      <c r="Q615" s="62"/>
      <c r="R615" s="62"/>
      <c r="S615" s="62"/>
      <c r="T615" s="62"/>
      <c r="U615" s="62"/>
      <c r="V615" s="62"/>
      <c r="W615" s="62"/>
      <c r="X615" s="62"/>
      <c r="Y615" s="62"/>
      <c r="Z615" s="62"/>
      <c r="AA615" s="62"/>
      <c r="AB615" s="62"/>
      <c r="AC615" s="62"/>
    </row>
    <row r="616" spans="14:29">
      <c r="N616" s="62"/>
      <c r="O616" s="62"/>
      <c r="P616" s="62"/>
      <c r="Q616" s="62"/>
      <c r="R616" s="62"/>
      <c r="S616" s="62"/>
      <c r="T616" s="62"/>
      <c r="U616" s="62"/>
      <c r="V616" s="62"/>
      <c r="W616" s="62"/>
      <c r="X616" s="62"/>
      <c r="Y616" s="62"/>
      <c r="Z616" s="62"/>
      <c r="AA616" s="62"/>
      <c r="AB616" s="62"/>
      <c r="AC616" s="62"/>
    </row>
    <row r="617" spans="14:29">
      <c r="N617" s="62"/>
      <c r="O617" s="62"/>
      <c r="P617" s="62"/>
      <c r="Q617" s="62"/>
      <c r="R617" s="62"/>
      <c r="S617" s="62"/>
      <c r="T617" s="62"/>
      <c r="U617" s="62"/>
      <c r="V617" s="62"/>
      <c r="W617" s="62"/>
      <c r="X617" s="62"/>
      <c r="Y617" s="62"/>
      <c r="Z617" s="62"/>
      <c r="AA617" s="62"/>
      <c r="AB617" s="62"/>
      <c r="AC617" s="62"/>
    </row>
    <row r="618" spans="14:29">
      <c r="N618" s="62"/>
      <c r="O618" s="62"/>
      <c r="P618" s="62"/>
      <c r="Q618" s="62"/>
      <c r="R618" s="62"/>
      <c r="S618" s="62"/>
      <c r="T618" s="62"/>
      <c r="U618" s="62"/>
      <c r="V618" s="62"/>
      <c r="W618" s="62"/>
      <c r="X618" s="62"/>
      <c r="Y618" s="62"/>
      <c r="Z618" s="62"/>
      <c r="AA618" s="62"/>
      <c r="AB618" s="62"/>
      <c r="AC618" s="62"/>
    </row>
    <row r="619" spans="14:29">
      <c r="N619" s="62"/>
      <c r="O619" s="62"/>
      <c r="P619" s="62"/>
      <c r="Q619" s="62"/>
      <c r="R619" s="62"/>
      <c r="S619" s="62"/>
      <c r="T619" s="62"/>
      <c r="U619" s="62"/>
      <c r="V619" s="62"/>
      <c r="W619" s="62"/>
      <c r="X619" s="62"/>
      <c r="Y619" s="62"/>
      <c r="Z619" s="62"/>
      <c r="AA619" s="62"/>
      <c r="AB619" s="62"/>
      <c r="AC619" s="62"/>
    </row>
    <row r="620" spans="14:29">
      <c r="N620" s="62"/>
      <c r="O620" s="62"/>
      <c r="P620" s="62"/>
      <c r="Q620" s="62"/>
      <c r="R620" s="62"/>
      <c r="S620" s="62"/>
      <c r="T620" s="62"/>
      <c r="U620" s="62"/>
      <c r="V620" s="62"/>
      <c r="W620" s="62"/>
      <c r="X620" s="62"/>
      <c r="Y620" s="62"/>
      <c r="Z620" s="62"/>
      <c r="AA620" s="62"/>
      <c r="AB620" s="62"/>
      <c r="AC620" s="62"/>
    </row>
    <row r="621" spans="14:29">
      <c r="N621" s="62"/>
      <c r="O621" s="62"/>
      <c r="P621" s="62"/>
      <c r="Q621" s="62"/>
      <c r="R621" s="62"/>
      <c r="S621" s="62"/>
      <c r="T621" s="62"/>
      <c r="U621" s="62"/>
      <c r="V621" s="62"/>
      <c r="W621" s="62"/>
      <c r="X621" s="62"/>
      <c r="Y621" s="62"/>
      <c r="Z621" s="62"/>
      <c r="AA621" s="62"/>
      <c r="AB621" s="62"/>
      <c r="AC621" s="62"/>
    </row>
    <row r="622" spans="14:29">
      <c r="N622" s="62"/>
      <c r="O622" s="62"/>
      <c r="P622" s="62"/>
      <c r="Q622" s="62"/>
      <c r="R622" s="62"/>
      <c r="S622" s="62"/>
      <c r="T622" s="62"/>
      <c r="U622" s="62"/>
      <c r="V622" s="62"/>
      <c r="W622" s="62"/>
      <c r="X622" s="62"/>
      <c r="Y622" s="62"/>
      <c r="Z622" s="62"/>
      <c r="AA622" s="62"/>
      <c r="AB622" s="62"/>
      <c r="AC622" s="62"/>
    </row>
    <row r="623" spans="14:29">
      <c r="N623" s="62"/>
      <c r="O623" s="62"/>
      <c r="P623" s="62"/>
      <c r="Q623" s="62"/>
      <c r="R623" s="62"/>
      <c r="S623" s="62"/>
      <c r="T623" s="62"/>
      <c r="U623" s="62"/>
      <c r="V623" s="62"/>
      <c r="W623" s="62"/>
      <c r="X623" s="62"/>
      <c r="Y623" s="62"/>
      <c r="Z623" s="62"/>
      <c r="AA623" s="62"/>
      <c r="AB623" s="62"/>
      <c r="AC623" s="62"/>
    </row>
    <row r="624" spans="14:29">
      <c r="N624" s="62"/>
      <c r="O624" s="62"/>
      <c r="P624" s="62"/>
      <c r="Q624" s="62"/>
      <c r="R624" s="62"/>
      <c r="S624" s="62"/>
      <c r="T624" s="62"/>
      <c r="U624" s="62"/>
      <c r="V624" s="62"/>
      <c r="W624" s="62"/>
      <c r="X624" s="62"/>
      <c r="Y624" s="62"/>
      <c r="Z624" s="62"/>
      <c r="AA624" s="62"/>
      <c r="AB624" s="62"/>
      <c r="AC624" s="62"/>
    </row>
    <row r="625" spans="14:29">
      <c r="N625" s="62"/>
      <c r="O625" s="62"/>
      <c r="P625" s="62"/>
      <c r="Q625" s="62"/>
      <c r="R625" s="62"/>
      <c r="S625" s="62"/>
      <c r="T625" s="62"/>
      <c r="U625" s="62"/>
      <c r="V625" s="62"/>
      <c r="W625" s="62"/>
      <c r="X625" s="62"/>
      <c r="Y625" s="62"/>
      <c r="Z625" s="62"/>
      <c r="AA625" s="62"/>
      <c r="AB625" s="62"/>
      <c r="AC625" s="62"/>
    </row>
    <row r="626" spans="14:29">
      <c r="N626" s="62"/>
      <c r="O626" s="62"/>
      <c r="P626" s="62"/>
      <c r="Q626" s="62"/>
      <c r="R626" s="62"/>
      <c r="S626" s="62"/>
      <c r="T626" s="62"/>
      <c r="U626" s="62"/>
      <c r="V626" s="62"/>
      <c r="W626" s="62"/>
      <c r="X626" s="62"/>
      <c r="Y626" s="62"/>
      <c r="Z626" s="62"/>
      <c r="AA626" s="62"/>
      <c r="AB626" s="62"/>
      <c r="AC626" s="62"/>
    </row>
    <row r="627" spans="14:29">
      <c r="N627" s="62"/>
      <c r="O627" s="62"/>
      <c r="P627" s="62"/>
      <c r="Q627" s="62"/>
      <c r="R627" s="62"/>
      <c r="S627" s="62"/>
      <c r="T627" s="62"/>
      <c r="U627" s="62"/>
      <c r="V627" s="62"/>
      <c r="W627" s="62"/>
      <c r="X627" s="62"/>
      <c r="Y627" s="62"/>
      <c r="Z627" s="62"/>
      <c r="AA627" s="62"/>
      <c r="AB627" s="62"/>
      <c r="AC627" s="62"/>
    </row>
    <row r="628" spans="14:29">
      <c r="N628" s="62"/>
      <c r="O628" s="62"/>
      <c r="P628" s="62"/>
      <c r="Q628" s="62"/>
      <c r="R628" s="62"/>
      <c r="S628" s="62"/>
      <c r="T628" s="62"/>
      <c r="U628" s="62"/>
      <c r="V628" s="62"/>
      <c r="W628" s="62"/>
      <c r="X628" s="62"/>
      <c r="Y628" s="62"/>
      <c r="Z628" s="62"/>
      <c r="AA628" s="62"/>
      <c r="AB628" s="62"/>
      <c r="AC628" s="62"/>
    </row>
    <row r="629" spans="14:29">
      <c r="N629" s="62"/>
      <c r="O629" s="62"/>
      <c r="P629" s="62"/>
      <c r="Q629" s="62"/>
      <c r="R629" s="62"/>
      <c r="S629" s="62"/>
      <c r="T629" s="62"/>
      <c r="U629" s="62"/>
      <c r="V629" s="62"/>
      <c r="W629" s="62"/>
      <c r="X629" s="62"/>
      <c r="Y629" s="62"/>
      <c r="Z629" s="62"/>
      <c r="AA629" s="62"/>
      <c r="AB629" s="62"/>
      <c r="AC629" s="62"/>
    </row>
    <row r="630" spans="14:29">
      <c r="N630" s="62"/>
      <c r="O630" s="62"/>
      <c r="P630" s="62"/>
      <c r="Q630" s="62"/>
      <c r="R630" s="62"/>
      <c r="S630" s="62"/>
      <c r="T630" s="62"/>
      <c r="U630" s="62"/>
      <c r="V630" s="62"/>
      <c r="W630" s="62"/>
      <c r="X630" s="62"/>
      <c r="Y630" s="62"/>
      <c r="Z630" s="62"/>
      <c r="AA630" s="62"/>
      <c r="AB630" s="62"/>
      <c r="AC630" s="62"/>
    </row>
    <row r="631" spans="14:29">
      <c r="N631" s="62"/>
      <c r="O631" s="62"/>
      <c r="P631" s="62"/>
      <c r="Q631" s="62"/>
      <c r="R631" s="62"/>
      <c r="S631" s="62"/>
      <c r="T631" s="62"/>
      <c r="U631" s="62"/>
      <c r="V631" s="62"/>
      <c r="W631" s="62"/>
      <c r="X631" s="62"/>
      <c r="Y631" s="62"/>
      <c r="Z631" s="62"/>
      <c r="AA631" s="62"/>
      <c r="AB631" s="62"/>
      <c r="AC631" s="62"/>
    </row>
    <row r="632" spans="14:29">
      <c r="N632" s="62"/>
      <c r="O632" s="62"/>
      <c r="P632" s="62"/>
      <c r="Q632" s="62"/>
      <c r="R632" s="62"/>
      <c r="S632" s="62"/>
      <c r="T632" s="62"/>
      <c r="U632" s="62"/>
      <c r="V632" s="62"/>
      <c r="W632" s="62"/>
      <c r="X632" s="62"/>
      <c r="Y632" s="62"/>
      <c r="Z632" s="62"/>
      <c r="AA632" s="62"/>
      <c r="AB632" s="62"/>
      <c r="AC632" s="62"/>
    </row>
    <row r="633" spans="14:29">
      <c r="N633" s="62"/>
      <c r="O633" s="62"/>
      <c r="P633" s="62"/>
      <c r="Q633" s="62"/>
      <c r="R633" s="62"/>
      <c r="S633" s="62"/>
      <c r="T633" s="62"/>
      <c r="U633" s="62"/>
      <c r="V633" s="62"/>
      <c r="W633" s="62"/>
      <c r="X633" s="62"/>
      <c r="Y633" s="62"/>
      <c r="Z633" s="62"/>
      <c r="AA633" s="62"/>
      <c r="AB633" s="62"/>
      <c r="AC633" s="62"/>
    </row>
    <row r="634" spans="14:29">
      <c r="N634" s="62"/>
      <c r="O634" s="62"/>
      <c r="P634" s="62"/>
      <c r="Q634" s="62"/>
      <c r="R634" s="62"/>
      <c r="S634" s="62"/>
      <c r="T634" s="62"/>
      <c r="U634" s="62"/>
      <c r="V634" s="62"/>
      <c r="W634" s="62"/>
      <c r="X634" s="62"/>
      <c r="Y634" s="62"/>
      <c r="Z634" s="62"/>
      <c r="AA634" s="62"/>
      <c r="AB634" s="62"/>
      <c r="AC634" s="62"/>
    </row>
    <row r="635" spans="14:29">
      <c r="N635" s="62"/>
      <c r="O635" s="62"/>
      <c r="P635" s="62"/>
      <c r="Q635" s="62"/>
      <c r="R635" s="62"/>
      <c r="S635" s="62"/>
      <c r="T635" s="62"/>
      <c r="U635" s="62"/>
      <c r="V635" s="62"/>
      <c r="W635" s="62"/>
      <c r="X635" s="62"/>
      <c r="Y635" s="62"/>
      <c r="Z635" s="62"/>
      <c r="AA635" s="62"/>
      <c r="AB635" s="62"/>
      <c r="AC635" s="62"/>
    </row>
    <row r="636" spans="14:29">
      <c r="N636" s="62"/>
      <c r="O636" s="62"/>
      <c r="P636" s="62"/>
      <c r="Q636" s="62"/>
      <c r="R636" s="62"/>
      <c r="S636" s="62"/>
      <c r="T636" s="62"/>
      <c r="U636" s="62"/>
      <c r="V636" s="62"/>
      <c r="W636" s="62"/>
      <c r="X636" s="62"/>
      <c r="Y636" s="62"/>
      <c r="Z636" s="62"/>
      <c r="AA636" s="62"/>
      <c r="AB636" s="62"/>
      <c r="AC636" s="62"/>
    </row>
    <row r="637" spans="14:29">
      <c r="N637" s="62"/>
      <c r="O637" s="62"/>
      <c r="P637" s="62"/>
      <c r="Q637" s="62"/>
      <c r="R637" s="62"/>
      <c r="S637" s="62"/>
      <c r="T637" s="62"/>
      <c r="U637" s="62"/>
      <c r="V637" s="62"/>
      <c r="W637" s="62"/>
      <c r="X637" s="62"/>
      <c r="Y637" s="62"/>
      <c r="Z637" s="62"/>
      <c r="AA637" s="62"/>
      <c r="AB637" s="62"/>
      <c r="AC637" s="62"/>
    </row>
    <row r="638" spans="14:29">
      <c r="N638" s="62"/>
      <c r="O638" s="62"/>
      <c r="P638" s="62"/>
      <c r="Q638" s="62"/>
      <c r="R638" s="62"/>
      <c r="S638" s="62"/>
      <c r="T638" s="62"/>
      <c r="U638" s="62"/>
      <c r="V638" s="62"/>
      <c r="W638" s="62"/>
      <c r="X638" s="62"/>
      <c r="Y638" s="62"/>
      <c r="Z638" s="62"/>
      <c r="AA638" s="62"/>
      <c r="AB638" s="62"/>
      <c r="AC638" s="62"/>
    </row>
    <row r="639" spans="14:29">
      <c r="N639" s="62"/>
      <c r="O639" s="62"/>
      <c r="P639" s="62"/>
      <c r="Q639" s="62"/>
      <c r="R639" s="62"/>
      <c r="S639" s="62"/>
      <c r="T639" s="62"/>
      <c r="U639" s="62"/>
      <c r="V639" s="62"/>
      <c r="W639" s="62"/>
      <c r="X639" s="62"/>
      <c r="Y639" s="62"/>
      <c r="Z639" s="62"/>
      <c r="AA639" s="62"/>
      <c r="AB639" s="62"/>
      <c r="AC639" s="62"/>
    </row>
    <row r="640" spans="14:29">
      <c r="N640" s="62"/>
      <c r="O640" s="62"/>
      <c r="P640" s="62"/>
      <c r="Q640" s="62"/>
      <c r="R640" s="62"/>
      <c r="S640" s="62"/>
      <c r="T640" s="62"/>
      <c r="U640" s="62"/>
      <c r="V640" s="62"/>
      <c r="W640" s="62"/>
      <c r="X640" s="62"/>
      <c r="Y640" s="62"/>
      <c r="Z640" s="62"/>
      <c r="AA640" s="62"/>
      <c r="AB640" s="62"/>
      <c r="AC640" s="62"/>
    </row>
    <row r="641" spans="14:29">
      <c r="N641" s="62"/>
      <c r="O641" s="62"/>
      <c r="P641" s="62"/>
      <c r="Q641" s="62"/>
      <c r="R641" s="62"/>
      <c r="S641" s="62"/>
      <c r="T641" s="62"/>
      <c r="U641" s="62"/>
      <c r="V641" s="62"/>
      <c r="W641" s="62"/>
      <c r="X641" s="62"/>
      <c r="Y641" s="62"/>
      <c r="Z641" s="62"/>
      <c r="AA641" s="62"/>
      <c r="AB641" s="62"/>
      <c r="AC641" s="62"/>
    </row>
    <row r="642" spans="14:29">
      <c r="N642" s="62"/>
      <c r="O642" s="62"/>
      <c r="P642" s="62"/>
      <c r="Q642" s="62"/>
      <c r="R642" s="62"/>
      <c r="S642" s="62"/>
      <c r="T642" s="62"/>
      <c r="U642" s="62"/>
      <c r="V642" s="62"/>
      <c r="W642" s="62"/>
      <c r="X642" s="62"/>
      <c r="Y642" s="62"/>
      <c r="Z642" s="62"/>
      <c r="AA642" s="62"/>
      <c r="AB642" s="62"/>
      <c r="AC642" s="62"/>
    </row>
    <row r="643" spans="14:29">
      <c r="N643" s="62"/>
      <c r="O643" s="62"/>
      <c r="P643" s="62"/>
      <c r="Q643" s="62"/>
      <c r="R643" s="62"/>
      <c r="S643" s="62"/>
      <c r="T643" s="62"/>
      <c r="U643" s="62"/>
      <c r="V643" s="62"/>
      <c r="W643" s="62"/>
      <c r="X643" s="62"/>
      <c r="Y643" s="62"/>
      <c r="Z643" s="62"/>
      <c r="AA643" s="62"/>
      <c r="AB643" s="62"/>
      <c r="AC643" s="62"/>
    </row>
    <row r="644" spans="14:29">
      <c r="N644" s="62"/>
      <c r="O644" s="62"/>
      <c r="P644" s="62"/>
      <c r="Q644" s="62"/>
      <c r="R644" s="62"/>
      <c r="S644" s="62"/>
      <c r="T644" s="62"/>
      <c r="U644" s="62"/>
      <c r="V644" s="62"/>
      <c r="W644" s="62"/>
      <c r="X644" s="62"/>
      <c r="Y644" s="62"/>
      <c r="Z644" s="62"/>
      <c r="AA644" s="62"/>
      <c r="AB644" s="62"/>
      <c r="AC644" s="62"/>
    </row>
    <row r="645" spans="14:29">
      <c r="N645" s="62"/>
      <c r="O645" s="62"/>
      <c r="P645" s="62"/>
      <c r="Q645" s="62"/>
      <c r="R645" s="62"/>
      <c r="S645" s="62"/>
      <c r="T645" s="62"/>
      <c r="U645" s="62"/>
      <c r="V645" s="62"/>
      <c r="W645" s="62"/>
      <c r="X645" s="62"/>
      <c r="Y645" s="62"/>
      <c r="Z645" s="62"/>
      <c r="AA645" s="62"/>
      <c r="AB645" s="62"/>
      <c r="AC645" s="62"/>
    </row>
    <row r="646" spans="14:29">
      <c r="N646" s="62"/>
      <c r="O646" s="62"/>
      <c r="P646" s="62"/>
      <c r="Q646" s="62"/>
      <c r="R646" s="62"/>
      <c r="S646" s="62"/>
      <c r="T646" s="62"/>
      <c r="U646" s="62"/>
      <c r="V646" s="62"/>
      <c r="W646" s="62"/>
      <c r="X646" s="62"/>
      <c r="Y646" s="62"/>
      <c r="Z646" s="62"/>
      <c r="AA646" s="62"/>
      <c r="AB646" s="62"/>
      <c r="AC646" s="62"/>
    </row>
    <row r="647" spans="14:29">
      <c r="N647" s="62"/>
      <c r="O647" s="62"/>
      <c r="P647" s="62"/>
      <c r="Q647" s="62"/>
      <c r="R647" s="62"/>
      <c r="S647" s="62"/>
      <c r="T647" s="62"/>
      <c r="U647" s="62"/>
      <c r="V647" s="62"/>
      <c r="W647" s="62"/>
      <c r="X647" s="62"/>
      <c r="Y647" s="62"/>
      <c r="Z647" s="62"/>
      <c r="AA647" s="62"/>
      <c r="AB647" s="62"/>
      <c r="AC647" s="62"/>
    </row>
    <row r="648" spans="14:29">
      <c r="N648" s="62"/>
      <c r="O648" s="62"/>
      <c r="P648" s="62"/>
      <c r="Q648" s="62"/>
      <c r="R648" s="62"/>
      <c r="S648" s="62"/>
      <c r="T648" s="62"/>
      <c r="U648" s="62"/>
      <c r="V648" s="62"/>
      <c r="W648" s="62"/>
      <c r="X648" s="62"/>
      <c r="Y648" s="62"/>
      <c r="Z648" s="62"/>
      <c r="AA648" s="62"/>
      <c r="AB648" s="62"/>
      <c r="AC648" s="62"/>
    </row>
    <row r="649" spans="14:29">
      <c r="N649" s="62"/>
      <c r="O649" s="62"/>
      <c r="P649" s="62"/>
      <c r="Q649" s="62"/>
      <c r="R649" s="62"/>
      <c r="S649" s="62"/>
      <c r="T649" s="62"/>
      <c r="U649" s="62"/>
      <c r="V649" s="62"/>
      <c r="W649" s="62"/>
      <c r="X649" s="62"/>
      <c r="Y649" s="62"/>
      <c r="Z649" s="62"/>
      <c r="AA649" s="62"/>
      <c r="AB649" s="62"/>
      <c r="AC649" s="62"/>
    </row>
    <row r="650" spans="14:29">
      <c r="N650" s="62"/>
      <c r="O650" s="62"/>
      <c r="P650" s="62"/>
      <c r="Q650" s="62"/>
      <c r="R650" s="62"/>
      <c r="S650" s="62"/>
      <c r="T650" s="62"/>
      <c r="U650" s="62"/>
      <c r="V650" s="62"/>
      <c r="W650" s="62"/>
      <c r="X650" s="62"/>
      <c r="Y650" s="62"/>
      <c r="Z650" s="62"/>
      <c r="AA650" s="62"/>
      <c r="AB650" s="62"/>
      <c r="AC650" s="62"/>
    </row>
    <row r="651" spans="14:29">
      <c r="N651" s="62"/>
      <c r="O651" s="62"/>
      <c r="P651" s="62"/>
      <c r="Q651" s="62"/>
      <c r="R651" s="62"/>
      <c r="S651" s="62"/>
      <c r="T651" s="62"/>
      <c r="U651" s="62"/>
      <c r="V651" s="62"/>
      <c r="W651" s="62"/>
      <c r="X651" s="62"/>
      <c r="Y651" s="62"/>
      <c r="Z651" s="62"/>
      <c r="AA651" s="62"/>
      <c r="AB651" s="62"/>
      <c r="AC651" s="62"/>
    </row>
    <row r="652" spans="14:29">
      <c r="N652" s="62"/>
      <c r="O652" s="62"/>
      <c r="P652" s="62"/>
      <c r="Q652" s="62"/>
      <c r="R652" s="62"/>
      <c r="S652" s="62"/>
      <c r="T652" s="62"/>
      <c r="U652" s="62"/>
      <c r="V652" s="62"/>
      <c r="W652" s="62"/>
      <c r="X652" s="62"/>
      <c r="Y652" s="62"/>
      <c r="Z652" s="62"/>
      <c r="AA652" s="62"/>
      <c r="AB652" s="62"/>
      <c r="AC652" s="62"/>
    </row>
    <row r="653" spans="14:29">
      <c r="N653" s="62"/>
      <c r="O653" s="62"/>
      <c r="P653" s="62"/>
      <c r="Q653" s="62"/>
      <c r="R653" s="62"/>
      <c r="S653" s="62"/>
      <c r="T653" s="62"/>
      <c r="U653" s="62"/>
      <c r="V653" s="62"/>
      <c r="W653" s="62"/>
      <c r="X653" s="62"/>
      <c r="Y653" s="62"/>
      <c r="Z653" s="62"/>
      <c r="AA653" s="62"/>
      <c r="AB653" s="62"/>
      <c r="AC653" s="62"/>
    </row>
    <row r="654" spans="14:29">
      <c r="N654" s="62"/>
      <c r="O654" s="62"/>
      <c r="P654" s="62"/>
      <c r="Q654" s="62"/>
      <c r="R654" s="62"/>
      <c r="S654" s="62"/>
      <c r="T654" s="62"/>
      <c r="U654" s="62"/>
      <c r="V654" s="62"/>
      <c r="W654" s="62"/>
      <c r="X654" s="62"/>
      <c r="Y654" s="62"/>
      <c r="Z654" s="62"/>
      <c r="AA654" s="62"/>
      <c r="AB654" s="62"/>
      <c r="AC654" s="62"/>
    </row>
    <row r="655" spans="14:29">
      <c r="N655" s="62"/>
      <c r="O655" s="62"/>
      <c r="P655" s="62"/>
      <c r="Q655" s="62"/>
      <c r="R655" s="62"/>
      <c r="S655" s="62"/>
      <c r="T655" s="62"/>
      <c r="U655" s="62"/>
      <c r="V655" s="62"/>
      <c r="W655" s="62"/>
      <c r="X655" s="62"/>
      <c r="Y655" s="62"/>
      <c r="Z655" s="62"/>
      <c r="AA655" s="62"/>
      <c r="AB655" s="62"/>
      <c r="AC655" s="62"/>
    </row>
    <row r="656" spans="14:29">
      <c r="N656" s="62"/>
      <c r="O656" s="62"/>
      <c r="P656" s="62"/>
      <c r="Q656" s="62"/>
      <c r="R656" s="62"/>
      <c r="S656" s="62"/>
      <c r="T656" s="62"/>
      <c r="U656" s="62"/>
      <c r="V656" s="62"/>
      <c r="W656" s="62"/>
      <c r="X656" s="62"/>
      <c r="Y656" s="62"/>
      <c r="Z656" s="62"/>
      <c r="AA656" s="62"/>
      <c r="AB656" s="62"/>
      <c r="AC656" s="62"/>
    </row>
    <row r="657" spans="14:29">
      <c r="N657" s="62"/>
      <c r="O657" s="62"/>
      <c r="P657" s="62"/>
      <c r="Q657" s="62"/>
      <c r="R657" s="62"/>
      <c r="S657" s="62"/>
      <c r="T657" s="62"/>
      <c r="U657" s="62"/>
      <c r="V657" s="62"/>
      <c r="W657" s="62"/>
      <c r="X657" s="62"/>
      <c r="Y657" s="62"/>
      <c r="Z657" s="62"/>
      <c r="AA657" s="62"/>
      <c r="AB657" s="62"/>
      <c r="AC657" s="62"/>
    </row>
    <row r="658" spans="14:29">
      <c r="N658" s="62"/>
      <c r="O658" s="62"/>
      <c r="P658" s="62"/>
      <c r="Q658" s="62"/>
      <c r="R658" s="62"/>
      <c r="S658" s="62"/>
      <c r="T658" s="62"/>
      <c r="U658" s="62"/>
      <c r="V658" s="62"/>
      <c r="W658" s="62"/>
      <c r="X658" s="62"/>
      <c r="Y658" s="62"/>
      <c r="Z658" s="62"/>
      <c r="AA658" s="62"/>
      <c r="AB658" s="62"/>
      <c r="AC658" s="62"/>
    </row>
    <row r="659" spans="14:29">
      <c r="N659" s="62"/>
      <c r="O659" s="62"/>
      <c r="P659" s="62"/>
      <c r="Q659" s="62"/>
      <c r="R659" s="62"/>
      <c r="S659" s="62"/>
      <c r="T659" s="62"/>
      <c r="U659" s="62"/>
      <c r="V659" s="62"/>
      <c r="W659" s="62"/>
      <c r="X659" s="62"/>
      <c r="Y659" s="62"/>
      <c r="Z659" s="62"/>
      <c r="AA659" s="62"/>
      <c r="AB659" s="62"/>
      <c r="AC659" s="62"/>
    </row>
    <row r="660" spans="14:29">
      <c r="N660" s="62"/>
      <c r="O660" s="62"/>
      <c r="P660" s="62"/>
      <c r="Q660" s="62"/>
      <c r="R660" s="62"/>
      <c r="S660" s="62"/>
      <c r="T660" s="62"/>
      <c r="U660" s="62"/>
      <c r="V660" s="62"/>
      <c r="W660" s="62"/>
      <c r="X660" s="62"/>
      <c r="Y660" s="62"/>
      <c r="Z660" s="62"/>
      <c r="AA660" s="62"/>
      <c r="AB660" s="62"/>
      <c r="AC660" s="62"/>
    </row>
    <row r="661" spans="14:29">
      <c r="N661" s="62"/>
      <c r="O661" s="62"/>
      <c r="P661" s="62"/>
      <c r="Q661" s="62"/>
      <c r="R661" s="62"/>
      <c r="S661" s="62"/>
      <c r="T661" s="62"/>
      <c r="U661" s="62"/>
      <c r="V661" s="62"/>
      <c r="W661" s="62"/>
      <c r="X661" s="62"/>
      <c r="Y661" s="62"/>
      <c r="Z661" s="62"/>
      <c r="AA661" s="62"/>
      <c r="AB661" s="62"/>
      <c r="AC661" s="62"/>
    </row>
    <row r="662" spans="14:29">
      <c r="N662" s="62"/>
      <c r="O662" s="62"/>
      <c r="P662" s="62"/>
      <c r="Q662" s="62"/>
      <c r="R662" s="62"/>
      <c r="S662" s="62"/>
      <c r="T662" s="62"/>
      <c r="U662" s="62"/>
      <c r="V662" s="62"/>
      <c r="W662" s="62"/>
      <c r="X662" s="62"/>
      <c r="Y662" s="62"/>
      <c r="Z662" s="62"/>
      <c r="AA662" s="62"/>
      <c r="AB662" s="62"/>
      <c r="AC662" s="62"/>
    </row>
    <row r="663" spans="14:29">
      <c r="N663" s="62"/>
      <c r="O663" s="62"/>
      <c r="P663" s="62"/>
      <c r="Q663" s="62"/>
      <c r="R663" s="62"/>
      <c r="S663" s="62"/>
      <c r="T663" s="62"/>
      <c r="U663" s="62"/>
      <c r="V663" s="62"/>
      <c r="W663" s="62"/>
      <c r="X663" s="62"/>
      <c r="Y663" s="62"/>
      <c r="Z663" s="62"/>
      <c r="AA663" s="62"/>
      <c r="AB663" s="62"/>
      <c r="AC663" s="62"/>
    </row>
    <row r="664" spans="14:29">
      <c r="N664" s="62"/>
      <c r="O664" s="62"/>
      <c r="P664" s="62"/>
      <c r="Q664" s="62"/>
      <c r="R664" s="62"/>
      <c r="S664" s="62"/>
      <c r="T664" s="62"/>
      <c r="U664" s="62"/>
      <c r="V664" s="62"/>
      <c r="W664" s="62"/>
      <c r="X664" s="62"/>
      <c r="Y664" s="62"/>
      <c r="Z664" s="62"/>
      <c r="AA664" s="62"/>
      <c r="AB664" s="62"/>
      <c r="AC664" s="62"/>
    </row>
    <row r="665" spans="14:29">
      <c r="N665" s="62"/>
      <c r="O665" s="62"/>
      <c r="P665" s="62"/>
      <c r="Q665" s="62"/>
      <c r="R665" s="62"/>
      <c r="S665" s="62"/>
      <c r="T665" s="62"/>
      <c r="U665" s="62"/>
      <c r="V665" s="62"/>
      <c r="W665" s="62"/>
      <c r="X665" s="62"/>
      <c r="Y665" s="62"/>
      <c r="Z665" s="62"/>
      <c r="AA665" s="62"/>
      <c r="AB665" s="62"/>
      <c r="AC665" s="62"/>
    </row>
    <row r="666" spans="14:29">
      <c r="N666" s="62"/>
      <c r="O666" s="62"/>
      <c r="P666" s="62"/>
      <c r="Q666" s="62"/>
      <c r="R666" s="62"/>
      <c r="S666" s="62"/>
      <c r="T666" s="62"/>
      <c r="U666" s="62"/>
      <c r="V666" s="62"/>
      <c r="W666" s="62"/>
      <c r="X666" s="62"/>
      <c r="Y666" s="62"/>
      <c r="Z666" s="62"/>
      <c r="AA666" s="62"/>
      <c r="AB666" s="62"/>
      <c r="AC666" s="62"/>
    </row>
    <row r="667" spans="14:29">
      <c r="N667" s="62"/>
      <c r="O667" s="62"/>
      <c r="P667" s="62"/>
      <c r="Q667" s="62"/>
      <c r="R667" s="62"/>
      <c r="S667" s="62"/>
      <c r="T667" s="62"/>
      <c r="U667" s="62"/>
      <c r="V667" s="62"/>
      <c r="W667" s="62"/>
      <c r="X667" s="62"/>
      <c r="Y667" s="62"/>
      <c r="Z667" s="62"/>
      <c r="AA667" s="62"/>
      <c r="AB667" s="62"/>
      <c r="AC667" s="62"/>
    </row>
    <row r="668" spans="14:29">
      <c r="N668" s="62"/>
      <c r="O668" s="62"/>
      <c r="P668" s="62"/>
      <c r="Q668" s="62"/>
      <c r="R668" s="62"/>
      <c r="S668" s="62"/>
      <c r="T668" s="62"/>
      <c r="U668" s="62"/>
      <c r="V668" s="62"/>
      <c r="W668" s="62"/>
      <c r="X668" s="62"/>
      <c r="Y668" s="62"/>
      <c r="Z668" s="62"/>
      <c r="AA668" s="62"/>
      <c r="AB668" s="62"/>
      <c r="AC668" s="62"/>
    </row>
    <row r="669" spans="14:29">
      <c r="N669" s="62"/>
      <c r="O669" s="62"/>
      <c r="P669" s="62"/>
      <c r="Q669" s="62"/>
      <c r="R669" s="62"/>
      <c r="S669" s="62"/>
      <c r="T669" s="62"/>
      <c r="U669" s="62"/>
      <c r="V669" s="62"/>
      <c r="W669" s="62"/>
      <c r="X669" s="62"/>
      <c r="Y669" s="62"/>
      <c r="Z669" s="62"/>
      <c r="AA669" s="62"/>
      <c r="AB669" s="62"/>
      <c r="AC669" s="62"/>
    </row>
    <row r="670" spans="14:29">
      <c r="N670" s="62"/>
      <c r="O670" s="62"/>
      <c r="P670" s="62"/>
      <c r="Q670" s="62"/>
      <c r="R670" s="62"/>
      <c r="S670" s="62"/>
      <c r="T670" s="62"/>
      <c r="U670" s="62"/>
      <c r="V670" s="62"/>
      <c r="W670" s="62"/>
      <c r="X670" s="62"/>
      <c r="Y670" s="62"/>
      <c r="Z670" s="62"/>
      <c r="AA670" s="62"/>
      <c r="AB670" s="62"/>
      <c r="AC670" s="62"/>
    </row>
    <row r="671" spans="14:29">
      <c r="N671" s="62"/>
      <c r="O671" s="62"/>
      <c r="P671" s="62"/>
      <c r="Q671" s="62"/>
      <c r="R671" s="62"/>
      <c r="S671" s="62"/>
      <c r="T671" s="62"/>
      <c r="U671" s="62"/>
      <c r="V671" s="62"/>
      <c r="W671" s="62"/>
      <c r="X671" s="62"/>
      <c r="Y671" s="62"/>
      <c r="Z671" s="62"/>
      <c r="AA671" s="62"/>
      <c r="AB671" s="62"/>
      <c r="AC671" s="62"/>
    </row>
    <row r="672" spans="14:29">
      <c r="N672" s="62"/>
      <c r="O672" s="62"/>
      <c r="P672" s="62"/>
      <c r="Q672" s="62"/>
      <c r="R672" s="62"/>
      <c r="S672" s="62"/>
      <c r="T672" s="62"/>
      <c r="U672" s="62"/>
      <c r="V672" s="62"/>
      <c r="W672" s="62"/>
      <c r="X672" s="62"/>
      <c r="Y672" s="62"/>
      <c r="Z672" s="62"/>
      <c r="AA672" s="62"/>
      <c r="AB672" s="62"/>
      <c r="AC672" s="62"/>
    </row>
    <row r="673" spans="14:29">
      <c r="N673" s="62"/>
      <c r="O673" s="62"/>
      <c r="P673" s="62"/>
      <c r="Q673" s="62"/>
      <c r="R673" s="62"/>
      <c r="S673" s="62"/>
      <c r="T673" s="62"/>
      <c r="U673" s="62"/>
      <c r="V673" s="62"/>
      <c r="W673" s="62"/>
      <c r="X673" s="62"/>
      <c r="Y673" s="62"/>
      <c r="Z673" s="62"/>
      <c r="AA673" s="62"/>
      <c r="AB673" s="62"/>
      <c r="AC673" s="62"/>
    </row>
    <row r="674" spans="14:29">
      <c r="N674" s="62"/>
      <c r="O674" s="62"/>
      <c r="P674" s="62"/>
      <c r="Q674" s="62"/>
      <c r="R674" s="62"/>
      <c r="S674" s="62"/>
      <c r="T674" s="62"/>
      <c r="U674" s="62"/>
      <c r="V674" s="62"/>
      <c r="W674" s="62"/>
      <c r="X674" s="62"/>
      <c r="Y674" s="62"/>
      <c r="Z674" s="62"/>
      <c r="AA674" s="62"/>
      <c r="AB674" s="62"/>
      <c r="AC674" s="62"/>
    </row>
    <row r="675" spans="14:29">
      <c r="N675" s="62"/>
      <c r="O675" s="62"/>
      <c r="P675" s="62"/>
      <c r="Q675" s="62"/>
      <c r="R675" s="62"/>
      <c r="S675" s="62"/>
      <c r="T675" s="62"/>
      <c r="U675" s="62"/>
      <c r="V675" s="62"/>
      <c r="W675" s="62"/>
      <c r="X675" s="62"/>
      <c r="Y675" s="62"/>
      <c r="Z675" s="62"/>
      <c r="AA675" s="62"/>
      <c r="AB675" s="62"/>
      <c r="AC675" s="62"/>
    </row>
    <row r="676" spans="14:29">
      <c r="N676" s="62"/>
      <c r="O676" s="62"/>
      <c r="P676" s="62"/>
      <c r="Q676" s="62"/>
      <c r="R676" s="62"/>
      <c r="S676" s="62"/>
      <c r="T676" s="62"/>
      <c r="U676" s="62"/>
      <c r="V676" s="62"/>
      <c r="W676" s="62"/>
      <c r="X676" s="62"/>
      <c r="Y676" s="62"/>
      <c r="Z676" s="62"/>
      <c r="AA676" s="62"/>
      <c r="AB676" s="62"/>
      <c r="AC676" s="62"/>
    </row>
    <row r="677" spans="14:29">
      <c r="N677" s="62"/>
      <c r="O677" s="62"/>
      <c r="P677" s="62"/>
      <c r="Q677" s="62"/>
      <c r="R677" s="62"/>
      <c r="S677" s="62"/>
      <c r="T677" s="62"/>
      <c r="U677" s="62"/>
      <c r="V677" s="62"/>
      <c r="W677" s="62"/>
      <c r="X677" s="62"/>
      <c r="Y677" s="62"/>
      <c r="Z677" s="62"/>
      <c r="AA677" s="62"/>
      <c r="AB677" s="62"/>
      <c r="AC677" s="62"/>
    </row>
    <row r="678" spans="14:29">
      <c r="N678" s="62"/>
      <c r="O678" s="62"/>
      <c r="P678" s="62"/>
      <c r="Q678" s="62"/>
      <c r="R678" s="62"/>
      <c r="S678" s="62"/>
      <c r="T678" s="62"/>
      <c r="U678" s="62"/>
      <c r="V678" s="62"/>
      <c r="W678" s="62"/>
      <c r="X678" s="62"/>
      <c r="Y678" s="62"/>
      <c r="Z678" s="62"/>
      <c r="AA678" s="62"/>
      <c r="AB678" s="62"/>
      <c r="AC678" s="62"/>
    </row>
    <row r="679" spans="14:29">
      <c r="N679" s="62"/>
      <c r="O679" s="62"/>
      <c r="P679" s="62"/>
      <c r="Q679" s="62"/>
      <c r="R679" s="62"/>
      <c r="S679" s="62"/>
      <c r="T679" s="62"/>
      <c r="U679" s="62"/>
      <c r="V679" s="62"/>
      <c r="W679" s="62"/>
      <c r="X679" s="62"/>
      <c r="Y679" s="62"/>
      <c r="Z679" s="62"/>
      <c r="AA679" s="62"/>
      <c r="AB679" s="62"/>
      <c r="AC679" s="62"/>
    </row>
    <row r="680" spans="14:29">
      <c r="N680" s="62"/>
      <c r="O680" s="62"/>
      <c r="P680" s="62"/>
      <c r="Q680" s="62"/>
      <c r="R680" s="62"/>
      <c r="S680" s="62"/>
      <c r="T680" s="62"/>
      <c r="U680" s="62"/>
      <c r="V680" s="62"/>
      <c r="W680" s="62"/>
      <c r="X680" s="62"/>
      <c r="Y680" s="62"/>
      <c r="Z680" s="62"/>
      <c r="AA680" s="62"/>
      <c r="AB680" s="62"/>
      <c r="AC680" s="62"/>
    </row>
    <row r="681" spans="14:29">
      <c r="N681" s="62"/>
      <c r="O681" s="62"/>
      <c r="P681" s="62"/>
      <c r="Q681" s="62"/>
      <c r="R681" s="62"/>
      <c r="S681" s="62"/>
      <c r="T681" s="62"/>
      <c r="U681" s="62"/>
      <c r="V681" s="62"/>
      <c r="W681" s="62"/>
      <c r="X681" s="62"/>
      <c r="Y681" s="62"/>
      <c r="Z681" s="62"/>
      <c r="AA681" s="62"/>
      <c r="AB681" s="62"/>
      <c r="AC681" s="62"/>
    </row>
    <row r="682" spans="14:29">
      <c r="N682" s="62"/>
      <c r="O682" s="62"/>
      <c r="P682" s="62"/>
      <c r="Q682" s="62"/>
      <c r="R682" s="62"/>
      <c r="S682" s="62"/>
      <c r="T682" s="62"/>
      <c r="U682" s="62"/>
      <c r="V682" s="62"/>
      <c r="W682" s="62"/>
      <c r="X682" s="62"/>
      <c r="Y682" s="62"/>
      <c r="Z682" s="62"/>
      <c r="AA682" s="62"/>
      <c r="AB682" s="62"/>
      <c r="AC682" s="62"/>
    </row>
    <row r="683" spans="14:29">
      <c r="N683" s="62"/>
      <c r="O683" s="62"/>
      <c r="P683" s="62"/>
      <c r="Q683" s="62"/>
      <c r="R683" s="62"/>
      <c r="S683" s="62"/>
      <c r="T683" s="62"/>
      <c r="U683" s="62"/>
      <c r="V683" s="62"/>
      <c r="W683" s="62"/>
      <c r="X683" s="62"/>
      <c r="Y683" s="62"/>
      <c r="Z683" s="62"/>
      <c r="AA683" s="62"/>
      <c r="AB683" s="62"/>
      <c r="AC683" s="62"/>
    </row>
    <row r="684" spans="14:29">
      <c r="N684" s="62"/>
      <c r="O684" s="62"/>
      <c r="P684" s="62"/>
      <c r="Q684" s="62"/>
      <c r="R684" s="62"/>
      <c r="S684" s="62"/>
      <c r="T684" s="62"/>
      <c r="U684" s="62"/>
      <c r="V684" s="62"/>
      <c r="W684" s="62"/>
      <c r="X684" s="62"/>
      <c r="Y684" s="62"/>
      <c r="Z684" s="62"/>
      <c r="AA684" s="62"/>
      <c r="AB684" s="62"/>
      <c r="AC684" s="62"/>
    </row>
    <row r="685" spans="14:29">
      <c r="N685" s="62"/>
      <c r="O685" s="62"/>
      <c r="P685" s="62"/>
      <c r="Q685" s="62"/>
      <c r="R685" s="62"/>
      <c r="S685" s="62"/>
      <c r="T685" s="62"/>
      <c r="U685" s="62"/>
      <c r="V685" s="62"/>
      <c r="W685" s="62"/>
      <c r="X685" s="62"/>
      <c r="Y685" s="62"/>
      <c r="Z685" s="62"/>
      <c r="AA685" s="62"/>
      <c r="AB685" s="62"/>
      <c r="AC685" s="62"/>
    </row>
    <row r="686" spans="14:29">
      <c r="N686" s="62"/>
      <c r="O686" s="62"/>
      <c r="P686" s="62"/>
      <c r="Q686" s="62"/>
      <c r="R686" s="62"/>
      <c r="S686" s="62"/>
      <c r="T686" s="62"/>
      <c r="U686" s="62"/>
      <c r="V686" s="62"/>
      <c r="W686" s="62"/>
      <c r="X686" s="62"/>
      <c r="Y686" s="62"/>
      <c r="Z686" s="62"/>
      <c r="AA686" s="62"/>
      <c r="AB686" s="62"/>
      <c r="AC686" s="62"/>
    </row>
    <row r="687" spans="14:29">
      <c r="N687" s="62"/>
      <c r="O687" s="62"/>
      <c r="P687" s="62"/>
      <c r="Q687" s="62"/>
      <c r="R687" s="62"/>
      <c r="S687" s="62"/>
      <c r="T687" s="62"/>
      <c r="U687" s="62"/>
      <c r="V687" s="62"/>
      <c r="W687" s="62"/>
      <c r="X687" s="62"/>
      <c r="Y687" s="62"/>
      <c r="Z687" s="62"/>
      <c r="AA687" s="62"/>
      <c r="AB687" s="62"/>
      <c r="AC687" s="62"/>
    </row>
    <row r="688" spans="14:29">
      <c r="N688" s="62"/>
      <c r="O688" s="62"/>
      <c r="P688" s="62"/>
      <c r="Q688" s="62"/>
      <c r="R688" s="62"/>
      <c r="S688" s="62"/>
      <c r="T688" s="62"/>
      <c r="U688" s="62"/>
      <c r="V688" s="62"/>
      <c r="W688" s="62"/>
      <c r="X688" s="62"/>
      <c r="Y688" s="62"/>
      <c r="Z688" s="62"/>
      <c r="AA688" s="62"/>
      <c r="AB688" s="62"/>
      <c r="AC688" s="62"/>
    </row>
    <row r="689" spans="14:29">
      <c r="N689" s="62"/>
      <c r="O689" s="62"/>
      <c r="P689" s="62"/>
      <c r="Q689" s="62"/>
      <c r="R689" s="62"/>
      <c r="S689" s="62"/>
      <c r="T689" s="62"/>
      <c r="U689" s="62"/>
      <c r="V689" s="62"/>
      <c r="W689" s="62"/>
      <c r="X689" s="62"/>
      <c r="Y689" s="62"/>
      <c r="Z689" s="62"/>
      <c r="AA689" s="62"/>
      <c r="AB689" s="62"/>
      <c r="AC689" s="62"/>
    </row>
    <row r="690" spans="14:29">
      <c r="N690" s="62"/>
      <c r="O690" s="62"/>
      <c r="P690" s="62"/>
      <c r="Q690" s="62"/>
      <c r="R690" s="62"/>
      <c r="S690" s="62"/>
      <c r="T690" s="62"/>
      <c r="U690" s="62"/>
      <c r="V690" s="62"/>
      <c r="W690" s="62"/>
      <c r="X690" s="62"/>
      <c r="Y690" s="62"/>
      <c r="Z690" s="62"/>
      <c r="AA690" s="62"/>
      <c r="AB690" s="62"/>
      <c r="AC690" s="62"/>
    </row>
    <row r="691" spans="14:29">
      <c r="N691" s="62"/>
      <c r="O691" s="62"/>
      <c r="P691" s="62"/>
      <c r="Q691" s="62"/>
      <c r="R691" s="62"/>
      <c r="S691" s="62"/>
      <c r="T691" s="62"/>
      <c r="U691" s="62"/>
      <c r="V691" s="62"/>
      <c r="W691" s="62"/>
      <c r="X691" s="62"/>
      <c r="Y691" s="62"/>
      <c r="Z691" s="62"/>
      <c r="AA691" s="62"/>
      <c r="AB691" s="62"/>
      <c r="AC691" s="62"/>
    </row>
    <row r="692" spans="14:29">
      <c r="N692" s="62"/>
      <c r="O692" s="62"/>
      <c r="P692" s="62"/>
      <c r="Q692" s="62"/>
      <c r="R692" s="62"/>
      <c r="S692" s="62"/>
      <c r="T692" s="62"/>
      <c r="U692" s="62"/>
      <c r="V692" s="62"/>
      <c r="W692" s="62"/>
      <c r="X692" s="62"/>
      <c r="Y692" s="62"/>
      <c r="Z692" s="62"/>
      <c r="AA692" s="62"/>
      <c r="AB692" s="62"/>
      <c r="AC692" s="62"/>
    </row>
    <row r="693" spans="14:29">
      <c r="N693" s="62"/>
      <c r="O693" s="62"/>
      <c r="P693" s="62"/>
      <c r="Q693" s="62"/>
      <c r="R693" s="62"/>
      <c r="S693" s="62"/>
      <c r="T693" s="62"/>
      <c r="U693" s="62"/>
      <c r="V693" s="62"/>
      <c r="W693" s="62"/>
      <c r="X693" s="62"/>
      <c r="Y693" s="62"/>
      <c r="Z693" s="62"/>
      <c r="AA693" s="62"/>
      <c r="AB693" s="62"/>
      <c r="AC693" s="62"/>
    </row>
    <row r="694" spans="14:29">
      <c r="N694" s="62"/>
      <c r="O694" s="62"/>
      <c r="P694" s="62"/>
      <c r="Q694" s="62"/>
      <c r="R694" s="62"/>
      <c r="S694" s="62"/>
      <c r="T694" s="62"/>
      <c r="U694" s="62"/>
      <c r="V694" s="62"/>
      <c r="W694" s="62"/>
      <c r="X694" s="62"/>
      <c r="Y694" s="62"/>
      <c r="Z694" s="62"/>
      <c r="AA694" s="62"/>
      <c r="AB694" s="62"/>
      <c r="AC694" s="62"/>
    </row>
    <row r="695" spans="14:29">
      <c r="N695" s="62"/>
      <c r="O695" s="62"/>
      <c r="P695" s="62"/>
      <c r="Q695" s="62"/>
      <c r="R695" s="62"/>
      <c r="S695" s="62"/>
      <c r="T695" s="62"/>
      <c r="U695" s="62"/>
      <c r="V695" s="62"/>
      <c r="W695" s="62"/>
      <c r="X695" s="62"/>
      <c r="Y695" s="62"/>
      <c r="Z695" s="62"/>
      <c r="AA695" s="62"/>
      <c r="AB695" s="62"/>
      <c r="AC695" s="62"/>
    </row>
    <row r="696" spans="14:29">
      <c r="N696" s="62"/>
      <c r="O696" s="62"/>
      <c r="P696" s="62"/>
      <c r="Q696" s="62"/>
      <c r="R696" s="62"/>
      <c r="S696" s="62"/>
      <c r="T696" s="62"/>
      <c r="U696" s="62"/>
      <c r="V696" s="62"/>
      <c r="W696" s="62"/>
      <c r="X696" s="62"/>
      <c r="Y696" s="62"/>
      <c r="Z696" s="62"/>
      <c r="AA696" s="62"/>
      <c r="AB696" s="62"/>
      <c r="AC696" s="62"/>
    </row>
    <row r="697" spans="14:29">
      <c r="N697" s="62"/>
      <c r="O697" s="62"/>
      <c r="P697" s="62"/>
      <c r="Q697" s="62"/>
      <c r="R697" s="62"/>
      <c r="S697" s="62"/>
      <c r="T697" s="62"/>
      <c r="U697" s="62"/>
      <c r="V697" s="62"/>
      <c r="W697" s="62"/>
      <c r="X697" s="62"/>
      <c r="Y697" s="62"/>
      <c r="Z697" s="62"/>
      <c r="AA697" s="62"/>
      <c r="AB697" s="62"/>
      <c r="AC697" s="62"/>
    </row>
    <row r="698" spans="14:29">
      <c r="N698" s="62"/>
      <c r="O698" s="62"/>
      <c r="P698" s="62"/>
      <c r="Q698" s="62"/>
      <c r="R698" s="62"/>
      <c r="S698" s="62"/>
      <c r="T698" s="62"/>
      <c r="U698" s="62"/>
      <c r="V698" s="62"/>
      <c r="W698" s="62"/>
      <c r="X698" s="62"/>
      <c r="Y698" s="62"/>
      <c r="Z698" s="62"/>
      <c r="AA698" s="62"/>
      <c r="AB698" s="62"/>
      <c r="AC698" s="62"/>
    </row>
    <row r="699" spans="14:29">
      <c r="N699" s="62"/>
      <c r="O699" s="62"/>
      <c r="P699" s="62"/>
      <c r="Q699" s="62"/>
      <c r="R699" s="62"/>
      <c r="S699" s="62"/>
      <c r="T699" s="62"/>
      <c r="U699" s="62"/>
      <c r="V699" s="62"/>
      <c r="W699" s="62"/>
      <c r="X699" s="62"/>
      <c r="Y699" s="62"/>
      <c r="Z699" s="62"/>
      <c r="AA699" s="62"/>
      <c r="AB699" s="62"/>
      <c r="AC699" s="62"/>
    </row>
    <row r="700" spans="14:29">
      <c r="N700" s="62"/>
      <c r="O700" s="62"/>
      <c r="P700" s="62"/>
      <c r="Q700" s="62"/>
      <c r="R700" s="62"/>
      <c r="S700" s="62"/>
      <c r="T700" s="62"/>
      <c r="U700" s="62"/>
      <c r="V700" s="62"/>
      <c r="W700" s="62"/>
      <c r="X700" s="62"/>
      <c r="Y700" s="62"/>
      <c r="Z700" s="62"/>
      <c r="AA700" s="62"/>
      <c r="AB700" s="62"/>
      <c r="AC700" s="62"/>
    </row>
    <row r="701" spans="14:29">
      <c r="N701" s="62"/>
      <c r="O701" s="62"/>
      <c r="P701" s="62"/>
      <c r="Q701" s="62"/>
      <c r="R701" s="62"/>
      <c r="S701" s="62"/>
      <c r="T701" s="62"/>
      <c r="U701" s="62"/>
      <c r="V701" s="62"/>
      <c r="W701" s="62"/>
      <c r="X701" s="62"/>
      <c r="Y701" s="62"/>
      <c r="Z701" s="62"/>
      <c r="AA701" s="62"/>
      <c r="AB701" s="62"/>
      <c r="AC701" s="62"/>
    </row>
    <row r="702" spans="14:29">
      <c r="N702" s="62"/>
      <c r="O702" s="62"/>
      <c r="P702" s="62"/>
      <c r="Q702" s="62"/>
      <c r="R702" s="62"/>
      <c r="S702" s="62"/>
      <c r="T702" s="62"/>
      <c r="U702" s="62"/>
      <c r="V702" s="62"/>
      <c r="W702" s="62"/>
      <c r="X702" s="62"/>
      <c r="Y702" s="62"/>
      <c r="Z702" s="62"/>
      <c r="AA702" s="62"/>
      <c r="AB702" s="62"/>
      <c r="AC702" s="62"/>
    </row>
    <row r="703" spans="14:29">
      <c r="N703" s="62"/>
      <c r="O703" s="62"/>
      <c r="P703" s="62"/>
      <c r="Q703" s="62"/>
      <c r="R703" s="62"/>
      <c r="S703" s="62"/>
      <c r="T703" s="62"/>
      <c r="U703" s="62"/>
      <c r="V703" s="62"/>
      <c r="W703" s="62"/>
      <c r="X703" s="62"/>
      <c r="Y703" s="62"/>
      <c r="Z703" s="62"/>
      <c r="AA703" s="62"/>
      <c r="AB703" s="62"/>
      <c r="AC703" s="62"/>
    </row>
    <row r="704" spans="14:29">
      <c r="N704" s="62"/>
      <c r="O704" s="62"/>
      <c r="P704" s="62"/>
      <c r="Q704" s="62"/>
      <c r="R704" s="62"/>
      <c r="S704" s="62"/>
      <c r="T704" s="62"/>
      <c r="U704" s="62"/>
      <c r="V704" s="62"/>
      <c r="W704" s="62"/>
      <c r="X704" s="62"/>
      <c r="Y704" s="62"/>
      <c r="Z704" s="62"/>
      <c r="AA704" s="62"/>
      <c r="AB704" s="62"/>
      <c r="AC704" s="62"/>
    </row>
    <row r="705" spans="14:29">
      <c r="N705" s="62"/>
      <c r="O705" s="62"/>
      <c r="P705" s="62"/>
      <c r="Q705" s="62"/>
      <c r="R705" s="62"/>
      <c r="S705" s="62"/>
      <c r="T705" s="62"/>
      <c r="U705" s="62"/>
      <c r="V705" s="62"/>
      <c r="W705" s="62"/>
      <c r="X705" s="62"/>
      <c r="Y705" s="62"/>
      <c r="Z705" s="62"/>
      <c r="AA705" s="62"/>
      <c r="AB705" s="62"/>
      <c r="AC705" s="62"/>
    </row>
    <row r="706" spans="14:29">
      <c r="N706" s="62"/>
      <c r="O706" s="62"/>
      <c r="P706" s="62"/>
      <c r="Q706" s="62"/>
      <c r="R706" s="62"/>
      <c r="S706" s="62"/>
      <c r="T706" s="62"/>
      <c r="U706" s="62"/>
      <c r="V706" s="62"/>
      <c r="W706" s="62"/>
      <c r="X706" s="62"/>
      <c r="Y706" s="62"/>
      <c r="Z706" s="62"/>
      <c r="AA706" s="62"/>
      <c r="AB706" s="62"/>
      <c r="AC706" s="62"/>
    </row>
    <row r="707" spans="14:29">
      <c r="N707" s="62"/>
      <c r="O707" s="62"/>
      <c r="P707" s="62"/>
      <c r="Q707" s="62"/>
      <c r="R707" s="62"/>
      <c r="S707" s="62"/>
      <c r="T707" s="62"/>
      <c r="U707" s="62"/>
      <c r="V707" s="62"/>
      <c r="W707" s="62"/>
      <c r="X707" s="62"/>
      <c r="Y707" s="62"/>
      <c r="Z707" s="62"/>
      <c r="AA707" s="62"/>
      <c r="AB707" s="62"/>
      <c r="AC707" s="62"/>
    </row>
    <row r="708" spans="14:29">
      <c r="N708" s="62"/>
      <c r="O708" s="62"/>
      <c r="P708" s="62"/>
      <c r="Q708" s="62"/>
      <c r="R708" s="62"/>
      <c r="S708" s="62"/>
      <c r="T708" s="62"/>
      <c r="U708" s="62"/>
      <c r="V708" s="62"/>
      <c r="W708" s="62"/>
      <c r="X708" s="62"/>
      <c r="Y708" s="62"/>
      <c r="Z708" s="62"/>
      <c r="AA708" s="62"/>
      <c r="AB708" s="62"/>
      <c r="AC708" s="62"/>
    </row>
    <row r="709" spans="14:29">
      <c r="N709" s="62"/>
      <c r="O709" s="62"/>
      <c r="P709" s="62"/>
      <c r="Q709" s="62"/>
      <c r="R709" s="62"/>
      <c r="S709" s="62"/>
      <c r="T709" s="62"/>
      <c r="U709" s="62"/>
      <c r="V709" s="62"/>
      <c r="W709" s="62"/>
      <c r="X709" s="62"/>
      <c r="Y709" s="62"/>
      <c r="Z709" s="62"/>
      <c r="AA709" s="62"/>
      <c r="AB709" s="62"/>
      <c r="AC709" s="62"/>
    </row>
    <row r="710" spans="14:29">
      <c r="N710" s="62"/>
      <c r="O710" s="62"/>
      <c r="P710" s="62"/>
      <c r="Q710" s="62"/>
      <c r="R710" s="62"/>
      <c r="S710" s="62"/>
      <c r="T710" s="62"/>
      <c r="U710" s="62"/>
      <c r="V710" s="62"/>
      <c r="W710" s="62"/>
      <c r="X710" s="62"/>
      <c r="Y710" s="62"/>
      <c r="Z710" s="62"/>
      <c r="AA710" s="62"/>
      <c r="AB710" s="62"/>
      <c r="AC710" s="62"/>
    </row>
    <row r="711" spans="14:29">
      <c r="N711" s="62"/>
      <c r="O711" s="62"/>
      <c r="P711" s="62"/>
      <c r="Q711" s="62"/>
      <c r="R711" s="62"/>
      <c r="S711" s="62"/>
      <c r="T711" s="62"/>
      <c r="U711" s="62"/>
      <c r="V711" s="62"/>
      <c r="W711" s="62"/>
      <c r="X711" s="62"/>
      <c r="Y711" s="62"/>
      <c r="Z711" s="62"/>
      <c r="AA711" s="62"/>
      <c r="AB711" s="62"/>
      <c r="AC711" s="62"/>
    </row>
    <row r="712" spans="14:29">
      <c r="N712" s="62"/>
      <c r="O712" s="62"/>
      <c r="P712" s="62"/>
      <c r="Q712" s="62"/>
      <c r="R712" s="62"/>
      <c r="S712" s="62"/>
      <c r="T712" s="62"/>
      <c r="U712" s="62"/>
      <c r="V712" s="62"/>
      <c r="W712" s="62"/>
      <c r="X712" s="62"/>
      <c r="Y712" s="62"/>
      <c r="Z712" s="62"/>
      <c r="AA712" s="62"/>
      <c r="AB712" s="62"/>
      <c r="AC712" s="62"/>
    </row>
    <row r="713" spans="14:29">
      <c r="N713" s="62"/>
      <c r="O713" s="62"/>
      <c r="P713" s="62"/>
      <c r="Q713" s="62"/>
      <c r="R713" s="62"/>
      <c r="S713" s="62"/>
      <c r="T713" s="62"/>
      <c r="U713" s="62"/>
      <c r="V713" s="62"/>
      <c r="W713" s="62"/>
      <c r="X713" s="62"/>
      <c r="Y713" s="62"/>
      <c r="Z713" s="62"/>
      <c r="AA713" s="62"/>
      <c r="AB713" s="62"/>
      <c r="AC713" s="62"/>
    </row>
    <row r="714" spans="14:29">
      <c r="N714" s="62"/>
      <c r="O714" s="62"/>
      <c r="P714" s="62"/>
      <c r="Q714" s="62"/>
      <c r="R714" s="62"/>
      <c r="S714" s="62"/>
      <c r="T714" s="62"/>
      <c r="U714" s="62"/>
      <c r="V714" s="62"/>
      <c r="W714" s="62"/>
      <c r="X714" s="62"/>
      <c r="Y714" s="62"/>
      <c r="Z714" s="62"/>
      <c r="AA714" s="62"/>
      <c r="AB714" s="62"/>
      <c r="AC714" s="62"/>
    </row>
    <row r="715" spans="14:29">
      <c r="N715" s="62"/>
      <c r="O715" s="62"/>
      <c r="P715" s="62"/>
      <c r="Q715" s="62"/>
      <c r="R715" s="62"/>
      <c r="S715" s="62"/>
      <c r="T715" s="62"/>
      <c r="U715" s="62"/>
      <c r="V715" s="62"/>
      <c r="W715" s="62"/>
      <c r="X715" s="62"/>
      <c r="Y715" s="62"/>
      <c r="Z715" s="62"/>
      <c r="AA715" s="62"/>
      <c r="AB715" s="62"/>
      <c r="AC715" s="62"/>
    </row>
    <row r="716" spans="14:29">
      <c r="N716" s="62"/>
      <c r="O716" s="62"/>
      <c r="P716" s="62"/>
      <c r="Q716" s="62"/>
      <c r="R716" s="62"/>
      <c r="S716" s="62"/>
      <c r="T716" s="62"/>
      <c r="U716" s="62"/>
      <c r="V716" s="62"/>
      <c r="W716" s="62"/>
      <c r="X716" s="62"/>
      <c r="Y716" s="62"/>
      <c r="Z716" s="62"/>
      <c r="AA716" s="62"/>
      <c r="AB716" s="62"/>
      <c r="AC716" s="62"/>
    </row>
    <row r="717" spans="14:29">
      <c r="N717" s="62"/>
      <c r="O717" s="62"/>
      <c r="P717" s="62"/>
      <c r="Q717" s="62"/>
      <c r="R717" s="62"/>
      <c r="S717" s="62"/>
      <c r="T717" s="62"/>
      <c r="U717" s="62"/>
      <c r="V717" s="62"/>
      <c r="W717" s="62"/>
      <c r="X717" s="62"/>
      <c r="Y717" s="62"/>
      <c r="Z717" s="62"/>
      <c r="AA717" s="62"/>
      <c r="AB717" s="62"/>
      <c r="AC717" s="62"/>
    </row>
    <row r="718" spans="14:29">
      <c r="N718" s="62"/>
      <c r="O718" s="62"/>
      <c r="P718" s="62"/>
      <c r="Q718" s="62"/>
      <c r="R718" s="62"/>
      <c r="S718" s="62"/>
      <c r="T718" s="62"/>
      <c r="U718" s="62"/>
      <c r="V718" s="62"/>
      <c r="W718" s="62"/>
      <c r="X718" s="62"/>
      <c r="Y718" s="62"/>
      <c r="Z718" s="62"/>
      <c r="AA718" s="62"/>
      <c r="AB718" s="62"/>
      <c r="AC718" s="62"/>
    </row>
    <row r="719" spans="14:29">
      <c r="N719" s="62"/>
      <c r="O719" s="62"/>
      <c r="P719" s="62"/>
      <c r="Q719" s="62"/>
      <c r="R719" s="62"/>
      <c r="S719" s="62"/>
      <c r="T719" s="62"/>
      <c r="U719" s="62"/>
      <c r="V719" s="62"/>
      <c r="W719" s="62"/>
      <c r="X719" s="62"/>
      <c r="Y719" s="62"/>
      <c r="Z719" s="62"/>
      <c r="AA719" s="62"/>
      <c r="AB719" s="62"/>
      <c r="AC719" s="62"/>
    </row>
    <row r="720" spans="14:29">
      <c r="N720" s="62"/>
      <c r="O720" s="62"/>
      <c r="P720" s="62"/>
      <c r="Q720" s="62"/>
      <c r="R720" s="62"/>
      <c r="S720" s="62"/>
      <c r="T720" s="62"/>
      <c r="U720" s="62"/>
      <c r="V720" s="62"/>
      <c r="W720" s="62"/>
      <c r="X720" s="62"/>
      <c r="Y720" s="62"/>
      <c r="Z720" s="62"/>
      <c r="AA720" s="62"/>
      <c r="AB720" s="62"/>
      <c r="AC720" s="62"/>
    </row>
    <row r="721" spans="14:29">
      <c r="N721" s="62"/>
      <c r="O721" s="62"/>
      <c r="P721" s="62"/>
      <c r="Q721" s="62"/>
      <c r="R721" s="62"/>
      <c r="S721" s="62"/>
      <c r="T721" s="62"/>
      <c r="U721" s="62"/>
      <c r="V721" s="62"/>
      <c r="W721" s="62"/>
      <c r="X721" s="62"/>
      <c r="Y721" s="62"/>
      <c r="Z721" s="62"/>
      <c r="AA721" s="62"/>
      <c r="AB721" s="62"/>
      <c r="AC721" s="62"/>
    </row>
    <row r="722" spans="14:29">
      <c r="N722" s="62"/>
      <c r="O722" s="62"/>
      <c r="P722" s="62"/>
      <c r="Q722" s="62"/>
      <c r="R722" s="62"/>
      <c r="S722" s="62"/>
      <c r="T722" s="62"/>
      <c r="U722" s="62"/>
      <c r="V722" s="62"/>
      <c r="W722" s="62"/>
      <c r="X722" s="62"/>
      <c r="Y722" s="62"/>
      <c r="Z722" s="62"/>
      <c r="AA722" s="62"/>
      <c r="AB722" s="62"/>
      <c r="AC722" s="62"/>
    </row>
    <row r="723" spans="14:29">
      <c r="N723" s="62"/>
      <c r="O723" s="62"/>
      <c r="P723" s="62"/>
      <c r="Q723" s="62"/>
      <c r="R723" s="62"/>
      <c r="S723" s="62"/>
      <c r="T723" s="62"/>
      <c r="U723" s="62"/>
      <c r="V723" s="62"/>
      <c r="W723" s="62"/>
      <c r="X723" s="62"/>
      <c r="Y723" s="62"/>
      <c r="Z723" s="62"/>
      <c r="AA723" s="62"/>
      <c r="AB723" s="62"/>
      <c r="AC723" s="62"/>
    </row>
    <row r="724" spans="14:29">
      <c r="N724" s="62"/>
      <c r="O724" s="62"/>
      <c r="P724" s="62"/>
      <c r="Q724" s="62"/>
      <c r="R724" s="62"/>
      <c r="S724" s="62"/>
      <c r="T724" s="62"/>
      <c r="U724" s="62"/>
      <c r="V724" s="62"/>
      <c r="W724" s="62"/>
      <c r="X724" s="62"/>
      <c r="Y724" s="62"/>
      <c r="Z724" s="62"/>
      <c r="AA724" s="62"/>
      <c r="AB724" s="62"/>
      <c r="AC724" s="62"/>
    </row>
    <row r="725" spans="14:29">
      <c r="N725" s="62"/>
      <c r="O725" s="62"/>
      <c r="P725" s="62"/>
      <c r="Q725" s="62"/>
      <c r="R725" s="62"/>
      <c r="S725" s="62"/>
      <c r="T725" s="62"/>
      <c r="U725" s="62"/>
      <c r="V725" s="62"/>
      <c r="W725" s="62"/>
      <c r="X725" s="62"/>
      <c r="Y725" s="62"/>
      <c r="Z725" s="62"/>
      <c r="AA725" s="62"/>
      <c r="AB725" s="62"/>
      <c r="AC725" s="62"/>
    </row>
    <row r="726" spans="14:29">
      <c r="N726" s="62"/>
      <c r="O726" s="62"/>
      <c r="P726" s="62"/>
      <c r="Q726" s="62"/>
      <c r="R726" s="62"/>
      <c r="S726" s="62"/>
      <c r="T726" s="62"/>
      <c r="U726" s="62"/>
      <c r="V726" s="62"/>
      <c r="W726" s="62"/>
      <c r="X726" s="62"/>
      <c r="Y726" s="62"/>
      <c r="Z726" s="62"/>
      <c r="AA726" s="62"/>
      <c r="AB726" s="62"/>
      <c r="AC726" s="62"/>
    </row>
    <row r="727" spans="14:29">
      <c r="N727" s="62"/>
      <c r="O727" s="62"/>
      <c r="P727" s="62"/>
      <c r="Q727" s="62"/>
      <c r="R727" s="62"/>
      <c r="S727" s="62"/>
      <c r="T727" s="62"/>
      <c r="U727" s="62"/>
      <c r="V727" s="62"/>
      <c r="W727" s="62"/>
      <c r="X727" s="62"/>
      <c r="Y727" s="62"/>
      <c r="Z727" s="62"/>
      <c r="AA727" s="62"/>
      <c r="AB727" s="62"/>
      <c r="AC727" s="62"/>
    </row>
    <row r="728" spans="14:29">
      <c r="N728" s="62"/>
      <c r="O728" s="62"/>
      <c r="P728" s="62"/>
      <c r="Q728" s="62"/>
      <c r="R728" s="62"/>
      <c r="S728" s="62"/>
      <c r="T728" s="62"/>
      <c r="U728" s="62"/>
      <c r="V728" s="62"/>
      <c r="W728" s="62"/>
      <c r="X728" s="62"/>
      <c r="Y728" s="62"/>
      <c r="Z728" s="62"/>
      <c r="AA728" s="62"/>
      <c r="AB728" s="62"/>
      <c r="AC728" s="62"/>
    </row>
    <row r="729" spans="14:29">
      <c r="N729" s="62"/>
      <c r="O729" s="62"/>
      <c r="P729" s="62"/>
      <c r="Q729" s="62"/>
      <c r="R729" s="62"/>
      <c r="S729" s="62"/>
      <c r="T729" s="62"/>
      <c r="U729" s="62"/>
      <c r="V729" s="62"/>
      <c r="W729" s="62"/>
      <c r="X729" s="62"/>
      <c r="Y729" s="62"/>
      <c r="Z729" s="62"/>
      <c r="AA729" s="62"/>
      <c r="AB729" s="62"/>
      <c r="AC729" s="62"/>
    </row>
    <row r="730" spans="14:29">
      <c r="N730" s="62"/>
      <c r="O730" s="62"/>
      <c r="P730" s="62"/>
      <c r="Q730" s="62"/>
      <c r="R730" s="62"/>
      <c r="S730" s="62"/>
      <c r="T730" s="62"/>
      <c r="U730" s="62"/>
      <c r="V730" s="62"/>
      <c r="W730" s="62"/>
      <c r="X730" s="62"/>
      <c r="Y730" s="62"/>
      <c r="Z730" s="62"/>
      <c r="AA730" s="62"/>
      <c r="AB730" s="62"/>
      <c r="AC730" s="62"/>
    </row>
    <row r="731" spans="14:29">
      <c r="N731" s="62"/>
      <c r="O731" s="62"/>
      <c r="P731" s="62"/>
      <c r="Q731" s="62"/>
      <c r="R731" s="62"/>
      <c r="S731" s="62"/>
      <c r="T731" s="62"/>
      <c r="U731" s="62"/>
      <c r="V731" s="62"/>
      <c r="W731" s="62"/>
      <c r="X731" s="62"/>
      <c r="Y731" s="62"/>
      <c r="Z731" s="62"/>
      <c r="AA731" s="62"/>
      <c r="AB731" s="62"/>
      <c r="AC731" s="62"/>
    </row>
    <row r="732" spans="14:29">
      <c r="N732" s="62"/>
      <c r="O732" s="62"/>
      <c r="P732" s="62"/>
      <c r="Q732" s="62"/>
      <c r="R732" s="62"/>
      <c r="S732" s="62"/>
      <c r="T732" s="62"/>
      <c r="U732" s="62"/>
      <c r="V732" s="62"/>
      <c r="W732" s="62"/>
      <c r="X732" s="62"/>
      <c r="Y732" s="62"/>
      <c r="Z732" s="62"/>
      <c r="AA732" s="62"/>
      <c r="AB732" s="62"/>
      <c r="AC732" s="62"/>
    </row>
    <row r="733" spans="14:29">
      <c r="N733" s="62"/>
      <c r="O733" s="62"/>
      <c r="P733" s="62"/>
      <c r="Q733" s="62"/>
      <c r="R733" s="62"/>
      <c r="S733" s="62"/>
      <c r="T733" s="62"/>
      <c r="U733" s="62"/>
      <c r="V733" s="62"/>
      <c r="W733" s="62"/>
      <c r="X733" s="62"/>
      <c r="Y733" s="62"/>
      <c r="Z733" s="62"/>
      <c r="AA733" s="62"/>
      <c r="AB733" s="62"/>
      <c r="AC733" s="62"/>
    </row>
    <row r="734" spans="14:29">
      <c r="N734" s="62"/>
      <c r="O734" s="62"/>
      <c r="P734" s="62"/>
      <c r="Q734" s="62"/>
      <c r="R734" s="62"/>
      <c r="S734" s="62"/>
      <c r="T734" s="62"/>
      <c r="U734" s="62"/>
      <c r="V734" s="62"/>
      <c r="W734" s="62"/>
      <c r="X734" s="62"/>
      <c r="Y734" s="62"/>
      <c r="Z734" s="62"/>
      <c r="AA734" s="62"/>
      <c r="AB734" s="62"/>
      <c r="AC734" s="62"/>
    </row>
    <row r="735" spans="14:29">
      <c r="N735" s="62"/>
      <c r="O735" s="62"/>
      <c r="P735" s="62"/>
      <c r="Q735" s="62"/>
      <c r="R735" s="62"/>
      <c r="S735" s="62"/>
      <c r="T735" s="62"/>
      <c r="U735" s="62"/>
      <c r="V735" s="62"/>
      <c r="W735" s="62"/>
      <c r="X735" s="62"/>
      <c r="Y735" s="62"/>
      <c r="Z735" s="62"/>
      <c r="AA735" s="62"/>
      <c r="AB735" s="62"/>
      <c r="AC735" s="62"/>
    </row>
    <row r="736" spans="14:29">
      <c r="N736" s="62"/>
      <c r="O736" s="62"/>
      <c r="P736" s="62"/>
      <c r="Q736" s="62"/>
      <c r="R736" s="62"/>
      <c r="S736" s="62"/>
      <c r="T736" s="62"/>
      <c r="U736" s="62"/>
      <c r="V736" s="62"/>
      <c r="W736" s="62"/>
      <c r="X736" s="62"/>
      <c r="Y736" s="62"/>
      <c r="Z736" s="62"/>
      <c r="AA736" s="62"/>
      <c r="AB736" s="62"/>
      <c r="AC736" s="62"/>
    </row>
    <row r="737" spans="14:29">
      <c r="N737" s="62"/>
      <c r="O737" s="62"/>
      <c r="P737" s="62"/>
      <c r="Q737" s="62"/>
      <c r="R737" s="62"/>
      <c r="S737" s="62"/>
      <c r="T737" s="62"/>
      <c r="U737" s="62"/>
      <c r="V737" s="62"/>
      <c r="W737" s="62"/>
      <c r="X737" s="62"/>
      <c r="Y737" s="62"/>
      <c r="Z737" s="62"/>
      <c r="AA737" s="62"/>
      <c r="AB737" s="62"/>
      <c r="AC737" s="62"/>
    </row>
    <row r="738" spans="14:29">
      <c r="N738" s="62"/>
      <c r="O738" s="62"/>
      <c r="P738" s="62"/>
      <c r="Q738" s="62"/>
      <c r="R738" s="62"/>
      <c r="S738" s="62"/>
      <c r="T738" s="62"/>
      <c r="U738" s="62"/>
      <c r="V738" s="62"/>
      <c r="W738" s="62"/>
      <c r="X738" s="62"/>
      <c r="Y738" s="62"/>
      <c r="Z738" s="62"/>
      <c r="AA738" s="62"/>
      <c r="AB738" s="62"/>
      <c r="AC738" s="62"/>
    </row>
    <row r="739" spans="14:29">
      <c r="N739" s="62"/>
      <c r="O739" s="62"/>
      <c r="P739" s="62"/>
      <c r="Q739" s="62"/>
      <c r="R739" s="62"/>
      <c r="S739" s="62"/>
      <c r="T739" s="62"/>
      <c r="U739" s="62"/>
      <c r="V739" s="62"/>
      <c r="W739" s="62"/>
      <c r="X739" s="62"/>
      <c r="Y739" s="62"/>
      <c r="Z739" s="62"/>
      <c r="AA739" s="62"/>
      <c r="AB739" s="62"/>
      <c r="AC739" s="62"/>
    </row>
    <row r="740" spans="14:29">
      <c r="N740" s="62"/>
      <c r="O740" s="62"/>
      <c r="P740" s="62"/>
      <c r="Q740" s="62"/>
      <c r="R740" s="62"/>
      <c r="S740" s="62"/>
      <c r="T740" s="62"/>
      <c r="U740" s="62"/>
      <c r="V740" s="62"/>
      <c r="W740" s="62"/>
      <c r="X740" s="62"/>
      <c r="Y740" s="62"/>
      <c r="Z740" s="62"/>
      <c r="AA740" s="62"/>
      <c r="AB740" s="62"/>
      <c r="AC740" s="62"/>
    </row>
    <row r="741" spans="14:29">
      <c r="N741" s="62"/>
      <c r="O741" s="62"/>
      <c r="P741" s="62"/>
      <c r="Q741" s="62"/>
      <c r="R741" s="62"/>
      <c r="S741" s="62"/>
      <c r="T741" s="62"/>
      <c r="U741" s="62"/>
      <c r="V741" s="62"/>
      <c r="W741" s="62"/>
      <c r="X741" s="62"/>
      <c r="Y741" s="62"/>
      <c r="Z741" s="62"/>
      <c r="AA741" s="62"/>
      <c r="AB741" s="62"/>
      <c r="AC741" s="62"/>
    </row>
    <row r="742" spans="14:29">
      <c r="N742" s="62"/>
      <c r="O742" s="62"/>
      <c r="P742" s="62"/>
      <c r="Q742" s="62"/>
      <c r="R742" s="62"/>
      <c r="S742" s="62"/>
      <c r="T742" s="62"/>
      <c r="U742" s="62"/>
      <c r="V742" s="62"/>
      <c r="W742" s="62"/>
      <c r="X742" s="62"/>
      <c r="Y742" s="62"/>
      <c r="Z742" s="62"/>
      <c r="AA742" s="62"/>
      <c r="AB742" s="62"/>
      <c r="AC742" s="62"/>
    </row>
    <row r="743" spans="14:29">
      <c r="N743" s="62"/>
      <c r="O743" s="62"/>
      <c r="P743" s="62"/>
      <c r="Q743" s="62"/>
      <c r="R743" s="62"/>
      <c r="S743" s="62"/>
      <c r="T743" s="62"/>
      <c r="U743" s="62"/>
      <c r="V743" s="62"/>
      <c r="W743" s="62"/>
      <c r="X743" s="62"/>
      <c r="Y743" s="62"/>
      <c r="Z743" s="62"/>
      <c r="AA743" s="62"/>
      <c r="AB743" s="62"/>
      <c r="AC743" s="62"/>
    </row>
    <row r="744" spans="14:29">
      <c r="N744" s="62"/>
      <c r="O744" s="62"/>
      <c r="P744" s="62"/>
      <c r="Q744" s="62"/>
      <c r="R744" s="62"/>
      <c r="S744" s="62"/>
      <c r="T744" s="62"/>
      <c r="U744" s="62"/>
      <c r="V744" s="62"/>
      <c r="W744" s="62"/>
      <c r="X744" s="62"/>
      <c r="Y744" s="62"/>
      <c r="Z744" s="62"/>
      <c r="AA744" s="62"/>
      <c r="AB744" s="62"/>
      <c r="AC744" s="62"/>
    </row>
    <row r="745" spans="14:29">
      <c r="N745" s="62"/>
      <c r="O745" s="62"/>
      <c r="P745" s="62"/>
      <c r="Q745" s="62"/>
      <c r="R745" s="62"/>
      <c r="S745" s="62"/>
      <c r="T745" s="62"/>
      <c r="U745" s="62"/>
      <c r="V745" s="62"/>
      <c r="W745" s="62"/>
      <c r="X745" s="62"/>
      <c r="Y745" s="62"/>
      <c r="Z745" s="62"/>
      <c r="AA745" s="62"/>
      <c r="AB745" s="62"/>
      <c r="AC745" s="62"/>
    </row>
    <row r="746" spans="14:29">
      <c r="N746" s="62"/>
      <c r="O746" s="62"/>
      <c r="P746" s="62"/>
      <c r="Q746" s="62"/>
      <c r="R746" s="62"/>
      <c r="S746" s="62"/>
      <c r="T746" s="62"/>
      <c r="U746" s="62"/>
      <c r="V746" s="62"/>
      <c r="W746" s="62"/>
      <c r="X746" s="62"/>
      <c r="Y746" s="62"/>
      <c r="Z746" s="62"/>
      <c r="AA746" s="62"/>
      <c r="AB746" s="62"/>
      <c r="AC746" s="62"/>
    </row>
    <row r="747" spans="14:29">
      <c r="N747" s="62"/>
      <c r="O747" s="62"/>
      <c r="P747" s="62"/>
      <c r="Q747" s="62"/>
      <c r="R747" s="62"/>
      <c r="S747" s="62"/>
      <c r="T747" s="62"/>
      <c r="U747" s="62"/>
      <c r="V747" s="62"/>
      <c r="W747" s="62"/>
      <c r="X747" s="62"/>
      <c r="Y747" s="62"/>
      <c r="Z747" s="62"/>
      <c r="AA747" s="62"/>
      <c r="AB747" s="62"/>
      <c r="AC747" s="62"/>
    </row>
    <row r="748" spans="14:29">
      <c r="N748" s="62"/>
      <c r="O748" s="62"/>
      <c r="P748" s="62"/>
      <c r="Q748" s="62"/>
      <c r="R748" s="62"/>
      <c r="S748" s="62"/>
      <c r="T748" s="62"/>
      <c r="U748" s="62"/>
      <c r="V748" s="62"/>
      <c r="W748" s="62"/>
      <c r="X748" s="62"/>
      <c r="Y748" s="62"/>
      <c r="Z748" s="62"/>
      <c r="AA748" s="62"/>
      <c r="AB748" s="62"/>
      <c r="AC748" s="62"/>
    </row>
    <row r="749" spans="14:29">
      <c r="N749" s="62"/>
      <c r="O749" s="62"/>
      <c r="P749" s="62"/>
      <c r="Q749" s="62"/>
      <c r="R749" s="62"/>
      <c r="S749" s="62"/>
      <c r="T749" s="62"/>
      <c r="U749" s="62"/>
      <c r="V749" s="62"/>
      <c r="W749" s="62"/>
      <c r="X749" s="62"/>
      <c r="Y749" s="62"/>
      <c r="Z749" s="62"/>
      <c r="AA749" s="62"/>
      <c r="AB749" s="62"/>
      <c r="AC749" s="62"/>
    </row>
    <row r="750" spans="14:29">
      <c r="N750" s="62"/>
      <c r="O750" s="62"/>
      <c r="P750" s="62"/>
      <c r="Q750" s="62"/>
      <c r="R750" s="62"/>
      <c r="S750" s="62"/>
      <c r="T750" s="62"/>
      <c r="U750" s="62"/>
      <c r="V750" s="62"/>
      <c r="W750" s="62"/>
      <c r="X750" s="62"/>
      <c r="Y750" s="62"/>
      <c r="Z750" s="62"/>
      <c r="AA750" s="62"/>
      <c r="AB750" s="62"/>
      <c r="AC750" s="62"/>
    </row>
    <row r="751" spans="14:29">
      <c r="N751" s="62"/>
      <c r="O751" s="62"/>
      <c r="P751" s="62"/>
      <c r="Q751" s="62"/>
      <c r="R751" s="62"/>
      <c r="S751" s="62"/>
      <c r="T751" s="62"/>
      <c r="U751" s="62"/>
      <c r="V751" s="62"/>
      <c r="W751" s="62"/>
      <c r="X751" s="62"/>
      <c r="Y751" s="62"/>
      <c r="Z751" s="62"/>
      <c r="AA751" s="62"/>
      <c r="AB751" s="62"/>
      <c r="AC751" s="62"/>
    </row>
    <row r="752" spans="14:29">
      <c r="N752" s="62"/>
      <c r="O752" s="62"/>
      <c r="P752" s="62"/>
      <c r="Q752" s="62"/>
      <c r="R752" s="62"/>
      <c r="S752" s="62"/>
      <c r="T752" s="62"/>
      <c r="U752" s="62"/>
      <c r="V752" s="62"/>
      <c r="W752" s="62"/>
      <c r="X752" s="62"/>
      <c r="Y752" s="62"/>
      <c r="Z752" s="62"/>
      <c r="AA752" s="62"/>
      <c r="AB752" s="62"/>
      <c r="AC752" s="62"/>
    </row>
    <row r="753" spans="14:29">
      <c r="N753" s="62"/>
      <c r="O753" s="62"/>
      <c r="P753" s="62"/>
      <c r="Q753" s="62"/>
      <c r="R753" s="62"/>
      <c r="S753" s="62"/>
      <c r="T753" s="62"/>
      <c r="U753" s="62"/>
      <c r="V753" s="62"/>
      <c r="W753" s="62"/>
      <c r="X753" s="62"/>
      <c r="Y753" s="62"/>
      <c r="Z753" s="62"/>
      <c r="AA753" s="62"/>
      <c r="AB753" s="62"/>
      <c r="AC753" s="62"/>
    </row>
    <row r="754" spans="14:29">
      <c r="N754" s="62"/>
      <c r="O754" s="62"/>
      <c r="P754" s="62"/>
      <c r="Q754" s="62"/>
      <c r="R754" s="62"/>
      <c r="S754" s="62"/>
      <c r="T754" s="62"/>
      <c r="U754" s="62"/>
      <c r="V754" s="62"/>
      <c r="W754" s="62"/>
      <c r="X754" s="62"/>
      <c r="Y754" s="62"/>
      <c r="Z754" s="62"/>
      <c r="AA754" s="62"/>
      <c r="AB754" s="62"/>
      <c r="AC754" s="62"/>
    </row>
    <row r="755" spans="14:29">
      <c r="N755" s="62"/>
      <c r="O755" s="62"/>
      <c r="P755" s="62"/>
      <c r="Q755" s="62"/>
      <c r="R755" s="62"/>
      <c r="S755" s="62"/>
      <c r="T755" s="62"/>
      <c r="U755" s="62"/>
      <c r="V755" s="62"/>
      <c r="W755" s="62"/>
      <c r="X755" s="62"/>
      <c r="Y755" s="62"/>
      <c r="Z755" s="62"/>
      <c r="AA755" s="62"/>
      <c r="AB755" s="62"/>
      <c r="AC755" s="62"/>
    </row>
    <row r="756" spans="14:29">
      <c r="N756" s="62"/>
      <c r="O756" s="62"/>
      <c r="P756" s="62"/>
      <c r="Q756" s="62"/>
      <c r="R756" s="62"/>
      <c r="S756" s="62"/>
      <c r="T756" s="62"/>
      <c r="U756" s="62"/>
      <c r="V756" s="62"/>
      <c r="W756" s="62"/>
      <c r="X756" s="62"/>
      <c r="Y756" s="62"/>
      <c r="Z756" s="62"/>
      <c r="AA756" s="62"/>
      <c r="AB756" s="62"/>
      <c r="AC756" s="62"/>
    </row>
    <row r="757" spans="14:29">
      <c r="N757" s="62"/>
      <c r="O757" s="62"/>
      <c r="P757" s="62"/>
      <c r="Q757" s="62"/>
      <c r="R757" s="62"/>
      <c r="S757" s="62"/>
      <c r="T757" s="62"/>
      <c r="U757" s="62"/>
      <c r="V757" s="62"/>
      <c r="W757" s="62"/>
      <c r="X757" s="62"/>
      <c r="Y757" s="62"/>
      <c r="Z757" s="62"/>
      <c r="AA757" s="62"/>
      <c r="AB757" s="62"/>
      <c r="AC757" s="62"/>
    </row>
    <row r="758" spans="14:29">
      <c r="N758" s="62"/>
      <c r="O758" s="62"/>
      <c r="P758" s="62"/>
      <c r="Q758" s="62"/>
      <c r="R758" s="62"/>
      <c r="S758" s="62"/>
      <c r="T758" s="62"/>
      <c r="U758" s="62"/>
      <c r="V758" s="62"/>
      <c r="W758" s="62"/>
      <c r="X758" s="62"/>
      <c r="Y758" s="62"/>
      <c r="Z758" s="62"/>
      <c r="AA758" s="62"/>
      <c r="AB758" s="62"/>
      <c r="AC758" s="62"/>
    </row>
    <row r="759" spans="14:29">
      <c r="N759" s="62"/>
      <c r="O759" s="62"/>
      <c r="P759" s="62"/>
      <c r="Q759" s="62"/>
      <c r="R759" s="62"/>
      <c r="S759" s="62"/>
      <c r="T759" s="62"/>
      <c r="U759" s="62"/>
      <c r="V759" s="62"/>
      <c r="W759" s="62"/>
      <c r="X759" s="62"/>
      <c r="Y759" s="62"/>
      <c r="Z759" s="62"/>
      <c r="AA759" s="62"/>
      <c r="AB759" s="62"/>
      <c r="AC759" s="62"/>
    </row>
    <row r="760" spans="14:29">
      <c r="N760" s="62"/>
      <c r="O760" s="62"/>
      <c r="P760" s="62"/>
      <c r="Q760" s="62"/>
      <c r="R760" s="62"/>
      <c r="S760" s="62"/>
      <c r="T760" s="62"/>
      <c r="U760" s="62"/>
      <c r="V760" s="62"/>
      <c r="W760" s="62"/>
      <c r="X760" s="62"/>
      <c r="Y760" s="62"/>
      <c r="Z760" s="62"/>
      <c r="AA760" s="62"/>
      <c r="AB760" s="62"/>
      <c r="AC760" s="62"/>
    </row>
    <row r="761" spans="14:29">
      <c r="N761" s="62"/>
      <c r="O761" s="62"/>
      <c r="P761" s="62"/>
      <c r="Q761" s="62"/>
      <c r="R761" s="62"/>
      <c r="S761" s="62"/>
      <c r="T761" s="62"/>
      <c r="U761" s="62"/>
      <c r="V761" s="62"/>
      <c r="W761" s="62"/>
      <c r="X761" s="62"/>
      <c r="Y761" s="62"/>
      <c r="Z761" s="62"/>
      <c r="AA761" s="62"/>
      <c r="AB761" s="62"/>
      <c r="AC761" s="62"/>
    </row>
    <row r="762" spans="14:29">
      <c r="N762" s="62"/>
      <c r="O762" s="62"/>
      <c r="P762" s="62"/>
      <c r="Q762" s="62"/>
      <c r="R762" s="62"/>
      <c r="S762" s="62"/>
      <c r="T762" s="62"/>
      <c r="U762" s="62"/>
      <c r="V762" s="62"/>
      <c r="W762" s="62"/>
      <c r="X762" s="62"/>
      <c r="Y762" s="62"/>
      <c r="Z762" s="62"/>
      <c r="AA762" s="62"/>
      <c r="AB762" s="62"/>
      <c r="AC762" s="62"/>
    </row>
    <row r="763" spans="14:29">
      <c r="N763" s="62"/>
      <c r="O763" s="62"/>
      <c r="P763" s="62"/>
      <c r="Q763" s="62"/>
      <c r="R763" s="62"/>
      <c r="S763" s="62"/>
      <c r="T763" s="62"/>
      <c r="U763" s="62"/>
      <c r="V763" s="62"/>
      <c r="W763" s="62"/>
      <c r="X763" s="62"/>
      <c r="Y763" s="62"/>
      <c r="Z763" s="62"/>
      <c r="AA763" s="62"/>
      <c r="AB763" s="62"/>
      <c r="AC763" s="62"/>
    </row>
    <row r="764" spans="14:29">
      <c r="N764" s="62"/>
      <c r="O764" s="62"/>
      <c r="P764" s="62"/>
      <c r="Q764" s="62"/>
      <c r="R764" s="62"/>
      <c r="S764" s="62"/>
      <c r="T764" s="62"/>
      <c r="U764" s="62"/>
      <c r="V764" s="62"/>
      <c r="W764" s="62"/>
      <c r="X764" s="62"/>
      <c r="Y764" s="62"/>
      <c r="Z764" s="62"/>
      <c r="AA764" s="62"/>
      <c r="AB764" s="62"/>
      <c r="AC764" s="62"/>
    </row>
    <row r="765" spans="14:29">
      <c r="N765" s="62"/>
      <c r="O765" s="62"/>
      <c r="P765" s="62"/>
      <c r="Q765" s="62"/>
      <c r="R765" s="62"/>
      <c r="S765" s="62"/>
      <c r="T765" s="62"/>
      <c r="U765" s="62"/>
      <c r="V765" s="62"/>
      <c r="W765" s="62"/>
      <c r="X765" s="62"/>
      <c r="Y765" s="62"/>
      <c r="Z765" s="62"/>
      <c r="AA765" s="62"/>
      <c r="AB765" s="62"/>
      <c r="AC765" s="62"/>
    </row>
    <row r="766" spans="14:29">
      <c r="N766" s="62"/>
      <c r="O766" s="62"/>
      <c r="P766" s="62"/>
      <c r="Q766" s="62"/>
      <c r="R766" s="62"/>
      <c r="S766" s="62"/>
      <c r="T766" s="62"/>
      <c r="U766" s="62"/>
      <c r="V766" s="62"/>
      <c r="W766" s="62"/>
      <c r="X766" s="62"/>
      <c r="Y766" s="62"/>
      <c r="Z766" s="62"/>
      <c r="AA766" s="62"/>
      <c r="AB766" s="62"/>
      <c r="AC766" s="62"/>
    </row>
    <row r="767" spans="14:29">
      <c r="N767" s="62"/>
      <c r="O767" s="62"/>
      <c r="P767" s="62"/>
      <c r="Q767" s="62"/>
      <c r="R767" s="62"/>
      <c r="S767" s="62"/>
      <c r="T767" s="62"/>
      <c r="U767" s="62"/>
      <c r="V767" s="62"/>
      <c r="W767" s="62"/>
      <c r="X767" s="62"/>
      <c r="Y767" s="62"/>
      <c r="Z767" s="62"/>
      <c r="AA767" s="62"/>
      <c r="AB767" s="62"/>
      <c r="AC767" s="62"/>
    </row>
    <row r="768" spans="14:29">
      <c r="N768" s="62"/>
      <c r="O768" s="62"/>
      <c r="P768" s="62"/>
      <c r="Q768" s="62"/>
      <c r="R768" s="62"/>
      <c r="S768" s="62"/>
      <c r="T768" s="62"/>
      <c r="U768" s="62"/>
      <c r="V768" s="62"/>
      <c r="W768" s="62"/>
      <c r="X768" s="62"/>
      <c r="Y768" s="62"/>
      <c r="Z768" s="62"/>
      <c r="AA768" s="62"/>
      <c r="AB768" s="62"/>
      <c r="AC768" s="62"/>
    </row>
    <row r="769" spans="14:29">
      <c r="N769" s="62"/>
      <c r="O769" s="62"/>
      <c r="P769" s="62"/>
      <c r="Q769" s="62"/>
      <c r="R769" s="62"/>
      <c r="S769" s="62"/>
      <c r="T769" s="62"/>
      <c r="U769" s="62"/>
      <c r="V769" s="62"/>
      <c r="W769" s="62"/>
      <c r="X769" s="62"/>
      <c r="Y769" s="62"/>
      <c r="Z769" s="62"/>
      <c r="AA769" s="62"/>
      <c r="AB769" s="62"/>
      <c r="AC769" s="62"/>
    </row>
    <row r="770" spans="14:29">
      <c r="N770" s="62"/>
      <c r="O770" s="62"/>
      <c r="P770" s="62"/>
      <c r="Q770" s="62"/>
      <c r="R770" s="62"/>
      <c r="S770" s="62"/>
      <c r="T770" s="62"/>
      <c r="U770" s="62"/>
      <c r="V770" s="62"/>
      <c r="W770" s="62"/>
      <c r="X770" s="62"/>
      <c r="Y770" s="62"/>
      <c r="Z770" s="62"/>
      <c r="AA770" s="62"/>
      <c r="AB770" s="62"/>
      <c r="AC770" s="62"/>
    </row>
    <row r="771" spans="14:29">
      <c r="N771" s="62"/>
      <c r="O771" s="62"/>
      <c r="P771" s="62"/>
      <c r="Q771" s="62"/>
      <c r="R771" s="62"/>
      <c r="S771" s="62"/>
      <c r="T771" s="62"/>
      <c r="U771" s="62"/>
      <c r="V771" s="62"/>
      <c r="W771" s="62"/>
      <c r="X771" s="62"/>
      <c r="Y771" s="62"/>
      <c r="Z771" s="62"/>
      <c r="AA771" s="62"/>
      <c r="AB771" s="62"/>
      <c r="AC771" s="62"/>
    </row>
    <row r="772" spans="14:29">
      <c r="N772" s="62"/>
      <c r="O772" s="62"/>
      <c r="P772" s="62"/>
      <c r="Q772" s="62"/>
      <c r="R772" s="62"/>
      <c r="S772" s="62"/>
      <c r="T772" s="62"/>
      <c r="U772" s="62"/>
      <c r="V772" s="62"/>
      <c r="W772" s="62"/>
      <c r="X772" s="62"/>
      <c r="Y772" s="62"/>
      <c r="Z772" s="62"/>
      <c r="AA772" s="62"/>
      <c r="AB772" s="62"/>
      <c r="AC772" s="62"/>
    </row>
    <row r="773" spans="14:29">
      <c r="N773" s="62"/>
      <c r="O773" s="62"/>
      <c r="P773" s="62"/>
      <c r="Q773" s="62"/>
      <c r="R773" s="62"/>
      <c r="S773" s="62"/>
      <c r="T773" s="62"/>
      <c r="U773" s="62"/>
      <c r="V773" s="62"/>
      <c r="W773" s="62"/>
      <c r="X773" s="62"/>
      <c r="Y773" s="62"/>
      <c r="Z773" s="62"/>
      <c r="AA773" s="62"/>
      <c r="AB773" s="62"/>
      <c r="AC773" s="62"/>
    </row>
    <row r="774" spans="14:29">
      <c r="N774" s="62"/>
      <c r="O774" s="62"/>
      <c r="P774" s="62"/>
      <c r="Q774" s="62"/>
      <c r="R774" s="62"/>
      <c r="S774" s="62"/>
      <c r="T774" s="62"/>
      <c r="U774" s="62"/>
      <c r="V774" s="62"/>
      <c r="W774" s="62"/>
      <c r="X774" s="62"/>
      <c r="Y774" s="62"/>
      <c r="Z774" s="62"/>
      <c r="AA774" s="62"/>
      <c r="AB774" s="62"/>
      <c r="AC774" s="62"/>
    </row>
    <row r="775" spans="14:29">
      <c r="N775" s="62"/>
      <c r="O775" s="62"/>
      <c r="P775" s="62"/>
      <c r="Q775" s="62"/>
      <c r="R775" s="62"/>
      <c r="S775" s="62"/>
      <c r="T775" s="62"/>
      <c r="U775" s="62"/>
      <c r="V775" s="62"/>
      <c r="W775" s="62"/>
      <c r="X775" s="62"/>
      <c r="Y775" s="62"/>
      <c r="Z775" s="62"/>
      <c r="AA775" s="62"/>
      <c r="AB775" s="62"/>
      <c r="AC775" s="62"/>
    </row>
    <row r="776" spans="14:29">
      <c r="N776" s="62"/>
      <c r="O776" s="62"/>
      <c r="P776" s="62"/>
      <c r="Q776" s="62"/>
      <c r="R776" s="62"/>
      <c r="S776" s="62"/>
      <c r="T776" s="62"/>
      <c r="U776" s="62"/>
      <c r="V776" s="62"/>
      <c r="W776" s="62"/>
      <c r="X776" s="62"/>
      <c r="Y776" s="62"/>
      <c r="Z776" s="62"/>
      <c r="AA776" s="62"/>
      <c r="AB776" s="62"/>
      <c r="AC776" s="62"/>
    </row>
    <row r="777" spans="14:29">
      <c r="N777" s="62"/>
      <c r="O777" s="62"/>
      <c r="P777" s="62"/>
      <c r="Q777" s="62"/>
      <c r="R777" s="62"/>
      <c r="S777" s="62"/>
      <c r="T777" s="62"/>
      <c r="U777" s="62"/>
      <c r="V777" s="62"/>
      <c r="W777" s="62"/>
      <c r="X777" s="62"/>
      <c r="Y777" s="62"/>
      <c r="Z777" s="62"/>
      <c r="AA777" s="62"/>
      <c r="AB777" s="62"/>
      <c r="AC777" s="62"/>
    </row>
    <row r="778" spans="14:29">
      <c r="N778" s="62"/>
      <c r="O778" s="62"/>
      <c r="P778" s="62"/>
      <c r="Q778" s="62"/>
      <c r="R778" s="62"/>
      <c r="S778" s="62"/>
      <c r="T778" s="62"/>
      <c r="U778" s="62"/>
      <c r="V778" s="62"/>
      <c r="W778" s="62"/>
      <c r="X778" s="62"/>
      <c r="Y778" s="62"/>
      <c r="Z778" s="62"/>
      <c r="AA778" s="62"/>
      <c r="AB778" s="62"/>
      <c r="AC778" s="62"/>
    </row>
    <row r="779" spans="14:29">
      <c r="N779" s="62"/>
      <c r="O779" s="62"/>
      <c r="P779" s="62"/>
      <c r="Q779" s="62"/>
      <c r="R779" s="62"/>
      <c r="S779" s="62"/>
      <c r="T779" s="62"/>
      <c r="U779" s="62"/>
      <c r="V779" s="62"/>
      <c r="W779" s="62"/>
      <c r="X779" s="62"/>
      <c r="Y779" s="62"/>
      <c r="Z779" s="62"/>
      <c r="AA779" s="62"/>
      <c r="AB779" s="62"/>
      <c r="AC779" s="62"/>
    </row>
    <row r="780" spans="14:29">
      <c r="N780" s="62"/>
      <c r="O780" s="62"/>
      <c r="P780" s="62"/>
      <c r="Q780" s="62"/>
      <c r="R780" s="62"/>
      <c r="S780" s="62"/>
      <c r="T780" s="62"/>
      <c r="U780" s="62"/>
      <c r="V780" s="62"/>
      <c r="W780" s="62"/>
      <c r="X780" s="62"/>
      <c r="Y780" s="62"/>
      <c r="Z780" s="62"/>
      <c r="AA780" s="62"/>
      <c r="AB780" s="62"/>
      <c r="AC780" s="62"/>
    </row>
    <row r="781" spans="14:29">
      <c r="N781" s="62"/>
      <c r="O781" s="62"/>
      <c r="P781" s="62"/>
      <c r="Q781" s="62"/>
      <c r="R781" s="62"/>
      <c r="S781" s="62"/>
      <c r="T781" s="62"/>
      <c r="U781" s="62"/>
      <c r="V781" s="62"/>
      <c r="W781" s="62"/>
      <c r="X781" s="62"/>
      <c r="Y781" s="62"/>
      <c r="Z781" s="62"/>
      <c r="AA781" s="62"/>
      <c r="AB781" s="62"/>
      <c r="AC781" s="62"/>
    </row>
    <row r="782" spans="14:29">
      <c r="N782" s="62"/>
      <c r="O782" s="62"/>
      <c r="P782" s="62"/>
      <c r="Q782" s="62"/>
      <c r="R782" s="62"/>
      <c r="S782" s="62"/>
      <c r="T782" s="62"/>
      <c r="U782" s="62"/>
      <c r="V782" s="62"/>
      <c r="W782" s="62"/>
      <c r="X782" s="62"/>
      <c r="Y782" s="62"/>
      <c r="Z782" s="62"/>
      <c r="AA782" s="62"/>
      <c r="AB782" s="62"/>
      <c r="AC782" s="62"/>
    </row>
    <row r="783" spans="14:29">
      <c r="N783" s="62"/>
      <c r="O783" s="62"/>
      <c r="P783" s="62"/>
      <c r="Q783" s="62"/>
      <c r="R783" s="62"/>
      <c r="S783" s="62"/>
      <c r="T783" s="62"/>
      <c r="U783" s="62"/>
      <c r="V783" s="62"/>
      <c r="W783" s="62"/>
      <c r="X783" s="62"/>
      <c r="Y783" s="62"/>
      <c r="Z783" s="62"/>
      <c r="AA783" s="62"/>
      <c r="AB783" s="62"/>
      <c r="AC783" s="62"/>
    </row>
    <row r="784" spans="14:29">
      <c r="N784" s="62"/>
      <c r="O784" s="62"/>
      <c r="P784" s="62"/>
      <c r="Q784" s="62"/>
      <c r="R784" s="62"/>
      <c r="S784" s="62"/>
      <c r="T784" s="62"/>
      <c r="U784" s="62"/>
      <c r="V784" s="62"/>
      <c r="W784" s="62"/>
      <c r="X784" s="62"/>
      <c r="Y784" s="62"/>
      <c r="Z784" s="62"/>
      <c r="AA784" s="62"/>
      <c r="AB784" s="62"/>
      <c r="AC784" s="62"/>
    </row>
    <row r="785" spans="14:29">
      <c r="N785" s="62"/>
      <c r="O785" s="62"/>
      <c r="P785" s="62"/>
      <c r="Q785" s="62"/>
      <c r="R785" s="62"/>
      <c r="S785" s="62"/>
      <c r="T785" s="62"/>
      <c r="U785" s="62"/>
      <c r="V785" s="62"/>
      <c r="W785" s="62"/>
      <c r="X785" s="62"/>
      <c r="Y785" s="62"/>
      <c r="Z785" s="62"/>
      <c r="AA785" s="62"/>
      <c r="AB785" s="62"/>
      <c r="AC785" s="62"/>
    </row>
    <row r="786" spans="14:29">
      <c r="N786" s="62"/>
      <c r="O786" s="62"/>
      <c r="P786" s="62"/>
      <c r="Q786" s="62"/>
      <c r="R786" s="62"/>
      <c r="S786" s="62"/>
      <c r="T786" s="62"/>
      <c r="U786" s="62"/>
      <c r="V786" s="62"/>
      <c r="W786" s="62"/>
      <c r="X786" s="62"/>
      <c r="Y786" s="62"/>
      <c r="Z786" s="62"/>
      <c r="AA786" s="62"/>
      <c r="AB786" s="62"/>
      <c r="AC786" s="62"/>
    </row>
    <row r="787" spans="14:29">
      <c r="N787" s="62"/>
      <c r="O787" s="62"/>
      <c r="P787" s="62"/>
      <c r="Q787" s="62"/>
      <c r="R787" s="62"/>
      <c r="S787" s="62"/>
      <c r="T787" s="62"/>
      <c r="U787" s="62"/>
      <c r="V787" s="62"/>
      <c r="W787" s="62"/>
      <c r="X787" s="62"/>
      <c r="Y787" s="62"/>
      <c r="Z787" s="62"/>
      <c r="AA787" s="62"/>
      <c r="AB787" s="62"/>
      <c r="AC787" s="62"/>
    </row>
  </sheetData>
  <sheetProtection sheet="1" objects="1" scenarios="1"/>
  <mergeCells count="3">
    <mergeCell ref="AW10:AW11"/>
    <mergeCell ref="AV10:AV11"/>
    <mergeCell ref="E10:E11"/>
  </mergeCells>
  <conditionalFormatting sqref="B9:B1048576 B1:B7">
    <cfRule type="cellIs" dxfId="24" priority="13" operator="equal">
      <formula>authorityName</formula>
    </cfRule>
  </conditionalFormatting>
  <conditionalFormatting sqref="C11:D11 F11 C400:H1048576 C343:D399 C340:F342 C339:D339 F339 C12:F338 F343:F399 C1:H1 C9:H10 D6:H8 C6:C7 C5:H5 C2:F4 G4:H4">
    <cfRule type="cellIs" dxfId="23" priority="10" operator="equal">
      <formula>"NA"</formula>
    </cfRule>
  </conditionalFormatting>
  <conditionalFormatting sqref="N2:AA2 AC2">
    <cfRule type="cellIs" dxfId="22" priority="8" operator="equal">
      <formula>"reset"</formula>
    </cfRule>
  </conditionalFormatting>
  <conditionalFormatting sqref="AB2">
    <cfRule type="cellIs" dxfId="21" priority="6" operator="equal">
      <formula>"reset"</formula>
    </cfRule>
  </conditionalFormatting>
  <conditionalFormatting sqref="G3">
    <cfRule type="cellIs" dxfId="20" priority="1" operator="equal">
      <formula>"reset"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E0B5-DD34-4363-8353-86D06E43A779}">
  <sheetPr codeName="Sheet14"/>
  <dimension ref="A1:BI782"/>
  <sheetViews>
    <sheetView showGridLines="0" zoomScale="85" zoomScaleNormal="85" workbookViewId="0">
      <pane xSplit="4" ySplit="8" topLeftCell="E9"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8.85546875" style="48" customWidth="1"/>
    <col min="2" max="2" width="26.5703125" style="48" customWidth="1"/>
    <col min="3" max="3" width="10.140625" style="48" customWidth="1"/>
    <col min="4" max="4" width="10.85546875" style="48" customWidth="1"/>
    <col min="5" max="5" width="10.85546875" style="59" customWidth="1"/>
    <col min="6" max="6" width="10.85546875" style="48" customWidth="1"/>
    <col min="7" max="27" width="12.85546875" style="48" customWidth="1"/>
    <col min="28" max="28" width="6.85546875" style="48" customWidth="1"/>
    <col min="29" max="44" width="12.85546875" style="48" customWidth="1"/>
    <col min="45" max="45" width="8.85546875" style="48"/>
    <col min="46" max="61" width="12.85546875" style="48" customWidth="1"/>
    <col min="62" max="16384" width="8.85546875" style="48"/>
  </cols>
  <sheetData>
    <row r="1" spans="1:61" ht="15.75">
      <c r="A1" s="58" t="s">
        <v>957</v>
      </c>
      <c r="E1" s="48"/>
    </row>
    <row r="2" spans="1:61" ht="13.35" customHeight="1">
      <c r="A2" s="308" t="s">
        <v>1060</v>
      </c>
      <c r="E2" s="48"/>
      <c r="K2" s="18"/>
      <c r="L2" s="18"/>
    </row>
    <row r="3" spans="1:61" ht="13.35" customHeight="1">
      <c r="A3" s="58"/>
      <c r="E3" s="48"/>
      <c r="L3" s="54"/>
    </row>
    <row r="4" spans="1:61" ht="13.35" customHeight="1">
      <c r="A4" s="122" t="s">
        <v>954</v>
      </c>
      <c r="B4" s="119"/>
      <c r="E4" s="48"/>
    </row>
    <row r="5" spans="1:61" s="2" customFormat="1" ht="13.35" customHeight="1">
      <c r="A5" s="121">
        <f>inputResetAvg</f>
        <v>0</v>
      </c>
      <c r="B5" s="120" t="s">
        <v>965</v>
      </c>
      <c r="D5" s="34"/>
      <c r="E5" s="34"/>
      <c r="F5" s="34"/>
      <c r="H5" s="34"/>
      <c r="I5" s="34"/>
      <c r="J5" s="34"/>
      <c r="K5" s="34"/>
    </row>
    <row r="6" spans="1:61" s="2" customFormat="1" ht="13.35" customHeight="1" thickBot="1">
      <c r="D6" s="34"/>
      <c r="E6" s="153" t="s">
        <v>1018</v>
      </c>
      <c r="F6" s="34"/>
      <c r="H6" s="156"/>
      <c r="I6" s="156"/>
      <c r="J6" s="156"/>
      <c r="K6" s="156"/>
      <c r="L6" s="155" t="s">
        <v>1040</v>
      </c>
      <c r="M6" s="154"/>
      <c r="N6" s="154"/>
      <c r="O6" s="154"/>
      <c r="P6" s="154"/>
      <c r="Q6" s="154"/>
      <c r="R6" s="154"/>
      <c r="S6" s="154"/>
      <c r="T6" s="154"/>
      <c r="U6" s="154"/>
      <c r="V6" s="154"/>
      <c r="W6" s="154"/>
      <c r="X6" s="154"/>
      <c r="Y6" s="154"/>
      <c r="Z6" s="154"/>
      <c r="AA6" s="154"/>
      <c r="AC6" s="153" t="s">
        <v>1041</v>
      </c>
      <c r="AD6" s="154"/>
      <c r="AE6" s="154"/>
      <c r="AF6" s="154"/>
      <c r="AG6" s="154"/>
      <c r="AH6" s="154"/>
      <c r="AI6" s="154"/>
      <c r="AJ6" s="154"/>
      <c r="AK6" s="154"/>
      <c r="AL6" s="154"/>
      <c r="AM6" s="154"/>
      <c r="AN6" s="154"/>
      <c r="AO6" s="154"/>
      <c r="AP6" s="154"/>
      <c r="AQ6" s="154"/>
      <c r="AR6" s="154"/>
      <c r="AT6" s="153" t="s">
        <v>966</v>
      </c>
      <c r="AU6" s="154"/>
      <c r="AV6" s="154"/>
      <c r="AW6" s="154"/>
      <c r="AX6" s="154"/>
      <c r="AY6" s="154"/>
      <c r="AZ6" s="154"/>
      <c r="BA6" s="154"/>
      <c r="BB6" s="154"/>
      <c r="BC6" s="154"/>
      <c r="BD6" s="154"/>
      <c r="BE6" s="154"/>
      <c r="BF6" s="154"/>
      <c r="BG6" s="154"/>
      <c r="BH6" s="154"/>
      <c r="BI6" s="154"/>
    </row>
    <row r="7" spans="1:61" ht="13.35" customHeight="1">
      <c r="D7" s="2"/>
      <c r="E7" s="303" t="s">
        <v>1058</v>
      </c>
      <c r="F7" s="303" t="s">
        <v>1059</v>
      </c>
      <c r="G7" s="207" t="s">
        <v>895</v>
      </c>
      <c r="H7" s="207" t="s">
        <v>896</v>
      </c>
      <c r="I7" s="207" t="s">
        <v>897</v>
      </c>
      <c r="J7" s="207" t="s">
        <v>898</v>
      </c>
      <c r="K7" s="215" t="s">
        <v>899</v>
      </c>
      <c r="L7" s="212" t="s">
        <v>900</v>
      </c>
      <c r="M7" s="207" t="s">
        <v>838</v>
      </c>
      <c r="N7" s="207" t="s">
        <v>839</v>
      </c>
      <c r="O7" s="207" t="s">
        <v>840</v>
      </c>
      <c r="P7" s="207" t="s">
        <v>841</v>
      </c>
      <c r="Q7" s="207" t="s">
        <v>842</v>
      </c>
      <c r="R7" s="207" t="s">
        <v>843</v>
      </c>
      <c r="S7" s="207" t="s">
        <v>844</v>
      </c>
      <c r="T7" s="207" t="s">
        <v>845</v>
      </c>
      <c r="U7" s="207" t="s">
        <v>846</v>
      </c>
      <c r="V7" s="207" t="s">
        <v>847</v>
      </c>
      <c r="W7" s="207" t="s">
        <v>848</v>
      </c>
      <c r="X7" s="207" t="s">
        <v>849</v>
      </c>
      <c r="Y7" s="207" t="s">
        <v>850</v>
      </c>
      <c r="Z7" s="207" t="s">
        <v>851</v>
      </c>
      <c r="AA7" s="207" t="s">
        <v>852</v>
      </c>
      <c r="AC7" s="207" t="s">
        <v>900</v>
      </c>
      <c r="AD7" s="207" t="s">
        <v>838</v>
      </c>
      <c r="AE7" s="207" t="s">
        <v>839</v>
      </c>
      <c r="AF7" s="207" t="s">
        <v>840</v>
      </c>
      <c r="AG7" s="207" t="s">
        <v>841</v>
      </c>
      <c r="AH7" s="207" t="s">
        <v>842</v>
      </c>
      <c r="AI7" s="207" t="s">
        <v>843</v>
      </c>
      <c r="AJ7" s="207" t="s">
        <v>844</v>
      </c>
      <c r="AK7" s="207" t="s">
        <v>845</v>
      </c>
      <c r="AL7" s="207" t="s">
        <v>846</v>
      </c>
      <c r="AM7" s="207" t="s">
        <v>847</v>
      </c>
      <c r="AN7" s="207" t="s">
        <v>848</v>
      </c>
      <c r="AO7" s="207" t="s">
        <v>849</v>
      </c>
      <c r="AP7" s="207" t="s">
        <v>850</v>
      </c>
      <c r="AQ7" s="207" t="s">
        <v>851</v>
      </c>
      <c r="AR7" s="207" t="s">
        <v>852</v>
      </c>
      <c r="AT7" s="207" t="s">
        <v>900</v>
      </c>
      <c r="AU7" s="207" t="s">
        <v>838</v>
      </c>
      <c r="AV7" s="207" t="s">
        <v>839</v>
      </c>
      <c r="AW7" s="207" t="s">
        <v>840</v>
      </c>
      <c r="AX7" s="207" t="s">
        <v>841</v>
      </c>
      <c r="AY7" s="207" t="s">
        <v>842</v>
      </c>
      <c r="AZ7" s="207" t="s">
        <v>843</v>
      </c>
      <c r="BA7" s="207" t="s">
        <v>844</v>
      </c>
      <c r="BB7" s="207" t="s">
        <v>845</v>
      </c>
      <c r="BC7" s="207" t="s">
        <v>846</v>
      </c>
      <c r="BD7" s="207" t="s">
        <v>847</v>
      </c>
      <c r="BE7" s="207" t="s">
        <v>848</v>
      </c>
      <c r="BF7" s="207" t="s">
        <v>849</v>
      </c>
      <c r="BG7" s="207" t="s">
        <v>850</v>
      </c>
      <c r="BH7" s="207" t="s">
        <v>851</v>
      </c>
      <c r="BI7" s="207" t="s">
        <v>852</v>
      </c>
    </row>
    <row r="8" spans="1:61" s="242" customFormat="1" ht="25.5">
      <c r="A8" s="243" t="s">
        <v>820</v>
      </c>
      <c r="B8" s="243" t="s">
        <v>791</v>
      </c>
      <c r="C8" s="243" t="s">
        <v>824</v>
      </c>
      <c r="D8" s="306" t="s">
        <v>955</v>
      </c>
      <c r="E8" s="243" t="str">
        <f>INDEX('Ref1'!$O:$O,MATCH(E7,'Ref1'!$N:$N,0))</f>
        <v>2013/14</v>
      </c>
      <c r="F8" s="243" t="str">
        <f>INDEX('Ref1'!$O:$O,MATCH(F7,'Ref1'!$N:$N,0))</f>
        <v>2014/15</v>
      </c>
      <c r="G8" s="243" t="str">
        <f>INDEX('Ref1'!$O:$O,MATCH(G7,'Ref1'!$N:$N,0))</f>
        <v>2015/16</v>
      </c>
      <c r="H8" s="243" t="str">
        <f>INDEX('Ref1'!$O:$O,MATCH(H7,'Ref1'!$N:$N,0))</f>
        <v>2016/17</v>
      </c>
      <c r="I8" s="243" t="str">
        <f>INDEX('Ref1'!$O:$O,MATCH(I7,'Ref1'!$N:$N,0))</f>
        <v>2017/18</v>
      </c>
      <c r="J8" s="243" t="str">
        <f>INDEX('Ref1'!$O:$O,MATCH(J7,'Ref1'!$N:$N,0))</f>
        <v>2018/19</v>
      </c>
      <c r="K8" s="244" t="str">
        <f>INDEX('Ref1'!$O:$O,MATCH(K7,'Ref1'!$N:$N,0))</f>
        <v>2019/20</v>
      </c>
      <c r="L8" s="245" t="str">
        <f>INDEX('Ref1'!$O:$O,MATCH(L7,'Ref1'!$N:$N,0))</f>
        <v>2020/21</v>
      </c>
      <c r="M8" s="243" t="str">
        <f>INDEX('Ref1'!$O:$O,MATCH(M7,'Ref1'!$N:$N,0))</f>
        <v>2021/22</v>
      </c>
      <c r="N8" s="243" t="str">
        <f>INDEX('Ref1'!$O:$O,MATCH(N7,'Ref1'!$N:$N,0))</f>
        <v>2022/23</v>
      </c>
      <c r="O8" s="243" t="str">
        <f>INDEX('Ref1'!$O:$O,MATCH(O7,'Ref1'!$N:$N,0))</f>
        <v>2023/24</v>
      </c>
      <c r="P8" s="243" t="str">
        <f>INDEX('Ref1'!$O:$O,MATCH(P7,'Ref1'!$N:$N,0))</f>
        <v>2024/25</v>
      </c>
      <c r="Q8" s="243" t="str">
        <f>INDEX('Ref1'!$O:$O,MATCH(Q7,'Ref1'!$N:$N,0))</f>
        <v>2025/26</v>
      </c>
      <c r="R8" s="243" t="str">
        <f>INDEX('Ref1'!$O:$O,MATCH(R7,'Ref1'!$N:$N,0))</f>
        <v>2026/27</v>
      </c>
      <c r="S8" s="243" t="str">
        <f>INDEX('Ref1'!$O:$O,MATCH(S7,'Ref1'!$N:$N,0))</f>
        <v>2027/28</v>
      </c>
      <c r="T8" s="243" t="str">
        <f>INDEX('Ref1'!$O:$O,MATCH(T7,'Ref1'!$N:$N,0))</f>
        <v>2028/29</v>
      </c>
      <c r="U8" s="243" t="str">
        <f>INDEX('Ref1'!$O:$O,MATCH(U7,'Ref1'!$N:$N,0))</f>
        <v>2029/30</v>
      </c>
      <c r="V8" s="243" t="str">
        <f>INDEX('Ref1'!$O:$O,MATCH(V7,'Ref1'!$N:$N,0))</f>
        <v>2030/31</v>
      </c>
      <c r="W8" s="243" t="str">
        <f>INDEX('Ref1'!$O:$O,MATCH(W7,'Ref1'!$N:$N,0))</f>
        <v>2031/32</v>
      </c>
      <c r="X8" s="243" t="str">
        <f>INDEX('Ref1'!$O:$O,MATCH(X7,'Ref1'!$N:$N,0))</f>
        <v>2032/33</v>
      </c>
      <c r="Y8" s="243" t="str">
        <f>INDEX('Ref1'!$O:$O,MATCH(Y7,'Ref1'!$N:$N,0))</f>
        <v>2033/34</v>
      </c>
      <c r="Z8" s="243" t="str">
        <f>INDEX('Ref1'!$O:$O,MATCH(Z7,'Ref1'!$N:$N,0))</f>
        <v>2034/35</v>
      </c>
      <c r="AA8" s="243" t="str">
        <f>INDEX('Ref1'!$O:$O,MATCH(AA7,'Ref1'!$N:$N,0))</f>
        <v>2035/36</v>
      </c>
      <c r="AC8" s="243" t="str">
        <f>INDEX('Ref1'!$O:$O,MATCH(AC7,'Ref1'!$N:$N,0))</f>
        <v>2020/21</v>
      </c>
      <c r="AD8" s="243" t="str">
        <f>INDEX('Ref1'!$O:$O,MATCH(AD7,'Ref1'!$N:$N,0))</f>
        <v>2021/22</v>
      </c>
      <c r="AE8" s="243" t="str">
        <f>INDEX('Ref1'!$O:$O,MATCH(AE7,'Ref1'!$N:$N,0))</f>
        <v>2022/23</v>
      </c>
      <c r="AF8" s="243" t="str">
        <f>INDEX('Ref1'!$O:$O,MATCH(AF7,'Ref1'!$N:$N,0))</f>
        <v>2023/24</v>
      </c>
      <c r="AG8" s="243" t="str">
        <f>INDEX('Ref1'!$O:$O,MATCH(AG7,'Ref1'!$N:$N,0))</f>
        <v>2024/25</v>
      </c>
      <c r="AH8" s="243" t="str">
        <f>INDEX('Ref1'!$O:$O,MATCH(AH7,'Ref1'!$N:$N,0))</f>
        <v>2025/26</v>
      </c>
      <c r="AI8" s="243" t="str">
        <f>INDEX('Ref1'!$O:$O,MATCH(AI7,'Ref1'!$N:$N,0))</f>
        <v>2026/27</v>
      </c>
      <c r="AJ8" s="243" t="str">
        <f>INDEX('Ref1'!$O:$O,MATCH(AJ7,'Ref1'!$N:$N,0))</f>
        <v>2027/28</v>
      </c>
      <c r="AK8" s="243" t="str">
        <f>INDEX('Ref1'!$O:$O,MATCH(AK7,'Ref1'!$N:$N,0))</f>
        <v>2028/29</v>
      </c>
      <c r="AL8" s="243" t="str">
        <f>INDEX('Ref1'!$O:$O,MATCH(AL7,'Ref1'!$N:$N,0))</f>
        <v>2029/30</v>
      </c>
      <c r="AM8" s="243" t="str">
        <f>INDEX('Ref1'!$O:$O,MATCH(AM7,'Ref1'!$N:$N,0))</f>
        <v>2030/31</v>
      </c>
      <c r="AN8" s="243" t="str">
        <f>INDEX('Ref1'!$O:$O,MATCH(AN7,'Ref1'!$N:$N,0))</f>
        <v>2031/32</v>
      </c>
      <c r="AO8" s="243" t="str">
        <f>INDEX('Ref1'!$O:$O,MATCH(AO7,'Ref1'!$N:$N,0))</f>
        <v>2032/33</v>
      </c>
      <c r="AP8" s="243" t="str">
        <f>INDEX('Ref1'!$O:$O,MATCH(AP7,'Ref1'!$N:$N,0))</f>
        <v>2033/34</v>
      </c>
      <c r="AQ8" s="243" t="str">
        <f>INDEX('Ref1'!$O:$O,MATCH(AQ7,'Ref1'!$N:$N,0))</f>
        <v>2034/35</v>
      </c>
      <c r="AR8" s="243" t="str">
        <f>INDEX('Ref1'!$O:$O,MATCH(AR7,'Ref1'!$N:$N,0))</f>
        <v>2035/36</v>
      </c>
      <c r="AT8" s="243" t="str">
        <f>INDEX('Ref1'!$O:$O,MATCH(AT7,'Ref1'!$N:$N,0))</f>
        <v>2020/21</v>
      </c>
      <c r="AU8" s="243" t="str">
        <f>INDEX('Ref1'!$O:$O,MATCH(AU7,'Ref1'!$N:$N,0))</f>
        <v>2021/22</v>
      </c>
      <c r="AV8" s="243" t="str">
        <f>INDEX('Ref1'!$O:$O,MATCH(AV7,'Ref1'!$N:$N,0))</f>
        <v>2022/23</v>
      </c>
      <c r="AW8" s="243" t="str">
        <f>INDEX('Ref1'!$O:$O,MATCH(AW7,'Ref1'!$N:$N,0))</f>
        <v>2023/24</v>
      </c>
      <c r="AX8" s="243" t="str">
        <f>INDEX('Ref1'!$O:$O,MATCH(AX7,'Ref1'!$N:$N,0))</f>
        <v>2024/25</v>
      </c>
      <c r="AY8" s="243" t="str">
        <f>INDEX('Ref1'!$O:$O,MATCH(AY7,'Ref1'!$N:$N,0))</f>
        <v>2025/26</v>
      </c>
      <c r="AZ8" s="243" t="str">
        <f>INDEX('Ref1'!$O:$O,MATCH(AZ7,'Ref1'!$N:$N,0))</f>
        <v>2026/27</v>
      </c>
      <c r="BA8" s="243" t="str">
        <f>INDEX('Ref1'!$O:$O,MATCH(BA7,'Ref1'!$N:$N,0))</f>
        <v>2027/28</v>
      </c>
      <c r="BB8" s="243" t="str">
        <f>INDEX('Ref1'!$O:$O,MATCH(BB7,'Ref1'!$N:$N,0))</f>
        <v>2028/29</v>
      </c>
      <c r="BC8" s="243" t="str">
        <f>INDEX('Ref1'!$O:$O,MATCH(BC7,'Ref1'!$N:$N,0))</f>
        <v>2029/30</v>
      </c>
      <c r="BD8" s="243" t="str">
        <f>INDEX('Ref1'!$O:$O,MATCH(BD7,'Ref1'!$N:$N,0))</f>
        <v>2030/31</v>
      </c>
      <c r="BE8" s="243" t="str">
        <f>INDEX('Ref1'!$O:$O,MATCH(BE7,'Ref1'!$N:$N,0))</f>
        <v>2031/32</v>
      </c>
      <c r="BF8" s="243" t="str">
        <f>INDEX('Ref1'!$O:$O,MATCH(BF7,'Ref1'!$N:$N,0))</f>
        <v>2032/33</v>
      </c>
      <c r="BG8" s="243" t="str">
        <f>INDEX('Ref1'!$O:$O,MATCH(BG7,'Ref1'!$N:$N,0))</f>
        <v>2033/34</v>
      </c>
      <c r="BH8" s="243" t="str">
        <f>INDEX('Ref1'!$O:$O,MATCH(BH7,'Ref1'!$N:$N,0))</f>
        <v>2034/35</v>
      </c>
      <c r="BI8" s="243" t="str">
        <f>INDEX('Ref1'!$O:$O,MATCH(BI7,'Ref1'!$N:$N,0))</f>
        <v>2035/36</v>
      </c>
    </row>
    <row r="9" spans="1:61" s="3" customFormat="1">
      <c r="A9" s="246" t="s">
        <v>24</v>
      </c>
      <c r="B9" s="246" t="str">
        <f>INDEX('Ref1'!$E:$E,MATCH(A9,'Ref1'!$A:$A,0))</f>
        <v>Adur</v>
      </c>
      <c r="C9" s="246" t="str">
        <f>INDEX('Ref1'!$B:$B,MATCH($A9,'Ref1'!$A:$A,0))</f>
        <v>SD</v>
      </c>
      <c r="D9" s="307">
        <f>INDEX(Inputs!$K$61:$K$71,MATCH($C9,Inputs!$Q$61:$Q$71,0))</f>
        <v>0</v>
      </c>
      <c r="E9" s="211">
        <f>$D9*INDEX('3_RatesBilling'!G:G,MATCH($A9,'3_RatesBilling'!$A:$A,0))</f>
        <v>0</v>
      </c>
      <c r="F9" s="211">
        <f>$D9*INDEX('3_RatesBilling'!H:H,MATCH($A9,'3_RatesBilling'!$A:$A,0))</f>
        <v>0</v>
      </c>
      <c r="G9" s="211">
        <f>$D9*INDEX('3_RatesBilling'!I:I,MATCH($A9,'3_RatesBilling'!$A:$A,0))</f>
        <v>0</v>
      </c>
      <c r="H9" s="211">
        <f>$D9*INDEX('3_RatesBilling'!J:J,MATCH($A9,'3_RatesBilling'!$A:$A,0))</f>
        <v>0</v>
      </c>
      <c r="I9" s="211">
        <f>$D9*INDEX('3_RatesBilling'!K:K,MATCH($A9,'3_RatesBilling'!$A:$A,0))</f>
        <v>0</v>
      </c>
      <c r="J9" s="211">
        <f>$D9*INDEX('3_RatesBilling'!L:L,MATCH($A9,'3_RatesBilling'!$A:$A,0))</f>
        <v>0</v>
      </c>
      <c r="K9" s="216">
        <f>$D9*INDEX('3_RatesBilling'!M:M,MATCH($A9,'3_RatesBilling'!$A:$A,0))</f>
        <v>0</v>
      </c>
      <c r="L9" s="213">
        <f>$D9*INDEX('3_RatesBilling'!N:N,MATCH($A9,'3_RatesBilling'!$A:$A,0))</f>
        <v>0</v>
      </c>
      <c r="M9" s="211">
        <f>$D9*INDEX('3_RatesBilling'!O:O,MATCH($A9,'3_RatesBilling'!$A:$A,0))</f>
        <v>0</v>
      </c>
      <c r="N9" s="211">
        <f>$D9*INDEX('3_RatesBilling'!P:P,MATCH($A9,'3_RatesBilling'!$A:$A,0))</f>
        <v>0</v>
      </c>
      <c r="O9" s="211">
        <f>$D9*INDEX('3_RatesBilling'!Q:Q,MATCH($A9,'3_RatesBilling'!$A:$A,0))</f>
        <v>0</v>
      </c>
      <c r="P9" s="211">
        <f>$D9*INDEX('3_RatesBilling'!R:R,MATCH($A9,'3_RatesBilling'!$A:$A,0))</f>
        <v>0</v>
      </c>
      <c r="Q9" s="211">
        <f>$D9*INDEX('3_RatesBilling'!S:S,MATCH($A9,'3_RatesBilling'!$A:$A,0))</f>
        <v>0</v>
      </c>
      <c r="R9" s="211">
        <f>$D9*INDEX('3_RatesBilling'!T:T,MATCH($A9,'3_RatesBilling'!$A:$A,0))</f>
        <v>0</v>
      </c>
      <c r="S9" s="211">
        <f>$D9*INDEX('3_RatesBilling'!U:U,MATCH($A9,'3_RatesBilling'!$A:$A,0))</f>
        <v>0</v>
      </c>
      <c r="T9" s="211">
        <f>$D9*INDEX('3_RatesBilling'!V:V,MATCH($A9,'3_RatesBilling'!$A:$A,0))</f>
        <v>0</v>
      </c>
      <c r="U9" s="211">
        <f>$D9*INDEX('3_RatesBilling'!W:W,MATCH($A9,'3_RatesBilling'!$A:$A,0))</f>
        <v>0</v>
      </c>
      <c r="V9" s="211">
        <f>$D9*INDEX('3_RatesBilling'!X:X,MATCH($A9,'3_RatesBilling'!$A:$A,0))</f>
        <v>0</v>
      </c>
      <c r="W9" s="211">
        <f>$D9*INDEX('3_RatesBilling'!Y:Y,MATCH($A9,'3_RatesBilling'!$A:$A,0))</f>
        <v>0</v>
      </c>
      <c r="X9" s="211">
        <f>$D9*INDEX('3_RatesBilling'!Z:Z,MATCH($A9,'3_RatesBilling'!$A:$A,0))</f>
        <v>0</v>
      </c>
      <c r="Y9" s="211">
        <f>$D9*INDEX('3_RatesBilling'!AA:AA,MATCH($A9,'3_RatesBilling'!$A:$A,0))</f>
        <v>0</v>
      </c>
      <c r="Z9" s="211">
        <f>$D9*INDEX('3_RatesBilling'!AB:AB,MATCH($A9,'3_RatesBilling'!$A:$A,0))</f>
        <v>0</v>
      </c>
      <c r="AA9" s="211">
        <f>$D9*INDEX('3_RatesBilling'!AC:AC,MATCH($A9,'3_RatesBilling'!$A:$A,0))</f>
        <v>0</v>
      </c>
      <c r="AC9" s="211" t="e">
        <f ca="1">AVERAGE(OFFSET(L9,0,-1*($A$5+1),1,$A$5))</f>
        <v>#REF!</v>
      </c>
      <c r="AD9" s="211" t="e">
        <f t="shared" ref="AD9:AR9" ca="1" si="0">AVERAGE(OFFSET(M9,0,-1*($A$5+1),1,$A$5))</f>
        <v>#REF!</v>
      </c>
      <c r="AE9" s="211" t="e">
        <f t="shared" ca="1" si="0"/>
        <v>#REF!</v>
      </c>
      <c r="AF9" s="211" t="e">
        <f t="shared" ca="1" si="0"/>
        <v>#REF!</v>
      </c>
      <c r="AG9" s="211" t="e">
        <f t="shared" ca="1" si="0"/>
        <v>#REF!</v>
      </c>
      <c r="AH9" s="211" t="e">
        <f t="shared" ca="1" si="0"/>
        <v>#REF!</v>
      </c>
      <c r="AI9" s="211" t="e">
        <f t="shared" ca="1" si="0"/>
        <v>#REF!</v>
      </c>
      <c r="AJ9" s="211" t="e">
        <f t="shared" ca="1" si="0"/>
        <v>#REF!</v>
      </c>
      <c r="AK9" s="211" t="e">
        <f t="shared" ca="1" si="0"/>
        <v>#REF!</v>
      </c>
      <c r="AL9" s="211" t="e">
        <f t="shared" ca="1" si="0"/>
        <v>#REF!</v>
      </c>
      <c r="AM9" s="211" t="e">
        <f t="shared" ca="1" si="0"/>
        <v>#REF!</v>
      </c>
      <c r="AN9" s="211" t="e">
        <f t="shared" ca="1" si="0"/>
        <v>#REF!</v>
      </c>
      <c r="AO9" s="211" t="e">
        <f t="shared" ca="1" si="0"/>
        <v>#REF!</v>
      </c>
      <c r="AP9" s="211" t="e">
        <f t="shared" ca="1" si="0"/>
        <v>#REF!</v>
      </c>
      <c r="AQ9" s="211" t="e">
        <f t="shared" ca="1" si="0"/>
        <v>#REF!</v>
      </c>
      <c r="AR9" s="211" t="e">
        <f t="shared" ca="1" si="0"/>
        <v>#REF!</v>
      </c>
      <c r="AT9" s="209" t="e">
        <f t="shared" ref="AT9:BI9" ca="1" si="1">AC9/AC$393</f>
        <v>#REF!</v>
      </c>
      <c r="AU9" s="209" t="e">
        <f t="shared" ca="1" si="1"/>
        <v>#REF!</v>
      </c>
      <c r="AV9" s="209" t="e">
        <f t="shared" ca="1" si="1"/>
        <v>#REF!</v>
      </c>
      <c r="AW9" s="209" t="e">
        <f t="shared" ca="1" si="1"/>
        <v>#REF!</v>
      </c>
      <c r="AX9" s="209" t="e">
        <f t="shared" ca="1" si="1"/>
        <v>#REF!</v>
      </c>
      <c r="AY9" s="209" t="e">
        <f t="shared" ca="1" si="1"/>
        <v>#REF!</v>
      </c>
      <c r="AZ9" s="209" t="e">
        <f t="shared" ca="1" si="1"/>
        <v>#REF!</v>
      </c>
      <c r="BA9" s="209" t="e">
        <f t="shared" ca="1" si="1"/>
        <v>#REF!</v>
      </c>
      <c r="BB9" s="209" t="e">
        <f t="shared" ca="1" si="1"/>
        <v>#REF!</v>
      </c>
      <c r="BC9" s="209" t="e">
        <f t="shared" ca="1" si="1"/>
        <v>#REF!</v>
      </c>
      <c r="BD9" s="209" t="e">
        <f t="shared" ca="1" si="1"/>
        <v>#REF!</v>
      </c>
      <c r="BE9" s="209" t="e">
        <f t="shared" ca="1" si="1"/>
        <v>#REF!</v>
      </c>
      <c r="BF9" s="209" t="e">
        <f t="shared" ca="1" si="1"/>
        <v>#REF!</v>
      </c>
      <c r="BG9" s="209" t="e">
        <f t="shared" ca="1" si="1"/>
        <v>#REF!</v>
      </c>
      <c r="BH9" s="209" t="e">
        <f t="shared" ca="1" si="1"/>
        <v>#REF!</v>
      </c>
      <c r="BI9" s="209" t="e">
        <f t="shared" ca="1" si="1"/>
        <v>#REF!</v>
      </c>
    </row>
    <row r="10" spans="1:61" s="3" customFormat="1">
      <c r="A10" s="246" t="s">
        <v>26</v>
      </c>
      <c r="B10" s="246" t="str">
        <f>INDEX('Ref1'!$E:$E,MATCH(A10,'Ref1'!$A:$A,0))</f>
        <v>Allerdale</v>
      </c>
      <c r="C10" s="246" t="str">
        <f>INDEX('Ref1'!$B:$B,MATCH($A10,'Ref1'!$A:$A,0))</f>
        <v>SD</v>
      </c>
      <c r="D10" s="307">
        <f>INDEX(Inputs!$K$61:$K$71,MATCH($C10,Inputs!$Q$61:$Q$71,0))</f>
        <v>0</v>
      </c>
      <c r="E10" s="211">
        <f>$D10*INDEX('3_RatesBilling'!G:G,MATCH($A10,'3_RatesBilling'!$A:$A,0))</f>
        <v>0</v>
      </c>
      <c r="F10" s="211">
        <f>$D10*INDEX('3_RatesBilling'!H:H,MATCH($A10,'3_RatesBilling'!$A:$A,0))</f>
        <v>0</v>
      </c>
      <c r="G10" s="211">
        <f>$D10*INDEX('3_RatesBilling'!I:I,MATCH($A10,'3_RatesBilling'!$A:$A,0))</f>
        <v>0</v>
      </c>
      <c r="H10" s="211">
        <f>$D10*INDEX('3_RatesBilling'!J:J,MATCH($A10,'3_RatesBilling'!$A:$A,0))</f>
        <v>0</v>
      </c>
      <c r="I10" s="211">
        <f>$D10*INDEX('3_RatesBilling'!K:K,MATCH($A10,'3_RatesBilling'!$A:$A,0))</f>
        <v>0</v>
      </c>
      <c r="J10" s="211">
        <f>$D10*INDEX('3_RatesBilling'!L:L,MATCH($A10,'3_RatesBilling'!$A:$A,0))</f>
        <v>0</v>
      </c>
      <c r="K10" s="216">
        <f>$D10*INDEX('3_RatesBilling'!M:M,MATCH($A10,'3_RatesBilling'!$A:$A,0))</f>
        <v>0</v>
      </c>
      <c r="L10" s="213">
        <f>$D10*INDEX('3_RatesBilling'!N:N,MATCH($A10,'3_RatesBilling'!$A:$A,0))</f>
        <v>0</v>
      </c>
      <c r="M10" s="211">
        <f>$D10*INDEX('3_RatesBilling'!O:O,MATCH($A10,'3_RatesBilling'!$A:$A,0))</f>
        <v>0</v>
      </c>
      <c r="N10" s="211">
        <f>$D10*INDEX('3_RatesBilling'!P:P,MATCH($A10,'3_RatesBilling'!$A:$A,0))</f>
        <v>0</v>
      </c>
      <c r="O10" s="211">
        <f>$D10*INDEX('3_RatesBilling'!Q:Q,MATCH($A10,'3_RatesBilling'!$A:$A,0))</f>
        <v>0</v>
      </c>
      <c r="P10" s="211">
        <f>$D10*INDEX('3_RatesBilling'!R:R,MATCH($A10,'3_RatesBilling'!$A:$A,0))</f>
        <v>0</v>
      </c>
      <c r="Q10" s="211">
        <f>$D10*INDEX('3_RatesBilling'!S:S,MATCH($A10,'3_RatesBilling'!$A:$A,0))</f>
        <v>0</v>
      </c>
      <c r="R10" s="211">
        <f>$D10*INDEX('3_RatesBilling'!T:T,MATCH($A10,'3_RatesBilling'!$A:$A,0))</f>
        <v>0</v>
      </c>
      <c r="S10" s="211">
        <f>$D10*INDEX('3_RatesBilling'!U:U,MATCH($A10,'3_RatesBilling'!$A:$A,0))</f>
        <v>0</v>
      </c>
      <c r="T10" s="211">
        <f>$D10*INDEX('3_RatesBilling'!V:V,MATCH($A10,'3_RatesBilling'!$A:$A,0))</f>
        <v>0</v>
      </c>
      <c r="U10" s="211">
        <f>$D10*INDEX('3_RatesBilling'!W:W,MATCH($A10,'3_RatesBilling'!$A:$A,0))</f>
        <v>0</v>
      </c>
      <c r="V10" s="211">
        <f>$D10*INDEX('3_RatesBilling'!X:X,MATCH($A10,'3_RatesBilling'!$A:$A,0))</f>
        <v>0</v>
      </c>
      <c r="W10" s="211">
        <f>$D10*INDEX('3_RatesBilling'!Y:Y,MATCH($A10,'3_RatesBilling'!$A:$A,0))</f>
        <v>0</v>
      </c>
      <c r="X10" s="211">
        <f>$D10*INDEX('3_RatesBilling'!Z:Z,MATCH($A10,'3_RatesBilling'!$A:$A,0))</f>
        <v>0</v>
      </c>
      <c r="Y10" s="211">
        <f>$D10*INDEX('3_RatesBilling'!AA:AA,MATCH($A10,'3_RatesBilling'!$A:$A,0))</f>
        <v>0</v>
      </c>
      <c r="Z10" s="211">
        <f>$D10*INDEX('3_RatesBilling'!AB:AB,MATCH($A10,'3_RatesBilling'!$A:$A,0))</f>
        <v>0</v>
      </c>
      <c r="AA10" s="211">
        <f>$D10*INDEX('3_RatesBilling'!AC:AC,MATCH($A10,'3_RatesBilling'!$A:$A,0))</f>
        <v>0</v>
      </c>
      <c r="AC10" s="211" t="e">
        <f t="shared" ref="AC10:AC73" ca="1" si="2">AVERAGE(OFFSET(L10,0,-1*($A$5+1),1,$A$5))</f>
        <v>#REF!</v>
      </c>
      <c r="AD10" s="211" t="e">
        <f t="shared" ref="AD10:AD73" ca="1" si="3">AVERAGE(OFFSET(M10,0,-1*($A$5+1),1,$A$5))</f>
        <v>#REF!</v>
      </c>
      <c r="AE10" s="211" t="e">
        <f t="shared" ref="AE10:AE73" ca="1" si="4">AVERAGE(OFFSET(N10,0,-1*($A$5+1),1,$A$5))</f>
        <v>#REF!</v>
      </c>
      <c r="AF10" s="211" t="e">
        <f t="shared" ref="AF10:AF73" ca="1" si="5">AVERAGE(OFFSET(O10,0,-1*($A$5+1),1,$A$5))</f>
        <v>#REF!</v>
      </c>
      <c r="AG10" s="211" t="e">
        <f t="shared" ref="AG10:AG73" ca="1" si="6">AVERAGE(OFFSET(P10,0,-1*($A$5+1),1,$A$5))</f>
        <v>#REF!</v>
      </c>
      <c r="AH10" s="211" t="e">
        <f t="shared" ref="AH10:AH73" ca="1" si="7">AVERAGE(OFFSET(Q10,0,-1*($A$5+1),1,$A$5))</f>
        <v>#REF!</v>
      </c>
      <c r="AI10" s="211" t="e">
        <f t="shared" ref="AI10:AI73" ca="1" si="8">AVERAGE(OFFSET(R10,0,-1*($A$5+1),1,$A$5))</f>
        <v>#REF!</v>
      </c>
      <c r="AJ10" s="211" t="e">
        <f t="shared" ref="AJ10:AJ73" ca="1" si="9">AVERAGE(OFFSET(S10,0,-1*($A$5+1),1,$A$5))</f>
        <v>#REF!</v>
      </c>
      <c r="AK10" s="211" t="e">
        <f t="shared" ref="AK10:AK73" ca="1" si="10">AVERAGE(OFFSET(T10,0,-1*($A$5+1),1,$A$5))</f>
        <v>#REF!</v>
      </c>
      <c r="AL10" s="211" t="e">
        <f t="shared" ref="AL10:AL73" ca="1" si="11">AVERAGE(OFFSET(U10,0,-1*($A$5+1),1,$A$5))</f>
        <v>#REF!</v>
      </c>
      <c r="AM10" s="211" t="e">
        <f t="shared" ref="AM10:AM73" ca="1" si="12">AVERAGE(OFFSET(V10,0,-1*($A$5+1),1,$A$5))</f>
        <v>#REF!</v>
      </c>
      <c r="AN10" s="211" t="e">
        <f t="shared" ref="AN10:AN73" ca="1" si="13">AVERAGE(OFFSET(W10,0,-1*($A$5+1),1,$A$5))</f>
        <v>#REF!</v>
      </c>
      <c r="AO10" s="211" t="e">
        <f t="shared" ref="AO10:AO73" ca="1" si="14">AVERAGE(OFFSET(X10,0,-1*($A$5+1),1,$A$5))</f>
        <v>#REF!</v>
      </c>
      <c r="AP10" s="211" t="e">
        <f t="shared" ref="AP10:AP73" ca="1" si="15">AVERAGE(OFFSET(Y10,0,-1*($A$5+1),1,$A$5))</f>
        <v>#REF!</v>
      </c>
      <c r="AQ10" s="211" t="e">
        <f t="shared" ref="AQ10:AQ73" ca="1" si="16">AVERAGE(OFFSET(Z10,0,-1*($A$5+1),1,$A$5))</f>
        <v>#REF!</v>
      </c>
      <c r="AR10" s="211" t="e">
        <f t="shared" ref="AR10:AR73" ca="1" si="17">AVERAGE(OFFSET(AA10,0,-1*($A$5+1),1,$A$5))</f>
        <v>#REF!</v>
      </c>
      <c r="AT10" s="209" t="e">
        <f t="shared" ref="AT10:AT73" ca="1" si="18">AC10/AC$393</f>
        <v>#REF!</v>
      </c>
      <c r="AU10" s="209" t="e">
        <f t="shared" ref="AU10:AU73" ca="1" si="19">AD10/AD$393</f>
        <v>#REF!</v>
      </c>
      <c r="AV10" s="209" t="e">
        <f t="shared" ref="AV10:AV73" ca="1" si="20">AE10/AE$393</f>
        <v>#REF!</v>
      </c>
      <c r="AW10" s="209" t="e">
        <f t="shared" ref="AW10:AW73" ca="1" si="21">AF10/AF$393</f>
        <v>#REF!</v>
      </c>
      <c r="AX10" s="209" t="e">
        <f t="shared" ref="AX10:AX73" ca="1" si="22">AG10/AG$393</f>
        <v>#REF!</v>
      </c>
      <c r="AY10" s="209" t="e">
        <f t="shared" ref="AY10:AY73" ca="1" si="23">AH10/AH$393</f>
        <v>#REF!</v>
      </c>
      <c r="AZ10" s="209" t="e">
        <f t="shared" ref="AZ10:AZ73" ca="1" si="24">AI10/AI$393</f>
        <v>#REF!</v>
      </c>
      <c r="BA10" s="209" t="e">
        <f t="shared" ref="BA10:BA73" ca="1" si="25">AJ10/AJ$393</f>
        <v>#REF!</v>
      </c>
      <c r="BB10" s="209" t="e">
        <f t="shared" ref="BB10:BB73" ca="1" si="26">AK10/AK$393</f>
        <v>#REF!</v>
      </c>
      <c r="BC10" s="209" t="e">
        <f t="shared" ref="BC10:BC73" ca="1" si="27">AL10/AL$393</f>
        <v>#REF!</v>
      </c>
      <c r="BD10" s="209" t="e">
        <f t="shared" ref="BD10:BD73" ca="1" si="28">AM10/AM$393</f>
        <v>#REF!</v>
      </c>
      <c r="BE10" s="209" t="e">
        <f t="shared" ref="BE10:BE73" ca="1" si="29">AN10/AN$393</f>
        <v>#REF!</v>
      </c>
      <c r="BF10" s="209" t="e">
        <f t="shared" ref="BF10:BF73" ca="1" si="30">AO10/AO$393</f>
        <v>#REF!</v>
      </c>
      <c r="BG10" s="209" t="e">
        <f t="shared" ref="BG10:BG73" ca="1" si="31">AP10/AP$393</f>
        <v>#REF!</v>
      </c>
      <c r="BH10" s="209" t="e">
        <f t="shared" ref="BH10:BH73" ca="1" si="32">AQ10/AQ$393</f>
        <v>#REF!</v>
      </c>
      <c r="BI10" s="209" t="e">
        <f t="shared" ref="BI10:BI73" ca="1" si="33">AR10/AR$393</f>
        <v>#REF!</v>
      </c>
    </row>
    <row r="11" spans="1:61" s="3" customFormat="1">
      <c r="A11" s="246" t="s">
        <v>28</v>
      </c>
      <c r="B11" s="246" t="str">
        <f>INDEX('Ref1'!$E:$E,MATCH(A11,'Ref1'!$A:$A,0))</f>
        <v>Amber Valley</v>
      </c>
      <c r="C11" s="246" t="str">
        <f>INDEX('Ref1'!$B:$B,MATCH($A11,'Ref1'!$A:$A,0))</f>
        <v>SD</v>
      </c>
      <c r="D11" s="307">
        <f>INDEX(Inputs!$K$61:$K$71,MATCH($C11,Inputs!$Q$61:$Q$71,0))</f>
        <v>0</v>
      </c>
      <c r="E11" s="211">
        <f>$D11*INDEX('3_RatesBilling'!G:G,MATCH($A11,'3_RatesBilling'!$A:$A,0))</f>
        <v>0</v>
      </c>
      <c r="F11" s="211">
        <f>$D11*INDEX('3_RatesBilling'!H:H,MATCH($A11,'3_RatesBilling'!$A:$A,0))</f>
        <v>0</v>
      </c>
      <c r="G11" s="211">
        <f>$D11*INDEX('3_RatesBilling'!I:I,MATCH($A11,'3_RatesBilling'!$A:$A,0))</f>
        <v>0</v>
      </c>
      <c r="H11" s="211">
        <f>$D11*INDEX('3_RatesBilling'!J:J,MATCH($A11,'3_RatesBilling'!$A:$A,0))</f>
        <v>0</v>
      </c>
      <c r="I11" s="211">
        <f>$D11*INDEX('3_RatesBilling'!K:K,MATCH($A11,'3_RatesBilling'!$A:$A,0))</f>
        <v>0</v>
      </c>
      <c r="J11" s="211">
        <f>$D11*INDEX('3_RatesBilling'!L:L,MATCH($A11,'3_RatesBilling'!$A:$A,0))</f>
        <v>0</v>
      </c>
      <c r="K11" s="216">
        <f>$D11*INDEX('3_RatesBilling'!M:M,MATCH($A11,'3_RatesBilling'!$A:$A,0))</f>
        <v>0</v>
      </c>
      <c r="L11" s="213">
        <f>$D11*INDEX('3_RatesBilling'!N:N,MATCH($A11,'3_RatesBilling'!$A:$A,0))</f>
        <v>0</v>
      </c>
      <c r="M11" s="211">
        <f>$D11*INDEX('3_RatesBilling'!O:O,MATCH($A11,'3_RatesBilling'!$A:$A,0))</f>
        <v>0</v>
      </c>
      <c r="N11" s="211">
        <f>$D11*INDEX('3_RatesBilling'!P:P,MATCH($A11,'3_RatesBilling'!$A:$A,0))</f>
        <v>0</v>
      </c>
      <c r="O11" s="211">
        <f>$D11*INDEX('3_RatesBilling'!Q:Q,MATCH($A11,'3_RatesBilling'!$A:$A,0))</f>
        <v>0</v>
      </c>
      <c r="P11" s="211">
        <f>$D11*INDEX('3_RatesBilling'!R:R,MATCH($A11,'3_RatesBilling'!$A:$A,0))</f>
        <v>0</v>
      </c>
      <c r="Q11" s="211">
        <f>$D11*INDEX('3_RatesBilling'!S:S,MATCH($A11,'3_RatesBilling'!$A:$A,0))</f>
        <v>0</v>
      </c>
      <c r="R11" s="211">
        <f>$D11*INDEX('3_RatesBilling'!T:T,MATCH($A11,'3_RatesBilling'!$A:$A,0))</f>
        <v>0</v>
      </c>
      <c r="S11" s="211">
        <f>$D11*INDEX('3_RatesBilling'!U:U,MATCH($A11,'3_RatesBilling'!$A:$A,0))</f>
        <v>0</v>
      </c>
      <c r="T11" s="211">
        <f>$D11*INDEX('3_RatesBilling'!V:V,MATCH($A11,'3_RatesBilling'!$A:$A,0))</f>
        <v>0</v>
      </c>
      <c r="U11" s="211">
        <f>$D11*INDEX('3_RatesBilling'!W:W,MATCH($A11,'3_RatesBilling'!$A:$A,0))</f>
        <v>0</v>
      </c>
      <c r="V11" s="211">
        <f>$D11*INDEX('3_RatesBilling'!X:X,MATCH($A11,'3_RatesBilling'!$A:$A,0))</f>
        <v>0</v>
      </c>
      <c r="W11" s="211">
        <f>$D11*INDEX('3_RatesBilling'!Y:Y,MATCH($A11,'3_RatesBilling'!$A:$A,0))</f>
        <v>0</v>
      </c>
      <c r="X11" s="211">
        <f>$D11*INDEX('3_RatesBilling'!Z:Z,MATCH($A11,'3_RatesBilling'!$A:$A,0))</f>
        <v>0</v>
      </c>
      <c r="Y11" s="211">
        <f>$D11*INDEX('3_RatesBilling'!AA:AA,MATCH($A11,'3_RatesBilling'!$A:$A,0))</f>
        <v>0</v>
      </c>
      <c r="Z11" s="211">
        <f>$D11*INDEX('3_RatesBilling'!AB:AB,MATCH($A11,'3_RatesBilling'!$A:$A,0))</f>
        <v>0</v>
      </c>
      <c r="AA11" s="211">
        <f>$D11*INDEX('3_RatesBilling'!AC:AC,MATCH($A11,'3_RatesBilling'!$A:$A,0))</f>
        <v>0</v>
      </c>
      <c r="AC11" s="211" t="e">
        <f t="shared" ca="1" si="2"/>
        <v>#REF!</v>
      </c>
      <c r="AD11" s="211" t="e">
        <f t="shared" ca="1" si="3"/>
        <v>#REF!</v>
      </c>
      <c r="AE11" s="211" t="e">
        <f t="shared" ca="1" si="4"/>
        <v>#REF!</v>
      </c>
      <c r="AF11" s="211" t="e">
        <f t="shared" ca="1" si="5"/>
        <v>#REF!</v>
      </c>
      <c r="AG11" s="211" t="e">
        <f t="shared" ca="1" si="6"/>
        <v>#REF!</v>
      </c>
      <c r="AH11" s="211" t="e">
        <f t="shared" ca="1" si="7"/>
        <v>#REF!</v>
      </c>
      <c r="AI11" s="211" t="e">
        <f t="shared" ca="1" si="8"/>
        <v>#REF!</v>
      </c>
      <c r="AJ11" s="211" t="e">
        <f t="shared" ca="1" si="9"/>
        <v>#REF!</v>
      </c>
      <c r="AK11" s="211" t="e">
        <f t="shared" ca="1" si="10"/>
        <v>#REF!</v>
      </c>
      <c r="AL11" s="211" t="e">
        <f t="shared" ca="1" si="11"/>
        <v>#REF!</v>
      </c>
      <c r="AM11" s="211" t="e">
        <f t="shared" ca="1" si="12"/>
        <v>#REF!</v>
      </c>
      <c r="AN11" s="211" t="e">
        <f t="shared" ca="1" si="13"/>
        <v>#REF!</v>
      </c>
      <c r="AO11" s="211" t="e">
        <f t="shared" ca="1" si="14"/>
        <v>#REF!</v>
      </c>
      <c r="AP11" s="211" t="e">
        <f t="shared" ca="1" si="15"/>
        <v>#REF!</v>
      </c>
      <c r="AQ11" s="211" t="e">
        <f t="shared" ca="1" si="16"/>
        <v>#REF!</v>
      </c>
      <c r="AR11" s="211" t="e">
        <f t="shared" ca="1" si="17"/>
        <v>#REF!</v>
      </c>
      <c r="AT11" s="209" t="e">
        <f t="shared" ca="1" si="18"/>
        <v>#REF!</v>
      </c>
      <c r="AU11" s="209" t="e">
        <f t="shared" ca="1" si="19"/>
        <v>#REF!</v>
      </c>
      <c r="AV11" s="209" t="e">
        <f t="shared" ca="1" si="20"/>
        <v>#REF!</v>
      </c>
      <c r="AW11" s="209" t="e">
        <f t="shared" ca="1" si="21"/>
        <v>#REF!</v>
      </c>
      <c r="AX11" s="209" t="e">
        <f t="shared" ca="1" si="22"/>
        <v>#REF!</v>
      </c>
      <c r="AY11" s="209" t="e">
        <f t="shared" ca="1" si="23"/>
        <v>#REF!</v>
      </c>
      <c r="AZ11" s="209" t="e">
        <f t="shared" ca="1" si="24"/>
        <v>#REF!</v>
      </c>
      <c r="BA11" s="209" t="e">
        <f t="shared" ca="1" si="25"/>
        <v>#REF!</v>
      </c>
      <c r="BB11" s="209" t="e">
        <f t="shared" ca="1" si="26"/>
        <v>#REF!</v>
      </c>
      <c r="BC11" s="209" t="e">
        <f t="shared" ca="1" si="27"/>
        <v>#REF!</v>
      </c>
      <c r="BD11" s="209" t="e">
        <f t="shared" ca="1" si="28"/>
        <v>#REF!</v>
      </c>
      <c r="BE11" s="209" t="e">
        <f t="shared" ca="1" si="29"/>
        <v>#REF!</v>
      </c>
      <c r="BF11" s="209" t="e">
        <f t="shared" ca="1" si="30"/>
        <v>#REF!</v>
      </c>
      <c r="BG11" s="209" t="e">
        <f t="shared" ca="1" si="31"/>
        <v>#REF!</v>
      </c>
      <c r="BH11" s="209" t="e">
        <f t="shared" ca="1" si="32"/>
        <v>#REF!</v>
      </c>
      <c r="BI11" s="209" t="e">
        <f t="shared" ca="1" si="33"/>
        <v>#REF!</v>
      </c>
    </row>
    <row r="12" spans="1:61" s="3" customFormat="1">
      <c r="A12" s="246" t="s">
        <v>30</v>
      </c>
      <c r="B12" s="246" t="str">
        <f>INDEX('Ref1'!$E:$E,MATCH(A12,'Ref1'!$A:$A,0))</f>
        <v>Arun</v>
      </c>
      <c r="C12" s="246" t="str">
        <f>INDEX('Ref1'!$B:$B,MATCH($A12,'Ref1'!$A:$A,0))</f>
        <v>SD</v>
      </c>
      <c r="D12" s="307">
        <f>INDEX(Inputs!$K$61:$K$71,MATCH($C12,Inputs!$Q$61:$Q$71,0))</f>
        <v>0</v>
      </c>
      <c r="E12" s="211">
        <f>$D12*INDEX('3_RatesBilling'!G:G,MATCH($A12,'3_RatesBilling'!$A:$A,0))</f>
        <v>0</v>
      </c>
      <c r="F12" s="211">
        <f>$D12*INDEX('3_RatesBilling'!H:H,MATCH($A12,'3_RatesBilling'!$A:$A,0))</f>
        <v>0</v>
      </c>
      <c r="G12" s="211">
        <f>$D12*INDEX('3_RatesBilling'!I:I,MATCH($A12,'3_RatesBilling'!$A:$A,0))</f>
        <v>0</v>
      </c>
      <c r="H12" s="211">
        <f>$D12*INDEX('3_RatesBilling'!J:J,MATCH($A12,'3_RatesBilling'!$A:$A,0))</f>
        <v>0</v>
      </c>
      <c r="I12" s="211">
        <f>$D12*INDEX('3_RatesBilling'!K:K,MATCH($A12,'3_RatesBilling'!$A:$A,0))</f>
        <v>0</v>
      </c>
      <c r="J12" s="211">
        <f>$D12*INDEX('3_RatesBilling'!L:L,MATCH($A12,'3_RatesBilling'!$A:$A,0))</f>
        <v>0</v>
      </c>
      <c r="K12" s="216">
        <f>$D12*INDEX('3_RatesBilling'!M:M,MATCH($A12,'3_RatesBilling'!$A:$A,0))</f>
        <v>0</v>
      </c>
      <c r="L12" s="213">
        <f>$D12*INDEX('3_RatesBilling'!N:N,MATCH($A12,'3_RatesBilling'!$A:$A,0))</f>
        <v>0</v>
      </c>
      <c r="M12" s="211">
        <f>$D12*INDEX('3_RatesBilling'!O:O,MATCH($A12,'3_RatesBilling'!$A:$A,0))</f>
        <v>0</v>
      </c>
      <c r="N12" s="211">
        <f>$D12*INDEX('3_RatesBilling'!P:P,MATCH($A12,'3_RatesBilling'!$A:$A,0))</f>
        <v>0</v>
      </c>
      <c r="O12" s="211">
        <f>$D12*INDEX('3_RatesBilling'!Q:Q,MATCH($A12,'3_RatesBilling'!$A:$A,0))</f>
        <v>0</v>
      </c>
      <c r="P12" s="211">
        <f>$D12*INDEX('3_RatesBilling'!R:R,MATCH($A12,'3_RatesBilling'!$A:$A,0))</f>
        <v>0</v>
      </c>
      <c r="Q12" s="211">
        <f>$D12*INDEX('3_RatesBilling'!S:S,MATCH($A12,'3_RatesBilling'!$A:$A,0))</f>
        <v>0</v>
      </c>
      <c r="R12" s="211">
        <f>$D12*INDEX('3_RatesBilling'!T:T,MATCH($A12,'3_RatesBilling'!$A:$A,0))</f>
        <v>0</v>
      </c>
      <c r="S12" s="211">
        <f>$D12*INDEX('3_RatesBilling'!U:U,MATCH($A12,'3_RatesBilling'!$A:$A,0))</f>
        <v>0</v>
      </c>
      <c r="T12" s="211">
        <f>$D12*INDEX('3_RatesBilling'!V:V,MATCH($A12,'3_RatesBilling'!$A:$A,0))</f>
        <v>0</v>
      </c>
      <c r="U12" s="211">
        <f>$D12*INDEX('3_RatesBilling'!W:W,MATCH($A12,'3_RatesBilling'!$A:$A,0))</f>
        <v>0</v>
      </c>
      <c r="V12" s="211">
        <f>$D12*INDEX('3_RatesBilling'!X:X,MATCH($A12,'3_RatesBilling'!$A:$A,0))</f>
        <v>0</v>
      </c>
      <c r="W12" s="211">
        <f>$D12*INDEX('3_RatesBilling'!Y:Y,MATCH($A12,'3_RatesBilling'!$A:$A,0))</f>
        <v>0</v>
      </c>
      <c r="X12" s="211">
        <f>$D12*INDEX('3_RatesBilling'!Z:Z,MATCH($A12,'3_RatesBilling'!$A:$A,0))</f>
        <v>0</v>
      </c>
      <c r="Y12" s="211">
        <f>$D12*INDEX('3_RatesBilling'!AA:AA,MATCH($A12,'3_RatesBilling'!$A:$A,0))</f>
        <v>0</v>
      </c>
      <c r="Z12" s="211">
        <f>$D12*INDEX('3_RatesBilling'!AB:AB,MATCH($A12,'3_RatesBilling'!$A:$A,0))</f>
        <v>0</v>
      </c>
      <c r="AA12" s="211">
        <f>$D12*INDEX('3_RatesBilling'!AC:AC,MATCH($A12,'3_RatesBilling'!$A:$A,0))</f>
        <v>0</v>
      </c>
      <c r="AC12" s="211" t="e">
        <f t="shared" ca="1" si="2"/>
        <v>#REF!</v>
      </c>
      <c r="AD12" s="211" t="e">
        <f t="shared" ca="1" si="3"/>
        <v>#REF!</v>
      </c>
      <c r="AE12" s="211" t="e">
        <f t="shared" ca="1" si="4"/>
        <v>#REF!</v>
      </c>
      <c r="AF12" s="211" t="e">
        <f t="shared" ca="1" si="5"/>
        <v>#REF!</v>
      </c>
      <c r="AG12" s="211" t="e">
        <f t="shared" ca="1" si="6"/>
        <v>#REF!</v>
      </c>
      <c r="AH12" s="211" t="e">
        <f t="shared" ca="1" si="7"/>
        <v>#REF!</v>
      </c>
      <c r="AI12" s="211" t="e">
        <f t="shared" ca="1" si="8"/>
        <v>#REF!</v>
      </c>
      <c r="AJ12" s="211" t="e">
        <f t="shared" ca="1" si="9"/>
        <v>#REF!</v>
      </c>
      <c r="AK12" s="211" t="e">
        <f t="shared" ca="1" si="10"/>
        <v>#REF!</v>
      </c>
      <c r="AL12" s="211" t="e">
        <f t="shared" ca="1" si="11"/>
        <v>#REF!</v>
      </c>
      <c r="AM12" s="211" t="e">
        <f t="shared" ca="1" si="12"/>
        <v>#REF!</v>
      </c>
      <c r="AN12" s="211" t="e">
        <f t="shared" ca="1" si="13"/>
        <v>#REF!</v>
      </c>
      <c r="AO12" s="211" t="e">
        <f t="shared" ca="1" si="14"/>
        <v>#REF!</v>
      </c>
      <c r="AP12" s="211" t="e">
        <f t="shared" ca="1" si="15"/>
        <v>#REF!</v>
      </c>
      <c r="AQ12" s="211" t="e">
        <f t="shared" ca="1" si="16"/>
        <v>#REF!</v>
      </c>
      <c r="AR12" s="211" t="e">
        <f t="shared" ca="1" si="17"/>
        <v>#REF!</v>
      </c>
      <c r="AT12" s="209" t="e">
        <f t="shared" ca="1" si="18"/>
        <v>#REF!</v>
      </c>
      <c r="AU12" s="209" t="e">
        <f t="shared" ca="1" si="19"/>
        <v>#REF!</v>
      </c>
      <c r="AV12" s="209" t="e">
        <f t="shared" ca="1" si="20"/>
        <v>#REF!</v>
      </c>
      <c r="AW12" s="209" t="e">
        <f t="shared" ca="1" si="21"/>
        <v>#REF!</v>
      </c>
      <c r="AX12" s="209" t="e">
        <f t="shared" ca="1" si="22"/>
        <v>#REF!</v>
      </c>
      <c r="AY12" s="209" t="e">
        <f t="shared" ca="1" si="23"/>
        <v>#REF!</v>
      </c>
      <c r="AZ12" s="209" t="e">
        <f t="shared" ca="1" si="24"/>
        <v>#REF!</v>
      </c>
      <c r="BA12" s="209" t="e">
        <f t="shared" ca="1" si="25"/>
        <v>#REF!</v>
      </c>
      <c r="BB12" s="209" t="e">
        <f t="shared" ca="1" si="26"/>
        <v>#REF!</v>
      </c>
      <c r="BC12" s="209" t="e">
        <f t="shared" ca="1" si="27"/>
        <v>#REF!</v>
      </c>
      <c r="BD12" s="209" t="e">
        <f t="shared" ca="1" si="28"/>
        <v>#REF!</v>
      </c>
      <c r="BE12" s="209" t="e">
        <f t="shared" ca="1" si="29"/>
        <v>#REF!</v>
      </c>
      <c r="BF12" s="209" t="e">
        <f t="shared" ca="1" si="30"/>
        <v>#REF!</v>
      </c>
      <c r="BG12" s="209" t="e">
        <f t="shared" ca="1" si="31"/>
        <v>#REF!</v>
      </c>
      <c r="BH12" s="209" t="e">
        <f t="shared" ca="1" si="32"/>
        <v>#REF!</v>
      </c>
      <c r="BI12" s="209" t="e">
        <f t="shared" ca="1" si="33"/>
        <v>#REF!</v>
      </c>
    </row>
    <row r="13" spans="1:61" s="3" customFormat="1">
      <c r="A13" s="246" t="s">
        <v>32</v>
      </c>
      <c r="B13" s="246" t="str">
        <f>INDEX('Ref1'!$E:$E,MATCH(A13,'Ref1'!$A:$A,0))</f>
        <v>Ashfield</v>
      </c>
      <c r="C13" s="246" t="str">
        <f>INDEX('Ref1'!$B:$B,MATCH($A13,'Ref1'!$A:$A,0))</f>
        <v>SD</v>
      </c>
      <c r="D13" s="307">
        <f>INDEX(Inputs!$K$61:$K$71,MATCH($C13,Inputs!$Q$61:$Q$71,0))</f>
        <v>0</v>
      </c>
      <c r="E13" s="211">
        <f>$D13*INDEX('3_RatesBilling'!G:G,MATCH($A13,'3_RatesBilling'!$A:$A,0))</f>
        <v>0</v>
      </c>
      <c r="F13" s="211">
        <f>$D13*INDEX('3_RatesBilling'!H:H,MATCH($A13,'3_RatesBilling'!$A:$A,0))</f>
        <v>0</v>
      </c>
      <c r="G13" s="211">
        <f>$D13*INDEX('3_RatesBilling'!I:I,MATCH($A13,'3_RatesBilling'!$A:$A,0))</f>
        <v>0</v>
      </c>
      <c r="H13" s="211">
        <f>$D13*INDEX('3_RatesBilling'!J:J,MATCH($A13,'3_RatesBilling'!$A:$A,0))</f>
        <v>0</v>
      </c>
      <c r="I13" s="211">
        <f>$D13*INDEX('3_RatesBilling'!K:K,MATCH($A13,'3_RatesBilling'!$A:$A,0))</f>
        <v>0</v>
      </c>
      <c r="J13" s="211">
        <f>$D13*INDEX('3_RatesBilling'!L:L,MATCH($A13,'3_RatesBilling'!$A:$A,0))</f>
        <v>0</v>
      </c>
      <c r="K13" s="216">
        <f>$D13*INDEX('3_RatesBilling'!M:M,MATCH($A13,'3_RatesBilling'!$A:$A,0))</f>
        <v>0</v>
      </c>
      <c r="L13" s="213">
        <f>$D13*INDEX('3_RatesBilling'!N:N,MATCH($A13,'3_RatesBilling'!$A:$A,0))</f>
        <v>0</v>
      </c>
      <c r="M13" s="211">
        <f>$D13*INDEX('3_RatesBilling'!O:O,MATCH($A13,'3_RatesBilling'!$A:$A,0))</f>
        <v>0</v>
      </c>
      <c r="N13" s="211">
        <f>$D13*INDEX('3_RatesBilling'!P:P,MATCH($A13,'3_RatesBilling'!$A:$A,0))</f>
        <v>0</v>
      </c>
      <c r="O13" s="211">
        <f>$D13*INDEX('3_RatesBilling'!Q:Q,MATCH($A13,'3_RatesBilling'!$A:$A,0))</f>
        <v>0</v>
      </c>
      <c r="P13" s="211">
        <f>$D13*INDEX('3_RatesBilling'!R:R,MATCH($A13,'3_RatesBilling'!$A:$A,0))</f>
        <v>0</v>
      </c>
      <c r="Q13" s="211">
        <f>$D13*INDEX('3_RatesBilling'!S:S,MATCH($A13,'3_RatesBilling'!$A:$A,0))</f>
        <v>0</v>
      </c>
      <c r="R13" s="211">
        <f>$D13*INDEX('3_RatesBilling'!T:T,MATCH($A13,'3_RatesBilling'!$A:$A,0))</f>
        <v>0</v>
      </c>
      <c r="S13" s="211">
        <f>$D13*INDEX('3_RatesBilling'!U:U,MATCH($A13,'3_RatesBilling'!$A:$A,0))</f>
        <v>0</v>
      </c>
      <c r="T13" s="211">
        <f>$D13*INDEX('3_RatesBilling'!V:V,MATCH($A13,'3_RatesBilling'!$A:$A,0))</f>
        <v>0</v>
      </c>
      <c r="U13" s="211">
        <f>$D13*INDEX('3_RatesBilling'!W:W,MATCH($A13,'3_RatesBilling'!$A:$A,0))</f>
        <v>0</v>
      </c>
      <c r="V13" s="211">
        <f>$D13*INDEX('3_RatesBilling'!X:X,MATCH($A13,'3_RatesBilling'!$A:$A,0))</f>
        <v>0</v>
      </c>
      <c r="W13" s="211">
        <f>$D13*INDEX('3_RatesBilling'!Y:Y,MATCH($A13,'3_RatesBilling'!$A:$A,0))</f>
        <v>0</v>
      </c>
      <c r="X13" s="211">
        <f>$D13*INDEX('3_RatesBilling'!Z:Z,MATCH($A13,'3_RatesBilling'!$A:$A,0))</f>
        <v>0</v>
      </c>
      <c r="Y13" s="211">
        <f>$D13*INDEX('3_RatesBilling'!AA:AA,MATCH($A13,'3_RatesBilling'!$A:$A,0))</f>
        <v>0</v>
      </c>
      <c r="Z13" s="211">
        <f>$D13*INDEX('3_RatesBilling'!AB:AB,MATCH($A13,'3_RatesBilling'!$A:$A,0))</f>
        <v>0</v>
      </c>
      <c r="AA13" s="211">
        <f>$D13*INDEX('3_RatesBilling'!AC:AC,MATCH($A13,'3_RatesBilling'!$A:$A,0))</f>
        <v>0</v>
      </c>
      <c r="AC13" s="211" t="e">
        <f t="shared" ca="1" si="2"/>
        <v>#REF!</v>
      </c>
      <c r="AD13" s="211" t="e">
        <f t="shared" ca="1" si="3"/>
        <v>#REF!</v>
      </c>
      <c r="AE13" s="211" t="e">
        <f t="shared" ca="1" si="4"/>
        <v>#REF!</v>
      </c>
      <c r="AF13" s="211" t="e">
        <f t="shared" ca="1" si="5"/>
        <v>#REF!</v>
      </c>
      <c r="AG13" s="211" t="e">
        <f t="shared" ca="1" si="6"/>
        <v>#REF!</v>
      </c>
      <c r="AH13" s="211" t="e">
        <f t="shared" ca="1" si="7"/>
        <v>#REF!</v>
      </c>
      <c r="AI13" s="211" t="e">
        <f t="shared" ca="1" si="8"/>
        <v>#REF!</v>
      </c>
      <c r="AJ13" s="211" t="e">
        <f t="shared" ca="1" si="9"/>
        <v>#REF!</v>
      </c>
      <c r="AK13" s="211" t="e">
        <f t="shared" ca="1" si="10"/>
        <v>#REF!</v>
      </c>
      <c r="AL13" s="211" t="e">
        <f t="shared" ca="1" si="11"/>
        <v>#REF!</v>
      </c>
      <c r="AM13" s="211" t="e">
        <f t="shared" ca="1" si="12"/>
        <v>#REF!</v>
      </c>
      <c r="AN13" s="211" t="e">
        <f t="shared" ca="1" si="13"/>
        <v>#REF!</v>
      </c>
      <c r="AO13" s="211" t="e">
        <f t="shared" ca="1" si="14"/>
        <v>#REF!</v>
      </c>
      <c r="AP13" s="211" t="e">
        <f t="shared" ca="1" si="15"/>
        <v>#REF!</v>
      </c>
      <c r="AQ13" s="211" t="e">
        <f t="shared" ca="1" si="16"/>
        <v>#REF!</v>
      </c>
      <c r="AR13" s="211" t="e">
        <f t="shared" ca="1" si="17"/>
        <v>#REF!</v>
      </c>
      <c r="AT13" s="209" t="e">
        <f t="shared" ca="1" si="18"/>
        <v>#REF!</v>
      </c>
      <c r="AU13" s="209" t="e">
        <f t="shared" ca="1" si="19"/>
        <v>#REF!</v>
      </c>
      <c r="AV13" s="209" t="e">
        <f t="shared" ca="1" si="20"/>
        <v>#REF!</v>
      </c>
      <c r="AW13" s="209" t="e">
        <f t="shared" ca="1" si="21"/>
        <v>#REF!</v>
      </c>
      <c r="AX13" s="209" t="e">
        <f t="shared" ca="1" si="22"/>
        <v>#REF!</v>
      </c>
      <c r="AY13" s="209" t="e">
        <f t="shared" ca="1" si="23"/>
        <v>#REF!</v>
      </c>
      <c r="AZ13" s="209" t="e">
        <f t="shared" ca="1" si="24"/>
        <v>#REF!</v>
      </c>
      <c r="BA13" s="209" t="e">
        <f t="shared" ca="1" si="25"/>
        <v>#REF!</v>
      </c>
      <c r="BB13" s="209" t="e">
        <f t="shared" ca="1" si="26"/>
        <v>#REF!</v>
      </c>
      <c r="BC13" s="209" t="e">
        <f t="shared" ca="1" si="27"/>
        <v>#REF!</v>
      </c>
      <c r="BD13" s="209" t="e">
        <f t="shared" ca="1" si="28"/>
        <v>#REF!</v>
      </c>
      <c r="BE13" s="209" t="e">
        <f t="shared" ca="1" si="29"/>
        <v>#REF!</v>
      </c>
      <c r="BF13" s="209" t="e">
        <f t="shared" ca="1" si="30"/>
        <v>#REF!</v>
      </c>
      <c r="BG13" s="209" t="e">
        <f t="shared" ca="1" si="31"/>
        <v>#REF!</v>
      </c>
      <c r="BH13" s="209" t="e">
        <f t="shared" ca="1" si="32"/>
        <v>#REF!</v>
      </c>
      <c r="BI13" s="209" t="e">
        <f t="shared" ca="1" si="33"/>
        <v>#REF!</v>
      </c>
    </row>
    <row r="14" spans="1:61" s="3" customFormat="1">
      <c r="A14" s="246" t="s">
        <v>34</v>
      </c>
      <c r="B14" s="246" t="str">
        <f>INDEX('Ref1'!$E:$E,MATCH(A14,'Ref1'!$A:$A,0))</f>
        <v>Ashford</v>
      </c>
      <c r="C14" s="246" t="str">
        <f>INDEX('Ref1'!$B:$B,MATCH($A14,'Ref1'!$A:$A,0))</f>
        <v>SD</v>
      </c>
      <c r="D14" s="307">
        <f>INDEX(Inputs!$K$61:$K$71,MATCH($C14,Inputs!$Q$61:$Q$71,0))</f>
        <v>0</v>
      </c>
      <c r="E14" s="211">
        <f>$D14*INDEX('3_RatesBilling'!G:G,MATCH($A14,'3_RatesBilling'!$A:$A,0))</f>
        <v>0</v>
      </c>
      <c r="F14" s="211">
        <f>$D14*INDEX('3_RatesBilling'!H:H,MATCH($A14,'3_RatesBilling'!$A:$A,0))</f>
        <v>0</v>
      </c>
      <c r="G14" s="211">
        <f>$D14*INDEX('3_RatesBilling'!I:I,MATCH($A14,'3_RatesBilling'!$A:$A,0))</f>
        <v>0</v>
      </c>
      <c r="H14" s="211">
        <f>$D14*INDEX('3_RatesBilling'!J:J,MATCH($A14,'3_RatesBilling'!$A:$A,0))</f>
        <v>0</v>
      </c>
      <c r="I14" s="211">
        <f>$D14*INDEX('3_RatesBilling'!K:K,MATCH($A14,'3_RatesBilling'!$A:$A,0))</f>
        <v>0</v>
      </c>
      <c r="J14" s="211">
        <f>$D14*INDEX('3_RatesBilling'!L:L,MATCH($A14,'3_RatesBilling'!$A:$A,0))</f>
        <v>0</v>
      </c>
      <c r="K14" s="216">
        <f>$D14*INDEX('3_RatesBilling'!M:M,MATCH($A14,'3_RatesBilling'!$A:$A,0))</f>
        <v>0</v>
      </c>
      <c r="L14" s="213">
        <f>$D14*INDEX('3_RatesBilling'!N:N,MATCH($A14,'3_RatesBilling'!$A:$A,0))</f>
        <v>0</v>
      </c>
      <c r="M14" s="211">
        <f>$D14*INDEX('3_RatesBilling'!O:O,MATCH($A14,'3_RatesBilling'!$A:$A,0))</f>
        <v>0</v>
      </c>
      <c r="N14" s="211">
        <f>$D14*INDEX('3_RatesBilling'!P:P,MATCH($A14,'3_RatesBilling'!$A:$A,0))</f>
        <v>0</v>
      </c>
      <c r="O14" s="211">
        <f>$D14*INDEX('3_RatesBilling'!Q:Q,MATCH($A14,'3_RatesBilling'!$A:$A,0))</f>
        <v>0</v>
      </c>
      <c r="P14" s="211">
        <f>$D14*INDEX('3_RatesBilling'!R:R,MATCH($A14,'3_RatesBilling'!$A:$A,0))</f>
        <v>0</v>
      </c>
      <c r="Q14" s="211">
        <f>$D14*INDEX('3_RatesBilling'!S:S,MATCH($A14,'3_RatesBilling'!$A:$A,0))</f>
        <v>0</v>
      </c>
      <c r="R14" s="211">
        <f>$D14*INDEX('3_RatesBilling'!T:T,MATCH($A14,'3_RatesBilling'!$A:$A,0))</f>
        <v>0</v>
      </c>
      <c r="S14" s="211">
        <f>$D14*INDEX('3_RatesBilling'!U:U,MATCH($A14,'3_RatesBilling'!$A:$A,0))</f>
        <v>0</v>
      </c>
      <c r="T14" s="211">
        <f>$D14*INDEX('3_RatesBilling'!V:V,MATCH($A14,'3_RatesBilling'!$A:$A,0))</f>
        <v>0</v>
      </c>
      <c r="U14" s="211">
        <f>$D14*INDEX('3_RatesBilling'!W:W,MATCH($A14,'3_RatesBilling'!$A:$A,0))</f>
        <v>0</v>
      </c>
      <c r="V14" s="211">
        <f>$D14*INDEX('3_RatesBilling'!X:X,MATCH($A14,'3_RatesBilling'!$A:$A,0))</f>
        <v>0</v>
      </c>
      <c r="W14" s="211">
        <f>$D14*INDEX('3_RatesBilling'!Y:Y,MATCH($A14,'3_RatesBilling'!$A:$A,0))</f>
        <v>0</v>
      </c>
      <c r="X14" s="211">
        <f>$D14*INDEX('3_RatesBilling'!Z:Z,MATCH($A14,'3_RatesBilling'!$A:$A,0))</f>
        <v>0</v>
      </c>
      <c r="Y14" s="211">
        <f>$D14*INDEX('3_RatesBilling'!AA:AA,MATCH($A14,'3_RatesBilling'!$A:$A,0))</f>
        <v>0</v>
      </c>
      <c r="Z14" s="211">
        <f>$D14*INDEX('3_RatesBilling'!AB:AB,MATCH($A14,'3_RatesBilling'!$A:$A,0))</f>
        <v>0</v>
      </c>
      <c r="AA14" s="211">
        <f>$D14*INDEX('3_RatesBilling'!AC:AC,MATCH($A14,'3_RatesBilling'!$A:$A,0))</f>
        <v>0</v>
      </c>
      <c r="AC14" s="211" t="e">
        <f t="shared" ca="1" si="2"/>
        <v>#REF!</v>
      </c>
      <c r="AD14" s="211" t="e">
        <f t="shared" ca="1" si="3"/>
        <v>#REF!</v>
      </c>
      <c r="AE14" s="211" t="e">
        <f t="shared" ca="1" si="4"/>
        <v>#REF!</v>
      </c>
      <c r="AF14" s="211" t="e">
        <f t="shared" ca="1" si="5"/>
        <v>#REF!</v>
      </c>
      <c r="AG14" s="211" t="e">
        <f t="shared" ca="1" si="6"/>
        <v>#REF!</v>
      </c>
      <c r="AH14" s="211" t="e">
        <f t="shared" ca="1" si="7"/>
        <v>#REF!</v>
      </c>
      <c r="AI14" s="211" t="e">
        <f t="shared" ca="1" si="8"/>
        <v>#REF!</v>
      </c>
      <c r="AJ14" s="211" t="e">
        <f t="shared" ca="1" si="9"/>
        <v>#REF!</v>
      </c>
      <c r="AK14" s="211" t="e">
        <f t="shared" ca="1" si="10"/>
        <v>#REF!</v>
      </c>
      <c r="AL14" s="211" t="e">
        <f t="shared" ca="1" si="11"/>
        <v>#REF!</v>
      </c>
      <c r="AM14" s="211" t="e">
        <f t="shared" ca="1" si="12"/>
        <v>#REF!</v>
      </c>
      <c r="AN14" s="211" t="e">
        <f t="shared" ca="1" si="13"/>
        <v>#REF!</v>
      </c>
      <c r="AO14" s="211" t="e">
        <f t="shared" ca="1" si="14"/>
        <v>#REF!</v>
      </c>
      <c r="AP14" s="211" t="e">
        <f t="shared" ca="1" si="15"/>
        <v>#REF!</v>
      </c>
      <c r="AQ14" s="211" t="e">
        <f t="shared" ca="1" si="16"/>
        <v>#REF!</v>
      </c>
      <c r="AR14" s="211" t="e">
        <f t="shared" ca="1" si="17"/>
        <v>#REF!</v>
      </c>
      <c r="AT14" s="209" t="e">
        <f t="shared" ca="1" si="18"/>
        <v>#REF!</v>
      </c>
      <c r="AU14" s="209" t="e">
        <f t="shared" ca="1" si="19"/>
        <v>#REF!</v>
      </c>
      <c r="AV14" s="209" t="e">
        <f t="shared" ca="1" si="20"/>
        <v>#REF!</v>
      </c>
      <c r="AW14" s="209" t="e">
        <f t="shared" ca="1" si="21"/>
        <v>#REF!</v>
      </c>
      <c r="AX14" s="209" t="e">
        <f t="shared" ca="1" si="22"/>
        <v>#REF!</v>
      </c>
      <c r="AY14" s="209" t="e">
        <f t="shared" ca="1" si="23"/>
        <v>#REF!</v>
      </c>
      <c r="AZ14" s="209" t="e">
        <f t="shared" ca="1" si="24"/>
        <v>#REF!</v>
      </c>
      <c r="BA14" s="209" t="e">
        <f t="shared" ca="1" si="25"/>
        <v>#REF!</v>
      </c>
      <c r="BB14" s="209" t="e">
        <f t="shared" ca="1" si="26"/>
        <v>#REF!</v>
      </c>
      <c r="BC14" s="209" t="e">
        <f t="shared" ca="1" si="27"/>
        <v>#REF!</v>
      </c>
      <c r="BD14" s="209" t="e">
        <f t="shared" ca="1" si="28"/>
        <v>#REF!</v>
      </c>
      <c r="BE14" s="209" t="e">
        <f t="shared" ca="1" si="29"/>
        <v>#REF!</v>
      </c>
      <c r="BF14" s="209" t="e">
        <f t="shared" ca="1" si="30"/>
        <v>#REF!</v>
      </c>
      <c r="BG14" s="209" t="e">
        <f t="shared" ca="1" si="31"/>
        <v>#REF!</v>
      </c>
      <c r="BH14" s="209" t="e">
        <f t="shared" ca="1" si="32"/>
        <v>#REF!</v>
      </c>
      <c r="BI14" s="209" t="e">
        <f t="shared" ca="1" si="33"/>
        <v>#REF!</v>
      </c>
    </row>
    <row r="15" spans="1:61" s="3" customFormat="1">
      <c r="A15" s="246" t="s">
        <v>36</v>
      </c>
      <c r="B15" s="246" t="str">
        <f>INDEX('Ref1'!$E:$E,MATCH(A15,'Ref1'!$A:$A,0))</f>
        <v>Avon Fire Authority</v>
      </c>
      <c r="C15" s="246" t="str">
        <f>INDEX('Ref1'!$B:$B,MATCH($A15,'Ref1'!$A:$A,0))</f>
        <v>SFIR</v>
      </c>
      <c r="D15" s="307">
        <f>INDEX(Inputs!$K$61:$K$71,MATCH($C15,Inputs!$Q$61:$Q$71,0))</f>
        <v>0</v>
      </c>
      <c r="E15" s="211">
        <f>$D15*INDEX('3_RatesBilling'!G:G,MATCH($A15,'3_RatesBilling'!$A:$A,0))</f>
        <v>0</v>
      </c>
      <c r="F15" s="211">
        <f>$D15*INDEX('3_RatesBilling'!H:H,MATCH($A15,'3_RatesBilling'!$A:$A,0))</f>
        <v>0</v>
      </c>
      <c r="G15" s="211">
        <f>$D15*INDEX('3_RatesBilling'!I:I,MATCH($A15,'3_RatesBilling'!$A:$A,0))</f>
        <v>0</v>
      </c>
      <c r="H15" s="211">
        <f>$D15*INDEX('3_RatesBilling'!J:J,MATCH($A15,'3_RatesBilling'!$A:$A,0))</f>
        <v>0</v>
      </c>
      <c r="I15" s="211">
        <f>$D15*INDEX('3_RatesBilling'!K:K,MATCH($A15,'3_RatesBilling'!$A:$A,0))</f>
        <v>0</v>
      </c>
      <c r="J15" s="211">
        <f>$D15*INDEX('3_RatesBilling'!L:L,MATCH($A15,'3_RatesBilling'!$A:$A,0))</f>
        <v>0</v>
      </c>
      <c r="K15" s="216">
        <f>$D15*INDEX('3_RatesBilling'!M:M,MATCH($A15,'3_RatesBilling'!$A:$A,0))</f>
        <v>0</v>
      </c>
      <c r="L15" s="213">
        <f>$D15*INDEX('3_RatesBilling'!N:N,MATCH($A15,'3_RatesBilling'!$A:$A,0))</f>
        <v>0</v>
      </c>
      <c r="M15" s="211">
        <f>$D15*INDEX('3_RatesBilling'!O:O,MATCH($A15,'3_RatesBilling'!$A:$A,0))</f>
        <v>0</v>
      </c>
      <c r="N15" s="211">
        <f>$D15*INDEX('3_RatesBilling'!P:P,MATCH($A15,'3_RatesBilling'!$A:$A,0))</f>
        <v>0</v>
      </c>
      <c r="O15" s="211">
        <f>$D15*INDEX('3_RatesBilling'!Q:Q,MATCH($A15,'3_RatesBilling'!$A:$A,0))</f>
        <v>0</v>
      </c>
      <c r="P15" s="211">
        <f>$D15*INDEX('3_RatesBilling'!R:R,MATCH($A15,'3_RatesBilling'!$A:$A,0))</f>
        <v>0</v>
      </c>
      <c r="Q15" s="211">
        <f>$D15*INDEX('3_RatesBilling'!S:S,MATCH($A15,'3_RatesBilling'!$A:$A,0))</f>
        <v>0</v>
      </c>
      <c r="R15" s="211">
        <f>$D15*INDEX('3_RatesBilling'!T:T,MATCH($A15,'3_RatesBilling'!$A:$A,0))</f>
        <v>0</v>
      </c>
      <c r="S15" s="211">
        <f>$D15*INDEX('3_RatesBilling'!U:U,MATCH($A15,'3_RatesBilling'!$A:$A,0))</f>
        <v>0</v>
      </c>
      <c r="T15" s="211">
        <f>$D15*INDEX('3_RatesBilling'!V:V,MATCH($A15,'3_RatesBilling'!$A:$A,0))</f>
        <v>0</v>
      </c>
      <c r="U15" s="211">
        <f>$D15*INDEX('3_RatesBilling'!W:W,MATCH($A15,'3_RatesBilling'!$A:$A,0))</f>
        <v>0</v>
      </c>
      <c r="V15" s="211">
        <f>$D15*INDEX('3_RatesBilling'!X:X,MATCH($A15,'3_RatesBilling'!$A:$A,0))</f>
        <v>0</v>
      </c>
      <c r="W15" s="211">
        <f>$D15*INDEX('3_RatesBilling'!Y:Y,MATCH($A15,'3_RatesBilling'!$A:$A,0))</f>
        <v>0</v>
      </c>
      <c r="X15" s="211">
        <f>$D15*INDEX('3_RatesBilling'!Z:Z,MATCH($A15,'3_RatesBilling'!$A:$A,0))</f>
        <v>0</v>
      </c>
      <c r="Y15" s="211">
        <f>$D15*INDEX('3_RatesBilling'!AA:AA,MATCH($A15,'3_RatesBilling'!$A:$A,0))</f>
        <v>0</v>
      </c>
      <c r="Z15" s="211">
        <f>$D15*INDEX('3_RatesBilling'!AB:AB,MATCH($A15,'3_RatesBilling'!$A:$A,0))</f>
        <v>0</v>
      </c>
      <c r="AA15" s="211">
        <f>$D15*INDEX('3_RatesBilling'!AC:AC,MATCH($A15,'3_RatesBilling'!$A:$A,0))</f>
        <v>0</v>
      </c>
      <c r="AC15" s="211" t="e">
        <f t="shared" ca="1" si="2"/>
        <v>#REF!</v>
      </c>
      <c r="AD15" s="211" t="e">
        <f t="shared" ca="1" si="3"/>
        <v>#REF!</v>
      </c>
      <c r="AE15" s="211" t="e">
        <f t="shared" ca="1" si="4"/>
        <v>#REF!</v>
      </c>
      <c r="AF15" s="211" t="e">
        <f t="shared" ca="1" si="5"/>
        <v>#REF!</v>
      </c>
      <c r="AG15" s="211" t="e">
        <f t="shared" ca="1" si="6"/>
        <v>#REF!</v>
      </c>
      <c r="AH15" s="211" t="e">
        <f t="shared" ca="1" si="7"/>
        <v>#REF!</v>
      </c>
      <c r="AI15" s="211" t="e">
        <f t="shared" ca="1" si="8"/>
        <v>#REF!</v>
      </c>
      <c r="AJ15" s="211" t="e">
        <f t="shared" ca="1" si="9"/>
        <v>#REF!</v>
      </c>
      <c r="AK15" s="211" t="e">
        <f t="shared" ca="1" si="10"/>
        <v>#REF!</v>
      </c>
      <c r="AL15" s="211" t="e">
        <f t="shared" ca="1" si="11"/>
        <v>#REF!</v>
      </c>
      <c r="AM15" s="211" t="e">
        <f t="shared" ca="1" si="12"/>
        <v>#REF!</v>
      </c>
      <c r="AN15" s="211" t="e">
        <f t="shared" ca="1" si="13"/>
        <v>#REF!</v>
      </c>
      <c r="AO15" s="211" t="e">
        <f t="shared" ca="1" si="14"/>
        <v>#REF!</v>
      </c>
      <c r="AP15" s="211" t="e">
        <f t="shared" ca="1" si="15"/>
        <v>#REF!</v>
      </c>
      <c r="AQ15" s="211" t="e">
        <f t="shared" ca="1" si="16"/>
        <v>#REF!</v>
      </c>
      <c r="AR15" s="211" t="e">
        <f t="shared" ca="1" si="17"/>
        <v>#REF!</v>
      </c>
      <c r="AT15" s="209" t="e">
        <f t="shared" ca="1" si="18"/>
        <v>#REF!</v>
      </c>
      <c r="AU15" s="209" t="e">
        <f t="shared" ca="1" si="19"/>
        <v>#REF!</v>
      </c>
      <c r="AV15" s="209" t="e">
        <f t="shared" ca="1" si="20"/>
        <v>#REF!</v>
      </c>
      <c r="AW15" s="209" t="e">
        <f t="shared" ca="1" si="21"/>
        <v>#REF!</v>
      </c>
      <c r="AX15" s="209" t="e">
        <f t="shared" ca="1" si="22"/>
        <v>#REF!</v>
      </c>
      <c r="AY15" s="209" t="e">
        <f t="shared" ca="1" si="23"/>
        <v>#REF!</v>
      </c>
      <c r="AZ15" s="209" t="e">
        <f t="shared" ca="1" si="24"/>
        <v>#REF!</v>
      </c>
      <c r="BA15" s="209" t="e">
        <f t="shared" ca="1" si="25"/>
        <v>#REF!</v>
      </c>
      <c r="BB15" s="209" t="e">
        <f t="shared" ca="1" si="26"/>
        <v>#REF!</v>
      </c>
      <c r="BC15" s="209" t="e">
        <f t="shared" ca="1" si="27"/>
        <v>#REF!</v>
      </c>
      <c r="BD15" s="209" t="e">
        <f t="shared" ca="1" si="28"/>
        <v>#REF!</v>
      </c>
      <c r="BE15" s="209" t="e">
        <f t="shared" ca="1" si="29"/>
        <v>#REF!</v>
      </c>
      <c r="BF15" s="209" t="e">
        <f t="shared" ca="1" si="30"/>
        <v>#REF!</v>
      </c>
      <c r="BG15" s="209" t="e">
        <f t="shared" ca="1" si="31"/>
        <v>#REF!</v>
      </c>
      <c r="BH15" s="209" t="e">
        <f t="shared" ca="1" si="32"/>
        <v>#REF!</v>
      </c>
      <c r="BI15" s="209" t="e">
        <f t="shared" ca="1" si="33"/>
        <v>#REF!</v>
      </c>
    </row>
    <row r="16" spans="1:61" s="3" customFormat="1">
      <c r="A16" s="246" t="s">
        <v>38</v>
      </c>
      <c r="B16" s="246" t="str">
        <f>INDEX('Ref1'!$E:$E,MATCH(A16,'Ref1'!$A:$A,0))</f>
        <v>Aylesbury Vale</v>
      </c>
      <c r="C16" s="246" t="str">
        <f>INDEX('Ref1'!$B:$B,MATCH($A16,'Ref1'!$A:$A,0))</f>
        <v>SD</v>
      </c>
      <c r="D16" s="307">
        <f>INDEX(Inputs!$K$61:$K$71,MATCH($C16,Inputs!$Q$61:$Q$71,0))</f>
        <v>0</v>
      </c>
      <c r="E16" s="211">
        <f>$D16*INDEX('3_RatesBilling'!G:G,MATCH($A16,'3_RatesBilling'!$A:$A,0))</f>
        <v>0</v>
      </c>
      <c r="F16" s="211">
        <f>$D16*INDEX('3_RatesBilling'!H:H,MATCH($A16,'3_RatesBilling'!$A:$A,0))</f>
        <v>0</v>
      </c>
      <c r="G16" s="211">
        <f>$D16*INDEX('3_RatesBilling'!I:I,MATCH($A16,'3_RatesBilling'!$A:$A,0))</f>
        <v>0</v>
      </c>
      <c r="H16" s="211">
        <f>$D16*INDEX('3_RatesBilling'!J:J,MATCH($A16,'3_RatesBilling'!$A:$A,0))</f>
        <v>0</v>
      </c>
      <c r="I16" s="211">
        <f>$D16*INDEX('3_RatesBilling'!K:K,MATCH($A16,'3_RatesBilling'!$A:$A,0))</f>
        <v>0</v>
      </c>
      <c r="J16" s="211">
        <f>$D16*INDEX('3_RatesBilling'!L:L,MATCH($A16,'3_RatesBilling'!$A:$A,0))</f>
        <v>0</v>
      </c>
      <c r="K16" s="216">
        <f>$D16*INDEX('3_RatesBilling'!M:M,MATCH($A16,'3_RatesBilling'!$A:$A,0))</f>
        <v>0</v>
      </c>
      <c r="L16" s="213">
        <f>$D16*INDEX('3_RatesBilling'!N:N,MATCH($A16,'3_RatesBilling'!$A:$A,0))</f>
        <v>0</v>
      </c>
      <c r="M16" s="211">
        <f>$D16*INDEX('3_RatesBilling'!O:O,MATCH($A16,'3_RatesBilling'!$A:$A,0))</f>
        <v>0</v>
      </c>
      <c r="N16" s="211">
        <f>$D16*INDEX('3_RatesBilling'!P:P,MATCH($A16,'3_RatesBilling'!$A:$A,0))</f>
        <v>0</v>
      </c>
      <c r="O16" s="211">
        <f>$D16*INDEX('3_RatesBilling'!Q:Q,MATCH($A16,'3_RatesBilling'!$A:$A,0))</f>
        <v>0</v>
      </c>
      <c r="P16" s="211">
        <f>$D16*INDEX('3_RatesBilling'!R:R,MATCH($A16,'3_RatesBilling'!$A:$A,0))</f>
        <v>0</v>
      </c>
      <c r="Q16" s="211">
        <f>$D16*INDEX('3_RatesBilling'!S:S,MATCH($A16,'3_RatesBilling'!$A:$A,0))</f>
        <v>0</v>
      </c>
      <c r="R16" s="211">
        <f>$D16*INDEX('3_RatesBilling'!T:T,MATCH($A16,'3_RatesBilling'!$A:$A,0))</f>
        <v>0</v>
      </c>
      <c r="S16" s="211">
        <f>$D16*INDEX('3_RatesBilling'!U:U,MATCH($A16,'3_RatesBilling'!$A:$A,0))</f>
        <v>0</v>
      </c>
      <c r="T16" s="211">
        <f>$D16*INDEX('3_RatesBilling'!V:V,MATCH($A16,'3_RatesBilling'!$A:$A,0))</f>
        <v>0</v>
      </c>
      <c r="U16" s="211">
        <f>$D16*INDEX('3_RatesBilling'!W:W,MATCH($A16,'3_RatesBilling'!$A:$A,0))</f>
        <v>0</v>
      </c>
      <c r="V16" s="211">
        <f>$D16*INDEX('3_RatesBilling'!X:X,MATCH($A16,'3_RatesBilling'!$A:$A,0))</f>
        <v>0</v>
      </c>
      <c r="W16" s="211">
        <f>$D16*INDEX('3_RatesBilling'!Y:Y,MATCH($A16,'3_RatesBilling'!$A:$A,0))</f>
        <v>0</v>
      </c>
      <c r="X16" s="211">
        <f>$D16*INDEX('3_RatesBilling'!Z:Z,MATCH($A16,'3_RatesBilling'!$A:$A,0))</f>
        <v>0</v>
      </c>
      <c r="Y16" s="211">
        <f>$D16*INDEX('3_RatesBilling'!AA:AA,MATCH($A16,'3_RatesBilling'!$A:$A,0))</f>
        <v>0</v>
      </c>
      <c r="Z16" s="211">
        <f>$D16*INDEX('3_RatesBilling'!AB:AB,MATCH($A16,'3_RatesBilling'!$A:$A,0))</f>
        <v>0</v>
      </c>
      <c r="AA16" s="211">
        <f>$D16*INDEX('3_RatesBilling'!AC:AC,MATCH($A16,'3_RatesBilling'!$A:$A,0))</f>
        <v>0</v>
      </c>
      <c r="AC16" s="211" t="e">
        <f t="shared" ca="1" si="2"/>
        <v>#REF!</v>
      </c>
      <c r="AD16" s="211" t="e">
        <f t="shared" ca="1" si="3"/>
        <v>#REF!</v>
      </c>
      <c r="AE16" s="211" t="e">
        <f t="shared" ca="1" si="4"/>
        <v>#REF!</v>
      </c>
      <c r="AF16" s="211" t="e">
        <f t="shared" ca="1" si="5"/>
        <v>#REF!</v>
      </c>
      <c r="AG16" s="211" t="e">
        <f t="shared" ca="1" si="6"/>
        <v>#REF!</v>
      </c>
      <c r="AH16" s="211" t="e">
        <f t="shared" ca="1" si="7"/>
        <v>#REF!</v>
      </c>
      <c r="AI16" s="211" t="e">
        <f t="shared" ca="1" si="8"/>
        <v>#REF!</v>
      </c>
      <c r="AJ16" s="211" t="e">
        <f t="shared" ca="1" si="9"/>
        <v>#REF!</v>
      </c>
      <c r="AK16" s="211" t="e">
        <f t="shared" ca="1" si="10"/>
        <v>#REF!</v>
      </c>
      <c r="AL16" s="211" t="e">
        <f t="shared" ca="1" si="11"/>
        <v>#REF!</v>
      </c>
      <c r="AM16" s="211" t="e">
        <f t="shared" ca="1" si="12"/>
        <v>#REF!</v>
      </c>
      <c r="AN16" s="211" t="e">
        <f t="shared" ca="1" si="13"/>
        <v>#REF!</v>
      </c>
      <c r="AO16" s="211" t="e">
        <f t="shared" ca="1" si="14"/>
        <v>#REF!</v>
      </c>
      <c r="AP16" s="211" t="e">
        <f t="shared" ca="1" si="15"/>
        <v>#REF!</v>
      </c>
      <c r="AQ16" s="211" t="e">
        <f t="shared" ca="1" si="16"/>
        <v>#REF!</v>
      </c>
      <c r="AR16" s="211" t="e">
        <f t="shared" ca="1" si="17"/>
        <v>#REF!</v>
      </c>
      <c r="AT16" s="209" t="e">
        <f t="shared" ca="1" si="18"/>
        <v>#REF!</v>
      </c>
      <c r="AU16" s="209" t="e">
        <f t="shared" ca="1" si="19"/>
        <v>#REF!</v>
      </c>
      <c r="AV16" s="209" t="e">
        <f t="shared" ca="1" si="20"/>
        <v>#REF!</v>
      </c>
      <c r="AW16" s="209" t="e">
        <f t="shared" ca="1" si="21"/>
        <v>#REF!</v>
      </c>
      <c r="AX16" s="209" t="e">
        <f t="shared" ca="1" si="22"/>
        <v>#REF!</v>
      </c>
      <c r="AY16" s="209" t="e">
        <f t="shared" ca="1" si="23"/>
        <v>#REF!</v>
      </c>
      <c r="AZ16" s="209" t="e">
        <f t="shared" ca="1" si="24"/>
        <v>#REF!</v>
      </c>
      <c r="BA16" s="209" t="e">
        <f t="shared" ca="1" si="25"/>
        <v>#REF!</v>
      </c>
      <c r="BB16" s="209" t="e">
        <f t="shared" ca="1" si="26"/>
        <v>#REF!</v>
      </c>
      <c r="BC16" s="209" t="e">
        <f t="shared" ca="1" si="27"/>
        <v>#REF!</v>
      </c>
      <c r="BD16" s="209" t="e">
        <f t="shared" ca="1" si="28"/>
        <v>#REF!</v>
      </c>
      <c r="BE16" s="209" t="e">
        <f t="shared" ca="1" si="29"/>
        <v>#REF!</v>
      </c>
      <c r="BF16" s="209" t="e">
        <f t="shared" ca="1" si="30"/>
        <v>#REF!</v>
      </c>
      <c r="BG16" s="209" t="e">
        <f t="shared" ca="1" si="31"/>
        <v>#REF!</v>
      </c>
      <c r="BH16" s="209" t="e">
        <f t="shared" ca="1" si="32"/>
        <v>#REF!</v>
      </c>
      <c r="BI16" s="209" t="e">
        <f t="shared" ca="1" si="33"/>
        <v>#REF!</v>
      </c>
    </row>
    <row r="17" spans="1:61" s="3" customFormat="1">
      <c r="A17" s="246" t="s">
        <v>40</v>
      </c>
      <c r="B17" s="246" t="str">
        <f>INDEX('Ref1'!$E:$E,MATCH(A17,'Ref1'!$A:$A,0))</f>
        <v>Babergh</v>
      </c>
      <c r="C17" s="246" t="str">
        <f>INDEX('Ref1'!$B:$B,MATCH($A17,'Ref1'!$A:$A,0))</f>
        <v>SD</v>
      </c>
      <c r="D17" s="307">
        <f>INDEX(Inputs!$K$61:$K$71,MATCH($C17,Inputs!$Q$61:$Q$71,0))</f>
        <v>0</v>
      </c>
      <c r="E17" s="211">
        <f>$D17*INDEX('3_RatesBilling'!G:G,MATCH($A17,'3_RatesBilling'!$A:$A,0))</f>
        <v>0</v>
      </c>
      <c r="F17" s="211">
        <f>$D17*INDEX('3_RatesBilling'!H:H,MATCH($A17,'3_RatesBilling'!$A:$A,0))</f>
        <v>0</v>
      </c>
      <c r="G17" s="211">
        <f>$D17*INDEX('3_RatesBilling'!I:I,MATCH($A17,'3_RatesBilling'!$A:$A,0))</f>
        <v>0</v>
      </c>
      <c r="H17" s="211">
        <f>$D17*INDEX('3_RatesBilling'!J:J,MATCH($A17,'3_RatesBilling'!$A:$A,0))</f>
        <v>0</v>
      </c>
      <c r="I17" s="211">
        <f>$D17*INDEX('3_RatesBilling'!K:K,MATCH($A17,'3_RatesBilling'!$A:$A,0))</f>
        <v>0</v>
      </c>
      <c r="J17" s="211">
        <f>$D17*INDEX('3_RatesBilling'!L:L,MATCH($A17,'3_RatesBilling'!$A:$A,0))</f>
        <v>0</v>
      </c>
      <c r="K17" s="216">
        <f>$D17*INDEX('3_RatesBilling'!M:M,MATCH($A17,'3_RatesBilling'!$A:$A,0))</f>
        <v>0</v>
      </c>
      <c r="L17" s="213">
        <f>$D17*INDEX('3_RatesBilling'!N:N,MATCH($A17,'3_RatesBilling'!$A:$A,0))</f>
        <v>0</v>
      </c>
      <c r="M17" s="211">
        <f>$D17*INDEX('3_RatesBilling'!O:O,MATCH($A17,'3_RatesBilling'!$A:$A,0))</f>
        <v>0</v>
      </c>
      <c r="N17" s="211">
        <f>$D17*INDEX('3_RatesBilling'!P:P,MATCH($A17,'3_RatesBilling'!$A:$A,0))</f>
        <v>0</v>
      </c>
      <c r="O17" s="211">
        <f>$D17*INDEX('3_RatesBilling'!Q:Q,MATCH($A17,'3_RatesBilling'!$A:$A,0))</f>
        <v>0</v>
      </c>
      <c r="P17" s="211">
        <f>$D17*INDEX('3_RatesBilling'!R:R,MATCH($A17,'3_RatesBilling'!$A:$A,0))</f>
        <v>0</v>
      </c>
      <c r="Q17" s="211">
        <f>$D17*INDEX('3_RatesBilling'!S:S,MATCH($A17,'3_RatesBilling'!$A:$A,0))</f>
        <v>0</v>
      </c>
      <c r="R17" s="211">
        <f>$D17*INDEX('3_RatesBilling'!T:T,MATCH($A17,'3_RatesBilling'!$A:$A,0))</f>
        <v>0</v>
      </c>
      <c r="S17" s="211">
        <f>$D17*INDEX('3_RatesBilling'!U:U,MATCH($A17,'3_RatesBilling'!$A:$A,0))</f>
        <v>0</v>
      </c>
      <c r="T17" s="211">
        <f>$D17*INDEX('3_RatesBilling'!V:V,MATCH($A17,'3_RatesBilling'!$A:$A,0))</f>
        <v>0</v>
      </c>
      <c r="U17" s="211">
        <f>$D17*INDEX('3_RatesBilling'!W:W,MATCH($A17,'3_RatesBilling'!$A:$A,0))</f>
        <v>0</v>
      </c>
      <c r="V17" s="211">
        <f>$D17*INDEX('3_RatesBilling'!X:X,MATCH($A17,'3_RatesBilling'!$A:$A,0))</f>
        <v>0</v>
      </c>
      <c r="W17" s="211">
        <f>$D17*INDEX('3_RatesBilling'!Y:Y,MATCH($A17,'3_RatesBilling'!$A:$A,0))</f>
        <v>0</v>
      </c>
      <c r="X17" s="211">
        <f>$D17*INDEX('3_RatesBilling'!Z:Z,MATCH($A17,'3_RatesBilling'!$A:$A,0))</f>
        <v>0</v>
      </c>
      <c r="Y17" s="211">
        <f>$D17*INDEX('3_RatesBilling'!AA:AA,MATCH($A17,'3_RatesBilling'!$A:$A,0))</f>
        <v>0</v>
      </c>
      <c r="Z17" s="211">
        <f>$D17*INDEX('3_RatesBilling'!AB:AB,MATCH($A17,'3_RatesBilling'!$A:$A,0))</f>
        <v>0</v>
      </c>
      <c r="AA17" s="211">
        <f>$D17*INDEX('3_RatesBilling'!AC:AC,MATCH($A17,'3_RatesBilling'!$A:$A,0))</f>
        <v>0</v>
      </c>
      <c r="AC17" s="211" t="e">
        <f t="shared" ca="1" si="2"/>
        <v>#REF!</v>
      </c>
      <c r="AD17" s="211" t="e">
        <f t="shared" ca="1" si="3"/>
        <v>#REF!</v>
      </c>
      <c r="AE17" s="211" t="e">
        <f t="shared" ca="1" si="4"/>
        <v>#REF!</v>
      </c>
      <c r="AF17" s="211" t="e">
        <f t="shared" ca="1" si="5"/>
        <v>#REF!</v>
      </c>
      <c r="AG17" s="211" t="e">
        <f t="shared" ca="1" si="6"/>
        <v>#REF!</v>
      </c>
      <c r="AH17" s="211" t="e">
        <f t="shared" ca="1" si="7"/>
        <v>#REF!</v>
      </c>
      <c r="AI17" s="211" t="e">
        <f t="shared" ca="1" si="8"/>
        <v>#REF!</v>
      </c>
      <c r="AJ17" s="211" t="e">
        <f t="shared" ca="1" si="9"/>
        <v>#REF!</v>
      </c>
      <c r="AK17" s="211" t="e">
        <f t="shared" ca="1" si="10"/>
        <v>#REF!</v>
      </c>
      <c r="AL17" s="211" t="e">
        <f t="shared" ca="1" si="11"/>
        <v>#REF!</v>
      </c>
      <c r="AM17" s="211" t="e">
        <f t="shared" ca="1" si="12"/>
        <v>#REF!</v>
      </c>
      <c r="AN17" s="211" t="e">
        <f t="shared" ca="1" si="13"/>
        <v>#REF!</v>
      </c>
      <c r="AO17" s="211" t="e">
        <f t="shared" ca="1" si="14"/>
        <v>#REF!</v>
      </c>
      <c r="AP17" s="211" t="e">
        <f t="shared" ca="1" si="15"/>
        <v>#REF!</v>
      </c>
      <c r="AQ17" s="211" t="e">
        <f t="shared" ca="1" si="16"/>
        <v>#REF!</v>
      </c>
      <c r="AR17" s="211" t="e">
        <f t="shared" ca="1" si="17"/>
        <v>#REF!</v>
      </c>
      <c r="AT17" s="209" t="e">
        <f t="shared" ca="1" si="18"/>
        <v>#REF!</v>
      </c>
      <c r="AU17" s="209" t="e">
        <f t="shared" ca="1" si="19"/>
        <v>#REF!</v>
      </c>
      <c r="AV17" s="209" t="e">
        <f t="shared" ca="1" si="20"/>
        <v>#REF!</v>
      </c>
      <c r="AW17" s="209" t="e">
        <f t="shared" ca="1" si="21"/>
        <v>#REF!</v>
      </c>
      <c r="AX17" s="209" t="e">
        <f t="shared" ca="1" si="22"/>
        <v>#REF!</v>
      </c>
      <c r="AY17" s="209" t="e">
        <f t="shared" ca="1" si="23"/>
        <v>#REF!</v>
      </c>
      <c r="AZ17" s="209" t="e">
        <f t="shared" ca="1" si="24"/>
        <v>#REF!</v>
      </c>
      <c r="BA17" s="209" t="e">
        <f t="shared" ca="1" si="25"/>
        <v>#REF!</v>
      </c>
      <c r="BB17" s="209" t="e">
        <f t="shared" ca="1" si="26"/>
        <v>#REF!</v>
      </c>
      <c r="BC17" s="209" t="e">
        <f t="shared" ca="1" si="27"/>
        <v>#REF!</v>
      </c>
      <c r="BD17" s="209" t="e">
        <f t="shared" ca="1" si="28"/>
        <v>#REF!</v>
      </c>
      <c r="BE17" s="209" t="e">
        <f t="shared" ca="1" si="29"/>
        <v>#REF!</v>
      </c>
      <c r="BF17" s="209" t="e">
        <f t="shared" ca="1" si="30"/>
        <v>#REF!</v>
      </c>
      <c r="BG17" s="209" t="e">
        <f t="shared" ca="1" si="31"/>
        <v>#REF!</v>
      </c>
      <c r="BH17" s="209" t="e">
        <f t="shared" ca="1" si="32"/>
        <v>#REF!</v>
      </c>
      <c r="BI17" s="209" t="e">
        <f t="shared" ca="1" si="33"/>
        <v>#REF!</v>
      </c>
    </row>
    <row r="18" spans="1:61" s="3" customFormat="1">
      <c r="A18" s="246" t="s">
        <v>42</v>
      </c>
      <c r="B18" s="246" t="str">
        <f>INDEX('Ref1'!$E:$E,MATCH(A18,'Ref1'!$A:$A,0))</f>
        <v>Barking and Dagenham</v>
      </c>
      <c r="C18" s="246" t="str">
        <f>INDEX('Ref1'!$B:$B,MATCH($A18,'Ref1'!$A:$A,0))</f>
        <v>OLB</v>
      </c>
      <c r="D18" s="307">
        <f>INDEX(Inputs!$K$61:$K$71,MATCH($C18,Inputs!$Q$61:$Q$71,0))</f>
        <v>0</v>
      </c>
      <c r="E18" s="211">
        <f>$D18*INDEX('3_RatesBilling'!G:G,MATCH($A18,'3_RatesBilling'!$A:$A,0))</f>
        <v>0</v>
      </c>
      <c r="F18" s="211">
        <f>$D18*INDEX('3_RatesBilling'!H:H,MATCH($A18,'3_RatesBilling'!$A:$A,0))</f>
        <v>0</v>
      </c>
      <c r="G18" s="211">
        <f>$D18*INDEX('3_RatesBilling'!I:I,MATCH($A18,'3_RatesBilling'!$A:$A,0))</f>
        <v>0</v>
      </c>
      <c r="H18" s="211">
        <f>$D18*INDEX('3_RatesBilling'!J:J,MATCH($A18,'3_RatesBilling'!$A:$A,0))</f>
        <v>0</v>
      </c>
      <c r="I18" s="211">
        <f>$D18*INDEX('3_RatesBilling'!K:K,MATCH($A18,'3_RatesBilling'!$A:$A,0))</f>
        <v>0</v>
      </c>
      <c r="J18" s="211">
        <f>$D18*INDEX('3_RatesBilling'!L:L,MATCH($A18,'3_RatesBilling'!$A:$A,0))</f>
        <v>0</v>
      </c>
      <c r="K18" s="216">
        <f>$D18*INDEX('3_RatesBilling'!M:M,MATCH($A18,'3_RatesBilling'!$A:$A,0))</f>
        <v>0</v>
      </c>
      <c r="L18" s="213">
        <f>$D18*INDEX('3_RatesBilling'!N:N,MATCH($A18,'3_RatesBilling'!$A:$A,0))</f>
        <v>0</v>
      </c>
      <c r="M18" s="211">
        <f>$D18*INDEX('3_RatesBilling'!O:O,MATCH($A18,'3_RatesBilling'!$A:$A,0))</f>
        <v>0</v>
      </c>
      <c r="N18" s="211">
        <f>$D18*INDEX('3_RatesBilling'!P:P,MATCH($A18,'3_RatesBilling'!$A:$A,0))</f>
        <v>0</v>
      </c>
      <c r="O18" s="211">
        <f>$D18*INDEX('3_RatesBilling'!Q:Q,MATCH($A18,'3_RatesBilling'!$A:$A,0))</f>
        <v>0</v>
      </c>
      <c r="P18" s="211">
        <f>$D18*INDEX('3_RatesBilling'!R:R,MATCH($A18,'3_RatesBilling'!$A:$A,0))</f>
        <v>0</v>
      </c>
      <c r="Q18" s="211">
        <f>$D18*INDEX('3_RatesBilling'!S:S,MATCH($A18,'3_RatesBilling'!$A:$A,0))</f>
        <v>0</v>
      </c>
      <c r="R18" s="211">
        <f>$D18*INDEX('3_RatesBilling'!T:T,MATCH($A18,'3_RatesBilling'!$A:$A,0))</f>
        <v>0</v>
      </c>
      <c r="S18" s="211">
        <f>$D18*INDEX('3_RatesBilling'!U:U,MATCH($A18,'3_RatesBilling'!$A:$A,0))</f>
        <v>0</v>
      </c>
      <c r="T18" s="211">
        <f>$D18*INDEX('3_RatesBilling'!V:V,MATCH($A18,'3_RatesBilling'!$A:$A,0))</f>
        <v>0</v>
      </c>
      <c r="U18" s="211">
        <f>$D18*INDEX('3_RatesBilling'!W:W,MATCH($A18,'3_RatesBilling'!$A:$A,0))</f>
        <v>0</v>
      </c>
      <c r="V18" s="211">
        <f>$D18*INDEX('3_RatesBilling'!X:X,MATCH($A18,'3_RatesBilling'!$A:$A,0))</f>
        <v>0</v>
      </c>
      <c r="W18" s="211">
        <f>$D18*INDEX('3_RatesBilling'!Y:Y,MATCH($A18,'3_RatesBilling'!$A:$A,0))</f>
        <v>0</v>
      </c>
      <c r="X18" s="211">
        <f>$D18*INDEX('3_RatesBilling'!Z:Z,MATCH($A18,'3_RatesBilling'!$A:$A,0))</f>
        <v>0</v>
      </c>
      <c r="Y18" s="211">
        <f>$D18*INDEX('3_RatesBilling'!AA:AA,MATCH($A18,'3_RatesBilling'!$A:$A,0))</f>
        <v>0</v>
      </c>
      <c r="Z18" s="211">
        <f>$D18*INDEX('3_RatesBilling'!AB:AB,MATCH($A18,'3_RatesBilling'!$A:$A,0))</f>
        <v>0</v>
      </c>
      <c r="AA18" s="211">
        <f>$D18*INDEX('3_RatesBilling'!AC:AC,MATCH($A18,'3_RatesBilling'!$A:$A,0))</f>
        <v>0</v>
      </c>
      <c r="AC18" s="211" t="e">
        <f t="shared" ca="1" si="2"/>
        <v>#REF!</v>
      </c>
      <c r="AD18" s="211" t="e">
        <f t="shared" ca="1" si="3"/>
        <v>#REF!</v>
      </c>
      <c r="AE18" s="211" t="e">
        <f t="shared" ca="1" si="4"/>
        <v>#REF!</v>
      </c>
      <c r="AF18" s="211" t="e">
        <f t="shared" ca="1" si="5"/>
        <v>#REF!</v>
      </c>
      <c r="AG18" s="211" t="e">
        <f t="shared" ca="1" si="6"/>
        <v>#REF!</v>
      </c>
      <c r="AH18" s="211" t="e">
        <f t="shared" ca="1" si="7"/>
        <v>#REF!</v>
      </c>
      <c r="AI18" s="211" t="e">
        <f t="shared" ca="1" si="8"/>
        <v>#REF!</v>
      </c>
      <c r="AJ18" s="211" t="e">
        <f t="shared" ca="1" si="9"/>
        <v>#REF!</v>
      </c>
      <c r="AK18" s="211" t="e">
        <f t="shared" ca="1" si="10"/>
        <v>#REF!</v>
      </c>
      <c r="AL18" s="211" t="e">
        <f t="shared" ca="1" si="11"/>
        <v>#REF!</v>
      </c>
      <c r="AM18" s="211" t="e">
        <f t="shared" ca="1" si="12"/>
        <v>#REF!</v>
      </c>
      <c r="AN18" s="211" t="e">
        <f t="shared" ca="1" si="13"/>
        <v>#REF!</v>
      </c>
      <c r="AO18" s="211" t="e">
        <f t="shared" ca="1" si="14"/>
        <v>#REF!</v>
      </c>
      <c r="AP18" s="211" t="e">
        <f t="shared" ca="1" si="15"/>
        <v>#REF!</v>
      </c>
      <c r="AQ18" s="211" t="e">
        <f t="shared" ca="1" si="16"/>
        <v>#REF!</v>
      </c>
      <c r="AR18" s="211" t="e">
        <f t="shared" ca="1" si="17"/>
        <v>#REF!</v>
      </c>
      <c r="AT18" s="209" t="e">
        <f t="shared" ca="1" si="18"/>
        <v>#REF!</v>
      </c>
      <c r="AU18" s="209" t="e">
        <f t="shared" ca="1" si="19"/>
        <v>#REF!</v>
      </c>
      <c r="AV18" s="209" t="e">
        <f t="shared" ca="1" si="20"/>
        <v>#REF!</v>
      </c>
      <c r="AW18" s="209" t="e">
        <f t="shared" ca="1" si="21"/>
        <v>#REF!</v>
      </c>
      <c r="AX18" s="209" t="e">
        <f t="shared" ca="1" si="22"/>
        <v>#REF!</v>
      </c>
      <c r="AY18" s="209" t="e">
        <f t="shared" ca="1" si="23"/>
        <v>#REF!</v>
      </c>
      <c r="AZ18" s="209" t="e">
        <f t="shared" ca="1" si="24"/>
        <v>#REF!</v>
      </c>
      <c r="BA18" s="209" t="e">
        <f t="shared" ca="1" si="25"/>
        <v>#REF!</v>
      </c>
      <c r="BB18" s="209" t="e">
        <f t="shared" ca="1" si="26"/>
        <v>#REF!</v>
      </c>
      <c r="BC18" s="209" t="e">
        <f t="shared" ca="1" si="27"/>
        <v>#REF!</v>
      </c>
      <c r="BD18" s="209" t="e">
        <f t="shared" ca="1" si="28"/>
        <v>#REF!</v>
      </c>
      <c r="BE18" s="209" t="e">
        <f t="shared" ca="1" si="29"/>
        <v>#REF!</v>
      </c>
      <c r="BF18" s="209" t="e">
        <f t="shared" ca="1" si="30"/>
        <v>#REF!</v>
      </c>
      <c r="BG18" s="209" t="e">
        <f t="shared" ca="1" si="31"/>
        <v>#REF!</v>
      </c>
      <c r="BH18" s="209" t="e">
        <f t="shared" ca="1" si="32"/>
        <v>#REF!</v>
      </c>
      <c r="BI18" s="209" t="e">
        <f t="shared" ca="1" si="33"/>
        <v>#REF!</v>
      </c>
    </row>
    <row r="19" spans="1:61" s="3" customFormat="1">
      <c r="A19" s="246" t="s">
        <v>44</v>
      </c>
      <c r="B19" s="246" t="str">
        <f>INDEX('Ref1'!$E:$E,MATCH(A19,'Ref1'!$A:$A,0))</f>
        <v>Barnet</v>
      </c>
      <c r="C19" s="246" t="str">
        <f>INDEX('Ref1'!$B:$B,MATCH($A19,'Ref1'!$A:$A,0))</f>
        <v>OLB</v>
      </c>
      <c r="D19" s="307">
        <f>INDEX(Inputs!$K$61:$K$71,MATCH($C19,Inputs!$Q$61:$Q$71,0))</f>
        <v>0</v>
      </c>
      <c r="E19" s="211">
        <f>$D19*INDEX('3_RatesBilling'!G:G,MATCH($A19,'3_RatesBilling'!$A:$A,0))</f>
        <v>0</v>
      </c>
      <c r="F19" s="211">
        <f>$D19*INDEX('3_RatesBilling'!H:H,MATCH($A19,'3_RatesBilling'!$A:$A,0))</f>
        <v>0</v>
      </c>
      <c r="G19" s="211">
        <f>$D19*INDEX('3_RatesBilling'!I:I,MATCH($A19,'3_RatesBilling'!$A:$A,0))</f>
        <v>0</v>
      </c>
      <c r="H19" s="211">
        <f>$D19*INDEX('3_RatesBilling'!J:J,MATCH($A19,'3_RatesBilling'!$A:$A,0))</f>
        <v>0</v>
      </c>
      <c r="I19" s="211">
        <f>$D19*INDEX('3_RatesBilling'!K:K,MATCH($A19,'3_RatesBilling'!$A:$A,0))</f>
        <v>0</v>
      </c>
      <c r="J19" s="211">
        <f>$D19*INDEX('3_RatesBilling'!L:L,MATCH($A19,'3_RatesBilling'!$A:$A,0))</f>
        <v>0</v>
      </c>
      <c r="K19" s="216">
        <f>$D19*INDEX('3_RatesBilling'!M:M,MATCH($A19,'3_RatesBilling'!$A:$A,0))</f>
        <v>0</v>
      </c>
      <c r="L19" s="213">
        <f>$D19*INDEX('3_RatesBilling'!N:N,MATCH($A19,'3_RatesBilling'!$A:$A,0))</f>
        <v>0</v>
      </c>
      <c r="M19" s="211">
        <f>$D19*INDEX('3_RatesBilling'!O:O,MATCH($A19,'3_RatesBilling'!$A:$A,0))</f>
        <v>0</v>
      </c>
      <c r="N19" s="211">
        <f>$D19*INDEX('3_RatesBilling'!P:P,MATCH($A19,'3_RatesBilling'!$A:$A,0))</f>
        <v>0</v>
      </c>
      <c r="O19" s="211">
        <f>$D19*INDEX('3_RatesBilling'!Q:Q,MATCH($A19,'3_RatesBilling'!$A:$A,0))</f>
        <v>0</v>
      </c>
      <c r="P19" s="211">
        <f>$D19*INDEX('3_RatesBilling'!R:R,MATCH($A19,'3_RatesBilling'!$A:$A,0))</f>
        <v>0</v>
      </c>
      <c r="Q19" s="211">
        <f>$D19*INDEX('3_RatesBilling'!S:S,MATCH($A19,'3_RatesBilling'!$A:$A,0))</f>
        <v>0</v>
      </c>
      <c r="R19" s="211">
        <f>$D19*INDEX('3_RatesBilling'!T:T,MATCH($A19,'3_RatesBilling'!$A:$A,0))</f>
        <v>0</v>
      </c>
      <c r="S19" s="211">
        <f>$D19*INDEX('3_RatesBilling'!U:U,MATCH($A19,'3_RatesBilling'!$A:$A,0))</f>
        <v>0</v>
      </c>
      <c r="T19" s="211">
        <f>$D19*INDEX('3_RatesBilling'!V:V,MATCH($A19,'3_RatesBilling'!$A:$A,0))</f>
        <v>0</v>
      </c>
      <c r="U19" s="211">
        <f>$D19*INDEX('3_RatesBilling'!W:W,MATCH($A19,'3_RatesBilling'!$A:$A,0))</f>
        <v>0</v>
      </c>
      <c r="V19" s="211">
        <f>$D19*INDEX('3_RatesBilling'!X:X,MATCH($A19,'3_RatesBilling'!$A:$A,0))</f>
        <v>0</v>
      </c>
      <c r="W19" s="211">
        <f>$D19*INDEX('3_RatesBilling'!Y:Y,MATCH($A19,'3_RatesBilling'!$A:$A,0))</f>
        <v>0</v>
      </c>
      <c r="X19" s="211">
        <f>$D19*INDEX('3_RatesBilling'!Z:Z,MATCH($A19,'3_RatesBilling'!$A:$A,0))</f>
        <v>0</v>
      </c>
      <c r="Y19" s="211">
        <f>$D19*INDEX('3_RatesBilling'!AA:AA,MATCH($A19,'3_RatesBilling'!$A:$A,0))</f>
        <v>0</v>
      </c>
      <c r="Z19" s="211">
        <f>$D19*INDEX('3_RatesBilling'!AB:AB,MATCH($A19,'3_RatesBilling'!$A:$A,0))</f>
        <v>0</v>
      </c>
      <c r="AA19" s="211">
        <f>$D19*INDEX('3_RatesBilling'!AC:AC,MATCH($A19,'3_RatesBilling'!$A:$A,0))</f>
        <v>0</v>
      </c>
      <c r="AC19" s="211" t="e">
        <f t="shared" ca="1" si="2"/>
        <v>#REF!</v>
      </c>
      <c r="AD19" s="211" t="e">
        <f t="shared" ca="1" si="3"/>
        <v>#REF!</v>
      </c>
      <c r="AE19" s="211" t="e">
        <f t="shared" ca="1" si="4"/>
        <v>#REF!</v>
      </c>
      <c r="AF19" s="211" t="e">
        <f t="shared" ca="1" si="5"/>
        <v>#REF!</v>
      </c>
      <c r="AG19" s="211" t="e">
        <f t="shared" ca="1" si="6"/>
        <v>#REF!</v>
      </c>
      <c r="AH19" s="211" t="e">
        <f t="shared" ca="1" si="7"/>
        <v>#REF!</v>
      </c>
      <c r="AI19" s="211" t="e">
        <f t="shared" ca="1" si="8"/>
        <v>#REF!</v>
      </c>
      <c r="AJ19" s="211" t="e">
        <f t="shared" ca="1" si="9"/>
        <v>#REF!</v>
      </c>
      <c r="AK19" s="211" t="e">
        <f t="shared" ca="1" si="10"/>
        <v>#REF!</v>
      </c>
      <c r="AL19" s="211" t="e">
        <f t="shared" ca="1" si="11"/>
        <v>#REF!</v>
      </c>
      <c r="AM19" s="211" t="e">
        <f t="shared" ca="1" si="12"/>
        <v>#REF!</v>
      </c>
      <c r="AN19" s="211" t="e">
        <f t="shared" ca="1" si="13"/>
        <v>#REF!</v>
      </c>
      <c r="AO19" s="211" t="e">
        <f t="shared" ca="1" si="14"/>
        <v>#REF!</v>
      </c>
      <c r="AP19" s="211" t="e">
        <f t="shared" ca="1" si="15"/>
        <v>#REF!</v>
      </c>
      <c r="AQ19" s="211" t="e">
        <f t="shared" ca="1" si="16"/>
        <v>#REF!</v>
      </c>
      <c r="AR19" s="211" t="e">
        <f t="shared" ca="1" si="17"/>
        <v>#REF!</v>
      </c>
      <c r="AT19" s="209" t="e">
        <f t="shared" ca="1" si="18"/>
        <v>#REF!</v>
      </c>
      <c r="AU19" s="209" t="e">
        <f t="shared" ca="1" si="19"/>
        <v>#REF!</v>
      </c>
      <c r="AV19" s="209" t="e">
        <f t="shared" ca="1" si="20"/>
        <v>#REF!</v>
      </c>
      <c r="AW19" s="209" t="e">
        <f t="shared" ca="1" si="21"/>
        <v>#REF!</v>
      </c>
      <c r="AX19" s="209" t="e">
        <f t="shared" ca="1" si="22"/>
        <v>#REF!</v>
      </c>
      <c r="AY19" s="209" t="e">
        <f t="shared" ca="1" si="23"/>
        <v>#REF!</v>
      </c>
      <c r="AZ19" s="209" t="e">
        <f t="shared" ca="1" si="24"/>
        <v>#REF!</v>
      </c>
      <c r="BA19" s="209" t="e">
        <f t="shared" ca="1" si="25"/>
        <v>#REF!</v>
      </c>
      <c r="BB19" s="209" t="e">
        <f t="shared" ca="1" si="26"/>
        <v>#REF!</v>
      </c>
      <c r="BC19" s="209" t="e">
        <f t="shared" ca="1" si="27"/>
        <v>#REF!</v>
      </c>
      <c r="BD19" s="209" t="e">
        <f t="shared" ca="1" si="28"/>
        <v>#REF!</v>
      </c>
      <c r="BE19" s="209" t="e">
        <f t="shared" ca="1" si="29"/>
        <v>#REF!</v>
      </c>
      <c r="BF19" s="209" t="e">
        <f t="shared" ca="1" si="30"/>
        <v>#REF!</v>
      </c>
      <c r="BG19" s="209" t="e">
        <f t="shared" ca="1" si="31"/>
        <v>#REF!</v>
      </c>
      <c r="BH19" s="209" t="e">
        <f t="shared" ca="1" si="32"/>
        <v>#REF!</v>
      </c>
      <c r="BI19" s="209" t="e">
        <f t="shared" ca="1" si="33"/>
        <v>#REF!</v>
      </c>
    </row>
    <row r="20" spans="1:61" s="3" customFormat="1">
      <c r="A20" s="246" t="s">
        <v>46</v>
      </c>
      <c r="B20" s="246" t="str">
        <f>INDEX('Ref1'!$E:$E,MATCH(A20,'Ref1'!$A:$A,0))</f>
        <v>Barnsley</v>
      </c>
      <c r="C20" s="246" t="str">
        <f>INDEX('Ref1'!$B:$B,MATCH($A20,'Ref1'!$A:$A,0))</f>
        <v>MD</v>
      </c>
      <c r="D20" s="307">
        <f>INDEX(Inputs!$K$61:$K$71,MATCH($C20,Inputs!$Q$61:$Q$71,0))</f>
        <v>0</v>
      </c>
      <c r="E20" s="211">
        <f>$D20*INDEX('3_RatesBilling'!G:G,MATCH($A20,'3_RatesBilling'!$A:$A,0))</f>
        <v>0</v>
      </c>
      <c r="F20" s="211">
        <f>$D20*INDEX('3_RatesBilling'!H:H,MATCH($A20,'3_RatesBilling'!$A:$A,0))</f>
        <v>0</v>
      </c>
      <c r="G20" s="211">
        <f>$D20*INDEX('3_RatesBilling'!I:I,MATCH($A20,'3_RatesBilling'!$A:$A,0))</f>
        <v>0</v>
      </c>
      <c r="H20" s="211">
        <f>$D20*INDEX('3_RatesBilling'!J:J,MATCH($A20,'3_RatesBilling'!$A:$A,0))</f>
        <v>0</v>
      </c>
      <c r="I20" s="211">
        <f>$D20*INDEX('3_RatesBilling'!K:K,MATCH($A20,'3_RatesBilling'!$A:$A,0))</f>
        <v>0</v>
      </c>
      <c r="J20" s="211">
        <f>$D20*INDEX('3_RatesBilling'!L:L,MATCH($A20,'3_RatesBilling'!$A:$A,0))</f>
        <v>0</v>
      </c>
      <c r="K20" s="216">
        <f>$D20*INDEX('3_RatesBilling'!M:M,MATCH($A20,'3_RatesBilling'!$A:$A,0))</f>
        <v>0</v>
      </c>
      <c r="L20" s="213">
        <f>$D20*INDEX('3_RatesBilling'!N:N,MATCH($A20,'3_RatesBilling'!$A:$A,0))</f>
        <v>0</v>
      </c>
      <c r="M20" s="211">
        <f>$D20*INDEX('3_RatesBilling'!O:O,MATCH($A20,'3_RatesBilling'!$A:$A,0))</f>
        <v>0</v>
      </c>
      <c r="N20" s="211">
        <f>$D20*INDEX('3_RatesBilling'!P:P,MATCH($A20,'3_RatesBilling'!$A:$A,0))</f>
        <v>0</v>
      </c>
      <c r="O20" s="211">
        <f>$D20*INDEX('3_RatesBilling'!Q:Q,MATCH($A20,'3_RatesBilling'!$A:$A,0))</f>
        <v>0</v>
      </c>
      <c r="P20" s="211">
        <f>$D20*INDEX('3_RatesBilling'!R:R,MATCH($A20,'3_RatesBilling'!$A:$A,0))</f>
        <v>0</v>
      </c>
      <c r="Q20" s="211">
        <f>$D20*INDEX('3_RatesBilling'!S:S,MATCH($A20,'3_RatesBilling'!$A:$A,0))</f>
        <v>0</v>
      </c>
      <c r="R20" s="211">
        <f>$D20*INDEX('3_RatesBilling'!T:T,MATCH($A20,'3_RatesBilling'!$A:$A,0))</f>
        <v>0</v>
      </c>
      <c r="S20" s="211">
        <f>$D20*INDEX('3_RatesBilling'!U:U,MATCH($A20,'3_RatesBilling'!$A:$A,0))</f>
        <v>0</v>
      </c>
      <c r="T20" s="211">
        <f>$D20*INDEX('3_RatesBilling'!V:V,MATCH($A20,'3_RatesBilling'!$A:$A,0))</f>
        <v>0</v>
      </c>
      <c r="U20" s="211">
        <f>$D20*INDEX('3_RatesBilling'!W:W,MATCH($A20,'3_RatesBilling'!$A:$A,0))</f>
        <v>0</v>
      </c>
      <c r="V20" s="211">
        <f>$D20*INDEX('3_RatesBilling'!X:X,MATCH($A20,'3_RatesBilling'!$A:$A,0))</f>
        <v>0</v>
      </c>
      <c r="W20" s="211">
        <f>$D20*INDEX('3_RatesBilling'!Y:Y,MATCH($A20,'3_RatesBilling'!$A:$A,0))</f>
        <v>0</v>
      </c>
      <c r="X20" s="211">
        <f>$D20*INDEX('3_RatesBilling'!Z:Z,MATCH($A20,'3_RatesBilling'!$A:$A,0))</f>
        <v>0</v>
      </c>
      <c r="Y20" s="211">
        <f>$D20*INDEX('3_RatesBilling'!AA:AA,MATCH($A20,'3_RatesBilling'!$A:$A,0))</f>
        <v>0</v>
      </c>
      <c r="Z20" s="211">
        <f>$D20*INDEX('3_RatesBilling'!AB:AB,MATCH($A20,'3_RatesBilling'!$A:$A,0))</f>
        <v>0</v>
      </c>
      <c r="AA20" s="211">
        <f>$D20*INDEX('3_RatesBilling'!AC:AC,MATCH($A20,'3_RatesBilling'!$A:$A,0))</f>
        <v>0</v>
      </c>
      <c r="AC20" s="211" t="e">
        <f t="shared" ca="1" si="2"/>
        <v>#REF!</v>
      </c>
      <c r="AD20" s="211" t="e">
        <f t="shared" ca="1" si="3"/>
        <v>#REF!</v>
      </c>
      <c r="AE20" s="211" t="e">
        <f t="shared" ca="1" si="4"/>
        <v>#REF!</v>
      </c>
      <c r="AF20" s="211" t="e">
        <f t="shared" ca="1" si="5"/>
        <v>#REF!</v>
      </c>
      <c r="AG20" s="211" t="e">
        <f t="shared" ca="1" si="6"/>
        <v>#REF!</v>
      </c>
      <c r="AH20" s="211" t="e">
        <f t="shared" ca="1" si="7"/>
        <v>#REF!</v>
      </c>
      <c r="AI20" s="211" t="e">
        <f t="shared" ca="1" si="8"/>
        <v>#REF!</v>
      </c>
      <c r="AJ20" s="211" t="e">
        <f t="shared" ca="1" si="9"/>
        <v>#REF!</v>
      </c>
      <c r="AK20" s="211" t="e">
        <f t="shared" ca="1" si="10"/>
        <v>#REF!</v>
      </c>
      <c r="AL20" s="211" t="e">
        <f t="shared" ca="1" si="11"/>
        <v>#REF!</v>
      </c>
      <c r="AM20" s="211" t="e">
        <f t="shared" ca="1" si="12"/>
        <v>#REF!</v>
      </c>
      <c r="AN20" s="211" t="e">
        <f t="shared" ca="1" si="13"/>
        <v>#REF!</v>
      </c>
      <c r="AO20" s="211" t="e">
        <f t="shared" ca="1" si="14"/>
        <v>#REF!</v>
      </c>
      <c r="AP20" s="211" t="e">
        <f t="shared" ca="1" si="15"/>
        <v>#REF!</v>
      </c>
      <c r="AQ20" s="211" t="e">
        <f t="shared" ca="1" si="16"/>
        <v>#REF!</v>
      </c>
      <c r="AR20" s="211" t="e">
        <f t="shared" ca="1" si="17"/>
        <v>#REF!</v>
      </c>
      <c r="AT20" s="209" t="e">
        <f t="shared" ca="1" si="18"/>
        <v>#REF!</v>
      </c>
      <c r="AU20" s="209" t="e">
        <f t="shared" ca="1" si="19"/>
        <v>#REF!</v>
      </c>
      <c r="AV20" s="209" t="e">
        <f t="shared" ca="1" si="20"/>
        <v>#REF!</v>
      </c>
      <c r="AW20" s="209" t="e">
        <f t="shared" ca="1" si="21"/>
        <v>#REF!</v>
      </c>
      <c r="AX20" s="209" t="e">
        <f t="shared" ca="1" si="22"/>
        <v>#REF!</v>
      </c>
      <c r="AY20" s="209" t="e">
        <f t="shared" ca="1" si="23"/>
        <v>#REF!</v>
      </c>
      <c r="AZ20" s="209" t="e">
        <f t="shared" ca="1" si="24"/>
        <v>#REF!</v>
      </c>
      <c r="BA20" s="209" t="e">
        <f t="shared" ca="1" si="25"/>
        <v>#REF!</v>
      </c>
      <c r="BB20" s="209" t="e">
        <f t="shared" ca="1" si="26"/>
        <v>#REF!</v>
      </c>
      <c r="BC20" s="209" t="e">
        <f t="shared" ca="1" si="27"/>
        <v>#REF!</v>
      </c>
      <c r="BD20" s="209" t="e">
        <f t="shared" ca="1" si="28"/>
        <v>#REF!</v>
      </c>
      <c r="BE20" s="209" t="e">
        <f t="shared" ca="1" si="29"/>
        <v>#REF!</v>
      </c>
      <c r="BF20" s="209" t="e">
        <f t="shared" ca="1" si="30"/>
        <v>#REF!</v>
      </c>
      <c r="BG20" s="209" t="e">
        <f t="shared" ca="1" si="31"/>
        <v>#REF!</v>
      </c>
      <c r="BH20" s="209" t="e">
        <f t="shared" ca="1" si="32"/>
        <v>#REF!</v>
      </c>
      <c r="BI20" s="209" t="e">
        <f t="shared" ca="1" si="33"/>
        <v>#REF!</v>
      </c>
    </row>
    <row r="21" spans="1:61" s="3" customFormat="1">
      <c r="A21" s="246" t="s">
        <v>48</v>
      </c>
      <c r="B21" s="246" t="str">
        <f>INDEX('Ref1'!$E:$E,MATCH(A21,'Ref1'!$A:$A,0))</f>
        <v>Barrow-in-Furness</v>
      </c>
      <c r="C21" s="246" t="str">
        <f>INDEX('Ref1'!$B:$B,MATCH($A21,'Ref1'!$A:$A,0))</f>
        <v>SD</v>
      </c>
      <c r="D21" s="307">
        <f>INDEX(Inputs!$K$61:$K$71,MATCH($C21,Inputs!$Q$61:$Q$71,0))</f>
        <v>0</v>
      </c>
      <c r="E21" s="211">
        <f>$D21*INDEX('3_RatesBilling'!G:G,MATCH($A21,'3_RatesBilling'!$A:$A,0))</f>
        <v>0</v>
      </c>
      <c r="F21" s="211">
        <f>$D21*INDEX('3_RatesBilling'!H:H,MATCH($A21,'3_RatesBilling'!$A:$A,0))</f>
        <v>0</v>
      </c>
      <c r="G21" s="211">
        <f>$D21*INDEX('3_RatesBilling'!I:I,MATCH($A21,'3_RatesBilling'!$A:$A,0))</f>
        <v>0</v>
      </c>
      <c r="H21" s="211">
        <f>$D21*INDEX('3_RatesBilling'!J:J,MATCH($A21,'3_RatesBilling'!$A:$A,0))</f>
        <v>0</v>
      </c>
      <c r="I21" s="211">
        <f>$D21*INDEX('3_RatesBilling'!K:K,MATCH($A21,'3_RatesBilling'!$A:$A,0))</f>
        <v>0</v>
      </c>
      <c r="J21" s="211">
        <f>$D21*INDEX('3_RatesBilling'!L:L,MATCH($A21,'3_RatesBilling'!$A:$A,0))</f>
        <v>0</v>
      </c>
      <c r="K21" s="216">
        <f>$D21*INDEX('3_RatesBilling'!M:M,MATCH($A21,'3_RatesBilling'!$A:$A,0))</f>
        <v>0</v>
      </c>
      <c r="L21" s="213">
        <f>$D21*INDEX('3_RatesBilling'!N:N,MATCH($A21,'3_RatesBilling'!$A:$A,0))</f>
        <v>0</v>
      </c>
      <c r="M21" s="211">
        <f>$D21*INDEX('3_RatesBilling'!O:O,MATCH($A21,'3_RatesBilling'!$A:$A,0))</f>
        <v>0</v>
      </c>
      <c r="N21" s="211">
        <f>$D21*INDEX('3_RatesBilling'!P:P,MATCH($A21,'3_RatesBilling'!$A:$A,0))</f>
        <v>0</v>
      </c>
      <c r="O21" s="211">
        <f>$D21*INDEX('3_RatesBilling'!Q:Q,MATCH($A21,'3_RatesBilling'!$A:$A,0))</f>
        <v>0</v>
      </c>
      <c r="P21" s="211">
        <f>$D21*INDEX('3_RatesBilling'!R:R,MATCH($A21,'3_RatesBilling'!$A:$A,0))</f>
        <v>0</v>
      </c>
      <c r="Q21" s="211">
        <f>$D21*INDEX('3_RatesBilling'!S:S,MATCH($A21,'3_RatesBilling'!$A:$A,0))</f>
        <v>0</v>
      </c>
      <c r="R21" s="211">
        <f>$D21*INDEX('3_RatesBilling'!T:T,MATCH($A21,'3_RatesBilling'!$A:$A,0))</f>
        <v>0</v>
      </c>
      <c r="S21" s="211">
        <f>$D21*INDEX('3_RatesBilling'!U:U,MATCH($A21,'3_RatesBilling'!$A:$A,0))</f>
        <v>0</v>
      </c>
      <c r="T21" s="211">
        <f>$D21*INDEX('3_RatesBilling'!V:V,MATCH($A21,'3_RatesBilling'!$A:$A,0))</f>
        <v>0</v>
      </c>
      <c r="U21" s="211">
        <f>$D21*INDEX('3_RatesBilling'!W:W,MATCH($A21,'3_RatesBilling'!$A:$A,0))</f>
        <v>0</v>
      </c>
      <c r="V21" s="211">
        <f>$D21*INDEX('3_RatesBilling'!X:X,MATCH($A21,'3_RatesBilling'!$A:$A,0))</f>
        <v>0</v>
      </c>
      <c r="W21" s="211">
        <f>$D21*INDEX('3_RatesBilling'!Y:Y,MATCH($A21,'3_RatesBilling'!$A:$A,0))</f>
        <v>0</v>
      </c>
      <c r="X21" s="211">
        <f>$D21*INDEX('3_RatesBilling'!Z:Z,MATCH($A21,'3_RatesBilling'!$A:$A,0))</f>
        <v>0</v>
      </c>
      <c r="Y21" s="211">
        <f>$D21*INDEX('3_RatesBilling'!AA:AA,MATCH($A21,'3_RatesBilling'!$A:$A,0))</f>
        <v>0</v>
      </c>
      <c r="Z21" s="211">
        <f>$D21*INDEX('3_RatesBilling'!AB:AB,MATCH($A21,'3_RatesBilling'!$A:$A,0))</f>
        <v>0</v>
      </c>
      <c r="AA21" s="211">
        <f>$D21*INDEX('3_RatesBilling'!AC:AC,MATCH($A21,'3_RatesBilling'!$A:$A,0))</f>
        <v>0</v>
      </c>
      <c r="AC21" s="211" t="e">
        <f t="shared" ca="1" si="2"/>
        <v>#REF!</v>
      </c>
      <c r="AD21" s="211" t="e">
        <f t="shared" ca="1" si="3"/>
        <v>#REF!</v>
      </c>
      <c r="AE21" s="211" t="e">
        <f t="shared" ca="1" si="4"/>
        <v>#REF!</v>
      </c>
      <c r="AF21" s="211" t="e">
        <f t="shared" ca="1" si="5"/>
        <v>#REF!</v>
      </c>
      <c r="AG21" s="211" t="e">
        <f t="shared" ca="1" si="6"/>
        <v>#REF!</v>
      </c>
      <c r="AH21" s="211" t="e">
        <f t="shared" ca="1" si="7"/>
        <v>#REF!</v>
      </c>
      <c r="AI21" s="211" t="e">
        <f t="shared" ca="1" si="8"/>
        <v>#REF!</v>
      </c>
      <c r="AJ21" s="211" t="e">
        <f t="shared" ca="1" si="9"/>
        <v>#REF!</v>
      </c>
      <c r="AK21" s="211" t="e">
        <f t="shared" ca="1" si="10"/>
        <v>#REF!</v>
      </c>
      <c r="AL21" s="211" t="e">
        <f t="shared" ca="1" si="11"/>
        <v>#REF!</v>
      </c>
      <c r="AM21" s="211" t="e">
        <f t="shared" ca="1" si="12"/>
        <v>#REF!</v>
      </c>
      <c r="AN21" s="211" t="e">
        <f t="shared" ca="1" si="13"/>
        <v>#REF!</v>
      </c>
      <c r="AO21" s="211" t="e">
        <f t="shared" ca="1" si="14"/>
        <v>#REF!</v>
      </c>
      <c r="AP21" s="211" t="e">
        <f t="shared" ca="1" si="15"/>
        <v>#REF!</v>
      </c>
      <c r="AQ21" s="211" t="e">
        <f t="shared" ca="1" si="16"/>
        <v>#REF!</v>
      </c>
      <c r="AR21" s="211" t="e">
        <f t="shared" ca="1" si="17"/>
        <v>#REF!</v>
      </c>
      <c r="AT21" s="209" t="e">
        <f t="shared" ca="1" si="18"/>
        <v>#REF!</v>
      </c>
      <c r="AU21" s="209" t="e">
        <f t="shared" ca="1" si="19"/>
        <v>#REF!</v>
      </c>
      <c r="AV21" s="209" t="e">
        <f t="shared" ca="1" si="20"/>
        <v>#REF!</v>
      </c>
      <c r="AW21" s="209" t="e">
        <f t="shared" ca="1" si="21"/>
        <v>#REF!</v>
      </c>
      <c r="AX21" s="209" t="e">
        <f t="shared" ca="1" si="22"/>
        <v>#REF!</v>
      </c>
      <c r="AY21" s="209" t="e">
        <f t="shared" ca="1" si="23"/>
        <v>#REF!</v>
      </c>
      <c r="AZ21" s="209" t="e">
        <f t="shared" ca="1" si="24"/>
        <v>#REF!</v>
      </c>
      <c r="BA21" s="209" t="e">
        <f t="shared" ca="1" si="25"/>
        <v>#REF!</v>
      </c>
      <c r="BB21" s="209" t="e">
        <f t="shared" ca="1" si="26"/>
        <v>#REF!</v>
      </c>
      <c r="BC21" s="209" t="e">
        <f t="shared" ca="1" si="27"/>
        <v>#REF!</v>
      </c>
      <c r="BD21" s="209" t="e">
        <f t="shared" ca="1" si="28"/>
        <v>#REF!</v>
      </c>
      <c r="BE21" s="209" t="e">
        <f t="shared" ca="1" si="29"/>
        <v>#REF!</v>
      </c>
      <c r="BF21" s="209" t="e">
        <f t="shared" ca="1" si="30"/>
        <v>#REF!</v>
      </c>
      <c r="BG21" s="209" t="e">
        <f t="shared" ca="1" si="31"/>
        <v>#REF!</v>
      </c>
      <c r="BH21" s="209" t="e">
        <f t="shared" ca="1" si="32"/>
        <v>#REF!</v>
      </c>
      <c r="BI21" s="209" t="e">
        <f t="shared" ca="1" si="33"/>
        <v>#REF!</v>
      </c>
    </row>
    <row r="22" spans="1:61" s="3" customFormat="1">
      <c r="A22" s="246" t="s">
        <v>50</v>
      </c>
      <c r="B22" s="246" t="str">
        <f>INDEX('Ref1'!$E:$E,MATCH(A22,'Ref1'!$A:$A,0))</f>
        <v>Basildon</v>
      </c>
      <c r="C22" s="246" t="str">
        <f>INDEX('Ref1'!$B:$B,MATCH($A22,'Ref1'!$A:$A,0))</f>
        <v>SD</v>
      </c>
      <c r="D22" s="307">
        <f>INDEX(Inputs!$K$61:$K$71,MATCH($C22,Inputs!$Q$61:$Q$71,0))</f>
        <v>0</v>
      </c>
      <c r="E22" s="211">
        <f>$D22*INDEX('3_RatesBilling'!G:G,MATCH($A22,'3_RatesBilling'!$A:$A,0))</f>
        <v>0</v>
      </c>
      <c r="F22" s="211">
        <f>$D22*INDEX('3_RatesBilling'!H:H,MATCH($A22,'3_RatesBilling'!$A:$A,0))</f>
        <v>0</v>
      </c>
      <c r="G22" s="211">
        <f>$D22*INDEX('3_RatesBilling'!I:I,MATCH($A22,'3_RatesBilling'!$A:$A,0))</f>
        <v>0</v>
      </c>
      <c r="H22" s="211">
        <f>$D22*INDEX('3_RatesBilling'!J:J,MATCH($A22,'3_RatesBilling'!$A:$A,0))</f>
        <v>0</v>
      </c>
      <c r="I22" s="211">
        <f>$D22*INDEX('3_RatesBilling'!K:K,MATCH($A22,'3_RatesBilling'!$A:$A,0))</f>
        <v>0</v>
      </c>
      <c r="J22" s="211">
        <f>$D22*INDEX('3_RatesBilling'!L:L,MATCH($A22,'3_RatesBilling'!$A:$A,0))</f>
        <v>0</v>
      </c>
      <c r="K22" s="216">
        <f>$D22*INDEX('3_RatesBilling'!M:M,MATCH($A22,'3_RatesBilling'!$A:$A,0))</f>
        <v>0</v>
      </c>
      <c r="L22" s="213">
        <f>$D22*INDEX('3_RatesBilling'!N:N,MATCH($A22,'3_RatesBilling'!$A:$A,0))</f>
        <v>0</v>
      </c>
      <c r="M22" s="211">
        <f>$D22*INDEX('3_RatesBilling'!O:O,MATCH($A22,'3_RatesBilling'!$A:$A,0))</f>
        <v>0</v>
      </c>
      <c r="N22" s="211">
        <f>$D22*INDEX('3_RatesBilling'!P:P,MATCH($A22,'3_RatesBilling'!$A:$A,0))</f>
        <v>0</v>
      </c>
      <c r="O22" s="211">
        <f>$D22*INDEX('3_RatesBilling'!Q:Q,MATCH($A22,'3_RatesBilling'!$A:$A,0))</f>
        <v>0</v>
      </c>
      <c r="P22" s="211">
        <f>$D22*INDEX('3_RatesBilling'!R:R,MATCH($A22,'3_RatesBilling'!$A:$A,0))</f>
        <v>0</v>
      </c>
      <c r="Q22" s="211">
        <f>$D22*INDEX('3_RatesBilling'!S:S,MATCH($A22,'3_RatesBilling'!$A:$A,0))</f>
        <v>0</v>
      </c>
      <c r="R22" s="211">
        <f>$D22*INDEX('3_RatesBilling'!T:T,MATCH($A22,'3_RatesBilling'!$A:$A,0))</f>
        <v>0</v>
      </c>
      <c r="S22" s="211">
        <f>$D22*INDEX('3_RatesBilling'!U:U,MATCH($A22,'3_RatesBilling'!$A:$A,0))</f>
        <v>0</v>
      </c>
      <c r="T22" s="211">
        <f>$D22*INDEX('3_RatesBilling'!V:V,MATCH($A22,'3_RatesBilling'!$A:$A,0))</f>
        <v>0</v>
      </c>
      <c r="U22" s="211">
        <f>$D22*INDEX('3_RatesBilling'!W:W,MATCH($A22,'3_RatesBilling'!$A:$A,0))</f>
        <v>0</v>
      </c>
      <c r="V22" s="211">
        <f>$D22*INDEX('3_RatesBilling'!X:X,MATCH($A22,'3_RatesBilling'!$A:$A,0))</f>
        <v>0</v>
      </c>
      <c r="W22" s="211">
        <f>$D22*INDEX('3_RatesBilling'!Y:Y,MATCH($A22,'3_RatesBilling'!$A:$A,0))</f>
        <v>0</v>
      </c>
      <c r="X22" s="211">
        <f>$D22*INDEX('3_RatesBilling'!Z:Z,MATCH($A22,'3_RatesBilling'!$A:$A,0))</f>
        <v>0</v>
      </c>
      <c r="Y22" s="211">
        <f>$D22*INDEX('3_RatesBilling'!AA:AA,MATCH($A22,'3_RatesBilling'!$A:$A,0))</f>
        <v>0</v>
      </c>
      <c r="Z22" s="211">
        <f>$D22*INDEX('3_RatesBilling'!AB:AB,MATCH($A22,'3_RatesBilling'!$A:$A,0))</f>
        <v>0</v>
      </c>
      <c r="AA22" s="211">
        <f>$D22*INDEX('3_RatesBilling'!AC:AC,MATCH($A22,'3_RatesBilling'!$A:$A,0))</f>
        <v>0</v>
      </c>
      <c r="AC22" s="211" t="e">
        <f t="shared" ca="1" si="2"/>
        <v>#REF!</v>
      </c>
      <c r="AD22" s="211" t="e">
        <f t="shared" ca="1" si="3"/>
        <v>#REF!</v>
      </c>
      <c r="AE22" s="211" t="e">
        <f t="shared" ca="1" si="4"/>
        <v>#REF!</v>
      </c>
      <c r="AF22" s="211" t="e">
        <f t="shared" ca="1" si="5"/>
        <v>#REF!</v>
      </c>
      <c r="AG22" s="211" t="e">
        <f t="shared" ca="1" si="6"/>
        <v>#REF!</v>
      </c>
      <c r="AH22" s="211" t="e">
        <f t="shared" ca="1" si="7"/>
        <v>#REF!</v>
      </c>
      <c r="AI22" s="211" t="e">
        <f t="shared" ca="1" si="8"/>
        <v>#REF!</v>
      </c>
      <c r="AJ22" s="211" t="e">
        <f t="shared" ca="1" si="9"/>
        <v>#REF!</v>
      </c>
      <c r="AK22" s="211" t="e">
        <f t="shared" ca="1" si="10"/>
        <v>#REF!</v>
      </c>
      <c r="AL22" s="211" t="e">
        <f t="shared" ca="1" si="11"/>
        <v>#REF!</v>
      </c>
      <c r="AM22" s="211" t="e">
        <f t="shared" ca="1" si="12"/>
        <v>#REF!</v>
      </c>
      <c r="AN22" s="211" t="e">
        <f t="shared" ca="1" si="13"/>
        <v>#REF!</v>
      </c>
      <c r="AO22" s="211" t="e">
        <f t="shared" ca="1" si="14"/>
        <v>#REF!</v>
      </c>
      <c r="AP22" s="211" t="e">
        <f t="shared" ca="1" si="15"/>
        <v>#REF!</v>
      </c>
      <c r="AQ22" s="211" t="e">
        <f t="shared" ca="1" si="16"/>
        <v>#REF!</v>
      </c>
      <c r="AR22" s="211" t="e">
        <f t="shared" ca="1" si="17"/>
        <v>#REF!</v>
      </c>
      <c r="AT22" s="209" t="e">
        <f t="shared" ca="1" si="18"/>
        <v>#REF!</v>
      </c>
      <c r="AU22" s="209" t="e">
        <f t="shared" ca="1" si="19"/>
        <v>#REF!</v>
      </c>
      <c r="AV22" s="209" t="e">
        <f t="shared" ca="1" si="20"/>
        <v>#REF!</v>
      </c>
      <c r="AW22" s="209" t="e">
        <f t="shared" ca="1" si="21"/>
        <v>#REF!</v>
      </c>
      <c r="AX22" s="209" t="e">
        <f t="shared" ca="1" si="22"/>
        <v>#REF!</v>
      </c>
      <c r="AY22" s="209" t="e">
        <f t="shared" ca="1" si="23"/>
        <v>#REF!</v>
      </c>
      <c r="AZ22" s="209" t="e">
        <f t="shared" ca="1" si="24"/>
        <v>#REF!</v>
      </c>
      <c r="BA22" s="209" t="e">
        <f t="shared" ca="1" si="25"/>
        <v>#REF!</v>
      </c>
      <c r="BB22" s="209" t="e">
        <f t="shared" ca="1" si="26"/>
        <v>#REF!</v>
      </c>
      <c r="BC22" s="209" t="e">
        <f t="shared" ca="1" si="27"/>
        <v>#REF!</v>
      </c>
      <c r="BD22" s="209" t="e">
        <f t="shared" ca="1" si="28"/>
        <v>#REF!</v>
      </c>
      <c r="BE22" s="209" t="e">
        <f t="shared" ca="1" si="29"/>
        <v>#REF!</v>
      </c>
      <c r="BF22" s="209" t="e">
        <f t="shared" ca="1" si="30"/>
        <v>#REF!</v>
      </c>
      <c r="BG22" s="209" t="e">
        <f t="shared" ca="1" si="31"/>
        <v>#REF!</v>
      </c>
      <c r="BH22" s="209" t="e">
        <f t="shared" ca="1" si="32"/>
        <v>#REF!</v>
      </c>
      <c r="BI22" s="209" t="e">
        <f t="shared" ca="1" si="33"/>
        <v>#REF!</v>
      </c>
    </row>
    <row r="23" spans="1:61" s="3" customFormat="1">
      <c r="A23" s="246" t="s">
        <v>52</v>
      </c>
      <c r="B23" s="246" t="str">
        <f>INDEX('Ref1'!$E:$E,MATCH(A23,'Ref1'!$A:$A,0))</f>
        <v>Basingstoke and Deane</v>
      </c>
      <c r="C23" s="246" t="str">
        <f>INDEX('Ref1'!$B:$B,MATCH($A23,'Ref1'!$A:$A,0))</f>
        <v>SD</v>
      </c>
      <c r="D23" s="307">
        <f>INDEX(Inputs!$K$61:$K$71,MATCH($C23,Inputs!$Q$61:$Q$71,0))</f>
        <v>0</v>
      </c>
      <c r="E23" s="211">
        <f>$D23*INDEX('3_RatesBilling'!G:G,MATCH($A23,'3_RatesBilling'!$A:$A,0))</f>
        <v>0</v>
      </c>
      <c r="F23" s="211">
        <f>$D23*INDEX('3_RatesBilling'!H:H,MATCH($A23,'3_RatesBilling'!$A:$A,0))</f>
        <v>0</v>
      </c>
      <c r="G23" s="211">
        <f>$D23*INDEX('3_RatesBilling'!I:I,MATCH($A23,'3_RatesBilling'!$A:$A,0))</f>
        <v>0</v>
      </c>
      <c r="H23" s="211">
        <f>$D23*INDEX('3_RatesBilling'!J:J,MATCH($A23,'3_RatesBilling'!$A:$A,0))</f>
        <v>0</v>
      </c>
      <c r="I23" s="211">
        <f>$D23*INDEX('3_RatesBilling'!K:K,MATCH($A23,'3_RatesBilling'!$A:$A,0))</f>
        <v>0</v>
      </c>
      <c r="J23" s="211">
        <f>$D23*INDEX('3_RatesBilling'!L:L,MATCH($A23,'3_RatesBilling'!$A:$A,0))</f>
        <v>0</v>
      </c>
      <c r="K23" s="216">
        <f>$D23*INDEX('3_RatesBilling'!M:M,MATCH($A23,'3_RatesBilling'!$A:$A,0))</f>
        <v>0</v>
      </c>
      <c r="L23" s="213">
        <f>$D23*INDEX('3_RatesBilling'!N:N,MATCH($A23,'3_RatesBilling'!$A:$A,0))</f>
        <v>0</v>
      </c>
      <c r="M23" s="211">
        <f>$D23*INDEX('3_RatesBilling'!O:O,MATCH($A23,'3_RatesBilling'!$A:$A,0))</f>
        <v>0</v>
      </c>
      <c r="N23" s="211">
        <f>$D23*INDEX('3_RatesBilling'!P:P,MATCH($A23,'3_RatesBilling'!$A:$A,0))</f>
        <v>0</v>
      </c>
      <c r="O23" s="211">
        <f>$D23*INDEX('3_RatesBilling'!Q:Q,MATCH($A23,'3_RatesBilling'!$A:$A,0))</f>
        <v>0</v>
      </c>
      <c r="P23" s="211">
        <f>$D23*INDEX('3_RatesBilling'!R:R,MATCH($A23,'3_RatesBilling'!$A:$A,0))</f>
        <v>0</v>
      </c>
      <c r="Q23" s="211">
        <f>$D23*INDEX('3_RatesBilling'!S:S,MATCH($A23,'3_RatesBilling'!$A:$A,0))</f>
        <v>0</v>
      </c>
      <c r="R23" s="211">
        <f>$D23*INDEX('3_RatesBilling'!T:T,MATCH($A23,'3_RatesBilling'!$A:$A,0))</f>
        <v>0</v>
      </c>
      <c r="S23" s="211">
        <f>$D23*INDEX('3_RatesBilling'!U:U,MATCH($A23,'3_RatesBilling'!$A:$A,0))</f>
        <v>0</v>
      </c>
      <c r="T23" s="211">
        <f>$D23*INDEX('3_RatesBilling'!V:V,MATCH($A23,'3_RatesBilling'!$A:$A,0))</f>
        <v>0</v>
      </c>
      <c r="U23" s="211">
        <f>$D23*INDEX('3_RatesBilling'!W:W,MATCH($A23,'3_RatesBilling'!$A:$A,0))</f>
        <v>0</v>
      </c>
      <c r="V23" s="211">
        <f>$D23*INDEX('3_RatesBilling'!X:X,MATCH($A23,'3_RatesBilling'!$A:$A,0))</f>
        <v>0</v>
      </c>
      <c r="W23" s="211">
        <f>$D23*INDEX('3_RatesBilling'!Y:Y,MATCH($A23,'3_RatesBilling'!$A:$A,0))</f>
        <v>0</v>
      </c>
      <c r="X23" s="211">
        <f>$D23*INDEX('3_RatesBilling'!Z:Z,MATCH($A23,'3_RatesBilling'!$A:$A,0))</f>
        <v>0</v>
      </c>
      <c r="Y23" s="211">
        <f>$D23*INDEX('3_RatesBilling'!AA:AA,MATCH($A23,'3_RatesBilling'!$A:$A,0))</f>
        <v>0</v>
      </c>
      <c r="Z23" s="211">
        <f>$D23*INDEX('3_RatesBilling'!AB:AB,MATCH($A23,'3_RatesBilling'!$A:$A,0))</f>
        <v>0</v>
      </c>
      <c r="AA23" s="211">
        <f>$D23*INDEX('3_RatesBilling'!AC:AC,MATCH($A23,'3_RatesBilling'!$A:$A,0))</f>
        <v>0</v>
      </c>
      <c r="AC23" s="211" t="e">
        <f t="shared" ca="1" si="2"/>
        <v>#REF!</v>
      </c>
      <c r="AD23" s="211" t="e">
        <f t="shared" ca="1" si="3"/>
        <v>#REF!</v>
      </c>
      <c r="AE23" s="211" t="e">
        <f t="shared" ca="1" si="4"/>
        <v>#REF!</v>
      </c>
      <c r="AF23" s="211" t="e">
        <f t="shared" ca="1" si="5"/>
        <v>#REF!</v>
      </c>
      <c r="AG23" s="211" t="e">
        <f t="shared" ca="1" si="6"/>
        <v>#REF!</v>
      </c>
      <c r="AH23" s="211" t="e">
        <f t="shared" ca="1" si="7"/>
        <v>#REF!</v>
      </c>
      <c r="AI23" s="211" t="e">
        <f t="shared" ca="1" si="8"/>
        <v>#REF!</v>
      </c>
      <c r="AJ23" s="211" t="e">
        <f t="shared" ca="1" si="9"/>
        <v>#REF!</v>
      </c>
      <c r="AK23" s="211" t="e">
        <f t="shared" ca="1" si="10"/>
        <v>#REF!</v>
      </c>
      <c r="AL23" s="211" t="e">
        <f t="shared" ca="1" si="11"/>
        <v>#REF!</v>
      </c>
      <c r="AM23" s="211" t="e">
        <f t="shared" ca="1" si="12"/>
        <v>#REF!</v>
      </c>
      <c r="AN23" s="211" t="e">
        <f t="shared" ca="1" si="13"/>
        <v>#REF!</v>
      </c>
      <c r="AO23" s="211" t="e">
        <f t="shared" ca="1" si="14"/>
        <v>#REF!</v>
      </c>
      <c r="AP23" s="211" t="e">
        <f t="shared" ca="1" si="15"/>
        <v>#REF!</v>
      </c>
      <c r="AQ23" s="211" t="e">
        <f t="shared" ca="1" si="16"/>
        <v>#REF!</v>
      </c>
      <c r="AR23" s="211" t="e">
        <f t="shared" ca="1" si="17"/>
        <v>#REF!</v>
      </c>
      <c r="AT23" s="209" t="e">
        <f t="shared" ca="1" si="18"/>
        <v>#REF!</v>
      </c>
      <c r="AU23" s="209" t="e">
        <f t="shared" ca="1" si="19"/>
        <v>#REF!</v>
      </c>
      <c r="AV23" s="209" t="e">
        <f t="shared" ca="1" si="20"/>
        <v>#REF!</v>
      </c>
      <c r="AW23" s="209" t="e">
        <f t="shared" ca="1" si="21"/>
        <v>#REF!</v>
      </c>
      <c r="AX23" s="209" t="e">
        <f t="shared" ca="1" si="22"/>
        <v>#REF!</v>
      </c>
      <c r="AY23" s="209" t="e">
        <f t="shared" ca="1" si="23"/>
        <v>#REF!</v>
      </c>
      <c r="AZ23" s="209" t="e">
        <f t="shared" ca="1" si="24"/>
        <v>#REF!</v>
      </c>
      <c r="BA23" s="209" t="e">
        <f t="shared" ca="1" si="25"/>
        <v>#REF!</v>
      </c>
      <c r="BB23" s="209" t="e">
        <f t="shared" ca="1" si="26"/>
        <v>#REF!</v>
      </c>
      <c r="BC23" s="209" t="e">
        <f t="shared" ca="1" si="27"/>
        <v>#REF!</v>
      </c>
      <c r="BD23" s="209" t="e">
        <f t="shared" ca="1" si="28"/>
        <v>#REF!</v>
      </c>
      <c r="BE23" s="209" t="e">
        <f t="shared" ca="1" si="29"/>
        <v>#REF!</v>
      </c>
      <c r="BF23" s="209" t="e">
        <f t="shared" ca="1" si="30"/>
        <v>#REF!</v>
      </c>
      <c r="BG23" s="209" t="e">
        <f t="shared" ca="1" si="31"/>
        <v>#REF!</v>
      </c>
      <c r="BH23" s="209" t="e">
        <f t="shared" ca="1" si="32"/>
        <v>#REF!</v>
      </c>
      <c r="BI23" s="209" t="e">
        <f t="shared" ca="1" si="33"/>
        <v>#REF!</v>
      </c>
    </row>
    <row r="24" spans="1:61" s="3" customFormat="1">
      <c r="A24" s="246" t="s">
        <v>54</v>
      </c>
      <c r="B24" s="246" t="str">
        <f>INDEX('Ref1'!$E:$E,MATCH(A24,'Ref1'!$A:$A,0))</f>
        <v>Bassetlaw</v>
      </c>
      <c r="C24" s="246" t="str">
        <f>INDEX('Ref1'!$B:$B,MATCH($A24,'Ref1'!$A:$A,0))</f>
        <v>SD</v>
      </c>
      <c r="D24" s="307">
        <f>INDEX(Inputs!$K$61:$K$71,MATCH($C24,Inputs!$Q$61:$Q$71,0))</f>
        <v>0</v>
      </c>
      <c r="E24" s="211">
        <f>$D24*INDEX('3_RatesBilling'!G:G,MATCH($A24,'3_RatesBilling'!$A:$A,0))</f>
        <v>0</v>
      </c>
      <c r="F24" s="211">
        <f>$D24*INDEX('3_RatesBilling'!H:H,MATCH($A24,'3_RatesBilling'!$A:$A,0))</f>
        <v>0</v>
      </c>
      <c r="G24" s="211">
        <f>$D24*INDEX('3_RatesBilling'!I:I,MATCH($A24,'3_RatesBilling'!$A:$A,0))</f>
        <v>0</v>
      </c>
      <c r="H24" s="211">
        <f>$D24*INDEX('3_RatesBilling'!J:J,MATCH($A24,'3_RatesBilling'!$A:$A,0))</f>
        <v>0</v>
      </c>
      <c r="I24" s="211">
        <f>$D24*INDEX('3_RatesBilling'!K:K,MATCH($A24,'3_RatesBilling'!$A:$A,0))</f>
        <v>0</v>
      </c>
      <c r="J24" s="211">
        <f>$D24*INDEX('3_RatesBilling'!L:L,MATCH($A24,'3_RatesBilling'!$A:$A,0))</f>
        <v>0</v>
      </c>
      <c r="K24" s="216">
        <f>$D24*INDEX('3_RatesBilling'!M:M,MATCH($A24,'3_RatesBilling'!$A:$A,0))</f>
        <v>0</v>
      </c>
      <c r="L24" s="213">
        <f>$D24*INDEX('3_RatesBilling'!N:N,MATCH($A24,'3_RatesBilling'!$A:$A,0))</f>
        <v>0</v>
      </c>
      <c r="M24" s="211">
        <f>$D24*INDEX('3_RatesBilling'!O:O,MATCH($A24,'3_RatesBilling'!$A:$A,0))</f>
        <v>0</v>
      </c>
      <c r="N24" s="211">
        <f>$D24*INDEX('3_RatesBilling'!P:P,MATCH($A24,'3_RatesBilling'!$A:$A,0))</f>
        <v>0</v>
      </c>
      <c r="O24" s="211">
        <f>$D24*INDEX('3_RatesBilling'!Q:Q,MATCH($A24,'3_RatesBilling'!$A:$A,0))</f>
        <v>0</v>
      </c>
      <c r="P24" s="211">
        <f>$D24*INDEX('3_RatesBilling'!R:R,MATCH($A24,'3_RatesBilling'!$A:$A,0))</f>
        <v>0</v>
      </c>
      <c r="Q24" s="211">
        <f>$D24*INDEX('3_RatesBilling'!S:S,MATCH($A24,'3_RatesBilling'!$A:$A,0))</f>
        <v>0</v>
      </c>
      <c r="R24" s="211">
        <f>$D24*INDEX('3_RatesBilling'!T:T,MATCH($A24,'3_RatesBilling'!$A:$A,0))</f>
        <v>0</v>
      </c>
      <c r="S24" s="211">
        <f>$D24*INDEX('3_RatesBilling'!U:U,MATCH($A24,'3_RatesBilling'!$A:$A,0))</f>
        <v>0</v>
      </c>
      <c r="T24" s="211">
        <f>$D24*INDEX('3_RatesBilling'!V:V,MATCH($A24,'3_RatesBilling'!$A:$A,0))</f>
        <v>0</v>
      </c>
      <c r="U24" s="211">
        <f>$D24*INDEX('3_RatesBilling'!W:W,MATCH($A24,'3_RatesBilling'!$A:$A,0))</f>
        <v>0</v>
      </c>
      <c r="V24" s="211">
        <f>$D24*INDEX('3_RatesBilling'!X:X,MATCH($A24,'3_RatesBilling'!$A:$A,0))</f>
        <v>0</v>
      </c>
      <c r="W24" s="211">
        <f>$D24*INDEX('3_RatesBilling'!Y:Y,MATCH($A24,'3_RatesBilling'!$A:$A,0))</f>
        <v>0</v>
      </c>
      <c r="X24" s="211">
        <f>$D24*INDEX('3_RatesBilling'!Z:Z,MATCH($A24,'3_RatesBilling'!$A:$A,0))</f>
        <v>0</v>
      </c>
      <c r="Y24" s="211">
        <f>$D24*INDEX('3_RatesBilling'!AA:AA,MATCH($A24,'3_RatesBilling'!$A:$A,0))</f>
        <v>0</v>
      </c>
      <c r="Z24" s="211">
        <f>$D24*INDEX('3_RatesBilling'!AB:AB,MATCH($A24,'3_RatesBilling'!$A:$A,0))</f>
        <v>0</v>
      </c>
      <c r="AA24" s="211">
        <f>$D24*INDEX('3_RatesBilling'!AC:AC,MATCH($A24,'3_RatesBilling'!$A:$A,0))</f>
        <v>0</v>
      </c>
      <c r="AC24" s="211" t="e">
        <f t="shared" ca="1" si="2"/>
        <v>#REF!</v>
      </c>
      <c r="AD24" s="211" t="e">
        <f t="shared" ca="1" si="3"/>
        <v>#REF!</v>
      </c>
      <c r="AE24" s="211" t="e">
        <f t="shared" ca="1" si="4"/>
        <v>#REF!</v>
      </c>
      <c r="AF24" s="211" t="e">
        <f t="shared" ca="1" si="5"/>
        <v>#REF!</v>
      </c>
      <c r="AG24" s="211" t="e">
        <f t="shared" ca="1" si="6"/>
        <v>#REF!</v>
      </c>
      <c r="AH24" s="211" t="e">
        <f t="shared" ca="1" si="7"/>
        <v>#REF!</v>
      </c>
      <c r="AI24" s="211" t="e">
        <f t="shared" ca="1" si="8"/>
        <v>#REF!</v>
      </c>
      <c r="AJ24" s="211" t="e">
        <f t="shared" ca="1" si="9"/>
        <v>#REF!</v>
      </c>
      <c r="AK24" s="211" t="e">
        <f t="shared" ca="1" si="10"/>
        <v>#REF!</v>
      </c>
      <c r="AL24" s="211" t="e">
        <f t="shared" ca="1" si="11"/>
        <v>#REF!</v>
      </c>
      <c r="AM24" s="211" t="e">
        <f t="shared" ca="1" si="12"/>
        <v>#REF!</v>
      </c>
      <c r="AN24" s="211" t="e">
        <f t="shared" ca="1" si="13"/>
        <v>#REF!</v>
      </c>
      <c r="AO24" s="211" t="e">
        <f t="shared" ca="1" si="14"/>
        <v>#REF!</v>
      </c>
      <c r="AP24" s="211" t="e">
        <f t="shared" ca="1" si="15"/>
        <v>#REF!</v>
      </c>
      <c r="AQ24" s="211" t="e">
        <f t="shared" ca="1" si="16"/>
        <v>#REF!</v>
      </c>
      <c r="AR24" s="211" t="e">
        <f t="shared" ca="1" si="17"/>
        <v>#REF!</v>
      </c>
      <c r="AT24" s="209" t="e">
        <f t="shared" ca="1" si="18"/>
        <v>#REF!</v>
      </c>
      <c r="AU24" s="209" t="e">
        <f t="shared" ca="1" si="19"/>
        <v>#REF!</v>
      </c>
      <c r="AV24" s="209" t="e">
        <f t="shared" ca="1" si="20"/>
        <v>#REF!</v>
      </c>
      <c r="AW24" s="209" t="e">
        <f t="shared" ca="1" si="21"/>
        <v>#REF!</v>
      </c>
      <c r="AX24" s="209" t="e">
        <f t="shared" ca="1" si="22"/>
        <v>#REF!</v>
      </c>
      <c r="AY24" s="209" t="e">
        <f t="shared" ca="1" si="23"/>
        <v>#REF!</v>
      </c>
      <c r="AZ24" s="209" t="e">
        <f t="shared" ca="1" si="24"/>
        <v>#REF!</v>
      </c>
      <c r="BA24" s="209" t="e">
        <f t="shared" ca="1" si="25"/>
        <v>#REF!</v>
      </c>
      <c r="BB24" s="209" t="e">
        <f t="shared" ca="1" si="26"/>
        <v>#REF!</v>
      </c>
      <c r="BC24" s="209" t="e">
        <f t="shared" ca="1" si="27"/>
        <v>#REF!</v>
      </c>
      <c r="BD24" s="209" t="e">
        <f t="shared" ca="1" si="28"/>
        <v>#REF!</v>
      </c>
      <c r="BE24" s="209" t="e">
        <f t="shared" ca="1" si="29"/>
        <v>#REF!</v>
      </c>
      <c r="BF24" s="209" t="e">
        <f t="shared" ca="1" si="30"/>
        <v>#REF!</v>
      </c>
      <c r="BG24" s="209" t="e">
        <f t="shared" ca="1" si="31"/>
        <v>#REF!</v>
      </c>
      <c r="BH24" s="209" t="e">
        <f t="shared" ca="1" si="32"/>
        <v>#REF!</v>
      </c>
      <c r="BI24" s="209" t="e">
        <f t="shared" ca="1" si="33"/>
        <v>#REF!</v>
      </c>
    </row>
    <row r="25" spans="1:61" s="3" customFormat="1">
      <c r="A25" s="246" t="s">
        <v>56</v>
      </c>
      <c r="B25" s="246" t="str">
        <f>INDEX('Ref1'!$E:$E,MATCH(A25,'Ref1'!$A:$A,0))</f>
        <v>Bath &amp; North East Somerset</v>
      </c>
      <c r="C25" s="246" t="str">
        <f>INDEX('Ref1'!$B:$B,MATCH($A25,'Ref1'!$A:$A,0))</f>
        <v>UNINFIR</v>
      </c>
      <c r="D25" s="307">
        <f>INDEX(Inputs!$K$61:$K$71,MATCH($C25,Inputs!$Q$61:$Q$71,0))</f>
        <v>0</v>
      </c>
      <c r="E25" s="211">
        <f>$D25*INDEX('3_RatesBilling'!G:G,MATCH($A25,'3_RatesBilling'!$A:$A,0))</f>
        <v>0</v>
      </c>
      <c r="F25" s="211">
        <f>$D25*INDEX('3_RatesBilling'!H:H,MATCH($A25,'3_RatesBilling'!$A:$A,0))</f>
        <v>0</v>
      </c>
      <c r="G25" s="211">
        <f>$D25*INDEX('3_RatesBilling'!I:I,MATCH($A25,'3_RatesBilling'!$A:$A,0))</f>
        <v>0</v>
      </c>
      <c r="H25" s="211">
        <f>$D25*INDEX('3_RatesBilling'!J:J,MATCH($A25,'3_RatesBilling'!$A:$A,0))</f>
        <v>0</v>
      </c>
      <c r="I25" s="211">
        <f>$D25*INDEX('3_RatesBilling'!K:K,MATCH($A25,'3_RatesBilling'!$A:$A,0))</f>
        <v>0</v>
      </c>
      <c r="J25" s="211">
        <f>$D25*INDEX('3_RatesBilling'!L:L,MATCH($A25,'3_RatesBilling'!$A:$A,0))</f>
        <v>0</v>
      </c>
      <c r="K25" s="216">
        <f>$D25*INDEX('3_RatesBilling'!M:M,MATCH($A25,'3_RatesBilling'!$A:$A,0))</f>
        <v>0</v>
      </c>
      <c r="L25" s="213">
        <f>$D25*INDEX('3_RatesBilling'!N:N,MATCH($A25,'3_RatesBilling'!$A:$A,0))</f>
        <v>0</v>
      </c>
      <c r="M25" s="211">
        <f>$D25*INDEX('3_RatesBilling'!O:O,MATCH($A25,'3_RatesBilling'!$A:$A,0))</f>
        <v>0</v>
      </c>
      <c r="N25" s="211">
        <f>$D25*INDEX('3_RatesBilling'!P:P,MATCH($A25,'3_RatesBilling'!$A:$A,0))</f>
        <v>0</v>
      </c>
      <c r="O25" s="211">
        <f>$D25*INDEX('3_RatesBilling'!Q:Q,MATCH($A25,'3_RatesBilling'!$A:$A,0))</f>
        <v>0</v>
      </c>
      <c r="P25" s="211">
        <f>$D25*INDEX('3_RatesBilling'!R:R,MATCH($A25,'3_RatesBilling'!$A:$A,0))</f>
        <v>0</v>
      </c>
      <c r="Q25" s="211">
        <f>$D25*INDEX('3_RatesBilling'!S:S,MATCH($A25,'3_RatesBilling'!$A:$A,0))</f>
        <v>0</v>
      </c>
      <c r="R25" s="211">
        <f>$D25*INDEX('3_RatesBilling'!T:T,MATCH($A25,'3_RatesBilling'!$A:$A,0))</f>
        <v>0</v>
      </c>
      <c r="S25" s="211">
        <f>$D25*INDEX('3_RatesBilling'!U:U,MATCH($A25,'3_RatesBilling'!$A:$A,0))</f>
        <v>0</v>
      </c>
      <c r="T25" s="211">
        <f>$D25*INDEX('3_RatesBilling'!V:V,MATCH($A25,'3_RatesBilling'!$A:$A,0))</f>
        <v>0</v>
      </c>
      <c r="U25" s="211">
        <f>$D25*INDEX('3_RatesBilling'!W:W,MATCH($A25,'3_RatesBilling'!$A:$A,0))</f>
        <v>0</v>
      </c>
      <c r="V25" s="211">
        <f>$D25*INDEX('3_RatesBilling'!X:X,MATCH($A25,'3_RatesBilling'!$A:$A,0))</f>
        <v>0</v>
      </c>
      <c r="W25" s="211">
        <f>$D25*INDEX('3_RatesBilling'!Y:Y,MATCH($A25,'3_RatesBilling'!$A:$A,0))</f>
        <v>0</v>
      </c>
      <c r="X25" s="211">
        <f>$D25*INDEX('3_RatesBilling'!Z:Z,MATCH($A25,'3_RatesBilling'!$A:$A,0))</f>
        <v>0</v>
      </c>
      <c r="Y25" s="211">
        <f>$D25*INDEX('3_RatesBilling'!AA:AA,MATCH($A25,'3_RatesBilling'!$A:$A,0))</f>
        <v>0</v>
      </c>
      <c r="Z25" s="211">
        <f>$D25*INDEX('3_RatesBilling'!AB:AB,MATCH($A25,'3_RatesBilling'!$A:$A,0))</f>
        <v>0</v>
      </c>
      <c r="AA25" s="211">
        <f>$D25*INDEX('3_RatesBilling'!AC:AC,MATCH($A25,'3_RatesBilling'!$A:$A,0))</f>
        <v>0</v>
      </c>
      <c r="AC25" s="211" t="e">
        <f t="shared" ca="1" si="2"/>
        <v>#REF!</v>
      </c>
      <c r="AD25" s="211" t="e">
        <f t="shared" ca="1" si="3"/>
        <v>#REF!</v>
      </c>
      <c r="AE25" s="211" t="e">
        <f t="shared" ca="1" si="4"/>
        <v>#REF!</v>
      </c>
      <c r="AF25" s="211" t="e">
        <f t="shared" ca="1" si="5"/>
        <v>#REF!</v>
      </c>
      <c r="AG25" s="211" t="e">
        <f t="shared" ca="1" si="6"/>
        <v>#REF!</v>
      </c>
      <c r="AH25" s="211" t="e">
        <f t="shared" ca="1" si="7"/>
        <v>#REF!</v>
      </c>
      <c r="AI25" s="211" t="e">
        <f t="shared" ca="1" si="8"/>
        <v>#REF!</v>
      </c>
      <c r="AJ25" s="211" t="e">
        <f t="shared" ca="1" si="9"/>
        <v>#REF!</v>
      </c>
      <c r="AK25" s="211" t="e">
        <f t="shared" ca="1" si="10"/>
        <v>#REF!</v>
      </c>
      <c r="AL25" s="211" t="e">
        <f t="shared" ca="1" si="11"/>
        <v>#REF!</v>
      </c>
      <c r="AM25" s="211" t="e">
        <f t="shared" ca="1" si="12"/>
        <v>#REF!</v>
      </c>
      <c r="AN25" s="211" t="e">
        <f t="shared" ca="1" si="13"/>
        <v>#REF!</v>
      </c>
      <c r="AO25" s="211" t="e">
        <f t="shared" ca="1" si="14"/>
        <v>#REF!</v>
      </c>
      <c r="AP25" s="211" t="e">
        <f t="shared" ca="1" si="15"/>
        <v>#REF!</v>
      </c>
      <c r="AQ25" s="211" t="e">
        <f t="shared" ca="1" si="16"/>
        <v>#REF!</v>
      </c>
      <c r="AR25" s="211" t="e">
        <f t="shared" ca="1" si="17"/>
        <v>#REF!</v>
      </c>
      <c r="AT25" s="209" t="e">
        <f t="shared" ca="1" si="18"/>
        <v>#REF!</v>
      </c>
      <c r="AU25" s="209" t="e">
        <f t="shared" ca="1" si="19"/>
        <v>#REF!</v>
      </c>
      <c r="AV25" s="209" t="e">
        <f t="shared" ca="1" si="20"/>
        <v>#REF!</v>
      </c>
      <c r="AW25" s="209" t="e">
        <f t="shared" ca="1" si="21"/>
        <v>#REF!</v>
      </c>
      <c r="AX25" s="209" t="e">
        <f t="shared" ca="1" si="22"/>
        <v>#REF!</v>
      </c>
      <c r="AY25" s="209" t="e">
        <f t="shared" ca="1" si="23"/>
        <v>#REF!</v>
      </c>
      <c r="AZ25" s="209" t="e">
        <f t="shared" ca="1" si="24"/>
        <v>#REF!</v>
      </c>
      <c r="BA25" s="209" t="e">
        <f t="shared" ca="1" si="25"/>
        <v>#REF!</v>
      </c>
      <c r="BB25" s="209" t="e">
        <f t="shared" ca="1" si="26"/>
        <v>#REF!</v>
      </c>
      <c r="BC25" s="209" t="e">
        <f t="shared" ca="1" si="27"/>
        <v>#REF!</v>
      </c>
      <c r="BD25" s="209" t="e">
        <f t="shared" ca="1" si="28"/>
        <v>#REF!</v>
      </c>
      <c r="BE25" s="209" t="e">
        <f t="shared" ca="1" si="29"/>
        <v>#REF!</v>
      </c>
      <c r="BF25" s="209" t="e">
        <f t="shared" ca="1" si="30"/>
        <v>#REF!</v>
      </c>
      <c r="BG25" s="209" t="e">
        <f t="shared" ca="1" si="31"/>
        <v>#REF!</v>
      </c>
      <c r="BH25" s="209" t="e">
        <f t="shared" ca="1" si="32"/>
        <v>#REF!</v>
      </c>
      <c r="BI25" s="209" t="e">
        <f t="shared" ca="1" si="33"/>
        <v>#REF!</v>
      </c>
    </row>
    <row r="26" spans="1:61" s="3" customFormat="1">
      <c r="A26" s="246" t="s">
        <v>58</v>
      </c>
      <c r="B26" s="246" t="str">
        <f>INDEX('Ref1'!$E:$E,MATCH(A26,'Ref1'!$A:$A,0))</f>
        <v>Bedford</v>
      </c>
      <c r="C26" s="246" t="str">
        <f>INDEX('Ref1'!$B:$B,MATCH($A26,'Ref1'!$A:$A,0))</f>
        <v>UNINFIR</v>
      </c>
      <c r="D26" s="307">
        <f>INDEX(Inputs!$K$61:$K$71,MATCH($C26,Inputs!$Q$61:$Q$71,0))</f>
        <v>0</v>
      </c>
      <c r="E26" s="211">
        <f>$D26*INDEX('3_RatesBilling'!G:G,MATCH($A26,'3_RatesBilling'!$A:$A,0))</f>
        <v>0</v>
      </c>
      <c r="F26" s="211">
        <f>$D26*INDEX('3_RatesBilling'!H:H,MATCH($A26,'3_RatesBilling'!$A:$A,0))</f>
        <v>0</v>
      </c>
      <c r="G26" s="211">
        <f>$D26*INDEX('3_RatesBilling'!I:I,MATCH($A26,'3_RatesBilling'!$A:$A,0))</f>
        <v>0</v>
      </c>
      <c r="H26" s="211">
        <f>$D26*INDEX('3_RatesBilling'!J:J,MATCH($A26,'3_RatesBilling'!$A:$A,0))</f>
        <v>0</v>
      </c>
      <c r="I26" s="211">
        <f>$D26*INDEX('3_RatesBilling'!K:K,MATCH($A26,'3_RatesBilling'!$A:$A,0))</f>
        <v>0</v>
      </c>
      <c r="J26" s="211">
        <f>$D26*INDEX('3_RatesBilling'!L:L,MATCH($A26,'3_RatesBilling'!$A:$A,0))</f>
        <v>0</v>
      </c>
      <c r="K26" s="216">
        <f>$D26*INDEX('3_RatesBilling'!M:M,MATCH($A26,'3_RatesBilling'!$A:$A,0))</f>
        <v>0</v>
      </c>
      <c r="L26" s="213">
        <f>$D26*INDEX('3_RatesBilling'!N:N,MATCH($A26,'3_RatesBilling'!$A:$A,0))</f>
        <v>0</v>
      </c>
      <c r="M26" s="211">
        <f>$D26*INDEX('3_RatesBilling'!O:O,MATCH($A26,'3_RatesBilling'!$A:$A,0))</f>
        <v>0</v>
      </c>
      <c r="N26" s="211">
        <f>$D26*INDEX('3_RatesBilling'!P:P,MATCH($A26,'3_RatesBilling'!$A:$A,0))</f>
        <v>0</v>
      </c>
      <c r="O26" s="211">
        <f>$D26*INDEX('3_RatesBilling'!Q:Q,MATCH($A26,'3_RatesBilling'!$A:$A,0))</f>
        <v>0</v>
      </c>
      <c r="P26" s="211">
        <f>$D26*INDEX('3_RatesBilling'!R:R,MATCH($A26,'3_RatesBilling'!$A:$A,0))</f>
        <v>0</v>
      </c>
      <c r="Q26" s="211">
        <f>$D26*INDEX('3_RatesBilling'!S:S,MATCH($A26,'3_RatesBilling'!$A:$A,0))</f>
        <v>0</v>
      </c>
      <c r="R26" s="211">
        <f>$D26*INDEX('3_RatesBilling'!T:T,MATCH($A26,'3_RatesBilling'!$A:$A,0))</f>
        <v>0</v>
      </c>
      <c r="S26" s="211">
        <f>$D26*INDEX('3_RatesBilling'!U:U,MATCH($A26,'3_RatesBilling'!$A:$A,0))</f>
        <v>0</v>
      </c>
      <c r="T26" s="211">
        <f>$D26*INDEX('3_RatesBilling'!V:V,MATCH($A26,'3_RatesBilling'!$A:$A,0))</f>
        <v>0</v>
      </c>
      <c r="U26" s="211">
        <f>$D26*INDEX('3_RatesBilling'!W:W,MATCH($A26,'3_RatesBilling'!$A:$A,0))</f>
        <v>0</v>
      </c>
      <c r="V26" s="211">
        <f>$D26*INDEX('3_RatesBilling'!X:X,MATCH($A26,'3_RatesBilling'!$A:$A,0))</f>
        <v>0</v>
      </c>
      <c r="W26" s="211">
        <f>$D26*INDEX('3_RatesBilling'!Y:Y,MATCH($A26,'3_RatesBilling'!$A:$A,0))</f>
        <v>0</v>
      </c>
      <c r="X26" s="211">
        <f>$D26*INDEX('3_RatesBilling'!Z:Z,MATCH($A26,'3_RatesBilling'!$A:$A,0))</f>
        <v>0</v>
      </c>
      <c r="Y26" s="211">
        <f>$D26*INDEX('3_RatesBilling'!AA:AA,MATCH($A26,'3_RatesBilling'!$A:$A,0))</f>
        <v>0</v>
      </c>
      <c r="Z26" s="211">
        <f>$D26*INDEX('3_RatesBilling'!AB:AB,MATCH($A26,'3_RatesBilling'!$A:$A,0))</f>
        <v>0</v>
      </c>
      <c r="AA26" s="211">
        <f>$D26*INDEX('3_RatesBilling'!AC:AC,MATCH($A26,'3_RatesBilling'!$A:$A,0))</f>
        <v>0</v>
      </c>
      <c r="AC26" s="211" t="e">
        <f t="shared" ca="1" si="2"/>
        <v>#REF!</v>
      </c>
      <c r="AD26" s="211" t="e">
        <f t="shared" ca="1" si="3"/>
        <v>#REF!</v>
      </c>
      <c r="AE26" s="211" t="e">
        <f t="shared" ca="1" si="4"/>
        <v>#REF!</v>
      </c>
      <c r="AF26" s="211" t="e">
        <f t="shared" ca="1" si="5"/>
        <v>#REF!</v>
      </c>
      <c r="AG26" s="211" t="e">
        <f t="shared" ca="1" si="6"/>
        <v>#REF!</v>
      </c>
      <c r="AH26" s="211" t="e">
        <f t="shared" ca="1" si="7"/>
        <v>#REF!</v>
      </c>
      <c r="AI26" s="211" t="e">
        <f t="shared" ca="1" si="8"/>
        <v>#REF!</v>
      </c>
      <c r="AJ26" s="211" t="e">
        <f t="shared" ca="1" si="9"/>
        <v>#REF!</v>
      </c>
      <c r="AK26" s="211" t="e">
        <f t="shared" ca="1" si="10"/>
        <v>#REF!</v>
      </c>
      <c r="AL26" s="211" t="e">
        <f t="shared" ca="1" si="11"/>
        <v>#REF!</v>
      </c>
      <c r="AM26" s="211" t="e">
        <f t="shared" ca="1" si="12"/>
        <v>#REF!</v>
      </c>
      <c r="AN26" s="211" t="e">
        <f t="shared" ca="1" si="13"/>
        <v>#REF!</v>
      </c>
      <c r="AO26" s="211" t="e">
        <f t="shared" ca="1" si="14"/>
        <v>#REF!</v>
      </c>
      <c r="AP26" s="211" t="e">
        <f t="shared" ca="1" si="15"/>
        <v>#REF!</v>
      </c>
      <c r="AQ26" s="211" t="e">
        <f t="shared" ca="1" si="16"/>
        <v>#REF!</v>
      </c>
      <c r="AR26" s="211" t="e">
        <f t="shared" ca="1" si="17"/>
        <v>#REF!</v>
      </c>
      <c r="AT26" s="209" t="e">
        <f t="shared" ca="1" si="18"/>
        <v>#REF!</v>
      </c>
      <c r="AU26" s="209" t="e">
        <f t="shared" ca="1" si="19"/>
        <v>#REF!</v>
      </c>
      <c r="AV26" s="209" t="e">
        <f t="shared" ca="1" si="20"/>
        <v>#REF!</v>
      </c>
      <c r="AW26" s="209" t="e">
        <f t="shared" ca="1" si="21"/>
        <v>#REF!</v>
      </c>
      <c r="AX26" s="209" t="e">
        <f t="shared" ca="1" si="22"/>
        <v>#REF!</v>
      </c>
      <c r="AY26" s="209" t="e">
        <f t="shared" ca="1" si="23"/>
        <v>#REF!</v>
      </c>
      <c r="AZ26" s="209" t="e">
        <f t="shared" ca="1" si="24"/>
        <v>#REF!</v>
      </c>
      <c r="BA26" s="209" t="e">
        <f t="shared" ca="1" si="25"/>
        <v>#REF!</v>
      </c>
      <c r="BB26" s="209" t="e">
        <f t="shared" ca="1" si="26"/>
        <v>#REF!</v>
      </c>
      <c r="BC26" s="209" t="e">
        <f t="shared" ca="1" si="27"/>
        <v>#REF!</v>
      </c>
      <c r="BD26" s="209" t="e">
        <f t="shared" ca="1" si="28"/>
        <v>#REF!</v>
      </c>
      <c r="BE26" s="209" t="e">
        <f t="shared" ca="1" si="29"/>
        <v>#REF!</v>
      </c>
      <c r="BF26" s="209" t="e">
        <f t="shared" ca="1" si="30"/>
        <v>#REF!</v>
      </c>
      <c r="BG26" s="209" t="e">
        <f t="shared" ca="1" si="31"/>
        <v>#REF!</v>
      </c>
      <c r="BH26" s="209" t="e">
        <f t="shared" ca="1" si="32"/>
        <v>#REF!</v>
      </c>
      <c r="BI26" s="209" t="e">
        <f t="shared" ca="1" si="33"/>
        <v>#REF!</v>
      </c>
    </row>
    <row r="27" spans="1:61" s="3" customFormat="1">
      <c r="A27" s="246" t="s">
        <v>60</v>
      </c>
      <c r="B27" s="246" t="str">
        <f>INDEX('Ref1'!$E:$E,MATCH(A27,'Ref1'!$A:$A,0))</f>
        <v>Bedfordshire Fire Authority</v>
      </c>
      <c r="C27" s="246" t="str">
        <f>INDEX('Ref1'!$B:$B,MATCH($A27,'Ref1'!$A:$A,0))</f>
        <v>SFIR</v>
      </c>
      <c r="D27" s="307">
        <f>INDEX(Inputs!$K$61:$K$71,MATCH($C27,Inputs!$Q$61:$Q$71,0))</f>
        <v>0</v>
      </c>
      <c r="E27" s="211">
        <f>$D27*INDEX('3_RatesBilling'!G:G,MATCH($A27,'3_RatesBilling'!$A:$A,0))</f>
        <v>0</v>
      </c>
      <c r="F27" s="211">
        <f>$D27*INDEX('3_RatesBilling'!H:H,MATCH($A27,'3_RatesBilling'!$A:$A,0))</f>
        <v>0</v>
      </c>
      <c r="G27" s="211">
        <f>$D27*INDEX('3_RatesBilling'!I:I,MATCH($A27,'3_RatesBilling'!$A:$A,0))</f>
        <v>0</v>
      </c>
      <c r="H27" s="211">
        <f>$D27*INDEX('3_RatesBilling'!J:J,MATCH($A27,'3_RatesBilling'!$A:$A,0))</f>
        <v>0</v>
      </c>
      <c r="I27" s="211">
        <f>$D27*INDEX('3_RatesBilling'!K:K,MATCH($A27,'3_RatesBilling'!$A:$A,0))</f>
        <v>0</v>
      </c>
      <c r="J27" s="211">
        <f>$D27*INDEX('3_RatesBilling'!L:L,MATCH($A27,'3_RatesBilling'!$A:$A,0))</f>
        <v>0</v>
      </c>
      <c r="K27" s="216">
        <f>$D27*INDEX('3_RatesBilling'!M:M,MATCH($A27,'3_RatesBilling'!$A:$A,0))</f>
        <v>0</v>
      </c>
      <c r="L27" s="213">
        <f>$D27*INDEX('3_RatesBilling'!N:N,MATCH($A27,'3_RatesBilling'!$A:$A,0))</f>
        <v>0</v>
      </c>
      <c r="M27" s="211">
        <f>$D27*INDEX('3_RatesBilling'!O:O,MATCH($A27,'3_RatesBilling'!$A:$A,0))</f>
        <v>0</v>
      </c>
      <c r="N27" s="211">
        <f>$D27*INDEX('3_RatesBilling'!P:P,MATCH($A27,'3_RatesBilling'!$A:$A,0))</f>
        <v>0</v>
      </c>
      <c r="O27" s="211">
        <f>$D27*INDEX('3_RatesBilling'!Q:Q,MATCH($A27,'3_RatesBilling'!$A:$A,0))</f>
        <v>0</v>
      </c>
      <c r="P27" s="211">
        <f>$D27*INDEX('3_RatesBilling'!R:R,MATCH($A27,'3_RatesBilling'!$A:$A,0))</f>
        <v>0</v>
      </c>
      <c r="Q27" s="211">
        <f>$D27*INDEX('3_RatesBilling'!S:S,MATCH($A27,'3_RatesBilling'!$A:$A,0))</f>
        <v>0</v>
      </c>
      <c r="R27" s="211">
        <f>$D27*INDEX('3_RatesBilling'!T:T,MATCH($A27,'3_RatesBilling'!$A:$A,0))</f>
        <v>0</v>
      </c>
      <c r="S27" s="211">
        <f>$D27*INDEX('3_RatesBilling'!U:U,MATCH($A27,'3_RatesBilling'!$A:$A,0))</f>
        <v>0</v>
      </c>
      <c r="T27" s="211">
        <f>$D27*INDEX('3_RatesBilling'!V:V,MATCH($A27,'3_RatesBilling'!$A:$A,0))</f>
        <v>0</v>
      </c>
      <c r="U27" s="211">
        <f>$D27*INDEX('3_RatesBilling'!W:W,MATCH($A27,'3_RatesBilling'!$A:$A,0))</f>
        <v>0</v>
      </c>
      <c r="V27" s="211">
        <f>$D27*INDEX('3_RatesBilling'!X:X,MATCH($A27,'3_RatesBilling'!$A:$A,0))</f>
        <v>0</v>
      </c>
      <c r="W27" s="211">
        <f>$D27*INDEX('3_RatesBilling'!Y:Y,MATCH($A27,'3_RatesBilling'!$A:$A,0))</f>
        <v>0</v>
      </c>
      <c r="X27" s="211">
        <f>$D27*INDEX('3_RatesBilling'!Z:Z,MATCH($A27,'3_RatesBilling'!$A:$A,0))</f>
        <v>0</v>
      </c>
      <c r="Y27" s="211">
        <f>$D27*INDEX('3_RatesBilling'!AA:AA,MATCH($A27,'3_RatesBilling'!$A:$A,0))</f>
        <v>0</v>
      </c>
      <c r="Z27" s="211">
        <f>$D27*INDEX('3_RatesBilling'!AB:AB,MATCH($A27,'3_RatesBilling'!$A:$A,0))</f>
        <v>0</v>
      </c>
      <c r="AA27" s="211">
        <f>$D27*INDEX('3_RatesBilling'!AC:AC,MATCH($A27,'3_RatesBilling'!$A:$A,0))</f>
        <v>0</v>
      </c>
      <c r="AC27" s="211" t="e">
        <f t="shared" ca="1" si="2"/>
        <v>#REF!</v>
      </c>
      <c r="AD27" s="211" t="e">
        <f t="shared" ca="1" si="3"/>
        <v>#REF!</v>
      </c>
      <c r="AE27" s="211" t="e">
        <f t="shared" ca="1" si="4"/>
        <v>#REF!</v>
      </c>
      <c r="AF27" s="211" t="e">
        <f t="shared" ca="1" si="5"/>
        <v>#REF!</v>
      </c>
      <c r="AG27" s="211" t="e">
        <f t="shared" ca="1" si="6"/>
        <v>#REF!</v>
      </c>
      <c r="AH27" s="211" t="e">
        <f t="shared" ca="1" si="7"/>
        <v>#REF!</v>
      </c>
      <c r="AI27" s="211" t="e">
        <f t="shared" ca="1" si="8"/>
        <v>#REF!</v>
      </c>
      <c r="AJ27" s="211" t="e">
        <f t="shared" ca="1" si="9"/>
        <v>#REF!</v>
      </c>
      <c r="AK27" s="211" t="e">
        <f t="shared" ca="1" si="10"/>
        <v>#REF!</v>
      </c>
      <c r="AL27" s="211" t="e">
        <f t="shared" ca="1" si="11"/>
        <v>#REF!</v>
      </c>
      <c r="AM27" s="211" t="e">
        <f t="shared" ca="1" si="12"/>
        <v>#REF!</v>
      </c>
      <c r="AN27" s="211" t="e">
        <f t="shared" ca="1" si="13"/>
        <v>#REF!</v>
      </c>
      <c r="AO27" s="211" t="e">
        <f t="shared" ca="1" si="14"/>
        <v>#REF!</v>
      </c>
      <c r="AP27" s="211" t="e">
        <f t="shared" ca="1" si="15"/>
        <v>#REF!</v>
      </c>
      <c r="AQ27" s="211" t="e">
        <f t="shared" ca="1" si="16"/>
        <v>#REF!</v>
      </c>
      <c r="AR27" s="211" t="e">
        <f t="shared" ca="1" si="17"/>
        <v>#REF!</v>
      </c>
      <c r="AT27" s="209" t="e">
        <f t="shared" ca="1" si="18"/>
        <v>#REF!</v>
      </c>
      <c r="AU27" s="209" t="e">
        <f t="shared" ca="1" si="19"/>
        <v>#REF!</v>
      </c>
      <c r="AV27" s="209" t="e">
        <f t="shared" ca="1" si="20"/>
        <v>#REF!</v>
      </c>
      <c r="AW27" s="209" t="e">
        <f t="shared" ca="1" si="21"/>
        <v>#REF!</v>
      </c>
      <c r="AX27" s="209" t="e">
        <f t="shared" ca="1" si="22"/>
        <v>#REF!</v>
      </c>
      <c r="AY27" s="209" t="e">
        <f t="shared" ca="1" si="23"/>
        <v>#REF!</v>
      </c>
      <c r="AZ27" s="209" t="e">
        <f t="shared" ca="1" si="24"/>
        <v>#REF!</v>
      </c>
      <c r="BA27" s="209" t="e">
        <f t="shared" ca="1" si="25"/>
        <v>#REF!</v>
      </c>
      <c r="BB27" s="209" t="e">
        <f t="shared" ca="1" si="26"/>
        <v>#REF!</v>
      </c>
      <c r="BC27" s="209" t="e">
        <f t="shared" ca="1" si="27"/>
        <v>#REF!</v>
      </c>
      <c r="BD27" s="209" t="e">
        <f t="shared" ca="1" si="28"/>
        <v>#REF!</v>
      </c>
      <c r="BE27" s="209" t="e">
        <f t="shared" ca="1" si="29"/>
        <v>#REF!</v>
      </c>
      <c r="BF27" s="209" t="e">
        <f t="shared" ca="1" si="30"/>
        <v>#REF!</v>
      </c>
      <c r="BG27" s="209" t="e">
        <f t="shared" ca="1" si="31"/>
        <v>#REF!</v>
      </c>
      <c r="BH27" s="209" t="e">
        <f t="shared" ca="1" si="32"/>
        <v>#REF!</v>
      </c>
      <c r="BI27" s="209" t="e">
        <f t="shared" ca="1" si="33"/>
        <v>#REF!</v>
      </c>
    </row>
    <row r="28" spans="1:61" s="3" customFormat="1">
      <c r="A28" s="246" t="s">
        <v>62</v>
      </c>
      <c r="B28" s="246" t="str">
        <f>INDEX('Ref1'!$E:$E,MATCH(A28,'Ref1'!$A:$A,0))</f>
        <v>Berkshire Fire Authority</v>
      </c>
      <c r="C28" s="246" t="str">
        <f>INDEX('Ref1'!$B:$B,MATCH($A28,'Ref1'!$A:$A,0))</f>
        <v>SFIR</v>
      </c>
      <c r="D28" s="307">
        <f>INDEX(Inputs!$K$61:$K$71,MATCH($C28,Inputs!$Q$61:$Q$71,0))</f>
        <v>0</v>
      </c>
      <c r="E28" s="211">
        <f>$D28*INDEX('3_RatesBilling'!G:G,MATCH($A28,'3_RatesBilling'!$A:$A,0))</f>
        <v>0</v>
      </c>
      <c r="F28" s="211">
        <f>$D28*INDEX('3_RatesBilling'!H:H,MATCH($A28,'3_RatesBilling'!$A:$A,0))</f>
        <v>0</v>
      </c>
      <c r="G28" s="211">
        <f>$D28*INDEX('3_RatesBilling'!I:I,MATCH($A28,'3_RatesBilling'!$A:$A,0))</f>
        <v>0</v>
      </c>
      <c r="H28" s="211">
        <f>$D28*INDEX('3_RatesBilling'!J:J,MATCH($A28,'3_RatesBilling'!$A:$A,0))</f>
        <v>0</v>
      </c>
      <c r="I28" s="211">
        <f>$D28*INDEX('3_RatesBilling'!K:K,MATCH($A28,'3_RatesBilling'!$A:$A,0))</f>
        <v>0</v>
      </c>
      <c r="J28" s="211">
        <f>$D28*INDEX('3_RatesBilling'!L:L,MATCH($A28,'3_RatesBilling'!$A:$A,0))</f>
        <v>0</v>
      </c>
      <c r="K28" s="216">
        <f>$D28*INDEX('3_RatesBilling'!M:M,MATCH($A28,'3_RatesBilling'!$A:$A,0))</f>
        <v>0</v>
      </c>
      <c r="L28" s="213">
        <f>$D28*INDEX('3_RatesBilling'!N:N,MATCH($A28,'3_RatesBilling'!$A:$A,0))</f>
        <v>0</v>
      </c>
      <c r="M28" s="211">
        <f>$D28*INDEX('3_RatesBilling'!O:O,MATCH($A28,'3_RatesBilling'!$A:$A,0))</f>
        <v>0</v>
      </c>
      <c r="N28" s="211">
        <f>$D28*INDEX('3_RatesBilling'!P:P,MATCH($A28,'3_RatesBilling'!$A:$A,0))</f>
        <v>0</v>
      </c>
      <c r="O28" s="211">
        <f>$D28*INDEX('3_RatesBilling'!Q:Q,MATCH($A28,'3_RatesBilling'!$A:$A,0))</f>
        <v>0</v>
      </c>
      <c r="P28" s="211">
        <f>$D28*INDEX('3_RatesBilling'!R:R,MATCH($A28,'3_RatesBilling'!$A:$A,0))</f>
        <v>0</v>
      </c>
      <c r="Q28" s="211">
        <f>$D28*INDEX('3_RatesBilling'!S:S,MATCH($A28,'3_RatesBilling'!$A:$A,0))</f>
        <v>0</v>
      </c>
      <c r="R28" s="211">
        <f>$D28*INDEX('3_RatesBilling'!T:T,MATCH($A28,'3_RatesBilling'!$A:$A,0))</f>
        <v>0</v>
      </c>
      <c r="S28" s="211">
        <f>$D28*INDEX('3_RatesBilling'!U:U,MATCH($A28,'3_RatesBilling'!$A:$A,0))</f>
        <v>0</v>
      </c>
      <c r="T28" s="211">
        <f>$D28*INDEX('3_RatesBilling'!V:V,MATCH($A28,'3_RatesBilling'!$A:$A,0))</f>
        <v>0</v>
      </c>
      <c r="U28" s="211">
        <f>$D28*INDEX('3_RatesBilling'!W:W,MATCH($A28,'3_RatesBilling'!$A:$A,0))</f>
        <v>0</v>
      </c>
      <c r="V28" s="211">
        <f>$D28*INDEX('3_RatesBilling'!X:X,MATCH($A28,'3_RatesBilling'!$A:$A,0))</f>
        <v>0</v>
      </c>
      <c r="W28" s="211">
        <f>$D28*INDEX('3_RatesBilling'!Y:Y,MATCH($A28,'3_RatesBilling'!$A:$A,0))</f>
        <v>0</v>
      </c>
      <c r="X28" s="211">
        <f>$D28*INDEX('3_RatesBilling'!Z:Z,MATCH($A28,'3_RatesBilling'!$A:$A,0))</f>
        <v>0</v>
      </c>
      <c r="Y28" s="211">
        <f>$D28*INDEX('3_RatesBilling'!AA:AA,MATCH($A28,'3_RatesBilling'!$A:$A,0))</f>
        <v>0</v>
      </c>
      <c r="Z28" s="211">
        <f>$D28*INDEX('3_RatesBilling'!AB:AB,MATCH($A28,'3_RatesBilling'!$A:$A,0))</f>
        <v>0</v>
      </c>
      <c r="AA28" s="211">
        <f>$D28*INDEX('3_RatesBilling'!AC:AC,MATCH($A28,'3_RatesBilling'!$A:$A,0))</f>
        <v>0</v>
      </c>
      <c r="AC28" s="211" t="e">
        <f t="shared" ca="1" si="2"/>
        <v>#REF!</v>
      </c>
      <c r="AD28" s="211" t="e">
        <f t="shared" ca="1" si="3"/>
        <v>#REF!</v>
      </c>
      <c r="AE28" s="211" t="e">
        <f t="shared" ca="1" si="4"/>
        <v>#REF!</v>
      </c>
      <c r="AF28" s="211" t="e">
        <f t="shared" ca="1" si="5"/>
        <v>#REF!</v>
      </c>
      <c r="AG28" s="211" t="e">
        <f t="shared" ca="1" si="6"/>
        <v>#REF!</v>
      </c>
      <c r="AH28" s="211" t="e">
        <f t="shared" ca="1" si="7"/>
        <v>#REF!</v>
      </c>
      <c r="AI28" s="211" t="e">
        <f t="shared" ca="1" si="8"/>
        <v>#REF!</v>
      </c>
      <c r="AJ28" s="211" t="e">
        <f t="shared" ca="1" si="9"/>
        <v>#REF!</v>
      </c>
      <c r="AK28" s="211" t="e">
        <f t="shared" ca="1" si="10"/>
        <v>#REF!</v>
      </c>
      <c r="AL28" s="211" t="e">
        <f t="shared" ca="1" si="11"/>
        <v>#REF!</v>
      </c>
      <c r="AM28" s="211" t="e">
        <f t="shared" ca="1" si="12"/>
        <v>#REF!</v>
      </c>
      <c r="AN28" s="211" t="e">
        <f t="shared" ca="1" si="13"/>
        <v>#REF!</v>
      </c>
      <c r="AO28" s="211" t="e">
        <f t="shared" ca="1" si="14"/>
        <v>#REF!</v>
      </c>
      <c r="AP28" s="211" t="e">
        <f t="shared" ca="1" si="15"/>
        <v>#REF!</v>
      </c>
      <c r="AQ28" s="211" t="e">
        <f t="shared" ca="1" si="16"/>
        <v>#REF!</v>
      </c>
      <c r="AR28" s="211" t="e">
        <f t="shared" ca="1" si="17"/>
        <v>#REF!</v>
      </c>
      <c r="AT28" s="209" t="e">
        <f t="shared" ca="1" si="18"/>
        <v>#REF!</v>
      </c>
      <c r="AU28" s="209" t="e">
        <f t="shared" ca="1" si="19"/>
        <v>#REF!</v>
      </c>
      <c r="AV28" s="209" t="e">
        <f t="shared" ca="1" si="20"/>
        <v>#REF!</v>
      </c>
      <c r="AW28" s="209" t="e">
        <f t="shared" ca="1" si="21"/>
        <v>#REF!</v>
      </c>
      <c r="AX28" s="209" t="e">
        <f t="shared" ca="1" si="22"/>
        <v>#REF!</v>
      </c>
      <c r="AY28" s="209" t="e">
        <f t="shared" ca="1" si="23"/>
        <v>#REF!</v>
      </c>
      <c r="AZ28" s="209" t="e">
        <f t="shared" ca="1" si="24"/>
        <v>#REF!</v>
      </c>
      <c r="BA28" s="209" t="e">
        <f t="shared" ca="1" si="25"/>
        <v>#REF!</v>
      </c>
      <c r="BB28" s="209" t="e">
        <f t="shared" ca="1" si="26"/>
        <v>#REF!</v>
      </c>
      <c r="BC28" s="209" t="e">
        <f t="shared" ca="1" si="27"/>
        <v>#REF!</v>
      </c>
      <c r="BD28" s="209" t="e">
        <f t="shared" ca="1" si="28"/>
        <v>#REF!</v>
      </c>
      <c r="BE28" s="209" t="e">
        <f t="shared" ca="1" si="29"/>
        <v>#REF!</v>
      </c>
      <c r="BF28" s="209" t="e">
        <f t="shared" ca="1" si="30"/>
        <v>#REF!</v>
      </c>
      <c r="BG28" s="209" t="e">
        <f t="shared" ca="1" si="31"/>
        <v>#REF!</v>
      </c>
      <c r="BH28" s="209" t="e">
        <f t="shared" ca="1" si="32"/>
        <v>#REF!</v>
      </c>
      <c r="BI28" s="209" t="e">
        <f t="shared" ca="1" si="33"/>
        <v>#REF!</v>
      </c>
    </row>
    <row r="29" spans="1:61" s="3" customFormat="1">
      <c r="A29" s="246" t="s">
        <v>64</v>
      </c>
      <c r="B29" s="246" t="str">
        <f>INDEX('Ref1'!$E:$E,MATCH(A29,'Ref1'!$A:$A,0))</f>
        <v>Bexley</v>
      </c>
      <c r="C29" s="246" t="str">
        <f>INDEX('Ref1'!$B:$B,MATCH($A29,'Ref1'!$A:$A,0))</f>
        <v>OLB</v>
      </c>
      <c r="D29" s="307">
        <f>INDEX(Inputs!$K$61:$K$71,MATCH($C29,Inputs!$Q$61:$Q$71,0))</f>
        <v>0</v>
      </c>
      <c r="E29" s="211">
        <f>$D29*INDEX('3_RatesBilling'!G:G,MATCH($A29,'3_RatesBilling'!$A:$A,0))</f>
        <v>0</v>
      </c>
      <c r="F29" s="211">
        <f>$D29*INDEX('3_RatesBilling'!H:H,MATCH($A29,'3_RatesBilling'!$A:$A,0))</f>
        <v>0</v>
      </c>
      <c r="G29" s="211">
        <f>$D29*INDEX('3_RatesBilling'!I:I,MATCH($A29,'3_RatesBilling'!$A:$A,0))</f>
        <v>0</v>
      </c>
      <c r="H29" s="211">
        <f>$D29*INDEX('3_RatesBilling'!J:J,MATCH($A29,'3_RatesBilling'!$A:$A,0))</f>
        <v>0</v>
      </c>
      <c r="I29" s="211">
        <f>$D29*INDEX('3_RatesBilling'!K:K,MATCH($A29,'3_RatesBilling'!$A:$A,0))</f>
        <v>0</v>
      </c>
      <c r="J29" s="211">
        <f>$D29*INDEX('3_RatesBilling'!L:L,MATCH($A29,'3_RatesBilling'!$A:$A,0))</f>
        <v>0</v>
      </c>
      <c r="K29" s="216">
        <f>$D29*INDEX('3_RatesBilling'!M:M,MATCH($A29,'3_RatesBilling'!$A:$A,0))</f>
        <v>0</v>
      </c>
      <c r="L29" s="213">
        <f>$D29*INDEX('3_RatesBilling'!N:N,MATCH($A29,'3_RatesBilling'!$A:$A,0))</f>
        <v>0</v>
      </c>
      <c r="M29" s="211">
        <f>$D29*INDEX('3_RatesBilling'!O:O,MATCH($A29,'3_RatesBilling'!$A:$A,0))</f>
        <v>0</v>
      </c>
      <c r="N29" s="211">
        <f>$D29*INDEX('3_RatesBilling'!P:P,MATCH($A29,'3_RatesBilling'!$A:$A,0))</f>
        <v>0</v>
      </c>
      <c r="O29" s="211">
        <f>$D29*INDEX('3_RatesBilling'!Q:Q,MATCH($A29,'3_RatesBilling'!$A:$A,0))</f>
        <v>0</v>
      </c>
      <c r="P29" s="211">
        <f>$D29*INDEX('3_RatesBilling'!R:R,MATCH($A29,'3_RatesBilling'!$A:$A,0))</f>
        <v>0</v>
      </c>
      <c r="Q29" s="211">
        <f>$D29*INDEX('3_RatesBilling'!S:S,MATCH($A29,'3_RatesBilling'!$A:$A,0))</f>
        <v>0</v>
      </c>
      <c r="R29" s="211">
        <f>$D29*INDEX('3_RatesBilling'!T:T,MATCH($A29,'3_RatesBilling'!$A:$A,0))</f>
        <v>0</v>
      </c>
      <c r="S29" s="211">
        <f>$D29*INDEX('3_RatesBilling'!U:U,MATCH($A29,'3_RatesBilling'!$A:$A,0))</f>
        <v>0</v>
      </c>
      <c r="T29" s="211">
        <f>$D29*INDEX('3_RatesBilling'!V:V,MATCH($A29,'3_RatesBilling'!$A:$A,0))</f>
        <v>0</v>
      </c>
      <c r="U29" s="211">
        <f>$D29*INDEX('3_RatesBilling'!W:W,MATCH($A29,'3_RatesBilling'!$A:$A,0))</f>
        <v>0</v>
      </c>
      <c r="V29" s="211">
        <f>$D29*INDEX('3_RatesBilling'!X:X,MATCH($A29,'3_RatesBilling'!$A:$A,0))</f>
        <v>0</v>
      </c>
      <c r="W29" s="211">
        <f>$D29*INDEX('3_RatesBilling'!Y:Y,MATCH($A29,'3_RatesBilling'!$A:$A,0))</f>
        <v>0</v>
      </c>
      <c r="X29" s="211">
        <f>$D29*INDEX('3_RatesBilling'!Z:Z,MATCH($A29,'3_RatesBilling'!$A:$A,0))</f>
        <v>0</v>
      </c>
      <c r="Y29" s="211">
        <f>$D29*INDEX('3_RatesBilling'!AA:AA,MATCH($A29,'3_RatesBilling'!$A:$A,0))</f>
        <v>0</v>
      </c>
      <c r="Z29" s="211">
        <f>$D29*INDEX('3_RatesBilling'!AB:AB,MATCH($A29,'3_RatesBilling'!$A:$A,0))</f>
        <v>0</v>
      </c>
      <c r="AA29" s="211">
        <f>$D29*INDEX('3_RatesBilling'!AC:AC,MATCH($A29,'3_RatesBilling'!$A:$A,0))</f>
        <v>0</v>
      </c>
      <c r="AC29" s="211" t="e">
        <f t="shared" ca="1" si="2"/>
        <v>#REF!</v>
      </c>
      <c r="AD29" s="211" t="e">
        <f t="shared" ca="1" si="3"/>
        <v>#REF!</v>
      </c>
      <c r="AE29" s="211" t="e">
        <f t="shared" ca="1" si="4"/>
        <v>#REF!</v>
      </c>
      <c r="AF29" s="211" t="e">
        <f t="shared" ca="1" si="5"/>
        <v>#REF!</v>
      </c>
      <c r="AG29" s="211" t="e">
        <f t="shared" ca="1" si="6"/>
        <v>#REF!</v>
      </c>
      <c r="AH29" s="211" t="e">
        <f t="shared" ca="1" si="7"/>
        <v>#REF!</v>
      </c>
      <c r="AI29" s="211" t="e">
        <f t="shared" ca="1" si="8"/>
        <v>#REF!</v>
      </c>
      <c r="AJ29" s="211" t="e">
        <f t="shared" ca="1" si="9"/>
        <v>#REF!</v>
      </c>
      <c r="AK29" s="211" t="e">
        <f t="shared" ca="1" si="10"/>
        <v>#REF!</v>
      </c>
      <c r="AL29" s="211" t="e">
        <f t="shared" ca="1" si="11"/>
        <v>#REF!</v>
      </c>
      <c r="AM29" s="211" t="e">
        <f t="shared" ca="1" si="12"/>
        <v>#REF!</v>
      </c>
      <c r="AN29" s="211" t="e">
        <f t="shared" ca="1" si="13"/>
        <v>#REF!</v>
      </c>
      <c r="AO29" s="211" t="e">
        <f t="shared" ca="1" si="14"/>
        <v>#REF!</v>
      </c>
      <c r="AP29" s="211" t="e">
        <f t="shared" ca="1" si="15"/>
        <v>#REF!</v>
      </c>
      <c r="AQ29" s="211" t="e">
        <f t="shared" ca="1" si="16"/>
        <v>#REF!</v>
      </c>
      <c r="AR29" s="211" t="e">
        <f t="shared" ca="1" si="17"/>
        <v>#REF!</v>
      </c>
      <c r="AT29" s="209" t="e">
        <f t="shared" ca="1" si="18"/>
        <v>#REF!</v>
      </c>
      <c r="AU29" s="209" t="e">
        <f t="shared" ca="1" si="19"/>
        <v>#REF!</v>
      </c>
      <c r="AV29" s="209" t="e">
        <f t="shared" ca="1" si="20"/>
        <v>#REF!</v>
      </c>
      <c r="AW29" s="209" t="e">
        <f t="shared" ca="1" si="21"/>
        <v>#REF!</v>
      </c>
      <c r="AX29" s="209" t="e">
        <f t="shared" ca="1" si="22"/>
        <v>#REF!</v>
      </c>
      <c r="AY29" s="209" t="e">
        <f t="shared" ca="1" si="23"/>
        <v>#REF!</v>
      </c>
      <c r="AZ29" s="209" t="e">
        <f t="shared" ca="1" si="24"/>
        <v>#REF!</v>
      </c>
      <c r="BA29" s="209" t="e">
        <f t="shared" ca="1" si="25"/>
        <v>#REF!</v>
      </c>
      <c r="BB29" s="209" t="e">
        <f t="shared" ca="1" si="26"/>
        <v>#REF!</v>
      </c>
      <c r="BC29" s="209" t="e">
        <f t="shared" ca="1" si="27"/>
        <v>#REF!</v>
      </c>
      <c r="BD29" s="209" t="e">
        <f t="shared" ca="1" si="28"/>
        <v>#REF!</v>
      </c>
      <c r="BE29" s="209" t="e">
        <f t="shared" ca="1" si="29"/>
        <v>#REF!</v>
      </c>
      <c r="BF29" s="209" t="e">
        <f t="shared" ca="1" si="30"/>
        <v>#REF!</v>
      </c>
      <c r="BG29" s="209" t="e">
        <f t="shared" ca="1" si="31"/>
        <v>#REF!</v>
      </c>
      <c r="BH29" s="209" t="e">
        <f t="shared" ca="1" si="32"/>
        <v>#REF!</v>
      </c>
      <c r="BI29" s="209" t="e">
        <f t="shared" ca="1" si="33"/>
        <v>#REF!</v>
      </c>
    </row>
    <row r="30" spans="1:61" s="3" customFormat="1">
      <c r="A30" s="246" t="s">
        <v>66</v>
      </c>
      <c r="B30" s="246" t="str">
        <f>INDEX('Ref1'!$E:$E,MATCH(A30,'Ref1'!$A:$A,0))</f>
        <v>Birmingham</v>
      </c>
      <c r="C30" s="246" t="str">
        <f>INDEX('Ref1'!$B:$B,MATCH($A30,'Ref1'!$A:$A,0))</f>
        <v>MD</v>
      </c>
      <c r="D30" s="307">
        <f>INDEX(Inputs!$K$61:$K$71,MATCH($C30,Inputs!$Q$61:$Q$71,0))</f>
        <v>0</v>
      </c>
      <c r="E30" s="211">
        <f>$D30*INDEX('3_RatesBilling'!G:G,MATCH($A30,'3_RatesBilling'!$A:$A,0))</f>
        <v>0</v>
      </c>
      <c r="F30" s="211">
        <f>$D30*INDEX('3_RatesBilling'!H:H,MATCH($A30,'3_RatesBilling'!$A:$A,0))</f>
        <v>0</v>
      </c>
      <c r="G30" s="211">
        <f>$D30*INDEX('3_RatesBilling'!I:I,MATCH($A30,'3_RatesBilling'!$A:$A,0))</f>
        <v>0</v>
      </c>
      <c r="H30" s="211">
        <f>$D30*INDEX('3_RatesBilling'!J:J,MATCH($A30,'3_RatesBilling'!$A:$A,0))</f>
        <v>0</v>
      </c>
      <c r="I30" s="211">
        <f>$D30*INDEX('3_RatesBilling'!K:K,MATCH($A30,'3_RatesBilling'!$A:$A,0))</f>
        <v>0</v>
      </c>
      <c r="J30" s="211">
        <f>$D30*INDEX('3_RatesBilling'!L:L,MATCH($A30,'3_RatesBilling'!$A:$A,0))</f>
        <v>0</v>
      </c>
      <c r="K30" s="216">
        <f>$D30*INDEX('3_RatesBilling'!M:M,MATCH($A30,'3_RatesBilling'!$A:$A,0))</f>
        <v>0</v>
      </c>
      <c r="L30" s="213">
        <f>$D30*INDEX('3_RatesBilling'!N:N,MATCH($A30,'3_RatesBilling'!$A:$A,0))</f>
        <v>0</v>
      </c>
      <c r="M30" s="211">
        <f>$D30*INDEX('3_RatesBilling'!O:O,MATCH($A30,'3_RatesBilling'!$A:$A,0))</f>
        <v>0</v>
      </c>
      <c r="N30" s="211">
        <f>$D30*INDEX('3_RatesBilling'!P:P,MATCH($A30,'3_RatesBilling'!$A:$A,0))</f>
        <v>0</v>
      </c>
      <c r="O30" s="211">
        <f>$D30*INDEX('3_RatesBilling'!Q:Q,MATCH($A30,'3_RatesBilling'!$A:$A,0))</f>
        <v>0</v>
      </c>
      <c r="P30" s="211">
        <f>$D30*INDEX('3_RatesBilling'!R:R,MATCH($A30,'3_RatesBilling'!$A:$A,0))</f>
        <v>0</v>
      </c>
      <c r="Q30" s="211">
        <f>$D30*INDEX('3_RatesBilling'!S:S,MATCH($A30,'3_RatesBilling'!$A:$A,0))</f>
        <v>0</v>
      </c>
      <c r="R30" s="211">
        <f>$D30*INDEX('3_RatesBilling'!T:T,MATCH($A30,'3_RatesBilling'!$A:$A,0))</f>
        <v>0</v>
      </c>
      <c r="S30" s="211">
        <f>$D30*INDEX('3_RatesBilling'!U:U,MATCH($A30,'3_RatesBilling'!$A:$A,0))</f>
        <v>0</v>
      </c>
      <c r="T30" s="211">
        <f>$D30*INDEX('3_RatesBilling'!V:V,MATCH($A30,'3_RatesBilling'!$A:$A,0))</f>
        <v>0</v>
      </c>
      <c r="U30" s="211">
        <f>$D30*INDEX('3_RatesBilling'!W:W,MATCH($A30,'3_RatesBilling'!$A:$A,0))</f>
        <v>0</v>
      </c>
      <c r="V30" s="211">
        <f>$D30*INDEX('3_RatesBilling'!X:X,MATCH($A30,'3_RatesBilling'!$A:$A,0))</f>
        <v>0</v>
      </c>
      <c r="W30" s="211">
        <f>$D30*INDEX('3_RatesBilling'!Y:Y,MATCH($A30,'3_RatesBilling'!$A:$A,0))</f>
        <v>0</v>
      </c>
      <c r="X30" s="211">
        <f>$D30*INDEX('3_RatesBilling'!Z:Z,MATCH($A30,'3_RatesBilling'!$A:$A,0))</f>
        <v>0</v>
      </c>
      <c r="Y30" s="211">
        <f>$D30*INDEX('3_RatesBilling'!AA:AA,MATCH($A30,'3_RatesBilling'!$A:$A,0))</f>
        <v>0</v>
      </c>
      <c r="Z30" s="211">
        <f>$D30*INDEX('3_RatesBilling'!AB:AB,MATCH($A30,'3_RatesBilling'!$A:$A,0))</f>
        <v>0</v>
      </c>
      <c r="AA30" s="211">
        <f>$D30*INDEX('3_RatesBilling'!AC:AC,MATCH($A30,'3_RatesBilling'!$A:$A,0))</f>
        <v>0</v>
      </c>
      <c r="AC30" s="211" t="e">
        <f t="shared" ca="1" si="2"/>
        <v>#REF!</v>
      </c>
      <c r="AD30" s="211" t="e">
        <f t="shared" ca="1" si="3"/>
        <v>#REF!</v>
      </c>
      <c r="AE30" s="211" t="e">
        <f t="shared" ca="1" si="4"/>
        <v>#REF!</v>
      </c>
      <c r="AF30" s="211" t="e">
        <f t="shared" ca="1" si="5"/>
        <v>#REF!</v>
      </c>
      <c r="AG30" s="211" t="e">
        <f t="shared" ca="1" si="6"/>
        <v>#REF!</v>
      </c>
      <c r="AH30" s="211" t="e">
        <f t="shared" ca="1" si="7"/>
        <v>#REF!</v>
      </c>
      <c r="AI30" s="211" t="e">
        <f t="shared" ca="1" si="8"/>
        <v>#REF!</v>
      </c>
      <c r="AJ30" s="211" t="e">
        <f t="shared" ca="1" si="9"/>
        <v>#REF!</v>
      </c>
      <c r="AK30" s="211" t="e">
        <f t="shared" ca="1" si="10"/>
        <v>#REF!</v>
      </c>
      <c r="AL30" s="211" t="e">
        <f t="shared" ca="1" si="11"/>
        <v>#REF!</v>
      </c>
      <c r="AM30" s="211" t="e">
        <f t="shared" ca="1" si="12"/>
        <v>#REF!</v>
      </c>
      <c r="AN30" s="211" t="e">
        <f t="shared" ca="1" si="13"/>
        <v>#REF!</v>
      </c>
      <c r="AO30" s="211" t="e">
        <f t="shared" ca="1" si="14"/>
        <v>#REF!</v>
      </c>
      <c r="AP30" s="211" t="e">
        <f t="shared" ca="1" si="15"/>
        <v>#REF!</v>
      </c>
      <c r="AQ30" s="211" t="e">
        <f t="shared" ca="1" si="16"/>
        <v>#REF!</v>
      </c>
      <c r="AR30" s="211" t="e">
        <f t="shared" ca="1" si="17"/>
        <v>#REF!</v>
      </c>
      <c r="AT30" s="209" t="e">
        <f t="shared" ca="1" si="18"/>
        <v>#REF!</v>
      </c>
      <c r="AU30" s="209" t="e">
        <f t="shared" ca="1" si="19"/>
        <v>#REF!</v>
      </c>
      <c r="AV30" s="209" t="e">
        <f t="shared" ca="1" si="20"/>
        <v>#REF!</v>
      </c>
      <c r="AW30" s="209" t="e">
        <f t="shared" ca="1" si="21"/>
        <v>#REF!</v>
      </c>
      <c r="AX30" s="209" t="e">
        <f t="shared" ca="1" si="22"/>
        <v>#REF!</v>
      </c>
      <c r="AY30" s="209" t="e">
        <f t="shared" ca="1" si="23"/>
        <v>#REF!</v>
      </c>
      <c r="AZ30" s="209" t="e">
        <f t="shared" ca="1" si="24"/>
        <v>#REF!</v>
      </c>
      <c r="BA30" s="209" t="e">
        <f t="shared" ca="1" si="25"/>
        <v>#REF!</v>
      </c>
      <c r="BB30" s="209" t="e">
        <f t="shared" ca="1" si="26"/>
        <v>#REF!</v>
      </c>
      <c r="BC30" s="209" t="e">
        <f t="shared" ca="1" si="27"/>
        <v>#REF!</v>
      </c>
      <c r="BD30" s="209" t="e">
        <f t="shared" ca="1" si="28"/>
        <v>#REF!</v>
      </c>
      <c r="BE30" s="209" t="e">
        <f t="shared" ca="1" si="29"/>
        <v>#REF!</v>
      </c>
      <c r="BF30" s="209" t="e">
        <f t="shared" ca="1" si="30"/>
        <v>#REF!</v>
      </c>
      <c r="BG30" s="209" t="e">
        <f t="shared" ca="1" si="31"/>
        <v>#REF!</v>
      </c>
      <c r="BH30" s="209" t="e">
        <f t="shared" ca="1" si="32"/>
        <v>#REF!</v>
      </c>
      <c r="BI30" s="209" t="e">
        <f t="shared" ca="1" si="33"/>
        <v>#REF!</v>
      </c>
    </row>
    <row r="31" spans="1:61" s="3" customFormat="1">
      <c r="A31" s="246" t="s">
        <v>68</v>
      </c>
      <c r="B31" s="246" t="str">
        <f>INDEX('Ref1'!$E:$E,MATCH(A31,'Ref1'!$A:$A,0))</f>
        <v>Blaby</v>
      </c>
      <c r="C31" s="246" t="str">
        <f>INDEX('Ref1'!$B:$B,MATCH($A31,'Ref1'!$A:$A,0))</f>
        <v>SD</v>
      </c>
      <c r="D31" s="307">
        <f>INDEX(Inputs!$K$61:$K$71,MATCH($C31,Inputs!$Q$61:$Q$71,0))</f>
        <v>0</v>
      </c>
      <c r="E31" s="211">
        <f>$D31*INDEX('3_RatesBilling'!G:G,MATCH($A31,'3_RatesBilling'!$A:$A,0))</f>
        <v>0</v>
      </c>
      <c r="F31" s="211">
        <f>$D31*INDEX('3_RatesBilling'!H:H,MATCH($A31,'3_RatesBilling'!$A:$A,0))</f>
        <v>0</v>
      </c>
      <c r="G31" s="211">
        <f>$D31*INDEX('3_RatesBilling'!I:I,MATCH($A31,'3_RatesBilling'!$A:$A,0))</f>
        <v>0</v>
      </c>
      <c r="H31" s="211">
        <f>$D31*INDEX('3_RatesBilling'!J:J,MATCH($A31,'3_RatesBilling'!$A:$A,0))</f>
        <v>0</v>
      </c>
      <c r="I31" s="211">
        <f>$D31*INDEX('3_RatesBilling'!K:K,MATCH($A31,'3_RatesBilling'!$A:$A,0))</f>
        <v>0</v>
      </c>
      <c r="J31" s="211">
        <f>$D31*INDEX('3_RatesBilling'!L:L,MATCH($A31,'3_RatesBilling'!$A:$A,0))</f>
        <v>0</v>
      </c>
      <c r="K31" s="216">
        <f>$D31*INDEX('3_RatesBilling'!M:M,MATCH($A31,'3_RatesBilling'!$A:$A,0))</f>
        <v>0</v>
      </c>
      <c r="L31" s="213">
        <f>$D31*INDEX('3_RatesBilling'!N:N,MATCH($A31,'3_RatesBilling'!$A:$A,0))</f>
        <v>0</v>
      </c>
      <c r="M31" s="211">
        <f>$D31*INDEX('3_RatesBilling'!O:O,MATCH($A31,'3_RatesBilling'!$A:$A,0))</f>
        <v>0</v>
      </c>
      <c r="N31" s="211">
        <f>$D31*INDEX('3_RatesBilling'!P:P,MATCH($A31,'3_RatesBilling'!$A:$A,0))</f>
        <v>0</v>
      </c>
      <c r="O31" s="211">
        <f>$D31*INDEX('3_RatesBilling'!Q:Q,MATCH($A31,'3_RatesBilling'!$A:$A,0))</f>
        <v>0</v>
      </c>
      <c r="P31" s="211">
        <f>$D31*INDEX('3_RatesBilling'!R:R,MATCH($A31,'3_RatesBilling'!$A:$A,0))</f>
        <v>0</v>
      </c>
      <c r="Q31" s="211">
        <f>$D31*INDEX('3_RatesBilling'!S:S,MATCH($A31,'3_RatesBilling'!$A:$A,0))</f>
        <v>0</v>
      </c>
      <c r="R31" s="211">
        <f>$D31*INDEX('3_RatesBilling'!T:T,MATCH($A31,'3_RatesBilling'!$A:$A,0))</f>
        <v>0</v>
      </c>
      <c r="S31" s="211">
        <f>$D31*INDEX('3_RatesBilling'!U:U,MATCH($A31,'3_RatesBilling'!$A:$A,0))</f>
        <v>0</v>
      </c>
      <c r="T31" s="211">
        <f>$D31*INDEX('3_RatesBilling'!V:V,MATCH($A31,'3_RatesBilling'!$A:$A,0))</f>
        <v>0</v>
      </c>
      <c r="U31" s="211">
        <f>$D31*INDEX('3_RatesBilling'!W:W,MATCH($A31,'3_RatesBilling'!$A:$A,0))</f>
        <v>0</v>
      </c>
      <c r="V31" s="211">
        <f>$D31*INDEX('3_RatesBilling'!X:X,MATCH($A31,'3_RatesBilling'!$A:$A,0))</f>
        <v>0</v>
      </c>
      <c r="W31" s="211">
        <f>$D31*INDEX('3_RatesBilling'!Y:Y,MATCH($A31,'3_RatesBilling'!$A:$A,0))</f>
        <v>0</v>
      </c>
      <c r="X31" s="211">
        <f>$D31*INDEX('3_RatesBilling'!Z:Z,MATCH($A31,'3_RatesBilling'!$A:$A,0))</f>
        <v>0</v>
      </c>
      <c r="Y31" s="211">
        <f>$D31*INDEX('3_RatesBilling'!AA:AA,MATCH($A31,'3_RatesBilling'!$A:$A,0))</f>
        <v>0</v>
      </c>
      <c r="Z31" s="211">
        <f>$D31*INDEX('3_RatesBilling'!AB:AB,MATCH($A31,'3_RatesBilling'!$A:$A,0))</f>
        <v>0</v>
      </c>
      <c r="AA31" s="211">
        <f>$D31*INDEX('3_RatesBilling'!AC:AC,MATCH($A31,'3_RatesBilling'!$A:$A,0))</f>
        <v>0</v>
      </c>
      <c r="AC31" s="211" t="e">
        <f t="shared" ca="1" si="2"/>
        <v>#REF!</v>
      </c>
      <c r="AD31" s="211" t="e">
        <f t="shared" ca="1" si="3"/>
        <v>#REF!</v>
      </c>
      <c r="AE31" s="211" t="e">
        <f t="shared" ca="1" si="4"/>
        <v>#REF!</v>
      </c>
      <c r="AF31" s="211" t="e">
        <f t="shared" ca="1" si="5"/>
        <v>#REF!</v>
      </c>
      <c r="AG31" s="211" t="e">
        <f t="shared" ca="1" si="6"/>
        <v>#REF!</v>
      </c>
      <c r="AH31" s="211" t="e">
        <f t="shared" ca="1" si="7"/>
        <v>#REF!</v>
      </c>
      <c r="AI31" s="211" t="e">
        <f t="shared" ca="1" si="8"/>
        <v>#REF!</v>
      </c>
      <c r="AJ31" s="211" t="e">
        <f t="shared" ca="1" si="9"/>
        <v>#REF!</v>
      </c>
      <c r="AK31" s="211" t="e">
        <f t="shared" ca="1" si="10"/>
        <v>#REF!</v>
      </c>
      <c r="AL31" s="211" t="e">
        <f t="shared" ca="1" si="11"/>
        <v>#REF!</v>
      </c>
      <c r="AM31" s="211" t="e">
        <f t="shared" ca="1" si="12"/>
        <v>#REF!</v>
      </c>
      <c r="AN31" s="211" t="e">
        <f t="shared" ca="1" si="13"/>
        <v>#REF!</v>
      </c>
      <c r="AO31" s="211" t="e">
        <f t="shared" ca="1" si="14"/>
        <v>#REF!</v>
      </c>
      <c r="AP31" s="211" t="e">
        <f t="shared" ca="1" si="15"/>
        <v>#REF!</v>
      </c>
      <c r="AQ31" s="211" t="e">
        <f t="shared" ca="1" si="16"/>
        <v>#REF!</v>
      </c>
      <c r="AR31" s="211" t="e">
        <f t="shared" ca="1" si="17"/>
        <v>#REF!</v>
      </c>
      <c r="AT31" s="209" t="e">
        <f t="shared" ca="1" si="18"/>
        <v>#REF!</v>
      </c>
      <c r="AU31" s="209" t="e">
        <f t="shared" ca="1" si="19"/>
        <v>#REF!</v>
      </c>
      <c r="AV31" s="209" t="e">
        <f t="shared" ca="1" si="20"/>
        <v>#REF!</v>
      </c>
      <c r="AW31" s="209" t="e">
        <f t="shared" ca="1" si="21"/>
        <v>#REF!</v>
      </c>
      <c r="AX31" s="209" t="e">
        <f t="shared" ca="1" si="22"/>
        <v>#REF!</v>
      </c>
      <c r="AY31" s="209" t="e">
        <f t="shared" ca="1" si="23"/>
        <v>#REF!</v>
      </c>
      <c r="AZ31" s="209" t="e">
        <f t="shared" ca="1" si="24"/>
        <v>#REF!</v>
      </c>
      <c r="BA31" s="209" t="e">
        <f t="shared" ca="1" si="25"/>
        <v>#REF!</v>
      </c>
      <c r="BB31" s="209" t="e">
        <f t="shared" ca="1" si="26"/>
        <v>#REF!</v>
      </c>
      <c r="BC31" s="209" t="e">
        <f t="shared" ca="1" si="27"/>
        <v>#REF!</v>
      </c>
      <c r="BD31" s="209" t="e">
        <f t="shared" ca="1" si="28"/>
        <v>#REF!</v>
      </c>
      <c r="BE31" s="209" t="e">
        <f t="shared" ca="1" si="29"/>
        <v>#REF!</v>
      </c>
      <c r="BF31" s="209" t="e">
        <f t="shared" ca="1" si="30"/>
        <v>#REF!</v>
      </c>
      <c r="BG31" s="209" t="e">
        <f t="shared" ca="1" si="31"/>
        <v>#REF!</v>
      </c>
      <c r="BH31" s="209" t="e">
        <f t="shared" ca="1" si="32"/>
        <v>#REF!</v>
      </c>
      <c r="BI31" s="209" t="e">
        <f t="shared" ca="1" si="33"/>
        <v>#REF!</v>
      </c>
    </row>
    <row r="32" spans="1:61" s="3" customFormat="1">
      <c r="A32" s="246" t="s">
        <v>70</v>
      </c>
      <c r="B32" s="246" t="str">
        <f>INDEX('Ref1'!$E:$E,MATCH(A32,'Ref1'!$A:$A,0))</f>
        <v>Blackburn with Darwen</v>
      </c>
      <c r="C32" s="246" t="str">
        <f>INDEX('Ref1'!$B:$B,MATCH($A32,'Ref1'!$A:$A,0))</f>
        <v>UNINFIR</v>
      </c>
      <c r="D32" s="307">
        <f>INDEX(Inputs!$K$61:$K$71,MATCH($C32,Inputs!$Q$61:$Q$71,0))</f>
        <v>0</v>
      </c>
      <c r="E32" s="211">
        <f>$D32*INDEX('3_RatesBilling'!G:G,MATCH($A32,'3_RatesBilling'!$A:$A,0))</f>
        <v>0</v>
      </c>
      <c r="F32" s="211">
        <f>$D32*INDEX('3_RatesBilling'!H:H,MATCH($A32,'3_RatesBilling'!$A:$A,0))</f>
        <v>0</v>
      </c>
      <c r="G32" s="211">
        <f>$D32*INDEX('3_RatesBilling'!I:I,MATCH($A32,'3_RatesBilling'!$A:$A,0))</f>
        <v>0</v>
      </c>
      <c r="H32" s="211">
        <f>$D32*INDEX('3_RatesBilling'!J:J,MATCH($A32,'3_RatesBilling'!$A:$A,0))</f>
        <v>0</v>
      </c>
      <c r="I32" s="211">
        <f>$D32*INDEX('3_RatesBilling'!K:K,MATCH($A32,'3_RatesBilling'!$A:$A,0))</f>
        <v>0</v>
      </c>
      <c r="J32" s="211">
        <f>$D32*INDEX('3_RatesBilling'!L:L,MATCH($A32,'3_RatesBilling'!$A:$A,0))</f>
        <v>0</v>
      </c>
      <c r="K32" s="216">
        <f>$D32*INDEX('3_RatesBilling'!M:M,MATCH($A32,'3_RatesBilling'!$A:$A,0))</f>
        <v>0</v>
      </c>
      <c r="L32" s="213">
        <f>$D32*INDEX('3_RatesBilling'!N:N,MATCH($A32,'3_RatesBilling'!$A:$A,0))</f>
        <v>0</v>
      </c>
      <c r="M32" s="211">
        <f>$D32*INDEX('3_RatesBilling'!O:O,MATCH($A32,'3_RatesBilling'!$A:$A,0))</f>
        <v>0</v>
      </c>
      <c r="N32" s="211">
        <f>$D32*INDEX('3_RatesBilling'!P:P,MATCH($A32,'3_RatesBilling'!$A:$A,0))</f>
        <v>0</v>
      </c>
      <c r="O32" s="211">
        <f>$D32*INDEX('3_RatesBilling'!Q:Q,MATCH($A32,'3_RatesBilling'!$A:$A,0))</f>
        <v>0</v>
      </c>
      <c r="P32" s="211">
        <f>$D32*INDEX('3_RatesBilling'!R:R,MATCH($A32,'3_RatesBilling'!$A:$A,0))</f>
        <v>0</v>
      </c>
      <c r="Q32" s="211">
        <f>$D32*INDEX('3_RatesBilling'!S:S,MATCH($A32,'3_RatesBilling'!$A:$A,0))</f>
        <v>0</v>
      </c>
      <c r="R32" s="211">
        <f>$D32*INDEX('3_RatesBilling'!T:T,MATCH($A32,'3_RatesBilling'!$A:$A,0))</f>
        <v>0</v>
      </c>
      <c r="S32" s="211">
        <f>$D32*INDEX('3_RatesBilling'!U:U,MATCH($A32,'3_RatesBilling'!$A:$A,0))</f>
        <v>0</v>
      </c>
      <c r="T32" s="211">
        <f>$D32*INDEX('3_RatesBilling'!V:V,MATCH($A32,'3_RatesBilling'!$A:$A,0))</f>
        <v>0</v>
      </c>
      <c r="U32" s="211">
        <f>$D32*INDEX('3_RatesBilling'!W:W,MATCH($A32,'3_RatesBilling'!$A:$A,0))</f>
        <v>0</v>
      </c>
      <c r="V32" s="211">
        <f>$D32*INDEX('3_RatesBilling'!X:X,MATCH($A32,'3_RatesBilling'!$A:$A,0))</f>
        <v>0</v>
      </c>
      <c r="W32" s="211">
        <f>$D32*INDEX('3_RatesBilling'!Y:Y,MATCH($A32,'3_RatesBilling'!$A:$A,0))</f>
        <v>0</v>
      </c>
      <c r="X32" s="211">
        <f>$D32*INDEX('3_RatesBilling'!Z:Z,MATCH($A32,'3_RatesBilling'!$A:$A,0))</f>
        <v>0</v>
      </c>
      <c r="Y32" s="211">
        <f>$D32*INDEX('3_RatesBilling'!AA:AA,MATCH($A32,'3_RatesBilling'!$A:$A,0))</f>
        <v>0</v>
      </c>
      <c r="Z32" s="211">
        <f>$D32*INDEX('3_RatesBilling'!AB:AB,MATCH($A32,'3_RatesBilling'!$A:$A,0))</f>
        <v>0</v>
      </c>
      <c r="AA32" s="211">
        <f>$D32*INDEX('3_RatesBilling'!AC:AC,MATCH($A32,'3_RatesBilling'!$A:$A,0))</f>
        <v>0</v>
      </c>
      <c r="AC32" s="211" t="e">
        <f t="shared" ca="1" si="2"/>
        <v>#REF!</v>
      </c>
      <c r="AD32" s="211" t="e">
        <f t="shared" ca="1" si="3"/>
        <v>#REF!</v>
      </c>
      <c r="AE32" s="211" t="e">
        <f t="shared" ca="1" si="4"/>
        <v>#REF!</v>
      </c>
      <c r="AF32" s="211" t="e">
        <f t="shared" ca="1" si="5"/>
        <v>#REF!</v>
      </c>
      <c r="AG32" s="211" t="e">
        <f t="shared" ca="1" si="6"/>
        <v>#REF!</v>
      </c>
      <c r="AH32" s="211" t="e">
        <f t="shared" ca="1" si="7"/>
        <v>#REF!</v>
      </c>
      <c r="AI32" s="211" t="e">
        <f t="shared" ca="1" si="8"/>
        <v>#REF!</v>
      </c>
      <c r="AJ32" s="211" t="e">
        <f t="shared" ca="1" si="9"/>
        <v>#REF!</v>
      </c>
      <c r="AK32" s="211" t="e">
        <f t="shared" ca="1" si="10"/>
        <v>#REF!</v>
      </c>
      <c r="AL32" s="211" t="e">
        <f t="shared" ca="1" si="11"/>
        <v>#REF!</v>
      </c>
      <c r="AM32" s="211" t="e">
        <f t="shared" ca="1" si="12"/>
        <v>#REF!</v>
      </c>
      <c r="AN32" s="211" t="e">
        <f t="shared" ca="1" si="13"/>
        <v>#REF!</v>
      </c>
      <c r="AO32" s="211" t="e">
        <f t="shared" ca="1" si="14"/>
        <v>#REF!</v>
      </c>
      <c r="AP32" s="211" t="e">
        <f t="shared" ca="1" si="15"/>
        <v>#REF!</v>
      </c>
      <c r="AQ32" s="211" t="e">
        <f t="shared" ca="1" si="16"/>
        <v>#REF!</v>
      </c>
      <c r="AR32" s="211" t="e">
        <f t="shared" ca="1" si="17"/>
        <v>#REF!</v>
      </c>
      <c r="AT32" s="209" t="e">
        <f t="shared" ca="1" si="18"/>
        <v>#REF!</v>
      </c>
      <c r="AU32" s="209" t="e">
        <f t="shared" ca="1" si="19"/>
        <v>#REF!</v>
      </c>
      <c r="AV32" s="209" t="e">
        <f t="shared" ca="1" si="20"/>
        <v>#REF!</v>
      </c>
      <c r="AW32" s="209" t="e">
        <f t="shared" ca="1" si="21"/>
        <v>#REF!</v>
      </c>
      <c r="AX32" s="209" t="e">
        <f t="shared" ca="1" si="22"/>
        <v>#REF!</v>
      </c>
      <c r="AY32" s="209" t="e">
        <f t="shared" ca="1" si="23"/>
        <v>#REF!</v>
      </c>
      <c r="AZ32" s="209" t="e">
        <f t="shared" ca="1" si="24"/>
        <v>#REF!</v>
      </c>
      <c r="BA32" s="209" t="e">
        <f t="shared" ca="1" si="25"/>
        <v>#REF!</v>
      </c>
      <c r="BB32" s="209" t="e">
        <f t="shared" ca="1" si="26"/>
        <v>#REF!</v>
      </c>
      <c r="BC32" s="209" t="e">
        <f t="shared" ca="1" si="27"/>
        <v>#REF!</v>
      </c>
      <c r="BD32" s="209" t="e">
        <f t="shared" ca="1" si="28"/>
        <v>#REF!</v>
      </c>
      <c r="BE32" s="209" t="e">
        <f t="shared" ca="1" si="29"/>
        <v>#REF!</v>
      </c>
      <c r="BF32" s="209" t="e">
        <f t="shared" ca="1" si="30"/>
        <v>#REF!</v>
      </c>
      <c r="BG32" s="209" t="e">
        <f t="shared" ca="1" si="31"/>
        <v>#REF!</v>
      </c>
      <c r="BH32" s="209" t="e">
        <f t="shared" ca="1" si="32"/>
        <v>#REF!</v>
      </c>
      <c r="BI32" s="209" t="e">
        <f t="shared" ca="1" si="33"/>
        <v>#REF!</v>
      </c>
    </row>
    <row r="33" spans="1:61" s="3" customFormat="1">
      <c r="A33" s="246" t="s">
        <v>72</v>
      </c>
      <c r="B33" s="246" t="str">
        <f>INDEX('Ref1'!$E:$E,MATCH(A33,'Ref1'!$A:$A,0))</f>
        <v>Blackpool</v>
      </c>
      <c r="C33" s="246" t="str">
        <f>INDEX('Ref1'!$B:$B,MATCH($A33,'Ref1'!$A:$A,0))</f>
        <v>UNINFIR</v>
      </c>
      <c r="D33" s="307">
        <f>INDEX(Inputs!$K$61:$K$71,MATCH($C33,Inputs!$Q$61:$Q$71,0))</f>
        <v>0</v>
      </c>
      <c r="E33" s="211">
        <f>$D33*INDEX('3_RatesBilling'!G:G,MATCH($A33,'3_RatesBilling'!$A:$A,0))</f>
        <v>0</v>
      </c>
      <c r="F33" s="211">
        <f>$D33*INDEX('3_RatesBilling'!H:H,MATCH($A33,'3_RatesBilling'!$A:$A,0))</f>
        <v>0</v>
      </c>
      <c r="G33" s="211">
        <f>$D33*INDEX('3_RatesBilling'!I:I,MATCH($A33,'3_RatesBilling'!$A:$A,0))</f>
        <v>0</v>
      </c>
      <c r="H33" s="211">
        <f>$D33*INDEX('3_RatesBilling'!J:J,MATCH($A33,'3_RatesBilling'!$A:$A,0))</f>
        <v>0</v>
      </c>
      <c r="I33" s="211">
        <f>$D33*INDEX('3_RatesBilling'!K:K,MATCH($A33,'3_RatesBilling'!$A:$A,0))</f>
        <v>0</v>
      </c>
      <c r="J33" s="211">
        <f>$D33*INDEX('3_RatesBilling'!L:L,MATCH($A33,'3_RatesBilling'!$A:$A,0))</f>
        <v>0</v>
      </c>
      <c r="K33" s="216">
        <f>$D33*INDEX('3_RatesBilling'!M:M,MATCH($A33,'3_RatesBilling'!$A:$A,0))</f>
        <v>0</v>
      </c>
      <c r="L33" s="213">
        <f>$D33*INDEX('3_RatesBilling'!N:N,MATCH($A33,'3_RatesBilling'!$A:$A,0))</f>
        <v>0</v>
      </c>
      <c r="M33" s="211">
        <f>$D33*INDEX('3_RatesBilling'!O:O,MATCH($A33,'3_RatesBilling'!$A:$A,0))</f>
        <v>0</v>
      </c>
      <c r="N33" s="211">
        <f>$D33*INDEX('3_RatesBilling'!P:P,MATCH($A33,'3_RatesBilling'!$A:$A,0))</f>
        <v>0</v>
      </c>
      <c r="O33" s="211">
        <f>$D33*INDEX('3_RatesBilling'!Q:Q,MATCH($A33,'3_RatesBilling'!$A:$A,0))</f>
        <v>0</v>
      </c>
      <c r="P33" s="211">
        <f>$D33*INDEX('3_RatesBilling'!R:R,MATCH($A33,'3_RatesBilling'!$A:$A,0))</f>
        <v>0</v>
      </c>
      <c r="Q33" s="211">
        <f>$D33*INDEX('3_RatesBilling'!S:S,MATCH($A33,'3_RatesBilling'!$A:$A,0))</f>
        <v>0</v>
      </c>
      <c r="R33" s="211">
        <f>$D33*INDEX('3_RatesBilling'!T:T,MATCH($A33,'3_RatesBilling'!$A:$A,0))</f>
        <v>0</v>
      </c>
      <c r="S33" s="211">
        <f>$D33*INDEX('3_RatesBilling'!U:U,MATCH($A33,'3_RatesBilling'!$A:$A,0))</f>
        <v>0</v>
      </c>
      <c r="T33" s="211">
        <f>$D33*INDEX('3_RatesBilling'!V:V,MATCH($A33,'3_RatesBilling'!$A:$A,0))</f>
        <v>0</v>
      </c>
      <c r="U33" s="211">
        <f>$D33*INDEX('3_RatesBilling'!W:W,MATCH($A33,'3_RatesBilling'!$A:$A,0))</f>
        <v>0</v>
      </c>
      <c r="V33" s="211">
        <f>$D33*INDEX('3_RatesBilling'!X:X,MATCH($A33,'3_RatesBilling'!$A:$A,0))</f>
        <v>0</v>
      </c>
      <c r="W33" s="211">
        <f>$D33*INDEX('3_RatesBilling'!Y:Y,MATCH($A33,'3_RatesBilling'!$A:$A,0))</f>
        <v>0</v>
      </c>
      <c r="X33" s="211">
        <f>$D33*INDEX('3_RatesBilling'!Z:Z,MATCH($A33,'3_RatesBilling'!$A:$A,0))</f>
        <v>0</v>
      </c>
      <c r="Y33" s="211">
        <f>$D33*INDEX('3_RatesBilling'!AA:AA,MATCH($A33,'3_RatesBilling'!$A:$A,0))</f>
        <v>0</v>
      </c>
      <c r="Z33" s="211">
        <f>$D33*INDEX('3_RatesBilling'!AB:AB,MATCH($A33,'3_RatesBilling'!$A:$A,0))</f>
        <v>0</v>
      </c>
      <c r="AA33" s="211">
        <f>$D33*INDEX('3_RatesBilling'!AC:AC,MATCH($A33,'3_RatesBilling'!$A:$A,0))</f>
        <v>0</v>
      </c>
      <c r="AC33" s="211" t="e">
        <f t="shared" ca="1" si="2"/>
        <v>#REF!</v>
      </c>
      <c r="AD33" s="211" t="e">
        <f t="shared" ca="1" si="3"/>
        <v>#REF!</v>
      </c>
      <c r="AE33" s="211" t="e">
        <f t="shared" ca="1" si="4"/>
        <v>#REF!</v>
      </c>
      <c r="AF33" s="211" t="e">
        <f t="shared" ca="1" si="5"/>
        <v>#REF!</v>
      </c>
      <c r="AG33" s="211" t="e">
        <f t="shared" ca="1" si="6"/>
        <v>#REF!</v>
      </c>
      <c r="AH33" s="211" t="e">
        <f t="shared" ca="1" si="7"/>
        <v>#REF!</v>
      </c>
      <c r="AI33" s="211" t="e">
        <f t="shared" ca="1" si="8"/>
        <v>#REF!</v>
      </c>
      <c r="AJ33" s="211" t="e">
        <f t="shared" ca="1" si="9"/>
        <v>#REF!</v>
      </c>
      <c r="AK33" s="211" t="e">
        <f t="shared" ca="1" si="10"/>
        <v>#REF!</v>
      </c>
      <c r="AL33" s="211" t="e">
        <f t="shared" ca="1" si="11"/>
        <v>#REF!</v>
      </c>
      <c r="AM33" s="211" t="e">
        <f t="shared" ca="1" si="12"/>
        <v>#REF!</v>
      </c>
      <c r="AN33" s="211" t="e">
        <f t="shared" ca="1" si="13"/>
        <v>#REF!</v>
      </c>
      <c r="AO33" s="211" t="e">
        <f t="shared" ca="1" si="14"/>
        <v>#REF!</v>
      </c>
      <c r="AP33" s="211" t="e">
        <f t="shared" ca="1" si="15"/>
        <v>#REF!</v>
      </c>
      <c r="AQ33" s="211" t="e">
        <f t="shared" ca="1" si="16"/>
        <v>#REF!</v>
      </c>
      <c r="AR33" s="211" t="e">
        <f t="shared" ca="1" si="17"/>
        <v>#REF!</v>
      </c>
      <c r="AT33" s="209" t="e">
        <f t="shared" ca="1" si="18"/>
        <v>#REF!</v>
      </c>
      <c r="AU33" s="209" t="e">
        <f t="shared" ca="1" si="19"/>
        <v>#REF!</v>
      </c>
      <c r="AV33" s="209" t="e">
        <f t="shared" ca="1" si="20"/>
        <v>#REF!</v>
      </c>
      <c r="AW33" s="209" t="e">
        <f t="shared" ca="1" si="21"/>
        <v>#REF!</v>
      </c>
      <c r="AX33" s="209" t="e">
        <f t="shared" ca="1" si="22"/>
        <v>#REF!</v>
      </c>
      <c r="AY33" s="209" t="e">
        <f t="shared" ca="1" si="23"/>
        <v>#REF!</v>
      </c>
      <c r="AZ33" s="209" t="e">
        <f t="shared" ca="1" si="24"/>
        <v>#REF!</v>
      </c>
      <c r="BA33" s="209" t="e">
        <f t="shared" ca="1" si="25"/>
        <v>#REF!</v>
      </c>
      <c r="BB33" s="209" t="e">
        <f t="shared" ca="1" si="26"/>
        <v>#REF!</v>
      </c>
      <c r="BC33" s="209" t="e">
        <f t="shared" ca="1" si="27"/>
        <v>#REF!</v>
      </c>
      <c r="BD33" s="209" t="e">
        <f t="shared" ca="1" si="28"/>
        <v>#REF!</v>
      </c>
      <c r="BE33" s="209" t="e">
        <f t="shared" ca="1" si="29"/>
        <v>#REF!</v>
      </c>
      <c r="BF33" s="209" t="e">
        <f t="shared" ca="1" si="30"/>
        <v>#REF!</v>
      </c>
      <c r="BG33" s="209" t="e">
        <f t="shared" ca="1" si="31"/>
        <v>#REF!</v>
      </c>
      <c r="BH33" s="209" t="e">
        <f t="shared" ca="1" si="32"/>
        <v>#REF!</v>
      </c>
      <c r="BI33" s="209" t="e">
        <f t="shared" ca="1" si="33"/>
        <v>#REF!</v>
      </c>
    </row>
    <row r="34" spans="1:61" s="3" customFormat="1">
      <c r="A34" s="246" t="s">
        <v>74</v>
      </c>
      <c r="B34" s="246" t="str">
        <f>INDEX('Ref1'!$E:$E,MATCH(A34,'Ref1'!$A:$A,0))</f>
        <v>Bolsover</v>
      </c>
      <c r="C34" s="246" t="str">
        <f>INDEX('Ref1'!$B:$B,MATCH($A34,'Ref1'!$A:$A,0))</f>
        <v>SD</v>
      </c>
      <c r="D34" s="307">
        <f>INDEX(Inputs!$K$61:$K$71,MATCH($C34,Inputs!$Q$61:$Q$71,0))</f>
        <v>0</v>
      </c>
      <c r="E34" s="211">
        <f>$D34*INDEX('3_RatesBilling'!G:G,MATCH($A34,'3_RatesBilling'!$A:$A,0))</f>
        <v>0</v>
      </c>
      <c r="F34" s="211">
        <f>$D34*INDEX('3_RatesBilling'!H:H,MATCH($A34,'3_RatesBilling'!$A:$A,0))</f>
        <v>0</v>
      </c>
      <c r="G34" s="211">
        <f>$D34*INDEX('3_RatesBilling'!I:I,MATCH($A34,'3_RatesBilling'!$A:$A,0))</f>
        <v>0</v>
      </c>
      <c r="H34" s="211">
        <f>$D34*INDEX('3_RatesBilling'!J:J,MATCH($A34,'3_RatesBilling'!$A:$A,0))</f>
        <v>0</v>
      </c>
      <c r="I34" s="211">
        <f>$D34*INDEX('3_RatesBilling'!K:K,MATCH($A34,'3_RatesBilling'!$A:$A,0))</f>
        <v>0</v>
      </c>
      <c r="J34" s="211">
        <f>$D34*INDEX('3_RatesBilling'!L:L,MATCH($A34,'3_RatesBilling'!$A:$A,0))</f>
        <v>0</v>
      </c>
      <c r="K34" s="216">
        <f>$D34*INDEX('3_RatesBilling'!M:M,MATCH($A34,'3_RatesBilling'!$A:$A,0))</f>
        <v>0</v>
      </c>
      <c r="L34" s="213">
        <f>$D34*INDEX('3_RatesBilling'!N:N,MATCH($A34,'3_RatesBilling'!$A:$A,0))</f>
        <v>0</v>
      </c>
      <c r="M34" s="211">
        <f>$D34*INDEX('3_RatesBilling'!O:O,MATCH($A34,'3_RatesBilling'!$A:$A,0))</f>
        <v>0</v>
      </c>
      <c r="N34" s="211">
        <f>$D34*INDEX('3_RatesBilling'!P:P,MATCH($A34,'3_RatesBilling'!$A:$A,0))</f>
        <v>0</v>
      </c>
      <c r="O34" s="211">
        <f>$D34*INDEX('3_RatesBilling'!Q:Q,MATCH($A34,'3_RatesBilling'!$A:$A,0))</f>
        <v>0</v>
      </c>
      <c r="P34" s="211">
        <f>$D34*INDEX('3_RatesBilling'!R:R,MATCH($A34,'3_RatesBilling'!$A:$A,0))</f>
        <v>0</v>
      </c>
      <c r="Q34" s="211">
        <f>$D34*INDEX('3_RatesBilling'!S:S,MATCH($A34,'3_RatesBilling'!$A:$A,0))</f>
        <v>0</v>
      </c>
      <c r="R34" s="211">
        <f>$D34*INDEX('3_RatesBilling'!T:T,MATCH($A34,'3_RatesBilling'!$A:$A,0))</f>
        <v>0</v>
      </c>
      <c r="S34" s="211">
        <f>$D34*INDEX('3_RatesBilling'!U:U,MATCH($A34,'3_RatesBilling'!$A:$A,0))</f>
        <v>0</v>
      </c>
      <c r="T34" s="211">
        <f>$D34*INDEX('3_RatesBilling'!V:V,MATCH($A34,'3_RatesBilling'!$A:$A,0))</f>
        <v>0</v>
      </c>
      <c r="U34" s="211">
        <f>$D34*INDEX('3_RatesBilling'!W:W,MATCH($A34,'3_RatesBilling'!$A:$A,0))</f>
        <v>0</v>
      </c>
      <c r="V34" s="211">
        <f>$D34*INDEX('3_RatesBilling'!X:X,MATCH($A34,'3_RatesBilling'!$A:$A,0))</f>
        <v>0</v>
      </c>
      <c r="W34" s="211">
        <f>$D34*INDEX('3_RatesBilling'!Y:Y,MATCH($A34,'3_RatesBilling'!$A:$A,0))</f>
        <v>0</v>
      </c>
      <c r="X34" s="211">
        <f>$D34*INDEX('3_RatesBilling'!Z:Z,MATCH($A34,'3_RatesBilling'!$A:$A,0))</f>
        <v>0</v>
      </c>
      <c r="Y34" s="211">
        <f>$D34*INDEX('3_RatesBilling'!AA:AA,MATCH($A34,'3_RatesBilling'!$A:$A,0))</f>
        <v>0</v>
      </c>
      <c r="Z34" s="211">
        <f>$D34*INDEX('3_RatesBilling'!AB:AB,MATCH($A34,'3_RatesBilling'!$A:$A,0))</f>
        <v>0</v>
      </c>
      <c r="AA34" s="211">
        <f>$D34*INDEX('3_RatesBilling'!AC:AC,MATCH($A34,'3_RatesBilling'!$A:$A,0))</f>
        <v>0</v>
      </c>
      <c r="AC34" s="211" t="e">
        <f t="shared" ca="1" si="2"/>
        <v>#REF!</v>
      </c>
      <c r="AD34" s="211" t="e">
        <f t="shared" ca="1" si="3"/>
        <v>#REF!</v>
      </c>
      <c r="AE34" s="211" t="e">
        <f t="shared" ca="1" si="4"/>
        <v>#REF!</v>
      </c>
      <c r="AF34" s="211" t="e">
        <f t="shared" ca="1" si="5"/>
        <v>#REF!</v>
      </c>
      <c r="AG34" s="211" t="e">
        <f t="shared" ca="1" si="6"/>
        <v>#REF!</v>
      </c>
      <c r="AH34" s="211" t="e">
        <f t="shared" ca="1" si="7"/>
        <v>#REF!</v>
      </c>
      <c r="AI34" s="211" t="e">
        <f t="shared" ca="1" si="8"/>
        <v>#REF!</v>
      </c>
      <c r="AJ34" s="211" t="e">
        <f t="shared" ca="1" si="9"/>
        <v>#REF!</v>
      </c>
      <c r="AK34" s="211" t="e">
        <f t="shared" ca="1" si="10"/>
        <v>#REF!</v>
      </c>
      <c r="AL34" s="211" t="e">
        <f t="shared" ca="1" si="11"/>
        <v>#REF!</v>
      </c>
      <c r="AM34" s="211" t="e">
        <f t="shared" ca="1" si="12"/>
        <v>#REF!</v>
      </c>
      <c r="AN34" s="211" t="e">
        <f t="shared" ca="1" si="13"/>
        <v>#REF!</v>
      </c>
      <c r="AO34" s="211" t="e">
        <f t="shared" ca="1" si="14"/>
        <v>#REF!</v>
      </c>
      <c r="AP34" s="211" t="e">
        <f t="shared" ca="1" si="15"/>
        <v>#REF!</v>
      </c>
      <c r="AQ34" s="211" t="e">
        <f t="shared" ca="1" si="16"/>
        <v>#REF!</v>
      </c>
      <c r="AR34" s="211" t="e">
        <f t="shared" ca="1" si="17"/>
        <v>#REF!</v>
      </c>
      <c r="AT34" s="209" t="e">
        <f t="shared" ca="1" si="18"/>
        <v>#REF!</v>
      </c>
      <c r="AU34" s="209" t="e">
        <f t="shared" ca="1" si="19"/>
        <v>#REF!</v>
      </c>
      <c r="AV34" s="209" t="e">
        <f t="shared" ca="1" si="20"/>
        <v>#REF!</v>
      </c>
      <c r="AW34" s="209" t="e">
        <f t="shared" ca="1" si="21"/>
        <v>#REF!</v>
      </c>
      <c r="AX34" s="209" t="e">
        <f t="shared" ca="1" si="22"/>
        <v>#REF!</v>
      </c>
      <c r="AY34" s="209" t="e">
        <f t="shared" ca="1" si="23"/>
        <v>#REF!</v>
      </c>
      <c r="AZ34" s="209" t="e">
        <f t="shared" ca="1" si="24"/>
        <v>#REF!</v>
      </c>
      <c r="BA34" s="209" t="e">
        <f t="shared" ca="1" si="25"/>
        <v>#REF!</v>
      </c>
      <c r="BB34" s="209" t="e">
        <f t="shared" ca="1" si="26"/>
        <v>#REF!</v>
      </c>
      <c r="BC34" s="209" t="e">
        <f t="shared" ca="1" si="27"/>
        <v>#REF!</v>
      </c>
      <c r="BD34" s="209" t="e">
        <f t="shared" ca="1" si="28"/>
        <v>#REF!</v>
      </c>
      <c r="BE34" s="209" t="e">
        <f t="shared" ca="1" si="29"/>
        <v>#REF!</v>
      </c>
      <c r="BF34" s="209" t="e">
        <f t="shared" ca="1" si="30"/>
        <v>#REF!</v>
      </c>
      <c r="BG34" s="209" t="e">
        <f t="shared" ca="1" si="31"/>
        <v>#REF!</v>
      </c>
      <c r="BH34" s="209" t="e">
        <f t="shared" ca="1" si="32"/>
        <v>#REF!</v>
      </c>
      <c r="BI34" s="209" t="e">
        <f t="shared" ca="1" si="33"/>
        <v>#REF!</v>
      </c>
    </row>
    <row r="35" spans="1:61" s="3" customFormat="1">
      <c r="A35" s="246" t="s">
        <v>76</v>
      </c>
      <c r="B35" s="246" t="str">
        <f>INDEX('Ref1'!$E:$E,MATCH(A35,'Ref1'!$A:$A,0))</f>
        <v>Bolton</v>
      </c>
      <c r="C35" s="246" t="str">
        <f>INDEX('Ref1'!$B:$B,MATCH($A35,'Ref1'!$A:$A,0))</f>
        <v>MD</v>
      </c>
      <c r="D35" s="307">
        <f>INDEX(Inputs!$K$61:$K$71,MATCH($C35,Inputs!$Q$61:$Q$71,0))</f>
        <v>0</v>
      </c>
      <c r="E35" s="211">
        <f>$D35*INDEX('3_RatesBilling'!G:G,MATCH($A35,'3_RatesBilling'!$A:$A,0))</f>
        <v>0</v>
      </c>
      <c r="F35" s="211">
        <f>$D35*INDEX('3_RatesBilling'!H:H,MATCH($A35,'3_RatesBilling'!$A:$A,0))</f>
        <v>0</v>
      </c>
      <c r="G35" s="211">
        <f>$D35*INDEX('3_RatesBilling'!I:I,MATCH($A35,'3_RatesBilling'!$A:$A,0))</f>
        <v>0</v>
      </c>
      <c r="H35" s="211">
        <f>$D35*INDEX('3_RatesBilling'!J:J,MATCH($A35,'3_RatesBilling'!$A:$A,0))</f>
        <v>0</v>
      </c>
      <c r="I35" s="211">
        <f>$D35*INDEX('3_RatesBilling'!K:K,MATCH($A35,'3_RatesBilling'!$A:$A,0))</f>
        <v>0</v>
      </c>
      <c r="J35" s="211">
        <f>$D35*INDEX('3_RatesBilling'!L:L,MATCH($A35,'3_RatesBilling'!$A:$A,0))</f>
        <v>0</v>
      </c>
      <c r="K35" s="216">
        <f>$D35*INDEX('3_RatesBilling'!M:M,MATCH($A35,'3_RatesBilling'!$A:$A,0))</f>
        <v>0</v>
      </c>
      <c r="L35" s="213">
        <f>$D35*INDEX('3_RatesBilling'!N:N,MATCH($A35,'3_RatesBilling'!$A:$A,0))</f>
        <v>0</v>
      </c>
      <c r="M35" s="211">
        <f>$D35*INDEX('3_RatesBilling'!O:O,MATCH($A35,'3_RatesBilling'!$A:$A,0))</f>
        <v>0</v>
      </c>
      <c r="N35" s="211">
        <f>$D35*INDEX('3_RatesBilling'!P:P,MATCH($A35,'3_RatesBilling'!$A:$A,0))</f>
        <v>0</v>
      </c>
      <c r="O35" s="211">
        <f>$D35*INDEX('3_RatesBilling'!Q:Q,MATCH($A35,'3_RatesBilling'!$A:$A,0))</f>
        <v>0</v>
      </c>
      <c r="P35" s="211">
        <f>$D35*INDEX('3_RatesBilling'!R:R,MATCH($A35,'3_RatesBilling'!$A:$A,0))</f>
        <v>0</v>
      </c>
      <c r="Q35" s="211">
        <f>$D35*INDEX('3_RatesBilling'!S:S,MATCH($A35,'3_RatesBilling'!$A:$A,0))</f>
        <v>0</v>
      </c>
      <c r="R35" s="211">
        <f>$D35*INDEX('3_RatesBilling'!T:T,MATCH($A35,'3_RatesBilling'!$A:$A,0))</f>
        <v>0</v>
      </c>
      <c r="S35" s="211">
        <f>$D35*INDEX('3_RatesBilling'!U:U,MATCH($A35,'3_RatesBilling'!$A:$A,0))</f>
        <v>0</v>
      </c>
      <c r="T35" s="211">
        <f>$D35*INDEX('3_RatesBilling'!V:V,MATCH($A35,'3_RatesBilling'!$A:$A,0))</f>
        <v>0</v>
      </c>
      <c r="U35" s="211">
        <f>$D35*INDEX('3_RatesBilling'!W:W,MATCH($A35,'3_RatesBilling'!$A:$A,0))</f>
        <v>0</v>
      </c>
      <c r="V35" s="211">
        <f>$D35*INDEX('3_RatesBilling'!X:X,MATCH($A35,'3_RatesBilling'!$A:$A,0))</f>
        <v>0</v>
      </c>
      <c r="W35" s="211">
        <f>$D35*INDEX('3_RatesBilling'!Y:Y,MATCH($A35,'3_RatesBilling'!$A:$A,0))</f>
        <v>0</v>
      </c>
      <c r="X35" s="211">
        <f>$D35*INDEX('3_RatesBilling'!Z:Z,MATCH($A35,'3_RatesBilling'!$A:$A,0))</f>
        <v>0</v>
      </c>
      <c r="Y35" s="211">
        <f>$D35*INDEX('3_RatesBilling'!AA:AA,MATCH($A35,'3_RatesBilling'!$A:$A,0))</f>
        <v>0</v>
      </c>
      <c r="Z35" s="211">
        <f>$D35*INDEX('3_RatesBilling'!AB:AB,MATCH($A35,'3_RatesBilling'!$A:$A,0))</f>
        <v>0</v>
      </c>
      <c r="AA35" s="211">
        <f>$D35*INDEX('3_RatesBilling'!AC:AC,MATCH($A35,'3_RatesBilling'!$A:$A,0))</f>
        <v>0</v>
      </c>
      <c r="AC35" s="211" t="e">
        <f t="shared" ca="1" si="2"/>
        <v>#REF!</v>
      </c>
      <c r="AD35" s="211" t="e">
        <f t="shared" ca="1" si="3"/>
        <v>#REF!</v>
      </c>
      <c r="AE35" s="211" t="e">
        <f t="shared" ca="1" si="4"/>
        <v>#REF!</v>
      </c>
      <c r="AF35" s="211" t="e">
        <f t="shared" ca="1" si="5"/>
        <v>#REF!</v>
      </c>
      <c r="AG35" s="211" t="e">
        <f t="shared" ca="1" si="6"/>
        <v>#REF!</v>
      </c>
      <c r="AH35" s="211" t="e">
        <f t="shared" ca="1" si="7"/>
        <v>#REF!</v>
      </c>
      <c r="AI35" s="211" t="e">
        <f t="shared" ca="1" si="8"/>
        <v>#REF!</v>
      </c>
      <c r="AJ35" s="211" t="e">
        <f t="shared" ca="1" si="9"/>
        <v>#REF!</v>
      </c>
      <c r="AK35" s="211" t="e">
        <f t="shared" ca="1" si="10"/>
        <v>#REF!</v>
      </c>
      <c r="AL35" s="211" t="e">
        <f t="shared" ca="1" si="11"/>
        <v>#REF!</v>
      </c>
      <c r="AM35" s="211" t="e">
        <f t="shared" ca="1" si="12"/>
        <v>#REF!</v>
      </c>
      <c r="AN35" s="211" t="e">
        <f t="shared" ca="1" si="13"/>
        <v>#REF!</v>
      </c>
      <c r="AO35" s="211" t="e">
        <f t="shared" ca="1" si="14"/>
        <v>#REF!</v>
      </c>
      <c r="AP35" s="211" t="e">
        <f t="shared" ca="1" si="15"/>
        <v>#REF!</v>
      </c>
      <c r="AQ35" s="211" t="e">
        <f t="shared" ca="1" si="16"/>
        <v>#REF!</v>
      </c>
      <c r="AR35" s="211" t="e">
        <f t="shared" ca="1" si="17"/>
        <v>#REF!</v>
      </c>
      <c r="AT35" s="209" t="e">
        <f t="shared" ca="1" si="18"/>
        <v>#REF!</v>
      </c>
      <c r="AU35" s="209" t="e">
        <f t="shared" ca="1" si="19"/>
        <v>#REF!</v>
      </c>
      <c r="AV35" s="209" t="e">
        <f t="shared" ca="1" si="20"/>
        <v>#REF!</v>
      </c>
      <c r="AW35" s="209" t="e">
        <f t="shared" ca="1" si="21"/>
        <v>#REF!</v>
      </c>
      <c r="AX35" s="209" t="e">
        <f t="shared" ca="1" si="22"/>
        <v>#REF!</v>
      </c>
      <c r="AY35" s="209" t="e">
        <f t="shared" ca="1" si="23"/>
        <v>#REF!</v>
      </c>
      <c r="AZ35" s="209" t="e">
        <f t="shared" ca="1" si="24"/>
        <v>#REF!</v>
      </c>
      <c r="BA35" s="209" t="e">
        <f t="shared" ca="1" si="25"/>
        <v>#REF!</v>
      </c>
      <c r="BB35" s="209" t="e">
        <f t="shared" ca="1" si="26"/>
        <v>#REF!</v>
      </c>
      <c r="BC35" s="209" t="e">
        <f t="shared" ca="1" si="27"/>
        <v>#REF!</v>
      </c>
      <c r="BD35" s="209" t="e">
        <f t="shared" ca="1" si="28"/>
        <v>#REF!</v>
      </c>
      <c r="BE35" s="209" t="e">
        <f t="shared" ca="1" si="29"/>
        <v>#REF!</v>
      </c>
      <c r="BF35" s="209" t="e">
        <f t="shared" ca="1" si="30"/>
        <v>#REF!</v>
      </c>
      <c r="BG35" s="209" t="e">
        <f t="shared" ca="1" si="31"/>
        <v>#REF!</v>
      </c>
      <c r="BH35" s="209" t="e">
        <f t="shared" ca="1" si="32"/>
        <v>#REF!</v>
      </c>
      <c r="BI35" s="209" t="e">
        <f t="shared" ca="1" si="33"/>
        <v>#REF!</v>
      </c>
    </row>
    <row r="36" spans="1:61" s="3" customFormat="1">
      <c r="A36" s="246" t="s">
        <v>78</v>
      </c>
      <c r="B36" s="246" t="str">
        <f>INDEX('Ref1'!$E:$E,MATCH(A36,'Ref1'!$A:$A,0))</f>
        <v>Boston</v>
      </c>
      <c r="C36" s="246" t="str">
        <f>INDEX('Ref1'!$B:$B,MATCH($A36,'Ref1'!$A:$A,0))</f>
        <v>SD</v>
      </c>
      <c r="D36" s="307">
        <f>INDEX(Inputs!$K$61:$K$71,MATCH($C36,Inputs!$Q$61:$Q$71,0))</f>
        <v>0</v>
      </c>
      <c r="E36" s="211">
        <f>$D36*INDEX('3_RatesBilling'!G:G,MATCH($A36,'3_RatesBilling'!$A:$A,0))</f>
        <v>0</v>
      </c>
      <c r="F36" s="211">
        <f>$D36*INDEX('3_RatesBilling'!H:H,MATCH($A36,'3_RatesBilling'!$A:$A,0))</f>
        <v>0</v>
      </c>
      <c r="G36" s="211">
        <f>$D36*INDEX('3_RatesBilling'!I:I,MATCH($A36,'3_RatesBilling'!$A:$A,0))</f>
        <v>0</v>
      </c>
      <c r="H36" s="211">
        <f>$D36*INDEX('3_RatesBilling'!J:J,MATCH($A36,'3_RatesBilling'!$A:$A,0))</f>
        <v>0</v>
      </c>
      <c r="I36" s="211">
        <f>$D36*INDEX('3_RatesBilling'!K:K,MATCH($A36,'3_RatesBilling'!$A:$A,0))</f>
        <v>0</v>
      </c>
      <c r="J36" s="211">
        <f>$D36*INDEX('3_RatesBilling'!L:L,MATCH($A36,'3_RatesBilling'!$A:$A,0))</f>
        <v>0</v>
      </c>
      <c r="K36" s="216">
        <f>$D36*INDEX('3_RatesBilling'!M:M,MATCH($A36,'3_RatesBilling'!$A:$A,0))</f>
        <v>0</v>
      </c>
      <c r="L36" s="213">
        <f>$D36*INDEX('3_RatesBilling'!N:N,MATCH($A36,'3_RatesBilling'!$A:$A,0))</f>
        <v>0</v>
      </c>
      <c r="M36" s="211">
        <f>$D36*INDEX('3_RatesBilling'!O:O,MATCH($A36,'3_RatesBilling'!$A:$A,0))</f>
        <v>0</v>
      </c>
      <c r="N36" s="211">
        <f>$D36*INDEX('3_RatesBilling'!P:P,MATCH($A36,'3_RatesBilling'!$A:$A,0))</f>
        <v>0</v>
      </c>
      <c r="O36" s="211">
        <f>$D36*INDEX('3_RatesBilling'!Q:Q,MATCH($A36,'3_RatesBilling'!$A:$A,0))</f>
        <v>0</v>
      </c>
      <c r="P36" s="211">
        <f>$D36*INDEX('3_RatesBilling'!R:R,MATCH($A36,'3_RatesBilling'!$A:$A,0))</f>
        <v>0</v>
      </c>
      <c r="Q36" s="211">
        <f>$D36*INDEX('3_RatesBilling'!S:S,MATCH($A36,'3_RatesBilling'!$A:$A,0))</f>
        <v>0</v>
      </c>
      <c r="R36" s="211">
        <f>$D36*INDEX('3_RatesBilling'!T:T,MATCH($A36,'3_RatesBilling'!$A:$A,0))</f>
        <v>0</v>
      </c>
      <c r="S36" s="211">
        <f>$D36*INDEX('3_RatesBilling'!U:U,MATCH($A36,'3_RatesBilling'!$A:$A,0))</f>
        <v>0</v>
      </c>
      <c r="T36" s="211">
        <f>$D36*INDEX('3_RatesBilling'!V:V,MATCH($A36,'3_RatesBilling'!$A:$A,0))</f>
        <v>0</v>
      </c>
      <c r="U36" s="211">
        <f>$D36*INDEX('3_RatesBilling'!W:W,MATCH($A36,'3_RatesBilling'!$A:$A,0))</f>
        <v>0</v>
      </c>
      <c r="V36" s="211">
        <f>$D36*INDEX('3_RatesBilling'!X:X,MATCH($A36,'3_RatesBilling'!$A:$A,0))</f>
        <v>0</v>
      </c>
      <c r="W36" s="211">
        <f>$D36*INDEX('3_RatesBilling'!Y:Y,MATCH($A36,'3_RatesBilling'!$A:$A,0))</f>
        <v>0</v>
      </c>
      <c r="X36" s="211">
        <f>$D36*INDEX('3_RatesBilling'!Z:Z,MATCH($A36,'3_RatesBilling'!$A:$A,0))</f>
        <v>0</v>
      </c>
      <c r="Y36" s="211">
        <f>$D36*INDEX('3_RatesBilling'!AA:AA,MATCH($A36,'3_RatesBilling'!$A:$A,0))</f>
        <v>0</v>
      </c>
      <c r="Z36" s="211">
        <f>$D36*INDEX('3_RatesBilling'!AB:AB,MATCH($A36,'3_RatesBilling'!$A:$A,0))</f>
        <v>0</v>
      </c>
      <c r="AA36" s="211">
        <f>$D36*INDEX('3_RatesBilling'!AC:AC,MATCH($A36,'3_RatesBilling'!$A:$A,0))</f>
        <v>0</v>
      </c>
      <c r="AC36" s="211" t="e">
        <f t="shared" ca="1" si="2"/>
        <v>#REF!</v>
      </c>
      <c r="AD36" s="211" t="e">
        <f t="shared" ca="1" si="3"/>
        <v>#REF!</v>
      </c>
      <c r="AE36" s="211" t="e">
        <f t="shared" ca="1" si="4"/>
        <v>#REF!</v>
      </c>
      <c r="AF36" s="211" t="e">
        <f t="shared" ca="1" si="5"/>
        <v>#REF!</v>
      </c>
      <c r="AG36" s="211" t="e">
        <f t="shared" ca="1" si="6"/>
        <v>#REF!</v>
      </c>
      <c r="AH36" s="211" t="e">
        <f t="shared" ca="1" si="7"/>
        <v>#REF!</v>
      </c>
      <c r="AI36" s="211" t="e">
        <f t="shared" ca="1" si="8"/>
        <v>#REF!</v>
      </c>
      <c r="AJ36" s="211" t="e">
        <f t="shared" ca="1" si="9"/>
        <v>#REF!</v>
      </c>
      <c r="AK36" s="211" t="e">
        <f t="shared" ca="1" si="10"/>
        <v>#REF!</v>
      </c>
      <c r="AL36" s="211" t="e">
        <f t="shared" ca="1" si="11"/>
        <v>#REF!</v>
      </c>
      <c r="AM36" s="211" t="e">
        <f t="shared" ca="1" si="12"/>
        <v>#REF!</v>
      </c>
      <c r="AN36" s="211" t="e">
        <f t="shared" ca="1" si="13"/>
        <v>#REF!</v>
      </c>
      <c r="AO36" s="211" t="e">
        <f t="shared" ca="1" si="14"/>
        <v>#REF!</v>
      </c>
      <c r="AP36" s="211" t="e">
        <f t="shared" ca="1" si="15"/>
        <v>#REF!</v>
      </c>
      <c r="AQ36" s="211" t="e">
        <f t="shared" ca="1" si="16"/>
        <v>#REF!</v>
      </c>
      <c r="AR36" s="211" t="e">
        <f t="shared" ca="1" si="17"/>
        <v>#REF!</v>
      </c>
      <c r="AT36" s="209" t="e">
        <f t="shared" ca="1" si="18"/>
        <v>#REF!</v>
      </c>
      <c r="AU36" s="209" t="e">
        <f t="shared" ca="1" si="19"/>
        <v>#REF!</v>
      </c>
      <c r="AV36" s="209" t="e">
        <f t="shared" ca="1" si="20"/>
        <v>#REF!</v>
      </c>
      <c r="AW36" s="209" t="e">
        <f t="shared" ca="1" si="21"/>
        <v>#REF!</v>
      </c>
      <c r="AX36" s="209" t="e">
        <f t="shared" ca="1" si="22"/>
        <v>#REF!</v>
      </c>
      <c r="AY36" s="209" t="e">
        <f t="shared" ca="1" si="23"/>
        <v>#REF!</v>
      </c>
      <c r="AZ36" s="209" t="e">
        <f t="shared" ca="1" si="24"/>
        <v>#REF!</v>
      </c>
      <c r="BA36" s="209" t="e">
        <f t="shared" ca="1" si="25"/>
        <v>#REF!</v>
      </c>
      <c r="BB36" s="209" t="e">
        <f t="shared" ca="1" si="26"/>
        <v>#REF!</v>
      </c>
      <c r="BC36" s="209" t="e">
        <f t="shared" ca="1" si="27"/>
        <v>#REF!</v>
      </c>
      <c r="BD36" s="209" t="e">
        <f t="shared" ca="1" si="28"/>
        <v>#REF!</v>
      </c>
      <c r="BE36" s="209" t="e">
        <f t="shared" ca="1" si="29"/>
        <v>#REF!</v>
      </c>
      <c r="BF36" s="209" t="e">
        <f t="shared" ca="1" si="30"/>
        <v>#REF!</v>
      </c>
      <c r="BG36" s="209" t="e">
        <f t="shared" ca="1" si="31"/>
        <v>#REF!</v>
      </c>
      <c r="BH36" s="209" t="e">
        <f t="shared" ca="1" si="32"/>
        <v>#REF!</v>
      </c>
      <c r="BI36" s="209" t="e">
        <f t="shared" ca="1" si="33"/>
        <v>#REF!</v>
      </c>
    </row>
    <row r="37" spans="1:61" s="3" customFormat="1">
      <c r="A37" s="246" t="s">
        <v>80</v>
      </c>
      <c r="B37" s="246" t="str">
        <f>INDEX('Ref1'!$E:$E,MATCH(A37,'Ref1'!$A:$A,0))</f>
        <v>Bournemouth</v>
      </c>
      <c r="C37" s="246" t="str">
        <f>INDEX('Ref1'!$B:$B,MATCH($A37,'Ref1'!$A:$A,0))</f>
        <v>UNINFIR</v>
      </c>
      <c r="D37" s="307">
        <f>INDEX(Inputs!$K$61:$K$71,MATCH($C37,Inputs!$Q$61:$Q$71,0))</f>
        <v>0</v>
      </c>
      <c r="E37" s="211">
        <f>$D37*INDEX('3_RatesBilling'!G:G,MATCH($A37,'3_RatesBilling'!$A:$A,0))</f>
        <v>0</v>
      </c>
      <c r="F37" s="211">
        <f>$D37*INDEX('3_RatesBilling'!H:H,MATCH($A37,'3_RatesBilling'!$A:$A,0))</f>
        <v>0</v>
      </c>
      <c r="G37" s="211">
        <f>$D37*INDEX('3_RatesBilling'!I:I,MATCH($A37,'3_RatesBilling'!$A:$A,0))</f>
        <v>0</v>
      </c>
      <c r="H37" s="211">
        <f>$D37*INDEX('3_RatesBilling'!J:J,MATCH($A37,'3_RatesBilling'!$A:$A,0))</f>
        <v>0</v>
      </c>
      <c r="I37" s="211">
        <f>$D37*INDEX('3_RatesBilling'!K:K,MATCH($A37,'3_RatesBilling'!$A:$A,0))</f>
        <v>0</v>
      </c>
      <c r="J37" s="211">
        <f>$D37*INDEX('3_RatesBilling'!L:L,MATCH($A37,'3_RatesBilling'!$A:$A,0))</f>
        <v>0</v>
      </c>
      <c r="K37" s="216">
        <f>$D37*INDEX('3_RatesBilling'!M:M,MATCH($A37,'3_RatesBilling'!$A:$A,0))</f>
        <v>0</v>
      </c>
      <c r="L37" s="213">
        <f>$D37*INDEX('3_RatesBilling'!N:N,MATCH($A37,'3_RatesBilling'!$A:$A,0))</f>
        <v>0</v>
      </c>
      <c r="M37" s="211">
        <f>$D37*INDEX('3_RatesBilling'!O:O,MATCH($A37,'3_RatesBilling'!$A:$A,0))</f>
        <v>0</v>
      </c>
      <c r="N37" s="211">
        <f>$D37*INDEX('3_RatesBilling'!P:P,MATCH($A37,'3_RatesBilling'!$A:$A,0))</f>
        <v>0</v>
      </c>
      <c r="O37" s="211">
        <f>$D37*INDEX('3_RatesBilling'!Q:Q,MATCH($A37,'3_RatesBilling'!$A:$A,0))</f>
        <v>0</v>
      </c>
      <c r="P37" s="211">
        <f>$D37*INDEX('3_RatesBilling'!R:R,MATCH($A37,'3_RatesBilling'!$A:$A,0))</f>
        <v>0</v>
      </c>
      <c r="Q37" s="211">
        <f>$D37*INDEX('3_RatesBilling'!S:S,MATCH($A37,'3_RatesBilling'!$A:$A,0))</f>
        <v>0</v>
      </c>
      <c r="R37" s="211">
        <f>$D37*INDEX('3_RatesBilling'!T:T,MATCH($A37,'3_RatesBilling'!$A:$A,0))</f>
        <v>0</v>
      </c>
      <c r="S37" s="211">
        <f>$D37*INDEX('3_RatesBilling'!U:U,MATCH($A37,'3_RatesBilling'!$A:$A,0))</f>
        <v>0</v>
      </c>
      <c r="T37" s="211">
        <f>$D37*INDEX('3_RatesBilling'!V:V,MATCH($A37,'3_RatesBilling'!$A:$A,0))</f>
        <v>0</v>
      </c>
      <c r="U37" s="211">
        <f>$D37*INDEX('3_RatesBilling'!W:W,MATCH($A37,'3_RatesBilling'!$A:$A,0))</f>
        <v>0</v>
      </c>
      <c r="V37" s="211">
        <f>$D37*INDEX('3_RatesBilling'!X:X,MATCH($A37,'3_RatesBilling'!$A:$A,0))</f>
        <v>0</v>
      </c>
      <c r="W37" s="211">
        <f>$D37*INDEX('3_RatesBilling'!Y:Y,MATCH($A37,'3_RatesBilling'!$A:$A,0))</f>
        <v>0</v>
      </c>
      <c r="X37" s="211">
        <f>$D37*INDEX('3_RatesBilling'!Z:Z,MATCH($A37,'3_RatesBilling'!$A:$A,0))</f>
        <v>0</v>
      </c>
      <c r="Y37" s="211">
        <f>$D37*INDEX('3_RatesBilling'!AA:AA,MATCH($A37,'3_RatesBilling'!$A:$A,0))</f>
        <v>0</v>
      </c>
      <c r="Z37" s="211">
        <f>$D37*INDEX('3_RatesBilling'!AB:AB,MATCH($A37,'3_RatesBilling'!$A:$A,0))</f>
        <v>0</v>
      </c>
      <c r="AA37" s="211">
        <f>$D37*INDEX('3_RatesBilling'!AC:AC,MATCH($A37,'3_RatesBilling'!$A:$A,0))</f>
        <v>0</v>
      </c>
      <c r="AC37" s="211" t="e">
        <f t="shared" ca="1" si="2"/>
        <v>#REF!</v>
      </c>
      <c r="AD37" s="211" t="e">
        <f t="shared" ca="1" si="3"/>
        <v>#REF!</v>
      </c>
      <c r="AE37" s="211" t="e">
        <f t="shared" ca="1" si="4"/>
        <v>#REF!</v>
      </c>
      <c r="AF37" s="211" t="e">
        <f t="shared" ca="1" si="5"/>
        <v>#REF!</v>
      </c>
      <c r="AG37" s="211" t="e">
        <f t="shared" ca="1" si="6"/>
        <v>#REF!</v>
      </c>
      <c r="AH37" s="211" t="e">
        <f t="shared" ca="1" si="7"/>
        <v>#REF!</v>
      </c>
      <c r="AI37" s="211" t="e">
        <f t="shared" ca="1" si="8"/>
        <v>#REF!</v>
      </c>
      <c r="AJ37" s="211" t="e">
        <f t="shared" ca="1" si="9"/>
        <v>#REF!</v>
      </c>
      <c r="AK37" s="211" t="e">
        <f t="shared" ca="1" si="10"/>
        <v>#REF!</v>
      </c>
      <c r="AL37" s="211" t="e">
        <f t="shared" ca="1" si="11"/>
        <v>#REF!</v>
      </c>
      <c r="AM37" s="211" t="e">
        <f t="shared" ca="1" si="12"/>
        <v>#REF!</v>
      </c>
      <c r="AN37" s="211" t="e">
        <f t="shared" ca="1" si="13"/>
        <v>#REF!</v>
      </c>
      <c r="AO37" s="211" t="e">
        <f t="shared" ca="1" si="14"/>
        <v>#REF!</v>
      </c>
      <c r="AP37" s="211" t="e">
        <f t="shared" ca="1" si="15"/>
        <v>#REF!</v>
      </c>
      <c r="AQ37" s="211" t="e">
        <f t="shared" ca="1" si="16"/>
        <v>#REF!</v>
      </c>
      <c r="AR37" s="211" t="e">
        <f t="shared" ca="1" si="17"/>
        <v>#REF!</v>
      </c>
      <c r="AT37" s="209" t="e">
        <f t="shared" ca="1" si="18"/>
        <v>#REF!</v>
      </c>
      <c r="AU37" s="209" t="e">
        <f t="shared" ca="1" si="19"/>
        <v>#REF!</v>
      </c>
      <c r="AV37" s="209" t="e">
        <f t="shared" ca="1" si="20"/>
        <v>#REF!</v>
      </c>
      <c r="AW37" s="209" t="e">
        <f t="shared" ca="1" si="21"/>
        <v>#REF!</v>
      </c>
      <c r="AX37" s="209" t="e">
        <f t="shared" ca="1" si="22"/>
        <v>#REF!</v>
      </c>
      <c r="AY37" s="209" t="e">
        <f t="shared" ca="1" si="23"/>
        <v>#REF!</v>
      </c>
      <c r="AZ37" s="209" t="e">
        <f t="shared" ca="1" si="24"/>
        <v>#REF!</v>
      </c>
      <c r="BA37" s="209" t="e">
        <f t="shared" ca="1" si="25"/>
        <v>#REF!</v>
      </c>
      <c r="BB37" s="209" t="e">
        <f t="shared" ca="1" si="26"/>
        <v>#REF!</v>
      </c>
      <c r="BC37" s="209" t="e">
        <f t="shared" ca="1" si="27"/>
        <v>#REF!</v>
      </c>
      <c r="BD37" s="209" t="e">
        <f t="shared" ca="1" si="28"/>
        <v>#REF!</v>
      </c>
      <c r="BE37" s="209" t="e">
        <f t="shared" ca="1" si="29"/>
        <v>#REF!</v>
      </c>
      <c r="BF37" s="209" t="e">
        <f t="shared" ca="1" si="30"/>
        <v>#REF!</v>
      </c>
      <c r="BG37" s="209" t="e">
        <f t="shared" ca="1" si="31"/>
        <v>#REF!</v>
      </c>
      <c r="BH37" s="209" t="e">
        <f t="shared" ca="1" si="32"/>
        <v>#REF!</v>
      </c>
      <c r="BI37" s="209" t="e">
        <f t="shared" ca="1" si="33"/>
        <v>#REF!</v>
      </c>
    </row>
    <row r="38" spans="1:61" s="3" customFormat="1">
      <c r="A38" s="246" t="s">
        <v>82</v>
      </c>
      <c r="B38" s="246" t="str">
        <f>INDEX('Ref1'!$E:$E,MATCH(A38,'Ref1'!$A:$A,0))</f>
        <v>Bracknell Forest</v>
      </c>
      <c r="C38" s="246" t="str">
        <f>INDEX('Ref1'!$B:$B,MATCH($A38,'Ref1'!$A:$A,0))</f>
        <v>UNINFIR</v>
      </c>
      <c r="D38" s="307">
        <f>INDEX(Inputs!$K$61:$K$71,MATCH($C38,Inputs!$Q$61:$Q$71,0))</f>
        <v>0</v>
      </c>
      <c r="E38" s="211">
        <f>$D38*INDEX('3_RatesBilling'!G:G,MATCH($A38,'3_RatesBilling'!$A:$A,0))</f>
        <v>0</v>
      </c>
      <c r="F38" s="211">
        <f>$D38*INDEX('3_RatesBilling'!H:H,MATCH($A38,'3_RatesBilling'!$A:$A,0))</f>
        <v>0</v>
      </c>
      <c r="G38" s="211">
        <f>$D38*INDEX('3_RatesBilling'!I:I,MATCH($A38,'3_RatesBilling'!$A:$A,0))</f>
        <v>0</v>
      </c>
      <c r="H38" s="211">
        <f>$D38*INDEX('3_RatesBilling'!J:J,MATCH($A38,'3_RatesBilling'!$A:$A,0))</f>
        <v>0</v>
      </c>
      <c r="I38" s="211">
        <f>$D38*INDEX('3_RatesBilling'!K:K,MATCH($A38,'3_RatesBilling'!$A:$A,0))</f>
        <v>0</v>
      </c>
      <c r="J38" s="211">
        <f>$D38*INDEX('3_RatesBilling'!L:L,MATCH($A38,'3_RatesBilling'!$A:$A,0))</f>
        <v>0</v>
      </c>
      <c r="K38" s="216">
        <f>$D38*INDEX('3_RatesBilling'!M:M,MATCH($A38,'3_RatesBilling'!$A:$A,0))</f>
        <v>0</v>
      </c>
      <c r="L38" s="213">
        <f>$D38*INDEX('3_RatesBilling'!N:N,MATCH($A38,'3_RatesBilling'!$A:$A,0))</f>
        <v>0</v>
      </c>
      <c r="M38" s="211">
        <f>$D38*INDEX('3_RatesBilling'!O:O,MATCH($A38,'3_RatesBilling'!$A:$A,0))</f>
        <v>0</v>
      </c>
      <c r="N38" s="211">
        <f>$D38*INDEX('3_RatesBilling'!P:P,MATCH($A38,'3_RatesBilling'!$A:$A,0))</f>
        <v>0</v>
      </c>
      <c r="O38" s="211">
        <f>$D38*INDEX('3_RatesBilling'!Q:Q,MATCH($A38,'3_RatesBilling'!$A:$A,0))</f>
        <v>0</v>
      </c>
      <c r="P38" s="211">
        <f>$D38*INDEX('3_RatesBilling'!R:R,MATCH($A38,'3_RatesBilling'!$A:$A,0))</f>
        <v>0</v>
      </c>
      <c r="Q38" s="211">
        <f>$D38*INDEX('3_RatesBilling'!S:S,MATCH($A38,'3_RatesBilling'!$A:$A,0))</f>
        <v>0</v>
      </c>
      <c r="R38" s="211">
        <f>$D38*INDEX('3_RatesBilling'!T:T,MATCH($A38,'3_RatesBilling'!$A:$A,0))</f>
        <v>0</v>
      </c>
      <c r="S38" s="211">
        <f>$D38*INDEX('3_RatesBilling'!U:U,MATCH($A38,'3_RatesBilling'!$A:$A,0))</f>
        <v>0</v>
      </c>
      <c r="T38" s="211">
        <f>$D38*INDEX('3_RatesBilling'!V:V,MATCH($A38,'3_RatesBilling'!$A:$A,0))</f>
        <v>0</v>
      </c>
      <c r="U38" s="211">
        <f>$D38*INDEX('3_RatesBilling'!W:W,MATCH($A38,'3_RatesBilling'!$A:$A,0))</f>
        <v>0</v>
      </c>
      <c r="V38" s="211">
        <f>$D38*INDEX('3_RatesBilling'!X:X,MATCH($A38,'3_RatesBilling'!$A:$A,0))</f>
        <v>0</v>
      </c>
      <c r="W38" s="211">
        <f>$D38*INDEX('3_RatesBilling'!Y:Y,MATCH($A38,'3_RatesBilling'!$A:$A,0))</f>
        <v>0</v>
      </c>
      <c r="X38" s="211">
        <f>$D38*INDEX('3_RatesBilling'!Z:Z,MATCH($A38,'3_RatesBilling'!$A:$A,0))</f>
        <v>0</v>
      </c>
      <c r="Y38" s="211">
        <f>$D38*INDEX('3_RatesBilling'!AA:AA,MATCH($A38,'3_RatesBilling'!$A:$A,0))</f>
        <v>0</v>
      </c>
      <c r="Z38" s="211">
        <f>$D38*INDEX('3_RatesBilling'!AB:AB,MATCH($A38,'3_RatesBilling'!$A:$A,0))</f>
        <v>0</v>
      </c>
      <c r="AA38" s="211">
        <f>$D38*INDEX('3_RatesBilling'!AC:AC,MATCH($A38,'3_RatesBilling'!$A:$A,0))</f>
        <v>0</v>
      </c>
      <c r="AC38" s="211" t="e">
        <f t="shared" ca="1" si="2"/>
        <v>#REF!</v>
      </c>
      <c r="AD38" s="211" t="e">
        <f t="shared" ca="1" si="3"/>
        <v>#REF!</v>
      </c>
      <c r="AE38" s="211" t="e">
        <f t="shared" ca="1" si="4"/>
        <v>#REF!</v>
      </c>
      <c r="AF38" s="211" t="e">
        <f t="shared" ca="1" si="5"/>
        <v>#REF!</v>
      </c>
      <c r="AG38" s="211" t="e">
        <f t="shared" ca="1" si="6"/>
        <v>#REF!</v>
      </c>
      <c r="AH38" s="211" t="e">
        <f t="shared" ca="1" si="7"/>
        <v>#REF!</v>
      </c>
      <c r="AI38" s="211" t="e">
        <f t="shared" ca="1" si="8"/>
        <v>#REF!</v>
      </c>
      <c r="AJ38" s="211" t="e">
        <f t="shared" ca="1" si="9"/>
        <v>#REF!</v>
      </c>
      <c r="AK38" s="211" t="e">
        <f t="shared" ca="1" si="10"/>
        <v>#REF!</v>
      </c>
      <c r="AL38" s="211" t="e">
        <f t="shared" ca="1" si="11"/>
        <v>#REF!</v>
      </c>
      <c r="AM38" s="211" t="e">
        <f t="shared" ca="1" si="12"/>
        <v>#REF!</v>
      </c>
      <c r="AN38" s="211" t="e">
        <f t="shared" ca="1" si="13"/>
        <v>#REF!</v>
      </c>
      <c r="AO38" s="211" t="e">
        <f t="shared" ca="1" si="14"/>
        <v>#REF!</v>
      </c>
      <c r="AP38" s="211" t="e">
        <f t="shared" ca="1" si="15"/>
        <v>#REF!</v>
      </c>
      <c r="AQ38" s="211" t="e">
        <f t="shared" ca="1" si="16"/>
        <v>#REF!</v>
      </c>
      <c r="AR38" s="211" t="e">
        <f t="shared" ca="1" si="17"/>
        <v>#REF!</v>
      </c>
      <c r="AT38" s="209" t="e">
        <f t="shared" ca="1" si="18"/>
        <v>#REF!</v>
      </c>
      <c r="AU38" s="209" t="e">
        <f t="shared" ca="1" si="19"/>
        <v>#REF!</v>
      </c>
      <c r="AV38" s="209" t="e">
        <f t="shared" ca="1" si="20"/>
        <v>#REF!</v>
      </c>
      <c r="AW38" s="209" t="e">
        <f t="shared" ca="1" si="21"/>
        <v>#REF!</v>
      </c>
      <c r="AX38" s="209" t="e">
        <f t="shared" ca="1" si="22"/>
        <v>#REF!</v>
      </c>
      <c r="AY38" s="209" t="e">
        <f t="shared" ca="1" si="23"/>
        <v>#REF!</v>
      </c>
      <c r="AZ38" s="209" t="e">
        <f t="shared" ca="1" si="24"/>
        <v>#REF!</v>
      </c>
      <c r="BA38" s="209" t="e">
        <f t="shared" ca="1" si="25"/>
        <v>#REF!</v>
      </c>
      <c r="BB38" s="209" t="e">
        <f t="shared" ca="1" si="26"/>
        <v>#REF!</v>
      </c>
      <c r="BC38" s="209" t="e">
        <f t="shared" ca="1" si="27"/>
        <v>#REF!</v>
      </c>
      <c r="BD38" s="209" t="e">
        <f t="shared" ca="1" si="28"/>
        <v>#REF!</v>
      </c>
      <c r="BE38" s="209" t="e">
        <f t="shared" ca="1" si="29"/>
        <v>#REF!</v>
      </c>
      <c r="BF38" s="209" t="e">
        <f t="shared" ca="1" si="30"/>
        <v>#REF!</v>
      </c>
      <c r="BG38" s="209" t="e">
        <f t="shared" ca="1" si="31"/>
        <v>#REF!</v>
      </c>
      <c r="BH38" s="209" t="e">
        <f t="shared" ca="1" si="32"/>
        <v>#REF!</v>
      </c>
      <c r="BI38" s="209" t="e">
        <f t="shared" ca="1" si="33"/>
        <v>#REF!</v>
      </c>
    </row>
    <row r="39" spans="1:61" s="3" customFormat="1">
      <c r="A39" s="246" t="s">
        <v>84</v>
      </c>
      <c r="B39" s="246" t="str">
        <f>INDEX('Ref1'!$E:$E,MATCH(A39,'Ref1'!$A:$A,0))</f>
        <v>Bradford</v>
      </c>
      <c r="C39" s="246" t="str">
        <f>INDEX('Ref1'!$B:$B,MATCH($A39,'Ref1'!$A:$A,0))</f>
        <v>MD</v>
      </c>
      <c r="D39" s="307">
        <f>INDEX(Inputs!$K$61:$K$71,MATCH($C39,Inputs!$Q$61:$Q$71,0))</f>
        <v>0</v>
      </c>
      <c r="E39" s="211">
        <f>$D39*INDEX('3_RatesBilling'!G:G,MATCH($A39,'3_RatesBilling'!$A:$A,0))</f>
        <v>0</v>
      </c>
      <c r="F39" s="211">
        <f>$D39*INDEX('3_RatesBilling'!H:H,MATCH($A39,'3_RatesBilling'!$A:$A,0))</f>
        <v>0</v>
      </c>
      <c r="G39" s="211">
        <f>$D39*INDEX('3_RatesBilling'!I:I,MATCH($A39,'3_RatesBilling'!$A:$A,0))</f>
        <v>0</v>
      </c>
      <c r="H39" s="211">
        <f>$D39*INDEX('3_RatesBilling'!J:J,MATCH($A39,'3_RatesBilling'!$A:$A,0))</f>
        <v>0</v>
      </c>
      <c r="I39" s="211">
        <f>$D39*INDEX('3_RatesBilling'!K:K,MATCH($A39,'3_RatesBilling'!$A:$A,0))</f>
        <v>0</v>
      </c>
      <c r="J39" s="211">
        <f>$D39*INDEX('3_RatesBilling'!L:L,MATCH($A39,'3_RatesBilling'!$A:$A,0))</f>
        <v>0</v>
      </c>
      <c r="K39" s="216">
        <f>$D39*INDEX('3_RatesBilling'!M:M,MATCH($A39,'3_RatesBilling'!$A:$A,0))</f>
        <v>0</v>
      </c>
      <c r="L39" s="213">
        <f>$D39*INDEX('3_RatesBilling'!N:N,MATCH($A39,'3_RatesBilling'!$A:$A,0))</f>
        <v>0</v>
      </c>
      <c r="M39" s="211">
        <f>$D39*INDEX('3_RatesBilling'!O:O,MATCH($A39,'3_RatesBilling'!$A:$A,0))</f>
        <v>0</v>
      </c>
      <c r="N39" s="211">
        <f>$D39*INDEX('3_RatesBilling'!P:P,MATCH($A39,'3_RatesBilling'!$A:$A,0))</f>
        <v>0</v>
      </c>
      <c r="O39" s="211">
        <f>$D39*INDEX('3_RatesBilling'!Q:Q,MATCH($A39,'3_RatesBilling'!$A:$A,0))</f>
        <v>0</v>
      </c>
      <c r="P39" s="211">
        <f>$D39*INDEX('3_RatesBilling'!R:R,MATCH($A39,'3_RatesBilling'!$A:$A,0))</f>
        <v>0</v>
      </c>
      <c r="Q39" s="211">
        <f>$D39*INDEX('3_RatesBilling'!S:S,MATCH($A39,'3_RatesBilling'!$A:$A,0))</f>
        <v>0</v>
      </c>
      <c r="R39" s="211">
        <f>$D39*INDEX('3_RatesBilling'!T:T,MATCH($A39,'3_RatesBilling'!$A:$A,0))</f>
        <v>0</v>
      </c>
      <c r="S39" s="211">
        <f>$D39*INDEX('3_RatesBilling'!U:U,MATCH($A39,'3_RatesBilling'!$A:$A,0))</f>
        <v>0</v>
      </c>
      <c r="T39" s="211">
        <f>$D39*INDEX('3_RatesBilling'!V:V,MATCH($A39,'3_RatesBilling'!$A:$A,0))</f>
        <v>0</v>
      </c>
      <c r="U39" s="211">
        <f>$D39*INDEX('3_RatesBilling'!W:W,MATCH($A39,'3_RatesBilling'!$A:$A,0))</f>
        <v>0</v>
      </c>
      <c r="V39" s="211">
        <f>$D39*INDEX('3_RatesBilling'!X:X,MATCH($A39,'3_RatesBilling'!$A:$A,0))</f>
        <v>0</v>
      </c>
      <c r="W39" s="211">
        <f>$D39*INDEX('3_RatesBilling'!Y:Y,MATCH($A39,'3_RatesBilling'!$A:$A,0))</f>
        <v>0</v>
      </c>
      <c r="X39" s="211">
        <f>$D39*INDEX('3_RatesBilling'!Z:Z,MATCH($A39,'3_RatesBilling'!$A:$A,0))</f>
        <v>0</v>
      </c>
      <c r="Y39" s="211">
        <f>$D39*INDEX('3_RatesBilling'!AA:AA,MATCH($A39,'3_RatesBilling'!$A:$A,0))</f>
        <v>0</v>
      </c>
      <c r="Z39" s="211">
        <f>$D39*INDEX('3_RatesBilling'!AB:AB,MATCH($A39,'3_RatesBilling'!$A:$A,0))</f>
        <v>0</v>
      </c>
      <c r="AA39" s="211">
        <f>$D39*INDEX('3_RatesBilling'!AC:AC,MATCH($A39,'3_RatesBilling'!$A:$A,0))</f>
        <v>0</v>
      </c>
      <c r="AC39" s="211" t="e">
        <f t="shared" ca="1" si="2"/>
        <v>#REF!</v>
      </c>
      <c r="AD39" s="211" t="e">
        <f t="shared" ca="1" si="3"/>
        <v>#REF!</v>
      </c>
      <c r="AE39" s="211" t="e">
        <f t="shared" ca="1" si="4"/>
        <v>#REF!</v>
      </c>
      <c r="AF39" s="211" t="e">
        <f t="shared" ca="1" si="5"/>
        <v>#REF!</v>
      </c>
      <c r="AG39" s="211" t="e">
        <f t="shared" ca="1" si="6"/>
        <v>#REF!</v>
      </c>
      <c r="AH39" s="211" t="e">
        <f t="shared" ca="1" si="7"/>
        <v>#REF!</v>
      </c>
      <c r="AI39" s="211" t="e">
        <f t="shared" ca="1" si="8"/>
        <v>#REF!</v>
      </c>
      <c r="AJ39" s="211" t="e">
        <f t="shared" ca="1" si="9"/>
        <v>#REF!</v>
      </c>
      <c r="AK39" s="211" t="e">
        <f t="shared" ca="1" si="10"/>
        <v>#REF!</v>
      </c>
      <c r="AL39" s="211" t="e">
        <f t="shared" ca="1" si="11"/>
        <v>#REF!</v>
      </c>
      <c r="AM39" s="211" t="e">
        <f t="shared" ca="1" si="12"/>
        <v>#REF!</v>
      </c>
      <c r="AN39" s="211" t="e">
        <f t="shared" ca="1" si="13"/>
        <v>#REF!</v>
      </c>
      <c r="AO39" s="211" t="e">
        <f t="shared" ca="1" si="14"/>
        <v>#REF!</v>
      </c>
      <c r="AP39" s="211" t="e">
        <f t="shared" ca="1" si="15"/>
        <v>#REF!</v>
      </c>
      <c r="AQ39" s="211" t="e">
        <f t="shared" ca="1" si="16"/>
        <v>#REF!</v>
      </c>
      <c r="AR39" s="211" t="e">
        <f t="shared" ca="1" si="17"/>
        <v>#REF!</v>
      </c>
      <c r="AT39" s="209" t="e">
        <f t="shared" ca="1" si="18"/>
        <v>#REF!</v>
      </c>
      <c r="AU39" s="209" t="e">
        <f t="shared" ca="1" si="19"/>
        <v>#REF!</v>
      </c>
      <c r="AV39" s="209" t="e">
        <f t="shared" ca="1" si="20"/>
        <v>#REF!</v>
      </c>
      <c r="AW39" s="209" t="e">
        <f t="shared" ca="1" si="21"/>
        <v>#REF!</v>
      </c>
      <c r="AX39" s="209" t="e">
        <f t="shared" ca="1" si="22"/>
        <v>#REF!</v>
      </c>
      <c r="AY39" s="209" t="e">
        <f t="shared" ca="1" si="23"/>
        <v>#REF!</v>
      </c>
      <c r="AZ39" s="209" t="e">
        <f t="shared" ca="1" si="24"/>
        <v>#REF!</v>
      </c>
      <c r="BA39" s="209" t="e">
        <f t="shared" ca="1" si="25"/>
        <v>#REF!</v>
      </c>
      <c r="BB39" s="209" t="e">
        <f t="shared" ca="1" si="26"/>
        <v>#REF!</v>
      </c>
      <c r="BC39" s="209" t="e">
        <f t="shared" ca="1" si="27"/>
        <v>#REF!</v>
      </c>
      <c r="BD39" s="209" t="e">
        <f t="shared" ca="1" si="28"/>
        <v>#REF!</v>
      </c>
      <c r="BE39" s="209" t="e">
        <f t="shared" ca="1" si="29"/>
        <v>#REF!</v>
      </c>
      <c r="BF39" s="209" t="e">
        <f t="shared" ca="1" si="30"/>
        <v>#REF!</v>
      </c>
      <c r="BG39" s="209" t="e">
        <f t="shared" ca="1" si="31"/>
        <v>#REF!</v>
      </c>
      <c r="BH39" s="209" t="e">
        <f t="shared" ca="1" si="32"/>
        <v>#REF!</v>
      </c>
      <c r="BI39" s="209" t="e">
        <f t="shared" ca="1" si="33"/>
        <v>#REF!</v>
      </c>
    </row>
    <row r="40" spans="1:61" s="3" customFormat="1">
      <c r="A40" s="246" t="s">
        <v>86</v>
      </c>
      <c r="B40" s="246" t="str">
        <f>INDEX('Ref1'!$E:$E,MATCH(A40,'Ref1'!$A:$A,0))</f>
        <v>Braintree</v>
      </c>
      <c r="C40" s="246" t="str">
        <f>INDEX('Ref1'!$B:$B,MATCH($A40,'Ref1'!$A:$A,0))</f>
        <v>SD</v>
      </c>
      <c r="D40" s="307">
        <f>INDEX(Inputs!$K$61:$K$71,MATCH($C40,Inputs!$Q$61:$Q$71,0))</f>
        <v>0</v>
      </c>
      <c r="E40" s="211">
        <f>$D40*INDEX('3_RatesBilling'!G:G,MATCH($A40,'3_RatesBilling'!$A:$A,0))</f>
        <v>0</v>
      </c>
      <c r="F40" s="211">
        <f>$D40*INDEX('3_RatesBilling'!H:H,MATCH($A40,'3_RatesBilling'!$A:$A,0))</f>
        <v>0</v>
      </c>
      <c r="G40" s="211">
        <f>$D40*INDEX('3_RatesBilling'!I:I,MATCH($A40,'3_RatesBilling'!$A:$A,0))</f>
        <v>0</v>
      </c>
      <c r="H40" s="211">
        <f>$D40*INDEX('3_RatesBilling'!J:J,MATCH($A40,'3_RatesBilling'!$A:$A,0))</f>
        <v>0</v>
      </c>
      <c r="I40" s="211">
        <f>$D40*INDEX('3_RatesBilling'!K:K,MATCH($A40,'3_RatesBilling'!$A:$A,0))</f>
        <v>0</v>
      </c>
      <c r="J40" s="211">
        <f>$D40*INDEX('3_RatesBilling'!L:L,MATCH($A40,'3_RatesBilling'!$A:$A,0))</f>
        <v>0</v>
      </c>
      <c r="K40" s="216">
        <f>$D40*INDEX('3_RatesBilling'!M:M,MATCH($A40,'3_RatesBilling'!$A:$A,0))</f>
        <v>0</v>
      </c>
      <c r="L40" s="213">
        <f>$D40*INDEX('3_RatesBilling'!N:N,MATCH($A40,'3_RatesBilling'!$A:$A,0))</f>
        <v>0</v>
      </c>
      <c r="M40" s="211">
        <f>$D40*INDEX('3_RatesBilling'!O:O,MATCH($A40,'3_RatesBilling'!$A:$A,0))</f>
        <v>0</v>
      </c>
      <c r="N40" s="211">
        <f>$D40*INDEX('3_RatesBilling'!P:P,MATCH($A40,'3_RatesBilling'!$A:$A,0))</f>
        <v>0</v>
      </c>
      <c r="O40" s="211">
        <f>$D40*INDEX('3_RatesBilling'!Q:Q,MATCH($A40,'3_RatesBilling'!$A:$A,0))</f>
        <v>0</v>
      </c>
      <c r="P40" s="211">
        <f>$D40*INDEX('3_RatesBilling'!R:R,MATCH($A40,'3_RatesBilling'!$A:$A,0))</f>
        <v>0</v>
      </c>
      <c r="Q40" s="211">
        <f>$D40*INDEX('3_RatesBilling'!S:S,MATCH($A40,'3_RatesBilling'!$A:$A,0))</f>
        <v>0</v>
      </c>
      <c r="R40" s="211">
        <f>$D40*INDEX('3_RatesBilling'!T:T,MATCH($A40,'3_RatesBilling'!$A:$A,0))</f>
        <v>0</v>
      </c>
      <c r="S40" s="211">
        <f>$D40*INDEX('3_RatesBilling'!U:U,MATCH($A40,'3_RatesBilling'!$A:$A,0))</f>
        <v>0</v>
      </c>
      <c r="T40" s="211">
        <f>$D40*INDEX('3_RatesBilling'!V:V,MATCH($A40,'3_RatesBilling'!$A:$A,0))</f>
        <v>0</v>
      </c>
      <c r="U40" s="211">
        <f>$D40*INDEX('3_RatesBilling'!W:W,MATCH($A40,'3_RatesBilling'!$A:$A,0))</f>
        <v>0</v>
      </c>
      <c r="V40" s="211">
        <f>$D40*INDEX('3_RatesBilling'!X:X,MATCH($A40,'3_RatesBilling'!$A:$A,0))</f>
        <v>0</v>
      </c>
      <c r="W40" s="211">
        <f>$D40*INDEX('3_RatesBilling'!Y:Y,MATCH($A40,'3_RatesBilling'!$A:$A,0))</f>
        <v>0</v>
      </c>
      <c r="X40" s="211">
        <f>$D40*INDEX('3_RatesBilling'!Z:Z,MATCH($A40,'3_RatesBilling'!$A:$A,0))</f>
        <v>0</v>
      </c>
      <c r="Y40" s="211">
        <f>$D40*INDEX('3_RatesBilling'!AA:AA,MATCH($A40,'3_RatesBilling'!$A:$A,0))</f>
        <v>0</v>
      </c>
      <c r="Z40" s="211">
        <f>$D40*INDEX('3_RatesBilling'!AB:AB,MATCH($A40,'3_RatesBilling'!$A:$A,0))</f>
        <v>0</v>
      </c>
      <c r="AA40" s="211">
        <f>$D40*INDEX('3_RatesBilling'!AC:AC,MATCH($A40,'3_RatesBilling'!$A:$A,0))</f>
        <v>0</v>
      </c>
      <c r="AC40" s="211" t="e">
        <f t="shared" ca="1" si="2"/>
        <v>#REF!</v>
      </c>
      <c r="AD40" s="211" t="e">
        <f t="shared" ca="1" si="3"/>
        <v>#REF!</v>
      </c>
      <c r="AE40" s="211" t="e">
        <f t="shared" ca="1" si="4"/>
        <v>#REF!</v>
      </c>
      <c r="AF40" s="211" t="e">
        <f t="shared" ca="1" si="5"/>
        <v>#REF!</v>
      </c>
      <c r="AG40" s="211" t="e">
        <f t="shared" ca="1" si="6"/>
        <v>#REF!</v>
      </c>
      <c r="AH40" s="211" t="e">
        <f t="shared" ca="1" si="7"/>
        <v>#REF!</v>
      </c>
      <c r="AI40" s="211" t="e">
        <f t="shared" ca="1" si="8"/>
        <v>#REF!</v>
      </c>
      <c r="AJ40" s="211" t="e">
        <f t="shared" ca="1" si="9"/>
        <v>#REF!</v>
      </c>
      <c r="AK40" s="211" t="e">
        <f t="shared" ca="1" si="10"/>
        <v>#REF!</v>
      </c>
      <c r="AL40" s="211" t="e">
        <f t="shared" ca="1" si="11"/>
        <v>#REF!</v>
      </c>
      <c r="AM40" s="211" t="e">
        <f t="shared" ca="1" si="12"/>
        <v>#REF!</v>
      </c>
      <c r="AN40" s="211" t="e">
        <f t="shared" ca="1" si="13"/>
        <v>#REF!</v>
      </c>
      <c r="AO40" s="211" t="e">
        <f t="shared" ca="1" si="14"/>
        <v>#REF!</v>
      </c>
      <c r="AP40" s="211" t="e">
        <f t="shared" ca="1" si="15"/>
        <v>#REF!</v>
      </c>
      <c r="AQ40" s="211" t="e">
        <f t="shared" ca="1" si="16"/>
        <v>#REF!</v>
      </c>
      <c r="AR40" s="211" t="e">
        <f t="shared" ca="1" si="17"/>
        <v>#REF!</v>
      </c>
      <c r="AT40" s="209" t="e">
        <f t="shared" ca="1" si="18"/>
        <v>#REF!</v>
      </c>
      <c r="AU40" s="209" t="e">
        <f t="shared" ca="1" si="19"/>
        <v>#REF!</v>
      </c>
      <c r="AV40" s="209" t="e">
        <f t="shared" ca="1" si="20"/>
        <v>#REF!</v>
      </c>
      <c r="AW40" s="209" t="e">
        <f t="shared" ca="1" si="21"/>
        <v>#REF!</v>
      </c>
      <c r="AX40" s="209" t="e">
        <f t="shared" ca="1" si="22"/>
        <v>#REF!</v>
      </c>
      <c r="AY40" s="209" t="e">
        <f t="shared" ca="1" si="23"/>
        <v>#REF!</v>
      </c>
      <c r="AZ40" s="209" t="e">
        <f t="shared" ca="1" si="24"/>
        <v>#REF!</v>
      </c>
      <c r="BA40" s="209" t="e">
        <f t="shared" ca="1" si="25"/>
        <v>#REF!</v>
      </c>
      <c r="BB40" s="209" t="e">
        <f t="shared" ca="1" si="26"/>
        <v>#REF!</v>
      </c>
      <c r="BC40" s="209" t="e">
        <f t="shared" ca="1" si="27"/>
        <v>#REF!</v>
      </c>
      <c r="BD40" s="209" t="e">
        <f t="shared" ca="1" si="28"/>
        <v>#REF!</v>
      </c>
      <c r="BE40" s="209" t="e">
        <f t="shared" ca="1" si="29"/>
        <v>#REF!</v>
      </c>
      <c r="BF40" s="209" t="e">
        <f t="shared" ca="1" si="30"/>
        <v>#REF!</v>
      </c>
      <c r="BG40" s="209" t="e">
        <f t="shared" ca="1" si="31"/>
        <v>#REF!</v>
      </c>
      <c r="BH40" s="209" t="e">
        <f t="shared" ca="1" si="32"/>
        <v>#REF!</v>
      </c>
      <c r="BI40" s="209" t="e">
        <f t="shared" ca="1" si="33"/>
        <v>#REF!</v>
      </c>
    </row>
    <row r="41" spans="1:61" s="3" customFormat="1">
      <c r="A41" s="246" t="s">
        <v>88</v>
      </c>
      <c r="B41" s="246" t="str">
        <f>INDEX('Ref1'!$E:$E,MATCH(A41,'Ref1'!$A:$A,0))</f>
        <v>Breckland</v>
      </c>
      <c r="C41" s="246" t="str">
        <f>INDEX('Ref1'!$B:$B,MATCH($A41,'Ref1'!$A:$A,0))</f>
        <v>SD</v>
      </c>
      <c r="D41" s="307">
        <f>INDEX(Inputs!$K$61:$K$71,MATCH($C41,Inputs!$Q$61:$Q$71,0))</f>
        <v>0</v>
      </c>
      <c r="E41" s="211">
        <f>$D41*INDEX('3_RatesBilling'!G:G,MATCH($A41,'3_RatesBilling'!$A:$A,0))</f>
        <v>0</v>
      </c>
      <c r="F41" s="211">
        <f>$D41*INDEX('3_RatesBilling'!H:H,MATCH($A41,'3_RatesBilling'!$A:$A,0))</f>
        <v>0</v>
      </c>
      <c r="G41" s="211">
        <f>$D41*INDEX('3_RatesBilling'!I:I,MATCH($A41,'3_RatesBilling'!$A:$A,0))</f>
        <v>0</v>
      </c>
      <c r="H41" s="211">
        <f>$D41*INDEX('3_RatesBilling'!J:J,MATCH($A41,'3_RatesBilling'!$A:$A,0))</f>
        <v>0</v>
      </c>
      <c r="I41" s="211">
        <f>$D41*INDEX('3_RatesBilling'!K:K,MATCH($A41,'3_RatesBilling'!$A:$A,0))</f>
        <v>0</v>
      </c>
      <c r="J41" s="211">
        <f>$D41*INDEX('3_RatesBilling'!L:L,MATCH($A41,'3_RatesBilling'!$A:$A,0))</f>
        <v>0</v>
      </c>
      <c r="K41" s="216">
        <f>$D41*INDEX('3_RatesBilling'!M:M,MATCH($A41,'3_RatesBilling'!$A:$A,0))</f>
        <v>0</v>
      </c>
      <c r="L41" s="213">
        <f>$D41*INDEX('3_RatesBilling'!N:N,MATCH($A41,'3_RatesBilling'!$A:$A,0))</f>
        <v>0</v>
      </c>
      <c r="M41" s="211">
        <f>$D41*INDEX('3_RatesBilling'!O:O,MATCH($A41,'3_RatesBilling'!$A:$A,0))</f>
        <v>0</v>
      </c>
      <c r="N41" s="211">
        <f>$D41*INDEX('3_RatesBilling'!P:P,MATCH($A41,'3_RatesBilling'!$A:$A,0))</f>
        <v>0</v>
      </c>
      <c r="O41" s="211">
        <f>$D41*INDEX('3_RatesBilling'!Q:Q,MATCH($A41,'3_RatesBilling'!$A:$A,0))</f>
        <v>0</v>
      </c>
      <c r="P41" s="211">
        <f>$D41*INDEX('3_RatesBilling'!R:R,MATCH($A41,'3_RatesBilling'!$A:$A,0))</f>
        <v>0</v>
      </c>
      <c r="Q41" s="211">
        <f>$D41*INDEX('3_RatesBilling'!S:S,MATCH($A41,'3_RatesBilling'!$A:$A,0))</f>
        <v>0</v>
      </c>
      <c r="R41" s="211">
        <f>$D41*INDEX('3_RatesBilling'!T:T,MATCH($A41,'3_RatesBilling'!$A:$A,0))</f>
        <v>0</v>
      </c>
      <c r="S41" s="211">
        <f>$D41*INDEX('3_RatesBilling'!U:U,MATCH($A41,'3_RatesBilling'!$A:$A,0))</f>
        <v>0</v>
      </c>
      <c r="T41" s="211">
        <f>$D41*INDEX('3_RatesBilling'!V:V,MATCH($A41,'3_RatesBilling'!$A:$A,0))</f>
        <v>0</v>
      </c>
      <c r="U41" s="211">
        <f>$D41*INDEX('3_RatesBilling'!W:W,MATCH($A41,'3_RatesBilling'!$A:$A,0))</f>
        <v>0</v>
      </c>
      <c r="V41" s="211">
        <f>$D41*INDEX('3_RatesBilling'!X:X,MATCH($A41,'3_RatesBilling'!$A:$A,0))</f>
        <v>0</v>
      </c>
      <c r="W41" s="211">
        <f>$D41*INDEX('3_RatesBilling'!Y:Y,MATCH($A41,'3_RatesBilling'!$A:$A,0))</f>
        <v>0</v>
      </c>
      <c r="X41" s="211">
        <f>$D41*INDEX('3_RatesBilling'!Z:Z,MATCH($A41,'3_RatesBilling'!$A:$A,0))</f>
        <v>0</v>
      </c>
      <c r="Y41" s="211">
        <f>$D41*INDEX('3_RatesBilling'!AA:AA,MATCH($A41,'3_RatesBilling'!$A:$A,0))</f>
        <v>0</v>
      </c>
      <c r="Z41" s="211">
        <f>$D41*INDEX('3_RatesBilling'!AB:AB,MATCH($A41,'3_RatesBilling'!$A:$A,0))</f>
        <v>0</v>
      </c>
      <c r="AA41" s="211">
        <f>$D41*INDEX('3_RatesBilling'!AC:AC,MATCH($A41,'3_RatesBilling'!$A:$A,0))</f>
        <v>0</v>
      </c>
      <c r="AC41" s="211" t="e">
        <f t="shared" ca="1" si="2"/>
        <v>#REF!</v>
      </c>
      <c r="AD41" s="211" t="e">
        <f t="shared" ca="1" si="3"/>
        <v>#REF!</v>
      </c>
      <c r="AE41" s="211" t="e">
        <f t="shared" ca="1" si="4"/>
        <v>#REF!</v>
      </c>
      <c r="AF41" s="211" t="e">
        <f t="shared" ca="1" si="5"/>
        <v>#REF!</v>
      </c>
      <c r="AG41" s="211" t="e">
        <f t="shared" ca="1" si="6"/>
        <v>#REF!</v>
      </c>
      <c r="AH41" s="211" t="e">
        <f t="shared" ca="1" si="7"/>
        <v>#REF!</v>
      </c>
      <c r="AI41" s="211" t="e">
        <f t="shared" ca="1" si="8"/>
        <v>#REF!</v>
      </c>
      <c r="AJ41" s="211" t="e">
        <f t="shared" ca="1" si="9"/>
        <v>#REF!</v>
      </c>
      <c r="AK41" s="211" t="e">
        <f t="shared" ca="1" si="10"/>
        <v>#REF!</v>
      </c>
      <c r="AL41" s="211" t="e">
        <f t="shared" ca="1" si="11"/>
        <v>#REF!</v>
      </c>
      <c r="AM41" s="211" t="e">
        <f t="shared" ca="1" si="12"/>
        <v>#REF!</v>
      </c>
      <c r="AN41" s="211" t="e">
        <f t="shared" ca="1" si="13"/>
        <v>#REF!</v>
      </c>
      <c r="AO41" s="211" t="e">
        <f t="shared" ca="1" si="14"/>
        <v>#REF!</v>
      </c>
      <c r="AP41" s="211" t="e">
        <f t="shared" ca="1" si="15"/>
        <v>#REF!</v>
      </c>
      <c r="AQ41" s="211" t="e">
        <f t="shared" ca="1" si="16"/>
        <v>#REF!</v>
      </c>
      <c r="AR41" s="211" t="e">
        <f t="shared" ca="1" si="17"/>
        <v>#REF!</v>
      </c>
      <c r="AT41" s="209" t="e">
        <f t="shared" ca="1" si="18"/>
        <v>#REF!</v>
      </c>
      <c r="AU41" s="209" t="e">
        <f t="shared" ca="1" si="19"/>
        <v>#REF!</v>
      </c>
      <c r="AV41" s="209" t="e">
        <f t="shared" ca="1" si="20"/>
        <v>#REF!</v>
      </c>
      <c r="AW41" s="209" t="e">
        <f t="shared" ca="1" si="21"/>
        <v>#REF!</v>
      </c>
      <c r="AX41" s="209" t="e">
        <f t="shared" ca="1" si="22"/>
        <v>#REF!</v>
      </c>
      <c r="AY41" s="209" t="e">
        <f t="shared" ca="1" si="23"/>
        <v>#REF!</v>
      </c>
      <c r="AZ41" s="209" t="e">
        <f t="shared" ca="1" si="24"/>
        <v>#REF!</v>
      </c>
      <c r="BA41" s="209" t="e">
        <f t="shared" ca="1" si="25"/>
        <v>#REF!</v>
      </c>
      <c r="BB41" s="209" t="e">
        <f t="shared" ca="1" si="26"/>
        <v>#REF!</v>
      </c>
      <c r="BC41" s="209" t="e">
        <f t="shared" ca="1" si="27"/>
        <v>#REF!</v>
      </c>
      <c r="BD41" s="209" t="e">
        <f t="shared" ca="1" si="28"/>
        <v>#REF!</v>
      </c>
      <c r="BE41" s="209" t="e">
        <f t="shared" ca="1" si="29"/>
        <v>#REF!</v>
      </c>
      <c r="BF41" s="209" t="e">
        <f t="shared" ca="1" si="30"/>
        <v>#REF!</v>
      </c>
      <c r="BG41" s="209" t="e">
        <f t="shared" ca="1" si="31"/>
        <v>#REF!</v>
      </c>
      <c r="BH41" s="209" t="e">
        <f t="shared" ca="1" si="32"/>
        <v>#REF!</v>
      </c>
      <c r="BI41" s="209" t="e">
        <f t="shared" ca="1" si="33"/>
        <v>#REF!</v>
      </c>
    </row>
    <row r="42" spans="1:61" s="3" customFormat="1">
      <c r="A42" s="246" t="s">
        <v>90</v>
      </c>
      <c r="B42" s="246" t="str">
        <f>INDEX('Ref1'!$E:$E,MATCH(A42,'Ref1'!$A:$A,0))</f>
        <v>Brent</v>
      </c>
      <c r="C42" s="246" t="str">
        <f>INDEX('Ref1'!$B:$B,MATCH($A42,'Ref1'!$A:$A,0))</f>
        <v>OLB</v>
      </c>
      <c r="D42" s="307">
        <f>INDEX(Inputs!$K$61:$K$71,MATCH($C42,Inputs!$Q$61:$Q$71,0))</f>
        <v>0</v>
      </c>
      <c r="E42" s="211">
        <f>$D42*INDEX('3_RatesBilling'!G:G,MATCH($A42,'3_RatesBilling'!$A:$A,0))</f>
        <v>0</v>
      </c>
      <c r="F42" s="211">
        <f>$D42*INDEX('3_RatesBilling'!H:H,MATCH($A42,'3_RatesBilling'!$A:$A,0))</f>
        <v>0</v>
      </c>
      <c r="G42" s="211">
        <f>$D42*INDEX('3_RatesBilling'!I:I,MATCH($A42,'3_RatesBilling'!$A:$A,0))</f>
        <v>0</v>
      </c>
      <c r="H42" s="211">
        <f>$D42*INDEX('3_RatesBilling'!J:J,MATCH($A42,'3_RatesBilling'!$A:$A,0))</f>
        <v>0</v>
      </c>
      <c r="I42" s="211">
        <f>$D42*INDEX('3_RatesBilling'!K:K,MATCH($A42,'3_RatesBilling'!$A:$A,0))</f>
        <v>0</v>
      </c>
      <c r="J42" s="211">
        <f>$D42*INDEX('3_RatesBilling'!L:L,MATCH($A42,'3_RatesBilling'!$A:$A,0))</f>
        <v>0</v>
      </c>
      <c r="K42" s="216">
        <f>$D42*INDEX('3_RatesBilling'!M:M,MATCH($A42,'3_RatesBilling'!$A:$A,0))</f>
        <v>0</v>
      </c>
      <c r="L42" s="213">
        <f>$D42*INDEX('3_RatesBilling'!N:N,MATCH($A42,'3_RatesBilling'!$A:$A,0))</f>
        <v>0</v>
      </c>
      <c r="M42" s="211">
        <f>$D42*INDEX('3_RatesBilling'!O:O,MATCH($A42,'3_RatesBilling'!$A:$A,0))</f>
        <v>0</v>
      </c>
      <c r="N42" s="211">
        <f>$D42*INDEX('3_RatesBilling'!P:P,MATCH($A42,'3_RatesBilling'!$A:$A,0))</f>
        <v>0</v>
      </c>
      <c r="O42" s="211">
        <f>$D42*INDEX('3_RatesBilling'!Q:Q,MATCH($A42,'3_RatesBilling'!$A:$A,0))</f>
        <v>0</v>
      </c>
      <c r="P42" s="211">
        <f>$D42*INDEX('3_RatesBilling'!R:R,MATCH($A42,'3_RatesBilling'!$A:$A,0))</f>
        <v>0</v>
      </c>
      <c r="Q42" s="211">
        <f>$D42*INDEX('3_RatesBilling'!S:S,MATCH($A42,'3_RatesBilling'!$A:$A,0))</f>
        <v>0</v>
      </c>
      <c r="R42" s="211">
        <f>$D42*INDEX('3_RatesBilling'!T:T,MATCH($A42,'3_RatesBilling'!$A:$A,0))</f>
        <v>0</v>
      </c>
      <c r="S42" s="211">
        <f>$D42*INDEX('3_RatesBilling'!U:U,MATCH($A42,'3_RatesBilling'!$A:$A,0))</f>
        <v>0</v>
      </c>
      <c r="T42" s="211">
        <f>$D42*INDEX('3_RatesBilling'!V:V,MATCH($A42,'3_RatesBilling'!$A:$A,0))</f>
        <v>0</v>
      </c>
      <c r="U42" s="211">
        <f>$D42*INDEX('3_RatesBilling'!W:W,MATCH($A42,'3_RatesBilling'!$A:$A,0))</f>
        <v>0</v>
      </c>
      <c r="V42" s="211">
        <f>$D42*INDEX('3_RatesBilling'!X:X,MATCH($A42,'3_RatesBilling'!$A:$A,0))</f>
        <v>0</v>
      </c>
      <c r="W42" s="211">
        <f>$D42*INDEX('3_RatesBilling'!Y:Y,MATCH($A42,'3_RatesBilling'!$A:$A,0))</f>
        <v>0</v>
      </c>
      <c r="X42" s="211">
        <f>$D42*INDEX('3_RatesBilling'!Z:Z,MATCH($A42,'3_RatesBilling'!$A:$A,0))</f>
        <v>0</v>
      </c>
      <c r="Y42" s="211">
        <f>$D42*INDEX('3_RatesBilling'!AA:AA,MATCH($A42,'3_RatesBilling'!$A:$A,0))</f>
        <v>0</v>
      </c>
      <c r="Z42" s="211">
        <f>$D42*INDEX('3_RatesBilling'!AB:AB,MATCH($A42,'3_RatesBilling'!$A:$A,0))</f>
        <v>0</v>
      </c>
      <c r="AA42" s="211">
        <f>$D42*INDEX('3_RatesBilling'!AC:AC,MATCH($A42,'3_RatesBilling'!$A:$A,0))</f>
        <v>0</v>
      </c>
      <c r="AC42" s="211" t="e">
        <f t="shared" ca="1" si="2"/>
        <v>#REF!</v>
      </c>
      <c r="AD42" s="211" t="e">
        <f t="shared" ca="1" si="3"/>
        <v>#REF!</v>
      </c>
      <c r="AE42" s="211" t="e">
        <f t="shared" ca="1" si="4"/>
        <v>#REF!</v>
      </c>
      <c r="AF42" s="211" t="e">
        <f t="shared" ca="1" si="5"/>
        <v>#REF!</v>
      </c>
      <c r="AG42" s="211" t="e">
        <f t="shared" ca="1" si="6"/>
        <v>#REF!</v>
      </c>
      <c r="AH42" s="211" t="e">
        <f t="shared" ca="1" si="7"/>
        <v>#REF!</v>
      </c>
      <c r="AI42" s="211" t="e">
        <f t="shared" ca="1" si="8"/>
        <v>#REF!</v>
      </c>
      <c r="AJ42" s="211" t="e">
        <f t="shared" ca="1" si="9"/>
        <v>#REF!</v>
      </c>
      <c r="AK42" s="211" t="e">
        <f t="shared" ca="1" si="10"/>
        <v>#REF!</v>
      </c>
      <c r="AL42" s="211" t="e">
        <f t="shared" ca="1" si="11"/>
        <v>#REF!</v>
      </c>
      <c r="AM42" s="211" t="e">
        <f t="shared" ca="1" si="12"/>
        <v>#REF!</v>
      </c>
      <c r="AN42" s="211" t="e">
        <f t="shared" ca="1" si="13"/>
        <v>#REF!</v>
      </c>
      <c r="AO42" s="211" t="e">
        <f t="shared" ca="1" si="14"/>
        <v>#REF!</v>
      </c>
      <c r="AP42" s="211" t="e">
        <f t="shared" ca="1" si="15"/>
        <v>#REF!</v>
      </c>
      <c r="AQ42" s="211" t="e">
        <f t="shared" ca="1" si="16"/>
        <v>#REF!</v>
      </c>
      <c r="AR42" s="211" t="e">
        <f t="shared" ca="1" si="17"/>
        <v>#REF!</v>
      </c>
      <c r="AT42" s="209" t="e">
        <f t="shared" ca="1" si="18"/>
        <v>#REF!</v>
      </c>
      <c r="AU42" s="209" t="e">
        <f t="shared" ca="1" si="19"/>
        <v>#REF!</v>
      </c>
      <c r="AV42" s="209" t="e">
        <f t="shared" ca="1" si="20"/>
        <v>#REF!</v>
      </c>
      <c r="AW42" s="209" t="e">
        <f t="shared" ca="1" si="21"/>
        <v>#REF!</v>
      </c>
      <c r="AX42" s="209" t="e">
        <f t="shared" ca="1" si="22"/>
        <v>#REF!</v>
      </c>
      <c r="AY42" s="209" t="e">
        <f t="shared" ca="1" si="23"/>
        <v>#REF!</v>
      </c>
      <c r="AZ42" s="209" t="e">
        <f t="shared" ca="1" si="24"/>
        <v>#REF!</v>
      </c>
      <c r="BA42" s="209" t="e">
        <f t="shared" ca="1" si="25"/>
        <v>#REF!</v>
      </c>
      <c r="BB42" s="209" t="e">
        <f t="shared" ca="1" si="26"/>
        <v>#REF!</v>
      </c>
      <c r="BC42" s="209" t="e">
        <f t="shared" ca="1" si="27"/>
        <v>#REF!</v>
      </c>
      <c r="BD42" s="209" t="e">
        <f t="shared" ca="1" si="28"/>
        <v>#REF!</v>
      </c>
      <c r="BE42" s="209" t="e">
        <f t="shared" ca="1" si="29"/>
        <v>#REF!</v>
      </c>
      <c r="BF42" s="209" t="e">
        <f t="shared" ca="1" si="30"/>
        <v>#REF!</v>
      </c>
      <c r="BG42" s="209" t="e">
        <f t="shared" ca="1" si="31"/>
        <v>#REF!</v>
      </c>
      <c r="BH42" s="209" t="e">
        <f t="shared" ca="1" si="32"/>
        <v>#REF!</v>
      </c>
      <c r="BI42" s="209" t="e">
        <f t="shared" ca="1" si="33"/>
        <v>#REF!</v>
      </c>
    </row>
    <row r="43" spans="1:61" s="3" customFormat="1">
      <c r="A43" s="246" t="s">
        <v>92</v>
      </c>
      <c r="B43" s="246" t="str">
        <f>INDEX('Ref1'!$E:$E,MATCH(A43,'Ref1'!$A:$A,0))</f>
        <v>Brentwood</v>
      </c>
      <c r="C43" s="246" t="str">
        <f>INDEX('Ref1'!$B:$B,MATCH($A43,'Ref1'!$A:$A,0))</f>
        <v>SD</v>
      </c>
      <c r="D43" s="307">
        <f>INDEX(Inputs!$K$61:$K$71,MATCH($C43,Inputs!$Q$61:$Q$71,0))</f>
        <v>0</v>
      </c>
      <c r="E43" s="211">
        <f>$D43*INDEX('3_RatesBilling'!G:G,MATCH($A43,'3_RatesBilling'!$A:$A,0))</f>
        <v>0</v>
      </c>
      <c r="F43" s="211">
        <f>$D43*INDEX('3_RatesBilling'!H:H,MATCH($A43,'3_RatesBilling'!$A:$A,0))</f>
        <v>0</v>
      </c>
      <c r="G43" s="211">
        <f>$D43*INDEX('3_RatesBilling'!I:I,MATCH($A43,'3_RatesBilling'!$A:$A,0))</f>
        <v>0</v>
      </c>
      <c r="H43" s="211">
        <f>$D43*INDEX('3_RatesBilling'!J:J,MATCH($A43,'3_RatesBilling'!$A:$A,0))</f>
        <v>0</v>
      </c>
      <c r="I43" s="211">
        <f>$D43*INDEX('3_RatesBilling'!K:K,MATCH($A43,'3_RatesBilling'!$A:$A,0))</f>
        <v>0</v>
      </c>
      <c r="J43" s="211">
        <f>$D43*INDEX('3_RatesBilling'!L:L,MATCH($A43,'3_RatesBilling'!$A:$A,0))</f>
        <v>0</v>
      </c>
      <c r="K43" s="216">
        <f>$D43*INDEX('3_RatesBilling'!M:M,MATCH($A43,'3_RatesBilling'!$A:$A,0))</f>
        <v>0</v>
      </c>
      <c r="L43" s="213">
        <f>$D43*INDEX('3_RatesBilling'!N:N,MATCH($A43,'3_RatesBilling'!$A:$A,0))</f>
        <v>0</v>
      </c>
      <c r="M43" s="211">
        <f>$D43*INDEX('3_RatesBilling'!O:O,MATCH($A43,'3_RatesBilling'!$A:$A,0))</f>
        <v>0</v>
      </c>
      <c r="N43" s="211">
        <f>$D43*INDEX('3_RatesBilling'!P:P,MATCH($A43,'3_RatesBilling'!$A:$A,0))</f>
        <v>0</v>
      </c>
      <c r="O43" s="211">
        <f>$D43*INDEX('3_RatesBilling'!Q:Q,MATCH($A43,'3_RatesBilling'!$A:$A,0))</f>
        <v>0</v>
      </c>
      <c r="P43" s="211">
        <f>$D43*INDEX('3_RatesBilling'!R:R,MATCH($A43,'3_RatesBilling'!$A:$A,0))</f>
        <v>0</v>
      </c>
      <c r="Q43" s="211">
        <f>$D43*INDEX('3_RatesBilling'!S:S,MATCH($A43,'3_RatesBilling'!$A:$A,0))</f>
        <v>0</v>
      </c>
      <c r="R43" s="211">
        <f>$D43*INDEX('3_RatesBilling'!T:T,MATCH($A43,'3_RatesBilling'!$A:$A,0))</f>
        <v>0</v>
      </c>
      <c r="S43" s="211">
        <f>$D43*INDEX('3_RatesBilling'!U:U,MATCH($A43,'3_RatesBilling'!$A:$A,0))</f>
        <v>0</v>
      </c>
      <c r="T43" s="211">
        <f>$D43*INDEX('3_RatesBilling'!V:V,MATCH($A43,'3_RatesBilling'!$A:$A,0))</f>
        <v>0</v>
      </c>
      <c r="U43" s="211">
        <f>$D43*INDEX('3_RatesBilling'!W:W,MATCH($A43,'3_RatesBilling'!$A:$A,0))</f>
        <v>0</v>
      </c>
      <c r="V43" s="211">
        <f>$D43*INDEX('3_RatesBilling'!X:X,MATCH($A43,'3_RatesBilling'!$A:$A,0))</f>
        <v>0</v>
      </c>
      <c r="W43" s="211">
        <f>$D43*INDEX('3_RatesBilling'!Y:Y,MATCH($A43,'3_RatesBilling'!$A:$A,0))</f>
        <v>0</v>
      </c>
      <c r="X43" s="211">
        <f>$D43*INDEX('3_RatesBilling'!Z:Z,MATCH($A43,'3_RatesBilling'!$A:$A,0))</f>
        <v>0</v>
      </c>
      <c r="Y43" s="211">
        <f>$D43*INDEX('3_RatesBilling'!AA:AA,MATCH($A43,'3_RatesBilling'!$A:$A,0))</f>
        <v>0</v>
      </c>
      <c r="Z43" s="211">
        <f>$D43*INDEX('3_RatesBilling'!AB:AB,MATCH($A43,'3_RatesBilling'!$A:$A,0))</f>
        <v>0</v>
      </c>
      <c r="AA43" s="211">
        <f>$D43*INDEX('3_RatesBilling'!AC:AC,MATCH($A43,'3_RatesBilling'!$A:$A,0))</f>
        <v>0</v>
      </c>
      <c r="AC43" s="211" t="e">
        <f t="shared" ca="1" si="2"/>
        <v>#REF!</v>
      </c>
      <c r="AD43" s="211" t="e">
        <f t="shared" ca="1" si="3"/>
        <v>#REF!</v>
      </c>
      <c r="AE43" s="211" t="e">
        <f t="shared" ca="1" si="4"/>
        <v>#REF!</v>
      </c>
      <c r="AF43" s="211" t="e">
        <f t="shared" ca="1" si="5"/>
        <v>#REF!</v>
      </c>
      <c r="AG43" s="211" t="e">
        <f t="shared" ca="1" si="6"/>
        <v>#REF!</v>
      </c>
      <c r="AH43" s="211" t="e">
        <f t="shared" ca="1" si="7"/>
        <v>#REF!</v>
      </c>
      <c r="AI43" s="211" t="e">
        <f t="shared" ca="1" si="8"/>
        <v>#REF!</v>
      </c>
      <c r="AJ43" s="211" t="e">
        <f t="shared" ca="1" si="9"/>
        <v>#REF!</v>
      </c>
      <c r="AK43" s="211" t="e">
        <f t="shared" ca="1" si="10"/>
        <v>#REF!</v>
      </c>
      <c r="AL43" s="211" t="e">
        <f t="shared" ca="1" si="11"/>
        <v>#REF!</v>
      </c>
      <c r="AM43" s="211" t="e">
        <f t="shared" ca="1" si="12"/>
        <v>#REF!</v>
      </c>
      <c r="AN43" s="211" t="e">
        <f t="shared" ca="1" si="13"/>
        <v>#REF!</v>
      </c>
      <c r="AO43" s="211" t="e">
        <f t="shared" ca="1" si="14"/>
        <v>#REF!</v>
      </c>
      <c r="AP43" s="211" t="e">
        <f t="shared" ca="1" si="15"/>
        <v>#REF!</v>
      </c>
      <c r="AQ43" s="211" t="e">
        <f t="shared" ca="1" si="16"/>
        <v>#REF!</v>
      </c>
      <c r="AR43" s="211" t="e">
        <f t="shared" ca="1" si="17"/>
        <v>#REF!</v>
      </c>
      <c r="AT43" s="209" t="e">
        <f t="shared" ca="1" si="18"/>
        <v>#REF!</v>
      </c>
      <c r="AU43" s="209" t="e">
        <f t="shared" ca="1" si="19"/>
        <v>#REF!</v>
      </c>
      <c r="AV43" s="209" t="e">
        <f t="shared" ca="1" si="20"/>
        <v>#REF!</v>
      </c>
      <c r="AW43" s="209" t="e">
        <f t="shared" ca="1" si="21"/>
        <v>#REF!</v>
      </c>
      <c r="AX43" s="209" t="e">
        <f t="shared" ca="1" si="22"/>
        <v>#REF!</v>
      </c>
      <c r="AY43" s="209" t="e">
        <f t="shared" ca="1" si="23"/>
        <v>#REF!</v>
      </c>
      <c r="AZ43" s="209" t="e">
        <f t="shared" ca="1" si="24"/>
        <v>#REF!</v>
      </c>
      <c r="BA43" s="209" t="e">
        <f t="shared" ca="1" si="25"/>
        <v>#REF!</v>
      </c>
      <c r="BB43" s="209" t="e">
        <f t="shared" ca="1" si="26"/>
        <v>#REF!</v>
      </c>
      <c r="BC43" s="209" t="e">
        <f t="shared" ca="1" si="27"/>
        <v>#REF!</v>
      </c>
      <c r="BD43" s="209" t="e">
        <f t="shared" ca="1" si="28"/>
        <v>#REF!</v>
      </c>
      <c r="BE43" s="209" t="e">
        <f t="shared" ca="1" si="29"/>
        <v>#REF!</v>
      </c>
      <c r="BF43" s="209" t="e">
        <f t="shared" ca="1" si="30"/>
        <v>#REF!</v>
      </c>
      <c r="BG43" s="209" t="e">
        <f t="shared" ca="1" si="31"/>
        <v>#REF!</v>
      </c>
      <c r="BH43" s="209" t="e">
        <f t="shared" ca="1" si="32"/>
        <v>#REF!</v>
      </c>
      <c r="BI43" s="209" t="e">
        <f t="shared" ca="1" si="33"/>
        <v>#REF!</v>
      </c>
    </row>
    <row r="44" spans="1:61" s="3" customFormat="1">
      <c r="A44" s="246" t="s">
        <v>94</v>
      </c>
      <c r="B44" s="246" t="str">
        <f>INDEX('Ref1'!$E:$E,MATCH(A44,'Ref1'!$A:$A,0))</f>
        <v>Brighton &amp; Hove</v>
      </c>
      <c r="C44" s="246" t="str">
        <f>INDEX('Ref1'!$B:$B,MATCH($A44,'Ref1'!$A:$A,0))</f>
        <v>UNINFIR</v>
      </c>
      <c r="D44" s="307">
        <f>INDEX(Inputs!$K$61:$K$71,MATCH($C44,Inputs!$Q$61:$Q$71,0))</f>
        <v>0</v>
      </c>
      <c r="E44" s="211">
        <f>$D44*INDEX('3_RatesBilling'!G:G,MATCH($A44,'3_RatesBilling'!$A:$A,0))</f>
        <v>0</v>
      </c>
      <c r="F44" s="211">
        <f>$D44*INDEX('3_RatesBilling'!H:H,MATCH($A44,'3_RatesBilling'!$A:$A,0))</f>
        <v>0</v>
      </c>
      <c r="G44" s="211">
        <f>$D44*INDEX('3_RatesBilling'!I:I,MATCH($A44,'3_RatesBilling'!$A:$A,0))</f>
        <v>0</v>
      </c>
      <c r="H44" s="211">
        <f>$D44*INDEX('3_RatesBilling'!J:J,MATCH($A44,'3_RatesBilling'!$A:$A,0))</f>
        <v>0</v>
      </c>
      <c r="I44" s="211">
        <f>$D44*INDEX('3_RatesBilling'!K:K,MATCH($A44,'3_RatesBilling'!$A:$A,0))</f>
        <v>0</v>
      </c>
      <c r="J44" s="211">
        <f>$D44*INDEX('3_RatesBilling'!L:L,MATCH($A44,'3_RatesBilling'!$A:$A,0))</f>
        <v>0</v>
      </c>
      <c r="K44" s="216">
        <f>$D44*INDEX('3_RatesBilling'!M:M,MATCH($A44,'3_RatesBilling'!$A:$A,0))</f>
        <v>0</v>
      </c>
      <c r="L44" s="213">
        <f>$D44*INDEX('3_RatesBilling'!N:N,MATCH($A44,'3_RatesBilling'!$A:$A,0))</f>
        <v>0</v>
      </c>
      <c r="M44" s="211">
        <f>$D44*INDEX('3_RatesBilling'!O:O,MATCH($A44,'3_RatesBilling'!$A:$A,0))</f>
        <v>0</v>
      </c>
      <c r="N44" s="211">
        <f>$D44*INDEX('3_RatesBilling'!P:P,MATCH($A44,'3_RatesBilling'!$A:$A,0))</f>
        <v>0</v>
      </c>
      <c r="O44" s="211">
        <f>$D44*INDEX('3_RatesBilling'!Q:Q,MATCH($A44,'3_RatesBilling'!$A:$A,0))</f>
        <v>0</v>
      </c>
      <c r="P44" s="211">
        <f>$D44*INDEX('3_RatesBilling'!R:R,MATCH($A44,'3_RatesBilling'!$A:$A,0))</f>
        <v>0</v>
      </c>
      <c r="Q44" s="211">
        <f>$D44*INDEX('3_RatesBilling'!S:S,MATCH($A44,'3_RatesBilling'!$A:$A,0))</f>
        <v>0</v>
      </c>
      <c r="R44" s="211">
        <f>$D44*INDEX('3_RatesBilling'!T:T,MATCH($A44,'3_RatesBilling'!$A:$A,0))</f>
        <v>0</v>
      </c>
      <c r="S44" s="211">
        <f>$D44*INDEX('3_RatesBilling'!U:U,MATCH($A44,'3_RatesBilling'!$A:$A,0))</f>
        <v>0</v>
      </c>
      <c r="T44" s="211">
        <f>$D44*INDEX('3_RatesBilling'!V:V,MATCH($A44,'3_RatesBilling'!$A:$A,0))</f>
        <v>0</v>
      </c>
      <c r="U44" s="211">
        <f>$D44*INDEX('3_RatesBilling'!W:W,MATCH($A44,'3_RatesBilling'!$A:$A,0))</f>
        <v>0</v>
      </c>
      <c r="V44" s="211">
        <f>$D44*INDEX('3_RatesBilling'!X:X,MATCH($A44,'3_RatesBilling'!$A:$A,0))</f>
        <v>0</v>
      </c>
      <c r="W44" s="211">
        <f>$D44*INDEX('3_RatesBilling'!Y:Y,MATCH($A44,'3_RatesBilling'!$A:$A,0))</f>
        <v>0</v>
      </c>
      <c r="X44" s="211">
        <f>$D44*INDEX('3_RatesBilling'!Z:Z,MATCH($A44,'3_RatesBilling'!$A:$A,0))</f>
        <v>0</v>
      </c>
      <c r="Y44" s="211">
        <f>$D44*INDEX('3_RatesBilling'!AA:AA,MATCH($A44,'3_RatesBilling'!$A:$A,0))</f>
        <v>0</v>
      </c>
      <c r="Z44" s="211">
        <f>$D44*INDEX('3_RatesBilling'!AB:AB,MATCH($A44,'3_RatesBilling'!$A:$A,0))</f>
        <v>0</v>
      </c>
      <c r="AA44" s="211">
        <f>$D44*INDEX('3_RatesBilling'!AC:AC,MATCH($A44,'3_RatesBilling'!$A:$A,0))</f>
        <v>0</v>
      </c>
      <c r="AC44" s="211" t="e">
        <f t="shared" ca="1" si="2"/>
        <v>#REF!</v>
      </c>
      <c r="AD44" s="211" t="e">
        <f t="shared" ca="1" si="3"/>
        <v>#REF!</v>
      </c>
      <c r="AE44" s="211" t="e">
        <f t="shared" ca="1" si="4"/>
        <v>#REF!</v>
      </c>
      <c r="AF44" s="211" t="e">
        <f t="shared" ca="1" si="5"/>
        <v>#REF!</v>
      </c>
      <c r="AG44" s="211" t="e">
        <f t="shared" ca="1" si="6"/>
        <v>#REF!</v>
      </c>
      <c r="AH44" s="211" t="e">
        <f t="shared" ca="1" si="7"/>
        <v>#REF!</v>
      </c>
      <c r="AI44" s="211" t="e">
        <f t="shared" ca="1" si="8"/>
        <v>#REF!</v>
      </c>
      <c r="AJ44" s="211" t="e">
        <f t="shared" ca="1" si="9"/>
        <v>#REF!</v>
      </c>
      <c r="AK44" s="211" t="e">
        <f t="shared" ca="1" si="10"/>
        <v>#REF!</v>
      </c>
      <c r="AL44" s="211" t="e">
        <f t="shared" ca="1" si="11"/>
        <v>#REF!</v>
      </c>
      <c r="AM44" s="211" t="e">
        <f t="shared" ca="1" si="12"/>
        <v>#REF!</v>
      </c>
      <c r="AN44" s="211" t="e">
        <f t="shared" ca="1" si="13"/>
        <v>#REF!</v>
      </c>
      <c r="AO44" s="211" t="e">
        <f t="shared" ca="1" si="14"/>
        <v>#REF!</v>
      </c>
      <c r="AP44" s="211" t="e">
        <f t="shared" ca="1" si="15"/>
        <v>#REF!</v>
      </c>
      <c r="AQ44" s="211" t="e">
        <f t="shared" ca="1" si="16"/>
        <v>#REF!</v>
      </c>
      <c r="AR44" s="211" t="e">
        <f t="shared" ca="1" si="17"/>
        <v>#REF!</v>
      </c>
      <c r="AT44" s="209" t="e">
        <f t="shared" ca="1" si="18"/>
        <v>#REF!</v>
      </c>
      <c r="AU44" s="209" t="e">
        <f t="shared" ca="1" si="19"/>
        <v>#REF!</v>
      </c>
      <c r="AV44" s="209" t="e">
        <f t="shared" ca="1" si="20"/>
        <v>#REF!</v>
      </c>
      <c r="AW44" s="209" t="e">
        <f t="shared" ca="1" si="21"/>
        <v>#REF!</v>
      </c>
      <c r="AX44" s="209" t="e">
        <f t="shared" ca="1" si="22"/>
        <v>#REF!</v>
      </c>
      <c r="AY44" s="209" t="e">
        <f t="shared" ca="1" si="23"/>
        <v>#REF!</v>
      </c>
      <c r="AZ44" s="209" t="e">
        <f t="shared" ca="1" si="24"/>
        <v>#REF!</v>
      </c>
      <c r="BA44" s="209" t="e">
        <f t="shared" ca="1" si="25"/>
        <v>#REF!</v>
      </c>
      <c r="BB44" s="209" t="e">
        <f t="shared" ca="1" si="26"/>
        <v>#REF!</v>
      </c>
      <c r="BC44" s="209" t="e">
        <f t="shared" ca="1" si="27"/>
        <v>#REF!</v>
      </c>
      <c r="BD44" s="209" t="e">
        <f t="shared" ca="1" si="28"/>
        <v>#REF!</v>
      </c>
      <c r="BE44" s="209" t="e">
        <f t="shared" ca="1" si="29"/>
        <v>#REF!</v>
      </c>
      <c r="BF44" s="209" t="e">
        <f t="shared" ca="1" si="30"/>
        <v>#REF!</v>
      </c>
      <c r="BG44" s="209" t="e">
        <f t="shared" ca="1" si="31"/>
        <v>#REF!</v>
      </c>
      <c r="BH44" s="209" t="e">
        <f t="shared" ca="1" si="32"/>
        <v>#REF!</v>
      </c>
      <c r="BI44" s="209" t="e">
        <f t="shared" ca="1" si="33"/>
        <v>#REF!</v>
      </c>
    </row>
    <row r="45" spans="1:61" s="3" customFormat="1">
      <c r="A45" s="246" t="s">
        <v>96</v>
      </c>
      <c r="B45" s="246" t="str">
        <f>INDEX('Ref1'!$E:$E,MATCH(A45,'Ref1'!$A:$A,0))</f>
        <v>Bristol</v>
      </c>
      <c r="C45" s="246" t="str">
        <f>INDEX('Ref1'!$B:$B,MATCH($A45,'Ref1'!$A:$A,0))</f>
        <v>UNINFIR</v>
      </c>
      <c r="D45" s="307">
        <f>INDEX(Inputs!$K$61:$K$71,MATCH($C45,Inputs!$Q$61:$Q$71,0))</f>
        <v>0</v>
      </c>
      <c r="E45" s="211">
        <f>$D45*INDEX('3_RatesBilling'!G:G,MATCH($A45,'3_RatesBilling'!$A:$A,0))</f>
        <v>0</v>
      </c>
      <c r="F45" s="211">
        <f>$D45*INDEX('3_RatesBilling'!H:H,MATCH($A45,'3_RatesBilling'!$A:$A,0))</f>
        <v>0</v>
      </c>
      <c r="G45" s="211">
        <f>$D45*INDEX('3_RatesBilling'!I:I,MATCH($A45,'3_RatesBilling'!$A:$A,0))</f>
        <v>0</v>
      </c>
      <c r="H45" s="211">
        <f>$D45*INDEX('3_RatesBilling'!J:J,MATCH($A45,'3_RatesBilling'!$A:$A,0))</f>
        <v>0</v>
      </c>
      <c r="I45" s="211">
        <f>$D45*INDEX('3_RatesBilling'!K:K,MATCH($A45,'3_RatesBilling'!$A:$A,0))</f>
        <v>0</v>
      </c>
      <c r="J45" s="211">
        <f>$D45*INDEX('3_RatesBilling'!L:L,MATCH($A45,'3_RatesBilling'!$A:$A,0))</f>
        <v>0</v>
      </c>
      <c r="K45" s="216">
        <f>$D45*INDEX('3_RatesBilling'!M:M,MATCH($A45,'3_RatesBilling'!$A:$A,0))</f>
        <v>0</v>
      </c>
      <c r="L45" s="213">
        <f>$D45*INDEX('3_RatesBilling'!N:N,MATCH($A45,'3_RatesBilling'!$A:$A,0))</f>
        <v>0</v>
      </c>
      <c r="M45" s="211">
        <f>$D45*INDEX('3_RatesBilling'!O:O,MATCH($A45,'3_RatesBilling'!$A:$A,0))</f>
        <v>0</v>
      </c>
      <c r="N45" s="211">
        <f>$D45*INDEX('3_RatesBilling'!P:P,MATCH($A45,'3_RatesBilling'!$A:$A,0))</f>
        <v>0</v>
      </c>
      <c r="O45" s="211">
        <f>$D45*INDEX('3_RatesBilling'!Q:Q,MATCH($A45,'3_RatesBilling'!$A:$A,0))</f>
        <v>0</v>
      </c>
      <c r="P45" s="211">
        <f>$D45*INDEX('3_RatesBilling'!R:R,MATCH($A45,'3_RatesBilling'!$A:$A,0))</f>
        <v>0</v>
      </c>
      <c r="Q45" s="211">
        <f>$D45*INDEX('3_RatesBilling'!S:S,MATCH($A45,'3_RatesBilling'!$A:$A,0))</f>
        <v>0</v>
      </c>
      <c r="R45" s="211">
        <f>$D45*INDEX('3_RatesBilling'!T:T,MATCH($A45,'3_RatesBilling'!$A:$A,0))</f>
        <v>0</v>
      </c>
      <c r="S45" s="211">
        <f>$D45*INDEX('3_RatesBilling'!U:U,MATCH($A45,'3_RatesBilling'!$A:$A,0))</f>
        <v>0</v>
      </c>
      <c r="T45" s="211">
        <f>$D45*INDEX('3_RatesBilling'!V:V,MATCH($A45,'3_RatesBilling'!$A:$A,0))</f>
        <v>0</v>
      </c>
      <c r="U45" s="211">
        <f>$D45*INDEX('3_RatesBilling'!W:W,MATCH($A45,'3_RatesBilling'!$A:$A,0))</f>
        <v>0</v>
      </c>
      <c r="V45" s="211">
        <f>$D45*INDEX('3_RatesBilling'!X:X,MATCH($A45,'3_RatesBilling'!$A:$A,0))</f>
        <v>0</v>
      </c>
      <c r="W45" s="211">
        <f>$D45*INDEX('3_RatesBilling'!Y:Y,MATCH($A45,'3_RatesBilling'!$A:$A,0))</f>
        <v>0</v>
      </c>
      <c r="X45" s="211">
        <f>$D45*INDEX('3_RatesBilling'!Z:Z,MATCH($A45,'3_RatesBilling'!$A:$A,0))</f>
        <v>0</v>
      </c>
      <c r="Y45" s="211">
        <f>$D45*INDEX('3_RatesBilling'!AA:AA,MATCH($A45,'3_RatesBilling'!$A:$A,0))</f>
        <v>0</v>
      </c>
      <c r="Z45" s="211">
        <f>$D45*INDEX('3_RatesBilling'!AB:AB,MATCH($A45,'3_RatesBilling'!$A:$A,0))</f>
        <v>0</v>
      </c>
      <c r="AA45" s="211">
        <f>$D45*INDEX('3_RatesBilling'!AC:AC,MATCH($A45,'3_RatesBilling'!$A:$A,0))</f>
        <v>0</v>
      </c>
      <c r="AC45" s="211" t="e">
        <f t="shared" ca="1" si="2"/>
        <v>#REF!</v>
      </c>
      <c r="AD45" s="211" t="e">
        <f t="shared" ca="1" si="3"/>
        <v>#REF!</v>
      </c>
      <c r="AE45" s="211" t="e">
        <f t="shared" ca="1" si="4"/>
        <v>#REF!</v>
      </c>
      <c r="AF45" s="211" t="e">
        <f t="shared" ca="1" si="5"/>
        <v>#REF!</v>
      </c>
      <c r="AG45" s="211" t="e">
        <f t="shared" ca="1" si="6"/>
        <v>#REF!</v>
      </c>
      <c r="AH45" s="211" t="e">
        <f t="shared" ca="1" si="7"/>
        <v>#REF!</v>
      </c>
      <c r="AI45" s="211" t="e">
        <f t="shared" ca="1" si="8"/>
        <v>#REF!</v>
      </c>
      <c r="AJ45" s="211" t="e">
        <f t="shared" ca="1" si="9"/>
        <v>#REF!</v>
      </c>
      <c r="AK45" s="211" t="e">
        <f t="shared" ca="1" si="10"/>
        <v>#REF!</v>
      </c>
      <c r="AL45" s="211" t="e">
        <f t="shared" ca="1" si="11"/>
        <v>#REF!</v>
      </c>
      <c r="AM45" s="211" t="e">
        <f t="shared" ca="1" si="12"/>
        <v>#REF!</v>
      </c>
      <c r="AN45" s="211" t="e">
        <f t="shared" ca="1" si="13"/>
        <v>#REF!</v>
      </c>
      <c r="AO45" s="211" t="e">
        <f t="shared" ca="1" si="14"/>
        <v>#REF!</v>
      </c>
      <c r="AP45" s="211" t="e">
        <f t="shared" ca="1" si="15"/>
        <v>#REF!</v>
      </c>
      <c r="AQ45" s="211" t="e">
        <f t="shared" ca="1" si="16"/>
        <v>#REF!</v>
      </c>
      <c r="AR45" s="211" t="e">
        <f t="shared" ca="1" si="17"/>
        <v>#REF!</v>
      </c>
      <c r="AT45" s="209" t="e">
        <f t="shared" ca="1" si="18"/>
        <v>#REF!</v>
      </c>
      <c r="AU45" s="209" t="e">
        <f t="shared" ca="1" si="19"/>
        <v>#REF!</v>
      </c>
      <c r="AV45" s="209" t="e">
        <f t="shared" ca="1" si="20"/>
        <v>#REF!</v>
      </c>
      <c r="AW45" s="209" t="e">
        <f t="shared" ca="1" si="21"/>
        <v>#REF!</v>
      </c>
      <c r="AX45" s="209" t="e">
        <f t="shared" ca="1" si="22"/>
        <v>#REF!</v>
      </c>
      <c r="AY45" s="209" t="e">
        <f t="shared" ca="1" si="23"/>
        <v>#REF!</v>
      </c>
      <c r="AZ45" s="209" t="e">
        <f t="shared" ca="1" si="24"/>
        <v>#REF!</v>
      </c>
      <c r="BA45" s="209" t="e">
        <f t="shared" ca="1" si="25"/>
        <v>#REF!</v>
      </c>
      <c r="BB45" s="209" t="e">
        <f t="shared" ca="1" si="26"/>
        <v>#REF!</v>
      </c>
      <c r="BC45" s="209" t="e">
        <f t="shared" ca="1" si="27"/>
        <v>#REF!</v>
      </c>
      <c r="BD45" s="209" t="e">
        <f t="shared" ca="1" si="28"/>
        <v>#REF!</v>
      </c>
      <c r="BE45" s="209" t="e">
        <f t="shared" ca="1" si="29"/>
        <v>#REF!</v>
      </c>
      <c r="BF45" s="209" t="e">
        <f t="shared" ca="1" si="30"/>
        <v>#REF!</v>
      </c>
      <c r="BG45" s="209" t="e">
        <f t="shared" ca="1" si="31"/>
        <v>#REF!</v>
      </c>
      <c r="BH45" s="209" t="e">
        <f t="shared" ca="1" si="32"/>
        <v>#REF!</v>
      </c>
      <c r="BI45" s="209" t="e">
        <f t="shared" ca="1" si="33"/>
        <v>#REF!</v>
      </c>
    </row>
    <row r="46" spans="1:61" s="3" customFormat="1">
      <c r="A46" s="246" t="s">
        <v>98</v>
      </c>
      <c r="B46" s="246" t="str">
        <f>INDEX('Ref1'!$E:$E,MATCH(A46,'Ref1'!$A:$A,0))</f>
        <v>Broadland</v>
      </c>
      <c r="C46" s="246" t="str">
        <f>INDEX('Ref1'!$B:$B,MATCH($A46,'Ref1'!$A:$A,0))</f>
        <v>SD</v>
      </c>
      <c r="D46" s="307">
        <f>INDEX(Inputs!$K$61:$K$71,MATCH($C46,Inputs!$Q$61:$Q$71,0))</f>
        <v>0</v>
      </c>
      <c r="E46" s="211">
        <f>$D46*INDEX('3_RatesBilling'!G:G,MATCH($A46,'3_RatesBilling'!$A:$A,0))</f>
        <v>0</v>
      </c>
      <c r="F46" s="211">
        <f>$D46*INDEX('3_RatesBilling'!H:H,MATCH($A46,'3_RatesBilling'!$A:$A,0))</f>
        <v>0</v>
      </c>
      <c r="G46" s="211">
        <f>$D46*INDEX('3_RatesBilling'!I:I,MATCH($A46,'3_RatesBilling'!$A:$A,0))</f>
        <v>0</v>
      </c>
      <c r="H46" s="211">
        <f>$D46*INDEX('3_RatesBilling'!J:J,MATCH($A46,'3_RatesBilling'!$A:$A,0))</f>
        <v>0</v>
      </c>
      <c r="I46" s="211">
        <f>$D46*INDEX('3_RatesBilling'!K:K,MATCH($A46,'3_RatesBilling'!$A:$A,0))</f>
        <v>0</v>
      </c>
      <c r="J46" s="211">
        <f>$D46*INDEX('3_RatesBilling'!L:L,MATCH($A46,'3_RatesBilling'!$A:$A,0))</f>
        <v>0</v>
      </c>
      <c r="K46" s="216">
        <f>$D46*INDEX('3_RatesBilling'!M:M,MATCH($A46,'3_RatesBilling'!$A:$A,0))</f>
        <v>0</v>
      </c>
      <c r="L46" s="213">
        <f>$D46*INDEX('3_RatesBilling'!N:N,MATCH($A46,'3_RatesBilling'!$A:$A,0))</f>
        <v>0</v>
      </c>
      <c r="M46" s="211">
        <f>$D46*INDEX('3_RatesBilling'!O:O,MATCH($A46,'3_RatesBilling'!$A:$A,0))</f>
        <v>0</v>
      </c>
      <c r="N46" s="211">
        <f>$D46*INDEX('3_RatesBilling'!P:P,MATCH($A46,'3_RatesBilling'!$A:$A,0))</f>
        <v>0</v>
      </c>
      <c r="O46" s="211">
        <f>$D46*INDEX('3_RatesBilling'!Q:Q,MATCH($A46,'3_RatesBilling'!$A:$A,0))</f>
        <v>0</v>
      </c>
      <c r="P46" s="211">
        <f>$D46*INDEX('3_RatesBilling'!R:R,MATCH($A46,'3_RatesBilling'!$A:$A,0))</f>
        <v>0</v>
      </c>
      <c r="Q46" s="211">
        <f>$D46*INDEX('3_RatesBilling'!S:S,MATCH($A46,'3_RatesBilling'!$A:$A,0))</f>
        <v>0</v>
      </c>
      <c r="R46" s="211">
        <f>$D46*INDEX('3_RatesBilling'!T:T,MATCH($A46,'3_RatesBilling'!$A:$A,0))</f>
        <v>0</v>
      </c>
      <c r="S46" s="211">
        <f>$D46*INDEX('3_RatesBilling'!U:U,MATCH($A46,'3_RatesBilling'!$A:$A,0))</f>
        <v>0</v>
      </c>
      <c r="T46" s="211">
        <f>$D46*INDEX('3_RatesBilling'!V:V,MATCH($A46,'3_RatesBilling'!$A:$A,0))</f>
        <v>0</v>
      </c>
      <c r="U46" s="211">
        <f>$D46*INDEX('3_RatesBilling'!W:W,MATCH($A46,'3_RatesBilling'!$A:$A,0))</f>
        <v>0</v>
      </c>
      <c r="V46" s="211">
        <f>$D46*INDEX('3_RatesBilling'!X:X,MATCH($A46,'3_RatesBilling'!$A:$A,0))</f>
        <v>0</v>
      </c>
      <c r="W46" s="211">
        <f>$D46*INDEX('3_RatesBilling'!Y:Y,MATCH($A46,'3_RatesBilling'!$A:$A,0))</f>
        <v>0</v>
      </c>
      <c r="X46" s="211">
        <f>$D46*INDEX('3_RatesBilling'!Z:Z,MATCH($A46,'3_RatesBilling'!$A:$A,0))</f>
        <v>0</v>
      </c>
      <c r="Y46" s="211">
        <f>$D46*INDEX('3_RatesBilling'!AA:AA,MATCH($A46,'3_RatesBilling'!$A:$A,0))</f>
        <v>0</v>
      </c>
      <c r="Z46" s="211">
        <f>$D46*INDEX('3_RatesBilling'!AB:AB,MATCH($A46,'3_RatesBilling'!$A:$A,0))</f>
        <v>0</v>
      </c>
      <c r="AA46" s="211">
        <f>$D46*INDEX('3_RatesBilling'!AC:AC,MATCH($A46,'3_RatesBilling'!$A:$A,0))</f>
        <v>0</v>
      </c>
      <c r="AC46" s="211" t="e">
        <f t="shared" ca="1" si="2"/>
        <v>#REF!</v>
      </c>
      <c r="AD46" s="211" t="e">
        <f t="shared" ca="1" si="3"/>
        <v>#REF!</v>
      </c>
      <c r="AE46" s="211" t="e">
        <f t="shared" ca="1" si="4"/>
        <v>#REF!</v>
      </c>
      <c r="AF46" s="211" t="e">
        <f t="shared" ca="1" si="5"/>
        <v>#REF!</v>
      </c>
      <c r="AG46" s="211" t="e">
        <f t="shared" ca="1" si="6"/>
        <v>#REF!</v>
      </c>
      <c r="AH46" s="211" t="e">
        <f t="shared" ca="1" si="7"/>
        <v>#REF!</v>
      </c>
      <c r="AI46" s="211" t="e">
        <f t="shared" ca="1" si="8"/>
        <v>#REF!</v>
      </c>
      <c r="AJ46" s="211" t="e">
        <f t="shared" ca="1" si="9"/>
        <v>#REF!</v>
      </c>
      <c r="AK46" s="211" t="e">
        <f t="shared" ca="1" si="10"/>
        <v>#REF!</v>
      </c>
      <c r="AL46" s="211" t="e">
        <f t="shared" ca="1" si="11"/>
        <v>#REF!</v>
      </c>
      <c r="AM46" s="211" t="e">
        <f t="shared" ca="1" si="12"/>
        <v>#REF!</v>
      </c>
      <c r="AN46" s="211" t="e">
        <f t="shared" ca="1" si="13"/>
        <v>#REF!</v>
      </c>
      <c r="AO46" s="211" t="e">
        <f t="shared" ca="1" si="14"/>
        <v>#REF!</v>
      </c>
      <c r="AP46" s="211" t="e">
        <f t="shared" ca="1" si="15"/>
        <v>#REF!</v>
      </c>
      <c r="AQ46" s="211" t="e">
        <f t="shared" ca="1" si="16"/>
        <v>#REF!</v>
      </c>
      <c r="AR46" s="211" t="e">
        <f t="shared" ca="1" si="17"/>
        <v>#REF!</v>
      </c>
      <c r="AT46" s="209" t="e">
        <f t="shared" ca="1" si="18"/>
        <v>#REF!</v>
      </c>
      <c r="AU46" s="209" t="e">
        <f t="shared" ca="1" si="19"/>
        <v>#REF!</v>
      </c>
      <c r="AV46" s="209" t="e">
        <f t="shared" ca="1" si="20"/>
        <v>#REF!</v>
      </c>
      <c r="AW46" s="209" t="e">
        <f t="shared" ca="1" si="21"/>
        <v>#REF!</v>
      </c>
      <c r="AX46" s="209" t="e">
        <f t="shared" ca="1" si="22"/>
        <v>#REF!</v>
      </c>
      <c r="AY46" s="209" t="e">
        <f t="shared" ca="1" si="23"/>
        <v>#REF!</v>
      </c>
      <c r="AZ46" s="209" t="e">
        <f t="shared" ca="1" si="24"/>
        <v>#REF!</v>
      </c>
      <c r="BA46" s="209" t="e">
        <f t="shared" ca="1" si="25"/>
        <v>#REF!</v>
      </c>
      <c r="BB46" s="209" t="e">
        <f t="shared" ca="1" si="26"/>
        <v>#REF!</v>
      </c>
      <c r="BC46" s="209" t="e">
        <f t="shared" ca="1" si="27"/>
        <v>#REF!</v>
      </c>
      <c r="BD46" s="209" t="e">
        <f t="shared" ca="1" si="28"/>
        <v>#REF!</v>
      </c>
      <c r="BE46" s="209" t="e">
        <f t="shared" ca="1" si="29"/>
        <v>#REF!</v>
      </c>
      <c r="BF46" s="209" t="e">
        <f t="shared" ca="1" si="30"/>
        <v>#REF!</v>
      </c>
      <c r="BG46" s="209" t="e">
        <f t="shared" ca="1" si="31"/>
        <v>#REF!</v>
      </c>
      <c r="BH46" s="209" t="e">
        <f t="shared" ca="1" si="32"/>
        <v>#REF!</v>
      </c>
      <c r="BI46" s="209" t="e">
        <f t="shared" ca="1" si="33"/>
        <v>#REF!</v>
      </c>
    </row>
    <row r="47" spans="1:61" s="3" customFormat="1">
      <c r="A47" s="246" t="s">
        <v>100</v>
      </c>
      <c r="B47" s="246" t="str">
        <f>INDEX('Ref1'!$E:$E,MATCH(A47,'Ref1'!$A:$A,0))</f>
        <v>Bromley</v>
      </c>
      <c r="C47" s="246" t="str">
        <f>INDEX('Ref1'!$B:$B,MATCH($A47,'Ref1'!$A:$A,0))</f>
        <v>OLB</v>
      </c>
      <c r="D47" s="307">
        <f>INDEX(Inputs!$K$61:$K$71,MATCH($C47,Inputs!$Q$61:$Q$71,0))</f>
        <v>0</v>
      </c>
      <c r="E47" s="211">
        <f>$D47*INDEX('3_RatesBilling'!G:G,MATCH($A47,'3_RatesBilling'!$A:$A,0))</f>
        <v>0</v>
      </c>
      <c r="F47" s="211">
        <f>$D47*INDEX('3_RatesBilling'!H:H,MATCH($A47,'3_RatesBilling'!$A:$A,0))</f>
        <v>0</v>
      </c>
      <c r="G47" s="211">
        <f>$D47*INDEX('3_RatesBilling'!I:I,MATCH($A47,'3_RatesBilling'!$A:$A,0))</f>
        <v>0</v>
      </c>
      <c r="H47" s="211">
        <f>$D47*INDEX('3_RatesBilling'!J:J,MATCH($A47,'3_RatesBilling'!$A:$A,0))</f>
        <v>0</v>
      </c>
      <c r="I47" s="211">
        <f>$D47*INDEX('3_RatesBilling'!K:K,MATCH($A47,'3_RatesBilling'!$A:$A,0))</f>
        <v>0</v>
      </c>
      <c r="J47" s="211">
        <f>$D47*INDEX('3_RatesBilling'!L:L,MATCH($A47,'3_RatesBilling'!$A:$A,0))</f>
        <v>0</v>
      </c>
      <c r="K47" s="216">
        <f>$D47*INDEX('3_RatesBilling'!M:M,MATCH($A47,'3_RatesBilling'!$A:$A,0))</f>
        <v>0</v>
      </c>
      <c r="L47" s="213">
        <f>$D47*INDEX('3_RatesBilling'!N:N,MATCH($A47,'3_RatesBilling'!$A:$A,0))</f>
        <v>0</v>
      </c>
      <c r="M47" s="211">
        <f>$D47*INDEX('3_RatesBilling'!O:O,MATCH($A47,'3_RatesBilling'!$A:$A,0))</f>
        <v>0</v>
      </c>
      <c r="N47" s="211">
        <f>$D47*INDEX('3_RatesBilling'!P:P,MATCH($A47,'3_RatesBilling'!$A:$A,0))</f>
        <v>0</v>
      </c>
      <c r="O47" s="211">
        <f>$D47*INDEX('3_RatesBilling'!Q:Q,MATCH($A47,'3_RatesBilling'!$A:$A,0))</f>
        <v>0</v>
      </c>
      <c r="P47" s="211">
        <f>$D47*INDEX('3_RatesBilling'!R:R,MATCH($A47,'3_RatesBilling'!$A:$A,0))</f>
        <v>0</v>
      </c>
      <c r="Q47" s="211">
        <f>$D47*INDEX('3_RatesBilling'!S:S,MATCH($A47,'3_RatesBilling'!$A:$A,0))</f>
        <v>0</v>
      </c>
      <c r="R47" s="211">
        <f>$D47*INDEX('3_RatesBilling'!T:T,MATCH($A47,'3_RatesBilling'!$A:$A,0))</f>
        <v>0</v>
      </c>
      <c r="S47" s="211">
        <f>$D47*INDEX('3_RatesBilling'!U:U,MATCH($A47,'3_RatesBilling'!$A:$A,0))</f>
        <v>0</v>
      </c>
      <c r="T47" s="211">
        <f>$D47*INDEX('3_RatesBilling'!V:V,MATCH($A47,'3_RatesBilling'!$A:$A,0))</f>
        <v>0</v>
      </c>
      <c r="U47" s="211">
        <f>$D47*INDEX('3_RatesBilling'!W:W,MATCH($A47,'3_RatesBilling'!$A:$A,0))</f>
        <v>0</v>
      </c>
      <c r="V47" s="211">
        <f>$D47*INDEX('3_RatesBilling'!X:X,MATCH($A47,'3_RatesBilling'!$A:$A,0))</f>
        <v>0</v>
      </c>
      <c r="W47" s="211">
        <f>$D47*INDEX('3_RatesBilling'!Y:Y,MATCH($A47,'3_RatesBilling'!$A:$A,0))</f>
        <v>0</v>
      </c>
      <c r="X47" s="211">
        <f>$D47*INDEX('3_RatesBilling'!Z:Z,MATCH($A47,'3_RatesBilling'!$A:$A,0))</f>
        <v>0</v>
      </c>
      <c r="Y47" s="211">
        <f>$D47*INDEX('3_RatesBilling'!AA:AA,MATCH($A47,'3_RatesBilling'!$A:$A,0))</f>
        <v>0</v>
      </c>
      <c r="Z47" s="211">
        <f>$D47*INDEX('3_RatesBilling'!AB:AB,MATCH($A47,'3_RatesBilling'!$A:$A,0))</f>
        <v>0</v>
      </c>
      <c r="AA47" s="211">
        <f>$D47*INDEX('3_RatesBilling'!AC:AC,MATCH($A47,'3_RatesBilling'!$A:$A,0))</f>
        <v>0</v>
      </c>
      <c r="AC47" s="211" t="e">
        <f t="shared" ca="1" si="2"/>
        <v>#REF!</v>
      </c>
      <c r="AD47" s="211" t="e">
        <f t="shared" ca="1" si="3"/>
        <v>#REF!</v>
      </c>
      <c r="AE47" s="211" t="e">
        <f t="shared" ca="1" si="4"/>
        <v>#REF!</v>
      </c>
      <c r="AF47" s="211" t="e">
        <f t="shared" ca="1" si="5"/>
        <v>#REF!</v>
      </c>
      <c r="AG47" s="211" t="e">
        <f t="shared" ca="1" si="6"/>
        <v>#REF!</v>
      </c>
      <c r="AH47" s="211" t="e">
        <f t="shared" ca="1" si="7"/>
        <v>#REF!</v>
      </c>
      <c r="AI47" s="211" t="e">
        <f t="shared" ca="1" si="8"/>
        <v>#REF!</v>
      </c>
      <c r="AJ47" s="211" t="e">
        <f t="shared" ca="1" si="9"/>
        <v>#REF!</v>
      </c>
      <c r="AK47" s="211" t="e">
        <f t="shared" ca="1" si="10"/>
        <v>#REF!</v>
      </c>
      <c r="AL47" s="211" t="e">
        <f t="shared" ca="1" si="11"/>
        <v>#REF!</v>
      </c>
      <c r="AM47" s="211" t="e">
        <f t="shared" ca="1" si="12"/>
        <v>#REF!</v>
      </c>
      <c r="AN47" s="211" t="e">
        <f t="shared" ca="1" si="13"/>
        <v>#REF!</v>
      </c>
      <c r="AO47" s="211" t="e">
        <f t="shared" ca="1" si="14"/>
        <v>#REF!</v>
      </c>
      <c r="AP47" s="211" t="e">
        <f t="shared" ca="1" si="15"/>
        <v>#REF!</v>
      </c>
      <c r="AQ47" s="211" t="e">
        <f t="shared" ca="1" si="16"/>
        <v>#REF!</v>
      </c>
      <c r="AR47" s="211" t="e">
        <f t="shared" ca="1" si="17"/>
        <v>#REF!</v>
      </c>
      <c r="AT47" s="209" t="e">
        <f t="shared" ca="1" si="18"/>
        <v>#REF!</v>
      </c>
      <c r="AU47" s="209" t="e">
        <f t="shared" ca="1" si="19"/>
        <v>#REF!</v>
      </c>
      <c r="AV47" s="209" t="e">
        <f t="shared" ca="1" si="20"/>
        <v>#REF!</v>
      </c>
      <c r="AW47" s="209" t="e">
        <f t="shared" ca="1" si="21"/>
        <v>#REF!</v>
      </c>
      <c r="AX47" s="209" t="e">
        <f t="shared" ca="1" si="22"/>
        <v>#REF!</v>
      </c>
      <c r="AY47" s="209" t="e">
        <f t="shared" ca="1" si="23"/>
        <v>#REF!</v>
      </c>
      <c r="AZ47" s="209" t="e">
        <f t="shared" ca="1" si="24"/>
        <v>#REF!</v>
      </c>
      <c r="BA47" s="209" t="e">
        <f t="shared" ca="1" si="25"/>
        <v>#REF!</v>
      </c>
      <c r="BB47" s="209" t="e">
        <f t="shared" ca="1" si="26"/>
        <v>#REF!</v>
      </c>
      <c r="BC47" s="209" t="e">
        <f t="shared" ca="1" si="27"/>
        <v>#REF!</v>
      </c>
      <c r="BD47" s="209" t="e">
        <f t="shared" ca="1" si="28"/>
        <v>#REF!</v>
      </c>
      <c r="BE47" s="209" t="e">
        <f t="shared" ca="1" si="29"/>
        <v>#REF!</v>
      </c>
      <c r="BF47" s="209" t="e">
        <f t="shared" ca="1" si="30"/>
        <v>#REF!</v>
      </c>
      <c r="BG47" s="209" t="e">
        <f t="shared" ca="1" si="31"/>
        <v>#REF!</v>
      </c>
      <c r="BH47" s="209" t="e">
        <f t="shared" ca="1" si="32"/>
        <v>#REF!</v>
      </c>
      <c r="BI47" s="209" t="e">
        <f t="shared" ca="1" si="33"/>
        <v>#REF!</v>
      </c>
    </row>
    <row r="48" spans="1:61" s="3" customFormat="1">
      <c r="A48" s="246" t="s">
        <v>102</v>
      </c>
      <c r="B48" s="246" t="str">
        <f>INDEX('Ref1'!$E:$E,MATCH(A48,'Ref1'!$A:$A,0))</f>
        <v>Bromsgrove</v>
      </c>
      <c r="C48" s="246" t="str">
        <f>INDEX('Ref1'!$B:$B,MATCH($A48,'Ref1'!$A:$A,0))</f>
        <v>SD</v>
      </c>
      <c r="D48" s="307">
        <f>INDEX(Inputs!$K$61:$K$71,MATCH($C48,Inputs!$Q$61:$Q$71,0))</f>
        <v>0</v>
      </c>
      <c r="E48" s="211">
        <f>$D48*INDEX('3_RatesBilling'!G:G,MATCH($A48,'3_RatesBilling'!$A:$A,0))</f>
        <v>0</v>
      </c>
      <c r="F48" s="211">
        <f>$D48*INDEX('3_RatesBilling'!H:H,MATCH($A48,'3_RatesBilling'!$A:$A,0))</f>
        <v>0</v>
      </c>
      <c r="G48" s="211">
        <f>$D48*INDEX('3_RatesBilling'!I:I,MATCH($A48,'3_RatesBilling'!$A:$A,0))</f>
        <v>0</v>
      </c>
      <c r="H48" s="211">
        <f>$D48*INDEX('3_RatesBilling'!J:J,MATCH($A48,'3_RatesBilling'!$A:$A,0))</f>
        <v>0</v>
      </c>
      <c r="I48" s="211">
        <f>$D48*INDEX('3_RatesBilling'!K:K,MATCH($A48,'3_RatesBilling'!$A:$A,0))</f>
        <v>0</v>
      </c>
      <c r="J48" s="211">
        <f>$D48*INDEX('3_RatesBilling'!L:L,MATCH($A48,'3_RatesBilling'!$A:$A,0))</f>
        <v>0</v>
      </c>
      <c r="K48" s="216">
        <f>$D48*INDEX('3_RatesBilling'!M:M,MATCH($A48,'3_RatesBilling'!$A:$A,0))</f>
        <v>0</v>
      </c>
      <c r="L48" s="213">
        <f>$D48*INDEX('3_RatesBilling'!N:N,MATCH($A48,'3_RatesBilling'!$A:$A,0))</f>
        <v>0</v>
      </c>
      <c r="M48" s="211">
        <f>$D48*INDEX('3_RatesBilling'!O:O,MATCH($A48,'3_RatesBilling'!$A:$A,0))</f>
        <v>0</v>
      </c>
      <c r="N48" s="211">
        <f>$D48*INDEX('3_RatesBilling'!P:P,MATCH($A48,'3_RatesBilling'!$A:$A,0))</f>
        <v>0</v>
      </c>
      <c r="O48" s="211">
        <f>$D48*INDEX('3_RatesBilling'!Q:Q,MATCH($A48,'3_RatesBilling'!$A:$A,0))</f>
        <v>0</v>
      </c>
      <c r="P48" s="211">
        <f>$D48*INDEX('3_RatesBilling'!R:R,MATCH($A48,'3_RatesBilling'!$A:$A,0))</f>
        <v>0</v>
      </c>
      <c r="Q48" s="211">
        <f>$D48*INDEX('3_RatesBilling'!S:S,MATCH($A48,'3_RatesBilling'!$A:$A,0))</f>
        <v>0</v>
      </c>
      <c r="R48" s="211">
        <f>$D48*INDEX('3_RatesBilling'!T:T,MATCH($A48,'3_RatesBilling'!$A:$A,0))</f>
        <v>0</v>
      </c>
      <c r="S48" s="211">
        <f>$D48*INDEX('3_RatesBilling'!U:U,MATCH($A48,'3_RatesBilling'!$A:$A,0))</f>
        <v>0</v>
      </c>
      <c r="T48" s="211">
        <f>$D48*INDEX('3_RatesBilling'!V:V,MATCH($A48,'3_RatesBilling'!$A:$A,0))</f>
        <v>0</v>
      </c>
      <c r="U48" s="211">
        <f>$D48*INDEX('3_RatesBilling'!W:W,MATCH($A48,'3_RatesBilling'!$A:$A,0))</f>
        <v>0</v>
      </c>
      <c r="V48" s="211">
        <f>$D48*INDEX('3_RatesBilling'!X:X,MATCH($A48,'3_RatesBilling'!$A:$A,0))</f>
        <v>0</v>
      </c>
      <c r="W48" s="211">
        <f>$D48*INDEX('3_RatesBilling'!Y:Y,MATCH($A48,'3_RatesBilling'!$A:$A,0))</f>
        <v>0</v>
      </c>
      <c r="X48" s="211">
        <f>$D48*INDEX('3_RatesBilling'!Z:Z,MATCH($A48,'3_RatesBilling'!$A:$A,0))</f>
        <v>0</v>
      </c>
      <c r="Y48" s="211">
        <f>$D48*INDEX('3_RatesBilling'!AA:AA,MATCH($A48,'3_RatesBilling'!$A:$A,0))</f>
        <v>0</v>
      </c>
      <c r="Z48" s="211">
        <f>$D48*INDEX('3_RatesBilling'!AB:AB,MATCH($A48,'3_RatesBilling'!$A:$A,0))</f>
        <v>0</v>
      </c>
      <c r="AA48" s="211">
        <f>$D48*INDEX('3_RatesBilling'!AC:AC,MATCH($A48,'3_RatesBilling'!$A:$A,0))</f>
        <v>0</v>
      </c>
      <c r="AC48" s="211" t="e">
        <f t="shared" ca="1" si="2"/>
        <v>#REF!</v>
      </c>
      <c r="AD48" s="211" t="e">
        <f t="shared" ca="1" si="3"/>
        <v>#REF!</v>
      </c>
      <c r="AE48" s="211" t="e">
        <f t="shared" ca="1" si="4"/>
        <v>#REF!</v>
      </c>
      <c r="AF48" s="211" t="e">
        <f t="shared" ca="1" si="5"/>
        <v>#REF!</v>
      </c>
      <c r="AG48" s="211" t="e">
        <f t="shared" ca="1" si="6"/>
        <v>#REF!</v>
      </c>
      <c r="AH48" s="211" t="e">
        <f t="shared" ca="1" si="7"/>
        <v>#REF!</v>
      </c>
      <c r="AI48" s="211" t="e">
        <f t="shared" ca="1" si="8"/>
        <v>#REF!</v>
      </c>
      <c r="AJ48" s="211" t="e">
        <f t="shared" ca="1" si="9"/>
        <v>#REF!</v>
      </c>
      <c r="AK48" s="211" t="e">
        <f t="shared" ca="1" si="10"/>
        <v>#REF!</v>
      </c>
      <c r="AL48" s="211" t="e">
        <f t="shared" ca="1" si="11"/>
        <v>#REF!</v>
      </c>
      <c r="AM48" s="211" t="e">
        <f t="shared" ca="1" si="12"/>
        <v>#REF!</v>
      </c>
      <c r="AN48" s="211" t="e">
        <f t="shared" ca="1" si="13"/>
        <v>#REF!</v>
      </c>
      <c r="AO48" s="211" t="e">
        <f t="shared" ca="1" si="14"/>
        <v>#REF!</v>
      </c>
      <c r="AP48" s="211" t="e">
        <f t="shared" ca="1" si="15"/>
        <v>#REF!</v>
      </c>
      <c r="AQ48" s="211" t="e">
        <f t="shared" ca="1" si="16"/>
        <v>#REF!</v>
      </c>
      <c r="AR48" s="211" t="e">
        <f t="shared" ca="1" si="17"/>
        <v>#REF!</v>
      </c>
      <c r="AT48" s="209" t="e">
        <f t="shared" ca="1" si="18"/>
        <v>#REF!</v>
      </c>
      <c r="AU48" s="209" t="e">
        <f t="shared" ca="1" si="19"/>
        <v>#REF!</v>
      </c>
      <c r="AV48" s="209" t="e">
        <f t="shared" ca="1" si="20"/>
        <v>#REF!</v>
      </c>
      <c r="AW48" s="209" t="e">
        <f t="shared" ca="1" si="21"/>
        <v>#REF!</v>
      </c>
      <c r="AX48" s="209" t="e">
        <f t="shared" ca="1" si="22"/>
        <v>#REF!</v>
      </c>
      <c r="AY48" s="209" t="e">
        <f t="shared" ca="1" si="23"/>
        <v>#REF!</v>
      </c>
      <c r="AZ48" s="209" t="e">
        <f t="shared" ca="1" si="24"/>
        <v>#REF!</v>
      </c>
      <c r="BA48" s="209" t="e">
        <f t="shared" ca="1" si="25"/>
        <v>#REF!</v>
      </c>
      <c r="BB48" s="209" t="e">
        <f t="shared" ca="1" si="26"/>
        <v>#REF!</v>
      </c>
      <c r="BC48" s="209" t="e">
        <f t="shared" ca="1" si="27"/>
        <v>#REF!</v>
      </c>
      <c r="BD48" s="209" t="e">
        <f t="shared" ca="1" si="28"/>
        <v>#REF!</v>
      </c>
      <c r="BE48" s="209" t="e">
        <f t="shared" ca="1" si="29"/>
        <v>#REF!</v>
      </c>
      <c r="BF48" s="209" t="e">
        <f t="shared" ca="1" si="30"/>
        <v>#REF!</v>
      </c>
      <c r="BG48" s="209" t="e">
        <f t="shared" ca="1" si="31"/>
        <v>#REF!</v>
      </c>
      <c r="BH48" s="209" t="e">
        <f t="shared" ca="1" si="32"/>
        <v>#REF!</v>
      </c>
      <c r="BI48" s="209" t="e">
        <f t="shared" ca="1" si="33"/>
        <v>#REF!</v>
      </c>
    </row>
    <row r="49" spans="1:61" s="3" customFormat="1">
      <c r="A49" s="246" t="s">
        <v>104</v>
      </c>
      <c r="B49" s="246" t="str">
        <f>INDEX('Ref1'!$E:$E,MATCH(A49,'Ref1'!$A:$A,0))</f>
        <v>Broxbourne</v>
      </c>
      <c r="C49" s="246" t="str">
        <f>INDEX('Ref1'!$B:$B,MATCH($A49,'Ref1'!$A:$A,0))</f>
        <v>SD</v>
      </c>
      <c r="D49" s="307">
        <f>INDEX(Inputs!$K$61:$K$71,MATCH($C49,Inputs!$Q$61:$Q$71,0))</f>
        <v>0</v>
      </c>
      <c r="E49" s="211">
        <f>$D49*INDEX('3_RatesBilling'!G:G,MATCH($A49,'3_RatesBilling'!$A:$A,0))</f>
        <v>0</v>
      </c>
      <c r="F49" s="211">
        <f>$D49*INDEX('3_RatesBilling'!H:H,MATCH($A49,'3_RatesBilling'!$A:$A,0))</f>
        <v>0</v>
      </c>
      <c r="G49" s="211">
        <f>$D49*INDEX('3_RatesBilling'!I:I,MATCH($A49,'3_RatesBilling'!$A:$A,0))</f>
        <v>0</v>
      </c>
      <c r="H49" s="211">
        <f>$D49*INDEX('3_RatesBilling'!J:J,MATCH($A49,'3_RatesBilling'!$A:$A,0))</f>
        <v>0</v>
      </c>
      <c r="I49" s="211">
        <f>$D49*INDEX('3_RatesBilling'!K:K,MATCH($A49,'3_RatesBilling'!$A:$A,0))</f>
        <v>0</v>
      </c>
      <c r="J49" s="211">
        <f>$D49*INDEX('3_RatesBilling'!L:L,MATCH($A49,'3_RatesBilling'!$A:$A,0))</f>
        <v>0</v>
      </c>
      <c r="K49" s="216">
        <f>$D49*INDEX('3_RatesBilling'!M:M,MATCH($A49,'3_RatesBilling'!$A:$A,0))</f>
        <v>0</v>
      </c>
      <c r="L49" s="213">
        <f>$D49*INDEX('3_RatesBilling'!N:N,MATCH($A49,'3_RatesBilling'!$A:$A,0))</f>
        <v>0</v>
      </c>
      <c r="M49" s="211">
        <f>$D49*INDEX('3_RatesBilling'!O:O,MATCH($A49,'3_RatesBilling'!$A:$A,0))</f>
        <v>0</v>
      </c>
      <c r="N49" s="211">
        <f>$D49*INDEX('3_RatesBilling'!P:P,MATCH($A49,'3_RatesBilling'!$A:$A,0))</f>
        <v>0</v>
      </c>
      <c r="O49" s="211">
        <f>$D49*INDEX('3_RatesBilling'!Q:Q,MATCH($A49,'3_RatesBilling'!$A:$A,0))</f>
        <v>0</v>
      </c>
      <c r="P49" s="211">
        <f>$D49*INDEX('3_RatesBilling'!R:R,MATCH($A49,'3_RatesBilling'!$A:$A,0))</f>
        <v>0</v>
      </c>
      <c r="Q49" s="211">
        <f>$D49*INDEX('3_RatesBilling'!S:S,MATCH($A49,'3_RatesBilling'!$A:$A,0))</f>
        <v>0</v>
      </c>
      <c r="R49" s="211">
        <f>$D49*INDEX('3_RatesBilling'!T:T,MATCH($A49,'3_RatesBilling'!$A:$A,0))</f>
        <v>0</v>
      </c>
      <c r="S49" s="211">
        <f>$D49*INDEX('3_RatesBilling'!U:U,MATCH($A49,'3_RatesBilling'!$A:$A,0))</f>
        <v>0</v>
      </c>
      <c r="T49" s="211">
        <f>$D49*INDEX('3_RatesBilling'!V:V,MATCH($A49,'3_RatesBilling'!$A:$A,0))</f>
        <v>0</v>
      </c>
      <c r="U49" s="211">
        <f>$D49*INDEX('3_RatesBilling'!W:W,MATCH($A49,'3_RatesBilling'!$A:$A,0))</f>
        <v>0</v>
      </c>
      <c r="V49" s="211">
        <f>$D49*INDEX('3_RatesBilling'!X:X,MATCH($A49,'3_RatesBilling'!$A:$A,0))</f>
        <v>0</v>
      </c>
      <c r="W49" s="211">
        <f>$D49*INDEX('3_RatesBilling'!Y:Y,MATCH($A49,'3_RatesBilling'!$A:$A,0))</f>
        <v>0</v>
      </c>
      <c r="X49" s="211">
        <f>$D49*INDEX('3_RatesBilling'!Z:Z,MATCH($A49,'3_RatesBilling'!$A:$A,0))</f>
        <v>0</v>
      </c>
      <c r="Y49" s="211">
        <f>$D49*INDEX('3_RatesBilling'!AA:AA,MATCH($A49,'3_RatesBilling'!$A:$A,0))</f>
        <v>0</v>
      </c>
      <c r="Z49" s="211">
        <f>$D49*INDEX('3_RatesBilling'!AB:AB,MATCH($A49,'3_RatesBilling'!$A:$A,0))</f>
        <v>0</v>
      </c>
      <c r="AA49" s="211">
        <f>$D49*INDEX('3_RatesBilling'!AC:AC,MATCH($A49,'3_RatesBilling'!$A:$A,0))</f>
        <v>0</v>
      </c>
      <c r="AC49" s="211" t="e">
        <f t="shared" ca="1" si="2"/>
        <v>#REF!</v>
      </c>
      <c r="AD49" s="211" t="e">
        <f t="shared" ca="1" si="3"/>
        <v>#REF!</v>
      </c>
      <c r="AE49" s="211" t="e">
        <f t="shared" ca="1" si="4"/>
        <v>#REF!</v>
      </c>
      <c r="AF49" s="211" t="e">
        <f t="shared" ca="1" si="5"/>
        <v>#REF!</v>
      </c>
      <c r="AG49" s="211" t="e">
        <f t="shared" ca="1" si="6"/>
        <v>#REF!</v>
      </c>
      <c r="AH49" s="211" t="e">
        <f t="shared" ca="1" si="7"/>
        <v>#REF!</v>
      </c>
      <c r="AI49" s="211" t="e">
        <f t="shared" ca="1" si="8"/>
        <v>#REF!</v>
      </c>
      <c r="AJ49" s="211" t="e">
        <f t="shared" ca="1" si="9"/>
        <v>#REF!</v>
      </c>
      <c r="AK49" s="211" t="e">
        <f t="shared" ca="1" si="10"/>
        <v>#REF!</v>
      </c>
      <c r="AL49" s="211" t="e">
        <f t="shared" ca="1" si="11"/>
        <v>#REF!</v>
      </c>
      <c r="AM49" s="211" t="e">
        <f t="shared" ca="1" si="12"/>
        <v>#REF!</v>
      </c>
      <c r="AN49" s="211" t="e">
        <f t="shared" ca="1" si="13"/>
        <v>#REF!</v>
      </c>
      <c r="AO49" s="211" t="e">
        <f t="shared" ca="1" si="14"/>
        <v>#REF!</v>
      </c>
      <c r="AP49" s="211" t="e">
        <f t="shared" ca="1" si="15"/>
        <v>#REF!</v>
      </c>
      <c r="AQ49" s="211" t="e">
        <f t="shared" ca="1" si="16"/>
        <v>#REF!</v>
      </c>
      <c r="AR49" s="211" t="e">
        <f t="shared" ca="1" si="17"/>
        <v>#REF!</v>
      </c>
      <c r="AT49" s="209" t="e">
        <f t="shared" ca="1" si="18"/>
        <v>#REF!</v>
      </c>
      <c r="AU49" s="209" t="e">
        <f t="shared" ca="1" si="19"/>
        <v>#REF!</v>
      </c>
      <c r="AV49" s="209" t="e">
        <f t="shared" ca="1" si="20"/>
        <v>#REF!</v>
      </c>
      <c r="AW49" s="209" t="e">
        <f t="shared" ca="1" si="21"/>
        <v>#REF!</v>
      </c>
      <c r="AX49" s="209" t="e">
        <f t="shared" ca="1" si="22"/>
        <v>#REF!</v>
      </c>
      <c r="AY49" s="209" t="e">
        <f t="shared" ca="1" si="23"/>
        <v>#REF!</v>
      </c>
      <c r="AZ49" s="209" t="e">
        <f t="shared" ca="1" si="24"/>
        <v>#REF!</v>
      </c>
      <c r="BA49" s="209" t="e">
        <f t="shared" ca="1" si="25"/>
        <v>#REF!</v>
      </c>
      <c r="BB49" s="209" t="e">
        <f t="shared" ca="1" si="26"/>
        <v>#REF!</v>
      </c>
      <c r="BC49" s="209" t="e">
        <f t="shared" ca="1" si="27"/>
        <v>#REF!</v>
      </c>
      <c r="BD49" s="209" t="e">
        <f t="shared" ca="1" si="28"/>
        <v>#REF!</v>
      </c>
      <c r="BE49" s="209" t="e">
        <f t="shared" ca="1" si="29"/>
        <v>#REF!</v>
      </c>
      <c r="BF49" s="209" t="e">
        <f t="shared" ca="1" si="30"/>
        <v>#REF!</v>
      </c>
      <c r="BG49" s="209" t="e">
        <f t="shared" ca="1" si="31"/>
        <v>#REF!</v>
      </c>
      <c r="BH49" s="209" t="e">
        <f t="shared" ca="1" si="32"/>
        <v>#REF!</v>
      </c>
      <c r="BI49" s="209" t="e">
        <f t="shared" ca="1" si="33"/>
        <v>#REF!</v>
      </c>
    </row>
    <row r="50" spans="1:61" s="3" customFormat="1">
      <c r="A50" s="246" t="s">
        <v>106</v>
      </c>
      <c r="B50" s="246" t="str">
        <f>INDEX('Ref1'!$E:$E,MATCH(A50,'Ref1'!$A:$A,0))</f>
        <v>Broxtowe</v>
      </c>
      <c r="C50" s="246" t="str">
        <f>INDEX('Ref1'!$B:$B,MATCH($A50,'Ref1'!$A:$A,0))</f>
        <v>SD</v>
      </c>
      <c r="D50" s="307">
        <f>INDEX(Inputs!$K$61:$K$71,MATCH($C50,Inputs!$Q$61:$Q$71,0))</f>
        <v>0</v>
      </c>
      <c r="E50" s="211">
        <f>$D50*INDEX('3_RatesBilling'!G:G,MATCH($A50,'3_RatesBilling'!$A:$A,0))</f>
        <v>0</v>
      </c>
      <c r="F50" s="211">
        <f>$D50*INDEX('3_RatesBilling'!H:H,MATCH($A50,'3_RatesBilling'!$A:$A,0))</f>
        <v>0</v>
      </c>
      <c r="G50" s="211">
        <f>$D50*INDEX('3_RatesBilling'!I:I,MATCH($A50,'3_RatesBilling'!$A:$A,0))</f>
        <v>0</v>
      </c>
      <c r="H50" s="211">
        <f>$D50*INDEX('3_RatesBilling'!J:J,MATCH($A50,'3_RatesBilling'!$A:$A,0))</f>
        <v>0</v>
      </c>
      <c r="I50" s="211">
        <f>$D50*INDEX('3_RatesBilling'!K:K,MATCH($A50,'3_RatesBilling'!$A:$A,0))</f>
        <v>0</v>
      </c>
      <c r="J50" s="211">
        <f>$D50*INDEX('3_RatesBilling'!L:L,MATCH($A50,'3_RatesBilling'!$A:$A,0))</f>
        <v>0</v>
      </c>
      <c r="K50" s="216">
        <f>$D50*INDEX('3_RatesBilling'!M:M,MATCH($A50,'3_RatesBilling'!$A:$A,0))</f>
        <v>0</v>
      </c>
      <c r="L50" s="213">
        <f>$D50*INDEX('3_RatesBilling'!N:N,MATCH($A50,'3_RatesBilling'!$A:$A,0))</f>
        <v>0</v>
      </c>
      <c r="M50" s="211">
        <f>$D50*INDEX('3_RatesBilling'!O:O,MATCH($A50,'3_RatesBilling'!$A:$A,0))</f>
        <v>0</v>
      </c>
      <c r="N50" s="211">
        <f>$D50*INDEX('3_RatesBilling'!P:P,MATCH($A50,'3_RatesBilling'!$A:$A,0))</f>
        <v>0</v>
      </c>
      <c r="O50" s="211">
        <f>$D50*INDEX('3_RatesBilling'!Q:Q,MATCH($A50,'3_RatesBilling'!$A:$A,0))</f>
        <v>0</v>
      </c>
      <c r="P50" s="211">
        <f>$D50*INDEX('3_RatesBilling'!R:R,MATCH($A50,'3_RatesBilling'!$A:$A,0))</f>
        <v>0</v>
      </c>
      <c r="Q50" s="211">
        <f>$D50*INDEX('3_RatesBilling'!S:S,MATCH($A50,'3_RatesBilling'!$A:$A,0))</f>
        <v>0</v>
      </c>
      <c r="R50" s="211">
        <f>$D50*INDEX('3_RatesBilling'!T:T,MATCH($A50,'3_RatesBilling'!$A:$A,0))</f>
        <v>0</v>
      </c>
      <c r="S50" s="211">
        <f>$D50*INDEX('3_RatesBilling'!U:U,MATCH($A50,'3_RatesBilling'!$A:$A,0))</f>
        <v>0</v>
      </c>
      <c r="T50" s="211">
        <f>$D50*INDEX('3_RatesBilling'!V:V,MATCH($A50,'3_RatesBilling'!$A:$A,0))</f>
        <v>0</v>
      </c>
      <c r="U50" s="211">
        <f>$D50*INDEX('3_RatesBilling'!W:W,MATCH($A50,'3_RatesBilling'!$A:$A,0))</f>
        <v>0</v>
      </c>
      <c r="V50" s="211">
        <f>$D50*INDEX('3_RatesBilling'!X:X,MATCH($A50,'3_RatesBilling'!$A:$A,0))</f>
        <v>0</v>
      </c>
      <c r="W50" s="211">
        <f>$D50*INDEX('3_RatesBilling'!Y:Y,MATCH($A50,'3_RatesBilling'!$A:$A,0))</f>
        <v>0</v>
      </c>
      <c r="X50" s="211">
        <f>$D50*INDEX('3_RatesBilling'!Z:Z,MATCH($A50,'3_RatesBilling'!$A:$A,0))</f>
        <v>0</v>
      </c>
      <c r="Y50" s="211">
        <f>$D50*INDEX('3_RatesBilling'!AA:AA,MATCH($A50,'3_RatesBilling'!$A:$A,0))</f>
        <v>0</v>
      </c>
      <c r="Z50" s="211">
        <f>$D50*INDEX('3_RatesBilling'!AB:AB,MATCH($A50,'3_RatesBilling'!$A:$A,0))</f>
        <v>0</v>
      </c>
      <c r="AA50" s="211">
        <f>$D50*INDEX('3_RatesBilling'!AC:AC,MATCH($A50,'3_RatesBilling'!$A:$A,0))</f>
        <v>0</v>
      </c>
      <c r="AC50" s="211" t="e">
        <f t="shared" ca="1" si="2"/>
        <v>#REF!</v>
      </c>
      <c r="AD50" s="211" t="e">
        <f t="shared" ca="1" si="3"/>
        <v>#REF!</v>
      </c>
      <c r="AE50" s="211" t="e">
        <f t="shared" ca="1" si="4"/>
        <v>#REF!</v>
      </c>
      <c r="AF50" s="211" t="e">
        <f t="shared" ca="1" si="5"/>
        <v>#REF!</v>
      </c>
      <c r="AG50" s="211" t="e">
        <f t="shared" ca="1" si="6"/>
        <v>#REF!</v>
      </c>
      <c r="AH50" s="211" t="e">
        <f t="shared" ca="1" si="7"/>
        <v>#REF!</v>
      </c>
      <c r="AI50" s="211" t="e">
        <f t="shared" ca="1" si="8"/>
        <v>#REF!</v>
      </c>
      <c r="AJ50" s="211" t="e">
        <f t="shared" ca="1" si="9"/>
        <v>#REF!</v>
      </c>
      <c r="AK50" s="211" t="e">
        <f t="shared" ca="1" si="10"/>
        <v>#REF!</v>
      </c>
      <c r="AL50" s="211" t="e">
        <f t="shared" ca="1" si="11"/>
        <v>#REF!</v>
      </c>
      <c r="AM50" s="211" t="e">
        <f t="shared" ca="1" si="12"/>
        <v>#REF!</v>
      </c>
      <c r="AN50" s="211" t="e">
        <f t="shared" ca="1" si="13"/>
        <v>#REF!</v>
      </c>
      <c r="AO50" s="211" t="e">
        <f t="shared" ca="1" si="14"/>
        <v>#REF!</v>
      </c>
      <c r="AP50" s="211" t="e">
        <f t="shared" ca="1" si="15"/>
        <v>#REF!</v>
      </c>
      <c r="AQ50" s="211" t="e">
        <f t="shared" ca="1" si="16"/>
        <v>#REF!</v>
      </c>
      <c r="AR50" s="211" t="e">
        <f t="shared" ca="1" si="17"/>
        <v>#REF!</v>
      </c>
      <c r="AT50" s="209" t="e">
        <f t="shared" ca="1" si="18"/>
        <v>#REF!</v>
      </c>
      <c r="AU50" s="209" t="e">
        <f t="shared" ca="1" si="19"/>
        <v>#REF!</v>
      </c>
      <c r="AV50" s="209" t="e">
        <f t="shared" ca="1" si="20"/>
        <v>#REF!</v>
      </c>
      <c r="AW50" s="209" t="e">
        <f t="shared" ca="1" si="21"/>
        <v>#REF!</v>
      </c>
      <c r="AX50" s="209" t="e">
        <f t="shared" ca="1" si="22"/>
        <v>#REF!</v>
      </c>
      <c r="AY50" s="209" t="e">
        <f t="shared" ca="1" si="23"/>
        <v>#REF!</v>
      </c>
      <c r="AZ50" s="209" t="e">
        <f t="shared" ca="1" si="24"/>
        <v>#REF!</v>
      </c>
      <c r="BA50" s="209" t="e">
        <f t="shared" ca="1" si="25"/>
        <v>#REF!</v>
      </c>
      <c r="BB50" s="209" t="e">
        <f t="shared" ca="1" si="26"/>
        <v>#REF!</v>
      </c>
      <c r="BC50" s="209" t="e">
        <f t="shared" ca="1" si="27"/>
        <v>#REF!</v>
      </c>
      <c r="BD50" s="209" t="e">
        <f t="shared" ca="1" si="28"/>
        <v>#REF!</v>
      </c>
      <c r="BE50" s="209" t="e">
        <f t="shared" ca="1" si="29"/>
        <v>#REF!</v>
      </c>
      <c r="BF50" s="209" t="e">
        <f t="shared" ca="1" si="30"/>
        <v>#REF!</v>
      </c>
      <c r="BG50" s="209" t="e">
        <f t="shared" ca="1" si="31"/>
        <v>#REF!</v>
      </c>
      <c r="BH50" s="209" t="e">
        <f t="shared" ca="1" si="32"/>
        <v>#REF!</v>
      </c>
      <c r="BI50" s="209" t="e">
        <f t="shared" ca="1" si="33"/>
        <v>#REF!</v>
      </c>
    </row>
    <row r="51" spans="1:61" s="3" customFormat="1">
      <c r="A51" s="246" t="s">
        <v>108</v>
      </c>
      <c r="B51" s="246" t="str">
        <f>INDEX('Ref1'!$E:$E,MATCH(A51,'Ref1'!$A:$A,0))</f>
        <v>Buckinghamshire</v>
      </c>
      <c r="C51" s="246" t="str">
        <f>INDEX('Ref1'!$B:$B,MATCH($A51,'Ref1'!$A:$A,0))</f>
        <v>SCNFIR</v>
      </c>
      <c r="D51" s="307">
        <f>INDEX(Inputs!$K$61:$K$71,MATCH($C51,Inputs!$Q$61:$Q$71,0))</f>
        <v>0</v>
      </c>
      <c r="E51" s="211">
        <f>$D51*INDEX('3_RatesBilling'!G:G,MATCH($A51,'3_RatesBilling'!$A:$A,0))</f>
        <v>0</v>
      </c>
      <c r="F51" s="211">
        <f>$D51*INDEX('3_RatesBilling'!H:H,MATCH($A51,'3_RatesBilling'!$A:$A,0))</f>
        <v>0</v>
      </c>
      <c r="G51" s="211">
        <f>$D51*INDEX('3_RatesBilling'!I:I,MATCH($A51,'3_RatesBilling'!$A:$A,0))</f>
        <v>0</v>
      </c>
      <c r="H51" s="211">
        <f>$D51*INDEX('3_RatesBilling'!J:J,MATCH($A51,'3_RatesBilling'!$A:$A,0))</f>
        <v>0</v>
      </c>
      <c r="I51" s="211">
        <f>$D51*INDEX('3_RatesBilling'!K:K,MATCH($A51,'3_RatesBilling'!$A:$A,0))</f>
        <v>0</v>
      </c>
      <c r="J51" s="211">
        <f>$D51*INDEX('3_RatesBilling'!L:L,MATCH($A51,'3_RatesBilling'!$A:$A,0))</f>
        <v>0</v>
      </c>
      <c r="K51" s="216">
        <f>$D51*INDEX('3_RatesBilling'!M:M,MATCH($A51,'3_RatesBilling'!$A:$A,0))</f>
        <v>0</v>
      </c>
      <c r="L51" s="213">
        <f>$D51*INDEX('3_RatesBilling'!N:N,MATCH($A51,'3_RatesBilling'!$A:$A,0))</f>
        <v>0</v>
      </c>
      <c r="M51" s="211">
        <f>$D51*INDEX('3_RatesBilling'!O:O,MATCH($A51,'3_RatesBilling'!$A:$A,0))</f>
        <v>0</v>
      </c>
      <c r="N51" s="211">
        <f>$D51*INDEX('3_RatesBilling'!P:P,MATCH($A51,'3_RatesBilling'!$A:$A,0))</f>
        <v>0</v>
      </c>
      <c r="O51" s="211">
        <f>$D51*INDEX('3_RatesBilling'!Q:Q,MATCH($A51,'3_RatesBilling'!$A:$A,0))</f>
        <v>0</v>
      </c>
      <c r="P51" s="211">
        <f>$D51*INDEX('3_RatesBilling'!R:R,MATCH($A51,'3_RatesBilling'!$A:$A,0))</f>
        <v>0</v>
      </c>
      <c r="Q51" s="211">
        <f>$D51*INDEX('3_RatesBilling'!S:S,MATCH($A51,'3_RatesBilling'!$A:$A,0))</f>
        <v>0</v>
      </c>
      <c r="R51" s="211">
        <f>$D51*INDEX('3_RatesBilling'!T:T,MATCH($A51,'3_RatesBilling'!$A:$A,0))</f>
        <v>0</v>
      </c>
      <c r="S51" s="211">
        <f>$D51*INDEX('3_RatesBilling'!U:U,MATCH($A51,'3_RatesBilling'!$A:$A,0))</f>
        <v>0</v>
      </c>
      <c r="T51" s="211">
        <f>$D51*INDEX('3_RatesBilling'!V:V,MATCH($A51,'3_RatesBilling'!$A:$A,0))</f>
        <v>0</v>
      </c>
      <c r="U51" s="211">
        <f>$D51*INDEX('3_RatesBilling'!W:W,MATCH($A51,'3_RatesBilling'!$A:$A,0))</f>
        <v>0</v>
      </c>
      <c r="V51" s="211">
        <f>$D51*INDEX('3_RatesBilling'!X:X,MATCH($A51,'3_RatesBilling'!$A:$A,0))</f>
        <v>0</v>
      </c>
      <c r="W51" s="211">
        <f>$D51*INDEX('3_RatesBilling'!Y:Y,MATCH($A51,'3_RatesBilling'!$A:$A,0))</f>
        <v>0</v>
      </c>
      <c r="X51" s="211">
        <f>$D51*INDEX('3_RatesBilling'!Z:Z,MATCH($A51,'3_RatesBilling'!$A:$A,0))</f>
        <v>0</v>
      </c>
      <c r="Y51" s="211">
        <f>$D51*INDEX('3_RatesBilling'!AA:AA,MATCH($A51,'3_RatesBilling'!$A:$A,0))</f>
        <v>0</v>
      </c>
      <c r="Z51" s="211">
        <f>$D51*INDEX('3_RatesBilling'!AB:AB,MATCH($A51,'3_RatesBilling'!$A:$A,0))</f>
        <v>0</v>
      </c>
      <c r="AA51" s="211">
        <f>$D51*INDEX('3_RatesBilling'!AC:AC,MATCH($A51,'3_RatesBilling'!$A:$A,0))</f>
        <v>0</v>
      </c>
      <c r="AC51" s="211" t="e">
        <f t="shared" ca="1" si="2"/>
        <v>#REF!</v>
      </c>
      <c r="AD51" s="211" t="e">
        <f t="shared" ca="1" si="3"/>
        <v>#REF!</v>
      </c>
      <c r="AE51" s="211" t="e">
        <f t="shared" ca="1" si="4"/>
        <v>#REF!</v>
      </c>
      <c r="AF51" s="211" t="e">
        <f t="shared" ca="1" si="5"/>
        <v>#REF!</v>
      </c>
      <c r="AG51" s="211" t="e">
        <f t="shared" ca="1" si="6"/>
        <v>#REF!</v>
      </c>
      <c r="AH51" s="211" t="e">
        <f t="shared" ca="1" si="7"/>
        <v>#REF!</v>
      </c>
      <c r="AI51" s="211" t="e">
        <f t="shared" ca="1" si="8"/>
        <v>#REF!</v>
      </c>
      <c r="AJ51" s="211" t="e">
        <f t="shared" ca="1" si="9"/>
        <v>#REF!</v>
      </c>
      <c r="AK51" s="211" t="e">
        <f t="shared" ca="1" si="10"/>
        <v>#REF!</v>
      </c>
      <c r="AL51" s="211" t="e">
        <f t="shared" ca="1" si="11"/>
        <v>#REF!</v>
      </c>
      <c r="AM51" s="211" t="e">
        <f t="shared" ca="1" si="12"/>
        <v>#REF!</v>
      </c>
      <c r="AN51" s="211" t="e">
        <f t="shared" ca="1" si="13"/>
        <v>#REF!</v>
      </c>
      <c r="AO51" s="211" t="e">
        <f t="shared" ca="1" si="14"/>
        <v>#REF!</v>
      </c>
      <c r="AP51" s="211" t="e">
        <f t="shared" ca="1" si="15"/>
        <v>#REF!</v>
      </c>
      <c r="AQ51" s="211" t="e">
        <f t="shared" ca="1" si="16"/>
        <v>#REF!</v>
      </c>
      <c r="AR51" s="211" t="e">
        <f t="shared" ca="1" si="17"/>
        <v>#REF!</v>
      </c>
      <c r="AT51" s="209" t="e">
        <f t="shared" ca="1" si="18"/>
        <v>#REF!</v>
      </c>
      <c r="AU51" s="209" t="e">
        <f t="shared" ca="1" si="19"/>
        <v>#REF!</v>
      </c>
      <c r="AV51" s="209" t="e">
        <f t="shared" ca="1" si="20"/>
        <v>#REF!</v>
      </c>
      <c r="AW51" s="209" t="e">
        <f t="shared" ca="1" si="21"/>
        <v>#REF!</v>
      </c>
      <c r="AX51" s="209" t="e">
        <f t="shared" ca="1" si="22"/>
        <v>#REF!</v>
      </c>
      <c r="AY51" s="209" t="e">
        <f t="shared" ca="1" si="23"/>
        <v>#REF!</v>
      </c>
      <c r="AZ51" s="209" t="e">
        <f t="shared" ca="1" si="24"/>
        <v>#REF!</v>
      </c>
      <c r="BA51" s="209" t="e">
        <f t="shared" ca="1" si="25"/>
        <v>#REF!</v>
      </c>
      <c r="BB51" s="209" t="e">
        <f t="shared" ca="1" si="26"/>
        <v>#REF!</v>
      </c>
      <c r="BC51" s="209" t="e">
        <f t="shared" ca="1" si="27"/>
        <v>#REF!</v>
      </c>
      <c r="BD51" s="209" t="e">
        <f t="shared" ca="1" si="28"/>
        <v>#REF!</v>
      </c>
      <c r="BE51" s="209" t="e">
        <f t="shared" ca="1" si="29"/>
        <v>#REF!</v>
      </c>
      <c r="BF51" s="209" t="e">
        <f t="shared" ca="1" si="30"/>
        <v>#REF!</v>
      </c>
      <c r="BG51" s="209" t="e">
        <f t="shared" ca="1" si="31"/>
        <v>#REF!</v>
      </c>
      <c r="BH51" s="209" t="e">
        <f t="shared" ca="1" si="32"/>
        <v>#REF!</v>
      </c>
      <c r="BI51" s="209" t="e">
        <f t="shared" ca="1" si="33"/>
        <v>#REF!</v>
      </c>
    </row>
    <row r="52" spans="1:61" s="3" customFormat="1">
      <c r="A52" s="246" t="s">
        <v>110</v>
      </c>
      <c r="B52" s="246" t="str">
        <f>INDEX('Ref1'!$E:$E,MATCH(A52,'Ref1'!$A:$A,0))</f>
        <v>Buckinghamshire Fire Authority</v>
      </c>
      <c r="C52" s="246" t="str">
        <f>INDEX('Ref1'!$B:$B,MATCH($A52,'Ref1'!$A:$A,0))</f>
        <v>SFIR</v>
      </c>
      <c r="D52" s="307">
        <f>INDEX(Inputs!$K$61:$K$71,MATCH($C52,Inputs!$Q$61:$Q$71,0))</f>
        <v>0</v>
      </c>
      <c r="E52" s="211">
        <f>$D52*INDEX('3_RatesBilling'!G:G,MATCH($A52,'3_RatesBilling'!$A:$A,0))</f>
        <v>0</v>
      </c>
      <c r="F52" s="211">
        <f>$D52*INDEX('3_RatesBilling'!H:H,MATCH($A52,'3_RatesBilling'!$A:$A,0))</f>
        <v>0</v>
      </c>
      <c r="G52" s="211">
        <f>$D52*INDEX('3_RatesBilling'!I:I,MATCH($A52,'3_RatesBilling'!$A:$A,0))</f>
        <v>0</v>
      </c>
      <c r="H52" s="211">
        <f>$D52*INDEX('3_RatesBilling'!J:J,MATCH($A52,'3_RatesBilling'!$A:$A,0))</f>
        <v>0</v>
      </c>
      <c r="I52" s="211">
        <f>$D52*INDEX('3_RatesBilling'!K:K,MATCH($A52,'3_RatesBilling'!$A:$A,0))</f>
        <v>0</v>
      </c>
      <c r="J52" s="211">
        <f>$D52*INDEX('3_RatesBilling'!L:L,MATCH($A52,'3_RatesBilling'!$A:$A,0))</f>
        <v>0</v>
      </c>
      <c r="K52" s="216">
        <f>$D52*INDEX('3_RatesBilling'!M:M,MATCH($A52,'3_RatesBilling'!$A:$A,0))</f>
        <v>0</v>
      </c>
      <c r="L52" s="213">
        <f>$D52*INDEX('3_RatesBilling'!N:N,MATCH($A52,'3_RatesBilling'!$A:$A,0))</f>
        <v>0</v>
      </c>
      <c r="M52" s="211">
        <f>$D52*INDEX('3_RatesBilling'!O:O,MATCH($A52,'3_RatesBilling'!$A:$A,0))</f>
        <v>0</v>
      </c>
      <c r="N52" s="211">
        <f>$D52*INDEX('3_RatesBilling'!P:P,MATCH($A52,'3_RatesBilling'!$A:$A,0))</f>
        <v>0</v>
      </c>
      <c r="O52" s="211">
        <f>$D52*INDEX('3_RatesBilling'!Q:Q,MATCH($A52,'3_RatesBilling'!$A:$A,0))</f>
        <v>0</v>
      </c>
      <c r="P52" s="211">
        <f>$D52*INDEX('3_RatesBilling'!R:R,MATCH($A52,'3_RatesBilling'!$A:$A,0))</f>
        <v>0</v>
      </c>
      <c r="Q52" s="211">
        <f>$D52*INDEX('3_RatesBilling'!S:S,MATCH($A52,'3_RatesBilling'!$A:$A,0))</f>
        <v>0</v>
      </c>
      <c r="R52" s="211">
        <f>$D52*INDEX('3_RatesBilling'!T:T,MATCH($A52,'3_RatesBilling'!$A:$A,0))</f>
        <v>0</v>
      </c>
      <c r="S52" s="211">
        <f>$D52*INDEX('3_RatesBilling'!U:U,MATCH($A52,'3_RatesBilling'!$A:$A,0))</f>
        <v>0</v>
      </c>
      <c r="T52" s="211">
        <f>$D52*INDEX('3_RatesBilling'!V:V,MATCH($A52,'3_RatesBilling'!$A:$A,0))</f>
        <v>0</v>
      </c>
      <c r="U52" s="211">
        <f>$D52*INDEX('3_RatesBilling'!W:W,MATCH($A52,'3_RatesBilling'!$A:$A,0))</f>
        <v>0</v>
      </c>
      <c r="V52" s="211">
        <f>$D52*INDEX('3_RatesBilling'!X:X,MATCH($A52,'3_RatesBilling'!$A:$A,0))</f>
        <v>0</v>
      </c>
      <c r="W52" s="211">
        <f>$D52*INDEX('3_RatesBilling'!Y:Y,MATCH($A52,'3_RatesBilling'!$A:$A,0))</f>
        <v>0</v>
      </c>
      <c r="X52" s="211">
        <f>$D52*INDEX('3_RatesBilling'!Z:Z,MATCH($A52,'3_RatesBilling'!$A:$A,0))</f>
        <v>0</v>
      </c>
      <c r="Y52" s="211">
        <f>$D52*INDEX('3_RatesBilling'!AA:AA,MATCH($A52,'3_RatesBilling'!$A:$A,0))</f>
        <v>0</v>
      </c>
      <c r="Z52" s="211">
        <f>$D52*INDEX('3_RatesBilling'!AB:AB,MATCH($A52,'3_RatesBilling'!$A:$A,0))</f>
        <v>0</v>
      </c>
      <c r="AA52" s="211">
        <f>$D52*INDEX('3_RatesBilling'!AC:AC,MATCH($A52,'3_RatesBilling'!$A:$A,0))</f>
        <v>0</v>
      </c>
      <c r="AC52" s="211" t="e">
        <f t="shared" ca="1" si="2"/>
        <v>#REF!</v>
      </c>
      <c r="AD52" s="211" t="e">
        <f t="shared" ca="1" si="3"/>
        <v>#REF!</v>
      </c>
      <c r="AE52" s="211" t="e">
        <f t="shared" ca="1" si="4"/>
        <v>#REF!</v>
      </c>
      <c r="AF52" s="211" t="e">
        <f t="shared" ca="1" si="5"/>
        <v>#REF!</v>
      </c>
      <c r="AG52" s="211" t="e">
        <f t="shared" ca="1" si="6"/>
        <v>#REF!</v>
      </c>
      <c r="AH52" s="211" t="e">
        <f t="shared" ca="1" si="7"/>
        <v>#REF!</v>
      </c>
      <c r="AI52" s="211" t="e">
        <f t="shared" ca="1" si="8"/>
        <v>#REF!</v>
      </c>
      <c r="AJ52" s="211" t="e">
        <f t="shared" ca="1" si="9"/>
        <v>#REF!</v>
      </c>
      <c r="AK52" s="211" t="e">
        <f t="shared" ca="1" si="10"/>
        <v>#REF!</v>
      </c>
      <c r="AL52" s="211" t="e">
        <f t="shared" ca="1" si="11"/>
        <v>#REF!</v>
      </c>
      <c r="AM52" s="211" t="e">
        <f t="shared" ca="1" si="12"/>
        <v>#REF!</v>
      </c>
      <c r="AN52" s="211" t="e">
        <f t="shared" ca="1" si="13"/>
        <v>#REF!</v>
      </c>
      <c r="AO52" s="211" t="e">
        <f t="shared" ca="1" si="14"/>
        <v>#REF!</v>
      </c>
      <c r="AP52" s="211" t="e">
        <f t="shared" ca="1" si="15"/>
        <v>#REF!</v>
      </c>
      <c r="AQ52" s="211" t="e">
        <f t="shared" ca="1" si="16"/>
        <v>#REF!</v>
      </c>
      <c r="AR52" s="211" t="e">
        <f t="shared" ca="1" si="17"/>
        <v>#REF!</v>
      </c>
      <c r="AT52" s="209" t="e">
        <f t="shared" ca="1" si="18"/>
        <v>#REF!</v>
      </c>
      <c r="AU52" s="209" t="e">
        <f t="shared" ca="1" si="19"/>
        <v>#REF!</v>
      </c>
      <c r="AV52" s="209" t="e">
        <f t="shared" ca="1" si="20"/>
        <v>#REF!</v>
      </c>
      <c r="AW52" s="209" t="e">
        <f t="shared" ca="1" si="21"/>
        <v>#REF!</v>
      </c>
      <c r="AX52" s="209" t="e">
        <f t="shared" ca="1" si="22"/>
        <v>#REF!</v>
      </c>
      <c r="AY52" s="209" t="e">
        <f t="shared" ca="1" si="23"/>
        <v>#REF!</v>
      </c>
      <c r="AZ52" s="209" t="e">
        <f t="shared" ca="1" si="24"/>
        <v>#REF!</v>
      </c>
      <c r="BA52" s="209" t="e">
        <f t="shared" ca="1" si="25"/>
        <v>#REF!</v>
      </c>
      <c r="BB52" s="209" t="e">
        <f t="shared" ca="1" si="26"/>
        <v>#REF!</v>
      </c>
      <c r="BC52" s="209" t="e">
        <f t="shared" ca="1" si="27"/>
        <v>#REF!</v>
      </c>
      <c r="BD52" s="209" t="e">
        <f t="shared" ca="1" si="28"/>
        <v>#REF!</v>
      </c>
      <c r="BE52" s="209" t="e">
        <f t="shared" ca="1" si="29"/>
        <v>#REF!</v>
      </c>
      <c r="BF52" s="209" t="e">
        <f t="shared" ca="1" si="30"/>
        <v>#REF!</v>
      </c>
      <c r="BG52" s="209" t="e">
        <f t="shared" ca="1" si="31"/>
        <v>#REF!</v>
      </c>
      <c r="BH52" s="209" t="e">
        <f t="shared" ca="1" si="32"/>
        <v>#REF!</v>
      </c>
      <c r="BI52" s="209" t="e">
        <f t="shared" ca="1" si="33"/>
        <v>#REF!</v>
      </c>
    </row>
    <row r="53" spans="1:61" s="3" customFormat="1">
      <c r="A53" s="246" t="s">
        <v>112</v>
      </c>
      <c r="B53" s="246" t="str">
        <f>INDEX('Ref1'!$E:$E,MATCH(A53,'Ref1'!$A:$A,0))</f>
        <v>Burnley</v>
      </c>
      <c r="C53" s="246" t="str">
        <f>INDEX('Ref1'!$B:$B,MATCH($A53,'Ref1'!$A:$A,0))</f>
        <v>SD</v>
      </c>
      <c r="D53" s="307">
        <f>INDEX(Inputs!$K$61:$K$71,MATCH($C53,Inputs!$Q$61:$Q$71,0))</f>
        <v>0</v>
      </c>
      <c r="E53" s="211">
        <f>$D53*INDEX('3_RatesBilling'!G:G,MATCH($A53,'3_RatesBilling'!$A:$A,0))</f>
        <v>0</v>
      </c>
      <c r="F53" s="211">
        <f>$D53*INDEX('3_RatesBilling'!H:H,MATCH($A53,'3_RatesBilling'!$A:$A,0))</f>
        <v>0</v>
      </c>
      <c r="G53" s="211">
        <f>$D53*INDEX('3_RatesBilling'!I:I,MATCH($A53,'3_RatesBilling'!$A:$A,0))</f>
        <v>0</v>
      </c>
      <c r="H53" s="211">
        <f>$D53*INDEX('3_RatesBilling'!J:J,MATCH($A53,'3_RatesBilling'!$A:$A,0))</f>
        <v>0</v>
      </c>
      <c r="I53" s="211">
        <f>$D53*INDEX('3_RatesBilling'!K:K,MATCH($A53,'3_RatesBilling'!$A:$A,0))</f>
        <v>0</v>
      </c>
      <c r="J53" s="211">
        <f>$D53*INDEX('3_RatesBilling'!L:L,MATCH($A53,'3_RatesBilling'!$A:$A,0))</f>
        <v>0</v>
      </c>
      <c r="K53" s="216">
        <f>$D53*INDEX('3_RatesBilling'!M:M,MATCH($A53,'3_RatesBilling'!$A:$A,0))</f>
        <v>0</v>
      </c>
      <c r="L53" s="213">
        <f>$D53*INDEX('3_RatesBilling'!N:N,MATCH($A53,'3_RatesBilling'!$A:$A,0))</f>
        <v>0</v>
      </c>
      <c r="M53" s="211">
        <f>$D53*INDEX('3_RatesBilling'!O:O,MATCH($A53,'3_RatesBilling'!$A:$A,0))</f>
        <v>0</v>
      </c>
      <c r="N53" s="211">
        <f>$D53*INDEX('3_RatesBilling'!P:P,MATCH($A53,'3_RatesBilling'!$A:$A,0))</f>
        <v>0</v>
      </c>
      <c r="O53" s="211">
        <f>$D53*INDEX('3_RatesBilling'!Q:Q,MATCH($A53,'3_RatesBilling'!$A:$A,0))</f>
        <v>0</v>
      </c>
      <c r="P53" s="211">
        <f>$D53*INDEX('3_RatesBilling'!R:R,MATCH($A53,'3_RatesBilling'!$A:$A,0))</f>
        <v>0</v>
      </c>
      <c r="Q53" s="211">
        <f>$D53*INDEX('3_RatesBilling'!S:S,MATCH($A53,'3_RatesBilling'!$A:$A,0))</f>
        <v>0</v>
      </c>
      <c r="R53" s="211">
        <f>$D53*INDEX('3_RatesBilling'!T:T,MATCH($A53,'3_RatesBilling'!$A:$A,0))</f>
        <v>0</v>
      </c>
      <c r="S53" s="211">
        <f>$D53*INDEX('3_RatesBilling'!U:U,MATCH($A53,'3_RatesBilling'!$A:$A,0))</f>
        <v>0</v>
      </c>
      <c r="T53" s="211">
        <f>$D53*INDEX('3_RatesBilling'!V:V,MATCH($A53,'3_RatesBilling'!$A:$A,0))</f>
        <v>0</v>
      </c>
      <c r="U53" s="211">
        <f>$D53*INDEX('3_RatesBilling'!W:W,MATCH($A53,'3_RatesBilling'!$A:$A,0))</f>
        <v>0</v>
      </c>
      <c r="V53" s="211">
        <f>$D53*INDEX('3_RatesBilling'!X:X,MATCH($A53,'3_RatesBilling'!$A:$A,0))</f>
        <v>0</v>
      </c>
      <c r="W53" s="211">
        <f>$D53*INDEX('3_RatesBilling'!Y:Y,MATCH($A53,'3_RatesBilling'!$A:$A,0))</f>
        <v>0</v>
      </c>
      <c r="X53" s="211">
        <f>$D53*INDEX('3_RatesBilling'!Z:Z,MATCH($A53,'3_RatesBilling'!$A:$A,0))</f>
        <v>0</v>
      </c>
      <c r="Y53" s="211">
        <f>$D53*INDEX('3_RatesBilling'!AA:AA,MATCH($A53,'3_RatesBilling'!$A:$A,0))</f>
        <v>0</v>
      </c>
      <c r="Z53" s="211">
        <f>$D53*INDEX('3_RatesBilling'!AB:AB,MATCH($A53,'3_RatesBilling'!$A:$A,0))</f>
        <v>0</v>
      </c>
      <c r="AA53" s="211">
        <f>$D53*INDEX('3_RatesBilling'!AC:AC,MATCH($A53,'3_RatesBilling'!$A:$A,0))</f>
        <v>0</v>
      </c>
      <c r="AC53" s="211" t="e">
        <f t="shared" ca="1" si="2"/>
        <v>#REF!</v>
      </c>
      <c r="AD53" s="211" t="e">
        <f t="shared" ca="1" si="3"/>
        <v>#REF!</v>
      </c>
      <c r="AE53" s="211" t="e">
        <f t="shared" ca="1" si="4"/>
        <v>#REF!</v>
      </c>
      <c r="AF53" s="211" t="e">
        <f t="shared" ca="1" si="5"/>
        <v>#REF!</v>
      </c>
      <c r="AG53" s="211" t="e">
        <f t="shared" ca="1" si="6"/>
        <v>#REF!</v>
      </c>
      <c r="AH53" s="211" t="e">
        <f t="shared" ca="1" si="7"/>
        <v>#REF!</v>
      </c>
      <c r="AI53" s="211" t="e">
        <f t="shared" ca="1" si="8"/>
        <v>#REF!</v>
      </c>
      <c r="AJ53" s="211" t="e">
        <f t="shared" ca="1" si="9"/>
        <v>#REF!</v>
      </c>
      <c r="AK53" s="211" t="e">
        <f t="shared" ca="1" si="10"/>
        <v>#REF!</v>
      </c>
      <c r="AL53" s="211" t="e">
        <f t="shared" ca="1" si="11"/>
        <v>#REF!</v>
      </c>
      <c r="AM53" s="211" t="e">
        <f t="shared" ca="1" si="12"/>
        <v>#REF!</v>
      </c>
      <c r="AN53" s="211" t="e">
        <f t="shared" ca="1" si="13"/>
        <v>#REF!</v>
      </c>
      <c r="AO53" s="211" t="e">
        <f t="shared" ca="1" si="14"/>
        <v>#REF!</v>
      </c>
      <c r="AP53" s="211" t="e">
        <f t="shared" ca="1" si="15"/>
        <v>#REF!</v>
      </c>
      <c r="AQ53" s="211" t="e">
        <f t="shared" ca="1" si="16"/>
        <v>#REF!</v>
      </c>
      <c r="AR53" s="211" t="e">
        <f t="shared" ca="1" si="17"/>
        <v>#REF!</v>
      </c>
      <c r="AT53" s="209" t="e">
        <f t="shared" ca="1" si="18"/>
        <v>#REF!</v>
      </c>
      <c r="AU53" s="209" t="e">
        <f t="shared" ca="1" si="19"/>
        <v>#REF!</v>
      </c>
      <c r="AV53" s="209" t="e">
        <f t="shared" ca="1" si="20"/>
        <v>#REF!</v>
      </c>
      <c r="AW53" s="209" t="e">
        <f t="shared" ca="1" si="21"/>
        <v>#REF!</v>
      </c>
      <c r="AX53" s="209" t="e">
        <f t="shared" ca="1" si="22"/>
        <v>#REF!</v>
      </c>
      <c r="AY53" s="209" t="e">
        <f t="shared" ca="1" si="23"/>
        <v>#REF!</v>
      </c>
      <c r="AZ53" s="209" t="e">
        <f t="shared" ca="1" si="24"/>
        <v>#REF!</v>
      </c>
      <c r="BA53" s="209" t="e">
        <f t="shared" ca="1" si="25"/>
        <v>#REF!</v>
      </c>
      <c r="BB53" s="209" t="e">
        <f t="shared" ca="1" si="26"/>
        <v>#REF!</v>
      </c>
      <c r="BC53" s="209" t="e">
        <f t="shared" ca="1" si="27"/>
        <v>#REF!</v>
      </c>
      <c r="BD53" s="209" t="e">
        <f t="shared" ca="1" si="28"/>
        <v>#REF!</v>
      </c>
      <c r="BE53" s="209" t="e">
        <f t="shared" ca="1" si="29"/>
        <v>#REF!</v>
      </c>
      <c r="BF53" s="209" t="e">
        <f t="shared" ca="1" si="30"/>
        <v>#REF!</v>
      </c>
      <c r="BG53" s="209" t="e">
        <f t="shared" ca="1" si="31"/>
        <v>#REF!</v>
      </c>
      <c r="BH53" s="209" t="e">
        <f t="shared" ca="1" si="32"/>
        <v>#REF!</v>
      </c>
      <c r="BI53" s="209" t="e">
        <f t="shared" ca="1" si="33"/>
        <v>#REF!</v>
      </c>
    </row>
    <row r="54" spans="1:61" s="3" customFormat="1">
      <c r="A54" s="246" t="s">
        <v>114</v>
      </c>
      <c r="B54" s="246" t="str">
        <f>INDEX('Ref1'!$E:$E,MATCH(A54,'Ref1'!$A:$A,0))</f>
        <v>Bury</v>
      </c>
      <c r="C54" s="246" t="str">
        <f>INDEX('Ref1'!$B:$B,MATCH($A54,'Ref1'!$A:$A,0))</f>
        <v>MD</v>
      </c>
      <c r="D54" s="307">
        <f>INDEX(Inputs!$K$61:$K$71,MATCH($C54,Inputs!$Q$61:$Q$71,0))</f>
        <v>0</v>
      </c>
      <c r="E54" s="211">
        <f>$D54*INDEX('3_RatesBilling'!G:G,MATCH($A54,'3_RatesBilling'!$A:$A,0))</f>
        <v>0</v>
      </c>
      <c r="F54" s="211">
        <f>$D54*INDEX('3_RatesBilling'!H:H,MATCH($A54,'3_RatesBilling'!$A:$A,0))</f>
        <v>0</v>
      </c>
      <c r="G54" s="211">
        <f>$D54*INDEX('3_RatesBilling'!I:I,MATCH($A54,'3_RatesBilling'!$A:$A,0))</f>
        <v>0</v>
      </c>
      <c r="H54" s="211">
        <f>$D54*INDEX('3_RatesBilling'!J:J,MATCH($A54,'3_RatesBilling'!$A:$A,0))</f>
        <v>0</v>
      </c>
      <c r="I54" s="211">
        <f>$D54*INDEX('3_RatesBilling'!K:K,MATCH($A54,'3_RatesBilling'!$A:$A,0))</f>
        <v>0</v>
      </c>
      <c r="J54" s="211">
        <f>$D54*INDEX('3_RatesBilling'!L:L,MATCH($A54,'3_RatesBilling'!$A:$A,0))</f>
        <v>0</v>
      </c>
      <c r="K54" s="216">
        <f>$D54*INDEX('3_RatesBilling'!M:M,MATCH($A54,'3_RatesBilling'!$A:$A,0))</f>
        <v>0</v>
      </c>
      <c r="L54" s="213">
        <f>$D54*INDEX('3_RatesBilling'!N:N,MATCH($A54,'3_RatesBilling'!$A:$A,0))</f>
        <v>0</v>
      </c>
      <c r="M54" s="211">
        <f>$D54*INDEX('3_RatesBilling'!O:O,MATCH($A54,'3_RatesBilling'!$A:$A,0))</f>
        <v>0</v>
      </c>
      <c r="N54" s="211">
        <f>$D54*INDEX('3_RatesBilling'!P:P,MATCH($A54,'3_RatesBilling'!$A:$A,0))</f>
        <v>0</v>
      </c>
      <c r="O54" s="211">
        <f>$D54*INDEX('3_RatesBilling'!Q:Q,MATCH($A54,'3_RatesBilling'!$A:$A,0))</f>
        <v>0</v>
      </c>
      <c r="P54" s="211">
        <f>$D54*INDEX('3_RatesBilling'!R:R,MATCH($A54,'3_RatesBilling'!$A:$A,0))</f>
        <v>0</v>
      </c>
      <c r="Q54" s="211">
        <f>$D54*INDEX('3_RatesBilling'!S:S,MATCH($A54,'3_RatesBilling'!$A:$A,0))</f>
        <v>0</v>
      </c>
      <c r="R54" s="211">
        <f>$D54*INDEX('3_RatesBilling'!T:T,MATCH($A54,'3_RatesBilling'!$A:$A,0))</f>
        <v>0</v>
      </c>
      <c r="S54" s="211">
        <f>$D54*INDEX('3_RatesBilling'!U:U,MATCH($A54,'3_RatesBilling'!$A:$A,0))</f>
        <v>0</v>
      </c>
      <c r="T54" s="211">
        <f>$D54*INDEX('3_RatesBilling'!V:V,MATCH($A54,'3_RatesBilling'!$A:$A,0))</f>
        <v>0</v>
      </c>
      <c r="U54" s="211">
        <f>$D54*INDEX('3_RatesBilling'!W:W,MATCH($A54,'3_RatesBilling'!$A:$A,0))</f>
        <v>0</v>
      </c>
      <c r="V54" s="211">
        <f>$D54*INDEX('3_RatesBilling'!X:X,MATCH($A54,'3_RatesBilling'!$A:$A,0))</f>
        <v>0</v>
      </c>
      <c r="W54" s="211">
        <f>$D54*INDEX('3_RatesBilling'!Y:Y,MATCH($A54,'3_RatesBilling'!$A:$A,0))</f>
        <v>0</v>
      </c>
      <c r="X54" s="211">
        <f>$D54*INDEX('3_RatesBilling'!Z:Z,MATCH($A54,'3_RatesBilling'!$A:$A,0))</f>
        <v>0</v>
      </c>
      <c r="Y54" s="211">
        <f>$D54*INDEX('3_RatesBilling'!AA:AA,MATCH($A54,'3_RatesBilling'!$A:$A,0))</f>
        <v>0</v>
      </c>
      <c r="Z54" s="211">
        <f>$D54*INDEX('3_RatesBilling'!AB:AB,MATCH($A54,'3_RatesBilling'!$A:$A,0))</f>
        <v>0</v>
      </c>
      <c r="AA54" s="211">
        <f>$D54*INDEX('3_RatesBilling'!AC:AC,MATCH($A54,'3_RatesBilling'!$A:$A,0))</f>
        <v>0</v>
      </c>
      <c r="AC54" s="211" t="e">
        <f t="shared" ca="1" si="2"/>
        <v>#REF!</v>
      </c>
      <c r="AD54" s="211" t="e">
        <f t="shared" ca="1" si="3"/>
        <v>#REF!</v>
      </c>
      <c r="AE54" s="211" t="e">
        <f t="shared" ca="1" si="4"/>
        <v>#REF!</v>
      </c>
      <c r="AF54" s="211" t="e">
        <f t="shared" ca="1" si="5"/>
        <v>#REF!</v>
      </c>
      <c r="AG54" s="211" t="e">
        <f t="shared" ca="1" si="6"/>
        <v>#REF!</v>
      </c>
      <c r="AH54" s="211" t="e">
        <f t="shared" ca="1" si="7"/>
        <v>#REF!</v>
      </c>
      <c r="AI54" s="211" t="e">
        <f t="shared" ca="1" si="8"/>
        <v>#REF!</v>
      </c>
      <c r="AJ54" s="211" t="e">
        <f t="shared" ca="1" si="9"/>
        <v>#REF!</v>
      </c>
      <c r="AK54" s="211" t="e">
        <f t="shared" ca="1" si="10"/>
        <v>#REF!</v>
      </c>
      <c r="AL54" s="211" t="e">
        <f t="shared" ca="1" si="11"/>
        <v>#REF!</v>
      </c>
      <c r="AM54" s="211" t="e">
        <f t="shared" ca="1" si="12"/>
        <v>#REF!</v>
      </c>
      <c r="AN54" s="211" t="e">
        <f t="shared" ca="1" si="13"/>
        <v>#REF!</v>
      </c>
      <c r="AO54" s="211" t="e">
        <f t="shared" ca="1" si="14"/>
        <v>#REF!</v>
      </c>
      <c r="AP54" s="211" t="e">
        <f t="shared" ca="1" si="15"/>
        <v>#REF!</v>
      </c>
      <c r="AQ54" s="211" t="e">
        <f t="shared" ca="1" si="16"/>
        <v>#REF!</v>
      </c>
      <c r="AR54" s="211" t="e">
        <f t="shared" ca="1" si="17"/>
        <v>#REF!</v>
      </c>
      <c r="AT54" s="209" t="e">
        <f t="shared" ca="1" si="18"/>
        <v>#REF!</v>
      </c>
      <c r="AU54" s="209" t="e">
        <f t="shared" ca="1" si="19"/>
        <v>#REF!</v>
      </c>
      <c r="AV54" s="209" t="e">
        <f t="shared" ca="1" si="20"/>
        <v>#REF!</v>
      </c>
      <c r="AW54" s="209" t="e">
        <f t="shared" ca="1" si="21"/>
        <v>#REF!</v>
      </c>
      <c r="AX54" s="209" t="e">
        <f t="shared" ca="1" si="22"/>
        <v>#REF!</v>
      </c>
      <c r="AY54" s="209" t="e">
        <f t="shared" ca="1" si="23"/>
        <v>#REF!</v>
      </c>
      <c r="AZ54" s="209" t="e">
        <f t="shared" ca="1" si="24"/>
        <v>#REF!</v>
      </c>
      <c r="BA54" s="209" t="e">
        <f t="shared" ca="1" si="25"/>
        <v>#REF!</v>
      </c>
      <c r="BB54" s="209" t="e">
        <f t="shared" ca="1" si="26"/>
        <v>#REF!</v>
      </c>
      <c r="BC54" s="209" t="e">
        <f t="shared" ca="1" si="27"/>
        <v>#REF!</v>
      </c>
      <c r="BD54" s="209" t="e">
        <f t="shared" ca="1" si="28"/>
        <v>#REF!</v>
      </c>
      <c r="BE54" s="209" t="e">
        <f t="shared" ca="1" si="29"/>
        <v>#REF!</v>
      </c>
      <c r="BF54" s="209" t="e">
        <f t="shared" ca="1" si="30"/>
        <v>#REF!</v>
      </c>
      <c r="BG54" s="209" t="e">
        <f t="shared" ca="1" si="31"/>
        <v>#REF!</v>
      </c>
      <c r="BH54" s="209" t="e">
        <f t="shared" ca="1" si="32"/>
        <v>#REF!</v>
      </c>
      <c r="BI54" s="209" t="e">
        <f t="shared" ca="1" si="33"/>
        <v>#REF!</v>
      </c>
    </row>
    <row r="55" spans="1:61" s="3" customFormat="1">
      <c r="A55" s="246" t="s">
        <v>116</v>
      </c>
      <c r="B55" s="246" t="str">
        <f>INDEX('Ref1'!$E:$E,MATCH(A55,'Ref1'!$A:$A,0))</f>
        <v>Calderdale</v>
      </c>
      <c r="C55" s="246" t="str">
        <f>INDEX('Ref1'!$B:$B,MATCH($A55,'Ref1'!$A:$A,0))</f>
        <v>MD</v>
      </c>
      <c r="D55" s="307">
        <f>INDEX(Inputs!$K$61:$K$71,MATCH($C55,Inputs!$Q$61:$Q$71,0))</f>
        <v>0</v>
      </c>
      <c r="E55" s="211">
        <f>$D55*INDEX('3_RatesBilling'!G:G,MATCH($A55,'3_RatesBilling'!$A:$A,0))</f>
        <v>0</v>
      </c>
      <c r="F55" s="211">
        <f>$D55*INDEX('3_RatesBilling'!H:H,MATCH($A55,'3_RatesBilling'!$A:$A,0))</f>
        <v>0</v>
      </c>
      <c r="G55" s="211">
        <f>$D55*INDEX('3_RatesBilling'!I:I,MATCH($A55,'3_RatesBilling'!$A:$A,0))</f>
        <v>0</v>
      </c>
      <c r="H55" s="211">
        <f>$D55*INDEX('3_RatesBilling'!J:J,MATCH($A55,'3_RatesBilling'!$A:$A,0))</f>
        <v>0</v>
      </c>
      <c r="I55" s="211">
        <f>$D55*INDEX('3_RatesBilling'!K:K,MATCH($A55,'3_RatesBilling'!$A:$A,0))</f>
        <v>0</v>
      </c>
      <c r="J55" s="211">
        <f>$D55*INDEX('3_RatesBilling'!L:L,MATCH($A55,'3_RatesBilling'!$A:$A,0))</f>
        <v>0</v>
      </c>
      <c r="K55" s="216">
        <f>$D55*INDEX('3_RatesBilling'!M:M,MATCH($A55,'3_RatesBilling'!$A:$A,0))</f>
        <v>0</v>
      </c>
      <c r="L55" s="213">
        <f>$D55*INDEX('3_RatesBilling'!N:N,MATCH($A55,'3_RatesBilling'!$A:$A,0))</f>
        <v>0</v>
      </c>
      <c r="M55" s="211">
        <f>$D55*INDEX('3_RatesBilling'!O:O,MATCH($A55,'3_RatesBilling'!$A:$A,0))</f>
        <v>0</v>
      </c>
      <c r="N55" s="211">
        <f>$D55*INDEX('3_RatesBilling'!P:P,MATCH($A55,'3_RatesBilling'!$A:$A,0))</f>
        <v>0</v>
      </c>
      <c r="O55" s="211">
        <f>$D55*INDEX('3_RatesBilling'!Q:Q,MATCH($A55,'3_RatesBilling'!$A:$A,0))</f>
        <v>0</v>
      </c>
      <c r="P55" s="211">
        <f>$D55*INDEX('3_RatesBilling'!R:R,MATCH($A55,'3_RatesBilling'!$A:$A,0))</f>
        <v>0</v>
      </c>
      <c r="Q55" s="211">
        <f>$D55*INDEX('3_RatesBilling'!S:S,MATCH($A55,'3_RatesBilling'!$A:$A,0))</f>
        <v>0</v>
      </c>
      <c r="R55" s="211">
        <f>$D55*INDEX('3_RatesBilling'!T:T,MATCH($A55,'3_RatesBilling'!$A:$A,0))</f>
        <v>0</v>
      </c>
      <c r="S55" s="211">
        <f>$D55*INDEX('3_RatesBilling'!U:U,MATCH($A55,'3_RatesBilling'!$A:$A,0))</f>
        <v>0</v>
      </c>
      <c r="T55" s="211">
        <f>$D55*INDEX('3_RatesBilling'!V:V,MATCH($A55,'3_RatesBilling'!$A:$A,0))</f>
        <v>0</v>
      </c>
      <c r="U55" s="211">
        <f>$D55*INDEX('3_RatesBilling'!W:W,MATCH($A55,'3_RatesBilling'!$A:$A,0))</f>
        <v>0</v>
      </c>
      <c r="V55" s="211">
        <f>$D55*INDEX('3_RatesBilling'!X:X,MATCH($A55,'3_RatesBilling'!$A:$A,0))</f>
        <v>0</v>
      </c>
      <c r="W55" s="211">
        <f>$D55*INDEX('3_RatesBilling'!Y:Y,MATCH($A55,'3_RatesBilling'!$A:$A,0))</f>
        <v>0</v>
      </c>
      <c r="X55" s="211">
        <f>$D55*INDEX('3_RatesBilling'!Z:Z,MATCH($A55,'3_RatesBilling'!$A:$A,0))</f>
        <v>0</v>
      </c>
      <c r="Y55" s="211">
        <f>$D55*INDEX('3_RatesBilling'!AA:AA,MATCH($A55,'3_RatesBilling'!$A:$A,0))</f>
        <v>0</v>
      </c>
      <c r="Z55" s="211">
        <f>$D55*INDEX('3_RatesBilling'!AB:AB,MATCH($A55,'3_RatesBilling'!$A:$A,0))</f>
        <v>0</v>
      </c>
      <c r="AA55" s="211">
        <f>$D55*INDEX('3_RatesBilling'!AC:AC,MATCH($A55,'3_RatesBilling'!$A:$A,0))</f>
        <v>0</v>
      </c>
      <c r="AC55" s="211" t="e">
        <f t="shared" ca="1" si="2"/>
        <v>#REF!</v>
      </c>
      <c r="AD55" s="211" t="e">
        <f t="shared" ca="1" si="3"/>
        <v>#REF!</v>
      </c>
      <c r="AE55" s="211" t="e">
        <f t="shared" ca="1" si="4"/>
        <v>#REF!</v>
      </c>
      <c r="AF55" s="211" t="e">
        <f t="shared" ca="1" si="5"/>
        <v>#REF!</v>
      </c>
      <c r="AG55" s="211" t="e">
        <f t="shared" ca="1" si="6"/>
        <v>#REF!</v>
      </c>
      <c r="AH55" s="211" t="e">
        <f t="shared" ca="1" si="7"/>
        <v>#REF!</v>
      </c>
      <c r="AI55" s="211" t="e">
        <f t="shared" ca="1" si="8"/>
        <v>#REF!</v>
      </c>
      <c r="AJ55" s="211" t="e">
        <f t="shared" ca="1" si="9"/>
        <v>#REF!</v>
      </c>
      <c r="AK55" s="211" t="e">
        <f t="shared" ca="1" si="10"/>
        <v>#REF!</v>
      </c>
      <c r="AL55" s="211" t="e">
        <f t="shared" ca="1" si="11"/>
        <v>#REF!</v>
      </c>
      <c r="AM55" s="211" t="e">
        <f t="shared" ca="1" si="12"/>
        <v>#REF!</v>
      </c>
      <c r="AN55" s="211" t="e">
        <f t="shared" ca="1" si="13"/>
        <v>#REF!</v>
      </c>
      <c r="AO55" s="211" t="e">
        <f t="shared" ca="1" si="14"/>
        <v>#REF!</v>
      </c>
      <c r="AP55" s="211" t="e">
        <f t="shared" ca="1" si="15"/>
        <v>#REF!</v>
      </c>
      <c r="AQ55" s="211" t="e">
        <f t="shared" ca="1" si="16"/>
        <v>#REF!</v>
      </c>
      <c r="AR55" s="211" t="e">
        <f t="shared" ca="1" si="17"/>
        <v>#REF!</v>
      </c>
      <c r="AT55" s="209" t="e">
        <f t="shared" ca="1" si="18"/>
        <v>#REF!</v>
      </c>
      <c r="AU55" s="209" t="e">
        <f t="shared" ca="1" si="19"/>
        <v>#REF!</v>
      </c>
      <c r="AV55" s="209" t="e">
        <f t="shared" ca="1" si="20"/>
        <v>#REF!</v>
      </c>
      <c r="AW55" s="209" t="e">
        <f t="shared" ca="1" si="21"/>
        <v>#REF!</v>
      </c>
      <c r="AX55" s="209" t="e">
        <f t="shared" ca="1" si="22"/>
        <v>#REF!</v>
      </c>
      <c r="AY55" s="209" t="e">
        <f t="shared" ca="1" si="23"/>
        <v>#REF!</v>
      </c>
      <c r="AZ55" s="209" t="e">
        <f t="shared" ca="1" si="24"/>
        <v>#REF!</v>
      </c>
      <c r="BA55" s="209" t="e">
        <f t="shared" ca="1" si="25"/>
        <v>#REF!</v>
      </c>
      <c r="BB55" s="209" t="e">
        <f t="shared" ca="1" si="26"/>
        <v>#REF!</v>
      </c>
      <c r="BC55" s="209" t="e">
        <f t="shared" ca="1" si="27"/>
        <v>#REF!</v>
      </c>
      <c r="BD55" s="209" t="e">
        <f t="shared" ca="1" si="28"/>
        <v>#REF!</v>
      </c>
      <c r="BE55" s="209" t="e">
        <f t="shared" ca="1" si="29"/>
        <v>#REF!</v>
      </c>
      <c r="BF55" s="209" t="e">
        <f t="shared" ca="1" si="30"/>
        <v>#REF!</v>
      </c>
      <c r="BG55" s="209" t="e">
        <f t="shared" ca="1" si="31"/>
        <v>#REF!</v>
      </c>
      <c r="BH55" s="209" t="e">
        <f t="shared" ca="1" si="32"/>
        <v>#REF!</v>
      </c>
      <c r="BI55" s="209" t="e">
        <f t="shared" ca="1" si="33"/>
        <v>#REF!</v>
      </c>
    </row>
    <row r="56" spans="1:61" s="3" customFormat="1">
      <c r="A56" s="246" t="s">
        <v>118</v>
      </c>
      <c r="B56" s="246" t="str">
        <f>INDEX('Ref1'!$E:$E,MATCH(A56,'Ref1'!$A:$A,0))</f>
        <v>Cambridge</v>
      </c>
      <c r="C56" s="246" t="str">
        <f>INDEX('Ref1'!$B:$B,MATCH($A56,'Ref1'!$A:$A,0))</f>
        <v>SD</v>
      </c>
      <c r="D56" s="307">
        <f>INDEX(Inputs!$K$61:$K$71,MATCH($C56,Inputs!$Q$61:$Q$71,0))</f>
        <v>0</v>
      </c>
      <c r="E56" s="211">
        <f>$D56*INDEX('3_RatesBilling'!G:G,MATCH($A56,'3_RatesBilling'!$A:$A,0))</f>
        <v>0</v>
      </c>
      <c r="F56" s="211">
        <f>$D56*INDEX('3_RatesBilling'!H:H,MATCH($A56,'3_RatesBilling'!$A:$A,0))</f>
        <v>0</v>
      </c>
      <c r="G56" s="211">
        <f>$D56*INDEX('3_RatesBilling'!I:I,MATCH($A56,'3_RatesBilling'!$A:$A,0))</f>
        <v>0</v>
      </c>
      <c r="H56" s="211">
        <f>$D56*INDEX('3_RatesBilling'!J:J,MATCH($A56,'3_RatesBilling'!$A:$A,0))</f>
        <v>0</v>
      </c>
      <c r="I56" s="211">
        <f>$D56*INDEX('3_RatesBilling'!K:K,MATCH($A56,'3_RatesBilling'!$A:$A,0))</f>
        <v>0</v>
      </c>
      <c r="J56" s="211">
        <f>$D56*INDEX('3_RatesBilling'!L:L,MATCH($A56,'3_RatesBilling'!$A:$A,0))</f>
        <v>0</v>
      </c>
      <c r="K56" s="216">
        <f>$D56*INDEX('3_RatesBilling'!M:M,MATCH($A56,'3_RatesBilling'!$A:$A,0))</f>
        <v>0</v>
      </c>
      <c r="L56" s="213">
        <f>$D56*INDEX('3_RatesBilling'!N:N,MATCH($A56,'3_RatesBilling'!$A:$A,0))</f>
        <v>0</v>
      </c>
      <c r="M56" s="211">
        <f>$D56*INDEX('3_RatesBilling'!O:O,MATCH($A56,'3_RatesBilling'!$A:$A,0))</f>
        <v>0</v>
      </c>
      <c r="N56" s="211">
        <f>$D56*INDEX('3_RatesBilling'!P:P,MATCH($A56,'3_RatesBilling'!$A:$A,0))</f>
        <v>0</v>
      </c>
      <c r="O56" s="211">
        <f>$D56*INDEX('3_RatesBilling'!Q:Q,MATCH($A56,'3_RatesBilling'!$A:$A,0))</f>
        <v>0</v>
      </c>
      <c r="P56" s="211">
        <f>$D56*INDEX('3_RatesBilling'!R:R,MATCH($A56,'3_RatesBilling'!$A:$A,0))</f>
        <v>0</v>
      </c>
      <c r="Q56" s="211">
        <f>$D56*INDEX('3_RatesBilling'!S:S,MATCH($A56,'3_RatesBilling'!$A:$A,0))</f>
        <v>0</v>
      </c>
      <c r="R56" s="211">
        <f>$D56*INDEX('3_RatesBilling'!T:T,MATCH($A56,'3_RatesBilling'!$A:$A,0))</f>
        <v>0</v>
      </c>
      <c r="S56" s="211">
        <f>$D56*INDEX('3_RatesBilling'!U:U,MATCH($A56,'3_RatesBilling'!$A:$A,0))</f>
        <v>0</v>
      </c>
      <c r="T56" s="211">
        <f>$D56*INDEX('3_RatesBilling'!V:V,MATCH($A56,'3_RatesBilling'!$A:$A,0))</f>
        <v>0</v>
      </c>
      <c r="U56" s="211">
        <f>$D56*INDEX('3_RatesBilling'!W:W,MATCH($A56,'3_RatesBilling'!$A:$A,0))</f>
        <v>0</v>
      </c>
      <c r="V56" s="211">
        <f>$D56*INDEX('3_RatesBilling'!X:X,MATCH($A56,'3_RatesBilling'!$A:$A,0))</f>
        <v>0</v>
      </c>
      <c r="W56" s="211">
        <f>$D56*INDEX('3_RatesBilling'!Y:Y,MATCH($A56,'3_RatesBilling'!$A:$A,0))</f>
        <v>0</v>
      </c>
      <c r="X56" s="211">
        <f>$D56*INDEX('3_RatesBilling'!Z:Z,MATCH($A56,'3_RatesBilling'!$A:$A,0))</f>
        <v>0</v>
      </c>
      <c r="Y56" s="211">
        <f>$D56*INDEX('3_RatesBilling'!AA:AA,MATCH($A56,'3_RatesBilling'!$A:$A,0))</f>
        <v>0</v>
      </c>
      <c r="Z56" s="211">
        <f>$D56*INDEX('3_RatesBilling'!AB:AB,MATCH($A56,'3_RatesBilling'!$A:$A,0))</f>
        <v>0</v>
      </c>
      <c r="AA56" s="211">
        <f>$D56*INDEX('3_RatesBilling'!AC:AC,MATCH($A56,'3_RatesBilling'!$A:$A,0))</f>
        <v>0</v>
      </c>
      <c r="AC56" s="211" t="e">
        <f t="shared" ca="1" si="2"/>
        <v>#REF!</v>
      </c>
      <c r="AD56" s="211" t="e">
        <f t="shared" ca="1" si="3"/>
        <v>#REF!</v>
      </c>
      <c r="AE56" s="211" t="e">
        <f t="shared" ca="1" si="4"/>
        <v>#REF!</v>
      </c>
      <c r="AF56" s="211" t="e">
        <f t="shared" ca="1" si="5"/>
        <v>#REF!</v>
      </c>
      <c r="AG56" s="211" t="e">
        <f t="shared" ca="1" si="6"/>
        <v>#REF!</v>
      </c>
      <c r="AH56" s="211" t="e">
        <f t="shared" ca="1" si="7"/>
        <v>#REF!</v>
      </c>
      <c r="AI56" s="211" t="e">
        <f t="shared" ca="1" si="8"/>
        <v>#REF!</v>
      </c>
      <c r="AJ56" s="211" t="e">
        <f t="shared" ca="1" si="9"/>
        <v>#REF!</v>
      </c>
      <c r="AK56" s="211" t="e">
        <f t="shared" ca="1" si="10"/>
        <v>#REF!</v>
      </c>
      <c r="AL56" s="211" t="e">
        <f t="shared" ca="1" si="11"/>
        <v>#REF!</v>
      </c>
      <c r="AM56" s="211" t="e">
        <f t="shared" ca="1" si="12"/>
        <v>#REF!</v>
      </c>
      <c r="AN56" s="211" t="e">
        <f t="shared" ca="1" si="13"/>
        <v>#REF!</v>
      </c>
      <c r="AO56" s="211" t="e">
        <f t="shared" ca="1" si="14"/>
        <v>#REF!</v>
      </c>
      <c r="AP56" s="211" t="e">
        <f t="shared" ca="1" si="15"/>
        <v>#REF!</v>
      </c>
      <c r="AQ56" s="211" t="e">
        <f t="shared" ca="1" si="16"/>
        <v>#REF!</v>
      </c>
      <c r="AR56" s="211" t="e">
        <f t="shared" ca="1" si="17"/>
        <v>#REF!</v>
      </c>
      <c r="AT56" s="209" t="e">
        <f t="shared" ca="1" si="18"/>
        <v>#REF!</v>
      </c>
      <c r="AU56" s="209" t="e">
        <f t="shared" ca="1" si="19"/>
        <v>#REF!</v>
      </c>
      <c r="AV56" s="209" t="e">
        <f t="shared" ca="1" si="20"/>
        <v>#REF!</v>
      </c>
      <c r="AW56" s="209" t="e">
        <f t="shared" ca="1" si="21"/>
        <v>#REF!</v>
      </c>
      <c r="AX56" s="209" t="e">
        <f t="shared" ca="1" si="22"/>
        <v>#REF!</v>
      </c>
      <c r="AY56" s="209" t="e">
        <f t="shared" ca="1" si="23"/>
        <v>#REF!</v>
      </c>
      <c r="AZ56" s="209" t="e">
        <f t="shared" ca="1" si="24"/>
        <v>#REF!</v>
      </c>
      <c r="BA56" s="209" t="e">
        <f t="shared" ca="1" si="25"/>
        <v>#REF!</v>
      </c>
      <c r="BB56" s="209" t="e">
        <f t="shared" ca="1" si="26"/>
        <v>#REF!</v>
      </c>
      <c r="BC56" s="209" t="e">
        <f t="shared" ca="1" si="27"/>
        <v>#REF!</v>
      </c>
      <c r="BD56" s="209" t="e">
        <f t="shared" ca="1" si="28"/>
        <v>#REF!</v>
      </c>
      <c r="BE56" s="209" t="e">
        <f t="shared" ca="1" si="29"/>
        <v>#REF!</v>
      </c>
      <c r="BF56" s="209" t="e">
        <f t="shared" ca="1" si="30"/>
        <v>#REF!</v>
      </c>
      <c r="BG56" s="209" t="e">
        <f t="shared" ca="1" si="31"/>
        <v>#REF!</v>
      </c>
      <c r="BH56" s="209" t="e">
        <f t="shared" ca="1" si="32"/>
        <v>#REF!</v>
      </c>
      <c r="BI56" s="209" t="e">
        <f t="shared" ca="1" si="33"/>
        <v>#REF!</v>
      </c>
    </row>
    <row r="57" spans="1:61" s="3" customFormat="1">
      <c r="A57" s="246" t="s">
        <v>120</v>
      </c>
      <c r="B57" s="246" t="str">
        <f>INDEX('Ref1'!$E:$E,MATCH(A57,'Ref1'!$A:$A,0))</f>
        <v>Cambridgeshire</v>
      </c>
      <c r="C57" s="246" t="str">
        <f>INDEX('Ref1'!$B:$B,MATCH($A57,'Ref1'!$A:$A,0))</f>
        <v>SCNFIR</v>
      </c>
      <c r="D57" s="307">
        <f>INDEX(Inputs!$K$61:$K$71,MATCH($C57,Inputs!$Q$61:$Q$71,0))</f>
        <v>0</v>
      </c>
      <c r="E57" s="211">
        <f>$D57*INDEX('3_RatesBilling'!G:G,MATCH($A57,'3_RatesBilling'!$A:$A,0))</f>
        <v>0</v>
      </c>
      <c r="F57" s="211">
        <f>$D57*INDEX('3_RatesBilling'!H:H,MATCH($A57,'3_RatesBilling'!$A:$A,0))</f>
        <v>0</v>
      </c>
      <c r="G57" s="211">
        <f>$D57*INDEX('3_RatesBilling'!I:I,MATCH($A57,'3_RatesBilling'!$A:$A,0))</f>
        <v>0</v>
      </c>
      <c r="H57" s="211">
        <f>$D57*INDEX('3_RatesBilling'!J:J,MATCH($A57,'3_RatesBilling'!$A:$A,0))</f>
        <v>0</v>
      </c>
      <c r="I57" s="211">
        <f>$D57*INDEX('3_RatesBilling'!K:K,MATCH($A57,'3_RatesBilling'!$A:$A,0))</f>
        <v>0</v>
      </c>
      <c r="J57" s="211">
        <f>$D57*INDEX('3_RatesBilling'!L:L,MATCH($A57,'3_RatesBilling'!$A:$A,0))</f>
        <v>0</v>
      </c>
      <c r="K57" s="216">
        <f>$D57*INDEX('3_RatesBilling'!M:M,MATCH($A57,'3_RatesBilling'!$A:$A,0))</f>
        <v>0</v>
      </c>
      <c r="L57" s="213">
        <f>$D57*INDEX('3_RatesBilling'!N:N,MATCH($A57,'3_RatesBilling'!$A:$A,0))</f>
        <v>0</v>
      </c>
      <c r="M57" s="211">
        <f>$D57*INDEX('3_RatesBilling'!O:O,MATCH($A57,'3_RatesBilling'!$A:$A,0))</f>
        <v>0</v>
      </c>
      <c r="N57" s="211">
        <f>$D57*INDEX('3_RatesBilling'!P:P,MATCH($A57,'3_RatesBilling'!$A:$A,0))</f>
        <v>0</v>
      </c>
      <c r="O57" s="211">
        <f>$D57*INDEX('3_RatesBilling'!Q:Q,MATCH($A57,'3_RatesBilling'!$A:$A,0))</f>
        <v>0</v>
      </c>
      <c r="P57" s="211">
        <f>$D57*INDEX('3_RatesBilling'!R:R,MATCH($A57,'3_RatesBilling'!$A:$A,0))</f>
        <v>0</v>
      </c>
      <c r="Q57" s="211">
        <f>$D57*INDEX('3_RatesBilling'!S:S,MATCH($A57,'3_RatesBilling'!$A:$A,0))</f>
        <v>0</v>
      </c>
      <c r="R57" s="211">
        <f>$D57*INDEX('3_RatesBilling'!T:T,MATCH($A57,'3_RatesBilling'!$A:$A,0))</f>
        <v>0</v>
      </c>
      <c r="S57" s="211">
        <f>$D57*INDEX('3_RatesBilling'!U:U,MATCH($A57,'3_RatesBilling'!$A:$A,0))</f>
        <v>0</v>
      </c>
      <c r="T57" s="211">
        <f>$D57*INDEX('3_RatesBilling'!V:V,MATCH($A57,'3_RatesBilling'!$A:$A,0))</f>
        <v>0</v>
      </c>
      <c r="U57" s="211">
        <f>$D57*INDEX('3_RatesBilling'!W:W,MATCH($A57,'3_RatesBilling'!$A:$A,0))</f>
        <v>0</v>
      </c>
      <c r="V57" s="211">
        <f>$D57*INDEX('3_RatesBilling'!X:X,MATCH($A57,'3_RatesBilling'!$A:$A,0))</f>
        <v>0</v>
      </c>
      <c r="W57" s="211">
        <f>$D57*INDEX('3_RatesBilling'!Y:Y,MATCH($A57,'3_RatesBilling'!$A:$A,0))</f>
        <v>0</v>
      </c>
      <c r="X57" s="211">
        <f>$D57*INDEX('3_RatesBilling'!Z:Z,MATCH($A57,'3_RatesBilling'!$A:$A,0))</f>
        <v>0</v>
      </c>
      <c r="Y57" s="211">
        <f>$D57*INDEX('3_RatesBilling'!AA:AA,MATCH($A57,'3_RatesBilling'!$A:$A,0))</f>
        <v>0</v>
      </c>
      <c r="Z57" s="211">
        <f>$D57*INDEX('3_RatesBilling'!AB:AB,MATCH($A57,'3_RatesBilling'!$A:$A,0))</f>
        <v>0</v>
      </c>
      <c r="AA57" s="211">
        <f>$D57*INDEX('3_RatesBilling'!AC:AC,MATCH($A57,'3_RatesBilling'!$A:$A,0))</f>
        <v>0</v>
      </c>
      <c r="AC57" s="211" t="e">
        <f t="shared" ca="1" si="2"/>
        <v>#REF!</v>
      </c>
      <c r="AD57" s="211" t="e">
        <f t="shared" ca="1" si="3"/>
        <v>#REF!</v>
      </c>
      <c r="AE57" s="211" t="e">
        <f t="shared" ca="1" si="4"/>
        <v>#REF!</v>
      </c>
      <c r="AF57" s="211" t="e">
        <f t="shared" ca="1" si="5"/>
        <v>#REF!</v>
      </c>
      <c r="AG57" s="211" t="e">
        <f t="shared" ca="1" si="6"/>
        <v>#REF!</v>
      </c>
      <c r="AH57" s="211" t="e">
        <f t="shared" ca="1" si="7"/>
        <v>#REF!</v>
      </c>
      <c r="AI57" s="211" t="e">
        <f t="shared" ca="1" si="8"/>
        <v>#REF!</v>
      </c>
      <c r="AJ57" s="211" t="e">
        <f t="shared" ca="1" si="9"/>
        <v>#REF!</v>
      </c>
      <c r="AK57" s="211" t="e">
        <f t="shared" ca="1" si="10"/>
        <v>#REF!</v>
      </c>
      <c r="AL57" s="211" t="e">
        <f t="shared" ca="1" si="11"/>
        <v>#REF!</v>
      </c>
      <c r="AM57" s="211" t="e">
        <f t="shared" ca="1" si="12"/>
        <v>#REF!</v>
      </c>
      <c r="AN57" s="211" t="e">
        <f t="shared" ca="1" si="13"/>
        <v>#REF!</v>
      </c>
      <c r="AO57" s="211" t="e">
        <f t="shared" ca="1" si="14"/>
        <v>#REF!</v>
      </c>
      <c r="AP57" s="211" t="e">
        <f t="shared" ca="1" si="15"/>
        <v>#REF!</v>
      </c>
      <c r="AQ57" s="211" t="e">
        <f t="shared" ca="1" si="16"/>
        <v>#REF!</v>
      </c>
      <c r="AR57" s="211" t="e">
        <f t="shared" ca="1" si="17"/>
        <v>#REF!</v>
      </c>
      <c r="AT57" s="209" t="e">
        <f t="shared" ca="1" si="18"/>
        <v>#REF!</v>
      </c>
      <c r="AU57" s="209" t="e">
        <f t="shared" ca="1" si="19"/>
        <v>#REF!</v>
      </c>
      <c r="AV57" s="209" t="e">
        <f t="shared" ca="1" si="20"/>
        <v>#REF!</v>
      </c>
      <c r="AW57" s="209" t="e">
        <f t="shared" ca="1" si="21"/>
        <v>#REF!</v>
      </c>
      <c r="AX57" s="209" t="e">
        <f t="shared" ca="1" si="22"/>
        <v>#REF!</v>
      </c>
      <c r="AY57" s="209" t="e">
        <f t="shared" ca="1" si="23"/>
        <v>#REF!</v>
      </c>
      <c r="AZ57" s="209" t="e">
        <f t="shared" ca="1" si="24"/>
        <v>#REF!</v>
      </c>
      <c r="BA57" s="209" t="e">
        <f t="shared" ca="1" si="25"/>
        <v>#REF!</v>
      </c>
      <c r="BB57" s="209" t="e">
        <f t="shared" ca="1" si="26"/>
        <v>#REF!</v>
      </c>
      <c r="BC57" s="209" t="e">
        <f t="shared" ca="1" si="27"/>
        <v>#REF!</v>
      </c>
      <c r="BD57" s="209" t="e">
        <f t="shared" ca="1" si="28"/>
        <v>#REF!</v>
      </c>
      <c r="BE57" s="209" t="e">
        <f t="shared" ca="1" si="29"/>
        <v>#REF!</v>
      </c>
      <c r="BF57" s="209" t="e">
        <f t="shared" ca="1" si="30"/>
        <v>#REF!</v>
      </c>
      <c r="BG57" s="209" t="e">
        <f t="shared" ca="1" si="31"/>
        <v>#REF!</v>
      </c>
      <c r="BH57" s="209" t="e">
        <f t="shared" ca="1" si="32"/>
        <v>#REF!</v>
      </c>
      <c r="BI57" s="209" t="e">
        <f t="shared" ca="1" si="33"/>
        <v>#REF!</v>
      </c>
    </row>
    <row r="58" spans="1:61" s="3" customFormat="1">
      <c r="A58" s="246" t="s">
        <v>122</v>
      </c>
      <c r="B58" s="246" t="str">
        <f>INDEX('Ref1'!$E:$E,MATCH(A58,'Ref1'!$A:$A,0))</f>
        <v>Cambridgeshire Fire Authority</v>
      </c>
      <c r="C58" s="246" t="str">
        <f>INDEX('Ref1'!$B:$B,MATCH($A58,'Ref1'!$A:$A,0))</f>
        <v>SFIR</v>
      </c>
      <c r="D58" s="307">
        <f>INDEX(Inputs!$K$61:$K$71,MATCH($C58,Inputs!$Q$61:$Q$71,0))</f>
        <v>0</v>
      </c>
      <c r="E58" s="211">
        <f>$D58*INDEX('3_RatesBilling'!G:G,MATCH($A58,'3_RatesBilling'!$A:$A,0))</f>
        <v>0</v>
      </c>
      <c r="F58" s="211">
        <f>$D58*INDEX('3_RatesBilling'!H:H,MATCH($A58,'3_RatesBilling'!$A:$A,0))</f>
        <v>0</v>
      </c>
      <c r="G58" s="211">
        <f>$D58*INDEX('3_RatesBilling'!I:I,MATCH($A58,'3_RatesBilling'!$A:$A,0))</f>
        <v>0</v>
      </c>
      <c r="H58" s="211">
        <f>$D58*INDEX('3_RatesBilling'!J:J,MATCH($A58,'3_RatesBilling'!$A:$A,0))</f>
        <v>0</v>
      </c>
      <c r="I58" s="211">
        <f>$D58*INDEX('3_RatesBilling'!K:K,MATCH($A58,'3_RatesBilling'!$A:$A,0))</f>
        <v>0</v>
      </c>
      <c r="J58" s="211">
        <f>$D58*INDEX('3_RatesBilling'!L:L,MATCH($A58,'3_RatesBilling'!$A:$A,0))</f>
        <v>0</v>
      </c>
      <c r="K58" s="216">
        <f>$D58*INDEX('3_RatesBilling'!M:M,MATCH($A58,'3_RatesBilling'!$A:$A,0))</f>
        <v>0</v>
      </c>
      <c r="L58" s="213">
        <f>$D58*INDEX('3_RatesBilling'!N:N,MATCH($A58,'3_RatesBilling'!$A:$A,0))</f>
        <v>0</v>
      </c>
      <c r="M58" s="211">
        <f>$D58*INDEX('3_RatesBilling'!O:O,MATCH($A58,'3_RatesBilling'!$A:$A,0))</f>
        <v>0</v>
      </c>
      <c r="N58" s="211">
        <f>$D58*INDEX('3_RatesBilling'!P:P,MATCH($A58,'3_RatesBilling'!$A:$A,0))</f>
        <v>0</v>
      </c>
      <c r="O58" s="211">
        <f>$D58*INDEX('3_RatesBilling'!Q:Q,MATCH($A58,'3_RatesBilling'!$A:$A,0))</f>
        <v>0</v>
      </c>
      <c r="P58" s="211">
        <f>$D58*INDEX('3_RatesBilling'!R:R,MATCH($A58,'3_RatesBilling'!$A:$A,0))</f>
        <v>0</v>
      </c>
      <c r="Q58" s="211">
        <f>$D58*INDEX('3_RatesBilling'!S:S,MATCH($A58,'3_RatesBilling'!$A:$A,0))</f>
        <v>0</v>
      </c>
      <c r="R58" s="211">
        <f>$D58*INDEX('3_RatesBilling'!T:T,MATCH($A58,'3_RatesBilling'!$A:$A,0))</f>
        <v>0</v>
      </c>
      <c r="S58" s="211">
        <f>$D58*INDEX('3_RatesBilling'!U:U,MATCH($A58,'3_RatesBilling'!$A:$A,0))</f>
        <v>0</v>
      </c>
      <c r="T58" s="211">
        <f>$D58*INDEX('3_RatesBilling'!V:V,MATCH($A58,'3_RatesBilling'!$A:$A,0))</f>
        <v>0</v>
      </c>
      <c r="U58" s="211">
        <f>$D58*INDEX('3_RatesBilling'!W:W,MATCH($A58,'3_RatesBilling'!$A:$A,0))</f>
        <v>0</v>
      </c>
      <c r="V58" s="211">
        <f>$D58*INDEX('3_RatesBilling'!X:X,MATCH($A58,'3_RatesBilling'!$A:$A,0))</f>
        <v>0</v>
      </c>
      <c r="W58" s="211">
        <f>$D58*INDEX('3_RatesBilling'!Y:Y,MATCH($A58,'3_RatesBilling'!$A:$A,0))</f>
        <v>0</v>
      </c>
      <c r="X58" s="211">
        <f>$D58*INDEX('3_RatesBilling'!Z:Z,MATCH($A58,'3_RatesBilling'!$A:$A,0))</f>
        <v>0</v>
      </c>
      <c r="Y58" s="211">
        <f>$D58*INDEX('3_RatesBilling'!AA:AA,MATCH($A58,'3_RatesBilling'!$A:$A,0))</f>
        <v>0</v>
      </c>
      <c r="Z58" s="211">
        <f>$D58*INDEX('3_RatesBilling'!AB:AB,MATCH($A58,'3_RatesBilling'!$A:$A,0))</f>
        <v>0</v>
      </c>
      <c r="AA58" s="211">
        <f>$D58*INDEX('3_RatesBilling'!AC:AC,MATCH($A58,'3_RatesBilling'!$A:$A,0))</f>
        <v>0</v>
      </c>
      <c r="AC58" s="211" t="e">
        <f t="shared" ca="1" si="2"/>
        <v>#REF!</v>
      </c>
      <c r="AD58" s="211" t="e">
        <f t="shared" ca="1" si="3"/>
        <v>#REF!</v>
      </c>
      <c r="AE58" s="211" t="e">
        <f t="shared" ca="1" si="4"/>
        <v>#REF!</v>
      </c>
      <c r="AF58" s="211" t="e">
        <f t="shared" ca="1" si="5"/>
        <v>#REF!</v>
      </c>
      <c r="AG58" s="211" t="e">
        <f t="shared" ca="1" si="6"/>
        <v>#REF!</v>
      </c>
      <c r="AH58" s="211" t="e">
        <f t="shared" ca="1" si="7"/>
        <v>#REF!</v>
      </c>
      <c r="AI58" s="211" t="e">
        <f t="shared" ca="1" si="8"/>
        <v>#REF!</v>
      </c>
      <c r="AJ58" s="211" t="e">
        <f t="shared" ca="1" si="9"/>
        <v>#REF!</v>
      </c>
      <c r="AK58" s="211" t="e">
        <f t="shared" ca="1" si="10"/>
        <v>#REF!</v>
      </c>
      <c r="AL58" s="211" t="e">
        <f t="shared" ca="1" si="11"/>
        <v>#REF!</v>
      </c>
      <c r="AM58" s="211" t="e">
        <f t="shared" ca="1" si="12"/>
        <v>#REF!</v>
      </c>
      <c r="AN58" s="211" t="e">
        <f t="shared" ca="1" si="13"/>
        <v>#REF!</v>
      </c>
      <c r="AO58" s="211" t="e">
        <f t="shared" ca="1" si="14"/>
        <v>#REF!</v>
      </c>
      <c r="AP58" s="211" t="e">
        <f t="shared" ca="1" si="15"/>
        <v>#REF!</v>
      </c>
      <c r="AQ58" s="211" t="e">
        <f t="shared" ca="1" si="16"/>
        <v>#REF!</v>
      </c>
      <c r="AR58" s="211" t="e">
        <f t="shared" ca="1" si="17"/>
        <v>#REF!</v>
      </c>
      <c r="AT58" s="209" t="e">
        <f t="shared" ca="1" si="18"/>
        <v>#REF!</v>
      </c>
      <c r="AU58" s="209" t="e">
        <f t="shared" ca="1" si="19"/>
        <v>#REF!</v>
      </c>
      <c r="AV58" s="209" t="e">
        <f t="shared" ca="1" si="20"/>
        <v>#REF!</v>
      </c>
      <c r="AW58" s="209" t="e">
        <f t="shared" ca="1" si="21"/>
        <v>#REF!</v>
      </c>
      <c r="AX58" s="209" t="e">
        <f t="shared" ca="1" si="22"/>
        <v>#REF!</v>
      </c>
      <c r="AY58" s="209" t="e">
        <f t="shared" ca="1" si="23"/>
        <v>#REF!</v>
      </c>
      <c r="AZ58" s="209" t="e">
        <f t="shared" ca="1" si="24"/>
        <v>#REF!</v>
      </c>
      <c r="BA58" s="209" t="e">
        <f t="shared" ca="1" si="25"/>
        <v>#REF!</v>
      </c>
      <c r="BB58" s="209" t="e">
        <f t="shared" ca="1" si="26"/>
        <v>#REF!</v>
      </c>
      <c r="BC58" s="209" t="e">
        <f t="shared" ca="1" si="27"/>
        <v>#REF!</v>
      </c>
      <c r="BD58" s="209" t="e">
        <f t="shared" ca="1" si="28"/>
        <v>#REF!</v>
      </c>
      <c r="BE58" s="209" t="e">
        <f t="shared" ca="1" si="29"/>
        <v>#REF!</v>
      </c>
      <c r="BF58" s="209" t="e">
        <f t="shared" ca="1" si="30"/>
        <v>#REF!</v>
      </c>
      <c r="BG58" s="209" t="e">
        <f t="shared" ca="1" si="31"/>
        <v>#REF!</v>
      </c>
      <c r="BH58" s="209" t="e">
        <f t="shared" ca="1" si="32"/>
        <v>#REF!</v>
      </c>
      <c r="BI58" s="209" t="e">
        <f t="shared" ca="1" si="33"/>
        <v>#REF!</v>
      </c>
    </row>
    <row r="59" spans="1:61" s="3" customFormat="1">
      <c r="A59" s="246" t="s">
        <v>124</v>
      </c>
      <c r="B59" s="246" t="str">
        <f>INDEX('Ref1'!$E:$E,MATCH(A59,'Ref1'!$A:$A,0))</f>
        <v>Camden</v>
      </c>
      <c r="C59" s="246" t="str">
        <f>INDEX('Ref1'!$B:$B,MATCH($A59,'Ref1'!$A:$A,0))</f>
        <v>ILB</v>
      </c>
      <c r="D59" s="307">
        <f>INDEX(Inputs!$K$61:$K$71,MATCH($C59,Inputs!$Q$61:$Q$71,0))</f>
        <v>0</v>
      </c>
      <c r="E59" s="211">
        <f>$D59*INDEX('3_RatesBilling'!G:G,MATCH($A59,'3_RatesBilling'!$A:$A,0))</f>
        <v>0</v>
      </c>
      <c r="F59" s="211">
        <f>$D59*INDEX('3_RatesBilling'!H:H,MATCH($A59,'3_RatesBilling'!$A:$A,0))</f>
        <v>0</v>
      </c>
      <c r="G59" s="211">
        <f>$D59*INDEX('3_RatesBilling'!I:I,MATCH($A59,'3_RatesBilling'!$A:$A,0))</f>
        <v>0</v>
      </c>
      <c r="H59" s="211">
        <f>$D59*INDEX('3_RatesBilling'!J:J,MATCH($A59,'3_RatesBilling'!$A:$A,0))</f>
        <v>0</v>
      </c>
      <c r="I59" s="211">
        <f>$D59*INDEX('3_RatesBilling'!K:K,MATCH($A59,'3_RatesBilling'!$A:$A,0))</f>
        <v>0</v>
      </c>
      <c r="J59" s="211">
        <f>$D59*INDEX('3_RatesBilling'!L:L,MATCH($A59,'3_RatesBilling'!$A:$A,0))</f>
        <v>0</v>
      </c>
      <c r="K59" s="216">
        <f>$D59*INDEX('3_RatesBilling'!M:M,MATCH($A59,'3_RatesBilling'!$A:$A,0))</f>
        <v>0</v>
      </c>
      <c r="L59" s="213">
        <f>$D59*INDEX('3_RatesBilling'!N:N,MATCH($A59,'3_RatesBilling'!$A:$A,0))</f>
        <v>0</v>
      </c>
      <c r="M59" s="211">
        <f>$D59*INDEX('3_RatesBilling'!O:O,MATCH($A59,'3_RatesBilling'!$A:$A,0))</f>
        <v>0</v>
      </c>
      <c r="N59" s="211">
        <f>$D59*INDEX('3_RatesBilling'!P:P,MATCH($A59,'3_RatesBilling'!$A:$A,0))</f>
        <v>0</v>
      </c>
      <c r="O59" s="211">
        <f>$D59*INDEX('3_RatesBilling'!Q:Q,MATCH($A59,'3_RatesBilling'!$A:$A,0))</f>
        <v>0</v>
      </c>
      <c r="P59" s="211">
        <f>$D59*INDEX('3_RatesBilling'!R:R,MATCH($A59,'3_RatesBilling'!$A:$A,0))</f>
        <v>0</v>
      </c>
      <c r="Q59" s="211">
        <f>$D59*INDEX('3_RatesBilling'!S:S,MATCH($A59,'3_RatesBilling'!$A:$A,0))</f>
        <v>0</v>
      </c>
      <c r="R59" s="211">
        <f>$D59*INDEX('3_RatesBilling'!T:T,MATCH($A59,'3_RatesBilling'!$A:$A,0))</f>
        <v>0</v>
      </c>
      <c r="S59" s="211">
        <f>$D59*INDEX('3_RatesBilling'!U:U,MATCH($A59,'3_RatesBilling'!$A:$A,0))</f>
        <v>0</v>
      </c>
      <c r="T59" s="211">
        <f>$D59*INDEX('3_RatesBilling'!V:V,MATCH($A59,'3_RatesBilling'!$A:$A,0))</f>
        <v>0</v>
      </c>
      <c r="U59" s="211">
        <f>$D59*INDEX('3_RatesBilling'!W:W,MATCH($A59,'3_RatesBilling'!$A:$A,0))</f>
        <v>0</v>
      </c>
      <c r="V59" s="211">
        <f>$D59*INDEX('3_RatesBilling'!X:X,MATCH($A59,'3_RatesBilling'!$A:$A,0))</f>
        <v>0</v>
      </c>
      <c r="W59" s="211">
        <f>$D59*INDEX('3_RatesBilling'!Y:Y,MATCH($A59,'3_RatesBilling'!$A:$A,0))</f>
        <v>0</v>
      </c>
      <c r="X59" s="211">
        <f>$D59*INDEX('3_RatesBilling'!Z:Z,MATCH($A59,'3_RatesBilling'!$A:$A,0))</f>
        <v>0</v>
      </c>
      <c r="Y59" s="211">
        <f>$D59*INDEX('3_RatesBilling'!AA:AA,MATCH($A59,'3_RatesBilling'!$A:$A,0))</f>
        <v>0</v>
      </c>
      <c r="Z59" s="211">
        <f>$D59*INDEX('3_RatesBilling'!AB:AB,MATCH($A59,'3_RatesBilling'!$A:$A,0))</f>
        <v>0</v>
      </c>
      <c r="AA59" s="211">
        <f>$D59*INDEX('3_RatesBilling'!AC:AC,MATCH($A59,'3_RatesBilling'!$A:$A,0))</f>
        <v>0</v>
      </c>
      <c r="AC59" s="211" t="e">
        <f t="shared" ca="1" si="2"/>
        <v>#REF!</v>
      </c>
      <c r="AD59" s="211" t="e">
        <f t="shared" ca="1" si="3"/>
        <v>#REF!</v>
      </c>
      <c r="AE59" s="211" t="e">
        <f t="shared" ca="1" si="4"/>
        <v>#REF!</v>
      </c>
      <c r="AF59" s="211" t="e">
        <f t="shared" ca="1" si="5"/>
        <v>#REF!</v>
      </c>
      <c r="AG59" s="211" t="e">
        <f t="shared" ca="1" si="6"/>
        <v>#REF!</v>
      </c>
      <c r="AH59" s="211" t="e">
        <f t="shared" ca="1" si="7"/>
        <v>#REF!</v>
      </c>
      <c r="AI59" s="211" t="e">
        <f t="shared" ca="1" si="8"/>
        <v>#REF!</v>
      </c>
      <c r="AJ59" s="211" t="e">
        <f t="shared" ca="1" si="9"/>
        <v>#REF!</v>
      </c>
      <c r="AK59" s="211" t="e">
        <f t="shared" ca="1" si="10"/>
        <v>#REF!</v>
      </c>
      <c r="AL59" s="211" t="e">
        <f t="shared" ca="1" si="11"/>
        <v>#REF!</v>
      </c>
      <c r="AM59" s="211" t="e">
        <f t="shared" ca="1" si="12"/>
        <v>#REF!</v>
      </c>
      <c r="AN59" s="211" t="e">
        <f t="shared" ca="1" si="13"/>
        <v>#REF!</v>
      </c>
      <c r="AO59" s="211" t="e">
        <f t="shared" ca="1" si="14"/>
        <v>#REF!</v>
      </c>
      <c r="AP59" s="211" t="e">
        <f t="shared" ca="1" si="15"/>
        <v>#REF!</v>
      </c>
      <c r="AQ59" s="211" t="e">
        <f t="shared" ca="1" si="16"/>
        <v>#REF!</v>
      </c>
      <c r="AR59" s="211" t="e">
        <f t="shared" ca="1" si="17"/>
        <v>#REF!</v>
      </c>
      <c r="AT59" s="209" t="e">
        <f t="shared" ca="1" si="18"/>
        <v>#REF!</v>
      </c>
      <c r="AU59" s="209" t="e">
        <f t="shared" ca="1" si="19"/>
        <v>#REF!</v>
      </c>
      <c r="AV59" s="209" t="e">
        <f t="shared" ca="1" si="20"/>
        <v>#REF!</v>
      </c>
      <c r="AW59" s="209" t="e">
        <f t="shared" ca="1" si="21"/>
        <v>#REF!</v>
      </c>
      <c r="AX59" s="209" t="e">
        <f t="shared" ca="1" si="22"/>
        <v>#REF!</v>
      </c>
      <c r="AY59" s="209" t="e">
        <f t="shared" ca="1" si="23"/>
        <v>#REF!</v>
      </c>
      <c r="AZ59" s="209" t="e">
        <f t="shared" ca="1" si="24"/>
        <v>#REF!</v>
      </c>
      <c r="BA59" s="209" t="e">
        <f t="shared" ca="1" si="25"/>
        <v>#REF!</v>
      </c>
      <c r="BB59" s="209" t="e">
        <f t="shared" ca="1" si="26"/>
        <v>#REF!</v>
      </c>
      <c r="BC59" s="209" t="e">
        <f t="shared" ca="1" si="27"/>
        <v>#REF!</v>
      </c>
      <c r="BD59" s="209" t="e">
        <f t="shared" ca="1" si="28"/>
        <v>#REF!</v>
      </c>
      <c r="BE59" s="209" t="e">
        <f t="shared" ca="1" si="29"/>
        <v>#REF!</v>
      </c>
      <c r="BF59" s="209" t="e">
        <f t="shared" ca="1" si="30"/>
        <v>#REF!</v>
      </c>
      <c r="BG59" s="209" t="e">
        <f t="shared" ca="1" si="31"/>
        <v>#REF!</v>
      </c>
      <c r="BH59" s="209" t="e">
        <f t="shared" ca="1" si="32"/>
        <v>#REF!</v>
      </c>
      <c r="BI59" s="209" t="e">
        <f t="shared" ca="1" si="33"/>
        <v>#REF!</v>
      </c>
    </row>
    <row r="60" spans="1:61" s="3" customFormat="1">
      <c r="A60" s="246" t="s">
        <v>126</v>
      </c>
      <c r="B60" s="246" t="str">
        <f>INDEX('Ref1'!$E:$E,MATCH(A60,'Ref1'!$A:$A,0))</f>
        <v>Cannock Chase</v>
      </c>
      <c r="C60" s="246" t="str">
        <f>INDEX('Ref1'!$B:$B,MATCH($A60,'Ref1'!$A:$A,0))</f>
        <v>SD</v>
      </c>
      <c r="D60" s="307">
        <f>INDEX(Inputs!$K$61:$K$71,MATCH($C60,Inputs!$Q$61:$Q$71,0))</f>
        <v>0</v>
      </c>
      <c r="E60" s="211">
        <f>$D60*INDEX('3_RatesBilling'!G:G,MATCH($A60,'3_RatesBilling'!$A:$A,0))</f>
        <v>0</v>
      </c>
      <c r="F60" s="211">
        <f>$D60*INDEX('3_RatesBilling'!H:H,MATCH($A60,'3_RatesBilling'!$A:$A,0))</f>
        <v>0</v>
      </c>
      <c r="G60" s="211">
        <f>$D60*INDEX('3_RatesBilling'!I:I,MATCH($A60,'3_RatesBilling'!$A:$A,0))</f>
        <v>0</v>
      </c>
      <c r="H60" s="211">
        <f>$D60*INDEX('3_RatesBilling'!J:J,MATCH($A60,'3_RatesBilling'!$A:$A,0))</f>
        <v>0</v>
      </c>
      <c r="I60" s="211">
        <f>$D60*INDEX('3_RatesBilling'!K:K,MATCH($A60,'3_RatesBilling'!$A:$A,0))</f>
        <v>0</v>
      </c>
      <c r="J60" s="211">
        <f>$D60*INDEX('3_RatesBilling'!L:L,MATCH($A60,'3_RatesBilling'!$A:$A,0))</f>
        <v>0</v>
      </c>
      <c r="K60" s="216">
        <f>$D60*INDEX('3_RatesBilling'!M:M,MATCH($A60,'3_RatesBilling'!$A:$A,0))</f>
        <v>0</v>
      </c>
      <c r="L60" s="213">
        <f>$D60*INDEX('3_RatesBilling'!N:N,MATCH($A60,'3_RatesBilling'!$A:$A,0))</f>
        <v>0</v>
      </c>
      <c r="M60" s="211">
        <f>$D60*INDEX('3_RatesBilling'!O:O,MATCH($A60,'3_RatesBilling'!$A:$A,0))</f>
        <v>0</v>
      </c>
      <c r="N60" s="211">
        <f>$D60*INDEX('3_RatesBilling'!P:P,MATCH($A60,'3_RatesBilling'!$A:$A,0))</f>
        <v>0</v>
      </c>
      <c r="O60" s="211">
        <f>$D60*INDEX('3_RatesBilling'!Q:Q,MATCH($A60,'3_RatesBilling'!$A:$A,0))</f>
        <v>0</v>
      </c>
      <c r="P60" s="211">
        <f>$D60*INDEX('3_RatesBilling'!R:R,MATCH($A60,'3_RatesBilling'!$A:$A,0))</f>
        <v>0</v>
      </c>
      <c r="Q60" s="211">
        <f>$D60*INDEX('3_RatesBilling'!S:S,MATCH($A60,'3_RatesBilling'!$A:$A,0))</f>
        <v>0</v>
      </c>
      <c r="R60" s="211">
        <f>$D60*INDEX('3_RatesBilling'!T:T,MATCH($A60,'3_RatesBilling'!$A:$A,0))</f>
        <v>0</v>
      </c>
      <c r="S60" s="211">
        <f>$D60*INDEX('3_RatesBilling'!U:U,MATCH($A60,'3_RatesBilling'!$A:$A,0))</f>
        <v>0</v>
      </c>
      <c r="T60" s="211">
        <f>$D60*INDEX('3_RatesBilling'!V:V,MATCH($A60,'3_RatesBilling'!$A:$A,0))</f>
        <v>0</v>
      </c>
      <c r="U60" s="211">
        <f>$D60*INDEX('3_RatesBilling'!W:W,MATCH($A60,'3_RatesBilling'!$A:$A,0))</f>
        <v>0</v>
      </c>
      <c r="V60" s="211">
        <f>$D60*INDEX('3_RatesBilling'!X:X,MATCH($A60,'3_RatesBilling'!$A:$A,0))</f>
        <v>0</v>
      </c>
      <c r="W60" s="211">
        <f>$D60*INDEX('3_RatesBilling'!Y:Y,MATCH($A60,'3_RatesBilling'!$A:$A,0))</f>
        <v>0</v>
      </c>
      <c r="X60" s="211">
        <f>$D60*INDEX('3_RatesBilling'!Z:Z,MATCH($A60,'3_RatesBilling'!$A:$A,0))</f>
        <v>0</v>
      </c>
      <c r="Y60" s="211">
        <f>$D60*INDEX('3_RatesBilling'!AA:AA,MATCH($A60,'3_RatesBilling'!$A:$A,0))</f>
        <v>0</v>
      </c>
      <c r="Z60" s="211">
        <f>$D60*INDEX('3_RatesBilling'!AB:AB,MATCH($A60,'3_RatesBilling'!$A:$A,0))</f>
        <v>0</v>
      </c>
      <c r="AA60" s="211">
        <f>$D60*INDEX('3_RatesBilling'!AC:AC,MATCH($A60,'3_RatesBilling'!$A:$A,0))</f>
        <v>0</v>
      </c>
      <c r="AC60" s="211" t="e">
        <f t="shared" ca="1" si="2"/>
        <v>#REF!</v>
      </c>
      <c r="AD60" s="211" t="e">
        <f t="shared" ca="1" si="3"/>
        <v>#REF!</v>
      </c>
      <c r="AE60" s="211" t="e">
        <f t="shared" ca="1" si="4"/>
        <v>#REF!</v>
      </c>
      <c r="AF60" s="211" t="e">
        <f t="shared" ca="1" si="5"/>
        <v>#REF!</v>
      </c>
      <c r="AG60" s="211" t="e">
        <f t="shared" ca="1" si="6"/>
        <v>#REF!</v>
      </c>
      <c r="AH60" s="211" t="e">
        <f t="shared" ca="1" si="7"/>
        <v>#REF!</v>
      </c>
      <c r="AI60" s="211" t="e">
        <f t="shared" ca="1" si="8"/>
        <v>#REF!</v>
      </c>
      <c r="AJ60" s="211" t="e">
        <f t="shared" ca="1" si="9"/>
        <v>#REF!</v>
      </c>
      <c r="AK60" s="211" t="e">
        <f t="shared" ca="1" si="10"/>
        <v>#REF!</v>
      </c>
      <c r="AL60" s="211" t="e">
        <f t="shared" ca="1" si="11"/>
        <v>#REF!</v>
      </c>
      <c r="AM60" s="211" t="e">
        <f t="shared" ca="1" si="12"/>
        <v>#REF!</v>
      </c>
      <c r="AN60" s="211" t="e">
        <f t="shared" ca="1" si="13"/>
        <v>#REF!</v>
      </c>
      <c r="AO60" s="211" t="e">
        <f t="shared" ca="1" si="14"/>
        <v>#REF!</v>
      </c>
      <c r="AP60" s="211" t="e">
        <f t="shared" ca="1" si="15"/>
        <v>#REF!</v>
      </c>
      <c r="AQ60" s="211" t="e">
        <f t="shared" ca="1" si="16"/>
        <v>#REF!</v>
      </c>
      <c r="AR60" s="211" t="e">
        <f t="shared" ca="1" si="17"/>
        <v>#REF!</v>
      </c>
      <c r="AT60" s="209" t="e">
        <f t="shared" ca="1" si="18"/>
        <v>#REF!</v>
      </c>
      <c r="AU60" s="209" t="e">
        <f t="shared" ca="1" si="19"/>
        <v>#REF!</v>
      </c>
      <c r="AV60" s="209" t="e">
        <f t="shared" ca="1" si="20"/>
        <v>#REF!</v>
      </c>
      <c r="AW60" s="209" t="e">
        <f t="shared" ca="1" si="21"/>
        <v>#REF!</v>
      </c>
      <c r="AX60" s="209" t="e">
        <f t="shared" ca="1" si="22"/>
        <v>#REF!</v>
      </c>
      <c r="AY60" s="209" t="e">
        <f t="shared" ca="1" si="23"/>
        <v>#REF!</v>
      </c>
      <c r="AZ60" s="209" t="e">
        <f t="shared" ca="1" si="24"/>
        <v>#REF!</v>
      </c>
      <c r="BA60" s="209" t="e">
        <f t="shared" ca="1" si="25"/>
        <v>#REF!</v>
      </c>
      <c r="BB60" s="209" t="e">
        <f t="shared" ca="1" si="26"/>
        <v>#REF!</v>
      </c>
      <c r="BC60" s="209" t="e">
        <f t="shared" ca="1" si="27"/>
        <v>#REF!</v>
      </c>
      <c r="BD60" s="209" t="e">
        <f t="shared" ca="1" si="28"/>
        <v>#REF!</v>
      </c>
      <c r="BE60" s="209" t="e">
        <f t="shared" ca="1" si="29"/>
        <v>#REF!</v>
      </c>
      <c r="BF60" s="209" t="e">
        <f t="shared" ca="1" si="30"/>
        <v>#REF!</v>
      </c>
      <c r="BG60" s="209" t="e">
        <f t="shared" ca="1" si="31"/>
        <v>#REF!</v>
      </c>
      <c r="BH60" s="209" t="e">
        <f t="shared" ca="1" si="32"/>
        <v>#REF!</v>
      </c>
      <c r="BI60" s="209" t="e">
        <f t="shared" ca="1" si="33"/>
        <v>#REF!</v>
      </c>
    </row>
    <row r="61" spans="1:61" s="3" customFormat="1">
      <c r="A61" s="246" t="s">
        <v>128</v>
      </c>
      <c r="B61" s="246" t="str">
        <f>INDEX('Ref1'!$E:$E,MATCH(A61,'Ref1'!$A:$A,0))</f>
        <v>Canterbury</v>
      </c>
      <c r="C61" s="246" t="str">
        <f>INDEX('Ref1'!$B:$B,MATCH($A61,'Ref1'!$A:$A,0))</f>
        <v>SD</v>
      </c>
      <c r="D61" s="307">
        <f>INDEX(Inputs!$K$61:$K$71,MATCH($C61,Inputs!$Q$61:$Q$71,0))</f>
        <v>0</v>
      </c>
      <c r="E61" s="211">
        <f>$D61*INDEX('3_RatesBilling'!G:G,MATCH($A61,'3_RatesBilling'!$A:$A,0))</f>
        <v>0</v>
      </c>
      <c r="F61" s="211">
        <f>$D61*INDEX('3_RatesBilling'!H:H,MATCH($A61,'3_RatesBilling'!$A:$A,0))</f>
        <v>0</v>
      </c>
      <c r="G61" s="211">
        <f>$D61*INDEX('3_RatesBilling'!I:I,MATCH($A61,'3_RatesBilling'!$A:$A,0))</f>
        <v>0</v>
      </c>
      <c r="H61" s="211">
        <f>$D61*INDEX('3_RatesBilling'!J:J,MATCH($A61,'3_RatesBilling'!$A:$A,0))</f>
        <v>0</v>
      </c>
      <c r="I61" s="211">
        <f>$D61*INDEX('3_RatesBilling'!K:K,MATCH($A61,'3_RatesBilling'!$A:$A,0))</f>
        <v>0</v>
      </c>
      <c r="J61" s="211">
        <f>$D61*INDEX('3_RatesBilling'!L:L,MATCH($A61,'3_RatesBilling'!$A:$A,0))</f>
        <v>0</v>
      </c>
      <c r="K61" s="216">
        <f>$D61*INDEX('3_RatesBilling'!M:M,MATCH($A61,'3_RatesBilling'!$A:$A,0))</f>
        <v>0</v>
      </c>
      <c r="L61" s="213">
        <f>$D61*INDEX('3_RatesBilling'!N:N,MATCH($A61,'3_RatesBilling'!$A:$A,0))</f>
        <v>0</v>
      </c>
      <c r="M61" s="211">
        <f>$D61*INDEX('3_RatesBilling'!O:O,MATCH($A61,'3_RatesBilling'!$A:$A,0))</f>
        <v>0</v>
      </c>
      <c r="N61" s="211">
        <f>$D61*INDEX('3_RatesBilling'!P:P,MATCH($A61,'3_RatesBilling'!$A:$A,0))</f>
        <v>0</v>
      </c>
      <c r="O61" s="211">
        <f>$D61*INDEX('3_RatesBilling'!Q:Q,MATCH($A61,'3_RatesBilling'!$A:$A,0))</f>
        <v>0</v>
      </c>
      <c r="P61" s="211">
        <f>$D61*INDEX('3_RatesBilling'!R:R,MATCH($A61,'3_RatesBilling'!$A:$A,0))</f>
        <v>0</v>
      </c>
      <c r="Q61" s="211">
        <f>$D61*INDEX('3_RatesBilling'!S:S,MATCH($A61,'3_RatesBilling'!$A:$A,0))</f>
        <v>0</v>
      </c>
      <c r="R61" s="211">
        <f>$D61*INDEX('3_RatesBilling'!T:T,MATCH($A61,'3_RatesBilling'!$A:$A,0))</f>
        <v>0</v>
      </c>
      <c r="S61" s="211">
        <f>$D61*INDEX('3_RatesBilling'!U:U,MATCH($A61,'3_RatesBilling'!$A:$A,0))</f>
        <v>0</v>
      </c>
      <c r="T61" s="211">
        <f>$D61*INDEX('3_RatesBilling'!V:V,MATCH($A61,'3_RatesBilling'!$A:$A,0))</f>
        <v>0</v>
      </c>
      <c r="U61" s="211">
        <f>$D61*INDEX('3_RatesBilling'!W:W,MATCH($A61,'3_RatesBilling'!$A:$A,0))</f>
        <v>0</v>
      </c>
      <c r="V61" s="211">
        <f>$D61*INDEX('3_RatesBilling'!X:X,MATCH($A61,'3_RatesBilling'!$A:$A,0))</f>
        <v>0</v>
      </c>
      <c r="W61" s="211">
        <f>$D61*INDEX('3_RatesBilling'!Y:Y,MATCH($A61,'3_RatesBilling'!$A:$A,0))</f>
        <v>0</v>
      </c>
      <c r="X61" s="211">
        <f>$D61*INDEX('3_RatesBilling'!Z:Z,MATCH($A61,'3_RatesBilling'!$A:$A,0))</f>
        <v>0</v>
      </c>
      <c r="Y61" s="211">
        <f>$D61*INDEX('3_RatesBilling'!AA:AA,MATCH($A61,'3_RatesBilling'!$A:$A,0))</f>
        <v>0</v>
      </c>
      <c r="Z61" s="211">
        <f>$D61*INDEX('3_RatesBilling'!AB:AB,MATCH($A61,'3_RatesBilling'!$A:$A,0))</f>
        <v>0</v>
      </c>
      <c r="AA61" s="211">
        <f>$D61*INDEX('3_RatesBilling'!AC:AC,MATCH($A61,'3_RatesBilling'!$A:$A,0))</f>
        <v>0</v>
      </c>
      <c r="AC61" s="211" t="e">
        <f t="shared" ca="1" si="2"/>
        <v>#REF!</v>
      </c>
      <c r="AD61" s="211" t="e">
        <f t="shared" ca="1" si="3"/>
        <v>#REF!</v>
      </c>
      <c r="AE61" s="211" t="e">
        <f t="shared" ca="1" si="4"/>
        <v>#REF!</v>
      </c>
      <c r="AF61" s="211" t="e">
        <f t="shared" ca="1" si="5"/>
        <v>#REF!</v>
      </c>
      <c r="AG61" s="211" t="e">
        <f t="shared" ca="1" si="6"/>
        <v>#REF!</v>
      </c>
      <c r="AH61" s="211" t="e">
        <f t="shared" ca="1" si="7"/>
        <v>#REF!</v>
      </c>
      <c r="AI61" s="211" t="e">
        <f t="shared" ca="1" si="8"/>
        <v>#REF!</v>
      </c>
      <c r="AJ61" s="211" t="e">
        <f t="shared" ca="1" si="9"/>
        <v>#REF!</v>
      </c>
      <c r="AK61" s="211" t="e">
        <f t="shared" ca="1" si="10"/>
        <v>#REF!</v>
      </c>
      <c r="AL61" s="211" t="e">
        <f t="shared" ca="1" si="11"/>
        <v>#REF!</v>
      </c>
      <c r="AM61" s="211" t="e">
        <f t="shared" ca="1" si="12"/>
        <v>#REF!</v>
      </c>
      <c r="AN61" s="211" t="e">
        <f t="shared" ca="1" si="13"/>
        <v>#REF!</v>
      </c>
      <c r="AO61" s="211" t="e">
        <f t="shared" ca="1" si="14"/>
        <v>#REF!</v>
      </c>
      <c r="AP61" s="211" t="e">
        <f t="shared" ca="1" si="15"/>
        <v>#REF!</v>
      </c>
      <c r="AQ61" s="211" t="e">
        <f t="shared" ca="1" si="16"/>
        <v>#REF!</v>
      </c>
      <c r="AR61" s="211" t="e">
        <f t="shared" ca="1" si="17"/>
        <v>#REF!</v>
      </c>
      <c r="AT61" s="209" t="e">
        <f t="shared" ca="1" si="18"/>
        <v>#REF!</v>
      </c>
      <c r="AU61" s="209" t="e">
        <f t="shared" ca="1" si="19"/>
        <v>#REF!</v>
      </c>
      <c r="AV61" s="209" t="e">
        <f t="shared" ca="1" si="20"/>
        <v>#REF!</v>
      </c>
      <c r="AW61" s="209" t="e">
        <f t="shared" ca="1" si="21"/>
        <v>#REF!</v>
      </c>
      <c r="AX61" s="209" t="e">
        <f t="shared" ca="1" si="22"/>
        <v>#REF!</v>
      </c>
      <c r="AY61" s="209" t="e">
        <f t="shared" ca="1" si="23"/>
        <v>#REF!</v>
      </c>
      <c r="AZ61" s="209" t="e">
        <f t="shared" ca="1" si="24"/>
        <v>#REF!</v>
      </c>
      <c r="BA61" s="209" t="e">
        <f t="shared" ca="1" si="25"/>
        <v>#REF!</v>
      </c>
      <c r="BB61" s="209" t="e">
        <f t="shared" ca="1" si="26"/>
        <v>#REF!</v>
      </c>
      <c r="BC61" s="209" t="e">
        <f t="shared" ca="1" si="27"/>
        <v>#REF!</v>
      </c>
      <c r="BD61" s="209" t="e">
        <f t="shared" ca="1" si="28"/>
        <v>#REF!</v>
      </c>
      <c r="BE61" s="209" t="e">
        <f t="shared" ca="1" si="29"/>
        <v>#REF!</v>
      </c>
      <c r="BF61" s="209" t="e">
        <f t="shared" ca="1" si="30"/>
        <v>#REF!</v>
      </c>
      <c r="BG61" s="209" t="e">
        <f t="shared" ca="1" si="31"/>
        <v>#REF!</v>
      </c>
      <c r="BH61" s="209" t="e">
        <f t="shared" ca="1" si="32"/>
        <v>#REF!</v>
      </c>
      <c r="BI61" s="209" t="e">
        <f t="shared" ca="1" si="33"/>
        <v>#REF!</v>
      </c>
    </row>
    <row r="62" spans="1:61" s="3" customFormat="1">
      <c r="A62" s="246" t="s">
        <v>130</v>
      </c>
      <c r="B62" s="246" t="str">
        <f>INDEX('Ref1'!$E:$E,MATCH(A62,'Ref1'!$A:$A,0))</f>
        <v>Carlisle</v>
      </c>
      <c r="C62" s="246" t="str">
        <f>INDEX('Ref1'!$B:$B,MATCH($A62,'Ref1'!$A:$A,0))</f>
        <v>SD</v>
      </c>
      <c r="D62" s="307">
        <f>INDEX(Inputs!$K$61:$K$71,MATCH($C62,Inputs!$Q$61:$Q$71,0))</f>
        <v>0</v>
      </c>
      <c r="E62" s="211">
        <f>$D62*INDEX('3_RatesBilling'!G:G,MATCH($A62,'3_RatesBilling'!$A:$A,0))</f>
        <v>0</v>
      </c>
      <c r="F62" s="211">
        <f>$D62*INDEX('3_RatesBilling'!H:H,MATCH($A62,'3_RatesBilling'!$A:$A,0))</f>
        <v>0</v>
      </c>
      <c r="G62" s="211">
        <f>$D62*INDEX('3_RatesBilling'!I:I,MATCH($A62,'3_RatesBilling'!$A:$A,0))</f>
        <v>0</v>
      </c>
      <c r="H62" s="211">
        <f>$D62*INDEX('3_RatesBilling'!J:J,MATCH($A62,'3_RatesBilling'!$A:$A,0))</f>
        <v>0</v>
      </c>
      <c r="I62" s="211">
        <f>$D62*INDEX('3_RatesBilling'!K:K,MATCH($A62,'3_RatesBilling'!$A:$A,0))</f>
        <v>0</v>
      </c>
      <c r="J62" s="211">
        <f>$D62*INDEX('3_RatesBilling'!L:L,MATCH($A62,'3_RatesBilling'!$A:$A,0))</f>
        <v>0</v>
      </c>
      <c r="K62" s="216">
        <f>$D62*INDEX('3_RatesBilling'!M:M,MATCH($A62,'3_RatesBilling'!$A:$A,0))</f>
        <v>0</v>
      </c>
      <c r="L62" s="213">
        <f>$D62*INDEX('3_RatesBilling'!N:N,MATCH($A62,'3_RatesBilling'!$A:$A,0))</f>
        <v>0</v>
      </c>
      <c r="M62" s="211">
        <f>$D62*INDEX('3_RatesBilling'!O:O,MATCH($A62,'3_RatesBilling'!$A:$A,0))</f>
        <v>0</v>
      </c>
      <c r="N62" s="211">
        <f>$D62*INDEX('3_RatesBilling'!P:P,MATCH($A62,'3_RatesBilling'!$A:$A,0))</f>
        <v>0</v>
      </c>
      <c r="O62" s="211">
        <f>$D62*INDEX('3_RatesBilling'!Q:Q,MATCH($A62,'3_RatesBilling'!$A:$A,0))</f>
        <v>0</v>
      </c>
      <c r="P62" s="211">
        <f>$D62*INDEX('3_RatesBilling'!R:R,MATCH($A62,'3_RatesBilling'!$A:$A,0))</f>
        <v>0</v>
      </c>
      <c r="Q62" s="211">
        <f>$D62*INDEX('3_RatesBilling'!S:S,MATCH($A62,'3_RatesBilling'!$A:$A,0))</f>
        <v>0</v>
      </c>
      <c r="R62" s="211">
        <f>$D62*INDEX('3_RatesBilling'!T:T,MATCH($A62,'3_RatesBilling'!$A:$A,0))</f>
        <v>0</v>
      </c>
      <c r="S62" s="211">
        <f>$D62*INDEX('3_RatesBilling'!U:U,MATCH($A62,'3_RatesBilling'!$A:$A,0))</f>
        <v>0</v>
      </c>
      <c r="T62" s="211">
        <f>$D62*INDEX('3_RatesBilling'!V:V,MATCH($A62,'3_RatesBilling'!$A:$A,0))</f>
        <v>0</v>
      </c>
      <c r="U62" s="211">
        <f>$D62*INDEX('3_RatesBilling'!W:W,MATCH($A62,'3_RatesBilling'!$A:$A,0))</f>
        <v>0</v>
      </c>
      <c r="V62" s="211">
        <f>$D62*INDEX('3_RatesBilling'!X:X,MATCH($A62,'3_RatesBilling'!$A:$A,0))</f>
        <v>0</v>
      </c>
      <c r="W62" s="211">
        <f>$D62*INDEX('3_RatesBilling'!Y:Y,MATCH($A62,'3_RatesBilling'!$A:$A,0))</f>
        <v>0</v>
      </c>
      <c r="X62" s="211">
        <f>$D62*INDEX('3_RatesBilling'!Z:Z,MATCH($A62,'3_RatesBilling'!$A:$A,0))</f>
        <v>0</v>
      </c>
      <c r="Y62" s="211">
        <f>$D62*INDEX('3_RatesBilling'!AA:AA,MATCH($A62,'3_RatesBilling'!$A:$A,0))</f>
        <v>0</v>
      </c>
      <c r="Z62" s="211">
        <f>$D62*INDEX('3_RatesBilling'!AB:AB,MATCH($A62,'3_RatesBilling'!$A:$A,0))</f>
        <v>0</v>
      </c>
      <c r="AA62" s="211">
        <f>$D62*INDEX('3_RatesBilling'!AC:AC,MATCH($A62,'3_RatesBilling'!$A:$A,0))</f>
        <v>0</v>
      </c>
      <c r="AC62" s="211" t="e">
        <f t="shared" ca="1" si="2"/>
        <v>#REF!</v>
      </c>
      <c r="AD62" s="211" t="e">
        <f t="shared" ca="1" si="3"/>
        <v>#REF!</v>
      </c>
      <c r="AE62" s="211" t="e">
        <f t="shared" ca="1" si="4"/>
        <v>#REF!</v>
      </c>
      <c r="AF62" s="211" t="e">
        <f t="shared" ca="1" si="5"/>
        <v>#REF!</v>
      </c>
      <c r="AG62" s="211" t="e">
        <f t="shared" ca="1" si="6"/>
        <v>#REF!</v>
      </c>
      <c r="AH62" s="211" t="e">
        <f t="shared" ca="1" si="7"/>
        <v>#REF!</v>
      </c>
      <c r="AI62" s="211" t="e">
        <f t="shared" ca="1" si="8"/>
        <v>#REF!</v>
      </c>
      <c r="AJ62" s="211" t="e">
        <f t="shared" ca="1" si="9"/>
        <v>#REF!</v>
      </c>
      <c r="AK62" s="211" t="e">
        <f t="shared" ca="1" si="10"/>
        <v>#REF!</v>
      </c>
      <c r="AL62" s="211" t="e">
        <f t="shared" ca="1" si="11"/>
        <v>#REF!</v>
      </c>
      <c r="AM62" s="211" t="e">
        <f t="shared" ca="1" si="12"/>
        <v>#REF!</v>
      </c>
      <c r="AN62" s="211" t="e">
        <f t="shared" ca="1" si="13"/>
        <v>#REF!</v>
      </c>
      <c r="AO62" s="211" t="e">
        <f t="shared" ca="1" si="14"/>
        <v>#REF!</v>
      </c>
      <c r="AP62" s="211" t="e">
        <f t="shared" ca="1" si="15"/>
        <v>#REF!</v>
      </c>
      <c r="AQ62" s="211" t="e">
        <f t="shared" ca="1" si="16"/>
        <v>#REF!</v>
      </c>
      <c r="AR62" s="211" t="e">
        <f t="shared" ca="1" si="17"/>
        <v>#REF!</v>
      </c>
      <c r="AT62" s="209" t="e">
        <f t="shared" ca="1" si="18"/>
        <v>#REF!</v>
      </c>
      <c r="AU62" s="209" t="e">
        <f t="shared" ca="1" si="19"/>
        <v>#REF!</v>
      </c>
      <c r="AV62" s="209" t="e">
        <f t="shared" ca="1" si="20"/>
        <v>#REF!</v>
      </c>
      <c r="AW62" s="209" t="e">
        <f t="shared" ca="1" si="21"/>
        <v>#REF!</v>
      </c>
      <c r="AX62" s="209" t="e">
        <f t="shared" ca="1" si="22"/>
        <v>#REF!</v>
      </c>
      <c r="AY62" s="209" t="e">
        <f t="shared" ca="1" si="23"/>
        <v>#REF!</v>
      </c>
      <c r="AZ62" s="209" t="e">
        <f t="shared" ca="1" si="24"/>
        <v>#REF!</v>
      </c>
      <c r="BA62" s="209" t="e">
        <f t="shared" ca="1" si="25"/>
        <v>#REF!</v>
      </c>
      <c r="BB62" s="209" t="e">
        <f t="shared" ca="1" si="26"/>
        <v>#REF!</v>
      </c>
      <c r="BC62" s="209" t="e">
        <f t="shared" ca="1" si="27"/>
        <v>#REF!</v>
      </c>
      <c r="BD62" s="209" t="e">
        <f t="shared" ca="1" si="28"/>
        <v>#REF!</v>
      </c>
      <c r="BE62" s="209" t="e">
        <f t="shared" ca="1" si="29"/>
        <v>#REF!</v>
      </c>
      <c r="BF62" s="209" t="e">
        <f t="shared" ca="1" si="30"/>
        <v>#REF!</v>
      </c>
      <c r="BG62" s="209" t="e">
        <f t="shared" ca="1" si="31"/>
        <v>#REF!</v>
      </c>
      <c r="BH62" s="209" t="e">
        <f t="shared" ca="1" si="32"/>
        <v>#REF!</v>
      </c>
      <c r="BI62" s="209" t="e">
        <f t="shared" ca="1" si="33"/>
        <v>#REF!</v>
      </c>
    </row>
    <row r="63" spans="1:61" s="3" customFormat="1">
      <c r="A63" s="246" t="s">
        <v>132</v>
      </c>
      <c r="B63" s="246" t="str">
        <f>INDEX('Ref1'!$E:$E,MATCH(A63,'Ref1'!$A:$A,0))</f>
        <v>Castle Point</v>
      </c>
      <c r="C63" s="246" t="str">
        <f>INDEX('Ref1'!$B:$B,MATCH($A63,'Ref1'!$A:$A,0))</f>
        <v>SD</v>
      </c>
      <c r="D63" s="307">
        <f>INDEX(Inputs!$K$61:$K$71,MATCH($C63,Inputs!$Q$61:$Q$71,0))</f>
        <v>0</v>
      </c>
      <c r="E63" s="211">
        <f>$D63*INDEX('3_RatesBilling'!G:G,MATCH($A63,'3_RatesBilling'!$A:$A,0))</f>
        <v>0</v>
      </c>
      <c r="F63" s="211">
        <f>$D63*INDEX('3_RatesBilling'!H:H,MATCH($A63,'3_RatesBilling'!$A:$A,0))</f>
        <v>0</v>
      </c>
      <c r="G63" s="211">
        <f>$D63*INDEX('3_RatesBilling'!I:I,MATCH($A63,'3_RatesBilling'!$A:$A,0))</f>
        <v>0</v>
      </c>
      <c r="H63" s="211">
        <f>$D63*INDEX('3_RatesBilling'!J:J,MATCH($A63,'3_RatesBilling'!$A:$A,0))</f>
        <v>0</v>
      </c>
      <c r="I63" s="211">
        <f>$D63*INDEX('3_RatesBilling'!K:K,MATCH($A63,'3_RatesBilling'!$A:$A,0))</f>
        <v>0</v>
      </c>
      <c r="J63" s="211">
        <f>$D63*INDEX('3_RatesBilling'!L:L,MATCH($A63,'3_RatesBilling'!$A:$A,0))</f>
        <v>0</v>
      </c>
      <c r="K63" s="216">
        <f>$D63*INDEX('3_RatesBilling'!M:M,MATCH($A63,'3_RatesBilling'!$A:$A,0))</f>
        <v>0</v>
      </c>
      <c r="L63" s="213">
        <f>$D63*INDEX('3_RatesBilling'!N:N,MATCH($A63,'3_RatesBilling'!$A:$A,0))</f>
        <v>0</v>
      </c>
      <c r="M63" s="211">
        <f>$D63*INDEX('3_RatesBilling'!O:O,MATCH($A63,'3_RatesBilling'!$A:$A,0))</f>
        <v>0</v>
      </c>
      <c r="N63" s="211">
        <f>$D63*INDEX('3_RatesBilling'!P:P,MATCH($A63,'3_RatesBilling'!$A:$A,0))</f>
        <v>0</v>
      </c>
      <c r="O63" s="211">
        <f>$D63*INDEX('3_RatesBilling'!Q:Q,MATCH($A63,'3_RatesBilling'!$A:$A,0))</f>
        <v>0</v>
      </c>
      <c r="P63" s="211">
        <f>$D63*INDEX('3_RatesBilling'!R:R,MATCH($A63,'3_RatesBilling'!$A:$A,0))</f>
        <v>0</v>
      </c>
      <c r="Q63" s="211">
        <f>$D63*INDEX('3_RatesBilling'!S:S,MATCH($A63,'3_RatesBilling'!$A:$A,0))</f>
        <v>0</v>
      </c>
      <c r="R63" s="211">
        <f>$D63*INDEX('3_RatesBilling'!T:T,MATCH($A63,'3_RatesBilling'!$A:$A,0))</f>
        <v>0</v>
      </c>
      <c r="S63" s="211">
        <f>$D63*INDEX('3_RatesBilling'!U:U,MATCH($A63,'3_RatesBilling'!$A:$A,0))</f>
        <v>0</v>
      </c>
      <c r="T63" s="211">
        <f>$D63*INDEX('3_RatesBilling'!V:V,MATCH($A63,'3_RatesBilling'!$A:$A,0))</f>
        <v>0</v>
      </c>
      <c r="U63" s="211">
        <f>$D63*INDEX('3_RatesBilling'!W:W,MATCH($A63,'3_RatesBilling'!$A:$A,0))</f>
        <v>0</v>
      </c>
      <c r="V63" s="211">
        <f>$D63*INDEX('3_RatesBilling'!X:X,MATCH($A63,'3_RatesBilling'!$A:$A,0))</f>
        <v>0</v>
      </c>
      <c r="W63" s="211">
        <f>$D63*INDEX('3_RatesBilling'!Y:Y,MATCH($A63,'3_RatesBilling'!$A:$A,0))</f>
        <v>0</v>
      </c>
      <c r="X63" s="211">
        <f>$D63*INDEX('3_RatesBilling'!Z:Z,MATCH($A63,'3_RatesBilling'!$A:$A,0))</f>
        <v>0</v>
      </c>
      <c r="Y63" s="211">
        <f>$D63*INDEX('3_RatesBilling'!AA:AA,MATCH($A63,'3_RatesBilling'!$A:$A,0))</f>
        <v>0</v>
      </c>
      <c r="Z63" s="211">
        <f>$D63*INDEX('3_RatesBilling'!AB:AB,MATCH($A63,'3_RatesBilling'!$A:$A,0))</f>
        <v>0</v>
      </c>
      <c r="AA63" s="211">
        <f>$D63*INDEX('3_RatesBilling'!AC:AC,MATCH($A63,'3_RatesBilling'!$A:$A,0))</f>
        <v>0</v>
      </c>
      <c r="AC63" s="211" t="e">
        <f t="shared" ca="1" si="2"/>
        <v>#REF!</v>
      </c>
      <c r="AD63" s="211" t="e">
        <f t="shared" ca="1" si="3"/>
        <v>#REF!</v>
      </c>
      <c r="AE63" s="211" t="e">
        <f t="shared" ca="1" si="4"/>
        <v>#REF!</v>
      </c>
      <c r="AF63" s="211" t="e">
        <f t="shared" ca="1" si="5"/>
        <v>#REF!</v>
      </c>
      <c r="AG63" s="211" t="e">
        <f t="shared" ca="1" si="6"/>
        <v>#REF!</v>
      </c>
      <c r="AH63" s="211" t="e">
        <f t="shared" ca="1" si="7"/>
        <v>#REF!</v>
      </c>
      <c r="AI63" s="211" t="e">
        <f t="shared" ca="1" si="8"/>
        <v>#REF!</v>
      </c>
      <c r="AJ63" s="211" t="e">
        <f t="shared" ca="1" si="9"/>
        <v>#REF!</v>
      </c>
      <c r="AK63" s="211" t="e">
        <f t="shared" ca="1" si="10"/>
        <v>#REF!</v>
      </c>
      <c r="AL63" s="211" t="e">
        <f t="shared" ca="1" si="11"/>
        <v>#REF!</v>
      </c>
      <c r="AM63" s="211" t="e">
        <f t="shared" ca="1" si="12"/>
        <v>#REF!</v>
      </c>
      <c r="AN63" s="211" t="e">
        <f t="shared" ca="1" si="13"/>
        <v>#REF!</v>
      </c>
      <c r="AO63" s="211" t="e">
        <f t="shared" ca="1" si="14"/>
        <v>#REF!</v>
      </c>
      <c r="AP63" s="211" t="e">
        <f t="shared" ca="1" si="15"/>
        <v>#REF!</v>
      </c>
      <c r="AQ63" s="211" t="e">
        <f t="shared" ca="1" si="16"/>
        <v>#REF!</v>
      </c>
      <c r="AR63" s="211" t="e">
        <f t="shared" ca="1" si="17"/>
        <v>#REF!</v>
      </c>
      <c r="AT63" s="209" t="e">
        <f t="shared" ca="1" si="18"/>
        <v>#REF!</v>
      </c>
      <c r="AU63" s="209" t="e">
        <f t="shared" ca="1" si="19"/>
        <v>#REF!</v>
      </c>
      <c r="AV63" s="209" t="e">
        <f t="shared" ca="1" si="20"/>
        <v>#REF!</v>
      </c>
      <c r="AW63" s="209" t="e">
        <f t="shared" ca="1" si="21"/>
        <v>#REF!</v>
      </c>
      <c r="AX63" s="209" t="e">
        <f t="shared" ca="1" si="22"/>
        <v>#REF!</v>
      </c>
      <c r="AY63" s="209" t="e">
        <f t="shared" ca="1" si="23"/>
        <v>#REF!</v>
      </c>
      <c r="AZ63" s="209" t="e">
        <f t="shared" ca="1" si="24"/>
        <v>#REF!</v>
      </c>
      <c r="BA63" s="209" t="e">
        <f t="shared" ca="1" si="25"/>
        <v>#REF!</v>
      </c>
      <c r="BB63" s="209" t="e">
        <f t="shared" ca="1" si="26"/>
        <v>#REF!</v>
      </c>
      <c r="BC63" s="209" t="e">
        <f t="shared" ca="1" si="27"/>
        <v>#REF!</v>
      </c>
      <c r="BD63" s="209" t="e">
        <f t="shared" ca="1" si="28"/>
        <v>#REF!</v>
      </c>
      <c r="BE63" s="209" t="e">
        <f t="shared" ca="1" si="29"/>
        <v>#REF!</v>
      </c>
      <c r="BF63" s="209" t="e">
        <f t="shared" ca="1" si="30"/>
        <v>#REF!</v>
      </c>
      <c r="BG63" s="209" t="e">
        <f t="shared" ca="1" si="31"/>
        <v>#REF!</v>
      </c>
      <c r="BH63" s="209" t="e">
        <f t="shared" ca="1" si="32"/>
        <v>#REF!</v>
      </c>
      <c r="BI63" s="209" t="e">
        <f t="shared" ca="1" si="33"/>
        <v>#REF!</v>
      </c>
    </row>
    <row r="64" spans="1:61" s="3" customFormat="1">
      <c r="A64" s="246" t="s">
        <v>134</v>
      </c>
      <c r="B64" s="246" t="str">
        <f>INDEX('Ref1'!$E:$E,MATCH(A64,'Ref1'!$A:$A,0))</f>
        <v>Central Bedfordshire</v>
      </c>
      <c r="C64" s="246" t="str">
        <f>INDEX('Ref1'!$B:$B,MATCH($A64,'Ref1'!$A:$A,0))</f>
        <v>UNINFIR</v>
      </c>
      <c r="D64" s="307">
        <f>INDEX(Inputs!$K$61:$K$71,MATCH($C64,Inputs!$Q$61:$Q$71,0))</f>
        <v>0</v>
      </c>
      <c r="E64" s="211">
        <f>$D64*INDEX('3_RatesBilling'!G:G,MATCH($A64,'3_RatesBilling'!$A:$A,0))</f>
        <v>0</v>
      </c>
      <c r="F64" s="211">
        <f>$D64*INDEX('3_RatesBilling'!H:H,MATCH($A64,'3_RatesBilling'!$A:$A,0))</f>
        <v>0</v>
      </c>
      <c r="G64" s="211">
        <f>$D64*INDEX('3_RatesBilling'!I:I,MATCH($A64,'3_RatesBilling'!$A:$A,0))</f>
        <v>0</v>
      </c>
      <c r="H64" s="211">
        <f>$D64*INDEX('3_RatesBilling'!J:J,MATCH($A64,'3_RatesBilling'!$A:$A,0))</f>
        <v>0</v>
      </c>
      <c r="I64" s="211">
        <f>$D64*INDEX('3_RatesBilling'!K:K,MATCH($A64,'3_RatesBilling'!$A:$A,0))</f>
        <v>0</v>
      </c>
      <c r="J64" s="211">
        <f>$D64*INDEX('3_RatesBilling'!L:L,MATCH($A64,'3_RatesBilling'!$A:$A,0))</f>
        <v>0</v>
      </c>
      <c r="K64" s="216">
        <f>$D64*INDEX('3_RatesBilling'!M:M,MATCH($A64,'3_RatesBilling'!$A:$A,0))</f>
        <v>0</v>
      </c>
      <c r="L64" s="213">
        <f>$D64*INDEX('3_RatesBilling'!N:N,MATCH($A64,'3_RatesBilling'!$A:$A,0))</f>
        <v>0</v>
      </c>
      <c r="M64" s="211">
        <f>$D64*INDEX('3_RatesBilling'!O:O,MATCH($A64,'3_RatesBilling'!$A:$A,0))</f>
        <v>0</v>
      </c>
      <c r="N64" s="211">
        <f>$D64*INDEX('3_RatesBilling'!P:P,MATCH($A64,'3_RatesBilling'!$A:$A,0))</f>
        <v>0</v>
      </c>
      <c r="O64" s="211">
        <f>$D64*INDEX('3_RatesBilling'!Q:Q,MATCH($A64,'3_RatesBilling'!$A:$A,0))</f>
        <v>0</v>
      </c>
      <c r="P64" s="211">
        <f>$D64*INDEX('3_RatesBilling'!R:R,MATCH($A64,'3_RatesBilling'!$A:$A,0))</f>
        <v>0</v>
      </c>
      <c r="Q64" s="211">
        <f>$D64*INDEX('3_RatesBilling'!S:S,MATCH($A64,'3_RatesBilling'!$A:$A,0))</f>
        <v>0</v>
      </c>
      <c r="R64" s="211">
        <f>$D64*INDEX('3_RatesBilling'!T:T,MATCH($A64,'3_RatesBilling'!$A:$A,0))</f>
        <v>0</v>
      </c>
      <c r="S64" s="211">
        <f>$D64*INDEX('3_RatesBilling'!U:U,MATCH($A64,'3_RatesBilling'!$A:$A,0))</f>
        <v>0</v>
      </c>
      <c r="T64" s="211">
        <f>$D64*INDEX('3_RatesBilling'!V:V,MATCH($A64,'3_RatesBilling'!$A:$A,0))</f>
        <v>0</v>
      </c>
      <c r="U64" s="211">
        <f>$D64*INDEX('3_RatesBilling'!W:W,MATCH($A64,'3_RatesBilling'!$A:$A,0))</f>
        <v>0</v>
      </c>
      <c r="V64" s="211">
        <f>$D64*INDEX('3_RatesBilling'!X:X,MATCH($A64,'3_RatesBilling'!$A:$A,0))</f>
        <v>0</v>
      </c>
      <c r="W64" s="211">
        <f>$D64*INDEX('3_RatesBilling'!Y:Y,MATCH($A64,'3_RatesBilling'!$A:$A,0))</f>
        <v>0</v>
      </c>
      <c r="X64" s="211">
        <f>$D64*INDEX('3_RatesBilling'!Z:Z,MATCH($A64,'3_RatesBilling'!$A:$A,0))</f>
        <v>0</v>
      </c>
      <c r="Y64" s="211">
        <f>$D64*INDEX('3_RatesBilling'!AA:AA,MATCH($A64,'3_RatesBilling'!$A:$A,0))</f>
        <v>0</v>
      </c>
      <c r="Z64" s="211">
        <f>$D64*INDEX('3_RatesBilling'!AB:AB,MATCH($A64,'3_RatesBilling'!$A:$A,0))</f>
        <v>0</v>
      </c>
      <c r="AA64" s="211">
        <f>$D64*INDEX('3_RatesBilling'!AC:AC,MATCH($A64,'3_RatesBilling'!$A:$A,0))</f>
        <v>0</v>
      </c>
      <c r="AC64" s="211" t="e">
        <f t="shared" ca="1" si="2"/>
        <v>#REF!</v>
      </c>
      <c r="AD64" s="211" t="e">
        <f t="shared" ca="1" si="3"/>
        <v>#REF!</v>
      </c>
      <c r="AE64" s="211" t="e">
        <f t="shared" ca="1" si="4"/>
        <v>#REF!</v>
      </c>
      <c r="AF64" s="211" t="e">
        <f t="shared" ca="1" si="5"/>
        <v>#REF!</v>
      </c>
      <c r="AG64" s="211" t="e">
        <f t="shared" ca="1" si="6"/>
        <v>#REF!</v>
      </c>
      <c r="AH64" s="211" t="e">
        <f t="shared" ca="1" si="7"/>
        <v>#REF!</v>
      </c>
      <c r="AI64" s="211" t="e">
        <f t="shared" ca="1" si="8"/>
        <v>#REF!</v>
      </c>
      <c r="AJ64" s="211" t="e">
        <f t="shared" ca="1" si="9"/>
        <v>#REF!</v>
      </c>
      <c r="AK64" s="211" t="e">
        <f t="shared" ca="1" si="10"/>
        <v>#REF!</v>
      </c>
      <c r="AL64" s="211" t="e">
        <f t="shared" ca="1" si="11"/>
        <v>#REF!</v>
      </c>
      <c r="AM64" s="211" t="e">
        <f t="shared" ca="1" si="12"/>
        <v>#REF!</v>
      </c>
      <c r="AN64" s="211" t="e">
        <f t="shared" ca="1" si="13"/>
        <v>#REF!</v>
      </c>
      <c r="AO64" s="211" t="e">
        <f t="shared" ca="1" si="14"/>
        <v>#REF!</v>
      </c>
      <c r="AP64" s="211" t="e">
        <f t="shared" ca="1" si="15"/>
        <v>#REF!</v>
      </c>
      <c r="AQ64" s="211" t="e">
        <f t="shared" ca="1" si="16"/>
        <v>#REF!</v>
      </c>
      <c r="AR64" s="211" t="e">
        <f t="shared" ca="1" si="17"/>
        <v>#REF!</v>
      </c>
      <c r="AT64" s="209" t="e">
        <f t="shared" ca="1" si="18"/>
        <v>#REF!</v>
      </c>
      <c r="AU64" s="209" t="e">
        <f t="shared" ca="1" si="19"/>
        <v>#REF!</v>
      </c>
      <c r="AV64" s="209" t="e">
        <f t="shared" ca="1" si="20"/>
        <v>#REF!</v>
      </c>
      <c r="AW64" s="209" t="e">
        <f t="shared" ca="1" si="21"/>
        <v>#REF!</v>
      </c>
      <c r="AX64" s="209" t="e">
        <f t="shared" ca="1" si="22"/>
        <v>#REF!</v>
      </c>
      <c r="AY64" s="209" t="e">
        <f t="shared" ca="1" si="23"/>
        <v>#REF!</v>
      </c>
      <c r="AZ64" s="209" t="e">
        <f t="shared" ca="1" si="24"/>
        <v>#REF!</v>
      </c>
      <c r="BA64" s="209" t="e">
        <f t="shared" ca="1" si="25"/>
        <v>#REF!</v>
      </c>
      <c r="BB64" s="209" t="e">
        <f t="shared" ca="1" si="26"/>
        <v>#REF!</v>
      </c>
      <c r="BC64" s="209" t="e">
        <f t="shared" ca="1" si="27"/>
        <v>#REF!</v>
      </c>
      <c r="BD64" s="209" t="e">
        <f t="shared" ca="1" si="28"/>
        <v>#REF!</v>
      </c>
      <c r="BE64" s="209" t="e">
        <f t="shared" ca="1" si="29"/>
        <v>#REF!</v>
      </c>
      <c r="BF64" s="209" t="e">
        <f t="shared" ca="1" si="30"/>
        <v>#REF!</v>
      </c>
      <c r="BG64" s="209" t="e">
        <f t="shared" ca="1" si="31"/>
        <v>#REF!</v>
      </c>
      <c r="BH64" s="209" t="e">
        <f t="shared" ca="1" si="32"/>
        <v>#REF!</v>
      </c>
      <c r="BI64" s="209" t="e">
        <f t="shared" ca="1" si="33"/>
        <v>#REF!</v>
      </c>
    </row>
    <row r="65" spans="1:61" s="3" customFormat="1">
      <c r="A65" s="246" t="s">
        <v>136</v>
      </c>
      <c r="B65" s="246" t="str">
        <f>INDEX('Ref1'!$E:$E,MATCH(A65,'Ref1'!$A:$A,0))</f>
        <v>Charnwood</v>
      </c>
      <c r="C65" s="246" t="str">
        <f>INDEX('Ref1'!$B:$B,MATCH($A65,'Ref1'!$A:$A,0))</f>
        <v>SD</v>
      </c>
      <c r="D65" s="307">
        <f>INDEX(Inputs!$K$61:$K$71,MATCH($C65,Inputs!$Q$61:$Q$71,0))</f>
        <v>0</v>
      </c>
      <c r="E65" s="211">
        <f>$D65*INDEX('3_RatesBilling'!G:G,MATCH($A65,'3_RatesBilling'!$A:$A,0))</f>
        <v>0</v>
      </c>
      <c r="F65" s="211">
        <f>$D65*INDEX('3_RatesBilling'!H:H,MATCH($A65,'3_RatesBilling'!$A:$A,0))</f>
        <v>0</v>
      </c>
      <c r="G65" s="211">
        <f>$D65*INDEX('3_RatesBilling'!I:I,MATCH($A65,'3_RatesBilling'!$A:$A,0))</f>
        <v>0</v>
      </c>
      <c r="H65" s="211">
        <f>$D65*INDEX('3_RatesBilling'!J:J,MATCH($A65,'3_RatesBilling'!$A:$A,0))</f>
        <v>0</v>
      </c>
      <c r="I65" s="211">
        <f>$D65*INDEX('3_RatesBilling'!K:K,MATCH($A65,'3_RatesBilling'!$A:$A,0))</f>
        <v>0</v>
      </c>
      <c r="J65" s="211">
        <f>$D65*INDEX('3_RatesBilling'!L:L,MATCH($A65,'3_RatesBilling'!$A:$A,0))</f>
        <v>0</v>
      </c>
      <c r="K65" s="216">
        <f>$D65*INDEX('3_RatesBilling'!M:M,MATCH($A65,'3_RatesBilling'!$A:$A,0))</f>
        <v>0</v>
      </c>
      <c r="L65" s="213">
        <f>$D65*INDEX('3_RatesBilling'!N:N,MATCH($A65,'3_RatesBilling'!$A:$A,0))</f>
        <v>0</v>
      </c>
      <c r="M65" s="211">
        <f>$D65*INDEX('3_RatesBilling'!O:O,MATCH($A65,'3_RatesBilling'!$A:$A,0))</f>
        <v>0</v>
      </c>
      <c r="N65" s="211">
        <f>$D65*INDEX('3_RatesBilling'!P:P,MATCH($A65,'3_RatesBilling'!$A:$A,0))</f>
        <v>0</v>
      </c>
      <c r="O65" s="211">
        <f>$D65*INDEX('3_RatesBilling'!Q:Q,MATCH($A65,'3_RatesBilling'!$A:$A,0))</f>
        <v>0</v>
      </c>
      <c r="P65" s="211">
        <f>$D65*INDEX('3_RatesBilling'!R:R,MATCH($A65,'3_RatesBilling'!$A:$A,0))</f>
        <v>0</v>
      </c>
      <c r="Q65" s="211">
        <f>$D65*INDEX('3_RatesBilling'!S:S,MATCH($A65,'3_RatesBilling'!$A:$A,0))</f>
        <v>0</v>
      </c>
      <c r="R65" s="211">
        <f>$D65*INDEX('3_RatesBilling'!T:T,MATCH($A65,'3_RatesBilling'!$A:$A,0))</f>
        <v>0</v>
      </c>
      <c r="S65" s="211">
        <f>$D65*INDEX('3_RatesBilling'!U:U,MATCH($A65,'3_RatesBilling'!$A:$A,0))</f>
        <v>0</v>
      </c>
      <c r="T65" s="211">
        <f>$D65*INDEX('3_RatesBilling'!V:V,MATCH($A65,'3_RatesBilling'!$A:$A,0))</f>
        <v>0</v>
      </c>
      <c r="U65" s="211">
        <f>$D65*INDEX('3_RatesBilling'!W:W,MATCH($A65,'3_RatesBilling'!$A:$A,0))</f>
        <v>0</v>
      </c>
      <c r="V65" s="211">
        <f>$D65*INDEX('3_RatesBilling'!X:X,MATCH($A65,'3_RatesBilling'!$A:$A,0))</f>
        <v>0</v>
      </c>
      <c r="W65" s="211">
        <f>$D65*INDEX('3_RatesBilling'!Y:Y,MATCH($A65,'3_RatesBilling'!$A:$A,0))</f>
        <v>0</v>
      </c>
      <c r="X65" s="211">
        <f>$D65*INDEX('3_RatesBilling'!Z:Z,MATCH($A65,'3_RatesBilling'!$A:$A,0))</f>
        <v>0</v>
      </c>
      <c r="Y65" s="211">
        <f>$D65*INDEX('3_RatesBilling'!AA:AA,MATCH($A65,'3_RatesBilling'!$A:$A,0))</f>
        <v>0</v>
      </c>
      <c r="Z65" s="211">
        <f>$D65*INDEX('3_RatesBilling'!AB:AB,MATCH($A65,'3_RatesBilling'!$A:$A,0))</f>
        <v>0</v>
      </c>
      <c r="AA65" s="211">
        <f>$D65*INDEX('3_RatesBilling'!AC:AC,MATCH($A65,'3_RatesBilling'!$A:$A,0))</f>
        <v>0</v>
      </c>
      <c r="AC65" s="211" t="e">
        <f t="shared" ca="1" si="2"/>
        <v>#REF!</v>
      </c>
      <c r="AD65" s="211" t="e">
        <f t="shared" ca="1" si="3"/>
        <v>#REF!</v>
      </c>
      <c r="AE65" s="211" t="e">
        <f t="shared" ca="1" si="4"/>
        <v>#REF!</v>
      </c>
      <c r="AF65" s="211" t="e">
        <f t="shared" ca="1" si="5"/>
        <v>#REF!</v>
      </c>
      <c r="AG65" s="211" t="e">
        <f t="shared" ca="1" si="6"/>
        <v>#REF!</v>
      </c>
      <c r="AH65" s="211" t="e">
        <f t="shared" ca="1" si="7"/>
        <v>#REF!</v>
      </c>
      <c r="AI65" s="211" t="e">
        <f t="shared" ca="1" si="8"/>
        <v>#REF!</v>
      </c>
      <c r="AJ65" s="211" t="e">
        <f t="shared" ca="1" si="9"/>
        <v>#REF!</v>
      </c>
      <c r="AK65" s="211" t="e">
        <f t="shared" ca="1" si="10"/>
        <v>#REF!</v>
      </c>
      <c r="AL65" s="211" t="e">
        <f t="shared" ca="1" si="11"/>
        <v>#REF!</v>
      </c>
      <c r="AM65" s="211" t="e">
        <f t="shared" ca="1" si="12"/>
        <v>#REF!</v>
      </c>
      <c r="AN65" s="211" t="e">
        <f t="shared" ca="1" si="13"/>
        <v>#REF!</v>
      </c>
      <c r="AO65" s="211" t="e">
        <f t="shared" ca="1" si="14"/>
        <v>#REF!</v>
      </c>
      <c r="AP65" s="211" t="e">
        <f t="shared" ca="1" si="15"/>
        <v>#REF!</v>
      </c>
      <c r="AQ65" s="211" t="e">
        <f t="shared" ca="1" si="16"/>
        <v>#REF!</v>
      </c>
      <c r="AR65" s="211" t="e">
        <f t="shared" ca="1" si="17"/>
        <v>#REF!</v>
      </c>
      <c r="AT65" s="209" t="e">
        <f t="shared" ca="1" si="18"/>
        <v>#REF!</v>
      </c>
      <c r="AU65" s="209" t="e">
        <f t="shared" ca="1" si="19"/>
        <v>#REF!</v>
      </c>
      <c r="AV65" s="209" t="e">
        <f t="shared" ca="1" si="20"/>
        <v>#REF!</v>
      </c>
      <c r="AW65" s="209" t="e">
        <f t="shared" ca="1" si="21"/>
        <v>#REF!</v>
      </c>
      <c r="AX65" s="209" t="e">
        <f t="shared" ca="1" si="22"/>
        <v>#REF!</v>
      </c>
      <c r="AY65" s="209" t="e">
        <f t="shared" ca="1" si="23"/>
        <v>#REF!</v>
      </c>
      <c r="AZ65" s="209" t="e">
        <f t="shared" ca="1" si="24"/>
        <v>#REF!</v>
      </c>
      <c r="BA65" s="209" t="e">
        <f t="shared" ca="1" si="25"/>
        <v>#REF!</v>
      </c>
      <c r="BB65" s="209" t="e">
        <f t="shared" ca="1" si="26"/>
        <v>#REF!</v>
      </c>
      <c r="BC65" s="209" t="e">
        <f t="shared" ca="1" si="27"/>
        <v>#REF!</v>
      </c>
      <c r="BD65" s="209" t="e">
        <f t="shared" ca="1" si="28"/>
        <v>#REF!</v>
      </c>
      <c r="BE65" s="209" t="e">
        <f t="shared" ca="1" si="29"/>
        <v>#REF!</v>
      </c>
      <c r="BF65" s="209" t="e">
        <f t="shared" ca="1" si="30"/>
        <v>#REF!</v>
      </c>
      <c r="BG65" s="209" t="e">
        <f t="shared" ca="1" si="31"/>
        <v>#REF!</v>
      </c>
      <c r="BH65" s="209" t="e">
        <f t="shared" ca="1" si="32"/>
        <v>#REF!</v>
      </c>
      <c r="BI65" s="209" t="e">
        <f t="shared" ca="1" si="33"/>
        <v>#REF!</v>
      </c>
    </row>
    <row r="66" spans="1:61" s="3" customFormat="1">
      <c r="A66" s="246" t="s">
        <v>138</v>
      </c>
      <c r="B66" s="246" t="str">
        <f>INDEX('Ref1'!$E:$E,MATCH(A66,'Ref1'!$A:$A,0))</f>
        <v>Chelmsford</v>
      </c>
      <c r="C66" s="246" t="str">
        <f>INDEX('Ref1'!$B:$B,MATCH($A66,'Ref1'!$A:$A,0))</f>
        <v>SD</v>
      </c>
      <c r="D66" s="307">
        <f>INDEX(Inputs!$K$61:$K$71,MATCH($C66,Inputs!$Q$61:$Q$71,0))</f>
        <v>0</v>
      </c>
      <c r="E66" s="211">
        <f>$D66*INDEX('3_RatesBilling'!G:G,MATCH($A66,'3_RatesBilling'!$A:$A,0))</f>
        <v>0</v>
      </c>
      <c r="F66" s="211">
        <f>$D66*INDEX('3_RatesBilling'!H:H,MATCH($A66,'3_RatesBilling'!$A:$A,0))</f>
        <v>0</v>
      </c>
      <c r="G66" s="211">
        <f>$D66*INDEX('3_RatesBilling'!I:I,MATCH($A66,'3_RatesBilling'!$A:$A,0))</f>
        <v>0</v>
      </c>
      <c r="H66" s="211">
        <f>$D66*INDEX('3_RatesBilling'!J:J,MATCH($A66,'3_RatesBilling'!$A:$A,0))</f>
        <v>0</v>
      </c>
      <c r="I66" s="211">
        <f>$D66*INDEX('3_RatesBilling'!K:K,MATCH($A66,'3_RatesBilling'!$A:$A,0))</f>
        <v>0</v>
      </c>
      <c r="J66" s="211">
        <f>$D66*INDEX('3_RatesBilling'!L:L,MATCH($A66,'3_RatesBilling'!$A:$A,0))</f>
        <v>0</v>
      </c>
      <c r="K66" s="216">
        <f>$D66*INDEX('3_RatesBilling'!M:M,MATCH($A66,'3_RatesBilling'!$A:$A,0))</f>
        <v>0</v>
      </c>
      <c r="L66" s="213">
        <f>$D66*INDEX('3_RatesBilling'!N:N,MATCH($A66,'3_RatesBilling'!$A:$A,0))</f>
        <v>0</v>
      </c>
      <c r="M66" s="211">
        <f>$D66*INDEX('3_RatesBilling'!O:O,MATCH($A66,'3_RatesBilling'!$A:$A,0))</f>
        <v>0</v>
      </c>
      <c r="N66" s="211">
        <f>$D66*INDEX('3_RatesBilling'!P:P,MATCH($A66,'3_RatesBilling'!$A:$A,0))</f>
        <v>0</v>
      </c>
      <c r="O66" s="211">
        <f>$D66*INDEX('3_RatesBilling'!Q:Q,MATCH($A66,'3_RatesBilling'!$A:$A,0))</f>
        <v>0</v>
      </c>
      <c r="P66" s="211">
        <f>$D66*INDEX('3_RatesBilling'!R:R,MATCH($A66,'3_RatesBilling'!$A:$A,0))</f>
        <v>0</v>
      </c>
      <c r="Q66" s="211">
        <f>$D66*INDEX('3_RatesBilling'!S:S,MATCH($A66,'3_RatesBilling'!$A:$A,0))</f>
        <v>0</v>
      </c>
      <c r="R66" s="211">
        <f>$D66*INDEX('3_RatesBilling'!T:T,MATCH($A66,'3_RatesBilling'!$A:$A,0))</f>
        <v>0</v>
      </c>
      <c r="S66" s="211">
        <f>$D66*INDEX('3_RatesBilling'!U:U,MATCH($A66,'3_RatesBilling'!$A:$A,0))</f>
        <v>0</v>
      </c>
      <c r="T66" s="211">
        <f>$D66*INDEX('3_RatesBilling'!V:V,MATCH($A66,'3_RatesBilling'!$A:$A,0))</f>
        <v>0</v>
      </c>
      <c r="U66" s="211">
        <f>$D66*INDEX('3_RatesBilling'!W:W,MATCH($A66,'3_RatesBilling'!$A:$A,0))</f>
        <v>0</v>
      </c>
      <c r="V66" s="211">
        <f>$D66*INDEX('3_RatesBilling'!X:X,MATCH($A66,'3_RatesBilling'!$A:$A,0))</f>
        <v>0</v>
      </c>
      <c r="W66" s="211">
        <f>$D66*INDEX('3_RatesBilling'!Y:Y,MATCH($A66,'3_RatesBilling'!$A:$A,0))</f>
        <v>0</v>
      </c>
      <c r="X66" s="211">
        <f>$D66*INDEX('3_RatesBilling'!Z:Z,MATCH($A66,'3_RatesBilling'!$A:$A,0))</f>
        <v>0</v>
      </c>
      <c r="Y66" s="211">
        <f>$D66*INDEX('3_RatesBilling'!AA:AA,MATCH($A66,'3_RatesBilling'!$A:$A,0))</f>
        <v>0</v>
      </c>
      <c r="Z66" s="211">
        <f>$D66*INDEX('3_RatesBilling'!AB:AB,MATCH($A66,'3_RatesBilling'!$A:$A,0))</f>
        <v>0</v>
      </c>
      <c r="AA66" s="211">
        <f>$D66*INDEX('3_RatesBilling'!AC:AC,MATCH($A66,'3_RatesBilling'!$A:$A,0))</f>
        <v>0</v>
      </c>
      <c r="AC66" s="211" t="e">
        <f t="shared" ca="1" si="2"/>
        <v>#REF!</v>
      </c>
      <c r="AD66" s="211" t="e">
        <f t="shared" ca="1" si="3"/>
        <v>#REF!</v>
      </c>
      <c r="AE66" s="211" t="e">
        <f t="shared" ca="1" si="4"/>
        <v>#REF!</v>
      </c>
      <c r="AF66" s="211" t="e">
        <f t="shared" ca="1" si="5"/>
        <v>#REF!</v>
      </c>
      <c r="AG66" s="211" t="e">
        <f t="shared" ca="1" si="6"/>
        <v>#REF!</v>
      </c>
      <c r="AH66" s="211" t="e">
        <f t="shared" ca="1" si="7"/>
        <v>#REF!</v>
      </c>
      <c r="AI66" s="211" t="e">
        <f t="shared" ca="1" si="8"/>
        <v>#REF!</v>
      </c>
      <c r="AJ66" s="211" t="e">
        <f t="shared" ca="1" si="9"/>
        <v>#REF!</v>
      </c>
      <c r="AK66" s="211" t="e">
        <f t="shared" ca="1" si="10"/>
        <v>#REF!</v>
      </c>
      <c r="AL66" s="211" t="e">
        <f t="shared" ca="1" si="11"/>
        <v>#REF!</v>
      </c>
      <c r="AM66" s="211" t="e">
        <f t="shared" ca="1" si="12"/>
        <v>#REF!</v>
      </c>
      <c r="AN66" s="211" t="e">
        <f t="shared" ca="1" si="13"/>
        <v>#REF!</v>
      </c>
      <c r="AO66" s="211" t="e">
        <f t="shared" ca="1" si="14"/>
        <v>#REF!</v>
      </c>
      <c r="AP66" s="211" t="e">
        <f t="shared" ca="1" si="15"/>
        <v>#REF!</v>
      </c>
      <c r="AQ66" s="211" t="e">
        <f t="shared" ca="1" si="16"/>
        <v>#REF!</v>
      </c>
      <c r="AR66" s="211" t="e">
        <f t="shared" ca="1" si="17"/>
        <v>#REF!</v>
      </c>
      <c r="AT66" s="209" t="e">
        <f t="shared" ca="1" si="18"/>
        <v>#REF!</v>
      </c>
      <c r="AU66" s="209" t="e">
        <f t="shared" ca="1" si="19"/>
        <v>#REF!</v>
      </c>
      <c r="AV66" s="209" t="e">
        <f t="shared" ca="1" si="20"/>
        <v>#REF!</v>
      </c>
      <c r="AW66" s="209" t="e">
        <f t="shared" ca="1" si="21"/>
        <v>#REF!</v>
      </c>
      <c r="AX66" s="209" t="e">
        <f t="shared" ca="1" si="22"/>
        <v>#REF!</v>
      </c>
      <c r="AY66" s="209" t="e">
        <f t="shared" ca="1" si="23"/>
        <v>#REF!</v>
      </c>
      <c r="AZ66" s="209" t="e">
        <f t="shared" ca="1" si="24"/>
        <v>#REF!</v>
      </c>
      <c r="BA66" s="209" t="e">
        <f t="shared" ca="1" si="25"/>
        <v>#REF!</v>
      </c>
      <c r="BB66" s="209" t="e">
        <f t="shared" ca="1" si="26"/>
        <v>#REF!</v>
      </c>
      <c r="BC66" s="209" t="e">
        <f t="shared" ca="1" si="27"/>
        <v>#REF!</v>
      </c>
      <c r="BD66" s="209" t="e">
        <f t="shared" ca="1" si="28"/>
        <v>#REF!</v>
      </c>
      <c r="BE66" s="209" t="e">
        <f t="shared" ca="1" si="29"/>
        <v>#REF!</v>
      </c>
      <c r="BF66" s="209" t="e">
        <f t="shared" ca="1" si="30"/>
        <v>#REF!</v>
      </c>
      <c r="BG66" s="209" t="e">
        <f t="shared" ca="1" si="31"/>
        <v>#REF!</v>
      </c>
      <c r="BH66" s="209" t="e">
        <f t="shared" ca="1" si="32"/>
        <v>#REF!</v>
      </c>
      <c r="BI66" s="209" t="e">
        <f t="shared" ca="1" si="33"/>
        <v>#REF!</v>
      </c>
    </row>
    <row r="67" spans="1:61" s="3" customFormat="1">
      <c r="A67" s="246" t="s">
        <v>140</v>
      </c>
      <c r="B67" s="246" t="str">
        <f>INDEX('Ref1'!$E:$E,MATCH(A67,'Ref1'!$A:$A,0))</f>
        <v>Cheltenham</v>
      </c>
      <c r="C67" s="246" t="str">
        <f>INDEX('Ref1'!$B:$B,MATCH($A67,'Ref1'!$A:$A,0))</f>
        <v>SD</v>
      </c>
      <c r="D67" s="307">
        <f>INDEX(Inputs!$K$61:$K$71,MATCH($C67,Inputs!$Q$61:$Q$71,0))</f>
        <v>0</v>
      </c>
      <c r="E67" s="211">
        <f>$D67*INDEX('3_RatesBilling'!G:G,MATCH($A67,'3_RatesBilling'!$A:$A,0))</f>
        <v>0</v>
      </c>
      <c r="F67" s="211">
        <f>$D67*INDEX('3_RatesBilling'!H:H,MATCH($A67,'3_RatesBilling'!$A:$A,0))</f>
        <v>0</v>
      </c>
      <c r="G67" s="211">
        <f>$D67*INDEX('3_RatesBilling'!I:I,MATCH($A67,'3_RatesBilling'!$A:$A,0))</f>
        <v>0</v>
      </c>
      <c r="H67" s="211">
        <f>$D67*INDEX('3_RatesBilling'!J:J,MATCH($A67,'3_RatesBilling'!$A:$A,0))</f>
        <v>0</v>
      </c>
      <c r="I67" s="211">
        <f>$D67*INDEX('3_RatesBilling'!K:K,MATCH($A67,'3_RatesBilling'!$A:$A,0))</f>
        <v>0</v>
      </c>
      <c r="J67" s="211">
        <f>$D67*INDEX('3_RatesBilling'!L:L,MATCH($A67,'3_RatesBilling'!$A:$A,0))</f>
        <v>0</v>
      </c>
      <c r="K67" s="216">
        <f>$D67*INDEX('3_RatesBilling'!M:M,MATCH($A67,'3_RatesBilling'!$A:$A,0))</f>
        <v>0</v>
      </c>
      <c r="L67" s="213">
        <f>$D67*INDEX('3_RatesBilling'!N:N,MATCH($A67,'3_RatesBilling'!$A:$A,0))</f>
        <v>0</v>
      </c>
      <c r="M67" s="211">
        <f>$D67*INDEX('3_RatesBilling'!O:O,MATCH($A67,'3_RatesBilling'!$A:$A,0))</f>
        <v>0</v>
      </c>
      <c r="N67" s="211">
        <f>$D67*INDEX('3_RatesBilling'!P:P,MATCH($A67,'3_RatesBilling'!$A:$A,0))</f>
        <v>0</v>
      </c>
      <c r="O67" s="211">
        <f>$D67*INDEX('3_RatesBilling'!Q:Q,MATCH($A67,'3_RatesBilling'!$A:$A,0))</f>
        <v>0</v>
      </c>
      <c r="P67" s="211">
        <f>$D67*INDEX('3_RatesBilling'!R:R,MATCH($A67,'3_RatesBilling'!$A:$A,0))</f>
        <v>0</v>
      </c>
      <c r="Q67" s="211">
        <f>$D67*INDEX('3_RatesBilling'!S:S,MATCH($A67,'3_RatesBilling'!$A:$A,0))</f>
        <v>0</v>
      </c>
      <c r="R67" s="211">
        <f>$D67*INDEX('3_RatesBilling'!T:T,MATCH($A67,'3_RatesBilling'!$A:$A,0))</f>
        <v>0</v>
      </c>
      <c r="S67" s="211">
        <f>$D67*INDEX('3_RatesBilling'!U:U,MATCH($A67,'3_RatesBilling'!$A:$A,0))</f>
        <v>0</v>
      </c>
      <c r="T67" s="211">
        <f>$D67*INDEX('3_RatesBilling'!V:V,MATCH($A67,'3_RatesBilling'!$A:$A,0))</f>
        <v>0</v>
      </c>
      <c r="U67" s="211">
        <f>$D67*INDEX('3_RatesBilling'!W:W,MATCH($A67,'3_RatesBilling'!$A:$A,0))</f>
        <v>0</v>
      </c>
      <c r="V67" s="211">
        <f>$D67*INDEX('3_RatesBilling'!X:X,MATCH($A67,'3_RatesBilling'!$A:$A,0))</f>
        <v>0</v>
      </c>
      <c r="W67" s="211">
        <f>$D67*INDEX('3_RatesBilling'!Y:Y,MATCH($A67,'3_RatesBilling'!$A:$A,0))</f>
        <v>0</v>
      </c>
      <c r="X67" s="211">
        <f>$D67*INDEX('3_RatesBilling'!Z:Z,MATCH($A67,'3_RatesBilling'!$A:$A,0))</f>
        <v>0</v>
      </c>
      <c r="Y67" s="211">
        <f>$D67*INDEX('3_RatesBilling'!AA:AA,MATCH($A67,'3_RatesBilling'!$A:$A,0))</f>
        <v>0</v>
      </c>
      <c r="Z67" s="211">
        <f>$D67*INDEX('3_RatesBilling'!AB:AB,MATCH($A67,'3_RatesBilling'!$A:$A,0))</f>
        <v>0</v>
      </c>
      <c r="AA67" s="211">
        <f>$D67*INDEX('3_RatesBilling'!AC:AC,MATCH($A67,'3_RatesBilling'!$A:$A,0))</f>
        <v>0</v>
      </c>
      <c r="AC67" s="211" t="e">
        <f t="shared" ca="1" si="2"/>
        <v>#REF!</v>
      </c>
      <c r="AD67" s="211" t="e">
        <f t="shared" ca="1" si="3"/>
        <v>#REF!</v>
      </c>
      <c r="AE67" s="211" t="e">
        <f t="shared" ca="1" si="4"/>
        <v>#REF!</v>
      </c>
      <c r="AF67" s="211" t="e">
        <f t="shared" ca="1" si="5"/>
        <v>#REF!</v>
      </c>
      <c r="AG67" s="211" t="e">
        <f t="shared" ca="1" si="6"/>
        <v>#REF!</v>
      </c>
      <c r="AH67" s="211" t="e">
        <f t="shared" ca="1" si="7"/>
        <v>#REF!</v>
      </c>
      <c r="AI67" s="211" t="e">
        <f t="shared" ca="1" si="8"/>
        <v>#REF!</v>
      </c>
      <c r="AJ67" s="211" t="e">
        <f t="shared" ca="1" si="9"/>
        <v>#REF!</v>
      </c>
      <c r="AK67" s="211" t="e">
        <f t="shared" ca="1" si="10"/>
        <v>#REF!</v>
      </c>
      <c r="AL67" s="211" t="e">
        <f t="shared" ca="1" si="11"/>
        <v>#REF!</v>
      </c>
      <c r="AM67" s="211" t="e">
        <f t="shared" ca="1" si="12"/>
        <v>#REF!</v>
      </c>
      <c r="AN67" s="211" t="e">
        <f t="shared" ca="1" si="13"/>
        <v>#REF!</v>
      </c>
      <c r="AO67" s="211" t="e">
        <f t="shared" ca="1" si="14"/>
        <v>#REF!</v>
      </c>
      <c r="AP67" s="211" t="e">
        <f t="shared" ca="1" si="15"/>
        <v>#REF!</v>
      </c>
      <c r="AQ67" s="211" t="e">
        <f t="shared" ca="1" si="16"/>
        <v>#REF!</v>
      </c>
      <c r="AR67" s="211" t="e">
        <f t="shared" ca="1" si="17"/>
        <v>#REF!</v>
      </c>
      <c r="AT67" s="209" t="e">
        <f t="shared" ca="1" si="18"/>
        <v>#REF!</v>
      </c>
      <c r="AU67" s="209" t="e">
        <f t="shared" ca="1" si="19"/>
        <v>#REF!</v>
      </c>
      <c r="AV67" s="209" t="e">
        <f t="shared" ca="1" si="20"/>
        <v>#REF!</v>
      </c>
      <c r="AW67" s="209" t="e">
        <f t="shared" ca="1" si="21"/>
        <v>#REF!</v>
      </c>
      <c r="AX67" s="209" t="e">
        <f t="shared" ca="1" si="22"/>
        <v>#REF!</v>
      </c>
      <c r="AY67" s="209" t="e">
        <f t="shared" ca="1" si="23"/>
        <v>#REF!</v>
      </c>
      <c r="AZ67" s="209" t="e">
        <f t="shared" ca="1" si="24"/>
        <v>#REF!</v>
      </c>
      <c r="BA67" s="209" t="e">
        <f t="shared" ca="1" si="25"/>
        <v>#REF!</v>
      </c>
      <c r="BB67" s="209" t="e">
        <f t="shared" ca="1" si="26"/>
        <v>#REF!</v>
      </c>
      <c r="BC67" s="209" t="e">
        <f t="shared" ca="1" si="27"/>
        <v>#REF!</v>
      </c>
      <c r="BD67" s="209" t="e">
        <f t="shared" ca="1" si="28"/>
        <v>#REF!</v>
      </c>
      <c r="BE67" s="209" t="e">
        <f t="shared" ca="1" si="29"/>
        <v>#REF!</v>
      </c>
      <c r="BF67" s="209" t="e">
        <f t="shared" ca="1" si="30"/>
        <v>#REF!</v>
      </c>
      <c r="BG67" s="209" t="e">
        <f t="shared" ca="1" si="31"/>
        <v>#REF!</v>
      </c>
      <c r="BH67" s="209" t="e">
        <f t="shared" ca="1" si="32"/>
        <v>#REF!</v>
      </c>
      <c r="BI67" s="209" t="e">
        <f t="shared" ca="1" si="33"/>
        <v>#REF!</v>
      </c>
    </row>
    <row r="68" spans="1:61" s="3" customFormat="1">
      <c r="A68" s="246" t="s">
        <v>142</v>
      </c>
      <c r="B68" s="246" t="str">
        <f>INDEX('Ref1'!$E:$E,MATCH(A68,'Ref1'!$A:$A,0))</f>
        <v>Cherwell</v>
      </c>
      <c r="C68" s="246" t="str">
        <f>INDEX('Ref1'!$B:$B,MATCH($A68,'Ref1'!$A:$A,0))</f>
        <v>SD</v>
      </c>
      <c r="D68" s="307">
        <f>INDEX(Inputs!$K$61:$K$71,MATCH($C68,Inputs!$Q$61:$Q$71,0))</f>
        <v>0</v>
      </c>
      <c r="E68" s="211">
        <f>$D68*INDEX('3_RatesBilling'!G:G,MATCH($A68,'3_RatesBilling'!$A:$A,0))</f>
        <v>0</v>
      </c>
      <c r="F68" s="211">
        <f>$D68*INDEX('3_RatesBilling'!H:H,MATCH($A68,'3_RatesBilling'!$A:$A,0))</f>
        <v>0</v>
      </c>
      <c r="G68" s="211">
        <f>$D68*INDEX('3_RatesBilling'!I:I,MATCH($A68,'3_RatesBilling'!$A:$A,0))</f>
        <v>0</v>
      </c>
      <c r="H68" s="211">
        <f>$D68*INDEX('3_RatesBilling'!J:J,MATCH($A68,'3_RatesBilling'!$A:$A,0))</f>
        <v>0</v>
      </c>
      <c r="I68" s="211">
        <f>$D68*INDEX('3_RatesBilling'!K:K,MATCH($A68,'3_RatesBilling'!$A:$A,0))</f>
        <v>0</v>
      </c>
      <c r="J68" s="211">
        <f>$D68*INDEX('3_RatesBilling'!L:L,MATCH($A68,'3_RatesBilling'!$A:$A,0))</f>
        <v>0</v>
      </c>
      <c r="K68" s="216">
        <f>$D68*INDEX('3_RatesBilling'!M:M,MATCH($A68,'3_RatesBilling'!$A:$A,0))</f>
        <v>0</v>
      </c>
      <c r="L68" s="213">
        <f>$D68*INDEX('3_RatesBilling'!N:N,MATCH($A68,'3_RatesBilling'!$A:$A,0))</f>
        <v>0</v>
      </c>
      <c r="M68" s="211">
        <f>$D68*INDEX('3_RatesBilling'!O:O,MATCH($A68,'3_RatesBilling'!$A:$A,0))</f>
        <v>0</v>
      </c>
      <c r="N68" s="211">
        <f>$D68*INDEX('3_RatesBilling'!P:P,MATCH($A68,'3_RatesBilling'!$A:$A,0))</f>
        <v>0</v>
      </c>
      <c r="O68" s="211">
        <f>$D68*INDEX('3_RatesBilling'!Q:Q,MATCH($A68,'3_RatesBilling'!$A:$A,0))</f>
        <v>0</v>
      </c>
      <c r="P68" s="211">
        <f>$D68*INDEX('3_RatesBilling'!R:R,MATCH($A68,'3_RatesBilling'!$A:$A,0))</f>
        <v>0</v>
      </c>
      <c r="Q68" s="211">
        <f>$D68*INDEX('3_RatesBilling'!S:S,MATCH($A68,'3_RatesBilling'!$A:$A,0))</f>
        <v>0</v>
      </c>
      <c r="R68" s="211">
        <f>$D68*INDEX('3_RatesBilling'!T:T,MATCH($A68,'3_RatesBilling'!$A:$A,0))</f>
        <v>0</v>
      </c>
      <c r="S68" s="211">
        <f>$D68*INDEX('3_RatesBilling'!U:U,MATCH($A68,'3_RatesBilling'!$A:$A,0))</f>
        <v>0</v>
      </c>
      <c r="T68" s="211">
        <f>$D68*INDEX('3_RatesBilling'!V:V,MATCH($A68,'3_RatesBilling'!$A:$A,0))</f>
        <v>0</v>
      </c>
      <c r="U68" s="211">
        <f>$D68*INDEX('3_RatesBilling'!W:W,MATCH($A68,'3_RatesBilling'!$A:$A,0))</f>
        <v>0</v>
      </c>
      <c r="V68" s="211">
        <f>$D68*INDEX('3_RatesBilling'!X:X,MATCH($A68,'3_RatesBilling'!$A:$A,0))</f>
        <v>0</v>
      </c>
      <c r="W68" s="211">
        <f>$D68*INDEX('3_RatesBilling'!Y:Y,MATCH($A68,'3_RatesBilling'!$A:$A,0))</f>
        <v>0</v>
      </c>
      <c r="X68" s="211">
        <f>$D68*INDEX('3_RatesBilling'!Z:Z,MATCH($A68,'3_RatesBilling'!$A:$A,0))</f>
        <v>0</v>
      </c>
      <c r="Y68" s="211">
        <f>$D68*INDEX('3_RatesBilling'!AA:AA,MATCH($A68,'3_RatesBilling'!$A:$A,0))</f>
        <v>0</v>
      </c>
      <c r="Z68" s="211">
        <f>$D68*INDEX('3_RatesBilling'!AB:AB,MATCH($A68,'3_RatesBilling'!$A:$A,0))</f>
        <v>0</v>
      </c>
      <c r="AA68" s="211">
        <f>$D68*INDEX('3_RatesBilling'!AC:AC,MATCH($A68,'3_RatesBilling'!$A:$A,0))</f>
        <v>0</v>
      </c>
      <c r="AC68" s="211" t="e">
        <f t="shared" ca="1" si="2"/>
        <v>#REF!</v>
      </c>
      <c r="AD68" s="211" t="e">
        <f t="shared" ca="1" si="3"/>
        <v>#REF!</v>
      </c>
      <c r="AE68" s="211" t="e">
        <f t="shared" ca="1" si="4"/>
        <v>#REF!</v>
      </c>
      <c r="AF68" s="211" t="e">
        <f t="shared" ca="1" si="5"/>
        <v>#REF!</v>
      </c>
      <c r="AG68" s="211" t="e">
        <f t="shared" ca="1" si="6"/>
        <v>#REF!</v>
      </c>
      <c r="AH68" s="211" t="e">
        <f t="shared" ca="1" si="7"/>
        <v>#REF!</v>
      </c>
      <c r="AI68" s="211" t="e">
        <f t="shared" ca="1" si="8"/>
        <v>#REF!</v>
      </c>
      <c r="AJ68" s="211" t="e">
        <f t="shared" ca="1" si="9"/>
        <v>#REF!</v>
      </c>
      <c r="AK68" s="211" t="e">
        <f t="shared" ca="1" si="10"/>
        <v>#REF!</v>
      </c>
      <c r="AL68" s="211" t="e">
        <f t="shared" ca="1" si="11"/>
        <v>#REF!</v>
      </c>
      <c r="AM68" s="211" t="e">
        <f t="shared" ca="1" si="12"/>
        <v>#REF!</v>
      </c>
      <c r="AN68" s="211" t="e">
        <f t="shared" ca="1" si="13"/>
        <v>#REF!</v>
      </c>
      <c r="AO68" s="211" t="e">
        <f t="shared" ca="1" si="14"/>
        <v>#REF!</v>
      </c>
      <c r="AP68" s="211" t="e">
        <f t="shared" ca="1" si="15"/>
        <v>#REF!</v>
      </c>
      <c r="AQ68" s="211" t="e">
        <f t="shared" ca="1" si="16"/>
        <v>#REF!</v>
      </c>
      <c r="AR68" s="211" t="e">
        <f t="shared" ca="1" si="17"/>
        <v>#REF!</v>
      </c>
      <c r="AT68" s="209" t="e">
        <f t="shared" ca="1" si="18"/>
        <v>#REF!</v>
      </c>
      <c r="AU68" s="209" t="e">
        <f t="shared" ca="1" si="19"/>
        <v>#REF!</v>
      </c>
      <c r="AV68" s="209" t="e">
        <f t="shared" ca="1" si="20"/>
        <v>#REF!</v>
      </c>
      <c r="AW68" s="209" t="e">
        <f t="shared" ca="1" si="21"/>
        <v>#REF!</v>
      </c>
      <c r="AX68" s="209" t="e">
        <f t="shared" ca="1" si="22"/>
        <v>#REF!</v>
      </c>
      <c r="AY68" s="209" t="e">
        <f t="shared" ca="1" si="23"/>
        <v>#REF!</v>
      </c>
      <c r="AZ68" s="209" t="e">
        <f t="shared" ca="1" si="24"/>
        <v>#REF!</v>
      </c>
      <c r="BA68" s="209" t="e">
        <f t="shared" ca="1" si="25"/>
        <v>#REF!</v>
      </c>
      <c r="BB68" s="209" t="e">
        <f t="shared" ca="1" si="26"/>
        <v>#REF!</v>
      </c>
      <c r="BC68" s="209" t="e">
        <f t="shared" ca="1" si="27"/>
        <v>#REF!</v>
      </c>
      <c r="BD68" s="209" t="e">
        <f t="shared" ca="1" si="28"/>
        <v>#REF!</v>
      </c>
      <c r="BE68" s="209" t="e">
        <f t="shared" ca="1" si="29"/>
        <v>#REF!</v>
      </c>
      <c r="BF68" s="209" t="e">
        <f t="shared" ca="1" si="30"/>
        <v>#REF!</v>
      </c>
      <c r="BG68" s="209" t="e">
        <f t="shared" ca="1" si="31"/>
        <v>#REF!</v>
      </c>
      <c r="BH68" s="209" t="e">
        <f t="shared" ca="1" si="32"/>
        <v>#REF!</v>
      </c>
      <c r="BI68" s="209" t="e">
        <f t="shared" ca="1" si="33"/>
        <v>#REF!</v>
      </c>
    </row>
    <row r="69" spans="1:61" s="3" customFormat="1">
      <c r="A69" s="246" t="s">
        <v>144</v>
      </c>
      <c r="B69" s="246" t="str">
        <f>INDEX('Ref1'!$E:$E,MATCH(A69,'Ref1'!$A:$A,0))</f>
        <v>Cheshire East</v>
      </c>
      <c r="C69" s="246" t="str">
        <f>INDEX('Ref1'!$B:$B,MATCH($A69,'Ref1'!$A:$A,0))</f>
        <v>UNINFIR</v>
      </c>
      <c r="D69" s="307">
        <f>INDEX(Inputs!$K$61:$K$71,MATCH($C69,Inputs!$Q$61:$Q$71,0))</f>
        <v>0</v>
      </c>
      <c r="E69" s="211">
        <f>$D69*INDEX('3_RatesBilling'!G:G,MATCH($A69,'3_RatesBilling'!$A:$A,0))</f>
        <v>0</v>
      </c>
      <c r="F69" s="211">
        <f>$D69*INDEX('3_RatesBilling'!H:H,MATCH($A69,'3_RatesBilling'!$A:$A,0))</f>
        <v>0</v>
      </c>
      <c r="G69" s="211">
        <f>$D69*INDEX('3_RatesBilling'!I:I,MATCH($A69,'3_RatesBilling'!$A:$A,0))</f>
        <v>0</v>
      </c>
      <c r="H69" s="211">
        <f>$D69*INDEX('3_RatesBilling'!J:J,MATCH($A69,'3_RatesBilling'!$A:$A,0))</f>
        <v>0</v>
      </c>
      <c r="I69" s="211">
        <f>$D69*INDEX('3_RatesBilling'!K:K,MATCH($A69,'3_RatesBilling'!$A:$A,0))</f>
        <v>0</v>
      </c>
      <c r="J69" s="211">
        <f>$D69*INDEX('3_RatesBilling'!L:L,MATCH($A69,'3_RatesBilling'!$A:$A,0))</f>
        <v>0</v>
      </c>
      <c r="K69" s="216">
        <f>$D69*INDEX('3_RatesBilling'!M:M,MATCH($A69,'3_RatesBilling'!$A:$A,0))</f>
        <v>0</v>
      </c>
      <c r="L69" s="213">
        <f>$D69*INDEX('3_RatesBilling'!N:N,MATCH($A69,'3_RatesBilling'!$A:$A,0))</f>
        <v>0</v>
      </c>
      <c r="M69" s="211">
        <f>$D69*INDEX('3_RatesBilling'!O:O,MATCH($A69,'3_RatesBilling'!$A:$A,0))</f>
        <v>0</v>
      </c>
      <c r="N69" s="211">
        <f>$D69*INDEX('3_RatesBilling'!P:P,MATCH($A69,'3_RatesBilling'!$A:$A,0))</f>
        <v>0</v>
      </c>
      <c r="O69" s="211">
        <f>$D69*INDEX('3_RatesBilling'!Q:Q,MATCH($A69,'3_RatesBilling'!$A:$A,0))</f>
        <v>0</v>
      </c>
      <c r="P69" s="211">
        <f>$D69*INDEX('3_RatesBilling'!R:R,MATCH($A69,'3_RatesBilling'!$A:$A,0))</f>
        <v>0</v>
      </c>
      <c r="Q69" s="211">
        <f>$D69*INDEX('3_RatesBilling'!S:S,MATCH($A69,'3_RatesBilling'!$A:$A,0))</f>
        <v>0</v>
      </c>
      <c r="R69" s="211">
        <f>$D69*INDEX('3_RatesBilling'!T:T,MATCH($A69,'3_RatesBilling'!$A:$A,0))</f>
        <v>0</v>
      </c>
      <c r="S69" s="211">
        <f>$D69*INDEX('3_RatesBilling'!U:U,MATCH($A69,'3_RatesBilling'!$A:$A,0))</f>
        <v>0</v>
      </c>
      <c r="T69" s="211">
        <f>$D69*INDEX('3_RatesBilling'!V:V,MATCH($A69,'3_RatesBilling'!$A:$A,0))</f>
        <v>0</v>
      </c>
      <c r="U69" s="211">
        <f>$D69*INDEX('3_RatesBilling'!W:W,MATCH($A69,'3_RatesBilling'!$A:$A,0))</f>
        <v>0</v>
      </c>
      <c r="V69" s="211">
        <f>$D69*INDEX('3_RatesBilling'!X:X,MATCH($A69,'3_RatesBilling'!$A:$A,0))</f>
        <v>0</v>
      </c>
      <c r="W69" s="211">
        <f>$D69*INDEX('3_RatesBilling'!Y:Y,MATCH($A69,'3_RatesBilling'!$A:$A,0))</f>
        <v>0</v>
      </c>
      <c r="X69" s="211">
        <f>$D69*INDEX('3_RatesBilling'!Z:Z,MATCH($A69,'3_RatesBilling'!$A:$A,0))</f>
        <v>0</v>
      </c>
      <c r="Y69" s="211">
        <f>$D69*INDEX('3_RatesBilling'!AA:AA,MATCH($A69,'3_RatesBilling'!$A:$A,0))</f>
        <v>0</v>
      </c>
      <c r="Z69" s="211">
        <f>$D69*INDEX('3_RatesBilling'!AB:AB,MATCH($A69,'3_RatesBilling'!$A:$A,0))</f>
        <v>0</v>
      </c>
      <c r="AA69" s="211">
        <f>$D69*INDEX('3_RatesBilling'!AC:AC,MATCH($A69,'3_RatesBilling'!$A:$A,0))</f>
        <v>0</v>
      </c>
      <c r="AC69" s="211" t="e">
        <f t="shared" ca="1" si="2"/>
        <v>#REF!</v>
      </c>
      <c r="AD69" s="211" t="e">
        <f t="shared" ca="1" si="3"/>
        <v>#REF!</v>
      </c>
      <c r="AE69" s="211" t="e">
        <f t="shared" ca="1" si="4"/>
        <v>#REF!</v>
      </c>
      <c r="AF69" s="211" t="e">
        <f t="shared" ca="1" si="5"/>
        <v>#REF!</v>
      </c>
      <c r="AG69" s="211" t="e">
        <f t="shared" ca="1" si="6"/>
        <v>#REF!</v>
      </c>
      <c r="AH69" s="211" t="e">
        <f t="shared" ca="1" si="7"/>
        <v>#REF!</v>
      </c>
      <c r="AI69" s="211" t="e">
        <f t="shared" ca="1" si="8"/>
        <v>#REF!</v>
      </c>
      <c r="AJ69" s="211" t="e">
        <f t="shared" ca="1" si="9"/>
        <v>#REF!</v>
      </c>
      <c r="AK69" s="211" t="e">
        <f t="shared" ca="1" si="10"/>
        <v>#REF!</v>
      </c>
      <c r="AL69" s="211" t="e">
        <f t="shared" ca="1" si="11"/>
        <v>#REF!</v>
      </c>
      <c r="AM69" s="211" t="e">
        <f t="shared" ca="1" si="12"/>
        <v>#REF!</v>
      </c>
      <c r="AN69" s="211" t="e">
        <f t="shared" ca="1" si="13"/>
        <v>#REF!</v>
      </c>
      <c r="AO69" s="211" t="e">
        <f t="shared" ca="1" si="14"/>
        <v>#REF!</v>
      </c>
      <c r="AP69" s="211" t="e">
        <f t="shared" ca="1" si="15"/>
        <v>#REF!</v>
      </c>
      <c r="AQ69" s="211" t="e">
        <f t="shared" ca="1" si="16"/>
        <v>#REF!</v>
      </c>
      <c r="AR69" s="211" t="e">
        <f t="shared" ca="1" si="17"/>
        <v>#REF!</v>
      </c>
      <c r="AT69" s="209" t="e">
        <f t="shared" ca="1" si="18"/>
        <v>#REF!</v>
      </c>
      <c r="AU69" s="209" t="e">
        <f t="shared" ca="1" si="19"/>
        <v>#REF!</v>
      </c>
      <c r="AV69" s="209" t="e">
        <f t="shared" ca="1" si="20"/>
        <v>#REF!</v>
      </c>
      <c r="AW69" s="209" t="e">
        <f t="shared" ca="1" si="21"/>
        <v>#REF!</v>
      </c>
      <c r="AX69" s="209" t="e">
        <f t="shared" ca="1" si="22"/>
        <v>#REF!</v>
      </c>
      <c r="AY69" s="209" t="e">
        <f t="shared" ca="1" si="23"/>
        <v>#REF!</v>
      </c>
      <c r="AZ69" s="209" t="e">
        <f t="shared" ca="1" si="24"/>
        <v>#REF!</v>
      </c>
      <c r="BA69" s="209" t="e">
        <f t="shared" ca="1" si="25"/>
        <v>#REF!</v>
      </c>
      <c r="BB69" s="209" t="e">
        <f t="shared" ca="1" si="26"/>
        <v>#REF!</v>
      </c>
      <c r="BC69" s="209" t="e">
        <f t="shared" ca="1" si="27"/>
        <v>#REF!</v>
      </c>
      <c r="BD69" s="209" t="e">
        <f t="shared" ca="1" si="28"/>
        <v>#REF!</v>
      </c>
      <c r="BE69" s="209" t="e">
        <f t="shared" ca="1" si="29"/>
        <v>#REF!</v>
      </c>
      <c r="BF69" s="209" t="e">
        <f t="shared" ca="1" si="30"/>
        <v>#REF!</v>
      </c>
      <c r="BG69" s="209" t="e">
        <f t="shared" ca="1" si="31"/>
        <v>#REF!</v>
      </c>
      <c r="BH69" s="209" t="e">
        <f t="shared" ca="1" si="32"/>
        <v>#REF!</v>
      </c>
      <c r="BI69" s="209" t="e">
        <f t="shared" ca="1" si="33"/>
        <v>#REF!</v>
      </c>
    </row>
    <row r="70" spans="1:61" s="3" customFormat="1">
      <c r="A70" s="246" t="s">
        <v>146</v>
      </c>
      <c r="B70" s="246" t="str">
        <f>INDEX('Ref1'!$E:$E,MATCH(A70,'Ref1'!$A:$A,0))</f>
        <v>Cheshire Fire Authority</v>
      </c>
      <c r="C70" s="246" t="str">
        <f>INDEX('Ref1'!$B:$B,MATCH($A70,'Ref1'!$A:$A,0))</f>
        <v>SFIR</v>
      </c>
      <c r="D70" s="307">
        <f>INDEX(Inputs!$K$61:$K$71,MATCH($C70,Inputs!$Q$61:$Q$71,0))</f>
        <v>0</v>
      </c>
      <c r="E70" s="211">
        <f>$D70*INDEX('3_RatesBilling'!G:G,MATCH($A70,'3_RatesBilling'!$A:$A,0))</f>
        <v>0</v>
      </c>
      <c r="F70" s="211">
        <f>$D70*INDEX('3_RatesBilling'!H:H,MATCH($A70,'3_RatesBilling'!$A:$A,0))</f>
        <v>0</v>
      </c>
      <c r="G70" s="211">
        <f>$D70*INDEX('3_RatesBilling'!I:I,MATCH($A70,'3_RatesBilling'!$A:$A,0))</f>
        <v>0</v>
      </c>
      <c r="H70" s="211">
        <f>$D70*INDEX('3_RatesBilling'!J:J,MATCH($A70,'3_RatesBilling'!$A:$A,0))</f>
        <v>0</v>
      </c>
      <c r="I70" s="211">
        <f>$D70*INDEX('3_RatesBilling'!K:K,MATCH($A70,'3_RatesBilling'!$A:$A,0))</f>
        <v>0</v>
      </c>
      <c r="J70" s="211">
        <f>$D70*INDEX('3_RatesBilling'!L:L,MATCH($A70,'3_RatesBilling'!$A:$A,0))</f>
        <v>0</v>
      </c>
      <c r="K70" s="216">
        <f>$D70*INDEX('3_RatesBilling'!M:M,MATCH($A70,'3_RatesBilling'!$A:$A,0))</f>
        <v>0</v>
      </c>
      <c r="L70" s="213">
        <f>$D70*INDEX('3_RatesBilling'!N:N,MATCH($A70,'3_RatesBilling'!$A:$A,0))</f>
        <v>0</v>
      </c>
      <c r="M70" s="211">
        <f>$D70*INDEX('3_RatesBilling'!O:O,MATCH($A70,'3_RatesBilling'!$A:$A,0))</f>
        <v>0</v>
      </c>
      <c r="N70" s="211">
        <f>$D70*INDEX('3_RatesBilling'!P:P,MATCH($A70,'3_RatesBilling'!$A:$A,0))</f>
        <v>0</v>
      </c>
      <c r="O70" s="211">
        <f>$D70*INDEX('3_RatesBilling'!Q:Q,MATCH($A70,'3_RatesBilling'!$A:$A,0))</f>
        <v>0</v>
      </c>
      <c r="P70" s="211">
        <f>$D70*INDEX('3_RatesBilling'!R:R,MATCH($A70,'3_RatesBilling'!$A:$A,0))</f>
        <v>0</v>
      </c>
      <c r="Q70" s="211">
        <f>$D70*INDEX('3_RatesBilling'!S:S,MATCH($A70,'3_RatesBilling'!$A:$A,0))</f>
        <v>0</v>
      </c>
      <c r="R70" s="211">
        <f>$D70*INDEX('3_RatesBilling'!T:T,MATCH($A70,'3_RatesBilling'!$A:$A,0))</f>
        <v>0</v>
      </c>
      <c r="S70" s="211">
        <f>$D70*INDEX('3_RatesBilling'!U:U,MATCH($A70,'3_RatesBilling'!$A:$A,0))</f>
        <v>0</v>
      </c>
      <c r="T70" s="211">
        <f>$D70*INDEX('3_RatesBilling'!V:V,MATCH($A70,'3_RatesBilling'!$A:$A,0))</f>
        <v>0</v>
      </c>
      <c r="U70" s="211">
        <f>$D70*INDEX('3_RatesBilling'!W:W,MATCH($A70,'3_RatesBilling'!$A:$A,0))</f>
        <v>0</v>
      </c>
      <c r="V70" s="211">
        <f>$D70*INDEX('3_RatesBilling'!X:X,MATCH($A70,'3_RatesBilling'!$A:$A,0))</f>
        <v>0</v>
      </c>
      <c r="W70" s="211">
        <f>$D70*INDEX('3_RatesBilling'!Y:Y,MATCH($A70,'3_RatesBilling'!$A:$A,0))</f>
        <v>0</v>
      </c>
      <c r="X70" s="211">
        <f>$D70*INDEX('3_RatesBilling'!Z:Z,MATCH($A70,'3_RatesBilling'!$A:$A,0))</f>
        <v>0</v>
      </c>
      <c r="Y70" s="211">
        <f>$D70*INDEX('3_RatesBilling'!AA:AA,MATCH($A70,'3_RatesBilling'!$A:$A,0))</f>
        <v>0</v>
      </c>
      <c r="Z70" s="211">
        <f>$D70*INDEX('3_RatesBilling'!AB:AB,MATCH($A70,'3_RatesBilling'!$A:$A,0))</f>
        <v>0</v>
      </c>
      <c r="AA70" s="211">
        <f>$D70*INDEX('3_RatesBilling'!AC:AC,MATCH($A70,'3_RatesBilling'!$A:$A,0))</f>
        <v>0</v>
      </c>
      <c r="AC70" s="211" t="e">
        <f t="shared" ca="1" si="2"/>
        <v>#REF!</v>
      </c>
      <c r="AD70" s="211" t="e">
        <f t="shared" ca="1" si="3"/>
        <v>#REF!</v>
      </c>
      <c r="AE70" s="211" t="e">
        <f t="shared" ca="1" si="4"/>
        <v>#REF!</v>
      </c>
      <c r="AF70" s="211" t="e">
        <f t="shared" ca="1" si="5"/>
        <v>#REF!</v>
      </c>
      <c r="AG70" s="211" t="e">
        <f t="shared" ca="1" si="6"/>
        <v>#REF!</v>
      </c>
      <c r="AH70" s="211" t="e">
        <f t="shared" ca="1" si="7"/>
        <v>#REF!</v>
      </c>
      <c r="AI70" s="211" t="e">
        <f t="shared" ca="1" si="8"/>
        <v>#REF!</v>
      </c>
      <c r="AJ70" s="211" t="e">
        <f t="shared" ca="1" si="9"/>
        <v>#REF!</v>
      </c>
      <c r="AK70" s="211" t="e">
        <f t="shared" ca="1" si="10"/>
        <v>#REF!</v>
      </c>
      <c r="AL70" s="211" t="e">
        <f t="shared" ca="1" si="11"/>
        <v>#REF!</v>
      </c>
      <c r="AM70" s="211" t="e">
        <f t="shared" ca="1" si="12"/>
        <v>#REF!</v>
      </c>
      <c r="AN70" s="211" t="e">
        <f t="shared" ca="1" si="13"/>
        <v>#REF!</v>
      </c>
      <c r="AO70" s="211" t="e">
        <f t="shared" ca="1" si="14"/>
        <v>#REF!</v>
      </c>
      <c r="AP70" s="211" t="e">
        <f t="shared" ca="1" si="15"/>
        <v>#REF!</v>
      </c>
      <c r="AQ70" s="211" t="e">
        <f t="shared" ca="1" si="16"/>
        <v>#REF!</v>
      </c>
      <c r="AR70" s="211" t="e">
        <f t="shared" ca="1" si="17"/>
        <v>#REF!</v>
      </c>
      <c r="AT70" s="209" t="e">
        <f t="shared" ca="1" si="18"/>
        <v>#REF!</v>
      </c>
      <c r="AU70" s="209" t="e">
        <f t="shared" ca="1" si="19"/>
        <v>#REF!</v>
      </c>
      <c r="AV70" s="209" t="e">
        <f t="shared" ca="1" si="20"/>
        <v>#REF!</v>
      </c>
      <c r="AW70" s="209" t="e">
        <f t="shared" ca="1" si="21"/>
        <v>#REF!</v>
      </c>
      <c r="AX70" s="209" t="e">
        <f t="shared" ca="1" si="22"/>
        <v>#REF!</v>
      </c>
      <c r="AY70" s="209" t="e">
        <f t="shared" ca="1" si="23"/>
        <v>#REF!</v>
      </c>
      <c r="AZ70" s="209" t="e">
        <f t="shared" ca="1" si="24"/>
        <v>#REF!</v>
      </c>
      <c r="BA70" s="209" t="e">
        <f t="shared" ca="1" si="25"/>
        <v>#REF!</v>
      </c>
      <c r="BB70" s="209" t="e">
        <f t="shared" ca="1" si="26"/>
        <v>#REF!</v>
      </c>
      <c r="BC70" s="209" t="e">
        <f t="shared" ca="1" si="27"/>
        <v>#REF!</v>
      </c>
      <c r="BD70" s="209" t="e">
        <f t="shared" ca="1" si="28"/>
        <v>#REF!</v>
      </c>
      <c r="BE70" s="209" t="e">
        <f t="shared" ca="1" si="29"/>
        <v>#REF!</v>
      </c>
      <c r="BF70" s="209" t="e">
        <f t="shared" ca="1" si="30"/>
        <v>#REF!</v>
      </c>
      <c r="BG70" s="209" t="e">
        <f t="shared" ca="1" si="31"/>
        <v>#REF!</v>
      </c>
      <c r="BH70" s="209" t="e">
        <f t="shared" ca="1" si="32"/>
        <v>#REF!</v>
      </c>
      <c r="BI70" s="209" t="e">
        <f t="shared" ca="1" si="33"/>
        <v>#REF!</v>
      </c>
    </row>
    <row r="71" spans="1:61" s="3" customFormat="1">
      <c r="A71" s="246" t="s">
        <v>148</v>
      </c>
      <c r="B71" s="246" t="str">
        <f>INDEX('Ref1'!$E:$E,MATCH(A71,'Ref1'!$A:$A,0))</f>
        <v>Cheshire West and Chester</v>
      </c>
      <c r="C71" s="246" t="str">
        <f>INDEX('Ref1'!$B:$B,MATCH($A71,'Ref1'!$A:$A,0))</f>
        <v>UNINFIR</v>
      </c>
      <c r="D71" s="307">
        <f>INDEX(Inputs!$K$61:$K$71,MATCH($C71,Inputs!$Q$61:$Q$71,0))</f>
        <v>0</v>
      </c>
      <c r="E71" s="211">
        <f>$D71*INDEX('3_RatesBilling'!G:G,MATCH($A71,'3_RatesBilling'!$A:$A,0))</f>
        <v>0</v>
      </c>
      <c r="F71" s="211">
        <f>$D71*INDEX('3_RatesBilling'!H:H,MATCH($A71,'3_RatesBilling'!$A:$A,0))</f>
        <v>0</v>
      </c>
      <c r="G71" s="211">
        <f>$D71*INDEX('3_RatesBilling'!I:I,MATCH($A71,'3_RatesBilling'!$A:$A,0))</f>
        <v>0</v>
      </c>
      <c r="H71" s="211">
        <f>$D71*INDEX('3_RatesBilling'!J:J,MATCH($A71,'3_RatesBilling'!$A:$A,0))</f>
        <v>0</v>
      </c>
      <c r="I71" s="211">
        <f>$D71*INDEX('3_RatesBilling'!K:K,MATCH($A71,'3_RatesBilling'!$A:$A,0))</f>
        <v>0</v>
      </c>
      <c r="J71" s="211">
        <f>$D71*INDEX('3_RatesBilling'!L:L,MATCH($A71,'3_RatesBilling'!$A:$A,0))</f>
        <v>0</v>
      </c>
      <c r="K71" s="216">
        <f>$D71*INDEX('3_RatesBilling'!M:M,MATCH($A71,'3_RatesBilling'!$A:$A,0))</f>
        <v>0</v>
      </c>
      <c r="L71" s="213">
        <f>$D71*INDEX('3_RatesBilling'!N:N,MATCH($A71,'3_RatesBilling'!$A:$A,0))</f>
        <v>0</v>
      </c>
      <c r="M71" s="211">
        <f>$D71*INDEX('3_RatesBilling'!O:O,MATCH($A71,'3_RatesBilling'!$A:$A,0))</f>
        <v>0</v>
      </c>
      <c r="N71" s="211">
        <f>$D71*INDEX('3_RatesBilling'!P:P,MATCH($A71,'3_RatesBilling'!$A:$A,0))</f>
        <v>0</v>
      </c>
      <c r="O71" s="211">
        <f>$D71*INDEX('3_RatesBilling'!Q:Q,MATCH($A71,'3_RatesBilling'!$A:$A,0))</f>
        <v>0</v>
      </c>
      <c r="P71" s="211">
        <f>$D71*INDEX('3_RatesBilling'!R:R,MATCH($A71,'3_RatesBilling'!$A:$A,0))</f>
        <v>0</v>
      </c>
      <c r="Q71" s="211">
        <f>$D71*INDEX('3_RatesBilling'!S:S,MATCH($A71,'3_RatesBilling'!$A:$A,0))</f>
        <v>0</v>
      </c>
      <c r="R71" s="211">
        <f>$D71*INDEX('3_RatesBilling'!T:T,MATCH($A71,'3_RatesBilling'!$A:$A,0))</f>
        <v>0</v>
      </c>
      <c r="S71" s="211">
        <f>$D71*INDEX('3_RatesBilling'!U:U,MATCH($A71,'3_RatesBilling'!$A:$A,0))</f>
        <v>0</v>
      </c>
      <c r="T71" s="211">
        <f>$D71*INDEX('3_RatesBilling'!V:V,MATCH($A71,'3_RatesBilling'!$A:$A,0))</f>
        <v>0</v>
      </c>
      <c r="U71" s="211">
        <f>$D71*INDEX('3_RatesBilling'!W:W,MATCH($A71,'3_RatesBilling'!$A:$A,0))</f>
        <v>0</v>
      </c>
      <c r="V71" s="211">
        <f>$D71*INDEX('3_RatesBilling'!X:X,MATCH($A71,'3_RatesBilling'!$A:$A,0))</f>
        <v>0</v>
      </c>
      <c r="W71" s="211">
        <f>$D71*INDEX('3_RatesBilling'!Y:Y,MATCH($A71,'3_RatesBilling'!$A:$A,0))</f>
        <v>0</v>
      </c>
      <c r="X71" s="211">
        <f>$D71*INDEX('3_RatesBilling'!Z:Z,MATCH($A71,'3_RatesBilling'!$A:$A,0))</f>
        <v>0</v>
      </c>
      <c r="Y71" s="211">
        <f>$D71*INDEX('3_RatesBilling'!AA:AA,MATCH($A71,'3_RatesBilling'!$A:$A,0))</f>
        <v>0</v>
      </c>
      <c r="Z71" s="211">
        <f>$D71*INDEX('3_RatesBilling'!AB:AB,MATCH($A71,'3_RatesBilling'!$A:$A,0))</f>
        <v>0</v>
      </c>
      <c r="AA71" s="211">
        <f>$D71*INDEX('3_RatesBilling'!AC:AC,MATCH($A71,'3_RatesBilling'!$A:$A,0))</f>
        <v>0</v>
      </c>
      <c r="AC71" s="211" t="e">
        <f t="shared" ca="1" si="2"/>
        <v>#REF!</v>
      </c>
      <c r="AD71" s="211" t="e">
        <f t="shared" ca="1" si="3"/>
        <v>#REF!</v>
      </c>
      <c r="AE71" s="211" t="e">
        <f t="shared" ca="1" si="4"/>
        <v>#REF!</v>
      </c>
      <c r="AF71" s="211" t="e">
        <f t="shared" ca="1" si="5"/>
        <v>#REF!</v>
      </c>
      <c r="AG71" s="211" t="e">
        <f t="shared" ca="1" si="6"/>
        <v>#REF!</v>
      </c>
      <c r="AH71" s="211" t="e">
        <f t="shared" ca="1" si="7"/>
        <v>#REF!</v>
      </c>
      <c r="AI71" s="211" t="e">
        <f t="shared" ca="1" si="8"/>
        <v>#REF!</v>
      </c>
      <c r="AJ71" s="211" t="e">
        <f t="shared" ca="1" si="9"/>
        <v>#REF!</v>
      </c>
      <c r="AK71" s="211" t="e">
        <f t="shared" ca="1" si="10"/>
        <v>#REF!</v>
      </c>
      <c r="AL71" s="211" t="e">
        <f t="shared" ca="1" si="11"/>
        <v>#REF!</v>
      </c>
      <c r="AM71" s="211" t="e">
        <f t="shared" ca="1" si="12"/>
        <v>#REF!</v>
      </c>
      <c r="AN71" s="211" t="e">
        <f t="shared" ca="1" si="13"/>
        <v>#REF!</v>
      </c>
      <c r="AO71" s="211" t="e">
        <f t="shared" ca="1" si="14"/>
        <v>#REF!</v>
      </c>
      <c r="AP71" s="211" t="e">
        <f t="shared" ca="1" si="15"/>
        <v>#REF!</v>
      </c>
      <c r="AQ71" s="211" t="e">
        <f t="shared" ca="1" si="16"/>
        <v>#REF!</v>
      </c>
      <c r="AR71" s="211" t="e">
        <f t="shared" ca="1" si="17"/>
        <v>#REF!</v>
      </c>
      <c r="AT71" s="209" t="e">
        <f t="shared" ca="1" si="18"/>
        <v>#REF!</v>
      </c>
      <c r="AU71" s="209" t="e">
        <f t="shared" ca="1" si="19"/>
        <v>#REF!</v>
      </c>
      <c r="AV71" s="209" t="e">
        <f t="shared" ca="1" si="20"/>
        <v>#REF!</v>
      </c>
      <c r="AW71" s="209" t="e">
        <f t="shared" ca="1" si="21"/>
        <v>#REF!</v>
      </c>
      <c r="AX71" s="209" t="e">
        <f t="shared" ca="1" si="22"/>
        <v>#REF!</v>
      </c>
      <c r="AY71" s="209" t="e">
        <f t="shared" ca="1" si="23"/>
        <v>#REF!</v>
      </c>
      <c r="AZ71" s="209" t="e">
        <f t="shared" ca="1" si="24"/>
        <v>#REF!</v>
      </c>
      <c r="BA71" s="209" t="e">
        <f t="shared" ca="1" si="25"/>
        <v>#REF!</v>
      </c>
      <c r="BB71" s="209" t="e">
        <f t="shared" ca="1" si="26"/>
        <v>#REF!</v>
      </c>
      <c r="BC71" s="209" t="e">
        <f t="shared" ca="1" si="27"/>
        <v>#REF!</v>
      </c>
      <c r="BD71" s="209" t="e">
        <f t="shared" ca="1" si="28"/>
        <v>#REF!</v>
      </c>
      <c r="BE71" s="209" t="e">
        <f t="shared" ca="1" si="29"/>
        <v>#REF!</v>
      </c>
      <c r="BF71" s="209" t="e">
        <f t="shared" ca="1" si="30"/>
        <v>#REF!</v>
      </c>
      <c r="BG71" s="209" t="e">
        <f t="shared" ca="1" si="31"/>
        <v>#REF!</v>
      </c>
      <c r="BH71" s="209" t="e">
        <f t="shared" ca="1" si="32"/>
        <v>#REF!</v>
      </c>
      <c r="BI71" s="209" t="e">
        <f t="shared" ca="1" si="33"/>
        <v>#REF!</v>
      </c>
    </row>
    <row r="72" spans="1:61" s="3" customFormat="1">
      <c r="A72" s="246" t="s">
        <v>150</v>
      </c>
      <c r="B72" s="246" t="str">
        <f>INDEX('Ref1'!$E:$E,MATCH(A72,'Ref1'!$A:$A,0))</f>
        <v>Chesterfield</v>
      </c>
      <c r="C72" s="246" t="str">
        <f>INDEX('Ref1'!$B:$B,MATCH($A72,'Ref1'!$A:$A,0))</f>
        <v>SD</v>
      </c>
      <c r="D72" s="307">
        <f>INDEX(Inputs!$K$61:$K$71,MATCH($C72,Inputs!$Q$61:$Q$71,0))</f>
        <v>0</v>
      </c>
      <c r="E72" s="211">
        <f>$D72*INDEX('3_RatesBilling'!G:G,MATCH($A72,'3_RatesBilling'!$A:$A,0))</f>
        <v>0</v>
      </c>
      <c r="F72" s="211">
        <f>$D72*INDEX('3_RatesBilling'!H:H,MATCH($A72,'3_RatesBilling'!$A:$A,0))</f>
        <v>0</v>
      </c>
      <c r="G72" s="211">
        <f>$D72*INDEX('3_RatesBilling'!I:I,MATCH($A72,'3_RatesBilling'!$A:$A,0))</f>
        <v>0</v>
      </c>
      <c r="H72" s="211">
        <f>$D72*INDEX('3_RatesBilling'!J:J,MATCH($A72,'3_RatesBilling'!$A:$A,0))</f>
        <v>0</v>
      </c>
      <c r="I72" s="211">
        <f>$D72*INDEX('3_RatesBilling'!K:K,MATCH($A72,'3_RatesBilling'!$A:$A,0))</f>
        <v>0</v>
      </c>
      <c r="J72" s="211">
        <f>$D72*INDEX('3_RatesBilling'!L:L,MATCH($A72,'3_RatesBilling'!$A:$A,0))</f>
        <v>0</v>
      </c>
      <c r="K72" s="216">
        <f>$D72*INDEX('3_RatesBilling'!M:M,MATCH($A72,'3_RatesBilling'!$A:$A,0))</f>
        <v>0</v>
      </c>
      <c r="L72" s="213">
        <f>$D72*INDEX('3_RatesBilling'!N:N,MATCH($A72,'3_RatesBilling'!$A:$A,0))</f>
        <v>0</v>
      </c>
      <c r="M72" s="211">
        <f>$D72*INDEX('3_RatesBilling'!O:O,MATCH($A72,'3_RatesBilling'!$A:$A,0))</f>
        <v>0</v>
      </c>
      <c r="N72" s="211">
        <f>$D72*INDEX('3_RatesBilling'!P:P,MATCH($A72,'3_RatesBilling'!$A:$A,0))</f>
        <v>0</v>
      </c>
      <c r="O72" s="211">
        <f>$D72*INDEX('3_RatesBilling'!Q:Q,MATCH($A72,'3_RatesBilling'!$A:$A,0))</f>
        <v>0</v>
      </c>
      <c r="P72" s="211">
        <f>$D72*INDEX('3_RatesBilling'!R:R,MATCH($A72,'3_RatesBilling'!$A:$A,0))</f>
        <v>0</v>
      </c>
      <c r="Q72" s="211">
        <f>$D72*INDEX('3_RatesBilling'!S:S,MATCH($A72,'3_RatesBilling'!$A:$A,0))</f>
        <v>0</v>
      </c>
      <c r="R72" s="211">
        <f>$D72*INDEX('3_RatesBilling'!T:T,MATCH($A72,'3_RatesBilling'!$A:$A,0))</f>
        <v>0</v>
      </c>
      <c r="S72" s="211">
        <f>$D72*INDEX('3_RatesBilling'!U:U,MATCH($A72,'3_RatesBilling'!$A:$A,0))</f>
        <v>0</v>
      </c>
      <c r="T72" s="211">
        <f>$D72*INDEX('3_RatesBilling'!V:V,MATCH($A72,'3_RatesBilling'!$A:$A,0))</f>
        <v>0</v>
      </c>
      <c r="U72" s="211">
        <f>$D72*INDEX('3_RatesBilling'!W:W,MATCH($A72,'3_RatesBilling'!$A:$A,0))</f>
        <v>0</v>
      </c>
      <c r="V72" s="211">
        <f>$D72*INDEX('3_RatesBilling'!X:X,MATCH($A72,'3_RatesBilling'!$A:$A,0))</f>
        <v>0</v>
      </c>
      <c r="W72" s="211">
        <f>$D72*INDEX('3_RatesBilling'!Y:Y,MATCH($A72,'3_RatesBilling'!$A:$A,0))</f>
        <v>0</v>
      </c>
      <c r="X72" s="211">
        <f>$D72*INDEX('3_RatesBilling'!Z:Z,MATCH($A72,'3_RatesBilling'!$A:$A,0))</f>
        <v>0</v>
      </c>
      <c r="Y72" s="211">
        <f>$D72*INDEX('3_RatesBilling'!AA:AA,MATCH($A72,'3_RatesBilling'!$A:$A,0))</f>
        <v>0</v>
      </c>
      <c r="Z72" s="211">
        <f>$D72*INDEX('3_RatesBilling'!AB:AB,MATCH($A72,'3_RatesBilling'!$A:$A,0))</f>
        <v>0</v>
      </c>
      <c r="AA72" s="211">
        <f>$D72*INDEX('3_RatesBilling'!AC:AC,MATCH($A72,'3_RatesBilling'!$A:$A,0))</f>
        <v>0</v>
      </c>
      <c r="AC72" s="211" t="e">
        <f t="shared" ca="1" si="2"/>
        <v>#REF!</v>
      </c>
      <c r="AD72" s="211" t="e">
        <f t="shared" ca="1" si="3"/>
        <v>#REF!</v>
      </c>
      <c r="AE72" s="211" t="e">
        <f t="shared" ca="1" si="4"/>
        <v>#REF!</v>
      </c>
      <c r="AF72" s="211" t="e">
        <f t="shared" ca="1" si="5"/>
        <v>#REF!</v>
      </c>
      <c r="AG72" s="211" t="e">
        <f t="shared" ca="1" si="6"/>
        <v>#REF!</v>
      </c>
      <c r="AH72" s="211" t="e">
        <f t="shared" ca="1" si="7"/>
        <v>#REF!</v>
      </c>
      <c r="AI72" s="211" t="e">
        <f t="shared" ca="1" si="8"/>
        <v>#REF!</v>
      </c>
      <c r="AJ72" s="211" t="e">
        <f t="shared" ca="1" si="9"/>
        <v>#REF!</v>
      </c>
      <c r="AK72" s="211" t="e">
        <f t="shared" ca="1" si="10"/>
        <v>#REF!</v>
      </c>
      <c r="AL72" s="211" t="e">
        <f t="shared" ca="1" si="11"/>
        <v>#REF!</v>
      </c>
      <c r="AM72" s="211" t="e">
        <f t="shared" ca="1" si="12"/>
        <v>#REF!</v>
      </c>
      <c r="AN72" s="211" t="e">
        <f t="shared" ca="1" si="13"/>
        <v>#REF!</v>
      </c>
      <c r="AO72" s="211" t="e">
        <f t="shared" ca="1" si="14"/>
        <v>#REF!</v>
      </c>
      <c r="AP72" s="211" t="e">
        <f t="shared" ca="1" si="15"/>
        <v>#REF!</v>
      </c>
      <c r="AQ72" s="211" t="e">
        <f t="shared" ca="1" si="16"/>
        <v>#REF!</v>
      </c>
      <c r="AR72" s="211" t="e">
        <f t="shared" ca="1" si="17"/>
        <v>#REF!</v>
      </c>
      <c r="AT72" s="209" t="e">
        <f t="shared" ca="1" si="18"/>
        <v>#REF!</v>
      </c>
      <c r="AU72" s="209" t="e">
        <f t="shared" ca="1" si="19"/>
        <v>#REF!</v>
      </c>
      <c r="AV72" s="209" t="e">
        <f t="shared" ca="1" si="20"/>
        <v>#REF!</v>
      </c>
      <c r="AW72" s="209" t="e">
        <f t="shared" ca="1" si="21"/>
        <v>#REF!</v>
      </c>
      <c r="AX72" s="209" t="e">
        <f t="shared" ca="1" si="22"/>
        <v>#REF!</v>
      </c>
      <c r="AY72" s="209" t="e">
        <f t="shared" ca="1" si="23"/>
        <v>#REF!</v>
      </c>
      <c r="AZ72" s="209" t="e">
        <f t="shared" ca="1" si="24"/>
        <v>#REF!</v>
      </c>
      <c r="BA72" s="209" t="e">
        <f t="shared" ca="1" si="25"/>
        <v>#REF!</v>
      </c>
      <c r="BB72" s="209" t="e">
        <f t="shared" ca="1" si="26"/>
        <v>#REF!</v>
      </c>
      <c r="BC72" s="209" t="e">
        <f t="shared" ca="1" si="27"/>
        <v>#REF!</v>
      </c>
      <c r="BD72" s="209" t="e">
        <f t="shared" ca="1" si="28"/>
        <v>#REF!</v>
      </c>
      <c r="BE72" s="209" t="e">
        <f t="shared" ca="1" si="29"/>
        <v>#REF!</v>
      </c>
      <c r="BF72" s="209" t="e">
        <f t="shared" ca="1" si="30"/>
        <v>#REF!</v>
      </c>
      <c r="BG72" s="209" t="e">
        <f t="shared" ca="1" si="31"/>
        <v>#REF!</v>
      </c>
      <c r="BH72" s="209" t="e">
        <f t="shared" ca="1" si="32"/>
        <v>#REF!</v>
      </c>
      <c r="BI72" s="209" t="e">
        <f t="shared" ca="1" si="33"/>
        <v>#REF!</v>
      </c>
    </row>
    <row r="73" spans="1:61" s="3" customFormat="1">
      <c r="A73" s="246" t="s">
        <v>152</v>
      </c>
      <c r="B73" s="246" t="str">
        <f>INDEX('Ref1'!$E:$E,MATCH(A73,'Ref1'!$A:$A,0))</f>
        <v>Chichester</v>
      </c>
      <c r="C73" s="246" t="str">
        <f>INDEX('Ref1'!$B:$B,MATCH($A73,'Ref1'!$A:$A,0))</f>
        <v>SD</v>
      </c>
      <c r="D73" s="307">
        <f>INDEX(Inputs!$K$61:$K$71,MATCH($C73,Inputs!$Q$61:$Q$71,0))</f>
        <v>0</v>
      </c>
      <c r="E73" s="211">
        <f>$D73*INDEX('3_RatesBilling'!G:G,MATCH($A73,'3_RatesBilling'!$A:$A,0))</f>
        <v>0</v>
      </c>
      <c r="F73" s="211">
        <f>$D73*INDEX('3_RatesBilling'!H:H,MATCH($A73,'3_RatesBilling'!$A:$A,0))</f>
        <v>0</v>
      </c>
      <c r="G73" s="211">
        <f>$D73*INDEX('3_RatesBilling'!I:I,MATCH($A73,'3_RatesBilling'!$A:$A,0))</f>
        <v>0</v>
      </c>
      <c r="H73" s="211">
        <f>$D73*INDEX('3_RatesBilling'!J:J,MATCH($A73,'3_RatesBilling'!$A:$A,0))</f>
        <v>0</v>
      </c>
      <c r="I73" s="211">
        <f>$D73*INDEX('3_RatesBilling'!K:K,MATCH($A73,'3_RatesBilling'!$A:$A,0))</f>
        <v>0</v>
      </c>
      <c r="J73" s="211">
        <f>$D73*INDEX('3_RatesBilling'!L:L,MATCH($A73,'3_RatesBilling'!$A:$A,0))</f>
        <v>0</v>
      </c>
      <c r="K73" s="216">
        <f>$D73*INDEX('3_RatesBilling'!M:M,MATCH($A73,'3_RatesBilling'!$A:$A,0))</f>
        <v>0</v>
      </c>
      <c r="L73" s="213">
        <f>$D73*INDEX('3_RatesBilling'!N:N,MATCH($A73,'3_RatesBilling'!$A:$A,0))</f>
        <v>0</v>
      </c>
      <c r="M73" s="211">
        <f>$D73*INDEX('3_RatesBilling'!O:O,MATCH($A73,'3_RatesBilling'!$A:$A,0))</f>
        <v>0</v>
      </c>
      <c r="N73" s="211">
        <f>$D73*INDEX('3_RatesBilling'!P:P,MATCH($A73,'3_RatesBilling'!$A:$A,0))</f>
        <v>0</v>
      </c>
      <c r="O73" s="211">
        <f>$D73*INDEX('3_RatesBilling'!Q:Q,MATCH($A73,'3_RatesBilling'!$A:$A,0))</f>
        <v>0</v>
      </c>
      <c r="P73" s="211">
        <f>$D73*INDEX('3_RatesBilling'!R:R,MATCH($A73,'3_RatesBilling'!$A:$A,0))</f>
        <v>0</v>
      </c>
      <c r="Q73" s="211">
        <f>$D73*INDEX('3_RatesBilling'!S:S,MATCH($A73,'3_RatesBilling'!$A:$A,0))</f>
        <v>0</v>
      </c>
      <c r="R73" s="211">
        <f>$D73*INDEX('3_RatesBilling'!T:T,MATCH($A73,'3_RatesBilling'!$A:$A,0))</f>
        <v>0</v>
      </c>
      <c r="S73" s="211">
        <f>$D73*INDEX('3_RatesBilling'!U:U,MATCH($A73,'3_RatesBilling'!$A:$A,0))</f>
        <v>0</v>
      </c>
      <c r="T73" s="211">
        <f>$D73*INDEX('3_RatesBilling'!V:V,MATCH($A73,'3_RatesBilling'!$A:$A,0))</f>
        <v>0</v>
      </c>
      <c r="U73" s="211">
        <f>$D73*INDEX('3_RatesBilling'!W:W,MATCH($A73,'3_RatesBilling'!$A:$A,0))</f>
        <v>0</v>
      </c>
      <c r="V73" s="211">
        <f>$D73*INDEX('3_RatesBilling'!X:X,MATCH($A73,'3_RatesBilling'!$A:$A,0))</f>
        <v>0</v>
      </c>
      <c r="W73" s="211">
        <f>$D73*INDEX('3_RatesBilling'!Y:Y,MATCH($A73,'3_RatesBilling'!$A:$A,0))</f>
        <v>0</v>
      </c>
      <c r="X73" s="211">
        <f>$D73*INDEX('3_RatesBilling'!Z:Z,MATCH($A73,'3_RatesBilling'!$A:$A,0))</f>
        <v>0</v>
      </c>
      <c r="Y73" s="211">
        <f>$D73*INDEX('3_RatesBilling'!AA:AA,MATCH($A73,'3_RatesBilling'!$A:$A,0))</f>
        <v>0</v>
      </c>
      <c r="Z73" s="211">
        <f>$D73*INDEX('3_RatesBilling'!AB:AB,MATCH($A73,'3_RatesBilling'!$A:$A,0))</f>
        <v>0</v>
      </c>
      <c r="AA73" s="211">
        <f>$D73*INDEX('3_RatesBilling'!AC:AC,MATCH($A73,'3_RatesBilling'!$A:$A,0))</f>
        <v>0</v>
      </c>
      <c r="AC73" s="211" t="e">
        <f t="shared" ca="1" si="2"/>
        <v>#REF!</v>
      </c>
      <c r="AD73" s="211" t="e">
        <f t="shared" ca="1" si="3"/>
        <v>#REF!</v>
      </c>
      <c r="AE73" s="211" t="e">
        <f t="shared" ca="1" si="4"/>
        <v>#REF!</v>
      </c>
      <c r="AF73" s="211" t="e">
        <f t="shared" ca="1" si="5"/>
        <v>#REF!</v>
      </c>
      <c r="AG73" s="211" t="e">
        <f t="shared" ca="1" si="6"/>
        <v>#REF!</v>
      </c>
      <c r="AH73" s="211" t="e">
        <f t="shared" ca="1" si="7"/>
        <v>#REF!</v>
      </c>
      <c r="AI73" s="211" t="e">
        <f t="shared" ca="1" si="8"/>
        <v>#REF!</v>
      </c>
      <c r="AJ73" s="211" t="e">
        <f t="shared" ca="1" si="9"/>
        <v>#REF!</v>
      </c>
      <c r="AK73" s="211" t="e">
        <f t="shared" ca="1" si="10"/>
        <v>#REF!</v>
      </c>
      <c r="AL73" s="211" t="e">
        <f t="shared" ca="1" si="11"/>
        <v>#REF!</v>
      </c>
      <c r="AM73" s="211" t="e">
        <f t="shared" ca="1" si="12"/>
        <v>#REF!</v>
      </c>
      <c r="AN73" s="211" t="e">
        <f t="shared" ca="1" si="13"/>
        <v>#REF!</v>
      </c>
      <c r="AO73" s="211" t="e">
        <f t="shared" ca="1" si="14"/>
        <v>#REF!</v>
      </c>
      <c r="AP73" s="211" t="e">
        <f t="shared" ca="1" si="15"/>
        <v>#REF!</v>
      </c>
      <c r="AQ73" s="211" t="e">
        <f t="shared" ca="1" si="16"/>
        <v>#REF!</v>
      </c>
      <c r="AR73" s="211" t="e">
        <f t="shared" ca="1" si="17"/>
        <v>#REF!</v>
      </c>
      <c r="AT73" s="209" t="e">
        <f t="shared" ca="1" si="18"/>
        <v>#REF!</v>
      </c>
      <c r="AU73" s="209" t="e">
        <f t="shared" ca="1" si="19"/>
        <v>#REF!</v>
      </c>
      <c r="AV73" s="209" t="e">
        <f t="shared" ca="1" si="20"/>
        <v>#REF!</v>
      </c>
      <c r="AW73" s="209" t="e">
        <f t="shared" ca="1" si="21"/>
        <v>#REF!</v>
      </c>
      <c r="AX73" s="209" t="e">
        <f t="shared" ca="1" si="22"/>
        <v>#REF!</v>
      </c>
      <c r="AY73" s="209" t="e">
        <f t="shared" ca="1" si="23"/>
        <v>#REF!</v>
      </c>
      <c r="AZ73" s="209" t="e">
        <f t="shared" ca="1" si="24"/>
        <v>#REF!</v>
      </c>
      <c r="BA73" s="209" t="e">
        <f t="shared" ca="1" si="25"/>
        <v>#REF!</v>
      </c>
      <c r="BB73" s="209" t="e">
        <f t="shared" ca="1" si="26"/>
        <v>#REF!</v>
      </c>
      <c r="BC73" s="209" t="e">
        <f t="shared" ca="1" si="27"/>
        <v>#REF!</v>
      </c>
      <c r="BD73" s="209" t="e">
        <f t="shared" ca="1" si="28"/>
        <v>#REF!</v>
      </c>
      <c r="BE73" s="209" t="e">
        <f t="shared" ca="1" si="29"/>
        <v>#REF!</v>
      </c>
      <c r="BF73" s="209" t="e">
        <f t="shared" ca="1" si="30"/>
        <v>#REF!</v>
      </c>
      <c r="BG73" s="209" t="e">
        <f t="shared" ca="1" si="31"/>
        <v>#REF!</v>
      </c>
      <c r="BH73" s="209" t="e">
        <f t="shared" ca="1" si="32"/>
        <v>#REF!</v>
      </c>
      <c r="BI73" s="209" t="e">
        <f t="shared" ca="1" si="33"/>
        <v>#REF!</v>
      </c>
    </row>
    <row r="74" spans="1:61" s="3" customFormat="1">
      <c r="A74" s="246" t="s">
        <v>154</v>
      </c>
      <c r="B74" s="246" t="str">
        <f>INDEX('Ref1'!$E:$E,MATCH(A74,'Ref1'!$A:$A,0))</f>
        <v>Chiltern</v>
      </c>
      <c r="C74" s="246" t="str">
        <f>INDEX('Ref1'!$B:$B,MATCH($A74,'Ref1'!$A:$A,0))</f>
        <v>SD</v>
      </c>
      <c r="D74" s="307">
        <f>INDEX(Inputs!$K$61:$K$71,MATCH($C74,Inputs!$Q$61:$Q$71,0))</f>
        <v>0</v>
      </c>
      <c r="E74" s="211">
        <f>$D74*INDEX('3_RatesBilling'!G:G,MATCH($A74,'3_RatesBilling'!$A:$A,0))</f>
        <v>0</v>
      </c>
      <c r="F74" s="211">
        <f>$D74*INDEX('3_RatesBilling'!H:H,MATCH($A74,'3_RatesBilling'!$A:$A,0))</f>
        <v>0</v>
      </c>
      <c r="G74" s="211">
        <f>$D74*INDEX('3_RatesBilling'!I:I,MATCH($A74,'3_RatesBilling'!$A:$A,0))</f>
        <v>0</v>
      </c>
      <c r="H74" s="211">
        <f>$D74*INDEX('3_RatesBilling'!J:J,MATCH($A74,'3_RatesBilling'!$A:$A,0))</f>
        <v>0</v>
      </c>
      <c r="I74" s="211">
        <f>$D74*INDEX('3_RatesBilling'!K:K,MATCH($A74,'3_RatesBilling'!$A:$A,0))</f>
        <v>0</v>
      </c>
      <c r="J74" s="211">
        <f>$D74*INDEX('3_RatesBilling'!L:L,MATCH($A74,'3_RatesBilling'!$A:$A,0))</f>
        <v>0</v>
      </c>
      <c r="K74" s="216">
        <f>$D74*INDEX('3_RatesBilling'!M:M,MATCH($A74,'3_RatesBilling'!$A:$A,0))</f>
        <v>0</v>
      </c>
      <c r="L74" s="213">
        <f>$D74*INDEX('3_RatesBilling'!N:N,MATCH($A74,'3_RatesBilling'!$A:$A,0))</f>
        <v>0</v>
      </c>
      <c r="M74" s="211">
        <f>$D74*INDEX('3_RatesBilling'!O:O,MATCH($A74,'3_RatesBilling'!$A:$A,0))</f>
        <v>0</v>
      </c>
      <c r="N74" s="211">
        <f>$D74*INDEX('3_RatesBilling'!P:P,MATCH($A74,'3_RatesBilling'!$A:$A,0))</f>
        <v>0</v>
      </c>
      <c r="O74" s="211">
        <f>$D74*INDEX('3_RatesBilling'!Q:Q,MATCH($A74,'3_RatesBilling'!$A:$A,0))</f>
        <v>0</v>
      </c>
      <c r="P74" s="211">
        <f>$D74*INDEX('3_RatesBilling'!R:R,MATCH($A74,'3_RatesBilling'!$A:$A,0))</f>
        <v>0</v>
      </c>
      <c r="Q74" s="211">
        <f>$D74*INDEX('3_RatesBilling'!S:S,MATCH($A74,'3_RatesBilling'!$A:$A,0))</f>
        <v>0</v>
      </c>
      <c r="R74" s="211">
        <f>$D74*INDEX('3_RatesBilling'!T:T,MATCH($A74,'3_RatesBilling'!$A:$A,0))</f>
        <v>0</v>
      </c>
      <c r="S74" s="211">
        <f>$D74*INDEX('3_RatesBilling'!U:U,MATCH($A74,'3_RatesBilling'!$A:$A,0))</f>
        <v>0</v>
      </c>
      <c r="T74" s="211">
        <f>$D74*INDEX('3_RatesBilling'!V:V,MATCH($A74,'3_RatesBilling'!$A:$A,0))</f>
        <v>0</v>
      </c>
      <c r="U74" s="211">
        <f>$D74*INDEX('3_RatesBilling'!W:W,MATCH($A74,'3_RatesBilling'!$A:$A,0))</f>
        <v>0</v>
      </c>
      <c r="V74" s="211">
        <f>$D74*INDEX('3_RatesBilling'!X:X,MATCH($A74,'3_RatesBilling'!$A:$A,0))</f>
        <v>0</v>
      </c>
      <c r="W74" s="211">
        <f>$D74*INDEX('3_RatesBilling'!Y:Y,MATCH($A74,'3_RatesBilling'!$A:$A,0))</f>
        <v>0</v>
      </c>
      <c r="X74" s="211">
        <f>$D74*INDEX('3_RatesBilling'!Z:Z,MATCH($A74,'3_RatesBilling'!$A:$A,0))</f>
        <v>0</v>
      </c>
      <c r="Y74" s="211">
        <f>$D74*INDEX('3_RatesBilling'!AA:AA,MATCH($A74,'3_RatesBilling'!$A:$A,0))</f>
        <v>0</v>
      </c>
      <c r="Z74" s="211">
        <f>$D74*INDEX('3_RatesBilling'!AB:AB,MATCH($A74,'3_RatesBilling'!$A:$A,0))</f>
        <v>0</v>
      </c>
      <c r="AA74" s="211">
        <f>$D74*INDEX('3_RatesBilling'!AC:AC,MATCH($A74,'3_RatesBilling'!$A:$A,0))</f>
        <v>0</v>
      </c>
      <c r="AC74" s="211" t="e">
        <f t="shared" ref="AC74:AC137" ca="1" si="34">AVERAGE(OFFSET(L74,0,-1*($A$5+1),1,$A$5))</f>
        <v>#REF!</v>
      </c>
      <c r="AD74" s="211" t="e">
        <f t="shared" ref="AD74:AD137" ca="1" si="35">AVERAGE(OFFSET(M74,0,-1*($A$5+1),1,$A$5))</f>
        <v>#REF!</v>
      </c>
      <c r="AE74" s="211" t="e">
        <f t="shared" ref="AE74:AE137" ca="1" si="36">AVERAGE(OFFSET(N74,0,-1*($A$5+1),1,$A$5))</f>
        <v>#REF!</v>
      </c>
      <c r="AF74" s="211" t="e">
        <f t="shared" ref="AF74:AF137" ca="1" si="37">AVERAGE(OFFSET(O74,0,-1*($A$5+1),1,$A$5))</f>
        <v>#REF!</v>
      </c>
      <c r="AG74" s="211" t="e">
        <f t="shared" ref="AG74:AG137" ca="1" si="38">AVERAGE(OFFSET(P74,0,-1*($A$5+1),1,$A$5))</f>
        <v>#REF!</v>
      </c>
      <c r="AH74" s="211" t="e">
        <f t="shared" ref="AH74:AH137" ca="1" si="39">AVERAGE(OFFSET(Q74,0,-1*($A$5+1),1,$A$5))</f>
        <v>#REF!</v>
      </c>
      <c r="AI74" s="211" t="e">
        <f t="shared" ref="AI74:AI137" ca="1" si="40">AVERAGE(OFFSET(R74,0,-1*($A$5+1),1,$A$5))</f>
        <v>#REF!</v>
      </c>
      <c r="AJ74" s="211" t="e">
        <f t="shared" ref="AJ74:AJ137" ca="1" si="41">AVERAGE(OFFSET(S74,0,-1*($A$5+1),1,$A$5))</f>
        <v>#REF!</v>
      </c>
      <c r="AK74" s="211" t="e">
        <f t="shared" ref="AK74:AK137" ca="1" si="42">AVERAGE(OFFSET(T74,0,-1*($A$5+1),1,$A$5))</f>
        <v>#REF!</v>
      </c>
      <c r="AL74" s="211" t="e">
        <f t="shared" ref="AL74:AL137" ca="1" si="43">AVERAGE(OFFSET(U74,0,-1*($A$5+1),1,$A$5))</f>
        <v>#REF!</v>
      </c>
      <c r="AM74" s="211" t="e">
        <f t="shared" ref="AM74:AM137" ca="1" si="44">AVERAGE(OFFSET(V74,0,-1*($A$5+1),1,$A$5))</f>
        <v>#REF!</v>
      </c>
      <c r="AN74" s="211" t="e">
        <f t="shared" ref="AN74:AN137" ca="1" si="45">AVERAGE(OFFSET(W74,0,-1*($A$5+1),1,$A$5))</f>
        <v>#REF!</v>
      </c>
      <c r="AO74" s="211" t="e">
        <f t="shared" ref="AO74:AO137" ca="1" si="46">AVERAGE(OFFSET(X74,0,-1*($A$5+1),1,$A$5))</f>
        <v>#REF!</v>
      </c>
      <c r="AP74" s="211" t="e">
        <f t="shared" ref="AP74:AP137" ca="1" si="47">AVERAGE(OFFSET(Y74,0,-1*($A$5+1),1,$A$5))</f>
        <v>#REF!</v>
      </c>
      <c r="AQ74" s="211" t="e">
        <f t="shared" ref="AQ74:AQ137" ca="1" si="48">AVERAGE(OFFSET(Z74,0,-1*($A$5+1),1,$A$5))</f>
        <v>#REF!</v>
      </c>
      <c r="AR74" s="211" t="e">
        <f t="shared" ref="AR74:AR137" ca="1" si="49">AVERAGE(OFFSET(AA74,0,-1*($A$5+1),1,$A$5))</f>
        <v>#REF!</v>
      </c>
      <c r="AT74" s="209" t="e">
        <f t="shared" ref="AT74:AT137" ca="1" si="50">AC74/AC$393</f>
        <v>#REF!</v>
      </c>
      <c r="AU74" s="209" t="e">
        <f t="shared" ref="AU74:AU137" ca="1" si="51">AD74/AD$393</f>
        <v>#REF!</v>
      </c>
      <c r="AV74" s="209" t="e">
        <f t="shared" ref="AV74:AV137" ca="1" si="52">AE74/AE$393</f>
        <v>#REF!</v>
      </c>
      <c r="AW74" s="209" t="e">
        <f t="shared" ref="AW74:AW137" ca="1" si="53">AF74/AF$393</f>
        <v>#REF!</v>
      </c>
      <c r="AX74" s="209" t="e">
        <f t="shared" ref="AX74:AX137" ca="1" si="54">AG74/AG$393</f>
        <v>#REF!</v>
      </c>
      <c r="AY74" s="209" t="e">
        <f t="shared" ref="AY74:AY137" ca="1" si="55">AH74/AH$393</f>
        <v>#REF!</v>
      </c>
      <c r="AZ74" s="209" t="e">
        <f t="shared" ref="AZ74:AZ137" ca="1" si="56">AI74/AI$393</f>
        <v>#REF!</v>
      </c>
      <c r="BA74" s="209" t="e">
        <f t="shared" ref="BA74:BA137" ca="1" si="57">AJ74/AJ$393</f>
        <v>#REF!</v>
      </c>
      <c r="BB74" s="209" t="e">
        <f t="shared" ref="BB74:BB137" ca="1" si="58">AK74/AK$393</f>
        <v>#REF!</v>
      </c>
      <c r="BC74" s="209" t="e">
        <f t="shared" ref="BC74:BC137" ca="1" si="59">AL74/AL$393</f>
        <v>#REF!</v>
      </c>
      <c r="BD74" s="209" t="e">
        <f t="shared" ref="BD74:BD137" ca="1" si="60">AM74/AM$393</f>
        <v>#REF!</v>
      </c>
      <c r="BE74" s="209" t="e">
        <f t="shared" ref="BE74:BE137" ca="1" si="61">AN74/AN$393</f>
        <v>#REF!</v>
      </c>
      <c r="BF74" s="209" t="e">
        <f t="shared" ref="BF74:BF137" ca="1" si="62">AO74/AO$393</f>
        <v>#REF!</v>
      </c>
      <c r="BG74" s="209" t="e">
        <f t="shared" ref="BG74:BG137" ca="1" si="63">AP74/AP$393</f>
        <v>#REF!</v>
      </c>
      <c r="BH74" s="209" t="e">
        <f t="shared" ref="BH74:BH137" ca="1" si="64">AQ74/AQ$393</f>
        <v>#REF!</v>
      </c>
      <c r="BI74" s="209" t="e">
        <f t="shared" ref="BI74:BI137" ca="1" si="65">AR74/AR$393</f>
        <v>#REF!</v>
      </c>
    </row>
    <row r="75" spans="1:61" s="3" customFormat="1">
      <c r="A75" s="246" t="s">
        <v>156</v>
      </c>
      <c r="B75" s="246" t="str">
        <f>INDEX('Ref1'!$E:$E,MATCH(A75,'Ref1'!$A:$A,0))</f>
        <v>Chorley</v>
      </c>
      <c r="C75" s="246" t="str">
        <f>INDEX('Ref1'!$B:$B,MATCH($A75,'Ref1'!$A:$A,0))</f>
        <v>SD</v>
      </c>
      <c r="D75" s="307">
        <f>INDEX(Inputs!$K$61:$K$71,MATCH($C75,Inputs!$Q$61:$Q$71,0))</f>
        <v>0</v>
      </c>
      <c r="E75" s="211">
        <f>$D75*INDEX('3_RatesBilling'!G:G,MATCH($A75,'3_RatesBilling'!$A:$A,0))</f>
        <v>0</v>
      </c>
      <c r="F75" s="211">
        <f>$D75*INDEX('3_RatesBilling'!H:H,MATCH($A75,'3_RatesBilling'!$A:$A,0))</f>
        <v>0</v>
      </c>
      <c r="G75" s="211">
        <f>$D75*INDEX('3_RatesBilling'!I:I,MATCH($A75,'3_RatesBilling'!$A:$A,0))</f>
        <v>0</v>
      </c>
      <c r="H75" s="211">
        <f>$D75*INDEX('3_RatesBilling'!J:J,MATCH($A75,'3_RatesBilling'!$A:$A,0))</f>
        <v>0</v>
      </c>
      <c r="I75" s="211">
        <f>$D75*INDEX('3_RatesBilling'!K:K,MATCH($A75,'3_RatesBilling'!$A:$A,0))</f>
        <v>0</v>
      </c>
      <c r="J75" s="211">
        <f>$D75*INDEX('3_RatesBilling'!L:L,MATCH($A75,'3_RatesBilling'!$A:$A,0))</f>
        <v>0</v>
      </c>
      <c r="K75" s="216">
        <f>$D75*INDEX('3_RatesBilling'!M:M,MATCH($A75,'3_RatesBilling'!$A:$A,0))</f>
        <v>0</v>
      </c>
      <c r="L75" s="213">
        <f>$D75*INDEX('3_RatesBilling'!N:N,MATCH($A75,'3_RatesBilling'!$A:$A,0))</f>
        <v>0</v>
      </c>
      <c r="M75" s="211">
        <f>$D75*INDEX('3_RatesBilling'!O:O,MATCH($A75,'3_RatesBilling'!$A:$A,0))</f>
        <v>0</v>
      </c>
      <c r="N75" s="211">
        <f>$D75*INDEX('3_RatesBilling'!P:P,MATCH($A75,'3_RatesBilling'!$A:$A,0))</f>
        <v>0</v>
      </c>
      <c r="O75" s="211">
        <f>$D75*INDEX('3_RatesBilling'!Q:Q,MATCH($A75,'3_RatesBilling'!$A:$A,0))</f>
        <v>0</v>
      </c>
      <c r="P75" s="211">
        <f>$D75*INDEX('3_RatesBilling'!R:R,MATCH($A75,'3_RatesBilling'!$A:$A,0))</f>
        <v>0</v>
      </c>
      <c r="Q75" s="211">
        <f>$D75*INDEX('3_RatesBilling'!S:S,MATCH($A75,'3_RatesBilling'!$A:$A,0))</f>
        <v>0</v>
      </c>
      <c r="R75" s="211">
        <f>$D75*INDEX('3_RatesBilling'!T:T,MATCH($A75,'3_RatesBilling'!$A:$A,0))</f>
        <v>0</v>
      </c>
      <c r="S75" s="211">
        <f>$D75*INDEX('3_RatesBilling'!U:U,MATCH($A75,'3_RatesBilling'!$A:$A,0))</f>
        <v>0</v>
      </c>
      <c r="T75" s="211">
        <f>$D75*INDEX('3_RatesBilling'!V:V,MATCH($A75,'3_RatesBilling'!$A:$A,0))</f>
        <v>0</v>
      </c>
      <c r="U75" s="211">
        <f>$D75*INDEX('3_RatesBilling'!W:W,MATCH($A75,'3_RatesBilling'!$A:$A,0))</f>
        <v>0</v>
      </c>
      <c r="V75" s="211">
        <f>$D75*INDEX('3_RatesBilling'!X:X,MATCH($A75,'3_RatesBilling'!$A:$A,0))</f>
        <v>0</v>
      </c>
      <c r="W75" s="211">
        <f>$D75*INDEX('3_RatesBilling'!Y:Y,MATCH($A75,'3_RatesBilling'!$A:$A,0))</f>
        <v>0</v>
      </c>
      <c r="X75" s="211">
        <f>$D75*INDEX('3_RatesBilling'!Z:Z,MATCH($A75,'3_RatesBilling'!$A:$A,0))</f>
        <v>0</v>
      </c>
      <c r="Y75" s="211">
        <f>$D75*INDEX('3_RatesBilling'!AA:AA,MATCH($A75,'3_RatesBilling'!$A:$A,0))</f>
        <v>0</v>
      </c>
      <c r="Z75" s="211">
        <f>$D75*INDEX('3_RatesBilling'!AB:AB,MATCH($A75,'3_RatesBilling'!$A:$A,0))</f>
        <v>0</v>
      </c>
      <c r="AA75" s="211">
        <f>$D75*INDEX('3_RatesBilling'!AC:AC,MATCH($A75,'3_RatesBilling'!$A:$A,0))</f>
        <v>0</v>
      </c>
      <c r="AC75" s="211" t="e">
        <f t="shared" ca="1" si="34"/>
        <v>#REF!</v>
      </c>
      <c r="AD75" s="211" t="e">
        <f t="shared" ca="1" si="35"/>
        <v>#REF!</v>
      </c>
      <c r="AE75" s="211" t="e">
        <f t="shared" ca="1" si="36"/>
        <v>#REF!</v>
      </c>
      <c r="AF75" s="211" t="e">
        <f t="shared" ca="1" si="37"/>
        <v>#REF!</v>
      </c>
      <c r="AG75" s="211" t="e">
        <f t="shared" ca="1" si="38"/>
        <v>#REF!</v>
      </c>
      <c r="AH75" s="211" t="e">
        <f t="shared" ca="1" si="39"/>
        <v>#REF!</v>
      </c>
      <c r="AI75" s="211" t="e">
        <f t="shared" ca="1" si="40"/>
        <v>#REF!</v>
      </c>
      <c r="AJ75" s="211" t="e">
        <f t="shared" ca="1" si="41"/>
        <v>#REF!</v>
      </c>
      <c r="AK75" s="211" t="e">
        <f t="shared" ca="1" si="42"/>
        <v>#REF!</v>
      </c>
      <c r="AL75" s="211" t="e">
        <f t="shared" ca="1" si="43"/>
        <v>#REF!</v>
      </c>
      <c r="AM75" s="211" t="e">
        <f t="shared" ca="1" si="44"/>
        <v>#REF!</v>
      </c>
      <c r="AN75" s="211" t="e">
        <f t="shared" ca="1" si="45"/>
        <v>#REF!</v>
      </c>
      <c r="AO75" s="211" t="e">
        <f t="shared" ca="1" si="46"/>
        <v>#REF!</v>
      </c>
      <c r="AP75" s="211" t="e">
        <f t="shared" ca="1" si="47"/>
        <v>#REF!</v>
      </c>
      <c r="AQ75" s="211" t="e">
        <f t="shared" ca="1" si="48"/>
        <v>#REF!</v>
      </c>
      <c r="AR75" s="211" t="e">
        <f t="shared" ca="1" si="49"/>
        <v>#REF!</v>
      </c>
      <c r="AT75" s="209" t="e">
        <f t="shared" ca="1" si="50"/>
        <v>#REF!</v>
      </c>
      <c r="AU75" s="209" t="e">
        <f t="shared" ca="1" si="51"/>
        <v>#REF!</v>
      </c>
      <c r="AV75" s="209" t="e">
        <f t="shared" ca="1" si="52"/>
        <v>#REF!</v>
      </c>
      <c r="AW75" s="209" t="e">
        <f t="shared" ca="1" si="53"/>
        <v>#REF!</v>
      </c>
      <c r="AX75" s="209" t="e">
        <f t="shared" ca="1" si="54"/>
        <v>#REF!</v>
      </c>
      <c r="AY75" s="209" t="e">
        <f t="shared" ca="1" si="55"/>
        <v>#REF!</v>
      </c>
      <c r="AZ75" s="209" t="e">
        <f t="shared" ca="1" si="56"/>
        <v>#REF!</v>
      </c>
      <c r="BA75" s="209" t="e">
        <f t="shared" ca="1" si="57"/>
        <v>#REF!</v>
      </c>
      <c r="BB75" s="209" t="e">
        <f t="shared" ca="1" si="58"/>
        <v>#REF!</v>
      </c>
      <c r="BC75" s="209" t="e">
        <f t="shared" ca="1" si="59"/>
        <v>#REF!</v>
      </c>
      <c r="BD75" s="209" t="e">
        <f t="shared" ca="1" si="60"/>
        <v>#REF!</v>
      </c>
      <c r="BE75" s="209" t="e">
        <f t="shared" ca="1" si="61"/>
        <v>#REF!</v>
      </c>
      <c r="BF75" s="209" t="e">
        <f t="shared" ca="1" si="62"/>
        <v>#REF!</v>
      </c>
      <c r="BG75" s="209" t="e">
        <f t="shared" ca="1" si="63"/>
        <v>#REF!</v>
      </c>
      <c r="BH75" s="209" t="e">
        <f t="shared" ca="1" si="64"/>
        <v>#REF!</v>
      </c>
      <c r="BI75" s="209" t="e">
        <f t="shared" ca="1" si="65"/>
        <v>#REF!</v>
      </c>
    </row>
    <row r="76" spans="1:61" s="3" customFormat="1">
      <c r="A76" s="246" t="s">
        <v>158</v>
      </c>
      <c r="B76" s="246" t="str">
        <f>INDEX('Ref1'!$E:$E,MATCH(A76,'Ref1'!$A:$A,0))</f>
        <v>Christchurch</v>
      </c>
      <c r="C76" s="246" t="str">
        <f>INDEX('Ref1'!$B:$B,MATCH($A76,'Ref1'!$A:$A,0))</f>
        <v>SD</v>
      </c>
      <c r="D76" s="307">
        <f>INDEX(Inputs!$K$61:$K$71,MATCH($C76,Inputs!$Q$61:$Q$71,0))</f>
        <v>0</v>
      </c>
      <c r="E76" s="211">
        <f>$D76*INDEX('3_RatesBilling'!G:G,MATCH($A76,'3_RatesBilling'!$A:$A,0))</f>
        <v>0</v>
      </c>
      <c r="F76" s="211">
        <f>$D76*INDEX('3_RatesBilling'!H:H,MATCH($A76,'3_RatesBilling'!$A:$A,0))</f>
        <v>0</v>
      </c>
      <c r="G76" s="211">
        <f>$D76*INDEX('3_RatesBilling'!I:I,MATCH($A76,'3_RatesBilling'!$A:$A,0))</f>
        <v>0</v>
      </c>
      <c r="H76" s="211">
        <f>$D76*INDEX('3_RatesBilling'!J:J,MATCH($A76,'3_RatesBilling'!$A:$A,0))</f>
        <v>0</v>
      </c>
      <c r="I76" s="211">
        <f>$D76*INDEX('3_RatesBilling'!K:K,MATCH($A76,'3_RatesBilling'!$A:$A,0))</f>
        <v>0</v>
      </c>
      <c r="J76" s="211">
        <f>$D76*INDEX('3_RatesBilling'!L:L,MATCH($A76,'3_RatesBilling'!$A:$A,0))</f>
        <v>0</v>
      </c>
      <c r="K76" s="216">
        <f>$D76*INDEX('3_RatesBilling'!M:M,MATCH($A76,'3_RatesBilling'!$A:$A,0))</f>
        <v>0</v>
      </c>
      <c r="L76" s="213">
        <f>$D76*INDEX('3_RatesBilling'!N:N,MATCH($A76,'3_RatesBilling'!$A:$A,0))</f>
        <v>0</v>
      </c>
      <c r="M76" s="211">
        <f>$D76*INDEX('3_RatesBilling'!O:O,MATCH($A76,'3_RatesBilling'!$A:$A,0))</f>
        <v>0</v>
      </c>
      <c r="N76" s="211">
        <f>$D76*INDEX('3_RatesBilling'!P:P,MATCH($A76,'3_RatesBilling'!$A:$A,0))</f>
        <v>0</v>
      </c>
      <c r="O76" s="211">
        <f>$D76*INDEX('3_RatesBilling'!Q:Q,MATCH($A76,'3_RatesBilling'!$A:$A,0))</f>
        <v>0</v>
      </c>
      <c r="P76" s="211">
        <f>$D76*INDEX('3_RatesBilling'!R:R,MATCH($A76,'3_RatesBilling'!$A:$A,0))</f>
        <v>0</v>
      </c>
      <c r="Q76" s="211">
        <f>$D76*INDEX('3_RatesBilling'!S:S,MATCH($A76,'3_RatesBilling'!$A:$A,0))</f>
        <v>0</v>
      </c>
      <c r="R76" s="211">
        <f>$D76*INDEX('3_RatesBilling'!T:T,MATCH($A76,'3_RatesBilling'!$A:$A,0))</f>
        <v>0</v>
      </c>
      <c r="S76" s="211">
        <f>$D76*INDEX('3_RatesBilling'!U:U,MATCH($A76,'3_RatesBilling'!$A:$A,0))</f>
        <v>0</v>
      </c>
      <c r="T76" s="211">
        <f>$D76*INDEX('3_RatesBilling'!V:V,MATCH($A76,'3_RatesBilling'!$A:$A,0))</f>
        <v>0</v>
      </c>
      <c r="U76" s="211">
        <f>$D76*INDEX('3_RatesBilling'!W:W,MATCH($A76,'3_RatesBilling'!$A:$A,0))</f>
        <v>0</v>
      </c>
      <c r="V76" s="211">
        <f>$D76*INDEX('3_RatesBilling'!X:X,MATCH($A76,'3_RatesBilling'!$A:$A,0))</f>
        <v>0</v>
      </c>
      <c r="W76" s="211">
        <f>$D76*INDEX('3_RatesBilling'!Y:Y,MATCH($A76,'3_RatesBilling'!$A:$A,0))</f>
        <v>0</v>
      </c>
      <c r="X76" s="211">
        <f>$D76*INDEX('3_RatesBilling'!Z:Z,MATCH($A76,'3_RatesBilling'!$A:$A,0))</f>
        <v>0</v>
      </c>
      <c r="Y76" s="211">
        <f>$D76*INDEX('3_RatesBilling'!AA:AA,MATCH($A76,'3_RatesBilling'!$A:$A,0))</f>
        <v>0</v>
      </c>
      <c r="Z76" s="211">
        <f>$D76*INDEX('3_RatesBilling'!AB:AB,MATCH($A76,'3_RatesBilling'!$A:$A,0))</f>
        <v>0</v>
      </c>
      <c r="AA76" s="211">
        <f>$D76*INDEX('3_RatesBilling'!AC:AC,MATCH($A76,'3_RatesBilling'!$A:$A,0))</f>
        <v>0</v>
      </c>
      <c r="AC76" s="211" t="e">
        <f t="shared" ca="1" si="34"/>
        <v>#REF!</v>
      </c>
      <c r="AD76" s="211" t="e">
        <f t="shared" ca="1" si="35"/>
        <v>#REF!</v>
      </c>
      <c r="AE76" s="211" t="e">
        <f t="shared" ca="1" si="36"/>
        <v>#REF!</v>
      </c>
      <c r="AF76" s="211" t="e">
        <f t="shared" ca="1" si="37"/>
        <v>#REF!</v>
      </c>
      <c r="AG76" s="211" t="e">
        <f t="shared" ca="1" si="38"/>
        <v>#REF!</v>
      </c>
      <c r="AH76" s="211" t="e">
        <f t="shared" ca="1" si="39"/>
        <v>#REF!</v>
      </c>
      <c r="AI76" s="211" t="e">
        <f t="shared" ca="1" si="40"/>
        <v>#REF!</v>
      </c>
      <c r="AJ76" s="211" t="e">
        <f t="shared" ca="1" si="41"/>
        <v>#REF!</v>
      </c>
      <c r="AK76" s="211" t="e">
        <f t="shared" ca="1" si="42"/>
        <v>#REF!</v>
      </c>
      <c r="AL76" s="211" t="e">
        <f t="shared" ca="1" si="43"/>
        <v>#REF!</v>
      </c>
      <c r="AM76" s="211" t="e">
        <f t="shared" ca="1" si="44"/>
        <v>#REF!</v>
      </c>
      <c r="AN76" s="211" t="e">
        <f t="shared" ca="1" si="45"/>
        <v>#REF!</v>
      </c>
      <c r="AO76" s="211" t="e">
        <f t="shared" ca="1" si="46"/>
        <v>#REF!</v>
      </c>
      <c r="AP76" s="211" t="e">
        <f t="shared" ca="1" si="47"/>
        <v>#REF!</v>
      </c>
      <c r="AQ76" s="211" t="e">
        <f t="shared" ca="1" si="48"/>
        <v>#REF!</v>
      </c>
      <c r="AR76" s="211" t="e">
        <f t="shared" ca="1" si="49"/>
        <v>#REF!</v>
      </c>
      <c r="AT76" s="209" t="e">
        <f t="shared" ca="1" si="50"/>
        <v>#REF!</v>
      </c>
      <c r="AU76" s="209" t="e">
        <f t="shared" ca="1" si="51"/>
        <v>#REF!</v>
      </c>
      <c r="AV76" s="209" t="e">
        <f t="shared" ca="1" si="52"/>
        <v>#REF!</v>
      </c>
      <c r="AW76" s="209" t="e">
        <f t="shared" ca="1" si="53"/>
        <v>#REF!</v>
      </c>
      <c r="AX76" s="209" t="e">
        <f t="shared" ca="1" si="54"/>
        <v>#REF!</v>
      </c>
      <c r="AY76" s="209" t="e">
        <f t="shared" ca="1" si="55"/>
        <v>#REF!</v>
      </c>
      <c r="AZ76" s="209" t="e">
        <f t="shared" ca="1" si="56"/>
        <v>#REF!</v>
      </c>
      <c r="BA76" s="209" t="e">
        <f t="shared" ca="1" si="57"/>
        <v>#REF!</v>
      </c>
      <c r="BB76" s="209" t="e">
        <f t="shared" ca="1" si="58"/>
        <v>#REF!</v>
      </c>
      <c r="BC76" s="209" t="e">
        <f t="shared" ca="1" si="59"/>
        <v>#REF!</v>
      </c>
      <c r="BD76" s="209" t="e">
        <f t="shared" ca="1" si="60"/>
        <v>#REF!</v>
      </c>
      <c r="BE76" s="209" t="e">
        <f t="shared" ca="1" si="61"/>
        <v>#REF!</v>
      </c>
      <c r="BF76" s="209" t="e">
        <f t="shared" ca="1" si="62"/>
        <v>#REF!</v>
      </c>
      <c r="BG76" s="209" t="e">
        <f t="shared" ca="1" si="63"/>
        <v>#REF!</v>
      </c>
      <c r="BH76" s="209" t="e">
        <f t="shared" ca="1" si="64"/>
        <v>#REF!</v>
      </c>
      <c r="BI76" s="209" t="e">
        <f t="shared" ca="1" si="65"/>
        <v>#REF!</v>
      </c>
    </row>
    <row r="77" spans="1:61" s="3" customFormat="1">
      <c r="A77" s="246" t="s">
        <v>160</v>
      </c>
      <c r="B77" s="246" t="str">
        <f>INDEX('Ref1'!$E:$E,MATCH(A77,'Ref1'!$A:$A,0))</f>
        <v>City of London</v>
      </c>
      <c r="C77" s="246" t="str">
        <f>INDEX('Ref1'!$B:$B,MATCH($A77,'Ref1'!$A:$A,0))</f>
        <v>ILB</v>
      </c>
      <c r="D77" s="307">
        <f>INDEX(Inputs!$K$61:$K$71,MATCH($C77,Inputs!$Q$61:$Q$71,0))</f>
        <v>0</v>
      </c>
      <c r="E77" s="211">
        <f>$D77*INDEX('3_RatesBilling'!G:G,MATCH($A77,'3_RatesBilling'!$A:$A,0))</f>
        <v>0</v>
      </c>
      <c r="F77" s="211">
        <f>$D77*INDEX('3_RatesBilling'!H:H,MATCH($A77,'3_RatesBilling'!$A:$A,0))</f>
        <v>0</v>
      </c>
      <c r="G77" s="211">
        <f>$D77*INDEX('3_RatesBilling'!I:I,MATCH($A77,'3_RatesBilling'!$A:$A,0))</f>
        <v>0</v>
      </c>
      <c r="H77" s="211">
        <f>$D77*INDEX('3_RatesBilling'!J:J,MATCH($A77,'3_RatesBilling'!$A:$A,0))</f>
        <v>0</v>
      </c>
      <c r="I77" s="211">
        <f>$D77*INDEX('3_RatesBilling'!K:K,MATCH($A77,'3_RatesBilling'!$A:$A,0))</f>
        <v>0</v>
      </c>
      <c r="J77" s="211">
        <f>$D77*INDEX('3_RatesBilling'!L:L,MATCH($A77,'3_RatesBilling'!$A:$A,0))</f>
        <v>0</v>
      </c>
      <c r="K77" s="216">
        <f>$D77*INDEX('3_RatesBilling'!M:M,MATCH($A77,'3_RatesBilling'!$A:$A,0))</f>
        <v>0</v>
      </c>
      <c r="L77" s="213">
        <f>$D77*INDEX('3_RatesBilling'!N:N,MATCH($A77,'3_RatesBilling'!$A:$A,0))</f>
        <v>0</v>
      </c>
      <c r="M77" s="211">
        <f>$D77*INDEX('3_RatesBilling'!O:O,MATCH($A77,'3_RatesBilling'!$A:$A,0))</f>
        <v>0</v>
      </c>
      <c r="N77" s="211">
        <f>$D77*INDEX('3_RatesBilling'!P:P,MATCH($A77,'3_RatesBilling'!$A:$A,0))</f>
        <v>0</v>
      </c>
      <c r="O77" s="211">
        <f>$D77*INDEX('3_RatesBilling'!Q:Q,MATCH($A77,'3_RatesBilling'!$A:$A,0))</f>
        <v>0</v>
      </c>
      <c r="P77" s="211">
        <f>$D77*INDEX('3_RatesBilling'!R:R,MATCH($A77,'3_RatesBilling'!$A:$A,0))</f>
        <v>0</v>
      </c>
      <c r="Q77" s="211">
        <f>$D77*INDEX('3_RatesBilling'!S:S,MATCH($A77,'3_RatesBilling'!$A:$A,0))</f>
        <v>0</v>
      </c>
      <c r="R77" s="211">
        <f>$D77*INDEX('3_RatesBilling'!T:T,MATCH($A77,'3_RatesBilling'!$A:$A,0))</f>
        <v>0</v>
      </c>
      <c r="S77" s="211">
        <f>$D77*INDEX('3_RatesBilling'!U:U,MATCH($A77,'3_RatesBilling'!$A:$A,0))</f>
        <v>0</v>
      </c>
      <c r="T77" s="211">
        <f>$D77*INDEX('3_RatesBilling'!V:V,MATCH($A77,'3_RatesBilling'!$A:$A,0))</f>
        <v>0</v>
      </c>
      <c r="U77" s="211">
        <f>$D77*INDEX('3_RatesBilling'!W:W,MATCH($A77,'3_RatesBilling'!$A:$A,0))</f>
        <v>0</v>
      </c>
      <c r="V77" s="211">
        <f>$D77*INDEX('3_RatesBilling'!X:X,MATCH($A77,'3_RatesBilling'!$A:$A,0))</f>
        <v>0</v>
      </c>
      <c r="W77" s="211">
        <f>$D77*INDEX('3_RatesBilling'!Y:Y,MATCH($A77,'3_RatesBilling'!$A:$A,0))</f>
        <v>0</v>
      </c>
      <c r="X77" s="211">
        <f>$D77*INDEX('3_RatesBilling'!Z:Z,MATCH($A77,'3_RatesBilling'!$A:$A,0))</f>
        <v>0</v>
      </c>
      <c r="Y77" s="211">
        <f>$D77*INDEX('3_RatesBilling'!AA:AA,MATCH($A77,'3_RatesBilling'!$A:$A,0))</f>
        <v>0</v>
      </c>
      <c r="Z77" s="211">
        <f>$D77*INDEX('3_RatesBilling'!AB:AB,MATCH($A77,'3_RatesBilling'!$A:$A,0))</f>
        <v>0</v>
      </c>
      <c r="AA77" s="211">
        <f>$D77*INDEX('3_RatesBilling'!AC:AC,MATCH($A77,'3_RatesBilling'!$A:$A,0))</f>
        <v>0</v>
      </c>
      <c r="AC77" s="211" t="e">
        <f t="shared" ca="1" si="34"/>
        <v>#REF!</v>
      </c>
      <c r="AD77" s="211" t="e">
        <f t="shared" ca="1" si="35"/>
        <v>#REF!</v>
      </c>
      <c r="AE77" s="211" t="e">
        <f t="shared" ca="1" si="36"/>
        <v>#REF!</v>
      </c>
      <c r="AF77" s="211" t="e">
        <f t="shared" ca="1" si="37"/>
        <v>#REF!</v>
      </c>
      <c r="AG77" s="211" t="e">
        <f t="shared" ca="1" si="38"/>
        <v>#REF!</v>
      </c>
      <c r="AH77" s="211" t="e">
        <f t="shared" ca="1" si="39"/>
        <v>#REF!</v>
      </c>
      <c r="AI77" s="211" t="e">
        <f t="shared" ca="1" si="40"/>
        <v>#REF!</v>
      </c>
      <c r="AJ77" s="211" t="e">
        <f t="shared" ca="1" si="41"/>
        <v>#REF!</v>
      </c>
      <c r="AK77" s="211" t="e">
        <f t="shared" ca="1" si="42"/>
        <v>#REF!</v>
      </c>
      <c r="AL77" s="211" t="e">
        <f t="shared" ca="1" si="43"/>
        <v>#REF!</v>
      </c>
      <c r="AM77" s="211" t="e">
        <f t="shared" ca="1" si="44"/>
        <v>#REF!</v>
      </c>
      <c r="AN77" s="211" t="e">
        <f t="shared" ca="1" si="45"/>
        <v>#REF!</v>
      </c>
      <c r="AO77" s="211" t="e">
        <f t="shared" ca="1" si="46"/>
        <v>#REF!</v>
      </c>
      <c r="AP77" s="211" t="e">
        <f t="shared" ca="1" si="47"/>
        <v>#REF!</v>
      </c>
      <c r="AQ77" s="211" t="e">
        <f t="shared" ca="1" si="48"/>
        <v>#REF!</v>
      </c>
      <c r="AR77" s="211" t="e">
        <f t="shared" ca="1" si="49"/>
        <v>#REF!</v>
      </c>
      <c r="AT77" s="209" t="e">
        <f t="shared" ca="1" si="50"/>
        <v>#REF!</v>
      </c>
      <c r="AU77" s="209" t="e">
        <f t="shared" ca="1" si="51"/>
        <v>#REF!</v>
      </c>
      <c r="AV77" s="209" t="e">
        <f t="shared" ca="1" si="52"/>
        <v>#REF!</v>
      </c>
      <c r="AW77" s="209" t="e">
        <f t="shared" ca="1" si="53"/>
        <v>#REF!</v>
      </c>
      <c r="AX77" s="209" t="e">
        <f t="shared" ca="1" si="54"/>
        <v>#REF!</v>
      </c>
      <c r="AY77" s="209" t="e">
        <f t="shared" ca="1" si="55"/>
        <v>#REF!</v>
      </c>
      <c r="AZ77" s="209" t="e">
        <f t="shared" ca="1" si="56"/>
        <v>#REF!</v>
      </c>
      <c r="BA77" s="209" t="e">
        <f t="shared" ca="1" si="57"/>
        <v>#REF!</v>
      </c>
      <c r="BB77" s="209" t="e">
        <f t="shared" ca="1" si="58"/>
        <v>#REF!</v>
      </c>
      <c r="BC77" s="209" t="e">
        <f t="shared" ca="1" si="59"/>
        <v>#REF!</v>
      </c>
      <c r="BD77" s="209" t="e">
        <f t="shared" ca="1" si="60"/>
        <v>#REF!</v>
      </c>
      <c r="BE77" s="209" t="e">
        <f t="shared" ca="1" si="61"/>
        <v>#REF!</v>
      </c>
      <c r="BF77" s="209" t="e">
        <f t="shared" ca="1" si="62"/>
        <v>#REF!</v>
      </c>
      <c r="BG77" s="209" t="e">
        <f t="shared" ca="1" si="63"/>
        <v>#REF!</v>
      </c>
      <c r="BH77" s="209" t="e">
        <f t="shared" ca="1" si="64"/>
        <v>#REF!</v>
      </c>
      <c r="BI77" s="209" t="e">
        <f t="shared" ca="1" si="65"/>
        <v>#REF!</v>
      </c>
    </row>
    <row r="78" spans="1:61" s="3" customFormat="1">
      <c r="A78" s="246" t="s">
        <v>162</v>
      </c>
      <c r="B78" s="246" t="str">
        <f>INDEX('Ref1'!$E:$E,MATCH(A78,'Ref1'!$A:$A,0))</f>
        <v>Cleveland Fire Authority</v>
      </c>
      <c r="C78" s="246" t="str">
        <f>INDEX('Ref1'!$B:$B,MATCH($A78,'Ref1'!$A:$A,0))</f>
        <v>SFIR</v>
      </c>
      <c r="D78" s="307">
        <f>INDEX(Inputs!$K$61:$K$71,MATCH($C78,Inputs!$Q$61:$Q$71,0))</f>
        <v>0</v>
      </c>
      <c r="E78" s="211">
        <f>$D78*INDEX('3_RatesBilling'!G:G,MATCH($A78,'3_RatesBilling'!$A:$A,0))</f>
        <v>0</v>
      </c>
      <c r="F78" s="211">
        <f>$D78*INDEX('3_RatesBilling'!H:H,MATCH($A78,'3_RatesBilling'!$A:$A,0))</f>
        <v>0</v>
      </c>
      <c r="G78" s="211">
        <f>$D78*INDEX('3_RatesBilling'!I:I,MATCH($A78,'3_RatesBilling'!$A:$A,0))</f>
        <v>0</v>
      </c>
      <c r="H78" s="211">
        <f>$D78*INDEX('3_RatesBilling'!J:J,MATCH($A78,'3_RatesBilling'!$A:$A,0))</f>
        <v>0</v>
      </c>
      <c r="I78" s="211">
        <f>$D78*INDEX('3_RatesBilling'!K:K,MATCH($A78,'3_RatesBilling'!$A:$A,0))</f>
        <v>0</v>
      </c>
      <c r="J78" s="211">
        <f>$D78*INDEX('3_RatesBilling'!L:L,MATCH($A78,'3_RatesBilling'!$A:$A,0))</f>
        <v>0</v>
      </c>
      <c r="K78" s="216">
        <f>$D78*INDEX('3_RatesBilling'!M:M,MATCH($A78,'3_RatesBilling'!$A:$A,0))</f>
        <v>0</v>
      </c>
      <c r="L78" s="213">
        <f>$D78*INDEX('3_RatesBilling'!N:N,MATCH($A78,'3_RatesBilling'!$A:$A,0))</f>
        <v>0</v>
      </c>
      <c r="M78" s="211">
        <f>$D78*INDEX('3_RatesBilling'!O:O,MATCH($A78,'3_RatesBilling'!$A:$A,0))</f>
        <v>0</v>
      </c>
      <c r="N78" s="211">
        <f>$D78*INDEX('3_RatesBilling'!P:P,MATCH($A78,'3_RatesBilling'!$A:$A,0))</f>
        <v>0</v>
      </c>
      <c r="O78" s="211">
        <f>$D78*INDEX('3_RatesBilling'!Q:Q,MATCH($A78,'3_RatesBilling'!$A:$A,0))</f>
        <v>0</v>
      </c>
      <c r="P78" s="211">
        <f>$D78*INDEX('3_RatesBilling'!R:R,MATCH($A78,'3_RatesBilling'!$A:$A,0))</f>
        <v>0</v>
      </c>
      <c r="Q78" s="211">
        <f>$D78*INDEX('3_RatesBilling'!S:S,MATCH($A78,'3_RatesBilling'!$A:$A,0))</f>
        <v>0</v>
      </c>
      <c r="R78" s="211">
        <f>$D78*INDEX('3_RatesBilling'!T:T,MATCH($A78,'3_RatesBilling'!$A:$A,0))</f>
        <v>0</v>
      </c>
      <c r="S78" s="211">
        <f>$D78*INDEX('3_RatesBilling'!U:U,MATCH($A78,'3_RatesBilling'!$A:$A,0))</f>
        <v>0</v>
      </c>
      <c r="T78" s="211">
        <f>$D78*INDEX('3_RatesBilling'!V:V,MATCH($A78,'3_RatesBilling'!$A:$A,0))</f>
        <v>0</v>
      </c>
      <c r="U78" s="211">
        <f>$D78*INDEX('3_RatesBilling'!W:W,MATCH($A78,'3_RatesBilling'!$A:$A,0))</f>
        <v>0</v>
      </c>
      <c r="V78" s="211">
        <f>$D78*INDEX('3_RatesBilling'!X:X,MATCH($A78,'3_RatesBilling'!$A:$A,0))</f>
        <v>0</v>
      </c>
      <c r="W78" s="211">
        <f>$D78*INDEX('3_RatesBilling'!Y:Y,MATCH($A78,'3_RatesBilling'!$A:$A,0))</f>
        <v>0</v>
      </c>
      <c r="X78" s="211">
        <f>$D78*INDEX('3_RatesBilling'!Z:Z,MATCH($A78,'3_RatesBilling'!$A:$A,0))</f>
        <v>0</v>
      </c>
      <c r="Y78" s="211">
        <f>$D78*INDEX('3_RatesBilling'!AA:AA,MATCH($A78,'3_RatesBilling'!$A:$A,0))</f>
        <v>0</v>
      </c>
      <c r="Z78" s="211">
        <f>$D78*INDEX('3_RatesBilling'!AB:AB,MATCH($A78,'3_RatesBilling'!$A:$A,0))</f>
        <v>0</v>
      </c>
      <c r="AA78" s="211">
        <f>$D78*INDEX('3_RatesBilling'!AC:AC,MATCH($A78,'3_RatesBilling'!$A:$A,0))</f>
        <v>0</v>
      </c>
      <c r="AC78" s="211" t="e">
        <f t="shared" ca="1" si="34"/>
        <v>#REF!</v>
      </c>
      <c r="AD78" s="211" t="e">
        <f t="shared" ca="1" si="35"/>
        <v>#REF!</v>
      </c>
      <c r="AE78" s="211" t="e">
        <f t="shared" ca="1" si="36"/>
        <v>#REF!</v>
      </c>
      <c r="AF78" s="211" t="e">
        <f t="shared" ca="1" si="37"/>
        <v>#REF!</v>
      </c>
      <c r="AG78" s="211" t="e">
        <f t="shared" ca="1" si="38"/>
        <v>#REF!</v>
      </c>
      <c r="AH78" s="211" t="e">
        <f t="shared" ca="1" si="39"/>
        <v>#REF!</v>
      </c>
      <c r="AI78" s="211" t="e">
        <f t="shared" ca="1" si="40"/>
        <v>#REF!</v>
      </c>
      <c r="AJ78" s="211" t="e">
        <f t="shared" ca="1" si="41"/>
        <v>#REF!</v>
      </c>
      <c r="AK78" s="211" t="e">
        <f t="shared" ca="1" si="42"/>
        <v>#REF!</v>
      </c>
      <c r="AL78" s="211" t="e">
        <f t="shared" ca="1" si="43"/>
        <v>#REF!</v>
      </c>
      <c r="AM78" s="211" t="e">
        <f t="shared" ca="1" si="44"/>
        <v>#REF!</v>
      </c>
      <c r="AN78" s="211" t="e">
        <f t="shared" ca="1" si="45"/>
        <v>#REF!</v>
      </c>
      <c r="AO78" s="211" t="e">
        <f t="shared" ca="1" si="46"/>
        <v>#REF!</v>
      </c>
      <c r="AP78" s="211" t="e">
        <f t="shared" ca="1" si="47"/>
        <v>#REF!</v>
      </c>
      <c r="AQ78" s="211" t="e">
        <f t="shared" ca="1" si="48"/>
        <v>#REF!</v>
      </c>
      <c r="AR78" s="211" t="e">
        <f t="shared" ca="1" si="49"/>
        <v>#REF!</v>
      </c>
      <c r="AT78" s="209" t="e">
        <f t="shared" ca="1" si="50"/>
        <v>#REF!</v>
      </c>
      <c r="AU78" s="209" t="e">
        <f t="shared" ca="1" si="51"/>
        <v>#REF!</v>
      </c>
      <c r="AV78" s="209" t="e">
        <f t="shared" ca="1" si="52"/>
        <v>#REF!</v>
      </c>
      <c r="AW78" s="209" t="e">
        <f t="shared" ca="1" si="53"/>
        <v>#REF!</v>
      </c>
      <c r="AX78" s="209" t="e">
        <f t="shared" ca="1" si="54"/>
        <v>#REF!</v>
      </c>
      <c r="AY78" s="209" t="e">
        <f t="shared" ca="1" si="55"/>
        <v>#REF!</v>
      </c>
      <c r="AZ78" s="209" t="e">
        <f t="shared" ca="1" si="56"/>
        <v>#REF!</v>
      </c>
      <c r="BA78" s="209" t="e">
        <f t="shared" ca="1" si="57"/>
        <v>#REF!</v>
      </c>
      <c r="BB78" s="209" t="e">
        <f t="shared" ca="1" si="58"/>
        <v>#REF!</v>
      </c>
      <c r="BC78" s="209" t="e">
        <f t="shared" ca="1" si="59"/>
        <v>#REF!</v>
      </c>
      <c r="BD78" s="209" t="e">
        <f t="shared" ca="1" si="60"/>
        <v>#REF!</v>
      </c>
      <c r="BE78" s="209" t="e">
        <f t="shared" ca="1" si="61"/>
        <v>#REF!</v>
      </c>
      <c r="BF78" s="209" t="e">
        <f t="shared" ca="1" si="62"/>
        <v>#REF!</v>
      </c>
      <c r="BG78" s="209" t="e">
        <f t="shared" ca="1" si="63"/>
        <v>#REF!</v>
      </c>
      <c r="BH78" s="209" t="e">
        <f t="shared" ca="1" si="64"/>
        <v>#REF!</v>
      </c>
      <c r="BI78" s="209" t="e">
        <f t="shared" ca="1" si="65"/>
        <v>#REF!</v>
      </c>
    </row>
    <row r="79" spans="1:61" s="3" customFormat="1">
      <c r="A79" s="246" t="s">
        <v>164</v>
      </c>
      <c r="B79" s="246" t="str">
        <f>INDEX('Ref1'!$E:$E,MATCH(A79,'Ref1'!$A:$A,0))</f>
        <v>Colchester</v>
      </c>
      <c r="C79" s="246" t="str">
        <f>INDEX('Ref1'!$B:$B,MATCH($A79,'Ref1'!$A:$A,0))</f>
        <v>SD</v>
      </c>
      <c r="D79" s="307">
        <f>INDEX(Inputs!$K$61:$K$71,MATCH($C79,Inputs!$Q$61:$Q$71,0))</f>
        <v>0</v>
      </c>
      <c r="E79" s="211">
        <f>$D79*INDEX('3_RatesBilling'!G:G,MATCH($A79,'3_RatesBilling'!$A:$A,0))</f>
        <v>0</v>
      </c>
      <c r="F79" s="211">
        <f>$D79*INDEX('3_RatesBilling'!H:H,MATCH($A79,'3_RatesBilling'!$A:$A,0))</f>
        <v>0</v>
      </c>
      <c r="G79" s="211">
        <f>$D79*INDEX('3_RatesBilling'!I:I,MATCH($A79,'3_RatesBilling'!$A:$A,0))</f>
        <v>0</v>
      </c>
      <c r="H79" s="211">
        <f>$D79*INDEX('3_RatesBilling'!J:J,MATCH($A79,'3_RatesBilling'!$A:$A,0))</f>
        <v>0</v>
      </c>
      <c r="I79" s="211">
        <f>$D79*INDEX('3_RatesBilling'!K:K,MATCH($A79,'3_RatesBilling'!$A:$A,0))</f>
        <v>0</v>
      </c>
      <c r="J79" s="211">
        <f>$D79*INDEX('3_RatesBilling'!L:L,MATCH($A79,'3_RatesBilling'!$A:$A,0))</f>
        <v>0</v>
      </c>
      <c r="K79" s="216">
        <f>$D79*INDEX('3_RatesBilling'!M:M,MATCH($A79,'3_RatesBilling'!$A:$A,0))</f>
        <v>0</v>
      </c>
      <c r="L79" s="213">
        <f>$D79*INDEX('3_RatesBilling'!N:N,MATCH($A79,'3_RatesBilling'!$A:$A,0))</f>
        <v>0</v>
      </c>
      <c r="M79" s="211">
        <f>$D79*INDEX('3_RatesBilling'!O:O,MATCH($A79,'3_RatesBilling'!$A:$A,0))</f>
        <v>0</v>
      </c>
      <c r="N79" s="211">
        <f>$D79*INDEX('3_RatesBilling'!P:P,MATCH($A79,'3_RatesBilling'!$A:$A,0))</f>
        <v>0</v>
      </c>
      <c r="O79" s="211">
        <f>$D79*INDEX('3_RatesBilling'!Q:Q,MATCH($A79,'3_RatesBilling'!$A:$A,0))</f>
        <v>0</v>
      </c>
      <c r="P79" s="211">
        <f>$D79*INDEX('3_RatesBilling'!R:R,MATCH($A79,'3_RatesBilling'!$A:$A,0))</f>
        <v>0</v>
      </c>
      <c r="Q79" s="211">
        <f>$D79*INDEX('3_RatesBilling'!S:S,MATCH($A79,'3_RatesBilling'!$A:$A,0))</f>
        <v>0</v>
      </c>
      <c r="R79" s="211">
        <f>$D79*INDEX('3_RatesBilling'!T:T,MATCH($A79,'3_RatesBilling'!$A:$A,0))</f>
        <v>0</v>
      </c>
      <c r="S79" s="211">
        <f>$D79*INDEX('3_RatesBilling'!U:U,MATCH($A79,'3_RatesBilling'!$A:$A,0))</f>
        <v>0</v>
      </c>
      <c r="T79" s="211">
        <f>$D79*INDEX('3_RatesBilling'!V:V,MATCH($A79,'3_RatesBilling'!$A:$A,0))</f>
        <v>0</v>
      </c>
      <c r="U79" s="211">
        <f>$D79*INDEX('3_RatesBilling'!W:W,MATCH($A79,'3_RatesBilling'!$A:$A,0))</f>
        <v>0</v>
      </c>
      <c r="V79" s="211">
        <f>$D79*INDEX('3_RatesBilling'!X:X,MATCH($A79,'3_RatesBilling'!$A:$A,0))</f>
        <v>0</v>
      </c>
      <c r="W79" s="211">
        <f>$D79*INDEX('3_RatesBilling'!Y:Y,MATCH($A79,'3_RatesBilling'!$A:$A,0))</f>
        <v>0</v>
      </c>
      <c r="X79" s="211">
        <f>$D79*INDEX('3_RatesBilling'!Z:Z,MATCH($A79,'3_RatesBilling'!$A:$A,0))</f>
        <v>0</v>
      </c>
      <c r="Y79" s="211">
        <f>$D79*INDEX('3_RatesBilling'!AA:AA,MATCH($A79,'3_RatesBilling'!$A:$A,0))</f>
        <v>0</v>
      </c>
      <c r="Z79" s="211">
        <f>$D79*INDEX('3_RatesBilling'!AB:AB,MATCH($A79,'3_RatesBilling'!$A:$A,0))</f>
        <v>0</v>
      </c>
      <c r="AA79" s="211">
        <f>$D79*INDEX('3_RatesBilling'!AC:AC,MATCH($A79,'3_RatesBilling'!$A:$A,0))</f>
        <v>0</v>
      </c>
      <c r="AC79" s="211" t="e">
        <f t="shared" ca="1" si="34"/>
        <v>#REF!</v>
      </c>
      <c r="AD79" s="211" t="e">
        <f t="shared" ca="1" si="35"/>
        <v>#REF!</v>
      </c>
      <c r="AE79" s="211" t="e">
        <f t="shared" ca="1" si="36"/>
        <v>#REF!</v>
      </c>
      <c r="AF79" s="211" t="e">
        <f t="shared" ca="1" si="37"/>
        <v>#REF!</v>
      </c>
      <c r="AG79" s="211" t="e">
        <f t="shared" ca="1" si="38"/>
        <v>#REF!</v>
      </c>
      <c r="AH79" s="211" t="e">
        <f t="shared" ca="1" si="39"/>
        <v>#REF!</v>
      </c>
      <c r="AI79" s="211" t="e">
        <f t="shared" ca="1" si="40"/>
        <v>#REF!</v>
      </c>
      <c r="AJ79" s="211" t="e">
        <f t="shared" ca="1" si="41"/>
        <v>#REF!</v>
      </c>
      <c r="AK79" s="211" t="e">
        <f t="shared" ca="1" si="42"/>
        <v>#REF!</v>
      </c>
      <c r="AL79" s="211" t="e">
        <f t="shared" ca="1" si="43"/>
        <v>#REF!</v>
      </c>
      <c r="AM79" s="211" t="e">
        <f t="shared" ca="1" si="44"/>
        <v>#REF!</v>
      </c>
      <c r="AN79" s="211" t="e">
        <f t="shared" ca="1" si="45"/>
        <v>#REF!</v>
      </c>
      <c r="AO79" s="211" t="e">
        <f t="shared" ca="1" si="46"/>
        <v>#REF!</v>
      </c>
      <c r="AP79" s="211" t="e">
        <f t="shared" ca="1" si="47"/>
        <v>#REF!</v>
      </c>
      <c r="AQ79" s="211" t="e">
        <f t="shared" ca="1" si="48"/>
        <v>#REF!</v>
      </c>
      <c r="AR79" s="211" t="e">
        <f t="shared" ca="1" si="49"/>
        <v>#REF!</v>
      </c>
      <c r="AT79" s="209" t="e">
        <f t="shared" ca="1" si="50"/>
        <v>#REF!</v>
      </c>
      <c r="AU79" s="209" t="e">
        <f t="shared" ca="1" si="51"/>
        <v>#REF!</v>
      </c>
      <c r="AV79" s="209" t="e">
        <f t="shared" ca="1" si="52"/>
        <v>#REF!</v>
      </c>
      <c r="AW79" s="209" t="e">
        <f t="shared" ca="1" si="53"/>
        <v>#REF!</v>
      </c>
      <c r="AX79" s="209" t="e">
        <f t="shared" ca="1" si="54"/>
        <v>#REF!</v>
      </c>
      <c r="AY79" s="209" t="e">
        <f t="shared" ca="1" si="55"/>
        <v>#REF!</v>
      </c>
      <c r="AZ79" s="209" t="e">
        <f t="shared" ca="1" si="56"/>
        <v>#REF!</v>
      </c>
      <c r="BA79" s="209" t="e">
        <f t="shared" ca="1" si="57"/>
        <v>#REF!</v>
      </c>
      <c r="BB79" s="209" t="e">
        <f t="shared" ca="1" si="58"/>
        <v>#REF!</v>
      </c>
      <c r="BC79" s="209" t="e">
        <f t="shared" ca="1" si="59"/>
        <v>#REF!</v>
      </c>
      <c r="BD79" s="209" t="e">
        <f t="shared" ca="1" si="60"/>
        <v>#REF!</v>
      </c>
      <c r="BE79" s="209" t="e">
        <f t="shared" ca="1" si="61"/>
        <v>#REF!</v>
      </c>
      <c r="BF79" s="209" t="e">
        <f t="shared" ca="1" si="62"/>
        <v>#REF!</v>
      </c>
      <c r="BG79" s="209" t="e">
        <f t="shared" ca="1" si="63"/>
        <v>#REF!</v>
      </c>
      <c r="BH79" s="209" t="e">
        <f t="shared" ca="1" si="64"/>
        <v>#REF!</v>
      </c>
      <c r="BI79" s="209" t="e">
        <f t="shared" ca="1" si="65"/>
        <v>#REF!</v>
      </c>
    </row>
    <row r="80" spans="1:61" s="3" customFormat="1">
      <c r="A80" s="246" t="s">
        <v>166</v>
      </c>
      <c r="B80" s="246" t="str">
        <f>INDEX('Ref1'!$E:$E,MATCH(A80,'Ref1'!$A:$A,0))</f>
        <v>Copeland</v>
      </c>
      <c r="C80" s="246" t="str">
        <f>INDEX('Ref1'!$B:$B,MATCH($A80,'Ref1'!$A:$A,0))</f>
        <v>SD</v>
      </c>
      <c r="D80" s="307">
        <f>INDEX(Inputs!$K$61:$K$71,MATCH($C80,Inputs!$Q$61:$Q$71,0))</f>
        <v>0</v>
      </c>
      <c r="E80" s="211">
        <f>$D80*INDEX('3_RatesBilling'!G:G,MATCH($A80,'3_RatesBilling'!$A:$A,0))</f>
        <v>0</v>
      </c>
      <c r="F80" s="211">
        <f>$D80*INDEX('3_RatesBilling'!H:H,MATCH($A80,'3_RatesBilling'!$A:$A,0))</f>
        <v>0</v>
      </c>
      <c r="G80" s="211">
        <f>$D80*INDEX('3_RatesBilling'!I:I,MATCH($A80,'3_RatesBilling'!$A:$A,0))</f>
        <v>0</v>
      </c>
      <c r="H80" s="211">
        <f>$D80*INDEX('3_RatesBilling'!J:J,MATCH($A80,'3_RatesBilling'!$A:$A,0))</f>
        <v>0</v>
      </c>
      <c r="I80" s="211">
        <f>$D80*INDEX('3_RatesBilling'!K:K,MATCH($A80,'3_RatesBilling'!$A:$A,0))</f>
        <v>0</v>
      </c>
      <c r="J80" s="211">
        <f>$D80*INDEX('3_RatesBilling'!L:L,MATCH($A80,'3_RatesBilling'!$A:$A,0))</f>
        <v>0</v>
      </c>
      <c r="K80" s="216">
        <f>$D80*INDEX('3_RatesBilling'!M:M,MATCH($A80,'3_RatesBilling'!$A:$A,0))</f>
        <v>0</v>
      </c>
      <c r="L80" s="213">
        <f>$D80*INDEX('3_RatesBilling'!N:N,MATCH($A80,'3_RatesBilling'!$A:$A,0))</f>
        <v>0</v>
      </c>
      <c r="M80" s="211">
        <f>$D80*INDEX('3_RatesBilling'!O:O,MATCH($A80,'3_RatesBilling'!$A:$A,0))</f>
        <v>0</v>
      </c>
      <c r="N80" s="211">
        <f>$D80*INDEX('3_RatesBilling'!P:P,MATCH($A80,'3_RatesBilling'!$A:$A,0))</f>
        <v>0</v>
      </c>
      <c r="O80" s="211">
        <f>$D80*INDEX('3_RatesBilling'!Q:Q,MATCH($A80,'3_RatesBilling'!$A:$A,0))</f>
        <v>0</v>
      </c>
      <c r="P80" s="211">
        <f>$D80*INDEX('3_RatesBilling'!R:R,MATCH($A80,'3_RatesBilling'!$A:$A,0))</f>
        <v>0</v>
      </c>
      <c r="Q80" s="211">
        <f>$D80*INDEX('3_RatesBilling'!S:S,MATCH($A80,'3_RatesBilling'!$A:$A,0))</f>
        <v>0</v>
      </c>
      <c r="R80" s="211">
        <f>$D80*INDEX('3_RatesBilling'!T:T,MATCH($A80,'3_RatesBilling'!$A:$A,0))</f>
        <v>0</v>
      </c>
      <c r="S80" s="211">
        <f>$D80*INDEX('3_RatesBilling'!U:U,MATCH($A80,'3_RatesBilling'!$A:$A,0))</f>
        <v>0</v>
      </c>
      <c r="T80" s="211">
        <f>$D80*INDEX('3_RatesBilling'!V:V,MATCH($A80,'3_RatesBilling'!$A:$A,0))</f>
        <v>0</v>
      </c>
      <c r="U80" s="211">
        <f>$D80*INDEX('3_RatesBilling'!W:W,MATCH($A80,'3_RatesBilling'!$A:$A,0))</f>
        <v>0</v>
      </c>
      <c r="V80" s="211">
        <f>$D80*INDEX('3_RatesBilling'!X:X,MATCH($A80,'3_RatesBilling'!$A:$A,0))</f>
        <v>0</v>
      </c>
      <c r="W80" s="211">
        <f>$D80*INDEX('3_RatesBilling'!Y:Y,MATCH($A80,'3_RatesBilling'!$A:$A,0))</f>
        <v>0</v>
      </c>
      <c r="X80" s="211">
        <f>$D80*INDEX('3_RatesBilling'!Z:Z,MATCH($A80,'3_RatesBilling'!$A:$A,0))</f>
        <v>0</v>
      </c>
      <c r="Y80" s="211">
        <f>$D80*INDEX('3_RatesBilling'!AA:AA,MATCH($A80,'3_RatesBilling'!$A:$A,0))</f>
        <v>0</v>
      </c>
      <c r="Z80" s="211">
        <f>$D80*INDEX('3_RatesBilling'!AB:AB,MATCH($A80,'3_RatesBilling'!$A:$A,0))</f>
        <v>0</v>
      </c>
      <c r="AA80" s="211">
        <f>$D80*INDEX('3_RatesBilling'!AC:AC,MATCH($A80,'3_RatesBilling'!$A:$A,0))</f>
        <v>0</v>
      </c>
      <c r="AC80" s="211" t="e">
        <f t="shared" ca="1" si="34"/>
        <v>#REF!</v>
      </c>
      <c r="AD80" s="211" t="e">
        <f t="shared" ca="1" si="35"/>
        <v>#REF!</v>
      </c>
      <c r="AE80" s="211" t="e">
        <f t="shared" ca="1" si="36"/>
        <v>#REF!</v>
      </c>
      <c r="AF80" s="211" t="e">
        <f t="shared" ca="1" si="37"/>
        <v>#REF!</v>
      </c>
      <c r="AG80" s="211" t="e">
        <f t="shared" ca="1" si="38"/>
        <v>#REF!</v>
      </c>
      <c r="AH80" s="211" t="e">
        <f t="shared" ca="1" si="39"/>
        <v>#REF!</v>
      </c>
      <c r="AI80" s="211" t="e">
        <f t="shared" ca="1" si="40"/>
        <v>#REF!</v>
      </c>
      <c r="AJ80" s="211" t="e">
        <f t="shared" ca="1" si="41"/>
        <v>#REF!</v>
      </c>
      <c r="AK80" s="211" t="e">
        <f t="shared" ca="1" si="42"/>
        <v>#REF!</v>
      </c>
      <c r="AL80" s="211" t="e">
        <f t="shared" ca="1" si="43"/>
        <v>#REF!</v>
      </c>
      <c r="AM80" s="211" t="e">
        <f t="shared" ca="1" si="44"/>
        <v>#REF!</v>
      </c>
      <c r="AN80" s="211" t="e">
        <f t="shared" ca="1" si="45"/>
        <v>#REF!</v>
      </c>
      <c r="AO80" s="211" t="e">
        <f t="shared" ca="1" si="46"/>
        <v>#REF!</v>
      </c>
      <c r="AP80" s="211" t="e">
        <f t="shared" ca="1" si="47"/>
        <v>#REF!</v>
      </c>
      <c r="AQ80" s="211" t="e">
        <f t="shared" ca="1" si="48"/>
        <v>#REF!</v>
      </c>
      <c r="AR80" s="211" t="e">
        <f t="shared" ca="1" si="49"/>
        <v>#REF!</v>
      </c>
      <c r="AT80" s="209" t="e">
        <f t="shared" ca="1" si="50"/>
        <v>#REF!</v>
      </c>
      <c r="AU80" s="209" t="e">
        <f t="shared" ca="1" si="51"/>
        <v>#REF!</v>
      </c>
      <c r="AV80" s="209" t="e">
        <f t="shared" ca="1" si="52"/>
        <v>#REF!</v>
      </c>
      <c r="AW80" s="209" t="e">
        <f t="shared" ca="1" si="53"/>
        <v>#REF!</v>
      </c>
      <c r="AX80" s="209" t="e">
        <f t="shared" ca="1" si="54"/>
        <v>#REF!</v>
      </c>
      <c r="AY80" s="209" t="e">
        <f t="shared" ca="1" si="55"/>
        <v>#REF!</v>
      </c>
      <c r="AZ80" s="209" t="e">
        <f t="shared" ca="1" si="56"/>
        <v>#REF!</v>
      </c>
      <c r="BA80" s="209" t="e">
        <f t="shared" ca="1" si="57"/>
        <v>#REF!</v>
      </c>
      <c r="BB80" s="209" t="e">
        <f t="shared" ca="1" si="58"/>
        <v>#REF!</v>
      </c>
      <c r="BC80" s="209" t="e">
        <f t="shared" ca="1" si="59"/>
        <v>#REF!</v>
      </c>
      <c r="BD80" s="209" t="e">
        <f t="shared" ca="1" si="60"/>
        <v>#REF!</v>
      </c>
      <c r="BE80" s="209" t="e">
        <f t="shared" ca="1" si="61"/>
        <v>#REF!</v>
      </c>
      <c r="BF80" s="209" t="e">
        <f t="shared" ca="1" si="62"/>
        <v>#REF!</v>
      </c>
      <c r="BG80" s="209" t="e">
        <f t="shared" ca="1" si="63"/>
        <v>#REF!</v>
      </c>
      <c r="BH80" s="209" t="e">
        <f t="shared" ca="1" si="64"/>
        <v>#REF!</v>
      </c>
      <c r="BI80" s="209" t="e">
        <f t="shared" ca="1" si="65"/>
        <v>#REF!</v>
      </c>
    </row>
    <row r="81" spans="1:61" s="3" customFormat="1">
      <c r="A81" s="246" t="s">
        <v>168</v>
      </c>
      <c r="B81" s="246" t="str">
        <f>INDEX('Ref1'!$E:$E,MATCH(A81,'Ref1'!$A:$A,0))</f>
        <v>Corby</v>
      </c>
      <c r="C81" s="246" t="str">
        <f>INDEX('Ref1'!$B:$B,MATCH($A81,'Ref1'!$A:$A,0))</f>
        <v>SD</v>
      </c>
      <c r="D81" s="307">
        <f>INDEX(Inputs!$K$61:$K$71,MATCH($C81,Inputs!$Q$61:$Q$71,0))</f>
        <v>0</v>
      </c>
      <c r="E81" s="211">
        <f>$D81*INDEX('3_RatesBilling'!G:G,MATCH($A81,'3_RatesBilling'!$A:$A,0))</f>
        <v>0</v>
      </c>
      <c r="F81" s="211">
        <f>$D81*INDEX('3_RatesBilling'!H:H,MATCH($A81,'3_RatesBilling'!$A:$A,0))</f>
        <v>0</v>
      </c>
      <c r="G81" s="211">
        <f>$D81*INDEX('3_RatesBilling'!I:I,MATCH($A81,'3_RatesBilling'!$A:$A,0))</f>
        <v>0</v>
      </c>
      <c r="H81" s="211">
        <f>$D81*INDEX('3_RatesBilling'!J:J,MATCH($A81,'3_RatesBilling'!$A:$A,0))</f>
        <v>0</v>
      </c>
      <c r="I81" s="211">
        <f>$D81*INDEX('3_RatesBilling'!K:K,MATCH($A81,'3_RatesBilling'!$A:$A,0))</f>
        <v>0</v>
      </c>
      <c r="J81" s="211">
        <f>$D81*INDEX('3_RatesBilling'!L:L,MATCH($A81,'3_RatesBilling'!$A:$A,0))</f>
        <v>0</v>
      </c>
      <c r="K81" s="216">
        <f>$D81*INDEX('3_RatesBilling'!M:M,MATCH($A81,'3_RatesBilling'!$A:$A,0))</f>
        <v>0</v>
      </c>
      <c r="L81" s="213">
        <f>$D81*INDEX('3_RatesBilling'!N:N,MATCH($A81,'3_RatesBilling'!$A:$A,0))</f>
        <v>0</v>
      </c>
      <c r="M81" s="211">
        <f>$D81*INDEX('3_RatesBilling'!O:O,MATCH($A81,'3_RatesBilling'!$A:$A,0))</f>
        <v>0</v>
      </c>
      <c r="N81" s="211">
        <f>$D81*INDEX('3_RatesBilling'!P:P,MATCH($A81,'3_RatesBilling'!$A:$A,0))</f>
        <v>0</v>
      </c>
      <c r="O81" s="211">
        <f>$D81*INDEX('3_RatesBilling'!Q:Q,MATCH($A81,'3_RatesBilling'!$A:$A,0))</f>
        <v>0</v>
      </c>
      <c r="P81" s="211">
        <f>$D81*INDEX('3_RatesBilling'!R:R,MATCH($A81,'3_RatesBilling'!$A:$A,0))</f>
        <v>0</v>
      </c>
      <c r="Q81" s="211">
        <f>$D81*INDEX('3_RatesBilling'!S:S,MATCH($A81,'3_RatesBilling'!$A:$A,0))</f>
        <v>0</v>
      </c>
      <c r="R81" s="211">
        <f>$D81*INDEX('3_RatesBilling'!T:T,MATCH($A81,'3_RatesBilling'!$A:$A,0))</f>
        <v>0</v>
      </c>
      <c r="S81" s="211">
        <f>$D81*INDEX('3_RatesBilling'!U:U,MATCH($A81,'3_RatesBilling'!$A:$A,0))</f>
        <v>0</v>
      </c>
      <c r="T81" s="211">
        <f>$D81*INDEX('3_RatesBilling'!V:V,MATCH($A81,'3_RatesBilling'!$A:$A,0))</f>
        <v>0</v>
      </c>
      <c r="U81" s="211">
        <f>$D81*INDEX('3_RatesBilling'!W:W,MATCH($A81,'3_RatesBilling'!$A:$A,0))</f>
        <v>0</v>
      </c>
      <c r="V81" s="211">
        <f>$D81*INDEX('3_RatesBilling'!X:X,MATCH($A81,'3_RatesBilling'!$A:$A,0))</f>
        <v>0</v>
      </c>
      <c r="W81" s="211">
        <f>$D81*INDEX('3_RatesBilling'!Y:Y,MATCH($A81,'3_RatesBilling'!$A:$A,0))</f>
        <v>0</v>
      </c>
      <c r="X81" s="211">
        <f>$D81*INDEX('3_RatesBilling'!Z:Z,MATCH($A81,'3_RatesBilling'!$A:$A,0))</f>
        <v>0</v>
      </c>
      <c r="Y81" s="211">
        <f>$D81*INDEX('3_RatesBilling'!AA:AA,MATCH($A81,'3_RatesBilling'!$A:$A,0))</f>
        <v>0</v>
      </c>
      <c r="Z81" s="211">
        <f>$D81*INDEX('3_RatesBilling'!AB:AB,MATCH($A81,'3_RatesBilling'!$A:$A,0))</f>
        <v>0</v>
      </c>
      <c r="AA81" s="211">
        <f>$D81*INDEX('3_RatesBilling'!AC:AC,MATCH($A81,'3_RatesBilling'!$A:$A,0))</f>
        <v>0</v>
      </c>
      <c r="AC81" s="211" t="e">
        <f t="shared" ca="1" si="34"/>
        <v>#REF!</v>
      </c>
      <c r="AD81" s="211" t="e">
        <f t="shared" ca="1" si="35"/>
        <v>#REF!</v>
      </c>
      <c r="AE81" s="211" t="e">
        <f t="shared" ca="1" si="36"/>
        <v>#REF!</v>
      </c>
      <c r="AF81" s="211" t="e">
        <f t="shared" ca="1" si="37"/>
        <v>#REF!</v>
      </c>
      <c r="AG81" s="211" t="e">
        <f t="shared" ca="1" si="38"/>
        <v>#REF!</v>
      </c>
      <c r="AH81" s="211" t="e">
        <f t="shared" ca="1" si="39"/>
        <v>#REF!</v>
      </c>
      <c r="AI81" s="211" t="e">
        <f t="shared" ca="1" si="40"/>
        <v>#REF!</v>
      </c>
      <c r="AJ81" s="211" t="e">
        <f t="shared" ca="1" si="41"/>
        <v>#REF!</v>
      </c>
      <c r="AK81" s="211" t="e">
        <f t="shared" ca="1" si="42"/>
        <v>#REF!</v>
      </c>
      <c r="AL81" s="211" t="e">
        <f t="shared" ca="1" si="43"/>
        <v>#REF!</v>
      </c>
      <c r="AM81" s="211" t="e">
        <f t="shared" ca="1" si="44"/>
        <v>#REF!</v>
      </c>
      <c r="AN81" s="211" t="e">
        <f t="shared" ca="1" si="45"/>
        <v>#REF!</v>
      </c>
      <c r="AO81" s="211" t="e">
        <f t="shared" ca="1" si="46"/>
        <v>#REF!</v>
      </c>
      <c r="AP81" s="211" t="e">
        <f t="shared" ca="1" si="47"/>
        <v>#REF!</v>
      </c>
      <c r="AQ81" s="211" t="e">
        <f t="shared" ca="1" si="48"/>
        <v>#REF!</v>
      </c>
      <c r="AR81" s="211" t="e">
        <f t="shared" ca="1" si="49"/>
        <v>#REF!</v>
      </c>
      <c r="AT81" s="209" t="e">
        <f t="shared" ca="1" si="50"/>
        <v>#REF!</v>
      </c>
      <c r="AU81" s="209" t="e">
        <f t="shared" ca="1" si="51"/>
        <v>#REF!</v>
      </c>
      <c r="AV81" s="209" t="e">
        <f t="shared" ca="1" si="52"/>
        <v>#REF!</v>
      </c>
      <c r="AW81" s="209" t="e">
        <f t="shared" ca="1" si="53"/>
        <v>#REF!</v>
      </c>
      <c r="AX81" s="209" t="e">
        <f t="shared" ca="1" si="54"/>
        <v>#REF!</v>
      </c>
      <c r="AY81" s="209" t="e">
        <f t="shared" ca="1" si="55"/>
        <v>#REF!</v>
      </c>
      <c r="AZ81" s="209" t="e">
        <f t="shared" ca="1" si="56"/>
        <v>#REF!</v>
      </c>
      <c r="BA81" s="209" t="e">
        <f t="shared" ca="1" si="57"/>
        <v>#REF!</v>
      </c>
      <c r="BB81" s="209" t="e">
        <f t="shared" ca="1" si="58"/>
        <v>#REF!</v>
      </c>
      <c r="BC81" s="209" t="e">
        <f t="shared" ca="1" si="59"/>
        <v>#REF!</v>
      </c>
      <c r="BD81" s="209" t="e">
        <f t="shared" ca="1" si="60"/>
        <v>#REF!</v>
      </c>
      <c r="BE81" s="209" t="e">
        <f t="shared" ca="1" si="61"/>
        <v>#REF!</v>
      </c>
      <c r="BF81" s="209" t="e">
        <f t="shared" ca="1" si="62"/>
        <v>#REF!</v>
      </c>
      <c r="BG81" s="209" t="e">
        <f t="shared" ca="1" si="63"/>
        <v>#REF!</v>
      </c>
      <c r="BH81" s="209" t="e">
        <f t="shared" ca="1" si="64"/>
        <v>#REF!</v>
      </c>
      <c r="BI81" s="209" t="e">
        <f t="shared" ca="1" si="65"/>
        <v>#REF!</v>
      </c>
    </row>
    <row r="82" spans="1:61" s="3" customFormat="1">
      <c r="A82" s="246" t="s">
        <v>170</v>
      </c>
      <c r="B82" s="246" t="str">
        <f>INDEX('Ref1'!$E:$E,MATCH(A82,'Ref1'!$A:$A,0))</f>
        <v>Cornwall</v>
      </c>
      <c r="C82" s="246" t="str">
        <f>INDEX('Ref1'!$B:$B,MATCH($A82,'Ref1'!$A:$A,0))</f>
        <v>UNIFIR</v>
      </c>
      <c r="D82" s="307">
        <f>INDEX(Inputs!$K$61:$K$71,MATCH($C82,Inputs!$Q$61:$Q$71,0))</f>
        <v>0</v>
      </c>
      <c r="E82" s="211">
        <f>$D82*INDEX('3_RatesBilling'!G:G,MATCH($A82,'3_RatesBilling'!$A:$A,0))</f>
        <v>0</v>
      </c>
      <c r="F82" s="211">
        <f>$D82*INDEX('3_RatesBilling'!H:H,MATCH($A82,'3_RatesBilling'!$A:$A,0))</f>
        <v>0</v>
      </c>
      <c r="G82" s="211">
        <f>$D82*INDEX('3_RatesBilling'!I:I,MATCH($A82,'3_RatesBilling'!$A:$A,0))</f>
        <v>0</v>
      </c>
      <c r="H82" s="211">
        <f>$D82*INDEX('3_RatesBilling'!J:J,MATCH($A82,'3_RatesBilling'!$A:$A,0))</f>
        <v>0</v>
      </c>
      <c r="I82" s="211">
        <f>$D82*INDEX('3_RatesBilling'!K:K,MATCH($A82,'3_RatesBilling'!$A:$A,0))</f>
        <v>0</v>
      </c>
      <c r="J82" s="211">
        <f>$D82*INDEX('3_RatesBilling'!L:L,MATCH($A82,'3_RatesBilling'!$A:$A,0))</f>
        <v>0</v>
      </c>
      <c r="K82" s="216">
        <f>$D82*INDEX('3_RatesBilling'!M:M,MATCH($A82,'3_RatesBilling'!$A:$A,0))</f>
        <v>0</v>
      </c>
      <c r="L82" s="213">
        <f>$D82*INDEX('3_RatesBilling'!N:N,MATCH($A82,'3_RatesBilling'!$A:$A,0))</f>
        <v>0</v>
      </c>
      <c r="M82" s="211">
        <f>$D82*INDEX('3_RatesBilling'!O:O,MATCH($A82,'3_RatesBilling'!$A:$A,0))</f>
        <v>0</v>
      </c>
      <c r="N82" s="211">
        <f>$D82*INDEX('3_RatesBilling'!P:P,MATCH($A82,'3_RatesBilling'!$A:$A,0))</f>
        <v>0</v>
      </c>
      <c r="O82" s="211">
        <f>$D82*INDEX('3_RatesBilling'!Q:Q,MATCH($A82,'3_RatesBilling'!$A:$A,0))</f>
        <v>0</v>
      </c>
      <c r="P82" s="211">
        <f>$D82*INDEX('3_RatesBilling'!R:R,MATCH($A82,'3_RatesBilling'!$A:$A,0))</f>
        <v>0</v>
      </c>
      <c r="Q82" s="211">
        <f>$D82*INDEX('3_RatesBilling'!S:S,MATCH($A82,'3_RatesBilling'!$A:$A,0))</f>
        <v>0</v>
      </c>
      <c r="R82" s="211">
        <f>$D82*INDEX('3_RatesBilling'!T:T,MATCH($A82,'3_RatesBilling'!$A:$A,0))</f>
        <v>0</v>
      </c>
      <c r="S82" s="211">
        <f>$D82*INDEX('3_RatesBilling'!U:U,MATCH($A82,'3_RatesBilling'!$A:$A,0))</f>
        <v>0</v>
      </c>
      <c r="T82" s="211">
        <f>$D82*INDEX('3_RatesBilling'!V:V,MATCH($A82,'3_RatesBilling'!$A:$A,0))</f>
        <v>0</v>
      </c>
      <c r="U82" s="211">
        <f>$D82*INDEX('3_RatesBilling'!W:W,MATCH($A82,'3_RatesBilling'!$A:$A,0))</f>
        <v>0</v>
      </c>
      <c r="V82" s="211">
        <f>$D82*INDEX('3_RatesBilling'!X:X,MATCH($A82,'3_RatesBilling'!$A:$A,0))</f>
        <v>0</v>
      </c>
      <c r="W82" s="211">
        <f>$D82*INDEX('3_RatesBilling'!Y:Y,MATCH($A82,'3_RatesBilling'!$A:$A,0))</f>
        <v>0</v>
      </c>
      <c r="X82" s="211">
        <f>$D82*INDEX('3_RatesBilling'!Z:Z,MATCH($A82,'3_RatesBilling'!$A:$A,0))</f>
        <v>0</v>
      </c>
      <c r="Y82" s="211">
        <f>$D82*INDEX('3_RatesBilling'!AA:AA,MATCH($A82,'3_RatesBilling'!$A:$A,0))</f>
        <v>0</v>
      </c>
      <c r="Z82" s="211">
        <f>$D82*INDEX('3_RatesBilling'!AB:AB,MATCH($A82,'3_RatesBilling'!$A:$A,0))</f>
        <v>0</v>
      </c>
      <c r="AA82" s="211">
        <f>$D82*INDEX('3_RatesBilling'!AC:AC,MATCH($A82,'3_RatesBilling'!$A:$A,0))</f>
        <v>0</v>
      </c>
      <c r="AC82" s="211" t="e">
        <f t="shared" ca="1" si="34"/>
        <v>#REF!</v>
      </c>
      <c r="AD82" s="211" t="e">
        <f t="shared" ca="1" si="35"/>
        <v>#REF!</v>
      </c>
      <c r="AE82" s="211" t="e">
        <f t="shared" ca="1" si="36"/>
        <v>#REF!</v>
      </c>
      <c r="AF82" s="211" t="e">
        <f t="shared" ca="1" si="37"/>
        <v>#REF!</v>
      </c>
      <c r="AG82" s="211" t="e">
        <f t="shared" ca="1" si="38"/>
        <v>#REF!</v>
      </c>
      <c r="AH82" s="211" t="e">
        <f t="shared" ca="1" si="39"/>
        <v>#REF!</v>
      </c>
      <c r="AI82" s="211" t="e">
        <f t="shared" ca="1" si="40"/>
        <v>#REF!</v>
      </c>
      <c r="AJ82" s="211" t="e">
        <f t="shared" ca="1" si="41"/>
        <v>#REF!</v>
      </c>
      <c r="AK82" s="211" t="e">
        <f t="shared" ca="1" si="42"/>
        <v>#REF!</v>
      </c>
      <c r="AL82" s="211" t="e">
        <f t="shared" ca="1" si="43"/>
        <v>#REF!</v>
      </c>
      <c r="AM82" s="211" t="e">
        <f t="shared" ca="1" si="44"/>
        <v>#REF!</v>
      </c>
      <c r="AN82" s="211" t="e">
        <f t="shared" ca="1" si="45"/>
        <v>#REF!</v>
      </c>
      <c r="AO82" s="211" t="e">
        <f t="shared" ca="1" si="46"/>
        <v>#REF!</v>
      </c>
      <c r="AP82" s="211" t="e">
        <f t="shared" ca="1" si="47"/>
        <v>#REF!</v>
      </c>
      <c r="AQ82" s="211" t="e">
        <f t="shared" ca="1" si="48"/>
        <v>#REF!</v>
      </c>
      <c r="AR82" s="211" t="e">
        <f t="shared" ca="1" si="49"/>
        <v>#REF!</v>
      </c>
      <c r="AT82" s="209" t="e">
        <f t="shared" ca="1" si="50"/>
        <v>#REF!</v>
      </c>
      <c r="AU82" s="209" t="e">
        <f t="shared" ca="1" si="51"/>
        <v>#REF!</v>
      </c>
      <c r="AV82" s="209" t="e">
        <f t="shared" ca="1" si="52"/>
        <v>#REF!</v>
      </c>
      <c r="AW82" s="209" t="e">
        <f t="shared" ca="1" si="53"/>
        <v>#REF!</v>
      </c>
      <c r="AX82" s="209" t="e">
        <f t="shared" ca="1" si="54"/>
        <v>#REF!</v>
      </c>
      <c r="AY82" s="209" t="e">
        <f t="shared" ca="1" si="55"/>
        <v>#REF!</v>
      </c>
      <c r="AZ82" s="209" t="e">
        <f t="shared" ca="1" si="56"/>
        <v>#REF!</v>
      </c>
      <c r="BA82" s="209" t="e">
        <f t="shared" ca="1" si="57"/>
        <v>#REF!</v>
      </c>
      <c r="BB82" s="209" t="e">
        <f t="shared" ca="1" si="58"/>
        <v>#REF!</v>
      </c>
      <c r="BC82" s="209" t="e">
        <f t="shared" ca="1" si="59"/>
        <v>#REF!</v>
      </c>
      <c r="BD82" s="209" t="e">
        <f t="shared" ca="1" si="60"/>
        <v>#REF!</v>
      </c>
      <c r="BE82" s="209" t="e">
        <f t="shared" ca="1" si="61"/>
        <v>#REF!</v>
      </c>
      <c r="BF82" s="209" t="e">
        <f t="shared" ca="1" si="62"/>
        <v>#REF!</v>
      </c>
      <c r="BG82" s="209" t="e">
        <f t="shared" ca="1" si="63"/>
        <v>#REF!</v>
      </c>
      <c r="BH82" s="209" t="e">
        <f t="shared" ca="1" si="64"/>
        <v>#REF!</v>
      </c>
      <c r="BI82" s="209" t="e">
        <f t="shared" ca="1" si="65"/>
        <v>#REF!</v>
      </c>
    </row>
    <row r="83" spans="1:61" s="3" customFormat="1">
      <c r="A83" s="246" t="s">
        <v>172</v>
      </c>
      <c r="B83" s="246" t="str">
        <f>INDEX('Ref1'!$E:$E,MATCH(A83,'Ref1'!$A:$A,0))</f>
        <v>Cotswold</v>
      </c>
      <c r="C83" s="246" t="str">
        <f>INDEX('Ref1'!$B:$B,MATCH($A83,'Ref1'!$A:$A,0))</f>
        <v>SD</v>
      </c>
      <c r="D83" s="307">
        <f>INDEX(Inputs!$K$61:$K$71,MATCH($C83,Inputs!$Q$61:$Q$71,0))</f>
        <v>0</v>
      </c>
      <c r="E83" s="211">
        <f>$D83*INDEX('3_RatesBilling'!G:G,MATCH($A83,'3_RatesBilling'!$A:$A,0))</f>
        <v>0</v>
      </c>
      <c r="F83" s="211">
        <f>$D83*INDEX('3_RatesBilling'!H:H,MATCH($A83,'3_RatesBilling'!$A:$A,0))</f>
        <v>0</v>
      </c>
      <c r="G83" s="211">
        <f>$D83*INDEX('3_RatesBilling'!I:I,MATCH($A83,'3_RatesBilling'!$A:$A,0))</f>
        <v>0</v>
      </c>
      <c r="H83" s="211">
        <f>$D83*INDEX('3_RatesBilling'!J:J,MATCH($A83,'3_RatesBilling'!$A:$A,0))</f>
        <v>0</v>
      </c>
      <c r="I83" s="211">
        <f>$D83*INDEX('3_RatesBilling'!K:K,MATCH($A83,'3_RatesBilling'!$A:$A,0))</f>
        <v>0</v>
      </c>
      <c r="J83" s="211">
        <f>$D83*INDEX('3_RatesBilling'!L:L,MATCH($A83,'3_RatesBilling'!$A:$A,0))</f>
        <v>0</v>
      </c>
      <c r="K83" s="216">
        <f>$D83*INDEX('3_RatesBilling'!M:M,MATCH($A83,'3_RatesBilling'!$A:$A,0))</f>
        <v>0</v>
      </c>
      <c r="L83" s="213">
        <f>$D83*INDEX('3_RatesBilling'!N:N,MATCH($A83,'3_RatesBilling'!$A:$A,0))</f>
        <v>0</v>
      </c>
      <c r="M83" s="211">
        <f>$D83*INDEX('3_RatesBilling'!O:O,MATCH($A83,'3_RatesBilling'!$A:$A,0))</f>
        <v>0</v>
      </c>
      <c r="N83" s="211">
        <f>$D83*INDEX('3_RatesBilling'!P:P,MATCH($A83,'3_RatesBilling'!$A:$A,0))</f>
        <v>0</v>
      </c>
      <c r="O83" s="211">
        <f>$D83*INDEX('3_RatesBilling'!Q:Q,MATCH($A83,'3_RatesBilling'!$A:$A,0))</f>
        <v>0</v>
      </c>
      <c r="P83" s="211">
        <f>$D83*INDEX('3_RatesBilling'!R:R,MATCH($A83,'3_RatesBilling'!$A:$A,0))</f>
        <v>0</v>
      </c>
      <c r="Q83" s="211">
        <f>$D83*INDEX('3_RatesBilling'!S:S,MATCH($A83,'3_RatesBilling'!$A:$A,0))</f>
        <v>0</v>
      </c>
      <c r="R83" s="211">
        <f>$D83*INDEX('3_RatesBilling'!T:T,MATCH($A83,'3_RatesBilling'!$A:$A,0))</f>
        <v>0</v>
      </c>
      <c r="S83" s="211">
        <f>$D83*INDEX('3_RatesBilling'!U:U,MATCH($A83,'3_RatesBilling'!$A:$A,0))</f>
        <v>0</v>
      </c>
      <c r="T83" s="211">
        <f>$D83*INDEX('3_RatesBilling'!V:V,MATCH($A83,'3_RatesBilling'!$A:$A,0))</f>
        <v>0</v>
      </c>
      <c r="U83" s="211">
        <f>$D83*INDEX('3_RatesBilling'!W:W,MATCH($A83,'3_RatesBilling'!$A:$A,0))</f>
        <v>0</v>
      </c>
      <c r="V83" s="211">
        <f>$D83*INDEX('3_RatesBilling'!X:X,MATCH($A83,'3_RatesBilling'!$A:$A,0))</f>
        <v>0</v>
      </c>
      <c r="W83" s="211">
        <f>$D83*INDEX('3_RatesBilling'!Y:Y,MATCH($A83,'3_RatesBilling'!$A:$A,0))</f>
        <v>0</v>
      </c>
      <c r="X83" s="211">
        <f>$D83*INDEX('3_RatesBilling'!Z:Z,MATCH($A83,'3_RatesBilling'!$A:$A,0))</f>
        <v>0</v>
      </c>
      <c r="Y83" s="211">
        <f>$D83*INDEX('3_RatesBilling'!AA:AA,MATCH($A83,'3_RatesBilling'!$A:$A,0))</f>
        <v>0</v>
      </c>
      <c r="Z83" s="211">
        <f>$D83*INDEX('3_RatesBilling'!AB:AB,MATCH($A83,'3_RatesBilling'!$A:$A,0))</f>
        <v>0</v>
      </c>
      <c r="AA83" s="211">
        <f>$D83*INDEX('3_RatesBilling'!AC:AC,MATCH($A83,'3_RatesBilling'!$A:$A,0))</f>
        <v>0</v>
      </c>
      <c r="AC83" s="211" t="e">
        <f t="shared" ca="1" si="34"/>
        <v>#REF!</v>
      </c>
      <c r="AD83" s="211" t="e">
        <f t="shared" ca="1" si="35"/>
        <v>#REF!</v>
      </c>
      <c r="AE83" s="211" t="e">
        <f t="shared" ca="1" si="36"/>
        <v>#REF!</v>
      </c>
      <c r="AF83" s="211" t="e">
        <f t="shared" ca="1" si="37"/>
        <v>#REF!</v>
      </c>
      <c r="AG83" s="211" t="e">
        <f t="shared" ca="1" si="38"/>
        <v>#REF!</v>
      </c>
      <c r="AH83" s="211" t="e">
        <f t="shared" ca="1" si="39"/>
        <v>#REF!</v>
      </c>
      <c r="AI83" s="211" t="e">
        <f t="shared" ca="1" si="40"/>
        <v>#REF!</v>
      </c>
      <c r="AJ83" s="211" t="e">
        <f t="shared" ca="1" si="41"/>
        <v>#REF!</v>
      </c>
      <c r="AK83" s="211" t="e">
        <f t="shared" ca="1" si="42"/>
        <v>#REF!</v>
      </c>
      <c r="AL83" s="211" t="e">
        <f t="shared" ca="1" si="43"/>
        <v>#REF!</v>
      </c>
      <c r="AM83" s="211" t="e">
        <f t="shared" ca="1" si="44"/>
        <v>#REF!</v>
      </c>
      <c r="AN83" s="211" t="e">
        <f t="shared" ca="1" si="45"/>
        <v>#REF!</v>
      </c>
      <c r="AO83" s="211" t="e">
        <f t="shared" ca="1" si="46"/>
        <v>#REF!</v>
      </c>
      <c r="AP83" s="211" t="e">
        <f t="shared" ca="1" si="47"/>
        <v>#REF!</v>
      </c>
      <c r="AQ83" s="211" t="e">
        <f t="shared" ca="1" si="48"/>
        <v>#REF!</v>
      </c>
      <c r="AR83" s="211" t="e">
        <f t="shared" ca="1" si="49"/>
        <v>#REF!</v>
      </c>
      <c r="AT83" s="209" t="e">
        <f t="shared" ca="1" si="50"/>
        <v>#REF!</v>
      </c>
      <c r="AU83" s="209" t="e">
        <f t="shared" ca="1" si="51"/>
        <v>#REF!</v>
      </c>
      <c r="AV83" s="209" t="e">
        <f t="shared" ca="1" si="52"/>
        <v>#REF!</v>
      </c>
      <c r="AW83" s="209" t="e">
        <f t="shared" ca="1" si="53"/>
        <v>#REF!</v>
      </c>
      <c r="AX83" s="209" t="e">
        <f t="shared" ca="1" si="54"/>
        <v>#REF!</v>
      </c>
      <c r="AY83" s="209" t="e">
        <f t="shared" ca="1" si="55"/>
        <v>#REF!</v>
      </c>
      <c r="AZ83" s="209" t="e">
        <f t="shared" ca="1" si="56"/>
        <v>#REF!</v>
      </c>
      <c r="BA83" s="209" t="e">
        <f t="shared" ca="1" si="57"/>
        <v>#REF!</v>
      </c>
      <c r="BB83" s="209" t="e">
        <f t="shared" ca="1" si="58"/>
        <v>#REF!</v>
      </c>
      <c r="BC83" s="209" t="e">
        <f t="shared" ca="1" si="59"/>
        <v>#REF!</v>
      </c>
      <c r="BD83" s="209" t="e">
        <f t="shared" ca="1" si="60"/>
        <v>#REF!</v>
      </c>
      <c r="BE83" s="209" t="e">
        <f t="shared" ca="1" si="61"/>
        <v>#REF!</v>
      </c>
      <c r="BF83" s="209" t="e">
        <f t="shared" ca="1" si="62"/>
        <v>#REF!</v>
      </c>
      <c r="BG83" s="209" t="e">
        <f t="shared" ca="1" si="63"/>
        <v>#REF!</v>
      </c>
      <c r="BH83" s="209" t="e">
        <f t="shared" ca="1" si="64"/>
        <v>#REF!</v>
      </c>
      <c r="BI83" s="209" t="e">
        <f t="shared" ca="1" si="65"/>
        <v>#REF!</v>
      </c>
    </row>
    <row r="84" spans="1:61" s="3" customFormat="1">
      <c r="A84" s="246" t="s">
        <v>174</v>
      </c>
      <c r="B84" s="246" t="str">
        <f>INDEX('Ref1'!$E:$E,MATCH(A84,'Ref1'!$A:$A,0))</f>
        <v>Coventry</v>
      </c>
      <c r="C84" s="246" t="str">
        <f>INDEX('Ref1'!$B:$B,MATCH($A84,'Ref1'!$A:$A,0))</f>
        <v>MD</v>
      </c>
      <c r="D84" s="307">
        <f>INDEX(Inputs!$K$61:$K$71,MATCH($C84,Inputs!$Q$61:$Q$71,0))</f>
        <v>0</v>
      </c>
      <c r="E84" s="211">
        <f>$D84*INDEX('3_RatesBilling'!G:G,MATCH($A84,'3_RatesBilling'!$A:$A,0))</f>
        <v>0</v>
      </c>
      <c r="F84" s="211">
        <f>$D84*INDEX('3_RatesBilling'!H:H,MATCH($A84,'3_RatesBilling'!$A:$A,0))</f>
        <v>0</v>
      </c>
      <c r="G84" s="211">
        <f>$D84*INDEX('3_RatesBilling'!I:I,MATCH($A84,'3_RatesBilling'!$A:$A,0))</f>
        <v>0</v>
      </c>
      <c r="H84" s="211">
        <f>$D84*INDEX('3_RatesBilling'!J:J,MATCH($A84,'3_RatesBilling'!$A:$A,0))</f>
        <v>0</v>
      </c>
      <c r="I84" s="211">
        <f>$D84*INDEX('3_RatesBilling'!K:K,MATCH($A84,'3_RatesBilling'!$A:$A,0))</f>
        <v>0</v>
      </c>
      <c r="J84" s="211">
        <f>$D84*INDEX('3_RatesBilling'!L:L,MATCH($A84,'3_RatesBilling'!$A:$A,0))</f>
        <v>0</v>
      </c>
      <c r="K84" s="216">
        <f>$D84*INDEX('3_RatesBilling'!M:M,MATCH($A84,'3_RatesBilling'!$A:$A,0))</f>
        <v>0</v>
      </c>
      <c r="L84" s="213">
        <f>$D84*INDEX('3_RatesBilling'!N:N,MATCH($A84,'3_RatesBilling'!$A:$A,0))</f>
        <v>0</v>
      </c>
      <c r="M84" s="211">
        <f>$D84*INDEX('3_RatesBilling'!O:O,MATCH($A84,'3_RatesBilling'!$A:$A,0))</f>
        <v>0</v>
      </c>
      <c r="N84" s="211">
        <f>$D84*INDEX('3_RatesBilling'!P:P,MATCH($A84,'3_RatesBilling'!$A:$A,0))</f>
        <v>0</v>
      </c>
      <c r="O84" s="211">
        <f>$D84*INDEX('3_RatesBilling'!Q:Q,MATCH($A84,'3_RatesBilling'!$A:$A,0))</f>
        <v>0</v>
      </c>
      <c r="P84" s="211">
        <f>$D84*INDEX('3_RatesBilling'!R:R,MATCH($A84,'3_RatesBilling'!$A:$A,0))</f>
        <v>0</v>
      </c>
      <c r="Q84" s="211">
        <f>$D84*INDEX('3_RatesBilling'!S:S,MATCH($A84,'3_RatesBilling'!$A:$A,0))</f>
        <v>0</v>
      </c>
      <c r="R84" s="211">
        <f>$D84*INDEX('3_RatesBilling'!T:T,MATCH($A84,'3_RatesBilling'!$A:$A,0))</f>
        <v>0</v>
      </c>
      <c r="S84" s="211">
        <f>$D84*INDEX('3_RatesBilling'!U:U,MATCH($A84,'3_RatesBilling'!$A:$A,0))</f>
        <v>0</v>
      </c>
      <c r="T84" s="211">
        <f>$D84*INDEX('3_RatesBilling'!V:V,MATCH($A84,'3_RatesBilling'!$A:$A,0))</f>
        <v>0</v>
      </c>
      <c r="U84" s="211">
        <f>$D84*INDEX('3_RatesBilling'!W:W,MATCH($A84,'3_RatesBilling'!$A:$A,0))</f>
        <v>0</v>
      </c>
      <c r="V84" s="211">
        <f>$D84*INDEX('3_RatesBilling'!X:X,MATCH($A84,'3_RatesBilling'!$A:$A,0))</f>
        <v>0</v>
      </c>
      <c r="W84" s="211">
        <f>$D84*INDEX('3_RatesBilling'!Y:Y,MATCH($A84,'3_RatesBilling'!$A:$A,0))</f>
        <v>0</v>
      </c>
      <c r="X84" s="211">
        <f>$D84*INDEX('3_RatesBilling'!Z:Z,MATCH($A84,'3_RatesBilling'!$A:$A,0))</f>
        <v>0</v>
      </c>
      <c r="Y84" s="211">
        <f>$D84*INDEX('3_RatesBilling'!AA:AA,MATCH($A84,'3_RatesBilling'!$A:$A,0))</f>
        <v>0</v>
      </c>
      <c r="Z84" s="211">
        <f>$D84*INDEX('3_RatesBilling'!AB:AB,MATCH($A84,'3_RatesBilling'!$A:$A,0))</f>
        <v>0</v>
      </c>
      <c r="AA84" s="211">
        <f>$D84*INDEX('3_RatesBilling'!AC:AC,MATCH($A84,'3_RatesBilling'!$A:$A,0))</f>
        <v>0</v>
      </c>
      <c r="AC84" s="211" t="e">
        <f t="shared" ca="1" si="34"/>
        <v>#REF!</v>
      </c>
      <c r="AD84" s="211" t="e">
        <f t="shared" ca="1" si="35"/>
        <v>#REF!</v>
      </c>
      <c r="AE84" s="211" t="e">
        <f t="shared" ca="1" si="36"/>
        <v>#REF!</v>
      </c>
      <c r="AF84" s="211" t="e">
        <f t="shared" ca="1" si="37"/>
        <v>#REF!</v>
      </c>
      <c r="AG84" s="211" t="e">
        <f t="shared" ca="1" si="38"/>
        <v>#REF!</v>
      </c>
      <c r="AH84" s="211" t="e">
        <f t="shared" ca="1" si="39"/>
        <v>#REF!</v>
      </c>
      <c r="AI84" s="211" t="e">
        <f t="shared" ca="1" si="40"/>
        <v>#REF!</v>
      </c>
      <c r="AJ84" s="211" t="e">
        <f t="shared" ca="1" si="41"/>
        <v>#REF!</v>
      </c>
      <c r="AK84" s="211" t="e">
        <f t="shared" ca="1" si="42"/>
        <v>#REF!</v>
      </c>
      <c r="AL84" s="211" t="e">
        <f t="shared" ca="1" si="43"/>
        <v>#REF!</v>
      </c>
      <c r="AM84" s="211" t="e">
        <f t="shared" ca="1" si="44"/>
        <v>#REF!</v>
      </c>
      <c r="AN84" s="211" t="e">
        <f t="shared" ca="1" si="45"/>
        <v>#REF!</v>
      </c>
      <c r="AO84" s="211" t="e">
        <f t="shared" ca="1" si="46"/>
        <v>#REF!</v>
      </c>
      <c r="AP84" s="211" t="e">
        <f t="shared" ca="1" si="47"/>
        <v>#REF!</v>
      </c>
      <c r="AQ84" s="211" t="e">
        <f t="shared" ca="1" si="48"/>
        <v>#REF!</v>
      </c>
      <c r="AR84" s="211" t="e">
        <f t="shared" ca="1" si="49"/>
        <v>#REF!</v>
      </c>
      <c r="AT84" s="209" t="e">
        <f t="shared" ca="1" si="50"/>
        <v>#REF!</v>
      </c>
      <c r="AU84" s="209" t="e">
        <f t="shared" ca="1" si="51"/>
        <v>#REF!</v>
      </c>
      <c r="AV84" s="209" t="e">
        <f t="shared" ca="1" si="52"/>
        <v>#REF!</v>
      </c>
      <c r="AW84" s="209" t="e">
        <f t="shared" ca="1" si="53"/>
        <v>#REF!</v>
      </c>
      <c r="AX84" s="209" t="e">
        <f t="shared" ca="1" si="54"/>
        <v>#REF!</v>
      </c>
      <c r="AY84" s="209" t="e">
        <f t="shared" ca="1" si="55"/>
        <v>#REF!</v>
      </c>
      <c r="AZ84" s="209" t="e">
        <f t="shared" ca="1" si="56"/>
        <v>#REF!</v>
      </c>
      <c r="BA84" s="209" t="e">
        <f t="shared" ca="1" si="57"/>
        <v>#REF!</v>
      </c>
      <c r="BB84" s="209" t="e">
        <f t="shared" ca="1" si="58"/>
        <v>#REF!</v>
      </c>
      <c r="BC84" s="209" t="e">
        <f t="shared" ca="1" si="59"/>
        <v>#REF!</v>
      </c>
      <c r="BD84" s="209" t="e">
        <f t="shared" ca="1" si="60"/>
        <v>#REF!</v>
      </c>
      <c r="BE84" s="209" t="e">
        <f t="shared" ca="1" si="61"/>
        <v>#REF!</v>
      </c>
      <c r="BF84" s="209" t="e">
        <f t="shared" ca="1" si="62"/>
        <v>#REF!</v>
      </c>
      <c r="BG84" s="209" t="e">
        <f t="shared" ca="1" si="63"/>
        <v>#REF!</v>
      </c>
      <c r="BH84" s="209" t="e">
        <f t="shared" ca="1" si="64"/>
        <v>#REF!</v>
      </c>
      <c r="BI84" s="209" t="e">
        <f t="shared" ca="1" si="65"/>
        <v>#REF!</v>
      </c>
    </row>
    <row r="85" spans="1:61" s="3" customFormat="1">
      <c r="A85" s="246" t="s">
        <v>176</v>
      </c>
      <c r="B85" s="246" t="str">
        <f>INDEX('Ref1'!$E:$E,MATCH(A85,'Ref1'!$A:$A,0))</f>
        <v>Craven</v>
      </c>
      <c r="C85" s="246" t="str">
        <f>INDEX('Ref1'!$B:$B,MATCH($A85,'Ref1'!$A:$A,0))</f>
        <v>SD</v>
      </c>
      <c r="D85" s="307">
        <f>INDEX(Inputs!$K$61:$K$71,MATCH($C85,Inputs!$Q$61:$Q$71,0))</f>
        <v>0</v>
      </c>
      <c r="E85" s="211">
        <f>$D85*INDEX('3_RatesBilling'!G:G,MATCH($A85,'3_RatesBilling'!$A:$A,0))</f>
        <v>0</v>
      </c>
      <c r="F85" s="211">
        <f>$D85*INDEX('3_RatesBilling'!H:H,MATCH($A85,'3_RatesBilling'!$A:$A,0))</f>
        <v>0</v>
      </c>
      <c r="G85" s="211">
        <f>$D85*INDEX('3_RatesBilling'!I:I,MATCH($A85,'3_RatesBilling'!$A:$A,0))</f>
        <v>0</v>
      </c>
      <c r="H85" s="211">
        <f>$D85*INDEX('3_RatesBilling'!J:J,MATCH($A85,'3_RatesBilling'!$A:$A,0))</f>
        <v>0</v>
      </c>
      <c r="I85" s="211">
        <f>$D85*INDEX('3_RatesBilling'!K:K,MATCH($A85,'3_RatesBilling'!$A:$A,0))</f>
        <v>0</v>
      </c>
      <c r="J85" s="211">
        <f>$D85*INDEX('3_RatesBilling'!L:L,MATCH($A85,'3_RatesBilling'!$A:$A,0))</f>
        <v>0</v>
      </c>
      <c r="K85" s="216">
        <f>$D85*INDEX('3_RatesBilling'!M:M,MATCH($A85,'3_RatesBilling'!$A:$A,0))</f>
        <v>0</v>
      </c>
      <c r="L85" s="213">
        <f>$D85*INDEX('3_RatesBilling'!N:N,MATCH($A85,'3_RatesBilling'!$A:$A,0))</f>
        <v>0</v>
      </c>
      <c r="M85" s="211">
        <f>$D85*INDEX('3_RatesBilling'!O:O,MATCH($A85,'3_RatesBilling'!$A:$A,0))</f>
        <v>0</v>
      </c>
      <c r="N85" s="211">
        <f>$D85*INDEX('3_RatesBilling'!P:P,MATCH($A85,'3_RatesBilling'!$A:$A,0))</f>
        <v>0</v>
      </c>
      <c r="O85" s="211">
        <f>$D85*INDEX('3_RatesBilling'!Q:Q,MATCH($A85,'3_RatesBilling'!$A:$A,0))</f>
        <v>0</v>
      </c>
      <c r="P85" s="211">
        <f>$D85*INDEX('3_RatesBilling'!R:R,MATCH($A85,'3_RatesBilling'!$A:$A,0))</f>
        <v>0</v>
      </c>
      <c r="Q85" s="211">
        <f>$D85*INDEX('3_RatesBilling'!S:S,MATCH($A85,'3_RatesBilling'!$A:$A,0))</f>
        <v>0</v>
      </c>
      <c r="R85" s="211">
        <f>$D85*INDEX('3_RatesBilling'!T:T,MATCH($A85,'3_RatesBilling'!$A:$A,0))</f>
        <v>0</v>
      </c>
      <c r="S85" s="211">
        <f>$D85*INDEX('3_RatesBilling'!U:U,MATCH($A85,'3_RatesBilling'!$A:$A,0))</f>
        <v>0</v>
      </c>
      <c r="T85" s="211">
        <f>$D85*INDEX('3_RatesBilling'!V:V,MATCH($A85,'3_RatesBilling'!$A:$A,0))</f>
        <v>0</v>
      </c>
      <c r="U85" s="211">
        <f>$D85*INDEX('3_RatesBilling'!W:W,MATCH($A85,'3_RatesBilling'!$A:$A,0))</f>
        <v>0</v>
      </c>
      <c r="V85" s="211">
        <f>$D85*INDEX('3_RatesBilling'!X:X,MATCH($A85,'3_RatesBilling'!$A:$A,0))</f>
        <v>0</v>
      </c>
      <c r="W85" s="211">
        <f>$D85*INDEX('3_RatesBilling'!Y:Y,MATCH($A85,'3_RatesBilling'!$A:$A,0))</f>
        <v>0</v>
      </c>
      <c r="X85" s="211">
        <f>$D85*INDEX('3_RatesBilling'!Z:Z,MATCH($A85,'3_RatesBilling'!$A:$A,0))</f>
        <v>0</v>
      </c>
      <c r="Y85" s="211">
        <f>$D85*INDEX('3_RatesBilling'!AA:AA,MATCH($A85,'3_RatesBilling'!$A:$A,0))</f>
        <v>0</v>
      </c>
      <c r="Z85" s="211">
        <f>$D85*INDEX('3_RatesBilling'!AB:AB,MATCH($A85,'3_RatesBilling'!$A:$A,0))</f>
        <v>0</v>
      </c>
      <c r="AA85" s="211">
        <f>$D85*INDEX('3_RatesBilling'!AC:AC,MATCH($A85,'3_RatesBilling'!$A:$A,0))</f>
        <v>0</v>
      </c>
      <c r="AC85" s="211" t="e">
        <f t="shared" ca="1" si="34"/>
        <v>#REF!</v>
      </c>
      <c r="AD85" s="211" t="e">
        <f t="shared" ca="1" si="35"/>
        <v>#REF!</v>
      </c>
      <c r="AE85" s="211" t="e">
        <f t="shared" ca="1" si="36"/>
        <v>#REF!</v>
      </c>
      <c r="AF85" s="211" t="e">
        <f t="shared" ca="1" si="37"/>
        <v>#REF!</v>
      </c>
      <c r="AG85" s="211" t="e">
        <f t="shared" ca="1" si="38"/>
        <v>#REF!</v>
      </c>
      <c r="AH85" s="211" t="e">
        <f t="shared" ca="1" si="39"/>
        <v>#REF!</v>
      </c>
      <c r="AI85" s="211" t="e">
        <f t="shared" ca="1" si="40"/>
        <v>#REF!</v>
      </c>
      <c r="AJ85" s="211" t="e">
        <f t="shared" ca="1" si="41"/>
        <v>#REF!</v>
      </c>
      <c r="AK85" s="211" t="e">
        <f t="shared" ca="1" si="42"/>
        <v>#REF!</v>
      </c>
      <c r="AL85" s="211" t="e">
        <f t="shared" ca="1" si="43"/>
        <v>#REF!</v>
      </c>
      <c r="AM85" s="211" t="e">
        <f t="shared" ca="1" si="44"/>
        <v>#REF!</v>
      </c>
      <c r="AN85" s="211" t="e">
        <f t="shared" ca="1" si="45"/>
        <v>#REF!</v>
      </c>
      <c r="AO85" s="211" t="e">
        <f t="shared" ca="1" si="46"/>
        <v>#REF!</v>
      </c>
      <c r="AP85" s="211" t="e">
        <f t="shared" ca="1" si="47"/>
        <v>#REF!</v>
      </c>
      <c r="AQ85" s="211" t="e">
        <f t="shared" ca="1" si="48"/>
        <v>#REF!</v>
      </c>
      <c r="AR85" s="211" t="e">
        <f t="shared" ca="1" si="49"/>
        <v>#REF!</v>
      </c>
      <c r="AT85" s="209" t="e">
        <f t="shared" ca="1" si="50"/>
        <v>#REF!</v>
      </c>
      <c r="AU85" s="209" t="e">
        <f t="shared" ca="1" si="51"/>
        <v>#REF!</v>
      </c>
      <c r="AV85" s="209" t="e">
        <f t="shared" ca="1" si="52"/>
        <v>#REF!</v>
      </c>
      <c r="AW85" s="209" t="e">
        <f t="shared" ca="1" si="53"/>
        <v>#REF!</v>
      </c>
      <c r="AX85" s="209" t="e">
        <f t="shared" ca="1" si="54"/>
        <v>#REF!</v>
      </c>
      <c r="AY85" s="209" t="e">
        <f t="shared" ca="1" si="55"/>
        <v>#REF!</v>
      </c>
      <c r="AZ85" s="209" t="e">
        <f t="shared" ca="1" si="56"/>
        <v>#REF!</v>
      </c>
      <c r="BA85" s="209" t="e">
        <f t="shared" ca="1" si="57"/>
        <v>#REF!</v>
      </c>
      <c r="BB85" s="209" t="e">
        <f t="shared" ca="1" si="58"/>
        <v>#REF!</v>
      </c>
      <c r="BC85" s="209" t="e">
        <f t="shared" ca="1" si="59"/>
        <v>#REF!</v>
      </c>
      <c r="BD85" s="209" t="e">
        <f t="shared" ca="1" si="60"/>
        <v>#REF!</v>
      </c>
      <c r="BE85" s="209" t="e">
        <f t="shared" ca="1" si="61"/>
        <v>#REF!</v>
      </c>
      <c r="BF85" s="209" t="e">
        <f t="shared" ca="1" si="62"/>
        <v>#REF!</v>
      </c>
      <c r="BG85" s="209" t="e">
        <f t="shared" ca="1" si="63"/>
        <v>#REF!</v>
      </c>
      <c r="BH85" s="209" t="e">
        <f t="shared" ca="1" si="64"/>
        <v>#REF!</v>
      </c>
      <c r="BI85" s="209" t="e">
        <f t="shared" ca="1" si="65"/>
        <v>#REF!</v>
      </c>
    </row>
    <row r="86" spans="1:61" s="3" customFormat="1">
      <c r="A86" s="246" t="s">
        <v>178</v>
      </c>
      <c r="B86" s="246" t="str">
        <f>INDEX('Ref1'!$E:$E,MATCH(A86,'Ref1'!$A:$A,0))</f>
        <v>Crawley</v>
      </c>
      <c r="C86" s="246" t="str">
        <f>INDEX('Ref1'!$B:$B,MATCH($A86,'Ref1'!$A:$A,0))</f>
        <v>SD</v>
      </c>
      <c r="D86" s="307">
        <f>INDEX(Inputs!$K$61:$K$71,MATCH($C86,Inputs!$Q$61:$Q$71,0))</f>
        <v>0</v>
      </c>
      <c r="E86" s="211">
        <f>$D86*INDEX('3_RatesBilling'!G:G,MATCH($A86,'3_RatesBilling'!$A:$A,0))</f>
        <v>0</v>
      </c>
      <c r="F86" s="211">
        <f>$D86*INDEX('3_RatesBilling'!H:H,MATCH($A86,'3_RatesBilling'!$A:$A,0))</f>
        <v>0</v>
      </c>
      <c r="G86" s="211">
        <f>$D86*INDEX('3_RatesBilling'!I:I,MATCH($A86,'3_RatesBilling'!$A:$A,0))</f>
        <v>0</v>
      </c>
      <c r="H86" s="211">
        <f>$D86*INDEX('3_RatesBilling'!J:J,MATCH($A86,'3_RatesBilling'!$A:$A,0))</f>
        <v>0</v>
      </c>
      <c r="I86" s="211">
        <f>$D86*INDEX('3_RatesBilling'!K:K,MATCH($A86,'3_RatesBilling'!$A:$A,0))</f>
        <v>0</v>
      </c>
      <c r="J86" s="211">
        <f>$D86*INDEX('3_RatesBilling'!L:L,MATCH($A86,'3_RatesBilling'!$A:$A,0))</f>
        <v>0</v>
      </c>
      <c r="K86" s="216">
        <f>$D86*INDEX('3_RatesBilling'!M:M,MATCH($A86,'3_RatesBilling'!$A:$A,0))</f>
        <v>0</v>
      </c>
      <c r="L86" s="213">
        <f>$D86*INDEX('3_RatesBilling'!N:N,MATCH($A86,'3_RatesBilling'!$A:$A,0))</f>
        <v>0</v>
      </c>
      <c r="M86" s="211">
        <f>$D86*INDEX('3_RatesBilling'!O:O,MATCH($A86,'3_RatesBilling'!$A:$A,0))</f>
        <v>0</v>
      </c>
      <c r="N86" s="211">
        <f>$D86*INDEX('3_RatesBilling'!P:P,MATCH($A86,'3_RatesBilling'!$A:$A,0))</f>
        <v>0</v>
      </c>
      <c r="O86" s="211">
        <f>$D86*INDEX('3_RatesBilling'!Q:Q,MATCH($A86,'3_RatesBilling'!$A:$A,0))</f>
        <v>0</v>
      </c>
      <c r="P86" s="211">
        <f>$D86*INDEX('3_RatesBilling'!R:R,MATCH($A86,'3_RatesBilling'!$A:$A,0))</f>
        <v>0</v>
      </c>
      <c r="Q86" s="211">
        <f>$D86*INDEX('3_RatesBilling'!S:S,MATCH($A86,'3_RatesBilling'!$A:$A,0))</f>
        <v>0</v>
      </c>
      <c r="R86" s="211">
        <f>$D86*INDEX('3_RatesBilling'!T:T,MATCH($A86,'3_RatesBilling'!$A:$A,0))</f>
        <v>0</v>
      </c>
      <c r="S86" s="211">
        <f>$D86*INDEX('3_RatesBilling'!U:U,MATCH($A86,'3_RatesBilling'!$A:$A,0))</f>
        <v>0</v>
      </c>
      <c r="T86" s="211">
        <f>$D86*INDEX('3_RatesBilling'!V:V,MATCH($A86,'3_RatesBilling'!$A:$A,0))</f>
        <v>0</v>
      </c>
      <c r="U86" s="211">
        <f>$D86*INDEX('3_RatesBilling'!W:W,MATCH($A86,'3_RatesBilling'!$A:$A,0))</f>
        <v>0</v>
      </c>
      <c r="V86" s="211">
        <f>$D86*INDEX('3_RatesBilling'!X:X,MATCH($A86,'3_RatesBilling'!$A:$A,0))</f>
        <v>0</v>
      </c>
      <c r="W86" s="211">
        <f>$D86*INDEX('3_RatesBilling'!Y:Y,MATCH($A86,'3_RatesBilling'!$A:$A,0))</f>
        <v>0</v>
      </c>
      <c r="X86" s="211">
        <f>$D86*INDEX('3_RatesBilling'!Z:Z,MATCH($A86,'3_RatesBilling'!$A:$A,0))</f>
        <v>0</v>
      </c>
      <c r="Y86" s="211">
        <f>$D86*INDEX('3_RatesBilling'!AA:AA,MATCH($A86,'3_RatesBilling'!$A:$A,0))</f>
        <v>0</v>
      </c>
      <c r="Z86" s="211">
        <f>$D86*INDEX('3_RatesBilling'!AB:AB,MATCH($A86,'3_RatesBilling'!$A:$A,0))</f>
        <v>0</v>
      </c>
      <c r="AA86" s="211">
        <f>$D86*INDEX('3_RatesBilling'!AC:AC,MATCH($A86,'3_RatesBilling'!$A:$A,0))</f>
        <v>0</v>
      </c>
      <c r="AC86" s="211" t="e">
        <f t="shared" ca="1" si="34"/>
        <v>#REF!</v>
      </c>
      <c r="AD86" s="211" t="e">
        <f t="shared" ca="1" si="35"/>
        <v>#REF!</v>
      </c>
      <c r="AE86" s="211" t="e">
        <f t="shared" ca="1" si="36"/>
        <v>#REF!</v>
      </c>
      <c r="AF86" s="211" t="e">
        <f t="shared" ca="1" si="37"/>
        <v>#REF!</v>
      </c>
      <c r="AG86" s="211" t="e">
        <f t="shared" ca="1" si="38"/>
        <v>#REF!</v>
      </c>
      <c r="AH86" s="211" t="e">
        <f t="shared" ca="1" si="39"/>
        <v>#REF!</v>
      </c>
      <c r="AI86" s="211" t="e">
        <f t="shared" ca="1" si="40"/>
        <v>#REF!</v>
      </c>
      <c r="AJ86" s="211" t="e">
        <f t="shared" ca="1" si="41"/>
        <v>#REF!</v>
      </c>
      <c r="AK86" s="211" t="e">
        <f t="shared" ca="1" si="42"/>
        <v>#REF!</v>
      </c>
      <c r="AL86" s="211" t="e">
        <f t="shared" ca="1" si="43"/>
        <v>#REF!</v>
      </c>
      <c r="AM86" s="211" t="e">
        <f t="shared" ca="1" si="44"/>
        <v>#REF!</v>
      </c>
      <c r="AN86" s="211" t="e">
        <f t="shared" ca="1" si="45"/>
        <v>#REF!</v>
      </c>
      <c r="AO86" s="211" t="e">
        <f t="shared" ca="1" si="46"/>
        <v>#REF!</v>
      </c>
      <c r="AP86" s="211" t="e">
        <f t="shared" ca="1" si="47"/>
        <v>#REF!</v>
      </c>
      <c r="AQ86" s="211" t="e">
        <f t="shared" ca="1" si="48"/>
        <v>#REF!</v>
      </c>
      <c r="AR86" s="211" t="e">
        <f t="shared" ca="1" si="49"/>
        <v>#REF!</v>
      </c>
      <c r="AT86" s="209" t="e">
        <f t="shared" ca="1" si="50"/>
        <v>#REF!</v>
      </c>
      <c r="AU86" s="209" t="e">
        <f t="shared" ca="1" si="51"/>
        <v>#REF!</v>
      </c>
      <c r="AV86" s="209" t="e">
        <f t="shared" ca="1" si="52"/>
        <v>#REF!</v>
      </c>
      <c r="AW86" s="209" t="e">
        <f t="shared" ca="1" si="53"/>
        <v>#REF!</v>
      </c>
      <c r="AX86" s="209" t="e">
        <f t="shared" ca="1" si="54"/>
        <v>#REF!</v>
      </c>
      <c r="AY86" s="209" t="e">
        <f t="shared" ca="1" si="55"/>
        <v>#REF!</v>
      </c>
      <c r="AZ86" s="209" t="e">
        <f t="shared" ca="1" si="56"/>
        <v>#REF!</v>
      </c>
      <c r="BA86" s="209" t="e">
        <f t="shared" ca="1" si="57"/>
        <v>#REF!</v>
      </c>
      <c r="BB86" s="209" t="e">
        <f t="shared" ca="1" si="58"/>
        <v>#REF!</v>
      </c>
      <c r="BC86" s="209" t="e">
        <f t="shared" ca="1" si="59"/>
        <v>#REF!</v>
      </c>
      <c r="BD86" s="209" t="e">
        <f t="shared" ca="1" si="60"/>
        <v>#REF!</v>
      </c>
      <c r="BE86" s="209" t="e">
        <f t="shared" ca="1" si="61"/>
        <v>#REF!</v>
      </c>
      <c r="BF86" s="209" t="e">
        <f t="shared" ca="1" si="62"/>
        <v>#REF!</v>
      </c>
      <c r="BG86" s="209" t="e">
        <f t="shared" ca="1" si="63"/>
        <v>#REF!</v>
      </c>
      <c r="BH86" s="209" t="e">
        <f t="shared" ca="1" si="64"/>
        <v>#REF!</v>
      </c>
      <c r="BI86" s="209" t="e">
        <f t="shared" ca="1" si="65"/>
        <v>#REF!</v>
      </c>
    </row>
    <row r="87" spans="1:61" s="3" customFormat="1">
      <c r="A87" s="246" t="s">
        <v>180</v>
      </c>
      <c r="B87" s="246" t="str">
        <f>INDEX('Ref1'!$E:$E,MATCH(A87,'Ref1'!$A:$A,0))</f>
        <v>Croydon</v>
      </c>
      <c r="C87" s="246" t="str">
        <f>INDEX('Ref1'!$B:$B,MATCH($A87,'Ref1'!$A:$A,0))</f>
        <v>OLB</v>
      </c>
      <c r="D87" s="307">
        <f>INDEX(Inputs!$K$61:$K$71,MATCH($C87,Inputs!$Q$61:$Q$71,0))</f>
        <v>0</v>
      </c>
      <c r="E87" s="211">
        <f>$D87*INDEX('3_RatesBilling'!G:G,MATCH($A87,'3_RatesBilling'!$A:$A,0))</f>
        <v>0</v>
      </c>
      <c r="F87" s="211">
        <f>$D87*INDEX('3_RatesBilling'!H:H,MATCH($A87,'3_RatesBilling'!$A:$A,0))</f>
        <v>0</v>
      </c>
      <c r="G87" s="211">
        <f>$D87*INDEX('3_RatesBilling'!I:I,MATCH($A87,'3_RatesBilling'!$A:$A,0))</f>
        <v>0</v>
      </c>
      <c r="H87" s="211">
        <f>$D87*INDEX('3_RatesBilling'!J:J,MATCH($A87,'3_RatesBilling'!$A:$A,0))</f>
        <v>0</v>
      </c>
      <c r="I87" s="211">
        <f>$D87*INDEX('3_RatesBilling'!K:K,MATCH($A87,'3_RatesBilling'!$A:$A,0))</f>
        <v>0</v>
      </c>
      <c r="J87" s="211">
        <f>$D87*INDEX('3_RatesBilling'!L:L,MATCH($A87,'3_RatesBilling'!$A:$A,0))</f>
        <v>0</v>
      </c>
      <c r="K87" s="216">
        <f>$D87*INDEX('3_RatesBilling'!M:M,MATCH($A87,'3_RatesBilling'!$A:$A,0))</f>
        <v>0</v>
      </c>
      <c r="L87" s="213">
        <f>$D87*INDEX('3_RatesBilling'!N:N,MATCH($A87,'3_RatesBilling'!$A:$A,0))</f>
        <v>0</v>
      </c>
      <c r="M87" s="211">
        <f>$D87*INDEX('3_RatesBilling'!O:O,MATCH($A87,'3_RatesBilling'!$A:$A,0))</f>
        <v>0</v>
      </c>
      <c r="N87" s="211">
        <f>$D87*INDEX('3_RatesBilling'!P:P,MATCH($A87,'3_RatesBilling'!$A:$A,0))</f>
        <v>0</v>
      </c>
      <c r="O87" s="211">
        <f>$D87*INDEX('3_RatesBilling'!Q:Q,MATCH($A87,'3_RatesBilling'!$A:$A,0))</f>
        <v>0</v>
      </c>
      <c r="P87" s="211">
        <f>$D87*INDEX('3_RatesBilling'!R:R,MATCH($A87,'3_RatesBilling'!$A:$A,0))</f>
        <v>0</v>
      </c>
      <c r="Q87" s="211">
        <f>$D87*INDEX('3_RatesBilling'!S:S,MATCH($A87,'3_RatesBilling'!$A:$A,0))</f>
        <v>0</v>
      </c>
      <c r="R87" s="211">
        <f>$D87*INDEX('3_RatesBilling'!T:T,MATCH($A87,'3_RatesBilling'!$A:$A,0))</f>
        <v>0</v>
      </c>
      <c r="S87" s="211">
        <f>$D87*INDEX('3_RatesBilling'!U:U,MATCH($A87,'3_RatesBilling'!$A:$A,0))</f>
        <v>0</v>
      </c>
      <c r="T87" s="211">
        <f>$D87*INDEX('3_RatesBilling'!V:V,MATCH($A87,'3_RatesBilling'!$A:$A,0))</f>
        <v>0</v>
      </c>
      <c r="U87" s="211">
        <f>$D87*INDEX('3_RatesBilling'!W:W,MATCH($A87,'3_RatesBilling'!$A:$A,0))</f>
        <v>0</v>
      </c>
      <c r="V87" s="211">
        <f>$D87*INDEX('3_RatesBilling'!X:X,MATCH($A87,'3_RatesBilling'!$A:$A,0))</f>
        <v>0</v>
      </c>
      <c r="W87" s="211">
        <f>$D87*INDEX('3_RatesBilling'!Y:Y,MATCH($A87,'3_RatesBilling'!$A:$A,0))</f>
        <v>0</v>
      </c>
      <c r="X87" s="211">
        <f>$D87*INDEX('3_RatesBilling'!Z:Z,MATCH($A87,'3_RatesBilling'!$A:$A,0))</f>
        <v>0</v>
      </c>
      <c r="Y87" s="211">
        <f>$D87*INDEX('3_RatesBilling'!AA:AA,MATCH($A87,'3_RatesBilling'!$A:$A,0))</f>
        <v>0</v>
      </c>
      <c r="Z87" s="211">
        <f>$D87*INDEX('3_RatesBilling'!AB:AB,MATCH($A87,'3_RatesBilling'!$A:$A,0))</f>
        <v>0</v>
      </c>
      <c r="AA87" s="211">
        <f>$D87*INDEX('3_RatesBilling'!AC:AC,MATCH($A87,'3_RatesBilling'!$A:$A,0))</f>
        <v>0</v>
      </c>
      <c r="AC87" s="211" t="e">
        <f t="shared" ca="1" si="34"/>
        <v>#REF!</v>
      </c>
      <c r="AD87" s="211" t="e">
        <f t="shared" ca="1" si="35"/>
        <v>#REF!</v>
      </c>
      <c r="AE87" s="211" t="e">
        <f t="shared" ca="1" si="36"/>
        <v>#REF!</v>
      </c>
      <c r="AF87" s="211" t="e">
        <f t="shared" ca="1" si="37"/>
        <v>#REF!</v>
      </c>
      <c r="AG87" s="211" t="e">
        <f t="shared" ca="1" si="38"/>
        <v>#REF!</v>
      </c>
      <c r="AH87" s="211" t="e">
        <f t="shared" ca="1" si="39"/>
        <v>#REF!</v>
      </c>
      <c r="AI87" s="211" t="e">
        <f t="shared" ca="1" si="40"/>
        <v>#REF!</v>
      </c>
      <c r="AJ87" s="211" t="e">
        <f t="shared" ca="1" si="41"/>
        <v>#REF!</v>
      </c>
      <c r="AK87" s="211" t="e">
        <f t="shared" ca="1" si="42"/>
        <v>#REF!</v>
      </c>
      <c r="AL87" s="211" t="e">
        <f t="shared" ca="1" si="43"/>
        <v>#REF!</v>
      </c>
      <c r="AM87" s="211" t="e">
        <f t="shared" ca="1" si="44"/>
        <v>#REF!</v>
      </c>
      <c r="AN87" s="211" t="e">
        <f t="shared" ca="1" si="45"/>
        <v>#REF!</v>
      </c>
      <c r="AO87" s="211" t="e">
        <f t="shared" ca="1" si="46"/>
        <v>#REF!</v>
      </c>
      <c r="AP87" s="211" t="e">
        <f t="shared" ca="1" si="47"/>
        <v>#REF!</v>
      </c>
      <c r="AQ87" s="211" t="e">
        <f t="shared" ca="1" si="48"/>
        <v>#REF!</v>
      </c>
      <c r="AR87" s="211" t="e">
        <f t="shared" ca="1" si="49"/>
        <v>#REF!</v>
      </c>
      <c r="AT87" s="209" t="e">
        <f t="shared" ca="1" si="50"/>
        <v>#REF!</v>
      </c>
      <c r="AU87" s="209" t="e">
        <f t="shared" ca="1" si="51"/>
        <v>#REF!</v>
      </c>
      <c r="AV87" s="209" t="e">
        <f t="shared" ca="1" si="52"/>
        <v>#REF!</v>
      </c>
      <c r="AW87" s="209" t="e">
        <f t="shared" ca="1" si="53"/>
        <v>#REF!</v>
      </c>
      <c r="AX87" s="209" t="e">
        <f t="shared" ca="1" si="54"/>
        <v>#REF!</v>
      </c>
      <c r="AY87" s="209" t="e">
        <f t="shared" ca="1" si="55"/>
        <v>#REF!</v>
      </c>
      <c r="AZ87" s="209" t="e">
        <f t="shared" ca="1" si="56"/>
        <v>#REF!</v>
      </c>
      <c r="BA87" s="209" t="e">
        <f t="shared" ca="1" si="57"/>
        <v>#REF!</v>
      </c>
      <c r="BB87" s="209" t="e">
        <f t="shared" ca="1" si="58"/>
        <v>#REF!</v>
      </c>
      <c r="BC87" s="209" t="e">
        <f t="shared" ca="1" si="59"/>
        <v>#REF!</v>
      </c>
      <c r="BD87" s="209" t="e">
        <f t="shared" ca="1" si="60"/>
        <v>#REF!</v>
      </c>
      <c r="BE87" s="209" t="e">
        <f t="shared" ca="1" si="61"/>
        <v>#REF!</v>
      </c>
      <c r="BF87" s="209" t="e">
        <f t="shared" ca="1" si="62"/>
        <v>#REF!</v>
      </c>
      <c r="BG87" s="209" t="e">
        <f t="shared" ca="1" si="63"/>
        <v>#REF!</v>
      </c>
      <c r="BH87" s="209" t="e">
        <f t="shared" ca="1" si="64"/>
        <v>#REF!</v>
      </c>
      <c r="BI87" s="209" t="e">
        <f t="shared" ca="1" si="65"/>
        <v>#REF!</v>
      </c>
    </row>
    <row r="88" spans="1:61" s="3" customFormat="1">
      <c r="A88" s="246" t="s">
        <v>182</v>
      </c>
      <c r="B88" s="246" t="str">
        <f>INDEX('Ref1'!$E:$E,MATCH(A88,'Ref1'!$A:$A,0))</f>
        <v>Cumbria</v>
      </c>
      <c r="C88" s="246" t="str">
        <f>INDEX('Ref1'!$B:$B,MATCH($A88,'Ref1'!$A:$A,0))</f>
        <v>SCFIR</v>
      </c>
      <c r="D88" s="307">
        <f>INDEX(Inputs!$K$61:$K$71,MATCH($C88,Inputs!$Q$61:$Q$71,0))</f>
        <v>0</v>
      </c>
      <c r="E88" s="211">
        <f>$D88*INDEX('3_RatesBilling'!G:G,MATCH($A88,'3_RatesBilling'!$A:$A,0))</f>
        <v>0</v>
      </c>
      <c r="F88" s="211">
        <f>$D88*INDEX('3_RatesBilling'!H:H,MATCH($A88,'3_RatesBilling'!$A:$A,0))</f>
        <v>0</v>
      </c>
      <c r="G88" s="211">
        <f>$D88*INDEX('3_RatesBilling'!I:I,MATCH($A88,'3_RatesBilling'!$A:$A,0))</f>
        <v>0</v>
      </c>
      <c r="H88" s="211">
        <f>$D88*INDEX('3_RatesBilling'!J:J,MATCH($A88,'3_RatesBilling'!$A:$A,0))</f>
        <v>0</v>
      </c>
      <c r="I88" s="211">
        <f>$D88*INDEX('3_RatesBilling'!K:K,MATCH($A88,'3_RatesBilling'!$A:$A,0))</f>
        <v>0</v>
      </c>
      <c r="J88" s="211">
        <f>$D88*INDEX('3_RatesBilling'!L:L,MATCH($A88,'3_RatesBilling'!$A:$A,0))</f>
        <v>0</v>
      </c>
      <c r="K88" s="216">
        <f>$D88*INDEX('3_RatesBilling'!M:M,MATCH($A88,'3_RatesBilling'!$A:$A,0))</f>
        <v>0</v>
      </c>
      <c r="L88" s="213">
        <f>$D88*INDEX('3_RatesBilling'!N:N,MATCH($A88,'3_RatesBilling'!$A:$A,0))</f>
        <v>0</v>
      </c>
      <c r="M88" s="211">
        <f>$D88*INDEX('3_RatesBilling'!O:O,MATCH($A88,'3_RatesBilling'!$A:$A,0))</f>
        <v>0</v>
      </c>
      <c r="N88" s="211">
        <f>$D88*INDEX('3_RatesBilling'!P:P,MATCH($A88,'3_RatesBilling'!$A:$A,0))</f>
        <v>0</v>
      </c>
      <c r="O88" s="211">
        <f>$D88*INDEX('3_RatesBilling'!Q:Q,MATCH($A88,'3_RatesBilling'!$A:$A,0))</f>
        <v>0</v>
      </c>
      <c r="P88" s="211">
        <f>$D88*INDEX('3_RatesBilling'!R:R,MATCH($A88,'3_RatesBilling'!$A:$A,0))</f>
        <v>0</v>
      </c>
      <c r="Q88" s="211">
        <f>$D88*INDEX('3_RatesBilling'!S:S,MATCH($A88,'3_RatesBilling'!$A:$A,0))</f>
        <v>0</v>
      </c>
      <c r="R88" s="211">
        <f>$D88*INDEX('3_RatesBilling'!T:T,MATCH($A88,'3_RatesBilling'!$A:$A,0))</f>
        <v>0</v>
      </c>
      <c r="S88" s="211">
        <f>$D88*INDEX('3_RatesBilling'!U:U,MATCH($A88,'3_RatesBilling'!$A:$A,0))</f>
        <v>0</v>
      </c>
      <c r="T88" s="211">
        <f>$D88*INDEX('3_RatesBilling'!V:V,MATCH($A88,'3_RatesBilling'!$A:$A,0))</f>
        <v>0</v>
      </c>
      <c r="U88" s="211">
        <f>$D88*INDEX('3_RatesBilling'!W:W,MATCH($A88,'3_RatesBilling'!$A:$A,0))</f>
        <v>0</v>
      </c>
      <c r="V88" s="211">
        <f>$D88*INDEX('3_RatesBilling'!X:X,MATCH($A88,'3_RatesBilling'!$A:$A,0))</f>
        <v>0</v>
      </c>
      <c r="W88" s="211">
        <f>$D88*INDEX('3_RatesBilling'!Y:Y,MATCH($A88,'3_RatesBilling'!$A:$A,0))</f>
        <v>0</v>
      </c>
      <c r="X88" s="211">
        <f>$D88*INDEX('3_RatesBilling'!Z:Z,MATCH($A88,'3_RatesBilling'!$A:$A,0))</f>
        <v>0</v>
      </c>
      <c r="Y88" s="211">
        <f>$D88*INDEX('3_RatesBilling'!AA:AA,MATCH($A88,'3_RatesBilling'!$A:$A,0))</f>
        <v>0</v>
      </c>
      <c r="Z88" s="211">
        <f>$D88*INDEX('3_RatesBilling'!AB:AB,MATCH($A88,'3_RatesBilling'!$A:$A,0))</f>
        <v>0</v>
      </c>
      <c r="AA88" s="211">
        <f>$D88*INDEX('3_RatesBilling'!AC:AC,MATCH($A88,'3_RatesBilling'!$A:$A,0))</f>
        <v>0</v>
      </c>
      <c r="AC88" s="211" t="e">
        <f t="shared" ca="1" si="34"/>
        <v>#REF!</v>
      </c>
      <c r="AD88" s="211" t="e">
        <f t="shared" ca="1" si="35"/>
        <v>#REF!</v>
      </c>
      <c r="AE88" s="211" t="e">
        <f t="shared" ca="1" si="36"/>
        <v>#REF!</v>
      </c>
      <c r="AF88" s="211" t="e">
        <f t="shared" ca="1" si="37"/>
        <v>#REF!</v>
      </c>
      <c r="AG88" s="211" t="e">
        <f t="shared" ca="1" si="38"/>
        <v>#REF!</v>
      </c>
      <c r="AH88" s="211" t="e">
        <f t="shared" ca="1" si="39"/>
        <v>#REF!</v>
      </c>
      <c r="AI88" s="211" t="e">
        <f t="shared" ca="1" si="40"/>
        <v>#REF!</v>
      </c>
      <c r="AJ88" s="211" t="e">
        <f t="shared" ca="1" si="41"/>
        <v>#REF!</v>
      </c>
      <c r="AK88" s="211" t="e">
        <f t="shared" ca="1" si="42"/>
        <v>#REF!</v>
      </c>
      <c r="AL88" s="211" t="e">
        <f t="shared" ca="1" si="43"/>
        <v>#REF!</v>
      </c>
      <c r="AM88" s="211" t="e">
        <f t="shared" ca="1" si="44"/>
        <v>#REF!</v>
      </c>
      <c r="AN88" s="211" t="e">
        <f t="shared" ca="1" si="45"/>
        <v>#REF!</v>
      </c>
      <c r="AO88" s="211" t="e">
        <f t="shared" ca="1" si="46"/>
        <v>#REF!</v>
      </c>
      <c r="AP88" s="211" t="e">
        <f t="shared" ca="1" si="47"/>
        <v>#REF!</v>
      </c>
      <c r="AQ88" s="211" t="e">
        <f t="shared" ca="1" si="48"/>
        <v>#REF!</v>
      </c>
      <c r="AR88" s="211" t="e">
        <f t="shared" ca="1" si="49"/>
        <v>#REF!</v>
      </c>
      <c r="AT88" s="209" t="e">
        <f t="shared" ca="1" si="50"/>
        <v>#REF!</v>
      </c>
      <c r="AU88" s="209" t="e">
        <f t="shared" ca="1" si="51"/>
        <v>#REF!</v>
      </c>
      <c r="AV88" s="209" t="e">
        <f t="shared" ca="1" si="52"/>
        <v>#REF!</v>
      </c>
      <c r="AW88" s="209" t="e">
        <f t="shared" ca="1" si="53"/>
        <v>#REF!</v>
      </c>
      <c r="AX88" s="209" t="e">
        <f t="shared" ca="1" si="54"/>
        <v>#REF!</v>
      </c>
      <c r="AY88" s="209" t="e">
        <f t="shared" ca="1" si="55"/>
        <v>#REF!</v>
      </c>
      <c r="AZ88" s="209" t="e">
        <f t="shared" ca="1" si="56"/>
        <v>#REF!</v>
      </c>
      <c r="BA88" s="209" t="e">
        <f t="shared" ca="1" si="57"/>
        <v>#REF!</v>
      </c>
      <c r="BB88" s="209" t="e">
        <f t="shared" ca="1" si="58"/>
        <v>#REF!</v>
      </c>
      <c r="BC88" s="209" t="e">
        <f t="shared" ca="1" si="59"/>
        <v>#REF!</v>
      </c>
      <c r="BD88" s="209" t="e">
        <f t="shared" ca="1" si="60"/>
        <v>#REF!</v>
      </c>
      <c r="BE88" s="209" t="e">
        <f t="shared" ca="1" si="61"/>
        <v>#REF!</v>
      </c>
      <c r="BF88" s="209" t="e">
        <f t="shared" ca="1" si="62"/>
        <v>#REF!</v>
      </c>
      <c r="BG88" s="209" t="e">
        <f t="shared" ca="1" si="63"/>
        <v>#REF!</v>
      </c>
      <c r="BH88" s="209" t="e">
        <f t="shared" ca="1" si="64"/>
        <v>#REF!</v>
      </c>
      <c r="BI88" s="209" t="e">
        <f t="shared" ca="1" si="65"/>
        <v>#REF!</v>
      </c>
    </row>
    <row r="89" spans="1:61" s="3" customFormat="1">
      <c r="A89" s="246" t="s">
        <v>184</v>
      </c>
      <c r="B89" s="246" t="str">
        <f>INDEX('Ref1'!$E:$E,MATCH(A89,'Ref1'!$A:$A,0))</f>
        <v>Dacorum</v>
      </c>
      <c r="C89" s="246" t="str">
        <f>INDEX('Ref1'!$B:$B,MATCH($A89,'Ref1'!$A:$A,0))</f>
        <v>SD</v>
      </c>
      <c r="D89" s="307">
        <f>INDEX(Inputs!$K$61:$K$71,MATCH($C89,Inputs!$Q$61:$Q$71,0))</f>
        <v>0</v>
      </c>
      <c r="E89" s="211">
        <f>$D89*INDEX('3_RatesBilling'!G:G,MATCH($A89,'3_RatesBilling'!$A:$A,0))</f>
        <v>0</v>
      </c>
      <c r="F89" s="211">
        <f>$D89*INDEX('3_RatesBilling'!H:H,MATCH($A89,'3_RatesBilling'!$A:$A,0))</f>
        <v>0</v>
      </c>
      <c r="G89" s="211">
        <f>$D89*INDEX('3_RatesBilling'!I:I,MATCH($A89,'3_RatesBilling'!$A:$A,0))</f>
        <v>0</v>
      </c>
      <c r="H89" s="211">
        <f>$D89*INDEX('3_RatesBilling'!J:J,MATCH($A89,'3_RatesBilling'!$A:$A,0))</f>
        <v>0</v>
      </c>
      <c r="I89" s="211">
        <f>$D89*INDEX('3_RatesBilling'!K:K,MATCH($A89,'3_RatesBilling'!$A:$A,0))</f>
        <v>0</v>
      </c>
      <c r="J89" s="211">
        <f>$D89*INDEX('3_RatesBilling'!L:L,MATCH($A89,'3_RatesBilling'!$A:$A,0))</f>
        <v>0</v>
      </c>
      <c r="K89" s="216">
        <f>$D89*INDEX('3_RatesBilling'!M:M,MATCH($A89,'3_RatesBilling'!$A:$A,0))</f>
        <v>0</v>
      </c>
      <c r="L89" s="213">
        <f>$D89*INDEX('3_RatesBilling'!N:N,MATCH($A89,'3_RatesBilling'!$A:$A,0))</f>
        <v>0</v>
      </c>
      <c r="M89" s="211">
        <f>$D89*INDEX('3_RatesBilling'!O:O,MATCH($A89,'3_RatesBilling'!$A:$A,0))</f>
        <v>0</v>
      </c>
      <c r="N89" s="211">
        <f>$D89*INDEX('3_RatesBilling'!P:P,MATCH($A89,'3_RatesBilling'!$A:$A,0))</f>
        <v>0</v>
      </c>
      <c r="O89" s="211">
        <f>$D89*INDEX('3_RatesBilling'!Q:Q,MATCH($A89,'3_RatesBilling'!$A:$A,0))</f>
        <v>0</v>
      </c>
      <c r="P89" s="211">
        <f>$D89*INDEX('3_RatesBilling'!R:R,MATCH($A89,'3_RatesBilling'!$A:$A,0))</f>
        <v>0</v>
      </c>
      <c r="Q89" s="211">
        <f>$D89*INDEX('3_RatesBilling'!S:S,MATCH($A89,'3_RatesBilling'!$A:$A,0))</f>
        <v>0</v>
      </c>
      <c r="R89" s="211">
        <f>$D89*INDEX('3_RatesBilling'!T:T,MATCH($A89,'3_RatesBilling'!$A:$A,0))</f>
        <v>0</v>
      </c>
      <c r="S89" s="211">
        <f>$D89*INDEX('3_RatesBilling'!U:U,MATCH($A89,'3_RatesBilling'!$A:$A,0))</f>
        <v>0</v>
      </c>
      <c r="T89" s="211">
        <f>$D89*INDEX('3_RatesBilling'!V:V,MATCH($A89,'3_RatesBilling'!$A:$A,0))</f>
        <v>0</v>
      </c>
      <c r="U89" s="211">
        <f>$D89*INDEX('3_RatesBilling'!W:W,MATCH($A89,'3_RatesBilling'!$A:$A,0))</f>
        <v>0</v>
      </c>
      <c r="V89" s="211">
        <f>$D89*INDEX('3_RatesBilling'!X:X,MATCH($A89,'3_RatesBilling'!$A:$A,0))</f>
        <v>0</v>
      </c>
      <c r="W89" s="211">
        <f>$D89*INDEX('3_RatesBilling'!Y:Y,MATCH($A89,'3_RatesBilling'!$A:$A,0))</f>
        <v>0</v>
      </c>
      <c r="X89" s="211">
        <f>$D89*INDEX('3_RatesBilling'!Z:Z,MATCH($A89,'3_RatesBilling'!$A:$A,0))</f>
        <v>0</v>
      </c>
      <c r="Y89" s="211">
        <f>$D89*INDEX('3_RatesBilling'!AA:AA,MATCH($A89,'3_RatesBilling'!$A:$A,0))</f>
        <v>0</v>
      </c>
      <c r="Z89" s="211">
        <f>$D89*INDEX('3_RatesBilling'!AB:AB,MATCH($A89,'3_RatesBilling'!$A:$A,0))</f>
        <v>0</v>
      </c>
      <c r="AA89" s="211">
        <f>$D89*INDEX('3_RatesBilling'!AC:AC,MATCH($A89,'3_RatesBilling'!$A:$A,0))</f>
        <v>0</v>
      </c>
      <c r="AC89" s="211" t="e">
        <f t="shared" ca="1" si="34"/>
        <v>#REF!</v>
      </c>
      <c r="AD89" s="211" t="e">
        <f t="shared" ca="1" si="35"/>
        <v>#REF!</v>
      </c>
      <c r="AE89" s="211" t="e">
        <f t="shared" ca="1" si="36"/>
        <v>#REF!</v>
      </c>
      <c r="AF89" s="211" t="e">
        <f t="shared" ca="1" si="37"/>
        <v>#REF!</v>
      </c>
      <c r="AG89" s="211" t="e">
        <f t="shared" ca="1" si="38"/>
        <v>#REF!</v>
      </c>
      <c r="AH89" s="211" t="e">
        <f t="shared" ca="1" si="39"/>
        <v>#REF!</v>
      </c>
      <c r="AI89" s="211" t="e">
        <f t="shared" ca="1" si="40"/>
        <v>#REF!</v>
      </c>
      <c r="AJ89" s="211" t="e">
        <f t="shared" ca="1" si="41"/>
        <v>#REF!</v>
      </c>
      <c r="AK89" s="211" t="e">
        <f t="shared" ca="1" si="42"/>
        <v>#REF!</v>
      </c>
      <c r="AL89" s="211" t="e">
        <f t="shared" ca="1" si="43"/>
        <v>#REF!</v>
      </c>
      <c r="AM89" s="211" t="e">
        <f t="shared" ca="1" si="44"/>
        <v>#REF!</v>
      </c>
      <c r="AN89" s="211" t="e">
        <f t="shared" ca="1" si="45"/>
        <v>#REF!</v>
      </c>
      <c r="AO89" s="211" t="e">
        <f t="shared" ca="1" si="46"/>
        <v>#REF!</v>
      </c>
      <c r="AP89" s="211" t="e">
        <f t="shared" ca="1" si="47"/>
        <v>#REF!</v>
      </c>
      <c r="AQ89" s="211" t="e">
        <f t="shared" ca="1" si="48"/>
        <v>#REF!</v>
      </c>
      <c r="AR89" s="211" t="e">
        <f t="shared" ca="1" si="49"/>
        <v>#REF!</v>
      </c>
      <c r="AT89" s="209" t="e">
        <f t="shared" ca="1" si="50"/>
        <v>#REF!</v>
      </c>
      <c r="AU89" s="209" t="e">
        <f t="shared" ca="1" si="51"/>
        <v>#REF!</v>
      </c>
      <c r="AV89" s="209" t="e">
        <f t="shared" ca="1" si="52"/>
        <v>#REF!</v>
      </c>
      <c r="AW89" s="209" t="e">
        <f t="shared" ca="1" si="53"/>
        <v>#REF!</v>
      </c>
      <c r="AX89" s="209" t="e">
        <f t="shared" ca="1" si="54"/>
        <v>#REF!</v>
      </c>
      <c r="AY89" s="209" t="e">
        <f t="shared" ca="1" si="55"/>
        <v>#REF!</v>
      </c>
      <c r="AZ89" s="209" t="e">
        <f t="shared" ca="1" si="56"/>
        <v>#REF!</v>
      </c>
      <c r="BA89" s="209" t="e">
        <f t="shared" ca="1" si="57"/>
        <v>#REF!</v>
      </c>
      <c r="BB89" s="209" t="e">
        <f t="shared" ca="1" si="58"/>
        <v>#REF!</v>
      </c>
      <c r="BC89" s="209" t="e">
        <f t="shared" ca="1" si="59"/>
        <v>#REF!</v>
      </c>
      <c r="BD89" s="209" t="e">
        <f t="shared" ca="1" si="60"/>
        <v>#REF!</v>
      </c>
      <c r="BE89" s="209" t="e">
        <f t="shared" ca="1" si="61"/>
        <v>#REF!</v>
      </c>
      <c r="BF89" s="209" t="e">
        <f t="shared" ca="1" si="62"/>
        <v>#REF!</v>
      </c>
      <c r="BG89" s="209" t="e">
        <f t="shared" ca="1" si="63"/>
        <v>#REF!</v>
      </c>
      <c r="BH89" s="209" t="e">
        <f t="shared" ca="1" si="64"/>
        <v>#REF!</v>
      </c>
      <c r="BI89" s="209" t="e">
        <f t="shared" ca="1" si="65"/>
        <v>#REF!</v>
      </c>
    </row>
    <row r="90" spans="1:61" s="3" customFormat="1">
      <c r="A90" s="246" t="s">
        <v>186</v>
      </c>
      <c r="B90" s="246" t="str">
        <f>INDEX('Ref1'!$E:$E,MATCH(A90,'Ref1'!$A:$A,0))</f>
        <v>Darlington</v>
      </c>
      <c r="C90" s="246" t="str">
        <f>INDEX('Ref1'!$B:$B,MATCH($A90,'Ref1'!$A:$A,0))</f>
        <v>UNINFIR</v>
      </c>
      <c r="D90" s="307">
        <f>INDEX(Inputs!$K$61:$K$71,MATCH($C90,Inputs!$Q$61:$Q$71,0))</f>
        <v>0</v>
      </c>
      <c r="E90" s="211">
        <f>$D90*INDEX('3_RatesBilling'!G:G,MATCH($A90,'3_RatesBilling'!$A:$A,0))</f>
        <v>0</v>
      </c>
      <c r="F90" s="211">
        <f>$D90*INDEX('3_RatesBilling'!H:H,MATCH($A90,'3_RatesBilling'!$A:$A,0))</f>
        <v>0</v>
      </c>
      <c r="G90" s="211">
        <f>$D90*INDEX('3_RatesBilling'!I:I,MATCH($A90,'3_RatesBilling'!$A:$A,0))</f>
        <v>0</v>
      </c>
      <c r="H90" s="211">
        <f>$D90*INDEX('3_RatesBilling'!J:J,MATCH($A90,'3_RatesBilling'!$A:$A,0))</f>
        <v>0</v>
      </c>
      <c r="I90" s="211">
        <f>$D90*INDEX('3_RatesBilling'!K:K,MATCH($A90,'3_RatesBilling'!$A:$A,0))</f>
        <v>0</v>
      </c>
      <c r="J90" s="211">
        <f>$D90*INDEX('3_RatesBilling'!L:L,MATCH($A90,'3_RatesBilling'!$A:$A,0))</f>
        <v>0</v>
      </c>
      <c r="K90" s="216">
        <f>$D90*INDEX('3_RatesBilling'!M:M,MATCH($A90,'3_RatesBilling'!$A:$A,0))</f>
        <v>0</v>
      </c>
      <c r="L90" s="213">
        <f>$D90*INDEX('3_RatesBilling'!N:N,MATCH($A90,'3_RatesBilling'!$A:$A,0))</f>
        <v>0</v>
      </c>
      <c r="M90" s="211">
        <f>$D90*INDEX('3_RatesBilling'!O:O,MATCH($A90,'3_RatesBilling'!$A:$A,0))</f>
        <v>0</v>
      </c>
      <c r="N90" s="211">
        <f>$D90*INDEX('3_RatesBilling'!P:P,MATCH($A90,'3_RatesBilling'!$A:$A,0))</f>
        <v>0</v>
      </c>
      <c r="O90" s="211">
        <f>$D90*INDEX('3_RatesBilling'!Q:Q,MATCH($A90,'3_RatesBilling'!$A:$A,0))</f>
        <v>0</v>
      </c>
      <c r="P90" s="211">
        <f>$D90*INDEX('3_RatesBilling'!R:R,MATCH($A90,'3_RatesBilling'!$A:$A,0))</f>
        <v>0</v>
      </c>
      <c r="Q90" s="211">
        <f>$D90*INDEX('3_RatesBilling'!S:S,MATCH($A90,'3_RatesBilling'!$A:$A,0))</f>
        <v>0</v>
      </c>
      <c r="R90" s="211">
        <f>$D90*INDEX('3_RatesBilling'!T:T,MATCH($A90,'3_RatesBilling'!$A:$A,0))</f>
        <v>0</v>
      </c>
      <c r="S90" s="211">
        <f>$D90*INDEX('3_RatesBilling'!U:U,MATCH($A90,'3_RatesBilling'!$A:$A,0))</f>
        <v>0</v>
      </c>
      <c r="T90" s="211">
        <f>$D90*INDEX('3_RatesBilling'!V:V,MATCH($A90,'3_RatesBilling'!$A:$A,0))</f>
        <v>0</v>
      </c>
      <c r="U90" s="211">
        <f>$D90*INDEX('3_RatesBilling'!W:W,MATCH($A90,'3_RatesBilling'!$A:$A,0))</f>
        <v>0</v>
      </c>
      <c r="V90" s="211">
        <f>$D90*INDEX('3_RatesBilling'!X:X,MATCH($A90,'3_RatesBilling'!$A:$A,0))</f>
        <v>0</v>
      </c>
      <c r="W90" s="211">
        <f>$D90*INDEX('3_RatesBilling'!Y:Y,MATCH($A90,'3_RatesBilling'!$A:$A,0))</f>
        <v>0</v>
      </c>
      <c r="X90" s="211">
        <f>$D90*INDEX('3_RatesBilling'!Z:Z,MATCH($A90,'3_RatesBilling'!$A:$A,0))</f>
        <v>0</v>
      </c>
      <c r="Y90" s="211">
        <f>$D90*INDEX('3_RatesBilling'!AA:AA,MATCH($A90,'3_RatesBilling'!$A:$A,0))</f>
        <v>0</v>
      </c>
      <c r="Z90" s="211">
        <f>$D90*INDEX('3_RatesBilling'!AB:AB,MATCH($A90,'3_RatesBilling'!$A:$A,0))</f>
        <v>0</v>
      </c>
      <c r="AA90" s="211">
        <f>$D90*INDEX('3_RatesBilling'!AC:AC,MATCH($A90,'3_RatesBilling'!$A:$A,0))</f>
        <v>0</v>
      </c>
      <c r="AC90" s="211" t="e">
        <f t="shared" ca="1" si="34"/>
        <v>#REF!</v>
      </c>
      <c r="AD90" s="211" t="e">
        <f t="shared" ca="1" si="35"/>
        <v>#REF!</v>
      </c>
      <c r="AE90" s="211" t="e">
        <f t="shared" ca="1" si="36"/>
        <v>#REF!</v>
      </c>
      <c r="AF90" s="211" t="e">
        <f t="shared" ca="1" si="37"/>
        <v>#REF!</v>
      </c>
      <c r="AG90" s="211" t="e">
        <f t="shared" ca="1" si="38"/>
        <v>#REF!</v>
      </c>
      <c r="AH90" s="211" t="e">
        <f t="shared" ca="1" si="39"/>
        <v>#REF!</v>
      </c>
      <c r="AI90" s="211" t="e">
        <f t="shared" ca="1" si="40"/>
        <v>#REF!</v>
      </c>
      <c r="AJ90" s="211" t="e">
        <f t="shared" ca="1" si="41"/>
        <v>#REF!</v>
      </c>
      <c r="AK90" s="211" t="e">
        <f t="shared" ca="1" si="42"/>
        <v>#REF!</v>
      </c>
      <c r="AL90" s="211" t="e">
        <f t="shared" ca="1" si="43"/>
        <v>#REF!</v>
      </c>
      <c r="AM90" s="211" t="e">
        <f t="shared" ca="1" si="44"/>
        <v>#REF!</v>
      </c>
      <c r="AN90" s="211" t="e">
        <f t="shared" ca="1" si="45"/>
        <v>#REF!</v>
      </c>
      <c r="AO90" s="211" t="e">
        <f t="shared" ca="1" si="46"/>
        <v>#REF!</v>
      </c>
      <c r="AP90" s="211" t="e">
        <f t="shared" ca="1" si="47"/>
        <v>#REF!</v>
      </c>
      <c r="AQ90" s="211" t="e">
        <f t="shared" ca="1" si="48"/>
        <v>#REF!</v>
      </c>
      <c r="AR90" s="211" t="e">
        <f t="shared" ca="1" si="49"/>
        <v>#REF!</v>
      </c>
      <c r="AT90" s="209" t="e">
        <f t="shared" ca="1" si="50"/>
        <v>#REF!</v>
      </c>
      <c r="AU90" s="209" t="e">
        <f t="shared" ca="1" si="51"/>
        <v>#REF!</v>
      </c>
      <c r="AV90" s="209" t="e">
        <f t="shared" ca="1" si="52"/>
        <v>#REF!</v>
      </c>
      <c r="AW90" s="209" t="e">
        <f t="shared" ca="1" si="53"/>
        <v>#REF!</v>
      </c>
      <c r="AX90" s="209" t="e">
        <f t="shared" ca="1" si="54"/>
        <v>#REF!</v>
      </c>
      <c r="AY90" s="209" t="e">
        <f t="shared" ca="1" si="55"/>
        <v>#REF!</v>
      </c>
      <c r="AZ90" s="209" t="e">
        <f t="shared" ca="1" si="56"/>
        <v>#REF!</v>
      </c>
      <c r="BA90" s="209" t="e">
        <f t="shared" ca="1" si="57"/>
        <v>#REF!</v>
      </c>
      <c r="BB90" s="209" t="e">
        <f t="shared" ca="1" si="58"/>
        <v>#REF!</v>
      </c>
      <c r="BC90" s="209" t="e">
        <f t="shared" ca="1" si="59"/>
        <v>#REF!</v>
      </c>
      <c r="BD90" s="209" t="e">
        <f t="shared" ca="1" si="60"/>
        <v>#REF!</v>
      </c>
      <c r="BE90" s="209" t="e">
        <f t="shared" ca="1" si="61"/>
        <v>#REF!</v>
      </c>
      <c r="BF90" s="209" t="e">
        <f t="shared" ca="1" si="62"/>
        <v>#REF!</v>
      </c>
      <c r="BG90" s="209" t="e">
        <f t="shared" ca="1" si="63"/>
        <v>#REF!</v>
      </c>
      <c r="BH90" s="209" t="e">
        <f t="shared" ca="1" si="64"/>
        <v>#REF!</v>
      </c>
      <c r="BI90" s="209" t="e">
        <f t="shared" ca="1" si="65"/>
        <v>#REF!</v>
      </c>
    </row>
    <row r="91" spans="1:61" s="3" customFormat="1">
      <c r="A91" s="246" t="s">
        <v>188</v>
      </c>
      <c r="B91" s="246" t="str">
        <f>INDEX('Ref1'!$E:$E,MATCH(A91,'Ref1'!$A:$A,0))</f>
        <v>Dartford</v>
      </c>
      <c r="C91" s="246" t="str">
        <f>INDEX('Ref1'!$B:$B,MATCH($A91,'Ref1'!$A:$A,0))</f>
        <v>SD</v>
      </c>
      <c r="D91" s="307">
        <f>INDEX(Inputs!$K$61:$K$71,MATCH($C91,Inputs!$Q$61:$Q$71,0))</f>
        <v>0</v>
      </c>
      <c r="E91" s="211">
        <f>$D91*INDEX('3_RatesBilling'!G:G,MATCH($A91,'3_RatesBilling'!$A:$A,0))</f>
        <v>0</v>
      </c>
      <c r="F91" s="211">
        <f>$D91*INDEX('3_RatesBilling'!H:H,MATCH($A91,'3_RatesBilling'!$A:$A,0))</f>
        <v>0</v>
      </c>
      <c r="G91" s="211">
        <f>$D91*INDEX('3_RatesBilling'!I:I,MATCH($A91,'3_RatesBilling'!$A:$A,0))</f>
        <v>0</v>
      </c>
      <c r="H91" s="211">
        <f>$D91*INDEX('3_RatesBilling'!J:J,MATCH($A91,'3_RatesBilling'!$A:$A,0))</f>
        <v>0</v>
      </c>
      <c r="I91" s="211">
        <f>$D91*INDEX('3_RatesBilling'!K:K,MATCH($A91,'3_RatesBilling'!$A:$A,0))</f>
        <v>0</v>
      </c>
      <c r="J91" s="211">
        <f>$D91*INDEX('3_RatesBilling'!L:L,MATCH($A91,'3_RatesBilling'!$A:$A,0))</f>
        <v>0</v>
      </c>
      <c r="K91" s="216">
        <f>$D91*INDEX('3_RatesBilling'!M:M,MATCH($A91,'3_RatesBilling'!$A:$A,0))</f>
        <v>0</v>
      </c>
      <c r="L91" s="213">
        <f>$D91*INDEX('3_RatesBilling'!N:N,MATCH($A91,'3_RatesBilling'!$A:$A,0))</f>
        <v>0</v>
      </c>
      <c r="M91" s="211">
        <f>$D91*INDEX('3_RatesBilling'!O:O,MATCH($A91,'3_RatesBilling'!$A:$A,0))</f>
        <v>0</v>
      </c>
      <c r="N91" s="211">
        <f>$D91*INDEX('3_RatesBilling'!P:P,MATCH($A91,'3_RatesBilling'!$A:$A,0))</f>
        <v>0</v>
      </c>
      <c r="O91" s="211">
        <f>$D91*INDEX('3_RatesBilling'!Q:Q,MATCH($A91,'3_RatesBilling'!$A:$A,0))</f>
        <v>0</v>
      </c>
      <c r="P91" s="211">
        <f>$D91*INDEX('3_RatesBilling'!R:R,MATCH($A91,'3_RatesBilling'!$A:$A,0))</f>
        <v>0</v>
      </c>
      <c r="Q91" s="211">
        <f>$D91*INDEX('3_RatesBilling'!S:S,MATCH($A91,'3_RatesBilling'!$A:$A,0))</f>
        <v>0</v>
      </c>
      <c r="R91" s="211">
        <f>$D91*INDEX('3_RatesBilling'!T:T,MATCH($A91,'3_RatesBilling'!$A:$A,0))</f>
        <v>0</v>
      </c>
      <c r="S91" s="211">
        <f>$D91*INDEX('3_RatesBilling'!U:U,MATCH($A91,'3_RatesBilling'!$A:$A,0))</f>
        <v>0</v>
      </c>
      <c r="T91" s="211">
        <f>$D91*INDEX('3_RatesBilling'!V:V,MATCH($A91,'3_RatesBilling'!$A:$A,0))</f>
        <v>0</v>
      </c>
      <c r="U91" s="211">
        <f>$D91*INDEX('3_RatesBilling'!W:W,MATCH($A91,'3_RatesBilling'!$A:$A,0))</f>
        <v>0</v>
      </c>
      <c r="V91" s="211">
        <f>$D91*INDEX('3_RatesBilling'!X:X,MATCH($A91,'3_RatesBilling'!$A:$A,0))</f>
        <v>0</v>
      </c>
      <c r="W91" s="211">
        <f>$D91*INDEX('3_RatesBilling'!Y:Y,MATCH($A91,'3_RatesBilling'!$A:$A,0))</f>
        <v>0</v>
      </c>
      <c r="X91" s="211">
        <f>$D91*INDEX('3_RatesBilling'!Z:Z,MATCH($A91,'3_RatesBilling'!$A:$A,0))</f>
        <v>0</v>
      </c>
      <c r="Y91" s="211">
        <f>$D91*INDEX('3_RatesBilling'!AA:AA,MATCH($A91,'3_RatesBilling'!$A:$A,0))</f>
        <v>0</v>
      </c>
      <c r="Z91" s="211">
        <f>$D91*INDEX('3_RatesBilling'!AB:AB,MATCH($A91,'3_RatesBilling'!$A:$A,0))</f>
        <v>0</v>
      </c>
      <c r="AA91" s="211">
        <f>$D91*INDEX('3_RatesBilling'!AC:AC,MATCH($A91,'3_RatesBilling'!$A:$A,0))</f>
        <v>0</v>
      </c>
      <c r="AC91" s="211" t="e">
        <f t="shared" ca="1" si="34"/>
        <v>#REF!</v>
      </c>
      <c r="AD91" s="211" t="e">
        <f t="shared" ca="1" si="35"/>
        <v>#REF!</v>
      </c>
      <c r="AE91" s="211" t="e">
        <f t="shared" ca="1" si="36"/>
        <v>#REF!</v>
      </c>
      <c r="AF91" s="211" t="e">
        <f t="shared" ca="1" si="37"/>
        <v>#REF!</v>
      </c>
      <c r="AG91" s="211" t="e">
        <f t="shared" ca="1" si="38"/>
        <v>#REF!</v>
      </c>
      <c r="AH91" s="211" t="e">
        <f t="shared" ca="1" si="39"/>
        <v>#REF!</v>
      </c>
      <c r="AI91" s="211" t="e">
        <f t="shared" ca="1" si="40"/>
        <v>#REF!</v>
      </c>
      <c r="AJ91" s="211" t="e">
        <f t="shared" ca="1" si="41"/>
        <v>#REF!</v>
      </c>
      <c r="AK91" s="211" t="e">
        <f t="shared" ca="1" si="42"/>
        <v>#REF!</v>
      </c>
      <c r="AL91" s="211" t="e">
        <f t="shared" ca="1" si="43"/>
        <v>#REF!</v>
      </c>
      <c r="AM91" s="211" t="e">
        <f t="shared" ca="1" si="44"/>
        <v>#REF!</v>
      </c>
      <c r="AN91" s="211" t="e">
        <f t="shared" ca="1" si="45"/>
        <v>#REF!</v>
      </c>
      <c r="AO91" s="211" t="e">
        <f t="shared" ca="1" si="46"/>
        <v>#REF!</v>
      </c>
      <c r="AP91" s="211" t="e">
        <f t="shared" ca="1" si="47"/>
        <v>#REF!</v>
      </c>
      <c r="AQ91" s="211" t="e">
        <f t="shared" ca="1" si="48"/>
        <v>#REF!</v>
      </c>
      <c r="AR91" s="211" t="e">
        <f t="shared" ca="1" si="49"/>
        <v>#REF!</v>
      </c>
      <c r="AT91" s="209" t="e">
        <f t="shared" ca="1" si="50"/>
        <v>#REF!</v>
      </c>
      <c r="AU91" s="209" t="e">
        <f t="shared" ca="1" si="51"/>
        <v>#REF!</v>
      </c>
      <c r="AV91" s="209" t="e">
        <f t="shared" ca="1" si="52"/>
        <v>#REF!</v>
      </c>
      <c r="AW91" s="209" t="e">
        <f t="shared" ca="1" si="53"/>
        <v>#REF!</v>
      </c>
      <c r="AX91" s="209" t="e">
        <f t="shared" ca="1" si="54"/>
        <v>#REF!</v>
      </c>
      <c r="AY91" s="209" t="e">
        <f t="shared" ca="1" si="55"/>
        <v>#REF!</v>
      </c>
      <c r="AZ91" s="209" t="e">
        <f t="shared" ca="1" si="56"/>
        <v>#REF!</v>
      </c>
      <c r="BA91" s="209" t="e">
        <f t="shared" ca="1" si="57"/>
        <v>#REF!</v>
      </c>
      <c r="BB91" s="209" t="e">
        <f t="shared" ca="1" si="58"/>
        <v>#REF!</v>
      </c>
      <c r="BC91" s="209" t="e">
        <f t="shared" ca="1" si="59"/>
        <v>#REF!</v>
      </c>
      <c r="BD91" s="209" t="e">
        <f t="shared" ca="1" si="60"/>
        <v>#REF!</v>
      </c>
      <c r="BE91" s="209" t="e">
        <f t="shared" ca="1" si="61"/>
        <v>#REF!</v>
      </c>
      <c r="BF91" s="209" t="e">
        <f t="shared" ca="1" si="62"/>
        <v>#REF!</v>
      </c>
      <c r="BG91" s="209" t="e">
        <f t="shared" ca="1" si="63"/>
        <v>#REF!</v>
      </c>
      <c r="BH91" s="209" t="e">
        <f t="shared" ca="1" si="64"/>
        <v>#REF!</v>
      </c>
      <c r="BI91" s="209" t="e">
        <f t="shared" ca="1" si="65"/>
        <v>#REF!</v>
      </c>
    </row>
    <row r="92" spans="1:61" s="3" customFormat="1">
      <c r="A92" s="246" t="s">
        <v>190</v>
      </c>
      <c r="B92" s="246" t="str">
        <f>INDEX('Ref1'!$E:$E,MATCH(A92,'Ref1'!$A:$A,0))</f>
        <v>Daventry</v>
      </c>
      <c r="C92" s="246" t="str">
        <f>INDEX('Ref1'!$B:$B,MATCH($A92,'Ref1'!$A:$A,0))</f>
        <v>SD</v>
      </c>
      <c r="D92" s="307">
        <f>INDEX(Inputs!$K$61:$K$71,MATCH($C92,Inputs!$Q$61:$Q$71,0))</f>
        <v>0</v>
      </c>
      <c r="E92" s="211">
        <f>$D92*INDEX('3_RatesBilling'!G:G,MATCH($A92,'3_RatesBilling'!$A:$A,0))</f>
        <v>0</v>
      </c>
      <c r="F92" s="211">
        <f>$D92*INDEX('3_RatesBilling'!H:H,MATCH($A92,'3_RatesBilling'!$A:$A,0))</f>
        <v>0</v>
      </c>
      <c r="G92" s="211">
        <f>$D92*INDEX('3_RatesBilling'!I:I,MATCH($A92,'3_RatesBilling'!$A:$A,0))</f>
        <v>0</v>
      </c>
      <c r="H92" s="211">
        <f>$D92*INDEX('3_RatesBilling'!J:J,MATCH($A92,'3_RatesBilling'!$A:$A,0))</f>
        <v>0</v>
      </c>
      <c r="I92" s="211">
        <f>$D92*INDEX('3_RatesBilling'!K:K,MATCH($A92,'3_RatesBilling'!$A:$A,0))</f>
        <v>0</v>
      </c>
      <c r="J92" s="211">
        <f>$D92*INDEX('3_RatesBilling'!L:L,MATCH($A92,'3_RatesBilling'!$A:$A,0))</f>
        <v>0</v>
      </c>
      <c r="K92" s="216">
        <f>$D92*INDEX('3_RatesBilling'!M:M,MATCH($A92,'3_RatesBilling'!$A:$A,0))</f>
        <v>0</v>
      </c>
      <c r="L92" s="213">
        <f>$D92*INDEX('3_RatesBilling'!N:N,MATCH($A92,'3_RatesBilling'!$A:$A,0))</f>
        <v>0</v>
      </c>
      <c r="M92" s="211">
        <f>$D92*INDEX('3_RatesBilling'!O:O,MATCH($A92,'3_RatesBilling'!$A:$A,0))</f>
        <v>0</v>
      </c>
      <c r="N92" s="211">
        <f>$D92*INDEX('3_RatesBilling'!P:P,MATCH($A92,'3_RatesBilling'!$A:$A,0))</f>
        <v>0</v>
      </c>
      <c r="O92" s="211">
        <f>$D92*INDEX('3_RatesBilling'!Q:Q,MATCH($A92,'3_RatesBilling'!$A:$A,0))</f>
        <v>0</v>
      </c>
      <c r="P92" s="211">
        <f>$D92*INDEX('3_RatesBilling'!R:R,MATCH($A92,'3_RatesBilling'!$A:$A,0))</f>
        <v>0</v>
      </c>
      <c r="Q92" s="211">
        <f>$D92*INDEX('3_RatesBilling'!S:S,MATCH($A92,'3_RatesBilling'!$A:$A,0))</f>
        <v>0</v>
      </c>
      <c r="R92" s="211">
        <f>$D92*INDEX('3_RatesBilling'!T:T,MATCH($A92,'3_RatesBilling'!$A:$A,0))</f>
        <v>0</v>
      </c>
      <c r="S92" s="211">
        <f>$D92*INDEX('3_RatesBilling'!U:U,MATCH($A92,'3_RatesBilling'!$A:$A,0))</f>
        <v>0</v>
      </c>
      <c r="T92" s="211">
        <f>$D92*INDEX('3_RatesBilling'!V:V,MATCH($A92,'3_RatesBilling'!$A:$A,0))</f>
        <v>0</v>
      </c>
      <c r="U92" s="211">
        <f>$D92*INDEX('3_RatesBilling'!W:W,MATCH($A92,'3_RatesBilling'!$A:$A,0))</f>
        <v>0</v>
      </c>
      <c r="V92" s="211">
        <f>$D92*INDEX('3_RatesBilling'!X:X,MATCH($A92,'3_RatesBilling'!$A:$A,0))</f>
        <v>0</v>
      </c>
      <c r="W92" s="211">
        <f>$D92*INDEX('3_RatesBilling'!Y:Y,MATCH($A92,'3_RatesBilling'!$A:$A,0))</f>
        <v>0</v>
      </c>
      <c r="X92" s="211">
        <f>$D92*INDEX('3_RatesBilling'!Z:Z,MATCH($A92,'3_RatesBilling'!$A:$A,0))</f>
        <v>0</v>
      </c>
      <c r="Y92" s="211">
        <f>$D92*INDEX('3_RatesBilling'!AA:AA,MATCH($A92,'3_RatesBilling'!$A:$A,0))</f>
        <v>0</v>
      </c>
      <c r="Z92" s="211">
        <f>$D92*INDEX('3_RatesBilling'!AB:AB,MATCH($A92,'3_RatesBilling'!$A:$A,0))</f>
        <v>0</v>
      </c>
      <c r="AA92" s="211">
        <f>$D92*INDEX('3_RatesBilling'!AC:AC,MATCH($A92,'3_RatesBilling'!$A:$A,0))</f>
        <v>0</v>
      </c>
      <c r="AC92" s="211" t="e">
        <f t="shared" ca="1" si="34"/>
        <v>#REF!</v>
      </c>
      <c r="AD92" s="211" t="e">
        <f t="shared" ca="1" si="35"/>
        <v>#REF!</v>
      </c>
      <c r="AE92" s="211" t="e">
        <f t="shared" ca="1" si="36"/>
        <v>#REF!</v>
      </c>
      <c r="AF92" s="211" t="e">
        <f t="shared" ca="1" si="37"/>
        <v>#REF!</v>
      </c>
      <c r="AG92" s="211" t="e">
        <f t="shared" ca="1" si="38"/>
        <v>#REF!</v>
      </c>
      <c r="AH92" s="211" t="e">
        <f t="shared" ca="1" si="39"/>
        <v>#REF!</v>
      </c>
      <c r="AI92" s="211" t="e">
        <f t="shared" ca="1" si="40"/>
        <v>#REF!</v>
      </c>
      <c r="AJ92" s="211" t="e">
        <f t="shared" ca="1" si="41"/>
        <v>#REF!</v>
      </c>
      <c r="AK92" s="211" t="e">
        <f t="shared" ca="1" si="42"/>
        <v>#REF!</v>
      </c>
      <c r="AL92" s="211" t="e">
        <f t="shared" ca="1" si="43"/>
        <v>#REF!</v>
      </c>
      <c r="AM92" s="211" t="e">
        <f t="shared" ca="1" si="44"/>
        <v>#REF!</v>
      </c>
      <c r="AN92" s="211" t="e">
        <f t="shared" ca="1" si="45"/>
        <v>#REF!</v>
      </c>
      <c r="AO92" s="211" t="e">
        <f t="shared" ca="1" si="46"/>
        <v>#REF!</v>
      </c>
      <c r="AP92" s="211" t="e">
        <f t="shared" ca="1" si="47"/>
        <v>#REF!</v>
      </c>
      <c r="AQ92" s="211" t="e">
        <f t="shared" ca="1" si="48"/>
        <v>#REF!</v>
      </c>
      <c r="AR92" s="211" t="e">
        <f t="shared" ca="1" si="49"/>
        <v>#REF!</v>
      </c>
      <c r="AT92" s="209" t="e">
        <f t="shared" ca="1" si="50"/>
        <v>#REF!</v>
      </c>
      <c r="AU92" s="209" t="e">
        <f t="shared" ca="1" si="51"/>
        <v>#REF!</v>
      </c>
      <c r="AV92" s="209" t="e">
        <f t="shared" ca="1" si="52"/>
        <v>#REF!</v>
      </c>
      <c r="AW92" s="209" t="e">
        <f t="shared" ca="1" si="53"/>
        <v>#REF!</v>
      </c>
      <c r="AX92" s="209" t="e">
        <f t="shared" ca="1" si="54"/>
        <v>#REF!</v>
      </c>
      <c r="AY92" s="209" t="e">
        <f t="shared" ca="1" si="55"/>
        <v>#REF!</v>
      </c>
      <c r="AZ92" s="209" t="e">
        <f t="shared" ca="1" si="56"/>
        <v>#REF!</v>
      </c>
      <c r="BA92" s="209" t="e">
        <f t="shared" ca="1" si="57"/>
        <v>#REF!</v>
      </c>
      <c r="BB92" s="209" t="e">
        <f t="shared" ca="1" si="58"/>
        <v>#REF!</v>
      </c>
      <c r="BC92" s="209" t="e">
        <f t="shared" ca="1" si="59"/>
        <v>#REF!</v>
      </c>
      <c r="BD92" s="209" t="e">
        <f t="shared" ca="1" si="60"/>
        <v>#REF!</v>
      </c>
      <c r="BE92" s="209" t="e">
        <f t="shared" ca="1" si="61"/>
        <v>#REF!</v>
      </c>
      <c r="BF92" s="209" t="e">
        <f t="shared" ca="1" si="62"/>
        <v>#REF!</v>
      </c>
      <c r="BG92" s="209" t="e">
        <f t="shared" ca="1" si="63"/>
        <v>#REF!</v>
      </c>
      <c r="BH92" s="209" t="e">
        <f t="shared" ca="1" si="64"/>
        <v>#REF!</v>
      </c>
      <c r="BI92" s="209" t="e">
        <f t="shared" ca="1" si="65"/>
        <v>#REF!</v>
      </c>
    </row>
    <row r="93" spans="1:61" s="3" customFormat="1">
      <c r="A93" s="246" t="s">
        <v>192</v>
      </c>
      <c r="B93" s="246" t="str">
        <f>INDEX('Ref1'!$E:$E,MATCH(A93,'Ref1'!$A:$A,0))</f>
        <v>Derby</v>
      </c>
      <c r="C93" s="246" t="str">
        <f>INDEX('Ref1'!$B:$B,MATCH($A93,'Ref1'!$A:$A,0))</f>
        <v>UNINFIR</v>
      </c>
      <c r="D93" s="307">
        <f>INDEX(Inputs!$K$61:$K$71,MATCH($C93,Inputs!$Q$61:$Q$71,0))</f>
        <v>0</v>
      </c>
      <c r="E93" s="211">
        <f>$D93*INDEX('3_RatesBilling'!G:G,MATCH($A93,'3_RatesBilling'!$A:$A,0))</f>
        <v>0</v>
      </c>
      <c r="F93" s="211">
        <f>$D93*INDEX('3_RatesBilling'!H:H,MATCH($A93,'3_RatesBilling'!$A:$A,0))</f>
        <v>0</v>
      </c>
      <c r="G93" s="211">
        <f>$D93*INDEX('3_RatesBilling'!I:I,MATCH($A93,'3_RatesBilling'!$A:$A,0))</f>
        <v>0</v>
      </c>
      <c r="H93" s="211">
        <f>$D93*INDEX('3_RatesBilling'!J:J,MATCH($A93,'3_RatesBilling'!$A:$A,0))</f>
        <v>0</v>
      </c>
      <c r="I93" s="211">
        <f>$D93*INDEX('3_RatesBilling'!K:K,MATCH($A93,'3_RatesBilling'!$A:$A,0))</f>
        <v>0</v>
      </c>
      <c r="J93" s="211">
        <f>$D93*INDEX('3_RatesBilling'!L:L,MATCH($A93,'3_RatesBilling'!$A:$A,0))</f>
        <v>0</v>
      </c>
      <c r="K93" s="216">
        <f>$D93*INDEX('3_RatesBilling'!M:M,MATCH($A93,'3_RatesBilling'!$A:$A,0))</f>
        <v>0</v>
      </c>
      <c r="L93" s="213">
        <f>$D93*INDEX('3_RatesBilling'!N:N,MATCH($A93,'3_RatesBilling'!$A:$A,0))</f>
        <v>0</v>
      </c>
      <c r="M93" s="211">
        <f>$D93*INDEX('3_RatesBilling'!O:O,MATCH($A93,'3_RatesBilling'!$A:$A,0))</f>
        <v>0</v>
      </c>
      <c r="N93" s="211">
        <f>$D93*INDEX('3_RatesBilling'!P:P,MATCH($A93,'3_RatesBilling'!$A:$A,0))</f>
        <v>0</v>
      </c>
      <c r="O93" s="211">
        <f>$D93*INDEX('3_RatesBilling'!Q:Q,MATCH($A93,'3_RatesBilling'!$A:$A,0))</f>
        <v>0</v>
      </c>
      <c r="P93" s="211">
        <f>$D93*INDEX('3_RatesBilling'!R:R,MATCH($A93,'3_RatesBilling'!$A:$A,0))</f>
        <v>0</v>
      </c>
      <c r="Q93" s="211">
        <f>$D93*INDEX('3_RatesBilling'!S:S,MATCH($A93,'3_RatesBilling'!$A:$A,0))</f>
        <v>0</v>
      </c>
      <c r="R93" s="211">
        <f>$D93*INDEX('3_RatesBilling'!T:T,MATCH($A93,'3_RatesBilling'!$A:$A,0))</f>
        <v>0</v>
      </c>
      <c r="S93" s="211">
        <f>$D93*INDEX('3_RatesBilling'!U:U,MATCH($A93,'3_RatesBilling'!$A:$A,0))</f>
        <v>0</v>
      </c>
      <c r="T93" s="211">
        <f>$D93*INDEX('3_RatesBilling'!V:V,MATCH($A93,'3_RatesBilling'!$A:$A,0))</f>
        <v>0</v>
      </c>
      <c r="U93" s="211">
        <f>$D93*INDEX('3_RatesBilling'!W:W,MATCH($A93,'3_RatesBilling'!$A:$A,0))</f>
        <v>0</v>
      </c>
      <c r="V93" s="211">
        <f>$D93*INDEX('3_RatesBilling'!X:X,MATCH($A93,'3_RatesBilling'!$A:$A,0))</f>
        <v>0</v>
      </c>
      <c r="W93" s="211">
        <f>$D93*INDEX('3_RatesBilling'!Y:Y,MATCH($A93,'3_RatesBilling'!$A:$A,0))</f>
        <v>0</v>
      </c>
      <c r="X93" s="211">
        <f>$D93*INDEX('3_RatesBilling'!Z:Z,MATCH($A93,'3_RatesBilling'!$A:$A,0))</f>
        <v>0</v>
      </c>
      <c r="Y93" s="211">
        <f>$D93*INDEX('3_RatesBilling'!AA:AA,MATCH($A93,'3_RatesBilling'!$A:$A,0))</f>
        <v>0</v>
      </c>
      <c r="Z93" s="211">
        <f>$D93*INDEX('3_RatesBilling'!AB:AB,MATCH($A93,'3_RatesBilling'!$A:$A,0))</f>
        <v>0</v>
      </c>
      <c r="AA93" s="211">
        <f>$D93*INDEX('3_RatesBilling'!AC:AC,MATCH($A93,'3_RatesBilling'!$A:$A,0))</f>
        <v>0</v>
      </c>
      <c r="AC93" s="211" t="e">
        <f t="shared" ca="1" si="34"/>
        <v>#REF!</v>
      </c>
      <c r="AD93" s="211" t="e">
        <f t="shared" ca="1" si="35"/>
        <v>#REF!</v>
      </c>
      <c r="AE93" s="211" t="e">
        <f t="shared" ca="1" si="36"/>
        <v>#REF!</v>
      </c>
      <c r="AF93" s="211" t="e">
        <f t="shared" ca="1" si="37"/>
        <v>#REF!</v>
      </c>
      <c r="AG93" s="211" t="e">
        <f t="shared" ca="1" si="38"/>
        <v>#REF!</v>
      </c>
      <c r="AH93" s="211" t="e">
        <f t="shared" ca="1" si="39"/>
        <v>#REF!</v>
      </c>
      <c r="AI93" s="211" t="e">
        <f t="shared" ca="1" si="40"/>
        <v>#REF!</v>
      </c>
      <c r="AJ93" s="211" t="e">
        <f t="shared" ca="1" si="41"/>
        <v>#REF!</v>
      </c>
      <c r="AK93" s="211" t="e">
        <f t="shared" ca="1" si="42"/>
        <v>#REF!</v>
      </c>
      <c r="AL93" s="211" t="e">
        <f t="shared" ca="1" si="43"/>
        <v>#REF!</v>
      </c>
      <c r="AM93" s="211" t="e">
        <f t="shared" ca="1" si="44"/>
        <v>#REF!</v>
      </c>
      <c r="AN93" s="211" t="e">
        <f t="shared" ca="1" si="45"/>
        <v>#REF!</v>
      </c>
      <c r="AO93" s="211" t="e">
        <f t="shared" ca="1" si="46"/>
        <v>#REF!</v>
      </c>
      <c r="AP93" s="211" t="e">
        <f t="shared" ca="1" si="47"/>
        <v>#REF!</v>
      </c>
      <c r="AQ93" s="211" t="e">
        <f t="shared" ca="1" si="48"/>
        <v>#REF!</v>
      </c>
      <c r="AR93" s="211" t="e">
        <f t="shared" ca="1" si="49"/>
        <v>#REF!</v>
      </c>
      <c r="AT93" s="209" t="e">
        <f t="shared" ca="1" si="50"/>
        <v>#REF!</v>
      </c>
      <c r="AU93" s="209" t="e">
        <f t="shared" ca="1" si="51"/>
        <v>#REF!</v>
      </c>
      <c r="AV93" s="209" t="e">
        <f t="shared" ca="1" si="52"/>
        <v>#REF!</v>
      </c>
      <c r="AW93" s="209" t="e">
        <f t="shared" ca="1" si="53"/>
        <v>#REF!</v>
      </c>
      <c r="AX93" s="209" t="e">
        <f t="shared" ca="1" si="54"/>
        <v>#REF!</v>
      </c>
      <c r="AY93" s="209" t="e">
        <f t="shared" ca="1" si="55"/>
        <v>#REF!</v>
      </c>
      <c r="AZ93" s="209" t="e">
        <f t="shared" ca="1" si="56"/>
        <v>#REF!</v>
      </c>
      <c r="BA93" s="209" t="e">
        <f t="shared" ca="1" si="57"/>
        <v>#REF!</v>
      </c>
      <c r="BB93" s="209" t="e">
        <f t="shared" ca="1" si="58"/>
        <v>#REF!</v>
      </c>
      <c r="BC93" s="209" t="e">
        <f t="shared" ca="1" si="59"/>
        <v>#REF!</v>
      </c>
      <c r="BD93" s="209" t="e">
        <f t="shared" ca="1" si="60"/>
        <v>#REF!</v>
      </c>
      <c r="BE93" s="209" t="e">
        <f t="shared" ca="1" si="61"/>
        <v>#REF!</v>
      </c>
      <c r="BF93" s="209" t="e">
        <f t="shared" ca="1" si="62"/>
        <v>#REF!</v>
      </c>
      <c r="BG93" s="209" t="e">
        <f t="shared" ca="1" si="63"/>
        <v>#REF!</v>
      </c>
      <c r="BH93" s="209" t="e">
        <f t="shared" ca="1" si="64"/>
        <v>#REF!</v>
      </c>
      <c r="BI93" s="209" t="e">
        <f t="shared" ca="1" si="65"/>
        <v>#REF!</v>
      </c>
    </row>
    <row r="94" spans="1:61" s="3" customFormat="1">
      <c r="A94" s="246" t="s">
        <v>194</v>
      </c>
      <c r="B94" s="246" t="str">
        <f>INDEX('Ref1'!$E:$E,MATCH(A94,'Ref1'!$A:$A,0))</f>
        <v>Derbyshire</v>
      </c>
      <c r="C94" s="246" t="str">
        <f>INDEX('Ref1'!$B:$B,MATCH($A94,'Ref1'!$A:$A,0))</f>
        <v>SCNFIR</v>
      </c>
      <c r="D94" s="307">
        <f>INDEX(Inputs!$K$61:$K$71,MATCH($C94,Inputs!$Q$61:$Q$71,0))</f>
        <v>0</v>
      </c>
      <c r="E94" s="211">
        <f>$D94*INDEX('3_RatesBilling'!G:G,MATCH($A94,'3_RatesBilling'!$A:$A,0))</f>
        <v>0</v>
      </c>
      <c r="F94" s="211">
        <f>$D94*INDEX('3_RatesBilling'!H:H,MATCH($A94,'3_RatesBilling'!$A:$A,0))</f>
        <v>0</v>
      </c>
      <c r="G94" s="211">
        <f>$D94*INDEX('3_RatesBilling'!I:I,MATCH($A94,'3_RatesBilling'!$A:$A,0))</f>
        <v>0</v>
      </c>
      <c r="H94" s="211">
        <f>$D94*INDEX('3_RatesBilling'!J:J,MATCH($A94,'3_RatesBilling'!$A:$A,0))</f>
        <v>0</v>
      </c>
      <c r="I94" s="211">
        <f>$D94*INDEX('3_RatesBilling'!K:K,MATCH($A94,'3_RatesBilling'!$A:$A,0))</f>
        <v>0</v>
      </c>
      <c r="J94" s="211">
        <f>$D94*INDEX('3_RatesBilling'!L:L,MATCH($A94,'3_RatesBilling'!$A:$A,0))</f>
        <v>0</v>
      </c>
      <c r="K94" s="216">
        <f>$D94*INDEX('3_RatesBilling'!M:M,MATCH($A94,'3_RatesBilling'!$A:$A,0))</f>
        <v>0</v>
      </c>
      <c r="L94" s="213">
        <f>$D94*INDEX('3_RatesBilling'!N:N,MATCH($A94,'3_RatesBilling'!$A:$A,0))</f>
        <v>0</v>
      </c>
      <c r="M94" s="211">
        <f>$D94*INDEX('3_RatesBilling'!O:O,MATCH($A94,'3_RatesBilling'!$A:$A,0))</f>
        <v>0</v>
      </c>
      <c r="N94" s="211">
        <f>$D94*INDEX('3_RatesBilling'!P:P,MATCH($A94,'3_RatesBilling'!$A:$A,0))</f>
        <v>0</v>
      </c>
      <c r="O94" s="211">
        <f>$D94*INDEX('3_RatesBilling'!Q:Q,MATCH($A94,'3_RatesBilling'!$A:$A,0))</f>
        <v>0</v>
      </c>
      <c r="P94" s="211">
        <f>$D94*INDEX('3_RatesBilling'!R:R,MATCH($A94,'3_RatesBilling'!$A:$A,0))</f>
        <v>0</v>
      </c>
      <c r="Q94" s="211">
        <f>$D94*INDEX('3_RatesBilling'!S:S,MATCH($A94,'3_RatesBilling'!$A:$A,0))</f>
        <v>0</v>
      </c>
      <c r="R94" s="211">
        <f>$D94*INDEX('3_RatesBilling'!T:T,MATCH($A94,'3_RatesBilling'!$A:$A,0))</f>
        <v>0</v>
      </c>
      <c r="S94" s="211">
        <f>$D94*INDEX('3_RatesBilling'!U:U,MATCH($A94,'3_RatesBilling'!$A:$A,0))</f>
        <v>0</v>
      </c>
      <c r="T94" s="211">
        <f>$D94*INDEX('3_RatesBilling'!V:V,MATCH($A94,'3_RatesBilling'!$A:$A,0))</f>
        <v>0</v>
      </c>
      <c r="U94" s="211">
        <f>$D94*INDEX('3_RatesBilling'!W:W,MATCH($A94,'3_RatesBilling'!$A:$A,0))</f>
        <v>0</v>
      </c>
      <c r="V94" s="211">
        <f>$D94*INDEX('3_RatesBilling'!X:X,MATCH($A94,'3_RatesBilling'!$A:$A,0))</f>
        <v>0</v>
      </c>
      <c r="W94" s="211">
        <f>$D94*INDEX('3_RatesBilling'!Y:Y,MATCH($A94,'3_RatesBilling'!$A:$A,0))</f>
        <v>0</v>
      </c>
      <c r="X94" s="211">
        <f>$D94*INDEX('3_RatesBilling'!Z:Z,MATCH($A94,'3_RatesBilling'!$A:$A,0))</f>
        <v>0</v>
      </c>
      <c r="Y94" s="211">
        <f>$D94*INDEX('3_RatesBilling'!AA:AA,MATCH($A94,'3_RatesBilling'!$A:$A,0))</f>
        <v>0</v>
      </c>
      <c r="Z94" s="211">
        <f>$D94*INDEX('3_RatesBilling'!AB:AB,MATCH($A94,'3_RatesBilling'!$A:$A,0))</f>
        <v>0</v>
      </c>
      <c r="AA94" s="211">
        <f>$D94*INDEX('3_RatesBilling'!AC:AC,MATCH($A94,'3_RatesBilling'!$A:$A,0))</f>
        <v>0</v>
      </c>
      <c r="AC94" s="211" t="e">
        <f t="shared" ca="1" si="34"/>
        <v>#REF!</v>
      </c>
      <c r="AD94" s="211" t="e">
        <f t="shared" ca="1" si="35"/>
        <v>#REF!</v>
      </c>
      <c r="AE94" s="211" t="e">
        <f t="shared" ca="1" si="36"/>
        <v>#REF!</v>
      </c>
      <c r="AF94" s="211" t="e">
        <f t="shared" ca="1" si="37"/>
        <v>#REF!</v>
      </c>
      <c r="AG94" s="211" t="e">
        <f t="shared" ca="1" si="38"/>
        <v>#REF!</v>
      </c>
      <c r="AH94" s="211" t="e">
        <f t="shared" ca="1" si="39"/>
        <v>#REF!</v>
      </c>
      <c r="AI94" s="211" t="e">
        <f t="shared" ca="1" si="40"/>
        <v>#REF!</v>
      </c>
      <c r="AJ94" s="211" t="e">
        <f t="shared" ca="1" si="41"/>
        <v>#REF!</v>
      </c>
      <c r="AK94" s="211" t="e">
        <f t="shared" ca="1" si="42"/>
        <v>#REF!</v>
      </c>
      <c r="AL94" s="211" t="e">
        <f t="shared" ca="1" si="43"/>
        <v>#REF!</v>
      </c>
      <c r="AM94" s="211" t="e">
        <f t="shared" ca="1" si="44"/>
        <v>#REF!</v>
      </c>
      <c r="AN94" s="211" t="e">
        <f t="shared" ca="1" si="45"/>
        <v>#REF!</v>
      </c>
      <c r="AO94" s="211" t="e">
        <f t="shared" ca="1" si="46"/>
        <v>#REF!</v>
      </c>
      <c r="AP94" s="211" t="e">
        <f t="shared" ca="1" si="47"/>
        <v>#REF!</v>
      </c>
      <c r="AQ94" s="211" t="e">
        <f t="shared" ca="1" si="48"/>
        <v>#REF!</v>
      </c>
      <c r="AR94" s="211" t="e">
        <f t="shared" ca="1" si="49"/>
        <v>#REF!</v>
      </c>
      <c r="AT94" s="209" t="e">
        <f t="shared" ca="1" si="50"/>
        <v>#REF!</v>
      </c>
      <c r="AU94" s="209" t="e">
        <f t="shared" ca="1" si="51"/>
        <v>#REF!</v>
      </c>
      <c r="AV94" s="209" t="e">
        <f t="shared" ca="1" si="52"/>
        <v>#REF!</v>
      </c>
      <c r="AW94" s="209" t="e">
        <f t="shared" ca="1" si="53"/>
        <v>#REF!</v>
      </c>
      <c r="AX94" s="209" t="e">
        <f t="shared" ca="1" si="54"/>
        <v>#REF!</v>
      </c>
      <c r="AY94" s="209" t="e">
        <f t="shared" ca="1" si="55"/>
        <v>#REF!</v>
      </c>
      <c r="AZ94" s="209" t="e">
        <f t="shared" ca="1" si="56"/>
        <v>#REF!</v>
      </c>
      <c r="BA94" s="209" t="e">
        <f t="shared" ca="1" si="57"/>
        <v>#REF!</v>
      </c>
      <c r="BB94" s="209" t="e">
        <f t="shared" ca="1" si="58"/>
        <v>#REF!</v>
      </c>
      <c r="BC94" s="209" t="e">
        <f t="shared" ca="1" si="59"/>
        <v>#REF!</v>
      </c>
      <c r="BD94" s="209" t="e">
        <f t="shared" ca="1" si="60"/>
        <v>#REF!</v>
      </c>
      <c r="BE94" s="209" t="e">
        <f t="shared" ca="1" si="61"/>
        <v>#REF!</v>
      </c>
      <c r="BF94" s="209" t="e">
        <f t="shared" ca="1" si="62"/>
        <v>#REF!</v>
      </c>
      <c r="BG94" s="209" t="e">
        <f t="shared" ca="1" si="63"/>
        <v>#REF!</v>
      </c>
      <c r="BH94" s="209" t="e">
        <f t="shared" ca="1" si="64"/>
        <v>#REF!</v>
      </c>
      <c r="BI94" s="209" t="e">
        <f t="shared" ca="1" si="65"/>
        <v>#REF!</v>
      </c>
    </row>
    <row r="95" spans="1:61" s="3" customFormat="1">
      <c r="A95" s="246" t="s">
        <v>196</v>
      </c>
      <c r="B95" s="246" t="str">
        <f>INDEX('Ref1'!$E:$E,MATCH(A95,'Ref1'!$A:$A,0))</f>
        <v>Derbyshire Dales</v>
      </c>
      <c r="C95" s="246" t="str">
        <f>INDEX('Ref1'!$B:$B,MATCH($A95,'Ref1'!$A:$A,0))</f>
        <v>SD</v>
      </c>
      <c r="D95" s="307">
        <f>INDEX(Inputs!$K$61:$K$71,MATCH($C95,Inputs!$Q$61:$Q$71,0))</f>
        <v>0</v>
      </c>
      <c r="E95" s="211">
        <f>$D95*INDEX('3_RatesBilling'!G:G,MATCH($A95,'3_RatesBilling'!$A:$A,0))</f>
        <v>0</v>
      </c>
      <c r="F95" s="211">
        <f>$D95*INDEX('3_RatesBilling'!H:H,MATCH($A95,'3_RatesBilling'!$A:$A,0))</f>
        <v>0</v>
      </c>
      <c r="G95" s="211">
        <f>$D95*INDEX('3_RatesBilling'!I:I,MATCH($A95,'3_RatesBilling'!$A:$A,0))</f>
        <v>0</v>
      </c>
      <c r="H95" s="211">
        <f>$D95*INDEX('3_RatesBilling'!J:J,MATCH($A95,'3_RatesBilling'!$A:$A,0))</f>
        <v>0</v>
      </c>
      <c r="I95" s="211">
        <f>$D95*INDEX('3_RatesBilling'!K:K,MATCH($A95,'3_RatesBilling'!$A:$A,0))</f>
        <v>0</v>
      </c>
      <c r="J95" s="211">
        <f>$D95*INDEX('3_RatesBilling'!L:L,MATCH($A95,'3_RatesBilling'!$A:$A,0))</f>
        <v>0</v>
      </c>
      <c r="K95" s="216">
        <f>$D95*INDEX('3_RatesBilling'!M:M,MATCH($A95,'3_RatesBilling'!$A:$A,0))</f>
        <v>0</v>
      </c>
      <c r="L95" s="213">
        <f>$D95*INDEX('3_RatesBilling'!N:N,MATCH($A95,'3_RatesBilling'!$A:$A,0))</f>
        <v>0</v>
      </c>
      <c r="M95" s="211">
        <f>$D95*INDEX('3_RatesBilling'!O:O,MATCH($A95,'3_RatesBilling'!$A:$A,0))</f>
        <v>0</v>
      </c>
      <c r="N95" s="211">
        <f>$D95*INDEX('3_RatesBilling'!P:P,MATCH($A95,'3_RatesBilling'!$A:$A,0))</f>
        <v>0</v>
      </c>
      <c r="O95" s="211">
        <f>$D95*INDEX('3_RatesBilling'!Q:Q,MATCH($A95,'3_RatesBilling'!$A:$A,0))</f>
        <v>0</v>
      </c>
      <c r="P95" s="211">
        <f>$D95*INDEX('3_RatesBilling'!R:R,MATCH($A95,'3_RatesBilling'!$A:$A,0))</f>
        <v>0</v>
      </c>
      <c r="Q95" s="211">
        <f>$D95*INDEX('3_RatesBilling'!S:S,MATCH($A95,'3_RatesBilling'!$A:$A,0))</f>
        <v>0</v>
      </c>
      <c r="R95" s="211">
        <f>$D95*INDEX('3_RatesBilling'!T:T,MATCH($A95,'3_RatesBilling'!$A:$A,0))</f>
        <v>0</v>
      </c>
      <c r="S95" s="211">
        <f>$D95*INDEX('3_RatesBilling'!U:U,MATCH($A95,'3_RatesBilling'!$A:$A,0))</f>
        <v>0</v>
      </c>
      <c r="T95" s="211">
        <f>$D95*INDEX('3_RatesBilling'!V:V,MATCH($A95,'3_RatesBilling'!$A:$A,0))</f>
        <v>0</v>
      </c>
      <c r="U95" s="211">
        <f>$D95*INDEX('3_RatesBilling'!W:W,MATCH($A95,'3_RatesBilling'!$A:$A,0))</f>
        <v>0</v>
      </c>
      <c r="V95" s="211">
        <f>$D95*INDEX('3_RatesBilling'!X:X,MATCH($A95,'3_RatesBilling'!$A:$A,0))</f>
        <v>0</v>
      </c>
      <c r="W95" s="211">
        <f>$D95*INDEX('3_RatesBilling'!Y:Y,MATCH($A95,'3_RatesBilling'!$A:$A,0))</f>
        <v>0</v>
      </c>
      <c r="X95" s="211">
        <f>$D95*INDEX('3_RatesBilling'!Z:Z,MATCH($A95,'3_RatesBilling'!$A:$A,0))</f>
        <v>0</v>
      </c>
      <c r="Y95" s="211">
        <f>$D95*INDEX('3_RatesBilling'!AA:AA,MATCH($A95,'3_RatesBilling'!$A:$A,0))</f>
        <v>0</v>
      </c>
      <c r="Z95" s="211">
        <f>$D95*INDEX('3_RatesBilling'!AB:AB,MATCH($A95,'3_RatesBilling'!$A:$A,0))</f>
        <v>0</v>
      </c>
      <c r="AA95" s="211">
        <f>$D95*INDEX('3_RatesBilling'!AC:AC,MATCH($A95,'3_RatesBilling'!$A:$A,0))</f>
        <v>0</v>
      </c>
      <c r="AC95" s="211" t="e">
        <f t="shared" ca="1" si="34"/>
        <v>#REF!</v>
      </c>
      <c r="AD95" s="211" t="e">
        <f t="shared" ca="1" si="35"/>
        <v>#REF!</v>
      </c>
      <c r="AE95" s="211" t="e">
        <f t="shared" ca="1" si="36"/>
        <v>#REF!</v>
      </c>
      <c r="AF95" s="211" t="e">
        <f t="shared" ca="1" si="37"/>
        <v>#REF!</v>
      </c>
      <c r="AG95" s="211" t="e">
        <f t="shared" ca="1" si="38"/>
        <v>#REF!</v>
      </c>
      <c r="AH95" s="211" t="e">
        <f t="shared" ca="1" si="39"/>
        <v>#REF!</v>
      </c>
      <c r="AI95" s="211" t="e">
        <f t="shared" ca="1" si="40"/>
        <v>#REF!</v>
      </c>
      <c r="AJ95" s="211" t="e">
        <f t="shared" ca="1" si="41"/>
        <v>#REF!</v>
      </c>
      <c r="AK95" s="211" t="e">
        <f t="shared" ca="1" si="42"/>
        <v>#REF!</v>
      </c>
      <c r="AL95" s="211" t="e">
        <f t="shared" ca="1" si="43"/>
        <v>#REF!</v>
      </c>
      <c r="AM95" s="211" t="e">
        <f t="shared" ca="1" si="44"/>
        <v>#REF!</v>
      </c>
      <c r="AN95" s="211" t="e">
        <f t="shared" ca="1" si="45"/>
        <v>#REF!</v>
      </c>
      <c r="AO95" s="211" t="e">
        <f t="shared" ca="1" si="46"/>
        <v>#REF!</v>
      </c>
      <c r="AP95" s="211" t="e">
        <f t="shared" ca="1" si="47"/>
        <v>#REF!</v>
      </c>
      <c r="AQ95" s="211" t="e">
        <f t="shared" ca="1" si="48"/>
        <v>#REF!</v>
      </c>
      <c r="AR95" s="211" t="e">
        <f t="shared" ca="1" si="49"/>
        <v>#REF!</v>
      </c>
      <c r="AT95" s="209" t="e">
        <f t="shared" ca="1" si="50"/>
        <v>#REF!</v>
      </c>
      <c r="AU95" s="209" t="e">
        <f t="shared" ca="1" si="51"/>
        <v>#REF!</v>
      </c>
      <c r="AV95" s="209" t="e">
        <f t="shared" ca="1" si="52"/>
        <v>#REF!</v>
      </c>
      <c r="AW95" s="209" t="e">
        <f t="shared" ca="1" si="53"/>
        <v>#REF!</v>
      </c>
      <c r="AX95" s="209" t="e">
        <f t="shared" ca="1" si="54"/>
        <v>#REF!</v>
      </c>
      <c r="AY95" s="209" t="e">
        <f t="shared" ca="1" si="55"/>
        <v>#REF!</v>
      </c>
      <c r="AZ95" s="209" t="e">
        <f t="shared" ca="1" si="56"/>
        <v>#REF!</v>
      </c>
      <c r="BA95" s="209" t="e">
        <f t="shared" ca="1" si="57"/>
        <v>#REF!</v>
      </c>
      <c r="BB95" s="209" t="e">
        <f t="shared" ca="1" si="58"/>
        <v>#REF!</v>
      </c>
      <c r="BC95" s="209" t="e">
        <f t="shared" ca="1" si="59"/>
        <v>#REF!</v>
      </c>
      <c r="BD95" s="209" t="e">
        <f t="shared" ca="1" si="60"/>
        <v>#REF!</v>
      </c>
      <c r="BE95" s="209" t="e">
        <f t="shared" ca="1" si="61"/>
        <v>#REF!</v>
      </c>
      <c r="BF95" s="209" t="e">
        <f t="shared" ca="1" si="62"/>
        <v>#REF!</v>
      </c>
      <c r="BG95" s="209" t="e">
        <f t="shared" ca="1" si="63"/>
        <v>#REF!</v>
      </c>
      <c r="BH95" s="209" t="e">
        <f t="shared" ca="1" si="64"/>
        <v>#REF!</v>
      </c>
      <c r="BI95" s="209" t="e">
        <f t="shared" ca="1" si="65"/>
        <v>#REF!</v>
      </c>
    </row>
    <row r="96" spans="1:61" s="3" customFormat="1">
      <c r="A96" s="246" t="s">
        <v>198</v>
      </c>
      <c r="B96" s="246" t="str">
        <f>INDEX('Ref1'!$E:$E,MATCH(A96,'Ref1'!$A:$A,0))</f>
        <v>Derbyshire Fire Authority</v>
      </c>
      <c r="C96" s="246" t="str">
        <f>INDEX('Ref1'!$B:$B,MATCH($A96,'Ref1'!$A:$A,0))</f>
        <v>SFIR</v>
      </c>
      <c r="D96" s="307">
        <f>INDEX(Inputs!$K$61:$K$71,MATCH($C96,Inputs!$Q$61:$Q$71,0))</f>
        <v>0</v>
      </c>
      <c r="E96" s="211">
        <f>$D96*INDEX('3_RatesBilling'!G:G,MATCH($A96,'3_RatesBilling'!$A:$A,0))</f>
        <v>0</v>
      </c>
      <c r="F96" s="211">
        <f>$D96*INDEX('3_RatesBilling'!H:H,MATCH($A96,'3_RatesBilling'!$A:$A,0))</f>
        <v>0</v>
      </c>
      <c r="G96" s="211">
        <f>$D96*INDEX('3_RatesBilling'!I:I,MATCH($A96,'3_RatesBilling'!$A:$A,0))</f>
        <v>0</v>
      </c>
      <c r="H96" s="211">
        <f>$D96*INDEX('3_RatesBilling'!J:J,MATCH($A96,'3_RatesBilling'!$A:$A,0))</f>
        <v>0</v>
      </c>
      <c r="I96" s="211">
        <f>$D96*INDEX('3_RatesBilling'!K:K,MATCH($A96,'3_RatesBilling'!$A:$A,0))</f>
        <v>0</v>
      </c>
      <c r="J96" s="211">
        <f>$D96*INDEX('3_RatesBilling'!L:L,MATCH($A96,'3_RatesBilling'!$A:$A,0))</f>
        <v>0</v>
      </c>
      <c r="K96" s="216">
        <f>$D96*INDEX('3_RatesBilling'!M:M,MATCH($A96,'3_RatesBilling'!$A:$A,0))</f>
        <v>0</v>
      </c>
      <c r="L96" s="213">
        <f>$D96*INDEX('3_RatesBilling'!N:N,MATCH($A96,'3_RatesBilling'!$A:$A,0))</f>
        <v>0</v>
      </c>
      <c r="M96" s="211">
        <f>$D96*INDEX('3_RatesBilling'!O:O,MATCH($A96,'3_RatesBilling'!$A:$A,0))</f>
        <v>0</v>
      </c>
      <c r="N96" s="211">
        <f>$D96*INDEX('3_RatesBilling'!P:P,MATCH($A96,'3_RatesBilling'!$A:$A,0))</f>
        <v>0</v>
      </c>
      <c r="O96" s="211">
        <f>$D96*INDEX('3_RatesBilling'!Q:Q,MATCH($A96,'3_RatesBilling'!$A:$A,0))</f>
        <v>0</v>
      </c>
      <c r="P96" s="211">
        <f>$D96*INDEX('3_RatesBilling'!R:R,MATCH($A96,'3_RatesBilling'!$A:$A,0))</f>
        <v>0</v>
      </c>
      <c r="Q96" s="211">
        <f>$D96*INDEX('3_RatesBilling'!S:S,MATCH($A96,'3_RatesBilling'!$A:$A,0))</f>
        <v>0</v>
      </c>
      <c r="R96" s="211">
        <f>$D96*INDEX('3_RatesBilling'!T:T,MATCH($A96,'3_RatesBilling'!$A:$A,0))</f>
        <v>0</v>
      </c>
      <c r="S96" s="211">
        <f>$D96*INDEX('3_RatesBilling'!U:U,MATCH($A96,'3_RatesBilling'!$A:$A,0))</f>
        <v>0</v>
      </c>
      <c r="T96" s="211">
        <f>$D96*INDEX('3_RatesBilling'!V:V,MATCH($A96,'3_RatesBilling'!$A:$A,0))</f>
        <v>0</v>
      </c>
      <c r="U96" s="211">
        <f>$D96*INDEX('3_RatesBilling'!W:W,MATCH($A96,'3_RatesBilling'!$A:$A,0))</f>
        <v>0</v>
      </c>
      <c r="V96" s="211">
        <f>$D96*INDEX('3_RatesBilling'!X:X,MATCH($A96,'3_RatesBilling'!$A:$A,0))</f>
        <v>0</v>
      </c>
      <c r="W96" s="211">
        <f>$D96*INDEX('3_RatesBilling'!Y:Y,MATCH($A96,'3_RatesBilling'!$A:$A,0))</f>
        <v>0</v>
      </c>
      <c r="X96" s="211">
        <f>$D96*INDEX('3_RatesBilling'!Z:Z,MATCH($A96,'3_RatesBilling'!$A:$A,0))</f>
        <v>0</v>
      </c>
      <c r="Y96" s="211">
        <f>$D96*INDEX('3_RatesBilling'!AA:AA,MATCH($A96,'3_RatesBilling'!$A:$A,0))</f>
        <v>0</v>
      </c>
      <c r="Z96" s="211">
        <f>$D96*INDEX('3_RatesBilling'!AB:AB,MATCH($A96,'3_RatesBilling'!$A:$A,0))</f>
        <v>0</v>
      </c>
      <c r="AA96" s="211">
        <f>$D96*INDEX('3_RatesBilling'!AC:AC,MATCH($A96,'3_RatesBilling'!$A:$A,0))</f>
        <v>0</v>
      </c>
      <c r="AC96" s="211" t="e">
        <f t="shared" ca="1" si="34"/>
        <v>#REF!</v>
      </c>
      <c r="AD96" s="211" t="e">
        <f t="shared" ca="1" si="35"/>
        <v>#REF!</v>
      </c>
      <c r="AE96" s="211" t="e">
        <f t="shared" ca="1" si="36"/>
        <v>#REF!</v>
      </c>
      <c r="AF96" s="211" t="e">
        <f t="shared" ca="1" si="37"/>
        <v>#REF!</v>
      </c>
      <c r="AG96" s="211" t="e">
        <f t="shared" ca="1" si="38"/>
        <v>#REF!</v>
      </c>
      <c r="AH96" s="211" t="e">
        <f t="shared" ca="1" si="39"/>
        <v>#REF!</v>
      </c>
      <c r="AI96" s="211" t="e">
        <f t="shared" ca="1" si="40"/>
        <v>#REF!</v>
      </c>
      <c r="AJ96" s="211" t="e">
        <f t="shared" ca="1" si="41"/>
        <v>#REF!</v>
      </c>
      <c r="AK96" s="211" t="e">
        <f t="shared" ca="1" si="42"/>
        <v>#REF!</v>
      </c>
      <c r="AL96" s="211" t="e">
        <f t="shared" ca="1" si="43"/>
        <v>#REF!</v>
      </c>
      <c r="AM96" s="211" t="e">
        <f t="shared" ca="1" si="44"/>
        <v>#REF!</v>
      </c>
      <c r="AN96" s="211" t="e">
        <f t="shared" ca="1" si="45"/>
        <v>#REF!</v>
      </c>
      <c r="AO96" s="211" t="e">
        <f t="shared" ca="1" si="46"/>
        <v>#REF!</v>
      </c>
      <c r="AP96" s="211" t="e">
        <f t="shared" ca="1" si="47"/>
        <v>#REF!</v>
      </c>
      <c r="AQ96" s="211" t="e">
        <f t="shared" ca="1" si="48"/>
        <v>#REF!</v>
      </c>
      <c r="AR96" s="211" t="e">
        <f t="shared" ca="1" si="49"/>
        <v>#REF!</v>
      </c>
      <c r="AT96" s="209" t="e">
        <f t="shared" ca="1" si="50"/>
        <v>#REF!</v>
      </c>
      <c r="AU96" s="209" t="e">
        <f t="shared" ca="1" si="51"/>
        <v>#REF!</v>
      </c>
      <c r="AV96" s="209" t="e">
        <f t="shared" ca="1" si="52"/>
        <v>#REF!</v>
      </c>
      <c r="AW96" s="209" t="e">
        <f t="shared" ca="1" si="53"/>
        <v>#REF!</v>
      </c>
      <c r="AX96" s="209" t="e">
        <f t="shared" ca="1" si="54"/>
        <v>#REF!</v>
      </c>
      <c r="AY96" s="209" t="e">
        <f t="shared" ca="1" si="55"/>
        <v>#REF!</v>
      </c>
      <c r="AZ96" s="209" t="e">
        <f t="shared" ca="1" si="56"/>
        <v>#REF!</v>
      </c>
      <c r="BA96" s="209" t="e">
        <f t="shared" ca="1" si="57"/>
        <v>#REF!</v>
      </c>
      <c r="BB96" s="209" t="e">
        <f t="shared" ca="1" si="58"/>
        <v>#REF!</v>
      </c>
      <c r="BC96" s="209" t="e">
        <f t="shared" ca="1" si="59"/>
        <v>#REF!</v>
      </c>
      <c r="BD96" s="209" t="e">
        <f t="shared" ca="1" si="60"/>
        <v>#REF!</v>
      </c>
      <c r="BE96" s="209" t="e">
        <f t="shared" ca="1" si="61"/>
        <v>#REF!</v>
      </c>
      <c r="BF96" s="209" t="e">
        <f t="shared" ca="1" si="62"/>
        <v>#REF!</v>
      </c>
      <c r="BG96" s="209" t="e">
        <f t="shared" ca="1" si="63"/>
        <v>#REF!</v>
      </c>
      <c r="BH96" s="209" t="e">
        <f t="shared" ca="1" si="64"/>
        <v>#REF!</v>
      </c>
      <c r="BI96" s="209" t="e">
        <f t="shared" ca="1" si="65"/>
        <v>#REF!</v>
      </c>
    </row>
    <row r="97" spans="1:61" s="3" customFormat="1">
      <c r="A97" s="246" t="s">
        <v>200</v>
      </c>
      <c r="B97" s="246" t="str">
        <f>INDEX('Ref1'!$E:$E,MATCH(A97,'Ref1'!$A:$A,0))</f>
        <v>Devon</v>
      </c>
      <c r="C97" s="246" t="str">
        <f>INDEX('Ref1'!$B:$B,MATCH($A97,'Ref1'!$A:$A,0))</f>
        <v>SCNFIR</v>
      </c>
      <c r="D97" s="307">
        <f>INDEX(Inputs!$K$61:$K$71,MATCH($C97,Inputs!$Q$61:$Q$71,0))</f>
        <v>0</v>
      </c>
      <c r="E97" s="211">
        <f>$D97*INDEX('3_RatesBilling'!G:G,MATCH($A97,'3_RatesBilling'!$A:$A,0))</f>
        <v>0</v>
      </c>
      <c r="F97" s="211">
        <f>$D97*INDEX('3_RatesBilling'!H:H,MATCH($A97,'3_RatesBilling'!$A:$A,0))</f>
        <v>0</v>
      </c>
      <c r="G97" s="211">
        <f>$D97*INDEX('3_RatesBilling'!I:I,MATCH($A97,'3_RatesBilling'!$A:$A,0))</f>
        <v>0</v>
      </c>
      <c r="H97" s="211">
        <f>$D97*INDEX('3_RatesBilling'!J:J,MATCH($A97,'3_RatesBilling'!$A:$A,0))</f>
        <v>0</v>
      </c>
      <c r="I97" s="211">
        <f>$D97*INDEX('3_RatesBilling'!K:K,MATCH($A97,'3_RatesBilling'!$A:$A,0))</f>
        <v>0</v>
      </c>
      <c r="J97" s="211">
        <f>$D97*INDEX('3_RatesBilling'!L:L,MATCH($A97,'3_RatesBilling'!$A:$A,0))</f>
        <v>0</v>
      </c>
      <c r="K97" s="216">
        <f>$D97*INDEX('3_RatesBilling'!M:M,MATCH($A97,'3_RatesBilling'!$A:$A,0))</f>
        <v>0</v>
      </c>
      <c r="L97" s="213">
        <f>$D97*INDEX('3_RatesBilling'!N:N,MATCH($A97,'3_RatesBilling'!$A:$A,0))</f>
        <v>0</v>
      </c>
      <c r="M97" s="211">
        <f>$D97*INDEX('3_RatesBilling'!O:O,MATCH($A97,'3_RatesBilling'!$A:$A,0))</f>
        <v>0</v>
      </c>
      <c r="N97" s="211">
        <f>$D97*INDEX('3_RatesBilling'!P:P,MATCH($A97,'3_RatesBilling'!$A:$A,0))</f>
        <v>0</v>
      </c>
      <c r="O97" s="211">
        <f>$D97*INDEX('3_RatesBilling'!Q:Q,MATCH($A97,'3_RatesBilling'!$A:$A,0))</f>
        <v>0</v>
      </c>
      <c r="P97" s="211">
        <f>$D97*INDEX('3_RatesBilling'!R:R,MATCH($A97,'3_RatesBilling'!$A:$A,0))</f>
        <v>0</v>
      </c>
      <c r="Q97" s="211">
        <f>$D97*INDEX('3_RatesBilling'!S:S,MATCH($A97,'3_RatesBilling'!$A:$A,0))</f>
        <v>0</v>
      </c>
      <c r="R97" s="211">
        <f>$D97*INDEX('3_RatesBilling'!T:T,MATCH($A97,'3_RatesBilling'!$A:$A,0))</f>
        <v>0</v>
      </c>
      <c r="S97" s="211">
        <f>$D97*INDEX('3_RatesBilling'!U:U,MATCH($A97,'3_RatesBilling'!$A:$A,0))</f>
        <v>0</v>
      </c>
      <c r="T97" s="211">
        <f>$D97*INDEX('3_RatesBilling'!V:V,MATCH($A97,'3_RatesBilling'!$A:$A,0))</f>
        <v>0</v>
      </c>
      <c r="U97" s="211">
        <f>$D97*INDEX('3_RatesBilling'!W:W,MATCH($A97,'3_RatesBilling'!$A:$A,0))</f>
        <v>0</v>
      </c>
      <c r="V97" s="211">
        <f>$D97*INDEX('3_RatesBilling'!X:X,MATCH($A97,'3_RatesBilling'!$A:$A,0))</f>
        <v>0</v>
      </c>
      <c r="W97" s="211">
        <f>$D97*INDEX('3_RatesBilling'!Y:Y,MATCH($A97,'3_RatesBilling'!$A:$A,0))</f>
        <v>0</v>
      </c>
      <c r="X97" s="211">
        <f>$D97*INDEX('3_RatesBilling'!Z:Z,MATCH($A97,'3_RatesBilling'!$A:$A,0))</f>
        <v>0</v>
      </c>
      <c r="Y97" s="211">
        <f>$D97*INDEX('3_RatesBilling'!AA:AA,MATCH($A97,'3_RatesBilling'!$A:$A,0))</f>
        <v>0</v>
      </c>
      <c r="Z97" s="211">
        <f>$D97*INDEX('3_RatesBilling'!AB:AB,MATCH($A97,'3_RatesBilling'!$A:$A,0))</f>
        <v>0</v>
      </c>
      <c r="AA97" s="211">
        <f>$D97*INDEX('3_RatesBilling'!AC:AC,MATCH($A97,'3_RatesBilling'!$A:$A,0))</f>
        <v>0</v>
      </c>
      <c r="AC97" s="211" t="e">
        <f t="shared" ca="1" si="34"/>
        <v>#REF!</v>
      </c>
      <c r="AD97" s="211" t="e">
        <f t="shared" ca="1" si="35"/>
        <v>#REF!</v>
      </c>
      <c r="AE97" s="211" t="e">
        <f t="shared" ca="1" si="36"/>
        <v>#REF!</v>
      </c>
      <c r="AF97" s="211" t="e">
        <f t="shared" ca="1" si="37"/>
        <v>#REF!</v>
      </c>
      <c r="AG97" s="211" t="e">
        <f t="shared" ca="1" si="38"/>
        <v>#REF!</v>
      </c>
      <c r="AH97" s="211" t="e">
        <f t="shared" ca="1" si="39"/>
        <v>#REF!</v>
      </c>
      <c r="AI97" s="211" t="e">
        <f t="shared" ca="1" si="40"/>
        <v>#REF!</v>
      </c>
      <c r="AJ97" s="211" t="e">
        <f t="shared" ca="1" si="41"/>
        <v>#REF!</v>
      </c>
      <c r="AK97" s="211" t="e">
        <f t="shared" ca="1" si="42"/>
        <v>#REF!</v>
      </c>
      <c r="AL97" s="211" t="e">
        <f t="shared" ca="1" si="43"/>
        <v>#REF!</v>
      </c>
      <c r="AM97" s="211" t="e">
        <f t="shared" ca="1" si="44"/>
        <v>#REF!</v>
      </c>
      <c r="AN97" s="211" t="e">
        <f t="shared" ca="1" si="45"/>
        <v>#REF!</v>
      </c>
      <c r="AO97" s="211" t="e">
        <f t="shared" ca="1" si="46"/>
        <v>#REF!</v>
      </c>
      <c r="AP97" s="211" t="e">
        <f t="shared" ca="1" si="47"/>
        <v>#REF!</v>
      </c>
      <c r="AQ97" s="211" t="e">
        <f t="shared" ca="1" si="48"/>
        <v>#REF!</v>
      </c>
      <c r="AR97" s="211" t="e">
        <f t="shared" ca="1" si="49"/>
        <v>#REF!</v>
      </c>
      <c r="AT97" s="209" t="e">
        <f t="shared" ca="1" si="50"/>
        <v>#REF!</v>
      </c>
      <c r="AU97" s="209" t="e">
        <f t="shared" ca="1" si="51"/>
        <v>#REF!</v>
      </c>
      <c r="AV97" s="209" t="e">
        <f t="shared" ca="1" si="52"/>
        <v>#REF!</v>
      </c>
      <c r="AW97" s="209" t="e">
        <f t="shared" ca="1" si="53"/>
        <v>#REF!</v>
      </c>
      <c r="AX97" s="209" t="e">
        <f t="shared" ca="1" si="54"/>
        <v>#REF!</v>
      </c>
      <c r="AY97" s="209" t="e">
        <f t="shared" ca="1" si="55"/>
        <v>#REF!</v>
      </c>
      <c r="AZ97" s="209" t="e">
        <f t="shared" ca="1" si="56"/>
        <v>#REF!</v>
      </c>
      <c r="BA97" s="209" t="e">
        <f t="shared" ca="1" si="57"/>
        <v>#REF!</v>
      </c>
      <c r="BB97" s="209" t="e">
        <f t="shared" ca="1" si="58"/>
        <v>#REF!</v>
      </c>
      <c r="BC97" s="209" t="e">
        <f t="shared" ca="1" si="59"/>
        <v>#REF!</v>
      </c>
      <c r="BD97" s="209" t="e">
        <f t="shared" ca="1" si="60"/>
        <v>#REF!</v>
      </c>
      <c r="BE97" s="209" t="e">
        <f t="shared" ca="1" si="61"/>
        <v>#REF!</v>
      </c>
      <c r="BF97" s="209" t="e">
        <f t="shared" ca="1" si="62"/>
        <v>#REF!</v>
      </c>
      <c r="BG97" s="209" t="e">
        <f t="shared" ca="1" si="63"/>
        <v>#REF!</v>
      </c>
      <c r="BH97" s="209" t="e">
        <f t="shared" ca="1" si="64"/>
        <v>#REF!</v>
      </c>
      <c r="BI97" s="209" t="e">
        <f t="shared" ca="1" si="65"/>
        <v>#REF!</v>
      </c>
    </row>
    <row r="98" spans="1:61" s="3" customFormat="1">
      <c r="A98" s="246" t="s">
        <v>512</v>
      </c>
      <c r="B98" s="246" t="str">
        <f>INDEX('Ref1'!$E:$E,MATCH(A98,'Ref1'!$A:$A,0))</f>
        <v>Devon &amp; Somerset Fire</v>
      </c>
      <c r="C98" s="246" t="str">
        <f>INDEX('Ref1'!$B:$B,MATCH($A98,'Ref1'!$A:$A,0))</f>
        <v>SFIR</v>
      </c>
      <c r="D98" s="307">
        <f>INDEX(Inputs!$K$61:$K$71,MATCH($C98,Inputs!$Q$61:$Q$71,0))</f>
        <v>0</v>
      </c>
      <c r="E98" s="211">
        <f>$D98*INDEX('3_RatesBilling'!G:G,MATCH($A98,'3_RatesBilling'!$A:$A,0))</f>
        <v>0</v>
      </c>
      <c r="F98" s="211">
        <f>$D98*INDEX('3_RatesBilling'!H:H,MATCH($A98,'3_RatesBilling'!$A:$A,0))</f>
        <v>0</v>
      </c>
      <c r="G98" s="211">
        <f>$D98*INDEX('3_RatesBilling'!I:I,MATCH($A98,'3_RatesBilling'!$A:$A,0))</f>
        <v>0</v>
      </c>
      <c r="H98" s="211">
        <f>$D98*INDEX('3_RatesBilling'!J:J,MATCH($A98,'3_RatesBilling'!$A:$A,0))</f>
        <v>0</v>
      </c>
      <c r="I98" s="211">
        <f>$D98*INDEX('3_RatesBilling'!K:K,MATCH($A98,'3_RatesBilling'!$A:$A,0))</f>
        <v>0</v>
      </c>
      <c r="J98" s="211">
        <f>$D98*INDEX('3_RatesBilling'!L:L,MATCH($A98,'3_RatesBilling'!$A:$A,0))</f>
        <v>0</v>
      </c>
      <c r="K98" s="216">
        <f>$D98*INDEX('3_RatesBilling'!M:M,MATCH($A98,'3_RatesBilling'!$A:$A,0))</f>
        <v>0</v>
      </c>
      <c r="L98" s="213">
        <f>$D98*INDEX('3_RatesBilling'!N:N,MATCH($A98,'3_RatesBilling'!$A:$A,0))</f>
        <v>0</v>
      </c>
      <c r="M98" s="211">
        <f>$D98*INDEX('3_RatesBilling'!O:O,MATCH($A98,'3_RatesBilling'!$A:$A,0))</f>
        <v>0</v>
      </c>
      <c r="N98" s="211">
        <f>$D98*INDEX('3_RatesBilling'!P:P,MATCH($A98,'3_RatesBilling'!$A:$A,0))</f>
        <v>0</v>
      </c>
      <c r="O98" s="211">
        <f>$D98*INDEX('3_RatesBilling'!Q:Q,MATCH($A98,'3_RatesBilling'!$A:$A,0))</f>
        <v>0</v>
      </c>
      <c r="P98" s="211">
        <f>$D98*INDEX('3_RatesBilling'!R:R,MATCH($A98,'3_RatesBilling'!$A:$A,0))</f>
        <v>0</v>
      </c>
      <c r="Q98" s="211">
        <f>$D98*INDEX('3_RatesBilling'!S:S,MATCH($A98,'3_RatesBilling'!$A:$A,0))</f>
        <v>0</v>
      </c>
      <c r="R98" s="211">
        <f>$D98*INDEX('3_RatesBilling'!T:T,MATCH($A98,'3_RatesBilling'!$A:$A,0))</f>
        <v>0</v>
      </c>
      <c r="S98" s="211">
        <f>$D98*INDEX('3_RatesBilling'!U:U,MATCH($A98,'3_RatesBilling'!$A:$A,0))</f>
        <v>0</v>
      </c>
      <c r="T98" s="211">
        <f>$D98*INDEX('3_RatesBilling'!V:V,MATCH($A98,'3_RatesBilling'!$A:$A,0))</f>
        <v>0</v>
      </c>
      <c r="U98" s="211">
        <f>$D98*INDEX('3_RatesBilling'!W:W,MATCH($A98,'3_RatesBilling'!$A:$A,0))</f>
        <v>0</v>
      </c>
      <c r="V98" s="211">
        <f>$D98*INDEX('3_RatesBilling'!X:X,MATCH($A98,'3_RatesBilling'!$A:$A,0))</f>
        <v>0</v>
      </c>
      <c r="W98" s="211">
        <f>$D98*INDEX('3_RatesBilling'!Y:Y,MATCH($A98,'3_RatesBilling'!$A:$A,0))</f>
        <v>0</v>
      </c>
      <c r="X98" s="211">
        <f>$D98*INDEX('3_RatesBilling'!Z:Z,MATCH($A98,'3_RatesBilling'!$A:$A,0))</f>
        <v>0</v>
      </c>
      <c r="Y98" s="211">
        <f>$D98*INDEX('3_RatesBilling'!AA:AA,MATCH($A98,'3_RatesBilling'!$A:$A,0))</f>
        <v>0</v>
      </c>
      <c r="Z98" s="211">
        <f>$D98*INDEX('3_RatesBilling'!AB:AB,MATCH($A98,'3_RatesBilling'!$A:$A,0))</f>
        <v>0</v>
      </c>
      <c r="AA98" s="211">
        <f>$D98*INDEX('3_RatesBilling'!AC:AC,MATCH($A98,'3_RatesBilling'!$A:$A,0))</f>
        <v>0</v>
      </c>
      <c r="AC98" s="211" t="e">
        <f t="shared" ca="1" si="34"/>
        <v>#REF!</v>
      </c>
      <c r="AD98" s="211" t="e">
        <f t="shared" ca="1" si="35"/>
        <v>#REF!</v>
      </c>
      <c r="AE98" s="211" t="e">
        <f t="shared" ca="1" si="36"/>
        <v>#REF!</v>
      </c>
      <c r="AF98" s="211" t="e">
        <f t="shared" ca="1" si="37"/>
        <v>#REF!</v>
      </c>
      <c r="AG98" s="211" t="e">
        <f t="shared" ca="1" si="38"/>
        <v>#REF!</v>
      </c>
      <c r="AH98" s="211" t="e">
        <f t="shared" ca="1" si="39"/>
        <v>#REF!</v>
      </c>
      <c r="AI98" s="211" t="e">
        <f t="shared" ca="1" si="40"/>
        <v>#REF!</v>
      </c>
      <c r="AJ98" s="211" t="e">
        <f t="shared" ca="1" si="41"/>
        <v>#REF!</v>
      </c>
      <c r="AK98" s="211" t="e">
        <f t="shared" ca="1" si="42"/>
        <v>#REF!</v>
      </c>
      <c r="AL98" s="211" t="e">
        <f t="shared" ca="1" si="43"/>
        <v>#REF!</v>
      </c>
      <c r="AM98" s="211" t="e">
        <f t="shared" ca="1" si="44"/>
        <v>#REF!</v>
      </c>
      <c r="AN98" s="211" t="e">
        <f t="shared" ca="1" si="45"/>
        <v>#REF!</v>
      </c>
      <c r="AO98" s="211" t="e">
        <f t="shared" ca="1" si="46"/>
        <v>#REF!</v>
      </c>
      <c r="AP98" s="211" t="e">
        <f t="shared" ca="1" si="47"/>
        <v>#REF!</v>
      </c>
      <c r="AQ98" s="211" t="e">
        <f t="shared" ca="1" si="48"/>
        <v>#REF!</v>
      </c>
      <c r="AR98" s="211" t="e">
        <f t="shared" ca="1" si="49"/>
        <v>#REF!</v>
      </c>
      <c r="AT98" s="209" t="e">
        <f t="shared" ca="1" si="50"/>
        <v>#REF!</v>
      </c>
      <c r="AU98" s="209" t="e">
        <f t="shared" ca="1" si="51"/>
        <v>#REF!</v>
      </c>
      <c r="AV98" s="209" t="e">
        <f t="shared" ca="1" si="52"/>
        <v>#REF!</v>
      </c>
      <c r="AW98" s="209" t="e">
        <f t="shared" ca="1" si="53"/>
        <v>#REF!</v>
      </c>
      <c r="AX98" s="209" t="e">
        <f t="shared" ca="1" si="54"/>
        <v>#REF!</v>
      </c>
      <c r="AY98" s="209" t="e">
        <f t="shared" ca="1" si="55"/>
        <v>#REF!</v>
      </c>
      <c r="AZ98" s="209" t="e">
        <f t="shared" ca="1" si="56"/>
        <v>#REF!</v>
      </c>
      <c r="BA98" s="209" t="e">
        <f t="shared" ca="1" si="57"/>
        <v>#REF!</v>
      </c>
      <c r="BB98" s="209" t="e">
        <f t="shared" ca="1" si="58"/>
        <v>#REF!</v>
      </c>
      <c r="BC98" s="209" t="e">
        <f t="shared" ca="1" si="59"/>
        <v>#REF!</v>
      </c>
      <c r="BD98" s="209" t="e">
        <f t="shared" ca="1" si="60"/>
        <v>#REF!</v>
      </c>
      <c r="BE98" s="209" t="e">
        <f t="shared" ca="1" si="61"/>
        <v>#REF!</v>
      </c>
      <c r="BF98" s="209" t="e">
        <f t="shared" ca="1" si="62"/>
        <v>#REF!</v>
      </c>
      <c r="BG98" s="209" t="e">
        <f t="shared" ca="1" si="63"/>
        <v>#REF!</v>
      </c>
      <c r="BH98" s="209" t="e">
        <f t="shared" ca="1" si="64"/>
        <v>#REF!</v>
      </c>
      <c r="BI98" s="209" t="e">
        <f t="shared" ca="1" si="65"/>
        <v>#REF!</v>
      </c>
    </row>
    <row r="99" spans="1:61" s="3" customFormat="1">
      <c r="A99" s="246" t="s">
        <v>202</v>
      </c>
      <c r="B99" s="246" t="str">
        <f>INDEX('Ref1'!$E:$E,MATCH(A99,'Ref1'!$A:$A,0))</f>
        <v>Doncaster</v>
      </c>
      <c r="C99" s="246" t="str">
        <f>INDEX('Ref1'!$B:$B,MATCH($A99,'Ref1'!$A:$A,0))</f>
        <v>MD</v>
      </c>
      <c r="D99" s="307">
        <f>INDEX(Inputs!$K$61:$K$71,MATCH($C99,Inputs!$Q$61:$Q$71,0))</f>
        <v>0</v>
      </c>
      <c r="E99" s="211">
        <f>$D99*INDEX('3_RatesBilling'!G:G,MATCH($A99,'3_RatesBilling'!$A:$A,0))</f>
        <v>0</v>
      </c>
      <c r="F99" s="211">
        <f>$D99*INDEX('3_RatesBilling'!H:H,MATCH($A99,'3_RatesBilling'!$A:$A,0))</f>
        <v>0</v>
      </c>
      <c r="G99" s="211">
        <f>$D99*INDEX('3_RatesBilling'!I:I,MATCH($A99,'3_RatesBilling'!$A:$A,0))</f>
        <v>0</v>
      </c>
      <c r="H99" s="211">
        <f>$D99*INDEX('3_RatesBilling'!J:J,MATCH($A99,'3_RatesBilling'!$A:$A,0))</f>
        <v>0</v>
      </c>
      <c r="I99" s="211">
        <f>$D99*INDEX('3_RatesBilling'!K:K,MATCH($A99,'3_RatesBilling'!$A:$A,0))</f>
        <v>0</v>
      </c>
      <c r="J99" s="211">
        <f>$D99*INDEX('3_RatesBilling'!L:L,MATCH($A99,'3_RatesBilling'!$A:$A,0))</f>
        <v>0</v>
      </c>
      <c r="K99" s="216">
        <f>$D99*INDEX('3_RatesBilling'!M:M,MATCH($A99,'3_RatesBilling'!$A:$A,0))</f>
        <v>0</v>
      </c>
      <c r="L99" s="213">
        <f>$D99*INDEX('3_RatesBilling'!N:N,MATCH($A99,'3_RatesBilling'!$A:$A,0))</f>
        <v>0</v>
      </c>
      <c r="M99" s="211">
        <f>$D99*INDEX('3_RatesBilling'!O:O,MATCH($A99,'3_RatesBilling'!$A:$A,0))</f>
        <v>0</v>
      </c>
      <c r="N99" s="211">
        <f>$D99*INDEX('3_RatesBilling'!P:P,MATCH($A99,'3_RatesBilling'!$A:$A,0))</f>
        <v>0</v>
      </c>
      <c r="O99" s="211">
        <f>$D99*INDEX('3_RatesBilling'!Q:Q,MATCH($A99,'3_RatesBilling'!$A:$A,0))</f>
        <v>0</v>
      </c>
      <c r="P99" s="211">
        <f>$D99*INDEX('3_RatesBilling'!R:R,MATCH($A99,'3_RatesBilling'!$A:$A,0))</f>
        <v>0</v>
      </c>
      <c r="Q99" s="211">
        <f>$D99*INDEX('3_RatesBilling'!S:S,MATCH($A99,'3_RatesBilling'!$A:$A,0))</f>
        <v>0</v>
      </c>
      <c r="R99" s="211">
        <f>$D99*INDEX('3_RatesBilling'!T:T,MATCH($A99,'3_RatesBilling'!$A:$A,0))</f>
        <v>0</v>
      </c>
      <c r="S99" s="211">
        <f>$D99*INDEX('3_RatesBilling'!U:U,MATCH($A99,'3_RatesBilling'!$A:$A,0))</f>
        <v>0</v>
      </c>
      <c r="T99" s="211">
        <f>$D99*INDEX('3_RatesBilling'!V:V,MATCH($A99,'3_RatesBilling'!$A:$A,0))</f>
        <v>0</v>
      </c>
      <c r="U99" s="211">
        <f>$D99*INDEX('3_RatesBilling'!W:W,MATCH($A99,'3_RatesBilling'!$A:$A,0))</f>
        <v>0</v>
      </c>
      <c r="V99" s="211">
        <f>$D99*INDEX('3_RatesBilling'!X:X,MATCH($A99,'3_RatesBilling'!$A:$A,0))</f>
        <v>0</v>
      </c>
      <c r="W99" s="211">
        <f>$D99*INDEX('3_RatesBilling'!Y:Y,MATCH($A99,'3_RatesBilling'!$A:$A,0))</f>
        <v>0</v>
      </c>
      <c r="X99" s="211">
        <f>$D99*INDEX('3_RatesBilling'!Z:Z,MATCH($A99,'3_RatesBilling'!$A:$A,0))</f>
        <v>0</v>
      </c>
      <c r="Y99" s="211">
        <f>$D99*INDEX('3_RatesBilling'!AA:AA,MATCH($A99,'3_RatesBilling'!$A:$A,0))</f>
        <v>0</v>
      </c>
      <c r="Z99" s="211">
        <f>$D99*INDEX('3_RatesBilling'!AB:AB,MATCH($A99,'3_RatesBilling'!$A:$A,0))</f>
        <v>0</v>
      </c>
      <c r="AA99" s="211">
        <f>$D99*INDEX('3_RatesBilling'!AC:AC,MATCH($A99,'3_RatesBilling'!$A:$A,0))</f>
        <v>0</v>
      </c>
      <c r="AC99" s="211" t="e">
        <f t="shared" ca="1" si="34"/>
        <v>#REF!</v>
      </c>
      <c r="AD99" s="211" t="e">
        <f t="shared" ca="1" si="35"/>
        <v>#REF!</v>
      </c>
      <c r="AE99" s="211" t="e">
        <f t="shared" ca="1" si="36"/>
        <v>#REF!</v>
      </c>
      <c r="AF99" s="211" t="e">
        <f t="shared" ca="1" si="37"/>
        <v>#REF!</v>
      </c>
      <c r="AG99" s="211" t="e">
        <f t="shared" ca="1" si="38"/>
        <v>#REF!</v>
      </c>
      <c r="AH99" s="211" t="e">
        <f t="shared" ca="1" si="39"/>
        <v>#REF!</v>
      </c>
      <c r="AI99" s="211" t="e">
        <f t="shared" ca="1" si="40"/>
        <v>#REF!</v>
      </c>
      <c r="AJ99" s="211" t="e">
        <f t="shared" ca="1" si="41"/>
        <v>#REF!</v>
      </c>
      <c r="AK99" s="211" t="e">
        <f t="shared" ca="1" si="42"/>
        <v>#REF!</v>
      </c>
      <c r="AL99" s="211" t="e">
        <f t="shared" ca="1" si="43"/>
        <v>#REF!</v>
      </c>
      <c r="AM99" s="211" t="e">
        <f t="shared" ca="1" si="44"/>
        <v>#REF!</v>
      </c>
      <c r="AN99" s="211" t="e">
        <f t="shared" ca="1" si="45"/>
        <v>#REF!</v>
      </c>
      <c r="AO99" s="211" t="e">
        <f t="shared" ca="1" si="46"/>
        <v>#REF!</v>
      </c>
      <c r="AP99" s="211" t="e">
        <f t="shared" ca="1" si="47"/>
        <v>#REF!</v>
      </c>
      <c r="AQ99" s="211" t="e">
        <f t="shared" ca="1" si="48"/>
        <v>#REF!</v>
      </c>
      <c r="AR99" s="211" t="e">
        <f t="shared" ca="1" si="49"/>
        <v>#REF!</v>
      </c>
      <c r="AT99" s="209" t="e">
        <f t="shared" ca="1" si="50"/>
        <v>#REF!</v>
      </c>
      <c r="AU99" s="209" t="e">
        <f t="shared" ca="1" si="51"/>
        <v>#REF!</v>
      </c>
      <c r="AV99" s="209" t="e">
        <f t="shared" ca="1" si="52"/>
        <v>#REF!</v>
      </c>
      <c r="AW99" s="209" t="e">
        <f t="shared" ca="1" si="53"/>
        <v>#REF!</v>
      </c>
      <c r="AX99" s="209" t="e">
        <f t="shared" ca="1" si="54"/>
        <v>#REF!</v>
      </c>
      <c r="AY99" s="209" t="e">
        <f t="shared" ca="1" si="55"/>
        <v>#REF!</v>
      </c>
      <c r="AZ99" s="209" t="e">
        <f t="shared" ca="1" si="56"/>
        <v>#REF!</v>
      </c>
      <c r="BA99" s="209" t="e">
        <f t="shared" ca="1" si="57"/>
        <v>#REF!</v>
      </c>
      <c r="BB99" s="209" t="e">
        <f t="shared" ca="1" si="58"/>
        <v>#REF!</v>
      </c>
      <c r="BC99" s="209" t="e">
        <f t="shared" ca="1" si="59"/>
        <v>#REF!</v>
      </c>
      <c r="BD99" s="209" t="e">
        <f t="shared" ca="1" si="60"/>
        <v>#REF!</v>
      </c>
      <c r="BE99" s="209" t="e">
        <f t="shared" ca="1" si="61"/>
        <v>#REF!</v>
      </c>
      <c r="BF99" s="209" t="e">
        <f t="shared" ca="1" si="62"/>
        <v>#REF!</v>
      </c>
      <c r="BG99" s="209" t="e">
        <f t="shared" ca="1" si="63"/>
        <v>#REF!</v>
      </c>
      <c r="BH99" s="209" t="e">
        <f t="shared" ca="1" si="64"/>
        <v>#REF!</v>
      </c>
      <c r="BI99" s="209" t="e">
        <f t="shared" ca="1" si="65"/>
        <v>#REF!</v>
      </c>
    </row>
    <row r="100" spans="1:61" s="3" customFormat="1">
      <c r="A100" s="246" t="s">
        <v>204</v>
      </c>
      <c r="B100" s="246" t="str">
        <f>INDEX('Ref1'!$E:$E,MATCH(A100,'Ref1'!$A:$A,0))</f>
        <v>Dorset</v>
      </c>
      <c r="C100" s="246" t="str">
        <f>INDEX('Ref1'!$B:$B,MATCH($A100,'Ref1'!$A:$A,0))</f>
        <v>SCNFIR</v>
      </c>
      <c r="D100" s="307">
        <f>INDEX(Inputs!$K$61:$K$71,MATCH($C100,Inputs!$Q$61:$Q$71,0))</f>
        <v>0</v>
      </c>
      <c r="E100" s="211">
        <f>$D100*INDEX('3_RatesBilling'!G:G,MATCH($A100,'3_RatesBilling'!$A:$A,0))</f>
        <v>0</v>
      </c>
      <c r="F100" s="211">
        <f>$D100*INDEX('3_RatesBilling'!H:H,MATCH($A100,'3_RatesBilling'!$A:$A,0))</f>
        <v>0</v>
      </c>
      <c r="G100" s="211">
        <f>$D100*INDEX('3_RatesBilling'!I:I,MATCH($A100,'3_RatesBilling'!$A:$A,0))</f>
        <v>0</v>
      </c>
      <c r="H100" s="211">
        <f>$D100*INDEX('3_RatesBilling'!J:J,MATCH($A100,'3_RatesBilling'!$A:$A,0))</f>
        <v>0</v>
      </c>
      <c r="I100" s="211">
        <f>$D100*INDEX('3_RatesBilling'!K:K,MATCH($A100,'3_RatesBilling'!$A:$A,0))</f>
        <v>0</v>
      </c>
      <c r="J100" s="211">
        <f>$D100*INDEX('3_RatesBilling'!L:L,MATCH($A100,'3_RatesBilling'!$A:$A,0))</f>
        <v>0</v>
      </c>
      <c r="K100" s="216">
        <f>$D100*INDEX('3_RatesBilling'!M:M,MATCH($A100,'3_RatesBilling'!$A:$A,0))</f>
        <v>0</v>
      </c>
      <c r="L100" s="213">
        <f>$D100*INDEX('3_RatesBilling'!N:N,MATCH($A100,'3_RatesBilling'!$A:$A,0))</f>
        <v>0</v>
      </c>
      <c r="M100" s="211">
        <f>$D100*INDEX('3_RatesBilling'!O:O,MATCH($A100,'3_RatesBilling'!$A:$A,0))</f>
        <v>0</v>
      </c>
      <c r="N100" s="211">
        <f>$D100*INDEX('3_RatesBilling'!P:P,MATCH($A100,'3_RatesBilling'!$A:$A,0))</f>
        <v>0</v>
      </c>
      <c r="O100" s="211">
        <f>$D100*INDEX('3_RatesBilling'!Q:Q,MATCH($A100,'3_RatesBilling'!$A:$A,0))</f>
        <v>0</v>
      </c>
      <c r="P100" s="211">
        <f>$D100*INDEX('3_RatesBilling'!R:R,MATCH($A100,'3_RatesBilling'!$A:$A,0))</f>
        <v>0</v>
      </c>
      <c r="Q100" s="211">
        <f>$D100*INDEX('3_RatesBilling'!S:S,MATCH($A100,'3_RatesBilling'!$A:$A,0))</f>
        <v>0</v>
      </c>
      <c r="R100" s="211">
        <f>$D100*INDEX('3_RatesBilling'!T:T,MATCH($A100,'3_RatesBilling'!$A:$A,0))</f>
        <v>0</v>
      </c>
      <c r="S100" s="211">
        <f>$D100*INDEX('3_RatesBilling'!U:U,MATCH($A100,'3_RatesBilling'!$A:$A,0))</f>
        <v>0</v>
      </c>
      <c r="T100" s="211">
        <f>$D100*INDEX('3_RatesBilling'!V:V,MATCH($A100,'3_RatesBilling'!$A:$A,0))</f>
        <v>0</v>
      </c>
      <c r="U100" s="211">
        <f>$D100*INDEX('3_RatesBilling'!W:W,MATCH($A100,'3_RatesBilling'!$A:$A,0))</f>
        <v>0</v>
      </c>
      <c r="V100" s="211">
        <f>$D100*INDEX('3_RatesBilling'!X:X,MATCH($A100,'3_RatesBilling'!$A:$A,0))</f>
        <v>0</v>
      </c>
      <c r="W100" s="211">
        <f>$D100*INDEX('3_RatesBilling'!Y:Y,MATCH($A100,'3_RatesBilling'!$A:$A,0))</f>
        <v>0</v>
      </c>
      <c r="X100" s="211">
        <f>$D100*INDEX('3_RatesBilling'!Z:Z,MATCH($A100,'3_RatesBilling'!$A:$A,0))</f>
        <v>0</v>
      </c>
      <c r="Y100" s="211">
        <f>$D100*INDEX('3_RatesBilling'!AA:AA,MATCH($A100,'3_RatesBilling'!$A:$A,0))</f>
        <v>0</v>
      </c>
      <c r="Z100" s="211">
        <f>$D100*INDEX('3_RatesBilling'!AB:AB,MATCH($A100,'3_RatesBilling'!$A:$A,0))</f>
        <v>0</v>
      </c>
      <c r="AA100" s="211">
        <f>$D100*INDEX('3_RatesBilling'!AC:AC,MATCH($A100,'3_RatesBilling'!$A:$A,0))</f>
        <v>0</v>
      </c>
      <c r="AC100" s="211" t="e">
        <f t="shared" ca="1" si="34"/>
        <v>#REF!</v>
      </c>
      <c r="AD100" s="211" t="e">
        <f t="shared" ca="1" si="35"/>
        <v>#REF!</v>
      </c>
      <c r="AE100" s="211" t="e">
        <f t="shared" ca="1" si="36"/>
        <v>#REF!</v>
      </c>
      <c r="AF100" s="211" t="e">
        <f t="shared" ca="1" si="37"/>
        <v>#REF!</v>
      </c>
      <c r="AG100" s="211" t="e">
        <f t="shared" ca="1" si="38"/>
        <v>#REF!</v>
      </c>
      <c r="AH100" s="211" t="e">
        <f t="shared" ca="1" si="39"/>
        <v>#REF!</v>
      </c>
      <c r="AI100" s="211" t="e">
        <f t="shared" ca="1" si="40"/>
        <v>#REF!</v>
      </c>
      <c r="AJ100" s="211" t="e">
        <f t="shared" ca="1" si="41"/>
        <v>#REF!</v>
      </c>
      <c r="AK100" s="211" t="e">
        <f t="shared" ca="1" si="42"/>
        <v>#REF!</v>
      </c>
      <c r="AL100" s="211" t="e">
        <f t="shared" ca="1" si="43"/>
        <v>#REF!</v>
      </c>
      <c r="AM100" s="211" t="e">
        <f t="shared" ca="1" si="44"/>
        <v>#REF!</v>
      </c>
      <c r="AN100" s="211" t="e">
        <f t="shared" ca="1" si="45"/>
        <v>#REF!</v>
      </c>
      <c r="AO100" s="211" t="e">
        <f t="shared" ca="1" si="46"/>
        <v>#REF!</v>
      </c>
      <c r="AP100" s="211" t="e">
        <f t="shared" ca="1" si="47"/>
        <v>#REF!</v>
      </c>
      <c r="AQ100" s="211" t="e">
        <f t="shared" ca="1" si="48"/>
        <v>#REF!</v>
      </c>
      <c r="AR100" s="211" t="e">
        <f t="shared" ca="1" si="49"/>
        <v>#REF!</v>
      </c>
      <c r="AT100" s="209" t="e">
        <f t="shared" ca="1" si="50"/>
        <v>#REF!</v>
      </c>
      <c r="AU100" s="209" t="e">
        <f t="shared" ca="1" si="51"/>
        <v>#REF!</v>
      </c>
      <c r="AV100" s="209" t="e">
        <f t="shared" ca="1" si="52"/>
        <v>#REF!</v>
      </c>
      <c r="AW100" s="209" t="e">
        <f t="shared" ca="1" si="53"/>
        <v>#REF!</v>
      </c>
      <c r="AX100" s="209" t="e">
        <f t="shared" ca="1" si="54"/>
        <v>#REF!</v>
      </c>
      <c r="AY100" s="209" t="e">
        <f t="shared" ca="1" si="55"/>
        <v>#REF!</v>
      </c>
      <c r="AZ100" s="209" t="e">
        <f t="shared" ca="1" si="56"/>
        <v>#REF!</v>
      </c>
      <c r="BA100" s="209" t="e">
        <f t="shared" ca="1" si="57"/>
        <v>#REF!</v>
      </c>
      <c r="BB100" s="209" t="e">
        <f t="shared" ca="1" si="58"/>
        <v>#REF!</v>
      </c>
      <c r="BC100" s="209" t="e">
        <f t="shared" ca="1" si="59"/>
        <v>#REF!</v>
      </c>
      <c r="BD100" s="209" t="e">
        <f t="shared" ca="1" si="60"/>
        <v>#REF!</v>
      </c>
      <c r="BE100" s="209" t="e">
        <f t="shared" ca="1" si="61"/>
        <v>#REF!</v>
      </c>
      <c r="BF100" s="209" t="e">
        <f t="shared" ca="1" si="62"/>
        <v>#REF!</v>
      </c>
      <c r="BG100" s="209" t="e">
        <f t="shared" ca="1" si="63"/>
        <v>#REF!</v>
      </c>
      <c r="BH100" s="209" t="e">
        <f t="shared" ca="1" si="64"/>
        <v>#REF!</v>
      </c>
      <c r="BI100" s="209" t="e">
        <f t="shared" ca="1" si="65"/>
        <v>#REF!</v>
      </c>
    </row>
    <row r="101" spans="1:61" s="3" customFormat="1">
      <c r="A101" s="246" t="s">
        <v>514</v>
      </c>
      <c r="B101" s="246" t="str">
        <f>INDEX('Ref1'!$E:$E,MATCH(A101,'Ref1'!$A:$A,0))</f>
        <v>Dorset &amp; Wiltshire Fire</v>
      </c>
      <c r="C101" s="246" t="str">
        <f>INDEX('Ref1'!$B:$B,MATCH($A101,'Ref1'!$A:$A,0))</f>
        <v>SFIR</v>
      </c>
      <c r="D101" s="307">
        <f>INDEX(Inputs!$K$61:$K$71,MATCH($C101,Inputs!$Q$61:$Q$71,0))</f>
        <v>0</v>
      </c>
      <c r="E101" s="211">
        <f>$D101*INDEX('3_RatesBilling'!G:G,MATCH($A101,'3_RatesBilling'!$A:$A,0))</f>
        <v>0</v>
      </c>
      <c r="F101" s="211">
        <f>$D101*INDEX('3_RatesBilling'!H:H,MATCH($A101,'3_RatesBilling'!$A:$A,0))</f>
        <v>0</v>
      </c>
      <c r="G101" s="211">
        <f>$D101*INDEX('3_RatesBilling'!I:I,MATCH($A101,'3_RatesBilling'!$A:$A,0))</f>
        <v>0</v>
      </c>
      <c r="H101" s="211">
        <f>$D101*INDEX('3_RatesBilling'!J:J,MATCH($A101,'3_RatesBilling'!$A:$A,0))</f>
        <v>0</v>
      </c>
      <c r="I101" s="211">
        <f>$D101*INDEX('3_RatesBilling'!K:K,MATCH($A101,'3_RatesBilling'!$A:$A,0))</f>
        <v>0</v>
      </c>
      <c r="J101" s="211">
        <f>$D101*INDEX('3_RatesBilling'!L:L,MATCH($A101,'3_RatesBilling'!$A:$A,0))</f>
        <v>0</v>
      </c>
      <c r="K101" s="216">
        <f>$D101*INDEX('3_RatesBilling'!M:M,MATCH($A101,'3_RatesBilling'!$A:$A,0))</f>
        <v>0</v>
      </c>
      <c r="L101" s="213">
        <f>$D101*INDEX('3_RatesBilling'!N:N,MATCH($A101,'3_RatesBilling'!$A:$A,0))</f>
        <v>0</v>
      </c>
      <c r="M101" s="211">
        <f>$D101*INDEX('3_RatesBilling'!O:O,MATCH($A101,'3_RatesBilling'!$A:$A,0))</f>
        <v>0</v>
      </c>
      <c r="N101" s="211">
        <f>$D101*INDEX('3_RatesBilling'!P:P,MATCH($A101,'3_RatesBilling'!$A:$A,0))</f>
        <v>0</v>
      </c>
      <c r="O101" s="211">
        <f>$D101*INDEX('3_RatesBilling'!Q:Q,MATCH($A101,'3_RatesBilling'!$A:$A,0))</f>
        <v>0</v>
      </c>
      <c r="P101" s="211">
        <f>$D101*INDEX('3_RatesBilling'!R:R,MATCH($A101,'3_RatesBilling'!$A:$A,0))</f>
        <v>0</v>
      </c>
      <c r="Q101" s="211">
        <f>$D101*INDEX('3_RatesBilling'!S:S,MATCH($A101,'3_RatesBilling'!$A:$A,0))</f>
        <v>0</v>
      </c>
      <c r="R101" s="211">
        <f>$D101*INDEX('3_RatesBilling'!T:T,MATCH($A101,'3_RatesBilling'!$A:$A,0))</f>
        <v>0</v>
      </c>
      <c r="S101" s="211">
        <f>$D101*INDEX('3_RatesBilling'!U:U,MATCH($A101,'3_RatesBilling'!$A:$A,0))</f>
        <v>0</v>
      </c>
      <c r="T101" s="211">
        <f>$D101*INDEX('3_RatesBilling'!V:V,MATCH($A101,'3_RatesBilling'!$A:$A,0))</f>
        <v>0</v>
      </c>
      <c r="U101" s="211">
        <f>$D101*INDEX('3_RatesBilling'!W:W,MATCH($A101,'3_RatesBilling'!$A:$A,0))</f>
        <v>0</v>
      </c>
      <c r="V101" s="211">
        <f>$D101*INDEX('3_RatesBilling'!X:X,MATCH($A101,'3_RatesBilling'!$A:$A,0))</f>
        <v>0</v>
      </c>
      <c r="W101" s="211">
        <f>$D101*INDEX('3_RatesBilling'!Y:Y,MATCH($A101,'3_RatesBilling'!$A:$A,0))</f>
        <v>0</v>
      </c>
      <c r="X101" s="211">
        <f>$D101*INDEX('3_RatesBilling'!Z:Z,MATCH($A101,'3_RatesBilling'!$A:$A,0))</f>
        <v>0</v>
      </c>
      <c r="Y101" s="211">
        <f>$D101*INDEX('3_RatesBilling'!AA:AA,MATCH($A101,'3_RatesBilling'!$A:$A,0))</f>
        <v>0</v>
      </c>
      <c r="Z101" s="211">
        <f>$D101*INDEX('3_RatesBilling'!AB:AB,MATCH($A101,'3_RatesBilling'!$A:$A,0))</f>
        <v>0</v>
      </c>
      <c r="AA101" s="211">
        <f>$D101*INDEX('3_RatesBilling'!AC:AC,MATCH($A101,'3_RatesBilling'!$A:$A,0))</f>
        <v>0</v>
      </c>
      <c r="AC101" s="211" t="e">
        <f t="shared" ca="1" si="34"/>
        <v>#REF!</v>
      </c>
      <c r="AD101" s="211" t="e">
        <f t="shared" ca="1" si="35"/>
        <v>#REF!</v>
      </c>
      <c r="AE101" s="211" t="e">
        <f t="shared" ca="1" si="36"/>
        <v>#REF!</v>
      </c>
      <c r="AF101" s="211" t="e">
        <f t="shared" ca="1" si="37"/>
        <v>#REF!</v>
      </c>
      <c r="AG101" s="211" t="e">
        <f t="shared" ca="1" si="38"/>
        <v>#REF!</v>
      </c>
      <c r="AH101" s="211" t="e">
        <f t="shared" ca="1" si="39"/>
        <v>#REF!</v>
      </c>
      <c r="AI101" s="211" t="e">
        <f t="shared" ca="1" si="40"/>
        <v>#REF!</v>
      </c>
      <c r="AJ101" s="211" t="e">
        <f t="shared" ca="1" si="41"/>
        <v>#REF!</v>
      </c>
      <c r="AK101" s="211" t="e">
        <f t="shared" ca="1" si="42"/>
        <v>#REF!</v>
      </c>
      <c r="AL101" s="211" t="e">
        <f t="shared" ca="1" si="43"/>
        <v>#REF!</v>
      </c>
      <c r="AM101" s="211" t="e">
        <f t="shared" ca="1" si="44"/>
        <v>#REF!</v>
      </c>
      <c r="AN101" s="211" t="e">
        <f t="shared" ca="1" si="45"/>
        <v>#REF!</v>
      </c>
      <c r="AO101" s="211" t="e">
        <f t="shared" ca="1" si="46"/>
        <v>#REF!</v>
      </c>
      <c r="AP101" s="211" t="e">
        <f t="shared" ca="1" si="47"/>
        <v>#REF!</v>
      </c>
      <c r="AQ101" s="211" t="e">
        <f t="shared" ca="1" si="48"/>
        <v>#REF!</v>
      </c>
      <c r="AR101" s="211" t="e">
        <f t="shared" ca="1" si="49"/>
        <v>#REF!</v>
      </c>
      <c r="AT101" s="209" t="e">
        <f t="shared" ca="1" si="50"/>
        <v>#REF!</v>
      </c>
      <c r="AU101" s="209" t="e">
        <f t="shared" ca="1" si="51"/>
        <v>#REF!</v>
      </c>
      <c r="AV101" s="209" t="e">
        <f t="shared" ca="1" si="52"/>
        <v>#REF!</v>
      </c>
      <c r="AW101" s="209" t="e">
        <f t="shared" ca="1" si="53"/>
        <v>#REF!</v>
      </c>
      <c r="AX101" s="209" t="e">
        <f t="shared" ca="1" si="54"/>
        <v>#REF!</v>
      </c>
      <c r="AY101" s="209" t="e">
        <f t="shared" ca="1" si="55"/>
        <v>#REF!</v>
      </c>
      <c r="AZ101" s="209" t="e">
        <f t="shared" ca="1" si="56"/>
        <v>#REF!</v>
      </c>
      <c r="BA101" s="209" t="e">
        <f t="shared" ca="1" si="57"/>
        <v>#REF!</v>
      </c>
      <c r="BB101" s="209" t="e">
        <f t="shared" ca="1" si="58"/>
        <v>#REF!</v>
      </c>
      <c r="BC101" s="209" t="e">
        <f t="shared" ca="1" si="59"/>
        <v>#REF!</v>
      </c>
      <c r="BD101" s="209" t="e">
        <f t="shared" ca="1" si="60"/>
        <v>#REF!</v>
      </c>
      <c r="BE101" s="209" t="e">
        <f t="shared" ca="1" si="61"/>
        <v>#REF!</v>
      </c>
      <c r="BF101" s="209" t="e">
        <f t="shared" ca="1" si="62"/>
        <v>#REF!</v>
      </c>
      <c r="BG101" s="209" t="e">
        <f t="shared" ca="1" si="63"/>
        <v>#REF!</v>
      </c>
      <c r="BH101" s="209" t="e">
        <f t="shared" ca="1" si="64"/>
        <v>#REF!</v>
      </c>
      <c r="BI101" s="209" t="e">
        <f t="shared" ca="1" si="65"/>
        <v>#REF!</v>
      </c>
    </row>
    <row r="102" spans="1:61" s="3" customFormat="1">
      <c r="A102" s="246" t="s">
        <v>206</v>
      </c>
      <c r="B102" s="246" t="str">
        <f>INDEX('Ref1'!$E:$E,MATCH(A102,'Ref1'!$A:$A,0))</f>
        <v>Dover</v>
      </c>
      <c r="C102" s="246" t="str">
        <f>INDEX('Ref1'!$B:$B,MATCH($A102,'Ref1'!$A:$A,0))</f>
        <v>SD</v>
      </c>
      <c r="D102" s="307">
        <f>INDEX(Inputs!$K$61:$K$71,MATCH($C102,Inputs!$Q$61:$Q$71,0))</f>
        <v>0</v>
      </c>
      <c r="E102" s="211">
        <f>$D102*INDEX('3_RatesBilling'!G:G,MATCH($A102,'3_RatesBilling'!$A:$A,0))</f>
        <v>0</v>
      </c>
      <c r="F102" s="211">
        <f>$D102*INDEX('3_RatesBilling'!H:H,MATCH($A102,'3_RatesBilling'!$A:$A,0))</f>
        <v>0</v>
      </c>
      <c r="G102" s="211">
        <f>$D102*INDEX('3_RatesBilling'!I:I,MATCH($A102,'3_RatesBilling'!$A:$A,0))</f>
        <v>0</v>
      </c>
      <c r="H102" s="211">
        <f>$D102*INDEX('3_RatesBilling'!J:J,MATCH($A102,'3_RatesBilling'!$A:$A,0))</f>
        <v>0</v>
      </c>
      <c r="I102" s="211">
        <f>$D102*INDEX('3_RatesBilling'!K:K,MATCH($A102,'3_RatesBilling'!$A:$A,0))</f>
        <v>0</v>
      </c>
      <c r="J102" s="211">
        <f>$D102*INDEX('3_RatesBilling'!L:L,MATCH($A102,'3_RatesBilling'!$A:$A,0))</f>
        <v>0</v>
      </c>
      <c r="K102" s="216">
        <f>$D102*INDEX('3_RatesBilling'!M:M,MATCH($A102,'3_RatesBilling'!$A:$A,0))</f>
        <v>0</v>
      </c>
      <c r="L102" s="213">
        <f>$D102*INDEX('3_RatesBilling'!N:N,MATCH($A102,'3_RatesBilling'!$A:$A,0))</f>
        <v>0</v>
      </c>
      <c r="M102" s="211">
        <f>$D102*INDEX('3_RatesBilling'!O:O,MATCH($A102,'3_RatesBilling'!$A:$A,0))</f>
        <v>0</v>
      </c>
      <c r="N102" s="211">
        <f>$D102*INDEX('3_RatesBilling'!P:P,MATCH($A102,'3_RatesBilling'!$A:$A,0))</f>
        <v>0</v>
      </c>
      <c r="O102" s="211">
        <f>$D102*INDEX('3_RatesBilling'!Q:Q,MATCH($A102,'3_RatesBilling'!$A:$A,0))</f>
        <v>0</v>
      </c>
      <c r="P102" s="211">
        <f>$D102*INDEX('3_RatesBilling'!R:R,MATCH($A102,'3_RatesBilling'!$A:$A,0))</f>
        <v>0</v>
      </c>
      <c r="Q102" s="211">
        <f>$D102*INDEX('3_RatesBilling'!S:S,MATCH($A102,'3_RatesBilling'!$A:$A,0))</f>
        <v>0</v>
      </c>
      <c r="R102" s="211">
        <f>$D102*INDEX('3_RatesBilling'!T:T,MATCH($A102,'3_RatesBilling'!$A:$A,0))</f>
        <v>0</v>
      </c>
      <c r="S102" s="211">
        <f>$D102*INDEX('3_RatesBilling'!U:U,MATCH($A102,'3_RatesBilling'!$A:$A,0))</f>
        <v>0</v>
      </c>
      <c r="T102" s="211">
        <f>$D102*INDEX('3_RatesBilling'!V:V,MATCH($A102,'3_RatesBilling'!$A:$A,0))</f>
        <v>0</v>
      </c>
      <c r="U102" s="211">
        <f>$D102*INDEX('3_RatesBilling'!W:W,MATCH($A102,'3_RatesBilling'!$A:$A,0))</f>
        <v>0</v>
      </c>
      <c r="V102" s="211">
        <f>$D102*INDEX('3_RatesBilling'!X:X,MATCH($A102,'3_RatesBilling'!$A:$A,0))</f>
        <v>0</v>
      </c>
      <c r="W102" s="211">
        <f>$D102*INDEX('3_RatesBilling'!Y:Y,MATCH($A102,'3_RatesBilling'!$A:$A,0))</f>
        <v>0</v>
      </c>
      <c r="X102" s="211">
        <f>$D102*INDEX('3_RatesBilling'!Z:Z,MATCH($A102,'3_RatesBilling'!$A:$A,0))</f>
        <v>0</v>
      </c>
      <c r="Y102" s="211">
        <f>$D102*INDEX('3_RatesBilling'!AA:AA,MATCH($A102,'3_RatesBilling'!$A:$A,0))</f>
        <v>0</v>
      </c>
      <c r="Z102" s="211">
        <f>$D102*INDEX('3_RatesBilling'!AB:AB,MATCH($A102,'3_RatesBilling'!$A:$A,0))</f>
        <v>0</v>
      </c>
      <c r="AA102" s="211">
        <f>$D102*INDEX('3_RatesBilling'!AC:AC,MATCH($A102,'3_RatesBilling'!$A:$A,0))</f>
        <v>0</v>
      </c>
      <c r="AC102" s="211" t="e">
        <f t="shared" ca="1" si="34"/>
        <v>#REF!</v>
      </c>
      <c r="AD102" s="211" t="e">
        <f t="shared" ca="1" si="35"/>
        <v>#REF!</v>
      </c>
      <c r="AE102" s="211" t="e">
        <f t="shared" ca="1" si="36"/>
        <v>#REF!</v>
      </c>
      <c r="AF102" s="211" t="e">
        <f t="shared" ca="1" si="37"/>
        <v>#REF!</v>
      </c>
      <c r="AG102" s="211" t="e">
        <f t="shared" ca="1" si="38"/>
        <v>#REF!</v>
      </c>
      <c r="AH102" s="211" t="e">
        <f t="shared" ca="1" si="39"/>
        <v>#REF!</v>
      </c>
      <c r="AI102" s="211" t="e">
        <f t="shared" ca="1" si="40"/>
        <v>#REF!</v>
      </c>
      <c r="AJ102" s="211" t="e">
        <f t="shared" ca="1" si="41"/>
        <v>#REF!</v>
      </c>
      <c r="AK102" s="211" t="e">
        <f t="shared" ca="1" si="42"/>
        <v>#REF!</v>
      </c>
      <c r="AL102" s="211" t="e">
        <f t="shared" ca="1" si="43"/>
        <v>#REF!</v>
      </c>
      <c r="AM102" s="211" t="e">
        <f t="shared" ca="1" si="44"/>
        <v>#REF!</v>
      </c>
      <c r="AN102" s="211" t="e">
        <f t="shared" ca="1" si="45"/>
        <v>#REF!</v>
      </c>
      <c r="AO102" s="211" t="e">
        <f t="shared" ca="1" si="46"/>
        <v>#REF!</v>
      </c>
      <c r="AP102" s="211" t="e">
        <f t="shared" ca="1" si="47"/>
        <v>#REF!</v>
      </c>
      <c r="AQ102" s="211" t="e">
        <f t="shared" ca="1" si="48"/>
        <v>#REF!</v>
      </c>
      <c r="AR102" s="211" t="e">
        <f t="shared" ca="1" si="49"/>
        <v>#REF!</v>
      </c>
      <c r="AT102" s="209" t="e">
        <f t="shared" ca="1" si="50"/>
        <v>#REF!</v>
      </c>
      <c r="AU102" s="209" t="e">
        <f t="shared" ca="1" si="51"/>
        <v>#REF!</v>
      </c>
      <c r="AV102" s="209" t="e">
        <f t="shared" ca="1" si="52"/>
        <v>#REF!</v>
      </c>
      <c r="AW102" s="209" t="e">
        <f t="shared" ca="1" si="53"/>
        <v>#REF!</v>
      </c>
      <c r="AX102" s="209" t="e">
        <f t="shared" ca="1" si="54"/>
        <v>#REF!</v>
      </c>
      <c r="AY102" s="209" t="e">
        <f t="shared" ca="1" si="55"/>
        <v>#REF!</v>
      </c>
      <c r="AZ102" s="209" t="e">
        <f t="shared" ca="1" si="56"/>
        <v>#REF!</v>
      </c>
      <c r="BA102" s="209" t="e">
        <f t="shared" ca="1" si="57"/>
        <v>#REF!</v>
      </c>
      <c r="BB102" s="209" t="e">
        <f t="shared" ca="1" si="58"/>
        <v>#REF!</v>
      </c>
      <c r="BC102" s="209" t="e">
        <f t="shared" ca="1" si="59"/>
        <v>#REF!</v>
      </c>
      <c r="BD102" s="209" t="e">
        <f t="shared" ca="1" si="60"/>
        <v>#REF!</v>
      </c>
      <c r="BE102" s="209" t="e">
        <f t="shared" ca="1" si="61"/>
        <v>#REF!</v>
      </c>
      <c r="BF102" s="209" t="e">
        <f t="shared" ca="1" si="62"/>
        <v>#REF!</v>
      </c>
      <c r="BG102" s="209" t="e">
        <f t="shared" ca="1" si="63"/>
        <v>#REF!</v>
      </c>
      <c r="BH102" s="209" t="e">
        <f t="shared" ca="1" si="64"/>
        <v>#REF!</v>
      </c>
      <c r="BI102" s="209" t="e">
        <f t="shared" ca="1" si="65"/>
        <v>#REF!</v>
      </c>
    </row>
    <row r="103" spans="1:61" s="3" customFormat="1">
      <c r="A103" s="246" t="s">
        <v>208</v>
      </c>
      <c r="B103" s="246" t="str">
        <f>INDEX('Ref1'!$E:$E,MATCH(A103,'Ref1'!$A:$A,0))</f>
        <v>Dudley</v>
      </c>
      <c r="C103" s="246" t="str">
        <f>INDEX('Ref1'!$B:$B,MATCH($A103,'Ref1'!$A:$A,0))</f>
        <v>MD</v>
      </c>
      <c r="D103" s="307">
        <f>INDEX(Inputs!$K$61:$K$71,MATCH($C103,Inputs!$Q$61:$Q$71,0))</f>
        <v>0</v>
      </c>
      <c r="E103" s="211">
        <f>$D103*INDEX('3_RatesBilling'!G:G,MATCH($A103,'3_RatesBilling'!$A:$A,0))</f>
        <v>0</v>
      </c>
      <c r="F103" s="211">
        <f>$D103*INDEX('3_RatesBilling'!H:H,MATCH($A103,'3_RatesBilling'!$A:$A,0))</f>
        <v>0</v>
      </c>
      <c r="G103" s="211">
        <f>$D103*INDEX('3_RatesBilling'!I:I,MATCH($A103,'3_RatesBilling'!$A:$A,0))</f>
        <v>0</v>
      </c>
      <c r="H103" s="211">
        <f>$D103*INDEX('3_RatesBilling'!J:J,MATCH($A103,'3_RatesBilling'!$A:$A,0))</f>
        <v>0</v>
      </c>
      <c r="I103" s="211">
        <f>$D103*INDEX('3_RatesBilling'!K:K,MATCH($A103,'3_RatesBilling'!$A:$A,0))</f>
        <v>0</v>
      </c>
      <c r="J103" s="211">
        <f>$D103*INDEX('3_RatesBilling'!L:L,MATCH($A103,'3_RatesBilling'!$A:$A,0))</f>
        <v>0</v>
      </c>
      <c r="K103" s="216">
        <f>$D103*INDEX('3_RatesBilling'!M:M,MATCH($A103,'3_RatesBilling'!$A:$A,0))</f>
        <v>0</v>
      </c>
      <c r="L103" s="213">
        <f>$D103*INDEX('3_RatesBilling'!N:N,MATCH($A103,'3_RatesBilling'!$A:$A,0))</f>
        <v>0</v>
      </c>
      <c r="M103" s="211">
        <f>$D103*INDEX('3_RatesBilling'!O:O,MATCH($A103,'3_RatesBilling'!$A:$A,0))</f>
        <v>0</v>
      </c>
      <c r="N103" s="211">
        <f>$D103*INDEX('3_RatesBilling'!P:P,MATCH($A103,'3_RatesBilling'!$A:$A,0))</f>
        <v>0</v>
      </c>
      <c r="O103" s="211">
        <f>$D103*INDEX('3_RatesBilling'!Q:Q,MATCH($A103,'3_RatesBilling'!$A:$A,0))</f>
        <v>0</v>
      </c>
      <c r="P103" s="211">
        <f>$D103*INDEX('3_RatesBilling'!R:R,MATCH($A103,'3_RatesBilling'!$A:$A,0))</f>
        <v>0</v>
      </c>
      <c r="Q103" s="211">
        <f>$D103*INDEX('3_RatesBilling'!S:S,MATCH($A103,'3_RatesBilling'!$A:$A,0))</f>
        <v>0</v>
      </c>
      <c r="R103" s="211">
        <f>$D103*INDEX('3_RatesBilling'!T:T,MATCH($A103,'3_RatesBilling'!$A:$A,0))</f>
        <v>0</v>
      </c>
      <c r="S103" s="211">
        <f>$D103*INDEX('3_RatesBilling'!U:U,MATCH($A103,'3_RatesBilling'!$A:$A,0))</f>
        <v>0</v>
      </c>
      <c r="T103" s="211">
        <f>$D103*INDEX('3_RatesBilling'!V:V,MATCH($A103,'3_RatesBilling'!$A:$A,0))</f>
        <v>0</v>
      </c>
      <c r="U103" s="211">
        <f>$D103*INDEX('3_RatesBilling'!W:W,MATCH($A103,'3_RatesBilling'!$A:$A,0))</f>
        <v>0</v>
      </c>
      <c r="V103" s="211">
        <f>$D103*INDEX('3_RatesBilling'!X:X,MATCH($A103,'3_RatesBilling'!$A:$A,0))</f>
        <v>0</v>
      </c>
      <c r="W103" s="211">
        <f>$D103*INDEX('3_RatesBilling'!Y:Y,MATCH($A103,'3_RatesBilling'!$A:$A,0))</f>
        <v>0</v>
      </c>
      <c r="X103" s="211">
        <f>$D103*INDEX('3_RatesBilling'!Z:Z,MATCH($A103,'3_RatesBilling'!$A:$A,0))</f>
        <v>0</v>
      </c>
      <c r="Y103" s="211">
        <f>$D103*INDEX('3_RatesBilling'!AA:AA,MATCH($A103,'3_RatesBilling'!$A:$A,0))</f>
        <v>0</v>
      </c>
      <c r="Z103" s="211">
        <f>$D103*INDEX('3_RatesBilling'!AB:AB,MATCH($A103,'3_RatesBilling'!$A:$A,0))</f>
        <v>0</v>
      </c>
      <c r="AA103" s="211">
        <f>$D103*INDEX('3_RatesBilling'!AC:AC,MATCH($A103,'3_RatesBilling'!$A:$A,0))</f>
        <v>0</v>
      </c>
      <c r="AC103" s="211" t="e">
        <f t="shared" ca="1" si="34"/>
        <v>#REF!</v>
      </c>
      <c r="AD103" s="211" t="e">
        <f t="shared" ca="1" si="35"/>
        <v>#REF!</v>
      </c>
      <c r="AE103" s="211" t="e">
        <f t="shared" ca="1" si="36"/>
        <v>#REF!</v>
      </c>
      <c r="AF103" s="211" t="e">
        <f t="shared" ca="1" si="37"/>
        <v>#REF!</v>
      </c>
      <c r="AG103" s="211" t="e">
        <f t="shared" ca="1" si="38"/>
        <v>#REF!</v>
      </c>
      <c r="AH103" s="211" t="e">
        <f t="shared" ca="1" si="39"/>
        <v>#REF!</v>
      </c>
      <c r="AI103" s="211" t="e">
        <f t="shared" ca="1" si="40"/>
        <v>#REF!</v>
      </c>
      <c r="AJ103" s="211" t="e">
        <f t="shared" ca="1" si="41"/>
        <v>#REF!</v>
      </c>
      <c r="AK103" s="211" t="e">
        <f t="shared" ca="1" si="42"/>
        <v>#REF!</v>
      </c>
      <c r="AL103" s="211" t="e">
        <f t="shared" ca="1" si="43"/>
        <v>#REF!</v>
      </c>
      <c r="AM103" s="211" t="e">
        <f t="shared" ca="1" si="44"/>
        <v>#REF!</v>
      </c>
      <c r="AN103" s="211" t="e">
        <f t="shared" ca="1" si="45"/>
        <v>#REF!</v>
      </c>
      <c r="AO103" s="211" t="e">
        <f t="shared" ca="1" si="46"/>
        <v>#REF!</v>
      </c>
      <c r="AP103" s="211" t="e">
        <f t="shared" ca="1" si="47"/>
        <v>#REF!</v>
      </c>
      <c r="AQ103" s="211" t="e">
        <f t="shared" ca="1" si="48"/>
        <v>#REF!</v>
      </c>
      <c r="AR103" s="211" t="e">
        <f t="shared" ca="1" si="49"/>
        <v>#REF!</v>
      </c>
      <c r="AT103" s="209" t="e">
        <f t="shared" ca="1" si="50"/>
        <v>#REF!</v>
      </c>
      <c r="AU103" s="209" t="e">
        <f t="shared" ca="1" si="51"/>
        <v>#REF!</v>
      </c>
      <c r="AV103" s="209" t="e">
        <f t="shared" ca="1" si="52"/>
        <v>#REF!</v>
      </c>
      <c r="AW103" s="209" t="e">
        <f t="shared" ca="1" si="53"/>
        <v>#REF!</v>
      </c>
      <c r="AX103" s="209" t="e">
        <f t="shared" ca="1" si="54"/>
        <v>#REF!</v>
      </c>
      <c r="AY103" s="209" t="e">
        <f t="shared" ca="1" si="55"/>
        <v>#REF!</v>
      </c>
      <c r="AZ103" s="209" t="e">
        <f t="shared" ca="1" si="56"/>
        <v>#REF!</v>
      </c>
      <c r="BA103" s="209" t="e">
        <f t="shared" ca="1" si="57"/>
        <v>#REF!</v>
      </c>
      <c r="BB103" s="209" t="e">
        <f t="shared" ca="1" si="58"/>
        <v>#REF!</v>
      </c>
      <c r="BC103" s="209" t="e">
        <f t="shared" ca="1" si="59"/>
        <v>#REF!</v>
      </c>
      <c r="BD103" s="209" t="e">
        <f t="shared" ca="1" si="60"/>
        <v>#REF!</v>
      </c>
      <c r="BE103" s="209" t="e">
        <f t="shared" ca="1" si="61"/>
        <v>#REF!</v>
      </c>
      <c r="BF103" s="209" t="e">
        <f t="shared" ca="1" si="62"/>
        <v>#REF!</v>
      </c>
      <c r="BG103" s="209" t="e">
        <f t="shared" ca="1" si="63"/>
        <v>#REF!</v>
      </c>
      <c r="BH103" s="209" t="e">
        <f t="shared" ca="1" si="64"/>
        <v>#REF!</v>
      </c>
      <c r="BI103" s="209" t="e">
        <f t="shared" ca="1" si="65"/>
        <v>#REF!</v>
      </c>
    </row>
    <row r="104" spans="1:61" s="3" customFormat="1">
      <c r="A104" s="246" t="s">
        <v>210</v>
      </c>
      <c r="B104" s="246" t="str">
        <f>INDEX('Ref1'!$E:$E,MATCH(A104,'Ref1'!$A:$A,0))</f>
        <v>Durham</v>
      </c>
      <c r="C104" s="246" t="str">
        <f>INDEX('Ref1'!$B:$B,MATCH($A104,'Ref1'!$A:$A,0))</f>
        <v>UNINFIR</v>
      </c>
      <c r="D104" s="307">
        <f>INDEX(Inputs!$K$61:$K$71,MATCH($C104,Inputs!$Q$61:$Q$71,0))</f>
        <v>0</v>
      </c>
      <c r="E104" s="211">
        <f>$D104*INDEX('3_RatesBilling'!G:G,MATCH($A104,'3_RatesBilling'!$A:$A,0))</f>
        <v>0</v>
      </c>
      <c r="F104" s="211">
        <f>$D104*INDEX('3_RatesBilling'!H:H,MATCH($A104,'3_RatesBilling'!$A:$A,0))</f>
        <v>0</v>
      </c>
      <c r="G104" s="211">
        <f>$D104*INDEX('3_RatesBilling'!I:I,MATCH($A104,'3_RatesBilling'!$A:$A,0))</f>
        <v>0</v>
      </c>
      <c r="H104" s="211">
        <f>$D104*INDEX('3_RatesBilling'!J:J,MATCH($A104,'3_RatesBilling'!$A:$A,0))</f>
        <v>0</v>
      </c>
      <c r="I104" s="211">
        <f>$D104*INDEX('3_RatesBilling'!K:K,MATCH($A104,'3_RatesBilling'!$A:$A,0))</f>
        <v>0</v>
      </c>
      <c r="J104" s="211">
        <f>$D104*INDEX('3_RatesBilling'!L:L,MATCH($A104,'3_RatesBilling'!$A:$A,0))</f>
        <v>0</v>
      </c>
      <c r="K104" s="216">
        <f>$D104*INDEX('3_RatesBilling'!M:M,MATCH($A104,'3_RatesBilling'!$A:$A,0))</f>
        <v>0</v>
      </c>
      <c r="L104" s="213">
        <f>$D104*INDEX('3_RatesBilling'!N:N,MATCH($A104,'3_RatesBilling'!$A:$A,0))</f>
        <v>0</v>
      </c>
      <c r="M104" s="211">
        <f>$D104*INDEX('3_RatesBilling'!O:O,MATCH($A104,'3_RatesBilling'!$A:$A,0))</f>
        <v>0</v>
      </c>
      <c r="N104" s="211">
        <f>$D104*INDEX('3_RatesBilling'!P:P,MATCH($A104,'3_RatesBilling'!$A:$A,0))</f>
        <v>0</v>
      </c>
      <c r="O104" s="211">
        <f>$D104*INDEX('3_RatesBilling'!Q:Q,MATCH($A104,'3_RatesBilling'!$A:$A,0))</f>
        <v>0</v>
      </c>
      <c r="P104" s="211">
        <f>$D104*INDEX('3_RatesBilling'!R:R,MATCH($A104,'3_RatesBilling'!$A:$A,0))</f>
        <v>0</v>
      </c>
      <c r="Q104" s="211">
        <f>$D104*INDEX('3_RatesBilling'!S:S,MATCH($A104,'3_RatesBilling'!$A:$A,0))</f>
        <v>0</v>
      </c>
      <c r="R104" s="211">
        <f>$D104*INDEX('3_RatesBilling'!T:T,MATCH($A104,'3_RatesBilling'!$A:$A,0))</f>
        <v>0</v>
      </c>
      <c r="S104" s="211">
        <f>$D104*INDEX('3_RatesBilling'!U:U,MATCH($A104,'3_RatesBilling'!$A:$A,0))</f>
        <v>0</v>
      </c>
      <c r="T104" s="211">
        <f>$D104*INDEX('3_RatesBilling'!V:V,MATCH($A104,'3_RatesBilling'!$A:$A,0))</f>
        <v>0</v>
      </c>
      <c r="U104" s="211">
        <f>$D104*INDEX('3_RatesBilling'!W:W,MATCH($A104,'3_RatesBilling'!$A:$A,0))</f>
        <v>0</v>
      </c>
      <c r="V104" s="211">
        <f>$D104*INDEX('3_RatesBilling'!X:X,MATCH($A104,'3_RatesBilling'!$A:$A,0))</f>
        <v>0</v>
      </c>
      <c r="W104" s="211">
        <f>$D104*INDEX('3_RatesBilling'!Y:Y,MATCH($A104,'3_RatesBilling'!$A:$A,0))</f>
        <v>0</v>
      </c>
      <c r="X104" s="211">
        <f>$D104*INDEX('3_RatesBilling'!Z:Z,MATCH($A104,'3_RatesBilling'!$A:$A,0))</f>
        <v>0</v>
      </c>
      <c r="Y104" s="211">
        <f>$D104*INDEX('3_RatesBilling'!AA:AA,MATCH($A104,'3_RatesBilling'!$A:$A,0))</f>
        <v>0</v>
      </c>
      <c r="Z104" s="211">
        <f>$D104*INDEX('3_RatesBilling'!AB:AB,MATCH($A104,'3_RatesBilling'!$A:$A,0))</f>
        <v>0</v>
      </c>
      <c r="AA104" s="211">
        <f>$D104*INDEX('3_RatesBilling'!AC:AC,MATCH($A104,'3_RatesBilling'!$A:$A,0))</f>
        <v>0</v>
      </c>
      <c r="AC104" s="211" t="e">
        <f t="shared" ca="1" si="34"/>
        <v>#REF!</v>
      </c>
      <c r="AD104" s="211" t="e">
        <f t="shared" ca="1" si="35"/>
        <v>#REF!</v>
      </c>
      <c r="AE104" s="211" t="e">
        <f t="shared" ca="1" si="36"/>
        <v>#REF!</v>
      </c>
      <c r="AF104" s="211" t="e">
        <f t="shared" ca="1" si="37"/>
        <v>#REF!</v>
      </c>
      <c r="AG104" s="211" t="e">
        <f t="shared" ca="1" si="38"/>
        <v>#REF!</v>
      </c>
      <c r="AH104" s="211" t="e">
        <f t="shared" ca="1" si="39"/>
        <v>#REF!</v>
      </c>
      <c r="AI104" s="211" t="e">
        <f t="shared" ca="1" si="40"/>
        <v>#REF!</v>
      </c>
      <c r="AJ104" s="211" t="e">
        <f t="shared" ca="1" si="41"/>
        <v>#REF!</v>
      </c>
      <c r="AK104" s="211" t="e">
        <f t="shared" ca="1" si="42"/>
        <v>#REF!</v>
      </c>
      <c r="AL104" s="211" t="e">
        <f t="shared" ca="1" si="43"/>
        <v>#REF!</v>
      </c>
      <c r="AM104" s="211" t="e">
        <f t="shared" ca="1" si="44"/>
        <v>#REF!</v>
      </c>
      <c r="AN104" s="211" t="e">
        <f t="shared" ca="1" si="45"/>
        <v>#REF!</v>
      </c>
      <c r="AO104" s="211" t="e">
        <f t="shared" ca="1" si="46"/>
        <v>#REF!</v>
      </c>
      <c r="AP104" s="211" t="e">
        <f t="shared" ca="1" si="47"/>
        <v>#REF!</v>
      </c>
      <c r="AQ104" s="211" t="e">
        <f t="shared" ca="1" si="48"/>
        <v>#REF!</v>
      </c>
      <c r="AR104" s="211" t="e">
        <f t="shared" ca="1" si="49"/>
        <v>#REF!</v>
      </c>
      <c r="AT104" s="209" t="e">
        <f t="shared" ca="1" si="50"/>
        <v>#REF!</v>
      </c>
      <c r="AU104" s="209" t="e">
        <f t="shared" ca="1" si="51"/>
        <v>#REF!</v>
      </c>
      <c r="AV104" s="209" t="e">
        <f t="shared" ca="1" si="52"/>
        <v>#REF!</v>
      </c>
      <c r="AW104" s="209" t="e">
        <f t="shared" ca="1" si="53"/>
        <v>#REF!</v>
      </c>
      <c r="AX104" s="209" t="e">
        <f t="shared" ca="1" si="54"/>
        <v>#REF!</v>
      </c>
      <c r="AY104" s="209" t="e">
        <f t="shared" ca="1" si="55"/>
        <v>#REF!</v>
      </c>
      <c r="AZ104" s="209" t="e">
        <f t="shared" ca="1" si="56"/>
        <v>#REF!</v>
      </c>
      <c r="BA104" s="209" t="e">
        <f t="shared" ca="1" si="57"/>
        <v>#REF!</v>
      </c>
      <c r="BB104" s="209" t="e">
        <f t="shared" ca="1" si="58"/>
        <v>#REF!</v>
      </c>
      <c r="BC104" s="209" t="e">
        <f t="shared" ca="1" si="59"/>
        <v>#REF!</v>
      </c>
      <c r="BD104" s="209" t="e">
        <f t="shared" ca="1" si="60"/>
        <v>#REF!</v>
      </c>
      <c r="BE104" s="209" t="e">
        <f t="shared" ca="1" si="61"/>
        <v>#REF!</v>
      </c>
      <c r="BF104" s="209" t="e">
        <f t="shared" ca="1" si="62"/>
        <v>#REF!</v>
      </c>
      <c r="BG104" s="209" t="e">
        <f t="shared" ca="1" si="63"/>
        <v>#REF!</v>
      </c>
      <c r="BH104" s="209" t="e">
        <f t="shared" ca="1" si="64"/>
        <v>#REF!</v>
      </c>
      <c r="BI104" s="209" t="e">
        <f t="shared" ca="1" si="65"/>
        <v>#REF!</v>
      </c>
    </row>
    <row r="105" spans="1:61" s="3" customFormat="1">
      <c r="A105" s="246" t="s">
        <v>212</v>
      </c>
      <c r="B105" s="246" t="str">
        <f>INDEX('Ref1'!$E:$E,MATCH(A105,'Ref1'!$A:$A,0))</f>
        <v>Durham Fire Authority</v>
      </c>
      <c r="C105" s="246" t="str">
        <f>INDEX('Ref1'!$B:$B,MATCH($A105,'Ref1'!$A:$A,0))</f>
        <v>SFIR</v>
      </c>
      <c r="D105" s="307">
        <f>INDEX(Inputs!$K$61:$K$71,MATCH($C105,Inputs!$Q$61:$Q$71,0))</f>
        <v>0</v>
      </c>
      <c r="E105" s="211">
        <f>$D105*INDEX('3_RatesBilling'!G:G,MATCH($A105,'3_RatesBilling'!$A:$A,0))</f>
        <v>0</v>
      </c>
      <c r="F105" s="211">
        <f>$D105*INDEX('3_RatesBilling'!H:H,MATCH($A105,'3_RatesBilling'!$A:$A,0))</f>
        <v>0</v>
      </c>
      <c r="G105" s="211">
        <f>$D105*INDEX('3_RatesBilling'!I:I,MATCH($A105,'3_RatesBilling'!$A:$A,0))</f>
        <v>0</v>
      </c>
      <c r="H105" s="211">
        <f>$D105*INDEX('3_RatesBilling'!J:J,MATCH($A105,'3_RatesBilling'!$A:$A,0))</f>
        <v>0</v>
      </c>
      <c r="I105" s="211">
        <f>$D105*INDEX('3_RatesBilling'!K:K,MATCH($A105,'3_RatesBilling'!$A:$A,0))</f>
        <v>0</v>
      </c>
      <c r="J105" s="211">
        <f>$D105*INDEX('3_RatesBilling'!L:L,MATCH($A105,'3_RatesBilling'!$A:$A,0))</f>
        <v>0</v>
      </c>
      <c r="K105" s="216">
        <f>$D105*INDEX('3_RatesBilling'!M:M,MATCH($A105,'3_RatesBilling'!$A:$A,0))</f>
        <v>0</v>
      </c>
      <c r="L105" s="213">
        <f>$D105*INDEX('3_RatesBilling'!N:N,MATCH($A105,'3_RatesBilling'!$A:$A,0))</f>
        <v>0</v>
      </c>
      <c r="M105" s="211">
        <f>$D105*INDEX('3_RatesBilling'!O:O,MATCH($A105,'3_RatesBilling'!$A:$A,0))</f>
        <v>0</v>
      </c>
      <c r="N105" s="211">
        <f>$D105*INDEX('3_RatesBilling'!P:P,MATCH($A105,'3_RatesBilling'!$A:$A,0))</f>
        <v>0</v>
      </c>
      <c r="O105" s="211">
        <f>$D105*INDEX('3_RatesBilling'!Q:Q,MATCH($A105,'3_RatesBilling'!$A:$A,0))</f>
        <v>0</v>
      </c>
      <c r="P105" s="211">
        <f>$D105*INDEX('3_RatesBilling'!R:R,MATCH($A105,'3_RatesBilling'!$A:$A,0))</f>
        <v>0</v>
      </c>
      <c r="Q105" s="211">
        <f>$D105*INDEX('3_RatesBilling'!S:S,MATCH($A105,'3_RatesBilling'!$A:$A,0))</f>
        <v>0</v>
      </c>
      <c r="R105" s="211">
        <f>$D105*INDEX('3_RatesBilling'!T:T,MATCH($A105,'3_RatesBilling'!$A:$A,0))</f>
        <v>0</v>
      </c>
      <c r="S105" s="211">
        <f>$D105*INDEX('3_RatesBilling'!U:U,MATCH($A105,'3_RatesBilling'!$A:$A,0))</f>
        <v>0</v>
      </c>
      <c r="T105" s="211">
        <f>$D105*INDEX('3_RatesBilling'!V:V,MATCH($A105,'3_RatesBilling'!$A:$A,0))</f>
        <v>0</v>
      </c>
      <c r="U105" s="211">
        <f>$D105*INDEX('3_RatesBilling'!W:W,MATCH($A105,'3_RatesBilling'!$A:$A,0))</f>
        <v>0</v>
      </c>
      <c r="V105" s="211">
        <f>$D105*INDEX('3_RatesBilling'!X:X,MATCH($A105,'3_RatesBilling'!$A:$A,0))</f>
        <v>0</v>
      </c>
      <c r="W105" s="211">
        <f>$D105*INDEX('3_RatesBilling'!Y:Y,MATCH($A105,'3_RatesBilling'!$A:$A,0))</f>
        <v>0</v>
      </c>
      <c r="X105" s="211">
        <f>$D105*INDEX('3_RatesBilling'!Z:Z,MATCH($A105,'3_RatesBilling'!$A:$A,0))</f>
        <v>0</v>
      </c>
      <c r="Y105" s="211">
        <f>$D105*INDEX('3_RatesBilling'!AA:AA,MATCH($A105,'3_RatesBilling'!$A:$A,0))</f>
        <v>0</v>
      </c>
      <c r="Z105" s="211">
        <f>$D105*INDEX('3_RatesBilling'!AB:AB,MATCH($A105,'3_RatesBilling'!$A:$A,0))</f>
        <v>0</v>
      </c>
      <c r="AA105" s="211">
        <f>$D105*INDEX('3_RatesBilling'!AC:AC,MATCH($A105,'3_RatesBilling'!$A:$A,0))</f>
        <v>0</v>
      </c>
      <c r="AC105" s="211" t="e">
        <f t="shared" ca="1" si="34"/>
        <v>#REF!</v>
      </c>
      <c r="AD105" s="211" t="e">
        <f t="shared" ca="1" si="35"/>
        <v>#REF!</v>
      </c>
      <c r="AE105" s="211" t="e">
        <f t="shared" ca="1" si="36"/>
        <v>#REF!</v>
      </c>
      <c r="AF105" s="211" t="e">
        <f t="shared" ca="1" si="37"/>
        <v>#REF!</v>
      </c>
      <c r="AG105" s="211" t="e">
        <f t="shared" ca="1" si="38"/>
        <v>#REF!</v>
      </c>
      <c r="AH105" s="211" t="e">
        <f t="shared" ca="1" si="39"/>
        <v>#REF!</v>
      </c>
      <c r="AI105" s="211" t="e">
        <f t="shared" ca="1" si="40"/>
        <v>#REF!</v>
      </c>
      <c r="AJ105" s="211" t="e">
        <f t="shared" ca="1" si="41"/>
        <v>#REF!</v>
      </c>
      <c r="AK105" s="211" t="e">
        <f t="shared" ca="1" si="42"/>
        <v>#REF!</v>
      </c>
      <c r="AL105" s="211" t="e">
        <f t="shared" ca="1" si="43"/>
        <v>#REF!</v>
      </c>
      <c r="AM105" s="211" t="e">
        <f t="shared" ca="1" si="44"/>
        <v>#REF!</v>
      </c>
      <c r="AN105" s="211" t="e">
        <f t="shared" ca="1" si="45"/>
        <v>#REF!</v>
      </c>
      <c r="AO105" s="211" t="e">
        <f t="shared" ca="1" si="46"/>
        <v>#REF!</v>
      </c>
      <c r="AP105" s="211" t="e">
        <f t="shared" ca="1" si="47"/>
        <v>#REF!</v>
      </c>
      <c r="AQ105" s="211" t="e">
        <f t="shared" ca="1" si="48"/>
        <v>#REF!</v>
      </c>
      <c r="AR105" s="211" t="e">
        <f t="shared" ca="1" si="49"/>
        <v>#REF!</v>
      </c>
      <c r="AT105" s="209" t="e">
        <f t="shared" ca="1" si="50"/>
        <v>#REF!</v>
      </c>
      <c r="AU105" s="209" t="e">
        <f t="shared" ca="1" si="51"/>
        <v>#REF!</v>
      </c>
      <c r="AV105" s="209" t="e">
        <f t="shared" ca="1" si="52"/>
        <v>#REF!</v>
      </c>
      <c r="AW105" s="209" t="e">
        <f t="shared" ca="1" si="53"/>
        <v>#REF!</v>
      </c>
      <c r="AX105" s="209" t="e">
        <f t="shared" ca="1" si="54"/>
        <v>#REF!</v>
      </c>
      <c r="AY105" s="209" t="e">
        <f t="shared" ca="1" si="55"/>
        <v>#REF!</v>
      </c>
      <c r="AZ105" s="209" t="e">
        <f t="shared" ca="1" si="56"/>
        <v>#REF!</v>
      </c>
      <c r="BA105" s="209" t="e">
        <f t="shared" ca="1" si="57"/>
        <v>#REF!</v>
      </c>
      <c r="BB105" s="209" t="e">
        <f t="shared" ca="1" si="58"/>
        <v>#REF!</v>
      </c>
      <c r="BC105" s="209" t="e">
        <f t="shared" ca="1" si="59"/>
        <v>#REF!</v>
      </c>
      <c r="BD105" s="209" t="e">
        <f t="shared" ca="1" si="60"/>
        <v>#REF!</v>
      </c>
      <c r="BE105" s="209" t="e">
        <f t="shared" ca="1" si="61"/>
        <v>#REF!</v>
      </c>
      <c r="BF105" s="209" t="e">
        <f t="shared" ca="1" si="62"/>
        <v>#REF!</v>
      </c>
      <c r="BG105" s="209" t="e">
        <f t="shared" ca="1" si="63"/>
        <v>#REF!</v>
      </c>
      <c r="BH105" s="209" t="e">
        <f t="shared" ca="1" si="64"/>
        <v>#REF!</v>
      </c>
      <c r="BI105" s="209" t="e">
        <f t="shared" ca="1" si="65"/>
        <v>#REF!</v>
      </c>
    </row>
    <row r="106" spans="1:61" s="3" customFormat="1">
      <c r="A106" s="246" t="s">
        <v>214</v>
      </c>
      <c r="B106" s="246" t="str">
        <f>INDEX('Ref1'!$E:$E,MATCH(A106,'Ref1'!$A:$A,0))</f>
        <v>Ealing</v>
      </c>
      <c r="C106" s="246" t="str">
        <f>INDEX('Ref1'!$B:$B,MATCH($A106,'Ref1'!$A:$A,0))</f>
        <v>OLB</v>
      </c>
      <c r="D106" s="307">
        <f>INDEX(Inputs!$K$61:$K$71,MATCH($C106,Inputs!$Q$61:$Q$71,0))</f>
        <v>0</v>
      </c>
      <c r="E106" s="211">
        <f>$D106*INDEX('3_RatesBilling'!G:G,MATCH($A106,'3_RatesBilling'!$A:$A,0))</f>
        <v>0</v>
      </c>
      <c r="F106" s="211">
        <f>$D106*INDEX('3_RatesBilling'!H:H,MATCH($A106,'3_RatesBilling'!$A:$A,0))</f>
        <v>0</v>
      </c>
      <c r="G106" s="211">
        <f>$D106*INDEX('3_RatesBilling'!I:I,MATCH($A106,'3_RatesBilling'!$A:$A,0))</f>
        <v>0</v>
      </c>
      <c r="H106" s="211">
        <f>$D106*INDEX('3_RatesBilling'!J:J,MATCH($A106,'3_RatesBilling'!$A:$A,0))</f>
        <v>0</v>
      </c>
      <c r="I106" s="211">
        <f>$D106*INDEX('3_RatesBilling'!K:K,MATCH($A106,'3_RatesBilling'!$A:$A,0))</f>
        <v>0</v>
      </c>
      <c r="J106" s="211">
        <f>$D106*INDEX('3_RatesBilling'!L:L,MATCH($A106,'3_RatesBilling'!$A:$A,0))</f>
        <v>0</v>
      </c>
      <c r="K106" s="216">
        <f>$D106*INDEX('3_RatesBilling'!M:M,MATCH($A106,'3_RatesBilling'!$A:$A,0))</f>
        <v>0</v>
      </c>
      <c r="L106" s="213">
        <f>$D106*INDEX('3_RatesBilling'!N:N,MATCH($A106,'3_RatesBilling'!$A:$A,0))</f>
        <v>0</v>
      </c>
      <c r="M106" s="211">
        <f>$D106*INDEX('3_RatesBilling'!O:O,MATCH($A106,'3_RatesBilling'!$A:$A,0))</f>
        <v>0</v>
      </c>
      <c r="N106" s="211">
        <f>$D106*INDEX('3_RatesBilling'!P:P,MATCH($A106,'3_RatesBilling'!$A:$A,0))</f>
        <v>0</v>
      </c>
      <c r="O106" s="211">
        <f>$D106*INDEX('3_RatesBilling'!Q:Q,MATCH($A106,'3_RatesBilling'!$A:$A,0))</f>
        <v>0</v>
      </c>
      <c r="P106" s="211">
        <f>$D106*INDEX('3_RatesBilling'!R:R,MATCH($A106,'3_RatesBilling'!$A:$A,0))</f>
        <v>0</v>
      </c>
      <c r="Q106" s="211">
        <f>$D106*INDEX('3_RatesBilling'!S:S,MATCH($A106,'3_RatesBilling'!$A:$A,0))</f>
        <v>0</v>
      </c>
      <c r="R106" s="211">
        <f>$D106*INDEX('3_RatesBilling'!T:T,MATCH($A106,'3_RatesBilling'!$A:$A,0))</f>
        <v>0</v>
      </c>
      <c r="S106" s="211">
        <f>$D106*INDEX('3_RatesBilling'!U:U,MATCH($A106,'3_RatesBilling'!$A:$A,0))</f>
        <v>0</v>
      </c>
      <c r="T106" s="211">
        <f>$D106*INDEX('3_RatesBilling'!V:V,MATCH($A106,'3_RatesBilling'!$A:$A,0))</f>
        <v>0</v>
      </c>
      <c r="U106" s="211">
        <f>$D106*INDEX('3_RatesBilling'!W:W,MATCH($A106,'3_RatesBilling'!$A:$A,0))</f>
        <v>0</v>
      </c>
      <c r="V106" s="211">
        <f>$D106*INDEX('3_RatesBilling'!X:X,MATCH($A106,'3_RatesBilling'!$A:$A,0))</f>
        <v>0</v>
      </c>
      <c r="W106" s="211">
        <f>$D106*INDEX('3_RatesBilling'!Y:Y,MATCH($A106,'3_RatesBilling'!$A:$A,0))</f>
        <v>0</v>
      </c>
      <c r="X106" s="211">
        <f>$D106*INDEX('3_RatesBilling'!Z:Z,MATCH($A106,'3_RatesBilling'!$A:$A,0))</f>
        <v>0</v>
      </c>
      <c r="Y106" s="211">
        <f>$D106*INDEX('3_RatesBilling'!AA:AA,MATCH($A106,'3_RatesBilling'!$A:$A,0))</f>
        <v>0</v>
      </c>
      <c r="Z106" s="211">
        <f>$D106*INDEX('3_RatesBilling'!AB:AB,MATCH($A106,'3_RatesBilling'!$A:$A,0))</f>
        <v>0</v>
      </c>
      <c r="AA106" s="211">
        <f>$D106*INDEX('3_RatesBilling'!AC:AC,MATCH($A106,'3_RatesBilling'!$A:$A,0))</f>
        <v>0</v>
      </c>
      <c r="AC106" s="211" t="e">
        <f t="shared" ca="1" si="34"/>
        <v>#REF!</v>
      </c>
      <c r="AD106" s="211" t="e">
        <f t="shared" ca="1" si="35"/>
        <v>#REF!</v>
      </c>
      <c r="AE106" s="211" t="e">
        <f t="shared" ca="1" si="36"/>
        <v>#REF!</v>
      </c>
      <c r="AF106" s="211" t="e">
        <f t="shared" ca="1" si="37"/>
        <v>#REF!</v>
      </c>
      <c r="AG106" s="211" t="e">
        <f t="shared" ca="1" si="38"/>
        <v>#REF!</v>
      </c>
      <c r="AH106" s="211" t="e">
        <f t="shared" ca="1" si="39"/>
        <v>#REF!</v>
      </c>
      <c r="AI106" s="211" t="e">
        <f t="shared" ca="1" si="40"/>
        <v>#REF!</v>
      </c>
      <c r="AJ106" s="211" t="e">
        <f t="shared" ca="1" si="41"/>
        <v>#REF!</v>
      </c>
      <c r="AK106" s="211" t="e">
        <f t="shared" ca="1" si="42"/>
        <v>#REF!</v>
      </c>
      <c r="AL106" s="211" t="e">
        <f t="shared" ca="1" si="43"/>
        <v>#REF!</v>
      </c>
      <c r="AM106" s="211" t="e">
        <f t="shared" ca="1" si="44"/>
        <v>#REF!</v>
      </c>
      <c r="AN106" s="211" t="e">
        <f t="shared" ca="1" si="45"/>
        <v>#REF!</v>
      </c>
      <c r="AO106" s="211" t="e">
        <f t="shared" ca="1" si="46"/>
        <v>#REF!</v>
      </c>
      <c r="AP106" s="211" t="e">
        <f t="shared" ca="1" si="47"/>
        <v>#REF!</v>
      </c>
      <c r="AQ106" s="211" t="e">
        <f t="shared" ca="1" si="48"/>
        <v>#REF!</v>
      </c>
      <c r="AR106" s="211" t="e">
        <f t="shared" ca="1" si="49"/>
        <v>#REF!</v>
      </c>
      <c r="AT106" s="209" t="e">
        <f t="shared" ca="1" si="50"/>
        <v>#REF!</v>
      </c>
      <c r="AU106" s="209" t="e">
        <f t="shared" ca="1" si="51"/>
        <v>#REF!</v>
      </c>
      <c r="AV106" s="209" t="e">
        <f t="shared" ca="1" si="52"/>
        <v>#REF!</v>
      </c>
      <c r="AW106" s="209" t="e">
        <f t="shared" ca="1" si="53"/>
        <v>#REF!</v>
      </c>
      <c r="AX106" s="209" t="e">
        <f t="shared" ca="1" si="54"/>
        <v>#REF!</v>
      </c>
      <c r="AY106" s="209" t="e">
        <f t="shared" ca="1" si="55"/>
        <v>#REF!</v>
      </c>
      <c r="AZ106" s="209" t="e">
        <f t="shared" ca="1" si="56"/>
        <v>#REF!</v>
      </c>
      <c r="BA106" s="209" t="e">
        <f t="shared" ca="1" si="57"/>
        <v>#REF!</v>
      </c>
      <c r="BB106" s="209" t="e">
        <f t="shared" ca="1" si="58"/>
        <v>#REF!</v>
      </c>
      <c r="BC106" s="209" t="e">
        <f t="shared" ca="1" si="59"/>
        <v>#REF!</v>
      </c>
      <c r="BD106" s="209" t="e">
        <f t="shared" ca="1" si="60"/>
        <v>#REF!</v>
      </c>
      <c r="BE106" s="209" t="e">
        <f t="shared" ca="1" si="61"/>
        <v>#REF!</v>
      </c>
      <c r="BF106" s="209" t="e">
        <f t="shared" ca="1" si="62"/>
        <v>#REF!</v>
      </c>
      <c r="BG106" s="209" t="e">
        <f t="shared" ca="1" si="63"/>
        <v>#REF!</v>
      </c>
      <c r="BH106" s="209" t="e">
        <f t="shared" ca="1" si="64"/>
        <v>#REF!</v>
      </c>
      <c r="BI106" s="209" t="e">
        <f t="shared" ca="1" si="65"/>
        <v>#REF!</v>
      </c>
    </row>
    <row r="107" spans="1:61" s="3" customFormat="1">
      <c r="A107" s="246" t="s">
        <v>216</v>
      </c>
      <c r="B107" s="246" t="str">
        <f>INDEX('Ref1'!$E:$E,MATCH(A107,'Ref1'!$A:$A,0))</f>
        <v>East Cambridgeshire</v>
      </c>
      <c r="C107" s="246" t="str">
        <f>INDEX('Ref1'!$B:$B,MATCH($A107,'Ref1'!$A:$A,0))</f>
        <v>SD</v>
      </c>
      <c r="D107" s="307">
        <f>INDEX(Inputs!$K$61:$K$71,MATCH($C107,Inputs!$Q$61:$Q$71,0))</f>
        <v>0</v>
      </c>
      <c r="E107" s="211">
        <f>$D107*INDEX('3_RatesBilling'!G:G,MATCH($A107,'3_RatesBilling'!$A:$A,0))</f>
        <v>0</v>
      </c>
      <c r="F107" s="211">
        <f>$D107*INDEX('3_RatesBilling'!H:H,MATCH($A107,'3_RatesBilling'!$A:$A,0))</f>
        <v>0</v>
      </c>
      <c r="G107" s="211">
        <f>$D107*INDEX('3_RatesBilling'!I:I,MATCH($A107,'3_RatesBilling'!$A:$A,0))</f>
        <v>0</v>
      </c>
      <c r="H107" s="211">
        <f>$D107*INDEX('3_RatesBilling'!J:J,MATCH($A107,'3_RatesBilling'!$A:$A,0))</f>
        <v>0</v>
      </c>
      <c r="I107" s="211">
        <f>$D107*INDEX('3_RatesBilling'!K:K,MATCH($A107,'3_RatesBilling'!$A:$A,0))</f>
        <v>0</v>
      </c>
      <c r="J107" s="211">
        <f>$D107*INDEX('3_RatesBilling'!L:L,MATCH($A107,'3_RatesBilling'!$A:$A,0))</f>
        <v>0</v>
      </c>
      <c r="K107" s="216">
        <f>$D107*INDEX('3_RatesBilling'!M:M,MATCH($A107,'3_RatesBilling'!$A:$A,0))</f>
        <v>0</v>
      </c>
      <c r="L107" s="213">
        <f>$D107*INDEX('3_RatesBilling'!N:N,MATCH($A107,'3_RatesBilling'!$A:$A,0))</f>
        <v>0</v>
      </c>
      <c r="M107" s="211">
        <f>$D107*INDEX('3_RatesBilling'!O:O,MATCH($A107,'3_RatesBilling'!$A:$A,0))</f>
        <v>0</v>
      </c>
      <c r="N107" s="211">
        <f>$D107*INDEX('3_RatesBilling'!P:P,MATCH($A107,'3_RatesBilling'!$A:$A,0))</f>
        <v>0</v>
      </c>
      <c r="O107" s="211">
        <f>$D107*INDEX('3_RatesBilling'!Q:Q,MATCH($A107,'3_RatesBilling'!$A:$A,0))</f>
        <v>0</v>
      </c>
      <c r="P107" s="211">
        <f>$D107*INDEX('3_RatesBilling'!R:R,MATCH($A107,'3_RatesBilling'!$A:$A,0))</f>
        <v>0</v>
      </c>
      <c r="Q107" s="211">
        <f>$D107*INDEX('3_RatesBilling'!S:S,MATCH($A107,'3_RatesBilling'!$A:$A,0))</f>
        <v>0</v>
      </c>
      <c r="R107" s="211">
        <f>$D107*INDEX('3_RatesBilling'!T:T,MATCH($A107,'3_RatesBilling'!$A:$A,0))</f>
        <v>0</v>
      </c>
      <c r="S107" s="211">
        <f>$D107*INDEX('3_RatesBilling'!U:U,MATCH($A107,'3_RatesBilling'!$A:$A,0))</f>
        <v>0</v>
      </c>
      <c r="T107" s="211">
        <f>$D107*INDEX('3_RatesBilling'!V:V,MATCH($A107,'3_RatesBilling'!$A:$A,0))</f>
        <v>0</v>
      </c>
      <c r="U107" s="211">
        <f>$D107*INDEX('3_RatesBilling'!W:W,MATCH($A107,'3_RatesBilling'!$A:$A,0))</f>
        <v>0</v>
      </c>
      <c r="V107" s="211">
        <f>$D107*INDEX('3_RatesBilling'!X:X,MATCH($A107,'3_RatesBilling'!$A:$A,0))</f>
        <v>0</v>
      </c>
      <c r="W107" s="211">
        <f>$D107*INDEX('3_RatesBilling'!Y:Y,MATCH($A107,'3_RatesBilling'!$A:$A,0))</f>
        <v>0</v>
      </c>
      <c r="X107" s="211">
        <f>$D107*INDEX('3_RatesBilling'!Z:Z,MATCH($A107,'3_RatesBilling'!$A:$A,0))</f>
        <v>0</v>
      </c>
      <c r="Y107" s="211">
        <f>$D107*INDEX('3_RatesBilling'!AA:AA,MATCH($A107,'3_RatesBilling'!$A:$A,0))</f>
        <v>0</v>
      </c>
      <c r="Z107" s="211">
        <f>$D107*INDEX('3_RatesBilling'!AB:AB,MATCH($A107,'3_RatesBilling'!$A:$A,0))</f>
        <v>0</v>
      </c>
      <c r="AA107" s="211">
        <f>$D107*INDEX('3_RatesBilling'!AC:AC,MATCH($A107,'3_RatesBilling'!$A:$A,0))</f>
        <v>0</v>
      </c>
      <c r="AC107" s="211" t="e">
        <f t="shared" ca="1" si="34"/>
        <v>#REF!</v>
      </c>
      <c r="AD107" s="211" t="e">
        <f t="shared" ca="1" si="35"/>
        <v>#REF!</v>
      </c>
      <c r="AE107" s="211" t="e">
        <f t="shared" ca="1" si="36"/>
        <v>#REF!</v>
      </c>
      <c r="AF107" s="211" t="e">
        <f t="shared" ca="1" si="37"/>
        <v>#REF!</v>
      </c>
      <c r="AG107" s="211" t="e">
        <f t="shared" ca="1" si="38"/>
        <v>#REF!</v>
      </c>
      <c r="AH107" s="211" t="e">
        <f t="shared" ca="1" si="39"/>
        <v>#REF!</v>
      </c>
      <c r="AI107" s="211" t="e">
        <f t="shared" ca="1" si="40"/>
        <v>#REF!</v>
      </c>
      <c r="AJ107" s="211" t="e">
        <f t="shared" ca="1" si="41"/>
        <v>#REF!</v>
      </c>
      <c r="AK107" s="211" t="e">
        <f t="shared" ca="1" si="42"/>
        <v>#REF!</v>
      </c>
      <c r="AL107" s="211" t="e">
        <f t="shared" ca="1" si="43"/>
        <v>#REF!</v>
      </c>
      <c r="AM107" s="211" t="e">
        <f t="shared" ca="1" si="44"/>
        <v>#REF!</v>
      </c>
      <c r="AN107" s="211" t="e">
        <f t="shared" ca="1" si="45"/>
        <v>#REF!</v>
      </c>
      <c r="AO107" s="211" t="e">
        <f t="shared" ca="1" si="46"/>
        <v>#REF!</v>
      </c>
      <c r="AP107" s="211" t="e">
        <f t="shared" ca="1" si="47"/>
        <v>#REF!</v>
      </c>
      <c r="AQ107" s="211" t="e">
        <f t="shared" ca="1" si="48"/>
        <v>#REF!</v>
      </c>
      <c r="AR107" s="211" t="e">
        <f t="shared" ca="1" si="49"/>
        <v>#REF!</v>
      </c>
      <c r="AT107" s="209" t="e">
        <f t="shared" ca="1" si="50"/>
        <v>#REF!</v>
      </c>
      <c r="AU107" s="209" t="e">
        <f t="shared" ca="1" si="51"/>
        <v>#REF!</v>
      </c>
      <c r="AV107" s="209" t="e">
        <f t="shared" ca="1" si="52"/>
        <v>#REF!</v>
      </c>
      <c r="AW107" s="209" t="e">
        <f t="shared" ca="1" si="53"/>
        <v>#REF!</v>
      </c>
      <c r="AX107" s="209" t="e">
        <f t="shared" ca="1" si="54"/>
        <v>#REF!</v>
      </c>
      <c r="AY107" s="209" t="e">
        <f t="shared" ca="1" si="55"/>
        <v>#REF!</v>
      </c>
      <c r="AZ107" s="209" t="e">
        <f t="shared" ca="1" si="56"/>
        <v>#REF!</v>
      </c>
      <c r="BA107" s="209" t="e">
        <f t="shared" ca="1" si="57"/>
        <v>#REF!</v>
      </c>
      <c r="BB107" s="209" t="e">
        <f t="shared" ca="1" si="58"/>
        <v>#REF!</v>
      </c>
      <c r="BC107" s="209" t="e">
        <f t="shared" ca="1" si="59"/>
        <v>#REF!</v>
      </c>
      <c r="BD107" s="209" t="e">
        <f t="shared" ca="1" si="60"/>
        <v>#REF!</v>
      </c>
      <c r="BE107" s="209" t="e">
        <f t="shared" ca="1" si="61"/>
        <v>#REF!</v>
      </c>
      <c r="BF107" s="209" t="e">
        <f t="shared" ca="1" si="62"/>
        <v>#REF!</v>
      </c>
      <c r="BG107" s="209" t="e">
        <f t="shared" ca="1" si="63"/>
        <v>#REF!</v>
      </c>
      <c r="BH107" s="209" t="e">
        <f t="shared" ca="1" si="64"/>
        <v>#REF!</v>
      </c>
      <c r="BI107" s="209" t="e">
        <f t="shared" ca="1" si="65"/>
        <v>#REF!</v>
      </c>
    </row>
    <row r="108" spans="1:61" s="3" customFormat="1">
      <c r="A108" s="246" t="s">
        <v>218</v>
      </c>
      <c r="B108" s="246" t="str">
        <f>INDEX('Ref1'!$E:$E,MATCH(A108,'Ref1'!$A:$A,0))</f>
        <v>East Devon</v>
      </c>
      <c r="C108" s="246" t="str">
        <f>INDEX('Ref1'!$B:$B,MATCH($A108,'Ref1'!$A:$A,0))</f>
        <v>SD</v>
      </c>
      <c r="D108" s="307">
        <f>INDEX(Inputs!$K$61:$K$71,MATCH($C108,Inputs!$Q$61:$Q$71,0))</f>
        <v>0</v>
      </c>
      <c r="E108" s="211">
        <f>$D108*INDEX('3_RatesBilling'!G:G,MATCH($A108,'3_RatesBilling'!$A:$A,0))</f>
        <v>0</v>
      </c>
      <c r="F108" s="211">
        <f>$D108*INDEX('3_RatesBilling'!H:H,MATCH($A108,'3_RatesBilling'!$A:$A,0))</f>
        <v>0</v>
      </c>
      <c r="G108" s="211">
        <f>$D108*INDEX('3_RatesBilling'!I:I,MATCH($A108,'3_RatesBilling'!$A:$A,0))</f>
        <v>0</v>
      </c>
      <c r="H108" s="211">
        <f>$D108*INDEX('3_RatesBilling'!J:J,MATCH($A108,'3_RatesBilling'!$A:$A,0))</f>
        <v>0</v>
      </c>
      <c r="I108" s="211">
        <f>$D108*INDEX('3_RatesBilling'!K:K,MATCH($A108,'3_RatesBilling'!$A:$A,0))</f>
        <v>0</v>
      </c>
      <c r="J108" s="211">
        <f>$D108*INDEX('3_RatesBilling'!L:L,MATCH($A108,'3_RatesBilling'!$A:$A,0))</f>
        <v>0</v>
      </c>
      <c r="K108" s="216">
        <f>$D108*INDEX('3_RatesBilling'!M:M,MATCH($A108,'3_RatesBilling'!$A:$A,0))</f>
        <v>0</v>
      </c>
      <c r="L108" s="213">
        <f>$D108*INDEX('3_RatesBilling'!N:N,MATCH($A108,'3_RatesBilling'!$A:$A,0))</f>
        <v>0</v>
      </c>
      <c r="M108" s="211">
        <f>$D108*INDEX('3_RatesBilling'!O:O,MATCH($A108,'3_RatesBilling'!$A:$A,0))</f>
        <v>0</v>
      </c>
      <c r="N108" s="211">
        <f>$D108*INDEX('3_RatesBilling'!P:P,MATCH($A108,'3_RatesBilling'!$A:$A,0))</f>
        <v>0</v>
      </c>
      <c r="O108" s="211">
        <f>$D108*INDEX('3_RatesBilling'!Q:Q,MATCH($A108,'3_RatesBilling'!$A:$A,0))</f>
        <v>0</v>
      </c>
      <c r="P108" s="211">
        <f>$D108*INDEX('3_RatesBilling'!R:R,MATCH($A108,'3_RatesBilling'!$A:$A,0))</f>
        <v>0</v>
      </c>
      <c r="Q108" s="211">
        <f>$D108*INDEX('3_RatesBilling'!S:S,MATCH($A108,'3_RatesBilling'!$A:$A,0))</f>
        <v>0</v>
      </c>
      <c r="R108" s="211">
        <f>$D108*INDEX('3_RatesBilling'!T:T,MATCH($A108,'3_RatesBilling'!$A:$A,0))</f>
        <v>0</v>
      </c>
      <c r="S108" s="211">
        <f>$D108*INDEX('3_RatesBilling'!U:U,MATCH($A108,'3_RatesBilling'!$A:$A,0))</f>
        <v>0</v>
      </c>
      <c r="T108" s="211">
        <f>$D108*INDEX('3_RatesBilling'!V:V,MATCH($A108,'3_RatesBilling'!$A:$A,0))</f>
        <v>0</v>
      </c>
      <c r="U108" s="211">
        <f>$D108*INDEX('3_RatesBilling'!W:W,MATCH($A108,'3_RatesBilling'!$A:$A,0))</f>
        <v>0</v>
      </c>
      <c r="V108" s="211">
        <f>$D108*INDEX('3_RatesBilling'!X:X,MATCH($A108,'3_RatesBilling'!$A:$A,0))</f>
        <v>0</v>
      </c>
      <c r="W108" s="211">
        <f>$D108*INDEX('3_RatesBilling'!Y:Y,MATCH($A108,'3_RatesBilling'!$A:$A,0))</f>
        <v>0</v>
      </c>
      <c r="X108" s="211">
        <f>$D108*INDEX('3_RatesBilling'!Z:Z,MATCH($A108,'3_RatesBilling'!$A:$A,0))</f>
        <v>0</v>
      </c>
      <c r="Y108" s="211">
        <f>$D108*INDEX('3_RatesBilling'!AA:AA,MATCH($A108,'3_RatesBilling'!$A:$A,0))</f>
        <v>0</v>
      </c>
      <c r="Z108" s="211">
        <f>$D108*INDEX('3_RatesBilling'!AB:AB,MATCH($A108,'3_RatesBilling'!$A:$A,0))</f>
        <v>0</v>
      </c>
      <c r="AA108" s="211">
        <f>$D108*INDEX('3_RatesBilling'!AC:AC,MATCH($A108,'3_RatesBilling'!$A:$A,0))</f>
        <v>0</v>
      </c>
      <c r="AC108" s="211" t="e">
        <f t="shared" ca="1" si="34"/>
        <v>#REF!</v>
      </c>
      <c r="AD108" s="211" t="e">
        <f t="shared" ca="1" si="35"/>
        <v>#REF!</v>
      </c>
      <c r="AE108" s="211" t="e">
        <f t="shared" ca="1" si="36"/>
        <v>#REF!</v>
      </c>
      <c r="AF108" s="211" t="e">
        <f t="shared" ca="1" si="37"/>
        <v>#REF!</v>
      </c>
      <c r="AG108" s="211" t="e">
        <f t="shared" ca="1" si="38"/>
        <v>#REF!</v>
      </c>
      <c r="AH108" s="211" t="e">
        <f t="shared" ca="1" si="39"/>
        <v>#REF!</v>
      </c>
      <c r="AI108" s="211" t="e">
        <f t="shared" ca="1" si="40"/>
        <v>#REF!</v>
      </c>
      <c r="AJ108" s="211" t="e">
        <f t="shared" ca="1" si="41"/>
        <v>#REF!</v>
      </c>
      <c r="AK108" s="211" t="e">
        <f t="shared" ca="1" si="42"/>
        <v>#REF!</v>
      </c>
      <c r="AL108" s="211" t="e">
        <f t="shared" ca="1" si="43"/>
        <v>#REF!</v>
      </c>
      <c r="AM108" s="211" t="e">
        <f t="shared" ca="1" si="44"/>
        <v>#REF!</v>
      </c>
      <c r="AN108" s="211" t="e">
        <f t="shared" ca="1" si="45"/>
        <v>#REF!</v>
      </c>
      <c r="AO108" s="211" t="e">
        <f t="shared" ca="1" si="46"/>
        <v>#REF!</v>
      </c>
      <c r="AP108" s="211" t="e">
        <f t="shared" ca="1" si="47"/>
        <v>#REF!</v>
      </c>
      <c r="AQ108" s="211" t="e">
        <f t="shared" ca="1" si="48"/>
        <v>#REF!</v>
      </c>
      <c r="AR108" s="211" t="e">
        <f t="shared" ca="1" si="49"/>
        <v>#REF!</v>
      </c>
      <c r="AT108" s="209" t="e">
        <f t="shared" ca="1" si="50"/>
        <v>#REF!</v>
      </c>
      <c r="AU108" s="209" t="e">
        <f t="shared" ca="1" si="51"/>
        <v>#REF!</v>
      </c>
      <c r="AV108" s="209" t="e">
        <f t="shared" ca="1" si="52"/>
        <v>#REF!</v>
      </c>
      <c r="AW108" s="209" t="e">
        <f t="shared" ca="1" si="53"/>
        <v>#REF!</v>
      </c>
      <c r="AX108" s="209" t="e">
        <f t="shared" ca="1" si="54"/>
        <v>#REF!</v>
      </c>
      <c r="AY108" s="209" t="e">
        <f t="shared" ca="1" si="55"/>
        <v>#REF!</v>
      </c>
      <c r="AZ108" s="209" t="e">
        <f t="shared" ca="1" si="56"/>
        <v>#REF!</v>
      </c>
      <c r="BA108" s="209" t="e">
        <f t="shared" ca="1" si="57"/>
        <v>#REF!</v>
      </c>
      <c r="BB108" s="209" t="e">
        <f t="shared" ca="1" si="58"/>
        <v>#REF!</v>
      </c>
      <c r="BC108" s="209" t="e">
        <f t="shared" ca="1" si="59"/>
        <v>#REF!</v>
      </c>
      <c r="BD108" s="209" t="e">
        <f t="shared" ca="1" si="60"/>
        <v>#REF!</v>
      </c>
      <c r="BE108" s="209" t="e">
        <f t="shared" ca="1" si="61"/>
        <v>#REF!</v>
      </c>
      <c r="BF108" s="209" t="e">
        <f t="shared" ca="1" si="62"/>
        <v>#REF!</v>
      </c>
      <c r="BG108" s="209" t="e">
        <f t="shared" ca="1" si="63"/>
        <v>#REF!</v>
      </c>
      <c r="BH108" s="209" t="e">
        <f t="shared" ca="1" si="64"/>
        <v>#REF!</v>
      </c>
      <c r="BI108" s="209" t="e">
        <f t="shared" ca="1" si="65"/>
        <v>#REF!</v>
      </c>
    </row>
    <row r="109" spans="1:61" s="3" customFormat="1">
      <c r="A109" s="246" t="s">
        <v>220</v>
      </c>
      <c r="B109" s="246" t="str">
        <f>INDEX('Ref1'!$E:$E,MATCH(A109,'Ref1'!$A:$A,0))</f>
        <v>East Dorset</v>
      </c>
      <c r="C109" s="246" t="str">
        <f>INDEX('Ref1'!$B:$B,MATCH($A109,'Ref1'!$A:$A,0))</f>
        <v>SD</v>
      </c>
      <c r="D109" s="307">
        <f>INDEX(Inputs!$K$61:$K$71,MATCH($C109,Inputs!$Q$61:$Q$71,0))</f>
        <v>0</v>
      </c>
      <c r="E109" s="211">
        <f>$D109*INDEX('3_RatesBilling'!G:G,MATCH($A109,'3_RatesBilling'!$A:$A,0))</f>
        <v>0</v>
      </c>
      <c r="F109" s="211">
        <f>$D109*INDEX('3_RatesBilling'!H:H,MATCH($A109,'3_RatesBilling'!$A:$A,0))</f>
        <v>0</v>
      </c>
      <c r="G109" s="211">
        <f>$D109*INDEX('3_RatesBilling'!I:I,MATCH($A109,'3_RatesBilling'!$A:$A,0))</f>
        <v>0</v>
      </c>
      <c r="H109" s="211">
        <f>$D109*INDEX('3_RatesBilling'!J:J,MATCH($A109,'3_RatesBilling'!$A:$A,0))</f>
        <v>0</v>
      </c>
      <c r="I109" s="211">
        <f>$D109*INDEX('3_RatesBilling'!K:K,MATCH($A109,'3_RatesBilling'!$A:$A,0))</f>
        <v>0</v>
      </c>
      <c r="J109" s="211">
        <f>$D109*INDEX('3_RatesBilling'!L:L,MATCH($A109,'3_RatesBilling'!$A:$A,0))</f>
        <v>0</v>
      </c>
      <c r="K109" s="216">
        <f>$D109*INDEX('3_RatesBilling'!M:M,MATCH($A109,'3_RatesBilling'!$A:$A,0))</f>
        <v>0</v>
      </c>
      <c r="L109" s="213">
        <f>$D109*INDEX('3_RatesBilling'!N:N,MATCH($A109,'3_RatesBilling'!$A:$A,0))</f>
        <v>0</v>
      </c>
      <c r="M109" s="211">
        <f>$D109*INDEX('3_RatesBilling'!O:O,MATCH($A109,'3_RatesBilling'!$A:$A,0))</f>
        <v>0</v>
      </c>
      <c r="N109" s="211">
        <f>$D109*INDEX('3_RatesBilling'!P:P,MATCH($A109,'3_RatesBilling'!$A:$A,0))</f>
        <v>0</v>
      </c>
      <c r="O109" s="211">
        <f>$D109*INDEX('3_RatesBilling'!Q:Q,MATCH($A109,'3_RatesBilling'!$A:$A,0))</f>
        <v>0</v>
      </c>
      <c r="P109" s="211">
        <f>$D109*INDEX('3_RatesBilling'!R:R,MATCH($A109,'3_RatesBilling'!$A:$A,0))</f>
        <v>0</v>
      </c>
      <c r="Q109" s="211">
        <f>$D109*INDEX('3_RatesBilling'!S:S,MATCH($A109,'3_RatesBilling'!$A:$A,0))</f>
        <v>0</v>
      </c>
      <c r="R109" s="211">
        <f>$D109*INDEX('3_RatesBilling'!T:T,MATCH($A109,'3_RatesBilling'!$A:$A,0))</f>
        <v>0</v>
      </c>
      <c r="S109" s="211">
        <f>$D109*INDEX('3_RatesBilling'!U:U,MATCH($A109,'3_RatesBilling'!$A:$A,0))</f>
        <v>0</v>
      </c>
      <c r="T109" s="211">
        <f>$D109*INDEX('3_RatesBilling'!V:V,MATCH($A109,'3_RatesBilling'!$A:$A,0))</f>
        <v>0</v>
      </c>
      <c r="U109" s="211">
        <f>$D109*INDEX('3_RatesBilling'!W:W,MATCH($A109,'3_RatesBilling'!$A:$A,0))</f>
        <v>0</v>
      </c>
      <c r="V109" s="211">
        <f>$D109*INDEX('3_RatesBilling'!X:X,MATCH($A109,'3_RatesBilling'!$A:$A,0))</f>
        <v>0</v>
      </c>
      <c r="W109" s="211">
        <f>$D109*INDEX('3_RatesBilling'!Y:Y,MATCH($A109,'3_RatesBilling'!$A:$A,0))</f>
        <v>0</v>
      </c>
      <c r="X109" s="211">
        <f>$D109*INDEX('3_RatesBilling'!Z:Z,MATCH($A109,'3_RatesBilling'!$A:$A,0))</f>
        <v>0</v>
      </c>
      <c r="Y109" s="211">
        <f>$D109*INDEX('3_RatesBilling'!AA:AA,MATCH($A109,'3_RatesBilling'!$A:$A,0))</f>
        <v>0</v>
      </c>
      <c r="Z109" s="211">
        <f>$D109*INDEX('3_RatesBilling'!AB:AB,MATCH($A109,'3_RatesBilling'!$A:$A,0))</f>
        <v>0</v>
      </c>
      <c r="AA109" s="211">
        <f>$D109*INDEX('3_RatesBilling'!AC:AC,MATCH($A109,'3_RatesBilling'!$A:$A,0))</f>
        <v>0</v>
      </c>
      <c r="AC109" s="211" t="e">
        <f t="shared" ca="1" si="34"/>
        <v>#REF!</v>
      </c>
      <c r="AD109" s="211" t="e">
        <f t="shared" ca="1" si="35"/>
        <v>#REF!</v>
      </c>
      <c r="AE109" s="211" t="e">
        <f t="shared" ca="1" si="36"/>
        <v>#REF!</v>
      </c>
      <c r="AF109" s="211" t="e">
        <f t="shared" ca="1" si="37"/>
        <v>#REF!</v>
      </c>
      <c r="AG109" s="211" t="e">
        <f t="shared" ca="1" si="38"/>
        <v>#REF!</v>
      </c>
      <c r="AH109" s="211" t="e">
        <f t="shared" ca="1" si="39"/>
        <v>#REF!</v>
      </c>
      <c r="AI109" s="211" t="e">
        <f t="shared" ca="1" si="40"/>
        <v>#REF!</v>
      </c>
      <c r="AJ109" s="211" t="e">
        <f t="shared" ca="1" si="41"/>
        <v>#REF!</v>
      </c>
      <c r="AK109" s="211" t="e">
        <f t="shared" ca="1" si="42"/>
        <v>#REF!</v>
      </c>
      <c r="AL109" s="211" t="e">
        <f t="shared" ca="1" si="43"/>
        <v>#REF!</v>
      </c>
      <c r="AM109" s="211" t="e">
        <f t="shared" ca="1" si="44"/>
        <v>#REF!</v>
      </c>
      <c r="AN109" s="211" t="e">
        <f t="shared" ca="1" si="45"/>
        <v>#REF!</v>
      </c>
      <c r="AO109" s="211" t="e">
        <f t="shared" ca="1" si="46"/>
        <v>#REF!</v>
      </c>
      <c r="AP109" s="211" t="e">
        <f t="shared" ca="1" si="47"/>
        <v>#REF!</v>
      </c>
      <c r="AQ109" s="211" t="e">
        <f t="shared" ca="1" si="48"/>
        <v>#REF!</v>
      </c>
      <c r="AR109" s="211" t="e">
        <f t="shared" ca="1" si="49"/>
        <v>#REF!</v>
      </c>
      <c r="AT109" s="209" t="e">
        <f t="shared" ca="1" si="50"/>
        <v>#REF!</v>
      </c>
      <c r="AU109" s="209" t="e">
        <f t="shared" ca="1" si="51"/>
        <v>#REF!</v>
      </c>
      <c r="AV109" s="209" t="e">
        <f t="shared" ca="1" si="52"/>
        <v>#REF!</v>
      </c>
      <c r="AW109" s="209" t="e">
        <f t="shared" ca="1" si="53"/>
        <v>#REF!</v>
      </c>
      <c r="AX109" s="209" t="e">
        <f t="shared" ca="1" si="54"/>
        <v>#REF!</v>
      </c>
      <c r="AY109" s="209" t="e">
        <f t="shared" ca="1" si="55"/>
        <v>#REF!</v>
      </c>
      <c r="AZ109" s="209" t="e">
        <f t="shared" ca="1" si="56"/>
        <v>#REF!</v>
      </c>
      <c r="BA109" s="209" t="e">
        <f t="shared" ca="1" si="57"/>
        <v>#REF!</v>
      </c>
      <c r="BB109" s="209" t="e">
        <f t="shared" ca="1" si="58"/>
        <v>#REF!</v>
      </c>
      <c r="BC109" s="209" t="e">
        <f t="shared" ca="1" si="59"/>
        <v>#REF!</v>
      </c>
      <c r="BD109" s="209" t="e">
        <f t="shared" ca="1" si="60"/>
        <v>#REF!</v>
      </c>
      <c r="BE109" s="209" t="e">
        <f t="shared" ca="1" si="61"/>
        <v>#REF!</v>
      </c>
      <c r="BF109" s="209" t="e">
        <f t="shared" ca="1" si="62"/>
        <v>#REF!</v>
      </c>
      <c r="BG109" s="209" t="e">
        <f t="shared" ca="1" si="63"/>
        <v>#REF!</v>
      </c>
      <c r="BH109" s="209" t="e">
        <f t="shared" ca="1" si="64"/>
        <v>#REF!</v>
      </c>
      <c r="BI109" s="209" t="e">
        <f t="shared" ca="1" si="65"/>
        <v>#REF!</v>
      </c>
    </row>
    <row r="110" spans="1:61" s="3" customFormat="1">
      <c r="A110" s="246" t="s">
        <v>222</v>
      </c>
      <c r="B110" s="246" t="str">
        <f>INDEX('Ref1'!$E:$E,MATCH(A110,'Ref1'!$A:$A,0))</f>
        <v>East Hampshire</v>
      </c>
      <c r="C110" s="246" t="str">
        <f>INDEX('Ref1'!$B:$B,MATCH($A110,'Ref1'!$A:$A,0))</f>
        <v>SD</v>
      </c>
      <c r="D110" s="307">
        <f>INDEX(Inputs!$K$61:$K$71,MATCH($C110,Inputs!$Q$61:$Q$71,0))</f>
        <v>0</v>
      </c>
      <c r="E110" s="211">
        <f>$D110*INDEX('3_RatesBilling'!G:G,MATCH($A110,'3_RatesBilling'!$A:$A,0))</f>
        <v>0</v>
      </c>
      <c r="F110" s="211">
        <f>$D110*INDEX('3_RatesBilling'!H:H,MATCH($A110,'3_RatesBilling'!$A:$A,0))</f>
        <v>0</v>
      </c>
      <c r="G110" s="211">
        <f>$D110*INDEX('3_RatesBilling'!I:I,MATCH($A110,'3_RatesBilling'!$A:$A,0))</f>
        <v>0</v>
      </c>
      <c r="H110" s="211">
        <f>$D110*INDEX('3_RatesBilling'!J:J,MATCH($A110,'3_RatesBilling'!$A:$A,0))</f>
        <v>0</v>
      </c>
      <c r="I110" s="211">
        <f>$D110*INDEX('3_RatesBilling'!K:K,MATCH($A110,'3_RatesBilling'!$A:$A,0))</f>
        <v>0</v>
      </c>
      <c r="J110" s="211">
        <f>$D110*INDEX('3_RatesBilling'!L:L,MATCH($A110,'3_RatesBilling'!$A:$A,0))</f>
        <v>0</v>
      </c>
      <c r="K110" s="216">
        <f>$D110*INDEX('3_RatesBilling'!M:M,MATCH($A110,'3_RatesBilling'!$A:$A,0))</f>
        <v>0</v>
      </c>
      <c r="L110" s="213">
        <f>$D110*INDEX('3_RatesBilling'!N:N,MATCH($A110,'3_RatesBilling'!$A:$A,0))</f>
        <v>0</v>
      </c>
      <c r="M110" s="211">
        <f>$D110*INDEX('3_RatesBilling'!O:O,MATCH($A110,'3_RatesBilling'!$A:$A,0))</f>
        <v>0</v>
      </c>
      <c r="N110" s="211">
        <f>$D110*INDEX('3_RatesBilling'!P:P,MATCH($A110,'3_RatesBilling'!$A:$A,0))</f>
        <v>0</v>
      </c>
      <c r="O110" s="211">
        <f>$D110*INDEX('3_RatesBilling'!Q:Q,MATCH($A110,'3_RatesBilling'!$A:$A,0))</f>
        <v>0</v>
      </c>
      <c r="P110" s="211">
        <f>$D110*INDEX('3_RatesBilling'!R:R,MATCH($A110,'3_RatesBilling'!$A:$A,0))</f>
        <v>0</v>
      </c>
      <c r="Q110" s="211">
        <f>$D110*INDEX('3_RatesBilling'!S:S,MATCH($A110,'3_RatesBilling'!$A:$A,0))</f>
        <v>0</v>
      </c>
      <c r="R110" s="211">
        <f>$D110*INDEX('3_RatesBilling'!T:T,MATCH($A110,'3_RatesBilling'!$A:$A,0))</f>
        <v>0</v>
      </c>
      <c r="S110" s="211">
        <f>$D110*INDEX('3_RatesBilling'!U:U,MATCH($A110,'3_RatesBilling'!$A:$A,0))</f>
        <v>0</v>
      </c>
      <c r="T110" s="211">
        <f>$D110*INDEX('3_RatesBilling'!V:V,MATCH($A110,'3_RatesBilling'!$A:$A,0))</f>
        <v>0</v>
      </c>
      <c r="U110" s="211">
        <f>$D110*INDEX('3_RatesBilling'!W:W,MATCH($A110,'3_RatesBilling'!$A:$A,0))</f>
        <v>0</v>
      </c>
      <c r="V110" s="211">
        <f>$D110*INDEX('3_RatesBilling'!X:X,MATCH($A110,'3_RatesBilling'!$A:$A,0))</f>
        <v>0</v>
      </c>
      <c r="W110" s="211">
        <f>$D110*INDEX('3_RatesBilling'!Y:Y,MATCH($A110,'3_RatesBilling'!$A:$A,0))</f>
        <v>0</v>
      </c>
      <c r="X110" s="211">
        <f>$D110*INDEX('3_RatesBilling'!Z:Z,MATCH($A110,'3_RatesBilling'!$A:$A,0))</f>
        <v>0</v>
      </c>
      <c r="Y110" s="211">
        <f>$D110*INDEX('3_RatesBilling'!AA:AA,MATCH($A110,'3_RatesBilling'!$A:$A,0))</f>
        <v>0</v>
      </c>
      <c r="Z110" s="211">
        <f>$D110*INDEX('3_RatesBilling'!AB:AB,MATCH($A110,'3_RatesBilling'!$A:$A,0))</f>
        <v>0</v>
      </c>
      <c r="AA110" s="211">
        <f>$D110*INDEX('3_RatesBilling'!AC:AC,MATCH($A110,'3_RatesBilling'!$A:$A,0))</f>
        <v>0</v>
      </c>
      <c r="AC110" s="211" t="e">
        <f t="shared" ca="1" si="34"/>
        <v>#REF!</v>
      </c>
      <c r="AD110" s="211" t="e">
        <f t="shared" ca="1" si="35"/>
        <v>#REF!</v>
      </c>
      <c r="AE110" s="211" t="e">
        <f t="shared" ca="1" si="36"/>
        <v>#REF!</v>
      </c>
      <c r="AF110" s="211" t="e">
        <f t="shared" ca="1" si="37"/>
        <v>#REF!</v>
      </c>
      <c r="AG110" s="211" t="e">
        <f t="shared" ca="1" si="38"/>
        <v>#REF!</v>
      </c>
      <c r="AH110" s="211" t="e">
        <f t="shared" ca="1" si="39"/>
        <v>#REF!</v>
      </c>
      <c r="AI110" s="211" t="e">
        <f t="shared" ca="1" si="40"/>
        <v>#REF!</v>
      </c>
      <c r="AJ110" s="211" t="e">
        <f t="shared" ca="1" si="41"/>
        <v>#REF!</v>
      </c>
      <c r="AK110" s="211" t="e">
        <f t="shared" ca="1" si="42"/>
        <v>#REF!</v>
      </c>
      <c r="AL110" s="211" t="e">
        <f t="shared" ca="1" si="43"/>
        <v>#REF!</v>
      </c>
      <c r="AM110" s="211" t="e">
        <f t="shared" ca="1" si="44"/>
        <v>#REF!</v>
      </c>
      <c r="AN110" s="211" t="e">
        <f t="shared" ca="1" si="45"/>
        <v>#REF!</v>
      </c>
      <c r="AO110" s="211" t="e">
        <f t="shared" ca="1" si="46"/>
        <v>#REF!</v>
      </c>
      <c r="AP110" s="211" t="e">
        <f t="shared" ca="1" si="47"/>
        <v>#REF!</v>
      </c>
      <c r="AQ110" s="211" t="e">
        <f t="shared" ca="1" si="48"/>
        <v>#REF!</v>
      </c>
      <c r="AR110" s="211" t="e">
        <f t="shared" ca="1" si="49"/>
        <v>#REF!</v>
      </c>
      <c r="AT110" s="209" t="e">
        <f t="shared" ca="1" si="50"/>
        <v>#REF!</v>
      </c>
      <c r="AU110" s="209" t="e">
        <f t="shared" ca="1" si="51"/>
        <v>#REF!</v>
      </c>
      <c r="AV110" s="209" t="e">
        <f t="shared" ca="1" si="52"/>
        <v>#REF!</v>
      </c>
      <c r="AW110" s="209" t="e">
        <f t="shared" ca="1" si="53"/>
        <v>#REF!</v>
      </c>
      <c r="AX110" s="209" t="e">
        <f t="shared" ca="1" si="54"/>
        <v>#REF!</v>
      </c>
      <c r="AY110" s="209" t="e">
        <f t="shared" ca="1" si="55"/>
        <v>#REF!</v>
      </c>
      <c r="AZ110" s="209" t="e">
        <f t="shared" ca="1" si="56"/>
        <v>#REF!</v>
      </c>
      <c r="BA110" s="209" t="e">
        <f t="shared" ca="1" si="57"/>
        <v>#REF!</v>
      </c>
      <c r="BB110" s="209" t="e">
        <f t="shared" ca="1" si="58"/>
        <v>#REF!</v>
      </c>
      <c r="BC110" s="209" t="e">
        <f t="shared" ca="1" si="59"/>
        <v>#REF!</v>
      </c>
      <c r="BD110" s="209" t="e">
        <f t="shared" ca="1" si="60"/>
        <v>#REF!</v>
      </c>
      <c r="BE110" s="209" t="e">
        <f t="shared" ca="1" si="61"/>
        <v>#REF!</v>
      </c>
      <c r="BF110" s="209" t="e">
        <f t="shared" ca="1" si="62"/>
        <v>#REF!</v>
      </c>
      <c r="BG110" s="209" t="e">
        <f t="shared" ca="1" si="63"/>
        <v>#REF!</v>
      </c>
      <c r="BH110" s="209" t="e">
        <f t="shared" ca="1" si="64"/>
        <v>#REF!</v>
      </c>
      <c r="BI110" s="209" t="e">
        <f t="shared" ca="1" si="65"/>
        <v>#REF!</v>
      </c>
    </row>
    <row r="111" spans="1:61" s="3" customFormat="1">
      <c r="A111" s="246" t="s">
        <v>224</v>
      </c>
      <c r="B111" s="246" t="str">
        <f>INDEX('Ref1'!$E:$E,MATCH(A111,'Ref1'!$A:$A,0))</f>
        <v>East Hertfordshire</v>
      </c>
      <c r="C111" s="246" t="str">
        <f>INDEX('Ref1'!$B:$B,MATCH($A111,'Ref1'!$A:$A,0))</f>
        <v>SD</v>
      </c>
      <c r="D111" s="307">
        <f>INDEX(Inputs!$K$61:$K$71,MATCH($C111,Inputs!$Q$61:$Q$71,0))</f>
        <v>0</v>
      </c>
      <c r="E111" s="211">
        <f>$D111*INDEX('3_RatesBilling'!G:G,MATCH($A111,'3_RatesBilling'!$A:$A,0))</f>
        <v>0</v>
      </c>
      <c r="F111" s="211">
        <f>$D111*INDEX('3_RatesBilling'!H:H,MATCH($A111,'3_RatesBilling'!$A:$A,0))</f>
        <v>0</v>
      </c>
      <c r="G111" s="211">
        <f>$D111*INDEX('3_RatesBilling'!I:I,MATCH($A111,'3_RatesBilling'!$A:$A,0))</f>
        <v>0</v>
      </c>
      <c r="H111" s="211">
        <f>$D111*INDEX('3_RatesBilling'!J:J,MATCH($A111,'3_RatesBilling'!$A:$A,0))</f>
        <v>0</v>
      </c>
      <c r="I111" s="211">
        <f>$D111*INDEX('3_RatesBilling'!K:K,MATCH($A111,'3_RatesBilling'!$A:$A,0))</f>
        <v>0</v>
      </c>
      <c r="J111" s="211">
        <f>$D111*INDEX('3_RatesBilling'!L:L,MATCH($A111,'3_RatesBilling'!$A:$A,0))</f>
        <v>0</v>
      </c>
      <c r="K111" s="216">
        <f>$D111*INDEX('3_RatesBilling'!M:M,MATCH($A111,'3_RatesBilling'!$A:$A,0))</f>
        <v>0</v>
      </c>
      <c r="L111" s="213">
        <f>$D111*INDEX('3_RatesBilling'!N:N,MATCH($A111,'3_RatesBilling'!$A:$A,0))</f>
        <v>0</v>
      </c>
      <c r="M111" s="211">
        <f>$D111*INDEX('3_RatesBilling'!O:O,MATCH($A111,'3_RatesBilling'!$A:$A,0))</f>
        <v>0</v>
      </c>
      <c r="N111" s="211">
        <f>$D111*INDEX('3_RatesBilling'!P:P,MATCH($A111,'3_RatesBilling'!$A:$A,0))</f>
        <v>0</v>
      </c>
      <c r="O111" s="211">
        <f>$D111*INDEX('3_RatesBilling'!Q:Q,MATCH($A111,'3_RatesBilling'!$A:$A,0))</f>
        <v>0</v>
      </c>
      <c r="P111" s="211">
        <f>$D111*INDEX('3_RatesBilling'!R:R,MATCH($A111,'3_RatesBilling'!$A:$A,0))</f>
        <v>0</v>
      </c>
      <c r="Q111" s="211">
        <f>$D111*INDEX('3_RatesBilling'!S:S,MATCH($A111,'3_RatesBilling'!$A:$A,0))</f>
        <v>0</v>
      </c>
      <c r="R111" s="211">
        <f>$D111*INDEX('3_RatesBilling'!T:T,MATCH($A111,'3_RatesBilling'!$A:$A,0))</f>
        <v>0</v>
      </c>
      <c r="S111" s="211">
        <f>$D111*INDEX('3_RatesBilling'!U:U,MATCH($A111,'3_RatesBilling'!$A:$A,0))</f>
        <v>0</v>
      </c>
      <c r="T111" s="211">
        <f>$D111*INDEX('3_RatesBilling'!V:V,MATCH($A111,'3_RatesBilling'!$A:$A,0))</f>
        <v>0</v>
      </c>
      <c r="U111" s="211">
        <f>$D111*INDEX('3_RatesBilling'!W:W,MATCH($A111,'3_RatesBilling'!$A:$A,0))</f>
        <v>0</v>
      </c>
      <c r="V111" s="211">
        <f>$D111*INDEX('3_RatesBilling'!X:X,MATCH($A111,'3_RatesBilling'!$A:$A,0))</f>
        <v>0</v>
      </c>
      <c r="W111" s="211">
        <f>$D111*INDEX('3_RatesBilling'!Y:Y,MATCH($A111,'3_RatesBilling'!$A:$A,0))</f>
        <v>0</v>
      </c>
      <c r="X111" s="211">
        <f>$D111*INDEX('3_RatesBilling'!Z:Z,MATCH($A111,'3_RatesBilling'!$A:$A,0))</f>
        <v>0</v>
      </c>
      <c r="Y111" s="211">
        <f>$D111*INDEX('3_RatesBilling'!AA:AA,MATCH($A111,'3_RatesBilling'!$A:$A,0))</f>
        <v>0</v>
      </c>
      <c r="Z111" s="211">
        <f>$D111*INDEX('3_RatesBilling'!AB:AB,MATCH($A111,'3_RatesBilling'!$A:$A,0))</f>
        <v>0</v>
      </c>
      <c r="AA111" s="211">
        <f>$D111*INDEX('3_RatesBilling'!AC:AC,MATCH($A111,'3_RatesBilling'!$A:$A,0))</f>
        <v>0</v>
      </c>
      <c r="AC111" s="211" t="e">
        <f t="shared" ca="1" si="34"/>
        <v>#REF!</v>
      </c>
      <c r="AD111" s="211" t="e">
        <f t="shared" ca="1" si="35"/>
        <v>#REF!</v>
      </c>
      <c r="AE111" s="211" t="e">
        <f t="shared" ca="1" si="36"/>
        <v>#REF!</v>
      </c>
      <c r="AF111" s="211" t="e">
        <f t="shared" ca="1" si="37"/>
        <v>#REF!</v>
      </c>
      <c r="AG111" s="211" t="e">
        <f t="shared" ca="1" si="38"/>
        <v>#REF!</v>
      </c>
      <c r="AH111" s="211" t="e">
        <f t="shared" ca="1" si="39"/>
        <v>#REF!</v>
      </c>
      <c r="AI111" s="211" t="e">
        <f t="shared" ca="1" si="40"/>
        <v>#REF!</v>
      </c>
      <c r="AJ111" s="211" t="e">
        <f t="shared" ca="1" si="41"/>
        <v>#REF!</v>
      </c>
      <c r="AK111" s="211" t="e">
        <f t="shared" ca="1" si="42"/>
        <v>#REF!</v>
      </c>
      <c r="AL111" s="211" t="e">
        <f t="shared" ca="1" si="43"/>
        <v>#REF!</v>
      </c>
      <c r="AM111" s="211" t="e">
        <f t="shared" ca="1" si="44"/>
        <v>#REF!</v>
      </c>
      <c r="AN111" s="211" t="e">
        <f t="shared" ca="1" si="45"/>
        <v>#REF!</v>
      </c>
      <c r="AO111" s="211" t="e">
        <f t="shared" ca="1" si="46"/>
        <v>#REF!</v>
      </c>
      <c r="AP111" s="211" t="e">
        <f t="shared" ca="1" si="47"/>
        <v>#REF!</v>
      </c>
      <c r="AQ111" s="211" t="e">
        <f t="shared" ca="1" si="48"/>
        <v>#REF!</v>
      </c>
      <c r="AR111" s="211" t="e">
        <f t="shared" ca="1" si="49"/>
        <v>#REF!</v>
      </c>
      <c r="AT111" s="209" t="e">
        <f t="shared" ca="1" si="50"/>
        <v>#REF!</v>
      </c>
      <c r="AU111" s="209" t="e">
        <f t="shared" ca="1" si="51"/>
        <v>#REF!</v>
      </c>
      <c r="AV111" s="209" t="e">
        <f t="shared" ca="1" si="52"/>
        <v>#REF!</v>
      </c>
      <c r="AW111" s="209" t="e">
        <f t="shared" ca="1" si="53"/>
        <v>#REF!</v>
      </c>
      <c r="AX111" s="209" t="e">
        <f t="shared" ca="1" si="54"/>
        <v>#REF!</v>
      </c>
      <c r="AY111" s="209" t="e">
        <f t="shared" ca="1" si="55"/>
        <v>#REF!</v>
      </c>
      <c r="AZ111" s="209" t="e">
        <f t="shared" ca="1" si="56"/>
        <v>#REF!</v>
      </c>
      <c r="BA111" s="209" t="e">
        <f t="shared" ca="1" si="57"/>
        <v>#REF!</v>
      </c>
      <c r="BB111" s="209" t="e">
        <f t="shared" ca="1" si="58"/>
        <v>#REF!</v>
      </c>
      <c r="BC111" s="209" t="e">
        <f t="shared" ca="1" si="59"/>
        <v>#REF!</v>
      </c>
      <c r="BD111" s="209" t="e">
        <f t="shared" ca="1" si="60"/>
        <v>#REF!</v>
      </c>
      <c r="BE111" s="209" t="e">
        <f t="shared" ca="1" si="61"/>
        <v>#REF!</v>
      </c>
      <c r="BF111" s="209" t="e">
        <f t="shared" ca="1" si="62"/>
        <v>#REF!</v>
      </c>
      <c r="BG111" s="209" t="e">
        <f t="shared" ca="1" si="63"/>
        <v>#REF!</v>
      </c>
      <c r="BH111" s="209" t="e">
        <f t="shared" ca="1" si="64"/>
        <v>#REF!</v>
      </c>
      <c r="BI111" s="209" t="e">
        <f t="shared" ca="1" si="65"/>
        <v>#REF!</v>
      </c>
    </row>
    <row r="112" spans="1:61" s="3" customFormat="1">
      <c r="A112" s="246" t="s">
        <v>226</v>
      </c>
      <c r="B112" s="246" t="str">
        <f>INDEX('Ref1'!$E:$E,MATCH(A112,'Ref1'!$A:$A,0))</f>
        <v>East Lindsey</v>
      </c>
      <c r="C112" s="246" t="str">
        <f>INDEX('Ref1'!$B:$B,MATCH($A112,'Ref1'!$A:$A,0))</f>
        <v>SD</v>
      </c>
      <c r="D112" s="307">
        <f>INDEX(Inputs!$K$61:$K$71,MATCH($C112,Inputs!$Q$61:$Q$71,0))</f>
        <v>0</v>
      </c>
      <c r="E112" s="211">
        <f>$D112*INDEX('3_RatesBilling'!G:G,MATCH($A112,'3_RatesBilling'!$A:$A,0))</f>
        <v>0</v>
      </c>
      <c r="F112" s="211">
        <f>$D112*INDEX('3_RatesBilling'!H:H,MATCH($A112,'3_RatesBilling'!$A:$A,0))</f>
        <v>0</v>
      </c>
      <c r="G112" s="211">
        <f>$D112*INDEX('3_RatesBilling'!I:I,MATCH($A112,'3_RatesBilling'!$A:$A,0))</f>
        <v>0</v>
      </c>
      <c r="H112" s="211">
        <f>$D112*INDEX('3_RatesBilling'!J:J,MATCH($A112,'3_RatesBilling'!$A:$A,0))</f>
        <v>0</v>
      </c>
      <c r="I112" s="211">
        <f>$D112*INDEX('3_RatesBilling'!K:K,MATCH($A112,'3_RatesBilling'!$A:$A,0))</f>
        <v>0</v>
      </c>
      <c r="J112" s="211">
        <f>$D112*INDEX('3_RatesBilling'!L:L,MATCH($A112,'3_RatesBilling'!$A:$A,0))</f>
        <v>0</v>
      </c>
      <c r="K112" s="216">
        <f>$D112*INDEX('3_RatesBilling'!M:M,MATCH($A112,'3_RatesBilling'!$A:$A,0))</f>
        <v>0</v>
      </c>
      <c r="L112" s="213">
        <f>$D112*INDEX('3_RatesBilling'!N:N,MATCH($A112,'3_RatesBilling'!$A:$A,0))</f>
        <v>0</v>
      </c>
      <c r="M112" s="211">
        <f>$D112*INDEX('3_RatesBilling'!O:O,MATCH($A112,'3_RatesBilling'!$A:$A,0))</f>
        <v>0</v>
      </c>
      <c r="N112" s="211">
        <f>$D112*INDEX('3_RatesBilling'!P:P,MATCH($A112,'3_RatesBilling'!$A:$A,0))</f>
        <v>0</v>
      </c>
      <c r="O112" s="211">
        <f>$D112*INDEX('3_RatesBilling'!Q:Q,MATCH($A112,'3_RatesBilling'!$A:$A,0))</f>
        <v>0</v>
      </c>
      <c r="P112" s="211">
        <f>$D112*INDEX('3_RatesBilling'!R:R,MATCH($A112,'3_RatesBilling'!$A:$A,0))</f>
        <v>0</v>
      </c>
      <c r="Q112" s="211">
        <f>$D112*INDEX('3_RatesBilling'!S:S,MATCH($A112,'3_RatesBilling'!$A:$A,0))</f>
        <v>0</v>
      </c>
      <c r="R112" s="211">
        <f>$D112*INDEX('3_RatesBilling'!T:T,MATCH($A112,'3_RatesBilling'!$A:$A,0))</f>
        <v>0</v>
      </c>
      <c r="S112" s="211">
        <f>$D112*INDEX('3_RatesBilling'!U:U,MATCH($A112,'3_RatesBilling'!$A:$A,0))</f>
        <v>0</v>
      </c>
      <c r="T112" s="211">
        <f>$D112*INDEX('3_RatesBilling'!V:V,MATCH($A112,'3_RatesBilling'!$A:$A,0))</f>
        <v>0</v>
      </c>
      <c r="U112" s="211">
        <f>$D112*INDEX('3_RatesBilling'!W:W,MATCH($A112,'3_RatesBilling'!$A:$A,0))</f>
        <v>0</v>
      </c>
      <c r="V112" s="211">
        <f>$D112*INDEX('3_RatesBilling'!X:X,MATCH($A112,'3_RatesBilling'!$A:$A,0))</f>
        <v>0</v>
      </c>
      <c r="W112" s="211">
        <f>$D112*INDEX('3_RatesBilling'!Y:Y,MATCH($A112,'3_RatesBilling'!$A:$A,0))</f>
        <v>0</v>
      </c>
      <c r="X112" s="211">
        <f>$D112*INDEX('3_RatesBilling'!Z:Z,MATCH($A112,'3_RatesBilling'!$A:$A,0))</f>
        <v>0</v>
      </c>
      <c r="Y112" s="211">
        <f>$D112*INDEX('3_RatesBilling'!AA:AA,MATCH($A112,'3_RatesBilling'!$A:$A,0))</f>
        <v>0</v>
      </c>
      <c r="Z112" s="211">
        <f>$D112*INDEX('3_RatesBilling'!AB:AB,MATCH($A112,'3_RatesBilling'!$A:$A,0))</f>
        <v>0</v>
      </c>
      <c r="AA112" s="211">
        <f>$D112*INDEX('3_RatesBilling'!AC:AC,MATCH($A112,'3_RatesBilling'!$A:$A,0))</f>
        <v>0</v>
      </c>
      <c r="AC112" s="211" t="e">
        <f t="shared" ca="1" si="34"/>
        <v>#REF!</v>
      </c>
      <c r="AD112" s="211" t="e">
        <f t="shared" ca="1" si="35"/>
        <v>#REF!</v>
      </c>
      <c r="AE112" s="211" t="e">
        <f t="shared" ca="1" si="36"/>
        <v>#REF!</v>
      </c>
      <c r="AF112" s="211" t="e">
        <f t="shared" ca="1" si="37"/>
        <v>#REF!</v>
      </c>
      <c r="AG112" s="211" t="e">
        <f t="shared" ca="1" si="38"/>
        <v>#REF!</v>
      </c>
      <c r="AH112" s="211" t="e">
        <f t="shared" ca="1" si="39"/>
        <v>#REF!</v>
      </c>
      <c r="AI112" s="211" t="e">
        <f t="shared" ca="1" si="40"/>
        <v>#REF!</v>
      </c>
      <c r="AJ112" s="211" t="e">
        <f t="shared" ca="1" si="41"/>
        <v>#REF!</v>
      </c>
      <c r="AK112" s="211" t="e">
        <f t="shared" ca="1" si="42"/>
        <v>#REF!</v>
      </c>
      <c r="AL112" s="211" t="e">
        <f t="shared" ca="1" si="43"/>
        <v>#REF!</v>
      </c>
      <c r="AM112" s="211" t="e">
        <f t="shared" ca="1" si="44"/>
        <v>#REF!</v>
      </c>
      <c r="AN112" s="211" t="e">
        <f t="shared" ca="1" si="45"/>
        <v>#REF!</v>
      </c>
      <c r="AO112" s="211" t="e">
        <f t="shared" ca="1" si="46"/>
        <v>#REF!</v>
      </c>
      <c r="AP112" s="211" t="e">
        <f t="shared" ca="1" si="47"/>
        <v>#REF!</v>
      </c>
      <c r="AQ112" s="211" t="e">
        <f t="shared" ca="1" si="48"/>
        <v>#REF!</v>
      </c>
      <c r="AR112" s="211" t="e">
        <f t="shared" ca="1" si="49"/>
        <v>#REF!</v>
      </c>
      <c r="AT112" s="209" t="e">
        <f t="shared" ca="1" si="50"/>
        <v>#REF!</v>
      </c>
      <c r="AU112" s="209" t="e">
        <f t="shared" ca="1" si="51"/>
        <v>#REF!</v>
      </c>
      <c r="AV112" s="209" t="e">
        <f t="shared" ca="1" si="52"/>
        <v>#REF!</v>
      </c>
      <c r="AW112" s="209" t="e">
        <f t="shared" ca="1" si="53"/>
        <v>#REF!</v>
      </c>
      <c r="AX112" s="209" t="e">
        <f t="shared" ca="1" si="54"/>
        <v>#REF!</v>
      </c>
      <c r="AY112" s="209" t="e">
        <f t="shared" ca="1" si="55"/>
        <v>#REF!</v>
      </c>
      <c r="AZ112" s="209" t="e">
        <f t="shared" ca="1" si="56"/>
        <v>#REF!</v>
      </c>
      <c r="BA112" s="209" t="e">
        <f t="shared" ca="1" si="57"/>
        <v>#REF!</v>
      </c>
      <c r="BB112" s="209" t="e">
        <f t="shared" ca="1" si="58"/>
        <v>#REF!</v>
      </c>
      <c r="BC112" s="209" t="e">
        <f t="shared" ca="1" si="59"/>
        <v>#REF!</v>
      </c>
      <c r="BD112" s="209" t="e">
        <f t="shared" ca="1" si="60"/>
        <v>#REF!</v>
      </c>
      <c r="BE112" s="209" t="e">
        <f t="shared" ca="1" si="61"/>
        <v>#REF!</v>
      </c>
      <c r="BF112" s="209" t="e">
        <f t="shared" ca="1" si="62"/>
        <v>#REF!</v>
      </c>
      <c r="BG112" s="209" t="e">
        <f t="shared" ca="1" si="63"/>
        <v>#REF!</v>
      </c>
      <c r="BH112" s="209" t="e">
        <f t="shared" ca="1" si="64"/>
        <v>#REF!</v>
      </c>
      <c r="BI112" s="209" t="e">
        <f t="shared" ca="1" si="65"/>
        <v>#REF!</v>
      </c>
    </row>
    <row r="113" spans="1:61" s="3" customFormat="1">
      <c r="A113" s="246" t="s">
        <v>228</v>
      </c>
      <c r="B113" s="246" t="str">
        <f>INDEX('Ref1'!$E:$E,MATCH(A113,'Ref1'!$A:$A,0))</f>
        <v>East Northamptonshire</v>
      </c>
      <c r="C113" s="246" t="str">
        <f>INDEX('Ref1'!$B:$B,MATCH($A113,'Ref1'!$A:$A,0))</f>
        <v>SD</v>
      </c>
      <c r="D113" s="307">
        <f>INDEX(Inputs!$K$61:$K$71,MATCH($C113,Inputs!$Q$61:$Q$71,0))</f>
        <v>0</v>
      </c>
      <c r="E113" s="211">
        <f>$D113*INDEX('3_RatesBilling'!G:G,MATCH($A113,'3_RatesBilling'!$A:$A,0))</f>
        <v>0</v>
      </c>
      <c r="F113" s="211">
        <f>$D113*INDEX('3_RatesBilling'!H:H,MATCH($A113,'3_RatesBilling'!$A:$A,0))</f>
        <v>0</v>
      </c>
      <c r="G113" s="211">
        <f>$D113*INDEX('3_RatesBilling'!I:I,MATCH($A113,'3_RatesBilling'!$A:$A,0))</f>
        <v>0</v>
      </c>
      <c r="H113" s="211">
        <f>$D113*INDEX('3_RatesBilling'!J:J,MATCH($A113,'3_RatesBilling'!$A:$A,0))</f>
        <v>0</v>
      </c>
      <c r="I113" s="211">
        <f>$D113*INDEX('3_RatesBilling'!K:K,MATCH($A113,'3_RatesBilling'!$A:$A,0))</f>
        <v>0</v>
      </c>
      <c r="J113" s="211">
        <f>$D113*INDEX('3_RatesBilling'!L:L,MATCH($A113,'3_RatesBilling'!$A:$A,0))</f>
        <v>0</v>
      </c>
      <c r="K113" s="216">
        <f>$D113*INDEX('3_RatesBilling'!M:M,MATCH($A113,'3_RatesBilling'!$A:$A,0))</f>
        <v>0</v>
      </c>
      <c r="L113" s="213">
        <f>$D113*INDEX('3_RatesBilling'!N:N,MATCH($A113,'3_RatesBilling'!$A:$A,0))</f>
        <v>0</v>
      </c>
      <c r="M113" s="211">
        <f>$D113*INDEX('3_RatesBilling'!O:O,MATCH($A113,'3_RatesBilling'!$A:$A,0))</f>
        <v>0</v>
      </c>
      <c r="N113" s="211">
        <f>$D113*INDEX('3_RatesBilling'!P:P,MATCH($A113,'3_RatesBilling'!$A:$A,0))</f>
        <v>0</v>
      </c>
      <c r="O113" s="211">
        <f>$D113*INDEX('3_RatesBilling'!Q:Q,MATCH($A113,'3_RatesBilling'!$A:$A,0))</f>
        <v>0</v>
      </c>
      <c r="P113" s="211">
        <f>$D113*INDEX('3_RatesBilling'!R:R,MATCH($A113,'3_RatesBilling'!$A:$A,0))</f>
        <v>0</v>
      </c>
      <c r="Q113" s="211">
        <f>$D113*INDEX('3_RatesBilling'!S:S,MATCH($A113,'3_RatesBilling'!$A:$A,0))</f>
        <v>0</v>
      </c>
      <c r="R113" s="211">
        <f>$D113*INDEX('3_RatesBilling'!T:T,MATCH($A113,'3_RatesBilling'!$A:$A,0))</f>
        <v>0</v>
      </c>
      <c r="S113" s="211">
        <f>$D113*INDEX('3_RatesBilling'!U:U,MATCH($A113,'3_RatesBilling'!$A:$A,0))</f>
        <v>0</v>
      </c>
      <c r="T113" s="211">
        <f>$D113*INDEX('3_RatesBilling'!V:V,MATCH($A113,'3_RatesBilling'!$A:$A,0))</f>
        <v>0</v>
      </c>
      <c r="U113" s="211">
        <f>$D113*INDEX('3_RatesBilling'!W:W,MATCH($A113,'3_RatesBilling'!$A:$A,0))</f>
        <v>0</v>
      </c>
      <c r="V113" s="211">
        <f>$D113*INDEX('3_RatesBilling'!X:X,MATCH($A113,'3_RatesBilling'!$A:$A,0))</f>
        <v>0</v>
      </c>
      <c r="W113" s="211">
        <f>$D113*INDEX('3_RatesBilling'!Y:Y,MATCH($A113,'3_RatesBilling'!$A:$A,0))</f>
        <v>0</v>
      </c>
      <c r="X113" s="211">
        <f>$D113*INDEX('3_RatesBilling'!Z:Z,MATCH($A113,'3_RatesBilling'!$A:$A,0))</f>
        <v>0</v>
      </c>
      <c r="Y113" s="211">
        <f>$D113*INDEX('3_RatesBilling'!AA:AA,MATCH($A113,'3_RatesBilling'!$A:$A,0))</f>
        <v>0</v>
      </c>
      <c r="Z113" s="211">
        <f>$D113*INDEX('3_RatesBilling'!AB:AB,MATCH($A113,'3_RatesBilling'!$A:$A,0))</f>
        <v>0</v>
      </c>
      <c r="AA113" s="211">
        <f>$D113*INDEX('3_RatesBilling'!AC:AC,MATCH($A113,'3_RatesBilling'!$A:$A,0))</f>
        <v>0</v>
      </c>
      <c r="AC113" s="211" t="e">
        <f t="shared" ca="1" si="34"/>
        <v>#REF!</v>
      </c>
      <c r="AD113" s="211" t="e">
        <f t="shared" ca="1" si="35"/>
        <v>#REF!</v>
      </c>
      <c r="AE113" s="211" t="e">
        <f t="shared" ca="1" si="36"/>
        <v>#REF!</v>
      </c>
      <c r="AF113" s="211" t="e">
        <f t="shared" ca="1" si="37"/>
        <v>#REF!</v>
      </c>
      <c r="AG113" s="211" t="e">
        <f t="shared" ca="1" si="38"/>
        <v>#REF!</v>
      </c>
      <c r="AH113" s="211" t="e">
        <f t="shared" ca="1" si="39"/>
        <v>#REF!</v>
      </c>
      <c r="AI113" s="211" t="e">
        <f t="shared" ca="1" si="40"/>
        <v>#REF!</v>
      </c>
      <c r="AJ113" s="211" t="e">
        <f t="shared" ca="1" si="41"/>
        <v>#REF!</v>
      </c>
      <c r="AK113" s="211" t="e">
        <f t="shared" ca="1" si="42"/>
        <v>#REF!</v>
      </c>
      <c r="AL113" s="211" t="e">
        <f t="shared" ca="1" si="43"/>
        <v>#REF!</v>
      </c>
      <c r="AM113" s="211" t="e">
        <f t="shared" ca="1" si="44"/>
        <v>#REF!</v>
      </c>
      <c r="AN113" s="211" t="e">
        <f t="shared" ca="1" si="45"/>
        <v>#REF!</v>
      </c>
      <c r="AO113" s="211" t="e">
        <f t="shared" ca="1" si="46"/>
        <v>#REF!</v>
      </c>
      <c r="AP113" s="211" t="e">
        <f t="shared" ca="1" si="47"/>
        <v>#REF!</v>
      </c>
      <c r="AQ113" s="211" t="e">
        <f t="shared" ca="1" si="48"/>
        <v>#REF!</v>
      </c>
      <c r="AR113" s="211" t="e">
        <f t="shared" ca="1" si="49"/>
        <v>#REF!</v>
      </c>
      <c r="AT113" s="209" t="e">
        <f t="shared" ca="1" si="50"/>
        <v>#REF!</v>
      </c>
      <c r="AU113" s="209" t="e">
        <f t="shared" ca="1" si="51"/>
        <v>#REF!</v>
      </c>
      <c r="AV113" s="209" t="e">
        <f t="shared" ca="1" si="52"/>
        <v>#REF!</v>
      </c>
      <c r="AW113" s="209" t="e">
        <f t="shared" ca="1" si="53"/>
        <v>#REF!</v>
      </c>
      <c r="AX113" s="209" t="e">
        <f t="shared" ca="1" si="54"/>
        <v>#REF!</v>
      </c>
      <c r="AY113" s="209" t="e">
        <f t="shared" ca="1" si="55"/>
        <v>#REF!</v>
      </c>
      <c r="AZ113" s="209" t="e">
        <f t="shared" ca="1" si="56"/>
        <v>#REF!</v>
      </c>
      <c r="BA113" s="209" t="e">
        <f t="shared" ca="1" si="57"/>
        <v>#REF!</v>
      </c>
      <c r="BB113" s="209" t="e">
        <f t="shared" ca="1" si="58"/>
        <v>#REF!</v>
      </c>
      <c r="BC113" s="209" t="e">
        <f t="shared" ca="1" si="59"/>
        <v>#REF!</v>
      </c>
      <c r="BD113" s="209" t="e">
        <f t="shared" ca="1" si="60"/>
        <v>#REF!</v>
      </c>
      <c r="BE113" s="209" t="e">
        <f t="shared" ca="1" si="61"/>
        <v>#REF!</v>
      </c>
      <c r="BF113" s="209" t="e">
        <f t="shared" ca="1" si="62"/>
        <v>#REF!</v>
      </c>
      <c r="BG113" s="209" t="e">
        <f t="shared" ca="1" si="63"/>
        <v>#REF!</v>
      </c>
      <c r="BH113" s="209" t="e">
        <f t="shared" ca="1" si="64"/>
        <v>#REF!</v>
      </c>
      <c r="BI113" s="209" t="e">
        <f t="shared" ca="1" si="65"/>
        <v>#REF!</v>
      </c>
    </row>
    <row r="114" spans="1:61" s="3" customFormat="1">
      <c r="A114" s="246" t="s">
        <v>230</v>
      </c>
      <c r="B114" s="246" t="str">
        <f>INDEX('Ref1'!$E:$E,MATCH(A114,'Ref1'!$A:$A,0))</f>
        <v>East Riding of Yorkshire</v>
      </c>
      <c r="C114" s="246" t="str">
        <f>INDEX('Ref1'!$B:$B,MATCH($A114,'Ref1'!$A:$A,0))</f>
        <v>UNINFIR</v>
      </c>
      <c r="D114" s="307">
        <f>INDEX(Inputs!$K$61:$K$71,MATCH($C114,Inputs!$Q$61:$Q$71,0))</f>
        <v>0</v>
      </c>
      <c r="E114" s="211">
        <f>$D114*INDEX('3_RatesBilling'!G:G,MATCH($A114,'3_RatesBilling'!$A:$A,0))</f>
        <v>0</v>
      </c>
      <c r="F114" s="211">
        <f>$D114*INDEX('3_RatesBilling'!H:H,MATCH($A114,'3_RatesBilling'!$A:$A,0))</f>
        <v>0</v>
      </c>
      <c r="G114" s="211">
        <f>$D114*INDEX('3_RatesBilling'!I:I,MATCH($A114,'3_RatesBilling'!$A:$A,0))</f>
        <v>0</v>
      </c>
      <c r="H114" s="211">
        <f>$D114*INDEX('3_RatesBilling'!J:J,MATCH($A114,'3_RatesBilling'!$A:$A,0))</f>
        <v>0</v>
      </c>
      <c r="I114" s="211">
        <f>$D114*INDEX('3_RatesBilling'!K:K,MATCH($A114,'3_RatesBilling'!$A:$A,0))</f>
        <v>0</v>
      </c>
      <c r="J114" s="211">
        <f>$D114*INDEX('3_RatesBilling'!L:L,MATCH($A114,'3_RatesBilling'!$A:$A,0))</f>
        <v>0</v>
      </c>
      <c r="K114" s="216">
        <f>$D114*INDEX('3_RatesBilling'!M:M,MATCH($A114,'3_RatesBilling'!$A:$A,0))</f>
        <v>0</v>
      </c>
      <c r="L114" s="213">
        <f>$D114*INDEX('3_RatesBilling'!N:N,MATCH($A114,'3_RatesBilling'!$A:$A,0))</f>
        <v>0</v>
      </c>
      <c r="M114" s="211">
        <f>$D114*INDEX('3_RatesBilling'!O:O,MATCH($A114,'3_RatesBilling'!$A:$A,0))</f>
        <v>0</v>
      </c>
      <c r="N114" s="211">
        <f>$D114*INDEX('3_RatesBilling'!P:P,MATCH($A114,'3_RatesBilling'!$A:$A,0))</f>
        <v>0</v>
      </c>
      <c r="O114" s="211">
        <f>$D114*INDEX('3_RatesBilling'!Q:Q,MATCH($A114,'3_RatesBilling'!$A:$A,0))</f>
        <v>0</v>
      </c>
      <c r="P114" s="211">
        <f>$D114*INDEX('3_RatesBilling'!R:R,MATCH($A114,'3_RatesBilling'!$A:$A,0))</f>
        <v>0</v>
      </c>
      <c r="Q114" s="211">
        <f>$D114*INDEX('3_RatesBilling'!S:S,MATCH($A114,'3_RatesBilling'!$A:$A,0))</f>
        <v>0</v>
      </c>
      <c r="R114" s="211">
        <f>$D114*INDEX('3_RatesBilling'!T:T,MATCH($A114,'3_RatesBilling'!$A:$A,0))</f>
        <v>0</v>
      </c>
      <c r="S114" s="211">
        <f>$D114*INDEX('3_RatesBilling'!U:U,MATCH($A114,'3_RatesBilling'!$A:$A,0))</f>
        <v>0</v>
      </c>
      <c r="T114" s="211">
        <f>$D114*INDEX('3_RatesBilling'!V:V,MATCH($A114,'3_RatesBilling'!$A:$A,0))</f>
        <v>0</v>
      </c>
      <c r="U114" s="211">
        <f>$D114*INDEX('3_RatesBilling'!W:W,MATCH($A114,'3_RatesBilling'!$A:$A,0))</f>
        <v>0</v>
      </c>
      <c r="V114" s="211">
        <f>$D114*INDEX('3_RatesBilling'!X:X,MATCH($A114,'3_RatesBilling'!$A:$A,0))</f>
        <v>0</v>
      </c>
      <c r="W114" s="211">
        <f>$D114*INDEX('3_RatesBilling'!Y:Y,MATCH($A114,'3_RatesBilling'!$A:$A,0))</f>
        <v>0</v>
      </c>
      <c r="X114" s="211">
        <f>$D114*INDEX('3_RatesBilling'!Z:Z,MATCH($A114,'3_RatesBilling'!$A:$A,0))</f>
        <v>0</v>
      </c>
      <c r="Y114" s="211">
        <f>$D114*INDEX('3_RatesBilling'!AA:AA,MATCH($A114,'3_RatesBilling'!$A:$A,0))</f>
        <v>0</v>
      </c>
      <c r="Z114" s="211">
        <f>$D114*INDEX('3_RatesBilling'!AB:AB,MATCH($A114,'3_RatesBilling'!$A:$A,0))</f>
        <v>0</v>
      </c>
      <c r="AA114" s="211">
        <f>$D114*INDEX('3_RatesBilling'!AC:AC,MATCH($A114,'3_RatesBilling'!$A:$A,0))</f>
        <v>0</v>
      </c>
      <c r="AC114" s="211" t="e">
        <f t="shared" ca="1" si="34"/>
        <v>#REF!</v>
      </c>
      <c r="AD114" s="211" t="e">
        <f t="shared" ca="1" si="35"/>
        <v>#REF!</v>
      </c>
      <c r="AE114" s="211" t="e">
        <f t="shared" ca="1" si="36"/>
        <v>#REF!</v>
      </c>
      <c r="AF114" s="211" t="e">
        <f t="shared" ca="1" si="37"/>
        <v>#REF!</v>
      </c>
      <c r="AG114" s="211" t="e">
        <f t="shared" ca="1" si="38"/>
        <v>#REF!</v>
      </c>
      <c r="AH114" s="211" t="e">
        <f t="shared" ca="1" si="39"/>
        <v>#REF!</v>
      </c>
      <c r="AI114" s="211" t="e">
        <f t="shared" ca="1" si="40"/>
        <v>#REF!</v>
      </c>
      <c r="AJ114" s="211" t="e">
        <f t="shared" ca="1" si="41"/>
        <v>#REF!</v>
      </c>
      <c r="AK114" s="211" t="e">
        <f t="shared" ca="1" si="42"/>
        <v>#REF!</v>
      </c>
      <c r="AL114" s="211" t="e">
        <f t="shared" ca="1" si="43"/>
        <v>#REF!</v>
      </c>
      <c r="AM114" s="211" t="e">
        <f t="shared" ca="1" si="44"/>
        <v>#REF!</v>
      </c>
      <c r="AN114" s="211" t="e">
        <f t="shared" ca="1" si="45"/>
        <v>#REF!</v>
      </c>
      <c r="AO114" s="211" t="e">
        <f t="shared" ca="1" si="46"/>
        <v>#REF!</v>
      </c>
      <c r="AP114" s="211" t="e">
        <f t="shared" ca="1" si="47"/>
        <v>#REF!</v>
      </c>
      <c r="AQ114" s="211" t="e">
        <f t="shared" ca="1" si="48"/>
        <v>#REF!</v>
      </c>
      <c r="AR114" s="211" t="e">
        <f t="shared" ca="1" si="49"/>
        <v>#REF!</v>
      </c>
      <c r="AT114" s="209" t="e">
        <f t="shared" ca="1" si="50"/>
        <v>#REF!</v>
      </c>
      <c r="AU114" s="209" t="e">
        <f t="shared" ca="1" si="51"/>
        <v>#REF!</v>
      </c>
      <c r="AV114" s="209" t="e">
        <f t="shared" ca="1" si="52"/>
        <v>#REF!</v>
      </c>
      <c r="AW114" s="209" t="e">
        <f t="shared" ca="1" si="53"/>
        <v>#REF!</v>
      </c>
      <c r="AX114" s="209" t="e">
        <f t="shared" ca="1" si="54"/>
        <v>#REF!</v>
      </c>
      <c r="AY114" s="209" t="e">
        <f t="shared" ca="1" si="55"/>
        <v>#REF!</v>
      </c>
      <c r="AZ114" s="209" t="e">
        <f t="shared" ca="1" si="56"/>
        <v>#REF!</v>
      </c>
      <c r="BA114" s="209" t="e">
        <f t="shared" ca="1" si="57"/>
        <v>#REF!</v>
      </c>
      <c r="BB114" s="209" t="e">
        <f t="shared" ca="1" si="58"/>
        <v>#REF!</v>
      </c>
      <c r="BC114" s="209" t="e">
        <f t="shared" ca="1" si="59"/>
        <v>#REF!</v>
      </c>
      <c r="BD114" s="209" t="e">
        <f t="shared" ca="1" si="60"/>
        <v>#REF!</v>
      </c>
      <c r="BE114" s="209" t="e">
        <f t="shared" ca="1" si="61"/>
        <v>#REF!</v>
      </c>
      <c r="BF114" s="209" t="e">
        <f t="shared" ca="1" si="62"/>
        <v>#REF!</v>
      </c>
      <c r="BG114" s="209" t="e">
        <f t="shared" ca="1" si="63"/>
        <v>#REF!</v>
      </c>
      <c r="BH114" s="209" t="e">
        <f t="shared" ca="1" si="64"/>
        <v>#REF!</v>
      </c>
      <c r="BI114" s="209" t="e">
        <f t="shared" ca="1" si="65"/>
        <v>#REF!</v>
      </c>
    </row>
    <row r="115" spans="1:61" s="3" customFormat="1">
      <c r="A115" s="246" t="s">
        <v>232</v>
      </c>
      <c r="B115" s="246" t="str">
        <f>INDEX('Ref1'!$E:$E,MATCH(A115,'Ref1'!$A:$A,0))</f>
        <v>East Staffordshire</v>
      </c>
      <c r="C115" s="246" t="str">
        <f>INDEX('Ref1'!$B:$B,MATCH($A115,'Ref1'!$A:$A,0))</f>
        <v>SD</v>
      </c>
      <c r="D115" s="307">
        <f>INDEX(Inputs!$K$61:$K$71,MATCH($C115,Inputs!$Q$61:$Q$71,0))</f>
        <v>0</v>
      </c>
      <c r="E115" s="211">
        <f>$D115*INDEX('3_RatesBilling'!G:G,MATCH($A115,'3_RatesBilling'!$A:$A,0))</f>
        <v>0</v>
      </c>
      <c r="F115" s="211">
        <f>$D115*INDEX('3_RatesBilling'!H:H,MATCH($A115,'3_RatesBilling'!$A:$A,0))</f>
        <v>0</v>
      </c>
      <c r="G115" s="211">
        <f>$D115*INDEX('3_RatesBilling'!I:I,MATCH($A115,'3_RatesBilling'!$A:$A,0))</f>
        <v>0</v>
      </c>
      <c r="H115" s="211">
        <f>$D115*INDEX('3_RatesBilling'!J:J,MATCH($A115,'3_RatesBilling'!$A:$A,0))</f>
        <v>0</v>
      </c>
      <c r="I115" s="211">
        <f>$D115*INDEX('3_RatesBilling'!K:K,MATCH($A115,'3_RatesBilling'!$A:$A,0))</f>
        <v>0</v>
      </c>
      <c r="J115" s="211">
        <f>$D115*INDEX('3_RatesBilling'!L:L,MATCH($A115,'3_RatesBilling'!$A:$A,0))</f>
        <v>0</v>
      </c>
      <c r="K115" s="216">
        <f>$D115*INDEX('3_RatesBilling'!M:M,MATCH($A115,'3_RatesBilling'!$A:$A,0))</f>
        <v>0</v>
      </c>
      <c r="L115" s="213">
        <f>$D115*INDEX('3_RatesBilling'!N:N,MATCH($A115,'3_RatesBilling'!$A:$A,0))</f>
        <v>0</v>
      </c>
      <c r="M115" s="211">
        <f>$D115*INDEX('3_RatesBilling'!O:O,MATCH($A115,'3_RatesBilling'!$A:$A,0))</f>
        <v>0</v>
      </c>
      <c r="N115" s="211">
        <f>$D115*INDEX('3_RatesBilling'!P:P,MATCH($A115,'3_RatesBilling'!$A:$A,0))</f>
        <v>0</v>
      </c>
      <c r="O115" s="211">
        <f>$D115*INDEX('3_RatesBilling'!Q:Q,MATCH($A115,'3_RatesBilling'!$A:$A,0))</f>
        <v>0</v>
      </c>
      <c r="P115" s="211">
        <f>$D115*INDEX('3_RatesBilling'!R:R,MATCH($A115,'3_RatesBilling'!$A:$A,0))</f>
        <v>0</v>
      </c>
      <c r="Q115" s="211">
        <f>$D115*INDEX('3_RatesBilling'!S:S,MATCH($A115,'3_RatesBilling'!$A:$A,0))</f>
        <v>0</v>
      </c>
      <c r="R115" s="211">
        <f>$D115*INDEX('3_RatesBilling'!T:T,MATCH($A115,'3_RatesBilling'!$A:$A,0))</f>
        <v>0</v>
      </c>
      <c r="S115" s="211">
        <f>$D115*INDEX('3_RatesBilling'!U:U,MATCH($A115,'3_RatesBilling'!$A:$A,0))</f>
        <v>0</v>
      </c>
      <c r="T115" s="211">
        <f>$D115*INDEX('3_RatesBilling'!V:V,MATCH($A115,'3_RatesBilling'!$A:$A,0))</f>
        <v>0</v>
      </c>
      <c r="U115" s="211">
        <f>$D115*INDEX('3_RatesBilling'!W:W,MATCH($A115,'3_RatesBilling'!$A:$A,0))</f>
        <v>0</v>
      </c>
      <c r="V115" s="211">
        <f>$D115*INDEX('3_RatesBilling'!X:X,MATCH($A115,'3_RatesBilling'!$A:$A,0))</f>
        <v>0</v>
      </c>
      <c r="W115" s="211">
        <f>$D115*INDEX('3_RatesBilling'!Y:Y,MATCH($A115,'3_RatesBilling'!$A:$A,0))</f>
        <v>0</v>
      </c>
      <c r="X115" s="211">
        <f>$D115*INDEX('3_RatesBilling'!Z:Z,MATCH($A115,'3_RatesBilling'!$A:$A,0))</f>
        <v>0</v>
      </c>
      <c r="Y115" s="211">
        <f>$D115*INDEX('3_RatesBilling'!AA:AA,MATCH($A115,'3_RatesBilling'!$A:$A,0))</f>
        <v>0</v>
      </c>
      <c r="Z115" s="211">
        <f>$D115*INDEX('3_RatesBilling'!AB:AB,MATCH($A115,'3_RatesBilling'!$A:$A,0))</f>
        <v>0</v>
      </c>
      <c r="AA115" s="211">
        <f>$D115*INDEX('3_RatesBilling'!AC:AC,MATCH($A115,'3_RatesBilling'!$A:$A,0))</f>
        <v>0</v>
      </c>
      <c r="AC115" s="211" t="e">
        <f t="shared" ca="1" si="34"/>
        <v>#REF!</v>
      </c>
      <c r="AD115" s="211" t="e">
        <f t="shared" ca="1" si="35"/>
        <v>#REF!</v>
      </c>
      <c r="AE115" s="211" t="e">
        <f t="shared" ca="1" si="36"/>
        <v>#REF!</v>
      </c>
      <c r="AF115" s="211" t="e">
        <f t="shared" ca="1" si="37"/>
        <v>#REF!</v>
      </c>
      <c r="AG115" s="211" t="e">
        <f t="shared" ca="1" si="38"/>
        <v>#REF!</v>
      </c>
      <c r="AH115" s="211" t="e">
        <f t="shared" ca="1" si="39"/>
        <v>#REF!</v>
      </c>
      <c r="AI115" s="211" t="e">
        <f t="shared" ca="1" si="40"/>
        <v>#REF!</v>
      </c>
      <c r="AJ115" s="211" t="e">
        <f t="shared" ca="1" si="41"/>
        <v>#REF!</v>
      </c>
      <c r="AK115" s="211" t="e">
        <f t="shared" ca="1" si="42"/>
        <v>#REF!</v>
      </c>
      <c r="AL115" s="211" t="e">
        <f t="shared" ca="1" si="43"/>
        <v>#REF!</v>
      </c>
      <c r="AM115" s="211" t="e">
        <f t="shared" ca="1" si="44"/>
        <v>#REF!</v>
      </c>
      <c r="AN115" s="211" t="e">
        <f t="shared" ca="1" si="45"/>
        <v>#REF!</v>
      </c>
      <c r="AO115" s="211" t="e">
        <f t="shared" ca="1" si="46"/>
        <v>#REF!</v>
      </c>
      <c r="AP115" s="211" t="e">
        <f t="shared" ca="1" si="47"/>
        <v>#REF!</v>
      </c>
      <c r="AQ115" s="211" t="e">
        <f t="shared" ca="1" si="48"/>
        <v>#REF!</v>
      </c>
      <c r="AR115" s="211" t="e">
        <f t="shared" ca="1" si="49"/>
        <v>#REF!</v>
      </c>
      <c r="AT115" s="209" t="e">
        <f t="shared" ca="1" si="50"/>
        <v>#REF!</v>
      </c>
      <c r="AU115" s="209" t="e">
        <f t="shared" ca="1" si="51"/>
        <v>#REF!</v>
      </c>
      <c r="AV115" s="209" t="e">
        <f t="shared" ca="1" si="52"/>
        <v>#REF!</v>
      </c>
      <c r="AW115" s="209" t="e">
        <f t="shared" ca="1" si="53"/>
        <v>#REF!</v>
      </c>
      <c r="AX115" s="209" t="e">
        <f t="shared" ca="1" si="54"/>
        <v>#REF!</v>
      </c>
      <c r="AY115" s="209" t="e">
        <f t="shared" ca="1" si="55"/>
        <v>#REF!</v>
      </c>
      <c r="AZ115" s="209" t="e">
        <f t="shared" ca="1" si="56"/>
        <v>#REF!</v>
      </c>
      <c r="BA115" s="209" t="e">
        <f t="shared" ca="1" si="57"/>
        <v>#REF!</v>
      </c>
      <c r="BB115" s="209" t="e">
        <f t="shared" ca="1" si="58"/>
        <v>#REF!</v>
      </c>
      <c r="BC115" s="209" t="e">
        <f t="shared" ca="1" si="59"/>
        <v>#REF!</v>
      </c>
      <c r="BD115" s="209" t="e">
        <f t="shared" ca="1" si="60"/>
        <v>#REF!</v>
      </c>
      <c r="BE115" s="209" t="e">
        <f t="shared" ca="1" si="61"/>
        <v>#REF!</v>
      </c>
      <c r="BF115" s="209" t="e">
        <f t="shared" ca="1" si="62"/>
        <v>#REF!</v>
      </c>
      <c r="BG115" s="209" t="e">
        <f t="shared" ca="1" si="63"/>
        <v>#REF!</v>
      </c>
      <c r="BH115" s="209" t="e">
        <f t="shared" ca="1" si="64"/>
        <v>#REF!</v>
      </c>
      <c r="BI115" s="209" t="e">
        <f t="shared" ca="1" si="65"/>
        <v>#REF!</v>
      </c>
    </row>
    <row r="116" spans="1:61" s="3" customFormat="1">
      <c r="A116" s="246" t="s">
        <v>234</v>
      </c>
      <c r="B116" s="246" t="str">
        <f>INDEX('Ref1'!$E:$E,MATCH(A116,'Ref1'!$A:$A,0))</f>
        <v>East Sussex</v>
      </c>
      <c r="C116" s="246" t="str">
        <f>INDEX('Ref1'!$B:$B,MATCH($A116,'Ref1'!$A:$A,0))</f>
        <v>SCNFIR</v>
      </c>
      <c r="D116" s="307">
        <f>INDEX(Inputs!$K$61:$K$71,MATCH($C116,Inputs!$Q$61:$Q$71,0))</f>
        <v>0</v>
      </c>
      <c r="E116" s="211">
        <f>$D116*INDEX('3_RatesBilling'!G:G,MATCH($A116,'3_RatesBilling'!$A:$A,0))</f>
        <v>0</v>
      </c>
      <c r="F116" s="211">
        <f>$D116*INDEX('3_RatesBilling'!H:H,MATCH($A116,'3_RatesBilling'!$A:$A,0))</f>
        <v>0</v>
      </c>
      <c r="G116" s="211">
        <f>$D116*INDEX('3_RatesBilling'!I:I,MATCH($A116,'3_RatesBilling'!$A:$A,0))</f>
        <v>0</v>
      </c>
      <c r="H116" s="211">
        <f>$D116*INDEX('3_RatesBilling'!J:J,MATCH($A116,'3_RatesBilling'!$A:$A,0))</f>
        <v>0</v>
      </c>
      <c r="I116" s="211">
        <f>$D116*INDEX('3_RatesBilling'!K:K,MATCH($A116,'3_RatesBilling'!$A:$A,0))</f>
        <v>0</v>
      </c>
      <c r="J116" s="211">
        <f>$D116*INDEX('3_RatesBilling'!L:L,MATCH($A116,'3_RatesBilling'!$A:$A,0))</f>
        <v>0</v>
      </c>
      <c r="K116" s="216">
        <f>$D116*INDEX('3_RatesBilling'!M:M,MATCH($A116,'3_RatesBilling'!$A:$A,0))</f>
        <v>0</v>
      </c>
      <c r="L116" s="213">
        <f>$D116*INDEX('3_RatesBilling'!N:N,MATCH($A116,'3_RatesBilling'!$A:$A,0))</f>
        <v>0</v>
      </c>
      <c r="M116" s="211">
        <f>$D116*INDEX('3_RatesBilling'!O:O,MATCH($A116,'3_RatesBilling'!$A:$A,0))</f>
        <v>0</v>
      </c>
      <c r="N116" s="211">
        <f>$D116*INDEX('3_RatesBilling'!P:P,MATCH($A116,'3_RatesBilling'!$A:$A,0))</f>
        <v>0</v>
      </c>
      <c r="O116" s="211">
        <f>$D116*INDEX('3_RatesBilling'!Q:Q,MATCH($A116,'3_RatesBilling'!$A:$A,0))</f>
        <v>0</v>
      </c>
      <c r="P116" s="211">
        <f>$D116*INDEX('3_RatesBilling'!R:R,MATCH($A116,'3_RatesBilling'!$A:$A,0))</f>
        <v>0</v>
      </c>
      <c r="Q116" s="211">
        <f>$D116*INDEX('3_RatesBilling'!S:S,MATCH($A116,'3_RatesBilling'!$A:$A,0))</f>
        <v>0</v>
      </c>
      <c r="R116" s="211">
        <f>$D116*INDEX('3_RatesBilling'!T:T,MATCH($A116,'3_RatesBilling'!$A:$A,0))</f>
        <v>0</v>
      </c>
      <c r="S116" s="211">
        <f>$D116*INDEX('3_RatesBilling'!U:U,MATCH($A116,'3_RatesBilling'!$A:$A,0))</f>
        <v>0</v>
      </c>
      <c r="T116" s="211">
        <f>$D116*INDEX('3_RatesBilling'!V:V,MATCH($A116,'3_RatesBilling'!$A:$A,0))</f>
        <v>0</v>
      </c>
      <c r="U116" s="211">
        <f>$D116*INDEX('3_RatesBilling'!W:W,MATCH($A116,'3_RatesBilling'!$A:$A,0))</f>
        <v>0</v>
      </c>
      <c r="V116" s="211">
        <f>$D116*INDEX('3_RatesBilling'!X:X,MATCH($A116,'3_RatesBilling'!$A:$A,0))</f>
        <v>0</v>
      </c>
      <c r="W116" s="211">
        <f>$D116*INDEX('3_RatesBilling'!Y:Y,MATCH($A116,'3_RatesBilling'!$A:$A,0))</f>
        <v>0</v>
      </c>
      <c r="X116" s="211">
        <f>$D116*INDEX('3_RatesBilling'!Z:Z,MATCH($A116,'3_RatesBilling'!$A:$A,0))</f>
        <v>0</v>
      </c>
      <c r="Y116" s="211">
        <f>$D116*INDEX('3_RatesBilling'!AA:AA,MATCH($A116,'3_RatesBilling'!$A:$A,0))</f>
        <v>0</v>
      </c>
      <c r="Z116" s="211">
        <f>$D116*INDEX('3_RatesBilling'!AB:AB,MATCH($A116,'3_RatesBilling'!$A:$A,0))</f>
        <v>0</v>
      </c>
      <c r="AA116" s="211">
        <f>$D116*INDEX('3_RatesBilling'!AC:AC,MATCH($A116,'3_RatesBilling'!$A:$A,0))</f>
        <v>0</v>
      </c>
      <c r="AC116" s="211" t="e">
        <f t="shared" ca="1" si="34"/>
        <v>#REF!</v>
      </c>
      <c r="AD116" s="211" t="e">
        <f t="shared" ca="1" si="35"/>
        <v>#REF!</v>
      </c>
      <c r="AE116" s="211" t="e">
        <f t="shared" ca="1" si="36"/>
        <v>#REF!</v>
      </c>
      <c r="AF116" s="211" t="e">
        <f t="shared" ca="1" si="37"/>
        <v>#REF!</v>
      </c>
      <c r="AG116" s="211" t="e">
        <f t="shared" ca="1" si="38"/>
        <v>#REF!</v>
      </c>
      <c r="AH116" s="211" t="e">
        <f t="shared" ca="1" si="39"/>
        <v>#REF!</v>
      </c>
      <c r="AI116" s="211" t="e">
        <f t="shared" ca="1" si="40"/>
        <v>#REF!</v>
      </c>
      <c r="AJ116" s="211" t="e">
        <f t="shared" ca="1" si="41"/>
        <v>#REF!</v>
      </c>
      <c r="AK116" s="211" t="e">
        <f t="shared" ca="1" si="42"/>
        <v>#REF!</v>
      </c>
      <c r="AL116" s="211" t="e">
        <f t="shared" ca="1" si="43"/>
        <v>#REF!</v>
      </c>
      <c r="AM116" s="211" t="e">
        <f t="shared" ca="1" si="44"/>
        <v>#REF!</v>
      </c>
      <c r="AN116" s="211" t="e">
        <f t="shared" ca="1" si="45"/>
        <v>#REF!</v>
      </c>
      <c r="AO116" s="211" t="e">
        <f t="shared" ca="1" si="46"/>
        <v>#REF!</v>
      </c>
      <c r="AP116" s="211" t="e">
        <f t="shared" ca="1" si="47"/>
        <v>#REF!</v>
      </c>
      <c r="AQ116" s="211" t="e">
        <f t="shared" ca="1" si="48"/>
        <v>#REF!</v>
      </c>
      <c r="AR116" s="211" t="e">
        <f t="shared" ca="1" si="49"/>
        <v>#REF!</v>
      </c>
      <c r="AT116" s="209" t="e">
        <f t="shared" ca="1" si="50"/>
        <v>#REF!</v>
      </c>
      <c r="AU116" s="209" t="e">
        <f t="shared" ca="1" si="51"/>
        <v>#REF!</v>
      </c>
      <c r="AV116" s="209" t="e">
        <f t="shared" ca="1" si="52"/>
        <v>#REF!</v>
      </c>
      <c r="AW116" s="209" t="e">
        <f t="shared" ca="1" si="53"/>
        <v>#REF!</v>
      </c>
      <c r="AX116" s="209" t="e">
        <f t="shared" ca="1" si="54"/>
        <v>#REF!</v>
      </c>
      <c r="AY116" s="209" t="e">
        <f t="shared" ca="1" si="55"/>
        <v>#REF!</v>
      </c>
      <c r="AZ116" s="209" t="e">
        <f t="shared" ca="1" si="56"/>
        <v>#REF!</v>
      </c>
      <c r="BA116" s="209" t="e">
        <f t="shared" ca="1" si="57"/>
        <v>#REF!</v>
      </c>
      <c r="BB116" s="209" t="e">
        <f t="shared" ca="1" si="58"/>
        <v>#REF!</v>
      </c>
      <c r="BC116" s="209" t="e">
        <f t="shared" ca="1" si="59"/>
        <v>#REF!</v>
      </c>
      <c r="BD116" s="209" t="e">
        <f t="shared" ca="1" si="60"/>
        <v>#REF!</v>
      </c>
      <c r="BE116" s="209" t="e">
        <f t="shared" ca="1" si="61"/>
        <v>#REF!</v>
      </c>
      <c r="BF116" s="209" t="e">
        <f t="shared" ca="1" si="62"/>
        <v>#REF!</v>
      </c>
      <c r="BG116" s="209" t="e">
        <f t="shared" ca="1" si="63"/>
        <v>#REF!</v>
      </c>
      <c r="BH116" s="209" t="e">
        <f t="shared" ca="1" si="64"/>
        <v>#REF!</v>
      </c>
      <c r="BI116" s="209" t="e">
        <f t="shared" ca="1" si="65"/>
        <v>#REF!</v>
      </c>
    </row>
    <row r="117" spans="1:61" s="3" customFormat="1">
      <c r="A117" s="246" t="s">
        <v>236</v>
      </c>
      <c r="B117" s="246" t="str">
        <f>INDEX('Ref1'!$E:$E,MATCH(A117,'Ref1'!$A:$A,0))</f>
        <v>East Sussex Fire Authority</v>
      </c>
      <c r="C117" s="246" t="str">
        <f>INDEX('Ref1'!$B:$B,MATCH($A117,'Ref1'!$A:$A,0))</f>
        <v>SFIR</v>
      </c>
      <c r="D117" s="307">
        <f>INDEX(Inputs!$K$61:$K$71,MATCH($C117,Inputs!$Q$61:$Q$71,0))</f>
        <v>0</v>
      </c>
      <c r="E117" s="211">
        <f>$D117*INDEX('3_RatesBilling'!G:G,MATCH($A117,'3_RatesBilling'!$A:$A,0))</f>
        <v>0</v>
      </c>
      <c r="F117" s="211">
        <f>$D117*INDEX('3_RatesBilling'!H:H,MATCH($A117,'3_RatesBilling'!$A:$A,0))</f>
        <v>0</v>
      </c>
      <c r="G117" s="211">
        <f>$D117*INDEX('3_RatesBilling'!I:I,MATCH($A117,'3_RatesBilling'!$A:$A,0))</f>
        <v>0</v>
      </c>
      <c r="H117" s="211">
        <f>$D117*INDEX('3_RatesBilling'!J:J,MATCH($A117,'3_RatesBilling'!$A:$A,0))</f>
        <v>0</v>
      </c>
      <c r="I117" s="211">
        <f>$D117*INDEX('3_RatesBilling'!K:K,MATCH($A117,'3_RatesBilling'!$A:$A,0))</f>
        <v>0</v>
      </c>
      <c r="J117" s="211">
        <f>$D117*INDEX('3_RatesBilling'!L:L,MATCH($A117,'3_RatesBilling'!$A:$A,0))</f>
        <v>0</v>
      </c>
      <c r="K117" s="216">
        <f>$D117*INDEX('3_RatesBilling'!M:M,MATCH($A117,'3_RatesBilling'!$A:$A,0))</f>
        <v>0</v>
      </c>
      <c r="L117" s="213">
        <f>$D117*INDEX('3_RatesBilling'!N:N,MATCH($A117,'3_RatesBilling'!$A:$A,0))</f>
        <v>0</v>
      </c>
      <c r="M117" s="211">
        <f>$D117*INDEX('3_RatesBilling'!O:O,MATCH($A117,'3_RatesBilling'!$A:$A,0))</f>
        <v>0</v>
      </c>
      <c r="N117" s="211">
        <f>$D117*INDEX('3_RatesBilling'!P:P,MATCH($A117,'3_RatesBilling'!$A:$A,0))</f>
        <v>0</v>
      </c>
      <c r="O117" s="211">
        <f>$D117*INDEX('3_RatesBilling'!Q:Q,MATCH($A117,'3_RatesBilling'!$A:$A,0))</f>
        <v>0</v>
      </c>
      <c r="P117" s="211">
        <f>$D117*INDEX('3_RatesBilling'!R:R,MATCH($A117,'3_RatesBilling'!$A:$A,0))</f>
        <v>0</v>
      </c>
      <c r="Q117" s="211">
        <f>$D117*INDEX('3_RatesBilling'!S:S,MATCH($A117,'3_RatesBilling'!$A:$A,0))</f>
        <v>0</v>
      </c>
      <c r="R117" s="211">
        <f>$D117*INDEX('3_RatesBilling'!T:T,MATCH($A117,'3_RatesBilling'!$A:$A,0))</f>
        <v>0</v>
      </c>
      <c r="S117" s="211">
        <f>$D117*INDEX('3_RatesBilling'!U:U,MATCH($A117,'3_RatesBilling'!$A:$A,0))</f>
        <v>0</v>
      </c>
      <c r="T117" s="211">
        <f>$D117*INDEX('3_RatesBilling'!V:V,MATCH($A117,'3_RatesBilling'!$A:$A,0))</f>
        <v>0</v>
      </c>
      <c r="U117" s="211">
        <f>$D117*INDEX('3_RatesBilling'!W:W,MATCH($A117,'3_RatesBilling'!$A:$A,0))</f>
        <v>0</v>
      </c>
      <c r="V117" s="211">
        <f>$D117*INDEX('3_RatesBilling'!X:X,MATCH($A117,'3_RatesBilling'!$A:$A,0))</f>
        <v>0</v>
      </c>
      <c r="W117" s="211">
        <f>$D117*INDEX('3_RatesBilling'!Y:Y,MATCH($A117,'3_RatesBilling'!$A:$A,0))</f>
        <v>0</v>
      </c>
      <c r="X117" s="211">
        <f>$D117*INDEX('3_RatesBilling'!Z:Z,MATCH($A117,'3_RatesBilling'!$A:$A,0))</f>
        <v>0</v>
      </c>
      <c r="Y117" s="211">
        <f>$D117*INDEX('3_RatesBilling'!AA:AA,MATCH($A117,'3_RatesBilling'!$A:$A,0))</f>
        <v>0</v>
      </c>
      <c r="Z117" s="211">
        <f>$D117*INDEX('3_RatesBilling'!AB:AB,MATCH($A117,'3_RatesBilling'!$A:$A,0))</f>
        <v>0</v>
      </c>
      <c r="AA117" s="211">
        <f>$D117*INDEX('3_RatesBilling'!AC:AC,MATCH($A117,'3_RatesBilling'!$A:$A,0))</f>
        <v>0</v>
      </c>
      <c r="AC117" s="211" t="e">
        <f t="shared" ca="1" si="34"/>
        <v>#REF!</v>
      </c>
      <c r="AD117" s="211" t="e">
        <f t="shared" ca="1" si="35"/>
        <v>#REF!</v>
      </c>
      <c r="AE117" s="211" t="e">
        <f t="shared" ca="1" si="36"/>
        <v>#REF!</v>
      </c>
      <c r="AF117" s="211" t="e">
        <f t="shared" ca="1" si="37"/>
        <v>#REF!</v>
      </c>
      <c r="AG117" s="211" t="e">
        <f t="shared" ca="1" si="38"/>
        <v>#REF!</v>
      </c>
      <c r="AH117" s="211" t="e">
        <f t="shared" ca="1" si="39"/>
        <v>#REF!</v>
      </c>
      <c r="AI117" s="211" t="e">
        <f t="shared" ca="1" si="40"/>
        <v>#REF!</v>
      </c>
      <c r="AJ117" s="211" t="e">
        <f t="shared" ca="1" si="41"/>
        <v>#REF!</v>
      </c>
      <c r="AK117" s="211" t="e">
        <f t="shared" ca="1" si="42"/>
        <v>#REF!</v>
      </c>
      <c r="AL117" s="211" t="e">
        <f t="shared" ca="1" si="43"/>
        <v>#REF!</v>
      </c>
      <c r="AM117" s="211" t="e">
        <f t="shared" ca="1" si="44"/>
        <v>#REF!</v>
      </c>
      <c r="AN117" s="211" t="e">
        <f t="shared" ca="1" si="45"/>
        <v>#REF!</v>
      </c>
      <c r="AO117" s="211" t="e">
        <f t="shared" ca="1" si="46"/>
        <v>#REF!</v>
      </c>
      <c r="AP117" s="211" t="e">
        <f t="shared" ca="1" si="47"/>
        <v>#REF!</v>
      </c>
      <c r="AQ117" s="211" t="e">
        <f t="shared" ca="1" si="48"/>
        <v>#REF!</v>
      </c>
      <c r="AR117" s="211" t="e">
        <f t="shared" ca="1" si="49"/>
        <v>#REF!</v>
      </c>
      <c r="AT117" s="209" t="e">
        <f t="shared" ca="1" si="50"/>
        <v>#REF!</v>
      </c>
      <c r="AU117" s="209" t="e">
        <f t="shared" ca="1" si="51"/>
        <v>#REF!</v>
      </c>
      <c r="AV117" s="209" t="e">
        <f t="shared" ca="1" si="52"/>
        <v>#REF!</v>
      </c>
      <c r="AW117" s="209" t="e">
        <f t="shared" ca="1" si="53"/>
        <v>#REF!</v>
      </c>
      <c r="AX117" s="209" t="e">
        <f t="shared" ca="1" si="54"/>
        <v>#REF!</v>
      </c>
      <c r="AY117" s="209" t="e">
        <f t="shared" ca="1" si="55"/>
        <v>#REF!</v>
      </c>
      <c r="AZ117" s="209" t="e">
        <f t="shared" ca="1" si="56"/>
        <v>#REF!</v>
      </c>
      <c r="BA117" s="209" t="e">
        <f t="shared" ca="1" si="57"/>
        <v>#REF!</v>
      </c>
      <c r="BB117" s="209" t="e">
        <f t="shared" ca="1" si="58"/>
        <v>#REF!</v>
      </c>
      <c r="BC117" s="209" t="e">
        <f t="shared" ca="1" si="59"/>
        <v>#REF!</v>
      </c>
      <c r="BD117" s="209" t="e">
        <f t="shared" ca="1" si="60"/>
        <v>#REF!</v>
      </c>
      <c r="BE117" s="209" t="e">
        <f t="shared" ca="1" si="61"/>
        <v>#REF!</v>
      </c>
      <c r="BF117" s="209" t="e">
        <f t="shared" ca="1" si="62"/>
        <v>#REF!</v>
      </c>
      <c r="BG117" s="209" t="e">
        <f t="shared" ca="1" si="63"/>
        <v>#REF!</v>
      </c>
      <c r="BH117" s="209" t="e">
        <f t="shared" ca="1" si="64"/>
        <v>#REF!</v>
      </c>
      <c r="BI117" s="209" t="e">
        <f t="shared" ca="1" si="65"/>
        <v>#REF!</v>
      </c>
    </row>
    <row r="118" spans="1:61" s="3" customFormat="1">
      <c r="A118" s="246" t="s">
        <v>238</v>
      </c>
      <c r="B118" s="246" t="str">
        <f>INDEX('Ref1'!$E:$E,MATCH(A118,'Ref1'!$A:$A,0))</f>
        <v>Eastbourne</v>
      </c>
      <c r="C118" s="246" t="str">
        <f>INDEX('Ref1'!$B:$B,MATCH($A118,'Ref1'!$A:$A,0))</f>
        <v>SD</v>
      </c>
      <c r="D118" s="307">
        <f>INDEX(Inputs!$K$61:$K$71,MATCH($C118,Inputs!$Q$61:$Q$71,0))</f>
        <v>0</v>
      </c>
      <c r="E118" s="211">
        <f>$D118*INDEX('3_RatesBilling'!G:G,MATCH($A118,'3_RatesBilling'!$A:$A,0))</f>
        <v>0</v>
      </c>
      <c r="F118" s="211">
        <f>$D118*INDEX('3_RatesBilling'!H:H,MATCH($A118,'3_RatesBilling'!$A:$A,0))</f>
        <v>0</v>
      </c>
      <c r="G118" s="211">
        <f>$D118*INDEX('3_RatesBilling'!I:I,MATCH($A118,'3_RatesBilling'!$A:$A,0))</f>
        <v>0</v>
      </c>
      <c r="H118" s="211">
        <f>$D118*INDEX('3_RatesBilling'!J:J,MATCH($A118,'3_RatesBilling'!$A:$A,0))</f>
        <v>0</v>
      </c>
      <c r="I118" s="211">
        <f>$D118*INDEX('3_RatesBilling'!K:K,MATCH($A118,'3_RatesBilling'!$A:$A,0))</f>
        <v>0</v>
      </c>
      <c r="J118" s="211">
        <f>$D118*INDEX('3_RatesBilling'!L:L,MATCH($A118,'3_RatesBilling'!$A:$A,0))</f>
        <v>0</v>
      </c>
      <c r="K118" s="216">
        <f>$D118*INDEX('3_RatesBilling'!M:M,MATCH($A118,'3_RatesBilling'!$A:$A,0))</f>
        <v>0</v>
      </c>
      <c r="L118" s="213">
        <f>$D118*INDEX('3_RatesBilling'!N:N,MATCH($A118,'3_RatesBilling'!$A:$A,0))</f>
        <v>0</v>
      </c>
      <c r="M118" s="211">
        <f>$D118*INDEX('3_RatesBilling'!O:O,MATCH($A118,'3_RatesBilling'!$A:$A,0))</f>
        <v>0</v>
      </c>
      <c r="N118" s="211">
        <f>$D118*INDEX('3_RatesBilling'!P:P,MATCH($A118,'3_RatesBilling'!$A:$A,0))</f>
        <v>0</v>
      </c>
      <c r="O118" s="211">
        <f>$D118*INDEX('3_RatesBilling'!Q:Q,MATCH($A118,'3_RatesBilling'!$A:$A,0))</f>
        <v>0</v>
      </c>
      <c r="P118" s="211">
        <f>$D118*INDEX('3_RatesBilling'!R:R,MATCH($A118,'3_RatesBilling'!$A:$A,0))</f>
        <v>0</v>
      </c>
      <c r="Q118" s="211">
        <f>$D118*INDEX('3_RatesBilling'!S:S,MATCH($A118,'3_RatesBilling'!$A:$A,0))</f>
        <v>0</v>
      </c>
      <c r="R118" s="211">
        <f>$D118*INDEX('3_RatesBilling'!T:T,MATCH($A118,'3_RatesBilling'!$A:$A,0))</f>
        <v>0</v>
      </c>
      <c r="S118" s="211">
        <f>$D118*INDEX('3_RatesBilling'!U:U,MATCH($A118,'3_RatesBilling'!$A:$A,0))</f>
        <v>0</v>
      </c>
      <c r="T118" s="211">
        <f>$D118*INDEX('3_RatesBilling'!V:V,MATCH($A118,'3_RatesBilling'!$A:$A,0))</f>
        <v>0</v>
      </c>
      <c r="U118" s="211">
        <f>$D118*INDEX('3_RatesBilling'!W:W,MATCH($A118,'3_RatesBilling'!$A:$A,0))</f>
        <v>0</v>
      </c>
      <c r="V118" s="211">
        <f>$D118*INDEX('3_RatesBilling'!X:X,MATCH($A118,'3_RatesBilling'!$A:$A,0))</f>
        <v>0</v>
      </c>
      <c r="W118" s="211">
        <f>$D118*INDEX('3_RatesBilling'!Y:Y,MATCH($A118,'3_RatesBilling'!$A:$A,0))</f>
        <v>0</v>
      </c>
      <c r="X118" s="211">
        <f>$D118*INDEX('3_RatesBilling'!Z:Z,MATCH($A118,'3_RatesBilling'!$A:$A,0))</f>
        <v>0</v>
      </c>
      <c r="Y118" s="211">
        <f>$D118*INDEX('3_RatesBilling'!AA:AA,MATCH($A118,'3_RatesBilling'!$A:$A,0))</f>
        <v>0</v>
      </c>
      <c r="Z118" s="211">
        <f>$D118*INDEX('3_RatesBilling'!AB:AB,MATCH($A118,'3_RatesBilling'!$A:$A,0))</f>
        <v>0</v>
      </c>
      <c r="AA118" s="211">
        <f>$D118*INDEX('3_RatesBilling'!AC:AC,MATCH($A118,'3_RatesBilling'!$A:$A,0))</f>
        <v>0</v>
      </c>
      <c r="AC118" s="211" t="e">
        <f t="shared" ca="1" si="34"/>
        <v>#REF!</v>
      </c>
      <c r="AD118" s="211" t="e">
        <f t="shared" ca="1" si="35"/>
        <v>#REF!</v>
      </c>
      <c r="AE118" s="211" t="e">
        <f t="shared" ca="1" si="36"/>
        <v>#REF!</v>
      </c>
      <c r="AF118" s="211" t="e">
        <f t="shared" ca="1" si="37"/>
        <v>#REF!</v>
      </c>
      <c r="AG118" s="211" t="e">
        <f t="shared" ca="1" si="38"/>
        <v>#REF!</v>
      </c>
      <c r="AH118" s="211" t="e">
        <f t="shared" ca="1" si="39"/>
        <v>#REF!</v>
      </c>
      <c r="AI118" s="211" t="e">
        <f t="shared" ca="1" si="40"/>
        <v>#REF!</v>
      </c>
      <c r="AJ118" s="211" t="e">
        <f t="shared" ca="1" si="41"/>
        <v>#REF!</v>
      </c>
      <c r="AK118" s="211" t="e">
        <f t="shared" ca="1" si="42"/>
        <v>#REF!</v>
      </c>
      <c r="AL118" s="211" t="e">
        <f t="shared" ca="1" si="43"/>
        <v>#REF!</v>
      </c>
      <c r="AM118" s="211" t="e">
        <f t="shared" ca="1" si="44"/>
        <v>#REF!</v>
      </c>
      <c r="AN118" s="211" t="e">
        <f t="shared" ca="1" si="45"/>
        <v>#REF!</v>
      </c>
      <c r="AO118" s="211" t="e">
        <f t="shared" ca="1" si="46"/>
        <v>#REF!</v>
      </c>
      <c r="AP118" s="211" t="e">
        <f t="shared" ca="1" si="47"/>
        <v>#REF!</v>
      </c>
      <c r="AQ118" s="211" t="e">
        <f t="shared" ca="1" si="48"/>
        <v>#REF!</v>
      </c>
      <c r="AR118" s="211" t="e">
        <f t="shared" ca="1" si="49"/>
        <v>#REF!</v>
      </c>
      <c r="AT118" s="209" t="e">
        <f t="shared" ca="1" si="50"/>
        <v>#REF!</v>
      </c>
      <c r="AU118" s="209" t="e">
        <f t="shared" ca="1" si="51"/>
        <v>#REF!</v>
      </c>
      <c r="AV118" s="209" t="e">
        <f t="shared" ca="1" si="52"/>
        <v>#REF!</v>
      </c>
      <c r="AW118" s="209" t="e">
        <f t="shared" ca="1" si="53"/>
        <v>#REF!</v>
      </c>
      <c r="AX118" s="209" t="e">
        <f t="shared" ca="1" si="54"/>
        <v>#REF!</v>
      </c>
      <c r="AY118" s="209" t="e">
        <f t="shared" ca="1" si="55"/>
        <v>#REF!</v>
      </c>
      <c r="AZ118" s="209" t="e">
        <f t="shared" ca="1" si="56"/>
        <v>#REF!</v>
      </c>
      <c r="BA118" s="209" t="e">
        <f t="shared" ca="1" si="57"/>
        <v>#REF!</v>
      </c>
      <c r="BB118" s="209" t="e">
        <f t="shared" ca="1" si="58"/>
        <v>#REF!</v>
      </c>
      <c r="BC118" s="209" t="e">
        <f t="shared" ca="1" si="59"/>
        <v>#REF!</v>
      </c>
      <c r="BD118" s="209" t="e">
        <f t="shared" ca="1" si="60"/>
        <v>#REF!</v>
      </c>
      <c r="BE118" s="209" t="e">
        <f t="shared" ca="1" si="61"/>
        <v>#REF!</v>
      </c>
      <c r="BF118" s="209" t="e">
        <f t="shared" ca="1" si="62"/>
        <v>#REF!</v>
      </c>
      <c r="BG118" s="209" t="e">
        <f t="shared" ca="1" si="63"/>
        <v>#REF!</v>
      </c>
      <c r="BH118" s="209" t="e">
        <f t="shared" ca="1" si="64"/>
        <v>#REF!</v>
      </c>
      <c r="BI118" s="209" t="e">
        <f t="shared" ca="1" si="65"/>
        <v>#REF!</v>
      </c>
    </row>
    <row r="119" spans="1:61" s="3" customFormat="1">
      <c r="A119" s="246" t="s">
        <v>240</v>
      </c>
      <c r="B119" s="246" t="str">
        <f>INDEX('Ref1'!$E:$E,MATCH(A119,'Ref1'!$A:$A,0))</f>
        <v>Eastleigh</v>
      </c>
      <c r="C119" s="246" t="str">
        <f>INDEX('Ref1'!$B:$B,MATCH($A119,'Ref1'!$A:$A,0))</f>
        <v>SD</v>
      </c>
      <c r="D119" s="307">
        <f>INDEX(Inputs!$K$61:$K$71,MATCH($C119,Inputs!$Q$61:$Q$71,0))</f>
        <v>0</v>
      </c>
      <c r="E119" s="211">
        <f>$D119*INDEX('3_RatesBilling'!G:G,MATCH($A119,'3_RatesBilling'!$A:$A,0))</f>
        <v>0</v>
      </c>
      <c r="F119" s="211">
        <f>$D119*INDEX('3_RatesBilling'!H:H,MATCH($A119,'3_RatesBilling'!$A:$A,0))</f>
        <v>0</v>
      </c>
      <c r="G119" s="211">
        <f>$D119*INDEX('3_RatesBilling'!I:I,MATCH($A119,'3_RatesBilling'!$A:$A,0))</f>
        <v>0</v>
      </c>
      <c r="H119" s="211">
        <f>$D119*INDEX('3_RatesBilling'!J:J,MATCH($A119,'3_RatesBilling'!$A:$A,0))</f>
        <v>0</v>
      </c>
      <c r="I119" s="211">
        <f>$D119*INDEX('3_RatesBilling'!K:K,MATCH($A119,'3_RatesBilling'!$A:$A,0))</f>
        <v>0</v>
      </c>
      <c r="J119" s="211">
        <f>$D119*INDEX('3_RatesBilling'!L:L,MATCH($A119,'3_RatesBilling'!$A:$A,0))</f>
        <v>0</v>
      </c>
      <c r="K119" s="216">
        <f>$D119*INDEX('3_RatesBilling'!M:M,MATCH($A119,'3_RatesBilling'!$A:$A,0))</f>
        <v>0</v>
      </c>
      <c r="L119" s="213">
        <f>$D119*INDEX('3_RatesBilling'!N:N,MATCH($A119,'3_RatesBilling'!$A:$A,0))</f>
        <v>0</v>
      </c>
      <c r="M119" s="211">
        <f>$D119*INDEX('3_RatesBilling'!O:O,MATCH($A119,'3_RatesBilling'!$A:$A,0))</f>
        <v>0</v>
      </c>
      <c r="N119" s="211">
        <f>$D119*INDEX('3_RatesBilling'!P:P,MATCH($A119,'3_RatesBilling'!$A:$A,0))</f>
        <v>0</v>
      </c>
      <c r="O119" s="211">
        <f>$D119*INDEX('3_RatesBilling'!Q:Q,MATCH($A119,'3_RatesBilling'!$A:$A,0))</f>
        <v>0</v>
      </c>
      <c r="P119" s="211">
        <f>$D119*INDEX('3_RatesBilling'!R:R,MATCH($A119,'3_RatesBilling'!$A:$A,0))</f>
        <v>0</v>
      </c>
      <c r="Q119" s="211">
        <f>$D119*INDEX('3_RatesBilling'!S:S,MATCH($A119,'3_RatesBilling'!$A:$A,0))</f>
        <v>0</v>
      </c>
      <c r="R119" s="211">
        <f>$D119*INDEX('3_RatesBilling'!T:T,MATCH($A119,'3_RatesBilling'!$A:$A,0))</f>
        <v>0</v>
      </c>
      <c r="S119" s="211">
        <f>$D119*INDEX('3_RatesBilling'!U:U,MATCH($A119,'3_RatesBilling'!$A:$A,0))</f>
        <v>0</v>
      </c>
      <c r="T119" s="211">
        <f>$D119*INDEX('3_RatesBilling'!V:V,MATCH($A119,'3_RatesBilling'!$A:$A,0))</f>
        <v>0</v>
      </c>
      <c r="U119" s="211">
        <f>$D119*INDEX('3_RatesBilling'!W:W,MATCH($A119,'3_RatesBilling'!$A:$A,0))</f>
        <v>0</v>
      </c>
      <c r="V119" s="211">
        <f>$D119*INDEX('3_RatesBilling'!X:X,MATCH($A119,'3_RatesBilling'!$A:$A,0))</f>
        <v>0</v>
      </c>
      <c r="W119" s="211">
        <f>$D119*INDEX('3_RatesBilling'!Y:Y,MATCH($A119,'3_RatesBilling'!$A:$A,0))</f>
        <v>0</v>
      </c>
      <c r="X119" s="211">
        <f>$D119*INDEX('3_RatesBilling'!Z:Z,MATCH($A119,'3_RatesBilling'!$A:$A,0))</f>
        <v>0</v>
      </c>
      <c r="Y119" s="211">
        <f>$D119*INDEX('3_RatesBilling'!AA:AA,MATCH($A119,'3_RatesBilling'!$A:$A,0))</f>
        <v>0</v>
      </c>
      <c r="Z119" s="211">
        <f>$D119*INDEX('3_RatesBilling'!AB:AB,MATCH($A119,'3_RatesBilling'!$A:$A,0))</f>
        <v>0</v>
      </c>
      <c r="AA119" s="211">
        <f>$D119*INDEX('3_RatesBilling'!AC:AC,MATCH($A119,'3_RatesBilling'!$A:$A,0))</f>
        <v>0</v>
      </c>
      <c r="AC119" s="211" t="e">
        <f t="shared" ca="1" si="34"/>
        <v>#REF!</v>
      </c>
      <c r="AD119" s="211" t="e">
        <f t="shared" ca="1" si="35"/>
        <v>#REF!</v>
      </c>
      <c r="AE119" s="211" t="e">
        <f t="shared" ca="1" si="36"/>
        <v>#REF!</v>
      </c>
      <c r="AF119" s="211" t="e">
        <f t="shared" ca="1" si="37"/>
        <v>#REF!</v>
      </c>
      <c r="AG119" s="211" t="e">
        <f t="shared" ca="1" si="38"/>
        <v>#REF!</v>
      </c>
      <c r="AH119" s="211" t="e">
        <f t="shared" ca="1" si="39"/>
        <v>#REF!</v>
      </c>
      <c r="AI119" s="211" t="e">
        <f t="shared" ca="1" si="40"/>
        <v>#REF!</v>
      </c>
      <c r="AJ119" s="211" t="e">
        <f t="shared" ca="1" si="41"/>
        <v>#REF!</v>
      </c>
      <c r="AK119" s="211" t="e">
        <f t="shared" ca="1" si="42"/>
        <v>#REF!</v>
      </c>
      <c r="AL119" s="211" t="e">
        <f t="shared" ca="1" si="43"/>
        <v>#REF!</v>
      </c>
      <c r="AM119" s="211" t="e">
        <f t="shared" ca="1" si="44"/>
        <v>#REF!</v>
      </c>
      <c r="AN119" s="211" t="e">
        <f t="shared" ca="1" si="45"/>
        <v>#REF!</v>
      </c>
      <c r="AO119" s="211" t="e">
        <f t="shared" ca="1" si="46"/>
        <v>#REF!</v>
      </c>
      <c r="AP119" s="211" t="e">
        <f t="shared" ca="1" si="47"/>
        <v>#REF!</v>
      </c>
      <c r="AQ119" s="211" t="e">
        <f t="shared" ca="1" si="48"/>
        <v>#REF!</v>
      </c>
      <c r="AR119" s="211" t="e">
        <f t="shared" ca="1" si="49"/>
        <v>#REF!</v>
      </c>
      <c r="AT119" s="209" t="e">
        <f t="shared" ca="1" si="50"/>
        <v>#REF!</v>
      </c>
      <c r="AU119" s="209" t="e">
        <f t="shared" ca="1" si="51"/>
        <v>#REF!</v>
      </c>
      <c r="AV119" s="209" t="e">
        <f t="shared" ca="1" si="52"/>
        <v>#REF!</v>
      </c>
      <c r="AW119" s="209" t="e">
        <f t="shared" ca="1" si="53"/>
        <v>#REF!</v>
      </c>
      <c r="AX119" s="209" t="e">
        <f t="shared" ca="1" si="54"/>
        <v>#REF!</v>
      </c>
      <c r="AY119" s="209" t="e">
        <f t="shared" ca="1" si="55"/>
        <v>#REF!</v>
      </c>
      <c r="AZ119" s="209" t="e">
        <f t="shared" ca="1" si="56"/>
        <v>#REF!</v>
      </c>
      <c r="BA119" s="209" t="e">
        <f t="shared" ca="1" si="57"/>
        <v>#REF!</v>
      </c>
      <c r="BB119" s="209" t="e">
        <f t="shared" ca="1" si="58"/>
        <v>#REF!</v>
      </c>
      <c r="BC119" s="209" t="e">
        <f t="shared" ca="1" si="59"/>
        <v>#REF!</v>
      </c>
      <c r="BD119" s="209" t="e">
        <f t="shared" ca="1" si="60"/>
        <v>#REF!</v>
      </c>
      <c r="BE119" s="209" t="e">
        <f t="shared" ca="1" si="61"/>
        <v>#REF!</v>
      </c>
      <c r="BF119" s="209" t="e">
        <f t="shared" ca="1" si="62"/>
        <v>#REF!</v>
      </c>
      <c r="BG119" s="209" t="e">
        <f t="shared" ca="1" si="63"/>
        <v>#REF!</v>
      </c>
      <c r="BH119" s="209" t="e">
        <f t="shared" ca="1" si="64"/>
        <v>#REF!</v>
      </c>
      <c r="BI119" s="209" t="e">
        <f t="shared" ca="1" si="65"/>
        <v>#REF!</v>
      </c>
    </row>
    <row r="120" spans="1:61" s="3" customFormat="1">
      <c r="A120" s="246" t="s">
        <v>242</v>
      </c>
      <c r="B120" s="246" t="str">
        <f>INDEX('Ref1'!$E:$E,MATCH(A120,'Ref1'!$A:$A,0))</f>
        <v>Eden</v>
      </c>
      <c r="C120" s="246" t="str">
        <f>INDEX('Ref1'!$B:$B,MATCH($A120,'Ref1'!$A:$A,0))</f>
        <v>SD</v>
      </c>
      <c r="D120" s="307">
        <f>INDEX(Inputs!$K$61:$K$71,MATCH($C120,Inputs!$Q$61:$Q$71,0))</f>
        <v>0</v>
      </c>
      <c r="E120" s="211">
        <f>$D120*INDEX('3_RatesBilling'!G:G,MATCH($A120,'3_RatesBilling'!$A:$A,0))</f>
        <v>0</v>
      </c>
      <c r="F120" s="211">
        <f>$D120*INDEX('3_RatesBilling'!H:H,MATCH($A120,'3_RatesBilling'!$A:$A,0))</f>
        <v>0</v>
      </c>
      <c r="G120" s="211">
        <f>$D120*INDEX('3_RatesBilling'!I:I,MATCH($A120,'3_RatesBilling'!$A:$A,0))</f>
        <v>0</v>
      </c>
      <c r="H120" s="211">
        <f>$D120*INDEX('3_RatesBilling'!J:J,MATCH($A120,'3_RatesBilling'!$A:$A,0))</f>
        <v>0</v>
      </c>
      <c r="I120" s="211">
        <f>$D120*INDEX('3_RatesBilling'!K:K,MATCH($A120,'3_RatesBilling'!$A:$A,0))</f>
        <v>0</v>
      </c>
      <c r="J120" s="211">
        <f>$D120*INDEX('3_RatesBilling'!L:L,MATCH($A120,'3_RatesBilling'!$A:$A,0))</f>
        <v>0</v>
      </c>
      <c r="K120" s="216">
        <f>$D120*INDEX('3_RatesBilling'!M:M,MATCH($A120,'3_RatesBilling'!$A:$A,0))</f>
        <v>0</v>
      </c>
      <c r="L120" s="213">
        <f>$D120*INDEX('3_RatesBilling'!N:N,MATCH($A120,'3_RatesBilling'!$A:$A,0))</f>
        <v>0</v>
      </c>
      <c r="M120" s="211">
        <f>$D120*INDEX('3_RatesBilling'!O:O,MATCH($A120,'3_RatesBilling'!$A:$A,0))</f>
        <v>0</v>
      </c>
      <c r="N120" s="211">
        <f>$D120*INDEX('3_RatesBilling'!P:P,MATCH($A120,'3_RatesBilling'!$A:$A,0))</f>
        <v>0</v>
      </c>
      <c r="O120" s="211">
        <f>$D120*INDEX('3_RatesBilling'!Q:Q,MATCH($A120,'3_RatesBilling'!$A:$A,0))</f>
        <v>0</v>
      </c>
      <c r="P120" s="211">
        <f>$D120*INDEX('3_RatesBilling'!R:R,MATCH($A120,'3_RatesBilling'!$A:$A,0))</f>
        <v>0</v>
      </c>
      <c r="Q120" s="211">
        <f>$D120*INDEX('3_RatesBilling'!S:S,MATCH($A120,'3_RatesBilling'!$A:$A,0))</f>
        <v>0</v>
      </c>
      <c r="R120" s="211">
        <f>$D120*INDEX('3_RatesBilling'!T:T,MATCH($A120,'3_RatesBilling'!$A:$A,0))</f>
        <v>0</v>
      </c>
      <c r="S120" s="211">
        <f>$D120*INDEX('3_RatesBilling'!U:U,MATCH($A120,'3_RatesBilling'!$A:$A,0))</f>
        <v>0</v>
      </c>
      <c r="T120" s="211">
        <f>$D120*INDEX('3_RatesBilling'!V:V,MATCH($A120,'3_RatesBilling'!$A:$A,0))</f>
        <v>0</v>
      </c>
      <c r="U120" s="211">
        <f>$D120*INDEX('3_RatesBilling'!W:W,MATCH($A120,'3_RatesBilling'!$A:$A,0))</f>
        <v>0</v>
      </c>
      <c r="V120" s="211">
        <f>$D120*INDEX('3_RatesBilling'!X:X,MATCH($A120,'3_RatesBilling'!$A:$A,0))</f>
        <v>0</v>
      </c>
      <c r="W120" s="211">
        <f>$D120*INDEX('3_RatesBilling'!Y:Y,MATCH($A120,'3_RatesBilling'!$A:$A,0))</f>
        <v>0</v>
      </c>
      <c r="X120" s="211">
        <f>$D120*INDEX('3_RatesBilling'!Z:Z,MATCH($A120,'3_RatesBilling'!$A:$A,0))</f>
        <v>0</v>
      </c>
      <c r="Y120" s="211">
        <f>$D120*INDEX('3_RatesBilling'!AA:AA,MATCH($A120,'3_RatesBilling'!$A:$A,0))</f>
        <v>0</v>
      </c>
      <c r="Z120" s="211">
        <f>$D120*INDEX('3_RatesBilling'!AB:AB,MATCH($A120,'3_RatesBilling'!$A:$A,0))</f>
        <v>0</v>
      </c>
      <c r="AA120" s="211">
        <f>$D120*INDEX('3_RatesBilling'!AC:AC,MATCH($A120,'3_RatesBilling'!$A:$A,0))</f>
        <v>0</v>
      </c>
      <c r="AC120" s="211" t="e">
        <f t="shared" ca="1" si="34"/>
        <v>#REF!</v>
      </c>
      <c r="AD120" s="211" t="e">
        <f t="shared" ca="1" si="35"/>
        <v>#REF!</v>
      </c>
      <c r="AE120" s="211" t="e">
        <f t="shared" ca="1" si="36"/>
        <v>#REF!</v>
      </c>
      <c r="AF120" s="211" t="e">
        <f t="shared" ca="1" si="37"/>
        <v>#REF!</v>
      </c>
      <c r="AG120" s="211" t="e">
        <f t="shared" ca="1" si="38"/>
        <v>#REF!</v>
      </c>
      <c r="AH120" s="211" t="e">
        <f t="shared" ca="1" si="39"/>
        <v>#REF!</v>
      </c>
      <c r="AI120" s="211" t="e">
        <f t="shared" ca="1" si="40"/>
        <v>#REF!</v>
      </c>
      <c r="AJ120" s="211" t="e">
        <f t="shared" ca="1" si="41"/>
        <v>#REF!</v>
      </c>
      <c r="AK120" s="211" t="e">
        <f t="shared" ca="1" si="42"/>
        <v>#REF!</v>
      </c>
      <c r="AL120" s="211" t="e">
        <f t="shared" ca="1" si="43"/>
        <v>#REF!</v>
      </c>
      <c r="AM120" s="211" t="e">
        <f t="shared" ca="1" si="44"/>
        <v>#REF!</v>
      </c>
      <c r="AN120" s="211" t="e">
        <f t="shared" ca="1" si="45"/>
        <v>#REF!</v>
      </c>
      <c r="AO120" s="211" t="e">
        <f t="shared" ca="1" si="46"/>
        <v>#REF!</v>
      </c>
      <c r="AP120" s="211" t="e">
        <f t="shared" ca="1" si="47"/>
        <v>#REF!</v>
      </c>
      <c r="AQ120" s="211" t="e">
        <f t="shared" ca="1" si="48"/>
        <v>#REF!</v>
      </c>
      <c r="AR120" s="211" t="e">
        <f t="shared" ca="1" si="49"/>
        <v>#REF!</v>
      </c>
      <c r="AT120" s="209" t="e">
        <f t="shared" ca="1" si="50"/>
        <v>#REF!</v>
      </c>
      <c r="AU120" s="209" t="e">
        <f t="shared" ca="1" si="51"/>
        <v>#REF!</v>
      </c>
      <c r="AV120" s="209" t="e">
        <f t="shared" ca="1" si="52"/>
        <v>#REF!</v>
      </c>
      <c r="AW120" s="209" t="e">
        <f t="shared" ca="1" si="53"/>
        <v>#REF!</v>
      </c>
      <c r="AX120" s="209" t="e">
        <f t="shared" ca="1" si="54"/>
        <v>#REF!</v>
      </c>
      <c r="AY120" s="209" t="e">
        <f t="shared" ca="1" si="55"/>
        <v>#REF!</v>
      </c>
      <c r="AZ120" s="209" t="e">
        <f t="shared" ca="1" si="56"/>
        <v>#REF!</v>
      </c>
      <c r="BA120" s="209" t="e">
        <f t="shared" ca="1" si="57"/>
        <v>#REF!</v>
      </c>
      <c r="BB120" s="209" t="e">
        <f t="shared" ca="1" si="58"/>
        <v>#REF!</v>
      </c>
      <c r="BC120" s="209" t="e">
        <f t="shared" ca="1" si="59"/>
        <v>#REF!</v>
      </c>
      <c r="BD120" s="209" t="e">
        <f t="shared" ca="1" si="60"/>
        <v>#REF!</v>
      </c>
      <c r="BE120" s="209" t="e">
        <f t="shared" ca="1" si="61"/>
        <v>#REF!</v>
      </c>
      <c r="BF120" s="209" t="e">
        <f t="shared" ca="1" si="62"/>
        <v>#REF!</v>
      </c>
      <c r="BG120" s="209" t="e">
        <f t="shared" ca="1" si="63"/>
        <v>#REF!</v>
      </c>
      <c r="BH120" s="209" t="e">
        <f t="shared" ca="1" si="64"/>
        <v>#REF!</v>
      </c>
      <c r="BI120" s="209" t="e">
        <f t="shared" ca="1" si="65"/>
        <v>#REF!</v>
      </c>
    </row>
    <row r="121" spans="1:61" s="3" customFormat="1">
      <c r="A121" s="246" t="s">
        <v>244</v>
      </c>
      <c r="B121" s="246" t="str">
        <f>INDEX('Ref1'!$E:$E,MATCH(A121,'Ref1'!$A:$A,0))</f>
        <v>Elmbridge</v>
      </c>
      <c r="C121" s="246" t="str">
        <f>INDEX('Ref1'!$B:$B,MATCH($A121,'Ref1'!$A:$A,0))</f>
        <v>SD</v>
      </c>
      <c r="D121" s="307">
        <f>INDEX(Inputs!$K$61:$K$71,MATCH($C121,Inputs!$Q$61:$Q$71,0))</f>
        <v>0</v>
      </c>
      <c r="E121" s="211">
        <f>$D121*INDEX('3_RatesBilling'!G:G,MATCH($A121,'3_RatesBilling'!$A:$A,0))</f>
        <v>0</v>
      </c>
      <c r="F121" s="211">
        <f>$D121*INDEX('3_RatesBilling'!H:H,MATCH($A121,'3_RatesBilling'!$A:$A,0))</f>
        <v>0</v>
      </c>
      <c r="G121" s="211">
        <f>$D121*INDEX('3_RatesBilling'!I:I,MATCH($A121,'3_RatesBilling'!$A:$A,0))</f>
        <v>0</v>
      </c>
      <c r="H121" s="211">
        <f>$D121*INDEX('3_RatesBilling'!J:J,MATCH($A121,'3_RatesBilling'!$A:$A,0))</f>
        <v>0</v>
      </c>
      <c r="I121" s="211">
        <f>$D121*INDEX('3_RatesBilling'!K:K,MATCH($A121,'3_RatesBilling'!$A:$A,0))</f>
        <v>0</v>
      </c>
      <c r="J121" s="211">
        <f>$D121*INDEX('3_RatesBilling'!L:L,MATCH($A121,'3_RatesBilling'!$A:$A,0))</f>
        <v>0</v>
      </c>
      <c r="K121" s="216">
        <f>$D121*INDEX('3_RatesBilling'!M:M,MATCH($A121,'3_RatesBilling'!$A:$A,0))</f>
        <v>0</v>
      </c>
      <c r="L121" s="213">
        <f>$D121*INDEX('3_RatesBilling'!N:N,MATCH($A121,'3_RatesBilling'!$A:$A,0))</f>
        <v>0</v>
      </c>
      <c r="M121" s="211">
        <f>$D121*INDEX('3_RatesBilling'!O:O,MATCH($A121,'3_RatesBilling'!$A:$A,0))</f>
        <v>0</v>
      </c>
      <c r="N121" s="211">
        <f>$D121*INDEX('3_RatesBilling'!P:P,MATCH($A121,'3_RatesBilling'!$A:$A,0))</f>
        <v>0</v>
      </c>
      <c r="O121" s="211">
        <f>$D121*INDEX('3_RatesBilling'!Q:Q,MATCH($A121,'3_RatesBilling'!$A:$A,0))</f>
        <v>0</v>
      </c>
      <c r="P121" s="211">
        <f>$D121*INDEX('3_RatesBilling'!R:R,MATCH($A121,'3_RatesBilling'!$A:$A,0))</f>
        <v>0</v>
      </c>
      <c r="Q121" s="211">
        <f>$D121*INDEX('3_RatesBilling'!S:S,MATCH($A121,'3_RatesBilling'!$A:$A,0))</f>
        <v>0</v>
      </c>
      <c r="R121" s="211">
        <f>$D121*INDEX('3_RatesBilling'!T:T,MATCH($A121,'3_RatesBilling'!$A:$A,0))</f>
        <v>0</v>
      </c>
      <c r="S121" s="211">
        <f>$D121*INDEX('3_RatesBilling'!U:U,MATCH($A121,'3_RatesBilling'!$A:$A,0))</f>
        <v>0</v>
      </c>
      <c r="T121" s="211">
        <f>$D121*INDEX('3_RatesBilling'!V:V,MATCH($A121,'3_RatesBilling'!$A:$A,0))</f>
        <v>0</v>
      </c>
      <c r="U121" s="211">
        <f>$D121*INDEX('3_RatesBilling'!W:W,MATCH($A121,'3_RatesBilling'!$A:$A,0))</f>
        <v>0</v>
      </c>
      <c r="V121" s="211">
        <f>$D121*INDEX('3_RatesBilling'!X:X,MATCH($A121,'3_RatesBilling'!$A:$A,0))</f>
        <v>0</v>
      </c>
      <c r="W121" s="211">
        <f>$D121*INDEX('3_RatesBilling'!Y:Y,MATCH($A121,'3_RatesBilling'!$A:$A,0))</f>
        <v>0</v>
      </c>
      <c r="X121" s="211">
        <f>$D121*INDEX('3_RatesBilling'!Z:Z,MATCH($A121,'3_RatesBilling'!$A:$A,0))</f>
        <v>0</v>
      </c>
      <c r="Y121" s="211">
        <f>$D121*INDEX('3_RatesBilling'!AA:AA,MATCH($A121,'3_RatesBilling'!$A:$A,0))</f>
        <v>0</v>
      </c>
      <c r="Z121" s="211">
        <f>$D121*INDEX('3_RatesBilling'!AB:AB,MATCH($A121,'3_RatesBilling'!$A:$A,0))</f>
        <v>0</v>
      </c>
      <c r="AA121" s="211">
        <f>$D121*INDEX('3_RatesBilling'!AC:AC,MATCH($A121,'3_RatesBilling'!$A:$A,0))</f>
        <v>0</v>
      </c>
      <c r="AC121" s="211" t="e">
        <f t="shared" ca="1" si="34"/>
        <v>#REF!</v>
      </c>
      <c r="AD121" s="211" t="e">
        <f t="shared" ca="1" si="35"/>
        <v>#REF!</v>
      </c>
      <c r="AE121" s="211" t="e">
        <f t="shared" ca="1" si="36"/>
        <v>#REF!</v>
      </c>
      <c r="AF121" s="211" t="e">
        <f t="shared" ca="1" si="37"/>
        <v>#REF!</v>
      </c>
      <c r="AG121" s="211" t="e">
        <f t="shared" ca="1" si="38"/>
        <v>#REF!</v>
      </c>
      <c r="AH121" s="211" t="e">
        <f t="shared" ca="1" si="39"/>
        <v>#REF!</v>
      </c>
      <c r="AI121" s="211" t="e">
        <f t="shared" ca="1" si="40"/>
        <v>#REF!</v>
      </c>
      <c r="AJ121" s="211" t="e">
        <f t="shared" ca="1" si="41"/>
        <v>#REF!</v>
      </c>
      <c r="AK121" s="211" t="e">
        <f t="shared" ca="1" si="42"/>
        <v>#REF!</v>
      </c>
      <c r="AL121" s="211" t="e">
        <f t="shared" ca="1" si="43"/>
        <v>#REF!</v>
      </c>
      <c r="AM121" s="211" t="e">
        <f t="shared" ca="1" si="44"/>
        <v>#REF!</v>
      </c>
      <c r="AN121" s="211" t="e">
        <f t="shared" ca="1" si="45"/>
        <v>#REF!</v>
      </c>
      <c r="AO121" s="211" t="e">
        <f t="shared" ca="1" si="46"/>
        <v>#REF!</v>
      </c>
      <c r="AP121" s="211" t="e">
        <f t="shared" ca="1" si="47"/>
        <v>#REF!</v>
      </c>
      <c r="AQ121" s="211" t="e">
        <f t="shared" ca="1" si="48"/>
        <v>#REF!</v>
      </c>
      <c r="AR121" s="211" t="e">
        <f t="shared" ca="1" si="49"/>
        <v>#REF!</v>
      </c>
      <c r="AT121" s="209" t="e">
        <f t="shared" ca="1" si="50"/>
        <v>#REF!</v>
      </c>
      <c r="AU121" s="209" t="e">
        <f t="shared" ca="1" si="51"/>
        <v>#REF!</v>
      </c>
      <c r="AV121" s="209" t="e">
        <f t="shared" ca="1" si="52"/>
        <v>#REF!</v>
      </c>
      <c r="AW121" s="209" t="e">
        <f t="shared" ca="1" si="53"/>
        <v>#REF!</v>
      </c>
      <c r="AX121" s="209" t="e">
        <f t="shared" ca="1" si="54"/>
        <v>#REF!</v>
      </c>
      <c r="AY121" s="209" t="e">
        <f t="shared" ca="1" si="55"/>
        <v>#REF!</v>
      </c>
      <c r="AZ121" s="209" t="e">
        <f t="shared" ca="1" si="56"/>
        <v>#REF!</v>
      </c>
      <c r="BA121" s="209" t="e">
        <f t="shared" ca="1" si="57"/>
        <v>#REF!</v>
      </c>
      <c r="BB121" s="209" t="e">
        <f t="shared" ca="1" si="58"/>
        <v>#REF!</v>
      </c>
      <c r="BC121" s="209" t="e">
        <f t="shared" ca="1" si="59"/>
        <v>#REF!</v>
      </c>
      <c r="BD121" s="209" t="e">
        <f t="shared" ca="1" si="60"/>
        <v>#REF!</v>
      </c>
      <c r="BE121" s="209" t="e">
        <f t="shared" ca="1" si="61"/>
        <v>#REF!</v>
      </c>
      <c r="BF121" s="209" t="e">
        <f t="shared" ca="1" si="62"/>
        <v>#REF!</v>
      </c>
      <c r="BG121" s="209" t="e">
        <f t="shared" ca="1" si="63"/>
        <v>#REF!</v>
      </c>
      <c r="BH121" s="209" t="e">
        <f t="shared" ca="1" si="64"/>
        <v>#REF!</v>
      </c>
      <c r="BI121" s="209" t="e">
        <f t="shared" ca="1" si="65"/>
        <v>#REF!</v>
      </c>
    </row>
    <row r="122" spans="1:61" s="3" customFormat="1">
      <c r="A122" s="246" t="s">
        <v>246</v>
      </c>
      <c r="B122" s="246" t="str">
        <f>INDEX('Ref1'!$E:$E,MATCH(A122,'Ref1'!$A:$A,0))</f>
        <v>Enfield</v>
      </c>
      <c r="C122" s="246" t="str">
        <f>INDEX('Ref1'!$B:$B,MATCH($A122,'Ref1'!$A:$A,0))</f>
        <v>OLB</v>
      </c>
      <c r="D122" s="307">
        <f>INDEX(Inputs!$K$61:$K$71,MATCH($C122,Inputs!$Q$61:$Q$71,0))</f>
        <v>0</v>
      </c>
      <c r="E122" s="211">
        <f>$D122*INDEX('3_RatesBilling'!G:G,MATCH($A122,'3_RatesBilling'!$A:$A,0))</f>
        <v>0</v>
      </c>
      <c r="F122" s="211">
        <f>$D122*INDEX('3_RatesBilling'!H:H,MATCH($A122,'3_RatesBilling'!$A:$A,0))</f>
        <v>0</v>
      </c>
      <c r="G122" s="211">
        <f>$D122*INDEX('3_RatesBilling'!I:I,MATCH($A122,'3_RatesBilling'!$A:$A,0))</f>
        <v>0</v>
      </c>
      <c r="H122" s="211">
        <f>$D122*INDEX('3_RatesBilling'!J:J,MATCH($A122,'3_RatesBilling'!$A:$A,0))</f>
        <v>0</v>
      </c>
      <c r="I122" s="211">
        <f>$D122*INDEX('3_RatesBilling'!K:K,MATCH($A122,'3_RatesBilling'!$A:$A,0))</f>
        <v>0</v>
      </c>
      <c r="J122" s="211">
        <f>$D122*INDEX('3_RatesBilling'!L:L,MATCH($A122,'3_RatesBilling'!$A:$A,0))</f>
        <v>0</v>
      </c>
      <c r="K122" s="216">
        <f>$D122*INDEX('3_RatesBilling'!M:M,MATCH($A122,'3_RatesBilling'!$A:$A,0))</f>
        <v>0</v>
      </c>
      <c r="L122" s="213">
        <f>$D122*INDEX('3_RatesBilling'!N:N,MATCH($A122,'3_RatesBilling'!$A:$A,0))</f>
        <v>0</v>
      </c>
      <c r="M122" s="211">
        <f>$D122*INDEX('3_RatesBilling'!O:O,MATCH($A122,'3_RatesBilling'!$A:$A,0))</f>
        <v>0</v>
      </c>
      <c r="N122" s="211">
        <f>$D122*INDEX('3_RatesBilling'!P:P,MATCH($A122,'3_RatesBilling'!$A:$A,0))</f>
        <v>0</v>
      </c>
      <c r="O122" s="211">
        <f>$D122*INDEX('3_RatesBilling'!Q:Q,MATCH($A122,'3_RatesBilling'!$A:$A,0))</f>
        <v>0</v>
      </c>
      <c r="P122" s="211">
        <f>$D122*INDEX('3_RatesBilling'!R:R,MATCH($A122,'3_RatesBilling'!$A:$A,0))</f>
        <v>0</v>
      </c>
      <c r="Q122" s="211">
        <f>$D122*INDEX('3_RatesBilling'!S:S,MATCH($A122,'3_RatesBilling'!$A:$A,0))</f>
        <v>0</v>
      </c>
      <c r="R122" s="211">
        <f>$D122*INDEX('3_RatesBilling'!T:T,MATCH($A122,'3_RatesBilling'!$A:$A,0))</f>
        <v>0</v>
      </c>
      <c r="S122" s="211">
        <f>$D122*INDEX('3_RatesBilling'!U:U,MATCH($A122,'3_RatesBilling'!$A:$A,0))</f>
        <v>0</v>
      </c>
      <c r="T122" s="211">
        <f>$D122*INDEX('3_RatesBilling'!V:V,MATCH($A122,'3_RatesBilling'!$A:$A,0))</f>
        <v>0</v>
      </c>
      <c r="U122" s="211">
        <f>$D122*INDEX('3_RatesBilling'!W:W,MATCH($A122,'3_RatesBilling'!$A:$A,0))</f>
        <v>0</v>
      </c>
      <c r="V122" s="211">
        <f>$D122*INDEX('3_RatesBilling'!X:X,MATCH($A122,'3_RatesBilling'!$A:$A,0))</f>
        <v>0</v>
      </c>
      <c r="W122" s="211">
        <f>$D122*INDEX('3_RatesBilling'!Y:Y,MATCH($A122,'3_RatesBilling'!$A:$A,0))</f>
        <v>0</v>
      </c>
      <c r="X122" s="211">
        <f>$D122*INDEX('3_RatesBilling'!Z:Z,MATCH($A122,'3_RatesBilling'!$A:$A,0))</f>
        <v>0</v>
      </c>
      <c r="Y122" s="211">
        <f>$D122*INDEX('3_RatesBilling'!AA:AA,MATCH($A122,'3_RatesBilling'!$A:$A,0))</f>
        <v>0</v>
      </c>
      <c r="Z122" s="211">
        <f>$D122*INDEX('3_RatesBilling'!AB:AB,MATCH($A122,'3_RatesBilling'!$A:$A,0))</f>
        <v>0</v>
      </c>
      <c r="AA122" s="211">
        <f>$D122*INDEX('3_RatesBilling'!AC:AC,MATCH($A122,'3_RatesBilling'!$A:$A,0))</f>
        <v>0</v>
      </c>
      <c r="AC122" s="211" t="e">
        <f t="shared" ca="1" si="34"/>
        <v>#REF!</v>
      </c>
      <c r="AD122" s="211" t="e">
        <f t="shared" ca="1" si="35"/>
        <v>#REF!</v>
      </c>
      <c r="AE122" s="211" t="e">
        <f t="shared" ca="1" si="36"/>
        <v>#REF!</v>
      </c>
      <c r="AF122" s="211" t="e">
        <f t="shared" ca="1" si="37"/>
        <v>#REF!</v>
      </c>
      <c r="AG122" s="211" t="e">
        <f t="shared" ca="1" si="38"/>
        <v>#REF!</v>
      </c>
      <c r="AH122" s="211" t="e">
        <f t="shared" ca="1" si="39"/>
        <v>#REF!</v>
      </c>
      <c r="AI122" s="211" t="e">
        <f t="shared" ca="1" si="40"/>
        <v>#REF!</v>
      </c>
      <c r="AJ122" s="211" t="e">
        <f t="shared" ca="1" si="41"/>
        <v>#REF!</v>
      </c>
      <c r="AK122" s="211" t="e">
        <f t="shared" ca="1" si="42"/>
        <v>#REF!</v>
      </c>
      <c r="AL122" s="211" t="e">
        <f t="shared" ca="1" si="43"/>
        <v>#REF!</v>
      </c>
      <c r="AM122" s="211" t="e">
        <f t="shared" ca="1" si="44"/>
        <v>#REF!</v>
      </c>
      <c r="AN122" s="211" t="e">
        <f t="shared" ca="1" si="45"/>
        <v>#REF!</v>
      </c>
      <c r="AO122" s="211" t="e">
        <f t="shared" ca="1" si="46"/>
        <v>#REF!</v>
      </c>
      <c r="AP122" s="211" t="e">
        <f t="shared" ca="1" si="47"/>
        <v>#REF!</v>
      </c>
      <c r="AQ122" s="211" t="e">
        <f t="shared" ca="1" si="48"/>
        <v>#REF!</v>
      </c>
      <c r="AR122" s="211" t="e">
        <f t="shared" ca="1" si="49"/>
        <v>#REF!</v>
      </c>
      <c r="AT122" s="209" t="e">
        <f t="shared" ca="1" si="50"/>
        <v>#REF!</v>
      </c>
      <c r="AU122" s="209" t="e">
        <f t="shared" ca="1" si="51"/>
        <v>#REF!</v>
      </c>
      <c r="AV122" s="209" t="e">
        <f t="shared" ca="1" si="52"/>
        <v>#REF!</v>
      </c>
      <c r="AW122" s="209" t="e">
        <f t="shared" ca="1" si="53"/>
        <v>#REF!</v>
      </c>
      <c r="AX122" s="209" t="e">
        <f t="shared" ca="1" si="54"/>
        <v>#REF!</v>
      </c>
      <c r="AY122" s="209" t="e">
        <f t="shared" ca="1" si="55"/>
        <v>#REF!</v>
      </c>
      <c r="AZ122" s="209" t="e">
        <f t="shared" ca="1" si="56"/>
        <v>#REF!</v>
      </c>
      <c r="BA122" s="209" t="e">
        <f t="shared" ca="1" si="57"/>
        <v>#REF!</v>
      </c>
      <c r="BB122" s="209" t="e">
        <f t="shared" ca="1" si="58"/>
        <v>#REF!</v>
      </c>
      <c r="BC122" s="209" t="e">
        <f t="shared" ca="1" si="59"/>
        <v>#REF!</v>
      </c>
      <c r="BD122" s="209" t="e">
        <f t="shared" ca="1" si="60"/>
        <v>#REF!</v>
      </c>
      <c r="BE122" s="209" t="e">
        <f t="shared" ca="1" si="61"/>
        <v>#REF!</v>
      </c>
      <c r="BF122" s="209" t="e">
        <f t="shared" ca="1" si="62"/>
        <v>#REF!</v>
      </c>
      <c r="BG122" s="209" t="e">
        <f t="shared" ca="1" si="63"/>
        <v>#REF!</v>
      </c>
      <c r="BH122" s="209" t="e">
        <f t="shared" ca="1" si="64"/>
        <v>#REF!</v>
      </c>
      <c r="BI122" s="209" t="e">
        <f t="shared" ca="1" si="65"/>
        <v>#REF!</v>
      </c>
    </row>
    <row r="123" spans="1:61" s="3" customFormat="1">
      <c r="A123" s="246" t="s">
        <v>248</v>
      </c>
      <c r="B123" s="246" t="str">
        <f>INDEX('Ref1'!$E:$E,MATCH(A123,'Ref1'!$A:$A,0))</f>
        <v>Epping Forest</v>
      </c>
      <c r="C123" s="246" t="str">
        <f>INDEX('Ref1'!$B:$B,MATCH($A123,'Ref1'!$A:$A,0))</f>
        <v>SD</v>
      </c>
      <c r="D123" s="307">
        <f>INDEX(Inputs!$K$61:$K$71,MATCH($C123,Inputs!$Q$61:$Q$71,0))</f>
        <v>0</v>
      </c>
      <c r="E123" s="211">
        <f>$D123*INDEX('3_RatesBilling'!G:G,MATCH($A123,'3_RatesBilling'!$A:$A,0))</f>
        <v>0</v>
      </c>
      <c r="F123" s="211">
        <f>$D123*INDEX('3_RatesBilling'!H:H,MATCH($A123,'3_RatesBilling'!$A:$A,0))</f>
        <v>0</v>
      </c>
      <c r="G123" s="211">
        <f>$D123*INDEX('3_RatesBilling'!I:I,MATCH($A123,'3_RatesBilling'!$A:$A,0))</f>
        <v>0</v>
      </c>
      <c r="H123" s="211">
        <f>$D123*INDEX('3_RatesBilling'!J:J,MATCH($A123,'3_RatesBilling'!$A:$A,0))</f>
        <v>0</v>
      </c>
      <c r="I123" s="211">
        <f>$D123*INDEX('3_RatesBilling'!K:K,MATCH($A123,'3_RatesBilling'!$A:$A,0))</f>
        <v>0</v>
      </c>
      <c r="J123" s="211">
        <f>$D123*INDEX('3_RatesBilling'!L:L,MATCH($A123,'3_RatesBilling'!$A:$A,0))</f>
        <v>0</v>
      </c>
      <c r="K123" s="216">
        <f>$D123*INDEX('3_RatesBilling'!M:M,MATCH($A123,'3_RatesBilling'!$A:$A,0))</f>
        <v>0</v>
      </c>
      <c r="L123" s="213">
        <f>$D123*INDEX('3_RatesBilling'!N:N,MATCH($A123,'3_RatesBilling'!$A:$A,0))</f>
        <v>0</v>
      </c>
      <c r="M123" s="211">
        <f>$D123*INDEX('3_RatesBilling'!O:O,MATCH($A123,'3_RatesBilling'!$A:$A,0))</f>
        <v>0</v>
      </c>
      <c r="N123" s="211">
        <f>$D123*INDEX('3_RatesBilling'!P:P,MATCH($A123,'3_RatesBilling'!$A:$A,0))</f>
        <v>0</v>
      </c>
      <c r="O123" s="211">
        <f>$D123*INDEX('3_RatesBilling'!Q:Q,MATCH($A123,'3_RatesBilling'!$A:$A,0))</f>
        <v>0</v>
      </c>
      <c r="P123" s="211">
        <f>$D123*INDEX('3_RatesBilling'!R:R,MATCH($A123,'3_RatesBilling'!$A:$A,0))</f>
        <v>0</v>
      </c>
      <c r="Q123" s="211">
        <f>$D123*INDEX('3_RatesBilling'!S:S,MATCH($A123,'3_RatesBilling'!$A:$A,0))</f>
        <v>0</v>
      </c>
      <c r="R123" s="211">
        <f>$D123*INDEX('3_RatesBilling'!T:T,MATCH($A123,'3_RatesBilling'!$A:$A,0))</f>
        <v>0</v>
      </c>
      <c r="S123" s="211">
        <f>$D123*INDEX('3_RatesBilling'!U:U,MATCH($A123,'3_RatesBilling'!$A:$A,0))</f>
        <v>0</v>
      </c>
      <c r="T123" s="211">
        <f>$D123*INDEX('3_RatesBilling'!V:V,MATCH($A123,'3_RatesBilling'!$A:$A,0))</f>
        <v>0</v>
      </c>
      <c r="U123" s="211">
        <f>$D123*INDEX('3_RatesBilling'!W:W,MATCH($A123,'3_RatesBilling'!$A:$A,0))</f>
        <v>0</v>
      </c>
      <c r="V123" s="211">
        <f>$D123*INDEX('3_RatesBilling'!X:X,MATCH($A123,'3_RatesBilling'!$A:$A,0))</f>
        <v>0</v>
      </c>
      <c r="W123" s="211">
        <f>$D123*INDEX('3_RatesBilling'!Y:Y,MATCH($A123,'3_RatesBilling'!$A:$A,0))</f>
        <v>0</v>
      </c>
      <c r="X123" s="211">
        <f>$D123*INDEX('3_RatesBilling'!Z:Z,MATCH($A123,'3_RatesBilling'!$A:$A,0))</f>
        <v>0</v>
      </c>
      <c r="Y123" s="211">
        <f>$D123*INDEX('3_RatesBilling'!AA:AA,MATCH($A123,'3_RatesBilling'!$A:$A,0))</f>
        <v>0</v>
      </c>
      <c r="Z123" s="211">
        <f>$D123*INDEX('3_RatesBilling'!AB:AB,MATCH($A123,'3_RatesBilling'!$A:$A,0))</f>
        <v>0</v>
      </c>
      <c r="AA123" s="211">
        <f>$D123*INDEX('3_RatesBilling'!AC:AC,MATCH($A123,'3_RatesBilling'!$A:$A,0))</f>
        <v>0</v>
      </c>
      <c r="AC123" s="211" t="e">
        <f t="shared" ca="1" si="34"/>
        <v>#REF!</v>
      </c>
      <c r="AD123" s="211" t="e">
        <f t="shared" ca="1" si="35"/>
        <v>#REF!</v>
      </c>
      <c r="AE123" s="211" t="e">
        <f t="shared" ca="1" si="36"/>
        <v>#REF!</v>
      </c>
      <c r="AF123" s="211" t="e">
        <f t="shared" ca="1" si="37"/>
        <v>#REF!</v>
      </c>
      <c r="AG123" s="211" t="e">
        <f t="shared" ca="1" si="38"/>
        <v>#REF!</v>
      </c>
      <c r="AH123" s="211" t="e">
        <f t="shared" ca="1" si="39"/>
        <v>#REF!</v>
      </c>
      <c r="AI123" s="211" t="e">
        <f t="shared" ca="1" si="40"/>
        <v>#REF!</v>
      </c>
      <c r="AJ123" s="211" t="e">
        <f t="shared" ca="1" si="41"/>
        <v>#REF!</v>
      </c>
      <c r="AK123" s="211" t="e">
        <f t="shared" ca="1" si="42"/>
        <v>#REF!</v>
      </c>
      <c r="AL123" s="211" t="e">
        <f t="shared" ca="1" si="43"/>
        <v>#REF!</v>
      </c>
      <c r="AM123" s="211" t="e">
        <f t="shared" ca="1" si="44"/>
        <v>#REF!</v>
      </c>
      <c r="AN123" s="211" t="e">
        <f t="shared" ca="1" si="45"/>
        <v>#REF!</v>
      </c>
      <c r="AO123" s="211" t="e">
        <f t="shared" ca="1" si="46"/>
        <v>#REF!</v>
      </c>
      <c r="AP123" s="211" t="e">
        <f t="shared" ca="1" si="47"/>
        <v>#REF!</v>
      </c>
      <c r="AQ123" s="211" t="e">
        <f t="shared" ca="1" si="48"/>
        <v>#REF!</v>
      </c>
      <c r="AR123" s="211" t="e">
        <f t="shared" ca="1" si="49"/>
        <v>#REF!</v>
      </c>
      <c r="AT123" s="209" t="e">
        <f t="shared" ca="1" si="50"/>
        <v>#REF!</v>
      </c>
      <c r="AU123" s="209" t="e">
        <f t="shared" ca="1" si="51"/>
        <v>#REF!</v>
      </c>
      <c r="AV123" s="209" t="e">
        <f t="shared" ca="1" si="52"/>
        <v>#REF!</v>
      </c>
      <c r="AW123" s="209" t="e">
        <f t="shared" ca="1" si="53"/>
        <v>#REF!</v>
      </c>
      <c r="AX123" s="209" t="e">
        <f t="shared" ca="1" si="54"/>
        <v>#REF!</v>
      </c>
      <c r="AY123" s="209" t="e">
        <f t="shared" ca="1" si="55"/>
        <v>#REF!</v>
      </c>
      <c r="AZ123" s="209" t="e">
        <f t="shared" ca="1" si="56"/>
        <v>#REF!</v>
      </c>
      <c r="BA123" s="209" t="e">
        <f t="shared" ca="1" si="57"/>
        <v>#REF!</v>
      </c>
      <c r="BB123" s="209" t="e">
        <f t="shared" ca="1" si="58"/>
        <v>#REF!</v>
      </c>
      <c r="BC123" s="209" t="e">
        <f t="shared" ca="1" si="59"/>
        <v>#REF!</v>
      </c>
      <c r="BD123" s="209" t="e">
        <f t="shared" ca="1" si="60"/>
        <v>#REF!</v>
      </c>
      <c r="BE123" s="209" t="e">
        <f t="shared" ca="1" si="61"/>
        <v>#REF!</v>
      </c>
      <c r="BF123" s="209" t="e">
        <f t="shared" ca="1" si="62"/>
        <v>#REF!</v>
      </c>
      <c r="BG123" s="209" t="e">
        <f t="shared" ca="1" si="63"/>
        <v>#REF!</v>
      </c>
      <c r="BH123" s="209" t="e">
        <f t="shared" ca="1" si="64"/>
        <v>#REF!</v>
      </c>
      <c r="BI123" s="209" t="e">
        <f t="shared" ca="1" si="65"/>
        <v>#REF!</v>
      </c>
    </row>
    <row r="124" spans="1:61" s="3" customFormat="1">
      <c r="A124" s="246" t="s">
        <v>250</v>
      </c>
      <c r="B124" s="246" t="str">
        <f>INDEX('Ref1'!$E:$E,MATCH(A124,'Ref1'!$A:$A,0))</f>
        <v>Epsom and Ewell</v>
      </c>
      <c r="C124" s="246" t="str">
        <f>INDEX('Ref1'!$B:$B,MATCH($A124,'Ref1'!$A:$A,0))</f>
        <v>SD</v>
      </c>
      <c r="D124" s="307">
        <f>INDEX(Inputs!$K$61:$K$71,MATCH($C124,Inputs!$Q$61:$Q$71,0))</f>
        <v>0</v>
      </c>
      <c r="E124" s="211">
        <f>$D124*INDEX('3_RatesBilling'!G:G,MATCH($A124,'3_RatesBilling'!$A:$A,0))</f>
        <v>0</v>
      </c>
      <c r="F124" s="211">
        <f>$D124*INDEX('3_RatesBilling'!H:H,MATCH($A124,'3_RatesBilling'!$A:$A,0))</f>
        <v>0</v>
      </c>
      <c r="G124" s="211">
        <f>$D124*INDEX('3_RatesBilling'!I:I,MATCH($A124,'3_RatesBilling'!$A:$A,0))</f>
        <v>0</v>
      </c>
      <c r="H124" s="211">
        <f>$D124*INDEX('3_RatesBilling'!J:J,MATCH($A124,'3_RatesBilling'!$A:$A,0))</f>
        <v>0</v>
      </c>
      <c r="I124" s="211">
        <f>$D124*INDEX('3_RatesBilling'!K:K,MATCH($A124,'3_RatesBilling'!$A:$A,0))</f>
        <v>0</v>
      </c>
      <c r="J124" s="211">
        <f>$D124*INDEX('3_RatesBilling'!L:L,MATCH($A124,'3_RatesBilling'!$A:$A,0))</f>
        <v>0</v>
      </c>
      <c r="K124" s="216">
        <f>$D124*INDEX('3_RatesBilling'!M:M,MATCH($A124,'3_RatesBilling'!$A:$A,0))</f>
        <v>0</v>
      </c>
      <c r="L124" s="213">
        <f>$D124*INDEX('3_RatesBilling'!N:N,MATCH($A124,'3_RatesBilling'!$A:$A,0))</f>
        <v>0</v>
      </c>
      <c r="M124" s="211">
        <f>$D124*INDEX('3_RatesBilling'!O:O,MATCH($A124,'3_RatesBilling'!$A:$A,0))</f>
        <v>0</v>
      </c>
      <c r="N124" s="211">
        <f>$D124*INDEX('3_RatesBilling'!P:P,MATCH($A124,'3_RatesBilling'!$A:$A,0))</f>
        <v>0</v>
      </c>
      <c r="O124" s="211">
        <f>$D124*INDEX('3_RatesBilling'!Q:Q,MATCH($A124,'3_RatesBilling'!$A:$A,0))</f>
        <v>0</v>
      </c>
      <c r="P124" s="211">
        <f>$D124*INDEX('3_RatesBilling'!R:R,MATCH($A124,'3_RatesBilling'!$A:$A,0))</f>
        <v>0</v>
      </c>
      <c r="Q124" s="211">
        <f>$D124*INDEX('3_RatesBilling'!S:S,MATCH($A124,'3_RatesBilling'!$A:$A,0))</f>
        <v>0</v>
      </c>
      <c r="R124" s="211">
        <f>$D124*INDEX('3_RatesBilling'!T:T,MATCH($A124,'3_RatesBilling'!$A:$A,0))</f>
        <v>0</v>
      </c>
      <c r="S124" s="211">
        <f>$D124*INDEX('3_RatesBilling'!U:U,MATCH($A124,'3_RatesBilling'!$A:$A,0))</f>
        <v>0</v>
      </c>
      <c r="T124" s="211">
        <f>$D124*INDEX('3_RatesBilling'!V:V,MATCH($A124,'3_RatesBilling'!$A:$A,0))</f>
        <v>0</v>
      </c>
      <c r="U124" s="211">
        <f>$D124*INDEX('3_RatesBilling'!W:W,MATCH($A124,'3_RatesBilling'!$A:$A,0))</f>
        <v>0</v>
      </c>
      <c r="V124" s="211">
        <f>$D124*INDEX('3_RatesBilling'!X:X,MATCH($A124,'3_RatesBilling'!$A:$A,0))</f>
        <v>0</v>
      </c>
      <c r="W124" s="211">
        <f>$D124*INDEX('3_RatesBilling'!Y:Y,MATCH($A124,'3_RatesBilling'!$A:$A,0))</f>
        <v>0</v>
      </c>
      <c r="X124" s="211">
        <f>$D124*INDEX('3_RatesBilling'!Z:Z,MATCH($A124,'3_RatesBilling'!$A:$A,0))</f>
        <v>0</v>
      </c>
      <c r="Y124" s="211">
        <f>$D124*INDEX('3_RatesBilling'!AA:AA,MATCH($A124,'3_RatesBilling'!$A:$A,0))</f>
        <v>0</v>
      </c>
      <c r="Z124" s="211">
        <f>$D124*INDEX('3_RatesBilling'!AB:AB,MATCH($A124,'3_RatesBilling'!$A:$A,0))</f>
        <v>0</v>
      </c>
      <c r="AA124" s="211">
        <f>$D124*INDEX('3_RatesBilling'!AC:AC,MATCH($A124,'3_RatesBilling'!$A:$A,0))</f>
        <v>0</v>
      </c>
      <c r="AC124" s="211" t="e">
        <f t="shared" ca="1" si="34"/>
        <v>#REF!</v>
      </c>
      <c r="AD124" s="211" t="e">
        <f t="shared" ca="1" si="35"/>
        <v>#REF!</v>
      </c>
      <c r="AE124" s="211" t="e">
        <f t="shared" ca="1" si="36"/>
        <v>#REF!</v>
      </c>
      <c r="AF124" s="211" t="e">
        <f t="shared" ca="1" si="37"/>
        <v>#REF!</v>
      </c>
      <c r="AG124" s="211" t="e">
        <f t="shared" ca="1" si="38"/>
        <v>#REF!</v>
      </c>
      <c r="AH124" s="211" t="e">
        <f t="shared" ca="1" si="39"/>
        <v>#REF!</v>
      </c>
      <c r="AI124" s="211" t="e">
        <f t="shared" ca="1" si="40"/>
        <v>#REF!</v>
      </c>
      <c r="AJ124" s="211" t="e">
        <f t="shared" ca="1" si="41"/>
        <v>#REF!</v>
      </c>
      <c r="AK124" s="211" t="e">
        <f t="shared" ca="1" si="42"/>
        <v>#REF!</v>
      </c>
      <c r="AL124" s="211" t="e">
        <f t="shared" ca="1" si="43"/>
        <v>#REF!</v>
      </c>
      <c r="AM124" s="211" t="e">
        <f t="shared" ca="1" si="44"/>
        <v>#REF!</v>
      </c>
      <c r="AN124" s="211" t="e">
        <f t="shared" ca="1" si="45"/>
        <v>#REF!</v>
      </c>
      <c r="AO124" s="211" t="e">
        <f t="shared" ca="1" si="46"/>
        <v>#REF!</v>
      </c>
      <c r="AP124" s="211" t="e">
        <f t="shared" ca="1" si="47"/>
        <v>#REF!</v>
      </c>
      <c r="AQ124" s="211" t="e">
        <f t="shared" ca="1" si="48"/>
        <v>#REF!</v>
      </c>
      <c r="AR124" s="211" t="e">
        <f t="shared" ca="1" si="49"/>
        <v>#REF!</v>
      </c>
      <c r="AT124" s="209" t="e">
        <f t="shared" ca="1" si="50"/>
        <v>#REF!</v>
      </c>
      <c r="AU124" s="209" t="e">
        <f t="shared" ca="1" si="51"/>
        <v>#REF!</v>
      </c>
      <c r="AV124" s="209" t="e">
        <f t="shared" ca="1" si="52"/>
        <v>#REF!</v>
      </c>
      <c r="AW124" s="209" t="e">
        <f t="shared" ca="1" si="53"/>
        <v>#REF!</v>
      </c>
      <c r="AX124" s="209" t="e">
        <f t="shared" ca="1" si="54"/>
        <v>#REF!</v>
      </c>
      <c r="AY124" s="209" t="e">
        <f t="shared" ca="1" si="55"/>
        <v>#REF!</v>
      </c>
      <c r="AZ124" s="209" t="e">
        <f t="shared" ca="1" si="56"/>
        <v>#REF!</v>
      </c>
      <c r="BA124" s="209" t="e">
        <f t="shared" ca="1" si="57"/>
        <v>#REF!</v>
      </c>
      <c r="BB124" s="209" t="e">
        <f t="shared" ca="1" si="58"/>
        <v>#REF!</v>
      </c>
      <c r="BC124" s="209" t="e">
        <f t="shared" ca="1" si="59"/>
        <v>#REF!</v>
      </c>
      <c r="BD124" s="209" t="e">
        <f t="shared" ca="1" si="60"/>
        <v>#REF!</v>
      </c>
      <c r="BE124" s="209" t="e">
        <f t="shared" ca="1" si="61"/>
        <v>#REF!</v>
      </c>
      <c r="BF124" s="209" t="e">
        <f t="shared" ca="1" si="62"/>
        <v>#REF!</v>
      </c>
      <c r="BG124" s="209" t="e">
        <f t="shared" ca="1" si="63"/>
        <v>#REF!</v>
      </c>
      <c r="BH124" s="209" t="e">
        <f t="shared" ca="1" si="64"/>
        <v>#REF!</v>
      </c>
      <c r="BI124" s="209" t="e">
        <f t="shared" ca="1" si="65"/>
        <v>#REF!</v>
      </c>
    </row>
    <row r="125" spans="1:61" s="3" customFormat="1">
      <c r="A125" s="246" t="s">
        <v>252</v>
      </c>
      <c r="B125" s="246" t="str">
        <f>INDEX('Ref1'!$E:$E,MATCH(A125,'Ref1'!$A:$A,0))</f>
        <v>Erewash</v>
      </c>
      <c r="C125" s="246" t="str">
        <f>INDEX('Ref1'!$B:$B,MATCH($A125,'Ref1'!$A:$A,0))</f>
        <v>SD</v>
      </c>
      <c r="D125" s="307">
        <f>INDEX(Inputs!$K$61:$K$71,MATCH($C125,Inputs!$Q$61:$Q$71,0))</f>
        <v>0</v>
      </c>
      <c r="E125" s="211">
        <f>$D125*INDEX('3_RatesBilling'!G:G,MATCH($A125,'3_RatesBilling'!$A:$A,0))</f>
        <v>0</v>
      </c>
      <c r="F125" s="211">
        <f>$D125*INDEX('3_RatesBilling'!H:H,MATCH($A125,'3_RatesBilling'!$A:$A,0))</f>
        <v>0</v>
      </c>
      <c r="G125" s="211">
        <f>$D125*INDEX('3_RatesBilling'!I:I,MATCH($A125,'3_RatesBilling'!$A:$A,0))</f>
        <v>0</v>
      </c>
      <c r="H125" s="211">
        <f>$D125*INDEX('3_RatesBilling'!J:J,MATCH($A125,'3_RatesBilling'!$A:$A,0))</f>
        <v>0</v>
      </c>
      <c r="I125" s="211">
        <f>$D125*INDEX('3_RatesBilling'!K:K,MATCH($A125,'3_RatesBilling'!$A:$A,0))</f>
        <v>0</v>
      </c>
      <c r="J125" s="211">
        <f>$D125*INDEX('3_RatesBilling'!L:L,MATCH($A125,'3_RatesBilling'!$A:$A,0))</f>
        <v>0</v>
      </c>
      <c r="K125" s="216">
        <f>$D125*INDEX('3_RatesBilling'!M:M,MATCH($A125,'3_RatesBilling'!$A:$A,0))</f>
        <v>0</v>
      </c>
      <c r="L125" s="213">
        <f>$D125*INDEX('3_RatesBilling'!N:N,MATCH($A125,'3_RatesBilling'!$A:$A,0))</f>
        <v>0</v>
      </c>
      <c r="M125" s="211">
        <f>$D125*INDEX('3_RatesBilling'!O:O,MATCH($A125,'3_RatesBilling'!$A:$A,0))</f>
        <v>0</v>
      </c>
      <c r="N125" s="211">
        <f>$D125*INDEX('3_RatesBilling'!P:P,MATCH($A125,'3_RatesBilling'!$A:$A,0))</f>
        <v>0</v>
      </c>
      <c r="O125" s="211">
        <f>$D125*INDEX('3_RatesBilling'!Q:Q,MATCH($A125,'3_RatesBilling'!$A:$A,0))</f>
        <v>0</v>
      </c>
      <c r="P125" s="211">
        <f>$D125*INDEX('3_RatesBilling'!R:R,MATCH($A125,'3_RatesBilling'!$A:$A,0))</f>
        <v>0</v>
      </c>
      <c r="Q125" s="211">
        <f>$D125*INDEX('3_RatesBilling'!S:S,MATCH($A125,'3_RatesBilling'!$A:$A,0))</f>
        <v>0</v>
      </c>
      <c r="R125" s="211">
        <f>$D125*INDEX('3_RatesBilling'!T:T,MATCH($A125,'3_RatesBilling'!$A:$A,0))</f>
        <v>0</v>
      </c>
      <c r="S125" s="211">
        <f>$D125*INDEX('3_RatesBilling'!U:U,MATCH($A125,'3_RatesBilling'!$A:$A,0))</f>
        <v>0</v>
      </c>
      <c r="T125" s="211">
        <f>$D125*INDEX('3_RatesBilling'!V:V,MATCH($A125,'3_RatesBilling'!$A:$A,0))</f>
        <v>0</v>
      </c>
      <c r="U125" s="211">
        <f>$D125*INDEX('3_RatesBilling'!W:W,MATCH($A125,'3_RatesBilling'!$A:$A,0))</f>
        <v>0</v>
      </c>
      <c r="V125" s="211">
        <f>$D125*INDEX('3_RatesBilling'!X:X,MATCH($A125,'3_RatesBilling'!$A:$A,0))</f>
        <v>0</v>
      </c>
      <c r="W125" s="211">
        <f>$D125*INDEX('3_RatesBilling'!Y:Y,MATCH($A125,'3_RatesBilling'!$A:$A,0))</f>
        <v>0</v>
      </c>
      <c r="X125" s="211">
        <f>$D125*INDEX('3_RatesBilling'!Z:Z,MATCH($A125,'3_RatesBilling'!$A:$A,0))</f>
        <v>0</v>
      </c>
      <c r="Y125" s="211">
        <f>$D125*INDEX('3_RatesBilling'!AA:AA,MATCH($A125,'3_RatesBilling'!$A:$A,0))</f>
        <v>0</v>
      </c>
      <c r="Z125" s="211">
        <f>$D125*INDEX('3_RatesBilling'!AB:AB,MATCH($A125,'3_RatesBilling'!$A:$A,0))</f>
        <v>0</v>
      </c>
      <c r="AA125" s="211">
        <f>$D125*INDEX('3_RatesBilling'!AC:AC,MATCH($A125,'3_RatesBilling'!$A:$A,0))</f>
        <v>0</v>
      </c>
      <c r="AC125" s="211" t="e">
        <f t="shared" ca="1" si="34"/>
        <v>#REF!</v>
      </c>
      <c r="AD125" s="211" t="e">
        <f t="shared" ca="1" si="35"/>
        <v>#REF!</v>
      </c>
      <c r="AE125" s="211" t="e">
        <f t="shared" ca="1" si="36"/>
        <v>#REF!</v>
      </c>
      <c r="AF125" s="211" t="e">
        <f t="shared" ca="1" si="37"/>
        <v>#REF!</v>
      </c>
      <c r="AG125" s="211" t="e">
        <f t="shared" ca="1" si="38"/>
        <v>#REF!</v>
      </c>
      <c r="AH125" s="211" t="e">
        <f t="shared" ca="1" si="39"/>
        <v>#REF!</v>
      </c>
      <c r="AI125" s="211" t="e">
        <f t="shared" ca="1" si="40"/>
        <v>#REF!</v>
      </c>
      <c r="AJ125" s="211" t="e">
        <f t="shared" ca="1" si="41"/>
        <v>#REF!</v>
      </c>
      <c r="AK125" s="211" t="e">
        <f t="shared" ca="1" si="42"/>
        <v>#REF!</v>
      </c>
      <c r="AL125" s="211" t="e">
        <f t="shared" ca="1" si="43"/>
        <v>#REF!</v>
      </c>
      <c r="AM125" s="211" t="e">
        <f t="shared" ca="1" si="44"/>
        <v>#REF!</v>
      </c>
      <c r="AN125" s="211" t="e">
        <f t="shared" ca="1" si="45"/>
        <v>#REF!</v>
      </c>
      <c r="AO125" s="211" t="e">
        <f t="shared" ca="1" si="46"/>
        <v>#REF!</v>
      </c>
      <c r="AP125" s="211" t="e">
        <f t="shared" ca="1" si="47"/>
        <v>#REF!</v>
      </c>
      <c r="AQ125" s="211" t="e">
        <f t="shared" ca="1" si="48"/>
        <v>#REF!</v>
      </c>
      <c r="AR125" s="211" t="e">
        <f t="shared" ca="1" si="49"/>
        <v>#REF!</v>
      </c>
      <c r="AT125" s="209" t="e">
        <f t="shared" ca="1" si="50"/>
        <v>#REF!</v>
      </c>
      <c r="AU125" s="209" t="e">
        <f t="shared" ca="1" si="51"/>
        <v>#REF!</v>
      </c>
      <c r="AV125" s="209" t="e">
        <f t="shared" ca="1" si="52"/>
        <v>#REF!</v>
      </c>
      <c r="AW125" s="209" t="e">
        <f t="shared" ca="1" si="53"/>
        <v>#REF!</v>
      </c>
      <c r="AX125" s="209" t="e">
        <f t="shared" ca="1" si="54"/>
        <v>#REF!</v>
      </c>
      <c r="AY125" s="209" t="e">
        <f t="shared" ca="1" si="55"/>
        <v>#REF!</v>
      </c>
      <c r="AZ125" s="209" t="e">
        <f t="shared" ca="1" si="56"/>
        <v>#REF!</v>
      </c>
      <c r="BA125" s="209" t="e">
        <f t="shared" ca="1" si="57"/>
        <v>#REF!</v>
      </c>
      <c r="BB125" s="209" t="e">
        <f t="shared" ca="1" si="58"/>
        <v>#REF!</v>
      </c>
      <c r="BC125" s="209" t="e">
        <f t="shared" ca="1" si="59"/>
        <v>#REF!</v>
      </c>
      <c r="BD125" s="209" t="e">
        <f t="shared" ca="1" si="60"/>
        <v>#REF!</v>
      </c>
      <c r="BE125" s="209" t="e">
        <f t="shared" ca="1" si="61"/>
        <v>#REF!</v>
      </c>
      <c r="BF125" s="209" t="e">
        <f t="shared" ca="1" si="62"/>
        <v>#REF!</v>
      </c>
      <c r="BG125" s="209" t="e">
        <f t="shared" ca="1" si="63"/>
        <v>#REF!</v>
      </c>
      <c r="BH125" s="209" t="e">
        <f t="shared" ca="1" si="64"/>
        <v>#REF!</v>
      </c>
      <c r="BI125" s="209" t="e">
        <f t="shared" ca="1" si="65"/>
        <v>#REF!</v>
      </c>
    </row>
    <row r="126" spans="1:61" s="3" customFormat="1">
      <c r="A126" s="246" t="s">
        <v>254</v>
      </c>
      <c r="B126" s="246" t="str">
        <f>INDEX('Ref1'!$E:$E,MATCH(A126,'Ref1'!$A:$A,0))</f>
        <v>Essex</v>
      </c>
      <c r="C126" s="246" t="str">
        <f>INDEX('Ref1'!$B:$B,MATCH($A126,'Ref1'!$A:$A,0))</f>
        <v>SCNFIR</v>
      </c>
      <c r="D126" s="307">
        <f>INDEX(Inputs!$K$61:$K$71,MATCH($C126,Inputs!$Q$61:$Q$71,0))</f>
        <v>0</v>
      </c>
      <c r="E126" s="211">
        <f>$D126*INDEX('3_RatesBilling'!G:G,MATCH($A126,'3_RatesBilling'!$A:$A,0))</f>
        <v>0</v>
      </c>
      <c r="F126" s="211">
        <f>$D126*INDEX('3_RatesBilling'!H:H,MATCH($A126,'3_RatesBilling'!$A:$A,0))</f>
        <v>0</v>
      </c>
      <c r="G126" s="211">
        <f>$D126*INDEX('3_RatesBilling'!I:I,MATCH($A126,'3_RatesBilling'!$A:$A,0))</f>
        <v>0</v>
      </c>
      <c r="H126" s="211">
        <f>$D126*INDEX('3_RatesBilling'!J:J,MATCH($A126,'3_RatesBilling'!$A:$A,0))</f>
        <v>0</v>
      </c>
      <c r="I126" s="211">
        <f>$D126*INDEX('3_RatesBilling'!K:K,MATCH($A126,'3_RatesBilling'!$A:$A,0))</f>
        <v>0</v>
      </c>
      <c r="J126" s="211">
        <f>$D126*INDEX('3_RatesBilling'!L:L,MATCH($A126,'3_RatesBilling'!$A:$A,0))</f>
        <v>0</v>
      </c>
      <c r="K126" s="216">
        <f>$D126*INDEX('3_RatesBilling'!M:M,MATCH($A126,'3_RatesBilling'!$A:$A,0))</f>
        <v>0</v>
      </c>
      <c r="L126" s="213">
        <f>$D126*INDEX('3_RatesBilling'!N:N,MATCH($A126,'3_RatesBilling'!$A:$A,0))</f>
        <v>0</v>
      </c>
      <c r="M126" s="211">
        <f>$D126*INDEX('3_RatesBilling'!O:O,MATCH($A126,'3_RatesBilling'!$A:$A,0))</f>
        <v>0</v>
      </c>
      <c r="N126" s="211">
        <f>$D126*INDEX('3_RatesBilling'!P:P,MATCH($A126,'3_RatesBilling'!$A:$A,0))</f>
        <v>0</v>
      </c>
      <c r="O126" s="211">
        <f>$D126*INDEX('3_RatesBilling'!Q:Q,MATCH($A126,'3_RatesBilling'!$A:$A,0))</f>
        <v>0</v>
      </c>
      <c r="P126" s="211">
        <f>$D126*INDEX('3_RatesBilling'!R:R,MATCH($A126,'3_RatesBilling'!$A:$A,0))</f>
        <v>0</v>
      </c>
      <c r="Q126" s="211">
        <f>$D126*INDEX('3_RatesBilling'!S:S,MATCH($A126,'3_RatesBilling'!$A:$A,0))</f>
        <v>0</v>
      </c>
      <c r="R126" s="211">
        <f>$D126*INDEX('3_RatesBilling'!T:T,MATCH($A126,'3_RatesBilling'!$A:$A,0))</f>
        <v>0</v>
      </c>
      <c r="S126" s="211">
        <f>$D126*INDEX('3_RatesBilling'!U:U,MATCH($A126,'3_RatesBilling'!$A:$A,0))</f>
        <v>0</v>
      </c>
      <c r="T126" s="211">
        <f>$D126*INDEX('3_RatesBilling'!V:V,MATCH($A126,'3_RatesBilling'!$A:$A,0))</f>
        <v>0</v>
      </c>
      <c r="U126" s="211">
        <f>$D126*INDEX('3_RatesBilling'!W:W,MATCH($A126,'3_RatesBilling'!$A:$A,0))</f>
        <v>0</v>
      </c>
      <c r="V126" s="211">
        <f>$D126*INDEX('3_RatesBilling'!X:X,MATCH($A126,'3_RatesBilling'!$A:$A,0))</f>
        <v>0</v>
      </c>
      <c r="W126" s="211">
        <f>$D126*INDEX('3_RatesBilling'!Y:Y,MATCH($A126,'3_RatesBilling'!$A:$A,0))</f>
        <v>0</v>
      </c>
      <c r="X126" s="211">
        <f>$D126*INDEX('3_RatesBilling'!Z:Z,MATCH($A126,'3_RatesBilling'!$A:$A,0))</f>
        <v>0</v>
      </c>
      <c r="Y126" s="211">
        <f>$D126*INDEX('3_RatesBilling'!AA:AA,MATCH($A126,'3_RatesBilling'!$A:$A,0))</f>
        <v>0</v>
      </c>
      <c r="Z126" s="211">
        <f>$D126*INDEX('3_RatesBilling'!AB:AB,MATCH($A126,'3_RatesBilling'!$A:$A,0))</f>
        <v>0</v>
      </c>
      <c r="AA126" s="211">
        <f>$D126*INDEX('3_RatesBilling'!AC:AC,MATCH($A126,'3_RatesBilling'!$A:$A,0))</f>
        <v>0</v>
      </c>
      <c r="AC126" s="211" t="e">
        <f t="shared" ca="1" si="34"/>
        <v>#REF!</v>
      </c>
      <c r="AD126" s="211" t="e">
        <f t="shared" ca="1" si="35"/>
        <v>#REF!</v>
      </c>
      <c r="AE126" s="211" t="e">
        <f t="shared" ca="1" si="36"/>
        <v>#REF!</v>
      </c>
      <c r="AF126" s="211" t="e">
        <f t="shared" ca="1" si="37"/>
        <v>#REF!</v>
      </c>
      <c r="AG126" s="211" t="e">
        <f t="shared" ca="1" si="38"/>
        <v>#REF!</v>
      </c>
      <c r="AH126" s="211" t="e">
        <f t="shared" ca="1" si="39"/>
        <v>#REF!</v>
      </c>
      <c r="AI126" s="211" t="e">
        <f t="shared" ca="1" si="40"/>
        <v>#REF!</v>
      </c>
      <c r="AJ126" s="211" t="e">
        <f t="shared" ca="1" si="41"/>
        <v>#REF!</v>
      </c>
      <c r="AK126" s="211" t="e">
        <f t="shared" ca="1" si="42"/>
        <v>#REF!</v>
      </c>
      <c r="AL126" s="211" t="e">
        <f t="shared" ca="1" si="43"/>
        <v>#REF!</v>
      </c>
      <c r="AM126" s="211" t="e">
        <f t="shared" ca="1" si="44"/>
        <v>#REF!</v>
      </c>
      <c r="AN126" s="211" t="e">
        <f t="shared" ca="1" si="45"/>
        <v>#REF!</v>
      </c>
      <c r="AO126" s="211" t="e">
        <f t="shared" ca="1" si="46"/>
        <v>#REF!</v>
      </c>
      <c r="AP126" s="211" t="e">
        <f t="shared" ca="1" si="47"/>
        <v>#REF!</v>
      </c>
      <c r="AQ126" s="211" t="e">
        <f t="shared" ca="1" si="48"/>
        <v>#REF!</v>
      </c>
      <c r="AR126" s="211" t="e">
        <f t="shared" ca="1" si="49"/>
        <v>#REF!</v>
      </c>
      <c r="AT126" s="209" t="e">
        <f t="shared" ca="1" si="50"/>
        <v>#REF!</v>
      </c>
      <c r="AU126" s="209" t="e">
        <f t="shared" ca="1" si="51"/>
        <v>#REF!</v>
      </c>
      <c r="AV126" s="209" t="e">
        <f t="shared" ca="1" si="52"/>
        <v>#REF!</v>
      </c>
      <c r="AW126" s="209" t="e">
        <f t="shared" ca="1" si="53"/>
        <v>#REF!</v>
      </c>
      <c r="AX126" s="209" t="e">
        <f t="shared" ca="1" si="54"/>
        <v>#REF!</v>
      </c>
      <c r="AY126" s="209" t="e">
        <f t="shared" ca="1" si="55"/>
        <v>#REF!</v>
      </c>
      <c r="AZ126" s="209" t="e">
        <f t="shared" ca="1" si="56"/>
        <v>#REF!</v>
      </c>
      <c r="BA126" s="209" t="e">
        <f t="shared" ca="1" si="57"/>
        <v>#REF!</v>
      </c>
      <c r="BB126" s="209" t="e">
        <f t="shared" ca="1" si="58"/>
        <v>#REF!</v>
      </c>
      <c r="BC126" s="209" t="e">
        <f t="shared" ca="1" si="59"/>
        <v>#REF!</v>
      </c>
      <c r="BD126" s="209" t="e">
        <f t="shared" ca="1" si="60"/>
        <v>#REF!</v>
      </c>
      <c r="BE126" s="209" t="e">
        <f t="shared" ca="1" si="61"/>
        <v>#REF!</v>
      </c>
      <c r="BF126" s="209" t="e">
        <f t="shared" ca="1" si="62"/>
        <v>#REF!</v>
      </c>
      <c r="BG126" s="209" t="e">
        <f t="shared" ca="1" si="63"/>
        <v>#REF!</v>
      </c>
      <c r="BH126" s="209" t="e">
        <f t="shared" ca="1" si="64"/>
        <v>#REF!</v>
      </c>
      <c r="BI126" s="209" t="e">
        <f t="shared" ca="1" si="65"/>
        <v>#REF!</v>
      </c>
    </row>
    <row r="127" spans="1:61" s="3" customFormat="1">
      <c r="A127" s="246" t="s">
        <v>256</v>
      </c>
      <c r="B127" s="246" t="str">
        <f>INDEX('Ref1'!$E:$E,MATCH(A127,'Ref1'!$A:$A,0))</f>
        <v>Essex Fire Authority</v>
      </c>
      <c r="C127" s="246" t="str">
        <f>INDEX('Ref1'!$B:$B,MATCH($A127,'Ref1'!$A:$A,0))</f>
        <v>SFIR</v>
      </c>
      <c r="D127" s="307">
        <f>INDEX(Inputs!$K$61:$K$71,MATCH($C127,Inputs!$Q$61:$Q$71,0))</f>
        <v>0</v>
      </c>
      <c r="E127" s="211">
        <f>$D127*INDEX('3_RatesBilling'!G:G,MATCH($A127,'3_RatesBilling'!$A:$A,0))</f>
        <v>0</v>
      </c>
      <c r="F127" s="211">
        <f>$D127*INDEX('3_RatesBilling'!H:H,MATCH($A127,'3_RatesBilling'!$A:$A,0))</f>
        <v>0</v>
      </c>
      <c r="G127" s="211">
        <f>$D127*INDEX('3_RatesBilling'!I:I,MATCH($A127,'3_RatesBilling'!$A:$A,0))</f>
        <v>0</v>
      </c>
      <c r="H127" s="211">
        <f>$D127*INDEX('3_RatesBilling'!J:J,MATCH($A127,'3_RatesBilling'!$A:$A,0))</f>
        <v>0</v>
      </c>
      <c r="I127" s="211">
        <f>$D127*INDEX('3_RatesBilling'!K:K,MATCH($A127,'3_RatesBilling'!$A:$A,0))</f>
        <v>0</v>
      </c>
      <c r="J127" s="211">
        <f>$D127*INDEX('3_RatesBilling'!L:L,MATCH($A127,'3_RatesBilling'!$A:$A,0))</f>
        <v>0</v>
      </c>
      <c r="K127" s="216">
        <f>$D127*INDEX('3_RatesBilling'!M:M,MATCH($A127,'3_RatesBilling'!$A:$A,0))</f>
        <v>0</v>
      </c>
      <c r="L127" s="213">
        <f>$D127*INDEX('3_RatesBilling'!N:N,MATCH($A127,'3_RatesBilling'!$A:$A,0))</f>
        <v>0</v>
      </c>
      <c r="M127" s="211">
        <f>$D127*INDEX('3_RatesBilling'!O:O,MATCH($A127,'3_RatesBilling'!$A:$A,0))</f>
        <v>0</v>
      </c>
      <c r="N127" s="211">
        <f>$D127*INDEX('3_RatesBilling'!P:P,MATCH($A127,'3_RatesBilling'!$A:$A,0))</f>
        <v>0</v>
      </c>
      <c r="O127" s="211">
        <f>$D127*INDEX('3_RatesBilling'!Q:Q,MATCH($A127,'3_RatesBilling'!$A:$A,0))</f>
        <v>0</v>
      </c>
      <c r="P127" s="211">
        <f>$D127*INDEX('3_RatesBilling'!R:R,MATCH($A127,'3_RatesBilling'!$A:$A,0))</f>
        <v>0</v>
      </c>
      <c r="Q127" s="211">
        <f>$D127*INDEX('3_RatesBilling'!S:S,MATCH($A127,'3_RatesBilling'!$A:$A,0))</f>
        <v>0</v>
      </c>
      <c r="R127" s="211">
        <f>$D127*INDEX('3_RatesBilling'!T:T,MATCH($A127,'3_RatesBilling'!$A:$A,0))</f>
        <v>0</v>
      </c>
      <c r="S127" s="211">
        <f>$D127*INDEX('3_RatesBilling'!U:U,MATCH($A127,'3_RatesBilling'!$A:$A,0))</f>
        <v>0</v>
      </c>
      <c r="T127" s="211">
        <f>$D127*INDEX('3_RatesBilling'!V:V,MATCH($A127,'3_RatesBilling'!$A:$A,0))</f>
        <v>0</v>
      </c>
      <c r="U127" s="211">
        <f>$D127*INDEX('3_RatesBilling'!W:W,MATCH($A127,'3_RatesBilling'!$A:$A,0))</f>
        <v>0</v>
      </c>
      <c r="V127" s="211">
        <f>$D127*INDEX('3_RatesBilling'!X:X,MATCH($A127,'3_RatesBilling'!$A:$A,0))</f>
        <v>0</v>
      </c>
      <c r="W127" s="211">
        <f>$D127*INDEX('3_RatesBilling'!Y:Y,MATCH($A127,'3_RatesBilling'!$A:$A,0))</f>
        <v>0</v>
      </c>
      <c r="X127" s="211">
        <f>$D127*INDEX('3_RatesBilling'!Z:Z,MATCH($A127,'3_RatesBilling'!$A:$A,0))</f>
        <v>0</v>
      </c>
      <c r="Y127" s="211">
        <f>$D127*INDEX('3_RatesBilling'!AA:AA,MATCH($A127,'3_RatesBilling'!$A:$A,0))</f>
        <v>0</v>
      </c>
      <c r="Z127" s="211">
        <f>$D127*INDEX('3_RatesBilling'!AB:AB,MATCH($A127,'3_RatesBilling'!$A:$A,0))</f>
        <v>0</v>
      </c>
      <c r="AA127" s="211">
        <f>$D127*INDEX('3_RatesBilling'!AC:AC,MATCH($A127,'3_RatesBilling'!$A:$A,0))</f>
        <v>0</v>
      </c>
      <c r="AC127" s="211" t="e">
        <f t="shared" ca="1" si="34"/>
        <v>#REF!</v>
      </c>
      <c r="AD127" s="211" t="e">
        <f t="shared" ca="1" si="35"/>
        <v>#REF!</v>
      </c>
      <c r="AE127" s="211" t="e">
        <f t="shared" ca="1" si="36"/>
        <v>#REF!</v>
      </c>
      <c r="AF127" s="211" t="e">
        <f t="shared" ca="1" si="37"/>
        <v>#REF!</v>
      </c>
      <c r="AG127" s="211" t="e">
        <f t="shared" ca="1" si="38"/>
        <v>#REF!</v>
      </c>
      <c r="AH127" s="211" t="e">
        <f t="shared" ca="1" si="39"/>
        <v>#REF!</v>
      </c>
      <c r="AI127" s="211" t="e">
        <f t="shared" ca="1" si="40"/>
        <v>#REF!</v>
      </c>
      <c r="AJ127" s="211" t="e">
        <f t="shared" ca="1" si="41"/>
        <v>#REF!</v>
      </c>
      <c r="AK127" s="211" t="e">
        <f t="shared" ca="1" si="42"/>
        <v>#REF!</v>
      </c>
      <c r="AL127" s="211" t="e">
        <f t="shared" ca="1" si="43"/>
        <v>#REF!</v>
      </c>
      <c r="AM127" s="211" t="e">
        <f t="shared" ca="1" si="44"/>
        <v>#REF!</v>
      </c>
      <c r="AN127" s="211" t="e">
        <f t="shared" ca="1" si="45"/>
        <v>#REF!</v>
      </c>
      <c r="AO127" s="211" t="e">
        <f t="shared" ca="1" si="46"/>
        <v>#REF!</v>
      </c>
      <c r="AP127" s="211" t="e">
        <f t="shared" ca="1" si="47"/>
        <v>#REF!</v>
      </c>
      <c r="AQ127" s="211" t="e">
        <f t="shared" ca="1" si="48"/>
        <v>#REF!</v>
      </c>
      <c r="AR127" s="211" t="e">
        <f t="shared" ca="1" si="49"/>
        <v>#REF!</v>
      </c>
      <c r="AT127" s="209" t="e">
        <f t="shared" ca="1" si="50"/>
        <v>#REF!</v>
      </c>
      <c r="AU127" s="209" t="e">
        <f t="shared" ca="1" si="51"/>
        <v>#REF!</v>
      </c>
      <c r="AV127" s="209" t="e">
        <f t="shared" ca="1" si="52"/>
        <v>#REF!</v>
      </c>
      <c r="AW127" s="209" t="e">
        <f t="shared" ca="1" si="53"/>
        <v>#REF!</v>
      </c>
      <c r="AX127" s="209" t="e">
        <f t="shared" ca="1" si="54"/>
        <v>#REF!</v>
      </c>
      <c r="AY127" s="209" t="e">
        <f t="shared" ca="1" si="55"/>
        <v>#REF!</v>
      </c>
      <c r="AZ127" s="209" t="e">
        <f t="shared" ca="1" si="56"/>
        <v>#REF!</v>
      </c>
      <c r="BA127" s="209" t="e">
        <f t="shared" ca="1" si="57"/>
        <v>#REF!</v>
      </c>
      <c r="BB127" s="209" t="e">
        <f t="shared" ca="1" si="58"/>
        <v>#REF!</v>
      </c>
      <c r="BC127" s="209" t="e">
        <f t="shared" ca="1" si="59"/>
        <v>#REF!</v>
      </c>
      <c r="BD127" s="209" t="e">
        <f t="shared" ca="1" si="60"/>
        <v>#REF!</v>
      </c>
      <c r="BE127" s="209" t="e">
        <f t="shared" ca="1" si="61"/>
        <v>#REF!</v>
      </c>
      <c r="BF127" s="209" t="e">
        <f t="shared" ca="1" si="62"/>
        <v>#REF!</v>
      </c>
      <c r="BG127" s="209" t="e">
        <f t="shared" ca="1" si="63"/>
        <v>#REF!</v>
      </c>
      <c r="BH127" s="209" t="e">
        <f t="shared" ca="1" si="64"/>
        <v>#REF!</v>
      </c>
      <c r="BI127" s="209" t="e">
        <f t="shared" ca="1" si="65"/>
        <v>#REF!</v>
      </c>
    </row>
    <row r="128" spans="1:61" s="3" customFormat="1">
      <c r="A128" s="246" t="s">
        <v>258</v>
      </c>
      <c r="B128" s="246" t="str">
        <f>INDEX('Ref1'!$E:$E,MATCH(A128,'Ref1'!$A:$A,0))</f>
        <v>Exeter</v>
      </c>
      <c r="C128" s="246" t="str">
        <f>INDEX('Ref1'!$B:$B,MATCH($A128,'Ref1'!$A:$A,0))</f>
        <v>SD</v>
      </c>
      <c r="D128" s="307">
        <f>INDEX(Inputs!$K$61:$K$71,MATCH($C128,Inputs!$Q$61:$Q$71,0))</f>
        <v>0</v>
      </c>
      <c r="E128" s="211">
        <f>$D128*INDEX('3_RatesBilling'!G:G,MATCH($A128,'3_RatesBilling'!$A:$A,0))</f>
        <v>0</v>
      </c>
      <c r="F128" s="211">
        <f>$D128*INDEX('3_RatesBilling'!H:H,MATCH($A128,'3_RatesBilling'!$A:$A,0))</f>
        <v>0</v>
      </c>
      <c r="G128" s="211">
        <f>$D128*INDEX('3_RatesBilling'!I:I,MATCH($A128,'3_RatesBilling'!$A:$A,0))</f>
        <v>0</v>
      </c>
      <c r="H128" s="211">
        <f>$D128*INDEX('3_RatesBilling'!J:J,MATCH($A128,'3_RatesBilling'!$A:$A,0))</f>
        <v>0</v>
      </c>
      <c r="I128" s="211">
        <f>$D128*INDEX('3_RatesBilling'!K:K,MATCH($A128,'3_RatesBilling'!$A:$A,0))</f>
        <v>0</v>
      </c>
      <c r="J128" s="211">
        <f>$D128*INDEX('3_RatesBilling'!L:L,MATCH($A128,'3_RatesBilling'!$A:$A,0))</f>
        <v>0</v>
      </c>
      <c r="K128" s="216">
        <f>$D128*INDEX('3_RatesBilling'!M:M,MATCH($A128,'3_RatesBilling'!$A:$A,0))</f>
        <v>0</v>
      </c>
      <c r="L128" s="213">
        <f>$D128*INDEX('3_RatesBilling'!N:N,MATCH($A128,'3_RatesBilling'!$A:$A,0))</f>
        <v>0</v>
      </c>
      <c r="M128" s="211">
        <f>$D128*INDEX('3_RatesBilling'!O:O,MATCH($A128,'3_RatesBilling'!$A:$A,0))</f>
        <v>0</v>
      </c>
      <c r="N128" s="211">
        <f>$D128*INDEX('3_RatesBilling'!P:P,MATCH($A128,'3_RatesBilling'!$A:$A,0))</f>
        <v>0</v>
      </c>
      <c r="O128" s="211">
        <f>$D128*INDEX('3_RatesBilling'!Q:Q,MATCH($A128,'3_RatesBilling'!$A:$A,0))</f>
        <v>0</v>
      </c>
      <c r="P128" s="211">
        <f>$D128*INDEX('3_RatesBilling'!R:R,MATCH($A128,'3_RatesBilling'!$A:$A,0))</f>
        <v>0</v>
      </c>
      <c r="Q128" s="211">
        <f>$D128*INDEX('3_RatesBilling'!S:S,MATCH($A128,'3_RatesBilling'!$A:$A,0))</f>
        <v>0</v>
      </c>
      <c r="R128" s="211">
        <f>$D128*INDEX('3_RatesBilling'!T:T,MATCH($A128,'3_RatesBilling'!$A:$A,0))</f>
        <v>0</v>
      </c>
      <c r="S128" s="211">
        <f>$D128*INDEX('3_RatesBilling'!U:U,MATCH($A128,'3_RatesBilling'!$A:$A,0))</f>
        <v>0</v>
      </c>
      <c r="T128" s="211">
        <f>$D128*INDEX('3_RatesBilling'!V:V,MATCH($A128,'3_RatesBilling'!$A:$A,0))</f>
        <v>0</v>
      </c>
      <c r="U128" s="211">
        <f>$D128*INDEX('3_RatesBilling'!W:W,MATCH($A128,'3_RatesBilling'!$A:$A,0))</f>
        <v>0</v>
      </c>
      <c r="V128" s="211">
        <f>$D128*INDEX('3_RatesBilling'!X:X,MATCH($A128,'3_RatesBilling'!$A:$A,0))</f>
        <v>0</v>
      </c>
      <c r="W128" s="211">
        <f>$D128*INDEX('3_RatesBilling'!Y:Y,MATCH($A128,'3_RatesBilling'!$A:$A,0))</f>
        <v>0</v>
      </c>
      <c r="X128" s="211">
        <f>$D128*INDEX('3_RatesBilling'!Z:Z,MATCH($A128,'3_RatesBilling'!$A:$A,0))</f>
        <v>0</v>
      </c>
      <c r="Y128" s="211">
        <f>$D128*INDEX('3_RatesBilling'!AA:AA,MATCH($A128,'3_RatesBilling'!$A:$A,0))</f>
        <v>0</v>
      </c>
      <c r="Z128" s="211">
        <f>$D128*INDEX('3_RatesBilling'!AB:AB,MATCH($A128,'3_RatesBilling'!$A:$A,0))</f>
        <v>0</v>
      </c>
      <c r="AA128" s="211">
        <f>$D128*INDEX('3_RatesBilling'!AC:AC,MATCH($A128,'3_RatesBilling'!$A:$A,0))</f>
        <v>0</v>
      </c>
      <c r="AC128" s="211" t="e">
        <f t="shared" ca="1" si="34"/>
        <v>#REF!</v>
      </c>
      <c r="AD128" s="211" t="e">
        <f t="shared" ca="1" si="35"/>
        <v>#REF!</v>
      </c>
      <c r="AE128" s="211" t="e">
        <f t="shared" ca="1" si="36"/>
        <v>#REF!</v>
      </c>
      <c r="AF128" s="211" t="e">
        <f t="shared" ca="1" si="37"/>
        <v>#REF!</v>
      </c>
      <c r="AG128" s="211" t="e">
        <f t="shared" ca="1" si="38"/>
        <v>#REF!</v>
      </c>
      <c r="AH128" s="211" t="e">
        <f t="shared" ca="1" si="39"/>
        <v>#REF!</v>
      </c>
      <c r="AI128" s="211" t="e">
        <f t="shared" ca="1" si="40"/>
        <v>#REF!</v>
      </c>
      <c r="AJ128" s="211" t="e">
        <f t="shared" ca="1" si="41"/>
        <v>#REF!</v>
      </c>
      <c r="AK128" s="211" t="e">
        <f t="shared" ca="1" si="42"/>
        <v>#REF!</v>
      </c>
      <c r="AL128" s="211" t="e">
        <f t="shared" ca="1" si="43"/>
        <v>#REF!</v>
      </c>
      <c r="AM128" s="211" t="e">
        <f t="shared" ca="1" si="44"/>
        <v>#REF!</v>
      </c>
      <c r="AN128" s="211" t="e">
        <f t="shared" ca="1" si="45"/>
        <v>#REF!</v>
      </c>
      <c r="AO128" s="211" t="e">
        <f t="shared" ca="1" si="46"/>
        <v>#REF!</v>
      </c>
      <c r="AP128" s="211" t="e">
        <f t="shared" ca="1" si="47"/>
        <v>#REF!</v>
      </c>
      <c r="AQ128" s="211" t="e">
        <f t="shared" ca="1" si="48"/>
        <v>#REF!</v>
      </c>
      <c r="AR128" s="211" t="e">
        <f t="shared" ca="1" si="49"/>
        <v>#REF!</v>
      </c>
      <c r="AT128" s="209" t="e">
        <f t="shared" ca="1" si="50"/>
        <v>#REF!</v>
      </c>
      <c r="AU128" s="209" t="e">
        <f t="shared" ca="1" si="51"/>
        <v>#REF!</v>
      </c>
      <c r="AV128" s="209" t="e">
        <f t="shared" ca="1" si="52"/>
        <v>#REF!</v>
      </c>
      <c r="AW128" s="209" t="e">
        <f t="shared" ca="1" si="53"/>
        <v>#REF!</v>
      </c>
      <c r="AX128" s="209" t="e">
        <f t="shared" ca="1" si="54"/>
        <v>#REF!</v>
      </c>
      <c r="AY128" s="209" t="e">
        <f t="shared" ca="1" si="55"/>
        <v>#REF!</v>
      </c>
      <c r="AZ128" s="209" t="e">
        <f t="shared" ca="1" si="56"/>
        <v>#REF!</v>
      </c>
      <c r="BA128" s="209" t="e">
        <f t="shared" ca="1" si="57"/>
        <v>#REF!</v>
      </c>
      <c r="BB128" s="209" t="e">
        <f t="shared" ca="1" si="58"/>
        <v>#REF!</v>
      </c>
      <c r="BC128" s="209" t="e">
        <f t="shared" ca="1" si="59"/>
        <v>#REF!</v>
      </c>
      <c r="BD128" s="209" t="e">
        <f t="shared" ca="1" si="60"/>
        <v>#REF!</v>
      </c>
      <c r="BE128" s="209" t="e">
        <f t="shared" ca="1" si="61"/>
        <v>#REF!</v>
      </c>
      <c r="BF128" s="209" t="e">
        <f t="shared" ca="1" si="62"/>
        <v>#REF!</v>
      </c>
      <c r="BG128" s="209" t="e">
        <f t="shared" ca="1" si="63"/>
        <v>#REF!</v>
      </c>
      <c r="BH128" s="209" t="e">
        <f t="shared" ca="1" si="64"/>
        <v>#REF!</v>
      </c>
      <c r="BI128" s="209" t="e">
        <f t="shared" ca="1" si="65"/>
        <v>#REF!</v>
      </c>
    </row>
    <row r="129" spans="1:61" s="3" customFormat="1">
      <c r="A129" s="246" t="s">
        <v>260</v>
      </c>
      <c r="B129" s="246" t="str">
        <f>INDEX('Ref1'!$E:$E,MATCH(A129,'Ref1'!$A:$A,0))</f>
        <v>Fareham</v>
      </c>
      <c r="C129" s="246" t="str">
        <f>INDEX('Ref1'!$B:$B,MATCH($A129,'Ref1'!$A:$A,0))</f>
        <v>SD</v>
      </c>
      <c r="D129" s="307">
        <f>INDEX(Inputs!$K$61:$K$71,MATCH($C129,Inputs!$Q$61:$Q$71,0))</f>
        <v>0</v>
      </c>
      <c r="E129" s="211">
        <f>$D129*INDEX('3_RatesBilling'!G:G,MATCH($A129,'3_RatesBilling'!$A:$A,0))</f>
        <v>0</v>
      </c>
      <c r="F129" s="211">
        <f>$D129*INDEX('3_RatesBilling'!H:H,MATCH($A129,'3_RatesBilling'!$A:$A,0))</f>
        <v>0</v>
      </c>
      <c r="G129" s="211">
        <f>$D129*INDEX('3_RatesBilling'!I:I,MATCH($A129,'3_RatesBilling'!$A:$A,0))</f>
        <v>0</v>
      </c>
      <c r="H129" s="211">
        <f>$D129*INDEX('3_RatesBilling'!J:J,MATCH($A129,'3_RatesBilling'!$A:$A,0))</f>
        <v>0</v>
      </c>
      <c r="I129" s="211">
        <f>$D129*INDEX('3_RatesBilling'!K:K,MATCH($A129,'3_RatesBilling'!$A:$A,0))</f>
        <v>0</v>
      </c>
      <c r="J129" s="211">
        <f>$D129*INDEX('3_RatesBilling'!L:L,MATCH($A129,'3_RatesBilling'!$A:$A,0))</f>
        <v>0</v>
      </c>
      <c r="K129" s="216">
        <f>$D129*INDEX('3_RatesBilling'!M:M,MATCH($A129,'3_RatesBilling'!$A:$A,0))</f>
        <v>0</v>
      </c>
      <c r="L129" s="213">
        <f>$D129*INDEX('3_RatesBilling'!N:N,MATCH($A129,'3_RatesBilling'!$A:$A,0))</f>
        <v>0</v>
      </c>
      <c r="M129" s="211">
        <f>$D129*INDEX('3_RatesBilling'!O:O,MATCH($A129,'3_RatesBilling'!$A:$A,0))</f>
        <v>0</v>
      </c>
      <c r="N129" s="211">
        <f>$D129*INDEX('3_RatesBilling'!P:P,MATCH($A129,'3_RatesBilling'!$A:$A,0))</f>
        <v>0</v>
      </c>
      <c r="O129" s="211">
        <f>$D129*INDEX('3_RatesBilling'!Q:Q,MATCH($A129,'3_RatesBilling'!$A:$A,0))</f>
        <v>0</v>
      </c>
      <c r="P129" s="211">
        <f>$D129*INDEX('3_RatesBilling'!R:R,MATCH($A129,'3_RatesBilling'!$A:$A,0))</f>
        <v>0</v>
      </c>
      <c r="Q129" s="211">
        <f>$D129*INDEX('3_RatesBilling'!S:S,MATCH($A129,'3_RatesBilling'!$A:$A,0))</f>
        <v>0</v>
      </c>
      <c r="R129" s="211">
        <f>$D129*INDEX('3_RatesBilling'!T:T,MATCH($A129,'3_RatesBilling'!$A:$A,0))</f>
        <v>0</v>
      </c>
      <c r="S129" s="211">
        <f>$D129*INDEX('3_RatesBilling'!U:U,MATCH($A129,'3_RatesBilling'!$A:$A,0))</f>
        <v>0</v>
      </c>
      <c r="T129" s="211">
        <f>$D129*INDEX('3_RatesBilling'!V:V,MATCH($A129,'3_RatesBilling'!$A:$A,0))</f>
        <v>0</v>
      </c>
      <c r="U129" s="211">
        <f>$D129*INDEX('3_RatesBilling'!W:W,MATCH($A129,'3_RatesBilling'!$A:$A,0))</f>
        <v>0</v>
      </c>
      <c r="V129" s="211">
        <f>$D129*INDEX('3_RatesBilling'!X:X,MATCH($A129,'3_RatesBilling'!$A:$A,0))</f>
        <v>0</v>
      </c>
      <c r="W129" s="211">
        <f>$D129*INDEX('3_RatesBilling'!Y:Y,MATCH($A129,'3_RatesBilling'!$A:$A,0))</f>
        <v>0</v>
      </c>
      <c r="X129" s="211">
        <f>$D129*INDEX('3_RatesBilling'!Z:Z,MATCH($A129,'3_RatesBilling'!$A:$A,0))</f>
        <v>0</v>
      </c>
      <c r="Y129" s="211">
        <f>$D129*INDEX('3_RatesBilling'!AA:AA,MATCH($A129,'3_RatesBilling'!$A:$A,0))</f>
        <v>0</v>
      </c>
      <c r="Z129" s="211">
        <f>$D129*INDEX('3_RatesBilling'!AB:AB,MATCH($A129,'3_RatesBilling'!$A:$A,0))</f>
        <v>0</v>
      </c>
      <c r="AA129" s="211">
        <f>$D129*INDEX('3_RatesBilling'!AC:AC,MATCH($A129,'3_RatesBilling'!$A:$A,0))</f>
        <v>0</v>
      </c>
      <c r="AC129" s="211" t="e">
        <f t="shared" ca="1" si="34"/>
        <v>#REF!</v>
      </c>
      <c r="AD129" s="211" t="e">
        <f t="shared" ca="1" si="35"/>
        <v>#REF!</v>
      </c>
      <c r="AE129" s="211" t="e">
        <f t="shared" ca="1" si="36"/>
        <v>#REF!</v>
      </c>
      <c r="AF129" s="211" t="e">
        <f t="shared" ca="1" si="37"/>
        <v>#REF!</v>
      </c>
      <c r="AG129" s="211" t="e">
        <f t="shared" ca="1" si="38"/>
        <v>#REF!</v>
      </c>
      <c r="AH129" s="211" t="e">
        <f t="shared" ca="1" si="39"/>
        <v>#REF!</v>
      </c>
      <c r="AI129" s="211" t="e">
        <f t="shared" ca="1" si="40"/>
        <v>#REF!</v>
      </c>
      <c r="AJ129" s="211" t="e">
        <f t="shared" ca="1" si="41"/>
        <v>#REF!</v>
      </c>
      <c r="AK129" s="211" t="e">
        <f t="shared" ca="1" si="42"/>
        <v>#REF!</v>
      </c>
      <c r="AL129" s="211" t="e">
        <f t="shared" ca="1" si="43"/>
        <v>#REF!</v>
      </c>
      <c r="AM129" s="211" t="e">
        <f t="shared" ca="1" si="44"/>
        <v>#REF!</v>
      </c>
      <c r="AN129" s="211" t="e">
        <f t="shared" ca="1" si="45"/>
        <v>#REF!</v>
      </c>
      <c r="AO129" s="211" t="e">
        <f t="shared" ca="1" si="46"/>
        <v>#REF!</v>
      </c>
      <c r="AP129" s="211" t="e">
        <f t="shared" ca="1" si="47"/>
        <v>#REF!</v>
      </c>
      <c r="AQ129" s="211" t="e">
        <f t="shared" ca="1" si="48"/>
        <v>#REF!</v>
      </c>
      <c r="AR129" s="211" t="e">
        <f t="shared" ca="1" si="49"/>
        <v>#REF!</v>
      </c>
      <c r="AT129" s="209" t="e">
        <f t="shared" ca="1" si="50"/>
        <v>#REF!</v>
      </c>
      <c r="AU129" s="209" t="e">
        <f t="shared" ca="1" si="51"/>
        <v>#REF!</v>
      </c>
      <c r="AV129" s="209" t="e">
        <f t="shared" ca="1" si="52"/>
        <v>#REF!</v>
      </c>
      <c r="AW129" s="209" t="e">
        <f t="shared" ca="1" si="53"/>
        <v>#REF!</v>
      </c>
      <c r="AX129" s="209" t="e">
        <f t="shared" ca="1" si="54"/>
        <v>#REF!</v>
      </c>
      <c r="AY129" s="209" t="e">
        <f t="shared" ca="1" si="55"/>
        <v>#REF!</v>
      </c>
      <c r="AZ129" s="209" t="e">
        <f t="shared" ca="1" si="56"/>
        <v>#REF!</v>
      </c>
      <c r="BA129" s="209" t="e">
        <f t="shared" ca="1" si="57"/>
        <v>#REF!</v>
      </c>
      <c r="BB129" s="209" t="e">
        <f t="shared" ca="1" si="58"/>
        <v>#REF!</v>
      </c>
      <c r="BC129" s="209" t="e">
        <f t="shared" ca="1" si="59"/>
        <v>#REF!</v>
      </c>
      <c r="BD129" s="209" t="e">
        <f t="shared" ca="1" si="60"/>
        <v>#REF!</v>
      </c>
      <c r="BE129" s="209" t="e">
        <f t="shared" ca="1" si="61"/>
        <v>#REF!</v>
      </c>
      <c r="BF129" s="209" t="e">
        <f t="shared" ca="1" si="62"/>
        <v>#REF!</v>
      </c>
      <c r="BG129" s="209" t="e">
        <f t="shared" ca="1" si="63"/>
        <v>#REF!</v>
      </c>
      <c r="BH129" s="209" t="e">
        <f t="shared" ca="1" si="64"/>
        <v>#REF!</v>
      </c>
      <c r="BI129" s="209" t="e">
        <f t="shared" ca="1" si="65"/>
        <v>#REF!</v>
      </c>
    </row>
    <row r="130" spans="1:61" s="3" customFormat="1">
      <c r="A130" s="246" t="s">
        <v>262</v>
      </c>
      <c r="B130" s="246" t="str">
        <f>INDEX('Ref1'!$E:$E,MATCH(A130,'Ref1'!$A:$A,0))</f>
        <v>Fenland</v>
      </c>
      <c r="C130" s="246" t="str">
        <f>INDEX('Ref1'!$B:$B,MATCH($A130,'Ref1'!$A:$A,0))</f>
        <v>SD</v>
      </c>
      <c r="D130" s="307">
        <f>INDEX(Inputs!$K$61:$K$71,MATCH($C130,Inputs!$Q$61:$Q$71,0))</f>
        <v>0</v>
      </c>
      <c r="E130" s="211">
        <f>$D130*INDEX('3_RatesBilling'!G:G,MATCH($A130,'3_RatesBilling'!$A:$A,0))</f>
        <v>0</v>
      </c>
      <c r="F130" s="211">
        <f>$D130*INDEX('3_RatesBilling'!H:H,MATCH($A130,'3_RatesBilling'!$A:$A,0))</f>
        <v>0</v>
      </c>
      <c r="G130" s="211">
        <f>$D130*INDEX('3_RatesBilling'!I:I,MATCH($A130,'3_RatesBilling'!$A:$A,0))</f>
        <v>0</v>
      </c>
      <c r="H130" s="211">
        <f>$D130*INDEX('3_RatesBilling'!J:J,MATCH($A130,'3_RatesBilling'!$A:$A,0))</f>
        <v>0</v>
      </c>
      <c r="I130" s="211">
        <f>$D130*INDEX('3_RatesBilling'!K:K,MATCH($A130,'3_RatesBilling'!$A:$A,0))</f>
        <v>0</v>
      </c>
      <c r="J130" s="211">
        <f>$D130*INDEX('3_RatesBilling'!L:L,MATCH($A130,'3_RatesBilling'!$A:$A,0))</f>
        <v>0</v>
      </c>
      <c r="K130" s="216">
        <f>$D130*INDEX('3_RatesBilling'!M:M,MATCH($A130,'3_RatesBilling'!$A:$A,0))</f>
        <v>0</v>
      </c>
      <c r="L130" s="213">
        <f>$D130*INDEX('3_RatesBilling'!N:N,MATCH($A130,'3_RatesBilling'!$A:$A,0))</f>
        <v>0</v>
      </c>
      <c r="M130" s="211">
        <f>$D130*INDEX('3_RatesBilling'!O:O,MATCH($A130,'3_RatesBilling'!$A:$A,0))</f>
        <v>0</v>
      </c>
      <c r="N130" s="211">
        <f>$D130*INDEX('3_RatesBilling'!P:P,MATCH($A130,'3_RatesBilling'!$A:$A,0))</f>
        <v>0</v>
      </c>
      <c r="O130" s="211">
        <f>$D130*INDEX('3_RatesBilling'!Q:Q,MATCH($A130,'3_RatesBilling'!$A:$A,0))</f>
        <v>0</v>
      </c>
      <c r="P130" s="211">
        <f>$D130*INDEX('3_RatesBilling'!R:R,MATCH($A130,'3_RatesBilling'!$A:$A,0))</f>
        <v>0</v>
      </c>
      <c r="Q130" s="211">
        <f>$D130*INDEX('3_RatesBilling'!S:S,MATCH($A130,'3_RatesBilling'!$A:$A,0))</f>
        <v>0</v>
      </c>
      <c r="R130" s="211">
        <f>$D130*INDEX('3_RatesBilling'!T:T,MATCH($A130,'3_RatesBilling'!$A:$A,0))</f>
        <v>0</v>
      </c>
      <c r="S130" s="211">
        <f>$D130*INDEX('3_RatesBilling'!U:U,MATCH($A130,'3_RatesBilling'!$A:$A,0))</f>
        <v>0</v>
      </c>
      <c r="T130" s="211">
        <f>$D130*INDEX('3_RatesBilling'!V:V,MATCH($A130,'3_RatesBilling'!$A:$A,0))</f>
        <v>0</v>
      </c>
      <c r="U130" s="211">
        <f>$D130*INDEX('3_RatesBilling'!W:W,MATCH($A130,'3_RatesBilling'!$A:$A,0))</f>
        <v>0</v>
      </c>
      <c r="V130" s="211">
        <f>$D130*INDEX('3_RatesBilling'!X:X,MATCH($A130,'3_RatesBilling'!$A:$A,0))</f>
        <v>0</v>
      </c>
      <c r="W130" s="211">
        <f>$D130*INDEX('3_RatesBilling'!Y:Y,MATCH($A130,'3_RatesBilling'!$A:$A,0))</f>
        <v>0</v>
      </c>
      <c r="X130" s="211">
        <f>$D130*INDEX('3_RatesBilling'!Z:Z,MATCH($A130,'3_RatesBilling'!$A:$A,0))</f>
        <v>0</v>
      </c>
      <c r="Y130" s="211">
        <f>$D130*INDEX('3_RatesBilling'!AA:AA,MATCH($A130,'3_RatesBilling'!$A:$A,0))</f>
        <v>0</v>
      </c>
      <c r="Z130" s="211">
        <f>$D130*INDEX('3_RatesBilling'!AB:AB,MATCH($A130,'3_RatesBilling'!$A:$A,0))</f>
        <v>0</v>
      </c>
      <c r="AA130" s="211">
        <f>$D130*INDEX('3_RatesBilling'!AC:AC,MATCH($A130,'3_RatesBilling'!$A:$A,0))</f>
        <v>0</v>
      </c>
      <c r="AC130" s="211" t="e">
        <f t="shared" ca="1" si="34"/>
        <v>#REF!</v>
      </c>
      <c r="AD130" s="211" t="e">
        <f t="shared" ca="1" si="35"/>
        <v>#REF!</v>
      </c>
      <c r="AE130" s="211" t="e">
        <f t="shared" ca="1" si="36"/>
        <v>#REF!</v>
      </c>
      <c r="AF130" s="211" t="e">
        <f t="shared" ca="1" si="37"/>
        <v>#REF!</v>
      </c>
      <c r="AG130" s="211" t="e">
        <f t="shared" ca="1" si="38"/>
        <v>#REF!</v>
      </c>
      <c r="AH130" s="211" t="e">
        <f t="shared" ca="1" si="39"/>
        <v>#REF!</v>
      </c>
      <c r="AI130" s="211" t="e">
        <f t="shared" ca="1" si="40"/>
        <v>#REF!</v>
      </c>
      <c r="AJ130" s="211" t="e">
        <f t="shared" ca="1" si="41"/>
        <v>#REF!</v>
      </c>
      <c r="AK130" s="211" t="e">
        <f t="shared" ca="1" si="42"/>
        <v>#REF!</v>
      </c>
      <c r="AL130" s="211" t="e">
        <f t="shared" ca="1" si="43"/>
        <v>#REF!</v>
      </c>
      <c r="AM130" s="211" t="e">
        <f t="shared" ca="1" si="44"/>
        <v>#REF!</v>
      </c>
      <c r="AN130" s="211" t="e">
        <f t="shared" ca="1" si="45"/>
        <v>#REF!</v>
      </c>
      <c r="AO130" s="211" t="e">
        <f t="shared" ca="1" si="46"/>
        <v>#REF!</v>
      </c>
      <c r="AP130" s="211" t="e">
        <f t="shared" ca="1" si="47"/>
        <v>#REF!</v>
      </c>
      <c r="AQ130" s="211" t="e">
        <f t="shared" ca="1" si="48"/>
        <v>#REF!</v>
      </c>
      <c r="AR130" s="211" t="e">
        <f t="shared" ca="1" si="49"/>
        <v>#REF!</v>
      </c>
      <c r="AT130" s="209" t="e">
        <f t="shared" ca="1" si="50"/>
        <v>#REF!</v>
      </c>
      <c r="AU130" s="209" t="e">
        <f t="shared" ca="1" si="51"/>
        <v>#REF!</v>
      </c>
      <c r="AV130" s="209" t="e">
        <f t="shared" ca="1" si="52"/>
        <v>#REF!</v>
      </c>
      <c r="AW130" s="209" t="e">
        <f t="shared" ca="1" si="53"/>
        <v>#REF!</v>
      </c>
      <c r="AX130" s="209" t="e">
        <f t="shared" ca="1" si="54"/>
        <v>#REF!</v>
      </c>
      <c r="AY130" s="209" t="e">
        <f t="shared" ca="1" si="55"/>
        <v>#REF!</v>
      </c>
      <c r="AZ130" s="209" t="e">
        <f t="shared" ca="1" si="56"/>
        <v>#REF!</v>
      </c>
      <c r="BA130" s="209" t="e">
        <f t="shared" ca="1" si="57"/>
        <v>#REF!</v>
      </c>
      <c r="BB130" s="209" t="e">
        <f t="shared" ca="1" si="58"/>
        <v>#REF!</v>
      </c>
      <c r="BC130" s="209" t="e">
        <f t="shared" ca="1" si="59"/>
        <v>#REF!</v>
      </c>
      <c r="BD130" s="209" t="e">
        <f t="shared" ca="1" si="60"/>
        <v>#REF!</v>
      </c>
      <c r="BE130" s="209" t="e">
        <f t="shared" ca="1" si="61"/>
        <v>#REF!</v>
      </c>
      <c r="BF130" s="209" t="e">
        <f t="shared" ca="1" si="62"/>
        <v>#REF!</v>
      </c>
      <c r="BG130" s="209" t="e">
        <f t="shared" ca="1" si="63"/>
        <v>#REF!</v>
      </c>
      <c r="BH130" s="209" t="e">
        <f t="shared" ca="1" si="64"/>
        <v>#REF!</v>
      </c>
      <c r="BI130" s="209" t="e">
        <f t="shared" ca="1" si="65"/>
        <v>#REF!</v>
      </c>
    </row>
    <row r="131" spans="1:61" s="3" customFormat="1">
      <c r="A131" s="246" t="s">
        <v>264</v>
      </c>
      <c r="B131" s="246" t="str">
        <f>INDEX('Ref1'!$E:$E,MATCH(A131,'Ref1'!$A:$A,0))</f>
        <v>Forest Heath</v>
      </c>
      <c r="C131" s="246" t="str">
        <f>INDEX('Ref1'!$B:$B,MATCH($A131,'Ref1'!$A:$A,0))</f>
        <v>SD</v>
      </c>
      <c r="D131" s="307">
        <f>INDEX(Inputs!$K$61:$K$71,MATCH($C131,Inputs!$Q$61:$Q$71,0))</f>
        <v>0</v>
      </c>
      <c r="E131" s="211">
        <f>$D131*INDEX('3_RatesBilling'!G:G,MATCH($A131,'3_RatesBilling'!$A:$A,0))</f>
        <v>0</v>
      </c>
      <c r="F131" s="211">
        <f>$D131*INDEX('3_RatesBilling'!H:H,MATCH($A131,'3_RatesBilling'!$A:$A,0))</f>
        <v>0</v>
      </c>
      <c r="G131" s="211">
        <f>$D131*INDEX('3_RatesBilling'!I:I,MATCH($A131,'3_RatesBilling'!$A:$A,0))</f>
        <v>0</v>
      </c>
      <c r="H131" s="211">
        <f>$D131*INDEX('3_RatesBilling'!J:J,MATCH($A131,'3_RatesBilling'!$A:$A,0))</f>
        <v>0</v>
      </c>
      <c r="I131" s="211">
        <f>$D131*INDEX('3_RatesBilling'!K:K,MATCH($A131,'3_RatesBilling'!$A:$A,0))</f>
        <v>0</v>
      </c>
      <c r="J131" s="211">
        <f>$D131*INDEX('3_RatesBilling'!L:L,MATCH($A131,'3_RatesBilling'!$A:$A,0))</f>
        <v>0</v>
      </c>
      <c r="K131" s="216">
        <f>$D131*INDEX('3_RatesBilling'!M:M,MATCH($A131,'3_RatesBilling'!$A:$A,0))</f>
        <v>0</v>
      </c>
      <c r="L131" s="213">
        <f>$D131*INDEX('3_RatesBilling'!N:N,MATCH($A131,'3_RatesBilling'!$A:$A,0))</f>
        <v>0</v>
      </c>
      <c r="M131" s="211">
        <f>$D131*INDEX('3_RatesBilling'!O:O,MATCH($A131,'3_RatesBilling'!$A:$A,0))</f>
        <v>0</v>
      </c>
      <c r="N131" s="211">
        <f>$D131*INDEX('3_RatesBilling'!P:P,MATCH($A131,'3_RatesBilling'!$A:$A,0))</f>
        <v>0</v>
      </c>
      <c r="O131" s="211">
        <f>$D131*INDEX('3_RatesBilling'!Q:Q,MATCH($A131,'3_RatesBilling'!$A:$A,0))</f>
        <v>0</v>
      </c>
      <c r="P131" s="211">
        <f>$D131*INDEX('3_RatesBilling'!R:R,MATCH($A131,'3_RatesBilling'!$A:$A,0))</f>
        <v>0</v>
      </c>
      <c r="Q131" s="211">
        <f>$D131*INDEX('3_RatesBilling'!S:S,MATCH($A131,'3_RatesBilling'!$A:$A,0))</f>
        <v>0</v>
      </c>
      <c r="R131" s="211">
        <f>$D131*INDEX('3_RatesBilling'!T:T,MATCH($A131,'3_RatesBilling'!$A:$A,0))</f>
        <v>0</v>
      </c>
      <c r="S131" s="211">
        <f>$D131*INDEX('3_RatesBilling'!U:U,MATCH($A131,'3_RatesBilling'!$A:$A,0))</f>
        <v>0</v>
      </c>
      <c r="T131" s="211">
        <f>$D131*INDEX('3_RatesBilling'!V:V,MATCH($A131,'3_RatesBilling'!$A:$A,0))</f>
        <v>0</v>
      </c>
      <c r="U131" s="211">
        <f>$D131*INDEX('3_RatesBilling'!W:W,MATCH($A131,'3_RatesBilling'!$A:$A,0))</f>
        <v>0</v>
      </c>
      <c r="V131" s="211">
        <f>$D131*INDEX('3_RatesBilling'!X:X,MATCH($A131,'3_RatesBilling'!$A:$A,0))</f>
        <v>0</v>
      </c>
      <c r="W131" s="211">
        <f>$D131*INDEX('3_RatesBilling'!Y:Y,MATCH($A131,'3_RatesBilling'!$A:$A,0))</f>
        <v>0</v>
      </c>
      <c r="X131" s="211">
        <f>$D131*INDEX('3_RatesBilling'!Z:Z,MATCH($A131,'3_RatesBilling'!$A:$A,0))</f>
        <v>0</v>
      </c>
      <c r="Y131" s="211">
        <f>$D131*INDEX('3_RatesBilling'!AA:AA,MATCH($A131,'3_RatesBilling'!$A:$A,0))</f>
        <v>0</v>
      </c>
      <c r="Z131" s="211">
        <f>$D131*INDEX('3_RatesBilling'!AB:AB,MATCH($A131,'3_RatesBilling'!$A:$A,0))</f>
        <v>0</v>
      </c>
      <c r="AA131" s="211">
        <f>$D131*INDEX('3_RatesBilling'!AC:AC,MATCH($A131,'3_RatesBilling'!$A:$A,0))</f>
        <v>0</v>
      </c>
      <c r="AC131" s="211" t="e">
        <f t="shared" ca="1" si="34"/>
        <v>#REF!</v>
      </c>
      <c r="AD131" s="211" t="e">
        <f t="shared" ca="1" si="35"/>
        <v>#REF!</v>
      </c>
      <c r="AE131" s="211" t="e">
        <f t="shared" ca="1" si="36"/>
        <v>#REF!</v>
      </c>
      <c r="AF131" s="211" t="e">
        <f t="shared" ca="1" si="37"/>
        <v>#REF!</v>
      </c>
      <c r="AG131" s="211" t="e">
        <f t="shared" ca="1" si="38"/>
        <v>#REF!</v>
      </c>
      <c r="AH131" s="211" t="e">
        <f t="shared" ca="1" si="39"/>
        <v>#REF!</v>
      </c>
      <c r="AI131" s="211" t="e">
        <f t="shared" ca="1" si="40"/>
        <v>#REF!</v>
      </c>
      <c r="AJ131" s="211" t="e">
        <f t="shared" ca="1" si="41"/>
        <v>#REF!</v>
      </c>
      <c r="AK131" s="211" t="e">
        <f t="shared" ca="1" si="42"/>
        <v>#REF!</v>
      </c>
      <c r="AL131" s="211" t="e">
        <f t="shared" ca="1" si="43"/>
        <v>#REF!</v>
      </c>
      <c r="AM131" s="211" t="e">
        <f t="shared" ca="1" si="44"/>
        <v>#REF!</v>
      </c>
      <c r="AN131" s="211" t="e">
        <f t="shared" ca="1" si="45"/>
        <v>#REF!</v>
      </c>
      <c r="AO131" s="211" t="e">
        <f t="shared" ca="1" si="46"/>
        <v>#REF!</v>
      </c>
      <c r="AP131" s="211" t="e">
        <f t="shared" ca="1" si="47"/>
        <v>#REF!</v>
      </c>
      <c r="AQ131" s="211" t="e">
        <f t="shared" ca="1" si="48"/>
        <v>#REF!</v>
      </c>
      <c r="AR131" s="211" t="e">
        <f t="shared" ca="1" si="49"/>
        <v>#REF!</v>
      </c>
      <c r="AT131" s="209" t="e">
        <f t="shared" ca="1" si="50"/>
        <v>#REF!</v>
      </c>
      <c r="AU131" s="209" t="e">
        <f t="shared" ca="1" si="51"/>
        <v>#REF!</v>
      </c>
      <c r="AV131" s="209" t="e">
        <f t="shared" ca="1" si="52"/>
        <v>#REF!</v>
      </c>
      <c r="AW131" s="209" t="e">
        <f t="shared" ca="1" si="53"/>
        <v>#REF!</v>
      </c>
      <c r="AX131" s="209" t="e">
        <f t="shared" ca="1" si="54"/>
        <v>#REF!</v>
      </c>
      <c r="AY131" s="209" t="e">
        <f t="shared" ca="1" si="55"/>
        <v>#REF!</v>
      </c>
      <c r="AZ131" s="209" t="e">
        <f t="shared" ca="1" si="56"/>
        <v>#REF!</v>
      </c>
      <c r="BA131" s="209" t="e">
        <f t="shared" ca="1" si="57"/>
        <v>#REF!</v>
      </c>
      <c r="BB131" s="209" t="e">
        <f t="shared" ca="1" si="58"/>
        <v>#REF!</v>
      </c>
      <c r="BC131" s="209" t="e">
        <f t="shared" ca="1" si="59"/>
        <v>#REF!</v>
      </c>
      <c r="BD131" s="209" t="e">
        <f t="shared" ca="1" si="60"/>
        <v>#REF!</v>
      </c>
      <c r="BE131" s="209" t="e">
        <f t="shared" ca="1" si="61"/>
        <v>#REF!</v>
      </c>
      <c r="BF131" s="209" t="e">
        <f t="shared" ca="1" si="62"/>
        <v>#REF!</v>
      </c>
      <c r="BG131" s="209" t="e">
        <f t="shared" ca="1" si="63"/>
        <v>#REF!</v>
      </c>
      <c r="BH131" s="209" t="e">
        <f t="shared" ca="1" si="64"/>
        <v>#REF!</v>
      </c>
      <c r="BI131" s="209" t="e">
        <f t="shared" ca="1" si="65"/>
        <v>#REF!</v>
      </c>
    </row>
    <row r="132" spans="1:61" s="3" customFormat="1">
      <c r="A132" s="246" t="s">
        <v>266</v>
      </c>
      <c r="B132" s="246" t="str">
        <f>INDEX('Ref1'!$E:$E,MATCH(A132,'Ref1'!$A:$A,0))</f>
        <v>Forest of Dean</v>
      </c>
      <c r="C132" s="246" t="str">
        <f>INDEX('Ref1'!$B:$B,MATCH($A132,'Ref1'!$A:$A,0))</f>
        <v>SD</v>
      </c>
      <c r="D132" s="307">
        <f>INDEX(Inputs!$K$61:$K$71,MATCH($C132,Inputs!$Q$61:$Q$71,0))</f>
        <v>0</v>
      </c>
      <c r="E132" s="211">
        <f>$D132*INDEX('3_RatesBilling'!G:G,MATCH($A132,'3_RatesBilling'!$A:$A,0))</f>
        <v>0</v>
      </c>
      <c r="F132" s="211">
        <f>$D132*INDEX('3_RatesBilling'!H:H,MATCH($A132,'3_RatesBilling'!$A:$A,0))</f>
        <v>0</v>
      </c>
      <c r="G132" s="211">
        <f>$D132*INDEX('3_RatesBilling'!I:I,MATCH($A132,'3_RatesBilling'!$A:$A,0))</f>
        <v>0</v>
      </c>
      <c r="H132" s="211">
        <f>$D132*INDEX('3_RatesBilling'!J:J,MATCH($A132,'3_RatesBilling'!$A:$A,0))</f>
        <v>0</v>
      </c>
      <c r="I132" s="211">
        <f>$D132*INDEX('3_RatesBilling'!K:K,MATCH($A132,'3_RatesBilling'!$A:$A,0))</f>
        <v>0</v>
      </c>
      <c r="J132" s="211">
        <f>$D132*INDEX('3_RatesBilling'!L:L,MATCH($A132,'3_RatesBilling'!$A:$A,0))</f>
        <v>0</v>
      </c>
      <c r="K132" s="216">
        <f>$D132*INDEX('3_RatesBilling'!M:M,MATCH($A132,'3_RatesBilling'!$A:$A,0))</f>
        <v>0</v>
      </c>
      <c r="L132" s="213">
        <f>$D132*INDEX('3_RatesBilling'!N:N,MATCH($A132,'3_RatesBilling'!$A:$A,0))</f>
        <v>0</v>
      </c>
      <c r="M132" s="211">
        <f>$D132*INDEX('3_RatesBilling'!O:O,MATCH($A132,'3_RatesBilling'!$A:$A,0))</f>
        <v>0</v>
      </c>
      <c r="N132" s="211">
        <f>$D132*INDEX('3_RatesBilling'!P:P,MATCH($A132,'3_RatesBilling'!$A:$A,0))</f>
        <v>0</v>
      </c>
      <c r="O132" s="211">
        <f>$D132*INDEX('3_RatesBilling'!Q:Q,MATCH($A132,'3_RatesBilling'!$A:$A,0))</f>
        <v>0</v>
      </c>
      <c r="P132" s="211">
        <f>$D132*INDEX('3_RatesBilling'!R:R,MATCH($A132,'3_RatesBilling'!$A:$A,0))</f>
        <v>0</v>
      </c>
      <c r="Q132" s="211">
        <f>$D132*INDEX('3_RatesBilling'!S:S,MATCH($A132,'3_RatesBilling'!$A:$A,0))</f>
        <v>0</v>
      </c>
      <c r="R132" s="211">
        <f>$D132*INDEX('3_RatesBilling'!T:T,MATCH($A132,'3_RatesBilling'!$A:$A,0))</f>
        <v>0</v>
      </c>
      <c r="S132" s="211">
        <f>$D132*INDEX('3_RatesBilling'!U:U,MATCH($A132,'3_RatesBilling'!$A:$A,0))</f>
        <v>0</v>
      </c>
      <c r="T132" s="211">
        <f>$D132*INDEX('3_RatesBilling'!V:V,MATCH($A132,'3_RatesBilling'!$A:$A,0))</f>
        <v>0</v>
      </c>
      <c r="U132" s="211">
        <f>$D132*INDEX('3_RatesBilling'!W:W,MATCH($A132,'3_RatesBilling'!$A:$A,0))</f>
        <v>0</v>
      </c>
      <c r="V132" s="211">
        <f>$D132*INDEX('3_RatesBilling'!X:X,MATCH($A132,'3_RatesBilling'!$A:$A,0))</f>
        <v>0</v>
      </c>
      <c r="W132" s="211">
        <f>$D132*INDEX('3_RatesBilling'!Y:Y,MATCH($A132,'3_RatesBilling'!$A:$A,0))</f>
        <v>0</v>
      </c>
      <c r="X132" s="211">
        <f>$D132*INDEX('3_RatesBilling'!Z:Z,MATCH($A132,'3_RatesBilling'!$A:$A,0))</f>
        <v>0</v>
      </c>
      <c r="Y132" s="211">
        <f>$D132*INDEX('3_RatesBilling'!AA:AA,MATCH($A132,'3_RatesBilling'!$A:$A,0))</f>
        <v>0</v>
      </c>
      <c r="Z132" s="211">
        <f>$D132*INDEX('3_RatesBilling'!AB:AB,MATCH($A132,'3_RatesBilling'!$A:$A,0))</f>
        <v>0</v>
      </c>
      <c r="AA132" s="211">
        <f>$D132*INDEX('3_RatesBilling'!AC:AC,MATCH($A132,'3_RatesBilling'!$A:$A,0))</f>
        <v>0</v>
      </c>
      <c r="AC132" s="211" t="e">
        <f t="shared" ca="1" si="34"/>
        <v>#REF!</v>
      </c>
      <c r="AD132" s="211" t="e">
        <f t="shared" ca="1" si="35"/>
        <v>#REF!</v>
      </c>
      <c r="AE132" s="211" t="e">
        <f t="shared" ca="1" si="36"/>
        <v>#REF!</v>
      </c>
      <c r="AF132" s="211" t="e">
        <f t="shared" ca="1" si="37"/>
        <v>#REF!</v>
      </c>
      <c r="AG132" s="211" t="e">
        <f t="shared" ca="1" si="38"/>
        <v>#REF!</v>
      </c>
      <c r="AH132" s="211" t="e">
        <f t="shared" ca="1" si="39"/>
        <v>#REF!</v>
      </c>
      <c r="AI132" s="211" t="e">
        <f t="shared" ca="1" si="40"/>
        <v>#REF!</v>
      </c>
      <c r="AJ132" s="211" t="e">
        <f t="shared" ca="1" si="41"/>
        <v>#REF!</v>
      </c>
      <c r="AK132" s="211" t="e">
        <f t="shared" ca="1" si="42"/>
        <v>#REF!</v>
      </c>
      <c r="AL132" s="211" t="e">
        <f t="shared" ca="1" si="43"/>
        <v>#REF!</v>
      </c>
      <c r="AM132" s="211" t="e">
        <f t="shared" ca="1" si="44"/>
        <v>#REF!</v>
      </c>
      <c r="AN132" s="211" t="e">
        <f t="shared" ca="1" si="45"/>
        <v>#REF!</v>
      </c>
      <c r="AO132" s="211" t="e">
        <f t="shared" ca="1" si="46"/>
        <v>#REF!</v>
      </c>
      <c r="AP132" s="211" t="e">
        <f t="shared" ca="1" si="47"/>
        <v>#REF!</v>
      </c>
      <c r="AQ132" s="211" t="e">
        <f t="shared" ca="1" si="48"/>
        <v>#REF!</v>
      </c>
      <c r="AR132" s="211" t="e">
        <f t="shared" ca="1" si="49"/>
        <v>#REF!</v>
      </c>
      <c r="AT132" s="209" t="e">
        <f t="shared" ca="1" si="50"/>
        <v>#REF!</v>
      </c>
      <c r="AU132" s="209" t="e">
        <f t="shared" ca="1" si="51"/>
        <v>#REF!</v>
      </c>
      <c r="AV132" s="209" t="e">
        <f t="shared" ca="1" si="52"/>
        <v>#REF!</v>
      </c>
      <c r="AW132" s="209" t="e">
        <f t="shared" ca="1" si="53"/>
        <v>#REF!</v>
      </c>
      <c r="AX132" s="209" t="e">
        <f t="shared" ca="1" si="54"/>
        <v>#REF!</v>
      </c>
      <c r="AY132" s="209" t="e">
        <f t="shared" ca="1" si="55"/>
        <v>#REF!</v>
      </c>
      <c r="AZ132" s="209" t="e">
        <f t="shared" ca="1" si="56"/>
        <v>#REF!</v>
      </c>
      <c r="BA132" s="209" t="e">
        <f t="shared" ca="1" si="57"/>
        <v>#REF!</v>
      </c>
      <c r="BB132" s="209" t="e">
        <f t="shared" ca="1" si="58"/>
        <v>#REF!</v>
      </c>
      <c r="BC132" s="209" t="e">
        <f t="shared" ca="1" si="59"/>
        <v>#REF!</v>
      </c>
      <c r="BD132" s="209" t="e">
        <f t="shared" ca="1" si="60"/>
        <v>#REF!</v>
      </c>
      <c r="BE132" s="209" t="e">
        <f t="shared" ca="1" si="61"/>
        <v>#REF!</v>
      </c>
      <c r="BF132" s="209" t="e">
        <f t="shared" ca="1" si="62"/>
        <v>#REF!</v>
      </c>
      <c r="BG132" s="209" t="e">
        <f t="shared" ca="1" si="63"/>
        <v>#REF!</v>
      </c>
      <c r="BH132" s="209" t="e">
        <f t="shared" ca="1" si="64"/>
        <v>#REF!</v>
      </c>
      <c r="BI132" s="209" t="e">
        <f t="shared" ca="1" si="65"/>
        <v>#REF!</v>
      </c>
    </row>
    <row r="133" spans="1:61" s="3" customFormat="1">
      <c r="A133" s="246" t="s">
        <v>268</v>
      </c>
      <c r="B133" s="246" t="str">
        <f>INDEX('Ref1'!$E:$E,MATCH(A133,'Ref1'!$A:$A,0))</f>
        <v>Fylde</v>
      </c>
      <c r="C133" s="246" t="str">
        <f>INDEX('Ref1'!$B:$B,MATCH($A133,'Ref1'!$A:$A,0))</f>
        <v>SD</v>
      </c>
      <c r="D133" s="307">
        <f>INDEX(Inputs!$K$61:$K$71,MATCH($C133,Inputs!$Q$61:$Q$71,0))</f>
        <v>0</v>
      </c>
      <c r="E133" s="211">
        <f>$D133*INDEX('3_RatesBilling'!G:G,MATCH($A133,'3_RatesBilling'!$A:$A,0))</f>
        <v>0</v>
      </c>
      <c r="F133" s="211">
        <f>$D133*INDEX('3_RatesBilling'!H:H,MATCH($A133,'3_RatesBilling'!$A:$A,0))</f>
        <v>0</v>
      </c>
      <c r="G133" s="211">
        <f>$D133*INDEX('3_RatesBilling'!I:I,MATCH($A133,'3_RatesBilling'!$A:$A,0))</f>
        <v>0</v>
      </c>
      <c r="H133" s="211">
        <f>$D133*INDEX('3_RatesBilling'!J:J,MATCH($A133,'3_RatesBilling'!$A:$A,0))</f>
        <v>0</v>
      </c>
      <c r="I133" s="211">
        <f>$D133*INDEX('3_RatesBilling'!K:K,MATCH($A133,'3_RatesBilling'!$A:$A,0))</f>
        <v>0</v>
      </c>
      <c r="J133" s="211">
        <f>$D133*INDEX('3_RatesBilling'!L:L,MATCH($A133,'3_RatesBilling'!$A:$A,0))</f>
        <v>0</v>
      </c>
      <c r="K133" s="216">
        <f>$D133*INDEX('3_RatesBilling'!M:M,MATCH($A133,'3_RatesBilling'!$A:$A,0))</f>
        <v>0</v>
      </c>
      <c r="L133" s="213">
        <f>$D133*INDEX('3_RatesBilling'!N:N,MATCH($A133,'3_RatesBilling'!$A:$A,0))</f>
        <v>0</v>
      </c>
      <c r="M133" s="211">
        <f>$D133*INDEX('3_RatesBilling'!O:O,MATCH($A133,'3_RatesBilling'!$A:$A,0))</f>
        <v>0</v>
      </c>
      <c r="N133" s="211">
        <f>$D133*INDEX('3_RatesBilling'!P:P,MATCH($A133,'3_RatesBilling'!$A:$A,0))</f>
        <v>0</v>
      </c>
      <c r="O133" s="211">
        <f>$D133*INDEX('3_RatesBilling'!Q:Q,MATCH($A133,'3_RatesBilling'!$A:$A,0))</f>
        <v>0</v>
      </c>
      <c r="P133" s="211">
        <f>$D133*INDEX('3_RatesBilling'!R:R,MATCH($A133,'3_RatesBilling'!$A:$A,0))</f>
        <v>0</v>
      </c>
      <c r="Q133" s="211">
        <f>$D133*INDEX('3_RatesBilling'!S:S,MATCH($A133,'3_RatesBilling'!$A:$A,0))</f>
        <v>0</v>
      </c>
      <c r="R133" s="211">
        <f>$D133*INDEX('3_RatesBilling'!T:T,MATCH($A133,'3_RatesBilling'!$A:$A,0))</f>
        <v>0</v>
      </c>
      <c r="S133" s="211">
        <f>$D133*INDEX('3_RatesBilling'!U:U,MATCH($A133,'3_RatesBilling'!$A:$A,0))</f>
        <v>0</v>
      </c>
      <c r="T133" s="211">
        <f>$D133*INDEX('3_RatesBilling'!V:V,MATCH($A133,'3_RatesBilling'!$A:$A,0))</f>
        <v>0</v>
      </c>
      <c r="U133" s="211">
        <f>$D133*INDEX('3_RatesBilling'!W:W,MATCH($A133,'3_RatesBilling'!$A:$A,0))</f>
        <v>0</v>
      </c>
      <c r="V133" s="211">
        <f>$D133*INDEX('3_RatesBilling'!X:X,MATCH($A133,'3_RatesBilling'!$A:$A,0))</f>
        <v>0</v>
      </c>
      <c r="W133" s="211">
        <f>$D133*INDEX('3_RatesBilling'!Y:Y,MATCH($A133,'3_RatesBilling'!$A:$A,0))</f>
        <v>0</v>
      </c>
      <c r="X133" s="211">
        <f>$D133*INDEX('3_RatesBilling'!Z:Z,MATCH($A133,'3_RatesBilling'!$A:$A,0))</f>
        <v>0</v>
      </c>
      <c r="Y133" s="211">
        <f>$D133*INDEX('3_RatesBilling'!AA:AA,MATCH($A133,'3_RatesBilling'!$A:$A,0))</f>
        <v>0</v>
      </c>
      <c r="Z133" s="211">
        <f>$D133*INDEX('3_RatesBilling'!AB:AB,MATCH($A133,'3_RatesBilling'!$A:$A,0))</f>
        <v>0</v>
      </c>
      <c r="AA133" s="211">
        <f>$D133*INDEX('3_RatesBilling'!AC:AC,MATCH($A133,'3_RatesBilling'!$A:$A,0))</f>
        <v>0</v>
      </c>
      <c r="AC133" s="211" t="e">
        <f t="shared" ca="1" si="34"/>
        <v>#REF!</v>
      </c>
      <c r="AD133" s="211" t="e">
        <f t="shared" ca="1" si="35"/>
        <v>#REF!</v>
      </c>
      <c r="AE133" s="211" t="e">
        <f t="shared" ca="1" si="36"/>
        <v>#REF!</v>
      </c>
      <c r="AF133" s="211" t="e">
        <f t="shared" ca="1" si="37"/>
        <v>#REF!</v>
      </c>
      <c r="AG133" s="211" t="e">
        <f t="shared" ca="1" si="38"/>
        <v>#REF!</v>
      </c>
      <c r="AH133" s="211" t="e">
        <f t="shared" ca="1" si="39"/>
        <v>#REF!</v>
      </c>
      <c r="AI133" s="211" t="e">
        <f t="shared" ca="1" si="40"/>
        <v>#REF!</v>
      </c>
      <c r="AJ133" s="211" t="e">
        <f t="shared" ca="1" si="41"/>
        <v>#REF!</v>
      </c>
      <c r="AK133" s="211" t="e">
        <f t="shared" ca="1" si="42"/>
        <v>#REF!</v>
      </c>
      <c r="AL133" s="211" t="e">
        <f t="shared" ca="1" si="43"/>
        <v>#REF!</v>
      </c>
      <c r="AM133" s="211" t="e">
        <f t="shared" ca="1" si="44"/>
        <v>#REF!</v>
      </c>
      <c r="AN133" s="211" t="e">
        <f t="shared" ca="1" si="45"/>
        <v>#REF!</v>
      </c>
      <c r="AO133" s="211" t="e">
        <f t="shared" ca="1" si="46"/>
        <v>#REF!</v>
      </c>
      <c r="AP133" s="211" t="e">
        <f t="shared" ca="1" si="47"/>
        <v>#REF!</v>
      </c>
      <c r="AQ133" s="211" t="e">
        <f t="shared" ca="1" si="48"/>
        <v>#REF!</v>
      </c>
      <c r="AR133" s="211" t="e">
        <f t="shared" ca="1" si="49"/>
        <v>#REF!</v>
      </c>
      <c r="AT133" s="209" t="e">
        <f t="shared" ca="1" si="50"/>
        <v>#REF!</v>
      </c>
      <c r="AU133" s="209" t="e">
        <f t="shared" ca="1" si="51"/>
        <v>#REF!</v>
      </c>
      <c r="AV133" s="209" t="e">
        <f t="shared" ca="1" si="52"/>
        <v>#REF!</v>
      </c>
      <c r="AW133" s="209" t="e">
        <f t="shared" ca="1" si="53"/>
        <v>#REF!</v>
      </c>
      <c r="AX133" s="209" t="e">
        <f t="shared" ca="1" si="54"/>
        <v>#REF!</v>
      </c>
      <c r="AY133" s="209" t="e">
        <f t="shared" ca="1" si="55"/>
        <v>#REF!</v>
      </c>
      <c r="AZ133" s="209" t="e">
        <f t="shared" ca="1" si="56"/>
        <v>#REF!</v>
      </c>
      <c r="BA133" s="209" t="e">
        <f t="shared" ca="1" si="57"/>
        <v>#REF!</v>
      </c>
      <c r="BB133" s="209" t="e">
        <f t="shared" ca="1" si="58"/>
        <v>#REF!</v>
      </c>
      <c r="BC133" s="209" t="e">
        <f t="shared" ca="1" si="59"/>
        <v>#REF!</v>
      </c>
      <c r="BD133" s="209" t="e">
        <f t="shared" ca="1" si="60"/>
        <v>#REF!</v>
      </c>
      <c r="BE133" s="209" t="e">
        <f t="shared" ca="1" si="61"/>
        <v>#REF!</v>
      </c>
      <c r="BF133" s="209" t="e">
        <f t="shared" ca="1" si="62"/>
        <v>#REF!</v>
      </c>
      <c r="BG133" s="209" t="e">
        <f t="shared" ca="1" si="63"/>
        <v>#REF!</v>
      </c>
      <c r="BH133" s="209" t="e">
        <f t="shared" ca="1" si="64"/>
        <v>#REF!</v>
      </c>
      <c r="BI133" s="209" t="e">
        <f t="shared" ca="1" si="65"/>
        <v>#REF!</v>
      </c>
    </row>
    <row r="134" spans="1:61" s="3" customFormat="1">
      <c r="A134" s="246" t="s">
        <v>270</v>
      </c>
      <c r="B134" s="246" t="str">
        <f>INDEX('Ref1'!$E:$E,MATCH(A134,'Ref1'!$A:$A,0))</f>
        <v>Gateshead</v>
      </c>
      <c r="C134" s="246" t="str">
        <f>INDEX('Ref1'!$B:$B,MATCH($A134,'Ref1'!$A:$A,0))</f>
        <v>MD</v>
      </c>
      <c r="D134" s="307">
        <f>INDEX(Inputs!$K$61:$K$71,MATCH($C134,Inputs!$Q$61:$Q$71,0))</f>
        <v>0</v>
      </c>
      <c r="E134" s="211">
        <f>$D134*INDEX('3_RatesBilling'!G:G,MATCH($A134,'3_RatesBilling'!$A:$A,0))</f>
        <v>0</v>
      </c>
      <c r="F134" s="211">
        <f>$D134*INDEX('3_RatesBilling'!H:H,MATCH($A134,'3_RatesBilling'!$A:$A,0))</f>
        <v>0</v>
      </c>
      <c r="G134" s="211">
        <f>$D134*INDEX('3_RatesBilling'!I:I,MATCH($A134,'3_RatesBilling'!$A:$A,0))</f>
        <v>0</v>
      </c>
      <c r="H134" s="211">
        <f>$D134*INDEX('3_RatesBilling'!J:J,MATCH($A134,'3_RatesBilling'!$A:$A,0))</f>
        <v>0</v>
      </c>
      <c r="I134" s="211">
        <f>$D134*INDEX('3_RatesBilling'!K:K,MATCH($A134,'3_RatesBilling'!$A:$A,0))</f>
        <v>0</v>
      </c>
      <c r="J134" s="211">
        <f>$D134*INDEX('3_RatesBilling'!L:L,MATCH($A134,'3_RatesBilling'!$A:$A,0))</f>
        <v>0</v>
      </c>
      <c r="K134" s="216">
        <f>$D134*INDEX('3_RatesBilling'!M:M,MATCH($A134,'3_RatesBilling'!$A:$A,0))</f>
        <v>0</v>
      </c>
      <c r="L134" s="213">
        <f>$D134*INDEX('3_RatesBilling'!N:N,MATCH($A134,'3_RatesBilling'!$A:$A,0))</f>
        <v>0</v>
      </c>
      <c r="M134" s="211">
        <f>$D134*INDEX('3_RatesBilling'!O:O,MATCH($A134,'3_RatesBilling'!$A:$A,0))</f>
        <v>0</v>
      </c>
      <c r="N134" s="211">
        <f>$D134*INDEX('3_RatesBilling'!P:P,MATCH($A134,'3_RatesBilling'!$A:$A,0))</f>
        <v>0</v>
      </c>
      <c r="O134" s="211">
        <f>$D134*INDEX('3_RatesBilling'!Q:Q,MATCH($A134,'3_RatesBilling'!$A:$A,0))</f>
        <v>0</v>
      </c>
      <c r="P134" s="211">
        <f>$D134*INDEX('3_RatesBilling'!R:R,MATCH($A134,'3_RatesBilling'!$A:$A,0))</f>
        <v>0</v>
      </c>
      <c r="Q134" s="211">
        <f>$D134*INDEX('3_RatesBilling'!S:S,MATCH($A134,'3_RatesBilling'!$A:$A,0))</f>
        <v>0</v>
      </c>
      <c r="R134" s="211">
        <f>$D134*INDEX('3_RatesBilling'!T:T,MATCH($A134,'3_RatesBilling'!$A:$A,0))</f>
        <v>0</v>
      </c>
      <c r="S134" s="211">
        <f>$D134*INDEX('3_RatesBilling'!U:U,MATCH($A134,'3_RatesBilling'!$A:$A,0))</f>
        <v>0</v>
      </c>
      <c r="T134" s="211">
        <f>$D134*INDEX('3_RatesBilling'!V:V,MATCH($A134,'3_RatesBilling'!$A:$A,0))</f>
        <v>0</v>
      </c>
      <c r="U134" s="211">
        <f>$D134*INDEX('3_RatesBilling'!W:W,MATCH($A134,'3_RatesBilling'!$A:$A,0))</f>
        <v>0</v>
      </c>
      <c r="V134" s="211">
        <f>$D134*INDEX('3_RatesBilling'!X:X,MATCH($A134,'3_RatesBilling'!$A:$A,0))</f>
        <v>0</v>
      </c>
      <c r="W134" s="211">
        <f>$D134*INDEX('3_RatesBilling'!Y:Y,MATCH($A134,'3_RatesBilling'!$A:$A,0))</f>
        <v>0</v>
      </c>
      <c r="X134" s="211">
        <f>$D134*INDEX('3_RatesBilling'!Z:Z,MATCH($A134,'3_RatesBilling'!$A:$A,0))</f>
        <v>0</v>
      </c>
      <c r="Y134" s="211">
        <f>$D134*INDEX('3_RatesBilling'!AA:AA,MATCH($A134,'3_RatesBilling'!$A:$A,0))</f>
        <v>0</v>
      </c>
      <c r="Z134" s="211">
        <f>$D134*INDEX('3_RatesBilling'!AB:AB,MATCH($A134,'3_RatesBilling'!$A:$A,0))</f>
        <v>0</v>
      </c>
      <c r="AA134" s="211">
        <f>$D134*INDEX('3_RatesBilling'!AC:AC,MATCH($A134,'3_RatesBilling'!$A:$A,0))</f>
        <v>0</v>
      </c>
      <c r="AC134" s="211" t="e">
        <f t="shared" ca="1" si="34"/>
        <v>#REF!</v>
      </c>
      <c r="AD134" s="211" t="e">
        <f t="shared" ca="1" si="35"/>
        <v>#REF!</v>
      </c>
      <c r="AE134" s="211" t="e">
        <f t="shared" ca="1" si="36"/>
        <v>#REF!</v>
      </c>
      <c r="AF134" s="211" t="e">
        <f t="shared" ca="1" si="37"/>
        <v>#REF!</v>
      </c>
      <c r="AG134" s="211" t="e">
        <f t="shared" ca="1" si="38"/>
        <v>#REF!</v>
      </c>
      <c r="AH134" s="211" t="e">
        <f t="shared" ca="1" si="39"/>
        <v>#REF!</v>
      </c>
      <c r="AI134" s="211" t="e">
        <f t="shared" ca="1" si="40"/>
        <v>#REF!</v>
      </c>
      <c r="AJ134" s="211" t="e">
        <f t="shared" ca="1" si="41"/>
        <v>#REF!</v>
      </c>
      <c r="AK134" s="211" t="e">
        <f t="shared" ca="1" si="42"/>
        <v>#REF!</v>
      </c>
      <c r="AL134" s="211" t="e">
        <f t="shared" ca="1" si="43"/>
        <v>#REF!</v>
      </c>
      <c r="AM134" s="211" t="e">
        <f t="shared" ca="1" si="44"/>
        <v>#REF!</v>
      </c>
      <c r="AN134" s="211" t="e">
        <f t="shared" ca="1" si="45"/>
        <v>#REF!</v>
      </c>
      <c r="AO134" s="211" t="e">
        <f t="shared" ca="1" si="46"/>
        <v>#REF!</v>
      </c>
      <c r="AP134" s="211" t="e">
        <f t="shared" ca="1" si="47"/>
        <v>#REF!</v>
      </c>
      <c r="AQ134" s="211" t="e">
        <f t="shared" ca="1" si="48"/>
        <v>#REF!</v>
      </c>
      <c r="AR134" s="211" t="e">
        <f t="shared" ca="1" si="49"/>
        <v>#REF!</v>
      </c>
      <c r="AT134" s="209" t="e">
        <f t="shared" ca="1" si="50"/>
        <v>#REF!</v>
      </c>
      <c r="AU134" s="209" t="e">
        <f t="shared" ca="1" si="51"/>
        <v>#REF!</v>
      </c>
      <c r="AV134" s="209" t="e">
        <f t="shared" ca="1" si="52"/>
        <v>#REF!</v>
      </c>
      <c r="AW134" s="209" t="e">
        <f t="shared" ca="1" si="53"/>
        <v>#REF!</v>
      </c>
      <c r="AX134" s="209" t="e">
        <f t="shared" ca="1" si="54"/>
        <v>#REF!</v>
      </c>
      <c r="AY134" s="209" t="e">
        <f t="shared" ca="1" si="55"/>
        <v>#REF!</v>
      </c>
      <c r="AZ134" s="209" t="e">
        <f t="shared" ca="1" si="56"/>
        <v>#REF!</v>
      </c>
      <c r="BA134" s="209" t="e">
        <f t="shared" ca="1" si="57"/>
        <v>#REF!</v>
      </c>
      <c r="BB134" s="209" t="e">
        <f t="shared" ca="1" si="58"/>
        <v>#REF!</v>
      </c>
      <c r="BC134" s="209" t="e">
        <f t="shared" ca="1" si="59"/>
        <v>#REF!</v>
      </c>
      <c r="BD134" s="209" t="e">
        <f t="shared" ca="1" si="60"/>
        <v>#REF!</v>
      </c>
      <c r="BE134" s="209" t="e">
        <f t="shared" ca="1" si="61"/>
        <v>#REF!</v>
      </c>
      <c r="BF134" s="209" t="e">
        <f t="shared" ca="1" si="62"/>
        <v>#REF!</v>
      </c>
      <c r="BG134" s="209" t="e">
        <f t="shared" ca="1" si="63"/>
        <v>#REF!</v>
      </c>
      <c r="BH134" s="209" t="e">
        <f t="shared" ca="1" si="64"/>
        <v>#REF!</v>
      </c>
      <c r="BI134" s="209" t="e">
        <f t="shared" ca="1" si="65"/>
        <v>#REF!</v>
      </c>
    </row>
    <row r="135" spans="1:61" s="3" customFormat="1">
      <c r="A135" s="246" t="s">
        <v>272</v>
      </c>
      <c r="B135" s="246" t="str">
        <f>INDEX('Ref1'!$E:$E,MATCH(A135,'Ref1'!$A:$A,0))</f>
        <v>Gedling</v>
      </c>
      <c r="C135" s="246" t="str">
        <f>INDEX('Ref1'!$B:$B,MATCH($A135,'Ref1'!$A:$A,0))</f>
        <v>SD</v>
      </c>
      <c r="D135" s="307">
        <f>INDEX(Inputs!$K$61:$K$71,MATCH($C135,Inputs!$Q$61:$Q$71,0))</f>
        <v>0</v>
      </c>
      <c r="E135" s="211">
        <f>$D135*INDEX('3_RatesBilling'!G:G,MATCH($A135,'3_RatesBilling'!$A:$A,0))</f>
        <v>0</v>
      </c>
      <c r="F135" s="211">
        <f>$D135*INDEX('3_RatesBilling'!H:H,MATCH($A135,'3_RatesBilling'!$A:$A,0))</f>
        <v>0</v>
      </c>
      <c r="G135" s="211">
        <f>$D135*INDEX('3_RatesBilling'!I:I,MATCH($A135,'3_RatesBilling'!$A:$A,0))</f>
        <v>0</v>
      </c>
      <c r="H135" s="211">
        <f>$D135*INDEX('3_RatesBilling'!J:J,MATCH($A135,'3_RatesBilling'!$A:$A,0))</f>
        <v>0</v>
      </c>
      <c r="I135" s="211">
        <f>$D135*INDEX('3_RatesBilling'!K:K,MATCH($A135,'3_RatesBilling'!$A:$A,0))</f>
        <v>0</v>
      </c>
      <c r="J135" s="211">
        <f>$D135*INDEX('3_RatesBilling'!L:L,MATCH($A135,'3_RatesBilling'!$A:$A,0))</f>
        <v>0</v>
      </c>
      <c r="K135" s="216">
        <f>$D135*INDEX('3_RatesBilling'!M:M,MATCH($A135,'3_RatesBilling'!$A:$A,0))</f>
        <v>0</v>
      </c>
      <c r="L135" s="213">
        <f>$D135*INDEX('3_RatesBilling'!N:N,MATCH($A135,'3_RatesBilling'!$A:$A,0))</f>
        <v>0</v>
      </c>
      <c r="M135" s="211">
        <f>$D135*INDEX('3_RatesBilling'!O:O,MATCH($A135,'3_RatesBilling'!$A:$A,0))</f>
        <v>0</v>
      </c>
      <c r="N135" s="211">
        <f>$D135*INDEX('3_RatesBilling'!P:P,MATCH($A135,'3_RatesBilling'!$A:$A,0))</f>
        <v>0</v>
      </c>
      <c r="O135" s="211">
        <f>$D135*INDEX('3_RatesBilling'!Q:Q,MATCH($A135,'3_RatesBilling'!$A:$A,0))</f>
        <v>0</v>
      </c>
      <c r="P135" s="211">
        <f>$D135*INDEX('3_RatesBilling'!R:R,MATCH($A135,'3_RatesBilling'!$A:$A,0))</f>
        <v>0</v>
      </c>
      <c r="Q135" s="211">
        <f>$D135*INDEX('3_RatesBilling'!S:S,MATCH($A135,'3_RatesBilling'!$A:$A,0))</f>
        <v>0</v>
      </c>
      <c r="R135" s="211">
        <f>$D135*INDEX('3_RatesBilling'!T:T,MATCH($A135,'3_RatesBilling'!$A:$A,0))</f>
        <v>0</v>
      </c>
      <c r="S135" s="211">
        <f>$D135*INDEX('3_RatesBilling'!U:U,MATCH($A135,'3_RatesBilling'!$A:$A,0))</f>
        <v>0</v>
      </c>
      <c r="T135" s="211">
        <f>$D135*INDEX('3_RatesBilling'!V:V,MATCH($A135,'3_RatesBilling'!$A:$A,0))</f>
        <v>0</v>
      </c>
      <c r="U135" s="211">
        <f>$D135*INDEX('3_RatesBilling'!W:W,MATCH($A135,'3_RatesBilling'!$A:$A,0))</f>
        <v>0</v>
      </c>
      <c r="V135" s="211">
        <f>$D135*INDEX('3_RatesBilling'!X:X,MATCH($A135,'3_RatesBilling'!$A:$A,0))</f>
        <v>0</v>
      </c>
      <c r="W135" s="211">
        <f>$D135*INDEX('3_RatesBilling'!Y:Y,MATCH($A135,'3_RatesBilling'!$A:$A,0))</f>
        <v>0</v>
      </c>
      <c r="X135" s="211">
        <f>$D135*INDEX('3_RatesBilling'!Z:Z,MATCH($A135,'3_RatesBilling'!$A:$A,0))</f>
        <v>0</v>
      </c>
      <c r="Y135" s="211">
        <f>$D135*INDEX('3_RatesBilling'!AA:AA,MATCH($A135,'3_RatesBilling'!$A:$A,0))</f>
        <v>0</v>
      </c>
      <c r="Z135" s="211">
        <f>$D135*INDEX('3_RatesBilling'!AB:AB,MATCH($A135,'3_RatesBilling'!$A:$A,0))</f>
        <v>0</v>
      </c>
      <c r="AA135" s="211">
        <f>$D135*INDEX('3_RatesBilling'!AC:AC,MATCH($A135,'3_RatesBilling'!$A:$A,0))</f>
        <v>0</v>
      </c>
      <c r="AC135" s="211" t="e">
        <f t="shared" ca="1" si="34"/>
        <v>#REF!</v>
      </c>
      <c r="AD135" s="211" t="e">
        <f t="shared" ca="1" si="35"/>
        <v>#REF!</v>
      </c>
      <c r="AE135" s="211" t="e">
        <f t="shared" ca="1" si="36"/>
        <v>#REF!</v>
      </c>
      <c r="AF135" s="211" t="e">
        <f t="shared" ca="1" si="37"/>
        <v>#REF!</v>
      </c>
      <c r="AG135" s="211" t="e">
        <f t="shared" ca="1" si="38"/>
        <v>#REF!</v>
      </c>
      <c r="AH135" s="211" t="e">
        <f t="shared" ca="1" si="39"/>
        <v>#REF!</v>
      </c>
      <c r="AI135" s="211" t="e">
        <f t="shared" ca="1" si="40"/>
        <v>#REF!</v>
      </c>
      <c r="AJ135" s="211" t="e">
        <f t="shared" ca="1" si="41"/>
        <v>#REF!</v>
      </c>
      <c r="AK135" s="211" t="e">
        <f t="shared" ca="1" si="42"/>
        <v>#REF!</v>
      </c>
      <c r="AL135" s="211" t="e">
        <f t="shared" ca="1" si="43"/>
        <v>#REF!</v>
      </c>
      <c r="AM135" s="211" t="e">
        <f t="shared" ca="1" si="44"/>
        <v>#REF!</v>
      </c>
      <c r="AN135" s="211" t="e">
        <f t="shared" ca="1" si="45"/>
        <v>#REF!</v>
      </c>
      <c r="AO135" s="211" t="e">
        <f t="shared" ca="1" si="46"/>
        <v>#REF!</v>
      </c>
      <c r="AP135" s="211" t="e">
        <f t="shared" ca="1" si="47"/>
        <v>#REF!</v>
      </c>
      <c r="AQ135" s="211" t="e">
        <f t="shared" ca="1" si="48"/>
        <v>#REF!</v>
      </c>
      <c r="AR135" s="211" t="e">
        <f t="shared" ca="1" si="49"/>
        <v>#REF!</v>
      </c>
      <c r="AT135" s="209" t="e">
        <f t="shared" ca="1" si="50"/>
        <v>#REF!</v>
      </c>
      <c r="AU135" s="209" t="e">
        <f t="shared" ca="1" si="51"/>
        <v>#REF!</v>
      </c>
      <c r="AV135" s="209" t="e">
        <f t="shared" ca="1" si="52"/>
        <v>#REF!</v>
      </c>
      <c r="AW135" s="209" t="e">
        <f t="shared" ca="1" si="53"/>
        <v>#REF!</v>
      </c>
      <c r="AX135" s="209" t="e">
        <f t="shared" ca="1" si="54"/>
        <v>#REF!</v>
      </c>
      <c r="AY135" s="209" t="e">
        <f t="shared" ca="1" si="55"/>
        <v>#REF!</v>
      </c>
      <c r="AZ135" s="209" t="e">
        <f t="shared" ca="1" si="56"/>
        <v>#REF!</v>
      </c>
      <c r="BA135" s="209" t="e">
        <f t="shared" ca="1" si="57"/>
        <v>#REF!</v>
      </c>
      <c r="BB135" s="209" t="e">
        <f t="shared" ca="1" si="58"/>
        <v>#REF!</v>
      </c>
      <c r="BC135" s="209" t="e">
        <f t="shared" ca="1" si="59"/>
        <v>#REF!</v>
      </c>
      <c r="BD135" s="209" t="e">
        <f t="shared" ca="1" si="60"/>
        <v>#REF!</v>
      </c>
      <c r="BE135" s="209" t="e">
        <f t="shared" ca="1" si="61"/>
        <v>#REF!</v>
      </c>
      <c r="BF135" s="209" t="e">
        <f t="shared" ca="1" si="62"/>
        <v>#REF!</v>
      </c>
      <c r="BG135" s="209" t="e">
        <f t="shared" ca="1" si="63"/>
        <v>#REF!</v>
      </c>
      <c r="BH135" s="209" t="e">
        <f t="shared" ca="1" si="64"/>
        <v>#REF!</v>
      </c>
      <c r="BI135" s="209" t="e">
        <f t="shared" ca="1" si="65"/>
        <v>#REF!</v>
      </c>
    </row>
    <row r="136" spans="1:61" s="3" customFormat="1">
      <c r="A136" s="246" t="s">
        <v>275</v>
      </c>
      <c r="B136" s="246" t="str">
        <f>INDEX('Ref1'!$E:$E,MATCH(A136,'Ref1'!$A:$A,0))</f>
        <v>Gloucester</v>
      </c>
      <c r="C136" s="246" t="str">
        <f>INDEX('Ref1'!$B:$B,MATCH($A136,'Ref1'!$A:$A,0))</f>
        <v>SD</v>
      </c>
      <c r="D136" s="307">
        <f>INDEX(Inputs!$K$61:$K$71,MATCH($C136,Inputs!$Q$61:$Q$71,0))</f>
        <v>0</v>
      </c>
      <c r="E136" s="211">
        <f>$D136*INDEX('3_RatesBilling'!G:G,MATCH($A136,'3_RatesBilling'!$A:$A,0))</f>
        <v>0</v>
      </c>
      <c r="F136" s="211">
        <f>$D136*INDEX('3_RatesBilling'!H:H,MATCH($A136,'3_RatesBilling'!$A:$A,0))</f>
        <v>0</v>
      </c>
      <c r="G136" s="211">
        <f>$D136*INDEX('3_RatesBilling'!I:I,MATCH($A136,'3_RatesBilling'!$A:$A,0))</f>
        <v>0</v>
      </c>
      <c r="H136" s="211">
        <f>$D136*INDEX('3_RatesBilling'!J:J,MATCH($A136,'3_RatesBilling'!$A:$A,0))</f>
        <v>0</v>
      </c>
      <c r="I136" s="211">
        <f>$D136*INDEX('3_RatesBilling'!K:K,MATCH($A136,'3_RatesBilling'!$A:$A,0))</f>
        <v>0</v>
      </c>
      <c r="J136" s="211">
        <f>$D136*INDEX('3_RatesBilling'!L:L,MATCH($A136,'3_RatesBilling'!$A:$A,0))</f>
        <v>0</v>
      </c>
      <c r="K136" s="216">
        <f>$D136*INDEX('3_RatesBilling'!M:M,MATCH($A136,'3_RatesBilling'!$A:$A,0))</f>
        <v>0</v>
      </c>
      <c r="L136" s="213">
        <f>$D136*INDEX('3_RatesBilling'!N:N,MATCH($A136,'3_RatesBilling'!$A:$A,0))</f>
        <v>0</v>
      </c>
      <c r="M136" s="211">
        <f>$D136*INDEX('3_RatesBilling'!O:O,MATCH($A136,'3_RatesBilling'!$A:$A,0))</f>
        <v>0</v>
      </c>
      <c r="N136" s="211">
        <f>$D136*INDEX('3_RatesBilling'!P:P,MATCH($A136,'3_RatesBilling'!$A:$A,0))</f>
        <v>0</v>
      </c>
      <c r="O136" s="211">
        <f>$D136*INDEX('3_RatesBilling'!Q:Q,MATCH($A136,'3_RatesBilling'!$A:$A,0))</f>
        <v>0</v>
      </c>
      <c r="P136" s="211">
        <f>$D136*INDEX('3_RatesBilling'!R:R,MATCH($A136,'3_RatesBilling'!$A:$A,0))</f>
        <v>0</v>
      </c>
      <c r="Q136" s="211">
        <f>$D136*INDEX('3_RatesBilling'!S:S,MATCH($A136,'3_RatesBilling'!$A:$A,0))</f>
        <v>0</v>
      </c>
      <c r="R136" s="211">
        <f>$D136*INDEX('3_RatesBilling'!T:T,MATCH($A136,'3_RatesBilling'!$A:$A,0))</f>
        <v>0</v>
      </c>
      <c r="S136" s="211">
        <f>$D136*INDEX('3_RatesBilling'!U:U,MATCH($A136,'3_RatesBilling'!$A:$A,0))</f>
        <v>0</v>
      </c>
      <c r="T136" s="211">
        <f>$D136*INDEX('3_RatesBilling'!V:V,MATCH($A136,'3_RatesBilling'!$A:$A,0))</f>
        <v>0</v>
      </c>
      <c r="U136" s="211">
        <f>$D136*INDEX('3_RatesBilling'!W:W,MATCH($A136,'3_RatesBilling'!$A:$A,0))</f>
        <v>0</v>
      </c>
      <c r="V136" s="211">
        <f>$D136*INDEX('3_RatesBilling'!X:X,MATCH($A136,'3_RatesBilling'!$A:$A,0))</f>
        <v>0</v>
      </c>
      <c r="W136" s="211">
        <f>$D136*INDEX('3_RatesBilling'!Y:Y,MATCH($A136,'3_RatesBilling'!$A:$A,0))</f>
        <v>0</v>
      </c>
      <c r="X136" s="211">
        <f>$D136*INDEX('3_RatesBilling'!Z:Z,MATCH($A136,'3_RatesBilling'!$A:$A,0))</f>
        <v>0</v>
      </c>
      <c r="Y136" s="211">
        <f>$D136*INDEX('3_RatesBilling'!AA:AA,MATCH($A136,'3_RatesBilling'!$A:$A,0))</f>
        <v>0</v>
      </c>
      <c r="Z136" s="211">
        <f>$D136*INDEX('3_RatesBilling'!AB:AB,MATCH($A136,'3_RatesBilling'!$A:$A,0))</f>
        <v>0</v>
      </c>
      <c r="AA136" s="211">
        <f>$D136*INDEX('3_RatesBilling'!AC:AC,MATCH($A136,'3_RatesBilling'!$A:$A,0))</f>
        <v>0</v>
      </c>
      <c r="AC136" s="211" t="e">
        <f t="shared" ca="1" si="34"/>
        <v>#REF!</v>
      </c>
      <c r="AD136" s="211" t="e">
        <f t="shared" ca="1" si="35"/>
        <v>#REF!</v>
      </c>
      <c r="AE136" s="211" t="e">
        <f t="shared" ca="1" si="36"/>
        <v>#REF!</v>
      </c>
      <c r="AF136" s="211" t="e">
        <f t="shared" ca="1" si="37"/>
        <v>#REF!</v>
      </c>
      <c r="AG136" s="211" t="e">
        <f t="shared" ca="1" si="38"/>
        <v>#REF!</v>
      </c>
      <c r="AH136" s="211" t="e">
        <f t="shared" ca="1" si="39"/>
        <v>#REF!</v>
      </c>
      <c r="AI136" s="211" t="e">
        <f t="shared" ca="1" si="40"/>
        <v>#REF!</v>
      </c>
      <c r="AJ136" s="211" t="e">
        <f t="shared" ca="1" si="41"/>
        <v>#REF!</v>
      </c>
      <c r="AK136" s="211" t="e">
        <f t="shared" ca="1" si="42"/>
        <v>#REF!</v>
      </c>
      <c r="AL136" s="211" t="e">
        <f t="shared" ca="1" si="43"/>
        <v>#REF!</v>
      </c>
      <c r="AM136" s="211" t="e">
        <f t="shared" ca="1" si="44"/>
        <v>#REF!</v>
      </c>
      <c r="AN136" s="211" t="e">
        <f t="shared" ca="1" si="45"/>
        <v>#REF!</v>
      </c>
      <c r="AO136" s="211" t="e">
        <f t="shared" ca="1" si="46"/>
        <v>#REF!</v>
      </c>
      <c r="AP136" s="211" t="e">
        <f t="shared" ca="1" si="47"/>
        <v>#REF!</v>
      </c>
      <c r="AQ136" s="211" t="e">
        <f t="shared" ca="1" si="48"/>
        <v>#REF!</v>
      </c>
      <c r="AR136" s="211" t="e">
        <f t="shared" ca="1" si="49"/>
        <v>#REF!</v>
      </c>
      <c r="AT136" s="209" t="e">
        <f t="shared" ca="1" si="50"/>
        <v>#REF!</v>
      </c>
      <c r="AU136" s="209" t="e">
        <f t="shared" ca="1" si="51"/>
        <v>#REF!</v>
      </c>
      <c r="AV136" s="209" t="e">
        <f t="shared" ca="1" si="52"/>
        <v>#REF!</v>
      </c>
      <c r="AW136" s="209" t="e">
        <f t="shared" ca="1" si="53"/>
        <v>#REF!</v>
      </c>
      <c r="AX136" s="209" t="e">
        <f t="shared" ca="1" si="54"/>
        <v>#REF!</v>
      </c>
      <c r="AY136" s="209" t="e">
        <f t="shared" ca="1" si="55"/>
        <v>#REF!</v>
      </c>
      <c r="AZ136" s="209" t="e">
        <f t="shared" ca="1" si="56"/>
        <v>#REF!</v>
      </c>
      <c r="BA136" s="209" t="e">
        <f t="shared" ca="1" si="57"/>
        <v>#REF!</v>
      </c>
      <c r="BB136" s="209" t="e">
        <f t="shared" ca="1" si="58"/>
        <v>#REF!</v>
      </c>
      <c r="BC136" s="209" t="e">
        <f t="shared" ca="1" si="59"/>
        <v>#REF!</v>
      </c>
      <c r="BD136" s="209" t="e">
        <f t="shared" ca="1" si="60"/>
        <v>#REF!</v>
      </c>
      <c r="BE136" s="209" t="e">
        <f t="shared" ca="1" si="61"/>
        <v>#REF!</v>
      </c>
      <c r="BF136" s="209" t="e">
        <f t="shared" ca="1" si="62"/>
        <v>#REF!</v>
      </c>
      <c r="BG136" s="209" t="e">
        <f t="shared" ca="1" si="63"/>
        <v>#REF!</v>
      </c>
      <c r="BH136" s="209" t="e">
        <f t="shared" ca="1" si="64"/>
        <v>#REF!</v>
      </c>
      <c r="BI136" s="209" t="e">
        <f t="shared" ca="1" si="65"/>
        <v>#REF!</v>
      </c>
    </row>
    <row r="137" spans="1:61" s="3" customFormat="1">
      <c r="A137" s="246" t="s">
        <v>277</v>
      </c>
      <c r="B137" s="246" t="str">
        <f>INDEX('Ref1'!$E:$E,MATCH(A137,'Ref1'!$A:$A,0))</f>
        <v>Gloucestershire</v>
      </c>
      <c r="C137" s="246" t="str">
        <f>INDEX('Ref1'!$B:$B,MATCH($A137,'Ref1'!$A:$A,0))</f>
        <v>SCFIR</v>
      </c>
      <c r="D137" s="307">
        <f>INDEX(Inputs!$K$61:$K$71,MATCH($C137,Inputs!$Q$61:$Q$71,0))</f>
        <v>0</v>
      </c>
      <c r="E137" s="211">
        <f>$D137*INDEX('3_RatesBilling'!G:G,MATCH($A137,'3_RatesBilling'!$A:$A,0))</f>
        <v>0</v>
      </c>
      <c r="F137" s="211">
        <f>$D137*INDEX('3_RatesBilling'!H:H,MATCH($A137,'3_RatesBilling'!$A:$A,0))</f>
        <v>0</v>
      </c>
      <c r="G137" s="211">
        <f>$D137*INDEX('3_RatesBilling'!I:I,MATCH($A137,'3_RatesBilling'!$A:$A,0))</f>
        <v>0</v>
      </c>
      <c r="H137" s="211">
        <f>$D137*INDEX('3_RatesBilling'!J:J,MATCH($A137,'3_RatesBilling'!$A:$A,0))</f>
        <v>0</v>
      </c>
      <c r="I137" s="211">
        <f>$D137*INDEX('3_RatesBilling'!K:K,MATCH($A137,'3_RatesBilling'!$A:$A,0))</f>
        <v>0</v>
      </c>
      <c r="J137" s="211">
        <f>$D137*INDEX('3_RatesBilling'!L:L,MATCH($A137,'3_RatesBilling'!$A:$A,0))</f>
        <v>0</v>
      </c>
      <c r="K137" s="216">
        <f>$D137*INDEX('3_RatesBilling'!M:M,MATCH($A137,'3_RatesBilling'!$A:$A,0))</f>
        <v>0</v>
      </c>
      <c r="L137" s="213">
        <f>$D137*INDEX('3_RatesBilling'!N:N,MATCH($A137,'3_RatesBilling'!$A:$A,0))</f>
        <v>0</v>
      </c>
      <c r="M137" s="211">
        <f>$D137*INDEX('3_RatesBilling'!O:O,MATCH($A137,'3_RatesBilling'!$A:$A,0))</f>
        <v>0</v>
      </c>
      <c r="N137" s="211">
        <f>$D137*INDEX('3_RatesBilling'!P:P,MATCH($A137,'3_RatesBilling'!$A:$A,0))</f>
        <v>0</v>
      </c>
      <c r="O137" s="211">
        <f>$D137*INDEX('3_RatesBilling'!Q:Q,MATCH($A137,'3_RatesBilling'!$A:$A,0))</f>
        <v>0</v>
      </c>
      <c r="P137" s="211">
        <f>$D137*INDEX('3_RatesBilling'!R:R,MATCH($A137,'3_RatesBilling'!$A:$A,0))</f>
        <v>0</v>
      </c>
      <c r="Q137" s="211">
        <f>$D137*INDEX('3_RatesBilling'!S:S,MATCH($A137,'3_RatesBilling'!$A:$A,0))</f>
        <v>0</v>
      </c>
      <c r="R137" s="211">
        <f>$D137*INDEX('3_RatesBilling'!T:T,MATCH($A137,'3_RatesBilling'!$A:$A,0))</f>
        <v>0</v>
      </c>
      <c r="S137" s="211">
        <f>$D137*INDEX('3_RatesBilling'!U:U,MATCH($A137,'3_RatesBilling'!$A:$A,0))</f>
        <v>0</v>
      </c>
      <c r="T137" s="211">
        <f>$D137*INDEX('3_RatesBilling'!V:V,MATCH($A137,'3_RatesBilling'!$A:$A,0))</f>
        <v>0</v>
      </c>
      <c r="U137" s="211">
        <f>$D137*INDEX('3_RatesBilling'!W:W,MATCH($A137,'3_RatesBilling'!$A:$A,0))</f>
        <v>0</v>
      </c>
      <c r="V137" s="211">
        <f>$D137*INDEX('3_RatesBilling'!X:X,MATCH($A137,'3_RatesBilling'!$A:$A,0))</f>
        <v>0</v>
      </c>
      <c r="W137" s="211">
        <f>$D137*INDEX('3_RatesBilling'!Y:Y,MATCH($A137,'3_RatesBilling'!$A:$A,0))</f>
        <v>0</v>
      </c>
      <c r="X137" s="211">
        <f>$D137*INDEX('3_RatesBilling'!Z:Z,MATCH($A137,'3_RatesBilling'!$A:$A,0))</f>
        <v>0</v>
      </c>
      <c r="Y137" s="211">
        <f>$D137*INDEX('3_RatesBilling'!AA:AA,MATCH($A137,'3_RatesBilling'!$A:$A,0))</f>
        <v>0</v>
      </c>
      <c r="Z137" s="211">
        <f>$D137*INDEX('3_RatesBilling'!AB:AB,MATCH($A137,'3_RatesBilling'!$A:$A,0))</f>
        <v>0</v>
      </c>
      <c r="AA137" s="211">
        <f>$D137*INDEX('3_RatesBilling'!AC:AC,MATCH($A137,'3_RatesBilling'!$A:$A,0))</f>
        <v>0</v>
      </c>
      <c r="AC137" s="211" t="e">
        <f t="shared" ca="1" si="34"/>
        <v>#REF!</v>
      </c>
      <c r="AD137" s="211" t="e">
        <f t="shared" ca="1" si="35"/>
        <v>#REF!</v>
      </c>
      <c r="AE137" s="211" t="e">
        <f t="shared" ca="1" si="36"/>
        <v>#REF!</v>
      </c>
      <c r="AF137" s="211" t="e">
        <f t="shared" ca="1" si="37"/>
        <v>#REF!</v>
      </c>
      <c r="AG137" s="211" t="e">
        <f t="shared" ca="1" si="38"/>
        <v>#REF!</v>
      </c>
      <c r="AH137" s="211" t="e">
        <f t="shared" ca="1" si="39"/>
        <v>#REF!</v>
      </c>
      <c r="AI137" s="211" t="e">
        <f t="shared" ca="1" si="40"/>
        <v>#REF!</v>
      </c>
      <c r="AJ137" s="211" t="e">
        <f t="shared" ca="1" si="41"/>
        <v>#REF!</v>
      </c>
      <c r="AK137" s="211" t="e">
        <f t="shared" ca="1" si="42"/>
        <v>#REF!</v>
      </c>
      <c r="AL137" s="211" t="e">
        <f t="shared" ca="1" si="43"/>
        <v>#REF!</v>
      </c>
      <c r="AM137" s="211" t="e">
        <f t="shared" ca="1" si="44"/>
        <v>#REF!</v>
      </c>
      <c r="AN137" s="211" t="e">
        <f t="shared" ca="1" si="45"/>
        <v>#REF!</v>
      </c>
      <c r="AO137" s="211" t="e">
        <f t="shared" ca="1" si="46"/>
        <v>#REF!</v>
      </c>
      <c r="AP137" s="211" t="e">
        <f t="shared" ca="1" si="47"/>
        <v>#REF!</v>
      </c>
      <c r="AQ137" s="211" t="e">
        <f t="shared" ca="1" si="48"/>
        <v>#REF!</v>
      </c>
      <c r="AR137" s="211" t="e">
        <f t="shared" ca="1" si="49"/>
        <v>#REF!</v>
      </c>
      <c r="AT137" s="209" t="e">
        <f t="shared" ca="1" si="50"/>
        <v>#REF!</v>
      </c>
      <c r="AU137" s="209" t="e">
        <f t="shared" ca="1" si="51"/>
        <v>#REF!</v>
      </c>
      <c r="AV137" s="209" t="e">
        <f t="shared" ca="1" si="52"/>
        <v>#REF!</v>
      </c>
      <c r="AW137" s="209" t="e">
        <f t="shared" ca="1" si="53"/>
        <v>#REF!</v>
      </c>
      <c r="AX137" s="209" t="e">
        <f t="shared" ca="1" si="54"/>
        <v>#REF!</v>
      </c>
      <c r="AY137" s="209" t="e">
        <f t="shared" ca="1" si="55"/>
        <v>#REF!</v>
      </c>
      <c r="AZ137" s="209" t="e">
        <f t="shared" ca="1" si="56"/>
        <v>#REF!</v>
      </c>
      <c r="BA137" s="209" t="e">
        <f t="shared" ca="1" si="57"/>
        <v>#REF!</v>
      </c>
      <c r="BB137" s="209" t="e">
        <f t="shared" ca="1" si="58"/>
        <v>#REF!</v>
      </c>
      <c r="BC137" s="209" t="e">
        <f t="shared" ca="1" si="59"/>
        <v>#REF!</v>
      </c>
      <c r="BD137" s="209" t="e">
        <f t="shared" ca="1" si="60"/>
        <v>#REF!</v>
      </c>
      <c r="BE137" s="209" t="e">
        <f t="shared" ca="1" si="61"/>
        <v>#REF!</v>
      </c>
      <c r="BF137" s="209" t="e">
        <f t="shared" ca="1" si="62"/>
        <v>#REF!</v>
      </c>
      <c r="BG137" s="209" t="e">
        <f t="shared" ca="1" si="63"/>
        <v>#REF!</v>
      </c>
      <c r="BH137" s="209" t="e">
        <f t="shared" ca="1" si="64"/>
        <v>#REF!</v>
      </c>
      <c r="BI137" s="209" t="e">
        <f t="shared" ca="1" si="65"/>
        <v>#REF!</v>
      </c>
    </row>
    <row r="138" spans="1:61" s="3" customFormat="1">
      <c r="A138" s="246" t="s">
        <v>279</v>
      </c>
      <c r="B138" s="246" t="str">
        <f>INDEX('Ref1'!$E:$E,MATCH(A138,'Ref1'!$A:$A,0))</f>
        <v>Gosport</v>
      </c>
      <c r="C138" s="246" t="str">
        <f>INDEX('Ref1'!$B:$B,MATCH($A138,'Ref1'!$A:$A,0))</f>
        <v>SD</v>
      </c>
      <c r="D138" s="307">
        <f>INDEX(Inputs!$K$61:$K$71,MATCH($C138,Inputs!$Q$61:$Q$71,0))</f>
        <v>0</v>
      </c>
      <c r="E138" s="211">
        <f>$D138*INDEX('3_RatesBilling'!G:G,MATCH($A138,'3_RatesBilling'!$A:$A,0))</f>
        <v>0</v>
      </c>
      <c r="F138" s="211">
        <f>$D138*INDEX('3_RatesBilling'!H:H,MATCH($A138,'3_RatesBilling'!$A:$A,0))</f>
        <v>0</v>
      </c>
      <c r="G138" s="211">
        <f>$D138*INDEX('3_RatesBilling'!I:I,MATCH($A138,'3_RatesBilling'!$A:$A,0))</f>
        <v>0</v>
      </c>
      <c r="H138" s="211">
        <f>$D138*INDEX('3_RatesBilling'!J:J,MATCH($A138,'3_RatesBilling'!$A:$A,0))</f>
        <v>0</v>
      </c>
      <c r="I138" s="211">
        <f>$D138*INDEX('3_RatesBilling'!K:K,MATCH($A138,'3_RatesBilling'!$A:$A,0))</f>
        <v>0</v>
      </c>
      <c r="J138" s="211">
        <f>$D138*INDEX('3_RatesBilling'!L:L,MATCH($A138,'3_RatesBilling'!$A:$A,0))</f>
        <v>0</v>
      </c>
      <c r="K138" s="216">
        <f>$D138*INDEX('3_RatesBilling'!M:M,MATCH($A138,'3_RatesBilling'!$A:$A,0))</f>
        <v>0</v>
      </c>
      <c r="L138" s="213">
        <f>$D138*INDEX('3_RatesBilling'!N:N,MATCH($A138,'3_RatesBilling'!$A:$A,0))</f>
        <v>0</v>
      </c>
      <c r="M138" s="211">
        <f>$D138*INDEX('3_RatesBilling'!O:O,MATCH($A138,'3_RatesBilling'!$A:$A,0))</f>
        <v>0</v>
      </c>
      <c r="N138" s="211">
        <f>$D138*INDEX('3_RatesBilling'!P:P,MATCH($A138,'3_RatesBilling'!$A:$A,0))</f>
        <v>0</v>
      </c>
      <c r="O138" s="211">
        <f>$D138*INDEX('3_RatesBilling'!Q:Q,MATCH($A138,'3_RatesBilling'!$A:$A,0))</f>
        <v>0</v>
      </c>
      <c r="P138" s="211">
        <f>$D138*INDEX('3_RatesBilling'!R:R,MATCH($A138,'3_RatesBilling'!$A:$A,0))</f>
        <v>0</v>
      </c>
      <c r="Q138" s="211">
        <f>$D138*INDEX('3_RatesBilling'!S:S,MATCH($A138,'3_RatesBilling'!$A:$A,0))</f>
        <v>0</v>
      </c>
      <c r="R138" s="211">
        <f>$D138*INDEX('3_RatesBilling'!T:T,MATCH($A138,'3_RatesBilling'!$A:$A,0))</f>
        <v>0</v>
      </c>
      <c r="S138" s="211">
        <f>$D138*INDEX('3_RatesBilling'!U:U,MATCH($A138,'3_RatesBilling'!$A:$A,0))</f>
        <v>0</v>
      </c>
      <c r="T138" s="211">
        <f>$D138*INDEX('3_RatesBilling'!V:V,MATCH($A138,'3_RatesBilling'!$A:$A,0))</f>
        <v>0</v>
      </c>
      <c r="U138" s="211">
        <f>$D138*INDEX('3_RatesBilling'!W:W,MATCH($A138,'3_RatesBilling'!$A:$A,0))</f>
        <v>0</v>
      </c>
      <c r="V138" s="211">
        <f>$D138*INDEX('3_RatesBilling'!X:X,MATCH($A138,'3_RatesBilling'!$A:$A,0))</f>
        <v>0</v>
      </c>
      <c r="W138" s="211">
        <f>$D138*INDEX('3_RatesBilling'!Y:Y,MATCH($A138,'3_RatesBilling'!$A:$A,0))</f>
        <v>0</v>
      </c>
      <c r="X138" s="211">
        <f>$D138*INDEX('3_RatesBilling'!Z:Z,MATCH($A138,'3_RatesBilling'!$A:$A,0))</f>
        <v>0</v>
      </c>
      <c r="Y138" s="211">
        <f>$D138*INDEX('3_RatesBilling'!AA:AA,MATCH($A138,'3_RatesBilling'!$A:$A,0))</f>
        <v>0</v>
      </c>
      <c r="Z138" s="211">
        <f>$D138*INDEX('3_RatesBilling'!AB:AB,MATCH($A138,'3_RatesBilling'!$A:$A,0))</f>
        <v>0</v>
      </c>
      <c r="AA138" s="211">
        <f>$D138*INDEX('3_RatesBilling'!AC:AC,MATCH($A138,'3_RatesBilling'!$A:$A,0))</f>
        <v>0</v>
      </c>
      <c r="AC138" s="211" t="e">
        <f t="shared" ref="AC138:AC201" ca="1" si="66">AVERAGE(OFFSET(L138,0,-1*($A$5+1),1,$A$5))</f>
        <v>#REF!</v>
      </c>
      <c r="AD138" s="211" t="e">
        <f t="shared" ref="AD138:AD201" ca="1" si="67">AVERAGE(OFFSET(M138,0,-1*($A$5+1),1,$A$5))</f>
        <v>#REF!</v>
      </c>
      <c r="AE138" s="211" t="e">
        <f t="shared" ref="AE138:AE201" ca="1" si="68">AVERAGE(OFFSET(N138,0,-1*($A$5+1),1,$A$5))</f>
        <v>#REF!</v>
      </c>
      <c r="AF138" s="211" t="e">
        <f t="shared" ref="AF138:AF201" ca="1" si="69">AVERAGE(OFFSET(O138,0,-1*($A$5+1),1,$A$5))</f>
        <v>#REF!</v>
      </c>
      <c r="AG138" s="211" t="e">
        <f t="shared" ref="AG138:AG201" ca="1" si="70">AVERAGE(OFFSET(P138,0,-1*($A$5+1),1,$A$5))</f>
        <v>#REF!</v>
      </c>
      <c r="AH138" s="211" t="e">
        <f t="shared" ref="AH138:AH201" ca="1" si="71">AVERAGE(OFFSET(Q138,0,-1*($A$5+1),1,$A$5))</f>
        <v>#REF!</v>
      </c>
      <c r="AI138" s="211" t="e">
        <f t="shared" ref="AI138:AI201" ca="1" si="72">AVERAGE(OFFSET(R138,0,-1*($A$5+1),1,$A$5))</f>
        <v>#REF!</v>
      </c>
      <c r="AJ138" s="211" t="e">
        <f t="shared" ref="AJ138:AJ201" ca="1" si="73">AVERAGE(OFFSET(S138,0,-1*($A$5+1),1,$A$5))</f>
        <v>#REF!</v>
      </c>
      <c r="AK138" s="211" t="e">
        <f t="shared" ref="AK138:AK201" ca="1" si="74">AVERAGE(OFFSET(T138,0,-1*($A$5+1),1,$A$5))</f>
        <v>#REF!</v>
      </c>
      <c r="AL138" s="211" t="e">
        <f t="shared" ref="AL138:AL201" ca="1" si="75">AVERAGE(OFFSET(U138,0,-1*($A$5+1),1,$A$5))</f>
        <v>#REF!</v>
      </c>
      <c r="AM138" s="211" t="e">
        <f t="shared" ref="AM138:AM201" ca="1" si="76">AVERAGE(OFFSET(V138,0,-1*($A$5+1),1,$A$5))</f>
        <v>#REF!</v>
      </c>
      <c r="AN138" s="211" t="e">
        <f t="shared" ref="AN138:AN201" ca="1" si="77">AVERAGE(OFFSET(W138,0,-1*($A$5+1),1,$A$5))</f>
        <v>#REF!</v>
      </c>
      <c r="AO138" s="211" t="e">
        <f t="shared" ref="AO138:AO201" ca="1" si="78">AVERAGE(OFFSET(X138,0,-1*($A$5+1),1,$A$5))</f>
        <v>#REF!</v>
      </c>
      <c r="AP138" s="211" t="e">
        <f t="shared" ref="AP138:AP201" ca="1" si="79">AVERAGE(OFFSET(Y138,0,-1*($A$5+1),1,$A$5))</f>
        <v>#REF!</v>
      </c>
      <c r="AQ138" s="211" t="e">
        <f t="shared" ref="AQ138:AQ201" ca="1" si="80">AVERAGE(OFFSET(Z138,0,-1*($A$5+1),1,$A$5))</f>
        <v>#REF!</v>
      </c>
      <c r="AR138" s="211" t="e">
        <f t="shared" ref="AR138:AR201" ca="1" si="81">AVERAGE(OFFSET(AA138,0,-1*($A$5+1),1,$A$5))</f>
        <v>#REF!</v>
      </c>
      <c r="AT138" s="209" t="e">
        <f t="shared" ref="AT138:AT201" ca="1" si="82">AC138/AC$393</f>
        <v>#REF!</v>
      </c>
      <c r="AU138" s="209" t="e">
        <f t="shared" ref="AU138:AU201" ca="1" si="83">AD138/AD$393</f>
        <v>#REF!</v>
      </c>
      <c r="AV138" s="209" t="e">
        <f t="shared" ref="AV138:AV201" ca="1" si="84">AE138/AE$393</f>
        <v>#REF!</v>
      </c>
      <c r="AW138" s="209" t="e">
        <f t="shared" ref="AW138:AW201" ca="1" si="85">AF138/AF$393</f>
        <v>#REF!</v>
      </c>
      <c r="AX138" s="209" t="e">
        <f t="shared" ref="AX138:AX201" ca="1" si="86">AG138/AG$393</f>
        <v>#REF!</v>
      </c>
      <c r="AY138" s="209" t="e">
        <f t="shared" ref="AY138:AY201" ca="1" si="87">AH138/AH$393</f>
        <v>#REF!</v>
      </c>
      <c r="AZ138" s="209" t="e">
        <f t="shared" ref="AZ138:AZ201" ca="1" si="88">AI138/AI$393</f>
        <v>#REF!</v>
      </c>
      <c r="BA138" s="209" t="e">
        <f t="shared" ref="BA138:BA201" ca="1" si="89">AJ138/AJ$393</f>
        <v>#REF!</v>
      </c>
      <c r="BB138" s="209" t="e">
        <f t="shared" ref="BB138:BB201" ca="1" si="90">AK138/AK$393</f>
        <v>#REF!</v>
      </c>
      <c r="BC138" s="209" t="e">
        <f t="shared" ref="BC138:BC201" ca="1" si="91">AL138/AL$393</f>
        <v>#REF!</v>
      </c>
      <c r="BD138" s="209" t="e">
        <f t="shared" ref="BD138:BD201" ca="1" si="92">AM138/AM$393</f>
        <v>#REF!</v>
      </c>
      <c r="BE138" s="209" t="e">
        <f t="shared" ref="BE138:BE201" ca="1" si="93">AN138/AN$393</f>
        <v>#REF!</v>
      </c>
      <c r="BF138" s="209" t="e">
        <f t="shared" ref="BF138:BF201" ca="1" si="94">AO138/AO$393</f>
        <v>#REF!</v>
      </c>
      <c r="BG138" s="209" t="e">
        <f t="shared" ref="BG138:BG201" ca="1" si="95">AP138/AP$393</f>
        <v>#REF!</v>
      </c>
      <c r="BH138" s="209" t="e">
        <f t="shared" ref="BH138:BH201" ca="1" si="96">AQ138/AQ$393</f>
        <v>#REF!</v>
      </c>
      <c r="BI138" s="209" t="e">
        <f t="shared" ref="BI138:BI201" ca="1" si="97">AR138/AR$393</f>
        <v>#REF!</v>
      </c>
    </row>
    <row r="139" spans="1:61" s="3" customFormat="1">
      <c r="A139" s="246" t="s">
        <v>281</v>
      </c>
      <c r="B139" s="246" t="str">
        <f>INDEX('Ref1'!$E:$E,MATCH(A139,'Ref1'!$A:$A,0))</f>
        <v>Gravesham</v>
      </c>
      <c r="C139" s="246" t="str">
        <f>INDEX('Ref1'!$B:$B,MATCH($A139,'Ref1'!$A:$A,0))</f>
        <v>SD</v>
      </c>
      <c r="D139" s="307">
        <f>INDEX(Inputs!$K$61:$K$71,MATCH($C139,Inputs!$Q$61:$Q$71,0))</f>
        <v>0</v>
      </c>
      <c r="E139" s="211">
        <f>$D139*INDEX('3_RatesBilling'!G:G,MATCH($A139,'3_RatesBilling'!$A:$A,0))</f>
        <v>0</v>
      </c>
      <c r="F139" s="211">
        <f>$D139*INDEX('3_RatesBilling'!H:H,MATCH($A139,'3_RatesBilling'!$A:$A,0))</f>
        <v>0</v>
      </c>
      <c r="G139" s="211">
        <f>$D139*INDEX('3_RatesBilling'!I:I,MATCH($A139,'3_RatesBilling'!$A:$A,0))</f>
        <v>0</v>
      </c>
      <c r="H139" s="211">
        <f>$D139*INDEX('3_RatesBilling'!J:J,MATCH($A139,'3_RatesBilling'!$A:$A,0))</f>
        <v>0</v>
      </c>
      <c r="I139" s="211">
        <f>$D139*INDEX('3_RatesBilling'!K:K,MATCH($A139,'3_RatesBilling'!$A:$A,0))</f>
        <v>0</v>
      </c>
      <c r="J139" s="211">
        <f>$D139*INDEX('3_RatesBilling'!L:L,MATCH($A139,'3_RatesBilling'!$A:$A,0))</f>
        <v>0</v>
      </c>
      <c r="K139" s="216">
        <f>$D139*INDEX('3_RatesBilling'!M:M,MATCH($A139,'3_RatesBilling'!$A:$A,0))</f>
        <v>0</v>
      </c>
      <c r="L139" s="213">
        <f>$D139*INDEX('3_RatesBilling'!N:N,MATCH($A139,'3_RatesBilling'!$A:$A,0))</f>
        <v>0</v>
      </c>
      <c r="M139" s="211">
        <f>$D139*INDEX('3_RatesBilling'!O:O,MATCH($A139,'3_RatesBilling'!$A:$A,0))</f>
        <v>0</v>
      </c>
      <c r="N139" s="211">
        <f>$D139*INDEX('3_RatesBilling'!P:P,MATCH($A139,'3_RatesBilling'!$A:$A,0))</f>
        <v>0</v>
      </c>
      <c r="O139" s="211">
        <f>$D139*INDEX('3_RatesBilling'!Q:Q,MATCH($A139,'3_RatesBilling'!$A:$A,0))</f>
        <v>0</v>
      </c>
      <c r="P139" s="211">
        <f>$D139*INDEX('3_RatesBilling'!R:R,MATCH($A139,'3_RatesBilling'!$A:$A,0))</f>
        <v>0</v>
      </c>
      <c r="Q139" s="211">
        <f>$D139*INDEX('3_RatesBilling'!S:S,MATCH($A139,'3_RatesBilling'!$A:$A,0))</f>
        <v>0</v>
      </c>
      <c r="R139" s="211">
        <f>$D139*INDEX('3_RatesBilling'!T:T,MATCH($A139,'3_RatesBilling'!$A:$A,0))</f>
        <v>0</v>
      </c>
      <c r="S139" s="211">
        <f>$D139*INDEX('3_RatesBilling'!U:U,MATCH($A139,'3_RatesBilling'!$A:$A,0))</f>
        <v>0</v>
      </c>
      <c r="T139" s="211">
        <f>$D139*INDEX('3_RatesBilling'!V:V,MATCH($A139,'3_RatesBilling'!$A:$A,0))</f>
        <v>0</v>
      </c>
      <c r="U139" s="211">
        <f>$D139*INDEX('3_RatesBilling'!W:W,MATCH($A139,'3_RatesBilling'!$A:$A,0))</f>
        <v>0</v>
      </c>
      <c r="V139" s="211">
        <f>$D139*INDEX('3_RatesBilling'!X:X,MATCH($A139,'3_RatesBilling'!$A:$A,0))</f>
        <v>0</v>
      </c>
      <c r="W139" s="211">
        <f>$D139*INDEX('3_RatesBilling'!Y:Y,MATCH($A139,'3_RatesBilling'!$A:$A,0))</f>
        <v>0</v>
      </c>
      <c r="X139" s="211">
        <f>$D139*INDEX('3_RatesBilling'!Z:Z,MATCH($A139,'3_RatesBilling'!$A:$A,0))</f>
        <v>0</v>
      </c>
      <c r="Y139" s="211">
        <f>$D139*INDEX('3_RatesBilling'!AA:AA,MATCH($A139,'3_RatesBilling'!$A:$A,0))</f>
        <v>0</v>
      </c>
      <c r="Z139" s="211">
        <f>$D139*INDEX('3_RatesBilling'!AB:AB,MATCH($A139,'3_RatesBilling'!$A:$A,0))</f>
        <v>0</v>
      </c>
      <c r="AA139" s="211">
        <f>$D139*INDEX('3_RatesBilling'!AC:AC,MATCH($A139,'3_RatesBilling'!$A:$A,0))</f>
        <v>0</v>
      </c>
      <c r="AC139" s="211" t="e">
        <f t="shared" ca="1" si="66"/>
        <v>#REF!</v>
      </c>
      <c r="AD139" s="211" t="e">
        <f t="shared" ca="1" si="67"/>
        <v>#REF!</v>
      </c>
      <c r="AE139" s="211" t="e">
        <f t="shared" ca="1" si="68"/>
        <v>#REF!</v>
      </c>
      <c r="AF139" s="211" t="e">
        <f t="shared" ca="1" si="69"/>
        <v>#REF!</v>
      </c>
      <c r="AG139" s="211" t="e">
        <f t="shared" ca="1" si="70"/>
        <v>#REF!</v>
      </c>
      <c r="AH139" s="211" t="e">
        <f t="shared" ca="1" si="71"/>
        <v>#REF!</v>
      </c>
      <c r="AI139" s="211" t="e">
        <f t="shared" ca="1" si="72"/>
        <v>#REF!</v>
      </c>
      <c r="AJ139" s="211" t="e">
        <f t="shared" ca="1" si="73"/>
        <v>#REF!</v>
      </c>
      <c r="AK139" s="211" t="e">
        <f t="shared" ca="1" si="74"/>
        <v>#REF!</v>
      </c>
      <c r="AL139" s="211" t="e">
        <f t="shared" ca="1" si="75"/>
        <v>#REF!</v>
      </c>
      <c r="AM139" s="211" t="e">
        <f t="shared" ca="1" si="76"/>
        <v>#REF!</v>
      </c>
      <c r="AN139" s="211" t="e">
        <f t="shared" ca="1" si="77"/>
        <v>#REF!</v>
      </c>
      <c r="AO139" s="211" t="e">
        <f t="shared" ca="1" si="78"/>
        <v>#REF!</v>
      </c>
      <c r="AP139" s="211" t="e">
        <f t="shared" ca="1" si="79"/>
        <v>#REF!</v>
      </c>
      <c r="AQ139" s="211" t="e">
        <f t="shared" ca="1" si="80"/>
        <v>#REF!</v>
      </c>
      <c r="AR139" s="211" t="e">
        <f t="shared" ca="1" si="81"/>
        <v>#REF!</v>
      </c>
      <c r="AT139" s="209" t="e">
        <f t="shared" ca="1" si="82"/>
        <v>#REF!</v>
      </c>
      <c r="AU139" s="209" t="e">
        <f t="shared" ca="1" si="83"/>
        <v>#REF!</v>
      </c>
      <c r="AV139" s="209" t="e">
        <f t="shared" ca="1" si="84"/>
        <v>#REF!</v>
      </c>
      <c r="AW139" s="209" t="e">
        <f t="shared" ca="1" si="85"/>
        <v>#REF!</v>
      </c>
      <c r="AX139" s="209" t="e">
        <f t="shared" ca="1" si="86"/>
        <v>#REF!</v>
      </c>
      <c r="AY139" s="209" t="e">
        <f t="shared" ca="1" si="87"/>
        <v>#REF!</v>
      </c>
      <c r="AZ139" s="209" t="e">
        <f t="shared" ca="1" si="88"/>
        <v>#REF!</v>
      </c>
      <c r="BA139" s="209" t="e">
        <f t="shared" ca="1" si="89"/>
        <v>#REF!</v>
      </c>
      <c r="BB139" s="209" t="e">
        <f t="shared" ca="1" si="90"/>
        <v>#REF!</v>
      </c>
      <c r="BC139" s="209" t="e">
        <f t="shared" ca="1" si="91"/>
        <v>#REF!</v>
      </c>
      <c r="BD139" s="209" t="e">
        <f t="shared" ca="1" si="92"/>
        <v>#REF!</v>
      </c>
      <c r="BE139" s="209" t="e">
        <f t="shared" ca="1" si="93"/>
        <v>#REF!</v>
      </c>
      <c r="BF139" s="209" t="e">
        <f t="shared" ca="1" si="94"/>
        <v>#REF!</v>
      </c>
      <c r="BG139" s="209" t="e">
        <f t="shared" ca="1" si="95"/>
        <v>#REF!</v>
      </c>
      <c r="BH139" s="209" t="e">
        <f t="shared" ca="1" si="96"/>
        <v>#REF!</v>
      </c>
      <c r="BI139" s="209" t="e">
        <f t="shared" ca="1" si="97"/>
        <v>#REF!</v>
      </c>
    </row>
    <row r="140" spans="1:61" s="3" customFormat="1">
      <c r="A140" s="246" t="s">
        <v>283</v>
      </c>
      <c r="B140" s="246" t="str">
        <f>INDEX('Ref1'!$E:$E,MATCH(A140,'Ref1'!$A:$A,0))</f>
        <v>Great Yarmouth</v>
      </c>
      <c r="C140" s="246" t="str">
        <f>INDEX('Ref1'!$B:$B,MATCH($A140,'Ref1'!$A:$A,0))</f>
        <v>SD</v>
      </c>
      <c r="D140" s="307">
        <f>INDEX(Inputs!$K$61:$K$71,MATCH($C140,Inputs!$Q$61:$Q$71,0))</f>
        <v>0</v>
      </c>
      <c r="E140" s="211">
        <f>$D140*INDEX('3_RatesBilling'!G:G,MATCH($A140,'3_RatesBilling'!$A:$A,0))</f>
        <v>0</v>
      </c>
      <c r="F140" s="211">
        <f>$D140*INDEX('3_RatesBilling'!H:H,MATCH($A140,'3_RatesBilling'!$A:$A,0))</f>
        <v>0</v>
      </c>
      <c r="G140" s="211">
        <f>$D140*INDEX('3_RatesBilling'!I:I,MATCH($A140,'3_RatesBilling'!$A:$A,0))</f>
        <v>0</v>
      </c>
      <c r="H140" s="211">
        <f>$D140*INDEX('3_RatesBilling'!J:J,MATCH($A140,'3_RatesBilling'!$A:$A,0))</f>
        <v>0</v>
      </c>
      <c r="I140" s="211">
        <f>$D140*INDEX('3_RatesBilling'!K:K,MATCH($A140,'3_RatesBilling'!$A:$A,0))</f>
        <v>0</v>
      </c>
      <c r="J140" s="211">
        <f>$D140*INDEX('3_RatesBilling'!L:L,MATCH($A140,'3_RatesBilling'!$A:$A,0))</f>
        <v>0</v>
      </c>
      <c r="K140" s="216">
        <f>$D140*INDEX('3_RatesBilling'!M:M,MATCH($A140,'3_RatesBilling'!$A:$A,0))</f>
        <v>0</v>
      </c>
      <c r="L140" s="213">
        <f>$D140*INDEX('3_RatesBilling'!N:N,MATCH($A140,'3_RatesBilling'!$A:$A,0))</f>
        <v>0</v>
      </c>
      <c r="M140" s="211">
        <f>$D140*INDEX('3_RatesBilling'!O:O,MATCH($A140,'3_RatesBilling'!$A:$A,0))</f>
        <v>0</v>
      </c>
      <c r="N140" s="211">
        <f>$D140*INDEX('3_RatesBilling'!P:P,MATCH($A140,'3_RatesBilling'!$A:$A,0))</f>
        <v>0</v>
      </c>
      <c r="O140" s="211">
        <f>$D140*INDEX('3_RatesBilling'!Q:Q,MATCH($A140,'3_RatesBilling'!$A:$A,0))</f>
        <v>0</v>
      </c>
      <c r="P140" s="211">
        <f>$D140*INDEX('3_RatesBilling'!R:R,MATCH($A140,'3_RatesBilling'!$A:$A,0))</f>
        <v>0</v>
      </c>
      <c r="Q140" s="211">
        <f>$D140*INDEX('3_RatesBilling'!S:S,MATCH($A140,'3_RatesBilling'!$A:$A,0))</f>
        <v>0</v>
      </c>
      <c r="R140" s="211">
        <f>$D140*INDEX('3_RatesBilling'!T:T,MATCH($A140,'3_RatesBilling'!$A:$A,0))</f>
        <v>0</v>
      </c>
      <c r="S140" s="211">
        <f>$D140*INDEX('3_RatesBilling'!U:U,MATCH($A140,'3_RatesBilling'!$A:$A,0))</f>
        <v>0</v>
      </c>
      <c r="T140" s="211">
        <f>$D140*INDEX('3_RatesBilling'!V:V,MATCH($A140,'3_RatesBilling'!$A:$A,0))</f>
        <v>0</v>
      </c>
      <c r="U140" s="211">
        <f>$D140*INDEX('3_RatesBilling'!W:W,MATCH($A140,'3_RatesBilling'!$A:$A,0))</f>
        <v>0</v>
      </c>
      <c r="V140" s="211">
        <f>$D140*INDEX('3_RatesBilling'!X:X,MATCH($A140,'3_RatesBilling'!$A:$A,0))</f>
        <v>0</v>
      </c>
      <c r="W140" s="211">
        <f>$D140*INDEX('3_RatesBilling'!Y:Y,MATCH($A140,'3_RatesBilling'!$A:$A,0))</f>
        <v>0</v>
      </c>
      <c r="X140" s="211">
        <f>$D140*INDEX('3_RatesBilling'!Z:Z,MATCH($A140,'3_RatesBilling'!$A:$A,0))</f>
        <v>0</v>
      </c>
      <c r="Y140" s="211">
        <f>$D140*INDEX('3_RatesBilling'!AA:AA,MATCH($A140,'3_RatesBilling'!$A:$A,0))</f>
        <v>0</v>
      </c>
      <c r="Z140" s="211">
        <f>$D140*INDEX('3_RatesBilling'!AB:AB,MATCH($A140,'3_RatesBilling'!$A:$A,0))</f>
        <v>0</v>
      </c>
      <c r="AA140" s="211">
        <f>$D140*INDEX('3_RatesBilling'!AC:AC,MATCH($A140,'3_RatesBilling'!$A:$A,0))</f>
        <v>0</v>
      </c>
      <c r="AC140" s="211" t="e">
        <f t="shared" ca="1" si="66"/>
        <v>#REF!</v>
      </c>
      <c r="AD140" s="211" t="e">
        <f t="shared" ca="1" si="67"/>
        <v>#REF!</v>
      </c>
      <c r="AE140" s="211" t="e">
        <f t="shared" ca="1" si="68"/>
        <v>#REF!</v>
      </c>
      <c r="AF140" s="211" t="e">
        <f t="shared" ca="1" si="69"/>
        <v>#REF!</v>
      </c>
      <c r="AG140" s="211" t="e">
        <f t="shared" ca="1" si="70"/>
        <v>#REF!</v>
      </c>
      <c r="AH140" s="211" t="e">
        <f t="shared" ca="1" si="71"/>
        <v>#REF!</v>
      </c>
      <c r="AI140" s="211" t="e">
        <f t="shared" ca="1" si="72"/>
        <v>#REF!</v>
      </c>
      <c r="AJ140" s="211" t="e">
        <f t="shared" ca="1" si="73"/>
        <v>#REF!</v>
      </c>
      <c r="AK140" s="211" t="e">
        <f t="shared" ca="1" si="74"/>
        <v>#REF!</v>
      </c>
      <c r="AL140" s="211" t="e">
        <f t="shared" ca="1" si="75"/>
        <v>#REF!</v>
      </c>
      <c r="AM140" s="211" t="e">
        <f t="shared" ca="1" si="76"/>
        <v>#REF!</v>
      </c>
      <c r="AN140" s="211" t="e">
        <f t="shared" ca="1" si="77"/>
        <v>#REF!</v>
      </c>
      <c r="AO140" s="211" t="e">
        <f t="shared" ca="1" si="78"/>
        <v>#REF!</v>
      </c>
      <c r="AP140" s="211" t="e">
        <f t="shared" ca="1" si="79"/>
        <v>#REF!</v>
      </c>
      <c r="AQ140" s="211" t="e">
        <f t="shared" ca="1" si="80"/>
        <v>#REF!</v>
      </c>
      <c r="AR140" s="211" t="e">
        <f t="shared" ca="1" si="81"/>
        <v>#REF!</v>
      </c>
      <c r="AT140" s="209" t="e">
        <f t="shared" ca="1" si="82"/>
        <v>#REF!</v>
      </c>
      <c r="AU140" s="209" t="e">
        <f t="shared" ca="1" si="83"/>
        <v>#REF!</v>
      </c>
      <c r="AV140" s="209" t="e">
        <f t="shared" ca="1" si="84"/>
        <v>#REF!</v>
      </c>
      <c r="AW140" s="209" t="e">
        <f t="shared" ca="1" si="85"/>
        <v>#REF!</v>
      </c>
      <c r="AX140" s="209" t="e">
        <f t="shared" ca="1" si="86"/>
        <v>#REF!</v>
      </c>
      <c r="AY140" s="209" t="e">
        <f t="shared" ca="1" si="87"/>
        <v>#REF!</v>
      </c>
      <c r="AZ140" s="209" t="e">
        <f t="shared" ca="1" si="88"/>
        <v>#REF!</v>
      </c>
      <c r="BA140" s="209" t="e">
        <f t="shared" ca="1" si="89"/>
        <v>#REF!</v>
      </c>
      <c r="BB140" s="209" t="e">
        <f t="shared" ca="1" si="90"/>
        <v>#REF!</v>
      </c>
      <c r="BC140" s="209" t="e">
        <f t="shared" ca="1" si="91"/>
        <v>#REF!</v>
      </c>
      <c r="BD140" s="209" t="e">
        <f t="shared" ca="1" si="92"/>
        <v>#REF!</v>
      </c>
      <c r="BE140" s="209" t="e">
        <f t="shared" ca="1" si="93"/>
        <v>#REF!</v>
      </c>
      <c r="BF140" s="209" t="e">
        <f t="shared" ca="1" si="94"/>
        <v>#REF!</v>
      </c>
      <c r="BG140" s="209" t="e">
        <f t="shared" ca="1" si="95"/>
        <v>#REF!</v>
      </c>
      <c r="BH140" s="209" t="e">
        <f t="shared" ca="1" si="96"/>
        <v>#REF!</v>
      </c>
      <c r="BI140" s="209" t="e">
        <f t="shared" ca="1" si="97"/>
        <v>#REF!</v>
      </c>
    </row>
    <row r="141" spans="1:61" s="3" customFormat="1">
      <c r="A141" s="246" t="s">
        <v>274</v>
      </c>
      <c r="B141" s="246" t="str">
        <f>INDEX('Ref1'!$E:$E,MATCH(A141,'Ref1'!$A:$A,0))</f>
        <v>Greater London Authority</v>
      </c>
      <c r="C141" s="246" t="str">
        <f>INDEX('Ref1'!$B:$B,MATCH($A141,'Ref1'!$A:$A,0))</f>
        <v>GLA</v>
      </c>
      <c r="D141" s="307">
        <f>INDEX(Inputs!$K$61:$K$71,MATCH($C141,Inputs!$Q$61:$Q$71,0))</f>
        <v>0</v>
      </c>
      <c r="E141" s="211">
        <f>$D141*INDEX('3_RatesBilling'!G:G,MATCH($A141,'3_RatesBilling'!$A:$A,0))</f>
        <v>0</v>
      </c>
      <c r="F141" s="211">
        <f>$D141*INDEX('3_RatesBilling'!H:H,MATCH($A141,'3_RatesBilling'!$A:$A,0))</f>
        <v>0</v>
      </c>
      <c r="G141" s="211">
        <f>$D141*INDEX('3_RatesBilling'!I:I,MATCH($A141,'3_RatesBilling'!$A:$A,0))</f>
        <v>0</v>
      </c>
      <c r="H141" s="211">
        <f>$D141*INDEX('3_RatesBilling'!J:J,MATCH($A141,'3_RatesBilling'!$A:$A,0))</f>
        <v>0</v>
      </c>
      <c r="I141" s="211">
        <f>$D141*INDEX('3_RatesBilling'!K:K,MATCH($A141,'3_RatesBilling'!$A:$A,0))</f>
        <v>0</v>
      </c>
      <c r="J141" s="211">
        <f>$D141*INDEX('3_RatesBilling'!L:L,MATCH($A141,'3_RatesBilling'!$A:$A,0))</f>
        <v>0</v>
      </c>
      <c r="K141" s="216">
        <f>$D141*INDEX('3_RatesBilling'!M:M,MATCH($A141,'3_RatesBilling'!$A:$A,0))</f>
        <v>0</v>
      </c>
      <c r="L141" s="213">
        <f>$D141*INDEX('3_RatesBilling'!N:N,MATCH($A141,'3_RatesBilling'!$A:$A,0))</f>
        <v>0</v>
      </c>
      <c r="M141" s="211">
        <f>$D141*INDEX('3_RatesBilling'!O:O,MATCH($A141,'3_RatesBilling'!$A:$A,0))</f>
        <v>0</v>
      </c>
      <c r="N141" s="211">
        <f>$D141*INDEX('3_RatesBilling'!P:P,MATCH($A141,'3_RatesBilling'!$A:$A,0))</f>
        <v>0</v>
      </c>
      <c r="O141" s="211">
        <f>$D141*INDEX('3_RatesBilling'!Q:Q,MATCH($A141,'3_RatesBilling'!$A:$A,0))</f>
        <v>0</v>
      </c>
      <c r="P141" s="211">
        <f>$D141*INDEX('3_RatesBilling'!R:R,MATCH($A141,'3_RatesBilling'!$A:$A,0))</f>
        <v>0</v>
      </c>
      <c r="Q141" s="211">
        <f>$D141*INDEX('3_RatesBilling'!S:S,MATCH($A141,'3_RatesBilling'!$A:$A,0))</f>
        <v>0</v>
      </c>
      <c r="R141" s="211">
        <f>$D141*INDEX('3_RatesBilling'!T:T,MATCH($A141,'3_RatesBilling'!$A:$A,0))</f>
        <v>0</v>
      </c>
      <c r="S141" s="211">
        <f>$D141*INDEX('3_RatesBilling'!U:U,MATCH($A141,'3_RatesBilling'!$A:$A,0))</f>
        <v>0</v>
      </c>
      <c r="T141" s="211">
        <f>$D141*INDEX('3_RatesBilling'!V:V,MATCH($A141,'3_RatesBilling'!$A:$A,0))</f>
        <v>0</v>
      </c>
      <c r="U141" s="211">
        <f>$D141*INDEX('3_RatesBilling'!W:W,MATCH($A141,'3_RatesBilling'!$A:$A,0))</f>
        <v>0</v>
      </c>
      <c r="V141" s="211">
        <f>$D141*INDEX('3_RatesBilling'!X:X,MATCH($A141,'3_RatesBilling'!$A:$A,0))</f>
        <v>0</v>
      </c>
      <c r="W141" s="211">
        <f>$D141*INDEX('3_RatesBilling'!Y:Y,MATCH($A141,'3_RatesBilling'!$A:$A,0))</f>
        <v>0</v>
      </c>
      <c r="X141" s="211">
        <f>$D141*INDEX('3_RatesBilling'!Z:Z,MATCH($A141,'3_RatesBilling'!$A:$A,0))</f>
        <v>0</v>
      </c>
      <c r="Y141" s="211">
        <f>$D141*INDEX('3_RatesBilling'!AA:AA,MATCH($A141,'3_RatesBilling'!$A:$A,0))</f>
        <v>0</v>
      </c>
      <c r="Z141" s="211">
        <f>$D141*INDEX('3_RatesBilling'!AB:AB,MATCH($A141,'3_RatesBilling'!$A:$A,0))</f>
        <v>0</v>
      </c>
      <c r="AA141" s="211">
        <f>$D141*INDEX('3_RatesBilling'!AC:AC,MATCH($A141,'3_RatesBilling'!$A:$A,0))</f>
        <v>0</v>
      </c>
      <c r="AC141" s="211" t="e">
        <f t="shared" ca="1" si="66"/>
        <v>#REF!</v>
      </c>
      <c r="AD141" s="211" t="e">
        <f t="shared" ca="1" si="67"/>
        <v>#REF!</v>
      </c>
      <c r="AE141" s="211" t="e">
        <f t="shared" ca="1" si="68"/>
        <v>#REF!</v>
      </c>
      <c r="AF141" s="211" t="e">
        <f t="shared" ca="1" si="69"/>
        <v>#REF!</v>
      </c>
      <c r="AG141" s="211" t="e">
        <f t="shared" ca="1" si="70"/>
        <v>#REF!</v>
      </c>
      <c r="AH141" s="211" t="e">
        <f t="shared" ca="1" si="71"/>
        <v>#REF!</v>
      </c>
      <c r="AI141" s="211" t="e">
        <f t="shared" ca="1" si="72"/>
        <v>#REF!</v>
      </c>
      <c r="AJ141" s="211" t="e">
        <f t="shared" ca="1" si="73"/>
        <v>#REF!</v>
      </c>
      <c r="AK141" s="211" t="e">
        <f t="shared" ca="1" si="74"/>
        <v>#REF!</v>
      </c>
      <c r="AL141" s="211" t="e">
        <f t="shared" ca="1" si="75"/>
        <v>#REF!</v>
      </c>
      <c r="AM141" s="211" t="e">
        <f t="shared" ca="1" si="76"/>
        <v>#REF!</v>
      </c>
      <c r="AN141" s="211" t="e">
        <f t="shared" ca="1" si="77"/>
        <v>#REF!</v>
      </c>
      <c r="AO141" s="211" t="e">
        <f t="shared" ca="1" si="78"/>
        <v>#REF!</v>
      </c>
      <c r="AP141" s="211" t="e">
        <f t="shared" ca="1" si="79"/>
        <v>#REF!</v>
      </c>
      <c r="AQ141" s="211" t="e">
        <f t="shared" ca="1" si="80"/>
        <v>#REF!</v>
      </c>
      <c r="AR141" s="211" t="e">
        <f t="shared" ca="1" si="81"/>
        <v>#REF!</v>
      </c>
      <c r="AT141" s="209" t="e">
        <f t="shared" ca="1" si="82"/>
        <v>#REF!</v>
      </c>
      <c r="AU141" s="209" t="e">
        <f t="shared" ca="1" si="83"/>
        <v>#REF!</v>
      </c>
      <c r="AV141" s="209" t="e">
        <f t="shared" ca="1" si="84"/>
        <v>#REF!</v>
      </c>
      <c r="AW141" s="209" t="e">
        <f t="shared" ca="1" si="85"/>
        <v>#REF!</v>
      </c>
      <c r="AX141" s="209" t="e">
        <f t="shared" ca="1" si="86"/>
        <v>#REF!</v>
      </c>
      <c r="AY141" s="209" t="e">
        <f t="shared" ca="1" si="87"/>
        <v>#REF!</v>
      </c>
      <c r="AZ141" s="209" t="e">
        <f t="shared" ca="1" si="88"/>
        <v>#REF!</v>
      </c>
      <c r="BA141" s="209" t="e">
        <f t="shared" ca="1" si="89"/>
        <v>#REF!</v>
      </c>
      <c r="BB141" s="209" t="e">
        <f t="shared" ca="1" si="90"/>
        <v>#REF!</v>
      </c>
      <c r="BC141" s="209" t="e">
        <f t="shared" ca="1" si="91"/>
        <v>#REF!</v>
      </c>
      <c r="BD141" s="209" t="e">
        <f t="shared" ca="1" si="92"/>
        <v>#REF!</v>
      </c>
      <c r="BE141" s="209" t="e">
        <f t="shared" ca="1" si="93"/>
        <v>#REF!</v>
      </c>
      <c r="BF141" s="209" t="e">
        <f t="shared" ca="1" si="94"/>
        <v>#REF!</v>
      </c>
      <c r="BG141" s="209" t="e">
        <f t="shared" ca="1" si="95"/>
        <v>#REF!</v>
      </c>
      <c r="BH141" s="209" t="e">
        <f t="shared" ca="1" si="96"/>
        <v>#REF!</v>
      </c>
      <c r="BI141" s="209" t="e">
        <f t="shared" ca="1" si="97"/>
        <v>#REF!</v>
      </c>
    </row>
    <row r="142" spans="1:61" s="3" customFormat="1">
      <c r="A142" s="246" t="s">
        <v>1000</v>
      </c>
      <c r="B142" s="246" t="str">
        <f>INDEX('Ref1'!$E:$E,MATCH(A142,'Ref1'!$A:$A,0))</f>
        <v>Greater Manchester Combined Authority</v>
      </c>
      <c r="C142" s="246" t="str">
        <f>INDEX('Ref1'!$B:$B,MATCH($A142,'Ref1'!$A:$A,0))</f>
        <v>FIR</v>
      </c>
      <c r="D142" s="307">
        <f>INDEX(Inputs!$K$61:$K$71,MATCH($C142,Inputs!$Q$61:$Q$71,0))</f>
        <v>0</v>
      </c>
      <c r="E142" s="211">
        <f>$D142*INDEX('3_RatesBilling'!G:G,MATCH($A142,'3_RatesBilling'!$A:$A,0))</f>
        <v>0</v>
      </c>
      <c r="F142" s="211">
        <f>$D142*INDEX('3_RatesBilling'!H:H,MATCH($A142,'3_RatesBilling'!$A:$A,0))</f>
        <v>0</v>
      </c>
      <c r="G142" s="211">
        <f>$D142*INDEX('3_RatesBilling'!I:I,MATCH($A142,'3_RatesBilling'!$A:$A,0))</f>
        <v>0</v>
      </c>
      <c r="H142" s="211">
        <f>$D142*INDEX('3_RatesBilling'!J:J,MATCH($A142,'3_RatesBilling'!$A:$A,0))</f>
        <v>0</v>
      </c>
      <c r="I142" s="211">
        <f>$D142*INDEX('3_RatesBilling'!K:K,MATCH($A142,'3_RatesBilling'!$A:$A,0))</f>
        <v>0</v>
      </c>
      <c r="J142" s="211">
        <f>$D142*INDEX('3_RatesBilling'!L:L,MATCH($A142,'3_RatesBilling'!$A:$A,0))</f>
        <v>0</v>
      </c>
      <c r="K142" s="216">
        <f>$D142*INDEX('3_RatesBilling'!M:M,MATCH($A142,'3_RatesBilling'!$A:$A,0))</f>
        <v>0</v>
      </c>
      <c r="L142" s="213">
        <f>$D142*INDEX('3_RatesBilling'!N:N,MATCH($A142,'3_RatesBilling'!$A:$A,0))</f>
        <v>0</v>
      </c>
      <c r="M142" s="211">
        <f>$D142*INDEX('3_RatesBilling'!O:O,MATCH($A142,'3_RatesBilling'!$A:$A,0))</f>
        <v>0</v>
      </c>
      <c r="N142" s="211">
        <f>$D142*INDEX('3_RatesBilling'!P:P,MATCH($A142,'3_RatesBilling'!$A:$A,0))</f>
        <v>0</v>
      </c>
      <c r="O142" s="211">
        <f>$D142*INDEX('3_RatesBilling'!Q:Q,MATCH($A142,'3_RatesBilling'!$A:$A,0))</f>
        <v>0</v>
      </c>
      <c r="P142" s="211">
        <f>$D142*INDEX('3_RatesBilling'!R:R,MATCH($A142,'3_RatesBilling'!$A:$A,0))</f>
        <v>0</v>
      </c>
      <c r="Q142" s="211">
        <f>$D142*INDEX('3_RatesBilling'!S:S,MATCH($A142,'3_RatesBilling'!$A:$A,0))</f>
        <v>0</v>
      </c>
      <c r="R142" s="211">
        <f>$D142*INDEX('3_RatesBilling'!T:T,MATCH($A142,'3_RatesBilling'!$A:$A,0))</f>
        <v>0</v>
      </c>
      <c r="S142" s="211">
        <f>$D142*INDEX('3_RatesBilling'!U:U,MATCH($A142,'3_RatesBilling'!$A:$A,0))</f>
        <v>0</v>
      </c>
      <c r="T142" s="211">
        <f>$D142*INDEX('3_RatesBilling'!V:V,MATCH($A142,'3_RatesBilling'!$A:$A,0))</f>
        <v>0</v>
      </c>
      <c r="U142" s="211">
        <f>$D142*INDEX('3_RatesBilling'!W:W,MATCH($A142,'3_RatesBilling'!$A:$A,0))</f>
        <v>0</v>
      </c>
      <c r="V142" s="211">
        <f>$D142*INDEX('3_RatesBilling'!X:X,MATCH($A142,'3_RatesBilling'!$A:$A,0))</f>
        <v>0</v>
      </c>
      <c r="W142" s="211">
        <f>$D142*INDEX('3_RatesBilling'!Y:Y,MATCH($A142,'3_RatesBilling'!$A:$A,0))</f>
        <v>0</v>
      </c>
      <c r="X142" s="211">
        <f>$D142*INDEX('3_RatesBilling'!Z:Z,MATCH($A142,'3_RatesBilling'!$A:$A,0))</f>
        <v>0</v>
      </c>
      <c r="Y142" s="211">
        <f>$D142*INDEX('3_RatesBilling'!AA:AA,MATCH($A142,'3_RatesBilling'!$A:$A,0))</f>
        <v>0</v>
      </c>
      <c r="Z142" s="211">
        <f>$D142*INDEX('3_RatesBilling'!AB:AB,MATCH($A142,'3_RatesBilling'!$A:$A,0))</f>
        <v>0</v>
      </c>
      <c r="AA142" s="211">
        <f>$D142*INDEX('3_RatesBilling'!AC:AC,MATCH($A142,'3_RatesBilling'!$A:$A,0))</f>
        <v>0</v>
      </c>
      <c r="AC142" s="211" t="e">
        <f t="shared" ca="1" si="66"/>
        <v>#REF!</v>
      </c>
      <c r="AD142" s="211" t="e">
        <f t="shared" ca="1" si="67"/>
        <v>#REF!</v>
      </c>
      <c r="AE142" s="211" t="e">
        <f t="shared" ca="1" si="68"/>
        <v>#REF!</v>
      </c>
      <c r="AF142" s="211" t="e">
        <f t="shared" ca="1" si="69"/>
        <v>#REF!</v>
      </c>
      <c r="AG142" s="211" t="e">
        <f t="shared" ca="1" si="70"/>
        <v>#REF!</v>
      </c>
      <c r="AH142" s="211" t="e">
        <f t="shared" ca="1" si="71"/>
        <v>#REF!</v>
      </c>
      <c r="AI142" s="211" t="e">
        <f t="shared" ca="1" si="72"/>
        <v>#REF!</v>
      </c>
      <c r="AJ142" s="211" t="e">
        <f t="shared" ca="1" si="73"/>
        <v>#REF!</v>
      </c>
      <c r="AK142" s="211" t="e">
        <f t="shared" ca="1" si="74"/>
        <v>#REF!</v>
      </c>
      <c r="AL142" s="211" t="e">
        <f t="shared" ca="1" si="75"/>
        <v>#REF!</v>
      </c>
      <c r="AM142" s="211" t="e">
        <f t="shared" ca="1" si="76"/>
        <v>#REF!</v>
      </c>
      <c r="AN142" s="211" t="e">
        <f t="shared" ca="1" si="77"/>
        <v>#REF!</v>
      </c>
      <c r="AO142" s="211" t="e">
        <f t="shared" ca="1" si="78"/>
        <v>#REF!</v>
      </c>
      <c r="AP142" s="211" t="e">
        <f t="shared" ca="1" si="79"/>
        <v>#REF!</v>
      </c>
      <c r="AQ142" s="211" t="e">
        <f t="shared" ca="1" si="80"/>
        <v>#REF!</v>
      </c>
      <c r="AR142" s="211" t="e">
        <f t="shared" ca="1" si="81"/>
        <v>#REF!</v>
      </c>
      <c r="AT142" s="209" t="e">
        <f t="shared" ca="1" si="82"/>
        <v>#REF!</v>
      </c>
      <c r="AU142" s="209" t="e">
        <f t="shared" ca="1" si="83"/>
        <v>#REF!</v>
      </c>
      <c r="AV142" s="209" t="e">
        <f t="shared" ca="1" si="84"/>
        <v>#REF!</v>
      </c>
      <c r="AW142" s="209" t="e">
        <f t="shared" ca="1" si="85"/>
        <v>#REF!</v>
      </c>
      <c r="AX142" s="209" t="e">
        <f t="shared" ca="1" si="86"/>
        <v>#REF!</v>
      </c>
      <c r="AY142" s="209" t="e">
        <f t="shared" ca="1" si="87"/>
        <v>#REF!</v>
      </c>
      <c r="AZ142" s="209" t="e">
        <f t="shared" ca="1" si="88"/>
        <v>#REF!</v>
      </c>
      <c r="BA142" s="209" t="e">
        <f t="shared" ca="1" si="89"/>
        <v>#REF!</v>
      </c>
      <c r="BB142" s="209" t="e">
        <f t="shared" ca="1" si="90"/>
        <v>#REF!</v>
      </c>
      <c r="BC142" s="209" t="e">
        <f t="shared" ca="1" si="91"/>
        <v>#REF!</v>
      </c>
      <c r="BD142" s="209" t="e">
        <f t="shared" ca="1" si="92"/>
        <v>#REF!</v>
      </c>
      <c r="BE142" s="209" t="e">
        <f t="shared" ca="1" si="93"/>
        <v>#REF!</v>
      </c>
      <c r="BF142" s="209" t="e">
        <f t="shared" ca="1" si="94"/>
        <v>#REF!</v>
      </c>
      <c r="BG142" s="209" t="e">
        <f t="shared" ca="1" si="95"/>
        <v>#REF!</v>
      </c>
      <c r="BH142" s="209" t="e">
        <f t="shared" ca="1" si="96"/>
        <v>#REF!</v>
      </c>
      <c r="BI142" s="209" t="e">
        <f t="shared" ca="1" si="97"/>
        <v>#REF!</v>
      </c>
    </row>
    <row r="143" spans="1:61" s="3" customFormat="1">
      <c r="A143" s="246" t="s">
        <v>286</v>
      </c>
      <c r="B143" s="246" t="str">
        <f>INDEX('Ref1'!$E:$E,MATCH(A143,'Ref1'!$A:$A,0))</f>
        <v>Greenwich</v>
      </c>
      <c r="C143" s="246" t="str">
        <f>INDEX('Ref1'!$B:$B,MATCH($A143,'Ref1'!$A:$A,0))</f>
        <v>ILB</v>
      </c>
      <c r="D143" s="307">
        <f>INDEX(Inputs!$K$61:$K$71,MATCH($C143,Inputs!$Q$61:$Q$71,0))</f>
        <v>0</v>
      </c>
      <c r="E143" s="211">
        <f>$D143*INDEX('3_RatesBilling'!G:G,MATCH($A143,'3_RatesBilling'!$A:$A,0))</f>
        <v>0</v>
      </c>
      <c r="F143" s="211">
        <f>$D143*INDEX('3_RatesBilling'!H:H,MATCH($A143,'3_RatesBilling'!$A:$A,0))</f>
        <v>0</v>
      </c>
      <c r="G143" s="211">
        <f>$D143*INDEX('3_RatesBilling'!I:I,MATCH($A143,'3_RatesBilling'!$A:$A,0))</f>
        <v>0</v>
      </c>
      <c r="H143" s="211">
        <f>$D143*INDEX('3_RatesBilling'!J:J,MATCH($A143,'3_RatesBilling'!$A:$A,0))</f>
        <v>0</v>
      </c>
      <c r="I143" s="211">
        <f>$D143*INDEX('3_RatesBilling'!K:K,MATCH($A143,'3_RatesBilling'!$A:$A,0))</f>
        <v>0</v>
      </c>
      <c r="J143" s="211">
        <f>$D143*INDEX('3_RatesBilling'!L:L,MATCH($A143,'3_RatesBilling'!$A:$A,0))</f>
        <v>0</v>
      </c>
      <c r="K143" s="216">
        <f>$D143*INDEX('3_RatesBilling'!M:M,MATCH($A143,'3_RatesBilling'!$A:$A,0))</f>
        <v>0</v>
      </c>
      <c r="L143" s="213">
        <f>$D143*INDEX('3_RatesBilling'!N:N,MATCH($A143,'3_RatesBilling'!$A:$A,0))</f>
        <v>0</v>
      </c>
      <c r="M143" s="211">
        <f>$D143*INDEX('3_RatesBilling'!O:O,MATCH($A143,'3_RatesBilling'!$A:$A,0))</f>
        <v>0</v>
      </c>
      <c r="N143" s="211">
        <f>$D143*INDEX('3_RatesBilling'!P:P,MATCH($A143,'3_RatesBilling'!$A:$A,0))</f>
        <v>0</v>
      </c>
      <c r="O143" s="211">
        <f>$D143*INDEX('3_RatesBilling'!Q:Q,MATCH($A143,'3_RatesBilling'!$A:$A,0))</f>
        <v>0</v>
      </c>
      <c r="P143" s="211">
        <f>$D143*INDEX('3_RatesBilling'!R:R,MATCH($A143,'3_RatesBilling'!$A:$A,0))</f>
        <v>0</v>
      </c>
      <c r="Q143" s="211">
        <f>$D143*INDEX('3_RatesBilling'!S:S,MATCH($A143,'3_RatesBilling'!$A:$A,0))</f>
        <v>0</v>
      </c>
      <c r="R143" s="211">
        <f>$D143*INDEX('3_RatesBilling'!T:T,MATCH($A143,'3_RatesBilling'!$A:$A,0))</f>
        <v>0</v>
      </c>
      <c r="S143" s="211">
        <f>$D143*INDEX('3_RatesBilling'!U:U,MATCH($A143,'3_RatesBilling'!$A:$A,0))</f>
        <v>0</v>
      </c>
      <c r="T143" s="211">
        <f>$D143*INDEX('3_RatesBilling'!V:V,MATCH($A143,'3_RatesBilling'!$A:$A,0))</f>
        <v>0</v>
      </c>
      <c r="U143" s="211">
        <f>$D143*INDEX('3_RatesBilling'!W:W,MATCH($A143,'3_RatesBilling'!$A:$A,0))</f>
        <v>0</v>
      </c>
      <c r="V143" s="211">
        <f>$D143*INDEX('3_RatesBilling'!X:X,MATCH($A143,'3_RatesBilling'!$A:$A,0))</f>
        <v>0</v>
      </c>
      <c r="W143" s="211">
        <f>$D143*INDEX('3_RatesBilling'!Y:Y,MATCH($A143,'3_RatesBilling'!$A:$A,0))</f>
        <v>0</v>
      </c>
      <c r="X143" s="211">
        <f>$D143*INDEX('3_RatesBilling'!Z:Z,MATCH($A143,'3_RatesBilling'!$A:$A,0))</f>
        <v>0</v>
      </c>
      <c r="Y143" s="211">
        <f>$D143*INDEX('3_RatesBilling'!AA:AA,MATCH($A143,'3_RatesBilling'!$A:$A,0))</f>
        <v>0</v>
      </c>
      <c r="Z143" s="211">
        <f>$D143*INDEX('3_RatesBilling'!AB:AB,MATCH($A143,'3_RatesBilling'!$A:$A,0))</f>
        <v>0</v>
      </c>
      <c r="AA143" s="211">
        <f>$D143*INDEX('3_RatesBilling'!AC:AC,MATCH($A143,'3_RatesBilling'!$A:$A,0))</f>
        <v>0</v>
      </c>
      <c r="AC143" s="211" t="e">
        <f t="shared" ca="1" si="66"/>
        <v>#REF!</v>
      </c>
      <c r="AD143" s="211" t="e">
        <f t="shared" ca="1" si="67"/>
        <v>#REF!</v>
      </c>
      <c r="AE143" s="211" t="e">
        <f t="shared" ca="1" si="68"/>
        <v>#REF!</v>
      </c>
      <c r="AF143" s="211" t="e">
        <f t="shared" ca="1" si="69"/>
        <v>#REF!</v>
      </c>
      <c r="AG143" s="211" t="e">
        <f t="shared" ca="1" si="70"/>
        <v>#REF!</v>
      </c>
      <c r="AH143" s="211" t="e">
        <f t="shared" ca="1" si="71"/>
        <v>#REF!</v>
      </c>
      <c r="AI143" s="211" t="e">
        <f t="shared" ca="1" si="72"/>
        <v>#REF!</v>
      </c>
      <c r="AJ143" s="211" t="e">
        <f t="shared" ca="1" si="73"/>
        <v>#REF!</v>
      </c>
      <c r="AK143" s="211" t="e">
        <f t="shared" ca="1" si="74"/>
        <v>#REF!</v>
      </c>
      <c r="AL143" s="211" t="e">
        <f t="shared" ca="1" si="75"/>
        <v>#REF!</v>
      </c>
      <c r="AM143" s="211" t="e">
        <f t="shared" ca="1" si="76"/>
        <v>#REF!</v>
      </c>
      <c r="AN143" s="211" t="e">
        <f t="shared" ca="1" si="77"/>
        <v>#REF!</v>
      </c>
      <c r="AO143" s="211" t="e">
        <f t="shared" ca="1" si="78"/>
        <v>#REF!</v>
      </c>
      <c r="AP143" s="211" t="e">
        <f t="shared" ca="1" si="79"/>
        <v>#REF!</v>
      </c>
      <c r="AQ143" s="211" t="e">
        <f t="shared" ca="1" si="80"/>
        <v>#REF!</v>
      </c>
      <c r="AR143" s="211" t="e">
        <f t="shared" ca="1" si="81"/>
        <v>#REF!</v>
      </c>
      <c r="AT143" s="209" t="e">
        <f t="shared" ca="1" si="82"/>
        <v>#REF!</v>
      </c>
      <c r="AU143" s="209" t="e">
        <f t="shared" ca="1" si="83"/>
        <v>#REF!</v>
      </c>
      <c r="AV143" s="209" t="e">
        <f t="shared" ca="1" si="84"/>
        <v>#REF!</v>
      </c>
      <c r="AW143" s="209" t="e">
        <f t="shared" ca="1" si="85"/>
        <v>#REF!</v>
      </c>
      <c r="AX143" s="209" t="e">
        <f t="shared" ca="1" si="86"/>
        <v>#REF!</v>
      </c>
      <c r="AY143" s="209" t="e">
        <f t="shared" ca="1" si="87"/>
        <v>#REF!</v>
      </c>
      <c r="AZ143" s="209" t="e">
        <f t="shared" ca="1" si="88"/>
        <v>#REF!</v>
      </c>
      <c r="BA143" s="209" t="e">
        <f t="shared" ca="1" si="89"/>
        <v>#REF!</v>
      </c>
      <c r="BB143" s="209" t="e">
        <f t="shared" ca="1" si="90"/>
        <v>#REF!</v>
      </c>
      <c r="BC143" s="209" t="e">
        <f t="shared" ca="1" si="91"/>
        <v>#REF!</v>
      </c>
      <c r="BD143" s="209" t="e">
        <f t="shared" ca="1" si="92"/>
        <v>#REF!</v>
      </c>
      <c r="BE143" s="209" t="e">
        <f t="shared" ca="1" si="93"/>
        <v>#REF!</v>
      </c>
      <c r="BF143" s="209" t="e">
        <f t="shared" ca="1" si="94"/>
        <v>#REF!</v>
      </c>
      <c r="BG143" s="209" t="e">
        <f t="shared" ca="1" si="95"/>
        <v>#REF!</v>
      </c>
      <c r="BH143" s="209" t="e">
        <f t="shared" ca="1" si="96"/>
        <v>#REF!</v>
      </c>
      <c r="BI143" s="209" t="e">
        <f t="shared" ca="1" si="97"/>
        <v>#REF!</v>
      </c>
    </row>
    <row r="144" spans="1:61" s="3" customFormat="1">
      <c r="A144" s="246" t="s">
        <v>288</v>
      </c>
      <c r="B144" s="246" t="str">
        <f>INDEX('Ref1'!$E:$E,MATCH(A144,'Ref1'!$A:$A,0))</f>
        <v>Guildford</v>
      </c>
      <c r="C144" s="246" t="str">
        <f>INDEX('Ref1'!$B:$B,MATCH($A144,'Ref1'!$A:$A,0))</f>
        <v>SD</v>
      </c>
      <c r="D144" s="307">
        <f>INDEX(Inputs!$K$61:$K$71,MATCH($C144,Inputs!$Q$61:$Q$71,0))</f>
        <v>0</v>
      </c>
      <c r="E144" s="211">
        <f>$D144*INDEX('3_RatesBilling'!G:G,MATCH($A144,'3_RatesBilling'!$A:$A,0))</f>
        <v>0</v>
      </c>
      <c r="F144" s="211">
        <f>$D144*INDEX('3_RatesBilling'!H:H,MATCH($A144,'3_RatesBilling'!$A:$A,0))</f>
        <v>0</v>
      </c>
      <c r="G144" s="211">
        <f>$D144*INDEX('3_RatesBilling'!I:I,MATCH($A144,'3_RatesBilling'!$A:$A,0))</f>
        <v>0</v>
      </c>
      <c r="H144" s="211">
        <f>$D144*INDEX('3_RatesBilling'!J:J,MATCH($A144,'3_RatesBilling'!$A:$A,0))</f>
        <v>0</v>
      </c>
      <c r="I144" s="211">
        <f>$D144*INDEX('3_RatesBilling'!K:K,MATCH($A144,'3_RatesBilling'!$A:$A,0))</f>
        <v>0</v>
      </c>
      <c r="J144" s="211">
        <f>$D144*INDEX('3_RatesBilling'!L:L,MATCH($A144,'3_RatesBilling'!$A:$A,0))</f>
        <v>0</v>
      </c>
      <c r="K144" s="216">
        <f>$D144*INDEX('3_RatesBilling'!M:M,MATCH($A144,'3_RatesBilling'!$A:$A,0))</f>
        <v>0</v>
      </c>
      <c r="L144" s="213">
        <f>$D144*INDEX('3_RatesBilling'!N:N,MATCH($A144,'3_RatesBilling'!$A:$A,0))</f>
        <v>0</v>
      </c>
      <c r="M144" s="211">
        <f>$D144*INDEX('3_RatesBilling'!O:O,MATCH($A144,'3_RatesBilling'!$A:$A,0))</f>
        <v>0</v>
      </c>
      <c r="N144" s="211">
        <f>$D144*INDEX('3_RatesBilling'!P:P,MATCH($A144,'3_RatesBilling'!$A:$A,0))</f>
        <v>0</v>
      </c>
      <c r="O144" s="211">
        <f>$D144*INDEX('3_RatesBilling'!Q:Q,MATCH($A144,'3_RatesBilling'!$A:$A,0))</f>
        <v>0</v>
      </c>
      <c r="P144" s="211">
        <f>$D144*INDEX('3_RatesBilling'!R:R,MATCH($A144,'3_RatesBilling'!$A:$A,0))</f>
        <v>0</v>
      </c>
      <c r="Q144" s="211">
        <f>$D144*INDEX('3_RatesBilling'!S:S,MATCH($A144,'3_RatesBilling'!$A:$A,0))</f>
        <v>0</v>
      </c>
      <c r="R144" s="211">
        <f>$D144*INDEX('3_RatesBilling'!T:T,MATCH($A144,'3_RatesBilling'!$A:$A,0))</f>
        <v>0</v>
      </c>
      <c r="S144" s="211">
        <f>$D144*INDEX('3_RatesBilling'!U:U,MATCH($A144,'3_RatesBilling'!$A:$A,0))</f>
        <v>0</v>
      </c>
      <c r="T144" s="211">
        <f>$D144*INDEX('3_RatesBilling'!V:V,MATCH($A144,'3_RatesBilling'!$A:$A,0))</f>
        <v>0</v>
      </c>
      <c r="U144" s="211">
        <f>$D144*INDEX('3_RatesBilling'!W:W,MATCH($A144,'3_RatesBilling'!$A:$A,0))</f>
        <v>0</v>
      </c>
      <c r="V144" s="211">
        <f>$D144*INDEX('3_RatesBilling'!X:X,MATCH($A144,'3_RatesBilling'!$A:$A,0))</f>
        <v>0</v>
      </c>
      <c r="W144" s="211">
        <f>$D144*INDEX('3_RatesBilling'!Y:Y,MATCH($A144,'3_RatesBilling'!$A:$A,0))</f>
        <v>0</v>
      </c>
      <c r="X144" s="211">
        <f>$D144*INDEX('3_RatesBilling'!Z:Z,MATCH($A144,'3_RatesBilling'!$A:$A,0))</f>
        <v>0</v>
      </c>
      <c r="Y144" s="211">
        <f>$D144*INDEX('3_RatesBilling'!AA:AA,MATCH($A144,'3_RatesBilling'!$A:$A,0))</f>
        <v>0</v>
      </c>
      <c r="Z144" s="211">
        <f>$D144*INDEX('3_RatesBilling'!AB:AB,MATCH($A144,'3_RatesBilling'!$A:$A,0))</f>
        <v>0</v>
      </c>
      <c r="AA144" s="211">
        <f>$D144*INDEX('3_RatesBilling'!AC:AC,MATCH($A144,'3_RatesBilling'!$A:$A,0))</f>
        <v>0</v>
      </c>
      <c r="AC144" s="211" t="e">
        <f t="shared" ca="1" si="66"/>
        <v>#REF!</v>
      </c>
      <c r="AD144" s="211" t="e">
        <f t="shared" ca="1" si="67"/>
        <v>#REF!</v>
      </c>
      <c r="AE144" s="211" t="e">
        <f t="shared" ca="1" si="68"/>
        <v>#REF!</v>
      </c>
      <c r="AF144" s="211" t="e">
        <f t="shared" ca="1" si="69"/>
        <v>#REF!</v>
      </c>
      <c r="AG144" s="211" t="e">
        <f t="shared" ca="1" si="70"/>
        <v>#REF!</v>
      </c>
      <c r="AH144" s="211" t="e">
        <f t="shared" ca="1" si="71"/>
        <v>#REF!</v>
      </c>
      <c r="AI144" s="211" t="e">
        <f t="shared" ca="1" si="72"/>
        <v>#REF!</v>
      </c>
      <c r="AJ144" s="211" t="e">
        <f t="shared" ca="1" si="73"/>
        <v>#REF!</v>
      </c>
      <c r="AK144" s="211" t="e">
        <f t="shared" ca="1" si="74"/>
        <v>#REF!</v>
      </c>
      <c r="AL144" s="211" t="e">
        <f t="shared" ca="1" si="75"/>
        <v>#REF!</v>
      </c>
      <c r="AM144" s="211" t="e">
        <f t="shared" ca="1" si="76"/>
        <v>#REF!</v>
      </c>
      <c r="AN144" s="211" t="e">
        <f t="shared" ca="1" si="77"/>
        <v>#REF!</v>
      </c>
      <c r="AO144" s="211" t="e">
        <f t="shared" ca="1" si="78"/>
        <v>#REF!</v>
      </c>
      <c r="AP144" s="211" t="e">
        <f t="shared" ca="1" si="79"/>
        <v>#REF!</v>
      </c>
      <c r="AQ144" s="211" t="e">
        <f t="shared" ca="1" si="80"/>
        <v>#REF!</v>
      </c>
      <c r="AR144" s="211" t="e">
        <f t="shared" ca="1" si="81"/>
        <v>#REF!</v>
      </c>
      <c r="AT144" s="209" t="e">
        <f t="shared" ca="1" si="82"/>
        <v>#REF!</v>
      </c>
      <c r="AU144" s="209" t="e">
        <f t="shared" ca="1" si="83"/>
        <v>#REF!</v>
      </c>
      <c r="AV144" s="209" t="e">
        <f t="shared" ca="1" si="84"/>
        <v>#REF!</v>
      </c>
      <c r="AW144" s="209" t="e">
        <f t="shared" ca="1" si="85"/>
        <v>#REF!</v>
      </c>
      <c r="AX144" s="209" t="e">
        <f t="shared" ca="1" si="86"/>
        <v>#REF!</v>
      </c>
      <c r="AY144" s="209" t="e">
        <f t="shared" ca="1" si="87"/>
        <v>#REF!</v>
      </c>
      <c r="AZ144" s="209" t="e">
        <f t="shared" ca="1" si="88"/>
        <v>#REF!</v>
      </c>
      <c r="BA144" s="209" t="e">
        <f t="shared" ca="1" si="89"/>
        <v>#REF!</v>
      </c>
      <c r="BB144" s="209" t="e">
        <f t="shared" ca="1" si="90"/>
        <v>#REF!</v>
      </c>
      <c r="BC144" s="209" t="e">
        <f t="shared" ca="1" si="91"/>
        <v>#REF!</v>
      </c>
      <c r="BD144" s="209" t="e">
        <f t="shared" ca="1" si="92"/>
        <v>#REF!</v>
      </c>
      <c r="BE144" s="209" t="e">
        <f t="shared" ca="1" si="93"/>
        <v>#REF!</v>
      </c>
      <c r="BF144" s="209" t="e">
        <f t="shared" ca="1" si="94"/>
        <v>#REF!</v>
      </c>
      <c r="BG144" s="209" t="e">
        <f t="shared" ca="1" si="95"/>
        <v>#REF!</v>
      </c>
      <c r="BH144" s="209" t="e">
        <f t="shared" ca="1" si="96"/>
        <v>#REF!</v>
      </c>
      <c r="BI144" s="209" t="e">
        <f t="shared" ca="1" si="97"/>
        <v>#REF!</v>
      </c>
    </row>
    <row r="145" spans="1:61" s="3" customFormat="1">
      <c r="A145" s="246" t="s">
        <v>290</v>
      </c>
      <c r="B145" s="246" t="str">
        <f>INDEX('Ref1'!$E:$E,MATCH(A145,'Ref1'!$A:$A,0))</f>
        <v>Hackney</v>
      </c>
      <c r="C145" s="246" t="str">
        <f>INDEX('Ref1'!$B:$B,MATCH($A145,'Ref1'!$A:$A,0))</f>
        <v>ILB</v>
      </c>
      <c r="D145" s="307">
        <f>INDEX(Inputs!$K$61:$K$71,MATCH($C145,Inputs!$Q$61:$Q$71,0))</f>
        <v>0</v>
      </c>
      <c r="E145" s="211">
        <f>$D145*INDEX('3_RatesBilling'!G:G,MATCH($A145,'3_RatesBilling'!$A:$A,0))</f>
        <v>0</v>
      </c>
      <c r="F145" s="211">
        <f>$D145*INDEX('3_RatesBilling'!H:H,MATCH($A145,'3_RatesBilling'!$A:$A,0))</f>
        <v>0</v>
      </c>
      <c r="G145" s="211">
        <f>$D145*INDEX('3_RatesBilling'!I:I,MATCH($A145,'3_RatesBilling'!$A:$A,0))</f>
        <v>0</v>
      </c>
      <c r="H145" s="211">
        <f>$D145*INDEX('3_RatesBilling'!J:J,MATCH($A145,'3_RatesBilling'!$A:$A,0))</f>
        <v>0</v>
      </c>
      <c r="I145" s="211">
        <f>$D145*INDEX('3_RatesBilling'!K:K,MATCH($A145,'3_RatesBilling'!$A:$A,0))</f>
        <v>0</v>
      </c>
      <c r="J145" s="211">
        <f>$D145*INDEX('3_RatesBilling'!L:L,MATCH($A145,'3_RatesBilling'!$A:$A,0))</f>
        <v>0</v>
      </c>
      <c r="K145" s="216">
        <f>$D145*INDEX('3_RatesBilling'!M:M,MATCH($A145,'3_RatesBilling'!$A:$A,0))</f>
        <v>0</v>
      </c>
      <c r="L145" s="213">
        <f>$D145*INDEX('3_RatesBilling'!N:N,MATCH($A145,'3_RatesBilling'!$A:$A,0))</f>
        <v>0</v>
      </c>
      <c r="M145" s="211">
        <f>$D145*INDEX('3_RatesBilling'!O:O,MATCH($A145,'3_RatesBilling'!$A:$A,0))</f>
        <v>0</v>
      </c>
      <c r="N145" s="211">
        <f>$D145*INDEX('3_RatesBilling'!P:P,MATCH($A145,'3_RatesBilling'!$A:$A,0))</f>
        <v>0</v>
      </c>
      <c r="O145" s="211">
        <f>$D145*INDEX('3_RatesBilling'!Q:Q,MATCH($A145,'3_RatesBilling'!$A:$A,0))</f>
        <v>0</v>
      </c>
      <c r="P145" s="211">
        <f>$D145*INDEX('3_RatesBilling'!R:R,MATCH($A145,'3_RatesBilling'!$A:$A,0))</f>
        <v>0</v>
      </c>
      <c r="Q145" s="211">
        <f>$D145*INDEX('3_RatesBilling'!S:S,MATCH($A145,'3_RatesBilling'!$A:$A,0))</f>
        <v>0</v>
      </c>
      <c r="R145" s="211">
        <f>$D145*INDEX('3_RatesBilling'!T:T,MATCH($A145,'3_RatesBilling'!$A:$A,0))</f>
        <v>0</v>
      </c>
      <c r="S145" s="211">
        <f>$D145*INDEX('3_RatesBilling'!U:U,MATCH($A145,'3_RatesBilling'!$A:$A,0))</f>
        <v>0</v>
      </c>
      <c r="T145" s="211">
        <f>$D145*INDEX('3_RatesBilling'!V:V,MATCH($A145,'3_RatesBilling'!$A:$A,0))</f>
        <v>0</v>
      </c>
      <c r="U145" s="211">
        <f>$D145*INDEX('3_RatesBilling'!W:W,MATCH($A145,'3_RatesBilling'!$A:$A,0))</f>
        <v>0</v>
      </c>
      <c r="V145" s="211">
        <f>$D145*INDEX('3_RatesBilling'!X:X,MATCH($A145,'3_RatesBilling'!$A:$A,0))</f>
        <v>0</v>
      </c>
      <c r="W145" s="211">
        <f>$D145*INDEX('3_RatesBilling'!Y:Y,MATCH($A145,'3_RatesBilling'!$A:$A,0))</f>
        <v>0</v>
      </c>
      <c r="X145" s="211">
        <f>$D145*INDEX('3_RatesBilling'!Z:Z,MATCH($A145,'3_RatesBilling'!$A:$A,0))</f>
        <v>0</v>
      </c>
      <c r="Y145" s="211">
        <f>$D145*INDEX('3_RatesBilling'!AA:AA,MATCH($A145,'3_RatesBilling'!$A:$A,0))</f>
        <v>0</v>
      </c>
      <c r="Z145" s="211">
        <f>$D145*INDEX('3_RatesBilling'!AB:AB,MATCH($A145,'3_RatesBilling'!$A:$A,0))</f>
        <v>0</v>
      </c>
      <c r="AA145" s="211">
        <f>$D145*INDEX('3_RatesBilling'!AC:AC,MATCH($A145,'3_RatesBilling'!$A:$A,0))</f>
        <v>0</v>
      </c>
      <c r="AC145" s="211" t="e">
        <f t="shared" ca="1" si="66"/>
        <v>#REF!</v>
      </c>
      <c r="AD145" s="211" t="e">
        <f t="shared" ca="1" si="67"/>
        <v>#REF!</v>
      </c>
      <c r="AE145" s="211" t="e">
        <f t="shared" ca="1" si="68"/>
        <v>#REF!</v>
      </c>
      <c r="AF145" s="211" t="e">
        <f t="shared" ca="1" si="69"/>
        <v>#REF!</v>
      </c>
      <c r="AG145" s="211" t="e">
        <f t="shared" ca="1" si="70"/>
        <v>#REF!</v>
      </c>
      <c r="AH145" s="211" t="e">
        <f t="shared" ca="1" si="71"/>
        <v>#REF!</v>
      </c>
      <c r="AI145" s="211" t="e">
        <f t="shared" ca="1" si="72"/>
        <v>#REF!</v>
      </c>
      <c r="AJ145" s="211" t="e">
        <f t="shared" ca="1" si="73"/>
        <v>#REF!</v>
      </c>
      <c r="AK145" s="211" t="e">
        <f t="shared" ca="1" si="74"/>
        <v>#REF!</v>
      </c>
      <c r="AL145" s="211" t="e">
        <f t="shared" ca="1" si="75"/>
        <v>#REF!</v>
      </c>
      <c r="AM145" s="211" t="e">
        <f t="shared" ca="1" si="76"/>
        <v>#REF!</v>
      </c>
      <c r="AN145" s="211" t="e">
        <f t="shared" ca="1" si="77"/>
        <v>#REF!</v>
      </c>
      <c r="AO145" s="211" t="e">
        <f t="shared" ca="1" si="78"/>
        <v>#REF!</v>
      </c>
      <c r="AP145" s="211" t="e">
        <f t="shared" ca="1" si="79"/>
        <v>#REF!</v>
      </c>
      <c r="AQ145" s="211" t="e">
        <f t="shared" ca="1" si="80"/>
        <v>#REF!</v>
      </c>
      <c r="AR145" s="211" t="e">
        <f t="shared" ca="1" si="81"/>
        <v>#REF!</v>
      </c>
      <c r="AT145" s="209" t="e">
        <f t="shared" ca="1" si="82"/>
        <v>#REF!</v>
      </c>
      <c r="AU145" s="209" t="e">
        <f t="shared" ca="1" si="83"/>
        <v>#REF!</v>
      </c>
      <c r="AV145" s="209" t="e">
        <f t="shared" ca="1" si="84"/>
        <v>#REF!</v>
      </c>
      <c r="AW145" s="209" t="e">
        <f t="shared" ca="1" si="85"/>
        <v>#REF!</v>
      </c>
      <c r="AX145" s="209" t="e">
        <f t="shared" ca="1" si="86"/>
        <v>#REF!</v>
      </c>
      <c r="AY145" s="209" t="e">
        <f t="shared" ca="1" si="87"/>
        <v>#REF!</v>
      </c>
      <c r="AZ145" s="209" t="e">
        <f t="shared" ca="1" si="88"/>
        <v>#REF!</v>
      </c>
      <c r="BA145" s="209" t="e">
        <f t="shared" ca="1" si="89"/>
        <v>#REF!</v>
      </c>
      <c r="BB145" s="209" t="e">
        <f t="shared" ca="1" si="90"/>
        <v>#REF!</v>
      </c>
      <c r="BC145" s="209" t="e">
        <f t="shared" ca="1" si="91"/>
        <v>#REF!</v>
      </c>
      <c r="BD145" s="209" t="e">
        <f t="shared" ca="1" si="92"/>
        <v>#REF!</v>
      </c>
      <c r="BE145" s="209" t="e">
        <f t="shared" ca="1" si="93"/>
        <v>#REF!</v>
      </c>
      <c r="BF145" s="209" t="e">
        <f t="shared" ca="1" si="94"/>
        <v>#REF!</v>
      </c>
      <c r="BG145" s="209" t="e">
        <f t="shared" ca="1" si="95"/>
        <v>#REF!</v>
      </c>
      <c r="BH145" s="209" t="e">
        <f t="shared" ca="1" si="96"/>
        <v>#REF!</v>
      </c>
      <c r="BI145" s="209" t="e">
        <f t="shared" ca="1" si="97"/>
        <v>#REF!</v>
      </c>
    </row>
    <row r="146" spans="1:61" s="3" customFormat="1">
      <c r="A146" s="246" t="s">
        <v>292</v>
      </c>
      <c r="B146" s="246" t="str">
        <f>INDEX('Ref1'!$E:$E,MATCH(A146,'Ref1'!$A:$A,0))</f>
        <v>Halton</v>
      </c>
      <c r="C146" s="246" t="str">
        <f>INDEX('Ref1'!$B:$B,MATCH($A146,'Ref1'!$A:$A,0))</f>
        <v>UNINFIR</v>
      </c>
      <c r="D146" s="307">
        <f>INDEX(Inputs!$K$61:$K$71,MATCH($C146,Inputs!$Q$61:$Q$71,0))</f>
        <v>0</v>
      </c>
      <c r="E146" s="211">
        <f>$D146*INDEX('3_RatesBilling'!G:G,MATCH($A146,'3_RatesBilling'!$A:$A,0))</f>
        <v>0</v>
      </c>
      <c r="F146" s="211">
        <f>$D146*INDEX('3_RatesBilling'!H:H,MATCH($A146,'3_RatesBilling'!$A:$A,0))</f>
        <v>0</v>
      </c>
      <c r="G146" s="211">
        <f>$D146*INDEX('3_RatesBilling'!I:I,MATCH($A146,'3_RatesBilling'!$A:$A,0))</f>
        <v>0</v>
      </c>
      <c r="H146" s="211">
        <f>$D146*INDEX('3_RatesBilling'!J:J,MATCH($A146,'3_RatesBilling'!$A:$A,0))</f>
        <v>0</v>
      </c>
      <c r="I146" s="211">
        <f>$D146*INDEX('3_RatesBilling'!K:K,MATCH($A146,'3_RatesBilling'!$A:$A,0))</f>
        <v>0</v>
      </c>
      <c r="J146" s="211">
        <f>$D146*INDEX('3_RatesBilling'!L:L,MATCH($A146,'3_RatesBilling'!$A:$A,0))</f>
        <v>0</v>
      </c>
      <c r="K146" s="216">
        <f>$D146*INDEX('3_RatesBilling'!M:M,MATCH($A146,'3_RatesBilling'!$A:$A,0))</f>
        <v>0</v>
      </c>
      <c r="L146" s="213">
        <f>$D146*INDEX('3_RatesBilling'!N:N,MATCH($A146,'3_RatesBilling'!$A:$A,0))</f>
        <v>0</v>
      </c>
      <c r="M146" s="211">
        <f>$D146*INDEX('3_RatesBilling'!O:O,MATCH($A146,'3_RatesBilling'!$A:$A,0))</f>
        <v>0</v>
      </c>
      <c r="N146" s="211">
        <f>$D146*INDEX('3_RatesBilling'!P:P,MATCH($A146,'3_RatesBilling'!$A:$A,0))</f>
        <v>0</v>
      </c>
      <c r="O146" s="211">
        <f>$D146*INDEX('3_RatesBilling'!Q:Q,MATCH($A146,'3_RatesBilling'!$A:$A,0))</f>
        <v>0</v>
      </c>
      <c r="P146" s="211">
        <f>$D146*INDEX('3_RatesBilling'!R:R,MATCH($A146,'3_RatesBilling'!$A:$A,0))</f>
        <v>0</v>
      </c>
      <c r="Q146" s="211">
        <f>$D146*INDEX('3_RatesBilling'!S:S,MATCH($A146,'3_RatesBilling'!$A:$A,0))</f>
        <v>0</v>
      </c>
      <c r="R146" s="211">
        <f>$D146*INDEX('3_RatesBilling'!T:T,MATCH($A146,'3_RatesBilling'!$A:$A,0))</f>
        <v>0</v>
      </c>
      <c r="S146" s="211">
        <f>$D146*INDEX('3_RatesBilling'!U:U,MATCH($A146,'3_RatesBilling'!$A:$A,0))</f>
        <v>0</v>
      </c>
      <c r="T146" s="211">
        <f>$D146*INDEX('3_RatesBilling'!V:V,MATCH($A146,'3_RatesBilling'!$A:$A,0))</f>
        <v>0</v>
      </c>
      <c r="U146" s="211">
        <f>$D146*INDEX('3_RatesBilling'!W:W,MATCH($A146,'3_RatesBilling'!$A:$A,0))</f>
        <v>0</v>
      </c>
      <c r="V146" s="211">
        <f>$D146*INDEX('3_RatesBilling'!X:X,MATCH($A146,'3_RatesBilling'!$A:$A,0))</f>
        <v>0</v>
      </c>
      <c r="W146" s="211">
        <f>$D146*INDEX('3_RatesBilling'!Y:Y,MATCH($A146,'3_RatesBilling'!$A:$A,0))</f>
        <v>0</v>
      </c>
      <c r="X146" s="211">
        <f>$D146*INDEX('3_RatesBilling'!Z:Z,MATCH($A146,'3_RatesBilling'!$A:$A,0))</f>
        <v>0</v>
      </c>
      <c r="Y146" s="211">
        <f>$D146*INDEX('3_RatesBilling'!AA:AA,MATCH($A146,'3_RatesBilling'!$A:$A,0))</f>
        <v>0</v>
      </c>
      <c r="Z146" s="211">
        <f>$D146*INDEX('3_RatesBilling'!AB:AB,MATCH($A146,'3_RatesBilling'!$A:$A,0))</f>
        <v>0</v>
      </c>
      <c r="AA146" s="211">
        <f>$D146*INDEX('3_RatesBilling'!AC:AC,MATCH($A146,'3_RatesBilling'!$A:$A,0))</f>
        <v>0</v>
      </c>
      <c r="AC146" s="211" t="e">
        <f t="shared" ca="1" si="66"/>
        <v>#REF!</v>
      </c>
      <c r="AD146" s="211" t="e">
        <f t="shared" ca="1" si="67"/>
        <v>#REF!</v>
      </c>
      <c r="AE146" s="211" t="e">
        <f t="shared" ca="1" si="68"/>
        <v>#REF!</v>
      </c>
      <c r="AF146" s="211" t="e">
        <f t="shared" ca="1" si="69"/>
        <v>#REF!</v>
      </c>
      <c r="AG146" s="211" t="e">
        <f t="shared" ca="1" si="70"/>
        <v>#REF!</v>
      </c>
      <c r="AH146" s="211" t="e">
        <f t="shared" ca="1" si="71"/>
        <v>#REF!</v>
      </c>
      <c r="AI146" s="211" t="e">
        <f t="shared" ca="1" si="72"/>
        <v>#REF!</v>
      </c>
      <c r="AJ146" s="211" t="e">
        <f t="shared" ca="1" si="73"/>
        <v>#REF!</v>
      </c>
      <c r="AK146" s="211" t="e">
        <f t="shared" ca="1" si="74"/>
        <v>#REF!</v>
      </c>
      <c r="AL146" s="211" t="e">
        <f t="shared" ca="1" si="75"/>
        <v>#REF!</v>
      </c>
      <c r="AM146" s="211" t="e">
        <f t="shared" ca="1" si="76"/>
        <v>#REF!</v>
      </c>
      <c r="AN146" s="211" t="e">
        <f t="shared" ca="1" si="77"/>
        <v>#REF!</v>
      </c>
      <c r="AO146" s="211" t="e">
        <f t="shared" ca="1" si="78"/>
        <v>#REF!</v>
      </c>
      <c r="AP146" s="211" t="e">
        <f t="shared" ca="1" si="79"/>
        <v>#REF!</v>
      </c>
      <c r="AQ146" s="211" t="e">
        <f t="shared" ca="1" si="80"/>
        <v>#REF!</v>
      </c>
      <c r="AR146" s="211" t="e">
        <f t="shared" ca="1" si="81"/>
        <v>#REF!</v>
      </c>
      <c r="AT146" s="209" t="e">
        <f t="shared" ca="1" si="82"/>
        <v>#REF!</v>
      </c>
      <c r="AU146" s="209" t="e">
        <f t="shared" ca="1" si="83"/>
        <v>#REF!</v>
      </c>
      <c r="AV146" s="209" t="e">
        <f t="shared" ca="1" si="84"/>
        <v>#REF!</v>
      </c>
      <c r="AW146" s="209" t="e">
        <f t="shared" ca="1" si="85"/>
        <v>#REF!</v>
      </c>
      <c r="AX146" s="209" t="e">
        <f t="shared" ca="1" si="86"/>
        <v>#REF!</v>
      </c>
      <c r="AY146" s="209" t="e">
        <f t="shared" ca="1" si="87"/>
        <v>#REF!</v>
      </c>
      <c r="AZ146" s="209" t="e">
        <f t="shared" ca="1" si="88"/>
        <v>#REF!</v>
      </c>
      <c r="BA146" s="209" t="e">
        <f t="shared" ca="1" si="89"/>
        <v>#REF!</v>
      </c>
      <c r="BB146" s="209" t="e">
        <f t="shared" ca="1" si="90"/>
        <v>#REF!</v>
      </c>
      <c r="BC146" s="209" t="e">
        <f t="shared" ca="1" si="91"/>
        <v>#REF!</v>
      </c>
      <c r="BD146" s="209" t="e">
        <f t="shared" ca="1" si="92"/>
        <v>#REF!</v>
      </c>
      <c r="BE146" s="209" t="e">
        <f t="shared" ca="1" si="93"/>
        <v>#REF!</v>
      </c>
      <c r="BF146" s="209" t="e">
        <f t="shared" ca="1" si="94"/>
        <v>#REF!</v>
      </c>
      <c r="BG146" s="209" t="e">
        <f t="shared" ca="1" si="95"/>
        <v>#REF!</v>
      </c>
      <c r="BH146" s="209" t="e">
        <f t="shared" ca="1" si="96"/>
        <v>#REF!</v>
      </c>
      <c r="BI146" s="209" t="e">
        <f t="shared" ca="1" si="97"/>
        <v>#REF!</v>
      </c>
    </row>
    <row r="147" spans="1:61" s="3" customFormat="1">
      <c r="A147" s="246" t="s">
        <v>294</v>
      </c>
      <c r="B147" s="246" t="str">
        <f>INDEX('Ref1'!$E:$E,MATCH(A147,'Ref1'!$A:$A,0))</f>
        <v>Hambleton</v>
      </c>
      <c r="C147" s="246" t="str">
        <f>INDEX('Ref1'!$B:$B,MATCH($A147,'Ref1'!$A:$A,0))</f>
        <v>SD</v>
      </c>
      <c r="D147" s="307">
        <f>INDEX(Inputs!$K$61:$K$71,MATCH($C147,Inputs!$Q$61:$Q$71,0))</f>
        <v>0</v>
      </c>
      <c r="E147" s="211">
        <f>$D147*INDEX('3_RatesBilling'!G:G,MATCH($A147,'3_RatesBilling'!$A:$A,0))</f>
        <v>0</v>
      </c>
      <c r="F147" s="211">
        <f>$D147*INDEX('3_RatesBilling'!H:H,MATCH($A147,'3_RatesBilling'!$A:$A,0))</f>
        <v>0</v>
      </c>
      <c r="G147" s="211">
        <f>$D147*INDEX('3_RatesBilling'!I:I,MATCH($A147,'3_RatesBilling'!$A:$A,0))</f>
        <v>0</v>
      </c>
      <c r="H147" s="211">
        <f>$D147*INDEX('3_RatesBilling'!J:J,MATCH($A147,'3_RatesBilling'!$A:$A,0))</f>
        <v>0</v>
      </c>
      <c r="I147" s="211">
        <f>$D147*INDEX('3_RatesBilling'!K:K,MATCH($A147,'3_RatesBilling'!$A:$A,0))</f>
        <v>0</v>
      </c>
      <c r="J147" s="211">
        <f>$D147*INDEX('3_RatesBilling'!L:L,MATCH($A147,'3_RatesBilling'!$A:$A,0))</f>
        <v>0</v>
      </c>
      <c r="K147" s="216">
        <f>$D147*INDEX('3_RatesBilling'!M:M,MATCH($A147,'3_RatesBilling'!$A:$A,0))</f>
        <v>0</v>
      </c>
      <c r="L147" s="213">
        <f>$D147*INDEX('3_RatesBilling'!N:N,MATCH($A147,'3_RatesBilling'!$A:$A,0))</f>
        <v>0</v>
      </c>
      <c r="M147" s="211">
        <f>$D147*INDEX('3_RatesBilling'!O:O,MATCH($A147,'3_RatesBilling'!$A:$A,0))</f>
        <v>0</v>
      </c>
      <c r="N147" s="211">
        <f>$D147*INDEX('3_RatesBilling'!P:P,MATCH($A147,'3_RatesBilling'!$A:$A,0))</f>
        <v>0</v>
      </c>
      <c r="O147" s="211">
        <f>$D147*INDEX('3_RatesBilling'!Q:Q,MATCH($A147,'3_RatesBilling'!$A:$A,0))</f>
        <v>0</v>
      </c>
      <c r="P147" s="211">
        <f>$D147*INDEX('3_RatesBilling'!R:R,MATCH($A147,'3_RatesBilling'!$A:$A,0))</f>
        <v>0</v>
      </c>
      <c r="Q147" s="211">
        <f>$D147*INDEX('3_RatesBilling'!S:S,MATCH($A147,'3_RatesBilling'!$A:$A,0))</f>
        <v>0</v>
      </c>
      <c r="R147" s="211">
        <f>$D147*INDEX('3_RatesBilling'!T:T,MATCH($A147,'3_RatesBilling'!$A:$A,0))</f>
        <v>0</v>
      </c>
      <c r="S147" s="211">
        <f>$D147*INDEX('3_RatesBilling'!U:U,MATCH($A147,'3_RatesBilling'!$A:$A,0))</f>
        <v>0</v>
      </c>
      <c r="T147" s="211">
        <f>$D147*INDEX('3_RatesBilling'!V:V,MATCH($A147,'3_RatesBilling'!$A:$A,0))</f>
        <v>0</v>
      </c>
      <c r="U147" s="211">
        <f>$D147*INDEX('3_RatesBilling'!W:W,MATCH($A147,'3_RatesBilling'!$A:$A,0))</f>
        <v>0</v>
      </c>
      <c r="V147" s="211">
        <f>$D147*INDEX('3_RatesBilling'!X:X,MATCH($A147,'3_RatesBilling'!$A:$A,0))</f>
        <v>0</v>
      </c>
      <c r="W147" s="211">
        <f>$D147*INDEX('3_RatesBilling'!Y:Y,MATCH($A147,'3_RatesBilling'!$A:$A,0))</f>
        <v>0</v>
      </c>
      <c r="X147" s="211">
        <f>$D147*INDEX('3_RatesBilling'!Z:Z,MATCH($A147,'3_RatesBilling'!$A:$A,0))</f>
        <v>0</v>
      </c>
      <c r="Y147" s="211">
        <f>$D147*INDEX('3_RatesBilling'!AA:AA,MATCH($A147,'3_RatesBilling'!$A:$A,0))</f>
        <v>0</v>
      </c>
      <c r="Z147" s="211">
        <f>$D147*INDEX('3_RatesBilling'!AB:AB,MATCH($A147,'3_RatesBilling'!$A:$A,0))</f>
        <v>0</v>
      </c>
      <c r="AA147" s="211">
        <f>$D147*INDEX('3_RatesBilling'!AC:AC,MATCH($A147,'3_RatesBilling'!$A:$A,0))</f>
        <v>0</v>
      </c>
      <c r="AC147" s="211" t="e">
        <f t="shared" ca="1" si="66"/>
        <v>#REF!</v>
      </c>
      <c r="AD147" s="211" t="e">
        <f t="shared" ca="1" si="67"/>
        <v>#REF!</v>
      </c>
      <c r="AE147" s="211" t="e">
        <f t="shared" ca="1" si="68"/>
        <v>#REF!</v>
      </c>
      <c r="AF147" s="211" t="e">
        <f t="shared" ca="1" si="69"/>
        <v>#REF!</v>
      </c>
      <c r="AG147" s="211" t="e">
        <f t="shared" ca="1" si="70"/>
        <v>#REF!</v>
      </c>
      <c r="AH147" s="211" t="e">
        <f t="shared" ca="1" si="71"/>
        <v>#REF!</v>
      </c>
      <c r="AI147" s="211" t="e">
        <f t="shared" ca="1" si="72"/>
        <v>#REF!</v>
      </c>
      <c r="AJ147" s="211" t="e">
        <f t="shared" ca="1" si="73"/>
        <v>#REF!</v>
      </c>
      <c r="AK147" s="211" t="e">
        <f t="shared" ca="1" si="74"/>
        <v>#REF!</v>
      </c>
      <c r="AL147" s="211" t="e">
        <f t="shared" ca="1" si="75"/>
        <v>#REF!</v>
      </c>
      <c r="AM147" s="211" t="e">
        <f t="shared" ca="1" si="76"/>
        <v>#REF!</v>
      </c>
      <c r="AN147" s="211" t="e">
        <f t="shared" ca="1" si="77"/>
        <v>#REF!</v>
      </c>
      <c r="AO147" s="211" t="e">
        <f t="shared" ca="1" si="78"/>
        <v>#REF!</v>
      </c>
      <c r="AP147" s="211" t="e">
        <f t="shared" ca="1" si="79"/>
        <v>#REF!</v>
      </c>
      <c r="AQ147" s="211" t="e">
        <f t="shared" ca="1" si="80"/>
        <v>#REF!</v>
      </c>
      <c r="AR147" s="211" t="e">
        <f t="shared" ca="1" si="81"/>
        <v>#REF!</v>
      </c>
      <c r="AT147" s="209" t="e">
        <f t="shared" ca="1" si="82"/>
        <v>#REF!</v>
      </c>
      <c r="AU147" s="209" t="e">
        <f t="shared" ca="1" si="83"/>
        <v>#REF!</v>
      </c>
      <c r="AV147" s="209" t="e">
        <f t="shared" ca="1" si="84"/>
        <v>#REF!</v>
      </c>
      <c r="AW147" s="209" t="e">
        <f t="shared" ca="1" si="85"/>
        <v>#REF!</v>
      </c>
      <c r="AX147" s="209" t="e">
        <f t="shared" ca="1" si="86"/>
        <v>#REF!</v>
      </c>
      <c r="AY147" s="209" t="e">
        <f t="shared" ca="1" si="87"/>
        <v>#REF!</v>
      </c>
      <c r="AZ147" s="209" t="e">
        <f t="shared" ca="1" si="88"/>
        <v>#REF!</v>
      </c>
      <c r="BA147" s="209" t="e">
        <f t="shared" ca="1" si="89"/>
        <v>#REF!</v>
      </c>
      <c r="BB147" s="209" t="e">
        <f t="shared" ca="1" si="90"/>
        <v>#REF!</v>
      </c>
      <c r="BC147" s="209" t="e">
        <f t="shared" ca="1" si="91"/>
        <v>#REF!</v>
      </c>
      <c r="BD147" s="209" t="e">
        <f t="shared" ca="1" si="92"/>
        <v>#REF!</v>
      </c>
      <c r="BE147" s="209" t="e">
        <f t="shared" ca="1" si="93"/>
        <v>#REF!</v>
      </c>
      <c r="BF147" s="209" t="e">
        <f t="shared" ca="1" si="94"/>
        <v>#REF!</v>
      </c>
      <c r="BG147" s="209" t="e">
        <f t="shared" ca="1" si="95"/>
        <v>#REF!</v>
      </c>
      <c r="BH147" s="209" t="e">
        <f t="shared" ca="1" si="96"/>
        <v>#REF!</v>
      </c>
      <c r="BI147" s="209" t="e">
        <f t="shared" ca="1" si="97"/>
        <v>#REF!</v>
      </c>
    </row>
    <row r="148" spans="1:61" s="3" customFormat="1">
      <c r="A148" s="246" t="s">
        <v>296</v>
      </c>
      <c r="B148" s="246" t="str">
        <f>INDEX('Ref1'!$E:$E,MATCH(A148,'Ref1'!$A:$A,0))</f>
        <v>Hammersmith and Fulham</v>
      </c>
      <c r="C148" s="246" t="str">
        <f>INDEX('Ref1'!$B:$B,MATCH($A148,'Ref1'!$A:$A,0))</f>
        <v>ILB</v>
      </c>
      <c r="D148" s="307">
        <f>INDEX(Inputs!$K$61:$K$71,MATCH($C148,Inputs!$Q$61:$Q$71,0))</f>
        <v>0</v>
      </c>
      <c r="E148" s="211">
        <f>$D148*INDEX('3_RatesBilling'!G:G,MATCH($A148,'3_RatesBilling'!$A:$A,0))</f>
        <v>0</v>
      </c>
      <c r="F148" s="211">
        <f>$D148*INDEX('3_RatesBilling'!H:H,MATCH($A148,'3_RatesBilling'!$A:$A,0))</f>
        <v>0</v>
      </c>
      <c r="G148" s="211">
        <f>$D148*INDEX('3_RatesBilling'!I:I,MATCH($A148,'3_RatesBilling'!$A:$A,0))</f>
        <v>0</v>
      </c>
      <c r="H148" s="211">
        <f>$D148*INDEX('3_RatesBilling'!J:J,MATCH($A148,'3_RatesBilling'!$A:$A,0))</f>
        <v>0</v>
      </c>
      <c r="I148" s="211">
        <f>$D148*INDEX('3_RatesBilling'!K:K,MATCH($A148,'3_RatesBilling'!$A:$A,0))</f>
        <v>0</v>
      </c>
      <c r="J148" s="211">
        <f>$D148*INDEX('3_RatesBilling'!L:L,MATCH($A148,'3_RatesBilling'!$A:$A,0))</f>
        <v>0</v>
      </c>
      <c r="K148" s="216">
        <f>$D148*INDEX('3_RatesBilling'!M:M,MATCH($A148,'3_RatesBilling'!$A:$A,0))</f>
        <v>0</v>
      </c>
      <c r="L148" s="213">
        <f>$D148*INDEX('3_RatesBilling'!N:N,MATCH($A148,'3_RatesBilling'!$A:$A,0))</f>
        <v>0</v>
      </c>
      <c r="M148" s="211">
        <f>$D148*INDEX('3_RatesBilling'!O:O,MATCH($A148,'3_RatesBilling'!$A:$A,0))</f>
        <v>0</v>
      </c>
      <c r="N148" s="211">
        <f>$D148*INDEX('3_RatesBilling'!P:P,MATCH($A148,'3_RatesBilling'!$A:$A,0))</f>
        <v>0</v>
      </c>
      <c r="O148" s="211">
        <f>$D148*INDEX('3_RatesBilling'!Q:Q,MATCH($A148,'3_RatesBilling'!$A:$A,0))</f>
        <v>0</v>
      </c>
      <c r="P148" s="211">
        <f>$D148*INDEX('3_RatesBilling'!R:R,MATCH($A148,'3_RatesBilling'!$A:$A,0))</f>
        <v>0</v>
      </c>
      <c r="Q148" s="211">
        <f>$D148*INDEX('3_RatesBilling'!S:S,MATCH($A148,'3_RatesBilling'!$A:$A,0))</f>
        <v>0</v>
      </c>
      <c r="R148" s="211">
        <f>$D148*INDEX('3_RatesBilling'!T:T,MATCH($A148,'3_RatesBilling'!$A:$A,0))</f>
        <v>0</v>
      </c>
      <c r="S148" s="211">
        <f>$D148*INDEX('3_RatesBilling'!U:U,MATCH($A148,'3_RatesBilling'!$A:$A,0))</f>
        <v>0</v>
      </c>
      <c r="T148" s="211">
        <f>$D148*INDEX('3_RatesBilling'!V:V,MATCH($A148,'3_RatesBilling'!$A:$A,0))</f>
        <v>0</v>
      </c>
      <c r="U148" s="211">
        <f>$D148*INDEX('3_RatesBilling'!W:W,MATCH($A148,'3_RatesBilling'!$A:$A,0))</f>
        <v>0</v>
      </c>
      <c r="V148" s="211">
        <f>$D148*INDEX('3_RatesBilling'!X:X,MATCH($A148,'3_RatesBilling'!$A:$A,0))</f>
        <v>0</v>
      </c>
      <c r="W148" s="211">
        <f>$D148*INDEX('3_RatesBilling'!Y:Y,MATCH($A148,'3_RatesBilling'!$A:$A,0))</f>
        <v>0</v>
      </c>
      <c r="X148" s="211">
        <f>$D148*INDEX('3_RatesBilling'!Z:Z,MATCH($A148,'3_RatesBilling'!$A:$A,0))</f>
        <v>0</v>
      </c>
      <c r="Y148" s="211">
        <f>$D148*INDEX('3_RatesBilling'!AA:AA,MATCH($A148,'3_RatesBilling'!$A:$A,0))</f>
        <v>0</v>
      </c>
      <c r="Z148" s="211">
        <f>$D148*INDEX('3_RatesBilling'!AB:AB,MATCH($A148,'3_RatesBilling'!$A:$A,0))</f>
        <v>0</v>
      </c>
      <c r="AA148" s="211">
        <f>$D148*INDEX('3_RatesBilling'!AC:AC,MATCH($A148,'3_RatesBilling'!$A:$A,0))</f>
        <v>0</v>
      </c>
      <c r="AC148" s="211" t="e">
        <f t="shared" ca="1" si="66"/>
        <v>#REF!</v>
      </c>
      <c r="AD148" s="211" t="e">
        <f t="shared" ca="1" si="67"/>
        <v>#REF!</v>
      </c>
      <c r="AE148" s="211" t="e">
        <f t="shared" ca="1" si="68"/>
        <v>#REF!</v>
      </c>
      <c r="AF148" s="211" t="e">
        <f t="shared" ca="1" si="69"/>
        <v>#REF!</v>
      </c>
      <c r="AG148" s="211" t="e">
        <f t="shared" ca="1" si="70"/>
        <v>#REF!</v>
      </c>
      <c r="AH148" s="211" t="e">
        <f t="shared" ca="1" si="71"/>
        <v>#REF!</v>
      </c>
      <c r="AI148" s="211" t="e">
        <f t="shared" ca="1" si="72"/>
        <v>#REF!</v>
      </c>
      <c r="AJ148" s="211" t="e">
        <f t="shared" ca="1" si="73"/>
        <v>#REF!</v>
      </c>
      <c r="AK148" s="211" t="e">
        <f t="shared" ca="1" si="74"/>
        <v>#REF!</v>
      </c>
      <c r="AL148" s="211" t="e">
        <f t="shared" ca="1" si="75"/>
        <v>#REF!</v>
      </c>
      <c r="AM148" s="211" t="e">
        <f t="shared" ca="1" si="76"/>
        <v>#REF!</v>
      </c>
      <c r="AN148" s="211" t="e">
        <f t="shared" ca="1" si="77"/>
        <v>#REF!</v>
      </c>
      <c r="AO148" s="211" t="e">
        <f t="shared" ca="1" si="78"/>
        <v>#REF!</v>
      </c>
      <c r="AP148" s="211" t="e">
        <f t="shared" ca="1" si="79"/>
        <v>#REF!</v>
      </c>
      <c r="AQ148" s="211" t="e">
        <f t="shared" ca="1" si="80"/>
        <v>#REF!</v>
      </c>
      <c r="AR148" s="211" t="e">
        <f t="shared" ca="1" si="81"/>
        <v>#REF!</v>
      </c>
      <c r="AT148" s="209" t="e">
        <f t="shared" ca="1" si="82"/>
        <v>#REF!</v>
      </c>
      <c r="AU148" s="209" t="e">
        <f t="shared" ca="1" si="83"/>
        <v>#REF!</v>
      </c>
      <c r="AV148" s="209" t="e">
        <f t="shared" ca="1" si="84"/>
        <v>#REF!</v>
      </c>
      <c r="AW148" s="209" t="e">
        <f t="shared" ca="1" si="85"/>
        <v>#REF!</v>
      </c>
      <c r="AX148" s="209" t="e">
        <f t="shared" ca="1" si="86"/>
        <v>#REF!</v>
      </c>
      <c r="AY148" s="209" t="e">
        <f t="shared" ca="1" si="87"/>
        <v>#REF!</v>
      </c>
      <c r="AZ148" s="209" t="e">
        <f t="shared" ca="1" si="88"/>
        <v>#REF!</v>
      </c>
      <c r="BA148" s="209" t="e">
        <f t="shared" ca="1" si="89"/>
        <v>#REF!</v>
      </c>
      <c r="BB148" s="209" t="e">
        <f t="shared" ca="1" si="90"/>
        <v>#REF!</v>
      </c>
      <c r="BC148" s="209" t="e">
        <f t="shared" ca="1" si="91"/>
        <v>#REF!</v>
      </c>
      <c r="BD148" s="209" t="e">
        <f t="shared" ca="1" si="92"/>
        <v>#REF!</v>
      </c>
      <c r="BE148" s="209" t="e">
        <f t="shared" ca="1" si="93"/>
        <v>#REF!</v>
      </c>
      <c r="BF148" s="209" t="e">
        <f t="shared" ca="1" si="94"/>
        <v>#REF!</v>
      </c>
      <c r="BG148" s="209" t="e">
        <f t="shared" ca="1" si="95"/>
        <v>#REF!</v>
      </c>
      <c r="BH148" s="209" t="e">
        <f t="shared" ca="1" si="96"/>
        <v>#REF!</v>
      </c>
      <c r="BI148" s="209" t="e">
        <f t="shared" ca="1" si="97"/>
        <v>#REF!</v>
      </c>
    </row>
    <row r="149" spans="1:61" s="3" customFormat="1">
      <c r="A149" s="246" t="s">
        <v>298</v>
      </c>
      <c r="B149" s="246" t="str">
        <f>INDEX('Ref1'!$E:$E,MATCH(A149,'Ref1'!$A:$A,0))</f>
        <v>Hampshire</v>
      </c>
      <c r="C149" s="246" t="str">
        <f>INDEX('Ref1'!$B:$B,MATCH($A149,'Ref1'!$A:$A,0))</f>
        <v>SCNFIR</v>
      </c>
      <c r="D149" s="307">
        <f>INDEX(Inputs!$K$61:$K$71,MATCH($C149,Inputs!$Q$61:$Q$71,0))</f>
        <v>0</v>
      </c>
      <c r="E149" s="211">
        <f>$D149*INDEX('3_RatesBilling'!G:G,MATCH($A149,'3_RatesBilling'!$A:$A,0))</f>
        <v>0</v>
      </c>
      <c r="F149" s="211">
        <f>$D149*INDEX('3_RatesBilling'!H:H,MATCH($A149,'3_RatesBilling'!$A:$A,0))</f>
        <v>0</v>
      </c>
      <c r="G149" s="211">
        <f>$D149*INDEX('3_RatesBilling'!I:I,MATCH($A149,'3_RatesBilling'!$A:$A,0))</f>
        <v>0</v>
      </c>
      <c r="H149" s="211">
        <f>$D149*INDEX('3_RatesBilling'!J:J,MATCH($A149,'3_RatesBilling'!$A:$A,0))</f>
        <v>0</v>
      </c>
      <c r="I149" s="211">
        <f>$D149*INDEX('3_RatesBilling'!K:K,MATCH($A149,'3_RatesBilling'!$A:$A,0))</f>
        <v>0</v>
      </c>
      <c r="J149" s="211">
        <f>$D149*INDEX('3_RatesBilling'!L:L,MATCH($A149,'3_RatesBilling'!$A:$A,0))</f>
        <v>0</v>
      </c>
      <c r="K149" s="216">
        <f>$D149*INDEX('3_RatesBilling'!M:M,MATCH($A149,'3_RatesBilling'!$A:$A,0))</f>
        <v>0</v>
      </c>
      <c r="L149" s="213">
        <f>$D149*INDEX('3_RatesBilling'!N:N,MATCH($A149,'3_RatesBilling'!$A:$A,0))</f>
        <v>0</v>
      </c>
      <c r="M149" s="211">
        <f>$D149*INDEX('3_RatesBilling'!O:O,MATCH($A149,'3_RatesBilling'!$A:$A,0))</f>
        <v>0</v>
      </c>
      <c r="N149" s="211">
        <f>$D149*INDEX('3_RatesBilling'!P:P,MATCH($A149,'3_RatesBilling'!$A:$A,0))</f>
        <v>0</v>
      </c>
      <c r="O149" s="211">
        <f>$D149*INDEX('3_RatesBilling'!Q:Q,MATCH($A149,'3_RatesBilling'!$A:$A,0))</f>
        <v>0</v>
      </c>
      <c r="P149" s="211">
        <f>$D149*INDEX('3_RatesBilling'!R:R,MATCH($A149,'3_RatesBilling'!$A:$A,0))</f>
        <v>0</v>
      </c>
      <c r="Q149" s="211">
        <f>$D149*INDEX('3_RatesBilling'!S:S,MATCH($A149,'3_RatesBilling'!$A:$A,0))</f>
        <v>0</v>
      </c>
      <c r="R149" s="211">
        <f>$D149*INDEX('3_RatesBilling'!T:T,MATCH($A149,'3_RatesBilling'!$A:$A,0))</f>
        <v>0</v>
      </c>
      <c r="S149" s="211">
        <f>$D149*INDEX('3_RatesBilling'!U:U,MATCH($A149,'3_RatesBilling'!$A:$A,0))</f>
        <v>0</v>
      </c>
      <c r="T149" s="211">
        <f>$D149*INDEX('3_RatesBilling'!V:V,MATCH($A149,'3_RatesBilling'!$A:$A,0))</f>
        <v>0</v>
      </c>
      <c r="U149" s="211">
        <f>$D149*INDEX('3_RatesBilling'!W:W,MATCH($A149,'3_RatesBilling'!$A:$A,0))</f>
        <v>0</v>
      </c>
      <c r="V149" s="211">
        <f>$D149*INDEX('3_RatesBilling'!X:X,MATCH($A149,'3_RatesBilling'!$A:$A,0))</f>
        <v>0</v>
      </c>
      <c r="W149" s="211">
        <f>$D149*INDEX('3_RatesBilling'!Y:Y,MATCH($A149,'3_RatesBilling'!$A:$A,0))</f>
        <v>0</v>
      </c>
      <c r="X149" s="211">
        <f>$D149*INDEX('3_RatesBilling'!Z:Z,MATCH($A149,'3_RatesBilling'!$A:$A,0))</f>
        <v>0</v>
      </c>
      <c r="Y149" s="211">
        <f>$D149*INDEX('3_RatesBilling'!AA:AA,MATCH($A149,'3_RatesBilling'!$A:$A,0))</f>
        <v>0</v>
      </c>
      <c r="Z149" s="211">
        <f>$D149*INDEX('3_RatesBilling'!AB:AB,MATCH($A149,'3_RatesBilling'!$A:$A,0))</f>
        <v>0</v>
      </c>
      <c r="AA149" s="211">
        <f>$D149*INDEX('3_RatesBilling'!AC:AC,MATCH($A149,'3_RatesBilling'!$A:$A,0))</f>
        <v>0</v>
      </c>
      <c r="AC149" s="211" t="e">
        <f t="shared" ca="1" si="66"/>
        <v>#REF!</v>
      </c>
      <c r="AD149" s="211" t="e">
        <f t="shared" ca="1" si="67"/>
        <v>#REF!</v>
      </c>
      <c r="AE149" s="211" t="e">
        <f t="shared" ca="1" si="68"/>
        <v>#REF!</v>
      </c>
      <c r="AF149" s="211" t="e">
        <f t="shared" ca="1" si="69"/>
        <v>#REF!</v>
      </c>
      <c r="AG149" s="211" t="e">
        <f t="shared" ca="1" si="70"/>
        <v>#REF!</v>
      </c>
      <c r="AH149" s="211" t="e">
        <f t="shared" ca="1" si="71"/>
        <v>#REF!</v>
      </c>
      <c r="AI149" s="211" t="e">
        <f t="shared" ca="1" si="72"/>
        <v>#REF!</v>
      </c>
      <c r="AJ149" s="211" t="e">
        <f t="shared" ca="1" si="73"/>
        <v>#REF!</v>
      </c>
      <c r="AK149" s="211" t="e">
        <f t="shared" ca="1" si="74"/>
        <v>#REF!</v>
      </c>
      <c r="AL149" s="211" t="e">
        <f t="shared" ca="1" si="75"/>
        <v>#REF!</v>
      </c>
      <c r="AM149" s="211" t="e">
        <f t="shared" ca="1" si="76"/>
        <v>#REF!</v>
      </c>
      <c r="AN149" s="211" t="e">
        <f t="shared" ca="1" si="77"/>
        <v>#REF!</v>
      </c>
      <c r="AO149" s="211" t="e">
        <f t="shared" ca="1" si="78"/>
        <v>#REF!</v>
      </c>
      <c r="AP149" s="211" t="e">
        <f t="shared" ca="1" si="79"/>
        <v>#REF!</v>
      </c>
      <c r="AQ149" s="211" t="e">
        <f t="shared" ca="1" si="80"/>
        <v>#REF!</v>
      </c>
      <c r="AR149" s="211" t="e">
        <f t="shared" ca="1" si="81"/>
        <v>#REF!</v>
      </c>
      <c r="AT149" s="209" t="e">
        <f t="shared" ca="1" si="82"/>
        <v>#REF!</v>
      </c>
      <c r="AU149" s="209" t="e">
        <f t="shared" ca="1" si="83"/>
        <v>#REF!</v>
      </c>
      <c r="AV149" s="209" t="e">
        <f t="shared" ca="1" si="84"/>
        <v>#REF!</v>
      </c>
      <c r="AW149" s="209" t="e">
        <f t="shared" ca="1" si="85"/>
        <v>#REF!</v>
      </c>
      <c r="AX149" s="209" t="e">
        <f t="shared" ca="1" si="86"/>
        <v>#REF!</v>
      </c>
      <c r="AY149" s="209" t="e">
        <f t="shared" ca="1" si="87"/>
        <v>#REF!</v>
      </c>
      <c r="AZ149" s="209" t="e">
        <f t="shared" ca="1" si="88"/>
        <v>#REF!</v>
      </c>
      <c r="BA149" s="209" t="e">
        <f t="shared" ca="1" si="89"/>
        <v>#REF!</v>
      </c>
      <c r="BB149" s="209" t="e">
        <f t="shared" ca="1" si="90"/>
        <v>#REF!</v>
      </c>
      <c r="BC149" s="209" t="e">
        <f t="shared" ca="1" si="91"/>
        <v>#REF!</v>
      </c>
      <c r="BD149" s="209" t="e">
        <f t="shared" ca="1" si="92"/>
        <v>#REF!</v>
      </c>
      <c r="BE149" s="209" t="e">
        <f t="shared" ca="1" si="93"/>
        <v>#REF!</v>
      </c>
      <c r="BF149" s="209" t="e">
        <f t="shared" ca="1" si="94"/>
        <v>#REF!</v>
      </c>
      <c r="BG149" s="209" t="e">
        <f t="shared" ca="1" si="95"/>
        <v>#REF!</v>
      </c>
      <c r="BH149" s="209" t="e">
        <f t="shared" ca="1" si="96"/>
        <v>#REF!</v>
      </c>
      <c r="BI149" s="209" t="e">
        <f t="shared" ca="1" si="97"/>
        <v>#REF!</v>
      </c>
    </row>
    <row r="150" spans="1:61" s="3" customFormat="1">
      <c r="A150" s="246" t="s">
        <v>300</v>
      </c>
      <c r="B150" s="246" t="str">
        <f>INDEX('Ref1'!$E:$E,MATCH(A150,'Ref1'!$A:$A,0))</f>
        <v>Hampshire Fire Authority</v>
      </c>
      <c r="C150" s="246" t="str">
        <f>INDEX('Ref1'!$B:$B,MATCH($A150,'Ref1'!$A:$A,0))</f>
        <v>SFIR</v>
      </c>
      <c r="D150" s="307">
        <f>INDEX(Inputs!$K$61:$K$71,MATCH($C150,Inputs!$Q$61:$Q$71,0))</f>
        <v>0</v>
      </c>
      <c r="E150" s="211">
        <f>$D150*INDEX('3_RatesBilling'!G:G,MATCH($A150,'3_RatesBilling'!$A:$A,0))</f>
        <v>0</v>
      </c>
      <c r="F150" s="211">
        <f>$D150*INDEX('3_RatesBilling'!H:H,MATCH($A150,'3_RatesBilling'!$A:$A,0))</f>
        <v>0</v>
      </c>
      <c r="G150" s="211">
        <f>$D150*INDEX('3_RatesBilling'!I:I,MATCH($A150,'3_RatesBilling'!$A:$A,0))</f>
        <v>0</v>
      </c>
      <c r="H150" s="211">
        <f>$D150*INDEX('3_RatesBilling'!J:J,MATCH($A150,'3_RatesBilling'!$A:$A,0))</f>
        <v>0</v>
      </c>
      <c r="I150" s="211">
        <f>$D150*INDEX('3_RatesBilling'!K:K,MATCH($A150,'3_RatesBilling'!$A:$A,0))</f>
        <v>0</v>
      </c>
      <c r="J150" s="211">
        <f>$D150*INDEX('3_RatesBilling'!L:L,MATCH($A150,'3_RatesBilling'!$A:$A,0))</f>
        <v>0</v>
      </c>
      <c r="K150" s="216">
        <f>$D150*INDEX('3_RatesBilling'!M:M,MATCH($A150,'3_RatesBilling'!$A:$A,0))</f>
        <v>0</v>
      </c>
      <c r="L150" s="213">
        <f>$D150*INDEX('3_RatesBilling'!N:N,MATCH($A150,'3_RatesBilling'!$A:$A,0))</f>
        <v>0</v>
      </c>
      <c r="M150" s="211">
        <f>$D150*INDEX('3_RatesBilling'!O:O,MATCH($A150,'3_RatesBilling'!$A:$A,0))</f>
        <v>0</v>
      </c>
      <c r="N150" s="211">
        <f>$D150*INDEX('3_RatesBilling'!P:P,MATCH($A150,'3_RatesBilling'!$A:$A,0))</f>
        <v>0</v>
      </c>
      <c r="O150" s="211">
        <f>$D150*INDEX('3_RatesBilling'!Q:Q,MATCH($A150,'3_RatesBilling'!$A:$A,0))</f>
        <v>0</v>
      </c>
      <c r="P150" s="211">
        <f>$D150*INDEX('3_RatesBilling'!R:R,MATCH($A150,'3_RatesBilling'!$A:$A,0))</f>
        <v>0</v>
      </c>
      <c r="Q150" s="211">
        <f>$D150*INDEX('3_RatesBilling'!S:S,MATCH($A150,'3_RatesBilling'!$A:$A,0))</f>
        <v>0</v>
      </c>
      <c r="R150" s="211">
        <f>$D150*INDEX('3_RatesBilling'!T:T,MATCH($A150,'3_RatesBilling'!$A:$A,0))</f>
        <v>0</v>
      </c>
      <c r="S150" s="211">
        <f>$D150*INDEX('3_RatesBilling'!U:U,MATCH($A150,'3_RatesBilling'!$A:$A,0))</f>
        <v>0</v>
      </c>
      <c r="T150" s="211">
        <f>$D150*INDEX('3_RatesBilling'!V:V,MATCH($A150,'3_RatesBilling'!$A:$A,0))</f>
        <v>0</v>
      </c>
      <c r="U150" s="211">
        <f>$D150*INDEX('3_RatesBilling'!W:W,MATCH($A150,'3_RatesBilling'!$A:$A,0))</f>
        <v>0</v>
      </c>
      <c r="V150" s="211">
        <f>$D150*INDEX('3_RatesBilling'!X:X,MATCH($A150,'3_RatesBilling'!$A:$A,0))</f>
        <v>0</v>
      </c>
      <c r="W150" s="211">
        <f>$D150*INDEX('3_RatesBilling'!Y:Y,MATCH($A150,'3_RatesBilling'!$A:$A,0))</f>
        <v>0</v>
      </c>
      <c r="X150" s="211">
        <f>$D150*INDEX('3_RatesBilling'!Z:Z,MATCH($A150,'3_RatesBilling'!$A:$A,0))</f>
        <v>0</v>
      </c>
      <c r="Y150" s="211">
        <f>$D150*INDEX('3_RatesBilling'!AA:AA,MATCH($A150,'3_RatesBilling'!$A:$A,0))</f>
        <v>0</v>
      </c>
      <c r="Z150" s="211">
        <f>$D150*INDEX('3_RatesBilling'!AB:AB,MATCH($A150,'3_RatesBilling'!$A:$A,0))</f>
        <v>0</v>
      </c>
      <c r="AA150" s="211">
        <f>$D150*INDEX('3_RatesBilling'!AC:AC,MATCH($A150,'3_RatesBilling'!$A:$A,0))</f>
        <v>0</v>
      </c>
      <c r="AC150" s="211" t="e">
        <f t="shared" ca="1" si="66"/>
        <v>#REF!</v>
      </c>
      <c r="AD150" s="211" t="e">
        <f t="shared" ca="1" si="67"/>
        <v>#REF!</v>
      </c>
      <c r="AE150" s="211" t="e">
        <f t="shared" ca="1" si="68"/>
        <v>#REF!</v>
      </c>
      <c r="AF150" s="211" t="e">
        <f t="shared" ca="1" si="69"/>
        <v>#REF!</v>
      </c>
      <c r="AG150" s="211" t="e">
        <f t="shared" ca="1" si="70"/>
        <v>#REF!</v>
      </c>
      <c r="AH150" s="211" t="e">
        <f t="shared" ca="1" si="71"/>
        <v>#REF!</v>
      </c>
      <c r="AI150" s="211" t="e">
        <f t="shared" ca="1" si="72"/>
        <v>#REF!</v>
      </c>
      <c r="AJ150" s="211" t="e">
        <f t="shared" ca="1" si="73"/>
        <v>#REF!</v>
      </c>
      <c r="AK150" s="211" t="e">
        <f t="shared" ca="1" si="74"/>
        <v>#REF!</v>
      </c>
      <c r="AL150" s="211" t="e">
        <f t="shared" ca="1" si="75"/>
        <v>#REF!</v>
      </c>
      <c r="AM150" s="211" t="e">
        <f t="shared" ca="1" si="76"/>
        <v>#REF!</v>
      </c>
      <c r="AN150" s="211" t="e">
        <f t="shared" ca="1" si="77"/>
        <v>#REF!</v>
      </c>
      <c r="AO150" s="211" t="e">
        <f t="shared" ca="1" si="78"/>
        <v>#REF!</v>
      </c>
      <c r="AP150" s="211" t="e">
        <f t="shared" ca="1" si="79"/>
        <v>#REF!</v>
      </c>
      <c r="AQ150" s="211" t="e">
        <f t="shared" ca="1" si="80"/>
        <v>#REF!</v>
      </c>
      <c r="AR150" s="211" t="e">
        <f t="shared" ca="1" si="81"/>
        <v>#REF!</v>
      </c>
      <c r="AT150" s="209" t="e">
        <f t="shared" ca="1" si="82"/>
        <v>#REF!</v>
      </c>
      <c r="AU150" s="209" t="e">
        <f t="shared" ca="1" si="83"/>
        <v>#REF!</v>
      </c>
      <c r="AV150" s="209" t="e">
        <f t="shared" ca="1" si="84"/>
        <v>#REF!</v>
      </c>
      <c r="AW150" s="209" t="e">
        <f t="shared" ca="1" si="85"/>
        <v>#REF!</v>
      </c>
      <c r="AX150" s="209" t="e">
        <f t="shared" ca="1" si="86"/>
        <v>#REF!</v>
      </c>
      <c r="AY150" s="209" t="e">
        <f t="shared" ca="1" si="87"/>
        <v>#REF!</v>
      </c>
      <c r="AZ150" s="209" t="e">
        <f t="shared" ca="1" si="88"/>
        <v>#REF!</v>
      </c>
      <c r="BA150" s="209" t="e">
        <f t="shared" ca="1" si="89"/>
        <v>#REF!</v>
      </c>
      <c r="BB150" s="209" t="e">
        <f t="shared" ca="1" si="90"/>
        <v>#REF!</v>
      </c>
      <c r="BC150" s="209" t="e">
        <f t="shared" ca="1" si="91"/>
        <v>#REF!</v>
      </c>
      <c r="BD150" s="209" t="e">
        <f t="shared" ca="1" si="92"/>
        <v>#REF!</v>
      </c>
      <c r="BE150" s="209" t="e">
        <f t="shared" ca="1" si="93"/>
        <v>#REF!</v>
      </c>
      <c r="BF150" s="209" t="e">
        <f t="shared" ca="1" si="94"/>
        <v>#REF!</v>
      </c>
      <c r="BG150" s="209" t="e">
        <f t="shared" ca="1" si="95"/>
        <v>#REF!</v>
      </c>
      <c r="BH150" s="209" t="e">
        <f t="shared" ca="1" si="96"/>
        <v>#REF!</v>
      </c>
      <c r="BI150" s="209" t="e">
        <f t="shared" ca="1" si="97"/>
        <v>#REF!</v>
      </c>
    </row>
    <row r="151" spans="1:61" s="3" customFormat="1">
      <c r="A151" s="246" t="s">
        <v>302</v>
      </c>
      <c r="B151" s="246" t="str">
        <f>INDEX('Ref1'!$E:$E,MATCH(A151,'Ref1'!$A:$A,0))</f>
        <v>Harborough</v>
      </c>
      <c r="C151" s="246" t="str">
        <f>INDEX('Ref1'!$B:$B,MATCH($A151,'Ref1'!$A:$A,0))</f>
        <v>SD</v>
      </c>
      <c r="D151" s="307">
        <f>INDEX(Inputs!$K$61:$K$71,MATCH($C151,Inputs!$Q$61:$Q$71,0))</f>
        <v>0</v>
      </c>
      <c r="E151" s="211">
        <f>$D151*INDEX('3_RatesBilling'!G:G,MATCH($A151,'3_RatesBilling'!$A:$A,0))</f>
        <v>0</v>
      </c>
      <c r="F151" s="211">
        <f>$D151*INDEX('3_RatesBilling'!H:H,MATCH($A151,'3_RatesBilling'!$A:$A,0))</f>
        <v>0</v>
      </c>
      <c r="G151" s="211">
        <f>$D151*INDEX('3_RatesBilling'!I:I,MATCH($A151,'3_RatesBilling'!$A:$A,0))</f>
        <v>0</v>
      </c>
      <c r="H151" s="211">
        <f>$D151*INDEX('3_RatesBilling'!J:J,MATCH($A151,'3_RatesBilling'!$A:$A,0))</f>
        <v>0</v>
      </c>
      <c r="I151" s="211">
        <f>$D151*INDEX('3_RatesBilling'!K:K,MATCH($A151,'3_RatesBilling'!$A:$A,0))</f>
        <v>0</v>
      </c>
      <c r="J151" s="211">
        <f>$D151*INDEX('3_RatesBilling'!L:L,MATCH($A151,'3_RatesBilling'!$A:$A,0))</f>
        <v>0</v>
      </c>
      <c r="K151" s="216">
        <f>$D151*INDEX('3_RatesBilling'!M:M,MATCH($A151,'3_RatesBilling'!$A:$A,0))</f>
        <v>0</v>
      </c>
      <c r="L151" s="213">
        <f>$D151*INDEX('3_RatesBilling'!N:N,MATCH($A151,'3_RatesBilling'!$A:$A,0))</f>
        <v>0</v>
      </c>
      <c r="M151" s="211">
        <f>$D151*INDEX('3_RatesBilling'!O:O,MATCH($A151,'3_RatesBilling'!$A:$A,0))</f>
        <v>0</v>
      </c>
      <c r="N151" s="211">
        <f>$D151*INDEX('3_RatesBilling'!P:P,MATCH($A151,'3_RatesBilling'!$A:$A,0))</f>
        <v>0</v>
      </c>
      <c r="O151" s="211">
        <f>$D151*INDEX('3_RatesBilling'!Q:Q,MATCH($A151,'3_RatesBilling'!$A:$A,0))</f>
        <v>0</v>
      </c>
      <c r="P151" s="211">
        <f>$D151*INDEX('3_RatesBilling'!R:R,MATCH($A151,'3_RatesBilling'!$A:$A,0))</f>
        <v>0</v>
      </c>
      <c r="Q151" s="211">
        <f>$D151*INDEX('3_RatesBilling'!S:S,MATCH($A151,'3_RatesBilling'!$A:$A,0))</f>
        <v>0</v>
      </c>
      <c r="R151" s="211">
        <f>$D151*INDEX('3_RatesBilling'!T:T,MATCH($A151,'3_RatesBilling'!$A:$A,0))</f>
        <v>0</v>
      </c>
      <c r="S151" s="211">
        <f>$D151*INDEX('3_RatesBilling'!U:U,MATCH($A151,'3_RatesBilling'!$A:$A,0))</f>
        <v>0</v>
      </c>
      <c r="T151" s="211">
        <f>$D151*INDEX('3_RatesBilling'!V:V,MATCH($A151,'3_RatesBilling'!$A:$A,0))</f>
        <v>0</v>
      </c>
      <c r="U151" s="211">
        <f>$D151*INDEX('3_RatesBilling'!W:W,MATCH($A151,'3_RatesBilling'!$A:$A,0))</f>
        <v>0</v>
      </c>
      <c r="V151" s="211">
        <f>$D151*INDEX('3_RatesBilling'!X:X,MATCH($A151,'3_RatesBilling'!$A:$A,0))</f>
        <v>0</v>
      </c>
      <c r="W151" s="211">
        <f>$D151*INDEX('3_RatesBilling'!Y:Y,MATCH($A151,'3_RatesBilling'!$A:$A,0))</f>
        <v>0</v>
      </c>
      <c r="X151" s="211">
        <f>$D151*INDEX('3_RatesBilling'!Z:Z,MATCH($A151,'3_RatesBilling'!$A:$A,0))</f>
        <v>0</v>
      </c>
      <c r="Y151" s="211">
        <f>$D151*INDEX('3_RatesBilling'!AA:AA,MATCH($A151,'3_RatesBilling'!$A:$A,0))</f>
        <v>0</v>
      </c>
      <c r="Z151" s="211">
        <f>$D151*INDEX('3_RatesBilling'!AB:AB,MATCH($A151,'3_RatesBilling'!$A:$A,0))</f>
        <v>0</v>
      </c>
      <c r="AA151" s="211">
        <f>$D151*INDEX('3_RatesBilling'!AC:AC,MATCH($A151,'3_RatesBilling'!$A:$A,0))</f>
        <v>0</v>
      </c>
      <c r="AC151" s="211" t="e">
        <f t="shared" ca="1" si="66"/>
        <v>#REF!</v>
      </c>
      <c r="AD151" s="211" t="e">
        <f t="shared" ca="1" si="67"/>
        <v>#REF!</v>
      </c>
      <c r="AE151" s="211" t="e">
        <f t="shared" ca="1" si="68"/>
        <v>#REF!</v>
      </c>
      <c r="AF151" s="211" t="e">
        <f t="shared" ca="1" si="69"/>
        <v>#REF!</v>
      </c>
      <c r="AG151" s="211" t="e">
        <f t="shared" ca="1" si="70"/>
        <v>#REF!</v>
      </c>
      <c r="AH151" s="211" t="e">
        <f t="shared" ca="1" si="71"/>
        <v>#REF!</v>
      </c>
      <c r="AI151" s="211" t="e">
        <f t="shared" ca="1" si="72"/>
        <v>#REF!</v>
      </c>
      <c r="AJ151" s="211" t="e">
        <f t="shared" ca="1" si="73"/>
        <v>#REF!</v>
      </c>
      <c r="AK151" s="211" t="e">
        <f t="shared" ca="1" si="74"/>
        <v>#REF!</v>
      </c>
      <c r="AL151" s="211" t="e">
        <f t="shared" ca="1" si="75"/>
        <v>#REF!</v>
      </c>
      <c r="AM151" s="211" t="e">
        <f t="shared" ca="1" si="76"/>
        <v>#REF!</v>
      </c>
      <c r="AN151" s="211" t="e">
        <f t="shared" ca="1" si="77"/>
        <v>#REF!</v>
      </c>
      <c r="AO151" s="211" t="e">
        <f t="shared" ca="1" si="78"/>
        <v>#REF!</v>
      </c>
      <c r="AP151" s="211" t="e">
        <f t="shared" ca="1" si="79"/>
        <v>#REF!</v>
      </c>
      <c r="AQ151" s="211" t="e">
        <f t="shared" ca="1" si="80"/>
        <v>#REF!</v>
      </c>
      <c r="AR151" s="211" t="e">
        <f t="shared" ca="1" si="81"/>
        <v>#REF!</v>
      </c>
      <c r="AT151" s="209" t="e">
        <f t="shared" ca="1" si="82"/>
        <v>#REF!</v>
      </c>
      <c r="AU151" s="209" t="e">
        <f t="shared" ca="1" si="83"/>
        <v>#REF!</v>
      </c>
      <c r="AV151" s="209" t="e">
        <f t="shared" ca="1" si="84"/>
        <v>#REF!</v>
      </c>
      <c r="AW151" s="209" t="e">
        <f t="shared" ca="1" si="85"/>
        <v>#REF!</v>
      </c>
      <c r="AX151" s="209" t="e">
        <f t="shared" ca="1" si="86"/>
        <v>#REF!</v>
      </c>
      <c r="AY151" s="209" t="e">
        <f t="shared" ca="1" si="87"/>
        <v>#REF!</v>
      </c>
      <c r="AZ151" s="209" t="e">
        <f t="shared" ca="1" si="88"/>
        <v>#REF!</v>
      </c>
      <c r="BA151" s="209" t="e">
        <f t="shared" ca="1" si="89"/>
        <v>#REF!</v>
      </c>
      <c r="BB151" s="209" t="e">
        <f t="shared" ca="1" si="90"/>
        <v>#REF!</v>
      </c>
      <c r="BC151" s="209" t="e">
        <f t="shared" ca="1" si="91"/>
        <v>#REF!</v>
      </c>
      <c r="BD151" s="209" t="e">
        <f t="shared" ca="1" si="92"/>
        <v>#REF!</v>
      </c>
      <c r="BE151" s="209" t="e">
        <f t="shared" ca="1" si="93"/>
        <v>#REF!</v>
      </c>
      <c r="BF151" s="209" t="e">
        <f t="shared" ca="1" si="94"/>
        <v>#REF!</v>
      </c>
      <c r="BG151" s="209" t="e">
        <f t="shared" ca="1" si="95"/>
        <v>#REF!</v>
      </c>
      <c r="BH151" s="209" t="e">
        <f t="shared" ca="1" si="96"/>
        <v>#REF!</v>
      </c>
      <c r="BI151" s="209" t="e">
        <f t="shared" ca="1" si="97"/>
        <v>#REF!</v>
      </c>
    </row>
    <row r="152" spans="1:61" s="3" customFormat="1">
      <c r="A152" s="246" t="s">
        <v>304</v>
      </c>
      <c r="B152" s="246" t="str">
        <f>INDEX('Ref1'!$E:$E,MATCH(A152,'Ref1'!$A:$A,0))</f>
        <v>Haringey</v>
      </c>
      <c r="C152" s="246" t="str">
        <f>INDEX('Ref1'!$B:$B,MATCH($A152,'Ref1'!$A:$A,0))</f>
        <v>OLB</v>
      </c>
      <c r="D152" s="307">
        <f>INDEX(Inputs!$K$61:$K$71,MATCH($C152,Inputs!$Q$61:$Q$71,0))</f>
        <v>0</v>
      </c>
      <c r="E152" s="211">
        <f>$D152*INDEX('3_RatesBilling'!G:G,MATCH($A152,'3_RatesBilling'!$A:$A,0))</f>
        <v>0</v>
      </c>
      <c r="F152" s="211">
        <f>$D152*INDEX('3_RatesBilling'!H:H,MATCH($A152,'3_RatesBilling'!$A:$A,0))</f>
        <v>0</v>
      </c>
      <c r="G152" s="211">
        <f>$D152*INDEX('3_RatesBilling'!I:I,MATCH($A152,'3_RatesBilling'!$A:$A,0))</f>
        <v>0</v>
      </c>
      <c r="H152" s="211">
        <f>$D152*INDEX('3_RatesBilling'!J:J,MATCH($A152,'3_RatesBilling'!$A:$A,0))</f>
        <v>0</v>
      </c>
      <c r="I152" s="211">
        <f>$D152*INDEX('3_RatesBilling'!K:K,MATCH($A152,'3_RatesBilling'!$A:$A,0))</f>
        <v>0</v>
      </c>
      <c r="J152" s="211">
        <f>$D152*INDEX('3_RatesBilling'!L:L,MATCH($A152,'3_RatesBilling'!$A:$A,0))</f>
        <v>0</v>
      </c>
      <c r="K152" s="216">
        <f>$D152*INDEX('3_RatesBilling'!M:M,MATCH($A152,'3_RatesBilling'!$A:$A,0))</f>
        <v>0</v>
      </c>
      <c r="L152" s="213">
        <f>$D152*INDEX('3_RatesBilling'!N:N,MATCH($A152,'3_RatesBilling'!$A:$A,0))</f>
        <v>0</v>
      </c>
      <c r="M152" s="211">
        <f>$D152*INDEX('3_RatesBilling'!O:O,MATCH($A152,'3_RatesBilling'!$A:$A,0))</f>
        <v>0</v>
      </c>
      <c r="N152" s="211">
        <f>$D152*INDEX('3_RatesBilling'!P:P,MATCH($A152,'3_RatesBilling'!$A:$A,0))</f>
        <v>0</v>
      </c>
      <c r="O152" s="211">
        <f>$D152*INDEX('3_RatesBilling'!Q:Q,MATCH($A152,'3_RatesBilling'!$A:$A,0))</f>
        <v>0</v>
      </c>
      <c r="P152" s="211">
        <f>$D152*INDEX('3_RatesBilling'!R:R,MATCH($A152,'3_RatesBilling'!$A:$A,0))</f>
        <v>0</v>
      </c>
      <c r="Q152" s="211">
        <f>$D152*INDEX('3_RatesBilling'!S:S,MATCH($A152,'3_RatesBilling'!$A:$A,0))</f>
        <v>0</v>
      </c>
      <c r="R152" s="211">
        <f>$D152*INDEX('3_RatesBilling'!T:T,MATCH($A152,'3_RatesBilling'!$A:$A,0))</f>
        <v>0</v>
      </c>
      <c r="S152" s="211">
        <f>$D152*INDEX('3_RatesBilling'!U:U,MATCH($A152,'3_RatesBilling'!$A:$A,0))</f>
        <v>0</v>
      </c>
      <c r="T152" s="211">
        <f>$D152*INDEX('3_RatesBilling'!V:V,MATCH($A152,'3_RatesBilling'!$A:$A,0))</f>
        <v>0</v>
      </c>
      <c r="U152" s="211">
        <f>$D152*INDEX('3_RatesBilling'!W:W,MATCH($A152,'3_RatesBilling'!$A:$A,0))</f>
        <v>0</v>
      </c>
      <c r="V152" s="211">
        <f>$D152*INDEX('3_RatesBilling'!X:X,MATCH($A152,'3_RatesBilling'!$A:$A,0))</f>
        <v>0</v>
      </c>
      <c r="W152" s="211">
        <f>$D152*INDEX('3_RatesBilling'!Y:Y,MATCH($A152,'3_RatesBilling'!$A:$A,0))</f>
        <v>0</v>
      </c>
      <c r="X152" s="211">
        <f>$D152*INDEX('3_RatesBilling'!Z:Z,MATCH($A152,'3_RatesBilling'!$A:$A,0))</f>
        <v>0</v>
      </c>
      <c r="Y152" s="211">
        <f>$D152*INDEX('3_RatesBilling'!AA:AA,MATCH($A152,'3_RatesBilling'!$A:$A,0))</f>
        <v>0</v>
      </c>
      <c r="Z152" s="211">
        <f>$D152*INDEX('3_RatesBilling'!AB:AB,MATCH($A152,'3_RatesBilling'!$A:$A,0))</f>
        <v>0</v>
      </c>
      <c r="AA152" s="211">
        <f>$D152*INDEX('3_RatesBilling'!AC:AC,MATCH($A152,'3_RatesBilling'!$A:$A,0))</f>
        <v>0</v>
      </c>
      <c r="AC152" s="211" t="e">
        <f t="shared" ca="1" si="66"/>
        <v>#REF!</v>
      </c>
      <c r="AD152" s="211" t="e">
        <f t="shared" ca="1" si="67"/>
        <v>#REF!</v>
      </c>
      <c r="AE152" s="211" t="e">
        <f t="shared" ca="1" si="68"/>
        <v>#REF!</v>
      </c>
      <c r="AF152" s="211" t="e">
        <f t="shared" ca="1" si="69"/>
        <v>#REF!</v>
      </c>
      <c r="AG152" s="211" t="e">
        <f t="shared" ca="1" si="70"/>
        <v>#REF!</v>
      </c>
      <c r="AH152" s="211" t="e">
        <f t="shared" ca="1" si="71"/>
        <v>#REF!</v>
      </c>
      <c r="AI152" s="211" t="e">
        <f t="shared" ca="1" si="72"/>
        <v>#REF!</v>
      </c>
      <c r="AJ152" s="211" t="e">
        <f t="shared" ca="1" si="73"/>
        <v>#REF!</v>
      </c>
      <c r="AK152" s="211" t="e">
        <f t="shared" ca="1" si="74"/>
        <v>#REF!</v>
      </c>
      <c r="AL152" s="211" t="e">
        <f t="shared" ca="1" si="75"/>
        <v>#REF!</v>
      </c>
      <c r="AM152" s="211" t="e">
        <f t="shared" ca="1" si="76"/>
        <v>#REF!</v>
      </c>
      <c r="AN152" s="211" t="e">
        <f t="shared" ca="1" si="77"/>
        <v>#REF!</v>
      </c>
      <c r="AO152" s="211" t="e">
        <f t="shared" ca="1" si="78"/>
        <v>#REF!</v>
      </c>
      <c r="AP152" s="211" t="e">
        <f t="shared" ca="1" si="79"/>
        <v>#REF!</v>
      </c>
      <c r="AQ152" s="211" t="e">
        <f t="shared" ca="1" si="80"/>
        <v>#REF!</v>
      </c>
      <c r="AR152" s="211" t="e">
        <f t="shared" ca="1" si="81"/>
        <v>#REF!</v>
      </c>
      <c r="AT152" s="209" t="e">
        <f t="shared" ca="1" si="82"/>
        <v>#REF!</v>
      </c>
      <c r="AU152" s="209" t="e">
        <f t="shared" ca="1" si="83"/>
        <v>#REF!</v>
      </c>
      <c r="AV152" s="209" t="e">
        <f t="shared" ca="1" si="84"/>
        <v>#REF!</v>
      </c>
      <c r="AW152" s="209" t="e">
        <f t="shared" ca="1" si="85"/>
        <v>#REF!</v>
      </c>
      <c r="AX152" s="209" t="e">
        <f t="shared" ca="1" si="86"/>
        <v>#REF!</v>
      </c>
      <c r="AY152" s="209" t="e">
        <f t="shared" ca="1" si="87"/>
        <v>#REF!</v>
      </c>
      <c r="AZ152" s="209" t="e">
        <f t="shared" ca="1" si="88"/>
        <v>#REF!</v>
      </c>
      <c r="BA152" s="209" t="e">
        <f t="shared" ca="1" si="89"/>
        <v>#REF!</v>
      </c>
      <c r="BB152" s="209" t="e">
        <f t="shared" ca="1" si="90"/>
        <v>#REF!</v>
      </c>
      <c r="BC152" s="209" t="e">
        <f t="shared" ca="1" si="91"/>
        <v>#REF!</v>
      </c>
      <c r="BD152" s="209" t="e">
        <f t="shared" ca="1" si="92"/>
        <v>#REF!</v>
      </c>
      <c r="BE152" s="209" t="e">
        <f t="shared" ca="1" si="93"/>
        <v>#REF!</v>
      </c>
      <c r="BF152" s="209" t="e">
        <f t="shared" ca="1" si="94"/>
        <v>#REF!</v>
      </c>
      <c r="BG152" s="209" t="e">
        <f t="shared" ca="1" si="95"/>
        <v>#REF!</v>
      </c>
      <c r="BH152" s="209" t="e">
        <f t="shared" ca="1" si="96"/>
        <v>#REF!</v>
      </c>
      <c r="BI152" s="209" t="e">
        <f t="shared" ca="1" si="97"/>
        <v>#REF!</v>
      </c>
    </row>
    <row r="153" spans="1:61" s="3" customFormat="1">
      <c r="A153" s="246" t="s">
        <v>306</v>
      </c>
      <c r="B153" s="246" t="str">
        <f>INDEX('Ref1'!$E:$E,MATCH(A153,'Ref1'!$A:$A,0))</f>
        <v>Harlow</v>
      </c>
      <c r="C153" s="246" t="str">
        <f>INDEX('Ref1'!$B:$B,MATCH($A153,'Ref1'!$A:$A,0))</f>
        <v>SD</v>
      </c>
      <c r="D153" s="307">
        <f>INDEX(Inputs!$K$61:$K$71,MATCH($C153,Inputs!$Q$61:$Q$71,0))</f>
        <v>0</v>
      </c>
      <c r="E153" s="211">
        <f>$D153*INDEX('3_RatesBilling'!G:G,MATCH($A153,'3_RatesBilling'!$A:$A,0))</f>
        <v>0</v>
      </c>
      <c r="F153" s="211">
        <f>$D153*INDEX('3_RatesBilling'!H:H,MATCH($A153,'3_RatesBilling'!$A:$A,0))</f>
        <v>0</v>
      </c>
      <c r="G153" s="211">
        <f>$D153*INDEX('3_RatesBilling'!I:I,MATCH($A153,'3_RatesBilling'!$A:$A,0))</f>
        <v>0</v>
      </c>
      <c r="H153" s="211">
        <f>$D153*INDEX('3_RatesBilling'!J:J,MATCH($A153,'3_RatesBilling'!$A:$A,0))</f>
        <v>0</v>
      </c>
      <c r="I153" s="211">
        <f>$D153*INDEX('3_RatesBilling'!K:K,MATCH($A153,'3_RatesBilling'!$A:$A,0))</f>
        <v>0</v>
      </c>
      <c r="J153" s="211">
        <f>$D153*INDEX('3_RatesBilling'!L:L,MATCH($A153,'3_RatesBilling'!$A:$A,0))</f>
        <v>0</v>
      </c>
      <c r="K153" s="216">
        <f>$D153*INDEX('3_RatesBilling'!M:M,MATCH($A153,'3_RatesBilling'!$A:$A,0))</f>
        <v>0</v>
      </c>
      <c r="L153" s="213">
        <f>$D153*INDEX('3_RatesBilling'!N:N,MATCH($A153,'3_RatesBilling'!$A:$A,0))</f>
        <v>0</v>
      </c>
      <c r="M153" s="211">
        <f>$D153*INDEX('3_RatesBilling'!O:O,MATCH($A153,'3_RatesBilling'!$A:$A,0))</f>
        <v>0</v>
      </c>
      <c r="N153" s="211">
        <f>$D153*INDEX('3_RatesBilling'!P:P,MATCH($A153,'3_RatesBilling'!$A:$A,0))</f>
        <v>0</v>
      </c>
      <c r="O153" s="211">
        <f>$D153*INDEX('3_RatesBilling'!Q:Q,MATCH($A153,'3_RatesBilling'!$A:$A,0))</f>
        <v>0</v>
      </c>
      <c r="P153" s="211">
        <f>$D153*INDEX('3_RatesBilling'!R:R,MATCH($A153,'3_RatesBilling'!$A:$A,0))</f>
        <v>0</v>
      </c>
      <c r="Q153" s="211">
        <f>$D153*INDEX('3_RatesBilling'!S:S,MATCH($A153,'3_RatesBilling'!$A:$A,0))</f>
        <v>0</v>
      </c>
      <c r="R153" s="211">
        <f>$D153*INDEX('3_RatesBilling'!T:T,MATCH($A153,'3_RatesBilling'!$A:$A,0))</f>
        <v>0</v>
      </c>
      <c r="S153" s="211">
        <f>$D153*INDEX('3_RatesBilling'!U:U,MATCH($A153,'3_RatesBilling'!$A:$A,0))</f>
        <v>0</v>
      </c>
      <c r="T153" s="211">
        <f>$D153*INDEX('3_RatesBilling'!V:V,MATCH($A153,'3_RatesBilling'!$A:$A,0))</f>
        <v>0</v>
      </c>
      <c r="U153" s="211">
        <f>$D153*INDEX('3_RatesBilling'!W:W,MATCH($A153,'3_RatesBilling'!$A:$A,0))</f>
        <v>0</v>
      </c>
      <c r="V153" s="211">
        <f>$D153*INDEX('3_RatesBilling'!X:X,MATCH($A153,'3_RatesBilling'!$A:$A,0))</f>
        <v>0</v>
      </c>
      <c r="W153" s="211">
        <f>$D153*INDEX('3_RatesBilling'!Y:Y,MATCH($A153,'3_RatesBilling'!$A:$A,0))</f>
        <v>0</v>
      </c>
      <c r="X153" s="211">
        <f>$D153*INDEX('3_RatesBilling'!Z:Z,MATCH($A153,'3_RatesBilling'!$A:$A,0))</f>
        <v>0</v>
      </c>
      <c r="Y153" s="211">
        <f>$D153*INDEX('3_RatesBilling'!AA:AA,MATCH($A153,'3_RatesBilling'!$A:$A,0))</f>
        <v>0</v>
      </c>
      <c r="Z153" s="211">
        <f>$D153*INDEX('3_RatesBilling'!AB:AB,MATCH($A153,'3_RatesBilling'!$A:$A,0))</f>
        <v>0</v>
      </c>
      <c r="AA153" s="211">
        <f>$D153*INDEX('3_RatesBilling'!AC:AC,MATCH($A153,'3_RatesBilling'!$A:$A,0))</f>
        <v>0</v>
      </c>
      <c r="AC153" s="211" t="e">
        <f t="shared" ca="1" si="66"/>
        <v>#REF!</v>
      </c>
      <c r="AD153" s="211" t="e">
        <f t="shared" ca="1" si="67"/>
        <v>#REF!</v>
      </c>
      <c r="AE153" s="211" t="e">
        <f t="shared" ca="1" si="68"/>
        <v>#REF!</v>
      </c>
      <c r="AF153" s="211" t="e">
        <f t="shared" ca="1" si="69"/>
        <v>#REF!</v>
      </c>
      <c r="AG153" s="211" t="e">
        <f t="shared" ca="1" si="70"/>
        <v>#REF!</v>
      </c>
      <c r="AH153" s="211" t="e">
        <f t="shared" ca="1" si="71"/>
        <v>#REF!</v>
      </c>
      <c r="AI153" s="211" t="e">
        <f t="shared" ca="1" si="72"/>
        <v>#REF!</v>
      </c>
      <c r="AJ153" s="211" t="e">
        <f t="shared" ca="1" si="73"/>
        <v>#REF!</v>
      </c>
      <c r="AK153" s="211" t="e">
        <f t="shared" ca="1" si="74"/>
        <v>#REF!</v>
      </c>
      <c r="AL153" s="211" t="e">
        <f t="shared" ca="1" si="75"/>
        <v>#REF!</v>
      </c>
      <c r="AM153" s="211" t="e">
        <f t="shared" ca="1" si="76"/>
        <v>#REF!</v>
      </c>
      <c r="AN153" s="211" t="e">
        <f t="shared" ca="1" si="77"/>
        <v>#REF!</v>
      </c>
      <c r="AO153" s="211" t="e">
        <f t="shared" ca="1" si="78"/>
        <v>#REF!</v>
      </c>
      <c r="AP153" s="211" t="e">
        <f t="shared" ca="1" si="79"/>
        <v>#REF!</v>
      </c>
      <c r="AQ153" s="211" t="e">
        <f t="shared" ca="1" si="80"/>
        <v>#REF!</v>
      </c>
      <c r="AR153" s="211" t="e">
        <f t="shared" ca="1" si="81"/>
        <v>#REF!</v>
      </c>
      <c r="AT153" s="209" t="e">
        <f t="shared" ca="1" si="82"/>
        <v>#REF!</v>
      </c>
      <c r="AU153" s="209" t="e">
        <f t="shared" ca="1" si="83"/>
        <v>#REF!</v>
      </c>
      <c r="AV153" s="209" t="e">
        <f t="shared" ca="1" si="84"/>
        <v>#REF!</v>
      </c>
      <c r="AW153" s="209" t="e">
        <f t="shared" ca="1" si="85"/>
        <v>#REF!</v>
      </c>
      <c r="AX153" s="209" t="e">
        <f t="shared" ca="1" si="86"/>
        <v>#REF!</v>
      </c>
      <c r="AY153" s="209" t="e">
        <f t="shared" ca="1" si="87"/>
        <v>#REF!</v>
      </c>
      <c r="AZ153" s="209" t="e">
        <f t="shared" ca="1" si="88"/>
        <v>#REF!</v>
      </c>
      <c r="BA153" s="209" t="e">
        <f t="shared" ca="1" si="89"/>
        <v>#REF!</v>
      </c>
      <c r="BB153" s="209" t="e">
        <f t="shared" ca="1" si="90"/>
        <v>#REF!</v>
      </c>
      <c r="BC153" s="209" t="e">
        <f t="shared" ca="1" si="91"/>
        <v>#REF!</v>
      </c>
      <c r="BD153" s="209" t="e">
        <f t="shared" ca="1" si="92"/>
        <v>#REF!</v>
      </c>
      <c r="BE153" s="209" t="e">
        <f t="shared" ca="1" si="93"/>
        <v>#REF!</v>
      </c>
      <c r="BF153" s="209" t="e">
        <f t="shared" ca="1" si="94"/>
        <v>#REF!</v>
      </c>
      <c r="BG153" s="209" t="e">
        <f t="shared" ca="1" si="95"/>
        <v>#REF!</v>
      </c>
      <c r="BH153" s="209" t="e">
        <f t="shared" ca="1" si="96"/>
        <v>#REF!</v>
      </c>
      <c r="BI153" s="209" t="e">
        <f t="shared" ca="1" si="97"/>
        <v>#REF!</v>
      </c>
    </row>
    <row r="154" spans="1:61" s="3" customFormat="1">
      <c r="A154" s="246" t="s">
        <v>308</v>
      </c>
      <c r="B154" s="246" t="str">
        <f>INDEX('Ref1'!$E:$E,MATCH(A154,'Ref1'!$A:$A,0))</f>
        <v>Harrogate</v>
      </c>
      <c r="C154" s="246" t="str">
        <f>INDEX('Ref1'!$B:$B,MATCH($A154,'Ref1'!$A:$A,0))</f>
        <v>SD</v>
      </c>
      <c r="D154" s="307">
        <f>INDEX(Inputs!$K$61:$K$71,MATCH($C154,Inputs!$Q$61:$Q$71,0))</f>
        <v>0</v>
      </c>
      <c r="E154" s="211">
        <f>$D154*INDEX('3_RatesBilling'!G:G,MATCH($A154,'3_RatesBilling'!$A:$A,0))</f>
        <v>0</v>
      </c>
      <c r="F154" s="211">
        <f>$D154*INDEX('3_RatesBilling'!H:H,MATCH($A154,'3_RatesBilling'!$A:$A,0))</f>
        <v>0</v>
      </c>
      <c r="G154" s="211">
        <f>$D154*INDEX('3_RatesBilling'!I:I,MATCH($A154,'3_RatesBilling'!$A:$A,0))</f>
        <v>0</v>
      </c>
      <c r="H154" s="211">
        <f>$D154*INDEX('3_RatesBilling'!J:J,MATCH($A154,'3_RatesBilling'!$A:$A,0))</f>
        <v>0</v>
      </c>
      <c r="I154" s="211">
        <f>$D154*INDEX('3_RatesBilling'!K:K,MATCH($A154,'3_RatesBilling'!$A:$A,0))</f>
        <v>0</v>
      </c>
      <c r="J154" s="211">
        <f>$D154*INDEX('3_RatesBilling'!L:L,MATCH($A154,'3_RatesBilling'!$A:$A,0))</f>
        <v>0</v>
      </c>
      <c r="K154" s="216">
        <f>$D154*INDEX('3_RatesBilling'!M:M,MATCH($A154,'3_RatesBilling'!$A:$A,0))</f>
        <v>0</v>
      </c>
      <c r="L154" s="213">
        <f>$D154*INDEX('3_RatesBilling'!N:N,MATCH($A154,'3_RatesBilling'!$A:$A,0))</f>
        <v>0</v>
      </c>
      <c r="M154" s="211">
        <f>$D154*INDEX('3_RatesBilling'!O:O,MATCH($A154,'3_RatesBilling'!$A:$A,0))</f>
        <v>0</v>
      </c>
      <c r="N154" s="211">
        <f>$D154*INDEX('3_RatesBilling'!P:P,MATCH($A154,'3_RatesBilling'!$A:$A,0))</f>
        <v>0</v>
      </c>
      <c r="O154" s="211">
        <f>$D154*INDEX('3_RatesBilling'!Q:Q,MATCH($A154,'3_RatesBilling'!$A:$A,0))</f>
        <v>0</v>
      </c>
      <c r="P154" s="211">
        <f>$D154*INDEX('3_RatesBilling'!R:R,MATCH($A154,'3_RatesBilling'!$A:$A,0))</f>
        <v>0</v>
      </c>
      <c r="Q154" s="211">
        <f>$D154*INDEX('3_RatesBilling'!S:S,MATCH($A154,'3_RatesBilling'!$A:$A,0))</f>
        <v>0</v>
      </c>
      <c r="R154" s="211">
        <f>$D154*INDEX('3_RatesBilling'!T:T,MATCH($A154,'3_RatesBilling'!$A:$A,0))</f>
        <v>0</v>
      </c>
      <c r="S154" s="211">
        <f>$D154*INDEX('3_RatesBilling'!U:U,MATCH($A154,'3_RatesBilling'!$A:$A,0))</f>
        <v>0</v>
      </c>
      <c r="T154" s="211">
        <f>$D154*INDEX('3_RatesBilling'!V:V,MATCH($A154,'3_RatesBilling'!$A:$A,0))</f>
        <v>0</v>
      </c>
      <c r="U154" s="211">
        <f>$D154*INDEX('3_RatesBilling'!W:W,MATCH($A154,'3_RatesBilling'!$A:$A,0))</f>
        <v>0</v>
      </c>
      <c r="V154" s="211">
        <f>$D154*INDEX('3_RatesBilling'!X:X,MATCH($A154,'3_RatesBilling'!$A:$A,0))</f>
        <v>0</v>
      </c>
      <c r="W154" s="211">
        <f>$D154*INDEX('3_RatesBilling'!Y:Y,MATCH($A154,'3_RatesBilling'!$A:$A,0))</f>
        <v>0</v>
      </c>
      <c r="X154" s="211">
        <f>$D154*INDEX('3_RatesBilling'!Z:Z,MATCH($A154,'3_RatesBilling'!$A:$A,0))</f>
        <v>0</v>
      </c>
      <c r="Y154" s="211">
        <f>$D154*INDEX('3_RatesBilling'!AA:AA,MATCH($A154,'3_RatesBilling'!$A:$A,0))</f>
        <v>0</v>
      </c>
      <c r="Z154" s="211">
        <f>$D154*INDEX('3_RatesBilling'!AB:AB,MATCH($A154,'3_RatesBilling'!$A:$A,0))</f>
        <v>0</v>
      </c>
      <c r="AA154" s="211">
        <f>$D154*INDEX('3_RatesBilling'!AC:AC,MATCH($A154,'3_RatesBilling'!$A:$A,0))</f>
        <v>0</v>
      </c>
      <c r="AC154" s="211" t="e">
        <f t="shared" ca="1" si="66"/>
        <v>#REF!</v>
      </c>
      <c r="AD154" s="211" t="e">
        <f t="shared" ca="1" si="67"/>
        <v>#REF!</v>
      </c>
      <c r="AE154" s="211" t="e">
        <f t="shared" ca="1" si="68"/>
        <v>#REF!</v>
      </c>
      <c r="AF154" s="211" t="e">
        <f t="shared" ca="1" si="69"/>
        <v>#REF!</v>
      </c>
      <c r="AG154" s="211" t="e">
        <f t="shared" ca="1" si="70"/>
        <v>#REF!</v>
      </c>
      <c r="AH154" s="211" t="e">
        <f t="shared" ca="1" si="71"/>
        <v>#REF!</v>
      </c>
      <c r="AI154" s="211" t="e">
        <f t="shared" ca="1" si="72"/>
        <v>#REF!</v>
      </c>
      <c r="AJ154" s="211" t="e">
        <f t="shared" ca="1" si="73"/>
        <v>#REF!</v>
      </c>
      <c r="AK154" s="211" t="e">
        <f t="shared" ca="1" si="74"/>
        <v>#REF!</v>
      </c>
      <c r="AL154" s="211" t="e">
        <f t="shared" ca="1" si="75"/>
        <v>#REF!</v>
      </c>
      <c r="AM154" s="211" t="e">
        <f t="shared" ca="1" si="76"/>
        <v>#REF!</v>
      </c>
      <c r="AN154" s="211" t="e">
        <f t="shared" ca="1" si="77"/>
        <v>#REF!</v>
      </c>
      <c r="AO154" s="211" t="e">
        <f t="shared" ca="1" si="78"/>
        <v>#REF!</v>
      </c>
      <c r="AP154" s="211" t="e">
        <f t="shared" ca="1" si="79"/>
        <v>#REF!</v>
      </c>
      <c r="AQ154" s="211" t="e">
        <f t="shared" ca="1" si="80"/>
        <v>#REF!</v>
      </c>
      <c r="AR154" s="211" t="e">
        <f t="shared" ca="1" si="81"/>
        <v>#REF!</v>
      </c>
      <c r="AT154" s="209" t="e">
        <f t="shared" ca="1" si="82"/>
        <v>#REF!</v>
      </c>
      <c r="AU154" s="209" t="e">
        <f t="shared" ca="1" si="83"/>
        <v>#REF!</v>
      </c>
      <c r="AV154" s="209" t="e">
        <f t="shared" ca="1" si="84"/>
        <v>#REF!</v>
      </c>
      <c r="AW154" s="209" t="e">
        <f t="shared" ca="1" si="85"/>
        <v>#REF!</v>
      </c>
      <c r="AX154" s="209" t="e">
        <f t="shared" ca="1" si="86"/>
        <v>#REF!</v>
      </c>
      <c r="AY154" s="209" t="e">
        <f t="shared" ca="1" si="87"/>
        <v>#REF!</v>
      </c>
      <c r="AZ154" s="209" t="e">
        <f t="shared" ca="1" si="88"/>
        <v>#REF!</v>
      </c>
      <c r="BA154" s="209" t="e">
        <f t="shared" ca="1" si="89"/>
        <v>#REF!</v>
      </c>
      <c r="BB154" s="209" t="e">
        <f t="shared" ca="1" si="90"/>
        <v>#REF!</v>
      </c>
      <c r="BC154" s="209" t="e">
        <f t="shared" ca="1" si="91"/>
        <v>#REF!</v>
      </c>
      <c r="BD154" s="209" t="e">
        <f t="shared" ca="1" si="92"/>
        <v>#REF!</v>
      </c>
      <c r="BE154" s="209" t="e">
        <f t="shared" ca="1" si="93"/>
        <v>#REF!</v>
      </c>
      <c r="BF154" s="209" t="e">
        <f t="shared" ca="1" si="94"/>
        <v>#REF!</v>
      </c>
      <c r="BG154" s="209" t="e">
        <f t="shared" ca="1" si="95"/>
        <v>#REF!</v>
      </c>
      <c r="BH154" s="209" t="e">
        <f t="shared" ca="1" si="96"/>
        <v>#REF!</v>
      </c>
      <c r="BI154" s="209" t="e">
        <f t="shared" ca="1" si="97"/>
        <v>#REF!</v>
      </c>
    </row>
    <row r="155" spans="1:61" s="3" customFormat="1">
      <c r="A155" s="246" t="s">
        <v>310</v>
      </c>
      <c r="B155" s="246" t="str">
        <f>INDEX('Ref1'!$E:$E,MATCH(A155,'Ref1'!$A:$A,0))</f>
        <v>Harrow</v>
      </c>
      <c r="C155" s="246" t="str">
        <f>INDEX('Ref1'!$B:$B,MATCH($A155,'Ref1'!$A:$A,0))</f>
        <v>OLB</v>
      </c>
      <c r="D155" s="307">
        <f>INDEX(Inputs!$K$61:$K$71,MATCH($C155,Inputs!$Q$61:$Q$71,0))</f>
        <v>0</v>
      </c>
      <c r="E155" s="211">
        <f>$D155*INDEX('3_RatesBilling'!G:G,MATCH($A155,'3_RatesBilling'!$A:$A,0))</f>
        <v>0</v>
      </c>
      <c r="F155" s="211">
        <f>$D155*INDEX('3_RatesBilling'!H:H,MATCH($A155,'3_RatesBilling'!$A:$A,0))</f>
        <v>0</v>
      </c>
      <c r="G155" s="211">
        <f>$D155*INDEX('3_RatesBilling'!I:I,MATCH($A155,'3_RatesBilling'!$A:$A,0))</f>
        <v>0</v>
      </c>
      <c r="H155" s="211">
        <f>$D155*INDEX('3_RatesBilling'!J:J,MATCH($A155,'3_RatesBilling'!$A:$A,0))</f>
        <v>0</v>
      </c>
      <c r="I155" s="211">
        <f>$D155*INDEX('3_RatesBilling'!K:K,MATCH($A155,'3_RatesBilling'!$A:$A,0))</f>
        <v>0</v>
      </c>
      <c r="J155" s="211">
        <f>$D155*INDEX('3_RatesBilling'!L:L,MATCH($A155,'3_RatesBilling'!$A:$A,0))</f>
        <v>0</v>
      </c>
      <c r="K155" s="216">
        <f>$D155*INDEX('3_RatesBilling'!M:M,MATCH($A155,'3_RatesBilling'!$A:$A,0))</f>
        <v>0</v>
      </c>
      <c r="L155" s="213">
        <f>$D155*INDEX('3_RatesBilling'!N:N,MATCH($A155,'3_RatesBilling'!$A:$A,0))</f>
        <v>0</v>
      </c>
      <c r="M155" s="211">
        <f>$D155*INDEX('3_RatesBilling'!O:O,MATCH($A155,'3_RatesBilling'!$A:$A,0))</f>
        <v>0</v>
      </c>
      <c r="N155" s="211">
        <f>$D155*INDEX('3_RatesBilling'!P:P,MATCH($A155,'3_RatesBilling'!$A:$A,0))</f>
        <v>0</v>
      </c>
      <c r="O155" s="211">
        <f>$D155*INDEX('3_RatesBilling'!Q:Q,MATCH($A155,'3_RatesBilling'!$A:$A,0))</f>
        <v>0</v>
      </c>
      <c r="P155" s="211">
        <f>$D155*INDEX('3_RatesBilling'!R:R,MATCH($A155,'3_RatesBilling'!$A:$A,0))</f>
        <v>0</v>
      </c>
      <c r="Q155" s="211">
        <f>$D155*INDEX('3_RatesBilling'!S:S,MATCH($A155,'3_RatesBilling'!$A:$A,0))</f>
        <v>0</v>
      </c>
      <c r="R155" s="211">
        <f>$D155*INDEX('3_RatesBilling'!T:T,MATCH($A155,'3_RatesBilling'!$A:$A,0))</f>
        <v>0</v>
      </c>
      <c r="S155" s="211">
        <f>$D155*INDEX('3_RatesBilling'!U:U,MATCH($A155,'3_RatesBilling'!$A:$A,0))</f>
        <v>0</v>
      </c>
      <c r="T155" s="211">
        <f>$D155*INDEX('3_RatesBilling'!V:V,MATCH($A155,'3_RatesBilling'!$A:$A,0))</f>
        <v>0</v>
      </c>
      <c r="U155" s="211">
        <f>$D155*INDEX('3_RatesBilling'!W:W,MATCH($A155,'3_RatesBilling'!$A:$A,0))</f>
        <v>0</v>
      </c>
      <c r="V155" s="211">
        <f>$D155*INDEX('3_RatesBilling'!X:X,MATCH($A155,'3_RatesBilling'!$A:$A,0))</f>
        <v>0</v>
      </c>
      <c r="W155" s="211">
        <f>$D155*INDEX('3_RatesBilling'!Y:Y,MATCH($A155,'3_RatesBilling'!$A:$A,0))</f>
        <v>0</v>
      </c>
      <c r="X155" s="211">
        <f>$D155*INDEX('3_RatesBilling'!Z:Z,MATCH($A155,'3_RatesBilling'!$A:$A,0))</f>
        <v>0</v>
      </c>
      <c r="Y155" s="211">
        <f>$D155*INDEX('3_RatesBilling'!AA:AA,MATCH($A155,'3_RatesBilling'!$A:$A,0))</f>
        <v>0</v>
      </c>
      <c r="Z155" s="211">
        <f>$D155*INDEX('3_RatesBilling'!AB:AB,MATCH($A155,'3_RatesBilling'!$A:$A,0))</f>
        <v>0</v>
      </c>
      <c r="AA155" s="211">
        <f>$D155*INDEX('3_RatesBilling'!AC:AC,MATCH($A155,'3_RatesBilling'!$A:$A,0))</f>
        <v>0</v>
      </c>
      <c r="AC155" s="211" t="e">
        <f t="shared" ca="1" si="66"/>
        <v>#REF!</v>
      </c>
      <c r="AD155" s="211" t="e">
        <f t="shared" ca="1" si="67"/>
        <v>#REF!</v>
      </c>
      <c r="AE155" s="211" t="e">
        <f t="shared" ca="1" si="68"/>
        <v>#REF!</v>
      </c>
      <c r="AF155" s="211" t="e">
        <f t="shared" ca="1" si="69"/>
        <v>#REF!</v>
      </c>
      <c r="AG155" s="211" t="e">
        <f t="shared" ca="1" si="70"/>
        <v>#REF!</v>
      </c>
      <c r="AH155" s="211" t="e">
        <f t="shared" ca="1" si="71"/>
        <v>#REF!</v>
      </c>
      <c r="AI155" s="211" t="e">
        <f t="shared" ca="1" si="72"/>
        <v>#REF!</v>
      </c>
      <c r="AJ155" s="211" t="e">
        <f t="shared" ca="1" si="73"/>
        <v>#REF!</v>
      </c>
      <c r="AK155" s="211" t="e">
        <f t="shared" ca="1" si="74"/>
        <v>#REF!</v>
      </c>
      <c r="AL155" s="211" t="e">
        <f t="shared" ca="1" si="75"/>
        <v>#REF!</v>
      </c>
      <c r="AM155" s="211" t="e">
        <f t="shared" ca="1" si="76"/>
        <v>#REF!</v>
      </c>
      <c r="AN155" s="211" t="e">
        <f t="shared" ca="1" si="77"/>
        <v>#REF!</v>
      </c>
      <c r="AO155" s="211" t="e">
        <f t="shared" ca="1" si="78"/>
        <v>#REF!</v>
      </c>
      <c r="AP155" s="211" t="e">
        <f t="shared" ca="1" si="79"/>
        <v>#REF!</v>
      </c>
      <c r="AQ155" s="211" t="e">
        <f t="shared" ca="1" si="80"/>
        <v>#REF!</v>
      </c>
      <c r="AR155" s="211" t="e">
        <f t="shared" ca="1" si="81"/>
        <v>#REF!</v>
      </c>
      <c r="AT155" s="209" t="e">
        <f t="shared" ca="1" si="82"/>
        <v>#REF!</v>
      </c>
      <c r="AU155" s="209" t="e">
        <f t="shared" ca="1" si="83"/>
        <v>#REF!</v>
      </c>
      <c r="AV155" s="209" t="e">
        <f t="shared" ca="1" si="84"/>
        <v>#REF!</v>
      </c>
      <c r="AW155" s="209" t="e">
        <f t="shared" ca="1" si="85"/>
        <v>#REF!</v>
      </c>
      <c r="AX155" s="209" t="e">
        <f t="shared" ca="1" si="86"/>
        <v>#REF!</v>
      </c>
      <c r="AY155" s="209" t="e">
        <f t="shared" ca="1" si="87"/>
        <v>#REF!</v>
      </c>
      <c r="AZ155" s="209" t="e">
        <f t="shared" ca="1" si="88"/>
        <v>#REF!</v>
      </c>
      <c r="BA155" s="209" t="e">
        <f t="shared" ca="1" si="89"/>
        <v>#REF!</v>
      </c>
      <c r="BB155" s="209" t="e">
        <f t="shared" ca="1" si="90"/>
        <v>#REF!</v>
      </c>
      <c r="BC155" s="209" t="e">
        <f t="shared" ca="1" si="91"/>
        <v>#REF!</v>
      </c>
      <c r="BD155" s="209" t="e">
        <f t="shared" ca="1" si="92"/>
        <v>#REF!</v>
      </c>
      <c r="BE155" s="209" t="e">
        <f t="shared" ca="1" si="93"/>
        <v>#REF!</v>
      </c>
      <c r="BF155" s="209" t="e">
        <f t="shared" ca="1" si="94"/>
        <v>#REF!</v>
      </c>
      <c r="BG155" s="209" t="e">
        <f t="shared" ca="1" si="95"/>
        <v>#REF!</v>
      </c>
      <c r="BH155" s="209" t="e">
        <f t="shared" ca="1" si="96"/>
        <v>#REF!</v>
      </c>
      <c r="BI155" s="209" t="e">
        <f t="shared" ca="1" si="97"/>
        <v>#REF!</v>
      </c>
    </row>
    <row r="156" spans="1:61" s="3" customFormat="1">
      <c r="A156" s="246" t="s">
        <v>312</v>
      </c>
      <c r="B156" s="246" t="str">
        <f>INDEX('Ref1'!$E:$E,MATCH(A156,'Ref1'!$A:$A,0))</f>
        <v>Hart</v>
      </c>
      <c r="C156" s="246" t="str">
        <f>INDEX('Ref1'!$B:$B,MATCH($A156,'Ref1'!$A:$A,0))</f>
        <v>SD</v>
      </c>
      <c r="D156" s="307">
        <f>INDEX(Inputs!$K$61:$K$71,MATCH($C156,Inputs!$Q$61:$Q$71,0))</f>
        <v>0</v>
      </c>
      <c r="E156" s="211">
        <f>$D156*INDEX('3_RatesBilling'!G:G,MATCH($A156,'3_RatesBilling'!$A:$A,0))</f>
        <v>0</v>
      </c>
      <c r="F156" s="211">
        <f>$D156*INDEX('3_RatesBilling'!H:H,MATCH($A156,'3_RatesBilling'!$A:$A,0))</f>
        <v>0</v>
      </c>
      <c r="G156" s="211">
        <f>$D156*INDEX('3_RatesBilling'!I:I,MATCH($A156,'3_RatesBilling'!$A:$A,0))</f>
        <v>0</v>
      </c>
      <c r="H156" s="211">
        <f>$D156*INDEX('3_RatesBilling'!J:J,MATCH($A156,'3_RatesBilling'!$A:$A,0))</f>
        <v>0</v>
      </c>
      <c r="I156" s="211">
        <f>$D156*INDEX('3_RatesBilling'!K:K,MATCH($A156,'3_RatesBilling'!$A:$A,0))</f>
        <v>0</v>
      </c>
      <c r="J156" s="211">
        <f>$D156*INDEX('3_RatesBilling'!L:L,MATCH($A156,'3_RatesBilling'!$A:$A,0))</f>
        <v>0</v>
      </c>
      <c r="K156" s="216">
        <f>$D156*INDEX('3_RatesBilling'!M:M,MATCH($A156,'3_RatesBilling'!$A:$A,0))</f>
        <v>0</v>
      </c>
      <c r="L156" s="213">
        <f>$D156*INDEX('3_RatesBilling'!N:N,MATCH($A156,'3_RatesBilling'!$A:$A,0))</f>
        <v>0</v>
      </c>
      <c r="M156" s="211">
        <f>$D156*INDEX('3_RatesBilling'!O:O,MATCH($A156,'3_RatesBilling'!$A:$A,0))</f>
        <v>0</v>
      </c>
      <c r="N156" s="211">
        <f>$D156*INDEX('3_RatesBilling'!P:P,MATCH($A156,'3_RatesBilling'!$A:$A,0))</f>
        <v>0</v>
      </c>
      <c r="O156" s="211">
        <f>$D156*INDEX('3_RatesBilling'!Q:Q,MATCH($A156,'3_RatesBilling'!$A:$A,0))</f>
        <v>0</v>
      </c>
      <c r="P156" s="211">
        <f>$D156*INDEX('3_RatesBilling'!R:R,MATCH($A156,'3_RatesBilling'!$A:$A,0))</f>
        <v>0</v>
      </c>
      <c r="Q156" s="211">
        <f>$D156*INDEX('3_RatesBilling'!S:S,MATCH($A156,'3_RatesBilling'!$A:$A,0))</f>
        <v>0</v>
      </c>
      <c r="R156" s="211">
        <f>$D156*INDEX('3_RatesBilling'!T:T,MATCH($A156,'3_RatesBilling'!$A:$A,0))</f>
        <v>0</v>
      </c>
      <c r="S156" s="211">
        <f>$D156*INDEX('3_RatesBilling'!U:U,MATCH($A156,'3_RatesBilling'!$A:$A,0))</f>
        <v>0</v>
      </c>
      <c r="T156" s="211">
        <f>$D156*INDEX('3_RatesBilling'!V:V,MATCH($A156,'3_RatesBilling'!$A:$A,0))</f>
        <v>0</v>
      </c>
      <c r="U156" s="211">
        <f>$D156*INDEX('3_RatesBilling'!W:W,MATCH($A156,'3_RatesBilling'!$A:$A,0))</f>
        <v>0</v>
      </c>
      <c r="V156" s="211">
        <f>$D156*INDEX('3_RatesBilling'!X:X,MATCH($A156,'3_RatesBilling'!$A:$A,0))</f>
        <v>0</v>
      </c>
      <c r="W156" s="211">
        <f>$D156*INDEX('3_RatesBilling'!Y:Y,MATCH($A156,'3_RatesBilling'!$A:$A,0))</f>
        <v>0</v>
      </c>
      <c r="X156" s="211">
        <f>$D156*INDEX('3_RatesBilling'!Z:Z,MATCH($A156,'3_RatesBilling'!$A:$A,0))</f>
        <v>0</v>
      </c>
      <c r="Y156" s="211">
        <f>$D156*INDEX('3_RatesBilling'!AA:AA,MATCH($A156,'3_RatesBilling'!$A:$A,0))</f>
        <v>0</v>
      </c>
      <c r="Z156" s="211">
        <f>$D156*INDEX('3_RatesBilling'!AB:AB,MATCH($A156,'3_RatesBilling'!$A:$A,0))</f>
        <v>0</v>
      </c>
      <c r="AA156" s="211">
        <f>$D156*INDEX('3_RatesBilling'!AC:AC,MATCH($A156,'3_RatesBilling'!$A:$A,0))</f>
        <v>0</v>
      </c>
      <c r="AC156" s="211" t="e">
        <f t="shared" ca="1" si="66"/>
        <v>#REF!</v>
      </c>
      <c r="AD156" s="211" t="e">
        <f t="shared" ca="1" si="67"/>
        <v>#REF!</v>
      </c>
      <c r="AE156" s="211" t="e">
        <f t="shared" ca="1" si="68"/>
        <v>#REF!</v>
      </c>
      <c r="AF156" s="211" t="e">
        <f t="shared" ca="1" si="69"/>
        <v>#REF!</v>
      </c>
      <c r="AG156" s="211" t="e">
        <f t="shared" ca="1" si="70"/>
        <v>#REF!</v>
      </c>
      <c r="AH156" s="211" t="e">
        <f t="shared" ca="1" si="71"/>
        <v>#REF!</v>
      </c>
      <c r="AI156" s="211" t="e">
        <f t="shared" ca="1" si="72"/>
        <v>#REF!</v>
      </c>
      <c r="AJ156" s="211" t="e">
        <f t="shared" ca="1" si="73"/>
        <v>#REF!</v>
      </c>
      <c r="AK156" s="211" t="e">
        <f t="shared" ca="1" si="74"/>
        <v>#REF!</v>
      </c>
      <c r="AL156" s="211" t="e">
        <f t="shared" ca="1" si="75"/>
        <v>#REF!</v>
      </c>
      <c r="AM156" s="211" t="e">
        <f t="shared" ca="1" si="76"/>
        <v>#REF!</v>
      </c>
      <c r="AN156" s="211" t="e">
        <f t="shared" ca="1" si="77"/>
        <v>#REF!</v>
      </c>
      <c r="AO156" s="211" t="e">
        <f t="shared" ca="1" si="78"/>
        <v>#REF!</v>
      </c>
      <c r="AP156" s="211" t="e">
        <f t="shared" ca="1" si="79"/>
        <v>#REF!</v>
      </c>
      <c r="AQ156" s="211" t="e">
        <f t="shared" ca="1" si="80"/>
        <v>#REF!</v>
      </c>
      <c r="AR156" s="211" t="e">
        <f t="shared" ca="1" si="81"/>
        <v>#REF!</v>
      </c>
      <c r="AT156" s="209" t="e">
        <f t="shared" ca="1" si="82"/>
        <v>#REF!</v>
      </c>
      <c r="AU156" s="209" t="e">
        <f t="shared" ca="1" si="83"/>
        <v>#REF!</v>
      </c>
      <c r="AV156" s="209" t="e">
        <f t="shared" ca="1" si="84"/>
        <v>#REF!</v>
      </c>
      <c r="AW156" s="209" t="e">
        <f t="shared" ca="1" si="85"/>
        <v>#REF!</v>
      </c>
      <c r="AX156" s="209" t="e">
        <f t="shared" ca="1" si="86"/>
        <v>#REF!</v>
      </c>
      <c r="AY156" s="209" t="e">
        <f t="shared" ca="1" si="87"/>
        <v>#REF!</v>
      </c>
      <c r="AZ156" s="209" t="e">
        <f t="shared" ca="1" si="88"/>
        <v>#REF!</v>
      </c>
      <c r="BA156" s="209" t="e">
        <f t="shared" ca="1" si="89"/>
        <v>#REF!</v>
      </c>
      <c r="BB156" s="209" t="e">
        <f t="shared" ca="1" si="90"/>
        <v>#REF!</v>
      </c>
      <c r="BC156" s="209" t="e">
        <f t="shared" ca="1" si="91"/>
        <v>#REF!</v>
      </c>
      <c r="BD156" s="209" t="e">
        <f t="shared" ca="1" si="92"/>
        <v>#REF!</v>
      </c>
      <c r="BE156" s="209" t="e">
        <f t="shared" ca="1" si="93"/>
        <v>#REF!</v>
      </c>
      <c r="BF156" s="209" t="e">
        <f t="shared" ca="1" si="94"/>
        <v>#REF!</v>
      </c>
      <c r="BG156" s="209" t="e">
        <f t="shared" ca="1" si="95"/>
        <v>#REF!</v>
      </c>
      <c r="BH156" s="209" t="e">
        <f t="shared" ca="1" si="96"/>
        <v>#REF!</v>
      </c>
      <c r="BI156" s="209" t="e">
        <f t="shared" ca="1" si="97"/>
        <v>#REF!</v>
      </c>
    </row>
    <row r="157" spans="1:61" s="3" customFormat="1">
      <c r="A157" s="246" t="s">
        <v>314</v>
      </c>
      <c r="B157" s="246" t="str">
        <f>INDEX('Ref1'!$E:$E,MATCH(A157,'Ref1'!$A:$A,0))</f>
        <v>Hartlepool</v>
      </c>
      <c r="C157" s="246" t="str">
        <f>INDEX('Ref1'!$B:$B,MATCH($A157,'Ref1'!$A:$A,0))</f>
        <v>UNINFIR</v>
      </c>
      <c r="D157" s="307">
        <f>INDEX(Inputs!$K$61:$K$71,MATCH($C157,Inputs!$Q$61:$Q$71,0))</f>
        <v>0</v>
      </c>
      <c r="E157" s="211">
        <f>$D157*INDEX('3_RatesBilling'!G:G,MATCH($A157,'3_RatesBilling'!$A:$A,0))</f>
        <v>0</v>
      </c>
      <c r="F157" s="211">
        <f>$D157*INDEX('3_RatesBilling'!H:H,MATCH($A157,'3_RatesBilling'!$A:$A,0))</f>
        <v>0</v>
      </c>
      <c r="G157" s="211">
        <f>$D157*INDEX('3_RatesBilling'!I:I,MATCH($A157,'3_RatesBilling'!$A:$A,0))</f>
        <v>0</v>
      </c>
      <c r="H157" s="211">
        <f>$D157*INDEX('3_RatesBilling'!J:J,MATCH($A157,'3_RatesBilling'!$A:$A,0))</f>
        <v>0</v>
      </c>
      <c r="I157" s="211">
        <f>$D157*INDEX('3_RatesBilling'!K:K,MATCH($A157,'3_RatesBilling'!$A:$A,0))</f>
        <v>0</v>
      </c>
      <c r="J157" s="211">
        <f>$D157*INDEX('3_RatesBilling'!L:L,MATCH($A157,'3_RatesBilling'!$A:$A,0))</f>
        <v>0</v>
      </c>
      <c r="K157" s="216">
        <f>$D157*INDEX('3_RatesBilling'!M:M,MATCH($A157,'3_RatesBilling'!$A:$A,0))</f>
        <v>0</v>
      </c>
      <c r="L157" s="213">
        <f>$D157*INDEX('3_RatesBilling'!N:N,MATCH($A157,'3_RatesBilling'!$A:$A,0))</f>
        <v>0</v>
      </c>
      <c r="M157" s="211">
        <f>$D157*INDEX('3_RatesBilling'!O:O,MATCH($A157,'3_RatesBilling'!$A:$A,0))</f>
        <v>0</v>
      </c>
      <c r="N157" s="211">
        <f>$D157*INDEX('3_RatesBilling'!P:P,MATCH($A157,'3_RatesBilling'!$A:$A,0))</f>
        <v>0</v>
      </c>
      <c r="O157" s="211">
        <f>$D157*INDEX('3_RatesBilling'!Q:Q,MATCH($A157,'3_RatesBilling'!$A:$A,0))</f>
        <v>0</v>
      </c>
      <c r="P157" s="211">
        <f>$D157*INDEX('3_RatesBilling'!R:R,MATCH($A157,'3_RatesBilling'!$A:$A,0))</f>
        <v>0</v>
      </c>
      <c r="Q157" s="211">
        <f>$D157*INDEX('3_RatesBilling'!S:S,MATCH($A157,'3_RatesBilling'!$A:$A,0))</f>
        <v>0</v>
      </c>
      <c r="R157" s="211">
        <f>$D157*INDEX('3_RatesBilling'!T:T,MATCH($A157,'3_RatesBilling'!$A:$A,0))</f>
        <v>0</v>
      </c>
      <c r="S157" s="211">
        <f>$D157*INDEX('3_RatesBilling'!U:U,MATCH($A157,'3_RatesBilling'!$A:$A,0))</f>
        <v>0</v>
      </c>
      <c r="T157" s="211">
        <f>$D157*INDEX('3_RatesBilling'!V:V,MATCH($A157,'3_RatesBilling'!$A:$A,0))</f>
        <v>0</v>
      </c>
      <c r="U157" s="211">
        <f>$D157*INDEX('3_RatesBilling'!W:W,MATCH($A157,'3_RatesBilling'!$A:$A,0))</f>
        <v>0</v>
      </c>
      <c r="V157" s="211">
        <f>$D157*INDEX('3_RatesBilling'!X:X,MATCH($A157,'3_RatesBilling'!$A:$A,0))</f>
        <v>0</v>
      </c>
      <c r="W157" s="211">
        <f>$D157*INDEX('3_RatesBilling'!Y:Y,MATCH($A157,'3_RatesBilling'!$A:$A,0))</f>
        <v>0</v>
      </c>
      <c r="X157" s="211">
        <f>$D157*INDEX('3_RatesBilling'!Z:Z,MATCH($A157,'3_RatesBilling'!$A:$A,0))</f>
        <v>0</v>
      </c>
      <c r="Y157" s="211">
        <f>$D157*INDEX('3_RatesBilling'!AA:AA,MATCH($A157,'3_RatesBilling'!$A:$A,0))</f>
        <v>0</v>
      </c>
      <c r="Z157" s="211">
        <f>$D157*INDEX('3_RatesBilling'!AB:AB,MATCH($A157,'3_RatesBilling'!$A:$A,0))</f>
        <v>0</v>
      </c>
      <c r="AA157" s="211">
        <f>$D157*INDEX('3_RatesBilling'!AC:AC,MATCH($A157,'3_RatesBilling'!$A:$A,0))</f>
        <v>0</v>
      </c>
      <c r="AC157" s="211" t="e">
        <f t="shared" ca="1" si="66"/>
        <v>#REF!</v>
      </c>
      <c r="AD157" s="211" t="e">
        <f t="shared" ca="1" si="67"/>
        <v>#REF!</v>
      </c>
      <c r="AE157" s="211" t="e">
        <f t="shared" ca="1" si="68"/>
        <v>#REF!</v>
      </c>
      <c r="AF157" s="211" t="e">
        <f t="shared" ca="1" si="69"/>
        <v>#REF!</v>
      </c>
      <c r="AG157" s="211" t="e">
        <f t="shared" ca="1" si="70"/>
        <v>#REF!</v>
      </c>
      <c r="AH157" s="211" t="e">
        <f t="shared" ca="1" si="71"/>
        <v>#REF!</v>
      </c>
      <c r="AI157" s="211" t="e">
        <f t="shared" ca="1" si="72"/>
        <v>#REF!</v>
      </c>
      <c r="AJ157" s="211" t="e">
        <f t="shared" ca="1" si="73"/>
        <v>#REF!</v>
      </c>
      <c r="AK157" s="211" t="e">
        <f t="shared" ca="1" si="74"/>
        <v>#REF!</v>
      </c>
      <c r="AL157" s="211" t="e">
        <f t="shared" ca="1" si="75"/>
        <v>#REF!</v>
      </c>
      <c r="AM157" s="211" t="e">
        <f t="shared" ca="1" si="76"/>
        <v>#REF!</v>
      </c>
      <c r="AN157" s="211" t="e">
        <f t="shared" ca="1" si="77"/>
        <v>#REF!</v>
      </c>
      <c r="AO157" s="211" t="e">
        <f t="shared" ca="1" si="78"/>
        <v>#REF!</v>
      </c>
      <c r="AP157" s="211" t="e">
        <f t="shared" ca="1" si="79"/>
        <v>#REF!</v>
      </c>
      <c r="AQ157" s="211" t="e">
        <f t="shared" ca="1" si="80"/>
        <v>#REF!</v>
      </c>
      <c r="AR157" s="211" t="e">
        <f t="shared" ca="1" si="81"/>
        <v>#REF!</v>
      </c>
      <c r="AT157" s="209" t="e">
        <f t="shared" ca="1" si="82"/>
        <v>#REF!</v>
      </c>
      <c r="AU157" s="209" t="e">
        <f t="shared" ca="1" si="83"/>
        <v>#REF!</v>
      </c>
      <c r="AV157" s="209" t="e">
        <f t="shared" ca="1" si="84"/>
        <v>#REF!</v>
      </c>
      <c r="AW157" s="209" t="e">
        <f t="shared" ca="1" si="85"/>
        <v>#REF!</v>
      </c>
      <c r="AX157" s="209" t="e">
        <f t="shared" ca="1" si="86"/>
        <v>#REF!</v>
      </c>
      <c r="AY157" s="209" t="e">
        <f t="shared" ca="1" si="87"/>
        <v>#REF!</v>
      </c>
      <c r="AZ157" s="209" t="e">
        <f t="shared" ca="1" si="88"/>
        <v>#REF!</v>
      </c>
      <c r="BA157" s="209" t="e">
        <f t="shared" ca="1" si="89"/>
        <v>#REF!</v>
      </c>
      <c r="BB157" s="209" t="e">
        <f t="shared" ca="1" si="90"/>
        <v>#REF!</v>
      </c>
      <c r="BC157" s="209" t="e">
        <f t="shared" ca="1" si="91"/>
        <v>#REF!</v>
      </c>
      <c r="BD157" s="209" t="e">
        <f t="shared" ca="1" si="92"/>
        <v>#REF!</v>
      </c>
      <c r="BE157" s="209" t="e">
        <f t="shared" ca="1" si="93"/>
        <v>#REF!</v>
      </c>
      <c r="BF157" s="209" t="e">
        <f t="shared" ca="1" si="94"/>
        <v>#REF!</v>
      </c>
      <c r="BG157" s="209" t="e">
        <f t="shared" ca="1" si="95"/>
        <v>#REF!</v>
      </c>
      <c r="BH157" s="209" t="e">
        <f t="shared" ca="1" si="96"/>
        <v>#REF!</v>
      </c>
      <c r="BI157" s="209" t="e">
        <f t="shared" ca="1" si="97"/>
        <v>#REF!</v>
      </c>
    </row>
    <row r="158" spans="1:61" s="3" customFormat="1">
      <c r="A158" s="246" t="s">
        <v>316</v>
      </c>
      <c r="B158" s="246" t="str">
        <f>INDEX('Ref1'!$E:$E,MATCH(A158,'Ref1'!$A:$A,0))</f>
        <v>Hastings</v>
      </c>
      <c r="C158" s="246" t="str">
        <f>INDEX('Ref1'!$B:$B,MATCH($A158,'Ref1'!$A:$A,0))</f>
        <v>SD</v>
      </c>
      <c r="D158" s="307">
        <f>INDEX(Inputs!$K$61:$K$71,MATCH($C158,Inputs!$Q$61:$Q$71,0))</f>
        <v>0</v>
      </c>
      <c r="E158" s="211">
        <f>$D158*INDEX('3_RatesBilling'!G:G,MATCH($A158,'3_RatesBilling'!$A:$A,0))</f>
        <v>0</v>
      </c>
      <c r="F158" s="211">
        <f>$D158*INDEX('3_RatesBilling'!H:H,MATCH($A158,'3_RatesBilling'!$A:$A,0))</f>
        <v>0</v>
      </c>
      <c r="G158" s="211">
        <f>$D158*INDEX('3_RatesBilling'!I:I,MATCH($A158,'3_RatesBilling'!$A:$A,0))</f>
        <v>0</v>
      </c>
      <c r="H158" s="211">
        <f>$D158*INDEX('3_RatesBilling'!J:J,MATCH($A158,'3_RatesBilling'!$A:$A,0))</f>
        <v>0</v>
      </c>
      <c r="I158" s="211">
        <f>$D158*INDEX('3_RatesBilling'!K:K,MATCH($A158,'3_RatesBilling'!$A:$A,0))</f>
        <v>0</v>
      </c>
      <c r="J158" s="211">
        <f>$D158*INDEX('3_RatesBilling'!L:L,MATCH($A158,'3_RatesBilling'!$A:$A,0))</f>
        <v>0</v>
      </c>
      <c r="K158" s="216">
        <f>$D158*INDEX('3_RatesBilling'!M:M,MATCH($A158,'3_RatesBilling'!$A:$A,0))</f>
        <v>0</v>
      </c>
      <c r="L158" s="213">
        <f>$D158*INDEX('3_RatesBilling'!N:N,MATCH($A158,'3_RatesBilling'!$A:$A,0))</f>
        <v>0</v>
      </c>
      <c r="M158" s="211">
        <f>$D158*INDEX('3_RatesBilling'!O:O,MATCH($A158,'3_RatesBilling'!$A:$A,0))</f>
        <v>0</v>
      </c>
      <c r="N158" s="211">
        <f>$D158*INDEX('3_RatesBilling'!P:P,MATCH($A158,'3_RatesBilling'!$A:$A,0))</f>
        <v>0</v>
      </c>
      <c r="O158" s="211">
        <f>$D158*INDEX('3_RatesBilling'!Q:Q,MATCH($A158,'3_RatesBilling'!$A:$A,0))</f>
        <v>0</v>
      </c>
      <c r="P158" s="211">
        <f>$D158*INDEX('3_RatesBilling'!R:R,MATCH($A158,'3_RatesBilling'!$A:$A,0))</f>
        <v>0</v>
      </c>
      <c r="Q158" s="211">
        <f>$D158*INDEX('3_RatesBilling'!S:S,MATCH($A158,'3_RatesBilling'!$A:$A,0))</f>
        <v>0</v>
      </c>
      <c r="R158" s="211">
        <f>$D158*INDEX('3_RatesBilling'!T:T,MATCH($A158,'3_RatesBilling'!$A:$A,0))</f>
        <v>0</v>
      </c>
      <c r="S158" s="211">
        <f>$D158*INDEX('3_RatesBilling'!U:U,MATCH($A158,'3_RatesBilling'!$A:$A,0))</f>
        <v>0</v>
      </c>
      <c r="T158" s="211">
        <f>$D158*INDEX('3_RatesBilling'!V:V,MATCH($A158,'3_RatesBilling'!$A:$A,0))</f>
        <v>0</v>
      </c>
      <c r="U158" s="211">
        <f>$D158*INDEX('3_RatesBilling'!W:W,MATCH($A158,'3_RatesBilling'!$A:$A,0))</f>
        <v>0</v>
      </c>
      <c r="V158" s="211">
        <f>$D158*INDEX('3_RatesBilling'!X:X,MATCH($A158,'3_RatesBilling'!$A:$A,0))</f>
        <v>0</v>
      </c>
      <c r="W158" s="211">
        <f>$D158*INDEX('3_RatesBilling'!Y:Y,MATCH($A158,'3_RatesBilling'!$A:$A,0))</f>
        <v>0</v>
      </c>
      <c r="X158" s="211">
        <f>$D158*INDEX('3_RatesBilling'!Z:Z,MATCH($A158,'3_RatesBilling'!$A:$A,0))</f>
        <v>0</v>
      </c>
      <c r="Y158" s="211">
        <f>$D158*INDEX('3_RatesBilling'!AA:AA,MATCH($A158,'3_RatesBilling'!$A:$A,0))</f>
        <v>0</v>
      </c>
      <c r="Z158" s="211">
        <f>$D158*INDEX('3_RatesBilling'!AB:AB,MATCH($A158,'3_RatesBilling'!$A:$A,0))</f>
        <v>0</v>
      </c>
      <c r="AA158" s="211">
        <f>$D158*INDEX('3_RatesBilling'!AC:AC,MATCH($A158,'3_RatesBilling'!$A:$A,0))</f>
        <v>0</v>
      </c>
      <c r="AC158" s="211" t="e">
        <f t="shared" ca="1" si="66"/>
        <v>#REF!</v>
      </c>
      <c r="AD158" s="211" t="e">
        <f t="shared" ca="1" si="67"/>
        <v>#REF!</v>
      </c>
      <c r="AE158" s="211" t="e">
        <f t="shared" ca="1" si="68"/>
        <v>#REF!</v>
      </c>
      <c r="AF158" s="211" t="e">
        <f t="shared" ca="1" si="69"/>
        <v>#REF!</v>
      </c>
      <c r="AG158" s="211" t="e">
        <f t="shared" ca="1" si="70"/>
        <v>#REF!</v>
      </c>
      <c r="AH158" s="211" t="e">
        <f t="shared" ca="1" si="71"/>
        <v>#REF!</v>
      </c>
      <c r="AI158" s="211" t="e">
        <f t="shared" ca="1" si="72"/>
        <v>#REF!</v>
      </c>
      <c r="AJ158" s="211" t="e">
        <f t="shared" ca="1" si="73"/>
        <v>#REF!</v>
      </c>
      <c r="AK158" s="211" t="e">
        <f t="shared" ca="1" si="74"/>
        <v>#REF!</v>
      </c>
      <c r="AL158" s="211" t="e">
        <f t="shared" ca="1" si="75"/>
        <v>#REF!</v>
      </c>
      <c r="AM158" s="211" t="e">
        <f t="shared" ca="1" si="76"/>
        <v>#REF!</v>
      </c>
      <c r="AN158" s="211" t="e">
        <f t="shared" ca="1" si="77"/>
        <v>#REF!</v>
      </c>
      <c r="AO158" s="211" t="e">
        <f t="shared" ca="1" si="78"/>
        <v>#REF!</v>
      </c>
      <c r="AP158" s="211" t="e">
        <f t="shared" ca="1" si="79"/>
        <v>#REF!</v>
      </c>
      <c r="AQ158" s="211" t="e">
        <f t="shared" ca="1" si="80"/>
        <v>#REF!</v>
      </c>
      <c r="AR158" s="211" t="e">
        <f t="shared" ca="1" si="81"/>
        <v>#REF!</v>
      </c>
      <c r="AT158" s="209" t="e">
        <f t="shared" ca="1" si="82"/>
        <v>#REF!</v>
      </c>
      <c r="AU158" s="209" t="e">
        <f t="shared" ca="1" si="83"/>
        <v>#REF!</v>
      </c>
      <c r="AV158" s="209" t="e">
        <f t="shared" ca="1" si="84"/>
        <v>#REF!</v>
      </c>
      <c r="AW158" s="209" t="e">
        <f t="shared" ca="1" si="85"/>
        <v>#REF!</v>
      </c>
      <c r="AX158" s="209" t="e">
        <f t="shared" ca="1" si="86"/>
        <v>#REF!</v>
      </c>
      <c r="AY158" s="209" t="e">
        <f t="shared" ca="1" si="87"/>
        <v>#REF!</v>
      </c>
      <c r="AZ158" s="209" t="e">
        <f t="shared" ca="1" si="88"/>
        <v>#REF!</v>
      </c>
      <c r="BA158" s="209" t="e">
        <f t="shared" ca="1" si="89"/>
        <v>#REF!</v>
      </c>
      <c r="BB158" s="209" t="e">
        <f t="shared" ca="1" si="90"/>
        <v>#REF!</v>
      </c>
      <c r="BC158" s="209" t="e">
        <f t="shared" ca="1" si="91"/>
        <v>#REF!</v>
      </c>
      <c r="BD158" s="209" t="e">
        <f t="shared" ca="1" si="92"/>
        <v>#REF!</v>
      </c>
      <c r="BE158" s="209" t="e">
        <f t="shared" ca="1" si="93"/>
        <v>#REF!</v>
      </c>
      <c r="BF158" s="209" t="e">
        <f t="shared" ca="1" si="94"/>
        <v>#REF!</v>
      </c>
      <c r="BG158" s="209" t="e">
        <f t="shared" ca="1" si="95"/>
        <v>#REF!</v>
      </c>
      <c r="BH158" s="209" t="e">
        <f t="shared" ca="1" si="96"/>
        <v>#REF!</v>
      </c>
      <c r="BI158" s="209" t="e">
        <f t="shared" ca="1" si="97"/>
        <v>#REF!</v>
      </c>
    </row>
    <row r="159" spans="1:61" s="3" customFormat="1">
      <c r="A159" s="246" t="s">
        <v>318</v>
      </c>
      <c r="B159" s="246" t="str">
        <f>INDEX('Ref1'!$E:$E,MATCH(A159,'Ref1'!$A:$A,0))</f>
        <v>Havant</v>
      </c>
      <c r="C159" s="246" t="str">
        <f>INDEX('Ref1'!$B:$B,MATCH($A159,'Ref1'!$A:$A,0))</f>
        <v>SD</v>
      </c>
      <c r="D159" s="307">
        <f>INDEX(Inputs!$K$61:$K$71,MATCH($C159,Inputs!$Q$61:$Q$71,0))</f>
        <v>0</v>
      </c>
      <c r="E159" s="211">
        <f>$D159*INDEX('3_RatesBilling'!G:G,MATCH($A159,'3_RatesBilling'!$A:$A,0))</f>
        <v>0</v>
      </c>
      <c r="F159" s="211">
        <f>$D159*INDEX('3_RatesBilling'!H:H,MATCH($A159,'3_RatesBilling'!$A:$A,0))</f>
        <v>0</v>
      </c>
      <c r="G159" s="211">
        <f>$D159*INDEX('3_RatesBilling'!I:I,MATCH($A159,'3_RatesBilling'!$A:$A,0))</f>
        <v>0</v>
      </c>
      <c r="H159" s="211">
        <f>$D159*INDEX('3_RatesBilling'!J:J,MATCH($A159,'3_RatesBilling'!$A:$A,0))</f>
        <v>0</v>
      </c>
      <c r="I159" s="211">
        <f>$D159*INDEX('3_RatesBilling'!K:K,MATCH($A159,'3_RatesBilling'!$A:$A,0))</f>
        <v>0</v>
      </c>
      <c r="J159" s="211">
        <f>$D159*INDEX('3_RatesBilling'!L:L,MATCH($A159,'3_RatesBilling'!$A:$A,0))</f>
        <v>0</v>
      </c>
      <c r="K159" s="216">
        <f>$D159*INDEX('3_RatesBilling'!M:M,MATCH($A159,'3_RatesBilling'!$A:$A,0))</f>
        <v>0</v>
      </c>
      <c r="L159" s="213">
        <f>$D159*INDEX('3_RatesBilling'!N:N,MATCH($A159,'3_RatesBilling'!$A:$A,0))</f>
        <v>0</v>
      </c>
      <c r="M159" s="211">
        <f>$D159*INDEX('3_RatesBilling'!O:O,MATCH($A159,'3_RatesBilling'!$A:$A,0))</f>
        <v>0</v>
      </c>
      <c r="N159" s="211">
        <f>$D159*INDEX('3_RatesBilling'!P:P,MATCH($A159,'3_RatesBilling'!$A:$A,0))</f>
        <v>0</v>
      </c>
      <c r="O159" s="211">
        <f>$D159*INDEX('3_RatesBilling'!Q:Q,MATCH($A159,'3_RatesBilling'!$A:$A,0))</f>
        <v>0</v>
      </c>
      <c r="P159" s="211">
        <f>$D159*INDEX('3_RatesBilling'!R:R,MATCH($A159,'3_RatesBilling'!$A:$A,0))</f>
        <v>0</v>
      </c>
      <c r="Q159" s="211">
        <f>$D159*INDEX('3_RatesBilling'!S:S,MATCH($A159,'3_RatesBilling'!$A:$A,0))</f>
        <v>0</v>
      </c>
      <c r="R159" s="211">
        <f>$D159*INDEX('3_RatesBilling'!T:T,MATCH($A159,'3_RatesBilling'!$A:$A,0))</f>
        <v>0</v>
      </c>
      <c r="S159" s="211">
        <f>$D159*INDEX('3_RatesBilling'!U:U,MATCH($A159,'3_RatesBilling'!$A:$A,0))</f>
        <v>0</v>
      </c>
      <c r="T159" s="211">
        <f>$D159*INDEX('3_RatesBilling'!V:V,MATCH($A159,'3_RatesBilling'!$A:$A,0))</f>
        <v>0</v>
      </c>
      <c r="U159" s="211">
        <f>$D159*INDEX('3_RatesBilling'!W:W,MATCH($A159,'3_RatesBilling'!$A:$A,0))</f>
        <v>0</v>
      </c>
      <c r="V159" s="211">
        <f>$D159*INDEX('3_RatesBilling'!X:X,MATCH($A159,'3_RatesBilling'!$A:$A,0))</f>
        <v>0</v>
      </c>
      <c r="W159" s="211">
        <f>$D159*INDEX('3_RatesBilling'!Y:Y,MATCH($A159,'3_RatesBilling'!$A:$A,0))</f>
        <v>0</v>
      </c>
      <c r="X159" s="211">
        <f>$D159*INDEX('3_RatesBilling'!Z:Z,MATCH($A159,'3_RatesBilling'!$A:$A,0))</f>
        <v>0</v>
      </c>
      <c r="Y159" s="211">
        <f>$D159*INDEX('3_RatesBilling'!AA:AA,MATCH($A159,'3_RatesBilling'!$A:$A,0))</f>
        <v>0</v>
      </c>
      <c r="Z159" s="211">
        <f>$D159*INDEX('3_RatesBilling'!AB:AB,MATCH($A159,'3_RatesBilling'!$A:$A,0))</f>
        <v>0</v>
      </c>
      <c r="AA159" s="211">
        <f>$D159*INDEX('3_RatesBilling'!AC:AC,MATCH($A159,'3_RatesBilling'!$A:$A,0))</f>
        <v>0</v>
      </c>
      <c r="AC159" s="211" t="e">
        <f t="shared" ca="1" si="66"/>
        <v>#REF!</v>
      </c>
      <c r="AD159" s="211" t="e">
        <f t="shared" ca="1" si="67"/>
        <v>#REF!</v>
      </c>
      <c r="AE159" s="211" t="e">
        <f t="shared" ca="1" si="68"/>
        <v>#REF!</v>
      </c>
      <c r="AF159" s="211" t="e">
        <f t="shared" ca="1" si="69"/>
        <v>#REF!</v>
      </c>
      <c r="AG159" s="211" t="e">
        <f t="shared" ca="1" si="70"/>
        <v>#REF!</v>
      </c>
      <c r="AH159" s="211" t="e">
        <f t="shared" ca="1" si="71"/>
        <v>#REF!</v>
      </c>
      <c r="AI159" s="211" t="e">
        <f t="shared" ca="1" si="72"/>
        <v>#REF!</v>
      </c>
      <c r="AJ159" s="211" t="e">
        <f t="shared" ca="1" si="73"/>
        <v>#REF!</v>
      </c>
      <c r="AK159" s="211" t="e">
        <f t="shared" ca="1" si="74"/>
        <v>#REF!</v>
      </c>
      <c r="AL159" s="211" t="e">
        <f t="shared" ca="1" si="75"/>
        <v>#REF!</v>
      </c>
      <c r="AM159" s="211" t="e">
        <f t="shared" ca="1" si="76"/>
        <v>#REF!</v>
      </c>
      <c r="AN159" s="211" t="e">
        <f t="shared" ca="1" si="77"/>
        <v>#REF!</v>
      </c>
      <c r="AO159" s="211" t="e">
        <f t="shared" ca="1" si="78"/>
        <v>#REF!</v>
      </c>
      <c r="AP159" s="211" t="e">
        <f t="shared" ca="1" si="79"/>
        <v>#REF!</v>
      </c>
      <c r="AQ159" s="211" t="e">
        <f t="shared" ca="1" si="80"/>
        <v>#REF!</v>
      </c>
      <c r="AR159" s="211" t="e">
        <f t="shared" ca="1" si="81"/>
        <v>#REF!</v>
      </c>
      <c r="AT159" s="209" t="e">
        <f t="shared" ca="1" si="82"/>
        <v>#REF!</v>
      </c>
      <c r="AU159" s="209" t="e">
        <f t="shared" ca="1" si="83"/>
        <v>#REF!</v>
      </c>
      <c r="AV159" s="209" t="e">
        <f t="shared" ca="1" si="84"/>
        <v>#REF!</v>
      </c>
      <c r="AW159" s="209" t="e">
        <f t="shared" ca="1" si="85"/>
        <v>#REF!</v>
      </c>
      <c r="AX159" s="209" t="e">
        <f t="shared" ca="1" si="86"/>
        <v>#REF!</v>
      </c>
      <c r="AY159" s="209" t="e">
        <f t="shared" ca="1" si="87"/>
        <v>#REF!</v>
      </c>
      <c r="AZ159" s="209" t="e">
        <f t="shared" ca="1" si="88"/>
        <v>#REF!</v>
      </c>
      <c r="BA159" s="209" t="e">
        <f t="shared" ca="1" si="89"/>
        <v>#REF!</v>
      </c>
      <c r="BB159" s="209" t="e">
        <f t="shared" ca="1" si="90"/>
        <v>#REF!</v>
      </c>
      <c r="BC159" s="209" t="e">
        <f t="shared" ca="1" si="91"/>
        <v>#REF!</v>
      </c>
      <c r="BD159" s="209" t="e">
        <f t="shared" ca="1" si="92"/>
        <v>#REF!</v>
      </c>
      <c r="BE159" s="209" t="e">
        <f t="shared" ca="1" si="93"/>
        <v>#REF!</v>
      </c>
      <c r="BF159" s="209" t="e">
        <f t="shared" ca="1" si="94"/>
        <v>#REF!</v>
      </c>
      <c r="BG159" s="209" t="e">
        <f t="shared" ca="1" si="95"/>
        <v>#REF!</v>
      </c>
      <c r="BH159" s="209" t="e">
        <f t="shared" ca="1" si="96"/>
        <v>#REF!</v>
      </c>
      <c r="BI159" s="209" t="e">
        <f t="shared" ca="1" si="97"/>
        <v>#REF!</v>
      </c>
    </row>
    <row r="160" spans="1:61" s="3" customFormat="1">
      <c r="A160" s="246" t="s">
        <v>320</v>
      </c>
      <c r="B160" s="246" t="str">
        <f>INDEX('Ref1'!$E:$E,MATCH(A160,'Ref1'!$A:$A,0))</f>
        <v>Havering</v>
      </c>
      <c r="C160" s="246" t="str">
        <f>INDEX('Ref1'!$B:$B,MATCH($A160,'Ref1'!$A:$A,0))</f>
        <v>OLB</v>
      </c>
      <c r="D160" s="307">
        <f>INDEX(Inputs!$K$61:$K$71,MATCH($C160,Inputs!$Q$61:$Q$71,0))</f>
        <v>0</v>
      </c>
      <c r="E160" s="211">
        <f>$D160*INDEX('3_RatesBilling'!G:G,MATCH($A160,'3_RatesBilling'!$A:$A,0))</f>
        <v>0</v>
      </c>
      <c r="F160" s="211">
        <f>$D160*INDEX('3_RatesBilling'!H:H,MATCH($A160,'3_RatesBilling'!$A:$A,0))</f>
        <v>0</v>
      </c>
      <c r="G160" s="211">
        <f>$D160*INDEX('3_RatesBilling'!I:I,MATCH($A160,'3_RatesBilling'!$A:$A,0))</f>
        <v>0</v>
      </c>
      <c r="H160" s="211">
        <f>$D160*INDEX('3_RatesBilling'!J:J,MATCH($A160,'3_RatesBilling'!$A:$A,0))</f>
        <v>0</v>
      </c>
      <c r="I160" s="211">
        <f>$D160*INDEX('3_RatesBilling'!K:K,MATCH($A160,'3_RatesBilling'!$A:$A,0))</f>
        <v>0</v>
      </c>
      <c r="J160" s="211">
        <f>$D160*INDEX('3_RatesBilling'!L:L,MATCH($A160,'3_RatesBilling'!$A:$A,0))</f>
        <v>0</v>
      </c>
      <c r="K160" s="216">
        <f>$D160*INDEX('3_RatesBilling'!M:M,MATCH($A160,'3_RatesBilling'!$A:$A,0))</f>
        <v>0</v>
      </c>
      <c r="L160" s="213">
        <f>$D160*INDEX('3_RatesBilling'!N:N,MATCH($A160,'3_RatesBilling'!$A:$A,0))</f>
        <v>0</v>
      </c>
      <c r="M160" s="211">
        <f>$D160*INDEX('3_RatesBilling'!O:O,MATCH($A160,'3_RatesBilling'!$A:$A,0))</f>
        <v>0</v>
      </c>
      <c r="N160" s="211">
        <f>$D160*INDEX('3_RatesBilling'!P:P,MATCH($A160,'3_RatesBilling'!$A:$A,0))</f>
        <v>0</v>
      </c>
      <c r="O160" s="211">
        <f>$D160*INDEX('3_RatesBilling'!Q:Q,MATCH($A160,'3_RatesBilling'!$A:$A,0))</f>
        <v>0</v>
      </c>
      <c r="P160" s="211">
        <f>$D160*INDEX('3_RatesBilling'!R:R,MATCH($A160,'3_RatesBilling'!$A:$A,0))</f>
        <v>0</v>
      </c>
      <c r="Q160" s="211">
        <f>$D160*INDEX('3_RatesBilling'!S:S,MATCH($A160,'3_RatesBilling'!$A:$A,0))</f>
        <v>0</v>
      </c>
      <c r="R160" s="211">
        <f>$D160*INDEX('3_RatesBilling'!T:T,MATCH($A160,'3_RatesBilling'!$A:$A,0))</f>
        <v>0</v>
      </c>
      <c r="S160" s="211">
        <f>$D160*INDEX('3_RatesBilling'!U:U,MATCH($A160,'3_RatesBilling'!$A:$A,0))</f>
        <v>0</v>
      </c>
      <c r="T160" s="211">
        <f>$D160*INDEX('3_RatesBilling'!V:V,MATCH($A160,'3_RatesBilling'!$A:$A,0))</f>
        <v>0</v>
      </c>
      <c r="U160" s="211">
        <f>$D160*INDEX('3_RatesBilling'!W:W,MATCH($A160,'3_RatesBilling'!$A:$A,0))</f>
        <v>0</v>
      </c>
      <c r="V160" s="211">
        <f>$D160*INDEX('3_RatesBilling'!X:X,MATCH($A160,'3_RatesBilling'!$A:$A,0))</f>
        <v>0</v>
      </c>
      <c r="W160" s="211">
        <f>$D160*INDEX('3_RatesBilling'!Y:Y,MATCH($A160,'3_RatesBilling'!$A:$A,0))</f>
        <v>0</v>
      </c>
      <c r="X160" s="211">
        <f>$D160*INDEX('3_RatesBilling'!Z:Z,MATCH($A160,'3_RatesBilling'!$A:$A,0))</f>
        <v>0</v>
      </c>
      <c r="Y160" s="211">
        <f>$D160*INDEX('3_RatesBilling'!AA:AA,MATCH($A160,'3_RatesBilling'!$A:$A,0))</f>
        <v>0</v>
      </c>
      <c r="Z160" s="211">
        <f>$D160*INDEX('3_RatesBilling'!AB:AB,MATCH($A160,'3_RatesBilling'!$A:$A,0))</f>
        <v>0</v>
      </c>
      <c r="AA160" s="211">
        <f>$D160*INDEX('3_RatesBilling'!AC:AC,MATCH($A160,'3_RatesBilling'!$A:$A,0))</f>
        <v>0</v>
      </c>
      <c r="AC160" s="211" t="e">
        <f t="shared" ca="1" si="66"/>
        <v>#REF!</v>
      </c>
      <c r="AD160" s="211" t="e">
        <f t="shared" ca="1" si="67"/>
        <v>#REF!</v>
      </c>
      <c r="AE160" s="211" t="e">
        <f t="shared" ca="1" si="68"/>
        <v>#REF!</v>
      </c>
      <c r="AF160" s="211" t="e">
        <f t="shared" ca="1" si="69"/>
        <v>#REF!</v>
      </c>
      <c r="AG160" s="211" t="e">
        <f t="shared" ca="1" si="70"/>
        <v>#REF!</v>
      </c>
      <c r="AH160" s="211" t="e">
        <f t="shared" ca="1" si="71"/>
        <v>#REF!</v>
      </c>
      <c r="AI160" s="211" t="e">
        <f t="shared" ca="1" si="72"/>
        <v>#REF!</v>
      </c>
      <c r="AJ160" s="211" t="e">
        <f t="shared" ca="1" si="73"/>
        <v>#REF!</v>
      </c>
      <c r="AK160" s="211" t="e">
        <f t="shared" ca="1" si="74"/>
        <v>#REF!</v>
      </c>
      <c r="AL160" s="211" t="e">
        <f t="shared" ca="1" si="75"/>
        <v>#REF!</v>
      </c>
      <c r="AM160" s="211" t="e">
        <f t="shared" ca="1" si="76"/>
        <v>#REF!</v>
      </c>
      <c r="AN160" s="211" t="e">
        <f t="shared" ca="1" si="77"/>
        <v>#REF!</v>
      </c>
      <c r="AO160" s="211" t="e">
        <f t="shared" ca="1" si="78"/>
        <v>#REF!</v>
      </c>
      <c r="AP160" s="211" t="e">
        <f t="shared" ca="1" si="79"/>
        <v>#REF!</v>
      </c>
      <c r="AQ160" s="211" t="e">
        <f t="shared" ca="1" si="80"/>
        <v>#REF!</v>
      </c>
      <c r="AR160" s="211" t="e">
        <f t="shared" ca="1" si="81"/>
        <v>#REF!</v>
      </c>
      <c r="AT160" s="209" t="e">
        <f t="shared" ca="1" si="82"/>
        <v>#REF!</v>
      </c>
      <c r="AU160" s="209" t="e">
        <f t="shared" ca="1" si="83"/>
        <v>#REF!</v>
      </c>
      <c r="AV160" s="209" t="e">
        <f t="shared" ca="1" si="84"/>
        <v>#REF!</v>
      </c>
      <c r="AW160" s="209" t="e">
        <f t="shared" ca="1" si="85"/>
        <v>#REF!</v>
      </c>
      <c r="AX160" s="209" t="e">
        <f t="shared" ca="1" si="86"/>
        <v>#REF!</v>
      </c>
      <c r="AY160" s="209" t="e">
        <f t="shared" ca="1" si="87"/>
        <v>#REF!</v>
      </c>
      <c r="AZ160" s="209" t="e">
        <f t="shared" ca="1" si="88"/>
        <v>#REF!</v>
      </c>
      <c r="BA160" s="209" t="e">
        <f t="shared" ca="1" si="89"/>
        <v>#REF!</v>
      </c>
      <c r="BB160" s="209" t="e">
        <f t="shared" ca="1" si="90"/>
        <v>#REF!</v>
      </c>
      <c r="BC160" s="209" t="e">
        <f t="shared" ca="1" si="91"/>
        <v>#REF!</v>
      </c>
      <c r="BD160" s="209" t="e">
        <f t="shared" ca="1" si="92"/>
        <v>#REF!</v>
      </c>
      <c r="BE160" s="209" t="e">
        <f t="shared" ca="1" si="93"/>
        <v>#REF!</v>
      </c>
      <c r="BF160" s="209" t="e">
        <f t="shared" ca="1" si="94"/>
        <v>#REF!</v>
      </c>
      <c r="BG160" s="209" t="e">
        <f t="shared" ca="1" si="95"/>
        <v>#REF!</v>
      </c>
      <c r="BH160" s="209" t="e">
        <f t="shared" ca="1" si="96"/>
        <v>#REF!</v>
      </c>
      <c r="BI160" s="209" t="e">
        <f t="shared" ca="1" si="97"/>
        <v>#REF!</v>
      </c>
    </row>
    <row r="161" spans="1:61" s="3" customFormat="1">
      <c r="A161" s="246" t="s">
        <v>322</v>
      </c>
      <c r="B161" s="246" t="str">
        <f>INDEX('Ref1'!$E:$E,MATCH(A161,'Ref1'!$A:$A,0))</f>
        <v>Hereford and Worcester Fire Authority</v>
      </c>
      <c r="C161" s="246" t="str">
        <f>INDEX('Ref1'!$B:$B,MATCH($A161,'Ref1'!$A:$A,0))</f>
        <v>SFIR</v>
      </c>
      <c r="D161" s="307">
        <f>INDEX(Inputs!$K$61:$K$71,MATCH($C161,Inputs!$Q$61:$Q$71,0))</f>
        <v>0</v>
      </c>
      <c r="E161" s="211">
        <f>$D161*INDEX('3_RatesBilling'!G:G,MATCH($A161,'3_RatesBilling'!$A:$A,0))</f>
        <v>0</v>
      </c>
      <c r="F161" s="211">
        <f>$D161*INDEX('3_RatesBilling'!H:H,MATCH($A161,'3_RatesBilling'!$A:$A,0))</f>
        <v>0</v>
      </c>
      <c r="G161" s="211">
        <f>$D161*INDEX('3_RatesBilling'!I:I,MATCH($A161,'3_RatesBilling'!$A:$A,0))</f>
        <v>0</v>
      </c>
      <c r="H161" s="211">
        <f>$D161*INDEX('3_RatesBilling'!J:J,MATCH($A161,'3_RatesBilling'!$A:$A,0))</f>
        <v>0</v>
      </c>
      <c r="I161" s="211">
        <f>$D161*INDEX('3_RatesBilling'!K:K,MATCH($A161,'3_RatesBilling'!$A:$A,0))</f>
        <v>0</v>
      </c>
      <c r="J161" s="211">
        <f>$D161*INDEX('3_RatesBilling'!L:L,MATCH($A161,'3_RatesBilling'!$A:$A,0))</f>
        <v>0</v>
      </c>
      <c r="K161" s="216">
        <f>$D161*INDEX('3_RatesBilling'!M:M,MATCH($A161,'3_RatesBilling'!$A:$A,0))</f>
        <v>0</v>
      </c>
      <c r="L161" s="213">
        <f>$D161*INDEX('3_RatesBilling'!N:N,MATCH($A161,'3_RatesBilling'!$A:$A,0))</f>
        <v>0</v>
      </c>
      <c r="M161" s="211">
        <f>$D161*INDEX('3_RatesBilling'!O:O,MATCH($A161,'3_RatesBilling'!$A:$A,0))</f>
        <v>0</v>
      </c>
      <c r="N161" s="211">
        <f>$D161*INDEX('3_RatesBilling'!P:P,MATCH($A161,'3_RatesBilling'!$A:$A,0))</f>
        <v>0</v>
      </c>
      <c r="O161" s="211">
        <f>$D161*INDEX('3_RatesBilling'!Q:Q,MATCH($A161,'3_RatesBilling'!$A:$A,0))</f>
        <v>0</v>
      </c>
      <c r="P161" s="211">
        <f>$D161*INDEX('3_RatesBilling'!R:R,MATCH($A161,'3_RatesBilling'!$A:$A,0))</f>
        <v>0</v>
      </c>
      <c r="Q161" s="211">
        <f>$D161*INDEX('3_RatesBilling'!S:S,MATCH($A161,'3_RatesBilling'!$A:$A,0))</f>
        <v>0</v>
      </c>
      <c r="R161" s="211">
        <f>$D161*INDEX('3_RatesBilling'!T:T,MATCH($A161,'3_RatesBilling'!$A:$A,0))</f>
        <v>0</v>
      </c>
      <c r="S161" s="211">
        <f>$D161*INDEX('3_RatesBilling'!U:U,MATCH($A161,'3_RatesBilling'!$A:$A,0))</f>
        <v>0</v>
      </c>
      <c r="T161" s="211">
        <f>$D161*INDEX('3_RatesBilling'!V:V,MATCH($A161,'3_RatesBilling'!$A:$A,0))</f>
        <v>0</v>
      </c>
      <c r="U161" s="211">
        <f>$D161*INDEX('3_RatesBilling'!W:W,MATCH($A161,'3_RatesBilling'!$A:$A,0))</f>
        <v>0</v>
      </c>
      <c r="V161" s="211">
        <f>$D161*INDEX('3_RatesBilling'!X:X,MATCH($A161,'3_RatesBilling'!$A:$A,0))</f>
        <v>0</v>
      </c>
      <c r="W161" s="211">
        <f>$D161*INDEX('3_RatesBilling'!Y:Y,MATCH($A161,'3_RatesBilling'!$A:$A,0))</f>
        <v>0</v>
      </c>
      <c r="X161" s="211">
        <f>$D161*INDEX('3_RatesBilling'!Z:Z,MATCH($A161,'3_RatesBilling'!$A:$A,0))</f>
        <v>0</v>
      </c>
      <c r="Y161" s="211">
        <f>$D161*INDEX('3_RatesBilling'!AA:AA,MATCH($A161,'3_RatesBilling'!$A:$A,0))</f>
        <v>0</v>
      </c>
      <c r="Z161" s="211">
        <f>$D161*INDEX('3_RatesBilling'!AB:AB,MATCH($A161,'3_RatesBilling'!$A:$A,0))</f>
        <v>0</v>
      </c>
      <c r="AA161" s="211">
        <f>$D161*INDEX('3_RatesBilling'!AC:AC,MATCH($A161,'3_RatesBilling'!$A:$A,0))</f>
        <v>0</v>
      </c>
      <c r="AC161" s="211" t="e">
        <f t="shared" ca="1" si="66"/>
        <v>#REF!</v>
      </c>
      <c r="AD161" s="211" t="e">
        <f t="shared" ca="1" si="67"/>
        <v>#REF!</v>
      </c>
      <c r="AE161" s="211" t="e">
        <f t="shared" ca="1" si="68"/>
        <v>#REF!</v>
      </c>
      <c r="AF161" s="211" t="e">
        <f t="shared" ca="1" si="69"/>
        <v>#REF!</v>
      </c>
      <c r="AG161" s="211" t="e">
        <f t="shared" ca="1" si="70"/>
        <v>#REF!</v>
      </c>
      <c r="AH161" s="211" t="e">
        <f t="shared" ca="1" si="71"/>
        <v>#REF!</v>
      </c>
      <c r="AI161" s="211" t="e">
        <f t="shared" ca="1" si="72"/>
        <v>#REF!</v>
      </c>
      <c r="AJ161" s="211" t="e">
        <f t="shared" ca="1" si="73"/>
        <v>#REF!</v>
      </c>
      <c r="AK161" s="211" t="e">
        <f t="shared" ca="1" si="74"/>
        <v>#REF!</v>
      </c>
      <c r="AL161" s="211" t="e">
        <f t="shared" ca="1" si="75"/>
        <v>#REF!</v>
      </c>
      <c r="AM161" s="211" t="e">
        <f t="shared" ca="1" si="76"/>
        <v>#REF!</v>
      </c>
      <c r="AN161" s="211" t="e">
        <f t="shared" ca="1" si="77"/>
        <v>#REF!</v>
      </c>
      <c r="AO161" s="211" t="e">
        <f t="shared" ca="1" si="78"/>
        <v>#REF!</v>
      </c>
      <c r="AP161" s="211" t="e">
        <f t="shared" ca="1" si="79"/>
        <v>#REF!</v>
      </c>
      <c r="AQ161" s="211" t="e">
        <f t="shared" ca="1" si="80"/>
        <v>#REF!</v>
      </c>
      <c r="AR161" s="211" t="e">
        <f t="shared" ca="1" si="81"/>
        <v>#REF!</v>
      </c>
      <c r="AT161" s="209" t="e">
        <f t="shared" ca="1" si="82"/>
        <v>#REF!</v>
      </c>
      <c r="AU161" s="209" t="e">
        <f t="shared" ca="1" si="83"/>
        <v>#REF!</v>
      </c>
      <c r="AV161" s="209" t="e">
        <f t="shared" ca="1" si="84"/>
        <v>#REF!</v>
      </c>
      <c r="AW161" s="209" t="e">
        <f t="shared" ca="1" si="85"/>
        <v>#REF!</v>
      </c>
      <c r="AX161" s="209" t="e">
        <f t="shared" ca="1" si="86"/>
        <v>#REF!</v>
      </c>
      <c r="AY161" s="209" t="e">
        <f t="shared" ca="1" si="87"/>
        <v>#REF!</v>
      </c>
      <c r="AZ161" s="209" t="e">
        <f t="shared" ca="1" si="88"/>
        <v>#REF!</v>
      </c>
      <c r="BA161" s="209" t="e">
        <f t="shared" ca="1" si="89"/>
        <v>#REF!</v>
      </c>
      <c r="BB161" s="209" t="e">
        <f t="shared" ca="1" si="90"/>
        <v>#REF!</v>
      </c>
      <c r="BC161" s="209" t="e">
        <f t="shared" ca="1" si="91"/>
        <v>#REF!</v>
      </c>
      <c r="BD161" s="209" t="e">
        <f t="shared" ca="1" si="92"/>
        <v>#REF!</v>
      </c>
      <c r="BE161" s="209" t="e">
        <f t="shared" ca="1" si="93"/>
        <v>#REF!</v>
      </c>
      <c r="BF161" s="209" t="e">
        <f t="shared" ca="1" si="94"/>
        <v>#REF!</v>
      </c>
      <c r="BG161" s="209" t="e">
        <f t="shared" ca="1" si="95"/>
        <v>#REF!</v>
      </c>
      <c r="BH161" s="209" t="e">
        <f t="shared" ca="1" si="96"/>
        <v>#REF!</v>
      </c>
      <c r="BI161" s="209" t="e">
        <f t="shared" ca="1" si="97"/>
        <v>#REF!</v>
      </c>
    </row>
    <row r="162" spans="1:61" s="3" customFormat="1">
      <c r="A162" s="246" t="s">
        <v>324</v>
      </c>
      <c r="B162" s="246" t="str">
        <f>INDEX('Ref1'!$E:$E,MATCH(A162,'Ref1'!$A:$A,0))</f>
        <v>Herefordshire</v>
      </c>
      <c r="C162" s="246" t="str">
        <f>INDEX('Ref1'!$B:$B,MATCH($A162,'Ref1'!$A:$A,0))</f>
        <v>UNINFIR</v>
      </c>
      <c r="D162" s="307">
        <f>INDEX(Inputs!$K$61:$K$71,MATCH($C162,Inputs!$Q$61:$Q$71,0))</f>
        <v>0</v>
      </c>
      <c r="E162" s="211">
        <f>$D162*INDEX('3_RatesBilling'!G:G,MATCH($A162,'3_RatesBilling'!$A:$A,0))</f>
        <v>0</v>
      </c>
      <c r="F162" s="211">
        <f>$D162*INDEX('3_RatesBilling'!H:H,MATCH($A162,'3_RatesBilling'!$A:$A,0))</f>
        <v>0</v>
      </c>
      <c r="G162" s="211">
        <f>$D162*INDEX('3_RatesBilling'!I:I,MATCH($A162,'3_RatesBilling'!$A:$A,0))</f>
        <v>0</v>
      </c>
      <c r="H162" s="211">
        <f>$D162*INDEX('3_RatesBilling'!J:J,MATCH($A162,'3_RatesBilling'!$A:$A,0))</f>
        <v>0</v>
      </c>
      <c r="I162" s="211">
        <f>$D162*INDEX('3_RatesBilling'!K:K,MATCH($A162,'3_RatesBilling'!$A:$A,0))</f>
        <v>0</v>
      </c>
      <c r="J162" s="211">
        <f>$D162*INDEX('3_RatesBilling'!L:L,MATCH($A162,'3_RatesBilling'!$A:$A,0))</f>
        <v>0</v>
      </c>
      <c r="K162" s="216">
        <f>$D162*INDEX('3_RatesBilling'!M:M,MATCH($A162,'3_RatesBilling'!$A:$A,0))</f>
        <v>0</v>
      </c>
      <c r="L162" s="213">
        <f>$D162*INDEX('3_RatesBilling'!N:N,MATCH($A162,'3_RatesBilling'!$A:$A,0))</f>
        <v>0</v>
      </c>
      <c r="M162" s="211">
        <f>$D162*INDEX('3_RatesBilling'!O:O,MATCH($A162,'3_RatesBilling'!$A:$A,0))</f>
        <v>0</v>
      </c>
      <c r="N162" s="211">
        <f>$D162*INDEX('3_RatesBilling'!P:P,MATCH($A162,'3_RatesBilling'!$A:$A,0))</f>
        <v>0</v>
      </c>
      <c r="O162" s="211">
        <f>$D162*INDEX('3_RatesBilling'!Q:Q,MATCH($A162,'3_RatesBilling'!$A:$A,0))</f>
        <v>0</v>
      </c>
      <c r="P162" s="211">
        <f>$D162*INDEX('3_RatesBilling'!R:R,MATCH($A162,'3_RatesBilling'!$A:$A,0))</f>
        <v>0</v>
      </c>
      <c r="Q162" s="211">
        <f>$D162*INDEX('3_RatesBilling'!S:S,MATCH($A162,'3_RatesBilling'!$A:$A,0))</f>
        <v>0</v>
      </c>
      <c r="R162" s="211">
        <f>$D162*INDEX('3_RatesBilling'!T:T,MATCH($A162,'3_RatesBilling'!$A:$A,0))</f>
        <v>0</v>
      </c>
      <c r="S162" s="211">
        <f>$D162*INDEX('3_RatesBilling'!U:U,MATCH($A162,'3_RatesBilling'!$A:$A,0))</f>
        <v>0</v>
      </c>
      <c r="T162" s="211">
        <f>$D162*INDEX('3_RatesBilling'!V:V,MATCH($A162,'3_RatesBilling'!$A:$A,0))</f>
        <v>0</v>
      </c>
      <c r="U162" s="211">
        <f>$D162*INDEX('3_RatesBilling'!W:W,MATCH($A162,'3_RatesBilling'!$A:$A,0))</f>
        <v>0</v>
      </c>
      <c r="V162" s="211">
        <f>$D162*INDEX('3_RatesBilling'!X:X,MATCH($A162,'3_RatesBilling'!$A:$A,0))</f>
        <v>0</v>
      </c>
      <c r="W162" s="211">
        <f>$D162*INDEX('3_RatesBilling'!Y:Y,MATCH($A162,'3_RatesBilling'!$A:$A,0))</f>
        <v>0</v>
      </c>
      <c r="X162" s="211">
        <f>$D162*INDEX('3_RatesBilling'!Z:Z,MATCH($A162,'3_RatesBilling'!$A:$A,0))</f>
        <v>0</v>
      </c>
      <c r="Y162" s="211">
        <f>$D162*INDEX('3_RatesBilling'!AA:AA,MATCH($A162,'3_RatesBilling'!$A:$A,0))</f>
        <v>0</v>
      </c>
      <c r="Z162" s="211">
        <f>$D162*INDEX('3_RatesBilling'!AB:AB,MATCH($A162,'3_RatesBilling'!$A:$A,0))</f>
        <v>0</v>
      </c>
      <c r="AA162" s="211">
        <f>$D162*INDEX('3_RatesBilling'!AC:AC,MATCH($A162,'3_RatesBilling'!$A:$A,0))</f>
        <v>0</v>
      </c>
      <c r="AC162" s="211" t="e">
        <f t="shared" ca="1" si="66"/>
        <v>#REF!</v>
      </c>
      <c r="AD162" s="211" t="e">
        <f t="shared" ca="1" si="67"/>
        <v>#REF!</v>
      </c>
      <c r="AE162" s="211" t="e">
        <f t="shared" ca="1" si="68"/>
        <v>#REF!</v>
      </c>
      <c r="AF162" s="211" t="e">
        <f t="shared" ca="1" si="69"/>
        <v>#REF!</v>
      </c>
      <c r="AG162" s="211" t="e">
        <f t="shared" ca="1" si="70"/>
        <v>#REF!</v>
      </c>
      <c r="AH162" s="211" t="e">
        <f t="shared" ca="1" si="71"/>
        <v>#REF!</v>
      </c>
      <c r="AI162" s="211" t="e">
        <f t="shared" ca="1" si="72"/>
        <v>#REF!</v>
      </c>
      <c r="AJ162" s="211" t="e">
        <f t="shared" ca="1" si="73"/>
        <v>#REF!</v>
      </c>
      <c r="AK162" s="211" t="e">
        <f t="shared" ca="1" si="74"/>
        <v>#REF!</v>
      </c>
      <c r="AL162" s="211" t="e">
        <f t="shared" ca="1" si="75"/>
        <v>#REF!</v>
      </c>
      <c r="AM162" s="211" t="e">
        <f t="shared" ca="1" si="76"/>
        <v>#REF!</v>
      </c>
      <c r="AN162" s="211" t="e">
        <f t="shared" ca="1" si="77"/>
        <v>#REF!</v>
      </c>
      <c r="AO162" s="211" t="e">
        <f t="shared" ca="1" si="78"/>
        <v>#REF!</v>
      </c>
      <c r="AP162" s="211" t="e">
        <f t="shared" ca="1" si="79"/>
        <v>#REF!</v>
      </c>
      <c r="AQ162" s="211" t="e">
        <f t="shared" ca="1" si="80"/>
        <v>#REF!</v>
      </c>
      <c r="AR162" s="211" t="e">
        <f t="shared" ca="1" si="81"/>
        <v>#REF!</v>
      </c>
      <c r="AT162" s="209" t="e">
        <f t="shared" ca="1" si="82"/>
        <v>#REF!</v>
      </c>
      <c r="AU162" s="209" t="e">
        <f t="shared" ca="1" si="83"/>
        <v>#REF!</v>
      </c>
      <c r="AV162" s="209" t="e">
        <f t="shared" ca="1" si="84"/>
        <v>#REF!</v>
      </c>
      <c r="AW162" s="209" t="e">
        <f t="shared" ca="1" si="85"/>
        <v>#REF!</v>
      </c>
      <c r="AX162" s="209" t="e">
        <f t="shared" ca="1" si="86"/>
        <v>#REF!</v>
      </c>
      <c r="AY162" s="209" t="e">
        <f t="shared" ca="1" si="87"/>
        <v>#REF!</v>
      </c>
      <c r="AZ162" s="209" t="e">
        <f t="shared" ca="1" si="88"/>
        <v>#REF!</v>
      </c>
      <c r="BA162" s="209" t="e">
        <f t="shared" ca="1" si="89"/>
        <v>#REF!</v>
      </c>
      <c r="BB162" s="209" t="e">
        <f t="shared" ca="1" si="90"/>
        <v>#REF!</v>
      </c>
      <c r="BC162" s="209" t="e">
        <f t="shared" ca="1" si="91"/>
        <v>#REF!</v>
      </c>
      <c r="BD162" s="209" t="e">
        <f t="shared" ca="1" si="92"/>
        <v>#REF!</v>
      </c>
      <c r="BE162" s="209" t="e">
        <f t="shared" ca="1" si="93"/>
        <v>#REF!</v>
      </c>
      <c r="BF162" s="209" t="e">
        <f t="shared" ca="1" si="94"/>
        <v>#REF!</v>
      </c>
      <c r="BG162" s="209" t="e">
        <f t="shared" ca="1" si="95"/>
        <v>#REF!</v>
      </c>
      <c r="BH162" s="209" t="e">
        <f t="shared" ca="1" si="96"/>
        <v>#REF!</v>
      </c>
      <c r="BI162" s="209" t="e">
        <f t="shared" ca="1" si="97"/>
        <v>#REF!</v>
      </c>
    </row>
    <row r="163" spans="1:61" s="3" customFormat="1">
      <c r="A163" s="246" t="s">
        <v>326</v>
      </c>
      <c r="B163" s="246" t="str">
        <f>INDEX('Ref1'!$E:$E,MATCH(A163,'Ref1'!$A:$A,0))</f>
        <v>Hertfordshire</v>
      </c>
      <c r="C163" s="246" t="str">
        <f>INDEX('Ref1'!$B:$B,MATCH($A163,'Ref1'!$A:$A,0))</f>
        <v>SCFIR</v>
      </c>
      <c r="D163" s="307">
        <f>INDEX(Inputs!$K$61:$K$71,MATCH($C163,Inputs!$Q$61:$Q$71,0))</f>
        <v>0</v>
      </c>
      <c r="E163" s="211">
        <f>$D163*INDEX('3_RatesBilling'!G:G,MATCH($A163,'3_RatesBilling'!$A:$A,0))</f>
        <v>0</v>
      </c>
      <c r="F163" s="211">
        <f>$D163*INDEX('3_RatesBilling'!H:H,MATCH($A163,'3_RatesBilling'!$A:$A,0))</f>
        <v>0</v>
      </c>
      <c r="G163" s="211">
        <f>$D163*INDEX('3_RatesBilling'!I:I,MATCH($A163,'3_RatesBilling'!$A:$A,0))</f>
        <v>0</v>
      </c>
      <c r="H163" s="211">
        <f>$D163*INDEX('3_RatesBilling'!J:J,MATCH($A163,'3_RatesBilling'!$A:$A,0))</f>
        <v>0</v>
      </c>
      <c r="I163" s="211">
        <f>$D163*INDEX('3_RatesBilling'!K:K,MATCH($A163,'3_RatesBilling'!$A:$A,0))</f>
        <v>0</v>
      </c>
      <c r="J163" s="211">
        <f>$D163*INDEX('3_RatesBilling'!L:L,MATCH($A163,'3_RatesBilling'!$A:$A,0))</f>
        <v>0</v>
      </c>
      <c r="K163" s="216">
        <f>$D163*INDEX('3_RatesBilling'!M:M,MATCH($A163,'3_RatesBilling'!$A:$A,0))</f>
        <v>0</v>
      </c>
      <c r="L163" s="213">
        <f>$D163*INDEX('3_RatesBilling'!N:N,MATCH($A163,'3_RatesBilling'!$A:$A,0))</f>
        <v>0</v>
      </c>
      <c r="M163" s="211">
        <f>$D163*INDEX('3_RatesBilling'!O:O,MATCH($A163,'3_RatesBilling'!$A:$A,0))</f>
        <v>0</v>
      </c>
      <c r="N163" s="211">
        <f>$D163*INDEX('3_RatesBilling'!P:P,MATCH($A163,'3_RatesBilling'!$A:$A,0))</f>
        <v>0</v>
      </c>
      <c r="O163" s="211">
        <f>$D163*INDEX('3_RatesBilling'!Q:Q,MATCH($A163,'3_RatesBilling'!$A:$A,0))</f>
        <v>0</v>
      </c>
      <c r="P163" s="211">
        <f>$D163*INDEX('3_RatesBilling'!R:R,MATCH($A163,'3_RatesBilling'!$A:$A,0))</f>
        <v>0</v>
      </c>
      <c r="Q163" s="211">
        <f>$D163*INDEX('3_RatesBilling'!S:S,MATCH($A163,'3_RatesBilling'!$A:$A,0))</f>
        <v>0</v>
      </c>
      <c r="R163" s="211">
        <f>$D163*INDEX('3_RatesBilling'!T:T,MATCH($A163,'3_RatesBilling'!$A:$A,0))</f>
        <v>0</v>
      </c>
      <c r="S163" s="211">
        <f>$D163*INDEX('3_RatesBilling'!U:U,MATCH($A163,'3_RatesBilling'!$A:$A,0))</f>
        <v>0</v>
      </c>
      <c r="T163" s="211">
        <f>$D163*INDEX('3_RatesBilling'!V:V,MATCH($A163,'3_RatesBilling'!$A:$A,0))</f>
        <v>0</v>
      </c>
      <c r="U163" s="211">
        <f>$D163*INDEX('3_RatesBilling'!W:W,MATCH($A163,'3_RatesBilling'!$A:$A,0))</f>
        <v>0</v>
      </c>
      <c r="V163" s="211">
        <f>$D163*INDEX('3_RatesBilling'!X:X,MATCH($A163,'3_RatesBilling'!$A:$A,0))</f>
        <v>0</v>
      </c>
      <c r="W163" s="211">
        <f>$D163*INDEX('3_RatesBilling'!Y:Y,MATCH($A163,'3_RatesBilling'!$A:$A,0))</f>
        <v>0</v>
      </c>
      <c r="X163" s="211">
        <f>$D163*INDEX('3_RatesBilling'!Z:Z,MATCH($A163,'3_RatesBilling'!$A:$A,0))</f>
        <v>0</v>
      </c>
      <c r="Y163" s="211">
        <f>$D163*INDEX('3_RatesBilling'!AA:AA,MATCH($A163,'3_RatesBilling'!$A:$A,0))</f>
        <v>0</v>
      </c>
      <c r="Z163" s="211">
        <f>$D163*INDEX('3_RatesBilling'!AB:AB,MATCH($A163,'3_RatesBilling'!$A:$A,0))</f>
        <v>0</v>
      </c>
      <c r="AA163" s="211">
        <f>$D163*INDEX('3_RatesBilling'!AC:AC,MATCH($A163,'3_RatesBilling'!$A:$A,0))</f>
        <v>0</v>
      </c>
      <c r="AC163" s="211" t="e">
        <f t="shared" ca="1" si="66"/>
        <v>#REF!</v>
      </c>
      <c r="AD163" s="211" t="e">
        <f t="shared" ca="1" si="67"/>
        <v>#REF!</v>
      </c>
      <c r="AE163" s="211" t="e">
        <f t="shared" ca="1" si="68"/>
        <v>#REF!</v>
      </c>
      <c r="AF163" s="211" t="e">
        <f t="shared" ca="1" si="69"/>
        <v>#REF!</v>
      </c>
      <c r="AG163" s="211" t="e">
        <f t="shared" ca="1" si="70"/>
        <v>#REF!</v>
      </c>
      <c r="AH163" s="211" t="e">
        <f t="shared" ca="1" si="71"/>
        <v>#REF!</v>
      </c>
      <c r="AI163" s="211" t="e">
        <f t="shared" ca="1" si="72"/>
        <v>#REF!</v>
      </c>
      <c r="AJ163" s="211" t="e">
        <f t="shared" ca="1" si="73"/>
        <v>#REF!</v>
      </c>
      <c r="AK163" s="211" t="e">
        <f t="shared" ca="1" si="74"/>
        <v>#REF!</v>
      </c>
      <c r="AL163" s="211" t="e">
        <f t="shared" ca="1" si="75"/>
        <v>#REF!</v>
      </c>
      <c r="AM163" s="211" t="e">
        <f t="shared" ca="1" si="76"/>
        <v>#REF!</v>
      </c>
      <c r="AN163" s="211" t="e">
        <f t="shared" ca="1" si="77"/>
        <v>#REF!</v>
      </c>
      <c r="AO163" s="211" t="e">
        <f t="shared" ca="1" si="78"/>
        <v>#REF!</v>
      </c>
      <c r="AP163" s="211" t="e">
        <f t="shared" ca="1" si="79"/>
        <v>#REF!</v>
      </c>
      <c r="AQ163" s="211" t="e">
        <f t="shared" ca="1" si="80"/>
        <v>#REF!</v>
      </c>
      <c r="AR163" s="211" t="e">
        <f t="shared" ca="1" si="81"/>
        <v>#REF!</v>
      </c>
      <c r="AT163" s="209" t="e">
        <f t="shared" ca="1" si="82"/>
        <v>#REF!</v>
      </c>
      <c r="AU163" s="209" t="e">
        <f t="shared" ca="1" si="83"/>
        <v>#REF!</v>
      </c>
      <c r="AV163" s="209" t="e">
        <f t="shared" ca="1" si="84"/>
        <v>#REF!</v>
      </c>
      <c r="AW163" s="209" t="e">
        <f t="shared" ca="1" si="85"/>
        <v>#REF!</v>
      </c>
      <c r="AX163" s="209" t="e">
        <f t="shared" ca="1" si="86"/>
        <v>#REF!</v>
      </c>
      <c r="AY163" s="209" t="e">
        <f t="shared" ca="1" si="87"/>
        <v>#REF!</v>
      </c>
      <c r="AZ163" s="209" t="e">
        <f t="shared" ca="1" si="88"/>
        <v>#REF!</v>
      </c>
      <c r="BA163" s="209" t="e">
        <f t="shared" ca="1" si="89"/>
        <v>#REF!</v>
      </c>
      <c r="BB163" s="209" t="e">
        <f t="shared" ca="1" si="90"/>
        <v>#REF!</v>
      </c>
      <c r="BC163" s="209" t="e">
        <f t="shared" ca="1" si="91"/>
        <v>#REF!</v>
      </c>
      <c r="BD163" s="209" t="e">
        <f t="shared" ca="1" si="92"/>
        <v>#REF!</v>
      </c>
      <c r="BE163" s="209" t="e">
        <f t="shared" ca="1" si="93"/>
        <v>#REF!</v>
      </c>
      <c r="BF163" s="209" t="e">
        <f t="shared" ca="1" si="94"/>
        <v>#REF!</v>
      </c>
      <c r="BG163" s="209" t="e">
        <f t="shared" ca="1" si="95"/>
        <v>#REF!</v>
      </c>
      <c r="BH163" s="209" t="e">
        <f t="shared" ca="1" si="96"/>
        <v>#REF!</v>
      </c>
      <c r="BI163" s="209" t="e">
        <f t="shared" ca="1" si="97"/>
        <v>#REF!</v>
      </c>
    </row>
    <row r="164" spans="1:61" s="3" customFormat="1">
      <c r="A164" s="246" t="s">
        <v>328</v>
      </c>
      <c r="B164" s="246" t="str">
        <f>INDEX('Ref1'!$E:$E,MATCH(A164,'Ref1'!$A:$A,0))</f>
        <v>Hertsmere</v>
      </c>
      <c r="C164" s="246" t="str">
        <f>INDEX('Ref1'!$B:$B,MATCH($A164,'Ref1'!$A:$A,0))</f>
        <v>SD</v>
      </c>
      <c r="D164" s="307">
        <f>INDEX(Inputs!$K$61:$K$71,MATCH($C164,Inputs!$Q$61:$Q$71,0))</f>
        <v>0</v>
      </c>
      <c r="E164" s="211">
        <f>$D164*INDEX('3_RatesBilling'!G:G,MATCH($A164,'3_RatesBilling'!$A:$A,0))</f>
        <v>0</v>
      </c>
      <c r="F164" s="211">
        <f>$D164*INDEX('3_RatesBilling'!H:H,MATCH($A164,'3_RatesBilling'!$A:$A,0))</f>
        <v>0</v>
      </c>
      <c r="G164" s="211">
        <f>$D164*INDEX('3_RatesBilling'!I:I,MATCH($A164,'3_RatesBilling'!$A:$A,0))</f>
        <v>0</v>
      </c>
      <c r="H164" s="211">
        <f>$D164*INDEX('3_RatesBilling'!J:J,MATCH($A164,'3_RatesBilling'!$A:$A,0))</f>
        <v>0</v>
      </c>
      <c r="I164" s="211">
        <f>$D164*INDEX('3_RatesBilling'!K:K,MATCH($A164,'3_RatesBilling'!$A:$A,0))</f>
        <v>0</v>
      </c>
      <c r="J164" s="211">
        <f>$D164*INDEX('3_RatesBilling'!L:L,MATCH($A164,'3_RatesBilling'!$A:$A,0))</f>
        <v>0</v>
      </c>
      <c r="K164" s="216">
        <f>$D164*INDEX('3_RatesBilling'!M:M,MATCH($A164,'3_RatesBilling'!$A:$A,0))</f>
        <v>0</v>
      </c>
      <c r="L164" s="213">
        <f>$D164*INDEX('3_RatesBilling'!N:N,MATCH($A164,'3_RatesBilling'!$A:$A,0))</f>
        <v>0</v>
      </c>
      <c r="M164" s="211">
        <f>$D164*INDEX('3_RatesBilling'!O:O,MATCH($A164,'3_RatesBilling'!$A:$A,0))</f>
        <v>0</v>
      </c>
      <c r="N164" s="211">
        <f>$D164*INDEX('3_RatesBilling'!P:P,MATCH($A164,'3_RatesBilling'!$A:$A,0))</f>
        <v>0</v>
      </c>
      <c r="O164" s="211">
        <f>$D164*INDEX('3_RatesBilling'!Q:Q,MATCH($A164,'3_RatesBilling'!$A:$A,0))</f>
        <v>0</v>
      </c>
      <c r="P164" s="211">
        <f>$D164*INDEX('3_RatesBilling'!R:R,MATCH($A164,'3_RatesBilling'!$A:$A,0))</f>
        <v>0</v>
      </c>
      <c r="Q164" s="211">
        <f>$D164*INDEX('3_RatesBilling'!S:S,MATCH($A164,'3_RatesBilling'!$A:$A,0))</f>
        <v>0</v>
      </c>
      <c r="R164" s="211">
        <f>$D164*INDEX('3_RatesBilling'!T:T,MATCH($A164,'3_RatesBilling'!$A:$A,0))</f>
        <v>0</v>
      </c>
      <c r="S164" s="211">
        <f>$D164*INDEX('3_RatesBilling'!U:U,MATCH($A164,'3_RatesBilling'!$A:$A,0))</f>
        <v>0</v>
      </c>
      <c r="T164" s="211">
        <f>$D164*INDEX('3_RatesBilling'!V:V,MATCH($A164,'3_RatesBilling'!$A:$A,0))</f>
        <v>0</v>
      </c>
      <c r="U164" s="211">
        <f>$D164*INDEX('3_RatesBilling'!W:W,MATCH($A164,'3_RatesBilling'!$A:$A,0))</f>
        <v>0</v>
      </c>
      <c r="V164" s="211">
        <f>$D164*INDEX('3_RatesBilling'!X:X,MATCH($A164,'3_RatesBilling'!$A:$A,0))</f>
        <v>0</v>
      </c>
      <c r="W164" s="211">
        <f>$D164*INDEX('3_RatesBilling'!Y:Y,MATCH($A164,'3_RatesBilling'!$A:$A,0))</f>
        <v>0</v>
      </c>
      <c r="X164" s="211">
        <f>$D164*INDEX('3_RatesBilling'!Z:Z,MATCH($A164,'3_RatesBilling'!$A:$A,0))</f>
        <v>0</v>
      </c>
      <c r="Y164" s="211">
        <f>$D164*INDEX('3_RatesBilling'!AA:AA,MATCH($A164,'3_RatesBilling'!$A:$A,0))</f>
        <v>0</v>
      </c>
      <c r="Z164" s="211">
        <f>$D164*INDEX('3_RatesBilling'!AB:AB,MATCH($A164,'3_RatesBilling'!$A:$A,0))</f>
        <v>0</v>
      </c>
      <c r="AA164" s="211">
        <f>$D164*INDEX('3_RatesBilling'!AC:AC,MATCH($A164,'3_RatesBilling'!$A:$A,0))</f>
        <v>0</v>
      </c>
      <c r="AC164" s="211" t="e">
        <f t="shared" ca="1" si="66"/>
        <v>#REF!</v>
      </c>
      <c r="AD164" s="211" t="e">
        <f t="shared" ca="1" si="67"/>
        <v>#REF!</v>
      </c>
      <c r="AE164" s="211" t="e">
        <f t="shared" ca="1" si="68"/>
        <v>#REF!</v>
      </c>
      <c r="AF164" s="211" t="e">
        <f t="shared" ca="1" si="69"/>
        <v>#REF!</v>
      </c>
      <c r="AG164" s="211" t="e">
        <f t="shared" ca="1" si="70"/>
        <v>#REF!</v>
      </c>
      <c r="AH164" s="211" t="e">
        <f t="shared" ca="1" si="71"/>
        <v>#REF!</v>
      </c>
      <c r="AI164" s="211" t="e">
        <f t="shared" ca="1" si="72"/>
        <v>#REF!</v>
      </c>
      <c r="AJ164" s="211" t="e">
        <f t="shared" ca="1" si="73"/>
        <v>#REF!</v>
      </c>
      <c r="AK164" s="211" t="e">
        <f t="shared" ca="1" si="74"/>
        <v>#REF!</v>
      </c>
      <c r="AL164" s="211" t="e">
        <f t="shared" ca="1" si="75"/>
        <v>#REF!</v>
      </c>
      <c r="AM164" s="211" t="e">
        <f t="shared" ca="1" si="76"/>
        <v>#REF!</v>
      </c>
      <c r="AN164" s="211" t="e">
        <f t="shared" ca="1" si="77"/>
        <v>#REF!</v>
      </c>
      <c r="AO164" s="211" t="e">
        <f t="shared" ca="1" si="78"/>
        <v>#REF!</v>
      </c>
      <c r="AP164" s="211" t="e">
        <f t="shared" ca="1" si="79"/>
        <v>#REF!</v>
      </c>
      <c r="AQ164" s="211" t="e">
        <f t="shared" ca="1" si="80"/>
        <v>#REF!</v>
      </c>
      <c r="AR164" s="211" t="e">
        <f t="shared" ca="1" si="81"/>
        <v>#REF!</v>
      </c>
      <c r="AT164" s="209" t="e">
        <f t="shared" ca="1" si="82"/>
        <v>#REF!</v>
      </c>
      <c r="AU164" s="209" t="e">
        <f t="shared" ca="1" si="83"/>
        <v>#REF!</v>
      </c>
      <c r="AV164" s="209" t="e">
        <f t="shared" ca="1" si="84"/>
        <v>#REF!</v>
      </c>
      <c r="AW164" s="209" t="e">
        <f t="shared" ca="1" si="85"/>
        <v>#REF!</v>
      </c>
      <c r="AX164" s="209" t="e">
        <f t="shared" ca="1" si="86"/>
        <v>#REF!</v>
      </c>
      <c r="AY164" s="209" t="e">
        <f t="shared" ca="1" si="87"/>
        <v>#REF!</v>
      </c>
      <c r="AZ164" s="209" t="e">
        <f t="shared" ca="1" si="88"/>
        <v>#REF!</v>
      </c>
      <c r="BA164" s="209" t="e">
        <f t="shared" ca="1" si="89"/>
        <v>#REF!</v>
      </c>
      <c r="BB164" s="209" t="e">
        <f t="shared" ca="1" si="90"/>
        <v>#REF!</v>
      </c>
      <c r="BC164" s="209" t="e">
        <f t="shared" ca="1" si="91"/>
        <v>#REF!</v>
      </c>
      <c r="BD164" s="209" t="e">
        <f t="shared" ca="1" si="92"/>
        <v>#REF!</v>
      </c>
      <c r="BE164" s="209" t="e">
        <f t="shared" ca="1" si="93"/>
        <v>#REF!</v>
      </c>
      <c r="BF164" s="209" t="e">
        <f t="shared" ca="1" si="94"/>
        <v>#REF!</v>
      </c>
      <c r="BG164" s="209" t="e">
        <f t="shared" ca="1" si="95"/>
        <v>#REF!</v>
      </c>
      <c r="BH164" s="209" t="e">
        <f t="shared" ca="1" si="96"/>
        <v>#REF!</v>
      </c>
      <c r="BI164" s="209" t="e">
        <f t="shared" ca="1" si="97"/>
        <v>#REF!</v>
      </c>
    </row>
    <row r="165" spans="1:61" s="3" customFormat="1">
      <c r="A165" s="246" t="s">
        <v>330</v>
      </c>
      <c r="B165" s="246" t="str">
        <f>INDEX('Ref1'!$E:$E,MATCH(A165,'Ref1'!$A:$A,0))</f>
        <v>High Peak</v>
      </c>
      <c r="C165" s="246" t="str">
        <f>INDEX('Ref1'!$B:$B,MATCH($A165,'Ref1'!$A:$A,0))</f>
        <v>SD</v>
      </c>
      <c r="D165" s="307">
        <f>INDEX(Inputs!$K$61:$K$71,MATCH($C165,Inputs!$Q$61:$Q$71,0))</f>
        <v>0</v>
      </c>
      <c r="E165" s="211">
        <f>$D165*INDEX('3_RatesBilling'!G:G,MATCH($A165,'3_RatesBilling'!$A:$A,0))</f>
        <v>0</v>
      </c>
      <c r="F165" s="211">
        <f>$D165*INDEX('3_RatesBilling'!H:H,MATCH($A165,'3_RatesBilling'!$A:$A,0))</f>
        <v>0</v>
      </c>
      <c r="G165" s="211">
        <f>$D165*INDEX('3_RatesBilling'!I:I,MATCH($A165,'3_RatesBilling'!$A:$A,0))</f>
        <v>0</v>
      </c>
      <c r="H165" s="211">
        <f>$D165*INDEX('3_RatesBilling'!J:J,MATCH($A165,'3_RatesBilling'!$A:$A,0))</f>
        <v>0</v>
      </c>
      <c r="I165" s="211">
        <f>$D165*INDEX('3_RatesBilling'!K:K,MATCH($A165,'3_RatesBilling'!$A:$A,0))</f>
        <v>0</v>
      </c>
      <c r="J165" s="211">
        <f>$D165*INDEX('3_RatesBilling'!L:L,MATCH($A165,'3_RatesBilling'!$A:$A,0))</f>
        <v>0</v>
      </c>
      <c r="K165" s="216">
        <f>$D165*INDEX('3_RatesBilling'!M:M,MATCH($A165,'3_RatesBilling'!$A:$A,0))</f>
        <v>0</v>
      </c>
      <c r="L165" s="213">
        <f>$D165*INDEX('3_RatesBilling'!N:N,MATCH($A165,'3_RatesBilling'!$A:$A,0))</f>
        <v>0</v>
      </c>
      <c r="M165" s="211">
        <f>$D165*INDEX('3_RatesBilling'!O:O,MATCH($A165,'3_RatesBilling'!$A:$A,0))</f>
        <v>0</v>
      </c>
      <c r="N165" s="211">
        <f>$D165*INDEX('3_RatesBilling'!P:P,MATCH($A165,'3_RatesBilling'!$A:$A,0))</f>
        <v>0</v>
      </c>
      <c r="O165" s="211">
        <f>$D165*INDEX('3_RatesBilling'!Q:Q,MATCH($A165,'3_RatesBilling'!$A:$A,0))</f>
        <v>0</v>
      </c>
      <c r="P165" s="211">
        <f>$D165*INDEX('3_RatesBilling'!R:R,MATCH($A165,'3_RatesBilling'!$A:$A,0))</f>
        <v>0</v>
      </c>
      <c r="Q165" s="211">
        <f>$D165*INDEX('3_RatesBilling'!S:S,MATCH($A165,'3_RatesBilling'!$A:$A,0))</f>
        <v>0</v>
      </c>
      <c r="R165" s="211">
        <f>$D165*INDEX('3_RatesBilling'!T:T,MATCH($A165,'3_RatesBilling'!$A:$A,0))</f>
        <v>0</v>
      </c>
      <c r="S165" s="211">
        <f>$D165*INDEX('3_RatesBilling'!U:U,MATCH($A165,'3_RatesBilling'!$A:$A,0))</f>
        <v>0</v>
      </c>
      <c r="T165" s="211">
        <f>$D165*INDEX('3_RatesBilling'!V:V,MATCH($A165,'3_RatesBilling'!$A:$A,0))</f>
        <v>0</v>
      </c>
      <c r="U165" s="211">
        <f>$D165*INDEX('3_RatesBilling'!W:W,MATCH($A165,'3_RatesBilling'!$A:$A,0))</f>
        <v>0</v>
      </c>
      <c r="V165" s="211">
        <f>$D165*INDEX('3_RatesBilling'!X:X,MATCH($A165,'3_RatesBilling'!$A:$A,0))</f>
        <v>0</v>
      </c>
      <c r="W165" s="211">
        <f>$D165*INDEX('3_RatesBilling'!Y:Y,MATCH($A165,'3_RatesBilling'!$A:$A,0))</f>
        <v>0</v>
      </c>
      <c r="X165" s="211">
        <f>$D165*INDEX('3_RatesBilling'!Z:Z,MATCH($A165,'3_RatesBilling'!$A:$A,0))</f>
        <v>0</v>
      </c>
      <c r="Y165" s="211">
        <f>$D165*INDEX('3_RatesBilling'!AA:AA,MATCH($A165,'3_RatesBilling'!$A:$A,0))</f>
        <v>0</v>
      </c>
      <c r="Z165" s="211">
        <f>$D165*INDEX('3_RatesBilling'!AB:AB,MATCH($A165,'3_RatesBilling'!$A:$A,0))</f>
        <v>0</v>
      </c>
      <c r="AA165" s="211">
        <f>$D165*INDEX('3_RatesBilling'!AC:AC,MATCH($A165,'3_RatesBilling'!$A:$A,0))</f>
        <v>0</v>
      </c>
      <c r="AC165" s="211" t="e">
        <f t="shared" ca="1" si="66"/>
        <v>#REF!</v>
      </c>
      <c r="AD165" s="211" t="e">
        <f t="shared" ca="1" si="67"/>
        <v>#REF!</v>
      </c>
      <c r="AE165" s="211" t="e">
        <f t="shared" ca="1" si="68"/>
        <v>#REF!</v>
      </c>
      <c r="AF165" s="211" t="e">
        <f t="shared" ca="1" si="69"/>
        <v>#REF!</v>
      </c>
      <c r="AG165" s="211" t="e">
        <f t="shared" ca="1" si="70"/>
        <v>#REF!</v>
      </c>
      <c r="AH165" s="211" t="e">
        <f t="shared" ca="1" si="71"/>
        <v>#REF!</v>
      </c>
      <c r="AI165" s="211" t="e">
        <f t="shared" ca="1" si="72"/>
        <v>#REF!</v>
      </c>
      <c r="AJ165" s="211" t="e">
        <f t="shared" ca="1" si="73"/>
        <v>#REF!</v>
      </c>
      <c r="AK165" s="211" t="e">
        <f t="shared" ca="1" si="74"/>
        <v>#REF!</v>
      </c>
      <c r="AL165" s="211" t="e">
        <f t="shared" ca="1" si="75"/>
        <v>#REF!</v>
      </c>
      <c r="AM165" s="211" t="e">
        <f t="shared" ca="1" si="76"/>
        <v>#REF!</v>
      </c>
      <c r="AN165" s="211" t="e">
        <f t="shared" ca="1" si="77"/>
        <v>#REF!</v>
      </c>
      <c r="AO165" s="211" t="e">
        <f t="shared" ca="1" si="78"/>
        <v>#REF!</v>
      </c>
      <c r="AP165" s="211" t="e">
        <f t="shared" ca="1" si="79"/>
        <v>#REF!</v>
      </c>
      <c r="AQ165" s="211" t="e">
        <f t="shared" ca="1" si="80"/>
        <v>#REF!</v>
      </c>
      <c r="AR165" s="211" t="e">
        <f t="shared" ca="1" si="81"/>
        <v>#REF!</v>
      </c>
      <c r="AT165" s="209" t="e">
        <f t="shared" ca="1" si="82"/>
        <v>#REF!</v>
      </c>
      <c r="AU165" s="209" t="e">
        <f t="shared" ca="1" si="83"/>
        <v>#REF!</v>
      </c>
      <c r="AV165" s="209" t="e">
        <f t="shared" ca="1" si="84"/>
        <v>#REF!</v>
      </c>
      <c r="AW165" s="209" t="e">
        <f t="shared" ca="1" si="85"/>
        <v>#REF!</v>
      </c>
      <c r="AX165" s="209" t="e">
        <f t="shared" ca="1" si="86"/>
        <v>#REF!</v>
      </c>
      <c r="AY165" s="209" t="e">
        <f t="shared" ca="1" si="87"/>
        <v>#REF!</v>
      </c>
      <c r="AZ165" s="209" t="e">
        <f t="shared" ca="1" si="88"/>
        <v>#REF!</v>
      </c>
      <c r="BA165" s="209" t="e">
        <f t="shared" ca="1" si="89"/>
        <v>#REF!</v>
      </c>
      <c r="BB165" s="209" t="e">
        <f t="shared" ca="1" si="90"/>
        <v>#REF!</v>
      </c>
      <c r="BC165" s="209" t="e">
        <f t="shared" ca="1" si="91"/>
        <v>#REF!</v>
      </c>
      <c r="BD165" s="209" t="e">
        <f t="shared" ca="1" si="92"/>
        <v>#REF!</v>
      </c>
      <c r="BE165" s="209" t="e">
        <f t="shared" ca="1" si="93"/>
        <v>#REF!</v>
      </c>
      <c r="BF165" s="209" t="e">
        <f t="shared" ca="1" si="94"/>
        <v>#REF!</v>
      </c>
      <c r="BG165" s="209" t="e">
        <f t="shared" ca="1" si="95"/>
        <v>#REF!</v>
      </c>
      <c r="BH165" s="209" t="e">
        <f t="shared" ca="1" si="96"/>
        <v>#REF!</v>
      </c>
      <c r="BI165" s="209" t="e">
        <f t="shared" ca="1" si="97"/>
        <v>#REF!</v>
      </c>
    </row>
    <row r="166" spans="1:61" s="3" customFormat="1">
      <c r="A166" s="246" t="s">
        <v>332</v>
      </c>
      <c r="B166" s="246" t="str">
        <f>INDEX('Ref1'!$E:$E,MATCH(A166,'Ref1'!$A:$A,0))</f>
        <v>Hillingdon</v>
      </c>
      <c r="C166" s="246" t="str">
        <f>INDEX('Ref1'!$B:$B,MATCH($A166,'Ref1'!$A:$A,0))</f>
        <v>OLB</v>
      </c>
      <c r="D166" s="307">
        <f>INDEX(Inputs!$K$61:$K$71,MATCH($C166,Inputs!$Q$61:$Q$71,0))</f>
        <v>0</v>
      </c>
      <c r="E166" s="211">
        <f>$D166*INDEX('3_RatesBilling'!G:G,MATCH($A166,'3_RatesBilling'!$A:$A,0))</f>
        <v>0</v>
      </c>
      <c r="F166" s="211">
        <f>$D166*INDEX('3_RatesBilling'!H:H,MATCH($A166,'3_RatesBilling'!$A:$A,0))</f>
        <v>0</v>
      </c>
      <c r="G166" s="211">
        <f>$D166*INDEX('3_RatesBilling'!I:I,MATCH($A166,'3_RatesBilling'!$A:$A,0))</f>
        <v>0</v>
      </c>
      <c r="H166" s="211">
        <f>$D166*INDEX('3_RatesBilling'!J:J,MATCH($A166,'3_RatesBilling'!$A:$A,0))</f>
        <v>0</v>
      </c>
      <c r="I166" s="211">
        <f>$D166*INDEX('3_RatesBilling'!K:K,MATCH($A166,'3_RatesBilling'!$A:$A,0))</f>
        <v>0</v>
      </c>
      <c r="J166" s="211">
        <f>$D166*INDEX('3_RatesBilling'!L:L,MATCH($A166,'3_RatesBilling'!$A:$A,0))</f>
        <v>0</v>
      </c>
      <c r="K166" s="216">
        <f>$D166*INDEX('3_RatesBilling'!M:M,MATCH($A166,'3_RatesBilling'!$A:$A,0))</f>
        <v>0</v>
      </c>
      <c r="L166" s="213">
        <f>$D166*INDEX('3_RatesBilling'!N:N,MATCH($A166,'3_RatesBilling'!$A:$A,0))</f>
        <v>0</v>
      </c>
      <c r="M166" s="211">
        <f>$D166*INDEX('3_RatesBilling'!O:O,MATCH($A166,'3_RatesBilling'!$A:$A,0))</f>
        <v>0</v>
      </c>
      <c r="N166" s="211">
        <f>$D166*INDEX('3_RatesBilling'!P:P,MATCH($A166,'3_RatesBilling'!$A:$A,0))</f>
        <v>0</v>
      </c>
      <c r="O166" s="211">
        <f>$D166*INDEX('3_RatesBilling'!Q:Q,MATCH($A166,'3_RatesBilling'!$A:$A,0))</f>
        <v>0</v>
      </c>
      <c r="P166" s="211">
        <f>$D166*INDEX('3_RatesBilling'!R:R,MATCH($A166,'3_RatesBilling'!$A:$A,0))</f>
        <v>0</v>
      </c>
      <c r="Q166" s="211">
        <f>$D166*INDEX('3_RatesBilling'!S:S,MATCH($A166,'3_RatesBilling'!$A:$A,0))</f>
        <v>0</v>
      </c>
      <c r="R166" s="211">
        <f>$D166*INDEX('3_RatesBilling'!T:T,MATCH($A166,'3_RatesBilling'!$A:$A,0))</f>
        <v>0</v>
      </c>
      <c r="S166" s="211">
        <f>$D166*INDEX('3_RatesBilling'!U:U,MATCH($A166,'3_RatesBilling'!$A:$A,0))</f>
        <v>0</v>
      </c>
      <c r="T166" s="211">
        <f>$D166*INDEX('3_RatesBilling'!V:V,MATCH($A166,'3_RatesBilling'!$A:$A,0))</f>
        <v>0</v>
      </c>
      <c r="U166" s="211">
        <f>$D166*INDEX('3_RatesBilling'!W:W,MATCH($A166,'3_RatesBilling'!$A:$A,0))</f>
        <v>0</v>
      </c>
      <c r="V166" s="211">
        <f>$D166*INDEX('3_RatesBilling'!X:X,MATCH($A166,'3_RatesBilling'!$A:$A,0))</f>
        <v>0</v>
      </c>
      <c r="W166" s="211">
        <f>$D166*INDEX('3_RatesBilling'!Y:Y,MATCH($A166,'3_RatesBilling'!$A:$A,0))</f>
        <v>0</v>
      </c>
      <c r="X166" s="211">
        <f>$D166*INDEX('3_RatesBilling'!Z:Z,MATCH($A166,'3_RatesBilling'!$A:$A,0))</f>
        <v>0</v>
      </c>
      <c r="Y166" s="211">
        <f>$D166*INDEX('3_RatesBilling'!AA:AA,MATCH($A166,'3_RatesBilling'!$A:$A,0))</f>
        <v>0</v>
      </c>
      <c r="Z166" s="211">
        <f>$D166*INDEX('3_RatesBilling'!AB:AB,MATCH($A166,'3_RatesBilling'!$A:$A,0))</f>
        <v>0</v>
      </c>
      <c r="AA166" s="211">
        <f>$D166*INDEX('3_RatesBilling'!AC:AC,MATCH($A166,'3_RatesBilling'!$A:$A,0))</f>
        <v>0</v>
      </c>
      <c r="AC166" s="211" t="e">
        <f t="shared" ca="1" si="66"/>
        <v>#REF!</v>
      </c>
      <c r="AD166" s="211" t="e">
        <f t="shared" ca="1" si="67"/>
        <v>#REF!</v>
      </c>
      <c r="AE166" s="211" t="e">
        <f t="shared" ca="1" si="68"/>
        <v>#REF!</v>
      </c>
      <c r="AF166" s="211" t="e">
        <f t="shared" ca="1" si="69"/>
        <v>#REF!</v>
      </c>
      <c r="AG166" s="211" t="e">
        <f t="shared" ca="1" si="70"/>
        <v>#REF!</v>
      </c>
      <c r="AH166" s="211" t="e">
        <f t="shared" ca="1" si="71"/>
        <v>#REF!</v>
      </c>
      <c r="AI166" s="211" t="e">
        <f t="shared" ca="1" si="72"/>
        <v>#REF!</v>
      </c>
      <c r="AJ166" s="211" t="e">
        <f t="shared" ca="1" si="73"/>
        <v>#REF!</v>
      </c>
      <c r="AK166" s="211" t="e">
        <f t="shared" ca="1" si="74"/>
        <v>#REF!</v>
      </c>
      <c r="AL166" s="211" t="e">
        <f t="shared" ca="1" si="75"/>
        <v>#REF!</v>
      </c>
      <c r="AM166" s="211" t="e">
        <f t="shared" ca="1" si="76"/>
        <v>#REF!</v>
      </c>
      <c r="AN166" s="211" t="e">
        <f t="shared" ca="1" si="77"/>
        <v>#REF!</v>
      </c>
      <c r="AO166" s="211" t="e">
        <f t="shared" ca="1" si="78"/>
        <v>#REF!</v>
      </c>
      <c r="AP166" s="211" t="e">
        <f t="shared" ca="1" si="79"/>
        <v>#REF!</v>
      </c>
      <c r="AQ166" s="211" t="e">
        <f t="shared" ca="1" si="80"/>
        <v>#REF!</v>
      </c>
      <c r="AR166" s="211" t="e">
        <f t="shared" ca="1" si="81"/>
        <v>#REF!</v>
      </c>
      <c r="AT166" s="209" t="e">
        <f t="shared" ca="1" si="82"/>
        <v>#REF!</v>
      </c>
      <c r="AU166" s="209" t="e">
        <f t="shared" ca="1" si="83"/>
        <v>#REF!</v>
      </c>
      <c r="AV166" s="209" t="e">
        <f t="shared" ca="1" si="84"/>
        <v>#REF!</v>
      </c>
      <c r="AW166" s="209" t="e">
        <f t="shared" ca="1" si="85"/>
        <v>#REF!</v>
      </c>
      <c r="AX166" s="209" t="e">
        <f t="shared" ca="1" si="86"/>
        <v>#REF!</v>
      </c>
      <c r="AY166" s="209" t="e">
        <f t="shared" ca="1" si="87"/>
        <v>#REF!</v>
      </c>
      <c r="AZ166" s="209" t="e">
        <f t="shared" ca="1" si="88"/>
        <v>#REF!</v>
      </c>
      <c r="BA166" s="209" t="e">
        <f t="shared" ca="1" si="89"/>
        <v>#REF!</v>
      </c>
      <c r="BB166" s="209" t="e">
        <f t="shared" ca="1" si="90"/>
        <v>#REF!</v>
      </c>
      <c r="BC166" s="209" t="e">
        <f t="shared" ca="1" si="91"/>
        <v>#REF!</v>
      </c>
      <c r="BD166" s="209" t="e">
        <f t="shared" ca="1" si="92"/>
        <v>#REF!</v>
      </c>
      <c r="BE166" s="209" t="e">
        <f t="shared" ca="1" si="93"/>
        <v>#REF!</v>
      </c>
      <c r="BF166" s="209" t="e">
        <f t="shared" ca="1" si="94"/>
        <v>#REF!</v>
      </c>
      <c r="BG166" s="209" t="e">
        <f t="shared" ca="1" si="95"/>
        <v>#REF!</v>
      </c>
      <c r="BH166" s="209" t="e">
        <f t="shared" ca="1" si="96"/>
        <v>#REF!</v>
      </c>
      <c r="BI166" s="209" t="e">
        <f t="shared" ca="1" si="97"/>
        <v>#REF!</v>
      </c>
    </row>
    <row r="167" spans="1:61" s="3" customFormat="1">
      <c r="A167" s="246" t="s">
        <v>334</v>
      </c>
      <c r="B167" s="246" t="str">
        <f>INDEX('Ref1'!$E:$E,MATCH(A167,'Ref1'!$A:$A,0))</f>
        <v>Hinckley and Bosworth</v>
      </c>
      <c r="C167" s="246" t="str">
        <f>INDEX('Ref1'!$B:$B,MATCH($A167,'Ref1'!$A:$A,0))</f>
        <v>SD</v>
      </c>
      <c r="D167" s="307">
        <f>INDEX(Inputs!$K$61:$K$71,MATCH($C167,Inputs!$Q$61:$Q$71,0))</f>
        <v>0</v>
      </c>
      <c r="E167" s="211">
        <f>$D167*INDEX('3_RatesBilling'!G:G,MATCH($A167,'3_RatesBilling'!$A:$A,0))</f>
        <v>0</v>
      </c>
      <c r="F167" s="211">
        <f>$D167*INDEX('3_RatesBilling'!H:H,MATCH($A167,'3_RatesBilling'!$A:$A,0))</f>
        <v>0</v>
      </c>
      <c r="G167" s="211">
        <f>$D167*INDEX('3_RatesBilling'!I:I,MATCH($A167,'3_RatesBilling'!$A:$A,0))</f>
        <v>0</v>
      </c>
      <c r="H167" s="211">
        <f>$D167*INDEX('3_RatesBilling'!J:J,MATCH($A167,'3_RatesBilling'!$A:$A,0))</f>
        <v>0</v>
      </c>
      <c r="I167" s="211">
        <f>$D167*INDEX('3_RatesBilling'!K:K,MATCH($A167,'3_RatesBilling'!$A:$A,0))</f>
        <v>0</v>
      </c>
      <c r="J167" s="211">
        <f>$D167*INDEX('3_RatesBilling'!L:L,MATCH($A167,'3_RatesBilling'!$A:$A,0))</f>
        <v>0</v>
      </c>
      <c r="K167" s="216">
        <f>$D167*INDEX('3_RatesBilling'!M:M,MATCH($A167,'3_RatesBilling'!$A:$A,0))</f>
        <v>0</v>
      </c>
      <c r="L167" s="213">
        <f>$D167*INDEX('3_RatesBilling'!N:N,MATCH($A167,'3_RatesBilling'!$A:$A,0))</f>
        <v>0</v>
      </c>
      <c r="M167" s="211">
        <f>$D167*INDEX('3_RatesBilling'!O:O,MATCH($A167,'3_RatesBilling'!$A:$A,0))</f>
        <v>0</v>
      </c>
      <c r="N167" s="211">
        <f>$D167*INDEX('3_RatesBilling'!P:P,MATCH($A167,'3_RatesBilling'!$A:$A,0))</f>
        <v>0</v>
      </c>
      <c r="O167" s="211">
        <f>$D167*INDEX('3_RatesBilling'!Q:Q,MATCH($A167,'3_RatesBilling'!$A:$A,0))</f>
        <v>0</v>
      </c>
      <c r="P167" s="211">
        <f>$D167*INDEX('3_RatesBilling'!R:R,MATCH($A167,'3_RatesBilling'!$A:$A,0))</f>
        <v>0</v>
      </c>
      <c r="Q167" s="211">
        <f>$D167*INDEX('3_RatesBilling'!S:S,MATCH($A167,'3_RatesBilling'!$A:$A,0))</f>
        <v>0</v>
      </c>
      <c r="R167" s="211">
        <f>$D167*INDEX('3_RatesBilling'!T:T,MATCH($A167,'3_RatesBilling'!$A:$A,0))</f>
        <v>0</v>
      </c>
      <c r="S167" s="211">
        <f>$D167*INDEX('3_RatesBilling'!U:U,MATCH($A167,'3_RatesBilling'!$A:$A,0))</f>
        <v>0</v>
      </c>
      <c r="T167" s="211">
        <f>$D167*INDEX('3_RatesBilling'!V:V,MATCH($A167,'3_RatesBilling'!$A:$A,0))</f>
        <v>0</v>
      </c>
      <c r="U167" s="211">
        <f>$D167*INDEX('3_RatesBilling'!W:W,MATCH($A167,'3_RatesBilling'!$A:$A,0))</f>
        <v>0</v>
      </c>
      <c r="V167" s="211">
        <f>$D167*INDEX('3_RatesBilling'!X:X,MATCH($A167,'3_RatesBilling'!$A:$A,0))</f>
        <v>0</v>
      </c>
      <c r="W167" s="211">
        <f>$D167*INDEX('3_RatesBilling'!Y:Y,MATCH($A167,'3_RatesBilling'!$A:$A,0))</f>
        <v>0</v>
      </c>
      <c r="X167" s="211">
        <f>$D167*INDEX('3_RatesBilling'!Z:Z,MATCH($A167,'3_RatesBilling'!$A:$A,0))</f>
        <v>0</v>
      </c>
      <c r="Y167" s="211">
        <f>$D167*INDEX('3_RatesBilling'!AA:AA,MATCH($A167,'3_RatesBilling'!$A:$A,0))</f>
        <v>0</v>
      </c>
      <c r="Z167" s="211">
        <f>$D167*INDEX('3_RatesBilling'!AB:AB,MATCH($A167,'3_RatesBilling'!$A:$A,0))</f>
        <v>0</v>
      </c>
      <c r="AA167" s="211">
        <f>$D167*INDEX('3_RatesBilling'!AC:AC,MATCH($A167,'3_RatesBilling'!$A:$A,0))</f>
        <v>0</v>
      </c>
      <c r="AC167" s="211" t="e">
        <f t="shared" ca="1" si="66"/>
        <v>#REF!</v>
      </c>
      <c r="AD167" s="211" t="e">
        <f t="shared" ca="1" si="67"/>
        <v>#REF!</v>
      </c>
      <c r="AE167" s="211" t="e">
        <f t="shared" ca="1" si="68"/>
        <v>#REF!</v>
      </c>
      <c r="AF167" s="211" t="e">
        <f t="shared" ca="1" si="69"/>
        <v>#REF!</v>
      </c>
      <c r="AG167" s="211" t="e">
        <f t="shared" ca="1" si="70"/>
        <v>#REF!</v>
      </c>
      <c r="AH167" s="211" t="e">
        <f t="shared" ca="1" si="71"/>
        <v>#REF!</v>
      </c>
      <c r="AI167" s="211" t="e">
        <f t="shared" ca="1" si="72"/>
        <v>#REF!</v>
      </c>
      <c r="AJ167" s="211" t="e">
        <f t="shared" ca="1" si="73"/>
        <v>#REF!</v>
      </c>
      <c r="AK167" s="211" t="e">
        <f t="shared" ca="1" si="74"/>
        <v>#REF!</v>
      </c>
      <c r="AL167" s="211" t="e">
        <f t="shared" ca="1" si="75"/>
        <v>#REF!</v>
      </c>
      <c r="AM167" s="211" t="e">
        <f t="shared" ca="1" si="76"/>
        <v>#REF!</v>
      </c>
      <c r="AN167" s="211" t="e">
        <f t="shared" ca="1" si="77"/>
        <v>#REF!</v>
      </c>
      <c r="AO167" s="211" t="e">
        <f t="shared" ca="1" si="78"/>
        <v>#REF!</v>
      </c>
      <c r="AP167" s="211" t="e">
        <f t="shared" ca="1" si="79"/>
        <v>#REF!</v>
      </c>
      <c r="AQ167" s="211" t="e">
        <f t="shared" ca="1" si="80"/>
        <v>#REF!</v>
      </c>
      <c r="AR167" s="211" t="e">
        <f t="shared" ca="1" si="81"/>
        <v>#REF!</v>
      </c>
      <c r="AT167" s="209" t="e">
        <f t="shared" ca="1" si="82"/>
        <v>#REF!</v>
      </c>
      <c r="AU167" s="209" t="e">
        <f t="shared" ca="1" si="83"/>
        <v>#REF!</v>
      </c>
      <c r="AV167" s="209" t="e">
        <f t="shared" ca="1" si="84"/>
        <v>#REF!</v>
      </c>
      <c r="AW167" s="209" t="e">
        <f t="shared" ca="1" si="85"/>
        <v>#REF!</v>
      </c>
      <c r="AX167" s="209" t="e">
        <f t="shared" ca="1" si="86"/>
        <v>#REF!</v>
      </c>
      <c r="AY167" s="209" t="e">
        <f t="shared" ca="1" si="87"/>
        <v>#REF!</v>
      </c>
      <c r="AZ167" s="209" t="e">
        <f t="shared" ca="1" si="88"/>
        <v>#REF!</v>
      </c>
      <c r="BA167" s="209" t="e">
        <f t="shared" ca="1" si="89"/>
        <v>#REF!</v>
      </c>
      <c r="BB167" s="209" t="e">
        <f t="shared" ca="1" si="90"/>
        <v>#REF!</v>
      </c>
      <c r="BC167" s="209" t="e">
        <f t="shared" ca="1" si="91"/>
        <v>#REF!</v>
      </c>
      <c r="BD167" s="209" t="e">
        <f t="shared" ca="1" si="92"/>
        <v>#REF!</v>
      </c>
      <c r="BE167" s="209" t="e">
        <f t="shared" ca="1" si="93"/>
        <v>#REF!</v>
      </c>
      <c r="BF167" s="209" t="e">
        <f t="shared" ca="1" si="94"/>
        <v>#REF!</v>
      </c>
      <c r="BG167" s="209" t="e">
        <f t="shared" ca="1" si="95"/>
        <v>#REF!</v>
      </c>
      <c r="BH167" s="209" t="e">
        <f t="shared" ca="1" si="96"/>
        <v>#REF!</v>
      </c>
      <c r="BI167" s="209" t="e">
        <f t="shared" ca="1" si="97"/>
        <v>#REF!</v>
      </c>
    </row>
    <row r="168" spans="1:61" s="3" customFormat="1">
      <c r="A168" s="246" t="s">
        <v>336</v>
      </c>
      <c r="B168" s="246" t="str">
        <f>INDEX('Ref1'!$E:$E,MATCH(A168,'Ref1'!$A:$A,0))</f>
        <v>Horsham</v>
      </c>
      <c r="C168" s="246" t="str">
        <f>INDEX('Ref1'!$B:$B,MATCH($A168,'Ref1'!$A:$A,0))</f>
        <v>SD</v>
      </c>
      <c r="D168" s="307">
        <f>INDEX(Inputs!$K$61:$K$71,MATCH($C168,Inputs!$Q$61:$Q$71,0))</f>
        <v>0</v>
      </c>
      <c r="E168" s="211">
        <f>$D168*INDEX('3_RatesBilling'!G:G,MATCH($A168,'3_RatesBilling'!$A:$A,0))</f>
        <v>0</v>
      </c>
      <c r="F168" s="211">
        <f>$D168*INDEX('3_RatesBilling'!H:H,MATCH($A168,'3_RatesBilling'!$A:$A,0))</f>
        <v>0</v>
      </c>
      <c r="G168" s="211">
        <f>$D168*INDEX('3_RatesBilling'!I:I,MATCH($A168,'3_RatesBilling'!$A:$A,0))</f>
        <v>0</v>
      </c>
      <c r="H168" s="211">
        <f>$D168*INDEX('3_RatesBilling'!J:J,MATCH($A168,'3_RatesBilling'!$A:$A,0))</f>
        <v>0</v>
      </c>
      <c r="I168" s="211">
        <f>$D168*INDEX('3_RatesBilling'!K:K,MATCH($A168,'3_RatesBilling'!$A:$A,0))</f>
        <v>0</v>
      </c>
      <c r="J168" s="211">
        <f>$D168*INDEX('3_RatesBilling'!L:L,MATCH($A168,'3_RatesBilling'!$A:$A,0))</f>
        <v>0</v>
      </c>
      <c r="K168" s="216">
        <f>$D168*INDEX('3_RatesBilling'!M:M,MATCH($A168,'3_RatesBilling'!$A:$A,0))</f>
        <v>0</v>
      </c>
      <c r="L168" s="213">
        <f>$D168*INDEX('3_RatesBilling'!N:N,MATCH($A168,'3_RatesBilling'!$A:$A,0))</f>
        <v>0</v>
      </c>
      <c r="M168" s="211">
        <f>$D168*INDEX('3_RatesBilling'!O:O,MATCH($A168,'3_RatesBilling'!$A:$A,0))</f>
        <v>0</v>
      </c>
      <c r="N168" s="211">
        <f>$D168*INDEX('3_RatesBilling'!P:P,MATCH($A168,'3_RatesBilling'!$A:$A,0))</f>
        <v>0</v>
      </c>
      <c r="O168" s="211">
        <f>$D168*INDEX('3_RatesBilling'!Q:Q,MATCH($A168,'3_RatesBilling'!$A:$A,0))</f>
        <v>0</v>
      </c>
      <c r="P168" s="211">
        <f>$D168*INDEX('3_RatesBilling'!R:R,MATCH($A168,'3_RatesBilling'!$A:$A,0))</f>
        <v>0</v>
      </c>
      <c r="Q168" s="211">
        <f>$D168*INDEX('3_RatesBilling'!S:S,MATCH($A168,'3_RatesBilling'!$A:$A,0))</f>
        <v>0</v>
      </c>
      <c r="R168" s="211">
        <f>$D168*INDEX('3_RatesBilling'!T:T,MATCH($A168,'3_RatesBilling'!$A:$A,0))</f>
        <v>0</v>
      </c>
      <c r="S168" s="211">
        <f>$D168*INDEX('3_RatesBilling'!U:U,MATCH($A168,'3_RatesBilling'!$A:$A,0))</f>
        <v>0</v>
      </c>
      <c r="T168" s="211">
        <f>$D168*INDEX('3_RatesBilling'!V:V,MATCH($A168,'3_RatesBilling'!$A:$A,0))</f>
        <v>0</v>
      </c>
      <c r="U168" s="211">
        <f>$D168*INDEX('3_RatesBilling'!W:W,MATCH($A168,'3_RatesBilling'!$A:$A,0))</f>
        <v>0</v>
      </c>
      <c r="V168" s="211">
        <f>$D168*INDEX('3_RatesBilling'!X:X,MATCH($A168,'3_RatesBilling'!$A:$A,0))</f>
        <v>0</v>
      </c>
      <c r="W168" s="211">
        <f>$D168*INDEX('3_RatesBilling'!Y:Y,MATCH($A168,'3_RatesBilling'!$A:$A,0))</f>
        <v>0</v>
      </c>
      <c r="X168" s="211">
        <f>$D168*INDEX('3_RatesBilling'!Z:Z,MATCH($A168,'3_RatesBilling'!$A:$A,0))</f>
        <v>0</v>
      </c>
      <c r="Y168" s="211">
        <f>$D168*INDEX('3_RatesBilling'!AA:AA,MATCH($A168,'3_RatesBilling'!$A:$A,0))</f>
        <v>0</v>
      </c>
      <c r="Z168" s="211">
        <f>$D168*INDEX('3_RatesBilling'!AB:AB,MATCH($A168,'3_RatesBilling'!$A:$A,0))</f>
        <v>0</v>
      </c>
      <c r="AA168" s="211">
        <f>$D168*INDEX('3_RatesBilling'!AC:AC,MATCH($A168,'3_RatesBilling'!$A:$A,0))</f>
        <v>0</v>
      </c>
      <c r="AC168" s="211" t="e">
        <f t="shared" ca="1" si="66"/>
        <v>#REF!</v>
      </c>
      <c r="AD168" s="211" t="e">
        <f t="shared" ca="1" si="67"/>
        <v>#REF!</v>
      </c>
      <c r="AE168" s="211" t="e">
        <f t="shared" ca="1" si="68"/>
        <v>#REF!</v>
      </c>
      <c r="AF168" s="211" t="e">
        <f t="shared" ca="1" si="69"/>
        <v>#REF!</v>
      </c>
      <c r="AG168" s="211" t="e">
        <f t="shared" ca="1" si="70"/>
        <v>#REF!</v>
      </c>
      <c r="AH168" s="211" t="e">
        <f t="shared" ca="1" si="71"/>
        <v>#REF!</v>
      </c>
      <c r="AI168" s="211" t="e">
        <f t="shared" ca="1" si="72"/>
        <v>#REF!</v>
      </c>
      <c r="AJ168" s="211" t="e">
        <f t="shared" ca="1" si="73"/>
        <v>#REF!</v>
      </c>
      <c r="AK168" s="211" t="e">
        <f t="shared" ca="1" si="74"/>
        <v>#REF!</v>
      </c>
      <c r="AL168" s="211" t="e">
        <f t="shared" ca="1" si="75"/>
        <v>#REF!</v>
      </c>
      <c r="AM168" s="211" t="e">
        <f t="shared" ca="1" si="76"/>
        <v>#REF!</v>
      </c>
      <c r="AN168" s="211" t="e">
        <f t="shared" ca="1" si="77"/>
        <v>#REF!</v>
      </c>
      <c r="AO168" s="211" t="e">
        <f t="shared" ca="1" si="78"/>
        <v>#REF!</v>
      </c>
      <c r="AP168" s="211" t="e">
        <f t="shared" ca="1" si="79"/>
        <v>#REF!</v>
      </c>
      <c r="AQ168" s="211" t="e">
        <f t="shared" ca="1" si="80"/>
        <v>#REF!</v>
      </c>
      <c r="AR168" s="211" t="e">
        <f t="shared" ca="1" si="81"/>
        <v>#REF!</v>
      </c>
      <c r="AT168" s="209" t="e">
        <f t="shared" ca="1" si="82"/>
        <v>#REF!</v>
      </c>
      <c r="AU168" s="209" t="e">
        <f t="shared" ca="1" si="83"/>
        <v>#REF!</v>
      </c>
      <c r="AV168" s="209" t="e">
        <f t="shared" ca="1" si="84"/>
        <v>#REF!</v>
      </c>
      <c r="AW168" s="209" t="e">
        <f t="shared" ca="1" si="85"/>
        <v>#REF!</v>
      </c>
      <c r="AX168" s="209" t="e">
        <f t="shared" ca="1" si="86"/>
        <v>#REF!</v>
      </c>
      <c r="AY168" s="209" t="e">
        <f t="shared" ca="1" si="87"/>
        <v>#REF!</v>
      </c>
      <c r="AZ168" s="209" t="e">
        <f t="shared" ca="1" si="88"/>
        <v>#REF!</v>
      </c>
      <c r="BA168" s="209" t="e">
        <f t="shared" ca="1" si="89"/>
        <v>#REF!</v>
      </c>
      <c r="BB168" s="209" t="e">
        <f t="shared" ca="1" si="90"/>
        <v>#REF!</v>
      </c>
      <c r="BC168" s="209" t="e">
        <f t="shared" ca="1" si="91"/>
        <v>#REF!</v>
      </c>
      <c r="BD168" s="209" t="e">
        <f t="shared" ca="1" si="92"/>
        <v>#REF!</v>
      </c>
      <c r="BE168" s="209" t="e">
        <f t="shared" ca="1" si="93"/>
        <v>#REF!</v>
      </c>
      <c r="BF168" s="209" t="e">
        <f t="shared" ca="1" si="94"/>
        <v>#REF!</v>
      </c>
      <c r="BG168" s="209" t="e">
        <f t="shared" ca="1" si="95"/>
        <v>#REF!</v>
      </c>
      <c r="BH168" s="209" t="e">
        <f t="shared" ca="1" si="96"/>
        <v>#REF!</v>
      </c>
      <c r="BI168" s="209" t="e">
        <f t="shared" ca="1" si="97"/>
        <v>#REF!</v>
      </c>
    </row>
    <row r="169" spans="1:61" s="3" customFormat="1">
      <c r="A169" s="246" t="s">
        <v>338</v>
      </c>
      <c r="B169" s="246" t="str">
        <f>INDEX('Ref1'!$E:$E,MATCH(A169,'Ref1'!$A:$A,0))</f>
        <v>Hounslow</v>
      </c>
      <c r="C169" s="246" t="str">
        <f>INDEX('Ref1'!$B:$B,MATCH($A169,'Ref1'!$A:$A,0))</f>
        <v>OLB</v>
      </c>
      <c r="D169" s="307">
        <f>INDEX(Inputs!$K$61:$K$71,MATCH($C169,Inputs!$Q$61:$Q$71,0))</f>
        <v>0</v>
      </c>
      <c r="E169" s="211">
        <f>$D169*INDEX('3_RatesBilling'!G:G,MATCH($A169,'3_RatesBilling'!$A:$A,0))</f>
        <v>0</v>
      </c>
      <c r="F169" s="211">
        <f>$D169*INDEX('3_RatesBilling'!H:H,MATCH($A169,'3_RatesBilling'!$A:$A,0))</f>
        <v>0</v>
      </c>
      <c r="G169" s="211">
        <f>$D169*INDEX('3_RatesBilling'!I:I,MATCH($A169,'3_RatesBilling'!$A:$A,0))</f>
        <v>0</v>
      </c>
      <c r="H169" s="211">
        <f>$D169*INDEX('3_RatesBilling'!J:J,MATCH($A169,'3_RatesBilling'!$A:$A,0))</f>
        <v>0</v>
      </c>
      <c r="I169" s="211">
        <f>$D169*INDEX('3_RatesBilling'!K:K,MATCH($A169,'3_RatesBilling'!$A:$A,0))</f>
        <v>0</v>
      </c>
      <c r="J169" s="211">
        <f>$D169*INDEX('3_RatesBilling'!L:L,MATCH($A169,'3_RatesBilling'!$A:$A,0))</f>
        <v>0</v>
      </c>
      <c r="K169" s="216">
        <f>$D169*INDEX('3_RatesBilling'!M:M,MATCH($A169,'3_RatesBilling'!$A:$A,0))</f>
        <v>0</v>
      </c>
      <c r="L169" s="213">
        <f>$D169*INDEX('3_RatesBilling'!N:N,MATCH($A169,'3_RatesBilling'!$A:$A,0))</f>
        <v>0</v>
      </c>
      <c r="M169" s="211">
        <f>$D169*INDEX('3_RatesBilling'!O:O,MATCH($A169,'3_RatesBilling'!$A:$A,0))</f>
        <v>0</v>
      </c>
      <c r="N169" s="211">
        <f>$D169*INDEX('3_RatesBilling'!P:P,MATCH($A169,'3_RatesBilling'!$A:$A,0))</f>
        <v>0</v>
      </c>
      <c r="O169" s="211">
        <f>$D169*INDEX('3_RatesBilling'!Q:Q,MATCH($A169,'3_RatesBilling'!$A:$A,0))</f>
        <v>0</v>
      </c>
      <c r="P169" s="211">
        <f>$D169*INDEX('3_RatesBilling'!R:R,MATCH($A169,'3_RatesBilling'!$A:$A,0))</f>
        <v>0</v>
      </c>
      <c r="Q169" s="211">
        <f>$D169*INDEX('3_RatesBilling'!S:S,MATCH($A169,'3_RatesBilling'!$A:$A,0))</f>
        <v>0</v>
      </c>
      <c r="R169" s="211">
        <f>$D169*INDEX('3_RatesBilling'!T:T,MATCH($A169,'3_RatesBilling'!$A:$A,0))</f>
        <v>0</v>
      </c>
      <c r="S169" s="211">
        <f>$D169*INDEX('3_RatesBilling'!U:U,MATCH($A169,'3_RatesBilling'!$A:$A,0))</f>
        <v>0</v>
      </c>
      <c r="T169" s="211">
        <f>$D169*INDEX('3_RatesBilling'!V:V,MATCH($A169,'3_RatesBilling'!$A:$A,0))</f>
        <v>0</v>
      </c>
      <c r="U169" s="211">
        <f>$D169*INDEX('3_RatesBilling'!W:W,MATCH($A169,'3_RatesBilling'!$A:$A,0))</f>
        <v>0</v>
      </c>
      <c r="V169" s="211">
        <f>$D169*INDEX('3_RatesBilling'!X:X,MATCH($A169,'3_RatesBilling'!$A:$A,0))</f>
        <v>0</v>
      </c>
      <c r="W169" s="211">
        <f>$D169*INDEX('3_RatesBilling'!Y:Y,MATCH($A169,'3_RatesBilling'!$A:$A,0))</f>
        <v>0</v>
      </c>
      <c r="X169" s="211">
        <f>$D169*INDEX('3_RatesBilling'!Z:Z,MATCH($A169,'3_RatesBilling'!$A:$A,0))</f>
        <v>0</v>
      </c>
      <c r="Y169" s="211">
        <f>$D169*INDEX('3_RatesBilling'!AA:AA,MATCH($A169,'3_RatesBilling'!$A:$A,0))</f>
        <v>0</v>
      </c>
      <c r="Z169" s="211">
        <f>$D169*INDEX('3_RatesBilling'!AB:AB,MATCH($A169,'3_RatesBilling'!$A:$A,0))</f>
        <v>0</v>
      </c>
      <c r="AA169" s="211">
        <f>$D169*INDEX('3_RatesBilling'!AC:AC,MATCH($A169,'3_RatesBilling'!$A:$A,0))</f>
        <v>0</v>
      </c>
      <c r="AC169" s="211" t="e">
        <f t="shared" ca="1" si="66"/>
        <v>#REF!</v>
      </c>
      <c r="AD169" s="211" t="e">
        <f t="shared" ca="1" si="67"/>
        <v>#REF!</v>
      </c>
      <c r="AE169" s="211" t="e">
        <f t="shared" ca="1" si="68"/>
        <v>#REF!</v>
      </c>
      <c r="AF169" s="211" t="e">
        <f t="shared" ca="1" si="69"/>
        <v>#REF!</v>
      </c>
      <c r="AG169" s="211" t="e">
        <f t="shared" ca="1" si="70"/>
        <v>#REF!</v>
      </c>
      <c r="AH169" s="211" t="e">
        <f t="shared" ca="1" si="71"/>
        <v>#REF!</v>
      </c>
      <c r="AI169" s="211" t="e">
        <f t="shared" ca="1" si="72"/>
        <v>#REF!</v>
      </c>
      <c r="AJ169" s="211" t="e">
        <f t="shared" ca="1" si="73"/>
        <v>#REF!</v>
      </c>
      <c r="AK169" s="211" t="e">
        <f t="shared" ca="1" si="74"/>
        <v>#REF!</v>
      </c>
      <c r="AL169" s="211" t="e">
        <f t="shared" ca="1" si="75"/>
        <v>#REF!</v>
      </c>
      <c r="AM169" s="211" t="e">
        <f t="shared" ca="1" si="76"/>
        <v>#REF!</v>
      </c>
      <c r="AN169" s="211" t="e">
        <f t="shared" ca="1" si="77"/>
        <v>#REF!</v>
      </c>
      <c r="AO169" s="211" t="e">
        <f t="shared" ca="1" si="78"/>
        <v>#REF!</v>
      </c>
      <c r="AP169" s="211" t="e">
        <f t="shared" ca="1" si="79"/>
        <v>#REF!</v>
      </c>
      <c r="AQ169" s="211" t="e">
        <f t="shared" ca="1" si="80"/>
        <v>#REF!</v>
      </c>
      <c r="AR169" s="211" t="e">
        <f t="shared" ca="1" si="81"/>
        <v>#REF!</v>
      </c>
      <c r="AT169" s="209" t="e">
        <f t="shared" ca="1" si="82"/>
        <v>#REF!</v>
      </c>
      <c r="AU169" s="209" t="e">
        <f t="shared" ca="1" si="83"/>
        <v>#REF!</v>
      </c>
      <c r="AV169" s="209" t="e">
        <f t="shared" ca="1" si="84"/>
        <v>#REF!</v>
      </c>
      <c r="AW169" s="209" t="e">
        <f t="shared" ca="1" si="85"/>
        <v>#REF!</v>
      </c>
      <c r="AX169" s="209" t="e">
        <f t="shared" ca="1" si="86"/>
        <v>#REF!</v>
      </c>
      <c r="AY169" s="209" t="e">
        <f t="shared" ca="1" si="87"/>
        <v>#REF!</v>
      </c>
      <c r="AZ169" s="209" t="e">
        <f t="shared" ca="1" si="88"/>
        <v>#REF!</v>
      </c>
      <c r="BA169" s="209" t="e">
        <f t="shared" ca="1" si="89"/>
        <v>#REF!</v>
      </c>
      <c r="BB169" s="209" t="e">
        <f t="shared" ca="1" si="90"/>
        <v>#REF!</v>
      </c>
      <c r="BC169" s="209" t="e">
        <f t="shared" ca="1" si="91"/>
        <v>#REF!</v>
      </c>
      <c r="BD169" s="209" t="e">
        <f t="shared" ca="1" si="92"/>
        <v>#REF!</v>
      </c>
      <c r="BE169" s="209" t="e">
        <f t="shared" ca="1" si="93"/>
        <v>#REF!</v>
      </c>
      <c r="BF169" s="209" t="e">
        <f t="shared" ca="1" si="94"/>
        <v>#REF!</v>
      </c>
      <c r="BG169" s="209" t="e">
        <f t="shared" ca="1" si="95"/>
        <v>#REF!</v>
      </c>
      <c r="BH169" s="209" t="e">
        <f t="shared" ca="1" si="96"/>
        <v>#REF!</v>
      </c>
      <c r="BI169" s="209" t="e">
        <f t="shared" ca="1" si="97"/>
        <v>#REF!</v>
      </c>
    </row>
    <row r="170" spans="1:61" s="3" customFormat="1">
      <c r="A170" s="246" t="s">
        <v>340</v>
      </c>
      <c r="B170" s="246" t="str">
        <f>INDEX('Ref1'!$E:$E,MATCH(A170,'Ref1'!$A:$A,0))</f>
        <v>Humberside Fire Authority</v>
      </c>
      <c r="C170" s="246" t="str">
        <f>INDEX('Ref1'!$B:$B,MATCH($A170,'Ref1'!$A:$A,0))</f>
        <v>SFIR</v>
      </c>
      <c r="D170" s="307">
        <f>INDEX(Inputs!$K$61:$K$71,MATCH($C170,Inputs!$Q$61:$Q$71,0))</f>
        <v>0</v>
      </c>
      <c r="E170" s="211">
        <f>$D170*INDEX('3_RatesBilling'!G:G,MATCH($A170,'3_RatesBilling'!$A:$A,0))</f>
        <v>0</v>
      </c>
      <c r="F170" s="211">
        <f>$D170*INDEX('3_RatesBilling'!H:H,MATCH($A170,'3_RatesBilling'!$A:$A,0))</f>
        <v>0</v>
      </c>
      <c r="G170" s="211">
        <f>$D170*INDEX('3_RatesBilling'!I:I,MATCH($A170,'3_RatesBilling'!$A:$A,0))</f>
        <v>0</v>
      </c>
      <c r="H170" s="211">
        <f>$D170*INDEX('3_RatesBilling'!J:J,MATCH($A170,'3_RatesBilling'!$A:$A,0))</f>
        <v>0</v>
      </c>
      <c r="I170" s="211">
        <f>$D170*INDEX('3_RatesBilling'!K:K,MATCH($A170,'3_RatesBilling'!$A:$A,0))</f>
        <v>0</v>
      </c>
      <c r="J170" s="211">
        <f>$D170*INDEX('3_RatesBilling'!L:L,MATCH($A170,'3_RatesBilling'!$A:$A,0))</f>
        <v>0</v>
      </c>
      <c r="K170" s="216">
        <f>$D170*INDEX('3_RatesBilling'!M:M,MATCH($A170,'3_RatesBilling'!$A:$A,0))</f>
        <v>0</v>
      </c>
      <c r="L170" s="213">
        <f>$D170*INDEX('3_RatesBilling'!N:N,MATCH($A170,'3_RatesBilling'!$A:$A,0))</f>
        <v>0</v>
      </c>
      <c r="M170" s="211">
        <f>$D170*INDEX('3_RatesBilling'!O:O,MATCH($A170,'3_RatesBilling'!$A:$A,0))</f>
        <v>0</v>
      </c>
      <c r="N170" s="211">
        <f>$D170*INDEX('3_RatesBilling'!P:P,MATCH($A170,'3_RatesBilling'!$A:$A,0))</f>
        <v>0</v>
      </c>
      <c r="O170" s="211">
        <f>$D170*INDEX('3_RatesBilling'!Q:Q,MATCH($A170,'3_RatesBilling'!$A:$A,0))</f>
        <v>0</v>
      </c>
      <c r="P170" s="211">
        <f>$D170*INDEX('3_RatesBilling'!R:R,MATCH($A170,'3_RatesBilling'!$A:$A,0))</f>
        <v>0</v>
      </c>
      <c r="Q170" s="211">
        <f>$D170*INDEX('3_RatesBilling'!S:S,MATCH($A170,'3_RatesBilling'!$A:$A,0))</f>
        <v>0</v>
      </c>
      <c r="R170" s="211">
        <f>$D170*INDEX('3_RatesBilling'!T:T,MATCH($A170,'3_RatesBilling'!$A:$A,0))</f>
        <v>0</v>
      </c>
      <c r="S170" s="211">
        <f>$D170*INDEX('3_RatesBilling'!U:U,MATCH($A170,'3_RatesBilling'!$A:$A,0))</f>
        <v>0</v>
      </c>
      <c r="T170" s="211">
        <f>$D170*INDEX('3_RatesBilling'!V:V,MATCH($A170,'3_RatesBilling'!$A:$A,0))</f>
        <v>0</v>
      </c>
      <c r="U170" s="211">
        <f>$D170*INDEX('3_RatesBilling'!W:W,MATCH($A170,'3_RatesBilling'!$A:$A,0))</f>
        <v>0</v>
      </c>
      <c r="V170" s="211">
        <f>$D170*INDEX('3_RatesBilling'!X:X,MATCH($A170,'3_RatesBilling'!$A:$A,0))</f>
        <v>0</v>
      </c>
      <c r="W170" s="211">
        <f>$D170*INDEX('3_RatesBilling'!Y:Y,MATCH($A170,'3_RatesBilling'!$A:$A,0))</f>
        <v>0</v>
      </c>
      <c r="X170" s="211">
        <f>$D170*INDEX('3_RatesBilling'!Z:Z,MATCH($A170,'3_RatesBilling'!$A:$A,0))</f>
        <v>0</v>
      </c>
      <c r="Y170" s="211">
        <f>$D170*INDEX('3_RatesBilling'!AA:AA,MATCH($A170,'3_RatesBilling'!$A:$A,0))</f>
        <v>0</v>
      </c>
      <c r="Z170" s="211">
        <f>$D170*INDEX('3_RatesBilling'!AB:AB,MATCH($A170,'3_RatesBilling'!$A:$A,0))</f>
        <v>0</v>
      </c>
      <c r="AA170" s="211">
        <f>$D170*INDEX('3_RatesBilling'!AC:AC,MATCH($A170,'3_RatesBilling'!$A:$A,0))</f>
        <v>0</v>
      </c>
      <c r="AC170" s="211" t="e">
        <f t="shared" ca="1" si="66"/>
        <v>#REF!</v>
      </c>
      <c r="AD170" s="211" t="e">
        <f t="shared" ca="1" si="67"/>
        <v>#REF!</v>
      </c>
      <c r="AE170" s="211" t="e">
        <f t="shared" ca="1" si="68"/>
        <v>#REF!</v>
      </c>
      <c r="AF170" s="211" t="e">
        <f t="shared" ca="1" si="69"/>
        <v>#REF!</v>
      </c>
      <c r="AG170" s="211" t="e">
        <f t="shared" ca="1" si="70"/>
        <v>#REF!</v>
      </c>
      <c r="AH170" s="211" t="e">
        <f t="shared" ca="1" si="71"/>
        <v>#REF!</v>
      </c>
      <c r="AI170" s="211" t="e">
        <f t="shared" ca="1" si="72"/>
        <v>#REF!</v>
      </c>
      <c r="AJ170" s="211" t="e">
        <f t="shared" ca="1" si="73"/>
        <v>#REF!</v>
      </c>
      <c r="AK170" s="211" t="e">
        <f t="shared" ca="1" si="74"/>
        <v>#REF!</v>
      </c>
      <c r="AL170" s="211" t="e">
        <f t="shared" ca="1" si="75"/>
        <v>#REF!</v>
      </c>
      <c r="AM170" s="211" t="e">
        <f t="shared" ca="1" si="76"/>
        <v>#REF!</v>
      </c>
      <c r="AN170" s="211" t="e">
        <f t="shared" ca="1" si="77"/>
        <v>#REF!</v>
      </c>
      <c r="AO170" s="211" t="e">
        <f t="shared" ca="1" si="78"/>
        <v>#REF!</v>
      </c>
      <c r="AP170" s="211" t="e">
        <f t="shared" ca="1" si="79"/>
        <v>#REF!</v>
      </c>
      <c r="AQ170" s="211" t="e">
        <f t="shared" ca="1" si="80"/>
        <v>#REF!</v>
      </c>
      <c r="AR170" s="211" t="e">
        <f t="shared" ca="1" si="81"/>
        <v>#REF!</v>
      </c>
      <c r="AT170" s="209" t="e">
        <f t="shared" ca="1" si="82"/>
        <v>#REF!</v>
      </c>
      <c r="AU170" s="209" t="e">
        <f t="shared" ca="1" si="83"/>
        <v>#REF!</v>
      </c>
      <c r="AV170" s="209" t="e">
        <f t="shared" ca="1" si="84"/>
        <v>#REF!</v>
      </c>
      <c r="AW170" s="209" t="e">
        <f t="shared" ca="1" si="85"/>
        <v>#REF!</v>
      </c>
      <c r="AX170" s="209" t="e">
        <f t="shared" ca="1" si="86"/>
        <v>#REF!</v>
      </c>
      <c r="AY170" s="209" t="e">
        <f t="shared" ca="1" si="87"/>
        <v>#REF!</v>
      </c>
      <c r="AZ170" s="209" t="e">
        <f t="shared" ca="1" si="88"/>
        <v>#REF!</v>
      </c>
      <c r="BA170" s="209" t="e">
        <f t="shared" ca="1" si="89"/>
        <v>#REF!</v>
      </c>
      <c r="BB170" s="209" t="e">
        <f t="shared" ca="1" si="90"/>
        <v>#REF!</v>
      </c>
      <c r="BC170" s="209" t="e">
        <f t="shared" ca="1" si="91"/>
        <v>#REF!</v>
      </c>
      <c r="BD170" s="209" t="e">
        <f t="shared" ca="1" si="92"/>
        <v>#REF!</v>
      </c>
      <c r="BE170" s="209" t="e">
        <f t="shared" ca="1" si="93"/>
        <v>#REF!</v>
      </c>
      <c r="BF170" s="209" t="e">
        <f t="shared" ca="1" si="94"/>
        <v>#REF!</v>
      </c>
      <c r="BG170" s="209" t="e">
        <f t="shared" ca="1" si="95"/>
        <v>#REF!</v>
      </c>
      <c r="BH170" s="209" t="e">
        <f t="shared" ca="1" si="96"/>
        <v>#REF!</v>
      </c>
      <c r="BI170" s="209" t="e">
        <f t="shared" ca="1" si="97"/>
        <v>#REF!</v>
      </c>
    </row>
    <row r="171" spans="1:61" s="3" customFormat="1">
      <c r="A171" s="246" t="s">
        <v>342</v>
      </c>
      <c r="B171" s="246" t="str">
        <f>INDEX('Ref1'!$E:$E,MATCH(A171,'Ref1'!$A:$A,0))</f>
        <v>Huntingdonshire</v>
      </c>
      <c r="C171" s="246" t="str">
        <f>INDEX('Ref1'!$B:$B,MATCH($A171,'Ref1'!$A:$A,0))</f>
        <v>SD</v>
      </c>
      <c r="D171" s="307">
        <f>INDEX(Inputs!$K$61:$K$71,MATCH($C171,Inputs!$Q$61:$Q$71,0))</f>
        <v>0</v>
      </c>
      <c r="E171" s="211">
        <f>$D171*INDEX('3_RatesBilling'!G:G,MATCH($A171,'3_RatesBilling'!$A:$A,0))</f>
        <v>0</v>
      </c>
      <c r="F171" s="211">
        <f>$D171*INDEX('3_RatesBilling'!H:H,MATCH($A171,'3_RatesBilling'!$A:$A,0))</f>
        <v>0</v>
      </c>
      <c r="G171" s="211">
        <f>$D171*INDEX('3_RatesBilling'!I:I,MATCH($A171,'3_RatesBilling'!$A:$A,0))</f>
        <v>0</v>
      </c>
      <c r="H171" s="211">
        <f>$D171*INDEX('3_RatesBilling'!J:J,MATCH($A171,'3_RatesBilling'!$A:$A,0))</f>
        <v>0</v>
      </c>
      <c r="I171" s="211">
        <f>$D171*INDEX('3_RatesBilling'!K:K,MATCH($A171,'3_RatesBilling'!$A:$A,0))</f>
        <v>0</v>
      </c>
      <c r="J171" s="211">
        <f>$D171*INDEX('3_RatesBilling'!L:L,MATCH($A171,'3_RatesBilling'!$A:$A,0))</f>
        <v>0</v>
      </c>
      <c r="K171" s="216">
        <f>$D171*INDEX('3_RatesBilling'!M:M,MATCH($A171,'3_RatesBilling'!$A:$A,0))</f>
        <v>0</v>
      </c>
      <c r="L171" s="213">
        <f>$D171*INDEX('3_RatesBilling'!N:N,MATCH($A171,'3_RatesBilling'!$A:$A,0))</f>
        <v>0</v>
      </c>
      <c r="M171" s="211">
        <f>$D171*INDEX('3_RatesBilling'!O:O,MATCH($A171,'3_RatesBilling'!$A:$A,0))</f>
        <v>0</v>
      </c>
      <c r="N171" s="211">
        <f>$D171*INDEX('3_RatesBilling'!P:P,MATCH($A171,'3_RatesBilling'!$A:$A,0))</f>
        <v>0</v>
      </c>
      <c r="O171" s="211">
        <f>$D171*INDEX('3_RatesBilling'!Q:Q,MATCH($A171,'3_RatesBilling'!$A:$A,0))</f>
        <v>0</v>
      </c>
      <c r="P171" s="211">
        <f>$D171*INDEX('3_RatesBilling'!R:R,MATCH($A171,'3_RatesBilling'!$A:$A,0))</f>
        <v>0</v>
      </c>
      <c r="Q171" s="211">
        <f>$D171*INDEX('3_RatesBilling'!S:S,MATCH($A171,'3_RatesBilling'!$A:$A,0))</f>
        <v>0</v>
      </c>
      <c r="R171" s="211">
        <f>$D171*INDEX('3_RatesBilling'!T:T,MATCH($A171,'3_RatesBilling'!$A:$A,0))</f>
        <v>0</v>
      </c>
      <c r="S171" s="211">
        <f>$D171*INDEX('3_RatesBilling'!U:U,MATCH($A171,'3_RatesBilling'!$A:$A,0))</f>
        <v>0</v>
      </c>
      <c r="T171" s="211">
        <f>$D171*INDEX('3_RatesBilling'!V:V,MATCH($A171,'3_RatesBilling'!$A:$A,0))</f>
        <v>0</v>
      </c>
      <c r="U171" s="211">
        <f>$D171*INDEX('3_RatesBilling'!W:W,MATCH($A171,'3_RatesBilling'!$A:$A,0))</f>
        <v>0</v>
      </c>
      <c r="V171" s="211">
        <f>$D171*INDEX('3_RatesBilling'!X:X,MATCH($A171,'3_RatesBilling'!$A:$A,0))</f>
        <v>0</v>
      </c>
      <c r="W171" s="211">
        <f>$D171*INDEX('3_RatesBilling'!Y:Y,MATCH($A171,'3_RatesBilling'!$A:$A,0))</f>
        <v>0</v>
      </c>
      <c r="X171" s="211">
        <f>$D171*INDEX('3_RatesBilling'!Z:Z,MATCH($A171,'3_RatesBilling'!$A:$A,0))</f>
        <v>0</v>
      </c>
      <c r="Y171" s="211">
        <f>$D171*INDEX('3_RatesBilling'!AA:AA,MATCH($A171,'3_RatesBilling'!$A:$A,0))</f>
        <v>0</v>
      </c>
      <c r="Z171" s="211">
        <f>$D171*INDEX('3_RatesBilling'!AB:AB,MATCH($A171,'3_RatesBilling'!$A:$A,0))</f>
        <v>0</v>
      </c>
      <c r="AA171" s="211">
        <f>$D171*INDEX('3_RatesBilling'!AC:AC,MATCH($A171,'3_RatesBilling'!$A:$A,0))</f>
        <v>0</v>
      </c>
      <c r="AC171" s="211" t="e">
        <f t="shared" ca="1" si="66"/>
        <v>#REF!</v>
      </c>
      <c r="AD171" s="211" t="e">
        <f t="shared" ca="1" si="67"/>
        <v>#REF!</v>
      </c>
      <c r="AE171" s="211" t="e">
        <f t="shared" ca="1" si="68"/>
        <v>#REF!</v>
      </c>
      <c r="AF171" s="211" t="e">
        <f t="shared" ca="1" si="69"/>
        <v>#REF!</v>
      </c>
      <c r="AG171" s="211" t="e">
        <f t="shared" ca="1" si="70"/>
        <v>#REF!</v>
      </c>
      <c r="AH171" s="211" t="e">
        <f t="shared" ca="1" si="71"/>
        <v>#REF!</v>
      </c>
      <c r="AI171" s="211" t="e">
        <f t="shared" ca="1" si="72"/>
        <v>#REF!</v>
      </c>
      <c r="AJ171" s="211" t="e">
        <f t="shared" ca="1" si="73"/>
        <v>#REF!</v>
      </c>
      <c r="AK171" s="211" t="e">
        <f t="shared" ca="1" si="74"/>
        <v>#REF!</v>
      </c>
      <c r="AL171" s="211" t="e">
        <f t="shared" ca="1" si="75"/>
        <v>#REF!</v>
      </c>
      <c r="AM171" s="211" t="e">
        <f t="shared" ca="1" si="76"/>
        <v>#REF!</v>
      </c>
      <c r="AN171" s="211" t="e">
        <f t="shared" ca="1" si="77"/>
        <v>#REF!</v>
      </c>
      <c r="AO171" s="211" t="e">
        <f t="shared" ca="1" si="78"/>
        <v>#REF!</v>
      </c>
      <c r="AP171" s="211" t="e">
        <f t="shared" ca="1" si="79"/>
        <v>#REF!</v>
      </c>
      <c r="AQ171" s="211" t="e">
        <f t="shared" ca="1" si="80"/>
        <v>#REF!</v>
      </c>
      <c r="AR171" s="211" t="e">
        <f t="shared" ca="1" si="81"/>
        <v>#REF!</v>
      </c>
      <c r="AT171" s="209" t="e">
        <f t="shared" ca="1" si="82"/>
        <v>#REF!</v>
      </c>
      <c r="AU171" s="209" t="e">
        <f t="shared" ca="1" si="83"/>
        <v>#REF!</v>
      </c>
      <c r="AV171" s="209" t="e">
        <f t="shared" ca="1" si="84"/>
        <v>#REF!</v>
      </c>
      <c r="AW171" s="209" t="e">
        <f t="shared" ca="1" si="85"/>
        <v>#REF!</v>
      </c>
      <c r="AX171" s="209" t="e">
        <f t="shared" ca="1" si="86"/>
        <v>#REF!</v>
      </c>
      <c r="AY171" s="209" t="e">
        <f t="shared" ca="1" si="87"/>
        <v>#REF!</v>
      </c>
      <c r="AZ171" s="209" t="e">
        <f t="shared" ca="1" si="88"/>
        <v>#REF!</v>
      </c>
      <c r="BA171" s="209" t="e">
        <f t="shared" ca="1" si="89"/>
        <v>#REF!</v>
      </c>
      <c r="BB171" s="209" t="e">
        <f t="shared" ca="1" si="90"/>
        <v>#REF!</v>
      </c>
      <c r="BC171" s="209" t="e">
        <f t="shared" ca="1" si="91"/>
        <v>#REF!</v>
      </c>
      <c r="BD171" s="209" t="e">
        <f t="shared" ca="1" si="92"/>
        <v>#REF!</v>
      </c>
      <c r="BE171" s="209" t="e">
        <f t="shared" ca="1" si="93"/>
        <v>#REF!</v>
      </c>
      <c r="BF171" s="209" t="e">
        <f t="shared" ca="1" si="94"/>
        <v>#REF!</v>
      </c>
      <c r="BG171" s="209" t="e">
        <f t="shared" ca="1" si="95"/>
        <v>#REF!</v>
      </c>
      <c r="BH171" s="209" t="e">
        <f t="shared" ca="1" si="96"/>
        <v>#REF!</v>
      </c>
      <c r="BI171" s="209" t="e">
        <f t="shared" ca="1" si="97"/>
        <v>#REF!</v>
      </c>
    </row>
    <row r="172" spans="1:61" s="3" customFormat="1">
      <c r="A172" s="246" t="s">
        <v>344</v>
      </c>
      <c r="B172" s="246" t="str">
        <f>INDEX('Ref1'!$E:$E,MATCH(A172,'Ref1'!$A:$A,0))</f>
        <v>Hyndburn</v>
      </c>
      <c r="C172" s="246" t="str">
        <f>INDEX('Ref1'!$B:$B,MATCH($A172,'Ref1'!$A:$A,0))</f>
        <v>SD</v>
      </c>
      <c r="D172" s="307">
        <f>INDEX(Inputs!$K$61:$K$71,MATCH($C172,Inputs!$Q$61:$Q$71,0))</f>
        <v>0</v>
      </c>
      <c r="E172" s="211">
        <f>$D172*INDEX('3_RatesBilling'!G:G,MATCH($A172,'3_RatesBilling'!$A:$A,0))</f>
        <v>0</v>
      </c>
      <c r="F172" s="211">
        <f>$D172*INDEX('3_RatesBilling'!H:H,MATCH($A172,'3_RatesBilling'!$A:$A,0))</f>
        <v>0</v>
      </c>
      <c r="G172" s="211">
        <f>$D172*INDEX('3_RatesBilling'!I:I,MATCH($A172,'3_RatesBilling'!$A:$A,0))</f>
        <v>0</v>
      </c>
      <c r="H172" s="211">
        <f>$D172*INDEX('3_RatesBilling'!J:J,MATCH($A172,'3_RatesBilling'!$A:$A,0))</f>
        <v>0</v>
      </c>
      <c r="I172" s="211">
        <f>$D172*INDEX('3_RatesBilling'!K:K,MATCH($A172,'3_RatesBilling'!$A:$A,0))</f>
        <v>0</v>
      </c>
      <c r="J172" s="211">
        <f>$D172*INDEX('3_RatesBilling'!L:L,MATCH($A172,'3_RatesBilling'!$A:$A,0))</f>
        <v>0</v>
      </c>
      <c r="K172" s="216">
        <f>$D172*INDEX('3_RatesBilling'!M:M,MATCH($A172,'3_RatesBilling'!$A:$A,0))</f>
        <v>0</v>
      </c>
      <c r="L172" s="213">
        <f>$D172*INDEX('3_RatesBilling'!N:N,MATCH($A172,'3_RatesBilling'!$A:$A,0))</f>
        <v>0</v>
      </c>
      <c r="M172" s="211">
        <f>$D172*INDEX('3_RatesBilling'!O:O,MATCH($A172,'3_RatesBilling'!$A:$A,0))</f>
        <v>0</v>
      </c>
      <c r="N172" s="211">
        <f>$D172*INDEX('3_RatesBilling'!P:P,MATCH($A172,'3_RatesBilling'!$A:$A,0))</f>
        <v>0</v>
      </c>
      <c r="O172" s="211">
        <f>$D172*INDEX('3_RatesBilling'!Q:Q,MATCH($A172,'3_RatesBilling'!$A:$A,0))</f>
        <v>0</v>
      </c>
      <c r="P172" s="211">
        <f>$D172*INDEX('3_RatesBilling'!R:R,MATCH($A172,'3_RatesBilling'!$A:$A,0))</f>
        <v>0</v>
      </c>
      <c r="Q172" s="211">
        <f>$D172*INDEX('3_RatesBilling'!S:S,MATCH($A172,'3_RatesBilling'!$A:$A,0))</f>
        <v>0</v>
      </c>
      <c r="R172" s="211">
        <f>$D172*INDEX('3_RatesBilling'!T:T,MATCH($A172,'3_RatesBilling'!$A:$A,0))</f>
        <v>0</v>
      </c>
      <c r="S172" s="211">
        <f>$D172*INDEX('3_RatesBilling'!U:U,MATCH($A172,'3_RatesBilling'!$A:$A,0))</f>
        <v>0</v>
      </c>
      <c r="T172" s="211">
        <f>$D172*INDEX('3_RatesBilling'!V:V,MATCH($A172,'3_RatesBilling'!$A:$A,0))</f>
        <v>0</v>
      </c>
      <c r="U172" s="211">
        <f>$D172*INDEX('3_RatesBilling'!W:W,MATCH($A172,'3_RatesBilling'!$A:$A,0))</f>
        <v>0</v>
      </c>
      <c r="V172" s="211">
        <f>$D172*INDEX('3_RatesBilling'!X:X,MATCH($A172,'3_RatesBilling'!$A:$A,0))</f>
        <v>0</v>
      </c>
      <c r="W172" s="211">
        <f>$D172*INDEX('3_RatesBilling'!Y:Y,MATCH($A172,'3_RatesBilling'!$A:$A,0))</f>
        <v>0</v>
      </c>
      <c r="X172" s="211">
        <f>$D172*INDEX('3_RatesBilling'!Z:Z,MATCH($A172,'3_RatesBilling'!$A:$A,0))</f>
        <v>0</v>
      </c>
      <c r="Y172" s="211">
        <f>$D172*INDEX('3_RatesBilling'!AA:AA,MATCH($A172,'3_RatesBilling'!$A:$A,0))</f>
        <v>0</v>
      </c>
      <c r="Z172" s="211">
        <f>$D172*INDEX('3_RatesBilling'!AB:AB,MATCH($A172,'3_RatesBilling'!$A:$A,0))</f>
        <v>0</v>
      </c>
      <c r="AA172" s="211">
        <f>$D172*INDEX('3_RatesBilling'!AC:AC,MATCH($A172,'3_RatesBilling'!$A:$A,0))</f>
        <v>0</v>
      </c>
      <c r="AC172" s="211" t="e">
        <f t="shared" ca="1" si="66"/>
        <v>#REF!</v>
      </c>
      <c r="AD172" s="211" t="e">
        <f t="shared" ca="1" si="67"/>
        <v>#REF!</v>
      </c>
      <c r="AE172" s="211" t="e">
        <f t="shared" ca="1" si="68"/>
        <v>#REF!</v>
      </c>
      <c r="AF172" s="211" t="e">
        <f t="shared" ca="1" si="69"/>
        <v>#REF!</v>
      </c>
      <c r="AG172" s="211" t="e">
        <f t="shared" ca="1" si="70"/>
        <v>#REF!</v>
      </c>
      <c r="AH172" s="211" t="e">
        <f t="shared" ca="1" si="71"/>
        <v>#REF!</v>
      </c>
      <c r="AI172" s="211" t="e">
        <f t="shared" ca="1" si="72"/>
        <v>#REF!</v>
      </c>
      <c r="AJ172" s="211" t="e">
        <f t="shared" ca="1" si="73"/>
        <v>#REF!</v>
      </c>
      <c r="AK172" s="211" t="e">
        <f t="shared" ca="1" si="74"/>
        <v>#REF!</v>
      </c>
      <c r="AL172" s="211" t="e">
        <f t="shared" ca="1" si="75"/>
        <v>#REF!</v>
      </c>
      <c r="AM172" s="211" t="e">
        <f t="shared" ca="1" si="76"/>
        <v>#REF!</v>
      </c>
      <c r="AN172" s="211" t="e">
        <f t="shared" ca="1" si="77"/>
        <v>#REF!</v>
      </c>
      <c r="AO172" s="211" t="e">
        <f t="shared" ca="1" si="78"/>
        <v>#REF!</v>
      </c>
      <c r="AP172" s="211" t="e">
        <f t="shared" ca="1" si="79"/>
        <v>#REF!</v>
      </c>
      <c r="AQ172" s="211" t="e">
        <f t="shared" ca="1" si="80"/>
        <v>#REF!</v>
      </c>
      <c r="AR172" s="211" t="e">
        <f t="shared" ca="1" si="81"/>
        <v>#REF!</v>
      </c>
      <c r="AT172" s="209" t="e">
        <f t="shared" ca="1" si="82"/>
        <v>#REF!</v>
      </c>
      <c r="AU172" s="209" t="e">
        <f t="shared" ca="1" si="83"/>
        <v>#REF!</v>
      </c>
      <c r="AV172" s="209" t="e">
        <f t="shared" ca="1" si="84"/>
        <v>#REF!</v>
      </c>
      <c r="AW172" s="209" t="e">
        <f t="shared" ca="1" si="85"/>
        <v>#REF!</v>
      </c>
      <c r="AX172" s="209" t="e">
        <f t="shared" ca="1" si="86"/>
        <v>#REF!</v>
      </c>
      <c r="AY172" s="209" t="e">
        <f t="shared" ca="1" si="87"/>
        <v>#REF!</v>
      </c>
      <c r="AZ172" s="209" t="e">
        <f t="shared" ca="1" si="88"/>
        <v>#REF!</v>
      </c>
      <c r="BA172" s="209" t="e">
        <f t="shared" ca="1" si="89"/>
        <v>#REF!</v>
      </c>
      <c r="BB172" s="209" t="e">
        <f t="shared" ca="1" si="90"/>
        <v>#REF!</v>
      </c>
      <c r="BC172" s="209" t="e">
        <f t="shared" ca="1" si="91"/>
        <v>#REF!</v>
      </c>
      <c r="BD172" s="209" t="e">
        <f t="shared" ca="1" si="92"/>
        <v>#REF!</v>
      </c>
      <c r="BE172" s="209" t="e">
        <f t="shared" ca="1" si="93"/>
        <v>#REF!</v>
      </c>
      <c r="BF172" s="209" t="e">
        <f t="shared" ca="1" si="94"/>
        <v>#REF!</v>
      </c>
      <c r="BG172" s="209" t="e">
        <f t="shared" ca="1" si="95"/>
        <v>#REF!</v>
      </c>
      <c r="BH172" s="209" t="e">
        <f t="shared" ca="1" si="96"/>
        <v>#REF!</v>
      </c>
      <c r="BI172" s="209" t="e">
        <f t="shared" ca="1" si="97"/>
        <v>#REF!</v>
      </c>
    </row>
    <row r="173" spans="1:61" s="3" customFormat="1">
      <c r="A173" s="246" t="s">
        <v>346</v>
      </c>
      <c r="B173" s="246" t="str">
        <f>INDEX('Ref1'!$E:$E,MATCH(A173,'Ref1'!$A:$A,0))</f>
        <v>Ipswich</v>
      </c>
      <c r="C173" s="246" t="str">
        <f>INDEX('Ref1'!$B:$B,MATCH($A173,'Ref1'!$A:$A,0))</f>
        <v>SD</v>
      </c>
      <c r="D173" s="307">
        <f>INDEX(Inputs!$K$61:$K$71,MATCH($C173,Inputs!$Q$61:$Q$71,0))</f>
        <v>0</v>
      </c>
      <c r="E173" s="211">
        <f>$D173*INDEX('3_RatesBilling'!G:G,MATCH($A173,'3_RatesBilling'!$A:$A,0))</f>
        <v>0</v>
      </c>
      <c r="F173" s="211">
        <f>$D173*INDEX('3_RatesBilling'!H:H,MATCH($A173,'3_RatesBilling'!$A:$A,0))</f>
        <v>0</v>
      </c>
      <c r="G173" s="211">
        <f>$D173*INDEX('3_RatesBilling'!I:I,MATCH($A173,'3_RatesBilling'!$A:$A,0))</f>
        <v>0</v>
      </c>
      <c r="H173" s="211">
        <f>$D173*INDEX('3_RatesBilling'!J:J,MATCH($A173,'3_RatesBilling'!$A:$A,0))</f>
        <v>0</v>
      </c>
      <c r="I173" s="211">
        <f>$D173*INDEX('3_RatesBilling'!K:K,MATCH($A173,'3_RatesBilling'!$A:$A,0))</f>
        <v>0</v>
      </c>
      <c r="J173" s="211">
        <f>$D173*INDEX('3_RatesBilling'!L:L,MATCH($A173,'3_RatesBilling'!$A:$A,0))</f>
        <v>0</v>
      </c>
      <c r="K173" s="216">
        <f>$D173*INDEX('3_RatesBilling'!M:M,MATCH($A173,'3_RatesBilling'!$A:$A,0))</f>
        <v>0</v>
      </c>
      <c r="L173" s="213">
        <f>$D173*INDEX('3_RatesBilling'!N:N,MATCH($A173,'3_RatesBilling'!$A:$A,0))</f>
        <v>0</v>
      </c>
      <c r="M173" s="211">
        <f>$D173*INDEX('3_RatesBilling'!O:O,MATCH($A173,'3_RatesBilling'!$A:$A,0))</f>
        <v>0</v>
      </c>
      <c r="N173" s="211">
        <f>$D173*INDEX('3_RatesBilling'!P:P,MATCH($A173,'3_RatesBilling'!$A:$A,0))</f>
        <v>0</v>
      </c>
      <c r="O173" s="211">
        <f>$D173*INDEX('3_RatesBilling'!Q:Q,MATCH($A173,'3_RatesBilling'!$A:$A,0))</f>
        <v>0</v>
      </c>
      <c r="P173" s="211">
        <f>$D173*INDEX('3_RatesBilling'!R:R,MATCH($A173,'3_RatesBilling'!$A:$A,0))</f>
        <v>0</v>
      </c>
      <c r="Q173" s="211">
        <f>$D173*INDEX('3_RatesBilling'!S:S,MATCH($A173,'3_RatesBilling'!$A:$A,0))</f>
        <v>0</v>
      </c>
      <c r="R173" s="211">
        <f>$D173*INDEX('3_RatesBilling'!T:T,MATCH($A173,'3_RatesBilling'!$A:$A,0))</f>
        <v>0</v>
      </c>
      <c r="S173" s="211">
        <f>$D173*INDEX('3_RatesBilling'!U:U,MATCH($A173,'3_RatesBilling'!$A:$A,0))</f>
        <v>0</v>
      </c>
      <c r="T173" s="211">
        <f>$D173*INDEX('3_RatesBilling'!V:V,MATCH($A173,'3_RatesBilling'!$A:$A,0))</f>
        <v>0</v>
      </c>
      <c r="U173" s="211">
        <f>$D173*INDEX('3_RatesBilling'!W:W,MATCH($A173,'3_RatesBilling'!$A:$A,0))</f>
        <v>0</v>
      </c>
      <c r="V173" s="211">
        <f>$D173*INDEX('3_RatesBilling'!X:X,MATCH($A173,'3_RatesBilling'!$A:$A,0))</f>
        <v>0</v>
      </c>
      <c r="W173" s="211">
        <f>$D173*INDEX('3_RatesBilling'!Y:Y,MATCH($A173,'3_RatesBilling'!$A:$A,0))</f>
        <v>0</v>
      </c>
      <c r="X173" s="211">
        <f>$D173*INDEX('3_RatesBilling'!Z:Z,MATCH($A173,'3_RatesBilling'!$A:$A,0))</f>
        <v>0</v>
      </c>
      <c r="Y173" s="211">
        <f>$D173*INDEX('3_RatesBilling'!AA:AA,MATCH($A173,'3_RatesBilling'!$A:$A,0))</f>
        <v>0</v>
      </c>
      <c r="Z173" s="211">
        <f>$D173*INDEX('3_RatesBilling'!AB:AB,MATCH($A173,'3_RatesBilling'!$A:$A,0))</f>
        <v>0</v>
      </c>
      <c r="AA173" s="211">
        <f>$D173*INDEX('3_RatesBilling'!AC:AC,MATCH($A173,'3_RatesBilling'!$A:$A,0))</f>
        <v>0</v>
      </c>
      <c r="AC173" s="211" t="e">
        <f t="shared" ca="1" si="66"/>
        <v>#REF!</v>
      </c>
      <c r="AD173" s="211" t="e">
        <f t="shared" ca="1" si="67"/>
        <v>#REF!</v>
      </c>
      <c r="AE173" s="211" t="e">
        <f t="shared" ca="1" si="68"/>
        <v>#REF!</v>
      </c>
      <c r="AF173" s="211" t="e">
        <f t="shared" ca="1" si="69"/>
        <v>#REF!</v>
      </c>
      <c r="AG173" s="211" t="e">
        <f t="shared" ca="1" si="70"/>
        <v>#REF!</v>
      </c>
      <c r="AH173" s="211" t="e">
        <f t="shared" ca="1" si="71"/>
        <v>#REF!</v>
      </c>
      <c r="AI173" s="211" t="e">
        <f t="shared" ca="1" si="72"/>
        <v>#REF!</v>
      </c>
      <c r="AJ173" s="211" t="e">
        <f t="shared" ca="1" si="73"/>
        <v>#REF!</v>
      </c>
      <c r="AK173" s="211" t="e">
        <f t="shared" ca="1" si="74"/>
        <v>#REF!</v>
      </c>
      <c r="AL173" s="211" t="e">
        <f t="shared" ca="1" si="75"/>
        <v>#REF!</v>
      </c>
      <c r="AM173" s="211" t="e">
        <f t="shared" ca="1" si="76"/>
        <v>#REF!</v>
      </c>
      <c r="AN173" s="211" t="e">
        <f t="shared" ca="1" si="77"/>
        <v>#REF!</v>
      </c>
      <c r="AO173" s="211" t="e">
        <f t="shared" ca="1" si="78"/>
        <v>#REF!</v>
      </c>
      <c r="AP173" s="211" t="e">
        <f t="shared" ca="1" si="79"/>
        <v>#REF!</v>
      </c>
      <c r="AQ173" s="211" t="e">
        <f t="shared" ca="1" si="80"/>
        <v>#REF!</v>
      </c>
      <c r="AR173" s="211" t="e">
        <f t="shared" ca="1" si="81"/>
        <v>#REF!</v>
      </c>
      <c r="AT173" s="209" t="e">
        <f t="shared" ca="1" si="82"/>
        <v>#REF!</v>
      </c>
      <c r="AU173" s="209" t="e">
        <f t="shared" ca="1" si="83"/>
        <v>#REF!</v>
      </c>
      <c r="AV173" s="209" t="e">
        <f t="shared" ca="1" si="84"/>
        <v>#REF!</v>
      </c>
      <c r="AW173" s="209" t="e">
        <f t="shared" ca="1" si="85"/>
        <v>#REF!</v>
      </c>
      <c r="AX173" s="209" t="e">
        <f t="shared" ca="1" si="86"/>
        <v>#REF!</v>
      </c>
      <c r="AY173" s="209" t="e">
        <f t="shared" ca="1" si="87"/>
        <v>#REF!</v>
      </c>
      <c r="AZ173" s="209" t="e">
        <f t="shared" ca="1" si="88"/>
        <v>#REF!</v>
      </c>
      <c r="BA173" s="209" t="e">
        <f t="shared" ca="1" si="89"/>
        <v>#REF!</v>
      </c>
      <c r="BB173" s="209" t="e">
        <f t="shared" ca="1" si="90"/>
        <v>#REF!</v>
      </c>
      <c r="BC173" s="209" t="e">
        <f t="shared" ca="1" si="91"/>
        <v>#REF!</v>
      </c>
      <c r="BD173" s="209" t="e">
        <f t="shared" ca="1" si="92"/>
        <v>#REF!</v>
      </c>
      <c r="BE173" s="209" t="e">
        <f t="shared" ca="1" si="93"/>
        <v>#REF!</v>
      </c>
      <c r="BF173" s="209" t="e">
        <f t="shared" ca="1" si="94"/>
        <v>#REF!</v>
      </c>
      <c r="BG173" s="209" t="e">
        <f t="shared" ca="1" si="95"/>
        <v>#REF!</v>
      </c>
      <c r="BH173" s="209" t="e">
        <f t="shared" ca="1" si="96"/>
        <v>#REF!</v>
      </c>
      <c r="BI173" s="209" t="e">
        <f t="shared" ca="1" si="97"/>
        <v>#REF!</v>
      </c>
    </row>
    <row r="174" spans="1:61" s="3" customFormat="1">
      <c r="A174" s="246" t="s">
        <v>348</v>
      </c>
      <c r="B174" s="246" t="str">
        <f>INDEX('Ref1'!$E:$E,MATCH(A174,'Ref1'!$A:$A,0))</f>
        <v>Isle of Wight Council</v>
      </c>
      <c r="C174" s="246" t="str">
        <f>INDEX('Ref1'!$B:$B,MATCH($A174,'Ref1'!$A:$A,0))</f>
        <v>UNIFIR</v>
      </c>
      <c r="D174" s="307">
        <f>INDEX(Inputs!$K$61:$K$71,MATCH($C174,Inputs!$Q$61:$Q$71,0))</f>
        <v>0</v>
      </c>
      <c r="E174" s="211">
        <f>$D174*INDEX('3_RatesBilling'!G:G,MATCH($A174,'3_RatesBilling'!$A:$A,0))</f>
        <v>0</v>
      </c>
      <c r="F174" s="211">
        <f>$D174*INDEX('3_RatesBilling'!H:H,MATCH($A174,'3_RatesBilling'!$A:$A,0))</f>
        <v>0</v>
      </c>
      <c r="G174" s="211">
        <f>$D174*INDEX('3_RatesBilling'!I:I,MATCH($A174,'3_RatesBilling'!$A:$A,0))</f>
        <v>0</v>
      </c>
      <c r="H174" s="211">
        <f>$D174*INDEX('3_RatesBilling'!J:J,MATCH($A174,'3_RatesBilling'!$A:$A,0))</f>
        <v>0</v>
      </c>
      <c r="I174" s="211">
        <f>$D174*INDEX('3_RatesBilling'!K:K,MATCH($A174,'3_RatesBilling'!$A:$A,0))</f>
        <v>0</v>
      </c>
      <c r="J174" s="211">
        <f>$D174*INDEX('3_RatesBilling'!L:L,MATCH($A174,'3_RatesBilling'!$A:$A,0))</f>
        <v>0</v>
      </c>
      <c r="K174" s="216">
        <f>$D174*INDEX('3_RatesBilling'!M:M,MATCH($A174,'3_RatesBilling'!$A:$A,0))</f>
        <v>0</v>
      </c>
      <c r="L174" s="213">
        <f>$D174*INDEX('3_RatesBilling'!N:N,MATCH($A174,'3_RatesBilling'!$A:$A,0))</f>
        <v>0</v>
      </c>
      <c r="M174" s="211">
        <f>$D174*INDEX('3_RatesBilling'!O:O,MATCH($A174,'3_RatesBilling'!$A:$A,0))</f>
        <v>0</v>
      </c>
      <c r="N174" s="211">
        <f>$D174*INDEX('3_RatesBilling'!P:P,MATCH($A174,'3_RatesBilling'!$A:$A,0))</f>
        <v>0</v>
      </c>
      <c r="O174" s="211">
        <f>$D174*INDEX('3_RatesBilling'!Q:Q,MATCH($A174,'3_RatesBilling'!$A:$A,0))</f>
        <v>0</v>
      </c>
      <c r="P174" s="211">
        <f>$D174*INDEX('3_RatesBilling'!R:R,MATCH($A174,'3_RatesBilling'!$A:$A,0))</f>
        <v>0</v>
      </c>
      <c r="Q174" s="211">
        <f>$D174*INDEX('3_RatesBilling'!S:S,MATCH($A174,'3_RatesBilling'!$A:$A,0))</f>
        <v>0</v>
      </c>
      <c r="R174" s="211">
        <f>$D174*INDEX('3_RatesBilling'!T:T,MATCH($A174,'3_RatesBilling'!$A:$A,0))</f>
        <v>0</v>
      </c>
      <c r="S174" s="211">
        <f>$D174*INDEX('3_RatesBilling'!U:U,MATCH($A174,'3_RatesBilling'!$A:$A,0))</f>
        <v>0</v>
      </c>
      <c r="T174" s="211">
        <f>$D174*INDEX('3_RatesBilling'!V:V,MATCH($A174,'3_RatesBilling'!$A:$A,0))</f>
        <v>0</v>
      </c>
      <c r="U174" s="211">
        <f>$D174*INDEX('3_RatesBilling'!W:W,MATCH($A174,'3_RatesBilling'!$A:$A,0))</f>
        <v>0</v>
      </c>
      <c r="V174" s="211">
        <f>$D174*INDEX('3_RatesBilling'!X:X,MATCH($A174,'3_RatesBilling'!$A:$A,0))</f>
        <v>0</v>
      </c>
      <c r="W174" s="211">
        <f>$D174*INDEX('3_RatesBilling'!Y:Y,MATCH($A174,'3_RatesBilling'!$A:$A,0))</f>
        <v>0</v>
      </c>
      <c r="X174" s="211">
        <f>$D174*INDEX('3_RatesBilling'!Z:Z,MATCH($A174,'3_RatesBilling'!$A:$A,0))</f>
        <v>0</v>
      </c>
      <c r="Y174" s="211">
        <f>$D174*INDEX('3_RatesBilling'!AA:AA,MATCH($A174,'3_RatesBilling'!$A:$A,0))</f>
        <v>0</v>
      </c>
      <c r="Z174" s="211">
        <f>$D174*INDEX('3_RatesBilling'!AB:AB,MATCH($A174,'3_RatesBilling'!$A:$A,0))</f>
        <v>0</v>
      </c>
      <c r="AA174" s="211">
        <f>$D174*INDEX('3_RatesBilling'!AC:AC,MATCH($A174,'3_RatesBilling'!$A:$A,0))</f>
        <v>0</v>
      </c>
      <c r="AC174" s="211" t="e">
        <f t="shared" ca="1" si="66"/>
        <v>#REF!</v>
      </c>
      <c r="AD174" s="211" t="e">
        <f t="shared" ca="1" si="67"/>
        <v>#REF!</v>
      </c>
      <c r="AE174" s="211" t="e">
        <f t="shared" ca="1" si="68"/>
        <v>#REF!</v>
      </c>
      <c r="AF174" s="211" t="e">
        <f t="shared" ca="1" si="69"/>
        <v>#REF!</v>
      </c>
      <c r="AG174" s="211" t="e">
        <f t="shared" ca="1" si="70"/>
        <v>#REF!</v>
      </c>
      <c r="AH174" s="211" t="e">
        <f t="shared" ca="1" si="71"/>
        <v>#REF!</v>
      </c>
      <c r="AI174" s="211" t="e">
        <f t="shared" ca="1" si="72"/>
        <v>#REF!</v>
      </c>
      <c r="AJ174" s="211" t="e">
        <f t="shared" ca="1" si="73"/>
        <v>#REF!</v>
      </c>
      <c r="AK174" s="211" t="e">
        <f t="shared" ca="1" si="74"/>
        <v>#REF!</v>
      </c>
      <c r="AL174" s="211" t="e">
        <f t="shared" ca="1" si="75"/>
        <v>#REF!</v>
      </c>
      <c r="AM174" s="211" t="e">
        <f t="shared" ca="1" si="76"/>
        <v>#REF!</v>
      </c>
      <c r="AN174" s="211" t="e">
        <f t="shared" ca="1" si="77"/>
        <v>#REF!</v>
      </c>
      <c r="AO174" s="211" t="e">
        <f t="shared" ca="1" si="78"/>
        <v>#REF!</v>
      </c>
      <c r="AP174" s="211" t="e">
        <f t="shared" ca="1" si="79"/>
        <v>#REF!</v>
      </c>
      <c r="AQ174" s="211" t="e">
        <f t="shared" ca="1" si="80"/>
        <v>#REF!</v>
      </c>
      <c r="AR174" s="211" t="e">
        <f t="shared" ca="1" si="81"/>
        <v>#REF!</v>
      </c>
      <c r="AT174" s="209" t="e">
        <f t="shared" ca="1" si="82"/>
        <v>#REF!</v>
      </c>
      <c r="AU174" s="209" t="e">
        <f t="shared" ca="1" si="83"/>
        <v>#REF!</v>
      </c>
      <c r="AV174" s="209" t="e">
        <f t="shared" ca="1" si="84"/>
        <v>#REF!</v>
      </c>
      <c r="AW174" s="209" t="e">
        <f t="shared" ca="1" si="85"/>
        <v>#REF!</v>
      </c>
      <c r="AX174" s="209" t="e">
        <f t="shared" ca="1" si="86"/>
        <v>#REF!</v>
      </c>
      <c r="AY174" s="209" t="e">
        <f t="shared" ca="1" si="87"/>
        <v>#REF!</v>
      </c>
      <c r="AZ174" s="209" t="e">
        <f t="shared" ca="1" si="88"/>
        <v>#REF!</v>
      </c>
      <c r="BA174" s="209" t="e">
        <f t="shared" ca="1" si="89"/>
        <v>#REF!</v>
      </c>
      <c r="BB174" s="209" t="e">
        <f t="shared" ca="1" si="90"/>
        <v>#REF!</v>
      </c>
      <c r="BC174" s="209" t="e">
        <f t="shared" ca="1" si="91"/>
        <v>#REF!</v>
      </c>
      <c r="BD174" s="209" t="e">
        <f t="shared" ca="1" si="92"/>
        <v>#REF!</v>
      </c>
      <c r="BE174" s="209" t="e">
        <f t="shared" ca="1" si="93"/>
        <v>#REF!</v>
      </c>
      <c r="BF174" s="209" t="e">
        <f t="shared" ca="1" si="94"/>
        <v>#REF!</v>
      </c>
      <c r="BG174" s="209" t="e">
        <f t="shared" ca="1" si="95"/>
        <v>#REF!</v>
      </c>
      <c r="BH174" s="209" t="e">
        <f t="shared" ca="1" si="96"/>
        <v>#REF!</v>
      </c>
      <c r="BI174" s="209" t="e">
        <f t="shared" ca="1" si="97"/>
        <v>#REF!</v>
      </c>
    </row>
    <row r="175" spans="1:61" s="3" customFormat="1">
      <c r="A175" s="246" t="s">
        <v>350</v>
      </c>
      <c r="B175" s="246" t="str">
        <f>INDEX('Ref1'!$E:$E,MATCH(A175,'Ref1'!$A:$A,0))</f>
        <v>Isles of Scilly</v>
      </c>
      <c r="C175" s="246" t="str">
        <f>INDEX('Ref1'!$B:$B,MATCH($A175,'Ref1'!$A:$A,0))</f>
        <v>UNIFIR</v>
      </c>
      <c r="D175" s="307">
        <f>INDEX(Inputs!$K$61:$K$71,MATCH($C175,Inputs!$Q$61:$Q$71,0))</f>
        <v>0</v>
      </c>
      <c r="E175" s="211">
        <f>$D175*INDEX('3_RatesBilling'!G:G,MATCH($A175,'3_RatesBilling'!$A:$A,0))</f>
        <v>0</v>
      </c>
      <c r="F175" s="211">
        <f>$D175*INDEX('3_RatesBilling'!H:H,MATCH($A175,'3_RatesBilling'!$A:$A,0))</f>
        <v>0</v>
      </c>
      <c r="G175" s="211">
        <f>$D175*INDEX('3_RatesBilling'!I:I,MATCH($A175,'3_RatesBilling'!$A:$A,0))</f>
        <v>0</v>
      </c>
      <c r="H175" s="211">
        <f>$D175*INDEX('3_RatesBilling'!J:J,MATCH($A175,'3_RatesBilling'!$A:$A,0))</f>
        <v>0</v>
      </c>
      <c r="I175" s="211">
        <f>$D175*INDEX('3_RatesBilling'!K:K,MATCH($A175,'3_RatesBilling'!$A:$A,0))</f>
        <v>0</v>
      </c>
      <c r="J175" s="211">
        <f>$D175*INDEX('3_RatesBilling'!L:L,MATCH($A175,'3_RatesBilling'!$A:$A,0))</f>
        <v>0</v>
      </c>
      <c r="K175" s="216">
        <f>$D175*INDEX('3_RatesBilling'!M:M,MATCH($A175,'3_RatesBilling'!$A:$A,0))</f>
        <v>0</v>
      </c>
      <c r="L175" s="213">
        <f>$D175*INDEX('3_RatesBilling'!N:N,MATCH($A175,'3_RatesBilling'!$A:$A,0))</f>
        <v>0</v>
      </c>
      <c r="M175" s="211">
        <f>$D175*INDEX('3_RatesBilling'!O:O,MATCH($A175,'3_RatesBilling'!$A:$A,0))</f>
        <v>0</v>
      </c>
      <c r="N175" s="211">
        <f>$D175*INDEX('3_RatesBilling'!P:P,MATCH($A175,'3_RatesBilling'!$A:$A,0))</f>
        <v>0</v>
      </c>
      <c r="O175" s="211">
        <f>$D175*INDEX('3_RatesBilling'!Q:Q,MATCH($A175,'3_RatesBilling'!$A:$A,0))</f>
        <v>0</v>
      </c>
      <c r="P175" s="211">
        <f>$D175*INDEX('3_RatesBilling'!R:R,MATCH($A175,'3_RatesBilling'!$A:$A,0))</f>
        <v>0</v>
      </c>
      <c r="Q175" s="211">
        <f>$D175*INDEX('3_RatesBilling'!S:S,MATCH($A175,'3_RatesBilling'!$A:$A,0))</f>
        <v>0</v>
      </c>
      <c r="R175" s="211">
        <f>$D175*INDEX('3_RatesBilling'!T:T,MATCH($A175,'3_RatesBilling'!$A:$A,0))</f>
        <v>0</v>
      </c>
      <c r="S175" s="211">
        <f>$D175*INDEX('3_RatesBilling'!U:U,MATCH($A175,'3_RatesBilling'!$A:$A,0))</f>
        <v>0</v>
      </c>
      <c r="T175" s="211">
        <f>$D175*INDEX('3_RatesBilling'!V:V,MATCH($A175,'3_RatesBilling'!$A:$A,0))</f>
        <v>0</v>
      </c>
      <c r="U175" s="211">
        <f>$D175*INDEX('3_RatesBilling'!W:W,MATCH($A175,'3_RatesBilling'!$A:$A,0))</f>
        <v>0</v>
      </c>
      <c r="V175" s="211">
        <f>$D175*INDEX('3_RatesBilling'!X:X,MATCH($A175,'3_RatesBilling'!$A:$A,0))</f>
        <v>0</v>
      </c>
      <c r="W175" s="211">
        <f>$D175*INDEX('3_RatesBilling'!Y:Y,MATCH($A175,'3_RatesBilling'!$A:$A,0))</f>
        <v>0</v>
      </c>
      <c r="X175" s="211">
        <f>$D175*INDEX('3_RatesBilling'!Z:Z,MATCH($A175,'3_RatesBilling'!$A:$A,0))</f>
        <v>0</v>
      </c>
      <c r="Y175" s="211">
        <f>$D175*INDEX('3_RatesBilling'!AA:AA,MATCH($A175,'3_RatesBilling'!$A:$A,0))</f>
        <v>0</v>
      </c>
      <c r="Z175" s="211">
        <f>$D175*INDEX('3_RatesBilling'!AB:AB,MATCH($A175,'3_RatesBilling'!$A:$A,0))</f>
        <v>0</v>
      </c>
      <c r="AA175" s="211">
        <f>$D175*INDEX('3_RatesBilling'!AC:AC,MATCH($A175,'3_RatesBilling'!$A:$A,0))</f>
        <v>0</v>
      </c>
      <c r="AC175" s="211" t="e">
        <f t="shared" ca="1" si="66"/>
        <v>#REF!</v>
      </c>
      <c r="AD175" s="211" t="e">
        <f t="shared" ca="1" si="67"/>
        <v>#REF!</v>
      </c>
      <c r="AE175" s="211" t="e">
        <f t="shared" ca="1" si="68"/>
        <v>#REF!</v>
      </c>
      <c r="AF175" s="211" t="e">
        <f t="shared" ca="1" si="69"/>
        <v>#REF!</v>
      </c>
      <c r="AG175" s="211" t="e">
        <f t="shared" ca="1" si="70"/>
        <v>#REF!</v>
      </c>
      <c r="AH175" s="211" t="e">
        <f t="shared" ca="1" si="71"/>
        <v>#REF!</v>
      </c>
      <c r="AI175" s="211" t="e">
        <f t="shared" ca="1" si="72"/>
        <v>#REF!</v>
      </c>
      <c r="AJ175" s="211" t="e">
        <f t="shared" ca="1" si="73"/>
        <v>#REF!</v>
      </c>
      <c r="AK175" s="211" t="e">
        <f t="shared" ca="1" si="74"/>
        <v>#REF!</v>
      </c>
      <c r="AL175" s="211" t="e">
        <f t="shared" ca="1" si="75"/>
        <v>#REF!</v>
      </c>
      <c r="AM175" s="211" t="e">
        <f t="shared" ca="1" si="76"/>
        <v>#REF!</v>
      </c>
      <c r="AN175" s="211" t="e">
        <f t="shared" ca="1" si="77"/>
        <v>#REF!</v>
      </c>
      <c r="AO175" s="211" t="e">
        <f t="shared" ca="1" si="78"/>
        <v>#REF!</v>
      </c>
      <c r="AP175" s="211" t="e">
        <f t="shared" ca="1" si="79"/>
        <v>#REF!</v>
      </c>
      <c r="AQ175" s="211" t="e">
        <f t="shared" ca="1" si="80"/>
        <v>#REF!</v>
      </c>
      <c r="AR175" s="211" t="e">
        <f t="shared" ca="1" si="81"/>
        <v>#REF!</v>
      </c>
      <c r="AT175" s="209" t="e">
        <f t="shared" ca="1" si="82"/>
        <v>#REF!</v>
      </c>
      <c r="AU175" s="209" t="e">
        <f t="shared" ca="1" si="83"/>
        <v>#REF!</v>
      </c>
      <c r="AV175" s="209" t="e">
        <f t="shared" ca="1" si="84"/>
        <v>#REF!</v>
      </c>
      <c r="AW175" s="209" t="e">
        <f t="shared" ca="1" si="85"/>
        <v>#REF!</v>
      </c>
      <c r="AX175" s="209" t="e">
        <f t="shared" ca="1" si="86"/>
        <v>#REF!</v>
      </c>
      <c r="AY175" s="209" t="e">
        <f t="shared" ca="1" si="87"/>
        <v>#REF!</v>
      </c>
      <c r="AZ175" s="209" t="e">
        <f t="shared" ca="1" si="88"/>
        <v>#REF!</v>
      </c>
      <c r="BA175" s="209" t="e">
        <f t="shared" ca="1" si="89"/>
        <v>#REF!</v>
      </c>
      <c r="BB175" s="209" t="e">
        <f t="shared" ca="1" si="90"/>
        <v>#REF!</v>
      </c>
      <c r="BC175" s="209" t="e">
        <f t="shared" ca="1" si="91"/>
        <v>#REF!</v>
      </c>
      <c r="BD175" s="209" t="e">
        <f t="shared" ca="1" si="92"/>
        <v>#REF!</v>
      </c>
      <c r="BE175" s="209" t="e">
        <f t="shared" ca="1" si="93"/>
        <v>#REF!</v>
      </c>
      <c r="BF175" s="209" t="e">
        <f t="shared" ca="1" si="94"/>
        <v>#REF!</v>
      </c>
      <c r="BG175" s="209" t="e">
        <f t="shared" ca="1" si="95"/>
        <v>#REF!</v>
      </c>
      <c r="BH175" s="209" t="e">
        <f t="shared" ca="1" si="96"/>
        <v>#REF!</v>
      </c>
      <c r="BI175" s="209" t="e">
        <f t="shared" ca="1" si="97"/>
        <v>#REF!</v>
      </c>
    </row>
    <row r="176" spans="1:61" s="3" customFormat="1">
      <c r="A176" s="246" t="s">
        <v>352</v>
      </c>
      <c r="B176" s="246" t="str">
        <f>INDEX('Ref1'!$E:$E,MATCH(A176,'Ref1'!$A:$A,0))</f>
        <v>Islington</v>
      </c>
      <c r="C176" s="246" t="str">
        <f>INDEX('Ref1'!$B:$B,MATCH($A176,'Ref1'!$A:$A,0))</f>
        <v>ILB</v>
      </c>
      <c r="D176" s="307">
        <f>INDEX(Inputs!$K$61:$K$71,MATCH($C176,Inputs!$Q$61:$Q$71,0))</f>
        <v>0</v>
      </c>
      <c r="E176" s="211">
        <f>$D176*INDEX('3_RatesBilling'!G:G,MATCH($A176,'3_RatesBilling'!$A:$A,0))</f>
        <v>0</v>
      </c>
      <c r="F176" s="211">
        <f>$D176*INDEX('3_RatesBilling'!H:H,MATCH($A176,'3_RatesBilling'!$A:$A,0))</f>
        <v>0</v>
      </c>
      <c r="G176" s="211">
        <f>$D176*INDEX('3_RatesBilling'!I:I,MATCH($A176,'3_RatesBilling'!$A:$A,0))</f>
        <v>0</v>
      </c>
      <c r="H176" s="211">
        <f>$D176*INDEX('3_RatesBilling'!J:J,MATCH($A176,'3_RatesBilling'!$A:$A,0))</f>
        <v>0</v>
      </c>
      <c r="I176" s="211">
        <f>$D176*INDEX('3_RatesBilling'!K:K,MATCH($A176,'3_RatesBilling'!$A:$A,0))</f>
        <v>0</v>
      </c>
      <c r="J176" s="211">
        <f>$D176*INDEX('3_RatesBilling'!L:L,MATCH($A176,'3_RatesBilling'!$A:$A,0))</f>
        <v>0</v>
      </c>
      <c r="K176" s="216">
        <f>$D176*INDEX('3_RatesBilling'!M:M,MATCH($A176,'3_RatesBilling'!$A:$A,0))</f>
        <v>0</v>
      </c>
      <c r="L176" s="213">
        <f>$D176*INDEX('3_RatesBilling'!N:N,MATCH($A176,'3_RatesBilling'!$A:$A,0))</f>
        <v>0</v>
      </c>
      <c r="M176" s="211">
        <f>$D176*INDEX('3_RatesBilling'!O:O,MATCH($A176,'3_RatesBilling'!$A:$A,0))</f>
        <v>0</v>
      </c>
      <c r="N176" s="211">
        <f>$D176*INDEX('3_RatesBilling'!P:P,MATCH($A176,'3_RatesBilling'!$A:$A,0))</f>
        <v>0</v>
      </c>
      <c r="O176" s="211">
        <f>$D176*INDEX('3_RatesBilling'!Q:Q,MATCH($A176,'3_RatesBilling'!$A:$A,0))</f>
        <v>0</v>
      </c>
      <c r="P176" s="211">
        <f>$D176*INDEX('3_RatesBilling'!R:R,MATCH($A176,'3_RatesBilling'!$A:$A,0))</f>
        <v>0</v>
      </c>
      <c r="Q176" s="211">
        <f>$D176*INDEX('3_RatesBilling'!S:S,MATCH($A176,'3_RatesBilling'!$A:$A,0))</f>
        <v>0</v>
      </c>
      <c r="R176" s="211">
        <f>$D176*INDEX('3_RatesBilling'!T:T,MATCH($A176,'3_RatesBilling'!$A:$A,0))</f>
        <v>0</v>
      </c>
      <c r="S176" s="211">
        <f>$D176*INDEX('3_RatesBilling'!U:U,MATCH($A176,'3_RatesBilling'!$A:$A,0))</f>
        <v>0</v>
      </c>
      <c r="T176" s="211">
        <f>$D176*INDEX('3_RatesBilling'!V:V,MATCH($A176,'3_RatesBilling'!$A:$A,0))</f>
        <v>0</v>
      </c>
      <c r="U176" s="211">
        <f>$D176*INDEX('3_RatesBilling'!W:W,MATCH($A176,'3_RatesBilling'!$A:$A,0))</f>
        <v>0</v>
      </c>
      <c r="V176" s="211">
        <f>$D176*INDEX('3_RatesBilling'!X:X,MATCH($A176,'3_RatesBilling'!$A:$A,0))</f>
        <v>0</v>
      </c>
      <c r="W176" s="211">
        <f>$D176*INDEX('3_RatesBilling'!Y:Y,MATCH($A176,'3_RatesBilling'!$A:$A,0))</f>
        <v>0</v>
      </c>
      <c r="X176" s="211">
        <f>$D176*INDEX('3_RatesBilling'!Z:Z,MATCH($A176,'3_RatesBilling'!$A:$A,0))</f>
        <v>0</v>
      </c>
      <c r="Y176" s="211">
        <f>$D176*INDEX('3_RatesBilling'!AA:AA,MATCH($A176,'3_RatesBilling'!$A:$A,0))</f>
        <v>0</v>
      </c>
      <c r="Z176" s="211">
        <f>$D176*INDEX('3_RatesBilling'!AB:AB,MATCH($A176,'3_RatesBilling'!$A:$A,0))</f>
        <v>0</v>
      </c>
      <c r="AA176" s="211">
        <f>$D176*INDEX('3_RatesBilling'!AC:AC,MATCH($A176,'3_RatesBilling'!$A:$A,0))</f>
        <v>0</v>
      </c>
      <c r="AC176" s="211" t="e">
        <f t="shared" ca="1" si="66"/>
        <v>#REF!</v>
      </c>
      <c r="AD176" s="211" t="e">
        <f t="shared" ca="1" si="67"/>
        <v>#REF!</v>
      </c>
      <c r="AE176" s="211" t="e">
        <f t="shared" ca="1" si="68"/>
        <v>#REF!</v>
      </c>
      <c r="AF176" s="211" t="e">
        <f t="shared" ca="1" si="69"/>
        <v>#REF!</v>
      </c>
      <c r="AG176" s="211" t="e">
        <f t="shared" ca="1" si="70"/>
        <v>#REF!</v>
      </c>
      <c r="AH176" s="211" t="e">
        <f t="shared" ca="1" si="71"/>
        <v>#REF!</v>
      </c>
      <c r="AI176" s="211" t="e">
        <f t="shared" ca="1" si="72"/>
        <v>#REF!</v>
      </c>
      <c r="AJ176" s="211" t="e">
        <f t="shared" ca="1" si="73"/>
        <v>#REF!</v>
      </c>
      <c r="AK176" s="211" t="e">
        <f t="shared" ca="1" si="74"/>
        <v>#REF!</v>
      </c>
      <c r="AL176" s="211" t="e">
        <f t="shared" ca="1" si="75"/>
        <v>#REF!</v>
      </c>
      <c r="AM176" s="211" t="e">
        <f t="shared" ca="1" si="76"/>
        <v>#REF!</v>
      </c>
      <c r="AN176" s="211" t="e">
        <f t="shared" ca="1" si="77"/>
        <v>#REF!</v>
      </c>
      <c r="AO176" s="211" t="e">
        <f t="shared" ca="1" si="78"/>
        <v>#REF!</v>
      </c>
      <c r="AP176" s="211" t="e">
        <f t="shared" ca="1" si="79"/>
        <v>#REF!</v>
      </c>
      <c r="AQ176" s="211" t="e">
        <f t="shared" ca="1" si="80"/>
        <v>#REF!</v>
      </c>
      <c r="AR176" s="211" t="e">
        <f t="shared" ca="1" si="81"/>
        <v>#REF!</v>
      </c>
      <c r="AT176" s="209" t="e">
        <f t="shared" ca="1" si="82"/>
        <v>#REF!</v>
      </c>
      <c r="AU176" s="209" t="e">
        <f t="shared" ca="1" si="83"/>
        <v>#REF!</v>
      </c>
      <c r="AV176" s="209" t="e">
        <f t="shared" ca="1" si="84"/>
        <v>#REF!</v>
      </c>
      <c r="AW176" s="209" t="e">
        <f t="shared" ca="1" si="85"/>
        <v>#REF!</v>
      </c>
      <c r="AX176" s="209" t="e">
        <f t="shared" ca="1" si="86"/>
        <v>#REF!</v>
      </c>
      <c r="AY176" s="209" t="e">
        <f t="shared" ca="1" si="87"/>
        <v>#REF!</v>
      </c>
      <c r="AZ176" s="209" t="e">
        <f t="shared" ca="1" si="88"/>
        <v>#REF!</v>
      </c>
      <c r="BA176" s="209" t="e">
        <f t="shared" ca="1" si="89"/>
        <v>#REF!</v>
      </c>
      <c r="BB176" s="209" t="e">
        <f t="shared" ca="1" si="90"/>
        <v>#REF!</v>
      </c>
      <c r="BC176" s="209" t="e">
        <f t="shared" ca="1" si="91"/>
        <v>#REF!</v>
      </c>
      <c r="BD176" s="209" t="e">
        <f t="shared" ca="1" si="92"/>
        <v>#REF!</v>
      </c>
      <c r="BE176" s="209" t="e">
        <f t="shared" ca="1" si="93"/>
        <v>#REF!</v>
      </c>
      <c r="BF176" s="209" t="e">
        <f t="shared" ca="1" si="94"/>
        <v>#REF!</v>
      </c>
      <c r="BG176" s="209" t="e">
        <f t="shared" ca="1" si="95"/>
        <v>#REF!</v>
      </c>
      <c r="BH176" s="209" t="e">
        <f t="shared" ca="1" si="96"/>
        <v>#REF!</v>
      </c>
      <c r="BI176" s="209" t="e">
        <f t="shared" ca="1" si="97"/>
        <v>#REF!</v>
      </c>
    </row>
    <row r="177" spans="1:61" s="3" customFormat="1">
      <c r="A177" s="246" t="s">
        <v>354</v>
      </c>
      <c r="B177" s="246" t="str">
        <f>INDEX('Ref1'!$E:$E,MATCH(A177,'Ref1'!$A:$A,0))</f>
        <v>Kensington and Chelsea</v>
      </c>
      <c r="C177" s="246" t="str">
        <f>INDEX('Ref1'!$B:$B,MATCH($A177,'Ref1'!$A:$A,0))</f>
        <v>ILB</v>
      </c>
      <c r="D177" s="307">
        <f>INDEX(Inputs!$K$61:$K$71,MATCH($C177,Inputs!$Q$61:$Q$71,0))</f>
        <v>0</v>
      </c>
      <c r="E177" s="211">
        <f>$D177*INDEX('3_RatesBilling'!G:G,MATCH($A177,'3_RatesBilling'!$A:$A,0))</f>
        <v>0</v>
      </c>
      <c r="F177" s="211">
        <f>$D177*INDEX('3_RatesBilling'!H:H,MATCH($A177,'3_RatesBilling'!$A:$A,0))</f>
        <v>0</v>
      </c>
      <c r="G177" s="211">
        <f>$D177*INDEX('3_RatesBilling'!I:I,MATCH($A177,'3_RatesBilling'!$A:$A,0))</f>
        <v>0</v>
      </c>
      <c r="H177" s="211">
        <f>$D177*INDEX('3_RatesBilling'!J:J,MATCH($A177,'3_RatesBilling'!$A:$A,0))</f>
        <v>0</v>
      </c>
      <c r="I177" s="211">
        <f>$D177*INDEX('3_RatesBilling'!K:K,MATCH($A177,'3_RatesBilling'!$A:$A,0))</f>
        <v>0</v>
      </c>
      <c r="J177" s="211">
        <f>$D177*INDEX('3_RatesBilling'!L:L,MATCH($A177,'3_RatesBilling'!$A:$A,0))</f>
        <v>0</v>
      </c>
      <c r="K177" s="216">
        <f>$D177*INDEX('3_RatesBilling'!M:M,MATCH($A177,'3_RatesBilling'!$A:$A,0))</f>
        <v>0</v>
      </c>
      <c r="L177" s="213">
        <f>$D177*INDEX('3_RatesBilling'!N:N,MATCH($A177,'3_RatesBilling'!$A:$A,0))</f>
        <v>0</v>
      </c>
      <c r="M177" s="211">
        <f>$D177*INDEX('3_RatesBilling'!O:O,MATCH($A177,'3_RatesBilling'!$A:$A,0))</f>
        <v>0</v>
      </c>
      <c r="N177" s="211">
        <f>$D177*INDEX('3_RatesBilling'!P:P,MATCH($A177,'3_RatesBilling'!$A:$A,0))</f>
        <v>0</v>
      </c>
      <c r="O177" s="211">
        <f>$D177*INDEX('3_RatesBilling'!Q:Q,MATCH($A177,'3_RatesBilling'!$A:$A,0))</f>
        <v>0</v>
      </c>
      <c r="P177" s="211">
        <f>$D177*INDEX('3_RatesBilling'!R:R,MATCH($A177,'3_RatesBilling'!$A:$A,0))</f>
        <v>0</v>
      </c>
      <c r="Q177" s="211">
        <f>$D177*INDEX('3_RatesBilling'!S:S,MATCH($A177,'3_RatesBilling'!$A:$A,0))</f>
        <v>0</v>
      </c>
      <c r="R177" s="211">
        <f>$D177*INDEX('3_RatesBilling'!T:T,MATCH($A177,'3_RatesBilling'!$A:$A,0))</f>
        <v>0</v>
      </c>
      <c r="S177" s="211">
        <f>$D177*INDEX('3_RatesBilling'!U:U,MATCH($A177,'3_RatesBilling'!$A:$A,0))</f>
        <v>0</v>
      </c>
      <c r="T177" s="211">
        <f>$D177*INDEX('3_RatesBilling'!V:V,MATCH($A177,'3_RatesBilling'!$A:$A,0))</f>
        <v>0</v>
      </c>
      <c r="U177" s="211">
        <f>$D177*INDEX('3_RatesBilling'!W:W,MATCH($A177,'3_RatesBilling'!$A:$A,0))</f>
        <v>0</v>
      </c>
      <c r="V177" s="211">
        <f>$D177*INDEX('3_RatesBilling'!X:X,MATCH($A177,'3_RatesBilling'!$A:$A,0))</f>
        <v>0</v>
      </c>
      <c r="W177" s="211">
        <f>$D177*INDEX('3_RatesBilling'!Y:Y,MATCH($A177,'3_RatesBilling'!$A:$A,0))</f>
        <v>0</v>
      </c>
      <c r="X177" s="211">
        <f>$D177*INDEX('3_RatesBilling'!Z:Z,MATCH($A177,'3_RatesBilling'!$A:$A,0))</f>
        <v>0</v>
      </c>
      <c r="Y177" s="211">
        <f>$D177*INDEX('3_RatesBilling'!AA:AA,MATCH($A177,'3_RatesBilling'!$A:$A,0))</f>
        <v>0</v>
      </c>
      <c r="Z177" s="211">
        <f>$D177*INDEX('3_RatesBilling'!AB:AB,MATCH($A177,'3_RatesBilling'!$A:$A,0))</f>
        <v>0</v>
      </c>
      <c r="AA177" s="211">
        <f>$D177*INDEX('3_RatesBilling'!AC:AC,MATCH($A177,'3_RatesBilling'!$A:$A,0))</f>
        <v>0</v>
      </c>
      <c r="AC177" s="211" t="e">
        <f t="shared" ca="1" si="66"/>
        <v>#REF!</v>
      </c>
      <c r="AD177" s="211" t="e">
        <f t="shared" ca="1" si="67"/>
        <v>#REF!</v>
      </c>
      <c r="AE177" s="211" t="e">
        <f t="shared" ca="1" si="68"/>
        <v>#REF!</v>
      </c>
      <c r="AF177" s="211" t="e">
        <f t="shared" ca="1" si="69"/>
        <v>#REF!</v>
      </c>
      <c r="AG177" s="211" t="e">
        <f t="shared" ca="1" si="70"/>
        <v>#REF!</v>
      </c>
      <c r="AH177" s="211" t="e">
        <f t="shared" ca="1" si="71"/>
        <v>#REF!</v>
      </c>
      <c r="AI177" s="211" t="e">
        <f t="shared" ca="1" si="72"/>
        <v>#REF!</v>
      </c>
      <c r="AJ177" s="211" t="e">
        <f t="shared" ca="1" si="73"/>
        <v>#REF!</v>
      </c>
      <c r="AK177" s="211" t="e">
        <f t="shared" ca="1" si="74"/>
        <v>#REF!</v>
      </c>
      <c r="AL177" s="211" t="e">
        <f t="shared" ca="1" si="75"/>
        <v>#REF!</v>
      </c>
      <c r="AM177" s="211" t="e">
        <f t="shared" ca="1" si="76"/>
        <v>#REF!</v>
      </c>
      <c r="AN177" s="211" t="e">
        <f t="shared" ca="1" si="77"/>
        <v>#REF!</v>
      </c>
      <c r="AO177" s="211" t="e">
        <f t="shared" ca="1" si="78"/>
        <v>#REF!</v>
      </c>
      <c r="AP177" s="211" t="e">
        <f t="shared" ca="1" si="79"/>
        <v>#REF!</v>
      </c>
      <c r="AQ177" s="211" t="e">
        <f t="shared" ca="1" si="80"/>
        <v>#REF!</v>
      </c>
      <c r="AR177" s="211" t="e">
        <f t="shared" ca="1" si="81"/>
        <v>#REF!</v>
      </c>
      <c r="AT177" s="209" t="e">
        <f t="shared" ca="1" si="82"/>
        <v>#REF!</v>
      </c>
      <c r="AU177" s="209" t="e">
        <f t="shared" ca="1" si="83"/>
        <v>#REF!</v>
      </c>
      <c r="AV177" s="209" t="e">
        <f t="shared" ca="1" si="84"/>
        <v>#REF!</v>
      </c>
      <c r="AW177" s="209" t="e">
        <f t="shared" ca="1" si="85"/>
        <v>#REF!</v>
      </c>
      <c r="AX177" s="209" t="e">
        <f t="shared" ca="1" si="86"/>
        <v>#REF!</v>
      </c>
      <c r="AY177" s="209" t="e">
        <f t="shared" ca="1" si="87"/>
        <v>#REF!</v>
      </c>
      <c r="AZ177" s="209" t="e">
        <f t="shared" ca="1" si="88"/>
        <v>#REF!</v>
      </c>
      <c r="BA177" s="209" t="e">
        <f t="shared" ca="1" si="89"/>
        <v>#REF!</v>
      </c>
      <c r="BB177" s="209" t="e">
        <f t="shared" ca="1" si="90"/>
        <v>#REF!</v>
      </c>
      <c r="BC177" s="209" t="e">
        <f t="shared" ca="1" si="91"/>
        <v>#REF!</v>
      </c>
      <c r="BD177" s="209" t="e">
        <f t="shared" ca="1" si="92"/>
        <v>#REF!</v>
      </c>
      <c r="BE177" s="209" t="e">
        <f t="shared" ca="1" si="93"/>
        <v>#REF!</v>
      </c>
      <c r="BF177" s="209" t="e">
        <f t="shared" ca="1" si="94"/>
        <v>#REF!</v>
      </c>
      <c r="BG177" s="209" t="e">
        <f t="shared" ca="1" si="95"/>
        <v>#REF!</v>
      </c>
      <c r="BH177" s="209" t="e">
        <f t="shared" ca="1" si="96"/>
        <v>#REF!</v>
      </c>
      <c r="BI177" s="209" t="e">
        <f t="shared" ca="1" si="97"/>
        <v>#REF!</v>
      </c>
    </row>
    <row r="178" spans="1:61" s="3" customFormat="1">
      <c r="A178" s="246" t="s">
        <v>356</v>
      </c>
      <c r="B178" s="246" t="str">
        <f>INDEX('Ref1'!$E:$E,MATCH(A178,'Ref1'!$A:$A,0))</f>
        <v>Kent</v>
      </c>
      <c r="C178" s="246" t="str">
        <f>INDEX('Ref1'!$B:$B,MATCH($A178,'Ref1'!$A:$A,0))</f>
        <v>SCNFIR</v>
      </c>
      <c r="D178" s="307">
        <f>INDEX(Inputs!$K$61:$K$71,MATCH($C178,Inputs!$Q$61:$Q$71,0))</f>
        <v>0</v>
      </c>
      <c r="E178" s="211">
        <f>$D178*INDEX('3_RatesBilling'!G:G,MATCH($A178,'3_RatesBilling'!$A:$A,0))</f>
        <v>0</v>
      </c>
      <c r="F178" s="211">
        <f>$D178*INDEX('3_RatesBilling'!H:H,MATCH($A178,'3_RatesBilling'!$A:$A,0))</f>
        <v>0</v>
      </c>
      <c r="G178" s="211">
        <f>$D178*INDEX('3_RatesBilling'!I:I,MATCH($A178,'3_RatesBilling'!$A:$A,0))</f>
        <v>0</v>
      </c>
      <c r="H178" s="211">
        <f>$D178*INDEX('3_RatesBilling'!J:J,MATCH($A178,'3_RatesBilling'!$A:$A,0))</f>
        <v>0</v>
      </c>
      <c r="I178" s="211">
        <f>$D178*INDEX('3_RatesBilling'!K:K,MATCH($A178,'3_RatesBilling'!$A:$A,0))</f>
        <v>0</v>
      </c>
      <c r="J178" s="211">
        <f>$D178*INDEX('3_RatesBilling'!L:L,MATCH($A178,'3_RatesBilling'!$A:$A,0))</f>
        <v>0</v>
      </c>
      <c r="K178" s="216">
        <f>$D178*INDEX('3_RatesBilling'!M:M,MATCH($A178,'3_RatesBilling'!$A:$A,0))</f>
        <v>0</v>
      </c>
      <c r="L178" s="213">
        <f>$D178*INDEX('3_RatesBilling'!N:N,MATCH($A178,'3_RatesBilling'!$A:$A,0))</f>
        <v>0</v>
      </c>
      <c r="M178" s="211">
        <f>$D178*INDEX('3_RatesBilling'!O:O,MATCH($A178,'3_RatesBilling'!$A:$A,0))</f>
        <v>0</v>
      </c>
      <c r="N178" s="211">
        <f>$D178*INDEX('3_RatesBilling'!P:P,MATCH($A178,'3_RatesBilling'!$A:$A,0))</f>
        <v>0</v>
      </c>
      <c r="O178" s="211">
        <f>$D178*INDEX('3_RatesBilling'!Q:Q,MATCH($A178,'3_RatesBilling'!$A:$A,0))</f>
        <v>0</v>
      </c>
      <c r="P178" s="211">
        <f>$D178*INDEX('3_RatesBilling'!R:R,MATCH($A178,'3_RatesBilling'!$A:$A,0))</f>
        <v>0</v>
      </c>
      <c r="Q178" s="211">
        <f>$D178*INDEX('3_RatesBilling'!S:S,MATCH($A178,'3_RatesBilling'!$A:$A,0))</f>
        <v>0</v>
      </c>
      <c r="R178" s="211">
        <f>$D178*INDEX('3_RatesBilling'!T:T,MATCH($A178,'3_RatesBilling'!$A:$A,0))</f>
        <v>0</v>
      </c>
      <c r="S178" s="211">
        <f>$D178*INDEX('3_RatesBilling'!U:U,MATCH($A178,'3_RatesBilling'!$A:$A,0))</f>
        <v>0</v>
      </c>
      <c r="T178" s="211">
        <f>$D178*INDEX('3_RatesBilling'!V:V,MATCH($A178,'3_RatesBilling'!$A:$A,0))</f>
        <v>0</v>
      </c>
      <c r="U178" s="211">
        <f>$D178*INDEX('3_RatesBilling'!W:W,MATCH($A178,'3_RatesBilling'!$A:$A,0))</f>
        <v>0</v>
      </c>
      <c r="V178" s="211">
        <f>$D178*INDEX('3_RatesBilling'!X:X,MATCH($A178,'3_RatesBilling'!$A:$A,0))</f>
        <v>0</v>
      </c>
      <c r="W178" s="211">
        <f>$D178*INDEX('3_RatesBilling'!Y:Y,MATCH($A178,'3_RatesBilling'!$A:$A,0))</f>
        <v>0</v>
      </c>
      <c r="X178" s="211">
        <f>$D178*INDEX('3_RatesBilling'!Z:Z,MATCH($A178,'3_RatesBilling'!$A:$A,0))</f>
        <v>0</v>
      </c>
      <c r="Y178" s="211">
        <f>$D178*INDEX('3_RatesBilling'!AA:AA,MATCH($A178,'3_RatesBilling'!$A:$A,0))</f>
        <v>0</v>
      </c>
      <c r="Z178" s="211">
        <f>$D178*INDEX('3_RatesBilling'!AB:AB,MATCH($A178,'3_RatesBilling'!$A:$A,0))</f>
        <v>0</v>
      </c>
      <c r="AA178" s="211">
        <f>$D178*INDEX('3_RatesBilling'!AC:AC,MATCH($A178,'3_RatesBilling'!$A:$A,0))</f>
        <v>0</v>
      </c>
      <c r="AC178" s="211" t="e">
        <f t="shared" ca="1" si="66"/>
        <v>#REF!</v>
      </c>
      <c r="AD178" s="211" t="e">
        <f t="shared" ca="1" si="67"/>
        <v>#REF!</v>
      </c>
      <c r="AE178" s="211" t="e">
        <f t="shared" ca="1" si="68"/>
        <v>#REF!</v>
      </c>
      <c r="AF178" s="211" t="e">
        <f t="shared" ca="1" si="69"/>
        <v>#REF!</v>
      </c>
      <c r="AG178" s="211" t="e">
        <f t="shared" ca="1" si="70"/>
        <v>#REF!</v>
      </c>
      <c r="AH178" s="211" t="e">
        <f t="shared" ca="1" si="71"/>
        <v>#REF!</v>
      </c>
      <c r="AI178" s="211" t="e">
        <f t="shared" ca="1" si="72"/>
        <v>#REF!</v>
      </c>
      <c r="AJ178" s="211" t="e">
        <f t="shared" ca="1" si="73"/>
        <v>#REF!</v>
      </c>
      <c r="AK178" s="211" t="e">
        <f t="shared" ca="1" si="74"/>
        <v>#REF!</v>
      </c>
      <c r="AL178" s="211" t="e">
        <f t="shared" ca="1" si="75"/>
        <v>#REF!</v>
      </c>
      <c r="AM178" s="211" t="e">
        <f t="shared" ca="1" si="76"/>
        <v>#REF!</v>
      </c>
      <c r="AN178" s="211" t="e">
        <f t="shared" ca="1" si="77"/>
        <v>#REF!</v>
      </c>
      <c r="AO178" s="211" t="e">
        <f t="shared" ca="1" si="78"/>
        <v>#REF!</v>
      </c>
      <c r="AP178" s="211" t="e">
        <f t="shared" ca="1" si="79"/>
        <v>#REF!</v>
      </c>
      <c r="AQ178" s="211" t="e">
        <f t="shared" ca="1" si="80"/>
        <v>#REF!</v>
      </c>
      <c r="AR178" s="211" t="e">
        <f t="shared" ca="1" si="81"/>
        <v>#REF!</v>
      </c>
      <c r="AT178" s="209" t="e">
        <f t="shared" ca="1" si="82"/>
        <v>#REF!</v>
      </c>
      <c r="AU178" s="209" t="e">
        <f t="shared" ca="1" si="83"/>
        <v>#REF!</v>
      </c>
      <c r="AV178" s="209" t="e">
        <f t="shared" ca="1" si="84"/>
        <v>#REF!</v>
      </c>
      <c r="AW178" s="209" t="e">
        <f t="shared" ca="1" si="85"/>
        <v>#REF!</v>
      </c>
      <c r="AX178" s="209" t="e">
        <f t="shared" ca="1" si="86"/>
        <v>#REF!</v>
      </c>
      <c r="AY178" s="209" t="e">
        <f t="shared" ca="1" si="87"/>
        <v>#REF!</v>
      </c>
      <c r="AZ178" s="209" t="e">
        <f t="shared" ca="1" si="88"/>
        <v>#REF!</v>
      </c>
      <c r="BA178" s="209" t="e">
        <f t="shared" ca="1" si="89"/>
        <v>#REF!</v>
      </c>
      <c r="BB178" s="209" t="e">
        <f t="shared" ca="1" si="90"/>
        <v>#REF!</v>
      </c>
      <c r="BC178" s="209" t="e">
        <f t="shared" ca="1" si="91"/>
        <v>#REF!</v>
      </c>
      <c r="BD178" s="209" t="e">
        <f t="shared" ca="1" si="92"/>
        <v>#REF!</v>
      </c>
      <c r="BE178" s="209" t="e">
        <f t="shared" ca="1" si="93"/>
        <v>#REF!</v>
      </c>
      <c r="BF178" s="209" t="e">
        <f t="shared" ca="1" si="94"/>
        <v>#REF!</v>
      </c>
      <c r="BG178" s="209" t="e">
        <f t="shared" ca="1" si="95"/>
        <v>#REF!</v>
      </c>
      <c r="BH178" s="209" t="e">
        <f t="shared" ca="1" si="96"/>
        <v>#REF!</v>
      </c>
      <c r="BI178" s="209" t="e">
        <f t="shared" ca="1" si="97"/>
        <v>#REF!</v>
      </c>
    </row>
    <row r="179" spans="1:61" s="3" customFormat="1">
      <c r="A179" s="246" t="s">
        <v>358</v>
      </c>
      <c r="B179" s="246" t="str">
        <f>INDEX('Ref1'!$E:$E,MATCH(A179,'Ref1'!$A:$A,0))</f>
        <v>Kent Fire Authority</v>
      </c>
      <c r="C179" s="246" t="str">
        <f>INDEX('Ref1'!$B:$B,MATCH($A179,'Ref1'!$A:$A,0))</f>
        <v>SFIR</v>
      </c>
      <c r="D179" s="307">
        <f>INDEX(Inputs!$K$61:$K$71,MATCH($C179,Inputs!$Q$61:$Q$71,0))</f>
        <v>0</v>
      </c>
      <c r="E179" s="211">
        <f>$D179*INDEX('3_RatesBilling'!G:G,MATCH($A179,'3_RatesBilling'!$A:$A,0))</f>
        <v>0</v>
      </c>
      <c r="F179" s="211">
        <f>$D179*INDEX('3_RatesBilling'!H:H,MATCH($A179,'3_RatesBilling'!$A:$A,0))</f>
        <v>0</v>
      </c>
      <c r="G179" s="211">
        <f>$D179*INDEX('3_RatesBilling'!I:I,MATCH($A179,'3_RatesBilling'!$A:$A,0))</f>
        <v>0</v>
      </c>
      <c r="H179" s="211">
        <f>$D179*INDEX('3_RatesBilling'!J:J,MATCH($A179,'3_RatesBilling'!$A:$A,0))</f>
        <v>0</v>
      </c>
      <c r="I179" s="211">
        <f>$D179*INDEX('3_RatesBilling'!K:K,MATCH($A179,'3_RatesBilling'!$A:$A,0))</f>
        <v>0</v>
      </c>
      <c r="J179" s="211">
        <f>$D179*INDEX('3_RatesBilling'!L:L,MATCH($A179,'3_RatesBilling'!$A:$A,0))</f>
        <v>0</v>
      </c>
      <c r="K179" s="216">
        <f>$D179*INDEX('3_RatesBilling'!M:M,MATCH($A179,'3_RatesBilling'!$A:$A,0))</f>
        <v>0</v>
      </c>
      <c r="L179" s="213">
        <f>$D179*INDEX('3_RatesBilling'!N:N,MATCH($A179,'3_RatesBilling'!$A:$A,0))</f>
        <v>0</v>
      </c>
      <c r="M179" s="211">
        <f>$D179*INDEX('3_RatesBilling'!O:O,MATCH($A179,'3_RatesBilling'!$A:$A,0))</f>
        <v>0</v>
      </c>
      <c r="N179" s="211">
        <f>$D179*INDEX('3_RatesBilling'!P:P,MATCH($A179,'3_RatesBilling'!$A:$A,0))</f>
        <v>0</v>
      </c>
      <c r="O179" s="211">
        <f>$D179*INDEX('3_RatesBilling'!Q:Q,MATCH($A179,'3_RatesBilling'!$A:$A,0))</f>
        <v>0</v>
      </c>
      <c r="P179" s="211">
        <f>$D179*INDEX('3_RatesBilling'!R:R,MATCH($A179,'3_RatesBilling'!$A:$A,0))</f>
        <v>0</v>
      </c>
      <c r="Q179" s="211">
        <f>$D179*INDEX('3_RatesBilling'!S:S,MATCH($A179,'3_RatesBilling'!$A:$A,0))</f>
        <v>0</v>
      </c>
      <c r="R179" s="211">
        <f>$D179*INDEX('3_RatesBilling'!T:T,MATCH($A179,'3_RatesBilling'!$A:$A,0))</f>
        <v>0</v>
      </c>
      <c r="S179" s="211">
        <f>$D179*INDEX('3_RatesBilling'!U:U,MATCH($A179,'3_RatesBilling'!$A:$A,0))</f>
        <v>0</v>
      </c>
      <c r="T179" s="211">
        <f>$D179*INDEX('3_RatesBilling'!V:V,MATCH($A179,'3_RatesBilling'!$A:$A,0))</f>
        <v>0</v>
      </c>
      <c r="U179" s="211">
        <f>$D179*INDEX('3_RatesBilling'!W:W,MATCH($A179,'3_RatesBilling'!$A:$A,0))</f>
        <v>0</v>
      </c>
      <c r="V179" s="211">
        <f>$D179*INDEX('3_RatesBilling'!X:X,MATCH($A179,'3_RatesBilling'!$A:$A,0))</f>
        <v>0</v>
      </c>
      <c r="W179" s="211">
        <f>$D179*INDEX('3_RatesBilling'!Y:Y,MATCH($A179,'3_RatesBilling'!$A:$A,0))</f>
        <v>0</v>
      </c>
      <c r="X179" s="211">
        <f>$D179*INDEX('3_RatesBilling'!Z:Z,MATCH($A179,'3_RatesBilling'!$A:$A,0))</f>
        <v>0</v>
      </c>
      <c r="Y179" s="211">
        <f>$D179*INDEX('3_RatesBilling'!AA:AA,MATCH($A179,'3_RatesBilling'!$A:$A,0))</f>
        <v>0</v>
      </c>
      <c r="Z179" s="211">
        <f>$D179*INDEX('3_RatesBilling'!AB:AB,MATCH($A179,'3_RatesBilling'!$A:$A,0))</f>
        <v>0</v>
      </c>
      <c r="AA179" s="211">
        <f>$D179*INDEX('3_RatesBilling'!AC:AC,MATCH($A179,'3_RatesBilling'!$A:$A,0))</f>
        <v>0</v>
      </c>
      <c r="AC179" s="211" t="e">
        <f t="shared" ca="1" si="66"/>
        <v>#REF!</v>
      </c>
      <c r="AD179" s="211" t="e">
        <f t="shared" ca="1" si="67"/>
        <v>#REF!</v>
      </c>
      <c r="AE179" s="211" t="e">
        <f t="shared" ca="1" si="68"/>
        <v>#REF!</v>
      </c>
      <c r="AF179" s="211" t="e">
        <f t="shared" ca="1" si="69"/>
        <v>#REF!</v>
      </c>
      <c r="AG179" s="211" t="e">
        <f t="shared" ca="1" si="70"/>
        <v>#REF!</v>
      </c>
      <c r="AH179" s="211" t="e">
        <f t="shared" ca="1" si="71"/>
        <v>#REF!</v>
      </c>
      <c r="AI179" s="211" t="e">
        <f t="shared" ca="1" si="72"/>
        <v>#REF!</v>
      </c>
      <c r="AJ179" s="211" t="e">
        <f t="shared" ca="1" si="73"/>
        <v>#REF!</v>
      </c>
      <c r="AK179" s="211" t="e">
        <f t="shared" ca="1" si="74"/>
        <v>#REF!</v>
      </c>
      <c r="AL179" s="211" t="e">
        <f t="shared" ca="1" si="75"/>
        <v>#REF!</v>
      </c>
      <c r="AM179" s="211" t="e">
        <f t="shared" ca="1" si="76"/>
        <v>#REF!</v>
      </c>
      <c r="AN179" s="211" t="e">
        <f t="shared" ca="1" si="77"/>
        <v>#REF!</v>
      </c>
      <c r="AO179" s="211" t="e">
        <f t="shared" ca="1" si="78"/>
        <v>#REF!</v>
      </c>
      <c r="AP179" s="211" t="e">
        <f t="shared" ca="1" si="79"/>
        <v>#REF!</v>
      </c>
      <c r="AQ179" s="211" t="e">
        <f t="shared" ca="1" si="80"/>
        <v>#REF!</v>
      </c>
      <c r="AR179" s="211" t="e">
        <f t="shared" ca="1" si="81"/>
        <v>#REF!</v>
      </c>
      <c r="AT179" s="209" t="e">
        <f t="shared" ca="1" si="82"/>
        <v>#REF!</v>
      </c>
      <c r="AU179" s="209" t="e">
        <f t="shared" ca="1" si="83"/>
        <v>#REF!</v>
      </c>
      <c r="AV179" s="209" t="e">
        <f t="shared" ca="1" si="84"/>
        <v>#REF!</v>
      </c>
      <c r="AW179" s="209" t="e">
        <f t="shared" ca="1" si="85"/>
        <v>#REF!</v>
      </c>
      <c r="AX179" s="209" t="e">
        <f t="shared" ca="1" si="86"/>
        <v>#REF!</v>
      </c>
      <c r="AY179" s="209" t="e">
        <f t="shared" ca="1" si="87"/>
        <v>#REF!</v>
      </c>
      <c r="AZ179" s="209" t="e">
        <f t="shared" ca="1" si="88"/>
        <v>#REF!</v>
      </c>
      <c r="BA179" s="209" t="e">
        <f t="shared" ca="1" si="89"/>
        <v>#REF!</v>
      </c>
      <c r="BB179" s="209" t="e">
        <f t="shared" ca="1" si="90"/>
        <v>#REF!</v>
      </c>
      <c r="BC179" s="209" t="e">
        <f t="shared" ca="1" si="91"/>
        <v>#REF!</v>
      </c>
      <c r="BD179" s="209" t="e">
        <f t="shared" ca="1" si="92"/>
        <v>#REF!</v>
      </c>
      <c r="BE179" s="209" t="e">
        <f t="shared" ca="1" si="93"/>
        <v>#REF!</v>
      </c>
      <c r="BF179" s="209" t="e">
        <f t="shared" ca="1" si="94"/>
        <v>#REF!</v>
      </c>
      <c r="BG179" s="209" t="e">
        <f t="shared" ca="1" si="95"/>
        <v>#REF!</v>
      </c>
      <c r="BH179" s="209" t="e">
        <f t="shared" ca="1" si="96"/>
        <v>#REF!</v>
      </c>
      <c r="BI179" s="209" t="e">
        <f t="shared" ca="1" si="97"/>
        <v>#REF!</v>
      </c>
    </row>
    <row r="180" spans="1:61" s="3" customFormat="1">
      <c r="A180" s="246" t="s">
        <v>360</v>
      </c>
      <c r="B180" s="246" t="str">
        <f>INDEX('Ref1'!$E:$E,MATCH(A180,'Ref1'!$A:$A,0))</f>
        <v>Kettering</v>
      </c>
      <c r="C180" s="246" t="str">
        <f>INDEX('Ref1'!$B:$B,MATCH($A180,'Ref1'!$A:$A,0))</f>
        <v>SD</v>
      </c>
      <c r="D180" s="307">
        <f>INDEX(Inputs!$K$61:$K$71,MATCH($C180,Inputs!$Q$61:$Q$71,0))</f>
        <v>0</v>
      </c>
      <c r="E180" s="211">
        <f>$D180*INDEX('3_RatesBilling'!G:G,MATCH($A180,'3_RatesBilling'!$A:$A,0))</f>
        <v>0</v>
      </c>
      <c r="F180" s="211">
        <f>$D180*INDEX('3_RatesBilling'!H:H,MATCH($A180,'3_RatesBilling'!$A:$A,0))</f>
        <v>0</v>
      </c>
      <c r="G180" s="211">
        <f>$D180*INDEX('3_RatesBilling'!I:I,MATCH($A180,'3_RatesBilling'!$A:$A,0))</f>
        <v>0</v>
      </c>
      <c r="H180" s="211">
        <f>$D180*INDEX('3_RatesBilling'!J:J,MATCH($A180,'3_RatesBilling'!$A:$A,0))</f>
        <v>0</v>
      </c>
      <c r="I180" s="211">
        <f>$D180*INDEX('3_RatesBilling'!K:K,MATCH($A180,'3_RatesBilling'!$A:$A,0))</f>
        <v>0</v>
      </c>
      <c r="J180" s="211">
        <f>$D180*INDEX('3_RatesBilling'!L:L,MATCH($A180,'3_RatesBilling'!$A:$A,0))</f>
        <v>0</v>
      </c>
      <c r="K180" s="216">
        <f>$D180*INDEX('3_RatesBilling'!M:M,MATCH($A180,'3_RatesBilling'!$A:$A,0))</f>
        <v>0</v>
      </c>
      <c r="L180" s="213">
        <f>$D180*INDEX('3_RatesBilling'!N:N,MATCH($A180,'3_RatesBilling'!$A:$A,0))</f>
        <v>0</v>
      </c>
      <c r="M180" s="211">
        <f>$D180*INDEX('3_RatesBilling'!O:O,MATCH($A180,'3_RatesBilling'!$A:$A,0))</f>
        <v>0</v>
      </c>
      <c r="N180" s="211">
        <f>$D180*INDEX('3_RatesBilling'!P:P,MATCH($A180,'3_RatesBilling'!$A:$A,0))</f>
        <v>0</v>
      </c>
      <c r="O180" s="211">
        <f>$D180*INDEX('3_RatesBilling'!Q:Q,MATCH($A180,'3_RatesBilling'!$A:$A,0))</f>
        <v>0</v>
      </c>
      <c r="P180" s="211">
        <f>$D180*INDEX('3_RatesBilling'!R:R,MATCH($A180,'3_RatesBilling'!$A:$A,0))</f>
        <v>0</v>
      </c>
      <c r="Q180" s="211">
        <f>$D180*INDEX('3_RatesBilling'!S:S,MATCH($A180,'3_RatesBilling'!$A:$A,0))</f>
        <v>0</v>
      </c>
      <c r="R180" s="211">
        <f>$D180*INDEX('3_RatesBilling'!T:T,MATCH($A180,'3_RatesBilling'!$A:$A,0))</f>
        <v>0</v>
      </c>
      <c r="S180" s="211">
        <f>$D180*INDEX('3_RatesBilling'!U:U,MATCH($A180,'3_RatesBilling'!$A:$A,0))</f>
        <v>0</v>
      </c>
      <c r="T180" s="211">
        <f>$D180*INDEX('3_RatesBilling'!V:V,MATCH($A180,'3_RatesBilling'!$A:$A,0))</f>
        <v>0</v>
      </c>
      <c r="U180" s="211">
        <f>$D180*INDEX('3_RatesBilling'!W:W,MATCH($A180,'3_RatesBilling'!$A:$A,0))</f>
        <v>0</v>
      </c>
      <c r="V180" s="211">
        <f>$D180*INDEX('3_RatesBilling'!X:X,MATCH($A180,'3_RatesBilling'!$A:$A,0))</f>
        <v>0</v>
      </c>
      <c r="W180" s="211">
        <f>$D180*INDEX('3_RatesBilling'!Y:Y,MATCH($A180,'3_RatesBilling'!$A:$A,0))</f>
        <v>0</v>
      </c>
      <c r="X180" s="211">
        <f>$D180*INDEX('3_RatesBilling'!Z:Z,MATCH($A180,'3_RatesBilling'!$A:$A,0))</f>
        <v>0</v>
      </c>
      <c r="Y180" s="211">
        <f>$D180*INDEX('3_RatesBilling'!AA:AA,MATCH($A180,'3_RatesBilling'!$A:$A,0))</f>
        <v>0</v>
      </c>
      <c r="Z180" s="211">
        <f>$D180*INDEX('3_RatesBilling'!AB:AB,MATCH($A180,'3_RatesBilling'!$A:$A,0))</f>
        <v>0</v>
      </c>
      <c r="AA180" s="211">
        <f>$D180*INDEX('3_RatesBilling'!AC:AC,MATCH($A180,'3_RatesBilling'!$A:$A,0))</f>
        <v>0</v>
      </c>
      <c r="AC180" s="211" t="e">
        <f t="shared" ca="1" si="66"/>
        <v>#REF!</v>
      </c>
      <c r="AD180" s="211" t="e">
        <f t="shared" ca="1" si="67"/>
        <v>#REF!</v>
      </c>
      <c r="AE180" s="211" t="e">
        <f t="shared" ca="1" si="68"/>
        <v>#REF!</v>
      </c>
      <c r="AF180" s="211" t="e">
        <f t="shared" ca="1" si="69"/>
        <v>#REF!</v>
      </c>
      <c r="AG180" s="211" t="e">
        <f t="shared" ca="1" si="70"/>
        <v>#REF!</v>
      </c>
      <c r="AH180" s="211" t="e">
        <f t="shared" ca="1" si="71"/>
        <v>#REF!</v>
      </c>
      <c r="AI180" s="211" t="e">
        <f t="shared" ca="1" si="72"/>
        <v>#REF!</v>
      </c>
      <c r="AJ180" s="211" t="e">
        <f t="shared" ca="1" si="73"/>
        <v>#REF!</v>
      </c>
      <c r="AK180" s="211" t="e">
        <f t="shared" ca="1" si="74"/>
        <v>#REF!</v>
      </c>
      <c r="AL180" s="211" t="e">
        <f t="shared" ca="1" si="75"/>
        <v>#REF!</v>
      </c>
      <c r="AM180" s="211" t="e">
        <f t="shared" ca="1" si="76"/>
        <v>#REF!</v>
      </c>
      <c r="AN180" s="211" t="e">
        <f t="shared" ca="1" si="77"/>
        <v>#REF!</v>
      </c>
      <c r="AO180" s="211" t="e">
        <f t="shared" ca="1" si="78"/>
        <v>#REF!</v>
      </c>
      <c r="AP180" s="211" t="e">
        <f t="shared" ca="1" si="79"/>
        <v>#REF!</v>
      </c>
      <c r="AQ180" s="211" t="e">
        <f t="shared" ca="1" si="80"/>
        <v>#REF!</v>
      </c>
      <c r="AR180" s="211" t="e">
        <f t="shared" ca="1" si="81"/>
        <v>#REF!</v>
      </c>
      <c r="AT180" s="209" t="e">
        <f t="shared" ca="1" si="82"/>
        <v>#REF!</v>
      </c>
      <c r="AU180" s="209" t="e">
        <f t="shared" ca="1" si="83"/>
        <v>#REF!</v>
      </c>
      <c r="AV180" s="209" t="e">
        <f t="shared" ca="1" si="84"/>
        <v>#REF!</v>
      </c>
      <c r="AW180" s="209" t="e">
        <f t="shared" ca="1" si="85"/>
        <v>#REF!</v>
      </c>
      <c r="AX180" s="209" t="e">
        <f t="shared" ca="1" si="86"/>
        <v>#REF!</v>
      </c>
      <c r="AY180" s="209" t="e">
        <f t="shared" ca="1" si="87"/>
        <v>#REF!</v>
      </c>
      <c r="AZ180" s="209" t="e">
        <f t="shared" ca="1" si="88"/>
        <v>#REF!</v>
      </c>
      <c r="BA180" s="209" t="e">
        <f t="shared" ca="1" si="89"/>
        <v>#REF!</v>
      </c>
      <c r="BB180" s="209" t="e">
        <f t="shared" ca="1" si="90"/>
        <v>#REF!</v>
      </c>
      <c r="BC180" s="209" t="e">
        <f t="shared" ca="1" si="91"/>
        <v>#REF!</v>
      </c>
      <c r="BD180" s="209" t="e">
        <f t="shared" ca="1" si="92"/>
        <v>#REF!</v>
      </c>
      <c r="BE180" s="209" t="e">
        <f t="shared" ca="1" si="93"/>
        <v>#REF!</v>
      </c>
      <c r="BF180" s="209" t="e">
        <f t="shared" ca="1" si="94"/>
        <v>#REF!</v>
      </c>
      <c r="BG180" s="209" t="e">
        <f t="shared" ca="1" si="95"/>
        <v>#REF!</v>
      </c>
      <c r="BH180" s="209" t="e">
        <f t="shared" ca="1" si="96"/>
        <v>#REF!</v>
      </c>
      <c r="BI180" s="209" t="e">
        <f t="shared" ca="1" si="97"/>
        <v>#REF!</v>
      </c>
    </row>
    <row r="181" spans="1:61" s="3" customFormat="1">
      <c r="A181" s="246" t="s">
        <v>362</v>
      </c>
      <c r="B181" s="246" t="str">
        <f>INDEX('Ref1'!$E:$E,MATCH(A181,'Ref1'!$A:$A,0))</f>
        <v>Kings Lynn and West Norfolk</v>
      </c>
      <c r="C181" s="246" t="str">
        <f>INDEX('Ref1'!$B:$B,MATCH($A181,'Ref1'!$A:$A,0))</f>
        <v>SD</v>
      </c>
      <c r="D181" s="307">
        <f>INDEX(Inputs!$K$61:$K$71,MATCH($C181,Inputs!$Q$61:$Q$71,0))</f>
        <v>0</v>
      </c>
      <c r="E181" s="211">
        <f>$D181*INDEX('3_RatesBilling'!G:G,MATCH($A181,'3_RatesBilling'!$A:$A,0))</f>
        <v>0</v>
      </c>
      <c r="F181" s="211">
        <f>$D181*INDEX('3_RatesBilling'!H:H,MATCH($A181,'3_RatesBilling'!$A:$A,0))</f>
        <v>0</v>
      </c>
      <c r="G181" s="211">
        <f>$D181*INDEX('3_RatesBilling'!I:I,MATCH($A181,'3_RatesBilling'!$A:$A,0))</f>
        <v>0</v>
      </c>
      <c r="H181" s="211">
        <f>$D181*INDEX('3_RatesBilling'!J:J,MATCH($A181,'3_RatesBilling'!$A:$A,0))</f>
        <v>0</v>
      </c>
      <c r="I181" s="211">
        <f>$D181*INDEX('3_RatesBilling'!K:K,MATCH($A181,'3_RatesBilling'!$A:$A,0))</f>
        <v>0</v>
      </c>
      <c r="J181" s="211">
        <f>$D181*INDEX('3_RatesBilling'!L:L,MATCH($A181,'3_RatesBilling'!$A:$A,0))</f>
        <v>0</v>
      </c>
      <c r="K181" s="216">
        <f>$D181*INDEX('3_RatesBilling'!M:M,MATCH($A181,'3_RatesBilling'!$A:$A,0))</f>
        <v>0</v>
      </c>
      <c r="L181" s="213">
        <f>$D181*INDEX('3_RatesBilling'!N:N,MATCH($A181,'3_RatesBilling'!$A:$A,0))</f>
        <v>0</v>
      </c>
      <c r="M181" s="211">
        <f>$D181*INDEX('3_RatesBilling'!O:O,MATCH($A181,'3_RatesBilling'!$A:$A,0))</f>
        <v>0</v>
      </c>
      <c r="N181" s="211">
        <f>$D181*INDEX('3_RatesBilling'!P:P,MATCH($A181,'3_RatesBilling'!$A:$A,0))</f>
        <v>0</v>
      </c>
      <c r="O181" s="211">
        <f>$D181*INDEX('3_RatesBilling'!Q:Q,MATCH($A181,'3_RatesBilling'!$A:$A,0))</f>
        <v>0</v>
      </c>
      <c r="P181" s="211">
        <f>$D181*INDEX('3_RatesBilling'!R:R,MATCH($A181,'3_RatesBilling'!$A:$A,0))</f>
        <v>0</v>
      </c>
      <c r="Q181" s="211">
        <f>$D181*INDEX('3_RatesBilling'!S:S,MATCH($A181,'3_RatesBilling'!$A:$A,0))</f>
        <v>0</v>
      </c>
      <c r="R181" s="211">
        <f>$D181*INDEX('3_RatesBilling'!T:T,MATCH($A181,'3_RatesBilling'!$A:$A,0))</f>
        <v>0</v>
      </c>
      <c r="S181" s="211">
        <f>$D181*INDEX('3_RatesBilling'!U:U,MATCH($A181,'3_RatesBilling'!$A:$A,0))</f>
        <v>0</v>
      </c>
      <c r="T181" s="211">
        <f>$D181*INDEX('3_RatesBilling'!V:V,MATCH($A181,'3_RatesBilling'!$A:$A,0))</f>
        <v>0</v>
      </c>
      <c r="U181" s="211">
        <f>$D181*INDEX('3_RatesBilling'!W:W,MATCH($A181,'3_RatesBilling'!$A:$A,0))</f>
        <v>0</v>
      </c>
      <c r="V181" s="211">
        <f>$D181*INDEX('3_RatesBilling'!X:X,MATCH($A181,'3_RatesBilling'!$A:$A,0))</f>
        <v>0</v>
      </c>
      <c r="W181" s="211">
        <f>$D181*INDEX('3_RatesBilling'!Y:Y,MATCH($A181,'3_RatesBilling'!$A:$A,0))</f>
        <v>0</v>
      </c>
      <c r="X181" s="211">
        <f>$D181*INDEX('3_RatesBilling'!Z:Z,MATCH($A181,'3_RatesBilling'!$A:$A,0))</f>
        <v>0</v>
      </c>
      <c r="Y181" s="211">
        <f>$D181*INDEX('3_RatesBilling'!AA:AA,MATCH($A181,'3_RatesBilling'!$A:$A,0))</f>
        <v>0</v>
      </c>
      <c r="Z181" s="211">
        <f>$D181*INDEX('3_RatesBilling'!AB:AB,MATCH($A181,'3_RatesBilling'!$A:$A,0))</f>
        <v>0</v>
      </c>
      <c r="AA181" s="211">
        <f>$D181*INDEX('3_RatesBilling'!AC:AC,MATCH($A181,'3_RatesBilling'!$A:$A,0))</f>
        <v>0</v>
      </c>
      <c r="AC181" s="211" t="e">
        <f t="shared" ca="1" si="66"/>
        <v>#REF!</v>
      </c>
      <c r="AD181" s="211" t="e">
        <f t="shared" ca="1" si="67"/>
        <v>#REF!</v>
      </c>
      <c r="AE181" s="211" t="e">
        <f t="shared" ca="1" si="68"/>
        <v>#REF!</v>
      </c>
      <c r="AF181" s="211" t="e">
        <f t="shared" ca="1" si="69"/>
        <v>#REF!</v>
      </c>
      <c r="AG181" s="211" t="e">
        <f t="shared" ca="1" si="70"/>
        <v>#REF!</v>
      </c>
      <c r="AH181" s="211" t="e">
        <f t="shared" ca="1" si="71"/>
        <v>#REF!</v>
      </c>
      <c r="AI181" s="211" t="e">
        <f t="shared" ca="1" si="72"/>
        <v>#REF!</v>
      </c>
      <c r="AJ181" s="211" t="e">
        <f t="shared" ca="1" si="73"/>
        <v>#REF!</v>
      </c>
      <c r="AK181" s="211" t="e">
        <f t="shared" ca="1" si="74"/>
        <v>#REF!</v>
      </c>
      <c r="AL181" s="211" t="e">
        <f t="shared" ca="1" si="75"/>
        <v>#REF!</v>
      </c>
      <c r="AM181" s="211" t="e">
        <f t="shared" ca="1" si="76"/>
        <v>#REF!</v>
      </c>
      <c r="AN181" s="211" t="e">
        <f t="shared" ca="1" si="77"/>
        <v>#REF!</v>
      </c>
      <c r="AO181" s="211" t="e">
        <f t="shared" ca="1" si="78"/>
        <v>#REF!</v>
      </c>
      <c r="AP181" s="211" t="e">
        <f t="shared" ca="1" si="79"/>
        <v>#REF!</v>
      </c>
      <c r="AQ181" s="211" t="e">
        <f t="shared" ca="1" si="80"/>
        <v>#REF!</v>
      </c>
      <c r="AR181" s="211" t="e">
        <f t="shared" ca="1" si="81"/>
        <v>#REF!</v>
      </c>
      <c r="AT181" s="209" t="e">
        <f t="shared" ca="1" si="82"/>
        <v>#REF!</v>
      </c>
      <c r="AU181" s="209" t="e">
        <f t="shared" ca="1" si="83"/>
        <v>#REF!</v>
      </c>
      <c r="AV181" s="209" t="e">
        <f t="shared" ca="1" si="84"/>
        <v>#REF!</v>
      </c>
      <c r="AW181" s="209" t="e">
        <f t="shared" ca="1" si="85"/>
        <v>#REF!</v>
      </c>
      <c r="AX181" s="209" t="e">
        <f t="shared" ca="1" si="86"/>
        <v>#REF!</v>
      </c>
      <c r="AY181" s="209" t="e">
        <f t="shared" ca="1" si="87"/>
        <v>#REF!</v>
      </c>
      <c r="AZ181" s="209" t="e">
        <f t="shared" ca="1" si="88"/>
        <v>#REF!</v>
      </c>
      <c r="BA181" s="209" t="e">
        <f t="shared" ca="1" si="89"/>
        <v>#REF!</v>
      </c>
      <c r="BB181" s="209" t="e">
        <f t="shared" ca="1" si="90"/>
        <v>#REF!</v>
      </c>
      <c r="BC181" s="209" t="e">
        <f t="shared" ca="1" si="91"/>
        <v>#REF!</v>
      </c>
      <c r="BD181" s="209" t="e">
        <f t="shared" ca="1" si="92"/>
        <v>#REF!</v>
      </c>
      <c r="BE181" s="209" t="e">
        <f t="shared" ca="1" si="93"/>
        <v>#REF!</v>
      </c>
      <c r="BF181" s="209" t="e">
        <f t="shared" ca="1" si="94"/>
        <v>#REF!</v>
      </c>
      <c r="BG181" s="209" t="e">
        <f t="shared" ca="1" si="95"/>
        <v>#REF!</v>
      </c>
      <c r="BH181" s="209" t="e">
        <f t="shared" ca="1" si="96"/>
        <v>#REF!</v>
      </c>
      <c r="BI181" s="209" t="e">
        <f t="shared" ca="1" si="97"/>
        <v>#REF!</v>
      </c>
    </row>
    <row r="182" spans="1:61" s="3" customFormat="1">
      <c r="A182" s="246" t="s">
        <v>364</v>
      </c>
      <c r="B182" s="246" t="str">
        <f>INDEX('Ref1'!$E:$E,MATCH(A182,'Ref1'!$A:$A,0))</f>
        <v>Kingston upon Hull</v>
      </c>
      <c r="C182" s="246" t="str">
        <f>INDEX('Ref1'!$B:$B,MATCH($A182,'Ref1'!$A:$A,0))</f>
        <v>UNINFIR</v>
      </c>
      <c r="D182" s="307">
        <f>INDEX(Inputs!$K$61:$K$71,MATCH($C182,Inputs!$Q$61:$Q$71,0))</f>
        <v>0</v>
      </c>
      <c r="E182" s="211">
        <f>$D182*INDEX('3_RatesBilling'!G:G,MATCH($A182,'3_RatesBilling'!$A:$A,0))</f>
        <v>0</v>
      </c>
      <c r="F182" s="211">
        <f>$D182*INDEX('3_RatesBilling'!H:H,MATCH($A182,'3_RatesBilling'!$A:$A,0))</f>
        <v>0</v>
      </c>
      <c r="G182" s="211">
        <f>$D182*INDEX('3_RatesBilling'!I:I,MATCH($A182,'3_RatesBilling'!$A:$A,0))</f>
        <v>0</v>
      </c>
      <c r="H182" s="211">
        <f>$D182*INDEX('3_RatesBilling'!J:J,MATCH($A182,'3_RatesBilling'!$A:$A,0))</f>
        <v>0</v>
      </c>
      <c r="I182" s="211">
        <f>$D182*INDEX('3_RatesBilling'!K:K,MATCH($A182,'3_RatesBilling'!$A:$A,0))</f>
        <v>0</v>
      </c>
      <c r="J182" s="211">
        <f>$D182*INDEX('3_RatesBilling'!L:L,MATCH($A182,'3_RatesBilling'!$A:$A,0))</f>
        <v>0</v>
      </c>
      <c r="K182" s="216">
        <f>$D182*INDEX('3_RatesBilling'!M:M,MATCH($A182,'3_RatesBilling'!$A:$A,0))</f>
        <v>0</v>
      </c>
      <c r="L182" s="213">
        <f>$D182*INDEX('3_RatesBilling'!N:N,MATCH($A182,'3_RatesBilling'!$A:$A,0))</f>
        <v>0</v>
      </c>
      <c r="M182" s="211">
        <f>$D182*INDEX('3_RatesBilling'!O:O,MATCH($A182,'3_RatesBilling'!$A:$A,0))</f>
        <v>0</v>
      </c>
      <c r="N182" s="211">
        <f>$D182*INDEX('3_RatesBilling'!P:P,MATCH($A182,'3_RatesBilling'!$A:$A,0))</f>
        <v>0</v>
      </c>
      <c r="O182" s="211">
        <f>$D182*INDEX('3_RatesBilling'!Q:Q,MATCH($A182,'3_RatesBilling'!$A:$A,0))</f>
        <v>0</v>
      </c>
      <c r="P182" s="211">
        <f>$D182*INDEX('3_RatesBilling'!R:R,MATCH($A182,'3_RatesBilling'!$A:$A,0))</f>
        <v>0</v>
      </c>
      <c r="Q182" s="211">
        <f>$D182*INDEX('3_RatesBilling'!S:S,MATCH($A182,'3_RatesBilling'!$A:$A,0))</f>
        <v>0</v>
      </c>
      <c r="R182" s="211">
        <f>$D182*INDEX('3_RatesBilling'!T:T,MATCH($A182,'3_RatesBilling'!$A:$A,0))</f>
        <v>0</v>
      </c>
      <c r="S182" s="211">
        <f>$D182*INDEX('3_RatesBilling'!U:U,MATCH($A182,'3_RatesBilling'!$A:$A,0))</f>
        <v>0</v>
      </c>
      <c r="T182" s="211">
        <f>$D182*INDEX('3_RatesBilling'!V:V,MATCH($A182,'3_RatesBilling'!$A:$A,0))</f>
        <v>0</v>
      </c>
      <c r="U182" s="211">
        <f>$D182*INDEX('3_RatesBilling'!W:W,MATCH($A182,'3_RatesBilling'!$A:$A,0))</f>
        <v>0</v>
      </c>
      <c r="V182" s="211">
        <f>$D182*INDEX('3_RatesBilling'!X:X,MATCH($A182,'3_RatesBilling'!$A:$A,0))</f>
        <v>0</v>
      </c>
      <c r="W182" s="211">
        <f>$D182*INDEX('3_RatesBilling'!Y:Y,MATCH($A182,'3_RatesBilling'!$A:$A,0))</f>
        <v>0</v>
      </c>
      <c r="X182" s="211">
        <f>$D182*INDEX('3_RatesBilling'!Z:Z,MATCH($A182,'3_RatesBilling'!$A:$A,0))</f>
        <v>0</v>
      </c>
      <c r="Y182" s="211">
        <f>$D182*INDEX('3_RatesBilling'!AA:AA,MATCH($A182,'3_RatesBilling'!$A:$A,0))</f>
        <v>0</v>
      </c>
      <c r="Z182" s="211">
        <f>$D182*INDEX('3_RatesBilling'!AB:AB,MATCH($A182,'3_RatesBilling'!$A:$A,0))</f>
        <v>0</v>
      </c>
      <c r="AA182" s="211">
        <f>$D182*INDEX('3_RatesBilling'!AC:AC,MATCH($A182,'3_RatesBilling'!$A:$A,0))</f>
        <v>0</v>
      </c>
      <c r="AC182" s="211" t="e">
        <f t="shared" ca="1" si="66"/>
        <v>#REF!</v>
      </c>
      <c r="AD182" s="211" t="e">
        <f t="shared" ca="1" si="67"/>
        <v>#REF!</v>
      </c>
      <c r="AE182" s="211" t="e">
        <f t="shared" ca="1" si="68"/>
        <v>#REF!</v>
      </c>
      <c r="AF182" s="211" t="e">
        <f t="shared" ca="1" si="69"/>
        <v>#REF!</v>
      </c>
      <c r="AG182" s="211" t="e">
        <f t="shared" ca="1" si="70"/>
        <v>#REF!</v>
      </c>
      <c r="AH182" s="211" t="e">
        <f t="shared" ca="1" si="71"/>
        <v>#REF!</v>
      </c>
      <c r="AI182" s="211" t="e">
        <f t="shared" ca="1" si="72"/>
        <v>#REF!</v>
      </c>
      <c r="AJ182" s="211" t="e">
        <f t="shared" ca="1" si="73"/>
        <v>#REF!</v>
      </c>
      <c r="AK182" s="211" t="e">
        <f t="shared" ca="1" si="74"/>
        <v>#REF!</v>
      </c>
      <c r="AL182" s="211" t="e">
        <f t="shared" ca="1" si="75"/>
        <v>#REF!</v>
      </c>
      <c r="AM182" s="211" t="e">
        <f t="shared" ca="1" si="76"/>
        <v>#REF!</v>
      </c>
      <c r="AN182" s="211" t="e">
        <f t="shared" ca="1" si="77"/>
        <v>#REF!</v>
      </c>
      <c r="AO182" s="211" t="e">
        <f t="shared" ca="1" si="78"/>
        <v>#REF!</v>
      </c>
      <c r="AP182" s="211" t="e">
        <f t="shared" ca="1" si="79"/>
        <v>#REF!</v>
      </c>
      <c r="AQ182" s="211" t="e">
        <f t="shared" ca="1" si="80"/>
        <v>#REF!</v>
      </c>
      <c r="AR182" s="211" t="e">
        <f t="shared" ca="1" si="81"/>
        <v>#REF!</v>
      </c>
      <c r="AT182" s="209" t="e">
        <f t="shared" ca="1" si="82"/>
        <v>#REF!</v>
      </c>
      <c r="AU182" s="209" t="e">
        <f t="shared" ca="1" si="83"/>
        <v>#REF!</v>
      </c>
      <c r="AV182" s="209" t="e">
        <f t="shared" ca="1" si="84"/>
        <v>#REF!</v>
      </c>
      <c r="AW182" s="209" t="e">
        <f t="shared" ca="1" si="85"/>
        <v>#REF!</v>
      </c>
      <c r="AX182" s="209" t="e">
        <f t="shared" ca="1" si="86"/>
        <v>#REF!</v>
      </c>
      <c r="AY182" s="209" t="e">
        <f t="shared" ca="1" si="87"/>
        <v>#REF!</v>
      </c>
      <c r="AZ182" s="209" t="e">
        <f t="shared" ca="1" si="88"/>
        <v>#REF!</v>
      </c>
      <c r="BA182" s="209" t="e">
        <f t="shared" ca="1" si="89"/>
        <v>#REF!</v>
      </c>
      <c r="BB182" s="209" t="e">
        <f t="shared" ca="1" si="90"/>
        <v>#REF!</v>
      </c>
      <c r="BC182" s="209" t="e">
        <f t="shared" ca="1" si="91"/>
        <v>#REF!</v>
      </c>
      <c r="BD182" s="209" t="e">
        <f t="shared" ca="1" si="92"/>
        <v>#REF!</v>
      </c>
      <c r="BE182" s="209" t="e">
        <f t="shared" ca="1" si="93"/>
        <v>#REF!</v>
      </c>
      <c r="BF182" s="209" t="e">
        <f t="shared" ca="1" si="94"/>
        <v>#REF!</v>
      </c>
      <c r="BG182" s="209" t="e">
        <f t="shared" ca="1" si="95"/>
        <v>#REF!</v>
      </c>
      <c r="BH182" s="209" t="e">
        <f t="shared" ca="1" si="96"/>
        <v>#REF!</v>
      </c>
      <c r="BI182" s="209" t="e">
        <f t="shared" ca="1" si="97"/>
        <v>#REF!</v>
      </c>
    </row>
    <row r="183" spans="1:61" s="3" customFormat="1">
      <c r="A183" s="246" t="s">
        <v>366</v>
      </c>
      <c r="B183" s="246" t="str">
        <f>INDEX('Ref1'!$E:$E,MATCH(A183,'Ref1'!$A:$A,0))</f>
        <v>Kingston upon Thames</v>
      </c>
      <c r="C183" s="246" t="str">
        <f>INDEX('Ref1'!$B:$B,MATCH($A183,'Ref1'!$A:$A,0))</f>
        <v>OLB</v>
      </c>
      <c r="D183" s="307">
        <f>INDEX(Inputs!$K$61:$K$71,MATCH($C183,Inputs!$Q$61:$Q$71,0))</f>
        <v>0</v>
      </c>
      <c r="E183" s="211">
        <f>$D183*INDEX('3_RatesBilling'!G:G,MATCH($A183,'3_RatesBilling'!$A:$A,0))</f>
        <v>0</v>
      </c>
      <c r="F183" s="211">
        <f>$D183*INDEX('3_RatesBilling'!H:H,MATCH($A183,'3_RatesBilling'!$A:$A,0))</f>
        <v>0</v>
      </c>
      <c r="G183" s="211">
        <f>$D183*INDEX('3_RatesBilling'!I:I,MATCH($A183,'3_RatesBilling'!$A:$A,0))</f>
        <v>0</v>
      </c>
      <c r="H183" s="211">
        <f>$D183*INDEX('3_RatesBilling'!J:J,MATCH($A183,'3_RatesBilling'!$A:$A,0))</f>
        <v>0</v>
      </c>
      <c r="I183" s="211">
        <f>$D183*INDEX('3_RatesBilling'!K:K,MATCH($A183,'3_RatesBilling'!$A:$A,0))</f>
        <v>0</v>
      </c>
      <c r="J183" s="211">
        <f>$D183*INDEX('3_RatesBilling'!L:L,MATCH($A183,'3_RatesBilling'!$A:$A,0))</f>
        <v>0</v>
      </c>
      <c r="K183" s="216">
        <f>$D183*INDEX('3_RatesBilling'!M:M,MATCH($A183,'3_RatesBilling'!$A:$A,0))</f>
        <v>0</v>
      </c>
      <c r="L183" s="213">
        <f>$D183*INDEX('3_RatesBilling'!N:N,MATCH($A183,'3_RatesBilling'!$A:$A,0))</f>
        <v>0</v>
      </c>
      <c r="M183" s="211">
        <f>$D183*INDEX('3_RatesBilling'!O:O,MATCH($A183,'3_RatesBilling'!$A:$A,0))</f>
        <v>0</v>
      </c>
      <c r="N183" s="211">
        <f>$D183*INDEX('3_RatesBilling'!P:P,MATCH($A183,'3_RatesBilling'!$A:$A,0))</f>
        <v>0</v>
      </c>
      <c r="O183" s="211">
        <f>$D183*INDEX('3_RatesBilling'!Q:Q,MATCH($A183,'3_RatesBilling'!$A:$A,0))</f>
        <v>0</v>
      </c>
      <c r="P183" s="211">
        <f>$D183*INDEX('3_RatesBilling'!R:R,MATCH($A183,'3_RatesBilling'!$A:$A,0))</f>
        <v>0</v>
      </c>
      <c r="Q183" s="211">
        <f>$D183*INDEX('3_RatesBilling'!S:S,MATCH($A183,'3_RatesBilling'!$A:$A,0))</f>
        <v>0</v>
      </c>
      <c r="R183" s="211">
        <f>$D183*INDEX('3_RatesBilling'!T:T,MATCH($A183,'3_RatesBilling'!$A:$A,0))</f>
        <v>0</v>
      </c>
      <c r="S183" s="211">
        <f>$D183*INDEX('3_RatesBilling'!U:U,MATCH($A183,'3_RatesBilling'!$A:$A,0))</f>
        <v>0</v>
      </c>
      <c r="T183" s="211">
        <f>$D183*INDEX('3_RatesBilling'!V:V,MATCH($A183,'3_RatesBilling'!$A:$A,0))</f>
        <v>0</v>
      </c>
      <c r="U183" s="211">
        <f>$D183*INDEX('3_RatesBilling'!W:W,MATCH($A183,'3_RatesBilling'!$A:$A,0))</f>
        <v>0</v>
      </c>
      <c r="V183" s="211">
        <f>$D183*INDEX('3_RatesBilling'!X:X,MATCH($A183,'3_RatesBilling'!$A:$A,0))</f>
        <v>0</v>
      </c>
      <c r="W183" s="211">
        <f>$D183*INDEX('3_RatesBilling'!Y:Y,MATCH($A183,'3_RatesBilling'!$A:$A,0))</f>
        <v>0</v>
      </c>
      <c r="X183" s="211">
        <f>$D183*INDEX('3_RatesBilling'!Z:Z,MATCH($A183,'3_RatesBilling'!$A:$A,0))</f>
        <v>0</v>
      </c>
      <c r="Y183" s="211">
        <f>$D183*INDEX('3_RatesBilling'!AA:AA,MATCH($A183,'3_RatesBilling'!$A:$A,0))</f>
        <v>0</v>
      </c>
      <c r="Z183" s="211">
        <f>$D183*INDEX('3_RatesBilling'!AB:AB,MATCH($A183,'3_RatesBilling'!$A:$A,0))</f>
        <v>0</v>
      </c>
      <c r="AA183" s="211">
        <f>$D183*INDEX('3_RatesBilling'!AC:AC,MATCH($A183,'3_RatesBilling'!$A:$A,0))</f>
        <v>0</v>
      </c>
      <c r="AC183" s="211" t="e">
        <f t="shared" ca="1" si="66"/>
        <v>#REF!</v>
      </c>
      <c r="AD183" s="211" t="e">
        <f t="shared" ca="1" si="67"/>
        <v>#REF!</v>
      </c>
      <c r="AE183" s="211" t="e">
        <f t="shared" ca="1" si="68"/>
        <v>#REF!</v>
      </c>
      <c r="AF183" s="211" t="e">
        <f t="shared" ca="1" si="69"/>
        <v>#REF!</v>
      </c>
      <c r="AG183" s="211" t="e">
        <f t="shared" ca="1" si="70"/>
        <v>#REF!</v>
      </c>
      <c r="AH183" s="211" t="e">
        <f t="shared" ca="1" si="71"/>
        <v>#REF!</v>
      </c>
      <c r="AI183" s="211" t="e">
        <f t="shared" ca="1" si="72"/>
        <v>#REF!</v>
      </c>
      <c r="AJ183" s="211" t="e">
        <f t="shared" ca="1" si="73"/>
        <v>#REF!</v>
      </c>
      <c r="AK183" s="211" t="e">
        <f t="shared" ca="1" si="74"/>
        <v>#REF!</v>
      </c>
      <c r="AL183" s="211" t="e">
        <f t="shared" ca="1" si="75"/>
        <v>#REF!</v>
      </c>
      <c r="AM183" s="211" t="e">
        <f t="shared" ca="1" si="76"/>
        <v>#REF!</v>
      </c>
      <c r="AN183" s="211" t="e">
        <f t="shared" ca="1" si="77"/>
        <v>#REF!</v>
      </c>
      <c r="AO183" s="211" t="e">
        <f t="shared" ca="1" si="78"/>
        <v>#REF!</v>
      </c>
      <c r="AP183" s="211" t="e">
        <f t="shared" ca="1" si="79"/>
        <v>#REF!</v>
      </c>
      <c r="AQ183" s="211" t="e">
        <f t="shared" ca="1" si="80"/>
        <v>#REF!</v>
      </c>
      <c r="AR183" s="211" t="e">
        <f t="shared" ca="1" si="81"/>
        <v>#REF!</v>
      </c>
      <c r="AT183" s="209" t="e">
        <f t="shared" ca="1" si="82"/>
        <v>#REF!</v>
      </c>
      <c r="AU183" s="209" t="e">
        <f t="shared" ca="1" si="83"/>
        <v>#REF!</v>
      </c>
      <c r="AV183" s="209" t="e">
        <f t="shared" ca="1" si="84"/>
        <v>#REF!</v>
      </c>
      <c r="AW183" s="209" t="e">
        <f t="shared" ca="1" si="85"/>
        <v>#REF!</v>
      </c>
      <c r="AX183" s="209" t="e">
        <f t="shared" ca="1" si="86"/>
        <v>#REF!</v>
      </c>
      <c r="AY183" s="209" t="e">
        <f t="shared" ca="1" si="87"/>
        <v>#REF!</v>
      </c>
      <c r="AZ183" s="209" t="e">
        <f t="shared" ca="1" si="88"/>
        <v>#REF!</v>
      </c>
      <c r="BA183" s="209" t="e">
        <f t="shared" ca="1" si="89"/>
        <v>#REF!</v>
      </c>
      <c r="BB183" s="209" t="e">
        <f t="shared" ca="1" si="90"/>
        <v>#REF!</v>
      </c>
      <c r="BC183" s="209" t="e">
        <f t="shared" ca="1" si="91"/>
        <v>#REF!</v>
      </c>
      <c r="BD183" s="209" t="e">
        <f t="shared" ca="1" si="92"/>
        <v>#REF!</v>
      </c>
      <c r="BE183" s="209" t="e">
        <f t="shared" ca="1" si="93"/>
        <v>#REF!</v>
      </c>
      <c r="BF183" s="209" t="e">
        <f t="shared" ca="1" si="94"/>
        <v>#REF!</v>
      </c>
      <c r="BG183" s="209" t="e">
        <f t="shared" ca="1" si="95"/>
        <v>#REF!</v>
      </c>
      <c r="BH183" s="209" t="e">
        <f t="shared" ca="1" si="96"/>
        <v>#REF!</v>
      </c>
      <c r="BI183" s="209" t="e">
        <f t="shared" ca="1" si="97"/>
        <v>#REF!</v>
      </c>
    </row>
    <row r="184" spans="1:61" s="3" customFormat="1">
      <c r="A184" s="246" t="s">
        <v>368</v>
      </c>
      <c r="B184" s="246" t="str">
        <f>INDEX('Ref1'!$E:$E,MATCH(A184,'Ref1'!$A:$A,0))</f>
        <v>Kirklees</v>
      </c>
      <c r="C184" s="246" t="str">
        <f>INDEX('Ref1'!$B:$B,MATCH($A184,'Ref1'!$A:$A,0))</f>
        <v>MD</v>
      </c>
      <c r="D184" s="307">
        <f>INDEX(Inputs!$K$61:$K$71,MATCH($C184,Inputs!$Q$61:$Q$71,0))</f>
        <v>0</v>
      </c>
      <c r="E184" s="211">
        <f>$D184*INDEX('3_RatesBilling'!G:G,MATCH($A184,'3_RatesBilling'!$A:$A,0))</f>
        <v>0</v>
      </c>
      <c r="F184" s="211">
        <f>$D184*INDEX('3_RatesBilling'!H:H,MATCH($A184,'3_RatesBilling'!$A:$A,0))</f>
        <v>0</v>
      </c>
      <c r="G184" s="211">
        <f>$D184*INDEX('3_RatesBilling'!I:I,MATCH($A184,'3_RatesBilling'!$A:$A,0))</f>
        <v>0</v>
      </c>
      <c r="H184" s="211">
        <f>$D184*INDEX('3_RatesBilling'!J:J,MATCH($A184,'3_RatesBilling'!$A:$A,0))</f>
        <v>0</v>
      </c>
      <c r="I184" s="211">
        <f>$D184*INDEX('3_RatesBilling'!K:K,MATCH($A184,'3_RatesBilling'!$A:$A,0))</f>
        <v>0</v>
      </c>
      <c r="J184" s="211">
        <f>$D184*INDEX('3_RatesBilling'!L:L,MATCH($A184,'3_RatesBilling'!$A:$A,0))</f>
        <v>0</v>
      </c>
      <c r="K184" s="216">
        <f>$D184*INDEX('3_RatesBilling'!M:M,MATCH($A184,'3_RatesBilling'!$A:$A,0))</f>
        <v>0</v>
      </c>
      <c r="L184" s="213">
        <f>$D184*INDEX('3_RatesBilling'!N:N,MATCH($A184,'3_RatesBilling'!$A:$A,0))</f>
        <v>0</v>
      </c>
      <c r="M184" s="211">
        <f>$D184*INDEX('3_RatesBilling'!O:O,MATCH($A184,'3_RatesBilling'!$A:$A,0))</f>
        <v>0</v>
      </c>
      <c r="N184" s="211">
        <f>$D184*INDEX('3_RatesBilling'!P:P,MATCH($A184,'3_RatesBilling'!$A:$A,0))</f>
        <v>0</v>
      </c>
      <c r="O184" s="211">
        <f>$D184*INDEX('3_RatesBilling'!Q:Q,MATCH($A184,'3_RatesBilling'!$A:$A,0))</f>
        <v>0</v>
      </c>
      <c r="P184" s="211">
        <f>$D184*INDEX('3_RatesBilling'!R:R,MATCH($A184,'3_RatesBilling'!$A:$A,0))</f>
        <v>0</v>
      </c>
      <c r="Q184" s="211">
        <f>$D184*INDEX('3_RatesBilling'!S:S,MATCH($A184,'3_RatesBilling'!$A:$A,0))</f>
        <v>0</v>
      </c>
      <c r="R184" s="211">
        <f>$D184*INDEX('3_RatesBilling'!T:T,MATCH($A184,'3_RatesBilling'!$A:$A,0))</f>
        <v>0</v>
      </c>
      <c r="S184" s="211">
        <f>$D184*INDEX('3_RatesBilling'!U:U,MATCH($A184,'3_RatesBilling'!$A:$A,0))</f>
        <v>0</v>
      </c>
      <c r="T184" s="211">
        <f>$D184*INDEX('3_RatesBilling'!V:V,MATCH($A184,'3_RatesBilling'!$A:$A,0))</f>
        <v>0</v>
      </c>
      <c r="U184" s="211">
        <f>$D184*INDEX('3_RatesBilling'!W:W,MATCH($A184,'3_RatesBilling'!$A:$A,0))</f>
        <v>0</v>
      </c>
      <c r="V184" s="211">
        <f>$D184*INDEX('3_RatesBilling'!X:X,MATCH($A184,'3_RatesBilling'!$A:$A,0))</f>
        <v>0</v>
      </c>
      <c r="W184" s="211">
        <f>$D184*INDEX('3_RatesBilling'!Y:Y,MATCH($A184,'3_RatesBilling'!$A:$A,0))</f>
        <v>0</v>
      </c>
      <c r="X184" s="211">
        <f>$D184*INDEX('3_RatesBilling'!Z:Z,MATCH($A184,'3_RatesBilling'!$A:$A,0))</f>
        <v>0</v>
      </c>
      <c r="Y184" s="211">
        <f>$D184*INDEX('3_RatesBilling'!AA:AA,MATCH($A184,'3_RatesBilling'!$A:$A,0))</f>
        <v>0</v>
      </c>
      <c r="Z184" s="211">
        <f>$D184*INDEX('3_RatesBilling'!AB:AB,MATCH($A184,'3_RatesBilling'!$A:$A,0))</f>
        <v>0</v>
      </c>
      <c r="AA184" s="211">
        <f>$D184*INDEX('3_RatesBilling'!AC:AC,MATCH($A184,'3_RatesBilling'!$A:$A,0))</f>
        <v>0</v>
      </c>
      <c r="AC184" s="211" t="e">
        <f t="shared" ca="1" si="66"/>
        <v>#REF!</v>
      </c>
      <c r="AD184" s="211" t="e">
        <f t="shared" ca="1" si="67"/>
        <v>#REF!</v>
      </c>
      <c r="AE184" s="211" t="e">
        <f t="shared" ca="1" si="68"/>
        <v>#REF!</v>
      </c>
      <c r="AF184" s="211" t="e">
        <f t="shared" ca="1" si="69"/>
        <v>#REF!</v>
      </c>
      <c r="AG184" s="211" t="e">
        <f t="shared" ca="1" si="70"/>
        <v>#REF!</v>
      </c>
      <c r="AH184" s="211" t="e">
        <f t="shared" ca="1" si="71"/>
        <v>#REF!</v>
      </c>
      <c r="AI184" s="211" t="e">
        <f t="shared" ca="1" si="72"/>
        <v>#REF!</v>
      </c>
      <c r="AJ184" s="211" t="e">
        <f t="shared" ca="1" si="73"/>
        <v>#REF!</v>
      </c>
      <c r="AK184" s="211" t="e">
        <f t="shared" ca="1" si="74"/>
        <v>#REF!</v>
      </c>
      <c r="AL184" s="211" t="e">
        <f t="shared" ca="1" si="75"/>
        <v>#REF!</v>
      </c>
      <c r="AM184" s="211" t="e">
        <f t="shared" ca="1" si="76"/>
        <v>#REF!</v>
      </c>
      <c r="AN184" s="211" t="e">
        <f t="shared" ca="1" si="77"/>
        <v>#REF!</v>
      </c>
      <c r="AO184" s="211" t="e">
        <f t="shared" ca="1" si="78"/>
        <v>#REF!</v>
      </c>
      <c r="AP184" s="211" t="e">
        <f t="shared" ca="1" si="79"/>
        <v>#REF!</v>
      </c>
      <c r="AQ184" s="211" t="e">
        <f t="shared" ca="1" si="80"/>
        <v>#REF!</v>
      </c>
      <c r="AR184" s="211" t="e">
        <f t="shared" ca="1" si="81"/>
        <v>#REF!</v>
      </c>
      <c r="AT184" s="209" t="e">
        <f t="shared" ca="1" si="82"/>
        <v>#REF!</v>
      </c>
      <c r="AU184" s="209" t="e">
        <f t="shared" ca="1" si="83"/>
        <v>#REF!</v>
      </c>
      <c r="AV184" s="209" t="e">
        <f t="shared" ca="1" si="84"/>
        <v>#REF!</v>
      </c>
      <c r="AW184" s="209" t="e">
        <f t="shared" ca="1" si="85"/>
        <v>#REF!</v>
      </c>
      <c r="AX184" s="209" t="e">
        <f t="shared" ca="1" si="86"/>
        <v>#REF!</v>
      </c>
      <c r="AY184" s="209" t="e">
        <f t="shared" ca="1" si="87"/>
        <v>#REF!</v>
      </c>
      <c r="AZ184" s="209" t="e">
        <f t="shared" ca="1" si="88"/>
        <v>#REF!</v>
      </c>
      <c r="BA184" s="209" t="e">
        <f t="shared" ca="1" si="89"/>
        <v>#REF!</v>
      </c>
      <c r="BB184" s="209" t="e">
        <f t="shared" ca="1" si="90"/>
        <v>#REF!</v>
      </c>
      <c r="BC184" s="209" t="e">
        <f t="shared" ca="1" si="91"/>
        <v>#REF!</v>
      </c>
      <c r="BD184" s="209" t="e">
        <f t="shared" ca="1" si="92"/>
        <v>#REF!</v>
      </c>
      <c r="BE184" s="209" t="e">
        <f t="shared" ca="1" si="93"/>
        <v>#REF!</v>
      </c>
      <c r="BF184" s="209" t="e">
        <f t="shared" ca="1" si="94"/>
        <v>#REF!</v>
      </c>
      <c r="BG184" s="209" t="e">
        <f t="shared" ca="1" si="95"/>
        <v>#REF!</v>
      </c>
      <c r="BH184" s="209" t="e">
        <f t="shared" ca="1" si="96"/>
        <v>#REF!</v>
      </c>
      <c r="BI184" s="209" t="e">
        <f t="shared" ca="1" si="97"/>
        <v>#REF!</v>
      </c>
    </row>
    <row r="185" spans="1:61" s="3" customFormat="1">
      <c r="A185" s="246" t="s">
        <v>370</v>
      </c>
      <c r="B185" s="246" t="str">
        <f>INDEX('Ref1'!$E:$E,MATCH(A185,'Ref1'!$A:$A,0))</f>
        <v>Knowsley</v>
      </c>
      <c r="C185" s="246" t="str">
        <f>INDEX('Ref1'!$B:$B,MATCH($A185,'Ref1'!$A:$A,0))</f>
        <v>MD</v>
      </c>
      <c r="D185" s="307">
        <f>INDEX(Inputs!$K$61:$K$71,MATCH($C185,Inputs!$Q$61:$Q$71,0))</f>
        <v>0</v>
      </c>
      <c r="E185" s="211">
        <f>$D185*INDEX('3_RatesBilling'!G:G,MATCH($A185,'3_RatesBilling'!$A:$A,0))</f>
        <v>0</v>
      </c>
      <c r="F185" s="211">
        <f>$D185*INDEX('3_RatesBilling'!H:H,MATCH($A185,'3_RatesBilling'!$A:$A,0))</f>
        <v>0</v>
      </c>
      <c r="G185" s="211">
        <f>$D185*INDEX('3_RatesBilling'!I:I,MATCH($A185,'3_RatesBilling'!$A:$A,0))</f>
        <v>0</v>
      </c>
      <c r="H185" s="211">
        <f>$D185*INDEX('3_RatesBilling'!J:J,MATCH($A185,'3_RatesBilling'!$A:$A,0))</f>
        <v>0</v>
      </c>
      <c r="I185" s="211">
        <f>$D185*INDEX('3_RatesBilling'!K:K,MATCH($A185,'3_RatesBilling'!$A:$A,0))</f>
        <v>0</v>
      </c>
      <c r="J185" s="211">
        <f>$D185*INDEX('3_RatesBilling'!L:L,MATCH($A185,'3_RatesBilling'!$A:$A,0))</f>
        <v>0</v>
      </c>
      <c r="K185" s="216">
        <f>$D185*INDEX('3_RatesBilling'!M:M,MATCH($A185,'3_RatesBilling'!$A:$A,0))</f>
        <v>0</v>
      </c>
      <c r="L185" s="213">
        <f>$D185*INDEX('3_RatesBilling'!N:N,MATCH($A185,'3_RatesBilling'!$A:$A,0))</f>
        <v>0</v>
      </c>
      <c r="M185" s="211">
        <f>$D185*INDEX('3_RatesBilling'!O:O,MATCH($A185,'3_RatesBilling'!$A:$A,0))</f>
        <v>0</v>
      </c>
      <c r="N185" s="211">
        <f>$D185*INDEX('3_RatesBilling'!P:P,MATCH($A185,'3_RatesBilling'!$A:$A,0))</f>
        <v>0</v>
      </c>
      <c r="O185" s="211">
        <f>$D185*INDEX('3_RatesBilling'!Q:Q,MATCH($A185,'3_RatesBilling'!$A:$A,0))</f>
        <v>0</v>
      </c>
      <c r="P185" s="211">
        <f>$D185*INDEX('3_RatesBilling'!R:R,MATCH($A185,'3_RatesBilling'!$A:$A,0))</f>
        <v>0</v>
      </c>
      <c r="Q185" s="211">
        <f>$D185*INDEX('3_RatesBilling'!S:S,MATCH($A185,'3_RatesBilling'!$A:$A,0))</f>
        <v>0</v>
      </c>
      <c r="R185" s="211">
        <f>$D185*INDEX('3_RatesBilling'!T:T,MATCH($A185,'3_RatesBilling'!$A:$A,0))</f>
        <v>0</v>
      </c>
      <c r="S185" s="211">
        <f>$D185*INDEX('3_RatesBilling'!U:U,MATCH($A185,'3_RatesBilling'!$A:$A,0))</f>
        <v>0</v>
      </c>
      <c r="T185" s="211">
        <f>$D185*INDEX('3_RatesBilling'!V:V,MATCH($A185,'3_RatesBilling'!$A:$A,0))</f>
        <v>0</v>
      </c>
      <c r="U185" s="211">
        <f>$D185*INDEX('3_RatesBilling'!W:W,MATCH($A185,'3_RatesBilling'!$A:$A,0))</f>
        <v>0</v>
      </c>
      <c r="V185" s="211">
        <f>$D185*INDEX('3_RatesBilling'!X:X,MATCH($A185,'3_RatesBilling'!$A:$A,0))</f>
        <v>0</v>
      </c>
      <c r="W185" s="211">
        <f>$D185*INDEX('3_RatesBilling'!Y:Y,MATCH($A185,'3_RatesBilling'!$A:$A,0))</f>
        <v>0</v>
      </c>
      <c r="X185" s="211">
        <f>$D185*INDEX('3_RatesBilling'!Z:Z,MATCH($A185,'3_RatesBilling'!$A:$A,0))</f>
        <v>0</v>
      </c>
      <c r="Y185" s="211">
        <f>$D185*INDEX('3_RatesBilling'!AA:AA,MATCH($A185,'3_RatesBilling'!$A:$A,0))</f>
        <v>0</v>
      </c>
      <c r="Z185" s="211">
        <f>$D185*INDEX('3_RatesBilling'!AB:AB,MATCH($A185,'3_RatesBilling'!$A:$A,0))</f>
        <v>0</v>
      </c>
      <c r="AA185" s="211">
        <f>$D185*INDEX('3_RatesBilling'!AC:AC,MATCH($A185,'3_RatesBilling'!$A:$A,0))</f>
        <v>0</v>
      </c>
      <c r="AC185" s="211" t="e">
        <f t="shared" ca="1" si="66"/>
        <v>#REF!</v>
      </c>
      <c r="AD185" s="211" t="e">
        <f t="shared" ca="1" si="67"/>
        <v>#REF!</v>
      </c>
      <c r="AE185" s="211" t="e">
        <f t="shared" ca="1" si="68"/>
        <v>#REF!</v>
      </c>
      <c r="AF185" s="211" t="e">
        <f t="shared" ca="1" si="69"/>
        <v>#REF!</v>
      </c>
      <c r="AG185" s="211" t="e">
        <f t="shared" ca="1" si="70"/>
        <v>#REF!</v>
      </c>
      <c r="AH185" s="211" t="e">
        <f t="shared" ca="1" si="71"/>
        <v>#REF!</v>
      </c>
      <c r="AI185" s="211" t="e">
        <f t="shared" ca="1" si="72"/>
        <v>#REF!</v>
      </c>
      <c r="AJ185" s="211" t="e">
        <f t="shared" ca="1" si="73"/>
        <v>#REF!</v>
      </c>
      <c r="AK185" s="211" t="e">
        <f t="shared" ca="1" si="74"/>
        <v>#REF!</v>
      </c>
      <c r="AL185" s="211" t="e">
        <f t="shared" ca="1" si="75"/>
        <v>#REF!</v>
      </c>
      <c r="AM185" s="211" t="e">
        <f t="shared" ca="1" si="76"/>
        <v>#REF!</v>
      </c>
      <c r="AN185" s="211" t="e">
        <f t="shared" ca="1" si="77"/>
        <v>#REF!</v>
      </c>
      <c r="AO185" s="211" t="e">
        <f t="shared" ca="1" si="78"/>
        <v>#REF!</v>
      </c>
      <c r="AP185" s="211" t="e">
        <f t="shared" ca="1" si="79"/>
        <v>#REF!</v>
      </c>
      <c r="AQ185" s="211" t="e">
        <f t="shared" ca="1" si="80"/>
        <v>#REF!</v>
      </c>
      <c r="AR185" s="211" t="e">
        <f t="shared" ca="1" si="81"/>
        <v>#REF!</v>
      </c>
      <c r="AT185" s="209" t="e">
        <f t="shared" ca="1" si="82"/>
        <v>#REF!</v>
      </c>
      <c r="AU185" s="209" t="e">
        <f t="shared" ca="1" si="83"/>
        <v>#REF!</v>
      </c>
      <c r="AV185" s="209" t="e">
        <f t="shared" ca="1" si="84"/>
        <v>#REF!</v>
      </c>
      <c r="AW185" s="209" t="e">
        <f t="shared" ca="1" si="85"/>
        <v>#REF!</v>
      </c>
      <c r="AX185" s="209" t="e">
        <f t="shared" ca="1" si="86"/>
        <v>#REF!</v>
      </c>
      <c r="AY185" s="209" t="e">
        <f t="shared" ca="1" si="87"/>
        <v>#REF!</v>
      </c>
      <c r="AZ185" s="209" t="e">
        <f t="shared" ca="1" si="88"/>
        <v>#REF!</v>
      </c>
      <c r="BA185" s="209" t="e">
        <f t="shared" ca="1" si="89"/>
        <v>#REF!</v>
      </c>
      <c r="BB185" s="209" t="e">
        <f t="shared" ca="1" si="90"/>
        <v>#REF!</v>
      </c>
      <c r="BC185" s="209" t="e">
        <f t="shared" ca="1" si="91"/>
        <v>#REF!</v>
      </c>
      <c r="BD185" s="209" t="e">
        <f t="shared" ca="1" si="92"/>
        <v>#REF!</v>
      </c>
      <c r="BE185" s="209" t="e">
        <f t="shared" ca="1" si="93"/>
        <v>#REF!</v>
      </c>
      <c r="BF185" s="209" t="e">
        <f t="shared" ca="1" si="94"/>
        <v>#REF!</v>
      </c>
      <c r="BG185" s="209" t="e">
        <f t="shared" ca="1" si="95"/>
        <v>#REF!</v>
      </c>
      <c r="BH185" s="209" t="e">
        <f t="shared" ca="1" si="96"/>
        <v>#REF!</v>
      </c>
      <c r="BI185" s="209" t="e">
        <f t="shared" ca="1" si="97"/>
        <v>#REF!</v>
      </c>
    </row>
    <row r="186" spans="1:61" s="3" customFormat="1">
      <c r="A186" s="246" t="s">
        <v>372</v>
      </c>
      <c r="B186" s="246" t="str">
        <f>INDEX('Ref1'!$E:$E,MATCH(A186,'Ref1'!$A:$A,0))</f>
        <v>Lambeth</v>
      </c>
      <c r="C186" s="246" t="str">
        <f>INDEX('Ref1'!$B:$B,MATCH($A186,'Ref1'!$A:$A,0))</f>
        <v>ILB</v>
      </c>
      <c r="D186" s="307">
        <f>INDEX(Inputs!$K$61:$K$71,MATCH($C186,Inputs!$Q$61:$Q$71,0))</f>
        <v>0</v>
      </c>
      <c r="E186" s="211">
        <f>$D186*INDEX('3_RatesBilling'!G:G,MATCH($A186,'3_RatesBilling'!$A:$A,0))</f>
        <v>0</v>
      </c>
      <c r="F186" s="211">
        <f>$D186*INDEX('3_RatesBilling'!H:H,MATCH($A186,'3_RatesBilling'!$A:$A,0))</f>
        <v>0</v>
      </c>
      <c r="G186" s="211">
        <f>$D186*INDEX('3_RatesBilling'!I:I,MATCH($A186,'3_RatesBilling'!$A:$A,0))</f>
        <v>0</v>
      </c>
      <c r="H186" s="211">
        <f>$D186*INDEX('3_RatesBilling'!J:J,MATCH($A186,'3_RatesBilling'!$A:$A,0))</f>
        <v>0</v>
      </c>
      <c r="I186" s="211">
        <f>$D186*INDEX('3_RatesBilling'!K:K,MATCH($A186,'3_RatesBilling'!$A:$A,0))</f>
        <v>0</v>
      </c>
      <c r="J186" s="211">
        <f>$D186*INDEX('3_RatesBilling'!L:L,MATCH($A186,'3_RatesBilling'!$A:$A,0))</f>
        <v>0</v>
      </c>
      <c r="K186" s="216">
        <f>$D186*INDEX('3_RatesBilling'!M:M,MATCH($A186,'3_RatesBilling'!$A:$A,0))</f>
        <v>0</v>
      </c>
      <c r="L186" s="213">
        <f>$D186*INDEX('3_RatesBilling'!N:N,MATCH($A186,'3_RatesBilling'!$A:$A,0))</f>
        <v>0</v>
      </c>
      <c r="M186" s="211">
        <f>$D186*INDEX('3_RatesBilling'!O:O,MATCH($A186,'3_RatesBilling'!$A:$A,0))</f>
        <v>0</v>
      </c>
      <c r="N186" s="211">
        <f>$D186*INDEX('3_RatesBilling'!P:P,MATCH($A186,'3_RatesBilling'!$A:$A,0))</f>
        <v>0</v>
      </c>
      <c r="O186" s="211">
        <f>$D186*INDEX('3_RatesBilling'!Q:Q,MATCH($A186,'3_RatesBilling'!$A:$A,0))</f>
        <v>0</v>
      </c>
      <c r="P186" s="211">
        <f>$D186*INDEX('3_RatesBilling'!R:R,MATCH($A186,'3_RatesBilling'!$A:$A,0))</f>
        <v>0</v>
      </c>
      <c r="Q186" s="211">
        <f>$D186*INDEX('3_RatesBilling'!S:S,MATCH($A186,'3_RatesBilling'!$A:$A,0))</f>
        <v>0</v>
      </c>
      <c r="R186" s="211">
        <f>$D186*INDEX('3_RatesBilling'!T:T,MATCH($A186,'3_RatesBilling'!$A:$A,0))</f>
        <v>0</v>
      </c>
      <c r="S186" s="211">
        <f>$D186*INDEX('3_RatesBilling'!U:U,MATCH($A186,'3_RatesBilling'!$A:$A,0))</f>
        <v>0</v>
      </c>
      <c r="T186" s="211">
        <f>$D186*INDEX('3_RatesBilling'!V:V,MATCH($A186,'3_RatesBilling'!$A:$A,0))</f>
        <v>0</v>
      </c>
      <c r="U186" s="211">
        <f>$D186*INDEX('3_RatesBilling'!W:W,MATCH($A186,'3_RatesBilling'!$A:$A,0))</f>
        <v>0</v>
      </c>
      <c r="V186" s="211">
        <f>$D186*INDEX('3_RatesBilling'!X:X,MATCH($A186,'3_RatesBilling'!$A:$A,0))</f>
        <v>0</v>
      </c>
      <c r="W186" s="211">
        <f>$D186*INDEX('3_RatesBilling'!Y:Y,MATCH($A186,'3_RatesBilling'!$A:$A,0))</f>
        <v>0</v>
      </c>
      <c r="X186" s="211">
        <f>$D186*INDEX('3_RatesBilling'!Z:Z,MATCH($A186,'3_RatesBilling'!$A:$A,0))</f>
        <v>0</v>
      </c>
      <c r="Y186" s="211">
        <f>$D186*INDEX('3_RatesBilling'!AA:AA,MATCH($A186,'3_RatesBilling'!$A:$A,0))</f>
        <v>0</v>
      </c>
      <c r="Z186" s="211">
        <f>$D186*INDEX('3_RatesBilling'!AB:AB,MATCH($A186,'3_RatesBilling'!$A:$A,0))</f>
        <v>0</v>
      </c>
      <c r="AA186" s="211">
        <f>$D186*INDEX('3_RatesBilling'!AC:AC,MATCH($A186,'3_RatesBilling'!$A:$A,0))</f>
        <v>0</v>
      </c>
      <c r="AC186" s="211" t="e">
        <f t="shared" ca="1" si="66"/>
        <v>#REF!</v>
      </c>
      <c r="AD186" s="211" t="e">
        <f t="shared" ca="1" si="67"/>
        <v>#REF!</v>
      </c>
      <c r="AE186" s="211" t="e">
        <f t="shared" ca="1" si="68"/>
        <v>#REF!</v>
      </c>
      <c r="AF186" s="211" t="e">
        <f t="shared" ca="1" si="69"/>
        <v>#REF!</v>
      </c>
      <c r="AG186" s="211" t="e">
        <f t="shared" ca="1" si="70"/>
        <v>#REF!</v>
      </c>
      <c r="AH186" s="211" t="e">
        <f t="shared" ca="1" si="71"/>
        <v>#REF!</v>
      </c>
      <c r="AI186" s="211" t="e">
        <f t="shared" ca="1" si="72"/>
        <v>#REF!</v>
      </c>
      <c r="AJ186" s="211" t="e">
        <f t="shared" ca="1" si="73"/>
        <v>#REF!</v>
      </c>
      <c r="AK186" s="211" t="e">
        <f t="shared" ca="1" si="74"/>
        <v>#REF!</v>
      </c>
      <c r="AL186" s="211" t="e">
        <f t="shared" ca="1" si="75"/>
        <v>#REF!</v>
      </c>
      <c r="AM186" s="211" t="e">
        <f t="shared" ca="1" si="76"/>
        <v>#REF!</v>
      </c>
      <c r="AN186" s="211" t="e">
        <f t="shared" ca="1" si="77"/>
        <v>#REF!</v>
      </c>
      <c r="AO186" s="211" t="e">
        <f t="shared" ca="1" si="78"/>
        <v>#REF!</v>
      </c>
      <c r="AP186" s="211" t="e">
        <f t="shared" ca="1" si="79"/>
        <v>#REF!</v>
      </c>
      <c r="AQ186" s="211" t="e">
        <f t="shared" ca="1" si="80"/>
        <v>#REF!</v>
      </c>
      <c r="AR186" s="211" t="e">
        <f t="shared" ca="1" si="81"/>
        <v>#REF!</v>
      </c>
      <c r="AT186" s="209" t="e">
        <f t="shared" ca="1" si="82"/>
        <v>#REF!</v>
      </c>
      <c r="AU186" s="209" t="e">
        <f t="shared" ca="1" si="83"/>
        <v>#REF!</v>
      </c>
      <c r="AV186" s="209" t="e">
        <f t="shared" ca="1" si="84"/>
        <v>#REF!</v>
      </c>
      <c r="AW186" s="209" t="e">
        <f t="shared" ca="1" si="85"/>
        <v>#REF!</v>
      </c>
      <c r="AX186" s="209" t="e">
        <f t="shared" ca="1" si="86"/>
        <v>#REF!</v>
      </c>
      <c r="AY186" s="209" t="e">
        <f t="shared" ca="1" si="87"/>
        <v>#REF!</v>
      </c>
      <c r="AZ186" s="209" t="e">
        <f t="shared" ca="1" si="88"/>
        <v>#REF!</v>
      </c>
      <c r="BA186" s="209" t="e">
        <f t="shared" ca="1" si="89"/>
        <v>#REF!</v>
      </c>
      <c r="BB186" s="209" t="e">
        <f t="shared" ca="1" si="90"/>
        <v>#REF!</v>
      </c>
      <c r="BC186" s="209" t="e">
        <f t="shared" ca="1" si="91"/>
        <v>#REF!</v>
      </c>
      <c r="BD186" s="209" t="e">
        <f t="shared" ca="1" si="92"/>
        <v>#REF!</v>
      </c>
      <c r="BE186" s="209" t="e">
        <f t="shared" ca="1" si="93"/>
        <v>#REF!</v>
      </c>
      <c r="BF186" s="209" t="e">
        <f t="shared" ca="1" si="94"/>
        <v>#REF!</v>
      </c>
      <c r="BG186" s="209" t="e">
        <f t="shared" ca="1" si="95"/>
        <v>#REF!</v>
      </c>
      <c r="BH186" s="209" t="e">
        <f t="shared" ca="1" si="96"/>
        <v>#REF!</v>
      </c>
      <c r="BI186" s="209" t="e">
        <f t="shared" ca="1" si="97"/>
        <v>#REF!</v>
      </c>
    </row>
    <row r="187" spans="1:61" s="3" customFormat="1">
      <c r="A187" s="246" t="s">
        <v>374</v>
      </c>
      <c r="B187" s="246" t="str">
        <f>INDEX('Ref1'!$E:$E,MATCH(A187,'Ref1'!$A:$A,0))</f>
        <v>Lancashire</v>
      </c>
      <c r="C187" s="246" t="str">
        <f>INDEX('Ref1'!$B:$B,MATCH($A187,'Ref1'!$A:$A,0))</f>
        <v>SCNFIR</v>
      </c>
      <c r="D187" s="307">
        <f>INDEX(Inputs!$K$61:$K$71,MATCH($C187,Inputs!$Q$61:$Q$71,0))</f>
        <v>0</v>
      </c>
      <c r="E187" s="211">
        <f>$D187*INDEX('3_RatesBilling'!G:G,MATCH($A187,'3_RatesBilling'!$A:$A,0))</f>
        <v>0</v>
      </c>
      <c r="F187" s="211">
        <f>$D187*INDEX('3_RatesBilling'!H:H,MATCH($A187,'3_RatesBilling'!$A:$A,0))</f>
        <v>0</v>
      </c>
      <c r="G187" s="211">
        <f>$D187*INDEX('3_RatesBilling'!I:I,MATCH($A187,'3_RatesBilling'!$A:$A,0))</f>
        <v>0</v>
      </c>
      <c r="H187" s="211">
        <f>$D187*INDEX('3_RatesBilling'!J:J,MATCH($A187,'3_RatesBilling'!$A:$A,0))</f>
        <v>0</v>
      </c>
      <c r="I187" s="211">
        <f>$D187*INDEX('3_RatesBilling'!K:K,MATCH($A187,'3_RatesBilling'!$A:$A,0))</f>
        <v>0</v>
      </c>
      <c r="J187" s="211">
        <f>$D187*INDEX('3_RatesBilling'!L:L,MATCH($A187,'3_RatesBilling'!$A:$A,0))</f>
        <v>0</v>
      </c>
      <c r="K187" s="216">
        <f>$D187*INDEX('3_RatesBilling'!M:M,MATCH($A187,'3_RatesBilling'!$A:$A,0))</f>
        <v>0</v>
      </c>
      <c r="L187" s="213">
        <f>$D187*INDEX('3_RatesBilling'!N:N,MATCH($A187,'3_RatesBilling'!$A:$A,0))</f>
        <v>0</v>
      </c>
      <c r="M187" s="211">
        <f>$D187*INDEX('3_RatesBilling'!O:O,MATCH($A187,'3_RatesBilling'!$A:$A,0))</f>
        <v>0</v>
      </c>
      <c r="N187" s="211">
        <f>$D187*INDEX('3_RatesBilling'!P:P,MATCH($A187,'3_RatesBilling'!$A:$A,0))</f>
        <v>0</v>
      </c>
      <c r="O187" s="211">
        <f>$D187*INDEX('3_RatesBilling'!Q:Q,MATCH($A187,'3_RatesBilling'!$A:$A,0))</f>
        <v>0</v>
      </c>
      <c r="P187" s="211">
        <f>$D187*INDEX('3_RatesBilling'!R:R,MATCH($A187,'3_RatesBilling'!$A:$A,0))</f>
        <v>0</v>
      </c>
      <c r="Q187" s="211">
        <f>$D187*INDEX('3_RatesBilling'!S:S,MATCH($A187,'3_RatesBilling'!$A:$A,0))</f>
        <v>0</v>
      </c>
      <c r="R187" s="211">
        <f>$D187*INDEX('3_RatesBilling'!T:T,MATCH($A187,'3_RatesBilling'!$A:$A,0))</f>
        <v>0</v>
      </c>
      <c r="S187" s="211">
        <f>$D187*INDEX('3_RatesBilling'!U:U,MATCH($A187,'3_RatesBilling'!$A:$A,0))</f>
        <v>0</v>
      </c>
      <c r="T187" s="211">
        <f>$D187*INDEX('3_RatesBilling'!V:V,MATCH($A187,'3_RatesBilling'!$A:$A,0))</f>
        <v>0</v>
      </c>
      <c r="U187" s="211">
        <f>$D187*INDEX('3_RatesBilling'!W:W,MATCH($A187,'3_RatesBilling'!$A:$A,0))</f>
        <v>0</v>
      </c>
      <c r="V187" s="211">
        <f>$D187*INDEX('3_RatesBilling'!X:X,MATCH($A187,'3_RatesBilling'!$A:$A,0))</f>
        <v>0</v>
      </c>
      <c r="W187" s="211">
        <f>$D187*INDEX('3_RatesBilling'!Y:Y,MATCH($A187,'3_RatesBilling'!$A:$A,0))</f>
        <v>0</v>
      </c>
      <c r="X187" s="211">
        <f>$D187*INDEX('3_RatesBilling'!Z:Z,MATCH($A187,'3_RatesBilling'!$A:$A,0))</f>
        <v>0</v>
      </c>
      <c r="Y187" s="211">
        <f>$D187*INDEX('3_RatesBilling'!AA:AA,MATCH($A187,'3_RatesBilling'!$A:$A,0))</f>
        <v>0</v>
      </c>
      <c r="Z187" s="211">
        <f>$D187*INDEX('3_RatesBilling'!AB:AB,MATCH($A187,'3_RatesBilling'!$A:$A,0))</f>
        <v>0</v>
      </c>
      <c r="AA187" s="211">
        <f>$D187*INDEX('3_RatesBilling'!AC:AC,MATCH($A187,'3_RatesBilling'!$A:$A,0))</f>
        <v>0</v>
      </c>
      <c r="AC187" s="211" t="e">
        <f t="shared" ca="1" si="66"/>
        <v>#REF!</v>
      </c>
      <c r="AD187" s="211" t="e">
        <f t="shared" ca="1" si="67"/>
        <v>#REF!</v>
      </c>
      <c r="AE187" s="211" t="e">
        <f t="shared" ca="1" si="68"/>
        <v>#REF!</v>
      </c>
      <c r="AF187" s="211" t="e">
        <f t="shared" ca="1" si="69"/>
        <v>#REF!</v>
      </c>
      <c r="AG187" s="211" t="e">
        <f t="shared" ca="1" si="70"/>
        <v>#REF!</v>
      </c>
      <c r="AH187" s="211" t="e">
        <f t="shared" ca="1" si="71"/>
        <v>#REF!</v>
      </c>
      <c r="AI187" s="211" t="e">
        <f t="shared" ca="1" si="72"/>
        <v>#REF!</v>
      </c>
      <c r="AJ187" s="211" t="e">
        <f t="shared" ca="1" si="73"/>
        <v>#REF!</v>
      </c>
      <c r="AK187" s="211" t="e">
        <f t="shared" ca="1" si="74"/>
        <v>#REF!</v>
      </c>
      <c r="AL187" s="211" t="e">
        <f t="shared" ca="1" si="75"/>
        <v>#REF!</v>
      </c>
      <c r="AM187" s="211" t="e">
        <f t="shared" ca="1" si="76"/>
        <v>#REF!</v>
      </c>
      <c r="AN187" s="211" t="e">
        <f t="shared" ca="1" si="77"/>
        <v>#REF!</v>
      </c>
      <c r="AO187" s="211" t="e">
        <f t="shared" ca="1" si="78"/>
        <v>#REF!</v>
      </c>
      <c r="AP187" s="211" t="e">
        <f t="shared" ca="1" si="79"/>
        <v>#REF!</v>
      </c>
      <c r="AQ187" s="211" t="e">
        <f t="shared" ca="1" si="80"/>
        <v>#REF!</v>
      </c>
      <c r="AR187" s="211" t="e">
        <f t="shared" ca="1" si="81"/>
        <v>#REF!</v>
      </c>
      <c r="AT187" s="209" t="e">
        <f t="shared" ca="1" si="82"/>
        <v>#REF!</v>
      </c>
      <c r="AU187" s="209" t="e">
        <f t="shared" ca="1" si="83"/>
        <v>#REF!</v>
      </c>
      <c r="AV187" s="209" t="e">
        <f t="shared" ca="1" si="84"/>
        <v>#REF!</v>
      </c>
      <c r="AW187" s="209" t="e">
        <f t="shared" ca="1" si="85"/>
        <v>#REF!</v>
      </c>
      <c r="AX187" s="209" t="e">
        <f t="shared" ca="1" si="86"/>
        <v>#REF!</v>
      </c>
      <c r="AY187" s="209" t="e">
        <f t="shared" ca="1" si="87"/>
        <v>#REF!</v>
      </c>
      <c r="AZ187" s="209" t="e">
        <f t="shared" ca="1" si="88"/>
        <v>#REF!</v>
      </c>
      <c r="BA187" s="209" t="e">
        <f t="shared" ca="1" si="89"/>
        <v>#REF!</v>
      </c>
      <c r="BB187" s="209" t="e">
        <f t="shared" ca="1" si="90"/>
        <v>#REF!</v>
      </c>
      <c r="BC187" s="209" t="e">
        <f t="shared" ca="1" si="91"/>
        <v>#REF!</v>
      </c>
      <c r="BD187" s="209" t="e">
        <f t="shared" ca="1" si="92"/>
        <v>#REF!</v>
      </c>
      <c r="BE187" s="209" t="e">
        <f t="shared" ca="1" si="93"/>
        <v>#REF!</v>
      </c>
      <c r="BF187" s="209" t="e">
        <f t="shared" ca="1" si="94"/>
        <v>#REF!</v>
      </c>
      <c r="BG187" s="209" t="e">
        <f t="shared" ca="1" si="95"/>
        <v>#REF!</v>
      </c>
      <c r="BH187" s="209" t="e">
        <f t="shared" ca="1" si="96"/>
        <v>#REF!</v>
      </c>
      <c r="BI187" s="209" t="e">
        <f t="shared" ca="1" si="97"/>
        <v>#REF!</v>
      </c>
    </row>
    <row r="188" spans="1:61" s="3" customFormat="1">
      <c r="A188" s="246" t="s">
        <v>376</v>
      </c>
      <c r="B188" s="246" t="str">
        <f>INDEX('Ref1'!$E:$E,MATCH(A188,'Ref1'!$A:$A,0))</f>
        <v>Lancashire Fire Authority</v>
      </c>
      <c r="C188" s="246" t="str">
        <f>INDEX('Ref1'!$B:$B,MATCH($A188,'Ref1'!$A:$A,0))</f>
        <v>SFIR</v>
      </c>
      <c r="D188" s="307">
        <f>INDEX(Inputs!$K$61:$K$71,MATCH($C188,Inputs!$Q$61:$Q$71,0))</f>
        <v>0</v>
      </c>
      <c r="E188" s="211">
        <f>$D188*INDEX('3_RatesBilling'!G:G,MATCH($A188,'3_RatesBilling'!$A:$A,0))</f>
        <v>0</v>
      </c>
      <c r="F188" s="211">
        <f>$D188*INDEX('3_RatesBilling'!H:H,MATCH($A188,'3_RatesBilling'!$A:$A,0))</f>
        <v>0</v>
      </c>
      <c r="G188" s="211">
        <f>$D188*INDEX('3_RatesBilling'!I:I,MATCH($A188,'3_RatesBilling'!$A:$A,0))</f>
        <v>0</v>
      </c>
      <c r="H188" s="211">
        <f>$D188*INDEX('3_RatesBilling'!J:J,MATCH($A188,'3_RatesBilling'!$A:$A,0))</f>
        <v>0</v>
      </c>
      <c r="I188" s="211">
        <f>$D188*INDEX('3_RatesBilling'!K:K,MATCH($A188,'3_RatesBilling'!$A:$A,0))</f>
        <v>0</v>
      </c>
      <c r="J188" s="211">
        <f>$D188*INDEX('3_RatesBilling'!L:L,MATCH($A188,'3_RatesBilling'!$A:$A,0))</f>
        <v>0</v>
      </c>
      <c r="K188" s="216">
        <f>$D188*INDEX('3_RatesBilling'!M:M,MATCH($A188,'3_RatesBilling'!$A:$A,0))</f>
        <v>0</v>
      </c>
      <c r="L188" s="213">
        <f>$D188*INDEX('3_RatesBilling'!N:N,MATCH($A188,'3_RatesBilling'!$A:$A,0))</f>
        <v>0</v>
      </c>
      <c r="M188" s="211">
        <f>$D188*INDEX('3_RatesBilling'!O:O,MATCH($A188,'3_RatesBilling'!$A:$A,0))</f>
        <v>0</v>
      </c>
      <c r="N188" s="211">
        <f>$D188*INDEX('3_RatesBilling'!P:P,MATCH($A188,'3_RatesBilling'!$A:$A,0))</f>
        <v>0</v>
      </c>
      <c r="O188" s="211">
        <f>$D188*INDEX('3_RatesBilling'!Q:Q,MATCH($A188,'3_RatesBilling'!$A:$A,0))</f>
        <v>0</v>
      </c>
      <c r="P188" s="211">
        <f>$D188*INDEX('3_RatesBilling'!R:R,MATCH($A188,'3_RatesBilling'!$A:$A,0))</f>
        <v>0</v>
      </c>
      <c r="Q188" s="211">
        <f>$D188*INDEX('3_RatesBilling'!S:S,MATCH($A188,'3_RatesBilling'!$A:$A,0))</f>
        <v>0</v>
      </c>
      <c r="R188" s="211">
        <f>$D188*INDEX('3_RatesBilling'!T:T,MATCH($A188,'3_RatesBilling'!$A:$A,0))</f>
        <v>0</v>
      </c>
      <c r="S188" s="211">
        <f>$D188*INDEX('3_RatesBilling'!U:U,MATCH($A188,'3_RatesBilling'!$A:$A,0))</f>
        <v>0</v>
      </c>
      <c r="T188" s="211">
        <f>$D188*INDEX('3_RatesBilling'!V:V,MATCH($A188,'3_RatesBilling'!$A:$A,0))</f>
        <v>0</v>
      </c>
      <c r="U188" s="211">
        <f>$D188*INDEX('3_RatesBilling'!W:W,MATCH($A188,'3_RatesBilling'!$A:$A,0))</f>
        <v>0</v>
      </c>
      <c r="V188" s="211">
        <f>$D188*INDEX('3_RatesBilling'!X:X,MATCH($A188,'3_RatesBilling'!$A:$A,0))</f>
        <v>0</v>
      </c>
      <c r="W188" s="211">
        <f>$D188*INDEX('3_RatesBilling'!Y:Y,MATCH($A188,'3_RatesBilling'!$A:$A,0))</f>
        <v>0</v>
      </c>
      <c r="X188" s="211">
        <f>$D188*INDEX('3_RatesBilling'!Z:Z,MATCH($A188,'3_RatesBilling'!$A:$A,0))</f>
        <v>0</v>
      </c>
      <c r="Y188" s="211">
        <f>$D188*INDEX('3_RatesBilling'!AA:AA,MATCH($A188,'3_RatesBilling'!$A:$A,0))</f>
        <v>0</v>
      </c>
      <c r="Z188" s="211">
        <f>$D188*INDEX('3_RatesBilling'!AB:AB,MATCH($A188,'3_RatesBilling'!$A:$A,0))</f>
        <v>0</v>
      </c>
      <c r="AA188" s="211">
        <f>$D188*INDEX('3_RatesBilling'!AC:AC,MATCH($A188,'3_RatesBilling'!$A:$A,0))</f>
        <v>0</v>
      </c>
      <c r="AC188" s="211" t="e">
        <f t="shared" ca="1" si="66"/>
        <v>#REF!</v>
      </c>
      <c r="AD188" s="211" t="e">
        <f t="shared" ca="1" si="67"/>
        <v>#REF!</v>
      </c>
      <c r="AE188" s="211" t="e">
        <f t="shared" ca="1" si="68"/>
        <v>#REF!</v>
      </c>
      <c r="AF188" s="211" t="e">
        <f t="shared" ca="1" si="69"/>
        <v>#REF!</v>
      </c>
      <c r="AG188" s="211" t="e">
        <f t="shared" ca="1" si="70"/>
        <v>#REF!</v>
      </c>
      <c r="AH188" s="211" t="e">
        <f t="shared" ca="1" si="71"/>
        <v>#REF!</v>
      </c>
      <c r="AI188" s="211" t="e">
        <f t="shared" ca="1" si="72"/>
        <v>#REF!</v>
      </c>
      <c r="AJ188" s="211" t="e">
        <f t="shared" ca="1" si="73"/>
        <v>#REF!</v>
      </c>
      <c r="AK188" s="211" t="e">
        <f t="shared" ca="1" si="74"/>
        <v>#REF!</v>
      </c>
      <c r="AL188" s="211" t="e">
        <f t="shared" ca="1" si="75"/>
        <v>#REF!</v>
      </c>
      <c r="AM188" s="211" t="e">
        <f t="shared" ca="1" si="76"/>
        <v>#REF!</v>
      </c>
      <c r="AN188" s="211" t="e">
        <f t="shared" ca="1" si="77"/>
        <v>#REF!</v>
      </c>
      <c r="AO188" s="211" t="e">
        <f t="shared" ca="1" si="78"/>
        <v>#REF!</v>
      </c>
      <c r="AP188" s="211" t="e">
        <f t="shared" ca="1" si="79"/>
        <v>#REF!</v>
      </c>
      <c r="AQ188" s="211" t="e">
        <f t="shared" ca="1" si="80"/>
        <v>#REF!</v>
      </c>
      <c r="AR188" s="211" t="e">
        <f t="shared" ca="1" si="81"/>
        <v>#REF!</v>
      </c>
      <c r="AT188" s="209" t="e">
        <f t="shared" ca="1" si="82"/>
        <v>#REF!</v>
      </c>
      <c r="AU188" s="209" t="e">
        <f t="shared" ca="1" si="83"/>
        <v>#REF!</v>
      </c>
      <c r="AV188" s="209" t="e">
        <f t="shared" ca="1" si="84"/>
        <v>#REF!</v>
      </c>
      <c r="AW188" s="209" t="e">
        <f t="shared" ca="1" si="85"/>
        <v>#REF!</v>
      </c>
      <c r="AX188" s="209" t="e">
        <f t="shared" ca="1" si="86"/>
        <v>#REF!</v>
      </c>
      <c r="AY188" s="209" t="e">
        <f t="shared" ca="1" si="87"/>
        <v>#REF!</v>
      </c>
      <c r="AZ188" s="209" t="e">
        <f t="shared" ca="1" si="88"/>
        <v>#REF!</v>
      </c>
      <c r="BA188" s="209" t="e">
        <f t="shared" ca="1" si="89"/>
        <v>#REF!</v>
      </c>
      <c r="BB188" s="209" t="e">
        <f t="shared" ca="1" si="90"/>
        <v>#REF!</v>
      </c>
      <c r="BC188" s="209" t="e">
        <f t="shared" ca="1" si="91"/>
        <v>#REF!</v>
      </c>
      <c r="BD188" s="209" t="e">
        <f t="shared" ca="1" si="92"/>
        <v>#REF!</v>
      </c>
      <c r="BE188" s="209" t="e">
        <f t="shared" ca="1" si="93"/>
        <v>#REF!</v>
      </c>
      <c r="BF188" s="209" t="e">
        <f t="shared" ca="1" si="94"/>
        <v>#REF!</v>
      </c>
      <c r="BG188" s="209" t="e">
        <f t="shared" ca="1" si="95"/>
        <v>#REF!</v>
      </c>
      <c r="BH188" s="209" t="e">
        <f t="shared" ca="1" si="96"/>
        <v>#REF!</v>
      </c>
      <c r="BI188" s="209" t="e">
        <f t="shared" ca="1" si="97"/>
        <v>#REF!</v>
      </c>
    </row>
    <row r="189" spans="1:61" s="3" customFormat="1">
      <c r="A189" s="246" t="s">
        <v>378</v>
      </c>
      <c r="B189" s="246" t="str">
        <f>INDEX('Ref1'!$E:$E,MATCH(A189,'Ref1'!$A:$A,0))</f>
        <v>Lancaster</v>
      </c>
      <c r="C189" s="246" t="str">
        <f>INDEX('Ref1'!$B:$B,MATCH($A189,'Ref1'!$A:$A,0))</f>
        <v>SD</v>
      </c>
      <c r="D189" s="307">
        <f>INDEX(Inputs!$K$61:$K$71,MATCH($C189,Inputs!$Q$61:$Q$71,0))</f>
        <v>0</v>
      </c>
      <c r="E189" s="211">
        <f>$D189*INDEX('3_RatesBilling'!G:G,MATCH($A189,'3_RatesBilling'!$A:$A,0))</f>
        <v>0</v>
      </c>
      <c r="F189" s="211">
        <f>$D189*INDEX('3_RatesBilling'!H:H,MATCH($A189,'3_RatesBilling'!$A:$A,0))</f>
        <v>0</v>
      </c>
      <c r="G189" s="211">
        <f>$D189*INDEX('3_RatesBilling'!I:I,MATCH($A189,'3_RatesBilling'!$A:$A,0))</f>
        <v>0</v>
      </c>
      <c r="H189" s="211">
        <f>$D189*INDEX('3_RatesBilling'!J:J,MATCH($A189,'3_RatesBilling'!$A:$A,0))</f>
        <v>0</v>
      </c>
      <c r="I189" s="211">
        <f>$D189*INDEX('3_RatesBilling'!K:K,MATCH($A189,'3_RatesBilling'!$A:$A,0))</f>
        <v>0</v>
      </c>
      <c r="J189" s="211">
        <f>$D189*INDEX('3_RatesBilling'!L:L,MATCH($A189,'3_RatesBilling'!$A:$A,0))</f>
        <v>0</v>
      </c>
      <c r="K189" s="216">
        <f>$D189*INDEX('3_RatesBilling'!M:M,MATCH($A189,'3_RatesBilling'!$A:$A,0))</f>
        <v>0</v>
      </c>
      <c r="L189" s="213">
        <f>$D189*INDEX('3_RatesBilling'!N:N,MATCH($A189,'3_RatesBilling'!$A:$A,0))</f>
        <v>0</v>
      </c>
      <c r="M189" s="211">
        <f>$D189*INDEX('3_RatesBilling'!O:O,MATCH($A189,'3_RatesBilling'!$A:$A,0))</f>
        <v>0</v>
      </c>
      <c r="N189" s="211">
        <f>$D189*INDEX('3_RatesBilling'!P:P,MATCH($A189,'3_RatesBilling'!$A:$A,0))</f>
        <v>0</v>
      </c>
      <c r="O189" s="211">
        <f>$D189*INDEX('3_RatesBilling'!Q:Q,MATCH($A189,'3_RatesBilling'!$A:$A,0))</f>
        <v>0</v>
      </c>
      <c r="P189" s="211">
        <f>$D189*INDEX('3_RatesBilling'!R:R,MATCH($A189,'3_RatesBilling'!$A:$A,0))</f>
        <v>0</v>
      </c>
      <c r="Q189" s="211">
        <f>$D189*INDEX('3_RatesBilling'!S:S,MATCH($A189,'3_RatesBilling'!$A:$A,0))</f>
        <v>0</v>
      </c>
      <c r="R189" s="211">
        <f>$D189*INDEX('3_RatesBilling'!T:T,MATCH($A189,'3_RatesBilling'!$A:$A,0))</f>
        <v>0</v>
      </c>
      <c r="S189" s="211">
        <f>$D189*INDEX('3_RatesBilling'!U:U,MATCH($A189,'3_RatesBilling'!$A:$A,0))</f>
        <v>0</v>
      </c>
      <c r="T189" s="211">
        <f>$D189*INDEX('3_RatesBilling'!V:V,MATCH($A189,'3_RatesBilling'!$A:$A,0))</f>
        <v>0</v>
      </c>
      <c r="U189" s="211">
        <f>$D189*INDEX('3_RatesBilling'!W:W,MATCH($A189,'3_RatesBilling'!$A:$A,0))</f>
        <v>0</v>
      </c>
      <c r="V189" s="211">
        <f>$D189*INDEX('3_RatesBilling'!X:X,MATCH($A189,'3_RatesBilling'!$A:$A,0))</f>
        <v>0</v>
      </c>
      <c r="W189" s="211">
        <f>$D189*INDEX('3_RatesBilling'!Y:Y,MATCH($A189,'3_RatesBilling'!$A:$A,0))</f>
        <v>0</v>
      </c>
      <c r="X189" s="211">
        <f>$D189*INDEX('3_RatesBilling'!Z:Z,MATCH($A189,'3_RatesBilling'!$A:$A,0))</f>
        <v>0</v>
      </c>
      <c r="Y189" s="211">
        <f>$D189*INDEX('3_RatesBilling'!AA:AA,MATCH($A189,'3_RatesBilling'!$A:$A,0))</f>
        <v>0</v>
      </c>
      <c r="Z189" s="211">
        <f>$D189*INDEX('3_RatesBilling'!AB:AB,MATCH($A189,'3_RatesBilling'!$A:$A,0))</f>
        <v>0</v>
      </c>
      <c r="AA189" s="211">
        <f>$D189*INDEX('3_RatesBilling'!AC:AC,MATCH($A189,'3_RatesBilling'!$A:$A,0))</f>
        <v>0</v>
      </c>
      <c r="AC189" s="211" t="e">
        <f t="shared" ca="1" si="66"/>
        <v>#REF!</v>
      </c>
      <c r="AD189" s="211" t="e">
        <f t="shared" ca="1" si="67"/>
        <v>#REF!</v>
      </c>
      <c r="AE189" s="211" t="e">
        <f t="shared" ca="1" si="68"/>
        <v>#REF!</v>
      </c>
      <c r="AF189" s="211" t="e">
        <f t="shared" ca="1" si="69"/>
        <v>#REF!</v>
      </c>
      <c r="AG189" s="211" t="e">
        <f t="shared" ca="1" si="70"/>
        <v>#REF!</v>
      </c>
      <c r="AH189" s="211" t="e">
        <f t="shared" ca="1" si="71"/>
        <v>#REF!</v>
      </c>
      <c r="AI189" s="211" t="e">
        <f t="shared" ca="1" si="72"/>
        <v>#REF!</v>
      </c>
      <c r="AJ189" s="211" t="e">
        <f t="shared" ca="1" si="73"/>
        <v>#REF!</v>
      </c>
      <c r="AK189" s="211" t="e">
        <f t="shared" ca="1" si="74"/>
        <v>#REF!</v>
      </c>
      <c r="AL189" s="211" t="e">
        <f t="shared" ca="1" si="75"/>
        <v>#REF!</v>
      </c>
      <c r="AM189" s="211" t="e">
        <f t="shared" ca="1" si="76"/>
        <v>#REF!</v>
      </c>
      <c r="AN189" s="211" t="e">
        <f t="shared" ca="1" si="77"/>
        <v>#REF!</v>
      </c>
      <c r="AO189" s="211" t="e">
        <f t="shared" ca="1" si="78"/>
        <v>#REF!</v>
      </c>
      <c r="AP189" s="211" t="e">
        <f t="shared" ca="1" si="79"/>
        <v>#REF!</v>
      </c>
      <c r="AQ189" s="211" t="e">
        <f t="shared" ca="1" si="80"/>
        <v>#REF!</v>
      </c>
      <c r="AR189" s="211" t="e">
        <f t="shared" ca="1" si="81"/>
        <v>#REF!</v>
      </c>
      <c r="AT189" s="209" t="e">
        <f t="shared" ca="1" si="82"/>
        <v>#REF!</v>
      </c>
      <c r="AU189" s="209" t="e">
        <f t="shared" ca="1" si="83"/>
        <v>#REF!</v>
      </c>
      <c r="AV189" s="209" t="e">
        <f t="shared" ca="1" si="84"/>
        <v>#REF!</v>
      </c>
      <c r="AW189" s="209" t="e">
        <f t="shared" ca="1" si="85"/>
        <v>#REF!</v>
      </c>
      <c r="AX189" s="209" t="e">
        <f t="shared" ca="1" si="86"/>
        <v>#REF!</v>
      </c>
      <c r="AY189" s="209" t="e">
        <f t="shared" ca="1" si="87"/>
        <v>#REF!</v>
      </c>
      <c r="AZ189" s="209" t="e">
        <f t="shared" ca="1" si="88"/>
        <v>#REF!</v>
      </c>
      <c r="BA189" s="209" t="e">
        <f t="shared" ca="1" si="89"/>
        <v>#REF!</v>
      </c>
      <c r="BB189" s="209" t="e">
        <f t="shared" ca="1" si="90"/>
        <v>#REF!</v>
      </c>
      <c r="BC189" s="209" t="e">
        <f t="shared" ca="1" si="91"/>
        <v>#REF!</v>
      </c>
      <c r="BD189" s="209" t="e">
        <f t="shared" ca="1" si="92"/>
        <v>#REF!</v>
      </c>
      <c r="BE189" s="209" t="e">
        <f t="shared" ca="1" si="93"/>
        <v>#REF!</v>
      </c>
      <c r="BF189" s="209" t="e">
        <f t="shared" ca="1" si="94"/>
        <v>#REF!</v>
      </c>
      <c r="BG189" s="209" t="e">
        <f t="shared" ca="1" si="95"/>
        <v>#REF!</v>
      </c>
      <c r="BH189" s="209" t="e">
        <f t="shared" ca="1" si="96"/>
        <v>#REF!</v>
      </c>
      <c r="BI189" s="209" t="e">
        <f t="shared" ca="1" si="97"/>
        <v>#REF!</v>
      </c>
    </row>
    <row r="190" spans="1:61" s="3" customFormat="1">
      <c r="A190" s="246" t="s">
        <v>380</v>
      </c>
      <c r="B190" s="246" t="str">
        <f>INDEX('Ref1'!$E:$E,MATCH(A190,'Ref1'!$A:$A,0))</f>
        <v>Leeds</v>
      </c>
      <c r="C190" s="246" t="str">
        <f>INDEX('Ref1'!$B:$B,MATCH($A190,'Ref1'!$A:$A,0))</f>
        <v>MD</v>
      </c>
      <c r="D190" s="307">
        <f>INDEX(Inputs!$K$61:$K$71,MATCH($C190,Inputs!$Q$61:$Q$71,0))</f>
        <v>0</v>
      </c>
      <c r="E190" s="211">
        <f>$D190*INDEX('3_RatesBilling'!G:G,MATCH($A190,'3_RatesBilling'!$A:$A,0))</f>
        <v>0</v>
      </c>
      <c r="F190" s="211">
        <f>$D190*INDEX('3_RatesBilling'!H:H,MATCH($A190,'3_RatesBilling'!$A:$A,0))</f>
        <v>0</v>
      </c>
      <c r="G190" s="211">
        <f>$D190*INDEX('3_RatesBilling'!I:I,MATCH($A190,'3_RatesBilling'!$A:$A,0))</f>
        <v>0</v>
      </c>
      <c r="H190" s="211">
        <f>$D190*INDEX('3_RatesBilling'!J:J,MATCH($A190,'3_RatesBilling'!$A:$A,0))</f>
        <v>0</v>
      </c>
      <c r="I190" s="211">
        <f>$D190*INDEX('3_RatesBilling'!K:K,MATCH($A190,'3_RatesBilling'!$A:$A,0))</f>
        <v>0</v>
      </c>
      <c r="J190" s="211">
        <f>$D190*INDEX('3_RatesBilling'!L:L,MATCH($A190,'3_RatesBilling'!$A:$A,0))</f>
        <v>0</v>
      </c>
      <c r="K190" s="216">
        <f>$D190*INDEX('3_RatesBilling'!M:M,MATCH($A190,'3_RatesBilling'!$A:$A,0))</f>
        <v>0</v>
      </c>
      <c r="L190" s="213">
        <f>$D190*INDEX('3_RatesBilling'!N:N,MATCH($A190,'3_RatesBilling'!$A:$A,0))</f>
        <v>0</v>
      </c>
      <c r="M190" s="211">
        <f>$D190*INDEX('3_RatesBilling'!O:O,MATCH($A190,'3_RatesBilling'!$A:$A,0))</f>
        <v>0</v>
      </c>
      <c r="N190" s="211">
        <f>$D190*INDEX('3_RatesBilling'!P:P,MATCH($A190,'3_RatesBilling'!$A:$A,0))</f>
        <v>0</v>
      </c>
      <c r="O190" s="211">
        <f>$D190*INDEX('3_RatesBilling'!Q:Q,MATCH($A190,'3_RatesBilling'!$A:$A,0))</f>
        <v>0</v>
      </c>
      <c r="P190" s="211">
        <f>$D190*INDEX('3_RatesBilling'!R:R,MATCH($A190,'3_RatesBilling'!$A:$A,0))</f>
        <v>0</v>
      </c>
      <c r="Q190" s="211">
        <f>$D190*INDEX('3_RatesBilling'!S:S,MATCH($A190,'3_RatesBilling'!$A:$A,0))</f>
        <v>0</v>
      </c>
      <c r="R190" s="211">
        <f>$D190*INDEX('3_RatesBilling'!T:T,MATCH($A190,'3_RatesBilling'!$A:$A,0))</f>
        <v>0</v>
      </c>
      <c r="S190" s="211">
        <f>$D190*INDEX('3_RatesBilling'!U:U,MATCH($A190,'3_RatesBilling'!$A:$A,0))</f>
        <v>0</v>
      </c>
      <c r="T190" s="211">
        <f>$D190*INDEX('3_RatesBilling'!V:V,MATCH($A190,'3_RatesBilling'!$A:$A,0))</f>
        <v>0</v>
      </c>
      <c r="U190" s="211">
        <f>$D190*INDEX('3_RatesBilling'!W:W,MATCH($A190,'3_RatesBilling'!$A:$A,0))</f>
        <v>0</v>
      </c>
      <c r="V190" s="211">
        <f>$D190*INDEX('3_RatesBilling'!X:X,MATCH($A190,'3_RatesBilling'!$A:$A,0))</f>
        <v>0</v>
      </c>
      <c r="W190" s="211">
        <f>$D190*INDEX('3_RatesBilling'!Y:Y,MATCH($A190,'3_RatesBilling'!$A:$A,0))</f>
        <v>0</v>
      </c>
      <c r="X190" s="211">
        <f>$D190*INDEX('3_RatesBilling'!Z:Z,MATCH($A190,'3_RatesBilling'!$A:$A,0))</f>
        <v>0</v>
      </c>
      <c r="Y190" s="211">
        <f>$D190*INDEX('3_RatesBilling'!AA:AA,MATCH($A190,'3_RatesBilling'!$A:$A,0))</f>
        <v>0</v>
      </c>
      <c r="Z190" s="211">
        <f>$D190*INDEX('3_RatesBilling'!AB:AB,MATCH($A190,'3_RatesBilling'!$A:$A,0))</f>
        <v>0</v>
      </c>
      <c r="AA190" s="211">
        <f>$D190*INDEX('3_RatesBilling'!AC:AC,MATCH($A190,'3_RatesBilling'!$A:$A,0))</f>
        <v>0</v>
      </c>
      <c r="AC190" s="211" t="e">
        <f t="shared" ca="1" si="66"/>
        <v>#REF!</v>
      </c>
      <c r="AD190" s="211" t="e">
        <f t="shared" ca="1" si="67"/>
        <v>#REF!</v>
      </c>
      <c r="AE190" s="211" t="e">
        <f t="shared" ca="1" si="68"/>
        <v>#REF!</v>
      </c>
      <c r="AF190" s="211" t="e">
        <f t="shared" ca="1" si="69"/>
        <v>#REF!</v>
      </c>
      <c r="AG190" s="211" t="e">
        <f t="shared" ca="1" si="70"/>
        <v>#REF!</v>
      </c>
      <c r="AH190" s="211" t="e">
        <f t="shared" ca="1" si="71"/>
        <v>#REF!</v>
      </c>
      <c r="AI190" s="211" t="e">
        <f t="shared" ca="1" si="72"/>
        <v>#REF!</v>
      </c>
      <c r="AJ190" s="211" t="e">
        <f t="shared" ca="1" si="73"/>
        <v>#REF!</v>
      </c>
      <c r="AK190" s="211" t="e">
        <f t="shared" ca="1" si="74"/>
        <v>#REF!</v>
      </c>
      <c r="AL190" s="211" t="e">
        <f t="shared" ca="1" si="75"/>
        <v>#REF!</v>
      </c>
      <c r="AM190" s="211" t="e">
        <f t="shared" ca="1" si="76"/>
        <v>#REF!</v>
      </c>
      <c r="AN190" s="211" t="e">
        <f t="shared" ca="1" si="77"/>
        <v>#REF!</v>
      </c>
      <c r="AO190" s="211" t="e">
        <f t="shared" ca="1" si="78"/>
        <v>#REF!</v>
      </c>
      <c r="AP190" s="211" t="e">
        <f t="shared" ca="1" si="79"/>
        <v>#REF!</v>
      </c>
      <c r="AQ190" s="211" t="e">
        <f t="shared" ca="1" si="80"/>
        <v>#REF!</v>
      </c>
      <c r="AR190" s="211" t="e">
        <f t="shared" ca="1" si="81"/>
        <v>#REF!</v>
      </c>
      <c r="AT190" s="209" t="e">
        <f t="shared" ca="1" si="82"/>
        <v>#REF!</v>
      </c>
      <c r="AU190" s="209" t="e">
        <f t="shared" ca="1" si="83"/>
        <v>#REF!</v>
      </c>
      <c r="AV190" s="209" t="e">
        <f t="shared" ca="1" si="84"/>
        <v>#REF!</v>
      </c>
      <c r="AW190" s="209" t="e">
        <f t="shared" ca="1" si="85"/>
        <v>#REF!</v>
      </c>
      <c r="AX190" s="209" t="e">
        <f t="shared" ca="1" si="86"/>
        <v>#REF!</v>
      </c>
      <c r="AY190" s="209" t="e">
        <f t="shared" ca="1" si="87"/>
        <v>#REF!</v>
      </c>
      <c r="AZ190" s="209" t="e">
        <f t="shared" ca="1" si="88"/>
        <v>#REF!</v>
      </c>
      <c r="BA190" s="209" t="e">
        <f t="shared" ca="1" si="89"/>
        <v>#REF!</v>
      </c>
      <c r="BB190" s="209" t="e">
        <f t="shared" ca="1" si="90"/>
        <v>#REF!</v>
      </c>
      <c r="BC190" s="209" t="e">
        <f t="shared" ca="1" si="91"/>
        <v>#REF!</v>
      </c>
      <c r="BD190" s="209" t="e">
        <f t="shared" ca="1" si="92"/>
        <v>#REF!</v>
      </c>
      <c r="BE190" s="209" t="e">
        <f t="shared" ca="1" si="93"/>
        <v>#REF!</v>
      </c>
      <c r="BF190" s="209" t="e">
        <f t="shared" ca="1" si="94"/>
        <v>#REF!</v>
      </c>
      <c r="BG190" s="209" t="e">
        <f t="shared" ca="1" si="95"/>
        <v>#REF!</v>
      </c>
      <c r="BH190" s="209" t="e">
        <f t="shared" ca="1" si="96"/>
        <v>#REF!</v>
      </c>
      <c r="BI190" s="209" t="e">
        <f t="shared" ca="1" si="97"/>
        <v>#REF!</v>
      </c>
    </row>
    <row r="191" spans="1:61" s="3" customFormat="1">
      <c r="A191" s="246" t="s">
        <v>382</v>
      </c>
      <c r="B191" s="246" t="str">
        <f>INDEX('Ref1'!$E:$E,MATCH(A191,'Ref1'!$A:$A,0))</f>
        <v>Leicester</v>
      </c>
      <c r="C191" s="246" t="str">
        <f>INDEX('Ref1'!$B:$B,MATCH($A191,'Ref1'!$A:$A,0))</f>
        <v>UNINFIR</v>
      </c>
      <c r="D191" s="307">
        <f>INDEX(Inputs!$K$61:$K$71,MATCH($C191,Inputs!$Q$61:$Q$71,0))</f>
        <v>0</v>
      </c>
      <c r="E191" s="211">
        <f>$D191*INDEX('3_RatesBilling'!G:G,MATCH($A191,'3_RatesBilling'!$A:$A,0))</f>
        <v>0</v>
      </c>
      <c r="F191" s="211">
        <f>$D191*INDEX('3_RatesBilling'!H:H,MATCH($A191,'3_RatesBilling'!$A:$A,0))</f>
        <v>0</v>
      </c>
      <c r="G191" s="211">
        <f>$D191*INDEX('3_RatesBilling'!I:I,MATCH($A191,'3_RatesBilling'!$A:$A,0))</f>
        <v>0</v>
      </c>
      <c r="H191" s="211">
        <f>$D191*INDEX('3_RatesBilling'!J:J,MATCH($A191,'3_RatesBilling'!$A:$A,0))</f>
        <v>0</v>
      </c>
      <c r="I191" s="211">
        <f>$D191*INDEX('3_RatesBilling'!K:K,MATCH($A191,'3_RatesBilling'!$A:$A,0))</f>
        <v>0</v>
      </c>
      <c r="J191" s="211">
        <f>$D191*INDEX('3_RatesBilling'!L:L,MATCH($A191,'3_RatesBilling'!$A:$A,0))</f>
        <v>0</v>
      </c>
      <c r="K191" s="216">
        <f>$D191*INDEX('3_RatesBilling'!M:M,MATCH($A191,'3_RatesBilling'!$A:$A,0))</f>
        <v>0</v>
      </c>
      <c r="L191" s="213">
        <f>$D191*INDEX('3_RatesBilling'!N:N,MATCH($A191,'3_RatesBilling'!$A:$A,0))</f>
        <v>0</v>
      </c>
      <c r="M191" s="211">
        <f>$D191*INDEX('3_RatesBilling'!O:O,MATCH($A191,'3_RatesBilling'!$A:$A,0))</f>
        <v>0</v>
      </c>
      <c r="N191" s="211">
        <f>$D191*INDEX('3_RatesBilling'!P:P,MATCH($A191,'3_RatesBilling'!$A:$A,0))</f>
        <v>0</v>
      </c>
      <c r="O191" s="211">
        <f>$D191*INDEX('3_RatesBilling'!Q:Q,MATCH($A191,'3_RatesBilling'!$A:$A,0))</f>
        <v>0</v>
      </c>
      <c r="P191" s="211">
        <f>$D191*INDEX('3_RatesBilling'!R:R,MATCH($A191,'3_RatesBilling'!$A:$A,0))</f>
        <v>0</v>
      </c>
      <c r="Q191" s="211">
        <f>$D191*INDEX('3_RatesBilling'!S:S,MATCH($A191,'3_RatesBilling'!$A:$A,0))</f>
        <v>0</v>
      </c>
      <c r="R191" s="211">
        <f>$D191*INDEX('3_RatesBilling'!T:T,MATCH($A191,'3_RatesBilling'!$A:$A,0))</f>
        <v>0</v>
      </c>
      <c r="S191" s="211">
        <f>$D191*INDEX('3_RatesBilling'!U:U,MATCH($A191,'3_RatesBilling'!$A:$A,0))</f>
        <v>0</v>
      </c>
      <c r="T191" s="211">
        <f>$D191*INDEX('3_RatesBilling'!V:V,MATCH($A191,'3_RatesBilling'!$A:$A,0))</f>
        <v>0</v>
      </c>
      <c r="U191" s="211">
        <f>$D191*INDEX('3_RatesBilling'!W:W,MATCH($A191,'3_RatesBilling'!$A:$A,0))</f>
        <v>0</v>
      </c>
      <c r="V191" s="211">
        <f>$D191*INDEX('3_RatesBilling'!X:X,MATCH($A191,'3_RatesBilling'!$A:$A,0))</f>
        <v>0</v>
      </c>
      <c r="W191" s="211">
        <f>$D191*INDEX('3_RatesBilling'!Y:Y,MATCH($A191,'3_RatesBilling'!$A:$A,0))</f>
        <v>0</v>
      </c>
      <c r="X191" s="211">
        <f>$D191*INDEX('3_RatesBilling'!Z:Z,MATCH($A191,'3_RatesBilling'!$A:$A,0))</f>
        <v>0</v>
      </c>
      <c r="Y191" s="211">
        <f>$D191*INDEX('3_RatesBilling'!AA:AA,MATCH($A191,'3_RatesBilling'!$A:$A,0))</f>
        <v>0</v>
      </c>
      <c r="Z191" s="211">
        <f>$D191*INDEX('3_RatesBilling'!AB:AB,MATCH($A191,'3_RatesBilling'!$A:$A,0))</f>
        <v>0</v>
      </c>
      <c r="AA191" s="211">
        <f>$D191*INDEX('3_RatesBilling'!AC:AC,MATCH($A191,'3_RatesBilling'!$A:$A,0))</f>
        <v>0</v>
      </c>
      <c r="AC191" s="211" t="e">
        <f t="shared" ca="1" si="66"/>
        <v>#REF!</v>
      </c>
      <c r="AD191" s="211" t="e">
        <f t="shared" ca="1" si="67"/>
        <v>#REF!</v>
      </c>
      <c r="AE191" s="211" t="e">
        <f t="shared" ca="1" si="68"/>
        <v>#REF!</v>
      </c>
      <c r="AF191" s="211" t="e">
        <f t="shared" ca="1" si="69"/>
        <v>#REF!</v>
      </c>
      <c r="AG191" s="211" t="e">
        <f t="shared" ca="1" si="70"/>
        <v>#REF!</v>
      </c>
      <c r="AH191" s="211" t="e">
        <f t="shared" ca="1" si="71"/>
        <v>#REF!</v>
      </c>
      <c r="AI191" s="211" t="e">
        <f t="shared" ca="1" si="72"/>
        <v>#REF!</v>
      </c>
      <c r="AJ191" s="211" t="e">
        <f t="shared" ca="1" si="73"/>
        <v>#REF!</v>
      </c>
      <c r="AK191" s="211" t="e">
        <f t="shared" ca="1" si="74"/>
        <v>#REF!</v>
      </c>
      <c r="AL191" s="211" t="e">
        <f t="shared" ca="1" si="75"/>
        <v>#REF!</v>
      </c>
      <c r="AM191" s="211" t="e">
        <f t="shared" ca="1" si="76"/>
        <v>#REF!</v>
      </c>
      <c r="AN191" s="211" t="e">
        <f t="shared" ca="1" si="77"/>
        <v>#REF!</v>
      </c>
      <c r="AO191" s="211" t="e">
        <f t="shared" ca="1" si="78"/>
        <v>#REF!</v>
      </c>
      <c r="AP191" s="211" t="e">
        <f t="shared" ca="1" si="79"/>
        <v>#REF!</v>
      </c>
      <c r="AQ191" s="211" t="e">
        <f t="shared" ca="1" si="80"/>
        <v>#REF!</v>
      </c>
      <c r="AR191" s="211" t="e">
        <f t="shared" ca="1" si="81"/>
        <v>#REF!</v>
      </c>
      <c r="AT191" s="209" t="e">
        <f t="shared" ca="1" si="82"/>
        <v>#REF!</v>
      </c>
      <c r="AU191" s="209" t="e">
        <f t="shared" ca="1" si="83"/>
        <v>#REF!</v>
      </c>
      <c r="AV191" s="209" t="e">
        <f t="shared" ca="1" si="84"/>
        <v>#REF!</v>
      </c>
      <c r="AW191" s="209" t="e">
        <f t="shared" ca="1" si="85"/>
        <v>#REF!</v>
      </c>
      <c r="AX191" s="209" t="e">
        <f t="shared" ca="1" si="86"/>
        <v>#REF!</v>
      </c>
      <c r="AY191" s="209" t="e">
        <f t="shared" ca="1" si="87"/>
        <v>#REF!</v>
      </c>
      <c r="AZ191" s="209" t="e">
        <f t="shared" ca="1" si="88"/>
        <v>#REF!</v>
      </c>
      <c r="BA191" s="209" t="e">
        <f t="shared" ca="1" si="89"/>
        <v>#REF!</v>
      </c>
      <c r="BB191" s="209" t="e">
        <f t="shared" ca="1" si="90"/>
        <v>#REF!</v>
      </c>
      <c r="BC191" s="209" t="e">
        <f t="shared" ca="1" si="91"/>
        <v>#REF!</v>
      </c>
      <c r="BD191" s="209" t="e">
        <f t="shared" ca="1" si="92"/>
        <v>#REF!</v>
      </c>
      <c r="BE191" s="209" t="e">
        <f t="shared" ca="1" si="93"/>
        <v>#REF!</v>
      </c>
      <c r="BF191" s="209" t="e">
        <f t="shared" ca="1" si="94"/>
        <v>#REF!</v>
      </c>
      <c r="BG191" s="209" t="e">
        <f t="shared" ca="1" si="95"/>
        <v>#REF!</v>
      </c>
      <c r="BH191" s="209" t="e">
        <f t="shared" ca="1" si="96"/>
        <v>#REF!</v>
      </c>
      <c r="BI191" s="209" t="e">
        <f t="shared" ca="1" si="97"/>
        <v>#REF!</v>
      </c>
    </row>
    <row r="192" spans="1:61" s="3" customFormat="1">
      <c r="A192" s="246" t="s">
        <v>384</v>
      </c>
      <c r="B192" s="246" t="str">
        <f>INDEX('Ref1'!$E:$E,MATCH(A192,'Ref1'!$A:$A,0))</f>
        <v>Leicestershire</v>
      </c>
      <c r="C192" s="246" t="str">
        <f>INDEX('Ref1'!$B:$B,MATCH($A192,'Ref1'!$A:$A,0))</f>
        <v>SCNFIR</v>
      </c>
      <c r="D192" s="307">
        <f>INDEX(Inputs!$K$61:$K$71,MATCH($C192,Inputs!$Q$61:$Q$71,0))</f>
        <v>0</v>
      </c>
      <c r="E192" s="211">
        <f>$D192*INDEX('3_RatesBilling'!G:G,MATCH($A192,'3_RatesBilling'!$A:$A,0))</f>
        <v>0</v>
      </c>
      <c r="F192" s="211">
        <f>$D192*INDEX('3_RatesBilling'!H:H,MATCH($A192,'3_RatesBilling'!$A:$A,0))</f>
        <v>0</v>
      </c>
      <c r="G192" s="211">
        <f>$D192*INDEX('3_RatesBilling'!I:I,MATCH($A192,'3_RatesBilling'!$A:$A,0))</f>
        <v>0</v>
      </c>
      <c r="H192" s="211">
        <f>$D192*INDEX('3_RatesBilling'!J:J,MATCH($A192,'3_RatesBilling'!$A:$A,0))</f>
        <v>0</v>
      </c>
      <c r="I192" s="211">
        <f>$D192*INDEX('3_RatesBilling'!K:K,MATCH($A192,'3_RatesBilling'!$A:$A,0))</f>
        <v>0</v>
      </c>
      <c r="J192" s="211">
        <f>$D192*INDEX('3_RatesBilling'!L:L,MATCH($A192,'3_RatesBilling'!$A:$A,0))</f>
        <v>0</v>
      </c>
      <c r="K192" s="216">
        <f>$D192*INDEX('3_RatesBilling'!M:M,MATCH($A192,'3_RatesBilling'!$A:$A,0))</f>
        <v>0</v>
      </c>
      <c r="L192" s="213">
        <f>$D192*INDEX('3_RatesBilling'!N:N,MATCH($A192,'3_RatesBilling'!$A:$A,0))</f>
        <v>0</v>
      </c>
      <c r="M192" s="211">
        <f>$D192*INDEX('3_RatesBilling'!O:O,MATCH($A192,'3_RatesBilling'!$A:$A,0))</f>
        <v>0</v>
      </c>
      <c r="N192" s="211">
        <f>$D192*INDEX('3_RatesBilling'!P:P,MATCH($A192,'3_RatesBilling'!$A:$A,0))</f>
        <v>0</v>
      </c>
      <c r="O192" s="211">
        <f>$D192*INDEX('3_RatesBilling'!Q:Q,MATCH($A192,'3_RatesBilling'!$A:$A,0))</f>
        <v>0</v>
      </c>
      <c r="P192" s="211">
        <f>$D192*INDEX('3_RatesBilling'!R:R,MATCH($A192,'3_RatesBilling'!$A:$A,0))</f>
        <v>0</v>
      </c>
      <c r="Q192" s="211">
        <f>$D192*INDEX('3_RatesBilling'!S:S,MATCH($A192,'3_RatesBilling'!$A:$A,0))</f>
        <v>0</v>
      </c>
      <c r="R192" s="211">
        <f>$D192*INDEX('3_RatesBilling'!T:T,MATCH($A192,'3_RatesBilling'!$A:$A,0))</f>
        <v>0</v>
      </c>
      <c r="S192" s="211">
        <f>$D192*INDEX('3_RatesBilling'!U:U,MATCH($A192,'3_RatesBilling'!$A:$A,0))</f>
        <v>0</v>
      </c>
      <c r="T192" s="211">
        <f>$D192*INDEX('3_RatesBilling'!V:V,MATCH($A192,'3_RatesBilling'!$A:$A,0))</f>
        <v>0</v>
      </c>
      <c r="U192" s="211">
        <f>$D192*INDEX('3_RatesBilling'!W:W,MATCH($A192,'3_RatesBilling'!$A:$A,0))</f>
        <v>0</v>
      </c>
      <c r="V192" s="211">
        <f>$D192*INDEX('3_RatesBilling'!X:X,MATCH($A192,'3_RatesBilling'!$A:$A,0))</f>
        <v>0</v>
      </c>
      <c r="W192" s="211">
        <f>$D192*INDEX('3_RatesBilling'!Y:Y,MATCH($A192,'3_RatesBilling'!$A:$A,0))</f>
        <v>0</v>
      </c>
      <c r="X192" s="211">
        <f>$D192*INDEX('3_RatesBilling'!Z:Z,MATCH($A192,'3_RatesBilling'!$A:$A,0))</f>
        <v>0</v>
      </c>
      <c r="Y192" s="211">
        <f>$D192*INDEX('3_RatesBilling'!AA:AA,MATCH($A192,'3_RatesBilling'!$A:$A,0))</f>
        <v>0</v>
      </c>
      <c r="Z192" s="211">
        <f>$D192*INDEX('3_RatesBilling'!AB:AB,MATCH($A192,'3_RatesBilling'!$A:$A,0))</f>
        <v>0</v>
      </c>
      <c r="AA192" s="211">
        <f>$D192*INDEX('3_RatesBilling'!AC:AC,MATCH($A192,'3_RatesBilling'!$A:$A,0))</f>
        <v>0</v>
      </c>
      <c r="AC192" s="211" t="e">
        <f t="shared" ca="1" si="66"/>
        <v>#REF!</v>
      </c>
      <c r="AD192" s="211" t="e">
        <f t="shared" ca="1" si="67"/>
        <v>#REF!</v>
      </c>
      <c r="AE192" s="211" t="e">
        <f t="shared" ca="1" si="68"/>
        <v>#REF!</v>
      </c>
      <c r="AF192" s="211" t="e">
        <f t="shared" ca="1" si="69"/>
        <v>#REF!</v>
      </c>
      <c r="AG192" s="211" t="e">
        <f t="shared" ca="1" si="70"/>
        <v>#REF!</v>
      </c>
      <c r="AH192" s="211" t="e">
        <f t="shared" ca="1" si="71"/>
        <v>#REF!</v>
      </c>
      <c r="AI192" s="211" t="e">
        <f t="shared" ca="1" si="72"/>
        <v>#REF!</v>
      </c>
      <c r="AJ192" s="211" t="e">
        <f t="shared" ca="1" si="73"/>
        <v>#REF!</v>
      </c>
      <c r="AK192" s="211" t="e">
        <f t="shared" ca="1" si="74"/>
        <v>#REF!</v>
      </c>
      <c r="AL192" s="211" t="e">
        <f t="shared" ca="1" si="75"/>
        <v>#REF!</v>
      </c>
      <c r="AM192" s="211" t="e">
        <f t="shared" ca="1" si="76"/>
        <v>#REF!</v>
      </c>
      <c r="AN192" s="211" t="e">
        <f t="shared" ca="1" si="77"/>
        <v>#REF!</v>
      </c>
      <c r="AO192" s="211" t="e">
        <f t="shared" ca="1" si="78"/>
        <v>#REF!</v>
      </c>
      <c r="AP192" s="211" t="e">
        <f t="shared" ca="1" si="79"/>
        <v>#REF!</v>
      </c>
      <c r="AQ192" s="211" t="e">
        <f t="shared" ca="1" si="80"/>
        <v>#REF!</v>
      </c>
      <c r="AR192" s="211" t="e">
        <f t="shared" ca="1" si="81"/>
        <v>#REF!</v>
      </c>
      <c r="AT192" s="209" t="e">
        <f t="shared" ca="1" si="82"/>
        <v>#REF!</v>
      </c>
      <c r="AU192" s="209" t="e">
        <f t="shared" ca="1" si="83"/>
        <v>#REF!</v>
      </c>
      <c r="AV192" s="209" t="e">
        <f t="shared" ca="1" si="84"/>
        <v>#REF!</v>
      </c>
      <c r="AW192" s="209" t="e">
        <f t="shared" ca="1" si="85"/>
        <v>#REF!</v>
      </c>
      <c r="AX192" s="209" t="e">
        <f t="shared" ca="1" si="86"/>
        <v>#REF!</v>
      </c>
      <c r="AY192" s="209" t="e">
        <f t="shared" ca="1" si="87"/>
        <v>#REF!</v>
      </c>
      <c r="AZ192" s="209" t="e">
        <f t="shared" ca="1" si="88"/>
        <v>#REF!</v>
      </c>
      <c r="BA192" s="209" t="e">
        <f t="shared" ca="1" si="89"/>
        <v>#REF!</v>
      </c>
      <c r="BB192" s="209" t="e">
        <f t="shared" ca="1" si="90"/>
        <v>#REF!</v>
      </c>
      <c r="BC192" s="209" t="e">
        <f t="shared" ca="1" si="91"/>
        <v>#REF!</v>
      </c>
      <c r="BD192" s="209" t="e">
        <f t="shared" ca="1" si="92"/>
        <v>#REF!</v>
      </c>
      <c r="BE192" s="209" t="e">
        <f t="shared" ca="1" si="93"/>
        <v>#REF!</v>
      </c>
      <c r="BF192" s="209" t="e">
        <f t="shared" ca="1" si="94"/>
        <v>#REF!</v>
      </c>
      <c r="BG192" s="209" t="e">
        <f t="shared" ca="1" si="95"/>
        <v>#REF!</v>
      </c>
      <c r="BH192" s="209" t="e">
        <f t="shared" ca="1" si="96"/>
        <v>#REF!</v>
      </c>
      <c r="BI192" s="209" t="e">
        <f t="shared" ca="1" si="97"/>
        <v>#REF!</v>
      </c>
    </row>
    <row r="193" spans="1:61" s="3" customFormat="1">
      <c r="A193" s="246" t="s">
        <v>386</v>
      </c>
      <c r="B193" s="246" t="str">
        <f>INDEX('Ref1'!$E:$E,MATCH(A193,'Ref1'!$A:$A,0))</f>
        <v>Leicestershire Fire Authority</v>
      </c>
      <c r="C193" s="246" t="str">
        <f>INDEX('Ref1'!$B:$B,MATCH($A193,'Ref1'!$A:$A,0))</f>
        <v>SFIR</v>
      </c>
      <c r="D193" s="307">
        <f>INDEX(Inputs!$K$61:$K$71,MATCH($C193,Inputs!$Q$61:$Q$71,0))</f>
        <v>0</v>
      </c>
      <c r="E193" s="211">
        <f>$D193*INDEX('3_RatesBilling'!G:G,MATCH($A193,'3_RatesBilling'!$A:$A,0))</f>
        <v>0</v>
      </c>
      <c r="F193" s="211">
        <f>$D193*INDEX('3_RatesBilling'!H:H,MATCH($A193,'3_RatesBilling'!$A:$A,0))</f>
        <v>0</v>
      </c>
      <c r="G193" s="211">
        <f>$D193*INDEX('3_RatesBilling'!I:I,MATCH($A193,'3_RatesBilling'!$A:$A,0))</f>
        <v>0</v>
      </c>
      <c r="H193" s="211">
        <f>$D193*INDEX('3_RatesBilling'!J:J,MATCH($A193,'3_RatesBilling'!$A:$A,0))</f>
        <v>0</v>
      </c>
      <c r="I193" s="211">
        <f>$D193*INDEX('3_RatesBilling'!K:K,MATCH($A193,'3_RatesBilling'!$A:$A,0))</f>
        <v>0</v>
      </c>
      <c r="J193" s="211">
        <f>$D193*INDEX('3_RatesBilling'!L:L,MATCH($A193,'3_RatesBilling'!$A:$A,0))</f>
        <v>0</v>
      </c>
      <c r="K193" s="216">
        <f>$D193*INDEX('3_RatesBilling'!M:M,MATCH($A193,'3_RatesBilling'!$A:$A,0))</f>
        <v>0</v>
      </c>
      <c r="L193" s="213">
        <f>$D193*INDEX('3_RatesBilling'!N:N,MATCH($A193,'3_RatesBilling'!$A:$A,0))</f>
        <v>0</v>
      </c>
      <c r="M193" s="211">
        <f>$D193*INDEX('3_RatesBilling'!O:O,MATCH($A193,'3_RatesBilling'!$A:$A,0))</f>
        <v>0</v>
      </c>
      <c r="N193" s="211">
        <f>$D193*INDEX('3_RatesBilling'!P:P,MATCH($A193,'3_RatesBilling'!$A:$A,0))</f>
        <v>0</v>
      </c>
      <c r="O193" s="211">
        <f>$D193*INDEX('3_RatesBilling'!Q:Q,MATCH($A193,'3_RatesBilling'!$A:$A,0))</f>
        <v>0</v>
      </c>
      <c r="P193" s="211">
        <f>$D193*INDEX('3_RatesBilling'!R:R,MATCH($A193,'3_RatesBilling'!$A:$A,0))</f>
        <v>0</v>
      </c>
      <c r="Q193" s="211">
        <f>$D193*INDEX('3_RatesBilling'!S:S,MATCH($A193,'3_RatesBilling'!$A:$A,0))</f>
        <v>0</v>
      </c>
      <c r="R193" s="211">
        <f>$D193*INDEX('3_RatesBilling'!T:T,MATCH($A193,'3_RatesBilling'!$A:$A,0))</f>
        <v>0</v>
      </c>
      <c r="S193" s="211">
        <f>$D193*INDEX('3_RatesBilling'!U:U,MATCH($A193,'3_RatesBilling'!$A:$A,0))</f>
        <v>0</v>
      </c>
      <c r="T193" s="211">
        <f>$D193*INDEX('3_RatesBilling'!V:V,MATCH($A193,'3_RatesBilling'!$A:$A,0))</f>
        <v>0</v>
      </c>
      <c r="U193" s="211">
        <f>$D193*INDEX('3_RatesBilling'!W:W,MATCH($A193,'3_RatesBilling'!$A:$A,0))</f>
        <v>0</v>
      </c>
      <c r="V193" s="211">
        <f>$D193*INDEX('3_RatesBilling'!X:X,MATCH($A193,'3_RatesBilling'!$A:$A,0))</f>
        <v>0</v>
      </c>
      <c r="W193" s="211">
        <f>$D193*INDEX('3_RatesBilling'!Y:Y,MATCH($A193,'3_RatesBilling'!$A:$A,0))</f>
        <v>0</v>
      </c>
      <c r="X193" s="211">
        <f>$D193*INDEX('3_RatesBilling'!Z:Z,MATCH($A193,'3_RatesBilling'!$A:$A,0))</f>
        <v>0</v>
      </c>
      <c r="Y193" s="211">
        <f>$D193*INDEX('3_RatesBilling'!AA:AA,MATCH($A193,'3_RatesBilling'!$A:$A,0))</f>
        <v>0</v>
      </c>
      <c r="Z193" s="211">
        <f>$D193*INDEX('3_RatesBilling'!AB:AB,MATCH($A193,'3_RatesBilling'!$A:$A,0))</f>
        <v>0</v>
      </c>
      <c r="AA193" s="211">
        <f>$D193*INDEX('3_RatesBilling'!AC:AC,MATCH($A193,'3_RatesBilling'!$A:$A,0))</f>
        <v>0</v>
      </c>
      <c r="AC193" s="211" t="e">
        <f t="shared" ca="1" si="66"/>
        <v>#REF!</v>
      </c>
      <c r="AD193" s="211" t="e">
        <f t="shared" ca="1" si="67"/>
        <v>#REF!</v>
      </c>
      <c r="AE193" s="211" t="e">
        <f t="shared" ca="1" si="68"/>
        <v>#REF!</v>
      </c>
      <c r="AF193" s="211" t="e">
        <f t="shared" ca="1" si="69"/>
        <v>#REF!</v>
      </c>
      <c r="AG193" s="211" t="e">
        <f t="shared" ca="1" si="70"/>
        <v>#REF!</v>
      </c>
      <c r="AH193" s="211" t="e">
        <f t="shared" ca="1" si="71"/>
        <v>#REF!</v>
      </c>
      <c r="AI193" s="211" t="e">
        <f t="shared" ca="1" si="72"/>
        <v>#REF!</v>
      </c>
      <c r="AJ193" s="211" t="e">
        <f t="shared" ca="1" si="73"/>
        <v>#REF!</v>
      </c>
      <c r="AK193" s="211" t="e">
        <f t="shared" ca="1" si="74"/>
        <v>#REF!</v>
      </c>
      <c r="AL193" s="211" t="e">
        <f t="shared" ca="1" si="75"/>
        <v>#REF!</v>
      </c>
      <c r="AM193" s="211" t="e">
        <f t="shared" ca="1" si="76"/>
        <v>#REF!</v>
      </c>
      <c r="AN193" s="211" t="e">
        <f t="shared" ca="1" si="77"/>
        <v>#REF!</v>
      </c>
      <c r="AO193" s="211" t="e">
        <f t="shared" ca="1" si="78"/>
        <v>#REF!</v>
      </c>
      <c r="AP193" s="211" t="e">
        <f t="shared" ca="1" si="79"/>
        <v>#REF!</v>
      </c>
      <c r="AQ193" s="211" t="e">
        <f t="shared" ca="1" si="80"/>
        <v>#REF!</v>
      </c>
      <c r="AR193" s="211" t="e">
        <f t="shared" ca="1" si="81"/>
        <v>#REF!</v>
      </c>
      <c r="AT193" s="209" t="e">
        <f t="shared" ca="1" si="82"/>
        <v>#REF!</v>
      </c>
      <c r="AU193" s="209" t="e">
        <f t="shared" ca="1" si="83"/>
        <v>#REF!</v>
      </c>
      <c r="AV193" s="209" t="e">
        <f t="shared" ca="1" si="84"/>
        <v>#REF!</v>
      </c>
      <c r="AW193" s="209" t="e">
        <f t="shared" ca="1" si="85"/>
        <v>#REF!</v>
      </c>
      <c r="AX193" s="209" t="e">
        <f t="shared" ca="1" si="86"/>
        <v>#REF!</v>
      </c>
      <c r="AY193" s="209" t="e">
        <f t="shared" ca="1" si="87"/>
        <v>#REF!</v>
      </c>
      <c r="AZ193" s="209" t="e">
        <f t="shared" ca="1" si="88"/>
        <v>#REF!</v>
      </c>
      <c r="BA193" s="209" t="e">
        <f t="shared" ca="1" si="89"/>
        <v>#REF!</v>
      </c>
      <c r="BB193" s="209" t="e">
        <f t="shared" ca="1" si="90"/>
        <v>#REF!</v>
      </c>
      <c r="BC193" s="209" t="e">
        <f t="shared" ca="1" si="91"/>
        <v>#REF!</v>
      </c>
      <c r="BD193" s="209" t="e">
        <f t="shared" ca="1" si="92"/>
        <v>#REF!</v>
      </c>
      <c r="BE193" s="209" t="e">
        <f t="shared" ca="1" si="93"/>
        <v>#REF!</v>
      </c>
      <c r="BF193" s="209" t="e">
        <f t="shared" ca="1" si="94"/>
        <v>#REF!</v>
      </c>
      <c r="BG193" s="209" t="e">
        <f t="shared" ca="1" si="95"/>
        <v>#REF!</v>
      </c>
      <c r="BH193" s="209" t="e">
        <f t="shared" ca="1" si="96"/>
        <v>#REF!</v>
      </c>
      <c r="BI193" s="209" t="e">
        <f t="shared" ca="1" si="97"/>
        <v>#REF!</v>
      </c>
    </row>
    <row r="194" spans="1:61" s="3" customFormat="1">
      <c r="A194" s="246" t="s">
        <v>388</v>
      </c>
      <c r="B194" s="246" t="str">
        <f>INDEX('Ref1'!$E:$E,MATCH(A194,'Ref1'!$A:$A,0))</f>
        <v>Lewes</v>
      </c>
      <c r="C194" s="246" t="str">
        <f>INDEX('Ref1'!$B:$B,MATCH($A194,'Ref1'!$A:$A,0))</f>
        <v>SD</v>
      </c>
      <c r="D194" s="307">
        <f>INDEX(Inputs!$K$61:$K$71,MATCH($C194,Inputs!$Q$61:$Q$71,0))</f>
        <v>0</v>
      </c>
      <c r="E194" s="211">
        <f>$D194*INDEX('3_RatesBilling'!G:G,MATCH($A194,'3_RatesBilling'!$A:$A,0))</f>
        <v>0</v>
      </c>
      <c r="F194" s="211">
        <f>$D194*INDEX('3_RatesBilling'!H:H,MATCH($A194,'3_RatesBilling'!$A:$A,0))</f>
        <v>0</v>
      </c>
      <c r="G194" s="211">
        <f>$D194*INDEX('3_RatesBilling'!I:I,MATCH($A194,'3_RatesBilling'!$A:$A,0))</f>
        <v>0</v>
      </c>
      <c r="H194" s="211">
        <f>$D194*INDEX('3_RatesBilling'!J:J,MATCH($A194,'3_RatesBilling'!$A:$A,0))</f>
        <v>0</v>
      </c>
      <c r="I194" s="211">
        <f>$D194*INDEX('3_RatesBilling'!K:K,MATCH($A194,'3_RatesBilling'!$A:$A,0))</f>
        <v>0</v>
      </c>
      <c r="J194" s="211">
        <f>$D194*INDEX('3_RatesBilling'!L:L,MATCH($A194,'3_RatesBilling'!$A:$A,0))</f>
        <v>0</v>
      </c>
      <c r="K194" s="216">
        <f>$D194*INDEX('3_RatesBilling'!M:M,MATCH($A194,'3_RatesBilling'!$A:$A,0))</f>
        <v>0</v>
      </c>
      <c r="L194" s="213">
        <f>$D194*INDEX('3_RatesBilling'!N:N,MATCH($A194,'3_RatesBilling'!$A:$A,0))</f>
        <v>0</v>
      </c>
      <c r="M194" s="211">
        <f>$D194*INDEX('3_RatesBilling'!O:O,MATCH($A194,'3_RatesBilling'!$A:$A,0))</f>
        <v>0</v>
      </c>
      <c r="N194" s="211">
        <f>$D194*INDEX('3_RatesBilling'!P:P,MATCH($A194,'3_RatesBilling'!$A:$A,0))</f>
        <v>0</v>
      </c>
      <c r="O194" s="211">
        <f>$D194*INDEX('3_RatesBilling'!Q:Q,MATCH($A194,'3_RatesBilling'!$A:$A,0))</f>
        <v>0</v>
      </c>
      <c r="P194" s="211">
        <f>$D194*INDEX('3_RatesBilling'!R:R,MATCH($A194,'3_RatesBilling'!$A:$A,0))</f>
        <v>0</v>
      </c>
      <c r="Q194" s="211">
        <f>$D194*INDEX('3_RatesBilling'!S:S,MATCH($A194,'3_RatesBilling'!$A:$A,0))</f>
        <v>0</v>
      </c>
      <c r="R194" s="211">
        <f>$D194*INDEX('3_RatesBilling'!T:T,MATCH($A194,'3_RatesBilling'!$A:$A,0))</f>
        <v>0</v>
      </c>
      <c r="S194" s="211">
        <f>$D194*INDEX('3_RatesBilling'!U:U,MATCH($A194,'3_RatesBilling'!$A:$A,0))</f>
        <v>0</v>
      </c>
      <c r="T194" s="211">
        <f>$D194*INDEX('3_RatesBilling'!V:V,MATCH($A194,'3_RatesBilling'!$A:$A,0))</f>
        <v>0</v>
      </c>
      <c r="U194" s="211">
        <f>$D194*INDEX('3_RatesBilling'!W:W,MATCH($A194,'3_RatesBilling'!$A:$A,0))</f>
        <v>0</v>
      </c>
      <c r="V194" s="211">
        <f>$D194*INDEX('3_RatesBilling'!X:X,MATCH($A194,'3_RatesBilling'!$A:$A,0))</f>
        <v>0</v>
      </c>
      <c r="W194" s="211">
        <f>$D194*INDEX('3_RatesBilling'!Y:Y,MATCH($A194,'3_RatesBilling'!$A:$A,0))</f>
        <v>0</v>
      </c>
      <c r="X194" s="211">
        <f>$D194*INDEX('3_RatesBilling'!Z:Z,MATCH($A194,'3_RatesBilling'!$A:$A,0))</f>
        <v>0</v>
      </c>
      <c r="Y194" s="211">
        <f>$D194*INDEX('3_RatesBilling'!AA:AA,MATCH($A194,'3_RatesBilling'!$A:$A,0))</f>
        <v>0</v>
      </c>
      <c r="Z194" s="211">
        <f>$D194*INDEX('3_RatesBilling'!AB:AB,MATCH($A194,'3_RatesBilling'!$A:$A,0))</f>
        <v>0</v>
      </c>
      <c r="AA194" s="211">
        <f>$D194*INDEX('3_RatesBilling'!AC:AC,MATCH($A194,'3_RatesBilling'!$A:$A,0))</f>
        <v>0</v>
      </c>
      <c r="AC194" s="211" t="e">
        <f t="shared" ca="1" si="66"/>
        <v>#REF!</v>
      </c>
      <c r="AD194" s="211" t="e">
        <f t="shared" ca="1" si="67"/>
        <v>#REF!</v>
      </c>
      <c r="AE194" s="211" t="e">
        <f t="shared" ca="1" si="68"/>
        <v>#REF!</v>
      </c>
      <c r="AF194" s="211" t="e">
        <f t="shared" ca="1" si="69"/>
        <v>#REF!</v>
      </c>
      <c r="AG194" s="211" t="e">
        <f t="shared" ca="1" si="70"/>
        <v>#REF!</v>
      </c>
      <c r="AH194" s="211" t="e">
        <f t="shared" ca="1" si="71"/>
        <v>#REF!</v>
      </c>
      <c r="AI194" s="211" t="e">
        <f t="shared" ca="1" si="72"/>
        <v>#REF!</v>
      </c>
      <c r="AJ194" s="211" t="e">
        <f t="shared" ca="1" si="73"/>
        <v>#REF!</v>
      </c>
      <c r="AK194" s="211" t="e">
        <f t="shared" ca="1" si="74"/>
        <v>#REF!</v>
      </c>
      <c r="AL194" s="211" t="e">
        <f t="shared" ca="1" si="75"/>
        <v>#REF!</v>
      </c>
      <c r="AM194" s="211" t="e">
        <f t="shared" ca="1" si="76"/>
        <v>#REF!</v>
      </c>
      <c r="AN194" s="211" t="e">
        <f t="shared" ca="1" si="77"/>
        <v>#REF!</v>
      </c>
      <c r="AO194" s="211" t="e">
        <f t="shared" ca="1" si="78"/>
        <v>#REF!</v>
      </c>
      <c r="AP194" s="211" t="e">
        <f t="shared" ca="1" si="79"/>
        <v>#REF!</v>
      </c>
      <c r="AQ194" s="211" t="e">
        <f t="shared" ca="1" si="80"/>
        <v>#REF!</v>
      </c>
      <c r="AR194" s="211" t="e">
        <f t="shared" ca="1" si="81"/>
        <v>#REF!</v>
      </c>
      <c r="AT194" s="209" t="e">
        <f t="shared" ca="1" si="82"/>
        <v>#REF!</v>
      </c>
      <c r="AU194" s="209" t="e">
        <f t="shared" ca="1" si="83"/>
        <v>#REF!</v>
      </c>
      <c r="AV194" s="209" t="e">
        <f t="shared" ca="1" si="84"/>
        <v>#REF!</v>
      </c>
      <c r="AW194" s="209" t="e">
        <f t="shared" ca="1" si="85"/>
        <v>#REF!</v>
      </c>
      <c r="AX194" s="209" t="e">
        <f t="shared" ca="1" si="86"/>
        <v>#REF!</v>
      </c>
      <c r="AY194" s="209" t="e">
        <f t="shared" ca="1" si="87"/>
        <v>#REF!</v>
      </c>
      <c r="AZ194" s="209" t="e">
        <f t="shared" ca="1" si="88"/>
        <v>#REF!</v>
      </c>
      <c r="BA194" s="209" t="e">
        <f t="shared" ca="1" si="89"/>
        <v>#REF!</v>
      </c>
      <c r="BB194" s="209" t="e">
        <f t="shared" ca="1" si="90"/>
        <v>#REF!</v>
      </c>
      <c r="BC194" s="209" t="e">
        <f t="shared" ca="1" si="91"/>
        <v>#REF!</v>
      </c>
      <c r="BD194" s="209" t="e">
        <f t="shared" ca="1" si="92"/>
        <v>#REF!</v>
      </c>
      <c r="BE194" s="209" t="e">
        <f t="shared" ca="1" si="93"/>
        <v>#REF!</v>
      </c>
      <c r="BF194" s="209" t="e">
        <f t="shared" ca="1" si="94"/>
        <v>#REF!</v>
      </c>
      <c r="BG194" s="209" t="e">
        <f t="shared" ca="1" si="95"/>
        <v>#REF!</v>
      </c>
      <c r="BH194" s="209" t="e">
        <f t="shared" ca="1" si="96"/>
        <v>#REF!</v>
      </c>
      <c r="BI194" s="209" t="e">
        <f t="shared" ca="1" si="97"/>
        <v>#REF!</v>
      </c>
    </row>
    <row r="195" spans="1:61" s="3" customFormat="1">
      <c r="A195" s="246" t="s">
        <v>390</v>
      </c>
      <c r="B195" s="246" t="str">
        <f>INDEX('Ref1'!$E:$E,MATCH(A195,'Ref1'!$A:$A,0))</f>
        <v>Lewisham</v>
      </c>
      <c r="C195" s="246" t="str">
        <f>INDEX('Ref1'!$B:$B,MATCH($A195,'Ref1'!$A:$A,0))</f>
        <v>ILB</v>
      </c>
      <c r="D195" s="307">
        <f>INDEX(Inputs!$K$61:$K$71,MATCH($C195,Inputs!$Q$61:$Q$71,0))</f>
        <v>0</v>
      </c>
      <c r="E195" s="211">
        <f>$D195*INDEX('3_RatesBilling'!G:G,MATCH($A195,'3_RatesBilling'!$A:$A,0))</f>
        <v>0</v>
      </c>
      <c r="F195" s="211">
        <f>$D195*INDEX('3_RatesBilling'!H:H,MATCH($A195,'3_RatesBilling'!$A:$A,0))</f>
        <v>0</v>
      </c>
      <c r="G195" s="211">
        <f>$D195*INDEX('3_RatesBilling'!I:I,MATCH($A195,'3_RatesBilling'!$A:$A,0))</f>
        <v>0</v>
      </c>
      <c r="H195" s="211">
        <f>$D195*INDEX('3_RatesBilling'!J:J,MATCH($A195,'3_RatesBilling'!$A:$A,0))</f>
        <v>0</v>
      </c>
      <c r="I195" s="211">
        <f>$D195*INDEX('3_RatesBilling'!K:K,MATCH($A195,'3_RatesBilling'!$A:$A,0))</f>
        <v>0</v>
      </c>
      <c r="J195" s="211">
        <f>$D195*INDEX('3_RatesBilling'!L:L,MATCH($A195,'3_RatesBilling'!$A:$A,0))</f>
        <v>0</v>
      </c>
      <c r="K195" s="216">
        <f>$D195*INDEX('3_RatesBilling'!M:M,MATCH($A195,'3_RatesBilling'!$A:$A,0))</f>
        <v>0</v>
      </c>
      <c r="L195" s="213">
        <f>$D195*INDEX('3_RatesBilling'!N:N,MATCH($A195,'3_RatesBilling'!$A:$A,0))</f>
        <v>0</v>
      </c>
      <c r="M195" s="211">
        <f>$D195*INDEX('3_RatesBilling'!O:O,MATCH($A195,'3_RatesBilling'!$A:$A,0))</f>
        <v>0</v>
      </c>
      <c r="N195" s="211">
        <f>$D195*INDEX('3_RatesBilling'!P:P,MATCH($A195,'3_RatesBilling'!$A:$A,0))</f>
        <v>0</v>
      </c>
      <c r="O195" s="211">
        <f>$D195*INDEX('3_RatesBilling'!Q:Q,MATCH($A195,'3_RatesBilling'!$A:$A,0))</f>
        <v>0</v>
      </c>
      <c r="P195" s="211">
        <f>$D195*INDEX('3_RatesBilling'!R:R,MATCH($A195,'3_RatesBilling'!$A:$A,0))</f>
        <v>0</v>
      </c>
      <c r="Q195" s="211">
        <f>$D195*INDEX('3_RatesBilling'!S:S,MATCH($A195,'3_RatesBilling'!$A:$A,0))</f>
        <v>0</v>
      </c>
      <c r="R195" s="211">
        <f>$D195*INDEX('3_RatesBilling'!T:T,MATCH($A195,'3_RatesBilling'!$A:$A,0))</f>
        <v>0</v>
      </c>
      <c r="S195" s="211">
        <f>$D195*INDEX('3_RatesBilling'!U:U,MATCH($A195,'3_RatesBilling'!$A:$A,0))</f>
        <v>0</v>
      </c>
      <c r="T195" s="211">
        <f>$D195*INDEX('3_RatesBilling'!V:V,MATCH($A195,'3_RatesBilling'!$A:$A,0))</f>
        <v>0</v>
      </c>
      <c r="U195" s="211">
        <f>$D195*INDEX('3_RatesBilling'!W:W,MATCH($A195,'3_RatesBilling'!$A:$A,0))</f>
        <v>0</v>
      </c>
      <c r="V195" s="211">
        <f>$D195*INDEX('3_RatesBilling'!X:X,MATCH($A195,'3_RatesBilling'!$A:$A,0))</f>
        <v>0</v>
      </c>
      <c r="W195" s="211">
        <f>$D195*INDEX('3_RatesBilling'!Y:Y,MATCH($A195,'3_RatesBilling'!$A:$A,0))</f>
        <v>0</v>
      </c>
      <c r="X195" s="211">
        <f>$D195*INDEX('3_RatesBilling'!Z:Z,MATCH($A195,'3_RatesBilling'!$A:$A,0))</f>
        <v>0</v>
      </c>
      <c r="Y195" s="211">
        <f>$D195*INDEX('3_RatesBilling'!AA:AA,MATCH($A195,'3_RatesBilling'!$A:$A,0))</f>
        <v>0</v>
      </c>
      <c r="Z195" s="211">
        <f>$D195*INDEX('3_RatesBilling'!AB:AB,MATCH($A195,'3_RatesBilling'!$A:$A,0))</f>
        <v>0</v>
      </c>
      <c r="AA195" s="211">
        <f>$D195*INDEX('3_RatesBilling'!AC:AC,MATCH($A195,'3_RatesBilling'!$A:$A,0))</f>
        <v>0</v>
      </c>
      <c r="AC195" s="211" t="e">
        <f t="shared" ca="1" si="66"/>
        <v>#REF!</v>
      </c>
      <c r="AD195" s="211" t="e">
        <f t="shared" ca="1" si="67"/>
        <v>#REF!</v>
      </c>
      <c r="AE195" s="211" t="e">
        <f t="shared" ca="1" si="68"/>
        <v>#REF!</v>
      </c>
      <c r="AF195" s="211" t="e">
        <f t="shared" ca="1" si="69"/>
        <v>#REF!</v>
      </c>
      <c r="AG195" s="211" t="e">
        <f t="shared" ca="1" si="70"/>
        <v>#REF!</v>
      </c>
      <c r="AH195" s="211" t="e">
        <f t="shared" ca="1" si="71"/>
        <v>#REF!</v>
      </c>
      <c r="AI195" s="211" t="e">
        <f t="shared" ca="1" si="72"/>
        <v>#REF!</v>
      </c>
      <c r="AJ195" s="211" t="e">
        <f t="shared" ca="1" si="73"/>
        <v>#REF!</v>
      </c>
      <c r="AK195" s="211" t="e">
        <f t="shared" ca="1" si="74"/>
        <v>#REF!</v>
      </c>
      <c r="AL195" s="211" t="e">
        <f t="shared" ca="1" si="75"/>
        <v>#REF!</v>
      </c>
      <c r="AM195" s="211" t="e">
        <f t="shared" ca="1" si="76"/>
        <v>#REF!</v>
      </c>
      <c r="AN195" s="211" t="e">
        <f t="shared" ca="1" si="77"/>
        <v>#REF!</v>
      </c>
      <c r="AO195" s="211" t="e">
        <f t="shared" ca="1" si="78"/>
        <v>#REF!</v>
      </c>
      <c r="AP195" s="211" t="e">
        <f t="shared" ca="1" si="79"/>
        <v>#REF!</v>
      </c>
      <c r="AQ195" s="211" t="e">
        <f t="shared" ca="1" si="80"/>
        <v>#REF!</v>
      </c>
      <c r="AR195" s="211" t="e">
        <f t="shared" ca="1" si="81"/>
        <v>#REF!</v>
      </c>
      <c r="AT195" s="209" t="e">
        <f t="shared" ca="1" si="82"/>
        <v>#REF!</v>
      </c>
      <c r="AU195" s="209" t="e">
        <f t="shared" ca="1" si="83"/>
        <v>#REF!</v>
      </c>
      <c r="AV195" s="209" t="e">
        <f t="shared" ca="1" si="84"/>
        <v>#REF!</v>
      </c>
      <c r="AW195" s="209" t="e">
        <f t="shared" ca="1" si="85"/>
        <v>#REF!</v>
      </c>
      <c r="AX195" s="209" t="e">
        <f t="shared" ca="1" si="86"/>
        <v>#REF!</v>
      </c>
      <c r="AY195" s="209" t="e">
        <f t="shared" ca="1" si="87"/>
        <v>#REF!</v>
      </c>
      <c r="AZ195" s="209" t="e">
        <f t="shared" ca="1" si="88"/>
        <v>#REF!</v>
      </c>
      <c r="BA195" s="209" t="e">
        <f t="shared" ca="1" si="89"/>
        <v>#REF!</v>
      </c>
      <c r="BB195" s="209" t="e">
        <f t="shared" ca="1" si="90"/>
        <v>#REF!</v>
      </c>
      <c r="BC195" s="209" t="e">
        <f t="shared" ca="1" si="91"/>
        <v>#REF!</v>
      </c>
      <c r="BD195" s="209" t="e">
        <f t="shared" ca="1" si="92"/>
        <v>#REF!</v>
      </c>
      <c r="BE195" s="209" t="e">
        <f t="shared" ca="1" si="93"/>
        <v>#REF!</v>
      </c>
      <c r="BF195" s="209" t="e">
        <f t="shared" ca="1" si="94"/>
        <v>#REF!</v>
      </c>
      <c r="BG195" s="209" t="e">
        <f t="shared" ca="1" si="95"/>
        <v>#REF!</v>
      </c>
      <c r="BH195" s="209" t="e">
        <f t="shared" ca="1" si="96"/>
        <v>#REF!</v>
      </c>
      <c r="BI195" s="209" t="e">
        <f t="shared" ca="1" si="97"/>
        <v>#REF!</v>
      </c>
    </row>
    <row r="196" spans="1:61" s="3" customFormat="1">
      <c r="A196" s="246" t="s">
        <v>392</v>
      </c>
      <c r="B196" s="246" t="str">
        <f>INDEX('Ref1'!$E:$E,MATCH(A196,'Ref1'!$A:$A,0))</f>
        <v>Lichfield</v>
      </c>
      <c r="C196" s="246" t="str">
        <f>INDEX('Ref1'!$B:$B,MATCH($A196,'Ref1'!$A:$A,0))</f>
        <v>SD</v>
      </c>
      <c r="D196" s="307">
        <f>INDEX(Inputs!$K$61:$K$71,MATCH($C196,Inputs!$Q$61:$Q$71,0))</f>
        <v>0</v>
      </c>
      <c r="E196" s="211">
        <f>$D196*INDEX('3_RatesBilling'!G:G,MATCH($A196,'3_RatesBilling'!$A:$A,0))</f>
        <v>0</v>
      </c>
      <c r="F196" s="211">
        <f>$D196*INDEX('3_RatesBilling'!H:H,MATCH($A196,'3_RatesBilling'!$A:$A,0))</f>
        <v>0</v>
      </c>
      <c r="G196" s="211">
        <f>$D196*INDEX('3_RatesBilling'!I:I,MATCH($A196,'3_RatesBilling'!$A:$A,0))</f>
        <v>0</v>
      </c>
      <c r="H196" s="211">
        <f>$D196*INDEX('3_RatesBilling'!J:J,MATCH($A196,'3_RatesBilling'!$A:$A,0))</f>
        <v>0</v>
      </c>
      <c r="I196" s="211">
        <f>$D196*INDEX('3_RatesBilling'!K:K,MATCH($A196,'3_RatesBilling'!$A:$A,0))</f>
        <v>0</v>
      </c>
      <c r="J196" s="211">
        <f>$D196*INDEX('3_RatesBilling'!L:L,MATCH($A196,'3_RatesBilling'!$A:$A,0))</f>
        <v>0</v>
      </c>
      <c r="K196" s="216">
        <f>$D196*INDEX('3_RatesBilling'!M:M,MATCH($A196,'3_RatesBilling'!$A:$A,0))</f>
        <v>0</v>
      </c>
      <c r="L196" s="213">
        <f>$D196*INDEX('3_RatesBilling'!N:N,MATCH($A196,'3_RatesBilling'!$A:$A,0))</f>
        <v>0</v>
      </c>
      <c r="M196" s="211">
        <f>$D196*INDEX('3_RatesBilling'!O:O,MATCH($A196,'3_RatesBilling'!$A:$A,0))</f>
        <v>0</v>
      </c>
      <c r="N196" s="211">
        <f>$D196*INDEX('3_RatesBilling'!P:P,MATCH($A196,'3_RatesBilling'!$A:$A,0))</f>
        <v>0</v>
      </c>
      <c r="O196" s="211">
        <f>$D196*INDEX('3_RatesBilling'!Q:Q,MATCH($A196,'3_RatesBilling'!$A:$A,0))</f>
        <v>0</v>
      </c>
      <c r="P196" s="211">
        <f>$D196*INDEX('3_RatesBilling'!R:R,MATCH($A196,'3_RatesBilling'!$A:$A,0))</f>
        <v>0</v>
      </c>
      <c r="Q196" s="211">
        <f>$D196*INDEX('3_RatesBilling'!S:S,MATCH($A196,'3_RatesBilling'!$A:$A,0))</f>
        <v>0</v>
      </c>
      <c r="R196" s="211">
        <f>$D196*INDEX('3_RatesBilling'!T:T,MATCH($A196,'3_RatesBilling'!$A:$A,0))</f>
        <v>0</v>
      </c>
      <c r="S196" s="211">
        <f>$D196*INDEX('3_RatesBilling'!U:U,MATCH($A196,'3_RatesBilling'!$A:$A,0))</f>
        <v>0</v>
      </c>
      <c r="T196" s="211">
        <f>$D196*INDEX('3_RatesBilling'!V:V,MATCH($A196,'3_RatesBilling'!$A:$A,0))</f>
        <v>0</v>
      </c>
      <c r="U196" s="211">
        <f>$D196*INDEX('3_RatesBilling'!W:W,MATCH($A196,'3_RatesBilling'!$A:$A,0))</f>
        <v>0</v>
      </c>
      <c r="V196" s="211">
        <f>$D196*INDEX('3_RatesBilling'!X:X,MATCH($A196,'3_RatesBilling'!$A:$A,0))</f>
        <v>0</v>
      </c>
      <c r="W196" s="211">
        <f>$D196*INDEX('3_RatesBilling'!Y:Y,MATCH($A196,'3_RatesBilling'!$A:$A,0))</f>
        <v>0</v>
      </c>
      <c r="X196" s="211">
        <f>$D196*INDEX('3_RatesBilling'!Z:Z,MATCH($A196,'3_RatesBilling'!$A:$A,0))</f>
        <v>0</v>
      </c>
      <c r="Y196" s="211">
        <f>$D196*INDEX('3_RatesBilling'!AA:AA,MATCH($A196,'3_RatesBilling'!$A:$A,0))</f>
        <v>0</v>
      </c>
      <c r="Z196" s="211">
        <f>$D196*INDEX('3_RatesBilling'!AB:AB,MATCH($A196,'3_RatesBilling'!$A:$A,0))</f>
        <v>0</v>
      </c>
      <c r="AA196" s="211">
        <f>$D196*INDEX('3_RatesBilling'!AC:AC,MATCH($A196,'3_RatesBilling'!$A:$A,0))</f>
        <v>0</v>
      </c>
      <c r="AC196" s="211" t="e">
        <f t="shared" ca="1" si="66"/>
        <v>#REF!</v>
      </c>
      <c r="AD196" s="211" t="e">
        <f t="shared" ca="1" si="67"/>
        <v>#REF!</v>
      </c>
      <c r="AE196" s="211" t="e">
        <f t="shared" ca="1" si="68"/>
        <v>#REF!</v>
      </c>
      <c r="AF196" s="211" t="e">
        <f t="shared" ca="1" si="69"/>
        <v>#REF!</v>
      </c>
      <c r="AG196" s="211" t="e">
        <f t="shared" ca="1" si="70"/>
        <v>#REF!</v>
      </c>
      <c r="AH196" s="211" t="e">
        <f t="shared" ca="1" si="71"/>
        <v>#REF!</v>
      </c>
      <c r="AI196" s="211" t="e">
        <f t="shared" ca="1" si="72"/>
        <v>#REF!</v>
      </c>
      <c r="AJ196" s="211" t="e">
        <f t="shared" ca="1" si="73"/>
        <v>#REF!</v>
      </c>
      <c r="AK196" s="211" t="e">
        <f t="shared" ca="1" si="74"/>
        <v>#REF!</v>
      </c>
      <c r="AL196" s="211" t="e">
        <f t="shared" ca="1" si="75"/>
        <v>#REF!</v>
      </c>
      <c r="AM196" s="211" t="e">
        <f t="shared" ca="1" si="76"/>
        <v>#REF!</v>
      </c>
      <c r="AN196" s="211" t="e">
        <f t="shared" ca="1" si="77"/>
        <v>#REF!</v>
      </c>
      <c r="AO196" s="211" t="e">
        <f t="shared" ca="1" si="78"/>
        <v>#REF!</v>
      </c>
      <c r="AP196" s="211" t="e">
        <f t="shared" ca="1" si="79"/>
        <v>#REF!</v>
      </c>
      <c r="AQ196" s="211" t="e">
        <f t="shared" ca="1" si="80"/>
        <v>#REF!</v>
      </c>
      <c r="AR196" s="211" t="e">
        <f t="shared" ca="1" si="81"/>
        <v>#REF!</v>
      </c>
      <c r="AT196" s="209" t="e">
        <f t="shared" ca="1" si="82"/>
        <v>#REF!</v>
      </c>
      <c r="AU196" s="209" t="e">
        <f t="shared" ca="1" si="83"/>
        <v>#REF!</v>
      </c>
      <c r="AV196" s="209" t="e">
        <f t="shared" ca="1" si="84"/>
        <v>#REF!</v>
      </c>
      <c r="AW196" s="209" t="e">
        <f t="shared" ca="1" si="85"/>
        <v>#REF!</v>
      </c>
      <c r="AX196" s="209" t="e">
        <f t="shared" ca="1" si="86"/>
        <v>#REF!</v>
      </c>
      <c r="AY196" s="209" t="e">
        <f t="shared" ca="1" si="87"/>
        <v>#REF!</v>
      </c>
      <c r="AZ196" s="209" t="e">
        <f t="shared" ca="1" si="88"/>
        <v>#REF!</v>
      </c>
      <c r="BA196" s="209" t="e">
        <f t="shared" ca="1" si="89"/>
        <v>#REF!</v>
      </c>
      <c r="BB196" s="209" t="e">
        <f t="shared" ca="1" si="90"/>
        <v>#REF!</v>
      </c>
      <c r="BC196" s="209" t="e">
        <f t="shared" ca="1" si="91"/>
        <v>#REF!</v>
      </c>
      <c r="BD196" s="209" t="e">
        <f t="shared" ca="1" si="92"/>
        <v>#REF!</v>
      </c>
      <c r="BE196" s="209" t="e">
        <f t="shared" ca="1" si="93"/>
        <v>#REF!</v>
      </c>
      <c r="BF196" s="209" t="e">
        <f t="shared" ca="1" si="94"/>
        <v>#REF!</v>
      </c>
      <c r="BG196" s="209" t="e">
        <f t="shared" ca="1" si="95"/>
        <v>#REF!</v>
      </c>
      <c r="BH196" s="209" t="e">
        <f t="shared" ca="1" si="96"/>
        <v>#REF!</v>
      </c>
      <c r="BI196" s="209" t="e">
        <f t="shared" ca="1" si="97"/>
        <v>#REF!</v>
      </c>
    </row>
    <row r="197" spans="1:61" s="3" customFormat="1">
      <c r="A197" s="246" t="s">
        <v>394</v>
      </c>
      <c r="B197" s="246" t="str">
        <f>INDEX('Ref1'!$E:$E,MATCH(A197,'Ref1'!$A:$A,0))</f>
        <v>Lincoln</v>
      </c>
      <c r="C197" s="246" t="str">
        <f>INDEX('Ref1'!$B:$B,MATCH($A197,'Ref1'!$A:$A,0))</f>
        <v>SD</v>
      </c>
      <c r="D197" s="307">
        <f>INDEX(Inputs!$K$61:$K$71,MATCH($C197,Inputs!$Q$61:$Q$71,0))</f>
        <v>0</v>
      </c>
      <c r="E197" s="211">
        <f>$D197*INDEX('3_RatesBilling'!G:G,MATCH($A197,'3_RatesBilling'!$A:$A,0))</f>
        <v>0</v>
      </c>
      <c r="F197" s="211">
        <f>$D197*INDEX('3_RatesBilling'!H:H,MATCH($A197,'3_RatesBilling'!$A:$A,0))</f>
        <v>0</v>
      </c>
      <c r="G197" s="211">
        <f>$D197*INDEX('3_RatesBilling'!I:I,MATCH($A197,'3_RatesBilling'!$A:$A,0))</f>
        <v>0</v>
      </c>
      <c r="H197" s="211">
        <f>$D197*INDEX('3_RatesBilling'!J:J,MATCH($A197,'3_RatesBilling'!$A:$A,0))</f>
        <v>0</v>
      </c>
      <c r="I197" s="211">
        <f>$D197*INDEX('3_RatesBilling'!K:K,MATCH($A197,'3_RatesBilling'!$A:$A,0))</f>
        <v>0</v>
      </c>
      <c r="J197" s="211">
        <f>$D197*INDEX('3_RatesBilling'!L:L,MATCH($A197,'3_RatesBilling'!$A:$A,0))</f>
        <v>0</v>
      </c>
      <c r="K197" s="216">
        <f>$D197*INDEX('3_RatesBilling'!M:M,MATCH($A197,'3_RatesBilling'!$A:$A,0))</f>
        <v>0</v>
      </c>
      <c r="L197" s="213">
        <f>$D197*INDEX('3_RatesBilling'!N:N,MATCH($A197,'3_RatesBilling'!$A:$A,0))</f>
        <v>0</v>
      </c>
      <c r="M197" s="211">
        <f>$D197*INDEX('3_RatesBilling'!O:O,MATCH($A197,'3_RatesBilling'!$A:$A,0))</f>
        <v>0</v>
      </c>
      <c r="N197" s="211">
        <f>$D197*INDEX('3_RatesBilling'!P:P,MATCH($A197,'3_RatesBilling'!$A:$A,0))</f>
        <v>0</v>
      </c>
      <c r="O197" s="211">
        <f>$D197*INDEX('3_RatesBilling'!Q:Q,MATCH($A197,'3_RatesBilling'!$A:$A,0))</f>
        <v>0</v>
      </c>
      <c r="P197" s="211">
        <f>$D197*INDEX('3_RatesBilling'!R:R,MATCH($A197,'3_RatesBilling'!$A:$A,0))</f>
        <v>0</v>
      </c>
      <c r="Q197" s="211">
        <f>$D197*INDEX('3_RatesBilling'!S:S,MATCH($A197,'3_RatesBilling'!$A:$A,0))</f>
        <v>0</v>
      </c>
      <c r="R197" s="211">
        <f>$D197*INDEX('3_RatesBilling'!T:T,MATCH($A197,'3_RatesBilling'!$A:$A,0))</f>
        <v>0</v>
      </c>
      <c r="S197" s="211">
        <f>$D197*INDEX('3_RatesBilling'!U:U,MATCH($A197,'3_RatesBilling'!$A:$A,0))</f>
        <v>0</v>
      </c>
      <c r="T197" s="211">
        <f>$D197*INDEX('3_RatesBilling'!V:V,MATCH($A197,'3_RatesBilling'!$A:$A,0))</f>
        <v>0</v>
      </c>
      <c r="U197" s="211">
        <f>$D197*INDEX('3_RatesBilling'!W:W,MATCH($A197,'3_RatesBilling'!$A:$A,0))</f>
        <v>0</v>
      </c>
      <c r="V197" s="211">
        <f>$D197*INDEX('3_RatesBilling'!X:X,MATCH($A197,'3_RatesBilling'!$A:$A,0))</f>
        <v>0</v>
      </c>
      <c r="W197" s="211">
        <f>$D197*INDEX('3_RatesBilling'!Y:Y,MATCH($A197,'3_RatesBilling'!$A:$A,0))</f>
        <v>0</v>
      </c>
      <c r="X197" s="211">
        <f>$D197*INDEX('3_RatesBilling'!Z:Z,MATCH($A197,'3_RatesBilling'!$A:$A,0))</f>
        <v>0</v>
      </c>
      <c r="Y197" s="211">
        <f>$D197*INDEX('3_RatesBilling'!AA:AA,MATCH($A197,'3_RatesBilling'!$A:$A,0))</f>
        <v>0</v>
      </c>
      <c r="Z197" s="211">
        <f>$D197*INDEX('3_RatesBilling'!AB:AB,MATCH($A197,'3_RatesBilling'!$A:$A,0))</f>
        <v>0</v>
      </c>
      <c r="AA197" s="211">
        <f>$D197*INDEX('3_RatesBilling'!AC:AC,MATCH($A197,'3_RatesBilling'!$A:$A,0))</f>
        <v>0</v>
      </c>
      <c r="AC197" s="211" t="e">
        <f t="shared" ca="1" si="66"/>
        <v>#REF!</v>
      </c>
      <c r="AD197" s="211" t="e">
        <f t="shared" ca="1" si="67"/>
        <v>#REF!</v>
      </c>
      <c r="AE197" s="211" t="e">
        <f t="shared" ca="1" si="68"/>
        <v>#REF!</v>
      </c>
      <c r="AF197" s="211" t="e">
        <f t="shared" ca="1" si="69"/>
        <v>#REF!</v>
      </c>
      <c r="AG197" s="211" t="e">
        <f t="shared" ca="1" si="70"/>
        <v>#REF!</v>
      </c>
      <c r="AH197" s="211" t="e">
        <f t="shared" ca="1" si="71"/>
        <v>#REF!</v>
      </c>
      <c r="AI197" s="211" t="e">
        <f t="shared" ca="1" si="72"/>
        <v>#REF!</v>
      </c>
      <c r="AJ197" s="211" t="e">
        <f t="shared" ca="1" si="73"/>
        <v>#REF!</v>
      </c>
      <c r="AK197" s="211" t="e">
        <f t="shared" ca="1" si="74"/>
        <v>#REF!</v>
      </c>
      <c r="AL197" s="211" t="e">
        <f t="shared" ca="1" si="75"/>
        <v>#REF!</v>
      </c>
      <c r="AM197" s="211" t="e">
        <f t="shared" ca="1" si="76"/>
        <v>#REF!</v>
      </c>
      <c r="AN197" s="211" t="e">
        <f t="shared" ca="1" si="77"/>
        <v>#REF!</v>
      </c>
      <c r="AO197" s="211" t="e">
        <f t="shared" ca="1" si="78"/>
        <v>#REF!</v>
      </c>
      <c r="AP197" s="211" t="e">
        <f t="shared" ca="1" si="79"/>
        <v>#REF!</v>
      </c>
      <c r="AQ197" s="211" t="e">
        <f t="shared" ca="1" si="80"/>
        <v>#REF!</v>
      </c>
      <c r="AR197" s="211" t="e">
        <f t="shared" ca="1" si="81"/>
        <v>#REF!</v>
      </c>
      <c r="AT197" s="209" t="e">
        <f t="shared" ca="1" si="82"/>
        <v>#REF!</v>
      </c>
      <c r="AU197" s="209" t="e">
        <f t="shared" ca="1" si="83"/>
        <v>#REF!</v>
      </c>
      <c r="AV197" s="209" t="e">
        <f t="shared" ca="1" si="84"/>
        <v>#REF!</v>
      </c>
      <c r="AW197" s="209" t="e">
        <f t="shared" ca="1" si="85"/>
        <v>#REF!</v>
      </c>
      <c r="AX197" s="209" t="e">
        <f t="shared" ca="1" si="86"/>
        <v>#REF!</v>
      </c>
      <c r="AY197" s="209" t="e">
        <f t="shared" ca="1" si="87"/>
        <v>#REF!</v>
      </c>
      <c r="AZ197" s="209" t="e">
        <f t="shared" ca="1" si="88"/>
        <v>#REF!</v>
      </c>
      <c r="BA197" s="209" t="e">
        <f t="shared" ca="1" si="89"/>
        <v>#REF!</v>
      </c>
      <c r="BB197" s="209" t="e">
        <f t="shared" ca="1" si="90"/>
        <v>#REF!</v>
      </c>
      <c r="BC197" s="209" t="e">
        <f t="shared" ca="1" si="91"/>
        <v>#REF!</v>
      </c>
      <c r="BD197" s="209" t="e">
        <f t="shared" ca="1" si="92"/>
        <v>#REF!</v>
      </c>
      <c r="BE197" s="209" t="e">
        <f t="shared" ca="1" si="93"/>
        <v>#REF!</v>
      </c>
      <c r="BF197" s="209" t="e">
        <f t="shared" ca="1" si="94"/>
        <v>#REF!</v>
      </c>
      <c r="BG197" s="209" t="e">
        <f t="shared" ca="1" si="95"/>
        <v>#REF!</v>
      </c>
      <c r="BH197" s="209" t="e">
        <f t="shared" ca="1" si="96"/>
        <v>#REF!</v>
      </c>
      <c r="BI197" s="209" t="e">
        <f t="shared" ca="1" si="97"/>
        <v>#REF!</v>
      </c>
    </row>
    <row r="198" spans="1:61" s="3" customFormat="1">
      <c r="A198" s="246" t="s">
        <v>396</v>
      </c>
      <c r="B198" s="246" t="str">
        <f>INDEX('Ref1'!$E:$E,MATCH(A198,'Ref1'!$A:$A,0))</f>
        <v>Lincolnshire</v>
      </c>
      <c r="C198" s="246" t="str">
        <f>INDEX('Ref1'!$B:$B,MATCH($A198,'Ref1'!$A:$A,0))</f>
        <v>SCFIR</v>
      </c>
      <c r="D198" s="307">
        <f>INDEX(Inputs!$K$61:$K$71,MATCH($C198,Inputs!$Q$61:$Q$71,0))</f>
        <v>0</v>
      </c>
      <c r="E198" s="211">
        <f>$D198*INDEX('3_RatesBilling'!G:G,MATCH($A198,'3_RatesBilling'!$A:$A,0))</f>
        <v>0</v>
      </c>
      <c r="F198" s="211">
        <f>$D198*INDEX('3_RatesBilling'!H:H,MATCH($A198,'3_RatesBilling'!$A:$A,0))</f>
        <v>0</v>
      </c>
      <c r="G198" s="211">
        <f>$D198*INDEX('3_RatesBilling'!I:I,MATCH($A198,'3_RatesBilling'!$A:$A,0))</f>
        <v>0</v>
      </c>
      <c r="H198" s="211">
        <f>$D198*INDEX('3_RatesBilling'!J:J,MATCH($A198,'3_RatesBilling'!$A:$A,0))</f>
        <v>0</v>
      </c>
      <c r="I198" s="211">
        <f>$D198*INDEX('3_RatesBilling'!K:K,MATCH($A198,'3_RatesBilling'!$A:$A,0))</f>
        <v>0</v>
      </c>
      <c r="J198" s="211">
        <f>$D198*INDEX('3_RatesBilling'!L:L,MATCH($A198,'3_RatesBilling'!$A:$A,0))</f>
        <v>0</v>
      </c>
      <c r="K198" s="216">
        <f>$D198*INDEX('3_RatesBilling'!M:M,MATCH($A198,'3_RatesBilling'!$A:$A,0))</f>
        <v>0</v>
      </c>
      <c r="L198" s="213">
        <f>$D198*INDEX('3_RatesBilling'!N:N,MATCH($A198,'3_RatesBilling'!$A:$A,0))</f>
        <v>0</v>
      </c>
      <c r="M198" s="211">
        <f>$D198*INDEX('3_RatesBilling'!O:O,MATCH($A198,'3_RatesBilling'!$A:$A,0))</f>
        <v>0</v>
      </c>
      <c r="N198" s="211">
        <f>$D198*INDEX('3_RatesBilling'!P:P,MATCH($A198,'3_RatesBilling'!$A:$A,0))</f>
        <v>0</v>
      </c>
      <c r="O198" s="211">
        <f>$D198*INDEX('3_RatesBilling'!Q:Q,MATCH($A198,'3_RatesBilling'!$A:$A,0))</f>
        <v>0</v>
      </c>
      <c r="P198" s="211">
        <f>$D198*INDEX('3_RatesBilling'!R:R,MATCH($A198,'3_RatesBilling'!$A:$A,0))</f>
        <v>0</v>
      </c>
      <c r="Q198" s="211">
        <f>$D198*INDEX('3_RatesBilling'!S:S,MATCH($A198,'3_RatesBilling'!$A:$A,0))</f>
        <v>0</v>
      </c>
      <c r="R198" s="211">
        <f>$D198*INDEX('3_RatesBilling'!T:T,MATCH($A198,'3_RatesBilling'!$A:$A,0))</f>
        <v>0</v>
      </c>
      <c r="S198" s="211">
        <f>$D198*INDEX('3_RatesBilling'!U:U,MATCH($A198,'3_RatesBilling'!$A:$A,0))</f>
        <v>0</v>
      </c>
      <c r="T198" s="211">
        <f>$D198*INDEX('3_RatesBilling'!V:V,MATCH($A198,'3_RatesBilling'!$A:$A,0))</f>
        <v>0</v>
      </c>
      <c r="U198" s="211">
        <f>$D198*INDEX('3_RatesBilling'!W:W,MATCH($A198,'3_RatesBilling'!$A:$A,0))</f>
        <v>0</v>
      </c>
      <c r="V198" s="211">
        <f>$D198*INDEX('3_RatesBilling'!X:X,MATCH($A198,'3_RatesBilling'!$A:$A,0))</f>
        <v>0</v>
      </c>
      <c r="W198" s="211">
        <f>$D198*INDEX('3_RatesBilling'!Y:Y,MATCH($A198,'3_RatesBilling'!$A:$A,0))</f>
        <v>0</v>
      </c>
      <c r="X198" s="211">
        <f>$D198*INDEX('3_RatesBilling'!Z:Z,MATCH($A198,'3_RatesBilling'!$A:$A,0))</f>
        <v>0</v>
      </c>
      <c r="Y198" s="211">
        <f>$D198*INDEX('3_RatesBilling'!AA:AA,MATCH($A198,'3_RatesBilling'!$A:$A,0))</f>
        <v>0</v>
      </c>
      <c r="Z198" s="211">
        <f>$D198*INDEX('3_RatesBilling'!AB:AB,MATCH($A198,'3_RatesBilling'!$A:$A,0))</f>
        <v>0</v>
      </c>
      <c r="AA198" s="211">
        <f>$D198*INDEX('3_RatesBilling'!AC:AC,MATCH($A198,'3_RatesBilling'!$A:$A,0))</f>
        <v>0</v>
      </c>
      <c r="AC198" s="211" t="e">
        <f t="shared" ca="1" si="66"/>
        <v>#REF!</v>
      </c>
      <c r="AD198" s="211" t="e">
        <f t="shared" ca="1" si="67"/>
        <v>#REF!</v>
      </c>
      <c r="AE198" s="211" t="e">
        <f t="shared" ca="1" si="68"/>
        <v>#REF!</v>
      </c>
      <c r="AF198" s="211" t="e">
        <f t="shared" ca="1" si="69"/>
        <v>#REF!</v>
      </c>
      <c r="AG198" s="211" t="e">
        <f t="shared" ca="1" si="70"/>
        <v>#REF!</v>
      </c>
      <c r="AH198" s="211" t="e">
        <f t="shared" ca="1" si="71"/>
        <v>#REF!</v>
      </c>
      <c r="AI198" s="211" t="e">
        <f t="shared" ca="1" si="72"/>
        <v>#REF!</v>
      </c>
      <c r="AJ198" s="211" t="e">
        <f t="shared" ca="1" si="73"/>
        <v>#REF!</v>
      </c>
      <c r="AK198" s="211" t="e">
        <f t="shared" ca="1" si="74"/>
        <v>#REF!</v>
      </c>
      <c r="AL198" s="211" t="e">
        <f t="shared" ca="1" si="75"/>
        <v>#REF!</v>
      </c>
      <c r="AM198" s="211" t="e">
        <f t="shared" ca="1" si="76"/>
        <v>#REF!</v>
      </c>
      <c r="AN198" s="211" t="e">
        <f t="shared" ca="1" si="77"/>
        <v>#REF!</v>
      </c>
      <c r="AO198" s="211" t="e">
        <f t="shared" ca="1" si="78"/>
        <v>#REF!</v>
      </c>
      <c r="AP198" s="211" t="e">
        <f t="shared" ca="1" si="79"/>
        <v>#REF!</v>
      </c>
      <c r="AQ198" s="211" t="e">
        <f t="shared" ca="1" si="80"/>
        <v>#REF!</v>
      </c>
      <c r="AR198" s="211" t="e">
        <f t="shared" ca="1" si="81"/>
        <v>#REF!</v>
      </c>
      <c r="AT198" s="209" t="e">
        <f t="shared" ca="1" si="82"/>
        <v>#REF!</v>
      </c>
      <c r="AU198" s="209" t="e">
        <f t="shared" ca="1" si="83"/>
        <v>#REF!</v>
      </c>
      <c r="AV198" s="209" t="e">
        <f t="shared" ca="1" si="84"/>
        <v>#REF!</v>
      </c>
      <c r="AW198" s="209" t="e">
        <f t="shared" ca="1" si="85"/>
        <v>#REF!</v>
      </c>
      <c r="AX198" s="209" t="e">
        <f t="shared" ca="1" si="86"/>
        <v>#REF!</v>
      </c>
      <c r="AY198" s="209" t="e">
        <f t="shared" ca="1" si="87"/>
        <v>#REF!</v>
      </c>
      <c r="AZ198" s="209" t="e">
        <f t="shared" ca="1" si="88"/>
        <v>#REF!</v>
      </c>
      <c r="BA198" s="209" t="e">
        <f t="shared" ca="1" si="89"/>
        <v>#REF!</v>
      </c>
      <c r="BB198" s="209" t="e">
        <f t="shared" ca="1" si="90"/>
        <v>#REF!</v>
      </c>
      <c r="BC198" s="209" t="e">
        <f t="shared" ca="1" si="91"/>
        <v>#REF!</v>
      </c>
      <c r="BD198" s="209" t="e">
        <f t="shared" ca="1" si="92"/>
        <v>#REF!</v>
      </c>
      <c r="BE198" s="209" t="e">
        <f t="shared" ca="1" si="93"/>
        <v>#REF!</v>
      </c>
      <c r="BF198" s="209" t="e">
        <f t="shared" ca="1" si="94"/>
        <v>#REF!</v>
      </c>
      <c r="BG198" s="209" t="e">
        <f t="shared" ca="1" si="95"/>
        <v>#REF!</v>
      </c>
      <c r="BH198" s="209" t="e">
        <f t="shared" ca="1" si="96"/>
        <v>#REF!</v>
      </c>
      <c r="BI198" s="209" t="e">
        <f t="shared" ca="1" si="97"/>
        <v>#REF!</v>
      </c>
    </row>
    <row r="199" spans="1:61" s="3" customFormat="1">
      <c r="A199" s="246" t="s">
        <v>398</v>
      </c>
      <c r="B199" s="246" t="str">
        <f>INDEX('Ref1'!$E:$E,MATCH(A199,'Ref1'!$A:$A,0))</f>
        <v>Liverpool</v>
      </c>
      <c r="C199" s="246" t="str">
        <f>INDEX('Ref1'!$B:$B,MATCH($A199,'Ref1'!$A:$A,0))</f>
        <v>MD</v>
      </c>
      <c r="D199" s="307">
        <f>INDEX(Inputs!$K$61:$K$71,MATCH($C199,Inputs!$Q$61:$Q$71,0))</f>
        <v>0</v>
      </c>
      <c r="E199" s="211">
        <f>$D199*INDEX('3_RatesBilling'!G:G,MATCH($A199,'3_RatesBilling'!$A:$A,0))</f>
        <v>0</v>
      </c>
      <c r="F199" s="211">
        <f>$D199*INDEX('3_RatesBilling'!H:H,MATCH($A199,'3_RatesBilling'!$A:$A,0))</f>
        <v>0</v>
      </c>
      <c r="G199" s="211">
        <f>$D199*INDEX('3_RatesBilling'!I:I,MATCH($A199,'3_RatesBilling'!$A:$A,0))</f>
        <v>0</v>
      </c>
      <c r="H199" s="211">
        <f>$D199*INDEX('3_RatesBilling'!J:J,MATCH($A199,'3_RatesBilling'!$A:$A,0))</f>
        <v>0</v>
      </c>
      <c r="I199" s="211">
        <f>$D199*INDEX('3_RatesBilling'!K:K,MATCH($A199,'3_RatesBilling'!$A:$A,0))</f>
        <v>0</v>
      </c>
      <c r="J199" s="211">
        <f>$D199*INDEX('3_RatesBilling'!L:L,MATCH($A199,'3_RatesBilling'!$A:$A,0))</f>
        <v>0</v>
      </c>
      <c r="K199" s="216">
        <f>$D199*INDEX('3_RatesBilling'!M:M,MATCH($A199,'3_RatesBilling'!$A:$A,0))</f>
        <v>0</v>
      </c>
      <c r="L199" s="213">
        <f>$D199*INDEX('3_RatesBilling'!N:N,MATCH($A199,'3_RatesBilling'!$A:$A,0))</f>
        <v>0</v>
      </c>
      <c r="M199" s="211">
        <f>$D199*INDEX('3_RatesBilling'!O:O,MATCH($A199,'3_RatesBilling'!$A:$A,0))</f>
        <v>0</v>
      </c>
      <c r="N199" s="211">
        <f>$D199*INDEX('3_RatesBilling'!P:P,MATCH($A199,'3_RatesBilling'!$A:$A,0))</f>
        <v>0</v>
      </c>
      <c r="O199" s="211">
        <f>$D199*INDEX('3_RatesBilling'!Q:Q,MATCH($A199,'3_RatesBilling'!$A:$A,0))</f>
        <v>0</v>
      </c>
      <c r="P199" s="211">
        <f>$D199*INDEX('3_RatesBilling'!R:R,MATCH($A199,'3_RatesBilling'!$A:$A,0))</f>
        <v>0</v>
      </c>
      <c r="Q199" s="211">
        <f>$D199*INDEX('3_RatesBilling'!S:S,MATCH($A199,'3_RatesBilling'!$A:$A,0))</f>
        <v>0</v>
      </c>
      <c r="R199" s="211">
        <f>$D199*INDEX('3_RatesBilling'!T:T,MATCH($A199,'3_RatesBilling'!$A:$A,0))</f>
        <v>0</v>
      </c>
      <c r="S199" s="211">
        <f>$D199*INDEX('3_RatesBilling'!U:U,MATCH($A199,'3_RatesBilling'!$A:$A,0))</f>
        <v>0</v>
      </c>
      <c r="T199" s="211">
        <f>$D199*INDEX('3_RatesBilling'!V:V,MATCH($A199,'3_RatesBilling'!$A:$A,0))</f>
        <v>0</v>
      </c>
      <c r="U199" s="211">
        <f>$D199*INDEX('3_RatesBilling'!W:W,MATCH($A199,'3_RatesBilling'!$A:$A,0))</f>
        <v>0</v>
      </c>
      <c r="V199" s="211">
        <f>$D199*INDEX('3_RatesBilling'!X:X,MATCH($A199,'3_RatesBilling'!$A:$A,0))</f>
        <v>0</v>
      </c>
      <c r="W199" s="211">
        <f>$D199*INDEX('3_RatesBilling'!Y:Y,MATCH($A199,'3_RatesBilling'!$A:$A,0))</f>
        <v>0</v>
      </c>
      <c r="X199" s="211">
        <f>$D199*INDEX('3_RatesBilling'!Z:Z,MATCH($A199,'3_RatesBilling'!$A:$A,0))</f>
        <v>0</v>
      </c>
      <c r="Y199" s="211">
        <f>$D199*INDEX('3_RatesBilling'!AA:AA,MATCH($A199,'3_RatesBilling'!$A:$A,0))</f>
        <v>0</v>
      </c>
      <c r="Z199" s="211">
        <f>$D199*INDEX('3_RatesBilling'!AB:AB,MATCH($A199,'3_RatesBilling'!$A:$A,0))</f>
        <v>0</v>
      </c>
      <c r="AA199" s="211">
        <f>$D199*INDEX('3_RatesBilling'!AC:AC,MATCH($A199,'3_RatesBilling'!$A:$A,0))</f>
        <v>0</v>
      </c>
      <c r="AC199" s="211" t="e">
        <f t="shared" ca="1" si="66"/>
        <v>#REF!</v>
      </c>
      <c r="AD199" s="211" t="e">
        <f t="shared" ca="1" si="67"/>
        <v>#REF!</v>
      </c>
      <c r="AE199" s="211" t="e">
        <f t="shared" ca="1" si="68"/>
        <v>#REF!</v>
      </c>
      <c r="AF199" s="211" t="e">
        <f t="shared" ca="1" si="69"/>
        <v>#REF!</v>
      </c>
      <c r="AG199" s="211" t="e">
        <f t="shared" ca="1" si="70"/>
        <v>#REF!</v>
      </c>
      <c r="AH199" s="211" t="e">
        <f t="shared" ca="1" si="71"/>
        <v>#REF!</v>
      </c>
      <c r="AI199" s="211" t="e">
        <f t="shared" ca="1" si="72"/>
        <v>#REF!</v>
      </c>
      <c r="AJ199" s="211" t="e">
        <f t="shared" ca="1" si="73"/>
        <v>#REF!</v>
      </c>
      <c r="AK199" s="211" t="e">
        <f t="shared" ca="1" si="74"/>
        <v>#REF!</v>
      </c>
      <c r="AL199" s="211" t="e">
        <f t="shared" ca="1" si="75"/>
        <v>#REF!</v>
      </c>
      <c r="AM199" s="211" t="e">
        <f t="shared" ca="1" si="76"/>
        <v>#REF!</v>
      </c>
      <c r="AN199" s="211" t="e">
        <f t="shared" ca="1" si="77"/>
        <v>#REF!</v>
      </c>
      <c r="AO199" s="211" t="e">
        <f t="shared" ca="1" si="78"/>
        <v>#REF!</v>
      </c>
      <c r="AP199" s="211" t="e">
        <f t="shared" ca="1" si="79"/>
        <v>#REF!</v>
      </c>
      <c r="AQ199" s="211" t="e">
        <f t="shared" ca="1" si="80"/>
        <v>#REF!</v>
      </c>
      <c r="AR199" s="211" t="e">
        <f t="shared" ca="1" si="81"/>
        <v>#REF!</v>
      </c>
      <c r="AT199" s="209" t="e">
        <f t="shared" ca="1" si="82"/>
        <v>#REF!</v>
      </c>
      <c r="AU199" s="209" t="e">
        <f t="shared" ca="1" si="83"/>
        <v>#REF!</v>
      </c>
      <c r="AV199" s="209" t="e">
        <f t="shared" ca="1" si="84"/>
        <v>#REF!</v>
      </c>
      <c r="AW199" s="209" t="e">
        <f t="shared" ca="1" si="85"/>
        <v>#REF!</v>
      </c>
      <c r="AX199" s="209" t="e">
        <f t="shared" ca="1" si="86"/>
        <v>#REF!</v>
      </c>
      <c r="AY199" s="209" t="e">
        <f t="shared" ca="1" si="87"/>
        <v>#REF!</v>
      </c>
      <c r="AZ199" s="209" t="e">
        <f t="shared" ca="1" si="88"/>
        <v>#REF!</v>
      </c>
      <c r="BA199" s="209" t="e">
        <f t="shared" ca="1" si="89"/>
        <v>#REF!</v>
      </c>
      <c r="BB199" s="209" t="e">
        <f t="shared" ca="1" si="90"/>
        <v>#REF!</v>
      </c>
      <c r="BC199" s="209" t="e">
        <f t="shared" ca="1" si="91"/>
        <v>#REF!</v>
      </c>
      <c r="BD199" s="209" t="e">
        <f t="shared" ca="1" si="92"/>
        <v>#REF!</v>
      </c>
      <c r="BE199" s="209" t="e">
        <f t="shared" ca="1" si="93"/>
        <v>#REF!</v>
      </c>
      <c r="BF199" s="209" t="e">
        <f t="shared" ca="1" si="94"/>
        <v>#REF!</v>
      </c>
      <c r="BG199" s="209" t="e">
        <f t="shared" ca="1" si="95"/>
        <v>#REF!</v>
      </c>
      <c r="BH199" s="209" t="e">
        <f t="shared" ca="1" si="96"/>
        <v>#REF!</v>
      </c>
      <c r="BI199" s="209" t="e">
        <f t="shared" ca="1" si="97"/>
        <v>#REF!</v>
      </c>
    </row>
    <row r="200" spans="1:61" s="3" customFormat="1">
      <c r="A200" s="246" t="s">
        <v>400</v>
      </c>
      <c r="B200" s="246" t="str">
        <f>INDEX('Ref1'!$E:$E,MATCH(A200,'Ref1'!$A:$A,0))</f>
        <v>Luton</v>
      </c>
      <c r="C200" s="246" t="str">
        <f>INDEX('Ref1'!$B:$B,MATCH($A200,'Ref1'!$A:$A,0))</f>
        <v>UNINFIR</v>
      </c>
      <c r="D200" s="307">
        <f>INDEX(Inputs!$K$61:$K$71,MATCH($C200,Inputs!$Q$61:$Q$71,0))</f>
        <v>0</v>
      </c>
      <c r="E200" s="211">
        <f>$D200*INDEX('3_RatesBilling'!G:G,MATCH($A200,'3_RatesBilling'!$A:$A,0))</f>
        <v>0</v>
      </c>
      <c r="F200" s="211">
        <f>$D200*INDEX('3_RatesBilling'!H:H,MATCH($A200,'3_RatesBilling'!$A:$A,0))</f>
        <v>0</v>
      </c>
      <c r="G200" s="211">
        <f>$D200*INDEX('3_RatesBilling'!I:I,MATCH($A200,'3_RatesBilling'!$A:$A,0))</f>
        <v>0</v>
      </c>
      <c r="H200" s="211">
        <f>$D200*INDEX('3_RatesBilling'!J:J,MATCH($A200,'3_RatesBilling'!$A:$A,0))</f>
        <v>0</v>
      </c>
      <c r="I200" s="211">
        <f>$D200*INDEX('3_RatesBilling'!K:K,MATCH($A200,'3_RatesBilling'!$A:$A,0))</f>
        <v>0</v>
      </c>
      <c r="J200" s="211">
        <f>$D200*INDEX('3_RatesBilling'!L:L,MATCH($A200,'3_RatesBilling'!$A:$A,0))</f>
        <v>0</v>
      </c>
      <c r="K200" s="216">
        <f>$D200*INDEX('3_RatesBilling'!M:M,MATCH($A200,'3_RatesBilling'!$A:$A,0))</f>
        <v>0</v>
      </c>
      <c r="L200" s="213">
        <f>$D200*INDEX('3_RatesBilling'!N:N,MATCH($A200,'3_RatesBilling'!$A:$A,0))</f>
        <v>0</v>
      </c>
      <c r="M200" s="211">
        <f>$D200*INDEX('3_RatesBilling'!O:O,MATCH($A200,'3_RatesBilling'!$A:$A,0))</f>
        <v>0</v>
      </c>
      <c r="N200" s="211">
        <f>$D200*INDEX('3_RatesBilling'!P:P,MATCH($A200,'3_RatesBilling'!$A:$A,0))</f>
        <v>0</v>
      </c>
      <c r="O200" s="211">
        <f>$D200*INDEX('3_RatesBilling'!Q:Q,MATCH($A200,'3_RatesBilling'!$A:$A,0))</f>
        <v>0</v>
      </c>
      <c r="P200" s="211">
        <f>$D200*INDEX('3_RatesBilling'!R:R,MATCH($A200,'3_RatesBilling'!$A:$A,0))</f>
        <v>0</v>
      </c>
      <c r="Q200" s="211">
        <f>$D200*INDEX('3_RatesBilling'!S:S,MATCH($A200,'3_RatesBilling'!$A:$A,0))</f>
        <v>0</v>
      </c>
      <c r="R200" s="211">
        <f>$D200*INDEX('3_RatesBilling'!T:T,MATCH($A200,'3_RatesBilling'!$A:$A,0))</f>
        <v>0</v>
      </c>
      <c r="S200" s="211">
        <f>$D200*INDEX('3_RatesBilling'!U:U,MATCH($A200,'3_RatesBilling'!$A:$A,0))</f>
        <v>0</v>
      </c>
      <c r="T200" s="211">
        <f>$D200*INDEX('3_RatesBilling'!V:V,MATCH($A200,'3_RatesBilling'!$A:$A,0))</f>
        <v>0</v>
      </c>
      <c r="U200" s="211">
        <f>$D200*INDEX('3_RatesBilling'!W:W,MATCH($A200,'3_RatesBilling'!$A:$A,0))</f>
        <v>0</v>
      </c>
      <c r="V200" s="211">
        <f>$D200*INDEX('3_RatesBilling'!X:X,MATCH($A200,'3_RatesBilling'!$A:$A,0))</f>
        <v>0</v>
      </c>
      <c r="W200" s="211">
        <f>$D200*INDEX('3_RatesBilling'!Y:Y,MATCH($A200,'3_RatesBilling'!$A:$A,0))</f>
        <v>0</v>
      </c>
      <c r="X200" s="211">
        <f>$D200*INDEX('3_RatesBilling'!Z:Z,MATCH($A200,'3_RatesBilling'!$A:$A,0))</f>
        <v>0</v>
      </c>
      <c r="Y200" s="211">
        <f>$D200*INDEX('3_RatesBilling'!AA:AA,MATCH($A200,'3_RatesBilling'!$A:$A,0))</f>
        <v>0</v>
      </c>
      <c r="Z200" s="211">
        <f>$D200*INDEX('3_RatesBilling'!AB:AB,MATCH($A200,'3_RatesBilling'!$A:$A,0))</f>
        <v>0</v>
      </c>
      <c r="AA200" s="211">
        <f>$D200*INDEX('3_RatesBilling'!AC:AC,MATCH($A200,'3_RatesBilling'!$A:$A,0))</f>
        <v>0</v>
      </c>
      <c r="AC200" s="211" t="e">
        <f t="shared" ca="1" si="66"/>
        <v>#REF!</v>
      </c>
      <c r="AD200" s="211" t="e">
        <f t="shared" ca="1" si="67"/>
        <v>#REF!</v>
      </c>
      <c r="AE200" s="211" t="e">
        <f t="shared" ca="1" si="68"/>
        <v>#REF!</v>
      </c>
      <c r="AF200" s="211" t="e">
        <f t="shared" ca="1" si="69"/>
        <v>#REF!</v>
      </c>
      <c r="AG200" s="211" t="e">
        <f t="shared" ca="1" si="70"/>
        <v>#REF!</v>
      </c>
      <c r="AH200" s="211" t="e">
        <f t="shared" ca="1" si="71"/>
        <v>#REF!</v>
      </c>
      <c r="AI200" s="211" t="e">
        <f t="shared" ca="1" si="72"/>
        <v>#REF!</v>
      </c>
      <c r="AJ200" s="211" t="e">
        <f t="shared" ca="1" si="73"/>
        <v>#REF!</v>
      </c>
      <c r="AK200" s="211" t="e">
        <f t="shared" ca="1" si="74"/>
        <v>#REF!</v>
      </c>
      <c r="AL200" s="211" t="e">
        <f t="shared" ca="1" si="75"/>
        <v>#REF!</v>
      </c>
      <c r="AM200" s="211" t="e">
        <f t="shared" ca="1" si="76"/>
        <v>#REF!</v>
      </c>
      <c r="AN200" s="211" t="e">
        <f t="shared" ca="1" si="77"/>
        <v>#REF!</v>
      </c>
      <c r="AO200" s="211" t="e">
        <f t="shared" ca="1" si="78"/>
        <v>#REF!</v>
      </c>
      <c r="AP200" s="211" t="e">
        <f t="shared" ca="1" si="79"/>
        <v>#REF!</v>
      </c>
      <c r="AQ200" s="211" t="e">
        <f t="shared" ca="1" si="80"/>
        <v>#REF!</v>
      </c>
      <c r="AR200" s="211" t="e">
        <f t="shared" ca="1" si="81"/>
        <v>#REF!</v>
      </c>
      <c r="AT200" s="209" t="e">
        <f t="shared" ca="1" si="82"/>
        <v>#REF!</v>
      </c>
      <c r="AU200" s="209" t="e">
        <f t="shared" ca="1" si="83"/>
        <v>#REF!</v>
      </c>
      <c r="AV200" s="209" t="e">
        <f t="shared" ca="1" si="84"/>
        <v>#REF!</v>
      </c>
      <c r="AW200" s="209" t="e">
        <f t="shared" ca="1" si="85"/>
        <v>#REF!</v>
      </c>
      <c r="AX200" s="209" t="e">
        <f t="shared" ca="1" si="86"/>
        <v>#REF!</v>
      </c>
      <c r="AY200" s="209" t="e">
        <f t="shared" ca="1" si="87"/>
        <v>#REF!</v>
      </c>
      <c r="AZ200" s="209" t="e">
        <f t="shared" ca="1" si="88"/>
        <v>#REF!</v>
      </c>
      <c r="BA200" s="209" t="e">
        <f t="shared" ca="1" si="89"/>
        <v>#REF!</v>
      </c>
      <c r="BB200" s="209" t="e">
        <f t="shared" ca="1" si="90"/>
        <v>#REF!</v>
      </c>
      <c r="BC200" s="209" t="e">
        <f t="shared" ca="1" si="91"/>
        <v>#REF!</v>
      </c>
      <c r="BD200" s="209" t="e">
        <f t="shared" ca="1" si="92"/>
        <v>#REF!</v>
      </c>
      <c r="BE200" s="209" t="e">
        <f t="shared" ca="1" si="93"/>
        <v>#REF!</v>
      </c>
      <c r="BF200" s="209" t="e">
        <f t="shared" ca="1" si="94"/>
        <v>#REF!</v>
      </c>
      <c r="BG200" s="209" t="e">
        <f t="shared" ca="1" si="95"/>
        <v>#REF!</v>
      </c>
      <c r="BH200" s="209" t="e">
        <f t="shared" ca="1" si="96"/>
        <v>#REF!</v>
      </c>
      <c r="BI200" s="209" t="e">
        <f t="shared" ca="1" si="97"/>
        <v>#REF!</v>
      </c>
    </row>
    <row r="201" spans="1:61" s="3" customFormat="1">
      <c r="A201" s="246" t="s">
        <v>402</v>
      </c>
      <c r="B201" s="246" t="str">
        <f>INDEX('Ref1'!$E:$E,MATCH(A201,'Ref1'!$A:$A,0))</f>
        <v>Maidstone</v>
      </c>
      <c r="C201" s="246" t="str">
        <f>INDEX('Ref1'!$B:$B,MATCH($A201,'Ref1'!$A:$A,0))</f>
        <v>SD</v>
      </c>
      <c r="D201" s="307">
        <f>INDEX(Inputs!$K$61:$K$71,MATCH($C201,Inputs!$Q$61:$Q$71,0))</f>
        <v>0</v>
      </c>
      <c r="E201" s="211">
        <f>$D201*INDEX('3_RatesBilling'!G:G,MATCH($A201,'3_RatesBilling'!$A:$A,0))</f>
        <v>0</v>
      </c>
      <c r="F201" s="211">
        <f>$D201*INDEX('3_RatesBilling'!H:H,MATCH($A201,'3_RatesBilling'!$A:$A,0))</f>
        <v>0</v>
      </c>
      <c r="G201" s="211">
        <f>$D201*INDEX('3_RatesBilling'!I:I,MATCH($A201,'3_RatesBilling'!$A:$A,0))</f>
        <v>0</v>
      </c>
      <c r="H201" s="211">
        <f>$D201*INDEX('3_RatesBilling'!J:J,MATCH($A201,'3_RatesBilling'!$A:$A,0))</f>
        <v>0</v>
      </c>
      <c r="I201" s="211">
        <f>$D201*INDEX('3_RatesBilling'!K:K,MATCH($A201,'3_RatesBilling'!$A:$A,0))</f>
        <v>0</v>
      </c>
      <c r="J201" s="211">
        <f>$D201*INDEX('3_RatesBilling'!L:L,MATCH($A201,'3_RatesBilling'!$A:$A,0))</f>
        <v>0</v>
      </c>
      <c r="K201" s="216">
        <f>$D201*INDEX('3_RatesBilling'!M:M,MATCH($A201,'3_RatesBilling'!$A:$A,0))</f>
        <v>0</v>
      </c>
      <c r="L201" s="213">
        <f>$D201*INDEX('3_RatesBilling'!N:N,MATCH($A201,'3_RatesBilling'!$A:$A,0))</f>
        <v>0</v>
      </c>
      <c r="M201" s="211">
        <f>$D201*INDEX('3_RatesBilling'!O:O,MATCH($A201,'3_RatesBilling'!$A:$A,0))</f>
        <v>0</v>
      </c>
      <c r="N201" s="211">
        <f>$D201*INDEX('3_RatesBilling'!P:P,MATCH($A201,'3_RatesBilling'!$A:$A,0))</f>
        <v>0</v>
      </c>
      <c r="O201" s="211">
        <f>$D201*INDEX('3_RatesBilling'!Q:Q,MATCH($A201,'3_RatesBilling'!$A:$A,0))</f>
        <v>0</v>
      </c>
      <c r="P201" s="211">
        <f>$D201*INDEX('3_RatesBilling'!R:R,MATCH($A201,'3_RatesBilling'!$A:$A,0))</f>
        <v>0</v>
      </c>
      <c r="Q201" s="211">
        <f>$D201*INDEX('3_RatesBilling'!S:S,MATCH($A201,'3_RatesBilling'!$A:$A,0))</f>
        <v>0</v>
      </c>
      <c r="R201" s="211">
        <f>$D201*INDEX('3_RatesBilling'!T:T,MATCH($A201,'3_RatesBilling'!$A:$A,0))</f>
        <v>0</v>
      </c>
      <c r="S201" s="211">
        <f>$D201*INDEX('3_RatesBilling'!U:U,MATCH($A201,'3_RatesBilling'!$A:$A,0))</f>
        <v>0</v>
      </c>
      <c r="T201" s="211">
        <f>$D201*INDEX('3_RatesBilling'!V:V,MATCH($A201,'3_RatesBilling'!$A:$A,0))</f>
        <v>0</v>
      </c>
      <c r="U201" s="211">
        <f>$D201*INDEX('3_RatesBilling'!W:W,MATCH($A201,'3_RatesBilling'!$A:$A,0))</f>
        <v>0</v>
      </c>
      <c r="V201" s="211">
        <f>$D201*INDEX('3_RatesBilling'!X:X,MATCH($A201,'3_RatesBilling'!$A:$A,0))</f>
        <v>0</v>
      </c>
      <c r="W201" s="211">
        <f>$D201*INDEX('3_RatesBilling'!Y:Y,MATCH($A201,'3_RatesBilling'!$A:$A,0))</f>
        <v>0</v>
      </c>
      <c r="X201" s="211">
        <f>$D201*INDEX('3_RatesBilling'!Z:Z,MATCH($A201,'3_RatesBilling'!$A:$A,0))</f>
        <v>0</v>
      </c>
      <c r="Y201" s="211">
        <f>$D201*INDEX('3_RatesBilling'!AA:AA,MATCH($A201,'3_RatesBilling'!$A:$A,0))</f>
        <v>0</v>
      </c>
      <c r="Z201" s="211">
        <f>$D201*INDEX('3_RatesBilling'!AB:AB,MATCH($A201,'3_RatesBilling'!$A:$A,0))</f>
        <v>0</v>
      </c>
      <c r="AA201" s="211">
        <f>$D201*INDEX('3_RatesBilling'!AC:AC,MATCH($A201,'3_RatesBilling'!$A:$A,0))</f>
        <v>0</v>
      </c>
      <c r="AC201" s="211" t="e">
        <f t="shared" ca="1" si="66"/>
        <v>#REF!</v>
      </c>
      <c r="AD201" s="211" t="e">
        <f t="shared" ca="1" si="67"/>
        <v>#REF!</v>
      </c>
      <c r="AE201" s="211" t="e">
        <f t="shared" ca="1" si="68"/>
        <v>#REF!</v>
      </c>
      <c r="AF201" s="211" t="e">
        <f t="shared" ca="1" si="69"/>
        <v>#REF!</v>
      </c>
      <c r="AG201" s="211" t="e">
        <f t="shared" ca="1" si="70"/>
        <v>#REF!</v>
      </c>
      <c r="AH201" s="211" t="e">
        <f t="shared" ca="1" si="71"/>
        <v>#REF!</v>
      </c>
      <c r="AI201" s="211" t="e">
        <f t="shared" ca="1" si="72"/>
        <v>#REF!</v>
      </c>
      <c r="AJ201" s="211" t="e">
        <f t="shared" ca="1" si="73"/>
        <v>#REF!</v>
      </c>
      <c r="AK201" s="211" t="e">
        <f t="shared" ca="1" si="74"/>
        <v>#REF!</v>
      </c>
      <c r="AL201" s="211" t="e">
        <f t="shared" ca="1" si="75"/>
        <v>#REF!</v>
      </c>
      <c r="AM201" s="211" t="e">
        <f t="shared" ca="1" si="76"/>
        <v>#REF!</v>
      </c>
      <c r="AN201" s="211" t="e">
        <f t="shared" ca="1" si="77"/>
        <v>#REF!</v>
      </c>
      <c r="AO201" s="211" t="e">
        <f t="shared" ca="1" si="78"/>
        <v>#REF!</v>
      </c>
      <c r="AP201" s="211" t="e">
        <f t="shared" ca="1" si="79"/>
        <v>#REF!</v>
      </c>
      <c r="AQ201" s="211" t="e">
        <f t="shared" ca="1" si="80"/>
        <v>#REF!</v>
      </c>
      <c r="AR201" s="211" t="e">
        <f t="shared" ca="1" si="81"/>
        <v>#REF!</v>
      </c>
      <c r="AT201" s="209" t="e">
        <f t="shared" ca="1" si="82"/>
        <v>#REF!</v>
      </c>
      <c r="AU201" s="209" t="e">
        <f t="shared" ca="1" si="83"/>
        <v>#REF!</v>
      </c>
      <c r="AV201" s="209" t="e">
        <f t="shared" ca="1" si="84"/>
        <v>#REF!</v>
      </c>
      <c r="AW201" s="209" t="e">
        <f t="shared" ca="1" si="85"/>
        <v>#REF!</v>
      </c>
      <c r="AX201" s="209" t="e">
        <f t="shared" ca="1" si="86"/>
        <v>#REF!</v>
      </c>
      <c r="AY201" s="209" t="e">
        <f t="shared" ca="1" si="87"/>
        <v>#REF!</v>
      </c>
      <c r="AZ201" s="209" t="e">
        <f t="shared" ca="1" si="88"/>
        <v>#REF!</v>
      </c>
      <c r="BA201" s="209" t="e">
        <f t="shared" ca="1" si="89"/>
        <v>#REF!</v>
      </c>
      <c r="BB201" s="209" t="e">
        <f t="shared" ca="1" si="90"/>
        <v>#REF!</v>
      </c>
      <c r="BC201" s="209" t="e">
        <f t="shared" ca="1" si="91"/>
        <v>#REF!</v>
      </c>
      <c r="BD201" s="209" t="e">
        <f t="shared" ca="1" si="92"/>
        <v>#REF!</v>
      </c>
      <c r="BE201" s="209" t="e">
        <f t="shared" ca="1" si="93"/>
        <v>#REF!</v>
      </c>
      <c r="BF201" s="209" t="e">
        <f t="shared" ca="1" si="94"/>
        <v>#REF!</v>
      </c>
      <c r="BG201" s="209" t="e">
        <f t="shared" ca="1" si="95"/>
        <v>#REF!</v>
      </c>
      <c r="BH201" s="209" t="e">
        <f t="shared" ca="1" si="96"/>
        <v>#REF!</v>
      </c>
      <c r="BI201" s="209" t="e">
        <f t="shared" ca="1" si="97"/>
        <v>#REF!</v>
      </c>
    </row>
    <row r="202" spans="1:61" s="3" customFormat="1">
      <c r="A202" s="246" t="s">
        <v>404</v>
      </c>
      <c r="B202" s="246" t="str">
        <f>INDEX('Ref1'!$E:$E,MATCH(A202,'Ref1'!$A:$A,0))</f>
        <v>Maldon</v>
      </c>
      <c r="C202" s="246" t="str">
        <f>INDEX('Ref1'!$B:$B,MATCH($A202,'Ref1'!$A:$A,0))</f>
        <v>SD</v>
      </c>
      <c r="D202" s="307">
        <f>INDEX(Inputs!$K$61:$K$71,MATCH($C202,Inputs!$Q$61:$Q$71,0))</f>
        <v>0</v>
      </c>
      <c r="E202" s="211">
        <f>$D202*INDEX('3_RatesBilling'!G:G,MATCH($A202,'3_RatesBilling'!$A:$A,0))</f>
        <v>0</v>
      </c>
      <c r="F202" s="211">
        <f>$D202*INDEX('3_RatesBilling'!H:H,MATCH($A202,'3_RatesBilling'!$A:$A,0))</f>
        <v>0</v>
      </c>
      <c r="G202" s="211">
        <f>$D202*INDEX('3_RatesBilling'!I:I,MATCH($A202,'3_RatesBilling'!$A:$A,0))</f>
        <v>0</v>
      </c>
      <c r="H202" s="211">
        <f>$D202*INDEX('3_RatesBilling'!J:J,MATCH($A202,'3_RatesBilling'!$A:$A,0))</f>
        <v>0</v>
      </c>
      <c r="I202" s="211">
        <f>$D202*INDEX('3_RatesBilling'!K:K,MATCH($A202,'3_RatesBilling'!$A:$A,0))</f>
        <v>0</v>
      </c>
      <c r="J202" s="211">
        <f>$D202*INDEX('3_RatesBilling'!L:L,MATCH($A202,'3_RatesBilling'!$A:$A,0))</f>
        <v>0</v>
      </c>
      <c r="K202" s="216">
        <f>$D202*INDEX('3_RatesBilling'!M:M,MATCH($A202,'3_RatesBilling'!$A:$A,0))</f>
        <v>0</v>
      </c>
      <c r="L202" s="213">
        <f>$D202*INDEX('3_RatesBilling'!N:N,MATCH($A202,'3_RatesBilling'!$A:$A,0))</f>
        <v>0</v>
      </c>
      <c r="M202" s="211">
        <f>$D202*INDEX('3_RatesBilling'!O:O,MATCH($A202,'3_RatesBilling'!$A:$A,0))</f>
        <v>0</v>
      </c>
      <c r="N202" s="211">
        <f>$D202*INDEX('3_RatesBilling'!P:P,MATCH($A202,'3_RatesBilling'!$A:$A,0))</f>
        <v>0</v>
      </c>
      <c r="O202" s="211">
        <f>$D202*INDEX('3_RatesBilling'!Q:Q,MATCH($A202,'3_RatesBilling'!$A:$A,0))</f>
        <v>0</v>
      </c>
      <c r="P202" s="211">
        <f>$D202*INDEX('3_RatesBilling'!R:R,MATCH($A202,'3_RatesBilling'!$A:$A,0))</f>
        <v>0</v>
      </c>
      <c r="Q202" s="211">
        <f>$D202*INDEX('3_RatesBilling'!S:S,MATCH($A202,'3_RatesBilling'!$A:$A,0))</f>
        <v>0</v>
      </c>
      <c r="R202" s="211">
        <f>$D202*INDEX('3_RatesBilling'!T:T,MATCH($A202,'3_RatesBilling'!$A:$A,0))</f>
        <v>0</v>
      </c>
      <c r="S202" s="211">
        <f>$D202*INDEX('3_RatesBilling'!U:U,MATCH($A202,'3_RatesBilling'!$A:$A,0))</f>
        <v>0</v>
      </c>
      <c r="T202" s="211">
        <f>$D202*INDEX('3_RatesBilling'!V:V,MATCH($A202,'3_RatesBilling'!$A:$A,0))</f>
        <v>0</v>
      </c>
      <c r="U202" s="211">
        <f>$D202*INDEX('3_RatesBilling'!W:W,MATCH($A202,'3_RatesBilling'!$A:$A,0))</f>
        <v>0</v>
      </c>
      <c r="V202" s="211">
        <f>$D202*INDEX('3_RatesBilling'!X:X,MATCH($A202,'3_RatesBilling'!$A:$A,0))</f>
        <v>0</v>
      </c>
      <c r="W202" s="211">
        <f>$D202*INDEX('3_RatesBilling'!Y:Y,MATCH($A202,'3_RatesBilling'!$A:$A,0))</f>
        <v>0</v>
      </c>
      <c r="X202" s="211">
        <f>$D202*INDEX('3_RatesBilling'!Z:Z,MATCH($A202,'3_RatesBilling'!$A:$A,0))</f>
        <v>0</v>
      </c>
      <c r="Y202" s="211">
        <f>$D202*INDEX('3_RatesBilling'!AA:AA,MATCH($A202,'3_RatesBilling'!$A:$A,0))</f>
        <v>0</v>
      </c>
      <c r="Z202" s="211">
        <f>$D202*INDEX('3_RatesBilling'!AB:AB,MATCH($A202,'3_RatesBilling'!$A:$A,0))</f>
        <v>0</v>
      </c>
      <c r="AA202" s="211">
        <f>$D202*INDEX('3_RatesBilling'!AC:AC,MATCH($A202,'3_RatesBilling'!$A:$A,0))</f>
        <v>0</v>
      </c>
      <c r="AC202" s="211" t="e">
        <f t="shared" ref="AC202:AC265" ca="1" si="98">AVERAGE(OFFSET(L202,0,-1*($A$5+1),1,$A$5))</f>
        <v>#REF!</v>
      </c>
      <c r="AD202" s="211" t="e">
        <f t="shared" ref="AD202:AD265" ca="1" si="99">AVERAGE(OFFSET(M202,0,-1*($A$5+1),1,$A$5))</f>
        <v>#REF!</v>
      </c>
      <c r="AE202" s="211" t="e">
        <f t="shared" ref="AE202:AE265" ca="1" si="100">AVERAGE(OFFSET(N202,0,-1*($A$5+1),1,$A$5))</f>
        <v>#REF!</v>
      </c>
      <c r="AF202" s="211" t="e">
        <f t="shared" ref="AF202:AF265" ca="1" si="101">AVERAGE(OFFSET(O202,0,-1*($A$5+1),1,$A$5))</f>
        <v>#REF!</v>
      </c>
      <c r="AG202" s="211" t="e">
        <f t="shared" ref="AG202:AG265" ca="1" si="102">AVERAGE(OFFSET(P202,0,-1*($A$5+1),1,$A$5))</f>
        <v>#REF!</v>
      </c>
      <c r="AH202" s="211" t="e">
        <f t="shared" ref="AH202:AH265" ca="1" si="103">AVERAGE(OFFSET(Q202,0,-1*($A$5+1),1,$A$5))</f>
        <v>#REF!</v>
      </c>
      <c r="AI202" s="211" t="e">
        <f t="shared" ref="AI202:AI265" ca="1" si="104">AVERAGE(OFFSET(R202,0,-1*($A$5+1),1,$A$5))</f>
        <v>#REF!</v>
      </c>
      <c r="AJ202" s="211" t="e">
        <f t="shared" ref="AJ202:AJ265" ca="1" si="105">AVERAGE(OFFSET(S202,0,-1*($A$5+1),1,$A$5))</f>
        <v>#REF!</v>
      </c>
      <c r="AK202" s="211" t="e">
        <f t="shared" ref="AK202:AK265" ca="1" si="106">AVERAGE(OFFSET(T202,0,-1*($A$5+1),1,$A$5))</f>
        <v>#REF!</v>
      </c>
      <c r="AL202" s="211" t="e">
        <f t="shared" ref="AL202:AL265" ca="1" si="107">AVERAGE(OFFSET(U202,0,-1*($A$5+1),1,$A$5))</f>
        <v>#REF!</v>
      </c>
      <c r="AM202" s="211" t="e">
        <f t="shared" ref="AM202:AM265" ca="1" si="108">AVERAGE(OFFSET(V202,0,-1*($A$5+1),1,$A$5))</f>
        <v>#REF!</v>
      </c>
      <c r="AN202" s="211" t="e">
        <f t="shared" ref="AN202:AN265" ca="1" si="109">AVERAGE(OFFSET(W202,0,-1*($A$5+1),1,$A$5))</f>
        <v>#REF!</v>
      </c>
      <c r="AO202" s="211" t="e">
        <f t="shared" ref="AO202:AO265" ca="1" si="110">AVERAGE(OFFSET(X202,0,-1*($A$5+1),1,$A$5))</f>
        <v>#REF!</v>
      </c>
      <c r="AP202" s="211" t="e">
        <f t="shared" ref="AP202:AP265" ca="1" si="111">AVERAGE(OFFSET(Y202,0,-1*($A$5+1),1,$A$5))</f>
        <v>#REF!</v>
      </c>
      <c r="AQ202" s="211" t="e">
        <f t="shared" ref="AQ202:AQ265" ca="1" si="112">AVERAGE(OFFSET(Z202,0,-1*($A$5+1),1,$A$5))</f>
        <v>#REF!</v>
      </c>
      <c r="AR202" s="211" t="e">
        <f t="shared" ref="AR202:AR265" ca="1" si="113">AVERAGE(OFFSET(AA202,0,-1*($A$5+1),1,$A$5))</f>
        <v>#REF!</v>
      </c>
      <c r="AT202" s="209" t="e">
        <f t="shared" ref="AT202:AT265" ca="1" si="114">AC202/AC$393</f>
        <v>#REF!</v>
      </c>
      <c r="AU202" s="209" t="e">
        <f t="shared" ref="AU202:AU265" ca="1" si="115">AD202/AD$393</f>
        <v>#REF!</v>
      </c>
      <c r="AV202" s="209" t="e">
        <f t="shared" ref="AV202:AV265" ca="1" si="116">AE202/AE$393</f>
        <v>#REF!</v>
      </c>
      <c r="AW202" s="209" t="e">
        <f t="shared" ref="AW202:AW265" ca="1" si="117">AF202/AF$393</f>
        <v>#REF!</v>
      </c>
      <c r="AX202" s="209" t="e">
        <f t="shared" ref="AX202:AX265" ca="1" si="118">AG202/AG$393</f>
        <v>#REF!</v>
      </c>
      <c r="AY202" s="209" t="e">
        <f t="shared" ref="AY202:AY265" ca="1" si="119">AH202/AH$393</f>
        <v>#REF!</v>
      </c>
      <c r="AZ202" s="209" t="e">
        <f t="shared" ref="AZ202:AZ265" ca="1" si="120">AI202/AI$393</f>
        <v>#REF!</v>
      </c>
      <c r="BA202" s="209" t="e">
        <f t="shared" ref="BA202:BA265" ca="1" si="121">AJ202/AJ$393</f>
        <v>#REF!</v>
      </c>
      <c r="BB202" s="209" t="e">
        <f t="shared" ref="BB202:BB265" ca="1" si="122">AK202/AK$393</f>
        <v>#REF!</v>
      </c>
      <c r="BC202" s="209" t="e">
        <f t="shared" ref="BC202:BC265" ca="1" si="123">AL202/AL$393</f>
        <v>#REF!</v>
      </c>
      <c r="BD202" s="209" t="e">
        <f t="shared" ref="BD202:BD265" ca="1" si="124">AM202/AM$393</f>
        <v>#REF!</v>
      </c>
      <c r="BE202" s="209" t="e">
        <f t="shared" ref="BE202:BE265" ca="1" si="125">AN202/AN$393</f>
        <v>#REF!</v>
      </c>
      <c r="BF202" s="209" t="e">
        <f t="shared" ref="BF202:BF265" ca="1" si="126">AO202/AO$393</f>
        <v>#REF!</v>
      </c>
      <c r="BG202" s="209" t="e">
        <f t="shared" ref="BG202:BG265" ca="1" si="127">AP202/AP$393</f>
        <v>#REF!</v>
      </c>
      <c r="BH202" s="209" t="e">
        <f t="shared" ref="BH202:BH265" ca="1" si="128">AQ202/AQ$393</f>
        <v>#REF!</v>
      </c>
      <c r="BI202" s="209" t="e">
        <f t="shared" ref="BI202:BI265" ca="1" si="129">AR202/AR$393</f>
        <v>#REF!</v>
      </c>
    </row>
    <row r="203" spans="1:61" s="3" customFormat="1">
      <c r="A203" s="246" t="s">
        <v>406</v>
      </c>
      <c r="B203" s="246" t="str">
        <f>INDEX('Ref1'!$E:$E,MATCH(A203,'Ref1'!$A:$A,0))</f>
        <v>Malvern Hills</v>
      </c>
      <c r="C203" s="246" t="str">
        <f>INDEX('Ref1'!$B:$B,MATCH($A203,'Ref1'!$A:$A,0))</f>
        <v>SD</v>
      </c>
      <c r="D203" s="307">
        <f>INDEX(Inputs!$K$61:$K$71,MATCH($C203,Inputs!$Q$61:$Q$71,0))</f>
        <v>0</v>
      </c>
      <c r="E203" s="211">
        <f>$D203*INDEX('3_RatesBilling'!G:G,MATCH($A203,'3_RatesBilling'!$A:$A,0))</f>
        <v>0</v>
      </c>
      <c r="F203" s="211">
        <f>$D203*INDEX('3_RatesBilling'!H:H,MATCH($A203,'3_RatesBilling'!$A:$A,0))</f>
        <v>0</v>
      </c>
      <c r="G203" s="211">
        <f>$D203*INDEX('3_RatesBilling'!I:I,MATCH($A203,'3_RatesBilling'!$A:$A,0))</f>
        <v>0</v>
      </c>
      <c r="H203" s="211">
        <f>$D203*INDEX('3_RatesBilling'!J:J,MATCH($A203,'3_RatesBilling'!$A:$A,0))</f>
        <v>0</v>
      </c>
      <c r="I203" s="211">
        <f>$D203*INDEX('3_RatesBilling'!K:K,MATCH($A203,'3_RatesBilling'!$A:$A,0))</f>
        <v>0</v>
      </c>
      <c r="J203" s="211">
        <f>$D203*INDEX('3_RatesBilling'!L:L,MATCH($A203,'3_RatesBilling'!$A:$A,0))</f>
        <v>0</v>
      </c>
      <c r="K203" s="216">
        <f>$D203*INDEX('3_RatesBilling'!M:M,MATCH($A203,'3_RatesBilling'!$A:$A,0))</f>
        <v>0</v>
      </c>
      <c r="L203" s="213">
        <f>$D203*INDEX('3_RatesBilling'!N:N,MATCH($A203,'3_RatesBilling'!$A:$A,0))</f>
        <v>0</v>
      </c>
      <c r="M203" s="211">
        <f>$D203*INDEX('3_RatesBilling'!O:O,MATCH($A203,'3_RatesBilling'!$A:$A,0))</f>
        <v>0</v>
      </c>
      <c r="N203" s="211">
        <f>$D203*INDEX('3_RatesBilling'!P:P,MATCH($A203,'3_RatesBilling'!$A:$A,0))</f>
        <v>0</v>
      </c>
      <c r="O203" s="211">
        <f>$D203*INDEX('3_RatesBilling'!Q:Q,MATCH($A203,'3_RatesBilling'!$A:$A,0))</f>
        <v>0</v>
      </c>
      <c r="P203" s="211">
        <f>$D203*INDEX('3_RatesBilling'!R:R,MATCH($A203,'3_RatesBilling'!$A:$A,0))</f>
        <v>0</v>
      </c>
      <c r="Q203" s="211">
        <f>$D203*INDEX('3_RatesBilling'!S:S,MATCH($A203,'3_RatesBilling'!$A:$A,0))</f>
        <v>0</v>
      </c>
      <c r="R203" s="211">
        <f>$D203*INDEX('3_RatesBilling'!T:T,MATCH($A203,'3_RatesBilling'!$A:$A,0))</f>
        <v>0</v>
      </c>
      <c r="S203" s="211">
        <f>$D203*INDEX('3_RatesBilling'!U:U,MATCH($A203,'3_RatesBilling'!$A:$A,0))</f>
        <v>0</v>
      </c>
      <c r="T203" s="211">
        <f>$D203*INDEX('3_RatesBilling'!V:V,MATCH($A203,'3_RatesBilling'!$A:$A,0))</f>
        <v>0</v>
      </c>
      <c r="U203" s="211">
        <f>$D203*INDEX('3_RatesBilling'!W:W,MATCH($A203,'3_RatesBilling'!$A:$A,0))</f>
        <v>0</v>
      </c>
      <c r="V203" s="211">
        <f>$D203*INDEX('3_RatesBilling'!X:X,MATCH($A203,'3_RatesBilling'!$A:$A,0))</f>
        <v>0</v>
      </c>
      <c r="W203" s="211">
        <f>$D203*INDEX('3_RatesBilling'!Y:Y,MATCH($A203,'3_RatesBilling'!$A:$A,0))</f>
        <v>0</v>
      </c>
      <c r="X203" s="211">
        <f>$D203*INDEX('3_RatesBilling'!Z:Z,MATCH($A203,'3_RatesBilling'!$A:$A,0))</f>
        <v>0</v>
      </c>
      <c r="Y203" s="211">
        <f>$D203*INDEX('3_RatesBilling'!AA:AA,MATCH($A203,'3_RatesBilling'!$A:$A,0))</f>
        <v>0</v>
      </c>
      <c r="Z203" s="211">
        <f>$D203*INDEX('3_RatesBilling'!AB:AB,MATCH($A203,'3_RatesBilling'!$A:$A,0))</f>
        <v>0</v>
      </c>
      <c r="AA203" s="211">
        <f>$D203*INDEX('3_RatesBilling'!AC:AC,MATCH($A203,'3_RatesBilling'!$A:$A,0))</f>
        <v>0</v>
      </c>
      <c r="AC203" s="211" t="e">
        <f t="shared" ca="1" si="98"/>
        <v>#REF!</v>
      </c>
      <c r="AD203" s="211" t="e">
        <f t="shared" ca="1" si="99"/>
        <v>#REF!</v>
      </c>
      <c r="AE203" s="211" t="e">
        <f t="shared" ca="1" si="100"/>
        <v>#REF!</v>
      </c>
      <c r="AF203" s="211" t="e">
        <f t="shared" ca="1" si="101"/>
        <v>#REF!</v>
      </c>
      <c r="AG203" s="211" t="e">
        <f t="shared" ca="1" si="102"/>
        <v>#REF!</v>
      </c>
      <c r="AH203" s="211" t="e">
        <f t="shared" ca="1" si="103"/>
        <v>#REF!</v>
      </c>
      <c r="AI203" s="211" t="e">
        <f t="shared" ca="1" si="104"/>
        <v>#REF!</v>
      </c>
      <c r="AJ203" s="211" t="e">
        <f t="shared" ca="1" si="105"/>
        <v>#REF!</v>
      </c>
      <c r="AK203" s="211" t="e">
        <f t="shared" ca="1" si="106"/>
        <v>#REF!</v>
      </c>
      <c r="AL203" s="211" t="e">
        <f t="shared" ca="1" si="107"/>
        <v>#REF!</v>
      </c>
      <c r="AM203" s="211" t="e">
        <f t="shared" ca="1" si="108"/>
        <v>#REF!</v>
      </c>
      <c r="AN203" s="211" t="e">
        <f t="shared" ca="1" si="109"/>
        <v>#REF!</v>
      </c>
      <c r="AO203" s="211" t="e">
        <f t="shared" ca="1" si="110"/>
        <v>#REF!</v>
      </c>
      <c r="AP203" s="211" t="e">
        <f t="shared" ca="1" si="111"/>
        <v>#REF!</v>
      </c>
      <c r="AQ203" s="211" t="e">
        <f t="shared" ca="1" si="112"/>
        <v>#REF!</v>
      </c>
      <c r="AR203" s="211" t="e">
        <f t="shared" ca="1" si="113"/>
        <v>#REF!</v>
      </c>
      <c r="AT203" s="209" t="e">
        <f t="shared" ca="1" si="114"/>
        <v>#REF!</v>
      </c>
      <c r="AU203" s="209" t="e">
        <f t="shared" ca="1" si="115"/>
        <v>#REF!</v>
      </c>
      <c r="AV203" s="209" t="e">
        <f t="shared" ca="1" si="116"/>
        <v>#REF!</v>
      </c>
      <c r="AW203" s="209" t="e">
        <f t="shared" ca="1" si="117"/>
        <v>#REF!</v>
      </c>
      <c r="AX203" s="209" t="e">
        <f t="shared" ca="1" si="118"/>
        <v>#REF!</v>
      </c>
      <c r="AY203" s="209" t="e">
        <f t="shared" ca="1" si="119"/>
        <v>#REF!</v>
      </c>
      <c r="AZ203" s="209" t="e">
        <f t="shared" ca="1" si="120"/>
        <v>#REF!</v>
      </c>
      <c r="BA203" s="209" t="e">
        <f t="shared" ca="1" si="121"/>
        <v>#REF!</v>
      </c>
      <c r="BB203" s="209" t="e">
        <f t="shared" ca="1" si="122"/>
        <v>#REF!</v>
      </c>
      <c r="BC203" s="209" t="e">
        <f t="shared" ca="1" si="123"/>
        <v>#REF!</v>
      </c>
      <c r="BD203" s="209" t="e">
        <f t="shared" ca="1" si="124"/>
        <v>#REF!</v>
      </c>
      <c r="BE203" s="209" t="e">
        <f t="shared" ca="1" si="125"/>
        <v>#REF!</v>
      </c>
      <c r="BF203" s="209" t="e">
        <f t="shared" ca="1" si="126"/>
        <v>#REF!</v>
      </c>
      <c r="BG203" s="209" t="e">
        <f t="shared" ca="1" si="127"/>
        <v>#REF!</v>
      </c>
      <c r="BH203" s="209" t="e">
        <f t="shared" ca="1" si="128"/>
        <v>#REF!</v>
      </c>
      <c r="BI203" s="209" t="e">
        <f t="shared" ca="1" si="129"/>
        <v>#REF!</v>
      </c>
    </row>
    <row r="204" spans="1:61" s="3" customFormat="1">
      <c r="A204" s="246" t="s">
        <v>408</v>
      </c>
      <c r="B204" s="246" t="str">
        <f>INDEX('Ref1'!$E:$E,MATCH(A204,'Ref1'!$A:$A,0))</f>
        <v>Manchester</v>
      </c>
      <c r="C204" s="246" t="str">
        <f>INDEX('Ref1'!$B:$B,MATCH($A204,'Ref1'!$A:$A,0))</f>
        <v>MD</v>
      </c>
      <c r="D204" s="307">
        <f>INDEX(Inputs!$K$61:$K$71,MATCH($C204,Inputs!$Q$61:$Q$71,0))</f>
        <v>0</v>
      </c>
      <c r="E204" s="211">
        <f>$D204*INDEX('3_RatesBilling'!G:G,MATCH($A204,'3_RatesBilling'!$A:$A,0))</f>
        <v>0</v>
      </c>
      <c r="F204" s="211">
        <f>$D204*INDEX('3_RatesBilling'!H:H,MATCH($A204,'3_RatesBilling'!$A:$A,0))</f>
        <v>0</v>
      </c>
      <c r="G204" s="211">
        <f>$D204*INDEX('3_RatesBilling'!I:I,MATCH($A204,'3_RatesBilling'!$A:$A,0))</f>
        <v>0</v>
      </c>
      <c r="H204" s="211">
        <f>$D204*INDEX('3_RatesBilling'!J:J,MATCH($A204,'3_RatesBilling'!$A:$A,0))</f>
        <v>0</v>
      </c>
      <c r="I204" s="211">
        <f>$D204*INDEX('3_RatesBilling'!K:K,MATCH($A204,'3_RatesBilling'!$A:$A,0))</f>
        <v>0</v>
      </c>
      <c r="J204" s="211">
        <f>$D204*INDEX('3_RatesBilling'!L:L,MATCH($A204,'3_RatesBilling'!$A:$A,0))</f>
        <v>0</v>
      </c>
      <c r="K204" s="216">
        <f>$D204*INDEX('3_RatesBilling'!M:M,MATCH($A204,'3_RatesBilling'!$A:$A,0))</f>
        <v>0</v>
      </c>
      <c r="L204" s="213">
        <f>$D204*INDEX('3_RatesBilling'!N:N,MATCH($A204,'3_RatesBilling'!$A:$A,0))</f>
        <v>0</v>
      </c>
      <c r="M204" s="211">
        <f>$D204*INDEX('3_RatesBilling'!O:O,MATCH($A204,'3_RatesBilling'!$A:$A,0))</f>
        <v>0</v>
      </c>
      <c r="N204" s="211">
        <f>$D204*INDEX('3_RatesBilling'!P:P,MATCH($A204,'3_RatesBilling'!$A:$A,0))</f>
        <v>0</v>
      </c>
      <c r="O204" s="211">
        <f>$D204*INDEX('3_RatesBilling'!Q:Q,MATCH($A204,'3_RatesBilling'!$A:$A,0))</f>
        <v>0</v>
      </c>
      <c r="P204" s="211">
        <f>$D204*INDEX('3_RatesBilling'!R:R,MATCH($A204,'3_RatesBilling'!$A:$A,0))</f>
        <v>0</v>
      </c>
      <c r="Q204" s="211">
        <f>$D204*INDEX('3_RatesBilling'!S:S,MATCH($A204,'3_RatesBilling'!$A:$A,0))</f>
        <v>0</v>
      </c>
      <c r="R204" s="211">
        <f>$D204*INDEX('3_RatesBilling'!T:T,MATCH($A204,'3_RatesBilling'!$A:$A,0))</f>
        <v>0</v>
      </c>
      <c r="S204" s="211">
        <f>$D204*INDEX('3_RatesBilling'!U:U,MATCH($A204,'3_RatesBilling'!$A:$A,0))</f>
        <v>0</v>
      </c>
      <c r="T204" s="211">
        <f>$D204*INDEX('3_RatesBilling'!V:V,MATCH($A204,'3_RatesBilling'!$A:$A,0))</f>
        <v>0</v>
      </c>
      <c r="U204" s="211">
        <f>$D204*INDEX('3_RatesBilling'!W:W,MATCH($A204,'3_RatesBilling'!$A:$A,0))</f>
        <v>0</v>
      </c>
      <c r="V204" s="211">
        <f>$D204*INDEX('3_RatesBilling'!X:X,MATCH($A204,'3_RatesBilling'!$A:$A,0))</f>
        <v>0</v>
      </c>
      <c r="W204" s="211">
        <f>$D204*INDEX('3_RatesBilling'!Y:Y,MATCH($A204,'3_RatesBilling'!$A:$A,0))</f>
        <v>0</v>
      </c>
      <c r="X204" s="211">
        <f>$D204*INDEX('3_RatesBilling'!Z:Z,MATCH($A204,'3_RatesBilling'!$A:$A,0))</f>
        <v>0</v>
      </c>
      <c r="Y204" s="211">
        <f>$D204*INDEX('3_RatesBilling'!AA:AA,MATCH($A204,'3_RatesBilling'!$A:$A,0))</f>
        <v>0</v>
      </c>
      <c r="Z204" s="211">
        <f>$D204*INDEX('3_RatesBilling'!AB:AB,MATCH($A204,'3_RatesBilling'!$A:$A,0))</f>
        <v>0</v>
      </c>
      <c r="AA204" s="211">
        <f>$D204*INDEX('3_RatesBilling'!AC:AC,MATCH($A204,'3_RatesBilling'!$A:$A,0))</f>
        <v>0</v>
      </c>
      <c r="AC204" s="211" t="e">
        <f t="shared" ca="1" si="98"/>
        <v>#REF!</v>
      </c>
      <c r="AD204" s="211" t="e">
        <f t="shared" ca="1" si="99"/>
        <v>#REF!</v>
      </c>
      <c r="AE204" s="211" t="e">
        <f t="shared" ca="1" si="100"/>
        <v>#REF!</v>
      </c>
      <c r="AF204" s="211" t="e">
        <f t="shared" ca="1" si="101"/>
        <v>#REF!</v>
      </c>
      <c r="AG204" s="211" t="e">
        <f t="shared" ca="1" si="102"/>
        <v>#REF!</v>
      </c>
      <c r="AH204" s="211" t="e">
        <f t="shared" ca="1" si="103"/>
        <v>#REF!</v>
      </c>
      <c r="AI204" s="211" t="e">
        <f t="shared" ca="1" si="104"/>
        <v>#REF!</v>
      </c>
      <c r="AJ204" s="211" t="e">
        <f t="shared" ca="1" si="105"/>
        <v>#REF!</v>
      </c>
      <c r="AK204" s="211" t="e">
        <f t="shared" ca="1" si="106"/>
        <v>#REF!</v>
      </c>
      <c r="AL204" s="211" t="e">
        <f t="shared" ca="1" si="107"/>
        <v>#REF!</v>
      </c>
      <c r="AM204" s="211" t="e">
        <f t="shared" ca="1" si="108"/>
        <v>#REF!</v>
      </c>
      <c r="AN204" s="211" t="e">
        <f t="shared" ca="1" si="109"/>
        <v>#REF!</v>
      </c>
      <c r="AO204" s="211" t="e">
        <f t="shared" ca="1" si="110"/>
        <v>#REF!</v>
      </c>
      <c r="AP204" s="211" t="e">
        <f t="shared" ca="1" si="111"/>
        <v>#REF!</v>
      </c>
      <c r="AQ204" s="211" t="e">
        <f t="shared" ca="1" si="112"/>
        <v>#REF!</v>
      </c>
      <c r="AR204" s="211" t="e">
        <f t="shared" ca="1" si="113"/>
        <v>#REF!</v>
      </c>
      <c r="AT204" s="209" t="e">
        <f t="shared" ca="1" si="114"/>
        <v>#REF!</v>
      </c>
      <c r="AU204" s="209" t="e">
        <f t="shared" ca="1" si="115"/>
        <v>#REF!</v>
      </c>
      <c r="AV204" s="209" t="e">
        <f t="shared" ca="1" si="116"/>
        <v>#REF!</v>
      </c>
      <c r="AW204" s="209" t="e">
        <f t="shared" ca="1" si="117"/>
        <v>#REF!</v>
      </c>
      <c r="AX204" s="209" t="e">
        <f t="shared" ca="1" si="118"/>
        <v>#REF!</v>
      </c>
      <c r="AY204" s="209" t="e">
        <f t="shared" ca="1" si="119"/>
        <v>#REF!</v>
      </c>
      <c r="AZ204" s="209" t="e">
        <f t="shared" ca="1" si="120"/>
        <v>#REF!</v>
      </c>
      <c r="BA204" s="209" t="e">
        <f t="shared" ca="1" si="121"/>
        <v>#REF!</v>
      </c>
      <c r="BB204" s="209" t="e">
        <f t="shared" ca="1" si="122"/>
        <v>#REF!</v>
      </c>
      <c r="BC204" s="209" t="e">
        <f t="shared" ca="1" si="123"/>
        <v>#REF!</v>
      </c>
      <c r="BD204" s="209" t="e">
        <f t="shared" ca="1" si="124"/>
        <v>#REF!</v>
      </c>
      <c r="BE204" s="209" t="e">
        <f t="shared" ca="1" si="125"/>
        <v>#REF!</v>
      </c>
      <c r="BF204" s="209" t="e">
        <f t="shared" ca="1" si="126"/>
        <v>#REF!</v>
      </c>
      <c r="BG204" s="209" t="e">
        <f t="shared" ca="1" si="127"/>
        <v>#REF!</v>
      </c>
      <c r="BH204" s="209" t="e">
        <f t="shared" ca="1" si="128"/>
        <v>#REF!</v>
      </c>
      <c r="BI204" s="209" t="e">
        <f t="shared" ca="1" si="129"/>
        <v>#REF!</v>
      </c>
    </row>
    <row r="205" spans="1:61" s="3" customFormat="1">
      <c r="A205" s="246" t="s">
        <v>410</v>
      </c>
      <c r="B205" s="246" t="str">
        <f>INDEX('Ref1'!$E:$E,MATCH(A205,'Ref1'!$A:$A,0))</f>
        <v>Mansfield</v>
      </c>
      <c r="C205" s="246" t="str">
        <f>INDEX('Ref1'!$B:$B,MATCH($A205,'Ref1'!$A:$A,0))</f>
        <v>SD</v>
      </c>
      <c r="D205" s="307">
        <f>INDEX(Inputs!$K$61:$K$71,MATCH($C205,Inputs!$Q$61:$Q$71,0))</f>
        <v>0</v>
      </c>
      <c r="E205" s="211">
        <f>$D205*INDEX('3_RatesBilling'!G:G,MATCH($A205,'3_RatesBilling'!$A:$A,0))</f>
        <v>0</v>
      </c>
      <c r="F205" s="211">
        <f>$D205*INDEX('3_RatesBilling'!H:H,MATCH($A205,'3_RatesBilling'!$A:$A,0))</f>
        <v>0</v>
      </c>
      <c r="G205" s="211">
        <f>$D205*INDEX('3_RatesBilling'!I:I,MATCH($A205,'3_RatesBilling'!$A:$A,0))</f>
        <v>0</v>
      </c>
      <c r="H205" s="211">
        <f>$D205*INDEX('3_RatesBilling'!J:J,MATCH($A205,'3_RatesBilling'!$A:$A,0))</f>
        <v>0</v>
      </c>
      <c r="I205" s="211">
        <f>$D205*INDEX('3_RatesBilling'!K:K,MATCH($A205,'3_RatesBilling'!$A:$A,0))</f>
        <v>0</v>
      </c>
      <c r="J205" s="211">
        <f>$D205*INDEX('3_RatesBilling'!L:L,MATCH($A205,'3_RatesBilling'!$A:$A,0))</f>
        <v>0</v>
      </c>
      <c r="K205" s="216">
        <f>$D205*INDEX('3_RatesBilling'!M:M,MATCH($A205,'3_RatesBilling'!$A:$A,0))</f>
        <v>0</v>
      </c>
      <c r="L205" s="213">
        <f>$D205*INDEX('3_RatesBilling'!N:N,MATCH($A205,'3_RatesBilling'!$A:$A,0))</f>
        <v>0</v>
      </c>
      <c r="M205" s="211">
        <f>$D205*INDEX('3_RatesBilling'!O:O,MATCH($A205,'3_RatesBilling'!$A:$A,0))</f>
        <v>0</v>
      </c>
      <c r="N205" s="211">
        <f>$D205*INDEX('3_RatesBilling'!P:P,MATCH($A205,'3_RatesBilling'!$A:$A,0))</f>
        <v>0</v>
      </c>
      <c r="O205" s="211">
        <f>$D205*INDEX('3_RatesBilling'!Q:Q,MATCH($A205,'3_RatesBilling'!$A:$A,0))</f>
        <v>0</v>
      </c>
      <c r="P205" s="211">
        <f>$D205*INDEX('3_RatesBilling'!R:R,MATCH($A205,'3_RatesBilling'!$A:$A,0))</f>
        <v>0</v>
      </c>
      <c r="Q205" s="211">
        <f>$D205*INDEX('3_RatesBilling'!S:S,MATCH($A205,'3_RatesBilling'!$A:$A,0))</f>
        <v>0</v>
      </c>
      <c r="R205" s="211">
        <f>$D205*INDEX('3_RatesBilling'!T:T,MATCH($A205,'3_RatesBilling'!$A:$A,0))</f>
        <v>0</v>
      </c>
      <c r="S205" s="211">
        <f>$D205*INDEX('3_RatesBilling'!U:U,MATCH($A205,'3_RatesBilling'!$A:$A,0))</f>
        <v>0</v>
      </c>
      <c r="T205" s="211">
        <f>$D205*INDEX('3_RatesBilling'!V:V,MATCH($A205,'3_RatesBilling'!$A:$A,0))</f>
        <v>0</v>
      </c>
      <c r="U205" s="211">
        <f>$D205*INDEX('3_RatesBilling'!W:W,MATCH($A205,'3_RatesBilling'!$A:$A,0))</f>
        <v>0</v>
      </c>
      <c r="V205" s="211">
        <f>$D205*INDEX('3_RatesBilling'!X:X,MATCH($A205,'3_RatesBilling'!$A:$A,0))</f>
        <v>0</v>
      </c>
      <c r="W205" s="211">
        <f>$D205*INDEX('3_RatesBilling'!Y:Y,MATCH($A205,'3_RatesBilling'!$A:$A,0))</f>
        <v>0</v>
      </c>
      <c r="X205" s="211">
        <f>$D205*INDEX('3_RatesBilling'!Z:Z,MATCH($A205,'3_RatesBilling'!$A:$A,0))</f>
        <v>0</v>
      </c>
      <c r="Y205" s="211">
        <f>$D205*INDEX('3_RatesBilling'!AA:AA,MATCH($A205,'3_RatesBilling'!$A:$A,0))</f>
        <v>0</v>
      </c>
      <c r="Z205" s="211">
        <f>$D205*INDEX('3_RatesBilling'!AB:AB,MATCH($A205,'3_RatesBilling'!$A:$A,0))</f>
        <v>0</v>
      </c>
      <c r="AA205" s="211">
        <f>$D205*INDEX('3_RatesBilling'!AC:AC,MATCH($A205,'3_RatesBilling'!$A:$A,0))</f>
        <v>0</v>
      </c>
      <c r="AC205" s="211" t="e">
        <f t="shared" ca="1" si="98"/>
        <v>#REF!</v>
      </c>
      <c r="AD205" s="211" t="e">
        <f t="shared" ca="1" si="99"/>
        <v>#REF!</v>
      </c>
      <c r="AE205" s="211" t="e">
        <f t="shared" ca="1" si="100"/>
        <v>#REF!</v>
      </c>
      <c r="AF205" s="211" t="e">
        <f t="shared" ca="1" si="101"/>
        <v>#REF!</v>
      </c>
      <c r="AG205" s="211" t="e">
        <f t="shared" ca="1" si="102"/>
        <v>#REF!</v>
      </c>
      <c r="AH205" s="211" t="e">
        <f t="shared" ca="1" si="103"/>
        <v>#REF!</v>
      </c>
      <c r="AI205" s="211" t="e">
        <f t="shared" ca="1" si="104"/>
        <v>#REF!</v>
      </c>
      <c r="AJ205" s="211" t="e">
        <f t="shared" ca="1" si="105"/>
        <v>#REF!</v>
      </c>
      <c r="AK205" s="211" t="e">
        <f t="shared" ca="1" si="106"/>
        <v>#REF!</v>
      </c>
      <c r="AL205" s="211" t="e">
        <f t="shared" ca="1" si="107"/>
        <v>#REF!</v>
      </c>
      <c r="AM205" s="211" t="e">
        <f t="shared" ca="1" si="108"/>
        <v>#REF!</v>
      </c>
      <c r="AN205" s="211" t="e">
        <f t="shared" ca="1" si="109"/>
        <v>#REF!</v>
      </c>
      <c r="AO205" s="211" t="e">
        <f t="shared" ca="1" si="110"/>
        <v>#REF!</v>
      </c>
      <c r="AP205" s="211" t="e">
        <f t="shared" ca="1" si="111"/>
        <v>#REF!</v>
      </c>
      <c r="AQ205" s="211" t="e">
        <f t="shared" ca="1" si="112"/>
        <v>#REF!</v>
      </c>
      <c r="AR205" s="211" t="e">
        <f t="shared" ca="1" si="113"/>
        <v>#REF!</v>
      </c>
      <c r="AT205" s="209" t="e">
        <f t="shared" ca="1" si="114"/>
        <v>#REF!</v>
      </c>
      <c r="AU205" s="209" t="e">
        <f t="shared" ca="1" si="115"/>
        <v>#REF!</v>
      </c>
      <c r="AV205" s="209" t="e">
        <f t="shared" ca="1" si="116"/>
        <v>#REF!</v>
      </c>
      <c r="AW205" s="209" t="e">
        <f t="shared" ca="1" si="117"/>
        <v>#REF!</v>
      </c>
      <c r="AX205" s="209" t="e">
        <f t="shared" ca="1" si="118"/>
        <v>#REF!</v>
      </c>
      <c r="AY205" s="209" t="e">
        <f t="shared" ca="1" si="119"/>
        <v>#REF!</v>
      </c>
      <c r="AZ205" s="209" t="e">
        <f t="shared" ca="1" si="120"/>
        <v>#REF!</v>
      </c>
      <c r="BA205" s="209" t="e">
        <f t="shared" ca="1" si="121"/>
        <v>#REF!</v>
      </c>
      <c r="BB205" s="209" t="e">
        <f t="shared" ca="1" si="122"/>
        <v>#REF!</v>
      </c>
      <c r="BC205" s="209" t="e">
        <f t="shared" ca="1" si="123"/>
        <v>#REF!</v>
      </c>
      <c r="BD205" s="209" t="e">
        <f t="shared" ca="1" si="124"/>
        <v>#REF!</v>
      </c>
      <c r="BE205" s="209" t="e">
        <f t="shared" ca="1" si="125"/>
        <v>#REF!</v>
      </c>
      <c r="BF205" s="209" t="e">
        <f t="shared" ca="1" si="126"/>
        <v>#REF!</v>
      </c>
      <c r="BG205" s="209" t="e">
        <f t="shared" ca="1" si="127"/>
        <v>#REF!</v>
      </c>
      <c r="BH205" s="209" t="e">
        <f t="shared" ca="1" si="128"/>
        <v>#REF!</v>
      </c>
      <c r="BI205" s="209" t="e">
        <f t="shared" ca="1" si="129"/>
        <v>#REF!</v>
      </c>
    </row>
    <row r="206" spans="1:61" s="3" customFormat="1">
      <c r="A206" s="246" t="s">
        <v>412</v>
      </c>
      <c r="B206" s="246" t="str">
        <f>INDEX('Ref1'!$E:$E,MATCH(A206,'Ref1'!$A:$A,0))</f>
        <v>Medway</v>
      </c>
      <c r="C206" s="246" t="str">
        <f>INDEX('Ref1'!$B:$B,MATCH($A206,'Ref1'!$A:$A,0))</f>
        <v>UNINFIR</v>
      </c>
      <c r="D206" s="307">
        <f>INDEX(Inputs!$K$61:$K$71,MATCH($C206,Inputs!$Q$61:$Q$71,0))</f>
        <v>0</v>
      </c>
      <c r="E206" s="211">
        <f>$D206*INDEX('3_RatesBilling'!G:G,MATCH($A206,'3_RatesBilling'!$A:$A,0))</f>
        <v>0</v>
      </c>
      <c r="F206" s="211">
        <f>$D206*INDEX('3_RatesBilling'!H:H,MATCH($A206,'3_RatesBilling'!$A:$A,0))</f>
        <v>0</v>
      </c>
      <c r="G206" s="211">
        <f>$D206*INDEX('3_RatesBilling'!I:I,MATCH($A206,'3_RatesBilling'!$A:$A,0))</f>
        <v>0</v>
      </c>
      <c r="H206" s="211">
        <f>$D206*INDEX('3_RatesBilling'!J:J,MATCH($A206,'3_RatesBilling'!$A:$A,0))</f>
        <v>0</v>
      </c>
      <c r="I206" s="211">
        <f>$D206*INDEX('3_RatesBilling'!K:K,MATCH($A206,'3_RatesBilling'!$A:$A,0))</f>
        <v>0</v>
      </c>
      <c r="J206" s="211">
        <f>$D206*INDEX('3_RatesBilling'!L:L,MATCH($A206,'3_RatesBilling'!$A:$A,0))</f>
        <v>0</v>
      </c>
      <c r="K206" s="216">
        <f>$D206*INDEX('3_RatesBilling'!M:M,MATCH($A206,'3_RatesBilling'!$A:$A,0))</f>
        <v>0</v>
      </c>
      <c r="L206" s="213">
        <f>$D206*INDEX('3_RatesBilling'!N:N,MATCH($A206,'3_RatesBilling'!$A:$A,0))</f>
        <v>0</v>
      </c>
      <c r="M206" s="211">
        <f>$D206*INDEX('3_RatesBilling'!O:O,MATCH($A206,'3_RatesBilling'!$A:$A,0))</f>
        <v>0</v>
      </c>
      <c r="N206" s="211">
        <f>$D206*INDEX('3_RatesBilling'!P:P,MATCH($A206,'3_RatesBilling'!$A:$A,0))</f>
        <v>0</v>
      </c>
      <c r="O206" s="211">
        <f>$D206*INDEX('3_RatesBilling'!Q:Q,MATCH($A206,'3_RatesBilling'!$A:$A,0))</f>
        <v>0</v>
      </c>
      <c r="P206" s="211">
        <f>$D206*INDEX('3_RatesBilling'!R:R,MATCH($A206,'3_RatesBilling'!$A:$A,0))</f>
        <v>0</v>
      </c>
      <c r="Q206" s="211">
        <f>$D206*INDEX('3_RatesBilling'!S:S,MATCH($A206,'3_RatesBilling'!$A:$A,0))</f>
        <v>0</v>
      </c>
      <c r="R206" s="211">
        <f>$D206*INDEX('3_RatesBilling'!T:T,MATCH($A206,'3_RatesBilling'!$A:$A,0))</f>
        <v>0</v>
      </c>
      <c r="S206" s="211">
        <f>$D206*INDEX('3_RatesBilling'!U:U,MATCH($A206,'3_RatesBilling'!$A:$A,0))</f>
        <v>0</v>
      </c>
      <c r="T206" s="211">
        <f>$D206*INDEX('3_RatesBilling'!V:V,MATCH($A206,'3_RatesBilling'!$A:$A,0))</f>
        <v>0</v>
      </c>
      <c r="U206" s="211">
        <f>$D206*INDEX('3_RatesBilling'!W:W,MATCH($A206,'3_RatesBilling'!$A:$A,0))</f>
        <v>0</v>
      </c>
      <c r="V206" s="211">
        <f>$D206*INDEX('3_RatesBilling'!X:X,MATCH($A206,'3_RatesBilling'!$A:$A,0))</f>
        <v>0</v>
      </c>
      <c r="W206" s="211">
        <f>$D206*INDEX('3_RatesBilling'!Y:Y,MATCH($A206,'3_RatesBilling'!$A:$A,0))</f>
        <v>0</v>
      </c>
      <c r="X206" s="211">
        <f>$D206*INDEX('3_RatesBilling'!Z:Z,MATCH($A206,'3_RatesBilling'!$A:$A,0))</f>
        <v>0</v>
      </c>
      <c r="Y206" s="211">
        <f>$D206*INDEX('3_RatesBilling'!AA:AA,MATCH($A206,'3_RatesBilling'!$A:$A,0))</f>
        <v>0</v>
      </c>
      <c r="Z206" s="211">
        <f>$D206*INDEX('3_RatesBilling'!AB:AB,MATCH($A206,'3_RatesBilling'!$A:$A,0))</f>
        <v>0</v>
      </c>
      <c r="AA206" s="211">
        <f>$D206*INDEX('3_RatesBilling'!AC:AC,MATCH($A206,'3_RatesBilling'!$A:$A,0))</f>
        <v>0</v>
      </c>
      <c r="AC206" s="211" t="e">
        <f t="shared" ca="1" si="98"/>
        <v>#REF!</v>
      </c>
      <c r="AD206" s="211" t="e">
        <f t="shared" ca="1" si="99"/>
        <v>#REF!</v>
      </c>
      <c r="AE206" s="211" t="e">
        <f t="shared" ca="1" si="100"/>
        <v>#REF!</v>
      </c>
      <c r="AF206" s="211" t="e">
        <f t="shared" ca="1" si="101"/>
        <v>#REF!</v>
      </c>
      <c r="AG206" s="211" t="e">
        <f t="shared" ca="1" si="102"/>
        <v>#REF!</v>
      </c>
      <c r="AH206" s="211" t="e">
        <f t="shared" ca="1" si="103"/>
        <v>#REF!</v>
      </c>
      <c r="AI206" s="211" t="e">
        <f t="shared" ca="1" si="104"/>
        <v>#REF!</v>
      </c>
      <c r="AJ206" s="211" t="e">
        <f t="shared" ca="1" si="105"/>
        <v>#REF!</v>
      </c>
      <c r="AK206" s="211" t="e">
        <f t="shared" ca="1" si="106"/>
        <v>#REF!</v>
      </c>
      <c r="AL206" s="211" t="e">
        <f t="shared" ca="1" si="107"/>
        <v>#REF!</v>
      </c>
      <c r="AM206" s="211" t="e">
        <f t="shared" ca="1" si="108"/>
        <v>#REF!</v>
      </c>
      <c r="AN206" s="211" t="e">
        <f t="shared" ca="1" si="109"/>
        <v>#REF!</v>
      </c>
      <c r="AO206" s="211" t="e">
        <f t="shared" ca="1" si="110"/>
        <v>#REF!</v>
      </c>
      <c r="AP206" s="211" t="e">
        <f t="shared" ca="1" si="111"/>
        <v>#REF!</v>
      </c>
      <c r="AQ206" s="211" t="e">
        <f t="shared" ca="1" si="112"/>
        <v>#REF!</v>
      </c>
      <c r="AR206" s="211" t="e">
        <f t="shared" ca="1" si="113"/>
        <v>#REF!</v>
      </c>
      <c r="AT206" s="209" t="e">
        <f t="shared" ca="1" si="114"/>
        <v>#REF!</v>
      </c>
      <c r="AU206" s="209" t="e">
        <f t="shared" ca="1" si="115"/>
        <v>#REF!</v>
      </c>
      <c r="AV206" s="209" t="e">
        <f t="shared" ca="1" si="116"/>
        <v>#REF!</v>
      </c>
      <c r="AW206" s="209" t="e">
        <f t="shared" ca="1" si="117"/>
        <v>#REF!</v>
      </c>
      <c r="AX206" s="209" t="e">
        <f t="shared" ca="1" si="118"/>
        <v>#REF!</v>
      </c>
      <c r="AY206" s="209" t="e">
        <f t="shared" ca="1" si="119"/>
        <v>#REF!</v>
      </c>
      <c r="AZ206" s="209" t="e">
        <f t="shared" ca="1" si="120"/>
        <v>#REF!</v>
      </c>
      <c r="BA206" s="209" t="e">
        <f t="shared" ca="1" si="121"/>
        <v>#REF!</v>
      </c>
      <c r="BB206" s="209" t="e">
        <f t="shared" ca="1" si="122"/>
        <v>#REF!</v>
      </c>
      <c r="BC206" s="209" t="e">
        <f t="shared" ca="1" si="123"/>
        <v>#REF!</v>
      </c>
      <c r="BD206" s="209" t="e">
        <f t="shared" ca="1" si="124"/>
        <v>#REF!</v>
      </c>
      <c r="BE206" s="209" t="e">
        <f t="shared" ca="1" si="125"/>
        <v>#REF!</v>
      </c>
      <c r="BF206" s="209" t="e">
        <f t="shared" ca="1" si="126"/>
        <v>#REF!</v>
      </c>
      <c r="BG206" s="209" t="e">
        <f t="shared" ca="1" si="127"/>
        <v>#REF!</v>
      </c>
      <c r="BH206" s="209" t="e">
        <f t="shared" ca="1" si="128"/>
        <v>#REF!</v>
      </c>
      <c r="BI206" s="209" t="e">
        <f t="shared" ca="1" si="129"/>
        <v>#REF!</v>
      </c>
    </row>
    <row r="207" spans="1:61" s="3" customFormat="1">
      <c r="A207" s="246" t="s">
        <v>414</v>
      </c>
      <c r="B207" s="246" t="str">
        <f>INDEX('Ref1'!$E:$E,MATCH(A207,'Ref1'!$A:$A,0))</f>
        <v>Melton</v>
      </c>
      <c r="C207" s="246" t="str">
        <f>INDEX('Ref1'!$B:$B,MATCH($A207,'Ref1'!$A:$A,0))</f>
        <v>SD</v>
      </c>
      <c r="D207" s="307">
        <f>INDEX(Inputs!$K$61:$K$71,MATCH($C207,Inputs!$Q$61:$Q$71,0))</f>
        <v>0</v>
      </c>
      <c r="E207" s="211">
        <f>$D207*INDEX('3_RatesBilling'!G:G,MATCH($A207,'3_RatesBilling'!$A:$A,0))</f>
        <v>0</v>
      </c>
      <c r="F207" s="211">
        <f>$D207*INDEX('3_RatesBilling'!H:H,MATCH($A207,'3_RatesBilling'!$A:$A,0))</f>
        <v>0</v>
      </c>
      <c r="G207" s="211">
        <f>$D207*INDEX('3_RatesBilling'!I:I,MATCH($A207,'3_RatesBilling'!$A:$A,0))</f>
        <v>0</v>
      </c>
      <c r="H207" s="211">
        <f>$D207*INDEX('3_RatesBilling'!J:J,MATCH($A207,'3_RatesBilling'!$A:$A,0))</f>
        <v>0</v>
      </c>
      <c r="I207" s="211">
        <f>$D207*INDEX('3_RatesBilling'!K:K,MATCH($A207,'3_RatesBilling'!$A:$A,0))</f>
        <v>0</v>
      </c>
      <c r="J207" s="211">
        <f>$D207*INDEX('3_RatesBilling'!L:L,MATCH($A207,'3_RatesBilling'!$A:$A,0))</f>
        <v>0</v>
      </c>
      <c r="K207" s="216">
        <f>$D207*INDEX('3_RatesBilling'!M:M,MATCH($A207,'3_RatesBilling'!$A:$A,0))</f>
        <v>0</v>
      </c>
      <c r="L207" s="213">
        <f>$D207*INDEX('3_RatesBilling'!N:N,MATCH($A207,'3_RatesBilling'!$A:$A,0))</f>
        <v>0</v>
      </c>
      <c r="M207" s="211">
        <f>$D207*INDEX('3_RatesBilling'!O:O,MATCH($A207,'3_RatesBilling'!$A:$A,0))</f>
        <v>0</v>
      </c>
      <c r="N207" s="211">
        <f>$D207*INDEX('3_RatesBilling'!P:P,MATCH($A207,'3_RatesBilling'!$A:$A,0))</f>
        <v>0</v>
      </c>
      <c r="O207" s="211">
        <f>$D207*INDEX('3_RatesBilling'!Q:Q,MATCH($A207,'3_RatesBilling'!$A:$A,0))</f>
        <v>0</v>
      </c>
      <c r="P207" s="211">
        <f>$D207*INDEX('3_RatesBilling'!R:R,MATCH($A207,'3_RatesBilling'!$A:$A,0))</f>
        <v>0</v>
      </c>
      <c r="Q207" s="211">
        <f>$D207*INDEX('3_RatesBilling'!S:S,MATCH($A207,'3_RatesBilling'!$A:$A,0))</f>
        <v>0</v>
      </c>
      <c r="R207" s="211">
        <f>$D207*INDEX('3_RatesBilling'!T:T,MATCH($A207,'3_RatesBilling'!$A:$A,0))</f>
        <v>0</v>
      </c>
      <c r="S207" s="211">
        <f>$D207*INDEX('3_RatesBilling'!U:U,MATCH($A207,'3_RatesBilling'!$A:$A,0))</f>
        <v>0</v>
      </c>
      <c r="T207" s="211">
        <f>$D207*INDEX('3_RatesBilling'!V:V,MATCH($A207,'3_RatesBilling'!$A:$A,0))</f>
        <v>0</v>
      </c>
      <c r="U207" s="211">
        <f>$D207*INDEX('3_RatesBilling'!W:W,MATCH($A207,'3_RatesBilling'!$A:$A,0))</f>
        <v>0</v>
      </c>
      <c r="V207" s="211">
        <f>$D207*INDEX('3_RatesBilling'!X:X,MATCH($A207,'3_RatesBilling'!$A:$A,0))</f>
        <v>0</v>
      </c>
      <c r="W207" s="211">
        <f>$D207*INDEX('3_RatesBilling'!Y:Y,MATCH($A207,'3_RatesBilling'!$A:$A,0))</f>
        <v>0</v>
      </c>
      <c r="X207" s="211">
        <f>$D207*INDEX('3_RatesBilling'!Z:Z,MATCH($A207,'3_RatesBilling'!$A:$A,0))</f>
        <v>0</v>
      </c>
      <c r="Y207" s="211">
        <f>$D207*INDEX('3_RatesBilling'!AA:AA,MATCH($A207,'3_RatesBilling'!$A:$A,0))</f>
        <v>0</v>
      </c>
      <c r="Z207" s="211">
        <f>$D207*INDEX('3_RatesBilling'!AB:AB,MATCH($A207,'3_RatesBilling'!$A:$A,0))</f>
        <v>0</v>
      </c>
      <c r="AA207" s="211">
        <f>$D207*INDEX('3_RatesBilling'!AC:AC,MATCH($A207,'3_RatesBilling'!$A:$A,0))</f>
        <v>0</v>
      </c>
      <c r="AC207" s="211" t="e">
        <f t="shared" ca="1" si="98"/>
        <v>#REF!</v>
      </c>
      <c r="AD207" s="211" t="e">
        <f t="shared" ca="1" si="99"/>
        <v>#REF!</v>
      </c>
      <c r="AE207" s="211" t="e">
        <f t="shared" ca="1" si="100"/>
        <v>#REF!</v>
      </c>
      <c r="AF207" s="211" t="e">
        <f t="shared" ca="1" si="101"/>
        <v>#REF!</v>
      </c>
      <c r="AG207" s="211" t="e">
        <f t="shared" ca="1" si="102"/>
        <v>#REF!</v>
      </c>
      <c r="AH207" s="211" t="e">
        <f t="shared" ca="1" si="103"/>
        <v>#REF!</v>
      </c>
      <c r="AI207" s="211" t="e">
        <f t="shared" ca="1" si="104"/>
        <v>#REF!</v>
      </c>
      <c r="AJ207" s="211" t="e">
        <f t="shared" ca="1" si="105"/>
        <v>#REF!</v>
      </c>
      <c r="AK207" s="211" t="e">
        <f t="shared" ca="1" si="106"/>
        <v>#REF!</v>
      </c>
      <c r="AL207" s="211" t="e">
        <f t="shared" ca="1" si="107"/>
        <v>#REF!</v>
      </c>
      <c r="AM207" s="211" t="e">
        <f t="shared" ca="1" si="108"/>
        <v>#REF!</v>
      </c>
      <c r="AN207" s="211" t="e">
        <f t="shared" ca="1" si="109"/>
        <v>#REF!</v>
      </c>
      <c r="AO207" s="211" t="e">
        <f t="shared" ca="1" si="110"/>
        <v>#REF!</v>
      </c>
      <c r="AP207" s="211" t="e">
        <f t="shared" ca="1" si="111"/>
        <v>#REF!</v>
      </c>
      <c r="AQ207" s="211" t="e">
        <f t="shared" ca="1" si="112"/>
        <v>#REF!</v>
      </c>
      <c r="AR207" s="211" t="e">
        <f t="shared" ca="1" si="113"/>
        <v>#REF!</v>
      </c>
      <c r="AT207" s="209" t="e">
        <f t="shared" ca="1" si="114"/>
        <v>#REF!</v>
      </c>
      <c r="AU207" s="209" t="e">
        <f t="shared" ca="1" si="115"/>
        <v>#REF!</v>
      </c>
      <c r="AV207" s="209" t="e">
        <f t="shared" ca="1" si="116"/>
        <v>#REF!</v>
      </c>
      <c r="AW207" s="209" t="e">
        <f t="shared" ca="1" si="117"/>
        <v>#REF!</v>
      </c>
      <c r="AX207" s="209" t="e">
        <f t="shared" ca="1" si="118"/>
        <v>#REF!</v>
      </c>
      <c r="AY207" s="209" t="e">
        <f t="shared" ca="1" si="119"/>
        <v>#REF!</v>
      </c>
      <c r="AZ207" s="209" t="e">
        <f t="shared" ca="1" si="120"/>
        <v>#REF!</v>
      </c>
      <c r="BA207" s="209" t="e">
        <f t="shared" ca="1" si="121"/>
        <v>#REF!</v>
      </c>
      <c r="BB207" s="209" t="e">
        <f t="shared" ca="1" si="122"/>
        <v>#REF!</v>
      </c>
      <c r="BC207" s="209" t="e">
        <f t="shared" ca="1" si="123"/>
        <v>#REF!</v>
      </c>
      <c r="BD207" s="209" t="e">
        <f t="shared" ca="1" si="124"/>
        <v>#REF!</v>
      </c>
      <c r="BE207" s="209" t="e">
        <f t="shared" ca="1" si="125"/>
        <v>#REF!</v>
      </c>
      <c r="BF207" s="209" t="e">
        <f t="shared" ca="1" si="126"/>
        <v>#REF!</v>
      </c>
      <c r="BG207" s="209" t="e">
        <f t="shared" ca="1" si="127"/>
        <v>#REF!</v>
      </c>
      <c r="BH207" s="209" t="e">
        <f t="shared" ca="1" si="128"/>
        <v>#REF!</v>
      </c>
      <c r="BI207" s="209" t="e">
        <f t="shared" ca="1" si="129"/>
        <v>#REF!</v>
      </c>
    </row>
    <row r="208" spans="1:61" s="3" customFormat="1">
      <c r="A208" s="246" t="s">
        <v>416</v>
      </c>
      <c r="B208" s="246" t="str">
        <f>INDEX('Ref1'!$E:$E,MATCH(A208,'Ref1'!$A:$A,0))</f>
        <v>Mendip</v>
      </c>
      <c r="C208" s="246" t="str">
        <f>INDEX('Ref1'!$B:$B,MATCH($A208,'Ref1'!$A:$A,0))</f>
        <v>SD</v>
      </c>
      <c r="D208" s="307">
        <f>INDEX(Inputs!$K$61:$K$71,MATCH($C208,Inputs!$Q$61:$Q$71,0))</f>
        <v>0</v>
      </c>
      <c r="E208" s="211">
        <f>$D208*INDEX('3_RatesBilling'!G:G,MATCH($A208,'3_RatesBilling'!$A:$A,0))</f>
        <v>0</v>
      </c>
      <c r="F208" s="211">
        <f>$D208*INDEX('3_RatesBilling'!H:H,MATCH($A208,'3_RatesBilling'!$A:$A,0))</f>
        <v>0</v>
      </c>
      <c r="G208" s="211">
        <f>$D208*INDEX('3_RatesBilling'!I:I,MATCH($A208,'3_RatesBilling'!$A:$A,0))</f>
        <v>0</v>
      </c>
      <c r="H208" s="211">
        <f>$D208*INDEX('3_RatesBilling'!J:J,MATCH($A208,'3_RatesBilling'!$A:$A,0))</f>
        <v>0</v>
      </c>
      <c r="I208" s="211">
        <f>$D208*INDEX('3_RatesBilling'!K:K,MATCH($A208,'3_RatesBilling'!$A:$A,0))</f>
        <v>0</v>
      </c>
      <c r="J208" s="211">
        <f>$D208*INDEX('3_RatesBilling'!L:L,MATCH($A208,'3_RatesBilling'!$A:$A,0))</f>
        <v>0</v>
      </c>
      <c r="K208" s="216">
        <f>$D208*INDEX('3_RatesBilling'!M:M,MATCH($A208,'3_RatesBilling'!$A:$A,0))</f>
        <v>0</v>
      </c>
      <c r="L208" s="213">
        <f>$D208*INDEX('3_RatesBilling'!N:N,MATCH($A208,'3_RatesBilling'!$A:$A,0))</f>
        <v>0</v>
      </c>
      <c r="M208" s="211">
        <f>$D208*INDEX('3_RatesBilling'!O:O,MATCH($A208,'3_RatesBilling'!$A:$A,0))</f>
        <v>0</v>
      </c>
      <c r="N208" s="211">
        <f>$D208*INDEX('3_RatesBilling'!P:P,MATCH($A208,'3_RatesBilling'!$A:$A,0))</f>
        <v>0</v>
      </c>
      <c r="O208" s="211">
        <f>$D208*INDEX('3_RatesBilling'!Q:Q,MATCH($A208,'3_RatesBilling'!$A:$A,0))</f>
        <v>0</v>
      </c>
      <c r="P208" s="211">
        <f>$D208*INDEX('3_RatesBilling'!R:R,MATCH($A208,'3_RatesBilling'!$A:$A,0))</f>
        <v>0</v>
      </c>
      <c r="Q208" s="211">
        <f>$D208*INDEX('3_RatesBilling'!S:S,MATCH($A208,'3_RatesBilling'!$A:$A,0))</f>
        <v>0</v>
      </c>
      <c r="R208" s="211">
        <f>$D208*INDEX('3_RatesBilling'!T:T,MATCH($A208,'3_RatesBilling'!$A:$A,0))</f>
        <v>0</v>
      </c>
      <c r="S208" s="211">
        <f>$D208*INDEX('3_RatesBilling'!U:U,MATCH($A208,'3_RatesBilling'!$A:$A,0))</f>
        <v>0</v>
      </c>
      <c r="T208" s="211">
        <f>$D208*INDEX('3_RatesBilling'!V:V,MATCH($A208,'3_RatesBilling'!$A:$A,0))</f>
        <v>0</v>
      </c>
      <c r="U208" s="211">
        <f>$D208*INDEX('3_RatesBilling'!W:W,MATCH($A208,'3_RatesBilling'!$A:$A,0))</f>
        <v>0</v>
      </c>
      <c r="V208" s="211">
        <f>$D208*INDEX('3_RatesBilling'!X:X,MATCH($A208,'3_RatesBilling'!$A:$A,0))</f>
        <v>0</v>
      </c>
      <c r="W208" s="211">
        <f>$D208*INDEX('3_RatesBilling'!Y:Y,MATCH($A208,'3_RatesBilling'!$A:$A,0))</f>
        <v>0</v>
      </c>
      <c r="X208" s="211">
        <f>$D208*INDEX('3_RatesBilling'!Z:Z,MATCH($A208,'3_RatesBilling'!$A:$A,0))</f>
        <v>0</v>
      </c>
      <c r="Y208" s="211">
        <f>$D208*INDEX('3_RatesBilling'!AA:AA,MATCH($A208,'3_RatesBilling'!$A:$A,0))</f>
        <v>0</v>
      </c>
      <c r="Z208" s="211">
        <f>$D208*INDEX('3_RatesBilling'!AB:AB,MATCH($A208,'3_RatesBilling'!$A:$A,0))</f>
        <v>0</v>
      </c>
      <c r="AA208" s="211">
        <f>$D208*INDEX('3_RatesBilling'!AC:AC,MATCH($A208,'3_RatesBilling'!$A:$A,0))</f>
        <v>0</v>
      </c>
      <c r="AC208" s="211" t="e">
        <f t="shared" ca="1" si="98"/>
        <v>#REF!</v>
      </c>
      <c r="AD208" s="211" t="e">
        <f t="shared" ca="1" si="99"/>
        <v>#REF!</v>
      </c>
      <c r="AE208" s="211" t="e">
        <f t="shared" ca="1" si="100"/>
        <v>#REF!</v>
      </c>
      <c r="AF208" s="211" t="e">
        <f t="shared" ca="1" si="101"/>
        <v>#REF!</v>
      </c>
      <c r="AG208" s="211" t="e">
        <f t="shared" ca="1" si="102"/>
        <v>#REF!</v>
      </c>
      <c r="AH208" s="211" t="e">
        <f t="shared" ca="1" si="103"/>
        <v>#REF!</v>
      </c>
      <c r="AI208" s="211" t="e">
        <f t="shared" ca="1" si="104"/>
        <v>#REF!</v>
      </c>
      <c r="AJ208" s="211" t="e">
        <f t="shared" ca="1" si="105"/>
        <v>#REF!</v>
      </c>
      <c r="AK208" s="211" t="e">
        <f t="shared" ca="1" si="106"/>
        <v>#REF!</v>
      </c>
      <c r="AL208" s="211" t="e">
        <f t="shared" ca="1" si="107"/>
        <v>#REF!</v>
      </c>
      <c r="AM208" s="211" t="e">
        <f t="shared" ca="1" si="108"/>
        <v>#REF!</v>
      </c>
      <c r="AN208" s="211" t="e">
        <f t="shared" ca="1" si="109"/>
        <v>#REF!</v>
      </c>
      <c r="AO208" s="211" t="e">
        <f t="shared" ca="1" si="110"/>
        <v>#REF!</v>
      </c>
      <c r="AP208" s="211" t="e">
        <f t="shared" ca="1" si="111"/>
        <v>#REF!</v>
      </c>
      <c r="AQ208" s="211" t="e">
        <f t="shared" ca="1" si="112"/>
        <v>#REF!</v>
      </c>
      <c r="AR208" s="211" t="e">
        <f t="shared" ca="1" si="113"/>
        <v>#REF!</v>
      </c>
      <c r="AT208" s="209" t="e">
        <f t="shared" ca="1" si="114"/>
        <v>#REF!</v>
      </c>
      <c r="AU208" s="209" t="e">
        <f t="shared" ca="1" si="115"/>
        <v>#REF!</v>
      </c>
      <c r="AV208" s="209" t="e">
        <f t="shared" ca="1" si="116"/>
        <v>#REF!</v>
      </c>
      <c r="AW208" s="209" t="e">
        <f t="shared" ca="1" si="117"/>
        <v>#REF!</v>
      </c>
      <c r="AX208" s="209" t="e">
        <f t="shared" ca="1" si="118"/>
        <v>#REF!</v>
      </c>
      <c r="AY208" s="209" t="e">
        <f t="shared" ca="1" si="119"/>
        <v>#REF!</v>
      </c>
      <c r="AZ208" s="209" t="e">
        <f t="shared" ca="1" si="120"/>
        <v>#REF!</v>
      </c>
      <c r="BA208" s="209" t="e">
        <f t="shared" ca="1" si="121"/>
        <v>#REF!</v>
      </c>
      <c r="BB208" s="209" t="e">
        <f t="shared" ca="1" si="122"/>
        <v>#REF!</v>
      </c>
      <c r="BC208" s="209" t="e">
        <f t="shared" ca="1" si="123"/>
        <v>#REF!</v>
      </c>
      <c r="BD208" s="209" t="e">
        <f t="shared" ca="1" si="124"/>
        <v>#REF!</v>
      </c>
      <c r="BE208" s="209" t="e">
        <f t="shared" ca="1" si="125"/>
        <v>#REF!</v>
      </c>
      <c r="BF208" s="209" t="e">
        <f t="shared" ca="1" si="126"/>
        <v>#REF!</v>
      </c>
      <c r="BG208" s="209" t="e">
        <f t="shared" ca="1" si="127"/>
        <v>#REF!</v>
      </c>
      <c r="BH208" s="209" t="e">
        <f t="shared" ca="1" si="128"/>
        <v>#REF!</v>
      </c>
      <c r="BI208" s="209" t="e">
        <f t="shared" ca="1" si="129"/>
        <v>#REF!</v>
      </c>
    </row>
    <row r="209" spans="1:61" s="3" customFormat="1">
      <c r="A209" s="246" t="s">
        <v>418</v>
      </c>
      <c r="B209" s="246" t="str">
        <f>INDEX('Ref1'!$E:$E,MATCH(A209,'Ref1'!$A:$A,0))</f>
        <v>Merseyside Fire</v>
      </c>
      <c r="C209" s="246" t="str">
        <f>INDEX('Ref1'!$B:$B,MATCH($A209,'Ref1'!$A:$A,0))</f>
        <v>FIR</v>
      </c>
      <c r="D209" s="307">
        <f>INDEX(Inputs!$K$61:$K$71,MATCH($C209,Inputs!$Q$61:$Q$71,0))</f>
        <v>0</v>
      </c>
      <c r="E209" s="211">
        <f>$D209*INDEX('3_RatesBilling'!G:G,MATCH($A209,'3_RatesBilling'!$A:$A,0))</f>
        <v>0</v>
      </c>
      <c r="F209" s="211">
        <f>$D209*INDEX('3_RatesBilling'!H:H,MATCH($A209,'3_RatesBilling'!$A:$A,0))</f>
        <v>0</v>
      </c>
      <c r="G209" s="211">
        <f>$D209*INDEX('3_RatesBilling'!I:I,MATCH($A209,'3_RatesBilling'!$A:$A,0))</f>
        <v>0</v>
      </c>
      <c r="H209" s="211">
        <f>$D209*INDEX('3_RatesBilling'!J:J,MATCH($A209,'3_RatesBilling'!$A:$A,0))</f>
        <v>0</v>
      </c>
      <c r="I209" s="211">
        <f>$D209*INDEX('3_RatesBilling'!K:K,MATCH($A209,'3_RatesBilling'!$A:$A,0))</f>
        <v>0</v>
      </c>
      <c r="J209" s="211">
        <f>$D209*INDEX('3_RatesBilling'!L:L,MATCH($A209,'3_RatesBilling'!$A:$A,0))</f>
        <v>0</v>
      </c>
      <c r="K209" s="216">
        <f>$D209*INDEX('3_RatesBilling'!M:M,MATCH($A209,'3_RatesBilling'!$A:$A,0))</f>
        <v>0</v>
      </c>
      <c r="L209" s="213">
        <f>$D209*INDEX('3_RatesBilling'!N:N,MATCH($A209,'3_RatesBilling'!$A:$A,0))</f>
        <v>0</v>
      </c>
      <c r="M209" s="211">
        <f>$D209*INDEX('3_RatesBilling'!O:O,MATCH($A209,'3_RatesBilling'!$A:$A,0))</f>
        <v>0</v>
      </c>
      <c r="N209" s="211">
        <f>$D209*INDEX('3_RatesBilling'!P:P,MATCH($A209,'3_RatesBilling'!$A:$A,0))</f>
        <v>0</v>
      </c>
      <c r="O209" s="211">
        <f>$D209*INDEX('3_RatesBilling'!Q:Q,MATCH($A209,'3_RatesBilling'!$A:$A,0))</f>
        <v>0</v>
      </c>
      <c r="P209" s="211">
        <f>$D209*INDEX('3_RatesBilling'!R:R,MATCH($A209,'3_RatesBilling'!$A:$A,0))</f>
        <v>0</v>
      </c>
      <c r="Q209" s="211">
        <f>$D209*INDEX('3_RatesBilling'!S:S,MATCH($A209,'3_RatesBilling'!$A:$A,0))</f>
        <v>0</v>
      </c>
      <c r="R209" s="211">
        <f>$D209*INDEX('3_RatesBilling'!T:T,MATCH($A209,'3_RatesBilling'!$A:$A,0))</f>
        <v>0</v>
      </c>
      <c r="S209" s="211">
        <f>$D209*INDEX('3_RatesBilling'!U:U,MATCH($A209,'3_RatesBilling'!$A:$A,0))</f>
        <v>0</v>
      </c>
      <c r="T209" s="211">
        <f>$D209*INDEX('3_RatesBilling'!V:V,MATCH($A209,'3_RatesBilling'!$A:$A,0))</f>
        <v>0</v>
      </c>
      <c r="U209" s="211">
        <f>$D209*INDEX('3_RatesBilling'!W:W,MATCH($A209,'3_RatesBilling'!$A:$A,0))</f>
        <v>0</v>
      </c>
      <c r="V209" s="211">
        <f>$D209*INDEX('3_RatesBilling'!X:X,MATCH($A209,'3_RatesBilling'!$A:$A,0))</f>
        <v>0</v>
      </c>
      <c r="W209" s="211">
        <f>$D209*INDEX('3_RatesBilling'!Y:Y,MATCH($A209,'3_RatesBilling'!$A:$A,0))</f>
        <v>0</v>
      </c>
      <c r="X209" s="211">
        <f>$D209*INDEX('3_RatesBilling'!Z:Z,MATCH($A209,'3_RatesBilling'!$A:$A,0))</f>
        <v>0</v>
      </c>
      <c r="Y209" s="211">
        <f>$D209*INDEX('3_RatesBilling'!AA:AA,MATCH($A209,'3_RatesBilling'!$A:$A,0))</f>
        <v>0</v>
      </c>
      <c r="Z209" s="211">
        <f>$D209*INDEX('3_RatesBilling'!AB:AB,MATCH($A209,'3_RatesBilling'!$A:$A,0))</f>
        <v>0</v>
      </c>
      <c r="AA209" s="211">
        <f>$D209*INDEX('3_RatesBilling'!AC:AC,MATCH($A209,'3_RatesBilling'!$A:$A,0))</f>
        <v>0</v>
      </c>
      <c r="AC209" s="211" t="e">
        <f t="shared" ca="1" si="98"/>
        <v>#REF!</v>
      </c>
      <c r="AD209" s="211" t="e">
        <f t="shared" ca="1" si="99"/>
        <v>#REF!</v>
      </c>
      <c r="AE209" s="211" t="e">
        <f t="shared" ca="1" si="100"/>
        <v>#REF!</v>
      </c>
      <c r="AF209" s="211" t="e">
        <f t="shared" ca="1" si="101"/>
        <v>#REF!</v>
      </c>
      <c r="AG209" s="211" t="e">
        <f t="shared" ca="1" si="102"/>
        <v>#REF!</v>
      </c>
      <c r="AH209" s="211" t="e">
        <f t="shared" ca="1" si="103"/>
        <v>#REF!</v>
      </c>
      <c r="AI209" s="211" t="e">
        <f t="shared" ca="1" si="104"/>
        <v>#REF!</v>
      </c>
      <c r="AJ209" s="211" t="e">
        <f t="shared" ca="1" si="105"/>
        <v>#REF!</v>
      </c>
      <c r="AK209" s="211" t="e">
        <f t="shared" ca="1" si="106"/>
        <v>#REF!</v>
      </c>
      <c r="AL209" s="211" t="e">
        <f t="shared" ca="1" si="107"/>
        <v>#REF!</v>
      </c>
      <c r="AM209" s="211" t="e">
        <f t="shared" ca="1" si="108"/>
        <v>#REF!</v>
      </c>
      <c r="AN209" s="211" t="e">
        <f t="shared" ca="1" si="109"/>
        <v>#REF!</v>
      </c>
      <c r="AO209" s="211" t="e">
        <f t="shared" ca="1" si="110"/>
        <v>#REF!</v>
      </c>
      <c r="AP209" s="211" t="e">
        <f t="shared" ca="1" si="111"/>
        <v>#REF!</v>
      </c>
      <c r="AQ209" s="211" t="e">
        <f t="shared" ca="1" si="112"/>
        <v>#REF!</v>
      </c>
      <c r="AR209" s="211" t="e">
        <f t="shared" ca="1" si="113"/>
        <v>#REF!</v>
      </c>
      <c r="AT209" s="209" t="e">
        <f t="shared" ca="1" si="114"/>
        <v>#REF!</v>
      </c>
      <c r="AU209" s="209" t="e">
        <f t="shared" ca="1" si="115"/>
        <v>#REF!</v>
      </c>
      <c r="AV209" s="209" t="e">
        <f t="shared" ca="1" si="116"/>
        <v>#REF!</v>
      </c>
      <c r="AW209" s="209" t="e">
        <f t="shared" ca="1" si="117"/>
        <v>#REF!</v>
      </c>
      <c r="AX209" s="209" t="e">
        <f t="shared" ca="1" si="118"/>
        <v>#REF!</v>
      </c>
      <c r="AY209" s="209" t="e">
        <f t="shared" ca="1" si="119"/>
        <v>#REF!</v>
      </c>
      <c r="AZ209" s="209" t="e">
        <f t="shared" ca="1" si="120"/>
        <v>#REF!</v>
      </c>
      <c r="BA209" s="209" t="e">
        <f t="shared" ca="1" si="121"/>
        <v>#REF!</v>
      </c>
      <c r="BB209" s="209" t="e">
        <f t="shared" ca="1" si="122"/>
        <v>#REF!</v>
      </c>
      <c r="BC209" s="209" t="e">
        <f t="shared" ca="1" si="123"/>
        <v>#REF!</v>
      </c>
      <c r="BD209" s="209" t="e">
        <f t="shared" ca="1" si="124"/>
        <v>#REF!</v>
      </c>
      <c r="BE209" s="209" t="e">
        <f t="shared" ca="1" si="125"/>
        <v>#REF!</v>
      </c>
      <c r="BF209" s="209" t="e">
        <f t="shared" ca="1" si="126"/>
        <v>#REF!</v>
      </c>
      <c r="BG209" s="209" t="e">
        <f t="shared" ca="1" si="127"/>
        <v>#REF!</v>
      </c>
      <c r="BH209" s="209" t="e">
        <f t="shared" ca="1" si="128"/>
        <v>#REF!</v>
      </c>
      <c r="BI209" s="209" t="e">
        <f t="shared" ca="1" si="129"/>
        <v>#REF!</v>
      </c>
    </row>
    <row r="210" spans="1:61" s="3" customFormat="1">
      <c r="A210" s="246" t="s">
        <v>420</v>
      </c>
      <c r="B210" s="246" t="str">
        <f>INDEX('Ref1'!$E:$E,MATCH(A210,'Ref1'!$A:$A,0))</f>
        <v>Merton</v>
      </c>
      <c r="C210" s="246" t="str">
        <f>INDEX('Ref1'!$B:$B,MATCH($A210,'Ref1'!$A:$A,0))</f>
        <v>OLB</v>
      </c>
      <c r="D210" s="307">
        <f>INDEX(Inputs!$K$61:$K$71,MATCH($C210,Inputs!$Q$61:$Q$71,0))</f>
        <v>0</v>
      </c>
      <c r="E210" s="211">
        <f>$D210*INDEX('3_RatesBilling'!G:G,MATCH($A210,'3_RatesBilling'!$A:$A,0))</f>
        <v>0</v>
      </c>
      <c r="F210" s="211">
        <f>$D210*INDEX('3_RatesBilling'!H:H,MATCH($A210,'3_RatesBilling'!$A:$A,0))</f>
        <v>0</v>
      </c>
      <c r="G210" s="211">
        <f>$D210*INDEX('3_RatesBilling'!I:I,MATCH($A210,'3_RatesBilling'!$A:$A,0))</f>
        <v>0</v>
      </c>
      <c r="H210" s="211">
        <f>$D210*INDEX('3_RatesBilling'!J:J,MATCH($A210,'3_RatesBilling'!$A:$A,0))</f>
        <v>0</v>
      </c>
      <c r="I210" s="211">
        <f>$D210*INDEX('3_RatesBilling'!K:K,MATCH($A210,'3_RatesBilling'!$A:$A,0))</f>
        <v>0</v>
      </c>
      <c r="J210" s="211">
        <f>$D210*INDEX('3_RatesBilling'!L:L,MATCH($A210,'3_RatesBilling'!$A:$A,0))</f>
        <v>0</v>
      </c>
      <c r="K210" s="216">
        <f>$D210*INDEX('3_RatesBilling'!M:M,MATCH($A210,'3_RatesBilling'!$A:$A,0))</f>
        <v>0</v>
      </c>
      <c r="L210" s="213">
        <f>$D210*INDEX('3_RatesBilling'!N:N,MATCH($A210,'3_RatesBilling'!$A:$A,0))</f>
        <v>0</v>
      </c>
      <c r="M210" s="211">
        <f>$D210*INDEX('3_RatesBilling'!O:O,MATCH($A210,'3_RatesBilling'!$A:$A,0))</f>
        <v>0</v>
      </c>
      <c r="N210" s="211">
        <f>$D210*INDEX('3_RatesBilling'!P:P,MATCH($A210,'3_RatesBilling'!$A:$A,0))</f>
        <v>0</v>
      </c>
      <c r="O210" s="211">
        <f>$D210*INDEX('3_RatesBilling'!Q:Q,MATCH($A210,'3_RatesBilling'!$A:$A,0))</f>
        <v>0</v>
      </c>
      <c r="P210" s="211">
        <f>$D210*INDEX('3_RatesBilling'!R:R,MATCH($A210,'3_RatesBilling'!$A:$A,0))</f>
        <v>0</v>
      </c>
      <c r="Q210" s="211">
        <f>$D210*INDEX('3_RatesBilling'!S:S,MATCH($A210,'3_RatesBilling'!$A:$A,0))</f>
        <v>0</v>
      </c>
      <c r="R210" s="211">
        <f>$D210*INDEX('3_RatesBilling'!T:T,MATCH($A210,'3_RatesBilling'!$A:$A,0))</f>
        <v>0</v>
      </c>
      <c r="S210" s="211">
        <f>$D210*INDEX('3_RatesBilling'!U:U,MATCH($A210,'3_RatesBilling'!$A:$A,0))</f>
        <v>0</v>
      </c>
      <c r="T210" s="211">
        <f>$D210*INDEX('3_RatesBilling'!V:V,MATCH($A210,'3_RatesBilling'!$A:$A,0))</f>
        <v>0</v>
      </c>
      <c r="U210" s="211">
        <f>$D210*INDEX('3_RatesBilling'!W:W,MATCH($A210,'3_RatesBilling'!$A:$A,0))</f>
        <v>0</v>
      </c>
      <c r="V210" s="211">
        <f>$D210*INDEX('3_RatesBilling'!X:X,MATCH($A210,'3_RatesBilling'!$A:$A,0))</f>
        <v>0</v>
      </c>
      <c r="W210" s="211">
        <f>$D210*INDEX('3_RatesBilling'!Y:Y,MATCH($A210,'3_RatesBilling'!$A:$A,0))</f>
        <v>0</v>
      </c>
      <c r="X210" s="211">
        <f>$D210*INDEX('3_RatesBilling'!Z:Z,MATCH($A210,'3_RatesBilling'!$A:$A,0))</f>
        <v>0</v>
      </c>
      <c r="Y210" s="211">
        <f>$D210*INDEX('3_RatesBilling'!AA:AA,MATCH($A210,'3_RatesBilling'!$A:$A,0))</f>
        <v>0</v>
      </c>
      <c r="Z210" s="211">
        <f>$D210*INDEX('3_RatesBilling'!AB:AB,MATCH($A210,'3_RatesBilling'!$A:$A,0))</f>
        <v>0</v>
      </c>
      <c r="AA210" s="211">
        <f>$D210*INDEX('3_RatesBilling'!AC:AC,MATCH($A210,'3_RatesBilling'!$A:$A,0))</f>
        <v>0</v>
      </c>
      <c r="AC210" s="211" t="e">
        <f t="shared" ca="1" si="98"/>
        <v>#REF!</v>
      </c>
      <c r="AD210" s="211" t="e">
        <f t="shared" ca="1" si="99"/>
        <v>#REF!</v>
      </c>
      <c r="AE210" s="211" t="e">
        <f t="shared" ca="1" si="100"/>
        <v>#REF!</v>
      </c>
      <c r="AF210" s="211" t="e">
        <f t="shared" ca="1" si="101"/>
        <v>#REF!</v>
      </c>
      <c r="AG210" s="211" t="e">
        <f t="shared" ca="1" si="102"/>
        <v>#REF!</v>
      </c>
      <c r="AH210" s="211" t="e">
        <f t="shared" ca="1" si="103"/>
        <v>#REF!</v>
      </c>
      <c r="AI210" s="211" t="e">
        <f t="shared" ca="1" si="104"/>
        <v>#REF!</v>
      </c>
      <c r="AJ210" s="211" t="e">
        <f t="shared" ca="1" si="105"/>
        <v>#REF!</v>
      </c>
      <c r="AK210" s="211" t="e">
        <f t="shared" ca="1" si="106"/>
        <v>#REF!</v>
      </c>
      <c r="AL210" s="211" t="e">
        <f t="shared" ca="1" si="107"/>
        <v>#REF!</v>
      </c>
      <c r="AM210" s="211" t="e">
        <f t="shared" ca="1" si="108"/>
        <v>#REF!</v>
      </c>
      <c r="AN210" s="211" t="e">
        <f t="shared" ca="1" si="109"/>
        <v>#REF!</v>
      </c>
      <c r="AO210" s="211" t="e">
        <f t="shared" ca="1" si="110"/>
        <v>#REF!</v>
      </c>
      <c r="AP210" s="211" t="e">
        <f t="shared" ca="1" si="111"/>
        <v>#REF!</v>
      </c>
      <c r="AQ210" s="211" t="e">
        <f t="shared" ca="1" si="112"/>
        <v>#REF!</v>
      </c>
      <c r="AR210" s="211" t="e">
        <f t="shared" ca="1" si="113"/>
        <v>#REF!</v>
      </c>
      <c r="AT210" s="209" t="e">
        <f t="shared" ca="1" si="114"/>
        <v>#REF!</v>
      </c>
      <c r="AU210" s="209" t="e">
        <f t="shared" ca="1" si="115"/>
        <v>#REF!</v>
      </c>
      <c r="AV210" s="209" t="e">
        <f t="shared" ca="1" si="116"/>
        <v>#REF!</v>
      </c>
      <c r="AW210" s="209" t="e">
        <f t="shared" ca="1" si="117"/>
        <v>#REF!</v>
      </c>
      <c r="AX210" s="209" t="e">
        <f t="shared" ca="1" si="118"/>
        <v>#REF!</v>
      </c>
      <c r="AY210" s="209" t="e">
        <f t="shared" ca="1" si="119"/>
        <v>#REF!</v>
      </c>
      <c r="AZ210" s="209" t="e">
        <f t="shared" ca="1" si="120"/>
        <v>#REF!</v>
      </c>
      <c r="BA210" s="209" t="e">
        <f t="shared" ca="1" si="121"/>
        <v>#REF!</v>
      </c>
      <c r="BB210" s="209" t="e">
        <f t="shared" ca="1" si="122"/>
        <v>#REF!</v>
      </c>
      <c r="BC210" s="209" t="e">
        <f t="shared" ca="1" si="123"/>
        <v>#REF!</v>
      </c>
      <c r="BD210" s="209" t="e">
        <f t="shared" ca="1" si="124"/>
        <v>#REF!</v>
      </c>
      <c r="BE210" s="209" t="e">
        <f t="shared" ca="1" si="125"/>
        <v>#REF!</v>
      </c>
      <c r="BF210" s="209" t="e">
        <f t="shared" ca="1" si="126"/>
        <v>#REF!</v>
      </c>
      <c r="BG210" s="209" t="e">
        <f t="shared" ca="1" si="127"/>
        <v>#REF!</v>
      </c>
      <c r="BH210" s="209" t="e">
        <f t="shared" ca="1" si="128"/>
        <v>#REF!</v>
      </c>
      <c r="BI210" s="209" t="e">
        <f t="shared" ca="1" si="129"/>
        <v>#REF!</v>
      </c>
    </row>
    <row r="211" spans="1:61" s="3" customFormat="1">
      <c r="A211" s="246" t="s">
        <v>422</v>
      </c>
      <c r="B211" s="246" t="str">
        <f>INDEX('Ref1'!$E:$E,MATCH(A211,'Ref1'!$A:$A,0))</f>
        <v>Mid Devon</v>
      </c>
      <c r="C211" s="246" t="str">
        <f>INDEX('Ref1'!$B:$B,MATCH($A211,'Ref1'!$A:$A,0))</f>
        <v>SD</v>
      </c>
      <c r="D211" s="307">
        <f>INDEX(Inputs!$K$61:$K$71,MATCH($C211,Inputs!$Q$61:$Q$71,0))</f>
        <v>0</v>
      </c>
      <c r="E211" s="211">
        <f>$D211*INDEX('3_RatesBilling'!G:G,MATCH($A211,'3_RatesBilling'!$A:$A,0))</f>
        <v>0</v>
      </c>
      <c r="F211" s="211">
        <f>$D211*INDEX('3_RatesBilling'!H:H,MATCH($A211,'3_RatesBilling'!$A:$A,0))</f>
        <v>0</v>
      </c>
      <c r="G211" s="211">
        <f>$D211*INDEX('3_RatesBilling'!I:I,MATCH($A211,'3_RatesBilling'!$A:$A,0))</f>
        <v>0</v>
      </c>
      <c r="H211" s="211">
        <f>$D211*INDEX('3_RatesBilling'!J:J,MATCH($A211,'3_RatesBilling'!$A:$A,0))</f>
        <v>0</v>
      </c>
      <c r="I211" s="211">
        <f>$D211*INDEX('3_RatesBilling'!K:K,MATCH($A211,'3_RatesBilling'!$A:$A,0))</f>
        <v>0</v>
      </c>
      <c r="J211" s="211">
        <f>$D211*INDEX('3_RatesBilling'!L:L,MATCH($A211,'3_RatesBilling'!$A:$A,0))</f>
        <v>0</v>
      </c>
      <c r="K211" s="216">
        <f>$D211*INDEX('3_RatesBilling'!M:M,MATCH($A211,'3_RatesBilling'!$A:$A,0))</f>
        <v>0</v>
      </c>
      <c r="L211" s="213">
        <f>$D211*INDEX('3_RatesBilling'!N:N,MATCH($A211,'3_RatesBilling'!$A:$A,0))</f>
        <v>0</v>
      </c>
      <c r="M211" s="211">
        <f>$D211*INDEX('3_RatesBilling'!O:O,MATCH($A211,'3_RatesBilling'!$A:$A,0))</f>
        <v>0</v>
      </c>
      <c r="N211" s="211">
        <f>$D211*INDEX('3_RatesBilling'!P:P,MATCH($A211,'3_RatesBilling'!$A:$A,0))</f>
        <v>0</v>
      </c>
      <c r="O211" s="211">
        <f>$D211*INDEX('3_RatesBilling'!Q:Q,MATCH($A211,'3_RatesBilling'!$A:$A,0))</f>
        <v>0</v>
      </c>
      <c r="P211" s="211">
        <f>$D211*INDEX('3_RatesBilling'!R:R,MATCH($A211,'3_RatesBilling'!$A:$A,0))</f>
        <v>0</v>
      </c>
      <c r="Q211" s="211">
        <f>$D211*INDEX('3_RatesBilling'!S:S,MATCH($A211,'3_RatesBilling'!$A:$A,0))</f>
        <v>0</v>
      </c>
      <c r="R211" s="211">
        <f>$D211*INDEX('3_RatesBilling'!T:T,MATCH($A211,'3_RatesBilling'!$A:$A,0))</f>
        <v>0</v>
      </c>
      <c r="S211" s="211">
        <f>$D211*INDEX('3_RatesBilling'!U:U,MATCH($A211,'3_RatesBilling'!$A:$A,0))</f>
        <v>0</v>
      </c>
      <c r="T211" s="211">
        <f>$D211*INDEX('3_RatesBilling'!V:V,MATCH($A211,'3_RatesBilling'!$A:$A,0))</f>
        <v>0</v>
      </c>
      <c r="U211" s="211">
        <f>$D211*INDEX('3_RatesBilling'!W:W,MATCH($A211,'3_RatesBilling'!$A:$A,0))</f>
        <v>0</v>
      </c>
      <c r="V211" s="211">
        <f>$D211*INDEX('3_RatesBilling'!X:X,MATCH($A211,'3_RatesBilling'!$A:$A,0))</f>
        <v>0</v>
      </c>
      <c r="W211" s="211">
        <f>$D211*INDEX('3_RatesBilling'!Y:Y,MATCH($A211,'3_RatesBilling'!$A:$A,0))</f>
        <v>0</v>
      </c>
      <c r="X211" s="211">
        <f>$D211*INDEX('3_RatesBilling'!Z:Z,MATCH($A211,'3_RatesBilling'!$A:$A,0))</f>
        <v>0</v>
      </c>
      <c r="Y211" s="211">
        <f>$D211*INDEX('3_RatesBilling'!AA:AA,MATCH($A211,'3_RatesBilling'!$A:$A,0))</f>
        <v>0</v>
      </c>
      <c r="Z211" s="211">
        <f>$D211*INDEX('3_RatesBilling'!AB:AB,MATCH($A211,'3_RatesBilling'!$A:$A,0))</f>
        <v>0</v>
      </c>
      <c r="AA211" s="211">
        <f>$D211*INDEX('3_RatesBilling'!AC:AC,MATCH($A211,'3_RatesBilling'!$A:$A,0))</f>
        <v>0</v>
      </c>
      <c r="AC211" s="211" t="e">
        <f t="shared" ca="1" si="98"/>
        <v>#REF!</v>
      </c>
      <c r="AD211" s="211" t="e">
        <f t="shared" ca="1" si="99"/>
        <v>#REF!</v>
      </c>
      <c r="AE211" s="211" t="e">
        <f t="shared" ca="1" si="100"/>
        <v>#REF!</v>
      </c>
      <c r="AF211" s="211" t="e">
        <f t="shared" ca="1" si="101"/>
        <v>#REF!</v>
      </c>
      <c r="AG211" s="211" t="e">
        <f t="shared" ca="1" si="102"/>
        <v>#REF!</v>
      </c>
      <c r="AH211" s="211" t="e">
        <f t="shared" ca="1" si="103"/>
        <v>#REF!</v>
      </c>
      <c r="AI211" s="211" t="e">
        <f t="shared" ca="1" si="104"/>
        <v>#REF!</v>
      </c>
      <c r="AJ211" s="211" t="e">
        <f t="shared" ca="1" si="105"/>
        <v>#REF!</v>
      </c>
      <c r="AK211" s="211" t="e">
        <f t="shared" ca="1" si="106"/>
        <v>#REF!</v>
      </c>
      <c r="AL211" s="211" t="e">
        <f t="shared" ca="1" si="107"/>
        <v>#REF!</v>
      </c>
      <c r="AM211" s="211" t="e">
        <f t="shared" ca="1" si="108"/>
        <v>#REF!</v>
      </c>
      <c r="AN211" s="211" t="e">
        <f t="shared" ca="1" si="109"/>
        <v>#REF!</v>
      </c>
      <c r="AO211" s="211" t="e">
        <f t="shared" ca="1" si="110"/>
        <v>#REF!</v>
      </c>
      <c r="AP211" s="211" t="e">
        <f t="shared" ca="1" si="111"/>
        <v>#REF!</v>
      </c>
      <c r="AQ211" s="211" t="e">
        <f t="shared" ca="1" si="112"/>
        <v>#REF!</v>
      </c>
      <c r="AR211" s="211" t="e">
        <f t="shared" ca="1" si="113"/>
        <v>#REF!</v>
      </c>
      <c r="AT211" s="209" t="e">
        <f t="shared" ca="1" si="114"/>
        <v>#REF!</v>
      </c>
      <c r="AU211" s="209" t="e">
        <f t="shared" ca="1" si="115"/>
        <v>#REF!</v>
      </c>
      <c r="AV211" s="209" t="e">
        <f t="shared" ca="1" si="116"/>
        <v>#REF!</v>
      </c>
      <c r="AW211" s="209" t="e">
        <f t="shared" ca="1" si="117"/>
        <v>#REF!</v>
      </c>
      <c r="AX211" s="209" t="e">
        <f t="shared" ca="1" si="118"/>
        <v>#REF!</v>
      </c>
      <c r="AY211" s="209" t="e">
        <f t="shared" ca="1" si="119"/>
        <v>#REF!</v>
      </c>
      <c r="AZ211" s="209" t="e">
        <f t="shared" ca="1" si="120"/>
        <v>#REF!</v>
      </c>
      <c r="BA211" s="209" t="e">
        <f t="shared" ca="1" si="121"/>
        <v>#REF!</v>
      </c>
      <c r="BB211" s="209" t="e">
        <f t="shared" ca="1" si="122"/>
        <v>#REF!</v>
      </c>
      <c r="BC211" s="209" t="e">
        <f t="shared" ca="1" si="123"/>
        <v>#REF!</v>
      </c>
      <c r="BD211" s="209" t="e">
        <f t="shared" ca="1" si="124"/>
        <v>#REF!</v>
      </c>
      <c r="BE211" s="209" t="e">
        <f t="shared" ca="1" si="125"/>
        <v>#REF!</v>
      </c>
      <c r="BF211" s="209" t="e">
        <f t="shared" ca="1" si="126"/>
        <v>#REF!</v>
      </c>
      <c r="BG211" s="209" t="e">
        <f t="shared" ca="1" si="127"/>
        <v>#REF!</v>
      </c>
      <c r="BH211" s="209" t="e">
        <f t="shared" ca="1" si="128"/>
        <v>#REF!</v>
      </c>
      <c r="BI211" s="209" t="e">
        <f t="shared" ca="1" si="129"/>
        <v>#REF!</v>
      </c>
    </row>
    <row r="212" spans="1:61" s="3" customFormat="1">
      <c r="A212" s="246" t="s">
        <v>424</v>
      </c>
      <c r="B212" s="246" t="str">
        <f>INDEX('Ref1'!$E:$E,MATCH(A212,'Ref1'!$A:$A,0))</f>
        <v>Mid Suffolk</v>
      </c>
      <c r="C212" s="246" t="str">
        <f>INDEX('Ref1'!$B:$B,MATCH($A212,'Ref1'!$A:$A,0))</f>
        <v>SD</v>
      </c>
      <c r="D212" s="307">
        <f>INDEX(Inputs!$K$61:$K$71,MATCH($C212,Inputs!$Q$61:$Q$71,0))</f>
        <v>0</v>
      </c>
      <c r="E212" s="211">
        <f>$D212*INDEX('3_RatesBilling'!G:G,MATCH($A212,'3_RatesBilling'!$A:$A,0))</f>
        <v>0</v>
      </c>
      <c r="F212" s="211">
        <f>$D212*INDEX('3_RatesBilling'!H:H,MATCH($A212,'3_RatesBilling'!$A:$A,0))</f>
        <v>0</v>
      </c>
      <c r="G212" s="211">
        <f>$D212*INDEX('3_RatesBilling'!I:I,MATCH($A212,'3_RatesBilling'!$A:$A,0))</f>
        <v>0</v>
      </c>
      <c r="H212" s="211">
        <f>$D212*INDEX('3_RatesBilling'!J:J,MATCH($A212,'3_RatesBilling'!$A:$A,0))</f>
        <v>0</v>
      </c>
      <c r="I212" s="211">
        <f>$D212*INDEX('3_RatesBilling'!K:K,MATCH($A212,'3_RatesBilling'!$A:$A,0))</f>
        <v>0</v>
      </c>
      <c r="J212" s="211">
        <f>$D212*INDEX('3_RatesBilling'!L:L,MATCH($A212,'3_RatesBilling'!$A:$A,0))</f>
        <v>0</v>
      </c>
      <c r="K212" s="216">
        <f>$D212*INDEX('3_RatesBilling'!M:M,MATCH($A212,'3_RatesBilling'!$A:$A,0))</f>
        <v>0</v>
      </c>
      <c r="L212" s="213">
        <f>$D212*INDEX('3_RatesBilling'!N:N,MATCH($A212,'3_RatesBilling'!$A:$A,0))</f>
        <v>0</v>
      </c>
      <c r="M212" s="211">
        <f>$D212*INDEX('3_RatesBilling'!O:O,MATCH($A212,'3_RatesBilling'!$A:$A,0))</f>
        <v>0</v>
      </c>
      <c r="N212" s="211">
        <f>$D212*INDEX('3_RatesBilling'!P:P,MATCH($A212,'3_RatesBilling'!$A:$A,0))</f>
        <v>0</v>
      </c>
      <c r="O212" s="211">
        <f>$D212*INDEX('3_RatesBilling'!Q:Q,MATCH($A212,'3_RatesBilling'!$A:$A,0))</f>
        <v>0</v>
      </c>
      <c r="P212" s="211">
        <f>$D212*INDEX('3_RatesBilling'!R:R,MATCH($A212,'3_RatesBilling'!$A:$A,0))</f>
        <v>0</v>
      </c>
      <c r="Q212" s="211">
        <f>$D212*INDEX('3_RatesBilling'!S:S,MATCH($A212,'3_RatesBilling'!$A:$A,0))</f>
        <v>0</v>
      </c>
      <c r="R212" s="211">
        <f>$D212*INDEX('3_RatesBilling'!T:T,MATCH($A212,'3_RatesBilling'!$A:$A,0))</f>
        <v>0</v>
      </c>
      <c r="S212" s="211">
        <f>$D212*INDEX('3_RatesBilling'!U:U,MATCH($A212,'3_RatesBilling'!$A:$A,0))</f>
        <v>0</v>
      </c>
      <c r="T212" s="211">
        <f>$D212*INDEX('3_RatesBilling'!V:V,MATCH($A212,'3_RatesBilling'!$A:$A,0))</f>
        <v>0</v>
      </c>
      <c r="U212" s="211">
        <f>$D212*INDEX('3_RatesBilling'!W:W,MATCH($A212,'3_RatesBilling'!$A:$A,0))</f>
        <v>0</v>
      </c>
      <c r="V212" s="211">
        <f>$D212*INDEX('3_RatesBilling'!X:X,MATCH($A212,'3_RatesBilling'!$A:$A,0))</f>
        <v>0</v>
      </c>
      <c r="W212" s="211">
        <f>$D212*INDEX('3_RatesBilling'!Y:Y,MATCH($A212,'3_RatesBilling'!$A:$A,0))</f>
        <v>0</v>
      </c>
      <c r="X212" s="211">
        <f>$D212*INDEX('3_RatesBilling'!Z:Z,MATCH($A212,'3_RatesBilling'!$A:$A,0))</f>
        <v>0</v>
      </c>
      <c r="Y212" s="211">
        <f>$D212*INDEX('3_RatesBilling'!AA:AA,MATCH($A212,'3_RatesBilling'!$A:$A,0))</f>
        <v>0</v>
      </c>
      <c r="Z212" s="211">
        <f>$D212*INDEX('3_RatesBilling'!AB:AB,MATCH($A212,'3_RatesBilling'!$A:$A,0))</f>
        <v>0</v>
      </c>
      <c r="AA212" s="211">
        <f>$D212*INDEX('3_RatesBilling'!AC:AC,MATCH($A212,'3_RatesBilling'!$A:$A,0))</f>
        <v>0</v>
      </c>
      <c r="AC212" s="211" t="e">
        <f t="shared" ca="1" si="98"/>
        <v>#REF!</v>
      </c>
      <c r="AD212" s="211" t="e">
        <f t="shared" ca="1" si="99"/>
        <v>#REF!</v>
      </c>
      <c r="AE212" s="211" t="e">
        <f t="shared" ca="1" si="100"/>
        <v>#REF!</v>
      </c>
      <c r="AF212" s="211" t="e">
        <f t="shared" ca="1" si="101"/>
        <v>#REF!</v>
      </c>
      <c r="AG212" s="211" t="e">
        <f t="shared" ca="1" si="102"/>
        <v>#REF!</v>
      </c>
      <c r="AH212" s="211" t="e">
        <f t="shared" ca="1" si="103"/>
        <v>#REF!</v>
      </c>
      <c r="AI212" s="211" t="e">
        <f t="shared" ca="1" si="104"/>
        <v>#REF!</v>
      </c>
      <c r="AJ212" s="211" t="e">
        <f t="shared" ca="1" si="105"/>
        <v>#REF!</v>
      </c>
      <c r="AK212" s="211" t="e">
        <f t="shared" ca="1" si="106"/>
        <v>#REF!</v>
      </c>
      <c r="AL212" s="211" t="e">
        <f t="shared" ca="1" si="107"/>
        <v>#REF!</v>
      </c>
      <c r="AM212" s="211" t="e">
        <f t="shared" ca="1" si="108"/>
        <v>#REF!</v>
      </c>
      <c r="AN212" s="211" t="e">
        <f t="shared" ca="1" si="109"/>
        <v>#REF!</v>
      </c>
      <c r="AO212" s="211" t="e">
        <f t="shared" ca="1" si="110"/>
        <v>#REF!</v>
      </c>
      <c r="AP212" s="211" t="e">
        <f t="shared" ca="1" si="111"/>
        <v>#REF!</v>
      </c>
      <c r="AQ212" s="211" t="e">
        <f t="shared" ca="1" si="112"/>
        <v>#REF!</v>
      </c>
      <c r="AR212" s="211" t="e">
        <f t="shared" ca="1" si="113"/>
        <v>#REF!</v>
      </c>
      <c r="AT212" s="209" t="e">
        <f t="shared" ca="1" si="114"/>
        <v>#REF!</v>
      </c>
      <c r="AU212" s="209" t="e">
        <f t="shared" ca="1" si="115"/>
        <v>#REF!</v>
      </c>
      <c r="AV212" s="209" t="e">
        <f t="shared" ca="1" si="116"/>
        <v>#REF!</v>
      </c>
      <c r="AW212" s="209" t="e">
        <f t="shared" ca="1" si="117"/>
        <v>#REF!</v>
      </c>
      <c r="AX212" s="209" t="e">
        <f t="shared" ca="1" si="118"/>
        <v>#REF!</v>
      </c>
      <c r="AY212" s="209" t="e">
        <f t="shared" ca="1" si="119"/>
        <v>#REF!</v>
      </c>
      <c r="AZ212" s="209" t="e">
        <f t="shared" ca="1" si="120"/>
        <v>#REF!</v>
      </c>
      <c r="BA212" s="209" t="e">
        <f t="shared" ca="1" si="121"/>
        <v>#REF!</v>
      </c>
      <c r="BB212" s="209" t="e">
        <f t="shared" ca="1" si="122"/>
        <v>#REF!</v>
      </c>
      <c r="BC212" s="209" t="e">
        <f t="shared" ca="1" si="123"/>
        <v>#REF!</v>
      </c>
      <c r="BD212" s="209" t="e">
        <f t="shared" ca="1" si="124"/>
        <v>#REF!</v>
      </c>
      <c r="BE212" s="209" t="e">
        <f t="shared" ca="1" si="125"/>
        <v>#REF!</v>
      </c>
      <c r="BF212" s="209" t="e">
        <f t="shared" ca="1" si="126"/>
        <v>#REF!</v>
      </c>
      <c r="BG212" s="209" t="e">
        <f t="shared" ca="1" si="127"/>
        <v>#REF!</v>
      </c>
      <c r="BH212" s="209" t="e">
        <f t="shared" ca="1" si="128"/>
        <v>#REF!</v>
      </c>
      <c r="BI212" s="209" t="e">
        <f t="shared" ca="1" si="129"/>
        <v>#REF!</v>
      </c>
    </row>
    <row r="213" spans="1:61" s="3" customFormat="1">
      <c r="A213" s="246" t="s">
        <v>426</v>
      </c>
      <c r="B213" s="246" t="str">
        <f>INDEX('Ref1'!$E:$E,MATCH(A213,'Ref1'!$A:$A,0))</f>
        <v>Mid Sussex</v>
      </c>
      <c r="C213" s="246" t="str">
        <f>INDEX('Ref1'!$B:$B,MATCH($A213,'Ref1'!$A:$A,0))</f>
        <v>SD</v>
      </c>
      <c r="D213" s="307">
        <f>INDEX(Inputs!$K$61:$K$71,MATCH($C213,Inputs!$Q$61:$Q$71,0))</f>
        <v>0</v>
      </c>
      <c r="E213" s="211">
        <f>$D213*INDEX('3_RatesBilling'!G:G,MATCH($A213,'3_RatesBilling'!$A:$A,0))</f>
        <v>0</v>
      </c>
      <c r="F213" s="211">
        <f>$D213*INDEX('3_RatesBilling'!H:H,MATCH($A213,'3_RatesBilling'!$A:$A,0))</f>
        <v>0</v>
      </c>
      <c r="G213" s="211">
        <f>$D213*INDEX('3_RatesBilling'!I:I,MATCH($A213,'3_RatesBilling'!$A:$A,0))</f>
        <v>0</v>
      </c>
      <c r="H213" s="211">
        <f>$D213*INDEX('3_RatesBilling'!J:J,MATCH($A213,'3_RatesBilling'!$A:$A,0))</f>
        <v>0</v>
      </c>
      <c r="I213" s="211">
        <f>$D213*INDEX('3_RatesBilling'!K:K,MATCH($A213,'3_RatesBilling'!$A:$A,0))</f>
        <v>0</v>
      </c>
      <c r="J213" s="211">
        <f>$D213*INDEX('3_RatesBilling'!L:L,MATCH($A213,'3_RatesBilling'!$A:$A,0))</f>
        <v>0</v>
      </c>
      <c r="K213" s="216">
        <f>$D213*INDEX('3_RatesBilling'!M:M,MATCH($A213,'3_RatesBilling'!$A:$A,0))</f>
        <v>0</v>
      </c>
      <c r="L213" s="213">
        <f>$D213*INDEX('3_RatesBilling'!N:N,MATCH($A213,'3_RatesBilling'!$A:$A,0))</f>
        <v>0</v>
      </c>
      <c r="M213" s="211">
        <f>$D213*INDEX('3_RatesBilling'!O:O,MATCH($A213,'3_RatesBilling'!$A:$A,0))</f>
        <v>0</v>
      </c>
      <c r="N213" s="211">
        <f>$D213*INDEX('3_RatesBilling'!P:P,MATCH($A213,'3_RatesBilling'!$A:$A,0))</f>
        <v>0</v>
      </c>
      <c r="O213" s="211">
        <f>$D213*INDEX('3_RatesBilling'!Q:Q,MATCH($A213,'3_RatesBilling'!$A:$A,0))</f>
        <v>0</v>
      </c>
      <c r="P213" s="211">
        <f>$D213*INDEX('3_RatesBilling'!R:R,MATCH($A213,'3_RatesBilling'!$A:$A,0))</f>
        <v>0</v>
      </c>
      <c r="Q213" s="211">
        <f>$D213*INDEX('3_RatesBilling'!S:S,MATCH($A213,'3_RatesBilling'!$A:$A,0))</f>
        <v>0</v>
      </c>
      <c r="R213" s="211">
        <f>$D213*INDEX('3_RatesBilling'!T:T,MATCH($A213,'3_RatesBilling'!$A:$A,0))</f>
        <v>0</v>
      </c>
      <c r="S213" s="211">
        <f>$D213*INDEX('3_RatesBilling'!U:U,MATCH($A213,'3_RatesBilling'!$A:$A,0))</f>
        <v>0</v>
      </c>
      <c r="T213" s="211">
        <f>$D213*INDEX('3_RatesBilling'!V:V,MATCH($A213,'3_RatesBilling'!$A:$A,0))</f>
        <v>0</v>
      </c>
      <c r="U213" s="211">
        <f>$D213*INDEX('3_RatesBilling'!W:W,MATCH($A213,'3_RatesBilling'!$A:$A,0))</f>
        <v>0</v>
      </c>
      <c r="V213" s="211">
        <f>$D213*INDEX('3_RatesBilling'!X:X,MATCH($A213,'3_RatesBilling'!$A:$A,0))</f>
        <v>0</v>
      </c>
      <c r="W213" s="211">
        <f>$D213*INDEX('3_RatesBilling'!Y:Y,MATCH($A213,'3_RatesBilling'!$A:$A,0))</f>
        <v>0</v>
      </c>
      <c r="X213" s="211">
        <f>$D213*INDEX('3_RatesBilling'!Z:Z,MATCH($A213,'3_RatesBilling'!$A:$A,0))</f>
        <v>0</v>
      </c>
      <c r="Y213" s="211">
        <f>$D213*INDEX('3_RatesBilling'!AA:AA,MATCH($A213,'3_RatesBilling'!$A:$A,0))</f>
        <v>0</v>
      </c>
      <c r="Z213" s="211">
        <f>$D213*INDEX('3_RatesBilling'!AB:AB,MATCH($A213,'3_RatesBilling'!$A:$A,0))</f>
        <v>0</v>
      </c>
      <c r="AA213" s="211">
        <f>$D213*INDEX('3_RatesBilling'!AC:AC,MATCH($A213,'3_RatesBilling'!$A:$A,0))</f>
        <v>0</v>
      </c>
      <c r="AC213" s="211" t="e">
        <f t="shared" ca="1" si="98"/>
        <v>#REF!</v>
      </c>
      <c r="AD213" s="211" t="e">
        <f t="shared" ca="1" si="99"/>
        <v>#REF!</v>
      </c>
      <c r="AE213" s="211" t="e">
        <f t="shared" ca="1" si="100"/>
        <v>#REF!</v>
      </c>
      <c r="AF213" s="211" t="e">
        <f t="shared" ca="1" si="101"/>
        <v>#REF!</v>
      </c>
      <c r="AG213" s="211" t="e">
        <f t="shared" ca="1" si="102"/>
        <v>#REF!</v>
      </c>
      <c r="AH213" s="211" t="e">
        <f t="shared" ca="1" si="103"/>
        <v>#REF!</v>
      </c>
      <c r="AI213" s="211" t="e">
        <f t="shared" ca="1" si="104"/>
        <v>#REF!</v>
      </c>
      <c r="AJ213" s="211" t="e">
        <f t="shared" ca="1" si="105"/>
        <v>#REF!</v>
      </c>
      <c r="AK213" s="211" t="e">
        <f t="shared" ca="1" si="106"/>
        <v>#REF!</v>
      </c>
      <c r="AL213" s="211" t="e">
        <f t="shared" ca="1" si="107"/>
        <v>#REF!</v>
      </c>
      <c r="AM213" s="211" t="e">
        <f t="shared" ca="1" si="108"/>
        <v>#REF!</v>
      </c>
      <c r="AN213" s="211" t="e">
        <f t="shared" ca="1" si="109"/>
        <v>#REF!</v>
      </c>
      <c r="AO213" s="211" t="e">
        <f t="shared" ca="1" si="110"/>
        <v>#REF!</v>
      </c>
      <c r="AP213" s="211" t="e">
        <f t="shared" ca="1" si="111"/>
        <v>#REF!</v>
      </c>
      <c r="AQ213" s="211" t="e">
        <f t="shared" ca="1" si="112"/>
        <v>#REF!</v>
      </c>
      <c r="AR213" s="211" t="e">
        <f t="shared" ca="1" si="113"/>
        <v>#REF!</v>
      </c>
      <c r="AT213" s="209" t="e">
        <f t="shared" ca="1" si="114"/>
        <v>#REF!</v>
      </c>
      <c r="AU213" s="209" t="e">
        <f t="shared" ca="1" si="115"/>
        <v>#REF!</v>
      </c>
      <c r="AV213" s="209" t="e">
        <f t="shared" ca="1" si="116"/>
        <v>#REF!</v>
      </c>
      <c r="AW213" s="209" t="e">
        <f t="shared" ca="1" si="117"/>
        <v>#REF!</v>
      </c>
      <c r="AX213" s="209" t="e">
        <f t="shared" ca="1" si="118"/>
        <v>#REF!</v>
      </c>
      <c r="AY213" s="209" t="e">
        <f t="shared" ca="1" si="119"/>
        <v>#REF!</v>
      </c>
      <c r="AZ213" s="209" t="e">
        <f t="shared" ca="1" si="120"/>
        <v>#REF!</v>
      </c>
      <c r="BA213" s="209" t="e">
        <f t="shared" ca="1" si="121"/>
        <v>#REF!</v>
      </c>
      <c r="BB213" s="209" t="e">
        <f t="shared" ca="1" si="122"/>
        <v>#REF!</v>
      </c>
      <c r="BC213" s="209" t="e">
        <f t="shared" ca="1" si="123"/>
        <v>#REF!</v>
      </c>
      <c r="BD213" s="209" t="e">
        <f t="shared" ca="1" si="124"/>
        <v>#REF!</v>
      </c>
      <c r="BE213" s="209" t="e">
        <f t="shared" ca="1" si="125"/>
        <v>#REF!</v>
      </c>
      <c r="BF213" s="209" t="e">
        <f t="shared" ca="1" si="126"/>
        <v>#REF!</v>
      </c>
      <c r="BG213" s="209" t="e">
        <f t="shared" ca="1" si="127"/>
        <v>#REF!</v>
      </c>
      <c r="BH213" s="209" t="e">
        <f t="shared" ca="1" si="128"/>
        <v>#REF!</v>
      </c>
      <c r="BI213" s="209" t="e">
        <f t="shared" ca="1" si="129"/>
        <v>#REF!</v>
      </c>
    </row>
    <row r="214" spans="1:61" s="3" customFormat="1">
      <c r="A214" s="246" t="s">
        <v>428</v>
      </c>
      <c r="B214" s="246" t="str">
        <f>INDEX('Ref1'!$E:$E,MATCH(A214,'Ref1'!$A:$A,0))</f>
        <v>Middlesbrough</v>
      </c>
      <c r="C214" s="246" t="str">
        <f>INDEX('Ref1'!$B:$B,MATCH($A214,'Ref1'!$A:$A,0))</f>
        <v>UNINFIR</v>
      </c>
      <c r="D214" s="307">
        <f>INDEX(Inputs!$K$61:$K$71,MATCH($C214,Inputs!$Q$61:$Q$71,0))</f>
        <v>0</v>
      </c>
      <c r="E214" s="211">
        <f>$D214*INDEX('3_RatesBilling'!G:G,MATCH($A214,'3_RatesBilling'!$A:$A,0))</f>
        <v>0</v>
      </c>
      <c r="F214" s="211">
        <f>$D214*INDEX('3_RatesBilling'!H:H,MATCH($A214,'3_RatesBilling'!$A:$A,0))</f>
        <v>0</v>
      </c>
      <c r="G214" s="211">
        <f>$D214*INDEX('3_RatesBilling'!I:I,MATCH($A214,'3_RatesBilling'!$A:$A,0))</f>
        <v>0</v>
      </c>
      <c r="H214" s="211">
        <f>$D214*INDEX('3_RatesBilling'!J:J,MATCH($A214,'3_RatesBilling'!$A:$A,0))</f>
        <v>0</v>
      </c>
      <c r="I214" s="211">
        <f>$D214*INDEX('3_RatesBilling'!K:K,MATCH($A214,'3_RatesBilling'!$A:$A,0))</f>
        <v>0</v>
      </c>
      <c r="J214" s="211">
        <f>$D214*INDEX('3_RatesBilling'!L:L,MATCH($A214,'3_RatesBilling'!$A:$A,0))</f>
        <v>0</v>
      </c>
      <c r="K214" s="216">
        <f>$D214*INDEX('3_RatesBilling'!M:M,MATCH($A214,'3_RatesBilling'!$A:$A,0))</f>
        <v>0</v>
      </c>
      <c r="L214" s="213">
        <f>$D214*INDEX('3_RatesBilling'!N:N,MATCH($A214,'3_RatesBilling'!$A:$A,0))</f>
        <v>0</v>
      </c>
      <c r="M214" s="211">
        <f>$D214*INDEX('3_RatesBilling'!O:O,MATCH($A214,'3_RatesBilling'!$A:$A,0))</f>
        <v>0</v>
      </c>
      <c r="N214" s="211">
        <f>$D214*INDEX('3_RatesBilling'!P:P,MATCH($A214,'3_RatesBilling'!$A:$A,0))</f>
        <v>0</v>
      </c>
      <c r="O214" s="211">
        <f>$D214*INDEX('3_RatesBilling'!Q:Q,MATCH($A214,'3_RatesBilling'!$A:$A,0))</f>
        <v>0</v>
      </c>
      <c r="P214" s="211">
        <f>$D214*INDEX('3_RatesBilling'!R:R,MATCH($A214,'3_RatesBilling'!$A:$A,0))</f>
        <v>0</v>
      </c>
      <c r="Q214" s="211">
        <f>$D214*INDEX('3_RatesBilling'!S:S,MATCH($A214,'3_RatesBilling'!$A:$A,0))</f>
        <v>0</v>
      </c>
      <c r="R214" s="211">
        <f>$D214*INDEX('3_RatesBilling'!T:T,MATCH($A214,'3_RatesBilling'!$A:$A,0))</f>
        <v>0</v>
      </c>
      <c r="S214" s="211">
        <f>$D214*INDEX('3_RatesBilling'!U:U,MATCH($A214,'3_RatesBilling'!$A:$A,0))</f>
        <v>0</v>
      </c>
      <c r="T214" s="211">
        <f>$D214*INDEX('3_RatesBilling'!V:V,MATCH($A214,'3_RatesBilling'!$A:$A,0))</f>
        <v>0</v>
      </c>
      <c r="U214" s="211">
        <f>$D214*INDEX('3_RatesBilling'!W:W,MATCH($A214,'3_RatesBilling'!$A:$A,0))</f>
        <v>0</v>
      </c>
      <c r="V214" s="211">
        <f>$D214*INDEX('3_RatesBilling'!X:X,MATCH($A214,'3_RatesBilling'!$A:$A,0))</f>
        <v>0</v>
      </c>
      <c r="W214" s="211">
        <f>$D214*INDEX('3_RatesBilling'!Y:Y,MATCH($A214,'3_RatesBilling'!$A:$A,0))</f>
        <v>0</v>
      </c>
      <c r="X214" s="211">
        <f>$D214*INDEX('3_RatesBilling'!Z:Z,MATCH($A214,'3_RatesBilling'!$A:$A,0))</f>
        <v>0</v>
      </c>
      <c r="Y214" s="211">
        <f>$D214*INDEX('3_RatesBilling'!AA:AA,MATCH($A214,'3_RatesBilling'!$A:$A,0))</f>
        <v>0</v>
      </c>
      <c r="Z214" s="211">
        <f>$D214*INDEX('3_RatesBilling'!AB:AB,MATCH($A214,'3_RatesBilling'!$A:$A,0))</f>
        <v>0</v>
      </c>
      <c r="AA214" s="211">
        <f>$D214*INDEX('3_RatesBilling'!AC:AC,MATCH($A214,'3_RatesBilling'!$A:$A,0))</f>
        <v>0</v>
      </c>
      <c r="AC214" s="211" t="e">
        <f t="shared" ca="1" si="98"/>
        <v>#REF!</v>
      </c>
      <c r="AD214" s="211" t="e">
        <f t="shared" ca="1" si="99"/>
        <v>#REF!</v>
      </c>
      <c r="AE214" s="211" t="e">
        <f t="shared" ca="1" si="100"/>
        <v>#REF!</v>
      </c>
      <c r="AF214" s="211" t="e">
        <f t="shared" ca="1" si="101"/>
        <v>#REF!</v>
      </c>
      <c r="AG214" s="211" t="e">
        <f t="shared" ca="1" si="102"/>
        <v>#REF!</v>
      </c>
      <c r="AH214" s="211" t="e">
        <f t="shared" ca="1" si="103"/>
        <v>#REF!</v>
      </c>
      <c r="AI214" s="211" t="e">
        <f t="shared" ca="1" si="104"/>
        <v>#REF!</v>
      </c>
      <c r="AJ214" s="211" t="e">
        <f t="shared" ca="1" si="105"/>
        <v>#REF!</v>
      </c>
      <c r="AK214" s="211" t="e">
        <f t="shared" ca="1" si="106"/>
        <v>#REF!</v>
      </c>
      <c r="AL214" s="211" t="e">
        <f t="shared" ca="1" si="107"/>
        <v>#REF!</v>
      </c>
      <c r="AM214" s="211" t="e">
        <f t="shared" ca="1" si="108"/>
        <v>#REF!</v>
      </c>
      <c r="AN214" s="211" t="e">
        <f t="shared" ca="1" si="109"/>
        <v>#REF!</v>
      </c>
      <c r="AO214" s="211" t="e">
        <f t="shared" ca="1" si="110"/>
        <v>#REF!</v>
      </c>
      <c r="AP214" s="211" t="e">
        <f t="shared" ca="1" si="111"/>
        <v>#REF!</v>
      </c>
      <c r="AQ214" s="211" t="e">
        <f t="shared" ca="1" si="112"/>
        <v>#REF!</v>
      </c>
      <c r="AR214" s="211" t="e">
        <f t="shared" ca="1" si="113"/>
        <v>#REF!</v>
      </c>
      <c r="AT214" s="209" t="e">
        <f t="shared" ca="1" si="114"/>
        <v>#REF!</v>
      </c>
      <c r="AU214" s="209" t="e">
        <f t="shared" ca="1" si="115"/>
        <v>#REF!</v>
      </c>
      <c r="AV214" s="209" t="e">
        <f t="shared" ca="1" si="116"/>
        <v>#REF!</v>
      </c>
      <c r="AW214" s="209" t="e">
        <f t="shared" ca="1" si="117"/>
        <v>#REF!</v>
      </c>
      <c r="AX214" s="209" t="e">
        <f t="shared" ca="1" si="118"/>
        <v>#REF!</v>
      </c>
      <c r="AY214" s="209" t="e">
        <f t="shared" ca="1" si="119"/>
        <v>#REF!</v>
      </c>
      <c r="AZ214" s="209" t="e">
        <f t="shared" ca="1" si="120"/>
        <v>#REF!</v>
      </c>
      <c r="BA214" s="209" t="e">
        <f t="shared" ca="1" si="121"/>
        <v>#REF!</v>
      </c>
      <c r="BB214" s="209" t="e">
        <f t="shared" ca="1" si="122"/>
        <v>#REF!</v>
      </c>
      <c r="BC214" s="209" t="e">
        <f t="shared" ca="1" si="123"/>
        <v>#REF!</v>
      </c>
      <c r="BD214" s="209" t="e">
        <f t="shared" ca="1" si="124"/>
        <v>#REF!</v>
      </c>
      <c r="BE214" s="209" t="e">
        <f t="shared" ca="1" si="125"/>
        <v>#REF!</v>
      </c>
      <c r="BF214" s="209" t="e">
        <f t="shared" ca="1" si="126"/>
        <v>#REF!</v>
      </c>
      <c r="BG214" s="209" t="e">
        <f t="shared" ca="1" si="127"/>
        <v>#REF!</v>
      </c>
      <c r="BH214" s="209" t="e">
        <f t="shared" ca="1" si="128"/>
        <v>#REF!</v>
      </c>
      <c r="BI214" s="209" t="e">
        <f t="shared" ca="1" si="129"/>
        <v>#REF!</v>
      </c>
    </row>
    <row r="215" spans="1:61" s="3" customFormat="1">
      <c r="A215" s="246" t="s">
        <v>430</v>
      </c>
      <c r="B215" s="246" t="str">
        <f>INDEX('Ref1'!$E:$E,MATCH(A215,'Ref1'!$A:$A,0))</f>
        <v>Milton Keynes</v>
      </c>
      <c r="C215" s="246" t="str">
        <f>INDEX('Ref1'!$B:$B,MATCH($A215,'Ref1'!$A:$A,0))</f>
        <v>UNINFIR</v>
      </c>
      <c r="D215" s="307">
        <f>INDEX(Inputs!$K$61:$K$71,MATCH($C215,Inputs!$Q$61:$Q$71,0))</f>
        <v>0</v>
      </c>
      <c r="E215" s="211">
        <f>$D215*INDEX('3_RatesBilling'!G:G,MATCH($A215,'3_RatesBilling'!$A:$A,0))</f>
        <v>0</v>
      </c>
      <c r="F215" s="211">
        <f>$D215*INDEX('3_RatesBilling'!H:H,MATCH($A215,'3_RatesBilling'!$A:$A,0))</f>
        <v>0</v>
      </c>
      <c r="G215" s="211">
        <f>$D215*INDEX('3_RatesBilling'!I:I,MATCH($A215,'3_RatesBilling'!$A:$A,0))</f>
        <v>0</v>
      </c>
      <c r="H215" s="211">
        <f>$D215*INDEX('3_RatesBilling'!J:J,MATCH($A215,'3_RatesBilling'!$A:$A,0))</f>
        <v>0</v>
      </c>
      <c r="I215" s="211">
        <f>$D215*INDEX('3_RatesBilling'!K:K,MATCH($A215,'3_RatesBilling'!$A:$A,0))</f>
        <v>0</v>
      </c>
      <c r="J215" s="211">
        <f>$D215*INDEX('3_RatesBilling'!L:L,MATCH($A215,'3_RatesBilling'!$A:$A,0))</f>
        <v>0</v>
      </c>
      <c r="K215" s="216">
        <f>$D215*INDEX('3_RatesBilling'!M:M,MATCH($A215,'3_RatesBilling'!$A:$A,0))</f>
        <v>0</v>
      </c>
      <c r="L215" s="213">
        <f>$D215*INDEX('3_RatesBilling'!N:N,MATCH($A215,'3_RatesBilling'!$A:$A,0))</f>
        <v>0</v>
      </c>
      <c r="M215" s="211">
        <f>$D215*INDEX('3_RatesBilling'!O:O,MATCH($A215,'3_RatesBilling'!$A:$A,0))</f>
        <v>0</v>
      </c>
      <c r="N215" s="211">
        <f>$D215*INDEX('3_RatesBilling'!P:P,MATCH($A215,'3_RatesBilling'!$A:$A,0))</f>
        <v>0</v>
      </c>
      <c r="O215" s="211">
        <f>$D215*INDEX('3_RatesBilling'!Q:Q,MATCH($A215,'3_RatesBilling'!$A:$A,0))</f>
        <v>0</v>
      </c>
      <c r="P215" s="211">
        <f>$D215*INDEX('3_RatesBilling'!R:R,MATCH($A215,'3_RatesBilling'!$A:$A,0))</f>
        <v>0</v>
      </c>
      <c r="Q215" s="211">
        <f>$D215*INDEX('3_RatesBilling'!S:S,MATCH($A215,'3_RatesBilling'!$A:$A,0))</f>
        <v>0</v>
      </c>
      <c r="R215" s="211">
        <f>$D215*INDEX('3_RatesBilling'!T:T,MATCH($A215,'3_RatesBilling'!$A:$A,0))</f>
        <v>0</v>
      </c>
      <c r="S215" s="211">
        <f>$D215*INDEX('3_RatesBilling'!U:U,MATCH($A215,'3_RatesBilling'!$A:$A,0))</f>
        <v>0</v>
      </c>
      <c r="T215" s="211">
        <f>$D215*INDEX('3_RatesBilling'!V:V,MATCH($A215,'3_RatesBilling'!$A:$A,0))</f>
        <v>0</v>
      </c>
      <c r="U215" s="211">
        <f>$D215*INDEX('3_RatesBilling'!W:W,MATCH($A215,'3_RatesBilling'!$A:$A,0))</f>
        <v>0</v>
      </c>
      <c r="V215" s="211">
        <f>$D215*INDEX('3_RatesBilling'!X:X,MATCH($A215,'3_RatesBilling'!$A:$A,0))</f>
        <v>0</v>
      </c>
      <c r="W215" s="211">
        <f>$D215*INDEX('3_RatesBilling'!Y:Y,MATCH($A215,'3_RatesBilling'!$A:$A,0))</f>
        <v>0</v>
      </c>
      <c r="X215" s="211">
        <f>$D215*INDEX('3_RatesBilling'!Z:Z,MATCH($A215,'3_RatesBilling'!$A:$A,0))</f>
        <v>0</v>
      </c>
      <c r="Y215" s="211">
        <f>$D215*INDEX('3_RatesBilling'!AA:AA,MATCH($A215,'3_RatesBilling'!$A:$A,0))</f>
        <v>0</v>
      </c>
      <c r="Z215" s="211">
        <f>$D215*INDEX('3_RatesBilling'!AB:AB,MATCH($A215,'3_RatesBilling'!$A:$A,0))</f>
        <v>0</v>
      </c>
      <c r="AA215" s="211">
        <f>$D215*INDEX('3_RatesBilling'!AC:AC,MATCH($A215,'3_RatesBilling'!$A:$A,0))</f>
        <v>0</v>
      </c>
      <c r="AC215" s="211" t="e">
        <f t="shared" ca="1" si="98"/>
        <v>#REF!</v>
      </c>
      <c r="AD215" s="211" t="e">
        <f t="shared" ca="1" si="99"/>
        <v>#REF!</v>
      </c>
      <c r="AE215" s="211" t="e">
        <f t="shared" ca="1" si="100"/>
        <v>#REF!</v>
      </c>
      <c r="AF215" s="211" t="e">
        <f t="shared" ca="1" si="101"/>
        <v>#REF!</v>
      </c>
      <c r="AG215" s="211" t="e">
        <f t="shared" ca="1" si="102"/>
        <v>#REF!</v>
      </c>
      <c r="AH215" s="211" t="e">
        <f t="shared" ca="1" si="103"/>
        <v>#REF!</v>
      </c>
      <c r="AI215" s="211" t="e">
        <f t="shared" ca="1" si="104"/>
        <v>#REF!</v>
      </c>
      <c r="AJ215" s="211" t="e">
        <f t="shared" ca="1" si="105"/>
        <v>#REF!</v>
      </c>
      <c r="AK215" s="211" t="e">
        <f t="shared" ca="1" si="106"/>
        <v>#REF!</v>
      </c>
      <c r="AL215" s="211" t="e">
        <f t="shared" ca="1" si="107"/>
        <v>#REF!</v>
      </c>
      <c r="AM215" s="211" t="e">
        <f t="shared" ca="1" si="108"/>
        <v>#REF!</v>
      </c>
      <c r="AN215" s="211" t="e">
        <f t="shared" ca="1" si="109"/>
        <v>#REF!</v>
      </c>
      <c r="AO215" s="211" t="e">
        <f t="shared" ca="1" si="110"/>
        <v>#REF!</v>
      </c>
      <c r="AP215" s="211" t="e">
        <f t="shared" ca="1" si="111"/>
        <v>#REF!</v>
      </c>
      <c r="AQ215" s="211" t="e">
        <f t="shared" ca="1" si="112"/>
        <v>#REF!</v>
      </c>
      <c r="AR215" s="211" t="e">
        <f t="shared" ca="1" si="113"/>
        <v>#REF!</v>
      </c>
      <c r="AT215" s="209" t="e">
        <f t="shared" ca="1" si="114"/>
        <v>#REF!</v>
      </c>
      <c r="AU215" s="209" t="e">
        <f t="shared" ca="1" si="115"/>
        <v>#REF!</v>
      </c>
      <c r="AV215" s="209" t="e">
        <f t="shared" ca="1" si="116"/>
        <v>#REF!</v>
      </c>
      <c r="AW215" s="209" t="e">
        <f t="shared" ca="1" si="117"/>
        <v>#REF!</v>
      </c>
      <c r="AX215" s="209" t="e">
        <f t="shared" ca="1" si="118"/>
        <v>#REF!</v>
      </c>
      <c r="AY215" s="209" t="e">
        <f t="shared" ca="1" si="119"/>
        <v>#REF!</v>
      </c>
      <c r="AZ215" s="209" t="e">
        <f t="shared" ca="1" si="120"/>
        <v>#REF!</v>
      </c>
      <c r="BA215" s="209" t="e">
        <f t="shared" ca="1" si="121"/>
        <v>#REF!</v>
      </c>
      <c r="BB215" s="209" t="e">
        <f t="shared" ca="1" si="122"/>
        <v>#REF!</v>
      </c>
      <c r="BC215" s="209" t="e">
        <f t="shared" ca="1" si="123"/>
        <v>#REF!</v>
      </c>
      <c r="BD215" s="209" t="e">
        <f t="shared" ca="1" si="124"/>
        <v>#REF!</v>
      </c>
      <c r="BE215" s="209" t="e">
        <f t="shared" ca="1" si="125"/>
        <v>#REF!</v>
      </c>
      <c r="BF215" s="209" t="e">
        <f t="shared" ca="1" si="126"/>
        <v>#REF!</v>
      </c>
      <c r="BG215" s="209" t="e">
        <f t="shared" ca="1" si="127"/>
        <v>#REF!</v>
      </c>
      <c r="BH215" s="209" t="e">
        <f t="shared" ca="1" si="128"/>
        <v>#REF!</v>
      </c>
      <c r="BI215" s="209" t="e">
        <f t="shared" ca="1" si="129"/>
        <v>#REF!</v>
      </c>
    </row>
    <row r="216" spans="1:61" s="3" customFormat="1">
      <c r="A216" s="246" t="s">
        <v>432</v>
      </c>
      <c r="B216" s="246" t="str">
        <f>INDEX('Ref1'!$E:$E,MATCH(A216,'Ref1'!$A:$A,0))</f>
        <v>Mole Valley</v>
      </c>
      <c r="C216" s="246" t="str">
        <f>INDEX('Ref1'!$B:$B,MATCH($A216,'Ref1'!$A:$A,0))</f>
        <v>SD</v>
      </c>
      <c r="D216" s="307">
        <f>INDEX(Inputs!$K$61:$K$71,MATCH($C216,Inputs!$Q$61:$Q$71,0))</f>
        <v>0</v>
      </c>
      <c r="E216" s="211">
        <f>$D216*INDEX('3_RatesBilling'!G:G,MATCH($A216,'3_RatesBilling'!$A:$A,0))</f>
        <v>0</v>
      </c>
      <c r="F216" s="211">
        <f>$D216*INDEX('3_RatesBilling'!H:H,MATCH($A216,'3_RatesBilling'!$A:$A,0))</f>
        <v>0</v>
      </c>
      <c r="G216" s="211">
        <f>$D216*INDEX('3_RatesBilling'!I:I,MATCH($A216,'3_RatesBilling'!$A:$A,0))</f>
        <v>0</v>
      </c>
      <c r="H216" s="211">
        <f>$D216*INDEX('3_RatesBilling'!J:J,MATCH($A216,'3_RatesBilling'!$A:$A,0))</f>
        <v>0</v>
      </c>
      <c r="I216" s="211">
        <f>$D216*INDEX('3_RatesBilling'!K:K,MATCH($A216,'3_RatesBilling'!$A:$A,0))</f>
        <v>0</v>
      </c>
      <c r="J216" s="211">
        <f>$D216*INDEX('3_RatesBilling'!L:L,MATCH($A216,'3_RatesBilling'!$A:$A,0))</f>
        <v>0</v>
      </c>
      <c r="K216" s="216">
        <f>$D216*INDEX('3_RatesBilling'!M:M,MATCH($A216,'3_RatesBilling'!$A:$A,0))</f>
        <v>0</v>
      </c>
      <c r="L216" s="213">
        <f>$D216*INDEX('3_RatesBilling'!N:N,MATCH($A216,'3_RatesBilling'!$A:$A,0))</f>
        <v>0</v>
      </c>
      <c r="M216" s="211">
        <f>$D216*INDEX('3_RatesBilling'!O:O,MATCH($A216,'3_RatesBilling'!$A:$A,0))</f>
        <v>0</v>
      </c>
      <c r="N216" s="211">
        <f>$D216*INDEX('3_RatesBilling'!P:P,MATCH($A216,'3_RatesBilling'!$A:$A,0))</f>
        <v>0</v>
      </c>
      <c r="O216" s="211">
        <f>$D216*INDEX('3_RatesBilling'!Q:Q,MATCH($A216,'3_RatesBilling'!$A:$A,0))</f>
        <v>0</v>
      </c>
      <c r="P216" s="211">
        <f>$D216*INDEX('3_RatesBilling'!R:R,MATCH($A216,'3_RatesBilling'!$A:$A,0))</f>
        <v>0</v>
      </c>
      <c r="Q216" s="211">
        <f>$D216*INDEX('3_RatesBilling'!S:S,MATCH($A216,'3_RatesBilling'!$A:$A,0))</f>
        <v>0</v>
      </c>
      <c r="R216" s="211">
        <f>$D216*INDEX('3_RatesBilling'!T:T,MATCH($A216,'3_RatesBilling'!$A:$A,0))</f>
        <v>0</v>
      </c>
      <c r="S216" s="211">
        <f>$D216*INDEX('3_RatesBilling'!U:U,MATCH($A216,'3_RatesBilling'!$A:$A,0))</f>
        <v>0</v>
      </c>
      <c r="T216" s="211">
        <f>$D216*INDEX('3_RatesBilling'!V:V,MATCH($A216,'3_RatesBilling'!$A:$A,0))</f>
        <v>0</v>
      </c>
      <c r="U216" s="211">
        <f>$D216*INDEX('3_RatesBilling'!W:W,MATCH($A216,'3_RatesBilling'!$A:$A,0))</f>
        <v>0</v>
      </c>
      <c r="V216" s="211">
        <f>$D216*INDEX('3_RatesBilling'!X:X,MATCH($A216,'3_RatesBilling'!$A:$A,0))</f>
        <v>0</v>
      </c>
      <c r="W216" s="211">
        <f>$D216*INDEX('3_RatesBilling'!Y:Y,MATCH($A216,'3_RatesBilling'!$A:$A,0))</f>
        <v>0</v>
      </c>
      <c r="X216" s="211">
        <f>$D216*INDEX('3_RatesBilling'!Z:Z,MATCH($A216,'3_RatesBilling'!$A:$A,0))</f>
        <v>0</v>
      </c>
      <c r="Y216" s="211">
        <f>$D216*INDEX('3_RatesBilling'!AA:AA,MATCH($A216,'3_RatesBilling'!$A:$A,0))</f>
        <v>0</v>
      </c>
      <c r="Z216" s="211">
        <f>$D216*INDEX('3_RatesBilling'!AB:AB,MATCH($A216,'3_RatesBilling'!$A:$A,0))</f>
        <v>0</v>
      </c>
      <c r="AA216" s="211">
        <f>$D216*INDEX('3_RatesBilling'!AC:AC,MATCH($A216,'3_RatesBilling'!$A:$A,0))</f>
        <v>0</v>
      </c>
      <c r="AC216" s="211" t="e">
        <f t="shared" ca="1" si="98"/>
        <v>#REF!</v>
      </c>
      <c r="AD216" s="211" t="e">
        <f t="shared" ca="1" si="99"/>
        <v>#REF!</v>
      </c>
      <c r="AE216" s="211" t="e">
        <f t="shared" ca="1" si="100"/>
        <v>#REF!</v>
      </c>
      <c r="AF216" s="211" t="e">
        <f t="shared" ca="1" si="101"/>
        <v>#REF!</v>
      </c>
      <c r="AG216" s="211" t="e">
        <f t="shared" ca="1" si="102"/>
        <v>#REF!</v>
      </c>
      <c r="AH216" s="211" t="e">
        <f t="shared" ca="1" si="103"/>
        <v>#REF!</v>
      </c>
      <c r="AI216" s="211" t="e">
        <f t="shared" ca="1" si="104"/>
        <v>#REF!</v>
      </c>
      <c r="AJ216" s="211" t="e">
        <f t="shared" ca="1" si="105"/>
        <v>#REF!</v>
      </c>
      <c r="AK216" s="211" t="e">
        <f t="shared" ca="1" si="106"/>
        <v>#REF!</v>
      </c>
      <c r="AL216" s="211" t="e">
        <f t="shared" ca="1" si="107"/>
        <v>#REF!</v>
      </c>
      <c r="AM216" s="211" t="e">
        <f t="shared" ca="1" si="108"/>
        <v>#REF!</v>
      </c>
      <c r="AN216" s="211" t="e">
        <f t="shared" ca="1" si="109"/>
        <v>#REF!</v>
      </c>
      <c r="AO216" s="211" t="e">
        <f t="shared" ca="1" si="110"/>
        <v>#REF!</v>
      </c>
      <c r="AP216" s="211" t="e">
        <f t="shared" ca="1" si="111"/>
        <v>#REF!</v>
      </c>
      <c r="AQ216" s="211" t="e">
        <f t="shared" ca="1" si="112"/>
        <v>#REF!</v>
      </c>
      <c r="AR216" s="211" t="e">
        <f t="shared" ca="1" si="113"/>
        <v>#REF!</v>
      </c>
      <c r="AT216" s="209" t="e">
        <f t="shared" ca="1" si="114"/>
        <v>#REF!</v>
      </c>
      <c r="AU216" s="209" t="e">
        <f t="shared" ca="1" si="115"/>
        <v>#REF!</v>
      </c>
      <c r="AV216" s="209" t="e">
        <f t="shared" ca="1" si="116"/>
        <v>#REF!</v>
      </c>
      <c r="AW216" s="209" t="e">
        <f t="shared" ca="1" si="117"/>
        <v>#REF!</v>
      </c>
      <c r="AX216" s="209" t="e">
        <f t="shared" ca="1" si="118"/>
        <v>#REF!</v>
      </c>
      <c r="AY216" s="209" t="e">
        <f t="shared" ca="1" si="119"/>
        <v>#REF!</v>
      </c>
      <c r="AZ216" s="209" t="e">
        <f t="shared" ca="1" si="120"/>
        <v>#REF!</v>
      </c>
      <c r="BA216" s="209" t="e">
        <f t="shared" ca="1" si="121"/>
        <v>#REF!</v>
      </c>
      <c r="BB216" s="209" t="e">
        <f t="shared" ca="1" si="122"/>
        <v>#REF!</v>
      </c>
      <c r="BC216" s="209" t="e">
        <f t="shared" ca="1" si="123"/>
        <v>#REF!</v>
      </c>
      <c r="BD216" s="209" t="e">
        <f t="shared" ca="1" si="124"/>
        <v>#REF!</v>
      </c>
      <c r="BE216" s="209" t="e">
        <f t="shared" ca="1" si="125"/>
        <v>#REF!</v>
      </c>
      <c r="BF216" s="209" t="e">
        <f t="shared" ca="1" si="126"/>
        <v>#REF!</v>
      </c>
      <c r="BG216" s="209" t="e">
        <f t="shared" ca="1" si="127"/>
        <v>#REF!</v>
      </c>
      <c r="BH216" s="209" t="e">
        <f t="shared" ca="1" si="128"/>
        <v>#REF!</v>
      </c>
      <c r="BI216" s="209" t="e">
        <f t="shared" ca="1" si="129"/>
        <v>#REF!</v>
      </c>
    </row>
    <row r="217" spans="1:61" s="3" customFormat="1">
      <c r="A217" s="246" t="s">
        <v>434</v>
      </c>
      <c r="B217" s="246" t="str">
        <f>INDEX('Ref1'!$E:$E,MATCH(A217,'Ref1'!$A:$A,0))</f>
        <v>New Forest</v>
      </c>
      <c r="C217" s="246" t="str">
        <f>INDEX('Ref1'!$B:$B,MATCH($A217,'Ref1'!$A:$A,0))</f>
        <v>SD</v>
      </c>
      <c r="D217" s="307">
        <f>INDEX(Inputs!$K$61:$K$71,MATCH($C217,Inputs!$Q$61:$Q$71,0))</f>
        <v>0</v>
      </c>
      <c r="E217" s="211">
        <f>$D217*INDEX('3_RatesBilling'!G:G,MATCH($A217,'3_RatesBilling'!$A:$A,0))</f>
        <v>0</v>
      </c>
      <c r="F217" s="211">
        <f>$D217*INDEX('3_RatesBilling'!H:H,MATCH($A217,'3_RatesBilling'!$A:$A,0))</f>
        <v>0</v>
      </c>
      <c r="G217" s="211">
        <f>$D217*INDEX('3_RatesBilling'!I:I,MATCH($A217,'3_RatesBilling'!$A:$A,0))</f>
        <v>0</v>
      </c>
      <c r="H217" s="211">
        <f>$D217*INDEX('3_RatesBilling'!J:J,MATCH($A217,'3_RatesBilling'!$A:$A,0))</f>
        <v>0</v>
      </c>
      <c r="I217" s="211">
        <f>$D217*INDEX('3_RatesBilling'!K:K,MATCH($A217,'3_RatesBilling'!$A:$A,0))</f>
        <v>0</v>
      </c>
      <c r="J217" s="211">
        <f>$D217*INDEX('3_RatesBilling'!L:L,MATCH($A217,'3_RatesBilling'!$A:$A,0))</f>
        <v>0</v>
      </c>
      <c r="K217" s="216">
        <f>$D217*INDEX('3_RatesBilling'!M:M,MATCH($A217,'3_RatesBilling'!$A:$A,0))</f>
        <v>0</v>
      </c>
      <c r="L217" s="213">
        <f>$D217*INDEX('3_RatesBilling'!N:N,MATCH($A217,'3_RatesBilling'!$A:$A,0))</f>
        <v>0</v>
      </c>
      <c r="M217" s="211">
        <f>$D217*INDEX('3_RatesBilling'!O:O,MATCH($A217,'3_RatesBilling'!$A:$A,0))</f>
        <v>0</v>
      </c>
      <c r="N217" s="211">
        <f>$D217*INDEX('3_RatesBilling'!P:P,MATCH($A217,'3_RatesBilling'!$A:$A,0))</f>
        <v>0</v>
      </c>
      <c r="O217" s="211">
        <f>$D217*INDEX('3_RatesBilling'!Q:Q,MATCH($A217,'3_RatesBilling'!$A:$A,0))</f>
        <v>0</v>
      </c>
      <c r="P217" s="211">
        <f>$D217*INDEX('3_RatesBilling'!R:R,MATCH($A217,'3_RatesBilling'!$A:$A,0))</f>
        <v>0</v>
      </c>
      <c r="Q217" s="211">
        <f>$D217*INDEX('3_RatesBilling'!S:S,MATCH($A217,'3_RatesBilling'!$A:$A,0))</f>
        <v>0</v>
      </c>
      <c r="R217" s="211">
        <f>$D217*INDEX('3_RatesBilling'!T:T,MATCH($A217,'3_RatesBilling'!$A:$A,0))</f>
        <v>0</v>
      </c>
      <c r="S217" s="211">
        <f>$D217*INDEX('3_RatesBilling'!U:U,MATCH($A217,'3_RatesBilling'!$A:$A,0))</f>
        <v>0</v>
      </c>
      <c r="T217" s="211">
        <f>$D217*INDEX('3_RatesBilling'!V:V,MATCH($A217,'3_RatesBilling'!$A:$A,0))</f>
        <v>0</v>
      </c>
      <c r="U217" s="211">
        <f>$D217*INDEX('3_RatesBilling'!W:W,MATCH($A217,'3_RatesBilling'!$A:$A,0))</f>
        <v>0</v>
      </c>
      <c r="V217" s="211">
        <f>$D217*INDEX('3_RatesBilling'!X:X,MATCH($A217,'3_RatesBilling'!$A:$A,0))</f>
        <v>0</v>
      </c>
      <c r="W217" s="211">
        <f>$D217*INDEX('3_RatesBilling'!Y:Y,MATCH($A217,'3_RatesBilling'!$A:$A,0))</f>
        <v>0</v>
      </c>
      <c r="X217" s="211">
        <f>$D217*INDEX('3_RatesBilling'!Z:Z,MATCH($A217,'3_RatesBilling'!$A:$A,0))</f>
        <v>0</v>
      </c>
      <c r="Y217" s="211">
        <f>$D217*INDEX('3_RatesBilling'!AA:AA,MATCH($A217,'3_RatesBilling'!$A:$A,0))</f>
        <v>0</v>
      </c>
      <c r="Z217" s="211">
        <f>$D217*INDEX('3_RatesBilling'!AB:AB,MATCH($A217,'3_RatesBilling'!$A:$A,0))</f>
        <v>0</v>
      </c>
      <c r="AA217" s="211">
        <f>$D217*INDEX('3_RatesBilling'!AC:AC,MATCH($A217,'3_RatesBilling'!$A:$A,0))</f>
        <v>0</v>
      </c>
      <c r="AC217" s="211" t="e">
        <f t="shared" ca="1" si="98"/>
        <v>#REF!</v>
      </c>
      <c r="AD217" s="211" t="e">
        <f t="shared" ca="1" si="99"/>
        <v>#REF!</v>
      </c>
      <c r="AE217" s="211" t="e">
        <f t="shared" ca="1" si="100"/>
        <v>#REF!</v>
      </c>
      <c r="AF217" s="211" t="e">
        <f t="shared" ca="1" si="101"/>
        <v>#REF!</v>
      </c>
      <c r="AG217" s="211" t="e">
        <f t="shared" ca="1" si="102"/>
        <v>#REF!</v>
      </c>
      <c r="AH217" s="211" t="e">
        <f t="shared" ca="1" si="103"/>
        <v>#REF!</v>
      </c>
      <c r="AI217" s="211" t="e">
        <f t="shared" ca="1" si="104"/>
        <v>#REF!</v>
      </c>
      <c r="AJ217" s="211" t="e">
        <f t="shared" ca="1" si="105"/>
        <v>#REF!</v>
      </c>
      <c r="AK217" s="211" t="e">
        <f t="shared" ca="1" si="106"/>
        <v>#REF!</v>
      </c>
      <c r="AL217" s="211" t="e">
        <f t="shared" ca="1" si="107"/>
        <v>#REF!</v>
      </c>
      <c r="AM217" s="211" t="e">
        <f t="shared" ca="1" si="108"/>
        <v>#REF!</v>
      </c>
      <c r="AN217" s="211" t="e">
        <f t="shared" ca="1" si="109"/>
        <v>#REF!</v>
      </c>
      <c r="AO217" s="211" t="e">
        <f t="shared" ca="1" si="110"/>
        <v>#REF!</v>
      </c>
      <c r="AP217" s="211" t="e">
        <f t="shared" ca="1" si="111"/>
        <v>#REF!</v>
      </c>
      <c r="AQ217" s="211" t="e">
        <f t="shared" ca="1" si="112"/>
        <v>#REF!</v>
      </c>
      <c r="AR217" s="211" t="e">
        <f t="shared" ca="1" si="113"/>
        <v>#REF!</v>
      </c>
      <c r="AT217" s="209" t="e">
        <f t="shared" ca="1" si="114"/>
        <v>#REF!</v>
      </c>
      <c r="AU217" s="209" t="e">
        <f t="shared" ca="1" si="115"/>
        <v>#REF!</v>
      </c>
      <c r="AV217" s="209" t="e">
        <f t="shared" ca="1" si="116"/>
        <v>#REF!</v>
      </c>
      <c r="AW217" s="209" t="e">
        <f t="shared" ca="1" si="117"/>
        <v>#REF!</v>
      </c>
      <c r="AX217" s="209" t="e">
        <f t="shared" ca="1" si="118"/>
        <v>#REF!</v>
      </c>
      <c r="AY217" s="209" t="e">
        <f t="shared" ca="1" si="119"/>
        <v>#REF!</v>
      </c>
      <c r="AZ217" s="209" t="e">
        <f t="shared" ca="1" si="120"/>
        <v>#REF!</v>
      </c>
      <c r="BA217" s="209" t="e">
        <f t="shared" ca="1" si="121"/>
        <v>#REF!</v>
      </c>
      <c r="BB217" s="209" t="e">
        <f t="shared" ca="1" si="122"/>
        <v>#REF!</v>
      </c>
      <c r="BC217" s="209" t="e">
        <f t="shared" ca="1" si="123"/>
        <v>#REF!</v>
      </c>
      <c r="BD217" s="209" t="e">
        <f t="shared" ca="1" si="124"/>
        <v>#REF!</v>
      </c>
      <c r="BE217" s="209" t="e">
        <f t="shared" ca="1" si="125"/>
        <v>#REF!</v>
      </c>
      <c r="BF217" s="209" t="e">
        <f t="shared" ca="1" si="126"/>
        <v>#REF!</v>
      </c>
      <c r="BG217" s="209" t="e">
        <f t="shared" ca="1" si="127"/>
        <v>#REF!</v>
      </c>
      <c r="BH217" s="209" t="e">
        <f t="shared" ca="1" si="128"/>
        <v>#REF!</v>
      </c>
      <c r="BI217" s="209" t="e">
        <f t="shared" ca="1" si="129"/>
        <v>#REF!</v>
      </c>
    </row>
    <row r="218" spans="1:61" s="3" customFormat="1">
      <c r="A218" s="246" t="s">
        <v>436</v>
      </c>
      <c r="B218" s="246" t="str">
        <f>INDEX('Ref1'!$E:$E,MATCH(A218,'Ref1'!$A:$A,0))</f>
        <v>Newark and Sherwood</v>
      </c>
      <c r="C218" s="246" t="str">
        <f>INDEX('Ref1'!$B:$B,MATCH($A218,'Ref1'!$A:$A,0))</f>
        <v>SD</v>
      </c>
      <c r="D218" s="307">
        <f>INDEX(Inputs!$K$61:$K$71,MATCH($C218,Inputs!$Q$61:$Q$71,0))</f>
        <v>0</v>
      </c>
      <c r="E218" s="211">
        <f>$D218*INDEX('3_RatesBilling'!G:G,MATCH($A218,'3_RatesBilling'!$A:$A,0))</f>
        <v>0</v>
      </c>
      <c r="F218" s="211">
        <f>$D218*INDEX('3_RatesBilling'!H:H,MATCH($A218,'3_RatesBilling'!$A:$A,0))</f>
        <v>0</v>
      </c>
      <c r="G218" s="211">
        <f>$D218*INDEX('3_RatesBilling'!I:I,MATCH($A218,'3_RatesBilling'!$A:$A,0))</f>
        <v>0</v>
      </c>
      <c r="H218" s="211">
        <f>$D218*INDEX('3_RatesBilling'!J:J,MATCH($A218,'3_RatesBilling'!$A:$A,0))</f>
        <v>0</v>
      </c>
      <c r="I218" s="211">
        <f>$D218*INDEX('3_RatesBilling'!K:K,MATCH($A218,'3_RatesBilling'!$A:$A,0))</f>
        <v>0</v>
      </c>
      <c r="J218" s="211">
        <f>$D218*INDEX('3_RatesBilling'!L:L,MATCH($A218,'3_RatesBilling'!$A:$A,0))</f>
        <v>0</v>
      </c>
      <c r="K218" s="216">
        <f>$D218*INDEX('3_RatesBilling'!M:M,MATCH($A218,'3_RatesBilling'!$A:$A,0))</f>
        <v>0</v>
      </c>
      <c r="L218" s="213">
        <f>$D218*INDEX('3_RatesBilling'!N:N,MATCH($A218,'3_RatesBilling'!$A:$A,0))</f>
        <v>0</v>
      </c>
      <c r="M218" s="211">
        <f>$D218*INDEX('3_RatesBilling'!O:O,MATCH($A218,'3_RatesBilling'!$A:$A,0))</f>
        <v>0</v>
      </c>
      <c r="N218" s="211">
        <f>$D218*INDEX('3_RatesBilling'!P:P,MATCH($A218,'3_RatesBilling'!$A:$A,0))</f>
        <v>0</v>
      </c>
      <c r="O218" s="211">
        <f>$D218*INDEX('3_RatesBilling'!Q:Q,MATCH($A218,'3_RatesBilling'!$A:$A,0))</f>
        <v>0</v>
      </c>
      <c r="P218" s="211">
        <f>$D218*INDEX('3_RatesBilling'!R:R,MATCH($A218,'3_RatesBilling'!$A:$A,0))</f>
        <v>0</v>
      </c>
      <c r="Q218" s="211">
        <f>$D218*INDEX('3_RatesBilling'!S:S,MATCH($A218,'3_RatesBilling'!$A:$A,0))</f>
        <v>0</v>
      </c>
      <c r="R218" s="211">
        <f>$D218*INDEX('3_RatesBilling'!T:T,MATCH($A218,'3_RatesBilling'!$A:$A,0))</f>
        <v>0</v>
      </c>
      <c r="S218" s="211">
        <f>$D218*INDEX('3_RatesBilling'!U:U,MATCH($A218,'3_RatesBilling'!$A:$A,0))</f>
        <v>0</v>
      </c>
      <c r="T218" s="211">
        <f>$D218*INDEX('3_RatesBilling'!V:V,MATCH($A218,'3_RatesBilling'!$A:$A,0))</f>
        <v>0</v>
      </c>
      <c r="U218" s="211">
        <f>$D218*INDEX('3_RatesBilling'!W:W,MATCH($A218,'3_RatesBilling'!$A:$A,0))</f>
        <v>0</v>
      </c>
      <c r="V218" s="211">
        <f>$D218*INDEX('3_RatesBilling'!X:X,MATCH($A218,'3_RatesBilling'!$A:$A,0))</f>
        <v>0</v>
      </c>
      <c r="W218" s="211">
        <f>$D218*INDEX('3_RatesBilling'!Y:Y,MATCH($A218,'3_RatesBilling'!$A:$A,0))</f>
        <v>0</v>
      </c>
      <c r="X218" s="211">
        <f>$D218*INDEX('3_RatesBilling'!Z:Z,MATCH($A218,'3_RatesBilling'!$A:$A,0))</f>
        <v>0</v>
      </c>
      <c r="Y218" s="211">
        <f>$D218*INDEX('3_RatesBilling'!AA:AA,MATCH($A218,'3_RatesBilling'!$A:$A,0))</f>
        <v>0</v>
      </c>
      <c r="Z218" s="211">
        <f>$D218*INDEX('3_RatesBilling'!AB:AB,MATCH($A218,'3_RatesBilling'!$A:$A,0))</f>
        <v>0</v>
      </c>
      <c r="AA218" s="211">
        <f>$D218*INDEX('3_RatesBilling'!AC:AC,MATCH($A218,'3_RatesBilling'!$A:$A,0))</f>
        <v>0</v>
      </c>
      <c r="AC218" s="211" t="e">
        <f t="shared" ca="1" si="98"/>
        <v>#REF!</v>
      </c>
      <c r="AD218" s="211" t="e">
        <f t="shared" ca="1" si="99"/>
        <v>#REF!</v>
      </c>
      <c r="AE218" s="211" t="e">
        <f t="shared" ca="1" si="100"/>
        <v>#REF!</v>
      </c>
      <c r="AF218" s="211" t="e">
        <f t="shared" ca="1" si="101"/>
        <v>#REF!</v>
      </c>
      <c r="AG218" s="211" t="e">
        <f t="shared" ca="1" si="102"/>
        <v>#REF!</v>
      </c>
      <c r="AH218" s="211" t="e">
        <f t="shared" ca="1" si="103"/>
        <v>#REF!</v>
      </c>
      <c r="AI218" s="211" t="e">
        <f t="shared" ca="1" si="104"/>
        <v>#REF!</v>
      </c>
      <c r="AJ218" s="211" t="e">
        <f t="shared" ca="1" si="105"/>
        <v>#REF!</v>
      </c>
      <c r="AK218" s="211" t="e">
        <f t="shared" ca="1" si="106"/>
        <v>#REF!</v>
      </c>
      <c r="AL218" s="211" t="e">
        <f t="shared" ca="1" si="107"/>
        <v>#REF!</v>
      </c>
      <c r="AM218" s="211" t="e">
        <f t="shared" ca="1" si="108"/>
        <v>#REF!</v>
      </c>
      <c r="AN218" s="211" t="e">
        <f t="shared" ca="1" si="109"/>
        <v>#REF!</v>
      </c>
      <c r="AO218" s="211" t="e">
        <f t="shared" ca="1" si="110"/>
        <v>#REF!</v>
      </c>
      <c r="AP218" s="211" t="e">
        <f t="shared" ca="1" si="111"/>
        <v>#REF!</v>
      </c>
      <c r="AQ218" s="211" t="e">
        <f t="shared" ca="1" si="112"/>
        <v>#REF!</v>
      </c>
      <c r="AR218" s="211" t="e">
        <f t="shared" ca="1" si="113"/>
        <v>#REF!</v>
      </c>
      <c r="AT218" s="209" t="e">
        <f t="shared" ca="1" si="114"/>
        <v>#REF!</v>
      </c>
      <c r="AU218" s="209" t="e">
        <f t="shared" ca="1" si="115"/>
        <v>#REF!</v>
      </c>
      <c r="AV218" s="209" t="e">
        <f t="shared" ca="1" si="116"/>
        <v>#REF!</v>
      </c>
      <c r="AW218" s="209" t="e">
        <f t="shared" ca="1" si="117"/>
        <v>#REF!</v>
      </c>
      <c r="AX218" s="209" t="e">
        <f t="shared" ca="1" si="118"/>
        <v>#REF!</v>
      </c>
      <c r="AY218" s="209" t="e">
        <f t="shared" ca="1" si="119"/>
        <v>#REF!</v>
      </c>
      <c r="AZ218" s="209" t="e">
        <f t="shared" ca="1" si="120"/>
        <v>#REF!</v>
      </c>
      <c r="BA218" s="209" t="e">
        <f t="shared" ca="1" si="121"/>
        <v>#REF!</v>
      </c>
      <c r="BB218" s="209" t="e">
        <f t="shared" ca="1" si="122"/>
        <v>#REF!</v>
      </c>
      <c r="BC218" s="209" t="e">
        <f t="shared" ca="1" si="123"/>
        <v>#REF!</v>
      </c>
      <c r="BD218" s="209" t="e">
        <f t="shared" ca="1" si="124"/>
        <v>#REF!</v>
      </c>
      <c r="BE218" s="209" t="e">
        <f t="shared" ca="1" si="125"/>
        <v>#REF!</v>
      </c>
      <c r="BF218" s="209" t="e">
        <f t="shared" ca="1" si="126"/>
        <v>#REF!</v>
      </c>
      <c r="BG218" s="209" t="e">
        <f t="shared" ca="1" si="127"/>
        <v>#REF!</v>
      </c>
      <c r="BH218" s="209" t="e">
        <f t="shared" ca="1" si="128"/>
        <v>#REF!</v>
      </c>
      <c r="BI218" s="209" t="e">
        <f t="shared" ca="1" si="129"/>
        <v>#REF!</v>
      </c>
    </row>
    <row r="219" spans="1:61" s="3" customFormat="1">
      <c r="A219" s="246" t="s">
        <v>438</v>
      </c>
      <c r="B219" s="246" t="str">
        <f>INDEX('Ref1'!$E:$E,MATCH(A219,'Ref1'!$A:$A,0))</f>
        <v>Newcastle upon Tyne</v>
      </c>
      <c r="C219" s="246" t="str">
        <f>INDEX('Ref1'!$B:$B,MATCH($A219,'Ref1'!$A:$A,0))</f>
        <v>MD</v>
      </c>
      <c r="D219" s="307">
        <f>INDEX(Inputs!$K$61:$K$71,MATCH($C219,Inputs!$Q$61:$Q$71,0))</f>
        <v>0</v>
      </c>
      <c r="E219" s="211">
        <f>$D219*INDEX('3_RatesBilling'!G:G,MATCH($A219,'3_RatesBilling'!$A:$A,0))</f>
        <v>0</v>
      </c>
      <c r="F219" s="211">
        <f>$D219*INDEX('3_RatesBilling'!H:H,MATCH($A219,'3_RatesBilling'!$A:$A,0))</f>
        <v>0</v>
      </c>
      <c r="G219" s="211">
        <f>$D219*INDEX('3_RatesBilling'!I:I,MATCH($A219,'3_RatesBilling'!$A:$A,0))</f>
        <v>0</v>
      </c>
      <c r="H219" s="211">
        <f>$D219*INDEX('3_RatesBilling'!J:J,MATCH($A219,'3_RatesBilling'!$A:$A,0))</f>
        <v>0</v>
      </c>
      <c r="I219" s="211">
        <f>$D219*INDEX('3_RatesBilling'!K:K,MATCH($A219,'3_RatesBilling'!$A:$A,0))</f>
        <v>0</v>
      </c>
      <c r="J219" s="211">
        <f>$D219*INDEX('3_RatesBilling'!L:L,MATCH($A219,'3_RatesBilling'!$A:$A,0))</f>
        <v>0</v>
      </c>
      <c r="K219" s="216">
        <f>$D219*INDEX('3_RatesBilling'!M:M,MATCH($A219,'3_RatesBilling'!$A:$A,0))</f>
        <v>0</v>
      </c>
      <c r="L219" s="213">
        <f>$D219*INDEX('3_RatesBilling'!N:N,MATCH($A219,'3_RatesBilling'!$A:$A,0))</f>
        <v>0</v>
      </c>
      <c r="M219" s="211">
        <f>$D219*INDEX('3_RatesBilling'!O:O,MATCH($A219,'3_RatesBilling'!$A:$A,0))</f>
        <v>0</v>
      </c>
      <c r="N219" s="211">
        <f>$D219*INDEX('3_RatesBilling'!P:P,MATCH($A219,'3_RatesBilling'!$A:$A,0))</f>
        <v>0</v>
      </c>
      <c r="O219" s="211">
        <f>$D219*INDEX('3_RatesBilling'!Q:Q,MATCH($A219,'3_RatesBilling'!$A:$A,0))</f>
        <v>0</v>
      </c>
      <c r="P219" s="211">
        <f>$D219*INDEX('3_RatesBilling'!R:R,MATCH($A219,'3_RatesBilling'!$A:$A,0))</f>
        <v>0</v>
      </c>
      <c r="Q219" s="211">
        <f>$D219*INDEX('3_RatesBilling'!S:S,MATCH($A219,'3_RatesBilling'!$A:$A,0))</f>
        <v>0</v>
      </c>
      <c r="R219" s="211">
        <f>$D219*INDEX('3_RatesBilling'!T:T,MATCH($A219,'3_RatesBilling'!$A:$A,0))</f>
        <v>0</v>
      </c>
      <c r="S219" s="211">
        <f>$D219*INDEX('3_RatesBilling'!U:U,MATCH($A219,'3_RatesBilling'!$A:$A,0))</f>
        <v>0</v>
      </c>
      <c r="T219" s="211">
        <f>$D219*INDEX('3_RatesBilling'!V:V,MATCH($A219,'3_RatesBilling'!$A:$A,0))</f>
        <v>0</v>
      </c>
      <c r="U219" s="211">
        <f>$D219*INDEX('3_RatesBilling'!W:W,MATCH($A219,'3_RatesBilling'!$A:$A,0))</f>
        <v>0</v>
      </c>
      <c r="V219" s="211">
        <f>$D219*INDEX('3_RatesBilling'!X:X,MATCH($A219,'3_RatesBilling'!$A:$A,0))</f>
        <v>0</v>
      </c>
      <c r="W219" s="211">
        <f>$D219*INDEX('3_RatesBilling'!Y:Y,MATCH($A219,'3_RatesBilling'!$A:$A,0))</f>
        <v>0</v>
      </c>
      <c r="X219" s="211">
        <f>$D219*INDEX('3_RatesBilling'!Z:Z,MATCH($A219,'3_RatesBilling'!$A:$A,0))</f>
        <v>0</v>
      </c>
      <c r="Y219" s="211">
        <f>$D219*INDEX('3_RatesBilling'!AA:AA,MATCH($A219,'3_RatesBilling'!$A:$A,0))</f>
        <v>0</v>
      </c>
      <c r="Z219" s="211">
        <f>$D219*INDEX('3_RatesBilling'!AB:AB,MATCH($A219,'3_RatesBilling'!$A:$A,0))</f>
        <v>0</v>
      </c>
      <c r="AA219" s="211">
        <f>$D219*INDEX('3_RatesBilling'!AC:AC,MATCH($A219,'3_RatesBilling'!$A:$A,0))</f>
        <v>0</v>
      </c>
      <c r="AC219" s="211" t="e">
        <f t="shared" ca="1" si="98"/>
        <v>#REF!</v>
      </c>
      <c r="AD219" s="211" t="e">
        <f t="shared" ca="1" si="99"/>
        <v>#REF!</v>
      </c>
      <c r="AE219" s="211" t="e">
        <f t="shared" ca="1" si="100"/>
        <v>#REF!</v>
      </c>
      <c r="AF219" s="211" t="e">
        <f t="shared" ca="1" si="101"/>
        <v>#REF!</v>
      </c>
      <c r="AG219" s="211" t="e">
        <f t="shared" ca="1" si="102"/>
        <v>#REF!</v>
      </c>
      <c r="AH219" s="211" t="e">
        <f t="shared" ca="1" si="103"/>
        <v>#REF!</v>
      </c>
      <c r="AI219" s="211" t="e">
        <f t="shared" ca="1" si="104"/>
        <v>#REF!</v>
      </c>
      <c r="AJ219" s="211" t="e">
        <f t="shared" ca="1" si="105"/>
        <v>#REF!</v>
      </c>
      <c r="AK219" s="211" t="e">
        <f t="shared" ca="1" si="106"/>
        <v>#REF!</v>
      </c>
      <c r="AL219" s="211" t="e">
        <f t="shared" ca="1" si="107"/>
        <v>#REF!</v>
      </c>
      <c r="AM219" s="211" t="e">
        <f t="shared" ca="1" si="108"/>
        <v>#REF!</v>
      </c>
      <c r="AN219" s="211" t="e">
        <f t="shared" ca="1" si="109"/>
        <v>#REF!</v>
      </c>
      <c r="AO219" s="211" t="e">
        <f t="shared" ca="1" si="110"/>
        <v>#REF!</v>
      </c>
      <c r="AP219" s="211" t="e">
        <f t="shared" ca="1" si="111"/>
        <v>#REF!</v>
      </c>
      <c r="AQ219" s="211" t="e">
        <f t="shared" ca="1" si="112"/>
        <v>#REF!</v>
      </c>
      <c r="AR219" s="211" t="e">
        <f t="shared" ca="1" si="113"/>
        <v>#REF!</v>
      </c>
      <c r="AT219" s="209" t="e">
        <f t="shared" ca="1" si="114"/>
        <v>#REF!</v>
      </c>
      <c r="AU219" s="209" t="e">
        <f t="shared" ca="1" si="115"/>
        <v>#REF!</v>
      </c>
      <c r="AV219" s="209" t="e">
        <f t="shared" ca="1" si="116"/>
        <v>#REF!</v>
      </c>
      <c r="AW219" s="209" t="e">
        <f t="shared" ca="1" si="117"/>
        <v>#REF!</v>
      </c>
      <c r="AX219" s="209" t="e">
        <f t="shared" ca="1" si="118"/>
        <v>#REF!</v>
      </c>
      <c r="AY219" s="209" t="e">
        <f t="shared" ca="1" si="119"/>
        <v>#REF!</v>
      </c>
      <c r="AZ219" s="209" t="e">
        <f t="shared" ca="1" si="120"/>
        <v>#REF!</v>
      </c>
      <c r="BA219" s="209" t="e">
        <f t="shared" ca="1" si="121"/>
        <v>#REF!</v>
      </c>
      <c r="BB219" s="209" t="e">
        <f t="shared" ca="1" si="122"/>
        <v>#REF!</v>
      </c>
      <c r="BC219" s="209" t="e">
        <f t="shared" ca="1" si="123"/>
        <v>#REF!</v>
      </c>
      <c r="BD219" s="209" t="e">
        <f t="shared" ca="1" si="124"/>
        <v>#REF!</v>
      </c>
      <c r="BE219" s="209" t="e">
        <f t="shared" ca="1" si="125"/>
        <v>#REF!</v>
      </c>
      <c r="BF219" s="209" t="e">
        <f t="shared" ca="1" si="126"/>
        <v>#REF!</v>
      </c>
      <c r="BG219" s="209" t="e">
        <f t="shared" ca="1" si="127"/>
        <v>#REF!</v>
      </c>
      <c r="BH219" s="209" t="e">
        <f t="shared" ca="1" si="128"/>
        <v>#REF!</v>
      </c>
      <c r="BI219" s="209" t="e">
        <f t="shared" ca="1" si="129"/>
        <v>#REF!</v>
      </c>
    </row>
    <row r="220" spans="1:61" s="3" customFormat="1">
      <c r="A220" s="246" t="s">
        <v>440</v>
      </c>
      <c r="B220" s="246" t="str">
        <f>INDEX('Ref1'!$E:$E,MATCH(A220,'Ref1'!$A:$A,0))</f>
        <v>Newcastle-under-Lyme</v>
      </c>
      <c r="C220" s="246" t="str">
        <f>INDEX('Ref1'!$B:$B,MATCH($A220,'Ref1'!$A:$A,0))</f>
        <v>SD</v>
      </c>
      <c r="D220" s="307">
        <f>INDEX(Inputs!$K$61:$K$71,MATCH($C220,Inputs!$Q$61:$Q$71,0))</f>
        <v>0</v>
      </c>
      <c r="E220" s="211">
        <f>$D220*INDEX('3_RatesBilling'!G:G,MATCH($A220,'3_RatesBilling'!$A:$A,0))</f>
        <v>0</v>
      </c>
      <c r="F220" s="211">
        <f>$D220*INDEX('3_RatesBilling'!H:H,MATCH($A220,'3_RatesBilling'!$A:$A,0))</f>
        <v>0</v>
      </c>
      <c r="G220" s="211">
        <f>$D220*INDEX('3_RatesBilling'!I:I,MATCH($A220,'3_RatesBilling'!$A:$A,0))</f>
        <v>0</v>
      </c>
      <c r="H220" s="211">
        <f>$D220*INDEX('3_RatesBilling'!J:J,MATCH($A220,'3_RatesBilling'!$A:$A,0))</f>
        <v>0</v>
      </c>
      <c r="I220" s="211">
        <f>$D220*INDEX('3_RatesBilling'!K:K,MATCH($A220,'3_RatesBilling'!$A:$A,0))</f>
        <v>0</v>
      </c>
      <c r="J220" s="211">
        <f>$D220*INDEX('3_RatesBilling'!L:L,MATCH($A220,'3_RatesBilling'!$A:$A,0))</f>
        <v>0</v>
      </c>
      <c r="K220" s="216">
        <f>$D220*INDEX('3_RatesBilling'!M:M,MATCH($A220,'3_RatesBilling'!$A:$A,0))</f>
        <v>0</v>
      </c>
      <c r="L220" s="213">
        <f>$D220*INDEX('3_RatesBilling'!N:N,MATCH($A220,'3_RatesBilling'!$A:$A,0))</f>
        <v>0</v>
      </c>
      <c r="M220" s="211">
        <f>$D220*INDEX('3_RatesBilling'!O:O,MATCH($A220,'3_RatesBilling'!$A:$A,0))</f>
        <v>0</v>
      </c>
      <c r="N220" s="211">
        <f>$D220*INDEX('3_RatesBilling'!P:P,MATCH($A220,'3_RatesBilling'!$A:$A,0))</f>
        <v>0</v>
      </c>
      <c r="O220" s="211">
        <f>$D220*INDEX('3_RatesBilling'!Q:Q,MATCH($A220,'3_RatesBilling'!$A:$A,0))</f>
        <v>0</v>
      </c>
      <c r="P220" s="211">
        <f>$D220*INDEX('3_RatesBilling'!R:R,MATCH($A220,'3_RatesBilling'!$A:$A,0))</f>
        <v>0</v>
      </c>
      <c r="Q220" s="211">
        <f>$D220*INDEX('3_RatesBilling'!S:S,MATCH($A220,'3_RatesBilling'!$A:$A,0))</f>
        <v>0</v>
      </c>
      <c r="R220" s="211">
        <f>$D220*INDEX('3_RatesBilling'!T:T,MATCH($A220,'3_RatesBilling'!$A:$A,0))</f>
        <v>0</v>
      </c>
      <c r="S220" s="211">
        <f>$D220*INDEX('3_RatesBilling'!U:U,MATCH($A220,'3_RatesBilling'!$A:$A,0))</f>
        <v>0</v>
      </c>
      <c r="T220" s="211">
        <f>$D220*INDEX('3_RatesBilling'!V:V,MATCH($A220,'3_RatesBilling'!$A:$A,0))</f>
        <v>0</v>
      </c>
      <c r="U220" s="211">
        <f>$D220*INDEX('3_RatesBilling'!W:W,MATCH($A220,'3_RatesBilling'!$A:$A,0))</f>
        <v>0</v>
      </c>
      <c r="V220" s="211">
        <f>$D220*INDEX('3_RatesBilling'!X:X,MATCH($A220,'3_RatesBilling'!$A:$A,0))</f>
        <v>0</v>
      </c>
      <c r="W220" s="211">
        <f>$D220*INDEX('3_RatesBilling'!Y:Y,MATCH($A220,'3_RatesBilling'!$A:$A,0))</f>
        <v>0</v>
      </c>
      <c r="X220" s="211">
        <f>$D220*INDEX('3_RatesBilling'!Z:Z,MATCH($A220,'3_RatesBilling'!$A:$A,0))</f>
        <v>0</v>
      </c>
      <c r="Y220" s="211">
        <f>$D220*INDEX('3_RatesBilling'!AA:AA,MATCH($A220,'3_RatesBilling'!$A:$A,0))</f>
        <v>0</v>
      </c>
      <c r="Z220" s="211">
        <f>$D220*INDEX('3_RatesBilling'!AB:AB,MATCH($A220,'3_RatesBilling'!$A:$A,0))</f>
        <v>0</v>
      </c>
      <c r="AA220" s="211">
        <f>$D220*INDEX('3_RatesBilling'!AC:AC,MATCH($A220,'3_RatesBilling'!$A:$A,0))</f>
        <v>0</v>
      </c>
      <c r="AC220" s="211" t="e">
        <f t="shared" ca="1" si="98"/>
        <v>#REF!</v>
      </c>
      <c r="AD220" s="211" t="e">
        <f t="shared" ca="1" si="99"/>
        <v>#REF!</v>
      </c>
      <c r="AE220" s="211" t="e">
        <f t="shared" ca="1" si="100"/>
        <v>#REF!</v>
      </c>
      <c r="AF220" s="211" t="e">
        <f t="shared" ca="1" si="101"/>
        <v>#REF!</v>
      </c>
      <c r="AG220" s="211" t="e">
        <f t="shared" ca="1" si="102"/>
        <v>#REF!</v>
      </c>
      <c r="AH220" s="211" t="e">
        <f t="shared" ca="1" si="103"/>
        <v>#REF!</v>
      </c>
      <c r="AI220" s="211" t="e">
        <f t="shared" ca="1" si="104"/>
        <v>#REF!</v>
      </c>
      <c r="AJ220" s="211" t="e">
        <f t="shared" ca="1" si="105"/>
        <v>#REF!</v>
      </c>
      <c r="AK220" s="211" t="e">
        <f t="shared" ca="1" si="106"/>
        <v>#REF!</v>
      </c>
      <c r="AL220" s="211" t="e">
        <f t="shared" ca="1" si="107"/>
        <v>#REF!</v>
      </c>
      <c r="AM220" s="211" t="e">
        <f t="shared" ca="1" si="108"/>
        <v>#REF!</v>
      </c>
      <c r="AN220" s="211" t="e">
        <f t="shared" ca="1" si="109"/>
        <v>#REF!</v>
      </c>
      <c r="AO220" s="211" t="e">
        <f t="shared" ca="1" si="110"/>
        <v>#REF!</v>
      </c>
      <c r="AP220" s="211" t="e">
        <f t="shared" ca="1" si="111"/>
        <v>#REF!</v>
      </c>
      <c r="AQ220" s="211" t="e">
        <f t="shared" ca="1" si="112"/>
        <v>#REF!</v>
      </c>
      <c r="AR220" s="211" t="e">
        <f t="shared" ca="1" si="113"/>
        <v>#REF!</v>
      </c>
      <c r="AT220" s="209" t="e">
        <f t="shared" ca="1" si="114"/>
        <v>#REF!</v>
      </c>
      <c r="AU220" s="209" t="e">
        <f t="shared" ca="1" si="115"/>
        <v>#REF!</v>
      </c>
      <c r="AV220" s="209" t="e">
        <f t="shared" ca="1" si="116"/>
        <v>#REF!</v>
      </c>
      <c r="AW220" s="209" t="e">
        <f t="shared" ca="1" si="117"/>
        <v>#REF!</v>
      </c>
      <c r="AX220" s="209" t="e">
        <f t="shared" ca="1" si="118"/>
        <v>#REF!</v>
      </c>
      <c r="AY220" s="209" t="e">
        <f t="shared" ca="1" si="119"/>
        <v>#REF!</v>
      </c>
      <c r="AZ220" s="209" t="e">
        <f t="shared" ca="1" si="120"/>
        <v>#REF!</v>
      </c>
      <c r="BA220" s="209" t="e">
        <f t="shared" ca="1" si="121"/>
        <v>#REF!</v>
      </c>
      <c r="BB220" s="209" t="e">
        <f t="shared" ca="1" si="122"/>
        <v>#REF!</v>
      </c>
      <c r="BC220" s="209" t="e">
        <f t="shared" ca="1" si="123"/>
        <v>#REF!</v>
      </c>
      <c r="BD220" s="209" t="e">
        <f t="shared" ca="1" si="124"/>
        <v>#REF!</v>
      </c>
      <c r="BE220" s="209" t="e">
        <f t="shared" ca="1" si="125"/>
        <v>#REF!</v>
      </c>
      <c r="BF220" s="209" t="e">
        <f t="shared" ca="1" si="126"/>
        <v>#REF!</v>
      </c>
      <c r="BG220" s="209" t="e">
        <f t="shared" ca="1" si="127"/>
        <v>#REF!</v>
      </c>
      <c r="BH220" s="209" t="e">
        <f t="shared" ca="1" si="128"/>
        <v>#REF!</v>
      </c>
      <c r="BI220" s="209" t="e">
        <f t="shared" ca="1" si="129"/>
        <v>#REF!</v>
      </c>
    </row>
    <row r="221" spans="1:61" s="3" customFormat="1">
      <c r="A221" s="246" t="s">
        <v>442</v>
      </c>
      <c r="B221" s="246" t="str">
        <f>INDEX('Ref1'!$E:$E,MATCH(A221,'Ref1'!$A:$A,0))</f>
        <v>Newham</v>
      </c>
      <c r="C221" s="246" t="str">
        <f>INDEX('Ref1'!$B:$B,MATCH($A221,'Ref1'!$A:$A,0))</f>
        <v>OLB</v>
      </c>
      <c r="D221" s="307">
        <f>INDEX(Inputs!$K$61:$K$71,MATCH($C221,Inputs!$Q$61:$Q$71,0))</f>
        <v>0</v>
      </c>
      <c r="E221" s="211">
        <f>$D221*INDEX('3_RatesBilling'!G:G,MATCH($A221,'3_RatesBilling'!$A:$A,0))</f>
        <v>0</v>
      </c>
      <c r="F221" s="211">
        <f>$D221*INDEX('3_RatesBilling'!H:H,MATCH($A221,'3_RatesBilling'!$A:$A,0))</f>
        <v>0</v>
      </c>
      <c r="G221" s="211">
        <f>$D221*INDEX('3_RatesBilling'!I:I,MATCH($A221,'3_RatesBilling'!$A:$A,0))</f>
        <v>0</v>
      </c>
      <c r="H221" s="211">
        <f>$D221*INDEX('3_RatesBilling'!J:J,MATCH($A221,'3_RatesBilling'!$A:$A,0))</f>
        <v>0</v>
      </c>
      <c r="I221" s="211">
        <f>$D221*INDEX('3_RatesBilling'!K:K,MATCH($A221,'3_RatesBilling'!$A:$A,0))</f>
        <v>0</v>
      </c>
      <c r="J221" s="211">
        <f>$D221*INDEX('3_RatesBilling'!L:L,MATCH($A221,'3_RatesBilling'!$A:$A,0))</f>
        <v>0</v>
      </c>
      <c r="K221" s="216">
        <f>$D221*INDEX('3_RatesBilling'!M:M,MATCH($A221,'3_RatesBilling'!$A:$A,0))</f>
        <v>0</v>
      </c>
      <c r="L221" s="213">
        <f>$D221*INDEX('3_RatesBilling'!N:N,MATCH($A221,'3_RatesBilling'!$A:$A,0))</f>
        <v>0</v>
      </c>
      <c r="M221" s="211">
        <f>$D221*INDEX('3_RatesBilling'!O:O,MATCH($A221,'3_RatesBilling'!$A:$A,0))</f>
        <v>0</v>
      </c>
      <c r="N221" s="211">
        <f>$D221*INDEX('3_RatesBilling'!P:P,MATCH($A221,'3_RatesBilling'!$A:$A,0))</f>
        <v>0</v>
      </c>
      <c r="O221" s="211">
        <f>$D221*INDEX('3_RatesBilling'!Q:Q,MATCH($A221,'3_RatesBilling'!$A:$A,0))</f>
        <v>0</v>
      </c>
      <c r="P221" s="211">
        <f>$D221*INDEX('3_RatesBilling'!R:R,MATCH($A221,'3_RatesBilling'!$A:$A,0))</f>
        <v>0</v>
      </c>
      <c r="Q221" s="211">
        <f>$D221*INDEX('3_RatesBilling'!S:S,MATCH($A221,'3_RatesBilling'!$A:$A,0))</f>
        <v>0</v>
      </c>
      <c r="R221" s="211">
        <f>$D221*INDEX('3_RatesBilling'!T:T,MATCH($A221,'3_RatesBilling'!$A:$A,0))</f>
        <v>0</v>
      </c>
      <c r="S221" s="211">
        <f>$D221*INDEX('3_RatesBilling'!U:U,MATCH($A221,'3_RatesBilling'!$A:$A,0))</f>
        <v>0</v>
      </c>
      <c r="T221" s="211">
        <f>$D221*INDEX('3_RatesBilling'!V:V,MATCH($A221,'3_RatesBilling'!$A:$A,0))</f>
        <v>0</v>
      </c>
      <c r="U221" s="211">
        <f>$D221*INDEX('3_RatesBilling'!W:W,MATCH($A221,'3_RatesBilling'!$A:$A,0))</f>
        <v>0</v>
      </c>
      <c r="V221" s="211">
        <f>$D221*INDEX('3_RatesBilling'!X:X,MATCH($A221,'3_RatesBilling'!$A:$A,0))</f>
        <v>0</v>
      </c>
      <c r="W221" s="211">
        <f>$D221*INDEX('3_RatesBilling'!Y:Y,MATCH($A221,'3_RatesBilling'!$A:$A,0))</f>
        <v>0</v>
      </c>
      <c r="X221" s="211">
        <f>$D221*INDEX('3_RatesBilling'!Z:Z,MATCH($A221,'3_RatesBilling'!$A:$A,0))</f>
        <v>0</v>
      </c>
      <c r="Y221" s="211">
        <f>$D221*INDEX('3_RatesBilling'!AA:AA,MATCH($A221,'3_RatesBilling'!$A:$A,0))</f>
        <v>0</v>
      </c>
      <c r="Z221" s="211">
        <f>$D221*INDEX('3_RatesBilling'!AB:AB,MATCH($A221,'3_RatesBilling'!$A:$A,0))</f>
        <v>0</v>
      </c>
      <c r="AA221" s="211">
        <f>$D221*INDEX('3_RatesBilling'!AC:AC,MATCH($A221,'3_RatesBilling'!$A:$A,0))</f>
        <v>0</v>
      </c>
      <c r="AC221" s="211" t="e">
        <f t="shared" ca="1" si="98"/>
        <v>#REF!</v>
      </c>
      <c r="AD221" s="211" t="e">
        <f t="shared" ca="1" si="99"/>
        <v>#REF!</v>
      </c>
      <c r="AE221" s="211" t="e">
        <f t="shared" ca="1" si="100"/>
        <v>#REF!</v>
      </c>
      <c r="AF221" s="211" t="e">
        <f t="shared" ca="1" si="101"/>
        <v>#REF!</v>
      </c>
      <c r="AG221" s="211" t="e">
        <f t="shared" ca="1" si="102"/>
        <v>#REF!</v>
      </c>
      <c r="AH221" s="211" t="e">
        <f t="shared" ca="1" si="103"/>
        <v>#REF!</v>
      </c>
      <c r="AI221" s="211" t="e">
        <f t="shared" ca="1" si="104"/>
        <v>#REF!</v>
      </c>
      <c r="AJ221" s="211" t="e">
        <f t="shared" ca="1" si="105"/>
        <v>#REF!</v>
      </c>
      <c r="AK221" s="211" t="e">
        <f t="shared" ca="1" si="106"/>
        <v>#REF!</v>
      </c>
      <c r="AL221" s="211" t="e">
        <f t="shared" ca="1" si="107"/>
        <v>#REF!</v>
      </c>
      <c r="AM221" s="211" t="e">
        <f t="shared" ca="1" si="108"/>
        <v>#REF!</v>
      </c>
      <c r="AN221" s="211" t="e">
        <f t="shared" ca="1" si="109"/>
        <v>#REF!</v>
      </c>
      <c r="AO221" s="211" t="e">
        <f t="shared" ca="1" si="110"/>
        <v>#REF!</v>
      </c>
      <c r="AP221" s="211" t="e">
        <f t="shared" ca="1" si="111"/>
        <v>#REF!</v>
      </c>
      <c r="AQ221" s="211" t="e">
        <f t="shared" ca="1" si="112"/>
        <v>#REF!</v>
      </c>
      <c r="AR221" s="211" t="e">
        <f t="shared" ca="1" si="113"/>
        <v>#REF!</v>
      </c>
      <c r="AT221" s="209" t="e">
        <f t="shared" ca="1" si="114"/>
        <v>#REF!</v>
      </c>
      <c r="AU221" s="209" t="e">
        <f t="shared" ca="1" si="115"/>
        <v>#REF!</v>
      </c>
      <c r="AV221" s="209" t="e">
        <f t="shared" ca="1" si="116"/>
        <v>#REF!</v>
      </c>
      <c r="AW221" s="209" t="e">
        <f t="shared" ca="1" si="117"/>
        <v>#REF!</v>
      </c>
      <c r="AX221" s="209" t="e">
        <f t="shared" ca="1" si="118"/>
        <v>#REF!</v>
      </c>
      <c r="AY221" s="209" t="e">
        <f t="shared" ca="1" si="119"/>
        <v>#REF!</v>
      </c>
      <c r="AZ221" s="209" t="e">
        <f t="shared" ca="1" si="120"/>
        <v>#REF!</v>
      </c>
      <c r="BA221" s="209" t="e">
        <f t="shared" ca="1" si="121"/>
        <v>#REF!</v>
      </c>
      <c r="BB221" s="209" t="e">
        <f t="shared" ca="1" si="122"/>
        <v>#REF!</v>
      </c>
      <c r="BC221" s="209" t="e">
        <f t="shared" ca="1" si="123"/>
        <v>#REF!</v>
      </c>
      <c r="BD221" s="209" t="e">
        <f t="shared" ca="1" si="124"/>
        <v>#REF!</v>
      </c>
      <c r="BE221" s="209" t="e">
        <f t="shared" ca="1" si="125"/>
        <v>#REF!</v>
      </c>
      <c r="BF221" s="209" t="e">
        <f t="shared" ca="1" si="126"/>
        <v>#REF!</v>
      </c>
      <c r="BG221" s="209" t="e">
        <f t="shared" ca="1" si="127"/>
        <v>#REF!</v>
      </c>
      <c r="BH221" s="209" t="e">
        <f t="shared" ca="1" si="128"/>
        <v>#REF!</v>
      </c>
      <c r="BI221" s="209" t="e">
        <f t="shared" ca="1" si="129"/>
        <v>#REF!</v>
      </c>
    </row>
    <row r="222" spans="1:61" s="3" customFormat="1">
      <c r="A222" s="246" t="s">
        <v>444</v>
      </c>
      <c r="B222" s="246" t="str">
        <f>INDEX('Ref1'!$E:$E,MATCH(A222,'Ref1'!$A:$A,0))</f>
        <v>Norfolk</v>
      </c>
      <c r="C222" s="246" t="str">
        <f>INDEX('Ref1'!$B:$B,MATCH($A222,'Ref1'!$A:$A,0))</f>
        <v>SCFIR</v>
      </c>
      <c r="D222" s="307">
        <f>INDEX(Inputs!$K$61:$K$71,MATCH($C222,Inputs!$Q$61:$Q$71,0))</f>
        <v>0</v>
      </c>
      <c r="E222" s="211">
        <f>$D222*INDEX('3_RatesBilling'!G:G,MATCH($A222,'3_RatesBilling'!$A:$A,0))</f>
        <v>0</v>
      </c>
      <c r="F222" s="211">
        <f>$D222*INDEX('3_RatesBilling'!H:H,MATCH($A222,'3_RatesBilling'!$A:$A,0))</f>
        <v>0</v>
      </c>
      <c r="G222" s="211">
        <f>$D222*INDEX('3_RatesBilling'!I:I,MATCH($A222,'3_RatesBilling'!$A:$A,0))</f>
        <v>0</v>
      </c>
      <c r="H222" s="211">
        <f>$D222*INDEX('3_RatesBilling'!J:J,MATCH($A222,'3_RatesBilling'!$A:$A,0))</f>
        <v>0</v>
      </c>
      <c r="I222" s="211">
        <f>$D222*INDEX('3_RatesBilling'!K:K,MATCH($A222,'3_RatesBilling'!$A:$A,0))</f>
        <v>0</v>
      </c>
      <c r="J222" s="211">
        <f>$D222*INDEX('3_RatesBilling'!L:L,MATCH($A222,'3_RatesBilling'!$A:$A,0))</f>
        <v>0</v>
      </c>
      <c r="K222" s="216">
        <f>$D222*INDEX('3_RatesBilling'!M:M,MATCH($A222,'3_RatesBilling'!$A:$A,0))</f>
        <v>0</v>
      </c>
      <c r="L222" s="213">
        <f>$D222*INDEX('3_RatesBilling'!N:N,MATCH($A222,'3_RatesBilling'!$A:$A,0))</f>
        <v>0</v>
      </c>
      <c r="M222" s="211">
        <f>$D222*INDEX('3_RatesBilling'!O:O,MATCH($A222,'3_RatesBilling'!$A:$A,0))</f>
        <v>0</v>
      </c>
      <c r="N222" s="211">
        <f>$D222*INDEX('3_RatesBilling'!P:P,MATCH($A222,'3_RatesBilling'!$A:$A,0))</f>
        <v>0</v>
      </c>
      <c r="O222" s="211">
        <f>$D222*INDEX('3_RatesBilling'!Q:Q,MATCH($A222,'3_RatesBilling'!$A:$A,0))</f>
        <v>0</v>
      </c>
      <c r="P222" s="211">
        <f>$D222*INDEX('3_RatesBilling'!R:R,MATCH($A222,'3_RatesBilling'!$A:$A,0))</f>
        <v>0</v>
      </c>
      <c r="Q222" s="211">
        <f>$D222*INDEX('3_RatesBilling'!S:S,MATCH($A222,'3_RatesBilling'!$A:$A,0))</f>
        <v>0</v>
      </c>
      <c r="R222" s="211">
        <f>$D222*INDEX('3_RatesBilling'!T:T,MATCH($A222,'3_RatesBilling'!$A:$A,0))</f>
        <v>0</v>
      </c>
      <c r="S222" s="211">
        <f>$D222*INDEX('3_RatesBilling'!U:U,MATCH($A222,'3_RatesBilling'!$A:$A,0))</f>
        <v>0</v>
      </c>
      <c r="T222" s="211">
        <f>$D222*INDEX('3_RatesBilling'!V:V,MATCH($A222,'3_RatesBilling'!$A:$A,0))</f>
        <v>0</v>
      </c>
      <c r="U222" s="211">
        <f>$D222*INDEX('3_RatesBilling'!W:W,MATCH($A222,'3_RatesBilling'!$A:$A,0))</f>
        <v>0</v>
      </c>
      <c r="V222" s="211">
        <f>$D222*INDEX('3_RatesBilling'!X:X,MATCH($A222,'3_RatesBilling'!$A:$A,0))</f>
        <v>0</v>
      </c>
      <c r="W222" s="211">
        <f>$D222*INDEX('3_RatesBilling'!Y:Y,MATCH($A222,'3_RatesBilling'!$A:$A,0))</f>
        <v>0</v>
      </c>
      <c r="X222" s="211">
        <f>$D222*INDEX('3_RatesBilling'!Z:Z,MATCH($A222,'3_RatesBilling'!$A:$A,0))</f>
        <v>0</v>
      </c>
      <c r="Y222" s="211">
        <f>$D222*INDEX('3_RatesBilling'!AA:AA,MATCH($A222,'3_RatesBilling'!$A:$A,0))</f>
        <v>0</v>
      </c>
      <c r="Z222" s="211">
        <f>$D222*INDEX('3_RatesBilling'!AB:AB,MATCH($A222,'3_RatesBilling'!$A:$A,0))</f>
        <v>0</v>
      </c>
      <c r="AA222" s="211">
        <f>$D222*INDEX('3_RatesBilling'!AC:AC,MATCH($A222,'3_RatesBilling'!$A:$A,0))</f>
        <v>0</v>
      </c>
      <c r="AC222" s="211" t="e">
        <f t="shared" ca="1" si="98"/>
        <v>#REF!</v>
      </c>
      <c r="AD222" s="211" t="e">
        <f t="shared" ca="1" si="99"/>
        <v>#REF!</v>
      </c>
      <c r="AE222" s="211" t="e">
        <f t="shared" ca="1" si="100"/>
        <v>#REF!</v>
      </c>
      <c r="AF222" s="211" t="e">
        <f t="shared" ca="1" si="101"/>
        <v>#REF!</v>
      </c>
      <c r="AG222" s="211" t="e">
        <f t="shared" ca="1" si="102"/>
        <v>#REF!</v>
      </c>
      <c r="AH222" s="211" t="e">
        <f t="shared" ca="1" si="103"/>
        <v>#REF!</v>
      </c>
      <c r="AI222" s="211" t="e">
        <f t="shared" ca="1" si="104"/>
        <v>#REF!</v>
      </c>
      <c r="AJ222" s="211" t="e">
        <f t="shared" ca="1" si="105"/>
        <v>#REF!</v>
      </c>
      <c r="AK222" s="211" t="e">
        <f t="shared" ca="1" si="106"/>
        <v>#REF!</v>
      </c>
      <c r="AL222" s="211" t="e">
        <f t="shared" ca="1" si="107"/>
        <v>#REF!</v>
      </c>
      <c r="AM222" s="211" t="e">
        <f t="shared" ca="1" si="108"/>
        <v>#REF!</v>
      </c>
      <c r="AN222" s="211" t="e">
        <f t="shared" ca="1" si="109"/>
        <v>#REF!</v>
      </c>
      <c r="AO222" s="211" t="e">
        <f t="shared" ca="1" si="110"/>
        <v>#REF!</v>
      </c>
      <c r="AP222" s="211" t="e">
        <f t="shared" ca="1" si="111"/>
        <v>#REF!</v>
      </c>
      <c r="AQ222" s="211" t="e">
        <f t="shared" ca="1" si="112"/>
        <v>#REF!</v>
      </c>
      <c r="AR222" s="211" t="e">
        <f t="shared" ca="1" si="113"/>
        <v>#REF!</v>
      </c>
      <c r="AT222" s="209" t="e">
        <f t="shared" ca="1" si="114"/>
        <v>#REF!</v>
      </c>
      <c r="AU222" s="209" t="e">
        <f t="shared" ca="1" si="115"/>
        <v>#REF!</v>
      </c>
      <c r="AV222" s="209" t="e">
        <f t="shared" ca="1" si="116"/>
        <v>#REF!</v>
      </c>
      <c r="AW222" s="209" t="e">
        <f t="shared" ca="1" si="117"/>
        <v>#REF!</v>
      </c>
      <c r="AX222" s="209" t="e">
        <f t="shared" ca="1" si="118"/>
        <v>#REF!</v>
      </c>
      <c r="AY222" s="209" t="e">
        <f t="shared" ca="1" si="119"/>
        <v>#REF!</v>
      </c>
      <c r="AZ222" s="209" t="e">
        <f t="shared" ca="1" si="120"/>
        <v>#REF!</v>
      </c>
      <c r="BA222" s="209" t="e">
        <f t="shared" ca="1" si="121"/>
        <v>#REF!</v>
      </c>
      <c r="BB222" s="209" t="e">
        <f t="shared" ca="1" si="122"/>
        <v>#REF!</v>
      </c>
      <c r="BC222" s="209" t="e">
        <f t="shared" ca="1" si="123"/>
        <v>#REF!</v>
      </c>
      <c r="BD222" s="209" t="e">
        <f t="shared" ca="1" si="124"/>
        <v>#REF!</v>
      </c>
      <c r="BE222" s="209" t="e">
        <f t="shared" ca="1" si="125"/>
        <v>#REF!</v>
      </c>
      <c r="BF222" s="209" t="e">
        <f t="shared" ca="1" si="126"/>
        <v>#REF!</v>
      </c>
      <c r="BG222" s="209" t="e">
        <f t="shared" ca="1" si="127"/>
        <v>#REF!</v>
      </c>
      <c r="BH222" s="209" t="e">
        <f t="shared" ca="1" si="128"/>
        <v>#REF!</v>
      </c>
      <c r="BI222" s="209" t="e">
        <f t="shared" ca="1" si="129"/>
        <v>#REF!</v>
      </c>
    </row>
    <row r="223" spans="1:61" s="3" customFormat="1">
      <c r="A223" s="246" t="s">
        <v>446</v>
      </c>
      <c r="B223" s="246" t="str">
        <f>INDEX('Ref1'!$E:$E,MATCH(A223,'Ref1'!$A:$A,0))</f>
        <v>North Devon</v>
      </c>
      <c r="C223" s="246" t="str">
        <f>INDEX('Ref1'!$B:$B,MATCH($A223,'Ref1'!$A:$A,0))</f>
        <v>SD</v>
      </c>
      <c r="D223" s="307">
        <f>INDEX(Inputs!$K$61:$K$71,MATCH($C223,Inputs!$Q$61:$Q$71,0))</f>
        <v>0</v>
      </c>
      <c r="E223" s="211">
        <f>$D223*INDEX('3_RatesBilling'!G:G,MATCH($A223,'3_RatesBilling'!$A:$A,0))</f>
        <v>0</v>
      </c>
      <c r="F223" s="211">
        <f>$D223*INDEX('3_RatesBilling'!H:H,MATCH($A223,'3_RatesBilling'!$A:$A,0))</f>
        <v>0</v>
      </c>
      <c r="G223" s="211">
        <f>$D223*INDEX('3_RatesBilling'!I:I,MATCH($A223,'3_RatesBilling'!$A:$A,0))</f>
        <v>0</v>
      </c>
      <c r="H223" s="211">
        <f>$D223*INDEX('3_RatesBilling'!J:J,MATCH($A223,'3_RatesBilling'!$A:$A,0))</f>
        <v>0</v>
      </c>
      <c r="I223" s="211">
        <f>$D223*INDEX('3_RatesBilling'!K:K,MATCH($A223,'3_RatesBilling'!$A:$A,0))</f>
        <v>0</v>
      </c>
      <c r="J223" s="211">
        <f>$D223*INDEX('3_RatesBilling'!L:L,MATCH($A223,'3_RatesBilling'!$A:$A,0))</f>
        <v>0</v>
      </c>
      <c r="K223" s="216">
        <f>$D223*INDEX('3_RatesBilling'!M:M,MATCH($A223,'3_RatesBilling'!$A:$A,0))</f>
        <v>0</v>
      </c>
      <c r="L223" s="213">
        <f>$D223*INDEX('3_RatesBilling'!N:N,MATCH($A223,'3_RatesBilling'!$A:$A,0))</f>
        <v>0</v>
      </c>
      <c r="M223" s="211">
        <f>$D223*INDEX('3_RatesBilling'!O:O,MATCH($A223,'3_RatesBilling'!$A:$A,0))</f>
        <v>0</v>
      </c>
      <c r="N223" s="211">
        <f>$D223*INDEX('3_RatesBilling'!P:P,MATCH($A223,'3_RatesBilling'!$A:$A,0))</f>
        <v>0</v>
      </c>
      <c r="O223" s="211">
        <f>$D223*INDEX('3_RatesBilling'!Q:Q,MATCH($A223,'3_RatesBilling'!$A:$A,0))</f>
        <v>0</v>
      </c>
      <c r="P223" s="211">
        <f>$D223*INDEX('3_RatesBilling'!R:R,MATCH($A223,'3_RatesBilling'!$A:$A,0))</f>
        <v>0</v>
      </c>
      <c r="Q223" s="211">
        <f>$D223*INDEX('3_RatesBilling'!S:S,MATCH($A223,'3_RatesBilling'!$A:$A,0))</f>
        <v>0</v>
      </c>
      <c r="R223" s="211">
        <f>$D223*INDEX('3_RatesBilling'!T:T,MATCH($A223,'3_RatesBilling'!$A:$A,0))</f>
        <v>0</v>
      </c>
      <c r="S223" s="211">
        <f>$D223*INDEX('3_RatesBilling'!U:U,MATCH($A223,'3_RatesBilling'!$A:$A,0))</f>
        <v>0</v>
      </c>
      <c r="T223" s="211">
        <f>$D223*INDEX('3_RatesBilling'!V:V,MATCH($A223,'3_RatesBilling'!$A:$A,0))</f>
        <v>0</v>
      </c>
      <c r="U223" s="211">
        <f>$D223*INDEX('3_RatesBilling'!W:W,MATCH($A223,'3_RatesBilling'!$A:$A,0))</f>
        <v>0</v>
      </c>
      <c r="V223" s="211">
        <f>$D223*INDEX('3_RatesBilling'!X:X,MATCH($A223,'3_RatesBilling'!$A:$A,0))</f>
        <v>0</v>
      </c>
      <c r="W223" s="211">
        <f>$D223*INDEX('3_RatesBilling'!Y:Y,MATCH($A223,'3_RatesBilling'!$A:$A,0))</f>
        <v>0</v>
      </c>
      <c r="X223" s="211">
        <f>$D223*INDEX('3_RatesBilling'!Z:Z,MATCH($A223,'3_RatesBilling'!$A:$A,0))</f>
        <v>0</v>
      </c>
      <c r="Y223" s="211">
        <f>$D223*INDEX('3_RatesBilling'!AA:AA,MATCH($A223,'3_RatesBilling'!$A:$A,0))</f>
        <v>0</v>
      </c>
      <c r="Z223" s="211">
        <f>$D223*INDEX('3_RatesBilling'!AB:AB,MATCH($A223,'3_RatesBilling'!$A:$A,0))</f>
        <v>0</v>
      </c>
      <c r="AA223" s="211">
        <f>$D223*INDEX('3_RatesBilling'!AC:AC,MATCH($A223,'3_RatesBilling'!$A:$A,0))</f>
        <v>0</v>
      </c>
      <c r="AC223" s="211" t="e">
        <f t="shared" ca="1" si="98"/>
        <v>#REF!</v>
      </c>
      <c r="AD223" s="211" t="e">
        <f t="shared" ca="1" si="99"/>
        <v>#REF!</v>
      </c>
      <c r="AE223" s="211" t="e">
        <f t="shared" ca="1" si="100"/>
        <v>#REF!</v>
      </c>
      <c r="AF223" s="211" t="e">
        <f t="shared" ca="1" si="101"/>
        <v>#REF!</v>
      </c>
      <c r="AG223" s="211" t="e">
        <f t="shared" ca="1" si="102"/>
        <v>#REF!</v>
      </c>
      <c r="AH223" s="211" t="e">
        <f t="shared" ca="1" si="103"/>
        <v>#REF!</v>
      </c>
      <c r="AI223" s="211" t="e">
        <f t="shared" ca="1" si="104"/>
        <v>#REF!</v>
      </c>
      <c r="AJ223" s="211" t="e">
        <f t="shared" ca="1" si="105"/>
        <v>#REF!</v>
      </c>
      <c r="AK223" s="211" t="e">
        <f t="shared" ca="1" si="106"/>
        <v>#REF!</v>
      </c>
      <c r="AL223" s="211" t="e">
        <f t="shared" ca="1" si="107"/>
        <v>#REF!</v>
      </c>
      <c r="AM223" s="211" t="e">
        <f t="shared" ca="1" si="108"/>
        <v>#REF!</v>
      </c>
      <c r="AN223" s="211" t="e">
        <f t="shared" ca="1" si="109"/>
        <v>#REF!</v>
      </c>
      <c r="AO223" s="211" t="e">
        <f t="shared" ca="1" si="110"/>
        <v>#REF!</v>
      </c>
      <c r="AP223" s="211" t="e">
        <f t="shared" ca="1" si="111"/>
        <v>#REF!</v>
      </c>
      <c r="AQ223" s="211" t="e">
        <f t="shared" ca="1" si="112"/>
        <v>#REF!</v>
      </c>
      <c r="AR223" s="211" t="e">
        <f t="shared" ca="1" si="113"/>
        <v>#REF!</v>
      </c>
      <c r="AT223" s="209" t="e">
        <f t="shared" ca="1" si="114"/>
        <v>#REF!</v>
      </c>
      <c r="AU223" s="209" t="e">
        <f t="shared" ca="1" si="115"/>
        <v>#REF!</v>
      </c>
      <c r="AV223" s="209" t="e">
        <f t="shared" ca="1" si="116"/>
        <v>#REF!</v>
      </c>
      <c r="AW223" s="209" t="e">
        <f t="shared" ca="1" si="117"/>
        <v>#REF!</v>
      </c>
      <c r="AX223" s="209" t="e">
        <f t="shared" ca="1" si="118"/>
        <v>#REF!</v>
      </c>
      <c r="AY223" s="209" t="e">
        <f t="shared" ca="1" si="119"/>
        <v>#REF!</v>
      </c>
      <c r="AZ223" s="209" t="e">
        <f t="shared" ca="1" si="120"/>
        <v>#REF!</v>
      </c>
      <c r="BA223" s="209" t="e">
        <f t="shared" ca="1" si="121"/>
        <v>#REF!</v>
      </c>
      <c r="BB223" s="209" t="e">
        <f t="shared" ca="1" si="122"/>
        <v>#REF!</v>
      </c>
      <c r="BC223" s="209" t="e">
        <f t="shared" ca="1" si="123"/>
        <v>#REF!</v>
      </c>
      <c r="BD223" s="209" t="e">
        <f t="shared" ca="1" si="124"/>
        <v>#REF!</v>
      </c>
      <c r="BE223" s="209" t="e">
        <f t="shared" ca="1" si="125"/>
        <v>#REF!</v>
      </c>
      <c r="BF223" s="209" t="e">
        <f t="shared" ca="1" si="126"/>
        <v>#REF!</v>
      </c>
      <c r="BG223" s="209" t="e">
        <f t="shared" ca="1" si="127"/>
        <v>#REF!</v>
      </c>
      <c r="BH223" s="209" t="e">
        <f t="shared" ca="1" si="128"/>
        <v>#REF!</v>
      </c>
      <c r="BI223" s="209" t="e">
        <f t="shared" ca="1" si="129"/>
        <v>#REF!</v>
      </c>
    </row>
    <row r="224" spans="1:61" s="3" customFormat="1">
      <c r="A224" s="246" t="s">
        <v>448</v>
      </c>
      <c r="B224" s="246" t="str">
        <f>INDEX('Ref1'!$E:$E,MATCH(A224,'Ref1'!$A:$A,0))</f>
        <v>North Dorset</v>
      </c>
      <c r="C224" s="246" t="str">
        <f>INDEX('Ref1'!$B:$B,MATCH($A224,'Ref1'!$A:$A,0))</f>
        <v>SD</v>
      </c>
      <c r="D224" s="307">
        <f>INDEX(Inputs!$K$61:$K$71,MATCH($C224,Inputs!$Q$61:$Q$71,0))</f>
        <v>0</v>
      </c>
      <c r="E224" s="211">
        <f>$D224*INDEX('3_RatesBilling'!G:G,MATCH($A224,'3_RatesBilling'!$A:$A,0))</f>
        <v>0</v>
      </c>
      <c r="F224" s="211">
        <f>$D224*INDEX('3_RatesBilling'!H:H,MATCH($A224,'3_RatesBilling'!$A:$A,0))</f>
        <v>0</v>
      </c>
      <c r="G224" s="211">
        <f>$D224*INDEX('3_RatesBilling'!I:I,MATCH($A224,'3_RatesBilling'!$A:$A,0))</f>
        <v>0</v>
      </c>
      <c r="H224" s="211">
        <f>$D224*INDEX('3_RatesBilling'!J:J,MATCH($A224,'3_RatesBilling'!$A:$A,0))</f>
        <v>0</v>
      </c>
      <c r="I224" s="211">
        <f>$D224*INDEX('3_RatesBilling'!K:K,MATCH($A224,'3_RatesBilling'!$A:$A,0))</f>
        <v>0</v>
      </c>
      <c r="J224" s="211">
        <f>$D224*INDEX('3_RatesBilling'!L:L,MATCH($A224,'3_RatesBilling'!$A:$A,0))</f>
        <v>0</v>
      </c>
      <c r="K224" s="216">
        <f>$D224*INDEX('3_RatesBilling'!M:M,MATCH($A224,'3_RatesBilling'!$A:$A,0))</f>
        <v>0</v>
      </c>
      <c r="L224" s="213">
        <f>$D224*INDEX('3_RatesBilling'!N:N,MATCH($A224,'3_RatesBilling'!$A:$A,0))</f>
        <v>0</v>
      </c>
      <c r="M224" s="211">
        <f>$D224*INDEX('3_RatesBilling'!O:O,MATCH($A224,'3_RatesBilling'!$A:$A,0))</f>
        <v>0</v>
      </c>
      <c r="N224" s="211">
        <f>$D224*INDEX('3_RatesBilling'!P:P,MATCH($A224,'3_RatesBilling'!$A:$A,0))</f>
        <v>0</v>
      </c>
      <c r="O224" s="211">
        <f>$D224*INDEX('3_RatesBilling'!Q:Q,MATCH($A224,'3_RatesBilling'!$A:$A,0))</f>
        <v>0</v>
      </c>
      <c r="P224" s="211">
        <f>$D224*INDEX('3_RatesBilling'!R:R,MATCH($A224,'3_RatesBilling'!$A:$A,0))</f>
        <v>0</v>
      </c>
      <c r="Q224" s="211">
        <f>$D224*INDEX('3_RatesBilling'!S:S,MATCH($A224,'3_RatesBilling'!$A:$A,0))</f>
        <v>0</v>
      </c>
      <c r="R224" s="211">
        <f>$D224*INDEX('3_RatesBilling'!T:T,MATCH($A224,'3_RatesBilling'!$A:$A,0))</f>
        <v>0</v>
      </c>
      <c r="S224" s="211">
        <f>$D224*INDEX('3_RatesBilling'!U:U,MATCH($A224,'3_RatesBilling'!$A:$A,0))</f>
        <v>0</v>
      </c>
      <c r="T224" s="211">
        <f>$D224*INDEX('3_RatesBilling'!V:V,MATCH($A224,'3_RatesBilling'!$A:$A,0))</f>
        <v>0</v>
      </c>
      <c r="U224" s="211">
        <f>$D224*INDEX('3_RatesBilling'!W:W,MATCH($A224,'3_RatesBilling'!$A:$A,0))</f>
        <v>0</v>
      </c>
      <c r="V224" s="211">
        <f>$D224*INDEX('3_RatesBilling'!X:X,MATCH($A224,'3_RatesBilling'!$A:$A,0))</f>
        <v>0</v>
      </c>
      <c r="W224" s="211">
        <f>$D224*INDEX('3_RatesBilling'!Y:Y,MATCH($A224,'3_RatesBilling'!$A:$A,0))</f>
        <v>0</v>
      </c>
      <c r="X224" s="211">
        <f>$D224*INDEX('3_RatesBilling'!Z:Z,MATCH($A224,'3_RatesBilling'!$A:$A,0))</f>
        <v>0</v>
      </c>
      <c r="Y224" s="211">
        <f>$D224*INDEX('3_RatesBilling'!AA:AA,MATCH($A224,'3_RatesBilling'!$A:$A,0))</f>
        <v>0</v>
      </c>
      <c r="Z224" s="211">
        <f>$D224*INDEX('3_RatesBilling'!AB:AB,MATCH($A224,'3_RatesBilling'!$A:$A,0))</f>
        <v>0</v>
      </c>
      <c r="AA224" s="211">
        <f>$D224*INDEX('3_RatesBilling'!AC:AC,MATCH($A224,'3_RatesBilling'!$A:$A,0))</f>
        <v>0</v>
      </c>
      <c r="AC224" s="211" t="e">
        <f t="shared" ca="1" si="98"/>
        <v>#REF!</v>
      </c>
      <c r="AD224" s="211" t="e">
        <f t="shared" ca="1" si="99"/>
        <v>#REF!</v>
      </c>
      <c r="AE224" s="211" t="e">
        <f t="shared" ca="1" si="100"/>
        <v>#REF!</v>
      </c>
      <c r="AF224" s="211" t="e">
        <f t="shared" ca="1" si="101"/>
        <v>#REF!</v>
      </c>
      <c r="AG224" s="211" t="e">
        <f t="shared" ca="1" si="102"/>
        <v>#REF!</v>
      </c>
      <c r="AH224" s="211" t="e">
        <f t="shared" ca="1" si="103"/>
        <v>#REF!</v>
      </c>
      <c r="AI224" s="211" t="e">
        <f t="shared" ca="1" si="104"/>
        <v>#REF!</v>
      </c>
      <c r="AJ224" s="211" t="e">
        <f t="shared" ca="1" si="105"/>
        <v>#REF!</v>
      </c>
      <c r="AK224" s="211" t="e">
        <f t="shared" ca="1" si="106"/>
        <v>#REF!</v>
      </c>
      <c r="AL224" s="211" t="e">
        <f t="shared" ca="1" si="107"/>
        <v>#REF!</v>
      </c>
      <c r="AM224" s="211" t="e">
        <f t="shared" ca="1" si="108"/>
        <v>#REF!</v>
      </c>
      <c r="AN224" s="211" t="e">
        <f t="shared" ca="1" si="109"/>
        <v>#REF!</v>
      </c>
      <c r="AO224" s="211" t="e">
        <f t="shared" ca="1" si="110"/>
        <v>#REF!</v>
      </c>
      <c r="AP224" s="211" t="e">
        <f t="shared" ca="1" si="111"/>
        <v>#REF!</v>
      </c>
      <c r="AQ224" s="211" t="e">
        <f t="shared" ca="1" si="112"/>
        <v>#REF!</v>
      </c>
      <c r="AR224" s="211" t="e">
        <f t="shared" ca="1" si="113"/>
        <v>#REF!</v>
      </c>
      <c r="AT224" s="209" t="e">
        <f t="shared" ca="1" si="114"/>
        <v>#REF!</v>
      </c>
      <c r="AU224" s="209" t="e">
        <f t="shared" ca="1" si="115"/>
        <v>#REF!</v>
      </c>
      <c r="AV224" s="209" t="e">
        <f t="shared" ca="1" si="116"/>
        <v>#REF!</v>
      </c>
      <c r="AW224" s="209" t="e">
        <f t="shared" ca="1" si="117"/>
        <v>#REF!</v>
      </c>
      <c r="AX224" s="209" t="e">
        <f t="shared" ca="1" si="118"/>
        <v>#REF!</v>
      </c>
      <c r="AY224" s="209" t="e">
        <f t="shared" ca="1" si="119"/>
        <v>#REF!</v>
      </c>
      <c r="AZ224" s="209" t="e">
        <f t="shared" ca="1" si="120"/>
        <v>#REF!</v>
      </c>
      <c r="BA224" s="209" t="e">
        <f t="shared" ca="1" si="121"/>
        <v>#REF!</v>
      </c>
      <c r="BB224" s="209" t="e">
        <f t="shared" ca="1" si="122"/>
        <v>#REF!</v>
      </c>
      <c r="BC224" s="209" t="e">
        <f t="shared" ca="1" si="123"/>
        <v>#REF!</v>
      </c>
      <c r="BD224" s="209" t="e">
        <f t="shared" ca="1" si="124"/>
        <v>#REF!</v>
      </c>
      <c r="BE224" s="209" t="e">
        <f t="shared" ca="1" si="125"/>
        <v>#REF!</v>
      </c>
      <c r="BF224" s="209" t="e">
        <f t="shared" ca="1" si="126"/>
        <v>#REF!</v>
      </c>
      <c r="BG224" s="209" t="e">
        <f t="shared" ca="1" si="127"/>
        <v>#REF!</v>
      </c>
      <c r="BH224" s="209" t="e">
        <f t="shared" ca="1" si="128"/>
        <v>#REF!</v>
      </c>
      <c r="BI224" s="209" t="e">
        <f t="shared" ca="1" si="129"/>
        <v>#REF!</v>
      </c>
    </row>
    <row r="225" spans="1:61" s="3" customFormat="1">
      <c r="A225" s="246" t="s">
        <v>450</v>
      </c>
      <c r="B225" s="246" t="str">
        <f>INDEX('Ref1'!$E:$E,MATCH(A225,'Ref1'!$A:$A,0))</f>
        <v>North East Derbyshire</v>
      </c>
      <c r="C225" s="246" t="str">
        <f>INDEX('Ref1'!$B:$B,MATCH($A225,'Ref1'!$A:$A,0))</f>
        <v>SD</v>
      </c>
      <c r="D225" s="307">
        <f>INDEX(Inputs!$K$61:$K$71,MATCH($C225,Inputs!$Q$61:$Q$71,0))</f>
        <v>0</v>
      </c>
      <c r="E225" s="211">
        <f>$D225*INDEX('3_RatesBilling'!G:G,MATCH($A225,'3_RatesBilling'!$A:$A,0))</f>
        <v>0</v>
      </c>
      <c r="F225" s="211">
        <f>$D225*INDEX('3_RatesBilling'!H:H,MATCH($A225,'3_RatesBilling'!$A:$A,0))</f>
        <v>0</v>
      </c>
      <c r="G225" s="211">
        <f>$D225*INDEX('3_RatesBilling'!I:I,MATCH($A225,'3_RatesBilling'!$A:$A,0))</f>
        <v>0</v>
      </c>
      <c r="H225" s="211">
        <f>$D225*INDEX('3_RatesBilling'!J:J,MATCH($A225,'3_RatesBilling'!$A:$A,0))</f>
        <v>0</v>
      </c>
      <c r="I225" s="211">
        <f>$D225*INDEX('3_RatesBilling'!K:K,MATCH($A225,'3_RatesBilling'!$A:$A,0))</f>
        <v>0</v>
      </c>
      <c r="J225" s="211">
        <f>$D225*INDEX('3_RatesBilling'!L:L,MATCH($A225,'3_RatesBilling'!$A:$A,0))</f>
        <v>0</v>
      </c>
      <c r="K225" s="216">
        <f>$D225*INDEX('3_RatesBilling'!M:M,MATCH($A225,'3_RatesBilling'!$A:$A,0))</f>
        <v>0</v>
      </c>
      <c r="L225" s="213">
        <f>$D225*INDEX('3_RatesBilling'!N:N,MATCH($A225,'3_RatesBilling'!$A:$A,0))</f>
        <v>0</v>
      </c>
      <c r="M225" s="211">
        <f>$D225*INDEX('3_RatesBilling'!O:O,MATCH($A225,'3_RatesBilling'!$A:$A,0))</f>
        <v>0</v>
      </c>
      <c r="N225" s="211">
        <f>$D225*INDEX('3_RatesBilling'!P:P,MATCH($A225,'3_RatesBilling'!$A:$A,0))</f>
        <v>0</v>
      </c>
      <c r="O225" s="211">
        <f>$D225*INDEX('3_RatesBilling'!Q:Q,MATCH($A225,'3_RatesBilling'!$A:$A,0))</f>
        <v>0</v>
      </c>
      <c r="P225" s="211">
        <f>$D225*INDEX('3_RatesBilling'!R:R,MATCH($A225,'3_RatesBilling'!$A:$A,0))</f>
        <v>0</v>
      </c>
      <c r="Q225" s="211">
        <f>$D225*INDEX('3_RatesBilling'!S:S,MATCH($A225,'3_RatesBilling'!$A:$A,0))</f>
        <v>0</v>
      </c>
      <c r="R225" s="211">
        <f>$D225*INDEX('3_RatesBilling'!T:T,MATCH($A225,'3_RatesBilling'!$A:$A,0))</f>
        <v>0</v>
      </c>
      <c r="S225" s="211">
        <f>$D225*INDEX('3_RatesBilling'!U:U,MATCH($A225,'3_RatesBilling'!$A:$A,0))</f>
        <v>0</v>
      </c>
      <c r="T225" s="211">
        <f>$D225*INDEX('3_RatesBilling'!V:V,MATCH($A225,'3_RatesBilling'!$A:$A,0))</f>
        <v>0</v>
      </c>
      <c r="U225" s="211">
        <f>$D225*INDEX('3_RatesBilling'!W:W,MATCH($A225,'3_RatesBilling'!$A:$A,0))</f>
        <v>0</v>
      </c>
      <c r="V225" s="211">
        <f>$D225*INDEX('3_RatesBilling'!X:X,MATCH($A225,'3_RatesBilling'!$A:$A,0))</f>
        <v>0</v>
      </c>
      <c r="W225" s="211">
        <f>$D225*INDEX('3_RatesBilling'!Y:Y,MATCH($A225,'3_RatesBilling'!$A:$A,0))</f>
        <v>0</v>
      </c>
      <c r="X225" s="211">
        <f>$D225*INDEX('3_RatesBilling'!Z:Z,MATCH($A225,'3_RatesBilling'!$A:$A,0))</f>
        <v>0</v>
      </c>
      <c r="Y225" s="211">
        <f>$D225*INDEX('3_RatesBilling'!AA:AA,MATCH($A225,'3_RatesBilling'!$A:$A,0))</f>
        <v>0</v>
      </c>
      <c r="Z225" s="211">
        <f>$D225*INDEX('3_RatesBilling'!AB:AB,MATCH($A225,'3_RatesBilling'!$A:$A,0))</f>
        <v>0</v>
      </c>
      <c r="AA225" s="211">
        <f>$D225*INDEX('3_RatesBilling'!AC:AC,MATCH($A225,'3_RatesBilling'!$A:$A,0))</f>
        <v>0</v>
      </c>
      <c r="AC225" s="211" t="e">
        <f t="shared" ca="1" si="98"/>
        <v>#REF!</v>
      </c>
      <c r="AD225" s="211" t="e">
        <f t="shared" ca="1" si="99"/>
        <v>#REF!</v>
      </c>
      <c r="AE225" s="211" t="e">
        <f t="shared" ca="1" si="100"/>
        <v>#REF!</v>
      </c>
      <c r="AF225" s="211" t="e">
        <f t="shared" ca="1" si="101"/>
        <v>#REF!</v>
      </c>
      <c r="AG225" s="211" t="e">
        <f t="shared" ca="1" si="102"/>
        <v>#REF!</v>
      </c>
      <c r="AH225" s="211" t="e">
        <f t="shared" ca="1" si="103"/>
        <v>#REF!</v>
      </c>
      <c r="AI225" s="211" t="e">
        <f t="shared" ca="1" si="104"/>
        <v>#REF!</v>
      </c>
      <c r="AJ225" s="211" t="e">
        <f t="shared" ca="1" si="105"/>
        <v>#REF!</v>
      </c>
      <c r="AK225" s="211" t="e">
        <f t="shared" ca="1" si="106"/>
        <v>#REF!</v>
      </c>
      <c r="AL225" s="211" t="e">
        <f t="shared" ca="1" si="107"/>
        <v>#REF!</v>
      </c>
      <c r="AM225" s="211" t="e">
        <f t="shared" ca="1" si="108"/>
        <v>#REF!</v>
      </c>
      <c r="AN225" s="211" t="e">
        <f t="shared" ca="1" si="109"/>
        <v>#REF!</v>
      </c>
      <c r="AO225" s="211" t="e">
        <f t="shared" ca="1" si="110"/>
        <v>#REF!</v>
      </c>
      <c r="AP225" s="211" t="e">
        <f t="shared" ca="1" si="111"/>
        <v>#REF!</v>
      </c>
      <c r="AQ225" s="211" t="e">
        <f t="shared" ca="1" si="112"/>
        <v>#REF!</v>
      </c>
      <c r="AR225" s="211" t="e">
        <f t="shared" ca="1" si="113"/>
        <v>#REF!</v>
      </c>
      <c r="AT225" s="209" t="e">
        <f t="shared" ca="1" si="114"/>
        <v>#REF!</v>
      </c>
      <c r="AU225" s="209" t="e">
        <f t="shared" ca="1" si="115"/>
        <v>#REF!</v>
      </c>
      <c r="AV225" s="209" t="e">
        <f t="shared" ca="1" si="116"/>
        <v>#REF!</v>
      </c>
      <c r="AW225" s="209" t="e">
        <f t="shared" ca="1" si="117"/>
        <v>#REF!</v>
      </c>
      <c r="AX225" s="209" t="e">
        <f t="shared" ca="1" si="118"/>
        <v>#REF!</v>
      </c>
      <c r="AY225" s="209" t="e">
        <f t="shared" ca="1" si="119"/>
        <v>#REF!</v>
      </c>
      <c r="AZ225" s="209" t="e">
        <f t="shared" ca="1" si="120"/>
        <v>#REF!</v>
      </c>
      <c r="BA225" s="209" t="e">
        <f t="shared" ca="1" si="121"/>
        <v>#REF!</v>
      </c>
      <c r="BB225" s="209" t="e">
        <f t="shared" ca="1" si="122"/>
        <v>#REF!</v>
      </c>
      <c r="BC225" s="209" t="e">
        <f t="shared" ca="1" si="123"/>
        <v>#REF!</v>
      </c>
      <c r="BD225" s="209" t="e">
        <f t="shared" ca="1" si="124"/>
        <v>#REF!</v>
      </c>
      <c r="BE225" s="209" t="e">
        <f t="shared" ca="1" si="125"/>
        <v>#REF!</v>
      </c>
      <c r="BF225" s="209" t="e">
        <f t="shared" ca="1" si="126"/>
        <v>#REF!</v>
      </c>
      <c r="BG225" s="209" t="e">
        <f t="shared" ca="1" si="127"/>
        <v>#REF!</v>
      </c>
      <c r="BH225" s="209" t="e">
        <f t="shared" ca="1" si="128"/>
        <v>#REF!</v>
      </c>
      <c r="BI225" s="209" t="e">
        <f t="shared" ca="1" si="129"/>
        <v>#REF!</v>
      </c>
    </row>
    <row r="226" spans="1:61" s="3" customFormat="1">
      <c r="A226" s="246" t="s">
        <v>452</v>
      </c>
      <c r="B226" s="246" t="str">
        <f>INDEX('Ref1'!$E:$E,MATCH(A226,'Ref1'!$A:$A,0))</f>
        <v>North East Lincolnshire</v>
      </c>
      <c r="C226" s="246" t="str">
        <f>INDEX('Ref1'!$B:$B,MATCH($A226,'Ref1'!$A:$A,0))</f>
        <v>UNINFIR</v>
      </c>
      <c r="D226" s="307">
        <f>INDEX(Inputs!$K$61:$K$71,MATCH($C226,Inputs!$Q$61:$Q$71,0))</f>
        <v>0</v>
      </c>
      <c r="E226" s="211">
        <f>$D226*INDEX('3_RatesBilling'!G:G,MATCH($A226,'3_RatesBilling'!$A:$A,0))</f>
        <v>0</v>
      </c>
      <c r="F226" s="211">
        <f>$D226*INDEX('3_RatesBilling'!H:H,MATCH($A226,'3_RatesBilling'!$A:$A,0))</f>
        <v>0</v>
      </c>
      <c r="G226" s="211">
        <f>$D226*INDEX('3_RatesBilling'!I:I,MATCH($A226,'3_RatesBilling'!$A:$A,0))</f>
        <v>0</v>
      </c>
      <c r="H226" s="211">
        <f>$D226*INDEX('3_RatesBilling'!J:J,MATCH($A226,'3_RatesBilling'!$A:$A,0))</f>
        <v>0</v>
      </c>
      <c r="I226" s="211">
        <f>$D226*INDEX('3_RatesBilling'!K:K,MATCH($A226,'3_RatesBilling'!$A:$A,0))</f>
        <v>0</v>
      </c>
      <c r="J226" s="211">
        <f>$D226*INDEX('3_RatesBilling'!L:L,MATCH($A226,'3_RatesBilling'!$A:$A,0))</f>
        <v>0</v>
      </c>
      <c r="K226" s="216">
        <f>$D226*INDEX('3_RatesBilling'!M:M,MATCH($A226,'3_RatesBilling'!$A:$A,0))</f>
        <v>0</v>
      </c>
      <c r="L226" s="213">
        <f>$D226*INDEX('3_RatesBilling'!N:N,MATCH($A226,'3_RatesBilling'!$A:$A,0))</f>
        <v>0</v>
      </c>
      <c r="M226" s="211">
        <f>$D226*INDEX('3_RatesBilling'!O:O,MATCH($A226,'3_RatesBilling'!$A:$A,0))</f>
        <v>0</v>
      </c>
      <c r="N226" s="211">
        <f>$D226*INDEX('3_RatesBilling'!P:P,MATCH($A226,'3_RatesBilling'!$A:$A,0))</f>
        <v>0</v>
      </c>
      <c r="O226" s="211">
        <f>$D226*INDEX('3_RatesBilling'!Q:Q,MATCH($A226,'3_RatesBilling'!$A:$A,0))</f>
        <v>0</v>
      </c>
      <c r="P226" s="211">
        <f>$D226*INDEX('3_RatesBilling'!R:R,MATCH($A226,'3_RatesBilling'!$A:$A,0))</f>
        <v>0</v>
      </c>
      <c r="Q226" s="211">
        <f>$D226*INDEX('3_RatesBilling'!S:S,MATCH($A226,'3_RatesBilling'!$A:$A,0))</f>
        <v>0</v>
      </c>
      <c r="R226" s="211">
        <f>$D226*INDEX('3_RatesBilling'!T:T,MATCH($A226,'3_RatesBilling'!$A:$A,0))</f>
        <v>0</v>
      </c>
      <c r="S226" s="211">
        <f>$D226*INDEX('3_RatesBilling'!U:U,MATCH($A226,'3_RatesBilling'!$A:$A,0))</f>
        <v>0</v>
      </c>
      <c r="T226" s="211">
        <f>$D226*INDEX('3_RatesBilling'!V:V,MATCH($A226,'3_RatesBilling'!$A:$A,0))</f>
        <v>0</v>
      </c>
      <c r="U226" s="211">
        <f>$D226*INDEX('3_RatesBilling'!W:W,MATCH($A226,'3_RatesBilling'!$A:$A,0))</f>
        <v>0</v>
      </c>
      <c r="V226" s="211">
        <f>$D226*INDEX('3_RatesBilling'!X:X,MATCH($A226,'3_RatesBilling'!$A:$A,0))</f>
        <v>0</v>
      </c>
      <c r="W226" s="211">
        <f>$D226*INDEX('3_RatesBilling'!Y:Y,MATCH($A226,'3_RatesBilling'!$A:$A,0))</f>
        <v>0</v>
      </c>
      <c r="X226" s="211">
        <f>$D226*INDEX('3_RatesBilling'!Z:Z,MATCH($A226,'3_RatesBilling'!$A:$A,0))</f>
        <v>0</v>
      </c>
      <c r="Y226" s="211">
        <f>$D226*INDEX('3_RatesBilling'!AA:AA,MATCH($A226,'3_RatesBilling'!$A:$A,0))</f>
        <v>0</v>
      </c>
      <c r="Z226" s="211">
        <f>$D226*INDEX('3_RatesBilling'!AB:AB,MATCH($A226,'3_RatesBilling'!$A:$A,0))</f>
        <v>0</v>
      </c>
      <c r="AA226" s="211">
        <f>$D226*INDEX('3_RatesBilling'!AC:AC,MATCH($A226,'3_RatesBilling'!$A:$A,0))</f>
        <v>0</v>
      </c>
      <c r="AC226" s="211" t="e">
        <f t="shared" ca="1" si="98"/>
        <v>#REF!</v>
      </c>
      <c r="AD226" s="211" t="e">
        <f t="shared" ca="1" si="99"/>
        <v>#REF!</v>
      </c>
      <c r="AE226" s="211" t="e">
        <f t="shared" ca="1" si="100"/>
        <v>#REF!</v>
      </c>
      <c r="AF226" s="211" t="e">
        <f t="shared" ca="1" si="101"/>
        <v>#REF!</v>
      </c>
      <c r="AG226" s="211" t="e">
        <f t="shared" ca="1" si="102"/>
        <v>#REF!</v>
      </c>
      <c r="AH226" s="211" t="e">
        <f t="shared" ca="1" si="103"/>
        <v>#REF!</v>
      </c>
      <c r="AI226" s="211" t="e">
        <f t="shared" ca="1" si="104"/>
        <v>#REF!</v>
      </c>
      <c r="AJ226" s="211" t="e">
        <f t="shared" ca="1" si="105"/>
        <v>#REF!</v>
      </c>
      <c r="AK226" s="211" t="e">
        <f t="shared" ca="1" si="106"/>
        <v>#REF!</v>
      </c>
      <c r="AL226" s="211" t="e">
        <f t="shared" ca="1" si="107"/>
        <v>#REF!</v>
      </c>
      <c r="AM226" s="211" t="e">
        <f t="shared" ca="1" si="108"/>
        <v>#REF!</v>
      </c>
      <c r="AN226" s="211" t="e">
        <f t="shared" ca="1" si="109"/>
        <v>#REF!</v>
      </c>
      <c r="AO226" s="211" t="e">
        <f t="shared" ca="1" si="110"/>
        <v>#REF!</v>
      </c>
      <c r="AP226" s="211" t="e">
        <f t="shared" ca="1" si="111"/>
        <v>#REF!</v>
      </c>
      <c r="AQ226" s="211" t="e">
        <f t="shared" ca="1" si="112"/>
        <v>#REF!</v>
      </c>
      <c r="AR226" s="211" t="e">
        <f t="shared" ca="1" si="113"/>
        <v>#REF!</v>
      </c>
      <c r="AT226" s="209" t="e">
        <f t="shared" ca="1" si="114"/>
        <v>#REF!</v>
      </c>
      <c r="AU226" s="209" t="e">
        <f t="shared" ca="1" si="115"/>
        <v>#REF!</v>
      </c>
      <c r="AV226" s="209" t="e">
        <f t="shared" ca="1" si="116"/>
        <v>#REF!</v>
      </c>
      <c r="AW226" s="209" t="e">
        <f t="shared" ca="1" si="117"/>
        <v>#REF!</v>
      </c>
      <c r="AX226" s="209" t="e">
        <f t="shared" ca="1" si="118"/>
        <v>#REF!</v>
      </c>
      <c r="AY226" s="209" t="e">
        <f t="shared" ca="1" si="119"/>
        <v>#REF!</v>
      </c>
      <c r="AZ226" s="209" t="e">
        <f t="shared" ca="1" si="120"/>
        <v>#REF!</v>
      </c>
      <c r="BA226" s="209" t="e">
        <f t="shared" ca="1" si="121"/>
        <v>#REF!</v>
      </c>
      <c r="BB226" s="209" t="e">
        <f t="shared" ca="1" si="122"/>
        <v>#REF!</v>
      </c>
      <c r="BC226" s="209" t="e">
        <f t="shared" ca="1" si="123"/>
        <v>#REF!</v>
      </c>
      <c r="BD226" s="209" t="e">
        <f t="shared" ca="1" si="124"/>
        <v>#REF!</v>
      </c>
      <c r="BE226" s="209" t="e">
        <f t="shared" ca="1" si="125"/>
        <v>#REF!</v>
      </c>
      <c r="BF226" s="209" t="e">
        <f t="shared" ca="1" si="126"/>
        <v>#REF!</v>
      </c>
      <c r="BG226" s="209" t="e">
        <f t="shared" ca="1" si="127"/>
        <v>#REF!</v>
      </c>
      <c r="BH226" s="209" t="e">
        <f t="shared" ca="1" si="128"/>
        <v>#REF!</v>
      </c>
      <c r="BI226" s="209" t="e">
        <f t="shared" ca="1" si="129"/>
        <v>#REF!</v>
      </c>
    </row>
    <row r="227" spans="1:61" s="3" customFormat="1">
      <c r="A227" s="246" t="s">
        <v>454</v>
      </c>
      <c r="B227" s="246" t="str">
        <f>INDEX('Ref1'!$E:$E,MATCH(A227,'Ref1'!$A:$A,0))</f>
        <v>North Hertfordshire</v>
      </c>
      <c r="C227" s="246" t="str">
        <f>INDEX('Ref1'!$B:$B,MATCH($A227,'Ref1'!$A:$A,0))</f>
        <v>SD</v>
      </c>
      <c r="D227" s="307">
        <f>INDEX(Inputs!$K$61:$K$71,MATCH($C227,Inputs!$Q$61:$Q$71,0))</f>
        <v>0</v>
      </c>
      <c r="E227" s="211">
        <f>$D227*INDEX('3_RatesBilling'!G:G,MATCH($A227,'3_RatesBilling'!$A:$A,0))</f>
        <v>0</v>
      </c>
      <c r="F227" s="211">
        <f>$D227*INDEX('3_RatesBilling'!H:H,MATCH($A227,'3_RatesBilling'!$A:$A,0))</f>
        <v>0</v>
      </c>
      <c r="G227" s="211">
        <f>$D227*INDEX('3_RatesBilling'!I:I,MATCH($A227,'3_RatesBilling'!$A:$A,0))</f>
        <v>0</v>
      </c>
      <c r="H227" s="211">
        <f>$D227*INDEX('3_RatesBilling'!J:J,MATCH($A227,'3_RatesBilling'!$A:$A,0))</f>
        <v>0</v>
      </c>
      <c r="I227" s="211">
        <f>$D227*INDEX('3_RatesBilling'!K:K,MATCH($A227,'3_RatesBilling'!$A:$A,0))</f>
        <v>0</v>
      </c>
      <c r="J227" s="211">
        <f>$D227*INDEX('3_RatesBilling'!L:L,MATCH($A227,'3_RatesBilling'!$A:$A,0))</f>
        <v>0</v>
      </c>
      <c r="K227" s="216">
        <f>$D227*INDEX('3_RatesBilling'!M:M,MATCH($A227,'3_RatesBilling'!$A:$A,0))</f>
        <v>0</v>
      </c>
      <c r="L227" s="213">
        <f>$D227*INDEX('3_RatesBilling'!N:N,MATCH($A227,'3_RatesBilling'!$A:$A,0))</f>
        <v>0</v>
      </c>
      <c r="M227" s="211">
        <f>$D227*INDEX('3_RatesBilling'!O:O,MATCH($A227,'3_RatesBilling'!$A:$A,0))</f>
        <v>0</v>
      </c>
      <c r="N227" s="211">
        <f>$D227*INDEX('3_RatesBilling'!P:P,MATCH($A227,'3_RatesBilling'!$A:$A,0))</f>
        <v>0</v>
      </c>
      <c r="O227" s="211">
        <f>$D227*INDEX('3_RatesBilling'!Q:Q,MATCH($A227,'3_RatesBilling'!$A:$A,0))</f>
        <v>0</v>
      </c>
      <c r="P227" s="211">
        <f>$D227*INDEX('3_RatesBilling'!R:R,MATCH($A227,'3_RatesBilling'!$A:$A,0))</f>
        <v>0</v>
      </c>
      <c r="Q227" s="211">
        <f>$D227*INDEX('3_RatesBilling'!S:S,MATCH($A227,'3_RatesBilling'!$A:$A,0))</f>
        <v>0</v>
      </c>
      <c r="R227" s="211">
        <f>$D227*INDEX('3_RatesBilling'!T:T,MATCH($A227,'3_RatesBilling'!$A:$A,0))</f>
        <v>0</v>
      </c>
      <c r="S227" s="211">
        <f>$D227*INDEX('3_RatesBilling'!U:U,MATCH($A227,'3_RatesBilling'!$A:$A,0))</f>
        <v>0</v>
      </c>
      <c r="T227" s="211">
        <f>$D227*INDEX('3_RatesBilling'!V:V,MATCH($A227,'3_RatesBilling'!$A:$A,0))</f>
        <v>0</v>
      </c>
      <c r="U227" s="211">
        <f>$D227*INDEX('3_RatesBilling'!W:W,MATCH($A227,'3_RatesBilling'!$A:$A,0))</f>
        <v>0</v>
      </c>
      <c r="V227" s="211">
        <f>$D227*INDEX('3_RatesBilling'!X:X,MATCH($A227,'3_RatesBilling'!$A:$A,0))</f>
        <v>0</v>
      </c>
      <c r="W227" s="211">
        <f>$D227*INDEX('3_RatesBilling'!Y:Y,MATCH($A227,'3_RatesBilling'!$A:$A,0))</f>
        <v>0</v>
      </c>
      <c r="X227" s="211">
        <f>$D227*INDEX('3_RatesBilling'!Z:Z,MATCH($A227,'3_RatesBilling'!$A:$A,0))</f>
        <v>0</v>
      </c>
      <c r="Y227" s="211">
        <f>$D227*INDEX('3_RatesBilling'!AA:AA,MATCH($A227,'3_RatesBilling'!$A:$A,0))</f>
        <v>0</v>
      </c>
      <c r="Z227" s="211">
        <f>$D227*INDEX('3_RatesBilling'!AB:AB,MATCH($A227,'3_RatesBilling'!$A:$A,0))</f>
        <v>0</v>
      </c>
      <c r="AA227" s="211">
        <f>$D227*INDEX('3_RatesBilling'!AC:AC,MATCH($A227,'3_RatesBilling'!$A:$A,0))</f>
        <v>0</v>
      </c>
      <c r="AC227" s="211" t="e">
        <f t="shared" ca="1" si="98"/>
        <v>#REF!</v>
      </c>
      <c r="AD227" s="211" t="e">
        <f t="shared" ca="1" si="99"/>
        <v>#REF!</v>
      </c>
      <c r="AE227" s="211" t="e">
        <f t="shared" ca="1" si="100"/>
        <v>#REF!</v>
      </c>
      <c r="AF227" s="211" t="e">
        <f t="shared" ca="1" si="101"/>
        <v>#REF!</v>
      </c>
      <c r="AG227" s="211" t="e">
        <f t="shared" ca="1" si="102"/>
        <v>#REF!</v>
      </c>
      <c r="AH227" s="211" t="e">
        <f t="shared" ca="1" si="103"/>
        <v>#REF!</v>
      </c>
      <c r="AI227" s="211" t="e">
        <f t="shared" ca="1" si="104"/>
        <v>#REF!</v>
      </c>
      <c r="AJ227" s="211" t="e">
        <f t="shared" ca="1" si="105"/>
        <v>#REF!</v>
      </c>
      <c r="AK227" s="211" t="e">
        <f t="shared" ca="1" si="106"/>
        <v>#REF!</v>
      </c>
      <c r="AL227" s="211" t="e">
        <f t="shared" ca="1" si="107"/>
        <v>#REF!</v>
      </c>
      <c r="AM227" s="211" t="e">
        <f t="shared" ca="1" si="108"/>
        <v>#REF!</v>
      </c>
      <c r="AN227" s="211" t="e">
        <f t="shared" ca="1" si="109"/>
        <v>#REF!</v>
      </c>
      <c r="AO227" s="211" t="e">
        <f t="shared" ca="1" si="110"/>
        <v>#REF!</v>
      </c>
      <c r="AP227" s="211" t="e">
        <f t="shared" ca="1" si="111"/>
        <v>#REF!</v>
      </c>
      <c r="AQ227" s="211" t="e">
        <f t="shared" ca="1" si="112"/>
        <v>#REF!</v>
      </c>
      <c r="AR227" s="211" t="e">
        <f t="shared" ca="1" si="113"/>
        <v>#REF!</v>
      </c>
      <c r="AT227" s="209" t="e">
        <f t="shared" ca="1" si="114"/>
        <v>#REF!</v>
      </c>
      <c r="AU227" s="209" t="e">
        <f t="shared" ca="1" si="115"/>
        <v>#REF!</v>
      </c>
      <c r="AV227" s="209" t="e">
        <f t="shared" ca="1" si="116"/>
        <v>#REF!</v>
      </c>
      <c r="AW227" s="209" t="e">
        <f t="shared" ca="1" si="117"/>
        <v>#REF!</v>
      </c>
      <c r="AX227" s="209" t="e">
        <f t="shared" ca="1" si="118"/>
        <v>#REF!</v>
      </c>
      <c r="AY227" s="209" t="e">
        <f t="shared" ca="1" si="119"/>
        <v>#REF!</v>
      </c>
      <c r="AZ227" s="209" t="e">
        <f t="shared" ca="1" si="120"/>
        <v>#REF!</v>
      </c>
      <c r="BA227" s="209" t="e">
        <f t="shared" ca="1" si="121"/>
        <v>#REF!</v>
      </c>
      <c r="BB227" s="209" t="e">
        <f t="shared" ca="1" si="122"/>
        <v>#REF!</v>
      </c>
      <c r="BC227" s="209" t="e">
        <f t="shared" ca="1" si="123"/>
        <v>#REF!</v>
      </c>
      <c r="BD227" s="209" t="e">
        <f t="shared" ca="1" si="124"/>
        <v>#REF!</v>
      </c>
      <c r="BE227" s="209" t="e">
        <f t="shared" ca="1" si="125"/>
        <v>#REF!</v>
      </c>
      <c r="BF227" s="209" t="e">
        <f t="shared" ca="1" si="126"/>
        <v>#REF!</v>
      </c>
      <c r="BG227" s="209" t="e">
        <f t="shared" ca="1" si="127"/>
        <v>#REF!</v>
      </c>
      <c r="BH227" s="209" t="e">
        <f t="shared" ca="1" si="128"/>
        <v>#REF!</v>
      </c>
      <c r="BI227" s="209" t="e">
        <f t="shared" ca="1" si="129"/>
        <v>#REF!</v>
      </c>
    </row>
    <row r="228" spans="1:61" s="3" customFormat="1">
      <c r="A228" s="246" t="s">
        <v>456</v>
      </c>
      <c r="B228" s="246" t="str">
        <f>INDEX('Ref1'!$E:$E,MATCH(A228,'Ref1'!$A:$A,0))</f>
        <v>North Kesteven</v>
      </c>
      <c r="C228" s="246" t="str">
        <f>INDEX('Ref1'!$B:$B,MATCH($A228,'Ref1'!$A:$A,0))</f>
        <v>SD</v>
      </c>
      <c r="D228" s="307">
        <f>INDEX(Inputs!$K$61:$K$71,MATCH($C228,Inputs!$Q$61:$Q$71,0))</f>
        <v>0</v>
      </c>
      <c r="E228" s="211">
        <f>$D228*INDEX('3_RatesBilling'!G:G,MATCH($A228,'3_RatesBilling'!$A:$A,0))</f>
        <v>0</v>
      </c>
      <c r="F228" s="211">
        <f>$D228*INDEX('3_RatesBilling'!H:H,MATCH($A228,'3_RatesBilling'!$A:$A,0))</f>
        <v>0</v>
      </c>
      <c r="G228" s="211">
        <f>$D228*INDEX('3_RatesBilling'!I:I,MATCH($A228,'3_RatesBilling'!$A:$A,0))</f>
        <v>0</v>
      </c>
      <c r="H228" s="211">
        <f>$D228*INDEX('3_RatesBilling'!J:J,MATCH($A228,'3_RatesBilling'!$A:$A,0))</f>
        <v>0</v>
      </c>
      <c r="I228" s="211">
        <f>$D228*INDEX('3_RatesBilling'!K:K,MATCH($A228,'3_RatesBilling'!$A:$A,0))</f>
        <v>0</v>
      </c>
      <c r="J228" s="211">
        <f>$D228*INDEX('3_RatesBilling'!L:L,MATCH($A228,'3_RatesBilling'!$A:$A,0))</f>
        <v>0</v>
      </c>
      <c r="K228" s="216">
        <f>$D228*INDEX('3_RatesBilling'!M:M,MATCH($A228,'3_RatesBilling'!$A:$A,0))</f>
        <v>0</v>
      </c>
      <c r="L228" s="213">
        <f>$D228*INDEX('3_RatesBilling'!N:N,MATCH($A228,'3_RatesBilling'!$A:$A,0))</f>
        <v>0</v>
      </c>
      <c r="M228" s="211">
        <f>$D228*INDEX('3_RatesBilling'!O:O,MATCH($A228,'3_RatesBilling'!$A:$A,0))</f>
        <v>0</v>
      </c>
      <c r="N228" s="211">
        <f>$D228*INDEX('3_RatesBilling'!P:P,MATCH($A228,'3_RatesBilling'!$A:$A,0))</f>
        <v>0</v>
      </c>
      <c r="O228" s="211">
        <f>$D228*INDEX('3_RatesBilling'!Q:Q,MATCH($A228,'3_RatesBilling'!$A:$A,0))</f>
        <v>0</v>
      </c>
      <c r="P228" s="211">
        <f>$D228*INDEX('3_RatesBilling'!R:R,MATCH($A228,'3_RatesBilling'!$A:$A,0))</f>
        <v>0</v>
      </c>
      <c r="Q228" s="211">
        <f>$D228*INDEX('3_RatesBilling'!S:S,MATCH($A228,'3_RatesBilling'!$A:$A,0))</f>
        <v>0</v>
      </c>
      <c r="R228" s="211">
        <f>$D228*INDEX('3_RatesBilling'!T:T,MATCH($A228,'3_RatesBilling'!$A:$A,0))</f>
        <v>0</v>
      </c>
      <c r="S228" s="211">
        <f>$D228*INDEX('3_RatesBilling'!U:U,MATCH($A228,'3_RatesBilling'!$A:$A,0))</f>
        <v>0</v>
      </c>
      <c r="T228" s="211">
        <f>$D228*INDEX('3_RatesBilling'!V:V,MATCH($A228,'3_RatesBilling'!$A:$A,0))</f>
        <v>0</v>
      </c>
      <c r="U228" s="211">
        <f>$D228*INDEX('3_RatesBilling'!W:W,MATCH($A228,'3_RatesBilling'!$A:$A,0))</f>
        <v>0</v>
      </c>
      <c r="V228" s="211">
        <f>$D228*INDEX('3_RatesBilling'!X:X,MATCH($A228,'3_RatesBilling'!$A:$A,0))</f>
        <v>0</v>
      </c>
      <c r="W228" s="211">
        <f>$D228*INDEX('3_RatesBilling'!Y:Y,MATCH($A228,'3_RatesBilling'!$A:$A,0))</f>
        <v>0</v>
      </c>
      <c r="X228" s="211">
        <f>$D228*INDEX('3_RatesBilling'!Z:Z,MATCH($A228,'3_RatesBilling'!$A:$A,0))</f>
        <v>0</v>
      </c>
      <c r="Y228" s="211">
        <f>$D228*INDEX('3_RatesBilling'!AA:AA,MATCH($A228,'3_RatesBilling'!$A:$A,0))</f>
        <v>0</v>
      </c>
      <c r="Z228" s="211">
        <f>$D228*INDEX('3_RatesBilling'!AB:AB,MATCH($A228,'3_RatesBilling'!$A:$A,0))</f>
        <v>0</v>
      </c>
      <c r="AA228" s="211">
        <f>$D228*INDEX('3_RatesBilling'!AC:AC,MATCH($A228,'3_RatesBilling'!$A:$A,0))</f>
        <v>0</v>
      </c>
      <c r="AC228" s="211" t="e">
        <f t="shared" ca="1" si="98"/>
        <v>#REF!</v>
      </c>
      <c r="AD228" s="211" t="e">
        <f t="shared" ca="1" si="99"/>
        <v>#REF!</v>
      </c>
      <c r="AE228" s="211" t="e">
        <f t="shared" ca="1" si="100"/>
        <v>#REF!</v>
      </c>
      <c r="AF228" s="211" t="e">
        <f t="shared" ca="1" si="101"/>
        <v>#REF!</v>
      </c>
      <c r="AG228" s="211" t="e">
        <f t="shared" ca="1" si="102"/>
        <v>#REF!</v>
      </c>
      <c r="AH228" s="211" t="e">
        <f t="shared" ca="1" si="103"/>
        <v>#REF!</v>
      </c>
      <c r="AI228" s="211" t="e">
        <f t="shared" ca="1" si="104"/>
        <v>#REF!</v>
      </c>
      <c r="AJ228" s="211" t="e">
        <f t="shared" ca="1" si="105"/>
        <v>#REF!</v>
      </c>
      <c r="AK228" s="211" t="e">
        <f t="shared" ca="1" si="106"/>
        <v>#REF!</v>
      </c>
      <c r="AL228" s="211" t="e">
        <f t="shared" ca="1" si="107"/>
        <v>#REF!</v>
      </c>
      <c r="AM228" s="211" t="e">
        <f t="shared" ca="1" si="108"/>
        <v>#REF!</v>
      </c>
      <c r="AN228" s="211" t="e">
        <f t="shared" ca="1" si="109"/>
        <v>#REF!</v>
      </c>
      <c r="AO228" s="211" t="e">
        <f t="shared" ca="1" si="110"/>
        <v>#REF!</v>
      </c>
      <c r="AP228" s="211" t="e">
        <f t="shared" ca="1" si="111"/>
        <v>#REF!</v>
      </c>
      <c r="AQ228" s="211" t="e">
        <f t="shared" ca="1" si="112"/>
        <v>#REF!</v>
      </c>
      <c r="AR228" s="211" t="e">
        <f t="shared" ca="1" si="113"/>
        <v>#REF!</v>
      </c>
      <c r="AT228" s="209" t="e">
        <f t="shared" ca="1" si="114"/>
        <v>#REF!</v>
      </c>
      <c r="AU228" s="209" t="e">
        <f t="shared" ca="1" si="115"/>
        <v>#REF!</v>
      </c>
      <c r="AV228" s="209" t="e">
        <f t="shared" ca="1" si="116"/>
        <v>#REF!</v>
      </c>
      <c r="AW228" s="209" t="e">
        <f t="shared" ca="1" si="117"/>
        <v>#REF!</v>
      </c>
      <c r="AX228" s="209" t="e">
        <f t="shared" ca="1" si="118"/>
        <v>#REF!</v>
      </c>
      <c r="AY228" s="209" t="e">
        <f t="shared" ca="1" si="119"/>
        <v>#REF!</v>
      </c>
      <c r="AZ228" s="209" t="e">
        <f t="shared" ca="1" si="120"/>
        <v>#REF!</v>
      </c>
      <c r="BA228" s="209" t="e">
        <f t="shared" ca="1" si="121"/>
        <v>#REF!</v>
      </c>
      <c r="BB228" s="209" t="e">
        <f t="shared" ca="1" si="122"/>
        <v>#REF!</v>
      </c>
      <c r="BC228" s="209" t="e">
        <f t="shared" ca="1" si="123"/>
        <v>#REF!</v>
      </c>
      <c r="BD228" s="209" t="e">
        <f t="shared" ca="1" si="124"/>
        <v>#REF!</v>
      </c>
      <c r="BE228" s="209" t="e">
        <f t="shared" ca="1" si="125"/>
        <v>#REF!</v>
      </c>
      <c r="BF228" s="209" t="e">
        <f t="shared" ca="1" si="126"/>
        <v>#REF!</v>
      </c>
      <c r="BG228" s="209" t="e">
        <f t="shared" ca="1" si="127"/>
        <v>#REF!</v>
      </c>
      <c r="BH228" s="209" t="e">
        <f t="shared" ca="1" si="128"/>
        <v>#REF!</v>
      </c>
      <c r="BI228" s="209" t="e">
        <f t="shared" ca="1" si="129"/>
        <v>#REF!</v>
      </c>
    </row>
    <row r="229" spans="1:61" s="3" customFormat="1">
      <c r="A229" s="246" t="s">
        <v>458</v>
      </c>
      <c r="B229" s="246" t="str">
        <f>INDEX('Ref1'!$E:$E,MATCH(A229,'Ref1'!$A:$A,0))</f>
        <v>North Lincolnshire</v>
      </c>
      <c r="C229" s="246" t="str">
        <f>INDEX('Ref1'!$B:$B,MATCH($A229,'Ref1'!$A:$A,0))</f>
        <v>UNINFIR</v>
      </c>
      <c r="D229" s="307">
        <f>INDEX(Inputs!$K$61:$K$71,MATCH($C229,Inputs!$Q$61:$Q$71,0))</f>
        <v>0</v>
      </c>
      <c r="E229" s="211">
        <f>$D229*INDEX('3_RatesBilling'!G:G,MATCH($A229,'3_RatesBilling'!$A:$A,0))</f>
        <v>0</v>
      </c>
      <c r="F229" s="211">
        <f>$D229*INDEX('3_RatesBilling'!H:H,MATCH($A229,'3_RatesBilling'!$A:$A,0))</f>
        <v>0</v>
      </c>
      <c r="G229" s="211">
        <f>$D229*INDEX('3_RatesBilling'!I:I,MATCH($A229,'3_RatesBilling'!$A:$A,0))</f>
        <v>0</v>
      </c>
      <c r="H229" s="211">
        <f>$D229*INDEX('3_RatesBilling'!J:J,MATCH($A229,'3_RatesBilling'!$A:$A,0))</f>
        <v>0</v>
      </c>
      <c r="I229" s="211">
        <f>$D229*INDEX('3_RatesBilling'!K:K,MATCH($A229,'3_RatesBilling'!$A:$A,0))</f>
        <v>0</v>
      </c>
      <c r="J229" s="211">
        <f>$D229*INDEX('3_RatesBilling'!L:L,MATCH($A229,'3_RatesBilling'!$A:$A,0))</f>
        <v>0</v>
      </c>
      <c r="K229" s="216">
        <f>$D229*INDEX('3_RatesBilling'!M:M,MATCH($A229,'3_RatesBilling'!$A:$A,0))</f>
        <v>0</v>
      </c>
      <c r="L229" s="213">
        <f>$D229*INDEX('3_RatesBilling'!N:N,MATCH($A229,'3_RatesBilling'!$A:$A,0))</f>
        <v>0</v>
      </c>
      <c r="M229" s="211">
        <f>$D229*INDEX('3_RatesBilling'!O:O,MATCH($A229,'3_RatesBilling'!$A:$A,0))</f>
        <v>0</v>
      </c>
      <c r="N229" s="211">
        <f>$D229*INDEX('3_RatesBilling'!P:P,MATCH($A229,'3_RatesBilling'!$A:$A,0))</f>
        <v>0</v>
      </c>
      <c r="O229" s="211">
        <f>$D229*INDEX('3_RatesBilling'!Q:Q,MATCH($A229,'3_RatesBilling'!$A:$A,0))</f>
        <v>0</v>
      </c>
      <c r="P229" s="211">
        <f>$D229*INDEX('3_RatesBilling'!R:R,MATCH($A229,'3_RatesBilling'!$A:$A,0))</f>
        <v>0</v>
      </c>
      <c r="Q229" s="211">
        <f>$D229*INDEX('3_RatesBilling'!S:S,MATCH($A229,'3_RatesBilling'!$A:$A,0))</f>
        <v>0</v>
      </c>
      <c r="R229" s="211">
        <f>$D229*INDEX('3_RatesBilling'!T:T,MATCH($A229,'3_RatesBilling'!$A:$A,0))</f>
        <v>0</v>
      </c>
      <c r="S229" s="211">
        <f>$D229*INDEX('3_RatesBilling'!U:U,MATCH($A229,'3_RatesBilling'!$A:$A,0))</f>
        <v>0</v>
      </c>
      <c r="T229" s="211">
        <f>$D229*INDEX('3_RatesBilling'!V:V,MATCH($A229,'3_RatesBilling'!$A:$A,0))</f>
        <v>0</v>
      </c>
      <c r="U229" s="211">
        <f>$D229*INDEX('3_RatesBilling'!W:W,MATCH($A229,'3_RatesBilling'!$A:$A,0))</f>
        <v>0</v>
      </c>
      <c r="V229" s="211">
        <f>$D229*INDEX('3_RatesBilling'!X:X,MATCH($A229,'3_RatesBilling'!$A:$A,0))</f>
        <v>0</v>
      </c>
      <c r="W229" s="211">
        <f>$D229*INDEX('3_RatesBilling'!Y:Y,MATCH($A229,'3_RatesBilling'!$A:$A,0))</f>
        <v>0</v>
      </c>
      <c r="X229" s="211">
        <f>$D229*INDEX('3_RatesBilling'!Z:Z,MATCH($A229,'3_RatesBilling'!$A:$A,0))</f>
        <v>0</v>
      </c>
      <c r="Y229" s="211">
        <f>$D229*INDEX('3_RatesBilling'!AA:AA,MATCH($A229,'3_RatesBilling'!$A:$A,0))</f>
        <v>0</v>
      </c>
      <c r="Z229" s="211">
        <f>$D229*INDEX('3_RatesBilling'!AB:AB,MATCH($A229,'3_RatesBilling'!$A:$A,0))</f>
        <v>0</v>
      </c>
      <c r="AA229" s="211">
        <f>$D229*INDEX('3_RatesBilling'!AC:AC,MATCH($A229,'3_RatesBilling'!$A:$A,0))</f>
        <v>0</v>
      </c>
      <c r="AC229" s="211" t="e">
        <f t="shared" ca="1" si="98"/>
        <v>#REF!</v>
      </c>
      <c r="AD229" s="211" t="e">
        <f t="shared" ca="1" si="99"/>
        <v>#REF!</v>
      </c>
      <c r="AE229" s="211" t="e">
        <f t="shared" ca="1" si="100"/>
        <v>#REF!</v>
      </c>
      <c r="AF229" s="211" t="e">
        <f t="shared" ca="1" si="101"/>
        <v>#REF!</v>
      </c>
      <c r="AG229" s="211" t="e">
        <f t="shared" ca="1" si="102"/>
        <v>#REF!</v>
      </c>
      <c r="AH229" s="211" t="e">
        <f t="shared" ca="1" si="103"/>
        <v>#REF!</v>
      </c>
      <c r="AI229" s="211" t="e">
        <f t="shared" ca="1" si="104"/>
        <v>#REF!</v>
      </c>
      <c r="AJ229" s="211" t="e">
        <f t="shared" ca="1" si="105"/>
        <v>#REF!</v>
      </c>
      <c r="AK229" s="211" t="e">
        <f t="shared" ca="1" si="106"/>
        <v>#REF!</v>
      </c>
      <c r="AL229" s="211" t="e">
        <f t="shared" ca="1" si="107"/>
        <v>#REF!</v>
      </c>
      <c r="AM229" s="211" t="e">
        <f t="shared" ca="1" si="108"/>
        <v>#REF!</v>
      </c>
      <c r="AN229" s="211" t="e">
        <f t="shared" ca="1" si="109"/>
        <v>#REF!</v>
      </c>
      <c r="AO229" s="211" t="e">
        <f t="shared" ca="1" si="110"/>
        <v>#REF!</v>
      </c>
      <c r="AP229" s="211" t="e">
        <f t="shared" ca="1" si="111"/>
        <v>#REF!</v>
      </c>
      <c r="AQ229" s="211" t="e">
        <f t="shared" ca="1" si="112"/>
        <v>#REF!</v>
      </c>
      <c r="AR229" s="211" t="e">
        <f t="shared" ca="1" si="113"/>
        <v>#REF!</v>
      </c>
      <c r="AT229" s="209" t="e">
        <f t="shared" ca="1" si="114"/>
        <v>#REF!</v>
      </c>
      <c r="AU229" s="209" t="e">
        <f t="shared" ca="1" si="115"/>
        <v>#REF!</v>
      </c>
      <c r="AV229" s="209" t="e">
        <f t="shared" ca="1" si="116"/>
        <v>#REF!</v>
      </c>
      <c r="AW229" s="209" t="e">
        <f t="shared" ca="1" si="117"/>
        <v>#REF!</v>
      </c>
      <c r="AX229" s="209" t="e">
        <f t="shared" ca="1" si="118"/>
        <v>#REF!</v>
      </c>
      <c r="AY229" s="209" t="e">
        <f t="shared" ca="1" si="119"/>
        <v>#REF!</v>
      </c>
      <c r="AZ229" s="209" t="e">
        <f t="shared" ca="1" si="120"/>
        <v>#REF!</v>
      </c>
      <c r="BA229" s="209" t="e">
        <f t="shared" ca="1" si="121"/>
        <v>#REF!</v>
      </c>
      <c r="BB229" s="209" t="e">
        <f t="shared" ca="1" si="122"/>
        <v>#REF!</v>
      </c>
      <c r="BC229" s="209" t="e">
        <f t="shared" ca="1" si="123"/>
        <v>#REF!</v>
      </c>
      <c r="BD229" s="209" t="e">
        <f t="shared" ca="1" si="124"/>
        <v>#REF!</v>
      </c>
      <c r="BE229" s="209" t="e">
        <f t="shared" ca="1" si="125"/>
        <v>#REF!</v>
      </c>
      <c r="BF229" s="209" t="e">
        <f t="shared" ca="1" si="126"/>
        <v>#REF!</v>
      </c>
      <c r="BG229" s="209" t="e">
        <f t="shared" ca="1" si="127"/>
        <v>#REF!</v>
      </c>
      <c r="BH229" s="209" t="e">
        <f t="shared" ca="1" si="128"/>
        <v>#REF!</v>
      </c>
      <c r="BI229" s="209" t="e">
        <f t="shared" ca="1" si="129"/>
        <v>#REF!</v>
      </c>
    </row>
    <row r="230" spans="1:61" s="3" customFormat="1">
      <c r="A230" s="246" t="s">
        <v>460</v>
      </c>
      <c r="B230" s="246" t="str">
        <f>INDEX('Ref1'!$E:$E,MATCH(A230,'Ref1'!$A:$A,0))</f>
        <v>North Norfolk</v>
      </c>
      <c r="C230" s="246" t="str">
        <f>INDEX('Ref1'!$B:$B,MATCH($A230,'Ref1'!$A:$A,0))</f>
        <v>SD</v>
      </c>
      <c r="D230" s="307">
        <f>INDEX(Inputs!$K$61:$K$71,MATCH($C230,Inputs!$Q$61:$Q$71,0))</f>
        <v>0</v>
      </c>
      <c r="E230" s="211">
        <f>$D230*INDEX('3_RatesBilling'!G:G,MATCH($A230,'3_RatesBilling'!$A:$A,0))</f>
        <v>0</v>
      </c>
      <c r="F230" s="211">
        <f>$D230*INDEX('3_RatesBilling'!H:H,MATCH($A230,'3_RatesBilling'!$A:$A,0))</f>
        <v>0</v>
      </c>
      <c r="G230" s="211">
        <f>$D230*INDEX('3_RatesBilling'!I:I,MATCH($A230,'3_RatesBilling'!$A:$A,0))</f>
        <v>0</v>
      </c>
      <c r="H230" s="211">
        <f>$D230*INDEX('3_RatesBilling'!J:J,MATCH($A230,'3_RatesBilling'!$A:$A,0))</f>
        <v>0</v>
      </c>
      <c r="I230" s="211">
        <f>$D230*INDEX('3_RatesBilling'!K:K,MATCH($A230,'3_RatesBilling'!$A:$A,0))</f>
        <v>0</v>
      </c>
      <c r="J230" s="211">
        <f>$D230*INDEX('3_RatesBilling'!L:L,MATCH($A230,'3_RatesBilling'!$A:$A,0))</f>
        <v>0</v>
      </c>
      <c r="K230" s="216">
        <f>$D230*INDEX('3_RatesBilling'!M:M,MATCH($A230,'3_RatesBilling'!$A:$A,0))</f>
        <v>0</v>
      </c>
      <c r="L230" s="213">
        <f>$D230*INDEX('3_RatesBilling'!N:N,MATCH($A230,'3_RatesBilling'!$A:$A,0))</f>
        <v>0</v>
      </c>
      <c r="M230" s="211">
        <f>$D230*INDEX('3_RatesBilling'!O:O,MATCH($A230,'3_RatesBilling'!$A:$A,0))</f>
        <v>0</v>
      </c>
      <c r="N230" s="211">
        <f>$D230*INDEX('3_RatesBilling'!P:P,MATCH($A230,'3_RatesBilling'!$A:$A,0))</f>
        <v>0</v>
      </c>
      <c r="O230" s="211">
        <f>$D230*INDEX('3_RatesBilling'!Q:Q,MATCH($A230,'3_RatesBilling'!$A:$A,0))</f>
        <v>0</v>
      </c>
      <c r="P230" s="211">
        <f>$D230*INDEX('3_RatesBilling'!R:R,MATCH($A230,'3_RatesBilling'!$A:$A,0))</f>
        <v>0</v>
      </c>
      <c r="Q230" s="211">
        <f>$D230*INDEX('3_RatesBilling'!S:S,MATCH($A230,'3_RatesBilling'!$A:$A,0))</f>
        <v>0</v>
      </c>
      <c r="R230" s="211">
        <f>$D230*INDEX('3_RatesBilling'!T:T,MATCH($A230,'3_RatesBilling'!$A:$A,0))</f>
        <v>0</v>
      </c>
      <c r="S230" s="211">
        <f>$D230*INDEX('3_RatesBilling'!U:U,MATCH($A230,'3_RatesBilling'!$A:$A,0))</f>
        <v>0</v>
      </c>
      <c r="T230" s="211">
        <f>$D230*INDEX('3_RatesBilling'!V:V,MATCH($A230,'3_RatesBilling'!$A:$A,0))</f>
        <v>0</v>
      </c>
      <c r="U230" s="211">
        <f>$D230*INDEX('3_RatesBilling'!W:W,MATCH($A230,'3_RatesBilling'!$A:$A,0))</f>
        <v>0</v>
      </c>
      <c r="V230" s="211">
        <f>$D230*INDEX('3_RatesBilling'!X:X,MATCH($A230,'3_RatesBilling'!$A:$A,0))</f>
        <v>0</v>
      </c>
      <c r="W230" s="211">
        <f>$D230*INDEX('3_RatesBilling'!Y:Y,MATCH($A230,'3_RatesBilling'!$A:$A,0))</f>
        <v>0</v>
      </c>
      <c r="X230" s="211">
        <f>$D230*INDEX('3_RatesBilling'!Z:Z,MATCH($A230,'3_RatesBilling'!$A:$A,0))</f>
        <v>0</v>
      </c>
      <c r="Y230" s="211">
        <f>$D230*INDEX('3_RatesBilling'!AA:AA,MATCH($A230,'3_RatesBilling'!$A:$A,0))</f>
        <v>0</v>
      </c>
      <c r="Z230" s="211">
        <f>$D230*INDEX('3_RatesBilling'!AB:AB,MATCH($A230,'3_RatesBilling'!$A:$A,0))</f>
        <v>0</v>
      </c>
      <c r="AA230" s="211">
        <f>$D230*INDEX('3_RatesBilling'!AC:AC,MATCH($A230,'3_RatesBilling'!$A:$A,0))</f>
        <v>0</v>
      </c>
      <c r="AC230" s="211" t="e">
        <f t="shared" ca="1" si="98"/>
        <v>#REF!</v>
      </c>
      <c r="AD230" s="211" t="e">
        <f t="shared" ca="1" si="99"/>
        <v>#REF!</v>
      </c>
      <c r="AE230" s="211" t="e">
        <f t="shared" ca="1" si="100"/>
        <v>#REF!</v>
      </c>
      <c r="AF230" s="211" t="e">
        <f t="shared" ca="1" si="101"/>
        <v>#REF!</v>
      </c>
      <c r="AG230" s="211" t="e">
        <f t="shared" ca="1" si="102"/>
        <v>#REF!</v>
      </c>
      <c r="AH230" s="211" t="e">
        <f t="shared" ca="1" si="103"/>
        <v>#REF!</v>
      </c>
      <c r="AI230" s="211" t="e">
        <f t="shared" ca="1" si="104"/>
        <v>#REF!</v>
      </c>
      <c r="AJ230" s="211" t="e">
        <f t="shared" ca="1" si="105"/>
        <v>#REF!</v>
      </c>
      <c r="AK230" s="211" t="e">
        <f t="shared" ca="1" si="106"/>
        <v>#REF!</v>
      </c>
      <c r="AL230" s="211" t="e">
        <f t="shared" ca="1" si="107"/>
        <v>#REF!</v>
      </c>
      <c r="AM230" s="211" t="e">
        <f t="shared" ca="1" si="108"/>
        <v>#REF!</v>
      </c>
      <c r="AN230" s="211" t="e">
        <f t="shared" ca="1" si="109"/>
        <v>#REF!</v>
      </c>
      <c r="AO230" s="211" t="e">
        <f t="shared" ca="1" si="110"/>
        <v>#REF!</v>
      </c>
      <c r="AP230" s="211" t="e">
        <f t="shared" ca="1" si="111"/>
        <v>#REF!</v>
      </c>
      <c r="AQ230" s="211" t="e">
        <f t="shared" ca="1" si="112"/>
        <v>#REF!</v>
      </c>
      <c r="AR230" s="211" t="e">
        <f t="shared" ca="1" si="113"/>
        <v>#REF!</v>
      </c>
      <c r="AT230" s="209" t="e">
        <f t="shared" ca="1" si="114"/>
        <v>#REF!</v>
      </c>
      <c r="AU230" s="209" t="e">
        <f t="shared" ca="1" si="115"/>
        <v>#REF!</v>
      </c>
      <c r="AV230" s="209" t="e">
        <f t="shared" ca="1" si="116"/>
        <v>#REF!</v>
      </c>
      <c r="AW230" s="209" t="e">
        <f t="shared" ca="1" si="117"/>
        <v>#REF!</v>
      </c>
      <c r="AX230" s="209" t="e">
        <f t="shared" ca="1" si="118"/>
        <v>#REF!</v>
      </c>
      <c r="AY230" s="209" t="e">
        <f t="shared" ca="1" si="119"/>
        <v>#REF!</v>
      </c>
      <c r="AZ230" s="209" t="e">
        <f t="shared" ca="1" si="120"/>
        <v>#REF!</v>
      </c>
      <c r="BA230" s="209" t="e">
        <f t="shared" ca="1" si="121"/>
        <v>#REF!</v>
      </c>
      <c r="BB230" s="209" t="e">
        <f t="shared" ca="1" si="122"/>
        <v>#REF!</v>
      </c>
      <c r="BC230" s="209" t="e">
        <f t="shared" ca="1" si="123"/>
        <v>#REF!</v>
      </c>
      <c r="BD230" s="209" t="e">
        <f t="shared" ca="1" si="124"/>
        <v>#REF!</v>
      </c>
      <c r="BE230" s="209" t="e">
        <f t="shared" ca="1" si="125"/>
        <v>#REF!</v>
      </c>
      <c r="BF230" s="209" t="e">
        <f t="shared" ca="1" si="126"/>
        <v>#REF!</v>
      </c>
      <c r="BG230" s="209" t="e">
        <f t="shared" ca="1" si="127"/>
        <v>#REF!</v>
      </c>
      <c r="BH230" s="209" t="e">
        <f t="shared" ca="1" si="128"/>
        <v>#REF!</v>
      </c>
      <c r="BI230" s="209" t="e">
        <f t="shared" ca="1" si="129"/>
        <v>#REF!</v>
      </c>
    </row>
    <row r="231" spans="1:61" s="3" customFormat="1">
      <c r="A231" s="246" t="s">
        <v>462</v>
      </c>
      <c r="B231" s="246" t="str">
        <f>INDEX('Ref1'!$E:$E,MATCH(A231,'Ref1'!$A:$A,0))</f>
        <v>North Somerset</v>
      </c>
      <c r="C231" s="246" t="str">
        <f>INDEX('Ref1'!$B:$B,MATCH($A231,'Ref1'!$A:$A,0))</f>
        <v>UNINFIR</v>
      </c>
      <c r="D231" s="307">
        <f>INDEX(Inputs!$K$61:$K$71,MATCH($C231,Inputs!$Q$61:$Q$71,0))</f>
        <v>0</v>
      </c>
      <c r="E231" s="211">
        <f>$D231*INDEX('3_RatesBilling'!G:G,MATCH($A231,'3_RatesBilling'!$A:$A,0))</f>
        <v>0</v>
      </c>
      <c r="F231" s="211">
        <f>$D231*INDEX('3_RatesBilling'!H:H,MATCH($A231,'3_RatesBilling'!$A:$A,0))</f>
        <v>0</v>
      </c>
      <c r="G231" s="211">
        <f>$D231*INDEX('3_RatesBilling'!I:I,MATCH($A231,'3_RatesBilling'!$A:$A,0))</f>
        <v>0</v>
      </c>
      <c r="H231" s="211">
        <f>$D231*INDEX('3_RatesBilling'!J:J,MATCH($A231,'3_RatesBilling'!$A:$A,0))</f>
        <v>0</v>
      </c>
      <c r="I231" s="211">
        <f>$D231*INDEX('3_RatesBilling'!K:K,MATCH($A231,'3_RatesBilling'!$A:$A,0))</f>
        <v>0</v>
      </c>
      <c r="J231" s="211">
        <f>$D231*INDEX('3_RatesBilling'!L:L,MATCH($A231,'3_RatesBilling'!$A:$A,0))</f>
        <v>0</v>
      </c>
      <c r="K231" s="216">
        <f>$D231*INDEX('3_RatesBilling'!M:M,MATCH($A231,'3_RatesBilling'!$A:$A,0))</f>
        <v>0</v>
      </c>
      <c r="L231" s="213">
        <f>$D231*INDEX('3_RatesBilling'!N:N,MATCH($A231,'3_RatesBilling'!$A:$A,0))</f>
        <v>0</v>
      </c>
      <c r="M231" s="211">
        <f>$D231*INDEX('3_RatesBilling'!O:O,MATCH($A231,'3_RatesBilling'!$A:$A,0))</f>
        <v>0</v>
      </c>
      <c r="N231" s="211">
        <f>$D231*INDEX('3_RatesBilling'!P:P,MATCH($A231,'3_RatesBilling'!$A:$A,0))</f>
        <v>0</v>
      </c>
      <c r="O231" s="211">
        <f>$D231*INDEX('3_RatesBilling'!Q:Q,MATCH($A231,'3_RatesBilling'!$A:$A,0))</f>
        <v>0</v>
      </c>
      <c r="P231" s="211">
        <f>$D231*INDEX('3_RatesBilling'!R:R,MATCH($A231,'3_RatesBilling'!$A:$A,0))</f>
        <v>0</v>
      </c>
      <c r="Q231" s="211">
        <f>$D231*INDEX('3_RatesBilling'!S:S,MATCH($A231,'3_RatesBilling'!$A:$A,0))</f>
        <v>0</v>
      </c>
      <c r="R231" s="211">
        <f>$D231*INDEX('3_RatesBilling'!T:T,MATCH($A231,'3_RatesBilling'!$A:$A,0))</f>
        <v>0</v>
      </c>
      <c r="S231" s="211">
        <f>$D231*INDEX('3_RatesBilling'!U:U,MATCH($A231,'3_RatesBilling'!$A:$A,0))</f>
        <v>0</v>
      </c>
      <c r="T231" s="211">
        <f>$D231*INDEX('3_RatesBilling'!V:V,MATCH($A231,'3_RatesBilling'!$A:$A,0))</f>
        <v>0</v>
      </c>
      <c r="U231" s="211">
        <f>$D231*INDEX('3_RatesBilling'!W:W,MATCH($A231,'3_RatesBilling'!$A:$A,0))</f>
        <v>0</v>
      </c>
      <c r="V231" s="211">
        <f>$D231*INDEX('3_RatesBilling'!X:X,MATCH($A231,'3_RatesBilling'!$A:$A,0))</f>
        <v>0</v>
      </c>
      <c r="W231" s="211">
        <f>$D231*INDEX('3_RatesBilling'!Y:Y,MATCH($A231,'3_RatesBilling'!$A:$A,0))</f>
        <v>0</v>
      </c>
      <c r="X231" s="211">
        <f>$D231*INDEX('3_RatesBilling'!Z:Z,MATCH($A231,'3_RatesBilling'!$A:$A,0))</f>
        <v>0</v>
      </c>
      <c r="Y231" s="211">
        <f>$D231*INDEX('3_RatesBilling'!AA:AA,MATCH($A231,'3_RatesBilling'!$A:$A,0))</f>
        <v>0</v>
      </c>
      <c r="Z231" s="211">
        <f>$D231*INDEX('3_RatesBilling'!AB:AB,MATCH($A231,'3_RatesBilling'!$A:$A,0))</f>
        <v>0</v>
      </c>
      <c r="AA231" s="211">
        <f>$D231*INDEX('3_RatesBilling'!AC:AC,MATCH($A231,'3_RatesBilling'!$A:$A,0))</f>
        <v>0</v>
      </c>
      <c r="AC231" s="211" t="e">
        <f t="shared" ca="1" si="98"/>
        <v>#REF!</v>
      </c>
      <c r="AD231" s="211" t="e">
        <f t="shared" ca="1" si="99"/>
        <v>#REF!</v>
      </c>
      <c r="AE231" s="211" t="e">
        <f t="shared" ca="1" si="100"/>
        <v>#REF!</v>
      </c>
      <c r="AF231" s="211" t="e">
        <f t="shared" ca="1" si="101"/>
        <v>#REF!</v>
      </c>
      <c r="AG231" s="211" t="e">
        <f t="shared" ca="1" si="102"/>
        <v>#REF!</v>
      </c>
      <c r="AH231" s="211" t="e">
        <f t="shared" ca="1" si="103"/>
        <v>#REF!</v>
      </c>
      <c r="AI231" s="211" t="e">
        <f t="shared" ca="1" si="104"/>
        <v>#REF!</v>
      </c>
      <c r="AJ231" s="211" t="e">
        <f t="shared" ca="1" si="105"/>
        <v>#REF!</v>
      </c>
      <c r="AK231" s="211" t="e">
        <f t="shared" ca="1" si="106"/>
        <v>#REF!</v>
      </c>
      <c r="AL231" s="211" t="e">
        <f t="shared" ca="1" si="107"/>
        <v>#REF!</v>
      </c>
      <c r="AM231" s="211" t="e">
        <f t="shared" ca="1" si="108"/>
        <v>#REF!</v>
      </c>
      <c r="AN231" s="211" t="e">
        <f t="shared" ca="1" si="109"/>
        <v>#REF!</v>
      </c>
      <c r="AO231" s="211" t="e">
        <f t="shared" ca="1" si="110"/>
        <v>#REF!</v>
      </c>
      <c r="AP231" s="211" t="e">
        <f t="shared" ca="1" si="111"/>
        <v>#REF!</v>
      </c>
      <c r="AQ231" s="211" t="e">
        <f t="shared" ca="1" si="112"/>
        <v>#REF!</v>
      </c>
      <c r="AR231" s="211" t="e">
        <f t="shared" ca="1" si="113"/>
        <v>#REF!</v>
      </c>
      <c r="AT231" s="209" t="e">
        <f t="shared" ca="1" si="114"/>
        <v>#REF!</v>
      </c>
      <c r="AU231" s="209" t="e">
        <f t="shared" ca="1" si="115"/>
        <v>#REF!</v>
      </c>
      <c r="AV231" s="209" t="e">
        <f t="shared" ca="1" si="116"/>
        <v>#REF!</v>
      </c>
      <c r="AW231" s="209" t="e">
        <f t="shared" ca="1" si="117"/>
        <v>#REF!</v>
      </c>
      <c r="AX231" s="209" t="e">
        <f t="shared" ca="1" si="118"/>
        <v>#REF!</v>
      </c>
      <c r="AY231" s="209" t="e">
        <f t="shared" ca="1" si="119"/>
        <v>#REF!</v>
      </c>
      <c r="AZ231" s="209" t="e">
        <f t="shared" ca="1" si="120"/>
        <v>#REF!</v>
      </c>
      <c r="BA231" s="209" t="e">
        <f t="shared" ca="1" si="121"/>
        <v>#REF!</v>
      </c>
      <c r="BB231" s="209" t="e">
        <f t="shared" ca="1" si="122"/>
        <v>#REF!</v>
      </c>
      <c r="BC231" s="209" t="e">
        <f t="shared" ca="1" si="123"/>
        <v>#REF!</v>
      </c>
      <c r="BD231" s="209" t="e">
        <f t="shared" ca="1" si="124"/>
        <v>#REF!</v>
      </c>
      <c r="BE231" s="209" t="e">
        <f t="shared" ca="1" si="125"/>
        <v>#REF!</v>
      </c>
      <c r="BF231" s="209" t="e">
        <f t="shared" ca="1" si="126"/>
        <v>#REF!</v>
      </c>
      <c r="BG231" s="209" t="e">
        <f t="shared" ca="1" si="127"/>
        <v>#REF!</v>
      </c>
      <c r="BH231" s="209" t="e">
        <f t="shared" ca="1" si="128"/>
        <v>#REF!</v>
      </c>
      <c r="BI231" s="209" t="e">
        <f t="shared" ca="1" si="129"/>
        <v>#REF!</v>
      </c>
    </row>
    <row r="232" spans="1:61" s="3" customFormat="1">
      <c r="A232" s="246" t="s">
        <v>464</v>
      </c>
      <c r="B232" s="246" t="str">
        <f>INDEX('Ref1'!$E:$E,MATCH(A232,'Ref1'!$A:$A,0))</f>
        <v>North Tyneside</v>
      </c>
      <c r="C232" s="246" t="str">
        <f>INDEX('Ref1'!$B:$B,MATCH($A232,'Ref1'!$A:$A,0))</f>
        <v>MD</v>
      </c>
      <c r="D232" s="307">
        <f>INDEX(Inputs!$K$61:$K$71,MATCH($C232,Inputs!$Q$61:$Q$71,0))</f>
        <v>0</v>
      </c>
      <c r="E232" s="211">
        <f>$D232*INDEX('3_RatesBilling'!G:G,MATCH($A232,'3_RatesBilling'!$A:$A,0))</f>
        <v>0</v>
      </c>
      <c r="F232" s="211">
        <f>$D232*INDEX('3_RatesBilling'!H:H,MATCH($A232,'3_RatesBilling'!$A:$A,0))</f>
        <v>0</v>
      </c>
      <c r="G232" s="211">
        <f>$D232*INDEX('3_RatesBilling'!I:I,MATCH($A232,'3_RatesBilling'!$A:$A,0))</f>
        <v>0</v>
      </c>
      <c r="H232" s="211">
        <f>$D232*INDEX('3_RatesBilling'!J:J,MATCH($A232,'3_RatesBilling'!$A:$A,0))</f>
        <v>0</v>
      </c>
      <c r="I232" s="211">
        <f>$D232*INDEX('3_RatesBilling'!K:K,MATCH($A232,'3_RatesBilling'!$A:$A,0))</f>
        <v>0</v>
      </c>
      <c r="J232" s="211">
        <f>$D232*INDEX('3_RatesBilling'!L:L,MATCH($A232,'3_RatesBilling'!$A:$A,0))</f>
        <v>0</v>
      </c>
      <c r="K232" s="216">
        <f>$D232*INDEX('3_RatesBilling'!M:M,MATCH($A232,'3_RatesBilling'!$A:$A,0))</f>
        <v>0</v>
      </c>
      <c r="L232" s="213">
        <f>$D232*INDEX('3_RatesBilling'!N:N,MATCH($A232,'3_RatesBilling'!$A:$A,0))</f>
        <v>0</v>
      </c>
      <c r="M232" s="211">
        <f>$D232*INDEX('3_RatesBilling'!O:O,MATCH($A232,'3_RatesBilling'!$A:$A,0))</f>
        <v>0</v>
      </c>
      <c r="N232" s="211">
        <f>$D232*INDEX('3_RatesBilling'!P:P,MATCH($A232,'3_RatesBilling'!$A:$A,0))</f>
        <v>0</v>
      </c>
      <c r="O232" s="211">
        <f>$D232*INDEX('3_RatesBilling'!Q:Q,MATCH($A232,'3_RatesBilling'!$A:$A,0))</f>
        <v>0</v>
      </c>
      <c r="P232" s="211">
        <f>$D232*INDEX('3_RatesBilling'!R:R,MATCH($A232,'3_RatesBilling'!$A:$A,0))</f>
        <v>0</v>
      </c>
      <c r="Q232" s="211">
        <f>$D232*INDEX('3_RatesBilling'!S:S,MATCH($A232,'3_RatesBilling'!$A:$A,0))</f>
        <v>0</v>
      </c>
      <c r="R232" s="211">
        <f>$D232*INDEX('3_RatesBilling'!T:T,MATCH($A232,'3_RatesBilling'!$A:$A,0))</f>
        <v>0</v>
      </c>
      <c r="S232" s="211">
        <f>$D232*INDEX('3_RatesBilling'!U:U,MATCH($A232,'3_RatesBilling'!$A:$A,0))</f>
        <v>0</v>
      </c>
      <c r="T232" s="211">
        <f>$D232*INDEX('3_RatesBilling'!V:V,MATCH($A232,'3_RatesBilling'!$A:$A,0))</f>
        <v>0</v>
      </c>
      <c r="U232" s="211">
        <f>$D232*INDEX('3_RatesBilling'!W:W,MATCH($A232,'3_RatesBilling'!$A:$A,0))</f>
        <v>0</v>
      </c>
      <c r="V232" s="211">
        <f>$D232*INDEX('3_RatesBilling'!X:X,MATCH($A232,'3_RatesBilling'!$A:$A,0))</f>
        <v>0</v>
      </c>
      <c r="W232" s="211">
        <f>$D232*INDEX('3_RatesBilling'!Y:Y,MATCH($A232,'3_RatesBilling'!$A:$A,0))</f>
        <v>0</v>
      </c>
      <c r="X232" s="211">
        <f>$D232*INDEX('3_RatesBilling'!Z:Z,MATCH($A232,'3_RatesBilling'!$A:$A,0))</f>
        <v>0</v>
      </c>
      <c r="Y232" s="211">
        <f>$D232*INDEX('3_RatesBilling'!AA:AA,MATCH($A232,'3_RatesBilling'!$A:$A,0))</f>
        <v>0</v>
      </c>
      <c r="Z232" s="211">
        <f>$D232*INDEX('3_RatesBilling'!AB:AB,MATCH($A232,'3_RatesBilling'!$A:$A,0))</f>
        <v>0</v>
      </c>
      <c r="AA232" s="211">
        <f>$D232*INDEX('3_RatesBilling'!AC:AC,MATCH($A232,'3_RatesBilling'!$A:$A,0))</f>
        <v>0</v>
      </c>
      <c r="AC232" s="211" t="e">
        <f t="shared" ca="1" si="98"/>
        <v>#REF!</v>
      </c>
      <c r="AD232" s="211" t="e">
        <f t="shared" ca="1" si="99"/>
        <v>#REF!</v>
      </c>
      <c r="AE232" s="211" t="e">
        <f t="shared" ca="1" si="100"/>
        <v>#REF!</v>
      </c>
      <c r="AF232" s="211" t="e">
        <f t="shared" ca="1" si="101"/>
        <v>#REF!</v>
      </c>
      <c r="AG232" s="211" t="e">
        <f t="shared" ca="1" si="102"/>
        <v>#REF!</v>
      </c>
      <c r="AH232" s="211" t="e">
        <f t="shared" ca="1" si="103"/>
        <v>#REF!</v>
      </c>
      <c r="AI232" s="211" t="e">
        <f t="shared" ca="1" si="104"/>
        <v>#REF!</v>
      </c>
      <c r="AJ232" s="211" t="e">
        <f t="shared" ca="1" si="105"/>
        <v>#REF!</v>
      </c>
      <c r="AK232" s="211" t="e">
        <f t="shared" ca="1" si="106"/>
        <v>#REF!</v>
      </c>
      <c r="AL232" s="211" t="e">
        <f t="shared" ca="1" si="107"/>
        <v>#REF!</v>
      </c>
      <c r="AM232" s="211" t="e">
        <f t="shared" ca="1" si="108"/>
        <v>#REF!</v>
      </c>
      <c r="AN232" s="211" t="e">
        <f t="shared" ca="1" si="109"/>
        <v>#REF!</v>
      </c>
      <c r="AO232" s="211" t="e">
        <f t="shared" ca="1" si="110"/>
        <v>#REF!</v>
      </c>
      <c r="AP232" s="211" t="e">
        <f t="shared" ca="1" si="111"/>
        <v>#REF!</v>
      </c>
      <c r="AQ232" s="211" t="e">
        <f t="shared" ca="1" si="112"/>
        <v>#REF!</v>
      </c>
      <c r="AR232" s="211" t="e">
        <f t="shared" ca="1" si="113"/>
        <v>#REF!</v>
      </c>
      <c r="AT232" s="209" t="e">
        <f t="shared" ca="1" si="114"/>
        <v>#REF!</v>
      </c>
      <c r="AU232" s="209" t="e">
        <f t="shared" ca="1" si="115"/>
        <v>#REF!</v>
      </c>
      <c r="AV232" s="209" t="e">
        <f t="shared" ca="1" si="116"/>
        <v>#REF!</v>
      </c>
      <c r="AW232" s="209" t="e">
        <f t="shared" ca="1" si="117"/>
        <v>#REF!</v>
      </c>
      <c r="AX232" s="209" t="e">
        <f t="shared" ca="1" si="118"/>
        <v>#REF!</v>
      </c>
      <c r="AY232" s="209" t="e">
        <f t="shared" ca="1" si="119"/>
        <v>#REF!</v>
      </c>
      <c r="AZ232" s="209" t="e">
        <f t="shared" ca="1" si="120"/>
        <v>#REF!</v>
      </c>
      <c r="BA232" s="209" t="e">
        <f t="shared" ca="1" si="121"/>
        <v>#REF!</v>
      </c>
      <c r="BB232" s="209" t="e">
        <f t="shared" ca="1" si="122"/>
        <v>#REF!</v>
      </c>
      <c r="BC232" s="209" t="e">
        <f t="shared" ca="1" si="123"/>
        <v>#REF!</v>
      </c>
      <c r="BD232" s="209" t="e">
        <f t="shared" ca="1" si="124"/>
        <v>#REF!</v>
      </c>
      <c r="BE232" s="209" t="e">
        <f t="shared" ca="1" si="125"/>
        <v>#REF!</v>
      </c>
      <c r="BF232" s="209" t="e">
        <f t="shared" ca="1" si="126"/>
        <v>#REF!</v>
      </c>
      <c r="BG232" s="209" t="e">
        <f t="shared" ca="1" si="127"/>
        <v>#REF!</v>
      </c>
      <c r="BH232" s="209" t="e">
        <f t="shared" ca="1" si="128"/>
        <v>#REF!</v>
      </c>
      <c r="BI232" s="209" t="e">
        <f t="shared" ca="1" si="129"/>
        <v>#REF!</v>
      </c>
    </row>
    <row r="233" spans="1:61" s="3" customFormat="1">
      <c r="A233" s="246" t="s">
        <v>466</v>
      </c>
      <c r="B233" s="246" t="str">
        <f>INDEX('Ref1'!$E:$E,MATCH(A233,'Ref1'!$A:$A,0))</f>
        <v>North Warwickshire</v>
      </c>
      <c r="C233" s="246" t="str">
        <f>INDEX('Ref1'!$B:$B,MATCH($A233,'Ref1'!$A:$A,0))</f>
        <v>SD</v>
      </c>
      <c r="D233" s="307">
        <f>INDEX(Inputs!$K$61:$K$71,MATCH($C233,Inputs!$Q$61:$Q$71,0))</f>
        <v>0</v>
      </c>
      <c r="E233" s="211">
        <f>$D233*INDEX('3_RatesBilling'!G:G,MATCH($A233,'3_RatesBilling'!$A:$A,0))</f>
        <v>0</v>
      </c>
      <c r="F233" s="211">
        <f>$D233*INDEX('3_RatesBilling'!H:H,MATCH($A233,'3_RatesBilling'!$A:$A,0))</f>
        <v>0</v>
      </c>
      <c r="G233" s="211">
        <f>$D233*INDEX('3_RatesBilling'!I:I,MATCH($A233,'3_RatesBilling'!$A:$A,0))</f>
        <v>0</v>
      </c>
      <c r="H233" s="211">
        <f>$D233*INDEX('3_RatesBilling'!J:J,MATCH($A233,'3_RatesBilling'!$A:$A,0))</f>
        <v>0</v>
      </c>
      <c r="I233" s="211">
        <f>$D233*INDEX('3_RatesBilling'!K:K,MATCH($A233,'3_RatesBilling'!$A:$A,0))</f>
        <v>0</v>
      </c>
      <c r="J233" s="211">
        <f>$D233*INDEX('3_RatesBilling'!L:L,MATCH($A233,'3_RatesBilling'!$A:$A,0))</f>
        <v>0</v>
      </c>
      <c r="K233" s="216">
        <f>$D233*INDEX('3_RatesBilling'!M:M,MATCH($A233,'3_RatesBilling'!$A:$A,0))</f>
        <v>0</v>
      </c>
      <c r="L233" s="213">
        <f>$D233*INDEX('3_RatesBilling'!N:N,MATCH($A233,'3_RatesBilling'!$A:$A,0))</f>
        <v>0</v>
      </c>
      <c r="M233" s="211">
        <f>$D233*INDEX('3_RatesBilling'!O:O,MATCH($A233,'3_RatesBilling'!$A:$A,0))</f>
        <v>0</v>
      </c>
      <c r="N233" s="211">
        <f>$D233*INDEX('3_RatesBilling'!P:P,MATCH($A233,'3_RatesBilling'!$A:$A,0))</f>
        <v>0</v>
      </c>
      <c r="O233" s="211">
        <f>$D233*INDEX('3_RatesBilling'!Q:Q,MATCH($A233,'3_RatesBilling'!$A:$A,0))</f>
        <v>0</v>
      </c>
      <c r="P233" s="211">
        <f>$D233*INDEX('3_RatesBilling'!R:R,MATCH($A233,'3_RatesBilling'!$A:$A,0))</f>
        <v>0</v>
      </c>
      <c r="Q233" s="211">
        <f>$D233*INDEX('3_RatesBilling'!S:S,MATCH($A233,'3_RatesBilling'!$A:$A,0))</f>
        <v>0</v>
      </c>
      <c r="R233" s="211">
        <f>$D233*INDEX('3_RatesBilling'!T:T,MATCH($A233,'3_RatesBilling'!$A:$A,0))</f>
        <v>0</v>
      </c>
      <c r="S233" s="211">
        <f>$D233*INDEX('3_RatesBilling'!U:U,MATCH($A233,'3_RatesBilling'!$A:$A,0))</f>
        <v>0</v>
      </c>
      <c r="T233" s="211">
        <f>$D233*INDEX('3_RatesBilling'!V:V,MATCH($A233,'3_RatesBilling'!$A:$A,0))</f>
        <v>0</v>
      </c>
      <c r="U233" s="211">
        <f>$D233*INDEX('3_RatesBilling'!W:W,MATCH($A233,'3_RatesBilling'!$A:$A,0))</f>
        <v>0</v>
      </c>
      <c r="V233" s="211">
        <f>$D233*INDEX('3_RatesBilling'!X:X,MATCH($A233,'3_RatesBilling'!$A:$A,0))</f>
        <v>0</v>
      </c>
      <c r="W233" s="211">
        <f>$D233*INDEX('3_RatesBilling'!Y:Y,MATCH($A233,'3_RatesBilling'!$A:$A,0))</f>
        <v>0</v>
      </c>
      <c r="X233" s="211">
        <f>$D233*INDEX('3_RatesBilling'!Z:Z,MATCH($A233,'3_RatesBilling'!$A:$A,0))</f>
        <v>0</v>
      </c>
      <c r="Y233" s="211">
        <f>$D233*INDEX('3_RatesBilling'!AA:AA,MATCH($A233,'3_RatesBilling'!$A:$A,0))</f>
        <v>0</v>
      </c>
      <c r="Z233" s="211">
        <f>$D233*INDEX('3_RatesBilling'!AB:AB,MATCH($A233,'3_RatesBilling'!$A:$A,0))</f>
        <v>0</v>
      </c>
      <c r="AA233" s="211">
        <f>$D233*INDEX('3_RatesBilling'!AC:AC,MATCH($A233,'3_RatesBilling'!$A:$A,0))</f>
        <v>0</v>
      </c>
      <c r="AC233" s="211" t="e">
        <f t="shared" ca="1" si="98"/>
        <v>#REF!</v>
      </c>
      <c r="AD233" s="211" t="e">
        <f t="shared" ca="1" si="99"/>
        <v>#REF!</v>
      </c>
      <c r="AE233" s="211" t="e">
        <f t="shared" ca="1" si="100"/>
        <v>#REF!</v>
      </c>
      <c r="AF233" s="211" t="e">
        <f t="shared" ca="1" si="101"/>
        <v>#REF!</v>
      </c>
      <c r="AG233" s="211" t="e">
        <f t="shared" ca="1" si="102"/>
        <v>#REF!</v>
      </c>
      <c r="AH233" s="211" t="e">
        <f t="shared" ca="1" si="103"/>
        <v>#REF!</v>
      </c>
      <c r="AI233" s="211" t="e">
        <f t="shared" ca="1" si="104"/>
        <v>#REF!</v>
      </c>
      <c r="AJ233" s="211" t="e">
        <f t="shared" ca="1" si="105"/>
        <v>#REF!</v>
      </c>
      <c r="AK233" s="211" t="e">
        <f t="shared" ca="1" si="106"/>
        <v>#REF!</v>
      </c>
      <c r="AL233" s="211" t="e">
        <f t="shared" ca="1" si="107"/>
        <v>#REF!</v>
      </c>
      <c r="AM233" s="211" t="e">
        <f t="shared" ca="1" si="108"/>
        <v>#REF!</v>
      </c>
      <c r="AN233" s="211" t="e">
        <f t="shared" ca="1" si="109"/>
        <v>#REF!</v>
      </c>
      <c r="AO233" s="211" t="e">
        <f t="shared" ca="1" si="110"/>
        <v>#REF!</v>
      </c>
      <c r="AP233" s="211" t="e">
        <f t="shared" ca="1" si="111"/>
        <v>#REF!</v>
      </c>
      <c r="AQ233" s="211" t="e">
        <f t="shared" ca="1" si="112"/>
        <v>#REF!</v>
      </c>
      <c r="AR233" s="211" t="e">
        <f t="shared" ca="1" si="113"/>
        <v>#REF!</v>
      </c>
      <c r="AT233" s="209" t="e">
        <f t="shared" ca="1" si="114"/>
        <v>#REF!</v>
      </c>
      <c r="AU233" s="209" t="e">
        <f t="shared" ca="1" si="115"/>
        <v>#REF!</v>
      </c>
      <c r="AV233" s="209" t="e">
        <f t="shared" ca="1" si="116"/>
        <v>#REF!</v>
      </c>
      <c r="AW233" s="209" t="e">
        <f t="shared" ca="1" si="117"/>
        <v>#REF!</v>
      </c>
      <c r="AX233" s="209" t="e">
        <f t="shared" ca="1" si="118"/>
        <v>#REF!</v>
      </c>
      <c r="AY233" s="209" t="e">
        <f t="shared" ca="1" si="119"/>
        <v>#REF!</v>
      </c>
      <c r="AZ233" s="209" t="e">
        <f t="shared" ca="1" si="120"/>
        <v>#REF!</v>
      </c>
      <c r="BA233" s="209" t="e">
        <f t="shared" ca="1" si="121"/>
        <v>#REF!</v>
      </c>
      <c r="BB233" s="209" t="e">
        <f t="shared" ca="1" si="122"/>
        <v>#REF!</v>
      </c>
      <c r="BC233" s="209" t="e">
        <f t="shared" ca="1" si="123"/>
        <v>#REF!</v>
      </c>
      <c r="BD233" s="209" t="e">
        <f t="shared" ca="1" si="124"/>
        <v>#REF!</v>
      </c>
      <c r="BE233" s="209" t="e">
        <f t="shared" ca="1" si="125"/>
        <v>#REF!</v>
      </c>
      <c r="BF233" s="209" t="e">
        <f t="shared" ca="1" si="126"/>
        <v>#REF!</v>
      </c>
      <c r="BG233" s="209" t="e">
        <f t="shared" ca="1" si="127"/>
        <v>#REF!</v>
      </c>
      <c r="BH233" s="209" t="e">
        <f t="shared" ca="1" si="128"/>
        <v>#REF!</v>
      </c>
      <c r="BI233" s="209" t="e">
        <f t="shared" ca="1" si="129"/>
        <v>#REF!</v>
      </c>
    </row>
    <row r="234" spans="1:61" s="3" customFormat="1">
      <c r="A234" s="246" t="s">
        <v>468</v>
      </c>
      <c r="B234" s="246" t="str">
        <f>INDEX('Ref1'!$E:$E,MATCH(A234,'Ref1'!$A:$A,0))</f>
        <v>North West Leicestershire</v>
      </c>
      <c r="C234" s="246" t="str">
        <f>INDEX('Ref1'!$B:$B,MATCH($A234,'Ref1'!$A:$A,0))</f>
        <v>SD</v>
      </c>
      <c r="D234" s="307">
        <f>INDEX(Inputs!$K$61:$K$71,MATCH($C234,Inputs!$Q$61:$Q$71,0))</f>
        <v>0</v>
      </c>
      <c r="E234" s="211">
        <f>$D234*INDEX('3_RatesBilling'!G:G,MATCH($A234,'3_RatesBilling'!$A:$A,0))</f>
        <v>0</v>
      </c>
      <c r="F234" s="211">
        <f>$D234*INDEX('3_RatesBilling'!H:H,MATCH($A234,'3_RatesBilling'!$A:$A,0))</f>
        <v>0</v>
      </c>
      <c r="G234" s="211">
        <f>$D234*INDEX('3_RatesBilling'!I:I,MATCH($A234,'3_RatesBilling'!$A:$A,0))</f>
        <v>0</v>
      </c>
      <c r="H234" s="211">
        <f>$D234*INDEX('3_RatesBilling'!J:J,MATCH($A234,'3_RatesBilling'!$A:$A,0))</f>
        <v>0</v>
      </c>
      <c r="I234" s="211">
        <f>$D234*INDEX('3_RatesBilling'!K:K,MATCH($A234,'3_RatesBilling'!$A:$A,0))</f>
        <v>0</v>
      </c>
      <c r="J234" s="211">
        <f>$D234*INDEX('3_RatesBilling'!L:L,MATCH($A234,'3_RatesBilling'!$A:$A,0))</f>
        <v>0</v>
      </c>
      <c r="K234" s="216">
        <f>$D234*INDEX('3_RatesBilling'!M:M,MATCH($A234,'3_RatesBilling'!$A:$A,0))</f>
        <v>0</v>
      </c>
      <c r="L234" s="213">
        <f>$D234*INDEX('3_RatesBilling'!N:N,MATCH($A234,'3_RatesBilling'!$A:$A,0))</f>
        <v>0</v>
      </c>
      <c r="M234" s="211">
        <f>$D234*INDEX('3_RatesBilling'!O:O,MATCH($A234,'3_RatesBilling'!$A:$A,0))</f>
        <v>0</v>
      </c>
      <c r="N234" s="211">
        <f>$D234*INDEX('3_RatesBilling'!P:P,MATCH($A234,'3_RatesBilling'!$A:$A,0))</f>
        <v>0</v>
      </c>
      <c r="O234" s="211">
        <f>$D234*INDEX('3_RatesBilling'!Q:Q,MATCH($A234,'3_RatesBilling'!$A:$A,0))</f>
        <v>0</v>
      </c>
      <c r="P234" s="211">
        <f>$D234*INDEX('3_RatesBilling'!R:R,MATCH($A234,'3_RatesBilling'!$A:$A,0))</f>
        <v>0</v>
      </c>
      <c r="Q234" s="211">
        <f>$D234*INDEX('3_RatesBilling'!S:S,MATCH($A234,'3_RatesBilling'!$A:$A,0))</f>
        <v>0</v>
      </c>
      <c r="R234" s="211">
        <f>$D234*INDEX('3_RatesBilling'!T:T,MATCH($A234,'3_RatesBilling'!$A:$A,0))</f>
        <v>0</v>
      </c>
      <c r="S234" s="211">
        <f>$D234*INDEX('3_RatesBilling'!U:U,MATCH($A234,'3_RatesBilling'!$A:$A,0))</f>
        <v>0</v>
      </c>
      <c r="T234" s="211">
        <f>$D234*INDEX('3_RatesBilling'!V:V,MATCH($A234,'3_RatesBilling'!$A:$A,0))</f>
        <v>0</v>
      </c>
      <c r="U234" s="211">
        <f>$D234*INDEX('3_RatesBilling'!W:W,MATCH($A234,'3_RatesBilling'!$A:$A,0))</f>
        <v>0</v>
      </c>
      <c r="V234" s="211">
        <f>$D234*INDEX('3_RatesBilling'!X:X,MATCH($A234,'3_RatesBilling'!$A:$A,0))</f>
        <v>0</v>
      </c>
      <c r="W234" s="211">
        <f>$D234*INDEX('3_RatesBilling'!Y:Y,MATCH($A234,'3_RatesBilling'!$A:$A,0))</f>
        <v>0</v>
      </c>
      <c r="X234" s="211">
        <f>$D234*INDEX('3_RatesBilling'!Z:Z,MATCH($A234,'3_RatesBilling'!$A:$A,0))</f>
        <v>0</v>
      </c>
      <c r="Y234" s="211">
        <f>$D234*INDEX('3_RatesBilling'!AA:AA,MATCH($A234,'3_RatesBilling'!$A:$A,0))</f>
        <v>0</v>
      </c>
      <c r="Z234" s="211">
        <f>$D234*INDEX('3_RatesBilling'!AB:AB,MATCH($A234,'3_RatesBilling'!$A:$A,0))</f>
        <v>0</v>
      </c>
      <c r="AA234" s="211">
        <f>$D234*INDEX('3_RatesBilling'!AC:AC,MATCH($A234,'3_RatesBilling'!$A:$A,0))</f>
        <v>0</v>
      </c>
      <c r="AC234" s="211" t="e">
        <f t="shared" ca="1" si="98"/>
        <v>#REF!</v>
      </c>
      <c r="AD234" s="211" t="e">
        <f t="shared" ca="1" si="99"/>
        <v>#REF!</v>
      </c>
      <c r="AE234" s="211" t="e">
        <f t="shared" ca="1" si="100"/>
        <v>#REF!</v>
      </c>
      <c r="AF234" s="211" t="e">
        <f t="shared" ca="1" si="101"/>
        <v>#REF!</v>
      </c>
      <c r="AG234" s="211" t="e">
        <f t="shared" ca="1" si="102"/>
        <v>#REF!</v>
      </c>
      <c r="AH234" s="211" t="e">
        <f t="shared" ca="1" si="103"/>
        <v>#REF!</v>
      </c>
      <c r="AI234" s="211" t="e">
        <f t="shared" ca="1" si="104"/>
        <v>#REF!</v>
      </c>
      <c r="AJ234" s="211" t="e">
        <f t="shared" ca="1" si="105"/>
        <v>#REF!</v>
      </c>
      <c r="AK234" s="211" t="e">
        <f t="shared" ca="1" si="106"/>
        <v>#REF!</v>
      </c>
      <c r="AL234" s="211" t="e">
        <f t="shared" ca="1" si="107"/>
        <v>#REF!</v>
      </c>
      <c r="AM234" s="211" t="e">
        <f t="shared" ca="1" si="108"/>
        <v>#REF!</v>
      </c>
      <c r="AN234" s="211" t="e">
        <f t="shared" ca="1" si="109"/>
        <v>#REF!</v>
      </c>
      <c r="AO234" s="211" t="e">
        <f t="shared" ca="1" si="110"/>
        <v>#REF!</v>
      </c>
      <c r="AP234" s="211" t="e">
        <f t="shared" ca="1" si="111"/>
        <v>#REF!</v>
      </c>
      <c r="AQ234" s="211" t="e">
        <f t="shared" ca="1" si="112"/>
        <v>#REF!</v>
      </c>
      <c r="AR234" s="211" t="e">
        <f t="shared" ca="1" si="113"/>
        <v>#REF!</v>
      </c>
      <c r="AT234" s="209" t="e">
        <f t="shared" ca="1" si="114"/>
        <v>#REF!</v>
      </c>
      <c r="AU234" s="209" t="e">
        <f t="shared" ca="1" si="115"/>
        <v>#REF!</v>
      </c>
      <c r="AV234" s="209" t="e">
        <f t="shared" ca="1" si="116"/>
        <v>#REF!</v>
      </c>
      <c r="AW234" s="209" t="e">
        <f t="shared" ca="1" si="117"/>
        <v>#REF!</v>
      </c>
      <c r="AX234" s="209" t="e">
        <f t="shared" ca="1" si="118"/>
        <v>#REF!</v>
      </c>
      <c r="AY234" s="209" t="e">
        <f t="shared" ca="1" si="119"/>
        <v>#REF!</v>
      </c>
      <c r="AZ234" s="209" t="e">
        <f t="shared" ca="1" si="120"/>
        <v>#REF!</v>
      </c>
      <c r="BA234" s="209" t="e">
        <f t="shared" ca="1" si="121"/>
        <v>#REF!</v>
      </c>
      <c r="BB234" s="209" t="e">
        <f t="shared" ca="1" si="122"/>
        <v>#REF!</v>
      </c>
      <c r="BC234" s="209" t="e">
        <f t="shared" ca="1" si="123"/>
        <v>#REF!</v>
      </c>
      <c r="BD234" s="209" t="e">
        <f t="shared" ca="1" si="124"/>
        <v>#REF!</v>
      </c>
      <c r="BE234" s="209" t="e">
        <f t="shared" ca="1" si="125"/>
        <v>#REF!</v>
      </c>
      <c r="BF234" s="209" t="e">
        <f t="shared" ca="1" si="126"/>
        <v>#REF!</v>
      </c>
      <c r="BG234" s="209" t="e">
        <f t="shared" ca="1" si="127"/>
        <v>#REF!</v>
      </c>
      <c r="BH234" s="209" t="e">
        <f t="shared" ca="1" si="128"/>
        <v>#REF!</v>
      </c>
      <c r="BI234" s="209" t="e">
        <f t="shared" ca="1" si="129"/>
        <v>#REF!</v>
      </c>
    </row>
    <row r="235" spans="1:61" s="3" customFormat="1">
      <c r="A235" s="246" t="s">
        <v>470</v>
      </c>
      <c r="B235" s="246" t="str">
        <f>INDEX('Ref1'!$E:$E,MATCH(A235,'Ref1'!$A:$A,0))</f>
        <v>North Yorkshire</v>
      </c>
      <c r="C235" s="246" t="str">
        <f>INDEX('Ref1'!$B:$B,MATCH($A235,'Ref1'!$A:$A,0))</f>
        <v>SCNFIR</v>
      </c>
      <c r="D235" s="307">
        <f>INDEX(Inputs!$K$61:$K$71,MATCH($C235,Inputs!$Q$61:$Q$71,0))</f>
        <v>0</v>
      </c>
      <c r="E235" s="211">
        <f>$D235*INDEX('3_RatesBilling'!G:G,MATCH($A235,'3_RatesBilling'!$A:$A,0))</f>
        <v>0</v>
      </c>
      <c r="F235" s="211">
        <f>$D235*INDEX('3_RatesBilling'!H:H,MATCH($A235,'3_RatesBilling'!$A:$A,0))</f>
        <v>0</v>
      </c>
      <c r="G235" s="211">
        <f>$D235*INDEX('3_RatesBilling'!I:I,MATCH($A235,'3_RatesBilling'!$A:$A,0))</f>
        <v>0</v>
      </c>
      <c r="H235" s="211">
        <f>$D235*INDEX('3_RatesBilling'!J:J,MATCH($A235,'3_RatesBilling'!$A:$A,0))</f>
        <v>0</v>
      </c>
      <c r="I235" s="211">
        <f>$D235*INDEX('3_RatesBilling'!K:K,MATCH($A235,'3_RatesBilling'!$A:$A,0))</f>
        <v>0</v>
      </c>
      <c r="J235" s="211">
        <f>$D235*INDEX('3_RatesBilling'!L:L,MATCH($A235,'3_RatesBilling'!$A:$A,0))</f>
        <v>0</v>
      </c>
      <c r="K235" s="216">
        <f>$D235*INDEX('3_RatesBilling'!M:M,MATCH($A235,'3_RatesBilling'!$A:$A,0))</f>
        <v>0</v>
      </c>
      <c r="L235" s="213">
        <f>$D235*INDEX('3_RatesBilling'!N:N,MATCH($A235,'3_RatesBilling'!$A:$A,0))</f>
        <v>0</v>
      </c>
      <c r="M235" s="211">
        <f>$D235*INDEX('3_RatesBilling'!O:O,MATCH($A235,'3_RatesBilling'!$A:$A,0))</f>
        <v>0</v>
      </c>
      <c r="N235" s="211">
        <f>$D235*INDEX('3_RatesBilling'!P:P,MATCH($A235,'3_RatesBilling'!$A:$A,0))</f>
        <v>0</v>
      </c>
      <c r="O235" s="211">
        <f>$D235*INDEX('3_RatesBilling'!Q:Q,MATCH($A235,'3_RatesBilling'!$A:$A,0))</f>
        <v>0</v>
      </c>
      <c r="P235" s="211">
        <f>$D235*INDEX('3_RatesBilling'!R:R,MATCH($A235,'3_RatesBilling'!$A:$A,0))</f>
        <v>0</v>
      </c>
      <c r="Q235" s="211">
        <f>$D235*INDEX('3_RatesBilling'!S:S,MATCH($A235,'3_RatesBilling'!$A:$A,0))</f>
        <v>0</v>
      </c>
      <c r="R235" s="211">
        <f>$D235*INDEX('3_RatesBilling'!T:T,MATCH($A235,'3_RatesBilling'!$A:$A,0))</f>
        <v>0</v>
      </c>
      <c r="S235" s="211">
        <f>$D235*INDEX('3_RatesBilling'!U:U,MATCH($A235,'3_RatesBilling'!$A:$A,0))</f>
        <v>0</v>
      </c>
      <c r="T235" s="211">
        <f>$D235*INDEX('3_RatesBilling'!V:V,MATCH($A235,'3_RatesBilling'!$A:$A,0))</f>
        <v>0</v>
      </c>
      <c r="U235" s="211">
        <f>$D235*INDEX('3_RatesBilling'!W:W,MATCH($A235,'3_RatesBilling'!$A:$A,0))</f>
        <v>0</v>
      </c>
      <c r="V235" s="211">
        <f>$D235*INDEX('3_RatesBilling'!X:X,MATCH($A235,'3_RatesBilling'!$A:$A,0))</f>
        <v>0</v>
      </c>
      <c r="W235" s="211">
        <f>$D235*INDEX('3_RatesBilling'!Y:Y,MATCH($A235,'3_RatesBilling'!$A:$A,0))</f>
        <v>0</v>
      </c>
      <c r="X235" s="211">
        <f>$D235*INDEX('3_RatesBilling'!Z:Z,MATCH($A235,'3_RatesBilling'!$A:$A,0))</f>
        <v>0</v>
      </c>
      <c r="Y235" s="211">
        <f>$D235*INDEX('3_RatesBilling'!AA:AA,MATCH($A235,'3_RatesBilling'!$A:$A,0))</f>
        <v>0</v>
      </c>
      <c r="Z235" s="211">
        <f>$D235*INDEX('3_RatesBilling'!AB:AB,MATCH($A235,'3_RatesBilling'!$A:$A,0))</f>
        <v>0</v>
      </c>
      <c r="AA235" s="211">
        <f>$D235*INDEX('3_RatesBilling'!AC:AC,MATCH($A235,'3_RatesBilling'!$A:$A,0))</f>
        <v>0</v>
      </c>
      <c r="AC235" s="211" t="e">
        <f t="shared" ca="1" si="98"/>
        <v>#REF!</v>
      </c>
      <c r="AD235" s="211" t="e">
        <f t="shared" ca="1" si="99"/>
        <v>#REF!</v>
      </c>
      <c r="AE235" s="211" t="e">
        <f t="shared" ca="1" si="100"/>
        <v>#REF!</v>
      </c>
      <c r="AF235" s="211" t="e">
        <f t="shared" ca="1" si="101"/>
        <v>#REF!</v>
      </c>
      <c r="AG235" s="211" t="e">
        <f t="shared" ca="1" si="102"/>
        <v>#REF!</v>
      </c>
      <c r="AH235" s="211" t="e">
        <f t="shared" ca="1" si="103"/>
        <v>#REF!</v>
      </c>
      <c r="AI235" s="211" t="e">
        <f t="shared" ca="1" si="104"/>
        <v>#REF!</v>
      </c>
      <c r="AJ235" s="211" t="e">
        <f t="shared" ca="1" si="105"/>
        <v>#REF!</v>
      </c>
      <c r="AK235" s="211" t="e">
        <f t="shared" ca="1" si="106"/>
        <v>#REF!</v>
      </c>
      <c r="AL235" s="211" t="e">
        <f t="shared" ca="1" si="107"/>
        <v>#REF!</v>
      </c>
      <c r="AM235" s="211" t="e">
        <f t="shared" ca="1" si="108"/>
        <v>#REF!</v>
      </c>
      <c r="AN235" s="211" t="e">
        <f t="shared" ca="1" si="109"/>
        <v>#REF!</v>
      </c>
      <c r="AO235" s="211" t="e">
        <f t="shared" ca="1" si="110"/>
        <v>#REF!</v>
      </c>
      <c r="AP235" s="211" t="e">
        <f t="shared" ca="1" si="111"/>
        <v>#REF!</v>
      </c>
      <c r="AQ235" s="211" t="e">
        <f t="shared" ca="1" si="112"/>
        <v>#REF!</v>
      </c>
      <c r="AR235" s="211" t="e">
        <f t="shared" ca="1" si="113"/>
        <v>#REF!</v>
      </c>
      <c r="AT235" s="209" t="e">
        <f t="shared" ca="1" si="114"/>
        <v>#REF!</v>
      </c>
      <c r="AU235" s="209" t="e">
        <f t="shared" ca="1" si="115"/>
        <v>#REF!</v>
      </c>
      <c r="AV235" s="209" t="e">
        <f t="shared" ca="1" si="116"/>
        <v>#REF!</v>
      </c>
      <c r="AW235" s="209" t="e">
        <f t="shared" ca="1" si="117"/>
        <v>#REF!</v>
      </c>
      <c r="AX235" s="209" t="e">
        <f t="shared" ca="1" si="118"/>
        <v>#REF!</v>
      </c>
      <c r="AY235" s="209" t="e">
        <f t="shared" ca="1" si="119"/>
        <v>#REF!</v>
      </c>
      <c r="AZ235" s="209" t="e">
        <f t="shared" ca="1" si="120"/>
        <v>#REF!</v>
      </c>
      <c r="BA235" s="209" t="e">
        <f t="shared" ca="1" si="121"/>
        <v>#REF!</v>
      </c>
      <c r="BB235" s="209" t="e">
        <f t="shared" ca="1" si="122"/>
        <v>#REF!</v>
      </c>
      <c r="BC235" s="209" t="e">
        <f t="shared" ca="1" si="123"/>
        <v>#REF!</v>
      </c>
      <c r="BD235" s="209" t="e">
        <f t="shared" ca="1" si="124"/>
        <v>#REF!</v>
      </c>
      <c r="BE235" s="209" t="e">
        <f t="shared" ca="1" si="125"/>
        <v>#REF!</v>
      </c>
      <c r="BF235" s="209" t="e">
        <f t="shared" ca="1" si="126"/>
        <v>#REF!</v>
      </c>
      <c r="BG235" s="209" t="e">
        <f t="shared" ca="1" si="127"/>
        <v>#REF!</v>
      </c>
      <c r="BH235" s="209" t="e">
        <f t="shared" ca="1" si="128"/>
        <v>#REF!</v>
      </c>
      <c r="BI235" s="209" t="e">
        <f t="shared" ca="1" si="129"/>
        <v>#REF!</v>
      </c>
    </row>
    <row r="236" spans="1:61" s="3" customFormat="1">
      <c r="A236" s="246" t="s">
        <v>472</v>
      </c>
      <c r="B236" s="246" t="str">
        <f>INDEX('Ref1'!$E:$E,MATCH(A236,'Ref1'!$A:$A,0))</f>
        <v>North Yorkshire Fire Authority</v>
      </c>
      <c r="C236" s="246" t="str">
        <f>INDEX('Ref1'!$B:$B,MATCH($A236,'Ref1'!$A:$A,0))</f>
        <v>SFIR</v>
      </c>
      <c r="D236" s="307">
        <f>INDEX(Inputs!$K$61:$K$71,MATCH($C236,Inputs!$Q$61:$Q$71,0))</f>
        <v>0</v>
      </c>
      <c r="E236" s="211">
        <f>$D236*INDEX('3_RatesBilling'!G:G,MATCH($A236,'3_RatesBilling'!$A:$A,0))</f>
        <v>0</v>
      </c>
      <c r="F236" s="211">
        <f>$D236*INDEX('3_RatesBilling'!H:H,MATCH($A236,'3_RatesBilling'!$A:$A,0))</f>
        <v>0</v>
      </c>
      <c r="G236" s="211">
        <f>$D236*INDEX('3_RatesBilling'!I:I,MATCH($A236,'3_RatesBilling'!$A:$A,0))</f>
        <v>0</v>
      </c>
      <c r="H236" s="211">
        <f>$D236*INDEX('3_RatesBilling'!J:J,MATCH($A236,'3_RatesBilling'!$A:$A,0))</f>
        <v>0</v>
      </c>
      <c r="I236" s="211">
        <f>$D236*INDEX('3_RatesBilling'!K:K,MATCH($A236,'3_RatesBilling'!$A:$A,0))</f>
        <v>0</v>
      </c>
      <c r="J236" s="211">
        <f>$D236*INDEX('3_RatesBilling'!L:L,MATCH($A236,'3_RatesBilling'!$A:$A,0))</f>
        <v>0</v>
      </c>
      <c r="K236" s="216">
        <f>$D236*INDEX('3_RatesBilling'!M:M,MATCH($A236,'3_RatesBilling'!$A:$A,0))</f>
        <v>0</v>
      </c>
      <c r="L236" s="213">
        <f>$D236*INDEX('3_RatesBilling'!N:N,MATCH($A236,'3_RatesBilling'!$A:$A,0))</f>
        <v>0</v>
      </c>
      <c r="M236" s="211">
        <f>$D236*INDEX('3_RatesBilling'!O:O,MATCH($A236,'3_RatesBilling'!$A:$A,0))</f>
        <v>0</v>
      </c>
      <c r="N236" s="211">
        <f>$D236*INDEX('3_RatesBilling'!P:P,MATCH($A236,'3_RatesBilling'!$A:$A,0))</f>
        <v>0</v>
      </c>
      <c r="O236" s="211">
        <f>$D236*INDEX('3_RatesBilling'!Q:Q,MATCH($A236,'3_RatesBilling'!$A:$A,0))</f>
        <v>0</v>
      </c>
      <c r="P236" s="211">
        <f>$D236*INDEX('3_RatesBilling'!R:R,MATCH($A236,'3_RatesBilling'!$A:$A,0))</f>
        <v>0</v>
      </c>
      <c r="Q236" s="211">
        <f>$D236*INDEX('3_RatesBilling'!S:S,MATCH($A236,'3_RatesBilling'!$A:$A,0))</f>
        <v>0</v>
      </c>
      <c r="R236" s="211">
        <f>$D236*INDEX('3_RatesBilling'!T:T,MATCH($A236,'3_RatesBilling'!$A:$A,0))</f>
        <v>0</v>
      </c>
      <c r="S236" s="211">
        <f>$D236*INDEX('3_RatesBilling'!U:U,MATCH($A236,'3_RatesBilling'!$A:$A,0))</f>
        <v>0</v>
      </c>
      <c r="T236" s="211">
        <f>$D236*INDEX('3_RatesBilling'!V:V,MATCH($A236,'3_RatesBilling'!$A:$A,0))</f>
        <v>0</v>
      </c>
      <c r="U236" s="211">
        <f>$D236*INDEX('3_RatesBilling'!W:W,MATCH($A236,'3_RatesBilling'!$A:$A,0))</f>
        <v>0</v>
      </c>
      <c r="V236" s="211">
        <f>$D236*INDEX('3_RatesBilling'!X:X,MATCH($A236,'3_RatesBilling'!$A:$A,0))</f>
        <v>0</v>
      </c>
      <c r="W236" s="211">
        <f>$D236*INDEX('3_RatesBilling'!Y:Y,MATCH($A236,'3_RatesBilling'!$A:$A,0))</f>
        <v>0</v>
      </c>
      <c r="X236" s="211">
        <f>$D236*INDEX('3_RatesBilling'!Z:Z,MATCH($A236,'3_RatesBilling'!$A:$A,0))</f>
        <v>0</v>
      </c>
      <c r="Y236" s="211">
        <f>$D236*INDEX('3_RatesBilling'!AA:AA,MATCH($A236,'3_RatesBilling'!$A:$A,0))</f>
        <v>0</v>
      </c>
      <c r="Z236" s="211">
        <f>$D236*INDEX('3_RatesBilling'!AB:AB,MATCH($A236,'3_RatesBilling'!$A:$A,0))</f>
        <v>0</v>
      </c>
      <c r="AA236" s="211">
        <f>$D236*INDEX('3_RatesBilling'!AC:AC,MATCH($A236,'3_RatesBilling'!$A:$A,0))</f>
        <v>0</v>
      </c>
      <c r="AC236" s="211" t="e">
        <f t="shared" ca="1" si="98"/>
        <v>#REF!</v>
      </c>
      <c r="AD236" s="211" t="e">
        <f t="shared" ca="1" si="99"/>
        <v>#REF!</v>
      </c>
      <c r="AE236" s="211" t="e">
        <f t="shared" ca="1" si="100"/>
        <v>#REF!</v>
      </c>
      <c r="AF236" s="211" t="e">
        <f t="shared" ca="1" si="101"/>
        <v>#REF!</v>
      </c>
      <c r="AG236" s="211" t="e">
        <f t="shared" ca="1" si="102"/>
        <v>#REF!</v>
      </c>
      <c r="AH236" s="211" t="e">
        <f t="shared" ca="1" si="103"/>
        <v>#REF!</v>
      </c>
      <c r="AI236" s="211" t="e">
        <f t="shared" ca="1" si="104"/>
        <v>#REF!</v>
      </c>
      <c r="AJ236" s="211" t="e">
        <f t="shared" ca="1" si="105"/>
        <v>#REF!</v>
      </c>
      <c r="AK236" s="211" t="e">
        <f t="shared" ca="1" si="106"/>
        <v>#REF!</v>
      </c>
      <c r="AL236" s="211" t="e">
        <f t="shared" ca="1" si="107"/>
        <v>#REF!</v>
      </c>
      <c r="AM236" s="211" t="e">
        <f t="shared" ca="1" si="108"/>
        <v>#REF!</v>
      </c>
      <c r="AN236" s="211" t="e">
        <f t="shared" ca="1" si="109"/>
        <v>#REF!</v>
      </c>
      <c r="AO236" s="211" t="e">
        <f t="shared" ca="1" si="110"/>
        <v>#REF!</v>
      </c>
      <c r="AP236" s="211" t="e">
        <f t="shared" ca="1" si="111"/>
        <v>#REF!</v>
      </c>
      <c r="AQ236" s="211" t="e">
        <f t="shared" ca="1" si="112"/>
        <v>#REF!</v>
      </c>
      <c r="AR236" s="211" t="e">
        <f t="shared" ca="1" si="113"/>
        <v>#REF!</v>
      </c>
      <c r="AT236" s="209" t="e">
        <f t="shared" ca="1" si="114"/>
        <v>#REF!</v>
      </c>
      <c r="AU236" s="209" t="e">
        <f t="shared" ca="1" si="115"/>
        <v>#REF!</v>
      </c>
      <c r="AV236" s="209" t="e">
        <f t="shared" ca="1" si="116"/>
        <v>#REF!</v>
      </c>
      <c r="AW236" s="209" t="e">
        <f t="shared" ca="1" si="117"/>
        <v>#REF!</v>
      </c>
      <c r="AX236" s="209" t="e">
        <f t="shared" ca="1" si="118"/>
        <v>#REF!</v>
      </c>
      <c r="AY236" s="209" t="e">
        <f t="shared" ca="1" si="119"/>
        <v>#REF!</v>
      </c>
      <c r="AZ236" s="209" t="e">
        <f t="shared" ca="1" si="120"/>
        <v>#REF!</v>
      </c>
      <c r="BA236" s="209" t="e">
        <f t="shared" ca="1" si="121"/>
        <v>#REF!</v>
      </c>
      <c r="BB236" s="209" t="e">
        <f t="shared" ca="1" si="122"/>
        <v>#REF!</v>
      </c>
      <c r="BC236" s="209" t="e">
        <f t="shared" ca="1" si="123"/>
        <v>#REF!</v>
      </c>
      <c r="BD236" s="209" t="e">
        <f t="shared" ca="1" si="124"/>
        <v>#REF!</v>
      </c>
      <c r="BE236" s="209" t="e">
        <f t="shared" ca="1" si="125"/>
        <v>#REF!</v>
      </c>
      <c r="BF236" s="209" t="e">
        <f t="shared" ca="1" si="126"/>
        <v>#REF!</v>
      </c>
      <c r="BG236" s="209" t="e">
        <f t="shared" ca="1" si="127"/>
        <v>#REF!</v>
      </c>
      <c r="BH236" s="209" t="e">
        <f t="shared" ca="1" si="128"/>
        <v>#REF!</v>
      </c>
      <c r="BI236" s="209" t="e">
        <f t="shared" ca="1" si="129"/>
        <v>#REF!</v>
      </c>
    </row>
    <row r="237" spans="1:61" s="3" customFormat="1">
      <c r="A237" s="246" t="s">
        <v>474</v>
      </c>
      <c r="B237" s="246" t="str">
        <f>INDEX('Ref1'!$E:$E,MATCH(A237,'Ref1'!$A:$A,0))</f>
        <v>Northampton</v>
      </c>
      <c r="C237" s="246" t="str">
        <f>INDEX('Ref1'!$B:$B,MATCH($A237,'Ref1'!$A:$A,0))</f>
        <v>SD</v>
      </c>
      <c r="D237" s="307">
        <f>INDEX(Inputs!$K$61:$K$71,MATCH($C237,Inputs!$Q$61:$Q$71,0))</f>
        <v>0</v>
      </c>
      <c r="E237" s="211">
        <f>$D237*INDEX('3_RatesBilling'!G:G,MATCH($A237,'3_RatesBilling'!$A:$A,0))</f>
        <v>0</v>
      </c>
      <c r="F237" s="211">
        <f>$D237*INDEX('3_RatesBilling'!H:H,MATCH($A237,'3_RatesBilling'!$A:$A,0))</f>
        <v>0</v>
      </c>
      <c r="G237" s="211">
        <f>$D237*INDEX('3_RatesBilling'!I:I,MATCH($A237,'3_RatesBilling'!$A:$A,0))</f>
        <v>0</v>
      </c>
      <c r="H237" s="211">
        <f>$D237*INDEX('3_RatesBilling'!J:J,MATCH($A237,'3_RatesBilling'!$A:$A,0))</f>
        <v>0</v>
      </c>
      <c r="I237" s="211">
        <f>$D237*INDEX('3_RatesBilling'!K:K,MATCH($A237,'3_RatesBilling'!$A:$A,0))</f>
        <v>0</v>
      </c>
      <c r="J237" s="211">
        <f>$D237*INDEX('3_RatesBilling'!L:L,MATCH($A237,'3_RatesBilling'!$A:$A,0))</f>
        <v>0</v>
      </c>
      <c r="K237" s="216">
        <f>$D237*INDEX('3_RatesBilling'!M:M,MATCH($A237,'3_RatesBilling'!$A:$A,0))</f>
        <v>0</v>
      </c>
      <c r="L237" s="213">
        <f>$D237*INDEX('3_RatesBilling'!N:N,MATCH($A237,'3_RatesBilling'!$A:$A,0))</f>
        <v>0</v>
      </c>
      <c r="M237" s="211">
        <f>$D237*INDEX('3_RatesBilling'!O:O,MATCH($A237,'3_RatesBilling'!$A:$A,0))</f>
        <v>0</v>
      </c>
      <c r="N237" s="211">
        <f>$D237*INDEX('3_RatesBilling'!P:P,MATCH($A237,'3_RatesBilling'!$A:$A,0))</f>
        <v>0</v>
      </c>
      <c r="O237" s="211">
        <f>$D237*INDEX('3_RatesBilling'!Q:Q,MATCH($A237,'3_RatesBilling'!$A:$A,0))</f>
        <v>0</v>
      </c>
      <c r="P237" s="211">
        <f>$D237*INDEX('3_RatesBilling'!R:R,MATCH($A237,'3_RatesBilling'!$A:$A,0))</f>
        <v>0</v>
      </c>
      <c r="Q237" s="211">
        <f>$D237*INDEX('3_RatesBilling'!S:S,MATCH($A237,'3_RatesBilling'!$A:$A,0))</f>
        <v>0</v>
      </c>
      <c r="R237" s="211">
        <f>$D237*INDEX('3_RatesBilling'!T:T,MATCH($A237,'3_RatesBilling'!$A:$A,0))</f>
        <v>0</v>
      </c>
      <c r="S237" s="211">
        <f>$D237*INDEX('3_RatesBilling'!U:U,MATCH($A237,'3_RatesBilling'!$A:$A,0))</f>
        <v>0</v>
      </c>
      <c r="T237" s="211">
        <f>$D237*INDEX('3_RatesBilling'!V:V,MATCH($A237,'3_RatesBilling'!$A:$A,0))</f>
        <v>0</v>
      </c>
      <c r="U237" s="211">
        <f>$D237*INDEX('3_RatesBilling'!W:W,MATCH($A237,'3_RatesBilling'!$A:$A,0))</f>
        <v>0</v>
      </c>
      <c r="V237" s="211">
        <f>$D237*INDEX('3_RatesBilling'!X:X,MATCH($A237,'3_RatesBilling'!$A:$A,0))</f>
        <v>0</v>
      </c>
      <c r="W237" s="211">
        <f>$D237*INDEX('3_RatesBilling'!Y:Y,MATCH($A237,'3_RatesBilling'!$A:$A,0))</f>
        <v>0</v>
      </c>
      <c r="X237" s="211">
        <f>$D237*INDEX('3_RatesBilling'!Z:Z,MATCH($A237,'3_RatesBilling'!$A:$A,0))</f>
        <v>0</v>
      </c>
      <c r="Y237" s="211">
        <f>$D237*INDEX('3_RatesBilling'!AA:AA,MATCH($A237,'3_RatesBilling'!$A:$A,0))</f>
        <v>0</v>
      </c>
      <c r="Z237" s="211">
        <f>$D237*INDEX('3_RatesBilling'!AB:AB,MATCH($A237,'3_RatesBilling'!$A:$A,0))</f>
        <v>0</v>
      </c>
      <c r="AA237" s="211">
        <f>$D237*INDEX('3_RatesBilling'!AC:AC,MATCH($A237,'3_RatesBilling'!$A:$A,0))</f>
        <v>0</v>
      </c>
      <c r="AC237" s="211" t="e">
        <f t="shared" ca="1" si="98"/>
        <v>#REF!</v>
      </c>
      <c r="AD237" s="211" t="e">
        <f t="shared" ca="1" si="99"/>
        <v>#REF!</v>
      </c>
      <c r="AE237" s="211" t="e">
        <f t="shared" ca="1" si="100"/>
        <v>#REF!</v>
      </c>
      <c r="AF237" s="211" t="e">
        <f t="shared" ca="1" si="101"/>
        <v>#REF!</v>
      </c>
      <c r="AG237" s="211" t="e">
        <f t="shared" ca="1" si="102"/>
        <v>#REF!</v>
      </c>
      <c r="AH237" s="211" t="e">
        <f t="shared" ca="1" si="103"/>
        <v>#REF!</v>
      </c>
      <c r="AI237" s="211" t="e">
        <f t="shared" ca="1" si="104"/>
        <v>#REF!</v>
      </c>
      <c r="AJ237" s="211" t="e">
        <f t="shared" ca="1" si="105"/>
        <v>#REF!</v>
      </c>
      <c r="AK237" s="211" t="e">
        <f t="shared" ca="1" si="106"/>
        <v>#REF!</v>
      </c>
      <c r="AL237" s="211" t="e">
        <f t="shared" ca="1" si="107"/>
        <v>#REF!</v>
      </c>
      <c r="AM237" s="211" t="e">
        <f t="shared" ca="1" si="108"/>
        <v>#REF!</v>
      </c>
      <c r="AN237" s="211" t="e">
        <f t="shared" ca="1" si="109"/>
        <v>#REF!</v>
      </c>
      <c r="AO237" s="211" t="e">
        <f t="shared" ca="1" si="110"/>
        <v>#REF!</v>
      </c>
      <c r="AP237" s="211" t="e">
        <f t="shared" ca="1" si="111"/>
        <v>#REF!</v>
      </c>
      <c r="AQ237" s="211" t="e">
        <f t="shared" ca="1" si="112"/>
        <v>#REF!</v>
      </c>
      <c r="AR237" s="211" t="e">
        <f t="shared" ca="1" si="113"/>
        <v>#REF!</v>
      </c>
      <c r="AT237" s="209" t="e">
        <f t="shared" ca="1" si="114"/>
        <v>#REF!</v>
      </c>
      <c r="AU237" s="209" t="e">
        <f t="shared" ca="1" si="115"/>
        <v>#REF!</v>
      </c>
      <c r="AV237" s="209" t="e">
        <f t="shared" ca="1" si="116"/>
        <v>#REF!</v>
      </c>
      <c r="AW237" s="209" t="e">
        <f t="shared" ca="1" si="117"/>
        <v>#REF!</v>
      </c>
      <c r="AX237" s="209" t="e">
        <f t="shared" ca="1" si="118"/>
        <v>#REF!</v>
      </c>
      <c r="AY237" s="209" t="e">
        <f t="shared" ca="1" si="119"/>
        <v>#REF!</v>
      </c>
      <c r="AZ237" s="209" t="e">
        <f t="shared" ca="1" si="120"/>
        <v>#REF!</v>
      </c>
      <c r="BA237" s="209" t="e">
        <f t="shared" ca="1" si="121"/>
        <v>#REF!</v>
      </c>
      <c r="BB237" s="209" t="e">
        <f t="shared" ca="1" si="122"/>
        <v>#REF!</v>
      </c>
      <c r="BC237" s="209" t="e">
        <f t="shared" ca="1" si="123"/>
        <v>#REF!</v>
      </c>
      <c r="BD237" s="209" t="e">
        <f t="shared" ca="1" si="124"/>
        <v>#REF!</v>
      </c>
      <c r="BE237" s="209" t="e">
        <f t="shared" ca="1" si="125"/>
        <v>#REF!</v>
      </c>
      <c r="BF237" s="209" t="e">
        <f t="shared" ca="1" si="126"/>
        <v>#REF!</v>
      </c>
      <c r="BG237" s="209" t="e">
        <f t="shared" ca="1" si="127"/>
        <v>#REF!</v>
      </c>
      <c r="BH237" s="209" t="e">
        <f t="shared" ca="1" si="128"/>
        <v>#REF!</v>
      </c>
      <c r="BI237" s="209" t="e">
        <f t="shared" ca="1" si="129"/>
        <v>#REF!</v>
      </c>
    </row>
    <row r="238" spans="1:61" s="3" customFormat="1">
      <c r="A238" s="246" t="s">
        <v>476</v>
      </c>
      <c r="B238" s="246" t="str">
        <f>INDEX('Ref1'!$E:$E,MATCH(A238,'Ref1'!$A:$A,0))</f>
        <v>Northamptonshire</v>
      </c>
      <c r="C238" s="246" t="str">
        <f>INDEX('Ref1'!$B:$B,MATCH($A238,'Ref1'!$A:$A,0))</f>
        <v>SCFIR</v>
      </c>
      <c r="D238" s="307">
        <f>INDEX(Inputs!$K$61:$K$71,MATCH($C238,Inputs!$Q$61:$Q$71,0))</f>
        <v>0</v>
      </c>
      <c r="E238" s="211">
        <f>$D238*INDEX('3_RatesBilling'!G:G,MATCH($A238,'3_RatesBilling'!$A:$A,0))</f>
        <v>0</v>
      </c>
      <c r="F238" s="211">
        <f>$D238*INDEX('3_RatesBilling'!H:H,MATCH($A238,'3_RatesBilling'!$A:$A,0))</f>
        <v>0</v>
      </c>
      <c r="G238" s="211">
        <f>$D238*INDEX('3_RatesBilling'!I:I,MATCH($A238,'3_RatesBilling'!$A:$A,0))</f>
        <v>0</v>
      </c>
      <c r="H238" s="211">
        <f>$D238*INDEX('3_RatesBilling'!J:J,MATCH($A238,'3_RatesBilling'!$A:$A,0))</f>
        <v>0</v>
      </c>
      <c r="I238" s="211">
        <f>$D238*INDEX('3_RatesBilling'!K:K,MATCH($A238,'3_RatesBilling'!$A:$A,0))</f>
        <v>0</v>
      </c>
      <c r="J238" s="211">
        <f>$D238*INDEX('3_RatesBilling'!L:L,MATCH($A238,'3_RatesBilling'!$A:$A,0))</f>
        <v>0</v>
      </c>
      <c r="K238" s="216">
        <f>$D238*INDEX('3_RatesBilling'!M:M,MATCH($A238,'3_RatesBilling'!$A:$A,0))</f>
        <v>0</v>
      </c>
      <c r="L238" s="213">
        <f>$D238*INDEX('3_RatesBilling'!N:N,MATCH($A238,'3_RatesBilling'!$A:$A,0))</f>
        <v>0</v>
      </c>
      <c r="M238" s="211">
        <f>$D238*INDEX('3_RatesBilling'!O:O,MATCH($A238,'3_RatesBilling'!$A:$A,0))</f>
        <v>0</v>
      </c>
      <c r="N238" s="211">
        <f>$D238*INDEX('3_RatesBilling'!P:P,MATCH($A238,'3_RatesBilling'!$A:$A,0))</f>
        <v>0</v>
      </c>
      <c r="O238" s="211">
        <f>$D238*INDEX('3_RatesBilling'!Q:Q,MATCH($A238,'3_RatesBilling'!$A:$A,0))</f>
        <v>0</v>
      </c>
      <c r="P238" s="211">
        <f>$D238*INDEX('3_RatesBilling'!R:R,MATCH($A238,'3_RatesBilling'!$A:$A,0))</f>
        <v>0</v>
      </c>
      <c r="Q238" s="211">
        <f>$D238*INDEX('3_RatesBilling'!S:S,MATCH($A238,'3_RatesBilling'!$A:$A,0))</f>
        <v>0</v>
      </c>
      <c r="R238" s="211">
        <f>$D238*INDEX('3_RatesBilling'!T:T,MATCH($A238,'3_RatesBilling'!$A:$A,0))</f>
        <v>0</v>
      </c>
      <c r="S238" s="211">
        <f>$D238*INDEX('3_RatesBilling'!U:U,MATCH($A238,'3_RatesBilling'!$A:$A,0))</f>
        <v>0</v>
      </c>
      <c r="T238" s="211">
        <f>$D238*INDEX('3_RatesBilling'!V:V,MATCH($A238,'3_RatesBilling'!$A:$A,0))</f>
        <v>0</v>
      </c>
      <c r="U238" s="211">
        <f>$D238*INDEX('3_RatesBilling'!W:W,MATCH($A238,'3_RatesBilling'!$A:$A,0))</f>
        <v>0</v>
      </c>
      <c r="V238" s="211">
        <f>$D238*INDEX('3_RatesBilling'!X:X,MATCH($A238,'3_RatesBilling'!$A:$A,0))</f>
        <v>0</v>
      </c>
      <c r="W238" s="211">
        <f>$D238*INDEX('3_RatesBilling'!Y:Y,MATCH($A238,'3_RatesBilling'!$A:$A,0))</f>
        <v>0</v>
      </c>
      <c r="X238" s="211">
        <f>$D238*INDEX('3_RatesBilling'!Z:Z,MATCH($A238,'3_RatesBilling'!$A:$A,0))</f>
        <v>0</v>
      </c>
      <c r="Y238" s="211">
        <f>$D238*INDEX('3_RatesBilling'!AA:AA,MATCH($A238,'3_RatesBilling'!$A:$A,0))</f>
        <v>0</v>
      </c>
      <c r="Z238" s="211">
        <f>$D238*INDEX('3_RatesBilling'!AB:AB,MATCH($A238,'3_RatesBilling'!$A:$A,0))</f>
        <v>0</v>
      </c>
      <c r="AA238" s="211">
        <f>$D238*INDEX('3_RatesBilling'!AC:AC,MATCH($A238,'3_RatesBilling'!$A:$A,0))</f>
        <v>0</v>
      </c>
      <c r="AC238" s="211" t="e">
        <f t="shared" ca="1" si="98"/>
        <v>#REF!</v>
      </c>
      <c r="AD238" s="211" t="e">
        <f t="shared" ca="1" si="99"/>
        <v>#REF!</v>
      </c>
      <c r="AE238" s="211" t="e">
        <f t="shared" ca="1" si="100"/>
        <v>#REF!</v>
      </c>
      <c r="AF238" s="211" t="e">
        <f t="shared" ca="1" si="101"/>
        <v>#REF!</v>
      </c>
      <c r="AG238" s="211" t="e">
        <f t="shared" ca="1" si="102"/>
        <v>#REF!</v>
      </c>
      <c r="AH238" s="211" t="e">
        <f t="shared" ca="1" si="103"/>
        <v>#REF!</v>
      </c>
      <c r="AI238" s="211" t="e">
        <f t="shared" ca="1" si="104"/>
        <v>#REF!</v>
      </c>
      <c r="AJ238" s="211" t="e">
        <f t="shared" ca="1" si="105"/>
        <v>#REF!</v>
      </c>
      <c r="AK238" s="211" t="e">
        <f t="shared" ca="1" si="106"/>
        <v>#REF!</v>
      </c>
      <c r="AL238" s="211" t="e">
        <f t="shared" ca="1" si="107"/>
        <v>#REF!</v>
      </c>
      <c r="AM238" s="211" t="e">
        <f t="shared" ca="1" si="108"/>
        <v>#REF!</v>
      </c>
      <c r="AN238" s="211" t="e">
        <f t="shared" ca="1" si="109"/>
        <v>#REF!</v>
      </c>
      <c r="AO238" s="211" t="e">
        <f t="shared" ca="1" si="110"/>
        <v>#REF!</v>
      </c>
      <c r="AP238" s="211" t="e">
        <f t="shared" ca="1" si="111"/>
        <v>#REF!</v>
      </c>
      <c r="AQ238" s="211" t="e">
        <f t="shared" ca="1" si="112"/>
        <v>#REF!</v>
      </c>
      <c r="AR238" s="211" t="e">
        <f t="shared" ca="1" si="113"/>
        <v>#REF!</v>
      </c>
      <c r="AT238" s="209" t="e">
        <f t="shared" ca="1" si="114"/>
        <v>#REF!</v>
      </c>
      <c r="AU238" s="209" t="e">
        <f t="shared" ca="1" si="115"/>
        <v>#REF!</v>
      </c>
      <c r="AV238" s="209" t="e">
        <f t="shared" ca="1" si="116"/>
        <v>#REF!</v>
      </c>
      <c r="AW238" s="209" t="e">
        <f t="shared" ca="1" si="117"/>
        <v>#REF!</v>
      </c>
      <c r="AX238" s="209" t="e">
        <f t="shared" ca="1" si="118"/>
        <v>#REF!</v>
      </c>
      <c r="AY238" s="209" t="e">
        <f t="shared" ca="1" si="119"/>
        <v>#REF!</v>
      </c>
      <c r="AZ238" s="209" t="e">
        <f t="shared" ca="1" si="120"/>
        <v>#REF!</v>
      </c>
      <c r="BA238" s="209" t="e">
        <f t="shared" ca="1" si="121"/>
        <v>#REF!</v>
      </c>
      <c r="BB238" s="209" t="e">
        <f t="shared" ca="1" si="122"/>
        <v>#REF!</v>
      </c>
      <c r="BC238" s="209" t="e">
        <f t="shared" ca="1" si="123"/>
        <v>#REF!</v>
      </c>
      <c r="BD238" s="209" t="e">
        <f t="shared" ca="1" si="124"/>
        <v>#REF!</v>
      </c>
      <c r="BE238" s="209" t="e">
        <f t="shared" ca="1" si="125"/>
        <v>#REF!</v>
      </c>
      <c r="BF238" s="209" t="e">
        <f t="shared" ca="1" si="126"/>
        <v>#REF!</v>
      </c>
      <c r="BG238" s="209" t="e">
        <f t="shared" ca="1" si="127"/>
        <v>#REF!</v>
      </c>
      <c r="BH238" s="209" t="e">
        <f t="shared" ca="1" si="128"/>
        <v>#REF!</v>
      </c>
      <c r="BI238" s="209" t="e">
        <f t="shared" ca="1" si="129"/>
        <v>#REF!</v>
      </c>
    </row>
    <row r="239" spans="1:61" s="3" customFormat="1">
      <c r="A239" s="246" t="s">
        <v>478</v>
      </c>
      <c r="B239" s="246" t="str">
        <f>INDEX('Ref1'!$E:$E,MATCH(A239,'Ref1'!$A:$A,0))</f>
        <v>Northumberland</v>
      </c>
      <c r="C239" s="246" t="str">
        <f>INDEX('Ref1'!$B:$B,MATCH($A239,'Ref1'!$A:$A,0))</f>
        <v>UNIFIR</v>
      </c>
      <c r="D239" s="307">
        <f>INDEX(Inputs!$K$61:$K$71,MATCH($C239,Inputs!$Q$61:$Q$71,0))</f>
        <v>0</v>
      </c>
      <c r="E239" s="211">
        <f>$D239*INDEX('3_RatesBilling'!G:G,MATCH($A239,'3_RatesBilling'!$A:$A,0))</f>
        <v>0</v>
      </c>
      <c r="F239" s="211">
        <f>$D239*INDEX('3_RatesBilling'!H:H,MATCH($A239,'3_RatesBilling'!$A:$A,0))</f>
        <v>0</v>
      </c>
      <c r="G239" s="211">
        <f>$D239*INDEX('3_RatesBilling'!I:I,MATCH($A239,'3_RatesBilling'!$A:$A,0))</f>
        <v>0</v>
      </c>
      <c r="H239" s="211">
        <f>$D239*INDEX('3_RatesBilling'!J:J,MATCH($A239,'3_RatesBilling'!$A:$A,0))</f>
        <v>0</v>
      </c>
      <c r="I239" s="211">
        <f>$D239*INDEX('3_RatesBilling'!K:K,MATCH($A239,'3_RatesBilling'!$A:$A,0))</f>
        <v>0</v>
      </c>
      <c r="J239" s="211">
        <f>$D239*INDEX('3_RatesBilling'!L:L,MATCH($A239,'3_RatesBilling'!$A:$A,0))</f>
        <v>0</v>
      </c>
      <c r="K239" s="216">
        <f>$D239*INDEX('3_RatesBilling'!M:M,MATCH($A239,'3_RatesBilling'!$A:$A,0))</f>
        <v>0</v>
      </c>
      <c r="L239" s="213">
        <f>$D239*INDEX('3_RatesBilling'!N:N,MATCH($A239,'3_RatesBilling'!$A:$A,0))</f>
        <v>0</v>
      </c>
      <c r="M239" s="211">
        <f>$D239*INDEX('3_RatesBilling'!O:O,MATCH($A239,'3_RatesBilling'!$A:$A,0))</f>
        <v>0</v>
      </c>
      <c r="N239" s="211">
        <f>$D239*INDEX('3_RatesBilling'!P:P,MATCH($A239,'3_RatesBilling'!$A:$A,0))</f>
        <v>0</v>
      </c>
      <c r="O239" s="211">
        <f>$D239*INDEX('3_RatesBilling'!Q:Q,MATCH($A239,'3_RatesBilling'!$A:$A,0))</f>
        <v>0</v>
      </c>
      <c r="P239" s="211">
        <f>$D239*INDEX('3_RatesBilling'!R:R,MATCH($A239,'3_RatesBilling'!$A:$A,0))</f>
        <v>0</v>
      </c>
      <c r="Q239" s="211">
        <f>$D239*INDEX('3_RatesBilling'!S:S,MATCH($A239,'3_RatesBilling'!$A:$A,0))</f>
        <v>0</v>
      </c>
      <c r="R239" s="211">
        <f>$D239*INDEX('3_RatesBilling'!T:T,MATCH($A239,'3_RatesBilling'!$A:$A,0))</f>
        <v>0</v>
      </c>
      <c r="S239" s="211">
        <f>$D239*INDEX('3_RatesBilling'!U:U,MATCH($A239,'3_RatesBilling'!$A:$A,0))</f>
        <v>0</v>
      </c>
      <c r="T239" s="211">
        <f>$D239*INDEX('3_RatesBilling'!V:V,MATCH($A239,'3_RatesBilling'!$A:$A,0))</f>
        <v>0</v>
      </c>
      <c r="U239" s="211">
        <f>$D239*INDEX('3_RatesBilling'!W:W,MATCH($A239,'3_RatesBilling'!$A:$A,0))</f>
        <v>0</v>
      </c>
      <c r="V239" s="211">
        <f>$D239*INDEX('3_RatesBilling'!X:X,MATCH($A239,'3_RatesBilling'!$A:$A,0))</f>
        <v>0</v>
      </c>
      <c r="W239" s="211">
        <f>$D239*INDEX('3_RatesBilling'!Y:Y,MATCH($A239,'3_RatesBilling'!$A:$A,0))</f>
        <v>0</v>
      </c>
      <c r="X239" s="211">
        <f>$D239*INDEX('3_RatesBilling'!Z:Z,MATCH($A239,'3_RatesBilling'!$A:$A,0))</f>
        <v>0</v>
      </c>
      <c r="Y239" s="211">
        <f>$D239*INDEX('3_RatesBilling'!AA:AA,MATCH($A239,'3_RatesBilling'!$A:$A,0))</f>
        <v>0</v>
      </c>
      <c r="Z239" s="211">
        <f>$D239*INDEX('3_RatesBilling'!AB:AB,MATCH($A239,'3_RatesBilling'!$A:$A,0))</f>
        <v>0</v>
      </c>
      <c r="AA239" s="211">
        <f>$D239*INDEX('3_RatesBilling'!AC:AC,MATCH($A239,'3_RatesBilling'!$A:$A,0))</f>
        <v>0</v>
      </c>
      <c r="AC239" s="211" t="e">
        <f t="shared" ca="1" si="98"/>
        <v>#REF!</v>
      </c>
      <c r="AD239" s="211" t="e">
        <f t="shared" ca="1" si="99"/>
        <v>#REF!</v>
      </c>
      <c r="AE239" s="211" t="e">
        <f t="shared" ca="1" si="100"/>
        <v>#REF!</v>
      </c>
      <c r="AF239" s="211" t="e">
        <f t="shared" ca="1" si="101"/>
        <v>#REF!</v>
      </c>
      <c r="AG239" s="211" t="e">
        <f t="shared" ca="1" si="102"/>
        <v>#REF!</v>
      </c>
      <c r="AH239" s="211" t="e">
        <f t="shared" ca="1" si="103"/>
        <v>#REF!</v>
      </c>
      <c r="AI239" s="211" t="e">
        <f t="shared" ca="1" si="104"/>
        <v>#REF!</v>
      </c>
      <c r="AJ239" s="211" t="e">
        <f t="shared" ca="1" si="105"/>
        <v>#REF!</v>
      </c>
      <c r="AK239" s="211" t="e">
        <f t="shared" ca="1" si="106"/>
        <v>#REF!</v>
      </c>
      <c r="AL239" s="211" t="e">
        <f t="shared" ca="1" si="107"/>
        <v>#REF!</v>
      </c>
      <c r="AM239" s="211" t="e">
        <f t="shared" ca="1" si="108"/>
        <v>#REF!</v>
      </c>
      <c r="AN239" s="211" t="e">
        <f t="shared" ca="1" si="109"/>
        <v>#REF!</v>
      </c>
      <c r="AO239" s="211" t="e">
        <f t="shared" ca="1" si="110"/>
        <v>#REF!</v>
      </c>
      <c r="AP239" s="211" t="e">
        <f t="shared" ca="1" si="111"/>
        <v>#REF!</v>
      </c>
      <c r="AQ239" s="211" t="e">
        <f t="shared" ca="1" si="112"/>
        <v>#REF!</v>
      </c>
      <c r="AR239" s="211" t="e">
        <f t="shared" ca="1" si="113"/>
        <v>#REF!</v>
      </c>
      <c r="AT239" s="209" t="e">
        <f t="shared" ca="1" si="114"/>
        <v>#REF!</v>
      </c>
      <c r="AU239" s="209" t="e">
        <f t="shared" ca="1" si="115"/>
        <v>#REF!</v>
      </c>
      <c r="AV239" s="209" t="e">
        <f t="shared" ca="1" si="116"/>
        <v>#REF!</v>
      </c>
      <c r="AW239" s="209" t="e">
        <f t="shared" ca="1" si="117"/>
        <v>#REF!</v>
      </c>
      <c r="AX239" s="209" t="e">
        <f t="shared" ca="1" si="118"/>
        <v>#REF!</v>
      </c>
      <c r="AY239" s="209" t="e">
        <f t="shared" ca="1" si="119"/>
        <v>#REF!</v>
      </c>
      <c r="AZ239" s="209" t="e">
        <f t="shared" ca="1" si="120"/>
        <v>#REF!</v>
      </c>
      <c r="BA239" s="209" t="e">
        <f t="shared" ca="1" si="121"/>
        <v>#REF!</v>
      </c>
      <c r="BB239" s="209" t="e">
        <f t="shared" ca="1" si="122"/>
        <v>#REF!</v>
      </c>
      <c r="BC239" s="209" t="e">
        <f t="shared" ca="1" si="123"/>
        <v>#REF!</v>
      </c>
      <c r="BD239" s="209" t="e">
        <f t="shared" ca="1" si="124"/>
        <v>#REF!</v>
      </c>
      <c r="BE239" s="209" t="e">
        <f t="shared" ca="1" si="125"/>
        <v>#REF!</v>
      </c>
      <c r="BF239" s="209" t="e">
        <f t="shared" ca="1" si="126"/>
        <v>#REF!</v>
      </c>
      <c r="BG239" s="209" t="e">
        <f t="shared" ca="1" si="127"/>
        <v>#REF!</v>
      </c>
      <c r="BH239" s="209" t="e">
        <f t="shared" ca="1" si="128"/>
        <v>#REF!</v>
      </c>
      <c r="BI239" s="209" t="e">
        <f t="shared" ca="1" si="129"/>
        <v>#REF!</v>
      </c>
    </row>
    <row r="240" spans="1:61" s="3" customFormat="1">
      <c r="A240" s="246" t="s">
        <v>480</v>
      </c>
      <c r="B240" s="246" t="str">
        <f>INDEX('Ref1'!$E:$E,MATCH(A240,'Ref1'!$A:$A,0))</f>
        <v>Norwich</v>
      </c>
      <c r="C240" s="246" t="str">
        <f>INDEX('Ref1'!$B:$B,MATCH($A240,'Ref1'!$A:$A,0))</f>
        <v>SD</v>
      </c>
      <c r="D240" s="307">
        <f>INDEX(Inputs!$K$61:$K$71,MATCH($C240,Inputs!$Q$61:$Q$71,0))</f>
        <v>0</v>
      </c>
      <c r="E240" s="211">
        <f>$D240*INDEX('3_RatesBilling'!G:G,MATCH($A240,'3_RatesBilling'!$A:$A,0))</f>
        <v>0</v>
      </c>
      <c r="F240" s="211">
        <f>$D240*INDEX('3_RatesBilling'!H:H,MATCH($A240,'3_RatesBilling'!$A:$A,0))</f>
        <v>0</v>
      </c>
      <c r="G240" s="211">
        <f>$D240*INDEX('3_RatesBilling'!I:I,MATCH($A240,'3_RatesBilling'!$A:$A,0))</f>
        <v>0</v>
      </c>
      <c r="H240" s="211">
        <f>$D240*INDEX('3_RatesBilling'!J:J,MATCH($A240,'3_RatesBilling'!$A:$A,0))</f>
        <v>0</v>
      </c>
      <c r="I240" s="211">
        <f>$D240*INDEX('3_RatesBilling'!K:K,MATCH($A240,'3_RatesBilling'!$A:$A,0))</f>
        <v>0</v>
      </c>
      <c r="J240" s="211">
        <f>$D240*INDEX('3_RatesBilling'!L:L,MATCH($A240,'3_RatesBilling'!$A:$A,0))</f>
        <v>0</v>
      </c>
      <c r="K240" s="216">
        <f>$D240*INDEX('3_RatesBilling'!M:M,MATCH($A240,'3_RatesBilling'!$A:$A,0))</f>
        <v>0</v>
      </c>
      <c r="L240" s="213">
        <f>$D240*INDEX('3_RatesBilling'!N:N,MATCH($A240,'3_RatesBilling'!$A:$A,0))</f>
        <v>0</v>
      </c>
      <c r="M240" s="211">
        <f>$D240*INDEX('3_RatesBilling'!O:O,MATCH($A240,'3_RatesBilling'!$A:$A,0))</f>
        <v>0</v>
      </c>
      <c r="N240" s="211">
        <f>$D240*INDEX('3_RatesBilling'!P:P,MATCH($A240,'3_RatesBilling'!$A:$A,0))</f>
        <v>0</v>
      </c>
      <c r="O240" s="211">
        <f>$D240*INDEX('3_RatesBilling'!Q:Q,MATCH($A240,'3_RatesBilling'!$A:$A,0))</f>
        <v>0</v>
      </c>
      <c r="P240" s="211">
        <f>$D240*INDEX('3_RatesBilling'!R:R,MATCH($A240,'3_RatesBilling'!$A:$A,0))</f>
        <v>0</v>
      </c>
      <c r="Q240" s="211">
        <f>$D240*INDEX('3_RatesBilling'!S:S,MATCH($A240,'3_RatesBilling'!$A:$A,0))</f>
        <v>0</v>
      </c>
      <c r="R240" s="211">
        <f>$D240*INDEX('3_RatesBilling'!T:T,MATCH($A240,'3_RatesBilling'!$A:$A,0))</f>
        <v>0</v>
      </c>
      <c r="S240" s="211">
        <f>$D240*INDEX('3_RatesBilling'!U:U,MATCH($A240,'3_RatesBilling'!$A:$A,0))</f>
        <v>0</v>
      </c>
      <c r="T240" s="211">
        <f>$D240*INDEX('3_RatesBilling'!V:V,MATCH($A240,'3_RatesBilling'!$A:$A,0))</f>
        <v>0</v>
      </c>
      <c r="U240" s="211">
        <f>$D240*INDEX('3_RatesBilling'!W:W,MATCH($A240,'3_RatesBilling'!$A:$A,0))</f>
        <v>0</v>
      </c>
      <c r="V240" s="211">
        <f>$D240*INDEX('3_RatesBilling'!X:X,MATCH($A240,'3_RatesBilling'!$A:$A,0))</f>
        <v>0</v>
      </c>
      <c r="W240" s="211">
        <f>$D240*INDEX('3_RatesBilling'!Y:Y,MATCH($A240,'3_RatesBilling'!$A:$A,0))</f>
        <v>0</v>
      </c>
      <c r="X240" s="211">
        <f>$D240*INDEX('3_RatesBilling'!Z:Z,MATCH($A240,'3_RatesBilling'!$A:$A,0))</f>
        <v>0</v>
      </c>
      <c r="Y240" s="211">
        <f>$D240*INDEX('3_RatesBilling'!AA:AA,MATCH($A240,'3_RatesBilling'!$A:$A,0))</f>
        <v>0</v>
      </c>
      <c r="Z240" s="211">
        <f>$D240*INDEX('3_RatesBilling'!AB:AB,MATCH($A240,'3_RatesBilling'!$A:$A,0))</f>
        <v>0</v>
      </c>
      <c r="AA240" s="211">
        <f>$D240*INDEX('3_RatesBilling'!AC:AC,MATCH($A240,'3_RatesBilling'!$A:$A,0))</f>
        <v>0</v>
      </c>
      <c r="AC240" s="211" t="e">
        <f t="shared" ca="1" si="98"/>
        <v>#REF!</v>
      </c>
      <c r="AD240" s="211" t="e">
        <f t="shared" ca="1" si="99"/>
        <v>#REF!</v>
      </c>
      <c r="AE240" s="211" t="e">
        <f t="shared" ca="1" si="100"/>
        <v>#REF!</v>
      </c>
      <c r="AF240" s="211" t="e">
        <f t="shared" ca="1" si="101"/>
        <v>#REF!</v>
      </c>
      <c r="AG240" s="211" t="e">
        <f t="shared" ca="1" si="102"/>
        <v>#REF!</v>
      </c>
      <c r="AH240" s="211" t="e">
        <f t="shared" ca="1" si="103"/>
        <v>#REF!</v>
      </c>
      <c r="AI240" s="211" t="e">
        <f t="shared" ca="1" si="104"/>
        <v>#REF!</v>
      </c>
      <c r="AJ240" s="211" t="e">
        <f t="shared" ca="1" si="105"/>
        <v>#REF!</v>
      </c>
      <c r="AK240" s="211" t="e">
        <f t="shared" ca="1" si="106"/>
        <v>#REF!</v>
      </c>
      <c r="AL240" s="211" t="e">
        <f t="shared" ca="1" si="107"/>
        <v>#REF!</v>
      </c>
      <c r="AM240" s="211" t="e">
        <f t="shared" ca="1" si="108"/>
        <v>#REF!</v>
      </c>
      <c r="AN240" s="211" t="e">
        <f t="shared" ca="1" si="109"/>
        <v>#REF!</v>
      </c>
      <c r="AO240" s="211" t="e">
        <f t="shared" ca="1" si="110"/>
        <v>#REF!</v>
      </c>
      <c r="AP240" s="211" t="e">
        <f t="shared" ca="1" si="111"/>
        <v>#REF!</v>
      </c>
      <c r="AQ240" s="211" t="e">
        <f t="shared" ca="1" si="112"/>
        <v>#REF!</v>
      </c>
      <c r="AR240" s="211" t="e">
        <f t="shared" ca="1" si="113"/>
        <v>#REF!</v>
      </c>
      <c r="AT240" s="209" t="e">
        <f t="shared" ca="1" si="114"/>
        <v>#REF!</v>
      </c>
      <c r="AU240" s="209" t="e">
        <f t="shared" ca="1" si="115"/>
        <v>#REF!</v>
      </c>
      <c r="AV240" s="209" t="e">
        <f t="shared" ca="1" si="116"/>
        <v>#REF!</v>
      </c>
      <c r="AW240" s="209" t="e">
        <f t="shared" ca="1" si="117"/>
        <v>#REF!</v>
      </c>
      <c r="AX240" s="209" t="e">
        <f t="shared" ca="1" si="118"/>
        <v>#REF!</v>
      </c>
      <c r="AY240" s="209" t="e">
        <f t="shared" ca="1" si="119"/>
        <v>#REF!</v>
      </c>
      <c r="AZ240" s="209" t="e">
        <f t="shared" ca="1" si="120"/>
        <v>#REF!</v>
      </c>
      <c r="BA240" s="209" t="e">
        <f t="shared" ca="1" si="121"/>
        <v>#REF!</v>
      </c>
      <c r="BB240" s="209" t="e">
        <f t="shared" ca="1" si="122"/>
        <v>#REF!</v>
      </c>
      <c r="BC240" s="209" t="e">
        <f t="shared" ca="1" si="123"/>
        <v>#REF!</v>
      </c>
      <c r="BD240" s="209" t="e">
        <f t="shared" ca="1" si="124"/>
        <v>#REF!</v>
      </c>
      <c r="BE240" s="209" t="e">
        <f t="shared" ca="1" si="125"/>
        <v>#REF!</v>
      </c>
      <c r="BF240" s="209" t="e">
        <f t="shared" ca="1" si="126"/>
        <v>#REF!</v>
      </c>
      <c r="BG240" s="209" t="e">
        <f t="shared" ca="1" si="127"/>
        <v>#REF!</v>
      </c>
      <c r="BH240" s="209" t="e">
        <f t="shared" ca="1" si="128"/>
        <v>#REF!</v>
      </c>
      <c r="BI240" s="209" t="e">
        <f t="shared" ca="1" si="129"/>
        <v>#REF!</v>
      </c>
    </row>
    <row r="241" spans="1:61" s="3" customFormat="1">
      <c r="A241" s="246" t="s">
        <v>482</v>
      </c>
      <c r="B241" s="246" t="str">
        <f>INDEX('Ref1'!$E:$E,MATCH(A241,'Ref1'!$A:$A,0))</f>
        <v>Nottingham</v>
      </c>
      <c r="C241" s="246" t="str">
        <f>INDEX('Ref1'!$B:$B,MATCH($A241,'Ref1'!$A:$A,0))</f>
        <v>UNINFIR</v>
      </c>
      <c r="D241" s="307">
        <f>INDEX(Inputs!$K$61:$K$71,MATCH($C241,Inputs!$Q$61:$Q$71,0))</f>
        <v>0</v>
      </c>
      <c r="E241" s="211">
        <f>$D241*INDEX('3_RatesBilling'!G:G,MATCH($A241,'3_RatesBilling'!$A:$A,0))</f>
        <v>0</v>
      </c>
      <c r="F241" s="211">
        <f>$D241*INDEX('3_RatesBilling'!H:H,MATCH($A241,'3_RatesBilling'!$A:$A,0))</f>
        <v>0</v>
      </c>
      <c r="G241" s="211">
        <f>$D241*INDEX('3_RatesBilling'!I:I,MATCH($A241,'3_RatesBilling'!$A:$A,0))</f>
        <v>0</v>
      </c>
      <c r="H241" s="211">
        <f>$D241*INDEX('3_RatesBilling'!J:J,MATCH($A241,'3_RatesBilling'!$A:$A,0))</f>
        <v>0</v>
      </c>
      <c r="I241" s="211">
        <f>$D241*INDEX('3_RatesBilling'!K:K,MATCH($A241,'3_RatesBilling'!$A:$A,0))</f>
        <v>0</v>
      </c>
      <c r="J241" s="211">
        <f>$D241*INDEX('3_RatesBilling'!L:L,MATCH($A241,'3_RatesBilling'!$A:$A,0))</f>
        <v>0</v>
      </c>
      <c r="K241" s="216">
        <f>$D241*INDEX('3_RatesBilling'!M:M,MATCH($A241,'3_RatesBilling'!$A:$A,0))</f>
        <v>0</v>
      </c>
      <c r="L241" s="213">
        <f>$D241*INDEX('3_RatesBilling'!N:N,MATCH($A241,'3_RatesBilling'!$A:$A,0))</f>
        <v>0</v>
      </c>
      <c r="M241" s="211">
        <f>$D241*INDEX('3_RatesBilling'!O:O,MATCH($A241,'3_RatesBilling'!$A:$A,0))</f>
        <v>0</v>
      </c>
      <c r="N241" s="211">
        <f>$D241*INDEX('3_RatesBilling'!P:P,MATCH($A241,'3_RatesBilling'!$A:$A,0))</f>
        <v>0</v>
      </c>
      <c r="O241" s="211">
        <f>$D241*INDEX('3_RatesBilling'!Q:Q,MATCH($A241,'3_RatesBilling'!$A:$A,0))</f>
        <v>0</v>
      </c>
      <c r="P241" s="211">
        <f>$D241*INDEX('3_RatesBilling'!R:R,MATCH($A241,'3_RatesBilling'!$A:$A,0))</f>
        <v>0</v>
      </c>
      <c r="Q241" s="211">
        <f>$D241*INDEX('3_RatesBilling'!S:S,MATCH($A241,'3_RatesBilling'!$A:$A,0))</f>
        <v>0</v>
      </c>
      <c r="R241" s="211">
        <f>$D241*INDEX('3_RatesBilling'!T:T,MATCH($A241,'3_RatesBilling'!$A:$A,0))</f>
        <v>0</v>
      </c>
      <c r="S241" s="211">
        <f>$D241*INDEX('3_RatesBilling'!U:U,MATCH($A241,'3_RatesBilling'!$A:$A,0))</f>
        <v>0</v>
      </c>
      <c r="T241" s="211">
        <f>$D241*INDEX('3_RatesBilling'!V:V,MATCH($A241,'3_RatesBilling'!$A:$A,0))</f>
        <v>0</v>
      </c>
      <c r="U241" s="211">
        <f>$D241*INDEX('3_RatesBilling'!W:W,MATCH($A241,'3_RatesBilling'!$A:$A,0))</f>
        <v>0</v>
      </c>
      <c r="V241" s="211">
        <f>$D241*INDEX('3_RatesBilling'!X:X,MATCH($A241,'3_RatesBilling'!$A:$A,0))</f>
        <v>0</v>
      </c>
      <c r="W241" s="211">
        <f>$D241*INDEX('3_RatesBilling'!Y:Y,MATCH($A241,'3_RatesBilling'!$A:$A,0))</f>
        <v>0</v>
      </c>
      <c r="X241" s="211">
        <f>$D241*INDEX('3_RatesBilling'!Z:Z,MATCH($A241,'3_RatesBilling'!$A:$A,0))</f>
        <v>0</v>
      </c>
      <c r="Y241" s="211">
        <f>$D241*INDEX('3_RatesBilling'!AA:AA,MATCH($A241,'3_RatesBilling'!$A:$A,0))</f>
        <v>0</v>
      </c>
      <c r="Z241" s="211">
        <f>$D241*INDEX('3_RatesBilling'!AB:AB,MATCH($A241,'3_RatesBilling'!$A:$A,0))</f>
        <v>0</v>
      </c>
      <c r="AA241" s="211">
        <f>$D241*INDEX('3_RatesBilling'!AC:AC,MATCH($A241,'3_RatesBilling'!$A:$A,0))</f>
        <v>0</v>
      </c>
      <c r="AC241" s="211" t="e">
        <f t="shared" ca="1" si="98"/>
        <v>#REF!</v>
      </c>
      <c r="AD241" s="211" t="e">
        <f t="shared" ca="1" si="99"/>
        <v>#REF!</v>
      </c>
      <c r="AE241" s="211" t="e">
        <f t="shared" ca="1" si="100"/>
        <v>#REF!</v>
      </c>
      <c r="AF241" s="211" t="e">
        <f t="shared" ca="1" si="101"/>
        <v>#REF!</v>
      </c>
      <c r="AG241" s="211" t="e">
        <f t="shared" ca="1" si="102"/>
        <v>#REF!</v>
      </c>
      <c r="AH241" s="211" t="e">
        <f t="shared" ca="1" si="103"/>
        <v>#REF!</v>
      </c>
      <c r="AI241" s="211" t="e">
        <f t="shared" ca="1" si="104"/>
        <v>#REF!</v>
      </c>
      <c r="AJ241" s="211" t="e">
        <f t="shared" ca="1" si="105"/>
        <v>#REF!</v>
      </c>
      <c r="AK241" s="211" t="e">
        <f t="shared" ca="1" si="106"/>
        <v>#REF!</v>
      </c>
      <c r="AL241" s="211" t="e">
        <f t="shared" ca="1" si="107"/>
        <v>#REF!</v>
      </c>
      <c r="AM241" s="211" t="e">
        <f t="shared" ca="1" si="108"/>
        <v>#REF!</v>
      </c>
      <c r="AN241" s="211" t="e">
        <f t="shared" ca="1" si="109"/>
        <v>#REF!</v>
      </c>
      <c r="AO241" s="211" t="e">
        <f t="shared" ca="1" si="110"/>
        <v>#REF!</v>
      </c>
      <c r="AP241" s="211" t="e">
        <f t="shared" ca="1" si="111"/>
        <v>#REF!</v>
      </c>
      <c r="AQ241" s="211" t="e">
        <f t="shared" ca="1" si="112"/>
        <v>#REF!</v>
      </c>
      <c r="AR241" s="211" t="e">
        <f t="shared" ca="1" si="113"/>
        <v>#REF!</v>
      </c>
      <c r="AT241" s="209" t="e">
        <f t="shared" ca="1" si="114"/>
        <v>#REF!</v>
      </c>
      <c r="AU241" s="209" t="e">
        <f t="shared" ca="1" si="115"/>
        <v>#REF!</v>
      </c>
      <c r="AV241" s="209" t="e">
        <f t="shared" ca="1" si="116"/>
        <v>#REF!</v>
      </c>
      <c r="AW241" s="209" t="e">
        <f t="shared" ca="1" si="117"/>
        <v>#REF!</v>
      </c>
      <c r="AX241" s="209" t="e">
        <f t="shared" ca="1" si="118"/>
        <v>#REF!</v>
      </c>
      <c r="AY241" s="209" t="e">
        <f t="shared" ca="1" si="119"/>
        <v>#REF!</v>
      </c>
      <c r="AZ241" s="209" t="e">
        <f t="shared" ca="1" si="120"/>
        <v>#REF!</v>
      </c>
      <c r="BA241" s="209" t="e">
        <f t="shared" ca="1" si="121"/>
        <v>#REF!</v>
      </c>
      <c r="BB241" s="209" t="e">
        <f t="shared" ca="1" si="122"/>
        <v>#REF!</v>
      </c>
      <c r="BC241" s="209" t="e">
        <f t="shared" ca="1" si="123"/>
        <v>#REF!</v>
      </c>
      <c r="BD241" s="209" t="e">
        <f t="shared" ca="1" si="124"/>
        <v>#REF!</v>
      </c>
      <c r="BE241" s="209" t="e">
        <f t="shared" ca="1" si="125"/>
        <v>#REF!</v>
      </c>
      <c r="BF241" s="209" t="e">
        <f t="shared" ca="1" si="126"/>
        <v>#REF!</v>
      </c>
      <c r="BG241" s="209" t="e">
        <f t="shared" ca="1" si="127"/>
        <v>#REF!</v>
      </c>
      <c r="BH241" s="209" t="e">
        <f t="shared" ca="1" si="128"/>
        <v>#REF!</v>
      </c>
      <c r="BI241" s="209" t="e">
        <f t="shared" ca="1" si="129"/>
        <v>#REF!</v>
      </c>
    </row>
    <row r="242" spans="1:61" s="3" customFormat="1">
      <c r="A242" s="246" t="s">
        <v>484</v>
      </c>
      <c r="B242" s="246" t="str">
        <f>INDEX('Ref1'!$E:$E,MATCH(A242,'Ref1'!$A:$A,0))</f>
        <v>Nottinghamshire</v>
      </c>
      <c r="C242" s="246" t="str">
        <f>INDEX('Ref1'!$B:$B,MATCH($A242,'Ref1'!$A:$A,0))</f>
        <v>SCNFIR</v>
      </c>
      <c r="D242" s="307">
        <f>INDEX(Inputs!$K$61:$K$71,MATCH($C242,Inputs!$Q$61:$Q$71,0))</f>
        <v>0</v>
      </c>
      <c r="E242" s="211">
        <f>$D242*INDEX('3_RatesBilling'!G:G,MATCH($A242,'3_RatesBilling'!$A:$A,0))</f>
        <v>0</v>
      </c>
      <c r="F242" s="211">
        <f>$D242*INDEX('3_RatesBilling'!H:H,MATCH($A242,'3_RatesBilling'!$A:$A,0))</f>
        <v>0</v>
      </c>
      <c r="G242" s="211">
        <f>$D242*INDEX('3_RatesBilling'!I:I,MATCH($A242,'3_RatesBilling'!$A:$A,0))</f>
        <v>0</v>
      </c>
      <c r="H242" s="211">
        <f>$D242*INDEX('3_RatesBilling'!J:J,MATCH($A242,'3_RatesBilling'!$A:$A,0))</f>
        <v>0</v>
      </c>
      <c r="I242" s="211">
        <f>$D242*INDEX('3_RatesBilling'!K:K,MATCH($A242,'3_RatesBilling'!$A:$A,0))</f>
        <v>0</v>
      </c>
      <c r="J242" s="211">
        <f>$D242*INDEX('3_RatesBilling'!L:L,MATCH($A242,'3_RatesBilling'!$A:$A,0))</f>
        <v>0</v>
      </c>
      <c r="K242" s="216">
        <f>$D242*INDEX('3_RatesBilling'!M:M,MATCH($A242,'3_RatesBilling'!$A:$A,0))</f>
        <v>0</v>
      </c>
      <c r="L242" s="213">
        <f>$D242*INDEX('3_RatesBilling'!N:N,MATCH($A242,'3_RatesBilling'!$A:$A,0))</f>
        <v>0</v>
      </c>
      <c r="M242" s="211">
        <f>$D242*INDEX('3_RatesBilling'!O:O,MATCH($A242,'3_RatesBilling'!$A:$A,0))</f>
        <v>0</v>
      </c>
      <c r="N242" s="211">
        <f>$D242*INDEX('3_RatesBilling'!P:P,MATCH($A242,'3_RatesBilling'!$A:$A,0))</f>
        <v>0</v>
      </c>
      <c r="O242" s="211">
        <f>$D242*INDEX('3_RatesBilling'!Q:Q,MATCH($A242,'3_RatesBilling'!$A:$A,0))</f>
        <v>0</v>
      </c>
      <c r="P242" s="211">
        <f>$D242*INDEX('3_RatesBilling'!R:R,MATCH($A242,'3_RatesBilling'!$A:$A,0))</f>
        <v>0</v>
      </c>
      <c r="Q242" s="211">
        <f>$D242*INDEX('3_RatesBilling'!S:S,MATCH($A242,'3_RatesBilling'!$A:$A,0))</f>
        <v>0</v>
      </c>
      <c r="R242" s="211">
        <f>$D242*INDEX('3_RatesBilling'!T:T,MATCH($A242,'3_RatesBilling'!$A:$A,0))</f>
        <v>0</v>
      </c>
      <c r="S242" s="211">
        <f>$D242*INDEX('3_RatesBilling'!U:U,MATCH($A242,'3_RatesBilling'!$A:$A,0))</f>
        <v>0</v>
      </c>
      <c r="T242" s="211">
        <f>$D242*INDEX('3_RatesBilling'!V:V,MATCH($A242,'3_RatesBilling'!$A:$A,0))</f>
        <v>0</v>
      </c>
      <c r="U242" s="211">
        <f>$D242*INDEX('3_RatesBilling'!W:W,MATCH($A242,'3_RatesBilling'!$A:$A,0))</f>
        <v>0</v>
      </c>
      <c r="V242" s="211">
        <f>$D242*INDEX('3_RatesBilling'!X:X,MATCH($A242,'3_RatesBilling'!$A:$A,0))</f>
        <v>0</v>
      </c>
      <c r="W242" s="211">
        <f>$D242*INDEX('3_RatesBilling'!Y:Y,MATCH($A242,'3_RatesBilling'!$A:$A,0))</f>
        <v>0</v>
      </c>
      <c r="X242" s="211">
        <f>$D242*INDEX('3_RatesBilling'!Z:Z,MATCH($A242,'3_RatesBilling'!$A:$A,0))</f>
        <v>0</v>
      </c>
      <c r="Y242" s="211">
        <f>$D242*INDEX('3_RatesBilling'!AA:AA,MATCH($A242,'3_RatesBilling'!$A:$A,0))</f>
        <v>0</v>
      </c>
      <c r="Z242" s="211">
        <f>$D242*INDEX('3_RatesBilling'!AB:AB,MATCH($A242,'3_RatesBilling'!$A:$A,0))</f>
        <v>0</v>
      </c>
      <c r="AA242" s="211">
        <f>$D242*INDEX('3_RatesBilling'!AC:AC,MATCH($A242,'3_RatesBilling'!$A:$A,0))</f>
        <v>0</v>
      </c>
      <c r="AC242" s="211" t="e">
        <f t="shared" ca="1" si="98"/>
        <v>#REF!</v>
      </c>
      <c r="AD242" s="211" t="e">
        <f t="shared" ca="1" si="99"/>
        <v>#REF!</v>
      </c>
      <c r="AE242" s="211" t="e">
        <f t="shared" ca="1" si="100"/>
        <v>#REF!</v>
      </c>
      <c r="AF242" s="211" t="e">
        <f t="shared" ca="1" si="101"/>
        <v>#REF!</v>
      </c>
      <c r="AG242" s="211" t="e">
        <f t="shared" ca="1" si="102"/>
        <v>#REF!</v>
      </c>
      <c r="AH242" s="211" t="e">
        <f t="shared" ca="1" si="103"/>
        <v>#REF!</v>
      </c>
      <c r="AI242" s="211" t="e">
        <f t="shared" ca="1" si="104"/>
        <v>#REF!</v>
      </c>
      <c r="AJ242" s="211" t="e">
        <f t="shared" ca="1" si="105"/>
        <v>#REF!</v>
      </c>
      <c r="AK242" s="211" t="e">
        <f t="shared" ca="1" si="106"/>
        <v>#REF!</v>
      </c>
      <c r="AL242" s="211" t="e">
        <f t="shared" ca="1" si="107"/>
        <v>#REF!</v>
      </c>
      <c r="AM242" s="211" t="e">
        <f t="shared" ca="1" si="108"/>
        <v>#REF!</v>
      </c>
      <c r="AN242" s="211" t="e">
        <f t="shared" ca="1" si="109"/>
        <v>#REF!</v>
      </c>
      <c r="AO242" s="211" t="e">
        <f t="shared" ca="1" si="110"/>
        <v>#REF!</v>
      </c>
      <c r="AP242" s="211" t="e">
        <f t="shared" ca="1" si="111"/>
        <v>#REF!</v>
      </c>
      <c r="AQ242" s="211" t="e">
        <f t="shared" ca="1" si="112"/>
        <v>#REF!</v>
      </c>
      <c r="AR242" s="211" t="e">
        <f t="shared" ca="1" si="113"/>
        <v>#REF!</v>
      </c>
      <c r="AT242" s="209" t="e">
        <f t="shared" ca="1" si="114"/>
        <v>#REF!</v>
      </c>
      <c r="AU242" s="209" t="e">
        <f t="shared" ca="1" si="115"/>
        <v>#REF!</v>
      </c>
      <c r="AV242" s="209" t="e">
        <f t="shared" ca="1" si="116"/>
        <v>#REF!</v>
      </c>
      <c r="AW242" s="209" t="e">
        <f t="shared" ca="1" si="117"/>
        <v>#REF!</v>
      </c>
      <c r="AX242" s="209" t="e">
        <f t="shared" ca="1" si="118"/>
        <v>#REF!</v>
      </c>
      <c r="AY242" s="209" t="e">
        <f t="shared" ca="1" si="119"/>
        <v>#REF!</v>
      </c>
      <c r="AZ242" s="209" t="e">
        <f t="shared" ca="1" si="120"/>
        <v>#REF!</v>
      </c>
      <c r="BA242" s="209" t="e">
        <f t="shared" ca="1" si="121"/>
        <v>#REF!</v>
      </c>
      <c r="BB242" s="209" t="e">
        <f t="shared" ca="1" si="122"/>
        <v>#REF!</v>
      </c>
      <c r="BC242" s="209" t="e">
        <f t="shared" ca="1" si="123"/>
        <v>#REF!</v>
      </c>
      <c r="BD242" s="209" t="e">
        <f t="shared" ca="1" si="124"/>
        <v>#REF!</v>
      </c>
      <c r="BE242" s="209" t="e">
        <f t="shared" ca="1" si="125"/>
        <v>#REF!</v>
      </c>
      <c r="BF242" s="209" t="e">
        <f t="shared" ca="1" si="126"/>
        <v>#REF!</v>
      </c>
      <c r="BG242" s="209" t="e">
        <f t="shared" ca="1" si="127"/>
        <v>#REF!</v>
      </c>
      <c r="BH242" s="209" t="e">
        <f t="shared" ca="1" si="128"/>
        <v>#REF!</v>
      </c>
      <c r="BI242" s="209" t="e">
        <f t="shared" ca="1" si="129"/>
        <v>#REF!</v>
      </c>
    </row>
    <row r="243" spans="1:61" s="3" customFormat="1">
      <c r="A243" s="246" t="s">
        <v>486</v>
      </c>
      <c r="B243" s="246" t="str">
        <f>INDEX('Ref1'!$E:$E,MATCH(A243,'Ref1'!$A:$A,0))</f>
        <v>Nottinghamshire Fire Authority</v>
      </c>
      <c r="C243" s="246" t="str">
        <f>INDEX('Ref1'!$B:$B,MATCH($A243,'Ref1'!$A:$A,0))</f>
        <v>SFIR</v>
      </c>
      <c r="D243" s="307">
        <f>INDEX(Inputs!$K$61:$K$71,MATCH($C243,Inputs!$Q$61:$Q$71,0))</f>
        <v>0</v>
      </c>
      <c r="E243" s="211">
        <f>$D243*INDEX('3_RatesBilling'!G:G,MATCH($A243,'3_RatesBilling'!$A:$A,0))</f>
        <v>0</v>
      </c>
      <c r="F243" s="211">
        <f>$D243*INDEX('3_RatesBilling'!H:H,MATCH($A243,'3_RatesBilling'!$A:$A,0))</f>
        <v>0</v>
      </c>
      <c r="G243" s="211">
        <f>$D243*INDEX('3_RatesBilling'!I:I,MATCH($A243,'3_RatesBilling'!$A:$A,0))</f>
        <v>0</v>
      </c>
      <c r="H243" s="211">
        <f>$D243*INDEX('3_RatesBilling'!J:J,MATCH($A243,'3_RatesBilling'!$A:$A,0))</f>
        <v>0</v>
      </c>
      <c r="I243" s="211">
        <f>$D243*INDEX('3_RatesBilling'!K:K,MATCH($A243,'3_RatesBilling'!$A:$A,0))</f>
        <v>0</v>
      </c>
      <c r="J243" s="211">
        <f>$D243*INDEX('3_RatesBilling'!L:L,MATCH($A243,'3_RatesBilling'!$A:$A,0))</f>
        <v>0</v>
      </c>
      <c r="K243" s="216">
        <f>$D243*INDEX('3_RatesBilling'!M:M,MATCH($A243,'3_RatesBilling'!$A:$A,0))</f>
        <v>0</v>
      </c>
      <c r="L243" s="213">
        <f>$D243*INDEX('3_RatesBilling'!N:N,MATCH($A243,'3_RatesBilling'!$A:$A,0))</f>
        <v>0</v>
      </c>
      <c r="M243" s="211">
        <f>$D243*INDEX('3_RatesBilling'!O:O,MATCH($A243,'3_RatesBilling'!$A:$A,0))</f>
        <v>0</v>
      </c>
      <c r="N243" s="211">
        <f>$D243*INDEX('3_RatesBilling'!P:P,MATCH($A243,'3_RatesBilling'!$A:$A,0))</f>
        <v>0</v>
      </c>
      <c r="O243" s="211">
        <f>$D243*INDEX('3_RatesBilling'!Q:Q,MATCH($A243,'3_RatesBilling'!$A:$A,0))</f>
        <v>0</v>
      </c>
      <c r="P243" s="211">
        <f>$D243*INDEX('3_RatesBilling'!R:R,MATCH($A243,'3_RatesBilling'!$A:$A,0))</f>
        <v>0</v>
      </c>
      <c r="Q243" s="211">
        <f>$D243*INDEX('3_RatesBilling'!S:S,MATCH($A243,'3_RatesBilling'!$A:$A,0))</f>
        <v>0</v>
      </c>
      <c r="R243" s="211">
        <f>$D243*INDEX('3_RatesBilling'!T:T,MATCH($A243,'3_RatesBilling'!$A:$A,0))</f>
        <v>0</v>
      </c>
      <c r="S243" s="211">
        <f>$D243*INDEX('3_RatesBilling'!U:U,MATCH($A243,'3_RatesBilling'!$A:$A,0))</f>
        <v>0</v>
      </c>
      <c r="T243" s="211">
        <f>$D243*INDEX('3_RatesBilling'!V:V,MATCH($A243,'3_RatesBilling'!$A:$A,0))</f>
        <v>0</v>
      </c>
      <c r="U243" s="211">
        <f>$D243*INDEX('3_RatesBilling'!W:W,MATCH($A243,'3_RatesBilling'!$A:$A,0))</f>
        <v>0</v>
      </c>
      <c r="V243" s="211">
        <f>$D243*INDEX('3_RatesBilling'!X:X,MATCH($A243,'3_RatesBilling'!$A:$A,0))</f>
        <v>0</v>
      </c>
      <c r="W243" s="211">
        <f>$D243*INDEX('3_RatesBilling'!Y:Y,MATCH($A243,'3_RatesBilling'!$A:$A,0))</f>
        <v>0</v>
      </c>
      <c r="X243" s="211">
        <f>$D243*INDEX('3_RatesBilling'!Z:Z,MATCH($A243,'3_RatesBilling'!$A:$A,0))</f>
        <v>0</v>
      </c>
      <c r="Y243" s="211">
        <f>$D243*INDEX('3_RatesBilling'!AA:AA,MATCH($A243,'3_RatesBilling'!$A:$A,0))</f>
        <v>0</v>
      </c>
      <c r="Z243" s="211">
        <f>$D243*INDEX('3_RatesBilling'!AB:AB,MATCH($A243,'3_RatesBilling'!$A:$A,0))</f>
        <v>0</v>
      </c>
      <c r="AA243" s="211">
        <f>$D243*INDEX('3_RatesBilling'!AC:AC,MATCH($A243,'3_RatesBilling'!$A:$A,0))</f>
        <v>0</v>
      </c>
      <c r="AC243" s="211" t="e">
        <f t="shared" ca="1" si="98"/>
        <v>#REF!</v>
      </c>
      <c r="AD243" s="211" t="e">
        <f t="shared" ca="1" si="99"/>
        <v>#REF!</v>
      </c>
      <c r="AE243" s="211" t="e">
        <f t="shared" ca="1" si="100"/>
        <v>#REF!</v>
      </c>
      <c r="AF243" s="211" t="e">
        <f t="shared" ca="1" si="101"/>
        <v>#REF!</v>
      </c>
      <c r="AG243" s="211" t="e">
        <f t="shared" ca="1" si="102"/>
        <v>#REF!</v>
      </c>
      <c r="AH243" s="211" t="e">
        <f t="shared" ca="1" si="103"/>
        <v>#REF!</v>
      </c>
      <c r="AI243" s="211" t="e">
        <f t="shared" ca="1" si="104"/>
        <v>#REF!</v>
      </c>
      <c r="AJ243" s="211" t="e">
        <f t="shared" ca="1" si="105"/>
        <v>#REF!</v>
      </c>
      <c r="AK243" s="211" t="e">
        <f t="shared" ca="1" si="106"/>
        <v>#REF!</v>
      </c>
      <c r="AL243" s="211" t="e">
        <f t="shared" ca="1" si="107"/>
        <v>#REF!</v>
      </c>
      <c r="AM243" s="211" t="e">
        <f t="shared" ca="1" si="108"/>
        <v>#REF!</v>
      </c>
      <c r="AN243" s="211" t="e">
        <f t="shared" ca="1" si="109"/>
        <v>#REF!</v>
      </c>
      <c r="AO243" s="211" t="e">
        <f t="shared" ca="1" si="110"/>
        <v>#REF!</v>
      </c>
      <c r="AP243" s="211" t="e">
        <f t="shared" ca="1" si="111"/>
        <v>#REF!</v>
      </c>
      <c r="AQ243" s="211" t="e">
        <f t="shared" ca="1" si="112"/>
        <v>#REF!</v>
      </c>
      <c r="AR243" s="211" t="e">
        <f t="shared" ca="1" si="113"/>
        <v>#REF!</v>
      </c>
      <c r="AT243" s="209" t="e">
        <f t="shared" ca="1" si="114"/>
        <v>#REF!</v>
      </c>
      <c r="AU243" s="209" t="e">
        <f t="shared" ca="1" si="115"/>
        <v>#REF!</v>
      </c>
      <c r="AV243" s="209" t="e">
        <f t="shared" ca="1" si="116"/>
        <v>#REF!</v>
      </c>
      <c r="AW243" s="209" t="e">
        <f t="shared" ca="1" si="117"/>
        <v>#REF!</v>
      </c>
      <c r="AX243" s="209" t="e">
        <f t="shared" ca="1" si="118"/>
        <v>#REF!</v>
      </c>
      <c r="AY243" s="209" t="e">
        <f t="shared" ca="1" si="119"/>
        <v>#REF!</v>
      </c>
      <c r="AZ243" s="209" t="e">
        <f t="shared" ca="1" si="120"/>
        <v>#REF!</v>
      </c>
      <c r="BA243" s="209" t="e">
        <f t="shared" ca="1" si="121"/>
        <v>#REF!</v>
      </c>
      <c r="BB243" s="209" t="e">
        <f t="shared" ca="1" si="122"/>
        <v>#REF!</v>
      </c>
      <c r="BC243" s="209" t="e">
        <f t="shared" ca="1" si="123"/>
        <v>#REF!</v>
      </c>
      <c r="BD243" s="209" t="e">
        <f t="shared" ca="1" si="124"/>
        <v>#REF!</v>
      </c>
      <c r="BE243" s="209" t="e">
        <f t="shared" ca="1" si="125"/>
        <v>#REF!</v>
      </c>
      <c r="BF243" s="209" t="e">
        <f t="shared" ca="1" si="126"/>
        <v>#REF!</v>
      </c>
      <c r="BG243" s="209" t="e">
        <f t="shared" ca="1" si="127"/>
        <v>#REF!</v>
      </c>
      <c r="BH243" s="209" t="e">
        <f t="shared" ca="1" si="128"/>
        <v>#REF!</v>
      </c>
      <c r="BI243" s="209" t="e">
        <f t="shared" ca="1" si="129"/>
        <v>#REF!</v>
      </c>
    </row>
    <row r="244" spans="1:61" s="3" customFormat="1">
      <c r="A244" s="246" t="s">
        <v>488</v>
      </c>
      <c r="B244" s="246" t="str">
        <f>INDEX('Ref1'!$E:$E,MATCH(A244,'Ref1'!$A:$A,0))</f>
        <v>Nuneaton and Bedworth</v>
      </c>
      <c r="C244" s="246" t="str">
        <f>INDEX('Ref1'!$B:$B,MATCH($A244,'Ref1'!$A:$A,0))</f>
        <v>SD</v>
      </c>
      <c r="D244" s="307">
        <f>INDEX(Inputs!$K$61:$K$71,MATCH($C244,Inputs!$Q$61:$Q$71,0))</f>
        <v>0</v>
      </c>
      <c r="E244" s="211">
        <f>$D244*INDEX('3_RatesBilling'!G:G,MATCH($A244,'3_RatesBilling'!$A:$A,0))</f>
        <v>0</v>
      </c>
      <c r="F244" s="211">
        <f>$D244*INDEX('3_RatesBilling'!H:H,MATCH($A244,'3_RatesBilling'!$A:$A,0))</f>
        <v>0</v>
      </c>
      <c r="G244" s="211">
        <f>$D244*INDEX('3_RatesBilling'!I:I,MATCH($A244,'3_RatesBilling'!$A:$A,0))</f>
        <v>0</v>
      </c>
      <c r="H244" s="211">
        <f>$D244*INDEX('3_RatesBilling'!J:J,MATCH($A244,'3_RatesBilling'!$A:$A,0))</f>
        <v>0</v>
      </c>
      <c r="I244" s="211">
        <f>$D244*INDEX('3_RatesBilling'!K:K,MATCH($A244,'3_RatesBilling'!$A:$A,0))</f>
        <v>0</v>
      </c>
      <c r="J244" s="211">
        <f>$D244*INDEX('3_RatesBilling'!L:L,MATCH($A244,'3_RatesBilling'!$A:$A,0))</f>
        <v>0</v>
      </c>
      <c r="K244" s="216">
        <f>$D244*INDEX('3_RatesBilling'!M:M,MATCH($A244,'3_RatesBilling'!$A:$A,0))</f>
        <v>0</v>
      </c>
      <c r="L244" s="213">
        <f>$D244*INDEX('3_RatesBilling'!N:N,MATCH($A244,'3_RatesBilling'!$A:$A,0))</f>
        <v>0</v>
      </c>
      <c r="M244" s="211">
        <f>$D244*INDEX('3_RatesBilling'!O:O,MATCH($A244,'3_RatesBilling'!$A:$A,0))</f>
        <v>0</v>
      </c>
      <c r="N244" s="211">
        <f>$D244*INDEX('3_RatesBilling'!P:P,MATCH($A244,'3_RatesBilling'!$A:$A,0))</f>
        <v>0</v>
      </c>
      <c r="O244" s="211">
        <f>$D244*INDEX('3_RatesBilling'!Q:Q,MATCH($A244,'3_RatesBilling'!$A:$A,0))</f>
        <v>0</v>
      </c>
      <c r="P244" s="211">
        <f>$D244*INDEX('3_RatesBilling'!R:R,MATCH($A244,'3_RatesBilling'!$A:$A,0))</f>
        <v>0</v>
      </c>
      <c r="Q244" s="211">
        <f>$D244*INDEX('3_RatesBilling'!S:S,MATCH($A244,'3_RatesBilling'!$A:$A,0))</f>
        <v>0</v>
      </c>
      <c r="R244" s="211">
        <f>$D244*INDEX('3_RatesBilling'!T:T,MATCH($A244,'3_RatesBilling'!$A:$A,0))</f>
        <v>0</v>
      </c>
      <c r="S244" s="211">
        <f>$D244*INDEX('3_RatesBilling'!U:U,MATCH($A244,'3_RatesBilling'!$A:$A,0))</f>
        <v>0</v>
      </c>
      <c r="T244" s="211">
        <f>$D244*INDEX('3_RatesBilling'!V:V,MATCH($A244,'3_RatesBilling'!$A:$A,0))</f>
        <v>0</v>
      </c>
      <c r="U244" s="211">
        <f>$D244*INDEX('3_RatesBilling'!W:W,MATCH($A244,'3_RatesBilling'!$A:$A,0))</f>
        <v>0</v>
      </c>
      <c r="V244" s="211">
        <f>$D244*INDEX('3_RatesBilling'!X:X,MATCH($A244,'3_RatesBilling'!$A:$A,0))</f>
        <v>0</v>
      </c>
      <c r="W244" s="211">
        <f>$D244*INDEX('3_RatesBilling'!Y:Y,MATCH($A244,'3_RatesBilling'!$A:$A,0))</f>
        <v>0</v>
      </c>
      <c r="X244" s="211">
        <f>$D244*INDEX('3_RatesBilling'!Z:Z,MATCH($A244,'3_RatesBilling'!$A:$A,0))</f>
        <v>0</v>
      </c>
      <c r="Y244" s="211">
        <f>$D244*INDEX('3_RatesBilling'!AA:AA,MATCH($A244,'3_RatesBilling'!$A:$A,0))</f>
        <v>0</v>
      </c>
      <c r="Z244" s="211">
        <f>$D244*INDEX('3_RatesBilling'!AB:AB,MATCH($A244,'3_RatesBilling'!$A:$A,0))</f>
        <v>0</v>
      </c>
      <c r="AA244" s="211">
        <f>$D244*INDEX('3_RatesBilling'!AC:AC,MATCH($A244,'3_RatesBilling'!$A:$A,0))</f>
        <v>0</v>
      </c>
      <c r="AC244" s="211" t="e">
        <f t="shared" ca="1" si="98"/>
        <v>#REF!</v>
      </c>
      <c r="AD244" s="211" t="e">
        <f t="shared" ca="1" si="99"/>
        <v>#REF!</v>
      </c>
      <c r="AE244" s="211" t="e">
        <f t="shared" ca="1" si="100"/>
        <v>#REF!</v>
      </c>
      <c r="AF244" s="211" t="e">
        <f t="shared" ca="1" si="101"/>
        <v>#REF!</v>
      </c>
      <c r="AG244" s="211" t="e">
        <f t="shared" ca="1" si="102"/>
        <v>#REF!</v>
      </c>
      <c r="AH244" s="211" t="e">
        <f t="shared" ca="1" si="103"/>
        <v>#REF!</v>
      </c>
      <c r="AI244" s="211" t="e">
        <f t="shared" ca="1" si="104"/>
        <v>#REF!</v>
      </c>
      <c r="AJ244" s="211" t="e">
        <f t="shared" ca="1" si="105"/>
        <v>#REF!</v>
      </c>
      <c r="AK244" s="211" t="e">
        <f t="shared" ca="1" si="106"/>
        <v>#REF!</v>
      </c>
      <c r="AL244" s="211" t="e">
        <f t="shared" ca="1" si="107"/>
        <v>#REF!</v>
      </c>
      <c r="AM244" s="211" t="e">
        <f t="shared" ca="1" si="108"/>
        <v>#REF!</v>
      </c>
      <c r="AN244" s="211" t="e">
        <f t="shared" ca="1" si="109"/>
        <v>#REF!</v>
      </c>
      <c r="AO244" s="211" t="e">
        <f t="shared" ca="1" si="110"/>
        <v>#REF!</v>
      </c>
      <c r="AP244" s="211" t="e">
        <f t="shared" ca="1" si="111"/>
        <v>#REF!</v>
      </c>
      <c r="AQ244" s="211" t="e">
        <f t="shared" ca="1" si="112"/>
        <v>#REF!</v>
      </c>
      <c r="AR244" s="211" t="e">
        <f t="shared" ca="1" si="113"/>
        <v>#REF!</v>
      </c>
      <c r="AT244" s="209" t="e">
        <f t="shared" ca="1" si="114"/>
        <v>#REF!</v>
      </c>
      <c r="AU244" s="209" t="e">
        <f t="shared" ca="1" si="115"/>
        <v>#REF!</v>
      </c>
      <c r="AV244" s="209" t="e">
        <f t="shared" ca="1" si="116"/>
        <v>#REF!</v>
      </c>
      <c r="AW244" s="209" t="e">
        <f t="shared" ca="1" si="117"/>
        <v>#REF!</v>
      </c>
      <c r="AX244" s="209" t="e">
        <f t="shared" ca="1" si="118"/>
        <v>#REF!</v>
      </c>
      <c r="AY244" s="209" t="e">
        <f t="shared" ca="1" si="119"/>
        <v>#REF!</v>
      </c>
      <c r="AZ244" s="209" t="e">
        <f t="shared" ca="1" si="120"/>
        <v>#REF!</v>
      </c>
      <c r="BA244" s="209" t="e">
        <f t="shared" ca="1" si="121"/>
        <v>#REF!</v>
      </c>
      <c r="BB244" s="209" t="e">
        <f t="shared" ca="1" si="122"/>
        <v>#REF!</v>
      </c>
      <c r="BC244" s="209" t="e">
        <f t="shared" ca="1" si="123"/>
        <v>#REF!</v>
      </c>
      <c r="BD244" s="209" t="e">
        <f t="shared" ca="1" si="124"/>
        <v>#REF!</v>
      </c>
      <c r="BE244" s="209" t="e">
        <f t="shared" ca="1" si="125"/>
        <v>#REF!</v>
      </c>
      <c r="BF244" s="209" t="e">
        <f t="shared" ca="1" si="126"/>
        <v>#REF!</v>
      </c>
      <c r="BG244" s="209" t="e">
        <f t="shared" ca="1" si="127"/>
        <v>#REF!</v>
      </c>
      <c r="BH244" s="209" t="e">
        <f t="shared" ca="1" si="128"/>
        <v>#REF!</v>
      </c>
      <c r="BI244" s="209" t="e">
        <f t="shared" ca="1" si="129"/>
        <v>#REF!</v>
      </c>
    </row>
    <row r="245" spans="1:61" s="3" customFormat="1">
      <c r="A245" s="246" t="s">
        <v>490</v>
      </c>
      <c r="B245" s="246" t="str">
        <f>INDEX('Ref1'!$E:$E,MATCH(A245,'Ref1'!$A:$A,0))</f>
        <v>Oadby and Wigston</v>
      </c>
      <c r="C245" s="246" t="str">
        <f>INDEX('Ref1'!$B:$B,MATCH($A245,'Ref1'!$A:$A,0))</f>
        <v>SD</v>
      </c>
      <c r="D245" s="307">
        <f>INDEX(Inputs!$K$61:$K$71,MATCH($C245,Inputs!$Q$61:$Q$71,0))</f>
        <v>0</v>
      </c>
      <c r="E245" s="211">
        <f>$D245*INDEX('3_RatesBilling'!G:G,MATCH($A245,'3_RatesBilling'!$A:$A,0))</f>
        <v>0</v>
      </c>
      <c r="F245" s="211">
        <f>$D245*INDEX('3_RatesBilling'!H:H,MATCH($A245,'3_RatesBilling'!$A:$A,0))</f>
        <v>0</v>
      </c>
      <c r="G245" s="211">
        <f>$D245*INDEX('3_RatesBilling'!I:I,MATCH($A245,'3_RatesBilling'!$A:$A,0))</f>
        <v>0</v>
      </c>
      <c r="H245" s="211">
        <f>$D245*INDEX('3_RatesBilling'!J:J,MATCH($A245,'3_RatesBilling'!$A:$A,0))</f>
        <v>0</v>
      </c>
      <c r="I245" s="211">
        <f>$D245*INDEX('3_RatesBilling'!K:K,MATCH($A245,'3_RatesBilling'!$A:$A,0))</f>
        <v>0</v>
      </c>
      <c r="J245" s="211">
        <f>$D245*INDEX('3_RatesBilling'!L:L,MATCH($A245,'3_RatesBilling'!$A:$A,0))</f>
        <v>0</v>
      </c>
      <c r="K245" s="216">
        <f>$D245*INDEX('3_RatesBilling'!M:M,MATCH($A245,'3_RatesBilling'!$A:$A,0))</f>
        <v>0</v>
      </c>
      <c r="L245" s="213">
        <f>$D245*INDEX('3_RatesBilling'!N:N,MATCH($A245,'3_RatesBilling'!$A:$A,0))</f>
        <v>0</v>
      </c>
      <c r="M245" s="211">
        <f>$D245*INDEX('3_RatesBilling'!O:O,MATCH($A245,'3_RatesBilling'!$A:$A,0))</f>
        <v>0</v>
      </c>
      <c r="N245" s="211">
        <f>$D245*INDEX('3_RatesBilling'!P:P,MATCH($A245,'3_RatesBilling'!$A:$A,0))</f>
        <v>0</v>
      </c>
      <c r="O245" s="211">
        <f>$D245*INDEX('3_RatesBilling'!Q:Q,MATCH($A245,'3_RatesBilling'!$A:$A,0))</f>
        <v>0</v>
      </c>
      <c r="P245" s="211">
        <f>$D245*INDEX('3_RatesBilling'!R:R,MATCH($A245,'3_RatesBilling'!$A:$A,0))</f>
        <v>0</v>
      </c>
      <c r="Q245" s="211">
        <f>$D245*INDEX('3_RatesBilling'!S:S,MATCH($A245,'3_RatesBilling'!$A:$A,0))</f>
        <v>0</v>
      </c>
      <c r="R245" s="211">
        <f>$D245*INDEX('3_RatesBilling'!T:T,MATCH($A245,'3_RatesBilling'!$A:$A,0))</f>
        <v>0</v>
      </c>
      <c r="S245" s="211">
        <f>$D245*INDEX('3_RatesBilling'!U:U,MATCH($A245,'3_RatesBilling'!$A:$A,0))</f>
        <v>0</v>
      </c>
      <c r="T245" s="211">
        <f>$D245*INDEX('3_RatesBilling'!V:V,MATCH($A245,'3_RatesBilling'!$A:$A,0))</f>
        <v>0</v>
      </c>
      <c r="U245" s="211">
        <f>$D245*INDEX('3_RatesBilling'!W:W,MATCH($A245,'3_RatesBilling'!$A:$A,0))</f>
        <v>0</v>
      </c>
      <c r="V245" s="211">
        <f>$D245*INDEX('3_RatesBilling'!X:X,MATCH($A245,'3_RatesBilling'!$A:$A,0))</f>
        <v>0</v>
      </c>
      <c r="W245" s="211">
        <f>$D245*INDEX('3_RatesBilling'!Y:Y,MATCH($A245,'3_RatesBilling'!$A:$A,0))</f>
        <v>0</v>
      </c>
      <c r="X245" s="211">
        <f>$D245*INDEX('3_RatesBilling'!Z:Z,MATCH($A245,'3_RatesBilling'!$A:$A,0))</f>
        <v>0</v>
      </c>
      <c r="Y245" s="211">
        <f>$D245*INDEX('3_RatesBilling'!AA:AA,MATCH($A245,'3_RatesBilling'!$A:$A,0))</f>
        <v>0</v>
      </c>
      <c r="Z245" s="211">
        <f>$D245*INDEX('3_RatesBilling'!AB:AB,MATCH($A245,'3_RatesBilling'!$A:$A,0))</f>
        <v>0</v>
      </c>
      <c r="AA245" s="211">
        <f>$D245*INDEX('3_RatesBilling'!AC:AC,MATCH($A245,'3_RatesBilling'!$A:$A,0))</f>
        <v>0</v>
      </c>
      <c r="AC245" s="211" t="e">
        <f t="shared" ca="1" si="98"/>
        <v>#REF!</v>
      </c>
      <c r="AD245" s="211" t="e">
        <f t="shared" ca="1" si="99"/>
        <v>#REF!</v>
      </c>
      <c r="AE245" s="211" t="e">
        <f t="shared" ca="1" si="100"/>
        <v>#REF!</v>
      </c>
      <c r="AF245" s="211" t="e">
        <f t="shared" ca="1" si="101"/>
        <v>#REF!</v>
      </c>
      <c r="AG245" s="211" t="e">
        <f t="shared" ca="1" si="102"/>
        <v>#REF!</v>
      </c>
      <c r="AH245" s="211" t="e">
        <f t="shared" ca="1" si="103"/>
        <v>#REF!</v>
      </c>
      <c r="AI245" s="211" t="e">
        <f t="shared" ca="1" si="104"/>
        <v>#REF!</v>
      </c>
      <c r="AJ245" s="211" t="e">
        <f t="shared" ca="1" si="105"/>
        <v>#REF!</v>
      </c>
      <c r="AK245" s="211" t="e">
        <f t="shared" ca="1" si="106"/>
        <v>#REF!</v>
      </c>
      <c r="AL245" s="211" t="e">
        <f t="shared" ca="1" si="107"/>
        <v>#REF!</v>
      </c>
      <c r="AM245" s="211" t="e">
        <f t="shared" ca="1" si="108"/>
        <v>#REF!</v>
      </c>
      <c r="AN245" s="211" t="e">
        <f t="shared" ca="1" si="109"/>
        <v>#REF!</v>
      </c>
      <c r="AO245" s="211" t="e">
        <f t="shared" ca="1" si="110"/>
        <v>#REF!</v>
      </c>
      <c r="AP245" s="211" t="e">
        <f t="shared" ca="1" si="111"/>
        <v>#REF!</v>
      </c>
      <c r="AQ245" s="211" t="e">
        <f t="shared" ca="1" si="112"/>
        <v>#REF!</v>
      </c>
      <c r="AR245" s="211" t="e">
        <f t="shared" ca="1" si="113"/>
        <v>#REF!</v>
      </c>
      <c r="AT245" s="209" t="e">
        <f t="shared" ca="1" si="114"/>
        <v>#REF!</v>
      </c>
      <c r="AU245" s="209" t="e">
        <f t="shared" ca="1" si="115"/>
        <v>#REF!</v>
      </c>
      <c r="AV245" s="209" t="e">
        <f t="shared" ca="1" si="116"/>
        <v>#REF!</v>
      </c>
      <c r="AW245" s="209" t="e">
        <f t="shared" ca="1" si="117"/>
        <v>#REF!</v>
      </c>
      <c r="AX245" s="209" t="e">
        <f t="shared" ca="1" si="118"/>
        <v>#REF!</v>
      </c>
      <c r="AY245" s="209" t="e">
        <f t="shared" ca="1" si="119"/>
        <v>#REF!</v>
      </c>
      <c r="AZ245" s="209" t="e">
        <f t="shared" ca="1" si="120"/>
        <v>#REF!</v>
      </c>
      <c r="BA245" s="209" t="e">
        <f t="shared" ca="1" si="121"/>
        <v>#REF!</v>
      </c>
      <c r="BB245" s="209" t="e">
        <f t="shared" ca="1" si="122"/>
        <v>#REF!</v>
      </c>
      <c r="BC245" s="209" t="e">
        <f t="shared" ca="1" si="123"/>
        <v>#REF!</v>
      </c>
      <c r="BD245" s="209" t="e">
        <f t="shared" ca="1" si="124"/>
        <v>#REF!</v>
      </c>
      <c r="BE245" s="209" t="e">
        <f t="shared" ca="1" si="125"/>
        <v>#REF!</v>
      </c>
      <c r="BF245" s="209" t="e">
        <f t="shared" ca="1" si="126"/>
        <v>#REF!</v>
      </c>
      <c r="BG245" s="209" t="e">
        <f t="shared" ca="1" si="127"/>
        <v>#REF!</v>
      </c>
      <c r="BH245" s="209" t="e">
        <f t="shared" ca="1" si="128"/>
        <v>#REF!</v>
      </c>
      <c r="BI245" s="209" t="e">
        <f t="shared" ca="1" si="129"/>
        <v>#REF!</v>
      </c>
    </row>
    <row r="246" spans="1:61" s="3" customFormat="1">
      <c r="A246" s="246" t="s">
        <v>492</v>
      </c>
      <c r="B246" s="246" t="str">
        <f>INDEX('Ref1'!$E:$E,MATCH(A246,'Ref1'!$A:$A,0))</f>
        <v>Oldham</v>
      </c>
      <c r="C246" s="246" t="str">
        <f>INDEX('Ref1'!$B:$B,MATCH($A246,'Ref1'!$A:$A,0))</f>
        <v>MD</v>
      </c>
      <c r="D246" s="307">
        <f>INDEX(Inputs!$K$61:$K$71,MATCH($C246,Inputs!$Q$61:$Q$71,0))</f>
        <v>0</v>
      </c>
      <c r="E246" s="211">
        <f>$D246*INDEX('3_RatesBilling'!G:G,MATCH($A246,'3_RatesBilling'!$A:$A,0))</f>
        <v>0</v>
      </c>
      <c r="F246" s="211">
        <f>$D246*INDEX('3_RatesBilling'!H:H,MATCH($A246,'3_RatesBilling'!$A:$A,0))</f>
        <v>0</v>
      </c>
      <c r="G246" s="211">
        <f>$D246*INDEX('3_RatesBilling'!I:I,MATCH($A246,'3_RatesBilling'!$A:$A,0))</f>
        <v>0</v>
      </c>
      <c r="H246" s="211">
        <f>$D246*INDEX('3_RatesBilling'!J:J,MATCH($A246,'3_RatesBilling'!$A:$A,0))</f>
        <v>0</v>
      </c>
      <c r="I246" s="211">
        <f>$D246*INDEX('3_RatesBilling'!K:K,MATCH($A246,'3_RatesBilling'!$A:$A,0))</f>
        <v>0</v>
      </c>
      <c r="J246" s="211">
        <f>$D246*INDEX('3_RatesBilling'!L:L,MATCH($A246,'3_RatesBilling'!$A:$A,0))</f>
        <v>0</v>
      </c>
      <c r="K246" s="216">
        <f>$D246*INDEX('3_RatesBilling'!M:M,MATCH($A246,'3_RatesBilling'!$A:$A,0))</f>
        <v>0</v>
      </c>
      <c r="L246" s="213">
        <f>$D246*INDEX('3_RatesBilling'!N:N,MATCH($A246,'3_RatesBilling'!$A:$A,0))</f>
        <v>0</v>
      </c>
      <c r="M246" s="211">
        <f>$D246*INDEX('3_RatesBilling'!O:O,MATCH($A246,'3_RatesBilling'!$A:$A,0))</f>
        <v>0</v>
      </c>
      <c r="N246" s="211">
        <f>$D246*INDEX('3_RatesBilling'!P:P,MATCH($A246,'3_RatesBilling'!$A:$A,0))</f>
        <v>0</v>
      </c>
      <c r="O246" s="211">
        <f>$D246*INDEX('3_RatesBilling'!Q:Q,MATCH($A246,'3_RatesBilling'!$A:$A,0))</f>
        <v>0</v>
      </c>
      <c r="P246" s="211">
        <f>$D246*INDEX('3_RatesBilling'!R:R,MATCH($A246,'3_RatesBilling'!$A:$A,0))</f>
        <v>0</v>
      </c>
      <c r="Q246" s="211">
        <f>$D246*INDEX('3_RatesBilling'!S:S,MATCH($A246,'3_RatesBilling'!$A:$A,0))</f>
        <v>0</v>
      </c>
      <c r="R246" s="211">
        <f>$D246*INDEX('3_RatesBilling'!T:T,MATCH($A246,'3_RatesBilling'!$A:$A,0))</f>
        <v>0</v>
      </c>
      <c r="S246" s="211">
        <f>$D246*INDEX('3_RatesBilling'!U:U,MATCH($A246,'3_RatesBilling'!$A:$A,0))</f>
        <v>0</v>
      </c>
      <c r="T246" s="211">
        <f>$D246*INDEX('3_RatesBilling'!V:V,MATCH($A246,'3_RatesBilling'!$A:$A,0))</f>
        <v>0</v>
      </c>
      <c r="U246" s="211">
        <f>$D246*INDEX('3_RatesBilling'!W:W,MATCH($A246,'3_RatesBilling'!$A:$A,0))</f>
        <v>0</v>
      </c>
      <c r="V246" s="211">
        <f>$D246*INDEX('3_RatesBilling'!X:X,MATCH($A246,'3_RatesBilling'!$A:$A,0))</f>
        <v>0</v>
      </c>
      <c r="W246" s="211">
        <f>$D246*INDEX('3_RatesBilling'!Y:Y,MATCH($A246,'3_RatesBilling'!$A:$A,0))</f>
        <v>0</v>
      </c>
      <c r="X246" s="211">
        <f>$D246*INDEX('3_RatesBilling'!Z:Z,MATCH($A246,'3_RatesBilling'!$A:$A,0))</f>
        <v>0</v>
      </c>
      <c r="Y246" s="211">
        <f>$D246*INDEX('3_RatesBilling'!AA:AA,MATCH($A246,'3_RatesBilling'!$A:$A,0))</f>
        <v>0</v>
      </c>
      <c r="Z246" s="211">
        <f>$D246*INDEX('3_RatesBilling'!AB:AB,MATCH($A246,'3_RatesBilling'!$A:$A,0))</f>
        <v>0</v>
      </c>
      <c r="AA246" s="211">
        <f>$D246*INDEX('3_RatesBilling'!AC:AC,MATCH($A246,'3_RatesBilling'!$A:$A,0))</f>
        <v>0</v>
      </c>
      <c r="AC246" s="211" t="e">
        <f t="shared" ca="1" si="98"/>
        <v>#REF!</v>
      </c>
      <c r="AD246" s="211" t="e">
        <f t="shared" ca="1" si="99"/>
        <v>#REF!</v>
      </c>
      <c r="AE246" s="211" t="e">
        <f t="shared" ca="1" si="100"/>
        <v>#REF!</v>
      </c>
      <c r="AF246" s="211" t="e">
        <f t="shared" ca="1" si="101"/>
        <v>#REF!</v>
      </c>
      <c r="AG246" s="211" t="e">
        <f t="shared" ca="1" si="102"/>
        <v>#REF!</v>
      </c>
      <c r="AH246" s="211" t="e">
        <f t="shared" ca="1" si="103"/>
        <v>#REF!</v>
      </c>
      <c r="AI246" s="211" t="e">
        <f t="shared" ca="1" si="104"/>
        <v>#REF!</v>
      </c>
      <c r="AJ246" s="211" t="e">
        <f t="shared" ca="1" si="105"/>
        <v>#REF!</v>
      </c>
      <c r="AK246" s="211" t="e">
        <f t="shared" ca="1" si="106"/>
        <v>#REF!</v>
      </c>
      <c r="AL246" s="211" t="e">
        <f t="shared" ca="1" si="107"/>
        <v>#REF!</v>
      </c>
      <c r="AM246" s="211" t="e">
        <f t="shared" ca="1" si="108"/>
        <v>#REF!</v>
      </c>
      <c r="AN246" s="211" t="e">
        <f t="shared" ca="1" si="109"/>
        <v>#REF!</v>
      </c>
      <c r="AO246" s="211" t="e">
        <f t="shared" ca="1" si="110"/>
        <v>#REF!</v>
      </c>
      <c r="AP246" s="211" t="e">
        <f t="shared" ca="1" si="111"/>
        <v>#REF!</v>
      </c>
      <c r="AQ246" s="211" t="e">
        <f t="shared" ca="1" si="112"/>
        <v>#REF!</v>
      </c>
      <c r="AR246" s="211" t="e">
        <f t="shared" ca="1" si="113"/>
        <v>#REF!</v>
      </c>
      <c r="AT246" s="209" t="e">
        <f t="shared" ca="1" si="114"/>
        <v>#REF!</v>
      </c>
      <c r="AU246" s="209" t="e">
        <f t="shared" ca="1" si="115"/>
        <v>#REF!</v>
      </c>
      <c r="AV246" s="209" t="e">
        <f t="shared" ca="1" si="116"/>
        <v>#REF!</v>
      </c>
      <c r="AW246" s="209" t="e">
        <f t="shared" ca="1" si="117"/>
        <v>#REF!</v>
      </c>
      <c r="AX246" s="209" t="e">
        <f t="shared" ca="1" si="118"/>
        <v>#REF!</v>
      </c>
      <c r="AY246" s="209" t="e">
        <f t="shared" ca="1" si="119"/>
        <v>#REF!</v>
      </c>
      <c r="AZ246" s="209" t="e">
        <f t="shared" ca="1" si="120"/>
        <v>#REF!</v>
      </c>
      <c r="BA246" s="209" t="e">
        <f t="shared" ca="1" si="121"/>
        <v>#REF!</v>
      </c>
      <c r="BB246" s="209" t="e">
        <f t="shared" ca="1" si="122"/>
        <v>#REF!</v>
      </c>
      <c r="BC246" s="209" t="e">
        <f t="shared" ca="1" si="123"/>
        <v>#REF!</v>
      </c>
      <c r="BD246" s="209" t="e">
        <f t="shared" ca="1" si="124"/>
        <v>#REF!</v>
      </c>
      <c r="BE246" s="209" t="e">
        <f t="shared" ca="1" si="125"/>
        <v>#REF!</v>
      </c>
      <c r="BF246" s="209" t="e">
        <f t="shared" ca="1" si="126"/>
        <v>#REF!</v>
      </c>
      <c r="BG246" s="209" t="e">
        <f t="shared" ca="1" si="127"/>
        <v>#REF!</v>
      </c>
      <c r="BH246" s="209" t="e">
        <f t="shared" ca="1" si="128"/>
        <v>#REF!</v>
      </c>
      <c r="BI246" s="209" t="e">
        <f t="shared" ca="1" si="129"/>
        <v>#REF!</v>
      </c>
    </row>
    <row r="247" spans="1:61" s="3" customFormat="1">
      <c r="A247" s="246" t="s">
        <v>494</v>
      </c>
      <c r="B247" s="246" t="str">
        <f>INDEX('Ref1'!$E:$E,MATCH(A247,'Ref1'!$A:$A,0))</f>
        <v>Oxford</v>
      </c>
      <c r="C247" s="246" t="str">
        <f>INDEX('Ref1'!$B:$B,MATCH($A247,'Ref1'!$A:$A,0))</f>
        <v>SD</v>
      </c>
      <c r="D247" s="307">
        <f>INDEX(Inputs!$K$61:$K$71,MATCH($C247,Inputs!$Q$61:$Q$71,0))</f>
        <v>0</v>
      </c>
      <c r="E247" s="211">
        <f>$D247*INDEX('3_RatesBilling'!G:G,MATCH($A247,'3_RatesBilling'!$A:$A,0))</f>
        <v>0</v>
      </c>
      <c r="F247" s="211">
        <f>$D247*INDEX('3_RatesBilling'!H:H,MATCH($A247,'3_RatesBilling'!$A:$A,0))</f>
        <v>0</v>
      </c>
      <c r="G247" s="211">
        <f>$D247*INDEX('3_RatesBilling'!I:I,MATCH($A247,'3_RatesBilling'!$A:$A,0))</f>
        <v>0</v>
      </c>
      <c r="H247" s="211">
        <f>$D247*INDEX('3_RatesBilling'!J:J,MATCH($A247,'3_RatesBilling'!$A:$A,0))</f>
        <v>0</v>
      </c>
      <c r="I247" s="211">
        <f>$D247*INDEX('3_RatesBilling'!K:K,MATCH($A247,'3_RatesBilling'!$A:$A,0))</f>
        <v>0</v>
      </c>
      <c r="J247" s="211">
        <f>$D247*INDEX('3_RatesBilling'!L:L,MATCH($A247,'3_RatesBilling'!$A:$A,0))</f>
        <v>0</v>
      </c>
      <c r="K247" s="216">
        <f>$D247*INDEX('3_RatesBilling'!M:M,MATCH($A247,'3_RatesBilling'!$A:$A,0))</f>
        <v>0</v>
      </c>
      <c r="L247" s="213">
        <f>$D247*INDEX('3_RatesBilling'!N:N,MATCH($A247,'3_RatesBilling'!$A:$A,0))</f>
        <v>0</v>
      </c>
      <c r="M247" s="211">
        <f>$D247*INDEX('3_RatesBilling'!O:O,MATCH($A247,'3_RatesBilling'!$A:$A,0))</f>
        <v>0</v>
      </c>
      <c r="N247" s="211">
        <f>$D247*INDEX('3_RatesBilling'!P:P,MATCH($A247,'3_RatesBilling'!$A:$A,0))</f>
        <v>0</v>
      </c>
      <c r="O247" s="211">
        <f>$D247*INDEX('3_RatesBilling'!Q:Q,MATCH($A247,'3_RatesBilling'!$A:$A,0))</f>
        <v>0</v>
      </c>
      <c r="P247" s="211">
        <f>$D247*INDEX('3_RatesBilling'!R:R,MATCH($A247,'3_RatesBilling'!$A:$A,0))</f>
        <v>0</v>
      </c>
      <c r="Q247" s="211">
        <f>$D247*INDEX('3_RatesBilling'!S:S,MATCH($A247,'3_RatesBilling'!$A:$A,0))</f>
        <v>0</v>
      </c>
      <c r="R247" s="211">
        <f>$D247*INDEX('3_RatesBilling'!T:T,MATCH($A247,'3_RatesBilling'!$A:$A,0))</f>
        <v>0</v>
      </c>
      <c r="S247" s="211">
        <f>$D247*INDEX('3_RatesBilling'!U:U,MATCH($A247,'3_RatesBilling'!$A:$A,0))</f>
        <v>0</v>
      </c>
      <c r="T247" s="211">
        <f>$D247*INDEX('3_RatesBilling'!V:V,MATCH($A247,'3_RatesBilling'!$A:$A,0))</f>
        <v>0</v>
      </c>
      <c r="U247" s="211">
        <f>$D247*INDEX('3_RatesBilling'!W:W,MATCH($A247,'3_RatesBilling'!$A:$A,0))</f>
        <v>0</v>
      </c>
      <c r="V247" s="211">
        <f>$D247*INDEX('3_RatesBilling'!X:X,MATCH($A247,'3_RatesBilling'!$A:$A,0))</f>
        <v>0</v>
      </c>
      <c r="W247" s="211">
        <f>$D247*INDEX('3_RatesBilling'!Y:Y,MATCH($A247,'3_RatesBilling'!$A:$A,0))</f>
        <v>0</v>
      </c>
      <c r="X247" s="211">
        <f>$D247*INDEX('3_RatesBilling'!Z:Z,MATCH($A247,'3_RatesBilling'!$A:$A,0))</f>
        <v>0</v>
      </c>
      <c r="Y247" s="211">
        <f>$D247*INDEX('3_RatesBilling'!AA:AA,MATCH($A247,'3_RatesBilling'!$A:$A,0))</f>
        <v>0</v>
      </c>
      <c r="Z247" s="211">
        <f>$D247*INDEX('3_RatesBilling'!AB:AB,MATCH($A247,'3_RatesBilling'!$A:$A,0))</f>
        <v>0</v>
      </c>
      <c r="AA247" s="211">
        <f>$D247*INDEX('3_RatesBilling'!AC:AC,MATCH($A247,'3_RatesBilling'!$A:$A,0))</f>
        <v>0</v>
      </c>
      <c r="AC247" s="211" t="e">
        <f t="shared" ca="1" si="98"/>
        <v>#REF!</v>
      </c>
      <c r="AD247" s="211" t="e">
        <f t="shared" ca="1" si="99"/>
        <v>#REF!</v>
      </c>
      <c r="AE247" s="211" t="e">
        <f t="shared" ca="1" si="100"/>
        <v>#REF!</v>
      </c>
      <c r="AF247" s="211" t="e">
        <f t="shared" ca="1" si="101"/>
        <v>#REF!</v>
      </c>
      <c r="AG247" s="211" t="e">
        <f t="shared" ca="1" si="102"/>
        <v>#REF!</v>
      </c>
      <c r="AH247" s="211" t="e">
        <f t="shared" ca="1" si="103"/>
        <v>#REF!</v>
      </c>
      <c r="AI247" s="211" t="e">
        <f t="shared" ca="1" si="104"/>
        <v>#REF!</v>
      </c>
      <c r="AJ247" s="211" t="e">
        <f t="shared" ca="1" si="105"/>
        <v>#REF!</v>
      </c>
      <c r="AK247" s="211" t="e">
        <f t="shared" ca="1" si="106"/>
        <v>#REF!</v>
      </c>
      <c r="AL247" s="211" t="e">
        <f t="shared" ca="1" si="107"/>
        <v>#REF!</v>
      </c>
      <c r="AM247" s="211" t="e">
        <f t="shared" ca="1" si="108"/>
        <v>#REF!</v>
      </c>
      <c r="AN247" s="211" t="e">
        <f t="shared" ca="1" si="109"/>
        <v>#REF!</v>
      </c>
      <c r="AO247" s="211" t="e">
        <f t="shared" ca="1" si="110"/>
        <v>#REF!</v>
      </c>
      <c r="AP247" s="211" t="e">
        <f t="shared" ca="1" si="111"/>
        <v>#REF!</v>
      </c>
      <c r="AQ247" s="211" t="e">
        <f t="shared" ca="1" si="112"/>
        <v>#REF!</v>
      </c>
      <c r="AR247" s="211" t="e">
        <f t="shared" ca="1" si="113"/>
        <v>#REF!</v>
      </c>
      <c r="AT247" s="209" t="e">
        <f t="shared" ca="1" si="114"/>
        <v>#REF!</v>
      </c>
      <c r="AU247" s="209" t="e">
        <f t="shared" ca="1" si="115"/>
        <v>#REF!</v>
      </c>
      <c r="AV247" s="209" t="e">
        <f t="shared" ca="1" si="116"/>
        <v>#REF!</v>
      </c>
      <c r="AW247" s="209" t="e">
        <f t="shared" ca="1" si="117"/>
        <v>#REF!</v>
      </c>
      <c r="AX247" s="209" t="e">
        <f t="shared" ca="1" si="118"/>
        <v>#REF!</v>
      </c>
      <c r="AY247" s="209" t="e">
        <f t="shared" ca="1" si="119"/>
        <v>#REF!</v>
      </c>
      <c r="AZ247" s="209" t="e">
        <f t="shared" ca="1" si="120"/>
        <v>#REF!</v>
      </c>
      <c r="BA247" s="209" t="e">
        <f t="shared" ca="1" si="121"/>
        <v>#REF!</v>
      </c>
      <c r="BB247" s="209" t="e">
        <f t="shared" ca="1" si="122"/>
        <v>#REF!</v>
      </c>
      <c r="BC247" s="209" t="e">
        <f t="shared" ca="1" si="123"/>
        <v>#REF!</v>
      </c>
      <c r="BD247" s="209" t="e">
        <f t="shared" ca="1" si="124"/>
        <v>#REF!</v>
      </c>
      <c r="BE247" s="209" t="e">
        <f t="shared" ca="1" si="125"/>
        <v>#REF!</v>
      </c>
      <c r="BF247" s="209" t="e">
        <f t="shared" ca="1" si="126"/>
        <v>#REF!</v>
      </c>
      <c r="BG247" s="209" t="e">
        <f t="shared" ca="1" si="127"/>
        <v>#REF!</v>
      </c>
      <c r="BH247" s="209" t="e">
        <f t="shared" ca="1" si="128"/>
        <v>#REF!</v>
      </c>
      <c r="BI247" s="209" t="e">
        <f t="shared" ca="1" si="129"/>
        <v>#REF!</v>
      </c>
    </row>
    <row r="248" spans="1:61" s="3" customFormat="1">
      <c r="A248" s="246" t="s">
        <v>496</v>
      </c>
      <c r="B248" s="246" t="str">
        <f>INDEX('Ref1'!$E:$E,MATCH(A248,'Ref1'!$A:$A,0))</f>
        <v>Oxfordshire</v>
      </c>
      <c r="C248" s="246" t="str">
        <f>INDEX('Ref1'!$B:$B,MATCH($A248,'Ref1'!$A:$A,0))</f>
        <v>SCFIR</v>
      </c>
      <c r="D248" s="307">
        <f>INDEX(Inputs!$K$61:$K$71,MATCH($C248,Inputs!$Q$61:$Q$71,0))</f>
        <v>0</v>
      </c>
      <c r="E248" s="211">
        <f>$D248*INDEX('3_RatesBilling'!G:G,MATCH($A248,'3_RatesBilling'!$A:$A,0))</f>
        <v>0</v>
      </c>
      <c r="F248" s="211">
        <f>$D248*INDEX('3_RatesBilling'!H:H,MATCH($A248,'3_RatesBilling'!$A:$A,0))</f>
        <v>0</v>
      </c>
      <c r="G248" s="211">
        <f>$D248*INDEX('3_RatesBilling'!I:I,MATCH($A248,'3_RatesBilling'!$A:$A,0))</f>
        <v>0</v>
      </c>
      <c r="H248" s="211">
        <f>$D248*INDEX('3_RatesBilling'!J:J,MATCH($A248,'3_RatesBilling'!$A:$A,0))</f>
        <v>0</v>
      </c>
      <c r="I248" s="211">
        <f>$D248*INDEX('3_RatesBilling'!K:K,MATCH($A248,'3_RatesBilling'!$A:$A,0))</f>
        <v>0</v>
      </c>
      <c r="J248" s="211">
        <f>$D248*INDEX('3_RatesBilling'!L:L,MATCH($A248,'3_RatesBilling'!$A:$A,0))</f>
        <v>0</v>
      </c>
      <c r="K248" s="216">
        <f>$D248*INDEX('3_RatesBilling'!M:M,MATCH($A248,'3_RatesBilling'!$A:$A,0))</f>
        <v>0</v>
      </c>
      <c r="L248" s="213">
        <f>$D248*INDEX('3_RatesBilling'!N:N,MATCH($A248,'3_RatesBilling'!$A:$A,0))</f>
        <v>0</v>
      </c>
      <c r="M248" s="211">
        <f>$D248*INDEX('3_RatesBilling'!O:O,MATCH($A248,'3_RatesBilling'!$A:$A,0))</f>
        <v>0</v>
      </c>
      <c r="N248" s="211">
        <f>$D248*INDEX('3_RatesBilling'!P:P,MATCH($A248,'3_RatesBilling'!$A:$A,0))</f>
        <v>0</v>
      </c>
      <c r="O248" s="211">
        <f>$D248*INDEX('3_RatesBilling'!Q:Q,MATCH($A248,'3_RatesBilling'!$A:$A,0))</f>
        <v>0</v>
      </c>
      <c r="P248" s="211">
        <f>$D248*INDEX('3_RatesBilling'!R:R,MATCH($A248,'3_RatesBilling'!$A:$A,0))</f>
        <v>0</v>
      </c>
      <c r="Q248" s="211">
        <f>$D248*INDEX('3_RatesBilling'!S:S,MATCH($A248,'3_RatesBilling'!$A:$A,0))</f>
        <v>0</v>
      </c>
      <c r="R248" s="211">
        <f>$D248*INDEX('3_RatesBilling'!T:T,MATCH($A248,'3_RatesBilling'!$A:$A,0))</f>
        <v>0</v>
      </c>
      <c r="S248" s="211">
        <f>$D248*INDEX('3_RatesBilling'!U:U,MATCH($A248,'3_RatesBilling'!$A:$A,0))</f>
        <v>0</v>
      </c>
      <c r="T248" s="211">
        <f>$D248*INDEX('3_RatesBilling'!V:V,MATCH($A248,'3_RatesBilling'!$A:$A,0))</f>
        <v>0</v>
      </c>
      <c r="U248" s="211">
        <f>$D248*INDEX('3_RatesBilling'!W:W,MATCH($A248,'3_RatesBilling'!$A:$A,0))</f>
        <v>0</v>
      </c>
      <c r="V248" s="211">
        <f>$D248*INDEX('3_RatesBilling'!X:X,MATCH($A248,'3_RatesBilling'!$A:$A,0))</f>
        <v>0</v>
      </c>
      <c r="W248" s="211">
        <f>$D248*INDEX('3_RatesBilling'!Y:Y,MATCH($A248,'3_RatesBilling'!$A:$A,0))</f>
        <v>0</v>
      </c>
      <c r="X248" s="211">
        <f>$D248*INDEX('3_RatesBilling'!Z:Z,MATCH($A248,'3_RatesBilling'!$A:$A,0))</f>
        <v>0</v>
      </c>
      <c r="Y248" s="211">
        <f>$D248*INDEX('3_RatesBilling'!AA:AA,MATCH($A248,'3_RatesBilling'!$A:$A,0))</f>
        <v>0</v>
      </c>
      <c r="Z248" s="211">
        <f>$D248*INDEX('3_RatesBilling'!AB:AB,MATCH($A248,'3_RatesBilling'!$A:$A,0))</f>
        <v>0</v>
      </c>
      <c r="AA248" s="211">
        <f>$D248*INDEX('3_RatesBilling'!AC:AC,MATCH($A248,'3_RatesBilling'!$A:$A,0))</f>
        <v>0</v>
      </c>
      <c r="AC248" s="211" t="e">
        <f t="shared" ca="1" si="98"/>
        <v>#REF!</v>
      </c>
      <c r="AD248" s="211" t="e">
        <f t="shared" ca="1" si="99"/>
        <v>#REF!</v>
      </c>
      <c r="AE248" s="211" t="e">
        <f t="shared" ca="1" si="100"/>
        <v>#REF!</v>
      </c>
      <c r="AF248" s="211" t="e">
        <f t="shared" ca="1" si="101"/>
        <v>#REF!</v>
      </c>
      <c r="AG248" s="211" t="e">
        <f t="shared" ca="1" si="102"/>
        <v>#REF!</v>
      </c>
      <c r="AH248" s="211" t="e">
        <f t="shared" ca="1" si="103"/>
        <v>#REF!</v>
      </c>
      <c r="AI248" s="211" t="e">
        <f t="shared" ca="1" si="104"/>
        <v>#REF!</v>
      </c>
      <c r="AJ248" s="211" t="e">
        <f t="shared" ca="1" si="105"/>
        <v>#REF!</v>
      </c>
      <c r="AK248" s="211" t="e">
        <f t="shared" ca="1" si="106"/>
        <v>#REF!</v>
      </c>
      <c r="AL248" s="211" t="e">
        <f t="shared" ca="1" si="107"/>
        <v>#REF!</v>
      </c>
      <c r="AM248" s="211" t="e">
        <f t="shared" ca="1" si="108"/>
        <v>#REF!</v>
      </c>
      <c r="AN248" s="211" t="e">
        <f t="shared" ca="1" si="109"/>
        <v>#REF!</v>
      </c>
      <c r="AO248" s="211" t="e">
        <f t="shared" ca="1" si="110"/>
        <v>#REF!</v>
      </c>
      <c r="AP248" s="211" t="e">
        <f t="shared" ca="1" si="111"/>
        <v>#REF!</v>
      </c>
      <c r="AQ248" s="211" t="e">
        <f t="shared" ca="1" si="112"/>
        <v>#REF!</v>
      </c>
      <c r="AR248" s="211" t="e">
        <f t="shared" ca="1" si="113"/>
        <v>#REF!</v>
      </c>
      <c r="AT248" s="209" t="e">
        <f t="shared" ca="1" si="114"/>
        <v>#REF!</v>
      </c>
      <c r="AU248" s="209" t="e">
        <f t="shared" ca="1" si="115"/>
        <v>#REF!</v>
      </c>
      <c r="AV248" s="209" t="e">
        <f t="shared" ca="1" si="116"/>
        <v>#REF!</v>
      </c>
      <c r="AW248" s="209" t="e">
        <f t="shared" ca="1" si="117"/>
        <v>#REF!</v>
      </c>
      <c r="AX248" s="209" t="e">
        <f t="shared" ca="1" si="118"/>
        <v>#REF!</v>
      </c>
      <c r="AY248" s="209" t="e">
        <f t="shared" ca="1" si="119"/>
        <v>#REF!</v>
      </c>
      <c r="AZ248" s="209" t="e">
        <f t="shared" ca="1" si="120"/>
        <v>#REF!</v>
      </c>
      <c r="BA248" s="209" t="e">
        <f t="shared" ca="1" si="121"/>
        <v>#REF!</v>
      </c>
      <c r="BB248" s="209" t="e">
        <f t="shared" ca="1" si="122"/>
        <v>#REF!</v>
      </c>
      <c r="BC248" s="209" t="e">
        <f t="shared" ca="1" si="123"/>
        <v>#REF!</v>
      </c>
      <c r="BD248" s="209" t="e">
        <f t="shared" ca="1" si="124"/>
        <v>#REF!</v>
      </c>
      <c r="BE248" s="209" t="e">
        <f t="shared" ca="1" si="125"/>
        <v>#REF!</v>
      </c>
      <c r="BF248" s="209" t="e">
        <f t="shared" ca="1" si="126"/>
        <v>#REF!</v>
      </c>
      <c r="BG248" s="209" t="e">
        <f t="shared" ca="1" si="127"/>
        <v>#REF!</v>
      </c>
      <c r="BH248" s="209" t="e">
        <f t="shared" ca="1" si="128"/>
        <v>#REF!</v>
      </c>
      <c r="BI248" s="209" t="e">
        <f t="shared" ca="1" si="129"/>
        <v>#REF!</v>
      </c>
    </row>
    <row r="249" spans="1:61" s="3" customFormat="1">
      <c r="A249" s="246" t="s">
        <v>498</v>
      </c>
      <c r="B249" s="246" t="str">
        <f>INDEX('Ref1'!$E:$E,MATCH(A249,'Ref1'!$A:$A,0))</f>
        <v>Pendle</v>
      </c>
      <c r="C249" s="246" t="str">
        <f>INDEX('Ref1'!$B:$B,MATCH($A249,'Ref1'!$A:$A,0))</f>
        <v>SD</v>
      </c>
      <c r="D249" s="307">
        <f>INDEX(Inputs!$K$61:$K$71,MATCH($C249,Inputs!$Q$61:$Q$71,0))</f>
        <v>0</v>
      </c>
      <c r="E249" s="211">
        <f>$D249*INDEX('3_RatesBilling'!G:G,MATCH($A249,'3_RatesBilling'!$A:$A,0))</f>
        <v>0</v>
      </c>
      <c r="F249" s="211">
        <f>$D249*INDEX('3_RatesBilling'!H:H,MATCH($A249,'3_RatesBilling'!$A:$A,0))</f>
        <v>0</v>
      </c>
      <c r="G249" s="211">
        <f>$D249*INDEX('3_RatesBilling'!I:I,MATCH($A249,'3_RatesBilling'!$A:$A,0))</f>
        <v>0</v>
      </c>
      <c r="H249" s="211">
        <f>$D249*INDEX('3_RatesBilling'!J:J,MATCH($A249,'3_RatesBilling'!$A:$A,0))</f>
        <v>0</v>
      </c>
      <c r="I249" s="211">
        <f>$D249*INDEX('3_RatesBilling'!K:K,MATCH($A249,'3_RatesBilling'!$A:$A,0))</f>
        <v>0</v>
      </c>
      <c r="J249" s="211">
        <f>$D249*INDEX('3_RatesBilling'!L:L,MATCH($A249,'3_RatesBilling'!$A:$A,0))</f>
        <v>0</v>
      </c>
      <c r="K249" s="216">
        <f>$D249*INDEX('3_RatesBilling'!M:M,MATCH($A249,'3_RatesBilling'!$A:$A,0))</f>
        <v>0</v>
      </c>
      <c r="L249" s="213">
        <f>$D249*INDEX('3_RatesBilling'!N:N,MATCH($A249,'3_RatesBilling'!$A:$A,0))</f>
        <v>0</v>
      </c>
      <c r="M249" s="211">
        <f>$D249*INDEX('3_RatesBilling'!O:O,MATCH($A249,'3_RatesBilling'!$A:$A,0))</f>
        <v>0</v>
      </c>
      <c r="N249" s="211">
        <f>$D249*INDEX('3_RatesBilling'!P:P,MATCH($A249,'3_RatesBilling'!$A:$A,0))</f>
        <v>0</v>
      </c>
      <c r="O249" s="211">
        <f>$D249*INDEX('3_RatesBilling'!Q:Q,MATCH($A249,'3_RatesBilling'!$A:$A,0))</f>
        <v>0</v>
      </c>
      <c r="P249" s="211">
        <f>$D249*INDEX('3_RatesBilling'!R:R,MATCH($A249,'3_RatesBilling'!$A:$A,0))</f>
        <v>0</v>
      </c>
      <c r="Q249" s="211">
        <f>$D249*INDEX('3_RatesBilling'!S:S,MATCH($A249,'3_RatesBilling'!$A:$A,0))</f>
        <v>0</v>
      </c>
      <c r="R249" s="211">
        <f>$D249*INDEX('3_RatesBilling'!T:T,MATCH($A249,'3_RatesBilling'!$A:$A,0))</f>
        <v>0</v>
      </c>
      <c r="S249" s="211">
        <f>$D249*INDEX('3_RatesBilling'!U:U,MATCH($A249,'3_RatesBilling'!$A:$A,0))</f>
        <v>0</v>
      </c>
      <c r="T249" s="211">
        <f>$D249*INDEX('3_RatesBilling'!V:V,MATCH($A249,'3_RatesBilling'!$A:$A,0))</f>
        <v>0</v>
      </c>
      <c r="U249" s="211">
        <f>$D249*INDEX('3_RatesBilling'!W:W,MATCH($A249,'3_RatesBilling'!$A:$A,0))</f>
        <v>0</v>
      </c>
      <c r="V249" s="211">
        <f>$D249*INDEX('3_RatesBilling'!X:X,MATCH($A249,'3_RatesBilling'!$A:$A,0))</f>
        <v>0</v>
      </c>
      <c r="W249" s="211">
        <f>$D249*INDEX('3_RatesBilling'!Y:Y,MATCH($A249,'3_RatesBilling'!$A:$A,0))</f>
        <v>0</v>
      </c>
      <c r="X249" s="211">
        <f>$D249*INDEX('3_RatesBilling'!Z:Z,MATCH($A249,'3_RatesBilling'!$A:$A,0))</f>
        <v>0</v>
      </c>
      <c r="Y249" s="211">
        <f>$D249*INDEX('3_RatesBilling'!AA:AA,MATCH($A249,'3_RatesBilling'!$A:$A,0))</f>
        <v>0</v>
      </c>
      <c r="Z249" s="211">
        <f>$D249*INDEX('3_RatesBilling'!AB:AB,MATCH($A249,'3_RatesBilling'!$A:$A,0))</f>
        <v>0</v>
      </c>
      <c r="AA249" s="211">
        <f>$D249*INDEX('3_RatesBilling'!AC:AC,MATCH($A249,'3_RatesBilling'!$A:$A,0))</f>
        <v>0</v>
      </c>
      <c r="AC249" s="211" t="e">
        <f t="shared" ca="1" si="98"/>
        <v>#REF!</v>
      </c>
      <c r="AD249" s="211" t="e">
        <f t="shared" ca="1" si="99"/>
        <v>#REF!</v>
      </c>
      <c r="AE249" s="211" t="e">
        <f t="shared" ca="1" si="100"/>
        <v>#REF!</v>
      </c>
      <c r="AF249" s="211" t="e">
        <f t="shared" ca="1" si="101"/>
        <v>#REF!</v>
      </c>
      <c r="AG249" s="211" t="e">
        <f t="shared" ca="1" si="102"/>
        <v>#REF!</v>
      </c>
      <c r="AH249" s="211" t="e">
        <f t="shared" ca="1" si="103"/>
        <v>#REF!</v>
      </c>
      <c r="AI249" s="211" t="e">
        <f t="shared" ca="1" si="104"/>
        <v>#REF!</v>
      </c>
      <c r="AJ249" s="211" t="e">
        <f t="shared" ca="1" si="105"/>
        <v>#REF!</v>
      </c>
      <c r="AK249" s="211" t="e">
        <f t="shared" ca="1" si="106"/>
        <v>#REF!</v>
      </c>
      <c r="AL249" s="211" t="e">
        <f t="shared" ca="1" si="107"/>
        <v>#REF!</v>
      </c>
      <c r="AM249" s="211" t="e">
        <f t="shared" ca="1" si="108"/>
        <v>#REF!</v>
      </c>
      <c r="AN249" s="211" t="e">
        <f t="shared" ca="1" si="109"/>
        <v>#REF!</v>
      </c>
      <c r="AO249" s="211" t="e">
        <f t="shared" ca="1" si="110"/>
        <v>#REF!</v>
      </c>
      <c r="AP249" s="211" t="e">
        <f t="shared" ca="1" si="111"/>
        <v>#REF!</v>
      </c>
      <c r="AQ249" s="211" t="e">
        <f t="shared" ca="1" si="112"/>
        <v>#REF!</v>
      </c>
      <c r="AR249" s="211" t="e">
        <f t="shared" ca="1" si="113"/>
        <v>#REF!</v>
      </c>
      <c r="AT249" s="209" t="e">
        <f t="shared" ca="1" si="114"/>
        <v>#REF!</v>
      </c>
      <c r="AU249" s="209" t="e">
        <f t="shared" ca="1" si="115"/>
        <v>#REF!</v>
      </c>
      <c r="AV249" s="209" t="e">
        <f t="shared" ca="1" si="116"/>
        <v>#REF!</v>
      </c>
      <c r="AW249" s="209" t="e">
        <f t="shared" ca="1" si="117"/>
        <v>#REF!</v>
      </c>
      <c r="AX249" s="209" t="e">
        <f t="shared" ca="1" si="118"/>
        <v>#REF!</v>
      </c>
      <c r="AY249" s="209" t="e">
        <f t="shared" ca="1" si="119"/>
        <v>#REF!</v>
      </c>
      <c r="AZ249" s="209" t="e">
        <f t="shared" ca="1" si="120"/>
        <v>#REF!</v>
      </c>
      <c r="BA249" s="209" t="e">
        <f t="shared" ca="1" si="121"/>
        <v>#REF!</v>
      </c>
      <c r="BB249" s="209" t="e">
        <f t="shared" ca="1" si="122"/>
        <v>#REF!</v>
      </c>
      <c r="BC249" s="209" t="e">
        <f t="shared" ca="1" si="123"/>
        <v>#REF!</v>
      </c>
      <c r="BD249" s="209" t="e">
        <f t="shared" ca="1" si="124"/>
        <v>#REF!</v>
      </c>
      <c r="BE249" s="209" t="e">
        <f t="shared" ca="1" si="125"/>
        <v>#REF!</v>
      </c>
      <c r="BF249" s="209" t="e">
        <f t="shared" ca="1" si="126"/>
        <v>#REF!</v>
      </c>
      <c r="BG249" s="209" t="e">
        <f t="shared" ca="1" si="127"/>
        <v>#REF!</v>
      </c>
      <c r="BH249" s="209" t="e">
        <f t="shared" ca="1" si="128"/>
        <v>#REF!</v>
      </c>
      <c r="BI249" s="209" t="e">
        <f t="shared" ca="1" si="129"/>
        <v>#REF!</v>
      </c>
    </row>
    <row r="250" spans="1:61" s="3" customFormat="1">
      <c r="A250" s="246" t="s">
        <v>500</v>
      </c>
      <c r="B250" s="246" t="str">
        <f>INDEX('Ref1'!$E:$E,MATCH(A250,'Ref1'!$A:$A,0))</f>
        <v>Peterborough</v>
      </c>
      <c r="C250" s="246" t="str">
        <f>INDEX('Ref1'!$B:$B,MATCH($A250,'Ref1'!$A:$A,0))</f>
        <v>UNINFIR</v>
      </c>
      <c r="D250" s="307">
        <f>INDEX(Inputs!$K$61:$K$71,MATCH($C250,Inputs!$Q$61:$Q$71,0))</f>
        <v>0</v>
      </c>
      <c r="E250" s="211">
        <f>$D250*INDEX('3_RatesBilling'!G:G,MATCH($A250,'3_RatesBilling'!$A:$A,0))</f>
        <v>0</v>
      </c>
      <c r="F250" s="211">
        <f>$D250*INDEX('3_RatesBilling'!H:H,MATCH($A250,'3_RatesBilling'!$A:$A,0))</f>
        <v>0</v>
      </c>
      <c r="G250" s="211">
        <f>$D250*INDEX('3_RatesBilling'!I:I,MATCH($A250,'3_RatesBilling'!$A:$A,0))</f>
        <v>0</v>
      </c>
      <c r="H250" s="211">
        <f>$D250*INDEX('3_RatesBilling'!J:J,MATCH($A250,'3_RatesBilling'!$A:$A,0))</f>
        <v>0</v>
      </c>
      <c r="I250" s="211">
        <f>$D250*INDEX('3_RatesBilling'!K:K,MATCH($A250,'3_RatesBilling'!$A:$A,0))</f>
        <v>0</v>
      </c>
      <c r="J250" s="211">
        <f>$D250*INDEX('3_RatesBilling'!L:L,MATCH($A250,'3_RatesBilling'!$A:$A,0))</f>
        <v>0</v>
      </c>
      <c r="K250" s="216">
        <f>$D250*INDEX('3_RatesBilling'!M:M,MATCH($A250,'3_RatesBilling'!$A:$A,0))</f>
        <v>0</v>
      </c>
      <c r="L250" s="213">
        <f>$D250*INDEX('3_RatesBilling'!N:N,MATCH($A250,'3_RatesBilling'!$A:$A,0))</f>
        <v>0</v>
      </c>
      <c r="M250" s="211">
        <f>$D250*INDEX('3_RatesBilling'!O:O,MATCH($A250,'3_RatesBilling'!$A:$A,0))</f>
        <v>0</v>
      </c>
      <c r="N250" s="211">
        <f>$D250*INDEX('3_RatesBilling'!P:P,MATCH($A250,'3_RatesBilling'!$A:$A,0))</f>
        <v>0</v>
      </c>
      <c r="O250" s="211">
        <f>$D250*INDEX('3_RatesBilling'!Q:Q,MATCH($A250,'3_RatesBilling'!$A:$A,0))</f>
        <v>0</v>
      </c>
      <c r="P250" s="211">
        <f>$D250*INDEX('3_RatesBilling'!R:R,MATCH($A250,'3_RatesBilling'!$A:$A,0))</f>
        <v>0</v>
      </c>
      <c r="Q250" s="211">
        <f>$D250*INDEX('3_RatesBilling'!S:S,MATCH($A250,'3_RatesBilling'!$A:$A,0))</f>
        <v>0</v>
      </c>
      <c r="R250" s="211">
        <f>$D250*INDEX('3_RatesBilling'!T:T,MATCH($A250,'3_RatesBilling'!$A:$A,0))</f>
        <v>0</v>
      </c>
      <c r="S250" s="211">
        <f>$D250*INDEX('3_RatesBilling'!U:U,MATCH($A250,'3_RatesBilling'!$A:$A,0))</f>
        <v>0</v>
      </c>
      <c r="T250" s="211">
        <f>$D250*INDEX('3_RatesBilling'!V:V,MATCH($A250,'3_RatesBilling'!$A:$A,0))</f>
        <v>0</v>
      </c>
      <c r="U250" s="211">
        <f>$D250*INDEX('3_RatesBilling'!W:W,MATCH($A250,'3_RatesBilling'!$A:$A,0))</f>
        <v>0</v>
      </c>
      <c r="V250" s="211">
        <f>$D250*INDEX('3_RatesBilling'!X:X,MATCH($A250,'3_RatesBilling'!$A:$A,0))</f>
        <v>0</v>
      </c>
      <c r="W250" s="211">
        <f>$D250*INDEX('3_RatesBilling'!Y:Y,MATCH($A250,'3_RatesBilling'!$A:$A,0))</f>
        <v>0</v>
      </c>
      <c r="X250" s="211">
        <f>$D250*INDEX('3_RatesBilling'!Z:Z,MATCH($A250,'3_RatesBilling'!$A:$A,0))</f>
        <v>0</v>
      </c>
      <c r="Y250" s="211">
        <f>$D250*INDEX('3_RatesBilling'!AA:AA,MATCH($A250,'3_RatesBilling'!$A:$A,0))</f>
        <v>0</v>
      </c>
      <c r="Z250" s="211">
        <f>$D250*INDEX('3_RatesBilling'!AB:AB,MATCH($A250,'3_RatesBilling'!$A:$A,0))</f>
        <v>0</v>
      </c>
      <c r="AA250" s="211">
        <f>$D250*INDEX('3_RatesBilling'!AC:AC,MATCH($A250,'3_RatesBilling'!$A:$A,0))</f>
        <v>0</v>
      </c>
      <c r="AC250" s="211" t="e">
        <f t="shared" ca="1" si="98"/>
        <v>#REF!</v>
      </c>
      <c r="AD250" s="211" t="e">
        <f t="shared" ca="1" si="99"/>
        <v>#REF!</v>
      </c>
      <c r="AE250" s="211" t="e">
        <f t="shared" ca="1" si="100"/>
        <v>#REF!</v>
      </c>
      <c r="AF250" s="211" t="e">
        <f t="shared" ca="1" si="101"/>
        <v>#REF!</v>
      </c>
      <c r="AG250" s="211" t="e">
        <f t="shared" ca="1" si="102"/>
        <v>#REF!</v>
      </c>
      <c r="AH250" s="211" t="e">
        <f t="shared" ca="1" si="103"/>
        <v>#REF!</v>
      </c>
      <c r="AI250" s="211" t="e">
        <f t="shared" ca="1" si="104"/>
        <v>#REF!</v>
      </c>
      <c r="AJ250" s="211" t="e">
        <f t="shared" ca="1" si="105"/>
        <v>#REF!</v>
      </c>
      <c r="AK250" s="211" t="e">
        <f t="shared" ca="1" si="106"/>
        <v>#REF!</v>
      </c>
      <c r="AL250" s="211" t="e">
        <f t="shared" ca="1" si="107"/>
        <v>#REF!</v>
      </c>
      <c r="AM250" s="211" t="e">
        <f t="shared" ca="1" si="108"/>
        <v>#REF!</v>
      </c>
      <c r="AN250" s="211" t="e">
        <f t="shared" ca="1" si="109"/>
        <v>#REF!</v>
      </c>
      <c r="AO250" s="211" t="e">
        <f t="shared" ca="1" si="110"/>
        <v>#REF!</v>
      </c>
      <c r="AP250" s="211" t="e">
        <f t="shared" ca="1" si="111"/>
        <v>#REF!</v>
      </c>
      <c r="AQ250" s="211" t="e">
        <f t="shared" ca="1" si="112"/>
        <v>#REF!</v>
      </c>
      <c r="AR250" s="211" t="e">
        <f t="shared" ca="1" si="113"/>
        <v>#REF!</v>
      </c>
      <c r="AT250" s="209" t="e">
        <f t="shared" ca="1" si="114"/>
        <v>#REF!</v>
      </c>
      <c r="AU250" s="209" t="e">
        <f t="shared" ca="1" si="115"/>
        <v>#REF!</v>
      </c>
      <c r="AV250" s="209" t="e">
        <f t="shared" ca="1" si="116"/>
        <v>#REF!</v>
      </c>
      <c r="AW250" s="209" t="e">
        <f t="shared" ca="1" si="117"/>
        <v>#REF!</v>
      </c>
      <c r="AX250" s="209" t="e">
        <f t="shared" ca="1" si="118"/>
        <v>#REF!</v>
      </c>
      <c r="AY250" s="209" t="e">
        <f t="shared" ca="1" si="119"/>
        <v>#REF!</v>
      </c>
      <c r="AZ250" s="209" t="e">
        <f t="shared" ca="1" si="120"/>
        <v>#REF!</v>
      </c>
      <c r="BA250" s="209" t="e">
        <f t="shared" ca="1" si="121"/>
        <v>#REF!</v>
      </c>
      <c r="BB250" s="209" t="e">
        <f t="shared" ca="1" si="122"/>
        <v>#REF!</v>
      </c>
      <c r="BC250" s="209" t="e">
        <f t="shared" ca="1" si="123"/>
        <v>#REF!</v>
      </c>
      <c r="BD250" s="209" t="e">
        <f t="shared" ca="1" si="124"/>
        <v>#REF!</v>
      </c>
      <c r="BE250" s="209" t="e">
        <f t="shared" ca="1" si="125"/>
        <v>#REF!</v>
      </c>
      <c r="BF250" s="209" t="e">
        <f t="shared" ca="1" si="126"/>
        <v>#REF!</v>
      </c>
      <c r="BG250" s="209" t="e">
        <f t="shared" ca="1" si="127"/>
        <v>#REF!</v>
      </c>
      <c r="BH250" s="209" t="e">
        <f t="shared" ca="1" si="128"/>
        <v>#REF!</v>
      </c>
      <c r="BI250" s="209" t="e">
        <f t="shared" ca="1" si="129"/>
        <v>#REF!</v>
      </c>
    </row>
    <row r="251" spans="1:61" s="3" customFormat="1">
      <c r="A251" s="246" t="s">
        <v>502</v>
      </c>
      <c r="B251" s="246" t="str">
        <f>INDEX('Ref1'!$E:$E,MATCH(A251,'Ref1'!$A:$A,0))</f>
        <v>Plymouth</v>
      </c>
      <c r="C251" s="246" t="str">
        <f>INDEX('Ref1'!$B:$B,MATCH($A251,'Ref1'!$A:$A,0))</f>
        <v>UNINFIR</v>
      </c>
      <c r="D251" s="307">
        <f>INDEX(Inputs!$K$61:$K$71,MATCH($C251,Inputs!$Q$61:$Q$71,0))</f>
        <v>0</v>
      </c>
      <c r="E251" s="211">
        <f>$D251*INDEX('3_RatesBilling'!G:G,MATCH($A251,'3_RatesBilling'!$A:$A,0))</f>
        <v>0</v>
      </c>
      <c r="F251" s="211">
        <f>$D251*INDEX('3_RatesBilling'!H:H,MATCH($A251,'3_RatesBilling'!$A:$A,0))</f>
        <v>0</v>
      </c>
      <c r="G251" s="211">
        <f>$D251*INDEX('3_RatesBilling'!I:I,MATCH($A251,'3_RatesBilling'!$A:$A,0))</f>
        <v>0</v>
      </c>
      <c r="H251" s="211">
        <f>$D251*INDEX('3_RatesBilling'!J:J,MATCH($A251,'3_RatesBilling'!$A:$A,0))</f>
        <v>0</v>
      </c>
      <c r="I251" s="211">
        <f>$D251*INDEX('3_RatesBilling'!K:K,MATCH($A251,'3_RatesBilling'!$A:$A,0))</f>
        <v>0</v>
      </c>
      <c r="J251" s="211">
        <f>$D251*INDEX('3_RatesBilling'!L:L,MATCH($A251,'3_RatesBilling'!$A:$A,0))</f>
        <v>0</v>
      </c>
      <c r="K251" s="216">
        <f>$D251*INDEX('3_RatesBilling'!M:M,MATCH($A251,'3_RatesBilling'!$A:$A,0))</f>
        <v>0</v>
      </c>
      <c r="L251" s="213">
        <f>$D251*INDEX('3_RatesBilling'!N:N,MATCH($A251,'3_RatesBilling'!$A:$A,0))</f>
        <v>0</v>
      </c>
      <c r="M251" s="211">
        <f>$D251*INDEX('3_RatesBilling'!O:O,MATCH($A251,'3_RatesBilling'!$A:$A,0))</f>
        <v>0</v>
      </c>
      <c r="N251" s="211">
        <f>$D251*INDEX('3_RatesBilling'!P:P,MATCH($A251,'3_RatesBilling'!$A:$A,0))</f>
        <v>0</v>
      </c>
      <c r="O251" s="211">
        <f>$D251*INDEX('3_RatesBilling'!Q:Q,MATCH($A251,'3_RatesBilling'!$A:$A,0))</f>
        <v>0</v>
      </c>
      <c r="P251" s="211">
        <f>$D251*INDEX('3_RatesBilling'!R:R,MATCH($A251,'3_RatesBilling'!$A:$A,0))</f>
        <v>0</v>
      </c>
      <c r="Q251" s="211">
        <f>$D251*INDEX('3_RatesBilling'!S:S,MATCH($A251,'3_RatesBilling'!$A:$A,0))</f>
        <v>0</v>
      </c>
      <c r="R251" s="211">
        <f>$D251*INDEX('3_RatesBilling'!T:T,MATCH($A251,'3_RatesBilling'!$A:$A,0))</f>
        <v>0</v>
      </c>
      <c r="S251" s="211">
        <f>$D251*INDEX('3_RatesBilling'!U:U,MATCH($A251,'3_RatesBilling'!$A:$A,0))</f>
        <v>0</v>
      </c>
      <c r="T251" s="211">
        <f>$D251*INDEX('3_RatesBilling'!V:V,MATCH($A251,'3_RatesBilling'!$A:$A,0))</f>
        <v>0</v>
      </c>
      <c r="U251" s="211">
        <f>$D251*INDEX('3_RatesBilling'!W:W,MATCH($A251,'3_RatesBilling'!$A:$A,0))</f>
        <v>0</v>
      </c>
      <c r="V251" s="211">
        <f>$D251*INDEX('3_RatesBilling'!X:X,MATCH($A251,'3_RatesBilling'!$A:$A,0))</f>
        <v>0</v>
      </c>
      <c r="W251" s="211">
        <f>$D251*INDEX('3_RatesBilling'!Y:Y,MATCH($A251,'3_RatesBilling'!$A:$A,0))</f>
        <v>0</v>
      </c>
      <c r="X251" s="211">
        <f>$D251*INDEX('3_RatesBilling'!Z:Z,MATCH($A251,'3_RatesBilling'!$A:$A,0))</f>
        <v>0</v>
      </c>
      <c r="Y251" s="211">
        <f>$D251*INDEX('3_RatesBilling'!AA:AA,MATCH($A251,'3_RatesBilling'!$A:$A,0))</f>
        <v>0</v>
      </c>
      <c r="Z251" s="211">
        <f>$D251*INDEX('3_RatesBilling'!AB:AB,MATCH($A251,'3_RatesBilling'!$A:$A,0))</f>
        <v>0</v>
      </c>
      <c r="AA251" s="211">
        <f>$D251*INDEX('3_RatesBilling'!AC:AC,MATCH($A251,'3_RatesBilling'!$A:$A,0))</f>
        <v>0</v>
      </c>
      <c r="AC251" s="211" t="e">
        <f t="shared" ca="1" si="98"/>
        <v>#REF!</v>
      </c>
      <c r="AD251" s="211" t="e">
        <f t="shared" ca="1" si="99"/>
        <v>#REF!</v>
      </c>
      <c r="AE251" s="211" t="e">
        <f t="shared" ca="1" si="100"/>
        <v>#REF!</v>
      </c>
      <c r="AF251" s="211" t="e">
        <f t="shared" ca="1" si="101"/>
        <v>#REF!</v>
      </c>
      <c r="AG251" s="211" t="e">
        <f t="shared" ca="1" si="102"/>
        <v>#REF!</v>
      </c>
      <c r="AH251" s="211" t="e">
        <f t="shared" ca="1" si="103"/>
        <v>#REF!</v>
      </c>
      <c r="AI251" s="211" t="e">
        <f t="shared" ca="1" si="104"/>
        <v>#REF!</v>
      </c>
      <c r="AJ251" s="211" t="e">
        <f t="shared" ca="1" si="105"/>
        <v>#REF!</v>
      </c>
      <c r="AK251" s="211" t="e">
        <f t="shared" ca="1" si="106"/>
        <v>#REF!</v>
      </c>
      <c r="AL251" s="211" t="e">
        <f t="shared" ca="1" si="107"/>
        <v>#REF!</v>
      </c>
      <c r="AM251" s="211" t="e">
        <f t="shared" ca="1" si="108"/>
        <v>#REF!</v>
      </c>
      <c r="AN251" s="211" t="e">
        <f t="shared" ca="1" si="109"/>
        <v>#REF!</v>
      </c>
      <c r="AO251" s="211" t="e">
        <f t="shared" ca="1" si="110"/>
        <v>#REF!</v>
      </c>
      <c r="AP251" s="211" t="e">
        <f t="shared" ca="1" si="111"/>
        <v>#REF!</v>
      </c>
      <c r="AQ251" s="211" t="e">
        <f t="shared" ca="1" si="112"/>
        <v>#REF!</v>
      </c>
      <c r="AR251" s="211" t="e">
        <f t="shared" ca="1" si="113"/>
        <v>#REF!</v>
      </c>
      <c r="AT251" s="209" t="e">
        <f t="shared" ca="1" si="114"/>
        <v>#REF!</v>
      </c>
      <c r="AU251" s="209" t="e">
        <f t="shared" ca="1" si="115"/>
        <v>#REF!</v>
      </c>
      <c r="AV251" s="209" t="e">
        <f t="shared" ca="1" si="116"/>
        <v>#REF!</v>
      </c>
      <c r="AW251" s="209" t="e">
        <f t="shared" ca="1" si="117"/>
        <v>#REF!</v>
      </c>
      <c r="AX251" s="209" t="e">
        <f t="shared" ca="1" si="118"/>
        <v>#REF!</v>
      </c>
      <c r="AY251" s="209" t="e">
        <f t="shared" ca="1" si="119"/>
        <v>#REF!</v>
      </c>
      <c r="AZ251" s="209" t="e">
        <f t="shared" ca="1" si="120"/>
        <v>#REF!</v>
      </c>
      <c r="BA251" s="209" t="e">
        <f t="shared" ca="1" si="121"/>
        <v>#REF!</v>
      </c>
      <c r="BB251" s="209" t="e">
        <f t="shared" ca="1" si="122"/>
        <v>#REF!</v>
      </c>
      <c r="BC251" s="209" t="e">
        <f t="shared" ca="1" si="123"/>
        <v>#REF!</v>
      </c>
      <c r="BD251" s="209" t="e">
        <f t="shared" ca="1" si="124"/>
        <v>#REF!</v>
      </c>
      <c r="BE251" s="209" t="e">
        <f t="shared" ca="1" si="125"/>
        <v>#REF!</v>
      </c>
      <c r="BF251" s="209" t="e">
        <f t="shared" ca="1" si="126"/>
        <v>#REF!</v>
      </c>
      <c r="BG251" s="209" t="e">
        <f t="shared" ca="1" si="127"/>
        <v>#REF!</v>
      </c>
      <c r="BH251" s="209" t="e">
        <f t="shared" ca="1" si="128"/>
        <v>#REF!</v>
      </c>
      <c r="BI251" s="209" t="e">
        <f t="shared" ca="1" si="129"/>
        <v>#REF!</v>
      </c>
    </row>
    <row r="252" spans="1:61" s="3" customFormat="1">
      <c r="A252" s="246" t="s">
        <v>504</v>
      </c>
      <c r="B252" s="246" t="str">
        <f>INDEX('Ref1'!$E:$E,MATCH(A252,'Ref1'!$A:$A,0))</f>
        <v>Poole</v>
      </c>
      <c r="C252" s="246" t="str">
        <f>INDEX('Ref1'!$B:$B,MATCH($A252,'Ref1'!$A:$A,0))</f>
        <v>UNINFIR</v>
      </c>
      <c r="D252" s="307">
        <f>INDEX(Inputs!$K$61:$K$71,MATCH($C252,Inputs!$Q$61:$Q$71,0))</f>
        <v>0</v>
      </c>
      <c r="E252" s="211">
        <f>$D252*INDEX('3_RatesBilling'!G:G,MATCH($A252,'3_RatesBilling'!$A:$A,0))</f>
        <v>0</v>
      </c>
      <c r="F252" s="211">
        <f>$D252*INDEX('3_RatesBilling'!H:H,MATCH($A252,'3_RatesBilling'!$A:$A,0))</f>
        <v>0</v>
      </c>
      <c r="G252" s="211">
        <f>$D252*INDEX('3_RatesBilling'!I:I,MATCH($A252,'3_RatesBilling'!$A:$A,0))</f>
        <v>0</v>
      </c>
      <c r="H252" s="211">
        <f>$D252*INDEX('3_RatesBilling'!J:J,MATCH($A252,'3_RatesBilling'!$A:$A,0))</f>
        <v>0</v>
      </c>
      <c r="I252" s="211">
        <f>$D252*INDEX('3_RatesBilling'!K:K,MATCH($A252,'3_RatesBilling'!$A:$A,0))</f>
        <v>0</v>
      </c>
      <c r="J252" s="211">
        <f>$D252*INDEX('3_RatesBilling'!L:L,MATCH($A252,'3_RatesBilling'!$A:$A,0))</f>
        <v>0</v>
      </c>
      <c r="K252" s="216">
        <f>$D252*INDEX('3_RatesBilling'!M:M,MATCH($A252,'3_RatesBilling'!$A:$A,0))</f>
        <v>0</v>
      </c>
      <c r="L252" s="213">
        <f>$D252*INDEX('3_RatesBilling'!N:N,MATCH($A252,'3_RatesBilling'!$A:$A,0))</f>
        <v>0</v>
      </c>
      <c r="M252" s="211">
        <f>$D252*INDEX('3_RatesBilling'!O:O,MATCH($A252,'3_RatesBilling'!$A:$A,0))</f>
        <v>0</v>
      </c>
      <c r="N252" s="211">
        <f>$D252*INDEX('3_RatesBilling'!P:P,MATCH($A252,'3_RatesBilling'!$A:$A,0))</f>
        <v>0</v>
      </c>
      <c r="O252" s="211">
        <f>$D252*INDEX('3_RatesBilling'!Q:Q,MATCH($A252,'3_RatesBilling'!$A:$A,0))</f>
        <v>0</v>
      </c>
      <c r="P252" s="211">
        <f>$D252*INDEX('3_RatesBilling'!R:R,MATCH($A252,'3_RatesBilling'!$A:$A,0))</f>
        <v>0</v>
      </c>
      <c r="Q252" s="211">
        <f>$D252*INDEX('3_RatesBilling'!S:S,MATCH($A252,'3_RatesBilling'!$A:$A,0))</f>
        <v>0</v>
      </c>
      <c r="R252" s="211">
        <f>$D252*INDEX('3_RatesBilling'!T:T,MATCH($A252,'3_RatesBilling'!$A:$A,0))</f>
        <v>0</v>
      </c>
      <c r="S252" s="211">
        <f>$D252*INDEX('3_RatesBilling'!U:U,MATCH($A252,'3_RatesBilling'!$A:$A,0))</f>
        <v>0</v>
      </c>
      <c r="T252" s="211">
        <f>$D252*INDEX('3_RatesBilling'!V:V,MATCH($A252,'3_RatesBilling'!$A:$A,0))</f>
        <v>0</v>
      </c>
      <c r="U252" s="211">
        <f>$D252*INDEX('3_RatesBilling'!W:W,MATCH($A252,'3_RatesBilling'!$A:$A,0))</f>
        <v>0</v>
      </c>
      <c r="V252" s="211">
        <f>$D252*INDEX('3_RatesBilling'!X:X,MATCH($A252,'3_RatesBilling'!$A:$A,0))</f>
        <v>0</v>
      </c>
      <c r="W252" s="211">
        <f>$D252*INDEX('3_RatesBilling'!Y:Y,MATCH($A252,'3_RatesBilling'!$A:$A,0))</f>
        <v>0</v>
      </c>
      <c r="X252" s="211">
        <f>$D252*INDEX('3_RatesBilling'!Z:Z,MATCH($A252,'3_RatesBilling'!$A:$A,0))</f>
        <v>0</v>
      </c>
      <c r="Y252" s="211">
        <f>$D252*INDEX('3_RatesBilling'!AA:AA,MATCH($A252,'3_RatesBilling'!$A:$A,0))</f>
        <v>0</v>
      </c>
      <c r="Z252" s="211">
        <f>$D252*INDEX('3_RatesBilling'!AB:AB,MATCH($A252,'3_RatesBilling'!$A:$A,0))</f>
        <v>0</v>
      </c>
      <c r="AA252" s="211">
        <f>$D252*INDEX('3_RatesBilling'!AC:AC,MATCH($A252,'3_RatesBilling'!$A:$A,0))</f>
        <v>0</v>
      </c>
      <c r="AC252" s="211" t="e">
        <f t="shared" ca="1" si="98"/>
        <v>#REF!</v>
      </c>
      <c r="AD252" s="211" t="e">
        <f t="shared" ca="1" si="99"/>
        <v>#REF!</v>
      </c>
      <c r="AE252" s="211" t="e">
        <f t="shared" ca="1" si="100"/>
        <v>#REF!</v>
      </c>
      <c r="AF252" s="211" t="e">
        <f t="shared" ca="1" si="101"/>
        <v>#REF!</v>
      </c>
      <c r="AG252" s="211" t="e">
        <f t="shared" ca="1" si="102"/>
        <v>#REF!</v>
      </c>
      <c r="AH252" s="211" t="e">
        <f t="shared" ca="1" si="103"/>
        <v>#REF!</v>
      </c>
      <c r="AI252" s="211" t="e">
        <f t="shared" ca="1" si="104"/>
        <v>#REF!</v>
      </c>
      <c r="AJ252" s="211" t="e">
        <f t="shared" ca="1" si="105"/>
        <v>#REF!</v>
      </c>
      <c r="AK252" s="211" t="e">
        <f t="shared" ca="1" si="106"/>
        <v>#REF!</v>
      </c>
      <c r="AL252" s="211" t="e">
        <f t="shared" ca="1" si="107"/>
        <v>#REF!</v>
      </c>
      <c r="AM252" s="211" t="e">
        <f t="shared" ca="1" si="108"/>
        <v>#REF!</v>
      </c>
      <c r="AN252" s="211" t="e">
        <f t="shared" ca="1" si="109"/>
        <v>#REF!</v>
      </c>
      <c r="AO252" s="211" t="e">
        <f t="shared" ca="1" si="110"/>
        <v>#REF!</v>
      </c>
      <c r="AP252" s="211" t="e">
        <f t="shared" ca="1" si="111"/>
        <v>#REF!</v>
      </c>
      <c r="AQ252" s="211" t="e">
        <f t="shared" ca="1" si="112"/>
        <v>#REF!</v>
      </c>
      <c r="AR252" s="211" t="e">
        <f t="shared" ca="1" si="113"/>
        <v>#REF!</v>
      </c>
      <c r="AT252" s="209" t="e">
        <f t="shared" ca="1" si="114"/>
        <v>#REF!</v>
      </c>
      <c r="AU252" s="209" t="e">
        <f t="shared" ca="1" si="115"/>
        <v>#REF!</v>
      </c>
      <c r="AV252" s="209" t="e">
        <f t="shared" ca="1" si="116"/>
        <v>#REF!</v>
      </c>
      <c r="AW252" s="209" t="e">
        <f t="shared" ca="1" si="117"/>
        <v>#REF!</v>
      </c>
      <c r="AX252" s="209" t="e">
        <f t="shared" ca="1" si="118"/>
        <v>#REF!</v>
      </c>
      <c r="AY252" s="209" t="e">
        <f t="shared" ca="1" si="119"/>
        <v>#REF!</v>
      </c>
      <c r="AZ252" s="209" t="e">
        <f t="shared" ca="1" si="120"/>
        <v>#REF!</v>
      </c>
      <c r="BA252" s="209" t="e">
        <f t="shared" ca="1" si="121"/>
        <v>#REF!</v>
      </c>
      <c r="BB252" s="209" t="e">
        <f t="shared" ca="1" si="122"/>
        <v>#REF!</v>
      </c>
      <c r="BC252" s="209" t="e">
        <f t="shared" ca="1" si="123"/>
        <v>#REF!</v>
      </c>
      <c r="BD252" s="209" t="e">
        <f t="shared" ca="1" si="124"/>
        <v>#REF!</v>
      </c>
      <c r="BE252" s="209" t="e">
        <f t="shared" ca="1" si="125"/>
        <v>#REF!</v>
      </c>
      <c r="BF252" s="209" t="e">
        <f t="shared" ca="1" si="126"/>
        <v>#REF!</v>
      </c>
      <c r="BG252" s="209" t="e">
        <f t="shared" ca="1" si="127"/>
        <v>#REF!</v>
      </c>
      <c r="BH252" s="209" t="e">
        <f t="shared" ca="1" si="128"/>
        <v>#REF!</v>
      </c>
      <c r="BI252" s="209" t="e">
        <f t="shared" ca="1" si="129"/>
        <v>#REF!</v>
      </c>
    </row>
    <row r="253" spans="1:61" s="3" customFormat="1">
      <c r="A253" s="246" t="s">
        <v>506</v>
      </c>
      <c r="B253" s="246" t="str">
        <f>INDEX('Ref1'!$E:$E,MATCH(A253,'Ref1'!$A:$A,0))</f>
        <v>Portsmouth</v>
      </c>
      <c r="C253" s="246" t="str">
        <f>INDEX('Ref1'!$B:$B,MATCH($A253,'Ref1'!$A:$A,0))</f>
        <v>UNINFIR</v>
      </c>
      <c r="D253" s="307">
        <f>INDEX(Inputs!$K$61:$K$71,MATCH($C253,Inputs!$Q$61:$Q$71,0))</f>
        <v>0</v>
      </c>
      <c r="E253" s="211">
        <f>$D253*INDEX('3_RatesBilling'!G:G,MATCH($A253,'3_RatesBilling'!$A:$A,0))</f>
        <v>0</v>
      </c>
      <c r="F253" s="211">
        <f>$D253*INDEX('3_RatesBilling'!H:H,MATCH($A253,'3_RatesBilling'!$A:$A,0))</f>
        <v>0</v>
      </c>
      <c r="G253" s="211">
        <f>$D253*INDEX('3_RatesBilling'!I:I,MATCH($A253,'3_RatesBilling'!$A:$A,0))</f>
        <v>0</v>
      </c>
      <c r="H253" s="211">
        <f>$D253*INDEX('3_RatesBilling'!J:J,MATCH($A253,'3_RatesBilling'!$A:$A,0))</f>
        <v>0</v>
      </c>
      <c r="I253" s="211">
        <f>$D253*INDEX('3_RatesBilling'!K:K,MATCH($A253,'3_RatesBilling'!$A:$A,0))</f>
        <v>0</v>
      </c>
      <c r="J253" s="211">
        <f>$D253*INDEX('3_RatesBilling'!L:L,MATCH($A253,'3_RatesBilling'!$A:$A,0))</f>
        <v>0</v>
      </c>
      <c r="K253" s="216">
        <f>$D253*INDEX('3_RatesBilling'!M:M,MATCH($A253,'3_RatesBilling'!$A:$A,0))</f>
        <v>0</v>
      </c>
      <c r="L253" s="213">
        <f>$D253*INDEX('3_RatesBilling'!N:N,MATCH($A253,'3_RatesBilling'!$A:$A,0))</f>
        <v>0</v>
      </c>
      <c r="M253" s="211">
        <f>$D253*INDEX('3_RatesBilling'!O:O,MATCH($A253,'3_RatesBilling'!$A:$A,0))</f>
        <v>0</v>
      </c>
      <c r="N253" s="211">
        <f>$D253*INDEX('3_RatesBilling'!P:P,MATCH($A253,'3_RatesBilling'!$A:$A,0))</f>
        <v>0</v>
      </c>
      <c r="O253" s="211">
        <f>$D253*INDEX('3_RatesBilling'!Q:Q,MATCH($A253,'3_RatesBilling'!$A:$A,0))</f>
        <v>0</v>
      </c>
      <c r="P253" s="211">
        <f>$D253*INDEX('3_RatesBilling'!R:R,MATCH($A253,'3_RatesBilling'!$A:$A,0))</f>
        <v>0</v>
      </c>
      <c r="Q253" s="211">
        <f>$D253*INDEX('3_RatesBilling'!S:S,MATCH($A253,'3_RatesBilling'!$A:$A,0))</f>
        <v>0</v>
      </c>
      <c r="R253" s="211">
        <f>$D253*INDEX('3_RatesBilling'!T:T,MATCH($A253,'3_RatesBilling'!$A:$A,0))</f>
        <v>0</v>
      </c>
      <c r="S253" s="211">
        <f>$D253*INDEX('3_RatesBilling'!U:U,MATCH($A253,'3_RatesBilling'!$A:$A,0))</f>
        <v>0</v>
      </c>
      <c r="T253" s="211">
        <f>$D253*INDEX('3_RatesBilling'!V:V,MATCH($A253,'3_RatesBilling'!$A:$A,0))</f>
        <v>0</v>
      </c>
      <c r="U253" s="211">
        <f>$D253*INDEX('3_RatesBilling'!W:W,MATCH($A253,'3_RatesBilling'!$A:$A,0))</f>
        <v>0</v>
      </c>
      <c r="V253" s="211">
        <f>$D253*INDEX('3_RatesBilling'!X:X,MATCH($A253,'3_RatesBilling'!$A:$A,0))</f>
        <v>0</v>
      </c>
      <c r="W253" s="211">
        <f>$D253*INDEX('3_RatesBilling'!Y:Y,MATCH($A253,'3_RatesBilling'!$A:$A,0))</f>
        <v>0</v>
      </c>
      <c r="X253" s="211">
        <f>$D253*INDEX('3_RatesBilling'!Z:Z,MATCH($A253,'3_RatesBilling'!$A:$A,0))</f>
        <v>0</v>
      </c>
      <c r="Y253" s="211">
        <f>$D253*INDEX('3_RatesBilling'!AA:AA,MATCH($A253,'3_RatesBilling'!$A:$A,0))</f>
        <v>0</v>
      </c>
      <c r="Z253" s="211">
        <f>$D253*INDEX('3_RatesBilling'!AB:AB,MATCH($A253,'3_RatesBilling'!$A:$A,0))</f>
        <v>0</v>
      </c>
      <c r="AA253" s="211">
        <f>$D253*INDEX('3_RatesBilling'!AC:AC,MATCH($A253,'3_RatesBilling'!$A:$A,0))</f>
        <v>0</v>
      </c>
      <c r="AC253" s="211" t="e">
        <f t="shared" ca="1" si="98"/>
        <v>#REF!</v>
      </c>
      <c r="AD253" s="211" t="e">
        <f t="shared" ca="1" si="99"/>
        <v>#REF!</v>
      </c>
      <c r="AE253" s="211" t="e">
        <f t="shared" ca="1" si="100"/>
        <v>#REF!</v>
      </c>
      <c r="AF253" s="211" t="e">
        <f t="shared" ca="1" si="101"/>
        <v>#REF!</v>
      </c>
      <c r="AG253" s="211" t="e">
        <f t="shared" ca="1" si="102"/>
        <v>#REF!</v>
      </c>
      <c r="AH253" s="211" t="e">
        <f t="shared" ca="1" si="103"/>
        <v>#REF!</v>
      </c>
      <c r="AI253" s="211" t="e">
        <f t="shared" ca="1" si="104"/>
        <v>#REF!</v>
      </c>
      <c r="AJ253" s="211" t="e">
        <f t="shared" ca="1" si="105"/>
        <v>#REF!</v>
      </c>
      <c r="AK253" s="211" t="e">
        <f t="shared" ca="1" si="106"/>
        <v>#REF!</v>
      </c>
      <c r="AL253" s="211" t="e">
        <f t="shared" ca="1" si="107"/>
        <v>#REF!</v>
      </c>
      <c r="AM253" s="211" t="e">
        <f t="shared" ca="1" si="108"/>
        <v>#REF!</v>
      </c>
      <c r="AN253" s="211" t="e">
        <f t="shared" ca="1" si="109"/>
        <v>#REF!</v>
      </c>
      <c r="AO253" s="211" t="e">
        <f t="shared" ca="1" si="110"/>
        <v>#REF!</v>
      </c>
      <c r="AP253" s="211" t="e">
        <f t="shared" ca="1" si="111"/>
        <v>#REF!</v>
      </c>
      <c r="AQ253" s="211" t="e">
        <f t="shared" ca="1" si="112"/>
        <v>#REF!</v>
      </c>
      <c r="AR253" s="211" t="e">
        <f t="shared" ca="1" si="113"/>
        <v>#REF!</v>
      </c>
      <c r="AT253" s="209" t="e">
        <f t="shared" ca="1" si="114"/>
        <v>#REF!</v>
      </c>
      <c r="AU253" s="209" t="e">
        <f t="shared" ca="1" si="115"/>
        <v>#REF!</v>
      </c>
      <c r="AV253" s="209" t="e">
        <f t="shared" ca="1" si="116"/>
        <v>#REF!</v>
      </c>
      <c r="AW253" s="209" t="e">
        <f t="shared" ca="1" si="117"/>
        <v>#REF!</v>
      </c>
      <c r="AX253" s="209" t="e">
        <f t="shared" ca="1" si="118"/>
        <v>#REF!</v>
      </c>
      <c r="AY253" s="209" t="e">
        <f t="shared" ca="1" si="119"/>
        <v>#REF!</v>
      </c>
      <c r="AZ253" s="209" t="e">
        <f t="shared" ca="1" si="120"/>
        <v>#REF!</v>
      </c>
      <c r="BA253" s="209" t="e">
        <f t="shared" ca="1" si="121"/>
        <v>#REF!</v>
      </c>
      <c r="BB253" s="209" t="e">
        <f t="shared" ca="1" si="122"/>
        <v>#REF!</v>
      </c>
      <c r="BC253" s="209" t="e">
        <f t="shared" ca="1" si="123"/>
        <v>#REF!</v>
      </c>
      <c r="BD253" s="209" t="e">
        <f t="shared" ca="1" si="124"/>
        <v>#REF!</v>
      </c>
      <c r="BE253" s="209" t="e">
        <f t="shared" ca="1" si="125"/>
        <v>#REF!</v>
      </c>
      <c r="BF253" s="209" t="e">
        <f t="shared" ca="1" si="126"/>
        <v>#REF!</v>
      </c>
      <c r="BG253" s="209" t="e">
        <f t="shared" ca="1" si="127"/>
        <v>#REF!</v>
      </c>
      <c r="BH253" s="209" t="e">
        <f t="shared" ca="1" si="128"/>
        <v>#REF!</v>
      </c>
      <c r="BI253" s="209" t="e">
        <f t="shared" ca="1" si="129"/>
        <v>#REF!</v>
      </c>
    </row>
    <row r="254" spans="1:61" s="3" customFormat="1">
      <c r="A254" s="246" t="s">
        <v>508</v>
      </c>
      <c r="B254" s="246" t="str">
        <f>INDEX('Ref1'!$E:$E,MATCH(A254,'Ref1'!$A:$A,0))</f>
        <v>Preston</v>
      </c>
      <c r="C254" s="246" t="str">
        <f>INDEX('Ref1'!$B:$B,MATCH($A254,'Ref1'!$A:$A,0))</f>
        <v>SD</v>
      </c>
      <c r="D254" s="307">
        <f>INDEX(Inputs!$K$61:$K$71,MATCH($C254,Inputs!$Q$61:$Q$71,0))</f>
        <v>0</v>
      </c>
      <c r="E254" s="211">
        <f>$D254*INDEX('3_RatesBilling'!G:G,MATCH($A254,'3_RatesBilling'!$A:$A,0))</f>
        <v>0</v>
      </c>
      <c r="F254" s="211">
        <f>$D254*INDEX('3_RatesBilling'!H:H,MATCH($A254,'3_RatesBilling'!$A:$A,0))</f>
        <v>0</v>
      </c>
      <c r="G254" s="211">
        <f>$D254*INDEX('3_RatesBilling'!I:I,MATCH($A254,'3_RatesBilling'!$A:$A,0))</f>
        <v>0</v>
      </c>
      <c r="H254" s="211">
        <f>$D254*INDEX('3_RatesBilling'!J:J,MATCH($A254,'3_RatesBilling'!$A:$A,0))</f>
        <v>0</v>
      </c>
      <c r="I254" s="211">
        <f>$D254*INDEX('3_RatesBilling'!K:K,MATCH($A254,'3_RatesBilling'!$A:$A,0))</f>
        <v>0</v>
      </c>
      <c r="J254" s="211">
        <f>$D254*INDEX('3_RatesBilling'!L:L,MATCH($A254,'3_RatesBilling'!$A:$A,0))</f>
        <v>0</v>
      </c>
      <c r="K254" s="216">
        <f>$D254*INDEX('3_RatesBilling'!M:M,MATCH($A254,'3_RatesBilling'!$A:$A,0))</f>
        <v>0</v>
      </c>
      <c r="L254" s="213">
        <f>$D254*INDEX('3_RatesBilling'!N:N,MATCH($A254,'3_RatesBilling'!$A:$A,0))</f>
        <v>0</v>
      </c>
      <c r="M254" s="211">
        <f>$D254*INDEX('3_RatesBilling'!O:O,MATCH($A254,'3_RatesBilling'!$A:$A,0))</f>
        <v>0</v>
      </c>
      <c r="N254" s="211">
        <f>$D254*INDEX('3_RatesBilling'!P:P,MATCH($A254,'3_RatesBilling'!$A:$A,0))</f>
        <v>0</v>
      </c>
      <c r="O254" s="211">
        <f>$D254*INDEX('3_RatesBilling'!Q:Q,MATCH($A254,'3_RatesBilling'!$A:$A,0))</f>
        <v>0</v>
      </c>
      <c r="P254" s="211">
        <f>$D254*INDEX('3_RatesBilling'!R:R,MATCH($A254,'3_RatesBilling'!$A:$A,0))</f>
        <v>0</v>
      </c>
      <c r="Q254" s="211">
        <f>$D254*INDEX('3_RatesBilling'!S:S,MATCH($A254,'3_RatesBilling'!$A:$A,0))</f>
        <v>0</v>
      </c>
      <c r="R254" s="211">
        <f>$D254*INDEX('3_RatesBilling'!T:T,MATCH($A254,'3_RatesBilling'!$A:$A,0))</f>
        <v>0</v>
      </c>
      <c r="S254" s="211">
        <f>$D254*INDEX('3_RatesBilling'!U:U,MATCH($A254,'3_RatesBilling'!$A:$A,0))</f>
        <v>0</v>
      </c>
      <c r="T254" s="211">
        <f>$D254*INDEX('3_RatesBilling'!V:V,MATCH($A254,'3_RatesBilling'!$A:$A,0))</f>
        <v>0</v>
      </c>
      <c r="U254" s="211">
        <f>$D254*INDEX('3_RatesBilling'!W:W,MATCH($A254,'3_RatesBilling'!$A:$A,0))</f>
        <v>0</v>
      </c>
      <c r="V254" s="211">
        <f>$D254*INDEX('3_RatesBilling'!X:X,MATCH($A254,'3_RatesBilling'!$A:$A,0))</f>
        <v>0</v>
      </c>
      <c r="W254" s="211">
        <f>$D254*INDEX('3_RatesBilling'!Y:Y,MATCH($A254,'3_RatesBilling'!$A:$A,0))</f>
        <v>0</v>
      </c>
      <c r="X254" s="211">
        <f>$D254*INDEX('3_RatesBilling'!Z:Z,MATCH($A254,'3_RatesBilling'!$A:$A,0))</f>
        <v>0</v>
      </c>
      <c r="Y254" s="211">
        <f>$D254*INDEX('3_RatesBilling'!AA:AA,MATCH($A254,'3_RatesBilling'!$A:$A,0))</f>
        <v>0</v>
      </c>
      <c r="Z254" s="211">
        <f>$D254*INDEX('3_RatesBilling'!AB:AB,MATCH($A254,'3_RatesBilling'!$A:$A,0))</f>
        <v>0</v>
      </c>
      <c r="AA254" s="211">
        <f>$D254*INDEX('3_RatesBilling'!AC:AC,MATCH($A254,'3_RatesBilling'!$A:$A,0))</f>
        <v>0</v>
      </c>
      <c r="AC254" s="211" t="e">
        <f t="shared" ca="1" si="98"/>
        <v>#REF!</v>
      </c>
      <c r="AD254" s="211" t="e">
        <f t="shared" ca="1" si="99"/>
        <v>#REF!</v>
      </c>
      <c r="AE254" s="211" t="e">
        <f t="shared" ca="1" si="100"/>
        <v>#REF!</v>
      </c>
      <c r="AF254" s="211" t="e">
        <f t="shared" ca="1" si="101"/>
        <v>#REF!</v>
      </c>
      <c r="AG254" s="211" t="e">
        <f t="shared" ca="1" si="102"/>
        <v>#REF!</v>
      </c>
      <c r="AH254" s="211" t="e">
        <f t="shared" ca="1" si="103"/>
        <v>#REF!</v>
      </c>
      <c r="AI254" s="211" t="e">
        <f t="shared" ca="1" si="104"/>
        <v>#REF!</v>
      </c>
      <c r="AJ254" s="211" t="e">
        <f t="shared" ca="1" si="105"/>
        <v>#REF!</v>
      </c>
      <c r="AK254" s="211" t="e">
        <f t="shared" ca="1" si="106"/>
        <v>#REF!</v>
      </c>
      <c r="AL254" s="211" t="e">
        <f t="shared" ca="1" si="107"/>
        <v>#REF!</v>
      </c>
      <c r="AM254" s="211" t="e">
        <f t="shared" ca="1" si="108"/>
        <v>#REF!</v>
      </c>
      <c r="AN254" s="211" t="e">
        <f t="shared" ca="1" si="109"/>
        <v>#REF!</v>
      </c>
      <c r="AO254" s="211" t="e">
        <f t="shared" ca="1" si="110"/>
        <v>#REF!</v>
      </c>
      <c r="AP254" s="211" t="e">
        <f t="shared" ca="1" si="111"/>
        <v>#REF!</v>
      </c>
      <c r="AQ254" s="211" t="e">
        <f t="shared" ca="1" si="112"/>
        <v>#REF!</v>
      </c>
      <c r="AR254" s="211" t="e">
        <f t="shared" ca="1" si="113"/>
        <v>#REF!</v>
      </c>
      <c r="AT254" s="209" t="e">
        <f t="shared" ca="1" si="114"/>
        <v>#REF!</v>
      </c>
      <c r="AU254" s="209" t="e">
        <f t="shared" ca="1" si="115"/>
        <v>#REF!</v>
      </c>
      <c r="AV254" s="209" t="e">
        <f t="shared" ca="1" si="116"/>
        <v>#REF!</v>
      </c>
      <c r="AW254" s="209" t="e">
        <f t="shared" ca="1" si="117"/>
        <v>#REF!</v>
      </c>
      <c r="AX254" s="209" t="e">
        <f t="shared" ca="1" si="118"/>
        <v>#REF!</v>
      </c>
      <c r="AY254" s="209" t="e">
        <f t="shared" ca="1" si="119"/>
        <v>#REF!</v>
      </c>
      <c r="AZ254" s="209" t="e">
        <f t="shared" ca="1" si="120"/>
        <v>#REF!</v>
      </c>
      <c r="BA254" s="209" t="e">
        <f t="shared" ca="1" si="121"/>
        <v>#REF!</v>
      </c>
      <c r="BB254" s="209" t="e">
        <f t="shared" ca="1" si="122"/>
        <v>#REF!</v>
      </c>
      <c r="BC254" s="209" t="e">
        <f t="shared" ca="1" si="123"/>
        <v>#REF!</v>
      </c>
      <c r="BD254" s="209" t="e">
        <f t="shared" ca="1" si="124"/>
        <v>#REF!</v>
      </c>
      <c r="BE254" s="209" t="e">
        <f t="shared" ca="1" si="125"/>
        <v>#REF!</v>
      </c>
      <c r="BF254" s="209" t="e">
        <f t="shared" ca="1" si="126"/>
        <v>#REF!</v>
      </c>
      <c r="BG254" s="209" t="e">
        <f t="shared" ca="1" si="127"/>
        <v>#REF!</v>
      </c>
      <c r="BH254" s="209" t="e">
        <f t="shared" ca="1" si="128"/>
        <v>#REF!</v>
      </c>
      <c r="BI254" s="209" t="e">
        <f t="shared" ca="1" si="129"/>
        <v>#REF!</v>
      </c>
    </row>
    <row r="255" spans="1:61" s="3" customFormat="1">
      <c r="A255" s="246" t="s">
        <v>510</v>
      </c>
      <c r="B255" s="246" t="str">
        <f>INDEX('Ref1'!$E:$E,MATCH(A255,'Ref1'!$A:$A,0))</f>
        <v>Purbeck</v>
      </c>
      <c r="C255" s="246" t="str">
        <f>INDEX('Ref1'!$B:$B,MATCH($A255,'Ref1'!$A:$A,0))</f>
        <v>SD</v>
      </c>
      <c r="D255" s="307">
        <f>INDEX(Inputs!$K$61:$K$71,MATCH($C255,Inputs!$Q$61:$Q$71,0))</f>
        <v>0</v>
      </c>
      <c r="E255" s="211">
        <f>$D255*INDEX('3_RatesBilling'!G:G,MATCH($A255,'3_RatesBilling'!$A:$A,0))</f>
        <v>0</v>
      </c>
      <c r="F255" s="211">
        <f>$D255*INDEX('3_RatesBilling'!H:H,MATCH($A255,'3_RatesBilling'!$A:$A,0))</f>
        <v>0</v>
      </c>
      <c r="G255" s="211">
        <f>$D255*INDEX('3_RatesBilling'!I:I,MATCH($A255,'3_RatesBilling'!$A:$A,0))</f>
        <v>0</v>
      </c>
      <c r="H255" s="211">
        <f>$D255*INDEX('3_RatesBilling'!J:J,MATCH($A255,'3_RatesBilling'!$A:$A,0))</f>
        <v>0</v>
      </c>
      <c r="I255" s="211">
        <f>$D255*INDEX('3_RatesBilling'!K:K,MATCH($A255,'3_RatesBilling'!$A:$A,0))</f>
        <v>0</v>
      </c>
      <c r="J255" s="211">
        <f>$D255*INDEX('3_RatesBilling'!L:L,MATCH($A255,'3_RatesBilling'!$A:$A,0))</f>
        <v>0</v>
      </c>
      <c r="K255" s="216">
        <f>$D255*INDEX('3_RatesBilling'!M:M,MATCH($A255,'3_RatesBilling'!$A:$A,0))</f>
        <v>0</v>
      </c>
      <c r="L255" s="213">
        <f>$D255*INDEX('3_RatesBilling'!N:N,MATCH($A255,'3_RatesBilling'!$A:$A,0))</f>
        <v>0</v>
      </c>
      <c r="M255" s="211">
        <f>$D255*INDEX('3_RatesBilling'!O:O,MATCH($A255,'3_RatesBilling'!$A:$A,0))</f>
        <v>0</v>
      </c>
      <c r="N255" s="211">
        <f>$D255*INDEX('3_RatesBilling'!P:P,MATCH($A255,'3_RatesBilling'!$A:$A,0))</f>
        <v>0</v>
      </c>
      <c r="O255" s="211">
        <f>$D255*INDEX('3_RatesBilling'!Q:Q,MATCH($A255,'3_RatesBilling'!$A:$A,0))</f>
        <v>0</v>
      </c>
      <c r="P255" s="211">
        <f>$D255*INDEX('3_RatesBilling'!R:R,MATCH($A255,'3_RatesBilling'!$A:$A,0))</f>
        <v>0</v>
      </c>
      <c r="Q255" s="211">
        <f>$D255*INDEX('3_RatesBilling'!S:S,MATCH($A255,'3_RatesBilling'!$A:$A,0))</f>
        <v>0</v>
      </c>
      <c r="R255" s="211">
        <f>$D255*INDEX('3_RatesBilling'!T:T,MATCH($A255,'3_RatesBilling'!$A:$A,0))</f>
        <v>0</v>
      </c>
      <c r="S255" s="211">
        <f>$D255*INDEX('3_RatesBilling'!U:U,MATCH($A255,'3_RatesBilling'!$A:$A,0))</f>
        <v>0</v>
      </c>
      <c r="T255" s="211">
        <f>$D255*INDEX('3_RatesBilling'!V:V,MATCH($A255,'3_RatesBilling'!$A:$A,0))</f>
        <v>0</v>
      </c>
      <c r="U255" s="211">
        <f>$D255*INDEX('3_RatesBilling'!W:W,MATCH($A255,'3_RatesBilling'!$A:$A,0))</f>
        <v>0</v>
      </c>
      <c r="V255" s="211">
        <f>$D255*INDEX('3_RatesBilling'!X:X,MATCH($A255,'3_RatesBilling'!$A:$A,0))</f>
        <v>0</v>
      </c>
      <c r="W255" s="211">
        <f>$D255*INDEX('3_RatesBilling'!Y:Y,MATCH($A255,'3_RatesBilling'!$A:$A,0))</f>
        <v>0</v>
      </c>
      <c r="X255" s="211">
        <f>$D255*INDEX('3_RatesBilling'!Z:Z,MATCH($A255,'3_RatesBilling'!$A:$A,0))</f>
        <v>0</v>
      </c>
      <c r="Y255" s="211">
        <f>$D255*INDEX('3_RatesBilling'!AA:AA,MATCH($A255,'3_RatesBilling'!$A:$A,0))</f>
        <v>0</v>
      </c>
      <c r="Z255" s="211">
        <f>$D255*INDEX('3_RatesBilling'!AB:AB,MATCH($A255,'3_RatesBilling'!$A:$A,0))</f>
        <v>0</v>
      </c>
      <c r="AA255" s="211">
        <f>$D255*INDEX('3_RatesBilling'!AC:AC,MATCH($A255,'3_RatesBilling'!$A:$A,0))</f>
        <v>0</v>
      </c>
      <c r="AC255" s="211" t="e">
        <f t="shared" ca="1" si="98"/>
        <v>#REF!</v>
      </c>
      <c r="AD255" s="211" t="e">
        <f t="shared" ca="1" si="99"/>
        <v>#REF!</v>
      </c>
      <c r="AE255" s="211" t="e">
        <f t="shared" ca="1" si="100"/>
        <v>#REF!</v>
      </c>
      <c r="AF255" s="211" t="e">
        <f t="shared" ca="1" si="101"/>
        <v>#REF!</v>
      </c>
      <c r="AG255" s="211" t="e">
        <f t="shared" ca="1" si="102"/>
        <v>#REF!</v>
      </c>
      <c r="AH255" s="211" t="e">
        <f t="shared" ca="1" si="103"/>
        <v>#REF!</v>
      </c>
      <c r="AI255" s="211" t="e">
        <f t="shared" ca="1" si="104"/>
        <v>#REF!</v>
      </c>
      <c r="AJ255" s="211" t="e">
        <f t="shared" ca="1" si="105"/>
        <v>#REF!</v>
      </c>
      <c r="AK255" s="211" t="e">
        <f t="shared" ca="1" si="106"/>
        <v>#REF!</v>
      </c>
      <c r="AL255" s="211" t="e">
        <f t="shared" ca="1" si="107"/>
        <v>#REF!</v>
      </c>
      <c r="AM255" s="211" t="e">
        <f t="shared" ca="1" si="108"/>
        <v>#REF!</v>
      </c>
      <c r="AN255" s="211" t="e">
        <f t="shared" ca="1" si="109"/>
        <v>#REF!</v>
      </c>
      <c r="AO255" s="211" t="e">
        <f t="shared" ca="1" si="110"/>
        <v>#REF!</v>
      </c>
      <c r="AP255" s="211" t="e">
        <f t="shared" ca="1" si="111"/>
        <v>#REF!</v>
      </c>
      <c r="AQ255" s="211" t="e">
        <f t="shared" ca="1" si="112"/>
        <v>#REF!</v>
      </c>
      <c r="AR255" s="211" t="e">
        <f t="shared" ca="1" si="113"/>
        <v>#REF!</v>
      </c>
      <c r="AT255" s="209" t="e">
        <f t="shared" ca="1" si="114"/>
        <v>#REF!</v>
      </c>
      <c r="AU255" s="209" t="e">
        <f t="shared" ca="1" si="115"/>
        <v>#REF!</v>
      </c>
      <c r="AV255" s="209" t="e">
        <f t="shared" ca="1" si="116"/>
        <v>#REF!</v>
      </c>
      <c r="AW255" s="209" t="e">
        <f t="shared" ca="1" si="117"/>
        <v>#REF!</v>
      </c>
      <c r="AX255" s="209" t="e">
        <f t="shared" ca="1" si="118"/>
        <v>#REF!</v>
      </c>
      <c r="AY255" s="209" t="e">
        <f t="shared" ca="1" si="119"/>
        <v>#REF!</v>
      </c>
      <c r="AZ255" s="209" t="e">
        <f t="shared" ca="1" si="120"/>
        <v>#REF!</v>
      </c>
      <c r="BA255" s="209" t="e">
        <f t="shared" ca="1" si="121"/>
        <v>#REF!</v>
      </c>
      <c r="BB255" s="209" t="e">
        <f t="shared" ca="1" si="122"/>
        <v>#REF!</v>
      </c>
      <c r="BC255" s="209" t="e">
        <f t="shared" ca="1" si="123"/>
        <v>#REF!</v>
      </c>
      <c r="BD255" s="209" t="e">
        <f t="shared" ca="1" si="124"/>
        <v>#REF!</v>
      </c>
      <c r="BE255" s="209" t="e">
        <f t="shared" ca="1" si="125"/>
        <v>#REF!</v>
      </c>
      <c r="BF255" s="209" t="e">
        <f t="shared" ca="1" si="126"/>
        <v>#REF!</v>
      </c>
      <c r="BG255" s="209" t="e">
        <f t="shared" ca="1" si="127"/>
        <v>#REF!</v>
      </c>
      <c r="BH255" s="209" t="e">
        <f t="shared" ca="1" si="128"/>
        <v>#REF!</v>
      </c>
      <c r="BI255" s="209" t="e">
        <f t="shared" ca="1" si="129"/>
        <v>#REF!</v>
      </c>
    </row>
    <row r="256" spans="1:61" s="3" customFormat="1">
      <c r="A256" s="246" t="s">
        <v>516</v>
      </c>
      <c r="B256" s="246" t="str">
        <f>INDEX('Ref1'!$E:$E,MATCH(A256,'Ref1'!$A:$A,0))</f>
        <v>Reading</v>
      </c>
      <c r="C256" s="246" t="str">
        <f>INDEX('Ref1'!$B:$B,MATCH($A256,'Ref1'!$A:$A,0))</f>
        <v>UNINFIR</v>
      </c>
      <c r="D256" s="307">
        <f>INDEX(Inputs!$K$61:$K$71,MATCH($C256,Inputs!$Q$61:$Q$71,0))</f>
        <v>0</v>
      </c>
      <c r="E256" s="211">
        <f>$D256*INDEX('3_RatesBilling'!G:G,MATCH($A256,'3_RatesBilling'!$A:$A,0))</f>
        <v>0</v>
      </c>
      <c r="F256" s="211">
        <f>$D256*INDEX('3_RatesBilling'!H:H,MATCH($A256,'3_RatesBilling'!$A:$A,0))</f>
        <v>0</v>
      </c>
      <c r="G256" s="211">
        <f>$D256*INDEX('3_RatesBilling'!I:I,MATCH($A256,'3_RatesBilling'!$A:$A,0))</f>
        <v>0</v>
      </c>
      <c r="H256" s="211">
        <f>$D256*INDEX('3_RatesBilling'!J:J,MATCH($A256,'3_RatesBilling'!$A:$A,0))</f>
        <v>0</v>
      </c>
      <c r="I256" s="211">
        <f>$D256*INDEX('3_RatesBilling'!K:K,MATCH($A256,'3_RatesBilling'!$A:$A,0))</f>
        <v>0</v>
      </c>
      <c r="J256" s="211">
        <f>$D256*INDEX('3_RatesBilling'!L:L,MATCH($A256,'3_RatesBilling'!$A:$A,0))</f>
        <v>0</v>
      </c>
      <c r="K256" s="216">
        <f>$D256*INDEX('3_RatesBilling'!M:M,MATCH($A256,'3_RatesBilling'!$A:$A,0))</f>
        <v>0</v>
      </c>
      <c r="L256" s="213">
        <f>$D256*INDEX('3_RatesBilling'!N:N,MATCH($A256,'3_RatesBilling'!$A:$A,0))</f>
        <v>0</v>
      </c>
      <c r="M256" s="211">
        <f>$D256*INDEX('3_RatesBilling'!O:O,MATCH($A256,'3_RatesBilling'!$A:$A,0))</f>
        <v>0</v>
      </c>
      <c r="N256" s="211">
        <f>$D256*INDEX('3_RatesBilling'!P:P,MATCH($A256,'3_RatesBilling'!$A:$A,0))</f>
        <v>0</v>
      </c>
      <c r="O256" s="211">
        <f>$D256*INDEX('3_RatesBilling'!Q:Q,MATCH($A256,'3_RatesBilling'!$A:$A,0))</f>
        <v>0</v>
      </c>
      <c r="P256" s="211">
        <f>$D256*INDEX('3_RatesBilling'!R:R,MATCH($A256,'3_RatesBilling'!$A:$A,0))</f>
        <v>0</v>
      </c>
      <c r="Q256" s="211">
        <f>$D256*INDEX('3_RatesBilling'!S:S,MATCH($A256,'3_RatesBilling'!$A:$A,0))</f>
        <v>0</v>
      </c>
      <c r="R256" s="211">
        <f>$D256*INDEX('3_RatesBilling'!T:T,MATCH($A256,'3_RatesBilling'!$A:$A,0))</f>
        <v>0</v>
      </c>
      <c r="S256" s="211">
        <f>$D256*INDEX('3_RatesBilling'!U:U,MATCH($A256,'3_RatesBilling'!$A:$A,0))</f>
        <v>0</v>
      </c>
      <c r="T256" s="211">
        <f>$D256*INDEX('3_RatesBilling'!V:V,MATCH($A256,'3_RatesBilling'!$A:$A,0))</f>
        <v>0</v>
      </c>
      <c r="U256" s="211">
        <f>$D256*INDEX('3_RatesBilling'!W:W,MATCH($A256,'3_RatesBilling'!$A:$A,0))</f>
        <v>0</v>
      </c>
      <c r="V256" s="211">
        <f>$D256*INDEX('3_RatesBilling'!X:X,MATCH($A256,'3_RatesBilling'!$A:$A,0))</f>
        <v>0</v>
      </c>
      <c r="W256" s="211">
        <f>$D256*INDEX('3_RatesBilling'!Y:Y,MATCH($A256,'3_RatesBilling'!$A:$A,0))</f>
        <v>0</v>
      </c>
      <c r="X256" s="211">
        <f>$D256*INDEX('3_RatesBilling'!Z:Z,MATCH($A256,'3_RatesBilling'!$A:$A,0))</f>
        <v>0</v>
      </c>
      <c r="Y256" s="211">
        <f>$D256*INDEX('3_RatesBilling'!AA:AA,MATCH($A256,'3_RatesBilling'!$A:$A,0))</f>
        <v>0</v>
      </c>
      <c r="Z256" s="211">
        <f>$D256*INDEX('3_RatesBilling'!AB:AB,MATCH($A256,'3_RatesBilling'!$A:$A,0))</f>
        <v>0</v>
      </c>
      <c r="AA256" s="211">
        <f>$D256*INDEX('3_RatesBilling'!AC:AC,MATCH($A256,'3_RatesBilling'!$A:$A,0))</f>
        <v>0</v>
      </c>
      <c r="AC256" s="211" t="e">
        <f t="shared" ca="1" si="98"/>
        <v>#REF!</v>
      </c>
      <c r="AD256" s="211" t="e">
        <f t="shared" ca="1" si="99"/>
        <v>#REF!</v>
      </c>
      <c r="AE256" s="211" t="e">
        <f t="shared" ca="1" si="100"/>
        <v>#REF!</v>
      </c>
      <c r="AF256" s="211" t="e">
        <f t="shared" ca="1" si="101"/>
        <v>#REF!</v>
      </c>
      <c r="AG256" s="211" t="e">
        <f t="shared" ca="1" si="102"/>
        <v>#REF!</v>
      </c>
      <c r="AH256" s="211" t="e">
        <f t="shared" ca="1" si="103"/>
        <v>#REF!</v>
      </c>
      <c r="AI256" s="211" t="e">
        <f t="shared" ca="1" si="104"/>
        <v>#REF!</v>
      </c>
      <c r="AJ256" s="211" t="e">
        <f t="shared" ca="1" si="105"/>
        <v>#REF!</v>
      </c>
      <c r="AK256" s="211" t="e">
        <f t="shared" ca="1" si="106"/>
        <v>#REF!</v>
      </c>
      <c r="AL256" s="211" t="e">
        <f t="shared" ca="1" si="107"/>
        <v>#REF!</v>
      </c>
      <c r="AM256" s="211" t="e">
        <f t="shared" ca="1" si="108"/>
        <v>#REF!</v>
      </c>
      <c r="AN256" s="211" t="e">
        <f t="shared" ca="1" si="109"/>
        <v>#REF!</v>
      </c>
      <c r="AO256" s="211" t="e">
        <f t="shared" ca="1" si="110"/>
        <v>#REF!</v>
      </c>
      <c r="AP256" s="211" t="e">
        <f t="shared" ca="1" si="111"/>
        <v>#REF!</v>
      </c>
      <c r="AQ256" s="211" t="e">
        <f t="shared" ca="1" si="112"/>
        <v>#REF!</v>
      </c>
      <c r="AR256" s="211" t="e">
        <f t="shared" ca="1" si="113"/>
        <v>#REF!</v>
      </c>
      <c r="AT256" s="209" t="e">
        <f t="shared" ca="1" si="114"/>
        <v>#REF!</v>
      </c>
      <c r="AU256" s="209" t="e">
        <f t="shared" ca="1" si="115"/>
        <v>#REF!</v>
      </c>
      <c r="AV256" s="209" t="e">
        <f t="shared" ca="1" si="116"/>
        <v>#REF!</v>
      </c>
      <c r="AW256" s="209" t="e">
        <f t="shared" ca="1" si="117"/>
        <v>#REF!</v>
      </c>
      <c r="AX256" s="209" t="e">
        <f t="shared" ca="1" si="118"/>
        <v>#REF!</v>
      </c>
      <c r="AY256" s="209" t="e">
        <f t="shared" ca="1" si="119"/>
        <v>#REF!</v>
      </c>
      <c r="AZ256" s="209" t="e">
        <f t="shared" ca="1" si="120"/>
        <v>#REF!</v>
      </c>
      <c r="BA256" s="209" t="e">
        <f t="shared" ca="1" si="121"/>
        <v>#REF!</v>
      </c>
      <c r="BB256" s="209" t="e">
        <f t="shared" ca="1" si="122"/>
        <v>#REF!</v>
      </c>
      <c r="BC256" s="209" t="e">
        <f t="shared" ca="1" si="123"/>
        <v>#REF!</v>
      </c>
      <c r="BD256" s="209" t="e">
        <f t="shared" ca="1" si="124"/>
        <v>#REF!</v>
      </c>
      <c r="BE256" s="209" t="e">
        <f t="shared" ca="1" si="125"/>
        <v>#REF!</v>
      </c>
      <c r="BF256" s="209" t="e">
        <f t="shared" ca="1" si="126"/>
        <v>#REF!</v>
      </c>
      <c r="BG256" s="209" t="e">
        <f t="shared" ca="1" si="127"/>
        <v>#REF!</v>
      </c>
      <c r="BH256" s="209" t="e">
        <f t="shared" ca="1" si="128"/>
        <v>#REF!</v>
      </c>
      <c r="BI256" s="209" t="e">
        <f t="shared" ca="1" si="129"/>
        <v>#REF!</v>
      </c>
    </row>
    <row r="257" spans="1:61" s="3" customFormat="1">
      <c r="A257" s="246" t="s">
        <v>518</v>
      </c>
      <c r="B257" s="246" t="str">
        <f>INDEX('Ref1'!$E:$E,MATCH(A257,'Ref1'!$A:$A,0))</f>
        <v>Redbridge</v>
      </c>
      <c r="C257" s="246" t="str">
        <f>INDEX('Ref1'!$B:$B,MATCH($A257,'Ref1'!$A:$A,0))</f>
        <v>OLB</v>
      </c>
      <c r="D257" s="307">
        <f>INDEX(Inputs!$K$61:$K$71,MATCH($C257,Inputs!$Q$61:$Q$71,0))</f>
        <v>0</v>
      </c>
      <c r="E257" s="211">
        <f>$D257*INDEX('3_RatesBilling'!G:G,MATCH($A257,'3_RatesBilling'!$A:$A,0))</f>
        <v>0</v>
      </c>
      <c r="F257" s="211">
        <f>$D257*INDEX('3_RatesBilling'!H:H,MATCH($A257,'3_RatesBilling'!$A:$A,0))</f>
        <v>0</v>
      </c>
      <c r="G257" s="211">
        <f>$D257*INDEX('3_RatesBilling'!I:I,MATCH($A257,'3_RatesBilling'!$A:$A,0))</f>
        <v>0</v>
      </c>
      <c r="H257" s="211">
        <f>$D257*INDEX('3_RatesBilling'!J:J,MATCH($A257,'3_RatesBilling'!$A:$A,0))</f>
        <v>0</v>
      </c>
      <c r="I257" s="211">
        <f>$D257*INDEX('3_RatesBilling'!K:K,MATCH($A257,'3_RatesBilling'!$A:$A,0))</f>
        <v>0</v>
      </c>
      <c r="J257" s="211">
        <f>$D257*INDEX('3_RatesBilling'!L:L,MATCH($A257,'3_RatesBilling'!$A:$A,0))</f>
        <v>0</v>
      </c>
      <c r="K257" s="216">
        <f>$D257*INDEX('3_RatesBilling'!M:M,MATCH($A257,'3_RatesBilling'!$A:$A,0))</f>
        <v>0</v>
      </c>
      <c r="L257" s="213">
        <f>$D257*INDEX('3_RatesBilling'!N:N,MATCH($A257,'3_RatesBilling'!$A:$A,0))</f>
        <v>0</v>
      </c>
      <c r="M257" s="211">
        <f>$D257*INDEX('3_RatesBilling'!O:O,MATCH($A257,'3_RatesBilling'!$A:$A,0))</f>
        <v>0</v>
      </c>
      <c r="N257" s="211">
        <f>$D257*INDEX('3_RatesBilling'!P:P,MATCH($A257,'3_RatesBilling'!$A:$A,0))</f>
        <v>0</v>
      </c>
      <c r="O257" s="211">
        <f>$D257*INDEX('3_RatesBilling'!Q:Q,MATCH($A257,'3_RatesBilling'!$A:$A,0))</f>
        <v>0</v>
      </c>
      <c r="P257" s="211">
        <f>$D257*INDEX('3_RatesBilling'!R:R,MATCH($A257,'3_RatesBilling'!$A:$A,0))</f>
        <v>0</v>
      </c>
      <c r="Q257" s="211">
        <f>$D257*INDEX('3_RatesBilling'!S:S,MATCH($A257,'3_RatesBilling'!$A:$A,0))</f>
        <v>0</v>
      </c>
      <c r="R257" s="211">
        <f>$D257*INDEX('3_RatesBilling'!T:T,MATCH($A257,'3_RatesBilling'!$A:$A,0))</f>
        <v>0</v>
      </c>
      <c r="S257" s="211">
        <f>$D257*INDEX('3_RatesBilling'!U:U,MATCH($A257,'3_RatesBilling'!$A:$A,0))</f>
        <v>0</v>
      </c>
      <c r="T257" s="211">
        <f>$D257*INDEX('3_RatesBilling'!V:V,MATCH($A257,'3_RatesBilling'!$A:$A,0))</f>
        <v>0</v>
      </c>
      <c r="U257" s="211">
        <f>$D257*INDEX('3_RatesBilling'!W:W,MATCH($A257,'3_RatesBilling'!$A:$A,0))</f>
        <v>0</v>
      </c>
      <c r="V257" s="211">
        <f>$D257*INDEX('3_RatesBilling'!X:X,MATCH($A257,'3_RatesBilling'!$A:$A,0))</f>
        <v>0</v>
      </c>
      <c r="W257" s="211">
        <f>$D257*INDEX('3_RatesBilling'!Y:Y,MATCH($A257,'3_RatesBilling'!$A:$A,0))</f>
        <v>0</v>
      </c>
      <c r="X257" s="211">
        <f>$D257*INDEX('3_RatesBilling'!Z:Z,MATCH($A257,'3_RatesBilling'!$A:$A,0))</f>
        <v>0</v>
      </c>
      <c r="Y257" s="211">
        <f>$D257*INDEX('3_RatesBilling'!AA:AA,MATCH($A257,'3_RatesBilling'!$A:$A,0))</f>
        <v>0</v>
      </c>
      <c r="Z257" s="211">
        <f>$D257*INDEX('3_RatesBilling'!AB:AB,MATCH($A257,'3_RatesBilling'!$A:$A,0))</f>
        <v>0</v>
      </c>
      <c r="AA257" s="211">
        <f>$D257*INDEX('3_RatesBilling'!AC:AC,MATCH($A257,'3_RatesBilling'!$A:$A,0))</f>
        <v>0</v>
      </c>
      <c r="AC257" s="211" t="e">
        <f t="shared" ca="1" si="98"/>
        <v>#REF!</v>
      </c>
      <c r="AD257" s="211" t="e">
        <f t="shared" ca="1" si="99"/>
        <v>#REF!</v>
      </c>
      <c r="AE257" s="211" t="e">
        <f t="shared" ca="1" si="100"/>
        <v>#REF!</v>
      </c>
      <c r="AF257" s="211" t="e">
        <f t="shared" ca="1" si="101"/>
        <v>#REF!</v>
      </c>
      <c r="AG257" s="211" t="e">
        <f t="shared" ca="1" si="102"/>
        <v>#REF!</v>
      </c>
      <c r="AH257" s="211" t="e">
        <f t="shared" ca="1" si="103"/>
        <v>#REF!</v>
      </c>
      <c r="AI257" s="211" t="e">
        <f t="shared" ca="1" si="104"/>
        <v>#REF!</v>
      </c>
      <c r="AJ257" s="211" t="e">
        <f t="shared" ca="1" si="105"/>
        <v>#REF!</v>
      </c>
      <c r="AK257" s="211" t="e">
        <f t="shared" ca="1" si="106"/>
        <v>#REF!</v>
      </c>
      <c r="AL257" s="211" t="e">
        <f t="shared" ca="1" si="107"/>
        <v>#REF!</v>
      </c>
      <c r="AM257" s="211" t="e">
        <f t="shared" ca="1" si="108"/>
        <v>#REF!</v>
      </c>
      <c r="AN257" s="211" t="e">
        <f t="shared" ca="1" si="109"/>
        <v>#REF!</v>
      </c>
      <c r="AO257" s="211" t="e">
        <f t="shared" ca="1" si="110"/>
        <v>#REF!</v>
      </c>
      <c r="AP257" s="211" t="e">
        <f t="shared" ca="1" si="111"/>
        <v>#REF!</v>
      </c>
      <c r="AQ257" s="211" t="e">
        <f t="shared" ca="1" si="112"/>
        <v>#REF!</v>
      </c>
      <c r="AR257" s="211" t="e">
        <f t="shared" ca="1" si="113"/>
        <v>#REF!</v>
      </c>
      <c r="AT257" s="209" t="e">
        <f t="shared" ca="1" si="114"/>
        <v>#REF!</v>
      </c>
      <c r="AU257" s="209" t="e">
        <f t="shared" ca="1" si="115"/>
        <v>#REF!</v>
      </c>
      <c r="AV257" s="209" t="e">
        <f t="shared" ca="1" si="116"/>
        <v>#REF!</v>
      </c>
      <c r="AW257" s="209" t="e">
        <f t="shared" ca="1" si="117"/>
        <v>#REF!</v>
      </c>
      <c r="AX257" s="209" t="e">
        <f t="shared" ca="1" si="118"/>
        <v>#REF!</v>
      </c>
      <c r="AY257" s="209" t="e">
        <f t="shared" ca="1" si="119"/>
        <v>#REF!</v>
      </c>
      <c r="AZ257" s="209" t="e">
        <f t="shared" ca="1" si="120"/>
        <v>#REF!</v>
      </c>
      <c r="BA257" s="209" t="e">
        <f t="shared" ca="1" si="121"/>
        <v>#REF!</v>
      </c>
      <c r="BB257" s="209" t="e">
        <f t="shared" ca="1" si="122"/>
        <v>#REF!</v>
      </c>
      <c r="BC257" s="209" t="e">
        <f t="shared" ca="1" si="123"/>
        <v>#REF!</v>
      </c>
      <c r="BD257" s="209" t="e">
        <f t="shared" ca="1" si="124"/>
        <v>#REF!</v>
      </c>
      <c r="BE257" s="209" t="e">
        <f t="shared" ca="1" si="125"/>
        <v>#REF!</v>
      </c>
      <c r="BF257" s="209" t="e">
        <f t="shared" ca="1" si="126"/>
        <v>#REF!</v>
      </c>
      <c r="BG257" s="209" t="e">
        <f t="shared" ca="1" si="127"/>
        <v>#REF!</v>
      </c>
      <c r="BH257" s="209" t="e">
        <f t="shared" ca="1" si="128"/>
        <v>#REF!</v>
      </c>
      <c r="BI257" s="209" t="e">
        <f t="shared" ca="1" si="129"/>
        <v>#REF!</v>
      </c>
    </row>
    <row r="258" spans="1:61" s="3" customFormat="1">
      <c r="A258" s="246" t="s">
        <v>520</v>
      </c>
      <c r="B258" s="246" t="str">
        <f>INDEX('Ref1'!$E:$E,MATCH(A258,'Ref1'!$A:$A,0))</f>
        <v>Redcar and Cleveland</v>
      </c>
      <c r="C258" s="246" t="str">
        <f>INDEX('Ref1'!$B:$B,MATCH($A258,'Ref1'!$A:$A,0))</f>
        <v>UNINFIR</v>
      </c>
      <c r="D258" s="307">
        <f>INDEX(Inputs!$K$61:$K$71,MATCH($C258,Inputs!$Q$61:$Q$71,0))</f>
        <v>0</v>
      </c>
      <c r="E258" s="211">
        <f>$D258*INDEX('3_RatesBilling'!G:G,MATCH($A258,'3_RatesBilling'!$A:$A,0))</f>
        <v>0</v>
      </c>
      <c r="F258" s="211">
        <f>$D258*INDEX('3_RatesBilling'!H:H,MATCH($A258,'3_RatesBilling'!$A:$A,0))</f>
        <v>0</v>
      </c>
      <c r="G258" s="211">
        <f>$D258*INDEX('3_RatesBilling'!I:I,MATCH($A258,'3_RatesBilling'!$A:$A,0))</f>
        <v>0</v>
      </c>
      <c r="H258" s="211">
        <f>$D258*INDEX('3_RatesBilling'!J:J,MATCH($A258,'3_RatesBilling'!$A:$A,0))</f>
        <v>0</v>
      </c>
      <c r="I258" s="211">
        <f>$D258*INDEX('3_RatesBilling'!K:K,MATCH($A258,'3_RatesBilling'!$A:$A,0))</f>
        <v>0</v>
      </c>
      <c r="J258" s="211">
        <f>$D258*INDEX('3_RatesBilling'!L:L,MATCH($A258,'3_RatesBilling'!$A:$A,0))</f>
        <v>0</v>
      </c>
      <c r="K258" s="216">
        <f>$D258*INDEX('3_RatesBilling'!M:M,MATCH($A258,'3_RatesBilling'!$A:$A,0))</f>
        <v>0</v>
      </c>
      <c r="L258" s="213">
        <f>$D258*INDEX('3_RatesBilling'!N:N,MATCH($A258,'3_RatesBilling'!$A:$A,0))</f>
        <v>0</v>
      </c>
      <c r="M258" s="211">
        <f>$D258*INDEX('3_RatesBilling'!O:O,MATCH($A258,'3_RatesBilling'!$A:$A,0))</f>
        <v>0</v>
      </c>
      <c r="N258" s="211">
        <f>$D258*INDEX('3_RatesBilling'!P:P,MATCH($A258,'3_RatesBilling'!$A:$A,0))</f>
        <v>0</v>
      </c>
      <c r="O258" s="211">
        <f>$D258*INDEX('3_RatesBilling'!Q:Q,MATCH($A258,'3_RatesBilling'!$A:$A,0))</f>
        <v>0</v>
      </c>
      <c r="P258" s="211">
        <f>$D258*INDEX('3_RatesBilling'!R:R,MATCH($A258,'3_RatesBilling'!$A:$A,0))</f>
        <v>0</v>
      </c>
      <c r="Q258" s="211">
        <f>$D258*INDEX('3_RatesBilling'!S:S,MATCH($A258,'3_RatesBilling'!$A:$A,0))</f>
        <v>0</v>
      </c>
      <c r="R258" s="211">
        <f>$D258*INDEX('3_RatesBilling'!T:T,MATCH($A258,'3_RatesBilling'!$A:$A,0))</f>
        <v>0</v>
      </c>
      <c r="S258" s="211">
        <f>$D258*INDEX('3_RatesBilling'!U:U,MATCH($A258,'3_RatesBilling'!$A:$A,0))</f>
        <v>0</v>
      </c>
      <c r="T258" s="211">
        <f>$D258*INDEX('3_RatesBilling'!V:V,MATCH($A258,'3_RatesBilling'!$A:$A,0))</f>
        <v>0</v>
      </c>
      <c r="U258" s="211">
        <f>$D258*INDEX('3_RatesBilling'!W:W,MATCH($A258,'3_RatesBilling'!$A:$A,0))</f>
        <v>0</v>
      </c>
      <c r="V258" s="211">
        <f>$D258*INDEX('3_RatesBilling'!X:X,MATCH($A258,'3_RatesBilling'!$A:$A,0))</f>
        <v>0</v>
      </c>
      <c r="W258" s="211">
        <f>$D258*INDEX('3_RatesBilling'!Y:Y,MATCH($A258,'3_RatesBilling'!$A:$A,0))</f>
        <v>0</v>
      </c>
      <c r="X258" s="211">
        <f>$D258*INDEX('3_RatesBilling'!Z:Z,MATCH($A258,'3_RatesBilling'!$A:$A,0))</f>
        <v>0</v>
      </c>
      <c r="Y258" s="211">
        <f>$D258*INDEX('3_RatesBilling'!AA:AA,MATCH($A258,'3_RatesBilling'!$A:$A,0))</f>
        <v>0</v>
      </c>
      <c r="Z258" s="211">
        <f>$D258*INDEX('3_RatesBilling'!AB:AB,MATCH($A258,'3_RatesBilling'!$A:$A,0))</f>
        <v>0</v>
      </c>
      <c r="AA258" s="211">
        <f>$D258*INDEX('3_RatesBilling'!AC:AC,MATCH($A258,'3_RatesBilling'!$A:$A,0))</f>
        <v>0</v>
      </c>
      <c r="AC258" s="211" t="e">
        <f t="shared" ca="1" si="98"/>
        <v>#REF!</v>
      </c>
      <c r="AD258" s="211" t="e">
        <f t="shared" ca="1" si="99"/>
        <v>#REF!</v>
      </c>
      <c r="AE258" s="211" t="e">
        <f t="shared" ca="1" si="100"/>
        <v>#REF!</v>
      </c>
      <c r="AF258" s="211" t="e">
        <f t="shared" ca="1" si="101"/>
        <v>#REF!</v>
      </c>
      <c r="AG258" s="211" t="e">
        <f t="shared" ca="1" si="102"/>
        <v>#REF!</v>
      </c>
      <c r="AH258" s="211" t="e">
        <f t="shared" ca="1" si="103"/>
        <v>#REF!</v>
      </c>
      <c r="AI258" s="211" t="e">
        <f t="shared" ca="1" si="104"/>
        <v>#REF!</v>
      </c>
      <c r="AJ258" s="211" t="e">
        <f t="shared" ca="1" si="105"/>
        <v>#REF!</v>
      </c>
      <c r="AK258" s="211" t="e">
        <f t="shared" ca="1" si="106"/>
        <v>#REF!</v>
      </c>
      <c r="AL258" s="211" t="e">
        <f t="shared" ca="1" si="107"/>
        <v>#REF!</v>
      </c>
      <c r="AM258" s="211" t="e">
        <f t="shared" ca="1" si="108"/>
        <v>#REF!</v>
      </c>
      <c r="AN258" s="211" t="e">
        <f t="shared" ca="1" si="109"/>
        <v>#REF!</v>
      </c>
      <c r="AO258" s="211" t="e">
        <f t="shared" ca="1" si="110"/>
        <v>#REF!</v>
      </c>
      <c r="AP258" s="211" t="e">
        <f t="shared" ca="1" si="111"/>
        <v>#REF!</v>
      </c>
      <c r="AQ258" s="211" t="e">
        <f t="shared" ca="1" si="112"/>
        <v>#REF!</v>
      </c>
      <c r="AR258" s="211" t="e">
        <f t="shared" ca="1" si="113"/>
        <v>#REF!</v>
      </c>
      <c r="AT258" s="209" t="e">
        <f t="shared" ca="1" si="114"/>
        <v>#REF!</v>
      </c>
      <c r="AU258" s="209" t="e">
        <f t="shared" ca="1" si="115"/>
        <v>#REF!</v>
      </c>
      <c r="AV258" s="209" t="e">
        <f t="shared" ca="1" si="116"/>
        <v>#REF!</v>
      </c>
      <c r="AW258" s="209" t="e">
        <f t="shared" ca="1" si="117"/>
        <v>#REF!</v>
      </c>
      <c r="AX258" s="209" t="e">
        <f t="shared" ca="1" si="118"/>
        <v>#REF!</v>
      </c>
      <c r="AY258" s="209" t="e">
        <f t="shared" ca="1" si="119"/>
        <v>#REF!</v>
      </c>
      <c r="AZ258" s="209" t="e">
        <f t="shared" ca="1" si="120"/>
        <v>#REF!</v>
      </c>
      <c r="BA258" s="209" t="e">
        <f t="shared" ca="1" si="121"/>
        <v>#REF!</v>
      </c>
      <c r="BB258" s="209" t="e">
        <f t="shared" ca="1" si="122"/>
        <v>#REF!</v>
      </c>
      <c r="BC258" s="209" t="e">
        <f t="shared" ca="1" si="123"/>
        <v>#REF!</v>
      </c>
      <c r="BD258" s="209" t="e">
        <f t="shared" ca="1" si="124"/>
        <v>#REF!</v>
      </c>
      <c r="BE258" s="209" t="e">
        <f t="shared" ca="1" si="125"/>
        <v>#REF!</v>
      </c>
      <c r="BF258" s="209" t="e">
        <f t="shared" ca="1" si="126"/>
        <v>#REF!</v>
      </c>
      <c r="BG258" s="209" t="e">
        <f t="shared" ca="1" si="127"/>
        <v>#REF!</v>
      </c>
      <c r="BH258" s="209" t="e">
        <f t="shared" ca="1" si="128"/>
        <v>#REF!</v>
      </c>
      <c r="BI258" s="209" t="e">
        <f t="shared" ca="1" si="129"/>
        <v>#REF!</v>
      </c>
    </row>
    <row r="259" spans="1:61" s="3" customFormat="1">
      <c r="A259" s="246" t="s">
        <v>522</v>
      </c>
      <c r="B259" s="246" t="str">
        <f>INDEX('Ref1'!$E:$E,MATCH(A259,'Ref1'!$A:$A,0))</f>
        <v>Redditch</v>
      </c>
      <c r="C259" s="246" t="str">
        <f>INDEX('Ref1'!$B:$B,MATCH($A259,'Ref1'!$A:$A,0))</f>
        <v>SD</v>
      </c>
      <c r="D259" s="307">
        <f>INDEX(Inputs!$K$61:$K$71,MATCH($C259,Inputs!$Q$61:$Q$71,0))</f>
        <v>0</v>
      </c>
      <c r="E259" s="211">
        <f>$D259*INDEX('3_RatesBilling'!G:G,MATCH($A259,'3_RatesBilling'!$A:$A,0))</f>
        <v>0</v>
      </c>
      <c r="F259" s="211">
        <f>$D259*INDEX('3_RatesBilling'!H:H,MATCH($A259,'3_RatesBilling'!$A:$A,0))</f>
        <v>0</v>
      </c>
      <c r="G259" s="211">
        <f>$D259*INDEX('3_RatesBilling'!I:I,MATCH($A259,'3_RatesBilling'!$A:$A,0))</f>
        <v>0</v>
      </c>
      <c r="H259" s="211">
        <f>$D259*INDEX('3_RatesBilling'!J:J,MATCH($A259,'3_RatesBilling'!$A:$A,0))</f>
        <v>0</v>
      </c>
      <c r="I259" s="211">
        <f>$D259*INDEX('3_RatesBilling'!K:K,MATCH($A259,'3_RatesBilling'!$A:$A,0))</f>
        <v>0</v>
      </c>
      <c r="J259" s="211">
        <f>$D259*INDEX('3_RatesBilling'!L:L,MATCH($A259,'3_RatesBilling'!$A:$A,0))</f>
        <v>0</v>
      </c>
      <c r="K259" s="216">
        <f>$D259*INDEX('3_RatesBilling'!M:M,MATCH($A259,'3_RatesBilling'!$A:$A,0))</f>
        <v>0</v>
      </c>
      <c r="L259" s="213">
        <f>$D259*INDEX('3_RatesBilling'!N:N,MATCH($A259,'3_RatesBilling'!$A:$A,0))</f>
        <v>0</v>
      </c>
      <c r="M259" s="211">
        <f>$D259*INDEX('3_RatesBilling'!O:O,MATCH($A259,'3_RatesBilling'!$A:$A,0))</f>
        <v>0</v>
      </c>
      <c r="N259" s="211">
        <f>$D259*INDEX('3_RatesBilling'!P:P,MATCH($A259,'3_RatesBilling'!$A:$A,0))</f>
        <v>0</v>
      </c>
      <c r="O259" s="211">
        <f>$D259*INDEX('3_RatesBilling'!Q:Q,MATCH($A259,'3_RatesBilling'!$A:$A,0))</f>
        <v>0</v>
      </c>
      <c r="P259" s="211">
        <f>$D259*INDEX('3_RatesBilling'!R:R,MATCH($A259,'3_RatesBilling'!$A:$A,0))</f>
        <v>0</v>
      </c>
      <c r="Q259" s="211">
        <f>$D259*INDEX('3_RatesBilling'!S:S,MATCH($A259,'3_RatesBilling'!$A:$A,0))</f>
        <v>0</v>
      </c>
      <c r="R259" s="211">
        <f>$D259*INDEX('3_RatesBilling'!T:T,MATCH($A259,'3_RatesBilling'!$A:$A,0))</f>
        <v>0</v>
      </c>
      <c r="S259" s="211">
        <f>$D259*INDEX('3_RatesBilling'!U:U,MATCH($A259,'3_RatesBilling'!$A:$A,0))</f>
        <v>0</v>
      </c>
      <c r="T259" s="211">
        <f>$D259*INDEX('3_RatesBilling'!V:V,MATCH($A259,'3_RatesBilling'!$A:$A,0))</f>
        <v>0</v>
      </c>
      <c r="U259" s="211">
        <f>$D259*INDEX('3_RatesBilling'!W:W,MATCH($A259,'3_RatesBilling'!$A:$A,0))</f>
        <v>0</v>
      </c>
      <c r="V259" s="211">
        <f>$D259*INDEX('3_RatesBilling'!X:X,MATCH($A259,'3_RatesBilling'!$A:$A,0))</f>
        <v>0</v>
      </c>
      <c r="W259" s="211">
        <f>$D259*INDEX('3_RatesBilling'!Y:Y,MATCH($A259,'3_RatesBilling'!$A:$A,0))</f>
        <v>0</v>
      </c>
      <c r="X259" s="211">
        <f>$D259*INDEX('3_RatesBilling'!Z:Z,MATCH($A259,'3_RatesBilling'!$A:$A,0))</f>
        <v>0</v>
      </c>
      <c r="Y259" s="211">
        <f>$D259*INDEX('3_RatesBilling'!AA:AA,MATCH($A259,'3_RatesBilling'!$A:$A,0))</f>
        <v>0</v>
      </c>
      <c r="Z259" s="211">
        <f>$D259*INDEX('3_RatesBilling'!AB:AB,MATCH($A259,'3_RatesBilling'!$A:$A,0))</f>
        <v>0</v>
      </c>
      <c r="AA259" s="211">
        <f>$D259*INDEX('3_RatesBilling'!AC:AC,MATCH($A259,'3_RatesBilling'!$A:$A,0))</f>
        <v>0</v>
      </c>
      <c r="AC259" s="211" t="e">
        <f t="shared" ca="1" si="98"/>
        <v>#REF!</v>
      </c>
      <c r="AD259" s="211" t="e">
        <f t="shared" ca="1" si="99"/>
        <v>#REF!</v>
      </c>
      <c r="AE259" s="211" t="e">
        <f t="shared" ca="1" si="100"/>
        <v>#REF!</v>
      </c>
      <c r="AF259" s="211" t="e">
        <f t="shared" ca="1" si="101"/>
        <v>#REF!</v>
      </c>
      <c r="AG259" s="211" t="e">
        <f t="shared" ca="1" si="102"/>
        <v>#REF!</v>
      </c>
      <c r="AH259" s="211" t="e">
        <f t="shared" ca="1" si="103"/>
        <v>#REF!</v>
      </c>
      <c r="AI259" s="211" t="e">
        <f t="shared" ca="1" si="104"/>
        <v>#REF!</v>
      </c>
      <c r="AJ259" s="211" t="e">
        <f t="shared" ca="1" si="105"/>
        <v>#REF!</v>
      </c>
      <c r="AK259" s="211" t="e">
        <f t="shared" ca="1" si="106"/>
        <v>#REF!</v>
      </c>
      <c r="AL259" s="211" t="e">
        <f t="shared" ca="1" si="107"/>
        <v>#REF!</v>
      </c>
      <c r="AM259" s="211" t="e">
        <f t="shared" ca="1" si="108"/>
        <v>#REF!</v>
      </c>
      <c r="AN259" s="211" t="e">
        <f t="shared" ca="1" si="109"/>
        <v>#REF!</v>
      </c>
      <c r="AO259" s="211" t="e">
        <f t="shared" ca="1" si="110"/>
        <v>#REF!</v>
      </c>
      <c r="AP259" s="211" t="e">
        <f t="shared" ca="1" si="111"/>
        <v>#REF!</v>
      </c>
      <c r="AQ259" s="211" t="e">
        <f t="shared" ca="1" si="112"/>
        <v>#REF!</v>
      </c>
      <c r="AR259" s="211" t="e">
        <f t="shared" ca="1" si="113"/>
        <v>#REF!</v>
      </c>
      <c r="AT259" s="209" t="e">
        <f t="shared" ca="1" si="114"/>
        <v>#REF!</v>
      </c>
      <c r="AU259" s="209" t="e">
        <f t="shared" ca="1" si="115"/>
        <v>#REF!</v>
      </c>
      <c r="AV259" s="209" t="e">
        <f t="shared" ca="1" si="116"/>
        <v>#REF!</v>
      </c>
      <c r="AW259" s="209" t="e">
        <f t="shared" ca="1" si="117"/>
        <v>#REF!</v>
      </c>
      <c r="AX259" s="209" t="e">
        <f t="shared" ca="1" si="118"/>
        <v>#REF!</v>
      </c>
      <c r="AY259" s="209" t="e">
        <f t="shared" ca="1" si="119"/>
        <v>#REF!</v>
      </c>
      <c r="AZ259" s="209" t="e">
        <f t="shared" ca="1" si="120"/>
        <v>#REF!</v>
      </c>
      <c r="BA259" s="209" t="e">
        <f t="shared" ca="1" si="121"/>
        <v>#REF!</v>
      </c>
      <c r="BB259" s="209" t="e">
        <f t="shared" ca="1" si="122"/>
        <v>#REF!</v>
      </c>
      <c r="BC259" s="209" t="e">
        <f t="shared" ca="1" si="123"/>
        <v>#REF!</v>
      </c>
      <c r="BD259" s="209" t="e">
        <f t="shared" ca="1" si="124"/>
        <v>#REF!</v>
      </c>
      <c r="BE259" s="209" t="e">
        <f t="shared" ca="1" si="125"/>
        <v>#REF!</v>
      </c>
      <c r="BF259" s="209" t="e">
        <f t="shared" ca="1" si="126"/>
        <v>#REF!</v>
      </c>
      <c r="BG259" s="209" t="e">
        <f t="shared" ca="1" si="127"/>
        <v>#REF!</v>
      </c>
      <c r="BH259" s="209" t="e">
        <f t="shared" ca="1" si="128"/>
        <v>#REF!</v>
      </c>
      <c r="BI259" s="209" t="e">
        <f t="shared" ca="1" si="129"/>
        <v>#REF!</v>
      </c>
    </row>
    <row r="260" spans="1:61" s="3" customFormat="1">
      <c r="A260" s="246" t="s">
        <v>524</v>
      </c>
      <c r="B260" s="246" t="str">
        <f>INDEX('Ref1'!$E:$E,MATCH(A260,'Ref1'!$A:$A,0))</f>
        <v>Reigate and Banstead</v>
      </c>
      <c r="C260" s="246" t="str">
        <f>INDEX('Ref1'!$B:$B,MATCH($A260,'Ref1'!$A:$A,0))</f>
        <v>SD</v>
      </c>
      <c r="D260" s="307">
        <f>INDEX(Inputs!$K$61:$K$71,MATCH($C260,Inputs!$Q$61:$Q$71,0))</f>
        <v>0</v>
      </c>
      <c r="E260" s="211">
        <f>$D260*INDEX('3_RatesBilling'!G:G,MATCH($A260,'3_RatesBilling'!$A:$A,0))</f>
        <v>0</v>
      </c>
      <c r="F260" s="211">
        <f>$D260*INDEX('3_RatesBilling'!H:H,MATCH($A260,'3_RatesBilling'!$A:$A,0))</f>
        <v>0</v>
      </c>
      <c r="G260" s="211">
        <f>$D260*INDEX('3_RatesBilling'!I:I,MATCH($A260,'3_RatesBilling'!$A:$A,0))</f>
        <v>0</v>
      </c>
      <c r="H260" s="211">
        <f>$D260*INDEX('3_RatesBilling'!J:J,MATCH($A260,'3_RatesBilling'!$A:$A,0))</f>
        <v>0</v>
      </c>
      <c r="I260" s="211">
        <f>$D260*INDEX('3_RatesBilling'!K:K,MATCH($A260,'3_RatesBilling'!$A:$A,0))</f>
        <v>0</v>
      </c>
      <c r="J260" s="211">
        <f>$D260*INDEX('3_RatesBilling'!L:L,MATCH($A260,'3_RatesBilling'!$A:$A,0))</f>
        <v>0</v>
      </c>
      <c r="K260" s="216">
        <f>$D260*INDEX('3_RatesBilling'!M:M,MATCH($A260,'3_RatesBilling'!$A:$A,0))</f>
        <v>0</v>
      </c>
      <c r="L260" s="213">
        <f>$D260*INDEX('3_RatesBilling'!N:N,MATCH($A260,'3_RatesBilling'!$A:$A,0))</f>
        <v>0</v>
      </c>
      <c r="M260" s="211">
        <f>$D260*INDEX('3_RatesBilling'!O:O,MATCH($A260,'3_RatesBilling'!$A:$A,0))</f>
        <v>0</v>
      </c>
      <c r="N260" s="211">
        <f>$D260*INDEX('3_RatesBilling'!P:P,MATCH($A260,'3_RatesBilling'!$A:$A,0))</f>
        <v>0</v>
      </c>
      <c r="O260" s="211">
        <f>$D260*INDEX('3_RatesBilling'!Q:Q,MATCH($A260,'3_RatesBilling'!$A:$A,0))</f>
        <v>0</v>
      </c>
      <c r="P260" s="211">
        <f>$D260*INDEX('3_RatesBilling'!R:R,MATCH($A260,'3_RatesBilling'!$A:$A,0))</f>
        <v>0</v>
      </c>
      <c r="Q260" s="211">
        <f>$D260*INDEX('3_RatesBilling'!S:S,MATCH($A260,'3_RatesBilling'!$A:$A,0))</f>
        <v>0</v>
      </c>
      <c r="R260" s="211">
        <f>$D260*INDEX('3_RatesBilling'!T:T,MATCH($A260,'3_RatesBilling'!$A:$A,0))</f>
        <v>0</v>
      </c>
      <c r="S260" s="211">
        <f>$D260*INDEX('3_RatesBilling'!U:U,MATCH($A260,'3_RatesBilling'!$A:$A,0))</f>
        <v>0</v>
      </c>
      <c r="T260" s="211">
        <f>$D260*INDEX('3_RatesBilling'!V:V,MATCH($A260,'3_RatesBilling'!$A:$A,0))</f>
        <v>0</v>
      </c>
      <c r="U260" s="211">
        <f>$D260*INDEX('3_RatesBilling'!W:W,MATCH($A260,'3_RatesBilling'!$A:$A,0))</f>
        <v>0</v>
      </c>
      <c r="V260" s="211">
        <f>$D260*INDEX('3_RatesBilling'!X:X,MATCH($A260,'3_RatesBilling'!$A:$A,0))</f>
        <v>0</v>
      </c>
      <c r="W260" s="211">
        <f>$D260*INDEX('3_RatesBilling'!Y:Y,MATCH($A260,'3_RatesBilling'!$A:$A,0))</f>
        <v>0</v>
      </c>
      <c r="X260" s="211">
        <f>$D260*INDEX('3_RatesBilling'!Z:Z,MATCH($A260,'3_RatesBilling'!$A:$A,0))</f>
        <v>0</v>
      </c>
      <c r="Y260" s="211">
        <f>$D260*INDEX('3_RatesBilling'!AA:AA,MATCH($A260,'3_RatesBilling'!$A:$A,0))</f>
        <v>0</v>
      </c>
      <c r="Z260" s="211">
        <f>$D260*INDEX('3_RatesBilling'!AB:AB,MATCH($A260,'3_RatesBilling'!$A:$A,0))</f>
        <v>0</v>
      </c>
      <c r="AA260" s="211">
        <f>$D260*INDEX('3_RatesBilling'!AC:AC,MATCH($A260,'3_RatesBilling'!$A:$A,0))</f>
        <v>0</v>
      </c>
      <c r="AC260" s="211" t="e">
        <f t="shared" ca="1" si="98"/>
        <v>#REF!</v>
      </c>
      <c r="AD260" s="211" t="e">
        <f t="shared" ca="1" si="99"/>
        <v>#REF!</v>
      </c>
      <c r="AE260" s="211" t="e">
        <f t="shared" ca="1" si="100"/>
        <v>#REF!</v>
      </c>
      <c r="AF260" s="211" t="e">
        <f t="shared" ca="1" si="101"/>
        <v>#REF!</v>
      </c>
      <c r="AG260" s="211" t="e">
        <f t="shared" ca="1" si="102"/>
        <v>#REF!</v>
      </c>
      <c r="AH260" s="211" t="e">
        <f t="shared" ca="1" si="103"/>
        <v>#REF!</v>
      </c>
      <c r="AI260" s="211" t="e">
        <f t="shared" ca="1" si="104"/>
        <v>#REF!</v>
      </c>
      <c r="AJ260" s="211" t="e">
        <f t="shared" ca="1" si="105"/>
        <v>#REF!</v>
      </c>
      <c r="AK260" s="211" t="e">
        <f t="shared" ca="1" si="106"/>
        <v>#REF!</v>
      </c>
      <c r="AL260" s="211" t="e">
        <f t="shared" ca="1" si="107"/>
        <v>#REF!</v>
      </c>
      <c r="AM260" s="211" t="e">
        <f t="shared" ca="1" si="108"/>
        <v>#REF!</v>
      </c>
      <c r="AN260" s="211" t="e">
        <f t="shared" ca="1" si="109"/>
        <v>#REF!</v>
      </c>
      <c r="AO260" s="211" t="e">
        <f t="shared" ca="1" si="110"/>
        <v>#REF!</v>
      </c>
      <c r="AP260" s="211" t="e">
        <f t="shared" ca="1" si="111"/>
        <v>#REF!</v>
      </c>
      <c r="AQ260" s="211" t="e">
        <f t="shared" ca="1" si="112"/>
        <v>#REF!</v>
      </c>
      <c r="AR260" s="211" t="e">
        <f t="shared" ca="1" si="113"/>
        <v>#REF!</v>
      </c>
      <c r="AT260" s="209" t="e">
        <f t="shared" ca="1" si="114"/>
        <v>#REF!</v>
      </c>
      <c r="AU260" s="209" t="e">
        <f t="shared" ca="1" si="115"/>
        <v>#REF!</v>
      </c>
      <c r="AV260" s="209" t="e">
        <f t="shared" ca="1" si="116"/>
        <v>#REF!</v>
      </c>
      <c r="AW260" s="209" t="e">
        <f t="shared" ca="1" si="117"/>
        <v>#REF!</v>
      </c>
      <c r="AX260" s="209" t="e">
        <f t="shared" ca="1" si="118"/>
        <v>#REF!</v>
      </c>
      <c r="AY260" s="209" t="e">
        <f t="shared" ca="1" si="119"/>
        <v>#REF!</v>
      </c>
      <c r="AZ260" s="209" t="e">
        <f t="shared" ca="1" si="120"/>
        <v>#REF!</v>
      </c>
      <c r="BA260" s="209" t="e">
        <f t="shared" ca="1" si="121"/>
        <v>#REF!</v>
      </c>
      <c r="BB260" s="209" t="e">
        <f t="shared" ca="1" si="122"/>
        <v>#REF!</v>
      </c>
      <c r="BC260" s="209" t="e">
        <f t="shared" ca="1" si="123"/>
        <v>#REF!</v>
      </c>
      <c r="BD260" s="209" t="e">
        <f t="shared" ca="1" si="124"/>
        <v>#REF!</v>
      </c>
      <c r="BE260" s="209" t="e">
        <f t="shared" ca="1" si="125"/>
        <v>#REF!</v>
      </c>
      <c r="BF260" s="209" t="e">
        <f t="shared" ca="1" si="126"/>
        <v>#REF!</v>
      </c>
      <c r="BG260" s="209" t="e">
        <f t="shared" ca="1" si="127"/>
        <v>#REF!</v>
      </c>
      <c r="BH260" s="209" t="e">
        <f t="shared" ca="1" si="128"/>
        <v>#REF!</v>
      </c>
      <c r="BI260" s="209" t="e">
        <f t="shared" ca="1" si="129"/>
        <v>#REF!</v>
      </c>
    </row>
    <row r="261" spans="1:61" s="3" customFormat="1">
      <c r="A261" s="246" t="s">
        <v>526</v>
      </c>
      <c r="B261" s="246" t="str">
        <f>INDEX('Ref1'!$E:$E,MATCH(A261,'Ref1'!$A:$A,0))</f>
        <v>Ribble Valley</v>
      </c>
      <c r="C261" s="246" t="str">
        <f>INDEX('Ref1'!$B:$B,MATCH($A261,'Ref1'!$A:$A,0))</f>
        <v>SD</v>
      </c>
      <c r="D261" s="307">
        <f>INDEX(Inputs!$K$61:$K$71,MATCH($C261,Inputs!$Q$61:$Q$71,0))</f>
        <v>0</v>
      </c>
      <c r="E261" s="211">
        <f>$D261*INDEX('3_RatesBilling'!G:G,MATCH($A261,'3_RatesBilling'!$A:$A,0))</f>
        <v>0</v>
      </c>
      <c r="F261" s="211">
        <f>$D261*INDEX('3_RatesBilling'!H:H,MATCH($A261,'3_RatesBilling'!$A:$A,0))</f>
        <v>0</v>
      </c>
      <c r="G261" s="211">
        <f>$D261*INDEX('3_RatesBilling'!I:I,MATCH($A261,'3_RatesBilling'!$A:$A,0))</f>
        <v>0</v>
      </c>
      <c r="H261" s="211">
        <f>$D261*INDEX('3_RatesBilling'!J:J,MATCH($A261,'3_RatesBilling'!$A:$A,0))</f>
        <v>0</v>
      </c>
      <c r="I261" s="211">
        <f>$D261*INDEX('3_RatesBilling'!K:K,MATCH($A261,'3_RatesBilling'!$A:$A,0))</f>
        <v>0</v>
      </c>
      <c r="J261" s="211">
        <f>$D261*INDEX('3_RatesBilling'!L:L,MATCH($A261,'3_RatesBilling'!$A:$A,0))</f>
        <v>0</v>
      </c>
      <c r="K261" s="216">
        <f>$D261*INDEX('3_RatesBilling'!M:M,MATCH($A261,'3_RatesBilling'!$A:$A,0))</f>
        <v>0</v>
      </c>
      <c r="L261" s="213">
        <f>$D261*INDEX('3_RatesBilling'!N:N,MATCH($A261,'3_RatesBilling'!$A:$A,0))</f>
        <v>0</v>
      </c>
      <c r="M261" s="211">
        <f>$D261*INDEX('3_RatesBilling'!O:O,MATCH($A261,'3_RatesBilling'!$A:$A,0))</f>
        <v>0</v>
      </c>
      <c r="N261" s="211">
        <f>$D261*INDEX('3_RatesBilling'!P:P,MATCH($A261,'3_RatesBilling'!$A:$A,0))</f>
        <v>0</v>
      </c>
      <c r="O261" s="211">
        <f>$D261*INDEX('3_RatesBilling'!Q:Q,MATCH($A261,'3_RatesBilling'!$A:$A,0))</f>
        <v>0</v>
      </c>
      <c r="P261" s="211">
        <f>$D261*INDEX('3_RatesBilling'!R:R,MATCH($A261,'3_RatesBilling'!$A:$A,0))</f>
        <v>0</v>
      </c>
      <c r="Q261" s="211">
        <f>$D261*INDEX('3_RatesBilling'!S:S,MATCH($A261,'3_RatesBilling'!$A:$A,0))</f>
        <v>0</v>
      </c>
      <c r="R261" s="211">
        <f>$D261*INDEX('3_RatesBilling'!T:T,MATCH($A261,'3_RatesBilling'!$A:$A,0))</f>
        <v>0</v>
      </c>
      <c r="S261" s="211">
        <f>$D261*INDEX('3_RatesBilling'!U:U,MATCH($A261,'3_RatesBilling'!$A:$A,0))</f>
        <v>0</v>
      </c>
      <c r="T261" s="211">
        <f>$D261*INDEX('3_RatesBilling'!V:V,MATCH($A261,'3_RatesBilling'!$A:$A,0))</f>
        <v>0</v>
      </c>
      <c r="U261" s="211">
        <f>$D261*INDEX('3_RatesBilling'!W:W,MATCH($A261,'3_RatesBilling'!$A:$A,0))</f>
        <v>0</v>
      </c>
      <c r="V261" s="211">
        <f>$D261*INDEX('3_RatesBilling'!X:X,MATCH($A261,'3_RatesBilling'!$A:$A,0))</f>
        <v>0</v>
      </c>
      <c r="W261" s="211">
        <f>$D261*INDEX('3_RatesBilling'!Y:Y,MATCH($A261,'3_RatesBilling'!$A:$A,0))</f>
        <v>0</v>
      </c>
      <c r="X261" s="211">
        <f>$D261*INDEX('3_RatesBilling'!Z:Z,MATCH($A261,'3_RatesBilling'!$A:$A,0))</f>
        <v>0</v>
      </c>
      <c r="Y261" s="211">
        <f>$D261*INDEX('3_RatesBilling'!AA:AA,MATCH($A261,'3_RatesBilling'!$A:$A,0))</f>
        <v>0</v>
      </c>
      <c r="Z261" s="211">
        <f>$D261*INDEX('3_RatesBilling'!AB:AB,MATCH($A261,'3_RatesBilling'!$A:$A,0))</f>
        <v>0</v>
      </c>
      <c r="AA261" s="211">
        <f>$D261*INDEX('3_RatesBilling'!AC:AC,MATCH($A261,'3_RatesBilling'!$A:$A,0))</f>
        <v>0</v>
      </c>
      <c r="AC261" s="211" t="e">
        <f t="shared" ca="1" si="98"/>
        <v>#REF!</v>
      </c>
      <c r="AD261" s="211" t="e">
        <f t="shared" ca="1" si="99"/>
        <v>#REF!</v>
      </c>
      <c r="AE261" s="211" t="e">
        <f t="shared" ca="1" si="100"/>
        <v>#REF!</v>
      </c>
      <c r="AF261" s="211" t="e">
        <f t="shared" ca="1" si="101"/>
        <v>#REF!</v>
      </c>
      <c r="AG261" s="211" t="e">
        <f t="shared" ca="1" si="102"/>
        <v>#REF!</v>
      </c>
      <c r="AH261" s="211" t="e">
        <f t="shared" ca="1" si="103"/>
        <v>#REF!</v>
      </c>
      <c r="AI261" s="211" t="e">
        <f t="shared" ca="1" si="104"/>
        <v>#REF!</v>
      </c>
      <c r="AJ261" s="211" t="e">
        <f t="shared" ca="1" si="105"/>
        <v>#REF!</v>
      </c>
      <c r="AK261" s="211" t="e">
        <f t="shared" ca="1" si="106"/>
        <v>#REF!</v>
      </c>
      <c r="AL261" s="211" t="e">
        <f t="shared" ca="1" si="107"/>
        <v>#REF!</v>
      </c>
      <c r="AM261" s="211" t="e">
        <f t="shared" ca="1" si="108"/>
        <v>#REF!</v>
      </c>
      <c r="AN261" s="211" t="e">
        <f t="shared" ca="1" si="109"/>
        <v>#REF!</v>
      </c>
      <c r="AO261" s="211" t="e">
        <f t="shared" ca="1" si="110"/>
        <v>#REF!</v>
      </c>
      <c r="AP261" s="211" t="e">
        <f t="shared" ca="1" si="111"/>
        <v>#REF!</v>
      </c>
      <c r="AQ261" s="211" t="e">
        <f t="shared" ca="1" si="112"/>
        <v>#REF!</v>
      </c>
      <c r="AR261" s="211" t="e">
        <f t="shared" ca="1" si="113"/>
        <v>#REF!</v>
      </c>
      <c r="AT261" s="209" t="e">
        <f t="shared" ca="1" si="114"/>
        <v>#REF!</v>
      </c>
      <c r="AU261" s="209" t="e">
        <f t="shared" ca="1" si="115"/>
        <v>#REF!</v>
      </c>
      <c r="AV261" s="209" t="e">
        <f t="shared" ca="1" si="116"/>
        <v>#REF!</v>
      </c>
      <c r="AW261" s="209" t="e">
        <f t="shared" ca="1" si="117"/>
        <v>#REF!</v>
      </c>
      <c r="AX261" s="209" t="e">
        <f t="shared" ca="1" si="118"/>
        <v>#REF!</v>
      </c>
      <c r="AY261" s="209" t="e">
        <f t="shared" ca="1" si="119"/>
        <v>#REF!</v>
      </c>
      <c r="AZ261" s="209" t="e">
        <f t="shared" ca="1" si="120"/>
        <v>#REF!</v>
      </c>
      <c r="BA261" s="209" t="e">
        <f t="shared" ca="1" si="121"/>
        <v>#REF!</v>
      </c>
      <c r="BB261" s="209" t="e">
        <f t="shared" ca="1" si="122"/>
        <v>#REF!</v>
      </c>
      <c r="BC261" s="209" t="e">
        <f t="shared" ca="1" si="123"/>
        <v>#REF!</v>
      </c>
      <c r="BD261" s="209" t="e">
        <f t="shared" ca="1" si="124"/>
        <v>#REF!</v>
      </c>
      <c r="BE261" s="209" t="e">
        <f t="shared" ca="1" si="125"/>
        <v>#REF!</v>
      </c>
      <c r="BF261" s="209" t="e">
        <f t="shared" ca="1" si="126"/>
        <v>#REF!</v>
      </c>
      <c r="BG261" s="209" t="e">
        <f t="shared" ca="1" si="127"/>
        <v>#REF!</v>
      </c>
      <c r="BH261" s="209" t="e">
        <f t="shared" ca="1" si="128"/>
        <v>#REF!</v>
      </c>
      <c r="BI261" s="209" t="e">
        <f t="shared" ca="1" si="129"/>
        <v>#REF!</v>
      </c>
    </row>
    <row r="262" spans="1:61" s="3" customFormat="1">
      <c r="A262" s="246" t="s">
        <v>528</v>
      </c>
      <c r="B262" s="246" t="str">
        <f>INDEX('Ref1'!$E:$E,MATCH(A262,'Ref1'!$A:$A,0))</f>
        <v>Richmond upon Thames</v>
      </c>
      <c r="C262" s="246" t="str">
        <f>INDEX('Ref1'!$B:$B,MATCH($A262,'Ref1'!$A:$A,0))</f>
        <v>OLB</v>
      </c>
      <c r="D262" s="307">
        <f>INDEX(Inputs!$K$61:$K$71,MATCH($C262,Inputs!$Q$61:$Q$71,0))</f>
        <v>0</v>
      </c>
      <c r="E262" s="211">
        <f>$D262*INDEX('3_RatesBilling'!G:G,MATCH($A262,'3_RatesBilling'!$A:$A,0))</f>
        <v>0</v>
      </c>
      <c r="F262" s="211">
        <f>$D262*INDEX('3_RatesBilling'!H:H,MATCH($A262,'3_RatesBilling'!$A:$A,0))</f>
        <v>0</v>
      </c>
      <c r="G262" s="211">
        <f>$D262*INDEX('3_RatesBilling'!I:I,MATCH($A262,'3_RatesBilling'!$A:$A,0))</f>
        <v>0</v>
      </c>
      <c r="H262" s="211">
        <f>$D262*INDEX('3_RatesBilling'!J:J,MATCH($A262,'3_RatesBilling'!$A:$A,0))</f>
        <v>0</v>
      </c>
      <c r="I262" s="211">
        <f>$D262*INDEX('3_RatesBilling'!K:K,MATCH($A262,'3_RatesBilling'!$A:$A,0))</f>
        <v>0</v>
      </c>
      <c r="J262" s="211">
        <f>$D262*INDEX('3_RatesBilling'!L:L,MATCH($A262,'3_RatesBilling'!$A:$A,0))</f>
        <v>0</v>
      </c>
      <c r="K262" s="216">
        <f>$D262*INDEX('3_RatesBilling'!M:M,MATCH($A262,'3_RatesBilling'!$A:$A,0))</f>
        <v>0</v>
      </c>
      <c r="L262" s="213">
        <f>$D262*INDEX('3_RatesBilling'!N:N,MATCH($A262,'3_RatesBilling'!$A:$A,0))</f>
        <v>0</v>
      </c>
      <c r="M262" s="211">
        <f>$D262*INDEX('3_RatesBilling'!O:O,MATCH($A262,'3_RatesBilling'!$A:$A,0))</f>
        <v>0</v>
      </c>
      <c r="N262" s="211">
        <f>$D262*INDEX('3_RatesBilling'!P:P,MATCH($A262,'3_RatesBilling'!$A:$A,0))</f>
        <v>0</v>
      </c>
      <c r="O262" s="211">
        <f>$D262*INDEX('3_RatesBilling'!Q:Q,MATCH($A262,'3_RatesBilling'!$A:$A,0))</f>
        <v>0</v>
      </c>
      <c r="P262" s="211">
        <f>$D262*INDEX('3_RatesBilling'!R:R,MATCH($A262,'3_RatesBilling'!$A:$A,0))</f>
        <v>0</v>
      </c>
      <c r="Q262" s="211">
        <f>$D262*INDEX('3_RatesBilling'!S:S,MATCH($A262,'3_RatesBilling'!$A:$A,0))</f>
        <v>0</v>
      </c>
      <c r="R262" s="211">
        <f>$D262*INDEX('3_RatesBilling'!T:T,MATCH($A262,'3_RatesBilling'!$A:$A,0))</f>
        <v>0</v>
      </c>
      <c r="S262" s="211">
        <f>$D262*INDEX('3_RatesBilling'!U:U,MATCH($A262,'3_RatesBilling'!$A:$A,0))</f>
        <v>0</v>
      </c>
      <c r="T262" s="211">
        <f>$D262*INDEX('3_RatesBilling'!V:V,MATCH($A262,'3_RatesBilling'!$A:$A,0))</f>
        <v>0</v>
      </c>
      <c r="U262" s="211">
        <f>$D262*INDEX('3_RatesBilling'!W:W,MATCH($A262,'3_RatesBilling'!$A:$A,0))</f>
        <v>0</v>
      </c>
      <c r="V262" s="211">
        <f>$D262*INDEX('3_RatesBilling'!X:X,MATCH($A262,'3_RatesBilling'!$A:$A,0))</f>
        <v>0</v>
      </c>
      <c r="W262" s="211">
        <f>$D262*INDEX('3_RatesBilling'!Y:Y,MATCH($A262,'3_RatesBilling'!$A:$A,0))</f>
        <v>0</v>
      </c>
      <c r="X262" s="211">
        <f>$D262*INDEX('3_RatesBilling'!Z:Z,MATCH($A262,'3_RatesBilling'!$A:$A,0))</f>
        <v>0</v>
      </c>
      <c r="Y262" s="211">
        <f>$D262*INDEX('3_RatesBilling'!AA:AA,MATCH($A262,'3_RatesBilling'!$A:$A,0))</f>
        <v>0</v>
      </c>
      <c r="Z262" s="211">
        <f>$D262*INDEX('3_RatesBilling'!AB:AB,MATCH($A262,'3_RatesBilling'!$A:$A,0))</f>
        <v>0</v>
      </c>
      <c r="AA262" s="211">
        <f>$D262*INDEX('3_RatesBilling'!AC:AC,MATCH($A262,'3_RatesBilling'!$A:$A,0))</f>
        <v>0</v>
      </c>
      <c r="AC262" s="211" t="e">
        <f t="shared" ca="1" si="98"/>
        <v>#REF!</v>
      </c>
      <c r="AD262" s="211" t="e">
        <f t="shared" ca="1" si="99"/>
        <v>#REF!</v>
      </c>
      <c r="AE262" s="211" t="e">
        <f t="shared" ca="1" si="100"/>
        <v>#REF!</v>
      </c>
      <c r="AF262" s="211" t="e">
        <f t="shared" ca="1" si="101"/>
        <v>#REF!</v>
      </c>
      <c r="AG262" s="211" t="e">
        <f t="shared" ca="1" si="102"/>
        <v>#REF!</v>
      </c>
      <c r="AH262" s="211" t="e">
        <f t="shared" ca="1" si="103"/>
        <v>#REF!</v>
      </c>
      <c r="AI262" s="211" t="e">
        <f t="shared" ca="1" si="104"/>
        <v>#REF!</v>
      </c>
      <c r="AJ262" s="211" t="e">
        <f t="shared" ca="1" si="105"/>
        <v>#REF!</v>
      </c>
      <c r="AK262" s="211" t="e">
        <f t="shared" ca="1" si="106"/>
        <v>#REF!</v>
      </c>
      <c r="AL262" s="211" t="e">
        <f t="shared" ca="1" si="107"/>
        <v>#REF!</v>
      </c>
      <c r="AM262" s="211" t="e">
        <f t="shared" ca="1" si="108"/>
        <v>#REF!</v>
      </c>
      <c r="AN262" s="211" t="e">
        <f t="shared" ca="1" si="109"/>
        <v>#REF!</v>
      </c>
      <c r="AO262" s="211" t="e">
        <f t="shared" ca="1" si="110"/>
        <v>#REF!</v>
      </c>
      <c r="AP262" s="211" t="e">
        <f t="shared" ca="1" si="111"/>
        <v>#REF!</v>
      </c>
      <c r="AQ262" s="211" t="e">
        <f t="shared" ca="1" si="112"/>
        <v>#REF!</v>
      </c>
      <c r="AR262" s="211" t="e">
        <f t="shared" ca="1" si="113"/>
        <v>#REF!</v>
      </c>
      <c r="AT262" s="209" t="e">
        <f t="shared" ca="1" si="114"/>
        <v>#REF!</v>
      </c>
      <c r="AU262" s="209" t="e">
        <f t="shared" ca="1" si="115"/>
        <v>#REF!</v>
      </c>
      <c r="AV262" s="209" t="e">
        <f t="shared" ca="1" si="116"/>
        <v>#REF!</v>
      </c>
      <c r="AW262" s="209" t="e">
        <f t="shared" ca="1" si="117"/>
        <v>#REF!</v>
      </c>
      <c r="AX262" s="209" t="e">
        <f t="shared" ca="1" si="118"/>
        <v>#REF!</v>
      </c>
      <c r="AY262" s="209" t="e">
        <f t="shared" ca="1" si="119"/>
        <v>#REF!</v>
      </c>
      <c r="AZ262" s="209" t="e">
        <f t="shared" ca="1" si="120"/>
        <v>#REF!</v>
      </c>
      <c r="BA262" s="209" t="e">
        <f t="shared" ca="1" si="121"/>
        <v>#REF!</v>
      </c>
      <c r="BB262" s="209" t="e">
        <f t="shared" ca="1" si="122"/>
        <v>#REF!</v>
      </c>
      <c r="BC262" s="209" t="e">
        <f t="shared" ca="1" si="123"/>
        <v>#REF!</v>
      </c>
      <c r="BD262" s="209" t="e">
        <f t="shared" ca="1" si="124"/>
        <v>#REF!</v>
      </c>
      <c r="BE262" s="209" t="e">
        <f t="shared" ca="1" si="125"/>
        <v>#REF!</v>
      </c>
      <c r="BF262" s="209" t="e">
        <f t="shared" ca="1" si="126"/>
        <v>#REF!</v>
      </c>
      <c r="BG262" s="209" t="e">
        <f t="shared" ca="1" si="127"/>
        <v>#REF!</v>
      </c>
      <c r="BH262" s="209" t="e">
        <f t="shared" ca="1" si="128"/>
        <v>#REF!</v>
      </c>
      <c r="BI262" s="209" t="e">
        <f t="shared" ca="1" si="129"/>
        <v>#REF!</v>
      </c>
    </row>
    <row r="263" spans="1:61" s="3" customFormat="1">
      <c r="A263" s="246" t="s">
        <v>530</v>
      </c>
      <c r="B263" s="246" t="str">
        <f>INDEX('Ref1'!$E:$E,MATCH(A263,'Ref1'!$A:$A,0))</f>
        <v>Richmondshire</v>
      </c>
      <c r="C263" s="246" t="str">
        <f>INDEX('Ref1'!$B:$B,MATCH($A263,'Ref1'!$A:$A,0))</f>
        <v>SD</v>
      </c>
      <c r="D263" s="307">
        <f>INDEX(Inputs!$K$61:$K$71,MATCH($C263,Inputs!$Q$61:$Q$71,0))</f>
        <v>0</v>
      </c>
      <c r="E263" s="211">
        <f>$D263*INDEX('3_RatesBilling'!G:G,MATCH($A263,'3_RatesBilling'!$A:$A,0))</f>
        <v>0</v>
      </c>
      <c r="F263" s="211">
        <f>$D263*INDEX('3_RatesBilling'!H:H,MATCH($A263,'3_RatesBilling'!$A:$A,0))</f>
        <v>0</v>
      </c>
      <c r="G263" s="211">
        <f>$D263*INDEX('3_RatesBilling'!I:I,MATCH($A263,'3_RatesBilling'!$A:$A,0))</f>
        <v>0</v>
      </c>
      <c r="H263" s="211">
        <f>$D263*INDEX('3_RatesBilling'!J:J,MATCH($A263,'3_RatesBilling'!$A:$A,0))</f>
        <v>0</v>
      </c>
      <c r="I263" s="211">
        <f>$D263*INDEX('3_RatesBilling'!K:K,MATCH($A263,'3_RatesBilling'!$A:$A,0))</f>
        <v>0</v>
      </c>
      <c r="J263" s="211">
        <f>$D263*INDEX('3_RatesBilling'!L:L,MATCH($A263,'3_RatesBilling'!$A:$A,0))</f>
        <v>0</v>
      </c>
      <c r="K263" s="216">
        <f>$D263*INDEX('3_RatesBilling'!M:M,MATCH($A263,'3_RatesBilling'!$A:$A,0))</f>
        <v>0</v>
      </c>
      <c r="L263" s="213">
        <f>$D263*INDEX('3_RatesBilling'!N:N,MATCH($A263,'3_RatesBilling'!$A:$A,0))</f>
        <v>0</v>
      </c>
      <c r="M263" s="211">
        <f>$D263*INDEX('3_RatesBilling'!O:O,MATCH($A263,'3_RatesBilling'!$A:$A,0))</f>
        <v>0</v>
      </c>
      <c r="N263" s="211">
        <f>$D263*INDEX('3_RatesBilling'!P:P,MATCH($A263,'3_RatesBilling'!$A:$A,0))</f>
        <v>0</v>
      </c>
      <c r="O263" s="211">
        <f>$D263*INDEX('3_RatesBilling'!Q:Q,MATCH($A263,'3_RatesBilling'!$A:$A,0))</f>
        <v>0</v>
      </c>
      <c r="P263" s="211">
        <f>$D263*INDEX('3_RatesBilling'!R:R,MATCH($A263,'3_RatesBilling'!$A:$A,0))</f>
        <v>0</v>
      </c>
      <c r="Q263" s="211">
        <f>$D263*INDEX('3_RatesBilling'!S:S,MATCH($A263,'3_RatesBilling'!$A:$A,0))</f>
        <v>0</v>
      </c>
      <c r="R263" s="211">
        <f>$D263*INDEX('3_RatesBilling'!T:T,MATCH($A263,'3_RatesBilling'!$A:$A,0))</f>
        <v>0</v>
      </c>
      <c r="S263" s="211">
        <f>$D263*INDEX('3_RatesBilling'!U:U,MATCH($A263,'3_RatesBilling'!$A:$A,0))</f>
        <v>0</v>
      </c>
      <c r="T263" s="211">
        <f>$D263*INDEX('3_RatesBilling'!V:V,MATCH($A263,'3_RatesBilling'!$A:$A,0))</f>
        <v>0</v>
      </c>
      <c r="U263" s="211">
        <f>$D263*INDEX('3_RatesBilling'!W:W,MATCH($A263,'3_RatesBilling'!$A:$A,0))</f>
        <v>0</v>
      </c>
      <c r="V263" s="211">
        <f>$D263*INDEX('3_RatesBilling'!X:X,MATCH($A263,'3_RatesBilling'!$A:$A,0))</f>
        <v>0</v>
      </c>
      <c r="W263" s="211">
        <f>$D263*INDEX('3_RatesBilling'!Y:Y,MATCH($A263,'3_RatesBilling'!$A:$A,0))</f>
        <v>0</v>
      </c>
      <c r="X263" s="211">
        <f>$D263*INDEX('3_RatesBilling'!Z:Z,MATCH($A263,'3_RatesBilling'!$A:$A,0))</f>
        <v>0</v>
      </c>
      <c r="Y263" s="211">
        <f>$D263*INDEX('3_RatesBilling'!AA:AA,MATCH($A263,'3_RatesBilling'!$A:$A,0))</f>
        <v>0</v>
      </c>
      <c r="Z263" s="211">
        <f>$D263*INDEX('3_RatesBilling'!AB:AB,MATCH($A263,'3_RatesBilling'!$A:$A,0))</f>
        <v>0</v>
      </c>
      <c r="AA263" s="211">
        <f>$D263*INDEX('3_RatesBilling'!AC:AC,MATCH($A263,'3_RatesBilling'!$A:$A,0))</f>
        <v>0</v>
      </c>
      <c r="AC263" s="211" t="e">
        <f t="shared" ca="1" si="98"/>
        <v>#REF!</v>
      </c>
      <c r="AD263" s="211" t="e">
        <f t="shared" ca="1" si="99"/>
        <v>#REF!</v>
      </c>
      <c r="AE263" s="211" t="e">
        <f t="shared" ca="1" si="100"/>
        <v>#REF!</v>
      </c>
      <c r="AF263" s="211" t="e">
        <f t="shared" ca="1" si="101"/>
        <v>#REF!</v>
      </c>
      <c r="AG263" s="211" t="e">
        <f t="shared" ca="1" si="102"/>
        <v>#REF!</v>
      </c>
      <c r="AH263" s="211" t="e">
        <f t="shared" ca="1" si="103"/>
        <v>#REF!</v>
      </c>
      <c r="AI263" s="211" t="e">
        <f t="shared" ca="1" si="104"/>
        <v>#REF!</v>
      </c>
      <c r="AJ263" s="211" t="e">
        <f t="shared" ca="1" si="105"/>
        <v>#REF!</v>
      </c>
      <c r="AK263" s="211" t="e">
        <f t="shared" ca="1" si="106"/>
        <v>#REF!</v>
      </c>
      <c r="AL263" s="211" t="e">
        <f t="shared" ca="1" si="107"/>
        <v>#REF!</v>
      </c>
      <c r="AM263" s="211" t="e">
        <f t="shared" ca="1" si="108"/>
        <v>#REF!</v>
      </c>
      <c r="AN263" s="211" t="e">
        <f t="shared" ca="1" si="109"/>
        <v>#REF!</v>
      </c>
      <c r="AO263" s="211" t="e">
        <f t="shared" ca="1" si="110"/>
        <v>#REF!</v>
      </c>
      <c r="AP263" s="211" t="e">
        <f t="shared" ca="1" si="111"/>
        <v>#REF!</v>
      </c>
      <c r="AQ263" s="211" t="e">
        <f t="shared" ca="1" si="112"/>
        <v>#REF!</v>
      </c>
      <c r="AR263" s="211" t="e">
        <f t="shared" ca="1" si="113"/>
        <v>#REF!</v>
      </c>
      <c r="AT263" s="209" t="e">
        <f t="shared" ca="1" si="114"/>
        <v>#REF!</v>
      </c>
      <c r="AU263" s="209" t="e">
        <f t="shared" ca="1" si="115"/>
        <v>#REF!</v>
      </c>
      <c r="AV263" s="209" t="e">
        <f t="shared" ca="1" si="116"/>
        <v>#REF!</v>
      </c>
      <c r="AW263" s="209" t="e">
        <f t="shared" ca="1" si="117"/>
        <v>#REF!</v>
      </c>
      <c r="AX263" s="209" t="e">
        <f t="shared" ca="1" si="118"/>
        <v>#REF!</v>
      </c>
      <c r="AY263" s="209" t="e">
        <f t="shared" ca="1" si="119"/>
        <v>#REF!</v>
      </c>
      <c r="AZ263" s="209" t="e">
        <f t="shared" ca="1" si="120"/>
        <v>#REF!</v>
      </c>
      <c r="BA263" s="209" t="e">
        <f t="shared" ca="1" si="121"/>
        <v>#REF!</v>
      </c>
      <c r="BB263" s="209" t="e">
        <f t="shared" ca="1" si="122"/>
        <v>#REF!</v>
      </c>
      <c r="BC263" s="209" t="e">
        <f t="shared" ca="1" si="123"/>
        <v>#REF!</v>
      </c>
      <c r="BD263" s="209" t="e">
        <f t="shared" ca="1" si="124"/>
        <v>#REF!</v>
      </c>
      <c r="BE263" s="209" t="e">
        <f t="shared" ca="1" si="125"/>
        <v>#REF!</v>
      </c>
      <c r="BF263" s="209" t="e">
        <f t="shared" ca="1" si="126"/>
        <v>#REF!</v>
      </c>
      <c r="BG263" s="209" t="e">
        <f t="shared" ca="1" si="127"/>
        <v>#REF!</v>
      </c>
      <c r="BH263" s="209" t="e">
        <f t="shared" ca="1" si="128"/>
        <v>#REF!</v>
      </c>
      <c r="BI263" s="209" t="e">
        <f t="shared" ca="1" si="129"/>
        <v>#REF!</v>
      </c>
    </row>
    <row r="264" spans="1:61" s="3" customFormat="1">
      <c r="A264" s="246" t="s">
        <v>532</v>
      </c>
      <c r="B264" s="246" t="str">
        <f>INDEX('Ref1'!$E:$E,MATCH(A264,'Ref1'!$A:$A,0))</f>
        <v>Rochdale</v>
      </c>
      <c r="C264" s="246" t="str">
        <f>INDEX('Ref1'!$B:$B,MATCH($A264,'Ref1'!$A:$A,0))</f>
        <v>MD</v>
      </c>
      <c r="D264" s="307">
        <f>INDEX(Inputs!$K$61:$K$71,MATCH($C264,Inputs!$Q$61:$Q$71,0))</f>
        <v>0</v>
      </c>
      <c r="E264" s="211">
        <f>$D264*INDEX('3_RatesBilling'!G:G,MATCH($A264,'3_RatesBilling'!$A:$A,0))</f>
        <v>0</v>
      </c>
      <c r="F264" s="211">
        <f>$D264*INDEX('3_RatesBilling'!H:H,MATCH($A264,'3_RatesBilling'!$A:$A,0))</f>
        <v>0</v>
      </c>
      <c r="G264" s="211">
        <f>$D264*INDEX('3_RatesBilling'!I:I,MATCH($A264,'3_RatesBilling'!$A:$A,0))</f>
        <v>0</v>
      </c>
      <c r="H264" s="211">
        <f>$D264*INDEX('3_RatesBilling'!J:J,MATCH($A264,'3_RatesBilling'!$A:$A,0))</f>
        <v>0</v>
      </c>
      <c r="I264" s="211">
        <f>$D264*INDEX('3_RatesBilling'!K:K,MATCH($A264,'3_RatesBilling'!$A:$A,0))</f>
        <v>0</v>
      </c>
      <c r="J264" s="211">
        <f>$D264*INDEX('3_RatesBilling'!L:L,MATCH($A264,'3_RatesBilling'!$A:$A,0))</f>
        <v>0</v>
      </c>
      <c r="K264" s="216">
        <f>$D264*INDEX('3_RatesBilling'!M:M,MATCH($A264,'3_RatesBilling'!$A:$A,0))</f>
        <v>0</v>
      </c>
      <c r="L264" s="213">
        <f>$D264*INDEX('3_RatesBilling'!N:N,MATCH($A264,'3_RatesBilling'!$A:$A,0))</f>
        <v>0</v>
      </c>
      <c r="M264" s="211">
        <f>$D264*INDEX('3_RatesBilling'!O:O,MATCH($A264,'3_RatesBilling'!$A:$A,0))</f>
        <v>0</v>
      </c>
      <c r="N264" s="211">
        <f>$D264*INDEX('3_RatesBilling'!P:P,MATCH($A264,'3_RatesBilling'!$A:$A,0))</f>
        <v>0</v>
      </c>
      <c r="O264" s="211">
        <f>$D264*INDEX('3_RatesBilling'!Q:Q,MATCH($A264,'3_RatesBilling'!$A:$A,0))</f>
        <v>0</v>
      </c>
      <c r="P264" s="211">
        <f>$D264*INDEX('3_RatesBilling'!R:R,MATCH($A264,'3_RatesBilling'!$A:$A,0))</f>
        <v>0</v>
      </c>
      <c r="Q264" s="211">
        <f>$D264*INDEX('3_RatesBilling'!S:S,MATCH($A264,'3_RatesBilling'!$A:$A,0))</f>
        <v>0</v>
      </c>
      <c r="R264" s="211">
        <f>$D264*INDEX('3_RatesBilling'!T:T,MATCH($A264,'3_RatesBilling'!$A:$A,0))</f>
        <v>0</v>
      </c>
      <c r="S264" s="211">
        <f>$D264*INDEX('3_RatesBilling'!U:U,MATCH($A264,'3_RatesBilling'!$A:$A,0))</f>
        <v>0</v>
      </c>
      <c r="T264" s="211">
        <f>$D264*INDEX('3_RatesBilling'!V:V,MATCH($A264,'3_RatesBilling'!$A:$A,0))</f>
        <v>0</v>
      </c>
      <c r="U264" s="211">
        <f>$D264*INDEX('3_RatesBilling'!W:W,MATCH($A264,'3_RatesBilling'!$A:$A,0))</f>
        <v>0</v>
      </c>
      <c r="V264" s="211">
        <f>$D264*INDEX('3_RatesBilling'!X:X,MATCH($A264,'3_RatesBilling'!$A:$A,0))</f>
        <v>0</v>
      </c>
      <c r="W264" s="211">
        <f>$D264*INDEX('3_RatesBilling'!Y:Y,MATCH($A264,'3_RatesBilling'!$A:$A,0))</f>
        <v>0</v>
      </c>
      <c r="X264" s="211">
        <f>$D264*INDEX('3_RatesBilling'!Z:Z,MATCH($A264,'3_RatesBilling'!$A:$A,0))</f>
        <v>0</v>
      </c>
      <c r="Y264" s="211">
        <f>$D264*INDEX('3_RatesBilling'!AA:AA,MATCH($A264,'3_RatesBilling'!$A:$A,0))</f>
        <v>0</v>
      </c>
      <c r="Z264" s="211">
        <f>$D264*INDEX('3_RatesBilling'!AB:AB,MATCH($A264,'3_RatesBilling'!$A:$A,0))</f>
        <v>0</v>
      </c>
      <c r="AA264" s="211">
        <f>$D264*INDEX('3_RatesBilling'!AC:AC,MATCH($A264,'3_RatesBilling'!$A:$A,0))</f>
        <v>0</v>
      </c>
      <c r="AC264" s="211" t="e">
        <f t="shared" ca="1" si="98"/>
        <v>#REF!</v>
      </c>
      <c r="AD264" s="211" t="e">
        <f t="shared" ca="1" si="99"/>
        <v>#REF!</v>
      </c>
      <c r="AE264" s="211" t="e">
        <f t="shared" ca="1" si="100"/>
        <v>#REF!</v>
      </c>
      <c r="AF264" s="211" t="e">
        <f t="shared" ca="1" si="101"/>
        <v>#REF!</v>
      </c>
      <c r="AG264" s="211" t="e">
        <f t="shared" ca="1" si="102"/>
        <v>#REF!</v>
      </c>
      <c r="AH264" s="211" t="e">
        <f t="shared" ca="1" si="103"/>
        <v>#REF!</v>
      </c>
      <c r="AI264" s="211" t="e">
        <f t="shared" ca="1" si="104"/>
        <v>#REF!</v>
      </c>
      <c r="AJ264" s="211" t="e">
        <f t="shared" ca="1" si="105"/>
        <v>#REF!</v>
      </c>
      <c r="AK264" s="211" t="e">
        <f t="shared" ca="1" si="106"/>
        <v>#REF!</v>
      </c>
      <c r="AL264" s="211" t="e">
        <f t="shared" ca="1" si="107"/>
        <v>#REF!</v>
      </c>
      <c r="AM264" s="211" t="e">
        <f t="shared" ca="1" si="108"/>
        <v>#REF!</v>
      </c>
      <c r="AN264" s="211" t="e">
        <f t="shared" ca="1" si="109"/>
        <v>#REF!</v>
      </c>
      <c r="AO264" s="211" t="e">
        <f t="shared" ca="1" si="110"/>
        <v>#REF!</v>
      </c>
      <c r="AP264" s="211" t="e">
        <f t="shared" ca="1" si="111"/>
        <v>#REF!</v>
      </c>
      <c r="AQ264" s="211" t="e">
        <f t="shared" ca="1" si="112"/>
        <v>#REF!</v>
      </c>
      <c r="AR264" s="211" t="e">
        <f t="shared" ca="1" si="113"/>
        <v>#REF!</v>
      </c>
      <c r="AT264" s="209" t="e">
        <f t="shared" ca="1" si="114"/>
        <v>#REF!</v>
      </c>
      <c r="AU264" s="209" t="e">
        <f t="shared" ca="1" si="115"/>
        <v>#REF!</v>
      </c>
      <c r="AV264" s="209" t="e">
        <f t="shared" ca="1" si="116"/>
        <v>#REF!</v>
      </c>
      <c r="AW264" s="209" t="e">
        <f t="shared" ca="1" si="117"/>
        <v>#REF!</v>
      </c>
      <c r="AX264" s="209" t="e">
        <f t="shared" ca="1" si="118"/>
        <v>#REF!</v>
      </c>
      <c r="AY264" s="209" t="e">
        <f t="shared" ca="1" si="119"/>
        <v>#REF!</v>
      </c>
      <c r="AZ264" s="209" t="e">
        <f t="shared" ca="1" si="120"/>
        <v>#REF!</v>
      </c>
      <c r="BA264" s="209" t="e">
        <f t="shared" ca="1" si="121"/>
        <v>#REF!</v>
      </c>
      <c r="BB264" s="209" t="e">
        <f t="shared" ca="1" si="122"/>
        <v>#REF!</v>
      </c>
      <c r="BC264" s="209" t="e">
        <f t="shared" ca="1" si="123"/>
        <v>#REF!</v>
      </c>
      <c r="BD264" s="209" t="e">
        <f t="shared" ca="1" si="124"/>
        <v>#REF!</v>
      </c>
      <c r="BE264" s="209" t="e">
        <f t="shared" ca="1" si="125"/>
        <v>#REF!</v>
      </c>
      <c r="BF264" s="209" t="e">
        <f t="shared" ca="1" si="126"/>
        <v>#REF!</v>
      </c>
      <c r="BG264" s="209" t="e">
        <f t="shared" ca="1" si="127"/>
        <v>#REF!</v>
      </c>
      <c r="BH264" s="209" t="e">
        <f t="shared" ca="1" si="128"/>
        <v>#REF!</v>
      </c>
      <c r="BI264" s="209" t="e">
        <f t="shared" ca="1" si="129"/>
        <v>#REF!</v>
      </c>
    </row>
    <row r="265" spans="1:61" s="3" customFormat="1">
      <c r="A265" s="246" t="s">
        <v>534</v>
      </c>
      <c r="B265" s="246" t="str">
        <f>INDEX('Ref1'!$E:$E,MATCH(A265,'Ref1'!$A:$A,0))</f>
        <v>Rochford</v>
      </c>
      <c r="C265" s="246" t="str">
        <f>INDEX('Ref1'!$B:$B,MATCH($A265,'Ref1'!$A:$A,0))</f>
        <v>SD</v>
      </c>
      <c r="D265" s="307">
        <f>INDEX(Inputs!$K$61:$K$71,MATCH($C265,Inputs!$Q$61:$Q$71,0))</f>
        <v>0</v>
      </c>
      <c r="E265" s="211">
        <f>$D265*INDEX('3_RatesBilling'!G:G,MATCH($A265,'3_RatesBilling'!$A:$A,0))</f>
        <v>0</v>
      </c>
      <c r="F265" s="211">
        <f>$D265*INDEX('3_RatesBilling'!H:H,MATCH($A265,'3_RatesBilling'!$A:$A,0))</f>
        <v>0</v>
      </c>
      <c r="G265" s="211">
        <f>$D265*INDEX('3_RatesBilling'!I:I,MATCH($A265,'3_RatesBilling'!$A:$A,0))</f>
        <v>0</v>
      </c>
      <c r="H265" s="211">
        <f>$D265*INDEX('3_RatesBilling'!J:J,MATCH($A265,'3_RatesBilling'!$A:$A,0))</f>
        <v>0</v>
      </c>
      <c r="I265" s="211">
        <f>$D265*INDEX('3_RatesBilling'!K:K,MATCH($A265,'3_RatesBilling'!$A:$A,0))</f>
        <v>0</v>
      </c>
      <c r="J265" s="211">
        <f>$D265*INDEX('3_RatesBilling'!L:L,MATCH($A265,'3_RatesBilling'!$A:$A,0))</f>
        <v>0</v>
      </c>
      <c r="K265" s="216">
        <f>$D265*INDEX('3_RatesBilling'!M:M,MATCH($A265,'3_RatesBilling'!$A:$A,0))</f>
        <v>0</v>
      </c>
      <c r="L265" s="213">
        <f>$D265*INDEX('3_RatesBilling'!N:N,MATCH($A265,'3_RatesBilling'!$A:$A,0))</f>
        <v>0</v>
      </c>
      <c r="M265" s="211">
        <f>$D265*INDEX('3_RatesBilling'!O:O,MATCH($A265,'3_RatesBilling'!$A:$A,0))</f>
        <v>0</v>
      </c>
      <c r="N265" s="211">
        <f>$D265*INDEX('3_RatesBilling'!P:P,MATCH($A265,'3_RatesBilling'!$A:$A,0))</f>
        <v>0</v>
      </c>
      <c r="O265" s="211">
        <f>$D265*INDEX('3_RatesBilling'!Q:Q,MATCH($A265,'3_RatesBilling'!$A:$A,0))</f>
        <v>0</v>
      </c>
      <c r="P265" s="211">
        <f>$D265*INDEX('3_RatesBilling'!R:R,MATCH($A265,'3_RatesBilling'!$A:$A,0))</f>
        <v>0</v>
      </c>
      <c r="Q265" s="211">
        <f>$D265*INDEX('3_RatesBilling'!S:S,MATCH($A265,'3_RatesBilling'!$A:$A,0))</f>
        <v>0</v>
      </c>
      <c r="R265" s="211">
        <f>$D265*INDEX('3_RatesBilling'!T:T,MATCH($A265,'3_RatesBilling'!$A:$A,0))</f>
        <v>0</v>
      </c>
      <c r="S265" s="211">
        <f>$D265*INDEX('3_RatesBilling'!U:U,MATCH($A265,'3_RatesBilling'!$A:$A,0))</f>
        <v>0</v>
      </c>
      <c r="T265" s="211">
        <f>$D265*INDEX('3_RatesBilling'!V:V,MATCH($A265,'3_RatesBilling'!$A:$A,0))</f>
        <v>0</v>
      </c>
      <c r="U265" s="211">
        <f>$D265*INDEX('3_RatesBilling'!W:W,MATCH($A265,'3_RatesBilling'!$A:$A,0))</f>
        <v>0</v>
      </c>
      <c r="V265" s="211">
        <f>$D265*INDEX('3_RatesBilling'!X:X,MATCH($A265,'3_RatesBilling'!$A:$A,0))</f>
        <v>0</v>
      </c>
      <c r="W265" s="211">
        <f>$D265*INDEX('3_RatesBilling'!Y:Y,MATCH($A265,'3_RatesBilling'!$A:$A,0))</f>
        <v>0</v>
      </c>
      <c r="X265" s="211">
        <f>$D265*INDEX('3_RatesBilling'!Z:Z,MATCH($A265,'3_RatesBilling'!$A:$A,0))</f>
        <v>0</v>
      </c>
      <c r="Y265" s="211">
        <f>$D265*INDEX('3_RatesBilling'!AA:AA,MATCH($A265,'3_RatesBilling'!$A:$A,0))</f>
        <v>0</v>
      </c>
      <c r="Z265" s="211">
        <f>$D265*INDEX('3_RatesBilling'!AB:AB,MATCH($A265,'3_RatesBilling'!$A:$A,0))</f>
        <v>0</v>
      </c>
      <c r="AA265" s="211">
        <f>$D265*INDEX('3_RatesBilling'!AC:AC,MATCH($A265,'3_RatesBilling'!$A:$A,0))</f>
        <v>0</v>
      </c>
      <c r="AC265" s="211" t="e">
        <f t="shared" ca="1" si="98"/>
        <v>#REF!</v>
      </c>
      <c r="AD265" s="211" t="e">
        <f t="shared" ca="1" si="99"/>
        <v>#REF!</v>
      </c>
      <c r="AE265" s="211" t="e">
        <f t="shared" ca="1" si="100"/>
        <v>#REF!</v>
      </c>
      <c r="AF265" s="211" t="e">
        <f t="shared" ca="1" si="101"/>
        <v>#REF!</v>
      </c>
      <c r="AG265" s="211" t="e">
        <f t="shared" ca="1" si="102"/>
        <v>#REF!</v>
      </c>
      <c r="AH265" s="211" t="e">
        <f t="shared" ca="1" si="103"/>
        <v>#REF!</v>
      </c>
      <c r="AI265" s="211" t="e">
        <f t="shared" ca="1" si="104"/>
        <v>#REF!</v>
      </c>
      <c r="AJ265" s="211" t="e">
        <f t="shared" ca="1" si="105"/>
        <v>#REF!</v>
      </c>
      <c r="AK265" s="211" t="e">
        <f t="shared" ca="1" si="106"/>
        <v>#REF!</v>
      </c>
      <c r="AL265" s="211" t="e">
        <f t="shared" ca="1" si="107"/>
        <v>#REF!</v>
      </c>
      <c r="AM265" s="211" t="e">
        <f t="shared" ca="1" si="108"/>
        <v>#REF!</v>
      </c>
      <c r="AN265" s="211" t="e">
        <f t="shared" ca="1" si="109"/>
        <v>#REF!</v>
      </c>
      <c r="AO265" s="211" t="e">
        <f t="shared" ca="1" si="110"/>
        <v>#REF!</v>
      </c>
      <c r="AP265" s="211" t="e">
        <f t="shared" ca="1" si="111"/>
        <v>#REF!</v>
      </c>
      <c r="AQ265" s="211" t="e">
        <f t="shared" ca="1" si="112"/>
        <v>#REF!</v>
      </c>
      <c r="AR265" s="211" t="e">
        <f t="shared" ca="1" si="113"/>
        <v>#REF!</v>
      </c>
      <c r="AT265" s="209" t="e">
        <f t="shared" ca="1" si="114"/>
        <v>#REF!</v>
      </c>
      <c r="AU265" s="209" t="e">
        <f t="shared" ca="1" si="115"/>
        <v>#REF!</v>
      </c>
      <c r="AV265" s="209" t="e">
        <f t="shared" ca="1" si="116"/>
        <v>#REF!</v>
      </c>
      <c r="AW265" s="209" t="e">
        <f t="shared" ca="1" si="117"/>
        <v>#REF!</v>
      </c>
      <c r="AX265" s="209" t="e">
        <f t="shared" ca="1" si="118"/>
        <v>#REF!</v>
      </c>
      <c r="AY265" s="209" t="e">
        <f t="shared" ca="1" si="119"/>
        <v>#REF!</v>
      </c>
      <c r="AZ265" s="209" t="e">
        <f t="shared" ca="1" si="120"/>
        <v>#REF!</v>
      </c>
      <c r="BA265" s="209" t="e">
        <f t="shared" ca="1" si="121"/>
        <v>#REF!</v>
      </c>
      <c r="BB265" s="209" t="e">
        <f t="shared" ca="1" si="122"/>
        <v>#REF!</v>
      </c>
      <c r="BC265" s="209" t="e">
        <f t="shared" ca="1" si="123"/>
        <v>#REF!</v>
      </c>
      <c r="BD265" s="209" t="e">
        <f t="shared" ca="1" si="124"/>
        <v>#REF!</v>
      </c>
      <c r="BE265" s="209" t="e">
        <f t="shared" ca="1" si="125"/>
        <v>#REF!</v>
      </c>
      <c r="BF265" s="209" t="e">
        <f t="shared" ca="1" si="126"/>
        <v>#REF!</v>
      </c>
      <c r="BG265" s="209" t="e">
        <f t="shared" ca="1" si="127"/>
        <v>#REF!</v>
      </c>
      <c r="BH265" s="209" t="e">
        <f t="shared" ca="1" si="128"/>
        <v>#REF!</v>
      </c>
      <c r="BI265" s="209" t="e">
        <f t="shared" ca="1" si="129"/>
        <v>#REF!</v>
      </c>
    </row>
    <row r="266" spans="1:61" s="3" customFormat="1">
      <c r="A266" s="246" t="s">
        <v>536</v>
      </c>
      <c r="B266" s="246" t="str">
        <f>INDEX('Ref1'!$E:$E,MATCH(A266,'Ref1'!$A:$A,0))</f>
        <v>Rossendale</v>
      </c>
      <c r="C266" s="246" t="str">
        <f>INDEX('Ref1'!$B:$B,MATCH($A266,'Ref1'!$A:$A,0))</f>
        <v>SD</v>
      </c>
      <c r="D266" s="307">
        <f>INDEX(Inputs!$K$61:$K$71,MATCH($C266,Inputs!$Q$61:$Q$71,0))</f>
        <v>0</v>
      </c>
      <c r="E266" s="211">
        <f>$D266*INDEX('3_RatesBilling'!G:G,MATCH($A266,'3_RatesBilling'!$A:$A,0))</f>
        <v>0</v>
      </c>
      <c r="F266" s="211">
        <f>$D266*INDEX('3_RatesBilling'!H:H,MATCH($A266,'3_RatesBilling'!$A:$A,0))</f>
        <v>0</v>
      </c>
      <c r="G266" s="211">
        <f>$D266*INDEX('3_RatesBilling'!I:I,MATCH($A266,'3_RatesBilling'!$A:$A,0))</f>
        <v>0</v>
      </c>
      <c r="H266" s="211">
        <f>$D266*INDEX('3_RatesBilling'!J:J,MATCH($A266,'3_RatesBilling'!$A:$A,0))</f>
        <v>0</v>
      </c>
      <c r="I266" s="211">
        <f>$D266*INDEX('3_RatesBilling'!K:K,MATCH($A266,'3_RatesBilling'!$A:$A,0))</f>
        <v>0</v>
      </c>
      <c r="J266" s="211">
        <f>$D266*INDEX('3_RatesBilling'!L:L,MATCH($A266,'3_RatesBilling'!$A:$A,0))</f>
        <v>0</v>
      </c>
      <c r="K266" s="216">
        <f>$D266*INDEX('3_RatesBilling'!M:M,MATCH($A266,'3_RatesBilling'!$A:$A,0))</f>
        <v>0</v>
      </c>
      <c r="L266" s="213">
        <f>$D266*INDEX('3_RatesBilling'!N:N,MATCH($A266,'3_RatesBilling'!$A:$A,0))</f>
        <v>0</v>
      </c>
      <c r="M266" s="211">
        <f>$D266*INDEX('3_RatesBilling'!O:O,MATCH($A266,'3_RatesBilling'!$A:$A,0))</f>
        <v>0</v>
      </c>
      <c r="N266" s="211">
        <f>$D266*INDEX('3_RatesBilling'!P:P,MATCH($A266,'3_RatesBilling'!$A:$A,0))</f>
        <v>0</v>
      </c>
      <c r="O266" s="211">
        <f>$D266*INDEX('3_RatesBilling'!Q:Q,MATCH($A266,'3_RatesBilling'!$A:$A,0))</f>
        <v>0</v>
      </c>
      <c r="P266" s="211">
        <f>$D266*INDEX('3_RatesBilling'!R:R,MATCH($A266,'3_RatesBilling'!$A:$A,0))</f>
        <v>0</v>
      </c>
      <c r="Q266" s="211">
        <f>$D266*INDEX('3_RatesBilling'!S:S,MATCH($A266,'3_RatesBilling'!$A:$A,0))</f>
        <v>0</v>
      </c>
      <c r="R266" s="211">
        <f>$D266*INDEX('3_RatesBilling'!T:T,MATCH($A266,'3_RatesBilling'!$A:$A,0))</f>
        <v>0</v>
      </c>
      <c r="S266" s="211">
        <f>$D266*INDEX('3_RatesBilling'!U:U,MATCH($A266,'3_RatesBilling'!$A:$A,0))</f>
        <v>0</v>
      </c>
      <c r="T266" s="211">
        <f>$D266*INDEX('3_RatesBilling'!V:V,MATCH($A266,'3_RatesBilling'!$A:$A,0))</f>
        <v>0</v>
      </c>
      <c r="U266" s="211">
        <f>$D266*INDEX('3_RatesBilling'!W:W,MATCH($A266,'3_RatesBilling'!$A:$A,0))</f>
        <v>0</v>
      </c>
      <c r="V266" s="211">
        <f>$D266*INDEX('3_RatesBilling'!X:X,MATCH($A266,'3_RatesBilling'!$A:$A,0))</f>
        <v>0</v>
      </c>
      <c r="W266" s="211">
        <f>$D266*INDEX('3_RatesBilling'!Y:Y,MATCH($A266,'3_RatesBilling'!$A:$A,0))</f>
        <v>0</v>
      </c>
      <c r="X266" s="211">
        <f>$D266*INDEX('3_RatesBilling'!Z:Z,MATCH($A266,'3_RatesBilling'!$A:$A,0))</f>
        <v>0</v>
      </c>
      <c r="Y266" s="211">
        <f>$D266*INDEX('3_RatesBilling'!AA:AA,MATCH($A266,'3_RatesBilling'!$A:$A,0))</f>
        <v>0</v>
      </c>
      <c r="Z266" s="211">
        <f>$D266*INDEX('3_RatesBilling'!AB:AB,MATCH($A266,'3_RatesBilling'!$A:$A,0))</f>
        <v>0</v>
      </c>
      <c r="AA266" s="211">
        <f>$D266*INDEX('3_RatesBilling'!AC:AC,MATCH($A266,'3_RatesBilling'!$A:$A,0))</f>
        <v>0</v>
      </c>
      <c r="AC266" s="211" t="e">
        <f t="shared" ref="AC266:AC329" ca="1" si="130">AVERAGE(OFFSET(L266,0,-1*($A$5+1),1,$A$5))</f>
        <v>#REF!</v>
      </c>
      <c r="AD266" s="211" t="e">
        <f t="shared" ref="AD266:AD329" ca="1" si="131">AVERAGE(OFFSET(M266,0,-1*($A$5+1),1,$A$5))</f>
        <v>#REF!</v>
      </c>
      <c r="AE266" s="211" t="e">
        <f t="shared" ref="AE266:AE329" ca="1" si="132">AVERAGE(OFFSET(N266,0,-1*($A$5+1),1,$A$5))</f>
        <v>#REF!</v>
      </c>
      <c r="AF266" s="211" t="e">
        <f t="shared" ref="AF266:AF329" ca="1" si="133">AVERAGE(OFFSET(O266,0,-1*($A$5+1),1,$A$5))</f>
        <v>#REF!</v>
      </c>
      <c r="AG266" s="211" t="e">
        <f t="shared" ref="AG266:AG329" ca="1" si="134">AVERAGE(OFFSET(P266,0,-1*($A$5+1),1,$A$5))</f>
        <v>#REF!</v>
      </c>
      <c r="AH266" s="211" t="e">
        <f t="shared" ref="AH266:AH329" ca="1" si="135">AVERAGE(OFFSET(Q266,0,-1*($A$5+1),1,$A$5))</f>
        <v>#REF!</v>
      </c>
      <c r="AI266" s="211" t="e">
        <f t="shared" ref="AI266:AI329" ca="1" si="136">AVERAGE(OFFSET(R266,0,-1*($A$5+1),1,$A$5))</f>
        <v>#REF!</v>
      </c>
      <c r="AJ266" s="211" t="e">
        <f t="shared" ref="AJ266:AJ329" ca="1" si="137">AVERAGE(OFFSET(S266,0,-1*($A$5+1),1,$A$5))</f>
        <v>#REF!</v>
      </c>
      <c r="AK266" s="211" t="e">
        <f t="shared" ref="AK266:AK329" ca="1" si="138">AVERAGE(OFFSET(T266,0,-1*($A$5+1),1,$A$5))</f>
        <v>#REF!</v>
      </c>
      <c r="AL266" s="211" t="e">
        <f t="shared" ref="AL266:AL329" ca="1" si="139">AVERAGE(OFFSET(U266,0,-1*($A$5+1),1,$A$5))</f>
        <v>#REF!</v>
      </c>
      <c r="AM266" s="211" t="e">
        <f t="shared" ref="AM266:AM329" ca="1" si="140">AVERAGE(OFFSET(V266,0,-1*($A$5+1),1,$A$5))</f>
        <v>#REF!</v>
      </c>
      <c r="AN266" s="211" t="e">
        <f t="shared" ref="AN266:AN329" ca="1" si="141">AVERAGE(OFFSET(W266,0,-1*($A$5+1),1,$A$5))</f>
        <v>#REF!</v>
      </c>
      <c r="AO266" s="211" t="e">
        <f t="shared" ref="AO266:AO329" ca="1" si="142">AVERAGE(OFFSET(X266,0,-1*($A$5+1),1,$A$5))</f>
        <v>#REF!</v>
      </c>
      <c r="AP266" s="211" t="e">
        <f t="shared" ref="AP266:AP329" ca="1" si="143">AVERAGE(OFFSET(Y266,0,-1*($A$5+1),1,$A$5))</f>
        <v>#REF!</v>
      </c>
      <c r="AQ266" s="211" t="e">
        <f t="shared" ref="AQ266:AQ329" ca="1" si="144">AVERAGE(OFFSET(Z266,0,-1*($A$5+1),1,$A$5))</f>
        <v>#REF!</v>
      </c>
      <c r="AR266" s="211" t="e">
        <f t="shared" ref="AR266:AR329" ca="1" si="145">AVERAGE(OFFSET(AA266,0,-1*($A$5+1),1,$A$5))</f>
        <v>#REF!</v>
      </c>
      <c r="AT266" s="209" t="e">
        <f t="shared" ref="AT266:AT329" ca="1" si="146">AC266/AC$393</f>
        <v>#REF!</v>
      </c>
      <c r="AU266" s="209" t="e">
        <f t="shared" ref="AU266:AU329" ca="1" si="147">AD266/AD$393</f>
        <v>#REF!</v>
      </c>
      <c r="AV266" s="209" t="e">
        <f t="shared" ref="AV266:AV329" ca="1" si="148">AE266/AE$393</f>
        <v>#REF!</v>
      </c>
      <c r="AW266" s="209" t="e">
        <f t="shared" ref="AW266:AW329" ca="1" si="149">AF266/AF$393</f>
        <v>#REF!</v>
      </c>
      <c r="AX266" s="209" t="e">
        <f t="shared" ref="AX266:AX329" ca="1" si="150">AG266/AG$393</f>
        <v>#REF!</v>
      </c>
      <c r="AY266" s="209" t="e">
        <f t="shared" ref="AY266:AY329" ca="1" si="151">AH266/AH$393</f>
        <v>#REF!</v>
      </c>
      <c r="AZ266" s="209" t="e">
        <f t="shared" ref="AZ266:AZ329" ca="1" si="152">AI266/AI$393</f>
        <v>#REF!</v>
      </c>
      <c r="BA266" s="209" t="e">
        <f t="shared" ref="BA266:BA329" ca="1" si="153">AJ266/AJ$393</f>
        <v>#REF!</v>
      </c>
      <c r="BB266" s="209" t="e">
        <f t="shared" ref="BB266:BB329" ca="1" si="154">AK266/AK$393</f>
        <v>#REF!</v>
      </c>
      <c r="BC266" s="209" t="e">
        <f t="shared" ref="BC266:BC329" ca="1" si="155">AL266/AL$393</f>
        <v>#REF!</v>
      </c>
      <c r="BD266" s="209" t="e">
        <f t="shared" ref="BD266:BD329" ca="1" si="156">AM266/AM$393</f>
        <v>#REF!</v>
      </c>
      <c r="BE266" s="209" t="e">
        <f t="shared" ref="BE266:BE329" ca="1" si="157">AN266/AN$393</f>
        <v>#REF!</v>
      </c>
      <c r="BF266" s="209" t="e">
        <f t="shared" ref="BF266:BF329" ca="1" si="158">AO266/AO$393</f>
        <v>#REF!</v>
      </c>
      <c r="BG266" s="209" t="e">
        <f t="shared" ref="BG266:BG329" ca="1" si="159">AP266/AP$393</f>
        <v>#REF!</v>
      </c>
      <c r="BH266" s="209" t="e">
        <f t="shared" ref="BH266:BH329" ca="1" si="160">AQ266/AQ$393</f>
        <v>#REF!</v>
      </c>
      <c r="BI266" s="209" t="e">
        <f t="shared" ref="BI266:BI329" ca="1" si="161">AR266/AR$393</f>
        <v>#REF!</v>
      </c>
    </row>
    <row r="267" spans="1:61" s="3" customFormat="1">
      <c r="A267" s="246" t="s">
        <v>538</v>
      </c>
      <c r="B267" s="246" t="str">
        <f>INDEX('Ref1'!$E:$E,MATCH(A267,'Ref1'!$A:$A,0))</f>
        <v>Rother</v>
      </c>
      <c r="C267" s="246" t="str">
        <f>INDEX('Ref1'!$B:$B,MATCH($A267,'Ref1'!$A:$A,0))</f>
        <v>SD</v>
      </c>
      <c r="D267" s="307">
        <f>INDEX(Inputs!$K$61:$K$71,MATCH($C267,Inputs!$Q$61:$Q$71,0))</f>
        <v>0</v>
      </c>
      <c r="E267" s="211">
        <f>$D267*INDEX('3_RatesBilling'!G:G,MATCH($A267,'3_RatesBilling'!$A:$A,0))</f>
        <v>0</v>
      </c>
      <c r="F267" s="211">
        <f>$D267*INDEX('3_RatesBilling'!H:H,MATCH($A267,'3_RatesBilling'!$A:$A,0))</f>
        <v>0</v>
      </c>
      <c r="G267" s="211">
        <f>$D267*INDEX('3_RatesBilling'!I:I,MATCH($A267,'3_RatesBilling'!$A:$A,0))</f>
        <v>0</v>
      </c>
      <c r="H267" s="211">
        <f>$D267*INDEX('3_RatesBilling'!J:J,MATCH($A267,'3_RatesBilling'!$A:$A,0))</f>
        <v>0</v>
      </c>
      <c r="I267" s="211">
        <f>$D267*INDEX('3_RatesBilling'!K:K,MATCH($A267,'3_RatesBilling'!$A:$A,0))</f>
        <v>0</v>
      </c>
      <c r="J267" s="211">
        <f>$D267*INDEX('3_RatesBilling'!L:L,MATCH($A267,'3_RatesBilling'!$A:$A,0))</f>
        <v>0</v>
      </c>
      <c r="K267" s="216">
        <f>$D267*INDEX('3_RatesBilling'!M:M,MATCH($A267,'3_RatesBilling'!$A:$A,0))</f>
        <v>0</v>
      </c>
      <c r="L267" s="213">
        <f>$D267*INDEX('3_RatesBilling'!N:N,MATCH($A267,'3_RatesBilling'!$A:$A,0))</f>
        <v>0</v>
      </c>
      <c r="M267" s="211">
        <f>$D267*INDEX('3_RatesBilling'!O:O,MATCH($A267,'3_RatesBilling'!$A:$A,0))</f>
        <v>0</v>
      </c>
      <c r="N267" s="211">
        <f>$D267*INDEX('3_RatesBilling'!P:P,MATCH($A267,'3_RatesBilling'!$A:$A,0))</f>
        <v>0</v>
      </c>
      <c r="O267" s="211">
        <f>$D267*INDEX('3_RatesBilling'!Q:Q,MATCH($A267,'3_RatesBilling'!$A:$A,0))</f>
        <v>0</v>
      </c>
      <c r="P267" s="211">
        <f>$D267*INDEX('3_RatesBilling'!R:R,MATCH($A267,'3_RatesBilling'!$A:$A,0))</f>
        <v>0</v>
      </c>
      <c r="Q267" s="211">
        <f>$D267*INDEX('3_RatesBilling'!S:S,MATCH($A267,'3_RatesBilling'!$A:$A,0))</f>
        <v>0</v>
      </c>
      <c r="R267" s="211">
        <f>$D267*INDEX('3_RatesBilling'!T:T,MATCH($A267,'3_RatesBilling'!$A:$A,0))</f>
        <v>0</v>
      </c>
      <c r="S267" s="211">
        <f>$D267*INDEX('3_RatesBilling'!U:U,MATCH($A267,'3_RatesBilling'!$A:$A,0))</f>
        <v>0</v>
      </c>
      <c r="T267" s="211">
        <f>$D267*INDEX('3_RatesBilling'!V:V,MATCH($A267,'3_RatesBilling'!$A:$A,0))</f>
        <v>0</v>
      </c>
      <c r="U267" s="211">
        <f>$D267*INDEX('3_RatesBilling'!W:W,MATCH($A267,'3_RatesBilling'!$A:$A,0))</f>
        <v>0</v>
      </c>
      <c r="V267" s="211">
        <f>$D267*INDEX('3_RatesBilling'!X:X,MATCH($A267,'3_RatesBilling'!$A:$A,0))</f>
        <v>0</v>
      </c>
      <c r="W267" s="211">
        <f>$D267*INDEX('3_RatesBilling'!Y:Y,MATCH($A267,'3_RatesBilling'!$A:$A,0))</f>
        <v>0</v>
      </c>
      <c r="X267" s="211">
        <f>$D267*INDEX('3_RatesBilling'!Z:Z,MATCH($A267,'3_RatesBilling'!$A:$A,0))</f>
        <v>0</v>
      </c>
      <c r="Y267" s="211">
        <f>$D267*INDEX('3_RatesBilling'!AA:AA,MATCH($A267,'3_RatesBilling'!$A:$A,0))</f>
        <v>0</v>
      </c>
      <c r="Z267" s="211">
        <f>$D267*INDEX('3_RatesBilling'!AB:AB,MATCH($A267,'3_RatesBilling'!$A:$A,0))</f>
        <v>0</v>
      </c>
      <c r="AA267" s="211">
        <f>$D267*INDEX('3_RatesBilling'!AC:AC,MATCH($A267,'3_RatesBilling'!$A:$A,0))</f>
        <v>0</v>
      </c>
      <c r="AC267" s="211" t="e">
        <f t="shared" ca="1" si="130"/>
        <v>#REF!</v>
      </c>
      <c r="AD267" s="211" t="e">
        <f t="shared" ca="1" si="131"/>
        <v>#REF!</v>
      </c>
      <c r="AE267" s="211" t="e">
        <f t="shared" ca="1" si="132"/>
        <v>#REF!</v>
      </c>
      <c r="AF267" s="211" t="e">
        <f t="shared" ca="1" si="133"/>
        <v>#REF!</v>
      </c>
      <c r="AG267" s="211" t="e">
        <f t="shared" ca="1" si="134"/>
        <v>#REF!</v>
      </c>
      <c r="AH267" s="211" t="e">
        <f t="shared" ca="1" si="135"/>
        <v>#REF!</v>
      </c>
      <c r="AI267" s="211" t="e">
        <f t="shared" ca="1" si="136"/>
        <v>#REF!</v>
      </c>
      <c r="AJ267" s="211" t="e">
        <f t="shared" ca="1" si="137"/>
        <v>#REF!</v>
      </c>
      <c r="AK267" s="211" t="e">
        <f t="shared" ca="1" si="138"/>
        <v>#REF!</v>
      </c>
      <c r="AL267" s="211" t="e">
        <f t="shared" ca="1" si="139"/>
        <v>#REF!</v>
      </c>
      <c r="AM267" s="211" t="e">
        <f t="shared" ca="1" si="140"/>
        <v>#REF!</v>
      </c>
      <c r="AN267" s="211" t="e">
        <f t="shared" ca="1" si="141"/>
        <v>#REF!</v>
      </c>
      <c r="AO267" s="211" t="e">
        <f t="shared" ca="1" si="142"/>
        <v>#REF!</v>
      </c>
      <c r="AP267" s="211" t="e">
        <f t="shared" ca="1" si="143"/>
        <v>#REF!</v>
      </c>
      <c r="AQ267" s="211" t="e">
        <f t="shared" ca="1" si="144"/>
        <v>#REF!</v>
      </c>
      <c r="AR267" s="211" t="e">
        <f t="shared" ca="1" si="145"/>
        <v>#REF!</v>
      </c>
      <c r="AT267" s="209" t="e">
        <f t="shared" ca="1" si="146"/>
        <v>#REF!</v>
      </c>
      <c r="AU267" s="209" t="e">
        <f t="shared" ca="1" si="147"/>
        <v>#REF!</v>
      </c>
      <c r="AV267" s="209" t="e">
        <f t="shared" ca="1" si="148"/>
        <v>#REF!</v>
      </c>
      <c r="AW267" s="209" t="e">
        <f t="shared" ca="1" si="149"/>
        <v>#REF!</v>
      </c>
      <c r="AX267" s="209" t="e">
        <f t="shared" ca="1" si="150"/>
        <v>#REF!</v>
      </c>
      <c r="AY267" s="209" t="e">
        <f t="shared" ca="1" si="151"/>
        <v>#REF!</v>
      </c>
      <c r="AZ267" s="209" t="e">
        <f t="shared" ca="1" si="152"/>
        <v>#REF!</v>
      </c>
      <c r="BA267" s="209" t="e">
        <f t="shared" ca="1" si="153"/>
        <v>#REF!</v>
      </c>
      <c r="BB267" s="209" t="e">
        <f t="shared" ca="1" si="154"/>
        <v>#REF!</v>
      </c>
      <c r="BC267" s="209" t="e">
        <f t="shared" ca="1" si="155"/>
        <v>#REF!</v>
      </c>
      <c r="BD267" s="209" t="e">
        <f t="shared" ca="1" si="156"/>
        <v>#REF!</v>
      </c>
      <c r="BE267" s="209" t="e">
        <f t="shared" ca="1" si="157"/>
        <v>#REF!</v>
      </c>
      <c r="BF267" s="209" t="e">
        <f t="shared" ca="1" si="158"/>
        <v>#REF!</v>
      </c>
      <c r="BG267" s="209" t="e">
        <f t="shared" ca="1" si="159"/>
        <v>#REF!</v>
      </c>
      <c r="BH267" s="209" t="e">
        <f t="shared" ca="1" si="160"/>
        <v>#REF!</v>
      </c>
      <c r="BI267" s="209" t="e">
        <f t="shared" ca="1" si="161"/>
        <v>#REF!</v>
      </c>
    </row>
    <row r="268" spans="1:61" s="3" customFormat="1">
      <c r="A268" s="246" t="s">
        <v>540</v>
      </c>
      <c r="B268" s="246" t="str">
        <f>INDEX('Ref1'!$E:$E,MATCH(A268,'Ref1'!$A:$A,0))</f>
        <v>Rotherham</v>
      </c>
      <c r="C268" s="246" t="str">
        <f>INDEX('Ref1'!$B:$B,MATCH($A268,'Ref1'!$A:$A,0))</f>
        <v>MD</v>
      </c>
      <c r="D268" s="307">
        <f>INDEX(Inputs!$K$61:$K$71,MATCH($C268,Inputs!$Q$61:$Q$71,0))</f>
        <v>0</v>
      </c>
      <c r="E268" s="211">
        <f>$D268*INDEX('3_RatesBilling'!G:G,MATCH($A268,'3_RatesBilling'!$A:$A,0))</f>
        <v>0</v>
      </c>
      <c r="F268" s="211">
        <f>$D268*INDEX('3_RatesBilling'!H:H,MATCH($A268,'3_RatesBilling'!$A:$A,0))</f>
        <v>0</v>
      </c>
      <c r="G268" s="211">
        <f>$D268*INDEX('3_RatesBilling'!I:I,MATCH($A268,'3_RatesBilling'!$A:$A,0))</f>
        <v>0</v>
      </c>
      <c r="H268" s="211">
        <f>$D268*INDEX('3_RatesBilling'!J:J,MATCH($A268,'3_RatesBilling'!$A:$A,0))</f>
        <v>0</v>
      </c>
      <c r="I268" s="211">
        <f>$D268*INDEX('3_RatesBilling'!K:K,MATCH($A268,'3_RatesBilling'!$A:$A,0))</f>
        <v>0</v>
      </c>
      <c r="J268" s="211">
        <f>$D268*INDEX('3_RatesBilling'!L:L,MATCH($A268,'3_RatesBilling'!$A:$A,0))</f>
        <v>0</v>
      </c>
      <c r="K268" s="216">
        <f>$D268*INDEX('3_RatesBilling'!M:M,MATCH($A268,'3_RatesBilling'!$A:$A,0))</f>
        <v>0</v>
      </c>
      <c r="L268" s="213">
        <f>$D268*INDEX('3_RatesBilling'!N:N,MATCH($A268,'3_RatesBilling'!$A:$A,0))</f>
        <v>0</v>
      </c>
      <c r="M268" s="211">
        <f>$D268*INDEX('3_RatesBilling'!O:O,MATCH($A268,'3_RatesBilling'!$A:$A,0))</f>
        <v>0</v>
      </c>
      <c r="N268" s="211">
        <f>$D268*INDEX('3_RatesBilling'!P:P,MATCH($A268,'3_RatesBilling'!$A:$A,0))</f>
        <v>0</v>
      </c>
      <c r="O268" s="211">
        <f>$D268*INDEX('3_RatesBilling'!Q:Q,MATCH($A268,'3_RatesBilling'!$A:$A,0))</f>
        <v>0</v>
      </c>
      <c r="P268" s="211">
        <f>$D268*INDEX('3_RatesBilling'!R:R,MATCH($A268,'3_RatesBilling'!$A:$A,0))</f>
        <v>0</v>
      </c>
      <c r="Q268" s="211">
        <f>$D268*INDEX('3_RatesBilling'!S:S,MATCH($A268,'3_RatesBilling'!$A:$A,0))</f>
        <v>0</v>
      </c>
      <c r="R268" s="211">
        <f>$D268*INDEX('3_RatesBilling'!T:T,MATCH($A268,'3_RatesBilling'!$A:$A,0))</f>
        <v>0</v>
      </c>
      <c r="S268" s="211">
        <f>$D268*INDEX('3_RatesBilling'!U:U,MATCH($A268,'3_RatesBilling'!$A:$A,0))</f>
        <v>0</v>
      </c>
      <c r="T268" s="211">
        <f>$D268*INDEX('3_RatesBilling'!V:V,MATCH($A268,'3_RatesBilling'!$A:$A,0))</f>
        <v>0</v>
      </c>
      <c r="U268" s="211">
        <f>$D268*INDEX('3_RatesBilling'!W:W,MATCH($A268,'3_RatesBilling'!$A:$A,0))</f>
        <v>0</v>
      </c>
      <c r="V268" s="211">
        <f>$D268*INDEX('3_RatesBilling'!X:X,MATCH($A268,'3_RatesBilling'!$A:$A,0))</f>
        <v>0</v>
      </c>
      <c r="W268" s="211">
        <f>$D268*INDEX('3_RatesBilling'!Y:Y,MATCH($A268,'3_RatesBilling'!$A:$A,0))</f>
        <v>0</v>
      </c>
      <c r="X268" s="211">
        <f>$D268*INDEX('3_RatesBilling'!Z:Z,MATCH($A268,'3_RatesBilling'!$A:$A,0))</f>
        <v>0</v>
      </c>
      <c r="Y268" s="211">
        <f>$D268*INDEX('3_RatesBilling'!AA:AA,MATCH($A268,'3_RatesBilling'!$A:$A,0))</f>
        <v>0</v>
      </c>
      <c r="Z268" s="211">
        <f>$D268*INDEX('3_RatesBilling'!AB:AB,MATCH($A268,'3_RatesBilling'!$A:$A,0))</f>
        <v>0</v>
      </c>
      <c r="AA268" s="211">
        <f>$D268*INDEX('3_RatesBilling'!AC:AC,MATCH($A268,'3_RatesBilling'!$A:$A,0))</f>
        <v>0</v>
      </c>
      <c r="AC268" s="211" t="e">
        <f t="shared" ca="1" si="130"/>
        <v>#REF!</v>
      </c>
      <c r="AD268" s="211" t="e">
        <f t="shared" ca="1" si="131"/>
        <v>#REF!</v>
      </c>
      <c r="AE268" s="211" t="e">
        <f t="shared" ca="1" si="132"/>
        <v>#REF!</v>
      </c>
      <c r="AF268" s="211" t="e">
        <f t="shared" ca="1" si="133"/>
        <v>#REF!</v>
      </c>
      <c r="AG268" s="211" t="e">
        <f t="shared" ca="1" si="134"/>
        <v>#REF!</v>
      </c>
      <c r="AH268" s="211" t="e">
        <f t="shared" ca="1" si="135"/>
        <v>#REF!</v>
      </c>
      <c r="AI268" s="211" t="e">
        <f t="shared" ca="1" si="136"/>
        <v>#REF!</v>
      </c>
      <c r="AJ268" s="211" t="e">
        <f t="shared" ca="1" si="137"/>
        <v>#REF!</v>
      </c>
      <c r="AK268" s="211" t="e">
        <f t="shared" ca="1" si="138"/>
        <v>#REF!</v>
      </c>
      <c r="AL268" s="211" t="e">
        <f t="shared" ca="1" si="139"/>
        <v>#REF!</v>
      </c>
      <c r="AM268" s="211" t="e">
        <f t="shared" ca="1" si="140"/>
        <v>#REF!</v>
      </c>
      <c r="AN268" s="211" t="e">
        <f t="shared" ca="1" si="141"/>
        <v>#REF!</v>
      </c>
      <c r="AO268" s="211" t="e">
        <f t="shared" ca="1" si="142"/>
        <v>#REF!</v>
      </c>
      <c r="AP268" s="211" t="e">
        <f t="shared" ca="1" si="143"/>
        <v>#REF!</v>
      </c>
      <c r="AQ268" s="211" t="e">
        <f t="shared" ca="1" si="144"/>
        <v>#REF!</v>
      </c>
      <c r="AR268" s="211" t="e">
        <f t="shared" ca="1" si="145"/>
        <v>#REF!</v>
      </c>
      <c r="AT268" s="209" t="e">
        <f t="shared" ca="1" si="146"/>
        <v>#REF!</v>
      </c>
      <c r="AU268" s="209" t="e">
        <f t="shared" ca="1" si="147"/>
        <v>#REF!</v>
      </c>
      <c r="AV268" s="209" t="e">
        <f t="shared" ca="1" si="148"/>
        <v>#REF!</v>
      </c>
      <c r="AW268" s="209" t="e">
        <f t="shared" ca="1" si="149"/>
        <v>#REF!</v>
      </c>
      <c r="AX268" s="209" t="e">
        <f t="shared" ca="1" si="150"/>
        <v>#REF!</v>
      </c>
      <c r="AY268" s="209" t="e">
        <f t="shared" ca="1" si="151"/>
        <v>#REF!</v>
      </c>
      <c r="AZ268" s="209" t="e">
        <f t="shared" ca="1" si="152"/>
        <v>#REF!</v>
      </c>
      <c r="BA268" s="209" t="e">
        <f t="shared" ca="1" si="153"/>
        <v>#REF!</v>
      </c>
      <c r="BB268" s="209" t="e">
        <f t="shared" ca="1" si="154"/>
        <v>#REF!</v>
      </c>
      <c r="BC268" s="209" t="e">
        <f t="shared" ca="1" si="155"/>
        <v>#REF!</v>
      </c>
      <c r="BD268" s="209" t="e">
        <f t="shared" ca="1" si="156"/>
        <v>#REF!</v>
      </c>
      <c r="BE268" s="209" t="e">
        <f t="shared" ca="1" si="157"/>
        <v>#REF!</v>
      </c>
      <c r="BF268" s="209" t="e">
        <f t="shared" ca="1" si="158"/>
        <v>#REF!</v>
      </c>
      <c r="BG268" s="209" t="e">
        <f t="shared" ca="1" si="159"/>
        <v>#REF!</v>
      </c>
      <c r="BH268" s="209" t="e">
        <f t="shared" ca="1" si="160"/>
        <v>#REF!</v>
      </c>
      <c r="BI268" s="209" t="e">
        <f t="shared" ca="1" si="161"/>
        <v>#REF!</v>
      </c>
    </row>
    <row r="269" spans="1:61" s="3" customFormat="1">
      <c r="A269" s="246" t="s">
        <v>542</v>
      </c>
      <c r="B269" s="246" t="str">
        <f>INDEX('Ref1'!$E:$E,MATCH(A269,'Ref1'!$A:$A,0))</f>
        <v>Rugby</v>
      </c>
      <c r="C269" s="246" t="str">
        <f>INDEX('Ref1'!$B:$B,MATCH($A269,'Ref1'!$A:$A,0))</f>
        <v>SD</v>
      </c>
      <c r="D269" s="307">
        <f>INDEX(Inputs!$K$61:$K$71,MATCH($C269,Inputs!$Q$61:$Q$71,0))</f>
        <v>0</v>
      </c>
      <c r="E269" s="211">
        <f>$D269*INDEX('3_RatesBilling'!G:G,MATCH($A269,'3_RatesBilling'!$A:$A,0))</f>
        <v>0</v>
      </c>
      <c r="F269" s="211">
        <f>$D269*INDEX('3_RatesBilling'!H:H,MATCH($A269,'3_RatesBilling'!$A:$A,0))</f>
        <v>0</v>
      </c>
      <c r="G269" s="211">
        <f>$D269*INDEX('3_RatesBilling'!I:I,MATCH($A269,'3_RatesBilling'!$A:$A,0))</f>
        <v>0</v>
      </c>
      <c r="H269" s="211">
        <f>$D269*INDEX('3_RatesBilling'!J:J,MATCH($A269,'3_RatesBilling'!$A:$A,0))</f>
        <v>0</v>
      </c>
      <c r="I269" s="211">
        <f>$D269*INDEX('3_RatesBilling'!K:K,MATCH($A269,'3_RatesBilling'!$A:$A,0))</f>
        <v>0</v>
      </c>
      <c r="J269" s="211">
        <f>$D269*INDEX('3_RatesBilling'!L:L,MATCH($A269,'3_RatesBilling'!$A:$A,0))</f>
        <v>0</v>
      </c>
      <c r="K269" s="216">
        <f>$D269*INDEX('3_RatesBilling'!M:M,MATCH($A269,'3_RatesBilling'!$A:$A,0))</f>
        <v>0</v>
      </c>
      <c r="L269" s="213">
        <f>$D269*INDEX('3_RatesBilling'!N:N,MATCH($A269,'3_RatesBilling'!$A:$A,0))</f>
        <v>0</v>
      </c>
      <c r="M269" s="211">
        <f>$D269*INDEX('3_RatesBilling'!O:O,MATCH($A269,'3_RatesBilling'!$A:$A,0))</f>
        <v>0</v>
      </c>
      <c r="N269" s="211">
        <f>$D269*INDEX('3_RatesBilling'!P:P,MATCH($A269,'3_RatesBilling'!$A:$A,0))</f>
        <v>0</v>
      </c>
      <c r="O269" s="211">
        <f>$D269*INDEX('3_RatesBilling'!Q:Q,MATCH($A269,'3_RatesBilling'!$A:$A,0))</f>
        <v>0</v>
      </c>
      <c r="P269" s="211">
        <f>$D269*INDEX('3_RatesBilling'!R:R,MATCH($A269,'3_RatesBilling'!$A:$A,0))</f>
        <v>0</v>
      </c>
      <c r="Q269" s="211">
        <f>$D269*INDEX('3_RatesBilling'!S:S,MATCH($A269,'3_RatesBilling'!$A:$A,0))</f>
        <v>0</v>
      </c>
      <c r="R269" s="211">
        <f>$D269*INDEX('3_RatesBilling'!T:T,MATCH($A269,'3_RatesBilling'!$A:$A,0))</f>
        <v>0</v>
      </c>
      <c r="S269" s="211">
        <f>$D269*INDEX('3_RatesBilling'!U:U,MATCH($A269,'3_RatesBilling'!$A:$A,0))</f>
        <v>0</v>
      </c>
      <c r="T269" s="211">
        <f>$D269*INDEX('3_RatesBilling'!V:V,MATCH($A269,'3_RatesBilling'!$A:$A,0))</f>
        <v>0</v>
      </c>
      <c r="U269" s="211">
        <f>$D269*INDEX('3_RatesBilling'!W:W,MATCH($A269,'3_RatesBilling'!$A:$A,0))</f>
        <v>0</v>
      </c>
      <c r="V269" s="211">
        <f>$D269*INDEX('3_RatesBilling'!X:X,MATCH($A269,'3_RatesBilling'!$A:$A,0))</f>
        <v>0</v>
      </c>
      <c r="W269" s="211">
        <f>$D269*INDEX('3_RatesBilling'!Y:Y,MATCH($A269,'3_RatesBilling'!$A:$A,0))</f>
        <v>0</v>
      </c>
      <c r="X269" s="211">
        <f>$D269*INDEX('3_RatesBilling'!Z:Z,MATCH($A269,'3_RatesBilling'!$A:$A,0))</f>
        <v>0</v>
      </c>
      <c r="Y269" s="211">
        <f>$D269*INDEX('3_RatesBilling'!AA:AA,MATCH($A269,'3_RatesBilling'!$A:$A,0))</f>
        <v>0</v>
      </c>
      <c r="Z269" s="211">
        <f>$D269*INDEX('3_RatesBilling'!AB:AB,MATCH($A269,'3_RatesBilling'!$A:$A,0))</f>
        <v>0</v>
      </c>
      <c r="AA269" s="211">
        <f>$D269*INDEX('3_RatesBilling'!AC:AC,MATCH($A269,'3_RatesBilling'!$A:$A,0))</f>
        <v>0</v>
      </c>
      <c r="AC269" s="211" t="e">
        <f t="shared" ca="1" si="130"/>
        <v>#REF!</v>
      </c>
      <c r="AD269" s="211" t="e">
        <f t="shared" ca="1" si="131"/>
        <v>#REF!</v>
      </c>
      <c r="AE269" s="211" t="e">
        <f t="shared" ca="1" si="132"/>
        <v>#REF!</v>
      </c>
      <c r="AF269" s="211" t="e">
        <f t="shared" ca="1" si="133"/>
        <v>#REF!</v>
      </c>
      <c r="AG269" s="211" t="e">
        <f t="shared" ca="1" si="134"/>
        <v>#REF!</v>
      </c>
      <c r="AH269" s="211" t="e">
        <f t="shared" ca="1" si="135"/>
        <v>#REF!</v>
      </c>
      <c r="AI269" s="211" t="e">
        <f t="shared" ca="1" si="136"/>
        <v>#REF!</v>
      </c>
      <c r="AJ269" s="211" t="e">
        <f t="shared" ca="1" si="137"/>
        <v>#REF!</v>
      </c>
      <c r="AK269" s="211" t="e">
        <f t="shared" ca="1" si="138"/>
        <v>#REF!</v>
      </c>
      <c r="AL269" s="211" t="e">
        <f t="shared" ca="1" si="139"/>
        <v>#REF!</v>
      </c>
      <c r="AM269" s="211" t="e">
        <f t="shared" ca="1" si="140"/>
        <v>#REF!</v>
      </c>
      <c r="AN269" s="211" t="e">
        <f t="shared" ca="1" si="141"/>
        <v>#REF!</v>
      </c>
      <c r="AO269" s="211" t="e">
        <f t="shared" ca="1" si="142"/>
        <v>#REF!</v>
      </c>
      <c r="AP269" s="211" t="e">
        <f t="shared" ca="1" si="143"/>
        <v>#REF!</v>
      </c>
      <c r="AQ269" s="211" t="e">
        <f t="shared" ca="1" si="144"/>
        <v>#REF!</v>
      </c>
      <c r="AR269" s="211" t="e">
        <f t="shared" ca="1" si="145"/>
        <v>#REF!</v>
      </c>
      <c r="AT269" s="209" t="e">
        <f t="shared" ca="1" si="146"/>
        <v>#REF!</v>
      </c>
      <c r="AU269" s="209" t="e">
        <f t="shared" ca="1" si="147"/>
        <v>#REF!</v>
      </c>
      <c r="AV269" s="209" t="e">
        <f t="shared" ca="1" si="148"/>
        <v>#REF!</v>
      </c>
      <c r="AW269" s="209" t="e">
        <f t="shared" ca="1" si="149"/>
        <v>#REF!</v>
      </c>
      <c r="AX269" s="209" t="e">
        <f t="shared" ca="1" si="150"/>
        <v>#REF!</v>
      </c>
      <c r="AY269" s="209" t="e">
        <f t="shared" ca="1" si="151"/>
        <v>#REF!</v>
      </c>
      <c r="AZ269" s="209" t="e">
        <f t="shared" ca="1" si="152"/>
        <v>#REF!</v>
      </c>
      <c r="BA269" s="209" t="e">
        <f t="shared" ca="1" si="153"/>
        <v>#REF!</v>
      </c>
      <c r="BB269" s="209" t="e">
        <f t="shared" ca="1" si="154"/>
        <v>#REF!</v>
      </c>
      <c r="BC269" s="209" t="e">
        <f t="shared" ca="1" si="155"/>
        <v>#REF!</v>
      </c>
      <c r="BD269" s="209" t="e">
        <f t="shared" ca="1" si="156"/>
        <v>#REF!</v>
      </c>
      <c r="BE269" s="209" t="e">
        <f t="shared" ca="1" si="157"/>
        <v>#REF!</v>
      </c>
      <c r="BF269" s="209" t="e">
        <f t="shared" ca="1" si="158"/>
        <v>#REF!</v>
      </c>
      <c r="BG269" s="209" t="e">
        <f t="shared" ca="1" si="159"/>
        <v>#REF!</v>
      </c>
      <c r="BH269" s="209" t="e">
        <f t="shared" ca="1" si="160"/>
        <v>#REF!</v>
      </c>
      <c r="BI269" s="209" t="e">
        <f t="shared" ca="1" si="161"/>
        <v>#REF!</v>
      </c>
    </row>
    <row r="270" spans="1:61" s="3" customFormat="1">
      <c r="A270" s="246" t="s">
        <v>544</v>
      </c>
      <c r="B270" s="246" t="str">
        <f>INDEX('Ref1'!$E:$E,MATCH(A270,'Ref1'!$A:$A,0))</f>
        <v>Runnymede</v>
      </c>
      <c r="C270" s="246" t="str">
        <f>INDEX('Ref1'!$B:$B,MATCH($A270,'Ref1'!$A:$A,0))</f>
        <v>SD</v>
      </c>
      <c r="D270" s="307">
        <f>INDEX(Inputs!$K$61:$K$71,MATCH($C270,Inputs!$Q$61:$Q$71,0))</f>
        <v>0</v>
      </c>
      <c r="E270" s="211">
        <f>$D270*INDEX('3_RatesBilling'!G:G,MATCH($A270,'3_RatesBilling'!$A:$A,0))</f>
        <v>0</v>
      </c>
      <c r="F270" s="211">
        <f>$D270*INDEX('3_RatesBilling'!H:H,MATCH($A270,'3_RatesBilling'!$A:$A,0))</f>
        <v>0</v>
      </c>
      <c r="G270" s="211">
        <f>$D270*INDEX('3_RatesBilling'!I:I,MATCH($A270,'3_RatesBilling'!$A:$A,0))</f>
        <v>0</v>
      </c>
      <c r="H270" s="211">
        <f>$D270*INDEX('3_RatesBilling'!J:J,MATCH($A270,'3_RatesBilling'!$A:$A,0))</f>
        <v>0</v>
      </c>
      <c r="I270" s="211">
        <f>$D270*INDEX('3_RatesBilling'!K:K,MATCH($A270,'3_RatesBilling'!$A:$A,0))</f>
        <v>0</v>
      </c>
      <c r="J270" s="211">
        <f>$D270*INDEX('3_RatesBilling'!L:L,MATCH($A270,'3_RatesBilling'!$A:$A,0))</f>
        <v>0</v>
      </c>
      <c r="K270" s="216">
        <f>$D270*INDEX('3_RatesBilling'!M:M,MATCH($A270,'3_RatesBilling'!$A:$A,0))</f>
        <v>0</v>
      </c>
      <c r="L270" s="213">
        <f>$D270*INDEX('3_RatesBilling'!N:N,MATCH($A270,'3_RatesBilling'!$A:$A,0))</f>
        <v>0</v>
      </c>
      <c r="M270" s="211">
        <f>$D270*INDEX('3_RatesBilling'!O:O,MATCH($A270,'3_RatesBilling'!$A:$A,0))</f>
        <v>0</v>
      </c>
      <c r="N270" s="211">
        <f>$D270*INDEX('3_RatesBilling'!P:P,MATCH($A270,'3_RatesBilling'!$A:$A,0))</f>
        <v>0</v>
      </c>
      <c r="O270" s="211">
        <f>$D270*INDEX('3_RatesBilling'!Q:Q,MATCH($A270,'3_RatesBilling'!$A:$A,0))</f>
        <v>0</v>
      </c>
      <c r="P270" s="211">
        <f>$D270*INDEX('3_RatesBilling'!R:R,MATCH($A270,'3_RatesBilling'!$A:$A,0))</f>
        <v>0</v>
      </c>
      <c r="Q270" s="211">
        <f>$D270*INDEX('3_RatesBilling'!S:S,MATCH($A270,'3_RatesBilling'!$A:$A,0))</f>
        <v>0</v>
      </c>
      <c r="R270" s="211">
        <f>$D270*INDEX('3_RatesBilling'!T:T,MATCH($A270,'3_RatesBilling'!$A:$A,0))</f>
        <v>0</v>
      </c>
      <c r="S270" s="211">
        <f>$D270*INDEX('3_RatesBilling'!U:U,MATCH($A270,'3_RatesBilling'!$A:$A,0))</f>
        <v>0</v>
      </c>
      <c r="T270" s="211">
        <f>$D270*INDEX('3_RatesBilling'!V:V,MATCH($A270,'3_RatesBilling'!$A:$A,0))</f>
        <v>0</v>
      </c>
      <c r="U270" s="211">
        <f>$D270*INDEX('3_RatesBilling'!W:W,MATCH($A270,'3_RatesBilling'!$A:$A,0))</f>
        <v>0</v>
      </c>
      <c r="V270" s="211">
        <f>$D270*INDEX('3_RatesBilling'!X:X,MATCH($A270,'3_RatesBilling'!$A:$A,0))</f>
        <v>0</v>
      </c>
      <c r="W270" s="211">
        <f>$D270*INDEX('3_RatesBilling'!Y:Y,MATCH($A270,'3_RatesBilling'!$A:$A,0))</f>
        <v>0</v>
      </c>
      <c r="X270" s="211">
        <f>$D270*INDEX('3_RatesBilling'!Z:Z,MATCH($A270,'3_RatesBilling'!$A:$A,0))</f>
        <v>0</v>
      </c>
      <c r="Y270" s="211">
        <f>$D270*INDEX('3_RatesBilling'!AA:AA,MATCH($A270,'3_RatesBilling'!$A:$A,0))</f>
        <v>0</v>
      </c>
      <c r="Z270" s="211">
        <f>$D270*INDEX('3_RatesBilling'!AB:AB,MATCH($A270,'3_RatesBilling'!$A:$A,0))</f>
        <v>0</v>
      </c>
      <c r="AA270" s="211">
        <f>$D270*INDEX('3_RatesBilling'!AC:AC,MATCH($A270,'3_RatesBilling'!$A:$A,0))</f>
        <v>0</v>
      </c>
      <c r="AC270" s="211" t="e">
        <f t="shared" ca="1" si="130"/>
        <v>#REF!</v>
      </c>
      <c r="AD270" s="211" t="e">
        <f t="shared" ca="1" si="131"/>
        <v>#REF!</v>
      </c>
      <c r="AE270" s="211" t="e">
        <f t="shared" ca="1" si="132"/>
        <v>#REF!</v>
      </c>
      <c r="AF270" s="211" t="e">
        <f t="shared" ca="1" si="133"/>
        <v>#REF!</v>
      </c>
      <c r="AG270" s="211" t="e">
        <f t="shared" ca="1" si="134"/>
        <v>#REF!</v>
      </c>
      <c r="AH270" s="211" t="e">
        <f t="shared" ca="1" si="135"/>
        <v>#REF!</v>
      </c>
      <c r="AI270" s="211" t="e">
        <f t="shared" ca="1" si="136"/>
        <v>#REF!</v>
      </c>
      <c r="AJ270" s="211" t="e">
        <f t="shared" ca="1" si="137"/>
        <v>#REF!</v>
      </c>
      <c r="AK270" s="211" t="e">
        <f t="shared" ca="1" si="138"/>
        <v>#REF!</v>
      </c>
      <c r="AL270" s="211" t="e">
        <f t="shared" ca="1" si="139"/>
        <v>#REF!</v>
      </c>
      <c r="AM270" s="211" t="e">
        <f t="shared" ca="1" si="140"/>
        <v>#REF!</v>
      </c>
      <c r="AN270" s="211" t="e">
        <f t="shared" ca="1" si="141"/>
        <v>#REF!</v>
      </c>
      <c r="AO270" s="211" t="e">
        <f t="shared" ca="1" si="142"/>
        <v>#REF!</v>
      </c>
      <c r="AP270" s="211" t="e">
        <f t="shared" ca="1" si="143"/>
        <v>#REF!</v>
      </c>
      <c r="AQ270" s="211" t="e">
        <f t="shared" ca="1" si="144"/>
        <v>#REF!</v>
      </c>
      <c r="AR270" s="211" t="e">
        <f t="shared" ca="1" si="145"/>
        <v>#REF!</v>
      </c>
      <c r="AT270" s="209" t="e">
        <f t="shared" ca="1" si="146"/>
        <v>#REF!</v>
      </c>
      <c r="AU270" s="209" t="e">
        <f t="shared" ca="1" si="147"/>
        <v>#REF!</v>
      </c>
      <c r="AV270" s="209" t="e">
        <f t="shared" ca="1" si="148"/>
        <v>#REF!</v>
      </c>
      <c r="AW270" s="209" t="e">
        <f t="shared" ca="1" si="149"/>
        <v>#REF!</v>
      </c>
      <c r="AX270" s="209" t="e">
        <f t="shared" ca="1" si="150"/>
        <v>#REF!</v>
      </c>
      <c r="AY270" s="209" t="e">
        <f t="shared" ca="1" si="151"/>
        <v>#REF!</v>
      </c>
      <c r="AZ270" s="209" t="e">
        <f t="shared" ca="1" si="152"/>
        <v>#REF!</v>
      </c>
      <c r="BA270" s="209" t="e">
        <f t="shared" ca="1" si="153"/>
        <v>#REF!</v>
      </c>
      <c r="BB270" s="209" t="e">
        <f t="shared" ca="1" si="154"/>
        <v>#REF!</v>
      </c>
      <c r="BC270" s="209" t="e">
        <f t="shared" ca="1" si="155"/>
        <v>#REF!</v>
      </c>
      <c r="BD270" s="209" t="e">
        <f t="shared" ca="1" si="156"/>
        <v>#REF!</v>
      </c>
      <c r="BE270" s="209" t="e">
        <f t="shared" ca="1" si="157"/>
        <v>#REF!</v>
      </c>
      <c r="BF270" s="209" t="e">
        <f t="shared" ca="1" si="158"/>
        <v>#REF!</v>
      </c>
      <c r="BG270" s="209" t="e">
        <f t="shared" ca="1" si="159"/>
        <v>#REF!</v>
      </c>
      <c r="BH270" s="209" t="e">
        <f t="shared" ca="1" si="160"/>
        <v>#REF!</v>
      </c>
      <c r="BI270" s="209" t="e">
        <f t="shared" ca="1" si="161"/>
        <v>#REF!</v>
      </c>
    </row>
    <row r="271" spans="1:61" s="3" customFormat="1">
      <c r="A271" s="246" t="s">
        <v>546</v>
      </c>
      <c r="B271" s="246" t="str">
        <f>INDEX('Ref1'!$E:$E,MATCH(A271,'Ref1'!$A:$A,0))</f>
        <v>Rushcliffe</v>
      </c>
      <c r="C271" s="246" t="str">
        <f>INDEX('Ref1'!$B:$B,MATCH($A271,'Ref1'!$A:$A,0))</f>
        <v>SD</v>
      </c>
      <c r="D271" s="307">
        <f>INDEX(Inputs!$K$61:$K$71,MATCH($C271,Inputs!$Q$61:$Q$71,0))</f>
        <v>0</v>
      </c>
      <c r="E271" s="211">
        <f>$D271*INDEX('3_RatesBilling'!G:G,MATCH($A271,'3_RatesBilling'!$A:$A,0))</f>
        <v>0</v>
      </c>
      <c r="F271" s="211">
        <f>$D271*INDEX('3_RatesBilling'!H:H,MATCH($A271,'3_RatesBilling'!$A:$A,0))</f>
        <v>0</v>
      </c>
      <c r="G271" s="211">
        <f>$D271*INDEX('3_RatesBilling'!I:I,MATCH($A271,'3_RatesBilling'!$A:$A,0))</f>
        <v>0</v>
      </c>
      <c r="H271" s="211">
        <f>$D271*INDEX('3_RatesBilling'!J:J,MATCH($A271,'3_RatesBilling'!$A:$A,0))</f>
        <v>0</v>
      </c>
      <c r="I271" s="211">
        <f>$D271*INDEX('3_RatesBilling'!K:K,MATCH($A271,'3_RatesBilling'!$A:$A,0))</f>
        <v>0</v>
      </c>
      <c r="J271" s="211">
        <f>$D271*INDEX('3_RatesBilling'!L:L,MATCH($A271,'3_RatesBilling'!$A:$A,0))</f>
        <v>0</v>
      </c>
      <c r="K271" s="216">
        <f>$D271*INDEX('3_RatesBilling'!M:M,MATCH($A271,'3_RatesBilling'!$A:$A,0))</f>
        <v>0</v>
      </c>
      <c r="L271" s="213">
        <f>$D271*INDEX('3_RatesBilling'!N:N,MATCH($A271,'3_RatesBilling'!$A:$A,0))</f>
        <v>0</v>
      </c>
      <c r="M271" s="211">
        <f>$D271*INDEX('3_RatesBilling'!O:O,MATCH($A271,'3_RatesBilling'!$A:$A,0))</f>
        <v>0</v>
      </c>
      <c r="N271" s="211">
        <f>$D271*INDEX('3_RatesBilling'!P:P,MATCH($A271,'3_RatesBilling'!$A:$A,0))</f>
        <v>0</v>
      </c>
      <c r="O271" s="211">
        <f>$D271*INDEX('3_RatesBilling'!Q:Q,MATCH($A271,'3_RatesBilling'!$A:$A,0))</f>
        <v>0</v>
      </c>
      <c r="P271" s="211">
        <f>$D271*INDEX('3_RatesBilling'!R:R,MATCH($A271,'3_RatesBilling'!$A:$A,0))</f>
        <v>0</v>
      </c>
      <c r="Q271" s="211">
        <f>$D271*INDEX('3_RatesBilling'!S:S,MATCH($A271,'3_RatesBilling'!$A:$A,0))</f>
        <v>0</v>
      </c>
      <c r="R271" s="211">
        <f>$D271*INDEX('3_RatesBilling'!T:T,MATCH($A271,'3_RatesBilling'!$A:$A,0))</f>
        <v>0</v>
      </c>
      <c r="S271" s="211">
        <f>$D271*INDEX('3_RatesBilling'!U:U,MATCH($A271,'3_RatesBilling'!$A:$A,0))</f>
        <v>0</v>
      </c>
      <c r="T271" s="211">
        <f>$D271*INDEX('3_RatesBilling'!V:V,MATCH($A271,'3_RatesBilling'!$A:$A,0))</f>
        <v>0</v>
      </c>
      <c r="U271" s="211">
        <f>$D271*INDEX('3_RatesBilling'!W:W,MATCH($A271,'3_RatesBilling'!$A:$A,0))</f>
        <v>0</v>
      </c>
      <c r="V271" s="211">
        <f>$D271*INDEX('3_RatesBilling'!X:X,MATCH($A271,'3_RatesBilling'!$A:$A,0))</f>
        <v>0</v>
      </c>
      <c r="W271" s="211">
        <f>$D271*INDEX('3_RatesBilling'!Y:Y,MATCH($A271,'3_RatesBilling'!$A:$A,0))</f>
        <v>0</v>
      </c>
      <c r="X271" s="211">
        <f>$D271*INDEX('3_RatesBilling'!Z:Z,MATCH($A271,'3_RatesBilling'!$A:$A,0))</f>
        <v>0</v>
      </c>
      <c r="Y271" s="211">
        <f>$D271*INDEX('3_RatesBilling'!AA:AA,MATCH($A271,'3_RatesBilling'!$A:$A,0))</f>
        <v>0</v>
      </c>
      <c r="Z271" s="211">
        <f>$D271*INDEX('3_RatesBilling'!AB:AB,MATCH($A271,'3_RatesBilling'!$A:$A,0))</f>
        <v>0</v>
      </c>
      <c r="AA271" s="211">
        <f>$D271*INDEX('3_RatesBilling'!AC:AC,MATCH($A271,'3_RatesBilling'!$A:$A,0))</f>
        <v>0</v>
      </c>
      <c r="AC271" s="211" t="e">
        <f t="shared" ca="1" si="130"/>
        <v>#REF!</v>
      </c>
      <c r="AD271" s="211" t="e">
        <f t="shared" ca="1" si="131"/>
        <v>#REF!</v>
      </c>
      <c r="AE271" s="211" t="e">
        <f t="shared" ca="1" si="132"/>
        <v>#REF!</v>
      </c>
      <c r="AF271" s="211" t="e">
        <f t="shared" ca="1" si="133"/>
        <v>#REF!</v>
      </c>
      <c r="AG271" s="211" t="e">
        <f t="shared" ca="1" si="134"/>
        <v>#REF!</v>
      </c>
      <c r="AH271" s="211" t="e">
        <f t="shared" ca="1" si="135"/>
        <v>#REF!</v>
      </c>
      <c r="AI271" s="211" t="e">
        <f t="shared" ca="1" si="136"/>
        <v>#REF!</v>
      </c>
      <c r="AJ271" s="211" t="e">
        <f t="shared" ca="1" si="137"/>
        <v>#REF!</v>
      </c>
      <c r="AK271" s="211" t="e">
        <f t="shared" ca="1" si="138"/>
        <v>#REF!</v>
      </c>
      <c r="AL271" s="211" t="e">
        <f t="shared" ca="1" si="139"/>
        <v>#REF!</v>
      </c>
      <c r="AM271" s="211" t="e">
        <f t="shared" ca="1" si="140"/>
        <v>#REF!</v>
      </c>
      <c r="AN271" s="211" t="e">
        <f t="shared" ca="1" si="141"/>
        <v>#REF!</v>
      </c>
      <c r="AO271" s="211" t="e">
        <f t="shared" ca="1" si="142"/>
        <v>#REF!</v>
      </c>
      <c r="AP271" s="211" t="e">
        <f t="shared" ca="1" si="143"/>
        <v>#REF!</v>
      </c>
      <c r="AQ271" s="211" t="e">
        <f t="shared" ca="1" si="144"/>
        <v>#REF!</v>
      </c>
      <c r="AR271" s="211" t="e">
        <f t="shared" ca="1" si="145"/>
        <v>#REF!</v>
      </c>
      <c r="AT271" s="209" t="e">
        <f t="shared" ca="1" si="146"/>
        <v>#REF!</v>
      </c>
      <c r="AU271" s="209" t="e">
        <f t="shared" ca="1" si="147"/>
        <v>#REF!</v>
      </c>
      <c r="AV271" s="209" t="e">
        <f t="shared" ca="1" si="148"/>
        <v>#REF!</v>
      </c>
      <c r="AW271" s="209" t="e">
        <f t="shared" ca="1" si="149"/>
        <v>#REF!</v>
      </c>
      <c r="AX271" s="209" t="e">
        <f t="shared" ca="1" si="150"/>
        <v>#REF!</v>
      </c>
      <c r="AY271" s="209" t="e">
        <f t="shared" ca="1" si="151"/>
        <v>#REF!</v>
      </c>
      <c r="AZ271" s="209" t="e">
        <f t="shared" ca="1" si="152"/>
        <v>#REF!</v>
      </c>
      <c r="BA271" s="209" t="e">
        <f t="shared" ca="1" si="153"/>
        <v>#REF!</v>
      </c>
      <c r="BB271" s="209" t="e">
        <f t="shared" ca="1" si="154"/>
        <v>#REF!</v>
      </c>
      <c r="BC271" s="209" t="e">
        <f t="shared" ca="1" si="155"/>
        <v>#REF!</v>
      </c>
      <c r="BD271" s="209" t="e">
        <f t="shared" ca="1" si="156"/>
        <v>#REF!</v>
      </c>
      <c r="BE271" s="209" t="e">
        <f t="shared" ca="1" si="157"/>
        <v>#REF!</v>
      </c>
      <c r="BF271" s="209" t="e">
        <f t="shared" ca="1" si="158"/>
        <v>#REF!</v>
      </c>
      <c r="BG271" s="209" t="e">
        <f t="shared" ca="1" si="159"/>
        <v>#REF!</v>
      </c>
      <c r="BH271" s="209" t="e">
        <f t="shared" ca="1" si="160"/>
        <v>#REF!</v>
      </c>
      <c r="BI271" s="209" t="e">
        <f t="shared" ca="1" si="161"/>
        <v>#REF!</v>
      </c>
    </row>
    <row r="272" spans="1:61" s="3" customFormat="1">
      <c r="A272" s="246" t="s">
        <v>548</v>
      </c>
      <c r="B272" s="246" t="str">
        <f>INDEX('Ref1'!$E:$E,MATCH(A272,'Ref1'!$A:$A,0))</f>
        <v>Rushmoor</v>
      </c>
      <c r="C272" s="246" t="str">
        <f>INDEX('Ref1'!$B:$B,MATCH($A272,'Ref1'!$A:$A,0))</f>
        <v>SD</v>
      </c>
      <c r="D272" s="307">
        <f>INDEX(Inputs!$K$61:$K$71,MATCH($C272,Inputs!$Q$61:$Q$71,0))</f>
        <v>0</v>
      </c>
      <c r="E272" s="211">
        <f>$D272*INDEX('3_RatesBilling'!G:G,MATCH($A272,'3_RatesBilling'!$A:$A,0))</f>
        <v>0</v>
      </c>
      <c r="F272" s="211">
        <f>$D272*INDEX('3_RatesBilling'!H:H,MATCH($A272,'3_RatesBilling'!$A:$A,0))</f>
        <v>0</v>
      </c>
      <c r="G272" s="211">
        <f>$D272*INDEX('3_RatesBilling'!I:I,MATCH($A272,'3_RatesBilling'!$A:$A,0))</f>
        <v>0</v>
      </c>
      <c r="H272" s="211">
        <f>$D272*INDEX('3_RatesBilling'!J:J,MATCH($A272,'3_RatesBilling'!$A:$A,0))</f>
        <v>0</v>
      </c>
      <c r="I272" s="211">
        <f>$D272*INDEX('3_RatesBilling'!K:K,MATCH($A272,'3_RatesBilling'!$A:$A,0))</f>
        <v>0</v>
      </c>
      <c r="J272" s="211">
        <f>$D272*INDEX('3_RatesBilling'!L:L,MATCH($A272,'3_RatesBilling'!$A:$A,0))</f>
        <v>0</v>
      </c>
      <c r="K272" s="216">
        <f>$D272*INDEX('3_RatesBilling'!M:M,MATCH($A272,'3_RatesBilling'!$A:$A,0))</f>
        <v>0</v>
      </c>
      <c r="L272" s="213">
        <f>$D272*INDEX('3_RatesBilling'!N:N,MATCH($A272,'3_RatesBilling'!$A:$A,0))</f>
        <v>0</v>
      </c>
      <c r="M272" s="211">
        <f>$D272*INDEX('3_RatesBilling'!O:O,MATCH($A272,'3_RatesBilling'!$A:$A,0))</f>
        <v>0</v>
      </c>
      <c r="N272" s="211">
        <f>$D272*INDEX('3_RatesBilling'!P:P,MATCH($A272,'3_RatesBilling'!$A:$A,0))</f>
        <v>0</v>
      </c>
      <c r="O272" s="211">
        <f>$D272*INDEX('3_RatesBilling'!Q:Q,MATCH($A272,'3_RatesBilling'!$A:$A,0))</f>
        <v>0</v>
      </c>
      <c r="P272" s="211">
        <f>$D272*INDEX('3_RatesBilling'!R:R,MATCH($A272,'3_RatesBilling'!$A:$A,0))</f>
        <v>0</v>
      </c>
      <c r="Q272" s="211">
        <f>$D272*INDEX('3_RatesBilling'!S:S,MATCH($A272,'3_RatesBilling'!$A:$A,0))</f>
        <v>0</v>
      </c>
      <c r="R272" s="211">
        <f>$D272*INDEX('3_RatesBilling'!T:T,MATCH($A272,'3_RatesBilling'!$A:$A,0))</f>
        <v>0</v>
      </c>
      <c r="S272" s="211">
        <f>$D272*INDEX('3_RatesBilling'!U:U,MATCH($A272,'3_RatesBilling'!$A:$A,0))</f>
        <v>0</v>
      </c>
      <c r="T272" s="211">
        <f>$D272*INDEX('3_RatesBilling'!V:V,MATCH($A272,'3_RatesBilling'!$A:$A,0))</f>
        <v>0</v>
      </c>
      <c r="U272" s="211">
        <f>$D272*INDEX('3_RatesBilling'!W:W,MATCH($A272,'3_RatesBilling'!$A:$A,0))</f>
        <v>0</v>
      </c>
      <c r="V272" s="211">
        <f>$D272*INDEX('3_RatesBilling'!X:X,MATCH($A272,'3_RatesBilling'!$A:$A,0))</f>
        <v>0</v>
      </c>
      <c r="W272" s="211">
        <f>$D272*INDEX('3_RatesBilling'!Y:Y,MATCH($A272,'3_RatesBilling'!$A:$A,0))</f>
        <v>0</v>
      </c>
      <c r="X272" s="211">
        <f>$D272*INDEX('3_RatesBilling'!Z:Z,MATCH($A272,'3_RatesBilling'!$A:$A,0))</f>
        <v>0</v>
      </c>
      <c r="Y272" s="211">
        <f>$D272*INDEX('3_RatesBilling'!AA:AA,MATCH($A272,'3_RatesBilling'!$A:$A,0))</f>
        <v>0</v>
      </c>
      <c r="Z272" s="211">
        <f>$D272*INDEX('3_RatesBilling'!AB:AB,MATCH($A272,'3_RatesBilling'!$A:$A,0))</f>
        <v>0</v>
      </c>
      <c r="AA272" s="211">
        <f>$D272*INDEX('3_RatesBilling'!AC:AC,MATCH($A272,'3_RatesBilling'!$A:$A,0))</f>
        <v>0</v>
      </c>
      <c r="AC272" s="211" t="e">
        <f t="shared" ca="1" si="130"/>
        <v>#REF!</v>
      </c>
      <c r="AD272" s="211" t="e">
        <f t="shared" ca="1" si="131"/>
        <v>#REF!</v>
      </c>
      <c r="AE272" s="211" t="e">
        <f t="shared" ca="1" si="132"/>
        <v>#REF!</v>
      </c>
      <c r="AF272" s="211" t="e">
        <f t="shared" ca="1" si="133"/>
        <v>#REF!</v>
      </c>
      <c r="AG272" s="211" t="e">
        <f t="shared" ca="1" si="134"/>
        <v>#REF!</v>
      </c>
      <c r="AH272" s="211" t="e">
        <f t="shared" ca="1" si="135"/>
        <v>#REF!</v>
      </c>
      <c r="AI272" s="211" t="e">
        <f t="shared" ca="1" si="136"/>
        <v>#REF!</v>
      </c>
      <c r="AJ272" s="211" t="e">
        <f t="shared" ca="1" si="137"/>
        <v>#REF!</v>
      </c>
      <c r="AK272" s="211" t="e">
        <f t="shared" ca="1" si="138"/>
        <v>#REF!</v>
      </c>
      <c r="AL272" s="211" t="e">
        <f t="shared" ca="1" si="139"/>
        <v>#REF!</v>
      </c>
      <c r="AM272" s="211" t="e">
        <f t="shared" ca="1" si="140"/>
        <v>#REF!</v>
      </c>
      <c r="AN272" s="211" t="e">
        <f t="shared" ca="1" si="141"/>
        <v>#REF!</v>
      </c>
      <c r="AO272" s="211" t="e">
        <f t="shared" ca="1" si="142"/>
        <v>#REF!</v>
      </c>
      <c r="AP272" s="211" t="e">
        <f t="shared" ca="1" si="143"/>
        <v>#REF!</v>
      </c>
      <c r="AQ272" s="211" t="e">
        <f t="shared" ca="1" si="144"/>
        <v>#REF!</v>
      </c>
      <c r="AR272" s="211" t="e">
        <f t="shared" ca="1" si="145"/>
        <v>#REF!</v>
      </c>
      <c r="AT272" s="209" t="e">
        <f t="shared" ca="1" si="146"/>
        <v>#REF!</v>
      </c>
      <c r="AU272" s="209" t="e">
        <f t="shared" ca="1" si="147"/>
        <v>#REF!</v>
      </c>
      <c r="AV272" s="209" t="e">
        <f t="shared" ca="1" si="148"/>
        <v>#REF!</v>
      </c>
      <c r="AW272" s="209" t="e">
        <f t="shared" ca="1" si="149"/>
        <v>#REF!</v>
      </c>
      <c r="AX272" s="209" t="e">
        <f t="shared" ca="1" si="150"/>
        <v>#REF!</v>
      </c>
      <c r="AY272" s="209" t="e">
        <f t="shared" ca="1" si="151"/>
        <v>#REF!</v>
      </c>
      <c r="AZ272" s="209" t="e">
        <f t="shared" ca="1" si="152"/>
        <v>#REF!</v>
      </c>
      <c r="BA272" s="209" t="e">
        <f t="shared" ca="1" si="153"/>
        <v>#REF!</v>
      </c>
      <c r="BB272" s="209" t="e">
        <f t="shared" ca="1" si="154"/>
        <v>#REF!</v>
      </c>
      <c r="BC272" s="209" t="e">
        <f t="shared" ca="1" si="155"/>
        <v>#REF!</v>
      </c>
      <c r="BD272" s="209" t="e">
        <f t="shared" ca="1" si="156"/>
        <v>#REF!</v>
      </c>
      <c r="BE272" s="209" t="e">
        <f t="shared" ca="1" si="157"/>
        <v>#REF!</v>
      </c>
      <c r="BF272" s="209" t="e">
        <f t="shared" ca="1" si="158"/>
        <v>#REF!</v>
      </c>
      <c r="BG272" s="209" t="e">
        <f t="shared" ca="1" si="159"/>
        <v>#REF!</v>
      </c>
      <c r="BH272" s="209" t="e">
        <f t="shared" ca="1" si="160"/>
        <v>#REF!</v>
      </c>
      <c r="BI272" s="209" t="e">
        <f t="shared" ca="1" si="161"/>
        <v>#REF!</v>
      </c>
    </row>
    <row r="273" spans="1:61" s="3" customFormat="1">
      <c r="A273" s="246" t="s">
        <v>550</v>
      </c>
      <c r="B273" s="246" t="str">
        <f>INDEX('Ref1'!$E:$E,MATCH(A273,'Ref1'!$A:$A,0))</f>
        <v>Rutland</v>
      </c>
      <c r="C273" s="246" t="str">
        <f>INDEX('Ref1'!$B:$B,MATCH($A273,'Ref1'!$A:$A,0))</f>
        <v>UNINFIR</v>
      </c>
      <c r="D273" s="307">
        <f>INDEX(Inputs!$K$61:$K$71,MATCH($C273,Inputs!$Q$61:$Q$71,0))</f>
        <v>0</v>
      </c>
      <c r="E273" s="211">
        <f>$D273*INDEX('3_RatesBilling'!G:G,MATCH($A273,'3_RatesBilling'!$A:$A,0))</f>
        <v>0</v>
      </c>
      <c r="F273" s="211">
        <f>$D273*INDEX('3_RatesBilling'!H:H,MATCH($A273,'3_RatesBilling'!$A:$A,0))</f>
        <v>0</v>
      </c>
      <c r="G273" s="211">
        <f>$D273*INDEX('3_RatesBilling'!I:I,MATCH($A273,'3_RatesBilling'!$A:$A,0))</f>
        <v>0</v>
      </c>
      <c r="H273" s="211">
        <f>$D273*INDEX('3_RatesBilling'!J:J,MATCH($A273,'3_RatesBilling'!$A:$A,0))</f>
        <v>0</v>
      </c>
      <c r="I273" s="211">
        <f>$D273*INDEX('3_RatesBilling'!K:K,MATCH($A273,'3_RatesBilling'!$A:$A,0))</f>
        <v>0</v>
      </c>
      <c r="J273" s="211">
        <f>$D273*INDEX('3_RatesBilling'!L:L,MATCH($A273,'3_RatesBilling'!$A:$A,0))</f>
        <v>0</v>
      </c>
      <c r="K273" s="216">
        <f>$D273*INDEX('3_RatesBilling'!M:M,MATCH($A273,'3_RatesBilling'!$A:$A,0))</f>
        <v>0</v>
      </c>
      <c r="L273" s="213">
        <f>$D273*INDEX('3_RatesBilling'!N:N,MATCH($A273,'3_RatesBilling'!$A:$A,0))</f>
        <v>0</v>
      </c>
      <c r="M273" s="211">
        <f>$D273*INDEX('3_RatesBilling'!O:O,MATCH($A273,'3_RatesBilling'!$A:$A,0))</f>
        <v>0</v>
      </c>
      <c r="N273" s="211">
        <f>$D273*INDEX('3_RatesBilling'!P:P,MATCH($A273,'3_RatesBilling'!$A:$A,0))</f>
        <v>0</v>
      </c>
      <c r="O273" s="211">
        <f>$D273*INDEX('3_RatesBilling'!Q:Q,MATCH($A273,'3_RatesBilling'!$A:$A,0))</f>
        <v>0</v>
      </c>
      <c r="P273" s="211">
        <f>$D273*INDEX('3_RatesBilling'!R:R,MATCH($A273,'3_RatesBilling'!$A:$A,0))</f>
        <v>0</v>
      </c>
      <c r="Q273" s="211">
        <f>$D273*INDEX('3_RatesBilling'!S:S,MATCH($A273,'3_RatesBilling'!$A:$A,0))</f>
        <v>0</v>
      </c>
      <c r="R273" s="211">
        <f>$D273*INDEX('3_RatesBilling'!T:T,MATCH($A273,'3_RatesBilling'!$A:$A,0))</f>
        <v>0</v>
      </c>
      <c r="S273" s="211">
        <f>$D273*INDEX('3_RatesBilling'!U:U,MATCH($A273,'3_RatesBilling'!$A:$A,0))</f>
        <v>0</v>
      </c>
      <c r="T273" s="211">
        <f>$D273*INDEX('3_RatesBilling'!V:V,MATCH($A273,'3_RatesBilling'!$A:$A,0))</f>
        <v>0</v>
      </c>
      <c r="U273" s="211">
        <f>$D273*INDEX('3_RatesBilling'!W:W,MATCH($A273,'3_RatesBilling'!$A:$A,0))</f>
        <v>0</v>
      </c>
      <c r="V273" s="211">
        <f>$D273*INDEX('3_RatesBilling'!X:X,MATCH($A273,'3_RatesBilling'!$A:$A,0))</f>
        <v>0</v>
      </c>
      <c r="W273" s="211">
        <f>$D273*INDEX('3_RatesBilling'!Y:Y,MATCH($A273,'3_RatesBilling'!$A:$A,0))</f>
        <v>0</v>
      </c>
      <c r="X273" s="211">
        <f>$D273*INDEX('3_RatesBilling'!Z:Z,MATCH($A273,'3_RatesBilling'!$A:$A,0))</f>
        <v>0</v>
      </c>
      <c r="Y273" s="211">
        <f>$D273*INDEX('3_RatesBilling'!AA:AA,MATCH($A273,'3_RatesBilling'!$A:$A,0))</f>
        <v>0</v>
      </c>
      <c r="Z273" s="211">
        <f>$D273*INDEX('3_RatesBilling'!AB:AB,MATCH($A273,'3_RatesBilling'!$A:$A,0))</f>
        <v>0</v>
      </c>
      <c r="AA273" s="211">
        <f>$D273*INDEX('3_RatesBilling'!AC:AC,MATCH($A273,'3_RatesBilling'!$A:$A,0))</f>
        <v>0</v>
      </c>
      <c r="AC273" s="211" t="e">
        <f t="shared" ca="1" si="130"/>
        <v>#REF!</v>
      </c>
      <c r="AD273" s="211" t="e">
        <f t="shared" ca="1" si="131"/>
        <v>#REF!</v>
      </c>
      <c r="AE273" s="211" t="e">
        <f t="shared" ca="1" si="132"/>
        <v>#REF!</v>
      </c>
      <c r="AF273" s="211" t="e">
        <f t="shared" ca="1" si="133"/>
        <v>#REF!</v>
      </c>
      <c r="AG273" s="211" t="e">
        <f t="shared" ca="1" si="134"/>
        <v>#REF!</v>
      </c>
      <c r="AH273" s="211" t="e">
        <f t="shared" ca="1" si="135"/>
        <v>#REF!</v>
      </c>
      <c r="AI273" s="211" t="e">
        <f t="shared" ca="1" si="136"/>
        <v>#REF!</v>
      </c>
      <c r="AJ273" s="211" t="e">
        <f t="shared" ca="1" si="137"/>
        <v>#REF!</v>
      </c>
      <c r="AK273" s="211" t="e">
        <f t="shared" ca="1" si="138"/>
        <v>#REF!</v>
      </c>
      <c r="AL273" s="211" t="e">
        <f t="shared" ca="1" si="139"/>
        <v>#REF!</v>
      </c>
      <c r="AM273" s="211" t="e">
        <f t="shared" ca="1" si="140"/>
        <v>#REF!</v>
      </c>
      <c r="AN273" s="211" t="e">
        <f t="shared" ca="1" si="141"/>
        <v>#REF!</v>
      </c>
      <c r="AO273" s="211" t="e">
        <f t="shared" ca="1" si="142"/>
        <v>#REF!</v>
      </c>
      <c r="AP273" s="211" t="e">
        <f t="shared" ca="1" si="143"/>
        <v>#REF!</v>
      </c>
      <c r="AQ273" s="211" t="e">
        <f t="shared" ca="1" si="144"/>
        <v>#REF!</v>
      </c>
      <c r="AR273" s="211" t="e">
        <f t="shared" ca="1" si="145"/>
        <v>#REF!</v>
      </c>
      <c r="AT273" s="209" t="e">
        <f t="shared" ca="1" si="146"/>
        <v>#REF!</v>
      </c>
      <c r="AU273" s="209" t="e">
        <f t="shared" ca="1" si="147"/>
        <v>#REF!</v>
      </c>
      <c r="AV273" s="209" t="e">
        <f t="shared" ca="1" si="148"/>
        <v>#REF!</v>
      </c>
      <c r="AW273" s="209" t="e">
        <f t="shared" ca="1" si="149"/>
        <v>#REF!</v>
      </c>
      <c r="AX273" s="209" t="e">
        <f t="shared" ca="1" si="150"/>
        <v>#REF!</v>
      </c>
      <c r="AY273" s="209" t="e">
        <f t="shared" ca="1" si="151"/>
        <v>#REF!</v>
      </c>
      <c r="AZ273" s="209" t="e">
        <f t="shared" ca="1" si="152"/>
        <v>#REF!</v>
      </c>
      <c r="BA273" s="209" t="e">
        <f t="shared" ca="1" si="153"/>
        <v>#REF!</v>
      </c>
      <c r="BB273" s="209" t="e">
        <f t="shared" ca="1" si="154"/>
        <v>#REF!</v>
      </c>
      <c r="BC273" s="209" t="e">
        <f t="shared" ca="1" si="155"/>
        <v>#REF!</v>
      </c>
      <c r="BD273" s="209" t="e">
        <f t="shared" ca="1" si="156"/>
        <v>#REF!</v>
      </c>
      <c r="BE273" s="209" t="e">
        <f t="shared" ca="1" si="157"/>
        <v>#REF!</v>
      </c>
      <c r="BF273" s="209" t="e">
        <f t="shared" ca="1" si="158"/>
        <v>#REF!</v>
      </c>
      <c r="BG273" s="209" t="e">
        <f t="shared" ca="1" si="159"/>
        <v>#REF!</v>
      </c>
      <c r="BH273" s="209" t="e">
        <f t="shared" ca="1" si="160"/>
        <v>#REF!</v>
      </c>
      <c r="BI273" s="209" t="e">
        <f t="shared" ca="1" si="161"/>
        <v>#REF!</v>
      </c>
    </row>
    <row r="274" spans="1:61" s="3" customFormat="1">
      <c r="A274" s="246" t="s">
        <v>552</v>
      </c>
      <c r="B274" s="246" t="str">
        <f>INDEX('Ref1'!$E:$E,MATCH(A274,'Ref1'!$A:$A,0))</f>
        <v>Ryedale</v>
      </c>
      <c r="C274" s="246" t="str">
        <f>INDEX('Ref1'!$B:$B,MATCH($A274,'Ref1'!$A:$A,0))</f>
        <v>SD</v>
      </c>
      <c r="D274" s="307">
        <f>INDEX(Inputs!$K$61:$K$71,MATCH($C274,Inputs!$Q$61:$Q$71,0))</f>
        <v>0</v>
      </c>
      <c r="E274" s="211">
        <f>$D274*INDEX('3_RatesBilling'!G:G,MATCH($A274,'3_RatesBilling'!$A:$A,0))</f>
        <v>0</v>
      </c>
      <c r="F274" s="211">
        <f>$D274*INDEX('3_RatesBilling'!H:H,MATCH($A274,'3_RatesBilling'!$A:$A,0))</f>
        <v>0</v>
      </c>
      <c r="G274" s="211">
        <f>$D274*INDEX('3_RatesBilling'!I:I,MATCH($A274,'3_RatesBilling'!$A:$A,0))</f>
        <v>0</v>
      </c>
      <c r="H274" s="211">
        <f>$D274*INDEX('3_RatesBilling'!J:J,MATCH($A274,'3_RatesBilling'!$A:$A,0))</f>
        <v>0</v>
      </c>
      <c r="I274" s="211">
        <f>$D274*INDEX('3_RatesBilling'!K:K,MATCH($A274,'3_RatesBilling'!$A:$A,0))</f>
        <v>0</v>
      </c>
      <c r="J274" s="211">
        <f>$D274*INDEX('3_RatesBilling'!L:L,MATCH($A274,'3_RatesBilling'!$A:$A,0))</f>
        <v>0</v>
      </c>
      <c r="K274" s="216">
        <f>$D274*INDEX('3_RatesBilling'!M:M,MATCH($A274,'3_RatesBilling'!$A:$A,0))</f>
        <v>0</v>
      </c>
      <c r="L274" s="213">
        <f>$D274*INDEX('3_RatesBilling'!N:N,MATCH($A274,'3_RatesBilling'!$A:$A,0))</f>
        <v>0</v>
      </c>
      <c r="M274" s="211">
        <f>$D274*INDEX('3_RatesBilling'!O:O,MATCH($A274,'3_RatesBilling'!$A:$A,0))</f>
        <v>0</v>
      </c>
      <c r="N274" s="211">
        <f>$D274*INDEX('3_RatesBilling'!P:P,MATCH($A274,'3_RatesBilling'!$A:$A,0))</f>
        <v>0</v>
      </c>
      <c r="O274" s="211">
        <f>$D274*INDEX('3_RatesBilling'!Q:Q,MATCH($A274,'3_RatesBilling'!$A:$A,0))</f>
        <v>0</v>
      </c>
      <c r="P274" s="211">
        <f>$D274*INDEX('3_RatesBilling'!R:R,MATCH($A274,'3_RatesBilling'!$A:$A,0))</f>
        <v>0</v>
      </c>
      <c r="Q274" s="211">
        <f>$D274*INDEX('3_RatesBilling'!S:S,MATCH($A274,'3_RatesBilling'!$A:$A,0))</f>
        <v>0</v>
      </c>
      <c r="R274" s="211">
        <f>$D274*INDEX('3_RatesBilling'!T:T,MATCH($A274,'3_RatesBilling'!$A:$A,0))</f>
        <v>0</v>
      </c>
      <c r="S274" s="211">
        <f>$D274*INDEX('3_RatesBilling'!U:U,MATCH($A274,'3_RatesBilling'!$A:$A,0))</f>
        <v>0</v>
      </c>
      <c r="T274" s="211">
        <f>$D274*INDEX('3_RatesBilling'!V:V,MATCH($A274,'3_RatesBilling'!$A:$A,0))</f>
        <v>0</v>
      </c>
      <c r="U274" s="211">
        <f>$D274*INDEX('3_RatesBilling'!W:W,MATCH($A274,'3_RatesBilling'!$A:$A,0))</f>
        <v>0</v>
      </c>
      <c r="V274" s="211">
        <f>$D274*INDEX('3_RatesBilling'!X:X,MATCH($A274,'3_RatesBilling'!$A:$A,0))</f>
        <v>0</v>
      </c>
      <c r="W274" s="211">
        <f>$D274*INDEX('3_RatesBilling'!Y:Y,MATCH($A274,'3_RatesBilling'!$A:$A,0))</f>
        <v>0</v>
      </c>
      <c r="X274" s="211">
        <f>$D274*INDEX('3_RatesBilling'!Z:Z,MATCH($A274,'3_RatesBilling'!$A:$A,0))</f>
        <v>0</v>
      </c>
      <c r="Y274" s="211">
        <f>$D274*INDEX('3_RatesBilling'!AA:AA,MATCH($A274,'3_RatesBilling'!$A:$A,0))</f>
        <v>0</v>
      </c>
      <c r="Z274" s="211">
        <f>$D274*INDEX('3_RatesBilling'!AB:AB,MATCH($A274,'3_RatesBilling'!$A:$A,0))</f>
        <v>0</v>
      </c>
      <c r="AA274" s="211">
        <f>$D274*INDEX('3_RatesBilling'!AC:AC,MATCH($A274,'3_RatesBilling'!$A:$A,0))</f>
        <v>0</v>
      </c>
      <c r="AC274" s="211" t="e">
        <f t="shared" ca="1" si="130"/>
        <v>#REF!</v>
      </c>
      <c r="AD274" s="211" t="e">
        <f t="shared" ca="1" si="131"/>
        <v>#REF!</v>
      </c>
      <c r="AE274" s="211" t="e">
        <f t="shared" ca="1" si="132"/>
        <v>#REF!</v>
      </c>
      <c r="AF274" s="211" t="e">
        <f t="shared" ca="1" si="133"/>
        <v>#REF!</v>
      </c>
      <c r="AG274" s="211" t="e">
        <f t="shared" ca="1" si="134"/>
        <v>#REF!</v>
      </c>
      <c r="AH274" s="211" t="e">
        <f t="shared" ca="1" si="135"/>
        <v>#REF!</v>
      </c>
      <c r="AI274" s="211" t="e">
        <f t="shared" ca="1" si="136"/>
        <v>#REF!</v>
      </c>
      <c r="AJ274" s="211" t="e">
        <f t="shared" ca="1" si="137"/>
        <v>#REF!</v>
      </c>
      <c r="AK274" s="211" t="e">
        <f t="shared" ca="1" si="138"/>
        <v>#REF!</v>
      </c>
      <c r="AL274" s="211" t="e">
        <f t="shared" ca="1" si="139"/>
        <v>#REF!</v>
      </c>
      <c r="AM274" s="211" t="e">
        <f t="shared" ca="1" si="140"/>
        <v>#REF!</v>
      </c>
      <c r="AN274" s="211" t="e">
        <f t="shared" ca="1" si="141"/>
        <v>#REF!</v>
      </c>
      <c r="AO274" s="211" t="e">
        <f t="shared" ca="1" si="142"/>
        <v>#REF!</v>
      </c>
      <c r="AP274" s="211" t="e">
        <f t="shared" ca="1" si="143"/>
        <v>#REF!</v>
      </c>
      <c r="AQ274" s="211" t="e">
        <f t="shared" ca="1" si="144"/>
        <v>#REF!</v>
      </c>
      <c r="AR274" s="211" t="e">
        <f t="shared" ca="1" si="145"/>
        <v>#REF!</v>
      </c>
      <c r="AT274" s="209" t="e">
        <f t="shared" ca="1" si="146"/>
        <v>#REF!</v>
      </c>
      <c r="AU274" s="209" t="e">
        <f t="shared" ca="1" si="147"/>
        <v>#REF!</v>
      </c>
      <c r="AV274" s="209" t="e">
        <f t="shared" ca="1" si="148"/>
        <v>#REF!</v>
      </c>
      <c r="AW274" s="209" t="e">
        <f t="shared" ca="1" si="149"/>
        <v>#REF!</v>
      </c>
      <c r="AX274" s="209" t="e">
        <f t="shared" ca="1" si="150"/>
        <v>#REF!</v>
      </c>
      <c r="AY274" s="209" t="e">
        <f t="shared" ca="1" si="151"/>
        <v>#REF!</v>
      </c>
      <c r="AZ274" s="209" t="e">
        <f t="shared" ca="1" si="152"/>
        <v>#REF!</v>
      </c>
      <c r="BA274" s="209" t="e">
        <f t="shared" ca="1" si="153"/>
        <v>#REF!</v>
      </c>
      <c r="BB274" s="209" t="e">
        <f t="shared" ca="1" si="154"/>
        <v>#REF!</v>
      </c>
      <c r="BC274" s="209" t="e">
        <f t="shared" ca="1" si="155"/>
        <v>#REF!</v>
      </c>
      <c r="BD274" s="209" t="e">
        <f t="shared" ca="1" si="156"/>
        <v>#REF!</v>
      </c>
      <c r="BE274" s="209" t="e">
        <f t="shared" ca="1" si="157"/>
        <v>#REF!</v>
      </c>
      <c r="BF274" s="209" t="e">
        <f t="shared" ca="1" si="158"/>
        <v>#REF!</v>
      </c>
      <c r="BG274" s="209" t="e">
        <f t="shared" ca="1" si="159"/>
        <v>#REF!</v>
      </c>
      <c r="BH274" s="209" t="e">
        <f t="shared" ca="1" si="160"/>
        <v>#REF!</v>
      </c>
      <c r="BI274" s="209" t="e">
        <f t="shared" ca="1" si="161"/>
        <v>#REF!</v>
      </c>
    </row>
    <row r="275" spans="1:61" s="3" customFormat="1">
      <c r="A275" s="246" t="s">
        <v>554</v>
      </c>
      <c r="B275" s="246" t="str">
        <f>INDEX('Ref1'!$E:$E,MATCH(A275,'Ref1'!$A:$A,0))</f>
        <v>Salford</v>
      </c>
      <c r="C275" s="246" t="str">
        <f>INDEX('Ref1'!$B:$B,MATCH($A275,'Ref1'!$A:$A,0))</f>
        <v>MD</v>
      </c>
      <c r="D275" s="307">
        <f>INDEX(Inputs!$K$61:$K$71,MATCH($C275,Inputs!$Q$61:$Q$71,0))</f>
        <v>0</v>
      </c>
      <c r="E275" s="211">
        <f>$D275*INDEX('3_RatesBilling'!G:G,MATCH($A275,'3_RatesBilling'!$A:$A,0))</f>
        <v>0</v>
      </c>
      <c r="F275" s="211">
        <f>$D275*INDEX('3_RatesBilling'!H:H,MATCH($A275,'3_RatesBilling'!$A:$A,0))</f>
        <v>0</v>
      </c>
      <c r="G275" s="211">
        <f>$D275*INDEX('3_RatesBilling'!I:I,MATCH($A275,'3_RatesBilling'!$A:$A,0))</f>
        <v>0</v>
      </c>
      <c r="H275" s="211">
        <f>$D275*INDEX('3_RatesBilling'!J:J,MATCH($A275,'3_RatesBilling'!$A:$A,0))</f>
        <v>0</v>
      </c>
      <c r="I275" s="211">
        <f>$D275*INDEX('3_RatesBilling'!K:K,MATCH($A275,'3_RatesBilling'!$A:$A,0))</f>
        <v>0</v>
      </c>
      <c r="J275" s="211">
        <f>$D275*INDEX('3_RatesBilling'!L:L,MATCH($A275,'3_RatesBilling'!$A:$A,0))</f>
        <v>0</v>
      </c>
      <c r="K275" s="216">
        <f>$D275*INDEX('3_RatesBilling'!M:M,MATCH($A275,'3_RatesBilling'!$A:$A,0))</f>
        <v>0</v>
      </c>
      <c r="L275" s="213">
        <f>$D275*INDEX('3_RatesBilling'!N:N,MATCH($A275,'3_RatesBilling'!$A:$A,0))</f>
        <v>0</v>
      </c>
      <c r="M275" s="211">
        <f>$D275*INDEX('3_RatesBilling'!O:O,MATCH($A275,'3_RatesBilling'!$A:$A,0))</f>
        <v>0</v>
      </c>
      <c r="N275" s="211">
        <f>$D275*INDEX('3_RatesBilling'!P:P,MATCH($A275,'3_RatesBilling'!$A:$A,0))</f>
        <v>0</v>
      </c>
      <c r="O275" s="211">
        <f>$D275*INDEX('3_RatesBilling'!Q:Q,MATCH($A275,'3_RatesBilling'!$A:$A,0))</f>
        <v>0</v>
      </c>
      <c r="P275" s="211">
        <f>$D275*INDEX('3_RatesBilling'!R:R,MATCH($A275,'3_RatesBilling'!$A:$A,0))</f>
        <v>0</v>
      </c>
      <c r="Q275" s="211">
        <f>$D275*INDEX('3_RatesBilling'!S:S,MATCH($A275,'3_RatesBilling'!$A:$A,0))</f>
        <v>0</v>
      </c>
      <c r="R275" s="211">
        <f>$D275*INDEX('3_RatesBilling'!T:T,MATCH($A275,'3_RatesBilling'!$A:$A,0))</f>
        <v>0</v>
      </c>
      <c r="S275" s="211">
        <f>$D275*INDEX('3_RatesBilling'!U:U,MATCH($A275,'3_RatesBilling'!$A:$A,0))</f>
        <v>0</v>
      </c>
      <c r="T275" s="211">
        <f>$D275*INDEX('3_RatesBilling'!V:V,MATCH($A275,'3_RatesBilling'!$A:$A,0))</f>
        <v>0</v>
      </c>
      <c r="U275" s="211">
        <f>$D275*INDEX('3_RatesBilling'!W:W,MATCH($A275,'3_RatesBilling'!$A:$A,0))</f>
        <v>0</v>
      </c>
      <c r="V275" s="211">
        <f>$D275*INDEX('3_RatesBilling'!X:X,MATCH($A275,'3_RatesBilling'!$A:$A,0))</f>
        <v>0</v>
      </c>
      <c r="W275" s="211">
        <f>$D275*INDEX('3_RatesBilling'!Y:Y,MATCH($A275,'3_RatesBilling'!$A:$A,0))</f>
        <v>0</v>
      </c>
      <c r="X275" s="211">
        <f>$D275*INDEX('3_RatesBilling'!Z:Z,MATCH($A275,'3_RatesBilling'!$A:$A,0))</f>
        <v>0</v>
      </c>
      <c r="Y275" s="211">
        <f>$D275*INDEX('3_RatesBilling'!AA:AA,MATCH($A275,'3_RatesBilling'!$A:$A,0))</f>
        <v>0</v>
      </c>
      <c r="Z275" s="211">
        <f>$D275*INDEX('3_RatesBilling'!AB:AB,MATCH($A275,'3_RatesBilling'!$A:$A,0))</f>
        <v>0</v>
      </c>
      <c r="AA275" s="211">
        <f>$D275*INDEX('3_RatesBilling'!AC:AC,MATCH($A275,'3_RatesBilling'!$A:$A,0))</f>
        <v>0</v>
      </c>
      <c r="AC275" s="211" t="e">
        <f t="shared" ca="1" si="130"/>
        <v>#REF!</v>
      </c>
      <c r="AD275" s="211" t="e">
        <f t="shared" ca="1" si="131"/>
        <v>#REF!</v>
      </c>
      <c r="AE275" s="211" t="e">
        <f t="shared" ca="1" si="132"/>
        <v>#REF!</v>
      </c>
      <c r="AF275" s="211" t="e">
        <f t="shared" ca="1" si="133"/>
        <v>#REF!</v>
      </c>
      <c r="AG275" s="211" t="e">
        <f t="shared" ca="1" si="134"/>
        <v>#REF!</v>
      </c>
      <c r="AH275" s="211" t="e">
        <f t="shared" ca="1" si="135"/>
        <v>#REF!</v>
      </c>
      <c r="AI275" s="211" t="e">
        <f t="shared" ca="1" si="136"/>
        <v>#REF!</v>
      </c>
      <c r="AJ275" s="211" t="e">
        <f t="shared" ca="1" si="137"/>
        <v>#REF!</v>
      </c>
      <c r="AK275" s="211" t="e">
        <f t="shared" ca="1" si="138"/>
        <v>#REF!</v>
      </c>
      <c r="AL275" s="211" t="e">
        <f t="shared" ca="1" si="139"/>
        <v>#REF!</v>
      </c>
      <c r="AM275" s="211" t="e">
        <f t="shared" ca="1" si="140"/>
        <v>#REF!</v>
      </c>
      <c r="AN275" s="211" t="e">
        <f t="shared" ca="1" si="141"/>
        <v>#REF!</v>
      </c>
      <c r="AO275" s="211" t="e">
        <f t="shared" ca="1" si="142"/>
        <v>#REF!</v>
      </c>
      <c r="AP275" s="211" t="e">
        <f t="shared" ca="1" si="143"/>
        <v>#REF!</v>
      </c>
      <c r="AQ275" s="211" t="e">
        <f t="shared" ca="1" si="144"/>
        <v>#REF!</v>
      </c>
      <c r="AR275" s="211" t="e">
        <f t="shared" ca="1" si="145"/>
        <v>#REF!</v>
      </c>
      <c r="AT275" s="209" t="e">
        <f t="shared" ca="1" si="146"/>
        <v>#REF!</v>
      </c>
      <c r="AU275" s="209" t="e">
        <f t="shared" ca="1" si="147"/>
        <v>#REF!</v>
      </c>
      <c r="AV275" s="209" t="e">
        <f t="shared" ca="1" si="148"/>
        <v>#REF!</v>
      </c>
      <c r="AW275" s="209" t="e">
        <f t="shared" ca="1" si="149"/>
        <v>#REF!</v>
      </c>
      <c r="AX275" s="209" t="e">
        <f t="shared" ca="1" si="150"/>
        <v>#REF!</v>
      </c>
      <c r="AY275" s="209" t="e">
        <f t="shared" ca="1" si="151"/>
        <v>#REF!</v>
      </c>
      <c r="AZ275" s="209" t="e">
        <f t="shared" ca="1" si="152"/>
        <v>#REF!</v>
      </c>
      <c r="BA275" s="209" t="e">
        <f t="shared" ca="1" si="153"/>
        <v>#REF!</v>
      </c>
      <c r="BB275" s="209" t="e">
        <f t="shared" ca="1" si="154"/>
        <v>#REF!</v>
      </c>
      <c r="BC275" s="209" t="e">
        <f t="shared" ca="1" si="155"/>
        <v>#REF!</v>
      </c>
      <c r="BD275" s="209" t="e">
        <f t="shared" ca="1" si="156"/>
        <v>#REF!</v>
      </c>
      <c r="BE275" s="209" t="e">
        <f t="shared" ca="1" si="157"/>
        <v>#REF!</v>
      </c>
      <c r="BF275" s="209" t="e">
        <f t="shared" ca="1" si="158"/>
        <v>#REF!</v>
      </c>
      <c r="BG275" s="209" t="e">
        <f t="shared" ca="1" si="159"/>
        <v>#REF!</v>
      </c>
      <c r="BH275" s="209" t="e">
        <f t="shared" ca="1" si="160"/>
        <v>#REF!</v>
      </c>
      <c r="BI275" s="209" t="e">
        <f t="shared" ca="1" si="161"/>
        <v>#REF!</v>
      </c>
    </row>
    <row r="276" spans="1:61" s="3" customFormat="1">
      <c r="A276" s="246" t="s">
        <v>556</v>
      </c>
      <c r="B276" s="246" t="str">
        <f>INDEX('Ref1'!$E:$E,MATCH(A276,'Ref1'!$A:$A,0))</f>
        <v>Sandwell</v>
      </c>
      <c r="C276" s="246" t="str">
        <f>INDEX('Ref1'!$B:$B,MATCH($A276,'Ref1'!$A:$A,0))</f>
        <v>MD</v>
      </c>
      <c r="D276" s="307">
        <f>INDEX(Inputs!$K$61:$K$71,MATCH($C276,Inputs!$Q$61:$Q$71,0))</f>
        <v>0</v>
      </c>
      <c r="E276" s="211">
        <f>$D276*INDEX('3_RatesBilling'!G:G,MATCH($A276,'3_RatesBilling'!$A:$A,0))</f>
        <v>0</v>
      </c>
      <c r="F276" s="211">
        <f>$D276*INDEX('3_RatesBilling'!H:H,MATCH($A276,'3_RatesBilling'!$A:$A,0))</f>
        <v>0</v>
      </c>
      <c r="G276" s="211">
        <f>$D276*INDEX('3_RatesBilling'!I:I,MATCH($A276,'3_RatesBilling'!$A:$A,0))</f>
        <v>0</v>
      </c>
      <c r="H276" s="211">
        <f>$D276*INDEX('3_RatesBilling'!J:J,MATCH($A276,'3_RatesBilling'!$A:$A,0))</f>
        <v>0</v>
      </c>
      <c r="I276" s="211">
        <f>$D276*INDEX('3_RatesBilling'!K:K,MATCH($A276,'3_RatesBilling'!$A:$A,0))</f>
        <v>0</v>
      </c>
      <c r="J276" s="211">
        <f>$D276*INDEX('3_RatesBilling'!L:L,MATCH($A276,'3_RatesBilling'!$A:$A,0))</f>
        <v>0</v>
      </c>
      <c r="K276" s="216">
        <f>$D276*INDEX('3_RatesBilling'!M:M,MATCH($A276,'3_RatesBilling'!$A:$A,0))</f>
        <v>0</v>
      </c>
      <c r="L276" s="213">
        <f>$D276*INDEX('3_RatesBilling'!N:N,MATCH($A276,'3_RatesBilling'!$A:$A,0))</f>
        <v>0</v>
      </c>
      <c r="M276" s="211">
        <f>$D276*INDEX('3_RatesBilling'!O:O,MATCH($A276,'3_RatesBilling'!$A:$A,0))</f>
        <v>0</v>
      </c>
      <c r="N276" s="211">
        <f>$D276*INDEX('3_RatesBilling'!P:P,MATCH($A276,'3_RatesBilling'!$A:$A,0))</f>
        <v>0</v>
      </c>
      <c r="O276" s="211">
        <f>$D276*INDEX('3_RatesBilling'!Q:Q,MATCH($A276,'3_RatesBilling'!$A:$A,0))</f>
        <v>0</v>
      </c>
      <c r="P276" s="211">
        <f>$D276*INDEX('3_RatesBilling'!R:R,MATCH($A276,'3_RatesBilling'!$A:$A,0))</f>
        <v>0</v>
      </c>
      <c r="Q276" s="211">
        <f>$D276*INDEX('3_RatesBilling'!S:S,MATCH($A276,'3_RatesBilling'!$A:$A,0))</f>
        <v>0</v>
      </c>
      <c r="R276" s="211">
        <f>$D276*INDEX('3_RatesBilling'!T:T,MATCH($A276,'3_RatesBilling'!$A:$A,0))</f>
        <v>0</v>
      </c>
      <c r="S276" s="211">
        <f>$D276*INDEX('3_RatesBilling'!U:U,MATCH($A276,'3_RatesBilling'!$A:$A,0))</f>
        <v>0</v>
      </c>
      <c r="T276" s="211">
        <f>$D276*INDEX('3_RatesBilling'!V:V,MATCH($A276,'3_RatesBilling'!$A:$A,0))</f>
        <v>0</v>
      </c>
      <c r="U276" s="211">
        <f>$D276*INDEX('3_RatesBilling'!W:W,MATCH($A276,'3_RatesBilling'!$A:$A,0))</f>
        <v>0</v>
      </c>
      <c r="V276" s="211">
        <f>$D276*INDEX('3_RatesBilling'!X:X,MATCH($A276,'3_RatesBilling'!$A:$A,0))</f>
        <v>0</v>
      </c>
      <c r="W276" s="211">
        <f>$D276*INDEX('3_RatesBilling'!Y:Y,MATCH($A276,'3_RatesBilling'!$A:$A,0))</f>
        <v>0</v>
      </c>
      <c r="X276" s="211">
        <f>$D276*INDEX('3_RatesBilling'!Z:Z,MATCH($A276,'3_RatesBilling'!$A:$A,0))</f>
        <v>0</v>
      </c>
      <c r="Y276" s="211">
        <f>$D276*INDEX('3_RatesBilling'!AA:AA,MATCH($A276,'3_RatesBilling'!$A:$A,0))</f>
        <v>0</v>
      </c>
      <c r="Z276" s="211">
        <f>$D276*INDEX('3_RatesBilling'!AB:AB,MATCH($A276,'3_RatesBilling'!$A:$A,0))</f>
        <v>0</v>
      </c>
      <c r="AA276" s="211">
        <f>$D276*INDEX('3_RatesBilling'!AC:AC,MATCH($A276,'3_RatesBilling'!$A:$A,0))</f>
        <v>0</v>
      </c>
      <c r="AC276" s="211" t="e">
        <f t="shared" ca="1" si="130"/>
        <v>#REF!</v>
      </c>
      <c r="AD276" s="211" t="e">
        <f t="shared" ca="1" si="131"/>
        <v>#REF!</v>
      </c>
      <c r="AE276" s="211" t="e">
        <f t="shared" ca="1" si="132"/>
        <v>#REF!</v>
      </c>
      <c r="AF276" s="211" t="e">
        <f t="shared" ca="1" si="133"/>
        <v>#REF!</v>
      </c>
      <c r="AG276" s="211" t="e">
        <f t="shared" ca="1" si="134"/>
        <v>#REF!</v>
      </c>
      <c r="AH276" s="211" t="e">
        <f t="shared" ca="1" si="135"/>
        <v>#REF!</v>
      </c>
      <c r="AI276" s="211" t="e">
        <f t="shared" ca="1" si="136"/>
        <v>#REF!</v>
      </c>
      <c r="AJ276" s="211" t="e">
        <f t="shared" ca="1" si="137"/>
        <v>#REF!</v>
      </c>
      <c r="AK276" s="211" t="e">
        <f t="shared" ca="1" si="138"/>
        <v>#REF!</v>
      </c>
      <c r="AL276" s="211" t="e">
        <f t="shared" ca="1" si="139"/>
        <v>#REF!</v>
      </c>
      <c r="AM276" s="211" t="e">
        <f t="shared" ca="1" si="140"/>
        <v>#REF!</v>
      </c>
      <c r="AN276" s="211" t="e">
        <f t="shared" ca="1" si="141"/>
        <v>#REF!</v>
      </c>
      <c r="AO276" s="211" t="e">
        <f t="shared" ca="1" si="142"/>
        <v>#REF!</v>
      </c>
      <c r="AP276" s="211" t="e">
        <f t="shared" ca="1" si="143"/>
        <v>#REF!</v>
      </c>
      <c r="AQ276" s="211" t="e">
        <f t="shared" ca="1" si="144"/>
        <v>#REF!</v>
      </c>
      <c r="AR276" s="211" t="e">
        <f t="shared" ca="1" si="145"/>
        <v>#REF!</v>
      </c>
      <c r="AT276" s="209" t="e">
        <f t="shared" ca="1" si="146"/>
        <v>#REF!</v>
      </c>
      <c r="AU276" s="209" t="e">
        <f t="shared" ca="1" si="147"/>
        <v>#REF!</v>
      </c>
      <c r="AV276" s="209" t="e">
        <f t="shared" ca="1" si="148"/>
        <v>#REF!</v>
      </c>
      <c r="AW276" s="209" t="e">
        <f t="shared" ca="1" si="149"/>
        <v>#REF!</v>
      </c>
      <c r="AX276" s="209" t="e">
        <f t="shared" ca="1" si="150"/>
        <v>#REF!</v>
      </c>
      <c r="AY276" s="209" t="e">
        <f t="shared" ca="1" si="151"/>
        <v>#REF!</v>
      </c>
      <c r="AZ276" s="209" t="e">
        <f t="shared" ca="1" si="152"/>
        <v>#REF!</v>
      </c>
      <c r="BA276" s="209" t="e">
        <f t="shared" ca="1" si="153"/>
        <v>#REF!</v>
      </c>
      <c r="BB276" s="209" t="e">
        <f t="shared" ca="1" si="154"/>
        <v>#REF!</v>
      </c>
      <c r="BC276" s="209" t="e">
        <f t="shared" ca="1" si="155"/>
        <v>#REF!</v>
      </c>
      <c r="BD276" s="209" t="e">
        <f t="shared" ca="1" si="156"/>
        <v>#REF!</v>
      </c>
      <c r="BE276" s="209" t="e">
        <f t="shared" ca="1" si="157"/>
        <v>#REF!</v>
      </c>
      <c r="BF276" s="209" t="e">
        <f t="shared" ca="1" si="158"/>
        <v>#REF!</v>
      </c>
      <c r="BG276" s="209" t="e">
        <f t="shared" ca="1" si="159"/>
        <v>#REF!</v>
      </c>
      <c r="BH276" s="209" t="e">
        <f t="shared" ca="1" si="160"/>
        <v>#REF!</v>
      </c>
      <c r="BI276" s="209" t="e">
        <f t="shared" ca="1" si="161"/>
        <v>#REF!</v>
      </c>
    </row>
    <row r="277" spans="1:61" s="3" customFormat="1">
      <c r="A277" s="246" t="s">
        <v>558</v>
      </c>
      <c r="B277" s="246" t="str">
        <f>INDEX('Ref1'!$E:$E,MATCH(A277,'Ref1'!$A:$A,0))</f>
        <v>Scarborough</v>
      </c>
      <c r="C277" s="246" t="str">
        <f>INDEX('Ref1'!$B:$B,MATCH($A277,'Ref1'!$A:$A,0))</f>
        <v>SD</v>
      </c>
      <c r="D277" s="307">
        <f>INDEX(Inputs!$K$61:$K$71,MATCH($C277,Inputs!$Q$61:$Q$71,0))</f>
        <v>0</v>
      </c>
      <c r="E277" s="211">
        <f>$D277*INDEX('3_RatesBilling'!G:G,MATCH($A277,'3_RatesBilling'!$A:$A,0))</f>
        <v>0</v>
      </c>
      <c r="F277" s="211">
        <f>$D277*INDEX('3_RatesBilling'!H:H,MATCH($A277,'3_RatesBilling'!$A:$A,0))</f>
        <v>0</v>
      </c>
      <c r="G277" s="211">
        <f>$D277*INDEX('3_RatesBilling'!I:I,MATCH($A277,'3_RatesBilling'!$A:$A,0))</f>
        <v>0</v>
      </c>
      <c r="H277" s="211">
        <f>$D277*INDEX('3_RatesBilling'!J:J,MATCH($A277,'3_RatesBilling'!$A:$A,0))</f>
        <v>0</v>
      </c>
      <c r="I277" s="211">
        <f>$D277*INDEX('3_RatesBilling'!K:K,MATCH($A277,'3_RatesBilling'!$A:$A,0))</f>
        <v>0</v>
      </c>
      <c r="J277" s="211">
        <f>$D277*INDEX('3_RatesBilling'!L:L,MATCH($A277,'3_RatesBilling'!$A:$A,0))</f>
        <v>0</v>
      </c>
      <c r="K277" s="216">
        <f>$D277*INDEX('3_RatesBilling'!M:M,MATCH($A277,'3_RatesBilling'!$A:$A,0))</f>
        <v>0</v>
      </c>
      <c r="L277" s="213">
        <f>$D277*INDEX('3_RatesBilling'!N:N,MATCH($A277,'3_RatesBilling'!$A:$A,0))</f>
        <v>0</v>
      </c>
      <c r="M277" s="211">
        <f>$D277*INDEX('3_RatesBilling'!O:O,MATCH($A277,'3_RatesBilling'!$A:$A,0))</f>
        <v>0</v>
      </c>
      <c r="N277" s="211">
        <f>$D277*INDEX('3_RatesBilling'!P:P,MATCH($A277,'3_RatesBilling'!$A:$A,0))</f>
        <v>0</v>
      </c>
      <c r="O277" s="211">
        <f>$D277*INDEX('3_RatesBilling'!Q:Q,MATCH($A277,'3_RatesBilling'!$A:$A,0))</f>
        <v>0</v>
      </c>
      <c r="P277" s="211">
        <f>$D277*INDEX('3_RatesBilling'!R:R,MATCH($A277,'3_RatesBilling'!$A:$A,0))</f>
        <v>0</v>
      </c>
      <c r="Q277" s="211">
        <f>$D277*INDEX('3_RatesBilling'!S:S,MATCH($A277,'3_RatesBilling'!$A:$A,0))</f>
        <v>0</v>
      </c>
      <c r="R277" s="211">
        <f>$D277*INDEX('3_RatesBilling'!T:T,MATCH($A277,'3_RatesBilling'!$A:$A,0))</f>
        <v>0</v>
      </c>
      <c r="S277" s="211">
        <f>$D277*INDEX('3_RatesBilling'!U:U,MATCH($A277,'3_RatesBilling'!$A:$A,0))</f>
        <v>0</v>
      </c>
      <c r="T277" s="211">
        <f>$D277*INDEX('3_RatesBilling'!V:V,MATCH($A277,'3_RatesBilling'!$A:$A,0))</f>
        <v>0</v>
      </c>
      <c r="U277" s="211">
        <f>$D277*INDEX('3_RatesBilling'!W:W,MATCH($A277,'3_RatesBilling'!$A:$A,0))</f>
        <v>0</v>
      </c>
      <c r="V277" s="211">
        <f>$D277*INDEX('3_RatesBilling'!X:X,MATCH($A277,'3_RatesBilling'!$A:$A,0))</f>
        <v>0</v>
      </c>
      <c r="W277" s="211">
        <f>$D277*INDEX('3_RatesBilling'!Y:Y,MATCH($A277,'3_RatesBilling'!$A:$A,0))</f>
        <v>0</v>
      </c>
      <c r="X277" s="211">
        <f>$D277*INDEX('3_RatesBilling'!Z:Z,MATCH($A277,'3_RatesBilling'!$A:$A,0))</f>
        <v>0</v>
      </c>
      <c r="Y277" s="211">
        <f>$D277*INDEX('3_RatesBilling'!AA:AA,MATCH($A277,'3_RatesBilling'!$A:$A,0))</f>
        <v>0</v>
      </c>
      <c r="Z277" s="211">
        <f>$D277*INDEX('3_RatesBilling'!AB:AB,MATCH($A277,'3_RatesBilling'!$A:$A,0))</f>
        <v>0</v>
      </c>
      <c r="AA277" s="211">
        <f>$D277*INDEX('3_RatesBilling'!AC:AC,MATCH($A277,'3_RatesBilling'!$A:$A,0))</f>
        <v>0</v>
      </c>
      <c r="AC277" s="211" t="e">
        <f t="shared" ca="1" si="130"/>
        <v>#REF!</v>
      </c>
      <c r="AD277" s="211" t="e">
        <f t="shared" ca="1" si="131"/>
        <v>#REF!</v>
      </c>
      <c r="AE277" s="211" t="e">
        <f t="shared" ca="1" si="132"/>
        <v>#REF!</v>
      </c>
      <c r="AF277" s="211" t="e">
        <f t="shared" ca="1" si="133"/>
        <v>#REF!</v>
      </c>
      <c r="AG277" s="211" t="e">
        <f t="shared" ca="1" si="134"/>
        <v>#REF!</v>
      </c>
      <c r="AH277" s="211" t="e">
        <f t="shared" ca="1" si="135"/>
        <v>#REF!</v>
      </c>
      <c r="AI277" s="211" t="e">
        <f t="shared" ca="1" si="136"/>
        <v>#REF!</v>
      </c>
      <c r="AJ277" s="211" t="e">
        <f t="shared" ca="1" si="137"/>
        <v>#REF!</v>
      </c>
      <c r="AK277" s="211" t="e">
        <f t="shared" ca="1" si="138"/>
        <v>#REF!</v>
      </c>
      <c r="AL277" s="211" t="e">
        <f t="shared" ca="1" si="139"/>
        <v>#REF!</v>
      </c>
      <c r="AM277" s="211" t="e">
        <f t="shared" ca="1" si="140"/>
        <v>#REF!</v>
      </c>
      <c r="AN277" s="211" t="e">
        <f t="shared" ca="1" si="141"/>
        <v>#REF!</v>
      </c>
      <c r="AO277" s="211" t="e">
        <f t="shared" ca="1" si="142"/>
        <v>#REF!</v>
      </c>
      <c r="AP277" s="211" t="e">
        <f t="shared" ca="1" si="143"/>
        <v>#REF!</v>
      </c>
      <c r="AQ277" s="211" t="e">
        <f t="shared" ca="1" si="144"/>
        <v>#REF!</v>
      </c>
      <c r="AR277" s="211" t="e">
        <f t="shared" ca="1" si="145"/>
        <v>#REF!</v>
      </c>
      <c r="AT277" s="209" t="e">
        <f t="shared" ca="1" si="146"/>
        <v>#REF!</v>
      </c>
      <c r="AU277" s="209" t="e">
        <f t="shared" ca="1" si="147"/>
        <v>#REF!</v>
      </c>
      <c r="AV277" s="209" t="e">
        <f t="shared" ca="1" si="148"/>
        <v>#REF!</v>
      </c>
      <c r="AW277" s="209" t="e">
        <f t="shared" ca="1" si="149"/>
        <v>#REF!</v>
      </c>
      <c r="AX277" s="209" t="e">
        <f t="shared" ca="1" si="150"/>
        <v>#REF!</v>
      </c>
      <c r="AY277" s="209" t="e">
        <f t="shared" ca="1" si="151"/>
        <v>#REF!</v>
      </c>
      <c r="AZ277" s="209" t="e">
        <f t="shared" ca="1" si="152"/>
        <v>#REF!</v>
      </c>
      <c r="BA277" s="209" t="e">
        <f t="shared" ca="1" si="153"/>
        <v>#REF!</v>
      </c>
      <c r="BB277" s="209" t="e">
        <f t="shared" ca="1" si="154"/>
        <v>#REF!</v>
      </c>
      <c r="BC277" s="209" t="e">
        <f t="shared" ca="1" si="155"/>
        <v>#REF!</v>
      </c>
      <c r="BD277" s="209" t="e">
        <f t="shared" ca="1" si="156"/>
        <v>#REF!</v>
      </c>
      <c r="BE277" s="209" t="e">
        <f t="shared" ca="1" si="157"/>
        <v>#REF!</v>
      </c>
      <c r="BF277" s="209" t="e">
        <f t="shared" ca="1" si="158"/>
        <v>#REF!</v>
      </c>
      <c r="BG277" s="209" t="e">
        <f t="shared" ca="1" si="159"/>
        <v>#REF!</v>
      </c>
      <c r="BH277" s="209" t="e">
        <f t="shared" ca="1" si="160"/>
        <v>#REF!</v>
      </c>
      <c r="BI277" s="209" t="e">
        <f t="shared" ca="1" si="161"/>
        <v>#REF!</v>
      </c>
    </row>
    <row r="278" spans="1:61" s="3" customFormat="1">
      <c r="A278" s="246" t="s">
        <v>560</v>
      </c>
      <c r="B278" s="246" t="str">
        <f>INDEX('Ref1'!$E:$E,MATCH(A278,'Ref1'!$A:$A,0))</f>
        <v>Sedgemoor</v>
      </c>
      <c r="C278" s="246" t="str">
        <f>INDEX('Ref1'!$B:$B,MATCH($A278,'Ref1'!$A:$A,0))</f>
        <v>SD</v>
      </c>
      <c r="D278" s="307">
        <f>INDEX(Inputs!$K$61:$K$71,MATCH($C278,Inputs!$Q$61:$Q$71,0))</f>
        <v>0</v>
      </c>
      <c r="E278" s="211">
        <f>$D278*INDEX('3_RatesBilling'!G:G,MATCH($A278,'3_RatesBilling'!$A:$A,0))</f>
        <v>0</v>
      </c>
      <c r="F278" s="211">
        <f>$D278*INDEX('3_RatesBilling'!H:H,MATCH($A278,'3_RatesBilling'!$A:$A,0))</f>
        <v>0</v>
      </c>
      <c r="G278" s="211">
        <f>$D278*INDEX('3_RatesBilling'!I:I,MATCH($A278,'3_RatesBilling'!$A:$A,0))</f>
        <v>0</v>
      </c>
      <c r="H278" s="211">
        <f>$D278*INDEX('3_RatesBilling'!J:J,MATCH($A278,'3_RatesBilling'!$A:$A,0))</f>
        <v>0</v>
      </c>
      <c r="I278" s="211">
        <f>$D278*INDEX('3_RatesBilling'!K:K,MATCH($A278,'3_RatesBilling'!$A:$A,0))</f>
        <v>0</v>
      </c>
      <c r="J278" s="211">
        <f>$D278*INDEX('3_RatesBilling'!L:L,MATCH($A278,'3_RatesBilling'!$A:$A,0))</f>
        <v>0</v>
      </c>
      <c r="K278" s="216">
        <f>$D278*INDEX('3_RatesBilling'!M:M,MATCH($A278,'3_RatesBilling'!$A:$A,0))</f>
        <v>0</v>
      </c>
      <c r="L278" s="213">
        <f>$D278*INDEX('3_RatesBilling'!N:N,MATCH($A278,'3_RatesBilling'!$A:$A,0))</f>
        <v>0</v>
      </c>
      <c r="M278" s="211">
        <f>$D278*INDEX('3_RatesBilling'!O:O,MATCH($A278,'3_RatesBilling'!$A:$A,0))</f>
        <v>0</v>
      </c>
      <c r="N278" s="211">
        <f>$D278*INDEX('3_RatesBilling'!P:P,MATCH($A278,'3_RatesBilling'!$A:$A,0))</f>
        <v>0</v>
      </c>
      <c r="O278" s="211">
        <f>$D278*INDEX('3_RatesBilling'!Q:Q,MATCH($A278,'3_RatesBilling'!$A:$A,0))</f>
        <v>0</v>
      </c>
      <c r="P278" s="211">
        <f>$D278*INDEX('3_RatesBilling'!R:R,MATCH($A278,'3_RatesBilling'!$A:$A,0))</f>
        <v>0</v>
      </c>
      <c r="Q278" s="211">
        <f>$D278*INDEX('3_RatesBilling'!S:S,MATCH($A278,'3_RatesBilling'!$A:$A,0))</f>
        <v>0</v>
      </c>
      <c r="R278" s="211">
        <f>$D278*INDEX('3_RatesBilling'!T:T,MATCH($A278,'3_RatesBilling'!$A:$A,0))</f>
        <v>0</v>
      </c>
      <c r="S278" s="211">
        <f>$D278*INDEX('3_RatesBilling'!U:U,MATCH($A278,'3_RatesBilling'!$A:$A,0))</f>
        <v>0</v>
      </c>
      <c r="T278" s="211">
        <f>$D278*INDEX('3_RatesBilling'!V:V,MATCH($A278,'3_RatesBilling'!$A:$A,0))</f>
        <v>0</v>
      </c>
      <c r="U278" s="211">
        <f>$D278*INDEX('3_RatesBilling'!W:W,MATCH($A278,'3_RatesBilling'!$A:$A,0))</f>
        <v>0</v>
      </c>
      <c r="V278" s="211">
        <f>$D278*INDEX('3_RatesBilling'!X:X,MATCH($A278,'3_RatesBilling'!$A:$A,0))</f>
        <v>0</v>
      </c>
      <c r="W278" s="211">
        <f>$D278*INDEX('3_RatesBilling'!Y:Y,MATCH($A278,'3_RatesBilling'!$A:$A,0))</f>
        <v>0</v>
      </c>
      <c r="X278" s="211">
        <f>$D278*INDEX('3_RatesBilling'!Z:Z,MATCH($A278,'3_RatesBilling'!$A:$A,0))</f>
        <v>0</v>
      </c>
      <c r="Y278" s="211">
        <f>$D278*INDEX('3_RatesBilling'!AA:AA,MATCH($A278,'3_RatesBilling'!$A:$A,0))</f>
        <v>0</v>
      </c>
      <c r="Z278" s="211">
        <f>$D278*INDEX('3_RatesBilling'!AB:AB,MATCH($A278,'3_RatesBilling'!$A:$A,0))</f>
        <v>0</v>
      </c>
      <c r="AA278" s="211">
        <f>$D278*INDEX('3_RatesBilling'!AC:AC,MATCH($A278,'3_RatesBilling'!$A:$A,0))</f>
        <v>0</v>
      </c>
      <c r="AC278" s="211" t="e">
        <f t="shared" ca="1" si="130"/>
        <v>#REF!</v>
      </c>
      <c r="AD278" s="211" t="e">
        <f t="shared" ca="1" si="131"/>
        <v>#REF!</v>
      </c>
      <c r="AE278" s="211" t="e">
        <f t="shared" ca="1" si="132"/>
        <v>#REF!</v>
      </c>
      <c r="AF278" s="211" t="e">
        <f t="shared" ca="1" si="133"/>
        <v>#REF!</v>
      </c>
      <c r="AG278" s="211" t="e">
        <f t="shared" ca="1" si="134"/>
        <v>#REF!</v>
      </c>
      <c r="AH278" s="211" t="e">
        <f t="shared" ca="1" si="135"/>
        <v>#REF!</v>
      </c>
      <c r="AI278" s="211" t="e">
        <f t="shared" ca="1" si="136"/>
        <v>#REF!</v>
      </c>
      <c r="AJ278" s="211" t="e">
        <f t="shared" ca="1" si="137"/>
        <v>#REF!</v>
      </c>
      <c r="AK278" s="211" t="e">
        <f t="shared" ca="1" si="138"/>
        <v>#REF!</v>
      </c>
      <c r="AL278" s="211" t="e">
        <f t="shared" ca="1" si="139"/>
        <v>#REF!</v>
      </c>
      <c r="AM278" s="211" t="e">
        <f t="shared" ca="1" si="140"/>
        <v>#REF!</v>
      </c>
      <c r="AN278" s="211" t="e">
        <f t="shared" ca="1" si="141"/>
        <v>#REF!</v>
      </c>
      <c r="AO278" s="211" t="e">
        <f t="shared" ca="1" si="142"/>
        <v>#REF!</v>
      </c>
      <c r="AP278" s="211" t="e">
        <f t="shared" ca="1" si="143"/>
        <v>#REF!</v>
      </c>
      <c r="AQ278" s="211" t="e">
        <f t="shared" ca="1" si="144"/>
        <v>#REF!</v>
      </c>
      <c r="AR278" s="211" t="e">
        <f t="shared" ca="1" si="145"/>
        <v>#REF!</v>
      </c>
      <c r="AT278" s="209" t="e">
        <f t="shared" ca="1" si="146"/>
        <v>#REF!</v>
      </c>
      <c r="AU278" s="209" t="e">
        <f t="shared" ca="1" si="147"/>
        <v>#REF!</v>
      </c>
      <c r="AV278" s="209" t="e">
        <f t="shared" ca="1" si="148"/>
        <v>#REF!</v>
      </c>
      <c r="AW278" s="209" t="e">
        <f t="shared" ca="1" si="149"/>
        <v>#REF!</v>
      </c>
      <c r="AX278" s="209" t="e">
        <f t="shared" ca="1" si="150"/>
        <v>#REF!</v>
      </c>
      <c r="AY278" s="209" t="e">
        <f t="shared" ca="1" si="151"/>
        <v>#REF!</v>
      </c>
      <c r="AZ278" s="209" t="e">
        <f t="shared" ca="1" si="152"/>
        <v>#REF!</v>
      </c>
      <c r="BA278" s="209" t="e">
        <f t="shared" ca="1" si="153"/>
        <v>#REF!</v>
      </c>
      <c r="BB278" s="209" t="e">
        <f t="shared" ca="1" si="154"/>
        <v>#REF!</v>
      </c>
      <c r="BC278" s="209" t="e">
        <f t="shared" ca="1" si="155"/>
        <v>#REF!</v>
      </c>
      <c r="BD278" s="209" t="e">
        <f t="shared" ca="1" si="156"/>
        <v>#REF!</v>
      </c>
      <c r="BE278" s="209" t="e">
        <f t="shared" ca="1" si="157"/>
        <v>#REF!</v>
      </c>
      <c r="BF278" s="209" t="e">
        <f t="shared" ca="1" si="158"/>
        <v>#REF!</v>
      </c>
      <c r="BG278" s="209" t="e">
        <f t="shared" ca="1" si="159"/>
        <v>#REF!</v>
      </c>
      <c r="BH278" s="209" t="e">
        <f t="shared" ca="1" si="160"/>
        <v>#REF!</v>
      </c>
      <c r="BI278" s="209" t="e">
        <f t="shared" ca="1" si="161"/>
        <v>#REF!</v>
      </c>
    </row>
    <row r="279" spans="1:61" s="3" customFormat="1">
      <c r="A279" s="246" t="s">
        <v>562</v>
      </c>
      <c r="B279" s="246" t="str">
        <f>INDEX('Ref1'!$E:$E,MATCH(A279,'Ref1'!$A:$A,0))</f>
        <v>Sefton</v>
      </c>
      <c r="C279" s="246" t="str">
        <f>INDEX('Ref1'!$B:$B,MATCH($A279,'Ref1'!$A:$A,0))</f>
        <v>MD</v>
      </c>
      <c r="D279" s="307">
        <f>INDEX(Inputs!$K$61:$K$71,MATCH($C279,Inputs!$Q$61:$Q$71,0))</f>
        <v>0</v>
      </c>
      <c r="E279" s="211">
        <f>$D279*INDEX('3_RatesBilling'!G:G,MATCH($A279,'3_RatesBilling'!$A:$A,0))</f>
        <v>0</v>
      </c>
      <c r="F279" s="211">
        <f>$D279*INDEX('3_RatesBilling'!H:H,MATCH($A279,'3_RatesBilling'!$A:$A,0))</f>
        <v>0</v>
      </c>
      <c r="G279" s="211">
        <f>$D279*INDEX('3_RatesBilling'!I:I,MATCH($A279,'3_RatesBilling'!$A:$A,0))</f>
        <v>0</v>
      </c>
      <c r="H279" s="211">
        <f>$D279*INDEX('3_RatesBilling'!J:J,MATCH($A279,'3_RatesBilling'!$A:$A,0))</f>
        <v>0</v>
      </c>
      <c r="I279" s="211">
        <f>$D279*INDEX('3_RatesBilling'!K:K,MATCH($A279,'3_RatesBilling'!$A:$A,0))</f>
        <v>0</v>
      </c>
      <c r="J279" s="211">
        <f>$D279*INDEX('3_RatesBilling'!L:L,MATCH($A279,'3_RatesBilling'!$A:$A,0))</f>
        <v>0</v>
      </c>
      <c r="K279" s="216">
        <f>$D279*INDEX('3_RatesBilling'!M:M,MATCH($A279,'3_RatesBilling'!$A:$A,0))</f>
        <v>0</v>
      </c>
      <c r="L279" s="213">
        <f>$D279*INDEX('3_RatesBilling'!N:N,MATCH($A279,'3_RatesBilling'!$A:$A,0))</f>
        <v>0</v>
      </c>
      <c r="M279" s="211">
        <f>$D279*INDEX('3_RatesBilling'!O:O,MATCH($A279,'3_RatesBilling'!$A:$A,0))</f>
        <v>0</v>
      </c>
      <c r="N279" s="211">
        <f>$D279*INDEX('3_RatesBilling'!P:P,MATCH($A279,'3_RatesBilling'!$A:$A,0))</f>
        <v>0</v>
      </c>
      <c r="O279" s="211">
        <f>$D279*INDEX('3_RatesBilling'!Q:Q,MATCH($A279,'3_RatesBilling'!$A:$A,0))</f>
        <v>0</v>
      </c>
      <c r="P279" s="211">
        <f>$D279*INDEX('3_RatesBilling'!R:R,MATCH($A279,'3_RatesBilling'!$A:$A,0))</f>
        <v>0</v>
      </c>
      <c r="Q279" s="211">
        <f>$D279*INDEX('3_RatesBilling'!S:S,MATCH($A279,'3_RatesBilling'!$A:$A,0))</f>
        <v>0</v>
      </c>
      <c r="R279" s="211">
        <f>$D279*INDEX('3_RatesBilling'!T:T,MATCH($A279,'3_RatesBilling'!$A:$A,0))</f>
        <v>0</v>
      </c>
      <c r="S279" s="211">
        <f>$D279*INDEX('3_RatesBilling'!U:U,MATCH($A279,'3_RatesBilling'!$A:$A,0))</f>
        <v>0</v>
      </c>
      <c r="T279" s="211">
        <f>$D279*INDEX('3_RatesBilling'!V:V,MATCH($A279,'3_RatesBilling'!$A:$A,0))</f>
        <v>0</v>
      </c>
      <c r="U279" s="211">
        <f>$D279*INDEX('3_RatesBilling'!W:W,MATCH($A279,'3_RatesBilling'!$A:$A,0))</f>
        <v>0</v>
      </c>
      <c r="V279" s="211">
        <f>$D279*INDEX('3_RatesBilling'!X:X,MATCH($A279,'3_RatesBilling'!$A:$A,0))</f>
        <v>0</v>
      </c>
      <c r="W279" s="211">
        <f>$D279*INDEX('3_RatesBilling'!Y:Y,MATCH($A279,'3_RatesBilling'!$A:$A,0))</f>
        <v>0</v>
      </c>
      <c r="X279" s="211">
        <f>$D279*INDEX('3_RatesBilling'!Z:Z,MATCH($A279,'3_RatesBilling'!$A:$A,0))</f>
        <v>0</v>
      </c>
      <c r="Y279" s="211">
        <f>$D279*INDEX('3_RatesBilling'!AA:AA,MATCH($A279,'3_RatesBilling'!$A:$A,0))</f>
        <v>0</v>
      </c>
      <c r="Z279" s="211">
        <f>$D279*INDEX('3_RatesBilling'!AB:AB,MATCH($A279,'3_RatesBilling'!$A:$A,0))</f>
        <v>0</v>
      </c>
      <c r="AA279" s="211">
        <f>$D279*INDEX('3_RatesBilling'!AC:AC,MATCH($A279,'3_RatesBilling'!$A:$A,0))</f>
        <v>0</v>
      </c>
      <c r="AC279" s="211" t="e">
        <f t="shared" ca="1" si="130"/>
        <v>#REF!</v>
      </c>
      <c r="AD279" s="211" t="e">
        <f t="shared" ca="1" si="131"/>
        <v>#REF!</v>
      </c>
      <c r="AE279" s="211" t="e">
        <f t="shared" ca="1" si="132"/>
        <v>#REF!</v>
      </c>
      <c r="AF279" s="211" t="e">
        <f t="shared" ca="1" si="133"/>
        <v>#REF!</v>
      </c>
      <c r="AG279" s="211" t="e">
        <f t="shared" ca="1" si="134"/>
        <v>#REF!</v>
      </c>
      <c r="AH279" s="211" t="e">
        <f t="shared" ca="1" si="135"/>
        <v>#REF!</v>
      </c>
      <c r="AI279" s="211" t="e">
        <f t="shared" ca="1" si="136"/>
        <v>#REF!</v>
      </c>
      <c r="AJ279" s="211" t="e">
        <f t="shared" ca="1" si="137"/>
        <v>#REF!</v>
      </c>
      <c r="AK279" s="211" t="e">
        <f t="shared" ca="1" si="138"/>
        <v>#REF!</v>
      </c>
      <c r="AL279" s="211" t="e">
        <f t="shared" ca="1" si="139"/>
        <v>#REF!</v>
      </c>
      <c r="AM279" s="211" t="e">
        <f t="shared" ca="1" si="140"/>
        <v>#REF!</v>
      </c>
      <c r="AN279" s="211" t="e">
        <f t="shared" ca="1" si="141"/>
        <v>#REF!</v>
      </c>
      <c r="AO279" s="211" t="e">
        <f t="shared" ca="1" si="142"/>
        <v>#REF!</v>
      </c>
      <c r="AP279" s="211" t="e">
        <f t="shared" ca="1" si="143"/>
        <v>#REF!</v>
      </c>
      <c r="AQ279" s="211" t="e">
        <f t="shared" ca="1" si="144"/>
        <v>#REF!</v>
      </c>
      <c r="AR279" s="211" t="e">
        <f t="shared" ca="1" si="145"/>
        <v>#REF!</v>
      </c>
      <c r="AT279" s="209" t="e">
        <f t="shared" ca="1" si="146"/>
        <v>#REF!</v>
      </c>
      <c r="AU279" s="209" t="e">
        <f t="shared" ca="1" si="147"/>
        <v>#REF!</v>
      </c>
      <c r="AV279" s="209" t="e">
        <f t="shared" ca="1" si="148"/>
        <v>#REF!</v>
      </c>
      <c r="AW279" s="209" t="e">
        <f t="shared" ca="1" si="149"/>
        <v>#REF!</v>
      </c>
      <c r="AX279" s="209" t="e">
        <f t="shared" ca="1" si="150"/>
        <v>#REF!</v>
      </c>
      <c r="AY279" s="209" t="e">
        <f t="shared" ca="1" si="151"/>
        <v>#REF!</v>
      </c>
      <c r="AZ279" s="209" t="e">
        <f t="shared" ca="1" si="152"/>
        <v>#REF!</v>
      </c>
      <c r="BA279" s="209" t="e">
        <f t="shared" ca="1" si="153"/>
        <v>#REF!</v>
      </c>
      <c r="BB279" s="209" t="e">
        <f t="shared" ca="1" si="154"/>
        <v>#REF!</v>
      </c>
      <c r="BC279" s="209" t="e">
        <f t="shared" ca="1" si="155"/>
        <v>#REF!</v>
      </c>
      <c r="BD279" s="209" t="e">
        <f t="shared" ca="1" si="156"/>
        <v>#REF!</v>
      </c>
      <c r="BE279" s="209" t="e">
        <f t="shared" ca="1" si="157"/>
        <v>#REF!</v>
      </c>
      <c r="BF279" s="209" t="e">
        <f t="shared" ca="1" si="158"/>
        <v>#REF!</v>
      </c>
      <c r="BG279" s="209" t="e">
        <f t="shared" ca="1" si="159"/>
        <v>#REF!</v>
      </c>
      <c r="BH279" s="209" t="e">
        <f t="shared" ca="1" si="160"/>
        <v>#REF!</v>
      </c>
      <c r="BI279" s="209" t="e">
        <f t="shared" ca="1" si="161"/>
        <v>#REF!</v>
      </c>
    </row>
    <row r="280" spans="1:61" s="3" customFormat="1">
      <c r="A280" s="246" t="s">
        <v>564</v>
      </c>
      <c r="B280" s="246" t="str">
        <f>INDEX('Ref1'!$E:$E,MATCH(A280,'Ref1'!$A:$A,0))</f>
        <v>Selby</v>
      </c>
      <c r="C280" s="246" t="str">
        <f>INDEX('Ref1'!$B:$B,MATCH($A280,'Ref1'!$A:$A,0))</f>
        <v>SD</v>
      </c>
      <c r="D280" s="307">
        <f>INDEX(Inputs!$K$61:$K$71,MATCH($C280,Inputs!$Q$61:$Q$71,0))</f>
        <v>0</v>
      </c>
      <c r="E280" s="211">
        <f>$D280*INDEX('3_RatesBilling'!G:G,MATCH($A280,'3_RatesBilling'!$A:$A,0))</f>
        <v>0</v>
      </c>
      <c r="F280" s="211">
        <f>$D280*INDEX('3_RatesBilling'!H:H,MATCH($A280,'3_RatesBilling'!$A:$A,0))</f>
        <v>0</v>
      </c>
      <c r="G280" s="211">
        <f>$D280*INDEX('3_RatesBilling'!I:I,MATCH($A280,'3_RatesBilling'!$A:$A,0))</f>
        <v>0</v>
      </c>
      <c r="H280" s="211">
        <f>$D280*INDEX('3_RatesBilling'!J:J,MATCH($A280,'3_RatesBilling'!$A:$A,0))</f>
        <v>0</v>
      </c>
      <c r="I280" s="211">
        <f>$D280*INDEX('3_RatesBilling'!K:K,MATCH($A280,'3_RatesBilling'!$A:$A,0))</f>
        <v>0</v>
      </c>
      <c r="J280" s="211">
        <f>$D280*INDEX('3_RatesBilling'!L:L,MATCH($A280,'3_RatesBilling'!$A:$A,0))</f>
        <v>0</v>
      </c>
      <c r="K280" s="216">
        <f>$D280*INDEX('3_RatesBilling'!M:M,MATCH($A280,'3_RatesBilling'!$A:$A,0))</f>
        <v>0</v>
      </c>
      <c r="L280" s="213">
        <f>$D280*INDEX('3_RatesBilling'!N:N,MATCH($A280,'3_RatesBilling'!$A:$A,0))</f>
        <v>0</v>
      </c>
      <c r="M280" s="211">
        <f>$D280*INDEX('3_RatesBilling'!O:O,MATCH($A280,'3_RatesBilling'!$A:$A,0))</f>
        <v>0</v>
      </c>
      <c r="N280" s="211">
        <f>$D280*INDEX('3_RatesBilling'!P:P,MATCH($A280,'3_RatesBilling'!$A:$A,0))</f>
        <v>0</v>
      </c>
      <c r="O280" s="211">
        <f>$D280*INDEX('3_RatesBilling'!Q:Q,MATCH($A280,'3_RatesBilling'!$A:$A,0))</f>
        <v>0</v>
      </c>
      <c r="P280" s="211">
        <f>$D280*INDEX('3_RatesBilling'!R:R,MATCH($A280,'3_RatesBilling'!$A:$A,0))</f>
        <v>0</v>
      </c>
      <c r="Q280" s="211">
        <f>$D280*INDEX('3_RatesBilling'!S:S,MATCH($A280,'3_RatesBilling'!$A:$A,0))</f>
        <v>0</v>
      </c>
      <c r="R280" s="211">
        <f>$D280*INDEX('3_RatesBilling'!T:T,MATCH($A280,'3_RatesBilling'!$A:$A,0))</f>
        <v>0</v>
      </c>
      <c r="S280" s="211">
        <f>$D280*INDEX('3_RatesBilling'!U:U,MATCH($A280,'3_RatesBilling'!$A:$A,0))</f>
        <v>0</v>
      </c>
      <c r="T280" s="211">
        <f>$D280*INDEX('3_RatesBilling'!V:V,MATCH($A280,'3_RatesBilling'!$A:$A,0))</f>
        <v>0</v>
      </c>
      <c r="U280" s="211">
        <f>$D280*INDEX('3_RatesBilling'!W:W,MATCH($A280,'3_RatesBilling'!$A:$A,0))</f>
        <v>0</v>
      </c>
      <c r="V280" s="211">
        <f>$D280*INDEX('3_RatesBilling'!X:X,MATCH($A280,'3_RatesBilling'!$A:$A,0))</f>
        <v>0</v>
      </c>
      <c r="W280" s="211">
        <f>$D280*INDEX('3_RatesBilling'!Y:Y,MATCH($A280,'3_RatesBilling'!$A:$A,0))</f>
        <v>0</v>
      </c>
      <c r="X280" s="211">
        <f>$D280*INDEX('3_RatesBilling'!Z:Z,MATCH($A280,'3_RatesBilling'!$A:$A,0))</f>
        <v>0</v>
      </c>
      <c r="Y280" s="211">
        <f>$D280*INDEX('3_RatesBilling'!AA:AA,MATCH($A280,'3_RatesBilling'!$A:$A,0))</f>
        <v>0</v>
      </c>
      <c r="Z280" s="211">
        <f>$D280*INDEX('3_RatesBilling'!AB:AB,MATCH($A280,'3_RatesBilling'!$A:$A,0))</f>
        <v>0</v>
      </c>
      <c r="AA280" s="211">
        <f>$D280*INDEX('3_RatesBilling'!AC:AC,MATCH($A280,'3_RatesBilling'!$A:$A,0))</f>
        <v>0</v>
      </c>
      <c r="AC280" s="211" t="e">
        <f t="shared" ca="1" si="130"/>
        <v>#REF!</v>
      </c>
      <c r="AD280" s="211" t="e">
        <f t="shared" ca="1" si="131"/>
        <v>#REF!</v>
      </c>
      <c r="AE280" s="211" t="e">
        <f t="shared" ca="1" si="132"/>
        <v>#REF!</v>
      </c>
      <c r="AF280" s="211" t="e">
        <f t="shared" ca="1" si="133"/>
        <v>#REF!</v>
      </c>
      <c r="AG280" s="211" t="e">
        <f t="shared" ca="1" si="134"/>
        <v>#REF!</v>
      </c>
      <c r="AH280" s="211" t="e">
        <f t="shared" ca="1" si="135"/>
        <v>#REF!</v>
      </c>
      <c r="AI280" s="211" t="e">
        <f t="shared" ca="1" si="136"/>
        <v>#REF!</v>
      </c>
      <c r="AJ280" s="211" t="e">
        <f t="shared" ca="1" si="137"/>
        <v>#REF!</v>
      </c>
      <c r="AK280" s="211" t="e">
        <f t="shared" ca="1" si="138"/>
        <v>#REF!</v>
      </c>
      <c r="AL280" s="211" t="e">
        <f t="shared" ca="1" si="139"/>
        <v>#REF!</v>
      </c>
      <c r="AM280" s="211" t="e">
        <f t="shared" ca="1" si="140"/>
        <v>#REF!</v>
      </c>
      <c r="AN280" s="211" t="e">
        <f t="shared" ca="1" si="141"/>
        <v>#REF!</v>
      </c>
      <c r="AO280" s="211" t="e">
        <f t="shared" ca="1" si="142"/>
        <v>#REF!</v>
      </c>
      <c r="AP280" s="211" t="e">
        <f t="shared" ca="1" si="143"/>
        <v>#REF!</v>
      </c>
      <c r="AQ280" s="211" t="e">
        <f t="shared" ca="1" si="144"/>
        <v>#REF!</v>
      </c>
      <c r="AR280" s="211" t="e">
        <f t="shared" ca="1" si="145"/>
        <v>#REF!</v>
      </c>
      <c r="AT280" s="209" t="e">
        <f t="shared" ca="1" si="146"/>
        <v>#REF!</v>
      </c>
      <c r="AU280" s="209" t="e">
        <f t="shared" ca="1" si="147"/>
        <v>#REF!</v>
      </c>
      <c r="AV280" s="209" t="e">
        <f t="shared" ca="1" si="148"/>
        <v>#REF!</v>
      </c>
      <c r="AW280" s="209" t="e">
        <f t="shared" ca="1" si="149"/>
        <v>#REF!</v>
      </c>
      <c r="AX280" s="209" t="e">
        <f t="shared" ca="1" si="150"/>
        <v>#REF!</v>
      </c>
      <c r="AY280" s="209" t="e">
        <f t="shared" ca="1" si="151"/>
        <v>#REF!</v>
      </c>
      <c r="AZ280" s="209" t="e">
        <f t="shared" ca="1" si="152"/>
        <v>#REF!</v>
      </c>
      <c r="BA280" s="209" t="e">
        <f t="shared" ca="1" si="153"/>
        <v>#REF!</v>
      </c>
      <c r="BB280" s="209" t="e">
        <f t="shared" ca="1" si="154"/>
        <v>#REF!</v>
      </c>
      <c r="BC280" s="209" t="e">
        <f t="shared" ca="1" si="155"/>
        <v>#REF!</v>
      </c>
      <c r="BD280" s="209" t="e">
        <f t="shared" ca="1" si="156"/>
        <v>#REF!</v>
      </c>
      <c r="BE280" s="209" t="e">
        <f t="shared" ca="1" si="157"/>
        <v>#REF!</v>
      </c>
      <c r="BF280" s="209" t="e">
        <f t="shared" ca="1" si="158"/>
        <v>#REF!</v>
      </c>
      <c r="BG280" s="209" t="e">
        <f t="shared" ca="1" si="159"/>
        <v>#REF!</v>
      </c>
      <c r="BH280" s="209" t="e">
        <f t="shared" ca="1" si="160"/>
        <v>#REF!</v>
      </c>
      <c r="BI280" s="209" t="e">
        <f t="shared" ca="1" si="161"/>
        <v>#REF!</v>
      </c>
    </row>
    <row r="281" spans="1:61" s="3" customFormat="1">
      <c r="A281" s="246" t="s">
        <v>566</v>
      </c>
      <c r="B281" s="246" t="str">
        <f>INDEX('Ref1'!$E:$E,MATCH(A281,'Ref1'!$A:$A,0))</f>
        <v>Sevenoaks</v>
      </c>
      <c r="C281" s="246" t="str">
        <f>INDEX('Ref1'!$B:$B,MATCH($A281,'Ref1'!$A:$A,0))</f>
        <v>SD</v>
      </c>
      <c r="D281" s="307">
        <f>INDEX(Inputs!$K$61:$K$71,MATCH($C281,Inputs!$Q$61:$Q$71,0))</f>
        <v>0</v>
      </c>
      <c r="E281" s="211">
        <f>$D281*INDEX('3_RatesBilling'!G:G,MATCH($A281,'3_RatesBilling'!$A:$A,0))</f>
        <v>0</v>
      </c>
      <c r="F281" s="211">
        <f>$D281*INDEX('3_RatesBilling'!H:H,MATCH($A281,'3_RatesBilling'!$A:$A,0))</f>
        <v>0</v>
      </c>
      <c r="G281" s="211">
        <f>$D281*INDEX('3_RatesBilling'!I:I,MATCH($A281,'3_RatesBilling'!$A:$A,0))</f>
        <v>0</v>
      </c>
      <c r="H281" s="211">
        <f>$D281*INDEX('3_RatesBilling'!J:J,MATCH($A281,'3_RatesBilling'!$A:$A,0))</f>
        <v>0</v>
      </c>
      <c r="I281" s="211">
        <f>$D281*INDEX('3_RatesBilling'!K:K,MATCH($A281,'3_RatesBilling'!$A:$A,0))</f>
        <v>0</v>
      </c>
      <c r="J281" s="211">
        <f>$D281*INDEX('3_RatesBilling'!L:L,MATCH($A281,'3_RatesBilling'!$A:$A,0))</f>
        <v>0</v>
      </c>
      <c r="K281" s="216">
        <f>$D281*INDEX('3_RatesBilling'!M:M,MATCH($A281,'3_RatesBilling'!$A:$A,0))</f>
        <v>0</v>
      </c>
      <c r="L281" s="213">
        <f>$D281*INDEX('3_RatesBilling'!N:N,MATCH($A281,'3_RatesBilling'!$A:$A,0))</f>
        <v>0</v>
      </c>
      <c r="M281" s="211">
        <f>$D281*INDEX('3_RatesBilling'!O:O,MATCH($A281,'3_RatesBilling'!$A:$A,0))</f>
        <v>0</v>
      </c>
      <c r="N281" s="211">
        <f>$D281*INDEX('3_RatesBilling'!P:P,MATCH($A281,'3_RatesBilling'!$A:$A,0))</f>
        <v>0</v>
      </c>
      <c r="O281" s="211">
        <f>$D281*INDEX('3_RatesBilling'!Q:Q,MATCH($A281,'3_RatesBilling'!$A:$A,0))</f>
        <v>0</v>
      </c>
      <c r="P281" s="211">
        <f>$D281*INDEX('3_RatesBilling'!R:R,MATCH($A281,'3_RatesBilling'!$A:$A,0))</f>
        <v>0</v>
      </c>
      <c r="Q281" s="211">
        <f>$D281*INDEX('3_RatesBilling'!S:S,MATCH($A281,'3_RatesBilling'!$A:$A,0))</f>
        <v>0</v>
      </c>
      <c r="R281" s="211">
        <f>$D281*INDEX('3_RatesBilling'!T:T,MATCH($A281,'3_RatesBilling'!$A:$A,0))</f>
        <v>0</v>
      </c>
      <c r="S281" s="211">
        <f>$D281*INDEX('3_RatesBilling'!U:U,MATCH($A281,'3_RatesBilling'!$A:$A,0))</f>
        <v>0</v>
      </c>
      <c r="T281" s="211">
        <f>$D281*INDEX('3_RatesBilling'!V:V,MATCH($A281,'3_RatesBilling'!$A:$A,0))</f>
        <v>0</v>
      </c>
      <c r="U281" s="211">
        <f>$D281*INDEX('3_RatesBilling'!W:W,MATCH($A281,'3_RatesBilling'!$A:$A,0))</f>
        <v>0</v>
      </c>
      <c r="V281" s="211">
        <f>$D281*INDEX('3_RatesBilling'!X:X,MATCH($A281,'3_RatesBilling'!$A:$A,0))</f>
        <v>0</v>
      </c>
      <c r="W281" s="211">
        <f>$D281*INDEX('3_RatesBilling'!Y:Y,MATCH($A281,'3_RatesBilling'!$A:$A,0))</f>
        <v>0</v>
      </c>
      <c r="X281" s="211">
        <f>$D281*INDEX('3_RatesBilling'!Z:Z,MATCH($A281,'3_RatesBilling'!$A:$A,0))</f>
        <v>0</v>
      </c>
      <c r="Y281" s="211">
        <f>$D281*INDEX('3_RatesBilling'!AA:AA,MATCH($A281,'3_RatesBilling'!$A:$A,0))</f>
        <v>0</v>
      </c>
      <c r="Z281" s="211">
        <f>$D281*INDEX('3_RatesBilling'!AB:AB,MATCH($A281,'3_RatesBilling'!$A:$A,0))</f>
        <v>0</v>
      </c>
      <c r="AA281" s="211">
        <f>$D281*INDEX('3_RatesBilling'!AC:AC,MATCH($A281,'3_RatesBilling'!$A:$A,0))</f>
        <v>0</v>
      </c>
      <c r="AC281" s="211" t="e">
        <f t="shared" ca="1" si="130"/>
        <v>#REF!</v>
      </c>
      <c r="AD281" s="211" t="e">
        <f t="shared" ca="1" si="131"/>
        <v>#REF!</v>
      </c>
      <c r="AE281" s="211" t="e">
        <f t="shared" ca="1" si="132"/>
        <v>#REF!</v>
      </c>
      <c r="AF281" s="211" t="e">
        <f t="shared" ca="1" si="133"/>
        <v>#REF!</v>
      </c>
      <c r="AG281" s="211" t="e">
        <f t="shared" ca="1" si="134"/>
        <v>#REF!</v>
      </c>
      <c r="AH281" s="211" t="e">
        <f t="shared" ca="1" si="135"/>
        <v>#REF!</v>
      </c>
      <c r="AI281" s="211" t="e">
        <f t="shared" ca="1" si="136"/>
        <v>#REF!</v>
      </c>
      <c r="AJ281" s="211" t="e">
        <f t="shared" ca="1" si="137"/>
        <v>#REF!</v>
      </c>
      <c r="AK281" s="211" t="e">
        <f t="shared" ca="1" si="138"/>
        <v>#REF!</v>
      </c>
      <c r="AL281" s="211" t="e">
        <f t="shared" ca="1" si="139"/>
        <v>#REF!</v>
      </c>
      <c r="AM281" s="211" t="e">
        <f t="shared" ca="1" si="140"/>
        <v>#REF!</v>
      </c>
      <c r="AN281" s="211" t="e">
        <f t="shared" ca="1" si="141"/>
        <v>#REF!</v>
      </c>
      <c r="AO281" s="211" t="e">
        <f t="shared" ca="1" si="142"/>
        <v>#REF!</v>
      </c>
      <c r="AP281" s="211" t="e">
        <f t="shared" ca="1" si="143"/>
        <v>#REF!</v>
      </c>
      <c r="AQ281" s="211" t="e">
        <f t="shared" ca="1" si="144"/>
        <v>#REF!</v>
      </c>
      <c r="AR281" s="211" t="e">
        <f t="shared" ca="1" si="145"/>
        <v>#REF!</v>
      </c>
      <c r="AT281" s="209" t="e">
        <f t="shared" ca="1" si="146"/>
        <v>#REF!</v>
      </c>
      <c r="AU281" s="209" t="e">
        <f t="shared" ca="1" si="147"/>
        <v>#REF!</v>
      </c>
      <c r="AV281" s="209" t="e">
        <f t="shared" ca="1" si="148"/>
        <v>#REF!</v>
      </c>
      <c r="AW281" s="209" t="e">
        <f t="shared" ca="1" si="149"/>
        <v>#REF!</v>
      </c>
      <c r="AX281" s="209" t="e">
        <f t="shared" ca="1" si="150"/>
        <v>#REF!</v>
      </c>
      <c r="AY281" s="209" t="e">
        <f t="shared" ca="1" si="151"/>
        <v>#REF!</v>
      </c>
      <c r="AZ281" s="209" t="e">
        <f t="shared" ca="1" si="152"/>
        <v>#REF!</v>
      </c>
      <c r="BA281" s="209" t="e">
        <f t="shared" ca="1" si="153"/>
        <v>#REF!</v>
      </c>
      <c r="BB281" s="209" t="e">
        <f t="shared" ca="1" si="154"/>
        <v>#REF!</v>
      </c>
      <c r="BC281" s="209" t="e">
        <f t="shared" ca="1" si="155"/>
        <v>#REF!</v>
      </c>
      <c r="BD281" s="209" t="e">
        <f t="shared" ca="1" si="156"/>
        <v>#REF!</v>
      </c>
      <c r="BE281" s="209" t="e">
        <f t="shared" ca="1" si="157"/>
        <v>#REF!</v>
      </c>
      <c r="BF281" s="209" t="e">
        <f t="shared" ca="1" si="158"/>
        <v>#REF!</v>
      </c>
      <c r="BG281" s="209" t="e">
        <f t="shared" ca="1" si="159"/>
        <v>#REF!</v>
      </c>
      <c r="BH281" s="209" t="e">
        <f t="shared" ca="1" si="160"/>
        <v>#REF!</v>
      </c>
      <c r="BI281" s="209" t="e">
        <f t="shared" ca="1" si="161"/>
        <v>#REF!</v>
      </c>
    </row>
    <row r="282" spans="1:61" s="3" customFormat="1">
      <c r="A282" s="246" t="s">
        <v>568</v>
      </c>
      <c r="B282" s="246" t="str">
        <f>INDEX('Ref1'!$E:$E,MATCH(A282,'Ref1'!$A:$A,0))</f>
        <v>Sheffield</v>
      </c>
      <c r="C282" s="246" t="str">
        <f>INDEX('Ref1'!$B:$B,MATCH($A282,'Ref1'!$A:$A,0))</f>
        <v>MD</v>
      </c>
      <c r="D282" s="307">
        <f>INDEX(Inputs!$K$61:$K$71,MATCH($C282,Inputs!$Q$61:$Q$71,0))</f>
        <v>0</v>
      </c>
      <c r="E282" s="211">
        <f>$D282*INDEX('3_RatesBilling'!G:G,MATCH($A282,'3_RatesBilling'!$A:$A,0))</f>
        <v>0</v>
      </c>
      <c r="F282" s="211">
        <f>$D282*INDEX('3_RatesBilling'!H:H,MATCH($A282,'3_RatesBilling'!$A:$A,0))</f>
        <v>0</v>
      </c>
      <c r="G282" s="211">
        <f>$D282*INDEX('3_RatesBilling'!I:I,MATCH($A282,'3_RatesBilling'!$A:$A,0))</f>
        <v>0</v>
      </c>
      <c r="H282" s="211">
        <f>$D282*INDEX('3_RatesBilling'!J:J,MATCH($A282,'3_RatesBilling'!$A:$A,0))</f>
        <v>0</v>
      </c>
      <c r="I282" s="211">
        <f>$D282*INDEX('3_RatesBilling'!K:K,MATCH($A282,'3_RatesBilling'!$A:$A,0))</f>
        <v>0</v>
      </c>
      <c r="J282" s="211">
        <f>$D282*INDEX('3_RatesBilling'!L:L,MATCH($A282,'3_RatesBilling'!$A:$A,0))</f>
        <v>0</v>
      </c>
      <c r="K282" s="216">
        <f>$D282*INDEX('3_RatesBilling'!M:M,MATCH($A282,'3_RatesBilling'!$A:$A,0))</f>
        <v>0</v>
      </c>
      <c r="L282" s="213">
        <f>$D282*INDEX('3_RatesBilling'!N:N,MATCH($A282,'3_RatesBilling'!$A:$A,0))</f>
        <v>0</v>
      </c>
      <c r="M282" s="211">
        <f>$D282*INDEX('3_RatesBilling'!O:O,MATCH($A282,'3_RatesBilling'!$A:$A,0))</f>
        <v>0</v>
      </c>
      <c r="N282" s="211">
        <f>$D282*INDEX('3_RatesBilling'!P:P,MATCH($A282,'3_RatesBilling'!$A:$A,0))</f>
        <v>0</v>
      </c>
      <c r="O282" s="211">
        <f>$D282*INDEX('3_RatesBilling'!Q:Q,MATCH($A282,'3_RatesBilling'!$A:$A,0))</f>
        <v>0</v>
      </c>
      <c r="P282" s="211">
        <f>$D282*INDEX('3_RatesBilling'!R:R,MATCH($A282,'3_RatesBilling'!$A:$A,0))</f>
        <v>0</v>
      </c>
      <c r="Q282" s="211">
        <f>$D282*INDEX('3_RatesBilling'!S:S,MATCH($A282,'3_RatesBilling'!$A:$A,0))</f>
        <v>0</v>
      </c>
      <c r="R282" s="211">
        <f>$D282*INDEX('3_RatesBilling'!T:T,MATCH($A282,'3_RatesBilling'!$A:$A,0))</f>
        <v>0</v>
      </c>
      <c r="S282" s="211">
        <f>$D282*INDEX('3_RatesBilling'!U:U,MATCH($A282,'3_RatesBilling'!$A:$A,0))</f>
        <v>0</v>
      </c>
      <c r="T282" s="211">
        <f>$D282*INDEX('3_RatesBilling'!V:V,MATCH($A282,'3_RatesBilling'!$A:$A,0))</f>
        <v>0</v>
      </c>
      <c r="U282" s="211">
        <f>$D282*INDEX('3_RatesBilling'!W:W,MATCH($A282,'3_RatesBilling'!$A:$A,0))</f>
        <v>0</v>
      </c>
      <c r="V282" s="211">
        <f>$D282*INDEX('3_RatesBilling'!X:X,MATCH($A282,'3_RatesBilling'!$A:$A,0))</f>
        <v>0</v>
      </c>
      <c r="W282" s="211">
        <f>$D282*INDEX('3_RatesBilling'!Y:Y,MATCH($A282,'3_RatesBilling'!$A:$A,0))</f>
        <v>0</v>
      </c>
      <c r="X282" s="211">
        <f>$D282*INDEX('3_RatesBilling'!Z:Z,MATCH($A282,'3_RatesBilling'!$A:$A,0))</f>
        <v>0</v>
      </c>
      <c r="Y282" s="211">
        <f>$D282*INDEX('3_RatesBilling'!AA:AA,MATCH($A282,'3_RatesBilling'!$A:$A,0))</f>
        <v>0</v>
      </c>
      <c r="Z282" s="211">
        <f>$D282*INDEX('3_RatesBilling'!AB:AB,MATCH($A282,'3_RatesBilling'!$A:$A,0))</f>
        <v>0</v>
      </c>
      <c r="AA282" s="211">
        <f>$D282*INDEX('3_RatesBilling'!AC:AC,MATCH($A282,'3_RatesBilling'!$A:$A,0))</f>
        <v>0</v>
      </c>
      <c r="AC282" s="211" t="e">
        <f t="shared" ca="1" si="130"/>
        <v>#REF!</v>
      </c>
      <c r="AD282" s="211" t="e">
        <f t="shared" ca="1" si="131"/>
        <v>#REF!</v>
      </c>
      <c r="AE282" s="211" t="e">
        <f t="shared" ca="1" si="132"/>
        <v>#REF!</v>
      </c>
      <c r="AF282" s="211" t="e">
        <f t="shared" ca="1" si="133"/>
        <v>#REF!</v>
      </c>
      <c r="AG282" s="211" t="e">
        <f t="shared" ca="1" si="134"/>
        <v>#REF!</v>
      </c>
      <c r="AH282" s="211" t="e">
        <f t="shared" ca="1" si="135"/>
        <v>#REF!</v>
      </c>
      <c r="AI282" s="211" t="e">
        <f t="shared" ca="1" si="136"/>
        <v>#REF!</v>
      </c>
      <c r="AJ282" s="211" t="e">
        <f t="shared" ca="1" si="137"/>
        <v>#REF!</v>
      </c>
      <c r="AK282" s="211" t="e">
        <f t="shared" ca="1" si="138"/>
        <v>#REF!</v>
      </c>
      <c r="AL282" s="211" t="e">
        <f t="shared" ca="1" si="139"/>
        <v>#REF!</v>
      </c>
      <c r="AM282" s="211" t="e">
        <f t="shared" ca="1" si="140"/>
        <v>#REF!</v>
      </c>
      <c r="AN282" s="211" t="e">
        <f t="shared" ca="1" si="141"/>
        <v>#REF!</v>
      </c>
      <c r="AO282" s="211" t="e">
        <f t="shared" ca="1" si="142"/>
        <v>#REF!</v>
      </c>
      <c r="AP282" s="211" t="e">
        <f t="shared" ca="1" si="143"/>
        <v>#REF!</v>
      </c>
      <c r="AQ282" s="211" t="e">
        <f t="shared" ca="1" si="144"/>
        <v>#REF!</v>
      </c>
      <c r="AR282" s="211" t="e">
        <f t="shared" ca="1" si="145"/>
        <v>#REF!</v>
      </c>
      <c r="AT282" s="209" t="e">
        <f t="shared" ca="1" si="146"/>
        <v>#REF!</v>
      </c>
      <c r="AU282" s="209" t="e">
        <f t="shared" ca="1" si="147"/>
        <v>#REF!</v>
      </c>
      <c r="AV282" s="209" t="e">
        <f t="shared" ca="1" si="148"/>
        <v>#REF!</v>
      </c>
      <c r="AW282" s="209" t="e">
        <f t="shared" ca="1" si="149"/>
        <v>#REF!</v>
      </c>
      <c r="AX282" s="209" t="e">
        <f t="shared" ca="1" si="150"/>
        <v>#REF!</v>
      </c>
      <c r="AY282" s="209" t="e">
        <f t="shared" ca="1" si="151"/>
        <v>#REF!</v>
      </c>
      <c r="AZ282" s="209" t="e">
        <f t="shared" ca="1" si="152"/>
        <v>#REF!</v>
      </c>
      <c r="BA282" s="209" t="e">
        <f t="shared" ca="1" si="153"/>
        <v>#REF!</v>
      </c>
      <c r="BB282" s="209" t="e">
        <f t="shared" ca="1" si="154"/>
        <v>#REF!</v>
      </c>
      <c r="BC282" s="209" t="e">
        <f t="shared" ca="1" si="155"/>
        <v>#REF!</v>
      </c>
      <c r="BD282" s="209" t="e">
        <f t="shared" ca="1" si="156"/>
        <v>#REF!</v>
      </c>
      <c r="BE282" s="209" t="e">
        <f t="shared" ca="1" si="157"/>
        <v>#REF!</v>
      </c>
      <c r="BF282" s="209" t="e">
        <f t="shared" ca="1" si="158"/>
        <v>#REF!</v>
      </c>
      <c r="BG282" s="209" t="e">
        <f t="shared" ca="1" si="159"/>
        <v>#REF!</v>
      </c>
      <c r="BH282" s="209" t="e">
        <f t="shared" ca="1" si="160"/>
        <v>#REF!</v>
      </c>
      <c r="BI282" s="209" t="e">
        <f t="shared" ca="1" si="161"/>
        <v>#REF!</v>
      </c>
    </row>
    <row r="283" spans="1:61" s="3" customFormat="1">
      <c r="A283" s="246" t="s">
        <v>570</v>
      </c>
      <c r="B283" s="246" t="str">
        <f>INDEX('Ref1'!$E:$E,MATCH(A283,'Ref1'!$A:$A,0))</f>
        <v>Shepway</v>
      </c>
      <c r="C283" s="246" t="str">
        <f>INDEX('Ref1'!$B:$B,MATCH($A283,'Ref1'!$A:$A,0))</f>
        <v>SD</v>
      </c>
      <c r="D283" s="307">
        <f>INDEX(Inputs!$K$61:$K$71,MATCH($C283,Inputs!$Q$61:$Q$71,0))</f>
        <v>0</v>
      </c>
      <c r="E283" s="211">
        <f>$D283*INDEX('3_RatesBilling'!G:G,MATCH($A283,'3_RatesBilling'!$A:$A,0))</f>
        <v>0</v>
      </c>
      <c r="F283" s="211">
        <f>$D283*INDEX('3_RatesBilling'!H:H,MATCH($A283,'3_RatesBilling'!$A:$A,0))</f>
        <v>0</v>
      </c>
      <c r="G283" s="211">
        <f>$D283*INDEX('3_RatesBilling'!I:I,MATCH($A283,'3_RatesBilling'!$A:$A,0))</f>
        <v>0</v>
      </c>
      <c r="H283" s="211">
        <f>$D283*INDEX('3_RatesBilling'!J:J,MATCH($A283,'3_RatesBilling'!$A:$A,0))</f>
        <v>0</v>
      </c>
      <c r="I283" s="211">
        <f>$D283*INDEX('3_RatesBilling'!K:K,MATCH($A283,'3_RatesBilling'!$A:$A,0))</f>
        <v>0</v>
      </c>
      <c r="J283" s="211">
        <f>$D283*INDEX('3_RatesBilling'!L:L,MATCH($A283,'3_RatesBilling'!$A:$A,0))</f>
        <v>0</v>
      </c>
      <c r="K283" s="216">
        <f>$D283*INDEX('3_RatesBilling'!M:M,MATCH($A283,'3_RatesBilling'!$A:$A,0))</f>
        <v>0</v>
      </c>
      <c r="L283" s="213">
        <f>$D283*INDEX('3_RatesBilling'!N:N,MATCH($A283,'3_RatesBilling'!$A:$A,0))</f>
        <v>0</v>
      </c>
      <c r="M283" s="211">
        <f>$D283*INDEX('3_RatesBilling'!O:O,MATCH($A283,'3_RatesBilling'!$A:$A,0))</f>
        <v>0</v>
      </c>
      <c r="N283" s="211">
        <f>$D283*INDEX('3_RatesBilling'!P:P,MATCH($A283,'3_RatesBilling'!$A:$A,0))</f>
        <v>0</v>
      </c>
      <c r="O283" s="211">
        <f>$D283*INDEX('3_RatesBilling'!Q:Q,MATCH($A283,'3_RatesBilling'!$A:$A,0))</f>
        <v>0</v>
      </c>
      <c r="P283" s="211">
        <f>$D283*INDEX('3_RatesBilling'!R:R,MATCH($A283,'3_RatesBilling'!$A:$A,0))</f>
        <v>0</v>
      </c>
      <c r="Q283" s="211">
        <f>$D283*INDEX('3_RatesBilling'!S:S,MATCH($A283,'3_RatesBilling'!$A:$A,0))</f>
        <v>0</v>
      </c>
      <c r="R283" s="211">
        <f>$D283*INDEX('3_RatesBilling'!T:T,MATCH($A283,'3_RatesBilling'!$A:$A,0))</f>
        <v>0</v>
      </c>
      <c r="S283" s="211">
        <f>$D283*INDEX('3_RatesBilling'!U:U,MATCH($A283,'3_RatesBilling'!$A:$A,0))</f>
        <v>0</v>
      </c>
      <c r="T283" s="211">
        <f>$D283*INDEX('3_RatesBilling'!V:V,MATCH($A283,'3_RatesBilling'!$A:$A,0))</f>
        <v>0</v>
      </c>
      <c r="U283" s="211">
        <f>$D283*INDEX('3_RatesBilling'!W:W,MATCH($A283,'3_RatesBilling'!$A:$A,0))</f>
        <v>0</v>
      </c>
      <c r="V283" s="211">
        <f>$D283*INDEX('3_RatesBilling'!X:X,MATCH($A283,'3_RatesBilling'!$A:$A,0))</f>
        <v>0</v>
      </c>
      <c r="W283" s="211">
        <f>$D283*INDEX('3_RatesBilling'!Y:Y,MATCH($A283,'3_RatesBilling'!$A:$A,0))</f>
        <v>0</v>
      </c>
      <c r="X283" s="211">
        <f>$D283*INDEX('3_RatesBilling'!Z:Z,MATCH($A283,'3_RatesBilling'!$A:$A,0))</f>
        <v>0</v>
      </c>
      <c r="Y283" s="211">
        <f>$D283*INDEX('3_RatesBilling'!AA:AA,MATCH($A283,'3_RatesBilling'!$A:$A,0))</f>
        <v>0</v>
      </c>
      <c r="Z283" s="211">
        <f>$D283*INDEX('3_RatesBilling'!AB:AB,MATCH($A283,'3_RatesBilling'!$A:$A,0))</f>
        <v>0</v>
      </c>
      <c r="AA283" s="211">
        <f>$D283*INDEX('3_RatesBilling'!AC:AC,MATCH($A283,'3_RatesBilling'!$A:$A,0))</f>
        <v>0</v>
      </c>
      <c r="AC283" s="211" t="e">
        <f t="shared" ca="1" si="130"/>
        <v>#REF!</v>
      </c>
      <c r="AD283" s="211" t="e">
        <f t="shared" ca="1" si="131"/>
        <v>#REF!</v>
      </c>
      <c r="AE283" s="211" t="e">
        <f t="shared" ca="1" si="132"/>
        <v>#REF!</v>
      </c>
      <c r="AF283" s="211" t="e">
        <f t="shared" ca="1" si="133"/>
        <v>#REF!</v>
      </c>
      <c r="AG283" s="211" t="e">
        <f t="shared" ca="1" si="134"/>
        <v>#REF!</v>
      </c>
      <c r="AH283" s="211" t="e">
        <f t="shared" ca="1" si="135"/>
        <v>#REF!</v>
      </c>
      <c r="AI283" s="211" t="e">
        <f t="shared" ca="1" si="136"/>
        <v>#REF!</v>
      </c>
      <c r="AJ283" s="211" t="e">
        <f t="shared" ca="1" si="137"/>
        <v>#REF!</v>
      </c>
      <c r="AK283" s="211" t="e">
        <f t="shared" ca="1" si="138"/>
        <v>#REF!</v>
      </c>
      <c r="AL283" s="211" t="e">
        <f t="shared" ca="1" si="139"/>
        <v>#REF!</v>
      </c>
      <c r="AM283" s="211" t="e">
        <f t="shared" ca="1" si="140"/>
        <v>#REF!</v>
      </c>
      <c r="AN283" s="211" t="e">
        <f t="shared" ca="1" si="141"/>
        <v>#REF!</v>
      </c>
      <c r="AO283" s="211" t="e">
        <f t="shared" ca="1" si="142"/>
        <v>#REF!</v>
      </c>
      <c r="AP283" s="211" t="e">
        <f t="shared" ca="1" si="143"/>
        <v>#REF!</v>
      </c>
      <c r="AQ283" s="211" t="e">
        <f t="shared" ca="1" si="144"/>
        <v>#REF!</v>
      </c>
      <c r="AR283" s="211" t="e">
        <f t="shared" ca="1" si="145"/>
        <v>#REF!</v>
      </c>
      <c r="AT283" s="209" t="e">
        <f t="shared" ca="1" si="146"/>
        <v>#REF!</v>
      </c>
      <c r="AU283" s="209" t="e">
        <f t="shared" ca="1" si="147"/>
        <v>#REF!</v>
      </c>
      <c r="AV283" s="209" t="e">
        <f t="shared" ca="1" si="148"/>
        <v>#REF!</v>
      </c>
      <c r="AW283" s="209" t="e">
        <f t="shared" ca="1" si="149"/>
        <v>#REF!</v>
      </c>
      <c r="AX283" s="209" t="e">
        <f t="shared" ca="1" si="150"/>
        <v>#REF!</v>
      </c>
      <c r="AY283" s="209" t="e">
        <f t="shared" ca="1" si="151"/>
        <v>#REF!</v>
      </c>
      <c r="AZ283" s="209" t="e">
        <f t="shared" ca="1" si="152"/>
        <v>#REF!</v>
      </c>
      <c r="BA283" s="209" t="e">
        <f t="shared" ca="1" si="153"/>
        <v>#REF!</v>
      </c>
      <c r="BB283" s="209" t="e">
        <f t="shared" ca="1" si="154"/>
        <v>#REF!</v>
      </c>
      <c r="BC283" s="209" t="e">
        <f t="shared" ca="1" si="155"/>
        <v>#REF!</v>
      </c>
      <c r="BD283" s="209" t="e">
        <f t="shared" ca="1" si="156"/>
        <v>#REF!</v>
      </c>
      <c r="BE283" s="209" t="e">
        <f t="shared" ca="1" si="157"/>
        <v>#REF!</v>
      </c>
      <c r="BF283" s="209" t="e">
        <f t="shared" ca="1" si="158"/>
        <v>#REF!</v>
      </c>
      <c r="BG283" s="209" t="e">
        <f t="shared" ca="1" si="159"/>
        <v>#REF!</v>
      </c>
      <c r="BH283" s="209" t="e">
        <f t="shared" ca="1" si="160"/>
        <v>#REF!</v>
      </c>
      <c r="BI283" s="209" t="e">
        <f t="shared" ca="1" si="161"/>
        <v>#REF!</v>
      </c>
    </row>
    <row r="284" spans="1:61" s="3" customFormat="1">
      <c r="A284" s="246" t="s">
        <v>572</v>
      </c>
      <c r="B284" s="246" t="str">
        <f>INDEX('Ref1'!$E:$E,MATCH(A284,'Ref1'!$A:$A,0))</f>
        <v>Shropshire</v>
      </c>
      <c r="C284" s="246" t="str">
        <f>INDEX('Ref1'!$B:$B,MATCH($A284,'Ref1'!$A:$A,0))</f>
        <v>UNINFIR</v>
      </c>
      <c r="D284" s="307">
        <f>INDEX(Inputs!$K$61:$K$71,MATCH($C284,Inputs!$Q$61:$Q$71,0))</f>
        <v>0</v>
      </c>
      <c r="E284" s="211">
        <f>$D284*INDEX('3_RatesBilling'!G:G,MATCH($A284,'3_RatesBilling'!$A:$A,0))</f>
        <v>0</v>
      </c>
      <c r="F284" s="211">
        <f>$D284*INDEX('3_RatesBilling'!H:H,MATCH($A284,'3_RatesBilling'!$A:$A,0))</f>
        <v>0</v>
      </c>
      <c r="G284" s="211">
        <f>$D284*INDEX('3_RatesBilling'!I:I,MATCH($A284,'3_RatesBilling'!$A:$A,0))</f>
        <v>0</v>
      </c>
      <c r="H284" s="211">
        <f>$D284*INDEX('3_RatesBilling'!J:J,MATCH($A284,'3_RatesBilling'!$A:$A,0))</f>
        <v>0</v>
      </c>
      <c r="I284" s="211">
        <f>$D284*INDEX('3_RatesBilling'!K:K,MATCH($A284,'3_RatesBilling'!$A:$A,0))</f>
        <v>0</v>
      </c>
      <c r="J284" s="211">
        <f>$D284*INDEX('3_RatesBilling'!L:L,MATCH($A284,'3_RatesBilling'!$A:$A,0))</f>
        <v>0</v>
      </c>
      <c r="K284" s="216">
        <f>$D284*INDEX('3_RatesBilling'!M:M,MATCH($A284,'3_RatesBilling'!$A:$A,0))</f>
        <v>0</v>
      </c>
      <c r="L284" s="213">
        <f>$D284*INDEX('3_RatesBilling'!N:N,MATCH($A284,'3_RatesBilling'!$A:$A,0))</f>
        <v>0</v>
      </c>
      <c r="M284" s="211">
        <f>$D284*INDEX('3_RatesBilling'!O:O,MATCH($A284,'3_RatesBilling'!$A:$A,0))</f>
        <v>0</v>
      </c>
      <c r="N284" s="211">
        <f>$D284*INDEX('3_RatesBilling'!P:P,MATCH($A284,'3_RatesBilling'!$A:$A,0))</f>
        <v>0</v>
      </c>
      <c r="O284" s="211">
        <f>$D284*INDEX('3_RatesBilling'!Q:Q,MATCH($A284,'3_RatesBilling'!$A:$A,0))</f>
        <v>0</v>
      </c>
      <c r="P284" s="211">
        <f>$D284*INDEX('3_RatesBilling'!R:R,MATCH($A284,'3_RatesBilling'!$A:$A,0))</f>
        <v>0</v>
      </c>
      <c r="Q284" s="211">
        <f>$D284*INDEX('3_RatesBilling'!S:S,MATCH($A284,'3_RatesBilling'!$A:$A,0))</f>
        <v>0</v>
      </c>
      <c r="R284" s="211">
        <f>$D284*INDEX('3_RatesBilling'!T:T,MATCH($A284,'3_RatesBilling'!$A:$A,0))</f>
        <v>0</v>
      </c>
      <c r="S284" s="211">
        <f>$D284*INDEX('3_RatesBilling'!U:U,MATCH($A284,'3_RatesBilling'!$A:$A,0))</f>
        <v>0</v>
      </c>
      <c r="T284" s="211">
        <f>$D284*INDEX('3_RatesBilling'!V:V,MATCH($A284,'3_RatesBilling'!$A:$A,0))</f>
        <v>0</v>
      </c>
      <c r="U284" s="211">
        <f>$D284*INDEX('3_RatesBilling'!W:W,MATCH($A284,'3_RatesBilling'!$A:$A,0))</f>
        <v>0</v>
      </c>
      <c r="V284" s="211">
        <f>$D284*INDEX('3_RatesBilling'!X:X,MATCH($A284,'3_RatesBilling'!$A:$A,0))</f>
        <v>0</v>
      </c>
      <c r="W284" s="211">
        <f>$D284*INDEX('3_RatesBilling'!Y:Y,MATCH($A284,'3_RatesBilling'!$A:$A,0))</f>
        <v>0</v>
      </c>
      <c r="X284" s="211">
        <f>$D284*INDEX('3_RatesBilling'!Z:Z,MATCH($A284,'3_RatesBilling'!$A:$A,0))</f>
        <v>0</v>
      </c>
      <c r="Y284" s="211">
        <f>$D284*INDEX('3_RatesBilling'!AA:AA,MATCH($A284,'3_RatesBilling'!$A:$A,0))</f>
        <v>0</v>
      </c>
      <c r="Z284" s="211">
        <f>$D284*INDEX('3_RatesBilling'!AB:AB,MATCH($A284,'3_RatesBilling'!$A:$A,0))</f>
        <v>0</v>
      </c>
      <c r="AA284" s="211">
        <f>$D284*INDEX('3_RatesBilling'!AC:AC,MATCH($A284,'3_RatesBilling'!$A:$A,0))</f>
        <v>0</v>
      </c>
      <c r="AC284" s="211" t="e">
        <f t="shared" ca="1" si="130"/>
        <v>#REF!</v>
      </c>
      <c r="AD284" s="211" t="e">
        <f t="shared" ca="1" si="131"/>
        <v>#REF!</v>
      </c>
      <c r="AE284" s="211" t="e">
        <f t="shared" ca="1" si="132"/>
        <v>#REF!</v>
      </c>
      <c r="AF284" s="211" t="e">
        <f t="shared" ca="1" si="133"/>
        <v>#REF!</v>
      </c>
      <c r="AG284" s="211" t="e">
        <f t="shared" ca="1" si="134"/>
        <v>#REF!</v>
      </c>
      <c r="AH284" s="211" t="e">
        <f t="shared" ca="1" si="135"/>
        <v>#REF!</v>
      </c>
      <c r="AI284" s="211" t="e">
        <f t="shared" ca="1" si="136"/>
        <v>#REF!</v>
      </c>
      <c r="AJ284" s="211" t="e">
        <f t="shared" ca="1" si="137"/>
        <v>#REF!</v>
      </c>
      <c r="AK284" s="211" t="e">
        <f t="shared" ca="1" si="138"/>
        <v>#REF!</v>
      </c>
      <c r="AL284" s="211" t="e">
        <f t="shared" ca="1" si="139"/>
        <v>#REF!</v>
      </c>
      <c r="AM284" s="211" t="e">
        <f t="shared" ca="1" si="140"/>
        <v>#REF!</v>
      </c>
      <c r="AN284" s="211" t="e">
        <f t="shared" ca="1" si="141"/>
        <v>#REF!</v>
      </c>
      <c r="AO284" s="211" t="e">
        <f t="shared" ca="1" si="142"/>
        <v>#REF!</v>
      </c>
      <c r="AP284" s="211" t="e">
        <f t="shared" ca="1" si="143"/>
        <v>#REF!</v>
      </c>
      <c r="AQ284" s="211" t="e">
        <f t="shared" ca="1" si="144"/>
        <v>#REF!</v>
      </c>
      <c r="AR284" s="211" t="e">
        <f t="shared" ca="1" si="145"/>
        <v>#REF!</v>
      </c>
      <c r="AT284" s="209" t="e">
        <f t="shared" ca="1" si="146"/>
        <v>#REF!</v>
      </c>
      <c r="AU284" s="209" t="e">
        <f t="shared" ca="1" si="147"/>
        <v>#REF!</v>
      </c>
      <c r="AV284" s="209" t="e">
        <f t="shared" ca="1" si="148"/>
        <v>#REF!</v>
      </c>
      <c r="AW284" s="209" t="e">
        <f t="shared" ca="1" si="149"/>
        <v>#REF!</v>
      </c>
      <c r="AX284" s="209" t="e">
        <f t="shared" ca="1" si="150"/>
        <v>#REF!</v>
      </c>
      <c r="AY284" s="209" t="e">
        <f t="shared" ca="1" si="151"/>
        <v>#REF!</v>
      </c>
      <c r="AZ284" s="209" t="e">
        <f t="shared" ca="1" si="152"/>
        <v>#REF!</v>
      </c>
      <c r="BA284" s="209" t="e">
        <f t="shared" ca="1" si="153"/>
        <v>#REF!</v>
      </c>
      <c r="BB284" s="209" t="e">
        <f t="shared" ca="1" si="154"/>
        <v>#REF!</v>
      </c>
      <c r="BC284" s="209" t="e">
        <f t="shared" ca="1" si="155"/>
        <v>#REF!</v>
      </c>
      <c r="BD284" s="209" t="e">
        <f t="shared" ca="1" si="156"/>
        <v>#REF!</v>
      </c>
      <c r="BE284" s="209" t="e">
        <f t="shared" ca="1" si="157"/>
        <v>#REF!</v>
      </c>
      <c r="BF284" s="209" t="e">
        <f t="shared" ca="1" si="158"/>
        <v>#REF!</v>
      </c>
      <c r="BG284" s="209" t="e">
        <f t="shared" ca="1" si="159"/>
        <v>#REF!</v>
      </c>
      <c r="BH284" s="209" t="e">
        <f t="shared" ca="1" si="160"/>
        <v>#REF!</v>
      </c>
      <c r="BI284" s="209" t="e">
        <f t="shared" ca="1" si="161"/>
        <v>#REF!</v>
      </c>
    </row>
    <row r="285" spans="1:61" s="3" customFormat="1">
      <c r="A285" s="246" t="s">
        <v>574</v>
      </c>
      <c r="B285" s="246" t="str">
        <f>INDEX('Ref1'!$E:$E,MATCH(A285,'Ref1'!$A:$A,0))</f>
        <v>Shropshire Fire Authority</v>
      </c>
      <c r="C285" s="246" t="str">
        <f>INDEX('Ref1'!$B:$B,MATCH($A285,'Ref1'!$A:$A,0))</f>
        <v>SFIR</v>
      </c>
      <c r="D285" s="307">
        <f>INDEX(Inputs!$K$61:$K$71,MATCH($C285,Inputs!$Q$61:$Q$71,0))</f>
        <v>0</v>
      </c>
      <c r="E285" s="211">
        <f>$D285*INDEX('3_RatesBilling'!G:G,MATCH($A285,'3_RatesBilling'!$A:$A,0))</f>
        <v>0</v>
      </c>
      <c r="F285" s="211">
        <f>$D285*INDEX('3_RatesBilling'!H:H,MATCH($A285,'3_RatesBilling'!$A:$A,0))</f>
        <v>0</v>
      </c>
      <c r="G285" s="211">
        <f>$D285*INDEX('3_RatesBilling'!I:I,MATCH($A285,'3_RatesBilling'!$A:$A,0))</f>
        <v>0</v>
      </c>
      <c r="H285" s="211">
        <f>$D285*INDEX('3_RatesBilling'!J:J,MATCH($A285,'3_RatesBilling'!$A:$A,0))</f>
        <v>0</v>
      </c>
      <c r="I285" s="211">
        <f>$D285*INDEX('3_RatesBilling'!K:K,MATCH($A285,'3_RatesBilling'!$A:$A,0))</f>
        <v>0</v>
      </c>
      <c r="J285" s="211">
        <f>$D285*INDEX('3_RatesBilling'!L:L,MATCH($A285,'3_RatesBilling'!$A:$A,0))</f>
        <v>0</v>
      </c>
      <c r="K285" s="216">
        <f>$D285*INDEX('3_RatesBilling'!M:M,MATCH($A285,'3_RatesBilling'!$A:$A,0))</f>
        <v>0</v>
      </c>
      <c r="L285" s="213">
        <f>$D285*INDEX('3_RatesBilling'!N:N,MATCH($A285,'3_RatesBilling'!$A:$A,0))</f>
        <v>0</v>
      </c>
      <c r="M285" s="211">
        <f>$D285*INDEX('3_RatesBilling'!O:O,MATCH($A285,'3_RatesBilling'!$A:$A,0))</f>
        <v>0</v>
      </c>
      <c r="N285" s="211">
        <f>$D285*INDEX('3_RatesBilling'!P:P,MATCH($A285,'3_RatesBilling'!$A:$A,0))</f>
        <v>0</v>
      </c>
      <c r="O285" s="211">
        <f>$D285*INDEX('3_RatesBilling'!Q:Q,MATCH($A285,'3_RatesBilling'!$A:$A,0))</f>
        <v>0</v>
      </c>
      <c r="P285" s="211">
        <f>$D285*INDEX('3_RatesBilling'!R:R,MATCH($A285,'3_RatesBilling'!$A:$A,0))</f>
        <v>0</v>
      </c>
      <c r="Q285" s="211">
        <f>$D285*INDEX('3_RatesBilling'!S:S,MATCH($A285,'3_RatesBilling'!$A:$A,0))</f>
        <v>0</v>
      </c>
      <c r="R285" s="211">
        <f>$D285*INDEX('3_RatesBilling'!T:T,MATCH($A285,'3_RatesBilling'!$A:$A,0))</f>
        <v>0</v>
      </c>
      <c r="S285" s="211">
        <f>$D285*INDEX('3_RatesBilling'!U:U,MATCH($A285,'3_RatesBilling'!$A:$A,0))</f>
        <v>0</v>
      </c>
      <c r="T285" s="211">
        <f>$D285*INDEX('3_RatesBilling'!V:V,MATCH($A285,'3_RatesBilling'!$A:$A,0))</f>
        <v>0</v>
      </c>
      <c r="U285" s="211">
        <f>$D285*INDEX('3_RatesBilling'!W:W,MATCH($A285,'3_RatesBilling'!$A:$A,0))</f>
        <v>0</v>
      </c>
      <c r="V285" s="211">
        <f>$D285*INDEX('3_RatesBilling'!X:X,MATCH($A285,'3_RatesBilling'!$A:$A,0))</f>
        <v>0</v>
      </c>
      <c r="W285" s="211">
        <f>$D285*INDEX('3_RatesBilling'!Y:Y,MATCH($A285,'3_RatesBilling'!$A:$A,0))</f>
        <v>0</v>
      </c>
      <c r="X285" s="211">
        <f>$D285*INDEX('3_RatesBilling'!Z:Z,MATCH($A285,'3_RatesBilling'!$A:$A,0))</f>
        <v>0</v>
      </c>
      <c r="Y285" s="211">
        <f>$D285*INDEX('3_RatesBilling'!AA:AA,MATCH($A285,'3_RatesBilling'!$A:$A,0))</f>
        <v>0</v>
      </c>
      <c r="Z285" s="211">
        <f>$D285*INDEX('3_RatesBilling'!AB:AB,MATCH($A285,'3_RatesBilling'!$A:$A,0))</f>
        <v>0</v>
      </c>
      <c r="AA285" s="211">
        <f>$D285*INDEX('3_RatesBilling'!AC:AC,MATCH($A285,'3_RatesBilling'!$A:$A,0))</f>
        <v>0</v>
      </c>
      <c r="AC285" s="211" t="e">
        <f t="shared" ca="1" si="130"/>
        <v>#REF!</v>
      </c>
      <c r="AD285" s="211" t="e">
        <f t="shared" ca="1" si="131"/>
        <v>#REF!</v>
      </c>
      <c r="AE285" s="211" t="e">
        <f t="shared" ca="1" si="132"/>
        <v>#REF!</v>
      </c>
      <c r="AF285" s="211" t="e">
        <f t="shared" ca="1" si="133"/>
        <v>#REF!</v>
      </c>
      <c r="AG285" s="211" t="e">
        <f t="shared" ca="1" si="134"/>
        <v>#REF!</v>
      </c>
      <c r="AH285" s="211" t="e">
        <f t="shared" ca="1" si="135"/>
        <v>#REF!</v>
      </c>
      <c r="AI285" s="211" t="e">
        <f t="shared" ca="1" si="136"/>
        <v>#REF!</v>
      </c>
      <c r="AJ285" s="211" t="e">
        <f t="shared" ca="1" si="137"/>
        <v>#REF!</v>
      </c>
      <c r="AK285" s="211" t="e">
        <f t="shared" ca="1" si="138"/>
        <v>#REF!</v>
      </c>
      <c r="AL285" s="211" t="e">
        <f t="shared" ca="1" si="139"/>
        <v>#REF!</v>
      </c>
      <c r="AM285" s="211" t="e">
        <f t="shared" ca="1" si="140"/>
        <v>#REF!</v>
      </c>
      <c r="AN285" s="211" t="e">
        <f t="shared" ca="1" si="141"/>
        <v>#REF!</v>
      </c>
      <c r="AO285" s="211" t="e">
        <f t="shared" ca="1" si="142"/>
        <v>#REF!</v>
      </c>
      <c r="AP285" s="211" t="e">
        <f t="shared" ca="1" si="143"/>
        <v>#REF!</v>
      </c>
      <c r="AQ285" s="211" t="e">
        <f t="shared" ca="1" si="144"/>
        <v>#REF!</v>
      </c>
      <c r="AR285" s="211" t="e">
        <f t="shared" ca="1" si="145"/>
        <v>#REF!</v>
      </c>
      <c r="AT285" s="209" t="e">
        <f t="shared" ca="1" si="146"/>
        <v>#REF!</v>
      </c>
      <c r="AU285" s="209" t="e">
        <f t="shared" ca="1" si="147"/>
        <v>#REF!</v>
      </c>
      <c r="AV285" s="209" t="e">
        <f t="shared" ca="1" si="148"/>
        <v>#REF!</v>
      </c>
      <c r="AW285" s="209" t="e">
        <f t="shared" ca="1" si="149"/>
        <v>#REF!</v>
      </c>
      <c r="AX285" s="209" t="e">
        <f t="shared" ca="1" si="150"/>
        <v>#REF!</v>
      </c>
      <c r="AY285" s="209" t="e">
        <f t="shared" ca="1" si="151"/>
        <v>#REF!</v>
      </c>
      <c r="AZ285" s="209" t="e">
        <f t="shared" ca="1" si="152"/>
        <v>#REF!</v>
      </c>
      <c r="BA285" s="209" t="e">
        <f t="shared" ca="1" si="153"/>
        <v>#REF!</v>
      </c>
      <c r="BB285" s="209" t="e">
        <f t="shared" ca="1" si="154"/>
        <v>#REF!</v>
      </c>
      <c r="BC285" s="209" t="e">
        <f t="shared" ca="1" si="155"/>
        <v>#REF!</v>
      </c>
      <c r="BD285" s="209" t="e">
        <f t="shared" ca="1" si="156"/>
        <v>#REF!</v>
      </c>
      <c r="BE285" s="209" t="e">
        <f t="shared" ca="1" si="157"/>
        <v>#REF!</v>
      </c>
      <c r="BF285" s="209" t="e">
        <f t="shared" ca="1" si="158"/>
        <v>#REF!</v>
      </c>
      <c r="BG285" s="209" t="e">
        <f t="shared" ca="1" si="159"/>
        <v>#REF!</v>
      </c>
      <c r="BH285" s="209" t="e">
        <f t="shared" ca="1" si="160"/>
        <v>#REF!</v>
      </c>
      <c r="BI285" s="209" t="e">
        <f t="shared" ca="1" si="161"/>
        <v>#REF!</v>
      </c>
    </row>
    <row r="286" spans="1:61" s="3" customFormat="1">
      <c r="A286" s="246" t="s">
        <v>576</v>
      </c>
      <c r="B286" s="246" t="str">
        <f>INDEX('Ref1'!$E:$E,MATCH(A286,'Ref1'!$A:$A,0))</f>
        <v>Slough</v>
      </c>
      <c r="C286" s="246" t="str">
        <f>INDEX('Ref1'!$B:$B,MATCH($A286,'Ref1'!$A:$A,0))</f>
        <v>UNINFIR</v>
      </c>
      <c r="D286" s="307">
        <f>INDEX(Inputs!$K$61:$K$71,MATCH($C286,Inputs!$Q$61:$Q$71,0))</f>
        <v>0</v>
      </c>
      <c r="E286" s="211">
        <f>$D286*INDEX('3_RatesBilling'!G:G,MATCH($A286,'3_RatesBilling'!$A:$A,0))</f>
        <v>0</v>
      </c>
      <c r="F286" s="211">
        <f>$D286*INDEX('3_RatesBilling'!H:H,MATCH($A286,'3_RatesBilling'!$A:$A,0))</f>
        <v>0</v>
      </c>
      <c r="G286" s="211">
        <f>$D286*INDEX('3_RatesBilling'!I:I,MATCH($A286,'3_RatesBilling'!$A:$A,0))</f>
        <v>0</v>
      </c>
      <c r="H286" s="211">
        <f>$D286*INDEX('3_RatesBilling'!J:J,MATCH($A286,'3_RatesBilling'!$A:$A,0))</f>
        <v>0</v>
      </c>
      <c r="I286" s="211">
        <f>$D286*INDEX('3_RatesBilling'!K:K,MATCH($A286,'3_RatesBilling'!$A:$A,0))</f>
        <v>0</v>
      </c>
      <c r="J286" s="211">
        <f>$D286*INDEX('3_RatesBilling'!L:L,MATCH($A286,'3_RatesBilling'!$A:$A,0))</f>
        <v>0</v>
      </c>
      <c r="K286" s="216">
        <f>$D286*INDEX('3_RatesBilling'!M:M,MATCH($A286,'3_RatesBilling'!$A:$A,0))</f>
        <v>0</v>
      </c>
      <c r="L286" s="213">
        <f>$D286*INDEX('3_RatesBilling'!N:N,MATCH($A286,'3_RatesBilling'!$A:$A,0))</f>
        <v>0</v>
      </c>
      <c r="M286" s="211">
        <f>$D286*INDEX('3_RatesBilling'!O:O,MATCH($A286,'3_RatesBilling'!$A:$A,0))</f>
        <v>0</v>
      </c>
      <c r="N286" s="211">
        <f>$D286*INDEX('3_RatesBilling'!P:P,MATCH($A286,'3_RatesBilling'!$A:$A,0))</f>
        <v>0</v>
      </c>
      <c r="O286" s="211">
        <f>$D286*INDEX('3_RatesBilling'!Q:Q,MATCH($A286,'3_RatesBilling'!$A:$A,0))</f>
        <v>0</v>
      </c>
      <c r="P286" s="211">
        <f>$D286*INDEX('3_RatesBilling'!R:R,MATCH($A286,'3_RatesBilling'!$A:$A,0))</f>
        <v>0</v>
      </c>
      <c r="Q286" s="211">
        <f>$D286*INDEX('3_RatesBilling'!S:S,MATCH($A286,'3_RatesBilling'!$A:$A,0))</f>
        <v>0</v>
      </c>
      <c r="R286" s="211">
        <f>$D286*INDEX('3_RatesBilling'!T:T,MATCH($A286,'3_RatesBilling'!$A:$A,0))</f>
        <v>0</v>
      </c>
      <c r="S286" s="211">
        <f>$D286*INDEX('3_RatesBilling'!U:U,MATCH($A286,'3_RatesBilling'!$A:$A,0))</f>
        <v>0</v>
      </c>
      <c r="T286" s="211">
        <f>$D286*INDEX('3_RatesBilling'!V:V,MATCH($A286,'3_RatesBilling'!$A:$A,0))</f>
        <v>0</v>
      </c>
      <c r="U286" s="211">
        <f>$D286*INDEX('3_RatesBilling'!W:W,MATCH($A286,'3_RatesBilling'!$A:$A,0))</f>
        <v>0</v>
      </c>
      <c r="V286" s="211">
        <f>$D286*INDEX('3_RatesBilling'!X:X,MATCH($A286,'3_RatesBilling'!$A:$A,0))</f>
        <v>0</v>
      </c>
      <c r="W286" s="211">
        <f>$D286*INDEX('3_RatesBilling'!Y:Y,MATCH($A286,'3_RatesBilling'!$A:$A,0))</f>
        <v>0</v>
      </c>
      <c r="X286" s="211">
        <f>$D286*INDEX('3_RatesBilling'!Z:Z,MATCH($A286,'3_RatesBilling'!$A:$A,0))</f>
        <v>0</v>
      </c>
      <c r="Y286" s="211">
        <f>$D286*INDEX('3_RatesBilling'!AA:AA,MATCH($A286,'3_RatesBilling'!$A:$A,0))</f>
        <v>0</v>
      </c>
      <c r="Z286" s="211">
        <f>$D286*INDEX('3_RatesBilling'!AB:AB,MATCH($A286,'3_RatesBilling'!$A:$A,0))</f>
        <v>0</v>
      </c>
      <c r="AA286" s="211">
        <f>$D286*INDEX('3_RatesBilling'!AC:AC,MATCH($A286,'3_RatesBilling'!$A:$A,0))</f>
        <v>0</v>
      </c>
      <c r="AC286" s="211" t="e">
        <f t="shared" ca="1" si="130"/>
        <v>#REF!</v>
      </c>
      <c r="AD286" s="211" t="e">
        <f t="shared" ca="1" si="131"/>
        <v>#REF!</v>
      </c>
      <c r="AE286" s="211" t="e">
        <f t="shared" ca="1" si="132"/>
        <v>#REF!</v>
      </c>
      <c r="AF286" s="211" t="e">
        <f t="shared" ca="1" si="133"/>
        <v>#REF!</v>
      </c>
      <c r="AG286" s="211" t="e">
        <f t="shared" ca="1" si="134"/>
        <v>#REF!</v>
      </c>
      <c r="AH286" s="211" t="e">
        <f t="shared" ca="1" si="135"/>
        <v>#REF!</v>
      </c>
      <c r="AI286" s="211" t="e">
        <f t="shared" ca="1" si="136"/>
        <v>#REF!</v>
      </c>
      <c r="AJ286" s="211" t="e">
        <f t="shared" ca="1" si="137"/>
        <v>#REF!</v>
      </c>
      <c r="AK286" s="211" t="e">
        <f t="shared" ca="1" si="138"/>
        <v>#REF!</v>
      </c>
      <c r="AL286" s="211" t="e">
        <f t="shared" ca="1" si="139"/>
        <v>#REF!</v>
      </c>
      <c r="AM286" s="211" t="e">
        <f t="shared" ca="1" si="140"/>
        <v>#REF!</v>
      </c>
      <c r="AN286" s="211" t="e">
        <f t="shared" ca="1" si="141"/>
        <v>#REF!</v>
      </c>
      <c r="AO286" s="211" t="e">
        <f t="shared" ca="1" si="142"/>
        <v>#REF!</v>
      </c>
      <c r="AP286" s="211" t="e">
        <f t="shared" ca="1" si="143"/>
        <v>#REF!</v>
      </c>
      <c r="AQ286" s="211" t="e">
        <f t="shared" ca="1" si="144"/>
        <v>#REF!</v>
      </c>
      <c r="AR286" s="211" t="e">
        <f t="shared" ca="1" si="145"/>
        <v>#REF!</v>
      </c>
      <c r="AT286" s="209" t="e">
        <f t="shared" ca="1" si="146"/>
        <v>#REF!</v>
      </c>
      <c r="AU286" s="209" t="e">
        <f t="shared" ca="1" si="147"/>
        <v>#REF!</v>
      </c>
      <c r="AV286" s="209" t="e">
        <f t="shared" ca="1" si="148"/>
        <v>#REF!</v>
      </c>
      <c r="AW286" s="209" t="e">
        <f t="shared" ca="1" si="149"/>
        <v>#REF!</v>
      </c>
      <c r="AX286" s="209" t="e">
        <f t="shared" ca="1" si="150"/>
        <v>#REF!</v>
      </c>
      <c r="AY286" s="209" t="e">
        <f t="shared" ca="1" si="151"/>
        <v>#REF!</v>
      </c>
      <c r="AZ286" s="209" t="e">
        <f t="shared" ca="1" si="152"/>
        <v>#REF!</v>
      </c>
      <c r="BA286" s="209" t="e">
        <f t="shared" ca="1" si="153"/>
        <v>#REF!</v>
      </c>
      <c r="BB286" s="209" t="e">
        <f t="shared" ca="1" si="154"/>
        <v>#REF!</v>
      </c>
      <c r="BC286" s="209" t="e">
        <f t="shared" ca="1" si="155"/>
        <v>#REF!</v>
      </c>
      <c r="BD286" s="209" t="e">
        <f t="shared" ca="1" si="156"/>
        <v>#REF!</v>
      </c>
      <c r="BE286" s="209" t="e">
        <f t="shared" ca="1" si="157"/>
        <v>#REF!</v>
      </c>
      <c r="BF286" s="209" t="e">
        <f t="shared" ca="1" si="158"/>
        <v>#REF!</v>
      </c>
      <c r="BG286" s="209" t="e">
        <f t="shared" ca="1" si="159"/>
        <v>#REF!</v>
      </c>
      <c r="BH286" s="209" t="e">
        <f t="shared" ca="1" si="160"/>
        <v>#REF!</v>
      </c>
      <c r="BI286" s="209" t="e">
        <f t="shared" ca="1" si="161"/>
        <v>#REF!</v>
      </c>
    </row>
    <row r="287" spans="1:61" s="3" customFormat="1">
      <c r="A287" s="246" t="s">
        <v>578</v>
      </c>
      <c r="B287" s="246" t="str">
        <f>INDEX('Ref1'!$E:$E,MATCH(A287,'Ref1'!$A:$A,0))</f>
        <v>Solihull</v>
      </c>
      <c r="C287" s="246" t="str">
        <f>INDEX('Ref1'!$B:$B,MATCH($A287,'Ref1'!$A:$A,0))</f>
        <v>MD</v>
      </c>
      <c r="D287" s="307">
        <f>INDEX(Inputs!$K$61:$K$71,MATCH($C287,Inputs!$Q$61:$Q$71,0))</f>
        <v>0</v>
      </c>
      <c r="E287" s="211">
        <f>$D287*INDEX('3_RatesBilling'!G:G,MATCH($A287,'3_RatesBilling'!$A:$A,0))</f>
        <v>0</v>
      </c>
      <c r="F287" s="211">
        <f>$D287*INDEX('3_RatesBilling'!H:H,MATCH($A287,'3_RatesBilling'!$A:$A,0))</f>
        <v>0</v>
      </c>
      <c r="G287" s="211">
        <f>$D287*INDEX('3_RatesBilling'!I:I,MATCH($A287,'3_RatesBilling'!$A:$A,0))</f>
        <v>0</v>
      </c>
      <c r="H287" s="211">
        <f>$D287*INDEX('3_RatesBilling'!J:J,MATCH($A287,'3_RatesBilling'!$A:$A,0))</f>
        <v>0</v>
      </c>
      <c r="I287" s="211">
        <f>$D287*INDEX('3_RatesBilling'!K:K,MATCH($A287,'3_RatesBilling'!$A:$A,0))</f>
        <v>0</v>
      </c>
      <c r="J287" s="211">
        <f>$D287*INDEX('3_RatesBilling'!L:L,MATCH($A287,'3_RatesBilling'!$A:$A,0))</f>
        <v>0</v>
      </c>
      <c r="K287" s="216">
        <f>$D287*INDEX('3_RatesBilling'!M:M,MATCH($A287,'3_RatesBilling'!$A:$A,0))</f>
        <v>0</v>
      </c>
      <c r="L287" s="213">
        <f>$D287*INDEX('3_RatesBilling'!N:N,MATCH($A287,'3_RatesBilling'!$A:$A,0))</f>
        <v>0</v>
      </c>
      <c r="M287" s="211">
        <f>$D287*INDEX('3_RatesBilling'!O:O,MATCH($A287,'3_RatesBilling'!$A:$A,0))</f>
        <v>0</v>
      </c>
      <c r="N287" s="211">
        <f>$D287*INDEX('3_RatesBilling'!P:P,MATCH($A287,'3_RatesBilling'!$A:$A,0))</f>
        <v>0</v>
      </c>
      <c r="O287" s="211">
        <f>$D287*INDEX('3_RatesBilling'!Q:Q,MATCH($A287,'3_RatesBilling'!$A:$A,0))</f>
        <v>0</v>
      </c>
      <c r="P287" s="211">
        <f>$D287*INDEX('3_RatesBilling'!R:R,MATCH($A287,'3_RatesBilling'!$A:$A,0))</f>
        <v>0</v>
      </c>
      <c r="Q287" s="211">
        <f>$D287*INDEX('3_RatesBilling'!S:S,MATCH($A287,'3_RatesBilling'!$A:$A,0))</f>
        <v>0</v>
      </c>
      <c r="R287" s="211">
        <f>$D287*INDEX('3_RatesBilling'!T:T,MATCH($A287,'3_RatesBilling'!$A:$A,0))</f>
        <v>0</v>
      </c>
      <c r="S287" s="211">
        <f>$D287*INDEX('3_RatesBilling'!U:U,MATCH($A287,'3_RatesBilling'!$A:$A,0))</f>
        <v>0</v>
      </c>
      <c r="T287" s="211">
        <f>$D287*INDEX('3_RatesBilling'!V:V,MATCH($A287,'3_RatesBilling'!$A:$A,0))</f>
        <v>0</v>
      </c>
      <c r="U287" s="211">
        <f>$D287*INDEX('3_RatesBilling'!W:W,MATCH($A287,'3_RatesBilling'!$A:$A,0))</f>
        <v>0</v>
      </c>
      <c r="V287" s="211">
        <f>$D287*INDEX('3_RatesBilling'!X:X,MATCH($A287,'3_RatesBilling'!$A:$A,0))</f>
        <v>0</v>
      </c>
      <c r="W287" s="211">
        <f>$D287*INDEX('3_RatesBilling'!Y:Y,MATCH($A287,'3_RatesBilling'!$A:$A,0))</f>
        <v>0</v>
      </c>
      <c r="X287" s="211">
        <f>$D287*INDEX('3_RatesBilling'!Z:Z,MATCH($A287,'3_RatesBilling'!$A:$A,0))</f>
        <v>0</v>
      </c>
      <c r="Y287" s="211">
        <f>$D287*INDEX('3_RatesBilling'!AA:AA,MATCH($A287,'3_RatesBilling'!$A:$A,0))</f>
        <v>0</v>
      </c>
      <c r="Z287" s="211">
        <f>$D287*INDEX('3_RatesBilling'!AB:AB,MATCH($A287,'3_RatesBilling'!$A:$A,0))</f>
        <v>0</v>
      </c>
      <c r="AA287" s="211">
        <f>$D287*INDEX('3_RatesBilling'!AC:AC,MATCH($A287,'3_RatesBilling'!$A:$A,0))</f>
        <v>0</v>
      </c>
      <c r="AC287" s="211" t="e">
        <f t="shared" ca="1" si="130"/>
        <v>#REF!</v>
      </c>
      <c r="AD287" s="211" t="e">
        <f t="shared" ca="1" si="131"/>
        <v>#REF!</v>
      </c>
      <c r="AE287" s="211" t="e">
        <f t="shared" ca="1" si="132"/>
        <v>#REF!</v>
      </c>
      <c r="AF287" s="211" t="e">
        <f t="shared" ca="1" si="133"/>
        <v>#REF!</v>
      </c>
      <c r="AG287" s="211" t="e">
        <f t="shared" ca="1" si="134"/>
        <v>#REF!</v>
      </c>
      <c r="AH287" s="211" t="e">
        <f t="shared" ca="1" si="135"/>
        <v>#REF!</v>
      </c>
      <c r="AI287" s="211" t="e">
        <f t="shared" ca="1" si="136"/>
        <v>#REF!</v>
      </c>
      <c r="AJ287" s="211" t="e">
        <f t="shared" ca="1" si="137"/>
        <v>#REF!</v>
      </c>
      <c r="AK287" s="211" t="e">
        <f t="shared" ca="1" si="138"/>
        <v>#REF!</v>
      </c>
      <c r="AL287" s="211" t="e">
        <f t="shared" ca="1" si="139"/>
        <v>#REF!</v>
      </c>
      <c r="AM287" s="211" t="e">
        <f t="shared" ca="1" si="140"/>
        <v>#REF!</v>
      </c>
      <c r="AN287" s="211" t="e">
        <f t="shared" ca="1" si="141"/>
        <v>#REF!</v>
      </c>
      <c r="AO287" s="211" t="e">
        <f t="shared" ca="1" si="142"/>
        <v>#REF!</v>
      </c>
      <c r="AP287" s="211" t="e">
        <f t="shared" ca="1" si="143"/>
        <v>#REF!</v>
      </c>
      <c r="AQ287" s="211" t="e">
        <f t="shared" ca="1" si="144"/>
        <v>#REF!</v>
      </c>
      <c r="AR287" s="211" t="e">
        <f t="shared" ca="1" si="145"/>
        <v>#REF!</v>
      </c>
      <c r="AT287" s="209" t="e">
        <f t="shared" ca="1" si="146"/>
        <v>#REF!</v>
      </c>
      <c r="AU287" s="209" t="e">
        <f t="shared" ca="1" si="147"/>
        <v>#REF!</v>
      </c>
      <c r="AV287" s="209" t="e">
        <f t="shared" ca="1" si="148"/>
        <v>#REF!</v>
      </c>
      <c r="AW287" s="209" t="e">
        <f t="shared" ca="1" si="149"/>
        <v>#REF!</v>
      </c>
      <c r="AX287" s="209" t="e">
        <f t="shared" ca="1" si="150"/>
        <v>#REF!</v>
      </c>
      <c r="AY287" s="209" t="e">
        <f t="shared" ca="1" si="151"/>
        <v>#REF!</v>
      </c>
      <c r="AZ287" s="209" t="e">
        <f t="shared" ca="1" si="152"/>
        <v>#REF!</v>
      </c>
      <c r="BA287" s="209" t="e">
        <f t="shared" ca="1" si="153"/>
        <v>#REF!</v>
      </c>
      <c r="BB287" s="209" t="e">
        <f t="shared" ca="1" si="154"/>
        <v>#REF!</v>
      </c>
      <c r="BC287" s="209" t="e">
        <f t="shared" ca="1" si="155"/>
        <v>#REF!</v>
      </c>
      <c r="BD287" s="209" t="e">
        <f t="shared" ca="1" si="156"/>
        <v>#REF!</v>
      </c>
      <c r="BE287" s="209" t="e">
        <f t="shared" ca="1" si="157"/>
        <v>#REF!</v>
      </c>
      <c r="BF287" s="209" t="e">
        <f t="shared" ca="1" si="158"/>
        <v>#REF!</v>
      </c>
      <c r="BG287" s="209" t="e">
        <f t="shared" ca="1" si="159"/>
        <v>#REF!</v>
      </c>
      <c r="BH287" s="209" t="e">
        <f t="shared" ca="1" si="160"/>
        <v>#REF!</v>
      </c>
      <c r="BI287" s="209" t="e">
        <f t="shared" ca="1" si="161"/>
        <v>#REF!</v>
      </c>
    </row>
    <row r="288" spans="1:61" s="3" customFormat="1">
      <c r="A288" s="246" t="s">
        <v>580</v>
      </c>
      <c r="B288" s="246" t="str">
        <f>INDEX('Ref1'!$E:$E,MATCH(A288,'Ref1'!$A:$A,0))</f>
        <v>Somerset</v>
      </c>
      <c r="C288" s="246" t="str">
        <f>INDEX('Ref1'!$B:$B,MATCH($A288,'Ref1'!$A:$A,0))</f>
        <v>SCNFIR</v>
      </c>
      <c r="D288" s="307">
        <f>INDEX(Inputs!$K$61:$K$71,MATCH($C288,Inputs!$Q$61:$Q$71,0))</f>
        <v>0</v>
      </c>
      <c r="E288" s="211">
        <f>$D288*INDEX('3_RatesBilling'!G:G,MATCH($A288,'3_RatesBilling'!$A:$A,0))</f>
        <v>0</v>
      </c>
      <c r="F288" s="211">
        <f>$D288*INDEX('3_RatesBilling'!H:H,MATCH($A288,'3_RatesBilling'!$A:$A,0))</f>
        <v>0</v>
      </c>
      <c r="G288" s="211">
        <f>$D288*INDEX('3_RatesBilling'!I:I,MATCH($A288,'3_RatesBilling'!$A:$A,0))</f>
        <v>0</v>
      </c>
      <c r="H288" s="211">
        <f>$D288*INDEX('3_RatesBilling'!J:J,MATCH($A288,'3_RatesBilling'!$A:$A,0))</f>
        <v>0</v>
      </c>
      <c r="I288" s="211">
        <f>$D288*INDEX('3_RatesBilling'!K:K,MATCH($A288,'3_RatesBilling'!$A:$A,0))</f>
        <v>0</v>
      </c>
      <c r="J288" s="211">
        <f>$D288*INDEX('3_RatesBilling'!L:L,MATCH($A288,'3_RatesBilling'!$A:$A,0))</f>
        <v>0</v>
      </c>
      <c r="K288" s="216">
        <f>$D288*INDEX('3_RatesBilling'!M:M,MATCH($A288,'3_RatesBilling'!$A:$A,0))</f>
        <v>0</v>
      </c>
      <c r="L288" s="213">
        <f>$D288*INDEX('3_RatesBilling'!N:N,MATCH($A288,'3_RatesBilling'!$A:$A,0))</f>
        <v>0</v>
      </c>
      <c r="M288" s="211">
        <f>$D288*INDEX('3_RatesBilling'!O:O,MATCH($A288,'3_RatesBilling'!$A:$A,0))</f>
        <v>0</v>
      </c>
      <c r="N288" s="211">
        <f>$D288*INDEX('3_RatesBilling'!P:P,MATCH($A288,'3_RatesBilling'!$A:$A,0))</f>
        <v>0</v>
      </c>
      <c r="O288" s="211">
        <f>$D288*INDEX('3_RatesBilling'!Q:Q,MATCH($A288,'3_RatesBilling'!$A:$A,0))</f>
        <v>0</v>
      </c>
      <c r="P288" s="211">
        <f>$D288*INDEX('3_RatesBilling'!R:R,MATCH($A288,'3_RatesBilling'!$A:$A,0))</f>
        <v>0</v>
      </c>
      <c r="Q288" s="211">
        <f>$D288*INDEX('3_RatesBilling'!S:S,MATCH($A288,'3_RatesBilling'!$A:$A,0))</f>
        <v>0</v>
      </c>
      <c r="R288" s="211">
        <f>$D288*INDEX('3_RatesBilling'!T:T,MATCH($A288,'3_RatesBilling'!$A:$A,0))</f>
        <v>0</v>
      </c>
      <c r="S288" s="211">
        <f>$D288*INDEX('3_RatesBilling'!U:U,MATCH($A288,'3_RatesBilling'!$A:$A,0))</f>
        <v>0</v>
      </c>
      <c r="T288" s="211">
        <f>$D288*INDEX('3_RatesBilling'!V:V,MATCH($A288,'3_RatesBilling'!$A:$A,0))</f>
        <v>0</v>
      </c>
      <c r="U288" s="211">
        <f>$D288*INDEX('3_RatesBilling'!W:W,MATCH($A288,'3_RatesBilling'!$A:$A,0))</f>
        <v>0</v>
      </c>
      <c r="V288" s="211">
        <f>$D288*INDEX('3_RatesBilling'!X:X,MATCH($A288,'3_RatesBilling'!$A:$A,0))</f>
        <v>0</v>
      </c>
      <c r="W288" s="211">
        <f>$D288*INDEX('3_RatesBilling'!Y:Y,MATCH($A288,'3_RatesBilling'!$A:$A,0))</f>
        <v>0</v>
      </c>
      <c r="X288" s="211">
        <f>$D288*INDEX('3_RatesBilling'!Z:Z,MATCH($A288,'3_RatesBilling'!$A:$A,0))</f>
        <v>0</v>
      </c>
      <c r="Y288" s="211">
        <f>$D288*INDEX('3_RatesBilling'!AA:AA,MATCH($A288,'3_RatesBilling'!$A:$A,0))</f>
        <v>0</v>
      </c>
      <c r="Z288" s="211">
        <f>$D288*INDEX('3_RatesBilling'!AB:AB,MATCH($A288,'3_RatesBilling'!$A:$A,0))</f>
        <v>0</v>
      </c>
      <c r="AA288" s="211">
        <f>$D288*INDEX('3_RatesBilling'!AC:AC,MATCH($A288,'3_RatesBilling'!$A:$A,0))</f>
        <v>0</v>
      </c>
      <c r="AC288" s="211" t="e">
        <f t="shared" ca="1" si="130"/>
        <v>#REF!</v>
      </c>
      <c r="AD288" s="211" t="e">
        <f t="shared" ca="1" si="131"/>
        <v>#REF!</v>
      </c>
      <c r="AE288" s="211" t="e">
        <f t="shared" ca="1" si="132"/>
        <v>#REF!</v>
      </c>
      <c r="AF288" s="211" t="e">
        <f t="shared" ca="1" si="133"/>
        <v>#REF!</v>
      </c>
      <c r="AG288" s="211" t="e">
        <f t="shared" ca="1" si="134"/>
        <v>#REF!</v>
      </c>
      <c r="AH288" s="211" t="e">
        <f t="shared" ca="1" si="135"/>
        <v>#REF!</v>
      </c>
      <c r="AI288" s="211" t="e">
        <f t="shared" ca="1" si="136"/>
        <v>#REF!</v>
      </c>
      <c r="AJ288" s="211" t="e">
        <f t="shared" ca="1" si="137"/>
        <v>#REF!</v>
      </c>
      <c r="AK288" s="211" t="e">
        <f t="shared" ca="1" si="138"/>
        <v>#REF!</v>
      </c>
      <c r="AL288" s="211" t="e">
        <f t="shared" ca="1" si="139"/>
        <v>#REF!</v>
      </c>
      <c r="AM288" s="211" t="e">
        <f t="shared" ca="1" si="140"/>
        <v>#REF!</v>
      </c>
      <c r="AN288" s="211" t="e">
        <f t="shared" ca="1" si="141"/>
        <v>#REF!</v>
      </c>
      <c r="AO288" s="211" t="e">
        <f t="shared" ca="1" si="142"/>
        <v>#REF!</v>
      </c>
      <c r="AP288" s="211" t="e">
        <f t="shared" ca="1" si="143"/>
        <v>#REF!</v>
      </c>
      <c r="AQ288" s="211" t="e">
        <f t="shared" ca="1" si="144"/>
        <v>#REF!</v>
      </c>
      <c r="AR288" s="211" t="e">
        <f t="shared" ca="1" si="145"/>
        <v>#REF!</v>
      </c>
      <c r="AT288" s="209" t="e">
        <f t="shared" ca="1" si="146"/>
        <v>#REF!</v>
      </c>
      <c r="AU288" s="209" t="e">
        <f t="shared" ca="1" si="147"/>
        <v>#REF!</v>
      </c>
      <c r="AV288" s="209" t="e">
        <f t="shared" ca="1" si="148"/>
        <v>#REF!</v>
      </c>
      <c r="AW288" s="209" t="e">
        <f t="shared" ca="1" si="149"/>
        <v>#REF!</v>
      </c>
      <c r="AX288" s="209" t="e">
        <f t="shared" ca="1" si="150"/>
        <v>#REF!</v>
      </c>
      <c r="AY288" s="209" t="e">
        <f t="shared" ca="1" si="151"/>
        <v>#REF!</v>
      </c>
      <c r="AZ288" s="209" t="e">
        <f t="shared" ca="1" si="152"/>
        <v>#REF!</v>
      </c>
      <c r="BA288" s="209" t="e">
        <f t="shared" ca="1" si="153"/>
        <v>#REF!</v>
      </c>
      <c r="BB288" s="209" t="e">
        <f t="shared" ca="1" si="154"/>
        <v>#REF!</v>
      </c>
      <c r="BC288" s="209" t="e">
        <f t="shared" ca="1" si="155"/>
        <v>#REF!</v>
      </c>
      <c r="BD288" s="209" t="e">
        <f t="shared" ca="1" si="156"/>
        <v>#REF!</v>
      </c>
      <c r="BE288" s="209" t="e">
        <f t="shared" ca="1" si="157"/>
        <v>#REF!</v>
      </c>
      <c r="BF288" s="209" t="e">
        <f t="shared" ca="1" si="158"/>
        <v>#REF!</v>
      </c>
      <c r="BG288" s="209" t="e">
        <f t="shared" ca="1" si="159"/>
        <v>#REF!</v>
      </c>
      <c r="BH288" s="209" t="e">
        <f t="shared" ca="1" si="160"/>
        <v>#REF!</v>
      </c>
      <c r="BI288" s="209" t="e">
        <f t="shared" ca="1" si="161"/>
        <v>#REF!</v>
      </c>
    </row>
    <row r="289" spans="1:61" s="3" customFormat="1">
      <c r="A289" s="246" t="s">
        <v>582</v>
      </c>
      <c r="B289" s="246" t="str">
        <f>INDEX('Ref1'!$E:$E,MATCH(A289,'Ref1'!$A:$A,0))</f>
        <v>South Bucks</v>
      </c>
      <c r="C289" s="246" t="str">
        <f>INDEX('Ref1'!$B:$B,MATCH($A289,'Ref1'!$A:$A,0))</f>
        <v>SD</v>
      </c>
      <c r="D289" s="307">
        <f>INDEX(Inputs!$K$61:$K$71,MATCH($C289,Inputs!$Q$61:$Q$71,0))</f>
        <v>0</v>
      </c>
      <c r="E289" s="211">
        <f>$D289*INDEX('3_RatesBilling'!G:G,MATCH($A289,'3_RatesBilling'!$A:$A,0))</f>
        <v>0</v>
      </c>
      <c r="F289" s="211">
        <f>$D289*INDEX('3_RatesBilling'!H:H,MATCH($A289,'3_RatesBilling'!$A:$A,0))</f>
        <v>0</v>
      </c>
      <c r="G289" s="211">
        <f>$D289*INDEX('3_RatesBilling'!I:I,MATCH($A289,'3_RatesBilling'!$A:$A,0))</f>
        <v>0</v>
      </c>
      <c r="H289" s="211">
        <f>$D289*INDEX('3_RatesBilling'!J:J,MATCH($A289,'3_RatesBilling'!$A:$A,0))</f>
        <v>0</v>
      </c>
      <c r="I289" s="211">
        <f>$D289*INDEX('3_RatesBilling'!K:K,MATCH($A289,'3_RatesBilling'!$A:$A,0))</f>
        <v>0</v>
      </c>
      <c r="J289" s="211">
        <f>$D289*INDEX('3_RatesBilling'!L:L,MATCH($A289,'3_RatesBilling'!$A:$A,0))</f>
        <v>0</v>
      </c>
      <c r="K289" s="216">
        <f>$D289*INDEX('3_RatesBilling'!M:M,MATCH($A289,'3_RatesBilling'!$A:$A,0))</f>
        <v>0</v>
      </c>
      <c r="L289" s="213">
        <f>$D289*INDEX('3_RatesBilling'!N:N,MATCH($A289,'3_RatesBilling'!$A:$A,0))</f>
        <v>0</v>
      </c>
      <c r="M289" s="211">
        <f>$D289*INDEX('3_RatesBilling'!O:O,MATCH($A289,'3_RatesBilling'!$A:$A,0))</f>
        <v>0</v>
      </c>
      <c r="N289" s="211">
        <f>$D289*INDEX('3_RatesBilling'!P:P,MATCH($A289,'3_RatesBilling'!$A:$A,0))</f>
        <v>0</v>
      </c>
      <c r="O289" s="211">
        <f>$D289*INDEX('3_RatesBilling'!Q:Q,MATCH($A289,'3_RatesBilling'!$A:$A,0))</f>
        <v>0</v>
      </c>
      <c r="P289" s="211">
        <f>$D289*INDEX('3_RatesBilling'!R:R,MATCH($A289,'3_RatesBilling'!$A:$A,0))</f>
        <v>0</v>
      </c>
      <c r="Q289" s="211">
        <f>$D289*INDEX('3_RatesBilling'!S:S,MATCH($A289,'3_RatesBilling'!$A:$A,0))</f>
        <v>0</v>
      </c>
      <c r="R289" s="211">
        <f>$D289*INDEX('3_RatesBilling'!T:T,MATCH($A289,'3_RatesBilling'!$A:$A,0))</f>
        <v>0</v>
      </c>
      <c r="S289" s="211">
        <f>$D289*INDEX('3_RatesBilling'!U:U,MATCH($A289,'3_RatesBilling'!$A:$A,0))</f>
        <v>0</v>
      </c>
      <c r="T289" s="211">
        <f>$D289*INDEX('3_RatesBilling'!V:V,MATCH($A289,'3_RatesBilling'!$A:$A,0))</f>
        <v>0</v>
      </c>
      <c r="U289" s="211">
        <f>$D289*INDEX('3_RatesBilling'!W:W,MATCH($A289,'3_RatesBilling'!$A:$A,0))</f>
        <v>0</v>
      </c>
      <c r="V289" s="211">
        <f>$D289*INDEX('3_RatesBilling'!X:X,MATCH($A289,'3_RatesBilling'!$A:$A,0))</f>
        <v>0</v>
      </c>
      <c r="W289" s="211">
        <f>$D289*INDEX('3_RatesBilling'!Y:Y,MATCH($A289,'3_RatesBilling'!$A:$A,0))</f>
        <v>0</v>
      </c>
      <c r="X289" s="211">
        <f>$D289*INDEX('3_RatesBilling'!Z:Z,MATCH($A289,'3_RatesBilling'!$A:$A,0))</f>
        <v>0</v>
      </c>
      <c r="Y289" s="211">
        <f>$D289*INDEX('3_RatesBilling'!AA:AA,MATCH($A289,'3_RatesBilling'!$A:$A,0))</f>
        <v>0</v>
      </c>
      <c r="Z289" s="211">
        <f>$D289*INDEX('3_RatesBilling'!AB:AB,MATCH($A289,'3_RatesBilling'!$A:$A,0))</f>
        <v>0</v>
      </c>
      <c r="AA289" s="211">
        <f>$D289*INDEX('3_RatesBilling'!AC:AC,MATCH($A289,'3_RatesBilling'!$A:$A,0))</f>
        <v>0</v>
      </c>
      <c r="AC289" s="211" t="e">
        <f t="shared" ca="1" si="130"/>
        <v>#REF!</v>
      </c>
      <c r="AD289" s="211" t="e">
        <f t="shared" ca="1" si="131"/>
        <v>#REF!</v>
      </c>
      <c r="AE289" s="211" t="e">
        <f t="shared" ca="1" si="132"/>
        <v>#REF!</v>
      </c>
      <c r="AF289" s="211" t="e">
        <f t="shared" ca="1" si="133"/>
        <v>#REF!</v>
      </c>
      <c r="AG289" s="211" t="e">
        <f t="shared" ca="1" si="134"/>
        <v>#REF!</v>
      </c>
      <c r="AH289" s="211" t="e">
        <f t="shared" ca="1" si="135"/>
        <v>#REF!</v>
      </c>
      <c r="AI289" s="211" t="e">
        <f t="shared" ca="1" si="136"/>
        <v>#REF!</v>
      </c>
      <c r="AJ289" s="211" t="e">
        <f t="shared" ca="1" si="137"/>
        <v>#REF!</v>
      </c>
      <c r="AK289" s="211" t="e">
        <f t="shared" ca="1" si="138"/>
        <v>#REF!</v>
      </c>
      <c r="AL289" s="211" t="e">
        <f t="shared" ca="1" si="139"/>
        <v>#REF!</v>
      </c>
      <c r="AM289" s="211" t="e">
        <f t="shared" ca="1" si="140"/>
        <v>#REF!</v>
      </c>
      <c r="AN289" s="211" t="e">
        <f t="shared" ca="1" si="141"/>
        <v>#REF!</v>
      </c>
      <c r="AO289" s="211" t="e">
        <f t="shared" ca="1" si="142"/>
        <v>#REF!</v>
      </c>
      <c r="AP289" s="211" t="e">
        <f t="shared" ca="1" si="143"/>
        <v>#REF!</v>
      </c>
      <c r="AQ289" s="211" t="e">
        <f t="shared" ca="1" si="144"/>
        <v>#REF!</v>
      </c>
      <c r="AR289" s="211" t="e">
        <f t="shared" ca="1" si="145"/>
        <v>#REF!</v>
      </c>
      <c r="AT289" s="209" t="e">
        <f t="shared" ca="1" si="146"/>
        <v>#REF!</v>
      </c>
      <c r="AU289" s="209" t="e">
        <f t="shared" ca="1" si="147"/>
        <v>#REF!</v>
      </c>
      <c r="AV289" s="209" t="e">
        <f t="shared" ca="1" si="148"/>
        <v>#REF!</v>
      </c>
      <c r="AW289" s="209" t="e">
        <f t="shared" ca="1" si="149"/>
        <v>#REF!</v>
      </c>
      <c r="AX289" s="209" t="e">
        <f t="shared" ca="1" si="150"/>
        <v>#REF!</v>
      </c>
      <c r="AY289" s="209" t="e">
        <f t="shared" ca="1" si="151"/>
        <v>#REF!</v>
      </c>
      <c r="AZ289" s="209" t="e">
        <f t="shared" ca="1" si="152"/>
        <v>#REF!</v>
      </c>
      <c r="BA289" s="209" t="e">
        <f t="shared" ca="1" si="153"/>
        <v>#REF!</v>
      </c>
      <c r="BB289" s="209" t="e">
        <f t="shared" ca="1" si="154"/>
        <v>#REF!</v>
      </c>
      <c r="BC289" s="209" t="e">
        <f t="shared" ca="1" si="155"/>
        <v>#REF!</v>
      </c>
      <c r="BD289" s="209" t="e">
        <f t="shared" ca="1" si="156"/>
        <v>#REF!</v>
      </c>
      <c r="BE289" s="209" t="e">
        <f t="shared" ca="1" si="157"/>
        <v>#REF!</v>
      </c>
      <c r="BF289" s="209" t="e">
        <f t="shared" ca="1" si="158"/>
        <v>#REF!</v>
      </c>
      <c r="BG289" s="209" t="e">
        <f t="shared" ca="1" si="159"/>
        <v>#REF!</v>
      </c>
      <c r="BH289" s="209" t="e">
        <f t="shared" ca="1" si="160"/>
        <v>#REF!</v>
      </c>
      <c r="BI289" s="209" t="e">
        <f t="shared" ca="1" si="161"/>
        <v>#REF!</v>
      </c>
    </row>
    <row r="290" spans="1:61" s="3" customFormat="1">
      <c r="A290" s="246" t="s">
        <v>584</v>
      </c>
      <c r="B290" s="246" t="str">
        <f>INDEX('Ref1'!$E:$E,MATCH(A290,'Ref1'!$A:$A,0))</f>
        <v>South Cambridgeshire</v>
      </c>
      <c r="C290" s="246" t="str">
        <f>INDEX('Ref1'!$B:$B,MATCH($A290,'Ref1'!$A:$A,0))</f>
        <v>SD</v>
      </c>
      <c r="D290" s="307">
        <f>INDEX(Inputs!$K$61:$K$71,MATCH($C290,Inputs!$Q$61:$Q$71,0))</f>
        <v>0</v>
      </c>
      <c r="E290" s="211">
        <f>$D290*INDEX('3_RatesBilling'!G:G,MATCH($A290,'3_RatesBilling'!$A:$A,0))</f>
        <v>0</v>
      </c>
      <c r="F290" s="211">
        <f>$D290*INDEX('3_RatesBilling'!H:H,MATCH($A290,'3_RatesBilling'!$A:$A,0))</f>
        <v>0</v>
      </c>
      <c r="G290" s="211">
        <f>$D290*INDEX('3_RatesBilling'!I:I,MATCH($A290,'3_RatesBilling'!$A:$A,0))</f>
        <v>0</v>
      </c>
      <c r="H290" s="211">
        <f>$D290*INDEX('3_RatesBilling'!J:J,MATCH($A290,'3_RatesBilling'!$A:$A,0))</f>
        <v>0</v>
      </c>
      <c r="I290" s="211">
        <f>$D290*INDEX('3_RatesBilling'!K:K,MATCH($A290,'3_RatesBilling'!$A:$A,0))</f>
        <v>0</v>
      </c>
      <c r="J290" s="211">
        <f>$D290*INDEX('3_RatesBilling'!L:L,MATCH($A290,'3_RatesBilling'!$A:$A,0))</f>
        <v>0</v>
      </c>
      <c r="K290" s="216">
        <f>$D290*INDEX('3_RatesBilling'!M:M,MATCH($A290,'3_RatesBilling'!$A:$A,0))</f>
        <v>0</v>
      </c>
      <c r="L290" s="213">
        <f>$D290*INDEX('3_RatesBilling'!N:N,MATCH($A290,'3_RatesBilling'!$A:$A,0))</f>
        <v>0</v>
      </c>
      <c r="M290" s="211">
        <f>$D290*INDEX('3_RatesBilling'!O:O,MATCH($A290,'3_RatesBilling'!$A:$A,0))</f>
        <v>0</v>
      </c>
      <c r="N290" s="211">
        <f>$D290*INDEX('3_RatesBilling'!P:P,MATCH($A290,'3_RatesBilling'!$A:$A,0))</f>
        <v>0</v>
      </c>
      <c r="O290" s="211">
        <f>$D290*INDEX('3_RatesBilling'!Q:Q,MATCH($A290,'3_RatesBilling'!$A:$A,0))</f>
        <v>0</v>
      </c>
      <c r="P290" s="211">
        <f>$D290*INDEX('3_RatesBilling'!R:R,MATCH($A290,'3_RatesBilling'!$A:$A,0))</f>
        <v>0</v>
      </c>
      <c r="Q290" s="211">
        <f>$D290*INDEX('3_RatesBilling'!S:S,MATCH($A290,'3_RatesBilling'!$A:$A,0))</f>
        <v>0</v>
      </c>
      <c r="R290" s="211">
        <f>$D290*INDEX('3_RatesBilling'!T:T,MATCH($A290,'3_RatesBilling'!$A:$A,0))</f>
        <v>0</v>
      </c>
      <c r="S290" s="211">
        <f>$D290*INDEX('3_RatesBilling'!U:U,MATCH($A290,'3_RatesBilling'!$A:$A,0))</f>
        <v>0</v>
      </c>
      <c r="T290" s="211">
        <f>$D290*INDEX('3_RatesBilling'!V:V,MATCH($A290,'3_RatesBilling'!$A:$A,0))</f>
        <v>0</v>
      </c>
      <c r="U290" s="211">
        <f>$D290*INDEX('3_RatesBilling'!W:W,MATCH($A290,'3_RatesBilling'!$A:$A,0))</f>
        <v>0</v>
      </c>
      <c r="V290" s="211">
        <f>$D290*INDEX('3_RatesBilling'!X:X,MATCH($A290,'3_RatesBilling'!$A:$A,0))</f>
        <v>0</v>
      </c>
      <c r="W290" s="211">
        <f>$D290*INDEX('3_RatesBilling'!Y:Y,MATCH($A290,'3_RatesBilling'!$A:$A,0))</f>
        <v>0</v>
      </c>
      <c r="X290" s="211">
        <f>$D290*INDEX('3_RatesBilling'!Z:Z,MATCH($A290,'3_RatesBilling'!$A:$A,0))</f>
        <v>0</v>
      </c>
      <c r="Y290" s="211">
        <f>$D290*INDEX('3_RatesBilling'!AA:AA,MATCH($A290,'3_RatesBilling'!$A:$A,0))</f>
        <v>0</v>
      </c>
      <c r="Z290" s="211">
        <f>$D290*INDEX('3_RatesBilling'!AB:AB,MATCH($A290,'3_RatesBilling'!$A:$A,0))</f>
        <v>0</v>
      </c>
      <c r="AA290" s="211">
        <f>$D290*INDEX('3_RatesBilling'!AC:AC,MATCH($A290,'3_RatesBilling'!$A:$A,0))</f>
        <v>0</v>
      </c>
      <c r="AC290" s="211" t="e">
        <f t="shared" ca="1" si="130"/>
        <v>#REF!</v>
      </c>
      <c r="AD290" s="211" t="e">
        <f t="shared" ca="1" si="131"/>
        <v>#REF!</v>
      </c>
      <c r="AE290" s="211" t="e">
        <f t="shared" ca="1" si="132"/>
        <v>#REF!</v>
      </c>
      <c r="AF290" s="211" t="e">
        <f t="shared" ca="1" si="133"/>
        <v>#REF!</v>
      </c>
      <c r="AG290" s="211" t="e">
        <f t="shared" ca="1" si="134"/>
        <v>#REF!</v>
      </c>
      <c r="AH290" s="211" t="e">
        <f t="shared" ca="1" si="135"/>
        <v>#REF!</v>
      </c>
      <c r="AI290" s="211" t="e">
        <f t="shared" ca="1" si="136"/>
        <v>#REF!</v>
      </c>
      <c r="AJ290" s="211" t="e">
        <f t="shared" ca="1" si="137"/>
        <v>#REF!</v>
      </c>
      <c r="AK290" s="211" t="e">
        <f t="shared" ca="1" si="138"/>
        <v>#REF!</v>
      </c>
      <c r="AL290" s="211" t="e">
        <f t="shared" ca="1" si="139"/>
        <v>#REF!</v>
      </c>
      <c r="AM290" s="211" t="e">
        <f t="shared" ca="1" si="140"/>
        <v>#REF!</v>
      </c>
      <c r="AN290" s="211" t="e">
        <f t="shared" ca="1" si="141"/>
        <v>#REF!</v>
      </c>
      <c r="AO290" s="211" t="e">
        <f t="shared" ca="1" si="142"/>
        <v>#REF!</v>
      </c>
      <c r="AP290" s="211" t="e">
        <f t="shared" ca="1" si="143"/>
        <v>#REF!</v>
      </c>
      <c r="AQ290" s="211" t="e">
        <f t="shared" ca="1" si="144"/>
        <v>#REF!</v>
      </c>
      <c r="AR290" s="211" t="e">
        <f t="shared" ca="1" si="145"/>
        <v>#REF!</v>
      </c>
      <c r="AT290" s="209" t="e">
        <f t="shared" ca="1" si="146"/>
        <v>#REF!</v>
      </c>
      <c r="AU290" s="209" t="e">
        <f t="shared" ca="1" si="147"/>
        <v>#REF!</v>
      </c>
      <c r="AV290" s="209" t="e">
        <f t="shared" ca="1" si="148"/>
        <v>#REF!</v>
      </c>
      <c r="AW290" s="209" t="e">
        <f t="shared" ca="1" si="149"/>
        <v>#REF!</v>
      </c>
      <c r="AX290" s="209" t="e">
        <f t="shared" ca="1" si="150"/>
        <v>#REF!</v>
      </c>
      <c r="AY290" s="209" t="e">
        <f t="shared" ca="1" si="151"/>
        <v>#REF!</v>
      </c>
      <c r="AZ290" s="209" t="e">
        <f t="shared" ca="1" si="152"/>
        <v>#REF!</v>
      </c>
      <c r="BA290" s="209" t="e">
        <f t="shared" ca="1" si="153"/>
        <v>#REF!</v>
      </c>
      <c r="BB290" s="209" t="e">
        <f t="shared" ca="1" si="154"/>
        <v>#REF!</v>
      </c>
      <c r="BC290" s="209" t="e">
        <f t="shared" ca="1" si="155"/>
        <v>#REF!</v>
      </c>
      <c r="BD290" s="209" t="e">
        <f t="shared" ca="1" si="156"/>
        <v>#REF!</v>
      </c>
      <c r="BE290" s="209" t="e">
        <f t="shared" ca="1" si="157"/>
        <v>#REF!</v>
      </c>
      <c r="BF290" s="209" t="e">
        <f t="shared" ca="1" si="158"/>
        <v>#REF!</v>
      </c>
      <c r="BG290" s="209" t="e">
        <f t="shared" ca="1" si="159"/>
        <v>#REF!</v>
      </c>
      <c r="BH290" s="209" t="e">
        <f t="shared" ca="1" si="160"/>
        <v>#REF!</v>
      </c>
      <c r="BI290" s="209" t="e">
        <f t="shared" ca="1" si="161"/>
        <v>#REF!</v>
      </c>
    </row>
    <row r="291" spans="1:61" s="3" customFormat="1">
      <c r="A291" s="246" t="s">
        <v>586</v>
      </c>
      <c r="B291" s="246" t="str">
        <f>INDEX('Ref1'!$E:$E,MATCH(A291,'Ref1'!$A:$A,0))</f>
        <v>South Derbyshire</v>
      </c>
      <c r="C291" s="246" t="str">
        <f>INDEX('Ref1'!$B:$B,MATCH($A291,'Ref1'!$A:$A,0))</f>
        <v>SD</v>
      </c>
      <c r="D291" s="307">
        <f>INDEX(Inputs!$K$61:$K$71,MATCH($C291,Inputs!$Q$61:$Q$71,0))</f>
        <v>0</v>
      </c>
      <c r="E291" s="211">
        <f>$D291*INDEX('3_RatesBilling'!G:G,MATCH($A291,'3_RatesBilling'!$A:$A,0))</f>
        <v>0</v>
      </c>
      <c r="F291" s="211">
        <f>$D291*INDEX('3_RatesBilling'!H:H,MATCH($A291,'3_RatesBilling'!$A:$A,0))</f>
        <v>0</v>
      </c>
      <c r="G291" s="211">
        <f>$D291*INDEX('3_RatesBilling'!I:I,MATCH($A291,'3_RatesBilling'!$A:$A,0))</f>
        <v>0</v>
      </c>
      <c r="H291" s="211">
        <f>$D291*INDEX('3_RatesBilling'!J:J,MATCH($A291,'3_RatesBilling'!$A:$A,0))</f>
        <v>0</v>
      </c>
      <c r="I291" s="211">
        <f>$D291*INDEX('3_RatesBilling'!K:K,MATCH($A291,'3_RatesBilling'!$A:$A,0))</f>
        <v>0</v>
      </c>
      <c r="J291" s="211">
        <f>$D291*INDEX('3_RatesBilling'!L:L,MATCH($A291,'3_RatesBilling'!$A:$A,0))</f>
        <v>0</v>
      </c>
      <c r="K291" s="216">
        <f>$D291*INDEX('3_RatesBilling'!M:M,MATCH($A291,'3_RatesBilling'!$A:$A,0))</f>
        <v>0</v>
      </c>
      <c r="L291" s="213">
        <f>$D291*INDEX('3_RatesBilling'!N:N,MATCH($A291,'3_RatesBilling'!$A:$A,0))</f>
        <v>0</v>
      </c>
      <c r="M291" s="211">
        <f>$D291*INDEX('3_RatesBilling'!O:O,MATCH($A291,'3_RatesBilling'!$A:$A,0))</f>
        <v>0</v>
      </c>
      <c r="N291" s="211">
        <f>$D291*INDEX('3_RatesBilling'!P:P,MATCH($A291,'3_RatesBilling'!$A:$A,0))</f>
        <v>0</v>
      </c>
      <c r="O291" s="211">
        <f>$D291*INDEX('3_RatesBilling'!Q:Q,MATCH($A291,'3_RatesBilling'!$A:$A,0))</f>
        <v>0</v>
      </c>
      <c r="P291" s="211">
        <f>$D291*INDEX('3_RatesBilling'!R:R,MATCH($A291,'3_RatesBilling'!$A:$A,0))</f>
        <v>0</v>
      </c>
      <c r="Q291" s="211">
        <f>$D291*INDEX('3_RatesBilling'!S:S,MATCH($A291,'3_RatesBilling'!$A:$A,0))</f>
        <v>0</v>
      </c>
      <c r="R291" s="211">
        <f>$D291*INDEX('3_RatesBilling'!T:T,MATCH($A291,'3_RatesBilling'!$A:$A,0))</f>
        <v>0</v>
      </c>
      <c r="S291" s="211">
        <f>$D291*INDEX('3_RatesBilling'!U:U,MATCH($A291,'3_RatesBilling'!$A:$A,0))</f>
        <v>0</v>
      </c>
      <c r="T291" s="211">
        <f>$D291*INDEX('3_RatesBilling'!V:V,MATCH($A291,'3_RatesBilling'!$A:$A,0))</f>
        <v>0</v>
      </c>
      <c r="U291" s="211">
        <f>$D291*INDEX('3_RatesBilling'!W:W,MATCH($A291,'3_RatesBilling'!$A:$A,0))</f>
        <v>0</v>
      </c>
      <c r="V291" s="211">
        <f>$D291*INDEX('3_RatesBilling'!X:X,MATCH($A291,'3_RatesBilling'!$A:$A,0))</f>
        <v>0</v>
      </c>
      <c r="W291" s="211">
        <f>$D291*INDEX('3_RatesBilling'!Y:Y,MATCH($A291,'3_RatesBilling'!$A:$A,0))</f>
        <v>0</v>
      </c>
      <c r="X291" s="211">
        <f>$D291*INDEX('3_RatesBilling'!Z:Z,MATCH($A291,'3_RatesBilling'!$A:$A,0))</f>
        <v>0</v>
      </c>
      <c r="Y291" s="211">
        <f>$D291*INDEX('3_RatesBilling'!AA:AA,MATCH($A291,'3_RatesBilling'!$A:$A,0))</f>
        <v>0</v>
      </c>
      <c r="Z291" s="211">
        <f>$D291*INDEX('3_RatesBilling'!AB:AB,MATCH($A291,'3_RatesBilling'!$A:$A,0))</f>
        <v>0</v>
      </c>
      <c r="AA291" s="211">
        <f>$D291*INDEX('3_RatesBilling'!AC:AC,MATCH($A291,'3_RatesBilling'!$A:$A,0))</f>
        <v>0</v>
      </c>
      <c r="AC291" s="211" t="e">
        <f t="shared" ca="1" si="130"/>
        <v>#REF!</v>
      </c>
      <c r="AD291" s="211" t="e">
        <f t="shared" ca="1" si="131"/>
        <v>#REF!</v>
      </c>
      <c r="AE291" s="211" t="e">
        <f t="shared" ca="1" si="132"/>
        <v>#REF!</v>
      </c>
      <c r="AF291" s="211" t="e">
        <f t="shared" ca="1" si="133"/>
        <v>#REF!</v>
      </c>
      <c r="AG291" s="211" t="e">
        <f t="shared" ca="1" si="134"/>
        <v>#REF!</v>
      </c>
      <c r="AH291" s="211" t="e">
        <f t="shared" ca="1" si="135"/>
        <v>#REF!</v>
      </c>
      <c r="AI291" s="211" t="e">
        <f t="shared" ca="1" si="136"/>
        <v>#REF!</v>
      </c>
      <c r="AJ291" s="211" t="e">
        <f t="shared" ca="1" si="137"/>
        <v>#REF!</v>
      </c>
      <c r="AK291" s="211" t="e">
        <f t="shared" ca="1" si="138"/>
        <v>#REF!</v>
      </c>
      <c r="AL291" s="211" t="e">
        <f t="shared" ca="1" si="139"/>
        <v>#REF!</v>
      </c>
      <c r="AM291" s="211" t="e">
        <f t="shared" ca="1" si="140"/>
        <v>#REF!</v>
      </c>
      <c r="AN291" s="211" t="e">
        <f t="shared" ca="1" si="141"/>
        <v>#REF!</v>
      </c>
      <c r="AO291" s="211" t="e">
        <f t="shared" ca="1" si="142"/>
        <v>#REF!</v>
      </c>
      <c r="AP291" s="211" t="e">
        <f t="shared" ca="1" si="143"/>
        <v>#REF!</v>
      </c>
      <c r="AQ291" s="211" t="e">
        <f t="shared" ca="1" si="144"/>
        <v>#REF!</v>
      </c>
      <c r="AR291" s="211" t="e">
        <f t="shared" ca="1" si="145"/>
        <v>#REF!</v>
      </c>
      <c r="AT291" s="209" t="e">
        <f t="shared" ca="1" si="146"/>
        <v>#REF!</v>
      </c>
      <c r="AU291" s="209" t="e">
        <f t="shared" ca="1" si="147"/>
        <v>#REF!</v>
      </c>
      <c r="AV291" s="209" t="e">
        <f t="shared" ca="1" si="148"/>
        <v>#REF!</v>
      </c>
      <c r="AW291" s="209" t="e">
        <f t="shared" ca="1" si="149"/>
        <v>#REF!</v>
      </c>
      <c r="AX291" s="209" t="e">
        <f t="shared" ca="1" si="150"/>
        <v>#REF!</v>
      </c>
      <c r="AY291" s="209" t="e">
        <f t="shared" ca="1" si="151"/>
        <v>#REF!</v>
      </c>
      <c r="AZ291" s="209" t="e">
        <f t="shared" ca="1" si="152"/>
        <v>#REF!</v>
      </c>
      <c r="BA291" s="209" t="e">
        <f t="shared" ca="1" si="153"/>
        <v>#REF!</v>
      </c>
      <c r="BB291" s="209" t="e">
        <f t="shared" ca="1" si="154"/>
        <v>#REF!</v>
      </c>
      <c r="BC291" s="209" t="e">
        <f t="shared" ca="1" si="155"/>
        <v>#REF!</v>
      </c>
      <c r="BD291" s="209" t="e">
        <f t="shared" ca="1" si="156"/>
        <v>#REF!</v>
      </c>
      <c r="BE291" s="209" t="e">
        <f t="shared" ca="1" si="157"/>
        <v>#REF!</v>
      </c>
      <c r="BF291" s="209" t="e">
        <f t="shared" ca="1" si="158"/>
        <v>#REF!</v>
      </c>
      <c r="BG291" s="209" t="e">
        <f t="shared" ca="1" si="159"/>
        <v>#REF!</v>
      </c>
      <c r="BH291" s="209" t="e">
        <f t="shared" ca="1" si="160"/>
        <v>#REF!</v>
      </c>
      <c r="BI291" s="209" t="e">
        <f t="shared" ca="1" si="161"/>
        <v>#REF!</v>
      </c>
    </row>
    <row r="292" spans="1:61" s="3" customFormat="1">
      <c r="A292" s="246" t="s">
        <v>588</v>
      </c>
      <c r="B292" s="246" t="str">
        <f>INDEX('Ref1'!$E:$E,MATCH(A292,'Ref1'!$A:$A,0))</f>
        <v>South Gloucestershire</v>
      </c>
      <c r="C292" s="246" t="str">
        <f>INDEX('Ref1'!$B:$B,MATCH($A292,'Ref1'!$A:$A,0))</f>
        <v>UNINFIR</v>
      </c>
      <c r="D292" s="307">
        <f>INDEX(Inputs!$K$61:$K$71,MATCH($C292,Inputs!$Q$61:$Q$71,0))</f>
        <v>0</v>
      </c>
      <c r="E292" s="211">
        <f>$D292*INDEX('3_RatesBilling'!G:G,MATCH($A292,'3_RatesBilling'!$A:$A,0))</f>
        <v>0</v>
      </c>
      <c r="F292" s="211">
        <f>$D292*INDEX('3_RatesBilling'!H:H,MATCH($A292,'3_RatesBilling'!$A:$A,0))</f>
        <v>0</v>
      </c>
      <c r="G292" s="211">
        <f>$D292*INDEX('3_RatesBilling'!I:I,MATCH($A292,'3_RatesBilling'!$A:$A,0))</f>
        <v>0</v>
      </c>
      <c r="H292" s="211">
        <f>$D292*INDEX('3_RatesBilling'!J:J,MATCH($A292,'3_RatesBilling'!$A:$A,0))</f>
        <v>0</v>
      </c>
      <c r="I292" s="211">
        <f>$D292*INDEX('3_RatesBilling'!K:K,MATCH($A292,'3_RatesBilling'!$A:$A,0))</f>
        <v>0</v>
      </c>
      <c r="J292" s="211">
        <f>$D292*INDEX('3_RatesBilling'!L:L,MATCH($A292,'3_RatesBilling'!$A:$A,0))</f>
        <v>0</v>
      </c>
      <c r="K292" s="216">
        <f>$D292*INDEX('3_RatesBilling'!M:M,MATCH($A292,'3_RatesBilling'!$A:$A,0))</f>
        <v>0</v>
      </c>
      <c r="L292" s="213">
        <f>$D292*INDEX('3_RatesBilling'!N:N,MATCH($A292,'3_RatesBilling'!$A:$A,0))</f>
        <v>0</v>
      </c>
      <c r="M292" s="211">
        <f>$D292*INDEX('3_RatesBilling'!O:O,MATCH($A292,'3_RatesBilling'!$A:$A,0))</f>
        <v>0</v>
      </c>
      <c r="N292" s="211">
        <f>$D292*INDEX('3_RatesBilling'!P:P,MATCH($A292,'3_RatesBilling'!$A:$A,0))</f>
        <v>0</v>
      </c>
      <c r="O292" s="211">
        <f>$D292*INDEX('3_RatesBilling'!Q:Q,MATCH($A292,'3_RatesBilling'!$A:$A,0))</f>
        <v>0</v>
      </c>
      <c r="P292" s="211">
        <f>$D292*INDEX('3_RatesBilling'!R:R,MATCH($A292,'3_RatesBilling'!$A:$A,0))</f>
        <v>0</v>
      </c>
      <c r="Q292" s="211">
        <f>$D292*INDEX('3_RatesBilling'!S:S,MATCH($A292,'3_RatesBilling'!$A:$A,0))</f>
        <v>0</v>
      </c>
      <c r="R292" s="211">
        <f>$D292*INDEX('3_RatesBilling'!T:T,MATCH($A292,'3_RatesBilling'!$A:$A,0))</f>
        <v>0</v>
      </c>
      <c r="S292" s="211">
        <f>$D292*INDEX('3_RatesBilling'!U:U,MATCH($A292,'3_RatesBilling'!$A:$A,0))</f>
        <v>0</v>
      </c>
      <c r="T292" s="211">
        <f>$D292*INDEX('3_RatesBilling'!V:V,MATCH($A292,'3_RatesBilling'!$A:$A,0))</f>
        <v>0</v>
      </c>
      <c r="U292" s="211">
        <f>$D292*INDEX('3_RatesBilling'!W:W,MATCH($A292,'3_RatesBilling'!$A:$A,0))</f>
        <v>0</v>
      </c>
      <c r="V292" s="211">
        <f>$D292*INDEX('3_RatesBilling'!X:X,MATCH($A292,'3_RatesBilling'!$A:$A,0))</f>
        <v>0</v>
      </c>
      <c r="W292" s="211">
        <f>$D292*INDEX('3_RatesBilling'!Y:Y,MATCH($A292,'3_RatesBilling'!$A:$A,0))</f>
        <v>0</v>
      </c>
      <c r="X292" s="211">
        <f>$D292*INDEX('3_RatesBilling'!Z:Z,MATCH($A292,'3_RatesBilling'!$A:$A,0))</f>
        <v>0</v>
      </c>
      <c r="Y292" s="211">
        <f>$D292*INDEX('3_RatesBilling'!AA:AA,MATCH($A292,'3_RatesBilling'!$A:$A,0))</f>
        <v>0</v>
      </c>
      <c r="Z292" s="211">
        <f>$D292*INDEX('3_RatesBilling'!AB:AB,MATCH($A292,'3_RatesBilling'!$A:$A,0))</f>
        <v>0</v>
      </c>
      <c r="AA292" s="211">
        <f>$D292*INDEX('3_RatesBilling'!AC:AC,MATCH($A292,'3_RatesBilling'!$A:$A,0))</f>
        <v>0</v>
      </c>
      <c r="AC292" s="211" t="e">
        <f t="shared" ca="1" si="130"/>
        <v>#REF!</v>
      </c>
      <c r="AD292" s="211" t="e">
        <f t="shared" ca="1" si="131"/>
        <v>#REF!</v>
      </c>
      <c r="AE292" s="211" t="e">
        <f t="shared" ca="1" si="132"/>
        <v>#REF!</v>
      </c>
      <c r="AF292" s="211" t="e">
        <f t="shared" ca="1" si="133"/>
        <v>#REF!</v>
      </c>
      <c r="AG292" s="211" t="e">
        <f t="shared" ca="1" si="134"/>
        <v>#REF!</v>
      </c>
      <c r="AH292" s="211" t="e">
        <f t="shared" ca="1" si="135"/>
        <v>#REF!</v>
      </c>
      <c r="AI292" s="211" t="e">
        <f t="shared" ca="1" si="136"/>
        <v>#REF!</v>
      </c>
      <c r="AJ292" s="211" t="e">
        <f t="shared" ca="1" si="137"/>
        <v>#REF!</v>
      </c>
      <c r="AK292" s="211" t="e">
        <f t="shared" ca="1" si="138"/>
        <v>#REF!</v>
      </c>
      <c r="AL292" s="211" t="e">
        <f t="shared" ca="1" si="139"/>
        <v>#REF!</v>
      </c>
      <c r="AM292" s="211" t="e">
        <f t="shared" ca="1" si="140"/>
        <v>#REF!</v>
      </c>
      <c r="AN292" s="211" t="e">
        <f t="shared" ca="1" si="141"/>
        <v>#REF!</v>
      </c>
      <c r="AO292" s="211" t="e">
        <f t="shared" ca="1" si="142"/>
        <v>#REF!</v>
      </c>
      <c r="AP292" s="211" t="e">
        <f t="shared" ca="1" si="143"/>
        <v>#REF!</v>
      </c>
      <c r="AQ292" s="211" t="e">
        <f t="shared" ca="1" si="144"/>
        <v>#REF!</v>
      </c>
      <c r="AR292" s="211" t="e">
        <f t="shared" ca="1" si="145"/>
        <v>#REF!</v>
      </c>
      <c r="AT292" s="209" t="e">
        <f t="shared" ca="1" si="146"/>
        <v>#REF!</v>
      </c>
      <c r="AU292" s="209" t="e">
        <f t="shared" ca="1" si="147"/>
        <v>#REF!</v>
      </c>
      <c r="AV292" s="209" t="e">
        <f t="shared" ca="1" si="148"/>
        <v>#REF!</v>
      </c>
      <c r="AW292" s="209" t="e">
        <f t="shared" ca="1" si="149"/>
        <v>#REF!</v>
      </c>
      <c r="AX292" s="209" t="e">
        <f t="shared" ca="1" si="150"/>
        <v>#REF!</v>
      </c>
      <c r="AY292" s="209" t="e">
        <f t="shared" ca="1" si="151"/>
        <v>#REF!</v>
      </c>
      <c r="AZ292" s="209" t="e">
        <f t="shared" ca="1" si="152"/>
        <v>#REF!</v>
      </c>
      <c r="BA292" s="209" t="e">
        <f t="shared" ca="1" si="153"/>
        <v>#REF!</v>
      </c>
      <c r="BB292" s="209" t="e">
        <f t="shared" ca="1" si="154"/>
        <v>#REF!</v>
      </c>
      <c r="BC292" s="209" t="e">
        <f t="shared" ca="1" si="155"/>
        <v>#REF!</v>
      </c>
      <c r="BD292" s="209" t="e">
        <f t="shared" ca="1" si="156"/>
        <v>#REF!</v>
      </c>
      <c r="BE292" s="209" t="e">
        <f t="shared" ca="1" si="157"/>
        <v>#REF!</v>
      </c>
      <c r="BF292" s="209" t="e">
        <f t="shared" ca="1" si="158"/>
        <v>#REF!</v>
      </c>
      <c r="BG292" s="209" t="e">
        <f t="shared" ca="1" si="159"/>
        <v>#REF!</v>
      </c>
      <c r="BH292" s="209" t="e">
        <f t="shared" ca="1" si="160"/>
        <v>#REF!</v>
      </c>
      <c r="BI292" s="209" t="e">
        <f t="shared" ca="1" si="161"/>
        <v>#REF!</v>
      </c>
    </row>
    <row r="293" spans="1:61" s="3" customFormat="1">
      <c r="A293" s="246" t="s">
        <v>590</v>
      </c>
      <c r="B293" s="246" t="str">
        <f>INDEX('Ref1'!$E:$E,MATCH(A293,'Ref1'!$A:$A,0))</f>
        <v>South Hams</v>
      </c>
      <c r="C293" s="246" t="str">
        <f>INDEX('Ref1'!$B:$B,MATCH($A293,'Ref1'!$A:$A,0))</f>
        <v>SD</v>
      </c>
      <c r="D293" s="307">
        <f>INDEX(Inputs!$K$61:$K$71,MATCH($C293,Inputs!$Q$61:$Q$71,0))</f>
        <v>0</v>
      </c>
      <c r="E293" s="211">
        <f>$D293*INDEX('3_RatesBilling'!G:G,MATCH($A293,'3_RatesBilling'!$A:$A,0))</f>
        <v>0</v>
      </c>
      <c r="F293" s="211">
        <f>$D293*INDEX('3_RatesBilling'!H:H,MATCH($A293,'3_RatesBilling'!$A:$A,0))</f>
        <v>0</v>
      </c>
      <c r="G293" s="211">
        <f>$D293*INDEX('3_RatesBilling'!I:I,MATCH($A293,'3_RatesBilling'!$A:$A,0))</f>
        <v>0</v>
      </c>
      <c r="H293" s="211">
        <f>$D293*INDEX('3_RatesBilling'!J:J,MATCH($A293,'3_RatesBilling'!$A:$A,0))</f>
        <v>0</v>
      </c>
      <c r="I293" s="211">
        <f>$D293*INDEX('3_RatesBilling'!K:K,MATCH($A293,'3_RatesBilling'!$A:$A,0))</f>
        <v>0</v>
      </c>
      <c r="J293" s="211">
        <f>$D293*INDEX('3_RatesBilling'!L:L,MATCH($A293,'3_RatesBilling'!$A:$A,0))</f>
        <v>0</v>
      </c>
      <c r="K293" s="216">
        <f>$D293*INDEX('3_RatesBilling'!M:M,MATCH($A293,'3_RatesBilling'!$A:$A,0))</f>
        <v>0</v>
      </c>
      <c r="L293" s="213">
        <f>$D293*INDEX('3_RatesBilling'!N:N,MATCH($A293,'3_RatesBilling'!$A:$A,0))</f>
        <v>0</v>
      </c>
      <c r="M293" s="211">
        <f>$D293*INDEX('3_RatesBilling'!O:O,MATCH($A293,'3_RatesBilling'!$A:$A,0))</f>
        <v>0</v>
      </c>
      <c r="N293" s="211">
        <f>$D293*INDEX('3_RatesBilling'!P:P,MATCH($A293,'3_RatesBilling'!$A:$A,0))</f>
        <v>0</v>
      </c>
      <c r="O293" s="211">
        <f>$D293*INDEX('3_RatesBilling'!Q:Q,MATCH($A293,'3_RatesBilling'!$A:$A,0))</f>
        <v>0</v>
      </c>
      <c r="P293" s="211">
        <f>$D293*INDEX('3_RatesBilling'!R:R,MATCH($A293,'3_RatesBilling'!$A:$A,0))</f>
        <v>0</v>
      </c>
      <c r="Q293" s="211">
        <f>$D293*INDEX('3_RatesBilling'!S:S,MATCH($A293,'3_RatesBilling'!$A:$A,0))</f>
        <v>0</v>
      </c>
      <c r="R293" s="211">
        <f>$D293*INDEX('3_RatesBilling'!T:T,MATCH($A293,'3_RatesBilling'!$A:$A,0))</f>
        <v>0</v>
      </c>
      <c r="S293" s="211">
        <f>$D293*INDEX('3_RatesBilling'!U:U,MATCH($A293,'3_RatesBilling'!$A:$A,0))</f>
        <v>0</v>
      </c>
      <c r="T293" s="211">
        <f>$D293*INDEX('3_RatesBilling'!V:V,MATCH($A293,'3_RatesBilling'!$A:$A,0))</f>
        <v>0</v>
      </c>
      <c r="U293" s="211">
        <f>$D293*INDEX('3_RatesBilling'!W:W,MATCH($A293,'3_RatesBilling'!$A:$A,0))</f>
        <v>0</v>
      </c>
      <c r="V293" s="211">
        <f>$D293*INDEX('3_RatesBilling'!X:X,MATCH($A293,'3_RatesBilling'!$A:$A,0))</f>
        <v>0</v>
      </c>
      <c r="W293" s="211">
        <f>$D293*INDEX('3_RatesBilling'!Y:Y,MATCH($A293,'3_RatesBilling'!$A:$A,0))</f>
        <v>0</v>
      </c>
      <c r="X293" s="211">
        <f>$D293*INDEX('3_RatesBilling'!Z:Z,MATCH($A293,'3_RatesBilling'!$A:$A,0))</f>
        <v>0</v>
      </c>
      <c r="Y293" s="211">
        <f>$D293*INDEX('3_RatesBilling'!AA:AA,MATCH($A293,'3_RatesBilling'!$A:$A,0))</f>
        <v>0</v>
      </c>
      <c r="Z293" s="211">
        <f>$D293*INDEX('3_RatesBilling'!AB:AB,MATCH($A293,'3_RatesBilling'!$A:$A,0))</f>
        <v>0</v>
      </c>
      <c r="AA293" s="211">
        <f>$D293*INDEX('3_RatesBilling'!AC:AC,MATCH($A293,'3_RatesBilling'!$A:$A,0))</f>
        <v>0</v>
      </c>
      <c r="AC293" s="211" t="e">
        <f t="shared" ca="1" si="130"/>
        <v>#REF!</v>
      </c>
      <c r="AD293" s="211" t="e">
        <f t="shared" ca="1" si="131"/>
        <v>#REF!</v>
      </c>
      <c r="AE293" s="211" t="e">
        <f t="shared" ca="1" si="132"/>
        <v>#REF!</v>
      </c>
      <c r="AF293" s="211" t="e">
        <f t="shared" ca="1" si="133"/>
        <v>#REF!</v>
      </c>
      <c r="AG293" s="211" t="e">
        <f t="shared" ca="1" si="134"/>
        <v>#REF!</v>
      </c>
      <c r="AH293" s="211" t="e">
        <f t="shared" ca="1" si="135"/>
        <v>#REF!</v>
      </c>
      <c r="AI293" s="211" t="e">
        <f t="shared" ca="1" si="136"/>
        <v>#REF!</v>
      </c>
      <c r="AJ293" s="211" t="e">
        <f t="shared" ca="1" si="137"/>
        <v>#REF!</v>
      </c>
      <c r="AK293" s="211" t="e">
        <f t="shared" ca="1" si="138"/>
        <v>#REF!</v>
      </c>
      <c r="AL293" s="211" t="e">
        <f t="shared" ca="1" si="139"/>
        <v>#REF!</v>
      </c>
      <c r="AM293" s="211" t="e">
        <f t="shared" ca="1" si="140"/>
        <v>#REF!</v>
      </c>
      <c r="AN293" s="211" t="e">
        <f t="shared" ca="1" si="141"/>
        <v>#REF!</v>
      </c>
      <c r="AO293" s="211" t="e">
        <f t="shared" ca="1" si="142"/>
        <v>#REF!</v>
      </c>
      <c r="AP293" s="211" t="e">
        <f t="shared" ca="1" si="143"/>
        <v>#REF!</v>
      </c>
      <c r="AQ293" s="211" t="e">
        <f t="shared" ca="1" si="144"/>
        <v>#REF!</v>
      </c>
      <c r="AR293" s="211" t="e">
        <f t="shared" ca="1" si="145"/>
        <v>#REF!</v>
      </c>
      <c r="AT293" s="209" t="e">
        <f t="shared" ca="1" si="146"/>
        <v>#REF!</v>
      </c>
      <c r="AU293" s="209" t="e">
        <f t="shared" ca="1" si="147"/>
        <v>#REF!</v>
      </c>
      <c r="AV293" s="209" t="e">
        <f t="shared" ca="1" si="148"/>
        <v>#REF!</v>
      </c>
      <c r="AW293" s="209" t="e">
        <f t="shared" ca="1" si="149"/>
        <v>#REF!</v>
      </c>
      <c r="AX293" s="209" t="e">
        <f t="shared" ca="1" si="150"/>
        <v>#REF!</v>
      </c>
      <c r="AY293" s="209" t="e">
        <f t="shared" ca="1" si="151"/>
        <v>#REF!</v>
      </c>
      <c r="AZ293" s="209" t="e">
        <f t="shared" ca="1" si="152"/>
        <v>#REF!</v>
      </c>
      <c r="BA293" s="209" t="e">
        <f t="shared" ca="1" si="153"/>
        <v>#REF!</v>
      </c>
      <c r="BB293" s="209" t="e">
        <f t="shared" ca="1" si="154"/>
        <v>#REF!</v>
      </c>
      <c r="BC293" s="209" t="e">
        <f t="shared" ca="1" si="155"/>
        <v>#REF!</v>
      </c>
      <c r="BD293" s="209" t="e">
        <f t="shared" ca="1" si="156"/>
        <v>#REF!</v>
      </c>
      <c r="BE293" s="209" t="e">
        <f t="shared" ca="1" si="157"/>
        <v>#REF!</v>
      </c>
      <c r="BF293" s="209" t="e">
        <f t="shared" ca="1" si="158"/>
        <v>#REF!</v>
      </c>
      <c r="BG293" s="209" t="e">
        <f t="shared" ca="1" si="159"/>
        <v>#REF!</v>
      </c>
      <c r="BH293" s="209" t="e">
        <f t="shared" ca="1" si="160"/>
        <v>#REF!</v>
      </c>
      <c r="BI293" s="209" t="e">
        <f t="shared" ca="1" si="161"/>
        <v>#REF!</v>
      </c>
    </row>
    <row r="294" spans="1:61" s="3" customFormat="1">
      <c r="A294" s="246" t="s">
        <v>592</v>
      </c>
      <c r="B294" s="246" t="str">
        <f>INDEX('Ref1'!$E:$E,MATCH(A294,'Ref1'!$A:$A,0))</f>
        <v>South Holland</v>
      </c>
      <c r="C294" s="246" t="str">
        <f>INDEX('Ref1'!$B:$B,MATCH($A294,'Ref1'!$A:$A,0))</f>
        <v>SD</v>
      </c>
      <c r="D294" s="307">
        <f>INDEX(Inputs!$K$61:$K$71,MATCH($C294,Inputs!$Q$61:$Q$71,0))</f>
        <v>0</v>
      </c>
      <c r="E294" s="211">
        <f>$D294*INDEX('3_RatesBilling'!G:G,MATCH($A294,'3_RatesBilling'!$A:$A,0))</f>
        <v>0</v>
      </c>
      <c r="F294" s="211">
        <f>$D294*INDEX('3_RatesBilling'!H:H,MATCH($A294,'3_RatesBilling'!$A:$A,0))</f>
        <v>0</v>
      </c>
      <c r="G294" s="211">
        <f>$D294*INDEX('3_RatesBilling'!I:I,MATCH($A294,'3_RatesBilling'!$A:$A,0))</f>
        <v>0</v>
      </c>
      <c r="H294" s="211">
        <f>$D294*INDEX('3_RatesBilling'!J:J,MATCH($A294,'3_RatesBilling'!$A:$A,0))</f>
        <v>0</v>
      </c>
      <c r="I294" s="211">
        <f>$D294*INDEX('3_RatesBilling'!K:K,MATCH($A294,'3_RatesBilling'!$A:$A,0))</f>
        <v>0</v>
      </c>
      <c r="J294" s="211">
        <f>$D294*INDEX('3_RatesBilling'!L:L,MATCH($A294,'3_RatesBilling'!$A:$A,0))</f>
        <v>0</v>
      </c>
      <c r="K294" s="216">
        <f>$D294*INDEX('3_RatesBilling'!M:M,MATCH($A294,'3_RatesBilling'!$A:$A,0))</f>
        <v>0</v>
      </c>
      <c r="L294" s="213">
        <f>$D294*INDEX('3_RatesBilling'!N:N,MATCH($A294,'3_RatesBilling'!$A:$A,0))</f>
        <v>0</v>
      </c>
      <c r="M294" s="211">
        <f>$D294*INDEX('3_RatesBilling'!O:O,MATCH($A294,'3_RatesBilling'!$A:$A,0))</f>
        <v>0</v>
      </c>
      <c r="N294" s="211">
        <f>$D294*INDEX('3_RatesBilling'!P:P,MATCH($A294,'3_RatesBilling'!$A:$A,0))</f>
        <v>0</v>
      </c>
      <c r="O294" s="211">
        <f>$D294*INDEX('3_RatesBilling'!Q:Q,MATCH($A294,'3_RatesBilling'!$A:$A,0))</f>
        <v>0</v>
      </c>
      <c r="P294" s="211">
        <f>$D294*INDEX('3_RatesBilling'!R:R,MATCH($A294,'3_RatesBilling'!$A:$A,0))</f>
        <v>0</v>
      </c>
      <c r="Q294" s="211">
        <f>$D294*INDEX('3_RatesBilling'!S:S,MATCH($A294,'3_RatesBilling'!$A:$A,0))</f>
        <v>0</v>
      </c>
      <c r="R294" s="211">
        <f>$D294*INDEX('3_RatesBilling'!T:T,MATCH($A294,'3_RatesBilling'!$A:$A,0))</f>
        <v>0</v>
      </c>
      <c r="S294" s="211">
        <f>$D294*INDEX('3_RatesBilling'!U:U,MATCH($A294,'3_RatesBilling'!$A:$A,0))</f>
        <v>0</v>
      </c>
      <c r="T294" s="211">
        <f>$D294*INDEX('3_RatesBilling'!V:V,MATCH($A294,'3_RatesBilling'!$A:$A,0))</f>
        <v>0</v>
      </c>
      <c r="U294" s="211">
        <f>$D294*INDEX('3_RatesBilling'!W:W,MATCH($A294,'3_RatesBilling'!$A:$A,0))</f>
        <v>0</v>
      </c>
      <c r="V294" s="211">
        <f>$D294*INDEX('3_RatesBilling'!X:X,MATCH($A294,'3_RatesBilling'!$A:$A,0))</f>
        <v>0</v>
      </c>
      <c r="W294" s="211">
        <f>$D294*INDEX('3_RatesBilling'!Y:Y,MATCH($A294,'3_RatesBilling'!$A:$A,0))</f>
        <v>0</v>
      </c>
      <c r="X294" s="211">
        <f>$D294*INDEX('3_RatesBilling'!Z:Z,MATCH($A294,'3_RatesBilling'!$A:$A,0))</f>
        <v>0</v>
      </c>
      <c r="Y294" s="211">
        <f>$D294*INDEX('3_RatesBilling'!AA:AA,MATCH($A294,'3_RatesBilling'!$A:$A,0))</f>
        <v>0</v>
      </c>
      <c r="Z294" s="211">
        <f>$D294*INDEX('3_RatesBilling'!AB:AB,MATCH($A294,'3_RatesBilling'!$A:$A,0))</f>
        <v>0</v>
      </c>
      <c r="AA294" s="211">
        <f>$D294*INDEX('3_RatesBilling'!AC:AC,MATCH($A294,'3_RatesBilling'!$A:$A,0))</f>
        <v>0</v>
      </c>
      <c r="AC294" s="211" t="e">
        <f t="shared" ca="1" si="130"/>
        <v>#REF!</v>
      </c>
      <c r="AD294" s="211" t="e">
        <f t="shared" ca="1" si="131"/>
        <v>#REF!</v>
      </c>
      <c r="AE294" s="211" t="e">
        <f t="shared" ca="1" si="132"/>
        <v>#REF!</v>
      </c>
      <c r="AF294" s="211" t="e">
        <f t="shared" ca="1" si="133"/>
        <v>#REF!</v>
      </c>
      <c r="AG294" s="211" t="e">
        <f t="shared" ca="1" si="134"/>
        <v>#REF!</v>
      </c>
      <c r="AH294" s="211" t="e">
        <f t="shared" ca="1" si="135"/>
        <v>#REF!</v>
      </c>
      <c r="AI294" s="211" t="e">
        <f t="shared" ca="1" si="136"/>
        <v>#REF!</v>
      </c>
      <c r="AJ294" s="211" t="e">
        <f t="shared" ca="1" si="137"/>
        <v>#REF!</v>
      </c>
      <c r="AK294" s="211" t="e">
        <f t="shared" ca="1" si="138"/>
        <v>#REF!</v>
      </c>
      <c r="AL294" s="211" t="e">
        <f t="shared" ca="1" si="139"/>
        <v>#REF!</v>
      </c>
      <c r="AM294" s="211" t="e">
        <f t="shared" ca="1" si="140"/>
        <v>#REF!</v>
      </c>
      <c r="AN294" s="211" t="e">
        <f t="shared" ca="1" si="141"/>
        <v>#REF!</v>
      </c>
      <c r="AO294" s="211" t="e">
        <f t="shared" ca="1" si="142"/>
        <v>#REF!</v>
      </c>
      <c r="AP294" s="211" t="e">
        <f t="shared" ca="1" si="143"/>
        <v>#REF!</v>
      </c>
      <c r="AQ294" s="211" t="e">
        <f t="shared" ca="1" si="144"/>
        <v>#REF!</v>
      </c>
      <c r="AR294" s="211" t="e">
        <f t="shared" ca="1" si="145"/>
        <v>#REF!</v>
      </c>
      <c r="AT294" s="209" t="e">
        <f t="shared" ca="1" si="146"/>
        <v>#REF!</v>
      </c>
      <c r="AU294" s="209" t="e">
        <f t="shared" ca="1" si="147"/>
        <v>#REF!</v>
      </c>
      <c r="AV294" s="209" t="e">
        <f t="shared" ca="1" si="148"/>
        <v>#REF!</v>
      </c>
      <c r="AW294" s="209" t="e">
        <f t="shared" ca="1" si="149"/>
        <v>#REF!</v>
      </c>
      <c r="AX294" s="209" t="e">
        <f t="shared" ca="1" si="150"/>
        <v>#REF!</v>
      </c>
      <c r="AY294" s="209" t="e">
        <f t="shared" ca="1" si="151"/>
        <v>#REF!</v>
      </c>
      <c r="AZ294" s="209" t="e">
        <f t="shared" ca="1" si="152"/>
        <v>#REF!</v>
      </c>
      <c r="BA294" s="209" t="e">
        <f t="shared" ca="1" si="153"/>
        <v>#REF!</v>
      </c>
      <c r="BB294" s="209" t="e">
        <f t="shared" ca="1" si="154"/>
        <v>#REF!</v>
      </c>
      <c r="BC294" s="209" t="e">
        <f t="shared" ca="1" si="155"/>
        <v>#REF!</v>
      </c>
      <c r="BD294" s="209" t="e">
        <f t="shared" ca="1" si="156"/>
        <v>#REF!</v>
      </c>
      <c r="BE294" s="209" t="e">
        <f t="shared" ca="1" si="157"/>
        <v>#REF!</v>
      </c>
      <c r="BF294" s="209" t="e">
        <f t="shared" ca="1" si="158"/>
        <v>#REF!</v>
      </c>
      <c r="BG294" s="209" t="e">
        <f t="shared" ca="1" si="159"/>
        <v>#REF!</v>
      </c>
      <c r="BH294" s="209" t="e">
        <f t="shared" ca="1" si="160"/>
        <v>#REF!</v>
      </c>
      <c r="BI294" s="209" t="e">
        <f t="shared" ca="1" si="161"/>
        <v>#REF!</v>
      </c>
    </row>
    <row r="295" spans="1:61" s="3" customFormat="1">
      <c r="A295" s="246" t="s">
        <v>594</v>
      </c>
      <c r="B295" s="246" t="str">
        <f>INDEX('Ref1'!$E:$E,MATCH(A295,'Ref1'!$A:$A,0))</f>
        <v>South Kesteven</v>
      </c>
      <c r="C295" s="246" t="str">
        <f>INDEX('Ref1'!$B:$B,MATCH($A295,'Ref1'!$A:$A,0))</f>
        <v>SD</v>
      </c>
      <c r="D295" s="307">
        <f>INDEX(Inputs!$K$61:$K$71,MATCH($C295,Inputs!$Q$61:$Q$71,0))</f>
        <v>0</v>
      </c>
      <c r="E295" s="211">
        <f>$D295*INDEX('3_RatesBilling'!G:G,MATCH($A295,'3_RatesBilling'!$A:$A,0))</f>
        <v>0</v>
      </c>
      <c r="F295" s="211">
        <f>$D295*INDEX('3_RatesBilling'!H:H,MATCH($A295,'3_RatesBilling'!$A:$A,0))</f>
        <v>0</v>
      </c>
      <c r="G295" s="211">
        <f>$D295*INDEX('3_RatesBilling'!I:I,MATCH($A295,'3_RatesBilling'!$A:$A,0))</f>
        <v>0</v>
      </c>
      <c r="H295" s="211">
        <f>$D295*INDEX('3_RatesBilling'!J:J,MATCH($A295,'3_RatesBilling'!$A:$A,0))</f>
        <v>0</v>
      </c>
      <c r="I295" s="211">
        <f>$D295*INDEX('3_RatesBilling'!K:K,MATCH($A295,'3_RatesBilling'!$A:$A,0))</f>
        <v>0</v>
      </c>
      <c r="J295" s="211">
        <f>$D295*INDEX('3_RatesBilling'!L:L,MATCH($A295,'3_RatesBilling'!$A:$A,0))</f>
        <v>0</v>
      </c>
      <c r="K295" s="216">
        <f>$D295*INDEX('3_RatesBilling'!M:M,MATCH($A295,'3_RatesBilling'!$A:$A,0))</f>
        <v>0</v>
      </c>
      <c r="L295" s="213">
        <f>$D295*INDEX('3_RatesBilling'!N:N,MATCH($A295,'3_RatesBilling'!$A:$A,0))</f>
        <v>0</v>
      </c>
      <c r="M295" s="211">
        <f>$D295*INDEX('3_RatesBilling'!O:O,MATCH($A295,'3_RatesBilling'!$A:$A,0))</f>
        <v>0</v>
      </c>
      <c r="N295" s="211">
        <f>$D295*INDEX('3_RatesBilling'!P:P,MATCH($A295,'3_RatesBilling'!$A:$A,0))</f>
        <v>0</v>
      </c>
      <c r="O295" s="211">
        <f>$D295*INDEX('3_RatesBilling'!Q:Q,MATCH($A295,'3_RatesBilling'!$A:$A,0))</f>
        <v>0</v>
      </c>
      <c r="P295" s="211">
        <f>$D295*INDEX('3_RatesBilling'!R:R,MATCH($A295,'3_RatesBilling'!$A:$A,0))</f>
        <v>0</v>
      </c>
      <c r="Q295" s="211">
        <f>$D295*INDEX('3_RatesBilling'!S:S,MATCH($A295,'3_RatesBilling'!$A:$A,0))</f>
        <v>0</v>
      </c>
      <c r="R295" s="211">
        <f>$D295*INDEX('3_RatesBilling'!T:T,MATCH($A295,'3_RatesBilling'!$A:$A,0))</f>
        <v>0</v>
      </c>
      <c r="S295" s="211">
        <f>$D295*INDEX('3_RatesBilling'!U:U,MATCH($A295,'3_RatesBilling'!$A:$A,0))</f>
        <v>0</v>
      </c>
      <c r="T295" s="211">
        <f>$D295*INDEX('3_RatesBilling'!V:V,MATCH($A295,'3_RatesBilling'!$A:$A,0))</f>
        <v>0</v>
      </c>
      <c r="U295" s="211">
        <f>$D295*INDEX('3_RatesBilling'!W:W,MATCH($A295,'3_RatesBilling'!$A:$A,0))</f>
        <v>0</v>
      </c>
      <c r="V295" s="211">
        <f>$D295*INDEX('3_RatesBilling'!X:X,MATCH($A295,'3_RatesBilling'!$A:$A,0))</f>
        <v>0</v>
      </c>
      <c r="W295" s="211">
        <f>$D295*INDEX('3_RatesBilling'!Y:Y,MATCH($A295,'3_RatesBilling'!$A:$A,0))</f>
        <v>0</v>
      </c>
      <c r="X295" s="211">
        <f>$D295*INDEX('3_RatesBilling'!Z:Z,MATCH($A295,'3_RatesBilling'!$A:$A,0))</f>
        <v>0</v>
      </c>
      <c r="Y295" s="211">
        <f>$D295*INDEX('3_RatesBilling'!AA:AA,MATCH($A295,'3_RatesBilling'!$A:$A,0))</f>
        <v>0</v>
      </c>
      <c r="Z295" s="211">
        <f>$D295*INDEX('3_RatesBilling'!AB:AB,MATCH($A295,'3_RatesBilling'!$A:$A,0))</f>
        <v>0</v>
      </c>
      <c r="AA295" s="211">
        <f>$D295*INDEX('3_RatesBilling'!AC:AC,MATCH($A295,'3_RatesBilling'!$A:$A,0))</f>
        <v>0</v>
      </c>
      <c r="AC295" s="211" t="e">
        <f t="shared" ca="1" si="130"/>
        <v>#REF!</v>
      </c>
      <c r="AD295" s="211" t="e">
        <f t="shared" ca="1" si="131"/>
        <v>#REF!</v>
      </c>
      <c r="AE295" s="211" t="e">
        <f t="shared" ca="1" si="132"/>
        <v>#REF!</v>
      </c>
      <c r="AF295" s="211" t="e">
        <f t="shared" ca="1" si="133"/>
        <v>#REF!</v>
      </c>
      <c r="AG295" s="211" t="e">
        <f t="shared" ca="1" si="134"/>
        <v>#REF!</v>
      </c>
      <c r="AH295" s="211" t="e">
        <f t="shared" ca="1" si="135"/>
        <v>#REF!</v>
      </c>
      <c r="AI295" s="211" t="e">
        <f t="shared" ca="1" si="136"/>
        <v>#REF!</v>
      </c>
      <c r="AJ295" s="211" t="e">
        <f t="shared" ca="1" si="137"/>
        <v>#REF!</v>
      </c>
      <c r="AK295" s="211" t="e">
        <f t="shared" ca="1" si="138"/>
        <v>#REF!</v>
      </c>
      <c r="AL295" s="211" t="e">
        <f t="shared" ca="1" si="139"/>
        <v>#REF!</v>
      </c>
      <c r="AM295" s="211" t="e">
        <f t="shared" ca="1" si="140"/>
        <v>#REF!</v>
      </c>
      <c r="AN295" s="211" t="e">
        <f t="shared" ca="1" si="141"/>
        <v>#REF!</v>
      </c>
      <c r="AO295" s="211" t="e">
        <f t="shared" ca="1" si="142"/>
        <v>#REF!</v>
      </c>
      <c r="AP295" s="211" t="e">
        <f t="shared" ca="1" si="143"/>
        <v>#REF!</v>
      </c>
      <c r="AQ295" s="211" t="e">
        <f t="shared" ca="1" si="144"/>
        <v>#REF!</v>
      </c>
      <c r="AR295" s="211" t="e">
        <f t="shared" ca="1" si="145"/>
        <v>#REF!</v>
      </c>
      <c r="AT295" s="209" t="e">
        <f t="shared" ca="1" si="146"/>
        <v>#REF!</v>
      </c>
      <c r="AU295" s="209" t="e">
        <f t="shared" ca="1" si="147"/>
        <v>#REF!</v>
      </c>
      <c r="AV295" s="209" t="e">
        <f t="shared" ca="1" si="148"/>
        <v>#REF!</v>
      </c>
      <c r="AW295" s="209" t="e">
        <f t="shared" ca="1" si="149"/>
        <v>#REF!</v>
      </c>
      <c r="AX295" s="209" t="e">
        <f t="shared" ca="1" si="150"/>
        <v>#REF!</v>
      </c>
      <c r="AY295" s="209" t="e">
        <f t="shared" ca="1" si="151"/>
        <v>#REF!</v>
      </c>
      <c r="AZ295" s="209" t="e">
        <f t="shared" ca="1" si="152"/>
        <v>#REF!</v>
      </c>
      <c r="BA295" s="209" t="e">
        <f t="shared" ca="1" si="153"/>
        <v>#REF!</v>
      </c>
      <c r="BB295" s="209" t="e">
        <f t="shared" ca="1" si="154"/>
        <v>#REF!</v>
      </c>
      <c r="BC295" s="209" t="e">
        <f t="shared" ca="1" si="155"/>
        <v>#REF!</v>
      </c>
      <c r="BD295" s="209" t="e">
        <f t="shared" ca="1" si="156"/>
        <v>#REF!</v>
      </c>
      <c r="BE295" s="209" t="e">
        <f t="shared" ca="1" si="157"/>
        <v>#REF!</v>
      </c>
      <c r="BF295" s="209" t="e">
        <f t="shared" ca="1" si="158"/>
        <v>#REF!</v>
      </c>
      <c r="BG295" s="209" t="e">
        <f t="shared" ca="1" si="159"/>
        <v>#REF!</v>
      </c>
      <c r="BH295" s="209" t="e">
        <f t="shared" ca="1" si="160"/>
        <v>#REF!</v>
      </c>
      <c r="BI295" s="209" t="e">
        <f t="shared" ca="1" si="161"/>
        <v>#REF!</v>
      </c>
    </row>
    <row r="296" spans="1:61" s="3" customFormat="1">
      <c r="A296" s="246" t="s">
        <v>596</v>
      </c>
      <c r="B296" s="246" t="str">
        <f>INDEX('Ref1'!$E:$E,MATCH(A296,'Ref1'!$A:$A,0))</f>
        <v>South Lakeland</v>
      </c>
      <c r="C296" s="246" t="str">
        <f>INDEX('Ref1'!$B:$B,MATCH($A296,'Ref1'!$A:$A,0))</f>
        <v>SD</v>
      </c>
      <c r="D296" s="307">
        <f>INDEX(Inputs!$K$61:$K$71,MATCH($C296,Inputs!$Q$61:$Q$71,0))</f>
        <v>0</v>
      </c>
      <c r="E296" s="211">
        <f>$D296*INDEX('3_RatesBilling'!G:G,MATCH($A296,'3_RatesBilling'!$A:$A,0))</f>
        <v>0</v>
      </c>
      <c r="F296" s="211">
        <f>$D296*INDEX('3_RatesBilling'!H:H,MATCH($A296,'3_RatesBilling'!$A:$A,0))</f>
        <v>0</v>
      </c>
      <c r="G296" s="211">
        <f>$D296*INDEX('3_RatesBilling'!I:I,MATCH($A296,'3_RatesBilling'!$A:$A,0))</f>
        <v>0</v>
      </c>
      <c r="H296" s="211">
        <f>$D296*INDEX('3_RatesBilling'!J:J,MATCH($A296,'3_RatesBilling'!$A:$A,0))</f>
        <v>0</v>
      </c>
      <c r="I296" s="211">
        <f>$D296*INDEX('3_RatesBilling'!K:K,MATCH($A296,'3_RatesBilling'!$A:$A,0))</f>
        <v>0</v>
      </c>
      <c r="J296" s="211">
        <f>$D296*INDEX('3_RatesBilling'!L:L,MATCH($A296,'3_RatesBilling'!$A:$A,0))</f>
        <v>0</v>
      </c>
      <c r="K296" s="216">
        <f>$D296*INDEX('3_RatesBilling'!M:M,MATCH($A296,'3_RatesBilling'!$A:$A,0))</f>
        <v>0</v>
      </c>
      <c r="L296" s="213">
        <f>$D296*INDEX('3_RatesBilling'!N:N,MATCH($A296,'3_RatesBilling'!$A:$A,0))</f>
        <v>0</v>
      </c>
      <c r="M296" s="211">
        <f>$D296*INDEX('3_RatesBilling'!O:O,MATCH($A296,'3_RatesBilling'!$A:$A,0))</f>
        <v>0</v>
      </c>
      <c r="N296" s="211">
        <f>$D296*INDEX('3_RatesBilling'!P:P,MATCH($A296,'3_RatesBilling'!$A:$A,0))</f>
        <v>0</v>
      </c>
      <c r="O296" s="211">
        <f>$D296*INDEX('3_RatesBilling'!Q:Q,MATCH($A296,'3_RatesBilling'!$A:$A,0))</f>
        <v>0</v>
      </c>
      <c r="P296" s="211">
        <f>$D296*INDEX('3_RatesBilling'!R:R,MATCH($A296,'3_RatesBilling'!$A:$A,0))</f>
        <v>0</v>
      </c>
      <c r="Q296" s="211">
        <f>$D296*INDEX('3_RatesBilling'!S:S,MATCH($A296,'3_RatesBilling'!$A:$A,0))</f>
        <v>0</v>
      </c>
      <c r="R296" s="211">
        <f>$D296*INDEX('3_RatesBilling'!T:T,MATCH($A296,'3_RatesBilling'!$A:$A,0))</f>
        <v>0</v>
      </c>
      <c r="S296" s="211">
        <f>$D296*INDEX('3_RatesBilling'!U:U,MATCH($A296,'3_RatesBilling'!$A:$A,0))</f>
        <v>0</v>
      </c>
      <c r="T296" s="211">
        <f>$D296*INDEX('3_RatesBilling'!V:V,MATCH($A296,'3_RatesBilling'!$A:$A,0))</f>
        <v>0</v>
      </c>
      <c r="U296" s="211">
        <f>$D296*INDEX('3_RatesBilling'!W:W,MATCH($A296,'3_RatesBilling'!$A:$A,0))</f>
        <v>0</v>
      </c>
      <c r="V296" s="211">
        <f>$D296*INDEX('3_RatesBilling'!X:X,MATCH($A296,'3_RatesBilling'!$A:$A,0))</f>
        <v>0</v>
      </c>
      <c r="W296" s="211">
        <f>$D296*INDEX('3_RatesBilling'!Y:Y,MATCH($A296,'3_RatesBilling'!$A:$A,0))</f>
        <v>0</v>
      </c>
      <c r="X296" s="211">
        <f>$D296*INDEX('3_RatesBilling'!Z:Z,MATCH($A296,'3_RatesBilling'!$A:$A,0))</f>
        <v>0</v>
      </c>
      <c r="Y296" s="211">
        <f>$D296*INDEX('3_RatesBilling'!AA:AA,MATCH($A296,'3_RatesBilling'!$A:$A,0))</f>
        <v>0</v>
      </c>
      <c r="Z296" s="211">
        <f>$D296*INDEX('3_RatesBilling'!AB:AB,MATCH($A296,'3_RatesBilling'!$A:$A,0))</f>
        <v>0</v>
      </c>
      <c r="AA296" s="211">
        <f>$D296*INDEX('3_RatesBilling'!AC:AC,MATCH($A296,'3_RatesBilling'!$A:$A,0))</f>
        <v>0</v>
      </c>
      <c r="AC296" s="211" t="e">
        <f t="shared" ca="1" si="130"/>
        <v>#REF!</v>
      </c>
      <c r="AD296" s="211" t="e">
        <f t="shared" ca="1" si="131"/>
        <v>#REF!</v>
      </c>
      <c r="AE296" s="211" t="e">
        <f t="shared" ca="1" si="132"/>
        <v>#REF!</v>
      </c>
      <c r="AF296" s="211" t="e">
        <f t="shared" ca="1" si="133"/>
        <v>#REF!</v>
      </c>
      <c r="AG296" s="211" t="e">
        <f t="shared" ca="1" si="134"/>
        <v>#REF!</v>
      </c>
      <c r="AH296" s="211" t="e">
        <f t="shared" ca="1" si="135"/>
        <v>#REF!</v>
      </c>
      <c r="AI296" s="211" t="e">
        <f t="shared" ca="1" si="136"/>
        <v>#REF!</v>
      </c>
      <c r="AJ296" s="211" t="e">
        <f t="shared" ca="1" si="137"/>
        <v>#REF!</v>
      </c>
      <c r="AK296" s="211" t="e">
        <f t="shared" ca="1" si="138"/>
        <v>#REF!</v>
      </c>
      <c r="AL296" s="211" t="e">
        <f t="shared" ca="1" si="139"/>
        <v>#REF!</v>
      </c>
      <c r="AM296" s="211" t="e">
        <f t="shared" ca="1" si="140"/>
        <v>#REF!</v>
      </c>
      <c r="AN296" s="211" t="e">
        <f t="shared" ca="1" si="141"/>
        <v>#REF!</v>
      </c>
      <c r="AO296" s="211" t="e">
        <f t="shared" ca="1" si="142"/>
        <v>#REF!</v>
      </c>
      <c r="AP296" s="211" t="e">
        <f t="shared" ca="1" si="143"/>
        <v>#REF!</v>
      </c>
      <c r="AQ296" s="211" t="e">
        <f t="shared" ca="1" si="144"/>
        <v>#REF!</v>
      </c>
      <c r="AR296" s="211" t="e">
        <f t="shared" ca="1" si="145"/>
        <v>#REF!</v>
      </c>
      <c r="AT296" s="209" t="e">
        <f t="shared" ca="1" si="146"/>
        <v>#REF!</v>
      </c>
      <c r="AU296" s="209" t="e">
        <f t="shared" ca="1" si="147"/>
        <v>#REF!</v>
      </c>
      <c r="AV296" s="209" t="e">
        <f t="shared" ca="1" si="148"/>
        <v>#REF!</v>
      </c>
      <c r="AW296" s="209" t="e">
        <f t="shared" ca="1" si="149"/>
        <v>#REF!</v>
      </c>
      <c r="AX296" s="209" t="e">
        <f t="shared" ca="1" si="150"/>
        <v>#REF!</v>
      </c>
      <c r="AY296" s="209" t="e">
        <f t="shared" ca="1" si="151"/>
        <v>#REF!</v>
      </c>
      <c r="AZ296" s="209" t="e">
        <f t="shared" ca="1" si="152"/>
        <v>#REF!</v>
      </c>
      <c r="BA296" s="209" t="e">
        <f t="shared" ca="1" si="153"/>
        <v>#REF!</v>
      </c>
      <c r="BB296" s="209" t="e">
        <f t="shared" ca="1" si="154"/>
        <v>#REF!</v>
      </c>
      <c r="BC296" s="209" t="e">
        <f t="shared" ca="1" si="155"/>
        <v>#REF!</v>
      </c>
      <c r="BD296" s="209" t="e">
        <f t="shared" ca="1" si="156"/>
        <v>#REF!</v>
      </c>
      <c r="BE296" s="209" t="e">
        <f t="shared" ca="1" si="157"/>
        <v>#REF!</v>
      </c>
      <c r="BF296" s="209" t="e">
        <f t="shared" ca="1" si="158"/>
        <v>#REF!</v>
      </c>
      <c r="BG296" s="209" t="e">
        <f t="shared" ca="1" si="159"/>
        <v>#REF!</v>
      </c>
      <c r="BH296" s="209" t="e">
        <f t="shared" ca="1" si="160"/>
        <v>#REF!</v>
      </c>
      <c r="BI296" s="209" t="e">
        <f t="shared" ca="1" si="161"/>
        <v>#REF!</v>
      </c>
    </row>
    <row r="297" spans="1:61" s="3" customFormat="1">
      <c r="A297" s="246" t="s">
        <v>598</v>
      </c>
      <c r="B297" s="246" t="str">
        <f>INDEX('Ref1'!$E:$E,MATCH(A297,'Ref1'!$A:$A,0))</f>
        <v>South Norfolk</v>
      </c>
      <c r="C297" s="246" t="str">
        <f>INDEX('Ref1'!$B:$B,MATCH($A297,'Ref1'!$A:$A,0))</f>
        <v>SD</v>
      </c>
      <c r="D297" s="307">
        <f>INDEX(Inputs!$K$61:$K$71,MATCH($C297,Inputs!$Q$61:$Q$71,0))</f>
        <v>0</v>
      </c>
      <c r="E297" s="211">
        <f>$D297*INDEX('3_RatesBilling'!G:G,MATCH($A297,'3_RatesBilling'!$A:$A,0))</f>
        <v>0</v>
      </c>
      <c r="F297" s="211">
        <f>$D297*INDEX('3_RatesBilling'!H:H,MATCH($A297,'3_RatesBilling'!$A:$A,0))</f>
        <v>0</v>
      </c>
      <c r="G297" s="211">
        <f>$D297*INDEX('3_RatesBilling'!I:I,MATCH($A297,'3_RatesBilling'!$A:$A,0))</f>
        <v>0</v>
      </c>
      <c r="H297" s="211">
        <f>$D297*INDEX('3_RatesBilling'!J:J,MATCH($A297,'3_RatesBilling'!$A:$A,0))</f>
        <v>0</v>
      </c>
      <c r="I297" s="211">
        <f>$D297*INDEX('3_RatesBilling'!K:K,MATCH($A297,'3_RatesBilling'!$A:$A,0))</f>
        <v>0</v>
      </c>
      <c r="J297" s="211">
        <f>$D297*INDEX('3_RatesBilling'!L:L,MATCH($A297,'3_RatesBilling'!$A:$A,0))</f>
        <v>0</v>
      </c>
      <c r="K297" s="216">
        <f>$D297*INDEX('3_RatesBilling'!M:M,MATCH($A297,'3_RatesBilling'!$A:$A,0))</f>
        <v>0</v>
      </c>
      <c r="L297" s="213">
        <f>$D297*INDEX('3_RatesBilling'!N:N,MATCH($A297,'3_RatesBilling'!$A:$A,0))</f>
        <v>0</v>
      </c>
      <c r="M297" s="211">
        <f>$D297*INDEX('3_RatesBilling'!O:O,MATCH($A297,'3_RatesBilling'!$A:$A,0))</f>
        <v>0</v>
      </c>
      <c r="N297" s="211">
        <f>$D297*INDEX('3_RatesBilling'!P:P,MATCH($A297,'3_RatesBilling'!$A:$A,0))</f>
        <v>0</v>
      </c>
      <c r="O297" s="211">
        <f>$D297*INDEX('3_RatesBilling'!Q:Q,MATCH($A297,'3_RatesBilling'!$A:$A,0))</f>
        <v>0</v>
      </c>
      <c r="P297" s="211">
        <f>$D297*INDEX('3_RatesBilling'!R:R,MATCH($A297,'3_RatesBilling'!$A:$A,0))</f>
        <v>0</v>
      </c>
      <c r="Q297" s="211">
        <f>$D297*INDEX('3_RatesBilling'!S:S,MATCH($A297,'3_RatesBilling'!$A:$A,0))</f>
        <v>0</v>
      </c>
      <c r="R297" s="211">
        <f>$D297*INDEX('3_RatesBilling'!T:T,MATCH($A297,'3_RatesBilling'!$A:$A,0))</f>
        <v>0</v>
      </c>
      <c r="S297" s="211">
        <f>$D297*INDEX('3_RatesBilling'!U:U,MATCH($A297,'3_RatesBilling'!$A:$A,0))</f>
        <v>0</v>
      </c>
      <c r="T297" s="211">
        <f>$D297*INDEX('3_RatesBilling'!V:V,MATCH($A297,'3_RatesBilling'!$A:$A,0))</f>
        <v>0</v>
      </c>
      <c r="U297" s="211">
        <f>$D297*INDEX('3_RatesBilling'!W:W,MATCH($A297,'3_RatesBilling'!$A:$A,0))</f>
        <v>0</v>
      </c>
      <c r="V297" s="211">
        <f>$D297*INDEX('3_RatesBilling'!X:X,MATCH($A297,'3_RatesBilling'!$A:$A,0))</f>
        <v>0</v>
      </c>
      <c r="W297" s="211">
        <f>$D297*INDEX('3_RatesBilling'!Y:Y,MATCH($A297,'3_RatesBilling'!$A:$A,0))</f>
        <v>0</v>
      </c>
      <c r="X297" s="211">
        <f>$D297*INDEX('3_RatesBilling'!Z:Z,MATCH($A297,'3_RatesBilling'!$A:$A,0))</f>
        <v>0</v>
      </c>
      <c r="Y297" s="211">
        <f>$D297*INDEX('3_RatesBilling'!AA:AA,MATCH($A297,'3_RatesBilling'!$A:$A,0))</f>
        <v>0</v>
      </c>
      <c r="Z297" s="211">
        <f>$D297*INDEX('3_RatesBilling'!AB:AB,MATCH($A297,'3_RatesBilling'!$A:$A,0))</f>
        <v>0</v>
      </c>
      <c r="AA297" s="211">
        <f>$D297*INDEX('3_RatesBilling'!AC:AC,MATCH($A297,'3_RatesBilling'!$A:$A,0))</f>
        <v>0</v>
      </c>
      <c r="AC297" s="211" t="e">
        <f t="shared" ca="1" si="130"/>
        <v>#REF!</v>
      </c>
      <c r="AD297" s="211" t="e">
        <f t="shared" ca="1" si="131"/>
        <v>#REF!</v>
      </c>
      <c r="AE297" s="211" t="e">
        <f t="shared" ca="1" si="132"/>
        <v>#REF!</v>
      </c>
      <c r="AF297" s="211" t="e">
        <f t="shared" ca="1" si="133"/>
        <v>#REF!</v>
      </c>
      <c r="AG297" s="211" t="e">
        <f t="shared" ca="1" si="134"/>
        <v>#REF!</v>
      </c>
      <c r="AH297" s="211" t="e">
        <f t="shared" ca="1" si="135"/>
        <v>#REF!</v>
      </c>
      <c r="AI297" s="211" t="e">
        <f t="shared" ca="1" si="136"/>
        <v>#REF!</v>
      </c>
      <c r="AJ297" s="211" t="e">
        <f t="shared" ca="1" si="137"/>
        <v>#REF!</v>
      </c>
      <c r="AK297" s="211" t="e">
        <f t="shared" ca="1" si="138"/>
        <v>#REF!</v>
      </c>
      <c r="AL297" s="211" t="e">
        <f t="shared" ca="1" si="139"/>
        <v>#REF!</v>
      </c>
      <c r="AM297" s="211" t="e">
        <f t="shared" ca="1" si="140"/>
        <v>#REF!</v>
      </c>
      <c r="AN297" s="211" t="e">
        <f t="shared" ca="1" si="141"/>
        <v>#REF!</v>
      </c>
      <c r="AO297" s="211" t="e">
        <f t="shared" ca="1" si="142"/>
        <v>#REF!</v>
      </c>
      <c r="AP297" s="211" t="e">
        <f t="shared" ca="1" si="143"/>
        <v>#REF!</v>
      </c>
      <c r="AQ297" s="211" t="e">
        <f t="shared" ca="1" si="144"/>
        <v>#REF!</v>
      </c>
      <c r="AR297" s="211" t="e">
        <f t="shared" ca="1" si="145"/>
        <v>#REF!</v>
      </c>
      <c r="AT297" s="209" t="e">
        <f t="shared" ca="1" si="146"/>
        <v>#REF!</v>
      </c>
      <c r="AU297" s="209" t="e">
        <f t="shared" ca="1" si="147"/>
        <v>#REF!</v>
      </c>
      <c r="AV297" s="209" t="e">
        <f t="shared" ca="1" si="148"/>
        <v>#REF!</v>
      </c>
      <c r="AW297" s="209" t="e">
        <f t="shared" ca="1" si="149"/>
        <v>#REF!</v>
      </c>
      <c r="AX297" s="209" t="e">
        <f t="shared" ca="1" si="150"/>
        <v>#REF!</v>
      </c>
      <c r="AY297" s="209" t="e">
        <f t="shared" ca="1" si="151"/>
        <v>#REF!</v>
      </c>
      <c r="AZ297" s="209" t="e">
        <f t="shared" ca="1" si="152"/>
        <v>#REF!</v>
      </c>
      <c r="BA297" s="209" t="e">
        <f t="shared" ca="1" si="153"/>
        <v>#REF!</v>
      </c>
      <c r="BB297" s="209" t="e">
        <f t="shared" ca="1" si="154"/>
        <v>#REF!</v>
      </c>
      <c r="BC297" s="209" t="e">
        <f t="shared" ca="1" si="155"/>
        <v>#REF!</v>
      </c>
      <c r="BD297" s="209" t="e">
        <f t="shared" ca="1" si="156"/>
        <v>#REF!</v>
      </c>
      <c r="BE297" s="209" t="e">
        <f t="shared" ca="1" si="157"/>
        <v>#REF!</v>
      </c>
      <c r="BF297" s="209" t="e">
        <f t="shared" ca="1" si="158"/>
        <v>#REF!</v>
      </c>
      <c r="BG297" s="209" t="e">
        <f t="shared" ca="1" si="159"/>
        <v>#REF!</v>
      </c>
      <c r="BH297" s="209" t="e">
        <f t="shared" ca="1" si="160"/>
        <v>#REF!</v>
      </c>
      <c r="BI297" s="209" t="e">
        <f t="shared" ca="1" si="161"/>
        <v>#REF!</v>
      </c>
    </row>
    <row r="298" spans="1:61" s="3" customFormat="1">
      <c r="A298" s="246" t="s">
        <v>600</v>
      </c>
      <c r="B298" s="246" t="str">
        <f>INDEX('Ref1'!$E:$E,MATCH(A298,'Ref1'!$A:$A,0))</f>
        <v>South Northamptonshire</v>
      </c>
      <c r="C298" s="246" t="str">
        <f>INDEX('Ref1'!$B:$B,MATCH($A298,'Ref1'!$A:$A,0))</f>
        <v>SD</v>
      </c>
      <c r="D298" s="307">
        <f>INDEX(Inputs!$K$61:$K$71,MATCH($C298,Inputs!$Q$61:$Q$71,0))</f>
        <v>0</v>
      </c>
      <c r="E298" s="211">
        <f>$D298*INDEX('3_RatesBilling'!G:G,MATCH($A298,'3_RatesBilling'!$A:$A,0))</f>
        <v>0</v>
      </c>
      <c r="F298" s="211">
        <f>$D298*INDEX('3_RatesBilling'!H:H,MATCH($A298,'3_RatesBilling'!$A:$A,0))</f>
        <v>0</v>
      </c>
      <c r="G298" s="211">
        <f>$D298*INDEX('3_RatesBilling'!I:I,MATCH($A298,'3_RatesBilling'!$A:$A,0))</f>
        <v>0</v>
      </c>
      <c r="H298" s="211">
        <f>$D298*INDEX('3_RatesBilling'!J:J,MATCH($A298,'3_RatesBilling'!$A:$A,0))</f>
        <v>0</v>
      </c>
      <c r="I298" s="211">
        <f>$D298*INDEX('3_RatesBilling'!K:K,MATCH($A298,'3_RatesBilling'!$A:$A,0))</f>
        <v>0</v>
      </c>
      <c r="J298" s="211">
        <f>$D298*INDEX('3_RatesBilling'!L:L,MATCH($A298,'3_RatesBilling'!$A:$A,0))</f>
        <v>0</v>
      </c>
      <c r="K298" s="216">
        <f>$D298*INDEX('3_RatesBilling'!M:M,MATCH($A298,'3_RatesBilling'!$A:$A,0))</f>
        <v>0</v>
      </c>
      <c r="L298" s="213">
        <f>$D298*INDEX('3_RatesBilling'!N:N,MATCH($A298,'3_RatesBilling'!$A:$A,0))</f>
        <v>0</v>
      </c>
      <c r="M298" s="211">
        <f>$D298*INDEX('3_RatesBilling'!O:O,MATCH($A298,'3_RatesBilling'!$A:$A,0))</f>
        <v>0</v>
      </c>
      <c r="N298" s="211">
        <f>$D298*INDEX('3_RatesBilling'!P:P,MATCH($A298,'3_RatesBilling'!$A:$A,0))</f>
        <v>0</v>
      </c>
      <c r="O298" s="211">
        <f>$D298*INDEX('3_RatesBilling'!Q:Q,MATCH($A298,'3_RatesBilling'!$A:$A,0))</f>
        <v>0</v>
      </c>
      <c r="P298" s="211">
        <f>$D298*INDEX('3_RatesBilling'!R:R,MATCH($A298,'3_RatesBilling'!$A:$A,0))</f>
        <v>0</v>
      </c>
      <c r="Q298" s="211">
        <f>$D298*INDEX('3_RatesBilling'!S:S,MATCH($A298,'3_RatesBilling'!$A:$A,0))</f>
        <v>0</v>
      </c>
      <c r="R298" s="211">
        <f>$D298*INDEX('3_RatesBilling'!T:T,MATCH($A298,'3_RatesBilling'!$A:$A,0))</f>
        <v>0</v>
      </c>
      <c r="S298" s="211">
        <f>$D298*INDEX('3_RatesBilling'!U:U,MATCH($A298,'3_RatesBilling'!$A:$A,0))</f>
        <v>0</v>
      </c>
      <c r="T298" s="211">
        <f>$D298*INDEX('3_RatesBilling'!V:V,MATCH($A298,'3_RatesBilling'!$A:$A,0))</f>
        <v>0</v>
      </c>
      <c r="U298" s="211">
        <f>$D298*INDEX('3_RatesBilling'!W:W,MATCH($A298,'3_RatesBilling'!$A:$A,0))</f>
        <v>0</v>
      </c>
      <c r="V298" s="211">
        <f>$D298*INDEX('3_RatesBilling'!X:X,MATCH($A298,'3_RatesBilling'!$A:$A,0))</f>
        <v>0</v>
      </c>
      <c r="W298" s="211">
        <f>$D298*INDEX('3_RatesBilling'!Y:Y,MATCH($A298,'3_RatesBilling'!$A:$A,0))</f>
        <v>0</v>
      </c>
      <c r="X298" s="211">
        <f>$D298*INDEX('3_RatesBilling'!Z:Z,MATCH($A298,'3_RatesBilling'!$A:$A,0))</f>
        <v>0</v>
      </c>
      <c r="Y298" s="211">
        <f>$D298*INDEX('3_RatesBilling'!AA:AA,MATCH($A298,'3_RatesBilling'!$A:$A,0))</f>
        <v>0</v>
      </c>
      <c r="Z298" s="211">
        <f>$D298*INDEX('3_RatesBilling'!AB:AB,MATCH($A298,'3_RatesBilling'!$A:$A,0))</f>
        <v>0</v>
      </c>
      <c r="AA298" s="211">
        <f>$D298*INDEX('3_RatesBilling'!AC:AC,MATCH($A298,'3_RatesBilling'!$A:$A,0))</f>
        <v>0</v>
      </c>
      <c r="AC298" s="211" t="e">
        <f t="shared" ca="1" si="130"/>
        <v>#REF!</v>
      </c>
      <c r="AD298" s="211" t="e">
        <f t="shared" ca="1" si="131"/>
        <v>#REF!</v>
      </c>
      <c r="AE298" s="211" t="e">
        <f t="shared" ca="1" si="132"/>
        <v>#REF!</v>
      </c>
      <c r="AF298" s="211" t="e">
        <f t="shared" ca="1" si="133"/>
        <v>#REF!</v>
      </c>
      <c r="AG298" s="211" t="e">
        <f t="shared" ca="1" si="134"/>
        <v>#REF!</v>
      </c>
      <c r="AH298" s="211" t="e">
        <f t="shared" ca="1" si="135"/>
        <v>#REF!</v>
      </c>
      <c r="AI298" s="211" t="e">
        <f t="shared" ca="1" si="136"/>
        <v>#REF!</v>
      </c>
      <c r="AJ298" s="211" t="e">
        <f t="shared" ca="1" si="137"/>
        <v>#REF!</v>
      </c>
      <c r="AK298" s="211" t="e">
        <f t="shared" ca="1" si="138"/>
        <v>#REF!</v>
      </c>
      <c r="AL298" s="211" t="e">
        <f t="shared" ca="1" si="139"/>
        <v>#REF!</v>
      </c>
      <c r="AM298" s="211" t="e">
        <f t="shared" ca="1" si="140"/>
        <v>#REF!</v>
      </c>
      <c r="AN298" s="211" t="e">
        <f t="shared" ca="1" si="141"/>
        <v>#REF!</v>
      </c>
      <c r="AO298" s="211" t="e">
        <f t="shared" ca="1" si="142"/>
        <v>#REF!</v>
      </c>
      <c r="AP298" s="211" t="e">
        <f t="shared" ca="1" si="143"/>
        <v>#REF!</v>
      </c>
      <c r="AQ298" s="211" t="e">
        <f t="shared" ca="1" si="144"/>
        <v>#REF!</v>
      </c>
      <c r="AR298" s="211" t="e">
        <f t="shared" ca="1" si="145"/>
        <v>#REF!</v>
      </c>
      <c r="AT298" s="209" t="e">
        <f t="shared" ca="1" si="146"/>
        <v>#REF!</v>
      </c>
      <c r="AU298" s="209" t="e">
        <f t="shared" ca="1" si="147"/>
        <v>#REF!</v>
      </c>
      <c r="AV298" s="209" t="e">
        <f t="shared" ca="1" si="148"/>
        <v>#REF!</v>
      </c>
      <c r="AW298" s="209" t="e">
        <f t="shared" ca="1" si="149"/>
        <v>#REF!</v>
      </c>
      <c r="AX298" s="209" t="e">
        <f t="shared" ca="1" si="150"/>
        <v>#REF!</v>
      </c>
      <c r="AY298" s="209" t="e">
        <f t="shared" ca="1" si="151"/>
        <v>#REF!</v>
      </c>
      <c r="AZ298" s="209" t="e">
        <f t="shared" ca="1" si="152"/>
        <v>#REF!</v>
      </c>
      <c r="BA298" s="209" t="e">
        <f t="shared" ca="1" si="153"/>
        <v>#REF!</v>
      </c>
      <c r="BB298" s="209" t="e">
        <f t="shared" ca="1" si="154"/>
        <v>#REF!</v>
      </c>
      <c r="BC298" s="209" t="e">
        <f t="shared" ca="1" si="155"/>
        <v>#REF!</v>
      </c>
      <c r="BD298" s="209" t="e">
        <f t="shared" ca="1" si="156"/>
        <v>#REF!</v>
      </c>
      <c r="BE298" s="209" t="e">
        <f t="shared" ca="1" si="157"/>
        <v>#REF!</v>
      </c>
      <c r="BF298" s="209" t="e">
        <f t="shared" ca="1" si="158"/>
        <v>#REF!</v>
      </c>
      <c r="BG298" s="209" t="e">
        <f t="shared" ca="1" si="159"/>
        <v>#REF!</v>
      </c>
      <c r="BH298" s="209" t="e">
        <f t="shared" ca="1" si="160"/>
        <v>#REF!</v>
      </c>
      <c r="BI298" s="209" t="e">
        <f t="shared" ca="1" si="161"/>
        <v>#REF!</v>
      </c>
    </row>
    <row r="299" spans="1:61" s="3" customFormat="1">
      <c r="A299" s="246" t="s">
        <v>602</v>
      </c>
      <c r="B299" s="246" t="str">
        <f>INDEX('Ref1'!$E:$E,MATCH(A299,'Ref1'!$A:$A,0))</f>
        <v>South Oxfordshire</v>
      </c>
      <c r="C299" s="246" t="str">
        <f>INDEX('Ref1'!$B:$B,MATCH($A299,'Ref1'!$A:$A,0))</f>
        <v>SD</v>
      </c>
      <c r="D299" s="307">
        <f>INDEX(Inputs!$K$61:$K$71,MATCH($C299,Inputs!$Q$61:$Q$71,0))</f>
        <v>0</v>
      </c>
      <c r="E299" s="211">
        <f>$D299*INDEX('3_RatesBilling'!G:G,MATCH($A299,'3_RatesBilling'!$A:$A,0))</f>
        <v>0</v>
      </c>
      <c r="F299" s="211">
        <f>$D299*INDEX('3_RatesBilling'!H:H,MATCH($A299,'3_RatesBilling'!$A:$A,0))</f>
        <v>0</v>
      </c>
      <c r="G299" s="211">
        <f>$D299*INDEX('3_RatesBilling'!I:I,MATCH($A299,'3_RatesBilling'!$A:$A,0))</f>
        <v>0</v>
      </c>
      <c r="H299" s="211">
        <f>$D299*INDEX('3_RatesBilling'!J:J,MATCH($A299,'3_RatesBilling'!$A:$A,0))</f>
        <v>0</v>
      </c>
      <c r="I299" s="211">
        <f>$D299*INDEX('3_RatesBilling'!K:K,MATCH($A299,'3_RatesBilling'!$A:$A,0))</f>
        <v>0</v>
      </c>
      <c r="J299" s="211">
        <f>$D299*INDEX('3_RatesBilling'!L:L,MATCH($A299,'3_RatesBilling'!$A:$A,0))</f>
        <v>0</v>
      </c>
      <c r="K299" s="216">
        <f>$D299*INDEX('3_RatesBilling'!M:M,MATCH($A299,'3_RatesBilling'!$A:$A,0))</f>
        <v>0</v>
      </c>
      <c r="L299" s="213">
        <f>$D299*INDEX('3_RatesBilling'!N:N,MATCH($A299,'3_RatesBilling'!$A:$A,0))</f>
        <v>0</v>
      </c>
      <c r="M299" s="211">
        <f>$D299*INDEX('3_RatesBilling'!O:O,MATCH($A299,'3_RatesBilling'!$A:$A,0))</f>
        <v>0</v>
      </c>
      <c r="N299" s="211">
        <f>$D299*INDEX('3_RatesBilling'!P:P,MATCH($A299,'3_RatesBilling'!$A:$A,0))</f>
        <v>0</v>
      </c>
      <c r="O299" s="211">
        <f>$D299*INDEX('3_RatesBilling'!Q:Q,MATCH($A299,'3_RatesBilling'!$A:$A,0))</f>
        <v>0</v>
      </c>
      <c r="P299" s="211">
        <f>$D299*INDEX('3_RatesBilling'!R:R,MATCH($A299,'3_RatesBilling'!$A:$A,0))</f>
        <v>0</v>
      </c>
      <c r="Q299" s="211">
        <f>$D299*INDEX('3_RatesBilling'!S:S,MATCH($A299,'3_RatesBilling'!$A:$A,0))</f>
        <v>0</v>
      </c>
      <c r="R299" s="211">
        <f>$D299*INDEX('3_RatesBilling'!T:T,MATCH($A299,'3_RatesBilling'!$A:$A,0))</f>
        <v>0</v>
      </c>
      <c r="S299" s="211">
        <f>$D299*INDEX('3_RatesBilling'!U:U,MATCH($A299,'3_RatesBilling'!$A:$A,0))</f>
        <v>0</v>
      </c>
      <c r="T299" s="211">
        <f>$D299*INDEX('3_RatesBilling'!V:V,MATCH($A299,'3_RatesBilling'!$A:$A,0))</f>
        <v>0</v>
      </c>
      <c r="U299" s="211">
        <f>$D299*INDEX('3_RatesBilling'!W:W,MATCH($A299,'3_RatesBilling'!$A:$A,0))</f>
        <v>0</v>
      </c>
      <c r="V299" s="211">
        <f>$D299*INDEX('3_RatesBilling'!X:X,MATCH($A299,'3_RatesBilling'!$A:$A,0))</f>
        <v>0</v>
      </c>
      <c r="W299" s="211">
        <f>$D299*INDEX('3_RatesBilling'!Y:Y,MATCH($A299,'3_RatesBilling'!$A:$A,0))</f>
        <v>0</v>
      </c>
      <c r="X299" s="211">
        <f>$D299*INDEX('3_RatesBilling'!Z:Z,MATCH($A299,'3_RatesBilling'!$A:$A,0))</f>
        <v>0</v>
      </c>
      <c r="Y299" s="211">
        <f>$D299*INDEX('3_RatesBilling'!AA:AA,MATCH($A299,'3_RatesBilling'!$A:$A,0))</f>
        <v>0</v>
      </c>
      <c r="Z299" s="211">
        <f>$D299*INDEX('3_RatesBilling'!AB:AB,MATCH($A299,'3_RatesBilling'!$A:$A,0))</f>
        <v>0</v>
      </c>
      <c r="AA299" s="211">
        <f>$D299*INDEX('3_RatesBilling'!AC:AC,MATCH($A299,'3_RatesBilling'!$A:$A,0))</f>
        <v>0</v>
      </c>
      <c r="AC299" s="211" t="e">
        <f t="shared" ca="1" si="130"/>
        <v>#REF!</v>
      </c>
      <c r="AD299" s="211" t="e">
        <f t="shared" ca="1" si="131"/>
        <v>#REF!</v>
      </c>
      <c r="AE299" s="211" t="e">
        <f t="shared" ca="1" si="132"/>
        <v>#REF!</v>
      </c>
      <c r="AF299" s="211" t="e">
        <f t="shared" ca="1" si="133"/>
        <v>#REF!</v>
      </c>
      <c r="AG299" s="211" t="e">
        <f t="shared" ca="1" si="134"/>
        <v>#REF!</v>
      </c>
      <c r="AH299" s="211" t="e">
        <f t="shared" ca="1" si="135"/>
        <v>#REF!</v>
      </c>
      <c r="AI299" s="211" t="e">
        <f t="shared" ca="1" si="136"/>
        <v>#REF!</v>
      </c>
      <c r="AJ299" s="211" t="e">
        <f t="shared" ca="1" si="137"/>
        <v>#REF!</v>
      </c>
      <c r="AK299" s="211" t="e">
        <f t="shared" ca="1" si="138"/>
        <v>#REF!</v>
      </c>
      <c r="AL299" s="211" t="e">
        <f t="shared" ca="1" si="139"/>
        <v>#REF!</v>
      </c>
      <c r="AM299" s="211" t="e">
        <f t="shared" ca="1" si="140"/>
        <v>#REF!</v>
      </c>
      <c r="AN299" s="211" t="e">
        <f t="shared" ca="1" si="141"/>
        <v>#REF!</v>
      </c>
      <c r="AO299" s="211" t="e">
        <f t="shared" ca="1" si="142"/>
        <v>#REF!</v>
      </c>
      <c r="AP299" s="211" t="e">
        <f t="shared" ca="1" si="143"/>
        <v>#REF!</v>
      </c>
      <c r="AQ299" s="211" t="e">
        <f t="shared" ca="1" si="144"/>
        <v>#REF!</v>
      </c>
      <c r="AR299" s="211" t="e">
        <f t="shared" ca="1" si="145"/>
        <v>#REF!</v>
      </c>
      <c r="AT299" s="209" t="e">
        <f t="shared" ca="1" si="146"/>
        <v>#REF!</v>
      </c>
      <c r="AU299" s="209" t="e">
        <f t="shared" ca="1" si="147"/>
        <v>#REF!</v>
      </c>
      <c r="AV299" s="209" t="e">
        <f t="shared" ca="1" si="148"/>
        <v>#REF!</v>
      </c>
      <c r="AW299" s="209" t="e">
        <f t="shared" ca="1" si="149"/>
        <v>#REF!</v>
      </c>
      <c r="AX299" s="209" t="e">
        <f t="shared" ca="1" si="150"/>
        <v>#REF!</v>
      </c>
      <c r="AY299" s="209" t="e">
        <f t="shared" ca="1" si="151"/>
        <v>#REF!</v>
      </c>
      <c r="AZ299" s="209" t="e">
        <f t="shared" ca="1" si="152"/>
        <v>#REF!</v>
      </c>
      <c r="BA299" s="209" t="e">
        <f t="shared" ca="1" si="153"/>
        <v>#REF!</v>
      </c>
      <c r="BB299" s="209" t="e">
        <f t="shared" ca="1" si="154"/>
        <v>#REF!</v>
      </c>
      <c r="BC299" s="209" t="e">
        <f t="shared" ca="1" si="155"/>
        <v>#REF!</v>
      </c>
      <c r="BD299" s="209" t="e">
        <f t="shared" ca="1" si="156"/>
        <v>#REF!</v>
      </c>
      <c r="BE299" s="209" t="e">
        <f t="shared" ca="1" si="157"/>
        <v>#REF!</v>
      </c>
      <c r="BF299" s="209" t="e">
        <f t="shared" ca="1" si="158"/>
        <v>#REF!</v>
      </c>
      <c r="BG299" s="209" t="e">
        <f t="shared" ca="1" si="159"/>
        <v>#REF!</v>
      </c>
      <c r="BH299" s="209" t="e">
        <f t="shared" ca="1" si="160"/>
        <v>#REF!</v>
      </c>
      <c r="BI299" s="209" t="e">
        <f t="shared" ca="1" si="161"/>
        <v>#REF!</v>
      </c>
    </row>
    <row r="300" spans="1:61" s="3" customFormat="1">
      <c r="A300" s="246" t="s">
        <v>604</v>
      </c>
      <c r="B300" s="246" t="str">
        <f>INDEX('Ref1'!$E:$E,MATCH(A300,'Ref1'!$A:$A,0))</f>
        <v>South Ribble</v>
      </c>
      <c r="C300" s="246" t="str">
        <f>INDEX('Ref1'!$B:$B,MATCH($A300,'Ref1'!$A:$A,0))</f>
        <v>SD</v>
      </c>
      <c r="D300" s="307">
        <f>INDEX(Inputs!$K$61:$K$71,MATCH($C300,Inputs!$Q$61:$Q$71,0))</f>
        <v>0</v>
      </c>
      <c r="E300" s="211">
        <f>$D300*INDEX('3_RatesBilling'!G:G,MATCH($A300,'3_RatesBilling'!$A:$A,0))</f>
        <v>0</v>
      </c>
      <c r="F300" s="211">
        <f>$D300*INDEX('3_RatesBilling'!H:H,MATCH($A300,'3_RatesBilling'!$A:$A,0))</f>
        <v>0</v>
      </c>
      <c r="G300" s="211">
        <f>$D300*INDEX('3_RatesBilling'!I:I,MATCH($A300,'3_RatesBilling'!$A:$A,0))</f>
        <v>0</v>
      </c>
      <c r="H300" s="211">
        <f>$D300*INDEX('3_RatesBilling'!J:J,MATCH($A300,'3_RatesBilling'!$A:$A,0))</f>
        <v>0</v>
      </c>
      <c r="I300" s="211">
        <f>$D300*INDEX('3_RatesBilling'!K:K,MATCH($A300,'3_RatesBilling'!$A:$A,0))</f>
        <v>0</v>
      </c>
      <c r="J300" s="211">
        <f>$D300*INDEX('3_RatesBilling'!L:L,MATCH($A300,'3_RatesBilling'!$A:$A,0))</f>
        <v>0</v>
      </c>
      <c r="K300" s="216">
        <f>$D300*INDEX('3_RatesBilling'!M:M,MATCH($A300,'3_RatesBilling'!$A:$A,0))</f>
        <v>0</v>
      </c>
      <c r="L300" s="213">
        <f>$D300*INDEX('3_RatesBilling'!N:N,MATCH($A300,'3_RatesBilling'!$A:$A,0))</f>
        <v>0</v>
      </c>
      <c r="M300" s="211">
        <f>$D300*INDEX('3_RatesBilling'!O:O,MATCH($A300,'3_RatesBilling'!$A:$A,0))</f>
        <v>0</v>
      </c>
      <c r="N300" s="211">
        <f>$D300*INDEX('3_RatesBilling'!P:P,MATCH($A300,'3_RatesBilling'!$A:$A,0))</f>
        <v>0</v>
      </c>
      <c r="O300" s="211">
        <f>$D300*INDEX('3_RatesBilling'!Q:Q,MATCH($A300,'3_RatesBilling'!$A:$A,0))</f>
        <v>0</v>
      </c>
      <c r="P300" s="211">
        <f>$D300*INDEX('3_RatesBilling'!R:R,MATCH($A300,'3_RatesBilling'!$A:$A,0))</f>
        <v>0</v>
      </c>
      <c r="Q300" s="211">
        <f>$D300*INDEX('3_RatesBilling'!S:S,MATCH($A300,'3_RatesBilling'!$A:$A,0))</f>
        <v>0</v>
      </c>
      <c r="R300" s="211">
        <f>$D300*INDEX('3_RatesBilling'!T:T,MATCH($A300,'3_RatesBilling'!$A:$A,0))</f>
        <v>0</v>
      </c>
      <c r="S300" s="211">
        <f>$D300*INDEX('3_RatesBilling'!U:U,MATCH($A300,'3_RatesBilling'!$A:$A,0))</f>
        <v>0</v>
      </c>
      <c r="T300" s="211">
        <f>$D300*INDEX('3_RatesBilling'!V:V,MATCH($A300,'3_RatesBilling'!$A:$A,0))</f>
        <v>0</v>
      </c>
      <c r="U300" s="211">
        <f>$D300*INDEX('3_RatesBilling'!W:W,MATCH($A300,'3_RatesBilling'!$A:$A,0))</f>
        <v>0</v>
      </c>
      <c r="V300" s="211">
        <f>$D300*INDEX('3_RatesBilling'!X:X,MATCH($A300,'3_RatesBilling'!$A:$A,0))</f>
        <v>0</v>
      </c>
      <c r="W300" s="211">
        <f>$D300*INDEX('3_RatesBilling'!Y:Y,MATCH($A300,'3_RatesBilling'!$A:$A,0))</f>
        <v>0</v>
      </c>
      <c r="X300" s="211">
        <f>$D300*INDEX('3_RatesBilling'!Z:Z,MATCH($A300,'3_RatesBilling'!$A:$A,0))</f>
        <v>0</v>
      </c>
      <c r="Y300" s="211">
        <f>$D300*INDEX('3_RatesBilling'!AA:AA,MATCH($A300,'3_RatesBilling'!$A:$A,0))</f>
        <v>0</v>
      </c>
      <c r="Z300" s="211">
        <f>$D300*INDEX('3_RatesBilling'!AB:AB,MATCH($A300,'3_RatesBilling'!$A:$A,0))</f>
        <v>0</v>
      </c>
      <c r="AA300" s="211">
        <f>$D300*INDEX('3_RatesBilling'!AC:AC,MATCH($A300,'3_RatesBilling'!$A:$A,0))</f>
        <v>0</v>
      </c>
      <c r="AC300" s="211" t="e">
        <f t="shared" ca="1" si="130"/>
        <v>#REF!</v>
      </c>
      <c r="AD300" s="211" t="e">
        <f t="shared" ca="1" si="131"/>
        <v>#REF!</v>
      </c>
      <c r="AE300" s="211" t="e">
        <f t="shared" ca="1" si="132"/>
        <v>#REF!</v>
      </c>
      <c r="AF300" s="211" t="e">
        <f t="shared" ca="1" si="133"/>
        <v>#REF!</v>
      </c>
      <c r="AG300" s="211" t="e">
        <f t="shared" ca="1" si="134"/>
        <v>#REF!</v>
      </c>
      <c r="AH300" s="211" t="e">
        <f t="shared" ca="1" si="135"/>
        <v>#REF!</v>
      </c>
      <c r="AI300" s="211" t="e">
        <f t="shared" ca="1" si="136"/>
        <v>#REF!</v>
      </c>
      <c r="AJ300" s="211" t="e">
        <f t="shared" ca="1" si="137"/>
        <v>#REF!</v>
      </c>
      <c r="AK300" s="211" t="e">
        <f t="shared" ca="1" si="138"/>
        <v>#REF!</v>
      </c>
      <c r="AL300" s="211" t="e">
        <f t="shared" ca="1" si="139"/>
        <v>#REF!</v>
      </c>
      <c r="AM300" s="211" t="e">
        <f t="shared" ca="1" si="140"/>
        <v>#REF!</v>
      </c>
      <c r="AN300" s="211" t="e">
        <f t="shared" ca="1" si="141"/>
        <v>#REF!</v>
      </c>
      <c r="AO300" s="211" t="e">
        <f t="shared" ca="1" si="142"/>
        <v>#REF!</v>
      </c>
      <c r="AP300" s="211" t="e">
        <f t="shared" ca="1" si="143"/>
        <v>#REF!</v>
      </c>
      <c r="AQ300" s="211" t="e">
        <f t="shared" ca="1" si="144"/>
        <v>#REF!</v>
      </c>
      <c r="AR300" s="211" t="e">
        <f t="shared" ca="1" si="145"/>
        <v>#REF!</v>
      </c>
      <c r="AT300" s="209" t="e">
        <f t="shared" ca="1" si="146"/>
        <v>#REF!</v>
      </c>
      <c r="AU300" s="209" t="e">
        <f t="shared" ca="1" si="147"/>
        <v>#REF!</v>
      </c>
      <c r="AV300" s="209" t="e">
        <f t="shared" ca="1" si="148"/>
        <v>#REF!</v>
      </c>
      <c r="AW300" s="209" t="e">
        <f t="shared" ca="1" si="149"/>
        <v>#REF!</v>
      </c>
      <c r="AX300" s="209" t="e">
        <f t="shared" ca="1" si="150"/>
        <v>#REF!</v>
      </c>
      <c r="AY300" s="209" t="e">
        <f t="shared" ca="1" si="151"/>
        <v>#REF!</v>
      </c>
      <c r="AZ300" s="209" t="e">
        <f t="shared" ca="1" si="152"/>
        <v>#REF!</v>
      </c>
      <c r="BA300" s="209" t="e">
        <f t="shared" ca="1" si="153"/>
        <v>#REF!</v>
      </c>
      <c r="BB300" s="209" t="e">
        <f t="shared" ca="1" si="154"/>
        <v>#REF!</v>
      </c>
      <c r="BC300" s="209" t="e">
        <f t="shared" ca="1" si="155"/>
        <v>#REF!</v>
      </c>
      <c r="BD300" s="209" t="e">
        <f t="shared" ca="1" si="156"/>
        <v>#REF!</v>
      </c>
      <c r="BE300" s="209" t="e">
        <f t="shared" ca="1" si="157"/>
        <v>#REF!</v>
      </c>
      <c r="BF300" s="209" t="e">
        <f t="shared" ca="1" si="158"/>
        <v>#REF!</v>
      </c>
      <c r="BG300" s="209" t="e">
        <f t="shared" ca="1" si="159"/>
        <v>#REF!</v>
      </c>
      <c r="BH300" s="209" t="e">
        <f t="shared" ca="1" si="160"/>
        <v>#REF!</v>
      </c>
      <c r="BI300" s="209" t="e">
        <f t="shared" ca="1" si="161"/>
        <v>#REF!</v>
      </c>
    </row>
    <row r="301" spans="1:61" s="3" customFormat="1">
      <c r="A301" s="246" t="s">
        <v>606</v>
      </c>
      <c r="B301" s="246" t="str">
        <f>INDEX('Ref1'!$E:$E,MATCH(A301,'Ref1'!$A:$A,0))</f>
        <v>South Somerset</v>
      </c>
      <c r="C301" s="246" t="str">
        <f>INDEX('Ref1'!$B:$B,MATCH($A301,'Ref1'!$A:$A,0))</f>
        <v>SD</v>
      </c>
      <c r="D301" s="307">
        <f>INDEX(Inputs!$K$61:$K$71,MATCH($C301,Inputs!$Q$61:$Q$71,0))</f>
        <v>0</v>
      </c>
      <c r="E301" s="211">
        <f>$D301*INDEX('3_RatesBilling'!G:G,MATCH($A301,'3_RatesBilling'!$A:$A,0))</f>
        <v>0</v>
      </c>
      <c r="F301" s="211">
        <f>$D301*INDEX('3_RatesBilling'!H:H,MATCH($A301,'3_RatesBilling'!$A:$A,0))</f>
        <v>0</v>
      </c>
      <c r="G301" s="211">
        <f>$D301*INDEX('3_RatesBilling'!I:I,MATCH($A301,'3_RatesBilling'!$A:$A,0))</f>
        <v>0</v>
      </c>
      <c r="H301" s="211">
        <f>$D301*INDEX('3_RatesBilling'!J:J,MATCH($A301,'3_RatesBilling'!$A:$A,0))</f>
        <v>0</v>
      </c>
      <c r="I301" s="211">
        <f>$D301*INDEX('3_RatesBilling'!K:K,MATCH($A301,'3_RatesBilling'!$A:$A,0))</f>
        <v>0</v>
      </c>
      <c r="J301" s="211">
        <f>$D301*INDEX('3_RatesBilling'!L:L,MATCH($A301,'3_RatesBilling'!$A:$A,0))</f>
        <v>0</v>
      </c>
      <c r="K301" s="216">
        <f>$D301*INDEX('3_RatesBilling'!M:M,MATCH($A301,'3_RatesBilling'!$A:$A,0))</f>
        <v>0</v>
      </c>
      <c r="L301" s="213">
        <f>$D301*INDEX('3_RatesBilling'!N:N,MATCH($A301,'3_RatesBilling'!$A:$A,0))</f>
        <v>0</v>
      </c>
      <c r="M301" s="211">
        <f>$D301*INDEX('3_RatesBilling'!O:O,MATCH($A301,'3_RatesBilling'!$A:$A,0))</f>
        <v>0</v>
      </c>
      <c r="N301" s="211">
        <f>$D301*INDEX('3_RatesBilling'!P:P,MATCH($A301,'3_RatesBilling'!$A:$A,0))</f>
        <v>0</v>
      </c>
      <c r="O301" s="211">
        <f>$D301*INDEX('3_RatesBilling'!Q:Q,MATCH($A301,'3_RatesBilling'!$A:$A,0))</f>
        <v>0</v>
      </c>
      <c r="P301" s="211">
        <f>$D301*INDEX('3_RatesBilling'!R:R,MATCH($A301,'3_RatesBilling'!$A:$A,0))</f>
        <v>0</v>
      </c>
      <c r="Q301" s="211">
        <f>$D301*INDEX('3_RatesBilling'!S:S,MATCH($A301,'3_RatesBilling'!$A:$A,0))</f>
        <v>0</v>
      </c>
      <c r="R301" s="211">
        <f>$D301*INDEX('3_RatesBilling'!T:T,MATCH($A301,'3_RatesBilling'!$A:$A,0))</f>
        <v>0</v>
      </c>
      <c r="S301" s="211">
        <f>$D301*INDEX('3_RatesBilling'!U:U,MATCH($A301,'3_RatesBilling'!$A:$A,0))</f>
        <v>0</v>
      </c>
      <c r="T301" s="211">
        <f>$D301*INDEX('3_RatesBilling'!V:V,MATCH($A301,'3_RatesBilling'!$A:$A,0))</f>
        <v>0</v>
      </c>
      <c r="U301" s="211">
        <f>$D301*INDEX('3_RatesBilling'!W:W,MATCH($A301,'3_RatesBilling'!$A:$A,0))</f>
        <v>0</v>
      </c>
      <c r="V301" s="211">
        <f>$D301*INDEX('3_RatesBilling'!X:X,MATCH($A301,'3_RatesBilling'!$A:$A,0))</f>
        <v>0</v>
      </c>
      <c r="W301" s="211">
        <f>$D301*INDEX('3_RatesBilling'!Y:Y,MATCH($A301,'3_RatesBilling'!$A:$A,0))</f>
        <v>0</v>
      </c>
      <c r="X301" s="211">
        <f>$D301*INDEX('3_RatesBilling'!Z:Z,MATCH($A301,'3_RatesBilling'!$A:$A,0))</f>
        <v>0</v>
      </c>
      <c r="Y301" s="211">
        <f>$D301*INDEX('3_RatesBilling'!AA:AA,MATCH($A301,'3_RatesBilling'!$A:$A,0))</f>
        <v>0</v>
      </c>
      <c r="Z301" s="211">
        <f>$D301*INDEX('3_RatesBilling'!AB:AB,MATCH($A301,'3_RatesBilling'!$A:$A,0))</f>
        <v>0</v>
      </c>
      <c r="AA301" s="211">
        <f>$D301*INDEX('3_RatesBilling'!AC:AC,MATCH($A301,'3_RatesBilling'!$A:$A,0))</f>
        <v>0</v>
      </c>
      <c r="AC301" s="211" t="e">
        <f t="shared" ca="1" si="130"/>
        <v>#REF!</v>
      </c>
      <c r="AD301" s="211" t="e">
        <f t="shared" ca="1" si="131"/>
        <v>#REF!</v>
      </c>
      <c r="AE301" s="211" t="e">
        <f t="shared" ca="1" si="132"/>
        <v>#REF!</v>
      </c>
      <c r="AF301" s="211" t="e">
        <f t="shared" ca="1" si="133"/>
        <v>#REF!</v>
      </c>
      <c r="AG301" s="211" t="e">
        <f t="shared" ca="1" si="134"/>
        <v>#REF!</v>
      </c>
      <c r="AH301" s="211" t="e">
        <f t="shared" ca="1" si="135"/>
        <v>#REF!</v>
      </c>
      <c r="AI301" s="211" t="e">
        <f t="shared" ca="1" si="136"/>
        <v>#REF!</v>
      </c>
      <c r="AJ301" s="211" t="e">
        <f t="shared" ca="1" si="137"/>
        <v>#REF!</v>
      </c>
      <c r="AK301" s="211" t="e">
        <f t="shared" ca="1" si="138"/>
        <v>#REF!</v>
      </c>
      <c r="AL301" s="211" t="e">
        <f t="shared" ca="1" si="139"/>
        <v>#REF!</v>
      </c>
      <c r="AM301" s="211" t="e">
        <f t="shared" ca="1" si="140"/>
        <v>#REF!</v>
      </c>
      <c r="AN301" s="211" t="e">
        <f t="shared" ca="1" si="141"/>
        <v>#REF!</v>
      </c>
      <c r="AO301" s="211" t="e">
        <f t="shared" ca="1" si="142"/>
        <v>#REF!</v>
      </c>
      <c r="AP301" s="211" t="e">
        <f t="shared" ca="1" si="143"/>
        <v>#REF!</v>
      </c>
      <c r="AQ301" s="211" t="e">
        <f t="shared" ca="1" si="144"/>
        <v>#REF!</v>
      </c>
      <c r="AR301" s="211" t="e">
        <f t="shared" ca="1" si="145"/>
        <v>#REF!</v>
      </c>
      <c r="AT301" s="209" t="e">
        <f t="shared" ca="1" si="146"/>
        <v>#REF!</v>
      </c>
      <c r="AU301" s="209" t="e">
        <f t="shared" ca="1" si="147"/>
        <v>#REF!</v>
      </c>
      <c r="AV301" s="209" t="e">
        <f t="shared" ca="1" si="148"/>
        <v>#REF!</v>
      </c>
      <c r="AW301" s="209" t="e">
        <f t="shared" ca="1" si="149"/>
        <v>#REF!</v>
      </c>
      <c r="AX301" s="209" t="e">
        <f t="shared" ca="1" si="150"/>
        <v>#REF!</v>
      </c>
      <c r="AY301" s="209" t="e">
        <f t="shared" ca="1" si="151"/>
        <v>#REF!</v>
      </c>
      <c r="AZ301" s="209" t="e">
        <f t="shared" ca="1" si="152"/>
        <v>#REF!</v>
      </c>
      <c r="BA301" s="209" t="e">
        <f t="shared" ca="1" si="153"/>
        <v>#REF!</v>
      </c>
      <c r="BB301" s="209" t="e">
        <f t="shared" ca="1" si="154"/>
        <v>#REF!</v>
      </c>
      <c r="BC301" s="209" t="e">
        <f t="shared" ca="1" si="155"/>
        <v>#REF!</v>
      </c>
      <c r="BD301" s="209" t="e">
        <f t="shared" ca="1" si="156"/>
        <v>#REF!</v>
      </c>
      <c r="BE301" s="209" t="e">
        <f t="shared" ca="1" si="157"/>
        <v>#REF!</v>
      </c>
      <c r="BF301" s="209" t="e">
        <f t="shared" ca="1" si="158"/>
        <v>#REF!</v>
      </c>
      <c r="BG301" s="209" t="e">
        <f t="shared" ca="1" si="159"/>
        <v>#REF!</v>
      </c>
      <c r="BH301" s="209" t="e">
        <f t="shared" ca="1" si="160"/>
        <v>#REF!</v>
      </c>
      <c r="BI301" s="209" t="e">
        <f t="shared" ca="1" si="161"/>
        <v>#REF!</v>
      </c>
    </row>
    <row r="302" spans="1:61" s="3" customFormat="1">
      <c r="A302" s="246" t="s">
        <v>608</v>
      </c>
      <c r="B302" s="246" t="str">
        <f>INDEX('Ref1'!$E:$E,MATCH(A302,'Ref1'!$A:$A,0))</f>
        <v>South Staffordshire</v>
      </c>
      <c r="C302" s="246" t="str">
        <f>INDEX('Ref1'!$B:$B,MATCH($A302,'Ref1'!$A:$A,0))</f>
        <v>SD</v>
      </c>
      <c r="D302" s="307">
        <f>INDEX(Inputs!$K$61:$K$71,MATCH($C302,Inputs!$Q$61:$Q$71,0))</f>
        <v>0</v>
      </c>
      <c r="E302" s="211">
        <f>$D302*INDEX('3_RatesBilling'!G:G,MATCH($A302,'3_RatesBilling'!$A:$A,0))</f>
        <v>0</v>
      </c>
      <c r="F302" s="211">
        <f>$D302*INDEX('3_RatesBilling'!H:H,MATCH($A302,'3_RatesBilling'!$A:$A,0))</f>
        <v>0</v>
      </c>
      <c r="G302" s="211">
        <f>$D302*INDEX('3_RatesBilling'!I:I,MATCH($A302,'3_RatesBilling'!$A:$A,0))</f>
        <v>0</v>
      </c>
      <c r="H302" s="211">
        <f>$D302*INDEX('3_RatesBilling'!J:J,MATCH($A302,'3_RatesBilling'!$A:$A,0))</f>
        <v>0</v>
      </c>
      <c r="I302" s="211">
        <f>$D302*INDEX('3_RatesBilling'!K:K,MATCH($A302,'3_RatesBilling'!$A:$A,0))</f>
        <v>0</v>
      </c>
      <c r="J302" s="211">
        <f>$D302*INDEX('3_RatesBilling'!L:L,MATCH($A302,'3_RatesBilling'!$A:$A,0))</f>
        <v>0</v>
      </c>
      <c r="K302" s="216">
        <f>$D302*INDEX('3_RatesBilling'!M:M,MATCH($A302,'3_RatesBilling'!$A:$A,0))</f>
        <v>0</v>
      </c>
      <c r="L302" s="213">
        <f>$D302*INDEX('3_RatesBilling'!N:N,MATCH($A302,'3_RatesBilling'!$A:$A,0))</f>
        <v>0</v>
      </c>
      <c r="M302" s="211">
        <f>$D302*INDEX('3_RatesBilling'!O:O,MATCH($A302,'3_RatesBilling'!$A:$A,0))</f>
        <v>0</v>
      </c>
      <c r="N302" s="211">
        <f>$D302*INDEX('3_RatesBilling'!P:P,MATCH($A302,'3_RatesBilling'!$A:$A,0))</f>
        <v>0</v>
      </c>
      <c r="O302" s="211">
        <f>$D302*INDEX('3_RatesBilling'!Q:Q,MATCH($A302,'3_RatesBilling'!$A:$A,0))</f>
        <v>0</v>
      </c>
      <c r="P302" s="211">
        <f>$D302*INDEX('3_RatesBilling'!R:R,MATCH($A302,'3_RatesBilling'!$A:$A,0))</f>
        <v>0</v>
      </c>
      <c r="Q302" s="211">
        <f>$D302*INDEX('3_RatesBilling'!S:S,MATCH($A302,'3_RatesBilling'!$A:$A,0))</f>
        <v>0</v>
      </c>
      <c r="R302" s="211">
        <f>$D302*INDEX('3_RatesBilling'!T:T,MATCH($A302,'3_RatesBilling'!$A:$A,0))</f>
        <v>0</v>
      </c>
      <c r="S302" s="211">
        <f>$D302*INDEX('3_RatesBilling'!U:U,MATCH($A302,'3_RatesBilling'!$A:$A,0))</f>
        <v>0</v>
      </c>
      <c r="T302" s="211">
        <f>$D302*INDEX('3_RatesBilling'!V:V,MATCH($A302,'3_RatesBilling'!$A:$A,0))</f>
        <v>0</v>
      </c>
      <c r="U302" s="211">
        <f>$D302*INDEX('3_RatesBilling'!W:W,MATCH($A302,'3_RatesBilling'!$A:$A,0))</f>
        <v>0</v>
      </c>
      <c r="V302" s="211">
        <f>$D302*INDEX('3_RatesBilling'!X:X,MATCH($A302,'3_RatesBilling'!$A:$A,0))</f>
        <v>0</v>
      </c>
      <c r="W302" s="211">
        <f>$D302*INDEX('3_RatesBilling'!Y:Y,MATCH($A302,'3_RatesBilling'!$A:$A,0))</f>
        <v>0</v>
      </c>
      <c r="X302" s="211">
        <f>$D302*INDEX('3_RatesBilling'!Z:Z,MATCH($A302,'3_RatesBilling'!$A:$A,0))</f>
        <v>0</v>
      </c>
      <c r="Y302" s="211">
        <f>$D302*INDEX('3_RatesBilling'!AA:AA,MATCH($A302,'3_RatesBilling'!$A:$A,0))</f>
        <v>0</v>
      </c>
      <c r="Z302" s="211">
        <f>$D302*INDEX('3_RatesBilling'!AB:AB,MATCH($A302,'3_RatesBilling'!$A:$A,0))</f>
        <v>0</v>
      </c>
      <c r="AA302" s="211">
        <f>$D302*INDEX('3_RatesBilling'!AC:AC,MATCH($A302,'3_RatesBilling'!$A:$A,0))</f>
        <v>0</v>
      </c>
      <c r="AC302" s="211" t="e">
        <f t="shared" ca="1" si="130"/>
        <v>#REF!</v>
      </c>
      <c r="AD302" s="211" t="e">
        <f t="shared" ca="1" si="131"/>
        <v>#REF!</v>
      </c>
      <c r="AE302" s="211" t="e">
        <f t="shared" ca="1" si="132"/>
        <v>#REF!</v>
      </c>
      <c r="AF302" s="211" t="e">
        <f t="shared" ca="1" si="133"/>
        <v>#REF!</v>
      </c>
      <c r="AG302" s="211" t="e">
        <f t="shared" ca="1" si="134"/>
        <v>#REF!</v>
      </c>
      <c r="AH302" s="211" t="e">
        <f t="shared" ca="1" si="135"/>
        <v>#REF!</v>
      </c>
      <c r="AI302" s="211" t="e">
        <f t="shared" ca="1" si="136"/>
        <v>#REF!</v>
      </c>
      <c r="AJ302" s="211" t="e">
        <f t="shared" ca="1" si="137"/>
        <v>#REF!</v>
      </c>
      <c r="AK302" s="211" t="e">
        <f t="shared" ca="1" si="138"/>
        <v>#REF!</v>
      </c>
      <c r="AL302" s="211" t="e">
        <f t="shared" ca="1" si="139"/>
        <v>#REF!</v>
      </c>
      <c r="AM302" s="211" t="e">
        <f t="shared" ca="1" si="140"/>
        <v>#REF!</v>
      </c>
      <c r="AN302" s="211" t="e">
        <f t="shared" ca="1" si="141"/>
        <v>#REF!</v>
      </c>
      <c r="AO302" s="211" t="e">
        <f t="shared" ca="1" si="142"/>
        <v>#REF!</v>
      </c>
      <c r="AP302" s="211" t="e">
        <f t="shared" ca="1" si="143"/>
        <v>#REF!</v>
      </c>
      <c r="AQ302" s="211" t="e">
        <f t="shared" ca="1" si="144"/>
        <v>#REF!</v>
      </c>
      <c r="AR302" s="211" t="e">
        <f t="shared" ca="1" si="145"/>
        <v>#REF!</v>
      </c>
      <c r="AT302" s="209" t="e">
        <f t="shared" ca="1" si="146"/>
        <v>#REF!</v>
      </c>
      <c r="AU302" s="209" t="e">
        <f t="shared" ca="1" si="147"/>
        <v>#REF!</v>
      </c>
      <c r="AV302" s="209" t="e">
        <f t="shared" ca="1" si="148"/>
        <v>#REF!</v>
      </c>
      <c r="AW302" s="209" t="e">
        <f t="shared" ca="1" si="149"/>
        <v>#REF!</v>
      </c>
      <c r="AX302" s="209" t="e">
        <f t="shared" ca="1" si="150"/>
        <v>#REF!</v>
      </c>
      <c r="AY302" s="209" t="e">
        <f t="shared" ca="1" si="151"/>
        <v>#REF!</v>
      </c>
      <c r="AZ302" s="209" t="e">
        <f t="shared" ca="1" si="152"/>
        <v>#REF!</v>
      </c>
      <c r="BA302" s="209" t="e">
        <f t="shared" ca="1" si="153"/>
        <v>#REF!</v>
      </c>
      <c r="BB302" s="209" t="e">
        <f t="shared" ca="1" si="154"/>
        <v>#REF!</v>
      </c>
      <c r="BC302" s="209" t="e">
        <f t="shared" ca="1" si="155"/>
        <v>#REF!</v>
      </c>
      <c r="BD302" s="209" t="e">
        <f t="shared" ca="1" si="156"/>
        <v>#REF!</v>
      </c>
      <c r="BE302" s="209" t="e">
        <f t="shared" ca="1" si="157"/>
        <v>#REF!</v>
      </c>
      <c r="BF302" s="209" t="e">
        <f t="shared" ca="1" si="158"/>
        <v>#REF!</v>
      </c>
      <c r="BG302" s="209" t="e">
        <f t="shared" ca="1" si="159"/>
        <v>#REF!</v>
      </c>
      <c r="BH302" s="209" t="e">
        <f t="shared" ca="1" si="160"/>
        <v>#REF!</v>
      </c>
      <c r="BI302" s="209" t="e">
        <f t="shared" ca="1" si="161"/>
        <v>#REF!</v>
      </c>
    </row>
    <row r="303" spans="1:61" s="3" customFormat="1">
      <c r="A303" s="246" t="s">
        <v>610</v>
      </c>
      <c r="B303" s="246" t="str">
        <f>INDEX('Ref1'!$E:$E,MATCH(A303,'Ref1'!$A:$A,0))</f>
        <v>South Tyneside</v>
      </c>
      <c r="C303" s="246" t="str">
        <f>INDEX('Ref1'!$B:$B,MATCH($A303,'Ref1'!$A:$A,0))</f>
        <v>MD</v>
      </c>
      <c r="D303" s="307">
        <f>INDEX(Inputs!$K$61:$K$71,MATCH($C303,Inputs!$Q$61:$Q$71,0))</f>
        <v>0</v>
      </c>
      <c r="E303" s="211">
        <f>$D303*INDEX('3_RatesBilling'!G:G,MATCH($A303,'3_RatesBilling'!$A:$A,0))</f>
        <v>0</v>
      </c>
      <c r="F303" s="211">
        <f>$D303*INDEX('3_RatesBilling'!H:H,MATCH($A303,'3_RatesBilling'!$A:$A,0))</f>
        <v>0</v>
      </c>
      <c r="G303" s="211">
        <f>$D303*INDEX('3_RatesBilling'!I:I,MATCH($A303,'3_RatesBilling'!$A:$A,0))</f>
        <v>0</v>
      </c>
      <c r="H303" s="211">
        <f>$D303*INDEX('3_RatesBilling'!J:J,MATCH($A303,'3_RatesBilling'!$A:$A,0))</f>
        <v>0</v>
      </c>
      <c r="I303" s="211">
        <f>$D303*INDEX('3_RatesBilling'!K:K,MATCH($A303,'3_RatesBilling'!$A:$A,0))</f>
        <v>0</v>
      </c>
      <c r="J303" s="211">
        <f>$D303*INDEX('3_RatesBilling'!L:L,MATCH($A303,'3_RatesBilling'!$A:$A,0))</f>
        <v>0</v>
      </c>
      <c r="K303" s="216">
        <f>$D303*INDEX('3_RatesBilling'!M:M,MATCH($A303,'3_RatesBilling'!$A:$A,0))</f>
        <v>0</v>
      </c>
      <c r="L303" s="213">
        <f>$D303*INDEX('3_RatesBilling'!N:N,MATCH($A303,'3_RatesBilling'!$A:$A,0))</f>
        <v>0</v>
      </c>
      <c r="M303" s="211">
        <f>$D303*INDEX('3_RatesBilling'!O:O,MATCH($A303,'3_RatesBilling'!$A:$A,0))</f>
        <v>0</v>
      </c>
      <c r="N303" s="211">
        <f>$D303*INDEX('3_RatesBilling'!P:P,MATCH($A303,'3_RatesBilling'!$A:$A,0))</f>
        <v>0</v>
      </c>
      <c r="O303" s="211">
        <f>$D303*INDEX('3_RatesBilling'!Q:Q,MATCH($A303,'3_RatesBilling'!$A:$A,0))</f>
        <v>0</v>
      </c>
      <c r="P303" s="211">
        <f>$D303*INDEX('3_RatesBilling'!R:R,MATCH($A303,'3_RatesBilling'!$A:$A,0))</f>
        <v>0</v>
      </c>
      <c r="Q303" s="211">
        <f>$D303*INDEX('3_RatesBilling'!S:S,MATCH($A303,'3_RatesBilling'!$A:$A,0))</f>
        <v>0</v>
      </c>
      <c r="R303" s="211">
        <f>$D303*INDEX('3_RatesBilling'!T:T,MATCH($A303,'3_RatesBilling'!$A:$A,0))</f>
        <v>0</v>
      </c>
      <c r="S303" s="211">
        <f>$D303*INDEX('3_RatesBilling'!U:U,MATCH($A303,'3_RatesBilling'!$A:$A,0))</f>
        <v>0</v>
      </c>
      <c r="T303" s="211">
        <f>$D303*INDEX('3_RatesBilling'!V:V,MATCH($A303,'3_RatesBilling'!$A:$A,0))</f>
        <v>0</v>
      </c>
      <c r="U303" s="211">
        <f>$D303*INDEX('3_RatesBilling'!W:W,MATCH($A303,'3_RatesBilling'!$A:$A,0))</f>
        <v>0</v>
      </c>
      <c r="V303" s="211">
        <f>$D303*INDEX('3_RatesBilling'!X:X,MATCH($A303,'3_RatesBilling'!$A:$A,0))</f>
        <v>0</v>
      </c>
      <c r="W303" s="211">
        <f>$D303*INDEX('3_RatesBilling'!Y:Y,MATCH($A303,'3_RatesBilling'!$A:$A,0))</f>
        <v>0</v>
      </c>
      <c r="X303" s="211">
        <f>$D303*INDEX('3_RatesBilling'!Z:Z,MATCH($A303,'3_RatesBilling'!$A:$A,0))</f>
        <v>0</v>
      </c>
      <c r="Y303" s="211">
        <f>$D303*INDEX('3_RatesBilling'!AA:AA,MATCH($A303,'3_RatesBilling'!$A:$A,0))</f>
        <v>0</v>
      </c>
      <c r="Z303" s="211">
        <f>$D303*INDEX('3_RatesBilling'!AB:AB,MATCH($A303,'3_RatesBilling'!$A:$A,0))</f>
        <v>0</v>
      </c>
      <c r="AA303" s="211">
        <f>$D303*INDEX('3_RatesBilling'!AC:AC,MATCH($A303,'3_RatesBilling'!$A:$A,0))</f>
        <v>0</v>
      </c>
      <c r="AC303" s="211" t="e">
        <f t="shared" ca="1" si="130"/>
        <v>#REF!</v>
      </c>
      <c r="AD303" s="211" t="e">
        <f t="shared" ca="1" si="131"/>
        <v>#REF!</v>
      </c>
      <c r="AE303" s="211" t="e">
        <f t="shared" ca="1" si="132"/>
        <v>#REF!</v>
      </c>
      <c r="AF303" s="211" t="e">
        <f t="shared" ca="1" si="133"/>
        <v>#REF!</v>
      </c>
      <c r="AG303" s="211" t="e">
        <f t="shared" ca="1" si="134"/>
        <v>#REF!</v>
      </c>
      <c r="AH303" s="211" t="e">
        <f t="shared" ca="1" si="135"/>
        <v>#REF!</v>
      </c>
      <c r="AI303" s="211" t="e">
        <f t="shared" ca="1" si="136"/>
        <v>#REF!</v>
      </c>
      <c r="AJ303" s="211" t="e">
        <f t="shared" ca="1" si="137"/>
        <v>#REF!</v>
      </c>
      <c r="AK303" s="211" t="e">
        <f t="shared" ca="1" si="138"/>
        <v>#REF!</v>
      </c>
      <c r="AL303" s="211" t="e">
        <f t="shared" ca="1" si="139"/>
        <v>#REF!</v>
      </c>
      <c r="AM303" s="211" t="e">
        <f t="shared" ca="1" si="140"/>
        <v>#REF!</v>
      </c>
      <c r="AN303" s="211" t="e">
        <f t="shared" ca="1" si="141"/>
        <v>#REF!</v>
      </c>
      <c r="AO303" s="211" t="e">
        <f t="shared" ca="1" si="142"/>
        <v>#REF!</v>
      </c>
      <c r="AP303" s="211" t="e">
        <f t="shared" ca="1" si="143"/>
        <v>#REF!</v>
      </c>
      <c r="AQ303" s="211" t="e">
        <f t="shared" ca="1" si="144"/>
        <v>#REF!</v>
      </c>
      <c r="AR303" s="211" t="e">
        <f t="shared" ca="1" si="145"/>
        <v>#REF!</v>
      </c>
      <c r="AT303" s="209" t="e">
        <f t="shared" ca="1" si="146"/>
        <v>#REF!</v>
      </c>
      <c r="AU303" s="209" t="e">
        <f t="shared" ca="1" si="147"/>
        <v>#REF!</v>
      </c>
      <c r="AV303" s="209" t="e">
        <f t="shared" ca="1" si="148"/>
        <v>#REF!</v>
      </c>
      <c r="AW303" s="209" t="e">
        <f t="shared" ca="1" si="149"/>
        <v>#REF!</v>
      </c>
      <c r="AX303" s="209" t="e">
        <f t="shared" ca="1" si="150"/>
        <v>#REF!</v>
      </c>
      <c r="AY303" s="209" t="e">
        <f t="shared" ca="1" si="151"/>
        <v>#REF!</v>
      </c>
      <c r="AZ303" s="209" t="e">
        <f t="shared" ca="1" si="152"/>
        <v>#REF!</v>
      </c>
      <c r="BA303" s="209" t="e">
        <f t="shared" ca="1" si="153"/>
        <v>#REF!</v>
      </c>
      <c r="BB303" s="209" t="e">
        <f t="shared" ca="1" si="154"/>
        <v>#REF!</v>
      </c>
      <c r="BC303" s="209" t="e">
        <f t="shared" ca="1" si="155"/>
        <v>#REF!</v>
      </c>
      <c r="BD303" s="209" t="e">
        <f t="shared" ca="1" si="156"/>
        <v>#REF!</v>
      </c>
      <c r="BE303" s="209" t="e">
        <f t="shared" ca="1" si="157"/>
        <v>#REF!</v>
      </c>
      <c r="BF303" s="209" t="e">
        <f t="shared" ca="1" si="158"/>
        <v>#REF!</v>
      </c>
      <c r="BG303" s="209" t="e">
        <f t="shared" ca="1" si="159"/>
        <v>#REF!</v>
      </c>
      <c r="BH303" s="209" t="e">
        <f t="shared" ca="1" si="160"/>
        <v>#REF!</v>
      </c>
      <c r="BI303" s="209" t="e">
        <f t="shared" ca="1" si="161"/>
        <v>#REF!</v>
      </c>
    </row>
    <row r="304" spans="1:61" s="3" customFormat="1">
      <c r="A304" s="246" t="s">
        <v>612</v>
      </c>
      <c r="B304" s="246" t="str">
        <f>INDEX('Ref1'!$E:$E,MATCH(A304,'Ref1'!$A:$A,0))</f>
        <v>South Yorkshire Fire</v>
      </c>
      <c r="C304" s="246" t="str">
        <f>INDEX('Ref1'!$B:$B,MATCH($A304,'Ref1'!$A:$A,0))</f>
        <v>FIR</v>
      </c>
      <c r="D304" s="307">
        <f>INDEX(Inputs!$K$61:$K$71,MATCH($C304,Inputs!$Q$61:$Q$71,0))</f>
        <v>0</v>
      </c>
      <c r="E304" s="211">
        <f>$D304*INDEX('3_RatesBilling'!G:G,MATCH($A304,'3_RatesBilling'!$A:$A,0))</f>
        <v>0</v>
      </c>
      <c r="F304" s="211">
        <f>$D304*INDEX('3_RatesBilling'!H:H,MATCH($A304,'3_RatesBilling'!$A:$A,0))</f>
        <v>0</v>
      </c>
      <c r="G304" s="211">
        <f>$D304*INDEX('3_RatesBilling'!I:I,MATCH($A304,'3_RatesBilling'!$A:$A,0))</f>
        <v>0</v>
      </c>
      <c r="H304" s="211">
        <f>$D304*INDEX('3_RatesBilling'!J:J,MATCH($A304,'3_RatesBilling'!$A:$A,0))</f>
        <v>0</v>
      </c>
      <c r="I304" s="211">
        <f>$D304*INDEX('3_RatesBilling'!K:K,MATCH($A304,'3_RatesBilling'!$A:$A,0))</f>
        <v>0</v>
      </c>
      <c r="J304" s="211">
        <f>$D304*INDEX('3_RatesBilling'!L:L,MATCH($A304,'3_RatesBilling'!$A:$A,0))</f>
        <v>0</v>
      </c>
      <c r="K304" s="216">
        <f>$D304*INDEX('3_RatesBilling'!M:M,MATCH($A304,'3_RatesBilling'!$A:$A,0))</f>
        <v>0</v>
      </c>
      <c r="L304" s="213">
        <f>$D304*INDEX('3_RatesBilling'!N:N,MATCH($A304,'3_RatesBilling'!$A:$A,0))</f>
        <v>0</v>
      </c>
      <c r="M304" s="211">
        <f>$D304*INDEX('3_RatesBilling'!O:O,MATCH($A304,'3_RatesBilling'!$A:$A,0))</f>
        <v>0</v>
      </c>
      <c r="N304" s="211">
        <f>$D304*INDEX('3_RatesBilling'!P:P,MATCH($A304,'3_RatesBilling'!$A:$A,0))</f>
        <v>0</v>
      </c>
      <c r="O304" s="211">
        <f>$D304*INDEX('3_RatesBilling'!Q:Q,MATCH($A304,'3_RatesBilling'!$A:$A,0))</f>
        <v>0</v>
      </c>
      <c r="P304" s="211">
        <f>$D304*INDEX('3_RatesBilling'!R:R,MATCH($A304,'3_RatesBilling'!$A:$A,0))</f>
        <v>0</v>
      </c>
      <c r="Q304" s="211">
        <f>$D304*INDEX('3_RatesBilling'!S:S,MATCH($A304,'3_RatesBilling'!$A:$A,0))</f>
        <v>0</v>
      </c>
      <c r="R304" s="211">
        <f>$D304*INDEX('3_RatesBilling'!T:T,MATCH($A304,'3_RatesBilling'!$A:$A,0))</f>
        <v>0</v>
      </c>
      <c r="S304" s="211">
        <f>$D304*INDEX('3_RatesBilling'!U:U,MATCH($A304,'3_RatesBilling'!$A:$A,0))</f>
        <v>0</v>
      </c>
      <c r="T304" s="211">
        <f>$D304*INDEX('3_RatesBilling'!V:V,MATCH($A304,'3_RatesBilling'!$A:$A,0))</f>
        <v>0</v>
      </c>
      <c r="U304" s="211">
        <f>$D304*INDEX('3_RatesBilling'!W:W,MATCH($A304,'3_RatesBilling'!$A:$A,0))</f>
        <v>0</v>
      </c>
      <c r="V304" s="211">
        <f>$D304*INDEX('3_RatesBilling'!X:X,MATCH($A304,'3_RatesBilling'!$A:$A,0))</f>
        <v>0</v>
      </c>
      <c r="W304" s="211">
        <f>$D304*INDEX('3_RatesBilling'!Y:Y,MATCH($A304,'3_RatesBilling'!$A:$A,0))</f>
        <v>0</v>
      </c>
      <c r="X304" s="211">
        <f>$D304*INDEX('3_RatesBilling'!Z:Z,MATCH($A304,'3_RatesBilling'!$A:$A,0))</f>
        <v>0</v>
      </c>
      <c r="Y304" s="211">
        <f>$D304*INDEX('3_RatesBilling'!AA:AA,MATCH($A304,'3_RatesBilling'!$A:$A,0))</f>
        <v>0</v>
      </c>
      <c r="Z304" s="211">
        <f>$D304*INDEX('3_RatesBilling'!AB:AB,MATCH($A304,'3_RatesBilling'!$A:$A,0))</f>
        <v>0</v>
      </c>
      <c r="AA304" s="211">
        <f>$D304*INDEX('3_RatesBilling'!AC:AC,MATCH($A304,'3_RatesBilling'!$A:$A,0))</f>
        <v>0</v>
      </c>
      <c r="AC304" s="211" t="e">
        <f t="shared" ca="1" si="130"/>
        <v>#REF!</v>
      </c>
      <c r="AD304" s="211" t="e">
        <f t="shared" ca="1" si="131"/>
        <v>#REF!</v>
      </c>
      <c r="AE304" s="211" t="e">
        <f t="shared" ca="1" si="132"/>
        <v>#REF!</v>
      </c>
      <c r="AF304" s="211" t="e">
        <f t="shared" ca="1" si="133"/>
        <v>#REF!</v>
      </c>
      <c r="AG304" s="211" t="e">
        <f t="shared" ca="1" si="134"/>
        <v>#REF!</v>
      </c>
      <c r="AH304" s="211" t="e">
        <f t="shared" ca="1" si="135"/>
        <v>#REF!</v>
      </c>
      <c r="AI304" s="211" t="e">
        <f t="shared" ca="1" si="136"/>
        <v>#REF!</v>
      </c>
      <c r="AJ304" s="211" t="e">
        <f t="shared" ca="1" si="137"/>
        <v>#REF!</v>
      </c>
      <c r="AK304" s="211" t="e">
        <f t="shared" ca="1" si="138"/>
        <v>#REF!</v>
      </c>
      <c r="AL304" s="211" t="e">
        <f t="shared" ca="1" si="139"/>
        <v>#REF!</v>
      </c>
      <c r="AM304" s="211" t="e">
        <f t="shared" ca="1" si="140"/>
        <v>#REF!</v>
      </c>
      <c r="AN304" s="211" t="e">
        <f t="shared" ca="1" si="141"/>
        <v>#REF!</v>
      </c>
      <c r="AO304" s="211" t="e">
        <f t="shared" ca="1" si="142"/>
        <v>#REF!</v>
      </c>
      <c r="AP304" s="211" t="e">
        <f t="shared" ca="1" si="143"/>
        <v>#REF!</v>
      </c>
      <c r="AQ304" s="211" t="e">
        <f t="shared" ca="1" si="144"/>
        <v>#REF!</v>
      </c>
      <c r="AR304" s="211" t="e">
        <f t="shared" ca="1" si="145"/>
        <v>#REF!</v>
      </c>
      <c r="AT304" s="209" t="e">
        <f t="shared" ca="1" si="146"/>
        <v>#REF!</v>
      </c>
      <c r="AU304" s="209" t="e">
        <f t="shared" ca="1" si="147"/>
        <v>#REF!</v>
      </c>
      <c r="AV304" s="209" t="e">
        <f t="shared" ca="1" si="148"/>
        <v>#REF!</v>
      </c>
      <c r="AW304" s="209" t="e">
        <f t="shared" ca="1" si="149"/>
        <v>#REF!</v>
      </c>
      <c r="AX304" s="209" t="e">
        <f t="shared" ca="1" si="150"/>
        <v>#REF!</v>
      </c>
      <c r="AY304" s="209" t="e">
        <f t="shared" ca="1" si="151"/>
        <v>#REF!</v>
      </c>
      <c r="AZ304" s="209" t="e">
        <f t="shared" ca="1" si="152"/>
        <v>#REF!</v>
      </c>
      <c r="BA304" s="209" t="e">
        <f t="shared" ca="1" si="153"/>
        <v>#REF!</v>
      </c>
      <c r="BB304" s="209" t="e">
        <f t="shared" ca="1" si="154"/>
        <v>#REF!</v>
      </c>
      <c r="BC304" s="209" t="e">
        <f t="shared" ca="1" si="155"/>
        <v>#REF!</v>
      </c>
      <c r="BD304" s="209" t="e">
        <f t="shared" ca="1" si="156"/>
        <v>#REF!</v>
      </c>
      <c r="BE304" s="209" t="e">
        <f t="shared" ca="1" si="157"/>
        <v>#REF!</v>
      </c>
      <c r="BF304" s="209" t="e">
        <f t="shared" ca="1" si="158"/>
        <v>#REF!</v>
      </c>
      <c r="BG304" s="209" t="e">
        <f t="shared" ca="1" si="159"/>
        <v>#REF!</v>
      </c>
      <c r="BH304" s="209" t="e">
        <f t="shared" ca="1" si="160"/>
        <v>#REF!</v>
      </c>
      <c r="BI304" s="209" t="e">
        <f t="shared" ca="1" si="161"/>
        <v>#REF!</v>
      </c>
    </row>
    <row r="305" spans="1:61" s="3" customFormat="1">
      <c r="A305" s="246" t="s">
        <v>614</v>
      </c>
      <c r="B305" s="246" t="str">
        <f>INDEX('Ref1'!$E:$E,MATCH(A305,'Ref1'!$A:$A,0))</f>
        <v>Southampton</v>
      </c>
      <c r="C305" s="246" t="str">
        <f>INDEX('Ref1'!$B:$B,MATCH($A305,'Ref1'!$A:$A,0))</f>
        <v>UNINFIR</v>
      </c>
      <c r="D305" s="307">
        <f>INDEX(Inputs!$K$61:$K$71,MATCH($C305,Inputs!$Q$61:$Q$71,0))</f>
        <v>0</v>
      </c>
      <c r="E305" s="211">
        <f>$D305*INDEX('3_RatesBilling'!G:G,MATCH($A305,'3_RatesBilling'!$A:$A,0))</f>
        <v>0</v>
      </c>
      <c r="F305" s="211">
        <f>$D305*INDEX('3_RatesBilling'!H:H,MATCH($A305,'3_RatesBilling'!$A:$A,0))</f>
        <v>0</v>
      </c>
      <c r="G305" s="211">
        <f>$D305*INDEX('3_RatesBilling'!I:I,MATCH($A305,'3_RatesBilling'!$A:$A,0))</f>
        <v>0</v>
      </c>
      <c r="H305" s="211">
        <f>$D305*INDEX('3_RatesBilling'!J:J,MATCH($A305,'3_RatesBilling'!$A:$A,0))</f>
        <v>0</v>
      </c>
      <c r="I305" s="211">
        <f>$D305*INDEX('3_RatesBilling'!K:K,MATCH($A305,'3_RatesBilling'!$A:$A,0))</f>
        <v>0</v>
      </c>
      <c r="J305" s="211">
        <f>$D305*INDEX('3_RatesBilling'!L:L,MATCH($A305,'3_RatesBilling'!$A:$A,0))</f>
        <v>0</v>
      </c>
      <c r="K305" s="216">
        <f>$D305*INDEX('3_RatesBilling'!M:M,MATCH($A305,'3_RatesBilling'!$A:$A,0))</f>
        <v>0</v>
      </c>
      <c r="L305" s="213">
        <f>$D305*INDEX('3_RatesBilling'!N:N,MATCH($A305,'3_RatesBilling'!$A:$A,0))</f>
        <v>0</v>
      </c>
      <c r="M305" s="211">
        <f>$D305*INDEX('3_RatesBilling'!O:O,MATCH($A305,'3_RatesBilling'!$A:$A,0))</f>
        <v>0</v>
      </c>
      <c r="N305" s="211">
        <f>$D305*INDEX('3_RatesBilling'!P:P,MATCH($A305,'3_RatesBilling'!$A:$A,0))</f>
        <v>0</v>
      </c>
      <c r="O305" s="211">
        <f>$D305*INDEX('3_RatesBilling'!Q:Q,MATCH($A305,'3_RatesBilling'!$A:$A,0))</f>
        <v>0</v>
      </c>
      <c r="P305" s="211">
        <f>$D305*INDEX('3_RatesBilling'!R:R,MATCH($A305,'3_RatesBilling'!$A:$A,0))</f>
        <v>0</v>
      </c>
      <c r="Q305" s="211">
        <f>$D305*INDEX('3_RatesBilling'!S:S,MATCH($A305,'3_RatesBilling'!$A:$A,0))</f>
        <v>0</v>
      </c>
      <c r="R305" s="211">
        <f>$D305*INDEX('3_RatesBilling'!T:T,MATCH($A305,'3_RatesBilling'!$A:$A,0))</f>
        <v>0</v>
      </c>
      <c r="S305" s="211">
        <f>$D305*INDEX('3_RatesBilling'!U:U,MATCH($A305,'3_RatesBilling'!$A:$A,0))</f>
        <v>0</v>
      </c>
      <c r="T305" s="211">
        <f>$D305*INDEX('3_RatesBilling'!V:V,MATCH($A305,'3_RatesBilling'!$A:$A,0))</f>
        <v>0</v>
      </c>
      <c r="U305" s="211">
        <f>$D305*INDEX('3_RatesBilling'!W:W,MATCH($A305,'3_RatesBilling'!$A:$A,0))</f>
        <v>0</v>
      </c>
      <c r="V305" s="211">
        <f>$D305*INDEX('3_RatesBilling'!X:X,MATCH($A305,'3_RatesBilling'!$A:$A,0))</f>
        <v>0</v>
      </c>
      <c r="W305" s="211">
        <f>$D305*INDEX('3_RatesBilling'!Y:Y,MATCH($A305,'3_RatesBilling'!$A:$A,0))</f>
        <v>0</v>
      </c>
      <c r="X305" s="211">
        <f>$D305*INDEX('3_RatesBilling'!Z:Z,MATCH($A305,'3_RatesBilling'!$A:$A,0))</f>
        <v>0</v>
      </c>
      <c r="Y305" s="211">
        <f>$D305*INDEX('3_RatesBilling'!AA:AA,MATCH($A305,'3_RatesBilling'!$A:$A,0))</f>
        <v>0</v>
      </c>
      <c r="Z305" s="211">
        <f>$D305*INDEX('3_RatesBilling'!AB:AB,MATCH($A305,'3_RatesBilling'!$A:$A,0))</f>
        <v>0</v>
      </c>
      <c r="AA305" s="211">
        <f>$D305*INDEX('3_RatesBilling'!AC:AC,MATCH($A305,'3_RatesBilling'!$A:$A,0))</f>
        <v>0</v>
      </c>
      <c r="AC305" s="211" t="e">
        <f t="shared" ca="1" si="130"/>
        <v>#REF!</v>
      </c>
      <c r="AD305" s="211" t="e">
        <f t="shared" ca="1" si="131"/>
        <v>#REF!</v>
      </c>
      <c r="AE305" s="211" t="e">
        <f t="shared" ca="1" si="132"/>
        <v>#REF!</v>
      </c>
      <c r="AF305" s="211" t="e">
        <f t="shared" ca="1" si="133"/>
        <v>#REF!</v>
      </c>
      <c r="AG305" s="211" t="e">
        <f t="shared" ca="1" si="134"/>
        <v>#REF!</v>
      </c>
      <c r="AH305" s="211" t="e">
        <f t="shared" ca="1" si="135"/>
        <v>#REF!</v>
      </c>
      <c r="AI305" s="211" t="e">
        <f t="shared" ca="1" si="136"/>
        <v>#REF!</v>
      </c>
      <c r="AJ305" s="211" t="e">
        <f t="shared" ca="1" si="137"/>
        <v>#REF!</v>
      </c>
      <c r="AK305" s="211" t="e">
        <f t="shared" ca="1" si="138"/>
        <v>#REF!</v>
      </c>
      <c r="AL305" s="211" t="e">
        <f t="shared" ca="1" si="139"/>
        <v>#REF!</v>
      </c>
      <c r="AM305" s="211" t="e">
        <f t="shared" ca="1" si="140"/>
        <v>#REF!</v>
      </c>
      <c r="AN305" s="211" t="e">
        <f t="shared" ca="1" si="141"/>
        <v>#REF!</v>
      </c>
      <c r="AO305" s="211" t="e">
        <f t="shared" ca="1" si="142"/>
        <v>#REF!</v>
      </c>
      <c r="AP305" s="211" t="e">
        <f t="shared" ca="1" si="143"/>
        <v>#REF!</v>
      </c>
      <c r="AQ305" s="211" t="e">
        <f t="shared" ca="1" si="144"/>
        <v>#REF!</v>
      </c>
      <c r="AR305" s="211" t="e">
        <f t="shared" ca="1" si="145"/>
        <v>#REF!</v>
      </c>
      <c r="AT305" s="209" t="e">
        <f t="shared" ca="1" si="146"/>
        <v>#REF!</v>
      </c>
      <c r="AU305" s="209" t="e">
        <f t="shared" ca="1" si="147"/>
        <v>#REF!</v>
      </c>
      <c r="AV305" s="209" t="e">
        <f t="shared" ca="1" si="148"/>
        <v>#REF!</v>
      </c>
      <c r="AW305" s="209" t="e">
        <f t="shared" ca="1" si="149"/>
        <v>#REF!</v>
      </c>
      <c r="AX305" s="209" t="e">
        <f t="shared" ca="1" si="150"/>
        <v>#REF!</v>
      </c>
      <c r="AY305" s="209" t="e">
        <f t="shared" ca="1" si="151"/>
        <v>#REF!</v>
      </c>
      <c r="AZ305" s="209" t="e">
        <f t="shared" ca="1" si="152"/>
        <v>#REF!</v>
      </c>
      <c r="BA305" s="209" t="e">
        <f t="shared" ca="1" si="153"/>
        <v>#REF!</v>
      </c>
      <c r="BB305" s="209" t="e">
        <f t="shared" ca="1" si="154"/>
        <v>#REF!</v>
      </c>
      <c r="BC305" s="209" t="e">
        <f t="shared" ca="1" si="155"/>
        <v>#REF!</v>
      </c>
      <c r="BD305" s="209" t="e">
        <f t="shared" ca="1" si="156"/>
        <v>#REF!</v>
      </c>
      <c r="BE305" s="209" t="e">
        <f t="shared" ca="1" si="157"/>
        <v>#REF!</v>
      </c>
      <c r="BF305" s="209" t="e">
        <f t="shared" ca="1" si="158"/>
        <v>#REF!</v>
      </c>
      <c r="BG305" s="209" t="e">
        <f t="shared" ca="1" si="159"/>
        <v>#REF!</v>
      </c>
      <c r="BH305" s="209" t="e">
        <f t="shared" ca="1" si="160"/>
        <v>#REF!</v>
      </c>
      <c r="BI305" s="209" t="e">
        <f t="shared" ca="1" si="161"/>
        <v>#REF!</v>
      </c>
    </row>
    <row r="306" spans="1:61" s="3" customFormat="1">
      <c r="A306" s="246" t="s">
        <v>616</v>
      </c>
      <c r="B306" s="246" t="str">
        <f>INDEX('Ref1'!$E:$E,MATCH(A306,'Ref1'!$A:$A,0))</f>
        <v>Southend-on-Sea</v>
      </c>
      <c r="C306" s="246" t="str">
        <f>INDEX('Ref1'!$B:$B,MATCH($A306,'Ref1'!$A:$A,0))</f>
        <v>UNINFIR</v>
      </c>
      <c r="D306" s="307">
        <f>INDEX(Inputs!$K$61:$K$71,MATCH($C306,Inputs!$Q$61:$Q$71,0))</f>
        <v>0</v>
      </c>
      <c r="E306" s="211">
        <f>$D306*INDEX('3_RatesBilling'!G:G,MATCH($A306,'3_RatesBilling'!$A:$A,0))</f>
        <v>0</v>
      </c>
      <c r="F306" s="211">
        <f>$D306*INDEX('3_RatesBilling'!H:H,MATCH($A306,'3_RatesBilling'!$A:$A,0))</f>
        <v>0</v>
      </c>
      <c r="G306" s="211">
        <f>$D306*INDEX('3_RatesBilling'!I:I,MATCH($A306,'3_RatesBilling'!$A:$A,0))</f>
        <v>0</v>
      </c>
      <c r="H306" s="211">
        <f>$D306*INDEX('3_RatesBilling'!J:J,MATCH($A306,'3_RatesBilling'!$A:$A,0))</f>
        <v>0</v>
      </c>
      <c r="I306" s="211">
        <f>$D306*INDEX('3_RatesBilling'!K:K,MATCH($A306,'3_RatesBilling'!$A:$A,0))</f>
        <v>0</v>
      </c>
      <c r="J306" s="211">
        <f>$D306*INDEX('3_RatesBilling'!L:L,MATCH($A306,'3_RatesBilling'!$A:$A,0))</f>
        <v>0</v>
      </c>
      <c r="K306" s="216">
        <f>$D306*INDEX('3_RatesBilling'!M:M,MATCH($A306,'3_RatesBilling'!$A:$A,0))</f>
        <v>0</v>
      </c>
      <c r="L306" s="213">
        <f>$D306*INDEX('3_RatesBilling'!N:N,MATCH($A306,'3_RatesBilling'!$A:$A,0))</f>
        <v>0</v>
      </c>
      <c r="M306" s="211">
        <f>$D306*INDEX('3_RatesBilling'!O:O,MATCH($A306,'3_RatesBilling'!$A:$A,0))</f>
        <v>0</v>
      </c>
      <c r="N306" s="211">
        <f>$D306*INDEX('3_RatesBilling'!P:P,MATCH($A306,'3_RatesBilling'!$A:$A,0))</f>
        <v>0</v>
      </c>
      <c r="O306" s="211">
        <f>$D306*INDEX('3_RatesBilling'!Q:Q,MATCH($A306,'3_RatesBilling'!$A:$A,0))</f>
        <v>0</v>
      </c>
      <c r="P306" s="211">
        <f>$D306*INDEX('3_RatesBilling'!R:R,MATCH($A306,'3_RatesBilling'!$A:$A,0))</f>
        <v>0</v>
      </c>
      <c r="Q306" s="211">
        <f>$D306*INDEX('3_RatesBilling'!S:S,MATCH($A306,'3_RatesBilling'!$A:$A,0))</f>
        <v>0</v>
      </c>
      <c r="R306" s="211">
        <f>$D306*INDEX('3_RatesBilling'!T:T,MATCH($A306,'3_RatesBilling'!$A:$A,0))</f>
        <v>0</v>
      </c>
      <c r="S306" s="211">
        <f>$D306*INDEX('3_RatesBilling'!U:U,MATCH($A306,'3_RatesBilling'!$A:$A,0))</f>
        <v>0</v>
      </c>
      <c r="T306" s="211">
        <f>$D306*INDEX('3_RatesBilling'!V:V,MATCH($A306,'3_RatesBilling'!$A:$A,0))</f>
        <v>0</v>
      </c>
      <c r="U306" s="211">
        <f>$D306*INDEX('3_RatesBilling'!W:W,MATCH($A306,'3_RatesBilling'!$A:$A,0))</f>
        <v>0</v>
      </c>
      <c r="V306" s="211">
        <f>$D306*INDEX('3_RatesBilling'!X:X,MATCH($A306,'3_RatesBilling'!$A:$A,0))</f>
        <v>0</v>
      </c>
      <c r="W306" s="211">
        <f>$D306*INDEX('3_RatesBilling'!Y:Y,MATCH($A306,'3_RatesBilling'!$A:$A,0))</f>
        <v>0</v>
      </c>
      <c r="X306" s="211">
        <f>$D306*INDEX('3_RatesBilling'!Z:Z,MATCH($A306,'3_RatesBilling'!$A:$A,0))</f>
        <v>0</v>
      </c>
      <c r="Y306" s="211">
        <f>$D306*INDEX('3_RatesBilling'!AA:AA,MATCH($A306,'3_RatesBilling'!$A:$A,0))</f>
        <v>0</v>
      </c>
      <c r="Z306" s="211">
        <f>$D306*INDEX('3_RatesBilling'!AB:AB,MATCH($A306,'3_RatesBilling'!$A:$A,0))</f>
        <v>0</v>
      </c>
      <c r="AA306" s="211">
        <f>$D306*INDEX('3_RatesBilling'!AC:AC,MATCH($A306,'3_RatesBilling'!$A:$A,0))</f>
        <v>0</v>
      </c>
      <c r="AC306" s="211" t="e">
        <f t="shared" ca="1" si="130"/>
        <v>#REF!</v>
      </c>
      <c r="AD306" s="211" t="e">
        <f t="shared" ca="1" si="131"/>
        <v>#REF!</v>
      </c>
      <c r="AE306" s="211" t="e">
        <f t="shared" ca="1" si="132"/>
        <v>#REF!</v>
      </c>
      <c r="AF306" s="211" t="e">
        <f t="shared" ca="1" si="133"/>
        <v>#REF!</v>
      </c>
      <c r="AG306" s="211" t="e">
        <f t="shared" ca="1" si="134"/>
        <v>#REF!</v>
      </c>
      <c r="AH306" s="211" t="e">
        <f t="shared" ca="1" si="135"/>
        <v>#REF!</v>
      </c>
      <c r="AI306" s="211" t="e">
        <f t="shared" ca="1" si="136"/>
        <v>#REF!</v>
      </c>
      <c r="AJ306" s="211" t="e">
        <f t="shared" ca="1" si="137"/>
        <v>#REF!</v>
      </c>
      <c r="AK306" s="211" t="e">
        <f t="shared" ca="1" si="138"/>
        <v>#REF!</v>
      </c>
      <c r="AL306" s="211" t="e">
        <f t="shared" ca="1" si="139"/>
        <v>#REF!</v>
      </c>
      <c r="AM306" s="211" t="e">
        <f t="shared" ca="1" si="140"/>
        <v>#REF!</v>
      </c>
      <c r="AN306" s="211" t="e">
        <f t="shared" ca="1" si="141"/>
        <v>#REF!</v>
      </c>
      <c r="AO306" s="211" t="e">
        <f t="shared" ca="1" si="142"/>
        <v>#REF!</v>
      </c>
      <c r="AP306" s="211" t="e">
        <f t="shared" ca="1" si="143"/>
        <v>#REF!</v>
      </c>
      <c r="AQ306" s="211" t="e">
        <f t="shared" ca="1" si="144"/>
        <v>#REF!</v>
      </c>
      <c r="AR306" s="211" t="e">
        <f t="shared" ca="1" si="145"/>
        <v>#REF!</v>
      </c>
      <c r="AT306" s="209" t="e">
        <f t="shared" ca="1" si="146"/>
        <v>#REF!</v>
      </c>
      <c r="AU306" s="209" t="e">
        <f t="shared" ca="1" si="147"/>
        <v>#REF!</v>
      </c>
      <c r="AV306" s="209" t="e">
        <f t="shared" ca="1" si="148"/>
        <v>#REF!</v>
      </c>
      <c r="AW306" s="209" t="e">
        <f t="shared" ca="1" si="149"/>
        <v>#REF!</v>
      </c>
      <c r="AX306" s="209" t="e">
        <f t="shared" ca="1" si="150"/>
        <v>#REF!</v>
      </c>
      <c r="AY306" s="209" t="e">
        <f t="shared" ca="1" si="151"/>
        <v>#REF!</v>
      </c>
      <c r="AZ306" s="209" t="e">
        <f t="shared" ca="1" si="152"/>
        <v>#REF!</v>
      </c>
      <c r="BA306" s="209" t="e">
        <f t="shared" ca="1" si="153"/>
        <v>#REF!</v>
      </c>
      <c r="BB306" s="209" t="e">
        <f t="shared" ca="1" si="154"/>
        <v>#REF!</v>
      </c>
      <c r="BC306" s="209" t="e">
        <f t="shared" ca="1" si="155"/>
        <v>#REF!</v>
      </c>
      <c r="BD306" s="209" t="e">
        <f t="shared" ca="1" si="156"/>
        <v>#REF!</v>
      </c>
      <c r="BE306" s="209" t="e">
        <f t="shared" ca="1" si="157"/>
        <v>#REF!</v>
      </c>
      <c r="BF306" s="209" t="e">
        <f t="shared" ca="1" si="158"/>
        <v>#REF!</v>
      </c>
      <c r="BG306" s="209" t="e">
        <f t="shared" ca="1" si="159"/>
        <v>#REF!</v>
      </c>
      <c r="BH306" s="209" t="e">
        <f t="shared" ca="1" si="160"/>
        <v>#REF!</v>
      </c>
      <c r="BI306" s="209" t="e">
        <f t="shared" ca="1" si="161"/>
        <v>#REF!</v>
      </c>
    </row>
    <row r="307" spans="1:61" s="3" customFormat="1">
      <c r="A307" s="246" t="s">
        <v>618</v>
      </c>
      <c r="B307" s="246" t="str">
        <f>INDEX('Ref1'!$E:$E,MATCH(A307,'Ref1'!$A:$A,0))</f>
        <v>Southwark</v>
      </c>
      <c r="C307" s="246" t="str">
        <f>INDEX('Ref1'!$B:$B,MATCH($A307,'Ref1'!$A:$A,0))</f>
        <v>ILB</v>
      </c>
      <c r="D307" s="307">
        <f>INDEX(Inputs!$K$61:$K$71,MATCH($C307,Inputs!$Q$61:$Q$71,0))</f>
        <v>0</v>
      </c>
      <c r="E307" s="211">
        <f>$D307*INDEX('3_RatesBilling'!G:G,MATCH($A307,'3_RatesBilling'!$A:$A,0))</f>
        <v>0</v>
      </c>
      <c r="F307" s="211">
        <f>$D307*INDEX('3_RatesBilling'!H:H,MATCH($A307,'3_RatesBilling'!$A:$A,0))</f>
        <v>0</v>
      </c>
      <c r="G307" s="211">
        <f>$D307*INDEX('3_RatesBilling'!I:I,MATCH($A307,'3_RatesBilling'!$A:$A,0))</f>
        <v>0</v>
      </c>
      <c r="H307" s="211">
        <f>$D307*INDEX('3_RatesBilling'!J:J,MATCH($A307,'3_RatesBilling'!$A:$A,0))</f>
        <v>0</v>
      </c>
      <c r="I307" s="211">
        <f>$D307*INDEX('3_RatesBilling'!K:K,MATCH($A307,'3_RatesBilling'!$A:$A,0))</f>
        <v>0</v>
      </c>
      <c r="J307" s="211">
        <f>$D307*INDEX('3_RatesBilling'!L:L,MATCH($A307,'3_RatesBilling'!$A:$A,0))</f>
        <v>0</v>
      </c>
      <c r="K307" s="216">
        <f>$D307*INDEX('3_RatesBilling'!M:M,MATCH($A307,'3_RatesBilling'!$A:$A,0))</f>
        <v>0</v>
      </c>
      <c r="L307" s="213">
        <f>$D307*INDEX('3_RatesBilling'!N:N,MATCH($A307,'3_RatesBilling'!$A:$A,0))</f>
        <v>0</v>
      </c>
      <c r="M307" s="211">
        <f>$D307*INDEX('3_RatesBilling'!O:O,MATCH($A307,'3_RatesBilling'!$A:$A,0))</f>
        <v>0</v>
      </c>
      <c r="N307" s="211">
        <f>$D307*INDEX('3_RatesBilling'!P:P,MATCH($A307,'3_RatesBilling'!$A:$A,0))</f>
        <v>0</v>
      </c>
      <c r="O307" s="211">
        <f>$D307*INDEX('3_RatesBilling'!Q:Q,MATCH($A307,'3_RatesBilling'!$A:$A,0))</f>
        <v>0</v>
      </c>
      <c r="P307" s="211">
        <f>$D307*INDEX('3_RatesBilling'!R:R,MATCH($A307,'3_RatesBilling'!$A:$A,0))</f>
        <v>0</v>
      </c>
      <c r="Q307" s="211">
        <f>$D307*INDEX('3_RatesBilling'!S:S,MATCH($A307,'3_RatesBilling'!$A:$A,0))</f>
        <v>0</v>
      </c>
      <c r="R307" s="211">
        <f>$D307*INDEX('3_RatesBilling'!T:T,MATCH($A307,'3_RatesBilling'!$A:$A,0))</f>
        <v>0</v>
      </c>
      <c r="S307" s="211">
        <f>$D307*INDEX('3_RatesBilling'!U:U,MATCH($A307,'3_RatesBilling'!$A:$A,0))</f>
        <v>0</v>
      </c>
      <c r="T307" s="211">
        <f>$D307*INDEX('3_RatesBilling'!V:V,MATCH($A307,'3_RatesBilling'!$A:$A,0))</f>
        <v>0</v>
      </c>
      <c r="U307" s="211">
        <f>$D307*INDEX('3_RatesBilling'!W:W,MATCH($A307,'3_RatesBilling'!$A:$A,0))</f>
        <v>0</v>
      </c>
      <c r="V307" s="211">
        <f>$D307*INDEX('3_RatesBilling'!X:X,MATCH($A307,'3_RatesBilling'!$A:$A,0))</f>
        <v>0</v>
      </c>
      <c r="W307" s="211">
        <f>$D307*INDEX('3_RatesBilling'!Y:Y,MATCH($A307,'3_RatesBilling'!$A:$A,0))</f>
        <v>0</v>
      </c>
      <c r="X307" s="211">
        <f>$D307*INDEX('3_RatesBilling'!Z:Z,MATCH($A307,'3_RatesBilling'!$A:$A,0))</f>
        <v>0</v>
      </c>
      <c r="Y307" s="211">
        <f>$D307*INDEX('3_RatesBilling'!AA:AA,MATCH($A307,'3_RatesBilling'!$A:$A,0))</f>
        <v>0</v>
      </c>
      <c r="Z307" s="211">
        <f>$D307*INDEX('3_RatesBilling'!AB:AB,MATCH($A307,'3_RatesBilling'!$A:$A,0))</f>
        <v>0</v>
      </c>
      <c r="AA307" s="211">
        <f>$D307*INDEX('3_RatesBilling'!AC:AC,MATCH($A307,'3_RatesBilling'!$A:$A,0))</f>
        <v>0</v>
      </c>
      <c r="AC307" s="211" t="e">
        <f t="shared" ca="1" si="130"/>
        <v>#REF!</v>
      </c>
      <c r="AD307" s="211" t="e">
        <f t="shared" ca="1" si="131"/>
        <v>#REF!</v>
      </c>
      <c r="AE307" s="211" t="e">
        <f t="shared" ca="1" si="132"/>
        <v>#REF!</v>
      </c>
      <c r="AF307" s="211" t="e">
        <f t="shared" ca="1" si="133"/>
        <v>#REF!</v>
      </c>
      <c r="AG307" s="211" t="e">
        <f t="shared" ca="1" si="134"/>
        <v>#REF!</v>
      </c>
      <c r="AH307" s="211" t="e">
        <f t="shared" ca="1" si="135"/>
        <v>#REF!</v>
      </c>
      <c r="AI307" s="211" t="e">
        <f t="shared" ca="1" si="136"/>
        <v>#REF!</v>
      </c>
      <c r="AJ307" s="211" t="e">
        <f t="shared" ca="1" si="137"/>
        <v>#REF!</v>
      </c>
      <c r="AK307" s="211" t="e">
        <f t="shared" ca="1" si="138"/>
        <v>#REF!</v>
      </c>
      <c r="AL307" s="211" t="e">
        <f t="shared" ca="1" si="139"/>
        <v>#REF!</v>
      </c>
      <c r="AM307" s="211" t="e">
        <f t="shared" ca="1" si="140"/>
        <v>#REF!</v>
      </c>
      <c r="AN307" s="211" t="e">
        <f t="shared" ca="1" si="141"/>
        <v>#REF!</v>
      </c>
      <c r="AO307" s="211" t="e">
        <f t="shared" ca="1" si="142"/>
        <v>#REF!</v>
      </c>
      <c r="AP307" s="211" t="e">
        <f t="shared" ca="1" si="143"/>
        <v>#REF!</v>
      </c>
      <c r="AQ307" s="211" t="e">
        <f t="shared" ca="1" si="144"/>
        <v>#REF!</v>
      </c>
      <c r="AR307" s="211" t="e">
        <f t="shared" ca="1" si="145"/>
        <v>#REF!</v>
      </c>
      <c r="AT307" s="209" t="e">
        <f t="shared" ca="1" si="146"/>
        <v>#REF!</v>
      </c>
      <c r="AU307" s="209" t="e">
        <f t="shared" ca="1" si="147"/>
        <v>#REF!</v>
      </c>
      <c r="AV307" s="209" t="e">
        <f t="shared" ca="1" si="148"/>
        <v>#REF!</v>
      </c>
      <c r="AW307" s="209" t="e">
        <f t="shared" ca="1" si="149"/>
        <v>#REF!</v>
      </c>
      <c r="AX307" s="209" t="e">
        <f t="shared" ca="1" si="150"/>
        <v>#REF!</v>
      </c>
      <c r="AY307" s="209" t="e">
        <f t="shared" ca="1" si="151"/>
        <v>#REF!</v>
      </c>
      <c r="AZ307" s="209" t="e">
        <f t="shared" ca="1" si="152"/>
        <v>#REF!</v>
      </c>
      <c r="BA307" s="209" t="e">
        <f t="shared" ca="1" si="153"/>
        <v>#REF!</v>
      </c>
      <c r="BB307" s="209" t="e">
        <f t="shared" ca="1" si="154"/>
        <v>#REF!</v>
      </c>
      <c r="BC307" s="209" t="e">
        <f t="shared" ca="1" si="155"/>
        <v>#REF!</v>
      </c>
      <c r="BD307" s="209" t="e">
        <f t="shared" ca="1" si="156"/>
        <v>#REF!</v>
      </c>
      <c r="BE307" s="209" t="e">
        <f t="shared" ca="1" si="157"/>
        <v>#REF!</v>
      </c>
      <c r="BF307" s="209" t="e">
        <f t="shared" ca="1" si="158"/>
        <v>#REF!</v>
      </c>
      <c r="BG307" s="209" t="e">
        <f t="shared" ca="1" si="159"/>
        <v>#REF!</v>
      </c>
      <c r="BH307" s="209" t="e">
        <f t="shared" ca="1" si="160"/>
        <v>#REF!</v>
      </c>
      <c r="BI307" s="209" t="e">
        <f t="shared" ca="1" si="161"/>
        <v>#REF!</v>
      </c>
    </row>
    <row r="308" spans="1:61" s="3" customFormat="1">
      <c r="A308" s="246" t="s">
        <v>620</v>
      </c>
      <c r="B308" s="246" t="str">
        <f>INDEX('Ref1'!$E:$E,MATCH(A308,'Ref1'!$A:$A,0))</f>
        <v>Spelthorne</v>
      </c>
      <c r="C308" s="246" t="str">
        <f>INDEX('Ref1'!$B:$B,MATCH($A308,'Ref1'!$A:$A,0))</f>
        <v>SD</v>
      </c>
      <c r="D308" s="307">
        <f>INDEX(Inputs!$K$61:$K$71,MATCH($C308,Inputs!$Q$61:$Q$71,0))</f>
        <v>0</v>
      </c>
      <c r="E308" s="211">
        <f>$D308*INDEX('3_RatesBilling'!G:G,MATCH($A308,'3_RatesBilling'!$A:$A,0))</f>
        <v>0</v>
      </c>
      <c r="F308" s="211">
        <f>$D308*INDEX('3_RatesBilling'!H:H,MATCH($A308,'3_RatesBilling'!$A:$A,0))</f>
        <v>0</v>
      </c>
      <c r="G308" s="211">
        <f>$D308*INDEX('3_RatesBilling'!I:I,MATCH($A308,'3_RatesBilling'!$A:$A,0))</f>
        <v>0</v>
      </c>
      <c r="H308" s="211">
        <f>$D308*INDEX('3_RatesBilling'!J:J,MATCH($A308,'3_RatesBilling'!$A:$A,0))</f>
        <v>0</v>
      </c>
      <c r="I308" s="211">
        <f>$D308*INDEX('3_RatesBilling'!K:K,MATCH($A308,'3_RatesBilling'!$A:$A,0))</f>
        <v>0</v>
      </c>
      <c r="J308" s="211">
        <f>$D308*INDEX('3_RatesBilling'!L:L,MATCH($A308,'3_RatesBilling'!$A:$A,0))</f>
        <v>0</v>
      </c>
      <c r="K308" s="216">
        <f>$D308*INDEX('3_RatesBilling'!M:M,MATCH($A308,'3_RatesBilling'!$A:$A,0))</f>
        <v>0</v>
      </c>
      <c r="L308" s="213">
        <f>$D308*INDEX('3_RatesBilling'!N:N,MATCH($A308,'3_RatesBilling'!$A:$A,0))</f>
        <v>0</v>
      </c>
      <c r="M308" s="211">
        <f>$D308*INDEX('3_RatesBilling'!O:O,MATCH($A308,'3_RatesBilling'!$A:$A,0))</f>
        <v>0</v>
      </c>
      <c r="N308" s="211">
        <f>$D308*INDEX('3_RatesBilling'!P:P,MATCH($A308,'3_RatesBilling'!$A:$A,0))</f>
        <v>0</v>
      </c>
      <c r="O308" s="211">
        <f>$D308*INDEX('3_RatesBilling'!Q:Q,MATCH($A308,'3_RatesBilling'!$A:$A,0))</f>
        <v>0</v>
      </c>
      <c r="P308" s="211">
        <f>$D308*INDEX('3_RatesBilling'!R:R,MATCH($A308,'3_RatesBilling'!$A:$A,0))</f>
        <v>0</v>
      </c>
      <c r="Q308" s="211">
        <f>$D308*INDEX('3_RatesBilling'!S:S,MATCH($A308,'3_RatesBilling'!$A:$A,0))</f>
        <v>0</v>
      </c>
      <c r="R308" s="211">
        <f>$D308*INDEX('3_RatesBilling'!T:T,MATCH($A308,'3_RatesBilling'!$A:$A,0))</f>
        <v>0</v>
      </c>
      <c r="S308" s="211">
        <f>$D308*INDEX('3_RatesBilling'!U:U,MATCH($A308,'3_RatesBilling'!$A:$A,0))</f>
        <v>0</v>
      </c>
      <c r="T308" s="211">
        <f>$D308*INDEX('3_RatesBilling'!V:V,MATCH($A308,'3_RatesBilling'!$A:$A,0))</f>
        <v>0</v>
      </c>
      <c r="U308" s="211">
        <f>$D308*INDEX('3_RatesBilling'!W:W,MATCH($A308,'3_RatesBilling'!$A:$A,0))</f>
        <v>0</v>
      </c>
      <c r="V308" s="211">
        <f>$D308*INDEX('3_RatesBilling'!X:X,MATCH($A308,'3_RatesBilling'!$A:$A,0))</f>
        <v>0</v>
      </c>
      <c r="W308" s="211">
        <f>$D308*INDEX('3_RatesBilling'!Y:Y,MATCH($A308,'3_RatesBilling'!$A:$A,0))</f>
        <v>0</v>
      </c>
      <c r="X308" s="211">
        <f>$D308*INDEX('3_RatesBilling'!Z:Z,MATCH($A308,'3_RatesBilling'!$A:$A,0))</f>
        <v>0</v>
      </c>
      <c r="Y308" s="211">
        <f>$D308*INDEX('3_RatesBilling'!AA:AA,MATCH($A308,'3_RatesBilling'!$A:$A,0))</f>
        <v>0</v>
      </c>
      <c r="Z308" s="211">
        <f>$D308*INDEX('3_RatesBilling'!AB:AB,MATCH($A308,'3_RatesBilling'!$A:$A,0))</f>
        <v>0</v>
      </c>
      <c r="AA308" s="211">
        <f>$D308*INDEX('3_RatesBilling'!AC:AC,MATCH($A308,'3_RatesBilling'!$A:$A,0))</f>
        <v>0</v>
      </c>
      <c r="AC308" s="211" t="e">
        <f t="shared" ca="1" si="130"/>
        <v>#REF!</v>
      </c>
      <c r="AD308" s="211" t="e">
        <f t="shared" ca="1" si="131"/>
        <v>#REF!</v>
      </c>
      <c r="AE308" s="211" t="e">
        <f t="shared" ca="1" si="132"/>
        <v>#REF!</v>
      </c>
      <c r="AF308" s="211" t="e">
        <f t="shared" ca="1" si="133"/>
        <v>#REF!</v>
      </c>
      <c r="AG308" s="211" t="e">
        <f t="shared" ca="1" si="134"/>
        <v>#REF!</v>
      </c>
      <c r="AH308" s="211" t="e">
        <f t="shared" ca="1" si="135"/>
        <v>#REF!</v>
      </c>
      <c r="AI308" s="211" t="e">
        <f t="shared" ca="1" si="136"/>
        <v>#REF!</v>
      </c>
      <c r="AJ308" s="211" t="e">
        <f t="shared" ca="1" si="137"/>
        <v>#REF!</v>
      </c>
      <c r="AK308" s="211" t="e">
        <f t="shared" ca="1" si="138"/>
        <v>#REF!</v>
      </c>
      <c r="AL308" s="211" t="e">
        <f t="shared" ca="1" si="139"/>
        <v>#REF!</v>
      </c>
      <c r="AM308" s="211" t="e">
        <f t="shared" ca="1" si="140"/>
        <v>#REF!</v>
      </c>
      <c r="AN308" s="211" t="e">
        <f t="shared" ca="1" si="141"/>
        <v>#REF!</v>
      </c>
      <c r="AO308" s="211" t="e">
        <f t="shared" ca="1" si="142"/>
        <v>#REF!</v>
      </c>
      <c r="AP308" s="211" t="e">
        <f t="shared" ca="1" si="143"/>
        <v>#REF!</v>
      </c>
      <c r="AQ308" s="211" t="e">
        <f t="shared" ca="1" si="144"/>
        <v>#REF!</v>
      </c>
      <c r="AR308" s="211" t="e">
        <f t="shared" ca="1" si="145"/>
        <v>#REF!</v>
      </c>
      <c r="AT308" s="209" t="e">
        <f t="shared" ca="1" si="146"/>
        <v>#REF!</v>
      </c>
      <c r="AU308" s="209" t="e">
        <f t="shared" ca="1" si="147"/>
        <v>#REF!</v>
      </c>
      <c r="AV308" s="209" t="e">
        <f t="shared" ca="1" si="148"/>
        <v>#REF!</v>
      </c>
      <c r="AW308" s="209" t="e">
        <f t="shared" ca="1" si="149"/>
        <v>#REF!</v>
      </c>
      <c r="AX308" s="209" t="e">
        <f t="shared" ca="1" si="150"/>
        <v>#REF!</v>
      </c>
      <c r="AY308" s="209" t="e">
        <f t="shared" ca="1" si="151"/>
        <v>#REF!</v>
      </c>
      <c r="AZ308" s="209" t="e">
        <f t="shared" ca="1" si="152"/>
        <v>#REF!</v>
      </c>
      <c r="BA308" s="209" t="e">
        <f t="shared" ca="1" si="153"/>
        <v>#REF!</v>
      </c>
      <c r="BB308" s="209" t="e">
        <f t="shared" ca="1" si="154"/>
        <v>#REF!</v>
      </c>
      <c r="BC308" s="209" t="e">
        <f t="shared" ca="1" si="155"/>
        <v>#REF!</v>
      </c>
      <c r="BD308" s="209" t="e">
        <f t="shared" ca="1" si="156"/>
        <v>#REF!</v>
      </c>
      <c r="BE308" s="209" t="e">
        <f t="shared" ca="1" si="157"/>
        <v>#REF!</v>
      </c>
      <c r="BF308" s="209" t="e">
        <f t="shared" ca="1" si="158"/>
        <v>#REF!</v>
      </c>
      <c r="BG308" s="209" t="e">
        <f t="shared" ca="1" si="159"/>
        <v>#REF!</v>
      </c>
      <c r="BH308" s="209" t="e">
        <f t="shared" ca="1" si="160"/>
        <v>#REF!</v>
      </c>
      <c r="BI308" s="209" t="e">
        <f t="shared" ca="1" si="161"/>
        <v>#REF!</v>
      </c>
    </row>
    <row r="309" spans="1:61" s="3" customFormat="1">
      <c r="A309" s="246" t="s">
        <v>622</v>
      </c>
      <c r="B309" s="246" t="str">
        <f>INDEX('Ref1'!$E:$E,MATCH(A309,'Ref1'!$A:$A,0))</f>
        <v>St Albans</v>
      </c>
      <c r="C309" s="246" t="str">
        <f>INDEX('Ref1'!$B:$B,MATCH($A309,'Ref1'!$A:$A,0))</f>
        <v>SD</v>
      </c>
      <c r="D309" s="307">
        <f>INDEX(Inputs!$K$61:$K$71,MATCH($C309,Inputs!$Q$61:$Q$71,0))</f>
        <v>0</v>
      </c>
      <c r="E309" s="211">
        <f>$D309*INDEX('3_RatesBilling'!G:G,MATCH($A309,'3_RatesBilling'!$A:$A,0))</f>
        <v>0</v>
      </c>
      <c r="F309" s="211">
        <f>$D309*INDEX('3_RatesBilling'!H:H,MATCH($A309,'3_RatesBilling'!$A:$A,0))</f>
        <v>0</v>
      </c>
      <c r="G309" s="211">
        <f>$D309*INDEX('3_RatesBilling'!I:I,MATCH($A309,'3_RatesBilling'!$A:$A,0))</f>
        <v>0</v>
      </c>
      <c r="H309" s="211">
        <f>$D309*INDEX('3_RatesBilling'!J:J,MATCH($A309,'3_RatesBilling'!$A:$A,0))</f>
        <v>0</v>
      </c>
      <c r="I309" s="211">
        <f>$D309*INDEX('3_RatesBilling'!K:K,MATCH($A309,'3_RatesBilling'!$A:$A,0))</f>
        <v>0</v>
      </c>
      <c r="J309" s="211">
        <f>$D309*INDEX('3_RatesBilling'!L:L,MATCH($A309,'3_RatesBilling'!$A:$A,0))</f>
        <v>0</v>
      </c>
      <c r="K309" s="216">
        <f>$D309*INDEX('3_RatesBilling'!M:M,MATCH($A309,'3_RatesBilling'!$A:$A,0))</f>
        <v>0</v>
      </c>
      <c r="L309" s="213">
        <f>$D309*INDEX('3_RatesBilling'!N:N,MATCH($A309,'3_RatesBilling'!$A:$A,0))</f>
        <v>0</v>
      </c>
      <c r="M309" s="211">
        <f>$D309*INDEX('3_RatesBilling'!O:O,MATCH($A309,'3_RatesBilling'!$A:$A,0))</f>
        <v>0</v>
      </c>
      <c r="N309" s="211">
        <f>$D309*INDEX('3_RatesBilling'!P:P,MATCH($A309,'3_RatesBilling'!$A:$A,0))</f>
        <v>0</v>
      </c>
      <c r="O309" s="211">
        <f>$D309*INDEX('3_RatesBilling'!Q:Q,MATCH($A309,'3_RatesBilling'!$A:$A,0))</f>
        <v>0</v>
      </c>
      <c r="P309" s="211">
        <f>$D309*INDEX('3_RatesBilling'!R:R,MATCH($A309,'3_RatesBilling'!$A:$A,0))</f>
        <v>0</v>
      </c>
      <c r="Q309" s="211">
        <f>$D309*INDEX('3_RatesBilling'!S:S,MATCH($A309,'3_RatesBilling'!$A:$A,0))</f>
        <v>0</v>
      </c>
      <c r="R309" s="211">
        <f>$D309*INDEX('3_RatesBilling'!T:T,MATCH($A309,'3_RatesBilling'!$A:$A,0))</f>
        <v>0</v>
      </c>
      <c r="S309" s="211">
        <f>$D309*INDEX('3_RatesBilling'!U:U,MATCH($A309,'3_RatesBilling'!$A:$A,0))</f>
        <v>0</v>
      </c>
      <c r="T309" s="211">
        <f>$D309*INDEX('3_RatesBilling'!V:V,MATCH($A309,'3_RatesBilling'!$A:$A,0))</f>
        <v>0</v>
      </c>
      <c r="U309" s="211">
        <f>$D309*INDEX('3_RatesBilling'!W:W,MATCH($A309,'3_RatesBilling'!$A:$A,0))</f>
        <v>0</v>
      </c>
      <c r="V309" s="211">
        <f>$D309*INDEX('3_RatesBilling'!X:X,MATCH($A309,'3_RatesBilling'!$A:$A,0))</f>
        <v>0</v>
      </c>
      <c r="W309" s="211">
        <f>$D309*INDEX('3_RatesBilling'!Y:Y,MATCH($A309,'3_RatesBilling'!$A:$A,0))</f>
        <v>0</v>
      </c>
      <c r="X309" s="211">
        <f>$D309*INDEX('3_RatesBilling'!Z:Z,MATCH($A309,'3_RatesBilling'!$A:$A,0))</f>
        <v>0</v>
      </c>
      <c r="Y309" s="211">
        <f>$D309*INDEX('3_RatesBilling'!AA:AA,MATCH($A309,'3_RatesBilling'!$A:$A,0))</f>
        <v>0</v>
      </c>
      <c r="Z309" s="211">
        <f>$D309*INDEX('3_RatesBilling'!AB:AB,MATCH($A309,'3_RatesBilling'!$A:$A,0))</f>
        <v>0</v>
      </c>
      <c r="AA309" s="211">
        <f>$D309*INDEX('3_RatesBilling'!AC:AC,MATCH($A309,'3_RatesBilling'!$A:$A,0))</f>
        <v>0</v>
      </c>
      <c r="AC309" s="211" t="e">
        <f t="shared" ca="1" si="130"/>
        <v>#REF!</v>
      </c>
      <c r="AD309" s="211" t="e">
        <f t="shared" ca="1" si="131"/>
        <v>#REF!</v>
      </c>
      <c r="AE309" s="211" t="e">
        <f t="shared" ca="1" si="132"/>
        <v>#REF!</v>
      </c>
      <c r="AF309" s="211" t="e">
        <f t="shared" ca="1" si="133"/>
        <v>#REF!</v>
      </c>
      <c r="AG309" s="211" t="e">
        <f t="shared" ca="1" si="134"/>
        <v>#REF!</v>
      </c>
      <c r="AH309" s="211" t="e">
        <f t="shared" ca="1" si="135"/>
        <v>#REF!</v>
      </c>
      <c r="AI309" s="211" t="e">
        <f t="shared" ca="1" si="136"/>
        <v>#REF!</v>
      </c>
      <c r="AJ309" s="211" t="e">
        <f t="shared" ca="1" si="137"/>
        <v>#REF!</v>
      </c>
      <c r="AK309" s="211" t="e">
        <f t="shared" ca="1" si="138"/>
        <v>#REF!</v>
      </c>
      <c r="AL309" s="211" t="e">
        <f t="shared" ca="1" si="139"/>
        <v>#REF!</v>
      </c>
      <c r="AM309" s="211" t="e">
        <f t="shared" ca="1" si="140"/>
        <v>#REF!</v>
      </c>
      <c r="AN309" s="211" t="e">
        <f t="shared" ca="1" si="141"/>
        <v>#REF!</v>
      </c>
      <c r="AO309" s="211" t="e">
        <f t="shared" ca="1" si="142"/>
        <v>#REF!</v>
      </c>
      <c r="AP309" s="211" t="e">
        <f t="shared" ca="1" si="143"/>
        <v>#REF!</v>
      </c>
      <c r="AQ309" s="211" t="e">
        <f t="shared" ca="1" si="144"/>
        <v>#REF!</v>
      </c>
      <c r="AR309" s="211" t="e">
        <f t="shared" ca="1" si="145"/>
        <v>#REF!</v>
      </c>
      <c r="AT309" s="209" t="e">
        <f t="shared" ca="1" si="146"/>
        <v>#REF!</v>
      </c>
      <c r="AU309" s="209" t="e">
        <f t="shared" ca="1" si="147"/>
        <v>#REF!</v>
      </c>
      <c r="AV309" s="209" t="e">
        <f t="shared" ca="1" si="148"/>
        <v>#REF!</v>
      </c>
      <c r="AW309" s="209" t="e">
        <f t="shared" ca="1" si="149"/>
        <v>#REF!</v>
      </c>
      <c r="AX309" s="209" t="e">
        <f t="shared" ca="1" si="150"/>
        <v>#REF!</v>
      </c>
      <c r="AY309" s="209" t="e">
        <f t="shared" ca="1" si="151"/>
        <v>#REF!</v>
      </c>
      <c r="AZ309" s="209" t="e">
        <f t="shared" ca="1" si="152"/>
        <v>#REF!</v>
      </c>
      <c r="BA309" s="209" t="e">
        <f t="shared" ca="1" si="153"/>
        <v>#REF!</v>
      </c>
      <c r="BB309" s="209" t="e">
        <f t="shared" ca="1" si="154"/>
        <v>#REF!</v>
      </c>
      <c r="BC309" s="209" t="e">
        <f t="shared" ca="1" si="155"/>
        <v>#REF!</v>
      </c>
      <c r="BD309" s="209" t="e">
        <f t="shared" ca="1" si="156"/>
        <v>#REF!</v>
      </c>
      <c r="BE309" s="209" t="e">
        <f t="shared" ca="1" si="157"/>
        <v>#REF!</v>
      </c>
      <c r="BF309" s="209" t="e">
        <f t="shared" ca="1" si="158"/>
        <v>#REF!</v>
      </c>
      <c r="BG309" s="209" t="e">
        <f t="shared" ca="1" si="159"/>
        <v>#REF!</v>
      </c>
      <c r="BH309" s="209" t="e">
        <f t="shared" ca="1" si="160"/>
        <v>#REF!</v>
      </c>
      <c r="BI309" s="209" t="e">
        <f t="shared" ca="1" si="161"/>
        <v>#REF!</v>
      </c>
    </row>
    <row r="310" spans="1:61" s="3" customFormat="1">
      <c r="A310" s="246" t="s">
        <v>624</v>
      </c>
      <c r="B310" s="246" t="str">
        <f>INDEX('Ref1'!$E:$E,MATCH(A310,'Ref1'!$A:$A,0))</f>
        <v>St Edmundsbury</v>
      </c>
      <c r="C310" s="246" t="str">
        <f>INDEX('Ref1'!$B:$B,MATCH($A310,'Ref1'!$A:$A,0))</f>
        <v>SD</v>
      </c>
      <c r="D310" s="307">
        <f>INDEX(Inputs!$K$61:$K$71,MATCH($C310,Inputs!$Q$61:$Q$71,0))</f>
        <v>0</v>
      </c>
      <c r="E310" s="211">
        <f>$D310*INDEX('3_RatesBilling'!G:G,MATCH($A310,'3_RatesBilling'!$A:$A,0))</f>
        <v>0</v>
      </c>
      <c r="F310" s="211">
        <f>$D310*INDEX('3_RatesBilling'!H:H,MATCH($A310,'3_RatesBilling'!$A:$A,0))</f>
        <v>0</v>
      </c>
      <c r="G310" s="211">
        <f>$D310*INDEX('3_RatesBilling'!I:I,MATCH($A310,'3_RatesBilling'!$A:$A,0))</f>
        <v>0</v>
      </c>
      <c r="H310" s="211">
        <f>$D310*INDEX('3_RatesBilling'!J:J,MATCH($A310,'3_RatesBilling'!$A:$A,0))</f>
        <v>0</v>
      </c>
      <c r="I310" s="211">
        <f>$D310*INDEX('3_RatesBilling'!K:K,MATCH($A310,'3_RatesBilling'!$A:$A,0))</f>
        <v>0</v>
      </c>
      <c r="J310" s="211">
        <f>$D310*INDEX('3_RatesBilling'!L:L,MATCH($A310,'3_RatesBilling'!$A:$A,0))</f>
        <v>0</v>
      </c>
      <c r="K310" s="216">
        <f>$D310*INDEX('3_RatesBilling'!M:M,MATCH($A310,'3_RatesBilling'!$A:$A,0))</f>
        <v>0</v>
      </c>
      <c r="L310" s="213">
        <f>$D310*INDEX('3_RatesBilling'!N:N,MATCH($A310,'3_RatesBilling'!$A:$A,0))</f>
        <v>0</v>
      </c>
      <c r="M310" s="211">
        <f>$D310*INDEX('3_RatesBilling'!O:O,MATCH($A310,'3_RatesBilling'!$A:$A,0))</f>
        <v>0</v>
      </c>
      <c r="N310" s="211">
        <f>$D310*INDEX('3_RatesBilling'!P:P,MATCH($A310,'3_RatesBilling'!$A:$A,0))</f>
        <v>0</v>
      </c>
      <c r="O310" s="211">
        <f>$D310*INDEX('3_RatesBilling'!Q:Q,MATCH($A310,'3_RatesBilling'!$A:$A,0))</f>
        <v>0</v>
      </c>
      <c r="P310" s="211">
        <f>$D310*INDEX('3_RatesBilling'!R:R,MATCH($A310,'3_RatesBilling'!$A:$A,0))</f>
        <v>0</v>
      </c>
      <c r="Q310" s="211">
        <f>$D310*INDEX('3_RatesBilling'!S:S,MATCH($A310,'3_RatesBilling'!$A:$A,0))</f>
        <v>0</v>
      </c>
      <c r="R310" s="211">
        <f>$D310*INDEX('3_RatesBilling'!T:T,MATCH($A310,'3_RatesBilling'!$A:$A,0))</f>
        <v>0</v>
      </c>
      <c r="S310" s="211">
        <f>$D310*INDEX('3_RatesBilling'!U:U,MATCH($A310,'3_RatesBilling'!$A:$A,0))</f>
        <v>0</v>
      </c>
      <c r="T310" s="211">
        <f>$D310*INDEX('3_RatesBilling'!V:V,MATCH($A310,'3_RatesBilling'!$A:$A,0))</f>
        <v>0</v>
      </c>
      <c r="U310" s="211">
        <f>$D310*INDEX('3_RatesBilling'!W:W,MATCH($A310,'3_RatesBilling'!$A:$A,0))</f>
        <v>0</v>
      </c>
      <c r="V310" s="211">
        <f>$D310*INDEX('3_RatesBilling'!X:X,MATCH($A310,'3_RatesBilling'!$A:$A,0))</f>
        <v>0</v>
      </c>
      <c r="W310" s="211">
        <f>$D310*INDEX('3_RatesBilling'!Y:Y,MATCH($A310,'3_RatesBilling'!$A:$A,0))</f>
        <v>0</v>
      </c>
      <c r="X310" s="211">
        <f>$D310*INDEX('3_RatesBilling'!Z:Z,MATCH($A310,'3_RatesBilling'!$A:$A,0))</f>
        <v>0</v>
      </c>
      <c r="Y310" s="211">
        <f>$D310*INDEX('3_RatesBilling'!AA:AA,MATCH($A310,'3_RatesBilling'!$A:$A,0))</f>
        <v>0</v>
      </c>
      <c r="Z310" s="211">
        <f>$D310*INDEX('3_RatesBilling'!AB:AB,MATCH($A310,'3_RatesBilling'!$A:$A,0))</f>
        <v>0</v>
      </c>
      <c r="AA310" s="211">
        <f>$D310*INDEX('3_RatesBilling'!AC:AC,MATCH($A310,'3_RatesBilling'!$A:$A,0))</f>
        <v>0</v>
      </c>
      <c r="AC310" s="211" t="e">
        <f t="shared" ca="1" si="130"/>
        <v>#REF!</v>
      </c>
      <c r="AD310" s="211" t="e">
        <f t="shared" ca="1" si="131"/>
        <v>#REF!</v>
      </c>
      <c r="AE310" s="211" t="e">
        <f t="shared" ca="1" si="132"/>
        <v>#REF!</v>
      </c>
      <c r="AF310" s="211" t="e">
        <f t="shared" ca="1" si="133"/>
        <v>#REF!</v>
      </c>
      <c r="AG310" s="211" t="e">
        <f t="shared" ca="1" si="134"/>
        <v>#REF!</v>
      </c>
      <c r="AH310" s="211" t="e">
        <f t="shared" ca="1" si="135"/>
        <v>#REF!</v>
      </c>
      <c r="AI310" s="211" t="e">
        <f t="shared" ca="1" si="136"/>
        <v>#REF!</v>
      </c>
      <c r="AJ310" s="211" t="e">
        <f t="shared" ca="1" si="137"/>
        <v>#REF!</v>
      </c>
      <c r="AK310" s="211" t="e">
        <f t="shared" ca="1" si="138"/>
        <v>#REF!</v>
      </c>
      <c r="AL310" s="211" t="e">
        <f t="shared" ca="1" si="139"/>
        <v>#REF!</v>
      </c>
      <c r="AM310" s="211" t="e">
        <f t="shared" ca="1" si="140"/>
        <v>#REF!</v>
      </c>
      <c r="AN310" s="211" t="e">
        <f t="shared" ca="1" si="141"/>
        <v>#REF!</v>
      </c>
      <c r="AO310" s="211" t="e">
        <f t="shared" ca="1" si="142"/>
        <v>#REF!</v>
      </c>
      <c r="AP310" s="211" t="e">
        <f t="shared" ca="1" si="143"/>
        <v>#REF!</v>
      </c>
      <c r="AQ310" s="211" t="e">
        <f t="shared" ca="1" si="144"/>
        <v>#REF!</v>
      </c>
      <c r="AR310" s="211" t="e">
        <f t="shared" ca="1" si="145"/>
        <v>#REF!</v>
      </c>
      <c r="AT310" s="209" t="e">
        <f t="shared" ca="1" si="146"/>
        <v>#REF!</v>
      </c>
      <c r="AU310" s="209" t="e">
        <f t="shared" ca="1" si="147"/>
        <v>#REF!</v>
      </c>
      <c r="AV310" s="209" t="e">
        <f t="shared" ca="1" si="148"/>
        <v>#REF!</v>
      </c>
      <c r="AW310" s="209" t="e">
        <f t="shared" ca="1" si="149"/>
        <v>#REF!</v>
      </c>
      <c r="AX310" s="209" t="e">
        <f t="shared" ca="1" si="150"/>
        <v>#REF!</v>
      </c>
      <c r="AY310" s="209" t="e">
        <f t="shared" ca="1" si="151"/>
        <v>#REF!</v>
      </c>
      <c r="AZ310" s="209" t="e">
        <f t="shared" ca="1" si="152"/>
        <v>#REF!</v>
      </c>
      <c r="BA310" s="209" t="e">
        <f t="shared" ca="1" si="153"/>
        <v>#REF!</v>
      </c>
      <c r="BB310" s="209" t="e">
        <f t="shared" ca="1" si="154"/>
        <v>#REF!</v>
      </c>
      <c r="BC310" s="209" t="e">
        <f t="shared" ca="1" si="155"/>
        <v>#REF!</v>
      </c>
      <c r="BD310" s="209" t="e">
        <f t="shared" ca="1" si="156"/>
        <v>#REF!</v>
      </c>
      <c r="BE310" s="209" t="e">
        <f t="shared" ca="1" si="157"/>
        <v>#REF!</v>
      </c>
      <c r="BF310" s="209" t="e">
        <f t="shared" ca="1" si="158"/>
        <v>#REF!</v>
      </c>
      <c r="BG310" s="209" t="e">
        <f t="shared" ca="1" si="159"/>
        <v>#REF!</v>
      </c>
      <c r="BH310" s="209" t="e">
        <f t="shared" ca="1" si="160"/>
        <v>#REF!</v>
      </c>
      <c r="BI310" s="209" t="e">
        <f t="shared" ca="1" si="161"/>
        <v>#REF!</v>
      </c>
    </row>
    <row r="311" spans="1:61" s="3" customFormat="1">
      <c r="A311" s="246" t="s">
        <v>626</v>
      </c>
      <c r="B311" s="246" t="str">
        <f>INDEX('Ref1'!$E:$E,MATCH(A311,'Ref1'!$A:$A,0))</f>
        <v>St Helens</v>
      </c>
      <c r="C311" s="246" t="str">
        <f>INDEX('Ref1'!$B:$B,MATCH($A311,'Ref1'!$A:$A,0))</f>
        <v>MD</v>
      </c>
      <c r="D311" s="307">
        <f>INDEX(Inputs!$K$61:$K$71,MATCH($C311,Inputs!$Q$61:$Q$71,0))</f>
        <v>0</v>
      </c>
      <c r="E311" s="211">
        <f>$D311*INDEX('3_RatesBilling'!G:G,MATCH($A311,'3_RatesBilling'!$A:$A,0))</f>
        <v>0</v>
      </c>
      <c r="F311" s="211">
        <f>$D311*INDEX('3_RatesBilling'!H:H,MATCH($A311,'3_RatesBilling'!$A:$A,0))</f>
        <v>0</v>
      </c>
      <c r="G311" s="211">
        <f>$D311*INDEX('3_RatesBilling'!I:I,MATCH($A311,'3_RatesBilling'!$A:$A,0))</f>
        <v>0</v>
      </c>
      <c r="H311" s="211">
        <f>$D311*INDEX('3_RatesBilling'!J:J,MATCH($A311,'3_RatesBilling'!$A:$A,0))</f>
        <v>0</v>
      </c>
      <c r="I311" s="211">
        <f>$D311*INDEX('3_RatesBilling'!K:K,MATCH($A311,'3_RatesBilling'!$A:$A,0))</f>
        <v>0</v>
      </c>
      <c r="J311" s="211">
        <f>$D311*INDEX('3_RatesBilling'!L:L,MATCH($A311,'3_RatesBilling'!$A:$A,0))</f>
        <v>0</v>
      </c>
      <c r="K311" s="216">
        <f>$D311*INDEX('3_RatesBilling'!M:M,MATCH($A311,'3_RatesBilling'!$A:$A,0))</f>
        <v>0</v>
      </c>
      <c r="L311" s="213">
        <f>$D311*INDEX('3_RatesBilling'!N:N,MATCH($A311,'3_RatesBilling'!$A:$A,0))</f>
        <v>0</v>
      </c>
      <c r="M311" s="211">
        <f>$D311*INDEX('3_RatesBilling'!O:O,MATCH($A311,'3_RatesBilling'!$A:$A,0))</f>
        <v>0</v>
      </c>
      <c r="N311" s="211">
        <f>$D311*INDEX('3_RatesBilling'!P:P,MATCH($A311,'3_RatesBilling'!$A:$A,0))</f>
        <v>0</v>
      </c>
      <c r="O311" s="211">
        <f>$D311*INDEX('3_RatesBilling'!Q:Q,MATCH($A311,'3_RatesBilling'!$A:$A,0))</f>
        <v>0</v>
      </c>
      <c r="P311" s="211">
        <f>$D311*INDEX('3_RatesBilling'!R:R,MATCH($A311,'3_RatesBilling'!$A:$A,0))</f>
        <v>0</v>
      </c>
      <c r="Q311" s="211">
        <f>$D311*INDEX('3_RatesBilling'!S:S,MATCH($A311,'3_RatesBilling'!$A:$A,0))</f>
        <v>0</v>
      </c>
      <c r="R311" s="211">
        <f>$D311*INDEX('3_RatesBilling'!T:T,MATCH($A311,'3_RatesBilling'!$A:$A,0))</f>
        <v>0</v>
      </c>
      <c r="S311" s="211">
        <f>$D311*INDEX('3_RatesBilling'!U:U,MATCH($A311,'3_RatesBilling'!$A:$A,0))</f>
        <v>0</v>
      </c>
      <c r="T311" s="211">
        <f>$D311*INDEX('3_RatesBilling'!V:V,MATCH($A311,'3_RatesBilling'!$A:$A,0))</f>
        <v>0</v>
      </c>
      <c r="U311" s="211">
        <f>$D311*INDEX('3_RatesBilling'!W:W,MATCH($A311,'3_RatesBilling'!$A:$A,0))</f>
        <v>0</v>
      </c>
      <c r="V311" s="211">
        <f>$D311*INDEX('3_RatesBilling'!X:X,MATCH($A311,'3_RatesBilling'!$A:$A,0))</f>
        <v>0</v>
      </c>
      <c r="W311" s="211">
        <f>$D311*INDEX('3_RatesBilling'!Y:Y,MATCH($A311,'3_RatesBilling'!$A:$A,0))</f>
        <v>0</v>
      </c>
      <c r="X311" s="211">
        <f>$D311*INDEX('3_RatesBilling'!Z:Z,MATCH($A311,'3_RatesBilling'!$A:$A,0))</f>
        <v>0</v>
      </c>
      <c r="Y311" s="211">
        <f>$D311*INDEX('3_RatesBilling'!AA:AA,MATCH($A311,'3_RatesBilling'!$A:$A,0))</f>
        <v>0</v>
      </c>
      <c r="Z311" s="211">
        <f>$D311*INDEX('3_RatesBilling'!AB:AB,MATCH($A311,'3_RatesBilling'!$A:$A,0))</f>
        <v>0</v>
      </c>
      <c r="AA311" s="211">
        <f>$D311*INDEX('3_RatesBilling'!AC:AC,MATCH($A311,'3_RatesBilling'!$A:$A,0))</f>
        <v>0</v>
      </c>
      <c r="AC311" s="211" t="e">
        <f t="shared" ca="1" si="130"/>
        <v>#REF!</v>
      </c>
      <c r="AD311" s="211" t="e">
        <f t="shared" ca="1" si="131"/>
        <v>#REF!</v>
      </c>
      <c r="AE311" s="211" t="e">
        <f t="shared" ca="1" si="132"/>
        <v>#REF!</v>
      </c>
      <c r="AF311" s="211" t="e">
        <f t="shared" ca="1" si="133"/>
        <v>#REF!</v>
      </c>
      <c r="AG311" s="211" t="e">
        <f t="shared" ca="1" si="134"/>
        <v>#REF!</v>
      </c>
      <c r="AH311" s="211" t="e">
        <f t="shared" ca="1" si="135"/>
        <v>#REF!</v>
      </c>
      <c r="AI311" s="211" t="e">
        <f t="shared" ca="1" si="136"/>
        <v>#REF!</v>
      </c>
      <c r="AJ311" s="211" t="e">
        <f t="shared" ca="1" si="137"/>
        <v>#REF!</v>
      </c>
      <c r="AK311" s="211" t="e">
        <f t="shared" ca="1" si="138"/>
        <v>#REF!</v>
      </c>
      <c r="AL311" s="211" t="e">
        <f t="shared" ca="1" si="139"/>
        <v>#REF!</v>
      </c>
      <c r="AM311" s="211" t="e">
        <f t="shared" ca="1" si="140"/>
        <v>#REF!</v>
      </c>
      <c r="AN311" s="211" t="e">
        <f t="shared" ca="1" si="141"/>
        <v>#REF!</v>
      </c>
      <c r="AO311" s="211" t="e">
        <f t="shared" ca="1" si="142"/>
        <v>#REF!</v>
      </c>
      <c r="AP311" s="211" t="e">
        <f t="shared" ca="1" si="143"/>
        <v>#REF!</v>
      </c>
      <c r="AQ311" s="211" t="e">
        <f t="shared" ca="1" si="144"/>
        <v>#REF!</v>
      </c>
      <c r="AR311" s="211" t="e">
        <f t="shared" ca="1" si="145"/>
        <v>#REF!</v>
      </c>
      <c r="AT311" s="209" t="e">
        <f t="shared" ca="1" si="146"/>
        <v>#REF!</v>
      </c>
      <c r="AU311" s="209" t="e">
        <f t="shared" ca="1" si="147"/>
        <v>#REF!</v>
      </c>
      <c r="AV311" s="209" t="e">
        <f t="shared" ca="1" si="148"/>
        <v>#REF!</v>
      </c>
      <c r="AW311" s="209" t="e">
        <f t="shared" ca="1" si="149"/>
        <v>#REF!</v>
      </c>
      <c r="AX311" s="209" t="e">
        <f t="shared" ca="1" si="150"/>
        <v>#REF!</v>
      </c>
      <c r="AY311" s="209" t="e">
        <f t="shared" ca="1" si="151"/>
        <v>#REF!</v>
      </c>
      <c r="AZ311" s="209" t="e">
        <f t="shared" ca="1" si="152"/>
        <v>#REF!</v>
      </c>
      <c r="BA311" s="209" t="e">
        <f t="shared" ca="1" si="153"/>
        <v>#REF!</v>
      </c>
      <c r="BB311" s="209" t="e">
        <f t="shared" ca="1" si="154"/>
        <v>#REF!</v>
      </c>
      <c r="BC311" s="209" t="e">
        <f t="shared" ca="1" si="155"/>
        <v>#REF!</v>
      </c>
      <c r="BD311" s="209" t="e">
        <f t="shared" ca="1" si="156"/>
        <v>#REF!</v>
      </c>
      <c r="BE311" s="209" t="e">
        <f t="shared" ca="1" si="157"/>
        <v>#REF!</v>
      </c>
      <c r="BF311" s="209" t="e">
        <f t="shared" ca="1" si="158"/>
        <v>#REF!</v>
      </c>
      <c r="BG311" s="209" t="e">
        <f t="shared" ca="1" si="159"/>
        <v>#REF!</v>
      </c>
      <c r="BH311" s="209" t="e">
        <f t="shared" ca="1" si="160"/>
        <v>#REF!</v>
      </c>
      <c r="BI311" s="209" t="e">
        <f t="shared" ca="1" si="161"/>
        <v>#REF!</v>
      </c>
    </row>
    <row r="312" spans="1:61" s="3" customFormat="1">
      <c r="A312" s="246" t="s">
        <v>628</v>
      </c>
      <c r="B312" s="246" t="str">
        <f>INDEX('Ref1'!$E:$E,MATCH(A312,'Ref1'!$A:$A,0))</f>
        <v>Stafford</v>
      </c>
      <c r="C312" s="246" t="str">
        <f>INDEX('Ref1'!$B:$B,MATCH($A312,'Ref1'!$A:$A,0))</f>
        <v>SD</v>
      </c>
      <c r="D312" s="307">
        <f>INDEX(Inputs!$K$61:$K$71,MATCH($C312,Inputs!$Q$61:$Q$71,0))</f>
        <v>0</v>
      </c>
      <c r="E312" s="211">
        <f>$D312*INDEX('3_RatesBilling'!G:G,MATCH($A312,'3_RatesBilling'!$A:$A,0))</f>
        <v>0</v>
      </c>
      <c r="F312" s="211">
        <f>$D312*INDEX('3_RatesBilling'!H:H,MATCH($A312,'3_RatesBilling'!$A:$A,0))</f>
        <v>0</v>
      </c>
      <c r="G312" s="211">
        <f>$D312*INDEX('3_RatesBilling'!I:I,MATCH($A312,'3_RatesBilling'!$A:$A,0))</f>
        <v>0</v>
      </c>
      <c r="H312" s="211">
        <f>$D312*INDEX('3_RatesBilling'!J:J,MATCH($A312,'3_RatesBilling'!$A:$A,0))</f>
        <v>0</v>
      </c>
      <c r="I312" s="211">
        <f>$D312*INDEX('3_RatesBilling'!K:K,MATCH($A312,'3_RatesBilling'!$A:$A,0))</f>
        <v>0</v>
      </c>
      <c r="J312" s="211">
        <f>$D312*INDEX('3_RatesBilling'!L:L,MATCH($A312,'3_RatesBilling'!$A:$A,0))</f>
        <v>0</v>
      </c>
      <c r="K312" s="216">
        <f>$D312*INDEX('3_RatesBilling'!M:M,MATCH($A312,'3_RatesBilling'!$A:$A,0))</f>
        <v>0</v>
      </c>
      <c r="L312" s="213">
        <f>$D312*INDEX('3_RatesBilling'!N:N,MATCH($A312,'3_RatesBilling'!$A:$A,0))</f>
        <v>0</v>
      </c>
      <c r="M312" s="211">
        <f>$D312*INDEX('3_RatesBilling'!O:O,MATCH($A312,'3_RatesBilling'!$A:$A,0))</f>
        <v>0</v>
      </c>
      <c r="N312" s="211">
        <f>$D312*INDEX('3_RatesBilling'!P:P,MATCH($A312,'3_RatesBilling'!$A:$A,0))</f>
        <v>0</v>
      </c>
      <c r="O312" s="211">
        <f>$D312*INDEX('3_RatesBilling'!Q:Q,MATCH($A312,'3_RatesBilling'!$A:$A,0))</f>
        <v>0</v>
      </c>
      <c r="P312" s="211">
        <f>$D312*INDEX('3_RatesBilling'!R:R,MATCH($A312,'3_RatesBilling'!$A:$A,0))</f>
        <v>0</v>
      </c>
      <c r="Q312" s="211">
        <f>$D312*INDEX('3_RatesBilling'!S:S,MATCH($A312,'3_RatesBilling'!$A:$A,0))</f>
        <v>0</v>
      </c>
      <c r="R312" s="211">
        <f>$D312*INDEX('3_RatesBilling'!T:T,MATCH($A312,'3_RatesBilling'!$A:$A,0))</f>
        <v>0</v>
      </c>
      <c r="S312" s="211">
        <f>$D312*INDEX('3_RatesBilling'!U:U,MATCH($A312,'3_RatesBilling'!$A:$A,0))</f>
        <v>0</v>
      </c>
      <c r="T312" s="211">
        <f>$D312*INDEX('3_RatesBilling'!V:V,MATCH($A312,'3_RatesBilling'!$A:$A,0))</f>
        <v>0</v>
      </c>
      <c r="U312" s="211">
        <f>$D312*INDEX('3_RatesBilling'!W:W,MATCH($A312,'3_RatesBilling'!$A:$A,0))</f>
        <v>0</v>
      </c>
      <c r="V312" s="211">
        <f>$D312*INDEX('3_RatesBilling'!X:X,MATCH($A312,'3_RatesBilling'!$A:$A,0))</f>
        <v>0</v>
      </c>
      <c r="W312" s="211">
        <f>$D312*INDEX('3_RatesBilling'!Y:Y,MATCH($A312,'3_RatesBilling'!$A:$A,0))</f>
        <v>0</v>
      </c>
      <c r="X312" s="211">
        <f>$D312*INDEX('3_RatesBilling'!Z:Z,MATCH($A312,'3_RatesBilling'!$A:$A,0))</f>
        <v>0</v>
      </c>
      <c r="Y312" s="211">
        <f>$D312*INDEX('3_RatesBilling'!AA:AA,MATCH($A312,'3_RatesBilling'!$A:$A,0))</f>
        <v>0</v>
      </c>
      <c r="Z312" s="211">
        <f>$D312*INDEX('3_RatesBilling'!AB:AB,MATCH($A312,'3_RatesBilling'!$A:$A,0))</f>
        <v>0</v>
      </c>
      <c r="AA312" s="211">
        <f>$D312*INDEX('3_RatesBilling'!AC:AC,MATCH($A312,'3_RatesBilling'!$A:$A,0))</f>
        <v>0</v>
      </c>
      <c r="AC312" s="211" t="e">
        <f t="shared" ca="1" si="130"/>
        <v>#REF!</v>
      </c>
      <c r="AD312" s="211" t="e">
        <f t="shared" ca="1" si="131"/>
        <v>#REF!</v>
      </c>
      <c r="AE312" s="211" t="e">
        <f t="shared" ca="1" si="132"/>
        <v>#REF!</v>
      </c>
      <c r="AF312" s="211" t="e">
        <f t="shared" ca="1" si="133"/>
        <v>#REF!</v>
      </c>
      <c r="AG312" s="211" t="e">
        <f t="shared" ca="1" si="134"/>
        <v>#REF!</v>
      </c>
      <c r="AH312" s="211" t="e">
        <f t="shared" ca="1" si="135"/>
        <v>#REF!</v>
      </c>
      <c r="AI312" s="211" t="e">
        <f t="shared" ca="1" si="136"/>
        <v>#REF!</v>
      </c>
      <c r="AJ312" s="211" t="e">
        <f t="shared" ca="1" si="137"/>
        <v>#REF!</v>
      </c>
      <c r="AK312" s="211" t="e">
        <f t="shared" ca="1" si="138"/>
        <v>#REF!</v>
      </c>
      <c r="AL312" s="211" t="e">
        <f t="shared" ca="1" si="139"/>
        <v>#REF!</v>
      </c>
      <c r="AM312" s="211" t="e">
        <f t="shared" ca="1" si="140"/>
        <v>#REF!</v>
      </c>
      <c r="AN312" s="211" t="e">
        <f t="shared" ca="1" si="141"/>
        <v>#REF!</v>
      </c>
      <c r="AO312" s="211" t="e">
        <f t="shared" ca="1" si="142"/>
        <v>#REF!</v>
      </c>
      <c r="AP312" s="211" t="e">
        <f t="shared" ca="1" si="143"/>
        <v>#REF!</v>
      </c>
      <c r="AQ312" s="211" t="e">
        <f t="shared" ca="1" si="144"/>
        <v>#REF!</v>
      </c>
      <c r="AR312" s="211" t="e">
        <f t="shared" ca="1" si="145"/>
        <v>#REF!</v>
      </c>
      <c r="AT312" s="209" t="e">
        <f t="shared" ca="1" si="146"/>
        <v>#REF!</v>
      </c>
      <c r="AU312" s="209" t="e">
        <f t="shared" ca="1" si="147"/>
        <v>#REF!</v>
      </c>
      <c r="AV312" s="209" t="e">
        <f t="shared" ca="1" si="148"/>
        <v>#REF!</v>
      </c>
      <c r="AW312" s="209" t="e">
        <f t="shared" ca="1" si="149"/>
        <v>#REF!</v>
      </c>
      <c r="AX312" s="209" t="e">
        <f t="shared" ca="1" si="150"/>
        <v>#REF!</v>
      </c>
      <c r="AY312" s="209" t="e">
        <f t="shared" ca="1" si="151"/>
        <v>#REF!</v>
      </c>
      <c r="AZ312" s="209" t="e">
        <f t="shared" ca="1" si="152"/>
        <v>#REF!</v>
      </c>
      <c r="BA312" s="209" t="e">
        <f t="shared" ca="1" si="153"/>
        <v>#REF!</v>
      </c>
      <c r="BB312" s="209" t="e">
        <f t="shared" ca="1" si="154"/>
        <v>#REF!</v>
      </c>
      <c r="BC312" s="209" t="e">
        <f t="shared" ca="1" si="155"/>
        <v>#REF!</v>
      </c>
      <c r="BD312" s="209" t="e">
        <f t="shared" ca="1" si="156"/>
        <v>#REF!</v>
      </c>
      <c r="BE312" s="209" t="e">
        <f t="shared" ca="1" si="157"/>
        <v>#REF!</v>
      </c>
      <c r="BF312" s="209" t="e">
        <f t="shared" ca="1" si="158"/>
        <v>#REF!</v>
      </c>
      <c r="BG312" s="209" t="e">
        <f t="shared" ca="1" si="159"/>
        <v>#REF!</v>
      </c>
      <c r="BH312" s="209" t="e">
        <f t="shared" ca="1" si="160"/>
        <v>#REF!</v>
      </c>
      <c r="BI312" s="209" t="e">
        <f t="shared" ca="1" si="161"/>
        <v>#REF!</v>
      </c>
    </row>
    <row r="313" spans="1:61" s="3" customFormat="1">
      <c r="A313" s="246" t="s">
        <v>630</v>
      </c>
      <c r="B313" s="246" t="str">
        <f>INDEX('Ref1'!$E:$E,MATCH(A313,'Ref1'!$A:$A,0))</f>
        <v>Staffordshire</v>
      </c>
      <c r="C313" s="246" t="str">
        <f>INDEX('Ref1'!$B:$B,MATCH($A313,'Ref1'!$A:$A,0))</f>
        <v>SCNFIR</v>
      </c>
      <c r="D313" s="307">
        <f>INDEX(Inputs!$K$61:$K$71,MATCH($C313,Inputs!$Q$61:$Q$71,0))</f>
        <v>0</v>
      </c>
      <c r="E313" s="211">
        <f>$D313*INDEX('3_RatesBilling'!G:G,MATCH($A313,'3_RatesBilling'!$A:$A,0))</f>
        <v>0</v>
      </c>
      <c r="F313" s="211">
        <f>$D313*INDEX('3_RatesBilling'!H:H,MATCH($A313,'3_RatesBilling'!$A:$A,0))</f>
        <v>0</v>
      </c>
      <c r="G313" s="211">
        <f>$D313*INDEX('3_RatesBilling'!I:I,MATCH($A313,'3_RatesBilling'!$A:$A,0))</f>
        <v>0</v>
      </c>
      <c r="H313" s="211">
        <f>$D313*INDEX('3_RatesBilling'!J:J,MATCH($A313,'3_RatesBilling'!$A:$A,0))</f>
        <v>0</v>
      </c>
      <c r="I313" s="211">
        <f>$D313*INDEX('3_RatesBilling'!K:K,MATCH($A313,'3_RatesBilling'!$A:$A,0))</f>
        <v>0</v>
      </c>
      <c r="J313" s="211">
        <f>$D313*INDEX('3_RatesBilling'!L:L,MATCH($A313,'3_RatesBilling'!$A:$A,0))</f>
        <v>0</v>
      </c>
      <c r="K313" s="216">
        <f>$D313*INDEX('3_RatesBilling'!M:M,MATCH($A313,'3_RatesBilling'!$A:$A,0))</f>
        <v>0</v>
      </c>
      <c r="L313" s="213">
        <f>$D313*INDEX('3_RatesBilling'!N:N,MATCH($A313,'3_RatesBilling'!$A:$A,0))</f>
        <v>0</v>
      </c>
      <c r="M313" s="211">
        <f>$D313*INDEX('3_RatesBilling'!O:O,MATCH($A313,'3_RatesBilling'!$A:$A,0))</f>
        <v>0</v>
      </c>
      <c r="N313" s="211">
        <f>$D313*INDEX('3_RatesBilling'!P:P,MATCH($A313,'3_RatesBilling'!$A:$A,0))</f>
        <v>0</v>
      </c>
      <c r="O313" s="211">
        <f>$D313*INDEX('3_RatesBilling'!Q:Q,MATCH($A313,'3_RatesBilling'!$A:$A,0))</f>
        <v>0</v>
      </c>
      <c r="P313" s="211">
        <f>$D313*INDEX('3_RatesBilling'!R:R,MATCH($A313,'3_RatesBilling'!$A:$A,0))</f>
        <v>0</v>
      </c>
      <c r="Q313" s="211">
        <f>$D313*INDEX('3_RatesBilling'!S:S,MATCH($A313,'3_RatesBilling'!$A:$A,0))</f>
        <v>0</v>
      </c>
      <c r="R313" s="211">
        <f>$D313*INDEX('3_RatesBilling'!T:T,MATCH($A313,'3_RatesBilling'!$A:$A,0))</f>
        <v>0</v>
      </c>
      <c r="S313" s="211">
        <f>$D313*INDEX('3_RatesBilling'!U:U,MATCH($A313,'3_RatesBilling'!$A:$A,0))</f>
        <v>0</v>
      </c>
      <c r="T313" s="211">
        <f>$D313*INDEX('3_RatesBilling'!V:V,MATCH($A313,'3_RatesBilling'!$A:$A,0))</f>
        <v>0</v>
      </c>
      <c r="U313" s="211">
        <f>$D313*INDEX('3_RatesBilling'!W:W,MATCH($A313,'3_RatesBilling'!$A:$A,0))</f>
        <v>0</v>
      </c>
      <c r="V313" s="211">
        <f>$D313*INDEX('3_RatesBilling'!X:X,MATCH($A313,'3_RatesBilling'!$A:$A,0))</f>
        <v>0</v>
      </c>
      <c r="W313" s="211">
        <f>$D313*INDEX('3_RatesBilling'!Y:Y,MATCH($A313,'3_RatesBilling'!$A:$A,0))</f>
        <v>0</v>
      </c>
      <c r="X313" s="211">
        <f>$D313*INDEX('3_RatesBilling'!Z:Z,MATCH($A313,'3_RatesBilling'!$A:$A,0))</f>
        <v>0</v>
      </c>
      <c r="Y313" s="211">
        <f>$D313*INDEX('3_RatesBilling'!AA:AA,MATCH($A313,'3_RatesBilling'!$A:$A,0))</f>
        <v>0</v>
      </c>
      <c r="Z313" s="211">
        <f>$D313*INDEX('3_RatesBilling'!AB:AB,MATCH($A313,'3_RatesBilling'!$A:$A,0))</f>
        <v>0</v>
      </c>
      <c r="AA313" s="211">
        <f>$D313*INDEX('3_RatesBilling'!AC:AC,MATCH($A313,'3_RatesBilling'!$A:$A,0))</f>
        <v>0</v>
      </c>
      <c r="AC313" s="211" t="e">
        <f t="shared" ca="1" si="130"/>
        <v>#REF!</v>
      </c>
      <c r="AD313" s="211" t="e">
        <f t="shared" ca="1" si="131"/>
        <v>#REF!</v>
      </c>
      <c r="AE313" s="211" t="e">
        <f t="shared" ca="1" si="132"/>
        <v>#REF!</v>
      </c>
      <c r="AF313" s="211" t="e">
        <f t="shared" ca="1" si="133"/>
        <v>#REF!</v>
      </c>
      <c r="AG313" s="211" t="e">
        <f t="shared" ca="1" si="134"/>
        <v>#REF!</v>
      </c>
      <c r="AH313" s="211" t="e">
        <f t="shared" ca="1" si="135"/>
        <v>#REF!</v>
      </c>
      <c r="AI313" s="211" t="e">
        <f t="shared" ca="1" si="136"/>
        <v>#REF!</v>
      </c>
      <c r="AJ313" s="211" t="e">
        <f t="shared" ca="1" si="137"/>
        <v>#REF!</v>
      </c>
      <c r="AK313" s="211" t="e">
        <f t="shared" ca="1" si="138"/>
        <v>#REF!</v>
      </c>
      <c r="AL313" s="211" t="e">
        <f t="shared" ca="1" si="139"/>
        <v>#REF!</v>
      </c>
      <c r="AM313" s="211" t="e">
        <f t="shared" ca="1" si="140"/>
        <v>#REF!</v>
      </c>
      <c r="AN313" s="211" t="e">
        <f t="shared" ca="1" si="141"/>
        <v>#REF!</v>
      </c>
      <c r="AO313" s="211" t="e">
        <f t="shared" ca="1" si="142"/>
        <v>#REF!</v>
      </c>
      <c r="AP313" s="211" t="e">
        <f t="shared" ca="1" si="143"/>
        <v>#REF!</v>
      </c>
      <c r="AQ313" s="211" t="e">
        <f t="shared" ca="1" si="144"/>
        <v>#REF!</v>
      </c>
      <c r="AR313" s="211" t="e">
        <f t="shared" ca="1" si="145"/>
        <v>#REF!</v>
      </c>
      <c r="AT313" s="209" t="e">
        <f t="shared" ca="1" si="146"/>
        <v>#REF!</v>
      </c>
      <c r="AU313" s="209" t="e">
        <f t="shared" ca="1" si="147"/>
        <v>#REF!</v>
      </c>
      <c r="AV313" s="209" t="e">
        <f t="shared" ca="1" si="148"/>
        <v>#REF!</v>
      </c>
      <c r="AW313" s="209" t="e">
        <f t="shared" ca="1" si="149"/>
        <v>#REF!</v>
      </c>
      <c r="AX313" s="209" t="e">
        <f t="shared" ca="1" si="150"/>
        <v>#REF!</v>
      </c>
      <c r="AY313" s="209" t="e">
        <f t="shared" ca="1" si="151"/>
        <v>#REF!</v>
      </c>
      <c r="AZ313" s="209" t="e">
        <f t="shared" ca="1" si="152"/>
        <v>#REF!</v>
      </c>
      <c r="BA313" s="209" t="e">
        <f t="shared" ca="1" si="153"/>
        <v>#REF!</v>
      </c>
      <c r="BB313" s="209" t="e">
        <f t="shared" ca="1" si="154"/>
        <v>#REF!</v>
      </c>
      <c r="BC313" s="209" t="e">
        <f t="shared" ca="1" si="155"/>
        <v>#REF!</v>
      </c>
      <c r="BD313" s="209" t="e">
        <f t="shared" ca="1" si="156"/>
        <v>#REF!</v>
      </c>
      <c r="BE313" s="209" t="e">
        <f t="shared" ca="1" si="157"/>
        <v>#REF!</v>
      </c>
      <c r="BF313" s="209" t="e">
        <f t="shared" ca="1" si="158"/>
        <v>#REF!</v>
      </c>
      <c r="BG313" s="209" t="e">
        <f t="shared" ca="1" si="159"/>
        <v>#REF!</v>
      </c>
      <c r="BH313" s="209" t="e">
        <f t="shared" ca="1" si="160"/>
        <v>#REF!</v>
      </c>
      <c r="BI313" s="209" t="e">
        <f t="shared" ca="1" si="161"/>
        <v>#REF!</v>
      </c>
    </row>
    <row r="314" spans="1:61" s="3" customFormat="1">
      <c r="A314" s="246" t="s">
        <v>632</v>
      </c>
      <c r="B314" s="246" t="str">
        <f>INDEX('Ref1'!$E:$E,MATCH(A314,'Ref1'!$A:$A,0))</f>
        <v>Staffordshire Fire Authority</v>
      </c>
      <c r="C314" s="246" t="str">
        <f>INDEX('Ref1'!$B:$B,MATCH($A314,'Ref1'!$A:$A,0))</f>
        <v>SFIR</v>
      </c>
      <c r="D314" s="307">
        <f>INDEX(Inputs!$K$61:$K$71,MATCH($C314,Inputs!$Q$61:$Q$71,0))</f>
        <v>0</v>
      </c>
      <c r="E314" s="211">
        <f>$D314*INDEX('3_RatesBilling'!G:G,MATCH($A314,'3_RatesBilling'!$A:$A,0))</f>
        <v>0</v>
      </c>
      <c r="F314" s="211">
        <f>$D314*INDEX('3_RatesBilling'!H:H,MATCH($A314,'3_RatesBilling'!$A:$A,0))</f>
        <v>0</v>
      </c>
      <c r="G314" s="211">
        <f>$D314*INDEX('3_RatesBilling'!I:I,MATCH($A314,'3_RatesBilling'!$A:$A,0))</f>
        <v>0</v>
      </c>
      <c r="H314" s="211">
        <f>$D314*INDEX('3_RatesBilling'!J:J,MATCH($A314,'3_RatesBilling'!$A:$A,0))</f>
        <v>0</v>
      </c>
      <c r="I314" s="211">
        <f>$D314*INDEX('3_RatesBilling'!K:K,MATCH($A314,'3_RatesBilling'!$A:$A,0))</f>
        <v>0</v>
      </c>
      <c r="J314" s="211">
        <f>$D314*INDEX('3_RatesBilling'!L:L,MATCH($A314,'3_RatesBilling'!$A:$A,0))</f>
        <v>0</v>
      </c>
      <c r="K314" s="216">
        <f>$D314*INDEX('3_RatesBilling'!M:M,MATCH($A314,'3_RatesBilling'!$A:$A,0))</f>
        <v>0</v>
      </c>
      <c r="L314" s="213">
        <f>$D314*INDEX('3_RatesBilling'!N:N,MATCH($A314,'3_RatesBilling'!$A:$A,0))</f>
        <v>0</v>
      </c>
      <c r="M314" s="211">
        <f>$D314*INDEX('3_RatesBilling'!O:O,MATCH($A314,'3_RatesBilling'!$A:$A,0))</f>
        <v>0</v>
      </c>
      <c r="N314" s="211">
        <f>$D314*INDEX('3_RatesBilling'!P:P,MATCH($A314,'3_RatesBilling'!$A:$A,0))</f>
        <v>0</v>
      </c>
      <c r="O314" s="211">
        <f>$D314*INDEX('3_RatesBilling'!Q:Q,MATCH($A314,'3_RatesBilling'!$A:$A,0))</f>
        <v>0</v>
      </c>
      <c r="P314" s="211">
        <f>$D314*INDEX('3_RatesBilling'!R:R,MATCH($A314,'3_RatesBilling'!$A:$A,0))</f>
        <v>0</v>
      </c>
      <c r="Q314" s="211">
        <f>$D314*INDEX('3_RatesBilling'!S:S,MATCH($A314,'3_RatesBilling'!$A:$A,0))</f>
        <v>0</v>
      </c>
      <c r="R314" s="211">
        <f>$D314*INDEX('3_RatesBilling'!T:T,MATCH($A314,'3_RatesBilling'!$A:$A,0))</f>
        <v>0</v>
      </c>
      <c r="S314" s="211">
        <f>$D314*INDEX('3_RatesBilling'!U:U,MATCH($A314,'3_RatesBilling'!$A:$A,0))</f>
        <v>0</v>
      </c>
      <c r="T314" s="211">
        <f>$D314*INDEX('3_RatesBilling'!V:V,MATCH($A314,'3_RatesBilling'!$A:$A,0))</f>
        <v>0</v>
      </c>
      <c r="U314" s="211">
        <f>$D314*INDEX('3_RatesBilling'!W:W,MATCH($A314,'3_RatesBilling'!$A:$A,0))</f>
        <v>0</v>
      </c>
      <c r="V314" s="211">
        <f>$D314*INDEX('3_RatesBilling'!X:X,MATCH($A314,'3_RatesBilling'!$A:$A,0))</f>
        <v>0</v>
      </c>
      <c r="W314" s="211">
        <f>$D314*INDEX('3_RatesBilling'!Y:Y,MATCH($A314,'3_RatesBilling'!$A:$A,0))</f>
        <v>0</v>
      </c>
      <c r="X314" s="211">
        <f>$D314*INDEX('3_RatesBilling'!Z:Z,MATCH($A314,'3_RatesBilling'!$A:$A,0))</f>
        <v>0</v>
      </c>
      <c r="Y314" s="211">
        <f>$D314*INDEX('3_RatesBilling'!AA:AA,MATCH($A314,'3_RatesBilling'!$A:$A,0))</f>
        <v>0</v>
      </c>
      <c r="Z314" s="211">
        <f>$D314*INDEX('3_RatesBilling'!AB:AB,MATCH($A314,'3_RatesBilling'!$A:$A,0))</f>
        <v>0</v>
      </c>
      <c r="AA314" s="211">
        <f>$D314*INDEX('3_RatesBilling'!AC:AC,MATCH($A314,'3_RatesBilling'!$A:$A,0))</f>
        <v>0</v>
      </c>
      <c r="AC314" s="211" t="e">
        <f t="shared" ca="1" si="130"/>
        <v>#REF!</v>
      </c>
      <c r="AD314" s="211" t="e">
        <f t="shared" ca="1" si="131"/>
        <v>#REF!</v>
      </c>
      <c r="AE314" s="211" t="e">
        <f t="shared" ca="1" si="132"/>
        <v>#REF!</v>
      </c>
      <c r="AF314" s="211" t="e">
        <f t="shared" ca="1" si="133"/>
        <v>#REF!</v>
      </c>
      <c r="AG314" s="211" t="e">
        <f t="shared" ca="1" si="134"/>
        <v>#REF!</v>
      </c>
      <c r="AH314" s="211" t="e">
        <f t="shared" ca="1" si="135"/>
        <v>#REF!</v>
      </c>
      <c r="AI314" s="211" t="e">
        <f t="shared" ca="1" si="136"/>
        <v>#REF!</v>
      </c>
      <c r="AJ314" s="211" t="e">
        <f t="shared" ca="1" si="137"/>
        <v>#REF!</v>
      </c>
      <c r="AK314" s="211" t="e">
        <f t="shared" ca="1" si="138"/>
        <v>#REF!</v>
      </c>
      <c r="AL314" s="211" t="e">
        <f t="shared" ca="1" si="139"/>
        <v>#REF!</v>
      </c>
      <c r="AM314" s="211" t="e">
        <f t="shared" ca="1" si="140"/>
        <v>#REF!</v>
      </c>
      <c r="AN314" s="211" t="e">
        <f t="shared" ca="1" si="141"/>
        <v>#REF!</v>
      </c>
      <c r="AO314" s="211" t="e">
        <f t="shared" ca="1" si="142"/>
        <v>#REF!</v>
      </c>
      <c r="AP314" s="211" t="e">
        <f t="shared" ca="1" si="143"/>
        <v>#REF!</v>
      </c>
      <c r="AQ314" s="211" t="e">
        <f t="shared" ca="1" si="144"/>
        <v>#REF!</v>
      </c>
      <c r="AR314" s="211" t="e">
        <f t="shared" ca="1" si="145"/>
        <v>#REF!</v>
      </c>
      <c r="AT314" s="209" t="e">
        <f t="shared" ca="1" si="146"/>
        <v>#REF!</v>
      </c>
      <c r="AU314" s="209" t="e">
        <f t="shared" ca="1" si="147"/>
        <v>#REF!</v>
      </c>
      <c r="AV314" s="209" t="e">
        <f t="shared" ca="1" si="148"/>
        <v>#REF!</v>
      </c>
      <c r="AW314" s="209" t="e">
        <f t="shared" ca="1" si="149"/>
        <v>#REF!</v>
      </c>
      <c r="AX314" s="209" t="e">
        <f t="shared" ca="1" si="150"/>
        <v>#REF!</v>
      </c>
      <c r="AY314" s="209" t="e">
        <f t="shared" ca="1" si="151"/>
        <v>#REF!</v>
      </c>
      <c r="AZ314" s="209" t="e">
        <f t="shared" ca="1" si="152"/>
        <v>#REF!</v>
      </c>
      <c r="BA314" s="209" t="e">
        <f t="shared" ca="1" si="153"/>
        <v>#REF!</v>
      </c>
      <c r="BB314" s="209" t="e">
        <f t="shared" ca="1" si="154"/>
        <v>#REF!</v>
      </c>
      <c r="BC314" s="209" t="e">
        <f t="shared" ca="1" si="155"/>
        <v>#REF!</v>
      </c>
      <c r="BD314" s="209" t="e">
        <f t="shared" ca="1" si="156"/>
        <v>#REF!</v>
      </c>
      <c r="BE314" s="209" t="e">
        <f t="shared" ca="1" si="157"/>
        <v>#REF!</v>
      </c>
      <c r="BF314" s="209" t="e">
        <f t="shared" ca="1" si="158"/>
        <v>#REF!</v>
      </c>
      <c r="BG314" s="209" t="e">
        <f t="shared" ca="1" si="159"/>
        <v>#REF!</v>
      </c>
      <c r="BH314" s="209" t="e">
        <f t="shared" ca="1" si="160"/>
        <v>#REF!</v>
      </c>
      <c r="BI314" s="209" t="e">
        <f t="shared" ca="1" si="161"/>
        <v>#REF!</v>
      </c>
    </row>
    <row r="315" spans="1:61" s="3" customFormat="1">
      <c r="A315" s="246" t="s">
        <v>634</v>
      </c>
      <c r="B315" s="246" t="str">
        <f>INDEX('Ref1'!$E:$E,MATCH(A315,'Ref1'!$A:$A,0))</f>
        <v>Staffordshire Moorlands</v>
      </c>
      <c r="C315" s="246" t="str">
        <f>INDEX('Ref1'!$B:$B,MATCH($A315,'Ref1'!$A:$A,0))</f>
        <v>SD</v>
      </c>
      <c r="D315" s="307">
        <f>INDEX(Inputs!$K$61:$K$71,MATCH($C315,Inputs!$Q$61:$Q$71,0))</f>
        <v>0</v>
      </c>
      <c r="E315" s="211">
        <f>$D315*INDEX('3_RatesBilling'!G:G,MATCH($A315,'3_RatesBilling'!$A:$A,0))</f>
        <v>0</v>
      </c>
      <c r="F315" s="211">
        <f>$D315*INDEX('3_RatesBilling'!H:H,MATCH($A315,'3_RatesBilling'!$A:$A,0))</f>
        <v>0</v>
      </c>
      <c r="G315" s="211">
        <f>$D315*INDEX('3_RatesBilling'!I:I,MATCH($A315,'3_RatesBilling'!$A:$A,0))</f>
        <v>0</v>
      </c>
      <c r="H315" s="211">
        <f>$D315*INDEX('3_RatesBilling'!J:J,MATCH($A315,'3_RatesBilling'!$A:$A,0))</f>
        <v>0</v>
      </c>
      <c r="I315" s="211">
        <f>$D315*INDEX('3_RatesBilling'!K:K,MATCH($A315,'3_RatesBilling'!$A:$A,0))</f>
        <v>0</v>
      </c>
      <c r="J315" s="211">
        <f>$D315*INDEX('3_RatesBilling'!L:L,MATCH($A315,'3_RatesBilling'!$A:$A,0))</f>
        <v>0</v>
      </c>
      <c r="K315" s="216">
        <f>$D315*INDEX('3_RatesBilling'!M:M,MATCH($A315,'3_RatesBilling'!$A:$A,0))</f>
        <v>0</v>
      </c>
      <c r="L315" s="213">
        <f>$D315*INDEX('3_RatesBilling'!N:N,MATCH($A315,'3_RatesBilling'!$A:$A,0))</f>
        <v>0</v>
      </c>
      <c r="M315" s="211">
        <f>$D315*INDEX('3_RatesBilling'!O:O,MATCH($A315,'3_RatesBilling'!$A:$A,0))</f>
        <v>0</v>
      </c>
      <c r="N315" s="211">
        <f>$D315*INDEX('3_RatesBilling'!P:P,MATCH($A315,'3_RatesBilling'!$A:$A,0))</f>
        <v>0</v>
      </c>
      <c r="O315" s="211">
        <f>$D315*INDEX('3_RatesBilling'!Q:Q,MATCH($A315,'3_RatesBilling'!$A:$A,0))</f>
        <v>0</v>
      </c>
      <c r="P315" s="211">
        <f>$D315*INDEX('3_RatesBilling'!R:R,MATCH($A315,'3_RatesBilling'!$A:$A,0))</f>
        <v>0</v>
      </c>
      <c r="Q315" s="211">
        <f>$D315*INDEX('3_RatesBilling'!S:S,MATCH($A315,'3_RatesBilling'!$A:$A,0))</f>
        <v>0</v>
      </c>
      <c r="R315" s="211">
        <f>$D315*INDEX('3_RatesBilling'!T:T,MATCH($A315,'3_RatesBilling'!$A:$A,0))</f>
        <v>0</v>
      </c>
      <c r="S315" s="211">
        <f>$D315*INDEX('3_RatesBilling'!U:U,MATCH($A315,'3_RatesBilling'!$A:$A,0))</f>
        <v>0</v>
      </c>
      <c r="T315" s="211">
        <f>$D315*INDEX('3_RatesBilling'!V:V,MATCH($A315,'3_RatesBilling'!$A:$A,0))</f>
        <v>0</v>
      </c>
      <c r="U315" s="211">
        <f>$D315*INDEX('3_RatesBilling'!W:W,MATCH($A315,'3_RatesBilling'!$A:$A,0))</f>
        <v>0</v>
      </c>
      <c r="V315" s="211">
        <f>$D315*INDEX('3_RatesBilling'!X:X,MATCH($A315,'3_RatesBilling'!$A:$A,0))</f>
        <v>0</v>
      </c>
      <c r="W315" s="211">
        <f>$D315*INDEX('3_RatesBilling'!Y:Y,MATCH($A315,'3_RatesBilling'!$A:$A,0))</f>
        <v>0</v>
      </c>
      <c r="X315" s="211">
        <f>$D315*INDEX('3_RatesBilling'!Z:Z,MATCH($A315,'3_RatesBilling'!$A:$A,0))</f>
        <v>0</v>
      </c>
      <c r="Y315" s="211">
        <f>$D315*INDEX('3_RatesBilling'!AA:AA,MATCH($A315,'3_RatesBilling'!$A:$A,0))</f>
        <v>0</v>
      </c>
      <c r="Z315" s="211">
        <f>$D315*INDEX('3_RatesBilling'!AB:AB,MATCH($A315,'3_RatesBilling'!$A:$A,0))</f>
        <v>0</v>
      </c>
      <c r="AA315" s="211">
        <f>$D315*INDEX('3_RatesBilling'!AC:AC,MATCH($A315,'3_RatesBilling'!$A:$A,0))</f>
        <v>0</v>
      </c>
      <c r="AC315" s="211" t="e">
        <f t="shared" ca="1" si="130"/>
        <v>#REF!</v>
      </c>
      <c r="AD315" s="211" t="e">
        <f t="shared" ca="1" si="131"/>
        <v>#REF!</v>
      </c>
      <c r="AE315" s="211" t="e">
        <f t="shared" ca="1" si="132"/>
        <v>#REF!</v>
      </c>
      <c r="AF315" s="211" t="e">
        <f t="shared" ca="1" si="133"/>
        <v>#REF!</v>
      </c>
      <c r="AG315" s="211" t="e">
        <f t="shared" ca="1" si="134"/>
        <v>#REF!</v>
      </c>
      <c r="AH315" s="211" t="e">
        <f t="shared" ca="1" si="135"/>
        <v>#REF!</v>
      </c>
      <c r="AI315" s="211" t="e">
        <f t="shared" ca="1" si="136"/>
        <v>#REF!</v>
      </c>
      <c r="AJ315" s="211" t="e">
        <f t="shared" ca="1" si="137"/>
        <v>#REF!</v>
      </c>
      <c r="AK315" s="211" t="e">
        <f t="shared" ca="1" si="138"/>
        <v>#REF!</v>
      </c>
      <c r="AL315" s="211" t="e">
        <f t="shared" ca="1" si="139"/>
        <v>#REF!</v>
      </c>
      <c r="AM315" s="211" t="e">
        <f t="shared" ca="1" si="140"/>
        <v>#REF!</v>
      </c>
      <c r="AN315" s="211" t="e">
        <f t="shared" ca="1" si="141"/>
        <v>#REF!</v>
      </c>
      <c r="AO315" s="211" t="e">
        <f t="shared" ca="1" si="142"/>
        <v>#REF!</v>
      </c>
      <c r="AP315" s="211" t="e">
        <f t="shared" ca="1" si="143"/>
        <v>#REF!</v>
      </c>
      <c r="AQ315" s="211" t="e">
        <f t="shared" ca="1" si="144"/>
        <v>#REF!</v>
      </c>
      <c r="AR315" s="211" t="e">
        <f t="shared" ca="1" si="145"/>
        <v>#REF!</v>
      </c>
      <c r="AT315" s="209" t="e">
        <f t="shared" ca="1" si="146"/>
        <v>#REF!</v>
      </c>
      <c r="AU315" s="209" t="e">
        <f t="shared" ca="1" si="147"/>
        <v>#REF!</v>
      </c>
      <c r="AV315" s="209" t="e">
        <f t="shared" ca="1" si="148"/>
        <v>#REF!</v>
      </c>
      <c r="AW315" s="209" t="e">
        <f t="shared" ca="1" si="149"/>
        <v>#REF!</v>
      </c>
      <c r="AX315" s="209" t="e">
        <f t="shared" ca="1" si="150"/>
        <v>#REF!</v>
      </c>
      <c r="AY315" s="209" t="e">
        <f t="shared" ca="1" si="151"/>
        <v>#REF!</v>
      </c>
      <c r="AZ315" s="209" t="e">
        <f t="shared" ca="1" si="152"/>
        <v>#REF!</v>
      </c>
      <c r="BA315" s="209" t="e">
        <f t="shared" ca="1" si="153"/>
        <v>#REF!</v>
      </c>
      <c r="BB315" s="209" t="e">
        <f t="shared" ca="1" si="154"/>
        <v>#REF!</v>
      </c>
      <c r="BC315" s="209" t="e">
        <f t="shared" ca="1" si="155"/>
        <v>#REF!</v>
      </c>
      <c r="BD315" s="209" t="e">
        <f t="shared" ca="1" si="156"/>
        <v>#REF!</v>
      </c>
      <c r="BE315" s="209" t="e">
        <f t="shared" ca="1" si="157"/>
        <v>#REF!</v>
      </c>
      <c r="BF315" s="209" t="e">
        <f t="shared" ca="1" si="158"/>
        <v>#REF!</v>
      </c>
      <c r="BG315" s="209" t="e">
        <f t="shared" ca="1" si="159"/>
        <v>#REF!</v>
      </c>
      <c r="BH315" s="209" t="e">
        <f t="shared" ca="1" si="160"/>
        <v>#REF!</v>
      </c>
      <c r="BI315" s="209" t="e">
        <f t="shared" ca="1" si="161"/>
        <v>#REF!</v>
      </c>
    </row>
    <row r="316" spans="1:61" s="3" customFormat="1">
      <c r="A316" s="246" t="s">
        <v>636</v>
      </c>
      <c r="B316" s="246" t="str">
        <f>INDEX('Ref1'!$E:$E,MATCH(A316,'Ref1'!$A:$A,0))</f>
        <v>Stevenage</v>
      </c>
      <c r="C316" s="246" t="str">
        <f>INDEX('Ref1'!$B:$B,MATCH($A316,'Ref1'!$A:$A,0))</f>
        <v>SD</v>
      </c>
      <c r="D316" s="307">
        <f>INDEX(Inputs!$K$61:$K$71,MATCH($C316,Inputs!$Q$61:$Q$71,0))</f>
        <v>0</v>
      </c>
      <c r="E316" s="211">
        <f>$D316*INDEX('3_RatesBilling'!G:G,MATCH($A316,'3_RatesBilling'!$A:$A,0))</f>
        <v>0</v>
      </c>
      <c r="F316" s="211">
        <f>$D316*INDEX('3_RatesBilling'!H:H,MATCH($A316,'3_RatesBilling'!$A:$A,0))</f>
        <v>0</v>
      </c>
      <c r="G316" s="211">
        <f>$D316*INDEX('3_RatesBilling'!I:I,MATCH($A316,'3_RatesBilling'!$A:$A,0))</f>
        <v>0</v>
      </c>
      <c r="H316" s="211">
        <f>$D316*INDEX('3_RatesBilling'!J:J,MATCH($A316,'3_RatesBilling'!$A:$A,0))</f>
        <v>0</v>
      </c>
      <c r="I316" s="211">
        <f>$D316*INDEX('3_RatesBilling'!K:K,MATCH($A316,'3_RatesBilling'!$A:$A,0))</f>
        <v>0</v>
      </c>
      <c r="J316" s="211">
        <f>$D316*INDEX('3_RatesBilling'!L:L,MATCH($A316,'3_RatesBilling'!$A:$A,0))</f>
        <v>0</v>
      </c>
      <c r="K316" s="216">
        <f>$D316*INDEX('3_RatesBilling'!M:M,MATCH($A316,'3_RatesBilling'!$A:$A,0))</f>
        <v>0</v>
      </c>
      <c r="L316" s="213">
        <f>$D316*INDEX('3_RatesBilling'!N:N,MATCH($A316,'3_RatesBilling'!$A:$A,0))</f>
        <v>0</v>
      </c>
      <c r="M316" s="211">
        <f>$D316*INDEX('3_RatesBilling'!O:O,MATCH($A316,'3_RatesBilling'!$A:$A,0))</f>
        <v>0</v>
      </c>
      <c r="N316" s="211">
        <f>$D316*INDEX('3_RatesBilling'!P:P,MATCH($A316,'3_RatesBilling'!$A:$A,0))</f>
        <v>0</v>
      </c>
      <c r="O316" s="211">
        <f>$D316*INDEX('3_RatesBilling'!Q:Q,MATCH($A316,'3_RatesBilling'!$A:$A,0))</f>
        <v>0</v>
      </c>
      <c r="P316" s="211">
        <f>$D316*INDEX('3_RatesBilling'!R:R,MATCH($A316,'3_RatesBilling'!$A:$A,0))</f>
        <v>0</v>
      </c>
      <c r="Q316" s="211">
        <f>$D316*INDEX('3_RatesBilling'!S:S,MATCH($A316,'3_RatesBilling'!$A:$A,0))</f>
        <v>0</v>
      </c>
      <c r="R316" s="211">
        <f>$D316*INDEX('3_RatesBilling'!T:T,MATCH($A316,'3_RatesBilling'!$A:$A,0))</f>
        <v>0</v>
      </c>
      <c r="S316" s="211">
        <f>$D316*INDEX('3_RatesBilling'!U:U,MATCH($A316,'3_RatesBilling'!$A:$A,0))</f>
        <v>0</v>
      </c>
      <c r="T316" s="211">
        <f>$D316*INDEX('3_RatesBilling'!V:V,MATCH($A316,'3_RatesBilling'!$A:$A,0))</f>
        <v>0</v>
      </c>
      <c r="U316" s="211">
        <f>$D316*INDEX('3_RatesBilling'!W:W,MATCH($A316,'3_RatesBilling'!$A:$A,0))</f>
        <v>0</v>
      </c>
      <c r="V316" s="211">
        <f>$D316*INDEX('3_RatesBilling'!X:X,MATCH($A316,'3_RatesBilling'!$A:$A,0))</f>
        <v>0</v>
      </c>
      <c r="W316" s="211">
        <f>$D316*INDEX('3_RatesBilling'!Y:Y,MATCH($A316,'3_RatesBilling'!$A:$A,0))</f>
        <v>0</v>
      </c>
      <c r="X316" s="211">
        <f>$D316*INDEX('3_RatesBilling'!Z:Z,MATCH($A316,'3_RatesBilling'!$A:$A,0))</f>
        <v>0</v>
      </c>
      <c r="Y316" s="211">
        <f>$D316*INDEX('3_RatesBilling'!AA:AA,MATCH($A316,'3_RatesBilling'!$A:$A,0))</f>
        <v>0</v>
      </c>
      <c r="Z316" s="211">
        <f>$D316*INDEX('3_RatesBilling'!AB:AB,MATCH($A316,'3_RatesBilling'!$A:$A,0))</f>
        <v>0</v>
      </c>
      <c r="AA316" s="211">
        <f>$D316*INDEX('3_RatesBilling'!AC:AC,MATCH($A316,'3_RatesBilling'!$A:$A,0))</f>
        <v>0</v>
      </c>
      <c r="AC316" s="211" t="e">
        <f t="shared" ca="1" si="130"/>
        <v>#REF!</v>
      </c>
      <c r="AD316" s="211" t="e">
        <f t="shared" ca="1" si="131"/>
        <v>#REF!</v>
      </c>
      <c r="AE316" s="211" t="e">
        <f t="shared" ca="1" si="132"/>
        <v>#REF!</v>
      </c>
      <c r="AF316" s="211" t="e">
        <f t="shared" ca="1" si="133"/>
        <v>#REF!</v>
      </c>
      <c r="AG316" s="211" t="e">
        <f t="shared" ca="1" si="134"/>
        <v>#REF!</v>
      </c>
      <c r="AH316" s="211" t="e">
        <f t="shared" ca="1" si="135"/>
        <v>#REF!</v>
      </c>
      <c r="AI316" s="211" t="e">
        <f t="shared" ca="1" si="136"/>
        <v>#REF!</v>
      </c>
      <c r="AJ316" s="211" t="e">
        <f t="shared" ca="1" si="137"/>
        <v>#REF!</v>
      </c>
      <c r="AK316" s="211" t="e">
        <f t="shared" ca="1" si="138"/>
        <v>#REF!</v>
      </c>
      <c r="AL316" s="211" t="e">
        <f t="shared" ca="1" si="139"/>
        <v>#REF!</v>
      </c>
      <c r="AM316" s="211" t="e">
        <f t="shared" ca="1" si="140"/>
        <v>#REF!</v>
      </c>
      <c r="AN316" s="211" t="e">
        <f t="shared" ca="1" si="141"/>
        <v>#REF!</v>
      </c>
      <c r="AO316" s="211" t="e">
        <f t="shared" ca="1" si="142"/>
        <v>#REF!</v>
      </c>
      <c r="AP316" s="211" t="e">
        <f t="shared" ca="1" si="143"/>
        <v>#REF!</v>
      </c>
      <c r="AQ316" s="211" t="e">
        <f t="shared" ca="1" si="144"/>
        <v>#REF!</v>
      </c>
      <c r="AR316" s="211" t="e">
        <f t="shared" ca="1" si="145"/>
        <v>#REF!</v>
      </c>
      <c r="AT316" s="209" t="e">
        <f t="shared" ca="1" si="146"/>
        <v>#REF!</v>
      </c>
      <c r="AU316" s="209" t="e">
        <f t="shared" ca="1" si="147"/>
        <v>#REF!</v>
      </c>
      <c r="AV316" s="209" t="e">
        <f t="shared" ca="1" si="148"/>
        <v>#REF!</v>
      </c>
      <c r="AW316" s="209" t="e">
        <f t="shared" ca="1" si="149"/>
        <v>#REF!</v>
      </c>
      <c r="AX316" s="209" t="e">
        <f t="shared" ca="1" si="150"/>
        <v>#REF!</v>
      </c>
      <c r="AY316" s="209" t="e">
        <f t="shared" ca="1" si="151"/>
        <v>#REF!</v>
      </c>
      <c r="AZ316" s="209" t="e">
        <f t="shared" ca="1" si="152"/>
        <v>#REF!</v>
      </c>
      <c r="BA316" s="209" t="e">
        <f t="shared" ca="1" si="153"/>
        <v>#REF!</v>
      </c>
      <c r="BB316" s="209" t="e">
        <f t="shared" ca="1" si="154"/>
        <v>#REF!</v>
      </c>
      <c r="BC316" s="209" t="e">
        <f t="shared" ca="1" si="155"/>
        <v>#REF!</v>
      </c>
      <c r="BD316" s="209" t="e">
        <f t="shared" ca="1" si="156"/>
        <v>#REF!</v>
      </c>
      <c r="BE316" s="209" t="e">
        <f t="shared" ca="1" si="157"/>
        <v>#REF!</v>
      </c>
      <c r="BF316" s="209" t="e">
        <f t="shared" ca="1" si="158"/>
        <v>#REF!</v>
      </c>
      <c r="BG316" s="209" t="e">
        <f t="shared" ca="1" si="159"/>
        <v>#REF!</v>
      </c>
      <c r="BH316" s="209" t="e">
        <f t="shared" ca="1" si="160"/>
        <v>#REF!</v>
      </c>
      <c r="BI316" s="209" t="e">
        <f t="shared" ca="1" si="161"/>
        <v>#REF!</v>
      </c>
    </row>
    <row r="317" spans="1:61" s="3" customFormat="1">
      <c r="A317" s="246" t="s">
        <v>638</v>
      </c>
      <c r="B317" s="246" t="str">
        <f>INDEX('Ref1'!$E:$E,MATCH(A317,'Ref1'!$A:$A,0))</f>
        <v>Stockport</v>
      </c>
      <c r="C317" s="246" t="str">
        <f>INDEX('Ref1'!$B:$B,MATCH($A317,'Ref1'!$A:$A,0))</f>
        <v>MD</v>
      </c>
      <c r="D317" s="307">
        <f>INDEX(Inputs!$K$61:$K$71,MATCH($C317,Inputs!$Q$61:$Q$71,0))</f>
        <v>0</v>
      </c>
      <c r="E317" s="211">
        <f>$D317*INDEX('3_RatesBilling'!G:G,MATCH($A317,'3_RatesBilling'!$A:$A,0))</f>
        <v>0</v>
      </c>
      <c r="F317" s="211">
        <f>$D317*INDEX('3_RatesBilling'!H:H,MATCH($A317,'3_RatesBilling'!$A:$A,0))</f>
        <v>0</v>
      </c>
      <c r="G317" s="211">
        <f>$D317*INDEX('3_RatesBilling'!I:I,MATCH($A317,'3_RatesBilling'!$A:$A,0))</f>
        <v>0</v>
      </c>
      <c r="H317" s="211">
        <f>$D317*INDEX('3_RatesBilling'!J:J,MATCH($A317,'3_RatesBilling'!$A:$A,0))</f>
        <v>0</v>
      </c>
      <c r="I317" s="211">
        <f>$D317*INDEX('3_RatesBilling'!K:K,MATCH($A317,'3_RatesBilling'!$A:$A,0))</f>
        <v>0</v>
      </c>
      <c r="J317" s="211">
        <f>$D317*INDEX('3_RatesBilling'!L:L,MATCH($A317,'3_RatesBilling'!$A:$A,0))</f>
        <v>0</v>
      </c>
      <c r="K317" s="216">
        <f>$D317*INDEX('3_RatesBilling'!M:M,MATCH($A317,'3_RatesBilling'!$A:$A,0))</f>
        <v>0</v>
      </c>
      <c r="L317" s="213">
        <f>$D317*INDEX('3_RatesBilling'!N:N,MATCH($A317,'3_RatesBilling'!$A:$A,0))</f>
        <v>0</v>
      </c>
      <c r="M317" s="211">
        <f>$D317*INDEX('3_RatesBilling'!O:O,MATCH($A317,'3_RatesBilling'!$A:$A,0))</f>
        <v>0</v>
      </c>
      <c r="N317" s="211">
        <f>$D317*INDEX('3_RatesBilling'!P:P,MATCH($A317,'3_RatesBilling'!$A:$A,0))</f>
        <v>0</v>
      </c>
      <c r="O317" s="211">
        <f>$D317*INDEX('3_RatesBilling'!Q:Q,MATCH($A317,'3_RatesBilling'!$A:$A,0))</f>
        <v>0</v>
      </c>
      <c r="P317" s="211">
        <f>$D317*INDEX('3_RatesBilling'!R:R,MATCH($A317,'3_RatesBilling'!$A:$A,0))</f>
        <v>0</v>
      </c>
      <c r="Q317" s="211">
        <f>$D317*INDEX('3_RatesBilling'!S:S,MATCH($A317,'3_RatesBilling'!$A:$A,0))</f>
        <v>0</v>
      </c>
      <c r="R317" s="211">
        <f>$D317*INDEX('3_RatesBilling'!T:T,MATCH($A317,'3_RatesBilling'!$A:$A,0))</f>
        <v>0</v>
      </c>
      <c r="S317" s="211">
        <f>$D317*INDEX('3_RatesBilling'!U:U,MATCH($A317,'3_RatesBilling'!$A:$A,0))</f>
        <v>0</v>
      </c>
      <c r="T317" s="211">
        <f>$D317*INDEX('3_RatesBilling'!V:V,MATCH($A317,'3_RatesBilling'!$A:$A,0))</f>
        <v>0</v>
      </c>
      <c r="U317" s="211">
        <f>$D317*INDEX('3_RatesBilling'!W:W,MATCH($A317,'3_RatesBilling'!$A:$A,0))</f>
        <v>0</v>
      </c>
      <c r="V317" s="211">
        <f>$D317*INDEX('3_RatesBilling'!X:X,MATCH($A317,'3_RatesBilling'!$A:$A,0))</f>
        <v>0</v>
      </c>
      <c r="W317" s="211">
        <f>$D317*INDEX('3_RatesBilling'!Y:Y,MATCH($A317,'3_RatesBilling'!$A:$A,0))</f>
        <v>0</v>
      </c>
      <c r="X317" s="211">
        <f>$D317*INDEX('3_RatesBilling'!Z:Z,MATCH($A317,'3_RatesBilling'!$A:$A,0))</f>
        <v>0</v>
      </c>
      <c r="Y317" s="211">
        <f>$D317*INDEX('3_RatesBilling'!AA:AA,MATCH($A317,'3_RatesBilling'!$A:$A,0))</f>
        <v>0</v>
      </c>
      <c r="Z317" s="211">
        <f>$D317*INDEX('3_RatesBilling'!AB:AB,MATCH($A317,'3_RatesBilling'!$A:$A,0))</f>
        <v>0</v>
      </c>
      <c r="AA317" s="211">
        <f>$D317*INDEX('3_RatesBilling'!AC:AC,MATCH($A317,'3_RatesBilling'!$A:$A,0))</f>
        <v>0</v>
      </c>
      <c r="AC317" s="211" t="e">
        <f t="shared" ca="1" si="130"/>
        <v>#REF!</v>
      </c>
      <c r="AD317" s="211" t="e">
        <f t="shared" ca="1" si="131"/>
        <v>#REF!</v>
      </c>
      <c r="AE317" s="211" t="e">
        <f t="shared" ca="1" si="132"/>
        <v>#REF!</v>
      </c>
      <c r="AF317" s="211" t="e">
        <f t="shared" ca="1" si="133"/>
        <v>#REF!</v>
      </c>
      <c r="AG317" s="211" t="e">
        <f t="shared" ca="1" si="134"/>
        <v>#REF!</v>
      </c>
      <c r="AH317" s="211" t="e">
        <f t="shared" ca="1" si="135"/>
        <v>#REF!</v>
      </c>
      <c r="AI317" s="211" t="e">
        <f t="shared" ca="1" si="136"/>
        <v>#REF!</v>
      </c>
      <c r="AJ317" s="211" t="e">
        <f t="shared" ca="1" si="137"/>
        <v>#REF!</v>
      </c>
      <c r="AK317" s="211" t="e">
        <f t="shared" ca="1" si="138"/>
        <v>#REF!</v>
      </c>
      <c r="AL317" s="211" t="e">
        <f t="shared" ca="1" si="139"/>
        <v>#REF!</v>
      </c>
      <c r="AM317" s="211" t="e">
        <f t="shared" ca="1" si="140"/>
        <v>#REF!</v>
      </c>
      <c r="AN317" s="211" t="e">
        <f t="shared" ca="1" si="141"/>
        <v>#REF!</v>
      </c>
      <c r="AO317" s="211" t="e">
        <f t="shared" ca="1" si="142"/>
        <v>#REF!</v>
      </c>
      <c r="AP317" s="211" t="e">
        <f t="shared" ca="1" si="143"/>
        <v>#REF!</v>
      </c>
      <c r="AQ317" s="211" t="e">
        <f t="shared" ca="1" si="144"/>
        <v>#REF!</v>
      </c>
      <c r="AR317" s="211" t="e">
        <f t="shared" ca="1" si="145"/>
        <v>#REF!</v>
      </c>
      <c r="AT317" s="209" t="e">
        <f t="shared" ca="1" si="146"/>
        <v>#REF!</v>
      </c>
      <c r="AU317" s="209" t="e">
        <f t="shared" ca="1" si="147"/>
        <v>#REF!</v>
      </c>
      <c r="AV317" s="209" t="e">
        <f t="shared" ca="1" si="148"/>
        <v>#REF!</v>
      </c>
      <c r="AW317" s="209" t="e">
        <f t="shared" ca="1" si="149"/>
        <v>#REF!</v>
      </c>
      <c r="AX317" s="209" t="e">
        <f t="shared" ca="1" si="150"/>
        <v>#REF!</v>
      </c>
      <c r="AY317" s="209" t="e">
        <f t="shared" ca="1" si="151"/>
        <v>#REF!</v>
      </c>
      <c r="AZ317" s="209" t="e">
        <f t="shared" ca="1" si="152"/>
        <v>#REF!</v>
      </c>
      <c r="BA317" s="209" t="e">
        <f t="shared" ca="1" si="153"/>
        <v>#REF!</v>
      </c>
      <c r="BB317" s="209" t="e">
        <f t="shared" ca="1" si="154"/>
        <v>#REF!</v>
      </c>
      <c r="BC317" s="209" t="e">
        <f t="shared" ca="1" si="155"/>
        <v>#REF!</v>
      </c>
      <c r="BD317" s="209" t="e">
        <f t="shared" ca="1" si="156"/>
        <v>#REF!</v>
      </c>
      <c r="BE317" s="209" t="e">
        <f t="shared" ca="1" si="157"/>
        <v>#REF!</v>
      </c>
      <c r="BF317" s="209" t="e">
        <f t="shared" ca="1" si="158"/>
        <v>#REF!</v>
      </c>
      <c r="BG317" s="209" t="e">
        <f t="shared" ca="1" si="159"/>
        <v>#REF!</v>
      </c>
      <c r="BH317" s="209" t="e">
        <f t="shared" ca="1" si="160"/>
        <v>#REF!</v>
      </c>
      <c r="BI317" s="209" t="e">
        <f t="shared" ca="1" si="161"/>
        <v>#REF!</v>
      </c>
    </row>
    <row r="318" spans="1:61" s="3" customFormat="1">
      <c r="A318" s="246" t="s">
        <v>640</v>
      </c>
      <c r="B318" s="246" t="str">
        <f>INDEX('Ref1'!$E:$E,MATCH(A318,'Ref1'!$A:$A,0))</f>
        <v>Stockton-on-Tees</v>
      </c>
      <c r="C318" s="246" t="str">
        <f>INDEX('Ref1'!$B:$B,MATCH($A318,'Ref1'!$A:$A,0))</f>
        <v>UNINFIR</v>
      </c>
      <c r="D318" s="307">
        <f>INDEX(Inputs!$K$61:$K$71,MATCH($C318,Inputs!$Q$61:$Q$71,0))</f>
        <v>0</v>
      </c>
      <c r="E318" s="211">
        <f>$D318*INDEX('3_RatesBilling'!G:G,MATCH($A318,'3_RatesBilling'!$A:$A,0))</f>
        <v>0</v>
      </c>
      <c r="F318" s="211">
        <f>$D318*INDEX('3_RatesBilling'!H:H,MATCH($A318,'3_RatesBilling'!$A:$A,0))</f>
        <v>0</v>
      </c>
      <c r="G318" s="211">
        <f>$D318*INDEX('3_RatesBilling'!I:I,MATCH($A318,'3_RatesBilling'!$A:$A,0))</f>
        <v>0</v>
      </c>
      <c r="H318" s="211">
        <f>$D318*INDEX('3_RatesBilling'!J:J,MATCH($A318,'3_RatesBilling'!$A:$A,0))</f>
        <v>0</v>
      </c>
      <c r="I318" s="211">
        <f>$D318*INDEX('3_RatesBilling'!K:K,MATCH($A318,'3_RatesBilling'!$A:$A,0))</f>
        <v>0</v>
      </c>
      <c r="J318" s="211">
        <f>$D318*INDEX('3_RatesBilling'!L:L,MATCH($A318,'3_RatesBilling'!$A:$A,0))</f>
        <v>0</v>
      </c>
      <c r="K318" s="216">
        <f>$D318*INDEX('3_RatesBilling'!M:M,MATCH($A318,'3_RatesBilling'!$A:$A,0))</f>
        <v>0</v>
      </c>
      <c r="L318" s="213">
        <f>$D318*INDEX('3_RatesBilling'!N:N,MATCH($A318,'3_RatesBilling'!$A:$A,0))</f>
        <v>0</v>
      </c>
      <c r="M318" s="211">
        <f>$D318*INDEX('3_RatesBilling'!O:O,MATCH($A318,'3_RatesBilling'!$A:$A,0))</f>
        <v>0</v>
      </c>
      <c r="N318" s="211">
        <f>$D318*INDEX('3_RatesBilling'!P:P,MATCH($A318,'3_RatesBilling'!$A:$A,0))</f>
        <v>0</v>
      </c>
      <c r="O318" s="211">
        <f>$D318*INDEX('3_RatesBilling'!Q:Q,MATCH($A318,'3_RatesBilling'!$A:$A,0))</f>
        <v>0</v>
      </c>
      <c r="P318" s="211">
        <f>$D318*INDEX('3_RatesBilling'!R:R,MATCH($A318,'3_RatesBilling'!$A:$A,0))</f>
        <v>0</v>
      </c>
      <c r="Q318" s="211">
        <f>$D318*INDEX('3_RatesBilling'!S:S,MATCH($A318,'3_RatesBilling'!$A:$A,0))</f>
        <v>0</v>
      </c>
      <c r="R318" s="211">
        <f>$D318*INDEX('3_RatesBilling'!T:T,MATCH($A318,'3_RatesBilling'!$A:$A,0))</f>
        <v>0</v>
      </c>
      <c r="S318" s="211">
        <f>$D318*INDEX('3_RatesBilling'!U:U,MATCH($A318,'3_RatesBilling'!$A:$A,0))</f>
        <v>0</v>
      </c>
      <c r="T318" s="211">
        <f>$D318*INDEX('3_RatesBilling'!V:V,MATCH($A318,'3_RatesBilling'!$A:$A,0))</f>
        <v>0</v>
      </c>
      <c r="U318" s="211">
        <f>$D318*INDEX('3_RatesBilling'!W:W,MATCH($A318,'3_RatesBilling'!$A:$A,0))</f>
        <v>0</v>
      </c>
      <c r="V318" s="211">
        <f>$D318*INDEX('3_RatesBilling'!X:X,MATCH($A318,'3_RatesBilling'!$A:$A,0))</f>
        <v>0</v>
      </c>
      <c r="W318" s="211">
        <f>$D318*INDEX('3_RatesBilling'!Y:Y,MATCH($A318,'3_RatesBilling'!$A:$A,0))</f>
        <v>0</v>
      </c>
      <c r="X318" s="211">
        <f>$D318*INDEX('3_RatesBilling'!Z:Z,MATCH($A318,'3_RatesBilling'!$A:$A,0))</f>
        <v>0</v>
      </c>
      <c r="Y318" s="211">
        <f>$D318*INDEX('3_RatesBilling'!AA:AA,MATCH($A318,'3_RatesBilling'!$A:$A,0))</f>
        <v>0</v>
      </c>
      <c r="Z318" s="211">
        <f>$D318*INDEX('3_RatesBilling'!AB:AB,MATCH($A318,'3_RatesBilling'!$A:$A,0))</f>
        <v>0</v>
      </c>
      <c r="AA318" s="211">
        <f>$D318*INDEX('3_RatesBilling'!AC:AC,MATCH($A318,'3_RatesBilling'!$A:$A,0))</f>
        <v>0</v>
      </c>
      <c r="AC318" s="211" t="e">
        <f t="shared" ca="1" si="130"/>
        <v>#REF!</v>
      </c>
      <c r="AD318" s="211" t="e">
        <f t="shared" ca="1" si="131"/>
        <v>#REF!</v>
      </c>
      <c r="AE318" s="211" t="e">
        <f t="shared" ca="1" si="132"/>
        <v>#REF!</v>
      </c>
      <c r="AF318" s="211" t="e">
        <f t="shared" ca="1" si="133"/>
        <v>#REF!</v>
      </c>
      <c r="AG318" s="211" t="e">
        <f t="shared" ca="1" si="134"/>
        <v>#REF!</v>
      </c>
      <c r="AH318" s="211" t="e">
        <f t="shared" ca="1" si="135"/>
        <v>#REF!</v>
      </c>
      <c r="AI318" s="211" t="e">
        <f t="shared" ca="1" si="136"/>
        <v>#REF!</v>
      </c>
      <c r="AJ318" s="211" t="e">
        <f t="shared" ca="1" si="137"/>
        <v>#REF!</v>
      </c>
      <c r="AK318" s="211" t="e">
        <f t="shared" ca="1" si="138"/>
        <v>#REF!</v>
      </c>
      <c r="AL318" s="211" t="e">
        <f t="shared" ca="1" si="139"/>
        <v>#REF!</v>
      </c>
      <c r="AM318" s="211" t="e">
        <f t="shared" ca="1" si="140"/>
        <v>#REF!</v>
      </c>
      <c r="AN318" s="211" t="e">
        <f t="shared" ca="1" si="141"/>
        <v>#REF!</v>
      </c>
      <c r="AO318" s="211" t="e">
        <f t="shared" ca="1" si="142"/>
        <v>#REF!</v>
      </c>
      <c r="AP318" s="211" t="e">
        <f t="shared" ca="1" si="143"/>
        <v>#REF!</v>
      </c>
      <c r="AQ318" s="211" t="e">
        <f t="shared" ca="1" si="144"/>
        <v>#REF!</v>
      </c>
      <c r="AR318" s="211" t="e">
        <f t="shared" ca="1" si="145"/>
        <v>#REF!</v>
      </c>
      <c r="AT318" s="209" t="e">
        <f t="shared" ca="1" si="146"/>
        <v>#REF!</v>
      </c>
      <c r="AU318" s="209" t="e">
        <f t="shared" ca="1" si="147"/>
        <v>#REF!</v>
      </c>
      <c r="AV318" s="209" t="e">
        <f t="shared" ca="1" si="148"/>
        <v>#REF!</v>
      </c>
      <c r="AW318" s="209" t="e">
        <f t="shared" ca="1" si="149"/>
        <v>#REF!</v>
      </c>
      <c r="AX318" s="209" t="e">
        <f t="shared" ca="1" si="150"/>
        <v>#REF!</v>
      </c>
      <c r="AY318" s="209" t="e">
        <f t="shared" ca="1" si="151"/>
        <v>#REF!</v>
      </c>
      <c r="AZ318" s="209" t="e">
        <f t="shared" ca="1" si="152"/>
        <v>#REF!</v>
      </c>
      <c r="BA318" s="209" t="e">
        <f t="shared" ca="1" si="153"/>
        <v>#REF!</v>
      </c>
      <c r="BB318" s="209" t="e">
        <f t="shared" ca="1" si="154"/>
        <v>#REF!</v>
      </c>
      <c r="BC318" s="209" t="e">
        <f t="shared" ca="1" si="155"/>
        <v>#REF!</v>
      </c>
      <c r="BD318" s="209" t="e">
        <f t="shared" ca="1" si="156"/>
        <v>#REF!</v>
      </c>
      <c r="BE318" s="209" t="e">
        <f t="shared" ca="1" si="157"/>
        <v>#REF!</v>
      </c>
      <c r="BF318" s="209" t="e">
        <f t="shared" ca="1" si="158"/>
        <v>#REF!</v>
      </c>
      <c r="BG318" s="209" t="e">
        <f t="shared" ca="1" si="159"/>
        <v>#REF!</v>
      </c>
      <c r="BH318" s="209" t="e">
        <f t="shared" ca="1" si="160"/>
        <v>#REF!</v>
      </c>
      <c r="BI318" s="209" t="e">
        <f t="shared" ca="1" si="161"/>
        <v>#REF!</v>
      </c>
    </row>
    <row r="319" spans="1:61" s="3" customFormat="1">
      <c r="A319" s="246" t="s">
        <v>642</v>
      </c>
      <c r="B319" s="246" t="str">
        <f>INDEX('Ref1'!$E:$E,MATCH(A319,'Ref1'!$A:$A,0))</f>
        <v>Stoke-on-Trent</v>
      </c>
      <c r="C319" s="246" t="str">
        <f>INDEX('Ref1'!$B:$B,MATCH($A319,'Ref1'!$A:$A,0))</f>
        <v>UNINFIR</v>
      </c>
      <c r="D319" s="307">
        <f>INDEX(Inputs!$K$61:$K$71,MATCH($C319,Inputs!$Q$61:$Q$71,0))</f>
        <v>0</v>
      </c>
      <c r="E319" s="211">
        <f>$D319*INDEX('3_RatesBilling'!G:G,MATCH($A319,'3_RatesBilling'!$A:$A,0))</f>
        <v>0</v>
      </c>
      <c r="F319" s="211">
        <f>$D319*INDEX('3_RatesBilling'!H:H,MATCH($A319,'3_RatesBilling'!$A:$A,0))</f>
        <v>0</v>
      </c>
      <c r="G319" s="211">
        <f>$D319*INDEX('3_RatesBilling'!I:I,MATCH($A319,'3_RatesBilling'!$A:$A,0))</f>
        <v>0</v>
      </c>
      <c r="H319" s="211">
        <f>$D319*INDEX('3_RatesBilling'!J:J,MATCH($A319,'3_RatesBilling'!$A:$A,0))</f>
        <v>0</v>
      </c>
      <c r="I319" s="211">
        <f>$D319*INDEX('3_RatesBilling'!K:K,MATCH($A319,'3_RatesBilling'!$A:$A,0))</f>
        <v>0</v>
      </c>
      <c r="J319" s="211">
        <f>$D319*INDEX('3_RatesBilling'!L:L,MATCH($A319,'3_RatesBilling'!$A:$A,0))</f>
        <v>0</v>
      </c>
      <c r="K319" s="216">
        <f>$D319*INDEX('3_RatesBilling'!M:M,MATCH($A319,'3_RatesBilling'!$A:$A,0))</f>
        <v>0</v>
      </c>
      <c r="L319" s="213">
        <f>$D319*INDEX('3_RatesBilling'!N:N,MATCH($A319,'3_RatesBilling'!$A:$A,0))</f>
        <v>0</v>
      </c>
      <c r="M319" s="211">
        <f>$D319*INDEX('3_RatesBilling'!O:O,MATCH($A319,'3_RatesBilling'!$A:$A,0))</f>
        <v>0</v>
      </c>
      <c r="N319" s="211">
        <f>$D319*INDEX('3_RatesBilling'!P:P,MATCH($A319,'3_RatesBilling'!$A:$A,0))</f>
        <v>0</v>
      </c>
      <c r="O319" s="211">
        <f>$D319*INDEX('3_RatesBilling'!Q:Q,MATCH($A319,'3_RatesBilling'!$A:$A,0))</f>
        <v>0</v>
      </c>
      <c r="P319" s="211">
        <f>$D319*INDEX('3_RatesBilling'!R:R,MATCH($A319,'3_RatesBilling'!$A:$A,0))</f>
        <v>0</v>
      </c>
      <c r="Q319" s="211">
        <f>$D319*INDEX('3_RatesBilling'!S:S,MATCH($A319,'3_RatesBilling'!$A:$A,0))</f>
        <v>0</v>
      </c>
      <c r="R319" s="211">
        <f>$D319*INDEX('3_RatesBilling'!T:T,MATCH($A319,'3_RatesBilling'!$A:$A,0))</f>
        <v>0</v>
      </c>
      <c r="S319" s="211">
        <f>$D319*INDEX('3_RatesBilling'!U:U,MATCH($A319,'3_RatesBilling'!$A:$A,0))</f>
        <v>0</v>
      </c>
      <c r="T319" s="211">
        <f>$D319*INDEX('3_RatesBilling'!V:V,MATCH($A319,'3_RatesBilling'!$A:$A,0))</f>
        <v>0</v>
      </c>
      <c r="U319" s="211">
        <f>$D319*INDEX('3_RatesBilling'!W:W,MATCH($A319,'3_RatesBilling'!$A:$A,0))</f>
        <v>0</v>
      </c>
      <c r="V319" s="211">
        <f>$D319*INDEX('3_RatesBilling'!X:X,MATCH($A319,'3_RatesBilling'!$A:$A,0))</f>
        <v>0</v>
      </c>
      <c r="W319" s="211">
        <f>$D319*INDEX('3_RatesBilling'!Y:Y,MATCH($A319,'3_RatesBilling'!$A:$A,0))</f>
        <v>0</v>
      </c>
      <c r="X319" s="211">
        <f>$D319*INDEX('3_RatesBilling'!Z:Z,MATCH($A319,'3_RatesBilling'!$A:$A,0))</f>
        <v>0</v>
      </c>
      <c r="Y319" s="211">
        <f>$D319*INDEX('3_RatesBilling'!AA:AA,MATCH($A319,'3_RatesBilling'!$A:$A,0))</f>
        <v>0</v>
      </c>
      <c r="Z319" s="211">
        <f>$D319*INDEX('3_RatesBilling'!AB:AB,MATCH($A319,'3_RatesBilling'!$A:$A,0))</f>
        <v>0</v>
      </c>
      <c r="AA319" s="211">
        <f>$D319*INDEX('3_RatesBilling'!AC:AC,MATCH($A319,'3_RatesBilling'!$A:$A,0))</f>
        <v>0</v>
      </c>
      <c r="AC319" s="211" t="e">
        <f t="shared" ca="1" si="130"/>
        <v>#REF!</v>
      </c>
      <c r="AD319" s="211" t="e">
        <f t="shared" ca="1" si="131"/>
        <v>#REF!</v>
      </c>
      <c r="AE319" s="211" t="e">
        <f t="shared" ca="1" si="132"/>
        <v>#REF!</v>
      </c>
      <c r="AF319" s="211" t="e">
        <f t="shared" ca="1" si="133"/>
        <v>#REF!</v>
      </c>
      <c r="AG319" s="211" t="e">
        <f t="shared" ca="1" si="134"/>
        <v>#REF!</v>
      </c>
      <c r="AH319" s="211" t="e">
        <f t="shared" ca="1" si="135"/>
        <v>#REF!</v>
      </c>
      <c r="AI319" s="211" t="e">
        <f t="shared" ca="1" si="136"/>
        <v>#REF!</v>
      </c>
      <c r="AJ319" s="211" t="e">
        <f t="shared" ca="1" si="137"/>
        <v>#REF!</v>
      </c>
      <c r="AK319" s="211" t="e">
        <f t="shared" ca="1" si="138"/>
        <v>#REF!</v>
      </c>
      <c r="AL319" s="211" t="e">
        <f t="shared" ca="1" si="139"/>
        <v>#REF!</v>
      </c>
      <c r="AM319" s="211" t="e">
        <f t="shared" ca="1" si="140"/>
        <v>#REF!</v>
      </c>
      <c r="AN319" s="211" t="e">
        <f t="shared" ca="1" si="141"/>
        <v>#REF!</v>
      </c>
      <c r="AO319" s="211" t="e">
        <f t="shared" ca="1" si="142"/>
        <v>#REF!</v>
      </c>
      <c r="AP319" s="211" t="e">
        <f t="shared" ca="1" si="143"/>
        <v>#REF!</v>
      </c>
      <c r="AQ319" s="211" t="e">
        <f t="shared" ca="1" si="144"/>
        <v>#REF!</v>
      </c>
      <c r="AR319" s="211" t="e">
        <f t="shared" ca="1" si="145"/>
        <v>#REF!</v>
      </c>
      <c r="AT319" s="209" t="e">
        <f t="shared" ca="1" si="146"/>
        <v>#REF!</v>
      </c>
      <c r="AU319" s="209" t="e">
        <f t="shared" ca="1" si="147"/>
        <v>#REF!</v>
      </c>
      <c r="AV319" s="209" t="e">
        <f t="shared" ca="1" si="148"/>
        <v>#REF!</v>
      </c>
      <c r="AW319" s="209" t="e">
        <f t="shared" ca="1" si="149"/>
        <v>#REF!</v>
      </c>
      <c r="AX319" s="209" t="e">
        <f t="shared" ca="1" si="150"/>
        <v>#REF!</v>
      </c>
      <c r="AY319" s="209" t="e">
        <f t="shared" ca="1" si="151"/>
        <v>#REF!</v>
      </c>
      <c r="AZ319" s="209" t="e">
        <f t="shared" ca="1" si="152"/>
        <v>#REF!</v>
      </c>
      <c r="BA319" s="209" t="e">
        <f t="shared" ca="1" si="153"/>
        <v>#REF!</v>
      </c>
      <c r="BB319" s="209" t="e">
        <f t="shared" ca="1" si="154"/>
        <v>#REF!</v>
      </c>
      <c r="BC319" s="209" t="e">
        <f t="shared" ca="1" si="155"/>
        <v>#REF!</v>
      </c>
      <c r="BD319" s="209" t="e">
        <f t="shared" ca="1" si="156"/>
        <v>#REF!</v>
      </c>
      <c r="BE319" s="209" t="e">
        <f t="shared" ca="1" si="157"/>
        <v>#REF!</v>
      </c>
      <c r="BF319" s="209" t="e">
        <f t="shared" ca="1" si="158"/>
        <v>#REF!</v>
      </c>
      <c r="BG319" s="209" t="e">
        <f t="shared" ca="1" si="159"/>
        <v>#REF!</v>
      </c>
      <c r="BH319" s="209" t="e">
        <f t="shared" ca="1" si="160"/>
        <v>#REF!</v>
      </c>
      <c r="BI319" s="209" t="e">
        <f t="shared" ca="1" si="161"/>
        <v>#REF!</v>
      </c>
    </row>
    <row r="320" spans="1:61" s="3" customFormat="1">
      <c r="A320" s="246" t="s">
        <v>644</v>
      </c>
      <c r="B320" s="246" t="str">
        <f>INDEX('Ref1'!$E:$E,MATCH(A320,'Ref1'!$A:$A,0))</f>
        <v>Stratford-on-Avon</v>
      </c>
      <c r="C320" s="246" t="str">
        <f>INDEX('Ref1'!$B:$B,MATCH($A320,'Ref1'!$A:$A,0))</f>
        <v>SD</v>
      </c>
      <c r="D320" s="307">
        <f>INDEX(Inputs!$K$61:$K$71,MATCH($C320,Inputs!$Q$61:$Q$71,0))</f>
        <v>0</v>
      </c>
      <c r="E320" s="211">
        <f>$D320*INDEX('3_RatesBilling'!G:G,MATCH($A320,'3_RatesBilling'!$A:$A,0))</f>
        <v>0</v>
      </c>
      <c r="F320" s="211">
        <f>$D320*INDEX('3_RatesBilling'!H:H,MATCH($A320,'3_RatesBilling'!$A:$A,0))</f>
        <v>0</v>
      </c>
      <c r="G320" s="211">
        <f>$D320*INDEX('3_RatesBilling'!I:I,MATCH($A320,'3_RatesBilling'!$A:$A,0))</f>
        <v>0</v>
      </c>
      <c r="H320" s="211">
        <f>$D320*INDEX('3_RatesBilling'!J:J,MATCH($A320,'3_RatesBilling'!$A:$A,0))</f>
        <v>0</v>
      </c>
      <c r="I320" s="211">
        <f>$D320*INDEX('3_RatesBilling'!K:K,MATCH($A320,'3_RatesBilling'!$A:$A,0))</f>
        <v>0</v>
      </c>
      <c r="J320" s="211">
        <f>$D320*INDEX('3_RatesBilling'!L:L,MATCH($A320,'3_RatesBilling'!$A:$A,0))</f>
        <v>0</v>
      </c>
      <c r="K320" s="216">
        <f>$D320*INDEX('3_RatesBilling'!M:M,MATCH($A320,'3_RatesBilling'!$A:$A,0))</f>
        <v>0</v>
      </c>
      <c r="L320" s="213">
        <f>$D320*INDEX('3_RatesBilling'!N:N,MATCH($A320,'3_RatesBilling'!$A:$A,0))</f>
        <v>0</v>
      </c>
      <c r="M320" s="211">
        <f>$D320*INDEX('3_RatesBilling'!O:O,MATCH($A320,'3_RatesBilling'!$A:$A,0))</f>
        <v>0</v>
      </c>
      <c r="N320" s="211">
        <f>$D320*INDEX('3_RatesBilling'!P:P,MATCH($A320,'3_RatesBilling'!$A:$A,0))</f>
        <v>0</v>
      </c>
      <c r="O320" s="211">
        <f>$D320*INDEX('3_RatesBilling'!Q:Q,MATCH($A320,'3_RatesBilling'!$A:$A,0))</f>
        <v>0</v>
      </c>
      <c r="P320" s="211">
        <f>$D320*INDEX('3_RatesBilling'!R:R,MATCH($A320,'3_RatesBilling'!$A:$A,0))</f>
        <v>0</v>
      </c>
      <c r="Q320" s="211">
        <f>$D320*INDEX('3_RatesBilling'!S:S,MATCH($A320,'3_RatesBilling'!$A:$A,0))</f>
        <v>0</v>
      </c>
      <c r="R320" s="211">
        <f>$D320*INDEX('3_RatesBilling'!T:T,MATCH($A320,'3_RatesBilling'!$A:$A,0))</f>
        <v>0</v>
      </c>
      <c r="S320" s="211">
        <f>$D320*INDEX('3_RatesBilling'!U:U,MATCH($A320,'3_RatesBilling'!$A:$A,0))</f>
        <v>0</v>
      </c>
      <c r="T320" s="211">
        <f>$D320*INDEX('3_RatesBilling'!V:V,MATCH($A320,'3_RatesBilling'!$A:$A,0))</f>
        <v>0</v>
      </c>
      <c r="U320" s="211">
        <f>$D320*INDEX('3_RatesBilling'!W:W,MATCH($A320,'3_RatesBilling'!$A:$A,0))</f>
        <v>0</v>
      </c>
      <c r="V320" s="211">
        <f>$D320*INDEX('3_RatesBilling'!X:X,MATCH($A320,'3_RatesBilling'!$A:$A,0))</f>
        <v>0</v>
      </c>
      <c r="W320" s="211">
        <f>$D320*INDEX('3_RatesBilling'!Y:Y,MATCH($A320,'3_RatesBilling'!$A:$A,0))</f>
        <v>0</v>
      </c>
      <c r="X320" s="211">
        <f>$D320*INDEX('3_RatesBilling'!Z:Z,MATCH($A320,'3_RatesBilling'!$A:$A,0))</f>
        <v>0</v>
      </c>
      <c r="Y320" s="211">
        <f>$D320*INDEX('3_RatesBilling'!AA:AA,MATCH($A320,'3_RatesBilling'!$A:$A,0))</f>
        <v>0</v>
      </c>
      <c r="Z320" s="211">
        <f>$D320*INDEX('3_RatesBilling'!AB:AB,MATCH($A320,'3_RatesBilling'!$A:$A,0))</f>
        <v>0</v>
      </c>
      <c r="AA320" s="211">
        <f>$D320*INDEX('3_RatesBilling'!AC:AC,MATCH($A320,'3_RatesBilling'!$A:$A,0))</f>
        <v>0</v>
      </c>
      <c r="AC320" s="211" t="e">
        <f t="shared" ca="1" si="130"/>
        <v>#REF!</v>
      </c>
      <c r="AD320" s="211" t="e">
        <f t="shared" ca="1" si="131"/>
        <v>#REF!</v>
      </c>
      <c r="AE320" s="211" t="e">
        <f t="shared" ca="1" si="132"/>
        <v>#REF!</v>
      </c>
      <c r="AF320" s="211" t="e">
        <f t="shared" ca="1" si="133"/>
        <v>#REF!</v>
      </c>
      <c r="AG320" s="211" t="e">
        <f t="shared" ca="1" si="134"/>
        <v>#REF!</v>
      </c>
      <c r="AH320" s="211" t="e">
        <f t="shared" ca="1" si="135"/>
        <v>#REF!</v>
      </c>
      <c r="AI320" s="211" t="e">
        <f t="shared" ca="1" si="136"/>
        <v>#REF!</v>
      </c>
      <c r="AJ320" s="211" t="e">
        <f t="shared" ca="1" si="137"/>
        <v>#REF!</v>
      </c>
      <c r="AK320" s="211" t="e">
        <f t="shared" ca="1" si="138"/>
        <v>#REF!</v>
      </c>
      <c r="AL320" s="211" t="e">
        <f t="shared" ca="1" si="139"/>
        <v>#REF!</v>
      </c>
      <c r="AM320" s="211" t="e">
        <f t="shared" ca="1" si="140"/>
        <v>#REF!</v>
      </c>
      <c r="AN320" s="211" t="e">
        <f t="shared" ca="1" si="141"/>
        <v>#REF!</v>
      </c>
      <c r="AO320" s="211" t="e">
        <f t="shared" ca="1" si="142"/>
        <v>#REF!</v>
      </c>
      <c r="AP320" s="211" t="e">
        <f t="shared" ca="1" si="143"/>
        <v>#REF!</v>
      </c>
      <c r="AQ320" s="211" t="e">
        <f t="shared" ca="1" si="144"/>
        <v>#REF!</v>
      </c>
      <c r="AR320" s="211" t="e">
        <f t="shared" ca="1" si="145"/>
        <v>#REF!</v>
      </c>
      <c r="AT320" s="209" t="e">
        <f t="shared" ca="1" si="146"/>
        <v>#REF!</v>
      </c>
      <c r="AU320" s="209" t="e">
        <f t="shared" ca="1" si="147"/>
        <v>#REF!</v>
      </c>
      <c r="AV320" s="209" t="e">
        <f t="shared" ca="1" si="148"/>
        <v>#REF!</v>
      </c>
      <c r="AW320" s="209" t="e">
        <f t="shared" ca="1" si="149"/>
        <v>#REF!</v>
      </c>
      <c r="AX320" s="209" t="e">
        <f t="shared" ca="1" si="150"/>
        <v>#REF!</v>
      </c>
      <c r="AY320" s="209" t="e">
        <f t="shared" ca="1" si="151"/>
        <v>#REF!</v>
      </c>
      <c r="AZ320" s="209" t="e">
        <f t="shared" ca="1" si="152"/>
        <v>#REF!</v>
      </c>
      <c r="BA320" s="209" t="e">
        <f t="shared" ca="1" si="153"/>
        <v>#REF!</v>
      </c>
      <c r="BB320" s="209" t="e">
        <f t="shared" ca="1" si="154"/>
        <v>#REF!</v>
      </c>
      <c r="BC320" s="209" t="e">
        <f t="shared" ca="1" si="155"/>
        <v>#REF!</v>
      </c>
      <c r="BD320" s="209" t="e">
        <f t="shared" ca="1" si="156"/>
        <v>#REF!</v>
      </c>
      <c r="BE320" s="209" t="e">
        <f t="shared" ca="1" si="157"/>
        <v>#REF!</v>
      </c>
      <c r="BF320" s="209" t="e">
        <f t="shared" ca="1" si="158"/>
        <v>#REF!</v>
      </c>
      <c r="BG320" s="209" t="e">
        <f t="shared" ca="1" si="159"/>
        <v>#REF!</v>
      </c>
      <c r="BH320" s="209" t="e">
        <f t="shared" ca="1" si="160"/>
        <v>#REF!</v>
      </c>
      <c r="BI320" s="209" t="e">
        <f t="shared" ca="1" si="161"/>
        <v>#REF!</v>
      </c>
    </row>
    <row r="321" spans="1:61" s="3" customFormat="1">
      <c r="A321" s="246" t="s">
        <v>646</v>
      </c>
      <c r="B321" s="246" t="str">
        <f>INDEX('Ref1'!$E:$E,MATCH(A321,'Ref1'!$A:$A,0))</f>
        <v>Stroud</v>
      </c>
      <c r="C321" s="246" t="str">
        <f>INDEX('Ref1'!$B:$B,MATCH($A321,'Ref1'!$A:$A,0))</f>
        <v>SD</v>
      </c>
      <c r="D321" s="307">
        <f>INDEX(Inputs!$K$61:$K$71,MATCH($C321,Inputs!$Q$61:$Q$71,0))</f>
        <v>0</v>
      </c>
      <c r="E321" s="211">
        <f>$D321*INDEX('3_RatesBilling'!G:G,MATCH($A321,'3_RatesBilling'!$A:$A,0))</f>
        <v>0</v>
      </c>
      <c r="F321" s="211">
        <f>$D321*INDEX('3_RatesBilling'!H:H,MATCH($A321,'3_RatesBilling'!$A:$A,0))</f>
        <v>0</v>
      </c>
      <c r="G321" s="211">
        <f>$D321*INDEX('3_RatesBilling'!I:I,MATCH($A321,'3_RatesBilling'!$A:$A,0))</f>
        <v>0</v>
      </c>
      <c r="H321" s="211">
        <f>$D321*INDEX('3_RatesBilling'!J:J,MATCH($A321,'3_RatesBilling'!$A:$A,0))</f>
        <v>0</v>
      </c>
      <c r="I321" s="211">
        <f>$D321*INDEX('3_RatesBilling'!K:K,MATCH($A321,'3_RatesBilling'!$A:$A,0))</f>
        <v>0</v>
      </c>
      <c r="J321" s="211">
        <f>$D321*INDEX('3_RatesBilling'!L:L,MATCH($A321,'3_RatesBilling'!$A:$A,0))</f>
        <v>0</v>
      </c>
      <c r="K321" s="216">
        <f>$D321*INDEX('3_RatesBilling'!M:M,MATCH($A321,'3_RatesBilling'!$A:$A,0))</f>
        <v>0</v>
      </c>
      <c r="L321" s="213">
        <f>$D321*INDEX('3_RatesBilling'!N:N,MATCH($A321,'3_RatesBilling'!$A:$A,0))</f>
        <v>0</v>
      </c>
      <c r="M321" s="211">
        <f>$D321*INDEX('3_RatesBilling'!O:O,MATCH($A321,'3_RatesBilling'!$A:$A,0))</f>
        <v>0</v>
      </c>
      <c r="N321" s="211">
        <f>$D321*INDEX('3_RatesBilling'!P:P,MATCH($A321,'3_RatesBilling'!$A:$A,0))</f>
        <v>0</v>
      </c>
      <c r="O321" s="211">
        <f>$D321*INDEX('3_RatesBilling'!Q:Q,MATCH($A321,'3_RatesBilling'!$A:$A,0))</f>
        <v>0</v>
      </c>
      <c r="P321" s="211">
        <f>$D321*INDEX('3_RatesBilling'!R:R,MATCH($A321,'3_RatesBilling'!$A:$A,0))</f>
        <v>0</v>
      </c>
      <c r="Q321" s="211">
        <f>$D321*INDEX('3_RatesBilling'!S:S,MATCH($A321,'3_RatesBilling'!$A:$A,0))</f>
        <v>0</v>
      </c>
      <c r="R321" s="211">
        <f>$D321*INDEX('3_RatesBilling'!T:T,MATCH($A321,'3_RatesBilling'!$A:$A,0))</f>
        <v>0</v>
      </c>
      <c r="S321" s="211">
        <f>$D321*INDEX('3_RatesBilling'!U:U,MATCH($A321,'3_RatesBilling'!$A:$A,0))</f>
        <v>0</v>
      </c>
      <c r="T321" s="211">
        <f>$D321*INDEX('3_RatesBilling'!V:V,MATCH($A321,'3_RatesBilling'!$A:$A,0))</f>
        <v>0</v>
      </c>
      <c r="U321" s="211">
        <f>$D321*INDEX('3_RatesBilling'!W:W,MATCH($A321,'3_RatesBilling'!$A:$A,0))</f>
        <v>0</v>
      </c>
      <c r="V321" s="211">
        <f>$D321*INDEX('3_RatesBilling'!X:X,MATCH($A321,'3_RatesBilling'!$A:$A,0))</f>
        <v>0</v>
      </c>
      <c r="W321" s="211">
        <f>$D321*INDEX('3_RatesBilling'!Y:Y,MATCH($A321,'3_RatesBilling'!$A:$A,0))</f>
        <v>0</v>
      </c>
      <c r="X321" s="211">
        <f>$D321*INDEX('3_RatesBilling'!Z:Z,MATCH($A321,'3_RatesBilling'!$A:$A,0))</f>
        <v>0</v>
      </c>
      <c r="Y321" s="211">
        <f>$D321*INDEX('3_RatesBilling'!AA:AA,MATCH($A321,'3_RatesBilling'!$A:$A,0))</f>
        <v>0</v>
      </c>
      <c r="Z321" s="211">
        <f>$D321*INDEX('3_RatesBilling'!AB:AB,MATCH($A321,'3_RatesBilling'!$A:$A,0))</f>
        <v>0</v>
      </c>
      <c r="AA321" s="211">
        <f>$D321*INDEX('3_RatesBilling'!AC:AC,MATCH($A321,'3_RatesBilling'!$A:$A,0))</f>
        <v>0</v>
      </c>
      <c r="AC321" s="211" t="e">
        <f t="shared" ca="1" si="130"/>
        <v>#REF!</v>
      </c>
      <c r="AD321" s="211" t="e">
        <f t="shared" ca="1" si="131"/>
        <v>#REF!</v>
      </c>
      <c r="AE321" s="211" t="e">
        <f t="shared" ca="1" si="132"/>
        <v>#REF!</v>
      </c>
      <c r="AF321" s="211" t="e">
        <f t="shared" ca="1" si="133"/>
        <v>#REF!</v>
      </c>
      <c r="AG321" s="211" t="e">
        <f t="shared" ca="1" si="134"/>
        <v>#REF!</v>
      </c>
      <c r="AH321" s="211" t="e">
        <f t="shared" ca="1" si="135"/>
        <v>#REF!</v>
      </c>
      <c r="AI321" s="211" t="e">
        <f t="shared" ca="1" si="136"/>
        <v>#REF!</v>
      </c>
      <c r="AJ321" s="211" t="e">
        <f t="shared" ca="1" si="137"/>
        <v>#REF!</v>
      </c>
      <c r="AK321" s="211" t="e">
        <f t="shared" ca="1" si="138"/>
        <v>#REF!</v>
      </c>
      <c r="AL321" s="211" t="e">
        <f t="shared" ca="1" si="139"/>
        <v>#REF!</v>
      </c>
      <c r="AM321" s="211" t="e">
        <f t="shared" ca="1" si="140"/>
        <v>#REF!</v>
      </c>
      <c r="AN321" s="211" t="e">
        <f t="shared" ca="1" si="141"/>
        <v>#REF!</v>
      </c>
      <c r="AO321" s="211" t="e">
        <f t="shared" ca="1" si="142"/>
        <v>#REF!</v>
      </c>
      <c r="AP321" s="211" t="e">
        <f t="shared" ca="1" si="143"/>
        <v>#REF!</v>
      </c>
      <c r="AQ321" s="211" t="e">
        <f t="shared" ca="1" si="144"/>
        <v>#REF!</v>
      </c>
      <c r="AR321" s="211" t="e">
        <f t="shared" ca="1" si="145"/>
        <v>#REF!</v>
      </c>
      <c r="AT321" s="209" t="e">
        <f t="shared" ca="1" si="146"/>
        <v>#REF!</v>
      </c>
      <c r="AU321" s="209" t="e">
        <f t="shared" ca="1" si="147"/>
        <v>#REF!</v>
      </c>
      <c r="AV321" s="209" t="e">
        <f t="shared" ca="1" si="148"/>
        <v>#REF!</v>
      </c>
      <c r="AW321" s="209" t="e">
        <f t="shared" ca="1" si="149"/>
        <v>#REF!</v>
      </c>
      <c r="AX321" s="209" t="e">
        <f t="shared" ca="1" si="150"/>
        <v>#REF!</v>
      </c>
      <c r="AY321" s="209" t="e">
        <f t="shared" ca="1" si="151"/>
        <v>#REF!</v>
      </c>
      <c r="AZ321" s="209" t="e">
        <f t="shared" ca="1" si="152"/>
        <v>#REF!</v>
      </c>
      <c r="BA321" s="209" t="e">
        <f t="shared" ca="1" si="153"/>
        <v>#REF!</v>
      </c>
      <c r="BB321" s="209" t="e">
        <f t="shared" ca="1" si="154"/>
        <v>#REF!</v>
      </c>
      <c r="BC321" s="209" t="e">
        <f t="shared" ca="1" si="155"/>
        <v>#REF!</v>
      </c>
      <c r="BD321" s="209" t="e">
        <f t="shared" ca="1" si="156"/>
        <v>#REF!</v>
      </c>
      <c r="BE321" s="209" t="e">
        <f t="shared" ca="1" si="157"/>
        <v>#REF!</v>
      </c>
      <c r="BF321" s="209" t="e">
        <f t="shared" ca="1" si="158"/>
        <v>#REF!</v>
      </c>
      <c r="BG321" s="209" t="e">
        <f t="shared" ca="1" si="159"/>
        <v>#REF!</v>
      </c>
      <c r="BH321" s="209" t="e">
        <f t="shared" ca="1" si="160"/>
        <v>#REF!</v>
      </c>
      <c r="BI321" s="209" t="e">
        <f t="shared" ca="1" si="161"/>
        <v>#REF!</v>
      </c>
    </row>
    <row r="322" spans="1:61" s="3" customFormat="1">
      <c r="A322" s="246" t="s">
        <v>648</v>
      </c>
      <c r="B322" s="246" t="str">
        <f>INDEX('Ref1'!$E:$E,MATCH(A322,'Ref1'!$A:$A,0))</f>
        <v>Suffolk</v>
      </c>
      <c r="C322" s="246" t="str">
        <f>INDEX('Ref1'!$B:$B,MATCH($A322,'Ref1'!$A:$A,0))</f>
        <v>SCFIR</v>
      </c>
      <c r="D322" s="307">
        <f>INDEX(Inputs!$K$61:$K$71,MATCH($C322,Inputs!$Q$61:$Q$71,0))</f>
        <v>0</v>
      </c>
      <c r="E322" s="211">
        <f>$D322*INDEX('3_RatesBilling'!G:G,MATCH($A322,'3_RatesBilling'!$A:$A,0))</f>
        <v>0</v>
      </c>
      <c r="F322" s="211">
        <f>$D322*INDEX('3_RatesBilling'!H:H,MATCH($A322,'3_RatesBilling'!$A:$A,0))</f>
        <v>0</v>
      </c>
      <c r="G322" s="211">
        <f>$D322*INDEX('3_RatesBilling'!I:I,MATCH($A322,'3_RatesBilling'!$A:$A,0))</f>
        <v>0</v>
      </c>
      <c r="H322" s="211">
        <f>$D322*INDEX('3_RatesBilling'!J:J,MATCH($A322,'3_RatesBilling'!$A:$A,0))</f>
        <v>0</v>
      </c>
      <c r="I322" s="211">
        <f>$D322*INDEX('3_RatesBilling'!K:K,MATCH($A322,'3_RatesBilling'!$A:$A,0))</f>
        <v>0</v>
      </c>
      <c r="J322" s="211">
        <f>$D322*INDEX('3_RatesBilling'!L:L,MATCH($A322,'3_RatesBilling'!$A:$A,0))</f>
        <v>0</v>
      </c>
      <c r="K322" s="216">
        <f>$D322*INDEX('3_RatesBilling'!M:M,MATCH($A322,'3_RatesBilling'!$A:$A,0))</f>
        <v>0</v>
      </c>
      <c r="L322" s="213">
        <f>$D322*INDEX('3_RatesBilling'!N:N,MATCH($A322,'3_RatesBilling'!$A:$A,0))</f>
        <v>0</v>
      </c>
      <c r="M322" s="211">
        <f>$D322*INDEX('3_RatesBilling'!O:O,MATCH($A322,'3_RatesBilling'!$A:$A,0))</f>
        <v>0</v>
      </c>
      <c r="N322" s="211">
        <f>$D322*INDEX('3_RatesBilling'!P:P,MATCH($A322,'3_RatesBilling'!$A:$A,0))</f>
        <v>0</v>
      </c>
      <c r="O322" s="211">
        <f>$D322*INDEX('3_RatesBilling'!Q:Q,MATCH($A322,'3_RatesBilling'!$A:$A,0))</f>
        <v>0</v>
      </c>
      <c r="P322" s="211">
        <f>$D322*INDEX('3_RatesBilling'!R:R,MATCH($A322,'3_RatesBilling'!$A:$A,0))</f>
        <v>0</v>
      </c>
      <c r="Q322" s="211">
        <f>$D322*INDEX('3_RatesBilling'!S:S,MATCH($A322,'3_RatesBilling'!$A:$A,0))</f>
        <v>0</v>
      </c>
      <c r="R322" s="211">
        <f>$D322*INDEX('3_RatesBilling'!T:T,MATCH($A322,'3_RatesBilling'!$A:$A,0))</f>
        <v>0</v>
      </c>
      <c r="S322" s="211">
        <f>$D322*INDEX('3_RatesBilling'!U:U,MATCH($A322,'3_RatesBilling'!$A:$A,0))</f>
        <v>0</v>
      </c>
      <c r="T322" s="211">
        <f>$D322*INDEX('3_RatesBilling'!V:V,MATCH($A322,'3_RatesBilling'!$A:$A,0))</f>
        <v>0</v>
      </c>
      <c r="U322" s="211">
        <f>$D322*INDEX('3_RatesBilling'!W:W,MATCH($A322,'3_RatesBilling'!$A:$A,0))</f>
        <v>0</v>
      </c>
      <c r="V322" s="211">
        <f>$D322*INDEX('3_RatesBilling'!X:X,MATCH($A322,'3_RatesBilling'!$A:$A,0))</f>
        <v>0</v>
      </c>
      <c r="W322" s="211">
        <f>$D322*INDEX('3_RatesBilling'!Y:Y,MATCH($A322,'3_RatesBilling'!$A:$A,0))</f>
        <v>0</v>
      </c>
      <c r="X322" s="211">
        <f>$D322*INDEX('3_RatesBilling'!Z:Z,MATCH($A322,'3_RatesBilling'!$A:$A,0))</f>
        <v>0</v>
      </c>
      <c r="Y322" s="211">
        <f>$D322*INDEX('3_RatesBilling'!AA:AA,MATCH($A322,'3_RatesBilling'!$A:$A,0))</f>
        <v>0</v>
      </c>
      <c r="Z322" s="211">
        <f>$D322*INDEX('3_RatesBilling'!AB:AB,MATCH($A322,'3_RatesBilling'!$A:$A,0))</f>
        <v>0</v>
      </c>
      <c r="AA322" s="211">
        <f>$D322*INDEX('3_RatesBilling'!AC:AC,MATCH($A322,'3_RatesBilling'!$A:$A,0))</f>
        <v>0</v>
      </c>
      <c r="AC322" s="211" t="e">
        <f t="shared" ca="1" si="130"/>
        <v>#REF!</v>
      </c>
      <c r="AD322" s="211" t="e">
        <f t="shared" ca="1" si="131"/>
        <v>#REF!</v>
      </c>
      <c r="AE322" s="211" t="e">
        <f t="shared" ca="1" si="132"/>
        <v>#REF!</v>
      </c>
      <c r="AF322" s="211" t="e">
        <f t="shared" ca="1" si="133"/>
        <v>#REF!</v>
      </c>
      <c r="AG322" s="211" t="e">
        <f t="shared" ca="1" si="134"/>
        <v>#REF!</v>
      </c>
      <c r="AH322" s="211" t="e">
        <f t="shared" ca="1" si="135"/>
        <v>#REF!</v>
      </c>
      <c r="AI322" s="211" t="e">
        <f t="shared" ca="1" si="136"/>
        <v>#REF!</v>
      </c>
      <c r="AJ322" s="211" t="e">
        <f t="shared" ca="1" si="137"/>
        <v>#REF!</v>
      </c>
      <c r="AK322" s="211" t="e">
        <f t="shared" ca="1" si="138"/>
        <v>#REF!</v>
      </c>
      <c r="AL322" s="211" t="e">
        <f t="shared" ca="1" si="139"/>
        <v>#REF!</v>
      </c>
      <c r="AM322" s="211" t="e">
        <f t="shared" ca="1" si="140"/>
        <v>#REF!</v>
      </c>
      <c r="AN322" s="211" t="e">
        <f t="shared" ca="1" si="141"/>
        <v>#REF!</v>
      </c>
      <c r="AO322" s="211" t="e">
        <f t="shared" ca="1" si="142"/>
        <v>#REF!</v>
      </c>
      <c r="AP322" s="211" t="e">
        <f t="shared" ca="1" si="143"/>
        <v>#REF!</v>
      </c>
      <c r="AQ322" s="211" t="e">
        <f t="shared" ca="1" si="144"/>
        <v>#REF!</v>
      </c>
      <c r="AR322" s="211" t="e">
        <f t="shared" ca="1" si="145"/>
        <v>#REF!</v>
      </c>
      <c r="AT322" s="209" t="e">
        <f t="shared" ca="1" si="146"/>
        <v>#REF!</v>
      </c>
      <c r="AU322" s="209" t="e">
        <f t="shared" ca="1" si="147"/>
        <v>#REF!</v>
      </c>
      <c r="AV322" s="209" t="e">
        <f t="shared" ca="1" si="148"/>
        <v>#REF!</v>
      </c>
      <c r="AW322" s="209" t="e">
        <f t="shared" ca="1" si="149"/>
        <v>#REF!</v>
      </c>
      <c r="AX322" s="209" t="e">
        <f t="shared" ca="1" si="150"/>
        <v>#REF!</v>
      </c>
      <c r="AY322" s="209" t="e">
        <f t="shared" ca="1" si="151"/>
        <v>#REF!</v>
      </c>
      <c r="AZ322" s="209" t="e">
        <f t="shared" ca="1" si="152"/>
        <v>#REF!</v>
      </c>
      <c r="BA322" s="209" t="e">
        <f t="shared" ca="1" si="153"/>
        <v>#REF!</v>
      </c>
      <c r="BB322" s="209" t="e">
        <f t="shared" ca="1" si="154"/>
        <v>#REF!</v>
      </c>
      <c r="BC322" s="209" t="e">
        <f t="shared" ca="1" si="155"/>
        <v>#REF!</v>
      </c>
      <c r="BD322" s="209" t="e">
        <f t="shared" ca="1" si="156"/>
        <v>#REF!</v>
      </c>
      <c r="BE322" s="209" t="e">
        <f t="shared" ca="1" si="157"/>
        <v>#REF!</v>
      </c>
      <c r="BF322" s="209" t="e">
        <f t="shared" ca="1" si="158"/>
        <v>#REF!</v>
      </c>
      <c r="BG322" s="209" t="e">
        <f t="shared" ca="1" si="159"/>
        <v>#REF!</v>
      </c>
      <c r="BH322" s="209" t="e">
        <f t="shared" ca="1" si="160"/>
        <v>#REF!</v>
      </c>
      <c r="BI322" s="209" t="e">
        <f t="shared" ca="1" si="161"/>
        <v>#REF!</v>
      </c>
    </row>
    <row r="323" spans="1:61" s="3" customFormat="1">
      <c r="A323" s="246" t="s">
        <v>650</v>
      </c>
      <c r="B323" s="246" t="str">
        <f>INDEX('Ref1'!$E:$E,MATCH(A323,'Ref1'!$A:$A,0))</f>
        <v>Suffolk Coastal</v>
      </c>
      <c r="C323" s="246" t="str">
        <f>INDEX('Ref1'!$B:$B,MATCH($A323,'Ref1'!$A:$A,0))</f>
        <v>SD</v>
      </c>
      <c r="D323" s="307">
        <f>INDEX(Inputs!$K$61:$K$71,MATCH($C323,Inputs!$Q$61:$Q$71,0))</f>
        <v>0</v>
      </c>
      <c r="E323" s="211">
        <f>$D323*INDEX('3_RatesBilling'!G:G,MATCH($A323,'3_RatesBilling'!$A:$A,0))</f>
        <v>0</v>
      </c>
      <c r="F323" s="211">
        <f>$D323*INDEX('3_RatesBilling'!H:H,MATCH($A323,'3_RatesBilling'!$A:$A,0))</f>
        <v>0</v>
      </c>
      <c r="G323" s="211">
        <f>$D323*INDEX('3_RatesBilling'!I:I,MATCH($A323,'3_RatesBilling'!$A:$A,0))</f>
        <v>0</v>
      </c>
      <c r="H323" s="211">
        <f>$D323*INDEX('3_RatesBilling'!J:J,MATCH($A323,'3_RatesBilling'!$A:$A,0))</f>
        <v>0</v>
      </c>
      <c r="I323" s="211">
        <f>$D323*INDEX('3_RatesBilling'!K:K,MATCH($A323,'3_RatesBilling'!$A:$A,0))</f>
        <v>0</v>
      </c>
      <c r="J323" s="211">
        <f>$D323*INDEX('3_RatesBilling'!L:L,MATCH($A323,'3_RatesBilling'!$A:$A,0))</f>
        <v>0</v>
      </c>
      <c r="K323" s="216">
        <f>$D323*INDEX('3_RatesBilling'!M:M,MATCH($A323,'3_RatesBilling'!$A:$A,0))</f>
        <v>0</v>
      </c>
      <c r="L323" s="213">
        <f>$D323*INDEX('3_RatesBilling'!N:N,MATCH($A323,'3_RatesBilling'!$A:$A,0))</f>
        <v>0</v>
      </c>
      <c r="M323" s="211">
        <f>$D323*INDEX('3_RatesBilling'!O:O,MATCH($A323,'3_RatesBilling'!$A:$A,0))</f>
        <v>0</v>
      </c>
      <c r="N323" s="211">
        <f>$D323*INDEX('3_RatesBilling'!P:P,MATCH($A323,'3_RatesBilling'!$A:$A,0))</f>
        <v>0</v>
      </c>
      <c r="O323" s="211">
        <f>$D323*INDEX('3_RatesBilling'!Q:Q,MATCH($A323,'3_RatesBilling'!$A:$A,0))</f>
        <v>0</v>
      </c>
      <c r="P323" s="211">
        <f>$D323*INDEX('3_RatesBilling'!R:R,MATCH($A323,'3_RatesBilling'!$A:$A,0))</f>
        <v>0</v>
      </c>
      <c r="Q323" s="211">
        <f>$D323*INDEX('3_RatesBilling'!S:S,MATCH($A323,'3_RatesBilling'!$A:$A,0))</f>
        <v>0</v>
      </c>
      <c r="R323" s="211">
        <f>$D323*INDEX('3_RatesBilling'!T:T,MATCH($A323,'3_RatesBilling'!$A:$A,0))</f>
        <v>0</v>
      </c>
      <c r="S323" s="211">
        <f>$D323*INDEX('3_RatesBilling'!U:U,MATCH($A323,'3_RatesBilling'!$A:$A,0))</f>
        <v>0</v>
      </c>
      <c r="T323" s="211">
        <f>$D323*INDEX('3_RatesBilling'!V:V,MATCH($A323,'3_RatesBilling'!$A:$A,0))</f>
        <v>0</v>
      </c>
      <c r="U323" s="211">
        <f>$D323*INDEX('3_RatesBilling'!W:W,MATCH($A323,'3_RatesBilling'!$A:$A,0))</f>
        <v>0</v>
      </c>
      <c r="V323" s="211">
        <f>$D323*INDEX('3_RatesBilling'!X:X,MATCH($A323,'3_RatesBilling'!$A:$A,0))</f>
        <v>0</v>
      </c>
      <c r="W323" s="211">
        <f>$D323*INDEX('3_RatesBilling'!Y:Y,MATCH($A323,'3_RatesBilling'!$A:$A,0))</f>
        <v>0</v>
      </c>
      <c r="X323" s="211">
        <f>$D323*INDEX('3_RatesBilling'!Z:Z,MATCH($A323,'3_RatesBilling'!$A:$A,0))</f>
        <v>0</v>
      </c>
      <c r="Y323" s="211">
        <f>$D323*INDEX('3_RatesBilling'!AA:AA,MATCH($A323,'3_RatesBilling'!$A:$A,0))</f>
        <v>0</v>
      </c>
      <c r="Z323" s="211">
        <f>$D323*INDEX('3_RatesBilling'!AB:AB,MATCH($A323,'3_RatesBilling'!$A:$A,0))</f>
        <v>0</v>
      </c>
      <c r="AA323" s="211">
        <f>$D323*INDEX('3_RatesBilling'!AC:AC,MATCH($A323,'3_RatesBilling'!$A:$A,0))</f>
        <v>0</v>
      </c>
      <c r="AC323" s="211" t="e">
        <f t="shared" ca="1" si="130"/>
        <v>#REF!</v>
      </c>
      <c r="AD323" s="211" t="e">
        <f t="shared" ca="1" si="131"/>
        <v>#REF!</v>
      </c>
      <c r="AE323" s="211" t="e">
        <f t="shared" ca="1" si="132"/>
        <v>#REF!</v>
      </c>
      <c r="AF323" s="211" t="e">
        <f t="shared" ca="1" si="133"/>
        <v>#REF!</v>
      </c>
      <c r="AG323" s="211" t="e">
        <f t="shared" ca="1" si="134"/>
        <v>#REF!</v>
      </c>
      <c r="AH323" s="211" t="e">
        <f t="shared" ca="1" si="135"/>
        <v>#REF!</v>
      </c>
      <c r="AI323" s="211" t="e">
        <f t="shared" ca="1" si="136"/>
        <v>#REF!</v>
      </c>
      <c r="AJ323" s="211" t="e">
        <f t="shared" ca="1" si="137"/>
        <v>#REF!</v>
      </c>
      <c r="AK323" s="211" t="e">
        <f t="shared" ca="1" si="138"/>
        <v>#REF!</v>
      </c>
      <c r="AL323" s="211" t="e">
        <f t="shared" ca="1" si="139"/>
        <v>#REF!</v>
      </c>
      <c r="AM323" s="211" t="e">
        <f t="shared" ca="1" si="140"/>
        <v>#REF!</v>
      </c>
      <c r="AN323" s="211" t="e">
        <f t="shared" ca="1" si="141"/>
        <v>#REF!</v>
      </c>
      <c r="AO323" s="211" t="e">
        <f t="shared" ca="1" si="142"/>
        <v>#REF!</v>
      </c>
      <c r="AP323" s="211" t="e">
        <f t="shared" ca="1" si="143"/>
        <v>#REF!</v>
      </c>
      <c r="AQ323" s="211" t="e">
        <f t="shared" ca="1" si="144"/>
        <v>#REF!</v>
      </c>
      <c r="AR323" s="211" t="e">
        <f t="shared" ca="1" si="145"/>
        <v>#REF!</v>
      </c>
      <c r="AT323" s="209" t="e">
        <f t="shared" ca="1" si="146"/>
        <v>#REF!</v>
      </c>
      <c r="AU323" s="209" t="e">
        <f t="shared" ca="1" si="147"/>
        <v>#REF!</v>
      </c>
      <c r="AV323" s="209" t="e">
        <f t="shared" ca="1" si="148"/>
        <v>#REF!</v>
      </c>
      <c r="AW323" s="209" t="e">
        <f t="shared" ca="1" si="149"/>
        <v>#REF!</v>
      </c>
      <c r="AX323" s="209" t="e">
        <f t="shared" ca="1" si="150"/>
        <v>#REF!</v>
      </c>
      <c r="AY323" s="209" t="e">
        <f t="shared" ca="1" si="151"/>
        <v>#REF!</v>
      </c>
      <c r="AZ323" s="209" t="e">
        <f t="shared" ca="1" si="152"/>
        <v>#REF!</v>
      </c>
      <c r="BA323" s="209" t="e">
        <f t="shared" ca="1" si="153"/>
        <v>#REF!</v>
      </c>
      <c r="BB323" s="209" t="e">
        <f t="shared" ca="1" si="154"/>
        <v>#REF!</v>
      </c>
      <c r="BC323" s="209" t="e">
        <f t="shared" ca="1" si="155"/>
        <v>#REF!</v>
      </c>
      <c r="BD323" s="209" t="e">
        <f t="shared" ca="1" si="156"/>
        <v>#REF!</v>
      </c>
      <c r="BE323" s="209" t="e">
        <f t="shared" ca="1" si="157"/>
        <v>#REF!</v>
      </c>
      <c r="BF323" s="209" t="e">
        <f t="shared" ca="1" si="158"/>
        <v>#REF!</v>
      </c>
      <c r="BG323" s="209" t="e">
        <f t="shared" ca="1" si="159"/>
        <v>#REF!</v>
      </c>
      <c r="BH323" s="209" t="e">
        <f t="shared" ca="1" si="160"/>
        <v>#REF!</v>
      </c>
      <c r="BI323" s="209" t="e">
        <f t="shared" ca="1" si="161"/>
        <v>#REF!</v>
      </c>
    </row>
    <row r="324" spans="1:61" s="3" customFormat="1">
      <c r="A324" s="246" t="s">
        <v>652</v>
      </c>
      <c r="B324" s="246" t="str">
        <f>INDEX('Ref1'!$E:$E,MATCH(A324,'Ref1'!$A:$A,0))</f>
        <v>Sunderland</v>
      </c>
      <c r="C324" s="246" t="str">
        <f>INDEX('Ref1'!$B:$B,MATCH($A324,'Ref1'!$A:$A,0))</f>
        <v>MD</v>
      </c>
      <c r="D324" s="307">
        <f>INDEX(Inputs!$K$61:$K$71,MATCH($C324,Inputs!$Q$61:$Q$71,0))</f>
        <v>0</v>
      </c>
      <c r="E324" s="211">
        <f>$D324*INDEX('3_RatesBilling'!G:G,MATCH($A324,'3_RatesBilling'!$A:$A,0))</f>
        <v>0</v>
      </c>
      <c r="F324" s="211">
        <f>$D324*INDEX('3_RatesBilling'!H:H,MATCH($A324,'3_RatesBilling'!$A:$A,0))</f>
        <v>0</v>
      </c>
      <c r="G324" s="211">
        <f>$D324*INDEX('3_RatesBilling'!I:I,MATCH($A324,'3_RatesBilling'!$A:$A,0))</f>
        <v>0</v>
      </c>
      <c r="H324" s="211">
        <f>$D324*INDEX('3_RatesBilling'!J:J,MATCH($A324,'3_RatesBilling'!$A:$A,0))</f>
        <v>0</v>
      </c>
      <c r="I324" s="211">
        <f>$D324*INDEX('3_RatesBilling'!K:K,MATCH($A324,'3_RatesBilling'!$A:$A,0))</f>
        <v>0</v>
      </c>
      <c r="J324" s="211">
        <f>$D324*INDEX('3_RatesBilling'!L:L,MATCH($A324,'3_RatesBilling'!$A:$A,0))</f>
        <v>0</v>
      </c>
      <c r="K324" s="216">
        <f>$D324*INDEX('3_RatesBilling'!M:M,MATCH($A324,'3_RatesBilling'!$A:$A,0))</f>
        <v>0</v>
      </c>
      <c r="L324" s="213">
        <f>$D324*INDEX('3_RatesBilling'!N:N,MATCH($A324,'3_RatesBilling'!$A:$A,0))</f>
        <v>0</v>
      </c>
      <c r="M324" s="211">
        <f>$D324*INDEX('3_RatesBilling'!O:O,MATCH($A324,'3_RatesBilling'!$A:$A,0))</f>
        <v>0</v>
      </c>
      <c r="N324" s="211">
        <f>$D324*INDEX('3_RatesBilling'!P:P,MATCH($A324,'3_RatesBilling'!$A:$A,0))</f>
        <v>0</v>
      </c>
      <c r="O324" s="211">
        <f>$D324*INDEX('3_RatesBilling'!Q:Q,MATCH($A324,'3_RatesBilling'!$A:$A,0))</f>
        <v>0</v>
      </c>
      <c r="P324" s="211">
        <f>$D324*INDEX('3_RatesBilling'!R:R,MATCH($A324,'3_RatesBilling'!$A:$A,0))</f>
        <v>0</v>
      </c>
      <c r="Q324" s="211">
        <f>$D324*INDEX('3_RatesBilling'!S:S,MATCH($A324,'3_RatesBilling'!$A:$A,0))</f>
        <v>0</v>
      </c>
      <c r="R324" s="211">
        <f>$D324*INDEX('3_RatesBilling'!T:T,MATCH($A324,'3_RatesBilling'!$A:$A,0))</f>
        <v>0</v>
      </c>
      <c r="S324" s="211">
        <f>$D324*INDEX('3_RatesBilling'!U:U,MATCH($A324,'3_RatesBilling'!$A:$A,0))</f>
        <v>0</v>
      </c>
      <c r="T324" s="211">
        <f>$D324*INDEX('3_RatesBilling'!V:V,MATCH($A324,'3_RatesBilling'!$A:$A,0))</f>
        <v>0</v>
      </c>
      <c r="U324" s="211">
        <f>$D324*INDEX('3_RatesBilling'!W:W,MATCH($A324,'3_RatesBilling'!$A:$A,0))</f>
        <v>0</v>
      </c>
      <c r="V324" s="211">
        <f>$D324*INDEX('3_RatesBilling'!X:X,MATCH($A324,'3_RatesBilling'!$A:$A,0))</f>
        <v>0</v>
      </c>
      <c r="W324" s="211">
        <f>$D324*INDEX('3_RatesBilling'!Y:Y,MATCH($A324,'3_RatesBilling'!$A:$A,0))</f>
        <v>0</v>
      </c>
      <c r="X324" s="211">
        <f>$D324*INDEX('3_RatesBilling'!Z:Z,MATCH($A324,'3_RatesBilling'!$A:$A,0))</f>
        <v>0</v>
      </c>
      <c r="Y324" s="211">
        <f>$D324*INDEX('3_RatesBilling'!AA:AA,MATCH($A324,'3_RatesBilling'!$A:$A,0))</f>
        <v>0</v>
      </c>
      <c r="Z324" s="211">
        <f>$D324*INDEX('3_RatesBilling'!AB:AB,MATCH($A324,'3_RatesBilling'!$A:$A,0))</f>
        <v>0</v>
      </c>
      <c r="AA324" s="211">
        <f>$D324*INDEX('3_RatesBilling'!AC:AC,MATCH($A324,'3_RatesBilling'!$A:$A,0))</f>
        <v>0</v>
      </c>
      <c r="AC324" s="211" t="e">
        <f t="shared" ca="1" si="130"/>
        <v>#REF!</v>
      </c>
      <c r="AD324" s="211" t="e">
        <f t="shared" ca="1" si="131"/>
        <v>#REF!</v>
      </c>
      <c r="AE324" s="211" t="e">
        <f t="shared" ca="1" si="132"/>
        <v>#REF!</v>
      </c>
      <c r="AF324" s="211" t="e">
        <f t="shared" ca="1" si="133"/>
        <v>#REF!</v>
      </c>
      <c r="AG324" s="211" t="e">
        <f t="shared" ca="1" si="134"/>
        <v>#REF!</v>
      </c>
      <c r="AH324" s="211" t="e">
        <f t="shared" ca="1" si="135"/>
        <v>#REF!</v>
      </c>
      <c r="AI324" s="211" t="e">
        <f t="shared" ca="1" si="136"/>
        <v>#REF!</v>
      </c>
      <c r="AJ324" s="211" t="e">
        <f t="shared" ca="1" si="137"/>
        <v>#REF!</v>
      </c>
      <c r="AK324" s="211" t="e">
        <f t="shared" ca="1" si="138"/>
        <v>#REF!</v>
      </c>
      <c r="AL324" s="211" t="e">
        <f t="shared" ca="1" si="139"/>
        <v>#REF!</v>
      </c>
      <c r="AM324" s="211" t="e">
        <f t="shared" ca="1" si="140"/>
        <v>#REF!</v>
      </c>
      <c r="AN324" s="211" t="e">
        <f t="shared" ca="1" si="141"/>
        <v>#REF!</v>
      </c>
      <c r="AO324" s="211" t="e">
        <f t="shared" ca="1" si="142"/>
        <v>#REF!</v>
      </c>
      <c r="AP324" s="211" t="e">
        <f t="shared" ca="1" si="143"/>
        <v>#REF!</v>
      </c>
      <c r="AQ324" s="211" t="e">
        <f t="shared" ca="1" si="144"/>
        <v>#REF!</v>
      </c>
      <c r="AR324" s="211" t="e">
        <f t="shared" ca="1" si="145"/>
        <v>#REF!</v>
      </c>
      <c r="AT324" s="209" t="e">
        <f t="shared" ca="1" si="146"/>
        <v>#REF!</v>
      </c>
      <c r="AU324" s="209" t="e">
        <f t="shared" ca="1" si="147"/>
        <v>#REF!</v>
      </c>
      <c r="AV324" s="209" t="e">
        <f t="shared" ca="1" si="148"/>
        <v>#REF!</v>
      </c>
      <c r="AW324" s="209" t="e">
        <f t="shared" ca="1" si="149"/>
        <v>#REF!</v>
      </c>
      <c r="AX324" s="209" t="e">
        <f t="shared" ca="1" si="150"/>
        <v>#REF!</v>
      </c>
      <c r="AY324" s="209" t="e">
        <f t="shared" ca="1" si="151"/>
        <v>#REF!</v>
      </c>
      <c r="AZ324" s="209" t="e">
        <f t="shared" ca="1" si="152"/>
        <v>#REF!</v>
      </c>
      <c r="BA324" s="209" t="e">
        <f t="shared" ca="1" si="153"/>
        <v>#REF!</v>
      </c>
      <c r="BB324" s="209" t="e">
        <f t="shared" ca="1" si="154"/>
        <v>#REF!</v>
      </c>
      <c r="BC324" s="209" t="e">
        <f t="shared" ca="1" si="155"/>
        <v>#REF!</v>
      </c>
      <c r="BD324" s="209" t="e">
        <f t="shared" ca="1" si="156"/>
        <v>#REF!</v>
      </c>
      <c r="BE324" s="209" t="e">
        <f t="shared" ca="1" si="157"/>
        <v>#REF!</v>
      </c>
      <c r="BF324" s="209" t="e">
        <f t="shared" ca="1" si="158"/>
        <v>#REF!</v>
      </c>
      <c r="BG324" s="209" t="e">
        <f t="shared" ca="1" si="159"/>
        <v>#REF!</v>
      </c>
      <c r="BH324" s="209" t="e">
        <f t="shared" ca="1" si="160"/>
        <v>#REF!</v>
      </c>
      <c r="BI324" s="209" t="e">
        <f t="shared" ca="1" si="161"/>
        <v>#REF!</v>
      </c>
    </row>
    <row r="325" spans="1:61" s="3" customFormat="1">
      <c r="A325" s="246" t="s">
        <v>654</v>
      </c>
      <c r="B325" s="246" t="str">
        <f>INDEX('Ref1'!$E:$E,MATCH(A325,'Ref1'!$A:$A,0))</f>
        <v>Surrey</v>
      </c>
      <c r="C325" s="246" t="str">
        <f>INDEX('Ref1'!$B:$B,MATCH($A325,'Ref1'!$A:$A,0))</f>
        <v>SCFIR</v>
      </c>
      <c r="D325" s="307">
        <f>INDEX(Inputs!$K$61:$K$71,MATCH($C325,Inputs!$Q$61:$Q$71,0))</f>
        <v>0</v>
      </c>
      <c r="E325" s="211">
        <f>$D325*INDEX('3_RatesBilling'!G:G,MATCH($A325,'3_RatesBilling'!$A:$A,0))</f>
        <v>0</v>
      </c>
      <c r="F325" s="211">
        <f>$D325*INDEX('3_RatesBilling'!H:H,MATCH($A325,'3_RatesBilling'!$A:$A,0))</f>
        <v>0</v>
      </c>
      <c r="G325" s="211">
        <f>$D325*INDEX('3_RatesBilling'!I:I,MATCH($A325,'3_RatesBilling'!$A:$A,0))</f>
        <v>0</v>
      </c>
      <c r="H325" s="211">
        <f>$D325*INDEX('3_RatesBilling'!J:J,MATCH($A325,'3_RatesBilling'!$A:$A,0))</f>
        <v>0</v>
      </c>
      <c r="I325" s="211">
        <f>$D325*INDEX('3_RatesBilling'!K:K,MATCH($A325,'3_RatesBilling'!$A:$A,0))</f>
        <v>0</v>
      </c>
      <c r="J325" s="211">
        <f>$D325*INDEX('3_RatesBilling'!L:L,MATCH($A325,'3_RatesBilling'!$A:$A,0))</f>
        <v>0</v>
      </c>
      <c r="K325" s="216">
        <f>$D325*INDEX('3_RatesBilling'!M:M,MATCH($A325,'3_RatesBilling'!$A:$A,0))</f>
        <v>0</v>
      </c>
      <c r="L325" s="213">
        <f>$D325*INDEX('3_RatesBilling'!N:N,MATCH($A325,'3_RatesBilling'!$A:$A,0))</f>
        <v>0</v>
      </c>
      <c r="M325" s="211">
        <f>$D325*INDEX('3_RatesBilling'!O:O,MATCH($A325,'3_RatesBilling'!$A:$A,0))</f>
        <v>0</v>
      </c>
      <c r="N325" s="211">
        <f>$D325*INDEX('3_RatesBilling'!P:P,MATCH($A325,'3_RatesBilling'!$A:$A,0))</f>
        <v>0</v>
      </c>
      <c r="O325" s="211">
        <f>$D325*INDEX('3_RatesBilling'!Q:Q,MATCH($A325,'3_RatesBilling'!$A:$A,0))</f>
        <v>0</v>
      </c>
      <c r="P325" s="211">
        <f>$D325*INDEX('3_RatesBilling'!R:R,MATCH($A325,'3_RatesBilling'!$A:$A,0))</f>
        <v>0</v>
      </c>
      <c r="Q325" s="211">
        <f>$D325*INDEX('3_RatesBilling'!S:S,MATCH($A325,'3_RatesBilling'!$A:$A,0))</f>
        <v>0</v>
      </c>
      <c r="R325" s="211">
        <f>$D325*INDEX('3_RatesBilling'!T:T,MATCH($A325,'3_RatesBilling'!$A:$A,0))</f>
        <v>0</v>
      </c>
      <c r="S325" s="211">
        <f>$D325*INDEX('3_RatesBilling'!U:U,MATCH($A325,'3_RatesBilling'!$A:$A,0))</f>
        <v>0</v>
      </c>
      <c r="T325" s="211">
        <f>$D325*INDEX('3_RatesBilling'!V:V,MATCH($A325,'3_RatesBilling'!$A:$A,0))</f>
        <v>0</v>
      </c>
      <c r="U325" s="211">
        <f>$D325*INDEX('3_RatesBilling'!W:W,MATCH($A325,'3_RatesBilling'!$A:$A,0))</f>
        <v>0</v>
      </c>
      <c r="V325" s="211">
        <f>$D325*INDEX('3_RatesBilling'!X:X,MATCH($A325,'3_RatesBilling'!$A:$A,0))</f>
        <v>0</v>
      </c>
      <c r="W325" s="211">
        <f>$D325*INDEX('3_RatesBilling'!Y:Y,MATCH($A325,'3_RatesBilling'!$A:$A,0))</f>
        <v>0</v>
      </c>
      <c r="X325" s="211">
        <f>$D325*INDEX('3_RatesBilling'!Z:Z,MATCH($A325,'3_RatesBilling'!$A:$A,0))</f>
        <v>0</v>
      </c>
      <c r="Y325" s="211">
        <f>$D325*INDEX('3_RatesBilling'!AA:AA,MATCH($A325,'3_RatesBilling'!$A:$A,0))</f>
        <v>0</v>
      </c>
      <c r="Z325" s="211">
        <f>$D325*INDEX('3_RatesBilling'!AB:AB,MATCH($A325,'3_RatesBilling'!$A:$A,0))</f>
        <v>0</v>
      </c>
      <c r="AA325" s="211">
        <f>$D325*INDEX('3_RatesBilling'!AC:AC,MATCH($A325,'3_RatesBilling'!$A:$A,0))</f>
        <v>0</v>
      </c>
      <c r="AC325" s="211" t="e">
        <f t="shared" ca="1" si="130"/>
        <v>#REF!</v>
      </c>
      <c r="AD325" s="211" t="e">
        <f t="shared" ca="1" si="131"/>
        <v>#REF!</v>
      </c>
      <c r="AE325" s="211" t="e">
        <f t="shared" ca="1" si="132"/>
        <v>#REF!</v>
      </c>
      <c r="AF325" s="211" t="e">
        <f t="shared" ca="1" si="133"/>
        <v>#REF!</v>
      </c>
      <c r="AG325" s="211" t="e">
        <f t="shared" ca="1" si="134"/>
        <v>#REF!</v>
      </c>
      <c r="AH325" s="211" t="e">
        <f t="shared" ca="1" si="135"/>
        <v>#REF!</v>
      </c>
      <c r="AI325" s="211" t="e">
        <f t="shared" ca="1" si="136"/>
        <v>#REF!</v>
      </c>
      <c r="AJ325" s="211" t="e">
        <f t="shared" ca="1" si="137"/>
        <v>#REF!</v>
      </c>
      <c r="AK325" s="211" t="e">
        <f t="shared" ca="1" si="138"/>
        <v>#REF!</v>
      </c>
      <c r="AL325" s="211" t="e">
        <f t="shared" ca="1" si="139"/>
        <v>#REF!</v>
      </c>
      <c r="AM325" s="211" t="e">
        <f t="shared" ca="1" si="140"/>
        <v>#REF!</v>
      </c>
      <c r="AN325" s="211" t="e">
        <f t="shared" ca="1" si="141"/>
        <v>#REF!</v>
      </c>
      <c r="AO325" s="211" t="e">
        <f t="shared" ca="1" si="142"/>
        <v>#REF!</v>
      </c>
      <c r="AP325" s="211" t="e">
        <f t="shared" ca="1" si="143"/>
        <v>#REF!</v>
      </c>
      <c r="AQ325" s="211" t="e">
        <f t="shared" ca="1" si="144"/>
        <v>#REF!</v>
      </c>
      <c r="AR325" s="211" t="e">
        <f t="shared" ca="1" si="145"/>
        <v>#REF!</v>
      </c>
      <c r="AT325" s="209" t="e">
        <f t="shared" ca="1" si="146"/>
        <v>#REF!</v>
      </c>
      <c r="AU325" s="209" t="e">
        <f t="shared" ca="1" si="147"/>
        <v>#REF!</v>
      </c>
      <c r="AV325" s="209" t="e">
        <f t="shared" ca="1" si="148"/>
        <v>#REF!</v>
      </c>
      <c r="AW325" s="209" t="e">
        <f t="shared" ca="1" si="149"/>
        <v>#REF!</v>
      </c>
      <c r="AX325" s="209" t="e">
        <f t="shared" ca="1" si="150"/>
        <v>#REF!</v>
      </c>
      <c r="AY325" s="209" t="e">
        <f t="shared" ca="1" si="151"/>
        <v>#REF!</v>
      </c>
      <c r="AZ325" s="209" t="e">
        <f t="shared" ca="1" si="152"/>
        <v>#REF!</v>
      </c>
      <c r="BA325" s="209" t="e">
        <f t="shared" ca="1" si="153"/>
        <v>#REF!</v>
      </c>
      <c r="BB325" s="209" t="e">
        <f t="shared" ca="1" si="154"/>
        <v>#REF!</v>
      </c>
      <c r="BC325" s="209" t="e">
        <f t="shared" ca="1" si="155"/>
        <v>#REF!</v>
      </c>
      <c r="BD325" s="209" t="e">
        <f t="shared" ca="1" si="156"/>
        <v>#REF!</v>
      </c>
      <c r="BE325" s="209" t="e">
        <f t="shared" ca="1" si="157"/>
        <v>#REF!</v>
      </c>
      <c r="BF325" s="209" t="e">
        <f t="shared" ca="1" si="158"/>
        <v>#REF!</v>
      </c>
      <c r="BG325" s="209" t="e">
        <f t="shared" ca="1" si="159"/>
        <v>#REF!</v>
      </c>
      <c r="BH325" s="209" t="e">
        <f t="shared" ca="1" si="160"/>
        <v>#REF!</v>
      </c>
      <c r="BI325" s="209" t="e">
        <f t="shared" ca="1" si="161"/>
        <v>#REF!</v>
      </c>
    </row>
    <row r="326" spans="1:61" s="3" customFormat="1">
      <c r="A326" s="246" t="s">
        <v>656</v>
      </c>
      <c r="B326" s="246" t="str">
        <f>INDEX('Ref1'!$E:$E,MATCH(A326,'Ref1'!$A:$A,0))</f>
        <v>Surrey Heath</v>
      </c>
      <c r="C326" s="246" t="str">
        <f>INDEX('Ref1'!$B:$B,MATCH($A326,'Ref1'!$A:$A,0))</f>
        <v>SD</v>
      </c>
      <c r="D326" s="307">
        <f>INDEX(Inputs!$K$61:$K$71,MATCH($C326,Inputs!$Q$61:$Q$71,0))</f>
        <v>0</v>
      </c>
      <c r="E326" s="211">
        <f>$D326*INDEX('3_RatesBilling'!G:G,MATCH($A326,'3_RatesBilling'!$A:$A,0))</f>
        <v>0</v>
      </c>
      <c r="F326" s="211">
        <f>$D326*INDEX('3_RatesBilling'!H:H,MATCH($A326,'3_RatesBilling'!$A:$A,0))</f>
        <v>0</v>
      </c>
      <c r="G326" s="211">
        <f>$D326*INDEX('3_RatesBilling'!I:I,MATCH($A326,'3_RatesBilling'!$A:$A,0))</f>
        <v>0</v>
      </c>
      <c r="H326" s="211">
        <f>$D326*INDEX('3_RatesBilling'!J:J,MATCH($A326,'3_RatesBilling'!$A:$A,0))</f>
        <v>0</v>
      </c>
      <c r="I326" s="211">
        <f>$D326*INDEX('3_RatesBilling'!K:K,MATCH($A326,'3_RatesBilling'!$A:$A,0))</f>
        <v>0</v>
      </c>
      <c r="J326" s="211">
        <f>$D326*INDEX('3_RatesBilling'!L:L,MATCH($A326,'3_RatesBilling'!$A:$A,0))</f>
        <v>0</v>
      </c>
      <c r="K326" s="216">
        <f>$D326*INDEX('3_RatesBilling'!M:M,MATCH($A326,'3_RatesBilling'!$A:$A,0))</f>
        <v>0</v>
      </c>
      <c r="L326" s="213">
        <f>$D326*INDEX('3_RatesBilling'!N:N,MATCH($A326,'3_RatesBilling'!$A:$A,0))</f>
        <v>0</v>
      </c>
      <c r="M326" s="211">
        <f>$D326*INDEX('3_RatesBilling'!O:O,MATCH($A326,'3_RatesBilling'!$A:$A,0))</f>
        <v>0</v>
      </c>
      <c r="N326" s="211">
        <f>$D326*INDEX('3_RatesBilling'!P:P,MATCH($A326,'3_RatesBilling'!$A:$A,0))</f>
        <v>0</v>
      </c>
      <c r="O326" s="211">
        <f>$D326*INDEX('3_RatesBilling'!Q:Q,MATCH($A326,'3_RatesBilling'!$A:$A,0))</f>
        <v>0</v>
      </c>
      <c r="P326" s="211">
        <f>$D326*INDEX('3_RatesBilling'!R:R,MATCH($A326,'3_RatesBilling'!$A:$A,0))</f>
        <v>0</v>
      </c>
      <c r="Q326" s="211">
        <f>$D326*INDEX('3_RatesBilling'!S:S,MATCH($A326,'3_RatesBilling'!$A:$A,0))</f>
        <v>0</v>
      </c>
      <c r="R326" s="211">
        <f>$D326*INDEX('3_RatesBilling'!T:T,MATCH($A326,'3_RatesBilling'!$A:$A,0))</f>
        <v>0</v>
      </c>
      <c r="S326" s="211">
        <f>$D326*INDEX('3_RatesBilling'!U:U,MATCH($A326,'3_RatesBilling'!$A:$A,0))</f>
        <v>0</v>
      </c>
      <c r="T326" s="211">
        <f>$D326*INDEX('3_RatesBilling'!V:V,MATCH($A326,'3_RatesBilling'!$A:$A,0))</f>
        <v>0</v>
      </c>
      <c r="U326" s="211">
        <f>$D326*INDEX('3_RatesBilling'!W:W,MATCH($A326,'3_RatesBilling'!$A:$A,0))</f>
        <v>0</v>
      </c>
      <c r="V326" s="211">
        <f>$D326*INDEX('3_RatesBilling'!X:X,MATCH($A326,'3_RatesBilling'!$A:$A,0))</f>
        <v>0</v>
      </c>
      <c r="W326" s="211">
        <f>$D326*INDEX('3_RatesBilling'!Y:Y,MATCH($A326,'3_RatesBilling'!$A:$A,0))</f>
        <v>0</v>
      </c>
      <c r="X326" s="211">
        <f>$D326*INDEX('3_RatesBilling'!Z:Z,MATCH($A326,'3_RatesBilling'!$A:$A,0))</f>
        <v>0</v>
      </c>
      <c r="Y326" s="211">
        <f>$D326*INDEX('3_RatesBilling'!AA:AA,MATCH($A326,'3_RatesBilling'!$A:$A,0))</f>
        <v>0</v>
      </c>
      <c r="Z326" s="211">
        <f>$D326*INDEX('3_RatesBilling'!AB:AB,MATCH($A326,'3_RatesBilling'!$A:$A,0))</f>
        <v>0</v>
      </c>
      <c r="AA326" s="211">
        <f>$D326*INDEX('3_RatesBilling'!AC:AC,MATCH($A326,'3_RatesBilling'!$A:$A,0))</f>
        <v>0</v>
      </c>
      <c r="AC326" s="211" t="e">
        <f t="shared" ca="1" si="130"/>
        <v>#REF!</v>
      </c>
      <c r="AD326" s="211" t="e">
        <f t="shared" ca="1" si="131"/>
        <v>#REF!</v>
      </c>
      <c r="AE326" s="211" t="e">
        <f t="shared" ca="1" si="132"/>
        <v>#REF!</v>
      </c>
      <c r="AF326" s="211" t="e">
        <f t="shared" ca="1" si="133"/>
        <v>#REF!</v>
      </c>
      <c r="AG326" s="211" t="e">
        <f t="shared" ca="1" si="134"/>
        <v>#REF!</v>
      </c>
      <c r="AH326" s="211" t="e">
        <f t="shared" ca="1" si="135"/>
        <v>#REF!</v>
      </c>
      <c r="AI326" s="211" t="e">
        <f t="shared" ca="1" si="136"/>
        <v>#REF!</v>
      </c>
      <c r="AJ326" s="211" t="e">
        <f t="shared" ca="1" si="137"/>
        <v>#REF!</v>
      </c>
      <c r="AK326" s="211" t="e">
        <f t="shared" ca="1" si="138"/>
        <v>#REF!</v>
      </c>
      <c r="AL326" s="211" t="e">
        <f t="shared" ca="1" si="139"/>
        <v>#REF!</v>
      </c>
      <c r="AM326" s="211" t="e">
        <f t="shared" ca="1" si="140"/>
        <v>#REF!</v>
      </c>
      <c r="AN326" s="211" t="e">
        <f t="shared" ca="1" si="141"/>
        <v>#REF!</v>
      </c>
      <c r="AO326" s="211" t="e">
        <f t="shared" ca="1" si="142"/>
        <v>#REF!</v>
      </c>
      <c r="AP326" s="211" t="e">
        <f t="shared" ca="1" si="143"/>
        <v>#REF!</v>
      </c>
      <c r="AQ326" s="211" t="e">
        <f t="shared" ca="1" si="144"/>
        <v>#REF!</v>
      </c>
      <c r="AR326" s="211" t="e">
        <f t="shared" ca="1" si="145"/>
        <v>#REF!</v>
      </c>
      <c r="AT326" s="209" t="e">
        <f t="shared" ca="1" si="146"/>
        <v>#REF!</v>
      </c>
      <c r="AU326" s="209" t="e">
        <f t="shared" ca="1" si="147"/>
        <v>#REF!</v>
      </c>
      <c r="AV326" s="209" t="e">
        <f t="shared" ca="1" si="148"/>
        <v>#REF!</v>
      </c>
      <c r="AW326" s="209" t="e">
        <f t="shared" ca="1" si="149"/>
        <v>#REF!</v>
      </c>
      <c r="AX326" s="209" t="e">
        <f t="shared" ca="1" si="150"/>
        <v>#REF!</v>
      </c>
      <c r="AY326" s="209" t="e">
        <f t="shared" ca="1" si="151"/>
        <v>#REF!</v>
      </c>
      <c r="AZ326" s="209" t="e">
        <f t="shared" ca="1" si="152"/>
        <v>#REF!</v>
      </c>
      <c r="BA326" s="209" t="e">
        <f t="shared" ca="1" si="153"/>
        <v>#REF!</v>
      </c>
      <c r="BB326" s="209" t="e">
        <f t="shared" ca="1" si="154"/>
        <v>#REF!</v>
      </c>
      <c r="BC326" s="209" t="e">
        <f t="shared" ca="1" si="155"/>
        <v>#REF!</v>
      </c>
      <c r="BD326" s="209" t="e">
        <f t="shared" ca="1" si="156"/>
        <v>#REF!</v>
      </c>
      <c r="BE326" s="209" t="e">
        <f t="shared" ca="1" si="157"/>
        <v>#REF!</v>
      </c>
      <c r="BF326" s="209" t="e">
        <f t="shared" ca="1" si="158"/>
        <v>#REF!</v>
      </c>
      <c r="BG326" s="209" t="e">
        <f t="shared" ca="1" si="159"/>
        <v>#REF!</v>
      </c>
      <c r="BH326" s="209" t="e">
        <f t="shared" ca="1" si="160"/>
        <v>#REF!</v>
      </c>
      <c r="BI326" s="209" t="e">
        <f t="shared" ca="1" si="161"/>
        <v>#REF!</v>
      </c>
    </row>
    <row r="327" spans="1:61" s="3" customFormat="1">
      <c r="A327" s="246" t="s">
        <v>658</v>
      </c>
      <c r="B327" s="246" t="str">
        <f>INDEX('Ref1'!$E:$E,MATCH(A327,'Ref1'!$A:$A,0))</f>
        <v>Sutton</v>
      </c>
      <c r="C327" s="246" t="str">
        <f>INDEX('Ref1'!$B:$B,MATCH($A327,'Ref1'!$A:$A,0))</f>
        <v>OLB</v>
      </c>
      <c r="D327" s="307">
        <f>INDEX(Inputs!$K$61:$K$71,MATCH($C327,Inputs!$Q$61:$Q$71,0))</f>
        <v>0</v>
      </c>
      <c r="E327" s="211">
        <f>$D327*INDEX('3_RatesBilling'!G:G,MATCH($A327,'3_RatesBilling'!$A:$A,0))</f>
        <v>0</v>
      </c>
      <c r="F327" s="211">
        <f>$D327*INDEX('3_RatesBilling'!H:H,MATCH($A327,'3_RatesBilling'!$A:$A,0))</f>
        <v>0</v>
      </c>
      <c r="G327" s="211">
        <f>$D327*INDEX('3_RatesBilling'!I:I,MATCH($A327,'3_RatesBilling'!$A:$A,0))</f>
        <v>0</v>
      </c>
      <c r="H327" s="211">
        <f>$D327*INDEX('3_RatesBilling'!J:J,MATCH($A327,'3_RatesBilling'!$A:$A,0))</f>
        <v>0</v>
      </c>
      <c r="I327" s="211">
        <f>$D327*INDEX('3_RatesBilling'!K:K,MATCH($A327,'3_RatesBilling'!$A:$A,0))</f>
        <v>0</v>
      </c>
      <c r="J327" s="211">
        <f>$D327*INDEX('3_RatesBilling'!L:L,MATCH($A327,'3_RatesBilling'!$A:$A,0))</f>
        <v>0</v>
      </c>
      <c r="K327" s="216">
        <f>$D327*INDEX('3_RatesBilling'!M:M,MATCH($A327,'3_RatesBilling'!$A:$A,0))</f>
        <v>0</v>
      </c>
      <c r="L327" s="213">
        <f>$D327*INDEX('3_RatesBilling'!N:N,MATCH($A327,'3_RatesBilling'!$A:$A,0))</f>
        <v>0</v>
      </c>
      <c r="M327" s="211">
        <f>$D327*INDEX('3_RatesBilling'!O:O,MATCH($A327,'3_RatesBilling'!$A:$A,0))</f>
        <v>0</v>
      </c>
      <c r="N327" s="211">
        <f>$D327*INDEX('3_RatesBilling'!P:P,MATCH($A327,'3_RatesBilling'!$A:$A,0))</f>
        <v>0</v>
      </c>
      <c r="O327" s="211">
        <f>$D327*INDEX('3_RatesBilling'!Q:Q,MATCH($A327,'3_RatesBilling'!$A:$A,0))</f>
        <v>0</v>
      </c>
      <c r="P327" s="211">
        <f>$D327*INDEX('3_RatesBilling'!R:R,MATCH($A327,'3_RatesBilling'!$A:$A,0))</f>
        <v>0</v>
      </c>
      <c r="Q327" s="211">
        <f>$D327*INDEX('3_RatesBilling'!S:S,MATCH($A327,'3_RatesBilling'!$A:$A,0))</f>
        <v>0</v>
      </c>
      <c r="R327" s="211">
        <f>$D327*INDEX('3_RatesBilling'!T:T,MATCH($A327,'3_RatesBilling'!$A:$A,0))</f>
        <v>0</v>
      </c>
      <c r="S327" s="211">
        <f>$D327*INDEX('3_RatesBilling'!U:U,MATCH($A327,'3_RatesBilling'!$A:$A,0))</f>
        <v>0</v>
      </c>
      <c r="T327" s="211">
        <f>$D327*INDEX('3_RatesBilling'!V:V,MATCH($A327,'3_RatesBilling'!$A:$A,0))</f>
        <v>0</v>
      </c>
      <c r="U327" s="211">
        <f>$D327*INDEX('3_RatesBilling'!W:W,MATCH($A327,'3_RatesBilling'!$A:$A,0))</f>
        <v>0</v>
      </c>
      <c r="V327" s="211">
        <f>$D327*INDEX('3_RatesBilling'!X:X,MATCH($A327,'3_RatesBilling'!$A:$A,0))</f>
        <v>0</v>
      </c>
      <c r="W327" s="211">
        <f>$D327*INDEX('3_RatesBilling'!Y:Y,MATCH($A327,'3_RatesBilling'!$A:$A,0))</f>
        <v>0</v>
      </c>
      <c r="X327" s="211">
        <f>$D327*INDEX('3_RatesBilling'!Z:Z,MATCH($A327,'3_RatesBilling'!$A:$A,0))</f>
        <v>0</v>
      </c>
      <c r="Y327" s="211">
        <f>$D327*INDEX('3_RatesBilling'!AA:AA,MATCH($A327,'3_RatesBilling'!$A:$A,0))</f>
        <v>0</v>
      </c>
      <c r="Z327" s="211">
        <f>$D327*INDEX('3_RatesBilling'!AB:AB,MATCH($A327,'3_RatesBilling'!$A:$A,0))</f>
        <v>0</v>
      </c>
      <c r="AA327" s="211">
        <f>$D327*INDEX('3_RatesBilling'!AC:AC,MATCH($A327,'3_RatesBilling'!$A:$A,0))</f>
        <v>0</v>
      </c>
      <c r="AC327" s="211" t="e">
        <f t="shared" ca="1" si="130"/>
        <v>#REF!</v>
      </c>
      <c r="AD327" s="211" t="e">
        <f t="shared" ca="1" si="131"/>
        <v>#REF!</v>
      </c>
      <c r="AE327" s="211" t="e">
        <f t="shared" ca="1" si="132"/>
        <v>#REF!</v>
      </c>
      <c r="AF327" s="211" t="e">
        <f t="shared" ca="1" si="133"/>
        <v>#REF!</v>
      </c>
      <c r="AG327" s="211" t="e">
        <f t="shared" ca="1" si="134"/>
        <v>#REF!</v>
      </c>
      <c r="AH327" s="211" t="e">
        <f t="shared" ca="1" si="135"/>
        <v>#REF!</v>
      </c>
      <c r="AI327" s="211" t="e">
        <f t="shared" ca="1" si="136"/>
        <v>#REF!</v>
      </c>
      <c r="AJ327" s="211" t="e">
        <f t="shared" ca="1" si="137"/>
        <v>#REF!</v>
      </c>
      <c r="AK327" s="211" t="e">
        <f t="shared" ca="1" si="138"/>
        <v>#REF!</v>
      </c>
      <c r="AL327" s="211" t="e">
        <f t="shared" ca="1" si="139"/>
        <v>#REF!</v>
      </c>
      <c r="AM327" s="211" t="e">
        <f t="shared" ca="1" si="140"/>
        <v>#REF!</v>
      </c>
      <c r="AN327" s="211" t="e">
        <f t="shared" ca="1" si="141"/>
        <v>#REF!</v>
      </c>
      <c r="AO327" s="211" t="e">
        <f t="shared" ca="1" si="142"/>
        <v>#REF!</v>
      </c>
      <c r="AP327" s="211" t="e">
        <f t="shared" ca="1" si="143"/>
        <v>#REF!</v>
      </c>
      <c r="AQ327" s="211" t="e">
        <f t="shared" ca="1" si="144"/>
        <v>#REF!</v>
      </c>
      <c r="AR327" s="211" t="e">
        <f t="shared" ca="1" si="145"/>
        <v>#REF!</v>
      </c>
      <c r="AT327" s="209" t="e">
        <f t="shared" ca="1" si="146"/>
        <v>#REF!</v>
      </c>
      <c r="AU327" s="209" t="e">
        <f t="shared" ca="1" si="147"/>
        <v>#REF!</v>
      </c>
      <c r="AV327" s="209" t="e">
        <f t="shared" ca="1" si="148"/>
        <v>#REF!</v>
      </c>
      <c r="AW327" s="209" t="e">
        <f t="shared" ca="1" si="149"/>
        <v>#REF!</v>
      </c>
      <c r="AX327" s="209" t="e">
        <f t="shared" ca="1" si="150"/>
        <v>#REF!</v>
      </c>
      <c r="AY327" s="209" t="e">
        <f t="shared" ca="1" si="151"/>
        <v>#REF!</v>
      </c>
      <c r="AZ327" s="209" t="e">
        <f t="shared" ca="1" si="152"/>
        <v>#REF!</v>
      </c>
      <c r="BA327" s="209" t="e">
        <f t="shared" ca="1" si="153"/>
        <v>#REF!</v>
      </c>
      <c r="BB327" s="209" t="e">
        <f t="shared" ca="1" si="154"/>
        <v>#REF!</v>
      </c>
      <c r="BC327" s="209" t="e">
        <f t="shared" ca="1" si="155"/>
        <v>#REF!</v>
      </c>
      <c r="BD327" s="209" t="e">
        <f t="shared" ca="1" si="156"/>
        <v>#REF!</v>
      </c>
      <c r="BE327" s="209" t="e">
        <f t="shared" ca="1" si="157"/>
        <v>#REF!</v>
      </c>
      <c r="BF327" s="209" t="e">
        <f t="shared" ca="1" si="158"/>
        <v>#REF!</v>
      </c>
      <c r="BG327" s="209" t="e">
        <f t="shared" ca="1" si="159"/>
        <v>#REF!</v>
      </c>
      <c r="BH327" s="209" t="e">
        <f t="shared" ca="1" si="160"/>
        <v>#REF!</v>
      </c>
      <c r="BI327" s="209" t="e">
        <f t="shared" ca="1" si="161"/>
        <v>#REF!</v>
      </c>
    </row>
    <row r="328" spans="1:61" s="3" customFormat="1">
      <c r="A328" s="246" t="s">
        <v>660</v>
      </c>
      <c r="B328" s="246" t="str">
        <f>INDEX('Ref1'!$E:$E,MATCH(A328,'Ref1'!$A:$A,0))</f>
        <v>Swale</v>
      </c>
      <c r="C328" s="246" t="str">
        <f>INDEX('Ref1'!$B:$B,MATCH($A328,'Ref1'!$A:$A,0))</f>
        <v>SD</v>
      </c>
      <c r="D328" s="307">
        <f>INDEX(Inputs!$K$61:$K$71,MATCH($C328,Inputs!$Q$61:$Q$71,0))</f>
        <v>0</v>
      </c>
      <c r="E328" s="211">
        <f>$D328*INDEX('3_RatesBilling'!G:G,MATCH($A328,'3_RatesBilling'!$A:$A,0))</f>
        <v>0</v>
      </c>
      <c r="F328" s="211">
        <f>$D328*INDEX('3_RatesBilling'!H:H,MATCH($A328,'3_RatesBilling'!$A:$A,0))</f>
        <v>0</v>
      </c>
      <c r="G328" s="211">
        <f>$D328*INDEX('3_RatesBilling'!I:I,MATCH($A328,'3_RatesBilling'!$A:$A,0))</f>
        <v>0</v>
      </c>
      <c r="H328" s="211">
        <f>$D328*INDEX('3_RatesBilling'!J:J,MATCH($A328,'3_RatesBilling'!$A:$A,0))</f>
        <v>0</v>
      </c>
      <c r="I328" s="211">
        <f>$D328*INDEX('3_RatesBilling'!K:K,MATCH($A328,'3_RatesBilling'!$A:$A,0))</f>
        <v>0</v>
      </c>
      <c r="J328" s="211">
        <f>$D328*INDEX('3_RatesBilling'!L:L,MATCH($A328,'3_RatesBilling'!$A:$A,0))</f>
        <v>0</v>
      </c>
      <c r="K328" s="216">
        <f>$D328*INDEX('3_RatesBilling'!M:M,MATCH($A328,'3_RatesBilling'!$A:$A,0))</f>
        <v>0</v>
      </c>
      <c r="L328" s="213">
        <f>$D328*INDEX('3_RatesBilling'!N:N,MATCH($A328,'3_RatesBilling'!$A:$A,0))</f>
        <v>0</v>
      </c>
      <c r="M328" s="211">
        <f>$D328*INDEX('3_RatesBilling'!O:O,MATCH($A328,'3_RatesBilling'!$A:$A,0))</f>
        <v>0</v>
      </c>
      <c r="N328" s="211">
        <f>$D328*INDEX('3_RatesBilling'!P:P,MATCH($A328,'3_RatesBilling'!$A:$A,0))</f>
        <v>0</v>
      </c>
      <c r="O328" s="211">
        <f>$D328*INDEX('3_RatesBilling'!Q:Q,MATCH($A328,'3_RatesBilling'!$A:$A,0))</f>
        <v>0</v>
      </c>
      <c r="P328" s="211">
        <f>$D328*INDEX('3_RatesBilling'!R:R,MATCH($A328,'3_RatesBilling'!$A:$A,0))</f>
        <v>0</v>
      </c>
      <c r="Q328" s="211">
        <f>$D328*INDEX('3_RatesBilling'!S:S,MATCH($A328,'3_RatesBilling'!$A:$A,0))</f>
        <v>0</v>
      </c>
      <c r="R328" s="211">
        <f>$D328*INDEX('3_RatesBilling'!T:T,MATCH($A328,'3_RatesBilling'!$A:$A,0))</f>
        <v>0</v>
      </c>
      <c r="S328" s="211">
        <f>$D328*INDEX('3_RatesBilling'!U:U,MATCH($A328,'3_RatesBilling'!$A:$A,0))</f>
        <v>0</v>
      </c>
      <c r="T328" s="211">
        <f>$D328*INDEX('3_RatesBilling'!V:V,MATCH($A328,'3_RatesBilling'!$A:$A,0))</f>
        <v>0</v>
      </c>
      <c r="U328" s="211">
        <f>$D328*INDEX('3_RatesBilling'!W:W,MATCH($A328,'3_RatesBilling'!$A:$A,0))</f>
        <v>0</v>
      </c>
      <c r="V328" s="211">
        <f>$D328*INDEX('3_RatesBilling'!X:X,MATCH($A328,'3_RatesBilling'!$A:$A,0))</f>
        <v>0</v>
      </c>
      <c r="W328" s="211">
        <f>$D328*INDEX('3_RatesBilling'!Y:Y,MATCH($A328,'3_RatesBilling'!$A:$A,0))</f>
        <v>0</v>
      </c>
      <c r="X328" s="211">
        <f>$D328*INDEX('3_RatesBilling'!Z:Z,MATCH($A328,'3_RatesBilling'!$A:$A,0))</f>
        <v>0</v>
      </c>
      <c r="Y328" s="211">
        <f>$D328*INDEX('3_RatesBilling'!AA:AA,MATCH($A328,'3_RatesBilling'!$A:$A,0))</f>
        <v>0</v>
      </c>
      <c r="Z328" s="211">
        <f>$D328*INDEX('3_RatesBilling'!AB:AB,MATCH($A328,'3_RatesBilling'!$A:$A,0))</f>
        <v>0</v>
      </c>
      <c r="AA328" s="211">
        <f>$D328*INDEX('3_RatesBilling'!AC:AC,MATCH($A328,'3_RatesBilling'!$A:$A,0))</f>
        <v>0</v>
      </c>
      <c r="AC328" s="211" t="e">
        <f t="shared" ca="1" si="130"/>
        <v>#REF!</v>
      </c>
      <c r="AD328" s="211" t="e">
        <f t="shared" ca="1" si="131"/>
        <v>#REF!</v>
      </c>
      <c r="AE328" s="211" t="e">
        <f t="shared" ca="1" si="132"/>
        <v>#REF!</v>
      </c>
      <c r="AF328" s="211" t="e">
        <f t="shared" ca="1" si="133"/>
        <v>#REF!</v>
      </c>
      <c r="AG328" s="211" t="e">
        <f t="shared" ca="1" si="134"/>
        <v>#REF!</v>
      </c>
      <c r="AH328" s="211" t="e">
        <f t="shared" ca="1" si="135"/>
        <v>#REF!</v>
      </c>
      <c r="AI328" s="211" t="e">
        <f t="shared" ca="1" si="136"/>
        <v>#REF!</v>
      </c>
      <c r="AJ328" s="211" t="e">
        <f t="shared" ca="1" si="137"/>
        <v>#REF!</v>
      </c>
      <c r="AK328" s="211" t="e">
        <f t="shared" ca="1" si="138"/>
        <v>#REF!</v>
      </c>
      <c r="AL328" s="211" t="e">
        <f t="shared" ca="1" si="139"/>
        <v>#REF!</v>
      </c>
      <c r="AM328" s="211" t="e">
        <f t="shared" ca="1" si="140"/>
        <v>#REF!</v>
      </c>
      <c r="AN328" s="211" t="e">
        <f t="shared" ca="1" si="141"/>
        <v>#REF!</v>
      </c>
      <c r="AO328" s="211" t="e">
        <f t="shared" ca="1" si="142"/>
        <v>#REF!</v>
      </c>
      <c r="AP328" s="211" t="e">
        <f t="shared" ca="1" si="143"/>
        <v>#REF!</v>
      </c>
      <c r="AQ328" s="211" t="e">
        <f t="shared" ca="1" si="144"/>
        <v>#REF!</v>
      </c>
      <c r="AR328" s="211" t="e">
        <f t="shared" ca="1" si="145"/>
        <v>#REF!</v>
      </c>
      <c r="AT328" s="209" t="e">
        <f t="shared" ca="1" si="146"/>
        <v>#REF!</v>
      </c>
      <c r="AU328" s="209" t="e">
        <f t="shared" ca="1" si="147"/>
        <v>#REF!</v>
      </c>
      <c r="AV328" s="209" t="e">
        <f t="shared" ca="1" si="148"/>
        <v>#REF!</v>
      </c>
      <c r="AW328" s="209" t="e">
        <f t="shared" ca="1" si="149"/>
        <v>#REF!</v>
      </c>
      <c r="AX328" s="209" t="e">
        <f t="shared" ca="1" si="150"/>
        <v>#REF!</v>
      </c>
      <c r="AY328" s="209" t="e">
        <f t="shared" ca="1" si="151"/>
        <v>#REF!</v>
      </c>
      <c r="AZ328" s="209" t="e">
        <f t="shared" ca="1" si="152"/>
        <v>#REF!</v>
      </c>
      <c r="BA328" s="209" t="e">
        <f t="shared" ca="1" si="153"/>
        <v>#REF!</v>
      </c>
      <c r="BB328" s="209" t="e">
        <f t="shared" ca="1" si="154"/>
        <v>#REF!</v>
      </c>
      <c r="BC328" s="209" t="e">
        <f t="shared" ca="1" si="155"/>
        <v>#REF!</v>
      </c>
      <c r="BD328" s="209" t="e">
        <f t="shared" ca="1" si="156"/>
        <v>#REF!</v>
      </c>
      <c r="BE328" s="209" t="e">
        <f t="shared" ca="1" si="157"/>
        <v>#REF!</v>
      </c>
      <c r="BF328" s="209" t="e">
        <f t="shared" ca="1" si="158"/>
        <v>#REF!</v>
      </c>
      <c r="BG328" s="209" t="e">
        <f t="shared" ca="1" si="159"/>
        <v>#REF!</v>
      </c>
      <c r="BH328" s="209" t="e">
        <f t="shared" ca="1" si="160"/>
        <v>#REF!</v>
      </c>
      <c r="BI328" s="209" t="e">
        <f t="shared" ca="1" si="161"/>
        <v>#REF!</v>
      </c>
    </row>
    <row r="329" spans="1:61" s="3" customFormat="1">
      <c r="A329" s="246" t="s">
        <v>662</v>
      </c>
      <c r="B329" s="246" t="str">
        <f>INDEX('Ref1'!$E:$E,MATCH(A329,'Ref1'!$A:$A,0))</f>
        <v>Swindon</v>
      </c>
      <c r="C329" s="246" t="str">
        <f>INDEX('Ref1'!$B:$B,MATCH($A329,'Ref1'!$A:$A,0))</f>
        <v>UNINFIR</v>
      </c>
      <c r="D329" s="307">
        <f>INDEX(Inputs!$K$61:$K$71,MATCH($C329,Inputs!$Q$61:$Q$71,0))</f>
        <v>0</v>
      </c>
      <c r="E329" s="211">
        <f>$D329*INDEX('3_RatesBilling'!G:G,MATCH($A329,'3_RatesBilling'!$A:$A,0))</f>
        <v>0</v>
      </c>
      <c r="F329" s="211">
        <f>$D329*INDEX('3_RatesBilling'!H:H,MATCH($A329,'3_RatesBilling'!$A:$A,0))</f>
        <v>0</v>
      </c>
      <c r="G329" s="211">
        <f>$D329*INDEX('3_RatesBilling'!I:I,MATCH($A329,'3_RatesBilling'!$A:$A,0))</f>
        <v>0</v>
      </c>
      <c r="H329" s="211">
        <f>$D329*INDEX('3_RatesBilling'!J:J,MATCH($A329,'3_RatesBilling'!$A:$A,0))</f>
        <v>0</v>
      </c>
      <c r="I329" s="211">
        <f>$D329*INDEX('3_RatesBilling'!K:K,MATCH($A329,'3_RatesBilling'!$A:$A,0))</f>
        <v>0</v>
      </c>
      <c r="J329" s="211">
        <f>$D329*INDEX('3_RatesBilling'!L:L,MATCH($A329,'3_RatesBilling'!$A:$A,0))</f>
        <v>0</v>
      </c>
      <c r="K329" s="216">
        <f>$D329*INDEX('3_RatesBilling'!M:M,MATCH($A329,'3_RatesBilling'!$A:$A,0))</f>
        <v>0</v>
      </c>
      <c r="L329" s="213">
        <f>$D329*INDEX('3_RatesBilling'!N:N,MATCH($A329,'3_RatesBilling'!$A:$A,0))</f>
        <v>0</v>
      </c>
      <c r="M329" s="211">
        <f>$D329*INDEX('3_RatesBilling'!O:O,MATCH($A329,'3_RatesBilling'!$A:$A,0))</f>
        <v>0</v>
      </c>
      <c r="N329" s="211">
        <f>$D329*INDEX('3_RatesBilling'!P:P,MATCH($A329,'3_RatesBilling'!$A:$A,0))</f>
        <v>0</v>
      </c>
      <c r="O329" s="211">
        <f>$D329*INDEX('3_RatesBilling'!Q:Q,MATCH($A329,'3_RatesBilling'!$A:$A,0))</f>
        <v>0</v>
      </c>
      <c r="P329" s="211">
        <f>$D329*INDEX('3_RatesBilling'!R:R,MATCH($A329,'3_RatesBilling'!$A:$A,0))</f>
        <v>0</v>
      </c>
      <c r="Q329" s="211">
        <f>$D329*INDEX('3_RatesBilling'!S:S,MATCH($A329,'3_RatesBilling'!$A:$A,0))</f>
        <v>0</v>
      </c>
      <c r="R329" s="211">
        <f>$D329*INDEX('3_RatesBilling'!T:T,MATCH($A329,'3_RatesBilling'!$A:$A,0))</f>
        <v>0</v>
      </c>
      <c r="S329" s="211">
        <f>$D329*INDEX('3_RatesBilling'!U:U,MATCH($A329,'3_RatesBilling'!$A:$A,0))</f>
        <v>0</v>
      </c>
      <c r="T329" s="211">
        <f>$D329*INDEX('3_RatesBilling'!V:V,MATCH($A329,'3_RatesBilling'!$A:$A,0))</f>
        <v>0</v>
      </c>
      <c r="U329" s="211">
        <f>$D329*INDEX('3_RatesBilling'!W:W,MATCH($A329,'3_RatesBilling'!$A:$A,0))</f>
        <v>0</v>
      </c>
      <c r="V329" s="211">
        <f>$D329*INDEX('3_RatesBilling'!X:X,MATCH($A329,'3_RatesBilling'!$A:$A,0))</f>
        <v>0</v>
      </c>
      <c r="W329" s="211">
        <f>$D329*INDEX('3_RatesBilling'!Y:Y,MATCH($A329,'3_RatesBilling'!$A:$A,0))</f>
        <v>0</v>
      </c>
      <c r="X329" s="211">
        <f>$D329*INDEX('3_RatesBilling'!Z:Z,MATCH($A329,'3_RatesBilling'!$A:$A,0))</f>
        <v>0</v>
      </c>
      <c r="Y329" s="211">
        <f>$D329*INDEX('3_RatesBilling'!AA:AA,MATCH($A329,'3_RatesBilling'!$A:$A,0))</f>
        <v>0</v>
      </c>
      <c r="Z329" s="211">
        <f>$D329*INDEX('3_RatesBilling'!AB:AB,MATCH($A329,'3_RatesBilling'!$A:$A,0))</f>
        <v>0</v>
      </c>
      <c r="AA329" s="211">
        <f>$D329*INDEX('3_RatesBilling'!AC:AC,MATCH($A329,'3_RatesBilling'!$A:$A,0))</f>
        <v>0</v>
      </c>
      <c r="AC329" s="211" t="e">
        <f t="shared" ca="1" si="130"/>
        <v>#REF!</v>
      </c>
      <c r="AD329" s="211" t="e">
        <f t="shared" ca="1" si="131"/>
        <v>#REF!</v>
      </c>
      <c r="AE329" s="211" t="e">
        <f t="shared" ca="1" si="132"/>
        <v>#REF!</v>
      </c>
      <c r="AF329" s="211" t="e">
        <f t="shared" ca="1" si="133"/>
        <v>#REF!</v>
      </c>
      <c r="AG329" s="211" t="e">
        <f t="shared" ca="1" si="134"/>
        <v>#REF!</v>
      </c>
      <c r="AH329" s="211" t="e">
        <f t="shared" ca="1" si="135"/>
        <v>#REF!</v>
      </c>
      <c r="AI329" s="211" t="e">
        <f t="shared" ca="1" si="136"/>
        <v>#REF!</v>
      </c>
      <c r="AJ329" s="211" t="e">
        <f t="shared" ca="1" si="137"/>
        <v>#REF!</v>
      </c>
      <c r="AK329" s="211" t="e">
        <f t="shared" ca="1" si="138"/>
        <v>#REF!</v>
      </c>
      <c r="AL329" s="211" t="e">
        <f t="shared" ca="1" si="139"/>
        <v>#REF!</v>
      </c>
      <c r="AM329" s="211" t="e">
        <f t="shared" ca="1" si="140"/>
        <v>#REF!</v>
      </c>
      <c r="AN329" s="211" t="e">
        <f t="shared" ca="1" si="141"/>
        <v>#REF!</v>
      </c>
      <c r="AO329" s="211" t="e">
        <f t="shared" ca="1" si="142"/>
        <v>#REF!</v>
      </c>
      <c r="AP329" s="211" t="e">
        <f t="shared" ca="1" si="143"/>
        <v>#REF!</v>
      </c>
      <c r="AQ329" s="211" t="e">
        <f t="shared" ca="1" si="144"/>
        <v>#REF!</v>
      </c>
      <c r="AR329" s="211" t="e">
        <f t="shared" ca="1" si="145"/>
        <v>#REF!</v>
      </c>
      <c r="AT329" s="209" t="e">
        <f t="shared" ca="1" si="146"/>
        <v>#REF!</v>
      </c>
      <c r="AU329" s="209" t="e">
        <f t="shared" ca="1" si="147"/>
        <v>#REF!</v>
      </c>
      <c r="AV329" s="209" t="e">
        <f t="shared" ca="1" si="148"/>
        <v>#REF!</v>
      </c>
      <c r="AW329" s="209" t="e">
        <f t="shared" ca="1" si="149"/>
        <v>#REF!</v>
      </c>
      <c r="AX329" s="209" t="e">
        <f t="shared" ca="1" si="150"/>
        <v>#REF!</v>
      </c>
      <c r="AY329" s="209" t="e">
        <f t="shared" ca="1" si="151"/>
        <v>#REF!</v>
      </c>
      <c r="AZ329" s="209" t="e">
        <f t="shared" ca="1" si="152"/>
        <v>#REF!</v>
      </c>
      <c r="BA329" s="209" t="e">
        <f t="shared" ca="1" si="153"/>
        <v>#REF!</v>
      </c>
      <c r="BB329" s="209" t="e">
        <f t="shared" ca="1" si="154"/>
        <v>#REF!</v>
      </c>
      <c r="BC329" s="209" t="e">
        <f t="shared" ca="1" si="155"/>
        <v>#REF!</v>
      </c>
      <c r="BD329" s="209" t="e">
        <f t="shared" ca="1" si="156"/>
        <v>#REF!</v>
      </c>
      <c r="BE329" s="209" t="e">
        <f t="shared" ca="1" si="157"/>
        <v>#REF!</v>
      </c>
      <c r="BF329" s="209" t="e">
        <f t="shared" ca="1" si="158"/>
        <v>#REF!</v>
      </c>
      <c r="BG329" s="209" t="e">
        <f t="shared" ca="1" si="159"/>
        <v>#REF!</v>
      </c>
      <c r="BH329" s="209" t="e">
        <f t="shared" ca="1" si="160"/>
        <v>#REF!</v>
      </c>
      <c r="BI329" s="209" t="e">
        <f t="shared" ca="1" si="161"/>
        <v>#REF!</v>
      </c>
    </row>
    <row r="330" spans="1:61" s="3" customFormat="1">
      <c r="A330" s="246" t="s">
        <v>664</v>
      </c>
      <c r="B330" s="246" t="str">
        <f>INDEX('Ref1'!$E:$E,MATCH(A330,'Ref1'!$A:$A,0))</f>
        <v>Tameside</v>
      </c>
      <c r="C330" s="246" t="str">
        <f>INDEX('Ref1'!$B:$B,MATCH($A330,'Ref1'!$A:$A,0))</f>
        <v>MD</v>
      </c>
      <c r="D330" s="307">
        <f>INDEX(Inputs!$K$61:$K$71,MATCH($C330,Inputs!$Q$61:$Q$71,0))</f>
        <v>0</v>
      </c>
      <c r="E330" s="211">
        <f>$D330*INDEX('3_RatesBilling'!G:G,MATCH($A330,'3_RatesBilling'!$A:$A,0))</f>
        <v>0</v>
      </c>
      <c r="F330" s="211">
        <f>$D330*INDEX('3_RatesBilling'!H:H,MATCH($A330,'3_RatesBilling'!$A:$A,0))</f>
        <v>0</v>
      </c>
      <c r="G330" s="211">
        <f>$D330*INDEX('3_RatesBilling'!I:I,MATCH($A330,'3_RatesBilling'!$A:$A,0))</f>
        <v>0</v>
      </c>
      <c r="H330" s="211">
        <f>$D330*INDEX('3_RatesBilling'!J:J,MATCH($A330,'3_RatesBilling'!$A:$A,0))</f>
        <v>0</v>
      </c>
      <c r="I330" s="211">
        <f>$D330*INDEX('3_RatesBilling'!K:K,MATCH($A330,'3_RatesBilling'!$A:$A,0))</f>
        <v>0</v>
      </c>
      <c r="J330" s="211">
        <f>$D330*INDEX('3_RatesBilling'!L:L,MATCH($A330,'3_RatesBilling'!$A:$A,0))</f>
        <v>0</v>
      </c>
      <c r="K330" s="216">
        <f>$D330*INDEX('3_RatesBilling'!M:M,MATCH($A330,'3_RatesBilling'!$A:$A,0))</f>
        <v>0</v>
      </c>
      <c r="L330" s="213">
        <f>$D330*INDEX('3_RatesBilling'!N:N,MATCH($A330,'3_RatesBilling'!$A:$A,0))</f>
        <v>0</v>
      </c>
      <c r="M330" s="211">
        <f>$D330*INDEX('3_RatesBilling'!O:O,MATCH($A330,'3_RatesBilling'!$A:$A,0))</f>
        <v>0</v>
      </c>
      <c r="N330" s="211">
        <f>$D330*INDEX('3_RatesBilling'!P:P,MATCH($A330,'3_RatesBilling'!$A:$A,0))</f>
        <v>0</v>
      </c>
      <c r="O330" s="211">
        <f>$D330*INDEX('3_RatesBilling'!Q:Q,MATCH($A330,'3_RatesBilling'!$A:$A,0))</f>
        <v>0</v>
      </c>
      <c r="P330" s="211">
        <f>$D330*INDEX('3_RatesBilling'!R:R,MATCH($A330,'3_RatesBilling'!$A:$A,0))</f>
        <v>0</v>
      </c>
      <c r="Q330" s="211">
        <f>$D330*INDEX('3_RatesBilling'!S:S,MATCH($A330,'3_RatesBilling'!$A:$A,0))</f>
        <v>0</v>
      </c>
      <c r="R330" s="211">
        <f>$D330*INDEX('3_RatesBilling'!T:T,MATCH($A330,'3_RatesBilling'!$A:$A,0))</f>
        <v>0</v>
      </c>
      <c r="S330" s="211">
        <f>$D330*INDEX('3_RatesBilling'!U:U,MATCH($A330,'3_RatesBilling'!$A:$A,0))</f>
        <v>0</v>
      </c>
      <c r="T330" s="211">
        <f>$D330*INDEX('3_RatesBilling'!V:V,MATCH($A330,'3_RatesBilling'!$A:$A,0))</f>
        <v>0</v>
      </c>
      <c r="U330" s="211">
        <f>$D330*INDEX('3_RatesBilling'!W:W,MATCH($A330,'3_RatesBilling'!$A:$A,0))</f>
        <v>0</v>
      </c>
      <c r="V330" s="211">
        <f>$D330*INDEX('3_RatesBilling'!X:X,MATCH($A330,'3_RatesBilling'!$A:$A,0))</f>
        <v>0</v>
      </c>
      <c r="W330" s="211">
        <f>$D330*INDEX('3_RatesBilling'!Y:Y,MATCH($A330,'3_RatesBilling'!$A:$A,0))</f>
        <v>0</v>
      </c>
      <c r="X330" s="211">
        <f>$D330*INDEX('3_RatesBilling'!Z:Z,MATCH($A330,'3_RatesBilling'!$A:$A,0))</f>
        <v>0</v>
      </c>
      <c r="Y330" s="211">
        <f>$D330*INDEX('3_RatesBilling'!AA:AA,MATCH($A330,'3_RatesBilling'!$A:$A,0))</f>
        <v>0</v>
      </c>
      <c r="Z330" s="211">
        <f>$D330*INDEX('3_RatesBilling'!AB:AB,MATCH($A330,'3_RatesBilling'!$A:$A,0))</f>
        <v>0</v>
      </c>
      <c r="AA330" s="211">
        <f>$D330*INDEX('3_RatesBilling'!AC:AC,MATCH($A330,'3_RatesBilling'!$A:$A,0))</f>
        <v>0</v>
      </c>
      <c r="AC330" s="211" t="e">
        <f t="shared" ref="AC330:AC391" ca="1" si="162">AVERAGE(OFFSET(L330,0,-1*($A$5+1),1,$A$5))</f>
        <v>#REF!</v>
      </c>
      <c r="AD330" s="211" t="e">
        <f t="shared" ref="AD330:AD391" ca="1" si="163">AVERAGE(OFFSET(M330,0,-1*($A$5+1),1,$A$5))</f>
        <v>#REF!</v>
      </c>
      <c r="AE330" s="211" t="e">
        <f t="shared" ref="AE330:AE391" ca="1" si="164">AVERAGE(OFFSET(N330,0,-1*($A$5+1),1,$A$5))</f>
        <v>#REF!</v>
      </c>
      <c r="AF330" s="211" t="e">
        <f t="shared" ref="AF330:AF391" ca="1" si="165">AVERAGE(OFFSET(O330,0,-1*($A$5+1),1,$A$5))</f>
        <v>#REF!</v>
      </c>
      <c r="AG330" s="211" t="e">
        <f t="shared" ref="AG330:AG391" ca="1" si="166">AVERAGE(OFFSET(P330,0,-1*($A$5+1),1,$A$5))</f>
        <v>#REF!</v>
      </c>
      <c r="AH330" s="211" t="e">
        <f t="shared" ref="AH330:AH391" ca="1" si="167">AVERAGE(OFFSET(Q330,0,-1*($A$5+1),1,$A$5))</f>
        <v>#REF!</v>
      </c>
      <c r="AI330" s="211" t="e">
        <f t="shared" ref="AI330:AI391" ca="1" si="168">AVERAGE(OFFSET(R330,0,-1*($A$5+1),1,$A$5))</f>
        <v>#REF!</v>
      </c>
      <c r="AJ330" s="211" t="e">
        <f t="shared" ref="AJ330:AJ391" ca="1" si="169">AVERAGE(OFFSET(S330,0,-1*($A$5+1),1,$A$5))</f>
        <v>#REF!</v>
      </c>
      <c r="AK330" s="211" t="e">
        <f t="shared" ref="AK330:AK391" ca="1" si="170">AVERAGE(OFFSET(T330,0,-1*($A$5+1),1,$A$5))</f>
        <v>#REF!</v>
      </c>
      <c r="AL330" s="211" t="e">
        <f t="shared" ref="AL330:AL391" ca="1" si="171">AVERAGE(OFFSET(U330,0,-1*($A$5+1),1,$A$5))</f>
        <v>#REF!</v>
      </c>
      <c r="AM330" s="211" t="e">
        <f t="shared" ref="AM330:AM391" ca="1" si="172">AVERAGE(OFFSET(V330,0,-1*($A$5+1),1,$A$5))</f>
        <v>#REF!</v>
      </c>
      <c r="AN330" s="211" t="e">
        <f t="shared" ref="AN330:AN391" ca="1" si="173">AVERAGE(OFFSET(W330,0,-1*($A$5+1),1,$A$5))</f>
        <v>#REF!</v>
      </c>
      <c r="AO330" s="211" t="e">
        <f t="shared" ref="AO330:AO391" ca="1" si="174">AVERAGE(OFFSET(X330,0,-1*($A$5+1),1,$A$5))</f>
        <v>#REF!</v>
      </c>
      <c r="AP330" s="211" t="e">
        <f t="shared" ref="AP330:AP391" ca="1" si="175">AVERAGE(OFFSET(Y330,0,-1*($A$5+1),1,$A$5))</f>
        <v>#REF!</v>
      </c>
      <c r="AQ330" s="211" t="e">
        <f t="shared" ref="AQ330:AQ391" ca="1" si="176">AVERAGE(OFFSET(Z330,0,-1*($A$5+1),1,$A$5))</f>
        <v>#REF!</v>
      </c>
      <c r="AR330" s="211" t="e">
        <f t="shared" ref="AR330:AR391" ca="1" si="177">AVERAGE(OFFSET(AA330,0,-1*($A$5+1),1,$A$5))</f>
        <v>#REF!</v>
      </c>
      <c r="AT330" s="209" t="e">
        <f t="shared" ref="AT330:AT391" ca="1" si="178">AC330/AC$393</f>
        <v>#REF!</v>
      </c>
      <c r="AU330" s="209" t="e">
        <f t="shared" ref="AU330:AU391" ca="1" si="179">AD330/AD$393</f>
        <v>#REF!</v>
      </c>
      <c r="AV330" s="209" t="e">
        <f t="shared" ref="AV330:AV391" ca="1" si="180">AE330/AE$393</f>
        <v>#REF!</v>
      </c>
      <c r="AW330" s="209" t="e">
        <f t="shared" ref="AW330:AW391" ca="1" si="181">AF330/AF$393</f>
        <v>#REF!</v>
      </c>
      <c r="AX330" s="209" t="e">
        <f t="shared" ref="AX330:AX391" ca="1" si="182">AG330/AG$393</f>
        <v>#REF!</v>
      </c>
      <c r="AY330" s="209" t="e">
        <f t="shared" ref="AY330:AY391" ca="1" si="183">AH330/AH$393</f>
        <v>#REF!</v>
      </c>
      <c r="AZ330" s="209" t="e">
        <f t="shared" ref="AZ330:AZ391" ca="1" si="184">AI330/AI$393</f>
        <v>#REF!</v>
      </c>
      <c r="BA330" s="209" t="e">
        <f t="shared" ref="BA330:BA391" ca="1" si="185">AJ330/AJ$393</f>
        <v>#REF!</v>
      </c>
      <c r="BB330" s="209" t="e">
        <f t="shared" ref="BB330:BB391" ca="1" si="186">AK330/AK$393</f>
        <v>#REF!</v>
      </c>
      <c r="BC330" s="209" t="e">
        <f t="shared" ref="BC330:BC391" ca="1" si="187">AL330/AL$393</f>
        <v>#REF!</v>
      </c>
      <c r="BD330" s="209" t="e">
        <f t="shared" ref="BD330:BD391" ca="1" si="188">AM330/AM$393</f>
        <v>#REF!</v>
      </c>
      <c r="BE330" s="209" t="e">
        <f t="shared" ref="BE330:BE391" ca="1" si="189">AN330/AN$393</f>
        <v>#REF!</v>
      </c>
      <c r="BF330" s="209" t="e">
        <f t="shared" ref="BF330:BF391" ca="1" si="190">AO330/AO$393</f>
        <v>#REF!</v>
      </c>
      <c r="BG330" s="209" t="e">
        <f t="shared" ref="BG330:BG391" ca="1" si="191">AP330/AP$393</f>
        <v>#REF!</v>
      </c>
      <c r="BH330" s="209" t="e">
        <f t="shared" ref="BH330:BH391" ca="1" si="192">AQ330/AQ$393</f>
        <v>#REF!</v>
      </c>
      <c r="BI330" s="209" t="e">
        <f t="shared" ref="BI330:BI391" ca="1" si="193">AR330/AR$393</f>
        <v>#REF!</v>
      </c>
    </row>
    <row r="331" spans="1:61" s="3" customFormat="1">
      <c r="A331" s="246" t="s">
        <v>666</v>
      </c>
      <c r="B331" s="246" t="str">
        <f>INDEX('Ref1'!$E:$E,MATCH(A331,'Ref1'!$A:$A,0))</f>
        <v>Tamworth</v>
      </c>
      <c r="C331" s="246" t="str">
        <f>INDEX('Ref1'!$B:$B,MATCH($A331,'Ref1'!$A:$A,0))</f>
        <v>SD</v>
      </c>
      <c r="D331" s="307">
        <f>INDEX(Inputs!$K$61:$K$71,MATCH($C331,Inputs!$Q$61:$Q$71,0))</f>
        <v>0</v>
      </c>
      <c r="E331" s="211">
        <f>$D331*INDEX('3_RatesBilling'!G:G,MATCH($A331,'3_RatesBilling'!$A:$A,0))</f>
        <v>0</v>
      </c>
      <c r="F331" s="211">
        <f>$D331*INDEX('3_RatesBilling'!H:H,MATCH($A331,'3_RatesBilling'!$A:$A,0))</f>
        <v>0</v>
      </c>
      <c r="G331" s="211">
        <f>$D331*INDEX('3_RatesBilling'!I:I,MATCH($A331,'3_RatesBilling'!$A:$A,0))</f>
        <v>0</v>
      </c>
      <c r="H331" s="211">
        <f>$D331*INDEX('3_RatesBilling'!J:J,MATCH($A331,'3_RatesBilling'!$A:$A,0))</f>
        <v>0</v>
      </c>
      <c r="I331" s="211">
        <f>$D331*INDEX('3_RatesBilling'!K:K,MATCH($A331,'3_RatesBilling'!$A:$A,0))</f>
        <v>0</v>
      </c>
      <c r="J331" s="211">
        <f>$D331*INDEX('3_RatesBilling'!L:L,MATCH($A331,'3_RatesBilling'!$A:$A,0))</f>
        <v>0</v>
      </c>
      <c r="K331" s="216">
        <f>$D331*INDEX('3_RatesBilling'!M:M,MATCH($A331,'3_RatesBilling'!$A:$A,0))</f>
        <v>0</v>
      </c>
      <c r="L331" s="213">
        <f>$D331*INDEX('3_RatesBilling'!N:N,MATCH($A331,'3_RatesBilling'!$A:$A,0))</f>
        <v>0</v>
      </c>
      <c r="M331" s="211">
        <f>$D331*INDEX('3_RatesBilling'!O:O,MATCH($A331,'3_RatesBilling'!$A:$A,0))</f>
        <v>0</v>
      </c>
      <c r="N331" s="211">
        <f>$D331*INDEX('3_RatesBilling'!P:P,MATCH($A331,'3_RatesBilling'!$A:$A,0))</f>
        <v>0</v>
      </c>
      <c r="O331" s="211">
        <f>$D331*INDEX('3_RatesBilling'!Q:Q,MATCH($A331,'3_RatesBilling'!$A:$A,0))</f>
        <v>0</v>
      </c>
      <c r="P331" s="211">
        <f>$D331*INDEX('3_RatesBilling'!R:R,MATCH($A331,'3_RatesBilling'!$A:$A,0))</f>
        <v>0</v>
      </c>
      <c r="Q331" s="211">
        <f>$D331*INDEX('3_RatesBilling'!S:S,MATCH($A331,'3_RatesBilling'!$A:$A,0))</f>
        <v>0</v>
      </c>
      <c r="R331" s="211">
        <f>$D331*INDEX('3_RatesBilling'!T:T,MATCH($A331,'3_RatesBilling'!$A:$A,0))</f>
        <v>0</v>
      </c>
      <c r="S331" s="211">
        <f>$D331*INDEX('3_RatesBilling'!U:U,MATCH($A331,'3_RatesBilling'!$A:$A,0))</f>
        <v>0</v>
      </c>
      <c r="T331" s="211">
        <f>$D331*INDEX('3_RatesBilling'!V:V,MATCH($A331,'3_RatesBilling'!$A:$A,0))</f>
        <v>0</v>
      </c>
      <c r="U331" s="211">
        <f>$D331*INDEX('3_RatesBilling'!W:W,MATCH($A331,'3_RatesBilling'!$A:$A,0))</f>
        <v>0</v>
      </c>
      <c r="V331" s="211">
        <f>$D331*INDEX('3_RatesBilling'!X:X,MATCH($A331,'3_RatesBilling'!$A:$A,0))</f>
        <v>0</v>
      </c>
      <c r="W331" s="211">
        <f>$D331*INDEX('3_RatesBilling'!Y:Y,MATCH($A331,'3_RatesBilling'!$A:$A,0))</f>
        <v>0</v>
      </c>
      <c r="X331" s="211">
        <f>$D331*INDEX('3_RatesBilling'!Z:Z,MATCH($A331,'3_RatesBilling'!$A:$A,0))</f>
        <v>0</v>
      </c>
      <c r="Y331" s="211">
        <f>$D331*INDEX('3_RatesBilling'!AA:AA,MATCH($A331,'3_RatesBilling'!$A:$A,0))</f>
        <v>0</v>
      </c>
      <c r="Z331" s="211">
        <f>$D331*INDEX('3_RatesBilling'!AB:AB,MATCH($A331,'3_RatesBilling'!$A:$A,0))</f>
        <v>0</v>
      </c>
      <c r="AA331" s="211">
        <f>$D331*INDEX('3_RatesBilling'!AC:AC,MATCH($A331,'3_RatesBilling'!$A:$A,0))</f>
        <v>0</v>
      </c>
      <c r="AC331" s="211" t="e">
        <f t="shared" ca="1" si="162"/>
        <v>#REF!</v>
      </c>
      <c r="AD331" s="211" t="e">
        <f t="shared" ca="1" si="163"/>
        <v>#REF!</v>
      </c>
      <c r="AE331" s="211" t="e">
        <f t="shared" ca="1" si="164"/>
        <v>#REF!</v>
      </c>
      <c r="AF331" s="211" t="e">
        <f t="shared" ca="1" si="165"/>
        <v>#REF!</v>
      </c>
      <c r="AG331" s="211" t="e">
        <f t="shared" ca="1" si="166"/>
        <v>#REF!</v>
      </c>
      <c r="AH331" s="211" t="e">
        <f t="shared" ca="1" si="167"/>
        <v>#REF!</v>
      </c>
      <c r="AI331" s="211" t="e">
        <f t="shared" ca="1" si="168"/>
        <v>#REF!</v>
      </c>
      <c r="AJ331" s="211" t="e">
        <f t="shared" ca="1" si="169"/>
        <v>#REF!</v>
      </c>
      <c r="AK331" s="211" t="e">
        <f t="shared" ca="1" si="170"/>
        <v>#REF!</v>
      </c>
      <c r="AL331" s="211" t="e">
        <f t="shared" ca="1" si="171"/>
        <v>#REF!</v>
      </c>
      <c r="AM331" s="211" t="e">
        <f t="shared" ca="1" si="172"/>
        <v>#REF!</v>
      </c>
      <c r="AN331" s="211" t="e">
        <f t="shared" ca="1" si="173"/>
        <v>#REF!</v>
      </c>
      <c r="AO331" s="211" t="e">
        <f t="shared" ca="1" si="174"/>
        <v>#REF!</v>
      </c>
      <c r="AP331" s="211" t="e">
        <f t="shared" ca="1" si="175"/>
        <v>#REF!</v>
      </c>
      <c r="AQ331" s="211" t="e">
        <f t="shared" ca="1" si="176"/>
        <v>#REF!</v>
      </c>
      <c r="AR331" s="211" t="e">
        <f t="shared" ca="1" si="177"/>
        <v>#REF!</v>
      </c>
      <c r="AT331" s="209" t="e">
        <f t="shared" ca="1" si="178"/>
        <v>#REF!</v>
      </c>
      <c r="AU331" s="209" t="e">
        <f t="shared" ca="1" si="179"/>
        <v>#REF!</v>
      </c>
      <c r="AV331" s="209" t="e">
        <f t="shared" ca="1" si="180"/>
        <v>#REF!</v>
      </c>
      <c r="AW331" s="209" t="e">
        <f t="shared" ca="1" si="181"/>
        <v>#REF!</v>
      </c>
      <c r="AX331" s="209" t="e">
        <f t="shared" ca="1" si="182"/>
        <v>#REF!</v>
      </c>
      <c r="AY331" s="209" t="e">
        <f t="shared" ca="1" si="183"/>
        <v>#REF!</v>
      </c>
      <c r="AZ331" s="209" t="e">
        <f t="shared" ca="1" si="184"/>
        <v>#REF!</v>
      </c>
      <c r="BA331" s="209" t="e">
        <f t="shared" ca="1" si="185"/>
        <v>#REF!</v>
      </c>
      <c r="BB331" s="209" t="e">
        <f t="shared" ca="1" si="186"/>
        <v>#REF!</v>
      </c>
      <c r="BC331" s="209" t="e">
        <f t="shared" ca="1" si="187"/>
        <v>#REF!</v>
      </c>
      <c r="BD331" s="209" t="e">
        <f t="shared" ca="1" si="188"/>
        <v>#REF!</v>
      </c>
      <c r="BE331" s="209" t="e">
        <f t="shared" ca="1" si="189"/>
        <v>#REF!</v>
      </c>
      <c r="BF331" s="209" t="e">
        <f t="shared" ca="1" si="190"/>
        <v>#REF!</v>
      </c>
      <c r="BG331" s="209" t="e">
        <f t="shared" ca="1" si="191"/>
        <v>#REF!</v>
      </c>
      <c r="BH331" s="209" t="e">
        <f t="shared" ca="1" si="192"/>
        <v>#REF!</v>
      </c>
      <c r="BI331" s="209" t="e">
        <f t="shared" ca="1" si="193"/>
        <v>#REF!</v>
      </c>
    </row>
    <row r="332" spans="1:61" s="3" customFormat="1">
      <c r="A332" s="246" t="s">
        <v>668</v>
      </c>
      <c r="B332" s="246" t="str">
        <f>INDEX('Ref1'!$E:$E,MATCH(A332,'Ref1'!$A:$A,0))</f>
        <v>Tandridge</v>
      </c>
      <c r="C332" s="246" t="str">
        <f>INDEX('Ref1'!$B:$B,MATCH($A332,'Ref1'!$A:$A,0))</f>
        <v>SD</v>
      </c>
      <c r="D332" s="307">
        <f>INDEX(Inputs!$K$61:$K$71,MATCH($C332,Inputs!$Q$61:$Q$71,0))</f>
        <v>0</v>
      </c>
      <c r="E332" s="211">
        <f>$D332*INDEX('3_RatesBilling'!G:G,MATCH($A332,'3_RatesBilling'!$A:$A,0))</f>
        <v>0</v>
      </c>
      <c r="F332" s="211">
        <f>$D332*INDEX('3_RatesBilling'!H:H,MATCH($A332,'3_RatesBilling'!$A:$A,0))</f>
        <v>0</v>
      </c>
      <c r="G332" s="211">
        <f>$D332*INDEX('3_RatesBilling'!I:I,MATCH($A332,'3_RatesBilling'!$A:$A,0))</f>
        <v>0</v>
      </c>
      <c r="H332" s="211">
        <f>$D332*INDEX('3_RatesBilling'!J:J,MATCH($A332,'3_RatesBilling'!$A:$A,0))</f>
        <v>0</v>
      </c>
      <c r="I332" s="211">
        <f>$D332*INDEX('3_RatesBilling'!K:K,MATCH($A332,'3_RatesBilling'!$A:$A,0))</f>
        <v>0</v>
      </c>
      <c r="J332" s="211">
        <f>$D332*INDEX('3_RatesBilling'!L:L,MATCH($A332,'3_RatesBilling'!$A:$A,0))</f>
        <v>0</v>
      </c>
      <c r="K332" s="216">
        <f>$D332*INDEX('3_RatesBilling'!M:M,MATCH($A332,'3_RatesBilling'!$A:$A,0))</f>
        <v>0</v>
      </c>
      <c r="L332" s="213">
        <f>$D332*INDEX('3_RatesBilling'!N:N,MATCH($A332,'3_RatesBilling'!$A:$A,0))</f>
        <v>0</v>
      </c>
      <c r="M332" s="211">
        <f>$D332*INDEX('3_RatesBilling'!O:O,MATCH($A332,'3_RatesBilling'!$A:$A,0))</f>
        <v>0</v>
      </c>
      <c r="N332" s="211">
        <f>$D332*INDEX('3_RatesBilling'!P:P,MATCH($A332,'3_RatesBilling'!$A:$A,0))</f>
        <v>0</v>
      </c>
      <c r="O332" s="211">
        <f>$D332*INDEX('3_RatesBilling'!Q:Q,MATCH($A332,'3_RatesBilling'!$A:$A,0))</f>
        <v>0</v>
      </c>
      <c r="P332" s="211">
        <f>$D332*INDEX('3_RatesBilling'!R:R,MATCH($A332,'3_RatesBilling'!$A:$A,0))</f>
        <v>0</v>
      </c>
      <c r="Q332" s="211">
        <f>$D332*INDEX('3_RatesBilling'!S:S,MATCH($A332,'3_RatesBilling'!$A:$A,0))</f>
        <v>0</v>
      </c>
      <c r="R332" s="211">
        <f>$D332*INDEX('3_RatesBilling'!T:T,MATCH($A332,'3_RatesBilling'!$A:$A,0))</f>
        <v>0</v>
      </c>
      <c r="S332" s="211">
        <f>$D332*INDEX('3_RatesBilling'!U:U,MATCH($A332,'3_RatesBilling'!$A:$A,0))</f>
        <v>0</v>
      </c>
      <c r="T332" s="211">
        <f>$D332*INDEX('3_RatesBilling'!V:V,MATCH($A332,'3_RatesBilling'!$A:$A,0))</f>
        <v>0</v>
      </c>
      <c r="U332" s="211">
        <f>$D332*INDEX('3_RatesBilling'!W:W,MATCH($A332,'3_RatesBilling'!$A:$A,0))</f>
        <v>0</v>
      </c>
      <c r="V332" s="211">
        <f>$D332*INDEX('3_RatesBilling'!X:X,MATCH($A332,'3_RatesBilling'!$A:$A,0))</f>
        <v>0</v>
      </c>
      <c r="W332" s="211">
        <f>$D332*INDEX('3_RatesBilling'!Y:Y,MATCH($A332,'3_RatesBilling'!$A:$A,0))</f>
        <v>0</v>
      </c>
      <c r="X332" s="211">
        <f>$D332*INDEX('3_RatesBilling'!Z:Z,MATCH($A332,'3_RatesBilling'!$A:$A,0))</f>
        <v>0</v>
      </c>
      <c r="Y332" s="211">
        <f>$D332*INDEX('3_RatesBilling'!AA:AA,MATCH($A332,'3_RatesBilling'!$A:$A,0))</f>
        <v>0</v>
      </c>
      <c r="Z332" s="211">
        <f>$D332*INDEX('3_RatesBilling'!AB:AB,MATCH($A332,'3_RatesBilling'!$A:$A,0))</f>
        <v>0</v>
      </c>
      <c r="AA332" s="211">
        <f>$D332*INDEX('3_RatesBilling'!AC:AC,MATCH($A332,'3_RatesBilling'!$A:$A,0))</f>
        <v>0</v>
      </c>
      <c r="AC332" s="211" t="e">
        <f t="shared" ca="1" si="162"/>
        <v>#REF!</v>
      </c>
      <c r="AD332" s="211" t="e">
        <f t="shared" ca="1" si="163"/>
        <v>#REF!</v>
      </c>
      <c r="AE332" s="211" t="e">
        <f t="shared" ca="1" si="164"/>
        <v>#REF!</v>
      </c>
      <c r="AF332" s="211" t="e">
        <f t="shared" ca="1" si="165"/>
        <v>#REF!</v>
      </c>
      <c r="AG332" s="211" t="e">
        <f t="shared" ca="1" si="166"/>
        <v>#REF!</v>
      </c>
      <c r="AH332" s="211" t="e">
        <f t="shared" ca="1" si="167"/>
        <v>#REF!</v>
      </c>
      <c r="AI332" s="211" t="e">
        <f t="shared" ca="1" si="168"/>
        <v>#REF!</v>
      </c>
      <c r="AJ332" s="211" t="e">
        <f t="shared" ca="1" si="169"/>
        <v>#REF!</v>
      </c>
      <c r="AK332" s="211" t="e">
        <f t="shared" ca="1" si="170"/>
        <v>#REF!</v>
      </c>
      <c r="AL332" s="211" t="e">
        <f t="shared" ca="1" si="171"/>
        <v>#REF!</v>
      </c>
      <c r="AM332" s="211" t="e">
        <f t="shared" ca="1" si="172"/>
        <v>#REF!</v>
      </c>
      <c r="AN332" s="211" t="e">
        <f t="shared" ca="1" si="173"/>
        <v>#REF!</v>
      </c>
      <c r="AO332" s="211" t="e">
        <f t="shared" ca="1" si="174"/>
        <v>#REF!</v>
      </c>
      <c r="AP332" s="211" t="e">
        <f t="shared" ca="1" si="175"/>
        <v>#REF!</v>
      </c>
      <c r="AQ332" s="211" t="e">
        <f t="shared" ca="1" si="176"/>
        <v>#REF!</v>
      </c>
      <c r="AR332" s="211" t="e">
        <f t="shared" ca="1" si="177"/>
        <v>#REF!</v>
      </c>
      <c r="AT332" s="209" t="e">
        <f t="shared" ca="1" si="178"/>
        <v>#REF!</v>
      </c>
      <c r="AU332" s="209" t="e">
        <f t="shared" ca="1" si="179"/>
        <v>#REF!</v>
      </c>
      <c r="AV332" s="209" t="e">
        <f t="shared" ca="1" si="180"/>
        <v>#REF!</v>
      </c>
      <c r="AW332" s="209" t="e">
        <f t="shared" ca="1" si="181"/>
        <v>#REF!</v>
      </c>
      <c r="AX332" s="209" t="e">
        <f t="shared" ca="1" si="182"/>
        <v>#REF!</v>
      </c>
      <c r="AY332" s="209" t="e">
        <f t="shared" ca="1" si="183"/>
        <v>#REF!</v>
      </c>
      <c r="AZ332" s="209" t="e">
        <f t="shared" ca="1" si="184"/>
        <v>#REF!</v>
      </c>
      <c r="BA332" s="209" t="e">
        <f t="shared" ca="1" si="185"/>
        <v>#REF!</v>
      </c>
      <c r="BB332" s="209" t="e">
        <f t="shared" ca="1" si="186"/>
        <v>#REF!</v>
      </c>
      <c r="BC332" s="209" t="e">
        <f t="shared" ca="1" si="187"/>
        <v>#REF!</v>
      </c>
      <c r="BD332" s="209" t="e">
        <f t="shared" ca="1" si="188"/>
        <v>#REF!</v>
      </c>
      <c r="BE332" s="209" t="e">
        <f t="shared" ca="1" si="189"/>
        <v>#REF!</v>
      </c>
      <c r="BF332" s="209" t="e">
        <f t="shared" ca="1" si="190"/>
        <v>#REF!</v>
      </c>
      <c r="BG332" s="209" t="e">
        <f t="shared" ca="1" si="191"/>
        <v>#REF!</v>
      </c>
      <c r="BH332" s="209" t="e">
        <f t="shared" ca="1" si="192"/>
        <v>#REF!</v>
      </c>
      <c r="BI332" s="209" t="e">
        <f t="shared" ca="1" si="193"/>
        <v>#REF!</v>
      </c>
    </row>
    <row r="333" spans="1:61" s="3" customFormat="1">
      <c r="A333" s="246" t="s">
        <v>670</v>
      </c>
      <c r="B333" s="246" t="str">
        <f>INDEX('Ref1'!$E:$E,MATCH(A333,'Ref1'!$A:$A,0))</f>
        <v>Taunton Deane</v>
      </c>
      <c r="C333" s="246" t="str">
        <f>INDEX('Ref1'!$B:$B,MATCH($A333,'Ref1'!$A:$A,0))</f>
        <v>SD</v>
      </c>
      <c r="D333" s="307">
        <f>INDEX(Inputs!$K$61:$K$71,MATCH($C333,Inputs!$Q$61:$Q$71,0))</f>
        <v>0</v>
      </c>
      <c r="E333" s="211">
        <f>$D333*INDEX('3_RatesBilling'!G:G,MATCH($A333,'3_RatesBilling'!$A:$A,0))</f>
        <v>0</v>
      </c>
      <c r="F333" s="211">
        <f>$D333*INDEX('3_RatesBilling'!H:H,MATCH($A333,'3_RatesBilling'!$A:$A,0))</f>
        <v>0</v>
      </c>
      <c r="G333" s="211">
        <f>$D333*INDEX('3_RatesBilling'!I:I,MATCH($A333,'3_RatesBilling'!$A:$A,0))</f>
        <v>0</v>
      </c>
      <c r="H333" s="211">
        <f>$D333*INDEX('3_RatesBilling'!J:J,MATCH($A333,'3_RatesBilling'!$A:$A,0))</f>
        <v>0</v>
      </c>
      <c r="I333" s="211">
        <f>$D333*INDEX('3_RatesBilling'!K:K,MATCH($A333,'3_RatesBilling'!$A:$A,0))</f>
        <v>0</v>
      </c>
      <c r="J333" s="211">
        <f>$D333*INDEX('3_RatesBilling'!L:L,MATCH($A333,'3_RatesBilling'!$A:$A,0))</f>
        <v>0</v>
      </c>
      <c r="K333" s="216">
        <f>$D333*INDEX('3_RatesBilling'!M:M,MATCH($A333,'3_RatesBilling'!$A:$A,0))</f>
        <v>0</v>
      </c>
      <c r="L333" s="213">
        <f>$D333*INDEX('3_RatesBilling'!N:N,MATCH($A333,'3_RatesBilling'!$A:$A,0))</f>
        <v>0</v>
      </c>
      <c r="M333" s="211">
        <f>$D333*INDEX('3_RatesBilling'!O:O,MATCH($A333,'3_RatesBilling'!$A:$A,0))</f>
        <v>0</v>
      </c>
      <c r="N333" s="211">
        <f>$D333*INDEX('3_RatesBilling'!P:P,MATCH($A333,'3_RatesBilling'!$A:$A,0))</f>
        <v>0</v>
      </c>
      <c r="O333" s="211">
        <f>$D333*INDEX('3_RatesBilling'!Q:Q,MATCH($A333,'3_RatesBilling'!$A:$A,0))</f>
        <v>0</v>
      </c>
      <c r="P333" s="211">
        <f>$D333*INDEX('3_RatesBilling'!R:R,MATCH($A333,'3_RatesBilling'!$A:$A,0))</f>
        <v>0</v>
      </c>
      <c r="Q333" s="211">
        <f>$D333*INDEX('3_RatesBilling'!S:S,MATCH($A333,'3_RatesBilling'!$A:$A,0))</f>
        <v>0</v>
      </c>
      <c r="R333" s="211">
        <f>$D333*INDEX('3_RatesBilling'!T:T,MATCH($A333,'3_RatesBilling'!$A:$A,0))</f>
        <v>0</v>
      </c>
      <c r="S333" s="211">
        <f>$D333*INDEX('3_RatesBilling'!U:U,MATCH($A333,'3_RatesBilling'!$A:$A,0))</f>
        <v>0</v>
      </c>
      <c r="T333" s="211">
        <f>$D333*INDEX('3_RatesBilling'!V:V,MATCH($A333,'3_RatesBilling'!$A:$A,0))</f>
        <v>0</v>
      </c>
      <c r="U333" s="211">
        <f>$D333*INDEX('3_RatesBilling'!W:W,MATCH($A333,'3_RatesBilling'!$A:$A,0))</f>
        <v>0</v>
      </c>
      <c r="V333" s="211">
        <f>$D333*INDEX('3_RatesBilling'!X:X,MATCH($A333,'3_RatesBilling'!$A:$A,0))</f>
        <v>0</v>
      </c>
      <c r="W333" s="211">
        <f>$D333*INDEX('3_RatesBilling'!Y:Y,MATCH($A333,'3_RatesBilling'!$A:$A,0))</f>
        <v>0</v>
      </c>
      <c r="X333" s="211">
        <f>$D333*INDEX('3_RatesBilling'!Z:Z,MATCH($A333,'3_RatesBilling'!$A:$A,0))</f>
        <v>0</v>
      </c>
      <c r="Y333" s="211">
        <f>$D333*INDEX('3_RatesBilling'!AA:AA,MATCH($A333,'3_RatesBilling'!$A:$A,0))</f>
        <v>0</v>
      </c>
      <c r="Z333" s="211">
        <f>$D333*INDEX('3_RatesBilling'!AB:AB,MATCH($A333,'3_RatesBilling'!$A:$A,0))</f>
        <v>0</v>
      </c>
      <c r="AA333" s="211">
        <f>$D333*INDEX('3_RatesBilling'!AC:AC,MATCH($A333,'3_RatesBilling'!$A:$A,0))</f>
        <v>0</v>
      </c>
      <c r="AC333" s="211" t="e">
        <f t="shared" ca="1" si="162"/>
        <v>#REF!</v>
      </c>
      <c r="AD333" s="211" t="e">
        <f t="shared" ca="1" si="163"/>
        <v>#REF!</v>
      </c>
      <c r="AE333" s="211" t="e">
        <f t="shared" ca="1" si="164"/>
        <v>#REF!</v>
      </c>
      <c r="AF333" s="211" t="e">
        <f t="shared" ca="1" si="165"/>
        <v>#REF!</v>
      </c>
      <c r="AG333" s="211" t="e">
        <f t="shared" ca="1" si="166"/>
        <v>#REF!</v>
      </c>
      <c r="AH333" s="211" t="e">
        <f t="shared" ca="1" si="167"/>
        <v>#REF!</v>
      </c>
      <c r="AI333" s="211" t="e">
        <f t="shared" ca="1" si="168"/>
        <v>#REF!</v>
      </c>
      <c r="AJ333" s="211" t="e">
        <f t="shared" ca="1" si="169"/>
        <v>#REF!</v>
      </c>
      <c r="AK333" s="211" t="e">
        <f t="shared" ca="1" si="170"/>
        <v>#REF!</v>
      </c>
      <c r="AL333" s="211" t="e">
        <f t="shared" ca="1" si="171"/>
        <v>#REF!</v>
      </c>
      <c r="AM333" s="211" t="e">
        <f t="shared" ca="1" si="172"/>
        <v>#REF!</v>
      </c>
      <c r="AN333" s="211" t="e">
        <f t="shared" ca="1" si="173"/>
        <v>#REF!</v>
      </c>
      <c r="AO333" s="211" t="e">
        <f t="shared" ca="1" si="174"/>
        <v>#REF!</v>
      </c>
      <c r="AP333" s="211" t="e">
        <f t="shared" ca="1" si="175"/>
        <v>#REF!</v>
      </c>
      <c r="AQ333" s="211" t="e">
        <f t="shared" ca="1" si="176"/>
        <v>#REF!</v>
      </c>
      <c r="AR333" s="211" t="e">
        <f t="shared" ca="1" si="177"/>
        <v>#REF!</v>
      </c>
      <c r="AT333" s="209" t="e">
        <f t="shared" ca="1" si="178"/>
        <v>#REF!</v>
      </c>
      <c r="AU333" s="209" t="e">
        <f t="shared" ca="1" si="179"/>
        <v>#REF!</v>
      </c>
      <c r="AV333" s="209" t="e">
        <f t="shared" ca="1" si="180"/>
        <v>#REF!</v>
      </c>
      <c r="AW333" s="209" t="e">
        <f t="shared" ca="1" si="181"/>
        <v>#REF!</v>
      </c>
      <c r="AX333" s="209" t="e">
        <f t="shared" ca="1" si="182"/>
        <v>#REF!</v>
      </c>
      <c r="AY333" s="209" t="e">
        <f t="shared" ca="1" si="183"/>
        <v>#REF!</v>
      </c>
      <c r="AZ333" s="209" t="e">
        <f t="shared" ca="1" si="184"/>
        <v>#REF!</v>
      </c>
      <c r="BA333" s="209" t="e">
        <f t="shared" ca="1" si="185"/>
        <v>#REF!</v>
      </c>
      <c r="BB333" s="209" t="e">
        <f t="shared" ca="1" si="186"/>
        <v>#REF!</v>
      </c>
      <c r="BC333" s="209" t="e">
        <f t="shared" ca="1" si="187"/>
        <v>#REF!</v>
      </c>
      <c r="BD333" s="209" t="e">
        <f t="shared" ca="1" si="188"/>
        <v>#REF!</v>
      </c>
      <c r="BE333" s="209" t="e">
        <f t="shared" ca="1" si="189"/>
        <v>#REF!</v>
      </c>
      <c r="BF333" s="209" t="e">
        <f t="shared" ca="1" si="190"/>
        <v>#REF!</v>
      </c>
      <c r="BG333" s="209" t="e">
        <f t="shared" ca="1" si="191"/>
        <v>#REF!</v>
      </c>
      <c r="BH333" s="209" t="e">
        <f t="shared" ca="1" si="192"/>
        <v>#REF!</v>
      </c>
      <c r="BI333" s="209" t="e">
        <f t="shared" ca="1" si="193"/>
        <v>#REF!</v>
      </c>
    </row>
    <row r="334" spans="1:61" s="3" customFormat="1">
      <c r="A334" s="246" t="s">
        <v>672</v>
      </c>
      <c r="B334" s="246" t="str">
        <f>INDEX('Ref1'!$E:$E,MATCH(A334,'Ref1'!$A:$A,0))</f>
        <v>Teignbridge</v>
      </c>
      <c r="C334" s="246" t="str">
        <f>INDEX('Ref1'!$B:$B,MATCH($A334,'Ref1'!$A:$A,0))</f>
        <v>SD</v>
      </c>
      <c r="D334" s="307">
        <f>INDEX(Inputs!$K$61:$K$71,MATCH($C334,Inputs!$Q$61:$Q$71,0))</f>
        <v>0</v>
      </c>
      <c r="E334" s="211">
        <f>$D334*INDEX('3_RatesBilling'!G:G,MATCH($A334,'3_RatesBilling'!$A:$A,0))</f>
        <v>0</v>
      </c>
      <c r="F334" s="211">
        <f>$D334*INDEX('3_RatesBilling'!H:H,MATCH($A334,'3_RatesBilling'!$A:$A,0))</f>
        <v>0</v>
      </c>
      <c r="G334" s="211">
        <f>$D334*INDEX('3_RatesBilling'!I:I,MATCH($A334,'3_RatesBilling'!$A:$A,0))</f>
        <v>0</v>
      </c>
      <c r="H334" s="211">
        <f>$D334*INDEX('3_RatesBilling'!J:J,MATCH($A334,'3_RatesBilling'!$A:$A,0))</f>
        <v>0</v>
      </c>
      <c r="I334" s="211">
        <f>$D334*INDEX('3_RatesBilling'!K:K,MATCH($A334,'3_RatesBilling'!$A:$A,0))</f>
        <v>0</v>
      </c>
      <c r="J334" s="211">
        <f>$D334*INDEX('3_RatesBilling'!L:L,MATCH($A334,'3_RatesBilling'!$A:$A,0))</f>
        <v>0</v>
      </c>
      <c r="K334" s="216">
        <f>$D334*INDEX('3_RatesBilling'!M:M,MATCH($A334,'3_RatesBilling'!$A:$A,0))</f>
        <v>0</v>
      </c>
      <c r="L334" s="213">
        <f>$D334*INDEX('3_RatesBilling'!N:N,MATCH($A334,'3_RatesBilling'!$A:$A,0))</f>
        <v>0</v>
      </c>
      <c r="M334" s="211">
        <f>$D334*INDEX('3_RatesBilling'!O:O,MATCH($A334,'3_RatesBilling'!$A:$A,0))</f>
        <v>0</v>
      </c>
      <c r="N334" s="211">
        <f>$D334*INDEX('3_RatesBilling'!P:P,MATCH($A334,'3_RatesBilling'!$A:$A,0))</f>
        <v>0</v>
      </c>
      <c r="O334" s="211">
        <f>$D334*INDEX('3_RatesBilling'!Q:Q,MATCH($A334,'3_RatesBilling'!$A:$A,0))</f>
        <v>0</v>
      </c>
      <c r="P334" s="211">
        <f>$D334*INDEX('3_RatesBilling'!R:R,MATCH($A334,'3_RatesBilling'!$A:$A,0))</f>
        <v>0</v>
      </c>
      <c r="Q334" s="211">
        <f>$D334*INDEX('3_RatesBilling'!S:S,MATCH($A334,'3_RatesBilling'!$A:$A,0))</f>
        <v>0</v>
      </c>
      <c r="R334" s="211">
        <f>$D334*INDEX('3_RatesBilling'!T:T,MATCH($A334,'3_RatesBilling'!$A:$A,0))</f>
        <v>0</v>
      </c>
      <c r="S334" s="211">
        <f>$D334*INDEX('3_RatesBilling'!U:U,MATCH($A334,'3_RatesBilling'!$A:$A,0))</f>
        <v>0</v>
      </c>
      <c r="T334" s="211">
        <f>$D334*INDEX('3_RatesBilling'!V:V,MATCH($A334,'3_RatesBilling'!$A:$A,0))</f>
        <v>0</v>
      </c>
      <c r="U334" s="211">
        <f>$D334*INDEX('3_RatesBilling'!W:W,MATCH($A334,'3_RatesBilling'!$A:$A,0))</f>
        <v>0</v>
      </c>
      <c r="V334" s="211">
        <f>$D334*INDEX('3_RatesBilling'!X:X,MATCH($A334,'3_RatesBilling'!$A:$A,0))</f>
        <v>0</v>
      </c>
      <c r="W334" s="211">
        <f>$D334*INDEX('3_RatesBilling'!Y:Y,MATCH($A334,'3_RatesBilling'!$A:$A,0))</f>
        <v>0</v>
      </c>
      <c r="X334" s="211">
        <f>$D334*INDEX('3_RatesBilling'!Z:Z,MATCH($A334,'3_RatesBilling'!$A:$A,0))</f>
        <v>0</v>
      </c>
      <c r="Y334" s="211">
        <f>$D334*INDEX('3_RatesBilling'!AA:AA,MATCH($A334,'3_RatesBilling'!$A:$A,0))</f>
        <v>0</v>
      </c>
      <c r="Z334" s="211">
        <f>$D334*INDEX('3_RatesBilling'!AB:AB,MATCH($A334,'3_RatesBilling'!$A:$A,0))</f>
        <v>0</v>
      </c>
      <c r="AA334" s="211">
        <f>$D334*INDEX('3_RatesBilling'!AC:AC,MATCH($A334,'3_RatesBilling'!$A:$A,0))</f>
        <v>0</v>
      </c>
      <c r="AC334" s="211" t="e">
        <f t="shared" ca="1" si="162"/>
        <v>#REF!</v>
      </c>
      <c r="AD334" s="211" t="e">
        <f t="shared" ca="1" si="163"/>
        <v>#REF!</v>
      </c>
      <c r="AE334" s="211" t="e">
        <f t="shared" ca="1" si="164"/>
        <v>#REF!</v>
      </c>
      <c r="AF334" s="211" t="e">
        <f t="shared" ca="1" si="165"/>
        <v>#REF!</v>
      </c>
      <c r="AG334" s="211" t="e">
        <f t="shared" ca="1" si="166"/>
        <v>#REF!</v>
      </c>
      <c r="AH334" s="211" t="e">
        <f t="shared" ca="1" si="167"/>
        <v>#REF!</v>
      </c>
      <c r="AI334" s="211" t="e">
        <f t="shared" ca="1" si="168"/>
        <v>#REF!</v>
      </c>
      <c r="AJ334" s="211" t="e">
        <f t="shared" ca="1" si="169"/>
        <v>#REF!</v>
      </c>
      <c r="AK334" s="211" t="e">
        <f t="shared" ca="1" si="170"/>
        <v>#REF!</v>
      </c>
      <c r="AL334" s="211" t="e">
        <f t="shared" ca="1" si="171"/>
        <v>#REF!</v>
      </c>
      <c r="AM334" s="211" t="e">
        <f t="shared" ca="1" si="172"/>
        <v>#REF!</v>
      </c>
      <c r="AN334" s="211" t="e">
        <f t="shared" ca="1" si="173"/>
        <v>#REF!</v>
      </c>
      <c r="AO334" s="211" t="e">
        <f t="shared" ca="1" si="174"/>
        <v>#REF!</v>
      </c>
      <c r="AP334" s="211" t="e">
        <f t="shared" ca="1" si="175"/>
        <v>#REF!</v>
      </c>
      <c r="AQ334" s="211" t="e">
        <f t="shared" ca="1" si="176"/>
        <v>#REF!</v>
      </c>
      <c r="AR334" s="211" t="e">
        <f t="shared" ca="1" si="177"/>
        <v>#REF!</v>
      </c>
      <c r="AT334" s="209" t="e">
        <f t="shared" ca="1" si="178"/>
        <v>#REF!</v>
      </c>
      <c r="AU334" s="209" t="e">
        <f t="shared" ca="1" si="179"/>
        <v>#REF!</v>
      </c>
      <c r="AV334" s="209" t="e">
        <f t="shared" ca="1" si="180"/>
        <v>#REF!</v>
      </c>
      <c r="AW334" s="209" t="e">
        <f t="shared" ca="1" si="181"/>
        <v>#REF!</v>
      </c>
      <c r="AX334" s="209" t="e">
        <f t="shared" ca="1" si="182"/>
        <v>#REF!</v>
      </c>
      <c r="AY334" s="209" t="e">
        <f t="shared" ca="1" si="183"/>
        <v>#REF!</v>
      </c>
      <c r="AZ334" s="209" t="e">
        <f t="shared" ca="1" si="184"/>
        <v>#REF!</v>
      </c>
      <c r="BA334" s="209" t="e">
        <f t="shared" ca="1" si="185"/>
        <v>#REF!</v>
      </c>
      <c r="BB334" s="209" t="e">
        <f t="shared" ca="1" si="186"/>
        <v>#REF!</v>
      </c>
      <c r="BC334" s="209" t="e">
        <f t="shared" ca="1" si="187"/>
        <v>#REF!</v>
      </c>
      <c r="BD334" s="209" t="e">
        <f t="shared" ca="1" si="188"/>
        <v>#REF!</v>
      </c>
      <c r="BE334" s="209" t="e">
        <f t="shared" ca="1" si="189"/>
        <v>#REF!</v>
      </c>
      <c r="BF334" s="209" t="e">
        <f t="shared" ca="1" si="190"/>
        <v>#REF!</v>
      </c>
      <c r="BG334" s="209" t="e">
        <f t="shared" ca="1" si="191"/>
        <v>#REF!</v>
      </c>
      <c r="BH334" s="209" t="e">
        <f t="shared" ca="1" si="192"/>
        <v>#REF!</v>
      </c>
      <c r="BI334" s="209" t="e">
        <f t="shared" ca="1" si="193"/>
        <v>#REF!</v>
      </c>
    </row>
    <row r="335" spans="1:61" s="3" customFormat="1">
      <c r="A335" s="246" t="s">
        <v>674</v>
      </c>
      <c r="B335" s="246" t="str">
        <f>INDEX('Ref1'!$E:$E,MATCH(A335,'Ref1'!$A:$A,0))</f>
        <v>Telford and the Wrekin</v>
      </c>
      <c r="C335" s="246" t="str">
        <f>INDEX('Ref1'!$B:$B,MATCH($A335,'Ref1'!$A:$A,0))</f>
        <v>UNINFIR</v>
      </c>
      <c r="D335" s="307">
        <f>INDEX(Inputs!$K$61:$K$71,MATCH($C335,Inputs!$Q$61:$Q$71,0))</f>
        <v>0</v>
      </c>
      <c r="E335" s="211">
        <f>$D335*INDEX('3_RatesBilling'!G:G,MATCH($A335,'3_RatesBilling'!$A:$A,0))</f>
        <v>0</v>
      </c>
      <c r="F335" s="211">
        <f>$D335*INDEX('3_RatesBilling'!H:H,MATCH($A335,'3_RatesBilling'!$A:$A,0))</f>
        <v>0</v>
      </c>
      <c r="G335" s="211">
        <f>$D335*INDEX('3_RatesBilling'!I:I,MATCH($A335,'3_RatesBilling'!$A:$A,0))</f>
        <v>0</v>
      </c>
      <c r="H335" s="211">
        <f>$D335*INDEX('3_RatesBilling'!J:J,MATCH($A335,'3_RatesBilling'!$A:$A,0))</f>
        <v>0</v>
      </c>
      <c r="I335" s="211">
        <f>$D335*INDEX('3_RatesBilling'!K:K,MATCH($A335,'3_RatesBilling'!$A:$A,0))</f>
        <v>0</v>
      </c>
      <c r="J335" s="211">
        <f>$D335*INDEX('3_RatesBilling'!L:L,MATCH($A335,'3_RatesBilling'!$A:$A,0))</f>
        <v>0</v>
      </c>
      <c r="K335" s="216">
        <f>$D335*INDEX('3_RatesBilling'!M:M,MATCH($A335,'3_RatesBilling'!$A:$A,0))</f>
        <v>0</v>
      </c>
      <c r="L335" s="213">
        <f>$D335*INDEX('3_RatesBilling'!N:N,MATCH($A335,'3_RatesBilling'!$A:$A,0))</f>
        <v>0</v>
      </c>
      <c r="M335" s="211">
        <f>$D335*INDEX('3_RatesBilling'!O:O,MATCH($A335,'3_RatesBilling'!$A:$A,0))</f>
        <v>0</v>
      </c>
      <c r="N335" s="211">
        <f>$D335*INDEX('3_RatesBilling'!P:P,MATCH($A335,'3_RatesBilling'!$A:$A,0))</f>
        <v>0</v>
      </c>
      <c r="O335" s="211">
        <f>$D335*INDEX('3_RatesBilling'!Q:Q,MATCH($A335,'3_RatesBilling'!$A:$A,0))</f>
        <v>0</v>
      </c>
      <c r="P335" s="211">
        <f>$D335*INDEX('3_RatesBilling'!R:R,MATCH($A335,'3_RatesBilling'!$A:$A,0))</f>
        <v>0</v>
      </c>
      <c r="Q335" s="211">
        <f>$D335*INDEX('3_RatesBilling'!S:S,MATCH($A335,'3_RatesBilling'!$A:$A,0))</f>
        <v>0</v>
      </c>
      <c r="R335" s="211">
        <f>$D335*INDEX('3_RatesBilling'!T:T,MATCH($A335,'3_RatesBilling'!$A:$A,0))</f>
        <v>0</v>
      </c>
      <c r="S335" s="211">
        <f>$D335*INDEX('3_RatesBilling'!U:U,MATCH($A335,'3_RatesBilling'!$A:$A,0))</f>
        <v>0</v>
      </c>
      <c r="T335" s="211">
        <f>$D335*INDEX('3_RatesBilling'!V:V,MATCH($A335,'3_RatesBilling'!$A:$A,0))</f>
        <v>0</v>
      </c>
      <c r="U335" s="211">
        <f>$D335*INDEX('3_RatesBilling'!W:W,MATCH($A335,'3_RatesBilling'!$A:$A,0))</f>
        <v>0</v>
      </c>
      <c r="V335" s="211">
        <f>$D335*INDEX('3_RatesBilling'!X:X,MATCH($A335,'3_RatesBilling'!$A:$A,0))</f>
        <v>0</v>
      </c>
      <c r="W335" s="211">
        <f>$D335*INDEX('3_RatesBilling'!Y:Y,MATCH($A335,'3_RatesBilling'!$A:$A,0))</f>
        <v>0</v>
      </c>
      <c r="X335" s="211">
        <f>$D335*INDEX('3_RatesBilling'!Z:Z,MATCH($A335,'3_RatesBilling'!$A:$A,0))</f>
        <v>0</v>
      </c>
      <c r="Y335" s="211">
        <f>$D335*INDEX('3_RatesBilling'!AA:AA,MATCH($A335,'3_RatesBilling'!$A:$A,0))</f>
        <v>0</v>
      </c>
      <c r="Z335" s="211">
        <f>$D335*INDEX('3_RatesBilling'!AB:AB,MATCH($A335,'3_RatesBilling'!$A:$A,0))</f>
        <v>0</v>
      </c>
      <c r="AA335" s="211">
        <f>$D335*INDEX('3_RatesBilling'!AC:AC,MATCH($A335,'3_RatesBilling'!$A:$A,0))</f>
        <v>0</v>
      </c>
      <c r="AC335" s="211" t="e">
        <f t="shared" ca="1" si="162"/>
        <v>#REF!</v>
      </c>
      <c r="AD335" s="211" t="e">
        <f t="shared" ca="1" si="163"/>
        <v>#REF!</v>
      </c>
      <c r="AE335" s="211" t="e">
        <f t="shared" ca="1" si="164"/>
        <v>#REF!</v>
      </c>
      <c r="AF335" s="211" t="e">
        <f t="shared" ca="1" si="165"/>
        <v>#REF!</v>
      </c>
      <c r="AG335" s="211" t="e">
        <f t="shared" ca="1" si="166"/>
        <v>#REF!</v>
      </c>
      <c r="AH335" s="211" t="e">
        <f t="shared" ca="1" si="167"/>
        <v>#REF!</v>
      </c>
      <c r="AI335" s="211" t="e">
        <f t="shared" ca="1" si="168"/>
        <v>#REF!</v>
      </c>
      <c r="AJ335" s="211" t="e">
        <f t="shared" ca="1" si="169"/>
        <v>#REF!</v>
      </c>
      <c r="AK335" s="211" t="e">
        <f t="shared" ca="1" si="170"/>
        <v>#REF!</v>
      </c>
      <c r="AL335" s="211" t="e">
        <f t="shared" ca="1" si="171"/>
        <v>#REF!</v>
      </c>
      <c r="AM335" s="211" t="e">
        <f t="shared" ca="1" si="172"/>
        <v>#REF!</v>
      </c>
      <c r="AN335" s="211" t="e">
        <f t="shared" ca="1" si="173"/>
        <v>#REF!</v>
      </c>
      <c r="AO335" s="211" t="e">
        <f t="shared" ca="1" si="174"/>
        <v>#REF!</v>
      </c>
      <c r="AP335" s="211" t="e">
        <f t="shared" ca="1" si="175"/>
        <v>#REF!</v>
      </c>
      <c r="AQ335" s="211" t="e">
        <f t="shared" ca="1" si="176"/>
        <v>#REF!</v>
      </c>
      <c r="AR335" s="211" t="e">
        <f t="shared" ca="1" si="177"/>
        <v>#REF!</v>
      </c>
      <c r="AT335" s="209" t="e">
        <f t="shared" ca="1" si="178"/>
        <v>#REF!</v>
      </c>
      <c r="AU335" s="209" t="e">
        <f t="shared" ca="1" si="179"/>
        <v>#REF!</v>
      </c>
      <c r="AV335" s="209" t="e">
        <f t="shared" ca="1" si="180"/>
        <v>#REF!</v>
      </c>
      <c r="AW335" s="209" t="e">
        <f t="shared" ca="1" si="181"/>
        <v>#REF!</v>
      </c>
      <c r="AX335" s="209" t="e">
        <f t="shared" ca="1" si="182"/>
        <v>#REF!</v>
      </c>
      <c r="AY335" s="209" t="e">
        <f t="shared" ca="1" si="183"/>
        <v>#REF!</v>
      </c>
      <c r="AZ335" s="209" t="e">
        <f t="shared" ca="1" si="184"/>
        <v>#REF!</v>
      </c>
      <c r="BA335" s="209" t="e">
        <f t="shared" ca="1" si="185"/>
        <v>#REF!</v>
      </c>
      <c r="BB335" s="209" t="e">
        <f t="shared" ca="1" si="186"/>
        <v>#REF!</v>
      </c>
      <c r="BC335" s="209" t="e">
        <f t="shared" ca="1" si="187"/>
        <v>#REF!</v>
      </c>
      <c r="BD335" s="209" t="e">
        <f t="shared" ca="1" si="188"/>
        <v>#REF!</v>
      </c>
      <c r="BE335" s="209" t="e">
        <f t="shared" ca="1" si="189"/>
        <v>#REF!</v>
      </c>
      <c r="BF335" s="209" t="e">
        <f t="shared" ca="1" si="190"/>
        <v>#REF!</v>
      </c>
      <c r="BG335" s="209" t="e">
        <f t="shared" ca="1" si="191"/>
        <v>#REF!</v>
      </c>
      <c r="BH335" s="209" t="e">
        <f t="shared" ca="1" si="192"/>
        <v>#REF!</v>
      </c>
      <c r="BI335" s="209" t="e">
        <f t="shared" ca="1" si="193"/>
        <v>#REF!</v>
      </c>
    </row>
    <row r="336" spans="1:61" s="3" customFormat="1">
      <c r="A336" s="246" t="s">
        <v>676</v>
      </c>
      <c r="B336" s="246" t="str">
        <f>INDEX('Ref1'!$E:$E,MATCH(A336,'Ref1'!$A:$A,0))</f>
        <v>Tendring</v>
      </c>
      <c r="C336" s="246" t="str">
        <f>INDEX('Ref1'!$B:$B,MATCH($A336,'Ref1'!$A:$A,0))</f>
        <v>SD</v>
      </c>
      <c r="D336" s="307">
        <f>INDEX(Inputs!$K$61:$K$71,MATCH($C336,Inputs!$Q$61:$Q$71,0))</f>
        <v>0</v>
      </c>
      <c r="E336" s="211">
        <f>$D336*INDEX('3_RatesBilling'!G:G,MATCH($A336,'3_RatesBilling'!$A:$A,0))</f>
        <v>0</v>
      </c>
      <c r="F336" s="211">
        <f>$D336*INDEX('3_RatesBilling'!H:H,MATCH($A336,'3_RatesBilling'!$A:$A,0))</f>
        <v>0</v>
      </c>
      <c r="G336" s="211">
        <f>$D336*INDEX('3_RatesBilling'!I:I,MATCH($A336,'3_RatesBilling'!$A:$A,0))</f>
        <v>0</v>
      </c>
      <c r="H336" s="211">
        <f>$D336*INDEX('3_RatesBilling'!J:J,MATCH($A336,'3_RatesBilling'!$A:$A,0))</f>
        <v>0</v>
      </c>
      <c r="I336" s="211">
        <f>$D336*INDEX('3_RatesBilling'!K:K,MATCH($A336,'3_RatesBilling'!$A:$A,0))</f>
        <v>0</v>
      </c>
      <c r="J336" s="211">
        <f>$D336*INDEX('3_RatesBilling'!L:L,MATCH($A336,'3_RatesBilling'!$A:$A,0))</f>
        <v>0</v>
      </c>
      <c r="K336" s="216">
        <f>$D336*INDEX('3_RatesBilling'!M:M,MATCH($A336,'3_RatesBilling'!$A:$A,0))</f>
        <v>0</v>
      </c>
      <c r="L336" s="213">
        <f>$D336*INDEX('3_RatesBilling'!N:N,MATCH($A336,'3_RatesBilling'!$A:$A,0))</f>
        <v>0</v>
      </c>
      <c r="M336" s="211">
        <f>$D336*INDEX('3_RatesBilling'!O:O,MATCH($A336,'3_RatesBilling'!$A:$A,0))</f>
        <v>0</v>
      </c>
      <c r="N336" s="211">
        <f>$D336*INDEX('3_RatesBilling'!P:P,MATCH($A336,'3_RatesBilling'!$A:$A,0))</f>
        <v>0</v>
      </c>
      <c r="O336" s="211">
        <f>$D336*INDEX('3_RatesBilling'!Q:Q,MATCH($A336,'3_RatesBilling'!$A:$A,0))</f>
        <v>0</v>
      </c>
      <c r="P336" s="211">
        <f>$D336*INDEX('3_RatesBilling'!R:R,MATCH($A336,'3_RatesBilling'!$A:$A,0))</f>
        <v>0</v>
      </c>
      <c r="Q336" s="211">
        <f>$D336*INDEX('3_RatesBilling'!S:S,MATCH($A336,'3_RatesBilling'!$A:$A,0))</f>
        <v>0</v>
      </c>
      <c r="R336" s="211">
        <f>$D336*INDEX('3_RatesBilling'!T:T,MATCH($A336,'3_RatesBilling'!$A:$A,0))</f>
        <v>0</v>
      </c>
      <c r="S336" s="211">
        <f>$D336*INDEX('3_RatesBilling'!U:U,MATCH($A336,'3_RatesBilling'!$A:$A,0))</f>
        <v>0</v>
      </c>
      <c r="T336" s="211">
        <f>$D336*INDEX('3_RatesBilling'!V:V,MATCH($A336,'3_RatesBilling'!$A:$A,0))</f>
        <v>0</v>
      </c>
      <c r="U336" s="211">
        <f>$D336*INDEX('3_RatesBilling'!W:W,MATCH($A336,'3_RatesBilling'!$A:$A,0))</f>
        <v>0</v>
      </c>
      <c r="V336" s="211">
        <f>$D336*INDEX('3_RatesBilling'!X:X,MATCH($A336,'3_RatesBilling'!$A:$A,0))</f>
        <v>0</v>
      </c>
      <c r="W336" s="211">
        <f>$D336*INDEX('3_RatesBilling'!Y:Y,MATCH($A336,'3_RatesBilling'!$A:$A,0))</f>
        <v>0</v>
      </c>
      <c r="X336" s="211">
        <f>$D336*INDEX('3_RatesBilling'!Z:Z,MATCH($A336,'3_RatesBilling'!$A:$A,0))</f>
        <v>0</v>
      </c>
      <c r="Y336" s="211">
        <f>$D336*INDEX('3_RatesBilling'!AA:AA,MATCH($A336,'3_RatesBilling'!$A:$A,0))</f>
        <v>0</v>
      </c>
      <c r="Z336" s="211">
        <f>$D336*INDEX('3_RatesBilling'!AB:AB,MATCH($A336,'3_RatesBilling'!$A:$A,0))</f>
        <v>0</v>
      </c>
      <c r="AA336" s="211">
        <f>$D336*INDEX('3_RatesBilling'!AC:AC,MATCH($A336,'3_RatesBilling'!$A:$A,0))</f>
        <v>0</v>
      </c>
      <c r="AC336" s="211" t="e">
        <f t="shared" ca="1" si="162"/>
        <v>#REF!</v>
      </c>
      <c r="AD336" s="211" t="e">
        <f t="shared" ca="1" si="163"/>
        <v>#REF!</v>
      </c>
      <c r="AE336" s="211" t="e">
        <f t="shared" ca="1" si="164"/>
        <v>#REF!</v>
      </c>
      <c r="AF336" s="211" t="e">
        <f t="shared" ca="1" si="165"/>
        <v>#REF!</v>
      </c>
      <c r="AG336" s="211" t="e">
        <f t="shared" ca="1" si="166"/>
        <v>#REF!</v>
      </c>
      <c r="AH336" s="211" t="e">
        <f t="shared" ca="1" si="167"/>
        <v>#REF!</v>
      </c>
      <c r="AI336" s="211" t="e">
        <f t="shared" ca="1" si="168"/>
        <v>#REF!</v>
      </c>
      <c r="AJ336" s="211" t="e">
        <f t="shared" ca="1" si="169"/>
        <v>#REF!</v>
      </c>
      <c r="AK336" s="211" t="e">
        <f t="shared" ca="1" si="170"/>
        <v>#REF!</v>
      </c>
      <c r="AL336" s="211" t="e">
        <f t="shared" ca="1" si="171"/>
        <v>#REF!</v>
      </c>
      <c r="AM336" s="211" t="e">
        <f t="shared" ca="1" si="172"/>
        <v>#REF!</v>
      </c>
      <c r="AN336" s="211" t="e">
        <f t="shared" ca="1" si="173"/>
        <v>#REF!</v>
      </c>
      <c r="AO336" s="211" t="e">
        <f t="shared" ca="1" si="174"/>
        <v>#REF!</v>
      </c>
      <c r="AP336" s="211" t="e">
        <f t="shared" ca="1" si="175"/>
        <v>#REF!</v>
      </c>
      <c r="AQ336" s="211" t="e">
        <f t="shared" ca="1" si="176"/>
        <v>#REF!</v>
      </c>
      <c r="AR336" s="211" t="e">
        <f t="shared" ca="1" si="177"/>
        <v>#REF!</v>
      </c>
      <c r="AT336" s="209" t="e">
        <f t="shared" ca="1" si="178"/>
        <v>#REF!</v>
      </c>
      <c r="AU336" s="209" t="e">
        <f t="shared" ca="1" si="179"/>
        <v>#REF!</v>
      </c>
      <c r="AV336" s="209" t="e">
        <f t="shared" ca="1" si="180"/>
        <v>#REF!</v>
      </c>
      <c r="AW336" s="209" t="e">
        <f t="shared" ca="1" si="181"/>
        <v>#REF!</v>
      </c>
      <c r="AX336" s="209" t="e">
        <f t="shared" ca="1" si="182"/>
        <v>#REF!</v>
      </c>
      <c r="AY336" s="209" t="e">
        <f t="shared" ca="1" si="183"/>
        <v>#REF!</v>
      </c>
      <c r="AZ336" s="209" t="e">
        <f t="shared" ca="1" si="184"/>
        <v>#REF!</v>
      </c>
      <c r="BA336" s="209" t="e">
        <f t="shared" ca="1" si="185"/>
        <v>#REF!</v>
      </c>
      <c r="BB336" s="209" t="e">
        <f t="shared" ca="1" si="186"/>
        <v>#REF!</v>
      </c>
      <c r="BC336" s="209" t="e">
        <f t="shared" ca="1" si="187"/>
        <v>#REF!</v>
      </c>
      <c r="BD336" s="209" t="e">
        <f t="shared" ca="1" si="188"/>
        <v>#REF!</v>
      </c>
      <c r="BE336" s="209" t="e">
        <f t="shared" ca="1" si="189"/>
        <v>#REF!</v>
      </c>
      <c r="BF336" s="209" t="e">
        <f t="shared" ca="1" si="190"/>
        <v>#REF!</v>
      </c>
      <c r="BG336" s="209" t="e">
        <f t="shared" ca="1" si="191"/>
        <v>#REF!</v>
      </c>
      <c r="BH336" s="209" t="e">
        <f t="shared" ca="1" si="192"/>
        <v>#REF!</v>
      </c>
      <c r="BI336" s="209" t="e">
        <f t="shared" ca="1" si="193"/>
        <v>#REF!</v>
      </c>
    </row>
    <row r="337" spans="1:61" s="3" customFormat="1">
      <c r="A337" s="246" t="s">
        <v>678</v>
      </c>
      <c r="B337" s="246" t="str">
        <f>INDEX('Ref1'!$E:$E,MATCH(A337,'Ref1'!$A:$A,0))</f>
        <v>Test Valley</v>
      </c>
      <c r="C337" s="246" t="str">
        <f>INDEX('Ref1'!$B:$B,MATCH($A337,'Ref1'!$A:$A,0))</f>
        <v>SD</v>
      </c>
      <c r="D337" s="307">
        <f>INDEX(Inputs!$K$61:$K$71,MATCH($C337,Inputs!$Q$61:$Q$71,0))</f>
        <v>0</v>
      </c>
      <c r="E337" s="211">
        <f>$D337*INDEX('3_RatesBilling'!G:G,MATCH($A337,'3_RatesBilling'!$A:$A,0))</f>
        <v>0</v>
      </c>
      <c r="F337" s="211">
        <f>$D337*INDEX('3_RatesBilling'!H:H,MATCH($A337,'3_RatesBilling'!$A:$A,0))</f>
        <v>0</v>
      </c>
      <c r="G337" s="211">
        <f>$D337*INDEX('3_RatesBilling'!I:I,MATCH($A337,'3_RatesBilling'!$A:$A,0))</f>
        <v>0</v>
      </c>
      <c r="H337" s="211">
        <f>$D337*INDEX('3_RatesBilling'!J:J,MATCH($A337,'3_RatesBilling'!$A:$A,0))</f>
        <v>0</v>
      </c>
      <c r="I337" s="211">
        <f>$D337*INDEX('3_RatesBilling'!K:K,MATCH($A337,'3_RatesBilling'!$A:$A,0))</f>
        <v>0</v>
      </c>
      <c r="J337" s="211">
        <f>$D337*INDEX('3_RatesBilling'!L:L,MATCH($A337,'3_RatesBilling'!$A:$A,0))</f>
        <v>0</v>
      </c>
      <c r="K337" s="216">
        <f>$D337*INDEX('3_RatesBilling'!M:M,MATCH($A337,'3_RatesBilling'!$A:$A,0))</f>
        <v>0</v>
      </c>
      <c r="L337" s="213">
        <f>$D337*INDEX('3_RatesBilling'!N:N,MATCH($A337,'3_RatesBilling'!$A:$A,0))</f>
        <v>0</v>
      </c>
      <c r="M337" s="211">
        <f>$D337*INDEX('3_RatesBilling'!O:O,MATCH($A337,'3_RatesBilling'!$A:$A,0))</f>
        <v>0</v>
      </c>
      <c r="N337" s="211">
        <f>$D337*INDEX('3_RatesBilling'!P:P,MATCH($A337,'3_RatesBilling'!$A:$A,0))</f>
        <v>0</v>
      </c>
      <c r="O337" s="211">
        <f>$D337*INDEX('3_RatesBilling'!Q:Q,MATCH($A337,'3_RatesBilling'!$A:$A,0))</f>
        <v>0</v>
      </c>
      <c r="P337" s="211">
        <f>$D337*INDEX('3_RatesBilling'!R:R,MATCH($A337,'3_RatesBilling'!$A:$A,0))</f>
        <v>0</v>
      </c>
      <c r="Q337" s="211">
        <f>$D337*INDEX('3_RatesBilling'!S:S,MATCH($A337,'3_RatesBilling'!$A:$A,0))</f>
        <v>0</v>
      </c>
      <c r="R337" s="211">
        <f>$D337*INDEX('3_RatesBilling'!T:T,MATCH($A337,'3_RatesBilling'!$A:$A,0))</f>
        <v>0</v>
      </c>
      <c r="S337" s="211">
        <f>$D337*INDEX('3_RatesBilling'!U:U,MATCH($A337,'3_RatesBilling'!$A:$A,0))</f>
        <v>0</v>
      </c>
      <c r="T337" s="211">
        <f>$D337*INDEX('3_RatesBilling'!V:V,MATCH($A337,'3_RatesBilling'!$A:$A,0))</f>
        <v>0</v>
      </c>
      <c r="U337" s="211">
        <f>$D337*INDEX('3_RatesBilling'!W:W,MATCH($A337,'3_RatesBilling'!$A:$A,0))</f>
        <v>0</v>
      </c>
      <c r="V337" s="211">
        <f>$D337*INDEX('3_RatesBilling'!X:X,MATCH($A337,'3_RatesBilling'!$A:$A,0))</f>
        <v>0</v>
      </c>
      <c r="W337" s="211">
        <f>$D337*INDEX('3_RatesBilling'!Y:Y,MATCH($A337,'3_RatesBilling'!$A:$A,0))</f>
        <v>0</v>
      </c>
      <c r="X337" s="211">
        <f>$D337*INDEX('3_RatesBilling'!Z:Z,MATCH($A337,'3_RatesBilling'!$A:$A,0))</f>
        <v>0</v>
      </c>
      <c r="Y337" s="211">
        <f>$D337*INDEX('3_RatesBilling'!AA:AA,MATCH($A337,'3_RatesBilling'!$A:$A,0))</f>
        <v>0</v>
      </c>
      <c r="Z337" s="211">
        <f>$D337*INDEX('3_RatesBilling'!AB:AB,MATCH($A337,'3_RatesBilling'!$A:$A,0))</f>
        <v>0</v>
      </c>
      <c r="AA337" s="211">
        <f>$D337*INDEX('3_RatesBilling'!AC:AC,MATCH($A337,'3_RatesBilling'!$A:$A,0))</f>
        <v>0</v>
      </c>
      <c r="AC337" s="211" t="e">
        <f t="shared" ca="1" si="162"/>
        <v>#REF!</v>
      </c>
      <c r="AD337" s="211" t="e">
        <f t="shared" ca="1" si="163"/>
        <v>#REF!</v>
      </c>
      <c r="AE337" s="211" t="e">
        <f t="shared" ca="1" si="164"/>
        <v>#REF!</v>
      </c>
      <c r="AF337" s="211" t="e">
        <f t="shared" ca="1" si="165"/>
        <v>#REF!</v>
      </c>
      <c r="AG337" s="211" t="e">
        <f t="shared" ca="1" si="166"/>
        <v>#REF!</v>
      </c>
      <c r="AH337" s="211" t="e">
        <f t="shared" ca="1" si="167"/>
        <v>#REF!</v>
      </c>
      <c r="AI337" s="211" t="e">
        <f t="shared" ca="1" si="168"/>
        <v>#REF!</v>
      </c>
      <c r="AJ337" s="211" t="e">
        <f t="shared" ca="1" si="169"/>
        <v>#REF!</v>
      </c>
      <c r="AK337" s="211" t="e">
        <f t="shared" ca="1" si="170"/>
        <v>#REF!</v>
      </c>
      <c r="AL337" s="211" t="e">
        <f t="shared" ca="1" si="171"/>
        <v>#REF!</v>
      </c>
      <c r="AM337" s="211" t="e">
        <f t="shared" ca="1" si="172"/>
        <v>#REF!</v>
      </c>
      <c r="AN337" s="211" t="e">
        <f t="shared" ca="1" si="173"/>
        <v>#REF!</v>
      </c>
      <c r="AO337" s="211" t="e">
        <f t="shared" ca="1" si="174"/>
        <v>#REF!</v>
      </c>
      <c r="AP337" s="211" t="e">
        <f t="shared" ca="1" si="175"/>
        <v>#REF!</v>
      </c>
      <c r="AQ337" s="211" t="e">
        <f t="shared" ca="1" si="176"/>
        <v>#REF!</v>
      </c>
      <c r="AR337" s="211" t="e">
        <f t="shared" ca="1" si="177"/>
        <v>#REF!</v>
      </c>
      <c r="AT337" s="209" t="e">
        <f t="shared" ca="1" si="178"/>
        <v>#REF!</v>
      </c>
      <c r="AU337" s="209" t="e">
        <f t="shared" ca="1" si="179"/>
        <v>#REF!</v>
      </c>
      <c r="AV337" s="209" t="e">
        <f t="shared" ca="1" si="180"/>
        <v>#REF!</v>
      </c>
      <c r="AW337" s="209" t="e">
        <f t="shared" ca="1" si="181"/>
        <v>#REF!</v>
      </c>
      <c r="AX337" s="209" t="e">
        <f t="shared" ca="1" si="182"/>
        <v>#REF!</v>
      </c>
      <c r="AY337" s="209" t="e">
        <f t="shared" ca="1" si="183"/>
        <v>#REF!</v>
      </c>
      <c r="AZ337" s="209" t="e">
        <f t="shared" ca="1" si="184"/>
        <v>#REF!</v>
      </c>
      <c r="BA337" s="209" t="e">
        <f t="shared" ca="1" si="185"/>
        <v>#REF!</v>
      </c>
      <c r="BB337" s="209" t="e">
        <f t="shared" ca="1" si="186"/>
        <v>#REF!</v>
      </c>
      <c r="BC337" s="209" t="e">
        <f t="shared" ca="1" si="187"/>
        <v>#REF!</v>
      </c>
      <c r="BD337" s="209" t="e">
        <f t="shared" ca="1" si="188"/>
        <v>#REF!</v>
      </c>
      <c r="BE337" s="209" t="e">
        <f t="shared" ca="1" si="189"/>
        <v>#REF!</v>
      </c>
      <c r="BF337" s="209" t="e">
        <f t="shared" ca="1" si="190"/>
        <v>#REF!</v>
      </c>
      <c r="BG337" s="209" t="e">
        <f t="shared" ca="1" si="191"/>
        <v>#REF!</v>
      </c>
      <c r="BH337" s="209" t="e">
        <f t="shared" ca="1" si="192"/>
        <v>#REF!</v>
      </c>
      <c r="BI337" s="209" t="e">
        <f t="shared" ca="1" si="193"/>
        <v>#REF!</v>
      </c>
    </row>
    <row r="338" spans="1:61" s="3" customFormat="1">
      <c r="A338" s="246" t="s">
        <v>680</v>
      </c>
      <c r="B338" s="246" t="str">
        <f>INDEX('Ref1'!$E:$E,MATCH(A338,'Ref1'!$A:$A,0))</f>
        <v>Tewkesbury</v>
      </c>
      <c r="C338" s="246" t="str">
        <f>INDEX('Ref1'!$B:$B,MATCH($A338,'Ref1'!$A:$A,0))</f>
        <v>SD</v>
      </c>
      <c r="D338" s="307">
        <f>INDEX(Inputs!$K$61:$K$71,MATCH($C338,Inputs!$Q$61:$Q$71,0))</f>
        <v>0</v>
      </c>
      <c r="E338" s="211">
        <f>$D338*INDEX('3_RatesBilling'!G:G,MATCH($A338,'3_RatesBilling'!$A:$A,0))</f>
        <v>0</v>
      </c>
      <c r="F338" s="211">
        <f>$D338*INDEX('3_RatesBilling'!H:H,MATCH($A338,'3_RatesBilling'!$A:$A,0))</f>
        <v>0</v>
      </c>
      <c r="G338" s="211">
        <f>$D338*INDEX('3_RatesBilling'!I:I,MATCH($A338,'3_RatesBilling'!$A:$A,0))</f>
        <v>0</v>
      </c>
      <c r="H338" s="211">
        <f>$D338*INDEX('3_RatesBilling'!J:J,MATCH($A338,'3_RatesBilling'!$A:$A,0))</f>
        <v>0</v>
      </c>
      <c r="I338" s="211">
        <f>$D338*INDEX('3_RatesBilling'!K:K,MATCH($A338,'3_RatesBilling'!$A:$A,0))</f>
        <v>0</v>
      </c>
      <c r="J338" s="211">
        <f>$D338*INDEX('3_RatesBilling'!L:L,MATCH($A338,'3_RatesBilling'!$A:$A,0))</f>
        <v>0</v>
      </c>
      <c r="K338" s="216">
        <f>$D338*INDEX('3_RatesBilling'!M:M,MATCH($A338,'3_RatesBilling'!$A:$A,0))</f>
        <v>0</v>
      </c>
      <c r="L338" s="213">
        <f>$D338*INDEX('3_RatesBilling'!N:N,MATCH($A338,'3_RatesBilling'!$A:$A,0))</f>
        <v>0</v>
      </c>
      <c r="M338" s="211">
        <f>$D338*INDEX('3_RatesBilling'!O:O,MATCH($A338,'3_RatesBilling'!$A:$A,0))</f>
        <v>0</v>
      </c>
      <c r="N338" s="211">
        <f>$D338*INDEX('3_RatesBilling'!P:P,MATCH($A338,'3_RatesBilling'!$A:$A,0))</f>
        <v>0</v>
      </c>
      <c r="O338" s="211">
        <f>$D338*INDEX('3_RatesBilling'!Q:Q,MATCH($A338,'3_RatesBilling'!$A:$A,0))</f>
        <v>0</v>
      </c>
      <c r="P338" s="211">
        <f>$D338*INDEX('3_RatesBilling'!R:R,MATCH($A338,'3_RatesBilling'!$A:$A,0))</f>
        <v>0</v>
      </c>
      <c r="Q338" s="211">
        <f>$D338*INDEX('3_RatesBilling'!S:S,MATCH($A338,'3_RatesBilling'!$A:$A,0))</f>
        <v>0</v>
      </c>
      <c r="R338" s="211">
        <f>$D338*INDEX('3_RatesBilling'!T:T,MATCH($A338,'3_RatesBilling'!$A:$A,0))</f>
        <v>0</v>
      </c>
      <c r="S338" s="211">
        <f>$D338*INDEX('3_RatesBilling'!U:U,MATCH($A338,'3_RatesBilling'!$A:$A,0))</f>
        <v>0</v>
      </c>
      <c r="T338" s="211">
        <f>$D338*INDEX('3_RatesBilling'!V:V,MATCH($A338,'3_RatesBilling'!$A:$A,0))</f>
        <v>0</v>
      </c>
      <c r="U338" s="211">
        <f>$D338*INDEX('3_RatesBilling'!W:W,MATCH($A338,'3_RatesBilling'!$A:$A,0))</f>
        <v>0</v>
      </c>
      <c r="V338" s="211">
        <f>$D338*INDEX('3_RatesBilling'!X:X,MATCH($A338,'3_RatesBilling'!$A:$A,0))</f>
        <v>0</v>
      </c>
      <c r="W338" s="211">
        <f>$D338*INDEX('3_RatesBilling'!Y:Y,MATCH($A338,'3_RatesBilling'!$A:$A,0))</f>
        <v>0</v>
      </c>
      <c r="X338" s="211">
        <f>$D338*INDEX('3_RatesBilling'!Z:Z,MATCH($A338,'3_RatesBilling'!$A:$A,0))</f>
        <v>0</v>
      </c>
      <c r="Y338" s="211">
        <f>$D338*INDEX('3_RatesBilling'!AA:AA,MATCH($A338,'3_RatesBilling'!$A:$A,0))</f>
        <v>0</v>
      </c>
      <c r="Z338" s="211">
        <f>$D338*INDEX('3_RatesBilling'!AB:AB,MATCH($A338,'3_RatesBilling'!$A:$A,0))</f>
        <v>0</v>
      </c>
      <c r="AA338" s="211">
        <f>$D338*INDEX('3_RatesBilling'!AC:AC,MATCH($A338,'3_RatesBilling'!$A:$A,0))</f>
        <v>0</v>
      </c>
      <c r="AC338" s="211" t="e">
        <f t="shared" ca="1" si="162"/>
        <v>#REF!</v>
      </c>
      <c r="AD338" s="211" t="e">
        <f t="shared" ca="1" si="163"/>
        <v>#REF!</v>
      </c>
      <c r="AE338" s="211" t="e">
        <f t="shared" ca="1" si="164"/>
        <v>#REF!</v>
      </c>
      <c r="AF338" s="211" t="e">
        <f t="shared" ca="1" si="165"/>
        <v>#REF!</v>
      </c>
      <c r="AG338" s="211" t="e">
        <f t="shared" ca="1" si="166"/>
        <v>#REF!</v>
      </c>
      <c r="AH338" s="211" t="e">
        <f t="shared" ca="1" si="167"/>
        <v>#REF!</v>
      </c>
      <c r="AI338" s="211" t="e">
        <f t="shared" ca="1" si="168"/>
        <v>#REF!</v>
      </c>
      <c r="AJ338" s="211" t="e">
        <f t="shared" ca="1" si="169"/>
        <v>#REF!</v>
      </c>
      <c r="AK338" s="211" t="e">
        <f t="shared" ca="1" si="170"/>
        <v>#REF!</v>
      </c>
      <c r="AL338" s="211" t="e">
        <f t="shared" ca="1" si="171"/>
        <v>#REF!</v>
      </c>
      <c r="AM338" s="211" t="e">
        <f t="shared" ca="1" si="172"/>
        <v>#REF!</v>
      </c>
      <c r="AN338" s="211" t="e">
        <f t="shared" ca="1" si="173"/>
        <v>#REF!</v>
      </c>
      <c r="AO338" s="211" t="e">
        <f t="shared" ca="1" si="174"/>
        <v>#REF!</v>
      </c>
      <c r="AP338" s="211" t="e">
        <f t="shared" ca="1" si="175"/>
        <v>#REF!</v>
      </c>
      <c r="AQ338" s="211" t="e">
        <f t="shared" ca="1" si="176"/>
        <v>#REF!</v>
      </c>
      <c r="AR338" s="211" t="e">
        <f t="shared" ca="1" si="177"/>
        <v>#REF!</v>
      </c>
      <c r="AT338" s="209" t="e">
        <f t="shared" ca="1" si="178"/>
        <v>#REF!</v>
      </c>
      <c r="AU338" s="209" t="e">
        <f t="shared" ca="1" si="179"/>
        <v>#REF!</v>
      </c>
      <c r="AV338" s="209" t="e">
        <f t="shared" ca="1" si="180"/>
        <v>#REF!</v>
      </c>
      <c r="AW338" s="209" t="e">
        <f t="shared" ca="1" si="181"/>
        <v>#REF!</v>
      </c>
      <c r="AX338" s="209" t="e">
        <f t="shared" ca="1" si="182"/>
        <v>#REF!</v>
      </c>
      <c r="AY338" s="209" t="e">
        <f t="shared" ca="1" si="183"/>
        <v>#REF!</v>
      </c>
      <c r="AZ338" s="209" t="e">
        <f t="shared" ca="1" si="184"/>
        <v>#REF!</v>
      </c>
      <c r="BA338" s="209" t="e">
        <f t="shared" ca="1" si="185"/>
        <v>#REF!</v>
      </c>
      <c r="BB338" s="209" t="e">
        <f t="shared" ca="1" si="186"/>
        <v>#REF!</v>
      </c>
      <c r="BC338" s="209" t="e">
        <f t="shared" ca="1" si="187"/>
        <v>#REF!</v>
      </c>
      <c r="BD338" s="209" t="e">
        <f t="shared" ca="1" si="188"/>
        <v>#REF!</v>
      </c>
      <c r="BE338" s="209" t="e">
        <f t="shared" ca="1" si="189"/>
        <v>#REF!</v>
      </c>
      <c r="BF338" s="209" t="e">
        <f t="shared" ca="1" si="190"/>
        <v>#REF!</v>
      </c>
      <c r="BG338" s="209" t="e">
        <f t="shared" ca="1" si="191"/>
        <v>#REF!</v>
      </c>
      <c r="BH338" s="209" t="e">
        <f t="shared" ca="1" si="192"/>
        <v>#REF!</v>
      </c>
      <c r="BI338" s="209" t="e">
        <f t="shared" ca="1" si="193"/>
        <v>#REF!</v>
      </c>
    </row>
    <row r="339" spans="1:61" s="3" customFormat="1">
      <c r="A339" s="246" t="s">
        <v>682</v>
      </c>
      <c r="B339" s="246" t="str">
        <f>INDEX('Ref1'!$E:$E,MATCH(A339,'Ref1'!$A:$A,0))</f>
        <v>Thanet</v>
      </c>
      <c r="C339" s="246" t="str">
        <f>INDEX('Ref1'!$B:$B,MATCH($A339,'Ref1'!$A:$A,0))</f>
        <v>SD</v>
      </c>
      <c r="D339" s="307">
        <f>INDEX(Inputs!$K$61:$K$71,MATCH($C339,Inputs!$Q$61:$Q$71,0))</f>
        <v>0</v>
      </c>
      <c r="E339" s="211">
        <f>$D339*INDEX('3_RatesBilling'!G:G,MATCH($A339,'3_RatesBilling'!$A:$A,0))</f>
        <v>0</v>
      </c>
      <c r="F339" s="211">
        <f>$D339*INDEX('3_RatesBilling'!H:H,MATCH($A339,'3_RatesBilling'!$A:$A,0))</f>
        <v>0</v>
      </c>
      <c r="G339" s="211">
        <f>$D339*INDEX('3_RatesBilling'!I:I,MATCH($A339,'3_RatesBilling'!$A:$A,0))</f>
        <v>0</v>
      </c>
      <c r="H339" s="211">
        <f>$D339*INDEX('3_RatesBilling'!J:J,MATCH($A339,'3_RatesBilling'!$A:$A,0))</f>
        <v>0</v>
      </c>
      <c r="I339" s="211">
        <f>$D339*INDEX('3_RatesBilling'!K:K,MATCH($A339,'3_RatesBilling'!$A:$A,0))</f>
        <v>0</v>
      </c>
      <c r="J339" s="211">
        <f>$D339*INDEX('3_RatesBilling'!L:L,MATCH($A339,'3_RatesBilling'!$A:$A,0))</f>
        <v>0</v>
      </c>
      <c r="K339" s="216">
        <f>$D339*INDEX('3_RatesBilling'!M:M,MATCH($A339,'3_RatesBilling'!$A:$A,0))</f>
        <v>0</v>
      </c>
      <c r="L339" s="213">
        <f>$D339*INDEX('3_RatesBilling'!N:N,MATCH($A339,'3_RatesBilling'!$A:$A,0))</f>
        <v>0</v>
      </c>
      <c r="M339" s="211">
        <f>$D339*INDEX('3_RatesBilling'!O:O,MATCH($A339,'3_RatesBilling'!$A:$A,0))</f>
        <v>0</v>
      </c>
      <c r="N339" s="211">
        <f>$D339*INDEX('3_RatesBilling'!P:P,MATCH($A339,'3_RatesBilling'!$A:$A,0))</f>
        <v>0</v>
      </c>
      <c r="O339" s="211">
        <f>$D339*INDEX('3_RatesBilling'!Q:Q,MATCH($A339,'3_RatesBilling'!$A:$A,0))</f>
        <v>0</v>
      </c>
      <c r="P339" s="211">
        <f>$D339*INDEX('3_RatesBilling'!R:R,MATCH($A339,'3_RatesBilling'!$A:$A,0))</f>
        <v>0</v>
      </c>
      <c r="Q339" s="211">
        <f>$D339*INDEX('3_RatesBilling'!S:S,MATCH($A339,'3_RatesBilling'!$A:$A,0))</f>
        <v>0</v>
      </c>
      <c r="R339" s="211">
        <f>$D339*INDEX('3_RatesBilling'!T:T,MATCH($A339,'3_RatesBilling'!$A:$A,0))</f>
        <v>0</v>
      </c>
      <c r="S339" s="211">
        <f>$D339*INDEX('3_RatesBilling'!U:U,MATCH($A339,'3_RatesBilling'!$A:$A,0))</f>
        <v>0</v>
      </c>
      <c r="T339" s="211">
        <f>$D339*INDEX('3_RatesBilling'!V:V,MATCH($A339,'3_RatesBilling'!$A:$A,0))</f>
        <v>0</v>
      </c>
      <c r="U339" s="211">
        <f>$D339*INDEX('3_RatesBilling'!W:W,MATCH($A339,'3_RatesBilling'!$A:$A,0))</f>
        <v>0</v>
      </c>
      <c r="V339" s="211">
        <f>$D339*INDEX('3_RatesBilling'!X:X,MATCH($A339,'3_RatesBilling'!$A:$A,0))</f>
        <v>0</v>
      </c>
      <c r="W339" s="211">
        <f>$D339*INDEX('3_RatesBilling'!Y:Y,MATCH($A339,'3_RatesBilling'!$A:$A,0))</f>
        <v>0</v>
      </c>
      <c r="X339" s="211">
        <f>$D339*INDEX('3_RatesBilling'!Z:Z,MATCH($A339,'3_RatesBilling'!$A:$A,0))</f>
        <v>0</v>
      </c>
      <c r="Y339" s="211">
        <f>$D339*INDEX('3_RatesBilling'!AA:AA,MATCH($A339,'3_RatesBilling'!$A:$A,0))</f>
        <v>0</v>
      </c>
      <c r="Z339" s="211">
        <f>$D339*INDEX('3_RatesBilling'!AB:AB,MATCH($A339,'3_RatesBilling'!$A:$A,0))</f>
        <v>0</v>
      </c>
      <c r="AA339" s="211">
        <f>$D339*INDEX('3_RatesBilling'!AC:AC,MATCH($A339,'3_RatesBilling'!$A:$A,0))</f>
        <v>0</v>
      </c>
      <c r="AC339" s="211" t="e">
        <f t="shared" ca="1" si="162"/>
        <v>#REF!</v>
      </c>
      <c r="AD339" s="211" t="e">
        <f t="shared" ca="1" si="163"/>
        <v>#REF!</v>
      </c>
      <c r="AE339" s="211" t="e">
        <f t="shared" ca="1" si="164"/>
        <v>#REF!</v>
      </c>
      <c r="AF339" s="211" t="e">
        <f t="shared" ca="1" si="165"/>
        <v>#REF!</v>
      </c>
      <c r="AG339" s="211" t="e">
        <f t="shared" ca="1" si="166"/>
        <v>#REF!</v>
      </c>
      <c r="AH339" s="211" t="e">
        <f t="shared" ca="1" si="167"/>
        <v>#REF!</v>
      </c>
      <c r="AI339" s="211" t="e">
        <f t="shared" ca="1" si="168"/>
        <v>#REF!</v>
      </c>
      <c r="AJ339" s="211" t="e">
        <f t="shared" ca="1" si="169"/>
        <v>#REF!</v>
      </c>
      <c r="AK339" s="211" t="e">
        <f t="shared" ca="1" si="170"/>
        <v>#REF!</v>
      </c>
      <c r="AL339" s="211" t="e">
        <f t="shared" ca="1" si="171"/>
        <v>#REF!</v>
      </c>
      <c r="AM339" s="211" t="e">
        <f t="shared" ca="1" si="172"/>
        <v>#REF!</v>
      </c>
      <c r="AN339" s="211" t="e">
        <f t="shared" ca="1" si="173"/>
        <v>#REF!</v>
      </c>
      <c r="AO339" s="211" t="e">
        <f t="shared" ca="1" si="174"/>
        <v>#REF!</v>
      </c>
      <c r="AP339" s="211" t="e">
        <f t="shared" ca="1" si="175"/>
        <v>#REF!</v>
      </c>
      <c r="AQ339" s="211" t="e">
        <f t="shared" ca="1" si="176"/>
        <v>#REF!</v>
      </c>
      <c r="AR339" s="211" t="e">
        <f t="shared" ca="1" si="177"/>
        <v>#REF!</v>
      </c>
      <c r="AT339" s="209" t="e">
        <f t="shared" ca="1" si="178"/>
        <v>#REF!</v>
      </c>
      <c r="AU339" s="209" t="e">
        <f t="shared" ca="1" si="179"/>
        <v>#REF!</v>
      </c>
      <c r="AV339" s="209" t="e">
        <f t="shared" ca="1" si="180"/>
        <v>#REF!</v>
      </c>
      <c r="AW339" s="209" t="e">
        <f t="shared" ca="1" si="181"/>
        <v>#REF!</v>
      </c>
      <c r="AX339" s="209" t="e">
        <f t="shared" ca="1" si="182"/>
        <v>#REF!</v>
      </c>
      <c r="AY339" s="209" t="e">
        <f t="shared" ca="1" si="183"/>
        <v>#REF!</v>
      </c>
      <c r="AZ339" s="209" t="e">
        <f t="shared" ca="1" si="184"/>
        <v>#REF!</v>
      </c>
      <c r="BA339" s="209" t="e">
        <f t="shared" ca="1" si="185"/>
        <v>#REF!</v>
      </c>
      <c r="BB339" s="209" t="e">
        <f t="shared" ca="1" si="186"/>
        <v>#REF!</v>
      </c>
      <c r="BC339" s="209" t="e">
        <f t="shared" ca="1" si="187"/>
        <v>#REF!</v>
      </c>
      <c r="BD339" s="209" t="e">
        <f t="shared" ca="1" si="188"/>
        <v>#REF!</v>
      </c>
      <c r="BE339" s="209" t="e">
        <f t="shared" ca="1" si="189"/>
        <v>#REF!</v>
      </c>
      <c r="BF339" s="209" t="e">
        <f t="shared" ca="1" si="190"/>
        <v>#REF!</v>
      </c>
      <c r="BG339" s="209" t="e">
        <f t="shared" ca="1" si="191"/>
        <v>#REF!</v>
      </c>
      <c r="BH339" s="209" t="e">
        <f t="shared" ca="1" si="192"/>
        <v>#REF!</v>
      </c>
      <c r="BI339" s="209" t="e">
        <f t="shared" ca="1" si="193"/>
        <v>#REF!</v>
      </c>
    </row>
    <row r="340" spans="1:61" s="3" customFormat="1">
      <c r="A340" s="246" t="s">
        <v>684</v>
      </c>
      <c r="B340" s="246" t="str">
        <f>INDEX('Ref1'!$E:$E,MATCH(A340,'Ref1'!$A:$A,0))</f>
        <v>Three Rivers</v>
      </c>
      <c r="C340" s="246" t="str">
        <f>INDEX('Ref1'!$B:$B,MATCH($A340,'Ref1'!$A:$A,0))</f>
        <v>SD</v>
      </c>
      <c r="D340" s="307">
        <f>INDEX(Inputs!$K$61:$K$71,MATCH($C340,Inputs!$Q$61:$Q$71,0))</f>
        <v>0</v>
      </c>
      <c r="E340" s="211">
        <f>$D340*INDEX('3_RatesBilling'!G:G,MATCH($A340,'3_RatesBilling'!$A:$A,0))</f>
        <v>0</v>
      </c>
      <c r="F340" s="211">
        <f>$D340*INDEX('3_RatesBilling'!H:H,MATCH($A340,'3_RatesBilling'!$A:$A,0))</f>
        <v>0</v>
      </c>
      <c r="G340" s="211">
        <f>$D340*INDEX('3_RatesBilling'!I:I,MATCH($A340,'3_RatesBilling'!$A:$A,0))</f>
        <v>0</v>
      </c>
      <c r="H340" s="211">
        <f>$D340*INDEX('3_RatesBilling'!J:J,MATCH($A340,'3_RatesBilling'!$A:$A,0))</f>
        <v>0</v>
      </c>
      <c r="I340" s="211">
        <f>$D340*INDEX('3_RatesBilling'!K:K,MATCH($A340,'3_RatesBilling'!$A:$A,0))</f>
        <v>0</v>
      </c>
      <c r="J340" s="211">
        <f>$D340*INDEX('3_RatesBilling'!L:L,MATCH($A340,'3_RatesBilling'!$A:$A,0))</f>
        <v>0</v>
      </c>
      <c r="K340" s="216">
        <f>$D340*INDEX('3_RatesBilling'!M:M,MATCH($A340,'3_RatesBilling'!$A:$A,0))</f>
        <v>0</v>
      </c>
      <c r="L340" s="213">
        <f>$D340*INDEX('3_RatesBilling'!N:N,MATCH($A340,'3_RatesBilling'!$A:$A,0))</f>
        <v>0</v>
      </c>
      <c r="M340" s="211">
        <f>$D340*INDEX('3_RatesBilling'!O:O,MATCH($A340,'3_RatesBilling'!$A:$A,0))</f>
        <v>0</v>
      </c>
      <c r="N340" s="211">
        <f>$D340*INDEX('3_RatesBilling'!P:P,MATCH($A340,'3_RatesBilling'!$A:$A,0))</f>
        <v>0</v>
      </c>
      <c r="O340" s="211">
        <f>$D340*INDEX('3_RatesBilling'!Q:Q,MATCH($A340,'3_RatesBilling'!$A:$A,0))</f>
        <v>0</v>
      </c>
      <c r="P340" s="211">
        <f>$D340*INDEX('3_RatesBilling'!R:R,MATCH($A340,'3_RatesBilling'!$A:$A,0))</f>
        <v>0</v>
      </c>
      <c r="Q340" s="211">
        <f>$D340*INDEX('3_RatesBilling'!S:S,MATCH($A340,'3_RatesBilling'!$A:$A,0))</f>
        <v>0</v>
      </c>
      <c r="R340" s="211">
        <f>$D340*INDEX('3_RatesBilling'!T:T,MATCH($A340,'3_RatesBilling'!$A:$A,0))</f>
        <v>0</v>
      </c>
      <c r="S340" s="211">
        <f>$D340*INDEX('3_RatesBilling'!U:U,MATCH($A340,'3_RatesBilling'!$A:$A,0))</f>
        <v>0</v>
      </c>
      <c r="T340" s="211">
        <f>$D340*INDEX('3_RatesBilling'!V:V,MATCH($A340,'3_RatesBilling'!$A:$A,0))</f>
        <v>0</v>
      </c>
      <c r="U340" s="211">
        <f>$D340*INDEX('3_RatesBilling'!W:W,MATCH($A340,'3_RatesBilling'!$A:$A,0))</f>
        <v>0</v>
      </c>
      <c r="V340" s="211">
        <f>$D340*INDEX('3_RatesBilling'!X:X,MATCH($A340,'3_RatesBilling'!$A:$A,0))</f>
        <v>0</v>
      </c>
      <c r="W340" s="211">
        <f>$D340*INDEX('3_RatesBilling'!Y:Y,MATCH($A340,'3_RatesBilling'!$A:$A,0))</f>
        <v>0</v>
      </c>
      <c r="X340" s="211">
        <f>$D340*INDEX('3_RatesBilling'!Z:Z,MATCH($A340,'3_RatesBilling'!$A:$A,0))</f>
        <v>0</v>
      </c>
      <c r="Y340" s="211">
        <f>$D340*INDEX('3_RatesBilling'!AA:AA,MATCH($A340,'3_RatesBilling'!$A:$A,0))</f>
        <v>0</v>
      </c>
      <c r="Z340" s="211">
        <f>$D340*INDEX('3_RatesBilling'!AB:AB,MATCH($A340,'3_RatesBilling'!$A:$A,0))</f>
        <v>0</v>
      </c>
      <c r="AA340" s="211">
        <f>$D340*INDEX('3_RatesBilling'!AC:AC,MATCH($A340,'3_RatesBilling'!$A:$A,0))</f>
        <v>0</v>
      </c>
      <c r="AC340" s="211" t="e">
        <f t="shared" ca="1" si="162"/>
        <v>#REF!</v>
      </c>
      <c r="AD340" s="211" t="e">
        <f t="shared" ca="1" si="163"/>
        <v>#REF!</v>
      </c>
      <c r="AE340" s="211" t="e">
        <f t="shared" ca="1" si="164"/>
        <v>#REF!</v>
      </c>
      <c r="AF340" s="211" t="e">
        <f t="shared" ca="1" si="165"/>
        <v>#REF!</v>
      </c>
      <c r="AG340" s="211" t="e">
        <f t="shared" ca="1" si="166"/>
        <v>#REF!</v>
      </c>
      <c r="AH340" s="211" t="e">
        <f t="shared" ca="1" si="167"/>
        <v>#REF!</v>
      </c>
      <c r="AI340" s="211" t="e">
        <f t="shared" ca="1" si="168"/>
        <v>#REF!</v>
      </c>
      <c r="AJ340" s="211" t="e">
        <f t="shared" ca="1" si="169"/>
        <v>#REF!</v>
      </c>
      <c r="AK340" s="211" t="e">
        <f t="shared" ca="1" si="170"/>
        <v>#REF!</v>
      </c>
      <c r="AL340" s="211" t="e">
        <f t="shared" ca="1" si="171"/>
        <v>#REF!</v>
      </c>
      <c r="AM340" s="211" t="e">
        <f t="shared" ca="1" si="172"/>
        <v>#REF!</v>
      </c>
      <c r="AN340" s="211" t="e">
        <f t="shared" ca="1" si="173"/>
        <v>#REF!</v>
      </c>
      <c r="AO340" s="211" t="e">
        <f t="shared" ca="1" si="174"/>
        <v>#REF!</v>
      </c>
      <c r="AP340" s="211" t="e">
        <f t="shared" ca="1" si="175"/>
        <v>#REF!</v>
      </c>
      <c r="AQ340" s="211" t="e">
        <f t="shared" ca="1" si="176"/>
        <v>#REF!</v>
      </c>
      <c r="AR340" s="211" t="e">
        <f t="shared" ca="1" si="177"/>
        <v>#REF!</v>
      </c>
      <c r="AT340" s="209" t="e">
        <f t="shared" ca="1" si="178"/>
        <v>#REF!</v>
      </c>
      <c r="AU340" s="209" t="e">
        <f t="shared" ca="1" si="179"/>
        <v>#REF!</v>
      </c>
      <c r="AV340" s="209" t="e">
        <f t="shared" ca="1" si="180"/>
        <v>#REF!</v>
      </c>
      <c r="AW340" s="209" t="e">
        <f t="shared" ca="1" si="181"/>
        <v>#REF!</v>
      </c>
      <c r="AX340" s="209" t="e">
        <f t="shared" ca="1" si="182"/>
        <v>#REF!</v>
      </c>
      <c r="AY340" s="209" t="e">
        <f t="shared" ca="1" si="183"/>
        <v>#REF!</v>
      </c>
      <c r="AZ340" s="209" t="e">
        <f t="shared" ca="1" si="184"/>
        <v>#REF!</v>
      </c>
      <c r="BA340" s="209" t="e">
        <f t="shared" ca="1" si="185"/>
        <v>#REF!</v>
      </c>
      <c r="BB340" s="209" t="e">
        <f t="shared" ca="1" si="186"/>
        <v>#REF!</v>
      </c>
      <c r="BC340" s="209" t="e">
        <f t="shared" ca="1" si="187"/>
        <v>#REF!</v>
      </c>
      <c r="BD340" s="209" t="e">
        <f t="shared" ca="1" si="188"/>
        <v>#REF!</v>
      </c>
      <c r="BE340" s="209" t="e">
        <f t="shared" ca="1" si="189"/>
        <v>#REF!</v>
      </c>
      <c r="BF340" s="209" t="e">
        <f t="shared" ca="1" si="190"/>
        <v>#REF!</v>
      </c>
      <c r="BG340" s="209" t="e">
        <f t="shared" ca="1" si="191"/>
        <v>#REF!</v>
      </c>
      <c r="BH340" s="209" t="e">
        <f t="shared" ca="1" si="192"/>
        <v>#REF!</v>
      </c>
      <c r="BI340" s="209" t="e">
        <f t="shared" ca="1" si="193"/>
        <v>#REF!</v>
      </c>
    </row>
    <row r="341" spans="1:61" s="3" customFormat="1">
      <c r="A341" s="246" t="s">
        <v>686</v>
      </c>
      <c r="B341" s="246" t="str">
        <f>INDEX('Ref1'!$E:$E,MATCH(A341,'Ref1'!$A:$A,0))</f>
        <v>Thurrock</v>
      </c>
      <c r="C341" s="246" t="str">
        <f>INDEX('Ref1'!$B:$B,MATCH($A341,'Ref1'!$A:$A,0))</f>
        <v>UNINFIR</v>
      </c>
      <c r="D341" s="307">
        <f>INDEX(Inputs!$K$61:$K$71,MATCH($C341,Inputs!$Q$61:$Q$71,0))</f>
        <v>0</v>
      </c>
      <c r="E341" s="211">
        <f>$D341*INDEX('3_RatesBilling'!G:G,MATCH($A341,'3_RatesBilling'!$A:$A,0))</f>
        <v>0</v>
      </c>
      <c r="F341" s="211">
        <f>$D341*INDEX('3_RatesBilling'!H:H,MATCH($A341,'3_RatesBilling'!$A:$A,0))</f>
        <v>0</v>
      </c>
      <c r="G341" s="211">
        <f>$D341*INDEX('3_RatesBilling'!I:I,MATCH($A341,'3_RatesBilling'!$A:$A,0))</f>
        <v>0</v>
      </c>
      <c r="H341" s="211">
        <f>$D341*INDEX('3_RatesBilling'!J:J,MATCH($A341,'3_RatesBilling'!$A:$A,0))</f>
        <v>0</v>
      </c>
      <c r="I341" s="211">
        <f>$D341*INDEX('3_RatesBilling'!K:K,MATCH($A341,'3_RatesBilling'!$A:$A,0))</f>
        <v>0</v>
      </c>
      <c r="J341" s="211">
        <f>$D341*INDEX('3_RatesBilling'!L:L,MATCH($A341,'3_RatesBilling'!$A:$A,0))</f>
        <v>0</v>
      </c>
      <c r="K341" s="216">
        <f>$D341*INDEX('3_RatesBilling'!M:M,MATCH($A341,'3_RatesBilling'!$A:$A,0))</f>
        <v>0</v>
      </c>
      <c r="L341" s="213">
        <f>$D341*INDEX('3_RatesBilling'!N:N,MATCH($A341,'3_RatesBilling'!$A:$A,0))</f>
        <v>0</v>
      </c>
      <c r="M341" s="211">
        <f>$D341*INDEX('3_RatesBilling'!O:O,MATCH($A341,'3_RatesBilling'!$A:$A,0))</f>
        <v>0</v>
      </c>
      <c r="N341" s="211">
        <f>$D341*INDEX('3_RatesBilling'!P:P,MATCH($A341,'3_RatesBilling'!$A:$A,0))</f>
        <v>0</v>
      </c>
      <c r="O341" s="211">
        <f>$D341*INDEX('3_RatesBilling'!Q:Q,MATCH($A341,'3_RatesBilling'!$A:$A,0))</f>
        <v>0</v>
      </c>
      <c r="P341" s="211">
        <f>$D341*INDEX('3_RatesBilling'!R:R,MATCH($A341,'3_RatesBilling'!$A:$A,0))</f>
        <v>0</v>
      </c>
      <c r="Q341" s="211">
        <f>$D341*INDEX('3_RatesBilling'!S:S,MATCH($A341,'3_RatesBilling'!$A:$A,0))</f>
        <v>0</v>
      </c>
      <c r="R341" s="211">
        <f>$D341*INDEX('3_RatesBilling'!T:T,MATCH($A341,'3_RatesBilling'!$A:$A,0))</f>
        <v>0</v>
      </c>
      <c r="S341" s="211">
        <f>$D341*INDEX('3_RatesBilling'!U:U,MATCH($A341,'3_RatesBilling'!$A:$A,0))</f>
        <v>0</v>
      </c>
      <c r="T341" s="211">
        <f>$D341*INDEX('3_RatesBilling'!V:V,MATCH($A341,'3_RatesBilling'!$A:$A,0))</f>
        <v>0</v>
      </c>
      <c r="U341" s="211">
        <f>$D341*INDEX('3_RatesBilling'!W:W,MATCH($A341,'3_RatesBilling'!$A:$A,0))</f>
        <v>0</v>
      </c>
      <c r="V341" s="211">
        <f>$D341*INDEX('3_RatesBilling'!X:X,MATCH($A341,'3_RatesBilling'!$A:$A,0))</f>
        <v>0</v>
      </c>
      <c r="W341" s="211">
        <f>$D341*INDEX('3_RatesBilling'!Y:Y,MATCH($A341,'3_RatesBilling'!$A:$A,0))</f>
        <v>0</v>
      </c>
      <c r="X341" s="211">
        <f>$D341*INDEX('3_RatesBilling'!Z:Z,MATCH($A341,'3_RatesBilling'!$A:$A,0))</f>
        <v>0</v>
      </c>
      <c r="Y341" s="211">
        <f>$D341*INDEX('3_RatesBilling'!AA:AA,MATCH($A341,'3_RatesBilling'!$A:$A,0))</f>
        <v>0</v>
      </c>
      <c r="Z341" s="211">
        <f>$D341*INDEX('3_RatesBilling'!AB:AB,MATCH($A341,'3_RatesBilling'!$A:$A,0))</f>
        <v>0</v>
      </c>
      <c r="AA341" s="211">
        <f>$D341*INDEX('3_RatesBilling'!AC:AC,MATCH($A341,'3_RatesBilling'!$A:$A,0))</f>
        <v>0</v>
      </c>
      <c r="AC341" s="211" t="e">
        <f t="shared" ca="1" si="162"/>
        <v>#REF!</v>
      </c>
      <c r="AD341" s="211" t="e">
        <f t="shared" ca="1" si="163"/>
        <v>#REF!</v>
      </c>
      <c r="AE341" s="211" t="e">
        <f t="shared" ca="1" si="164"/>
        <v>#REF!</v>
      </c>
      <c r="AF341" s="211" t="e">
        <f t="shared" ca="1" si="165"/>
        <v>#REF!</v>
      </c>
      <c r="AG341" s="211" t="e">
        <f t="shared" ca="1" si="166"/>
        <v>#REF!</v>
      </c>
      <c r="AH341" s="211" t="e">
        <f t="shared" ca="1" si="167"/>
        <v>#REF!</v>
      </c>
      <c r="AI341" s="211" t="e">
        <f t="shared" ca="1" si="168"/>
        <v>#REF!</v>
      </c>
      <c r="AJ341" s="211" t="e">
        <f t="shared" ca="1" si="169"/>
        <v>#REF!</v>
      </c>
      <c r="AK341" s="211" t="e">
        <f t="shared" ca="1" si="170"/>
        <v>#REF!</v>
      </c>
      <c r="AL341" s="211" t="e">
        <f t="shared" ca="1" si="171"/>
        <v>#REF!</v>
      </c>
      <c r="AM341" s="211" t="e">
        <f t="shared" ca="1" si="172"/>
        <v>#REF!</v>
      </c>
      <c r="AN341" s="211" t="e">
        <f t="shared" ca="1" si="173"/>
        <v>#REF!</v>
      </c>
      <c r="AO341" s="211" t="e">
        <f t="shared" ca="1" si="174"/>
        <v>#REF!</v>
      </c>
      <c r="AP341" s="211" t="e">
        <f t="shared" ca="1" si="175"/>
        <v>#REF!</v>
      </c>
      <c r="AQ341" s="211" t="e">
        <f t="shared" ca="1" si="176"/>
        <v>#REF!</v>
      </c>
      <c r="AR341" s="211" t="e">
        <f t="shared" ca="1" si="177"/>
        <v>#REF!</v>
      </c>
      <c r="AT341" s="209" t="e">
        <f t="shared" ca="1" si="178"/>
        <v>#REF!</v>
      </c>
      <c r="AU341" s="209" t="e">
        <f t="shared" ca="1" si="179"/>
        <v>#REF!</v>
      </c>
      <c r="AV341" s="209" t="e">
        <f t="shared" ca="1" si="180"/>
        <v>#REF!</v>
      </c>
      <c r="AW341" s="209" t="e">
        <f t="shared" ca="1" si="181"/>
        <v>#REF!</v>
      </c>
      <c r="AX341" s="209" t="e">
        <f t="shared" ca="1" si="182"/>
        <v>#REF!</v>
      </c>
      <c r="AY341" s="209" t="e">
        <f t="shared" ca="1" si="183"/>
        <v>#REF!</v>
      </c>
      <c r="AZ341" s="209" t="e">
        <f t="shared" ca="1" si="184"/>
        <v>#REF!</v>
      </c>
      <c r="BA341" s="209" t="e">
        <f t="shared" ca="1" si="185"/>
        <v>#REF!</v>
      </c>
      <c r="BB341" s="209" t="e">
        <f t="shared" ca="1" si="186"/>
        <v>#REF!</v>
      </c>
      <c r="BC341" s="209" t="e">
        <f t="shared" ca="1" si="187"/>
        <v>#REF!</v>
      </c>
      <c r="BD341" s="209" t="e">
        <f t="shared" ca="1" si="188"/>
        <v>#REF!</v>
      </c>
      <c r="BE341" s="209" t="e">
        <f t="shared" ca="1" si="189"/>
        <v>#REF!</v>
      </c>
      <c r="BF341" s="209" t="e">
        <f t="shared" ca="1" si="190"/>
        <v>#REF!</v>
      </c>
      <c r="BG341" s="209" t="e">
        <f t="shared" ca="1" si="191"/>
        <v>#REF!</v>
      </c>
      <c r="BH341" s="209" t="e">
        <f t="shared" ca="1" si="192"/>
        <v>#REF!</v>
      </c>
      <c r="BI341" s="209" t="e">
        <f t="shared" ca="1" si="193"/>
        <v>#REF!</v>
      </c>
    </row>
    <row r="342" spans="1:61" s="3" customFormat="1">
      <c r="A342" s="246" t="s">
        <v>688</v>
      </c>
      <c r="B342" s="246" t="str">
        <f>INDEX('Ref1'!$E:$E,MATCH(A342,'Ref1'!$A:$A,0))</f>
        <v>Tonbridge and Malling</v>
      </c>
      <c r="C342" s="246" t="str">
        <f>INDEX('Ref1'!$B:$B,MATCH($A342,'Ref1'!$A:$A,0))</f>
        <v>SD</v>
      </c>
      <c r="D342" s="307">
        <f>INDEX(Inputs!$K$61:$K$71,MATCH($C342,Inputs!$Q$61:$Q$71,0))</f>
        <v>0</v>
      </c>
      <c r="E342" s="211">
        <f>$D342*INDEX('3_RatesBilling'!G:G,MATCH($A342,'3_RatesBilling'!$A:$A,0))</f>
        <v>0</v>
      </c>
      <c r="F342" s="211">
        <f>$D342*INDEX('3_RatesBilling'!H:H,MATCH($A342,'3_RatesBilling'!$A:$A,0))</f>
        <v>0</v>
      </c>
      <c r="G342" s="211">
        <f>$D342*INDEX('3_RatesBilling'!I:I,MATCH($A342,'3_RatesBilling'!$A:$A,0))</f>
        <v>0</v>
      </c>
      <c r="H342" s="211">
        <f>$D342*INDEX('3_RatesBilling'!J:J,MATCH($A342,'3_RatesBilling'!$A:$A,0))</f>
        <v>0</v>
      </c>
      <c r="I342" s="211">
        <f>$D342*INDEX('3_RatesBilling'!K:K,MATCH($A342,'3_RatesBilling'!$A:$A,0))</f>
        <v>0</v>
      </c>
      <c r="J342" s="211">
        <f>$D342*INDEX('3_RatesBilling'!L:L,MATCH($A342,'3_RatesBilling'!$A:$A,0))</f>
        <v>0</v>
      </c>
      <c r="K342" s="216">
        <f>$D342*INDEX('3_RatesBilling'!M:M,MATCH($A342,'3_RatesBilling'!$A:$A,0))</f>
        <v>0</v>
      </c>
      <c r="L342" s="213">
        <f>$D342*INDEX('3_RatesBilling'!N:N,MATCH($A342,'3_RatesBilling'!$A:$A,0))</f>
        <v>0</v>
      </c>
      <c r="M342" s="211">
        <f>$D342*INDEX('3_RatesBilling'!O:O,MATCH($A342,'3_RatesBilling'!$A:$A,0))</f>
        <v>0</v>
      </c>
      <c r="N342" s="211">
        <f>$D342*INDEX('3_RatesBilling'!P:P,MATCH($A342,'3_RatesBilling'!$A:$A,0))</f>
        <v>0</v>
      </c>
      <c r="O342" s="211">
        <f>$D342*INDEX('3_RatesBilling'!Q:Q,MATCH($A342,'3_RatesBilling'!$A:$A,0))</f>
        <v>0</v>
      </c>
      <c r="P342" s="211">
        <f>$D342*INDEX('3_RatesBilling'!R:R,MATCH($A342,'3_RatesBilling'!$A:$A,0))</f>
        <v>0</v>
      </c>
      <c r="Q342" s="211">
        <f>$D342*INDEX('3_RatesBilling'!S:S,MATCH($A342,'3_RatesBilling'!$A:$A,0))</f>
        <v>0</v>
      </c>
      <c r="R342" s="211">
        <f>$D342*INDEX('3_RatesBilling'!T:T,MATCH($A342,'3_RatesBilling'!$A:$A,0))</f>
        <v>0</v>
      </c>
      <c r="S342" s="211">
        <f>$D342*INDEX('3_RatesBilling'!U:U,MATCH($A342,'3_RatesBilling'!$A:$A,0))</f>
        <v>0</v>
      </c>
      <c r="T342" s="211">
        <f>$D342*INDEX('3_RatesBilling'!V:V,MATCH($A342,'3_RatesBilling'!$A:$A,0))</f>
        <v>0</v>
      </c>
      <c r="U342" s="211">
        <f>$D342*INDEX('3_RatesBilling'!W:W,MATCH($A342,'3_RatesBilling'!$A:$A,0))</f>
        <v>0</v>
      </c>
      <c r="V342" s="211">
        <f>$D342*INDEX('3_RatesBilling'!X:X,MATCH($A342,'3_RatesBilling'!$A:$A,0))</f>
        <v>0</v>
      </c>
      <c r="W342" s="211">
        <f>$D342*INDEX('3_RatesBilling'!Y:Y,MATCH($A342,'3_RatesBilling'!$A:$A,0))</f>
        <v>0</v>
      </c>
      <c r="X342" s="211">
        <f>$D342*INDEX('3_RatesBilling'!Z:Z,MATCH($A342,'3_RatesBilling'!$A:$A,0))</f>
        <v>0</v>
      </c>
      <c r="Y342" s="211">
        <f>$D342*INDEX('3_RatesBilling'!AA:AA,MATCH($A342,'3_RatesBilling'!$A:$A,0))</f>
        <v>0</v>
      </c>
      <c r="Z342" s="211">
        <f>$D342*INDEX('3_RatesBilling'!AB:AB,MATCH($A342,'3_RatesBilling'!$A:$A,0))</f>
        <v>0</v>
      </c>
      <c r="AA342" s="211">
        <f>$D342*INDEX('3_RatesBilling'!AC:AC,MATCH($A342,'3_RatesBilling'!$A:$A,0))</f>
        <v>0</v>
      </c>
      <c r="AC342" s="211" t="e">
        <f t="shared" ca="1" si="162"/>
        <v>#REF!</v>
      </c>
      <c r="AD342" s="211" t="e">
        <f t="shared" ca="1" si="163"/>
        <v>#REF!</v>
      </c>
      <c r="AE342" s="211" t="e">
        <f t="shared" ca="1" si="164"/>
        <v>#REF!</v>
      </c>
      <c r="AF342" s="211" t="e">
        <f t="shared" ca="1" si="165"/>
        <v>#REF!</v>
      </c>
      <c r="AG342" s="211" t="e">
        <f t="shared" ca="1" si="166"/>
        <v>#REF!</v>
      </c>
      <c r="AH342" s="211" t="e">
        <f t="shared" ca="1" si="167"/>
        <v>#REF!</v>
      </c>
      <c r="AI342" s="211" t="e">
        <f t="shared" ca="1" si="168"/>
        <v>#REF!</v>
      </c>
      <c r="AJ342" s="211" t="e">
        <f t="shared" ca="1" si="169"/>
        <v>#REF!</v>
      </c>
      <c r="AK342" s="211" t="e">
        <f t="shared" ca="1" si="170"/>
        <v>#REF!</v>
      </c>
      <c r="AL342" s="211" t="e">
        <f t="shared" ca="1" si="171"/>
        <v>#REF!</v>
      </c>
      <c r="AM342" s="211" t="e">
        <f t="shared" ca="1" si="172"/>
        <v>#REF!</v>
      </c>
      <c r="AN342" s="211" t="e">
        <f t="shared" ca="1" si="173"/>
        <v>#REF!</v>
      </c>
      <c r="AO342" s="211" t="e">
        <f t="shared" ca="1" si="174"/>
        <v>#REF!</v>
      </c>
      <c r="AP342" s="211" t="e">
        <f t="shared" ca="1" si="175"/>
        <v>#REF!</v>
      </c>
      <c r="AQ342" s="211" t="e">
        <f t="shared" ca="1" si="176"/>
        <v>#REF!</v>
      </c>
      <c r="AR342" s="211" t="e">
        <f t="shared" ca="1" si="177"/>
        <v>#REF!</v>
      </c>
      <c r="AT342" s="209" t="e">
        <f t="shared" ca="1" si="178"/>
        <v>#REF!</v>
      </c>
      <c r="AU342" s="209" t="e">
        <f t="shared" ca="1" si="179"/>
        <v>#REF!</v>
      </c>
      <c r="AV342" s="209" t="e">
        <f t="shared" ca="1" si="180"/>
        <v>#REF!</v>
      </c>
      <c r="AW342" s="209" t="e">
        <f t="shared" ca="1" si="181"/>
        <v>#REF!</v>
      </c>
      <c r="AX342" s="209" t="e">
        <f t="shared" ca="1" si="182"/>
        <v>#REF!</v>
      </c>
      <c r="AY342" s="209" t="e">
        <f t="shared" ca="1" si="183"/>
        <v>#REF!</v>
      </c>
      <c r="AZ342" s="209" t="e">
        <f t="shared" ca="1" si="184"/>
        <v>#REF!</v>
      </c>
      <c r="BA342" s="209" t="e">
        <f t="shared" ca="1" si="185"/>
        <v>#REF!</v>
      </c>
      <c r="BB342" s="209" t="e">
        <f t="shared" ca="1" si="186"/>
        <v>#REF!</v>
      </c>
      <c r="BC342" s="209" t="e">
        <f t="shared" ca="1" si="187"/>
        <v>#REF!</v>
      </c>
      <c r="BD342" s="209" t="e">
        <f t="shared" ca="1" si="188"/>
        <v>#REF!</v>
      </c>
      <c r="BE342" s="209" t="e">
        <f t="shared" ca="1" si="189"/>
        <v>#REF!</v>
      </c>
      <c r="BF342" s="209" t="e">
        <f t="shared" ca="1" si="190"/>
        <v>#REF!</v>
      </c>
      <c r="BG342" s="209" t="e">
        <f t="shared" ca="1" si="191"/>
        <v>#REF!</v>
      </c>
      <c r="BH342" s="209" t="e">
        <f t="shared" ca="1" si="192"/>
        <v>#REF!</v>
      </c>
      <c r="BI342" s="209" t="e">
        <f t="shared" ca="1" si="193"/>
        <v>#REF!</v>
      </c>
    </row>
    <row r="343" spans="1:61" s="3" customFormat="1">
      <c r="A343" s="246" t="s">
        <v>690</v>
      </c>
      <c r="B343" s="246" t="str">
        <f>INDEX('Ref1'!$E:$E,MATCH(A343,'Ref1'!$A:$A,0))</f>
        <v>Torbay</v>
      </c>
      <c r="C343" s="246" t="str">
        <f>INDEX('Ref1'!$B:$B,MATCH($A343,'Ref1'!$A:$A,0))</f>
        <v>UNINFIR</v>
      </c>
      <c r="D343" s="307">
        <f>INDEX(Inputs!$K$61:$K$71,MATCH($C343,Inputs!$Q$61:$Q$71,0))</f>
        <v>0</v>
      </c>
      <c r="E343" s="211">
        <f>$D343*INDEX('3_RatesBilling'!G:G,MATCH($A343,'3_RatesBilling'!$A:$A,0))</f>
        <v>0</v>
      </c>
      <c r="F343" s="211">
        <f>$D343*INDEX('3_RatesBilling'!H:H,MATCH($A343,'3_RatesBilling'!$A:$A,0))</f>
        <v>0</v>
      </c>
      <c r="G343" s="211">
        <f>$D343*INDEX('3_RatesBilling'!I:I,MATCH($A343,'3_RatesBilling'!$A:$A,0))</f>
        <v>0</v>
      </c>
      <c r="H343" s="211">
        <f>$D343*INDEX('3_RatesBilling'!J:J,MATCH($A343,'3_RatesBilling'!$A:$A,0))</f>
        <v>0</v>
      </c>
      <c r="I343" s="211">
        <f>$D343*INDEX('3_RatesBilling'!K:K,MATCH($A343,'3_RatesBilling'!$A:$A,0))</f>
        <v>0</v>
      </c>
      <c r="J343" s="211">
        <f>$D343*INDEX('3_RatesBilling'!L:L,MATCH($A343,'3_RatesBilling'!$A:$A,0))</f>
        <v>0</v>
      </c>
      <c r="K343" s="216">
        <f>$D343*INDEX('3_RatesBilling'!M:M,MATCH($A343,'3_RatesBilling'!$A:$A,0))</f>
        <v>0</v>
      </c>
      <c r="L343" s="213">
        <f>$D343*INDEX('3_RatesBilling'!N:N,MATCH($A343,'3_RatesBilling'!$A:$A,0))</f>
        <v>0</v>
      </c>
      <c r="M343" s="211">
        <f>$D343*INDEX('3_RatesBilling'!O:O,MATCH($A343,'3_RatesBilling'!$A:$A,0))</f>
        <v>0</v>
      </c>
      <c r="N343" s="211">
        <f>$D343*INDEX('3_RatesBilling'!P:P,MATCH($A343,'3_RatesBilling'!$A:$A,0))</f>
        <v>0</v>
      </c>
      <c r="O343" s="211">
        <f>$D343*INDEX('3_RatesBilling'!Q:Q,MATCH($A343,'3_RatesBilling'!$A:$A,0))</f>
        <v>0</v>
      </c>
      <c r="P343" s="211">
        <f>$D343*INDEX('3_RatesBilling'!R:R,MATCH($A343,'3_RatesBilling'!$A:$A,0))</f>
        <v>0</v>
      </c>
      <c r="Q343" s="211">
        <f>$D343*INDEX('3_RatesBilling'!S:S,MATCH($A343,'3_RatesBilling'!$A:$A,0))</f>
        <v>0</v>
      </c>
      <c r="R343" s="211">
        <f>$D343*INDEX('3_RatesBilling'!T:T,MATCH($A343,'3_RatesBilling'!$A:$A,0))</f>
        <v>0</v>
      </c>
      <c r="S343" s="211">
        <f>$D343*INDEX('3_RatesBilling'!U:U,MATCH($A343,'3_RatesBilling'!$A:$A,0))</f>
        <v>0</v>
      </c>
      <c r="T343" s="211">
        <f>$D343*INDEX('3_RatesBilling'!V:V,MATCH($A343,'3_RatesBilling'!$A:$A,0))</f>
        <v>0</v>
      </c>
      <c r="U343" s="211">
        <f>$D343*INDEX('3_RatesBilling'!W:W,MATCH($A343,'3_RatesBilling'!$A:$A,0))</f>
        <v>0</v>
      </c>
      <c r="V343" s="211">
        <f>$D343*INDEX('3_RatesBilling'!X:X,MATCH($A343,'3_RatesBilling'!$A:$A,0))</f>
        <v>0</v>
      </c>
      <c r="W343" s="211">
        <f>$D343*INDEX('3_RatesBilling'!Y:Y,MATCH($A343,'3_RatesBilling'!$A:$A,0))</f>
        <v>0</v>
      </c>
      <c r="X343" s="211">
        <f>$D343*INDEX('3_RatesBilling'!Z:Z,MATCH($A343,'3_RatesBilling'!$A:$A,0))</f>
        <v>0</v>
      </c>
      <c r="Y343" s="211">
        <f>$D343*INDEX('3_RatesBilling'!AA:AA,MATCH($A343,'3_RatesBilling'!$A:$A,0))</f>
        <v>0</v>
      </c>
      <c r="Z343" s="211">
        <f>$D343*INDEX('3_RatesBilling'!AB:AB,MATCH($A343,'3_RatesBilling'!$A:$A,0))</f>
        <v>0</v>
      </c>
      <c r="AA343" s="211">
        <f>$D343*INDEX('3_RatesBilling'!AC:AC,MATCH($A343,'3_RatesBilling'!$A:$A,0))</f>
        <v>0</v>
      </c>
      <c r="AC343" s="211" t="e">
        <f t="shared" ca="1" si="162"/>
        <v>#REF!</v>
      </c>
      <c r="AD343" s="211" t="e">
        <f t="shared" ca="1" si="163"/>
        <v>#REF!</v>
      </c>
      <c r="AE343" s="211" t="e">
        <f t="shared" ca="1" si="164"/>
        <v>#REF!</v>
      </c>
      <c r="AF343" s="211" t="e">
        <f t="shared" ca="1" si="165"/>
        <v>#REF!</v>
      </c>
      <c r="AG343" s="211" t="e">
        <f t="shared" ca="1" si="166"/>
        <v>#REF!</v>
      </c>
      <c r="AH343" s="211" t="e">
        <f t="shared" ca="1" si="167"/>
        <v>#REF!</v>
      </c>
      <c r="AI343" s="211" t="e">
        <f t="shared" ca="1" si="168"/>
        <v>#REF!</v>
      </c>
      <c r="AJ343" s="211" t="e">
        <f t="shared" ca="1" si="169"/>
        <v>#REF!</v>
      </c>
      <c r="AK343" s="211" t="e">
        <f t="shared" ca="1" si="170"/>
        <v>#REF!</v>
      </c>
      <c r="AL343" s="211" t="e">
        <f t="shared" ca="1" si="171"/>
        <v>#REF!</v>
      </c>
      <c r="AM343" s="211" t="e">
        <f t="shared" ca="1" si="172"/>
        <v>#REF!</v>
      </c>
      <c r="AN343" s="211" t="e">
        <f t="shared" ca="1" si="173"/>
        <v>#REF!</v>
      </c>
      <c r="AO343" s="211" t="e">
        <f t="shared" ca="1" si="174"/>
        <v>#REF!</v>
      </c>
      <c r="AP343" s="211" t="e">
        <f t="shared" ca="1" si="175"/>
        <v>#REF!</v>
      </c>
      <c r="AQ343" s="211" t="e">
        <f t="shared" ca="1" si="176"/>
        <v>#REF!</v>
      </c>
      <c r="AR343" s="211" t="e">
        <f t="shared" ca="1" si="177"/>
        <v>#REF!</v>
      </c>
      <c r="AT343" s="209" t="e">
        <f t="shared" ca="1" si="178"/>
        <v>#REF!</v>
      </c>
      <c r="AU343" s="209" t="e">
        <f t="shared" ca="1" si="179"/>
        <v>#REF!</v>
      </c>
      <c r="AV343" s="209" t="e">
        <f t="shared" ca="1" si="180"/>
        <v>#REF!</v>
      </c>
      <c r="AW343" s="209" t="e">
        <f t="shared" ca="1" si="181"/>
        <v>#REF!</v>
      </c>
      <c r="AX343" s="209" t="e">
        <f t="shared" ca="1" si="182"/>
        <v>#REF!</v>
      </c>
      <c r="AY343" s="209" t="e">
        <f t="shared" ca="1" si="183"/>
        <v>#REF!</v>
      </c>
      <c r="AZ343" s="209" t="e">
        <f t="shared" ca="1" si="184"/>
        <v>#REF!</v>
      </c>
      <c r="BA343" s="209" t="e">
        <f t="shared" ca="1" si="185"/>
        <v>#REF!</v>
      </c>
      <c r="BB343" s="209" t="e">
        <f t="shared" ca="1" si="186"/>
        <v>#REF!</v>
      </c>
      <c r="BC343" s="209" t="e">
        <f t="shared" ca="1" si="187"/>
        <v>#REF!</v>
      </c>
      <c r="BD343" s="209" t="e">
        <f t="shared" ca="1" si="188"/>
        <v>#REF!</v>
      </c>
      <c r="BE343" s="209" t="e">
        <f t="shared" ca="1" si="189"/>
        <v>#REF!</v>
      </c>
      <c r="BF343" s="209" t="e">
        <f t="shared" ca="1" si="190"/>
        <v>#REF!</v>
      </c>
      <c r="BG343" s="209" t="e">
        <f t="shared" ca="1" si="191"/>
        <v>#REF!</v>
      </c>
      <c r="BH343" s="209" t="e">
        <f t="shared" ca="1" si="192"/>
        <v>#REF!</v>
      </c>
      <c r="BI343" s="209" t="e">
        <f t="shared" ca="1" si="193"/>
        <v>#REF!</v>
      </c>
    </row>
    <row r="344" spans="1:61" s="3" customFormat="1">
      <c r="A344" s="246" t="s">
        <v>692</v>
      </c>
      <c r="B344" s="246" t="str">
        <f>INDEX('Ref1'!$E:$E,MATCH(A344,'Ref1'!$A:$A,0))</f>
        <v>Torridge</v>
      </c>
      <c r="C344" s="246" t="str">
        <f>INDEX('Ref1'!$B:$B,MATCH($A344,'Ref1'!$A:$A,0))</f>
        <v>SD</v>
      </c>
      <c r="D344" s="307">
        <f>INDEX(Inputs!$K$61:$K$71,MATCH($C344,Inputs!$Q$61:$Q$71,0))</f>
        <v>0</v>
      </c>
      <c r="E344" s="211">
        <f>$D344*INDEX('3_RatesBilling'!G:G,MATCH($A344,'3_RatesBilling'!$A:$A,0))</f>
        <v>0</v>
      </c>
      <c r="F344" s="211">
        <f>$D344*INDEX('3_RatesBilling'!H:H,MATCH($A344,'3_RatesBilling'!$A:$A,0))</f>
        <v>0</v>
      </c>
      <c r="G344" s="211">
        <f>$D344*INDEX('3_RatesBilling'!I:I,MATCH($A344,'3_RatesBilling'!$A:$A,0))</f>
        <v>0</v>
      </c>
      <c r="H344" s="211">
        <f>$D344*INDEX('3_RatesBilling'!J:J,MATCH($A344,'3_RatesBilling'!$A:$A,0))</f>
        <v>0</v>
      </c>
      <c r="I344" s="211">
        <f>$D344*INDEX('3_RatesBilling'!K:K,MATCH($A344,'3_RatesBilling'!$A:$A,0))</f>
        <v>0</v>
      </c>
      <c r="J344" s="211">
        <f>$D344*INDEX('3_RatesBilling'!L:L,MATCH($A344,'3_RatesBilling'!$A:$A,0))</f>
        <v>0</v>
      </c>
      <c r="K344" s="216">
        <f>$D344*INDEX('3_RatesBilling'!M:M,MATCH($A344,'3_RatesBilling'!$A:$A,0))</f>
        <v>0</v>
      </c>
      <c r="L344" s="213">
        <f>$D344*INDEX('3_RatesBilling'!N:N,MATCH($A344,'3_RatesBilling'!$A:$A,0))</f>
        <v>0</v>
      </c>
      <c r="M344" s="211">
        <f>$D344*INDEX('3_RatesBilling'!O:O,MATCH($A344,'3_RatesBilling'!$A:$A,0))</f>
        <v>0</v>
      </c>
      <c r="N344" s="211">
        <f>$D344*INDEX('3_RatesBilling'!P:P,MATCH($A344,'3_RatesBilling'!$A:$A,0))</f>
        <v>0</v>
      </c>
      <c r="O344" s="211">
        <f>$D344*INDEX('3_RatesBilling'!Q:Q,MATCH($A344,'3_RatesBilling'!$A:$A,0))</f>
        <v>0</v>
      </c>
      <c r="P344" s="211">
        <f>$D344*INDEX('3_RatesBilling'!R:R,MATCH($A344,'3_RatesBilling'!$A:$A,0))</f>
        <v>0</v>
      </c>
      <c r="Q344" s="211">
        <f>$D344*INDEX('3_RatesBilling'!S:S,MATCH($A344,'3_RatesBilling'!$A:$A,0))</f>
        <v>0</v>
      </c>
      <c r="R344" s="211">
        <f>$D344*INDEX('3_RatesBilling'!T:T,MATCH($A344,'3_RatesBilling'!$A:$A,0))</f>
        <v>0</v>
      </c>
      <c r="S344" s="211">
        <f>$D344*INDEX('3_RatesBilling'!U:U,MATCH($A344,'3_RatesBilling'!$A:$A,0))</f>
        <v>0</v>
      </c>
      <c r="T344" s="211">
        <f>$D344*INDEX('3_RatesBilling'!V:V,MATCH($A344,'3_RatesBilling'!$A:$A,0))</f>
        <v>0</v>
      </c>
      <c r="U344" s="211">
        <f>$D344*INDEX('3_RatesBilling'!W:W,MATCH($A344,'3_RatesBilling'!$A:$A,0))</f>
        <v>0</v>
      </c>
      <c r="V344" s="211">
        <f>$D344*INDEX('3_RatesBilling'!X:X,MATCH($A344,'3_RatesBilling'!$A:$A,0))</f>
        <v>0</v>
      </c>
      <c r="W344" s="211">
        <f>$D344*INDEX('3_RatesBilling'!Y:Y,MATCH($A344,'3_RatesBilling'!$A:$A,0))</f>
        <v>0</v>
      </c>
      <c r="X344" s="211">
        <f>$D344*INDEX('3_RatesBilling'!Z:Z,MATCH($A344,'3_RatesBilling'!$A:$A,0))</f>
        <v>0</v>
      </c>
      <c r="Y344" s="211">
        <f>$D344*INDEX('3_RatesBilling'!AA:AA,MATCH($A344,'3_RatesBilling'!$A:$A,0))</f>
        <v>0</v>
      </c>
      <c r="Z344" s="211">
        <f>$D344*INDEX('3_RatesBilling'!AB:AB,MATCH($A344,'3_RatesBilling'!$A:$A,0))</f>
        <v>0</v>
      </c>
      <c r="AA344" s="211">
        <f>$D344*INDEX('3_RatesBilling'!AC:AC,MATCH($A344,'3_RatesBilling'!$A:$A,0))</f>
        <v>0</v>
      </c>
      <c r="AC344" s="211" t="e">
        <f t="shared" ca="1" si="162"/>
        <v>#REF!</v>
      </c>
      <c r="AD344" s="211" t="e">
        <f t="shared" ca="1" si="163"/>
        <v>#REF!</v>
      </c>
      <c r="AE344" s="211" t="e">
        <f t="shared" ca="1" si="164"/>
        <v>#REF!</v>
      </c>
      <c r="AF344" s="211" t="e">
        <f t="shared" ca="1" si="165"/>
        <v>#REF!</v>
      </c>
      <c r="AG344" s="211" t="e">
        <f t="shared" ca="1" si="166"/>
        <v>#REF!</v>
      </c>
      <c r="AH344" s="211" t="e">
        <f t="shared" ca="1" si="167"/>
        <v>#REF!</v>
      </c>
      <c r="AI344" s="211" t="e">
        <f t="shared" ca="1" si="168"/>
        <v>#REF!</v>
      </c>
      <c r="AJ344" s="211" t="e">
        <f t="shared" ca="1" si="169"/>
        <v>#REF!</v>
      </c>
      <c r="AK344" s="211" t="e">
        <f t="shared" ca="1" si="170"/>
        <v>#REF!</v>
      </c>
      <c r="AL344" s="211" t="e">
        <f t="shared" ca="1" si="171"/>
        <v>#REF!</v>
      </c>
      <c r="AM344" s="211" t="e">
        <f t="shared" ca="1" si="172"/>
        <v>#REF!</v>
      </c>
      <c r="AN344" s="211" t="e">
        <f t="shared" ca="1" si="173"/>
        <v>#REF!</v>
      </c>
      <c r="AO344" s="211" t="e">
        <f t="shared" ca="1" si="174"/>
        <v>#REF!</v>
      </c>
      <c r="AP344" s="211" t="e">
        <f t="shared" ca="1" si="175"/>
        <v>#REF!</v>
      </c>
      <c r="AQ344" s="211" t="e">
        <f t="shared" ca="1" si="176"/>
        <v>#REF!</v>
      </c>
      <c r="AR344" s="211" t="e">
        <f t="shared" ca="1" si="177"/>
        <v>#REF!</v>
      </c>
      <c r="AT344" s="209" t="e">
        <f t="shared" ca="1" si="178"/>
        <v>#REF!</v>
      </c>
      <c r="AU344" s="209" t="e">
        <f t="shared" ca="1" si="179"/>
        <v>#REF!</v>
      </c>
      <c r="AV344" s="209" t="e">
        <f t="shared" ca="1" si="180"/>
        <v>#REF!</v>
      </c>
      <c r="AW344" s="209" t="e">
        <f t="shared" ca="1" si="181"/>
        <v>#REF!</v>
      </c>
      <c r="AX344" s="209" t="e">
        <f t="shared" ca="1" si="182"/>
        <v>#REF!</v>
      </c>
      <c r="AY344" s="209" t="e">
        <f t="shared" ca="1" si="183"/>
        <v>#REF!</v>
      </c>
      <c r="AZ344" s="209" t="e">
        <f t="shared" ca="1" si="184"/>
        <v>#REF!</v>
      </c>
      <c r="BA344" s="209" t="e">
        <f t="shared" ca="1" si="185"/>
        <v>#REF!</v>
      </c>
      <c r="BB344" s="209" t="e">
        <f t="shared" ca="1" si="186"/>
        <v>#REF!</v>
      </c>
      <c r="BC344" s="209" t="e">
        <f t="shared" ca="1" si="187"/>
        <v>#REF!</v>
      </c>
      <c r="BD344" s="209" t="e">
        <f t="shared" ca="1" si="188"/>
        <v>#REF!</v>
      </c>
      <c r="BE344" s="209" t="e">
        <f t="shared" ca="1" si="189"/>
        <v>#REF!</v>
      </c>
      <c r="BF344" s="209" t="e">
        <f t="shared" ca="1" si="190"/>
        <v>#REF!</v>
      </c>
      <c r="BG344" s="209" t="e">
        <f t="shared" ca="1" si="191"/>
        <v>#REF!</v>
      </c>
      <c r="BH344" s="209" t="e">
        <f t="shared" ca="1" si="192"/>
        <v>#REF!</v>
      </c>
      <c r="BI344" s="209" t="e">
        <f t="shared" ca="1" si="193"/>
        <v>#REF!</v>
      </c>
    </row>
    <row r="345" spans="1:61" s="3" customFormat="1">
      <c r="A345" s="246" t="s">
        <v>694</v>
      </c>
      <c r="B345" s="246" t="str">
        <f>INDEX('Ref1'!$E:$E,MATCH(A345,'Ref1'!$A:$A,0))</f>
        <v>Tower Hamlets</v>
      </c>
      <c r="C345" s="246" t="str">
        <f>INDEX('Ref1'!$B:$B,MATCH($A345,'Ref1'!$A:$A,0))</f>
        <v>ILB</v>
      </c>
      <c r="D345" s="307">
        <f>INDEX(Inputs!$K$61:$K$71,MATCH($C345,Inputs!$Q$61:$Q$71,0))</f>
        <v>0</v>
      </c>
      <c r="E345" s="211">
        <f>$D345*INDEX('3_RatesBilling'!G:G,MATCH($A345,'3_RatesBilling'!$A:$A,0))</f>
        <v>0</v>
      </c>
      <c r="F345" s="211">
        <f>$D345*INDEX('3_RatesBilling'!H:H,MATCH($A345,'3_RatesBilling'!$A:$A,0))</f>
        <v>0</v>
      </c>
      <c r="G345" s="211">
        <f>$D345*INDEX('3_RatesBilling'!I:I,MATCH($A345,'3_RatesBilling'!$A:$A,0))</f>
        <v>0</v>
      </c>
      <c r="H345" s="211">
        <f>$D345*INDEX('3_RatesBilling'!J:J,MATCH($A345,'3_RatesBilling'!$A:$A,0))</f>
        <v>0</v>
      </c>
      <c r="I345" s="211">
        <f>$D345*INDEX('3_RatesBilling'!K:K,MATCH($A345,'3_RatesBilling'!$A:$A,0))</f>
        <v>0</v>
      </c>
      <c r="J345" s="211">
        <f>$D345*INDEX('3_RatesBilling'!L:L,MATCH($A345,'3_RatesBilling'!$A:$A,0))</f>
        <v>0</v>
      </c>
      <c r="K345" s="216">
        <f>$D345*INDEX('3_RatesBilling'!M:M,MATCH($A345,'3_RatesBilling'!$A:$A,0))</f>
        <v>0</v>
      </c>
      <c r="L345" s="213">
        <f>$D345*INDEX('3_RatesBilling'!N:N,MATCH($A345,'3_RatesBilling'!$A:$A,0))</f>
        <v>0</v>
      </c>
      <c r="M345" s="211">
        <f>$D345*INDEX('3_RatesBilling'!O:O,MATCH($A345,'3_RatesBilling'!$A:$A,0))</f>
        <v>0</v>
      </c>
      <c r="N345" s="211">
        <f>$D345*INDEX('3_RatesBilling'!P:P,MATCH($A345,'3_RatesBilling'!$A:$A,0))</f>
        <v>0</v>
      </c>
      <c r="O345" s="211">
        <f>$D345*INDEX('3_RatesBilling'!Q:Q,MATCH($A345,'3_RatesBilling'!$A:$A,0))</f>
        <v>0</v>
      </c>
      <c r="P345" s="211">
        <f>$D345*INDEX('3_RatesBilling'!R:R,MATCH($A345,'3_RatesBilling'!$A:$A,0))</f>
        <v>0</v>
      </c>
      <c r="Q345" s="211">
        <f>$D345*INDEX('3_RatesBilling'!S:S,MATCH($A345,'3_RatesBilling'!$A:$A,0))</f>
        <v>0</v>
      </c>
      <c r="R345" s="211">
        <f>$D345*INDEX('3_RatesBilling'!T:T,MATCH($A345,'3_RatesBilling'!$A:$A,0))</f>
        <v>0</v>
      </c>
      <c r="S345" s="211">
        <f>$D345*INDEX('3_RatesBilling'!U:U,MATCH($A345,'3_RatesBilling'!$A:$A,0))</f>
        <v>0</v>
      </c>
      <c r="T345" s="211">
        <f>$D345*INDEX('3_RatesBilling'!V:V,MATCH($A345,'3_RatesBilling'!$A:$A,0))</f>
        <v>0</v>
      </c>
      <c r="U345" s="211">
        <f>$D345*INDEX('3_RatesBilling'!W:W,MATCH($A345,'3_RatesBilling'!$A:$A,0))</f>
        <v>0</v>
      </c>
      <c r="V345" s="211">
        <f>$D345*INDEX('3_RatesBilling'!X:X,MATCH($A345,'3_RatesBilling'!$A:$A,0))</f>
        <v>0</v>
      </c>
      <c r="W345" s="211">
        <f>$D345*INDEX('3_RatesBilling'!Y:Y,MATCH($A345,'3_RatesBilling'!$A:$A,0))</f>
        <v>0</v>
      </c>
      <c r="X345" s="211">
        <f>$D345*INDEX('3_RatesBilling'!Z:Z,MATCH($A345,'3_RatesBilling'!$A:$A,0))</f>
        <v>0</v>
      </c>
      <c r="Y345" s="211">
        <f>$D345*INDEX('3_RatesBilling'!AA:AA,MATCH($A345,'3_RatesBilling'!$A:$A,0))</f>
        <v>0</v>
      </c>
      <c r="Z345" s="211">
        <f>$D345*INDEX('3_RatesBilling'!AB:AB,MATCH($A345,'3_RatesBilling'!$A:$A,0))</f>
        <v>0</v>
      </c>
      <c r="AA345" s="211">
        <f>$D345*INDEX('3_RatesBilling'!AC:AC,MATCH($A345,'3_RatesBilling'!$A:$A,0))</f>
        <v>0</v>
      </c>
      <c r="AC345" s="211" t="e">
        <f t="shared" ca="1" si="162"/>
        <v>#REF!</v>
      </c>
      <c r="AD345" s="211" t="e">
        <f t="shared" ca="1" si="163"/>
        <v>#REF!</v>
      </c>
      <c r="AE345" s="211" t="e">
        <f t="shared" ca="1" si="164"/>
        <v>#REF!</v>
      </c>
      <c r="AF345" s="211" t="e">
        <f t="shared" ca="1" si="165"/>
        <v>#REF!</v>
      </c>
      <c r="AG345" s="211" t="e">
        <f t="shared" ca="1" si="166"/>
        <v>#REF!</v>
      </c>
      <c r="AH345" s="211" t="e">
        <f t="shared" ca="1" si="167"/>
        <v>#REF!</v>
      </c>
      <c r="AI345" s="211" t="e">
        <f t="shared" ca="1" si="168"/>
        <v>#REF!</v>
      </c>
      <c r="AJ345" s="211" t="e">
        <f t="shared" ca="1" si="169"/>
        <v>#REF!</v>
      </c>
      <c r="AK345" s="211" t="e">
        <f t="shared" ca="1" si="170"/>
        <v>#REF!</v>
      </c>
      <c r="AL345" s="211" t="e">
        <f t="shared" ca="1" si="171"/>
        <v>#REF!</v>
      </c>
      <c r="AM345" s="211" t="e">
        <f t="shared" ca="1" si="172"/>
        <v>#REF!</v>
      </c>
      <c r="AN345" s="211" t="e">
        <f t="shared" ca="1" si="173"/>
        <v>#REF!</v>
      </c>
      <c r="AO345" s="211" t="e">
        <f t="shared" ca="1" si="174"/>
        <v>#REF!</v>
      </c>
      <c r="AP345" s="211" t="e">
        <f t="shared" ca="1" si="175"/>
        <v>#REF!</v>
      </c>
      <c r="AQ345" s="211" t="e">
        <f t="shared" ca="1" si="176"/>
        <v>#REF!</v>
      </c>
      <c r="AR345" s="211" t="e">
        <f t="shared" ca="1" si="177"/>
        <v>#REF!</v>
      </c>
      <c r="AT345" s="209" t="e">
        <f t="shared" ca="1" si="178"/>
        <v>#REF!</v>
      </c>
      <c r="AU345" s="209" t="e">
        <f t="shared" ca="1" si="179"/>
        <v>#REF!</v>
      </c>
      <c r="AV345" s="209" t="e">
        <f t="shared" ca="1" si="180"/>
        <v>#REF!</v>
      </c>
      <c r="AW345" s="209" t="e">
        <f t="shared" ca="1" si="181"/>
        <v>#REF!</v>
      </c>
      <c r="AX345" s="209" t="e">
        <f t="shared" ca="1" si="182"/>
        <v>#REF!</v>
      </c>
      <c r="AY345" s="209" t="e">
        <f t="shared" ca="1" si="183"/>
        <v>#REF!</v>
      </c>
      <c r="AZ345" s="209" t="e">
        <f t="shared" ca="1" si="184"/>
        <v>#REF!</v>
      </c>
      <c r="BA345" s="209" t="e">
        <f t="shared" ca="1" si="185"/>
        <v>#REF!</v>
      </c>
      <c r="BB345" s="209" t="e">
        <f t="shared" ca="1" si="186"/>
        <v>#REF!</v>
      </c>
      <c r="BC345" s="209" t="e">
        <f t="shared" ca="1" si="187"/>
        <v>#REF!</v>
      </c>
      <c r="BD345" s="209" t="e">
        <f t="shared" ca="1" si="188"/>
        <v>#REF!</v>
      </c>
      <c r="BE345" s="209" t="e">
        <f t="shared" ca="1" si="189"/>
        <v>#REF!</v>
      </c>
      <c r="BF345" s="209" t="e">
        <f t="shared" ca="1" si="190"/>
        <v>#REF!</v>
      </c>
      <c r="BG345" s="209" t="e">
        <f t="shared" ca="1" si="191"/>
        <v>#REF!</v>
      </c>
      <c r="BH345" s="209" t="e">
        <f t="shared" ca="1" si="192"/>
        <v>#REF!</v>
      </c>
      <c r="BI345" s="209" t="e">
        <f t="shared" ca="1" si="193"/>
        <v>#REF!</v>
      </c>
    </row>
    <row r="346" spans="1:61" s="3" customFormat="1">
      <c r="A346" s="246" t="s">
        <v>696</v>
      </c>
      <c r="B346" s="246" t="str">
        <f>INDEX('Ref1'!$E:$E,MATCH(A346,'Ref1'!$A:$A,0))</f>
        <v>Trafford</v>
      </c>
      <c r="C346" s="246" t="str">
        <f>INDEX('Ref1'!$B:$B,MATCH($A346,'Ref1'!$A:$A,0))</f>
        <v>MD</v>
      </c>
      <c r="D346" s="307">
        <f>INDEX(Inputs!$K$61:$K$71,MATCH($C346,Inputs!$Q$61:$Q$71,0))</f>
        <v>0</v>
      </c>
      <c r="E346" s="211">
        <f>$D346*INDEX('3_RatesBilling'!G:G,MATCH($A346,'3_RatesBilling'!$A:$A,0))</f>
        <v>0</v>
      </c>
      <c r="F346" s="211">
        <f>$D346*INDEX('3_RatesBilling'!H:H,MATCH($A346,'3_RatesBilling'!$A:$A,0))</f>
        <v>0</v>
      </c>
      <c r="G346" s="211">
        <f>$D346*INDEX('3_RatesBilling'!I:I,MATCH($A346,'3_RatesBilling'!$A:$A,0))</f>
        <v>0</v>
      </c>
      <c r="H346" s="211">
        <f>$D346*INDEX('3_RatesBilling'!J:J,MATCH($A346,'3_RatesBilling'!$A:$A,0))</f>
        <v>0</v>
      </c>
      <c r="I346" s="211">
        <f>$D346*INDEX('3_RatesBilling'!K:K,MATCH($A346,'3_RatesBilling'!$A:$A,0))</f>
        <v>0</v>
      </c>
      <c r="J346" s="211">
        <f>$D346*INDEX('3_RatesBilling'!L:L,MATCH($A346,'3_RatesBilling'!$A:$A,0))</f>
        <v>0</v>
      </c>
      <c r="K346" s="216">
        <f>$D346*INDEX('3_RatesBilling'!M:M,MATCH($A346,'3_RatesBilling'!$A:$A,0))</f>
        <v>0</v>
      </c>
      <c r="L346" s="213">
        <f>$D346*INDEX('3_RatesBilling'!N:N,MATCH($A346,'3_RatesBilling'!$A:$A,0))</f>
        <v>0</v>
      </c>
      <c r="M346" s="211">
        <f>$D346*INDEX('3_RatesBilling'!O:O,MATCH($A346,'3_RatesBilling'!$A:$A,0))</f>
        <v>0</v>
      </c>
      <c r="N346" s="211">
        <f>$D346*INDEX('3_RatesBilling'!P:P,MATCH($A346,'3_RatesBilling'!$A:$A,0))</f>
        <v>0</v>
      </c>
      <c r="O346" s="211">
        <f>$D346*INDEX('3_RatesBilling'!Q:Q,MATCH($A346,'3_RatesBilling'!$A:$A,0))</f>
        <v>0</v>
      </c>
      <c r="P346" s="211">
        <f>$D346*INDEX('3_RatesBilling'!R:R,MATCH($A346,'3_RatesBilling'!$A:$A,0))</f>
        <v>0</v>
      </c>
      <c r="Q346" s="211">
        <f>$D346*INDEX('3_RatesBilling'!S:S,MATCH($A346,'3_RatesBilling'!$A:$A,0))</f>
        <v>0</v>
      </c>
      <c r="R346" s="211">
        <f>$D346*INDEX('3_RatesBilling'!T:T,MATCH($A346,'3_RatesBilling'!$A:$A,0))</f>
        <v>0</v>
      </c>
      <c r="S346" s="211">
        <f>$D346*INDEX('3_RatesBilling'!U:U,MATCH($A346,'3_RatesBilling'!$A:$A,0))</f>
        <v>0</v>
      </c>
      <c r="T346" s="211">
        <f>$D346*INDEX('3_RatesBilling'!V:V,MATCH($A346,'3_RatesBilling'!$A:$A,0))</f>
        <v>0</v>
      </c>
      <c r="U346" s="211">
        <f>$D346*INDEX('3_RatesBilling'!W:W,MATCH($A346,'3_RatesBilling'!$A:$A,0))</f>
        <v>0</v>
      </c>
      <c r="V346" s="211">
        <f>$D346*INDEX('3_RatesBilling'!X:X,MATCH($A346,'3_RatesBilling'!$A:$A,0))</f>
        <v>0</v>
      </c>
      <c r="W346" s="211">
        <f>$D346*INDEX('3_RatesBilling'!Y:Y,MATCH($A346,'3_RatesBilling'!$A:$A,0))</f>
        <v>0</v>
      </c>
      <c r="X346" s="211">
        <f>$D346*INDEX('3_RatesBilling'!Z:Z,MATCH($A346,'3_RatesBilling'!$A:$A,0))</f>
        <v>0</v>
      </c>
      <c r="Y346" s="211">
        <f>$D346*INDEX('3_RatesBilling'!AA:AA,MATCH($A346,'3_RatesBilling'!$A:$A,0))</f>
        <v>0</v>
      </c>
      <c r="Z346" s="211">
        <f>$D346*INDEX('3_RatesBilling'!AB:AB,MATCH($A346,'3_RatesBilling'!$A:$A,0))</f>
        <v>0</v>
      </c>
      <c r="AA346" s="211">
        <f>$D346*INDEX('3_RatesBilling'!AC:AC,MATCH($A346,'3_RatesBilling'!$A:$A,0))</f>
        <v>0</v>
      </c>
      <c r="AC346" s="211" t="e">
        <f t="shared" ca="1" si="162"/>
        <v>#REF!</v>
      </c>
      <c r="AD346" s="211" t="e">
        <f t="shared" ca="1" si="163"/>
        <v>#REF!</v>
      </c>
      <c r="AE346" s="211" t="e">
        <f t="shared" ca="1" si="164"/>
        <v>#REF!</v>
      </c>
      <c r="AF346" s="211" t="e">
        <f t="shared" ca="1" si="165"/>
        <v>#REF!</v>
      </c>
      <c r="AG346" s="211" t="e">
        <f t="shared" ca="1" si="166"/>
        <v>#REF!</v>
      </c>
      <c r="AH346" s="211" t="e">
        <f t="shared" ca="1" si="167"/>
        <v>#REF!</v>
      </c>
      <c r="AI346" s="211" t="e">
        <f t="shared" ca="1" si="168"/>
        <v>#REF!</v>
      </c>
      <c r="AJ346" s="211" t="e">
        <f t="shared" ca="1" si="169"/>
        <v>#REF!</v>
      </c>
      <c r="AK346" s="211" t="e">
        <f t="shared" ca="1" si="170"/>
        <v>#REF!</v>
      </c>
      <c r="AL346" s="211" t="e">
        <f t="shared" ca="1" si="171"/>
        <v>#REF!</v>
      </c>
      <c r="AM346" s="211" t="e">
        <f t="shared" ca="1" si="172"/>
        <v>#REF!</v>
      </c>
      <c r="AN346" s="211" t="e">
        <f t="shared" ca="1" si="173"/>
        <v>#REF!</v>
      </c>
      <c r="AO346" s="211" t="e">
        <f t="shared" ca="1" si="174"/>
        <v>#REF!</v>
      </c>
      <c r="AP346" s="211" t="e">
        <f t="shared" ca="1" si="175"/>
        <v>#REF!</v>
      </c>
      <c r="AQ346" s="211" t="e">
        <f t="shared" ca="1" si="176"/>
        <v>#REF!</v>
      </c>
      <c r="AR346" s="211" t="e">
        <f t="shared" ca="1" si="177"/>
        <v>#REF!</v>
      </c>
      <c r="AT346" s="209" t="e">
        <f t="shared" ca="1" si="178"/>
        <v>#REF!</v>
      </c>
      <c r="AU346" s="209" t="e">
        <f t="shared" ca="1" si="179"/>
        <v>#REF!</v>
      </c>
      <c r="AV346" s="209" t="e">
        <f t="shared" ca="1" si="180"/>
        <v>#REF!</v>
      </c>
      <c r="AW346" s="209" t="e">
        <f t="shared" ca="1" si="181"/>
        <v>#REF!</v>
      </c>
      <c r="AX346" s="209" t="e">
        <f t="shared" ca="1" si="182"/>
        <v>#REF!</v>
      </c>
      <c r="AY346" s="209" t="e">
        <f t="shared" ca="1" si="183"/>
        <v>#REF!</v>
      </c>
      <c r="AZ346" s="209" t="e">
        <f t="shared" ca="1" si="184"/>
        <v>#REF!</v>
      </c>
      <c r="BA346" s="209" t="e">
        <f t="shared" ca="1" si="185"/>
        <v>#REF!</v>
      </c>
      <c r="BB346" s="209" t="e">
        <f t="shared" ca="1" si="186"/>
        <v>#REF!</v>
      </c>
      <c r="BC346" s="209" t="e">
        <f t="shared" ca="1" si="187"/>
        <v>#REF!</v>
      </c>
      <c r="BD346" s="209" t="e">
        <f t="shared" ca="1" si="188"/>
        <v>#REF!</v>
      </c>
      <c r="BE346" s="209" t="e">
        <f t="shared" ca="1" si="189"/>
        <v>#REF!</v>
      </c>
      <c r="BF346" s="209" t="e">
        <f t="shared" ca="1" si="190"/>
        <v>#REF!</v>
      </c>
      <c r="BG346" s="209" t="e">
        <f t="shared" ca="1" si="191"/>
        <v>#REF!</v>
      </c>
      <c r="BH346" s="209" t="e">
        <f t="shared" ca="1" si="192"/>
        <v>#REF!</v>
      </c>
      <c r="BI346" s="209" t="e">
        <f t="shared" ca="1" si="193"/>
        <v>#REF!</v>
      </c>
    </row>
    <row r="347" spans="1:61" s="3" customFormat="1">
      <c r="A347" s="246" t="s">
        <v>698</v>
      </c>
      <c r="B347" s="246" t="str">
        <f>INDEX('Ref1'!$E:$E,MATCH(A347,'Ref1'!$A:$A,0))</f>
        <v>Tunbridge Wells</v>
      </c>
      <c r="C347" s="246" t="str">
        <f>INDEX('Ref1'!$B:$B,MATCH($A347,'Ref1'!$A:$A,0))</f>
        <v>SD</v>
      </c>
      <c r="D347" s="307">
        <f>INDEX(Inputs!$K$61:$K$71,MATCH($C347,Inputs!$Q$61:$Q$71,0))</f>
        <v>0</v>
      </c>
      <c r="E347" s="211">
        <f>$D347*INDEX('3_RatesBilling'!G:G,MATCH($A347,'3_RatesBilling'!$A:$A,0))</f>
        <v>0</v>
      </c>
      <c r="F347" s="211">
        <f>$D347*INDEX('3_RatesBilling'!H:H,MATCH($A347,'3_RatesBilling'!$A:$A,0))</f>
        <v>0</v>
      </c>
      <c r="G347" s="211">
        <f>$D347*INDEX('3_RatesBilling'!I:I,MATCH($A347,'3_RatesBilling'!$A:$A,0))</f>
        <v>0</v>
      </c>
      <c r="H347" s="211">
        <f>$D347*INDEX('3_RatesBilling'!J:J,MATCH($A347,'3_RatesBilling'!$A:$A,0))</f>
        <v>0</v>
      </c>
      <c r="I347" s="211">
        <f>$D347*INDEX('3_RatesBilling'!K:K,MATCH($A347,'3_RatesBilling'!$A:$A,0))</f>
        <v>0</v>
      </c>
      <c r="J347" s="211">
        <f>$D347*INDEX('3_RatesBilling'!L:L,MATCH($A347,'3_RatesBilling'!$A:$A,0))</f>
        <v>0</v>
      </c>
      <c r="K347" s="216">
        <f>$D347*INDEX('3_RatesBilling'!M:M,MATCH($A347,'3_RatesBilling'!$A:$A,0))</f>
        <v>0</v>
      </c>
      <c r="L347" s="213">
        <f>$D347*INDEX('3_RatesBilling'!N:N,MATCH($A347,'3_RatesBilling'!$A:$A,0))</f>
        <v>0</v>
      </c>
      <c r="M347" s="211">
        <f>$D347*INDEX('3_RatesBilling'!O:O,MATCH($A347,'3_RatesBilling'!$A:$A,0))</f>
        <v>0</v>
      </c>
      <c r="N347" s="211">
        <f>$D347*INDEX('3_RatesBilling'!P:P,MATCH($A347,'3_RatesBilling'!$A:$A,0))</f>
        <v>0</v>
      </c>
      <c r="O347" s="211">
        <f>$D347*INDEX('3_RatesBilling'!Q:Q,MATCH($A347,'3_RatesBilling'!$A:$A,0))</f>
        <v>0</v>
      </c>
      <c r="P347" s="211">
        <f>$D347*INDEX('3_RatesBilling'!R:R,MATCH($A347,'3_RatesBilling'!$A:$A,0))</f>
        <v>0</v>
      </c>
      <c r="Q347" s="211">
        <f>$D347*INDEX('3_RatesBilling'!S:S,MATCH($A347,'3_RatesBilling'!$A:$A,0))</f>
        <v>0</v>
      </c>
      <c r="R347" s="211">
        <f>$D347*INDEX('3_RatesBilling'!T:T,MATCH($A347,'3_RatesBilling'!$A:$A,0))</f>
        <v>0</v>
      </c>
      <c r="S347" s="211">
        <f>$D347*INDEX('3_RatesBilling'!U:U,MATCH($A347,'3_RatesBilling'!$A:$A,0))</f>
        <v>0</v>
      </c>
      <c r="T347" s="211">
        <f>$D347*INDEX('3_RatesBilling'!V:V,MATCH($A347,'3_RatesBilling'!$A:$A,0))</f>
        <v>0</v>
      </c>
      <c r="U347" s="211">
        <f>$D347*INDEX('3_RatesBilling'!W:W,MATCH($A347,'3_RatesBilling'!$A:$A,0))</f>
        <v>0</v>
      </c>
      <c r="V347" s="211">
        <f>$D347*INDEX('3_RatesBilling'!X:X,MATCH($A347,'3_RatesBilling'!$A:$A,0))</f>
        <v>0</v>
      </c>
      <c r="W347" s="211">
        <f>$D347*INDEX('3_RatesBilling'!Y:Y,MATCH($A347,'3_RatesBilling'!$A:$A,0))</f>
        <v>0</v>
      </c>
      <c r="X347" s="211">
        <f>$D347*INDEX('3_RatesBilling'!Z:Z,MATCH($A347,'3_RatesBilling'!$A:$A,0))</f>
        <v>0</v>
      </c>
      <c r="Y347" s="211">
        <f>$D347*INDEX('3_RatesBilling'!AA:AA,MATCH($A347,'3_RatesBilling'!$A:$A,0))</f>
        <v>0</v>
      </c>
      <c r="Z347" s="211">
        <f>$D347*INDEX('3_RatesBilling'!AB:AB,MATCH($A347,'3_RatesBilling'!$A:$A,0))</f>
        <v>0</v>
      </c>
      <c r="AA347" s="211">
        <f>$D347*INDEX('3_RatesBilling'!AC:AC,MATCH($A347,'3_RatesBilling'!$A:$A,0))</f>
        <v>0</v>
      </c>
      <c r="AC347" s="211" t="e">
        <f t="shared" ca="1" si="162"/>
        <v>#REF!</v>
      </c>
      <c r="AD347" s="211" t="e">
        <f t="shared" ca="1" si="163"/>
        <v>#REF!</v>
      </c>
      <c r="AE347" s="211" t="e">
        <f t="shared" ca="1" si="164"/>
        <v>#REF!</v>
      </c>
      <c r="AF347" s="211" t="e">
        <f t="shared" ca="1" si="165"/>
        <v>#REF!</v>
      </c>
      <c r="AG347" s="211" t="e">
        <f t="shared" ca="1" si="166"/>
        <v>#REF!</v>
      </c>
      <c r="AH347" s="211" t="e">
        <f t="shared" ca="1" si="167"/>
        <v>#REF!</v>
      </c>
      <c r="AI347" s="211" t="e">
        <f t="shared" ca="1" si="168"/>
        <v>#REF!</v>
      </c>
      <c r="AJ347" s="211" t="e">
        <f t="shared" ca="1" si="169"/>
        <v>#REF!</v>
      </c>
      <c r="AK347" s="211" t="e">
        <f t="shared" ca="1" si="170"/>
        <v>#REF!</v>
      </c>
      <c r="AL347" s="211" t="e">
        <f t="shared" ca="1" si="171"/>
        <v>#REF!</v>
      </c>
      <c r="AM347" s="211" t="e">
        <f t="shared" ca="1" si="172"/>
        <v>#REF!</v>
      </c>
      <c r="AN347" s="211" t="e">
        <f t="shared" ca="1" si="173"/>
        <v>#REF!</v>
      </c>
      <c r="AO347" s="211" t="e">
        <f t="shared" ca="1" si="174"/>
        <v>#REF!</v>
      </c>
      <c r="AP347" s="211" t="e">
        <f t="shared" ca="1" si="175"/>
        <v>#REF!</v>
      </c>
      <c r="AQ347" s="211" t="e">
        <f t="shared" ca="1" si="176"/>
        <v>#REF!</v>
      </c>
      <c r="AR347" s="211" t="e">
        <f t="shared" ca="1" si="177"/>
        <v>#REF!</v>
      </c>
      <c r="AT347" s="209" t="e">
        <f t="shared" ca="1" si="178"/>
        <v>#REF!</v>
      </c>
      <c r="AU347" s="209" t="e">
        <f t="shared" ca="1" si="179"/>
        <v>#REF!</v>
      </c>
      <c r="AV347" s="209" t="e">
        <f t="shared" ca="1" si="180"/>
        <v>#REF!</v>
      </c>
      <c r="AW347" s="209" t="e">
        <f t="shared" ca="1" si="181"/>
        <v>#REF!</v>
      </c>
      <c r="AX347" s="209" t="e">
        <f t="shared" ca="1" si="182"/>
        <v>#REF!</v>
      </c>
      <c r="AY347" s="209" t="e">
        <f t="shared" ca="1" si="183"/>
        <v>#REF!</v>
      </c>
      <c r="AZ347" s="209" t="e">
        <f t="shared" ca="1" si="184"/>
        <v>#REF!</v>
      </c>
      <c r="BA347" s="209" t="e">
        <f t="shared" ca="1" si="185"/>
        <v>#REF!</v>
      </c>
      <c r="BB347" s="209" t="e">
        <f t="shared" ca="1" si="186"/>
        <v>#REF!</v>
      </c>
      <c r="BC347" s="209" t="e">
        <f t="shared" ca="1" si="187"/>
        <v>#REF!</v>
      </c>
      <c r="BD347" s="209" t="e">
        <f t="shared" ca="1" si="188"/>
        <v>#REF!</v>
      </c>
      <c r="BE347" s="209" t="e">
        <f t="shared" ca="1" si="189"/>
        <v>#REF!</v>
      </c>
      <c r="BF347" s="209" t="e">
        <f t="shared" ca="1" si="190"/>
        <v>#REF!</v>
      </c>
      <c r="BG347" s="209" t="e">
        <f t="shared" ca="1" si="191"/>
        <v>#REF!</v>
      </c>
      <c r="BH347" s="209" t="e">
        <f t="shared" ca="1" si="192"/>
        <v>#REF!</v>
      </c>
      <c r="BI347" s="209" t="e">
        <f t="shared" ca="1" si="193"/>
        <v>#REF!</v>
      </c>
    </row>
    <row r="348" spans="1:61" s="3" customFormat="1">
      <c r="A348" s="246" t="s">
        <v>700</v>
      </c>
      <c r="B348" s="246" t="str">
        <f>INDEX('Ref1'!$E:$E,MATCH(A348,'Ref1'!$A:$A,0))</f>
        <v>Tyne and Wear Fire</v>
      </c>
      <c r="C348" s="246" t="str">
        <f>INDEX('Ref1'!$B:$B,MATCH($A348,'Ref1'!$A:$A,0))</f>
        <v>FIR</v>
      </c>
      <c r="D348" s="307">
        <f>INDEX(Inputs!$K$61:$K$71,MATCH($C348,Inputs!$Q$61:$Q$71,0))</f>
        <v>0</v>
      </c>
      <c r="E348" s="211">
        <f>$D348*INDEX('3_RatesBilling'!G:G,MATCH($A348,'3_RatesBilling'!$A:$A,0))</f>
        <v>0</v>
      </c>
      <c r="F348" s="211">
        <f>$D348*INDEX('3_RatesBilling'!H:H,MATCH($A348,'3_RatesBilling'!$A:$A,0))</f>
        <v>0</v>
      </c>
      <c r="G348" s="211">
        <f>$D348*INDEX('3_RatesBilling'!I:I,MATCH($A348,'3_RatesBilling'!$A:$A,0))</f>
        <v>0</v>
      </c>
      <c r="H348" s="211">
        <f>$D348*INDEX('3_RatesBilling'!J:J,MATCH($A348,'3_RatesBilling'!$A:$A,0))</f>
        <v>0</v>
      </c>
      <c r="I348" s="211">
        <f>$D348*INDEX('3_RatesBilling'!K:K,MATCH($A348,'3_RatesBilling'!$A:$A,0))</f>
        <v>0</v>
      </c>
      <c r="J348" s="211">
        <f>$D348*INDEX('3_RatesBilling'!L:L,MATCH($A348,'3_RatesBilling'!$A:$A,0))</f>
        <v>0</v>
      </c>
      <c r="K348" s="216">
        <f>$D348*INDEX('3_RatesBilling'!M:M,MATCH($A348,'3_RatesBilling'!$A:$A,0))</f>
        <v>0</v>
      </c>
      <c r="L348" s="213">
        <f>$D348*INDEX('3_RatesBilling'!N:N,MATCH($A348,'3_RatesBilling'!$A:$A,0))</f>
        <v>0</v>
      </c>
      <c r="M348" s="211">
        <f>$D348*INDEX('3_RatesBilling'!O:O,MATCH($A348,'3_RatesBilling'!$A:$A,0))</f>
        <v>0</v>
      </c>
      <c r="N348" s="211">
        <f>$D348*INDEX('3_RatesBilling'!P:P,MATCH($A348,'3_RatesBilling'!$A:$A,0))</f>
        <v>0</v>
      </c>
      <c r="O348" s="211">
        <f>$D348*INDEX('3_RatesBilling'!Q:Q,MATCH($A348,'3_RatesBilling'!$A:$A,0))</f>
        <v>0</v>
      </c>
      <c r="P348" s="211">
        <f>$D348*INDEX('3_RatesBilling'!R:R,MATCH($A348,'3_RatesBilling'!$A:$A,0))</f>
        <v>0</v>
      </c>
      <c r="Q348" s="211">
        <f>$D348*INDEX('3_RatesBilling'!S:S,MATCH($A348,'3_RatesBilling'!$A:$A,0))</f>
        <v>0</v>
      </c>
      <c r="R348" s="211">
        <f>$D348*INDEX('3_RatesBilling'!T:T,MATCH($A348,'3_RatesBilling'!$A:$A,0))</f>
        <v>0</v>
      </c>
      <c r="S348" s="211">
        <f>$D348*INDEX('3_RatesBilling'!U:U,MATCH($A348,'3_RatesBilling'!$A:$A,0))</f>
        <v>0</v>
      </c>
      <c r="T348" s="211">
        <f>$D348*INDEX('3_RatesBilling'!V:V,MATCH($A348,'3_RatesBilling'!$A:$A,0))</f>
        <v>0</v>
      </c>
      <c r="U348" s="211">
        <f>$D348*INDEX('3_RatesBilling'!W:W,MATCH($A348,'3_RatesBilling'!$A:$A,0))</f>
        <v>0</v>
      </c>
      <c r="V348" s="211">
        <f>$D348*INDEX('3_RatesBilling'!X:X,MATCH($A348,'3_RatesBilling'!$A:$A,0))</f>
        <v>0</v>
      </c>
      <c r="W348" s="211">
        <f>$D348*INDEX('3_RatesBilling'!Y:Y,MATCH($A348,'3_RatesBilling'!$A:$A,0))</f>
        <v>0</v>
      </c>
      <c r="X348" s="211">
        <f>$D348*INDEX('3_RatesBilling'!Z:Z,MATCH($A348,'3_RatesBilling'!$A:$A,0))</f>
        <v>0</v>
      </c>
      <c r="Y348" s="211">
        <f>$D348*INDEX('3_RatesBilling'!AA:AA,MATCH($A348,'3_RatesBilling'!$A:$A,0))</f>
        <v>0</v>
      </c>
      <c r="Z348" s="211">
        <f>$D348*INDEX('3_RatesBilling'!AB:AB,MATCH($A348,'3_RatesBilling'!$A:$A,0))</f>
        <v>0</v>
      </c>
      <c r="AA348" s="211">
        <f>$D348*INDEX('3_RatesBilling'!AC:AC,MATCH($A348,'3_RatesBilling'!$A:$A,0))</f>
        <v>0</v>
      </c>
      <c r="AC348" s="211" t="e">
        <f t="shared" ca="1" si="162"/>
        <v>#REF!</v>
      </c>
      <c r="AD348" s="211" t="e">
        <f t="shared" ca="1" si="163"/>
        <v>#REF!</v>
      </c>
      <c r="AE348" s="211" t="e">
        <f t="shared" ca="1" si="164"/>
        <v>#REF!</v>
      </c>
      <c r="AF348" s="211" t="e">
        <f t="shared" ca="1" si="165"/>
        <v>#REF!</v>
      </c>
      <c r="AG348" s="211" t="e">
        <f t="shared" ca="1" si="166"/>
        <v>#REF!</v>
      </c>
      <c r="AH348" s="211" t="e">
        <f t="shared" ca="1" si="167"/>
        <v>#REF!</v>
      </c>
      <c r="AI348" s="211" t="e">
        <f t="shared" ca="1" si="168"/>
        <v>#REF!</v>
      </c>
      <c r="AJ348" s="211" t="e">
        <f t="shared" ca="1" si="169"/>
        <v>#REF!</v>
      </c>
      <c r="AK348" s="211" t="e">
        <f t="shared" ca="1" si="170"/>
        <v>#REF!</v>
      </c>
      <c r="AL348" s="211" t="e">
        <f t="shared" ca="1" si="171"/>
        <v>#REF!</v>
      </c>
      <c r="AM348" s="211" t="e">
        <f t="shared" ca="1" si="172"/>
        <v>#REF!</v>
      </c>
      <c r="AN348" s="211" t="e">
        <f t="shared" ca="1" si="173"/>
        <v>#REF!</v>
      </c>
      <c r="AO348" s="211" t="e">
        <f t="shared" ca="1" si="174"/>
        <v>#REF!</v>
      </c>
      <c r="AP348" s="211" t="e">
        <f t="shared" ca="1" si="175"/>
        <v>#REF!</v>
      </c>
      <c r="AQ348" s="211" t="e">
        <f t="shared" ca="1" si="176"/>
        <v>#REF!</v>
      </c>
      <c r="AR348" s="211" t="e">
        <f t="shared" ca="1" si="177"/>
        <v>#REF!</v>
      </c>
      <c r="AT348" s="209" t="e">
        <f t="shared" ca="1" si="178"/>
        <v>#REF!</v>
      </c>
      <c r="AU348" s="209" t="e">
        <f t="shared" ca="1" si="179"/>
        <v>#REF!</v>
      </c>
      <c r="AV348" s="209" t="e">
        <f t="shared" ca="1" si="180"/>
        <v>#REF!</v>
      </c>
      <c r="AW348" s="209" t="e">
        <f t="shared" ca="1" si="181"/>
        <v>#REF!</v>
      </c>
      <c r="AX348" s="209" t="e">
        <f t="shared" ca="1" si="182"/>
        <v>#REF!</v>
      </c>
      <c r="AY348" s="209" t="e">
        <f t="shared" ca="1" si="183"/>
        <v>#REF!</v>
      </c>
      <c r="AZ348" s="209" t="e">
        <f t="shared" ca="1" si="184"/>
        <v>#REF!</v>
      </c>
      <c r="BA348" s="209" t="e">
        <f t="shared" ca="1" si="185"/>
        <v>#REF!</v>
      </c>
      <c r="BB348" s="209" t="e">
        <f t="shared" ca="1" si="186"/>
        <v>#REF!</v>
      </c>
      <c r="BC348" s="209" t="e">
        <f t="shared" ca="1" si="187"/>
        <v>#REF!</v>
      </c>
      <c r="BD348" s="209" t="e">
        <f t="shared" ca="1" si="188"/>
        <v>#REF!</v>
      </c>
      <c r="BE348" s="209" t="e">
        <f t="shared" ca="1" si="189"/>
        <v>#REF!</v>
      </c>
      <c r="BF348" s="209" t="e">
        <f t="shared" ca="1" si="190"/>
        <v>#REF!</v>
      </c>
      <c r="BG348" s="209" t="e">
        <f t="shared" ca="1" si="191"/>
        <v>#REF!</v>
      </c>
      <c r="BH348" s="209" t="e">
        <f t="shared" ca="1" si="192"/>
        <v>#REF!</v>
      </c>
      <c r="BI348" s="209" t="e">
        <f t="shared" ca="1" si="193"/>
        <v>#REF!</v>
      </c>
    </row>
    <row r="349" spans="1:61" s="3" customFormat="1">
      <c r="A349" s="246" t="s">
        <v>702</v>
      </c>
      <c r="B349" s="246" t="str">
        <f>INDEX('Ref1'!$E:$E,MATCH(A349,'Ref1'!$A:$A,0))</f>
        <v>Uttlesford</v>
      </c>
      <c r="C349" s="246" t="str">
        <f>INDEX('Ref1'!$B:$B,MATCH($A349,'Ref1'!$A:$A,0))</f>
        <v>SD</v>
      </c>
      <c r="D349" s="307">
        <f>INDEX(Inputs!$K$61:$K$71,MATCH($C349,Inputs!$Q$61:$Q$71,0))</f>
        <v>0</v>
      </c>
      <c r="E349" s="211">
        <f>$D349*INDEX('3_RatesBilling'!G:G,MATCH($A349,'3_RatesBilling'!$A:$A,0))</f>
        <v>0</v>
      </c>
      <c r="F349" s="211">
        <f>$D349*INDEX('3_RatesBilling'!H:H,MATCH($A349,'3_RatesBilling'!$A:$A,0))</f>
        <v>0</v>
      </c>
      <c r="G349" s="211">
        <f>$D349*INDEX('3_RatesBilling'!I:I,MATCH($A349,'3_RatesBilling'!$A:$A,0))</f>
        <v>0</v>
      </c>
      <c r="H349" s="211">
        <f>$D349*INDEX('3_RatesBilling'!J:J,MATCH($A349,'3_RatesBilling'!$A:$A,0))</f>
        <v>0</v>
      </c>
      <c r="I349" s="211">
        <f>$D349*INDEX('3_RatesBilling'!K:K,MATCH($A349,'3_RatesBilling'!$A:$A,0))</f>
        <v>0</v>
      </c>
      <c r="J349" s="211">
        <f>$D349*INDEX('3_RatesBilling'!L:L,MATCH($A349,'3_RatesBilling'!$A:$A,0))</f>
        <v>0</v>
      </c>
      <c r="K349" s="216">
        <f>$D349*INDEX('3_RatesBilling'!M:M,MATCH($A349,'3_RatesBilling'!$A:$A,0))</f>
        <v>0</v>
      </c>
      <c r="L349" s="213">
        <f>$D349*INDEX('3_RatesBilling'!N:N,MATCH($A349,'3_RatesBilling'!$A:$A,0))</f>
        <v>0</v>
      </c>
      <c r="M349" s="211">
        <f>$D349*INDEX('3_RatesBilling'!O:O,MATCH($A349,'3_RatesBilling'!$A:$A,0))</f>
        <v>0</v>
      </c>
      <c r="N349" s="211">
        <f>$D349*INDEX('3_RatesBilling'!P:P,MATCH($A349,'3_RatesBilling'!$A:$A,0))</f>
        <v>0</v>
      </c>
      <c r="O349" s="211">
        <f>$D349*INDEX('3_RatesBilling'!Q:Q,MATCH($A349,'3_RatesBilling'!$A:$A,0))</f>
        <v>0</v>
      </c>
      <c r="P349" s="211">
        <f>$D349*INDEX('3_RatesBilling'!R:R,MATCH($A349,'3_RatesBilling'!$A:$A,0))</f>
        <v>0</v>
      </c>
      <c r="Q349" s="211">
        <f>$D349*INDEX('3_RatesBilling'!S:S,MATCH($A349,'3_RatesBilling'!$A:$A,0))</f>
        <v>0</v>
      </c>
      <c r="R349" s="211">
        <f>$D349*INDEX('3_RatesBilling'!T:T,MATCH($A349,'3_RatesBilling'!$A:$A,0))</f>
        <v>0</v>
      </c>
      <c r="S349" s="211">
        <f>$D349*INDEX('3_RatesBilling'!U:U,MATCH($A349,'3_RatesBilling'!$A:$A,0))</f>
        <v>0</v>
      </c>
      <c r="T349" s="211">
        <f>$D349*INDEX('3_RatesBilling'!V:V,MATCH($A349,'3_RatesBilling'!$A:$A,0))</f>
        <v>0</v>
      </c>
      <c r="U349" s="211">
        <f>$D349*INDEX('3_RatesBilling'!W:W,MATCH($A349,'3_RatesBilling'!$A:$A,0))</f>
        <v>0</v>
      </c>
      <c r="V349" s="211">
        <f>$D349*INDEX('3_RatesBilling'!X:X,MATCH($A349,'3_RatesBilling'!$A:$A,0))</f>
        <v>0</v>
      </c>
      <c r="W349" s="211">
        <f>$D349*INDEX('3_RatesBilling'!Y:Y,MATCH($A349,'3_RatesBilling'!$A:$A,0))</f>
        <v>0</v>
      </c>
      <c r="X349" s="211">
        <f>$D349*INDEX('3_RatesBilling'!Z:Z,MATCH($A349,'3_RatesBilling'!$A:$A,0))</f>
        <v>0</v>
      </c>
      <c r="Y349" s="211">
        <f>$D349*INDEX('3_RatesBilling'!AA:AA,MATCH($A349,'3_RatesBilling'!$A:$A,0))</f>
        <v>0</v>
      </c>
      <c r="Z349" s="211">
        <f>$D349*INDEX('3_RatesBilling'!AB:AB,MATCH($A349,'3_RatesBilling'!$A:$A,0))</f>
        <v>0</v>
      </c>
      <c r="AA349" s="211">
        <f>$D349*INDEX('3_RatesBilling'!AC:AC,MATCH($A349,'3_RatesBilling'!$A:$A,0))</f>
        <v>0</v>
      </c>
      <c r="AC349" s="211" t="e">
        <f t="shared" ca="1" si="162"/>
        <v>#REF!</v>
      </c>
      <c r="AD349" s="211" t="e">
        <f t="shared" ca="1" si="163"/>
        <v>#REF!</v>
      </c>
      <c r="AE349" s="211" t="e">
        <f t="shared" ca="1" si="164"/>
        <v>#REF!</v>
      </c>
      <c r="AF349" s="211" t="e">
        <f t="shared" ca="1" si="165"/>
        <v>#REF!</v>
      </c>
      <c r="AG349" s="211" t="e">
        <f t="shared" ca="1" si="166"/>
        <v>#REF!</v>
      </c>
      <c r="AH349" s="211" t="e">
        <f t="shared" ca="1" si="167"/>
        <v>#REF!</v>
      </c>
      <c r="AI349" s="211" t="e">
        <f t="shared" ca="1" si="168"/>
        <v>#REF!</v>
      </c>
      <c r="AJ349" s="211" t="e">
        <f t="shared" ca="1" si="169"/>
        <v>#REF!</v>
      </c>
      <c r="AK349" s="211" t="e">
        <f t="shared" ca="1" si="170"/>
        <v>#REF!</v>
      </c>
      <c r="AL349" s="211" t="e">
        <f t="shared" ca="1" si="171"/>
        <v>#REF!</v>
      </c>
      <c r="AM349" s="211" t="e">
        <f t="shared" ca="1" si="172"/>
        <v>#REF!</v>
      </c>
      <c r="AN349" s="211" t="e">
        <f t="shared" ca="1" si="173"/>
        <v>#REF!</v>
      </c>
      <c r="AO349" s="211" t="e">
        <f t="shared" ca="1" si="174"/>
        <v>#REF!</v>
      </c>
      <c r="AP349" s="211" t="e">
        <f t="shared" ca="1" si="175"/>
        <v>#REF!</v>
      </c>
      <c r="AQ349" s="211" t="e">
        <f t="shared" ca="1" si="176"/>
        <v>#REF!</v>
      </c>
      <c r="AR349" s="211" t="e">
        <f t="shared" ca="1" si="177"/>
        <v>#REF!</v>
      </c>
      <c r="AT349" s="209" t="e">
        <f t="shared" ca="1" si="178"/>
        <v>#REF!</v>
      </c>
      <c r="AU349" s="209" t="e">
        <f t="shared" ca="1" si="179"/>
        <v>#REF!</v>
      </c>
      <c r="AV349" s="209" t="e">
        <f t="shared" ca="1" si="180"/>
        <v>#REF!</v>
      </c>
      <c r="AW349" s="209" t="e">
        <f t="shared" ca="1" si="181"/>
        <v>#REF!</v>
      </c>
      <c r="AX349" s="209" t="e">
        <f t="shared" ca="1" si="182"/>
        <v>#REF!</v>
      </c>
      <c r="AY349" s="209" t="e">
        <f t="shared" ca="1" si="183"/>
        <v>#REF!</v>
      </c>
      <c r="AZ349" s="209" t="e">
        <f t="shared" ca="1" si="184"/>
        <v>#REF!</v>
      </c>
      <c r="BA349" s="209" t="e">
        <f t="shared" ca="1" si="185"/>
        <v>#REF!</v>
      </c>
      <c r="BB349" s="209" t="e">
        <f t="shared" ca="1" si="186"/>
        <v>#REF!</v>
      </c>
      <c r="BC349" s="209" t="e">
        <f t="shared" ca="1" si="187"/>
        <v>#REF!</v>
      </c>
      <c r="BD349" s="209" t="e">
        <f t="shared" ca="1" si="188"/>
        <v>#REF!</v>
      </c>
      <c r="BE349" s="209" t="e">
        <f t="shared" ca="1" si="189"/>
        <v>#REF!</v>
      </c>
      <c r="BF349" s="209" t="e">
        <f t="shared" ca="1" si="190"/>
        <v>#REF!</v>
      </c>
      <c r="BG349" s="209" t="e">
        <f t="shared" ca="1" si="191"/>
        <v>#REF!</v>
      </c>
      <c r="BH349" s="209" t="e">
        <f t="shared" ca="1" si="192"/>
        <v>#REF!</v>
      </c>
      <c r="BI349" s="209" t="e">
        <f t="shared" ca="1" si="193"/>
        <v>#REF!</v>
      </c>
    </row>
    <row r="350" spans="1:61" s="3" customFormat="1">
      <c r="A350" s="246" t="s">
        <v>704</v>
      </c>
      <c r="B350" s="246" t="str">
        <f>INDEX('Ref1'!$E:$E,MATCH(A350,'Ref1'!$A:$A,0))</f>
        <v>Vale of White Horse</v>
      </c>
      <c r="C350" s="246" t="str">
        <f>INDEX('Ref1'!$B:$B,MATCH($A350,'Ref1'!$A:$A,0))</f>
        <v>SD</v>
      </c>
      <c r="D350" s="307">
        <f>INDEX(Inputs!$K$61:$K$71,MATCH($C350,Inputs!$Q$61:$Q$71,0))</f>
        <v>0</v>
      </c>
      <c r="E350" s="211">
        <f>$D350*INDEX('3_RatesBilling'!G:G,MATCH($A350,'3_RatesBilling'!$A:$A,0))</f>
        <v>0</v>
      </c>
      <c r="F350" s="211">
        <f>$D350*INDEX('3_RatesBilling'!H:H,MATCH($A350,'3_RatesBilling'!$A:$A,0))</f>
        <v>0</v>
      </c>
      <c r="G350" s="211">
        <f>$D350*INDEX('3_RatesBilling'!I:I,MATCH($A350,'3_RatesBilling'!$A:$A,0))</f>
        <v>0</v>
      </c>
      <c r="H350" s="211">
        <f>$D350*INDEX('3_RatesBilling'!J:J,MATCH($A350,'3_RatesBilling'!$A:$A,0))</f>
        <v>0</v>
      </c>
      <c r="I350" s="211">
        <f>$D350*INDEX('3_RatesBilling'!K:K,MATCH($A350,'3_RatesBilling'!$A:$A,0))</f>
        <v>0</v>
      </c>
      <c r="J350" s="211">
        <f>$D350*INDEX('3_RatesBilling'!L:L,MATCH($A350,'3_RatesBilling'!$A:$A,0))</f>
        <v>0</v>
      </c>
      <c r="K350" s="216">
        <f>$D350*INDEX('3_RatesBilling'!M:M,MATCH($A350,'3_RatesBilling'!$A:$A,0))</f>
        <v>0</v>
      </c>
      <c r="L350" s="213">
        <f>$D350*INDEX('3_RatesBilling'!N:N,MATCH($A350,'3_RatesBilling'!$A:$A,0))</f>
        <v>0</v>
      </c>
      <c r="M350" s="211">
        <f>$D350*INDEX('3_RatesBilling'!O:O,MATCH($A350,'3_RatesBilling'!$A:$A,0))</f>
        <v>0</v>
      </c>
      <c r="N350" s="211">
        <f>$D350*INDEX('3_RatesBilling'!P:P,MATCH($A350,'3_RatesBilling'!$A:$A,0))</f>
        <v>0</v>
      </c>
      <c r="O350" s="211">
        <f>$D350*INDEX('3_RatesBilling'!Q:Q,MATCH($A350,'3_RatesBilling'!$A:$A,0))</f>
        <v>0</v>
      </c>
      <c r="P350" s="211">
        <f>$D350*INDEX('3_RatesBilling'!R:R,MATCH($A350,'3_RatesBilling'!$A:$A,0))</f>
        <v>0</v>
      </c>
      <c r="Q350" s="211">
        <f>$D350*INDEX('3_RatesBilling'!S:S,MATCH($A350,'3_RatesBilling'!$A:$A,0))</f>
        <v>0</v>
      </c>
      <c r="R350" s="211">
        <f>$D350*INDEX('3_RatesBilling'!T:T,MATCH($A350,'3_RatesBilling'!$A:$A,0))</f>
        <v>0</v>
      </c>
      <c r="S350" s="211">
        <f>$D350*INDEX('3_RatesBilling'!U:U,MATCH($A350,'3_RatesBilling'!$A:$A,0))</f>
        <v>0</v>
      </c>
      <c r="T350" s="211">
        <f>$D350*INDEX('3_RatesBilling'!V:V,MATCH($A350,'3_RatesBilling'!$A:$A,0))</f>
        <v>0</v>
      </c>
      <c r="U350" s="211">
        <f>$D350*INDEX('3_RatesBilling'!W:W,MATCH($A350,'3_RatesBilling'!$A:$A,0))</f>
        <v>0</v>
      </c>
      <c r="V350" s="211">
        <f>$D350*INDEX('3_RatesBilling'!X:X,MATCH($A350,'3_RatesBilling'!$A:$A,0))</f>
        <v>0</v>
      </c>
      <c r="W350" s="211">
        <f>$D350*INDEX('3_RatesBilling'!Y:Y,MATCH($A350,'3_RatesBilling'!$A:$A,0))</f>
        <v>0</v>
      </c>
      <c r="X350" s="211">
        <f>$D350*INDEX('3_RatesBilling'!Z:Z,MATCH($A350,'3_RatesBilling'!$A:$A,0))</f>
        <v>0</v>
      </c>
      <c r="Y350" s="211">
        <f>$D350*INDEX('3_RatesBilling'!AA:AA,MATCH($A350,'3_RatesBilling'!$A:$A,0))</f>
        <v>0</v>
      </c>
      <c r="Z350" s="211">
        <f>$D350*INDEX('3_RatesBilling'!AB:AB,MATCH($A350,'3_RatesBilling'!$A:$A,0))</f>
        <v>0</v>
      </c>
      <c r="AA350" s="211">
        <f>$D350*INDEX('3_RatesBilling'!AC:AC,MATCH($A350,'3_RatesBilling'!$A:$A,0))</f>
        <v>0</v>
      </c>
      <c r="AC350" s="211" t="e">
        <f t="shared" ca="1" si="162"/>
        <v>#REF!</v>
      </c>
      <c r="AD350" s="211" t="e">
        <f t="shared" ca="1" si="163"/>
        <v>#REF!</v>
      </c>
      <c r="AE350" s="211" t="e">
        <f t="shared" ca="1" si="164"/>
        <v>#REF!</v>
      </c>
      <c r="AF350" s="211" t="e">
        <f t="shared" ca="1" si="165"/>
        <v>#REF!</v>
      </c>
      <c r="AG350" s="211" t="e">
        <f t="shared" ca="1" si="166"/>
        <v>#REF!</v>
      </c>
      <c r="AH350" s="211" t="e">
        <f t="shared" ca="1" si="167"/>
        <v>#REF!</v>
      </c>
      <c r="AI350" s="211" t="e">
        <f t="shared" ca="1" si="168"/>
        <v>#REF!</v>
      </c>
      <c r="AJ350" s="211" t="e">
        <f t="shared" ca="1" si="169"/>
        <v>#REF!</v>
      </c>
      <c r="AK350" s="211" t="e">
        <f t="shared" ca="1" si="170"/>
        <v>#REF!</v>
      </c>
      <c r="AL350" s="211" t="e">
        <f t="shared" ca="1" si="171"/>
        <v>#REF!</v>
      </c>
      <c r="AM350" s="211" t="e">
        <f t="shared" ca="1" si="172"/>
        <v>#REF!</v>
      </c>
      <c r="AN350" s="211" t="e">
        <f t="shared" ca="1" si="173"/>
        <v>#REF!</v>
      </c>
      <c r="AO350" s="211" t="e">
        <f t="shared" ca="1" si="174"/>
        <v>#REF!</v>
      </c>
      <c r="AP350" s="211" t="e">
        <f t="shared" ca="1" si="175"/>
        <v>#REF!</v>
      </c>
      <c r="AQ350" s="211" t="e">
        <f t="shared" ca="1" si="176"/>
        <v>#REF!</v>
      </c>
      <c r="AR350" s="211" t="e">
        <f t="shared" ca="1" si="177"/>
        <v>#REF!</v>
      </c>
      <c r="AT350" s="209" t="e">
        <f t="shared" ca="1" si="178"/>
        <v>#REF!</v>
      </c>
      <c r="AU350" s="209" t="e">
        <f t="shared" ca="1" si="179"/>
        <v>#REF!</v>
      </c>
      <c r="AV350" s="209" t="e">
        <f t="shared" ca="1" si="180"/>
        <v>#REF!</v>
      </c>
      <c r="AW350" s="209" t="e">
        <f t="shared" ca="1" si="181"/>
        <v>#REF!</v>
      </c>
      <c r="AX350" s="209" t="e">
        <f t="shared" ca="1" si="182"/>
        <v>#REF!</v>
      </c>
      <c r="AY350" s="209" t="e">
        <f t="shared" ca="1" si="183"/>
        <v>#REF!</v>
      </c>
      <c r="AZ350" s="209" t="e">
        <f t="shared" ca="1" si="184"/>
        <v>#REF!</v>
      </c>
      <c r="BA350" s="209" t="e">
        <f t="shared" ca="1" si="185"/>
        <v>#REF!</v>
      </c>
      <c r="BB350" s="209" t="e">
        <f t="shared" ca="1" si="186"/>
        <v>#REF!</v>
      </c>
      <c r="BC350" s="209" t="e">
        <f t="shared" ca="1" si="187"/>
        <v>#REF!</v>
      </c>
      <c r="BD350" s="209" t="e">
        <f t="shared" ca="1" si="188"/>
        <v>#REF!</v>
      </c>
      <c r="BE350" s="209" t="e">
        <f t="shared" ca="1" si="189"/>
        <v>#REF!</v>
      </c>
      <c r="BF350" s="209" t="e">
        <f t="shared" ca="1" si="190"/>
        <v>#REF!</v>
      </c>
      <c r="BG350" s="209" t="e">
        <f t="shared" ca="1" si="191"/>
        <v>#REF!</v>
      </c>
      <c r="BH350" s="209" t="e">
        <f t="shared" ca="1" si="192"/>
        <v>#REF!</v>
      </c>
      <c r="BI350" s="209" t="e">
        <f t="shared" ca="1" si="193"/>
        <v>#REF!</v>
      </c>
    </row>
    <row r="351" spans="1:61" s="3" customFormat="1">
      <c r="A351" s="246" t="s">
        <v>706</v>
      </c>
      <c r="B351" s="246" t="str">
        <f>INDEX('Ref1'!$E:$E,MATCH(A351,'Ref1'!$A:$A,0))</f>
        <v>Wakefield</v>
      </c>
      <c r="C351" s="246" t="str">
        <f>INDEX('Ref1'!$B:$B,MATCH($A351,'Ref1'!$A:$A,0))</f>
        <v>MD</v>
      </c>
      <c r="D351" s="307">
        <f>INDEX(Inputs!$K$61:$K$71,MATCH($C351,Inputs!$Q$61:$Q$71,0))</f>
        <v>0</v>
      </c>
      <c r="E351" s="211">
        <f>$D351*INDEX('3_RatesBilling'!G:G,MATCH($A351,'3_RatesBilling'!$A:$A,0))</f>
        <v>0</v>
      </c>
      <c r="F351" s="211">
        <f>$D351*INDEX('3_RatesBilling'!H:H,MATCH($A351,'3_RatesBilling'!$A:$A,0))</f>
        <v>0</v>
      </c>
      <c r="G351" s="211">
        <f>$D351*INDEX('3_RatesBilling'!I:I,MATCH($A351,'3_RatesBilling'!$A:$A,0))</f>
        <v>0</v>
      </c>
      <c r="H351" s="211">
        <f>$D351*INDEX('3_RatesBilling'!J:J,MATCH($A351,'3_RatesBilling'!$A:$A,0))</f>
        <v>0</v>
      </c>
      <c r="I351" s="211">
        <f>$D351*INDEX('3_RatesBilling'!K:K,MATCH($A351,'3_RatesBilling'!$A:$A,0))</f>
        <v>0</v>
      </c>
      <c r="J351" s="211">
        <f>$D351*INDEX('3_RatesBilling'!L:L,MATCH($A351,'3_RatesBilling'!$A:$A,0))</f>
        <v>0</v>
      </c>
      <c r="K351" s="216">
        <f>$D351*INDEX('3_RatesBilling'!M:M,MATCH($A351,'3_RatesBilling'!$A:$A,0))</f>
        <v>0</v>
      </c>
      <c r="L351" s="213">
        <f>$D351*INDEX('3_RatesBilling'!N:N,MATCH($A351,'3_RatesBilling'!$A:$A,0))</f>
        <v>0</v>
      </c>
      <c r="M351" s="211">
        <f>$D351*INDEX('3_RatesBilling'!O:O,MATCH($A351,'3_RatesBilling'!$A:$A,0))</f>
        <v>0</v>
      </c>
      <c r="N351" s="211">
        <f>$D351*INDEX('3_RatesBilling'!P:P,MATCH($A351,'3_RatesBilling'!$A:$A,0))</f>
        <v>0</v>
      </c>
      <c r="O351" s="211">
        <f>$D351*INDEX('3_RatesBilling'!Q:Q,MATCH($A351,'3_RatesBilling'!$A:$A,0))</f>
        <v>0</v>
      </c>
      <c r="P351" s="211">
        <f>$D351*INDEX('3_RatesBilling'!R:R,MATCH($A351,'3_RatesBilling'!$A:$A,0))</f>
        <v>0</v>
      </c>
      <c r="Q351" s="211">
        <f>$D351*INDEX('3_RatesBilling'!S:S,MATCH($A351,'3_RatesBilling'!$A:$A,0))</f>
        <v>0</v>
      </c>
      <c r="R351" s="211">
        <f>$D351*INDEX('3_RatesBilling'!T:T,MATCH($A351,'3_RatesBilling'!$A:$A,0))</f>
        <v>0</v>
      </c>
      <c r="S351" s="211">
        <f>$D351*INDEX('3_RatesBilling'!U:U,MATCH($A351,'3_RatesBilling'!$A:$A,0))</f>
        <v>0</v>
      </c>
      <c r="T351" s="211">
        <f>$D351*INDEX('3_RatesBilling'!V:V,MATCH($A351,'3_RatesBilling'!$A:$A,0))</f>
        <v>0</v>
      </c>
      <c r="U351" s="211">
        <f>$D351*INDEX('3_RatesBilling'!W:W,MATCH($A351,'3_RatesBilling'!$A:$A,0))</f>
        <v>0</v>
      </c>
      <c r="V351" s="211">
        <f>$D351*INDEX('3_RatesBilling'!X:X,MATCH($A351,'3_RatesBilling'!$A:$A,0))</f>
        <v>0</v>
      </c>
      <c r="W351" s="211">
        <f>$D351*INDEX('3_RatesBilling'!Y:Y,MATCH($A351,'3_RatesBilling'!$A:$A,0))</f>
        <v>0</v>
      </c>
      <c r="X351" s="211">
        <f>$D351*INDEX('3_RatesBilling'!Z:Z,MATCH($A351,'3_RatesBilling'!$A:$A,0))</f>
        <v>0</v>
      </c>
      <c r="Y351" s="211">
        <f>$D351*INDEX('3_RatesBilling'!AA:AA,MATCH($A351,'3_RatesBilling'!$A:$A,0))</f>
        <v>0</v>
      </c>
      <c r="Z351" s="211">
        <f>$D351*INDEX('3_RatesBilling'!AB:AB,MATCH($A351,'3_RatesBilling'!$A:$A,0))</f>
        <v>0</v>
      </c>
      <c r="AA351" s="211">
        <f>$D351*INDEX('3_RatesBilling'!AC:AC,MATCH($A351,'3_RatesBilling'!$A:$A,0))</f>
        <v>0</v>
      </c>
      <c r="AC351" s="211" t="e">
        <f t="shared" ca="1" si="162"/>
        <v>#REF!</v>
      </c>
      <c r="AD351" s="211" t="e">
        <f t="shared" ca="1" si="163"/>
        <v>#REF!</v>
      </c>
      <c r="AE351" s="211" t="e">
        <f t="shared" ca="1" si="164"/>
        <v>#REF!</v>
      </c>
      <c r="AF351" s="211" t="e">
        <f t="shared" ca="1" si="165"/>
        <v>#REF!</v>
      </c>
      <c r="AG351" s="211" t="e">
        <f t="shared" ca="1" si="166"/>
        <v>#REF!</v>
      </c>
      <c r="AH351" s="211" t="e">
        <f t="shared" ca="1" si="167"/>
        <v>#REF!</v>
      </c>
      <c r="AI351" s="211" t="e">
        <f t="shared" ca="1" si="168"/>
        <v>#REF!</v>
      </c>
      <c r="AJ351" s="211" t="e">
        <f t="shared" ca="1" si="169"/>
        <v>#REF!</v>
      </c>
      <c r="AK351" s="211" t="e">
        <f t="shared" ca="1" si="170"/>
        <v>#REF!</v>
      </c>
      <c r="AL351" s="211" t="e">
        <f t="shared" ca="1" si="171"/>
        <v>#REF!</v>
      </c>
      <c r="AM351" s="211" t="e">
        <f t="shared" ca="1" si="172"/>
        <v>#REF!</v>
      </c>
      <c r="AN351" s="211" t="e">
        <f t="shared" ca="1" si="173"/>
        <v>#REF!</v>
      </c>
      <c r="AO351" s="211" t="e">
        <f t="shared" ca="1" si="174"/>
        <v>#REF!</v>
      </c>
      <c r="AP351" s="211" t="e">
        <f t="shared" ca="1" si="175"/>
        <v>#REF!</v>
      </c>
      <c r="AQ351" s="211" t="e">
        <f t="shared" ca="1" si="176"/>
        <v>#REF!</v>
      </c>
      <c r="AR351" s="211" t="e">
        <f t="shared" ca="1" si="177"/>
        <v>#REF!</v>
      </c>
      <c r="AT351" s="209" t="e">
        <f t="shared" ca="1" si="178"/>
        <v>#REF!</v>
      </c>
      <c r="AU351" s="209" t="e">
        <f t="shared" ca="1" si="179"/>
        <v>#REF!</v>
      </c>
      <c r="AV351" s="209" t="e">
        <f t="shared" ca="1" si="180"/>
        <v>#REF!</v>
      </c>
      <c r="AW351" s="209" t="e">
        <f t="shared" ca="1" si="181"/>
        <v>#REF!</v>
      </c>
      <c r="AX351" s="209" t="e">
        <f t="shared" ca="1" si="182"/>
        <v>#REF!</v>
      </c>
      <c r="AY351" s="209" t="e">
        <f t="shared" ca="1" si="183"/>
        <v>#REF!</v>
      </c>
      <c r="AZ351" s="209" t="e">
        <f t="shared" ca="1" si="184"/>
        <v>#REF!</v>
      </c>
      <c r="BA351" s="209" t="e">
        <f t="shared" ca="1" si="185"/>
        <v>#REF!</v>
      </c>
      <c r="BB351" s="209" t="e">
        <f t="shared" ca="1" si="186"/>
        <v>#REF!</v>
      </c>
      <c r="BC351" s="209" t="e">
        <f t="shared" ca="1" si="187"/>
        <v>#REF!</v>
      </c>
      <c r="BD351" s="209" t="e">
        <f t="shared" ca="1" si="188"/>
        <v>#REF!</v>
      </c>
      <c r="BE351" s="209" t="e">
        <f t="shared" ca="1" si="189"/>
        <v>#REF!</v>
      </c>
      <c r="BF351" s="209" t="e">
        <f t="shared" ca="1" si="190"/>
        <v>#REF!</v>
      </c>
      <c r="BG351" s="209" t="e">
        <f t="shared" ca="1" si="191"/>
        <v>#REF!</v>
      </c>
      <c r="BH351" s="209" t="e">
        <f t="shared" ca="1" si="192"/>
        <v>#REF!</v>
      </c>
      <c r="BI351" s="209" t="e">
        <f t="shared" ca="1" si="193"/>
        <v>#REF!</v>
      </c>
    </row>
    <row r="352" spans="1:61" s="3" customFormat="1">
      <c r="A352" s="246" t="s">
        <v>708</v>
      </c>
      <c r="B352" s="246" t="str">
        <f>INDEX('Ref1'!$E:$E,MATCH(A352,'Ref1'!$A:$A,0))</f>
        <v>Walsall</v>
      </c>
      <c r="C352" s="246" t="str">
        <f>INDEX('Ref1'!$B:$B,MATCH($A352,'Ref1'!$A:$A,0))</f>
        <v>MD</v>
      </c>
      <c r="D352" s="307">
        <f>INDEX(Inputs!$K$61:$K$71,MATCH($C352,Inputs!$Q$61:$Q$71,0))</f>
        <v>0</v>
      </c>
      <c r="E352" s="211">
        <f>$D352*INDEX('3_RatesBilling'!G:G,MATCH($A352,'3_RatesBilling'!$A:$A,0))</f>
        <v>0</v>
      </c>
      <c r="F352" s="211">
        <f>$D352*INDEX('3_RatesBilling'!H:H,MATCH($A352,'3_RatesBilling'!$A:$A,0))</f>
        <v>0</v>
      </c>
      <c r="G352" s="211">
        <f>$D352*INDEX('3_RatesBilling'!I:I,MATCH($A352,'3_RatesBilling'!$A:$A,0))</f>
        <v>0</v>
      </c>
      <c r="H352" s="211">
        <f>$D352*INDEX('3_RatesBilling'!J:J,MATCH($A352,'3_RatesBilling'!$A:$A,0))</f>
        <v>0</v>
      </c>
      <c r="I352" s="211">
        <f>$D352*INDEX('3_RatesBilling'!K:K,MATCH($A352,'3_RatesBilling'!$A:$A,0))</f>
        <v>0</v>
      </c>
      <c r="J352" s="211">
        <f>$D352*INDEX('3_RatesBilling'!L:L,MATCH($A352,'3_RatesBilling'!$A:$A,0))</f>
        <v>0</v>
      </c>
      <c r="K352" s="216">
        <f>$D352*INDEX('3_RatesBilling'!M:M,MATCH($A352,'3_RatesBilling'!$A:$A,0))</f>
        <v>0</v>
      </c>
      <c r="L352" s="213">
        <f>$D352*INDEX('3_RatesBilling'!N:N,MATCH($A352,'3_RatesBilling'!$A:$A,0))</f>
        <v>0</v>
      </c>
      <c r="M352" s="211">
        <f>$D352*INDEX('3_RatesBilling'!O:O,MATCH($A352,'3_RatesBilling'!$A:$A,0))</f>
        <v>0</v>
      </c>
      <c r="N352" s="211">
        <f>$D352*INDEX('3_RatesBilling'!P:P,MATCH($A352,'3_RatesBilling'!$A:$A,0))</f>
        <v>0</v>
      </c>
      <c r="O352" s="211">
        <f>$D352*INDEX('3_RatesBilling'!Q:Q,MATCH($A352,'3_RatesBilling'!$A:$A,0))</f>
        <v>0</v>
      </c>
      <c r="P352" s="211">
        <f>$D352*INDEX('3_RatesBilling'!R:R,MATCH($A352,'3_RatesBilling'!$A:$A,0))</f>
        <v>0</v>
      </c>
      <c r="Q352" s="211">
        <f>$D352*INDEX('3_RatesBilling'!S:S,MATCH($A352,'3_RatesBilling'!$A:$A,0))</f>
        <v>0</v>
      </c>
      <c r="R352" s="211">
        <f>$D352*INDEX('3_RatesBilling'!T:T,MATCH($A352,'3_RatesBilling'!$A:$A,0))</f>
        <v>0</v>
      </c>
      <c r="S352" s="211">
        <f>$D352*INDEX('3_RatesBilling'!U:U,MATCH($A352,'3_RatesBilling'!$A:$A,0))</f>
        <v>0</v>
      </c>
      <c r="T352" s="211">
        <f>$D352*INDEX('3_RatesBilling'!V:V,MATCH($A352,'3_RatesBilling'!$A:$A,0))</f>
        <v>0</v>
      </c>
      <c r="U352" s="211">
        <f>$D352*INDEX('3_RatesBilling'!W:W,MATCH($A352,'3_RatesBilling'!$A:$A,0))</f>
        <v>0</v>
      </c>
      <c r="V352" s="211">
        <f>$D352*INDEX('3_RatesBilling'!X:X,MATCH($A352,'3_RatesBilling'!$A:$A,0))</f>
        <v>0</v>
      </c>
      <c r="W352" s="211">
        <f>$D352*INDEX('3_RatesBilling'!Y:Y,MATCH($A352,'3_RatesBilling'!$A:$A,0))</f>
        <v>0</v>
      </c>
      <c r="X352" s="211">
        <f>$D352*INDEX('3_RatesBilling'!Z:Z,MATCH($A352,'3_RatesBilling'!$A:$A,0))</f>
        <v>0</v>
      </c>
      <c r="Y352" s="211">
        <f>$D352*INDEX('3_RatesBilling'!AA:AA,MATCH($A352,'3_RatesBilling'!$A:$A,0))</f>
        <v>0</v>
      </c>
      <c r="Z352" s="211">
        <f>$D352*INDEX('3_RatesBilling'!AB:AB,MATCH($A352,'3_RatesBilling'!$A:$A,0))</f>
        <v>0</v>
      </c>
      <c r="AA352" s="211">
        <f>$D352*INDEX('3_RatesBilling'!AC:AC,MATCH($A352,'3_RatesBilling'!$A:$A,0))</f>
        <v>0</v>
      </c>
      <c r="AC352" s="211" t="e">
        <f t="shared" ca="1" si="162"/>
        <v>#REF!</v>
      </c>
      <c r="AD352" s="211" t="e">
        <f t="shared" ca="1" si="163"/>
        <v>#REF!</v>
      </c>
      <c r="AE352" s="211" t="e">
        <f t="shared" ca="1" si="164"/>
        <v>#REF!</v>
      </c>
      <c r="AF352" s="211" t="e">
        <f t="shared" ca="1" si="165"/>
        <v>#REF!</v>
      </c>
      <c r="AG352" s="211" t="e">
        <f t="shared" ca="1" si="166"/>
        <v>#REF!</v>
      </c>
      <c r="AH352" s="211" t="e">
        <f t="shared" ca="1" si="167"/>
        <v>#REF!</v>
      </c>
      <c r="AI352" s="211" t="e">
        <f t="shared" ca="1" si="168"/>
        <v>#REF!</v>
      </c>
      <c r="AJ352" s="211" t="e">
        <f t="shared" ca="1" si="169"/>
        <v>#REF!</v>
      </c>
      <c r="AK352" s="211" t="e">
        <f t="shared" ca="1" si="170"/>
        <v>#REF!</v>
      </c>
      <c r="AL352" s="211" t="e">
        <f t="shared" ca="1" si="171"/>
        <v>#REF!</v>
      </c>
      <c r="AM352" s="211" t="e">
        <f t="shared" ca="1" si="172"/>
        <v>#REF!</v>
      </c>
      <c r="AN352" s="211" t="e">
        <f t="shared" ca="1" si="173"/>
        <v>#REF!</v>
      </c>
      <c r="AO352" s="211" t="e">
        <f t="shared" ca="1" si="174"/>
        <v>#REF!</v>
      </c>
      <c r="AP352" s="211" t="e">
        <f t="shared" ca="1" si="175"/>
        <v>#REF!</v>
      </c>
      <c r="AQ352" s="211" t="e">
        <f t="shared" ca="1" si="176"/>
        <v>#REF!</v>
      </c>
      <c r="AR352" s="211" t="e">
        <f t="shared" ca="1" si="177"/>
        <v>#REF!</v>
      </c>
      <c r="AT352" s="209" t="e">
        <f t="shared" ca="1" si="178"/>
        <v>#REF!</v>
      </c>
      <c r="AU352" s="209" t="e">
        <f t="shared" ca="1" si="179"/>
        <v>#REF!</v>
      </c>
      <c r="AV352" s="209" t="e">
        <f t="shared" ca="1" si="180"/>
        <v>#REF!</v>
      </c>
      <c r="AW352" s="209" t="e">
        <f t="shared" ca="1" si="181"/>
        <v>#REF!</v>
      </c>
      <c r="AX352" s="209" t="e">
        <f t="shared" ca="1" si="182"/>
        <v>#REF!</v>
      </c>
      <c r="AY352" s="209" t="e">
        <f t="shared" ca="1" si="183"/>
        <v>#REF!</v>
      </c>
      <c r="AZ352" s="209" t="e">
        <f t="shared" ca="1" si="184"/>
        <v>#REF!</v>
      </c>
      <c r="BA352" s="209" t="e">
        <f t="shared" ca="1" si="185"/>
        <v>#REF!</v>
      </c>
      <c r="BB352" s="209" t="e">
        <f t="shared" ca="1" si="186"/>
        <v>#REF!</v>
      </c>
      <c r="BC352" s="209" t="e">
        <f t="shared" ca="1" si="187"/>
        <v>#REF!</v>
      </c>
      <c r="BD352" s="209" t="e">
        <f t="shared" ca="1" si="188"/>
        <v>#REF!</v>
      </c>
      <c r="BE352" s="209" t="e">
        <f t="shared" ca="1" si="189"/>
        <v>#REF!</v>
      </c>
      <c r="BF352" s="209" t="e">
        <f t="shared" ca="1" si="190"/>
        <v>#REF!</v>
      </c>
      <c r="BG352" s="209" t="e">
        <f t="shared" ca="1" si="191"/>
        <v>#REF!</v>
      </c>
      <c r="BH352" s="209" t="e">
        <f t="shared" ca="1" si="192"/>
        <v>#REF!</v>
      </c>
      <c r="BI352" s="209" t="e">
        <f t="shared" ca="1" si="193"/>
        <v>#REF!</v>
      </c>
    </row>
    <row r="353" spans="1:61" s="3" customFormat="1">
      <c r="A353" s="246" t="s">
        <v>710</v>
      </c>
      <c r="B353" s="246" t="str">
        <f>INDEX('Ref1'!$E:$E,MATCH(A353,'Ref1'!$A:$A,0))</f>
        <v>Waltham Forest</v>
      </c>
      <c r="C353" s="246" t="str">
        <f>INDEX('Ref1'!$B:$B,MATCH($A353,'Ref1'!$A:$A,0))</f>
        <v>OLB</v>
      </c>
      <c r="D353" s="307">
        <f>INDEX(Inputs!$K$61:$K$71,MATCH($C353,Inputs!$Q$61:$Q$71,0))</f>
        <v>0</v>
      </c>
      <c r="E353" s="211">
        <f>$D353*INDEX('3_RatesBilling'!G:G,MATCH($A353,'3_RatesBilling'!$A:$A,0))</f>
        <v>0</v>
      </c>
      <c r="F353" s="211">
        <f>$D353*INDEX('3_RatesBilling'!H:H,MATCH($A353,'3_RatesBilling'!$A:$A,0))</f>
        <v>0</v>
      </c>
      <c r="G353" s="211">
        <f>$D353*INDEX('3_RatesBilling'!I:I,MATCH($A353,'3_RatesBilling'!$A:$A,0))</f>
        <v>0</v>
      </c>
      <c r="H353" s="211">
        <f>$D353*INDEX('3_RatesBilling'!J:J,MATCH($A353,'3_RatesBilling'!$A:$A,0))</f>
        <v>0</v>
      </c>
      <c r="I353" s="211">
        <f>$D353*INDEX('3_RatesBilling'!K:K,MATCH($A353,'3_RatesBilling'!$A:$A,0))</f>
        <v>0</v>
      </c>
      <c r="J353" s="211">
        <f>$D353*INDEX('3_RatesBilling'!L:L,MATCH($A353,'3_RatesBilling'!$A:$A,0))</f>
        <v>0</v>
      </c>
      <c r="K353" s="216">
        <f>$D353*INDEX('3_RatesBilling'!M:M,MATCH($A353,'3_RatesBilling'!$A:$A,0))</f>
        <v>0</v>
      </c>
      <c r="L353" s="213">
        <f>$D353*INDEX('3_RatesBilling'!N:N,MATCH($A353,'3_RatesBilling'!$A:$A,0))</f>
        <v>0</v>
      </c>
      <c r="M353" s="211">
        <f>$D353*INDEX('3_RatesBilling'!O:O,MATCH($A353,'3_RatesBilling'!$A:$A,0))</f>
        <v>0</v>
      </c>
      <c r="N353" s="211">
        <f>$D353*INDEX('3_RatesBilling'!P:P,MATCH($A353,'3_RatesBilling'!$A:$A,0))</f>
        <v>0</v>
      </c>
      <c r="O353" s="211">
        <f>$D353*INDEX('3_RatesBilling'!Q:Q,MATCH($A353,'3_RatesBilling'!$A:$A,0))</f>
        <v>0</v>
      </c>
      <c r="P353" s="211">
        <f>$D353*INDEX('3_RatesBilling'!R:R,MATCH($A353,'3_RatesBilling'!$A:$A,0))</f>
        <v>0</v>
      </c>
      <c r="Q353" s="211">
        <f>$D353*INDEX('3_RatesBilling'!S:S,MATCH($A353,'3_RatesBilling'!$A:$A,0))</f>
        <v>0</v>
      </c>
      <c r="R353" s="211">
        <f>$D353*INDEX('3_RatesBilling'!T:T,MATCH($A353,'3_RatesBilling'!$A:$A,0))</f>
        <v>0</v>
      </c>
      <c r="S353" s="211">
        <f>$D353*INDEX('3_RatesBilling'!U:U,MATCH($A353,'3_RatesBilling'!$A:$A,0))</f>
        <v>0</v>
      </c>
      <c r="T353" s="211">
        <f>$D353*INDEX('3_RatesBilling'!V:V,MATCH($A353,'3_RatesBilling'!$A:$A,0))</f>
        <v>0</v>
      </c>
      <c r="U353" s="211">
        <f>$D353*INDEX('3_RatesBilling'!W:W,MATCH($A353,'3_RatesBilling'!$A:$A,0))</f>
        <v>0</v>
      </c>
      <c r="V353" s="211">
        <f>$D353*INDEX('3_RatesBilling'!X:X,MATCH($A353,'3_RatesBilling'!$A:$A,0))</f>
        <v>0</v>
      </c>
      <c r="W353" s="211">
        <f>$D353*INDEX('3_RatesBilling'!Y:Y,MATCH($A353,'3_RatesBilling'!$A:$A,0))</f>
        <v>0</v>
      </c>
      <c r="X353" s="211">
        <f>$D353*INDEX('3_RatesBilling'!Z:Z,MATCH($A353,'3_RatesBilling'!$A:$A,0))</f>
        <v>0</v>
      </c>
      <c r="Y353" s="211">
        <f>$D353*INDEX('3_RatesBilling'!AA:AA,MATCH($A353,'3_RatesBilling'!$A:$A,0))</f>
        <v>0</v>
      </c>
      <c r="Z353" s="211">
        <f>$D353*INDEX('3_RatesBilling'!AB:AB,MATCH($A353,'3_RatesBilling'!$A:$A,0))</f>
        <v>0</v>
      </c>
      <c r="AA353" s="211">
        <f>$D353*INDEX('3_RatesBilling'!AC:AC,MATCH($A353,'3_RatesBilling'!$A:$A,0))</f>
        <v>0</v>
      </c>
      <c r="AC353" s="211" t="e">
        <f t="shared" ca="1" si="162"/>
        <v>#REF!</v>
      </c>
      <c r="AD353" s="211" t="e">
        <f t="shared" ca="1" si="163"/>
        <v>#REF!</v>
      </c>
      <c r="AE353" s="211" t="e">
        <f t="shared" ca="1" si="164"/>
        <v>#REF!</v>
      </c>
      <c r="AF353" s="211" t="e">
        <f t="shared" ca="1" si="165"/>
        <v>#REF!</v>
      </c>
      <c r="AG353" s="211" t="e">
        <f t="shared" ca="1" si="166"/>
        <v>#REF!</v>
      </c>
      <c r="AH353" s="211" t="e">
        <f t="shared" ca="1" si="167"/>
        <v>#REF!</v>
      </c>
      <c r="AI353" s="211" t="e">
        <f t="shared" ca="1" si="168"/>
        <v>#REF!</v>
      </c>
      <c r="AJ353" s="211" t="e">
        <f t="shared" ca="1" si="169"/>
        <v>#REF!</v>
      </c>
      <c r="AK353" s="211" t="e">
        <f t="shared" ca="1" si="170"/>
        <v>#REF!</v>
      </c>
      <c r="AL353" s="211" t="e">
        <f t="shared" ca="1" si="171"/>
        <v>#REF!</v>
      </c>
      <c r="AM353" s="211" t="e">
        <f t="shared" ca="1" si="172"/>
        <v>#REF!</v>
      </c>
      <c r="AN353" s="211" t="e">
        <f t="shared" ca="1" si="173"/>
        <v>#REF!</v>
      </c>
      <c r="AO353" s="211" t="e">
        <f t="shared" ca="1" si="174"/>
        <v>#REF!</v>
      </c>
      <c r="AP353" s="211" t="e">
        <f t="shared" ca="1" si="175"/>
        <v>#REF!</v>
      </c>
      <c r="AQ353" s="211" t="e">
        <f t="shared" ca="1" si="176"/>
        <v>#REF!</v>
      </c>
      <c r="AR353" s="211" t="e">
        <f t="shared" ca="1" si="177"/>
        <v>#REF!</v>
      </c>
      <c r="AT353" s="209" t="e">
        <f t="shared" ca="1" si="178"/>
        <v>#REF!</v>
      </c>
      <c r="AU353" s="209" t="e">
        <f t="shared" ca="1" si="179"/>
        <v>#REF!</v>
      </c>
      <c r="AV353" s="209" t="e">
        <f t="shared" ca="1" si="180"/>
        <v>#REF!</v>
      </c>
      <c r="AW353" s="209" t="e">
        <f t="shared" ca="1" si="181"/>
        <v>#REF!</v>
      </c>
      <c r="AX353" s="209" t="e">
        <f t="shared" ca="1" si="182"/>
        <v>#REF!</v>
      </c>
      <c r="AY353" s="209" t="e">
        <f t="shared" ca="1" si="183"/>
        <v>#REF!</v>
      </c>
      <c r="AZ353" s="209" t="e">
        <f t="shared" ca="1" si="184"/>
        <v>#REF!</v>
      </c>
      <c r="BA353" s="209" t="e">
        <f t="shared" ca="1" si="185"/>
        <v>#REF!</v>
      </c>
      <c r="BB353" s="209" t="e">
        <f t="shared" ca="1" si="186"/>
        <v>#REF!</v>
      </c>
      <c r="BC353" s="209" t="e">
        <f t="shared" ca="1" si="187"/>
        <v>#REF!</v>
      </c>
      <c r="BD353" s="209" t="e">
        <f t="shared" ca="1" si="188"/>
        <v>#REF!</v>
      </c>
      <c r="BE353" s="209" t="e">
        <f t="shared" ca="1" si="189"/>
        <v>#REF!</v>
      </c>
      <c r="BF353" s="209" t="e">
        <f t="shared" ca="1" si="190"/>
        <v>#REF!</v>
      </c>
      <c r="BG353" s="209" t="e">
        <f t="shared" ca="1" si="191"/>
        <v>#REF!</v>
      </c>
      <c r="BH353" s="209" t="e">
        <f t="shared" ca="1" si="192"/>
        <v>#REF!</v>
      </c>
      <c r="BI353" s="209" t="e">
        <f t="shared" ca="1" si="193"/>
        <v>#REF!</v>
      </c>
    </row>
    <row r="354" spans="1:61" s="3" customFormat="1">
      <c r="A354" s="246" t="s">
        <v>712</v>
      </c>
      <c r="B354" s="246" t="str">
        <f>INDEX('Ref1'!$E:$E,MATCH(A354,'Ref1'!$A:$A,0))</f>
        <v>Wandsworth</v>
      </c>
      <c r="C354" s="246" t="str">
        <f>INDEX('Ref1'!$B:$B,MATCH($A354,'Ref1'!$A:$A,0))</f>
        <v>ILB</v>
      </c>
      <c r="D354" s="307">
        <f>INDEX(Inputs!$K$61:$K$71,MATCH($C354,Inputs!$Q$61:$Q$71,0))</f>
        <v>0</v>
      </c>
      <c r="E354" s="211">
        <f>$D354*INDEX('3_RatesBilling'!G:G,MATCH($A354,'3_RatesBilling'!$A:$A,0))</f>
        <v>0</v>
      </c>
      <c r="F354" s="211">
        <f>$D354*INDEX('3_RatesBilling'!H:H,MATCH($A354,'3_RatesBilling'!$A:$A,0))</f>
        <v>0</v>
      </c>
      <c r="G354" s="211">
        <f>$D354*INDEX('3_RatesBilling'!I:I,MATCH($A354,'3_RatesBilling'!$A:$A,0))</f>
        <v>0</v>
      </c>
      <c r="H354" s="211">
        <f>$D354*INDEX('3_RatesBilling'!J:J,MATCH($A354,'3_RatesBilling'!$A:$A,0))</f>
        <v>0</v>
      </c>
      <c r="I354" s="211">
        <f>$D354*INDEX('3_RatesBilling'!K:K,MATCH($A354,'3_RatesBilling'!$A:$A,0))</f>
        <v>0</v>
      </c>
      <c r="J354" s="211">
        <f>$D354*INDEX('3_RatesBilling'!L:L,MATCH($A354,'3_RatesBilling'!$A:$A,0))</f>
        <v>0</v>
      </c>
      <c r="K354" s="216">
        <f>$D354*INDEX('3_RatesBilling'!M:M,MATCH($A354,'3_RatesBilling'!$A:$A,0))</f>
        <v>0</v>
      </c>
      <c r="L354" s="213">
        <f>$D354*INDEX('3_RatesBilling'!N:N,MATCH($A354,'3_RatesBilling'!$A:$A,0))</f>
        <v>0</v>
      </c>
      <c r="M354" s="211">
        <f>$D354*INDEX('3_RatesBilling'!O:O,MATCH($A354,'3_RatesBilling'!$A:$A,0))</f>
        <v>0</v>
      </c>
      <c r="N354" s="211">
        <f>$D354*INDEX('3_RatesBilling'!P:P,MATCH($A354,'3_RatesBilling'!$A:$A,0))</f>
        <v>0</v>
      </c>
      <c r="O354" s="211">
        <f>$D354*INDEX('3_RatesBilling'!Q:Q,MATCH($A354,'3_RatesBilling'!$A:$A,0))</f>
        <v>0</v>
      </c>
      <c r="P354" s="211">
        <f>$D354*INDEX('3_RatesBilling'!R:R,MATCH($A354,'3_RatesBilling'!$A:$A,0))</f>
        <v>0</v>
      </c>
      <c r="Q354" s="211">
        <f>$D354*INDEX('3_RatesBilling'!S:S,MATCH($A354,'3_RatesBilling'!$A:$A,0))</f>
        <v>0</v>
      </c>
      <c r="R354" s="211">
        <f>$D354*INDEX('3_RatesBilling'!T:T,MATCH($A354,'3_RatesBilling'!$A:$A,0))</f>
        <v>0</v>
      </c>
      <c r="S354" s="211">
        <f>$D354*INDEX('3_RatesBilling'!U:U,MATCH($A354,'3_RatesBilling'!$A:$A,0))</f>
        <v>0</v>
      </c>
      <c r="T354" s="211">
        <f>$D354*INDEX('3_RatesBilling'!V:V,MATCH($A354,'3_RatesBilling'!$A:$A,0))</f>
        <v>0</v>
      </c>
      <c r="U354" s="211">
        <f>$D354*INDEX('3_RatesBilling'!W:W,MATCH($A354,'3_RatesBilling'!$A:$A,0))</f>
        <v>0</v>
      </c>
      <c r="V354" s="211">
        <f>$D354*INDEX('3_RatesBilling'!X:X,MATCH($A354,'3_RatesBilling'!$A:$A,0))</f>
        <v>0</v>
      </c>
      <c r="W354" s="211">
        <f>$D354*INDEX('3_RatesBilling'!Y:Y,MATCH($A354,'3_RatesBilling'!$A:$A,0))</f>
        <v>0</v>
      </c>
      <c r="X354" s="211">
        <f>$D354*INDEX('3_RatesBilling'!Z:Z,MATCH($A354,'3_RatesBilling'!$A:$A,0))</f>
        <v>0</v>
      </c>
      <c r="Y354" s="211">
        <f>$D354*INDEX('3_RatesBilling'!AA:AA,MATCH($A354,'3_RatesBilling'!$A:$A,0))</f>
        <v>0</v>
      </c>
      <c r="Z354" s="211">
        <f>$D354*INDEX('3_RatesBilling'!AB:AB,MATCH($A354,'3_RatesBilling'!$A:$A,0))</f>
        <v>0</v>
      </c>
      <c r="AA354" s="211">
        <f>$D354*INDEX('3_RatesBilling'!AC:AC,MATCH($A354,'3_RatesBilling'!$A:$A,0))</f>
        <v>0</v>
      </c>
      <c r="AC354" s="211" t="e">
        <f t="shared" ca="1" si="162"/>
        <v>#REF!</v>
      </c>
      <c r="AD354" s="211" t="e">
        <f t="shared" ca="1" si="163"/>
        <v>#REF!</v>
      </c>
      <c r="AE354" s="211" t="e">
        <f t="shared" ca="1" si="164"/>
        <v>#REF!</v>
      </c>
      <c r="AF354" s="211" t="e">
        <f t="shared" ca="1" si="165"/>
        <v>#REF!</v>
      </c>
      <c r="AG354" s="211" t="e">
        <f t="shared" ca="1" si="166"/>
        <v>#REF!</v>
      </c>
      <c r="AH354" s="211" t="e">
        <f t="shared" ca="1" si="167"/>
        <v>#REF!</v>
      </c>
      <c r="AI354" s="211" t="e">
        <f t="shared" ca="1" si="168"/>
        <v>#REF!</v>
      </c>
      <c r="AJ354" s="211" t="e">
        <f t="shared" ca="1" si="169"/>
        <v>#REF!</v>
      </c>
      <c r="AK354" s="211" t="e">
        <f t="shared" ca="1" si="170"/>
        <v>#REF!</v>
      </c>
      <c r="AL354" s="211" t="e">
        <f t="shared" ca="1" si="171"/>
        <v>#REF!</v>
      </c>
      <c r="AM354" s="211" t="e">
        <f t="shared" ca="1" si="172"/>
        <v>#REF!</v>
      </c>
      <c r="AN354" s="211" t="e">
        <f t="shared" ca="1" si="173"/>
        <v>#REF!</v>
      </c>
      <c r="AO354" s="211" t="e">
        <f t="shared" ca="1" si="174"/>
        <v>#REF!</v>
      </c>
      <c r="AP354" s="211" t="e">
        <f t="shared" ca="1" si="175"/>
        <v>#REF!</v>
      </c>
      <c r="AQ354" s="211" t="e">
        <f t="shared" ca="1" si="176"/>
        <v>#REF!</v>
      </c>
      <c r="AR354" s="211" t="e">
        <f t="shared" ca="1" si="177"/>
        <v>#REF!</v>
      </c>
      <c r="AT354" s="209" t="e">
        <f t="shared" ca="1" si="178"/>
        <v>#REF!</v>
      </c>
      <c r="AU354" s="209" t="e">
        <f t="shared" ca="1" si="179"/>
        <v>#REF!</v>
      </c>
      <c r="AV354" s="209" t="e">
        <f t="shared" ca="1" si="180"/>
        <v>#REF!</v>
      </c>
      <c r="AW354" s="209" t="e">
        <f t="shared" ca="1" si="181"/>
        <v>#REF!</v>
      </c>
      <c r="AX354" s="209" t="e">
        <f t="shared" ca="1" si="182"/>
        <v>#REF!</v>
      </c>
      <c r="AY354" s="209" t="e">
        <f t="shared" ca="1" si="183"/>
        <v>#REF!</v>
      </c>
      <c r="AZ354" s="209" t="e">
        <f t="shared" ca="1" si="184"/>
        <v>#REF!</v>
      </c>
      <c r="BA354" s="209" t="e">
        <f t="shared" ca="1" si="185"/>
        <v>#REF!</v>
      </c>
      <c r="BB354" s="209" t="e">
        <f t="shared" ca="1" si="186"/>
        <v>#REF!</v>
      </c>
      <c r="BC354" s="209" t="e">
        <f t="shared" ca="1" si="187"/>
        <v>#REF!</v>
      </c>
      <c r="BD354" s="209" t="e">
        <f t="shared" ca="1" si="188"/>
        <v>#REF!</v>
      </c>
      <c r="BE354" s="209" t="e">
        <f t="shared" ca="1" si="189"/>
        <v>#REF!</v>
      </c>
      <c r="BF354" s="209" t="e">
        <f t="shared" ca="1" si="190"/>
        <v>#REF!</v>
      </c>
      <c r="BG354" s="209" t="e">
        <f t="shared" ca="1" si="191"/>
        <v>#REF!</v>
      </c>
      <c r="BH354" s="209" t="e">
        <f t="shared" ca="1" si="192"/>
        <v>#REF!</v>
      </c>
      <c r="BI354" s="209" t="e">
        <f t="shared" ca="1" si="193"/>
        <v>#REF!</v>
      </c>
    </row>
    <row r="355" spans="1:61" s="3" customFormat="1">
      <c r="A355" s="246" t="s">
        <v>714</v>
      </c>
      <c r="B355" s="246" t="str">
        <f>INDEX('Ref1'!$E:$E,MATCH(A355,'Ref1'!$A:$A,0))</f>
        <v>Warrington</v>
      </c>
      <c r="C355" s="246" t="str">
        <f>INDEX('Ref1'!$B:$B,MATCH($A355,'Ref1'!$A:$A,0))</f>
        <v>UNINFIR</v>
      </c>
      <c r="D355" s="307">
        <f>INDEX(Inputs!$K$61:$K$71,MATCH($C355,Inputs!$Q$61:$Q$71,0))</f>
        <v>0</v>
      </c>
      <c r="E355" s="211">
        <f>$D355*INDEX('3_RatesBilling'!G:G,MATCH($A355,'3_RatesBilling'!$A:$A,0))</f>
        <v>0</v>
      </c>
      <c r="F355" s="211">
        <f>$D355*INDEX('3_RatesBilling'!H:H,MATCH($A355,'3_RatesBilling'!$A:$A,0))</f>
        <v>0</v>
      </c>
      <c r="G355" s="211">
        <f>$D355*INDEX('3_RatesBilling'!I:I,MATCH($A355,'3_RatesBilling'!$A:$A,0))</f>
        <v>0</v>
      </c>
      <c r="H355" s="211">
        <f>$D355*INDEX('3_RatesBilling'!J:J,MATCH($A355,'3_RatesBilling'!$A:$A,0))</f>
        <v>0</v>
      </c>
      <c r="I355" s="211">
        <f>$D355*INDEX('3_RatesBilling'!K:K,MATCH($A355,'3_RatesBilling'!$A:$A,0))</f>
        <v>0</v>
      </c>
      <c r="J355" s="211">
        <f>$D355*INDEX('3_RatesBilling'!L:L,MATCH($A355,'3_RatesBilling'!$A:$A,0))</f>
        <v>0</v>
      </c>
      <c r="K355" s="216">
        <f>$D355*INDEX('3_RatesBilling'!M:M,MATCH($A355,'3_RatesBilling'!$A:$A,0))</f>
        <v>0</v>
      </c>
      <c r="L355" s="213">
        <f>$D355*INDEX('3_RatesBilling'!N:N,MATCH($A355,'3_RatesBilling'!$A:$A,0))</f>
        <v>0</v>
      </c>
      <c r="M355" s="211">
        <f>$D355*INDEX('3_RatesBilling'!O:O,MATCH($A355,'3_RatesBilling'!$A:$A,0))</f>
        <v>0</v>
      </c>
      <c r="N355" s="211">
        <f>$D355*INDEX('3_RatesBilling'!P:P,MATCH($A355,'3_RatesBilling'!$A:$A,0))</f>
        <v>0</v>
      </c>
      <c r="O355" s="211">
        <f>$D355*INDEX('3_RatesBilling'!Q:Q,MATCH($A355,'3_RatesBilling'!$A:$A,0))</f>
        <v>0</v>
      </c>
      <c r="P355" s="211">
        <f>$D355*INDEX('3_RatesBilling'!R:R,MATCH($A355,'3_RatesBilling'!$A:$A,0))</f>
        <v>0</v>
      </c>
      <c r="Q355" s="211">
        <f>$D355*INDEX('3_RatesBilling'!S:S,MATCH($A355,'3_RatesBilling'!$A:$A,0))</f>
        <v>0</v>
      </c>
      <c r="R355" s="211">
        <f>$D355*INDEX('3_RatesBilling'!T:T,MATCH($A355,'3_RatesBilling'!$A:$A,0))</f>
        <v>0</v>
      </c>
      <c r="S355" s="211">
        <f>$D355*INDEX('3_RatesBilling'!U:U,MATCH($A355,'3_RatesBilling'!$A:$A,0))</f>
        <v>0</v>
      </c>
      <c r="T355" s="211">
        <f>$D355*INDEX('3_RatesBilling'!V:V,MATCH($A355,'3_RatesBilling'!$A:$A,0))</f>
        <v>0</v>
      </c>
      <c r="U355" s="211">
        <f>$D355*INDEX('3_RatesBilling'!W:W,MATCH($A355,'3_RatesBilling'!$A:$A,0))</f>
        <v>0</v>
      </c>
      <c r="V355" s="211">
        <f>$D355*INDEX('3_RatesBilling'!X:X,MATCH($A355,'3_RatesBilling'!$A:$A,0))</f>
        <v>0</v>
      </c>
      <c r="W355" s="211">
        <f>$D355*INDEX('3_RatesBilling'!Y:Y,MATCH($A355,'3_RatesBilling'!$A:$A,0))</f>
        <v>0</v>
      </c>
      <c r="X355" s="211">
        <f>$D355*INDEX('3_RatesBilling'!Z:Z,MATCH($A355,'3_RatesBilling'!$A:$A,0))</f>
        <v>0</v>
      </c>
      <c r="Y355" s="211">
        <f>$D355*INDEX('3_RatesBilling'!AA:AA,MATCH($A355,'3_RatesBilling'!$A:$A,0))</f>
        <v>0</v>
      </c>
      <c r="Z355" s="211">
        <f>$D355*INDEX('3_RatesBilling'!AB:AB,MATCH($A355,'3_RatesBilling'!$A:$A,0))</f>
        <v>0</v>
      </c>
      <c r="AA355" s="211">
        <f>$D355*INDEX('3_RatesBilling'!AC:AC,MATCH($A355,'3_RatesBilling'!$A:$A,0))</f>
        <v>0</v>
      </c>
      <c r="AC355" s="211" t="e">
        <f t="shared" ca="1" si="162"/>
        <v>#REF!</v>
      </c>
      <c r="AD355" s="211" t="e">
        <f t="shared" ca="1" si="163"/>
        <v>#REF!</v>
      </c>
      <c r="AE355" s="211" t="e">
        <f t="shared" ca="1" si="164"/>
        <v>#REF!</v>
      </c>
      <c r="AF355" s="211" t="e">
        <f t="shared" ca="1" si="165"/>
        <v>#REF!</v>
      </c>
      <c r="AG355" s="211" t="e">
        <f t="shared" ca="1" si="166"/>
        <v>#REF!</v>
      </c>
      <c r="AH355" s="211" t="e">
        <f t="shared" ca="1" si="167"/>
        <v>#REF!</v>
      </c>
      <c r="AI355" s="211" t="e">
        <f t="shared" ca="1" si="168"/>
        <v>#REF!</v>
      </c>
      <c r="AJ355" s="211" t="e">
        <f t="shared" ca="1" si="169"/>
        <v>#REF!</v>
      </c>
      <c r="AK355" s="211" t="e">
        <f t="shared" ca="1" si="170"/>
        <v>#REF!</v>
      </c>
      <c r="AL355" s="211" t="e">
        <f t="shared" ca="1" si="171"/>
        <v>#REF!</v>
      </c>
      <c r="AM355" s="211" t="e">
        <f t="shared" ca="1" si="172"/>
        <v>#REF!</v>
      </c>
      <c r="AN355" s="211" t="e">
        <f t="shared" ca="1" si="173"/>
        <v>#REF!</v>
      </c>
      <c r="AO355" s="211" t="e">
        <f t="shared" ca="1" si="174"/>
        <v>#REF!</v>
      </c>
      <c r="AP355" s="211" t="e">
        <f t="shared" ca="1" si="175"/>
        <v>#REF!</v>
      </c>
      <c r="AQ355" s="211" t="e">
        <f t="shared" ca="1" si="176"/>
        <v>#REF!</v>
      </c>
      <c r="AR355" s="211" t="e">
        <f t="shared" ca="1" si="177"/>
        <v>#REF!</v>
      </c>
      <c r="AT355" s="209" t="e">
        <f t="shared" ca="1" si="178"/>
        <v>#REF!</v>
      </c>
      <c r="AU355" s="209" t="e">
        <f t="shared" ca="1" si="179"/>
        <v>#REF!</v>
      </c>
      <c r="AV355" s="209" t="e">
        <f t="shared" ca="1" si="180"/>
        <v>#REF!</v>
      </c>
      <c r="AW355" s="209" t="e">
        <f t="shared" ca="1" si="181"/>
        <v>#REF!</v>
      </c>
      <c r="AX355" s="209" t="e">
        <f t="shared" ca="1" si="182"/>
        <v>#REF!</v>
      </c>
      <c r="AY355" s="209" t="e">
        <f t="shared" ca="1" si="183"/>
        <v>#REF!</v>
      </c>
      <c r="AZ355" s="209" t="e">
        <f t="shared" ca="1" si="184"/>
        <v>#REF!</v>
      </c>
      <c r="BA355" s="209" t="e">
        <f t="shared" ca="1" si="185"/>
        <v>#REF!</v>
      </c>
      <c r="BB355" s="209" t="e">
        <f t="shared" ca="1" si="186"/>
        <v>#REF!</v>
      </c>
      <c r="BC355" s="209" t="e">
        <f t="shared" ca="1" si="187"/>
        <v>#REF!</v>
      </c>
      <c r="BD355" s="209" t="e">
        <f t="shared" ca="1" si="188"/>
        <v>#REF!</v>
      </c>
      <c r="BE355" s="209" t="e">
        <f t="shared" ca="1" si="189"/>
        <v>#REF!</v>
      </c>
      <c r="BF355" s="209" t="e">
        <f t="shared" ca="1" si="190"/>
        <v>#REF!</v>
      </c>
      <c r="BG355" s="209" t="e">
        <f t="shared" ca="1" si="191"/>
        <v>#REF!</v>
      </c>
      <c r="BH355" s="209" t="e">
        <f t="shared" ca="1" si="192"/>
        <v>#REF!</v>
      </c>
      <c r="BI355" s="209" t="e">
        <f t="shared" ca="1" si="193"/>
        <v>#REF!</v>
      </c>
    </row>
    <row r="356" spans="1:61" s="3" customFormat="1">
      <c r="A356" s="246" t="s">
        <v>716</v>
      </c>
      <c r="B356" s="246" t="str">
        <f>INDEX('Ref1'!$E:$E,MATCH(A356,'Ref1'!$A:$A,0))</f>
        <v>Warwick</v>
      </c>
      <c r="C356" s="246" t="str">
        <f>INDEX('Ref1'!$B:$B,MATCH($A356,'Ref1'!$A:$A,0))</f>
        <v>SD</v>
      </c>
      <c r="D356" s="307">
        <f>INDEX(Inputs!$K$61:$K$71,MATCH($C356,Inputs!$Q$61:$Q$71,0))</f>
        <v>0</v>
      </c>
      <c r="E356" s="211">
        <f>$D356*INDEX('3_RatesBilling'!G:G,MATCH($A356,'3_RatesBilling'!$A:$A,0))</f>
        <v>0</v>
      </c>
      <c r="F356" s="211">
        <f>$D356*INDEX('3_RatesBilling'!H:H,MATCH($A356,'3_RatesBilling'!$A:$A,0))</f>
        <v>0</v>
      </c>
      <c r="G356" s="211">
        <f>$D356*INDEX('3_RatesBilling'!I:I,MATCH($A356,'3_RatesBilling'!$A:$A,0))</f>
        <v>0</v>
      </c>
      <c r="H356" s="211">
        <f>$D356*INDEX('3_RatesBilling'!J:J,MATCH($A356,'3_RatesBilling'!$A:$A,0))</f>
        <v>0</v>
      </c>
      <c r="I356" s="211">
        <f>$D356*INDEX('3_RatesBilling'!K:K,MATCH($A356,'3_RatesBilling'!$A:$A,0))</f>
        <v>0</v>
      </c>
      <c r="J356" s="211">
        <f>$D356*INDEX('3_RatesBilling'!L:L,MATCH($A356,'3_RatesBilling'!$A:$A,0))</f>
        <v>0</v>
      </c>
      <c r="K356" s="216">
        <f>$D356*INDEX('3_RatesBilling'!M:M,MATCH($A356,'3_RatesBilling'!$A:$A,0))</f>
        <v>0</v>
      </c>
      <c r="L356" s="213">
        <f>$D356*INDEX('3_RatesBilling'!N:N,MATCH($A356,'3_RatesBilling'!$A:$A,0))</f>
        <v>0</v>
      </c>
      <c r="M356" s="211">
        <f>$D356*INDEX('3_RatesBilling'!O:O,MATCH($A356,'3_RatesBilling'!$A:$A,0))</f>
        <v>0</v>
      </c>
      <c r="N356" s="211">
        <f>$D356*INDEX('3_RatesBilling'!P:P,MATCH($A356,'3_RatesBilling'!$A:$A,0))</f>
        <v>0</v>
      </c>
      <c r="O356" s="211">
        <f>$D356*INDEX('3_RatesBilling'!Q:Q,MATCH($A356,'3_RatesBilling'!$A:$A,0))</f>
        <v>0</v>
      </c>
      <c r="P356" s="211">
        <f>$D356*INDEX('3_RatesBilling'!R:R,MATCH($A356,'3_RatesBilling'!$A:$A,0))</f>
        <v>0</v>
      </c>
      <c r="Q356" s="211">
        <f>$D356*INDEX('3_RatesBilling'!S:S,MATCH($A356,'3_RatesBilling'!$A:$A,0))</f>
        <v>0</v>
      </c>
      <c r="R356" s="211">
        <f>$D356*INDEX('3_RatesBilling'!T:T,MATCH($A356,'3_RatesBilling'!$A:$A,0))</f>
        <v>0</v>
      </c>
      <c r="S356" s="211">
        <f>$D356*INDEX('3_RatesBilling'!U:U,MATCH($A356,'3_RatesBilling'!$A:$A,0))</f>
        <v>0</v>
      </c>
      <c r="T356" s="211">
        <f>$D356*INDEX('3_RatesBilling'!V:V,MATCH($A356,'3_RatesBilling'!$A:$A,0))</f>
        <v>0</v>
      </c>
      <c r="U356" s="211">
        <f>$D356*INDEX('3_RatesBilling'!W:W,MATCH($A356,'3_RatesBilling'!$A:$A,0))</f>
        <v>0</v>
      </c>
      <c r="V356" s="211">
        <f>$D356*INDEX('3_RatesBilling'!X:X,MATCH($A356,'3_RatesBilling'!$A:$A,0))</f>
        <v>0</v>
      </c>
      <c r="W356" s="211">
        <f>$D356*INDEX('3_RatesBilling'!Y:Y,MATCH($A356,'3_RatesBilling'!$A:$A,0))</f>
        <v>0</v>
      </c>
      <c r="X356" s="211">
        <f>$D356*INDEX('3_RatesBilling'!Z:Z,MATCH($A356,'3_RatesBilling'!$A:$A,0))</f>
        <v>0</v>
      </c>
      <c r="Y356" s="211">
        <f>$D356*INDEX('3_RatesBilling'!AA:AA,MATCH($A356,'3_RatesBilling'!$A:$A,0))</f>
        <v>0</v>
      </c>
      <c r="Z356" s="211">
        <f>$D356*INDEX('3_RatesBilling'!AB:AB,MATCH($A356,'3_RatesBilling'!$A:$A,0))</f>
        <v>0</v>
      </c>
      <c r="AA356" s="211">
        <f>$D356*INDEX('3_RatesBilling'!AC:AC,MATCH($A356,'3_RatesBilling'!$A:$A,0))</f>
        <v>0</v>
      </c>
      <c r="AC356" s="211" t="e">
        <f t="shared" ca="1" si="162"/>
        <v>#REF!</v>
      </c>
      <c r="AD356" s="211" t="e">
        <f t="shared" ca="1" si="163"/>
        <v>#REF!</v>
      </c>
      <c r="AE356" s="211" t="e">
        <f t="shared" ca="1" si="164"/>
        <v>#REF!</v>
      </c>
      <c r="AF356" s="211" t="e">
        <f t="shared" ca="1" si="165"/>
        <v>#REF!</v>
      </c>
      <c r="AG356" s="211" t="e">
        <f t="shared" ca="1" si="166"/>
        <v>#REF!</v>
      </c>
      <c r="AH356" s="211" t="e">
        <f t="shared" ca="1" si="167"/>
        <v>#REF!</v>
      </c>
      <c r="AI356" s="211" t="e">
        <f t="shared" ca="1" si="168"/>
        <v>#REF!</v>
      </c>
      <c r="AJ356" s="211" t="e">
        <f t="shared" ca="1" si="169"/>
        <v>#REF!</v>
      </c>
      <c r="AK356" s="211" t="e">
        <f t="shared" ca="1" si="170"/>
        <v>#REF!</v>
      </c>
      <c r="AL356" s="211" t="e">
        <f t="shared" ca="1" si="171"/>
        <v>#REF!</v>
      </c>
      <c r="AM356" s="211" t="e">
        <f t="shared" ca="1" si="172"/>
        <v>#REF!</v>
      </c>
      <c r="AN356" s="211" t="e">
        <f t="shared" ca="1" si="173"/>
        <v>#REF!</v>
      </c>
      <c r="AO356" s="211" t="e">
        <f t="shared" ca="1" si="174"/>
        <v>#REF!</v>
      </c>
      <c r="AP356" s="211" t="e">
        <f t="shared" ca="1" si="175"/>
        <v>#REF!</v>
      </c>
      <c r="AQ356" s="211" t="e">
        <f t="shared" ca="1" si="176"/>
        <v>#REF!</v>
      </c>
      <c r="AR356" s="211" t="e">
        <f t="shared" ca="1" si="177"/>
        <v>#REF!</v>
      </c>
      <c r="AT356" s="209" t="e">
        <f t="shared" ca="1" si="178"/>
        <v>#REF!</v>
      </c>
      <c r="AU356" s="209" t="e">
        <f t="shared" ca="1" si="179"/>
        <v>#REF!</v>
      </c>
      <c r="AV356" s="209" t="e">
        <f t="shared" ca="1" si="180"/>
        <v>#REF!</v>
      </c>
      <c r="AW356" s="209" t="e">
        <f t="shared" ca="1" si="181"/>
        <v>#REF!</v>
      </c>
      <c r="AX356" s="209" t="e">
        <f t="shared" ca="1" si="182"/>
        <v>#REF!</v>
      </c>
      <c r="AY356" s="209" t="e">
        <f t="shared" ca="1" si="183"/>
        <v>#REF!</v>
      </c>
      <c r="AZ356" s="209" t="e">
        <f t="shared" ca="1" si="184"/>
        <v>#REF!</v>
      </c>
      <c r="BA356" s="209" t="e">
        <f t="shared" ca="1" si="185"/>
        <v>#REF!</v>
      </c>
      <c r="BB356" s="209" t="e">
        <f t="shared" ca="1" si="186"/>
        <v>#REF!</v>
      </c>
      <c r="BC356" s="209" t="e">
        <f t="shared" ca="1" si="187"/>
        <v>#REF!</v>
      </c>
      <c r="BD356" s="209" t="e">
        <f t="shared" ca="1" si="188"/>
        <v>#REF!</v>
      </c>
      <c r="BE356" s="209" t="e">
        <f t="shared" ca="1" si="189"/>
        <v>#REF!</v>
      </c>
      <c r="BF356" s="209" t="e">
        <f t="shared" ca="1" si="190"/>
        <v>#REF!</v>
      </c>
      <c r="BG356" s="209" t="e">
        <f t="shared" ca="1" si="191"/>
        <v>#REF!</v>
      </c>
      <c r="BH356" s="209" t="e">
        <f t="shared" ca="1" si="192"/>
        <v>#REF!</v>
      </c>
      <c r="BI356" s="209" t="e">
        <f t="shared" ca="1" si="193"/>
        <v>#REF!</v>
      </c>
    </row>
    <row r="357" spans="1:61" s="3" customFormat="1">
      <c r="A357" s="246" t="s">
        <v>718</v>
      </c>
      <c r="B357" s="246" t="str">
        <f>INDEX('Ref1'!$E:$E,MATCH(A357,'Ref1'!$A:$A,0))</f>
        <v>Warwickshire</v>
      </c>
      <c r="C357" s="246" t="str">
        <f>INDEX('Ref1'!$B:$B,MATCH($A357,'Ref1'!$A:$A,0))</f>
        <v>SCFIR</v>
      </c>
      <c r="D357" s="307">
        <f>INDEX(Inputs!$K$61:$K$71,MATCH($C357,Inputs!$Q$61:$Q$71,0))</f>
        <v>0</v>
      </c>
      <c r="E357" s="211">
        <f>$D357*INDEX('3_RatesBilling'!G:G,MATCH($A357,'3_RatesBilling'!$A:$A,0))</f>
        <v>0</v>
      </c>
      <c r="F357" s="211">
        <f>$D357*INDEX('3_RatesBilling'!H:H,MATCH($A357,'3_RatesBilling'!$A:$A,0))</f>
        <v>0</v>
      </c>
      <c r="G357" s="211">
        <f>$D357*INDEX('3_RatesBilling'!I:I,MATCH($A357,'3_RatesBilling'!$A:$A,0))</f>
        <v>0</v>
      </c>
      <c r="H357" s="211">
        <f>$D357*INDEX('3_RatesBilling'!J:J,MATCH($A357,'3_RatesBilling'!$A:$A,0))</f>
        <v>0</v>
      </c>
      <c r="I357" s="211">
        <f>$D357*INDEX('3_RatesBilling'!K:K,MATCH($A357,'3_RatesBilling'!$A:$A,0))</f>
        <v>0</v>
      </c>
      <c r="J357" s="211">
        <f>$D357*INDEX('3_RatesBilling'!L:L,MATCH($A357,'3_RatesBilling'!$A:$A,0))</f>
        <v>0</v>
      </c>
      <c r="K357" s="216">
        <f>$D357*INDEX('3_RatesBilling'!M:M,MATCH($A357,'3_RatesBilling'!$A:$A,0))</f>
        <v>0</v>
      </c>
      <c r="L357" s="213">
        <f>$D357*INDEX('3_RatesBilling'!N:N,MATCH($A357,'3_RatesBilling'!$A:$A,0))</f>
        <v>0</v>
      </c>
      <c r="M357" s="211">
        <f>$D357*INDEX('3_RatesBilling'!O:O,MATCH($A357,'3_RatesBilling'!$A:$A,0))</f>
        <v>0</v>
      </c>
      <c r="N357" s="211">
        <f>$D357*INDEX('3_RatesBilling'!P:P,MATCH($A357,'3_RatesBilling'!$A:$A,0))</f>
        <v>0</v>
      </c>
      <c r="O357" s="211">
        <f>$D357*INDEX('3_RatesBilling'!Q:Q,MATCH($A357,'3_RatesBilling'!$A:$A,0))</f>
        <v>0</v>
      </c>
      <c r="P357" s="211">
        <f>$D357*INDEX('3_RatesBilling'!R:R,MATCH($A357,'3_RatesBilling'!$A:$A,0))</f>
        <v>0</v>
      </c>
      <c r="Q357" s="211">
        <f>$D357*INDEX('3_RatesBilling'!S:S,MATCH($A357,'3_RatesBilling'!$A:$A,0))</f>
        <v>0</v>
      </c>
      <c r="R357" s="211">
        <f>$D357*INDEX('3_RatesBilling'!T:T,MATCH($A357,'3_RatesBilling'!$A:$A,0))</f>
        <v>0</v>
      </c>
      <c r="S357" s="211">
        <f>$D357*INDEX('3_RatesBilling'!U:U,MATCH($A357,'3_RatesBilling'!$A:$A,0))</f>
        <v>0</v>
      </c>
      <c r="T357" s="211">
        <f>$D357*INDEX('3_RatesBilling'!V:V,MATCH($A357,'3_RatesBilling'!$A:$A,0))</f>
        <v>0</v>
      </c>
      <c r="U357" s="211">
        <f>$D357*INDEX('3_RatesBilling'!W:W,MATCH($A357,'3_RatesBilling'!$A:$A,0))</f>
        <v>0</v>
      </c>
      <c r="V357" s="211">
        <f>$D357*INDEX('3_RatesBilling'!X:X,MATCH($A357,'3_RatesBilling'!$A:$A,0))</f>
        <v>0</v>
      </c>
      <c r="W357" s="211">
        <f>$D357*INDEX('3_RatesBilling'!Y:Y,MATCH($A357,'3_RatesBilling'!$A:$A,0))</f>
        <v>0</v>
      </c>
      <c r="X357" s="211">
        <f>$D357*INDEX('3_RatesBilling'!Z:Z,MATCH($A357,'3_RatesBilling'!$A:$A,0))</f>
        <v>0</v>
      </c>
      <c r="Y357" s="211">
        <f>$D357*INDEX('3_RatesBilling'!AA:AA,MATCH($A357,'3_RatesBilling'!$A:$A,0))</f>
        <v>0</v>
      </c>
      <c r="Z357" s="211">
        <f>$D357*INDEX('3_RatesBilling'!AB:AB,MATCH($A357,'3_RatesBilling'!$A:$A,0))</f>
        <v>0</v>
      </c>
      <c r="AA357" s="211">
        <f>$D357*INDEX('3_RatesBilling'!AC:AC,MATCH($A357,'3_RatesBilling'!$A:$A,0))</f>
        <v>0</v>
      </c>
      <c r="AC357" s="211" t="e">
        <f t="shared" ca="1" si="162"/>
        <v>#REF!</v>
      </c>
      <c r="AD357" s="211" t="e">
        <f t="shared" ca="1" si="163"/>
        <v>#REF!</v>
      </c>
      <c r="AE357" s="211" t="e">
        <f t="shared" ca="1" si="164"/>
        <v>#REF!</v>
      </c>
      <c r="AF357" s="211" t="e">
        <f t="shared" ca="1" si="165"/>
        <v>#REF!</v>
      </c>
      <c r="AG357" s="211" t="e">
        <f t="shared" ca="1" si="166"/>
        <v>#REF!</v>
      </c>
      <c r="AH357" s="211" t="e">
        <f t="shared" ca="1" si="167"/>
        <v>#REF!</v>
      </c>
      <c r="AI357" s="211" t="e">
        <f t="shared" ca="1" si="168"/>
        <v>#REF!</v>
      </c>
      <c r="AJ357" s="211" t="e">
        <f t="shared" ca="1" si="169"/>
        <v>#REF!</v>
      </c>
      <c r="AK357" s="211" t="e">
        <f t="shared" ca="1" si="170"/>
        <v>#REF!</v>
      </c>
      <c r="AL357" s="211" t="e">
        <f t="shared" ca="1" si="171"/>
        <v>#REF!</v>
      </c>
      <c r="AM357" s="211" t="e">
        <f t="shared" ca="1" si="172"/>
        <v>#REF!</v>
      </c>
      <c r="AN357" s="211" t="e">
        <f t="shared" ca="1" si="173"/>
        <v>#REF!</v>
      </c>
      <c r="AO357" s="211" t="e">
        <f t="shared" ca="1" si="174"/>
        <v>#REF!</v>
      </c>
      <c r="AP357" s="211" t="e">
        <f t="shared" ca="1" si="175"/>
        <v>#REF!</v>
      </c>
      <c r="AQ357" s="211" t="e">
        <f t="shared" ca="1" si="176"/>
        <v>#REF!</v>
      </c>
      <c r="AR357" s="211" t="e">
        <f t="shared" ca="1" si="177"/>
        <v>#REF!</v>
      </c>
      <c r="AT357" s="209" t="e">
        <f t="shared" ca="1" si="178"/>
        <v>#REF!</v>
      </c>
      <c r="AU357" s="209" t="e">
        <f t="shared" ca="1" si="179"/>
        <v>#REF!</v>
      </c>
      <c r="AV357" s="209" t="e">
        <f t="shared" ca="1" si="180"/>
        <v>#REF!</v>
      </c>
      <c r="AW357" s="209" t="e">
        <f t="shared" ca="1" si="181"/>
        <v>#REF!</v>
      </c>
      <c r="AX357" s="209" t="e">
        <f t="shared" ca="1" si="182"/>
        <v>#REF!</v>
      </c>
      <c r="AY357" s="209" t="e">
        <f t="shared" ca="1" si="183"/>
        <v>#REF!</v>
      </c>
      <c r="AZ357" s="209" t="e">
        <f t="shared" ca="1" si="184"/>
        <v>#REF!</v>
      </c>
      <c r="BA357" s="209" t="e">
        <f t="shared" ca="1" si="185"/>
        <v>#REF!</v>
      </c>
      <c r="BB357" s="209" t="e">
        <f t="shared" ca="1" si="186"/>
        <v>#REF!</v>
      </c>
      <c r="BC357" s="209" t="e">
        <f t="shared" ca="1" si="187"/>
        <v>#REF!</v>
      </c>
      <c r="BD357" s="209" t="e">
        <f t="shared" ca="1" si="188"/>
        <v>#REF!</v>
      </c>
      <c r="BE357" s="209" t="e">
        <f t="shared" ca="1" si="189"/>
        <v>#REF!</v>
      </c>
      <c r="BF357" s="209" t="e">
        <f t="shared" ca="1" si="190"/>
        <v>#REF!</v>
      </c>
      <c r="BG357" s="209" t="e">
        <f t="shared" ca="1" si="191"/>
        <v>#REF!</v>
      </c>
      <c r="BH357" s="209" t="e">
        <f t="shared" ca="1" si="192"/>
        <v>#REF!</v>
      </c>
      <c r="BI357" s="209" t="e">
        <f t="shared" ca="1" si="193"/>
        <v>#REF!</v>
      </c>
    </row>
    <row r="358" spans="1:61" s="3" customFormat="1">
      <c r="A358" s="246" t="s">
        <v>720</v>
      </c>
      <c r="B358" s="246" t="str">
        <f>INDEX('Ref1'!$E:$E,MATCH(A358,'Ref1'!$A:$A,0))</f>
        <v>Watford</v>
      </c>
      <c r="C358" s="246" t="str">
        <f>INDEX('Ref1'!$B:$B,MATCH($A358,'Ref1'!$A:$A,0))</f>
        <v>SD</v>
      </c>
      <c r="D358" s="307">
        <f>INDEX(Inputs!$K$61:$K$71,MATCH($C358,Inputs!$Q$61:$Q$71,0))</f>
        <v>0</v>
      </c>
      <c r="E358" s="211">
        <f>$D358*INDEX('3_RatesBilling'!G:G,MATCH($A358,'3_RatesBilling'!$A:$A,0))</f>
        <v>0</v>
      </c>
      <c r="F358" s="211">
        <f>$D358*INDEX('3_RatesBilling'!H:H,MATCH($A358,'3_RatesBilling'!$A:$A,0))</f>
        <v>0</v>
      </c>
      <c r="G358" s="211">
        <f>$D358*INDEX('3_RatesBilling'!I:I,MATCH($A358,'3_RatesBilling'!$A:$A,0))</f>
        <v>0</v>
      </c>
      <c r="H358" s="211">
        <f>$D358*INDEX('3_RatesBilling'!J:J,MATCH($A358,'3_RatesBilling'!$A:$A,0))</f>
        <v>0</v>
      </c>
      <c r="I358" s="211">
        <f>$D358*INDEX('3_RatesBilling'!K:K,MATCH($A358,'3_RatesBilling'!$A:$A,0))</f>
        <v>0</v>
      </c>
      <c r="J358" s="211">
        <f>$D358*INDEX('3_RatesBilling'!L:L,MATCH($A358,'3_RatesBilling'!$A:$A,0))</f>
        <v>0</v>
      </c>
      <c r="K358" s="216">
        <f>$D358*INDEX('3_RatesBilling'!M:M,MATCH($A358,'3_RatesBilling'!$A:$A,0))</f>
        <v>0</v>
      </c>
      <c r="L358" s="213">
        <f>$D358*INDEX('3_RatesBilling'!N:N,MATCH($A358,'3_RatesBilling'!$A:$A,0))</f>
        <v>0</v>
      </c>
      <c r="M358" s="211">
        <f>$D358*INDEX('3_RatesBilling'!O:O,MATCH($A358,'3_RatesBilling'!$A:$A,0))</f>
        <v>0</v>
      </c>
      <c r="N358" s="211">
        <f>$D358*INDEX('3_RatesBilling'!P:P,MATCH($A358,'3_RatesBilling'!$A:$A,0))</f>
        <v>0</v>
      </c>
      <c r="O358" s="211">
        <f>$D358*INDEX('3_RatesBilling'!Q:Q,MATCH($A358,'3_RatesBilling'!$A:$A,0))</f>
        <v>0</v>
      </c>
      <c r="P358" s="211">
        <f>$D358*INDEX('3_RatesBilling'!R:R,MATCH($A358,'3_RatesBilling'!$A:$A,0))</f>
        <v>0</v>
      </c>
      <c r="Q358" s="211">
        <f>$D358*INDEX('3_RatesBilling'!S:S,MATCH($A358,'3_RatesBilling'!$A:$A,0))</f>
        <v>0</v>
      </c>
      <c r="R358" s="211">
        <f>$D358*INDEX('3_RatesBilling'!T:T,MATCH($A358,'3_RatesBilling'!$A:$A,0))</f>
        <v>0</v>
      </c>
      <c r="S358" s="211">
        <f>$D358*INDEX('3_RatesBilling'!U:U,MATCH($A358,'3_RatesBilling'!$A:$A,0))</f>
        <v>0</v>
      </c>
      <c r="T358" s="211">
        <f>$D358*INDEX('3_RatesBilling'!V:V,MATCH($A358,'3_RatesBilling'!$A:$A,0))</f>
        <v>0</v>
      </c>
      <c r="U358" s="211">
        <f>$D358*INDEX('3_RatesBilling'!W:W,MATCH($A358,'3_RatesBilling'!$A:$A,0))</f>
        <v>0</v>
      </c>
      <c r="V358" s="211">
        <f>$D358*INDEX('3_RatesBilling'!X:X,MATCH($A358,'3_RatesBilling'!$A:$A,0))</f>
        <v>0</v>
      </c>
      <c r="W358" s="211">
        <f>$D358*INDEX('3_RatesBilling'!Y:Y,MATCH($A358,'3_RatesBilling'!$A:$A,0))</f>
        <v>0</v>
      </c>
      <c r="X358" s="211">
        <f>$D358*INDEX('3_RatesBilling'!Z:Z,MATCH($A358,'3_RatesBilling'!$A:$A,0))</f>
        <v>0</v>
      </c>
      <c r="Y358" s="211">
        <f>$D358*INDEX('3_RatesBilling'!AA:AA,MATCH($A358,'3_RatesBilling'!$A:$A,0))</f>
        <v>0</v>
      </c>
      <c r="Z358" s="211">
        <f>$D358*INDEX('3_RatesBilling'!AB:AB,MATCH($A358,'3_RatesBilling'!$A:$A,0))</f>
        <v>0</v>
      </c>
      <c r="AA358" s="211">
        <f>$D358*INDEX('3_RatesBilling'!AC:AC,MATCH($A358,'3_RatesBilling'!$A:$A,0))</f>
        <v>0</v>
      </c>
      <c r="AC358" s="211" t="e">
        <f t="shared" ca="1" si="162"/>
        <v>#REF!</v>
      </c>
      <c r="AD358" s="211" t="e">
        <f t="shared" ca="1" si="163"/>
        <v>#REF!</v>
      </c>
      <c r="AE358" s="211" t="e">
        <f t="shared" ca="1" si="164"/>
        <v>#REF!</v>
      </c>
      <c r="AF358" s="211" t="e">
        <f t="shared" ca="1" si="165"/>
        <v>#REF!</v>
      </c>
      <c r="AG358" s="211" t="e">
        <f t="shared" ca="1" si="166"/>
        <v>#REF!</v>
      </c>
      <c r="AH358" s="211" t="e">
        <f t="shared" ca="1" si="167"/>
        <v>#REF!</v>
      </c>
      <c r="AI358" s="211" t="e">
        <f t="shared" ca="1" si="168"/>
        <v>#REF!</v>
      </c>
      <c r="AJ358" s="211" t="e">
        <f t="shared" ca="1" si="169"/>
        <v>#REF!</v>
      </c>
      <c r="AK358" s="211" t="e">
        <f t="shared" ca="1" si="170"/>
        <v>#REF!</v>
      </c>
      <c r="AL358" s="211" t="e">
        <f t="shared" ca="1" si="171"/>
        <v>#REF!</v>
      </c>
      <c r="AM358" s="211" t="e">
        <f t="shared" ca="1" si="172"/>
        <v>#REF!</v>
      </c>
      <c r="AN358" s="211" t="e">
        <f t="shared" ca="1" si="173"/>
        <v>#REF!</v>
      </c>
      <c r="AO358" s="211" t="e">
        <f t="shared" ca="1" si="174"/>
        <v>#REF!</v>
      </c>
      <c r="AP358" s="211" t="e">
        <f t="shared" ca="1" si="175"/>
        <v>#REF!</v>
      </c>
      <c r="AQ358" s="211" t="e">
        <f t="shared" ca="1" si="176"/>
        <v>#REF!</v>
      </c>
      <c r="AR358" s="211" t="e">
        <f t="shared" ca="1" si="177"/>
        <v>#REF!</v>
      </c>
      <c r="AT358" s="209" t="e">
        <f t="shared" ca="1" si="178"/>
        <v>#REF!</v>
      </c>
      <c r="AU358" s="209" t="e">
        <f t="shared" ca="1" si="179"/>
        <v>#REF!</v>
      </c>
      <c r="AV358" s="209" t="e">
        <f t="shared" ca="1" si="180"/>
        <v>#REF!</v>
      </c>
      <c r="AW358" s="209" t="e">
        <f t="shared" ca="1" si="181"/>
        <v>#REF!</v>
      </c>
      <c r="AX358" s="209" t="e">
        <f t="shared" ca="1" si="182"/>
        <v>#REF!</v>
      </c>
      <c r="AY358" s="209" t="e">
        <f t="shared" ca="1" si="183"/>
        <v>#REF!</v>
      </c>
      <c r="AZ358" s="209" t="e">
        <f t="shared" ca="1" si="184"/>
        <v>#REF!</v>
      </c>
      <c r="BA358" s="209" t="e">
        <f t="shared" ca="1" si="185"/>
        <v>#REF!</v>
      </c>
      <c r="BB358" s="209" t="e">
        <f t="shared" ca="1" si="186"/>
        <v>#REF!</v>
      </c>
      <c r="BC358" s="209" t="e">
        <f t="shared" ca="1" si="187"/>
        <v>#REF!</v>
      </c>
      <c r="BD358" s="209" t="e">
        <f t="shared" ca="1" si="188"/>
        <v>#REF!</v>
      </c>
      <c r="BE358" s="209" t="e">
        <f t="shared" ca="1" si="189"/>
        <v>#REF!</v>
      </c>
      <c r="BF358" s="209" t="e">
        <f t="shared" ca="1" si="190"/>
        <v>#REF!</v>
      </c>
      <c r="BG358" s="209" t="e">
        <f t="shared" ca="1" si="191"/>
        <v>#REF!</v>
      </c>
      <c r="BH358" s="209" t="e">
        <f t="shared" ca="1" si="192"/>
        <v>#REF!</v>
      </c>
      <c r="BI358" s="209" t="e">
        <f t="shared" ca="1" si="193"/>
        <v>#REF!</v>
      </c>
    </row>
    <row r="359" spans="1:61" s="3" customFormat="1">
      <c r="A359" s="246" t="s">
        <v>722</v>
      </c>
      <c r="B359" s="246" t="str">
        <f>INDEX('Ref1'!$E:$E,MATCH(A359,'Ref1'!$A:$A,0))</f>
        <v>Waveney</v>
      </c>
      <c r="C359" s="246" t="str">
        <f>INDEX('Ref1'!$B:$B,MATCH($A359,'Ref1'!$A:$A,0))</f>
        <v>SD</v>
      </c>
      <c r="D359" s="307">
        <f>INDEX(Inputs!$K$61:$K$71,MATCH($C359,Inputs!$Q$61:$Q$71,0))</f>
        <v>0</v>
      </c>
      <c r="E359" s="211">
        <f>$D359*INDEX('3_RatesBilling'!G:G,MATCH($A359,'3_RatesBilling'!$A:$A,0))</f>
        <v>0</v>
      </c>
      <c r="F359" s="211">
        <f>$D359*INDEX('3_RatesBilling'!H:H,MATCH($A359,'3_RatesBilling'!$A:$A,0))</f>
        <v>0</v>
      </c>
      <c r="G359" s="211">
        <f>$D359*INDEX('3_RatesBilling'!I:I,MATCH($A359,'3_RatesBilling'!$A:$A,0))</f>
        <v>0</v>
      </c>
      <c r="H359" s="211">
        <f>$D359*INDEX('3_RatesBilling'!J:J,MATCH($A359,'3_RatesBilling'!$A:$A,0))</f>
        <v>0</v>
      </c>
      <c r="I359" s="211">
        <f>$D359*INDEX('3_RatesBilling'!K:K,MATCH($A359,'3_RatesBilling'!$A:$A,0))</f>
        <v>0</v>
      </c>
      <c r="J359" s="211">
        <f>$D359*INDEX('3_RatesBilling'!L:L,MATCH($A359,'3_RatesBilling'!$A:$A,0))</f>
        <v>0</v>
      </c>
      <c r="K359" s="216">
        <f>$D359*INDEX('3_RatesBilling'!M:M,MATCH($A359,'3_RatesBilling'!$A:$A,0))</f>
        <v>0</v>
      </c>
      <c r="L359" s="213">
        <f>$D359*INDEX('3_RatesBilling'!N:N,MATCH($A359,'3_RatesBilling'!$A:$A,0))</f>
        <v>0</v>
      </c>
      <c r="M359" s="211">
        <f>$D359*INDEX('3_RatesBilling'!O:O,MATCH($A359,'3_RatesBilling'!$A:$A,0))</f>
        <v>0</v>
      </c>
      <c r="N359" s="211">
        <f>$D359*INDEX('3_RatesBilling'!P:P,MATCH($A359,'3_RatesBilling'!$A:$A,0))</f>
        <v>0</v>
      </c>
      <c r="O359" s="211">
        <f>$D359*INDEX('3_RatesBilling'!Q:Q,MATCH($A359,'3_RatesBilling'!$A:$A,0))</f>
        <v>0</v>
      </c>
      <c r="P359" s="211">
        <f>$D359*INDEX('3_RatesBilling'!R:R,MATCH($A359,'3_RatesBilling'!$A:$A,0))</f>
        <v>0</v>
      </c>
      <c r="Q359" s="211">
        <f>$D359*INDEX('3_RatesBilling'!S:S,MATCH($A359,'3_RatesBilling'!$A:$A,0))</f>
        <v>0</v>
      </c>
      <c r="R359" s="211">
        <f>$D359*INDEX('3_RatesBilling'!T:T,MATCH($A359,'3_RatesBilling'!$A:$A,0))</f>
        <v>0</v>
      </c>
      <c r="S359" s="211">
        <f>$D359*INDEX('3_RatesBilling'!U:U,MATCH($A359,'3_RatesBilling'!$A:$A,0))</f>
        <v>0</v>
      </c>
      <c r="T359" s="211">
        <f>$D359*INDEX('3_RatesBilling'!V:V,MATCH($A359,'3_RatesBilling'!$A:$A,0))</f>
        <v>0</v>
      </c>
      <c r="U359" s="211">
        <f>$D359*INDEX('3_RatesBilling'!W:W,MATCH($A359,'3_RatesBilling'!$A:$A,0))</f>
        <v>0</v>
      </c>
      <c r="V359" s="211">
        <f>$D359*INDEX('3_RatesBilling'!X:X,MATCH($A359,'3_RatesBilling'!$A:$A,0))</f>
        <v>0</v>
      </c>
      <c r="W359" s="211">
        <f>$D359*INDEX('3_RatesBilling'!Y:Y,MATCH($A359,'3_RatesBilling'!$A:$A,0))</f>
        <v>0</v>
      </c>
      <c r="X359" s="211">
        <f>$D359*INDEX('3_RatesBilling'!Z:Z,MATCH($A359,'3_RatesBilling'!$A:$A,0))</f>
        <v>0</v>
      </c>
      <c r="Y359" s="211">
        <f>$D359*INDEX('3_RatesBilling'!AA:AA,MATCH($A359,'3_RatesBilling'!$A:$A,0))</f>
        <v>0</v>
      </c>
      <c r="Z359" s="211">
        <f>$D359*INDEX('3_RatesBilling'!AB:AB,MATCH($A359,'3_RatesBilling'!$A:$A,0))</f>
        <v>0</v>
      </c>
      <c r="AA359" s="211">
        <f>$D359*INDEX('3_RatesBilling'!AC:AC,MATCH($A359,'3_RatesBilling'!$A:$A,0))</f>
        <v>0</v>
      </c>
      <c r="AC359" s="211" t="e">
        <f t="shared" ca="1" si="162"/>
        <v>#REF!</v>
      </c>
      <c r="AD359" s="211" t="e">
        <f t="shared" ca="1" si="163"/>
        <v>#REF!</v>
      </c>
      <c r="AE359" s="211" t="e">
        <f t="shared" ca="1" si="164"/>
        <v>#REF!</v>
      </c>
      <c r="AF359" s="211" t="e">
        <f t="shared" ca="1" si="165"/>
        <v>#REF!</v>
      </c>
      <c r="AG359" s="211" t="e">
        <f t="shared" ca="1" si="166"/>
        <v>#REF!</v>
      </c>
      <c r="AH359" s="211" t="e">
        <f t="shared" ca="1" si="167"/>
        <v>#REF!</v>
      </c>
      <c r="AI359" s="211" t="e">
        <f t="shared" ca="1" si="168"/>
        <v>#REF!</v>
      </c>
      <c r="AJ359" s="211" t="e">
        <f t="shared" ca="1" si="169"/>
        <v>#REF!</v>
      </c>
      <c r="AK359" s="211" t="e">
        <f t="shared" ca="1" si="170"/>
        <v>#REF!</v>
      </c>
      <c r="AL359" s="211" t="e">
        <f t="shared" ca="1" si="171"/>
        <v>#REF!</v>
      </c>
      <c r="AM359" s="211" t="e">
        <f t="shared" ca="1" si="172"/>
        <v>#REF!</v>
      </c>
      <c r="AN359" s="211" t="e">
        <f t="shared" ca="1" si="173"/>
        <v>#REF!</v>
      </c>
      <c r="AO359" s="211" t="e">
        <f t="shared" ca="1" si="174"/>
        <v>#REF!</v>
      </c>
      <c r="AP359" s="211" t="e">
        <f t="shared" ca="1" si="175"/>
        <v>#REF!</v>
      </c>
      <c r="AQ359" s="211" t="e">
        <f t="shared" ca="1" si="176"/>
        <v>#REF!</v>
      </c>
      <c r="AR359" s="211" t="e">
        <f t="shared" ca="1" si="177"/>
        <v>#REF!</v>
      </c>
      <c r="AT359" s="209" t="e">
        <f t="shared" ca="1" si="178"/>
        <v>#REF!</v>
      </c>
      <c r="AU359" s="209" t="e">
        <f t="shared" ca="1" si="179"/>
        <v>#REF!</v>
      </c>
      <c r="AV359" s="209" t="e">
        <f t="shared" ca="1" si="180"/>
        <v>#REF!</v>
      </c>
      <c r="AW359" s="209" t="e">
        <f t="shared" ca="1" si="181"/>
        <v>#REF!</v>
      </c>
      <c r="AX359" s="209" t="e">
        <f t="shared" ca="1" si="182"/>
        <v>#REF!</v>
      </c>
      <c r="AY359" s="209" t="e">
        <f t="shared" ca="1" si="183"/>
        <v>#REF!</v>
      </c>
      <c r="AZ359" s="209" t="e">
        <f t="shared" ca="1" si="184"/>
        <v>#REF!</v>
      </c>
      <c r="BA359" s="209" t="e">
        <f t="shared" ca="1" si="185"/>
        <v>#REF!</v>
      </c>
      <c r="BB359" s="209" t="e">
        <f t="shared" ca="1" si="186"/>
        <v>#REF!</v>
      </c>
      <c r="BC359" s="209" t="e">
        <f t="shared" ca="1" si="187"/>
        <v>#REF!</v>
      </c>
      <c r="BD359" s="209" t="e">
        <f t="shared" ca="1" si="188"/>
        <v>#REF!</v>
      </c>
      <c r="BE359" s="209" t="e">
        <f t="shared" ca="1" si="189"/>
        <v>#REF!</v>
      </c>
      <c r="BF359" s="209" t="e">
        <f t="shared" ca="1" si="190"/>
        <v>#REF!</v>
      </c>
      <c r="BG359" s="209" t="e">
        <f t="shared" ca="1" si="191"/>
        <v>#REF!</v>
      </c>
      <c r="BH359" s="209" t="e">
        <f t="shared" ca="1" si="192"/>
        <v>#REF!</v>
      </c>
      <c r="BI359" s="209" t="e">
        <f t="shared" ca="1" si="193"/>
        <v>#REF!</v>
      </c>
    </row>
    <row r="360" spans="1:61" s="3" customFormat="1">
      <c r="A360" s="246" t="s">
        <v>724</v>
      </c>
      <c r="B360" s="246" t="str">
        <f>INDEX('Ref1'!$E:$E,MATCH(A360,'Ref1'!$A:$A,0))</f>
        <v>Waverley</v>
      </c>
      <c r="C360" s="246" t="str">
        <f>INDEX('Ref1'!$B:$B,MATCH($A360,'Ref1'!$A:$A,0))</f>
        <v>SD</v>
      </c>
      <c r="D360" s="307">
        <f>INDEX(Inputs!$K$61:$K$71,MATCH($C360,Inputs!$Q$61:$Q$71,0))</f>
        <v>0</v>
      </c>
      <c r="E360" s="211">
        <f>$D360*INDEX('3_RatesBilling'!G:G,MATCH($A360,'3_RatesBilling'!$A:$A,0))</f>
        <v>0</v>
      </c>
      <c r="F360" s="211">
        <f>$D360*INDEX('3_RatesBilling'!H:H,MATCH($A360,'3_RatesBilling'!$A:$A,0))</f>
        <v>0</v>
      </c>
      <c r="G360" s="211">
        <f>$D360*INDEX('3_RatesBilling'!I:I,MATCH($A360,'3_RatesBilling'!$A:$A,0))</f>
        <v>0</v>
      </c>
      <c r="H360" s="211">
        <f>$D360*INDEX('3_RatesBilling'!J:J,MATCH($A360,'3_RatesBilling'!$A:$A,0))</f>
        <v>0</v>
      </c>
      <c r="I360" s="211">
        <f>$D360*INDEX('3_RatesBilling'!K:K,MATCH($A360,'3_RatesBilling'!$A:$A,0))</f>
        <v>0</v>
      </c>
      <c r="J360" s="211">
        <f>$D360*INDEX('3_RatesBilling'!L:L,MATCH($A360,'3_RatesBilling'!$A:$A,0))</f>
        <v>0</v>
      </c>
      <c r="K360" s="216">
        <f>$D360*INDEX('3_RatesBilling'!M:M,MATCH($A360,'3_RatesBilling'!$A:$A,0))</f>
        <v>0</v>
      </c>
      <c r="L360" s="213">
        <f>$D360*INDEX('3_RatesBilling'!N:N,MATCH($A360,'3_RatesBilling'!$A:$A,0))</f>
        <v>0</v>
      </c>
      <c r="M360" s="211">
        <f>$D360*INDEX('3_RatesBilling'!O:O,MATCH($A360,'3_RatesBilling'!$A:$A,0))</f>
        <v>0</v>
      </c>
      <c r="N360" s="211">
        <f>$D360*INDEX('3_RatesBilling'!P:P,MATCH($A360,'3_RatesBilling'!$A:$A,0))</f>
        <v>0</v>
      </c>
      <c r="O360" s="211">
        <f>$D360*INDEX('3_RatesBilling'!Q:Q,MATCH($A360,'3_RatesBilling'!$A:$A,0))</f>
        <v>0</v>
      </c>
      <c r="P360" s="211">
        <f>$D360*INDEX('3_RatesBilling'!R:R,MATCH($A360,'3_RatesBilling'!$A:$A,0))</f>
        <v>0</v>
      </c>
      <c r="Q360" s="211">
        <f>$D360*INDEX('3_RatesBilling'!S:S,MATCH($A360,'3_RatesBilling'!$A:$A,0))</f>
        <v>0</v>
      </c>
      <c r="R360" s="211">
        <f>$D360*INDEX('3_RatesBilling'!T:T,MATCH($A360,'3_RatesBilling'!$A:$A,0))</f>
        <v>0</v>
      </c>
      <c r="S360" s="211">
        <f>$D360*INDEX('3_RatesBilling'!U:U,MATCH($A360,'3_RatesBilling'!$A:$A,0))</f>
        <v>0</v>
      </c>
      <c r="T360" s="211">
        <f>$D360*INDEX('3_RatesBilling'!V:V,MATCH($A360,'3_RatesBilling'!$A:$A,0))</f>
        <v>0</v>
      </c>
      <c r="U360" s="211">
        <f>$D360*INDEX('3_RatesBilling'!W:W,MATCH($A360,'3_RatesBilling'!$A:$A,0))</f>
        <v>0</v>
      </c>
      <c r="V360" s="211">
        <f>$D360*INDEX('3_RatesBilling'!X:X,MATCH($A360,'3_RatesBilling'!$A:$A,0))</f>
        <v>0</v>
      </c>
      <c r="W360" s="211">
        <f>$D360*INDEX('3_RatesBilling'!Y:Y,MATCH($A360,'3_RatesBilling'!$A:$A,0))</f>
        <v>0</v>
      </c>
      <c r="X360" s="211">
        <f>$D360*INDEX('3_RatesBilling'!Z:Z,MATCH($A360,'3_RatesBilling'!$A:$A,0))</f>
        <v>0</v>
      </c>
      <c r="Y360" s="211">
        <f>$D360*INDEX('3_RatesBilling'!AA:AA,MATCH($A360,'3_RatesBilling'!$A:$A,0))</f>
        <v>0</v>
      </c>
      <c r="Z360" s="211">
        <f>$D360*INDEX('3_RatesBilling'!AB:AB,MATCH($A360,'3_RatesBilling'!$A:$A,0))</f>
        <v>0</v>
      </c>
      <c r="AA360" s="211">
        <f>$D360*INDEX('3_RatesBilling'!AC:AC,MATCH($A360,'3_RatesBilling'!$A:$A,0))</f>
        <v>0</v>
      </c>
      <c r="AC360" s="211" t="e">
        <f t="shared" ca="1" si="162"/>
        <v>#REF!</v>
      </c>
      <c r="AD360" s="211" t="e">
        <f t="shared" ca="1" si="163"/>
        <v>#REF!</v>
      </c>
      <c r="AE360" s="211" t="e">
        <f t="shared" ca="1" si="164"/>
        <v>#REF!</v>
      </c>
      <c r="AF360" s="211" t="e">
        <f t="shared" ca="1" si="165"/>
        <v>#REF!</v>
      </c>
      <c r="AG360" s="211" t="e">
        <f t="shared" ca="1" si="166"/>
        <v>#REF!</v>
      </c>
      <c r="AH360" s="211" t="e">
        <f t="shared" ca="1" si="167"/>
        <v>#REF!</v>
      </c>
      <c r="AI360" s="211" t="e">
        <f t="shared" ca="1" si="168"/>
        <v>#REF!</v>
      </c>
      <c r="AJ360" s="211" t="e">
        <f t="shared" ca="1" si="169"/>
        <v>#REF!</v>
      </c>
      <c r="AK360" s="211" t="e">
        <f t="shared" ca="1" si="170"/>
        <v>#REF!</v>
      </c>
      <c r="AL360" s="211" t="e">
        <f t="shared" ca="1" si="171"/>
        <v>#REF!</v>
      </c>
      <c r="AM360" s="211" t="e">
        <f t="shared" ca="1" si="172"/>
        <v>#REF!</v>
      </c>
      <c r="AN360" s="211" t="e">
        <f t="shared" ca="1" si="173"/>
        <v>#REF!</v>
      </c>
      <c r="AO360" s="211" t="e">
        <f t="shared" ca="1" si="174"/>
        <v>#REF!</v>
      </c>
      <c r="AP360" s="211" t="e">
        <f t="shared" ca="1" si="175"/>
        <v>#REF!</v>
      </c>
      <c r="AQ360" s="211" t="e">
        <f t="shared" ca="1" si="176"/>
        <v>#REF!</v>
      </c>
      <c r="AR360" s="211" t="e">
        <f t="shared" ca="1" si="177"/>
        <v>#REF!</v>
      </c>
      <c r="AT360" s="209" t="e">
        <f t="shared" ca="1" si="178"/>
        <v>#REF!</v>
      </c>
      <c r="AU360" s="209" t="e">
        <f t="shared" ca="1" si="179"/>
        <v>#REF!</v>
      </c>
      <c r="AV360" s="209" t="e">
        <f t="shared" ca="1" si="180"/>
        <v>#REF!</v>
      </c>
      <c r="AW360" s="209" t="e">
        <f t="shared" ca="1" si="181"/>
        <v>#REF!</v>
      </c>
      <c r="AX360" s="209" t="e">
        <f t="shared" ca="1" si="182"/>
        <v>#REF!</v>
      </c>
      <c r="AY360" s="209" t="e">
        <f t="shared" ca="1" si="183"/>
        <v>#REF!</v>
      </c>
      <c r="AZ360" s="209" t="e">
        <f t="shared" ca="1" si="184"/>
        <v>#REF!</v>
      </c>
      <c r="BA360" s="209" t="e">
        <f t="shared" ca="1" si="185"/>
        <v>#REF!</v>
      </c>
      <c r="BB360" s="209" t="e">
        <f t="shared" ca="1" si="186"/>
        <v>#REF!</v>
      </c>
      <c r="BC360" s="209" t="e">
        <f t="shared" ca="1" si="187"/>
        <v>#REF!</v>
      </c>
      <c r="BD360" s="209" t="e">
        <f t="shared" ca="1" si="188"/>
        <v>#REF!</v>
      </c>
      <c r="BE360" s="209" t="e">
        <f t="shared" ca="1" si="189"/>
        <v>#REF!</v>
      </c>
      <c r="BF360" s="209" t="e">
        <f t="shared" ca="1" si="190"/>
        <v>#REF!</v>
      </c>
      <c r="BG360" s="209" t="e">
        <f t="shared" ca="1" si="191"/>
        <v>#REF!</v>
      </c>
      <c r="BH360" s="209" t="e">
        <f t="shared" ca="1" si="192"/>
        <v>#REF!</v>
      </c>
      <c r="BI360" s="209" t="e">
        <f t="shared" ca="1" si="193"/>
        <v>#REF!</v>
      </c>
    </row>
    <row r="361" spans="1:61" s="3" customFormat="1">
      <c r="A361" s="246" t="s">
        <v>726</v>
      </c>
      <c r="B361" s="246" t="str">
        <f>INDEX('Ref1'!$E:$E,MATCH(A361,'Ref1'!$A:$A,0))</f>
        <v>Wealden</v>
      </c>
      <c r="C361" s="246" t="str">
        <f>INDEX('Ref1'!$B:$B,MATCH($A361,'Ref1'!$A:$A,0))</f>
        <v>SD</v>
      </c>
      <c r="D361" s="307">
        <f>INDEX(Inputs!$K$61:$K$71,MATCH($C361,Inputs!$Q$61:$Q$71,0))</f>
        <v>0</v>
      </c>
      <c r="E361" s="211">
        <f>$D361*INDEX('3_RatesBilling'!G:G,MATCH($A361,'3_RatesBilling'!$A:$A,0))</f>
        <v>0</v>
      </c>
      <c r="F361" s="211">
        <f>$D361*INDEX('3_RatesBilling'!H:H,MATCH($A361,'3_RatesBilling'!$A:$A,0))</f>
        <v>0</v>
      </c>
      <c r="G361" s="211">
        <f>$D361*INDEX('3_RatesBilling'!I:I,MATCH($A361,'3_RatesBilling'!$A:$A,0))</f>
        <v>0</v>
      </c>
      <c r="H361" s="211">
        <f>$D361*INDEX('3_RatesBilling'!J:J,MATCH($A361,'3_RatesBilling'!$A:$A,0))</f>
        <v>0</v>
      </c>
      <c r="I361" s="211">
        <f>$D361*INDEX('3_RatesBilling'!K:K,MATCH($A361,'3_RatesBilling'!$A:$A,0))</f>
        <v>0</v>
      </c>
      <c r="J361" s="211">
        <f>$D361*INDEX('3_RatesBilling'!L:L,MATCH($A361,'3_RatesBilling'!$A:$A,0))</f>
        <v>0</v>
      </c>
      <c r="K361" s="216">
        <f>$D361*INDEX('3_RatesBilling'!M:M,MATCH($A361,'3_RatesBilling'!$A:$A,0))</f>
        <v>0</v>
      </c>
      <c r="L361" s="213">
        <f>$D361*INDEX('3_RatesBilling'!N:N,MATCH($A361,'3_RatesBilling'!$A:$A,0))</f>
        <v>0</v>
      </c>
      <c r="M361" s="211">
        <f>$D361*INDEX('3_RatesBilling'!O:O,MATCH($A361,'3_RatesBilling'!$A:$A,0))</f>
        <v>0</v>
      </c>
      <c r="N361" s="211">
        <f>$D361*INDEX('3_RatesBilling'!P:P,MATCH($A361,'3_RatesBilling'!$A:$A,0))</f>
        <v>0</v>
      </c>
      <c r="O361" s="211">
        <f>$D361*INDEX('3_RatesBilling'!Q:Q,MATCH($A361,'3_RatesBilling'!$A:$A,0))</f>
        <v>0</v>
      </c>
      <c r="P361" s="211">
        <f>$D361*INDEX('3_RatesBilling'!R:R,MATCH($A361,'3_RatesBilling'!$A:$A,0))</f>
        <v>0</v>
      </c>
      <c r="Q361" s="211">
        <f>$D361*INDEX('3_RatesBilling'!S:S,MATCH($A361,'3_RatesBilling'!$A:$A,0))</f>
        <v>0</v>
      </c>
      <c r="R361" s="211">
        <f>$D361*INDEX('3_RatesBilling'!T:T,MATCH($A361,'3_RatesBilling'!$A:$A,0))</f>
        <v>0</v>
      </c>
      <c r="S361" s="211">
        <f>$D361*INDEX('3_RatesBilling'!U:U,MATCH($A361,'3_RatesBilling'!$A:$A,0))</f>
        <v>0</v>
      </c>
      <c r="T361" s="211">
        <f>$D361*INDEX('3_RatesBilling'!V:V,MATCH($A361,'3_RatesBilling'!$A:$A,0))</f>
        <v>0</v>
      </c>
      <c r="U361" s="211">
        <f>$D361*INDEX('3_RatesBilling'!W:W,MATCH($A361,'3_RatesBilling'!$A:$A,0))</f>
        <v>0</v>
      </c>
      <c r="V361" s="211">
        <f>$D361*INDEX('3_RatesBilling'!X:X,MATCH($A361,'3_RatesBilling'!$A:$A,0))</f>
        <v>0</v>
      </c>
      <c r="W361" s="211">
        <f>$D361*INDEX('3_RatesBilling'!Y:Y,MATCH($A361,'3_RatesBilling'!$A:$A,0))</f>
        <v>0</v>
      </c>
      <c r="X361" s="211">
        <f>$D361*INDEX('3_RatesBilling'!Z:Z,MATCH($A361,'3_RatesBilling'!$A:$A,0))</f>
        <v>0</v>
      </c>
      <c r="Y361" s="211">
        <f>$D361*INDEX('3_RatesBilling'!AA:AA,MATCH($A361,'3_RatesBilling'!$A:$A,0))</f>
        <v>0</v>
      </c>
      <c r="Z361" s="211">
        <f>$D361*INDEX('3_RatesBilling'!AB:AB,MATCH($A361,'3_RatesBilling'!$A:$A,0))</f>
        <v>0</v>
      </c>
      <c r="AA361" s="211">
        <f>$D361*INDEX('3_RatesBilling'!AC:AC,MATCH($A361,'3_RatesBilling'!$A:$A,0))</f>
        <v>0</v>
      </c>
      <c r="AC361" s="211" t="e">
        <f t="shared" ca="1" si="162"/>
        <v>#REF!</v>
      </c>
      <c r="AD361" s="211" t="e">
        <f t="shared" ca="1" si="163"/>
        <v>#REF!</v>
      </c>
      <c r="AE361" s="211" t="e">
        <f t="shared" ca="1" si="164"/>
        <v>#REF!</v>
      </c>
      <c r="AF361" s="211" t="e">
        <f t="shared" ca="1" si="165"/>
        <v>#REF!</v>
      </c>
      <c r="AG361" s="211" t="e">
        <f t="shared" ca="1" si="166"/>
        <v>#REF!</v>
      </c>
      <c r="AH361" s="211" t="e">
        <f t="shared" ca="1" si="167"/>
        <v>#REF!</v>
      </c>
      <c r="AI361" s="211" t="e">
        <f t="shared" ca="1" si="168"/>
        <v>#REF!</v>
      </c>
      <c r="AJ361" s="211" t="e">
        <f t="shared" ca="1" si="169"/>
        <v>#REF!</v>
      </c>
      <c r="AK361" s="211" t="e">
        <f t="shared" ca="1" si="170"/>
        <v>#REF!</v>
      </c>
      <c r="AL361" s="211" t="e">
        <f t="shared" ca="1" si="171"/>
        <v>#REF!</v>
      </c>
      <c r="AM361" s="211" t="e">
        <f t="shared" ca="1" si="172"/>
        <v>#REF!</v>
      </c>
      <c r="AN361" s="211" t="e">
        <f t="shared" ca="1" si="173"/>
        <v>#REF!</v>
      </c>
      <c r="AO361" s="211" t="e">
        <f t="shared" ca="1" si="174"/>
        <v>#REF!</v>
      </c>
      <c r="AP361" s="211" t="e">
        <f t="shared" ca="1" si="175"/>
        <v>#REF!</v>
      </c>
      <c r="AQ361" s="211" t="e">
        <f t="shared" ca="1" si="176"/>
        <v>#REF!</v>
      </c>
      <c r="AR361" s="211" t="e">
        <f t="shared" ca="1" si="177"/>
        <v>#REF!</v>
      </c>
      <c r="AT361" s="209" t="e">
        <f t="shared" ca="1" si="178"/>
        <v>#REF!</v>
      </c>
      <c r="AU361" s="209" t="e">
        <f t="shared" ca="1" si="179"/>
        <v>#REF!</v>
      </c>
      <c r="AV361" s="209" t="e">
        <f t="shared" ca="1" si="180"/>
        <v>#REF!</v>
      </c>
      <c r="AW361" s="209" t="e">
        <f t="shared" ca="1" si="181"/>
        <v>#REF!</v>
      </c>
      <c r="AX361" s="209" t="e">
        <f t="shared" ca="1" si="182"/>
        <v>#REF!</v>
      </c>
      <c r="AY361" s="209" t="e">
        <f t="shared" ca="1" si="183"/>
        <v>#REF!</v>
      </c>
      <c r="AZ361" s="209" t="e">
        <f t="shared" ca="1" si="184"/>
        <v>#REF!</v>
      </c>
      <c r="BA361" s="209" t="e">
        <f t="shared" ca="1" si="185"/>
        <v>#REF!</v>
      </c>
      <c r="BB361" s="209" t="e">
        <f t="shared" ca="1" si="186"/>
        <v>#REF!</v>
      </c>
      <c r="BC361" s="209" t="e">
        <f t="shared" ca="1" si="187"/>
        <v>#REF!</v>
      </c>
      <c r="BD361" s="209" t="e">
        <f t="shared" ca="1" si="188"/>
        <v>#REF!</v>
      </c>
      <c r="BE361" s="209" t="e">
        <f t="shared" ca="1" si="189"/>
        <v>#REF!</v>
      </c>
      <c r="BF361" s="209" t="e">
        <f t="shared" ca="1" si="190"/>
        <v>#REF!</v>
      </c>
      <c r="BG361" s="209" t="e">
        <f t="shared" ca="1" si="191"/>
        <v>#REF!</v>
      </c>
      <c r="BH361" s="209" t="e">
        <f t="shared" ca="1" si="192"/>
        <v>#REF!</v>
      </c>
      <c r="BI361" s="209" t="e">
        <f t="shared" ca="1" si="193"/>
        <v>#REF!</v>
      </c>
    </row>
    <row r="362" spans="1:61" s="3" customFormat="1">
      <c r="A362" s="246" t="s">
        <v>728</v>
      </c>
      <c r="B362" s="246" t="str">
        <f>INDEX('Ref1'!$E:$E,MATCH(A362,'Ref1'!$A:$A,0))</f>
        <v>Wellingborough</v>
      </c>
      <c r="C362" s="246" t="str">
        <f>INDEX('Ref1'!$B:$B,MATCH($A362,'Ref1'!$A:$A,0))</f>
        <v>SD</v>
      </c>
      <c r="D362" s="307">
        <f>INDEX(Inputs!$K$61:$K$71,MATCH($C362,Inputs!$Q$61:$Q$71,0))</f>
        <v>0</v>
      </c>
      <c r="E362" s="211">
        <f>$D362*INDEX('3_RatesBilling'!G:G,MATCH($A362,'3_RatesBilling'!$A:$A,0))</f>
        <v>0</v>
      </c>
      <c r="F362" s="211">
        <f>$D362*INDEX('3_RatesBilling'!H:H,MATCH($A362,'3_RatesBilling'!$A:$A,0))</f>
        <v>0</v>
      </c>
      <c r="G362" s="211">
        <f>$D362*INDEX('3_RatesBilling'!I:I,MATCH($A362,'3_RatesBilling'!$A:$A,0))</f>
        <v>0</v>
      </c>
      <c r="H362" s="211">
        <f>$D362*INDEX('3_RatesBilling'!J:J,MATCH($A362,'3_RatesBilling'!$A:$A,0))</f>
        <v>0</v>
      </c>
      <c r="I362" s="211">
        <f>$D362*INDEX('3_RatesBilling'!K:K,MATCH($A362,'3_RatesBilling'!$A:$A,0))</f>
        <v>0</v>
      </c>
      <c r="J362" s="211">
        <f>$D362*INDEX('3_RatesBilling'!L:L,MATCH($A362,'3_RatesBilling'!$A:$A,0))</f>
        <v>0</v>
      </c>
      <c r="K362" s="216">
        <f>$D362*INDEX('3_RatesBilling'!M:M,MATCH($A362,'3_RatesBilling'!$A:$A,0))</f>
        <v>0</v>
      </c>
      <c r="L362" s="213">
        <f>$D362*INDEX('3_RatesBilling'!N:N,MATCH($A362,'3_RatesBilling'!$A:$A,0))</f>
        <v>0</v>
      </c>
      <c r="M362" s="211">
        <f>$D362*INDEX('3_RatesBilling'!O:O,MATCH($A362,'3_RatesBilling'!$A:$A,0))</f>
        <v>0</v>
      </c>
      <c r="N362" s="211">
        <f>$D362*INDEX('3_RatesBilling'!P:P,MATCH($A362,'3_RatesBilling'!$A:$A,0))</f>
        <v>0</v>
      </c>
      <c r="O362" s="211">
        <f>$D362*INDEX('3_RatesBilling'!Q:Q,MATCH($A362,'3_RatesBilling'!$A:$A,0))</f>
        <v>0</v>
      </c>
      <c r="P362" s="211">
        <f>$D362*INDEX('3_RatesBilling'!R:R,MATCH($A362,'3_RatesBilling'!$A:$A,0))</f>
        <v>0</v>
      </c>
      <c r="Q362" s="211">
        <f>$D362*INDEX('3_RatesBilling'!S:S,MATCH($A362,'3_RatesBilling'!$A:$A,0))</f>
        <v>0</v>
      </c>
      <c r="R362" s="211">
        <f>$D362*INDEX('3_RatesBilling'!T:T,MATCH($A362,'3_RatesBilling'!$A:$A,0))</f>
        <v>0</v>
      </c>
      <c r="S362" s="211">
        <f>$D362*INDEX('3_RatesBilling'!U:U,MATCH($A362,'3_RatesBilling'!$A:$A,0))</f>
        <v>0</v>
      </c>
      <c r="T362" s="211">
        <f>$D362*INDEX('3_RatesBilling'!V:V,MATCH($A362,'3_RatesBilling'!$A:$A,0))</f>
        <v>0</v>
      </c>
      <c r="U362" s="211">
        <f>$D362*INDEX('3_RatesBilling'!W:W,MATCH($A362,'3_RatesBilling'!$A:$A,0))</f>
        <v>0</v>
      </c>
      <c r="V362" s="211">
        <f>$D362*INDEX('3_RatesBilling'!X:X,MATCH($A362,'3_RatesBilling'!$A:$A,0))</f>
        <v>0</v>
      </c>
      <c r="W362" s="211">
        <f>$D362*INDEX('3_RatesBilling'!Y:Y,MATCH($A362,'3_RatesBilling'!$A:$A,0))</f>
        <v>0</v>
      </c>
      <c r="X362" s="211">
        <f>$D362*INDEX('3_RatesBilling'!Z:Z,MATCH($A362,'3_RatesBilling'!$A:$A,0))</f>
        <v>0</v>
      </c>
      <c r="Y362" s="211">
        <f>$D362*INDEX('3_RatesBilling'!AA:AA,MATCH($A362,'3_RatesBilling'!$A:$A,0))</f>
        <v>0</v>
      </c>
      <c r="Z362" s="211">
        <f>$D362*INDEX('3_RatesBilling'!AB:AB,MATCH($A362,'3_RatesBilling'!$A:$A,0))</f>
        <v>0</v>
      </c>
      <c r="AA362" s="211">
        <f>$D362*INDEX('3_RatesBilling'!AC:AC,MATCH($A362,'3_RatesBilling'!$A:$A,0))</f>
        <v>0</v>
      </c>
      <c r="AC362" s="211" t="e">
        <f t="shared" ca="1" si="162"/>
        <v>#REF!</v>
      </c>
      <c r="AD362" s="211" t="e">
        <f t="shared" ca="1" si="163"/>
        <v>#REF!</v>
      </c>
      <c r="AE362" s="211" t="e">
        <f t="shared" ca="1" si="164"/>
        <v>#REF!</v>
      </c>
      <c r="AF362" s="211" t="e">
        <f t="shared" ca="1" si="165"/>
        <v>#REF!</v>
      </c>
      <c r="AG362" s="211" t="e">
        <f t="shared" ca="1" si="166"/>
        <v>#REF!</v>
      </c>
      <c r="AH362" s="211" t="e">
        <f t="shared" ca="1" si="167"/>
        <v>#REF!</v>
      </c>
      <c r="AI362" s="211" t="e">
        <f t="shared" ca="1" si="168"/>
        <v>#REF!</v>
      </c>
      <c r="AJ362" s="211" t="e">
        <f t="shared" ca="1" si="169"/>
        <v>#REF!</v>
      </c>
      <c r="AK362" s="211" t="e">
        <f t="shared" ca="1" si="170"/>
        <v>#REF!</v>
      </c>
      <c r="AL362" s="211" t="e">
        <f t="shared" ca="1" si="171"/>
        <v>#REF!</v>
      </c>
      <c r="AM362" s="211" t="e">
        <f t="shared" ca="1" si="172"/>
        <v>#REF!</v>
      </c>
      <c r="AN362" s="211" t="e">
        <f t="shared" ca="1" si="173"/>
        <v>#REF!</v>
      </c>
      <c r="AO362" s="211" t="e">
        <f t="shared" ca="1" si="174"/>
        <v>#REF!</v>
      </c>
      <c r="AP362" s="211" t="e">
        <f t="shared" ca="1" si="175"/>
        <v>#REF!</v>
      </c>
      <c r="AQ362" s="211" t="e">
        <f t="shared" ca="1" si="176"/>
        <v>#REF!</v>
      </c>
      <c r="AR362" s="211" t="e">
        <f t="shared" ca="1" si="177"/>
        <v>#REF!</v>
      </c>
      <c r="AT362" s="209" t="e">
        <f t="shared" ca="1" si="178"/>
        <v>#REF!</v>
      </c>
      <c r="AU362" s="209" t="e">
        <f t="shared" ca="1" si="179"/>
        <v>#REF!</v>
      </c>
      <c r="AV362" s="209" t="e">
        <f t="shared" ca="1" si="180"/>
        <v>#REF!</v>
      </c>
      <c r="AW362" s="209" t="e">
        <f t="shared" ca="1" si="181"/>
        <v>#REF!</v>
      </c>
      <c r="AX362" s="209" t="e">
        <f t="shared" ca="1" si="182"/>
        <v>#REF!</v>
      </c>
      <c r="AY362" s="209" t="e">
        <f t="shared" ca="1" si="183"/>
        <v>#REF!</v>
      </c>
      <c r="AZ362" s="209" t="e">
        <f t="shared" ca="1" si="184"/>
        <v>#REF!</v>
      </c>
      <c r="BA362" s="209" t="e">
        <f t="shared" ca="1" si="185"/>
        <v>#REF!</v>
      </c>
      <c r="BB362" s="209" t="e">
        <f t="shared" ca="1" si="186"/>
        <v>#REF!</v>
      </c>
      <c r="BC362" s="209" t="e">
        <f t="shared" ca="1" si="187"/>
        <v>#REF!</v>
      </c>
      <c r="BD362" s="209" t="e">
        <f t="shared" ca="1" si="188"/>
        <v>#REF!</v>
      </c>
      <c r="BE362" s="209" t="e">
        <f t="shared" ca="1" si="189"/>
        <v>#REF!</v>
      </c>
      <c r="BF362" s="209" t="e">
        <f t="shared" ca="1" si="190"/>
        <v>#REF!</v>
      </c>
      <c r="BG362" s="209" t="e">
        <f t="shared" ca="1" si="191"/>
        <v>#REF!</v>
      </c>
      <c r="BH362" s="209" t="e">
        <f t="shared" ca="1" si="192"/>
        <v>#REF!</v>
      </c>
      <c r="BI362" s="209" t="e">
        <f t="shared" ca="1" si="193"/>
        <v>#REF!</v>
      </c>
    </row>
    <row r="363" spans="1:61" s="3" customFormat="1">
      <c r="A363" s="246" t="s">
        <v>730</v>
      </c>
      <c r="B363" s="246" t="str">
        <f>INDEX('Ref1'!$E:$E,MATCH(A363,'Ref1'!$A:$A,0))</f>
        <v>Welwyn Hatfield</v>
      </c>
      <c r="C363" s="246" t="str">
        <f>INDEX('Ref1'!$B:$B,MATCH($A363,'Ref1'!$A:$A,0))</f>
        <v>SD</v>
      </c>
      <c r="D363" s="307">
        <f>INDEX(Inputs!$K$61:$K$71,MATCH($C363,Inputs!$Q$61:$Q$71,0))</f>
        <v>0</v>
      </c>
      <c r="E363" s="211">
        <f>$D363*INDEX('3_RatesBilling'!G:G,MATCH($A363,'3_RatesBilling'!$A:$A,0))</f>
        <v>0</v>
      </c>
      <c r="F363" s="211">
        <f>$D363*INDEX('3_RatesBilling'!H:H,MATCH($A363,'3_RatesBilling'!$A:$A,0))</f>
        <v>0</v>
      </c>
      <c r="G363" s="211">
        <f>$D363*INDEX('3_RatesBilling'!I:I,MATCH($A363,'3_RatesBilling'!$A:$A,0))</f>
        <v>0</v>
      </c>
      <c r="H363" s="211">
        <f>$D363*INDEX('3_RatesBilling'!J:J,MATCH($A363,'3_RatesBilling'!$A:$A,0))</f>
        <v>0</v>
      </c>
      <c r="I363" s="211">
        <f>$D363*INDEX('3_RatesBilling'!K:K,MATCH($A363,'3_RatesBilling'!$A:$A,0))</f>
        <v>0</v>
      </c>
      <c r="J363" s="211">
        <f>$D363*INDEX('3_RatesBilling'!L:L,MATCH($A363,'3_RatesBilling'!$A:$A,0))</f>
        <v>0</v>
      </c>
      <c r="K363" s="216">
        <f>$D363*INDEX('3_RatesBilling'!M:M,MATCH($A363,'3_RatesBilling'!$A:$A,0))</f>
        <v>0</v>
      </c>
      <c r="L363" s="213">
        <f>$D363*INDEX('3_RatesBilling'!N:N,MATCH($A363,'3_RatesBilling'!$A:$A,0))</f>
        <v>0</v>
      </c>
      <c r="M363" s="211">
        <f>$D363*INDEX('3_RatesBilling'!O:O,MATCH($A363,'3_RatesBilling'!$A:$A,0))</f>
        <v>0</v>
      </c>
      <c r="N363" s="211">
        <f>$D363*INDEX('3_RatesBilling'!P:P,MATCH($A363,'3_RatesBilling'!$A:$A,0))</f>
        <v>0</v>
      </c>
      <c r="O363" s="211">
        <f>$D363*INDEX('3_RatesBilling'!Q:Q,MATCH($A363,'3_RatesBilling'!$A:$A,0))</f>
        <v>0</v>
      </c>
      <c r="P363" s="211">
        <f>$D363*INDEX('3_RatesBilling'!R:R,MATCH($A363,'3_RatesBilling'!$A:$A,0))</f>
        <v>0</v>
      </c>
      <c r="Q363" s="211">
        <f>$D363*INDEX('3_RatesBilling'!S:S,MATCH($A363,'3_RatesBilling'!$A:$A,0))</f>
        <v>0</v>
      </c>
      <c r="R363" s="211">
        <f>$D363*INDEX('3_RatesBilling'!T:T,MATCH($A363,'3_RatesBilling'!$A:$A,0))</f>
        <v>0</v>
      </c>
      <c r="S363" s="211">
        <f>$D363*INDEX('3_RatesBilling'!U:U,MATCH($A363,'3_RatesBilling'!$A:$A,0))</f>
        <v>0</v>
      </c>
      <c r="T363" s="211">
        <f>$D363*INDEX('3_RatesBilling'!V:V,MATCH($A363,'3_RatesBilling'!$A:$A,0))</f>
        <v>0</v>
      </c>
      <c r="U363" s="211">
        <f>$D363*INDEX('3_RatesBilling'!W:W,MATCH($A363,'3_RatesBilling'!$A:$A,0))</f>
        <v>0</v>
      </c>
      <c r="V363" s="211">
        <f>$D363*INDEX('3_RatesBilling'!X:X,MATCH($A363,'3_RatesBilling'!$A:$A,0))</f>
        <v>0</v>
      </c>
      <c r="W363" s="211">
        <f>$D363*INDEX('3_RatesBilling'!Y:Y,MATCH($A363,'3_RatesBilling'!$A:$A,0))</f>
        <v>0</v>
      </c>
      <c r="X363" s="211">
        <f>$D363*INDEX('3_RatesBilling'!Z:Z,MATCH($A363,'3_RatesBilling'!$A:$A,0))</f>
        <v>0</v>
      </c>
      <c r="Y363" s="211">
        <f>$D363*INDEX('3_RatesBilling'!AA:AA,MATCH($A363,'3_RatesBilling'!$A:$A,0))</f>
        <v>0</v>
      </c>
      <c r="Z363" s="211">
        <f>$D363*INDEX('3_RatesBilling'!AB:AB,MATCH($A363,'3_RatesBilling'!$A:$A,0))</f>
        <v>0</v>
      </c>
      <c r="AA363" s="211">
        <f>$D363*INDEX('3_RatesBilling'!AC:AC,MATCH($A363,'3_RatesBilling'!$A:$A,0))</f>
        <v>0</v>
      </c>
      <c r="AC363" s="211" t="e">
        <f t="shared" ca="1" si="162"/>
        <v>#REF!</v>
      </c>
      <c r="AD363" s="211" t="e">
        <f t="shared" ca="1" si="163"/>
        <v>#REF!</v>
      </c>
      <c r="AE363" s="211" t="e">
        <f t="shared" ca="1" si="164"/>
        <v>#REF!</v>
      </c>
      <c r="AF363" s="211" t="e">
        <f t="shared" ca="1" si="165"/>
        <v>#REF!</v>
      </c>
      <c r="AG363" s="211" t="e">
        <f t="shared" ca="1" si="166"/>
        <v>#REF!</v>
      </c>
      <c r="AH363" s="211" t="e">
        <f t="shared" ca="1" si="167"/>
        <v>#REF!</v>
      </c>
      <c r="AI363" s="211" t="e">
        <f t="shared" ca="1" si="168"/>
        <v>#REF!</v>
      </c>
      <c r="AJ363" s="211" t="e">
        <f t="shared" ca="1" si="169"/>
        <v>#REF!</v>
      </c>
      <c r="AK363" s="211" t="e">
        <f t="shared" ca="1" si="170"/>
        <v>#REF!</v>
      </c>
      <c r="AL363" s="211" t="e">
        <f t="shared" ca="1" si="171"/>
        <v>#REF!</v>
      </c>
      <c r="AM363" s="211" t="e">
        <f t="shared" ca="1" si="172"/>
        <v>#REF!</v>
      </c>
      <c r="AN363" s="211" t="e">
        <f t="shared" ca="1" si="173"/>
        <v>#REF!</v>
      </c>
      <c r="AO363" s="211" t="e">
        <f t="shared" ca="1" si="174"/>
        <v>#REF!</v>
      </c>
      <c r="AP363" s="211" t="e">
        <f t="shared" ca="1" si="175"/>
        <v>#REF!</v>
      </c>
      <c r="AQ363" s="211" t="e">
        <f t="shared" ca="1" si="176"/>
        <v>#REF!</v>
      </c>
      <c r="AR363" s="211" t="e">
        <f t="shared" ca="1" si="177"/>
        <v>#REF!</v>
      </c>
      <c r="AT363" s="209" t="e">
        <f t="shared" ca="1" si="178"/>
        <v>#REF!</v>
      </c>
      <c r="AU363" s="209" t="e">
        <f t="shared" ca="1" si="179"/>
        <v>#REF!</v>
      </c>
      <c r="AV363" s="209" t="e">
        <f t="shared" ca="1" si="180"/>
        <v>#REF!</v>
      </c>
      <c r="AW363" s="209" t="e">
        <f t="shared" ca="1" si="181"/>
        <v>#REF!</v>
      </c>
      <c r="AX363" s="209" t="e">
        <f t="shared" ca="1" si="182"/>
        <v>#REF!</v>
      </c>
      <c r="AY363" s="209" t="e">
        <f t="shared" ca="1" si="183"/>
        <v>#REF!</v>
      </c>
      <c r="AZ363" s="209" t="e">
        <f t="shared" ca="1" si="184"/>
        <v>#REF!</v>
      </c>
      <c r="BA363" s="209" t="e">
        <f t="shared" ca="1" si="185"/>
        <v>#REF!</v>
      </c>
      <c r="BB363" s="209" t="e">
        <f t="shared" ca="1" si="186"/>
        <v>#REF!</v>
      </c>
      <c r="BC363" s="209" t="e">
        <f t="shared" ca="1" si="187"/>
        <v>#REF!</v>
      </c>
      <c r="BD363" s="209" t="e">
        <f t="shared" ca="1" si="188"/>
        <v>#REF!</v>
      </c>
      <c r="BE363" s="209" t="e">
        <f t="shared" ca="1" si="189"/>
        <v>#REF!</v>
      </c>
      <c r="BF363" s="209" t="e">
        <f t="shared" ca="1" si="190"/>
        <v>#REF!</v>
      </c>
      <c r="BG363" s="209" t="e">
        <f t="shared" ca="1" si="191"/>
        <v>#REF!</v>
      </c>
      <c r="BH363" s="209" t="e">
        <f t="shared" ca="1" si="192"/>
        <v>#REF!</v>
      </c>
      <c r="BI363" s="209" t="e">
        <f t="shared" ca="1" si="193"/>
        <v>#REF!</v>
      </c>
    </row>
    <row r="364" spans="1:61" s="3" customFormat="1">
      <c r="A364" s="246" t="s">
        <v>732</v>
      </c>
      <c r="B364" s="246" t="str">
        <f>INDEX('Ref1'!$E:$E,MATCH(A364,'Ref1'!$A:$A,0))</f>
        <v>West Berkshire</v>
      </c>
      <c r="C364" s="246" t="str">
        <f>INDEX('Ref1'!$B:$B,MATCH($A364,'Ref1'!$A:$A,0))</f>
        <v>UNINFIR</v>
      </c>
      <c r="D364" s="307">
        <f>INDEX(Inputs!$K$61:$K$71,MATCH($C364,Inputs!$Q$61:$Q$71,0))</f>
        <v>0</v>
      </c>
      <c r="E364" s="211">
        <f>$D364*INDEX('3_RatesBilling'!G:G,MATCH($A364,'3_RatesBilling'!$A:$A,0))</f>
        <v>0</v>
      </c>
      <c r="F364" s="211">
        <f>$D364*INDEX('3_RatesBilling'!H:H,MATCH($A364,'3_RatesBilling'!$A:$A,0))</f>
        <v>0</v>
      </c>
      <c r="G364" s="211">
        <f>$D364*INDEX('3_RatesBilling'!I:I,MATCH($A364,'3_RatesBilling'!$A:$A,0))</f>
        <v>0</v>
      </c>
      <c r="H364" s="211">
        <f>$D364*INDEX('3_RatesBilling'!J:J,MATCH($A364,'3_RatesBilling'!$A:$A,0))</f>
        <v>0</v>
      </c>
      <c r="I364" s="211">
        <f>$D364*INDEX('3_RatesBilling'!K:K,MATCH($A364,'3_RatesBilling'!$A:$A,0))</f>
        <v>0</v>
      </c>
      <c r="J364" s="211">
        <f>$D364*INDEX('3_RatesBilling'!L:L,MATCH($A364,'3_RatesBilling'!$A:$A,0))</f>
        <v>0</v>
      </c>
      <c r="K364" s="216">
        <f>$D364*INDEX('3_RatesBilling'!M:M,MATCH($A364,'3_RatesBilling'!$A:$A,0))</f>
        <v>0</v>
      </c>
      <c r="L364" s="213">
        <f>$D364*INDEX('3_RatesBilling'!N:N,MATCH($A364,'3_RatesBilling'!$A:$A,0))</f>
        <v>0</v>
      </c>
      <c r="M364" s="211">
        <f>$D364*INDEX('3_RatesBilling'!O:O,MATCH($A364,'3_RatesBilling'!$A:$A,0))</f>
        <v>0</v>
      </c>
      <c r="N364" s="211">
        <f>$D364*INDEX('3_RatesBilling'!P:P,MATCH($A364,'3_RatesBilling'!$A:$A,0))</f>
        <v>0</v>
      </c>
      <c r="O364" s="211">
        <f>$D364*INDEX('3_RatesBilling'!Q:Q,MATCH($A364,'3_RatesBilling'!$A:$A,0))</f>
        <v>0</v>
      </c>
      <c r="P364" s="211">
        <f>$D364*INDEX('3_RatesBilling'!R:R,MATCH($A364,'3_RatesBilling'!$A:$A,0))</f>
        <v>0</v>
      </c>
      <c r="Q364" s="211">
        <f>$D364*INDEX('3_RatesBilling'!S:S,MATCH($A364,'3_RatesBilling'!$A:$A,0))</f>
        <v>0</v>
      </c>
      <c r="R364" s="211">
        <f>$D364*INDEX('3_RatesBilling'!T:T,MATCH($A364,'3_RatesBilling'!$A:$A,0))</f>
        <v>0</v>
      </c>
      <c r="S364" s="211">
        <f>$D364*INDEX('3_RatesBilling'!U:U,MATCH($A364,'3_RatesBilling'!$A:$A,0))</f>
        <v>0</v>
      </c>
      <c r="T364" s="211">
        <f>$D364*INDEX('3_RatesBilling'!V:V,MATCH($A364,'3_RatesBilling'!$A:$A,0))</f>
        <v>0</v>
      </c>
      <c r="U364" s="211">
        <f>$D364*INDEX('3_RatesBilling'!W:W,MATCH($A364,'3_RatesBilling'!$A:$A,0))</f>
        <v>0</v>
      </c>
      <c r="V364" s="211">
        <f>$D364*INDEX('3_RatesBilling'!X:X,MATCH($A364,'3_RatesBilling'!$A:$A,0))</f>
        <v>0</v>
      </c>
      <c r="W364" s="211">
        <f>$D364*INDEX('3_RatesBilling'!Y:Y,MATCH($A364,'3_RatesBilling'!$A:$A,0))</f>
        <v>0</v>
      </c>
      <c r="X364" s="211">
        <f>$D364*INDEX('3_RatesBilling'!Z:Z,MATCH($A364,'3_RatesBilling'!$A:$A,0))</f>
        <v>0</v>
      </c>
      <c r="Y364" s="211">
        <f>$D364*INDEX('3_RatesBilling'!AA:AA,MATCH($A364,'3_RatesBilling'!$A:$A,0))</f>
        <v>0</v>
      </c>
      <c r="Z364" s="211">
        <f>$D364*INDEX('3_RatesBilling'!AB:AB,MATCH($A364,'3_RatesBilling'!$A:$A,0))</f>
        <v>0</v>
      </c>
      <c r="AA364" s="211">
        <f>$D364*INDEX('3_RatesBilling'!AC:AC,MATCH($A364,'3_RatesBilling'!$A:$A,0))</f>
        <v>0</v>
      </c>
      <c r="AC364" s="211" t="e">
        <f t="shared" ca="1" si="162"/>
        <v>#REF!</v>
      </c>
      <c r="AD364" s="211" t="e">
        <f t="shared" ca="1" si="163"/>
        <v>#REF!</v>
      </c>
      <c r="AE364" s="211" t="e">
        <f t="shared" ca="1" si="164"/>
        <v>#REF!</v>
      </c>
      <c r="AF364" s="211" t="e">
        <f t="shared" ca="1" si="165"/>
        <v>#REF!</v>
      </c>
      <c r="AG364" s="211" t="e">
        <f t="shared" ca="1" si="166"/>
        <v>#REF!</v>
      </c>
      <c r="AH364" s="211" t="e">
        <f t="shared" ca="1" si="167"/>
        <v>#REF!</v>
      </c>
      <c r="AI364" s="211" t="e">
        <f t="shared" ca="1" si="168"/>
        <v>#REF!</v>
      </c>
      <c r="AJ364" s="211" t="e">
        <f t="shared" ca="1" si="169"/>
        <v>#REF!</v>
      </c>
      <c r="AK364" s="211" t="e">
        <f t="shared" ca="1" si="170"/>
        <v>#REF!</v>
      </c>
      <c r="AL364" s="211" t="e">
        <f t="shared" ca="1" si="171"/>
        <v>#REF!</v>
      </c>
      <c r="AM364" s="211" t="e">
        <f t="shared" ca="1" si="172"/>
        <v>#REF!</v>
      </c>
      <c r="AN364" s="211" t="e">
        <f t="shared" ca="1" si="173"/>
        <v>#REF!</v>
      </c>
      <c r="AO364" s="211" t="e">
        <f t="shared" ca="1" si="174"/>
        <v>#REF!</v>
      </c>
      <c r="AP364" s="211" t="e">
        <f t="shared" ca="1" si="175"/>
        <v>#REF!</v>
      </c>
      <c r="AQ364" s="211" t="e">
        <f t="shared" ca="1" si="176"/>
        <v>#REF!</v>
      </c>
      <c r="AR364" s="211" t="e">
        <f t="shared" ca="1" si="177"/>
        <v>#REF!</v>
      </c>
      <c r="AT364" s="209" t="e">
        <f t="shared" ca="1" si="178"/>
        <v>#REF!</v>
      </c>
      <c r="AU364" s="209" t="e">
        <f t="shared" ca="1" si="179"/>
        <v>#REF!</v>
      </c>
      <c r="AV364" s="209" t="e">
        <f t="shared" ca="1" si="180"/>
        <v>#REF!</v>
      </c>
      <c r="AW364" s="209" t="e">
        <f t="shared" ca="1" si="181"/>
        <v>#REF!</v>
      </c>
      <c r="AX364" s="209" t="e">
        <f t="shared" ca="1" si="182"/>
        <v>#REF!</v>
      </c>
      <c r="AY364" s="209" t="e">
        <f t="shared" ca="1" si="183"/>
        <v>#REF!</v>
      </c>
      <c r="AZ364" s="209" t="e">
        <f t="shared" ca="1" si="184"/>
        <v>#REF!</v>
      </c>
      <c r="BA364" s="209" t="e">
        <f t="shared" ca="1" si="185"/>
        <v>#REF!</v>
      </c>
      <c r="BB364" s="209" t="e">
        <f t="shared" ca="1" si="186"/>
        <v>#REF!</v>
      </c>
      <c r="BC364" s="209" t="e">
        <f t="shared" ca="1" si="187"/>
        <v>#REF!</v>
      </c>
      <c r="BD364" s="209" t="e">
        <f t="shared" ca="1" si="188"/>
        <v>#REF!</v>
      </c>
      <c r="BE364" s="209" t="e">
        <f t="shared" ca="1" si="189"/>
        <v>#REF!</v>
      </c>
      <c r="BF364" s="209" t="e">
        <f t="shared" ca="1" si="190"/>
        <v>#REF!</v>
      </c>
      <c r="BG364" s="209" t="e">
        <f t="shared" ca="1" si="191"/>
        <v>#REF!</v>
      </c>
      <c r="BH364" s="209" t="e">
        <f t="shared" ca="1" si="192"/>
        <v>#REF!</v>
      </c>
      <c r="BI364" s="209" t="e">
        <f t="shared" ca="1" si="193"/>
        <v>#REF!</v>
      </c>
    </row>
    <row r="365" spans="1:61" s="3" customFormat="1">
      <c r="A365" s="246" t="s">
        <v>734</v>
      </c>
      <c r="B365" s="246" t="str">
        <f>INDEX('Ref1'!$E:$E,MATCH(A365,'Ref1'!$A:$A,0))</f>
        <v>West Devon</v>
      </c>
      <c r="C365" s="246" t="str">
        <f>INDEX('Ref1'!$B:$B,MATCH($A365,'Ref1'!$A:$A,0))</f>
        <v>SD</v>
      </c>
      <c r="D365" s="307">
        <f>INDEX(Inputs!$K$61:$K$71,MATCH($C365,Inputs!$Q$61:$Q$71,0))</f>
        <v>0</v>
      </c>
      <c r="E365" s="211">
        <f>$D365*INDEX('3_RatesBilling'!G:G,MATCH($A365,'3_RatesBilling'!$A:$A,0))</f>
        <v>0</v>
      </c>
      <c r="F365" s="211">
        <f>$D365*INDEX('3_RatesBilling'!H:H,MATCH($A365,'3_RatesBilling'!$A:$A,0))</f>
        <v>0</v>
      </c>
      <c r="G365" s="211">
        <f>$D365*INDEX('3_RatesBilling'!I:I,MATCH($A365,'3_RatesBilling'!$A:$A,0))</f>
        <v>0</v>
      </c>
      <c r="H365" s="211">
        <f>$D365*INDEX('3_RatesBilling'!J:J,MATCH($A365,'3_RatesBilling'!$A:$A,0))</f>
        <v>0</v>
      </c>
      <c r="I365" s="211">
        <f>$D365*INDEX('3_RatesBilling'!K:K,MATCH($A365,'3_RatesBilling'!$A:$A,0))</f>
        <v>0</v>
      </c>
      <c r="J365" s="211">
        <f>$D365*INDEX('3_RatesBilling'!L:L,MATCH($A365,'3_RatesBilling'!$A:$A,0))</f>
        <v>0</v>
      </c>
      <c r="K365" s="216">
        <f>$D365*INDEX('3_RatesBilling'!M:M,MATCH($A365,'3_RatesBilling'!$A:$A,0))</f>
        <v>0</v>
      </c>
      <c r="L365" s="213">
        <f>$D365*INDEX('3_RatesBilling'!N:N,MATCH($A365,'3_RatesBilling'!$A:$A,0))</f>
        <v>0</v>
      </c>
      <c r="M365" s="211">
        <f>$D365*INDEX('3_RatesBilling'!O:O,MATCH($A365,'3_RatesBilling'!$A:$A,0))</f>
        <v>0</v>
      </c>
      <c r="N365" s="211">
        <f>$D365*INDEX('3_RatesBilling'!P:P,MATCH($A365,'3_RatesBilling'!$A:$A,0))</f>
        <v>0</v>
      </c>
      <c r="O365" s="211">
        <f>$D365*INDEX('3_RatesBilling'!Q:Q,MATCH($A365,'3_RatesBilling'!$A:$A,0))</f>
        <v>0</v>
      </c>
      <c r="P365" s="211">
        <f>$D365*INDEX('3_RatesBilling'!R:R,MATCH($A365,'3_RatesBilling'!$A:$A,0))</f>
        <v>0</v>
      </c>
      <c r="Q365" s="211">
        <f>$D365*INDEX('3_RatesBilling'!S:S,MATCH($A365,'3_RatesBilling'!$A:$A,0))</f>
        <v>0</v>
      </c>
      <c r="R365" s="211">
        <f>$D365*INDEX('3_RatesBilling'!T:T,MATCH($A365,'3_RatesBilling'!$A:$A,0))</f>
        <v>0</v>
      </c>
      <c r="S365" s="211">
        <f>$D365*INDEX('3_RatesBilling'!U:U,MATCH($A365,'3_RatesBilling'!$A:$A,0))</f>
        <v>0</v>
      </c>
      <c r="T365" s="211">
        <f>$D365*INDEX('3_RatesBilling'!V:V,MATCH($A365,'3_RatesBilling'!$A:$A,0))</f>
        <v>0</v>
      </c>
      <c r="U365" s="211">
        <f>$D365*INDEX('3_RatesBilling'!W:W,MATCH($A365,'3_RatesBilling'!$A:$A,0))</f>
        <v>0</v>
      </c>
      <c r="V365" s="211">
        <f>$D365*INDEX('3_RatesBilling'!X:X,MATCH($A365,'3_RatesBilling'!$A:$A,0))</f>
        <v>0</v>
      </c>
      <c r="W365" s="211">
        <f>$D365*INDEX('3_RatesBilling'!Y:Y,MATCH($A365,'3_RatesBilling'!$A:$A,0))</f>
        <v>0</v>
      </c>
      <c r="X365" s="211">
        <f>$D365*INDEX('3_RatesBilling'!Z:Z,MATCH($A365,'3_RatesBilling'!$A:$A,0))</f>
        <v>0</v>
      </c>
      <c r="Y365" s="211">
        <f>$D365*INDEX('3_RatesBilling'!AA:AA,MATCH($A365,'3_RatesBilling'!$A:$A,0))</f>
        <v>0</v>
      </c>
      <c r="Z365" s="211">
        <f>$D365*INDEX('3_RatesBilling'!AB:AB,MATCH($A365,'3_RatesBilling'!$A:$A,0))</f>
        <v>0</v>
      </c>
      <c r="AA365" s="211">
        <f>$D365*INDEX('3_RatesBilling'!AC:AC,MATCH($A365,'3_RatesBilling'!$A:$A,0))</f>
        <v>0</v>
      </c>
      <c r="AC365" s="211" t="e">
        <f t="shared" ca="1" si="162"/>
        <v>#REF!</v>
      </c>
      <c r="AD365" s="211" t="e">
        <f t="shared" ca="1" si="163"/>
        <v>#REF!</v>
      </c>
      <c r="AE365" s="211" t="e">
        <f t="shared" ca="1" si="164"/>
        <v>#REF!</v>
      </c>
      <c r="AF365" s="211" t="e">
        <f t="shared" ca="1" si="165"/>
        <v>#REF!</v>
      </c>
      <c r="AG365" s="211" t="e">
        <f t="shared" ca="1" si="166"/>
        <v>#REF!</v>
      </c>
      <c r="AH365" s="211" t="e">
        <f t="shared" ca="1" si="167"/>
        <v>#REF!</v>
      </c>
      <c r="AI365" s="211" t="e">
        <f t="shared" ca="1" si="168"/>
        <v>#REF!</v>
      </c>
      <c r="AJ365" s="211" t="e">
        <f t="shared" ca="1" si="169"/>
        <v>#REF!</v>
      </c>
      <c r="AK365" s="211" t="e">
        <f t="shared" ca="1" si="170"/>
        <v>#REF!</v>
      </c>
      <c r="AL365" s="211" t="e">
        <f t="shared" ca="1" si="171"/>
        <v>#REF!</v>
      </c>
      <c r="AM365" s="211" t="e">
        <f t="shared" ca="1" si="172"/>
        <v>#REF!</v>
      </c>
      <c r="AN365" s="211" t="e">
        <f t="shared" ca="1" si="173"/>
        <v>#REF!</v>
      </c>
      <c r="AO365" s="211" t="e">
        <f t="shared" ca="1" si="174"/>
        <v>#REF!</v>
      </c>
      <c r="AP365" s="211" t="e">
        <f t="shared" ca="1" si="175"/>
        <v>#REF!</v>
      </c>
      <c r="AQ365" s="211" t="e">
        <f t="shared" ca="1" si="176"/>
        <v>#REF!</v>
      </c>
      <c r="AR365" s="211" t="e">
        <f t="shared" ca="1" si="177"/>
        <v>#REF!</v>
      </c>
      <c r="AT365" s="209" t="e">
        <f t="shared" ca="1" si="178"/>
        <v>#REF!</v>
      </c>
      <c r="AU365" s="209" t="e">
        <f t="shared" ca="1" si="179"/>
        <v>#REF!</v>
      </c>
      <c r="AV365" s="209" t="e">
        <f t="shared" ca="1" si="180"/>
        <v>#REF!</v>
      </c>
      <c r="AW365" s="209" t="e">
        <f t="shared" ca="1" si="181"/>
        <v>#REF!</v>
      </c>
      <c r="AX365" s="209" t="e">
        <f t="shared" ca="1" si="182"/>
        <v>#REF!</v>
      </c>
      <c r="AY365" s="209" t="e">
        <f t="shared" ca="1" si="183"/>
        <v>#REF!</v>
      </c>
      <c r="AZ365" s="209" t="e">
        <f t="shared" ca="1" si="184"/>
        <v>#REF!</v>
      </c>
      <c r="BA365" s="209" t="e">
        <f t="shared" ca="1" si="185"/>
        <v>#REF!</v>
      </c>
      <c r="BB365" s="209" t="e">
        <f t="shared" ca="1" si="186"/>
        <v>#REF!</v>
      </c>
      <c r="BC365" s="209" t="e">
        <f t="shared" ca="1" si="187"/>
        <v>#REF!</v>
      </c>
      <c r="BD365" s="209" t="e">
        <f t="shared" ca="1" si="188"/>
        <v>#REF!</v>
      </c>
      <c r="BE365" s="209" t="e">
        <f t="shared" ca="1" si="189"/>
        <v>#REF!</v>
      </c>
      <c r="BF365" s="209" t="e">
        <f t="shared" ca="1" si="190"/>
        <v>#REF!</v>
      </c>
      <c r="BG365" s="209" t="e">
        <f t="shared" ca="1" si="191"/>
        <v>#REF!</v>
      </c>
      <c r="BH365" s="209" t="e">
        <f t="shared" ca="1" si="192"/>
        <v>#REF!</v>
      </c>
      <c r="BI365" s="209" t="e">
        <f t="shared" ca="1" si="193"/>
        <v>#REF!</v>
      </c>
    </row>
    <row r="366" spans="1:61" s="3" customFormat="1">
      <c r="A366" s="246" t="s">
        <v>736</v>
      </c>
      <c r="B366" s="246" t="str">
        <f>INDEX('Ref1'!$E:$E,MATCH(A366,'Ref1'!$A:$A,0))</f>
        <v>West Dorset</v>
      </c>
      <c r="C366" s="246" t="str">
        <f>INDEX('Ref1'!$B:$B,MATCH($A366,'Ref1'!$A:$A,0))</f>
        <v>SD</v>
      </c>
      <c r="D366" s="307">
        <f>INDEX(Inputs!$K$61:$K$71,MATCH($C366,Inputs!$Q$61:$Q$71,0))</f>
        <v>0</v>
      </c>
      <c r="E366" s="211">
        <f>$D366*INDEX('3_RatesBilling'!G:G,MATCH($A366,'3_RatesBilling'!$A:$A,0))</f>
        <v>0</v>
      </c>
      <c r="F366" s="211">
        <f>$D366*INDEX('3_RatesBilling'!H:H,MATCH($A366,'3_RatesBilling'!$A:$A,0))</f>
        <v>0</v>
      </c>
      <c r="G366" s="211">
        <f>$D366*INDEX('3_RatesBilling'!I:I,MATCH($A366,'3_RatesBilling'!$A:$A,0))</f>
        <v>0</v>
      </c>
      <c r="H366" s="211">
        <f>$D366*INDEX('3_RatesBilling'!J:J,MATCH($A366,'3_RatesBilling'!$A:$A,0))</f>
        <v>0</v>
      </c>
      <c r="I366" s="211">
        <f>$D366*INDEX('3_RatesBilling'!K:K,MATCH($A366,'3_RatesBilling'!$A:$A,0))</f>
        <v>0</v>
      </c>
      <c r="J366" s="211">
        <f>$D366*INDEX('3_RatesBilling'!L:L,MATCH($A366,'3_RatesBilling'!$A:$A,0))</f>
        <v>0</v>
      </c>
      <c r="K366" s="216">
        <f>$D366*INDEX('3_RatesBilling'!M:M,MATCH($A366,'3_RatesBilling'!$A:$A,0))</f>
        <v>0</v>
      </c>
      <c r="L366" s="213">
        <f>$D366*INDEX('3_RatesBilling'!N:N,MATCH($A366,'3_RatesBilling'!$A:$A,0))</f>
        <v>0</v>
      </c>
      <c r="M366" s="211">
        <f>$D366*INDEX('3_RatesBilling'!O:O,MATCH($A366,'3_RatesBilling'!$A:$A,0))</f>
        <v>0</v>
      </c>
      <c r="N366" s="211">
        <f>$D366*INDEX('3_RatesBilling'!P:P,MATCH($A366,'3_RatesBilling'!$A:$A,0))</f>
        <v>0</v>
      </c>
      <c r="O366" s="211">
        <f>$D366*INDEX('3_RatesBilling'!Q:Q,MATCH($A366,'3_RatesBilling'!$A:$A,0))</f>
        <v>0</v>
      </c>
      <c r="P366" s="211">
        <f>$D366*INDEX('3_RatesBilling'!R:R,MATCH($A366,'3_RatesBilling'!$A:$A,0))</f>
        <v>0</v>
      </c>
      <c r="Q366" s="211">
        <f>$D366*INDEX('3_RatesBilling'!S:S,MATCH($A366,'3_RatesBilling'!$A:$A,0))</f>
        <v>0</v>
      </c>
      <c r="R366" s="211">
        <f>$D366*INDEX('3_RatesBilling'!T:T,MATCH($A366,'3_RatesBilling'!$A:$A,0))</f>
        <v>0</v>
      </c>
      <c r="S366" s="211">
        <f>$D366*INDEX('3_RatesBilling'!U:U,MATCH($A366,'3_RatesBilling'!$A:$A,0))</f>
        <v>0</v>
      </c>
      <c r="T366" s="211">
        <f>$D366*INDEX('3_RatesBilling'!V:V,MATCH($A366,'3_RatesBilling'!$A:$A,0))</f>
        <v>0</v>
      </c>
      <c r="U366" s="211">
        <f>$D366*INDEX('3_RatesBilling'!W:W,MATCH($A366,'3_RatesBilling'!$A:$A,0))</f>
        <v>0</v>
      </c>
      <c r="V366" s="211">
        <f>$D366*INDEX('3_RatesBilling'!X:X,MATCH($A366,'3_RatesBilling'!$A:$A,0))</f>
        <v>0</v>
      </c>
      <c r="W366" s="211">
        <f>$D366*INDEX('3_RatesBilling'!Y:Y,MATCH($A366,'3_RatesBilling'!$A:$A,0))</f>
        <v>0</v>
      </c>
      <c r="X366" s="211">
        <f>$D366*INDEX('3_RatesBilling'!Z:Z,MATCH($A366,'3_RatesBilling'!$A:$A,0))</f>
        <v>0</v>
      </c>
      <c r="Y366" s="211">
        <f>$D366*INDEX('3_RatesBilling'!AA:AA,MATCH($A366,'3_RatesBilling'!$A:$A,0))</f>
        <v>0</v>
      </c>
      <c r="Z366" s="211">
        <f>$D366*INDEX('3_RatesBilling'!AB:AB,MATCH($A366,'3_RatesBilling'!$A:$A,0))</f>
        <v>0</v>
      </c>
      <c r="AA366" s="211">
        <f>$D366*INDEX('3_RatesBilling'!AC:AC,MATCH($A366,'3_RatesBilling'!$A:$A,0))</f>
        <v>0</v>
      </c>
      <c r="AC366" s="211" t="e">
        <f t="shared" ca="1" si="162"/>
        <v>#REF!</v>
      </c>
      <c r="AD366" s="211" t="e">
        <f t="shared" ca="1" si="163"/>
        <v>#REF!</v>
      </c>
      <c r="AE366" s="211" t="e">
        <f t="shared" ca="1" si="164"/>
        <v>#REF!</v>
      </c>
      <c r="AF366" s="211" t="e">
        <f t="shared" ca="1" si="165"/>
        <v>#REF!</v>
      </c>
      <c r="AG366" s="211" t="e">
        <f t="shared" ca="1" si="166"/>
        <v>#REF!</v>
      </c>
      <c r="AH366" s="211" t="e">
        <f t="shared" ca="1" si="167"/>
        <v>#REF!</v>
      </c>
      <c r="AI366" s="211" t="e">
        <f t="shared" ca="1" si="168"/>
        <v>#REF!</v>
      </c>
      <c r="AJ366" s="211" t="e">
        <f t="shared" ca="1" si="169"/>
        <v>#REF!</v>
      </c>
      <c r="AK366" s="211" t="e">
        <f t="shared" ca="1" si="170"/>
        <v>#REF!</v>
      </c>
      <c r="AL366" s="211" t="e">
        <f t="shared" ca="1" si="171"/>
        <v>#REF!</v>
      </c>
      <c r="AM366" s="211" t="e">
        <f t="shared" ca="1" si="172"/>
        <v>#REF!</v>
      </c>
      <c r="AN366" s="211" t="e">
        <f t="shared" ca="1" si="173"/>
        <v>#REF!</v>
      </c>
      <c r="AO366" s="211" t="e">
        <f t="shared" ca="1" si="174"/>
        <v>#REF!</v>
      </c>
      <c r="AP366" s="211" t="e">
        <f t="shared" ca="1" si="175"/>
        <v>#REF!</v>
      </c>
      <c r="AQ366" s="211" t="e">
        <f t="shared" ca="1" si="176"/>
        <v>#REF!</v>
      </c>
      <c r="AR366" s="211" t="e">
        <f t="shared" ca="1" si="177"/>
        <v>#REF!</v>
      </c>
      <c r="AT366" s="209" t="e">
        <f t="shared" ca="1" si="178"/>
        <v>#REF!</v>
      </c>
      <c r="AU366" s="209" t="e">
        <f t="shared" ca="1" si="179"/>
        <v>#REF!</v>
      </c>
      <c r="AV366" s="209" t="e">
        <f t="shared" ca="1" si="180"/>
        <v>#REF!</v>
      </c>
      <c r="AW366" s="209" t="e">
        <f t="shared" ca="1" si="181"/>
        <v>#REF!</v>
      </c>
      <c r="AX366" s="209" t="e">
        <f t="shared" ca="1" si="182"/>
        <v>#REF!</v>
      </c>
      <c r="AY366" s="209" t="e">
        <f t="shared" ca="1" si="183"/>
        <v>#REF!</v>
      </c>
      <c r="AZ366" s="209" t="e">
        <f t="shared" ca="1" si="184"/>
        <v>#REF!</v>
      </c>
      <c r="BA366" s="209" t="e">
        <f t="shared" ca="1" si="185"/>
        <v>#REF!</v>
      </c>
      <c r="BB366" s="209" t="e">
        <f t="shared" ca="1" si="186"/>
        <v>#REF!</v>
      </c>
      <c r="BC366" s="209" t="e">
        <f t="shared" ca="1" si="187"/>
        <v>#REF!</v>
      </c>
      <c r="BD366" s="209" t="e">
        <f t="shared" ca="1" si="188"/>
        <v>#REF!</v>
      </c>
      <c r="BE366" s="209" t="e">
        <f t="shared" ca="1" si="189"/>
        <v>#REF!</v>
      </c>
      <c r="BF366" s="209" t="e">
        <f t="shared" ca="1" si="190"/>
        <v>#REF!</v>
      </c>
      <c r="BG366" s="209" t="e">
        <f t="shared" ca="1" si="191"/>
        <v>#REF!</v>
      </c>
      <c r="BH366" s="209" t="e">
        <f t="shared" ca="1" si="192"/>
        <v>#REF!</v>
      </c>
      <c r="BI366" s="209" t="e">
        <f t="shared" ca="1" si="193"/>
        <v>#REF!</v>
      </c>
    </row>
    <row r="367" spans="1:61" s="3" customFormat="1">
      <c r="A367" s="246" t="s">
        <v>738</v>
      </c>
      <c r="B367" s="246" t="str">
        <f>INDEX('Ref1'!$E:$E,MATCH(A367,'Ref1'!$A:$A,0))</f>
        <v>West Lancashire</v>
      </c>
      <c r="C367" s="246" t="str">
        <f>INDEX('Ref1'!$B:$B,MATCH($A367,'Ref1'!$A:$A,0))</f>
        <v>SD</v>
      </c>
      <c r="D367" s="307">
        <f>INDEX(Inputs!$K$61:$K$71,MATCH($C367,Inputs!$Q$61:$Q$71,0))</f>
        <v>0</v>
      </c>
      <c r="E367" s="211">
        <f>$D367*INDEX('3_RatesBilling'!G:G,MATCH($A367,'3_RatesBilling'!$A:$A,0))</f>
        <v>0</v>
      </c>
      <c r="F367" s="211">
        <f>$D367*INDEX('3_RatesBilling'!H:H,MATCH($A367,'3_RatesBilling'!$A:$A,0))</f>
        <v>0</v>
      </c>
      <c r="G367" s="211">
        <f>$D367*INDEX('3_RatesBilling'!I:I,MATCH($A367,'3_RatesBilling'!$A:$A,0))</f>
        <v>0</v>
      </c>
      <c r="H367" s="211">
        <f>$D367*INDEX('3_RatesBilling'!J:J,MATCH($A367,'3_RatesBilling'!$A:$A,0))</f>
        <v>0</v>
      </c>
      <c r="I367" s="211">
        <f>$D367*INDEX('3_RatesBilling'!K:K,MATCH($A367,'3_RatesBilling'!$A:$A,0))</f>
        <v>0</v>
      </c>
      <c r="J367" s="211">
        <f>$D367*INDEX('3_RatesBilling'!L:L,MATCH($A367,'3_RatesBilling'!$A:$A,0))</f>
        <v>0</v>
      </c>
      <c r="K367" s="216">
        <f>$D367*INDEX('3_RatesBilling'!M:M,MATCH($A367,'3_RatesBilling'!$A:$A,0))</f>
        <v>0</v>
      </c>
      <c r="L367" s="213">
        <f>$D367*INDEX('3_RatesBilling'!N:N,MATCH($A367,'3_RatesBilling'!$A:$A,0))</f>
        <v>0</v>
      </c>
      <c r="M367" s="211">
        <f>$D367*INDEX('3_RatesBilling'!O:O,MATCH($A367,'3_RatesBilling'!$A:$A,0))</f>
        <v>0</v>
      </c>
      <c r="N367" s="211">
        <f>$D367*INDEX('3_RatesBilling'!P:P,MATCH($A367,'3_RatesBilling'!$A:$A,0))</f>
        <v>0</v>
      </c>
      <c r="O367" s="211">
        <f>$D367*INDEX('3_RatesBilling'!Q:Q,MATCH($A367,'3_RatesBilling'!$A:$A,0))</f>
        <v>0</v>
      </c>
      <c r="P367" s="211">
        <f>$D367*INDEX('3_RatesBilling'!R:R,MATCH($A367,'3_RatesBilling'!$A:$A,0))</f>
        <v>0</v>
      </c>
      <c r="Q367" s="211">
        <f>$D367*INDEX('3_RatesBilling'!S:S,MATCH($A367,'3_RatesBilling'!$A:$A,0))</f>
        <v>0</v>
      </c>
      <c r="R367" s="211">
        <f>$D367*INDEX('3_RatesBilling'!T:T,MATCH($A367,'3_RatesBilling'!$A:$A,0))</f>
        <v>0</v>
      </c>
      <c r="S367" s="211">
        <f>$D367*INDEX('3_RatesBilling'!U:U,MATCH($A367,'3_RatesBilling'!$A:$A,0))</f>
        <v>0</v>
      </c>
      <c r="T367" s="211">
        <f>$D367*INDEX('3_RatesBilling'!V:V,MATCH($A367,'3_RatesBilling'!$A:$A,0))</f>
        <v>0</v>
      </c>
      <c r="U367" s="211">
        <f>$D367*INDEX('3_RatesBilling'!W:W,MATCH($A367,'3_RatesBilling'!$A:$A,0))</f>
        <v>0</v>
      </c>
      <c r="V367" s="211">
        <f>$D367*INDEX('3_RatesBilling'!X:X,MATCH($A367,'3_RatesBilling'!$A:$A,0))</f>
        <v>0</v>
      </c>
      <c r="W367" s="211">
        <f>$D367*INDEX('3_RatesBilling'!Y:Y,MATCH($A367,'3_RatesBilling'!$A:$A,0))</f>
        <v>0</v>
      </c>
      <c r="X367" s="211">
        <f>$D367*INDEX('3_RatesBilling'!Z:Z,MATCH($A367,'3_RatesBilling'!$A:$A,0))</f>
        <v>0</v>
      </c>
      <c r="Y367" s="211">
        <f>$D367*INDEX('3_RatesBilling'!AA:AA,MATCH($A367,'3_RatesBilling'!$A:$A,0))</f>
        <v>0</v>
      </c>
      <c r="Z367" s="211">
        <f>$D367*INDEX('3_RatesBilling'!AB:AB,MATCH($A367,'3_RatesBilling'!$A:$A,0))</f>
        <v>0</v>
      </c>
      <c r="AA367" s="211">
        <f>$D367*INDEX('3_RatesBilling'!AC:AC,MATCH($A367,'3_RatesBilling'!$A:$A,0))</f>
        <v>0</v>
      </c>
      <c r="AC367" s="211" t="e">
        <f t="shared" ca="1" si="162"/>
        <v>#REF!</v>
      </c>
      <c r="AD367" s="211" t="e">
        <f t="shared" ca="1" si="163"/>
        <v>#REF!</v>
      </c>
      <c r="AE367" s="211" t="e">
        <f t="shared" ca="1" si="164"/>
        <v>#REF!</v>
      </c>
      <c r="AF367" s="211" t="e">
        <f t="shared" ca="1" si="165"/>
        <v>#REF!</v>
      </c>
      <c r="AG367" s="211" t="e">
        <f t="shared" ca="1" si="166"/>
        <v>#REF!</v>
      </c>
      <c r="AH367" s="211" t="e">
        <f t="shared" ca="1" si="167"/>
        <v>#REF!</v>
      </c>
      <c r="AI367" s="211" t="e">
        <f t="shared" ca="1" si="168"/>
        <v>#REF!</v>
      </c>
      <c r="AJ367" s="211" t="e">
        <f t="shared" ca="1" si="169"/>
        <v>#REF!</v>
      </c>
      <c r="AK367" s="211" t="e">
        <f t="shared" ca="1" si="170"/>
        <v>#REF!</v>
      </c>
      <c r="AL367" s="211" t="e">
        <f t="shared" ca="1" si="171"/>
        <v>#REF!</v>
      </c>
      <c r="AM367" s="211" t="e">
        <f t="shared" ca="1" si="172"/>
        <v>#REF!</v>
      </c>
      <c r="AN367" s="211" t="e">
        <f t="shared" ca="1" si="173"/>
        <v>#REF!</v>
      </c>
      <c r="AO367" s="211" t="e">
        <f t="shared" ca="1" si="174"/>
        <v>#REF!</v>
      </c>
      <c r="AP367" s="211" t="e">
        <f t="shared" ca="1" si="175"/>
        <v>#REF!</v>
      </c>
      <c r="AQ367" s="211" t="e">
        <f t="shared" ca="1" si="176"/>
        <v>#REF!</v>
      </c>
      <c r="AR367" s="211" t="e">
        <f t="shared" ca="1" si="177"/>
        <v>#REF!</v>
      </c>
      <c r="AT367" s="209" t="e">
        <f t="shared" ca="1" si="178"/>
        <v>#REF!</v>
      </c>
      <c r="AU367" s="209" t="e">
        <f t="shared" ca="1" si="179"/>
        <v>#REF!</v>
      </c>
      <c r="AV367" s="209" t="e">
        <f t="shared" ca="1" si="180"/>
        <v>#REF!</v>
      </c>
      <c r="AW367" s="209" t="e">
        <f t="shared" ca="1" si="181"/>
        <v>#REF!</v>
      </c>
      <c r="AX367" s="209" t="e">
        <f t="shared" ca="1" si="182"/>
        <v>#REF!</v>
      </c>
      <c r="AY367" s="209" t="e">
        <f t="shared" ca="1" si="183"/>
        <v>#REF!</v>
      </c>
      <c r="AZ367" s="209" t="e">
        <f t="shared" ca="1" si="184"/>
        <v>#REF!</v>
      </c>
      <c r="BA367" s="209" t="e">
        <f t="shared" ca="1" si="185"/>
        <v>#REF!</v>
      </c>
      <c r="BB367" s="209" t="e">
        <f t="shared" ca="1" si="186"/>
        <v>#REF!</v>
      </c>
      <c r="BC367" s="209" t="e">
        <f t="shared" ca="1" si="187"/>
        <v>#REF!</v>
      </c>
      <c r="BD367" s="209" t="e">
        <f t="shared" ca="1" si="188"/>
        <v>#REF!</v>
      </c>
      <c r="BE367" s="209" t="e">
        <f t="shared" ca="1" si="189"/>
        <v>#REF!</v>
      </c>
      <c r="BF367" s="209" t="e">
        <f t="shared" ca="1" si="190"/>
        <v>#REF!</v>
      </c>
      <c r="BG367" s="209" t="e">
        <f t="shared" ca="1" si="191"/>
        <v>#REF!</v>
      </c>
      <c r="BH367" s="209" t="e">
        <f t="shared" ca="1" si="192"/>
        <v>#REF!</v>
      </c>
      <c r="BI367" s="209" t="e">
        <f t="shared" ca="1" si="193"/>
        <v>#REF!</v>
      </c>
    </row>
    <row r="368" spans="1:61" s="3" customFormat="1">
      <c r="A368" s="246" t="s">
        <v>740</v>
      </c>
      <c r="B368" s="246" t="str">
        <f>INDEX('Ref1'!$E:$E,MATCH(A368,'Ref1'!$A:$A,0))</f>
        <v>West Lindsey</v>
      </c>
      <c r="C368" s="246" t="str">
        <f>INDEX('Ref1'!$B:$B,MATCH($A368,'Ref1'!$A:$A,0))</f>
        <v>SD</v>
      </c>
      <c r="D368" s="307">
        <f>INDEX(Inputs!$K$61:$K$71,MATCH($C368,Inputs!$Q$61:$Q$71,0))</f>
        <v>0</v>
      </c>
      <c r="E368" s="211">
        <f>$D368*INDEX('3_RatesBilling'!G:G,MATCH($A368,'3_RatesBilling'!$A:$A,0))</f>
        <v>0</v>
      </c>
      <c r="F368" s="211">
        <f>$D368*INDEX('3_RatesBilling'!H:H,MATCH($A368,'3_RatesBilling'!$A:$A,0))</f>
        <v>0</v>
      </c>
      <c r="G368" s="211">
        <f>$D368*INDEX('3_RatesBilling'!I:I,MATCH($A368,'3_RatesBilling'!$A:$A,0))</f>
        <v>0</v>
      </c>
      <c r="H368" s="211">
        <f>$D368*INDEX('3_RatesBilling'!J:J,MATCH($A368,'3_RatesBilling'!$A:$A,0))</f>
        <v>0</v>
      </c>
      <c r="I368" s="211">
        <f>$D368*INDEX('3_RatesBilling'!K:K,MATCH($A368,'3_RatesBilling'!$A:$A,0))</f>
        <v>0</v>
      </c>
      <c r="J368" s="211">
        <f>$D368*INDEX('3_RatesBilling'!L:L,MATCH($A368,'3_RatesBilling'!$A:$A,0))</f>
        <v>0</v>
      </c>
      <c r="K368" s="216">
        <f>$D368*INDEX('3_RatesBilling'!M:M,MATCH($A368,'3_RatesBilling'!$A:$A,0))</f>
        <v>0</v>
      </c>
      <c r="L368" s="213">
        <f>$D368*INDEX('3_RatesBilling'!N:N,MATCH($A368,'3_RatesBilling'!$A:$A,0))</f>
        <v>0</v>
      </c>
      <c r="M368" s="211">
        <f>$D368*INDEX('3_RatesBilling'!O:O,MATCH($A368,'3_RatesBilling'!$A:$A,0))</f>
        <v>0</v>
      </c>
      <c r="N368" s="211">
        <f>$D368*INDEX('3_RatesBilling'!P:P,MATCH($A368,'3_RatesBilling'!$A:$A,0))</f>
        <v>0</v>
      </c>
      <c r="O368" s="211">
        <f>$D368*INDEX('3_RatesBilling'!Q:Q,MATCH($A368,'3_RatesBilling'!$A:$A,0))</f>
        <v>0</v>
      </c>
      <c r="P368" s="211">
        <f>$D368*INDEX('3_RatesBilling'!R:R,MATCH($A368,'3_RatesBilling'!$A:$A,0))</f>
        <v>0</v>
      </c>
      <c r="Q368" s="211">
        <f>$D368*INDEX('3_RatesBilling'!S:S,MATCH($A368,'3_RatesBilling'!$A:$A,0))</f>
        <v>0</v>
      </c>
      <c r="R368" s="211">
        <f>$D368*INDEX('3_RatesBilling'!T:T,MATCH($A368,'3_RatesBilling'!$A:$A,0))</f>
        <v>0</v>
      </c>
      <c r="S368" s="211">
        <f>$D368*INDEX('3_RatesBilling'!U:U,MATCH($A368,'3_RatesBilling'!$A:$A,0))</f>
        <v>0</v>
      </c>
      <c r="T368" s="211">
        <f>$D368*INDEX('3_RatesBilling'!V:V,MATCH($A368,'3_RatesBilling'!$A:$A,0))</f>
        <v>0</v>
      </c>
      <c r="U368" s="211">
        <f>$D368*INDEX('3_RatesBilling'!W:W,MATCH($A368,'3_RatesBilling'!$A:$A,0))</f>
        <v>0</v>
      </c>
      <c r="V368" s="211">
        <f>$D368*INDEX('3_RatesBilling'!X:X,MATCH($A368,'3_RatesBilling'!$A:$A,0))</f>
        <v>0</v>
      </c>
      <c r="W368" s="211">
        <f>$D368*INDEX('3_RatesBilling'!Y:Y,MATCH($A368,'3_RatesBilling'!$A:$A,0))</f>
        <v>0</v>
      </c>
      <c r="X368" s="211">
        <f>$D368*INDEX('3_RatesBilling'!Z:Z,MATCH($A368,'3_RatesBilling'!$A:$A,0))</f>
        <v>0</v>
      </c>
      <c r="Y368" s="211">
        <f>$D368*INDEX('3_RatesBilling'!AA:AA,MATCH($A368,'3_RatesBilling'!$A:$A,0))</f>
        <v>0</v>
      </c>
      <c r="Z368" s="211">
        <f>$D368*INDEX('3_RatesBilling'!AB:AB,MATCH($A368,'3_RatesBilling'!$A:$A,0))</f>
        <v>0</v>
      </c>
      <c r="AA368" s="211">
        <f>$D368*INDEX('3_RatesBilling'!AC:AC,MATCH($A368,'3_RatesBilling'!$A:$A,0))</f>
        <v>0</v>
      </c>
      <c r="AC368" s="211" t="e">
        <f t="shared" ca="1" si="162"/>
        <v>#REF!</v>
      </c>
      <c r="AD368" s="211" t="e">
        <f t="shared" ca="1" si="163"/>
        <v>#REF!</v>
      </c>
      <c r="AE368" s="211" t="e">
        <f t="shared" ca="1" si="164"/>
        <v>#REF!</v>
      </c>
      <c r="AF368" s="211" t="e">
        <f t="shared" ca="1" si="165"/>
        <v>#REF!</v>
      </c>
      <c r="AG368" s="211" t="e">
        <f t="shared" ca="1" si="166"/>
        <v>#REF!</v>
      </c>
      <c r="AH368" s="211" t="e">
        <f t="shared" ca="1" si="167"/>
        <v>#REF!</v>
      </c>
      <c r="AI368" s="211" t="e">
        <f t="shared" ca="1" si="168"/>
        <v>#REF!</v>
      </c>
      <c r="AJ368" s="211" t="e">
        <f t="shared" ca="1" si="169"/>
        <v>#REF!</v>
      </c>
      <c r="AK368" s="211" t="e">
        <f t="shared" ca="1" si="170"/>
        <v>#REF!</v>
      </c>
      <c r="AL368" s="211" t="e">
        <f t="shared" ca="1" si="171"/>
        <v>#REF!</v>
      </c>
      <c r="AM368" s="211" t="e">
        <f t="shared" ca="1" si="172"/>
        <v>#REF!</v>
      </c>
      <c r="AN368" s="211" t="e">
        <f t="shared" ca="1" si="173"/>
        <v>#REF!</v>
      </c>
      <c r="AO368" s="211" t="e">
        <f t="shared" ca="1" si="174"/>
        <v>#REF!</v>
      </c>
      <c r="AP368" s="211" t="e">
        <f t="shared" ca="1" si="175"/>
        <v>#REF!</v>
      </c>
      <c r="AQ368" s="211" t="e">
        <f t="shared" ca="1" si="176"/>
        <v>#REF!</v>
      </c>
      <c r="AR368" s="211" t="e">
        <f t="shared" ca="1" si="177"/>
        <v>#REF!</v>
      </c>
      <c r="AT368" s="209" t="e">
        <f t="shared" ca="1" si="178"/>
        <v>#REF!</v>
      </c>
      <c r="AU368" s="209" t="e">
        <f t="shared" ca="1" si="179"/>
        <v>#REF!</v>
      </c>
      <c r="AV368" s="209" t="e">
        <f t="shared" ca="1" si="180"/>
        <v>#REF!</v>
      </c>
      <c r="AW368" s="209" t="e">
        <f t="shared" ca="1" si="181"/>
        <v>#REF!</v>
      </c>
      <c r="AX368" s="209" t="e">
        <f t="shared" ca="1" si="182"/>
        <v>#REF!</v>
      </c>
      <c r="AY368" s="209" t="e">
        <f t="shared" ca="1" si="183"/>
        <v>#REF!</v>
      </c>
      <c r="AZ368" s="209" t="e">
        <f t="shared" ca="1" si="184"/>
        <v>#REF!</v>
      </c>
      <c r="BA368" s="209" t="e">
        <f t="shared" ca="1" si="185"/>
        <v>#REF!</v>
      </c>
      <c r="BB368" s="209" t="e">
        <f t="shared" ca="1" si="186"/>
        <v>#REF!</v>
      </c>
      <c r="BC368" s="209" t="e">
        <f t="shared" ca="1" si="187"/>
        <v>#REF!</v>
      </c>
      <c r="BD368" s="209" t="e">
        <f t="shared" ca="1" si="188"/>
        <v>#REF!</v>
      </c>
      <c r="BE368" s="209" t="e">
        <f t="shared" ca="1" si="189"/>
        <v>#REF!</v>
      </c>
      <c r="BF368" s="209" t="e">
        <f t="shared" ca="1" si="190"/>
        <v>#REF!</v>
      </c>
      <c r="BG368" s="209" t="e">
        <f t="shared" ca="1" si="191"/>
        <v>#REF!</v>
      </c>
      <c r="BH368" s="209" t="e">
        <f t="shared" ca="1" si="192"/>
        <v>#REF!</v>
      </c>
      <c r="BI368" s="209" t="e">
        <f t="shared" ca="1" si="193"/>
        <v>#REF!</v>
      </c>
    </row>
    <row r="369" spans="1:61" s="3" customFormat="1">
      <c r="A369" s="246" t="s">
        <v>742</v>
      </c>
      <c r="B369" s="246" t="str">
        <f>INDEX('Ref1'!$E:$E,MATCH(A369,'Ref1'!$A:$A,0))</f>
        <v>West Midlands Fire</v>
      </c>
      <c r="C369" s="246" t="str">
        <f>INDEX('Ref1'!$B:$B,MATCH($A369,'Ref1'!$A:$A,0))</f>
        <v>FIR</v>
      </c>
      <c r="D369" s="307">
        <f>INDEX(Inputs!$K$61:$K$71,MATCH($C369,Inputs!$Q$61:$Q$71,0))</f>
        <v>0</v>
      </c>
      <c r="E369" s="211">
        <f>$D369*INDEX('3_RatesBilling'!G:G,MATCH($A369,'3_RatesBilling'!$A:$A,0))</f>
        <v>0</v>
      </c>
      <c r="F369" s="211">
        <f>$D369*INDEX('3_RatesBilling'!H:H,MATCH($A369,'3_RatesBilling'!$A:$A,0))</f>
        <v>0</v>
      </c>
      <c r="G369" s="211">
        <f>$D369*INDEX('3_RatesBilling'!I:I,MATCH($A369,'3_RatesBilling'!$A:$A,0))</f>
        <v>0</v>
      </c>
      <c r="H369" s="211">
        <f>$D369*INDEX('3_RatesBilling'!J:J,MATCH($A369,'3_RatesBilling'!$A:$A,0))</f>
        <v>0</v>
      </c>
      <c r="I369" s="211">
        <f>$D369*INDEX('3_RatesBilling'!K:K,MATCH($A369,'3_RatesBilling'!$A:$A,0))</f>
        <v>0</v>
      </c>
      <c r="J369" s="211">
        <f>$D369*INDEX('3_RatesBilling'!L:L,MATCH($A369,'3_RatesBilling'!$A:$A,0))</f>
        <v>0</v>
      </c>
      <c r="K369" s="216">
        <f>$D369*INDEX('3_RatesBilling'!M:M,MATCH($A369,'3_RatesBilling'!$A:$A,0))</f>
        <v>0</v>
      </c>
      <c r="L369" s="213">
        <f>$D369*INDEX('3_RatesBilling'!N:N,MATCH($A369,'3_RatesBilling'!$A:$A,0))</f>
        <v>0</v>
      </c>
      <c r="M369" s="211">
        <f>$D369*INDEX('3_RatesBilling'!O:O,MATCH($A369,'3_RatesBilling'!$A:$A,0))</f>
        <v>0</v>
      </c>
      <c r="N369" s="211">
        <f>$D369*INDEX('3_RatesBilling'!P:P,MATCH($A369,'3_RatesBilling'!$A:$A,0))</f>
        <v>0</v>
      </c>
      <c r="O369" s="211">
        <f>$D369*INDEX('3_RatesBilling'!Q:Q,MATCH($A369,'3_RatesBilling'!$A:$A,0))</f>
        <v>0</v>
      </c>
      <c r="P369" s="211">
        <f>$D369*INDEX('3_RatesBilling'!R:R,MATCH($A369,'3_RatesBilling'!$A:$A,0))</f>
        <v>0</v>
      </c>
      <c r="Q369" s="211">
        <f>$D369*INDEX('3_RatesBilling'!S:S,MATCH($A369,'3_RatesBilling'!$A:$A,0))</f>
        <v>0</v>
      </c>
      <c r="R369" s="211">
        <f>$D369*INDEX('3_RatesBilling'!T:T,MATCH($A369,'3_RatesBilling'!$A:$A,0))</f>
        <v>0</v>
      </c>
      <c r="S369" s="211">
        <f>$D369*INDEX('3_RatesBilling'!U:U,MATCH($A369,'3_RatesBilling'!$A:$A,0))</f>
        <v>0</v>
      </c>
      <c r="T369" s="211">
        <f>$D369*INDEX('3_RatesBilling'!V:V,MATCH($A369,'3_RatesBilling'!$A:$A,0))</f>
        <v>0</v>
      </c>
      <c r="U369" s="211">
        <f>$D369*INDEX('3_RatesBilling'!W:W,MATCH($A369,'3_RatesBilling'!$A:$A,0))</f>
        <v>0</v>
      </c>
      <c r="V369" s="211">
        <f>$D369*INDEX('3_RatesBilling'!X:X,MATCH($A369,'3_RatesBilling'!$A:$A,0))</f>
        <v>0</v>
      </c>
      <c r="W369" s="211">
        <f>$D369*INDEX('3_RatesBilling'!Y:Y,MATCH($A369,'3_RatesBilling'!$A:$A,0))</f>
        <v>0</v>
      </c>
      <c r="X369" s="211">
        <f>$D369*INDEX('3_RatesBilling'!Z:Z,MATCH($A369,'3_RatesBilling'!$A:$A,0))</f>
        <v>0</v>
      </c>
      <c r="Y369" s="211">
        <f>$D369*INDEX('3_RatesBilling'!AA:AA,MATCH($A369,'3_RatesBilling'!$A:$A,0))</f>
        <v>0</v>
      </c>
      <c r="Z369" s="211">
        <f>$D369*INDEX('3_RatesBilling'!AB:AB,MATCH($A369,'3_RatesBilling'!$A:$A,0))</f>
        <v>0</v>
      </c>
      <c r="AA369" s="211">
        <f>$D369*INDEX('3_RatesBilling'!AC:AC,MATCH($A369,'3_RatesBilling'!$A:$A,0))</f>
        <v>0</v>
      </c>
      <c r="AC369" s="211" t="e">
        <f t="shared" ca="1" si="162"/>
        <v>#REF!</v>
      </c>
      <c r="AD369" s="211" t="e">
        <f t="shared" ca="1" si="163"/>
        <v>#REF!</v>
      </c>
      <c r="AE369" s="211" t="e">
        <f t="shared" ca="1" si="164"/>
        <v>#REF!</v>
      </c>
      <c r="AF369" s="211" t="e">
        <f t="shared" ca="1" si="165"/>
        <v>#REF!</v>
      </c>
      <c r="AG369" s="211" t="e">
        <f t="shared" ca="1" si="166"/>
        <v>#REF!</v>
      </c>
      <c r="AH369" s="211" t="e">
        <f t="shared" ca="1" si="167"/>
        <v>#REF!</v>
      </c>
      <c r="AI369" s="211" t="e">
        <f t="shared" ca="1" si="168"/>
        <v>#REF!</v>
      </c>
      <c r="AJ369" s="211" t="e">
        <f t="shared" ca="1" si="169"/>
        <v>#REF!</v>
      </c>
      <c r="AK369" s="211" t="e">
        <f t="shared" ca="1" si="170"/>
        <v>#REF!</v>
      </c>
      <c r="AL369" s="211" t="e">
        <f t="shared" ca="1" si="171"/>
        <v>#REF!</v>
      </c>
      <c r="AM369" s="211" t="e">
        <f t="shared" ca="1" si="172"/>
        <v>#REF!</v>
      </c>
      <c r="AN369" s="211" t="e">
        <f t="shared" ca="1" si="173"/>
        <v>#REF!</v>
      </c>
      <c r="AO369" s="211" t="e">
        <f t="shared" ca="1" si="174"/>
        <v>#REF!</v>
      </c>
      <c r="AP369" s="211" t="e">
        <f t="shared" ca="1" si="175"/>
        <v>#REF!</v>
      </c>
      <c r="AQ369" s="211" t="e">
        <f t="shared" ca="1" si="176"/>
        <v>#REF!</v>
      </c>
      <c r="AR369" s="211" t="e">
        <f t="shared" ca="1" si="177"/>
        <v>#REF!</v>
      </c>
      <c r="AT369" s="209" t="e">
        <f t="shared" ca="1" si="178"/>
        <v>#REF!</v>
      </c>
      <c r="AU369" s="209" t="e">
        <f t="shared" ca="1" si="179"/>
        <v>#REF!</v>
      </c>
      <c r="AV369" s="209" t="e">
        <f t="shared" ca="1" si="180"/>
        <v>#REF!</v>
      </c>
      <c r="AW369" s="209" t="e">
        <f t="shared" ca="1" si="181"/>
        <v>#REF!</v>
      </c>
      <c r="AX369" s="209" t="e">
        <f t="shared" ca="1" si="182"/>
        <v>#REF!</v>
      </c>
      <c r="AY369" s="209" t="e">
        <f t="shared" ca="1" si="183"/>
        <v>#REF!</v>
      </c>
      <c r="AZ369" s="209" t="e">
        <f t="shared" ca="1" si="184"/>
        <v>#REF!</v>
      </c>
      <c r="BA369" s="209" t="e">
        <f t="shared" ca="1" si="185"/>
        <v>#REF!</v>
      </c>
      <c r="BB369" s="209" t="e">
        <f t="shared" ca="1" si="186"/>
        <v>#REF!</v>
      </c>
      <c r="BC369" s="209" t="e">
        <f t="shared" ca="1" si="187"/>
        <v>#REF!</v>
      </c>
      <c r="BD369" s="209" t="e">
        <f t="shared" ca="1" si="188"/>
        <v>#REF!</v>
      </c>
      <c r="BE369" s="209" t="e">
        <f t="shared" ca="1" si="189"/>
        <v>#REF!</v>
      </c>
      <c r="BF369" s="209" t="e">
        <f t="shared" ca="1" si="190"/>
        <v>#REF!</v>
      </c>
      <c r="BG369" s="209" t="e">
        <f t="shared" ca="1" si="191"/>
        <v>#REF!</v>
      </c>
      <c r="BH369" s="209" t="e">
        <f t="shared" ca="1" si="192"/>
        <v>#REF!</v>
      </c>
      <c r="BI369" s="209" t="e">
        <f t="shared" ca="1" si="193"/>
        <v>#REF!</v>
      </c>
    </row>
    <row r="370" spans="1:61" s="3" customFormat="1">
      <c r="A370" s="246" t="s">
        <v>744</v>
      </c>
      <c r="B370" s="246" t="str">
        <f>INDEX('Ref1'!$E:$E,MATCH(A370,'Ref1'!$A:$A,0))</f>
        <v>West Oxfordshire</v>
      </c>
      <c r="C370" s="246" t="str">
        <f>INDEX('Ref1'!$B:$B,MATCH($A370,'Ref1'!$A:$A,0))</f>
        <v>SD</v>
      </c>
      <c r="D370" s="307">
        <f>INDEX(Inputs!$K$61:$K$71,MATCH($C370,Inputs!$Q$61:$Q$71,0))</f>
        <v>0</v>
      </c>
      <c r="E370" s="211">
        <f>$D370*INDEX('3_RatesBilling'!G:G,MATCH($A370,'3_RatesBilling'!$A:$A,0))</f>
        <v>0</v>
      </c>
      <c r="F370" s="211">
        <f>$D370*INDEX('3_RatesBilling'!H:H,MATCH($A370,'3_RatesBilling'!$A:$A,0))</f>
        <v>0</v>
      </c>
      <c r="G370" s="211">
        <f>$D370*INDEX('3_RatesBilling'!I:I,MATCH($A370,'3_RatesBilling'!$A:$A,0))</f>
        <v>0</v>
      </c>
      <c r="H370" s="211">
        <f>$D370*INDEX('3_RatesBilling'!J:J,MATCH($A370,'3_RatesBilling'!$A:$A,0))</f>
        <v>0</v>
      </c>
      <c r="I370" s="211">
        <f>$D370*INDEX('3_RatesBilling'!K:K,MATCH($A370,'3_RatesBilling'!$A:$A,0))</f>
        <v>0</v>
      </c>
      <c r="J370" s="211">
        <f>$D370*INDEX('3_RatesBilling'!L:L,MATCH($A370,'3_RatesBilling'!$A:$A,0))</f>
        <v>0</v>
      </c>
      <c r="K370" s="216">
        <f>$D370*INDEX('3_RatesBilling'!M:M,MATCH($A370,'3_RatesBilling'!$A:$A,0))</f>
        <v>0</v>
      </c>
      <c r="L370" s="213">
        <f>$D370*INDEX('3_RatesBilling'!N:N,MATCH($A370,'3_RatesBilling'!$A:$A,0))</f>
        <v>0</v>
      </c>
      <c r="M370" s="211">
        <f>$D370*INDEX('3_RatesBilling'!O:O,MATCH($A370,'3_RatesBilling'!$A:$A,0))</f>
        <v>0</v>
      </c>
      <c r="N370" s="211">
        <f>$D370*INDEX('3_RatesBilling'!P:P,MATCH($A370,'3_RatesBilling'!$A:$A,0))</f>
        <v>0</v>
      </c>
      <c r="O370" s="211">
        <f>$D370*INDEX('3_RatesBilling'!Q:Q,MATCH($A370,'3_RatesBilling'!$A:$A,0))</f>
        <v>0</v>
      </c>
      <c r="P370" s="211">
        <f>$D370*INDEX('3_RatesBilling'!R:R,MATCH($A370,'3_RatesBilling'!$A:$A,0))</f>
        <v>0</v>
      </c>
      <c r="Q370" s="211">
        <f>$D370*INDEX('3_RatesBilling'!S:S,MATCH($A370,'3_RatesBilling'!$A:$A,0))</f>
        <v>0</v>
      </c>
      <c r="R370" s="211">
        <f>$D370*INDEX('3_RatesBilling'!T:T,MATCH($A370,'3_RatesBilling'!$A:$A,0))</f>
        <v>0</v>
      </c>
      <c r="S370" s="211">
        <f>$D370*INDEX('3_RatesBilling'!U:U,MATCH($A370,'3_RatesBilling'!$A:$A,0))</f>
        <v>0</v>
      </c>
      <c r="T370" s="211">
        <f>$D370*INDEX('3_RatesBilling'!V:V,MATCH($A370,'3_RatesBilling'!$A:$A,0))</f>
        <v>0</v>
      </c>
      <c r="U370" s="211">
        <f>$D370*INDEX('3_RatesBilling'!W:W,MATCH($A370,'3_RatesBilling'!$A:$A,0))</f>
        <v>0</v>
      </c>
      <c r="V370" s="211">
        <f>$D370*INDEX('3_RatesBilling'!X:X,MATCH($A370,'3_RatesBilling'!$A:$A,0))</f>
        <v>0</v>
      </c>
      <c r="W370" s="211">
        <f>$D370*INDEX('3_RatesBilling'!Y:Y,MATCH($A370,'3_RatesBilling'!$A:$A,0))</f>
        <v>0</v>
      </c>
      <c r="X370" s="211">
        <f>$D370*INDEX('3_RatesBilling'!Z:Z,MATCH($A370,'3_RatesBilling'!$A:$A,0))</f>
        <v>0</v>
      </c>
      <c r="Y370" s="211">
        <f>$D370*INDEX('3_RatesBilling'!AA:AA,MATCH($A370,'3_RatesBilling'!$A:$A,0))</f>
        <v>0</v>
      </c>
      <c r="Z370" s="211">
        <f>$D370*INDEX('3_RatesBilling'!AB:AB,MATCH($A370,'3_RatesBilling'!$A:$A,0))</f>
        <v>0</v>
      </c>
      <c r="AA370" s="211">
        <f>$D370*INDEX('3_RatesBilling'!AC:AC,MATCH($A370,'3_RatesBilling'!$A:$A,0))</f>
        <v>0</v>
      </c>
      <c r="AC370" s="211" t="e">
        <f t="shared" ca="1" si="162"/>
        <v>#REF!</v>
      </c>
      <c r="AD370" s="211" t="e">
        <f t="shared" ca="1" si="163"/>
        <v>#REF!</v>
      </c>
      <c r="AE370" s="211" t="e">
        <f t="shared" ca="1" si="164"/>
        <v>#REF!</v>
      </c>
      <c r="AF370" s="211" t="e">
        <f t="shared" ca="1" si="165"/>
        <v>#REF!</v>
      </c>
      <c r="AG370" s="211" t="e">
        <f t="shared" ca="1" si="166"/>
        <v>#REF!</v>
      </c>
      <c r="AH370" s="211" t="e">
        <f t="shared" ca="1" si="167"/>
        <v>#REF!</v>
      </c>
      <c r="AI370" s="211" t="e">
        <f t="shared" ca="1" si="168"/>
        <v>#REF!</v>
      </c>
      <c r="AJ370" s="211" t="e">
        <f t="shared" ca="1" si="169"/>
        <v>#REF!</v>
      </c>
      <c r="AK370" s="211" t="e">
        <f t="shared" ca="1" si="170"/>
        <v>#REF!</v>
      </c>
      <c r="AL370" s="211" t="e">
        <f t="shared" ca="1" si="171"/>
        <v>#REF!</v>
      </c>
      <c r="AM370" s="211" t="e">
        <f t="shared" ca="1" si="172"/>
        <v>#REF!</v>
      </c>
      <c r="AN370" s="211" t="e">
        <f t="shared" ca="1" si="173"/>
        <v>#REF!</v>
      </c>
      <c r="AO370" s="211" t="e">
        <f t="shared" ca="1" si="174"/>
        <v>#REF!</v>
      </c>
      <c r="AP370" s="211" t="e">
        <f t="shared" ca="1" si="175"/>
        <v>#REF!</v>
      </c>
      <c r="AQ370" s="211" t="e">
        <f t="shared" ca="1" si="176"/>
        <v>#REF!</v>
      </c>
      <c r="AR370" s="211" t="e">
        <f t="shared" ca="1" si="177"/>
        <v>#REF!</v>
      </c>
      <c r="AT370" s="209" t="e">
        <f t="shared" ca="1" si="178"/>
        <v>#REF!</v>
      </c>
      <c r="AU370" s="209" t="e">
        <f t="shared" ca="1" si="179"/>
        <v>#REF!</v>
      </c>
      <c r="AV370" s="209" t="e">
        <f t="shared" ca="1" si="180"/>
        <v>#REF!</v>
      </c>
      <c r="AW370" s="209" t="e">
        <f t="shared" ca="1" si="181"/>
        <v>#REF!</v>
      </c>
      <c r="AX370" s="209" t="e">
        <f t="shared" ca="1" si="182"/>
        <v>#REF!</v>
      </c>
      <c r="AY370" s="209" t="e">
        <f t="shared" ca="1" si="183"/>
        <v>#REF!</v>
      </c>
      <c r="AZ370" s="209" t="e">
        <f t="shared" ca="1" si="184"/>
        <v>#REF!</v>
      </c>
      <c r="BA370" s="209" t="e">
        <f t="shared" ca="1" si="185"/>
        <v>#REF!</v>
      </c>
      <c r="BB370" s="209" t="e">
        <f t="shared" ca="1" si="186"/>
        <v>#REF!</v>
      </c>
      <c r="BC370" s="209" t="e">
        <f t="shared" ca="1" si="187"/>
        <v>#REF!</v>
      </c>
      <c r="BD370" s="209" t="e">
        <f t="shared" ca="1" si="188"/>
        <v>#REF!</v>
      </c>
      <c r="BE370" s="209" t="e">
        <f t="shared" ca="1" si="189"/>
        <v>#REF!</v>
      </c>
      <c r="BF370" s="209" t="e">
        <f t="shared" ca="1" si="190"/>
        <v>#REF!</v>
      </c>
      <c r="BG370" s="209" t="e">
        <f t="shared" ca="1" si="191"/>
        <v>#REF!</v>
      </c>
      <c r="BH370" s="209" t="e">
        <f t="shared" ca="1" si="192"/>
        <v>#REF!</v>
      </c>
      <c r="BI370" s="209" t="e">
        <f t="shared" ca="1" si="193"/>
        <v>#REF!</v>
      </c>
    </row>
    <row r="371" spans="1:61" s="3" customFormat="1">
      <c r="A371" s="246" t="s">
        <v>746</v>
      </c>
      <c r="B371" s="246" t="str">
        <f>INDEX('Ref1'!$E:$E,MATCH(A371,'Ref1'!$A:$A,0))</f>
        <v>West Somerset</v>
      </c>
      <c r="C371" s="246" t="str">
        <f>INDEX('Ref1'!$B:$B,MATCH($A371,'Ref1'!$A:$A,0))</f>
        <v>SD</v>
      </c>
      <c r="D371" s="307">
        <f>INDEX(Inputs!$K$61:$K$71,MATCH($C371,Inputs!$Q$61:$Q$71,0))</f>
        <v>0</v>
      </c>
      <c r="E371" s="211">
        <f>$D371*INDEX('3_RatesBilling'!G:G,MATCH($A371,'3_RatesBilling'!$A:$A,0))</f>
        <v>0</v>
      </c>
      <c r="F371" s="211">
        <f>$D371*INDEX('3_RatesBilling'!H:H,MATCH($A371,'3_RatesBilling'!$A:$A,0))</f>
        <v>0</v>
      </c>
      <c r="G371" s="211">
        <f>$D371*INDEX('3_RatesBilling'!I:I,MATCH($A371,'3_RatesBilling'!$A:$A,0))</f>
        <v>0</v>
      </c>
      <c r="H371" s="211">
        <f>$D371*INDEX('3_RatesBilling'!J:J,MATCH($A371,'3_RatesBilling'!$A:$A,0))</f>
        <v>0</v>
      </c>
      <c r="I371" s="211">
        <f>$D371*INDEX('3_RatesBilling'!K:K,MATCH($A371,'3_RatesBilling'!$A:$A,0))</f>
        <v>0</v>
      </c>
      <c r="J371" s="211">
        <f>$D371*INDEX('3_RatesBilling'!L:L,MATCH($A371,'3_RatesBilling'!$A:$A,0))</f>
        <v>0</v>
      </c>
      <c r="K371" s="216">
        <f>$D371*INDEX('3_RatesBilling'!M:M,MATCH($A371,'3_RatesBilling'!$A:$A,0))</f>
        <v>0</v>
      </c>
      <c r="L371" s="213">
        <f>$D371*INDEX('3_RatesBilling'!N:N,MATCH($A371,'3_RatesBilling'!$A:$A,0))</f>
        <v>0</v>
      </c>
      <c r="M371" s="211">
        <f>$D371*INDEX('3_RatesBilling'!O:O,MATCH($A371,'3_RatesBilling'!$A:$A,0))</f>
        <v>0</v>
      </c>
      <c r="N371" s="211">
        <f>$D371*INDEX('3_RatesBilling'!P:P,MATCH($A371,'3_RatesBilling'!$A:$A,0))</f>
        <v>0</v>
      </c>
      <c r="O371" s="211">
        <f>$D371*INDEX('3_RatesBilling'!Q:Q,MATCH($A371,'3_RatesBilling'!$A:$A,0))</f>
        <v>0</v>
      </c>
      <c r="P371" s="211">
        <f>$D371*INDEX('3_RatesBilling'!R:R,MATCH($A371,'3_RatesBilling'!$A:$A,0))</f>
        <v>0</v>
      </c>
      <c r="Q371" s="211">
        <f>$D371*INDEX('3_RatesBilling'!S:S,MATCH($A371,'3_RatesBilling'!$A:$A,0))</f>
        <v>0</v>
      </c>
      <c r="R371" s="211">
        <f>$D371*INDEX('3_RatesBilling'!T:T,MATCH($A371,'3_RatesBilling'!$A:$A,0))</f>
        <v>0</v>
      </c>
      <c r="S371" s="211">
        <f>$D371*INDEX('3_RatesBilling'!U:U,MATCH($A371,'3_RatesBilling'!$A:$A,0))</f>
        <v>0</v>
      </c>
      <c r="T371" s="211">
        <f>$D371*INDEX('3_RatesBilling'!V:V,MATCH($A371,'3_RatesBilling'!$A:$A,0))</f>
        <v>0</v>
      </c>
      <c r="U371" s="211">
        <f>$D371*INDEX('3_RatesBilling'!W:W,MATCH($A371,'3_RatesBilling'!$A:$A,0))</f>
        <v>0</v>
      </c>
      <c r="V371" s="211">
        <f>$D371*INDEX('3_RatesBilling'!X:X,MATCH($A371,'3_RatesBilling'!$A:$A,0))</f>
        <v>0</v>
      </c>
      <c r="W371" s="211">
        <f>$D371*INDEX('3_RatesBilling'!Y:Y,MATCH($A371,'3_RatesBilling'!$A:$A,0))</f>
        <v>0</v>
      </c>
      <c r="X371" s="211">
        <f>$D371*INDEX('3_RatesBilling'!Z:Z,MATCH($A371,'3_RatesBilling'!$A:$A,0))</f>
        <v>0</v>
      </c>
      <c r="Y371" s="211">
        <f>$D371*INDEX('3_RatesBilling'!AA:AA,MATCH($A371,'3_RatesBilling'!$A:$A,0))</f>
        <v>0</v>
      </c>
      <c r="Z371" s="211">
        <f>$D371*INDEX('3_RatesBilling'!AB:AB,MATCH($A371,'3_RatesBilling'!$A:$A,0))</f>
        <v>0</v>
      </c>
      <c r="AA371" s="211">
        <f>$D371*INDEX('3_RatesBilling'!AC:AC,MATCH($A371,'3_RatesBilling'!$A:$A,0))</f>
        <v>0</v>
      </c>
      <c r="AC371" s="211" t="e">
        <f t="shared" ca="1" si="162"/>
        <v>#REF!</v>
      </c>
      <c r="AD371" s="211" t="e">
        <f t="shared" ca="1" si="163"/>
        <v>#REF!</v>
      </c>
      <c r="AE371" s="211" t="e">
        <f t="shared" ca="1" si="164"/>
        <v>#REF!</v>
      </c>
      <c r="AF371" s="211" t="e">
        <f t="shared" ca="1" si="165"/>
        <v>#REF!</v>
      </c>
      <c r="AG371" s="211" t="e">
        <f t="shared" ca="1" si="166"/>
        <v>#REF!</v>
      </c>
      <c r="AH371" s="211" t="e">
        <f t="shared" ca="1" si="167"/>
        <v>#REF!</v>
      </c>
      <c r="AI371" s="211" t="e">
        <f t="shared" ca="1" si="168"/>
        <v>#REF!</v>
      </c>
      <c r="AJ371" s="211" t="e">
        <f t="shared" ca="1" si="169"/>
        <v>#REF!</v>
      </c>
      <c r="AK371" s="211" t="e">
        <f t="shared" ca="1" si="170"/>
        <v>#REF!</v>
      </c>
      <c r="AL371" s="211" t="e">
        <f t="shared" ca="1" si="171"/>
        <v>#REF!</v>
      </c>
      <c r="AM371" s="211" t="e">
        <f t="shared" ca="1" si="172"/>
        <v>#REF!</v>
      </c>
      <c r="AN371" s="211" t="e">
        <f t="shared" ca="1" si="173"/>
        <v>#REF!</v>
      </c>
      <c r="AO371" s="211" t="e">
        <f t="shared" ca="1" si="174"/>
        <v>#REF!</v>
      </c>
      <c r="AP371" s="211" t="e">
        <f t="shared" ca="1" si="175"/>
        <v>#REF!</v>
      </c>
      <c r="AQ371" s="211" t="e">
        <f t="shared" ca="1" si="176"/>
        <v>#REF!</v>
      </c>
      <c r="AR371" s="211" t="e">
        <f t="shared" ca="1" si="177"/>
        <v>#REF!</v>
      </c>
      <c r="AT371" s="209" t="e">
        <f t="shared" ca="1" si="178"/>
        <v>#REF!</v>
      </c>
      <c r="AU371" s="209" t="e">
        <f t="shared" ca="1" si="179"/>
        <v>#REF!</v>
      </c>
      <c r="AV371" s="209" t="e">
        <f t="shared" ca="1" si="180"/>
        <v>#REF!</v>
      </c>
      <c r="AW371" s="209" t="e">
        <f t="shared" ca="1" si="181"/>
        <v>#REF!</v>
      </c>
      <c r="AX371" s="209" t="e">
        <f t="shared" ca="1" si="182"/>
        <v>#REF!</v>
      </c>
      <c r="AY371" s="209" t="e">
        <f t="shared" ca="1" si="183"/>
        <v>#REF!</v>
      </c>
      <c r="AZ371" s="209" t="e">
        <f t="shared" ca="1" si="184"/>
        <v>#REF!</v>
      </c>
      <c r="BA371" s="209" t="e">
        <f t="shared" ca="1" si="185"/>
        <v>#REF!</v>
      </c>
      <c r="BB371" s="209" t="e">
        <f t="shared" ca="1" si="186"/>
        <v>#REF!</v>
      </c>
      <c r="BC371" s="209" t="e">
        <f t="shared" ca="1" si="187"/>
        <v>#REF!</v>
      </c>
      <c r="BD371" s="209" t="e">
        <f t="shared" ca="1" si="188"/>
        <v>#REF!</v>
      </c>
      <c r="BE371" s="209" t="e">
        <f t="shared" ca="1" si="189"/>
        <v>#REF!</v>
      </c>
      <c r="BF371" s="209" t="e">
        <f t="shared" ca="1" si="190"/>
        <v>#REF!</v>
      </c>
      <c r="BG371" s="209" t="e">
        <f t="shared" ca="1" si="191"/>
        <v>#REF!</v>
      </c>
      <c r="BH371" s="209" t="e">
        <f t="shared" ca="1" si="192"/>
        <v>#REF!</v>
      </c>
      <c r="BI371" s="209" t="e">
        <f t="shared" ca="1" si="193"/>
        <v>#REF!</v>
      </c>
    </row>
    <row r="372" spans="1:61" s="3" customFormat="1">
      <c r="A372" s="246" t="s">
        <v>748</v>
      </c>
      <c r="B372" s="246" t="str">
        <f>INDEX('Ref1'!$E:$E,MATCH(A372,'Ref1'!$A:$A,0))</f>
        <v>West Sussex</v>
      </c>
      <c r="C372" s="246" t="str">
        <f>INDEX('Ref1'!$B:$B,MATCH($A372,'Ref1'!$A:$A,0))</f>
        <v>SCFIR</v>
      </c>
      <c r="D372" s="307">
        <f>INDEX(Inputs!$K$61:$K$71,MATCH($C372,Inputs!$Q$61:$Q$71,0))</f>
        <v>0</v>
      </c>
      <c r="E372" s="211">
        <f>$D372*INDEX('3_RatesBilling'!G:G,MATCH($A372,'3_RatesBilling'!$A:$A,0))</f>
        <v>0</v>
      </c>
      <c r="F372" s="211">
        <f>$D372*INDEX('3_RatesBilling'!H:H,MATCH($A372,'3_RatesBilling'!$A:$A,0))</f>
        <v>0</v>
      </c>
      <c r="G372" s="211">
        <f>$D372*INDEX('3_RatesBilling'!I:I,MATCH($A372,'3_RatesBilling'!$A:$A,0))</f>
        <v>0</v>
      </c>
      <c r="H372" s="211">
        <f>$D372*INDEX('3_RatesBilling'!J:J,MATCH($A372,'3_RatesBilling'!$A:$A,0))</f>
        <v>0</v>
      </c>
      <c r="I372" s="211">
        <f>$D372*INDEX('3_RatesBilling'!K:K,MATCH($A372,'3_RatesBilling'!$A:$A,0))</f>
        <v>0</v>
      </c>
      <c r="J372" s="211">
        <f>$D372*INDEX('3_RatesBilling'!L:L,MATCH($A372,'3_RatesBilling'!$A:$A,0))</f>
        <v>0</v>
      </c>
      <c r="K372" s="216">
        <f>$D372*INDEX('3_RatesBilling'!M:M,MATCH($A372,'3_RatesBilling'!$A:$A,0))</f>
        <v>0</v>
      </c>
      <c r="L372" s="213">
        <f>$D372*INDEX('3_RatesBilling'!N:N,MATCH($A372,'3_RatesBilling'!$A:$A,0))</f>
        <v>0</v>
      </c>
      <c r="M372" s="211">
        <f>$D372*INDEX('3_RatesBilling'!O:O,MATCH($A372,'3_RatesBilling'!$A:$A,0))</f>
        <v>0</v>
      </c>
      <c r="N372" s="211">
        <f>$D372*INDEX('3_RatesBilling'!P:P,MATCH($A372,'3_RatesBilling'!$A:$A,0))</f>
        <v>0</v>
      </c>
      <c r="O372" s="211">
        <f>$D372*INDEX('3_RatesBilling'!Q:Q,MATCH($A372,'3_RatesBilling'!$A:$A,0))</f>
        <v>0</v>
      </c>
      <c r="P372" s="211">
        <f>$D372*INDEX('3_RatesBilling'!R:R,MATCH($A372,'3_RatesBilling'!$A:$A,0))</f>
        <v>0</v>
      </c>
      <c r="Q372" s="211">
        <f>$D372*INDEX('3_RatesBilling'!S:S,MATCH($A372,'3_RatesBilling'!$A:$A,0))</f>
        <v>0</v>
      </c>
      <c r="R372" s="211">
        <f>$D372*INDEX('3_RatesBilling'!T:T,MATCH($A372,'3_RatesBilling'!$A:$A,0))</f>
        <v>0</v>
      </c>
      <c r="S372" s="211">
        <f>$D372*INDEX('3_RatesBilling'!U:U,MATCH($A372,'3_RatesBilling'!$A:$A,0))</f>
        <v>0</v>
      </c>
      <c r="T372" s="211">
        <f>$D372*INDEX('3_RatesBilling'!V:V,MATCH($A372,'3_RatesBilling'!$A:$A,0))</f>
        <v>0</v>
      </c>
      <c r="U372" s="211">
        <f>$D372*INDEX('3_RatesBilling'!W:W,MATCH($A372,'3_RatesBilling'!$A:$A,0))</f>
        <v>0</v>
      </c>
      <c r="V372" s="211">
        <f>$D372*INDEX('3_RatesBilling'!X:X,MATCH($A372,'3_RatesBilling'!$A:$A,0))</f>
        <v>0</v>
      </c>
      <c r="W372" s="211">
        <f>$D372*INDEX('3_RatesBilling'!Y:Y,MATCH($A372,'3_RatesBilling'!$A:$A,0))</f>
        <v>0</v>
      </c>
      <c r="X372" s="211">
        <f>$D372*INDEX('3_RatesBilling'!Z:Z,MATCH($A372,'3_RatesBilling'!$A:$A,0))</f>
        <v>0</v>
      </c>
      <c r="Y372" s="211">
        <f>$D372*INDEX('3_RatesBilling'!AA:AA,MATCH($A372,'3_RatesBilling'!$A:$A,0))</f>
        <v>0</v>
      </c>
      <c r="Z372" s="211">
        <f>$D372*INDEX('3_RatesBilling'!AB:AB,MATCH($A372,'3_RatesBilling'!$A:$A,0))</f>
        <v>0</v>
      </c>
      <c r="AA372" s="211">
        <f>$D372*INDEX('3_RatesBilling'!AC:AC,MATCH($A372,'3_RatesBilling'!$A:$A,0))</f>
        <v>0</v>
      </c>
      <c r="AC372" s="211" t="e">
        <f t="shared" ca="1" si="162"/>
        <v>#REF!</v>
      </c>
      <c r="AD372" s="211" t="e">
        <f t="shared" ca="1" si="163"/>
        <v>#REF!</v>
      </c>
      <c r="AE372" s="211" t="e">
        <f t="shared" ca="1" si="164"/>
        <v>#REF!</v>
      </c>
      <c r="AF372" s="211" t="e">
        <f t="shared" ca="1" si="165"/>
        <v>#REF!</v>
      </c>
      <c r="AG372" s="211" t="e">
        <f t="shared" ca="1" si="166"/>
        <v>#REF!</v>
      </c>
      <c r="AH372" s="211" t="e">
        <f t="shared" ca="1" si="167"/>
        <v>#REF!</v>
      </c>
      <c r="AI372" s="211" t="e">
        <f t="shared" ca="1" si="168"/>
        <v>#REF!</v>
      </c>
      <c r="AJ372" s="211" t="e">
        <f t="shared" ca="1" si="169"/>
        <v>#REF!</v>
      </c>
      <c r="AK372" s="211" t="e">
        <f t="shared" ca="1" si="170"/>
        <v>#REF!</v>
      </c>
      <c r="AL372" s="211" t="e">
        <f t="shared" ca="1" si="171"/>
        <v>#REF!</v>
      </c>
      <c r="AM372" s="211" t="e">
        <f t="shared" ca="1" si="172"/>
        <v>#REF!</v>
      </c>
      <c r="AN372" s="211" t="e">
        <f t="shared" ca="1" si="173"/>
        <v>#REF!</v>
      </c>
      <c r="AO372" s="211" t="e">
        <f t="shared" ca="1" si="174"/>
        <v>#REF!</v>
      </c>
      <c r="AP372" s="211" t="e">
        <f t="shared" ca="1" si="175"/>
        <v>#REF!</v>
      </c>
      <c r="AQ372" s="211" t="e">
        <f t="shared" ca="1" si="176"/>
        <v>#REF!</v>
      </c>
      <c r="AR372" s="211" t="e">
        <f t="shared" ca="1" si="177"/>
        <v>#REF!</v>
      </c>
      <c r="AT372" s="209" t="e">
        <f t="shared" ca="1" si="178"/>
        <v>#REF!</v>
      </c>
      <c r="AU372" s="209" t="e">
        <f t="shared" ca="1" si="179"/>
        <v>#REF!</v>
      </c>
      <c r="AV372" s="209" t="e">
        <f t="shared" ca="1" si="180"/>
        <v>#REF!</v>
      </c>
      <c r="AW372" s="209" t="e">
        <f t="shared" ca="1" si="181"/>
        <v>#REF!</v>
      </c>
      <c r="AX372" s="209" t="e">
        <f t="shared" ca="1" si="182"/>
        <v>#REF!</v>
      </c>
      <c r="AY372" s="209" t="e">
        <f t="shared" ca="1" si="183"/>
        <v>#REF!</v>
      </c>
      <c r="AZ372" s="209" t="e">
        <f t="shared" ca="1" si="184"/>
        <v>#REF!</v>
      </c>
      <c r="BA372" s="209" t="e">
        <f t="shared" ca="1" si="185"/>
        <v>#REF!</v>
      </c>
      <c r="BB372" s="209" t="e">
        <f t="shared" ca="1" si="186"/>
        <v>#REF!</v>
      </c>
      <c r="BC372" s="209" t="e">
        <f t="shared" ca="1" si="187"/>
        <v>#REF!</v>
      </c>
      <c r="BD372" s="209" t="e">
        <f t="shared" ca="1" si="188"/>
        <v>#REF!</v>
      </c>
      <c r="BE372" s="209" t="e">
        <f t="shared" ca="1" si="189"/>
        <v>#REF!</v>
      </c>
      <c r="BF372" s="209" t="e">
        <f t="shared" ca="1" si="190"/>
        <v>#REF!</v>
      </c>
      <c r="BG372" s="209" t="e">
        <f t="shared" ca="1" si="191"/>
        <v>#REF!</v>
      </c>
      <c r="BH372" s="209" t="e">
        <f t="shared" ca="1" si="192"/>
        <v>#REF!</v>
      </c>
      <c r="BI372" s="209" t="e">
        <f t="shared" ca="1" si="193"/>
        <v>#REF!</v>
      </c>
    </row>
    <row r="373" spans="1:61" s="3" customFormat="1">
      <c r="A373" s="246" t="s">
        <v>750</v>
      </c>
      <c r="B373" s="246" t="str">
        <f>INDEX('Ref1'!$E:$E,MATCH(A373,'Ref1'!$A:$A,0))</f>
        <v>West Yorkshire Fire</v>
      </c>
      <c r="C373" s="246" t="str">
        <f>INDEX('Ref1'!$B:$B,MATCH($A373,'Ref1'!$A:$A,0))</f>
        <v>FIR</v>
      </c>
      <c r="D373" s="307">
        <f>INDEX(Inputs!$K$61:$K$71,MATCH($C373,Inputs!$Q$61:$Q$71,0))</f>
        <v>0</v>
      </c>
      <c r="E373" s="211">
        <f>$D373*INDEX('3_RatesBilling'!G:G,MATCH($A373,'3_RatesBilling'!$A:$A,0))</f>
        <v>0</v>
      </c>
      <c r="F373" s="211">
        <f>$D373*INDEX('3_RatesBilling'!H:H,MATCH($A373,'3_RatesBilling'!$A:$A,0))</f>
        <v>0</v>
      </c>
      <c r="G373" s="211">
        <f>$D373*INDEX('3_RatesBilling'!I:I,MATCH($A373,'3_RatesBilling'!$A:$A,0))</f>
        <v>0</v>
      </c>
      <c r="H373" s="211">
        <f>$D373*INDEX('3_RatesBilling'!J:J,MATCH($A373,'3_RatesBilling'!$A:$A,0))</f>
        <v>0</v>
      </c>
      <c r="I373" s="211">
        <f>$D373*INDEX('3_RatesBilling'!K:K,MATCH($A373,'3_RatesBilling'!$A:$A,0))</f>
        <v>0</v>
      </c>
      <c r="J373" s="211">
        <f>$D373*INDEX('3_RatesBilling'!L:L,MATCH($A373,'3_RatesBilling'!$A:$A,0))</f>
        <v>0</v>
      </c>
      <c r="K373" s="216">
        <f>$D373*INDEX('3_RatesBilling'!M:M,MATCH($A373,'3_RatesBilling'!$A:$A,0))</f>
        <v>0</v>
      </c>
      <c r="L373" s="213">
        <f>$D373*INDEX('3_RatesBilling'!N:N,MATCH($A373,'3_RatesBilling'!$A:$A,0))</f>
        <v>0</v>
      </c>
      <c r="M373" s="211">
        <f>$D373*INDEX('3_RatesBilling'!O:O,MATCH($A373,'3_RatesBilling'!$A:$A,0))</f>
        <v>0</v>
      </c>
      <c r="N373" s="211">
        <f>$D373*INDEX('3_RatesBilling'!P:P,MATCH($A373,'3_RatesBilling'!$A:$A,0))</f>
        <v>0</v>
      </c>
      <c r="O373" s="211">
        <f>$D373*INDEX('3_RatesBilling'!Q:Q,MATCH($A373,'3_RatesBilling'!$A:$A,0))</f>
        <v>0</v>
      </c>
      <c r="P373" s="211">
        <f>$D373*INDEX('3_RatesBilling'!R:R,MATCH($A373,'3_RatesBilling'!$A:$A,0))</f>
        <v>0</v>
      </c>
      <c r="Q373" s="211">
        <f>$D373*INDEX('3_RatesBilling'!S:S,MATCH($A373,'3_RatesBilling'!$A:$A,0))</f>
        <v>0</v>
      </c>
      <c r="R373" s="211">
        <f>$D373*INDEX('3_RatesBilling'!T:T,MATCH($A373,'3_RatesBilling'!$A:$A,0))</f>
        <v>0</v>
      </c>
      <c r="S373" s="211">
        <f>$D373*INDEX('3_RatesBilling'!U:U,MATCH($A373,'3_RatesBilling'!$A:$A,0))</f>
        <v>0</v>
      </c>
      <c r="T373" s="211">
        <f>$D373*INDEX('3_RatesBilling'!V:V,MATCH($A373,'3_RatesBilling'!$A:$A,0))</f>
        <v>0</v>
      </c>
      <c r="U373" s="211">
        <f>$D373*INDEX('3_RatesBilling'!W:W,MATCH($A373,'3_RatesBilling'!$A:$A,0))</f>
        <v>0</v>
      </c>
      <c r="V373" s="211">
        <f>$D373*INDEX('3_RatesBilling'!X:X,MATCH($A373,'3_RatesBilling'!$A:$A,0))</f>
        <v>0</v>
      </c>
      <c r="W373" s="211">
        <f>$D373*INDEX('3_RatesBilling'!Y:Y,MATCH($A373,'3_RatesBilling'!$A:$A,0))</f>
        <v>0</v>
      </c>
      <c r="X373" s="211">
        <f>$D373*INDEX('3_RatesBilling'!Z:Z,MATCH($A373,'3_RatesBilling'!$A:$A,0))</f>
        <v>0</v>
      </c>
      <c r="Y373" s="211">
        <f>$D373*INDEX('3_RatesBilling'!AA:AA,MATCH($A373,'3_RatesBilling'!$A:$A,0))</f>
        <v>0</v>
      </c>
      <c r="Z373" s="211">
        <f>$D373*INDEX('3_RatesBilling'!AB:AB,MATCH($A373,'3_RatesBilling'!$A:$A,0))</f>
        <v>0</v>
      </c>
      <c r="AA373" s="211">
        <f>$D373*INDEX('3_RatesBilling'!AC:AC,MATCH($A373,'3_RatesBilling'!$A:$A,0))</f>
        <v>0</v>
      </c>
      <c r="AC373" s="211" t="e">
        <f t="shared" ca="1" si="162"/>
        <v>#REF!</v>
      </c>
      <c r="AD373" s="211" t="e">
        <f t="shared" ca="1" si="163"/>
        <v>#REF!</v>
      </c>
      <c r="AE373" s="211" t="e">
        <f t="shared" ca="1" si="164"/>
        <v>#REF!</v>
      </c>
      <c r="AF373" s="211" t="e">
        <f t="shared" ca="1" si="165"/>
        <v>#REF!</v>
      </c>
      <c r="AG373" s="211" t="e">
        <f t="shared" ca="1" si="166"/>
        <v>#REF!</v>
      </c>
      <c r="AH373" s="211" t="e">
        <f t="shared" ca="1" si="167"/>
        <v>#REF!</v>
      </c>
      <c r="AI373" s="211" t="e">
        <f t="shared" ca="1" si="168"/>
        <v>#REF!</v>
      </c>
      <c r="AJ373" s="211" t="e">
        <f t="shared" ca="1" si="169"/>
        <v>#REF!</v>
      </c>
      <c r="AK373" s="211" t="e">
        <f t="shared" ca="1" si="170"/>
        <v>#REF!</v>
      </c>
      <c r="AL373" s="211" t="e">
        <f t="shared" ca="1" si="171"/>
        <v>#REF!</v>
      </c>
      <c r="AM373" s="211" t="e">
        <f t="shared" ca="1" si="172"/>
        <v>#REF!</v>
      </c>
      <c r="AN373" s="211" t="e">
        <f t="shared" ca="1" si="173"/>
        <v>#REF!</v>
      </c>
      <c r="AO373" s="211" t="e">
        <f t="shared" ca="1" si="174"/>
        <v>#REF!</v>
      </c>
      <c r="AP373" s="211" t="e">
        <f t="shared" ca="1" si="175"/>
        <v>#REF!</v>
      </c>
      <c r="AQ373" s="211" t="e">
        <f t="shared" ca="1" si="176"/>
        <v>#REF!</v>
      </c>
      <c r="AR373" s="211" t="e">
        <f t="shared" ca="1" si="177"/>
        <v>#REF!</v>
      </c>
      <c r="AT373" s="209" t="e">
        <f t="shared" ca="1" si="178"/>
        <v>#REF!</v>
      </c>
      <c r="AU373" s="209" t="e">
        <f t="shared" ca="1" si="179"/>
        <v>#REF!</v>
      </c>
      <c r="AV373" s="209" t="e">
        <f t="shared" ca="1" si="180"/>
        <v>#REF!</v>
      </c>
      <c r="AW373" s="209" t="e">
        <f t="shared" ca="1" si="181"/>
        <v>#REF!</v>
      </c>
      <c r="AX373" s="209" t="e">
        <f t="shared" ca="1" si="182"/>
        <v>#REF!</v>
      </c>
      <c r="AY373" s="209" t="e">
        <f t="shared" ca="1" si="183"/>
        <v>#REF!</v>
      </c>
      <c r="AZ373" s="209" t="e">
        <f t="shared" ca="1" si="184"/>
        <v>#REF!</v>
      </c>
      <c r="BA373" s="209" t="e">
        <f t="shared" ca="1" si="185"/>
        <v>#REF!</v>
      </c>
      <c r="BB373" s="209" t="e">
        <f t="shared" ca="1" si="186"/>
        <v>#REF!</v>
      </c>
      <c r="BC373" s="209" t="e">
        <f t="shared" ca="1" si="187"/>
        <v>#REF!</v>
      </c>
      <c r="BD373" s="209" t="e">
        <f t="shared" ca="1" si="188"/>
        <v>#REF!</v>
      </c>
      <c r="BE373" s="209" t="e">
        <f t="shared" ca="1" si="189"/>
        <v>#REF!</v>
      </c>
      <c r="BF373" s="209" t="e">
        <f t="shared" ca="1" si="190"/>
        <v>#REF!</v>
      </c>
      <c r="BG373" s="209" t="e">
        <f t="shared" ca="1" si="191"/>
        <v>#REF!</v>
      </c>
      <c r="BH373" s="209" t="e">
        <f t="shared" ca="1" si="192"/>
        <v>#REF!</v>
      </c>
      <c r="BI373" s="209" t="e">
        <f t="shared" ca="1" si="193"/>
        <v>#REF!</v>
      </c>
    </row>
    <row r="374" spans="1:61" s="3" customFormat="1">
      <c r="A374" s="246" t="s">
        <v>752</v>
      </c>
      <c r="B374" s="246" t="str">
        <f>INDEX('Ref1'!$E:$E,MATCH(A374,'Ref1'!$A:$A,0))</f>
        <v>Westminster</v>
      </c>
      <c r="C374" s="246" t="str">
        <f>INDEX('Ref1'!$B:$B,MATCH($A374,'Ref1'!$A:$A,0))</f>
        <v>ILB</v>
      </c>
      <c r="D374" s="307">
        <f>INDEX(Inputs!$K$61:$K$71,MATCH($C374,Inputs!$Q$61:$Q$71,0))</f>
        <v>0</v>
      </c>
      <c r="E374" s="211">
        <f>$D374*INDEX('3_RatesBilling'!G:G,MATCH($A374,'3_RatesBilling'!$A:$A,0))</f>
        <v>0</v>
      </c>
      <c r="F374" s="211">
        <f>$D374*INDEX('3_RatesBilling'!H:H,MATCH($A374,'3_RatesBilling'!$A:$A,0))</f>
        <v>0</v>
      </c>
      <c r="G374" s="211">
        <f>$D374*INDEX('3_RatesBilling'!I:I,MATCH($A374,'3_RatesBilling'!$A:$A,0))</f>
        <v>0</v>
      </c>
      <c r="H374" s="211">
        <f>$D374*INDEX('3_RatesBilling'!J:J,MATCH($A374,'3_RatesBilling'!$A:$A,0))</f>
        <v>0</v>
      </c>
      <c r="I374" s="211">
        <f>$D374*INDEX('3_RatesBilling'!K:K,MATCH($A374,'3_RatesBilling'!$A:$A,0))</f>
        <v>0</v>
      </c>
      <c r="J374" s="211">
        <f>$D374*INDEX('3_RatesBilling'!L:L,MATCH($A374,'3_RatesBilling'!$A:$A,0))</f>
        <v>0</v>
      </c>
      <c r="K374" s="216">
        <f>$D374*INDEX('3_RatesBilling'!M:M,MATCH($A374,'3_RatesBilling'!$A:$A,0))</f>
        <v>0</v>
      </c>
      <c r="L374" s="213">
        <f>$D374*INDEX('3_RatesBilling'!N:N,MATCH($A374,'3_RatesBilling'!$A:$A,0))</f>
        <v>0</v>
      </c>
      <c r="M374" s="211">
        <f>$D374*INDEX('3_RatesBilling'!O:O,MATCH($A374,'3_RatesBilling'!$A:$A,0))</f>
        <v>0</v>
      </c>
      <c r="N374" s="211">
        <f>$D374*INDEX('3_RatesBilling'!P:P,MATCH($A374,'3_RatesBilling'!$A:$A,0))</f>
        <v>0</v>
      </c>
      <c r="O374" s="211">
        <f>$D374*INDEX('3_RatesBilling'!Q:Q,MATCH($A374,'3_RatesBilling'!$A:$A,0))</f>
        <v>0</v>
      </c>
      <c r="P374" s="211">
        <f>$D374*INDEX('3_RatesBilling'!R:R,MATCH($A374,'3_RatesBilling'!$A:$A,0))</f>
        <v>0</v>
      </c>
      <c r="Q374" s="211">
        <f>$D374*INDEX('3_RatesBilling'!S:S,MATCH($A374,'3_RatesBilling'!$A:$A,0))</f>
        <v>0</v>
      </c>
      <c r="R374" s="211">
        <f>$D374*INDEX('3_RatesBilling'!T:T,MATCH($A374,'3_RatesBilling'!$A:$A,0))</f>
        <v>0</v>
      </c>
      <c r="S374" s="211">
        <f>$D374*INDEX('3_RatesBilling'!U:U,MATCH($A374,'3_RatesBilling'!$A:$A,0))</f>
        <v>0</v>
      </c>
      <c r="T374" s="211">
        <f>$D374*INDEX('3_RatesBilling'!V:V,MATCH($A374,'3_RatesBilling'!$A:$A,0))</f>
        <v>0</v>
      </c>
      <c r="U374" s="211">
        <f>$D374*INDEX('3_RatesBilling'!W:W,MATCH($A374,'3_RatesBilling'!$A:$A,0))</f>
        <v>0</v>
      </c>
      <c r="V374" s="211">
        <f>$D374*INDEX('3_RatesBilling'!X:X,MATCH($A374,'3_RatesBilling'!$A:$A,0))</f>
        <v>0</v>
      </c>
      <c r="W374" s="211">
        <f>$D374*INDEX('3_RatesBilling'!Y:Y,MATCH($A374,'3_RatesBilling'!$A:$A,0))</f>
        <v>0</v>
      </c>
      <c r="X374" s="211">
        <f>$D374*INDEX('3_RatesBilling'!Z:Z,MATCH($A374,'3_RatesBilling'!$A:$A,0))</f>
        <v>0</v>
      </c>
      <c r="Y374" s="211">
        <f>$D374*INDEX('3_RatesBilling'!AA:AA,MATCH($A374,'3_RatesBilling'!$A:$A,0))</f>
        <v>0</v>
      </c>
      <c r="Z374" s="211">
        <f>$D374*INDEX('3_RatesBilling'!AB:AB,MATCH($A374,'3_RatesBilling'!$A:$A,0))</f>
        <v>0</v>
      </c>
      <c r="AA374" s="211">
        <f>$D374*INDEX('3_RatesBilling'!AC:AC,MATCH($A374,'3_RatesBilling'!$A:$A,0))</f>
        <v>0</v>
      </c>
      <c r="AC374" s="211" t="e">
        <f t="shared" ca="1" si="162"/>
        <v>#REF!</v>
      </c>
      <c r="AD374" s="211" t="e">
        <f t="shared" ca="1" si="163"/>
        <v>#REF!</v>
      </c>
      <c r="AE374" s="211" t="e">
        <f t="shared" ca="1" si="164"/>
        <v>#REF!</v>
      </c>
      <c r="AF374" s="211" t="e">
        <f t="shared" ca="1" si="165"/>
        <v>#REF!</v>
      </c>
      <c r="AG374" s="211" t="e">
        <f t="shared" ca="1" si="166"/>
        <v>#REF!</v>
      </c>
      <c r="AH374" s="211" t="e">
        <f t="shared" ca="1" si="167"/>
        <v>#REF!</v>
      </c>
      <c r="AI374" s="211" t="e">
        <f t="shared" ca="1" si="168"/>
        <v>#REF!</v>
      </c>
      <c r="AJ374" s="211" t="e">
        <f t="shared" ca="1" si="169"/>
        <v>#REF!</v>
      </c>
      <c r="AK374" s="211" t="e">
        <f t="shared" ca="1" si="170"/>
        <v>#REF!</v>
      </c>
      <c r="AL374" s="211" t="e">
        <f t="shared" ca="1" si="171"/>
        <v>#REF!</v>
      </c>
      <c r="AM374" s="211" t="e">
        <f t="shared" ca="1" si="172"/>
        <v>#REF!</v>
      </c>
      <c r="AN374" s="211" t="e">
        <f t="shared" ca="1" si="173"/>
        <v>#REF!</v>
      </c>
      <c r="AO374" s="211" t="e">
        <f t="shared" ca="1" si="174"/>
        <v>#REF!</v>
      </c>
      <c r="AP374" s="211" t="e">
        <f t="shared" ca="1" si="175"/>
        <v>#REF!</v>
      </c>
      <c r="AQ374" s="211" t="e">
        <f t="shared" ca="1" si="176"/>
        <v>#REF!</v>
      </c>
      <c r="AR374" s="211" t="e">
        <f t="shared" ca="1" si="177"/>
        <v>#REF!</v>
      </c>
      <c r="AT374" s="209" t="e">
        <f t="shared" ca="1" si="178"/>
        <v>#REF!</v>
      </c>
      <c r="AU374" s="209" t="e">
        <f t="shared" ca="1" si="179"/>
        <v>#REF!</v>
      </c>
      <c r="AV374" s="209" t="e">
        <f t="shared" ca="1" si="180"/>
        <v>#REF!</v>
      </c>
      <c r="AW374" s="209" t="e">
        <f t="shared" ca="1" si="181"/>
        <v>#REF!</v>
      </c>
      <c r="AX374" s="209" t="e">
        <f t="shared" ca="1" si="182"/>
        <v>#REF!</v>
      </c>
      <c r="AY374" s="209" t="e">
        <f t="shared" ca="1" si="183"/>
        <v>#REF!</v>
      </c>
      <c r="AZ374" s="209" t="e">
        <f t="shared" ca="1" si="184"/>
        <v>#REF!</v>
      </c>
      <c r="BA374" s="209" t="e">
        <f t="shared" ca="1" si="185"/>
        <v>#REF!</v>
      </c>
      <c r="BB374" s="209" t="e">
        <f t="shared" ca="1" si="186"/>
        <v>#REF!</v>
      </c>
      <c r="BC374" s="209" t="e">
        <f t="shared" ca="1" si="187"/>
        <v>#REF!</v>
      </c>
      <c r="BD374" s="209" t="e">
        <f t="shared" ca="1" si="188"/>
        <v>#REF!</v>
      </c>
      <c r="BE374" s="209" t="e">
        <f t="shared" ca="1" si="189"/>
        <v>#REF!</v>
      </c>
      <c r="BF374" s="209" t="e">
        <f t="shared" ca="1" si="190"/>
        <v>#REF!</v>
      </c>
      <c r="BG374" s="209" t="e">
        <f t="shared" ca="1" si="191"/>
        <v>#REF!</v>
      </c>
      <c r="BH374" s="209" t="e">
        <f t="shared" ca="1" si="192"/>
        <v>#REF!</v>
      </c>
      <c r="BI374" s="209" t="e">
        <f t="shared" ca="1" si="193"/>
        <v>#REF!</v>
      </c>
    </row>
    <row r="375" spans="1:61" s="3" customFormat="1">
      <c r="A375" s="246" t="s">
        <v>754</v>
      </c>
      <c r="B375" s="246" t="str">
        <f>INDEX('Ref1'!$E:$E,MATCH(A375,'Ref1'!$A:$A,0))</f>
        <v>Weymouth and Portland</v>
      </c>
      <c r="C375" s="246" t="str">
        <f>INDEX('Ref1'!$B:$B,MATCH($A375,'Ref1'!$A:$A,0))</f>
        <v>SD</v>
      </c>
      <c r="D375" s="307">
        <f>INDEX(Inputs!$K$61:$K$71,MATCH($C375,Inputs!$Q$61:$Q$71,0))</f>
        <v>0</v>
      </c>
      <c r="E375" s="211">
        <f>$D375*INDEX('3_RatesBilling'!G:G,MATCH($A375,'3_RatesBilling'!$A:$A,0))</f>
        <v>0</v>
      </c>
      <c r="F375" s="211">
        <f>$D375*INDEX('3_RatesBilling'!H:H,MATCH($A375,'3_RatesBilling'!$A:$A,0))</f>
        <v>0</v>
      </c>
      <c r="G375" s="211">
        <f>$D375*INDEX('3_RatesBilling'!I:I,MATCH($A375,'3_RatesBilling'!$A:$A,0))</f>
        <v>0</v>
      </c>
      <c r="H375" s="211">
        <f>$D375*INDEX('3_RatesBilling'!J:J,MATCH($A375,'3_RatesBilling'!$A:$A,0))</f>
        <v>0</v>
      </c>
      <c r="I375" s="211">
        <f>$D375*INDEX('3_RatesBilling'!K:K,MATCH($A375,'3_RatesBilling'!$A:$A,0))</f>
        <v>0</v>
      </c>
      <c r="J375" s="211">
        <f>$D375*INDEX('3_RatesBilling'!L:L,MATCH($A375,'3_RatesBilling'!$A:$A,0))</f>
        <v>0</v>
      </c>
      <c r="K375" s="216">
        <f>$D375*INDEX('3_RatesBilling'!M:M,MATCH($A375,'3_RatesBilling'!$A:$A,0))</f>
        <v>0</v>
      </c>
      <c r="L375" s="213">
        <f>$D375*INDEX('3_RatesBilling'!N:N,MATCH($A375,'3_RatesBilling'!$A:$A,0))</f>
        <v>0</v>
      </c>
      <c r="M375" s="211">
        <f>$D375*INDEX('3_RatesBilling'!O:O,MATCH($A375,'3_RatesBilling'!$A:$A,0))</f>
        <v>0</v>
      </c>
      <c r="N375" s="211">
        <f>$D375*INDEX('3_RatesBilling'!P:P,MATCH($A375,'3_RatesBilling'!$A:$A,0))</f>
        <v>0</v>
      </c>
      <c r="O375" s="211">
        <f>$D375*INDEX('3_RatesBilling'!Q:Q,MATCH($A375,'3_RatesBilling'!$A:$A,0))</f>
        <v>0</v>
      </c>
      <c r="P375" s="211">
        <f>$D375*INDEX('3_RatesBilling'!R:R,MATCH($A375,'3_RatesBilling'!$A:$A,0))</f>
        <v>0</v>
      </c>
      <c r="Q375" s="211">
        <f>$D375*INDEX('3_RatesBilling'!S:S,MATCH($A375,'3_RatesBilling'!$A:$A,0))</f>
        <v>0</v>
      </c>
      <c r="R375" s="211">
        <f>$D375*INDEX('3_RatesBilling'!T:T,MATCH($A375,'3_RatesBilling'!$A:$A,0))</f>
        <v>0</v>
      </c>
      <c r="S375" s="211">
        <f>$D375*INDEX('3_RatesBilling'!U:U,MATCH($A375,'3_RatesBilling'!$A:$A,0))</f>
        <v>0</v>
      </c>
      <c r="T375" s="211">
        <f>$D375*INDEX('3_RatesBilling'!V:V,MATCH($A375,'3_RatesBilling'!$A:$A,0))</f>
        <v>0</v>
      </c>
      <c r="U375" s="211">
        <f>$D375*INDEX('3_RatesBilling'!W:W,MATCH($A375,'3_RatesBilling'!$A:$A,0))</f>
        <v>0</v>
      </c>
      <c r="V375" s="211">
        <f>$D375*INDEX('3_RatesBilling'!X:X,MATCH($A375,'3_RatesBilling'!$A:$A,0))</f>
        <v>0</v>
      </c>
      <c r="W375" s="211">
        <f>$D375*INDEX('3_RatesBilling'!Y:Y,MATCH($A375,'3_RatesBilling'!$A:$A,0))</f>
        <v>0</v>
      </c>
      <c r="X375" s="211">
        <f>$D375*INDEX('3_RatesBilling'!Z:Z,MATCH($A375,'3_RatesBilling'!$A:$A,0))</f>
        <v>0</v>
      </c>
      <c r="Y375" s="211">
        <f>$D375*INDEX('3_RatesBilling'!AA:AA,MATCH($A375,'3_RatesBilling'!$A:$A,0))</f>
        <v>0</v>
      </c>
      <c r="Z375" s="211">
        <f>$D375*INDEX('3_RatesBilling'!AB:AB,MATCH($A375,'3_RatesBilling'!$A:$A,0))</f>
        <v>0</v>
      </c>
      <c r="AA375" s="211">
        <f>$D375*INDEX('3_RatesBilling'!AC:AC,MATCH($A375,'3_RatesBilling'!$A:$A,0))</f>
        <v>0</v>
      </c>
      <c r="AC375" s="211" t="e">
        <f t="shared" ca="1" si="162"/>
        <v>#REF!</v>
      </c>
      <c r="AD375" s="211" t="e">
        <f t="shared" ca="1" si="163"/>
        <v>#REF!</v>
      </c>
      <c r="AE375" s="211" t="e">
        <f t="shared" ca="1" si="164"/>
        <v>#REF!</v>
      </c>
      <c r="AF375" s="211" t="e">
        <f t="shared" ca="1" si="165"/>
        <v>#REF!</v>
      </c>
      <c r="AG375" s="211" t="e">
        <f t="shared" ca="1" si="166"/>
        <v>#REF!</v>
      </c>
      <c r="AH375" s="211" t="e">
        <f t="shared" ca="1" si="167"/>
        <v>#REF!</v>
      </c>
      <c r="AI375" s="211" t="e">
        <f t="shared" ca="1" si="168"/>
        <v>#REF!</v>
      </c>
      <c r="AJ375" s="211" t="e">
        <f t="shared" ca="1" si="169"/>
        <v>#REF!</v>
      </c>
      <c r="AK375" s="211" t="e">
        <f t="shared" ca="1" si="170"/>
        <v>#REF!</v>
      </c>
      <c r="AL375" s="211" t="e">
        <f t="shared" ca="1" si="171"/>
        <v>#REF!</v>
      </c>
      <c r="AM375" s="211" t="e">
        <f t="shared" ca="1" si="172"/>
        <v>#REF!</v>
      </c>
      <c r="AN375" s="211" t="e">
        <f t="shared" ca="1" si="173"/>
        <v>#REF!</v>
      </c>
      <c r="AO375" s="211" t="e">
        <f t="shared" ca="1" si="174"/>
        <v>#REF!</v>
      </c>
      <c r="AP375" s="211" t="e">
        <f t="shared" ca="1" si="175"/>
        <v>#REF!</v>
      </c>
      <c r="AQ375" s="211" t="e">
        <f t="shared" ca="1" si="176"/>
        <v>#REF!</v>
      </c>
      <c r="AR375" s="211" t="e">
        <f t="shared" ca="1" si="177"/>
        <v>#REF!</v>
      </c>
      <c r="AT375" s="209" t="e">
        <f t="shared" ca="1" si="178"/>
        <v>#REF!</v>
      </c>
      <c r="AU375" s="209" t="e">
        <f t="shared" ca="1" si="179"/>
        <v>#REF!</v>
      </c>
      <c r="AV375" s="209" t="e">
        <f t="shared" ca="1" si="180"/>
        <v>#REF!</v>
      </c>
      <c r="AW375" s="209" t="e">
        <f t="shared" ca="1" si="181"/>
        <v>#REF!</v>
      </c>
      <c r="AX375" s="209" t="e">
        <f t="shared" ca="1" si="182"/>
        <v>#REF!</v>
      </c>
      <c r="AY375" s="209" t="e">
        <f t="shared" ca="1" si="183"/>
        <v>#REF!</v>
      </c>
      <c r="AZ375" s="209" t="e">
        <f t="shared" ca="1" si="184"/>
        <v>#REF!</v>
      </c>
      <c r="BA375" s="209" t="e">
        <f t="shared" ca="1" si="185"/>
        <v>#REF!</v>
      </c>
      <c r="BB375" s="209" t="e">
        <f t="shared" ca="1" si="186"/>
        <v>#REF!</v>
      </c>
      <c r="BC375" s="209" t="e">
        <f t="shared" ca="1" si="187"/>
        <v>#REF!</v>
      </c>
      <c r="BD375" s="209" t="e">
        <f t="shared" ca="1" si="188"/>
        <v>#REF!</v>
      </c>
      <c r="BE375" s="209" t="e">
        <f t="shared" ca="1" si="189"/>
        <v>#REF!</v>
      </c>
      <c r="BF375" s="209" t="e">
        <f t="shared" ca="1" si="190"/>
        <v>#REF!</v>
      </c>
      <c r="BG375" s="209" t="e">
        <f t="shared" ca="1" si="191"/>
        <v>#REF!</v>
      </c>
      <c r="BH375" s="209" t="e">
        <f t="shared" ca="1" si="192"/>
        <v>#REF!</v>
      </c>
      <c r="BI375" s="209" t="e">
        <f t="shared" ca="1" si="193"/>
        <v>#REF!</v>
      </c>
    </row>
    <row r="376" spans="1:61" s="3" customFormat="1">
      <c r="A376" s="246" t="s">
        <v>756</v>
      </c>
      <c r="B376" s="246" t="str">
        <f>INDEX('Ref1'!$E:$E,MATCH(A376,'Ref1'!$A:$A,0))</f>
        <v>Wigan</v>
      </c>
      <c r="C376" s="246" t="str">
        <f>INDEX('Ref1'!$B:$B,MATCH($A376,'Ref1'!$A:$A,0))</f>
        <v>MD</v>
      </c>
      <c r="D376" s="307">
        <f>INDEX(Inputs!$K$61:$K$71,MATCH($C376,Inputs!$Q$61:$Q$71,0))</f>
        <v>0</v>
      </c>
      <c r="E376" s="211">
        <f>$D376*INDEX('3_RatesBilling'!G:G,MATCH($A376,'3_RatesBilling'!$A:$A,0))</f>
        <v>0</v>
      </c>
      <c r="F376" s="211">
        <f>$D376*INDEX('3_RatesBilling'!H:H,MATCH($A376,'3_RatesBilling'!$A:$A,0))</f>
        <v>0</v>
      </c>
      <c r="G376" s="211">
        <f>$D376*INDEX('3_RatesBilling'!I:I,MATCH($A376,'3_RatesBilling'!$A:$A,0))</f>
        <v>0</v>
      </c>
      <c r="H376" s="211">
        <f>$D376*INDEX('3_RatesBilling'!J:J,MATCH($A376,'3_RatesBilling'!$A:$A,0))</f>
        <v>0</v>
      </c>
      <c r="I376" s="211">
        <f>$D376*INDEX('3_RatesBilling'!K:K,MATCH($A376,'3_RatesBilling'!$A:$A,0))</f>
        <v>0</v>
      </c>
      <c r="J376" s="211">
        <f>$D376*INDEX('3_RatesBilling'!L:L,MATCH($A376,'3_RatesBilling'!$A:$A,0))</f>
        <v>0</v>
      </c>
      <c r="K376" s="216">
        <f>$D376*INDEX('3_RatesBilling'!M:M,MATCH($A376,'3_RatesBilling'!$A:$A,0))</f>
        <v>0</v>
      </c>
      <c r="L376" s="213">
        <f>$D376*INDEX('3_RatesBilling'!N:N,MATCH($A376,'3_RatesBilling'!$A:$A,0))</f>
        <v>0</v>
      </c>
      <c r="M376" s="211">
        <f>$D376*INDEX('3_RatesBilling'!O:O,MATCH($A376,'3_RatesBilling'!$A:$A,0))</f>
        <v>0</v>
      </c>
      <c r="N376" s="211">
        <f>$D376*INDEX('3_RatesBilling'!P:P,MATCH($A376,'3_RatesBilling'!$A:$A,0))</f>
        <v>0</v>
      </c>
      <c r="O376" s="211">
        <f>$D376*INDEX('3_RatesBilling'!Q:Q,MATCH($A376,'3_RatesBilling'!$A:$A,0))</f>
        <v>0</v>
      </c>
      <c r="P376" s="211">
        <f>$D376*INDEX('3_RatesBilling'!R:R,MATCH($A376,'3_RatesBilling'!$A:$A,0))</f>
        <v>0</v>
      </c>
      <c r="Q376" s="211">
        <f>$D376*INDEX('3_RatesBilling'!S:S,MATCH($A376,'3_RatesBilling'!$A:$A,0))</f>
        <v>0</v>
      </c>
      <c r="R376" s="211">
        <f>$D376*INDEX('3_RatesBilling'!T:T,MATCH($A376,'3_RatesBilling'!$A:$A,0))</f>
        <v>0</v>
      </c>
      <c r="S376" s="211">
        <f>$D376*INDEX('3_RatesBilling'!U:U,MATCH($A376,'3_RatesBilling'!$A:$A,0))</f>
        <v>0</v>
      </c>
      <c r="T376" s="211">
        <f>$D376*INDEX('3_RatesBilling'!V:V,MATCH($A376,'3_RatesBilling'!$A:$A,0))</f>
        <v>0</v>
      </c>
      <c r="U376" s="211">
        <f>$D376*INDEX('3_RatesBilling'!W:W,MATCH($A376,'3_RatesBilling'!$A:$A,0))</f>
        <v>0</v>
      </c>
      <c r="V376" s="211">
        <f>$D376*INDEX('3_RatesBilling'!X:X,MATCH($A376,'3_RatesBilling'!$A:$A,0))</f>
        <v>0</v>
      </c>
      <c r="W376" s="211">
        <f>$D376*INDEX('3_RatesBilling'!Y:Y,MATCH($A376,'3_RatesBilling'!$A:$A,0))</f>
        <v>0</v>
      </c>
      <c r="X376" s="211">
        <f>$D376*INDEX('3_RatesBilling'!Z:Z,MATCH($A376,'3_RatesBilling'!$A:$A,0))</f>
        <v>0</v>
      </c>
      <c r="Y376" s="211">
        <f>$D376*INDEX('3_RatesBilling'!AA:AA,MATCH($A376,'3_RatesBilling'!$A:$A,0))</f>
        <v>0</v>
      </c>
      <c r="Z376" s="211">
        <f>$D376*INDEX('3_RatesBilling'!AB:AB,MATCH($A376,'3_RatesBilling'!$A:$A,0))</f>
        <v>0</v>
      </c>
      <c r="AA376" s="211">
        <f>$D376*INDEX('3_RatesBilling'!AC:AC,MATCH($A376,'3_RatesBilling'!$A:$A,0))</f>
        <v>0</v>
      </c>
      <c r="AC376" s="211" t="e">
        <f t="shared" ca="1" si="162"/>
        <v>#REF!</v>
      </c>
      <c r="AD376" s="211" t="e">
        <f t="shared" ca="1" si="163"/>
        <v>#REF!</v>
      </c>
      <c r="AE376" s="211" t="e">
        <f t="shared" ca="1" si="164"/>
        <v>#REF!</v>
      </c>
      <c r="AF376" s="211" t="e">
        <f t="shared" ca="1" si="165"/>
        <v>#REF!</v>
      </c>
      <c r="AG376" s="211" t="e">
        <f t="shared" ca="1" si="166"/>
        <v>#REF!</v>
      </c>
      <c r="AH376" s="211" t="e">
        <f t="shared" ca="1" si="167"/>
        <v>#REF!</v>
      </c>
      <c r="AI376" s="211" t="e">
        <f t="shared" ca="1" si="168"/>
        <v>#REF!</v>
      </c>
      <c r="AJ376" s="211" t="e">
        <f t="shared" ca="1" si="169"/>
        <v>#REF!</v>
      </c>
      <c r="AK376" s="211" t="e">
        <f t="shared" ca="1" si="170"/>
        <v>#REF!</v>
      </c>
      <c r="AL376" s="211" t="e">
        <f t="shared" ca="1" si="171"/>
        <v>#REF!</v>
      </c>
      <c r="AM376" s="211" t="e">
        <f t="shared" ca="1" si="172"/>
        <v>#REF!</v>
      </c>
      <c r="AN376" s="211" t="e">
        <f t="shared" ca="1" si="173"/>
        <v>#REF!</v>
      </c>
      <c r="AO376" s="211" t="e">
        <f t="shared" ca="1" si="174"/>
        <v>#REF!</v>
      </c>
      <c r="AP376" s="211" t="e">
        <f t="shared" ca="1" si="175"/>
        <v>#REF!</v>
      </c>
      <c r="AQ376" s="211" t="e">
        <f t="shared" ca="1" si="176"/>
        <v>#REF!</v>
      </c>
      <c r="AR376" s="211" t="e">
        <f t="shared" ca="1" si="177"/>
        <v>#REF!</v>
      </c>
      <c r="AT376" s="209" t="e">
        <f t="shared" ca="1" si="178"/>
        <v>#REF!</v>
      </c>
      <c r="AU376" s="209" t="e">
        <f t="shared" ca="1" si="179"/>
        <v>#REF!</v>
      </c>
      <c r="AV376" s="209" t="e">
        <f t="shared" ca="1" si="180"/>
        <v>#REF!</v>
      </c>
      <c r="AW376" s="209" t="e">
        <f t="shared" ca="1" si="181"/>
        <v>#REF!</v>
      </c>
      <c r="AX376" s="209" t="e">
        <f t="shared" ca="1" si="182"/>
        <v>#REF!</v>
      </c>
      <c r="AY376" s="209" t="e">
        <f t="shared" ca="1" si="183"/>
        <v>#REF!</v>
      </c>
      <c r="AZ376" s="209" t="e">
        <f t="shared" ca="1" si="184"/>
        <v>#REF!</v>
      </c>
      <c r="BA376" s="209" t="e">
        <f t="shared" ca="1" si="185"/>
        <v>#REF!</v>
      </c>
      <c r="BB376" s="209" t="e">
        <f t="shared" ca="1" si="186"/>
        <v>#REF!</v>
      </c>
      <c r="BC376" s="209" t="e">
        <f t="shared" ca="1" si="187"/>
        <v>#REF!</v>
      </c>
      <c r="BD376" s="209" t="e">
        <f t="shared" ca="1" si="188"/>
        <v>#REF!</v>
      </c>
      <c r="BE376" s="209" t="e">
        <f t="shared" ca="1" si="189"/>
        <v>#REF!</v>
      </c>
      <c r="BF376" s="209" t="e">
        <f t="shared" ca="1" si="190"/>
        <v>#REF!</v>
      </c>
      <c r="BG376" s="209" t="e">
        <f t="shared" ca="1" si="191"/>
        <v>#REF!</v>
      </c>
      <c r="BH376" s="209" t="e">
        <f t="shared" ca="1" si="192"/>
        <v>#REF!</v>
      </c>
      <c r="BI376" s="209" t="e">
        <f t="shared" ca="1" si="193"/>
        <v>#REF!</v>
      </c>
    </row>
    <row r="377" spans="1:61" s="3" customFormat="1">
      <c r="A377" s="246" t="s">
        <v>758</v>
      </c>
      <c r="B377" s="246" t="str">
        <f>INDEX('Ref1'!$E:$E,MATCH(A377,'Ref1'!$A:$A,0))</f>
        <v>Wiltshire</v>
      </c>
      <c r="C377" s="246" t="str">
        <f>INDEX('Ref1'!$B:$B,MATCH($A377,'Ref1'!$A:$A,0))</f>
        <v>UNINFIR</v>
      </c>
      <c r="D377" s="307">
        <f>INDEX(Inputs!$K$61:$K$71,MATCH($C377,Inputs!$Q$61:$Q$71,0))</f>
        <v>0</v>
      </c>
      <c r="E377" s="211">
        <f>$D377*INDEX('3_RatesBilling'!G:G,MATCH($A377,'3_RatesBilling'!$A:$A,0))</f>
        <v>0</v>
      </c>
      <c r="F377" s="211">
        <f>$D377*INDEX('3_RatesBilling'!H:H,MATCH($A377,'3_RatesBilling'!$A:$A,0))</f>
        <v>0</v>
      </c>
      <c r="G377" s="211">
        <f>$D377*INDEX('3_RatesBilling'!I:I,MATCH($A377,'3_RatesBilling'!$A:$A,0))</f>
        <v>0</v>
      </c>
      <c r="H377" s="211">
        <f>$D377*INDEX('3_RatesBilling'!J:J,MATCH($A377,'3_RatesBilling'!$A:$A,0))</f>
        <v>0</v>
      </c>
      <c r="I377" s="211">
        <f>$D377*INDEX('3_RatesBilling'!K:K,MATCH($A377,'3_RatesBilling'!$A:$A,0))</f>
        <v>0</v>
      </c>
      <c r="J377" s="211">
        <f>$D377*INDEX('3_RatesBilling'!L:L,MATCH($A377,'3_RatesBilling'!$A:$A,0))</f>
        <v>0</v>
      </c>
      <c r="K377" s="216">
        <f>$D377*INDEX('3_RatesBilling'!M:M,MATCH($A377,'3_RatesBilling'!$A:$A,0))</f>
        <v>0</v>
      </c>
      <c r="L377" s="213">
        <f>$D377*INDEX('3_RatesBilling'!N:N,MATCH($A377,'3_RatesBilling'!$A:$A,0))</f>
        <v>0</v>
      </c>
      <c r="M377" s="211">
        <f>$D377*INDEX('3_RatesBilling'!O:O,MATCH($A377,'3_RatesBilling'!$A:$A,0))</f>
        <v>0</v>
      </c>
      <c r="N377" s="211">
        <f>$D377*INDEX('3_RatesBilling'!P:P,MATCH($A377,'3_RatesBilling'!$A:$A,0))</f>
        <v>0</v>
      </c>
      <c r="O377" s="211">
        <f>$D377*INDEX('3_RatesBilling'!Q:Q,MATCH($A377,'3_RatesBilling'!$A:$A,0))</f>
        <v>0</v>
      </c>
      <c r="P377" s="211">
        <f>$D377*INDEX('3_RatesBilling'!R:R,MATCH($A377,'3_RatesBilling'!$A:$A,0))</f>
        <v>0</v>
      </c>
      <c r="Q377" s="211">
        <f>$D377*INDEX('3_RatesBilling'!S:S,MATCH($A377,'3_RatesBilling'!$A:$A,0))</f>
        <v>0</v>
      </c>
      <c r="R377" s="211">
        <f>$D377*INDEX('3_RatesBilling'!T:T,MATCH($A377,'3_RatesBilling'!$A:$A,0))</f>
        <v>0</v>
      </c>
      <c r="S377" s="211">
        <f>$D377*INDEX('3_RatesBilling'!U:U,MATCH($A377,'3_RatesBilling'!$A:$A,0))</f>
        <v>0</v>
      </c>
      <c r="T377" s="211">
        <f>$D377*INDEX('3_RatesBilling'!V:V,MATCH($A377,'3_RatesBilling'!$A:$A,0))</f>
        <v>0</v>
      </c>
      <c r="U377" s="211">
        <f>$D377*INDEX('3_RatesBilling'!W:W,MATCH($A377,'3_RatesBilling'!$A:$A,0))</f>
        <v>0</v>
      </c>
      <c r="V377" s="211">
        <f>$D377*INDEX('3_RatesBilling'!X:X,MATCH($A377,'3_RatesBilling'!$A:$A,0))</f>
        <v>0</v>
      </c>
      <c r="W377" s="211">
        <f>$D377*INDEX('3_RatesBilling'!Y:Y,MATCH($A377,'3_RatesBilling'!$A:$A,0))</f>
        <v>0</v>
      </c>
      <c r="X377" s="211">
        <f>$D377*INDEX('3_RatesBilling'!Z:Z,MATCH($A377,'3_RatesBilling'!$A:$A,0))</f>
        <v>0</v>
      </c>
      <c r="Y377" s="211">
        <f>$D377*INDEX('3_RatesBilling'!AA:AA,MATCH($A377,'3_RatesBilling'!$A:$A,0))</f>
        <v>0</v>
      </c>
      <c r="Z377" s="211">
        <f>$D377*INDEX('3_RatesBilling'!AB:AB,MATCH($A377,'3_RatesBilling'!$A:$A,0))</f>
        <v>0</v>
      </c>
      <c r="AA377" s="211">
        <f>$D377*INDEX('3_RatesBilling'!AC:AC,MATCH($A377,'3_RatesBilling'!$A:$A,0))</f>
        <v>0</v>
      </c>
      <c r="AC377" s="211" t="e">
        <f t="shared" ca="1" si="162"/>
        <v>#REF!</v>
      </c>
      <c r="AD377" s="211" t="e">
        <f t="shared" ca="1" si="163"/>
        <v>#REF!</v>
      </c>
      <c r="AE377" s="211" t="e">
        <f t="shared" ca="1" si="164"/>
        <v>#REF!</v>
      </c>
      <c r="AF377" s="211" t="e">
        <f t="shared" ca="1" si="165"/>
        <v>#REF!</v>
      </c>
      <c r="AG377" s="211" t="e">
        <f t="shared" ca="1" si="166"/>
        <v>#REF!</v>
      </c>
      <c r="AH377" s="211" t="e">
        <f t="shared" ca="1" si="167"/>
        <v>#REF!</v>
      </c>
      <c r="AI377" s="211" t="e">
        <f t="shared" ca="1" si="168"/>
        <v>#REF!</v>
      </c>
      <c r="AJ377" s="211" t="e">
        <f t="shared" ca="1" si="169"/>
        <v>#REF!</v>
      </c>
      <c r="AK377" s="211" t="e">
        <f t="shared" ca="1" si="170"/>
        <v>#REF!</v>
      </c>
      <c r="AL377" s="211" t="e">
        <f t="shared" ca="1" si="171"/>
        <v>#REF!</v>
      </c>
      <c r="AM377" s="211" t="e">
        <f t="shared" ca="1" si="172"/>
        <v>#REF!</v>
      </c>
      <c r="AN377" s="211" t="e">
        <f t="shared" ca="1" si="173"/>
        <v>#REF!</v>
      </c>
      <c r="AO377" s="211" t="e">
        <f t="shared" ca="1" si="174"/>
        <v>#REF!</v>
      </c>
      <c r="AP377" s="211" t="e">
        <f t="shared" ca="1" si="175"/>
        <v>#REF!</v>
      </c>
      <c r="AQ377" s="211" t="e">
        <f t="shared" ca="1" si="176"/>
        <v>#REF!</v>
      </c>
      <c r="AR377" s="211" t="e">
        <f t="shared" ca="1" si="177"/>
        <v>#REF!</v>
      </c>
      <c r="AT377" s="209" t="e">
        <f t="shared" ca="1" si="178"/>
        <v>#REF!</v>
      </c>
      <c r="AU377" s="209" t="e">
        <f t="shared" ca="1" si="179"/>
        <v>#REF!</v>
      </c>
      <c r="AV377" s="209" t="e">
        <f t="shared" ca="1" si="180"/>
        <v>#REF!</v>
      </c>
      <c r="AW377" s="209" t="e">
        <f t="shared" ca="1" si="181"/>
        <v>#REF!</v>
      </c>
      <c r="AX377" s="209" t="e">
        <f t="shared" ca="1" si="182"/>
        <v>#REF!</v>
      </c>
      <c r="AY377" s="209" t="e">
        <f t="shared" ca="1" si="183"/>
        <v>#REF!</v>
      </c>
      <c r="AZ377" s="209" t="e">
        <f t="shared" ca="1" si="184"/>
        <v>#REF!</v>
      </c>
      <c r="BA377" s="209" t="e">
        <f t="shared" ca="1" si="185"/>
        <v>#REF!</v>
      </c>
      <c r="BB377" s="209" t="e">
        <f t="shared" ca="1" si="186"/>
        <v>#REF!</v>
      </c>
      <c r="BC377" s="209" t="e">
        <f t="shared" ca="1" si="187"/>
        <v>#REF!</v>
      </c>
      <c r="BD377" s="209" t="e">
        <f t="shared" ca="1" si="188"/>
        <v>#REF!</v>
      </c>
      <c r="BE377" s="209" t="e">
        <f t="shared" ca="1" si="189"/>
        <v>#REF!</v>
      </c>
      <c r="BF377" s="209" t="e">
        <f t="shared" ca="1" si="190"/>
        <v>#REF!</v>
      </c>
      <c r="BG377" s="209" t="e">
        <f t="shared" ca="1" si="191"/>
        <v>#REF!</v>
      </c>
      <c r="BH377" s="209" t="e">
        <f t="shared" ca="1" si="192"/>
        <v>#REF!</v>
      </c>
      <c r="BI377" s="209" t="e">
        <f t="shared" ca="1" si="193"/>
        <v>#REF!</v>
      </c>
    </row>
    <row r="378" spans="1:61" s="3" customFormat="1">
      <c r="A378" s="246" t="s">
        <v>760</v>
      </c>
      <c r="B378" s="246" t="str">
        <f>INDEX('Ref1'!$E:$E,MATCH(A378,'Ref1'!$A:$A,0))</f>
        <v>Winchester</v>
      </c>
      <c r="C378" s="246" t="str">
        <f>INDEX('Ref1'!$B:$B,MATCH($A378,'Ref1'!$A:$A,0))</f>
        <v>SD</v>
      </c>
      <c r="D378" s="307">
        <f>INDEX(Inputs!$K$61:$K$71,MATCH($C378,Inputs!$Q$61:$Q$71,0))</f>
        <v>0</v>
      </c>
      <c r="E378" s="211">
        <f>$D378*INDEX('3_RatesBilling'!G:G,MATCH($A378,'3_RatesBilling'!$A:$A,0))</f>
        <v>0</v>
      </c>
      <c r="F378" s="211">
        <f>$D378*INDEX('3_RatesBilling'!H:H,MATCH($A378,'3_RatesBilling'!$A:$A,0))</f>
        <v>0</v>
      </c>
      <c r="G378" s="211">
        <f>$D378*INDEX('3_RatesBilling'!I:I,MATCH($A378,'3_RatesBilling'!$A:$A,0))</f>
        <v>0</v>
      </c>
      <c r="H378" s="211">
        <f>$D378*INDEX('3_RatesBilling'!J:J,MATCH($A378,'3_RatesBilling'!$A:$A,0))</f>
        <v>0</v>
      </c>
      <c r="I378" s="211">
        <f>$D378*INDEX('3_RatesBilling'!K:K,MATCH($A378,'3_RatesBilling'!$A:$A,0))</f>
        <v>0</v>
      </c>
      <c r="J378" s="211">
        <f>$D378*INDEX('3_RatesBilling'!L:L,MATCH($A378,'3_RatesBilling'!$A:$A,0))</f>
        <v>0</v>
      </c>
      <c r="K378" s="216">
        <f>$D378*INDEX('3_RatesBilling'!M:M,MATCH($A378,'3_RatesBilling'!$A:$A,0))</f>
        <v>0</v>
      </c>
      <c r="L378" s="213">
        <f>$D378*INDEX('3_RatesBilling'!N:N,MATCH($A378,'3_RatesBilling'!$A:$A,0))</f>
        <v>0</v>
      </c>
      <c r="M378" s="211">
        <f>$D378*INDEX('3_RatesBilling'!O:O,MATCH($A378,'3_RatesBilling'!$A:$A,0))</f>
        <v>0</v>
      </c>
      <c r="N378" s="211">
        <f>$D378*INDEX('3_RatesBilling'!P:P,MATCH($A378,'3_RatesBilling'!$A:$A,0))</f>
        <v>0</v>
      </c>
      <c r="O378" s="211">
        <f>$D378*INDEX('3_RatesBilling'!Q:Q,MATCH($A378,'3_RatesBilling'!$A:$A,0))</f>
        <v>0</v>
      </c>
      <c r="P378" s="211">
        <f>$D378*INDEX('3_RatesBilling'!R:R,MATCH($A378,'3_RatesBilling'!$A:$A,0))</f>
        <v>0</v>
      </c>
      <c r="Q378" s="211">
        <f>$D378*INDEX('3_RatesBilling'!S:S,MATCH($A378,'3_RatesBilling'!$A:$A,0))</f>
        <v>0</v>
      </c>
      <c r="R378" s="211">
        <f>$D378*INDEX('3_RatesBilling'!T:T,MATCH($A378,'3_RatesBilling'!$A:$A,0))</f>
        <v>0</v>
      </c>
      <c r="S378" s="211">
        <f>$D378*INDEX('3_RatesBilling'!U:U,MATCH($A378,'3_RatesBilling'!$A:$A,0))</f>
        <v>0</v>
      </c>
      <c r="T378" s="211">
        <f>$D378*INDEX('3_RatesBilling'!V:V,MATCH($A378,'3_RatesBilling'!$A:$A,0))</f>
        <v>0</v>
      </c>
      <c r="U378" s="211">
        <f>$D378*INDEX('3_RatesBilling'!W:W,MATCH($A378,'3_RatesBilling'!$A:$A,0))</f>
        <v>0</v>
      </c>
      <c r="V378" s="211">
        <f>$D378*INDEX('3_RatesBilling'!X:X,MATCH($A378,'3_RatesBilling'!$A:$A,0))</f>
        <v>0</v>
      </c>
      <c r="W378" s="211">
        <f>$D378*INDEX('3_RatesBilling'!Y:Y,MATCH($A378,'3_RatesBilling'!$A:$A,0))</f>
        <v>0</v>
      </c>
      <c r="X378" s="211">
        <f>$D378*INDEX('3_RatesBilling'!Z:Z,MATCH($A378,'3_RatesBilling'!$A:$A,0))</f>
        <v>0</v>
      </c>
      <c r="Y378" s="211">
        <f>$D378*INDEX('3_RatesBilling'!AA:AA,MATCH($A378,'3_RatesBilling'!$A:$A,0))</f>
        <v>0</v>
      </c>
      <c r="Z378" s="211">
        <f>$D378*INDEX('3_RatesBilling'!AB:AB,MATCH($A378,'3_RatesBilling'!$A:$A,0))</f>
        <v>0</v>
      </c>
      <c r="AA378" s="211">
        <f>$D378*INDEX('3_RatesBilling'!AC:AC,MATCH($A378,'3_RatesBilling'!$A:$A,0))</f>
        <v>0</v>
      </c>
      <c r="AC378" s="211" t="e">
        <f t="shared" ca="1" si="162"/>
        <v>#REF!</v>
      </c>
      <c r="AD378" s="211" t="e">
        <f t="shared" ca="1" si="163"/>
        <v>#REF!</v>
      </c>
      <c r="AE378" s="211" t="e">
        <f t="shared" ca="1" si="164"/>
        <v>#REF!</v>
      </c>
      <c r="AF378" s="211" t="e">
        <f t="shared" ca="1" si="165"/>
        <v>#REF!</v>
      </c>
      <c r="AG378" s="211" t="e">
        <f t="shared" ca="1" si="166"/>
        <v>#REF!</v>
      </c>
      <c r="AH378" s="211" t="e">
        <f t="shared" ca="1" si="167"/>
        <v>#REF!</v>
      </c>
      <c r="AI378" s="211" t="e">
        <f t="shared" ca="1" si="168"/>
        <v>#REF!</v>
      </c>
      <c r="AJ378" s="211" t="e">
        <f t="shared" ca="1" si="169"/>
        <v>#REF!</v>
      </c>
      <c r="AK378" s="211" t="e">
        <f t="shared" ca="1" si="170"/>
        <v>#REF!</v>
      </c>
      <c r="AL378" s="211" t="e">
        <f t="shared" ca="1" si="171"/>
        <v>#REF!</v>
      </c>
      <c r="AM378" s="211" t="e">
        <f t="shared" ca="1" si="172"/>
        <v>#REF!</v>
      </c>
      <c r="AN378" s="211" t="e">
        <f t="shared" ca="1" si="173"/>
        <v>#REF!</v>
      </c>
      <c r="AO378" s="211" t="e">
        <f t="shared" ca="1" si="174"/>
        <v>#REF!</v>
      </c>
      <c r="AP378" s="211" t="e">
        <f t="shared" ca="1" si="175"/>
        <v>#REF!</v>
      </c>
      <c r="AQ378" s="211" t="e">
        <f t="shared" ca="1" si="176"/>
        <v>#REF!</v>
      </c>
      <c r="AR378" s="211" t="e">
        <f t="shared" ca="1" si="177"/>
        <v>#REF!</v>
      </c>
      <c r="AT378" s="209" t="e">
        <f t="shared" ca="1" si="178"/>
        <v>#REF!</v>
      </c>
      <c r="AU378" s="209" t="e">
        <f t="shared" ca="1" si="179"/>
        <v>#REF!</v>
      </c>
      <c r="AV378" s="209" t="e">
        <f t="shared" ca="1" si="180"/>
        <v>#REF!</v>
      </c>
      <c r="AW378" s="209" t="e">
        <f t="shared" ca="1" si="181"/>
        <v>#REF!</v>
      </c>
      <c r="AX378" s="209" t="e">
        <f t="shared" ca="1" si="182"/>
        <v>#REF!</v>
      </c>
      <c r="AY378" s="209" t="e">
        <f t="shared" ca="1" si="183"/>
        <v>#REF!</v>
      </c>
      <c r="AZ378" s="209" t="e">
        <f t="shared" ca="1" si="184"/>
        <v>#REF!</v>
      </c>
      <c r="BA378" s="209" t="e">
        <f t="shared" ca="1" si="185"/>
        <v>#REF!</v>
      </c>
      <c r="BB378" s="209" t="e">
        <f t="shared" ca="1" si="186"/>
        <v>#REF!</v>
      </c>
      <c r="BC378" s="209" t="e">
        <f t="shared" ca="1" si="187"/>
        <v>#REF!</v>
      </c>
      <c r="BD378" s="209" t="e">
        <f t="shared" ca="1" si="188"/>
        <v>#REF!</v>
      </c>
      <c r="BE378" s="209" t="e">
        <f t="shared" ca="1" si="189"/>
        <v>#REF!</v>
      </c>
      <c r="BF378" s="209" t="e">
        <f t="shared" ca="1" si="190"/>
        <v>#REF!</v>
      </c>
      <c r="BG378" s="209" t="e">
        <f t="shared" ca="1" si="191"/>
        <v>#REF!</v>
      </c>
      <c r="BH378" s="209" t="e">
        <f t="shared" ca="1" si="192"/>
        <v>#REF!</v>
      </c>
      <c r="BI378" s="209" t="e">
        <f t="shared" ca="1" si="193"/>
        <v>#REF!</v>
      </c>
    </row>
    <row r="379" spans="1:61" s="3" customFormat="1">
      <c r="A379" s="246" t="s">
        <v>762</v>
      </c>
      <c r="B379" s="246" t="str">
        <f>INDEX('Ref1'!$E:$E,MATCH(A379,'Ref1'!$A:$A,0))</f>
        <v>Windsor and Maidenhead</v>
      </c>
      <c r="C379" s="246" t="str">
        <f>INDEX('Ref1'!$B:$B,MATCH($A379,'Ref1'!$A:$A,0))</f>
        <v>UNINFIR</v>
      </c>
      <c r="D379" s="307">
        <f>INDEX(Inputs!$K$61:$K$71,MATCH($C379,Inputs!$Q$61:$Q$71,0))</f>
        <v>0</v>
      </c>
      <c r="E379" s="211">
        <f>$D379*INDEX('3_RatesBilling'!G:G,MATCH($A379,'3_RatesBilling'!$A:$A,0))</f>
        <v>0</v>
      </c>
      <c r="F379" s="211">
        <f>$D379*INDEX('3_RatesBilling'!H:H,MATCH($A379,'3_RatesBilling'!$A:$A,0))</f>
        <v>0</v>
      </c>
      <c r="G379" s="211">
        <f>$D379*INDEX('3_RatesBilling'!I:I,MATCH($A379,'3_RatesBilling'!$A:$A,0))</f>
        <v>0</v>
      </c>
      <c r="H379" s="211">
        <f>$D379*INDEX('3_RatesBilling'!J:J,MATCH($A379,'3_RatesBilling'!$A:$A,0))</f>
        <v>0</v>
      </c>
      <c r="I379" s="211">
        <f>$D379*INDEX('3_RatesBilling'!K:K,MATCH($A379,'3_RatesBilling'!$A:$A,0))</f>
        <v>0</v>
      </c>
      <c r="J379" s="211">
        <f>$D379*INDEX('3_RatesBilling'!L:L,MATCH($A379,'3_RatesBilling'!$A:$A,0))</f>
        <v>0</v>
      </c>
      <c r="K379" s="216">
        <f>$D379*INDEX('3_RatesBilling'!M:M,MATCH($A379,'3_RatesBilling'!$A:$A,0))</f>
        <v>0</v>
      </c>
      <c r="L379" s="213">
        <f>$D379*INDEX('3_RatesBilling'!N:N,MATCH($A379,'3_RatesBilling'!$A:$A,0))</f>
        <v>0</v>
      </c>
      <c r="M379" s="211">
        <f>$D379*INDEX('3_RatesBilling'!O:O,MATCH($A379,'3_RatesBilling'!$A:$A,0))</f>
        <v>0</v>
      </c>
      <c r="N379" s="211">
        <f>$D379*INDEX('3_RatesBilling'!P:P,MATCH($A379,'3_RatesBilling'!$A:$A,0))</f>
        <v>0</v>
      </c>
      <c r="O379" s="211">
        <f>$D379*INDEX('3_RatesBilling'!Q:Q,MATCH($A379,'3_RatesBilling'!$A:$A,0))</f>
        <v>0</v>
      </c>
      <c r="P379" s="211">
        <f>$D379*INDEX('3_RatesBilling'!R:R,MATCH($A379,'3_RatesBilling'!$A:$A,0))</f>
        <v>0</v>
      </c>
      <c r="Q379" s="211">
        <f>$D379*INDEX('3_RatesBilling'!S:S,MATCH($A379,'3_RatesBilling'!$A:$A,0))</f>
        <v>0</v>
      </c>
      <c r="R379" s="211">
        <f>$D379*INDEX('3_RatesBilling'!T:T,MATCH($A379,'3_RatesBilling'!$A:$A,0))</f>
        <v>0</v>
      </c>
      <c r="S379" s="211">
        <f>$D379*INDEX('3_RatesBilling'!U:U,MATCH($A379,'3_RatesBilling'!$A:$A,0))</f>
        <v>0</v>
      </c>
      <c r="T379" s="211">
        <f>$D379*INDEX('3_RatesBilling'!V:V,MATCH($A379,'3_RatesBilling'!$A:$A,0))</f>
        <v>0</v>
      </c>
      <c r="U379" s="211">
        <f>$D379*INDEX('3_RatesBilling'!W:W,MATCH($A379,'3_RatesBilling'!$A:$A,0))</f>
        <v>0</v>
      </c>
      <c r="V379" s="211">
        <f>$D379*INDEX('3_RatesBilling'!X:X,MATCH($A379,'3_RatesBilling'!$A:$A,0))</f>
        <v>0</v>
      </c>
      <c r="W379" s="211">
        <f>$D379*INDEX('3_RatesBilling'!Y:Y,MATCH($A379,'3_RatesBilling'!$A:$A,0))</f>
        <v>0</v>
      </c>
      <c r="X379" s="211">
        <f>$D379*INDEX('3_RatesBilling'!Z:Z,MATCH($A379,'3_RatesBilling'!$A:$A,0))</f>
        <v>0</v>
      </c>
      <c r="Y379" s="211">
        <f>$D379*INDEX('3_RatesBilling'!AA:AA,MATCH($A379,'3_RatesBilling'!$A:$A,0))</f>
        <v>0</v>
      </c>
      <c r="Z379" s="211">
        <f>$D379*INDEX('3_RatesBilling'!AB:AB,MATCH($A379,'3_RatesBilling'!$A:$A,0))</f>
        <v>0</v>
      </c>
      <c r="AA379" s="211">
        <f>$D379*INDEX('3_RatesBilling'!AC:AC,MATCH($A379,'3_RatesBilling'!$A:$A,0))</f>
        <v>0</v>
      </c>
      <c r="AC379" s="211" t="e">
        <f t="shared" ca="1" si="162"/>
        <v>#REF!</v>
      </c>
      <c r="AD379" s="211" t="e">
        <f t="shared" ca="1" si="163"/>
        <v>#REF!</v>
      </c>
      <c r="AE379" s="211" t="e">
        <f t="shared" ca="1" si="164"/>
        <v>#REF!</v>
      </c>
      <c r="AF379" s="211" t="e">
        <f t="shared" ca="1" si="165"/>
        <v>#REF!</v>
      </c>
      <c r="AG379" s="211" t="e">
        <f t="shared" ca="1" si="166"/>
        <v>#REF!</v>
      </c>
      <c r="AH379" s="211" t="e">
        <f t="shared" ca="1" si="167"/>
        <v>#REF!</v>
      </c>
      <c r="AI379" s="211" t="e">
        <f t="shared" ca="1" si="168"/>
        <v>#REF!</v>
      </c>
      <c r="AJ379" s="211" t="e">
        <f t="shared" ca="1" si="169"/>
        <v>#REF!</v>
      </c>
      <c r="AK379" s="211" t="e">
        <f t="shared" ca="1" si="170"/>
        <v>#REF!</v>
      </c>
      <c r="AL379" s="211" t="e">
        <f t="shared" ca="1" si="171"/>
        <v>#REF!</v>
      </c>
      <c r="AM379" s="211" t="e">
        <f t="shared" ca="1" si="172"/>
        <v>#REF!</v>
      </c>
      <c r="AN379" s="211" t="e">
        <f t="shared" ca="1" si="173"/>
        <v>#REF!</v>
      </c>
      <c r="AO379" s="211" t="e">
        <f t="shared" ca="1" si="174"/>
        <v>#REF!</v>
      </c>
      <c r="AP379" s="211" t="e">
        <f t="shared" ca="1" si="175"/>
        <v>#REF!</v>
      </c>
      <c r="AQ379" s="211" t="e">
        <f t="shared" ca="1" si="176"/>
        <v>#REF!</v>
      </c>
      <c r="AR379" s="211" t="e">
        <f t="shared" ca="1" si="177"/>
        <v>#REF!</v>
      </c>
      <c r="AT379" s="209" t="e">
        <f t="shared" ca="1" si="178"/>
        <v>#REF!</v>
      </c>
      <c r="AU379" s="209" t="e">
        <f t="shared" ca="1" si="179"/>
        <v>#REF!</v>
      </c>
      <c r="AV379" s="209" t="e">
        <f t="shared" ca="1" si="180"/>
        <v>#REF!</v>
      </c>
      <c r="AW379" s="209" t="e">
        <f t="shared" ca="1" si="181"/>
        <v>#REF!</v>
      </c>
      <c r="AX379" s="209" t="e">
        <f t="shared" ca="1" si="182"/>
        <v>#REF!</v>
      </c>
      <c r="AY379" s="209" t="e">
        <f t="shared" ca="1" si="183"/>
        <v>#REF!</v>
      </c>
      <c r="AZ379" s="209" t="e">
        <f t="shared" ca="1" si="184"/>
        <v>#REF!</v>
      </c>
      <c r="BA379" s="209" t="e">
        <f t="shared" ca="1" si="185"/>
        <v>#REF!</v>
      </c>
      <c r="BB379" s="209" t="e">
        <f t="shared" ca="1" si="186"/>
        <v>#REF!</v>
      </c>
      <c r="BC379" s="209" t="e">
        <f t="shared" ca="1" si="187"/>
        <v>#REF!</v>
      </c>
      <c r="BD379" s="209" t="e">
        <f t="shared" ca="1" si="188"/>
        <v>#REF!</v>
      </c>
      <c r="BE379" s="209" t="e">
        <f t="shared" ca="1" si="189"/>
        <v>#REF!</v>
      </c>
      <c r="BF379" s="209" t="e">
        <f t="shared" ca="1" si="190"/>
        <v>#REF!</v>
      </c>
      <c r="BG379" s="209" t="e">
        <f t="shared" ca="1" si="191"/>
        <v>#REF!</v>
      </c>
      <c r="BH379" s="209" t="e">
        <f t="shared" ca="1" si="192"/>
        <v>#REF!</v>
      </c>
      <c r="BI379" s="209" t="e">
        <f t="shared" ca="1" si="193"/>
        <v>#REF!</v>
      </c>
    </row>
    <row r="380" spans="1:61" s="3" customFormat="1">
      <c r="A380" s="246" t="s">
        <v>764</v>
      </c>
      <c r="B380" s="246" t="str">
        <f>INDEX('Ref1'!$E:$E,MATCH(A380,'Ref1'!$A:$A,0))</f>
        <v>Wirral</v>
      </c>
      <c r="C380" s="246" t="str">
        <f>INDEX('Ref1'!$B:$B,MATCH($A380,'Ref1'!$A:$A,0))</f>
        <v>MD</v>
      </c>
      <c r="D380" s="307">
        <f>INDEX(Inputs!$K$61:$K$71,MATCH($C380,Inputs!$Q$61:$Q$71,0))</f>
        <v>0</v>
      </c>
      <c r="E380" s="211">
        <f>$D380*INDEX('3_RatesBilling'!G:G,MATCH($A380,'3_RatesBilling'!$A:$A,0))</f>
        <v>0</v>
      </c>
      <c r="F380" s="211">
        <f>$D380*INDEX('3_RatesBilling'!H:H,MATCH($A380,'3_RatesBilling'!$A:$A,0))</f>
        <v>0</v>
      </c>
      <c r="G380" s="211">
        <f>$D380*INDEX('3_RatesBilling'!I:I,MATCH($A380,'3_RatesBilling'!$A:$A,0))</f>
        <v>0</v>
      </c>
      <c r="H380" s="211">
        <f>$D380*INDEX('3_RatesBilling'!J:J,MATCH($A380,'3_RatesBilling'!$A:$A,0))</f>
        <v>0</v>
      </c>
      <c r="I380" s="211">
        <f>$D380*INDEX('3_RatesBilling'!K:K,MATCH($A380,'3_RatesBilling'!$A:$A,0))</f>
        <v>0</v>
      </c>
      <c r="J380" s="211">
        <f>$D380*INDEX('3_RatesBilling'!L:L,MATCH($A380,'3_RatesBilling'!$A:$A,0))</f>
        <v>0</v>
      </c>
      <c r="K380" s="216">
        <f>$D380*INDEX('3_RatesBilling'!M:M,MATCH($A380,'3_RatesBilling'!$A:$A,0))</f>
        <v>0</v>
      </c>
      <c r="L380" s="213">
        <f>$D380*INDEX('3_RatesBilling'!N:N,MATCH($A380,'3_RatesBilling'!$A:$A,0))</f>
        <v>0</v>
      </c>
      <c r="M380" s="211">
        <f>$D380*INDEX('3_RatesBilling'!O:O,MATCH($A380,'3_RatesBilling'!$A:$A,0))</f>
        <v>0</v>
      </c>
      <c r="N380" s="211">
        <f>$D380*INDEX('3_RatesBilling'!P:P,MATCH($A380,'3_RatesBilling'!$A:$A,0))</f>
        <v>0</v>
      </c>
      <c r="O380" s="211">
        <f>$D380*INDEX('3_RatesBilling'!Q:Q,MATCH($A380,'3_RatesBilling'!$A:$A,0))</f>
        <v>0</v>
      </c>
      <c r="P380" s="211">
        <f>$D380*INDEX('3_RatesBilling'!R:R,MATCH($A380,'3_RatesBilling'!$A:$A,0))</f>
        <v>0</v>
      </c>
      <c r="Q380" s="211">
        <f>$D380*INDEX('3_RatesBilling'!S:S,MATCH($A380,'3_RatesBilling'!$A:$A,0))</f>
        <v>0</v>
      </c>
      <c r="R380" s="211">
        <f>$D380*INDEX('3_RatesBilling'!T:T,MATCH($A380,'3_RatesBilling'!$A:$A,0))</f>
        <v>0</v>
      </c>
      <c r="S380" s="211">
        <f>$D380*INDEX('3_RatesBilling'!U:U,MATCH($A380,'3_RatesBilling'!$A:$A,0))</f>
        <v>0</v>
      </c>
      <c r="T380" s="211">
        <f>$D380*INDEX('3_RatesBilling'!V:V,MATCH($A380,'3_RatesBilling'!$A:$A,0))</f>
        <v>0</v>
      </c>
      <c r="U380" s="211">
        <f>$D380*INDEX('3_RatesBilling'!W:W,MATCH($A380,'3_RatesBilling'!$A:$A,0))</f>
        <v>0</v>
      </c>
      <c r="V380" s="211">
        <f>$D380*INDEX('3_RatesBilling'!X:X,MATCH($A380,'3_RatesBilling'!$A:$A,0))</f>
        <v>0</v>
      </c>
      <c r="W380" s="211">
        <f>$D380*INDEX('3_RatesBilling'!Y:Y,MATCH($A380,'3_RatesBilling'!$A:$A,0))</f>
        <v>0</v>
      </c>
      <c r="X380" s="211">
        <f>$D380*INDEX('3_RatesBilling'!Z:Z,MATCH($A380,'3_RatesBilling'!$A:$A,0))</f>
        <v>0</v>
      </c>
      <c r="Y380" s="211">
        <f>$D380*INDEX('3_RatesBilling'!AA:AA,MATCH($A380,'3_RatesBilling'!$A:$A,0))</f>
        <v>0</v>
      </c>
      <c r="Z380" s="211">
        <f>$D380*INDEX('3_RatesBilling'!AB:AB,MATCH($A380,'3_RatesBilling'!$A:$A,0))</f>
        <v>0</v>
      </c>
      <c r="AA380" s="211">
        <f>$D380*INDEX('3_RatesBilling'!AC:AC,MATCH($A380,'3_RatesBilling'!$A:$A,0))</f>
        <v>0</v>
      </c>
      <c r="AC380" s="211" t="e">
        <f t="shared" ca="1" si="162"/>
        <v>#REF!</v>
      </c>
      <c r="AD380" s="211" t="e">
        <f t="shared" ca="1" si="163"/>
        <v>#REF!</v>
      </c>
      <c r="AE380" s="211" t="e">
        <f t="shared" ca="1" si="164"/>
        <v>#REF!</v>
      </c>
      <c r="AF380" s="211" t="e">
        <f t="shared" ca="1" si="165"/>
        <v>#REF!</v>
      </c>
      <c r="AG380" s="211" t="e">
        <f t="shared" ca="1" si="166"/>
        <v>#REF!</v>
      </c>
      <c r="AH380" s="211" t="e">
        <f t="shared" ca="1" si="167"/>
        <v>#REF!</v>
      </c>
      <c r="AI380" s="211" t="e">
        <f t="shared" ca="1" si="168"/>
        <v>#REF!</v>
      </c>
      <c r="AJ380" s="211" t="e">
        <f t="shared" ca="1" si="169"/>
        <v>#REF!</v>
      </c>
      <c r="AK380" s="211" t="e">
        <f t="shared" ca="1" si="170"/>
        <v>#REF!</v>
      </c>
      <c r="AL380" s="211" t="e">
        <f t="shared" ca="1" si="171"/>
        <v>#REF!</v>
      </c>
      <c r="AM380" s="211" t="e">
        <f t="shared" ca="1" si="172"/>
        <v>#REF!</v>
      </c>
      <c r="AN380" s="211" t="e">
        <f t="shared" ca="1" si="173"/>
        <v>#REF!</v>
      </c>
      <c r="AO380" s="211" t="e">
        <f t="shared" ca="1" si="174"/>
        <v>#REF!</v>
      </c>
      <c r="AP380" s="211" t="e">
        <f t="shared" ca="1" si="175"/>
        <v>#REF!</v>
      </c>
      <c r="AQ380" s="211" t="e">
        <f t="shared" ca="1" si="176"/>
        <v>#REF!</v>
      </c>
      <c r="AR380" s="211" t="e">
        <f t="shared" ca="1" si="177"/>
        <v>#REF!</v>
      </c>
      <c r="AT380" s="209" t="e">
        <f t="shared" ca="1" si="178"/>
        <v>#REF!</v>
      </c>
      <c r="AU380" s="209" t="e">
        <f t="shared" ca="1" si="179"/>
        <v>#REF!</v>
      </c>
      <c r="AV380" s="209" t="e">
        <f t="shared" ca="1" si="180"/>
        <v>#REF!</v>
      </c>
      <c r="AW380" s="209" t="e">
        <f t="shared" ca="1" si="181"/>
        <v>#REF!</v>
      </c>
      <c r="AX380" s="209" t="e">
        <f t="shared" ca="1" si="182"/>
        <v>#REF!</v>
      </c>
      <c r="AY380" s="209" t="e">
        <f t="shared" ca="1" si="183"/>
        <v>#REF!</v>
      </c>
      <c r="AZ380" s="209" t="e">
        <f t="shared" ca="1" si="184"/>
        <v>#REF!</v>
      </c>
      <c r="BA380" s="209" t="e">
        <f t="shared" ca="1" si="185"/>
        <v>#REF!</v>
      </c>
      <c r="BB380" s="209" t="e">
        <f t="shared" ca="1" si="186"/>
        <v>#REF!</v>
      </c>
      <c r="BC380" s="209" t="e">
        <f t="shared" ca="1" si="187"/>
        <v>#REF!</v>
      </c>
      <c r="BD380" s="209" t="e">
        <f t="shared" ca="1" si="188"/>
        <v>#REF!</v>
      </c>
      <c r="BE380" s="209" t="e">
        <f t="shared" ca="1" si="189"/>
        <v>#REF!</v>
      </c>
      <c r="BF380" s="209" t="e">
        <f t="shared" ca="1" si="190"/>
        <v>#REF!</v>
      </c>
      <c r="BG380" s="209" t="e">
        <f t="shared" ca="1" si="191"/>
        <v>#REF!</v>
      </c>
      <c r="BH380" s="209" t="e">
        <f t="shared" ca="1" si="192"/>
        <v>#REF!</v>
      </c>
      <c r="BI380" s="209" t="e">
        <f t="shared" ca="1" si="193"/>
        <v>#REF!</v>
      </c>
    </row>
    <row r="381" spans="1:61" s="3" customFormat="1">
      <c r="A381" s="246" t="s">
        <v>766</v>
      </c>
      <c r="B381" s="246" t="str">
        <f>INDEX('Ref1'!$E:$E,MATCH(A381,'Ref1'!$A:$A,0))</f>
        <v>Woking</v>
      </c>
      <c r="C381" s="246" t="str">
        <f>INDEX('Ref1'!$B:$B,MATCH($A381,'Ref1'!$A:$A,0))</f>
        <v>SD</v>
      </c>
      <c r="D381" s="307">
        <f>INDEX(Inputs!$K$61:$K$71,MATCH($C381,Inputs!$Q$61:$Q$71,0))</f>
        <v>0</v>
      </c>
      <c r="E381" s="211">
        <f>$D381*INDEX('3_RatesBilling'!G:G,MATCH($A381,'3_RatesBilling'!$A:$A,0))</f>
        <v>0</v>
      </c>
      <c r="F381" s="211">
        <f>$D381*INDEX('3_RatesBilling'!H:H,MATCH($A381,'3_RatesBilling'!$A:$A,0))</f>
        <v>0</v>
      </c>
      <c r="G381" s="211">
        <f>$D381*INDEX('3_RatesBilling'!I:I,MATCH($A381,'3_RatesBilling'!$A:$A,0))</f>
        <v>0</v>
      </c>
      <c r="H381" s="211">
        <f>$D381*INDEX('3_RatesBilling'!J:J,MATCH($A381,'3_RatesBilling'!$A:$A,0))</f>
        <v>0</v>
      </c>
      <c r="I381" s="211">
        <f>$D381*INDEX('3_RatesBilling'!K:K,MATCH($A381,'3_RatesBilling'!$A:$A,0))</f>
        <v>0</v>
      </c>
      <c r="J381" s="211">
        <f>$D381*INDEX('3_RatesBilling'!L:L,MATCH($A381,'3_RatesBilling'!$A:$A,0))</f>
        <v>0</v>
      </c>
      <c r="K381" s="216">
        <f>$D381*INDEX('3_RatesBilling'!M:M,MATCH($A381,'3_RatesBilling'!$A:$A,0))</f>
        <v>0</v>
      </c>
      <c r="L381" s="213">
        <f>$D381*INDEX('3_RatesBilling'!N:N,MATCH($A381,'3_RatesBilling'!$A:$A,0))</f>
        <v>0</v>
      </c>
      <c r="M381" s="211">
        <f>$D381*INDEX('3_RatesBilling'!O:O,MATCH($A381,'3_RatesBilling'!$A:$A,0))</f>
        <v>0</v>
      </c>
      <c r="N381" s="211">
        <f>$D381*INDEX('3_RatesBilling'!P:P,MATCH($A381,'3_RatesBilling'!$A:$A,0))</f>
        <v>0</v>
      </c>
      <c r="O381" s="211">
        <f>$D381*INDEX('3_RatesBilling'!Q:Q,MATCH($A381,'3_RatesBilling'!$A:$A,0))</f>
        <v>0</v>
      </c>
      <c r="P381" s="211">
        <f>$D381*INDEX('3_RatesBilling'!R:R,MATCH($A381,'3_RatesBilling'!$A:$A,0))</f>
        <v>0</v>
      </c>
      <c r="Q381" s="211">
        <f>$D381*INDEX('3_RatesBilling'!S:S,MATCH($A381,'3_RatesBilling'!$A:$A,0))</f>
        <v>0</v>
      </c>
      <c r="R381" s="211">
        <f>$D381*INDEX('3_RatesBilling'!T:T,MATCH($A381,'3_RatesBilling'!$A:$A,0))</f>
        <v>0</v>
      </c>
      <c r="S381" s="211">
        <f>$D381*INDEX('3_RatesBilling'!U:U,MATCH($A381,'3_RatesBilling'!$A:$A,0))</f>
        <v>0</v>
      </c>
      <c r="T381" s="211">
        <f>$D381*INDEX('3_RatesBilling'!V:V,MATCH($A381,'3_RatesBilling'!$A:$A,0))</f>
        <v>0</v>
      </c>
      <c r="U381" s="211">
        <f>$D381*INDEX('3_RatesBilling'!W:W,MATCH($A381,'3_RatesBilling'!$A:$A,0))</f>
        <v>0</v>
      </c>
      <c r="V381" s="211">
        <f>$D381*INDEX('3_RatesBilling'!X:X,MATCH($A381,'3_RatesBilling'!$A:$A,0))</f>
        <v>0</v>
      </c>
      <c r="W381" s="211">
        <f>$D381*INDEX('3_RatesBilling'!Y:Y,MATCH($A381,'3_RatesBilling'!$A:$A,0))</f>
        <v>0</v>
      </c>
      <c r="X381" s="211">
        <f>$D381*INDEX('3_RatesBilling'!Z:Z,MATCH($A381,'3_RatesBilling'!$A:$A,0))</f>
        <v>0</v>
      </c>
      <c r="Y381" s="211">
        <f>$D381*INDEX('3_RatesBilling'!AA:AA,MATCH($A381,'3_RatesBilling'!$A:$A,0))</f>
        <v>0</v>
      </c>
      <c r="Z381" s="211">
        <f>$D381*INDEX('3_RatesBilling'!AB:AB,MATCH($A381,'3_RatesBilling'!$A:$A,0))</f>
        <v>0</v>
      </c>
      <c r="AA381" s="211">
        <f>$D381*INDEX('3_RatesBilling'!AC:AC,MATCH($A381,'3_RatesBilling'!$A:$A,0))</f>
        <v>0</v>
      </c>
      <c r="AC381" s="211" t="e">
        <f t="shared" ca="1" si="162"/>
        <v>#REF!</v>
      </c>
      <c r="AD381" s="211" t="e">
        <f t="shared" ca="1" si="163"/>
        <v>#REF!</v>
      </c>
      <c r="AE381" s="211" t="e">
        <f t="shared" ca="1" si="164"/>
        <v>#REF!</v>
      </c>
      <c r="AF381" s="211" t="e">
        <f t="shared" ca="1" si="165"/>
        <v>#REF!</v>
      </c>
      <c r="AG381" s="211" t="e">
        <f t="shared" ca="1" si="166"/>
        <v>#REF!</v>
      </c>
      <c r="AH381" s="211" t="e">
        <f t="shared" ca="1" si="167"/>
        <v>#REF!</v>
      </c>
      <c r="AI381" s="211" t="e">
        <f t="shared" ca="1" si="168"/>
        <v>#REF!</v>
      </c>
      <c r="AJ381" s="211" t="e">
        <f t="shared" ca="1" si="169"/>
        <v>#REF!</v>
      </c>
      <c r="AK381" s="211" t="e">
        <f t="shared" ca="1" si="170"/>
        <v>#REF!</v>
      </c>
      <c r="AL381" s="211" t="e">
        <f t="shared" ca="1" si="171"/>
        <v>#REF!</v>
      </c>
      <c r="AM381" s="211" t="e">
        <f t="shared" ca="1" si="172"/>
        <v>#REF!</v>
      </c>
      <c r="AN381" s="211" t="e">
        <f t="shared" ca="1" si="173"/>
        <v>#REF!</v>
      </c>
      <c r="AO381" s="211" t="e">
        <f t="shared" ca="1" si="174"/>
        <v>#REF!</v>
      </c>
      <c r="AP381" s="211" t="e">
        <f t="shared" ca="1" si="175"/>
        <v>#REF!</v>
      </c>
      <c r="AQ381" s="211" t="e">
        <f t="shared" ca="1" si="176"/>
        <v>#REF!</v>
      </c>
      <c r="AR381" s="211" t="e">
        <f t="shared" ca="1" si="177"/>
        <v>#REF!</v>
      </c>
      <c r="AT381" s="209" t="e">
        <f t="shared" ca="1" si="178"/>
        <v>#REF!</v>
      </c>
      <c r="AU381" s="209" t="e">
        <f t="shared" ca="1" si="179"/>
        <v>#REF!</v>
      </c>
      <c r="AV381" s="209" t="e">
        <f t="shared" ca="1" si="180"/>
        <v>#REF!</v>
      </c>
      <c r="AW381" s="209" t="e">
        <f t="shared" ca="1" si="181"/>
        <v>#REF!</v>
      </c>
      <c r="AX381" s="209" t="e">
        <f t="shared" ca="1" si="182"/>
        <v>#REF!</v>
      </c>
      <c r="AY381" s="209" t="e">
        <f t="shared" ca="1" si="183"/>
        <v>#REF!</v>
      </c>
      <c r="AZ381" s="209" t="e">
        <f t="shared" ca="1" si="184"/>
        <v>#REF!</v>
      </c>
      <c r="BA381" s="209" t="e">
        <f t="shared" ca="1" si="185"/>
        <v>#REF!</v>
      </c>
      <c r="BB381" s="209" t="e">
        <f t="shared" ca="1" si="186"/>
        <v>#REF!</v>
      </c>
      <c r="BC381" s="209" t="e">
        <f t="shared" ca="1" si="187"/>
        <v>#REF!</v>
      </c>
      <c r="BD381" s="209" t="e">
        <f t="shared" ca="1" si="188"/>
        <v>#REF!</v>
      </c>
      <c r="BE381" s="209" t="e">
        <f t="shared" ca="1" si="189"/>
        <v>#REF!</v>
      </c>
      <c r="BF381" s="209" t="e">
        <f t="shared" ca="1" si="190"/>
        <v>#REF!</v>
      </c>
      <c r="BG381" s="209" t="e">
        <f t="shared" ca="1" si="191"/>
        <v>#REF!</v>
      </c>
      <c r="BH381" s="209" t="e">
        <f t="shared" ca="1" si="192"/>
        <v>#REF!</v>
      </c>
      <c r="BI381" s="209" t="e">
        <f t="shared" ca="1" si="193"/>
        <v>#REF!</v>
      </c>
    </row>
    <row r="382" spans="1:61" s="3" customFormat="1">
      <c r="A382" s="246" t="s">
        <v>768</v>
      </c>
      <c r="B382" s="246" t="str">
        <f>INDEX('Ref1'!$E:$E,MATCH(A382,'Ref1'!$A:$A,0))</f>
        <v>Wokingham</v>
      </c>
      <c r="C382" s="246" t="str">
        <f>INDEX('Ref1'!$B:$B,MATCH($A382,'Ref1'!$A:$A,0))</f>
        <v>UNINFIR</v>
      </c>
      <c r="D382" s="307">
        <f>INDEX(Inputs!$K$61:$K$71,MATCH($C382,Inputs!$Q$61:$Q$71,0))</f>
        <v>0</v>
      </c>
      <c r="E382" s="211">
        <f>$D382*INDEX('3_RatesBilling'!G:G,MATCH($A382,'3_RatesBilling'!$A:$A,0))</f>
        <v>0</v>
      </c>
      <c r="F382" s="211">
        <f>$D382*INDEX('3_RatesBilling'!H:H,MATCH($A382,'3_RatesBilling'!$A:$A,0))</f>
        <v>0</v>
      </c>
      <c r="G382" s="211">
        <f>$D382*INDEX('3_RatesBilling'!I:I,MATCH($A382,'3_RatesBilling'!$A:$A,0))</f>
        <v>0</v>
      </c>
      <c r="H382" s="211">
        <f>$D382*INDEX('3_RatesBilling'!J:J,MATCH($A382,'3_RatesBilling'!$A:$A,0))</f>
        <v>0</v>
      </c>
      <c r="I382" s="211">
        <f>$D382*INDEX('3_RatesBilling'!K:K,MATCH($A382,'3_RatesBilling'!$A:$A,0))</f>
        <v>0</v>
      </c>
      <c r="J382" s="211">
        <f>$D382*INDEX('3_RatesBilling'!L:L,MATCH($A382,'3_RatesBilling'!$A:$A,0))</f>
        <v>0</v>
      </c>
      <c r="K382" s="216">
        <f>$D382*INDEX('3_RatesBilling'!M:M,MATCH($A382,'3_RatesBilling'!$A:$A,0))</f>
        <v>0</v>
      </c>
      <c r="L382" s="213">
        <f>$D382*INDEX('3_RatesBilling'!N:N,MATCH($A382,'3_RatesBilling'!$A:$A,0))</f>
        <v>0</v>
      </c>
      <c r="M382" s="211">
        <f>$D382*INDEX('3_RatesBilling'!O:O,MATCH($A382,'3_RatesBilling'!$A:$A,0))</f>
        <v>0</v>
      </c>
      <c r="N382" s="211">
        <f>$D382*INDEX('3_RatesBilling'!P:P,MATCH($A382,'3_RatesBilling'!$A:$A,0))</f>
        <v>0</v>
      </c>
      <c r="O382" s="211">
        <f>$D382*INDEX('3_RatesBilling'!Q:Q,MATCH($A382,'3_RatesBilling'!$A:$A,0))</f>
        <v>0</v>
      </c>
      <c r="P382" s="211">
        <f>$D382*INDEX('3_RatesBilling'!R:R,MATCH($A382,'3_RatesBilling'!$A:$A,0))</f>
        <v>0</v>
      </c>
      <c r="Q382" s="211">
        <f>$D382*INDEX('3_RatesBilling'!S:S,MATCH($A382,'3_RatesBilling'!$A:$A,0))</f>
        <v>0</v>
      </c>
      <c r="R382" s="211">
        <f>$D382*INDEX('3_RatesBilling'!T:T,MATCH($A382,'3_RatesBilling'!$A:$A,0))</f>
        <v>0</v>
      </c>
      <c r="S382" s="211">
        <f>$D382*INDEX('3_RatesBilling'!U:U,MATCH($A382,'3_RatesBilling'!$A:$A,0))</f>
        <v>0</v>
      </c>
      <c r="T382" s="211">
        <f>$D382*INDEX('3_RatesBilling'!V:V,MATCH($A382,'3_RatesBilling'!$A:$A,0))</f>
        <v>0</v>
      </c>
      <c r="U382" s="211">
        <f>$D382*INDEX('3_RatesBilling'!W:W,MATCH($A382,'3_RatesBilling'!$A:$A,0))</f>
        <v>0</v>
      </c>
      <c r="V382" s="211">
        <f>$D382*INDEX('3_RatesBilling'!X:X,MATCH($A382,'3_RatesBilling'!$A:$A,0))</f>
        <v>0</v>
      </c>
      <c r="W382" s="211">
        <f>$D382*INDEX('3_RatesBilling'!Y:Y,MATCH($A382,'3_RatesBilling'!$A:$A,0))</f>
        <v>0</v>
      </c>
      <c r="X382" s="211">
        <f>$D382*INDEX('3_RatesBilling'!Z:Z,MATCH($A382,'3_RatesBilling'!$A:$A,0))</f>
        <v>0</v>
      </c>
      <c r="Y382" s="211">
        <f>$D382*INDEX('3_RatesBilling'!AA:AA,MATCH($A382,'3_RatesBilling'!$A:$A,0))</f>
        <v>0</v>
      </c>
      <c r="Z382" s="211">
        <f>$D382*INDEX('3_RatesBilling'!AB:AB,MATCH($A382,'3_RatesBilling'!$A:$A,0))</f>
        <v>0</v>
      </c>
      <c r="AA382" s="211">
        <f>$D382*INDEX('3_RatesBilling'!AC:AC,MATCH($A382,'3_RatesBilling'!$A:$A,0))</f>
        <v>0</v>
      </c>
      <c r="AC382" s="211" t="e">
        <f t="shared" ca="1" si="162"/>
        <v>#REF!</v>
      </c>
      <c r="AD382" s="211" t="e">
        <f t="shared" ca="1" si="163"/>
        <v>#REF!</v>
      </c>
      <c r="AE382" s="211" t="e">
        <f t="shared" ca="1" si="164"/>
        <v>#REF!</v>
      </c>
      <c r="AF382" s="211" t="e">
        <f t="shared" ca="1" si="165"/>
        <v>#REF!</v>
      </c>
      <c r="AG382" s="211" t="e">
        <f t="shared" ca="1" si="166"/>
        <v>#REF!</v>
      </c>
      <c r="AH382" s="211" t="e">
        <f t="shared" ca="1" si="167"/>
        <v>#REF!</v>
      </c>
      <c r="AI382" s="211" t="e">
        <f t="shared" ca="1" si="168"/>
        <v>#REF!</v>
      </c>
      <c r="AJ382" s="211" t="e">
        <f t="shared" ca="1" si="169"/>
        <v>#REF!</v>
      </c>
      <c r="AK382" s="211" t="e">
        <f t="shared" ca="1" si="170"/>
        <v>#REF!</v>
      </c>
      <c r="AL382" s="211" t="e">
        <f t="shared" ca="1" si="171"/>
        <v>#REF!</v>
      </c>
      <c r="AM382" s="211" t="e">
        <f t="shared" ca="1" si="172"/>
        <v>#REF!</v>
      </c>
      <c r="AN382" s="211" t="e">
        <f t="shared" ca="1" si="173"/>
        <v>#REF!</v>
      </c>
      <c r="AO382" s="211" t="e">
        <f t="shared" ca="1" si="174"/>
        <v>#REF!</v>
      </c>
      <c r="AP382" s="211" t="e">
        <f t="shared" ca="1" si="175"/>
        <v>#REF!</v>
      </c>
      <c r="AQ382" s="211" t="e">
        <f t="shared" ca="1" si="176"/>
        <v>#REF!</v>
      </c>
      <c r="AR382" s="211" t="e">
        <f t="shared" ca="1" si="177"/>
        <v>#REF!</v>
      </c>
      <c r="AT382" s="209" t="e">
        <f t="shared" ca="1" si="178"/>
        <v>#REF!</v>
      </c>
      <c r="AU382" s="209" t="e">
        <f t="shared" ca="1" si="179"/>
        <v>#REF!</v>
      </c>
      <c r="AV382" s="209" t="e">
        <f t="shared" ca="1" si="180"/>
        <v>#REF!</v>
      </c>
      <c r="AW382" s="209" t="e">
        <f t="shared" ca="1" si="181"/>
        <v>#REF!</v>
      </c>
      <c r="AX382" s="209" t="e">
        <f t="shared" ca="1" si="182"/>
        <v>#REF!</v>
      </c>
      <c r="AY382" s="209" t="e">
        <f t="shared" ca="1" si="183"/>
        <v>#REF!</v>
      </c>
      <c r="AZ382" s="209" t="e">
        <f t="shared" ca="1" si="184"/>
        <v>#REF!</v>
      </c>
      <c r="BA382" s="209" t="e">
        <f t="shared" ca="1" si="185"/>
        <v>#REF!</v>
      </c>
      <c r="BB382" s="209" t="e">
        <f t="shared" ca="1" si="186"/>
        <v>#REF!</v>
      </c>
      <c r="BC382" s="209" t="e">
        <f t="shared" ca="1" si="187"/>
        <v>#REF!</v>
      </c>
      <c r="BD382" s="209" t="e">
        <f t="shared" ca="1" si="188"/>
        <v>#REF!</v>
      </c>
      <c r="BE382" s="209" t="e">
        <f t="shared" ca="1" si="189"/>
        <v>#REF!</v>
      </c>
      <c r="BF382" s="209" t="e">
        <f t="shared" ca="1" si="190"/>
        <v>#REF!</v>
      </c>
      <c r="BG382" s="209" t="e">
        <f t="shared" ca="1" si="191"/>
        <v>#REF!</v>
      </c>
      <c r="BH382" s="209" t="e">
        <f t="shared" ca="1" si="192"/>
        <v>#REF!</v>
      </c>
      <c r="BI382" s="209" t="e">
        <f t="shared" ca="1" si="193"/>
        <v>#REF!</v>
      </c>
    </row>
    <row r="383" spans="1:61" s="3" customFormat="1">
      <c r="A383" s="246" t="s">
        <v>770</v>
      </c>
      <c r="B383" s="246" t="str">
        <f>INDEX('Ref1'!$E:$E,MATCH(A383,'Ref1'!$A:$A,0))</f>
        <v>Wolverhampton</v>
      </c>
      <c r="C383" s="246" t="str">
        <f>INDEX('Ref1'!$B:$B,MATCH($A383,'Ref1'!$A:$A,0))</f>
        <v>MD</v>
      </c>
      <c r="D383" s="307">
        <f>INDEX(Inputs!$K$61:$K$71,MATCH($C383,Inputs!$Q$61:$Q$71,0))</f>
        <v>0</v>
      </c>
      <c r="E383" s="211">
        <f>$D383*INDEX('3_RatesBilling'!G:G,MATCH($A383,'3_RatesBilling'!$A:$A,0))</f>
        <v>0</v>
      </c>
      <c r="F383" s="211">
        <f>$D383*INDEX('3_RatesBilling'!H:H,MATCH($A383,'3_RatesBilling'!$A:$A,0))</f>
        <v>0</v>
      </c>
      <c r="G383" s="211">
        <f>$D383*INDEX('3_RatesBilling'!I:I,MATCH($A383,'3_RatesBilling'!$A:$A,0))</f>
        <v>0</v>
      </c>
      <c r="H383" s="211">
        <f>$D383*INDEX('3_RatesBilling'!J:J,MATCH($A383,'3_RatesBilling'!$A:$A,0))</f>
        <v>0</v>
      </c>
      <c r="I383" s="211">
        <f>$D383*INDEX('3_RatesBilling'!K:K,MATCH($A383,'3_RatesBilling'!$A:$A,0))</f>
        <v>0</v>
      </c>
      <c r="J383" s="211">
        <f>$D383*INDEX('3_RatesBilling'!L:L,MATCH($A383,'3_RatesBilling'!$A:$A,0))</f>
        <v>0</v>
      </c>
      <c r="K383" s="216">
        <f>$D383*INDEX('3_RatesBilling'!M:M,MATCH($A383,'3_RatesBilling'!$A:$A,0))</f>
        <v>0</v>
      </c>
      <c r="L383" s="213">
        <f>$D383*INDEX('3_RatesBilling'!N:N,MATCH($A383,'3_RatesBilling'!$A:$A,0))</f>
        <v>0</v>
      </c>
      <c r="M383" s="211">
        <f>$D383*INDEX('3_RatesBilling'!O:O,MATCH($A383,'3_RatesBilling'!$A:$A,0))</f>
        <v>0</v>
      </c>
      <c r="N383" s="211">
        <f>$D383*INDEX('3_RatesBilling'!P:P,MATCH($A383,'3_RatesBilling'!$A:$A,0))</f>
        <v>0</v>
      </c>
      <c r="O383" s="211">
        <f>$D383*INDEX('3_RatesBilling'!Q:Q,MATCH($A383,'3_RatesBilling'!$A:$A,0))</f>
        <v>0</v>
      </c>
      <c r="P383" s="211">
        <f>$D383*INDEX('3_RatesBilling'!R:R,MATCH($A383,'3_RatesBilling'!$A:$A,0))</f>
        <v>0</v>
      </c>
      <c r="Q383" s="211">
        <f>$D383*INDEX('3_RatesBilling'!S:S,MATCH($A383,'3_RatesBilling'!$A:$A,0))</f>
        <v>0</v>
      </c>
      <c r="R383" s="211">
        <f>$D383*INDEX('3_RatesBilling'!T:T,MATCH($A383,'3_RatesBilling'!$A:$A,0))</f>
        <v>0</v>
      </c>
      <c r="S383" s="211">
        <f>$D383*INDEX('3_RatesBilling'!U:U,MATCH($A383,'3_RatesBilling'!$A:$A,0))</f>
        <v>0</v>
      </c>
      <c r="T383" s="211">
        <f>$D383*INDEX('3_RatesBilling'!V:V,MATCH($A383,'3_RatesBilling'!$A:$A,0))</f>
        <v>0</v>
      </c>
      <c r="U383" s="211">
        <f>$D383*INDEX('3_RatesBilling'!W:W,MATCH($A383,'3_RatesBilling'!$A:$A,0))</f>
        <v>0</v>
      </c>
      <c r="V383" s="211">
        <f>$D383*INDEX('3_RatesBilling'!X:X,MATCH($A383,'3_RatesBilling'!$A:$A,0))</f>
        <v>0</v>
      </c>
      <c r="W383" s="211">
        <f>$D383*INDEX('3_RatesBilling'!Y:Y,MATCH($A383,'3_RatesBilling'!$A:$A,0))</f>
        <v>0</v>
      </c>
      <c r="X383" s="211">
        <f>$D383*INDEX('3_RatesBilling'!Z:Z,MATCH($A383,'3_RatesBilling'!$A:$A,0))</f>
        <v>0</v>
      </c>
      <c r="Y383" s="211">
        <f>$D383*INDEX('3_RatesBilling'!AA:AA,MATCH($A383,'3_RatesBilling'!$A:$A,0))</f>
        <v>0</v>
      </c>
      <c r="Z383" s="211">
        <f>$D383*INDEX('3_RatesBilling'!AB:AB,MATCH($A383,'3_RatesBilling'!$A:$A,0))</f>
        <v>0</v>
      </c>
      <c r="AA383" s="211">
        <f>$D383*INDEX('3_RatesBilling'!AC:AC,MATCH($A383,'3_RatesBilling'!$A:$A,0))</f>
        <v>0</v>
      </c>
      <c r="AC383" s="211" t="e">
        <f t="shared" ca="1" si="162"/>
        <v>#REF!</v>
      </c>
      <c r="AD383" s="211" t="e">
        <f t="shared" ca="1" si="163"/>
        <v>#REF!</v>
      </c>
      <c r="AE383" s="211" t="e">
        <f t="shared" ca="1" si="164"/>
        <v>#REF!</v>
      </c>
      <c r="AF383" s="211" t="e">
        <f t="shared" ca="1" si="165"/>
        <v>#REF!</v>
      </c>
      <c r="AG383" s="211" t="e">
        <f t="shared" ca="1" si="166"/>
        <v>#REF!</v>
      </c>
      <c r="AH383" s="211" t="e">
        <f t="shared" ca="1" si="167"/>
        <v>#REF!</v>
      </c>
      <c r="AI383" s="211" t="e">
        <f t="shared" ca="1" si="168"/>
        <v>#REF!</v>
      </c>
      <c r="AJ383" s="211" t="e">
        <f t="shared" ca="1" si="169"/>
        <v>#REF!</v>
      </c>
      <c r="AK383" s="211" t="e">
        <f t="shared" ca="1" si="170"/>
        <v>#REF!</v>
      </c>
      <c r="AL383" s="211" t="e">
        <f t="shared" ca="1" si="171"/>
        <v>#REF!</v>
      </c>
      <c r="AM383" s="211" t="e">
        <f t="shared" ca="1" si="172"/>
        <v>#REF!</v>
      </c>
      <c r="AN383" s="211" t="e">
        <f t="shared" ca="1" si="173"/>
        <v>#REF!</v>
      </c>
      <c r="AO383" s="211" t="e">
        <f t="shared" ca="1" si="174"/>
        <v>#REF!</v>
      </c>
      <c r="AP383" s="211" t="e">
        <f t="shared" ca="1" si="175"/>
        <v>#REF!</v>
      </c>
      <c r="AQ383" s="211" t="e">
        <f t="shared" ca="1" si="176"/>
        <v>#REF!</v>
      </c>
      <c r="AR383" s="211" t="e">
        <f t="shared" ca="1" si="177"/>
        <v>#REF!</v>
      </c>
      <c r="AT383" s="209" t="e">
        <f t="shared" ca="1" si="178"/>
        <v>#REF!</v>
      </c>
      <c r="AU383" s="209" t="e">
        <f t="shared" ca="1" si="179"/>
        <v>#REF!</v>
      </c>
      <c r="AV383" s="209" t="e">
        <f t="shared" ca="1" si="180"/>
        <v>#REF!</v>
      </c>
      <c r="AW383" s="209" t="e">
        <f t="shared" ca="1" si="181"/>
        <v>#REF!</v>
      </c>
      <c r="AX383" s="209" t="e">
        <f t="shared" ca="1" si="182"/>
        <v>#REF!</v>
      </c>
      <c r="AY383" s="209" t="e">
        <f t="shared" ca="1" si="183"/>
        <v>#REF!</v>
      </c>
      <c r="AZ383" s="209" t="e">
        <f t="shared" ca="1" si="184"/>
        <v>#REF!</v>
      </c>
      <c r="BA383" s="209" t="e">
        <f t="shared" ca="1" si="185"/>
        <v>#REF!</v>
      </c>
      <c r="BB383" s="209" t="e">
        <f t="shared" ca="1" si="186"/>
        <v>#REF!</v>
      </c>
      <c r="BC383" s="209" t="e">
        <f t="shared" ca="1" si="187"/>
        <v>#REF!</v>
      </c>
      <c r="BD383" s="209" t="e">
        <f t="shared" ca="1" si="188"/>
        <v>#REF!</v>
      </c>
      <c r="BE383" s="209" t="e">
        <f t="shared" ca="1" si="189"/>
        <v>#REF!</v>
      </c>
      <c r="BF383" s="209" t="e">
        <f t="shared" ca="1" si="190"/>
        <v>#REF!</v>
      </c>
      <c r="BG383" s="209" t="e">
        <f t="shared" ca="1" si="191"/>
        <v>#REF!</v>
      </c>
      <c r="BH383" s="209" t="e">
        <f t="shared" ca="1" si="192"/>
        <v>#REF!</v>
      </c>
      <c r="BI383" s="209" t="e">
        <f t="shared" ca="1" si="193"/>
        <v>#REF!</v>
      </c>
    </row>
    <row r="384" spans="1:61" s="3" customFormat="1">
      <c r="A384" s="246" t="s">
        <v>772</v>
      </c>
      <c r="B384" s="246" t="str">
        <f>INDEX('Ref1'!$E:$E,MATCH(A384,'Ref1'!$A:$A,0))</f>
        <v>Worcester</v>
      </c>
      <c r="C384" s="246" t="str">
        <f>INDEX('Ref1'!$B:$B,MATCH($A384,'Ref1'!$A:$A,0))</f>
        <v>SD</v>
      </c>
      <c r="D384" s="307">
        <f>INDEX(Inputs!$K$61:$K$71,MATCH($C384,Inputs!$Q$61:$Q$71,0))</f>
        <v>0</v>
      </c>
      <c r="E384" s="211">
        <f>$D384*INDEX('3_RatesBilling'!G:G,MATCH($A384,'3_RatesBilling'!$A:$A,0))</f>
        <v>0</v>
      </c>
      <c r="F384" s="211">
        <f>$D384*INDEX('3_RatesBilling'!H:H,MATCH($A384,'3_RatesBilling'!$A:$A,0))</f>
        <v>0</v>
      </c>
      <c r="G384" s="211">
        <f>$D384*INDEX('3_RatesBilling'!I:I,MATCH($A384,'3_RatesBilling'!$A:$A,0))</f>
        <v>0</v>
      </c>
      <c r="H384" s="211">
        <f>$D384*INDEX('3_RatesBilling'!J:J,MATCH($A384,'3_RatesBilling'!$A:$A,0))</f>
        <v>0</v>
      </c>
      <c r="I384" s="211">
        <f>$D384*INDEX('3_RatesBilling'!K:K,MATCH($A384,'3_RatesBilling'!$A:$A,0))</f>
        <v>0</v>
      </c>
      <c r="J384" s="211">
        <f>$D384*INDEX('3_RatesBilling'!L:L,MATCH($A384,'3_RatesBilling'!$A:$A,0))</f>
        <v>0</v>
      </c>
      <c r="K384" s="216">
        <f>$D384*INDEX('3_RatesBilling'!M:M,MATCH($A384,'3_RatesBilling'!$A:$A,0))</f>
        <v>0</v>
      </c>
      <c r="L384" s="213">
        <f>$D384*INDEX('3_RatesBilling'!N:N,MATCH($A384,'3_RatesBilling'!$A:$A,0))</f>
        <v>0</v>
      </c>
      <c r="M384" s="211">
        <f>$D384*INDEX('3_RatesBilling'!O:O,MATCH($A384,'3_RatesBilling'!$A:$A,0))</f>
        <v>0</v>
      </c>
      <c r="N384" s="211">
        <f>$D384*INDEX('3_RatesBilling'!P:P,MATCH($A384,'3_RatesBilling'!$A:$A,0))</f>
        <v>0</v>
      </c>
      <c r="O384" s="211">
        <f>$D384*INDEX('3_RatesBilling'!Q:Q,MATCH($A384,'3_RatesBilling'!$A:$A,0))</f>
        <v>0</v>
      </c>
      <c r="P384" s="211">
        <f>$D384*INDEX('3_RatesBilling'!R:R,MATCH($A384,'3_RatesBilling'!$A:$A,0))</f>
        <v>0</v>
      </c>
      <c r="Q384" s="211">
        <f>$D384*INDEX('3_RatesBilling'!S:S,MATCH($A384,'3_RatesBilling'!$A:$A,0))</f>
        <v>0</v>
      </c>
      <c r="R384" s="211">
        <f>$D384*INDEX('3_RatesBilling'!T:T,MATCH($A384,'3_RatesBilling'!$A:$A,0))</f>
        <v>0</v>
      </c>
      <c r="S384" s="211">
        <f>$D384*INDEX('3_RatesBilling'!U:U,MATCH($A384,'3_RatesBilling'!$A:$A,0))</f>
        <v>0</v>
      </c>
      <c r="T384" s="211">
        <f>$D384*INDEX('3_RatesBilling'!V:V,MATCH($A384,'3_RatesBilling'!$A:$A,0))</f>
        <v>0</v>
      </c>
      <c r="U384" s="211">
        <f>$D384*INDEX('3_RatesBilling'!W:W,MATCH($A384,'3_RatesBilling'!$A:$A,0))</f>
        <v>0</v>
      </c>
      <c r="V384" s="211">
        <f>$D384*INDEX('3_RatesBilling'!X:X,MATCH($A384,'3_RatesBilling'!$A:$A,0))</f>
        <v>0</v>
      </c>
      <c r="W384" s="211">
        <f>$D384*INDEX('3_RatesBilling'!Y:Y,MATCH($A384,'3_RatesBilling'!$A:$A,0))</f>
        <v>0</v>
      </c>
      <c r="X384" s="211">
        <f>$D384*INDEX('3_RatesBilling'!Z:Z,MATCH($A384,'3_RatesBilling'!$A:$A,0))</f>
        <v>0</v>
      </c>
      <c r="Y384" s="211">
        <f>$D384*INDEX('3_RatesBilling'!AA:AA,MATCH($A384,'3_RatesBilling'!$A:$A,0))</f>
        <v>0</v>
      </c>
      <c r="Z384" s="211">
        <f>$D384*INDEX('3_RatesBilling'!AB:AB,MATCH($A384,'3_RatesBilling'!$A:$A,0))</f>
        <v>0</v>
      </c>
      <c r="AA384" s="211">
        <f>$D384*INDEX('3_RatesBilling'!AC:AC,MATCH($A384,'3_RatesBilling'!$A:$A,0))</f>
        <v>0</v>
      </c>
      <c r="AC384" s="211" t="e">
        <f t="shared" ca="1" si="162"/>
        <v>#REF!</v>
      </c>
      <c r="AD384" s="211" t="e">
        <f t="shared" ca="1" si="163"/>
        <v>#REF!</v>
      </c>
      <c r="AE384" s="211" t="e">
        <f t="shared" ca="1" si="164"/>
        <v>#REF!</v>
      </c>
      <c r="AF384" s="211" t="e">
        <f t="shared" ca="1" si="165"/>
        <v>#REF!</v>
      </c>
      <c r="AG384" s="211" t="e">
        <f t="shared" ca="1" si="166"/>
        <v>#REF!</v>
      </c>
      <c r="AH384" s="211" t="e">
        <f t="shared" ca="1" si="167"/>
        <v>#REF!</v>
      </c>
      <c r="AI384" s="211" t="e">
        <f t="shared" ca="1" si="168"/>
        <v>#REF!</v>
      </c>
      <c r="AJ384" s="211" t="e">
        <f t="shared" ca="1" si="169"/>
        <v>#REF!</v>
      </c>
      <c r="AK384" s="211" t="e">
        <f t="shared" ca="1" si="170"/>
        <v>#REF!</v>
      </c>
      <c r="AL384" s="211" t="e">
        <f t="shared" ca="1" si="171"/>
        <v>#REF!</v>
      </c>
      <c r="AM384" s="211" t="e">
        <f t="shared" ca="1" si="172"/>
        <v>#REF!</v>
      </c>
      <c r="AN384" s="211" t="e">
        <f t="shared" ca="1" si="173"/>
        <v>#REF!</v>
      </c>
      <c r="AO384" s="211" t="e">
        <f t="shared" ca="1" si="174"/>
        <v>#REF!</v>
      </c>
      <c r="AP384" s="211" t="e">
        <f t="shared" ca="1" si="175"/>
        <v>#REF!</v>
      </c>
      <c r="AQ384" s="211" t="e">
        <f t="shared" ca="1" si="176"/>
        <v>#REF!</v>
      </c>
      <c r="AR384" s="211" t="e">
        <f t="shared" ca="1" si="177"/>
        <v>#REF!</v>
      </c>
      <c r="AT384" s="209" t="e">
        <f t="shared" ca="1" si="178"/>
        <v>#REF!</v>
      </c>
      <c r="AU384" s="209" t="e">
        <f t="shared" ca="1" si="179"/>
        <v>#REF!</v>
      </c>
      <c r="AV384" s="209" t="e">
        <f t="shared" ca="1" si="180"/>
        <v>#REF!</v>
      </c>
      <c r="AW384" s="209" t="e">
        <f t="shared" ca="1" si="181"/>
        <v>#REF!</v>
      </c>
      <c r="AX384" s="209" t="e">
        <f t="shared" ca="1" si="182"/>
        <v>#REF!</v>
      </c>
      <c r="AY384" s="209" t="e">
        <f t="shared" ca="1" si="183"/>
        <v>#REF!</v>
      </c>
      <c r="AZ384" s="209" t="e">
        <f t="shared" ca="1" si="184"/>
        <v>#REF!</v>
      </c>
      <c r="BA384" s="209" t="e">
        <f t="shared" ca="1" si="185"/>
        <v>#REF!</v>
      </c>
      <c r="BB384" s="209" t="e">
        <f t="shared" ca="1" si="186"/>
        <v>#REF!</v>
      </c>
      <c r="BC384" s="209" t="e">
        <f t="shared" ca="1" si="187"/>
        <v>#REF!</v>
      </c>
      <c r="BD384" s="209" t="e">
        <f t="shared" ca="1" si="188"/>
        <v>#REF!</v>
      </c>
      <c r="BE384" s="209" t="e">
        <f t="shared" ca="1" si="189"/>
        <v>#REF!</v>
      </c>
      <c r="BF384" s="209" t="e">
        <f t="shared" ca="1" si="190"/>
        <v>#REF!</v>
      </c>
      <c r="BG384" s="209" t="e">
        <f t="shared" ca="1" si="191"/>
        <v>#REF!</v>
      </c>
      <c r="BH384" s="209" t="e">
        <f t="shared" ca="1" si="192"/>
        <v>#REF!</v>
      </c>
      <c r="BI384" s="209" t="e">
        <f t="shared" ca="1" si="193"/>
        <v>#REF!</v>
      </c>
    </row>
    <row r="385" spans="1:61" s="3" customFormat="1">
      <c r="A385" s="246" t="s">
        <v>774</v>
      </c>
      <c r="B385" s="246" t="str">
        <f>INDEX('Ref1'!$E:$E,MATCH(A385,'Ref1'!$A:$A,0))</f>
        <v>Worcestershire</v>
      </c>
      <c r="C385" s="246" t="str">
        <f>INDEX('Ref1'!$B:$B,MATCH($A385,'Ref1'!$A:$A,0))</f>
        <v>SCNFIR</v>
      </c>
      <c r="D385" s="307">
        <f>INDEX(Inputs!$K$61:$K$71,MATCH($C385,Inputs!$Q$61:$Q$71,0))</f>
        <v>0</v>
      </c>
      <c r="E385" s="211">
        <f>$D385*INDEX('3_RatesBilling'!G:G,MATCH($A385,'3_RatesBilling'!$A:$A,0))</f>
        <v>0</v>
      </c>
      <c r="F385" s="211">
        <f>$D385*INDEX('3_RatesBilling'!H:H,MATCH($A385,'3_RatesBilling'!$A:$A,0))</f>
        <v>0</v>
      </c>
      <c r="G385" s="211">
        <f>$D385*INDEX('3_RatesBilling'!I:I,MATCH($A385,'3_RatesBilling'!$A:$A,0))</f>
        <v>0</v>
      </c>
      <c r="H385" s="211">
        <f>$D385*INDEX('3_RatesBilling'!J:J,MATCH($A385,'3_RatesBilling'!$A:$A,0))</f>
        <v>0</v>
      </c>
      <c r="I385" s="211">
        <f>$D385*INDEX('3_RatesBilling'!K:K,MATCH($A385,'3_RatesBilling'!$A:$A,0))</f>
        <v>0</v>
      </c>
      <c r="J385" s="211">
        <f>$D385*INDEX('3_RatesBilling'!L:L,MATCH($A385,'3_RatesBilling'!$A:$A,0))</f>
        <v>0</v>
      </c>
      <c r="K385" s="216">
        <f>$D385*INDEX('3_RatesBilling'!M:M,MATCH($A385,'3_RatesBilling'!$A:$A,0))</f>
        <v>0</v>
      </c>
      <c r="L385" s="213">
        <f>$D385*INDEX('3_RatesBilling'!N:N,MATCH($A385,'3_RatesBilling'!$A:$A,0))</f>
        <v>0</v>
      </c>
      <c r="M385" s="211">
        <f>$D385*INDEX('3_RatesBilling'!O:O,MATCH($A385,'3_RatesBilling'!$A:$A,0))</f>
        <v>0</v>
      </c>
      <c r="N385" s="211">
        <f>$D385*INDEX('3_RatesBilling'!P:P,MATCH($A385,'3_RatesBilling'!$A:$A,0))</f>
        <v>0</v>
      </c>
      <c r="O385" s="211">
        <f>$D385*INDEX('3_RatesBilling'!Q:Q,MATCH($A385,'3_RatesBilling'!$A:$A,0))</f>
        <v>0</v>
      </c>
      <c r="P385" s="211">
        <f>$D385*INDEX('3_RatesBilling'!R:R,MATCH($A385,'3_RatesBilling'!$A:$A,0))</f>
        <v>0</v>
      </c>
      <c r="Q385" s="211">
        <f>$D385*INDEX('3_RatesBilling'!S:S,MATCH($A385,'3_RatesBilling'!$A:$A,0))</f>
        <v>0</v>
      </c>
      <c r="R385" s="211">
        <f>$D385*INDEX('3_RatesBilling'!T:T,MATCH($A385,'3_RatesBilling'!$A:$A,0))</f>
        <v>0</v>
      </c>
      <c r="S385" s="211">
        <f>$D385*INDEX('3_RatesBilling'!U:U,MATCH($A385,'3_RatesBilling'!$A:$A,0))</f>
        <v>0</v>
      </c>
      <c r="T385" s="211">
        <f>$D385*INDEX('3_RatesBilling'!V:V,MATCH($A385,'3_RatesBilling'!$A:$A,0))</f>
        <v>0</v>
      </c>
      <c r="U385" s="211">
        <f>$D385*INDEX('3_RatesBilling'!W:W,MATCH($A385,'3_RatesBilling'!$A:$A,0))</f>
        <v>0</v>
      </c>
      <c r="V385" s="211">
        <f>$D385*INDEX('3_RatesBilling'!X:X,MATCH($A385,'3_RatesBilling'!$A:$A,0))</f>
        <v>0</v>
      </c>
      <c r="W385" s="211">
        <f>$D385*INDEX('3_RatesBilling'!Y:Y,MATCH($A385,'3_RatesBilling'!$A:$A,0))</f>
        <v>0</v>
      </c>
      <c r="X385" s="211">
        <f>$D385*INDEX('3_RatesBilling'!Z:Z,MATCH($A385,'3_RatesBilling'!$A:$A,0))</f>
        <v>0</v>
      </c>
      <c r="Y385" s="211">
        <f>$D385*INDEX('3_RatesBilling'!AA:AA,MATCH($A385,'3_RatesBilling'!$A:$A,0))</f>
        <v>0</v>
      </c>
      <c r="Z385" s="211">
        <f>$D385*INDEX('3_RatesBilling'!AB:AB,MATCH($A385,'3_RatesBilling'!$A:$A,0))</f>
        <v>0</v>
      </c>
      <c r="AA385" s="211">
        <f>$D385*INDEX('3_RatesBilling'!AC:AC,MATCH($A385,'3_RatesBilling'!$A:$A,0))</f>
        <v>0</v>
      </c>
      <c r="AC385" s="211" t="e">
        <f t="shared" ca="1" si="162"/>
        <v>#REF!</v>
      </c>
      <c r="AD385" s="211" t="e">
        <f t="shared" ca="1" si="163"/>
        <v>#REF!</v>
      </c>
      <c r="AE385" s="211" t="e">
        <f t="shared" ca="1" si="164"/>
        <v>#REF!</v>
      </c>
      <c r="AF385" s="211" t="e">
        <f t="shared" ca="1" si="165"/>
        <v>#REF!</v>
      </c>
      <c r="AG385" s="211" t="e">
        <f t="shared" ca="1" si="166"/>
        <v>#REF!</v>
      </c>
      <c r="AH385" s="211" t="e">
        <f t="shared" ca="1" si="167"/>
        <v>#REF!</v>
      </c>
      <c r="AI385" s="211" t="e">
        <f t="shared" ca="1" si="168"/>
        <v>#REF!</v>
      </c>
      <c r="AJ385" s="211" t="e">
        <f t="shared" ca="1" si="169"/>
        <v>#REF!</v>
      </c>
      <c r="AK385" s="211" t="e">
        <f t="shared" ca="1" si="170"/>
        <v>#REF!</v>
      </c>
      <c r="AL385" s="211" t="e">
        <f t="shared" ca="1" si="171"/>
        <v>#REF!</v>
      </c>
      <c r="AM385" s="211" t="e">
        <f t="shared" ca="1" si="172"/>
        <v>#REF!</v>
      </c>
      <c r="AN385" s="211" t="e">
        <f t="shared" ca="1" si="173"/>
        <v>#REF!</v>
      </c>
      <c r="AO385" s="211" t="e">
        <f t="shared" ca="1" si="174"/>
        <v>#REF!</v>
      </c>
      <c r="AP385" s="211" t="e">
        <f t="shared" ca="1" si="175"/>
        <v>#REF!</v>
      </c>
      <c r="AQ385" s="211" t="e">
        <f t="shared" ca="1" si="176"/>
        <v>#REF!</v>
      </c>
      <c r="AR385" s="211" t="e">
        <f t="shared" ca="1" si="177"/>
        <v>#REF!</v>
      </c>
      <c r="AT385" s="209" t="e">
        <f t="shared" ca="1" si="178"/>
        <v>#REF!</v>
      </c>
      <c r="AU385" s="209" t="e">
        <f t="shared" ca="1" si="179"/>
        <v>#REF!</v>
      </c>
      <c r="AV385" s="209" t="e">
        <f t="shared" ca="1" si="180"/>
        <v>#REF!</v>
      </c>
      <c r="AW385" s="209" t="e">
        <f t="shared" ca="1" si="181"/>
        <v>#REF!</v>
      </c>
      <c r="AX385" s="209" t="e">
        <f t="shared" ca="1" si="182"/>
        <v>#REF!</v>
      </c>
      <c r="AY385" s="209" t="e">
        <f t="shared" ca="1" si="183"/>
        <v>#REF!</v>
      </c>
      <c r="AZ385" s="209" t="e">
        <f t="shared" ca="1" si="184"/>
        <v>#REF!</v>
      </c>
      <c r="BA385" s="209" t="e">
        <f t="shared" ca="1" si="185"/>
        <v>#REF!</v>
      </c>
      <c r="BB385" s="209" t="e">
        <f t="shared" ca="1" si="186"/>
        <v>#REF!</v>
      </c>
      <c r="BC385" s="209" t="e">
        <f t="shared" ca="1" si="187"/>
        <v>#REF!</v>
      </c>
      <c r="BD385" s="209" t="e">
        <f t="shared" ca="1" si="188"/>
        <v>#REF!</v>
      </c>
      <c r="BE385" s="209" t="e">
        <f t="shared" ca="1" si="189"/>
        <v>#REF!</v>
      </c>
      <c r="BF385" s="209" t="e">
        <f t="shared" ca="1" si="190"/>
        <v>#REF!</v>
      </c>
      <c r="BG385" s="209" t="e">
        <f t="shared" ca="1" si="191"/>
        <v>#REF!</v>
      </c>
      <c r="BH385" s="209" t="e">
        <f t="shared" ca="1" si="192"/>
        <v>#REF!</v>
      </c>
      <c r="BI385" s="209" t="e">
        <f t="shared" ca="1" si="193"/>
        <v>#REF!</v>
      </c>
    </row>
    <row r="386" spans="1:61" s="3" customFormat="1">
      <c r="A386" s="246" t="s">
        <v>776</v>
      </c>
      <c r="B386" s="246" t="str">
        <f>INDEX('Ref1'!$E:$E,MATCH(A386,'Ref1'!$A:$A,0))</f>
        <v>Worthing</v>
      </c>
      <c r="C386" s="246" t="str">
        <f>INDEX('Ref1'!$B:$B,MATCH($A386,'Ref1'!$A:$A,0))</f>
        <v>SD</v>
      </c>
      <c r="D386" s="307">
        <f>INDEX(Inputs!$K$61:$K$71,MATCH($C386,Inputs!$Q$61:$Q$71,0))</f>
        <v>0</v>
      </c>
      <c r="E386" s="211">
        <f>$D386*INDEX('3_RatesBilling'!G:G,MATCH($A386,'3_RatesBilling'!$A:$A,0))</f>
        <v>0</v>
      </c>
      <c r="F386" s="211">
        <f>$D386*INDEX('3_RatesBilling'!H:H,MATCH($A386,'3_RatesBilling'!$A:$A,0))</f>
        <v>0</v>
      </c>
      <c r="G386" s="211">
        <f>$D386*INDEX('3_RatesBilling'!I:I,MATCH($A386,'3_RatesBilling'!$A:$A,0))</f>
        <v>0</v>
      </c>
      <c r="H386" s="211">
        <f>$D386*INDEX('3_RatesBilling'!J:J,MATCH($A386,'3_RatesBilling'!$A:$A,0))</f>
        <v>0</v>
      </c>
      <c r="I386" s="211">
        <f>$D386*INDEX('3_RatesBilling'!K:K,MATCH($A386,'3_RatesBilling'!$A:$A,0))</f>
        <v>0</v>
      </c>
      <c r="J386" s="211">
        <f>$D386*INDEX('3_RatesBilling'!L:L,MATCH($A386,'3_RatesBilling'!$A:$A,0))</f>
        <v>0</v>
      </c>
      <c r="K386" s="216">
        <f>$D386*INDEX('3_RatesBilling'!M:M,MATCH($A386,'3_RatesBilling'!$A:$A,0))</f>
        <v>0</v>
      </c>
      <c r="L386" s="213">
        <f>$D386*INDEX('3_RatesBilling'!N:N,MATCH($A386,'3_RatesBilling'!$A:$A,0))</f>
        <v>0</v>
      </c>
      <c r="M386" s="211">
        <f>$D386*INDEX('3_RatesBilling'!O:O,MATCH($A386,'3_RatesBilling'!$A:$A,0))</f>
        <v>0</v>
      </c>
      <c r="N386" s="211">
        <f>$D386*INDEX('3_RatesBilling'!P:P,MATCH($A386,'3_RatesBilling'!$A:$A,0))</f>
        <v>0</v>
      </c>
      <c r="O386" s="211">
        <f>$D386*INDEX('3_RatesBilling'!Q:Q,MATCH($A386,'3_RatesBilling'!$A:$A,0))</f>
        <v>0</v>
      </c>
      <c r="P386" s="211">
        <f>$D386*INDEX('3_RatesBilling'!R:R,MATCH($A386,'3_RatesBilling'!$A:$A,0))</f>
        <v>0</v>
      </c>
      <c r="Q386" s="211">
        <f>$D386*INDEX('3_RatesBilling'!S:S,MATCH($A386,'3_RatesBilling'!$A:$A,0))</f>
        <v>0</v>
      </c>
      <c r="R386" s="211">
        <f>$D386*INDEX('3_RatesBilling'!T:T,MATCH($A386,'3_RatesBilling'!$A:$A,0))</f>
        <v>0</v>
      </c>
      <c r="S386" s="211">
        <f>$D386*INDEX('3_RatesBilling'!U:U,MATCH($A386,'3_RatesBilling'!$A:$A,0))</f>
        <v>0</v>
      </c>
      <c r="T386" s="211">
        <f>$D386*INDEX('3_RatesBilling'!V:V,MATCH($A386,'3_RatesBilling'!$A:$A,0))</f>
        <v>0</v>
      </c>
      <c r="U386" s="211">
        <f>$D386*INDEX('3_RatesBilling'!W:W,MATCH($A386,'3_RatesBilling'!$A:$A,0))</f>
        <v>0</v>
      </c>
      <c r="V386" s="211">
        <f>$D386*INDEX('3_RatesBilling'!X:X,MATCH($A386,'3_RatesBilling'!$A:$A,0))</f>
        <v>0</v>
      </c>
      <c r="W386" s="211">
        <f>$D386*INDEX('3_RatesBilling'!Y:Y,MATCH($A386,'3_RatesBilling'!$A:$A,0))</f>
        <v>0</v>
      </c>
      <c r="X386" s="211">
        <f>$D386*INDEX('3_RatesBilling'!Z:Z,MATCH($A386,'3_RatesBilling'!$A:$A,0))</f>
        <v>0</v>
      </c>
      <c r="Y386" s="211">
        <f>$D386*INDEX('3_RatesBilling'!AA:AA,MATCH($A386,'3_RatesBilling'!$A:$A,0))</f>
        <v>0</v>
      </c>
      <c r="Z386" s="211">
        <f>$D386*INDEX('3_RatesBilling'!AB:AB,MATCH($A386,'3_RatesBilling'!$A:$A,0))</f>
        <v>0</v>
      </c>
      <c r="AA386" s="211">
        <f>$D386*INDEX('3_RatesBilling'!AC:AC,MATCH($A386,'3_RatesBilling'!$A:$A,0))</f>
        <v>0</v>
      </c>
      <c r="AC386" s="211" t="e">
        <f t="shared" ca="1" si="162"/>
        <v>#REF!</v>
      </c>
      <c r="AD386" s="211" t="e">
        <f t="shared" ca="1" si="163"/>
        <v>#REF!</v>
      </c>
      <c r="AE386" s="211" t="e">
        <f t="shared" ca="1" si="164"/>
        <v>#REF!</v>
      </c>
      <c r="AF386" s="211" t="e">
        <f t="shared" ca="1" si="165"/>
        <v>#REF!</v>
      </c>
      <c r="AG386" s="211" t="e">
        <f t="shared" ca="1" si="166"/>
        <v>#REF!</v>
      </c>
      <c r="AH386" s="211" t="e">
        <f t="shared" ca="1" si="167"/>
        <v>#REF!</v>
      </c>
      <c r="AI386" s="211" t="e">
        <f t="shared" ca="1" si="168"/>
        <v>#REF!</v>
      </c>
      <c r="AJ386" s="211" t="e">
        <f t="shared" ca="1" si="169"/>
        <v>#REF!</v>
      </c>
      <c r="AK386" s="211" t="e">
        <f t="shared" ca="1" si="170"/>
        <v>#REF!</v>
      </c>
      <c r="AL386" s="211" t="e">
        <f t="shared" ca="1" si="171"/>
        <v>#REF!</v>
      </c>
      <c r="AM386" s="211" t="e">
        <f t="shared" ca="1" si="172"/>
        <v>#REF!</v>
      </c>
      <c r="AN386" s="211" t="e">
        <f t="shared" ca="1" si="173"/>
        <v>#REF!</v>
      </c>
      <c r="AO386" s="211" t="e">
        <f t="shared" ca="1" si="174"/>
        <v>#REF!</v>
      </c>
      <c r="AP386" s="211" t="e">
        <f t="shared" ca="1" si="175"/>
        <v>#REF!</v>
      </c>
      <c r="AQ386" s="211" t="e">
        <f t="shared" ca="1" si="176"/>
        <v>#REF!</v>
      </c>
      <c r="AR386" s="211" t="e">
        <f t="shared" ca="1" si="177"/>
        <v>#REF!</v>
      </c>
      <c r="AT386" s="209" t="e">
        <f t="shared" ca="1" si="178"/>
        <v>#REF!</v>
      </c>
      <c r="AU386" s="209" t="e">
        <f t="shared" ca="1" si="179"/>
        <v>#REF!</v>
      </c>
      <c r="AV386" s="209" t="e">
        <f t="shared" ca="1" si="180"/>
        <v>#REF!</v>
      </c>
      <c r="AW386" s="209" t="e">
        <f t="shared" ca="1" si="181"/>
        <v>#REF!</v>
      </c>
      <c r="AX386" s="209" t="e">
        <f t="shared" ca="1" si="182"/>
        <v>#REF!</v>
      </c>
      <c r="AY386" s="209" t="e">
        <f t="shared" ca="1" si="183"/>
        <v>#REF!</v>
      </c>
      <c r="AZ386" s="209" t="e">
        <f t="shared" ca="1" si="184"/>
        <v>#REF!</v>
      </c>
      <c r="BA386" s="209" t="e">
        <f t="shared" ca="1" si="185"/>
        <v>#REF!</v>
      </c>
      <c r="BB386" s="209" t="e">
        <f t="shared" ca="1" si="186"/>
        <v>#REF!</v>
      </c>
      <c r="BC386" s="209" t="e">
        <f t="shared" ca="1" si="187"/>
        <v>#REF!</v>
      </c>
      <c r="BD386" s="209" t="e">
        <f t="shared" ca="1" si="188"/>
        <v>#REF!</v>
      </c>
      <c r="BE386" s="209" t="e">
        <f t="shared" ca="1" si="189"/>
        <v>#REF!</v>
      </c>
      <c r="BF386" s="209" t="e">
        <f t="shared" ca="1" si="190"/>
        <v>#REF!</v>
      </c>
      <c r="BG386" s="209" t="e">
        <f t="shared" ca="1" si="191"/>
        <v>#REF!</v>
      </c>
      <c r="BH386" s="209" t="e">
        <f t="shared" ca="1" si="192"/>
        <v>#REF!</v>
      </c>
      <c r="BI386" s="209" t="e">
        <f t="shared" ca="1" si="193"/>
        <v>#REF!</v>
      </c>
    </row>
    <row r="387" spans="1:61" s="3" customFormat="1">
      <c r="A387" s="246" t="s">
        <v>778</v>
      </c>
      <c r="B387" s="246" t="str">
        <f>INDEX('Ref1'!$E:$E,MATCH(A387,'Ref1'!$A:$A,0))</f>
        <v>Wychavon</v>
      </c>
      <c r="C387" s="246" t="str">
        <f>INDEX('Ref1'!$B:$B,MATCH($A387,'Ref1'!$A:$A,0))</f>
        <v>SD</v>
      </c>
      <c r="D387" s="307">
        <f>INDEX(Inputs!$K$61:$K$71,MATCH($C387,Inputs!$Q$61:$Q$71,0))</f>
        <v>0</v>
      </c>
      <c r="E387" s="211">
        <f>$D387*INDEX('3_RatesBilling'!G:G,MATCH($A387,'3_RatesBilling'!$A:$A,0))</f>
        <v>0</v>
      </c>
      <c r="F387" s="211">
        <f>$D387*INDEX('3_RatesBilling'!H:H,MATCH($A387,'3_RatesBilling'!$A:$A,0))</f>
        <v>0</v>
      </c>
      <c r="G387" s="211">
        <f>$D387*INDEX('3_RatesBilling'!I:I,MATCH($A387,'3_RatesBilling'!$A:$A,0))</f>
        <v>0</v>
      </c>
      <c r="H387" s="211">
        <f>$D387*INDEX('3_RatesBilling'!J:J,MATCH($A387,'3_RatesBilling'!$A:$A,0))</f>
        <v>0</v>
      </c>
      <c r="I387" s="211">
        <f>$D387*INDEX('3_RatesBilling'!K:K,MATCH($A387,'3_RatesBilling'!$A:$A,0))</f>
        <v>0</v>
      </c>
      <c r="J387" s="211">
        <f>$D387*INDEX('3_RatesBilling'!L:L,MATCH($A387,'3_RatesBilling'!$A:$A,0))</f>
        <v>0</v>
      </c>
      <c r="K387" s="216">
        <f>$D387*INDEX('3_RatesBilling'!M:M,MATCH($A387,'3_RatesBilling'!$A:$A,0))</f>
        <v>0</v>
      </c>
      <c r="L387" s="213">
        <f>$D387*INDEX('3_RatesBilling'!N:N,MATCH($A387,'3_RatesBilling'!$A:$A,0))</f>
        <v>0</v>
      </c>
      <c r="M387" s="211">
        <f>$D387*INDEX('3_RatesBilling'!O:O,MATCH($A387,'3_RatesBilling'!$A:$A,0))</f>
        <v>0</v>
      </c>
      <c r="N387" s="211">
        <f>$D387*INDEX('3_RatesBilling'!P:P,MATCH($A387,'3_RatesBilling'!$A:$A,0))</f>
        <v>0</v>
      </c>
      <c r="O387" s="211">
        <f>$D387*INDEX('3_RatesBilling'!Q:Q,MATCH($A387,'3_RatesBilling'!$A:$A,0))</f>
        <v>0</v>
      </c>
      <c r="P387" s="211">
        <f>$D387*INDEX('3_RatesBilling'!R:R,MATCH($A387,'3_RatesBilling'!$A:$A,0))</f>
        <v>0</v>
      </c>
      <c r="Q387" s="211">
        <f>$D387*INDEX('3_RatesBilling'!S:S,MATCH($A387,'3_RatesBilling'!$A:$A,0))</f>
        <v>0</v>
      </c>
      <c r="R387" s="211">
        <f>$D387*INDEX('3_RatesBilling'!T:T,MATCH($A387,'3_RatesBilling'!$A:$A,0))</f>
        <v>0</v>
      </c>
      <c r="S387" s="211">
        <f>$D387*INDEX('3_RatesBilling'!U:U,MATCH($A387,'3_RatesBilling'!$A:$A,0))</f>
        <v>0</v>
      </c>
      <c r="T387" s="211">
        <f>$D387*INDEX('3_RatesBilling'!V:V,MATCH($A387,'3_RatesBilling'!$A:$A,0))</f>
        <v>0</v>
      </c>
      <c r="U387" s="211">
        <f>$D387*INDEX('3_RatesBilling'!W:W,MATCH($A387,'3_RatesBilling'!$A:$A,0))</f>
        <v>0</v>
      </c>
      <c r="V387" s="211">
        <f>$D387*INDEX('3_RatesBilling'!X:X,MATCH($A387,'3_RatesBilling'!$A:$A,0))</f>
        <v>0</v>
      </c>
      <c r="W387" s="211">
        <f>$D387*INDEX('3_RatesBilling'!Y:Y,MATCH($A387,'3_RatesBilling'!$A:$A,0))</f>
        <v>0</v>
      </c>
      <c r="X387" s="211">
        <f>$D387*INDEX('3_RatesBilling'!Z:Z,MATCH($A387,'3_RatesBilling'!$A:$A,0))</f>
        <v>0</v>
      </c>
      <c r="Y387" s="211">
        <f>$D387*INDEX('3_RatesBilling'!AA:AA,MATCH($A387,'3_RatesBilling'!$A:$A,0))</f>
        <v>0</v>
      </c>
      <c r="Z387" s="211">
        <f>$D387*INDEX('3_RatesBilling'!AB:AB,MATCH($A387,'3_RatesBilling'!$A:$A,0))</f>
        <v>0</v>
      </c>
      <c r="AA387" s="211">
        <f>$D387*INDEX('3_RatesBilling'!AC:AC,MATCH($A387,'3_RatesBilling'!$A:$A,0))</f>
        <v>0</v>
      </c>
      <c r="AC387" s="211" t="e">
        <f t="shared" ca="1" si="162"/>
        <v>#REF!</v>
      </c>
      <c r="AD387" s="211" t="e">
        <f t="shared" ca="1" si="163"/>
        <v>#REF!</v>
      </c>
      <c r="AE387" s="211" t="e">
        <f t="shared" ca="1" si="164"/>
        <v>#REF!</v>
      </c>
      <c r="AF387" s="211" t="e">
        <f t="shared" ca="1" si="165"/>
        <v>#REF!</v>
      </c>
      <c r="AG387" s="211" t="e">
        <f t="shared" ca="1" si="166"/>
        <v>#REF!</v>
      </c>
      <c r="AH387" s="211" t="e">
        <f t="shared" ca="1" si="167"/>
        <v>#REF!</v>
      </c>
      <c r="AI387" s="211" t="e">
        <f t="shared" ca="1" si="168"/>
        <v>#REF!</v>
      </c>
      <c r="AJ387" s="211" t="e">
        <f t="shared" ca="1" si="169"/>
        <v>#REF!</v>
      </c>
      <c r="AK387" s="211" t="e">
        <f t="shared" ca="1" si="170"/>
        <v>#REF!</v>
      </c>
      <c r="AL387" s="211" t="e">
        <f t="shared" ca="1" si="171"/>
        <v>#REF!</v>
      </c>
      <c r="AM387" s="211" t="e">
        <f t="shared" ca="1" si="172"/>
        <v>#REF!</v>
      </c>
      <c r="AN387" s="211" t="e">
        <f t="shared" ca="1" si="173"/>
        <v>#REF!</v>
      </c>
      <c r="AO387" s="211" t="e">
        <f t="shared" ca="1" si="174"/>
        <v>#REF!</v>
      </c>
      <c r="AP387" s="211" t="e">
        <f t="shared" ca="1" si="175"/>
        <v>#REF!</v>
      </c>
      <c r="AQ387" s="211" t="e">
        <f t="shared" ca="1" si="176"/>
        <v>#REF!</v>
      </c>
      <c r="AR387" s="211" t="e">
        <f t="shared" ca="1" si="177"/>
        <v>#REF!</v>
      </c>
      <c r="AT387" s="209" t="e">
        <f t="shared" ca="1" si="178"/>
        <v>#REF!</v>
      </c>
      <c r="AU387" s="209" t="e">
        <f t="shared" ca="1" si="179"/>
        <v>#REF!</v>
      </c>
      <c r="AV387" s="209" t="e">
        <f t="shared" ca="1" si="180"/>
        <v>#REF!</v>
      </c>
      <c r="AW387" s="209" t="e">
        <f t="shared" ca="1" si="181"/>
        <v>#REF!</v>
      </c>
      <c r="AX387" s="209" t="e">
        <f t="shared" ca="1" si="182"/>
        <v>#REF!</v>
      </c>
      <c r="AY387" s="209" t="e">
        <f t="shared" ca="1" si="183"/>
        <v>#REF!</v>
      </c>
      <c r="AZ387" s="209" t="e">
        <f t="shared" ca="1" si="184"/>
        <v>#REF!</v>
      </c>
      <c r="BA387" s="209" t="e">
        <f t="shared" ca="1" si="185"/>
        <v>#REF!</v>
      </c>
      <c r="BB387" s="209" t="e">
        <f t="shared" ca="1" si="186"/>
        <v>#REF!</v>
      </c>
      <c r="BC387" s="209" t="e">
        <f t="shared" ca="1" si="187"/>
        <v>#REF!</v>
      </c>
      <c r="BD387" s="209" t="e">
        <f t="shared" ca="1" si="188"/>
        <v>#REF!</v>
      </c>
      <c r="BE387" s="209" t="e">
        <f t="shared" ca="1" si="189"/>
        <v>#REF!</v>
      </c>
      <c r="BF387" s="209" t="e">
        <f t="shared" ca="1" si="190"/>
        <v>#REF!</v>
      </c>
      <c r="BG387" s="209" t="e">
        <f t="shared" ca="1" si="191"/>
        <v>#REF!</v>
      </c>
      <c r="BH387" s="209" t="e">
        <f t="shared" ca="1" si="192"/>
        <v>#REF!</v>
      </c>
      <c r="BI387" s="209" t="e">
        <f t="shared" ca="1" si="193"/>
        <v>#REF!</v>
      </c>
    </row>
    <row r="388" spans="1:61" s="3" customFormat="1">
      <c r="A388" s="246" t="s">
        <v>780</v>
      </c>
      <c r="B388" s="246" t="str">
        <f>INDEX('Ref1'!$E:$E,MATCH(A388,'Ref1'!$A:$A,0))</f>
        <v>Wycombe</v>
      </c>
      <c r="C388" s="246" t="str">
        <f>INDEX('Ref1'!$B:$B,MATCH($A388,'Ref1'!$A:$A,0))</f>
        <v>SD</v>
      </c>
      <c r="D388" s="307">
        <f>INDEX(Inputs!$K$61:$K$71,MATCH($C388,Inputs!$Q$61:$Q$71,0))</f>
        <v>0</v>
      </c>
      <c r="E388" s="211">
        <f>$D388*INDEX('3_RatesBilling'!G:G,MATCH($A388,'3_RatesBilling'!$A:$A,0))</f>
        <v>0</v>
      </c>
      <c r="F388" s="211">
        <f>$D388*INDEX('3_RatesBilling'!H:H,MATCH($A388,'3_RatesBilling'!$A:$A,0))</f>
        <v>0</v>
      </c>
      <c r="G388" s="211">
        <f>$D388*INDEX('3_RatesBilling'!I:I,MATCH($A388,'3_RatesBilling'!$A:$A,0))</f>
        <v>0</v>
      </c>
      <c r="H388" s="211">
        <f>$D388*INDEX('3_RatesBilling'!J:J,MATCH($A388,'3_RatesBilling'!$A:$A,0))</f>
        <v>0</v>
      </c>
      <c r="I388" s="211">
        <f>$D388*INDEX('3_RatesBilling'!K:K,MATCH($A388,'3_RatesBilling'!$A:$A,0))</f>
        <v>0</v>
      </c>
      <c r="J388" s="211">
        <f>$D388*INDEX('3_RatesBilling'!L:L,MATCH($A388,'3_RatesBilling'!$A:$A,0))</f>
        <v>0</v>
      </c>
      <c r="K388" s="216">
        <f>$D388*INDEX('3_RatesBilling'!M:M,MATCH($A388,'3_RatesBilling'!$A:$A,0))</f>
        <v>0</v>
      </c>
      <c r="L388" s="213">
        <f>$D388*INDEX('3_RatesBilling'!N:N,MATCH($A388,'3_RatesBilling'!$A:$A,0))</f>
        <v>0</v>
      </c>
      <c r="M388" s="211">
        <f>$D388*INDEX('3_RatesBilling'!O:O,MATCH($A388,'3_RatesBilling'!$A:$A,0))</f>
        <v>0</v>
      </c>
      <c r="N388" s="211">
        <f>$D388*INDEX('3_RatesBilling'!P:P,MATCH($A388,'3_RatesBilling'!$A:$A,0))</f>
        <v>0</v>
      </c>
      <c r="O388" s="211">
        <f>$D388*INDEX('3_RatesBilling'!Q:Q,MATCH($A388,'3_RatesBilling'!$A:$A,0))</f>
        <v>0</v>
      </c>
      <c r="P388" s="211">
        <f>$D388*INDEX('3_RatesBilling'!R:R,MATCH($A388,'3_RatesBilling'!$A:$A,0))</f>
        <v>0</v>
      </c>
      <c r="Q388" s="211">
        <f>$D388*INDEX('3_RatesBilling'!S:S,MATCH($A388,'3_RatesBilling'!$A:$A,0))</f>
        <v>0</v>
      </c>
      <c r="R388" s="211">
        <f>$D388*INDEX('3_RatesBilling'!T:T,MATCH($A388,'3_RatesBilling'!$A:$A,0))</f>
        <v>0</v>
      </c>
      <c r="S388" s="211">
        <f>$D388*INDEX('3_RatesBilling'!U:U,MATCH($A388,'3_RatesBilling'!$A:$A,0))</f>
        <v>0</v>
      </c>
      <c r="T388" s="211">
        <f>$D388*INDEX('3_RatesBilling'!V:V,MATCH($A388,'3_RatesBilling'!$A:$A,0))</f>
        <v>0</v>
      </c>
      <c r="U388" s="211">
        <f>$D388*INDEX('3_RatesBilling'!W:W,MATCH($A388,'3_RatesBilling'!$A:$A,0))</f>
        <v>0</v>
      </c>
      <c r="V388" s="211">
        <f>$D388*INDEX('3_RatesBilling'!X:X,MATCH($A388,'3_RatesBilling'!$A:$A,0))</f>
        <v>0</v>
      </c>
      <c r="W388" s="211">
        <f>$D388*INDEX('3_RatesBilling'!Y:Y,MATCH($A388,'3_RatesBilling'!$A:$A,0))</f>
        <v>0</v>
      </c>
      <c r="X388" s="211">
        <f>$D388*INDEX('3_RatesBilling'!Z:Z,MATCH($A388,'3_RatesBilling'!$A:$A,0))</f>
        <v>0</v>
      </c>
      <c r="Y388" s="211">
        <f>$D388*INDEX('3_RatesBilling'!AA:AA,MATCH($A388,'3_RatesBilling'!$A:$A,0))</f>
        <v>0</v>
      </c>
      <c r="Z388" s="211">
        <f>$D388*INDEX('3_RatesBilling'!AB:AB,MATCH($A388,'3_RatesBilling'!$A:$A,0))</f>
        <v>0</v>
      </c>
      <c r="AA388" s="211">
        <f>$D388*INDEX('3_RatesBilling'!AC:AC,MATCH($A388,'3_RatesBilling'!$A:$A,0))</f>
        <v>0</v>
      </c>
      <c r="AC388" s="211" t="e">
        <f t="shared" ca="1" si="162"/>
        <v>#REF!</v>
      </c>
      <c r="AD388" s="211" t="e">
        <f t="shared" ca="1" si="163"/>
        <v>#REF!</v>
      </c>
      <c r="AE388" s="211" t="e">
        <f t="shared" ca="1" si="164"/>
        <v>#REF!</v>
      </c>
      <c r="AF388" s="211" t="e">
        <f t="shared" ca="1" si="165"/>
        <v>#REF!</v>
      </c>
      <c r="AG388" s="211" t="e">
        <f t="shared" ca="1" si="166"/>
        <v>#REF!</v>
      </c>
      <c r="AH388" s="211" t="e">
        <f t="shared" ca="1" si="167"/>
        <v>#REF!</v>
      </c>
      <c r="AI388" s="211" t="e">
        <f t="shared" ca="1" si="168"/>
        <v>#REF!</v>
      </c>
      <c r="AJ388" s="211" t="e">
        <f t="shared" ca="1" si="169"/>
        <v>#REF!</v>
      </c>
      <c r="AK388" s="211" t="e">
        <f t="shared" ca="1" si="170"/>
        <v>#REF!</v>
      </c>
      <c r="AL388" s="211" t="e">
        <f t="shared" ca="1" si="171"/>
        <v>#REF!</v>
      </c>
      <c r="AM388" s="211" t="e">
        <f t="shared" ca="1" si="172"/>
        <v>#REF!</v>
      </c>
      <c r="AN388" s="211" t="e">
        <f t="shared" ca="1" si="173"/>
        <v>#REF!</v>
      </c>
      <c r="AO388" s="211" t="e">
        <f t="shared" ca="1" si="174"/>
        <v>#REF!</v>
      </c>
      <c r="AP388" s="211" t="e">
        <f t="shared" ca="1" si="175"/>
        <v>#REF!</v>
      </c>
      <c r="AQ388" s="211" t="e">
        <f t="shared" ca="1" si="176"/>
        <v>#REF!</v>
      </c>
      <c r="AR388" s="211" t="e">
        <f t="shared" ca="1" si="177"/>
        <v>#REF!</v>
      </c>
      <c r="AT388" s="209" t="e">
        <f t="shared" ca="1" si="178"/>
        <v>#REF!</v>
      </c>
      <c r="AU388" s="209" t="e">
        <f t="shared" ca="1" si="179"/>
        <v>#REF!</v>
      </c>
      <c r="AV388" s="209" t="e">
        <f t="shared" ca="1" si="180"/>
        <v>#REF!</v>
      </c>
      <c r="AW388" s="209" t="e">
        <f t="shared" ca="1" si="181"/>
        <v>#REF!</v>
      </c>
      <c r="AX388" s="209" t="e">
        <f t="shared" ca="1" si="182"/>
        <v>#REF!</v>
      </c>
      <c r="AY388" s="209" t="e">
        <f t="shared" ca="1" si="183"/>
        <v>#REF!</v>
      </c>
      <c r="AZ388" s="209" t="e">
        <f t="shared" ca="1" si="184"/>
        <v>#REF!</v>
      </c>
      <c r="BA388" s="209" t="e">
        <f t="shared" ca="1" si="185"/>
        <v>#REF!</v>
      </c>
      <c r="BB388" s="209" t="e">
        <f t="shared" ca="1" si="186"/>
        <v>#REF!</v>
      </c>
      <c r="BC388" s="209" t="e">
        <f t="shared" ca="1" si="187"/>
        <v>#REF!</v>
      </c>
      <c r="BD388" s="209" t="e">
        <f t="shared" ca="1" si="188"/>
        <v>#REF!</v>
      </c>
      <c r="BE388" s="209" t="e">
        <f t="shared" ca="1" si="189"/>
        <v>#REF!</v>
      </c>
      <c r="BF388" s="209" t="e">
        <f t="shared" ca="1" si="190"/>
        <v>#REF!</v>
      </c>
      <c r="BG388" s="209" t="e">
        <f t="shared" ca="1" si="191"/>
        <v>#REF!</v>
      </c>
      <c r="BH388" s="209" t="e">
        <f t="shared" ca="1" si="192"/>
        <v>#REF!</v>
      </c>
      <c r="BI388" s="209" t="e">
        <f t="shared" ca="1" si="193"/>
        <v>#REF!</v>
      </c>
    </row>
    <row r="389" spans="1:61" s="3" customFormat="1">
      <c r="A389" s="246" t="s">
        <v>782</v>
      </c>
      <c r="B389" s="246" t="str">
        <f>INDEX('Ref1'!$E:$E,MATCH(A389,'Ref1'!$A:$A,0))</f>
        <v>Wyre</v>
      </c>
      <c r="C389" s="246" t="str">
        <f>INDEX('Ref1'!$B:$B,MATCH($A389,'Ref1'!$A:$A,0))</f>
        <v>SD</v>
      </c>
      <c r="D389" s="307">
        <f>INDEX(Inputs!$K$61:$K$71,MATCH($C389,Inputs!$Q$61:$Q$71,0))</f>
        <v>0</v>
      </c>
      <c r="E389" s="211">
        <f>$D389*INDEX('3_RatesBilling'!G:G,MATCH($A389,'3_RatesBilling'!$A:$A,0))</f>
        <v>0</v>
      </c>
      <c r="F389" s="211">
        <f>$D389*INDEX('3_RatesBilling'!H:H,MATCH($A389,'3_RatesBilling'!$A:$A,0))</f>
        <v>0</v>
      </c>
      <c r="G389" s="211">
        <f>$D389*INDEX('3_RatesBilling'!I:I,MATCH($A389,'3_RatesBilling'!$A:$A,0))</f>
        <v>0</v>
      </c>
      <c r="H389" s="211">
        <f>$D389*INDEX('3_RatesBilling'!J:J,MATCH($A389,'3_RatesBilling'!$A:$A,0))</f>
        <v>0</v>
      </c>
      <c r="I389" s="211">
        <f>$D389*INDEX('3_RatesBilling'!K:K,MATCH($A389,'3_RatesBilling'!$A:$A,0))</f>
        <v>0</v>
      </c>
      <c r="J389" s="211">
        <f>$D389*INDEX('3_RatesBilling'!L:L,MATCH($A389,'3_RatesBilling'!$A:$A,0))</f>
        <v>0</v>
      </c>
      <c r="K389" s="216">
        <f>$D389*INDEX('3_RatesBilling'!M:M,MATCH($A389,'3_RatesBilling'!$A:$A,0))</f>
        <v>0</v>
      </c>
      <c r="L389" s="213">
        <f>$D389*INDEX('3_RatesBilling'!N:N,MATCH($A389,'3_RatesBilling'!$A:$A,0))</f>
        <v>0</v>
      </c>
      <c r="M389" s="211">
        <f>$D389*INDEX('3_RatesBilling'!O:O,MATCH($A389,'3_RatesBilling'!$A:$A,0))</f>
        <v>0</v>
      </c>
      <c r="N389" s="211">
        <f>$D389*INDEX('3_RatesBilling'!P:P,MATCH($A389,'3_RatesBilling'!$A:$A,0))</f>
        <v>0</v>
      </c>
      <c r="O389" s="211">
        <f>$D389*INDEX('3_RatesBilling'!Q:Q,MATCH($A389,'3_RatesBilling'!$A:$A,0))</f>
        <v>0</v>
      </c>
      <c r="P389" s="211">
        <f>$D389*INDEX('3_RatesBilling'!R:R,MATCH($A389,'3_RatesBilling'!$A:$A,0))</f>
        <v>0</v>
      </c>
      <c r="Q389" s="211">
        <f>$D389*INDEX('3_RatesBilling'!S:S,MATCH($A389,'3_RatesBilling'!$A:$A,0))</f>
        <v>0</v>
      </c>
      <c r="R389" s="211">
        <f>$D389*INDEX('3_RatesBilling'!T:T,MATCH($A389,'3_RatesBilling'!$A:$A,0))</f>
        <v>0</v>
      </c>
      <c r="S389" s="211">
        <f>$D389*INDEX('3_RatesBilling'!U:U,MATCH($A389,'3_RatesBilling'!$A:$A,0))</f>
        <v>0</v>
      </c>
      <c r="T389" s="211">
        <f>$D389*INDEX('3_RatesBilling'!V:V,MATCH($A389,'3_RatesBilling'!$A:$A,0))</f>
        <v>0</v>
      </c>
      <c r="U389" s="211">
        <f>$D389*INDEX('3_RatesBilling'!W:W,MATCH($A389,'3_RatesBilling'!$A:$A,0))</f>
        <v>0</v>
      </c>
      <c r="V389" s="211">
        <f>$D389*INDEX('3_RatesBilling'!X:X,MATCH($A389,'3_RatesBilling'!$A:$A,0))</f>
        <v>0</v>
      </c>
      <c r="W389" s="211">
        <f>$D389*INDEX('3_RatesBilling'!Y:Y,MATCH($A389,'3_RatesBilling'!$A:$A,0))</f>
        <v>0</v>
      </c>
      <c r="X389" s="211">
        <f>$D389*INDEX('3_RatesBilling'!Z:Z,MATCH($A389,'3_RatesBilling'!$A:$A,0))</f>
        <v>0</v>
      </c>
      <c r="Y389" s="211">
        <f>$D389*INDEX('3_RatesBilling'!AA:AA,MATCH($A389,'3_RatesBilling'!$A:$A,0))</f>
        <v>0</v>
      </c>
      <c r="Z389" s="211">
        <f>$D389*INDEX('3_RatesBilling'!AB:AB,MATCH($A389,'3_RatesBilling'!$A:$A,0))</f>
        <v>0</v>
      </c>
      <c r="AA389" s="211">
        <f>$D389*INDEX('3_RatesBilling'!AC:AC,MATCH($A389,'3_RatesBilling'!$A:$A,0))</f>
        <v>0</v>
      </c>
      <c r="AC389" s="211" t="e">
        <f t="shared" ca="1" si="162"/>
        <v>#REF!</v>
      </c>
      <c r="AD389" s="211" t="e">
        <f t="shared" ca="1" si="163"/>
        <v>#REF!</v>
      </c>
      <c r="AE389" s="211" t="e">
        <f t="shared" ca="1" si="164"/>
        <v>#REF!</v>
      </c>
      <c r="AF389" s="211" t="e">
        <f t="shared" ca="1" si="165"/>
        <v>#REF!</v>
      </c>
      <c r="AG389" s="211" t="e">
        <f t="shared" ca="1" si="166"/>
        <v>#REF!</v>
      </c>
      <c r="AH389" s="211" t="e">
        <f t="shared" ca="1" si="167"/>
        <v>#REF!</v>
      </c>
      <c r="AI389" s="211" t="e">
        <f t="shared" ca="1" si="168"/>
        <v>#REF!</v>
      </c>
      <c r="AJ389" s="211" t="e">
        <f t="shared" ca="1" si="169"/>
        <v>#REF!</v>
      </c>
      <c r="AK389" s="211" t="e">
        <f t="shared" ca="1" si="170"/>
        <v>#REF!</v>
      </c>
      <c r="AL389" s="211" t="e">
        <f t="shared" ca="1" si="171"/>
        <v>#REF!</v>
      </c>
      <c r="AM389" s="211" t="e">
        <f t="shared" ca="1" si="172"/>
        <v>#REF!</v>
      </c>
      <c r="AN389" s="211" t="e">
        <f t="shared" ca="1" si="173"/>
        <v>#REF!</v>
      </c>
      <c r="AO389" s="211" t="e">
        <f t="shared" ca="1" si="174"/>
        <v>#REF!</v>
      </c>
      <c r="AP389" s="211" t="e">
        <f t="shared" ca="1" si="175"/>
        <v>#REF!</v>
      </c>
      <c r="AQ389" s="211" t="e">
        <f t="shared" ca="1" si="176"/>
        <v>#REF!</v>
      </c>
      <c r="AR389" s="211" t="e">
        <f t="shared" ca="1" si="177"/>
        <v>#REF!</v>
      </c>
      <c r="AT389" s="209" t="e">
        <f t="shared" ca="1" si="178"/>
        <v>#REF!</v>
      </c>
      <c r="AU389" s="209" t="e">
        <f t="shared" ca="1" si="179"/>
        <v>#REF!</v>
      </c>
      <c r="AV389" s="209" t="e">
        <f t="shared" ca="1" si="180"/>
        <v>#REF!</v>
      </c>
      <c r="AW389" s="209" t="e">
        <f t="shared" ca="1" si="181"/>
        <v>#REF!</v>
      </c>
      <c r="AX389" s="209" t="e">
        <f t="shared" ca="1" si="182"/>
        <v>#REF!</v>
      </c>
      <c r="AY389" s="209" t="e">
        <f t="shared" ca="1" si="183"/>
        <v>#REF!</v>
      </c>
      <c r="AZ389" s="209" t="e">
        <f t="shared" ca="1" si="184"/>
        <v>#REF!</v>
      </c>
      <c r="BA389" s="209" t="e">
        <f t="shared" ca="1" si="185"/>
        <v>#REF!</v>
      </c>
      <c r="BB389" s="209" t="e">
        <f t="shared" ca="1" si="186"/>
        <v>#REF!</v>
      </c>
      <c r="BC389" s="209" t="e">
        <f t="shared" ca="1" si="187"/>
        <v>#REF!</v>
      </c>
      <c r="BD389" s="209" t="e">
        <f t="shared" ca="1" si="188"/>
        <v>#REF!</v>
      </c>
      <c r="BE389" s="209" t="e">
        <f t="shared" ca="1" si="189"/>
        <v>#REF!</v>
      </c>
      <c r="BF389" s="209" t="e">
        <f t="shared" ca="1" si="190"/>
        <v>#REF!</v>
      </c>
      <c r="BG389" s="209" t="e">
        <f t="shared" ca="1" si="191"/>
        <v>#REF!</v>
      </c>
      <c r="BH389" s="209" t="e">
        <f t="shared" ca="1" si="192"/>
        <v>#REF!</v>
      </c>
      <c r="BI389" s="209" t="e">
        <f t="shared" ca="1" si="193"/>
        <v>#REF!</v>
      </c>
    </row>
    <row r="390" spans="1:61" s="3" customFormat="1">
      <c r="A390" s="246" t="s">
        <v>784</v>
      </c>
      <c r="B390" s="246" t="str">
        <f>INDEX('Ref1'!$E:$E,MATCH(A390,'Ref1'!$A:$A,0))</f>
        <v>Wyre Forest</v>
      </c>
      <c r="C390" s="246" t="str">
        <f>INDEX('Ref1'!$B:$B,MATCH($A390,'Ref1'!$A:$A,0))</f>
        <v>SD</v>
      </c>
      <c r="D390" s="307">
        <f>INDEX(Inputs!$K$61:$K$71,MATCH($C390,Inputs!$Q$61:$Q$71,0))</f>
        <v>0</v>
      </c>
      <c r="E390" s="211">
        <f>$D390*INDEX('3_RatesBilling'!G:G,MATCH($A390,'3_RatesBilling'!$A:$A,0))</f>
        <v>0</v>
      </c>
      <c r="F390" s="211">
        <f>$D390*INDEX('3_RatesBilling'!H:H,MATCH($A390,'3_RatesBilling'!$A:$A,0))</f>
        <v>0</v>
      </c>
      <c r="G390" s="211">
        <f>$D390*INDEX('3_RatesBilling'!I:I,MATCH($A390,'3_RatesBilling'!$A:$A,0))</f>
        <v>0</v>
      </c>
      <c r="H390" s="211">
        <f>$D390*INDEX('3_RatesBilling'!J:J,MATCH($A390,'3_RatesBilling'!$A:$A,0))</f>
        <v>0</v>
      </c>
      <c r="I390" s="211">
        <f>$D390*INDEX('3_RatesBilling'!K:K,MATCH($A390,'3_RatesBilling'!$A:$A,0))</f>
        <v>0</v>
      </c>
      <c r="J390" s="211">
        <f>$D390*INDEX('3_RatesBilling'!L:L,MATCH($A390,'3_RatesBilling'!$A:$A,0))</f>
        <v>0</v>
      </c>
      <c r="K390" s="216">
        <f>$D390*INDEX('3_RatesBilling'!M:M,MATCH($A390,'3_RatesBilling'!$A:$A,0))</f>
        <v>0</v>
      </c>
      <c r="L390" s="213">
        <f>$D390*INDEX('3_RatesBilling'!N:N,MATCH($A390,'3_RatesBilling'!$A:$A,0))</f>
        <v>0</v>
      </c>
      <c r="M390" s="211">
        <f>$D390*INDEX('3_RatesBilling'!O:O,MATCH($A390,'3_RatesBilling'!$A:$A,0))</f>
        <v>0</v>
      </c>
      <c r="N390" s="211">
        <f>$D390*INDEX('3_RatesBilling'!P:P,MATCH($A390,'3_RatesBilling'!$A:$A,0))</f>
        <v>0</v>
      </c>
      <c r="O390" s="211">
        <f>$D390*INDEX('3_RatesBilling'!Q:Q,MATCH($A390,'3_RatesBilling'!$A:$A,0))</f>
        <v>0</v>
      </c>
      <c r="P390" s="211">
        <f>$D390*INDEX('3_RatesBilling'!R:R,MATCH($A390,'3_RatesBilling'!$A:$A,0))</f>
        <v>0</v>
      </c>
      <c r="Q390" s="211">
        <f>$D390*INDEX('3_RatesBilling'!S:S,MATCH($A390,'3_RatesBilling'!$A:$A,0))</f>
        <v>0</v>
      </c>
      <c r="R390" s="211">
        <f>$D390*INDEX('3_RatesBilling'!T:T,MATCH($A390,'3_RatesBilling'!$A:$A,0))</f>
        <v>0</v>
      </c>
      <c r="S390" s="211">
        <f>$D390*INDEX('3_RatesBilling'!U:U,MATCH($A390,'3_RatesBilling'!$A:$A,0))</f>
        <v>0</v>
      </c>
      <c r="T390" s="211">
        <f>$D390*INDEX('3_RatesBilling'!V:V,MATCH($A390,'3_RatesBilling'!$A:$A,0))</f>
        <v>0</v>
      </c>
      <c r="U390" s="211">
        <f>$D390*INDEX('3_RatesBilling'!W:W,MATCH($A390,'3_RatesBilling'!$A:$A,0))</f>
        <v>0</v>
      </c>
      <c r="V390" s="211">
        <f>$D390*INDEX('3_RatesBilling'!X:X,MATCH($A390,'3_RatesBilling'!$A:$A,0))</f>
        <v>0</v>
      </c>
      <c r="W390" s="211">
        <f>$D390*INDEX('3_RatesBilling'!Y:Y,MATCH($A390,'3_RatesBilling'!$A:$A,0))</f>
        <v>0</v>
      </c>
      <c r="X390" s="211">
        <f>$D390*INDEX('3_RatesBilling'!Z:Z,MATCH($A390,'3_RatesBilling'!$A:$A,0))</f>
        <v>0</v>
      </c>
      <c r="Y390" s="211">
        <f>$D390*INDEX('3_RatesBilling'!AA:AA,MATCH($A390,'3_RatesBilling'!$A:$A,0))</f>
        <v>0</v>
      </c>
      <c r="Z390" s="211">
        <f>$D390*INDEX('3_RatesBilling'!AB:AB,MATCH($A390,'3_RatesBilling'!$A:$A,0))</f>
        <v>0</v>
      </c>
      <c r="AA390" s="211">
        <f>$D390*INDEX('3_RatesBilling'!AC:AC,MATCH($A390,'3_RatesBilling'!$A:$A,0))</f>
        <v>0</v>
      </c>
      <c r="AC390" s="211" t="e">
        <f t="shared" ca="1" si="162"/>
        <v>#REF!</v>
      </c>
      <c r="AD390" s="211" t="e">
        <f t="shared" ca="1" si="163"/>
        <v>#REF!</v>
      </c>
      <c r="AE390" s="211" t="e">
        <f t="shared" ca="1" si="164"/>
        <v>#REF!</v>
      </c>
      <c r="AF390" s="211" t="e">
        <f t="shared" ca="1" si="165"/>
        <v>#REF!</v>
      </c>
      <c r="AG390" s="211" t="e">
        <f t="shared" ca="1" si="166"/>
        <v>#REF!</v>
      </c>
      <c r="AH390" s="211" t="e">
        <f t="shared" ca="1" si="167"/>
        <v>#REF!</v>
      </c>
      <c r="AI390" s="211" t="e">
        <f t="shared" ca="1" si="168"/>
        <v>#REF!</v>
      </c>
      <c r="AJ390" s="211" t="e">
        <f t="shared" ca="1" si="169"/>
        <v>#REF!</v>
      </c>
      <c r="AK390" s="211" t="e">
        <f t="shared" ca="1" si="170"/>
        <v>#REF!</v>
      </c>
      <c r="AL390" s="211" t="e">
        <f t="shared" ca="1" si="171"/>
        <v>#REF!</v>
      </c>
      <c r="AM390" s="211" t="e">
        <f t="shared" ca="1" si="172"/>
        <v>#REF!</v>
      </c>
      <c r="AN390" s="211" t="e">
        <f t="shared" ca="1" si="173"/>
        <v>#REF!</v>
      </c>
      <c r="AO390" s="211" t="e">
        <f t="shared" ca="1" si="174"/>
        <v>#REF!</v>
      </c>
      <c r="AP390" s="211" t="e">
        <f t="shared" ca="1" si="175"/>
        <v>#REF!</v>
      </c>
      <c r="AQ390" s="211" t="e">
        <f t="shared" ca="1" si="176"/>
        <v>#REF!</v>
      </c>
      <c r="AR390" s="211" t="e">
        <f t="shared" ca="1" si="177"/>
        <v>#REF!</v>
      </c>
      <c r="AT390" s="209" t="e">
        <f t="shared" ca="1" si="178"/>
        <v>#REF!</v>
      </c>
      <c r="AU390" s="209" t="e">
        <f t="shared" ca="1" si="179"/>
        <v>#REF!</v>
      </c>
      <c r="AV390" s="209" t="e">
        <f t="shared" ca="1" si="180"/>
        <v>#REF!</v>
      </c>
      <c r="AW390" s="209" t="e">
        <f t="shared" ca="1" si="181"/>
        <v>#REF!</v>
      </c>
      <c r="AX390" s="209" t="e">
        <f t="shared" ca="1" si="182"/>
        <v>#REF!</v>
      </c>
      <c r="AY390" s="209" t="e">
        <f t="shared" ca="1" si="183"/>
        <v>#REF!</v>
      </c>
      <c r="AZ390" s="209" t="e">
        <f t="shared" ca="1" si="184"/>
        <v>#REF!</v>
      </c>
      <c r="BA390" s="209" t="e">
        <f t="shared" ca="1" si="185"/>
        <v>#REF!</v>
      </c>
      <c r="BB390" s="209" t="e">
        <f t="shared" ca="1" si="186"/>
        <v>#REF!</v>
      </c>
      <c r="BC390" s="209" t="e">
        <f t="shared" ca="1" si="187"/>
        <v>#REF!</v>
      </c>
      <c r="BD390" s="209" t="e">
        <f t="shared" ca="1" si="188"/>
        <v>#REF!</v>
      </c>
      <c r="BE390" s="209" t="e">
        <f t="shared" ca="1" si="189"/>
        <v>#REF!</v>
      </c>
      <c r="BF390" s="209" t="e">
        <f t="shared" ca="1" si="190"/>
        <v>#REF!</v>
      </c>
      <c r="BG390" s="209" t="e">
        <f t="shared" ca="1" si="191"/>
        <v>#REF!</v>
      </c>
      <c r="BH390" s="209" t="e">
        <f t="shared" ca="1" si="192"/>
        <v>#REF!</v>
      </c>
      <c r="BI390" s="209" t="e">
        <f t="shared" ca="1" si="193"/>
        <v>#REF!</v>
      </c>
    </row>
    <row r="391" spans="1:61" s="3" customFormat="1">
      <c r="A391" s="246" t="s">
        <v>786</v>
      </c>
      <c r="B391" s="246" t="str">
        <f>INDEX('Ref1'!$E:$E,MATCH(A391,'Ref1'!$A:$A,0))</f>
        <v>York</v>
      </c>
      <c r="C391" s="246" t="str">
        <f>INDEX('Ref1'!$B:$B,MATCH($A391,'Ref1'!$A:$A,0))</f>
        <v>UNINFIR</v>
      </c>
      <c r="D391" s="307">
        <f>INDEX(Inputs!$K$61:$K$71,MATCH($C391,Inputs!$Q$61:$Q$71,0))</f>
        <v>0</v>
      </c>
      <c r="E391" s="211">
        <f>$D391*INDEX('3_RatesBilling'!G:G,MATCH($A391,'3_RatesBilling'!$A:$A,0))</f>
        <v>0</v>
      </c>
      <c r="F391" s="211">
        <f>$D391*INDEX('3_RatesBilling'!H:H,MATCH($A391,'3_RatesBilling'!$A:$A,0))</f>
        <v>0</v>
      </c>
      <c r="G391" s="211">
        <f>$D391*INDEX('3_RatesBilling'!I:I,MATCH($A391,'3_RatesBilling'!$A:$A,0))</f>
        <v>0</v>
      </c>
      <c r="H391" s="211">
        <f>$D391*INDEX('3_RatesBilling'!J:J,MATCH($A391,'3_RatesBilling'!$A:$A,0))</f>
        <v>0</v>
      </c>
      <c r="I391" s="211">
        <f>$D391*INDEX('3_RatesBilling'!K:K,MATCH($A391,'3_RatesBilling'!$A:$A,0))</f>
        <v>0</v>
      </c>
      <c r="J391" s="211">
        <f>$D391*INDEX('3_RatesBilling'!L:L,MATCH($A391,'3_RatesBilling'!$A:$A,0))</f>
        <v>0</v>
      </c>
      <c r="K391" s="216">
        <f>$D391*INDEX('3_RatesBilling'!M:M,MATCH($A391,'3_RatesBilling'!$A:$A,0))</f>
        <v>0</v>
      </c>
      <c r="L391" s="213">
        <f>$D391*INDEX('3_RatesBilling'!N:N,MATCH($A391,'3_RatesBilling'!$A:$A,0))</f>
        <v>0</v>
      </c>
      <c r="M391" s="211">
        <f>$D391*INDEX('3_RatesBilling'!O:O,MATCH($A391,'3_RatesBilling'!$A:$A,0))</f>
        <v>0</v>
      </c>
      <c r="N391" s="211">
        <f>$D391*INDEX('3_RatesBilling'!P:P,MATCH($A391,'3_RatesBilling'!$A:$A,0))</f>
        <v>0</v>
      </c>
      <c r="O391" s="211">
        <f>$D391*INDEX('3_RatesBilling'!Q:Q,MATCH($A391,'3_RatesBilling'!$A:$A,0))</f>
        <v>0</v>
      </c>
      <c r="P391" s="211">
        <f>$D391*INDEX('3_RatesBilling'!R:R,MATCH($A391,'3_RatesBilling'!$A:$A,0))</f>
        <v>0</v>
      </c>
      <c r="Q391" s="211">
        <f>$D391*INDEX('3_RatesBilling'!S:S,MATCH($A391,'3_RatesBilling'!$A:$A,0))</f>
        <v>0</v>
      </c>
      <c r="R391" s="211">
        <f>$D391*INDEX('3_RatesBilling'!T:T,MATCH($A391,'3_RatesBilling'!$A:$A,0))</f>
        <v>0</v>
      </c>
      <c r="S391" s="211">
        <f>$D391*INDEX('3_RatesBilling'!U:U,MATCH($A391,'3_RatesBilling'!$A:$A,0))</f>
        <v>0</v>
      </c>
      <c r="T391" s="211">
        <f>$D391*INDEX('3_RatesBilling'!V:V,MATCH($A391,'3_RatesBilling'!$A:$A,0))</f>
        <v>0</v>
      </c>
      <c r="U391" s="211">
        <f>$D391*INDEX('3_RatesBilling'!W:W,MATCH($A391,'3_RatesBilling'!$A:$A,0))</f>
        <v>0</v>
      </c>
      <c r="V391" s="211">
        <f>$D391*INDEX('3_RatesBilling'!X:X,MATCH($A391,'3_RatesBilling'!$A:$A,0))</f>
        <v>0</v>
      </c>
      <c r="W391" s="211">
        <f>$D391*INDEX('3_RatesBilling'!Y:Y,MATCH($A391,'3_RatesBilling'!$A:$A,0))</f>
        <v>0</v>
      </c>
      <c r="X391" s="211">
        <f>$D391*INDEX('3_RatesBilling'!Z:Z,MATCH($A391,'3_RatesBilling'!$A:$A,0))</f>
        <v>0</v>
      </c>
      <c r="Y391" s="211">
        <f>$D391*INDEX('3_RatesBilling'!AA:AA,MATCH($A391,'3_RatesBilling'!$A:$A,0))</f>
        <v>0</v>
      </c>
      <c r="Z391" s="211">
        <f>$D391*INDEX('3_RatesBilling'!AB:AB,MATCH($A391,'3_RatesBilling'!$A:$A,0))</f>
        <v>0</v>
      </c>
      <c r="AA391" s="211">
        <f>$D391*INDEX('3_RatesBilling'!AC:AC,MATCH($A391,'3_RatesBilling'!$A:$A,0))</f>
        <v>0</v>
      </c>
      <c r="AC391" s="211" t="e">
        <f t="shared" ca="1" si="162"/>
        <v>#REF!</v>
      </c>
      <c r="AD391" s="211" t="e">
        <f t="shared" ca="1" si="163"/>
        <v>#REF!</v>
      </c>
      <c r="AE391" s="211" t="e">
        <f t="shared" ca="1" si="164"/>
        <v>#REF!</v>
      </c>
      <c r="AF391" s="211" t="e">
        <f t="shared" ca="1" si="165"/>
        <v>#REF!</v>
      </c>
      <c r="AG391" s="211" t="e">
        <f t="shared" ca="1" si="166"/>
        <v>#REF!</v>
      </c>
      <c r="AH391" s="211" t="e">
        <f t="shared" ca="1" si="167"/>
        <v>#REF!</v>
      </c>
      <c r="AI391" s="211" t="e">
        <f t="shared" ca="1" si="168"/>
        <v>#REF!</v>
      </c>
      <c r="AJ391" s="211" t="e">
        <f t="shared" ca="1" si="169"/>
        <v>#REF!</v>
      </c>
      <c r="AK391" s="211" t="e">
        <f t="shared" ca="1" si="170"/>
        <v>#REF!</v>
      </c>
      <c r="AL391" s="211" t="e">
        <f t="shared" ca="1" si="171"/>
        <v>#REF!</v>
      </c>
      <c r="AM391" s="211" t="e">
        <f t="shared" ca="1" si="172"/>
        <v>#REF!</v>
      </c>
      <c r="AN391" s="211" t="e">
        <f t="shared" ca="1" si="173"/>
        <v>#REF!</v>
      </c>
      <c r="AO391" s="211" t="e">
        <f t="shared" ca="1" si="174"/>
        <v>#REF!</v>
      </c>
      <c r="AP391" s="211" t="e">
        <f t="shared" ca="1" si="175"/>
        <v>#REF!</v>
      </c>
      <c r="AQ391" s="211" t="e">
        <f t="shared" ca="1" si="176"/>
        <v>#REF!</v>
      </c>
      <c r="AR391" s="211" t="e">
        <f t="shared" ca="1" si="177"/>
        <v>#REF!</v>
      </c>
      <c r="AT391" s="209" t="e">
        <f t="shared" ca="1" si="178"/>
        <v>#REF!</v>
      </c>
      <c r="AU391" s="209" t="e">
        <f t="shared" ca="1" si="179"/>
        <v>#REF!</v>
      </c>
      <c r="AV391" s="209" t="e">
        <f t="shared" ca="1" si="180"/>
        <v>#REF!</v>
      </c>
      <c r="AW391" s="209" t="e">
        <f t="shared" ca="1" si="181"/>
        <v>#REF!</v>
      </c>
      <c r="AX391" s="209" t="e">
        <f t="shared" ca="1" si="182"/>
        <v>#REF!</v>
      </c>
      <c r="AY391" s="209" t="e">
        <f t="shared" ca="1" si="183"/>
        <v>#REF!</v>
      </c>
      <c r="AZ391" s="209" t="e">
        <f t="shared" ca="1" si="184"/>
        <v>#REF!</v>
      </c>
      <c r="BA391" s="209" t="e">
        <f t="shared" ca="1" si="185"/>
        <v>#REF!</v>
      </c>
      <c r="BB391" s="209" t="e">
        <f t="shared" ca="1" si="186"/>
        <v>#REF!</v>
      </c>
      <c r="BC391" s="209" t="e">
        <f t="shared" ca="1" si="187"/>
        <v>#REF!</v>
      </c>
      <c r="BD391" s="209" t="e">
        <f t="shared" ca="1" si="188"/>
        <v>#REF!</v>
      </c>
      <c r="BE391" s="209" t="e">
        <f t="shared" ca="1" si="189"/>
        <v>#REF!</v>
      </c>
      <c r="BF391" s="209" t="e">
        <f t="shared" ca="1" si="190"/>
        <v>#REF!</v>
      </c>
      <c r="BG391" s="209" t="e">
        <f t="shared" ca="1" si="191"/>
        <v>#REF!</v>
      </c>
      <c r="BH391" s="209" t="e">
        <f t="shared" ca="1" si="192"/>
        <v>#REF!</v>
      </c>
      <c r="BI391" s="209" t="e">
        <f t="shared" ca="1" si="193"/>
        <v>#REF!</v>
      </c>
    </row>
    <row r="392" spans="1:61">
      <c r="E392" s="192"/>
      <c r="F392" s="192"/>
      <c r="G392" s="192"/>
      <c r="H392" s="192"/>
      <c r="I392" s="192"/>
      <c r="J392" s="192"/>
      <c r="K392" s="217"/>
      <c r="L392" s="194"/>
      <c r="M392" s="192"/>
      <c r="N392" s="192"/>
      <c r="O392" s="192"/>
      <c r="P392" s="192"/>
      <c r="Q392" s="192"/>
      <c r="R392" s="192"/>
      <c r="S392" s="192"/>
      <c r="T392" s="192"/>
      <c r="U392" s="192"/>
      <c r="V392" s="192"/>
      <c r="W392" s="192"/>
      <c r="X392" s="192"/>
      <c r="Y392" s="192"/>
      <c r="Z392" s="192"/>
      <c r="AA392" s="192"/>
      <c r="AC392" s="192"/>
      <c r="AD392" s="192"/>
      <c r="AE392" s="192"/>
      <c r="AF392" s="192"/>
      <c r="AG392" s="192"/>
      <c r="AH392" s="192"/>
      <c r="AI392" s="192"/>
      <c r="AJ392" s="192"/>
      <c r="AK392" s="192"/>
      <c r="AL392" s="192"/>
      <c r="AM392" s="192"/>
      <c r="AN392" s="192"/>
      <c r="AO392" s="192"/>
      <c r="AP392" s="192"/>
      <c r="AQ392" s="192"/>
      <c r="AR392" s="192"/>
      <c r="AS392" s="17"/>
      <c r="AT392" s="192"/>
      <c r="AU392" s="192"/>
      <c r="AV392" s="192"/>
      <c r="AW392" s="192"/>
      <c r="AX392" s="192"/>
      <c r="AY392" s="192"/>
      <c r="AZ392" s="192"/>
      <c r="BA392" s="192"/>
      <c r="BB392" s="192"/>
      <c r="BC392" s="192"/>
      <c r="BD392" s="192"/>
      <c r="BE392" s="192"/>
      <c r="BF392" s="192"/>
      <c r="BG392" s="192"/>
      <c r="BH392" s="192"/>
      <c r="BI392" s="192"/>
    </row>
    <row r="393" spans="1:61" s="49" customFormat="1">
      <c r="B393" s="49" t="s">
        <v>907</v>
      </c>
      <c r="E393" s="193">
        <f>'3_RatesBilling'!G339</f>
        <v>0</v>
      </c>
      <c r="F393" s="193">
        <f>'3_RatesBilling'!H339</f>
        <v>0</v>
      </c>
      <c r="G393" s="193">
        <f>'3_RatesBilling'!I339</f>
        <v>0</v>
      </c>
      <c r="H393" s="193">
        <f>'3_RatesBilling'!J339</f>
        <v>0</v>
      </c>
      <c r="I393" s="193">
        <f>'3_RatesBilling'!K339</f>
        <v>0</v>
      </c>
      <c r="J393" s="193">
        <f>'3_RatesBilling'!L339</f>
        <v>0</v>
      </c>
      <c r="K393" s="218">
        <f>'3_RatesBilling'!M339</f>
        <v>0</v>
      </c>
      <c r="L393" s="214">
        <f>SUM(L9:L391)</f>
        <v>0</v>
      </c>
      <c r="M393" s="193">
        <f t="shared" ref="M393:BI393" si="194">SUM(M9:M391)</f>
        <v>0</v>
      </c>
      <c r="N393" s="193">
        <f t="shared" si="194"/>
        <v>0</v>
      </c>
      <c r="O393" s="193">
        <f t="shared" si="194"/>
        <v>0</v>
      </c>
      <c r="P393" s="193">
        <f t="shared" si="194"/>
        <v>0</v>
      </c>
      <c r="Q393" s="193">
        <f t="shared" si="194"/>
        <v>0</v>
      </c>
      <c r="R393" s="193">
        <f t="shared" si="194"/>
        <v>0</v>
      </c>
      <c r="S393" s="193">
        <f t="shared" si="194"/>
        <v>0</v>
      </c>
      <c r="T393" s="193">
        <f t="shared" si="194"/>
        <v>0</v>
      </c>
      <c r="U393" s="193">
        <f t="shared" si="194"/>
        <v>0</v>
      </c>
      <c r="V393" s="193">
        <f>SUM(V9:V391)</f>
        <v>0</v>
      </c>
      <c r="W393" s="193">
        <f>SUM(W9:W391)</f>
        <v>0</v>
      </c>
      <c r="X393" s="193">
        <f>SUM(X9:X391)</f>
        <v>0</v>
      </c>
      <c r="Y393" s="193">
        <f>SUM(Y9:Y391)</f>
        <v>0</v>
      </c>
      <c r="Z393" s="193">
        <f>SUM(Z9:Z391)</f>
        <v>0</v>
      </c>
      <c r="AA393" s="193">
        <f t="shared" si="194"/>
        <v>0</v>
      </c>
      <c r="AC393" s="193" t="e">
        <f t="shared" ca="1" si="194"/>
        <v>#REF!</v>
      </c>
      <c r="AD393" s="193" t="e">
        <f t="shared" ca="1" si="194"/>
        <v>#REF!</v>
      </c>
      <c r="AE393" s="193" t="e">
        <f t="shared" ca="1" si="194"/>
        <v>#REF!</v>
      </c>
      <c r="AF393" s="193" t="e">
        <f t="shared" ca="1" si="194"/>
        <v>#REF!</v>
      </c>
      <c r="AG393" s="193" t="e">
        <f t="shared" ca="1" si="194"/>
        <v>#REF!</v>
      </c>
      <c r="AH393" s="193" t="e">
        <f t="shared" ca="1" si="194"/>
        <v>#REF!</v>
      </c>
      <c r="AI393" s="193" t="e">
        <f t="shared" ca="1" si="194"/>
        <v>#REF!</v>
      </c>
      <c r="AJ393" s="193" t="e">
        <f t="shared" ca="1" si="194"/>
        <v>#REF!</v>
      </c>
      <c r="AK393" s="193" t="e">
        <f t="shared" ca="1" si="194"/>
        <v>#REF!</v>
      </c>
      <c r="AL393" s="193" t="e">
        <f t="shared" ca="1" si="194"/>
        <v>#REF!</v>
      </c>
      <c r="AM393" s="193" t="e">
        <f t="shared" ca="1" si="194"/>
        <v>#REF!</v>
      </c>
      <c r="AN393" s="193" t="e">
        <f t="shared" ca="1" si="194"/>
        <v>#REF!</v>
      </c>
      <c r="AO393" s="193" t="e">
        <f t="shared" ca="1" si="194"/>
        <v>#REF!</v>
      </c>
      <c r="AP393" s="193" t="e">
        <f t="shared" ca="1" si="194"/>
        <v>#REF!</v>
      </c>
      <c r="AQ393" s="193" t="e">
        <f t="shared" ca="1" si="194"/>
        <v>#REF!</v>
      </c>
      <c r="AR393" s="193" t="e">
        <f t="shared" ca="1" si="194"/>
        <v>#REF!</v>
      </c>
      <c r="AS393" s="101"/>
      <c r="AT393" s="210" t="e">
        <f t="shared" ca="1" si="194"/>
        <v>#REF!</v>
      </c>
      <c r="AU393" s="210" t="e">
        <f t="shared" ca="1" si="194"/>
        <v>#REF!</v>
      </c>
      <c r="AV393" s="210" t="e">
        <f t="shared" ca="1" si="194"/>
        <v>#REF!</v>
      </c>
      <c r="AW393" s="210" t="e">
        <f t="shared" ca="1" si="194"/>
        <v>#REF!</v>
      </c>
      <c r="AX393" s="210" t="e">
        <f t="shared" ca="1" si="194"/>
        <v>#REF!</v>
      </c>
      <c r="AY393" s="210" t="e">
        <f t="shared" ca="1" si="194"/>
        <v>#REF!</v>
      </c>
      <c r="AZ393" s="210" t="e">
        <f t="shared" ca="1" si="194"/>
        <v>#REF!</v>
      </c>
      <c r="BA393" s="210" t="e">
        <f t="shared" ca="1" si="194"/>
        <v>#REF!</v>
      </c>
      <c r="BB393" s="210" t="e">
        <f t="shared" ca="1" si="194"/>
        <v>#REF!</v>
      </c>
      <c r="BC393" s="210" t="e">
        <f t="shared" ca="1" si="194"/>
        <v>#REF!</v>
      </c>
      <c r="BD393" s="210" t="e">
        <f ca="1">SUM(BD9:BD391)</f>
        <v>#REF!</v>
      </c>
      <c r="BE393" s="210" t="e">
        <f ca="1">SUM(BE9:BE391)</f>
        <v>#REF!</v>
      </c>
      <c r="BF393" s="210" t="e">
        <f ca="1">SUM(BF9:BF391)</f>
        <v>#REF!</v>
      </c>
      <c r="BG393" s="210" t="e">
        <f ca="1">SUM(BG9:BG391)</f>
        <v>#REF!</v>
      </c>
      <c r="BH393" s="210" t="e">
        <f ca="1">SUM(BH9:BH391)</f>
        <v>#REF!</v>
      </c>
      <c r="BI393" s="210" t="e">
        <f t="shared" ca="1" si="194"/>
        <v>#REF!</v>
      </c>
    </row>
    <row r="394" spans="1:61">
      <c r="E394" s="48"/>
      <c r="AS394" s="17"/>
    </row>
    <row r="395" spans="1:61">
      <c r="E395" s="68">
        <f>'3_RatesBilling'!G339</f>
        <v>0</v>
      </c>
      <c r="F395" s="68">
        <f>'3_RatesBilling'!H339</f>
        <v>0</v>
      </c>
      <c r="G395" s="68">
        <f>'3_RatesBilling'!I339</f>
        <v>0</v>
      </c>
      <c r="H395" s="68">
        <f>'3_RatesBilling'!J339</f>
        <v>0</v>
      </c>
      <c r="I395" s="68">
        <f>'3_RatesBilling'!K339</f>
        <v>0</v>
      </c>
      <c r="J395" s="68">
        <f>'3_RatesBilling'!L339</f>
        <v>0</v>
      </c>
      <c r="K395" s="68">
        <f>'3_RatesBilling'!M339</f>
        <v>0</v>
      </c>
      <c r="L395" s="68">
        <f>'3_RatesBilling'!N339</f>
        <v>0</v>
      </c>
      <c r="M395" s="68">
        <f>'3_RatesBilling'!O339</f>
        <v>0</v>
      </c>
      <c r="N395" s="68">
        <f>'3_RatesBilling'!P339</f>
        <v>0</v>
      </c>
      <c r="O395" s="68">
        <f>'3_RatesBilling'!Q339</f>
        <v>0</v>
      </c>
      <c r="P395" s="68">
        <f>'3_RatesBilling'!R339</f>
        <v>0</v>
      </c>
      <c r="Q395" s="68">
        <f>'3_RatesBilling'!S339</f>
        <v>0</v>
      </c>
      <c r="R395" s="68">
        <f>'3_RatesBilling'!T339</f>
        <v>0</v>
      </c>
      <c r="S395" s="68">
        <f>'3_RatesBilling'!U339</f>
        <v>0</v>
      </c>
      <c r="T395" s="68">
        <f>'3_RatesBilling'!V339</f>
        <v>0</v>
      </c>
      <c r="U395" s="68">
        <f>'3_RatesBilling'!W339</f>
        <v>0</v>
      </c>
      <c r="V395" s="68">
        <f>'3_RatesBilling'!X339</f>
        <v>0</v>
      </c>
      <c r="W395" s="68">
        <f>'3_RatesBilling'!Y339</f>
        <v>0</v>
      </c>
      <c r="X395" s="68">
        <f>'3_RatesBilling'!Z339</f>
        <v>0</v>
      </c>
      <c r="Y395" s="68">
        <f>'3_RatesBilling'!AA339</f>
        <v>0</v>
      </c>
      <c r="Z395" s="68">
        <f>'3_RatesBilling'!AB339</f>
        <v>0</v>
      </c>
      <c r="AA395" s="68">
        <f>'3_RatesBilling'!AC339</f>
        <v>0</v>
      </c>
    </row>
    <row r="396" spans="1:61">
      <c r="E396" s="69" t="b">
        <f>ROUND(E395,6)=ROUND(E393,6)</f>
        <v>1</v>
      </c>
      <c r="F396" s="69" t="b">
        <f>ROUND(F395,6)=ROUND(F393,6)</f>
        <v>1</v>
      </c>
      <c r="G396" s="69" t="b">
        <f>ROUND(G395,6)=ROUND(G393,6)</f>
        <v>1</v>
      </c>
      <c r="H396" s="69" t="b">
        <f t="shared" ref="H396:AA396" si="195">ROUND(H395,6)=ROUND(H393,6)</f>
        <v>1</v>
      </c>
      <c r="I396" s="69" t="b">
        <f t="shared" si="195"/>
        <v>1</v>
      </c>
      <c r="J396" s="69" t="b">
        <f t="shared" si="195"/>
        <v>1</v>
      </c>
      <c r="K396" s="69" t="b">
        <f t="shared" si="195"/>
        <v>1</v>
      </c>
      <c r="L396" s="69" t="b">
        <f t="shared" si="195"/>
        <v>1</v>
      </c>
      <c r="M396" s="69" t="b">
        <f t="shared" si="195"/>
        <v>1</v>
      </c>
      <c r="N396" s="69" t="b">
        <f t="shared" si="195"/>
        <v>1</v>
      </c>
      <c r="O396" s="69" t="b">
        <f t="shared" si="195"/>
        <v>1</v>
      </c>
      <c r="P396" s="69" t="b">
        <f t="shared" si="195"/>
        <v>1</v>
      </c>
      <c r="Q396" s="69" t="b">
        <f t="shared" si="195"/>
        <v>1</v>
      </c>
      <c r="R396" s="69" t="b">
        <f t="shared" si="195"/>
        <v>1</v>
      </c>
      <c r="S396" s="69" t="b">
        <f t="shared" si="195"/>
        <v>1</v>
      </c>
      <c r="T396" s="69" t="b">
        <f t="shared" si="195"/>
        <v>1</v>
      </c>
      <c r="U396" s="69" t="b">
        <f t="shared" si="195"/>
        <v>1</v>
      </c>
      <c r="V396" s="69" t="b">
        <f>ROUND(V395,6)=ROUND(V393,6)</f>
        <v>1</v>
      </c>
      <c r="W396" s="69" t="b">
        <f>ROUND(W395,6)=ROUND(W393,6)</f>
        <v>1</v>
      </c>
      <c r="X396" s="69" t="b">
        <f>ROUND(X395,6)=ROUND(X393,6)</f>
        <v>1</v>
      </c>
      <c r="Y396" s="69" t="b">
        <f>ROUND(Y395,6)=ROUND(Y393,6)</f>
        <v>1</v>
      </c>
      <c r="Z396" s="69" t="b">
        <f>ROUND(Z395,6)=ROUND(Z393,6)</f>
        <v>1</v>
      </c>
      <c r="AA396" s="69" t="b">
        <f t="shared" si="195"/>
        <v>1</v>
      </c>
    </row>
    <row r="397" spans="1:61">
      <c r="E397" s="117"/>
    </row>
    <row r="398" spans="1:61">
      <c r="E398" s="304"/>
    </row>
    <row r="399" spans="1:61">
      <c r="E399" s="304"/>
    </row>
    <row r="400" spans="1:61">
      <c r="E400" s="304"/>
    </row>
    <row r="401" spans="5:5">
      <c r="E401" s="304"/>
    </row>
    <row r="402" spans="5:5">
      <c r="E402" s="304"/>
    </row>
    <row r="403" spans="5:5">
      <c r="E403" s="304"/>
    </row>
    <row r="404" spans="5:5">
      <c r="E404" s="304"/>
    </row>
    <row r="405" spans="5:5">
      <c r="E405" s="304"/>
    </row>
    <row r="406" spans="5:5">
      <c r="E406" s="304"/>
    </row>
    <row r="407" spans="5:5">
      <c r="E407" s="304"/>
    </row>
    <row r="408" spans="5:5">
      <c r="E408" s="304"/>
    </row>
    <row r="409" spans="5:5">
      <c r="E409" s="304"/>
    </row>
    <row r="410" spans="5:5">
      <c r="E410" s="304"/>
    </row>
    <row r="411" spans="5:5">
      <c r="E411" s="304"/>
    </row>
    <row r="412" spans="5:5">
      <c r="E412" s="304"/>
    </row>
    <row r="413" spans="5:5">
      <c r="E413" s="304"/>
    </row>
    <row r="414" spans="5:5">
      <c r="E414" s="304"/>
    </row>
    <row r="415" spans="5:5">
      <c r="E415" s="304"/>
    </row>
    <row r="416" spans="5:5">
      <c r="E416" s="304"/>
    </row>
    <row r="417" spans="5:5">
      <c r="E417" s="304"/>
    </row>
    <row r="418" spans="5:5">
      <c r="E418" s="304"/>
    </row>
    <row r="419" spans="5:5">
      <c r="E419" s="304"/>
    </row>
    <row r="420" spans="5:5">
      <c r="E420" s="304"/>
    </row>
    <row r="421" spans="5:5">
      <c r="E421" s="304"/>
    </row>
    <row r="422" spans="5:5">
      <c r="E422" s="304"/>
    </row>
    <row r="423" spans="5:5">
      <c r="E423" s="304"/>
    </row>
    <row r="424" spans="5:5">
      <c r="E424" s="304"/>
    </row>
    <row r="425" spans="5:5">
      <c r="E425" s="304"/>
    </row>
    <row r="426" spans="5:5">
      <c r="E426" s="304"/>
    </row>
    <row r="427" spans="5:5">
      <c r="E427" s="304"/>
    </row>
    <row r="428" spans="5:5">
      <c r="E428" s="304"/>
    </row>
    <row r="429" spans="5:5">
      <c r="E429" s="304"/>
    </row>
    <row r="430" spans="5:5">
      <c r="E430" s="304"/>
    </row>
    <row r="431" spans="5:5">
      <c r="E431" s="304"/>
    </row>
    <row r="432" spans="5:5">
      <c r="E432" s="304"/>
    </row>
    <row r="433" spans="5:5">
      <c r="E433" s="304"/>
    </row>
    <row r="434" spans="5:5">
      <c r="E434" s="304"/>
    </row>
    <row r="435" spans="5:5">
      <c r="E435" s="304"/>
    </row>
    <row r="436" spans="5:5">
      <c r="E436" s="304"/>
    </row>
    <row r="437" spans="5:5">
      <c r="E437" s="304"/>
    </row>
    <row r="438" spans="5:5">
      <c r="E438" s="304"/>
    </row>
    <row r="439" spans="5:5">
      <c r="E439" s="304"/>
    </row>
    <row r="440" spans="5:5">
      <c r="E440" s="304"/>
    </row>
    <row r="441" spans="5:5">
      <c r="E441" s="304"/>
    </row>
    <row r="442" spans="5:5">
      <c r="E442" s="304"/>
    </row>
    <row r="443" spans="5:5">
      <c r="E443" s="304"/>
    </row>
    <row r="444" spans="5:5">
      <c r="E444" s="304"/>
    </row>
    <row r="445" spans="5:5">
      <c r="E445" s="304"/>
    </row>
    <row r="446" spans="5:5">
      <c r="E446" s="304"/>
    </row>
    <row r="447" spans="5:5">
      <c r="E447" s="304"/>
    </row>
    <row r="448" spans="5:5">
      <c r="E448" s="304"/>
    </row>
    <row r="449" spans="5:5">
      <c r="E449" s="304"/>
    </row>
    <row r="450" spans="5:5">
      <c r="E450" s="304"/>
    </row>
    <row r="451" spans="5:5">
      <c r="E451" s="304"/>
    </row>
    <row r="452" spans="5:5">
      <c r="E452" s="304"/>
    </row>
    <row r="453" spans="5:5">
      <c r="E453" s="304"/>
    </row>
    <row r="454" spans="5:5">
      <c r="E454" s="304"/>
    </row>
    <row r="455" spans="5:5">
      <c r="E455" s="304"/>
    </row>
    <row r="456" spans="5:5">
      <c r="E456" s="304"/>
    </row>
    <row r="457" spans="5:5">
      <c r="E457" s="304"/>
    </row>
    <row r="458" spans="5:5">
      <c r="E458" s="304"/>
    </row>
    <row r="459" spans="5:5">
      <c r="E459" s="304"/>
    </row>
    <row r="460" spans="5:5">
      <c r="E460" s="304"/>
    </row>
    <row r="461" spans="5:5">
      <c r="E461" s="304"/>
    </row>
    <row r="462" spans="5:5">
      <c r="E462" s="304"/>
    </row>
    <row r="463" spans="5:5">
      <c r="E463" s="304"/>
    </row>
    <row r="464" spans="5:5">
      <c r="E464" s="304"/>
    </row>
    <row r="465" spans="5:5">
      <c r="E465" s="304"/>
    </row>
    <row r="466" spans="5:5">
      <c r="E466" s="304"/>
    </row>
    <row r="467" spans="5:5">
      <c r="E467" s="304"/>
    </row>
    <row r="468" spans="5:5">
      <c r="E468" s="304"/>
    </row>
    <row r="469" spans="5:5">
      <c r="E469" s="304"/>
    </row>
    <row r="470" spans="5:5">
      <c r="E470" s="304"/>
    </row>
    <row r="471" spans="5:5">
      <c r="E471" s="304"/>
    </row>
    <row r="472" spans="5:5">
      <c r="E472" s="304"/>
    </row>
    <row r="473" spans="5:5">
      <c r="E473" s="304"/>
    </row>
    <row r="474" spans="5:5">
      <c r="E474" s="304"/>
    </row>
    <row r="475" spans="5:5">
      <c r="E475" s="304"/>
    </row>
    <row r="476" spans="5:5">
      <c r="E476" s="304"/>
    </row>
    <row r="477" spans="5:5">
      <c r="E477" s="304"/>
    </row>
    <row r="478" spans="5:5">
      <c r="E478" s="304"/>
    </row>
    <row r="479" spans="5:5">
      <c r="E479" s="304"/>
    </row>
    <row r="480" spans="5:5">
      <c r="E480" s="304"/>
    </row>
    <row r="481" spans="5:5">
      <c r="E481" s="304"/>
    </row>
    <row r="482" spans="5:5">
      <c r="E482" s="304"/>
    </row>
    <row r="483" spans="5:5">
      <c r="E483" s="304"/>
    </row>
    <row r="484" spans="5:5">
      <c r="E484" s="304"/>
    </row>
    <row r="485" spans="5:5">
      <c r="E485" s="304"/>
    </row>
    <row r="486" spans="5:5">
      <c r="E486" s="304"/>
    </row>
    <row r="487" spans="5:5">
      <c r="E487" s="304"/>
    </row>
    <row r="488" spans="5:5">
      <c r="E488" s="304"/>
    </row>
    <row r="489" spans="5:5">
      <c r="E489" s="304"/>
    </row>
    <row r="490" spans="5:5">
      <c r="E490" s="304"/>
    </row>
    <row r="491" spans="5:5">
      <c r="E491" s="304"/>
    </row>
    <row r="492" spans="5:5">
      <c r="E492" s="304"/>
    </row>
    <row r="493" spans="5:5">
      <c r="E493" s="304"/>
    </row>
    <row r="494" spans="5:5">
      <c r="E494" s="304"/>
    </row>
    <row r="495" spans="5:5">
      <c r="E495" s="304"/>
    </row>
    <row r="496" spans="5:5">
      <c r="E496" s="304"/>
    </row>
    <row r="497" spans="5:5">
      <c r="E497" s="304"/>
    </row>
    <row r="498" spans="5:5">
      <c r="E498" s="304"/>
    </row>
    <row r="499" spans="5:5">
      <c r="E499" s="304"/>
    </row>
    <row r="500" spans="5:5">
      <c r="E500" s="304"/>
    </row>
    <row r="501" spans="5:5">
      <c r="E501" s="304"/>
    </row>
    <row r="502" spans="5:5">
      <c r="E502" s="304"/>
    </row>
    <row r="503" spans="5:5">
      <c r="E503" s="304"/>
    </row>
    <row r="504" spans="5:5">
      <c r="E504" s="304"/>
    </row>
    <row r="505" spans="5:5">
      <c r="E505" s="304"/>
    </row>
    <row r="506" spans="5:5">
      <c r="E506" s="304"/>
    </row>
    <row r="507" spans="5:5">
      <c r="E507" s="304"/>
    </row>
    <row r="508" spans="5:5">
      <c r="E508" s="304"/>
    </row>
    <row r="509" spans="5:5">
      <c r="E509" s="304"/>
    </row>
    <row r="510" spans="5:5">
      <c r="E510" s="304"/>
    </row>
    <row r="511" spans="5:5">
      <c r="E511" s="304"/>
    </row>
    <row r="512" spans="5:5">
      <c r="E512" s="304"/>
    </row>
    <row r="513" spans="5:5">
      <c r="E513" s="304"/>
    </row>
    <row r="514" spans="5:5">
      <c r="E514" s="304"/>
    </row>
    <row r="515" spans="5:5">
      <c r="E515" s="304"/>
    </row>
    <row r="516" spans="5:5">
      <c r="E516" s="304"/>
    </row>
    <row r="517" spans="5:5">
      <c r="E517" s="304"/>
    </row>
    <row r="518" spans="5:5">
      <c r="E518" s="304"/>
    </row>
    <row r="519" spans="5:5">
      <c r="E519" s="304"/>
    </row>
    <row r="520" spans="5:5">
      <c r="E520" s="304"/>
    </row>
    <row r="521" spans="5:5">
      <c r="E521" s="304"/>
    </row>
    <row r="522" spans="5:5">
      <c r="E522" s="304"/>
    </row>
    <row r="523" spans="5:5">
      <c r="E523" s="304"/>
    </row>
    <row r="524" spans="5:5">
      <c r="E524" s="304"/>
    </row>
    <row r="525" spans="5:5">
      <c r="E525" s="304"/>
    </row>
    <row r="526" spans="5:5">
      <c r="E526" s="304"/>
    </row>
    <row r="527" spans="5:5">
      <c r="E527" s="304"/>
    </row>
    <row r="528" spans="5:5">
      <c r="E528" s="304"/>
    </row>
    <row r="529" spans="5:5">
      <c r="E529" s="304"/>
    </row>
    <row r="530" spans="5:5">
      <c r="E530" s="304"/>
    </row>
    <row r="531" spans="5:5">
      <c r="E531" s="304"/>
    </row>
    <row r="532" spans="5:5">
      <c r="E532" s="304"/>
    </row>
    <row r="533" spans="5:5">
      <c r="E533" s="304"/>
    </row>
    <row r="534" spans="5:5">
      <c r="E534" s="304"/>
    </row>
    <row r="535" spans="5:5">
      <c r="E535" s="304"/>
    </row>
    <row r="536" spans="5:5">
      <c r="E536" s="304"/>
    </row>
    <row r="537" spans="5:5">
      <c r="E537" s="304"/>
    </row>
    <row r="538" spans="5:5">
      <c r="E538" s="304"/>
    </row>
    <row r="539" spans="5:5">
      <c r="E539" s="304"/>
    </row>
    <row r="540" spans="5:5">
      <c r="E540" s="304"/>
    </row>
    <row r="541" spans="5:5">
      <c r="E541" s="304"/>
    </row>
    <row r="542" spans="5:5">
      <c r="E542" s="304"/>
    </row>
    <row r="543" spans="5:5">
      <c r="E543" s="304"/>
    </row>
    <row r="544" spans="5:5">
      <c r="E544" s="304"/>
    </row>
    <row r="545" spans="5:5">
      <c r="E545" s="304"/>
    </row>
    <row r="546" spans="5:5">
      <c r="E546" s="304"/>
    </row>
    <row r="547" spans="5:5">
      <c r="E547" s="304"/>
    </row>
    <row r="548" spans="5:5">
      <c r="E548" s="304"/>
    </row>
    <row r="549" spans="5:5">
      <c r="E549" s="304"/>
    </row>
    <row r="550" spans="5:5">
      <c r="E550" s="304"/>
    </row>
    <row r="551" spans="5:5">
      <c r="E551" s="304"/>
    </row>
    <row r="552" spans="5:5">
      <c r="E552" s="304"/>
    </row>
    <row r="553" spans="5:5">
      <c r="E553" s="304"/>
    </row>
    <row r="554" spans="5:5">
      <c r="E554" s="304"/>
    </row>
    <row r="555" spans="5:5">
      <c r="E555" s="304"/>
    </row>
    <row r="556" spans="5:5">
      <c r="E556" s="304"/>
    </row>
    <row r="557" spans="5:5">
      <c r="E557" s="304"/>
    </row>
    <row r="558" spans="5:5">
      <c r="E558" s="304"/>
    </row>
    <row r="559" spans="5:5">
      <c r="E559" s="304"/>
    </row>
    <row r="560" spans="5:5">
      <c r="E560" s="304"/>
    </row>
    <row r="561" spans="5:5">
      <c r="E561" s="304"/>
    </row>
    <row r="562" spans="5:5">
      <c r="E562" s="304"/>
    </row>
    <row r="563" spans="5:5">
      <c r="E563" s="304"/>
    </row>
    <row r="564" spans="5:5">
      <c r="E564" s="304"/>
    </row>
    <row r="565" spans="5:5">
      <c r="E565" s="304"/>
    </row>
    <row r="566" spans="5:5">
      <c r="E566" s="304"/>
    </row>
    <row r="567" spans="5:5">
      <c r="E567" s="304"/>
    </row>
    <row r="568" spans="5:5">
      <c r="E568" s="304"/>
    </row>
    <row r="569" spans="5:5">
      <c r="E569" s="304"/>
    </row>
    <row r="570" spans="5:5">
      <c r="E570" s="304"/>
    </row>
    <row r="571" spans="5:5">
      <c r="E571" s="304"/>
    </row>
    <row r="572" spans="5:5">
      <c r="E572" s="304"/>
    </row>
    <row r="573" spans="5:5">
      <c r="E573" s="304"/>
    </row>
    <row r="574" spans="5:5">
      <c r="E574" s="304"/>
    </row>
    <row r="575" spans="5:5">
      <c r="E575" s="304"/>
    </row>
    <row r="576" spans="5:5">
      <c r="E576" s="304"/>
    </row>
    <row r="577" spans="5:5">
      <c r="E577" s="304"/>
    </row>
    <row r="578" spans="5:5">
      <c r="E578" s="304"/>
    </row>
    <row r="579" spans="5:5">
      <c r="E579" s="304"/>
    </row>
    <row r="580" spans="5:5">
      <c r="E580" s="304"/>
    </row>
    <row r="581" spans="5:5">
      <c r="E581" s="304"/>
    </row>
    <row r="582" spans="5:5">
      <c r="E582" s="304"/>
    </row>
    <row r="583" spans="5:5">
      <c r="E583" s="304"/>
    </row>
    <row r="584" spans="5:5">
      <c r="E584" s="304"/>
    </row>
    <row r="585" spans="5:5">
      <c r="E585" s="304"/>
    </row>
    <row r="586" spans="5:5">
      <c r="E586" s="304"/>
    </row>
    <row r="587" spans="5:5">
      <c r="E587" s="304"/>
    </row>
    <row r="588" spans="5:5">
      <c r="E588" s="304"/>
    </row>
    <row r="589" spans="5:5">
      <c r="E589" s="304"/>
    </row>
    <row r="590" spans="5:5">
      <c r="E590" s="304"/>
    </row>
    <row r="591" spans="5:5">
      <c r="E591" s="304"/>
    </row>
    <row r="592" spans="5:5">
      <c r="E592" s="304"/>
    </row>
    <row r="593" spans="5:5">
      <c r="E593" s="304"/>
    </row>
    <row r="594" spans="5:5">
      <c r="E594" s="304"/>
    </row>
    <row r="595" spans="5:5">
      <c r="E595" s="304"/>
    </row>
    <row r="596" spans="5:5">
      <c r="E596" s="304"/>
    </row>
    <row r="597" spans="5:5">
      <c r="E597" s="304"/>
    </row>
    <row r="598" spans="5:5">
      <c r="E598" s="304"/>
    </row>
    <row r="599" spans="5:5">
      <c r="E599" s="304"/>
    </row>
    <row r="600" spans="5:5">
      <c r="E600" s="304"/>
    </row>
    <row r="601" spans="5:5">
      <c r="E601" s="304"/>
    </row>
    <row r="602" spans="5:5">
      <c r="E602" s="304"/>
    </row>
    <row r="603" spans="5:5">
      <c r="E603" s="304"/>
    </row>
    <row r="604" spans="5:5">
      <c r="E604" s="304"/>
    </row>
    <row r="605" spans="5:5">
      <c r="E605" s="304"/>
    </row>
    <row r="606" spans="5:5">
      <c r="E606" s="304"/>
    </row>
    <row r="607" spans="5:5">
      <c r="E607" s="304"/>
    </row>
    <row r="608" spans="5:5">
      <c r="E608" s="304"/>
    </row>
    <row r="609" spans="5:5">
      <c r="E609" s="304"/>
    </row>
    <row r="610" spans="5:5">
      <c r="E610" s="304"/>
    </row>
    <row r="611" spans="5:5">
      <c r="E611" s="304"/>
    </row>
    <row r="612" spans="5:5">
      <c r="E612" s="304"/>
    </row>
    <row r="613" spans="5:5">
      <c r="E613" s="304"/>
    </row>
    <row r="614" spans="5:5">
      <c r="E614" s="304"/>
    </row>
    <row r="615" spans="5:5">
      <c r="E615" s="304"/>
    </row>
    <row r="616" spans="5:5">
      <c r="E616" s="304"/>
    </row>
    <row r="617" spans="5:5">
      <c r="E617" s="304"/>
    </row>
    <row r="618" spans="5:5">
      <c r="E618" s="304"/>
    </row>
    <row r="619" spans="5:5">
      <c r="E619" s="304"/>
    </row>
    <row r="620" spans="5:5">
      <c r="E620" s="304"/>
    </row>
    <row r="621" spans="5:5">
      <c r="E621" s="304"/>
    </row>
    <row r="622" spans="5:5">
      <c r="E622" s="304"/>
    </row>
    <row r="623" spans="5:5">
      <c r="E623" s="304"/>
    </row>
    <row r="624" spans="5:5">
      <c r="E624" s="304"/>
    </row>
    <row r="625" spans="5:5">
      <c r="E625" s="304"/>
    </row>
    <row r="626" spans="5:5">
      <c r="E626" s="304"/>
    </row>
    <row r="627" spans="5:5">
      <c r="E627" s="304"/>
    </row>
    <row r="628" spans="5:5">
      <c r="E628" s="304"/>
    </row>
    <row r="629" spans="5:5">
      <c r="E629" s="304"/>
    </row>
    <row r="630" spans="5:5">
      <c r="E630" s="304"/>
    </row>
    <row r="631" spans="5:5">
      <c r="E631" s="304"/>
    </row>
    <row r="632" spans="5:5">
      <c r="E632" s="304"/>
    </row>
    <row r="633" spans="5:5">
      <c r="E633" s="304"/>
    </row>
    <row r="634" spans="5:5">
      <c r="E634" s="304"/>
    </row>
    <row r="635" spans="5:5">
      <c r="E635" s="304"/>
    </row>
    <row r="636" spans="5:5">
      <c r="E636" s="304"/>
    </row>
    <row r="637" spans="5:5">
      <c r="E637" s="304"/>
    </row>
    <row r="638" spans="5:5">
      <c r="E638" s="304"/>
    </row>
    <row r="639" spans="5:5">
      <c r="E639" s="304"/>
    </row>
    <row r="640" spans="5:5">
      <c r="E640" s="304"/>
    </row>
    <row r="641" spans="5:5">
      <c r="E641" s="304"/>
    </row>
    <row r="642" spans="5:5">
      <c r="E642" s="304"/>
    </row>
    <row r="643" spans="5:5">
      <c r="E643" s="304"/>
    </row>
    <row r="644" spans="5:5">
      <c r="E644" s="304"/>
    </row>
    <row r="645" spans="5:5">
      <c r="E645" s="304"/>
    </row>
    <row r="646" spans="5:5">
      <c r="E646" s="304"/>
    </row>
    <row r="647" spans="5:5">
      <c r="E647" s="304"/>
    </row>
    <row r="648" spans="5:5">
      <c r="E648" s="304"/>
    </row>
    <row r="649" spans="5:5">
      <c r="E649" s="304"/>
    </row>
    <row r="650" spans="5:5">
      <c r="E650" s="304"/>
    </row>
    <row r="651" spans="5:5">
      <c r="E651" s="304"/>
    </row>
    <row r="652" spans="5:5">
      <c r="E652" s="304"/>
    </row>
    <row r="653" spans="5:5">
      <c r="E653" s="304"/>
    </row>
    <row r="654" spans="5:5">
      <c r="E654" s="304"/>
    </row>
    <row r="655" spans="5:5">
      <c r="E655" s="304"/>
    </row>
    <row r="656" spans="5:5">
      <c r="E656" s="304"/>
    </row>
    <row r="657" spans="5:5">
      <c r="E657" s="304"/>
    </row>
    <row r="658" spans="5:5">
      <c r="E658" s="304"/>
    </row>
    <row r="659" spans="5:5">
      <c r="E659" s="304"/>
    </row>
    <row r="660" spans="5:5">
      <c r="E660" s="304"/>
    </row>
    <row r="661" spans="5:5">
      <c r="E661" s="304"/>
    </row>
    <row r="662" spans="5:5">
      <c r="E662" s="304"/>
    </row>
    <row r="663" spans="5:5">
      <c r="E663" s="304"/>
    </row>
    <row r="664" spans="5:5">
      <c r="E664" s="304"/>
    </row>
    <row r="665" spans="5:5">
      <c r="E665" s="304"/>
    </row>
    <row r="666" spans="5:5">
      <c r="E666" s="304"/>
    </row>
    <row r="667" spans="5:5">
      <c r="E667" s="304"/>
    </row>
    <row r="668" spans="5:5">
      <c r="E668" s="304"/>
    </row>
    <row r="669" spans="5:5">
      <c r="E669" s="304"/>
    </row>
    <row r="670" spans="5:5">
      <c r="E670" s="304"/>
    </row>
    <row r="671" spans="5:5">
      <c r="E671" s="304"/>
    </row>
    <row r="672" spans="5:5">
      <c r="E672" s="304"/>
    </row>
    <row r="673" spans="5:5">
      <c r="E673" s="304"/>
    </row>
    <row r="674" spans="5:5">
      <c r="E674" s="304"/>
    </row>
    <row r="675" spans="5:5">
      <c r="E675" s="304"/>
    </row>
    <row r="676" spans="5:5">
      <c r="E676" s="304"/>
    </row>
    <row r="677" spans="5:5">
      <c r="E677" s="304"/>
    </row>
    <row r="678" spans="5:5">
      <c r="E678" s="304"/>
    </row>
    <row r="679" spans="5:5">
      <c r="E679" s="304"/>
    </row>
    <row r="680" spans="5:5">
      <c r="E680" s="304"/>
    </row>
    <row r="681" spans="5:5">
      <c r="E681" s="304"/>
    </row>
    <row r="682" spans="5:5">
      <c r="E682" s="304"/>
    </row>
    <row r="683" spans="5:5">
      <c r="E683" s="304"/>
    </row>
    <row r="684" spans="5:5">
      <c r="E684" s="304"/>
    </row>
    <row r="685" spans="5:5">
      <c r="E685" s="304"/>
    </row>
    <row r="686" spans="5:5">
      <c r="E686" s="304"/>
    </row>
    <row r="687" spans="5:5">
      <c r="E687" s="304"/>
    </row>
    <row r="688" spans="5:5">
      <c r="E688" s="304"/>
    </row>
    <row r="689" spans="5:5">
      <c r="E689" s="304"/>
    </row>
    <row r="690" spans="5:5">
      <c r="E690" s="304"/>
    </row>
    <row r="691" spans="5:5">
      <c r="E691" s="304"/>
    </row>
    <row r="692" spans="5:5">
      <c r="E692" s="304"/>
    </row>
    <row r="693" spans="5:5">
      <c r="E693" s="304"/>
    </row>
    <row r="694" spans="5:5">
      <c r="E694" s="304"/>
    </row>
    <row r="695" spans="5:5">
      <c r="E695" s="304"/>
    </row>
    <row r="696" spans="5:5">
      <c r="E696" s="304"/>
    </row>
    <row r="697" spans="5:5">
      <c r="E697" s="304"/>
    </row>
    <row r="698" spans="5:5">
      <c r="E698" s="304"/>
    </row>
    <row r="699" spans="5:5">
      <c r="E699" s="304"/>
    </row>
    <row r="700" spans="5:5">
      <c r="E700" s="304"/>
    </row>
    <row r="701" spans="5:5">
      <c r="E701" s="304"/>
    </row>
    <row r="702" spans="5:5">
      <c r="E702" s="304"/>
    </row>
    <row r="703" spans="5:5">
      <c r="E703" s="304"/>
    </row>
    <row r="704" spans="5:5">
      <c r="E704" s="304"/>
    </row>
    <row r="705" spans="5:5">
      <c r="E705" s="304"/>
    </row>
    <row r="706" spans="5:5">
      <c r="E706" s="304"/>
    </row>
    <row r="707" spans="5:5">
      <c r="E707" s="304"/>
    </row>
    <row r="708" spans="5:5">
      <c r="E708" s="304"/>
    </row>
    <row r="709" spans="5:5">
      <c r="E709" s="304"/>
    </row>
    <row r="710" spans="5:5">
      <c r="E710" s="304"/>
    </row>
    <row r="711" spans="5:5">
      <c r="E711" s="304"/>
    </row>
    <row r="712" spans="5:5">
      <c r="E712" s="304"/>
    </row>
    <row r="713" spans="5:5">
      <c r="E713" s="304"/>
    </row>
    <row r="714" spans="5:5">
      <c r="E714" s="304"/>
    </row>
    <row r="715" spans="5:5">
      <c r="E715" s="304"/>
    </row>
    <row r="716" spans="5:5">
      <c r="E716" s="304"/>
    </row>
    <row r="717" spans="5:5">
      <c r="E717" s="304"/>
    </row>
    <row r="718" spans="5:5">
      <c r="E718" s="304"/>
    </row>
    <row r="719" spans="5:5">
      <c r="E719" s="304"/>
    </row>
    <row r="720" spans="5:5">
      <c r="E720" s="304"/>
    </row>
    <row r="721" spans="5:5">
      <c r="E721" s="304"/>
    </row>
    <row r="722" spans="5:5">
      <c r="E722" s="304"/>
    </row>
    <row r="723" spans="5:5">
      <c r="E723" s="304"/>
    </row>
    <row r="724" spans="5:5">
      <c r="E724" s="304"/>
    </row>
    <row r="725" spans="5:5">
      <c r="E725" s="304"/>
    </row>
    <row r="726" spans="5:5">
      <c r="E726" s="304"/>
    </row>
    <row r="727" spans="5:5">
      <c r="E727" s="304"/>
    </row>
    <row r="728" spans="5:5">
      <c r="E728" s="304"/>
    </row>
    <row r="729" spans="5:5">
      <c r="E729" s="304"/>
    </row>
    <row r="730" spans="5:5">
      <c r="E730" s="304"/>
    </row>
    <row r="731" spans="5:5">
      <c r="E731" s="304"/>
    </row>
    <row r="732" spans="5:5">
      <c r="E732" s="304"/>
    </row>
    <row r="733" spans="5:5">
      <c r="E733" s="304"/>
    </row>
    <row r="734" spans="5:5">
      <c r="E734" s="304"/>
    </row>
    <row r="735" spans="5:5">
      <c r="E735" s="304"/>
    </row>
    <row r="736" spans="5:5">
      <c r="E736" s="304"/>
    </row>
    <row r="737" spans="5:5">
      <c r="E737" s="304"/>
    </row>
    <row r="738" spans="5:5">
      <c r="E738" s="304"/>
    </row>
    <row r="739" spans="5:5">
      <c r="E739" s="304"/>
    </row>
    <row r="740" spans="5:5">
      <c r="E740" s="304"/>
    </row>
    <row r="741" spans="5:5">
      <c r="E741" s="304"/>
    </row>
    <row r="742" spans="5:5">
      <c r="E742" s="304"/>
    </row>
    <row r="743" spans="5:5">
      <c r="E743" s="304"/>
    </row>
    <row r="744" spans="5:5">
      <c r="E744" s="304"/>
    </row>
    <row r="745" spans="5:5">
      <c r="E745" s="304"/>
    </row>
    <row r="746" spans="5:5">
      <c r="E746" s="304"/>
    </row>
    <row r="747" spans="5:5">
      <c r="E747" s="304"/>
    </row>
    <row r="748" spans="5:5">
      <c r="E748" s="304"/>
    </row>
    <row r="749" spans="5:5">
      <c r="E749" s="304"/>
    </row>
    <row r="750" spans="5:5">
      <c r="E750" s="304"/>
    </row>
    <row r="751" spans="5:5">
      <c r="E751" s="304"/>
    </row>
    <row r="752" spans="5:5">
      <c r="E752" s="304"/>
    </row>
    <row r="753" spans="5:5">
      <c r="E753" s="304"/>
    </row>
    <row r="754" spans="5:5">
      <c r="E754" s="304"/>
    </row>
    <row r="755" spans="5:5">
      <c r="E755" s="304"/>
    </row>
    <row r="756" spans="5:5">
      <c r="E756" s="304"/>
    </row>
    <row r="757" spans="5:5">
      <c r="E757" s="304"/>
    </row>
    <row r="758" spans="5:5">
      <c r="E758" s="304"/>
    </row>
    <row r="759" spans="5:5">
      <c r="E759" s="304"/>
    </row>
    <row r="760" spans="5:5">
      <c r="E760" s="304"/>
    </row>
    <row r="761" spans="5:5">
      <c r="E761" s="304"/>
    </row>
    <row r="762" spans="5:5">
      <c r="E762" s="304"/>
    </row>
    <row r="763" spans="5:5">
      <c r="E763" s="304"/>
    </row>
    <row r="764" spans="5:5">
      <c r="E764" s="304"/>
    </row>
    <row r="765" spans="5:5">
      <c r="E765" s="304"/>
    </row>
    <row r="766" spans="5:5">
      <c r="E766" s="304"/>
    </row>
    <row r="767" spans="5:5">
      <c r="E767" s="304"/>
    </row>
    <row r="768" spans="5:5">
      <c r="E768" s="304"/>
    </row>
    <row r="769" spans="5:5">
      <c r="E769" s="304"/>
    </row>
    <row r="770" spans="5:5">
      <c r="E770" s="304"/>
    </row>
    <row r="771" spans="5:5">
      <c r="E771" s="304"/>
    </row>
    <row r="772" spans="5:5">
      <c r="E772" s="304"/>
    </row>
    <row r="773" spans="5:5">
      <c r="E773" s="304"/>
    </row>
    <row r="774" spans="5:5">
      <c r="E774" s="304"/>
    </row>
    <row r="775" spans="5:5">
      <c r="E775" s="304"/>
    </row>
    <row r="776" spans="5:5">
      <c r="E776" s="304"/>
    </row>
    <row r="777" spans="5:5">
      <c r="E777" s="304"/>
    </row>
    <row r="778" spans="5:5">
      <c r="E778" s="304"/>
    </row>
    <row r="779" spans="5:5">
      <c r="E779" s="304"/>
    </row>
    <row r="780" spans="5:5">
      <c r="E780" s="304"/>
    </row>
    <row r="782" spans="5:5">
      <c r="E782" s="305"/>
    </row>
  </sheetData>
  <sheetProtection sheet="1" objects="1" scenarios="1"/>
  <conditionalFormatting sqref="B9:C391">
    <cfRule type="cellIs" dxfId="19" priority="2" operator="equal">
      <formula>authorityName</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0FE8-B0F2-4411-9872-BC28C1EE0460}">
  <sheetPr codeName="Sheet15"/>
  <dimension ref="A1:HZ429"/>
  <sheetViews>
    <sheetView showGridLines="0" zoomScale="85" zoomScaleNormal="85" workbookViewId="0">
      <pane xSplit="6" ySplit="13" topLeftCell="G14"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8.85546875" style="17" customWidth="1"/>
    <col min="2" max="2" width="29.140625" style="17" customWidth="1"/>
    <col min="3" max="4" width="8.5703125" style="59" customWidth="1"/>
    <col min="5" max="5" width="8.5703125" style="17" customWidth="1"/>
    <col min="6" max="6" width="1.85546875" style="17" customWidth="1"/>
    <col min="7" max="23" width="11.85546875" style="17" customWidth="1"/>
    <col min="24" max="24" width="6.85546875" style="17" customWidth="1"/>
    <col min="25" max="40" width="10.85546875" style="17" customWidth="1"/>
    <col min="41" max="41" width="6.85546875" style="17" customWidth="1"/>
    <col min="42" max="57" width="11.85546875" style="17" customWidth="1"/>
    <col min="58" max="58" width="6.85546875" style="17" customWidth="1"/>
    <col min="59" max="59" width="14.85546875" style="17" customWidth="1"/>
    <col min="60" max="60" width="6.85546875" style="17" customWidth="1"/>
    <col min="61" max="76" width="11.85546875" style="17" customWidth="1"/>
    <col min="77" max="77" width="6.85546875" style="17" customWidth="1"/>
    <col min="78" max="93" width="11.85546875" style="17" customWidth="1"/>
    <col min="94" max="94" width="6.85546875" style="17" customWidth="1"/>
    <col min="95" max="110" width="11.85546875" style="17" customWidth="1"/>
    <col min="111" max="111" width="6.85546875" style="17" customWidth="1"/>
    <col min="112" max="127" width="11.85546875" style="17" customWidth="1"/>
    <col min="128" max="128" width="6.85546875" style="17" customWidth="1"/>
    <col min="129" max="144" width="11.85546875" style="17" customWidth="1"/>
    <col min="145" max="145" width="6.85546875" style="17" customWidth="1"/>
    <col min="146" max="161" width="11.85546875" style="17" customWidth="1"/>
    <col min="162" max="162" width="6.85546875" style="17" customWidth="1"/>
    <col min="163" max="178" width="11.85546875" style="17" customWidth="1"/>
    <col min="179" max="179" width="6.85546875" style="17" customWidth="1"/>
    <col min="180" max="195" width="11.85546875" style="17" customWidth="1"/>
    <col min="196" max="196" width="6.85546875" style="17" customWidth="1"/>
    <col min="197" max="212" width="11.85546875" style="17" customWidth="1"/>
    <col min="213" max="213" width="6.85546875" style="17" customWidth="1"/>
    <col min="214" max="229" width="11.85546875" style="17" customWidth="1"/>
    <col min="230" max="230" width="6.85546875" style="17" customWidth="1"/>
    <col min="231" max="231" width="11.85546875" style="17" customWidth="1"/>
    <col min="232" max="233" width="13.28515625" style="17" customWidth="1"/>
    <col min="234" max="235" width="11.85546875" style="17" customWidth="1"/>
    <col min="236" max="16384" width="8.85546875" style="17"/>
  </cols>
  <sheetData>
    <row r="1" spans="1:234" s="48" customFormat="1" ht="15.75">
      <c r="A1" s="58" t="s">
        <v>1035</v>
      </c>
      <c r="C1" s="115"/>
      <c r="AO1" s="17"/>
      <c r="CQ1" s="436"/>
      <c r="CR1" s="436"/>
      <c r="CS1" s="436"/>
      <c r="CT1" s="436"/>
      <c r="CU1" s="436"/>
      <c r="CV1" s="436"/>
      <c r="CW1" s="436"/>
      <c r="CX1" s="436"/>
      <c r="CY1" s="436"/>
      <c r="CZ1" s="436"/>
      <c r="DA1" s="436"/>
      <c r="DB1" s="436"/>
      <c r="DC1" s="436"/>
      <c r="DD1" s="436"/>
      <c r="DE1" s="436"/>
      <c r="DF1" s="436"/>
      <c r="ER1" s="17"/>
      <c r="ES1" s="17"/>
      <c r="ET1" s="17"/>
      <c r="EU1" s="17"/>
      <c r="EV1" s="17"/>
      <c r="EW1" s="17"/>
      <c r="EX1" s="17"/>
      <c r="EY1" s="17"/>
      <c r="EZ1" s="17"/>
      <c r="FA1" s="17"/>
      <c r="FB1" s="17"/>
      <c r="FC1" s="17"/>
      <c r="FD1" s="17"/>
      <c r="FE1" s="17"/>
      <c r="FI1" s="17"/>
      <c r="FJ1" s="17"/>
      <c r="FK1" s="17"/>
      <c r="FL1" s="17"/>
      <c r="FM1" s="17"/>
      <c r="FN1" s="17"/>
      <c r="FO1" s="17"/>
      <c r="FP1" s="17"/>
      <c r="FQ1" s="17"/>
      <c r="FR1" s="17"/>
      <c r="FS1" s="17"/>
      <c r="FT1" s="17"/>
      <c r="FU1" s="17"/>
      <c r="FV1" s="17"/>
    </row>
    <row r="2" spans="1:234" s="48" customFormat="1">
      <c r="A2" s="85"/>
      <c r="C2" s="59"/>
      <c r="D2" s="59"/>
      <c r="G2" s="141" t="s">
        <v>1130</v>
      </c>
      <c r="AO2" s="17"/>
      <c r="AP2" s="141" t="s">
        <v>987</v>
      </c>
      <c r="BH2" s="17"/>
      <c r="BI2" s="141" t="s">
        <v>987</v>
      </c>
      <c r="CP2" s="17"/>
      <c r="CQ2" s="141"/>
      <c r="CR2" s="17"/>
      <c r="CS2" s="17"/>
      <c r="CT2" s="17"/>
      <c r="CU2" s="17"/>
      <c r="CV2" s="17"/>
      <c r="CW2" s="17"/>
      <c r="CX2" s="17"/>
      <c r="CY2" s="17"/>
      <c r="CZ2" s="17"/>
      <c r="DA2" s="17"/>
      <c r="DB2" s="17"/>
      <c r="DC2" s="17"/>
      <c r="DD2" s="17"/>
      <c r="DE2" s="17"/>
      <c r="DF2" s="17"/>
      <c r="DG2" s="17"/>
      <c r="DY2" s="115"/>
      <c r="EP2" s="17"/>
      <c r="EQ2" s="127"/>
      <c r="ER2" s="17"/>
      <c r="ES2" s="17"/>
      <c r="ET2" s="17"/>
      <c r="EU2" s="17"/>
      <c r="EV2" s="17"/>
      <c r="EW2" s="17"/>
      <c r="EX2" s="17"/>
      <c r="EY2" s="17"/>
      <c r="EZ2" s="17"/>
      <c r="FA2" s="17"/>
      <c r="FB2" s="17"/>
      <c r="FC2" s="17"/>
      <c r="FD2" s="17"/>
      <c r="FE2" s="17"/>
      <c r="FG2" s="17"/>
      <c r="FH2" s="127"/>
      <c r="FI2" s="17"/>
      <c r="FJ2" s="17"/>
      <c r="FK2" s="17"/>
      <c r="FL2" s="17"/>
      <c r="FM2" s="17"/>
      <c r="FN2" s="17"/>
      <c r="FO2" s="17"/>
      <c r="FP2" s="17"/>
      <c r="FQ2" s="17"/>
      <c r="FR2" s="17"/>
      <c r="FS2" s="17"/>
      <c r="FT2" s="17"/>
      <c r="FU2" s="17"/>
      <c r="FV2" s="17"/>
      <c r="FX2" s="141"/>
      <c r="FY2" s="17"/>
      <c r="FZ2" s="17"/>
      <c r="GA2" s="17"/>
      <c r="GB2" s="17"/>
      <c r="GC2" s="17"/>
      <c r="GD2" s="17"/>
      <c r="GE2" s="17"/>
      <c r="GF2" s="17"/>
      <c r="GG2" s="17"/>
      <c r="GH2" s="17"/>
      <c r="GI2" s="17"/>
      <c r="GJ2" s="17"/>
      <c r="GK2" s="17"/>
      <c r="GL2" s="17"/>
      <c r="GM2" s="17"/>
      <c r="GO2" s="141" t="s">
        <v>1117</v>
      </c>
      <c r="HF2" s="141"/>
      <c r="HG2" s="17"/>
      <c r="HH2" s="17"/>
      <c r="HI2" s="17"/>
      <c r="HJ2" s="17"/>
      <c r="HK2" s="17"/>
      <c r="HL2" s="17"/>
      <c r="HM2" s="17"/>
      <c r="HN2" s="17"/>
      <c r="HO2" s="17"/>
      <c r="HP2" s="17"/>
      <c r="HQ2" s="17"/>
      <c r="HR2" s="17"/>
      <c r="HS2" s="17"/>
      <c r="HT2" s="17"/>
      <c r="HU2" s="17"/>
    </row>
    <row r="3" spans="1:234" s="48" customFormat="1">
      <c r="A3" s="122" t="s">
        <v>954</v>
      </c>
      <c r="B3" s="148"/>
      <c r="C3" s="255"/>
      <c r="D3" s="257"/>
      <c r="E3" s="405"/>
      <c r="F3" s="146"/>
      <c r="G3" s="342">
        <f t="shared" ref="G3:U3" si="0">G398</f>
        <v>0</v>
      </c>
      <c r="H3" s="140">
        <f t="shared" si="0"/>
        <v>0</v>
      </c>
      <c r="I3" s="140">
        <f t="shared" si="0"/>
        <v>0</v>
      </c>
      <c r="J3" s="140">
        <f t="shared" si="0"/>
        <v>0</v>
      </c>
      <c r="K3" s="140">
        <f t="shared" si="0"/>
        <v>0</v>
      </c>
      <c r="L3" s="140">
        <f t="shared" si="0"/>
        <v>0</v>
      </c>
      <c r="M3" s="140">
        <f t="shared" si="0"/>
        <v>0</v>
      </c>
      <c r="N3" s="140">
        <f t="shared" si="0"/>
        <v>0</v>
      </c>
      <c r="O3" s="140">
        <f t="shared" si="0"/>
        <v>0</v>
      </c>
      <c r="P3" s="140">
        <f t="shared" si="0"/>
        <v>0</v>
      </c>
      <c r="Q3" s="140">
        <f t="shared" si="0"/>
        <v>0</v>
      </c>
      <c r="R3" s="140">
        <f t="shared" si="0"/>
        <v>0</v>
      </c>
      <c r="S3" s="140">
        <f t="shared" si="0"/>
        <v>0</v>
      </c>
      <c r="T3" s="140">
        <f t="shared" si="0"/>
        <v>0</v>
      </c>
      <c r="U3" s="140">
        <f t="shared" si="0"/>
        <v>0</v>
      </c>
      <c r="V3" s="140">
        <f>V398</f>
        <v>0</v>
      </c>
      <c r="W3" s="140">
        <f>W398</f>
        <v>0</v>
      </c>
      <c r="AO3" s="17"/>
      <c r="AP3" s="470" t="str">
        <f>INDEX(Inputs!$F$215:$F$230,MATCH(AP12,Inputs!$C$215:$C$230,0))</f>
        <v>Reset</v>
      </c>
      <c r="AQ3" s="191" t="str">
        <f>INDEX(Inputs!$F$215:$F$230,MATCH(AQ12,Inputs!$C$215:$C$230,0))</f>
        <v>No reset</v>
      </c>
      <c r="AR3" s="191" t="str">
        <f>INDEX(Inputs!$F$215:$F$230,MATCH(AR12,Inputs!$C$215:$C$230,0))</f>
        <v>No reset</v>
      </c>
      <c r="AS3" s="191" t="str">
        <f>INDEX(Inputs!$F$215:$F$230,MATCH(AS12,Inputs!$C$215:$C$230,0))</f>
        <v>No reset</v>
      </c>
      <c r="AT3" s="191" t="str">
        <f>INDEX(Inputs!$F$215:$F$230,MATCH(AT12,Inputs!$C$215:$C$230,0))</f>
        <v>No reset</v>
      </c>
      <c r="AU3" s="191" t="str">
        <f>INDEX(Inputs!$F$215:$F$230,MATCH(AU12,Inputs!$C$215:$C$230,0))</f>
        <v>No reset</v>
      </c>
      <c r="AV3" s="191" t="str">
        <f>INDEX(Inputs!$F$215:$F$230,MATCH(AV12,Inputs!$C$215:$C$230,0))</f>
        <v>No reset</v>
      </c>
      <c r="AW3" s="191" t="str">
        <f>INDEX(Inputs!$F$215:$F$230,MATCH(AW12,Inputs!$C$215:$C$230,0))</f>
        <v>No reset</v>
      </c>
      <c r="AX3" s="191" t="str">
        <f>INDEX(Inputs!$F$215:$F$230,MATCH(AX12,Inputs!$C$215:$C$230,0))</f>
        <v>No reset</v>
      </c>
      <c r="AY3" s="191" t="str">
        <f>INDEX(Inputs!$F$215:$F$230,MATCH(AY12,Inputs!$C$215:$C$230,0))</f>
        <v>No reset</v>
      </c>
      <c r="AZ3" s="191" t="str">
        <f>INDEX(Inputs!$F$215:$F$230,MATCH(AZ12,Inputs!$C$215:$C$230,0))</f>
        <v>No reset</v>
      </c>
      <c r="BA3" s="191" t="str">
        <f>INDEX(Inputs!$F$215:$F$230,MATCH(BA12,Inputs!$C$215:$C$230,0))</f>
        <v>No reset</v>
      </c>
      <c r="BB3" s="191" t="str">
        <f>INDEX(Inputs!$F$215:$F$230,MATCH(BB12,Inputs!$C$215:$C$230,0))</f>
        <v>No reset</v>
      </c>
      <c r="BC3" s="191" t="str">
        <f>INDEX(Inputs!$F$215:$F$230,MATCH(BC12,Inputs!$C$215:$C$230,0))</f>
        <v>No reset</v>
      </c>
      <c r="BD3" s="191" t="str">
        <f>INDEX(Inputs!$F$215:$F$230,MATCH(BD12,Inputs!$C$215:$C$230,0))</f>
        <v>No reset</v>
      </c>
      <c r="BE3" s="191" t="str">
        <f>INDEX(Inputs!$F$215:$F$230,MATCH(BE12,Inputs!$C$215:$C$230,0))</f>
        <v>No reset</v>
      </c>
      <c r="BH3" s="17"/>
      <c r="BI3" s="191" t="str">
        <f>INDEX(Inputs!$F$215:$F$230,MATCH(BI12,Inputs!$C$215:$C$230,0))</f>
        <v>Reset</v>
      </c>
      <c r="BJ3" s="191" t="str">
        <f>INDEX(Inputs!$F$215:$F$230,MATCH(BJ12,Inputs!$C$215:$C$230,0))</f>
        <v>No reset</v>
      </c>
      <c r="BK3" s="191" t="str">
        <f>INDEX(Inputs!$F$215:$F$230,MATCH(BK12,Inputs!$C$215:$C$230,0))</f>
        <v>No reset</v>
      </c>
      <c r="BL3" s="191" t="str">
        <f>INDEX(Inputs!$F$215:$F$230,MATCH(BL12,Inputs!$C$215:$C$230,0))</f>
        <v>No reset</v>
      </c>
      <c r="BM3" s="191" t="str">
        <f>INDEX(Inputs!$F$215:$F$230,MATCH(BM12,Inputs!$C$215:$C$230,0))</f>
        <v>No reset</v>
      </c>
      <c r="BN3" s="191" t="str">
        <f>INDEX(Inputs!$F$215:$F$230,MATCH(BN12,Inputs!$C$215:$C$230,0))</f>
        <v>No reset</v>
      </c>
      <c r="BO3" s="191" t="str">
        <f>INDEX(Inputs!$F$215:$F$230,MATCH(BO12,Inputs!$C$215:$C$230,0))</f>
        <v>No reset</v>
      </c>
      <c r="BP3" s="191" t="str">
        <f>INDEX(Inputs!$F$215:$F$230,MATCH(BP12,Inputs!$C$215:$C$230,0))</f>
        <v>No reset</v>
      </c>
      <c r="BQ3" s="191" t="str">
        <f>INDEX(Inputs!$F$215:$F$230,MATCH(BQ12,Inputs!$C$215:$C$230,0))</f>
        <v>No reset</v>
      </c>
      <c r="BR3" s="191" t="str">
        <f>INDEX(Inputs!$F$215:$F$230,MATCH(BR12,Inputs!$C$215:$C$230,0))</f>
        <v>No reset</v>
      </c>
      <c r="BS3" s="191" t="str">
        <f>INDEX(Inputs!$F$215:$F$230,MATCH(BS12,Inputs!$C$215:$C$230,0))</f>
        <v>No reset</v>
      </c>
      <c r="BT3" s="191" t="str">
        <f>INDEX(Inputs!$F$215:$F$230,MATCH(BT12,Inputs!$C$215:$C$230,0))</f>
        <v>No reset</v>
      </c>
      <c r="BU3" s="191" t="str">
        <f>INDEX(Inputs!$F$215:$F$230,MATCH(BU12,Inputs!$C$215:$C$230,0))</f>
        <v>No reset</v>
      </c>
      <c r="BV3" s="191" t="str">
        <f>INDEX(Inputs!$F$215:$F$230,MATCH(BV12,Inputs!$C$215:$C$230,0))</f>
        <v>No reset</v>
      </c>
      <c r="BW3" s="191" t="str">
        <f>INDEX(Inputs!$F$215:$F$230,MATCH(BW12,Inputs!$C$215:$C$230,0))</f>
        <v>No reset</v>
      </c>
      <c r="BX3" s="191" t="str">
        <f>INDEX(Inputs!$F$215:$F$230,MATCH(BX12,Inputs!$C$215:$C$230,0))</f>
        <v>No reset</v>
      </c>
      <c r="BZ3" s="434"/>
      <c r="CA3" s="434"/>
      <c r="CB3" s="434"/>
      <c r="CC3" s="434"/>
      <c r="CD3" s="434"/>
      <c r="CE3" s="434"/>
      <c r="CF3" s="434"/>
      <c r="CG3" s="434"/>
      <c r="CH3" s="434"/>
      <c r="CI3" s="434"/>
      <c r="CJ3" s="434"/>
      <c r="CK3" s="434"/>
      <c r="CL3" s="434"/>
      <c r="CM3" s="434"/>
      <c r="CN3" s="434"/>
      <c r="CO3" s="434"/>
      <c r="CP3" s="693"/>
      <c r="CQ3" s="694"/>
      <c r="CR3" s="400"/>
      <c r="CS3" s="400"/>
      <c r="CT3" s="400"/>
      <c r="CU3" s="400"/>
      <c r="CV3" s="400"/>
      <c r="CW3" s="400"/>
      <c r="CX3" s="400"/>
      <c r="CY3" s="400"/>
      <c r="CZ3" s="400"/>
      <c r="DA3" s="400"/>
      <c r="DB3" s="400"/>
      <c r="DC3" s="400"/>
      <c r="DD3" s="400"/>
      <c r="DE3" s="400"/>
      <c r="DF3" s="400"/>
      <c r="DG3" s="17"/>
      <c r="EP3" s="247"/>
      <c r="ER3" s="150"/>
      <c r="ES3" s="150"/>
      <c r="ET3" s="150"/>
      <c r="EU3" s="150"/>
      <c r="EV3" s="150"/>
      <c r="EW3" s="150"/>
      <c r="EX3" s="150"/>
      <c r="EY3" s="150"/>
      <c r="EZ3" s="150"/>
      <c r="FA3" s="150"/>
      <c r="FB3" s="150"/>
      <c r="FC3" s="150"/>
      <c r="FD3" s="150"/>
      <c r="FE3" s="150"/>
      <c r="FG3" s="247"/>
      <c r="FI3" s="150"/>
      <c r="FJ3" s="150"/>
      <c r="FK3" s="150"/>
      <c r="FL3" s="150"/>
      <c r="FM3" s="150"/>
      <c r="FN3" s="150"/>
      <c r="FO3" s="150"/>
      <c r="FP3" s="150"/>
      <c r="FQ3" s="150"/>
      <c r="FR3" s="150"/>
      <c r="FS3" s="150"/>
      <c r="FT3" s="150"/>
      <c r="FU3" s="150"/>
      <c r="FV3" s="150"/>
      <c r="FX3" s="150"/>
      <c r="FY3" s="150"/>
      <c r="FZ3" s="150"/>
      <c r="GA3" s="150"/>
      <c r="GB3" s="150"/>
      <c r="GC3" s="150"/>
      <c r="GD3" s="150"/>
      <c r="GE3" s="150"/>
      <c r="GF3" s="150"/>
      <c r="GG3" s="150"/>
      <c r="GH3" s="150"/>
      <c r="GI3" s="150"/>
      <c r="GJ3" s="150"/>
      <c r="GK3" s="150"/>
      <c r="GL3" s="150"/>
      <c r="GM3" s="150"/>
      <c r="GO3" s="408" t="e">
        <f ca="1">-1*FX398-DY398</f>
        <v>#REF!</v>
      </c>
      <c r="GP3" s="408" t="e">
        <f t="shared" ref="GP3:HD3" ca="1" si="1">-1*FY398-DZ398</f>
        <v>#REF!</v>
      </c>
      <c r="GQ3" s="408" t="e">
        <f t="shared" ca="1" si="1"/>
        <v>#REF!</v>
      </c>
      <c r="GR3" s="408" t="e">
        <f t="shared" ca="1" si="1"/>
        <v>#REF!</v>
      </c>
      <c r="GS3" s="408" t="e">
        <f t="shared" ca="1" si="1"/>
        <v>#REF!</v>
      </c>
      <c r="GT3" s="408" t="e">
        <f t="shared" ca="1" si="1"/>
        <v>#REF!</v>
      </c>
      <c r="GU3" s="408" t="e">
        <f t="shared" ca="1" si="1"/>
        <v>#REF!</v>
      </c>
      <c r="GV3" s="408" t="e">
        <f t="shared" ca="1" si="1"/>
        <v>#REF!</v>
      </c>
      <c r="GW3" s="408" t="e">
        <f t="shared" ca="1" si="1"/>
        <v>#REF!</v>
      </c>
      <c r="GX3" s="408" t="e">
        <f t="shared" ca="1" si="1"/>
        <v>#REF!</v>
      </c>
      <c r="GY3" s="408" t="e">
        <f t="shared" ca="1" si="1"/>
        <v>#REF!</v>
      </c>
      <c r="GZ3" s="408" t="e">
        <f t="shared" ca="1" si="1"/>
        <v>#REF!</v>
      </c>
      <c r="HA3" s="408" t="e">
        <f t="shared" ca="1" si="1"/>
        <v>#REF!</v>
      </c>
      <c r="HB3" s="408" t="e">
        <f t="shared" ca="1" si="1"/>
        <v>#REF!</v>
      </c>
      <c r="HC3" s="408" t="e">
        <f t="shared" ca="1" si="1"/>
        <v>#REF!</v>
      </c>
      <c r="HD3" s="408" t="e">
        <f t="shared" ca="1" si="1"/>
        <v>#REF!</v>
      </c>
      <c r="HF3" s="472"/>
      <c r="HG3" s="472"/>
      <c r="HH3" s="472"/>
      <c r="HI3" s="472"/>
      <c r="HJ3" s="472"/>
      <c r="HK3" s="472"/>
      <c r="HL3" s="472"/>
      <c r="HM3" s="472"/>
      <c r="HN3" s="472"/>
      <c r="HO3" s="472"/>
      <c r="HP3" s="472"/>
      <c r="HQ3" s="472"/>
      <c r="HR3" s="472"/>
      <c r="HS3" s="472"/>
      <c r="HT3" s="472"/>
      <c r="HU3" s="472"/>
    </row>
    <row r="4" spans="1:234" s="48" customFormat="1">
      <c r="A4" s="262" t="str">
        <f>inputLevyOption</f>
        <v>Option 1</v>
      </c>
      <c r="B4" s="148" t="s">
        <v>1028</v>
      </c>
      <c r="C4" s="256">
        <f>inputCPI</f>
        <v>0</v>
      </c>
      <c r="D4" s="258" t="s">
        <v>943</v>
      </c>
      <c r="E4" s="406"/>
      <c r="F4" s="146"/>
      <c r="AO4" s="17"/>
      <c r="AP4" s="118"/>
      <c r="AQ4" s="139"/>
      <c r="AR4" s="17"/>
      <c r="AS4" s="17"/>
      <c r="AT4" s="17"/>
      <c r="AU4" s="17"/>
      <c r="BH4" s="17"/>
      <c r="BZ4" s="17"/>
      <c r="CA4" s="17"/>
      <c r="CB4" s="17"/>
      <c r="CC4" s="17"/>
      <c r="CD4" s="17"/>
      <c r="CE4" s="17"/>
      <c r="CF4" s="17"/>
      <c r="CG4" s="17"/>
      <c r="CH4" s="17"/>
      <c r="CI4" s="17"/>
      <c r="CJ4" s="17"/>
      <c r="CK4" s="17"/>
      <c r="CL4" s="17"/>
      <c r="CM4" s="17"/>
      <c r="CN4" s="17"/>
      <c r="CO4" s="17"/>
      <c r="CP4" s="438"/>
      <c r="CQ4" s="17"/>
      <c r="CR4" s="17"/>
      <c r="CS4" s="17"/>
      <c r="CT4" s="17"/>
      <c r="CU4" s="17"/>
      <c r="CV4" s="17"/>
      <c r="CW4" s="17"/>
      <c r="CX4" s="17"/>
      <c r="CY4" s="17"/>
      <c r="CZ4" s="17"/>
      <c r="DA4" s="17"/>
      <c r="DB4" s="17"/>
      <c r="DC4" s="17"/>
      <c r="DD4" s="17"/>
      <c r="DE4" s="17"/>
      <c r="DF4" s="17"/>
      <c r="DG4" s="17"/>
      <c r="EP4" s="247"/>
      <c r="ER4" s="17"/>
      <c r="ES4" s="17"/>
      <c r="ET4" s="17"/>
      <c r="EU4" s="17"/>
      <c r="EV4" s="17"/>
      <c r="EW4" s="17"/>
      <c r="EX4" s="17"/>
      <c r="EY4" s="17"/>
      <c r="EZ4" s="17"/>
      <c r="FA4" s="17"/>
      <c r="FB4" s="17"/>
      <c r="FC4" s="17"/>
      <c r="FD4" s="17"/>
      <c r="FE4" s="17"/>
      <c r="FG4" s="247"/>
      <c r="FI4" s="17"/>
      <c r="FJ4" s="17"/>
      <c r="FK4" s="17"/>
      <c r="FL4" s="17"/>
      <c r="FM4" s="17"/>
      <c r="FN4" s="17"/>
      <c r="FO4" s="17"/>
      <c r="FP4" s="17"/>
      <c r="FQ4" s="17"/>
      <c r="FR4" s="17"/>
      <c r="FS4" s="17"/>
      <c r="FT4" s="17"/>
      <c r="FU4" s="17"/>
      <c r="FV4" s="17"/>
      <c r="FX4" s="17"/>
      <c r="FY4" s="17"/>
      <c r="FZ4" s="17"/>
      <c r="GA4" s="17"/>
      <c r="GB4" s="17"/>
      <c r="GC4" s="17"/>
      <c r="GD4" s="17"/>
      <c r="GE4" s="17"/>
      <c r="GF4" s="17"/>
      <c r="GG4" s="17"/>
      <c r="GH4" s="17"/>
      <c r="GI4" s="17"/>
      <c r="GJ4" s="17"/>
      <c r="GK4" s="17"/>
      <c r="GL4" s="17"/>
      <c r="GM4" s="17"/>
      <c r="HF4" s="473"/>
      <c r="HG4" s="473"/>
      <c r="HH4" s="473"/>
      <c r="HI4" s="473"/>
      <c r="HJ4" s="473"/>
      <c r="HK4" s="473"/>
      <c r="HL4" s="473"/>
      <c r="HM4" s="473"/>
      <c r="HN4" s="473"/>
      <c r="HO4" s="473"/>
      <c r="HP4" s="473"/>
      <c r="HQ4" s="473"/>
      <c r="HR4" s="473"/>
      <c r="HS4" s="473"/>
      <c r="HT4" s="473"/>
      <c r="HU4" s="473"/>
    </row>
    <row r="5" spans="1:234" s="48" customFormat="1">
      <c r="A5" s="121">
        <f>inputLevy2Cap</f>
        <v>50</v>
      </c>
      <c r="B5" s="148" t="s">
        <v>1303</v>
      </c>
      <c r="C5" s="485">
        <f>inputSafetyNet</f>
        <v>0</v>
      </c>
      <c r="D5" s="258" t="s">
        <v>944</v>
      </c>
      <c r="E5" s="406"/>
      <c r="F5" s="146"/>
      <c r="G5" s="141" t="s">
        <v>1132</v>
      </c>
      <c r="AO5" s="17"/>
      <c r="AP5" s="141" t="s">
        <v>1124</v>
      </c>
      <c r="AQ5" s="17"/>
      <c r="AR5" s="17"/>
      <c r="AS5" s="17"/>
      <c r="AT5" s="17"/>
      <c r="AU5" s="17"/>
      <c r="BH5" s="17"/>
      <c r="BI5" s="141" t="s">
        <v>1125</v>
      </c>
      <c r="BJ5" s="17"/>
      <c r="BK5" s="17"/>
      <c r="BL5" s="17"/>
      <c r="BM5" s="17"/>
      <c r="BN5" s="17"/>
      <c r="BZ5" s="141"/>
      <c r="CA5" s="17"/>
      <c r="CB5" s="17"/>
      <c r="CC5" s="17"/>
      <c r="CD5" s="17"/>
      <c r="CE5" s="17"/>
      <c r="CF5" s="17"/>
      <c r="CG5" s="17"/>
      <c r="CH5" s="17"/>
      <c r="CI5" s="17"/>
      <c r="CJ5" s="17"/>
      <c r="CK5" s="17"/>
      <c r="CL5" s="17"/>
      <c r="CM5" s="17"/>
      <c r="CN5" s="17"/>
      <c r="CO5" s="17"/>
      <c r="CP5" s="693"/>
      <c r="CQ5" s="694"/>
      <c r="CR5" s="400"/>
      <c r="CS5" s="400"/>
      <c r="CT5" s="400"/>
      <c r="CU5" s="400"/>
      <c r="CV5" s="400"/>
      <c r="CW5" s="400"/>
      <c r="CX5" s="400"/>
      <c r="CY5" s="400"/>
      <c r="CZ5" s="400"/>
      <c r="DA5" s="400"/>
      <c r="DB5" s="400"/>
      <c r="DC5" s="400"/>
      <c r="DD5" s="400"/>
      <c r="DE5" s="400"/>
      <c r="DF5" s="400"/>
      <c r="DG5" s="17"/>
      <c r="EP5" s="249"/>
      <c r="EQ5" s="59"/>
      <c r="FG5" s="249"/>
      <c r="FH5" s="59"/>
    </row>
    <row r="6" spans="1:234" s="48" customFormat="1">
      <c r="A6" s="254">
        <f>inputLevy3Thresh</f>
        <v>0.2</v>
      </c>
      <c r="B6" s="148" t="s">
        <v>1304</v>
      </c>
      <c r="C6" s="121" t="str">
        <f>inputPool</f>
        <v>No</v>
      </c>
      <c r="D6" s="258" t="s">
        <v>1119</v>
      </c>
      <c r="E6" s="406"/>
      <c r="F6" s="146"/>
      <c r="G6" s="342">
        <f>C8</f>
        <v>0</v>
      </c>
      <c r="H6" s="140" t="e">
        <f ca="1">MAX(H3-AP398,0)</f>
        <v>#REF!</v>
      </c>
      <c r="I6" s="140" t="e">
        <f t="shared" ref="I6:W6" ca="1" si="2">MAX(I3-AQ398,0)</f>
        <v>#REF!</v>
      </c>
      <c r="J6" s="140" t="e">
        <f t="shared" ca="1" si="2"/>
        <v>#REF!</v>
      </c>
      <c r="K6" s="140" t="e">
        <f t="shared" ca="1" si="2"/>
        <v>#REF!</v>
      </c>
      <c r="L6" s="140" t="e">
        <f t="shared" ca="1" si="2"/>
        <v>#REF!</v>
      </c>
      <c r="M6" s="140" t="e">
        <f t="shared" ca="1" si="2"/>
        <v>#REF!</v>
      </c>
      <c r="N6" s="140" t="e">
        <f t="shared" ca="1" si="2"/>
        <v>#REF!</v>
      </c>
      <c r="O6" s="140" t="e">
        <f t="shared" ca="1" si="2"/>
        <v>#REF!</v>
      </c>
      <c r="P6" s="140" t="e">
        <f t="shared" ca="1" si="2"/>
        <v>#REF!</v>
      </c>
      <c r="Q6" s="140" t="e">
        <f t="shared" ca="1" si="2"/>
        <v>#REF!</v>
      </c>
      <c r="R6" s="140" t="e">
        <f t="shared" ca="1" si="2"/>
        <v>#REF!</v>
      </c>
      <c r="S6" s="140" t="e">
        <f t="shared" ca="1" si="2"/>
        <v>#REF!</v>
      </c>
      <c r="T6" s="140" t="e">
        <f t="shared" ca="1" si="2"/>
        <v>#REF!</v>
      </c>
      <c r="U6" s="140" t="e">
        <f t="shared" ca="1" si="2"/>
        <v>#REF!</v>
      </c>
      <c r="V6" s="140" t="e">
        <f t="shared" ca="1" si="2"/>
        <v>#REF!</v>
      </c>
      <c r="W6" s="140" t="e">
        <f t="shared" ca="1" si="2"/>
        <v>#REF!</v>
      </c>
      <c r="AO6" s="17"/>
      <c r="AP6" s="345">
        <f>IF(AP3="Reset",(G3-G6*$A$8)*(1+$C$4),"")</f>
        <v>0</v>
      </c>
      <c r="AQ6" s="345" t="str">
        <f>IF(AQ3="Reset",(H3-H6*$A$9)*(1+$C$4),"")</f>
        <v/>
      </c>
      <c r="AR6" s="345" t="str">
        <f t="shared" ref="AR6:BE6" si="3">IF(AR3="Reset",(I3-I6*$A$9)*(1+$C$4),"")</f>
        <v/>
      </c>
      <c r="AS6" s="345" t="str">
        <f t="shared" si="3"/>
        <v/>
      </c>
      <c r="AT6" s="345" t="str">
        <f t="shared" si="3"/>
        <v/>
      </c>
      <c r="AU6" s="345" t="str">
        <f t="shared" si="3"/>
        <v/>
      </c>
      <c r="AV6" s="345" t="str">
        <f t="shared" si="3"/>
        <v/>
      </c>
      <c r="AW6" s="345" t="str">
        <f t="shared" si="3"/>
        <v/>
      </c>
      <c r="AX6" s="345" t="str">
        <f t="shared" si="3"/>
        <v/>
      </c>
      <c r="AY6" s="345" t="str">
        <f t="shared" si="3"/>
        <v/>
      </c>
      <c r="AZ6" s="345" t="str">
        <f t="shared" si="3"/>
        <v/>
      </c>
      <c r="BA6" s="345" t="str">
        <f t="shared" si="3"/>
        <v/>
      </c>
      <c r="BB6" s="345" t="str">
        <f t="shared" si="3"/>
        <v/>
      </c>
      <c r="BC6" s="345" t="str">
        <f t="shared" si="3"/>
        <v/>
      </c>
      <c r="BD6" s="345" t="str">
        <f t="shared" si="3"/>
        <v/>
      </c>
      <c r="BE6" s="345" t="str">
        <f t="shared" si="3"/>
        <v/>
      </c>
      <c r="BI6" s="345">
        <f>AP6</f>
        <v>0</v>
      </c>
      <c r="BJ6" s="345" t="str">
        <f t="shared" ref="BJ6:BX6" si="4">AQ6</f>
        <v/>
      </c>
      <c r="BK6" s="345" t="str">
        <f t="shared" si="4"/>
        <v/>
      </c>
      <c r="BL6" s="345" t="str">
        <f t="shared" si="4"/>
        <v/>
      </c>
      <c r="BM6" s="345" t="str">
        <f t="shared" si="4"/>
        <v/>
      </c>
      <c r="BN6" s="345" t="str">
        <f t="shared" si="4"/>
        <v/>
      </c>
      <c r="BO6" s="345" t="str">
        <f t="shared" si="4"/>
        <v/>
      </c>
      <c r="BP6" s="345" t="str">
        <f t="shared" si="4"/>
        <v/>
      </c>
      <c r="BQ6" s="345" t="str">
        <f t="shared" si="4"/>
        <v/>
      </c>
      <c r="BR6" s="345" t="str">
        <f t="shared" si="4"/>
        <v/>
      </c>
      <c r="BS6" s="345" t="str">
        <f t="shared" si="4"/>
        <v/>
      </c>
      <c r="BT6" s="345" t="str">
        <f t="shared" si="4"/>
        <v/>
      </c>
      <c r="BU6" s="345" t="str">
        <f t="shared" si="4"/>
        <v/>
      </c>
      <c r="BV6" s="345" t="str">
        <f t="shared" si="4"/>
        <v/>
      </c>
      <c r="BW6" s="345" t="str">
        <f t="shared" si="4"/>
        <v/>
      </c>
      <c r="BX6" s="345" t="str">
        <f t="shared" si="4"/>
        <v/>
      </c>
      <c r="BZ6" s="400"/>
      <c r="CA6" s="400"/>
      <c r="CB6" s="400"/>
      <c r="CC6" s="400"/>
      <c r="CD6" s="400"/>
      <c r="CE6" s="400"/>
      <c r="CF6" s="400"/>
      <c r="CG6" s="400"/>
      <c r="CH6" s="400"/>
      <c r="CI6" s="400"/>
      <c r="CJ6" s="400"/>
      <c r="CK6" s="400"/>
      <c r="CL6" s="400"/>
      <c r="CM6" s="400"/>
      <c r="CN6" s="400"/>
      <c r="CO6" s="400"/>
      <c r="CP6" s="438"/>
      <c r="CQ6" s="17"/>
      <c r="CR6" s="17"/>
      <c r="CS6" s="17"/>
      <c r="CT6" s="17"/>
      <c r="CU6" s="17"/>
      <c r="CV6" s="17"/>
      <c r="CW6" s="17"/>
      <c r="CX6" s="17"/>
      <c r="CY6" s="17"/>
      <c r="CZ6" s="17"/>
      <c r="DA6" s="17"/>
      <c r="DB6" s="17"/>
      <c r="DC6" s="17"/>
      <c r="DD6" s="17"/>
      <c r="DE6" s="17"/>
      <c r="DF6" s="17"/>
      <c r="DG6" s="17"/>
      <c r="DH6" s="441"/>
      <c r="DI6" s="441"/>
      <c r="DJ6" s="441"/>
      <c r="DK6" s="441"/>
      <c r="DL6" s="441"/>
      <c r="DM6" s="441"/>
      <c r="DN6" s="441"/>
      <c r="DO6" s="441"/>
      <c r="DP6" s="441"/>
      <c r="DQ6" s="441"/>
      <c r="DR6" s="441"/>
      <c r="DS6" s="441"/>
      <c r="DT6" s="441"/>
      <c r="DU6" s="441"/>
      <c r="DV6" s="441"/>
      <c r="DW6" s="441"/>
      <c r="EP6" s="248"/>
      <c r="EQ6" s="250"/>
      <c r="FG6" s="248"/>
      <c r="FH6" s="250"/>
    </row>
    <row r="7" spans="1:234" s="48" customFormat="1">
      <c r="A7" s="121">
        <f>inputLevy3Rate</f>
        <v>30</v>
      </c>
      <c r="B7" s="401" t="s">
        <v>1305</v>
      </c>
      <c r="C7" s="121"/>
      <c r="D7" s="258"/>
      <c r="E7" s="406"/>
      <c r="F7" s="146"/>
      <c r="X7" s="17"/>
      <c r="Y7" s="17"/>
      <c r="Z7" s="17"/>
      <c r="AA7" s="17"/>
      <c r="AB7" s="17"/>
      <c r="AC7" s="17"/>
      <c r="AD7" s="17"/>
      <c r="AE7" s="17"/>
      <c r="AF7" s="17"/>
      <c r="AG7" s="17"/>
      <c r="AH7" s="17"/>
      <c r="AI7" s="17"/>
      <c r="AJ7" s="17"/>
      <c r="AK7" s="17"/>
      <c r="AL7" s="17"/>
      <c r="AM7" s="17"/>
      <c r="AN7" s="17"/>
      <c r="AO7" s="17"/>
      <c r="AP7" s="343"/>
      <c r="AQ7" s="343"/>
      <c r="AR7" s="343"/>
      <c r="AS7" s="343"/>
      <c r="AT7" s="343"/>
      <c r="AU7" s="343"/>
      <c r="AV7" s="343"/>
      <c r="AW7" s="343"/>
      <c r="AX7" s="343"/>
      <c r="AY7" s="343"/>
      <c r="AZ7" s="343"/>
      <c r="BA7" s="343"/>
      <c r="BB7" s="343"/>
      <c r="BC7" s="343"/>
      <c r="BD7" s="343"/>
      <c r="BE7" s="343"/>
      <c r="BF7" s="17"/>
      <c r="BG7" s="17"/>
      <c r="BH7" s="147"/>
      <c r="BI7" s="17"/>
      <c r="BJ7" s="17"/>
      <c r="BK7" s="17"/>
      <c r="BL7" s="17"/>
      <c r="BM7" s="17"/>
      <c r="BN7" s="17"/>
      <c r="BO7" s="17"/>
      <c r="BP7" s="17"/>
      <c r="BQ7" s="17"/>
      <c r="BR7" s="17"/>
      <c r="BS7" s="17"/>
      <c r="BT7" s="17"/>
      <c r="BU7" s="17"/>
      <c r="BV7" s="17"/>
      <c r="BW7" s="17"/>
      <c r="BX7" s="17"/>
      <c r="BY7" s="17"/>
      <c r="BZ7" s="147"/>
      <c r="CA7" s="147"/>
      <c r="CB7" s="147"/>
      <c r="CC7" s="147"/>
      <c r="CD7" s="147"/>
      <c r="CE7" s="147"/>
      <c r="CF7" s="147"/>
      <c r="CG7" s="147"/>
      <c r="CH7" s="147"/>
      <c r="CI7" s="147"/>
      <c r="CJ7" s="147"/>
      <c r="CK7" s="147"/>
      <c r="CL7" s="147"/>
      <c r="CM7" s="147"/>
      <c r="CN7" s="147"/>
      <c r="CO7" s="147"/>
      <c r="CP7" s="440"/>
      <c r="CQ7" s="437"/>
      <c r="CR7" s="437"/>
      <c r="CS7" s="437"/>
      <c r="CT7" s="437"/>
      <c r="CU7" s="437"/>
      <c r="CV7" s="437"/>
      <c r="CW7" s="437"/>
      <c r="CX7" s="437"/>
      <c r="CY7" s="437"/>
      <c r="CZ7" s="437"/>
      <c r="DA7" s="437"/>
      <c r="DB7" s="437"/>
      <c r="DC7" s="437"/>
      <c r="DD7" s="437"/>
      <c r="DE7" s="437"/>
      <c r="DF7" s="43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59"/>
      <c r="EP7" s="247"/>
      <c r="ER7" s="59"/>
      <c r="ES7" s="59"/>
      <c r="ET7" s="59"/>
      <c r="EU7" s="59"/>
      <c r="EV7" s="59"/>
      <c r="EW7" s="59"/>
      <c r="EX7" s="59"/>
      <c r="EY7" s="59"/>
      <c r="EZ7" s="59"/>
      <c r="FA7" s="59"/>
      <c r="FB7" s="59"/>
      <c r="FC7" s="59"/>
      <c r="FD7" s="59"/>
      <c r="FE7" s="59"/>
      <c r="FF7" s="59"/>
      <c r="FG7" s="247"/>
      <c r="FI7" s="59"/>
      <c r="FJ7" s="59"/>
      <c r="FK7" s="59"/>
      <c r="FL7" s="59"/>
      <c r="FM7" s="59"/>
      <c r="FN7" s="59"/>
      <c r="FO7" s="59"/>
      <c r="FP7" s="59"/>
      <c r="FQ7" s="59"/>
      <c r="FR7" s="59"/>
      <c r="FS7" s="59"/>
      <c r="FT7" s="59"/>
      <c r="FU7" s="59"/>
      <c r="FV7" s="59"/>
      <c r="FW7" s="59"/>
      <c r="FX7" s="59"/>
      <c r="FY7" s="59"/>
      <c r="FZ7" s="59"/>
      <c r="GA7" s="59"/>
      <c r="GB7" s="59"/>
      <c r="GC7" s="59"/>
      <c r="GD7" s="59"/>
      <c r="GE7" s="59"/>
      <c r="GF7" s="59"/>
      <c r="GG7" s="59"/>
      <c r="GH7" s="59"/>
      <c r="GI7" s="59"/>
      <c r="GJ7" s="59"/>
      <c r="GK7" s="59"/>
      <c r="GL7" s="59"/>
      <c r="GM7" s="59"/>
      <c r="GN7" s="59"/>
      <c r="GO7" s="444"/>
      <c r="GP7" s="444"/>
      <c r="GQ7" s="444"/>
      <c r="GR7" s="444"/>
      <c r="GS7" s="444"/>
      <c r="GT7" s="444"/>
      <c r="GU7" s="444"/>
      <c r="GV7" s="444"/>
      <c r="GW7" s="444"/>
      <c r="GX7" s="444"/>
      <c r="GY7" s="444"/>
      <c r="GZ7" s="444"/>
      <c r="HA7" s="444"/>
      <c r="HB7" s="444"/>
      <c r="HC7" s="444"/>
      <c r="HD7" s="444"/>
      <c r="HE7" s="59"/>
      <c r="HF7" s="445"/>
      <c r="HG7" s="445"/>
      <c r="HH7" s="445"/>
      <c r="HI7" s="445"/>
      <c r="HJ7" s="445"/>
      <c r="HK7" s="445"/>
      <c r="HL7" s="445"/>
      <c r="HM7" s="445"/>
      <c r="HN7" s="445"/>
      <c r="HO7" s="445"/>
      <c r="HP7" s="445"/>
      <c r="HQ7" s="445"/>
      <c r="HR7" s="445"/>
      <c r="HS7" s="445"/>
      <c r="HT7" s="445"/>
      <c r="HU7" s="445"/>
      <c r="HV7" s="59"/>
    </row>
    <row r="8" spans="1:234" s="59" customFormat="1" ht="14.45" customHeight="1">
      <c r="A8" s="123">
        <f>inputGainsCurrent</f>
        <v>0</v>
      </c>
      <c r="B8" s="258" t="s">
        <v>1101</v>
      </c>
      <c r="C8" s="314">
        <f>inputGainsValue</f>
        <v>0</v>
      </c>
      <c r="D8" s="258" t="s">
        <v>1072</v>
      </c>
      <c r="E8" s="406"/>
      <c r="F8" s="146"/>
      <c r="G8" s="141"/>
      <c r="H8" s="17"/>
      <c r="I8" s="17"/>
      <c r="J8" s="17"/>
      <c r="K8" s="17"/>
      <c r="L8" s="17"/>
      <c r="M8" s="17"/>
      <c r="N8" s="17"/>
      <c r="O8" s="17"/>
      <c r="P8" s="17"/>
      <c r="Q8" s="17"/>
      <c r="R8" s="17"/>
      <c r="S8" s="17"/>
      <c r="T8" s="17"/>
      <c r="U8" s="17"/>
      <c r="V8" s="17"/>
      <c r="W8" s="17"/>
      <c r="AP8" s="344"/>
      <c r="AQ8" s="344"/>
      <c r="AR8" s="344"/>
      <c r="AS8" s="344"/>
      <c r="AT8" s="344"/>
      <c r="AU8" s="344"/>
      <c r="AV8" s="344"/>
      <c r="AW8" s="344"/>
      <c r="AX8" s="344"/>
      <c r="AY8" s="344"/>
      <c r="AZ8" s="344"/>
      <c r="BA8" s="344"/>
      <c r="BB8" s="344"/>
      <c r="BC8" s="344"/>
      <c r="BD8" s="344"/>
      <c r="BE8" s="344"/>
    </row>
    <row r="9" spans="1:234" s="59" customFormat="1" ht="14.45" customHeight="1">
      <c r="A9" s="123">
        <f>inputGainsFuture</f>
        <v>0.5</v>
      </c>
      <c r="B9" s="258" t="s">
        <v>1102</v>
      </c>
      <c r="C9" s="402"/>
      <c r="D9" s="403"/>
      <c r="E9" s="407"/>
      <c r="F9" s="146"/>
      <c r="G9" s="469"/>
      <c r="H9" s="400"/>
      <c r="I9" s="400"/>
      <c r="J9" s="400"/>
      <c r="K9" s="400"/>
      <c r="L9" s="400"/>
      <c r="M9" s="400"/>
      <c r="N9" s="400"/>
      <c r="O9" s="400"/>
      <c r="P9" s="400"/>
      <c r="Q9" s="400"/>
      <c r="R9" s="400"/>
      <c r="S9" s="400"/>
      <c r="T9" s="400"/>
      <c r="U9" s="400"/>
      <c r="V9" s="400"/>
      <c r="W9" s="400"/>
      <c r="AP9" s="437"/>
      <c r="AQ9" s="437"/>
      <c r="AR9" s="437"/>
      <c r="AS9" s="437"/>
      <c r="AT9" s="437"/>
      <c r="AU9" s="437"/>
      <c r="AV9" s="437"/>
      <c r="AW9" s="437"/>
      <c r="AX9" s="437"/>
      <c r="AY9" s="437"/>
      <c r="AZ9" s="437"/>
      <c r="BA9" s="437"/>
      <c r="BB9" s="437"/>
      <c r="BC9" s="437"/>
      <c r="BD9" s="437"/>
      <c r="BE9" s="437"/>
      <c r="BJ9" s="508"/>
    </row>
    <row r="10" spans="1:234" s="59" customFormat="1" ht="14.45" customHeight="1">
      <c r="A10" s="433"/>
      <c r="B10" s="146"/>
      <c r="C10" s="433"/>
      <c r="D10" s="146"/>
      <c r="E10" s="146"/>
      <c r="F10" s="146"/>
    </row>
    <row r="11" spans="1:234" s="59" customFormat="1" ht="14.45" customHeight="1" thickBot="1">
      <c r="C11" s="146"/>
      <c r="D11" s="146"/>
      <c r="G11" s="172" t="s">
        <v>1042</v>
      </c>
      <c r="H11" s="173"/>
      <c r="I11" s="173"/>
      <c r="J11" s="173"/>
      <c r="K11" s="173"/>
      <c r="L11" s="173"/>
      <c r="M11" s="173"/>
      <c r="N11" s="173"/>
      <c r="O11" s="173"/>
      <c r="P11" s="173"/>
      <c r="Q11" s="173"/>
      <c r="R11" s="173"/>
      <c r="S11" s="173"/>
      <c r="T11" s="173"/>
      <c r="U11" s="173"/>
      <c r="V11" s="173"/>
      <c r="W11" s="173"/>
      <c r="Y11" s="151" t="s">
        <v>967</v>
      </c>
      <c r="Z11" s="152"/>
      <c r="AA11" s="152"/>
      <c r="AB11" s="152"/>
      <c r="AC11" s="152"/>
      <c r="AD11" s="152"/>
      <c r="AE11" s="152"/>
      <c r="AF11" s="152"/>
      <c r="AG11" s="152"/>
      <c r="AH11" s="152"/>
      <c r="AI11" s="152"/>
      <c r="AJ11" s="152"/>
      <c r="AK11" s="152"/>
      <c r="AL11" s="152"/>
      <c r="AM11" s="152"/>
      <c r="AN11" s="152"/>
      <c r="AP11" s="151" t="s">
        <v>1036</v>
      </c>
      <c r="AQ11" s="152"/>
      <c r="AR11" s="152"/>
      <c r="AS11" s="152"/>
      <c r="AT11" s="152"/>
      <c r="AU11" s="152"/>
      <c r="AV11" s="152"/>
      <c r="AW11" s="152"/>
      <c r="AX11" s="152"/>
      <c r="AY11" s="152"/>
      <c r="AZ11" s="152"/>
      <c r="BA11" s="152"/>
      <c r="BB11" s="152"/>
      <c r="BC11" s="152"/>
      <c r="BD11" s="152"/>
      <c r="BE11" s="152"/>
      <c r="BG11" s="427" t="s">
        <v>986</v>
      </c>
      <c r="BI11" s="151" t="s">
        <v>1037</v>
      </c>
      <c r="BJ11" s="152"/>
      <c r="BK11" s="152"/>
      <c r="BL11" s="152"/>
      <c r="BM11" s="152"/>
      <c r="BN11" s="152"/>
      <c r="BO11" s="152"/>
      <c r="BP11" s="152"/>
      <c r="BQ11" s="152"/>
      <c r="BR11" s="152"/>
      <c r="BS11" s="152"/>
      <c r="BT11" s="152"/>
      <c r="BU11" s="152"/>
      <c r="BV11" s="152"/>
      <c r="BW11" s="152"/>
      <c r="BX11" s="152"/>
      <c r="BZ11" s="172" t="s">
        <v>952</v>
      </c>
      <c r="CA11" s="173"/>
      <c r="CB11" s="435"/>
      <c r="CC11" s="173"/>
      <c r="CD11" s="173"/>
      <c r="CE11" s="173"/>
      <c r="CF11" s="173"/>
      <c r="CG11" s="173"/>
      <c r="CH11" s="173"/>
      <c r="CI11" s="173"/>
      <c r="CJ11" s="173"/>
      <c r="CK11" s="173"/>
      <c r="CL11" s="173"/>
      <c r="CM11" s="173"/>
      <c r="CN11" s="173"/>
      <c r="CO11" s="173"/>
      <c r="CQ11" s="439" t="s">
        <v>1105</v>
      </c>
      <c r="CR11" s="152"/>
      <c r="CS11" s="152"/>
      <c r="CT11" s="152"/>
      <c r="CU11" s="152"/>
      <c r="CV11" s="152"/>
      <c r="CW11" s="152"/>
      <c r="CX11" s="152"/>
      <c r="CY11" s="152"/>
      <c r="CZ11" s="152"/>
      <c r="DA11" s="152"/>
      <c r="DB11" s="152"/>
      <c r="DC11" s="152"/>
      <c r="DD11" s="152"/>
      <c r="DE11" s="152"/>
      <c r="DF11" s="152"/>
      <c r="DH11" s="151" t="s">
        <v>999</v>
      </c>
      <c r="DI11" s="152"/>
      <c r="DJ11" s="152"/>
      <c r="DK11" s="152"/>
      <c r="DL11" s="152"/>
      <c r="DM11" s="152"/>
      <c r="DN11" s="152"/>
      <c r="DO11" s="152"/>
      <c r="DP11" s="152"/>
      <c r="DQ11" s="152"/>
      <c r="DR11" s="152"/>
      <c r="DS11" s="152"/>
      <c r="DT11" s="152"/>
      <c r="DU11" s="152"/>
      <c r="DV11" s="152"/>
      <c r="DW11" s="152"/>
      <c r="DY11" s="172" t="s">
        <v>998</v>
      </c>
      <c r="DZ11" s="173"/>
      <c r="EA11" s="173"/>
      <c r="EB11" s="173"/>
      <c r="EC11" s="173"/>
      <c r="ED11" s="173"/>
      <c r="EE11" s="173"/>
      <c r="EF11" s="173"/>
      <c r="EG11" s="173"/>
      <c r="EH11" s="173"/>
      <c r="EI11" s="173"/>
      <c r="EJ11" s="173"/>
      <c r="EK11" s="173"/>
      <c r="EL11" s="173"/>
      <c r="EM11" s="173"/>
      <c r="EN11" s="173"/>
      <c r="EP11" s="151" t="s">
        <v>1038</v>
      </c>
      <c r="EQ11" s="152"/>
      <c r="ER11" s="152"/>
      <c r="ES11" s="152"/>
      <c r="ET11" s="152"/>
      <c r="EU11" s="152"/>
      <c r="EV11" s="152"/>
      <c r="EW11" s="152"/>
      <c r="EX11" s="152"/>
      <c r="EY11" s="152"/>
      <c r="EZ11" s="152"/>
      <c r="FA11" s="152"/>
      <c r="FB11" s="152"/>
      <c r="FC11" s="152"/>
      <c r="FD11" s="152"/>
      <c r="FE11" s="152"/>
      <c r="FG11" s="151" t="s">
        <v>1025</v>
      </c>
      <c r="FH11" s="152"/>
      <c r="FI11" s="152"/>
      <c r="FJ11" s="152"/>
      <c r="FK11" s="152"/>
      <c r="FL11" s="152"/>
      <c r="FM11" s="152"/>
      <c r="FN11" s="152"/>
      <c r="FO11" s="152"/>
      <c r="FP11" s="152"/>
      <c r="FQ11" s="152"/>
      <c r="FR11" s="152"/>
      <c r="FS11" s="152"/>
      <c r="FT11" s="152"/>
      <c r="FU11" s="152"/>
      <c r="FV11" s="152"/>
      <c r="FX11" s="172" t="s">
        <v>997</v>
      </c>
      <c r="FY11" s="173"/>
      <c r="FZ11" s="173"/>
      <c r="GA11" s="173"/>
      <c r="GB11" s="173"/>
      <c r="GC11" s="173"/>
      <c r="GD11" s="173"/>
      <c r="GE11" s="173"/>
      <c r="GF11" s="173"/>
      <c r="GG11" s="173"/>
      <c r="GH11" s="173"/>
      <c r="GI11" s="173"/>
      <c r="GJ11" s="173"/>
      <c r="GK11" s="173"/>
      <c r="GL11" s="173"/>
      <c r="GM11" s="173"/>
      <c r="GO11" s="172" t="s">
        <v>1116</v>
      </c>
      <c r="GP11" s="173"/>
      <c r="GQ11" s="173"/>
      <c r="GR11" s="173"/>
      <c r="GS11" s="173"/>
      <c r="GT11" s="173"/>
      <c r="GU11" s="173"/>
      <c r="GV11" s="173"/>
      <c r="GW11" s="173"/>
      <c r="GX11" s="173"/>
      <c r="GY11" s="173"/>
      <c r="GZ11" s="173"/>
      <c r="HA11" s="173"/>
      <c r="HB11" s="173"/>
      <c r="HC11" s="173"/>
      <c r="HD11" s="173"/>
      <c r="HF11" s="172" t="s">
        <v>1247</v>
      </c>
      <c r="HG11" s="173"/>
      <c r="HH11" s="173"/>
      <c r="HI11" s="173"/>
      <c r="HJ11" s="173"/>
      <c r="HK11" s="173"/>
      <c r="HL11" s="173"/>
      <c r="HM11" s="173"/>
      <c r="HN11" s="173"/>
      <c r="HO11" s="173"/>
      <c r="HP11" s="173"/>
      <c r="HQ11" s="173"/>
      <c r="HR11" s="173"/>
      <c r="HS11" s="173"/>
      <c r="HT11" s="173"/>
      <c r="HU11" s="173"/>
      <c r="HW11" s="428" t="s">
        <v>1248</v>
      </c>
      <c r="HX11" s="152"/>
      <c r="HY11" s="152"/>
      <c r="HZ11" s="152"/>
    </row>
    <row r="12" spans="1:234" s="59" customFormat="1" ht="14.45" customHeight="1">
      <c r="G12" s="142" t="s">
        <v>899</v>
      </c>
      <c r="H12" s="169" t="s">
        <v>900</v>
      </c>
      <c r="I12" s="165" t="s">
        <v>838</v>
      </c>
      <c r="J12" s="165" t="s">
        <v>839</v>
      </c>
      <c r="K12" s="165" t="s">
        <v>840</v>
      </c>
      <c r="L12" s="165" t="s">
        <v>841</v>
      </c>
      <c r="M12" s="165" t="s">
        <v>842</v>
      </c>
      <c r="N12" s="165" t="s">
        <v>843</v>
      </c>
      <c r="O12" s="165" t="s">
        <v>844</v>
      </c>
      <c r="P12" s="165" t="s">
        <v>845</v>
      </c>
      <c r="Q12" s="165" t="s">
        <v>846</v>
      </c>
      <c r="R12" s="165" t="s">
        <v>847</v>
      </c>
      <c r="S12" s="165" t="s">
        <v>848</v>
      </c>
      <c r="T12" s="165" t="s">
        <v>849</v>
      </c>
      <c r="U12" s="165" t="s">
        <v>850</v>
      </c>
      <c r="V12" s="165" t="s">
        <v>851</v>
      </c>
      <c r="W12" s="165" t="s">
        <v>852</v>
      </c>
      <c r="Y12" s="165" t="s">
        <v>900</v>
      </c>
      <c r="Z12" s="165" t="s">
        <v>838</v>
      </c>
      <c r="AA12" s="165" t="s">
        <v>839</v>
      </c>
      <c r="AB12" s="165" t="s">
        <v>840</v>
      </c>
      <c r="AC12" s="165" t="s">
        <v>841</v>
      </c>
      <c r="AD12" s="165" t="s">
        <v>842</v>
      </c>
      <c r="AE12" s="165" t="s">
        <v>843</v>
      </c>
      <c r="AF12" s="165" t="s">
        <v>844</v>
      </c>
      <c r="AG12" s="165" t="s">
        <v>845</v>
      </c>
      <c r="AH12" s="165" t="s">
        <v>846</v>
      </c>
      <c r="AI12" s="165" t="s">
        <v>847</v>
      </c>
      <c r="AJ12" s="165" t="s">
        <v>848</v>
      </c>
      <c r="AK12" s="165" t="s">
        <v>849</v>
      </c>
      <c r="AL12" s="165" t="s">
        <v>850</v>
      </c>
      <c r="AM12" s="165" t="s">
        <v>851</v>
      </c>
      <c r="AN12" s="196" t="s">
        <v>852</v>
      </c>
      <c r="AO12" s="143"/>
      <c r="AP12" s="165" t="s">
        <v>900</v>
      </c>
      <c r="AQ12" s="165" t="s">
        <v>838</v>
      </c>
      <c r="AR12" s="165" t="s">
        <v>839</v>
      </c>
      <c r="AS12" s="165" t="s">
        <v>840</v>
      </c>
      <c r="AT12" s="165" t="s">
        <v>841</v>
      </c>
      <c r="AU12" s="165" t="s">
        <v>842</v>
      </c>
      <c r="AV12" s="165" t="s">
        <v>843</v>
      </c>
      <c r="AW12" s="165" t="s">
        <v>844</v>
      </c>
      <c r="AX12" s="165" t="s">
        <v>845</v>
      </c>
      <c r="AY12" s="165" t="s">
        <v>846</v>
      </c>
      <c r="AZ12" s="165" t="s">
        <v>847</v>
      </c>
      <c r="BA12" s="165" t="s">
        <v>848</v>
      </c>
      <c r="BB12" s="165" t="s">
        <v>849</v>
      </c>
      <c r="BC12" s="165" t="s">
        <v>850</v>
      </c>
      <c r="BD12" s="165" t="s">
        <v>851</v>
      </c>
      <c r="BE12" s="165" t="s">
        <v>852</v>
      </c>
      <c r="BG12" s="1028" t="s">
        <v>1022</v>
      </c>
      <c r="BI12" s="165" t="s">
        <v>900</v>
      </c>
      <c r="BJ12" s="165" t="s">
        <v>838</v>
      </c>
      <c r="BK12" s="165" t="s">
        <v>839</v>
      </c>
      <c r="BL12" s="165" t="s">
        <v>840</v>
      </c>
      <c r="BM12" s="165" t="s">
        <v>841</v>
      </c>
      <c r="BN12" s="165" t="s">
        <v>842</v>
      </c>
      <c r="BO12" s="165" t="s">
        <v>843</v>
      </c>
      <c r="BP12" s="165" t="s">
        <v>844</v>
      </c>
      <c r="BQ12" s="165" t="s">
        <v>845</v>
      </c>
      <c r="BR12" s="165" t="s">
        <v>846</v>
      </c>
      <c r="BS12" s="165" t="s">
        <v>847</v>
      </c>
      <c r="BT12" s="165" t="s">
        <v>848</v>
      </c>
      <c r="BU12" s="165" t="s">
        <v>849</v>
      </c>
      <c r="BV12" s="165" t="s">
        <v>850</v>
      </c>
      <c r="BW12" s="165" t="s">
        <v>851</v>
      </c>
      <c r="BX12" s="165" t="s">
        <v>852</v>
      </c>
      <c r="BZ12" s="165" t="s">
        <v>900</v>
      </c>
      <c r="CA12" s="165" t="s">
        <v>838</v>
      </c>
      <c r="CB12" s="165" t="s">
        <v>839</v>
      </c>
      <c r="CC12" s="165" t="s">
        <v>840</v>
      </c>
      <c r="CD12" s="165" t="s">
        <v>841</v>
      </c>
      <c r="CE12" s="165" t="s">
        <v>842</v>
      </c>
      <c r="CF12" s="165" t="s">
        <v>843</v>
      </c>
      <c r="CG12" s="165" t="s">
        <v>844</v>
      </c>
      <c r="CH12" s="165" t="s">
        <v>845</v>
      </c>
      <c r="CI12" s="165" t="s">
        <v>846</v>
      </c>
      <c r="CJ12" s="165" t="s">
        <v>847</v>
      </c>
      <c r="CK12" s="165" t="s">
        <v>848</v>
      </c>
      <c r="CL12" s="165" t="s">
        <v>849</v>
      </c>
      <c r="CM12" s="165" t="s">
        <v>850</v>
      </c>
      <c r="CN12" s="165" t="s">
        <v>851</v>
      </c>
      <c r="CO12" s="165" t="s">
        <v>852</v>
      </c>
      <c r="CQ12" s="165" t="s">
        <v>900</v>
      </c>
      <c r="CR12" s="165" t="s">
        <v>838</v>
      </c>
      <c r="CS12" s="165" t="s">
        <v>839</v>
      </c>
      <c r="CT12" s="165" t="s">
        <v>840</v>
      </c>
      <c r="CU12" s="165" t="s">
        <v>841</v>
      </c>
      <c r="CV12" s="165" t="s">
        <v>842</v>
      </c>
      <c r="CW12" s="165" t="s">
        <v>843</v>
      </c>
      <c r="CX12" s="165" t="s">
        <v>844</v>
      </c>
      <c r="CY12" s="165" t="s">
        <v>845</v>
      </c>
      <c r="CZ12" s="165" t="s">
        <v>846</v>
      </c>
      <c r="DA12" s="165" t="s">
        <v>847</v>
      </c>
      <c r="DB12" s="165" t="s">
        <v>848</v>
      </c>
      <c r="DC12" s="165" t="s">
        <v>849</v>
      </c>
      <c r="DD12" s="165" t="s">
        <v>850</v>
      </c>
      <c r="DE12" s="165" t="s">
        <v>851</v>
      </c>
      <c r="DF12" s="165" t="s">
        <v>852</v>
      </c>
      <c r="DH12" s="165" t="s">
        <v>900</v>
      </c>
      <c r="DI12" s="165" t="s">
        <v>838</v>
      </c>
      <c r="DJ12" s="165" t="s">
        <v>839</v>
      </c>
      <c r="DK12" s="165" t="s">
        <v>840</v>
      </c>
      <c r="DL12" s="165" t="s">
        <v>841</v>
      </c>
      <c r="DM12" s="165" t="s">
        <v>842</v>
      </c>
      <c r="DN12" s="165" t="s">
        <v>843</v>
      </c>
      <c r="DO12" s="165" t="s">
        <v>844</v>
      </c>
      <c r="DP12" s="165" t="s">
        <v>845</v>
      </c>
      <c r="DQ12" s="165" t="s">
        <v>846</v>
      </c>
      <c r="DR12" s="165" t="s">
        <v>847</v>
      </c>
      <c r="DS12" s="165" t="s">
        <v>848</v>
      </c>
      <c r="DT12" s="165" t="s">
        <v>849</v>
      </c>
      <c r="DU12" s="165" t="s">
        <v>850</v>
      </c>
      <c r="DV12" s="165" t="s">
        <v>851</v>
      </c>
      <c r="DW12" s="165" t="s">
        <v>852</v>
      </c>
      <c r="DY12" s="165" t="s">
        <v>900</v>
      </c>
      <c r="DZ12" s="165" t="s">
        <v>838</v>
      </c>
      <c r="EA12" s="165" t="s">
        <v>839</v>
      </c>
      <c r="EB12" s="165" t="s">
        <v>840</v>
      </c>
      <c r="EC12" s="165" t="s">
        <v>841</v>
      </c>
      <c r="ED12" s="165" t="s">
        <v>842</v>
      </c>
      <c r="EE12" s="165" t="s">
        <v>843</v>
      </c>
      <c r="EF12" s="165" t="s">
        <v>844</v>
      </c>
      <c r="EG12" s="165" t="s">
        <v>845</v>
      </c>
      <c r="EH12" s="165" t="s">
        <v>846</v>
      </c>
      <c r="EI12" s="165" t="s">
        <v>847</v>
      </c>
      <c r="EJ12" s="165" t="s">
        <v>848</v>
      </c>
      <c r="EK12" s="165" t="s">
        <v>849</v>
      </c>
      <c r="EL12" s="165" t="s">
        <v>850</v>
      </c>
      <c r="EM12" s="165" t="s">
        <v>851</v>
      </c>
      <c r="EN12" s="165" t="s">
        <v>852</v>
      </c>
      <c r="EP12" s="165" t="s">
        <v>900</v>
      </c>
      <c r="EQ12" s="165" t="s">
        <v>838</v>
      </c>
      <c r="ER12" s="165" t="s">
        <v>839</v>
      </c>
      <c r="ES12" s="165" t="s">
        <v>840</v>
      </c>
      <c r="ET12" s="165" t="s">
        <v>841</v>
      </c>
      <c r="EU12" s="165" t="s">
        <v>842</v>
      </c>
      <c r="EV12" s="165" t="s">
        <v>843</v>
      </c>
      <c r="EW12" s="165" t="s">
        <v>844</v>
      </c>
      <c r="EX12" s="165" t="s">
        <v>845</v>
      </c>
      <c r="EY12" s="165" t="s">
        <v>846</v>
      </c>
      <c r="EZ12" s="165" t="s">
        <v>847</v>
      </c>
      <c r="FA12" s="165" t="s">
        <v>848</v>
      </c>
      <c r="FB12" s="165" t="s">
        <v>849</v>
      </c>
      <c r="FC12" s="165" t="s">
        <v>850</v>
      </c>
      <c r="FD12" s="165" t="s">
        <v>851</v>
      </c>
      <c r="FE12" s="165" t="s">
        <v>852</v>
      </c>
      <c r="FG12" s="165" t="s">
        <v>900</v>
      </c>
      <c r="FH12" s="165" t="s">
        <v>838</v>
      </c>
      <c r="FI12" s="165" t="s">
        <v>839</v>
      </c>
      <c r="FJ12" s="165" t="s">
        <v>840</v>
      </c>
      <c r="FK12" s="165" t="s">
        <v>841</v>
      </c>
      <c r="FL12" s="165" t="s">
        <v>842</v>
      </c>
      <c r="FM12" s="165" t="s">
        <v>843</v>
      </c>
      <c r="FN12" s="165" t="s">
        <v>844</v>
      </c>
      <c r="FO12" s="165" t="s">
        <v>845</v>
      </c>
      <c r="FP12" s="165" t="s">
        <v>846</v>
      </c>
      <c r="FQ12" s="165" t="s">
        <v>847</v>
      </c>
      <c r="FR12" s="165" t="s">
        <v>848</v>
      </c>
      <c r="FS12" s="165" t="s">
        <v>849</v>
      </c>
      <c r="FT12" s="165" t="s">
        <v>850</v>
      </c>
      <c r="FU12" s="165" t="s">
        <v>851</v>
      </c>
      <c r="FV12" s="165" t="s">
        <v>852</v>
      </c>
      <c r="FX12" s="165" t="s">
        <v>900</v>
      </c>
      <c r="FY12" s="165" t="s">
        <v>838</v>
      </c>
      <c r="FZ12" s="165" t="s">
        <v>839</v>
      </c>
      <c r="GA12" s="165" t="s">
        <v>840</v>
      </c>
      <c r="GB12" s="165" t="s">
        <v>841</v>
      </c>
      <c r="GC12" s="165" t="s">
        <v>842</v>
      </c>
      <c r="GD12" s="165" t="s">
        <v>843</v>
      </c>
      <c r="GE12" s="165" t="s">
        <v>844</v>
      </c>
      <c r="GF12" s="165" t="s">
        <v>845</v>
      </c>
      <c r="GG12" s="165" t="s">
        <v>846</v>
      </c>
      <c r="GH12" s="165" t="s">
        <v>847</v>
      </c>
      <c r="GI12" s="165" t="s">
        <v>848</v>
      </c>
      <c r="GJ12" s="165" t="s">
        <v>849</v>
      </c>
      <c r="GK12" s="165" t="s">
        <v>850</v>
      </c>
      <c r="GL12" s="165" t="s">
        <v>851</v>
      </c>
      <c r="GM12" s="165" t="s">
        <v>852</v>
      </c>
      <c r="GO12" s="165" t="s">
        <v>900</v>
      </c>
      <c r="GP12" s="165" t="s">
        <v>838</v>
      </c>
      <c r="GQ12" s="165" t="s">
        <v>839</v>
      </c>
      <c r="GR12" s="165" t="s">
        <v>840</v>
      </c>
      <c r="GS12" s="165" t="s">
        <v>841</v>
      </c>
      <c r="GT12" s="165" t="s">
        <v>842</v>
      </c>
      <c r="GU12" s="165" t="s">
        <v>843</v>
      </c>
      <c r="GV12" s="165" t="s">
        <v>844</v>
      </c>
      <c r="GW12" s="165" t="s">
        <v>845</v>
      </c>
      <c r="GX12" s="165" t="s">
        <v>846</v>
      </c>
      <c r="GY12" s="165" t="s">
        <v>847</v>
      </c>
      <c r="GZ12" s="165" t="s">
        <v>848</v>
      </c>
      <c r="HA12" s="165" t="s">
        <v>849</v>
      </c>
      <c r="HB12" s="165" t="s">
        <v>850</v>
      </c>
      <c r="HC12" s="165" t="s">
        <v>851</v>
      </c>
      <c r="HD12" s="165" t="s">
        <v>852</v>
      </c>
      <c r="HF12" s="165" t="s">
        <v>900</v>
      </c>
      <c r="HG12" s="165" t="s">
        <v>838</v>
      </c>
      <c r="HH12" s="165" t="s">
        <v>839</v>
      </c>
      <c r="HI12" s="165" t="s">
        <v>840</v>
      </c>
      <c r="HJ12" s="165" t="s">
        <v>841</v>
      </c>
      <c r="HK12" s="165" t="s">
        <v>842</v>
      </c>
      <c r="HL12" s="165" t="s">
        <v>843</v>
      </c>
      <c r="HM12" s="165" t="s">
        <v>844</v>
      </c>
      <c r="HN12" s="165" t="s">
        <v>845</v>
      </c>
      <c r="HO12" s="165" t="s">
        <v>846</v>
      </c>
      <c r="HP12" s="165" t="s">
        <v>847</v>
      </c>
      <c r="HQ12" s="165" t="s">
        <v>848</v>
      </c>
      <c r="HR12" s="165" t="s">
        <v>849</v>
      </c>
      <c r="HS12" s="165" t="s">
        <v>850</v>
      </c>
      <c r="HT12" s="165" t="s">
        <v>851</v>
      </c>
      <c r="HU12" s="165" t="s">
        <v>852</v>
      </c>
      <c r="HW12" s="1025" t="s">
        <v>1120</v>
      </c>
      <c r="HX12" s="1025" t="s">
        <v>1121</v>
      </c>
      <c r="HY12" s="1027" t="s">
        <v>1200</v>
      </c>
      <c r="HZ12" s="1027" t="s">
        <v>1201</v>
      </c>
    </row>
    <row r="13" spans="1:234" s="116" customFormat="1">
      <c r="A13" s="116" t="s">
        <v>820</v>
      </c>
      <c r="B13" s="201" t="s">
        <v>791</v>
      </c>
      <c r="C13" s="251" t="s">
        <v>1026</v>
      </c>
      <c r="D13" s="252" t="s">
        <v>1027</v>
      </c>
      <c r="E13" s="203" t="s">
        <v>1019</v>
      </c>
      <c r="F13" s="183"/>
      <c r="G13" s="116" t="str">
        <f>INDEX('Ref1'!$O:$O,MATCH(G12,'Ref1'!$N:$N,0))</f>
        <v>2019/20</v>
      </c>
      <c r="H13" s="170" t="str">
        <f>INDEX('Ref1'!$O:$O,MATCH(H12,'Ref1'!$N:$N,0))</f>
        <v>2020/21</v>
      </c>
      <c r="I13" s="174" t="str">
        <f>INDEX('Ref1'!$O:$O,MATCH(I12,'Ref1'!$N:$N,0))</f>
        <v>2021/22</v>
      </c>
      <c r="J13" s="174" t="str">
        <f>INDEX('Ref1'!$O:$O,MATCH(J12,'Ref1'!$N:$N,0))</f>
        <v>2022/23</v>
      </c>
      <c r="K13" s="174" t="str">
        <f>INDEX('Ref1'!$O:$O,MATCH(K12,'Ref1'!$N:$N,0))</f>
        <v>2023/24</v>
      </c>
      <c r="L13" s="174" t="str">
        <f>INDEX('Ref1'!$O:$O,MATCH(L12,'Ref1'!$N:$N,0))</f>
        <v>2024/25</v>
      </c>
      <c r="M13" s="174" t="str">
        <f>INDEX('Ref1'!$O:$O,MATCH(M12,'Ref1'!$N:$N,0))</f>
        <v>2025/26</v>
      </c>
      <c r="N13" s="174" t="str">
        <f>INDEX('Ref1'!$O:$O,MATCH(N12,'Ref1'!$N:$N,0))</f>
        <v>2026/27</v>
      </c>
      <c r="O13" s="174" t="str">
        <f>INDEX('Ref1'!$O:$O,MATCH(O12,'Ref1'!$N:$N,0))</f>
        <v>2027/28</v>
      </c>
      <c r="P13" s="174" t="str">
        <f>INDEX('Ref1'!$O:$O,MATCH(P12,'Ref1'!$N:$N,0))</f>
        <v>2028/29</v>
      </c>
      <c r="Q13" s="174" t="str">
        <f>INDEX('Ref1'!$O:$O,MATCH(Q12,'Ref1'!$N:$N,0))</f>
        <v>2029/30</v>
      </c>
      <c r="R13" s="174" t="str">
        <f>INDEX('Ref1'!$O:$O,MATCH(R12,'Ref1'!$N:$N,0))</f>
        <v>2030/31</v>
      </c>
      <c r="S13" s="174" t="str">
        <f>INDEX('Ref1'!$O:$O,MATCH(S12,'Ref1'!$N:$N,0))</f>
        <v>2031/32</v>
      </c>
      <c r="T13" s="174" t="str">
        <f>INDEX('Ref1'!$O:$O,MATCH(T12,'Ref1'!$N:$N,0))</f>
        <v>2032/33</v>
      </c>
      <c r="U13" s="174" t="str">
        <f>INDEX('Ref1'!$O:$O,MATCH(U12,'Ref1'!$N:$N,0))</f>
        <v>2033/34</v>
      </c>
      <c r="V13" s="174" t="str">
        <f>INDEX('Ref1'!$O:$O,MATCH(V12,'Ref1'!$N:$N,0))</f>
        <v>2034/35</v>
      </c>
      <c r="W13" s="174" t="str">
        <f>INDEX('Ref1'!$O:$O,MATCH(W12,'Ref1'!$N:$N,0))</f>
        <v>2035/36</v>
      </c>
      <c r="Y13" s="166" t="str">
        <f>INDEX('Ref1'!$O:$O,MATCH(Y12,'Ref1'!$N:$N,0))</f>
        <v>2020/21</v>
      </c>
      <c r="Z13" s="174" t="str">
        <f>INDEX('Ref1'!$O:$O,MATCH(Z12,'Ref1'!$N:$N,0))</f>
        <v>2021/22</v>
      </c>
      <c r="AA13" s="174" t="str">
        <f>INDEX('Ref1'!$O:$O,MATCH(AA12,'Ref1'!$N:$N,0))</f>
        <v>2022/23</v>
      </c>
      <c r="AB13" s="174" t="str">
        <f>INDEX('Ref1'!$O:$O,MATCH(AB12,'Ref1'!$N:$N,0))</f>
        <v>2023/24</v>
      </c>
      <c r="AC13" s="174" t="str">
        <f>INDEX('Ref1'!$O:$O,MATCH(AC12,'Ref1'!$N:$N,0))</f>
        <v>2024/25</v>
      </c>
      <c r="AD13" s="174" t="str">
        <f>INDEX('Ref1'!$O:$O,MATCH(AD12,'Ref1'!$N:$N,0))</f>
        <v>2025/26</v>
      </c>
      <c r="AE13" s="174" t="str">
        <f>INDEX('Ref1'!$O:$O,MATCH(AE12,'Ref1'!$N:$N,0))</f>
        <v>2026/27</v>
      </c>
      <c r="AF13" s="174" t="str">
        <f>INDEX('Ref1'!$O:$O,MATCH(AF12,'Ref1'!$N:$N,0))</f>
        <v>2027/28</v>
      </c>
      <c r="AG13" s="174" t="str">
        <f>INDEX('Ref1'!$O:$O,MATCH(AG12,'Ref1'!$N:$N,0))</f>
        <v>2028/29</v>
      </c>
      <c r="AH13" s="174" t="str">
        <f>INDEX('Ref1'!$O:$O,MATCH(AH12,'Ref1'!$N:$N,0))</f>
        <v>2029/30</v>
      </c>
      <c r="AI13" s="174" t="str">
        <f>INDEX('Ref1'!$O:$O,MATCH(AI12,'Ref1'!$N:$N,0))</f>
        <v>2030/31</v>
      </c>
      <c r="AJ13" s="174" t="str">
        <f>INDEX('Ref1'!$O:$O,MATCH(AJ12,'Ref1'!$N:$N,0))</f>
        <v>2031/32</v>
      </c>
      <c r="AK13" s="174" t="str">
        <f>INDEX('Ref1'!$O:$O,MATCH(AK12,'Ref1'!$N:$N,0))</f>
        <v>2032/33</v>
      </c>
      <c r="AL13" s="174" t="str">
        <f>INDEX('Ref1'!$O:$O,MATCH(AL12,'Ref1'!$N:$N,0))</f>
        <v>2033/34</v>
      </c>
      <c r="AM13" s="174" t="str">
        <f>INDEX('Ref1'!$O:$O,MATCH(AM12,'Ref1'!$N:$N,0))</f>
        <v>2034/35</v>
      </c>
      <c r="AN13" s="197" t="str">
        <f>INDEX('Ref1'!$O:$O,MATCH(AN12,'Ref1'!$N:$N,0))</f>
        <v>2035/36</v>
      </c>
      <c r="AO13" s="117"/>
      <c r="AP13" s="174" t="str">
        <f>INDEX('Ref1'!$O:$O,MATCH(AP12,'Ref1'!$N:$N,0))</f>
        <v>2020/21</v>
      </c>
      <c r="AQ13" s="174" t="str">
        <f>INDEX('Ref1'!$O:$O,MATCH(AQ12,'Ref1'!$N:$N,0))</f>
        <v>2021/22</v>
      </c>
      <c r="AR13" s="174" t="str">
        <f>INDEX('Ref1'!$O:$O,MATCH(AR12,'Ref1'!$N:$N,0))</f>
        <v>2022/23</v>
      </c>
      <c r="AS13" s="174" t="str">
        <f>INDEX('Ref1'!$O:$O,MATCH(AS12,'Ref1'!$N:$N,0))</f>
        <v>2023/24</v>
      </c>
      <c r="AT13" s="174" t="str">
        <f>INDEX('Ref1'!$O:$O,MATCH(AT12,'Ref1'!$N:$N,0))</f>
        <v>2024/25</v>
      </c>
      <c r="AU13" s="174" t="str">
        <f>INDEX('Ref1'!$O:$O,MATCH(AU12,'Ref1'!$N:$N,0))</f>
        <v>2025/26</v>
      </c>
      <c r="AV13" s="174" t="str">
        <f>INDEX('Ref1'!$O:$O,MATCH(AV12,'Ref1'!$N:$N,0))</f>
        <v>2026/27</v>
      </c>
      <c r="AW13" s="174" t="str">
        <f>INDEX('Ref1'!$O:$O,MATCH(AW12,'Ref1'!$N:$N,0))</f>
        <v>2027/28</v>
      </c>
      <c r="AX13" s="174" t="str">
        <f>INDEX('Ref1'!$O:$O,MATCH(AX12,'Ref1'!$N:$N,0))</f>
        <v>2028/29</v>
      </c>
      <c r="AY13" s="174" t="str">
        <f>INDEX('Ref1'!$O:$O,MATCH(AY12,'Ref1'!$N:$N,0))</f>
        <v>2029/30</v>
      </c>
      <c r="AZ13" s="174" t="str">
        <f>INDEX('Ref1'!$O:$O,MATCH(AZ12,'Ref1'!$N:$N,0))</f>
        <v>2030/31</v>
      </c>
      <c r="BA13" s="174" t="str">
        <f>INDEX('Ref1'!$O:$O,MATCH(BA12,'Ref1'!$N:$N,0))</f>
        <v>2031/32</v>
      </c>
      <c r="BB13" s="174" t="str">
        <f>INDEX('Ref1'!$O:$O,MATCH(BB12,'Ref1'!$N:$N,0))</f>
        <v>2032/33</v>
      </c>
      <c r="BC13" s="174" t="str">
        <f>INDEX('Ref1'!$O:$O,MATCH(BC12,'Ref1'!$N:$N,0))</f>
        <v>2033/34</v>
      </c>
      <c r="BD13" s="174" t="str">
        <f>INDEX('Ref1'!$O:$O,MATCH(BD12,'Ref1'!$N:$N,0))</f>
        <v>2034/35</v>
      </c>
      <c r="BE13" s="174" t="str">
        <f>INDEX('Ref1'!$O:$O,MATCH(BE12,'Ref1'!$N:$N,0))</f>
        <v>2035/36</v>
      </c>
      <c r="BG13" s="1026"/>
      <c r="BH13" s="117"/>
      <c r="BI13" s="174" t="str">
        <f>INDEX('Ref1'!$O:$O,MATCH(BI12,'Ref1'!$N:$N,0))</f>
        <v>2020/21</v>
      </c>
      <c r="BJ13" s="174" t="str">
        <f>INDEX('Ref1'!$O:$O,MATCH(BJ12,'Ref1'!$N:$N,0))</f>
        <v>2021/22</v>
      </c>
      <c r="BK13" s="174" t="str">
        <f>INDEX('Ref1'!$O:$O,MATCH(BK12,'Ref1'!$N:$N,0))</f>
        <v>2022/23</v>
      </c>
      <c r="BL13" s="174" t="str">
        <f>INDEX('Ref1'!$O:$O,MATCH(BL12,'Ref1'!$N:$N,0))</f>
        <v>2023/24</v>
      </c>
      <c r="BM13" s="174" t="str">
        <f>INDEX('Ref1'!$O:$O,MATCH(BM12,'Ref1'!$N:$N,0))</f>
        <v>2024/25</v>
      </c>
      <c r="BN13" s="174" t="str">
        <f>INDEX('Ref1'!$O:$O,MATCH(BN12,'Ref1'!$N:$N,0))</f>
        <v>2025/26</v>
      </c>
      <c r="BO13" s="174" t="str">
        <f>INDEX('Ref1'!$O:$O,MATCH(BO12,'Ref1'!$N:$N,0))</f>
        <v>2026/27</v>
      </c>
      <c r="BP13" s="174" t="str">
        <f>INDEX('Ref1'!$O:$O,MATCH(BP12,'Ref1'!$N:$N,0))</f>
        <v>2027/28</v>
      </c>
      <c r="BQ13" s="174" t="str">
        <f>INDEX('Ref1'!$O:$O,MATCH(BQ12,'Ref1'!$N:$N,0))</f>
        <v>2028/29</v>
      </c>
      <c r="BR13" s="174" t="str">
        <f>INDEX('Ref1'!$O:$O,MATCH(BR12,'Ref1'!$N:$N,0))</f>
        <v>2029/30</v>
      </c>
      <c r="BS13" s="174" t="str">
        <f>INDEX('Ref1'!$O:$O,MATCH(BS12,'Ref1'!$N:$N,0))</f>
        <v>2030/31</v>
      </c>
      <c r="BT13" s="174" t="str">
        <f>INDEX('Ref1'!$O:$O,MATCH(BT12,'Ref1'!$N:$N,0))</f>
        <v>2031/32</v>
      </c>
      <c r="BU13" s="174" t="str">
        <f>INDEX('Ref1'!$O:$O,MATCH(BU12,'Ref1'!$N:$N,0))</f>
        <v>2032/33</v>
      </c>
      <c r="BV13" s="174" t="str">
        <f>INDEX('Ref1'!$O:$O,MATCH(BV12,'Ref1'!$N:$N,0))</f>
        <v>2033/34</v>
      </c>
      <c r="BW13" s="174" t="str">
        <f>INDEX('Ref1'!$O:$O,MATCH(BW12,'Ref1'!$N:$N,0))</f>
        <v>2034/35</v>
      </c>
      <c r="BX13" s="174" t="str">
        <f>INDEX('Ref1'!$O:$O,MATCH(BX12,'Ref1'!$N:$N,0))</f>
        <v>2035/36</v>
      </c>
      <c r="BZ13" s="174" t="str">
        <f>INDEX('Ref1'!$O:$O,MATCH(BZ12,'Ref1'!$N:$N,0))</f>
        <v>2020/21</v>
      </c>
      <c r="CA13" s="174" t="str">
        <f>INDEX('Ref1'!$O:$O,MATCH(CA12,'Ref1'!$N:$N,0))</f>
        <v>2021/22</v>
      </c>
      <c r="CB13" s="174" t="str">
        <f>INDEX('Ref1'!$O:$O,MATCH(CB12,'Ref1'!$N:$N,0))</f>
        <v>2022/23</v>
      </c>
      <c r="CC13" s="174" t="str">
        <f>INDEX('Ref1'!$O:$O,MATCH(CC12,'Ref1'!$N:$N,0))</f>
        <v>2023/24</v>
      </c>
      <c r="CD13" s="174" t="str">
        <f>INDEX('Ref1'!$O:$O,MATCH(CD12,'Ref1'!$N:$N,0))</f>
        <v>2024/25</v>
      </c>
      <c r="CE13" s="174" t="str">
        <f>INDEX('Ref1'!$O:$O,MATCH(CE12,'Ref1'!$N:$N,0))</f>
        <v>2025/26</v>
      </c>
      <c r="CF13" s="174" t="str">
        <f>INDEX('Ref1'!$O:$O,MATCH(CF12,'Ref1'!$N:$N,0))</f>
        <v>2026/27</v>
      </c>
      <c r="CG13" s="174" t="str">
        <f>INDEX('Ref1'!$O:$O,MATCH(CG12,'Ref1'!$N:$N,0))</f>
        <v>2027/28</v>
      </c>
      <c r="CH13" s="174" t="str">
        <f>INDEX('Ref1'!$O:$O,MATCH(CH12,'Ref1'!$N:$N,0))</f>
        <v>2028/29</v>
      </c>
      <c r="CI13" s="174" t="str">
        <f>INDEX('Ref1'!$O:$O,MATCH(CI12,'Ref1'!$N:$N,0))</f>
        <v>2029/30</v>
      </c>
      <c r="CJ13" s="174" t="str">
        <f>INDEX('Ref1'!$O:$O,MATCH(CJ12,'Ref1'!$N:$N,0))</f>
        <v>2030/31</v>
      </c>
      <c r="CK13" s="174" t="str">
        <f>INDEX('Ref1'!$O:$O,MATCH(CK12,'Ref1'!$N:$N,0))</f>
        <v>2031/32</v>
      </c>
      <c r="CL13" s="174" t="str">
        <f>INDEX('Ref1'!$O:$O,MATCH(CL12,'Ref1'!$N:$N,0))</f>
        <v>2032/33</v>
      </c>
      <c r="CM13" s="174" t="str">
        <f>INDEX('Ref1'!$O:$O,MATCH(CM12,'Ref1'!$N:$N,0))</f>
        <v>2033/34</v>
      </c>
      <c r="CN13" s="174" t="str">
        <f>INDEX('Ref1'!$O:$O,MATCH(CN12,'Ref1'!$N:$N,0))</f>
        <v>2034/35</v>
      </c>
      <c r="CO13" s="174" t="str">
        <f>INDEX('Ref1'!$O:$O,MATCH(CO12,'Ref1'!$N:$N,0))</f>
        <v>2035/36</v>
      </c>
      <c r="CQ13" s="174" t="str">
        <f>INDEX('Ref1'!$O:$O,MATCH(CQ12,'Ref1'!$N:$N,0))</f>
        <v>2020/21</v>
      </c>
      <c r="CR13" s="174" t="str">
        <f>INDEX('Ref1'!$O:$O,MATCH(CR12,'Ref1'!$N:$N,0))</f>
        <v>2021/22</v>
      </c>
      <c r="CS13" s="174" t="str">
        <f>INDEX('Ref1'!$O:$O,MATCH(CS12,'Ref1'!$N:$N,0))</f>
        <v>2022/23</v>
      </c>
      <c r="CT13" s="174" t="str">
        <f>INDEX('Ref1'!$O:$O,MATCH(CT12,'Ref1'!$N:$N,0))</f>
        <v>2023/24</v>
      </c>
      <c r="CU13" s="174" t="str">
        <f>INDEX('Ref1'!$O:$O,MATCH(CU12,'Ref1'!$N:$N,0))</f>
        <v>2024/25</v>
      </c>
      <c r="CV13" s="174" t="str">
        <f>INDEX('Ref1'!$O:$O,MATCH(CV12,'Ref1'!$N:$N,0))</f>
        <v>2025/26</v>
      </c>
      <c r="CW13" s="174" t="str">
        <f>INDEX('Ref1'!$O:$O,MATCH(CW12,'Ref1'!$N:$N,0))</f>
        <v>2026/27</v>
      </c>
      <c r="CX13" s="174" t="str">
        <f>INDEX('Ref1'!$O:$O,MATCH(CX12,'Ref1'!$N:$N,0))</f>
        <v>2027/28</v>
      </c>
      <c r="CY13" s="174" t="str">
        <f>INDEX('Ref1'!$O:$O,MATCH(CY12,'Ref1'!$N:$N,0))</f>
        <v>2028/29</v>
      </c>
      <c r="CZ13" s="174" t="str">
        <f>INDEX('Ref1'!$O:$O,MATCH(CZ12,'Ref1'!$N:$N,0))</f>
        <v>2029/30</v>
      </c>
      <c r="DA13" s="174" t="str">
        <f>INDEX('Ref1'!$O:$O,MATCH(DA12,'Ref1'!$N:$N,0))</f>
        <v>2030/31</v>
      </c>
      <c r="DB13" s="174" t="str">
        <f>INDEX('Ref1'!$O:$O,MATCH(DB12,'Ref1'!$N:$N,0))</f>
        <v>2031/32</v>
      </c>
      <c r="DC13" s="174" t="str">
        <f>INDEX('Ref1'!$O:$O,MATCH(DC12,'Ref1'!$N:$N,0))</f>
        <v>2032/33</v>
      </c>
      <c r="DD13" s="174" t="str">
        <f>INDEX('Ref1'!$O:$O,MATCH(DD12,'Ref1'!$N:$N,0))</f>
        <v>2033/34</v>
      </c>
      <c r="DE13" s="174" t="str">
        <f>INDEX('Ref1'!$O:$O,MATCH(DE12,'Ref1'!$N:$N,0))</f>
        <v>2034/35</v>
      </c>
      <c r="DF13" s="174" t="str">
        <f>INDEX('Ref1'!$O:$O,MATCH(DF12,'Ref1'!$N:$N,0))</f>
        <v>2035/36</v>
      </c>
      <c r="DH13" s="174" t="str">
        <f>INDEX('Ref1'!$O:$O,MATCH(DH12,'Ref1'!$N:$N,0))</f>
        <v>2020/21</v>
      </c>
      <c r="DI13" s="174" t="str">
        <f>INDEX('Ref1'!$O:$O,MATCH(DI12,'Ref1'!$N:$N,0))</f>
        <v>2021/22</v>
      </c>
      <c r="DJ13" s="174" t="str">
        <f>INDEX('Ref1'!$O:$O,MATCH(DJ12,'Ref1'!$N:$N,0))</f>
        <v>2022/23</v>
      </c>
      <c r="DK13" s="174" t="str">
        <f>INDEX('Ref1'!$O:$O,MATCH(DK12,'Ref1'!$N:$N,0))</f>
        <v>2023/24</v>
      </c>
      <c r="DL13" s="174" t="str">
        <f>INDEX('Ref1'!$O:$O,MATCH(DL12,'Ref1'!$N:$N,0))</f>
        <v>2024/25</v>
      </c>
      <c r="DM13" s="174" t="str">
        <f>INDEX('Ref1'!$O:$O,MATCH(DM12,'Ref1'!$N:$N,0))</f>
        <v>2025/26</v>
      </c>
      <c r="DN13" s="174" t="str">
        <f>INDEX('Ref1'!$O:$O,MATCH(DN12,'Ref1'!$N:$N,0))</f>
        <v>2026/27</v>
      </c>
      <c r="DO13" s="174" t="str">
        <f>INDEX('Ref1'!$O:$O,MATCH(DO12,'Ref1'!$N:$N,0))</f>
        <v>2027/28</v>
      </c>
      <c r="DP13" s="174" t="str">
        <f>INDEX('Ref1'!$O:$O,MATCH(DP12,'Ref1'!$N:$N,0))</f>
        <v>2028/29</v>
      </c>
      <c r="DQ13" s="174" t="str">
        <f>INDEX('Ref1'!$O:$O,MATCH(DQ12,'Ref1'!$N:$N,0))</f>
        <v>2029/30</v>
      </c>
      <c r="DR13" s="174" t="str">
        <f>INDEX('Ref1'!$O:$O,MATCH(DR12,'Ref1'!$N:$N,0))</f>
        <v>2030/31</v>
      </c>
      <c r="DS13" s="174" t="str">
        <f>INDEX('Ref1'!$O:$O,MATCH(DS12,'Ref1'!$N:$N,0))</f>
        <v>2031/32</v>
      </c>
      <c r="DT13" s="174" t="str">
        <f>INDEX('Ref1'!$O:$O,MATCH(DT12,'Ref1'!$N:$N,0))</f>
        <v>2032/33</v>
      </c>
      <c r="DU13" s="174" t="str">
        <f>INDEX('Ref1'!$O:$O,MATCH(DU12,'Ref1'!$N:$N,0))</f>
        <v>2033/34</v>
      </c>
      <c r="DV13" s="174" t="str">
        <f>INDEX('Ref1'!$O:$O,MATCH(DV12,'Ref1'!$N:$N,0))</f>
        <v>2034/35</v>
      </c>
      <c r="DW13" s="174" t="str">
        <f>INDEX('Ref1'!$O:$O,MATCH(DW12,'Ref1'!$N:$N,0))</f>
        <v>2035/36</v>
      </c>
      <c r="DY13" s="174" t="str">
        <f>INDEX('Ref1'!$O:$O,MATCH(DY12,'Ref1'!$N:$N,0))</f>
        <v>2020/21</v>
      </c>
      <c r="DZ13" s="174" t="str">
        <f>INDEX('Ref1'!$O:$O,MATCH(DZ12,'Ref1'!$N:$N,0))</f>
        <v>2021/22</v>
      </c>
      <c r="EA13" s="174" t="str">
        <f>INDEX('Ref1'!$O:$O,MATCH(EA12,'Ref1'!$N:$N,0))</f>
        <v>2022/23</v>
      </c>
      <c r="EB13" s="174" t="str">
        <f>INDEX('Ref1'!$O:$O,MATCH(EB12,'Ref1'!$N:$N,0))</f>
        <v>2023/24</v>
      </c>
      <c r="EC13" s="174" t="str">
        <f>INDEX('Ref1'!$O:$O,MATCH(EC12,'Ref1'!$N:$N,0))</f>
        <v>2024/25</v>
      </c>
      <c r="ED13" s="174" t="str">
        <f>INDEX('Ref1'!$O:$O,MATCH(ED12,'Ref1'!$N:$N,0))</f>
        <v>2025/26</v>
      </c>
      <c r="EE13" s="174" t="str">
        <f>INDEX('Ref1'!$O:$O,MATCH(EE12,'Ref1'!$N:$N,0))</f>
        <v>2026/27</v>
      </c>
      <c r="EF13" s="174" t="str">
        <f>INDEX('Ref1'!$O:$O,MATCH(EF12,'Ref1'!$N:$N,0))</f>
        <v>2027/28</v>
      </c>
      <c r="EG13" s="174" t="str">
        <f>INDEX('Ref1'!$O:$O,MATCH(EG12,'Ref1'!$N:$N,0))</f>
        <v>2028/29</v>
      </c>
      <c r="EH13" s="174" t="str">
        <f>INDEX('Ref1'!$O:$O,MATCH(EH12,'Ref1'!$N:$N,0))</f>
        <v>2029/30</v>
      </c>
      <c r="EI13" s="174" t="str">
        <f>INDEX('Ref1'!$O:$O,MATCH(EI12,'Ref1'!$N:$N,0))</f>
        <v>2030/31</v>
      </c>
      <c r="EJ13" s="174" t="str">
        <f>INDEX('Ref1'!$O:$O,MATCH(EJ12,'Ref1'!$N:$N,0))</f>
        <v>2031/32</v>
      </c>
      <c r="EK13" s="174" t="str">
        <f>INDEX('Ref1'!$O:$O,MATCH(EK12,'Ref1'!$N:$N,0))</f>
        <v>2032/33</v>
      </c>
      <c r="EL13" s="174" t="str">
        <f>INDEX('Ref1'!$O:$O,MATCH(EL12,'Ref1'!$N:$N,0))</f>
        <v>2033/34</v>
      </c>
      <c r="EM13" s="174" t="str">
        <f>INDEX('Ref1'!$O:$O,MATCH(EM12,'Ref1'!$N:$N,0))</f>
        <v>2034/35</v>
      </c>
      <c r="EN13" s="174" t="str">
        <f>INDEX('Ref1'!$O:$O,MATCH(EN12,'Ref1'!$N:$N,0))</f>
        <v>2035/36</v>
      </c>
      <c r="EP13" s="205" t="str">
        <f>INDEX('Ref1'!$O:$O,MATCH(EP12,'Ref1'!$N:$N,0))</f>
        <v>2020/21</v>
      </c>
      <c r="EQ13" s="205" t="str">
        <f>INDEX('Ref1'!$O:$O,MATCH(EQ12,'Ref1'!$N:$N,0))</f>
        <v>2021/22</v>
      </c>
      <c r="ER13" s="205" t="str">
        <f>INDEX('Ref1'!$O:$O,MATCH(ER12,'Ref1'!$N:$N,0))</f>
        <v>2022/23</v>
      </c>
      <c r="ES13" s="205" t="str">
        <f>INDEX('Ref1'!$O:$O,MATCH(ES12,'Ref1'!$N:$N,0))</f>
        <v>2023/24</v>
      </c>
      <c r="ET13" s="205" t="str">
        <f>INDEX('Ref1'!$O:$O,MATCH(ET12,'Ref1'!$N:$N,0))</f>
        <v>2024/25</v>
      </c>
      <c r="EU13" s="205" t="str">
        <f>INDEX('Ref1'!$O:$O,MATCH(EU12,'Ref1'!$N:$N,0))</f>
        <v>2025/26</v>
      </c>
      <c r="EV13" s="205" t="str">
        <f>INDEX('Ref1'!$O:$O,MATCH(EV12,'Ref1'!$N:$N,0))</f>
        <v>2026/27</v>
      </c>
      <c r="EW13" s="205" t="str">
        <f>INDEX('Ref1'!$O:$O,MATCH(EW12,'Ref1'!$N:$N,0))</f>
        <v>2027/28</v>
      </c>
      <c r="EX13" s="205" t="str">
        <f>INDEX('Ref1'!$O:$O,MATCH(EX12,'Ref1'!$N:$N,0))</f>
        <v>2028/29</v>
      </c>
      <c r="EY13" s="205" t="str">
        <f>INDEX('Ref1'!$O:$O,MATCH(EY12,'Ref1'!$N:$N,0))</f>
        <v>2029/30</v>
      </c>
      <c r="EZ13" s="205" t="str">
        <f>INDEX('Ref1'!$O:$O,MATCH(EZ12,'Ref1'!$N:$N,0))</f>
        <v>2030/31</v>
      </c>
      <c r="FA13" s="205" t="str">
        <f>INDEX('Ref1'!$O:$O,MATCH(FA12,'Ref1'!$N:$N,0))</f>
        <v>2031/32</v>
      </c>
      <c r="FB13" s="205" t="str">
        <f>INDEX('Ref1'!$O:$O,MATCH(FB12,'Ref1'!$N:$N,0))</f>
        <v>2032/33</v>
      </c>
      <c r="FC13" s="205" t="str">
        <f>INDEX('Ref1'!$O:$O,MATCH(FC12,'Ref1'!$N:$N,0))</f>
        <v>2033/34</v>
      </c>
      <c r="FD13" s="205" t="str">
        <f>INDEX('Ref1'!$O:$O,MATCH(FD12,'Ref1'!$N:$N,0))</f>
        <v>2034/35</v>
      </c>
      <c r="FE13" s="205" t="str">
        <f>INDEX('Ref1'!$O:$O,MATCH(FE12,'Ref1'!$N:$N,0))</f>
        <v>2035/36</v>
      </c>
      <c r="FG13" s="174" t="str">
        <f>INDEX('Ref1'!$O:$O,MATCH(FG12,'Ref1'!$N:$N,0))</f>
        <v>2020/21</v>
      </c>
      <c r="FH13" s="174" t="str">
        <f>INDEX('Ref1'!$O:$O,MATCH(FH12,'Ref1'!$N:$N,0))</f>
        <v>2021/22</v>
      </c>
      <c r="FI13" s="174" t="str">
        <f>INDEX('Ref1'!$O:$O,MATCH(FI12,'Ref1'!$N:$N,0))</f>
        <v>2022/23</v>
      </c>
      <c r="FJ13" s="174" t="str">
        <f>INDEX('Ref1'!$O:$O,MATCH(FJ12,'Ref1'!$N:$N,0))</f>
        <v>2023/24</v>
      </c>
      <c r="FK13" s="174" t="str">
        <f>INDEX('Ref1'!$O:$O,MATCH(FK12,'Ref1'!$N:$N,0))</f>
        <v>2024/25</v>
      </c>
      <c r="FL13" s="174" t="str">
        <f>INDEX('Ref1'!$O:$O,MATCH(FL12,'Ref1'!$N:$N,0))</f>
        <v>2025/26</v>
      </c>
      <c r="FM13" s="174" t="str">
        <f>INDEX('Ref1'!$O:$O,MATCH(FM12,'Ref1'!$N:$N,0))</f>
        <v>2026/27</v>
      </c>
      <c r="FN13" s="174" t="str">
        <f>INDEX('Ref1'!$O:$O,MATCH(FN12,'Ref1'!$N:$N,0))</f>
        <v>2027/28</v>
      </c>
      <c r="FO13" s="174" t="str">
        <f>INDEX('Ref1'!$O:$O,MATCH(FO12,'Ref1'!$N:$N,0))</f>
        <v>2028/29</v>
      </c>
      <c r="FP13" s="174" t="str">
        <f>INDEX('Ref1'!$O:$O,MATCH(FP12,'Ref1'!$N:$N,0))</f>
        <v>2029/30</v>
      </c>
      <c r="FQ13" s="174" t="str">
        <f>INDEX('Ref1'!$O:$O,MATCH(FQ12,'Ref1'!$N:$N,0))</f>
        <v>2030/31</v>
      </c>
      <c r="FR13" s="174" t="str">
        <f>INDEX('Ref1'!$O:$O,MATCH(FR12,'Ref1'!$N:$N,0))</f>
        <v>2031/32</v>
      </c>
      <c r="FS13" s="174" t="str">
        <f>INDEX('Ref1'!$O:$O,MATCH(FS12,'Ref1'!$N:$N,0))</f>
        <v>2032/33</v>
      </c>
      <c r="FT13" s="174" t="str">
        <f>INDEX('Ref1'!$O:$O,MATCH(FT12,'Ref1'!$N:$N,0))</f>
        <v>2033/34</v>
      </c>
      <c r="FU13" s="174" t="str">
        <f>INDEX('Ref1'!$O:$O,MATCH(FU12,'Ref1'!$N:$N,0))</f>
        <v>2034/35</v>
      </c>
      <c r="FV13" s="174" t="str">
        <f>INDEX('Ref1'!$O:$O,MATCH(FV12,'Ref1'!$N:$N,0))</f>
        <v>2035/36</v>
      </c>
      <c r="FX13" s="174" t="str">
        <f>INDEX('Ref1'!$O:$O,MATCH(FX12,'Ref1'!$N:$N,0))</f>
        <v>2020/21</v>
      </c>
      <c r="FY13" s="174" t="str">
        <f>INDEX('Ref1'!$O:$O,MATCH(FY12,'Ref1'!$N:$N,0))</f>
        <v>2021/22</v>
      </c>
      <c r="FZ13" s="174" t="str">
        <f>INDEX('Ref1'!$O:$O,MATCH(FZ12,'Ref1'!$N:$N,0))</f>
        <v>2022/23</v>
      </c>
      <c r="GA13" s="174" t="str">
        <f>INDEX('Ref1'!$O:$O,MATCH(GA12,'Ref1'!$N:$N,0))</f>
        <v>2023/24</v>
      </c>
      <c r="GB13" s="174" t="str">
        <f>INDEX('Ref1'!$O:$O,MATCH(GB12,'Ref1'!$N:$N,0))</f>
        <v>2024/25</v>
      </c>
      <c r="GC13" s="174" t="str">
        <f>INDEX('Ref1'!$O:$O,MATCH(GC12,'Ref1'!$N:$N,0))</f>
        <v>2025/26</v>
      </c>
      <c r="GD13" s="174" t="str">
        <f>INDEX('Ref1'!$O:$O,MATCH(GD12,'Ref1'!$N:$N,0))</f>
        <v>2026/27</v>
      </c>
      <c r="GE13" s="174" t="str">
        <f>INDEX('Ref1'!$O:$O,MATCH(GE12,'Ref1'!$N:$N,0))</f>
        <v>2027/28</v>
      </c>
      <c r="GF13" s="174" t="str">
        <f>INDEX('Ref1'!$O:$O,MATCH(GF12,'Ref1'!$N:$N,0))</f>
        <v>2028/29</v>
      </c>
      <c r="GG13" s="174" t="str">
        <f>INDEX('Ref1'!$O:$O,MATCH(GG12,'Ref1'!$N:$N,0))</f>
        <v>2029/30</v>
      </c>
      <c r="GH13" s="174" t="str">
        <f>INDEX('Ref1'!$O:$O,MATCH(GH12,'Ref1'!$N:$N,0))</f>
        <v>2030/31</v>
      </c>
      <c r="GI13" s="174" t="str">
        <f>INDEX('Ref1'!$O:$O,MATCH(GI12,'Ref1'!$N:$N,0))</f>
        <v>2031/32</v>
      </c>
      <c r="GJ13" s="174" t="str">
        <f>INDEX('Ref1'!$O:$O,MATCH(GJ12,'Ref1'!$N:$N,0))</f>
        <v>2032/33</v>
      </c>
      <c r="GK13" s="174" t="str">
        <f>INDEX('Ref1'!$O:$O,MATCH(GK12,'Ref1'!$N:$N,0))</f>
        <v>2033/34</v>
      </c>
      <c r="GL13" s="174" t="str">
        <f>INDEX('Ref1'!$O:$O,MATCH(GL12,'Ref1'!$N:$N,0))</f>
        <v>2034/35</v>
      </c>
      <c r="GM13" s="174" t="str">
        <f>INDEX('Ref1'!$O:$O,MATCH(GM12,'Ref1'!$N:$N,0))</f>
        <v>2035/36</v>
      </c>
      <c r="GO13" s="397" t="str">
        <f>INDEX('Ref1'!$O:$O,MATCH(GO12,'Ref1'!$N:$N,0))</f>
        <v>2020/21</v>
      </c>
      <c r="GP13" s="397" t="str">
        <f>INDEX('Ref1'!$O:$O,MATCH(GP12,'Ref1'!$N:$N,0))</f>
        <v>2021/22</v>
      </c>
      <c r="GQ13" s="397" t="str">
        <f>INDEX('Ref1'!$O:$O,MATCH(GQ12,'Ref1'!$N:$N,0))</f>
        <v>2022/23</v>
      </c>
      <c r="GR13" s="397" t="str">
        <f>INDEX('Ref1'!$O:$O,MATCH(GR12,'Ref1'!$N:$N,0))</f>
        <v>2023/24</v>
      </c>
      <c r="GS13" s="397" t="str">
        <f>INDEX('Ref1'!$O:$O,MATCH(GS12,'Ref1'!$N:$N,0))</f>
        <v>2024/25</v>
      </c>
      <c r="GT13" s="397" t="str">
        <f>INDEX('Ref1'!$O:$O,MATCH(GT12,'Ref1'!$N:$N,0))</f>
        <v>2025/26</v>
      </c>
      <c r="GU13" s="397" t="str">
        <f>INDEX('Ref1'!$O:$O,MATCH(GU12,'Ref1'!$N:$N,0))</f>
        <v>2026/27</v>
      </c>
      <c r="GV13" s="397" t="str">
        <f>INDEX('Ref1'!$O:$O,MATCH(GV12,'Ref1'!$N:$N,0))</f>
        <v>2027/28</v>
      </c>
      <c r="GW13" s="397" t="str">
        <f>INDEX('Ref1'!$O:$O,MATCH(GW12,'Ref1'!$N:$N,0))</f>
        <v>2028/29</v>
      </c>
      <c r="GX13" s="397" t="str">
        <f>INDEX('Ref1'!$O:$O,MATCH(GX12,'Ref1'!$N:$N,0))</f>
        <v>2029/30</v>
      </c>
      <c r="GY13" s="397" t="str">
        <f>INDEX('Ref1'!$O:$O,MATCH(GY12,'Ref1'!$N:$N,0))</f>
        <v>2030/31</v>
      </c>
      <c r="GZ13" s="397" t="str">
        <f>INDEX('Ref1'!$O:$O,MATCH(GZ12,'Ref1'!$N:$N,0))</f>
        <v>2031/32</v>
      </c>
      <c r="HA13" s="397" t="str">
        <f>INDEX('Ref1'!$O:$O,MATCH(HA12,'Ref1'!$N:$N,0))</f>
        <v>2032/33</v>
      </c>
      <c r="HB13" s="397" t="str">
        <f>INDEX('Ref1'!$O:$O,MATCH(HB12,'Ref1'!$N:$N,0))</f>
        <v>2033/34</v>
      </c>
      <c r="HC13" s="397" t="str">
        <f>INDEX('Ref1'!$O:$O,MATCH(HC12,'Ref1'!$N:$N,0))</f>
        <v>2034/35</v>
      </c>
      <c r="HD13" s="397" t="str">
        <f>INDEX('Ref1'!$O:$O,MATCH(HD12,'Ref1'!$N:$N,0))</f>
        <v>2035/36</v>
      </c>
      <c r="HF13" s="174" t="str">
        <f>INDEX('Ref1'!$O:$O,MATCH(HF12,'Ref1'!$N:$N,0))</f>
        <v>2020/21</v>
      </c>
      <c r="HG13" s="174" t="str">
        <f>INDEX('Ref1'!$O:$O,MATCH(HG12,'Ref1'!$N:$N,0))</f>
        <v>2021/22</v>
      </c>
      <c r="HH13" s="174" t="str">
        <f>INDEX('Ref1'!$O:$O,MATCH(HH12,'Ref1'!$N:$N,0))</f>
        <v>2022/23</v>
      </c>
      <c r="HI13" s="174" t="str">
        <f>INDEX('Ref1'!$O:$O,MATCH(HI12,'Ref1'!$N:$N,0))</f>
        <v>2023/24</v>
      </c>
      <c r="HJ13" s="174" t="str">
        <f>INDEX('Ref1'!$O:$O,MATCH(HJ12,'Ref1'!$N:$N,0))</f>
        <v>2024/25</v>
      </c>
      <c r="HK13" s="174" t="str">
        <f>INDEX('Ref1'!$O:$O,MATCH(HK12,'Ref1'!$N:$N,0))</f>
        <v>2025/26</v>
      </c>
      <c r="HL13" s="174" t="str">
        <f>INDEX('Ref1'!$O:$O,MATCH(HL12,'Ref1'!$N:$N,0))</f>
        <v>2026/27</v>
      </c>
      <c r="HM13" s="174" t="str">
        <f>INDEX('Ref1'!$O:$O,MATCH(HM12,'Ref1'!$N:$N,0))</f>
        <v>2027/28</v>
      </c>
      <c r="HN13" s="174" t="str">
        <f>INDEX('Ref1'!$O:$O,MATCH(HN12,'Ref1'!$N:$N,0))</f>
        <v>2028/29</v>
      </c>
      <c r="HO13" s="174" t="str">
        <f>INDEX('Ref1'!$O:$O,MATCH(HO12,'Ref1'!$N:$N,0))</f>
        <v>2029/30</v>
      </c>
      <c r="HP13" s="174" t="str">
        <f>INDEX('Ref1'!$O:$O,MATCH(HP12,'Ref1'!$N:$N,0))</f>
        <v>2030/31</v>
      </c>
      <c r="HQ13" s="174" t="str">
        <f>INDEX('Ref1'!$O:$O,MATCH(HQ12,'Ref1'!$N:$N,0))</f>
        <v>2031/32</v>
      </c>
      <c r="HR13" s="174" t="str">
        <f>INDEX('Ref1'!$O:$O,MATCH(HR12,'Ref1'!$N:$N,0))</f>
        <v>2032/33</v>
      </c>
      <c r="HS13" s="174" t="str">
        <f>INDEX('Ref1'!$O:$O,MATCH(HS12,'Ref1'!$N:$N,0))</f>
        <v>2033/34</v>
      </c>
      <c r="HT13" s="174" t="str">
        <f>INDEX('Ref1'!$O:$O,MATCH(HT12,'Ref1'!$N:$N,0))</f>
        <v>2034/35</v>
      </c>
      <c r="HU13" s="174" t="str">
        <f>INDEX('Ref1'!$O:$O,MATCH(HU12,'Ref1'!$N:$N,0))</f>
        <v>2035/36</v>
      </c>
      <c r="HW13" s="1029"/>
      <c r="HX13" s="1026"/>
      <c r="HY13" s="1026"/>
      <c r="HZ13" s="1026"/>
    </row>
    <row r="14" spans="1:234" s="48" customFormat="1">
      <c r="A14" s="3" t="s">
        <v>24</v>
      </c>
      <c r="B14" s="202" t="str">
        <f>INDEX('Ref1'!$E:$E,MATCH(A14,'Ref1'!$A:$A,0))</f>
        <v>Adur</v>
      </c>
      <c r="C14" s="42" t="str">
        <f>INDEX(Data1!B:B,MATCH(A14,Data1!A:A,0))</f>
        <v>SD</v>
      </c>
      <c r="D14" s="253" t="str">
        <f>INDEX(Data1!C:C,MATCH(A14,Data1!A:A,0))</f>
        <v>SE</v>
      </c>
      <c r="E14" s="200" t="str">
        <f>IF($C$6="No","No",IF(COUNTIF(Inputs!$K$359:$K$398,$A14)&gt;0,"Yes","No"))</f>
        <v>No</v>
      </c>
      <c r="F14" s="404"/>
      <c r="G14" s="62">
        <f>INDEX('4_RatesSplit'!K:K,MATCH($A14,'4_RatesSplit'!$A:$A,0))</f>
        <v>0</v>
      </c>
      <c r="H14" s="171">
        <f>INDEX('4_RatesSplit'!L:L,MATCH($A14,'4_RatesSplit'!$A:$A,0))</f>
        <v>0</v>
      </c>
      <c r="I14" s="167">
        <f>INDEX('4_RatesSplit'!M:M,MATCH($A14,'4_RatesSplit'!$A:$A,0))</f>
        <v>0</v>
      </c>
      <c r="J14" s="167">
        <f>INDEX('4_RatesSplit'!N:N,MATCH($A14,'4_RatesSplit'!$A:$A,0))</f>
        <v>0</v>
      </c>
      <c r="K14" s="167">
        <f>INDEX('4_RatesSplit'!O:O,MATCH($A14,'4_RatesSplit'!$A:$A,0))</f>
        <v>0</v>
      </c>
      <c r="L14" s="167">
        <f>INDEX('4_RatesSplit'!P:P,MATCH($A14,'4_RatesSplit'!$A:$A,0))</f>
        <v>0</v>
      </c>
      <c r="M14" s="167">
        <f>INDEX('4_RatesSplit'!Q:Q,MATCH($A14,'4_RatesSplit'!$A:$A,0))</f>
        <v>0</v>
      </c>
      <c r="N14" s="167">
        <f>INDEX('4_RatesSplit'!R:R,MATCH($A14,'4_RatesSplit'!$A:$A,0))</f>
        <v>0</v>
      </c>
      <c r="O14" s="167">
        <f>INDEX('4_RatesSplit'!S:S,MATCH($A14,'4_RatesSplit'!$A:$A,0))</f>
        <v>0</v>
      </c>
      <c r="P14" s="167">
        <f>INDEX('4_RatesSplit'!T:T,MATCH($A14,'4_RatesSplit'!$A:$A,0))</f>
        <v>0</v>
      </c>
      <c r="Q14" s="167">
        <f>INDEX('4_RatesSplit'!U:U,MATCH($A14,'4_RatesSplit'!$A:$A,0))</f>
        <v>0</v>
      </c>
      <c r="R14" s="167">
        <f>INDEX('4_RatesSplit'!V:V,MATCH($A14,'4_RatesSplit'!$A:$A,0))</f>
        <v>0</v>
      </c>
      <c r="S14" s="167">
        <f>INDEX('4_RatesSplit'!W:W,MATCH($A14,'4_RatesSplit'!$A:$A,0))</f>
        <v>0</v>
      </c>
      <c r="T14" s="167">
        <f>INDEX('4_RatesSplit'!X:X,MATCH($A14,'4_RatesSplit'!$A:$A,0))</f>
        <v>0</v>
      </c>
      <c r="U14" s="167">
        <f>INDEX('4_RatesSplit'!Y:Y,MATCH($A14,'4_RatesSplit'!$A:$A,0))</f>
        <v>0</v>
      </c>
      <c r="V14" s="167">
        <f>INDEX('4_RatesSplit'!Z:Z,MATCH($A14,'4_RatesSplit'!$A:$A,0))</f>
        <v>0</v>
      </c>
      <c r="W14" s="167">
        <f>INDEX('4_RatesSplit'!AA:AA,MATCH($A14,'4_RatesSplit'!$A:$A,0))</f>
        <v>0</v>
      </c>
      <c r="X14" s="18"/>
      <c r="Y14" s="168" t="e">
        <f ca="1">INDEX('4_RatesSplit'!AT:AT,MATCH($A14,'4_RatesSplit'!$A:$A,0))</f>
        <v>#REF!</v>
      </c>
      <c r="Z14" s="168" t="e">
        <f ca="1">INDEX('4_RatesSplit'!AU:AU,MATCH($A14,'4_RatesSplit'!$A:$A,0))</f>
        <v>#REF!</v>
      </c>
      <c r="AA14" s="168" t="e">
        <f ca="1">INDEX('4_RatesSplit'!AV:AV,MATCH($A14,'4_RatesSplit'!$A:$A,0))</f>
        <v>#REF!</v>
      </c>
      <c r="AB14" s="168" t="e">
        <f ca="1">INDEX('4_RatesSplit'!AW:AW,MATCH($A14,'4_RatesSplit'!$A:$A,0))</f>
        <v>#REF!</v>
      </c>
      <c r="AC14" s="168" t="e">
        <f ca="1">INDEX('4_RatesSplit'!AX:AX,MATCH($A14,'4_RatesSplit'!$A:$A,0))</f>
        <v>#REF!</v>
      </c>
      <c r="AD14" s="168" t="e">
        <f ca="1">INDEX('4_RatesSplit'!AY:AY,MATCH($A14,'4_RatesSplit'!$A:$A,0))</f>
        <v>#REF!</v>
      </c>
      <c r="AE14" s="168" t="e">
        <f ca="1">INDEX('4_RatesSplit'!AZ:AZ,MATCH($A14,'4_RatesSplit'!$A:$A,0))</f>
        <v>#REF!</v>
      </c>
      <c r="AF14" s="168" t="e">
        <f ca="1">INDEX('4_RatesSplit'!BA:BA,MATCH($A14,'4_RatesSplit'!$A:$A,0))</f>
        <v>#REF!</v>
      </c>
      <c r="AG14" s="168" t="e">
        <f ca="1">INDEX('4_RatesSplit'!BB:BB,MATCH($A14,'4_RatesSplit'!$A:$A,0))</f>
        <v>#REF!</v>
      </c>
      <c r="AH14" s="168" t="e">
        <f ca="1">INDEX('4_RatesSplit'!BC:BC,MATCH($A14,'4_RatesSplit'!$A:$A,0))</f>
        <v>#REF!</v>
      </c>
      <c r="AI14" s="168" t="e">
        <f ca="1">INDEX('4_RatesSplit'!BD:BD,MATCH($A14,'4_RatesSplit'!$A:$A,0))</f>
        <v>#REF!</v>
      </c>
      <c r="AJ14" s="168" t="e">
        <f ca="1">INDEX('4_RatesSplit'!BE:BE,MATCH($A14,'4_RatesSplit'!$A:$A,0))</f>
        <v>#REF!</v>
      </c>
      <c r="AK14" s="168" t="e">
        <f ca="1">INDEX('4_RatesSplit'!BF:BF,MATCH($A14,'4_RatesSplit'!$A:$A,0))</f>
        <v>#REF!</v>
      </c>
      <c r="AL14" s="168" t="e">
        <f ca="1">INDEX('4_RatesSplit'!BG:BG,MATCH($A14,'4_RatesSplit'!$A:$A,0))</f>
        <v>#REF!</v>
      </c>
      <c r="AM14" s="168" t="e">
        <f ca="1">INDEX('4_RatesSplit'!BH:BH,MATCH($A14,'4_RatesSplit'!$A:$A,0))</f>
        <v>#REF!</v>
      </c>
      <c r="AN14" s="198" t="e">
        <f ca="1">INDEX('4_RatesSplit'!BI:BI,MATCH($A14,'4_RatesSplit'!$A:$A,0))</f>
        <v>#REF!</v>
      </c>
      <c r="AO14" s="114"/>
      <c r="AP14" s="167" t="e">
        <f ca="1">IF(AP$3="Reset",Y14*AP$6,AO14*(1+$C$4))</f>
        <v>#REF!</v>
      </c>
      <c r="AQ14" s="167" t="e">
        <f t="shared" ref="AQ14:BE14" ca="1" si="5">IF(AQ$3="Reset",Z14*AQ$6,AP14*(1+$C$4))</f>
        <v>#REF!</v>
      </c>
      <c r="AR14" s="167" t="e">
        <f t="shared" ca="1" si="5"/>
        <v>#REF!</v>
      </c>
      <c r="AS14" s="167" t="e">
        <f t="shared" ca="1" si="5"/>
        <v>#REF!</v>
      </c>
      <c r="AT14" s="167" t="e">
        <f t="shared" ca="1" si="5"/>
        <v>#REF!</v>
      </c>
      <c r="AU14" s="167" t="e">
        <f t="shared" ca="1" si="5"/>
        <v>#REF!</v>
      </c>
      <c r="AV14" s="167" t="e">
        <f t="shared" ca="1" si="5"/>
        <v>#REF!</v>
      </c>
      <c r="AW14" s="167" t="e">
        <f t="shared" ca="1" si="5"/>
        <v>#REF!</v>
      </c>
      <c r="AX14" s="167" t="e">
        <f t="shared" ca="1" si="5"/>
        <v>#REF!</v>
      </c>
      <c r="AY14" s="167" t="e">
        <f t="shared" ca="1" si="5"/>
        <v>#REF!</v>
      </c>
      <c r="AZ14" s="167" t="e">
        <f t="shared" ca="1" si="5"/>
        <v>#REF!</v>
      </c>
      <c r="BA14" s="167" t="e">
        <f t="shared" ca="1" si="5"/>
        <v>#REF!</v>
      </c>
      <c r="BB14" s="167" t="e">
        <f t="shared" ca="1" si="5"/>
        <v>#REF!</v>
      </c>
      <c r="BC14" s="167" t="e">
        <f t="shared" ca="1" si="5"/>
        <v>#REF!</v>
      </c>
      <c r="BD14" s="167" t="e">
        <f t="shared" ca="1" si="5"/>
        <v>#REF!</v>
      </c>
      <c r="BE14" s="167" t="e">
        <f t="shared" ca="1" si="5"/>
        <v>#REF!</v>
      </c>
      <c r="BF14" s="18"/>
      <c r="BG14" s="168">
        <f>INDEX('2_Needs'!$F:$F,MATCH($A14,'2_Needs'!$A:$A,0))</f>
        <v>1.416477334885933E-4</v>
      </c>
      <c r="BH14" s="114"/>
      <c r="BI14" s="167">
        <f>IF(BI$3="reset",$BG14*BI$6,BH14*(1+$C$4))</f>
        <v>0</v>
      </c>
      <c r="BJ14" s="167">
        <f t="shared" ref="BJ14:BX14" si="6">IF(BJ$3="reset",$BG14*BJ$6,BI14*(1+$C$4))</f>
        <v>0</v>
      </c>
      <c r="BK14" s="167">
        <f t="shared" si="6"/>
        <v>0</v>
      </c>
      <c r="BL14" s="167">
        <f t="shared" si="6"/>
        <v>0</v>
      </c>
      <c r="BM14" s="167">
        <f t="shared" si="6"/>
        <v>0</v>
      </c>
      <c r="BN14" s="167">
        <f t="shared" si="6"/>
        <v>0</v>
      </c>
      <c r="BO14" s="167">
        <f t="shared" si="6"/>
        <v>0</v>
      </c>
      <c r="BP14" s="167">
        <f t="shared" si="6"/>
        <v>0</v>
      </c>
      <c r="BQ14" s="167">
        <f t="shared" si="6"/>
        <v>0</v>
      </c>
      <c r="BR14" s="167">
        <f t="shared" si="6"/>
        <v>0</v>
      </c>
      <c r="BS14" s="167">
        <f t="shared" si="6"/>
        <v>0</v>
      </c>
      <c r="BT14" s="167">
        <f t="shared" si="6"/>
        <v>0</v>
      </c>
      <c r="BU14" s="167">
        <f t="shared" si="6"/>
        <v>0</v>
      </c>
      <c r="BV14" s="167">
        <f t="shared" si="6"/>
        <v>0</v>
      </c>
      <c r="BW14" s="167">
        <f t="shared" si="6"/>
        <v>0</v>
      </c>
      <c r="BX14" s="167">
        <f t="shared" si="6"/>
        <v>0</v>
      </c>
      <c r="BZ14" s="167" t="e">
        <f t="shared" ref="BZ14:BZ77" ca="1" si="7">BI14-AP14</f>
        <v>#REF!</v>
      </c>
      <c r="CA14" s="167" t="e">
        <f t="shared" ref="CA14:CA77" ca="1" si="8">BJ14-AQ14</f>
        <v>#REF!</v>
      </c>
      <c r="CB14" s="167" t="e">
        <f t="shared" ref="CB14:CB77" ca="1" si="9">BK14-AR14</f>
        <v>#REF!</v>
      </c>
      <c r="CC14" s="167" t="e">
        <f t="shared" ref="CC14:CC77" ca="1" si="10">BL14-AS14</f>
        <v>#REF!</v>
      </c>
      <c r="CD14" s="167" t="e">
        <f t="shared" ref="CD14:CD77" ca="1" si="11">BM14-AT14</f>
        <v>#REF!</v>
      </c>
      <c r="CE14" s="167" t="e">
        <f t="shared" ref="CE14:CE77" ca="1" si="12">BN14-AU14</f>
        <v>#REF!</v>
      </c>
      <c r="CF14" s="167" t="e">
        <f t="shared" ref="CF14:CF77" ca="1" si="13">BO14-AV14</f>
        <v>#REF!</v>
      </c>
      <c r="CG14" s="167" t="e">
        <f t="shared" ref="CG14:CG77" ca="1" si="14">BP14-AW14</f>
        <v>#REF!</v>
      </c>
      <c r="CH14" s="167" t="e">
        <f t="shared" ref="CH14:CH77" ca="1" si="15">BQ14-AX14</f>
        <v>#REF!</v>
      </c>
      <c r="CI14" s="167" t="e">
        <f t="shared" ref="CI14:CI77" ca="1" si="16">BR14-AY14</f>
        <v>#REF!</v>
      </c>
      <c r="CJ14" s="167" t="e">
        <f t="shared" ref="CJ14:CJ77" ca="1" si="17">BS14-AZ14</f>
        <v>#REF!</v>
      </c>
      <c r="CK14" s="167" t="e">
        <f t="shared" ref="CK14:CK77" ca="1" si="18">BT14-BA14</f>
        <v>#REF!</v>
      </c>
      <c r="CL14" s="167" t="e">
        <f t="shared" ref="CL14:CL77" ca="1" si="19">BU14-BB14</f>
        <v>#REF!</v>
      </c>
      <c r="CM14" s="167" t="e">
        <f t="shared" ref="CM14:CM77" ca="1" si="20">BV14-BC14</f>
        <v>#REF!</v>
      </c>
      <c r="CN14" s="167" t="e">
        <f t="shared" ref="CN14:CN77" ca="1" si="21">BW14-BD14</f>
        <v>#REF!</v>
      </c>
      <c r="CO14" s="167" t="e">
        <f t="shared" ref="CO14:CO77" ca="1" si="22">BX14-BE14</f>
        <v>#REF!</v>
      </c>
      <c r="CQ14" s="167" t="e">
        <f t="shared" ref="CQ14:CQ77" ca="1" si="23">H14+BZ14</f>
        <v>#REF!</v>
      </c>
      <c r="CR14" s="167" t="e">
        <f t="shared" ref="CR14:CR77" ca="1" si="24">I14+CA14</f>
        <v>#REF!</v>
      </c>
      <c r="CS14" s="167" t="e">
        <f t="shared" ref="CS14:CS77" ca="1" si="25">J14+CB14</f>
        <v>#REF!</v>
      </c>
      <c r="CT14" s="167" t="e">
        <f t="shared" ref="CT14:CT77" ca="1" si="26">K14+CC14</f>
        <v>#REF!</v>
      </c>
      <c r="CU14" s="167" t="e">
        <f t="shared" ref="CU14:CU77" ca="1" si="27">L14+CD14</f>
        <v>#REF!</v>
      </c>
      <c r="CV14" s="167" t="e">
        <f t="shared" ref="CV14:CV77" ca="1" si="28">M14+CE14</f>
        <v>#REF!</v>
      </c>
      <c r="CW14" s="167" t="e">
        <f t="shared" ref="CW14:CW77" ca="1" si="29">N14+CF14</f>
        <v>#REF!</v>
      </c>
      <c r="CX14" s="167" t="e">
        <f t="shared" ref="CX14:CX77" ca="1" si="30">O14+CG14</f>
        <v>#REF!</v>
      </c>
      <c r="CY14" s="167" t="e">
        <f t="shared" ref="CY14:CY77" ca="1" si="31">P14+CH14</f>
        <v>#REF!</v>
      </c>
      <c r="CZ14" s="167" t="e">
        <f t="shared" ref="CZ14:CZ77" ca="1" si="32">Q14+CI14</f>
        <v>#REF!</v>
      </c>
      <c r="DA14" s="167" t="e">
        <f t="shared" ref="DA14:DA77" ca="1" si="33">R14+CJ14</f>
        <v>#REF!</v>
      </c>
      <c r="DB14" s="167" t="e">
        <f t="shared" ref="DB14:DB77" ca="1" si="34">S14+CK14</f>
        <v>#REF!</v>
      </c>
      <c r="DC14" s="167" t="e">
        <f t="shared" ref="DC14:DC77" ca="1" si="35">T14+CL14</f>
        <v>#REF!</v>
      </c>
      <c r="DD14" s="167" t="e">
        <f t="shared" ref="DD14:DD77" ca="1" si="36">U14+CM14</f>
        <v>#REF!</v>
      </c>
      <c r="DE14" s="167" t="e">
        <f t="shared" ref="DE14:DE77" ca="1" si="37">V14+CN14</f>
        <v>#REF!</v>
      </c>
      <c r="DF14" s="167" t="e">
        <f t="shared" ref="DF14:DF77" ca="1" si="38">W14+CO14</f>
        <v>#REF!</v>
      </c>
      <c r="DH14" s="167">
        <f t="shared" ref="DH14:DH77" si="39">BI14*(1+$C$5)</f>
        <v>0</v>
      </c>
      <c r="DI14" s="167">
        <f t="shared" ref="DI14:DI77" si="40">BJ14*(1+$C$5)</f>
        <v>0</v>
      </c>
      <c r="DJ14" s="167">
        <f t="shared" ref="DJ14:DJ77" si="41">BK14*(1+$C$5)</f>
        <v>0</v>
      </c>
      <c r="DK14" s="167">
        <f t="shared" ref="DK14:DK77" si="42">BL14*(1+$C$5)</f>
        <v>0</v>
      </c>
      <c r="DL14" s="167">
        <f t="shared" ref="DL14:DL77" si="43">BM14*(1+$C$5)</f>
        <v>0</v>
      </c>
      <c r="DM14" s="167">
        <f t="shared" ref="DM14:DM77" si="44">BN14*(1+$C$5)</f>
        <v>0</v>
      </c>
      <c r="DN14" s="167">
        <f t="shared" ref="DN14:DN77" si="45">BO14*(1+$C$5)</f>
        <v>0</v>
      </c>
      <c r="DO14" s="167">
        <f t="shared" ref="DO14:DO77" si="46">BP14*(1+$C$5)</f>
        <v>0</v>
      </c>
      <c r="DP14" s="167">
        <f t="shared" ref="DP14:DP77" si="47">BQ14*(1+$C$5)</f>
        <v>0</v>
      </c>
      <c r="DQ14" s="167">
        <f t="shared" ref="DQ14:DQ77" si="48">BR14*(1+$C$5)</f>
        <v>0</v>
      </c>
      <c r="DR14" s="167">
        <f t="shared" ref="DR14:DR77" si="49">BS14*(1+$C$5)</f>
        <v>0</v>
      </c>
      <c r="DS14" s="167">
        <f t="shared" ref="DS14:DS77" si="50">BT14*(1+$C$5)</f>
        <v>0</v>
      </c>
      <c r="DT14" s="167">
        <f t="shared" ref="DT14:DT77" si="51">BU14*(1+$C$5)</f>
        <v>0</v>
      </c>
      <c r="DU14" s="167">
        <f t="shared" ref="DU14:DU77" si="52">BV14*(1+$C$5)</f>
        <v>0</v>
      </c>
      <c r="DV14" s="167">
        <f t="shared" ref="DV14:DV77" si="53">BW14*(1+$C$5)</f>
        <v>0</v>
      </c>
      <c r="DW14" s="167">
        <f t="shared" ref="DW14:DW77" si="54">BX14*(1+$C$5)</f>
        <v>0</v>
      </c>
      <c r="DY14" s="167" t="e">
        <f ca="1">IF(DH14&gt;CQ14,DH14-CQ14,0)</f>
        <v>#REF!</v>
      </c>
      <c r="DZ14" s="167" t="e">
        <f t="shared" ref="DZ14:EN14" ca="1" si="55">IF(DI14&gt;CR14,DI14-CR14,0)</f>
        <v>#REF!</v>
      </c>
      <c r="EA14" s="167" t="e">
        <f t="shared" ca="1" si="55"/>
        <v>#REF!</v>
      </c>
      <c r="EB14" s="167" t="e">
        <f t="shared" ca="1" si="55"/>
        <v>#REF!</v>
      </c>
      <c r="EC14" s="167" t="e">
        <f t="shared" ca="1" si="55"/>
        <v>#REF!</v>
      </c>
      <c r="ED14" s="167" t="e">
        <f t="shared" ca="1" si="55"/>
        <v>#REF!</v>
      </c>
      <c r="EE14" s="167" t="e">
        <f t="shared" ca="1" si="55"/>
        <v>#REF!</v>
      </c>
      <c r="EF14" s="167" t="e">
        <f t="shared" ca="1" si="55"/>
        <v>#REF!</v>
      </c>
      <c r="EG14" s="167" t="e">
        <f t="shared" ca="1" si="55"/>
        <v>#REF!</v>
      </c>
      <c r="EH14" s="167" t="e">
        <f t="shared" ca="1" si="55"/>
        <v>#REF!</v>
      </c>
      <c r="EI14" s="167" t="e">
        <f t="shared" ca="1" si="55"/>
        <v>#REF!</v>
      </c>
      <c r="EJ14" s="167" t="e">
        <f t="shared" ca="1" si="55"/>
        <v>#REF!</v>
      </c>
      <c r="EK14" s="167" t="e">
        <f t="shared" ca="1" si="55"/>
        <v>#REF!</v>
      </c>
      <c r="EL14" s="167" t="e">
        <f t="shared" ca="1" si="55"/>
        <v>#REF!</v>
      </c>
      <c r="EM14" s="167" t="e">
        <f t="shared" ca="1" si="55"/>
        <v>#REF!</v>
      </c>
      <c r="EN14" s="167" t="e">
        <f t="shared" ca="1" si="55"/>
        <v>#REF!</v>
      </c>
      <c r="EP14" s="167">
        <f>IF($A$4="Option 2",MAX(CQ14-BI14,0),IF($A$4="Option 3",MAX(CQ14-BI14*(1+$A$6),0),IF($A$4="Option 1",0,"Error")))</f>
        <v>0</v>
      </c>
      <c r="EQ14" s="167">
        <f t="shared" ref="EQ14:FE14" si="56">IF($A$4="Option 2",MAX(CR14-BJ14,0),IF($A$4="Option 3",MAX(CR14-BJ14*(1+$A$6),0),IF($A$4="Option 1",0,"Error")))</f>
        <v>0</v>
      </c>
      <c r="ER14" s="167">
        <f t="shared" si="56"/>
        <v>0</v>
      </c>
      <c r="ES14" s="167">
        <f t="shared" si="56"/>
        <v>0</v>
      </c>
      <c r="ET14" s="167">
        <f t="shared" si="56"/>
        <v>0</v>
      </c>
      <c r="EU14" s="167">
        <f t="shared" si="56"/>
        <v>0</v>
      </c>
      <c r="EV14" s="167">
        <f t="shared" si="56"/>
        <v>0</v>
      </c>
      <c r="EW14" s="167">
        <f t="shared" si="56"/>
        <v>0</v>
      </c>
      <c r="EX14" s="167">
        <f t="shared" si="56"/>
        <v>0</v>
      </c>
      <c r="EY14" s="167">
        <f t="shared" si="56"/>
        <v>0</v>
      </c>
      <c r="EZ14" s="167">
        <f t="shared" si="56"/>
        <v>0</v>
      </c>
      <c r="FA14" s="167">
        <f t="shared" si="56"/>
        <v>0</v>
      </c>
      <c r="FB14" s="167">
        <f t="shared" si="56"/>
        <v>0</v>
      </c>
      <c r="FC14" s="167">
        <f t="shared" si="56"/>
        <v>0</v>
      </c>
      <c r="FD14" s="167">
        <f t="shared" si="56"/>
        <v>0</v>
      </c>
      <c r="FE14" s="167">
        <f t="shared" si="56"/>
        <v>0</v>
      </c>
      <c r="FG14" s="167">
        <f>IF($A$4="Option 2",MAX(MIN((1-BI14/AP14),$A$5/100),0),IF($A$4="Option 3",$A$7/100,IF($A$4="Option 1",0,"Error")))</f>
        <v>0</v>
      </c>
      <c r="FH14" s="167">
        <f t="shared" ref="FH14:FV14" si="57">IF($A$4="Option 2",MAX(MIN((1-BJ14/AQ14),$A$5/100),0),IF($A$4="Option 3",$A$7/100,IF($A$4="Option 1",0,"Error")))</f>
        <v>0</v>
      </c>
      <c r="FI14" s="167">
        <f t="shared" si="57"/>
        <v>0</v>
      </c>
      <c r="FJ14" s="167">
        <f t="shared" si="57"/>
        <v>0</v>
      </c>
      <c r="FK14" s="167">
        <f t="shared" si="57"/>
        <v>0</v>
      </c>
      <c r="FL14" s="167">
        <f t="shared" si="57"/>
        <v>0</v>
      </c>
      <c r="FM14" s="167">
        <f t="shared" si="57"/>
        <v>0</v>
      </c>
      <c r="FN14" s="167">
        <f t="shared" si="57"/>
        <v>0</v>
      </c>
      <c r="FO14" s="167">
        <f t="shared" si="57"/>
        <v>0</v>
      </c>
      <c r="FP14" s="167">
        <f t="shared" si="57"/>
        <v>0</v>
      </c>
      <c r="FQ14" s="167">
        <f t="shared" si="57"/>
        <v>0</v>
      </c>
      <c r="FR14" s="167">
        <f t="shared" si="57"/>
        <v>0</v>
      </c>
      <c r="FS14" s="167">
        <f t="shared" si="57"/>
        <v>0</v>
      </c>
      <c r="FT14" s="167">
        <f t="shared" si="57"/>
        <v>0</v>
      </c>
      <c r="FU14" s="167">
        <f t="shared" si="57"/>
        <v>0</v>
      </c>
      <c r="FV14" s="167">
        <f t="shared" si="57"/>
        <v>0</v>
      </c>
      <c r="FX14" s="167">
        <f>(-1)*EP14*FG14</f>
        <v>0</v>
      </c>
      <c r="FY14" s="167">
        <f t="shared" ref="FY14:GM14" si="58">(-1)*EQ14*FH14</f>
        <v>0</v>
      </c>
      <c r="FZ14" s="167">
        <f t="shared" si="58"/>
        <v>0</v>
      </c>
      <c r="GA14" s="167">
        <f t="shared" si="58"/>
        <v>0</v>
      </c>
      <c r="GB14" s="167">
        <f t="shared" si="58"/>
        <v>0</v>
      </c>
      <c r="GC14" s="167">
        <f t="shared" si="58"/>
        <v>0</v>
      </c>
      <c r="GD14" s="167">
        <f t="shared" si="58"/>
        <v>0</v>
      </c>
      <c r="GE14" s="167">
        <f t="shared" si="58"/>
        <v>0</v>
      </c>
      <c r="GF14" s="167">
        <f t="shared" si="58"/>
        <v>0</v>
      </c>
      <c r="GG14" s="167">
        <f t="shared" si="58"/>
        <v>0</v>
      </c>
      <c r="GH14" s="167">
        <f t="shared" si="58"/>
        <v>0</v>
      </c>
      <c r="GI14" s="167">
        <f t="shared" si="58"/>
        <v>0</v>
      </c>
      <c r="GJ14" s="167">
        <f t="shared" si="58"/>
        <v>0</v>
      </c>
      <c r="GK14" s="167">
        <f t="shared" si="58"/>
        <v>0</v>
      </c>
      <c r="GL14" s="167">
        <f t="shared" si="58"/>
        <v>0</v>
      </c>
      <c r="GM14" s="167">
        <f t="shared" si="58"/>
        <v>0</v>
      </c>
      <c r="GO14" s="167" t="e">
        <f ca="1">GO$3*$BG14</f>
        <v>#REF!</v>
      </c>
      <c r="GP14" s="167" t="e">
        <f t="shared" ref="GP14:HD29" ca="1" si="59">GP$3*$BG14</f>
        <v>#REF!</v>
      </c>
      <c r="GQ14" s="167" t="e">
        <f t="shared" ca="1" si="59"/>
        <v>#REF!</v>
      </c>
      <c r="GR14" s="167" t="e">
        <f t="shared" ca="1" si="59"/>
        <v>#REF!</v>
      </c>
      <c r="GS14" s="167" t="e">
        <f t="shared" ca="1" si="59"/>
        <v>#REF!</v>
      </c>
      <c r="GT14" s="167" t="e">
        <f t="shared" ca="1" si="59"/>
        <v>#REF!</v>
      </c>
      <c r="GU14" s="167" t="e">
        <f t="shared" ca="1" si="59"/>
        <v>#REF!</v>
      </c>
      <c r="GV14" s="167" t="e">
        <f t="shared" ca="1" si="59"/>
        <v>#REF!</v>
      </c>
      <c r="GW14" s="167" t="e">
        <f t="shared" ca="1" si="59"/>
        <v>#REF!</v>
      </c>
      <c r="GX14" s="167" t="e">
        <f t="shared" ca="1" si="59"/>
        <v>#REF!</v>
      </c>
      <c r="GY14" s="167" t="e">
        <f t="shared" ca="1" si="59"/>
        <v>#REF!</v>
      </c>
      <c r="GZ14" s="167" t="e">
        <f t="shared" ca="1" si="59"/>
        <v>#REF!</v>
      </c>
      <c r="HA14" s="167" t="e">
        <f t="shared" ca="1" si="59"/>
        <v>#REF!</v>
      </c>
      <c r="HB14" s="167" t="e">
        <f t="shared" ca="1" si="59"/>
        <v>#REF!</v>
      </c>
      <c r="HC14" s="167" t="e">
        <f t="shared" ca="1" si="59"/>
        <v>#REF!</v>
      </c>
      <c r="HD14" s="167" t="e">
        <f t="shared" ca="1" si="59"/>
        <v>#REF!</v>
      </c>
      <c r="HF14" s="167" t="e">
        <f t="shared" ref="HF14:HF77" ca="1" si="60">H14+BZ14+DY14+FX14+GO14</f>
        <v>#REF!</v>
      </c>
      <c r="HG14" s="167" t="e">
        <f t="shared" ref="HG14:HG77" ca="1" si="61">I14+CA14+DZ14+FY14+GP14</f>
        <v>#REF!</v>
      </c>
      <c r="HH14" s="167" t="e">
        <f t="shared" ref="HH14:HH77" ca="1" si="62">J14+CB14+EA14+FZ14+GQ14</f>
        <v>#REF!</v>
      </c>
      <c r="HI14" s="167" t="e">
        <f t="shared" ref="HI14:HI77" ca="1" si="63">K14+CC14+EB14+GA14+GR14</f>
        <v>#REF!</v>
      </c>
      <c r="HJ14" s="167" t="e">
        <f t="shared" ref="HJ14:HJ77" ca="1" si="64">L14+CD14+EC14+GB14+GS14</f>
        <v>#REF!</v>
      </c>
      <c r="HK14" s="167" t="e">
        <f t="shared" ref="HK14:HK77" ca="1" si="65">M14+CE14+ED14+GC14+GT14</f>
        <v>#REF!</v>
      </c>
      <c r="HL14" s="167" t="e">
        <f t="shared" ref="HL14:HL77" ca="1" si="66">N14+CF14+EE14+GD14+GU14</f>
        <v>#REF!</v>
      </c>
      <c r="HM14" s="167" t="e">
        <f t="shared" ref="HM14:HM77" ca="1" si="67">O14+CG14+EF14+GE14+GV14</f>
        <v>#REF!</v>
      </c>
      <c r="HN14" s="167" t="e">
        <f t="shared" ref="HN14:HN77" ca="1" si="68">P14+CH14+EG14+GF14+GW14</f>
        <v>#REF!</v>
      </c>
      <c r="HO14" s="167" t="e">
        <f t="shared" ref="HO14:HO77" ca="1" si="69">Q14+CI14+EH14+GG14+GX14</f>
        <v>#REF!</v>
      </c>
      <c r="HP14" s="167" t="e">
        <f t="shared" ref="HP14:HP77" ca="1" si="70">R14+CJ14+EI14+GH14+GY14</f>
        <v>#REF!</v>
      </c>
      <c r="HQ14" s="167" t="e">
        <f t="shared" ref="HQ14:HQ77" ca="1" si="71">S14+CK14+EJ14+GI14+GZ14</f>
        <v>#REF!</v>
      </c>
      <c r="HR14" s="167" t="e">
        <f t="shared" ref="HR14:HR77" ca="1" si="72">T14+CL14+EK14+GJ14+HA14</f>
        <v>#REF!</v>
      </c>
      <c r="HS14" s="167" t="e">
        <f t="shared" ref="HS14:HS77" ca="1" si="73">U14+CM14+EL14+GK14+HB14</f>
        <v>#REF!</v>
      </c>
      <c r="HT14" s="167" t="e">
        <f t="shared" ref="HT14:HT77" ca="1" si="74">V14+CN14+EM14+GL14+HC14</f>
        <v>#REF!</v>
      </c>
      <c r="HU14" s="167" t="e">
        <f t="shared" ref="HU14:HU77" ca="1" si="75">W14+CO14+EN14+GM14+HD14</f>
        <v>#REF!</v>
      </c>
      <c r="HW14" s="167" t="e">
        <f t="shared" ref="HW14:HW77" ca="1" si="76">HF14+NPV($C$4,$HG14:$HU14)</f>
        <v>#REF!</v>
      </c>
      <c r="HX14" s="167">
        <f t="shared" ref="HX14:HX77" si="77">BI14+NPV($C$4,BJ14:BX14)</f>
        <v>0</v>
      </c>
      <c r="HY14" s="167" t="e">
        <f ca="1">HW14-HX14</f>
        <v>#REF!</v>
      </c>
      <c r="HZ14" s="219" t="e">
        <f ca="1">HY14/HX14</f>
        <v>#REF!</v>
      </c>
    </row>
    <row r="15" spans="1:234" s="48" customFormat="1">
      <c r="A15" s="3" t="s">
        <v>26</v>
      </c>
      <c r="B15" s="202" t="str">
        <f>INDEX('Ref1'!$E:$E,MATCH(A15,'Ref1'!$A:$A,0))</f>
        <v>Allerdale</v>
      </c>
      <c r="C15" s="42" t="str">
        <f>INDEX(Data1!B:B,MATCH(A15,Data1!A:A,0))</f>
        <v>SD</v>
      </c>
      <c r="D15" s="253" t="str">
        <f>INDEX(Data1!C:C,MATCH(A15,Data1!A:A,0))</f>
        <v>NW</v>
      </c>
      <c r="E15" s="200" t="str">
        <f>IF($C$6="No","No",IF(COUNTIF(Inputs!$K$359:$K$398,$A15)&gt;0,"Yes","No"))</f>
        <v>No</v>
      </c>
      <c r="F15" s="404"/>
      <c r="G15" s="62">
        <f>INDEX('4_RatesSplit'!K:K,MATCH($A15,'4_RatesSplit'!$A:$A,0))</f>
        <v>0</v>
      </c>
      <c r="H15" s="171">
        <f>INDEX('4_RatesSplit'!L:L,MATCH($A15,'4_RatesSplit'!$A:$A,0))</f>
        <v>0</v>
      </c>
      <c r="I15" s="167">
        <f>INDEX('4_RatesSplit'!M:M,MATCH($A15,'4_RatesSplit'!$A:$A,0))</f>
        <v>0</v>
      </c>
      <c r="J15" s="167">
        <f>INDEX('4_RatesSplit'!N:N,MATCH($A15,'4_RatesSplit'!$A:$A,0))</f>
        <v>0</v>
      </c>
      <c r="K15" s="167">
        <f>INDEX('4_RatesSplit'!O:O,MATCH($A15,'4_RatesSplit'!$A:$A,0))</f>
        <v>0</v>
      </c>
      <c r="L15" s="167">
        <f>INDEX('4_RatesSplit'!P:P,MATCH($A15,'4_RatesSplit'!$A:$A,0))</f>
        <v>0</v>
      </c>
      <c r="M15" s="167">
        <f>INDEX('4_RatesSplit'!Q:Q,MATCH($A15,'4_RatesSplit'!$A:$A,0))</f>
        <v>0</v>
      </c>
      <c r="N15" s="167">
        <f>INDEX('4_RatesSplit'!R:R,MATCH($A15,'4_RatesSplit'!$A:$A,0))</f>
        <v>0</v>
      </c>
      <c r="O15" s="167">
        <f>INDEX('4_RatesSplit'!S:S,MATCH($A15,'4_RatesSplit'!$A:$A,0))</f>
        <v>0</v>
      </c>
      <c r="P15" s="167">
        <f>INDEX('4_RatesSplit'!T:T,MATCH($A15,'4_RatesSplit'!$A:$A,0))</f>
        <v>0</v>
      </c>
      <c r="Q15" s="167">
        <f>INDEX('4_RatesSplit'!U:U,MATCH($A15,'4_RatesSplit'!$A:$A,0))</f>
        <v>0</v>
      </c>
      <c r="R15" s="167">
        <f>INDEX('4_RatesSplit'!V:V,MATCH($A15,'4_RatesSplit'!$A:$A,0))</f>
        <v>0</v>
      </c>
      <c r="S15" s="167">
        <f>INDEX('4_RatesSplit'!W:W,MATCH($A15,'4_RatesSplit'!$A:$A,0))</f>
        <v>0</v>
      </c>
      <c r="T15" s="167">
        <f>INDEX('4_RatesSplit'!X:X,MATCH($A15,'4_RatesSplit'!$A:$A,0))</f>
        <v>0</v>
      </c>
      <c r="U15" s="167">
        <f>INDEX('4_RatesSplit'!Y:Y,MATCH($A15,'4_RatesSplit'!$A:$A,0))</f>
        <v>0</v>
      </c>
      <c r="V15" s="167">
        <f>INDEX('4_RatesSplit'!Z:Z,MATCH($A15,'4_RatesSplit'!$A:$A,0))</f>
        <v>0</v>
      </c>
      <c r="W15" s="167">
        <f>INDEX('4_RatesSplit'!AA:AA,MATCH($A15,'4_RatesSplit'!$A:$A,0))</f>
        <v>0</v>
      </c>
      <c r="X15" s="18"/>
      <c r="Y15" s="168" t="e">
        <f ca="1">INDEX('4_RatesSplit'!AT:AT,MATCH($A15,'4_RatesSplit'!$A:$A,0))</f>
        <v>#REF!</v>
      </c>
      <c r="Z15" s="168" t="e">
        <f ca="1">INDEX('4_RatesSplit'!AU:AU,MATCH($A15,'4_RatesSplit'!$A:$A,0))</f>
        <v>#REF!</v>
      </c>
      <c r="AA15" s="168" t="e">
        <f ca="1">INDEX('4_RatesSplit'!AV:AV,MATCH($A15,'4_RatesSplit'!$A:$A,0))</f>
        <v>#REF!</v>
      </c>
      <c r="AB15" s="168" t="e">
        <f ca="1">INDEX('4_RatesSplit'!AW:AW,MATCH($A15,'4_RatesSplit'!$A:$A,0))</f>
        <v>#REF!</v>
      </c>
      <c r="AC15" s="168" t="e">
        <f ca="1">INDEX('4_RatesSplit'!AX:AX,MATCH($A15,'4_RatesSplit'!$A:$A,0))</f>
        <v>#REF!</v>
      </c>
      <c r="AD15" s="168" t="e">
        <f ca="1">INDEX('4_RatesSplit'!AY:AY,MATCH($A15,'4_RatesSplit'!$A:$A,0))</f>
        <v>#REF!</v>
      </c>
      <c r="AE15" s="168" t="e">
        <f ca="1">INDEX('4_RatesSplit'!AZ:AZ,MATCH($A15,'4_RatesSplit'!$A:$A,0))</f>
        <v>#REF!</v>
      </c>
      <c r="AF15" s="168" t="e">
        <f ca="1">INDEX('4_RatesSplit'!BA:BA,MATCH($A15,'4_RatesSplit'!$A:$A,0))</f>
        <v>#REF!</v>
      </c>
      <c r="AG15" s="168" t="e">
        <f ca="1">INDEX('4_RatesSplit'!BB:BB,MATCH($A15,'4_RatesSplit'!$A:$A,0))</f>
        <v>#REF!</v>
      </c>
      <c r="AH15" s="168" t="e">
        <f ca="1">INDEX('4_RatesSplit'!BC:BC,MATCH($A15,'4_RatesSplit'!$A:$A,0))</f>
        <v>#REF!</v>
      </c>
      <c r="AI15" s="168" t="e">
        <f ca="1">INDEX('4_RatesSplit'!BD:BD,MATCH($A15,'4_RatesSplit'!$A:$A,0))</f>
        <v>#REF!</v>
      </c>
      <c r="AJ15" s="168" t="e">
        <f ca="1">INDEX('4_RatesSplit'!BE:BE,MATCH($A15,'4_RatesSplit'!$A:$A,0))</f>
        <v>#REF!</v>
      </c>
      <c r="AK15" s="168" t="e">
        <f ca="1">INDEX('4_RatesSplit'!BF:BF,MATCH($A15,'4_RatesSplit'!$A:$A,0))</f>
        <v>#REF!</v>
      </c>
      <c r="AL15" s="168" t="e">
        <f ca="1">INDEX('4_RatesSplit'!BG:BG,MATCH($A15,'4_RatesSplit'!$A:$A,0))</f>
        <v>#REF!</v>
      </c>
      <c r="AM15" s="168" t="e">
        <f ca="1">INDEX('4_RatesSplit'!BH:BH,MATCH($A15,'4_RatesSplit'!$A:$A,0))</f>
        <v>#REF!</v>
      </c>
      <c r="AN15" s="198" t="e">
        <f ca="1">INDEX('4_RatesSplit'!BI:BI,MATCH($A15,'4_RatesSplit'!$A:$A,0))</f>
        <v>#REF!</v>
      </c>
      <c r="AO15" s="114"/>
      <c r="AP15" s="167" t="e">
        <f t="shared" ref="AP15:AP78" ca="1" si="78">IF(AP$3="Reset",Y15*AP$6,AO15*(1+$C$4))</f>
        <v>#REF!</v>
      </c>
      <c r="AQ15" s="167" t="e">
        <f t="shared" ref="AQ15:AQ78" ca="1" si="79">IF(AQ$3="Reset",Z15*AQ$6,AP15*(1+$C$4))</f>
        <v>#REF!</v>
      </c>
      <c r="AR15" s="167" t="e">
        <f t="shared" ref="AR15:AR78" ca="1" si="80">IF(AR$3="Reset",AA15*AR$6,AQ15*(1+$C$4))</f>
        <v>#REF!</v>
      </c>
      <c r="AS15" s="167" t="e">
        <f t="shared" ref="AS15:AS78" ca="1" si="81">IF(AS$3="Reset",AB15*AS$6,AR15*(1+$C$4))</f>
        <v>#REF!</v>
      </c>
      <c r="AT15" s="167" t="e">
        <f t="shared" ref="AT15:AT78" ca="1" si="82">IF(AT$3="Reset",AC15*AT$6,AS15*(1+$C$4))</f>
        <v>#REF!</v>
      </c>
      <c r="AU15" s="167" t="e">
        <f t="shared" ref="AU15:AU78" ca="1" si="83">IF(AU$3="Reset",AD15*AU$6,AT15*(1+$C$4))</f>
        <v>#REF!</v>
      </c>
      <c r="AV15" s="167" t="e">
        <f t="shared" ref="AV15:AV78" ca="1" si="84">IF(AV$3="Reset",AE15*AV$6,AU15*(1+$C$4))</f>
        <v>#REF!</v>
      </c>
      <c r="AW15" s="167" t="e">
        <f t="shared" ref="AW15:AW78" ca="1" si="85">IF(AW$3="Reset",AF15*AW$6,AV15*(1+$C$4))</f>
        <v>#REF!</v>
      </c>
      <c r="AX15" s="167" t="e">
        <f t="shared" ref="AX15:AX78" ca="1" si="86">IF(AX$3="Reset",AG15*AX$6,AW15*(1+$C$4))</f>
        <v>#REF!</v>
      </c>
      <c r="AY15" s="167" t="e">
        <f t="shared" ref="AY15:AY78" ca="1" si="87">IF(AY$3="Reset",AH15*AY$6,AX15*(1+$C$4))</f>
        <v>#REF!</v>
      </c>
      <c r="AZ15" s="167" t="e">
        <f t="shared" ref="AZ15:AZ78" ca="1" si="88">IF(AZ$3="Reset",AI15*AZ$6,AY15*(1+$C$4))</f>
        <v>#REF!</v>
      </c>
      <c r="BA15" s="167" t="e">
        <f t="shared" ref="BA15:BA78" ca="1" si="89">IF(BA$3="Reset",AJ15*BA$6,AZ15*(1+$C$4))</f>
        <v>#REF!</v>
      </c>
      <c r="BB15" s="167" t="e">
        <f t="shared" ref="BB15:BB78" ca="1" si="90">IF(BB$3="Reset",AK15*BB$6,BA15*(1+$C$4))</f>
        <v>#REF!</v>
      </c>
      <c r="BC15" s="167" t="e">
        <f t="shared" ref="BC15:BC78" ca="1" si="91">IF(BC$3="Reset",AL15*BC$6,BB15*(1+$C$4))</f>
        <v>#REF!</v>
      </c>
      <c r="BD15" s="167" t="e">
        <f t="shared" ref="BD15:BD78" ca="1" si="92">IF(BD$3="Reset",AM15*BD$6,BC15*(1+$C$4))</f>
        <v>#REF!</v>
      </c>
      <c r="BE15" s="167" t="e">
        <f t="shared" ref="BE15:BE78" ca="1" si="93">IF(BE$3="Reset",AN15*BE$6,BD15*(1+$C$4))</f>
        <v>#REF!</v>
      </c>
      <c r="BF15" s="18"/>
      <c r="BG15" s="168">
        <f>INDEX('2_Needs'!$F:$F,MATCH($A15,'2_Needs'!$A:$A,0))</f>
        <v>2.9301808210613345E-4</v>
      </c>
      <c r="BH15" s="114"/>
      <c r="BI15" s="167">
        <f t="shared" ref="BI15:BX15" si="94">IF(BI$3="reset",$BG15*BI$6,BH15*(1+$C$4))</f>
        <v>0</v>
      </c>
      <c r="BJ15" s="167">
        <f t="shared" si="94"/>
        <v>0</v>
      </c>
      <c r="BK15" s="167">
        <f t="shared" si="94"/>
        <v>0</v>
      </c>
      <c r="BL15" s="167">
        <f t="shared" si="94"/>
        <v>0</v>
      </c>
      <c r="BM15" s="167">
        <f t="shared" si="94"/>
        <v>0</v>
      </c>
      <c r="BN15" s="167">
        <f t="shared" si="94"/>
        <v>0</v>
      </c>
      <c r="BO15" s="167">
        <f t="shared" si="94"/>
        <v>0</v>
      </c>
      <c r="BP15" s="167">
        <f t="shared" si="94"/>
        <v>0</v>
      </c>
      <c r="BQ15" s="167">
        <f t="shared" si="94"/>
        <v>0</v>
      </c>
      <c r="BR15" s="167">
        <f t="shared" si="94"/>
        <v>0</v>
      </c>
      <c r="BS15" s="167">
        <f t="shared" si="94"/>
        <v>0</v>
      </c>
      <c r="BT15" s="167">
        <f t="shared" si="94"/>
        <v>0</v>
      </c>
      <c r="BU15" s="167">
        <f t="shared" si="94"/>
        <v>0</v>
      </c>
      <c r="BV15" s="167">
        <f t="shared" si="94"/>
        <v>0</v>
      </c>
      <c r="BW15" s="167">
        <f t="shared" si="94"/>
        <v>0</v>
      </c>
      <c r="BX15" s="167">
        <f t="shared" si="94"/>
        <v>0</v>
      </c>
      <c r="BZ15" s="167" t="e">
        <f t="shared" ca="1" si="7"/>
        <v>#REF!</v>
      </c>
      <c r="CA15" s="167" t="e">
        <f t="shared" ca="1" si="8"/>
        <v>#REF!</v>
      </c>
      <c r="CB15" s="167" t="e">
        <f t="shared" ca="1" si="9"/>
        <v>#REF!</v>
      </c>
      <c r="CC15" s="167" t="e">
        <f t="shared" ca="1" si="10"/>
        <v>#REF!</v>
      </c>
      <c r="CD15" s="167" t="e">
        <f t="shared" ca="1" si="11"/>
        <v>#REF!</v>
      </c>
      <c r="CE15" s="167" t="e">
        <f t="shared" ca="1" si="12"/>
        <v>#REF!</v>
      </c>
      <c r="CF15" s="167" t="e">
        <f t="shared" ca="1" si="13"/>
        <v>#REF!</v>
      </c>
      <c r="CG15" s="167" t="e">
        <f t="shared" ca="1" si="14"/>
        <v>#REF!</v>
      </c>
      <c r="CH15" s="167" t="e">
        <f t="shared" ca="1" si="15"/>
        <v>#REF!</v>
      </c>
      <c r="CI15" s="167" t="e">
        <f t="shared" ca="1" si="16"/>
        <v>#REF!</v>
      </c>
      <c r="CJ15" s="167" t="e">
        <f t="shared" ca="1" si="17"/>
        <v>#REF!</v>
      </c>
      <c r="CK15" s="167" t="e">
        <f t="shared" ca="1" si="18"/>
        <v>#REF!</v>
      </c>
      <c r="CL15" s="167" t="e">
        <f t="shared" ca="1" si="19"/>
        <v>#REF!</v>
      </c>
      <c r="CM15" s="167" t="e">
        <f t="shared" ca="1" si="20"/>
        <v>#REF!</v>
      </c>
      <c r="CN15" s="167" t="e">
        <f t="shared" ca="1" si="21"/>
        <v>#REF!</v>
      </c>
      <c r="CO15" s="167" t="e">
        <f t="shared" ca="1" si="22"/>
        <v>#REF!</v>
      </c>
      <c r="CQ15" s="167" t="e">
        <f t="shared" ca="1" si="23"/>
        <v>#REF!</v>
      </c>
      <c r="CR15" s="167" t="e">
        <f t="shared" ca="1" si="24"/>
        <v>#REF!</v>
      </c>
      <c r="CS15" s="167" t="e">
        <f t="shared" ca="1" si="25"/>
        <v>#REF!</v>
      </c>
      <c r="CT15" s="167" t="e">
        <f t="shared" ca="1" si="26"/>
        <v>#REF!</v>
      </c>
      <c r="CU15" s="167" t="e">
        <f t="shared" ca="1" si="27"/>
        <v>#REF!</v>
      </c>
      <c r="CV15" s="167" t="e">
        <f t="shared" ca="1" si="28"/>
        <v>#REF!</v>
      </c>
      <c r="CW15" s="167" t="e">
        <f t="shared" ca="1" si="29"/>
        <v>#REF!</v>
      </c>
      <c r="CX15" s="167" t="e">
        <f t="shared" ca="1" si="30"/>
        <v>#REF!</v>
      </c>
      <c r="CY15" s="167" t="e">
        <f t="shared" ca="1" si="31"/>
        <v>#REF!</v>
      </c>
      <c r="CZ15" s="167" t="e">
        <f t="shared" ca="1" si="32"/>
        <v>#REF!</v>
      </c>
      <c r="DA15" s="167" t="e">
        <f t="shared" ca="1" si="33"/>
        <v>#REF!</v>
      </c>
      <c r="DB15" s="167" t="e">
        <f t="shared" ca="1" si="34"/>
        <v>#REF!</v>
      </c>
      <c r="DC15" s="167" t="e">
        <f t="shared" ca="1" si="35"/>
        <v>#REF!</v>
      </c>
      <c r="DD15" s="167" t="e">
        <f t="shared" ca="1" si="36"/>
        <v>#REF!</v>
      </c>
      <c r="DE15" s="167" t="e">
        <f t="shared" ca="1" si="37"/>
        <v>#REF!</v>
      </c>
      <c r="DF15" s="167" t="e">
        <f t="shared" ca="1" si="38"/>
        <v>#REF!</v>
      </c>
      <c r="DH15" s="167">
        <f t="shared" si="39"/>
        <v>0</v>
      </c>
      <c r="DI15" s="167">
        <f t="shared" si="40"/>
        <v>0</v>
      </c>
      <c r="DJ15" s="167">
        <f t="shared" si="41"/>
        <v>0</v>
      </c>
      <c r="DK15" s="167">
        <f t="shared" si="42"/>
        <v>0</v>
      </c>
      <c r="DL15" s="167">
        <f t="shared" si="43"/>
        <v>0</v>
      </c>
      <c r="DM15" s="167">
        <f t="shared" si="44"/>
        <v>0</v>
      </c>
      <c r="DN15" s="167">
        <f t="shared" si="45"/>
        <v>0</v>
      </c>
      <c r="DO15" s="167">
        <f t="shared" si="46"/>
        <v>0</v>
      </c>
      <c r="DP15" s="167">
        <f t="shared" si="47"/>
        <v>0</v>
      </c>
      <c r="DQ15" s="167">
        <f t="shared" si="48"/>
        <v>0</v>
      </c>
      <c r="DR15" s="167">
        <f t="shared" si="49"/>
        <v>0</v>
      </c>
      <c r="DS15" s="167">
        <f t="shared" si="50"/>
        <v>0</v>
      </c>
      <c r="DT15" s="167">
        <f t="shared" si="51"/>
        <v>0</v>
      </c>
      <c r="DU15" s="167">
        <f t="shared" si="52"/>
        <v>0</v>
      </c>
      <c r="DV15" s="167">
        <f t="shared" si="53"/>
        <v>0</v>
      </c>
      <c r="DW15" s="167">
        <f t="shared" si="54"/>
        <v>0</v>
      </c>
      <c r="DY15" s="167" t="e">
        <f t="shared" ref="DY15:DY78" ca="1" si="95">IF(DH15&gt;CQ15,DH15-CQ15,0)</f>
        <v>#REF!</v>
      </c>
      <c r="DZ15" s="167" t="e">
        <f t="shared" ref="DZ15:DZ78" ca="1" si="96">IF(DI15&gt;CR15,DI15-CR15,0)</f>
        <v>#REF!</v>
      </c>
      <c r="EA15" s="167" t="e">
        <f t="shared" ref="EA15:EA78" ca="1" si="97">IF(DJ15&gt;CS15,DJ15-CS15,0)</f>
        <v>#REF!</v>
      </c>
      <c r="EB15" s="167" t="e">
        <f t="shared" ref="EB15:EB78" ca="1" si="98">IF(DK15&gt;CT15,DK15-CT15,0)</f>
        <v>#REF!</v>
      </c>
      <c r="EC15" s="167" t="e">
        <f t="shared" ref="EC15:EC78" ca="1" si="99">IF(DL15&gt;CU15,DL15-CU15,0)</f>
        <v>#REF!</v>
      </c>
      <c r="ED15" s="167" t="e">
        <f t="shared" ref="ED15:ED78" ca="1" si="100">IF(DM15&gt;CV15,DM15-CV15,0)</f>
        <v>#REF!</v>
      </c>
      <c r="EE15" s="167" t="e">
        <f t="shared" ref="EE15:EE78" ca="1" si="101">IF(DN15&gt;CW15,DN15-CW15,0)</f>
        <v>#REF!</v>
      </c>
      <c r="EF15" s="167" t="e">
        <f t="shared" ref="EF15:EF78" ca="1" si="102">IF(DO15&gt;CX15,DO15-CX15,0)</f>
        <v>#REF!</v>
      </c>
      <c r="EG15" s="167" t="e">
        <f t="shared" ref="EG15:EG78" ca="1" si="103">IF(DP15&gt;CY15,DP15-CY15,0)</f>
        <v>#REF!</v>
      </c>
      <c r="EH15" s="167" t="e">
        <f t="shared" ref="EH15:EH78" ca="1" si="104">IF(DQ15&gt;CZ15,DQ15-CZ15,0)</f>
        <v>#REF!</v>
      </c>
      <c r="EI15" s="167" t="e">
        <f t="shared" ref="EI15:EI78" ca="1" si="105">IF(DR15&gt;DA15,DR15-DA15,0)</f>
        <v>#REF!</v>
      </c>
      <c r="EJ15" s="167" t="e">
        <f t="shared" ref="EJ15:EJ78" ca="1" si="106">IF(DS15&gt;DB15,DS15-DB15,0)</f>
        <v>#REF!</v>
      </c>
      <c r="EK15" s="167" t="e">
        <f t="shared" ref="EK15:EK78" ca="1" si="107">IF(DT15&gt;DC15,DT15-DC15,0)</f>
        <v>#REF!</v>
      </c>
      <c r="EL15" s="167" t="e">
        <f t="shared" ref="EL15:EL78" ca="1" si="108">IF(DU15&gt;DD15,DU15-DD15,0)</f>
        <v>#REF!</v>
      </c>
      <c r="EM15" s="167" t="e">
        <f t="shared" ref="EM15:EM78" ca="1" si="109">IF(DV15&gt;DE15,DV15-DE15,0)</f>
        <v>#REF!</v>
      </c>
      <c r="EN15" s="167" t="e">
        <f t="shared" ref="EN15:EN78" ca="1" si="110">IF(DW15&gt;DF15,DW15-DF15,0)</f>
        <v>#REF!</v>
      </c>
      <c r="EP15" s="167">
        <f t="shared" ref="EP15:EP78" si="111">IF($A$4="Option 2",MAX(CQ15-BI15,0),IF($A$4="Option 3",MAX(CQ15-BI15*(1+$A$6),0),IF($A$4="Option 1",0,"Error")))</f>
        <v>0</v>
      </c>
      <c r="EQ15" s="167">
        <f t="shared" ref="EQ15:EQ78" si="112">IF($A$4="Option 2",MAX(CR15-BJ15,0),IF($A$4="Option 3",MAX(CR15-BJ15*(1+$A$6),0),IF($A$4="Option 1",0,"Error")))</f>
        <v>0</v>
      </c>
      <c r="ER15" s="167">
        <f t="shared" ref="ER15:ER78" si="113">IF($A$4="Option 2",MAX(CS15-BK15,0),IF($A$4="Option 3",MAX(CS15-BK15*(1+$A$6),0),IF($A$4="Option 1",0,"Error")))</f>
        <v>0</v>
      </c>
      <c r="ES15" s="167">
        <f t="shared" ref="ES15:ES78" si="114">IF($A$4="Option 2",MAX(CT15-BL15,0),IF($A$4="Option 3",MAX(CT15-BL15*(1+$A$6),0),IF($A$4="Option 1",0,"Error")))</f>
        <v>0</v>
      </c>
      <c r="ET15" s="167">
        <f t="shared" ref="ET15:ET78" si="115">IF($A$4="Option 2",MAX(CU15-BM15,0),IF($A$4="Option 3",MAX(CU15-BM15*(1+$A$6),0),IF($A$4="Option 1",0,"Error")))</f>
        <v>0</v>
      </c>
      <c r="EU15" s="167">
        <f t="shared" ref="EU15:EU78" si="116">IF($A$4="Option 2",MAX(CV15-BN15,0),IF($A$4="Option 3",MAX(CV15-BN15*(1+$A$6),0),IF($A$4="Option 1",0,"Error")))</f>
        <v>0</v>
      </c>
      <c r="EV15" s="167">
        <f t="shared" ref="EV15:EV78" si="117">IF($A$4="Option 2",MAX(CW15-BO15,0),IF($A$4="Option 3",MAX(CW15-BO15*(1+$A$6),0),IF($A$4="Option 1",0,"Error")))</f>
        <v>0</v>
      </c>
      <c r="EW15" s="167">
        <f t="shared" ref="EW15:EW78" si="118">IF($A$4="Option 2",MAX(CX15-BP15,0),IF($A$4="Option 3",MAX(CX15-BP15*(1+$A$6),0),IF($A$4="Option 1",0,"Error")))</f>
        <v>0</v>
      </c>
      <c r="EX15" s="167">
        <f t="shared" ref="EX15:EX78" si="119">IF($A$4="Option 2",MAX(CY15-BQ15,0),IF($A$4="Option 3",MAX(CY15-BQ15*(1+$A$6),0),IF($A$4="Option 1",0,"Error")))</f>
        <v>0</v>
      </c>
      <c r="EY15" s="167">
        <f t="shared" ref="EY15:EY78" si="120">IF($A$4="Option 2",MAX(CZ15-BR15,0),IF($A$4="Option 3",MAX(CZ15-BR15*(1+$A$6),0),IF($A$4="Option 1",0,"Error")))</f>
        <v>0</v>
      </c>
      <c r="EZ15" s="167">
        <f t="shared" ref="EZ15:EZ78" si="121">IF($A$4="Option 2",MAX(DA15-BS15,0),IF($A$4="Option 3",MAX(DA15-BS15*(1+$A$6),0),IF($A$4="Option 1",0,"Error")))</f>
        <v>0</v>
      </c>
      <c r="FA15" s="167">
        <f t="shared" ref="FA15:FA78" si="122">IF($A$4="Option 2",MAX(DB15-BT15,0),IF($A$4="Option 3",MAX(DB15-BT15*(1+$A$6),0),IF($A$4="Option 1",0,"Error")))</f>
        <v>0</v>
      </c>
      <c r="FB15" s="167">
        <f t="shared" ref="FB15:FB78" si="123">IF($A$4="Option 2",MAX(DC15-BU15,0),IF($A$4="Option 3",MAX(DC15-BU15*(1+$A$6),0),IF($A$4="Option 1",0,"Error")))</f>
        <v>0</v>
      </c>
      <c r="FC15" s="167">
        <f t="shared" ref="FC15:FC78" si="124">IF($A$4="Option 2",MAX(DD15-BV15,0),IF($A$4="Option 3",MAX(DD15-BV15*(1+$A$6),0),IF($A$4="Option 1",0,"Error")))</f>
        <v>0</v>
      </c>
      <c r="FD15" s="167">
        <f t="shared" ref="FD15:FD78" si="125">IF($A$4="Option 2",MAX(DE15-BW15,0),IF($A$4="Option 3",MAX(DE15-BW15*(1+$A$6),0),IF($A$4="Option 1",0,"Error")))</f>
        <v>0</v>
      </c>
      <c r="FE15" s="167">
        <f t="shared" ref="FE15:FE78" si="126">IF($A$4="Option 2",MAX(DF15-BX15,0),IF($A$4="Option 3",MAX(DF15-BX15*(1+$A$6),0),IF($A$4="Option 1",0,"Error")))</f>
        <v>0</v>
      </c>
      <c r="FG15" s="167">
        <f t="shared" ref="FG15:FG78" si="127">IF($A$4="Option 2",MAX(MIN((1-BI15/AP15),$A$5/100),0),IF($A$4="Option 3",$A$7/100,IF($A$4="Option 1",0,"Error")))</f>
        <v>0</v>
      </c>
      <c r="FH15" s="167">
        <f t="shared" ref="FH15:FH78" si="128">IF($A$4="Option 2",MAX(MIN((1-BJ15/AQ15),$A$5/100),0),IF($A$4="Option 3",$A$7/100,IF($A$4="Option 1",0,"Error")))</f>
        <v>0</v>
      </c>
      <c r="FI15" s="167">
        <f t="shared" ref="FI15:FI78" si="129">IF($A$4="Option 2",MAX(MIN((1-BK15/AR15),$A$5/100),0),IF($A$4="Option 3",$A$7/100,IF($A$4="Option 1",0,"Error")))</f>
        <v>0</v>
      </c>
      <c r="FJ15" s="167">
        <f t="shared" ref="FJ15:FJ78" si="130">IF($A$4="Option 2",MAX(MIN((1-BL15/AS15),$A$5/100),0),IF($A$4="Option 3",$A$7/100,IF($A$4="Option 1",0,"Error")))</f>
        <v>0</v>
      </c>
      <c r="FK15" s="167">
        <f t="shared" ref="FK15:FK78" si="131">IF($A$4="Option 2",MAX(MIN((1-BM15/AT15),$A$5/100),0),IF($A$4="Option 3",$A$7/100,IF($A$4="Option 1",0,"Error")))</f>
        <v>0</v>
      </c>
      <c r="FL15" s="167">
        <f t="shared" ref="FL15:FL78" si="132">IF($A$4="Option 2",MAX(MIN((1-BN15/AU15),$A$5/100),0),IF($A$4="Option 3",$A$7/100,IF($A$4="Option 1",0,"Error")))</f>
        <v>0</v>
      </c>
      <c r="FM15" s="167">
        <f t="shared" ref="FM15:FM78" si="133">IF($A$4="Option 2",MAX(MIN((1-BO15/AV15),$A$5/100),0),IF($A$4="Option 3",$A$7/100,IF($A$4="Option 1",0,"Error")))</f>
        <v>0</v>
      </c>
      <c r="FN15" s="167">
        <f t="shared" ref="FN15:FN78" si="134">IF($A$4="Option 2",MAX(MIN((1-BP15/AW15),$A$5/100),0),IF($A$4="Option 3",$A$7/100,IF($A$4="Option 1",0,"Error")))</f>
        <v>0</v>
      </c>
      <c r="FO15" s="167">
        <f t="shared" ref="FO15:FO78" si="135">IF($A$4="Option 2",MAX(MIN((1-BQ15/AX15),$A$5/100),0),IF($A$4="Option 3",$A$7/100,IF($A$4="Option 1",0,"Error")))</f>
        <v>0</v>
      </c>
      <c r="FP15" s="167">
        <f t="shared" ref="FP15:FP78" si="136">IF($A$4="Option 2",MAX(MIN((1-BR15/AY15),$A$5/100),0),IF($A$4="Option 3",$A$7/100,IF($A$4="Option 1",0,"Error")))</f>
        <v>0</v>
      </c>
      <c r="FQ15" s="167">
        <f t="shared" ref="FQ15:FQ78" si="137">IF($A$4="Option 2",MAX(MIN((1-BS15/AZ15),$A$5/100),0),IF($A$4="Option 3",$A$7/100,IF($A$4="Option 1",0,"Error")))</f>
        <v>0</v>
      </c>
      <c r="FR15" s="167">
        <f t="shared" ref="FR15:FR78" si="138">IF($A$4="Option 2",MAX(MIN((1-BT15/BA15),$A$5/100),0),IF($A$4="Option 3",$A$7/100,IF($A$4="Option 1",0,"Error")))</f>
        <v>0</v>
      </c>
      <c r="FS15" s="167">
        <f t="shared" ref="FS15:FS78" si="139">IF($A$4="Option 2",MAX(MIN((1-BU15/BB15),$A$5/100),0),IF($A$4="Option 3",$A$7/100,IF($A$4="Option 1",0,"Error")))</f>
        <v>0</v>
      </c>
      <c r="FT15" s="167">
        <f t="shared" ref="FT15:FT78" si="140">IF($A$4="Option 2",MAX(MIN((1-BV15/BC15),$A$5/100),0),IF($A$4="Option 3",$A$7/100,IF($A$4="Option 1",0,"Error")))</f>
        <v>0</v>
      </c>
      <c r="FU15" s="167">
        <f t="shared" ref="FU15:FU78" si="141">IF($A$4="Option 2",MAX(MIN((1-BW15/BD15),$A$5/100),0),IF($A$4="Option 3",$A$7/100,IF($A$4="Option 1",0,"Error")))</f>
        <v>0</v>
      </c>
      <c r="FV15" s="167">
        <f t="shared" ref="FV15:FV78" si="142">IF($A$4="Option 2",MAX(MIN((1-BX15/BE15),$A$5/100),0),IF($A$4="Option 3",$A$7/100,IF($A$4="Option 1",0,"Error")))</f>
        <v>0</v>
      </c>
      <c r="FX15" s="167">
        <f t="shared" ref="FX15:FX78" si="143">(-1)*EP15*FG15</f>
        <v>0</v>
      </c>
      <c r="FY15" s="167">
        <f t="shared" ref="FY15:FY78" si="144">(-1)*EQ15*FH15</f>
        <v>0</v>
      </c>
      <c r="FZ15" s="167">
        <f t="shared" ref="FZ15:FZ78" si="145">(-1)*ER15*FI15</f>
        <v>0</v>
      </c>
      <c r="GA15" s="167">
        <f t="shared" ref="GA15:GA78" si="146">(-1)*ES15*FJ15</f>
        <v>0</v>
      </c>
      <c r="GB15" s="167">
        <f t="shared" ref="GB15:GB78" si="147">(-1)*ET15*FK15</f>
        <v>0</v>
      </c>
      <c r="GC15" s="167">
        <f t="shared" ref="GC15:GC78" si="148">(-1)*EU15*FL15</f>
        <v>0</v>
      </c>
      <c r="GD15" s="167">
        <f t="shared" ref="GD15:GD78" si="149">(-1)*EV15*FM15</f>
        <v>0</v>
      </c>
      <c r="GE15" s="167">
        <f t="shared" ref="GE15:GE78" si="150">(-1)*EW15*FN15</f>
        <v>0</v>
      </c>
      <c r="GF15" s="167">
        <f t="shared" ref="GF15:GF78" si="151">(-1)*EX15*FO15</f>
        <v>0</v>
      </c>
      <c r="GG15" s="167">
        <f t="shared" ref="GG15:GG78" si="152">(-1)*EY15*FP15</f>
        <v>0</v>
      </c>
      <c r="GH15" s="167">
        <f t="shared" ref="GH15:GH78" si="153">(-1)*EZ15*FQ15</f>
        <v>0</v>
      </c>
      <c r="GI15" s="167">
        <f t="shared" ref="GI15:GI78" si="154">(-1)*FA15*FR15</f>
        <v>0</v>
      </c>
      <c r="GJ15" s="167">
        <f t="shared" ref="GJ15:GJ78" si="155">(-1)*FB15*FS15</f>
        <v>0</v>
      </c>
      <c r="GK15" s="167">
        <f t="shared" ref="GK15:GK78" si="156">(-1)*FC15*FT15</f>
        <v>0</v>
      </c>
      <c r="GL15" s="167">
        <f t="shared" ref="GL15:GL78" si="157">(-1)*FD15*FU15</f>
        <v>0</v>
      </c>
      <c r="GM15" s="167">
        <f t="shared" ref="GM15:GM78" si="158">(-1)*FE15*FV15</f>
        <v>0</v>
      </c>
      <c r="GO15" s="167" t="e">
        <f t="shared" ref="GO15:HD44" ca="1" si="159">GO$3*$BG15</f>
        <v>#REF!</v>
      </c>
      <c r="GP15" s="167" t="e">
        <f t="shared" ca="1" si="59"/>
        <v>#REF!</v>
      </c>
      <c r="GQ15" s="167" t="e">
        <f t="shared" ca="1" si="59"/>
        <v>#REF!</v>
      </c>
      <c r="GR15" s="167" t="e">
        <f t="shared" ca="1" si="59"/>
        <v>#REF!</v>
      </c>
      <c r="GS15" s="167" t="e">
        <f t="shared" ca="1" si="59"/>
        <v>#REF!</v>
      </c>
      <c r="GT15" s="167" t="e">
        <f t="shared" ca="1" si="59"/>
        <v>#REF!</v>
      </c>
      <c r="GU15" s="167" t="e">
        <f t="shared" ca="1" si="59"/>
        <v>#REF!</v>
      </c>
      <c r="GV15" s="167" t="e">
        <f t="shared" ca="1" si="59"/>
        <v>#REF!</v>
      </c>
      <c r="GW15" s="167" t="e">
        <f t="shared" ca="1" si="59"/>
        <v>#REF!</v>
      </c>
      <c r="GX15" s="167" t="e">
        <f t="shared" ca="1" si="59"/>
        <v>#REF!</v>
      </c>
      <c r="GY15" s="167" t="e">
        <f t="shared" ca="1" si="59"/>
        <v>#REF!</v>
      </c>
      <c r="GZ15" s="167" t="e">
        <f t="shared" ca="1" si="59"/>
        <v>#REF!</v>
      </c>
      <c r="HA15" s="167" t="e">
        <f t="shared" ca="1" si="59"/>
        <v>#REF!</v>
      </c>
      <c r="HB15" s="167" t="e">
        <f t="shared" ca="1" si="59"/>
        <v>#REF!</v>
      </c>
      <c r="HC15" s="167" t="e">
        <f t="shared" ca="1" si="59"/>
        <v>#REF!</v>
      </c>
      <c r="HD15" s="167" t="e">
        <f t="shared" ca="1" si="59"/>
        <v>#REF!</v>
      </c>
      <c r="HF15" s="167" t="e">
        <f t="shared" ca="1" si="60"/>
        <v>#REF!</v>
      </c>
      <c r="HG15" s="167" t="e">
        <f t="shared" ca="1" si="61"/>
        <v>#REF!</v>
      </c>
      <c r="HH15" s="167" t="e">
        <f t="shared" ca="1" si="62"/>
        <v>#REF!</v>
      </c>
      <c r="HI15" s="167" t="e">
        <f t="shared" ca="1" si="63"/>
        <v>#REF!</v>
      </c>
      <c r="HJ15" s="167" t="e">
        <f t="shared" ca="1" si="64"/>
        <v>#REF!</v>
      </c>
      <c r="HK15" s="167" t="e">
        <f t="shared" ca="1" si="65"/>
        <v>#REF!</v>
      </c>
      <c r="HL15" s="167" t="e">
        <f t="shared" ca="1" si="66"/>
        <v>#REF!</v>
      </c>
      <c r="HM15" s="167" t="e">
        <f t="shared" ca="1" si="67"/>
        <v>#REF!</v>
      </c>
      <c r="HN15" s="167" t="e">
        <f t="shared" ca="1" si="68"/>
        <v>#REF!</v>
      </c>
      <c r="HO15" s="167" t="e">
        <f t="shared" ca="1" si="69"/>
        <v>#REF!</v>
      </c>
      <c r="HP15" s="167" t="e">
        <f t="shared" ca="1" si="70"/>
        <v>#REF!</v>
      </c>
      <c r="HQ15" s="167" t="e">
        <f t="shared" ca="1" si="71"/>
        <v>#REF!</v>
      </c>
      <c r="HR15" s="167" t="e">
        <f t="shared" ca="1" si="72"/>
        <v>#REF!</v>
      </c>
      <c r="HS15" s="167" t="e">
        <f t="shared" ca="1" si="73"/>
        <v>#REF!</v>
      </c>
      <c r="HT15" s="167" t="e">
        <f t="shared" ca="1" si="74"/>
        <v>#REF!</v>
      </c>
      <c r="HU15" s="167" t="e">
        <f t="shared" ca="1" si="75"/>
        <v>#REF!</v>
      </c>
      <c r="HW15" s="167" t="e">
        <f t="shared" ca="1" si="76"/>
        <v>#REF!</v>
      </c>
      <c r="HX15" s="167">
        <f t="shared" si="77"/>
        <v>0</v>
      </c>
      <c r="HY15" s="167" t="e">
        <f t="shared" ref="HY15:HY78" ca="1" si="160">HW15-HX15</f>
        <v>#REF!</v>
      </c>
      <c r="HZ15" s="219" t="e">
        <f t="shared" ref="HZ15:HZ78" ca="1" si="161">HY15/HX15</f>
        <v>#REF!</v>
      </c>
    </row>
    <row r="16" spans="1:234" s="48" customFormat="1">
      <c r="A16" s="3" t="s">
        <v>28</v>
      </c>
      <c r="B16" s="202" t="str">
        <f>INDEX('Ref1'!$E:$E,MATCH(A16,'Ref1'!$A:$A,0))</f>
        <v>Amber Valley</v>
      </c>
      <c r="C16" s="42" t="str">
        <f>INDEX(Data1!B:B,MATCH(A16,Data1!A:A,0))</f>
        <v>SD</v>
      </c>
      <c r="D16" s="253" t="str">
        <f>INDEX(Data1!C:C,MATCH(A16,Data1!A:A,0))</f>
        <v>EM</v>
      </c>
      <c r="E16" s="200" t="str">
        <f>IF($C$6="No","No",IF(COUNTIF(Inputs!$K$359:$K$398,$A16)&gt;0,"Yes","No"))</f>
        <v>No</v>
      </c>
      <c r="F16" s="404"/>
      <c r="G16" s="62">
        <f>INDEX('4_RatesSplit'!K:K,MATCH($A16,'4_RatesSplit'!$A:$A,0))</f>
        <v>0</v>
      </c>
      <c r="H16" s="171">
        <f>INDEX('4_RatesSplit'!L:L,MATCH($A16,'4_RatesSplit'!$A:$A,0))</f>
        <v>0</v>
      </c>
      <c r="I16" s="167">
        <f>INDEX('4_RatesSplit'!M:M,MATCH($A16,'4_RatesSplit'!$A:$A,0))</f>
        <v>0</v>
      </c>
      <c r="J16" s="167">
        <f>INDEX('4_RatesSplit'!N:N,MATCH($A16,'4_RatesSplit'!$A:$A,0))</f>
        <v>0</v>
      </c>
      <c r="K16" s="167">
        <f>INDEX('4_RatesSplit'!O:O,MATCH($A16,'4_RatesSplit'!$A:$A,0))</f>
        <v>0</v>
      </c>
      <c r="L16" s="167">
        <f>INDEX('4_RatesSplit'!P:P,MATCH($A16,'4_RatesSplit'!$A:$A,0))</f>
        <v>0</v>
      </c>
      <c r="M16" s="167">
        <f>INDEX('4_RatesSplit'!Q:Q,MATCH($A16,'4_RatesSplit'!$A:$A,0))</f>
        <v>0</v>
      </c>
      <c r="N16" s="167">
        <f>INDEX('4_RatesSplit'!R:R,MATCH($A16,'4_RatesSplit'!$A:$A,0))</f>
        <v>0</v>
      </c>
      <c r="O16" s="167">
        <f>INDEX('4_RatesSplit'!S:S,MATCH($A16,'4_RatesSplit'!$A:$A,0))</f>
        <v>0</v>
      </c>
      <c r="P16" s="167">
        <f>INDEX('4_RatesSplit'!T:T,MATCH($A16,'4_RatesSplit'!$A:$A,0))</f>
        <v>0</v>
      </c>
      <c r="Q16" s="167">
        <f>INDEX('4_RatesSplit'!U:U,MATCH($A16,'4_RatesSplit'!$A:$A,0))</f>
        <v>0</v>
      </c>
      <c r="R16" s="167">
        <f>INDEX('4_RatesSplit'!V:V,MATCH($A16,'4_RatesSplit'!$A:$A,0))</f>
        <v>0</v>
      </c>
      <c r="S16" s="167">
        <f>INDEX('4_RatesSplit'!W:W,MATCH($A16,'4_RatesSplit'!$A:$A,0))</f>
        <v>0</v>
      </c>
      <c r="T16" s="167">
        <f>INDEX('4_RatesSplit'!X:X,MATCH($A16,'4_RatesSplit'!$A:$A,0))</f>
        <v>0</v>
      </c>
      <c r="U16" s="167">
        <f>INDEX('4_RatesSplit'!Y:Y,MATCH($A16,'4_RatesSplit'!$A:$A,0))</f>
        <v>0</v>
      </c>
      <c r="V16" s="167">
        <f>INDEX('4_RatesSplit'!Z:Z,MATCH($A16,'4_RatesSplit'!$A:$A,0))</f>
        <v>0</v>
      </c>
      <c r="W16" s="167">
        <f>INDEX('4_RatesSplit'!AA:AA,MATCH($A16,'4_RatesSplit'!$A:$A,0))</f>
        <v>0</v>
      </c>
      <c r="X16" s="18"/>
      <c r="Y16" s="168" t="e">
        <f ca="1">INDEX('4_RatesSplit'!AT:AT,MATCH($A16,'4_RatesSplit'!$A:$A,0))</f>
        <v>#REF!</v>
      </c>
      <c r="Z16" s="168" t="e">
        <f ca="1">INDEX('4_RatesSplit'!AU:AU,MATCH($A16,'4_RatesSplit'!$A:$A,0))</f>
        <v>#REF!</v>
      </c>
      <c r="AA16" s="168" t="e">
        <f ca="1">INDEX('4_RatesSplit'!AV:AV,MATCH($A16,'4_RatesSplit'!$A:$A,0))</f>
        <v>#REF!</v>
      </c>
      <c r="AB16" s="168" t="e">
        <f ca="1">INDEX('4_RatesSplit'!AW:AW,MATCH($A16,'4_RatesSplit'!$A:$A,0))</f>
        <v>#REF!</v>
      </c>
      <c r="AC16" s="168" t="e">
        <f ca="1">INDEX('4_RatesSplit'!AX:AX,MATCH($A16,'4_RatesSplit'!$A:$A,0))</f>
        <v>#REF!</v>
      </c>
      <c r="AD16" s="168" t="e">
        <f ca="1">INDEX('4_RatesSplit'!AY:AY,MATCH($A16,'4_RatesSplit'!$A:$A,0))</f>
        <v>#REF!</v>
      </c>
      <c r="AE16" s="168" t="e">
        <f ca="1">INDEX('4_RatesSplit'!AZ:AZ,MATCH($A16,'4_RatesSplit'!$A:$A,0))</f>
        <v>#REF!</v>
      </c>
      <c r="AF16" s="168" t="e">
        <f ca="1">INDEX('4_RatesSplit'!BA:BA,MATCH($A16,'4_RatesSplit'!$A:$A,0))</f>
        <v>#REF!</v>
      </c>
      <c r="AG16" s="168" t="e">
        <f ca="1">INDEX('4_RatesSplit'!BB:BB,MATCH($A16,'4_RatesSplit'!$A:$A,0))</f>
        <v>#REF!</v>
      </c>
      <c r="AH16" s="168" t="e">
        <f ca="1">INDEX('4_RatesSplit'!BC:BC,MATCH($A16,'4_RatesSplit'!$A:$A,0))</f>
        <v>#REF!</v>
      </c>
      <c r="AI16" s="168" t="e">
        <f ca="1">INDEX('4_RatesSplit'!BD:BD,MATCH($A16,'4_RatesSplit'!$A:$A,0))</f>
        <v>#REF!</v>
      </c>
      <c r="AJ16" s="168" t="e">
        <f ca="1">INDEX('4_RatesSplit'!BE:BE,MATCH($A16,'4_RatesSplit'!$A:$A,0))</f>
        <v>#REF!</v>
      </c>
      <c r="AK16" s="168" t="e">
        <f ca="1">INDEX('4_RatesSplit'!BF:BF,MATCH($A16,'4_RatesSplit'!$A:$A,0))</f>
        <v>#REF!</v>
      </c>
      <c r="AL16" s="168" t="e">
        <f ca="1">INDEX('4_RatesSplit'!BG:BG,MATCH($A16,'4_RatesSplit'!$A:$A,0))</f>
        <v>#REF!</v>
      </c>
      <c r="AM16" s="168" t="e">
        <f ca="1">INDEX('4_RatesSplit'!BH:BH,MATCH($A16,'4_RatesSplit'!$A:$A,0))</f>
        <v>#REF!</v>
      </c>
      <c r="AN16" s="198" t="e">
        <f ca="1">INDEX('4_RatesSplit'!BI:BI,MATCH($A16,'4_RatesSplit'!$A:$A,0))</f>
        <v>#REF!</v>
      </c>
      <c r="AO16" s="114"/>
      <c r="AP16" s="167" t="e">
        <f t="shared" ca="1" si="78"/>
        <v>#REF!</v>
      </c>
      <c r="AQ16" s="167" t="e">
        <f t="shared" ca="1" si="79"/>
        <v>#REF!</v>
      </c>
      <c r="AR16" s="167" t="e">
        <f t="shared" ca="1" si="80"/>
        <v>#REF!</v>
      </c>
      <c r="AS16" s="167" t="e">
        <f t="shared" ca="1" si="81"/>
        <v>#REF!</v>
      </c>
      <c r="AT16" s="167" t="e">
        <f t="shared" ca="1" si="82"/>
        <v>#REF!</v>
      </c>
      <c r="AU16" s="167" t="e">
        <f t="shared" ca="1" si="83"/>
        <v>#REF!</v>
      </c>
      <c r="AV16" s="167" t="e">
        <f t="shared" ca="1" si="84"/>
        <v>#REF!</v>
      </c>
      <c r="AW16" s="167" t="e">
        <f t="shared" ca="1" si="85"/>
        <v>#REF!</v>
      </c>
      <c r="AX16" s="167" t="e">
        <f t="shared" ca="1" si="86"/>
        <v>#REF!</v>
      </c>
      <c r="AY16" s="167" t="e">
        <f t="shared" ca="1" si="87"/>
        <v>#REF!</v>
      </c>
      <c r="AZ16" s="167" t="e">
        <f t="shared" ca="1" si="88"/>
        <v>#REF!</v>
      </c>
      <c r="BA16" s="167" t="e">
        <f t="shared" ca="1" si="89"/>
        <v>#REF!</v>
      </c>
      <c r="BB16" s="167" t="e">
        <f t="shared" ca="1" si="90"/>
        <v>#REF!</v>
      </c>
      <c r="BC16" s="167" t="e">
        <f t="shared" ca="1" si="91"/>
        <v>#REF!</v>
      </c>
      <c r="BD16" s="167" t="e">
        <f t="shared" ca="1" si="92"/>
        <v>#REF!</v>
      </c>
      <c r="BE16" s="167" t="e">
        <f t="shared" ca="1" si="93"/>
        <v>#REF!</v>
      </c>
      <c r="BF16" s="18"/>
      <c r="BG16" s="168">
        <f>INDEX('2_Needs'!$F:$F,MATCH($A16,'2_Needs'!$A:$A,0))</f>
        <v>2.5828937066566595E-4</v>
      </c>
      <c r="BH16" s="114"/>
      <c r="BI16" s="167">
        <f t="shared" ref="BI16:BX16" si="162">IF(BI$3="reset",$BG16*BI$6,BH16*(1+$C$4))</f>
        <v>0</v>
      </c>
      <c r="BJ16" s="167">
        <f t="shared" si="162"/>
        <v>0</v>
      </c>
      <c r="BK16" s="167">
        <f t="shared" si="162"/>
        <v>0</v>
      </c>
      <c r="BL16" s="167">
        <f t="shared" si="162"/>
        <v>0</v>
      </c>
      <c r="BM16" s="167">
        <f t="shared" si="162"/>
        <v>0</v>
      </c>
      <c r="BN16" s="167">
        <f t="shared" si="162"/>
        <v>0</v>
      </c>
      <c r="BO16" s="167">
        <f t="shared" si="162"/>
        <v>0</v>
      </c>
      <c r="BP16" s="167">
        <f t="shared" si="162"/>
        <v>0</v>
      </c>
      <c r="BQ16" s="167">
        <f t="shared" si="162"/>
        <v>0</v>
      </c>
      <c r="BR16" s="167">
        <f t="shared" si="162"/>
        <v>0</v>
      </c>
      <c r="BS16" s="167">
        <f t="shared" si="162"/>
        <v>0</v>
      </c>
      <c r="BT16" s="167">
        <f t="shared" si="162"/>
        <v>0</v>
      </c>
      <c r="BU16" s="167">
        <f t="shared" si="162"/>
        <v>0</v>
      </c>
      <c r="BV16" s="167">
        <f t="shared" si="162"/>
        <v>0</v>
      </c>
      <c r="BW16" s="167">
        <f t="shared" si="162"/>
        <v>0</v>
      </c>
      <c r="BX16" s="167">
        <f t="shared" si="162"/>
        <v>0</v>
      </c>
      <c r="BZ16" s="167" t="e">
        <f t="shared" ca="1" si="7"/>
        <v>#REF!</v>
      </c>
      <c r="CA16" s="167" t="e">
        <f t="shared" ca="1" si="8"/>
        <v>#REF!</v>
      </c>
      <c r="CB16" s="167" t="e">
        <f t="shared" ca="1" si="9"/>
        <v>#REF!</v>
      </c>
      <c r="CC16" s="167" t="e">
        <f t="shared" ca="1" si="10"/>
        <v>#REF!</v>
      </c>
      <c r="CD16" s="167" t="e">
        <f t="shared" ca="1" si="11"/>
        <v>#REF!</v>
      </c>
      <c r="CE16" s="167" t="e">
        <f t="shared" ca="1" si="12"/>
        <v>#REF!</v>
      </c>
      <c r="CF16" s="167" t="e">
        <f t="shared" ca="1" si="13"/>
        <v>#REF!</v>
      </c>
      <c r="CG16" s="167" t="e">
        <f t="shared" ca="1" si="14"/>
        <v>#REF!</v>
      </c>
      <c r="CH16" s="167" t="e">
        <f t="shared" ca="1" si="15"/>
        <v>#REF!</v>
      </c>
      <c r="CI16" s="167" t="e">
        <f t="shared" ca="1" si="16"/>
        <v>#REF!</v>
      </c>
      <c r="CJ16" s="167" t="e">
        <f t="shared" ca="1" si="17"/>
        <v>#REF!</v>
      </c>
      <c r="CK16" s="167" t="e">
        <f t="shared" ca="1" si="18"/>
        <v>#REF!</v>
      </c>
      <c r="CL16" s="167" t="e">
        <f t="shared" ca="1" si="19"/>
        <v>#REF!</v>
      </c>
      <c r="CM16" s="167" t="e">
        <f t="shared" ca="1" si="20"/>
        <v>#REF!</v>
      </c>
      <c r="CN16" s="167" t="e">
        <f t="shared" ca="1" si="21"/>
        <v>#REF!</v>
      </c>
      <c r="CO16" s="167" t="e">
        <f t="shared" ca="1" si="22"/>
        <v>#REF!</v>
      </c>
      <c r="CQ16" s="167" t="e">
        <f t="shared" ca="1" si="23"/>
        <v>#REF!</v>
      </c>
      <c r="CR16" s="167" t="e">
        <f t="shared" ca="1" si="24"/>
        <v>#REF!</v>
      </c>
      <c r="CS16" s="167" t="e">
        <f t="shared" ca="1" si="25"/>
        <v>#REF!</v>
      </c>
      <c r="CT16" s="167" t="e">
        <f t="shared" ca="1" si="26"/>
        <v>#REF!</v>
      </c>
      <c r="CU16" s="167" t="e">
        <f t="shared" ca="1" si="27"/>
        <v>#REF!</v>
      </c>
      <c r="CV16" s="167" t="e">
        <f t="shared" ca="1" si="28"/>
        <v>#REF!</v>
      </c>
      <c r="CW16" s="167" t="e">
        <f t="shared" ca="1" si="29"/>
        <v>#REF!</v>
      </c>
      <c r="CX16" s="167" t="e">
        <f t="shared" ca="1" si="30"/>
        <v>#REF!</v>
      </c>
      <c r="CY16" s="167" t="e">
        <f t="shared" ca="1" si="31"/>
        <v>#REF!</v>
      </c>
      <c r="CZ16" s="167" t="e">
        <f t="shared" ca="1" si="32"/>
        <v>#REF!</v>
      </c>
      <c r="DA16" s="167" t="e">
        <f t="shared" ca="1" si="33"/>
        <v>#REF!</v>
      </c>
      <c r="DB16" s="167" t="e">
        <f t="shared" ca="1" si="34"/>
        <v>#REF!</v>
      </c>
      <c r="DC16" s="167" t="e">
        <f t="shared" ca="1" si="35"/>
        <v>#REF!</v>
      </c>
      <c r="DD16" s="167" t="e">
        <f t="shared" ca="1" si="36"/>
        <v>#REF!</v>
      </c>
      <c r="DE16" s="167" t="e">
        <f t="shared" ca="1" si="37"/>
        <v>#REF!</v>
      </c>
      <c r="DF16" s="167" t="e">
        <f t="shared" ca="1" si="38"/>
        <v>#REF!</v>
      </c>
      <c r="DH16" s="167">
        <f t="shared" si="39"/>
        <v>0</v>
      </c>
      <c r="DI16" s="167">
        <f t="shared" si="40"/>
        <v>0</v>
      </c>
      <c r="DJ16" s="167">
        <f t="shared" si="41"/>
        <v>0</v>
      </c>
      <c r="DK16" s="167">
        <f t="shared" si="42"/>
        <v>0</v>
      </c>
      <c r="DL16" s="167">
        <f t="shared" si="43"/>
        <v>0</v>
      </c>
      <c r="DM16" s="167">
        <f t="shared" si="44"/>
        <v>0</v>
      </c>
      <c r="DN16" s="167">
        <f t="shared" si="45"/>
        <v>0</v>
      </c>
      <c r="DO16" s="167">
        <f t="shared" si="46"/>
        <v>0</v>
      </c>
      <c r="DP16" s="167">
        <f t="shared" si="47"/>
        <v>0</v>
      </c>
      <c r="DQ16" s="167">
        <f t="shared" si="48"/>
        <v>0</v>
      </c>
      <c r="DR16" s="167">
        <f t="shared" si="49"/>
        <v>0</v>
      </c>
      <c r="DS16" s="167">
        <f t="shared" si="50"/>
        <v>0</v>
      </c>
      <c r="DT16" s="167">
        <f t="shared" si="51"/>
        <v>0</v>
      </c>
      <c r="DU16" s="167">
        <f t="shared" si="52"/>
        <v>0</v>
      </c>
      <c r="DV16" s="167">
        <f t="shared" si="53"/>
        <v>0</v>
      </c>
      <c r="DW16" s="167">
        <f t="shared" si="54"/>
        <v>0</v>
      </c>
      <c r="DY16" s="167" t="e">
        <f t="shared" ca="1" si="95"/>
        <v>#REF!</v>
      </c>
      <c r="DZ16" s="167" t="e">
        <f t="shared" ca="1" si="96"/>
        <v>#REF!</v>
      </c>
      <c r="EA16" s="167" t="e">
        <f t="shared" ca="1" si="97"/>
        <v>#REF!</v>
      </c>
      <c r="EB16" s="167" t="e">
        <f t="shared" ca="1" si="98"/>
        <v>#REF!</v>
      </c>
      <c r="EC16" s="167" t="e">
        <f t="shared" ca="1" si="99"/>
        <v>#REF!</v>
      </c>
      <c r="ED16" s="167" t="e">
        <f t="shared" ca="1" si="100"/>
        <v>#REF!</v>
      </c>
      <c r="EE16" s="167" t="e">
        <f t="shared" ca="1" si="101"/>
        <v>#REF!</v>
      </c>
      <c r="EF16" s="167" t="e">
        <f t="shared" ca="1" si="102"/>
        <v>#REF!</v>
      </c>
      <c r="EG16" s="167" t="e">
        <f t="shared" ca="1" si="103"/>
        <v>#REF!</v>
      </c>
      <c r="EH16" s="167" t="e">
        <f t="shared" ca="1" si="104"/>
        <v>#REF!</v>
      </c>
      <c r="EI16" s="167" t="e">
        <f t="shared" ca="1" si="105"/>
        <v>#REF!</v>
      </c>
      <c r="EJ16" s="167" t="e">
        <f t="shared" ca="1" si="106"/>
        <v>#REF!</v>
      </c>
      <c r="EK16" s="167" t="e">
        <f t="shared" ca="1" si="107"/>
        <v>#REF!</v>
      </c>
      <c r="EL16" s="167" t="e">
        <f t="shared" ca="1" si="108"/>
        <v>#REF!</v>
      </c>
      <c r="EM16" s="167" t="e">
        <f t="shared" ca="1" si="109"/>
        <v>#REF!</v>
      </c>
      <c r="EN16" s="167" t="e">
        <f t="shared" ca="1" si="110"/>
        <v>#REF!</v>
      </c>
      <c r="EP16" s="167">
        <f t="shared" si="111"/>
        <v>0</v>
      </c>
      <c r="EQ16" s="167">
        <f t="shared" si="112"/>
        <v>0</v>
      </c>
      <c r="ER16" s="167">
        <f t="shared" si="113"/>
        <v>0</v>
      </c>
      <c r="ES16" s="167">
        <f t="shared" si="114"/>
        <v>0</v>
      </c>
      <c r="ET16" s="167">
        <f t="shared" si="115"/>
        <v>0</v>
      </c>
      <c r="EU16" s="167">
        <f t="shared" si="116"/>
        <v>0</v>
      </c>
      <c r="EV16" s="167">
        <f t="shared" si="117"/>
        <v>0</v>
      </c>
      <c r="EW16" s="167">
        <f t="shared" si="118"/>
        <v>0</v>
      </c>
      <c r="EX16" s="167">
        <f t="shared" si="119"/>
        <v>0</v>
      </c>
      <c r="EY16" s="167">
        <f t="shared" si="120"/>
        <v>0</v>
      </c>
      <c r="EZ16" s="167">
        <f t="shared" si="121"/>
        <v>0</v>
      </c>
      <c r="FA16" s="167">
        <f t="shared" si="122"/>
        <v>0</v>
      </c>
      <c r="FB16" s="167">
        <f t="shared" si="123"/>
        <v>0</v>
      </c>
      <c r="FC16" s="167">
        <f t="shared" si="124"/>
        <v>0</v>
      </c>
      <c r="FD16" s="167">
        <f t="shared" si="125"/>
        <v>0</v>
      </c>
      <c r="FE16" s="167">
        <f t="shared" si="126"/>
        <v>0</v>
      </c>
      <c r="FG16" s="167">
        <f t="shared" si="127"/>
        <v>0</v>
      </c>
      <c r="FH16" s="167">
        <f t="shared" si="128"/>
        <v>0</v>
      </c>
      <c r="FI16" s="167">
        <f t="shared" si="129"/>
        <v>0</v>
      </c>
      <c r="FJ16" s="167">
        <f t="shared" si="130"/>
        <v>0</v>
      </c>
      <c r="FK16" s="167">
        <f t="shared" si="131"/>
        <v>0</v>
      </c>
      <c r="FL16" s="167">
        <f t="shared" si="132"/>
        <v>0</v>
      </c>
      <c r="FM16" s="167">
        <f t="shared" si="133"/>
        <v>0</v>
      </c>
      <c r="FN16" s="167">
        <f t="shared" si="134"/>
        <v>0</v>
      </c>
      <c r="FO16" s="167">
        <f t="shared" si="135"/>
        <v>0</v>
      </c>
      <c r="FP16" s="167">
        <f t="shared" si="136"/>
        <v>0</v>
      </c>
      <c r="FQ16" s="167">
        <f t="shared" si="137"/>
        <v>0</v>
      </c>
      <c r="FR16" s="167">
        <f t="shared" si="138"/>
        <v>0</v>
      </c>
      <c r="FS16" s="167">
        <f t="shared" si="139"/>
        <v>0</v>
      </c>
      <c r="FT16" s="167">
        <f t="shared" si="140"/>
        <v>0</v>
      </c>
      <c r="FU16" s="167">
        <f t="shared" si="141"/>
        <v>0</v>
      </c>
      <c r="FV16" s="167">
        <f t="shared" si="142"/>
        <v>0</v>
      </c>
      <c r="FX16" s="167">
        <f t="shared" si="143"/>
        <v>0</v>
      </c>
      <c r="FY16" s="167">
        <f t="shared" si="144"/>
        <v>0</v>
      </c>
      <c r="FZ16" s="167">
        <f t="shared" si="145"/>
        <v>0</v>
      </c>
      <c r="GA16" s="167">
        <f t="shared" si="146"/>
        <v>0</v>
      </c>
      <c r="GB16" s="167">
        <f t="shared" si="147"/>
        <v>0</v>
      </c>
      <c r="GC16" s="167">
        <f t="shared" si="148"/>
        <v>0</v>
      </c>
      <c r="GD16" s="167">
        <f t="shared" si="149"/>
        <v>0</v>
      </c>
      <c r="GE16" s="167">
        <f t="shared" si="150"/>
        <v>0</v>
      </c>
      <c r="GF16" s="167">
        <f t="shared" si="151"/>
        <v>0</v>
      </c>
      <c r="GG16" s="167">
        <f t="shared" si="152"/>
        <v>0</v>
      </c>
      <c r="GH16" s="167">
        <f t="shared" si="153"/>
        <v>0</v>
      </c>
      <c r="GI16" s="167">
        <f t="shared" si="154"/>
        <v>0</v>
      </c>
      <c r="GJ16" s="167">
        <f t="shared" si="155"/>
        <v>0</v>
      </c>
      <c r="GK16" s="167">
        <f t="shared" si="156"/>
        <v>0</v>
      </c>
      <c r="GL16" s="167">
        <f t="shared" si="157"/>
        <v>0</v>
      </c>
      <c r="GM16" s="167">
        <f t="shared" si="158"/>
        <v>0</v>
      </c>
      <c r="GO16" s="167" t="e">
        <f t="shared" ca="1" si="159"/>
        <v>#REF!</v>
      </c>
      <c r="GP16" s="167" t="e">
        <f t="shared" ca="1" si="59"/>
        <v>#REF!</v>
      </c>
      <c r="GQ16" s="167" t="e">
        <f t="shared" ca="1" si="59"/>
        <v>#REF!</v>
      </c>
      <c r="GR16" s="167" t="e">
        <f t="shared" ca="1" si="59"/>
        <v>#REF!</v>
      </c>
      <c r="GS16" s="167" t="e">
        <f t="shared" ca="1" si="59"/>
        <v>#REF!</v>
      </c>
      <c r="GT16" s="167" t="e">
        <f t="shared" ca="1" si="59"/>
        <v>#REF!</v>
      </c>
      <c r="GU16" s="167" t="e">
        <f t="shared" ca="1" si="59"/>
        <v>#REF!</v>
      </c>
      <c r="GV16" s="167" t="e">
        <f t="shared" ca="1" si="59"/>
        <v>#REF!</v>
      </c>
      <c r="GW16" s="167" t="e">
        <f t="shared" ca="1" si="59"/>
        <v>#REF!</v>
      </c>
      <c r="GX16" s="167" t="e">
        <f t="shared" ca="1" si="59"/>
        <v>#REF!</v>
      </c>
      <c r="GY16" s="167" t="e">
        <f t="shared" ca="1" si="59"/>
        <v>#REF!</v>
      </c>
      <c r="GZ16" s="167" t="e">
        <f t="shared" ca="1" si="59"/>
        <v>#REF!</v>
      </c>
      <c r="HA16" s="167" t="e">
        <f t="shared" ca="1" si="59"/>
        <v>#REF!</v>
      </c>
      <c r="HB16" s="167" t="e">
        <f t="shared" ca="1" si="59"/>
        <v>#REF!</v>
      </c>
      <c r="HC16" s="167" t="e">
        <f t="shared" ca="1" si="59"/>
        <v>#REF!</v>
      </c>
      <c r="HD16" s="167" t="e">
        <f t="shared" ca="1" si="59"/>
        <v>#REF!</v>
      </c>
      <c r="HF16" s="167" t="e">
        <f t="shared" ca="1" si="60"/>
        <v>#REF!</v>
      </c>
      <c r="HG16" s="167" t="e">
        <f t="shared" ca="1" si="61"/>
        <v>#REF!</v>
      </c>
      <c r="HH16" s="167" t="e">
        <f t="shared" ca="1" si="62"/>
        <v>#REF!</v>
      </c>
      <c r="HI16" s="167" t="e">
        <f t="shared" ca="1" si="63"/>
        <v>#REF!</v>
      </c>
      <c r="HJ16" s="167" t="e">
        <f t="shared" ca="1" si="64"/>
        <v>#REF!</v>
      </c>
      <c r="HK16" s="167" t="e">
        <f t="shared" ca="1" si="65"/>
        <v>#REF!</v>
      </c>
      <c r="HL16" s="167" t="e">
        <f t="shared" ca="1" si="66"/>
        <v>#REF!</v>
      </c>
      <c r="HM16" s="167" t="e">
        <f t="shared" ca="1" si="67"/>
        <v>#REF!</v>
      </c>
      <c r="HN16" s="167" t="e">
        <f t="shared" ca="1" si="68"/>
        <v>#REF!</v>
      </c>
      <c r="HO16" s="167" t="e">
        <f t="shared" ca="1" si="69"/>
        <v>#REF!</v>
      </c>
      <c r="HP16" s="167" t="e">
        <f t="shared" ca="1" si="70"/>
        <v>#REF!</v>
      </c>
      <c r="HQ16" s="167" t="e">
        <f t="shared" ca="1" si="71"/>
        <v>#REF!</v>
      </c>
      <c r="HR16" s="167" t="e">
        <f t="shared" ca="1" si="72"/>
        <v>#REF!</v>
      </c>
      <c r="HS16" s="167" t="e">
        <f t="shared" ca="1" si="73"/>
        <v>#REF!</v>
      </c>
      <c r="HT16" s="167" t="e">
        <f t="shared" ca="1" si="74"/>
        <v>#REF!</v>
      </c>
      <c r="HU16" s="167" t="e">
        <f t="shared" ca="1" si="75"/>
        <v>#REF!</v>
      </c>
      <c r="HW16" s="167" t="e">
        <f t="shared" ca="1" si="76"/>
        <v>#REF!</v>
      </c>
      <c r="HX16" s="167">
        <f t="shared" si="77"/>
        <v>0</v>
      </c>
      <c r="HY16" s="167" t="e">
        <f t="shared" ca="1" si="160"/>
        <v>#REF!</v>
      </c>
      <c r="HZ16" s="219" t="e">
        <f t="shared" ca="1" si="161"/>
        <v>#REF!</v>
      </c>
    </row>
    <row r="17" spans="1:234" s="48" customFormat="1">
      <c r="A17" s="3" t="s">
        <v>30</v>
      </c>
      <c r="B17" s="202" t="str">
        <f>INDEX('Ref1'!$E:$E,MATCH(A17,'Ref1'!$A:$A,0))</f>
        <v>Arun</v>
      </c>
      <c r="C17" s="42" t="str">
        <f>INDEX(Data1!B:B,MATCH(A17,Data1!A:A,0))</f>
        <v>SD</v>
      </c>
      <c r="D17" s="253" t="str">
        <f>INDEX(Data1!C:C,MATCH(A17,Data1!A:A,0))</f>
        <v>SE</v>
      </c>
      <c r="E17" s="200" t="str">
        <f>IF($C$6="No","No",IF(COUNTIF(Inputs!$K$359:$K$398,$A17)&gt;0,"Yes","No"))</f>
        <v>No</v>
      </c>
      <c r="F17" s="404"/>
      <c r="G17" s="62">
        <f>INDEX('4_RatesSplit'!K:K,MATCH($A17,'4_RatesSplit'!$A:$A,0))</f>
        <v>0</v>
      </c>
      <c r="H17" s="171">
        <f>INDEX('4_RatesSplit'!L:L,MATCH($A17,'4_RatesSplit'!$A:$A,0))</f>
        <v>0</v>
      </c>
      <c r="I17" s="167">
        <f>INDEX('4_RatesSplit'!M:M,MATCH($A17,'4_RatesSplit'!$A:$A,0))</f>
        <v>0</v>
      </c>
      <c r="J17" s="167">
        <f>INDEX('4_RatesSplit'!N:N,MATCH($A17,'4_RatesSplit'!$A:$A,0))</f>
        <v>0</v>
      </c>
      <c r="K17" s="167">
        <f>INDEX('4_RatesSplit'!O:O,MATCH($A17,'4_RatesSplit'!$A:$A,0))</f>
        <v>0</v>
      </c>
      <c r="L17" s="167">
        <f>INDEX('4_RatesSplit'!P:P,MATCH($A17,'4_RatesSplit'!$A:$A,0))</f>
        <v>0</v>
      </c>
      <c r="M17" s="167">
        <f>INDEX('4_RatesSplit'!Q:Q,MATCH($A17,'4_RatesSplit'!$A:$A,0))</f>
        <v>0</v>
      </c>
      <c r="N17" s="167">
        <f>INDEX('4_RatesSplit'!R:R,MATCH($A17,'4_RatesSplit'!$A:$A,0))</f>
        <v>0</v>
      </c>
      <c r="O17" s="167">
        <f>INDEX('4_RatesSplit'!S:S,MATCH($A17,'4_RatesSplit'!$A:$A,0))</f>
        <v>0</v>
      </c>
      <c r="P17" s="167">
        <f>INDEX('4_RatesSplit'!T:T,MATCH($A17,'4_RatesSplit'!$A:$A,0))</f>
        <v>0</v>
      </c>
      <c r="Q17" s="167">
        <f>INDEX('4_RatesSplit'!U:U,MATCH($A17,'4_RatesSplit'!$A:$A,0))</f>
        <v>0</v>
      </c>
      <c r="R17" s="167">
        <f>INDEX('4_RatesSplit'!V:V,MATCH($A17,'4_RatesSplit'!$A:$A,0))</f>
        <v>0</v>
      </c>
      <c r="S17" s="167">
        <f>INDEX('4_RatesSplit'!W:W,MATCH($A17,'4_RatesSplit'!$A:$A,0))</f>
        <v>0</v>
      </c>
      <c r="T17" s="167">
        <f>INDEX('4_RatesSplit'!X:X,MATCH($A17,'4_RatesSplit'!$A:$A,0))</f>
        <v>0</v>
      </c>
      <c r="U17" s="167">
        <f>INDEX('4_RatesSplit'!Y:Y,MATCH($A17,'4_RatesSplit'!$A:$A,0))</f>
        <v>0</v>
      </c>
      <c r="V17" s="167">
        <f>INDEX('4_RatesSplit'!Z:Z,MATCH($A17,'4_RatesSplit'!$A:$A,0))</f>
        <v>0</v>
      </c>
      <c r="W17" s="167">
        <f>INDEX('4_RatesSplit'!AA:AA,MATCH($A17,'4_RatesSplit'!$A:$A,0))</f>
        <v>0</v>
      </c>
      <c r="X17" s="18"/>
      <c r="Y17" s="168" t="e">
        <f ca="1">INDEX('4_RatesSplit'!AT:AT,MATCH($A17,'4_RatesSplit'!$A:$A,0))</f>
        <v>#REF!</v>
      </c>
      <c r="Z17" s="168" t="e">
        <f ca="1">INDEX('4_RatesSplit'!AU:AU,MATCH($A17,'4_RatesSplit'!$A:$A,0))</f>
        <v>#REF!</v>
      </c>
      <c r="AA17" s="168" t="e">
        <f ca="1">INDEX('4_RatesSplit'!AV:AV,MATCH($A17,'4_RatesSplit'!$A:$A,0))</f>
        <v>#REF!</v>
      </c>
      <c r="AB17" s="168" t="e">
        <f ca="1">INDEX('4_RatesSplit'!AW:AW,MATCH($A17,'4_RatesSplit'!$A:$A,0))</f>
        <v>#REF!</v>
      </c>
      <c r="AC17" s="168" t="e">
        <f ca="1">INDEX('4_RatesSplit'!AX:AX,MATCH($A17,'4_RatesSplit'!$A:$A,0))</f>
        <v>#REF!</v>
      </c>
      <c r="AD17" s="168" t="e">
        <f ca="1">INDEX('4_RatesSplit'!AY:AY,MATCH($A17,'4_RatesSplit'!$A:$A,0))</f>
        <v>#REF!</v>
      </c>
      <c r="AE17" s="168" t="e">
        <f ca="1">INDEX('4_RatesSplit'!AZ:AZ,MATCH($A17,'4_RatesSplit'!$A:$A,0))</f>
        <v>#REF!</v>
      </c>
      <c r="AF17" s="168" t="e">
        <f ca="1">INDEX('4_RatesSplit'!BA:BA,MATCH($A17,'4_RatesSplit'!$A:$A,0))</f>
        <v>#REF!</v>
      </c>
      <c r="AG17" s="168" t="e">
        <f ca="1">INDEX('4_RatesSplit'!BB:BB,MATCH($A17,'4_RatesSplit'!$A:$A,0))</f>
        <v>#REF!</v>
      </c>
      <c r="AH17" s="168" t="e">
        <f ca="1">INDEX('4_RatesSplit'!BC:BC,MATCH($A17,'4_RatesSplit'!$A:$A,0))</f>
        <v>#REF!</v>
      </c>
      <c r="AI17" s="168" t="e">
        <f ca="1">INDEX('4_RatesSplit'!BD:BD,MATCH($A17,'4_RatesSplit'!$A:$A,0))</f>
        <v>#REF!</v>
      </c>
      <c r="AJ17" s="168" t="e">
        <f ca="1">INDEX('4_RatesSplit'!BE:BE,MATCH($A17,'4_RatesSplit'!$A:$A,0))</f>
        <v>#REF!</v>
      </c>
      <c r="AK17" s="168" t="e">
        <f ca="1">INDEX('4_RatesSplit'!BF:BF,MATCH($A17,'4_RatesSplit'!$A:$A,0))</f>
        <v>#REF!</v>
      </c>
      <c r="AL17" s="168" t="e">
        <f ca="1">INDEX('4_RatesSplit'!BG:BG,MATCH($A17,'4_RatesSplit'!$A:$A,0))</f>
        <v>#REF!</v>
      </c>
      <c r="AM17" s="168" t="e">
        <f ca="1">INDEX('4_RatesSplit'!BH:BH,MATCH($A17,'4_RatesSplit'!$A:$A,0))</f>
        <v>#REF!</v>
      </c>
      <c r="AN17" s="198" t="e">
        <f ca="1">INDEX('4_RatesSplit'!BI:BI,MATCH($A17,'4_RatesSplit'!$A:$A,0))</f>
        <v>#REF!</v>
      </c>
      <c r="AO17" s="114"/>
      <c r="AP17" s="167" t="e">
        <f t="shared" ca="1" si="78"/>
        <v>#REF!</v>
      </c>
      <c r="AQ17" s="167" t="e">
        <f t="shared" ca="1" si="79"/>
        <v>#REF!</v>
      </c>
      <c r="AR17" s="167" t="e">
        <f t="shared" ca="1" si="80"/>
        <v>#REF!</v>
      </c>
      <c r="AS17" s="167" t="e">
        <f t="shared" ca="1" si="81"/>
        <v>#REF!</v>
      </c>
      <c r="AT17" s="167" t="e">
        <f t="shared" ca="1" si="82"/>
        <v>#REF!</v>
      </c>
      <c r="AU17" s="167" t="e">
        <f t="shared" ca="1" si="83"/>
        <v>#REF!</v>
      </c>
      <c r="AV17" s="167" t="e">
        <f t="shared" ca="1" si="84"/>
        <v>#REF!</v>
      </c>
      <c r="AW17" s="167" t="e">
        <f t="shared" ca="1" si="85"/>
        <v>#REF!</v>
      </c>
      <c r="AX17" s="167" t="e">
        <f t="shared" ca="1" si="86"/>
        <v>#REF!</v>
      </c>
      <c r="AY17" s="167" t="e">
        <f t="shared" ca="1" si="87"/>
        <v>#REF!</v>
      </c>
      <c r="AZ17" s="167" t="e">
        <f t="shared" ca="1" si="88"/>
        <v>#REF!</v>
      </c>
      <c r="BA17" s="167" t="e">
        <f t="shared" ca="1" si="89"/>
        <v>#REF!</v>
      </c>
      <c r="BB17" s="167" t="e">
        <f t="shared" ca="1" si="90"/>
        <v>#REF!</v>
      </c>
      <c r="BC17" s="167" t="e">
        <f t="shared" ca="1" si="91"/>
        <v>#REF!</v>
      </c>
      <c r="BD17" s="167" t="e">
        <f t="shared" ca="1" si="92"/>
        <v>#REF!</v>
      </c>
      <c r="BE17" s="167" t="e">
        <f t="shared" ca="1" si="93"/>
        <v>#REF!</v>
      </c>
      <c r="BF17" s="18"/>
      <c r="BG17" s="168">
        <f>INDEX('2_Needs'!$F:$F,MATCH($A17,'2_Needs'!$A:$A,0))</f>
        <v>2.9406719875117379E-4</v>
      </c>
      <c r="BH17" s="114"/>
      <c r="BI17" s="167">
        <f t="shared" ref="BI17:BX17" si="163">IF(BI$3="reset",$BG17*BI$6,BH17*(1+$C$4))</f>
        <v>0</v>
      </c>
      <c r="BJ17" s="167">
        <f t="shared" si="163"/>
        <v>0</v>
      </c>
      <c r="BK17" s="167">
        <f t="shared" si="163"/>
        <v>0</v>
      </c>
      <c r="BL17" s="167">
        <f t="shared" si="163"/>
        <v>0</v>
      </c>
      <c r="BM17" s="167">
        <f t="shared" si="163"/>
        <v>0</v>
      </c>
      <c r="BN17" s="167">
        <f t="shared" si="163"/>
        <v>0</v>
      </c>
      <c r="BO17" s="167">
        <f t="shared" si="163"/>
        <v>0</v>
      </c>
      <c r="BP17" s="167">
        <f t="shared" si="163"/>
        <v>0</v>
      </c>
      <c r="BQ17" s="167">
        <f t="shared" si="163"/>
        <v>0</v>
      </c>
      <c r="BR17" s="167">
        <f t="shared" si="163"/>
        <v>0</v>
      </c>
      <c r="BS17" s="167">
        <f t="shared" si="163"/>
        <v>0</v>
      </c>
      <c r="BT17" s="167">
        <f t="shared" si="163"/>
        <v>0</v>
      </c>
      <c r="BU17" s="167">
        <f t="shared" si="163"/>
        <v>0</v>
      </c>
      <c r="BV17" s="167">
        <f t="shared" si="163"/>
        <v>0</v>
      </c>
      <c r="BW17" s="167">
        <f t="shared" si="163"/>
        <v>0</v>
      </c>
      <c r="BX17" s="167">
        <f t="shared" si="163"/>
        <v>0</v>
      </c>
      <c r="BZ17" s="167" t="e">
        <f t="shared" ca="1" si="7"/>
        <v>#REF!</v>
      </c>
      <c r="CA17" s="167" t="e">
        <f t="shared" ca="1" si="8"/>
        <v>#REF!</v>
      </c>
      <c r="CB17" s="167" t="e">
        <f t="shared" ca="1" si="9"/>
        <v>#REF!</v>
      </c>
      <c r="CC17" s="167" t="e">
        <f t="shared" ca="1" si="10"/>
        <v>#REF!</v>
      </c>
      <c r="CD17" s="167" t="e">
        <f t="shared" ca="1" si="11"/>
        <v>#REF!</v>
      </c>
      <c r="CE17" s="167" t="e">
        <f t="shared" ca="1" si="12"/>
        <v>#REF!</v>
      </c>
      <c r="CF17" s="167" t="e">
        <f t="shared" ca="1" si="13"/>
        <v>#REF!</v>
      </c>
      <c r="CG17" s="167" t="e">
        <f t="shared" ca="1" si="14"/>
        <v>#REF!</v>
      </c>
      <c r="CH17" s="167" t="e">
        <f t="shared" ca="1" si="15"/>
        <v>#REF!</v>
      </c>
      <c r="CI17" s="167" t="e">
        <f t="shared" ca="1" si="16"/>
        <v>#REF!</v>
      </c>
      <c r="CJ17" s="167" t="e">
        <f t="shared" ca="1" si="17"/>
        <v>#REF!</v>
      </c>
      <c r="CK17" s="167" t="e">
        <f t="shared" ca="1" si="18"/>
        <v>#REF!</v>
      </c>
      <c r="CL17" s="167" t="e">
        <f t="shared" ca="1" si="19"/>
        <v>#REF!</v>
      </c>
      <c r="CM17" s="167" t="e">
        <f t="shared" ca="1" si="20"/>
        <v>#REF!</v>
      </c>
      <c r="CN17" s="167" t="e">
        <f t="shared" ca="1" si="21"/>
        <v>#REF!</v>
      </c>
      <c r="CO17" s="167" t="e">
        <f t="shared" ca="1" si="22"/>
        <v>#REF!</v>
      </c>
      <c r="CQ17" s="167" t="e">
        <f t="shared" ca="1" si="23"/>
        <v>#REF!</v>
      </c>
      <c r="CR17" s="167" t="e">
        <f t="shared" ca="1" si="24"/>
        <v>#REF!</v>
      </c>
      <c r="CS17" s="167" t="e">
        <f t="shared" ca="1" si="25"/>
        <v>#REF!</v>
      </c>
      <c r="CT17" s="167" t="e">
        <f t="shared" ca="1" si="26"/>
        <v>#REF!</v>
      </c>
      <c r="CU17" s="167" t="e">
        <f t="shared" ca="1" si="27"/>
        <v>#REF!</v>
      </c>
      <c r="CV17" s="167" t="e">
        <f t="shared" ca="1" si="28"/>
        <v>#REF!</v>
      </c>
      <c r="CW17" s="167" t="e">
        <f t="shared" ca="1" si="29"/>
        <v>#REF!</v>
      </c>
      <c r="CX17" s="167" t="e">
        <f t="shared" ca="1" si="30"/>
        <v>#REF!</v>
      </c>
      <c r="CY17" s="167" t="e">
        <f t="shared" ca="1" si="31"/>
        <v>#REF!</v>
      </c>
      <c r="CZ17" s="167" t="e">
        <f t="shared" ca="1" si="32"/>
        <v>#REF!</v>
      </c>
      <c r="DA17" s="167" t="e">
        <f t="shared" ca="1" si="33"/>
        <v>#REF!</v>
      </c>
      <c r="DB17" s="167" t="e">
        <f t="shared" ca="1" si="34"/>
        <v>#REF!</v>
      </c>
      <c r="DC17" s="167" t="e">
        <f t="shared" ca="1" si="35"/>
        <v>#REF!</v>
      </c>
      <c r="DD17" s="167" t="e">
        <f t="shared" ca="1" si="36"/>
        <v>#REF!</v>
      </c>
      <c r="DE17" s="167" t="e">
        <f t="shared" ca="1" si="37"/>
        <v>#REF!</v>
      </c>
      <c r="DF17" s="167" t="e">
        <f t="shared" ca="1" si="38"/>
        <v>#REF!</v>
      </c>
      <c r="DH17" s="167">
        <f t="shared" si="39"/>
        <v>0</v>
      </c>
      <c r="DI17" s="167">
        <f t="shared" si="40"/>
        <v>0</v>
      </c>
      <c r="DJ17" s="167">
        <f t="shared" si="41"/>
        <v>0</v>
      </c>
      <c r="DK17" s="167">
        <f t="shared" si="42"/>
        <v>0</v>
      </c>
      <c r="DL17" s="167">
        <f t="shared" si="43"/>
        <v>0</v>
      </c>
      <c r="DM17" s="167">
        <f t="shared" si="44"/>
        <v>0</v>
      </c>
      <c r="DN17" s="167">
        <f t="shared" si="45"/>
        <v>0</v>
      </c>
      <c r="DO17" s="167">
        <f t="shared" si="46"/>
        <v>0</v>
      </c>
      <c r="DP17" s="167">
        <f t="shared" si="47"/>
        <v>0</v>
      </c>
      <c r="DQ17" s="167">
        <f t="shared" si="48"/>
        <v>0</v>
      </c>
      <c r="DR17" s="167">
        <f t="shared" si="49"/>
        <v>0</v>
      </c>
      <c r="DS17" s="167">
        <f t="shared" si="50"/>
        <v>0</v>
      </c>
      <c r="DT17" s="167">
        <f t="shared" si="51"/>
        <v>0</v>
      </c>
      <c r="DU17" s="167">
        <f t="shared" si="52"/>
        <v>0</v>
      </c>
      <c r="DV17" s="167">
        <f t="shared" si="53"/>
        <v>0</v>
      </c>
      <c r="DW17" s="167">
        <f t="shared" si="54"/>
        <v>0</v>
      </c>
      <c r="DY17" s="167" t="e">
        <f t="shared" ca="1" si="95"/>
        <v>#REF!</v>
      </c>
      <c r="DZ17" s="167" t="e">
        <f t="shared" ca="1" si="96"/>
        <v>#REF!</v>
      </c>
      <c r="EA17" s="167" t="e">
        <f t="shared" ca="1" si="97"/>
        <v>#REF!</v>
      </c>
      <c r="EB17" s="167" t="e">
        <f t="shared" ca="1" si="98"/>
        <v>#REF!</v>
      </c>
      <c r="EC17" s="167" t="e">
        <f t="shared" ca="1" si="99"/>
        <v>#REF!</v>
      </c>
      <c r="ED17" s="167" t="e">
        <f t="shared" ca="1" si="100"/>
        <v>#REF!</v>
      </c>
      <c r="EE17" s="167" t="e">
        <f t="shared" ca="1" si="101"/>
        <v>#REF!</v>
      </c>
      <c r="EF17" s="167" t="e">
        <f t="shared" ca="1" si="102"/>
        <v>#REF!</v>
      </c>
      <c r="EG17" s="167" t="e">
        <f t="shared" ca="1" si="103"/>
        <v>#REF!</v>
      </c>
      <c r="EH17" s="167" t="e">
        <f t="shared" ca="1" si="104"/>
        <v>#REF!</v>
      </c>
      <c r="EI17" s="167" t="e">
        <f t="shared" ca="1" si="105"/>
        <v>#REF!</v>
      </c>
      <c r="EJ17" s="167" t="e">
        <f t="shared" ca="1" si="106"/>
        <v>#REF!</v>
      </c>
      <c r="EK17" s="167" t="e">
        <f t="shared" ca="1" si="107"/>
        <v>#REF!</v>
      </c>
      <c r="EL17" s="167" t="e">
        <f t="shared" ca="1" si="108"/>
        <v>#REF!</v>
      </c>
      <c r="EM17" s="167" t="e">
        <f t="shared" ca="1" si="109"/>
        <v>#REF!</v>
      </c>
      <c r="EN17" s="167" t="e">
        <f t="shared" ca="1" si="110"/>
        <v>#REF!</v>
      </c>
      <c r="EP17" s="167">
        <f t="shared" si="111"/>
        <v>0</v>
      </c>
      <c r="EQ17" s="167">
        <f t="shared" si="112"/>
        <v>0</v>
      </c>
      <c r="ER17" s="167">
        <f t="shared" si="113"/>
        <v>0</v>
      </c>
      <c r="ES17" s="167">
        <f t="shared" si="114"/>
        <v>0</v>
      </c>
      <c r="ET17" s="167">
        <f t="shared" si="115"/>
        <v>0</v>
      </c>
      <c r="EU17" s="167">
        <f t="shared" si="116"/>
        <v>0</v>
      </c>
      <c r="EV17" s="167">
        <f t="shared" si="117"/>
        <v>0</v>
      </c>
      <c r="EW17" s="167">
        <f t="shared" si="118"/>
        <v>0</v>
      </c>
      <c r="EX17" s="167">
        <f t="shared" si="119"/>
        <v>0</v>
      </c>
      <c r="EY17" s="167">
        <f t="shared" si="120"/>
        <v>0</v>
      </c>
      <c r="EZ17" s="167">
        <f t="shared" si="121"/>
        <v>0</v>
      </c>
      <c r="FA17" s="167">
        <f t="shared" si="122"/>
        <v>0</v>
      </c>
      <c r="FB17" s="167">
        <f t="shared" si="123"/>
        <v>0</v>
      </c>
      <c r="FC17" s="167">
        <f t="shared" si="124"/>
        <v>0</v>
      </c>
      <c r="FD17" s="167">
        <f t="shared" si="125"/>
        <v>0</v>
      </c>
      <c r="FE17" s="167">
        <f t="shared" si="126"/>
        <v>0</v>
      </c>
      <c r="FG17" s="167">
        <f t="shared" si="127"/>
        <v>0</v>
      </c>
      <c r="FH17" s="167">
        <f t="shared" si="128"/>
        <v>0</v>
      </c>
      <c r="FI17" s="167">
        <f t="shared" si="129"/>
        <v>0</v>
      </c>
      <c r="FJ17" s="167">
        <f t="shared" si="130"/>
        <v>0</v>
      </c>
      <c r="FK17" s="167">
        <f t="shared" si="131"/>
        <v>0</v>
      </c>
      <c r="FL17" s="167">
        <f t="shared" si="132"/>
        <v>0</v>
      </c>
      <c r="FM17" s="167">
        <f t="shared" si="133"/>
        <v>0</v>
      </c>
      <c r="FN17" s="167">
        <f t="shared" si="134"/>
        <v>0</v>
      </c>
      <c r="FO17" s="167">
        <f t="shared" si="135"/>
        <v>0</v>
      </c>
      <c r="FP17" s="167">
        <f t="shared" si="136"/>
        <v>0</v>
      </c>
      <c r="FQ17" s="167">
        <f t="shared" si="137"/>
        <v>0</v>
      </c>
      <c r="FR17" s="167">
        <f t="shared" si="138"/>
        <v>0</v>
      </c>
      <c r="FS17" s="167">
        <f t="shared" si="139"/>
        <v>0</v>
      </c>
      <c r="FT17" s="167">
        <f t="shared" si="140"/>
        <v>0</v>
      </c>
      <c r="FU17" s="167">
        <f t="shared" si="141"/>
        <v>0</v>
      </c>
      <c r="FV17" s="167">
        <f t="shared" si="142"/>
        <v>0</v>
      </c>
      <c r="FX17" s="167">
        <f t="shared" si="143"/>
        <v>0</v>
      </c>
      <c r="FY17" s="167">
        <f t="shared" si="144"/>
        <v>0</v>
      </c>
      <c r="FZ17" s="167">
        <f t="shared" si="145"/>
        <v>0</v>
      </c>
      <c r="GA17" s="167">
        <f t="shared" si="146"/>
        <v>0</v>
      </c>
      <c r="GB17" s="167">
        <f t="shared" si="147"/>
        <v>0</v>
      </c>
      <c r="GC17" s="167">
        <f t="shared" si="148"/>
        <v>0</v>
      </c>
      <c r="GD17" s="167">
        <f t="shared" si="149"/>
        <v>0</v>
      </c>
      <c r="GE17" s="167">
        <f t="shared" si="150"/>
        <v>0</v>
      </c>
      <c r="GF17" s="167">
        <f t="shared" si="151"/>
        <v>0</v>
      </c>
      <c r="GG17" s="167">
        <f t="shared" si="152"/>
        <v>0</v>
      </c>
      <c r="GH17" s="167">
        <f t="shared" si="153"/>
        <v>0</v>
      </c>
      <c r="GI17" s="167">
        <f t="shared" si="154"/>
        <v>0</v>
      </c>
      <c r="GJ17" s="167">
        <f t="shared" si="155"/>
        <v>0</v>
      </c>
      <c r="GK17" s="167">
        <f t="shared" si="156"/>
        <v>0</v>
      </c>
      <c r="GL17" s="167">
        <f t="shared" si="157"/>
        <v>0</v>
      </c>
      <c r="GM17" s="167">
        <f t="shared" si="158"/>
        <v>0</v>
      </c>
      <c r="GO17" s="167" t="e">
        <f t="shared" ca="1" si="159"/>
        <v>#REF!</v>
      </c>
      <c r="GP17" s="167" t="e">
        <f t="shared" ca="1" si="59"/>
        <v>#REF!</v>
      </c>
      <c r="GQ17" s="167" t="e">
        <f t="shared" ca="1" si="59"/>
        <v>#REF!</v>
      </c>
      <c r="GR17" s="167" t="e">
        <f t="shared" ca="1" si="59"/>
        <v>#REF!</v>
      </c>
      <c r="GS17" s="167" t="e">
        <f t="shared" ca="1" si="59"/>
        <v>#REF!</v>
      </c>
      <c r="GT17" s="167" t="e">
        <f t="shared" ca="1" si="59"/>
        <v>#REF!</v>
      </c>
      <c r="GU17" s="167" t="e">
        <f t="shared" ca="1" si="59"/>
        <v>#REF!</v>
      </c>
      <c r="GV17" s="167" t="e">
        <f t="shared" ca="1" si="59"/>
        <v>#REF!</v>
      </c>
      <c r="GW17" s="167" t="e">
        <f t="shared" ca="1" si="59"/>
        <v>#REF!</v>
      </c>
      <c r="GX17" s="167" t="e">
        <f t="shared" ca="1" si="59"/>
        <v>#REF!</v>
      </c>
      <c r="GY17" s="167" t="e">
        <f t="shared" ca="1" si="59"/>
        <v>#REF!</v>
      </c>
      <c r="GZ17" s="167" t="e">
        <f t="shared" ca="1" si="59"/>
        <v>#REF!</v>
      </c>
      <c r="HA17" s="167" t="e">
        <f t="shared" ca="1" si="59"/>
        <v>#REF!</v>
      </c>
      <c r="HB17" s="167" t="e">
        <f t="shared" ca="1" si="59"/>
        <v>#REF!</v>
      </c>
      <c r="HC17" s="167" t="e">
        <f t="shared" ca="1" si="59"/>
        <v>#REF!</v>
      </c>
      <c r="HD17" s="167" t="e">
        <f t="shared" ca="1" si="59"/>
        <v>#REF!</v>
      </c>
      <c r="HF17" s="167" t="e">
        <f t="shared" ca="1" si="60"/>
        <v>#REF!</v>
      </c>
      <c r="HG17" s="167" t="e">
        <f t="shared" ca="1" si="61"/>
        <v>#REF!</v>
      </c>
      <c r="HH17" s="167" t="e">
        <f t="shared" ca="1" si="62"/>
        <v>#REF!</v>
      </c>
      <c r="HI17" s="167" t="e">
        <f t="shared" ca="1" si="63"/>
        <v>#REF!</v>
      </c>
      <c r="HJ17" s="167" t="e">
        <f t="shared" ca="1" si="64"/>
        <v>#REF!</v>
      </c>
      <c r="HK17" s="167" t="e">
        <f t="shared" ca="1" si="65"/>
        <v>#REF!</v>
      </c>
      <c r="HL17" s="167" t="e">
        <f t="shared" ca="1" si="66"/>
        <v>#REF!</v>
      </c>
      <c r="HM17" s="167" t="e">
        <f t="shared" ca="1" si="67"/>
        <v>#REF!</v>
      </c>
      <c r="HN17" s="167" t="e">
        <f t="shared" ca="1" si="68"/>
        <v>#REF!</v>
      </c>
      <c r="HO17" s="167" t="e">
        <f t="shared" ca="1" si="69"/>
        <v>#REF!</v>
      </c>
      <c r="HP17" s="167" t="e">
        <f t="shared" ca="1" si="70"/>
        <v>#REF!</v>
      </c>
      <c r="HQ17" s="167" t="e">
        <f t="shared" ca="1" si="71"/>
        <v>#REF!</v>
      </c>
      <c r="HR17" s="167" t="e">
        <f t="shared" ca="1" si="72"/>
        <v>#REF!</v>
      </c>
      <c r="HS17" s="167" t="e">
        <f t="shared" ca="1" si="73"/>
        <v>#REF!</v>
      </c>
      <c r="HT17" s="167" t="e">
        <f t="shared" ca="1" si="74"/>
        <v>#REF!</v>
      </c>
      <c r="HU17" s="167" t="e">
        <f t="shared" ca="1" si="75"/>
        <v>#REF!</v>
      </c>
      <c r="HW17" s="167" t="e">
        <f t="shared" ca="1" si="76"/>
        <v>#REF!</v>
      </c>
      <c r="HX17" s="167">
        <f t="shared" si="77"/>
        <v>0</v>
      </c>
      <c r="HY17" s="167" t="e">
        <f t="shared" ca="1" si="160"/>
        <v>#REF!</v>
      </c>
      <c r="HZ17" s="219" t="e">
        <f t="shared" ca="1" si="161"/>
        <v>#REF!</v>
      </c>
    </row>
    <row r="18" spans="1:234" s="48" customFormat="1">
      <c r="A18" s="3" t="s">
        <v>32</v>
      </c>
      <c r="B18" s="202" t="str">
        <f>INDEX('Ref1'!$E:$E,MATCH(A18,'Ref1'!$A:$A,0))</f>
        <v>Ashfield</v>
      </c>
      <c r="C18" s="42" t="str">
        <f>INDEX(Data1!B:B,MATCH(A18,Data1!A:A,0))</f>
        <v>SD</v>
      </c>
      <c r="D18" s="253" t="str">
        <f>INDEX(Data1!C:C,MATCH(A18,Data1!A:A,0))</f>
        <v>EM</v>
      </c>
      <c r="E18" s="200" t="str">
        <f>IF($C$6="No","No",IF(COUNTIF(Inputs!$K$359:$K$398,$A18)&gt;0,"Yes","No"))</f>
        <v>No</v>
      </c>
      <c r="F18" s="404"/>
      <c r="G18" s="62">
        <f>INDEX('4_RatesSplit'!K:K,MATCH($A18,'4_RatesSplit'!$A:$A,0))</f>
        <v>0</v>
      </c>
      <c r="H18" s="171">
        <f>INDEX('4_RatesSplit'!L:L,MATCH($A18,'4_RatesSplit'!$A:$A,0))</f>
        <v>0</v>
      </c>
      <c r="I18" s="167">
        <f>INDEX('4_RatesSplit'!M:M,MATCH($A18,'4_RatesSplit'!$A:$A,0))</f>
        <v>0</v>
      </c>
      <c r="J18" s="167">
        <f>INDEX('4_RatesSplit'!N:N,MATCH($A18,'4_RatesSplit'!$A:$A,0))</f>
        <v>0</v>
      </c>
      <c r="K18" s="167">
        <f>INDEX('4_RatesSplit'!O:O,MATCH($A18,'4_RatesSplit'!$A:$A,0))</f>
        <v>0</v>
      </c>
      <c r="L18" s="167">
        <f>INDEX('4_RatesSplit'!P:P,MATCH($A18,'4_RatesSplit'!$A:$A,0))</f>
        <v>0</v>
      </c>
      <c r="M18" s="167">
        <f>INDEX('4_RatesSplit'!Q:Q,MATCH($A18,'4_RatesSplit'!$A:$A,0))</f>
        <v>0</v>
      </c>
      <c r="N18" s="167">
        <f>INDEX('4_RatesSplit'!R:R,MATCH($A18,'4_RatesSplit'!$A:$A,0))</f>
        <v>0</v>
      </c>
      <c r="O18" s="167">
        <f>INDEX('4_RatesSplit'!S:S,MATCH($A18,'4_RatesSplit'!$A:$A,0))</f>
        <v>0</v>
      </c>
      <c r="P18" s="167">
        <f>INDEX('4_RatesSplit'!T:T,MATCH($A18,'4_RatesSplit'!$A:$A,0))</f>
        <v>0</v>
      </c>
      <c r="Q18" s="167">
        <f>INDEX('4_RatesSplit'!U:U,MATCH($A18,'4_RatesSplit'!$A:$A,0))</f>
        <v>0</v>
      </c>
      <c r="R18" s="167">
        <f>INDEX('4_RatesSplit'!V:V,MATCH($A18,'4_RatesSplit'!$A:$A,0))</f>
        <v>0</v>
      </c>
      <c r="S18" s="167">
        <f>INDEX('4_RatesSplit'!W:W,MATCH($A18,'4_RatesSplit'!$A:$A,0))</f>
        <v>0</v>
      </c>
      <c r="T18" s="167">
        <f>INDEX('4_RatesSplit'!X:X,MATCH($A18,'4_RatesSplit'!$A:$A,0))</f>
        <v>0</v>
      </c>
      <c r="U18" s="167">
        <f>INDEX('4_RatesSplit'!Y:Y,MATCH($A18,'4_RatesSplit'!$A:$A,0))</f>
        <v>0</v>
      </c>
      <c r="V18" s="167">
        <f>INDEX('4_RatesSplit'!Z:Z,MATCH($A18,'4_RatesSplit'!$A:$A,0))</f>
        <v>0</v>
      </c>
      <c r="W18" s="167">
        <f>INDEX('4_RatesSplit'!AA:AA,MATCH($A18,'4_RatesSplit'!$A:$A,0))</f>
        <v>0</v>
      </c>
      <c r="X18" s="18"/>
      <c r="Y18" s="168" t="e">
        <f ca="1">INDEX('4_RatesSplit'!AT:AT,MATCH($A18,'4_RatesSplit'!$A:$A,0))</f>
        <v>#REF!</v>
      </c>
      <c r="Z18" s="168" t="e">
        <f ca="1">INDEX('4_RatesSplit'!AU:AU,MATCH($A18,'4_RatesSplit'!$A:$A,0))</f>
        <v>#REF!</v>
      </c>
      <c r="AA18" s="168" t="e">
        <f ca="1">INDEX('4_RatesSplit'!AV:AV,MATCH($A18,'4_RatesSplit'!$A:$A,0))</f>
        <v>#REF!</v>
      </c>
      <c r="AB18" s="168" t="e">
        <f ca="1">INDEX('4_RatesSplit'!AW:AW,MATCH($A18,'4_RatesSplit'!$A:$A,0))</f>
        <v>#REF!</v>
      </c>
      <c r="AC18" s="168" t="e">
        <f ca="1">INDEX('4_RatesSplit'!AX:AX,MATCH($A18,'4_RatesSplit'!$A:$A,0))</f>
        <v>#REF!</v>
      </c>
      <c r="AD18" s="168" t="e">
        <f ca="1">INDEX('4_RatesSplit'!AY:AY,MATCH($A18,'4_RatesSplit'!$A:$A,0))</f>
        <v>#REF!</v>
      </c>
      <c r="AE18" s="168" t="e">
        <f ca="1">INDEX('4_RatesSplit'!AZ:AZ,MATCH($A18,'4_RatesSplit'!$A:$A,0))</f>
        <v>#REF!</v>
      </c>
      <c r="AF18" s="168" t="e">
        <f ca="1">INDEX('4_RatesSplit'!BA:BA,MATCH($A18,'4_RatesSplit'!$A:$A,0))</f>
        <v>#REF!</v>
      </c>
      <c r="AG18" s="168" t="e">
        <f ca="1">INDEX('4_RatesSplit'!BB:BB,MATCH($A18,'4_RatesSplit'!$A:$A,0))</f>
        <v>#REF!</v>
      </c>
      <c r="AH18" s="168" t="e">
        <f ca="1">INDEX('4_RatesSplit'!BC:BC,MATCH($A18,'4_RatesSplit'!$A:$A,0))</f>
        <v>#REF!</v>
      </c>
      <c r="AI18" s="168" t="e">
        <f ca="1">INDEX('4_RatesSplit'!BD:BD,MATCH($A18,'4_RatesSplit'!$A:$A,0))</f>
        <v>#REF!</v>
      </c>
      <c r="AJ18" s="168" t="e">
        <f ca="1">INDEX('4_RatesSplit'!BE:BE,MATCH($A18,'4_RatesSplit'!$A:$A,0))</f>
        <v>#REF!</v>
      </c>
      <c r="AK18" s="168" t="e">
        <f ca="1">INDEX('4_RatesSplit'!BF:BF,MATCH($A18,'4_RatesSplit'!$A:$A,0))</f>
        <v>#REF!</v>
      </c>
      <c r="AL18" s="168" t="e">
        <f ca="1">INDEX('4_RatesSplit'!BG:BG,MATCH($A18,'4_RatesSplit'!$A:$A,0))</f>
        <v>#REF!</v>
      </c>
      <c r="AM18" s="168" t="e">
        <f ca="1">INDEX('4_RatesSplit'!BH:BH,MATCH($A18,'4_RatesSplit'!$A:$A,0))</f>
        <v>#REF!</v>
      </c>
      <c r="AN18" s="198" t="e">
        <f ca="1">INDEX('4_RatesSplit'!BI:BI,MATCH($A18,'4_RatesSplit'!$A:$A,0))</f>
        <v>#REF!</v>
      </c>
      <c r="AO18" s="114"/>
      <c r="AP18" s="167" t="e">
        <f t="shared" ca="1" si="78"/>
        <v>#REF!</v>
      </c>
      <c r="AQ18" s="167" t="e">
        <f t="shared" ca="1" si="79"/>
        <v>#REF!</v>
      </c>
      <c r="AR18" s="167" t="e">
        <f t="shared" ca="1" si="80"/>
        <v>#REF!</v>
      </c>
      <c r="AS18" s="167" t="e">
        <f t="shared" ca="1" si="81"/>
        <v>#REF!</v>
      </c>
      <c r="AT18" s="167" t="e">
        <f t="shared" ca="1" si="82"/>
        <v>#REF!</v>
      </c>
      <c r="AU18" s="167" t="e">
        <f t="shared" ca="1" si="83"/>
        <v>#REF!</v>
      </c>
      <c r="AV18" s="167" t="e">
        <f t="shared" ca="1" si="84"/>
        <v>#REF!</v>
      </c>
      <c r="AW18" s="167" t="e">
        <f t="shared" ca="1" si="85"/>
        <v>#REF!</v>
      </c>
      <c r="AX18" s="167" t="e">
        <f t="shared" ca="1" si="86"/>
        <v>#REF!</v>
      </c>
      <c r="AY18" s="167" t="e">
        <f t="shared" ca="1" si="87"/>
        <v>#REF!</v>
      </c>
      <c r="AZ18" s="167" t="e">
        <f t="shared" ca="1" si="88"/>
        <v>#REF!</v>
      </c>
      <c r="BA18" s="167" t="e">
        <f t="shared" ca="1" si="89"/>
        <v>#REF!</v>
      </c>
      <c r="BB18" s="167" t="e">
        <f t="shared" ca="1" si="90"/>
        <v>#REF!</v>
      </c>
      <c r="BC18" s="167" t="e">
        <f t="shared" ca="1" si="91"/>
        <v>#REF!</v>
      </c>
      <c r="BD18" s="167" t="e">
        <f t="shared" ca="1" si="92"/>
        <v>#REF!</v>
      </c>
      <c r="BE18" s="167" t="e">
        <f t="shared" ca="1" si="93"/>
        <v>#REF!</v>
      </c>
      <c r="BF18" s="18"/>
      <c r="BG18" s="168">
        <f>INDEX('2_Needs'!$F:$F,MATCH($A18,'2_Needs'!$A:$A,0))</f>
        <v>3.1142280827691252E-4</v>
      </c>
      <c r="BH18" s="114"/>
      <c r="BI18" s="167">
        <f t="shared" ref="BI18:BX18" si="164">IF(BI$3="reset",$BG18*BI$6,BH18*(1+$C$4))</f>
        <v>0</v>
      </c>
      <c r="BJ18" s="167">
        <f t="shared" si="164"/>
        <v>0</v>
      </c>
      <c r="BK18" s="167">
        <f t="shared" si="164"/>
        <v>0</v>
      </c>
      <c r="BL18" s="167">
        <f t="shared" si="164"/>
        <v>0</v>
      </c>
      <c r="BM18" s="167">
        <f t="shared" si="164"/>
        <v>0</v>
      </c>
      <c r="BN18" s="167">
        <f t="shared" si="164"/>
        <v>0</v>
      </c>
      <c r="BO18" s="167">
        <f t="shared" si="164"/>
        <v>0</v>
      </c>
      <c r="BP18" s="167">
        <f t="shared" si="164"/>
        <v>0</v>
      </c>
      <c r="BQ18" s="167">
        <f t="shared" si="164"/>
        <v>0</v>
      </c>
      <c r="BR18" s="167">
        <f t="shared" si="164"/>
        <v>0</v>
      </c>
      <c r="BS18" s="167">
        <f t="shared" si="164"/>
        <v>0</v>
      </c>
      <c r="BT18" s="167">
        <f t="shared" si="164"/>
        <v>0</v>
      </c>
      <c r="BU18" s="167">
        <f t="shared" si="164"/>
        <v>0</v>
      </c>
      <c r="BV18" s="167">
        <f t="shared" si="164"/>
        <v>0</v>
      </c>
      <c r="BW18" s="167">
        <f t="shared" si="164"/>
        <v>0</v>
      </c>
      <c r="BX18" s="167">
        <f t="shared" si="164"/>
        <v>0</v>
      </c>
      <c r="BZ18" s="167" t="e">
        <f t="shared" ca="1" si="7"/>
        <v>#REF!</v>
      </c>
      <c r="CA18" s="167" t="e">
        <f t="shared" ca="1" si="8"/>
        <v>#REF!</v>
      </c>
      <c r="CB18" s="167" t="e">
        <f t="shared" ca="1" si="9"/>
        <v>#REF!</v>
      </c>
      <c r="CC18" s="167" t="e">
        <f t="shared" ca="1" si="10"/>
        <v>#REF!</v>
      </c>
      <c r="CD18" s="167" t="e">
        <f t="shared" ca="1" si="11"/>
        <v>#REF!</v>
      </c>
      <c r="CE18" s="167" t="e">
        <f t="shared" ca="1" si="12"/>
        <v>#REF!</v>
      </c>
      <c r="CF18" s="167" t="e">
        <f t="shared" ca="1" si="13"/>
        <v>#REF!</v>
      </c>
      <c r="CG18" s="167" t="e">
        <f t="shared" ca="1" si="14"/>
        <v>#REF!</v>
      </c>
      <c r="CH18" s="167" t="e">
        <f t="shared" ca="1" si="15"/>
        <v>#REF!</v>
      </c>
      <c r="CI18" s="167" t="e">
        <f t="shared" ca="1" si="16"/>
        <v>#REF!</v>
      </c>
      <c r="CJ18" s="167" t="e">
        <f t="shared" ca="1" si="17"/>
        <v>#REF!</v>
      </c>
      <c r="CK18" s="167" t="e">
        <f t="shared" ca="1" si="18"/>
        <v>#REF!</v>
      </c>
      <c r="CL18" s="167" t="e">
        <f t="shared" ca="1" si="19"/>
        <v>#REF!</v>
      </c>
      <c r="CM18" s="167" t="e">
        <f t="shared" ca="1" si="20"/>
        <v>#REF!</v>
      </c>
      <c r="CN18" s="167" t="e">
        <f t="shared" ca="1" si="21"/>
        <v>#REF!</v>
      </c>
      <c r="CO18" s="167" t="e">
        <f t="shared" ca="1" si="22"/>
        <v>#REF!</v>
      </c>
      <c r="CQ18" s="167" t="e">
        <f t="shared" ca="1" si="23"/>
        <v>#REF!</v>
      </c>
      <c r="CR18" s="167" t="e">
        <f t="shared" ca="1" si="24"/>
        <v>#REF!</v>
      </c>
      <c r="CS18" s="167" t="e">
        <f t="shared" ca="1" si="25"/>
        <v>#REF!</v>
      </c>
      <c r="CT18" s="167" t="e">
        <f t="shared" ca="1" si="26"/>
        <v>#REF!</v>
      </c>
      <c r="CU18" s="167" t="e">
        <f t="shared" ca="1" si="27"/>
        <v>#REF!</v>
      </c>
      <c r="CV18" s="167" t="e">
        <f t="shared" ca="1" si="28"/>
        <v>#REF!</v>
      </c>
      <c r="CW18" s="167" t="e">
        <f t="shared" ca="1" si="29"/>
        <v>#REF!</v>
      </c>
      <c r="CX18" s="167" t="e">
        <f t="shared" ca="1" si="30"/>
        <v>#REF!</v>
      </c>
      <c r="CY18" s="167" t="e">
        <f t="shared" ca="1" si="31"/>
        <v>#REF!</v>
      </c>
      <c r="CZ18" s="167" t="e">
        <f t="shared" ca="1" si="32"/>
        <v>#REF!</v>
      </c>
      <c r="DA18" s="167" t="e">
        <f t="shared" ca="1" si="33"/>
        <v>#REF!</v>
      </c>
      <c r="DB18" s="167" t="e">
        <f t="shared" ca="1" si="34"/>
        <v>#REF!</v>
      </c>
      <c r="DC18" s="167" t="e">
        <f t="shared" ca="1" si="35"/>
        <v>#REF!</v>
      </c>
      <c r="DD18" s="167" t="e">
        <f t="shared" ca="1" si="36"/>
        <v>#REF!</v>
      </c>
      <c r="DE18" s="167" t="e">
        <f t="shared" ca="1" si="37"/>
        <v>#REF!</v>
      </c>
      <c r="DF18" s="167" t="e">
        <f t="shared" ca="1" si="38"/>
        <v>#REF!</v>
      </c>
      <c r="DH18" s="167">
        <f t="shared" si="39"/>
        <v>0</v>
      </c>
      <c r="DI18" s="167">
        <f t="shared" si="40"/>
        <v>0</v>
      </c>
      <c r="DJ18" s="167">
        <f t="shared" si="41"/>
        <v>0</v>
      </c>
      <c r="DK18" s="167">
        <f t="shared" si="42"/>
        <v>0</v>
      </c>
      <c r="DL18" s="167">
        <f t="shared" si="43"/>
        <v>0</v>
      </c>
      <c r="DM18" s="167">
        <f t="shared" si="44"/>
        <v>0</v>
      </c>
      <c r="DN18" s="167">
        <f t="shared" si="45"/>
        <v>0</v>
      </c>
      <c r="DO18" s="167">
        <f t="shared" si="46"/>
        <v>0</v>
      </c>
      <c r="DP18" s="167">
        <f t="shared" si="47"/>
        <v>0</v>
      </c>
      <c r="DQ18" s="167">
        <f t="shared" si="48"/>
        <v>0</v>
      </c>
      <c r="DR18" s="167">
        <f t="shared" si="49"/>
        <v>0</v>
      </c>
      <c r="DS18" s="167">
        <f t="shared" si="50"/>
        <v>0</v>
      </c>
      <c r="DT18" s="167">
        <f t="shared" si="51"/>
        <v>0</v>
      </c>
      <c r="DU18" s="167">
        <f t="shared" si="52"/>
        <v>0</v>
      </c>
      <c r="DV18" s="167">
        <f t="shared" si="53"/>
        <v>0</v>
      </c>
      <c r="DW18" s="167">
        <f t="shared" si="54"/>
        <v>0</v>
      </c>
      <c r="DY18" s="167" t="e">
        <f t="shared" ca="1" si="95"/>
        <v>#REF!</v>
      </c>
      <c r="DZ18" s="167" t="e">
        <f t="shared" ca="1" si="96"/>
        <v>#REF!</v>
      </c>
      <c r="EA18" s="167" t="e">
        <f t="shared" ca="1" si="97"/>
        <v>#REF!</v>
      </c>
      <c r="EB18" s="167" t="e">
        <f t="shared" ca="1" si="98"/>
        <v>#REF!</v>
      </c>
      <c r="EC18" s="167" t="e">
        <f t="shared" ca="1" si="99"/>
        <v>#REF!</v>
      </c>
      <c r="ED18" s="167" t="e">
        <f t="shared" ca="1" si="100"/>
        <v>#REF!</v>
      </c>
      <c r="EE18" s="167" t="e">
        <f t="shared" ca="1" si="101"/>
        <v>#REF!</v>
      </c>
      <c r="EF18" s="167" t="e">
        <f t="shared" ca="1" si="102"/>
        <v>#REF!</v>
      </c>
      <c r="EG18" s="167" t="e">
        <f t="shared" ca="1" si="103"/>
        <v>#REF!</v>
      </c>
      <c r="EH18" s="167" t="e">
        <f t="shared" ca="1" si="104"/>
        <v>#REF!</v>
      </c>
      <c r="EI18" s="167" t="e">
        <f t="shared" ca="1" si="105"/>
        <v>#REF!</v>
      </c>
      <c r="EJ18" s="167" t="e">
        <f t="shared" ca="1" si="106"/>
        <v>#REF!</v>
      </c>
      <c r="EK18" s="167" t="e">
        <f t="shared" ca="1" si="107"/>
        <v>#REF!</v>
      </c>
      <c r="EL18" s="167" t="e">
        <f t="shared" ca="1" si="108"/>
        <v>#REF!</v>
      </c>
      <c r="EM18" s="167" t="e">
        <f t="shared" ca="1" si="109"/>
        <v>#REF!</v>
      </c>
      <c r="EN18" s="167" t="e">
        <f t="shared" ca="1" si="110"/>
        <v>#REF!</v>
      </c>
      <c r="EP18" s="167">
        <f t="shared" si="111"/>
        <v>0</v>
      </c>
      <c r="EQ18" s="167">
        <f t="shared" si="112"/>
        <v>0</v>
      </c>
      <c r="ER18" s="167">
        <f t="shared" si="113"/>
        <v>0</v>
      </c>
      <c r="ES18" s="167">
        <f t="shared" si="114"/>
        <v>0</v>
      </c>
      <c r="ET18" s="167">
        <f t="shared" si="115"/>
        <v>0</v>
      </c>
      <c r="EU18" s="167">
        <f t="shared" si="116"/>
        <v>0</v>
      </c>
      <c r="EV18" s="167">
        <f t="shared" si="117"/>
        <v>0</v>
      </c>
      <c r="EW18" s="167">
        <f t="shared" si="118"/>
        <v>0</v>
      </c>
      <c r="EX18" s="167">
        <f t="shared" si="119"/>
        <v>0</v>
      </c>
      <c r="EY18" s="167">
        <f t="shared" si="120"/>
        <v>0</v>
      </c>
      <c r="EZ18" s="167">
        <f t="shared" si="121"/>
        <v>0</v>
      </c>
      <c r="FA18" s="167">
        <f t="shared" si="122"/>
        <v>0</v>
      </c>
      <c r="FB18" s="167">
        <f t="shared" si="123"/>
        <v>0</v>
      </c>
      <c r="FC18" s="167">
        <f t="shared" si="124"/>
        <v>0</v>
      </c>
      <c r="FD18" s="167">
        <f t="shared" si="125"/>
        <v>0</v>
      </c>
      <c r="FE18" s="167">
        <f t="shared" si="126"/>
        <v>0</v>
      </c>
      <c r="FG18" s="167">
        <f t="shared" si="127"/>
        <v>0</v>
      </c>
      <c r="FH18" s="167">
        <f t="shared" si="128"/>
        <v>0</v>
      </c>
      <c r="FI18" s="167">
        <f t="shared" si="129"/>
        <v>0</v>
      </c>
      <c r="FJ18" s="167">
        <f t="shared" si="130"/>
        <v>0</v>
      </c>
      <c r="FK18" s="167">
        <f t="shared" si="131"/>
        <v>0</v>
      </c>
      <c r="FL18" s="167">
        <f t="shared" si="132"/>
        <v>0</v>
      </c>
      <c r="FM18" s="167">
        <f t="shared" si="133"/>
        <v>0</v>
      </c>
      <c r="FN18" s="167">
        <f t="shared" si="134"/>
        <v>0</v>
      </c>
      <c r="FO18" s="167">
        <f t="shared" si="135"/>
        <v>0</v>
      </c>
      <c r="FP18" s="167">
        <f t="shared" si="136"/>
        <v>0</v>
      </c>
      <c r="FQ18" s="167">
        <f t="shared" si="137"/>
        <v>0</v>
      </c>
      <c r="FR18" s="167">
        <f t="shared" si="138"/>
        <v>0</v>
      </c>
      <c r="FS18" s="167">
        <f t="shared" si="139"/>
        <v>0</v>
      </c>
      <c r="FT18" s="167">
        <f t="shared" si="140"/>
        <v>0</v>
      </c>
      <c r="FU18" s="167">
        <f t="shared" si="141"/>
        <v>0</v>
      </c>
      <c r="FV18" s="167">
        <f t="shared" si="142"/>
        <v>0</v>
      </c>
      <c r="FX18" s="167">
        <f t="shared" si="143"/>
        <v>0</v>
      </c>
      <c r="FY18" s="167">
        <f t="shared" si="144"/>
        <v>0</v>
      </c>
      <c r="FZ18" s="167">
        <f t="shared" si="145"/>
        <v>0</v>
      </c>
      <c r="GA18" s="167">
        <f t="shared" si="146"/>
        <v>0</v>
      </c>
      <c r="GB18" s="167">
        <f t="shared" si="147"/>
        <v>0</v>
      </c>
      <c r="GC18" s="167">
        <f t="shared" si="148"/>
        <v>0</v>
      </c>
      <c r="GD18" s="167">
        <f t="shared" si="149"/>
        <v>0</v>
      </c>
      <c r="GE18" s="167">
        <f t="shared" si="150"/>
        <v>0</v>
      </c>
      <c r="GF18" s="167">
        <f t="shared" si="151"/>
        <v>0</v>
      </c>
      <c r="GG18" s="167">
        <f t="shared" si="152"/>
        <v>0</v>
      </c>
      <c r="GH18" s="167">
        <f t="shared" si="153"/>
        <v>0</v>
      </c>
      <c r="GI18" s="167">
        <f t="shared" si="154"/>
        <v>0</v>
      </c>
      <c r="GJ18" s="167">
        <f t="shared" si="155"/>
        <v>0</v>
      </c>
      <c r="GK18" s="167">
        <f t="shared" si="156"/>
        <v>0</v>
      </c>
      <c r="GL18" s="167">
        <f t="shared" si="157"/>
        <v>0</v>
      </c>
      <c r="GM18" s="167">
        <f t="shared" si="158"/>
        <v>0</v>
      </c>
      <c r="GO18" s="167" t="e">
        <f t="shared" ca="1" si="159"/>
        <v>#REF!</v>
      </c>
      <c r="GP18" s="167" t="e">
        <f t="shared" ca="1" si="59"/>
        <v>#REF!</v>
      </c>
      <c r="GQ18" s="167" t="e">
        <f t="shared" ca="1" si="59"/>
        <v>#REF!</v>
      </c>
      <c r="GR18" s="167" t="e">
        <f t="shared" ca="1" si="59"/>
        <v>#REF!</v>
      </c>
      <c r="GS18" s="167" t="e">
        <f t="shared" ca="1" si="59"/>
        <v>#REF!</v>
      </c>
      <c r="GT18" s="167" t="e">
        <f t="shared" ca="1" si="59"/>
        <v>#REF!</v>
      </c>
      <c r="GU18" s="167" t="e">
        <f t="shared" ca="1" si="59"/>
        <v>#REF!</v>
      </c>
      <c r="GV18" s="167" t="e">
        <f t="shared" ca="1" si="59"/>
        <v>#REF!</v>
      </c>
      <c r="GW18" s="167" t="e">
        <f t="shared" ca="1" si="59"/>
        <v>#REF!</v>
      </c>
      <c r="GX18" s="167" t="e">
        <f t="shared" ca="1" si="59"/>
        <v>#REF!</v>
      </c>
      <c r="GY18" s="167" t="e">
        <f t="shared" ca="1" si="59"/>
        <v>#REF!</v>
      </c>
      <c r="GZ18" s="167" t="e">
        <f t="shared" ca="1" si="59"/>
        <v>#REF!</v>
      </c>
      <c r="HA18" s="167" t="e">
        <f t="shared" ca="1" si="59"/>
        <v>#REF!</v>
      </c>
      <c r="HB18" s="167" t="e">
        <f t="shared" ca="1" si="59"/>
        <v>#REF!</v>
      </c>
      <c r="HC18" s="167" t="e">
        <f t="shared" ca="1" si="59"/>
        <v>#REF!</v>
      </c>
      <c r="HD18" s="167" t="e">
        <f t="shared" ca="1" si="59"/>
        <v>#REF!</v>
      </c>
      <c r="HF18" s="167" t="e">
        <f t="shared" ca="1" si="60"/>
        <v>#REF!</v>
      </c>
      <c r="HG18" s="167" t="e">
        <f t="shared" ca="1" si="61"/>
        <v>#REF!</v>
      </c>
      <c r="HH18" s="167" t="e">
        <f t="shared" ca="1" si="62"/>
        <v>#REF!</v>
      </c>
      <c r="HI18" s="167" t="e">
        <f t="shared" ca="1" si="63"/>
        <v>#REF!</v>
      </c>
      <c r="HJ18" s="167" t="e">
        <f t="shared" ca="1" si="64"/>
        <v>#REF!</v>
      </c>
      <c r="HK18" s="167" t="e">
        <f t="shared" ca="1" si="65"/>
        <v>#REF!</v>
      </c>
      <c r="HL18" s="167" t="e">
        <f t="shared" ca="1" si="66"/>
        <v>#REF!</v>
      </c>
      <c r="HM18" s="167" t="e">
        <f t="shared" ca="1" si="67"/>
        <v>#REF!</v>
      </c>
      <c r="HN18" s="167" t="e">
        <f t="shared" ca="1" si="68"/>
        <v>#REF!</v>
      </c>
      <c r="HO18" s="167" t="e">
        <f t="shared" ca="1" si="69"/>
        <v>#REF!</v>
      </c>
      <c r="HP18" s="167" t="e">
        <f t="shared" ca="1" si="70"/>
        <v>#REF!</v>
      </c>
      <c r="HQ18" s="167" t="e">
        <f t="shared" ca="1" si="71"/>
        <v>#REF!</v>
      </c>
      <c r="HR18" s="167" t="e">
        <f t="shared" ca="1" si="72"/>
        <v>#REF!</v>
      </c>
      <c r="HS18" s="167" t="e">
        <f t="shared" ca="1" si="73"/>
        <v>#REF!</v>
      </c>
      <c r="HT18" s="167" t="e">
        <f t="shared" ca="1" si="74"/>
        <v>#REF!</v>
      </c>
      <c r="HU18" s="167" t="e">
        <f t="shared" ca="1" si="75"/>
        <v>#REF!</v>
      </c>
      <c r="HW18" s="167" t="e">
        <f t="shared" ca="1" si="76"/>
        <v>#REF!</v>
      </c>
      <c r="HX18" s="167">
        <f t="shared" si="77"/>
        <v>0</v>
      </c>
      <c r="HY18" s="167" t="e">
        <f t="shared" ca="1" si="160"/>
        <v>#REF!</v>
      </c>
      <c r="HZ18" s="219" t="e">
        <f t="shared" ca="1" si="161"/>
        <v>#REF!</v>
      </c>
    </row>
    <row r="19" spans="1:234" s="48" customFormat="1">
      <c r="A19" s="3" t="s">
        <v>34</v>
      </c>
      <c r="B19" s="202" t="str">
        <f>INDEX('Ref1'!$E:$E,MATCH(A19,'Ref1'!$A:$A,0))</f>
        <v>Ashford</v>
      </c>
      <c r="C19" s="42" t="str">
        <f>INDEX(Data1!B:B,MATCH(A19,Data1!A:A,0))</f>
        <v>SD</v>
      </c>
      <c r="D19" s="253" t="str">
        <f>INDEX(Data1!C:C,MATCH(A19,Data1!A:A,0))</f>
        <v>SE</v>
      </c>
      <c r="E19" s="200" t="str">
        <f>IF($C$6="No","No",IF(COUNTIF(Inputs!$K$359:$K$398,$A19)&gt;0,"Yes","No"))</f>
        <v>No</v>
      </c>
      <c r="F19" s="404"/>
      <c r="G19" s="62">
        <f>INDEX('4_RatesSplit'!K:K,MATCH($A19,'4_RatesSplit'!$A:$A,0))</f>
        <v>0</v>
      </c>
      <c r="H19" s="171">
        <f>INDEX('4_RatesSplit'!L:L,MATCH($A19,'4_RatesSplit'!$A:$A,0))</f>
        <v>0</v>
      </c>
      <c r="I19" s="167">
        <f>INDEX('4_RatesSplit'!M:M,MATCH($A19,'4_RatesSplit'!$A:$A,0))</f>
        <v>0</v>
      </c>
      <c r="J19" s="167">
        <f>INDEX('4_RatesSplit'!N:N,MATCH($A19,'4_RatesSplit'!$A:$A,0))</f>
        <v>0</v>
      </c>
      <c r="K19" s="167">
        <f>INDEX('4_RatesSplit'!O:O,MATCH($A19,'4_RatesSplit'!$A:$A,0))</f>
        <v>0</v>
      </c>
      <c r="L19" s="167">
        <f>INDEX('4_RatesSplit'!P:P,MATCH($A19,'4_RatesSplit'!$A:$A,0))</f>
        <v>0</v>
      </c>
      <c r="M19" s="167">
        <f>INDEX('4_RatesSplit'!Q:Q,MATCH($A19,'4_RatesSplit'!$A:$A,0))</f>
        <v>0</v>
      </c>
      <c r="N19" s="167">
        <f>INDEX('4_RatesSplit'!R:R,MATCH($A19,'4_RatesSplit'!$A:$A,0))</f>
        <v>0</v>
      </c>
      <c r="O19" s="167">
        <f>INDEX('4_RatesSplit'!S:S,MATCH($A19,'4_RatesSplit'!$A:$A,0))</f>
        <v>0</v>
      </c>
      <c r="P19" s="167">
        <f>INDEX('4_RatesSplit'!T:T,MATCH($A19,'4_RatesSplit'!$A:$A,0))</f>
        <v>0</v>
      </c>
      <c r="Q19" s="167">
        <f>INDEX('4_RatesSplit'!U:U,MATCH($A19,'4_RatesSplit'!$A:$A,0))</f>
        <v>0</v>
      </c>
      <c r="R19" s="167">
        <f>INDEX('4_RatesSplit'!V:V,MATCH($A19,'4_RatesSplit'!$A:$A,0))</f>
        <v>0</v>
      </c>
      <c r="S19" s="167">
        <f>INDEX('4_RatesSplit'!W:W,MATCH($A19,'4_RatesSplit'!$A:$A,0))</f>
        <v>0</v>
      </c>
      <c r="T19" s="167">
        <f>INDEX('4_RatesSplit'!X:X,MATCH($A19,'4_RatesSplit'!$A:$A,0))</f>
        <v>0</v>
      </c>
      <c r="U19" s="167">
        <f>INDEX('4_RatesSplit'!Y:Y,MATCH($A19,'4_RatesSplit'!$A:$A,0))</f>
        <v>0</v>
      </c>
      <c r="V19" s="167">
        <f>INDEX('4_RatesSplit'!Z:Z,MATCH($A19,'4_RatesSplit'!$A:$A,0))</f>
        <v>0</v>
      </c>
      <c r="W19" s="167">
        <f>INDEX('4_RatesSplit'!AA:AA,MATCH($A19,'4_RatesSplit'!$A:$A,0))</f>
        <v>0</v>
      </c>
      <c r="X19" s="18"/>
      <c r="Y19" s="168" t="e">
        <f ca="1">INDEX('4_RatesSplit'!AT:AT,MATCH($A19,'4_RatesSplit'!$A:$A,0))</f>
        <v>#REF!</v>
      </c>
      <c r="Z19" s="168" t="e">
        <f ca="1">INDEX('4_RatesSplit'!AU:AU,MATCH($A19,'4_RatesSplit'!$A:$A,0))</f>
        <v>#REF!</v>
      </c>
      <c r="AA19" s="168" t="e">
        <f ca="1">INDEX('4_RatesSplit'!AV:AV,MATCH($A19,'4_RatesSplit'!$A:$A,0))</f>
        <v>#REF!</v>
      </c>
      <c r="AB19" s="168" t="e">
        <f ca="1">INDEX('4_RatesSplit'!AW:AW,MATCH($A19,'4_RatesSplit'!$A:$A,0))</f>
        <v>#REF!</v>
      </c>
      <c r="AC19" s="168" t="e">
        <f ca="1">INDEX('4_RatesSplit'!AX:AX,MATCH($A19,'4_RatesSplit'!$A:$A,0))</f>
        <v>#REF!</v>
      </c>
      <c r="AD19" s="168" t="e">
        <f ca="1">INDEX('4_RatesSplit'!AY:AY,MATCH($A19,'4_RatesSplit'!$A:$A,0))</f>
        <v>#REF!</v>
      </c>
      <c r="AE19" s="168" t="e">
        <f ca="1">INDEX('4_RatesSplit'!AZ:AZ,MATCH($A19,'4_RatesSplit'!$A:$A,0))</f>
        <v>#REF!</v>
      </c>
      <c r="AF19" s="168" t="e">
        <f ca="1">INDEX('4_RatesSplit'!BA:BA,MATCH($A19,'4_RatesSplit'!$A:$A,0))</f>
        <v>#REF!</v>
      </c>
      <c r="AG19" s="168" t="e">
        <f ca="1">INDEX('4_RatesSplit'!BB:BB,MATCH($A19,'4_RatesSplit'!$A:$A,0))</f>
        <v>#REF!</v>
      </c>
      <c r="AH19" s="168" t="e">
        <f ca="1">INDEX('4_RatesSplit'!BC:BC,MATCH($A19,'4_RatesSplit'!$A:$A,0))</f>
        <v>#REF!</v>
      </c>
      <c r="AI19" s="168" t="e">
        <f ca="1">INDEX('4_RatesSplit'!BD:BD,MATCH($A19,'4_RatesSplit'!$A:$A,0))</f>
        <v>#REF!</v>
      </c>
      <c r="AJ19" s="168" t="e">
        <f ca="1">INDEX('4_RatesSplit'!BE:BE,MATCH($A19,'4_RatesSplit'!$A:$A,0))</f>
        <v>#REF!</v>
      </c>
      <c r="AK19" s="168" t="e">
        <f ca="1">INDEX('4_RatesSplit'!BF:BF,MATCH($A19,'4_RatesSplit'!$A:$A,0))</f>
        <v>#REF!</v>
      </c>
      <c r="AL19" s="168" t="e">
        <f ca="1">INDEX('4_RatesSplit'!BG:BG,MATCH($A19,'4_RatesSplit'!$A:$A,0))</f>
        <v>#REF!</v>
      </c>
      <c r="AM19" s="168" t="e">
        <f ca="1">INDEX('4_RatesSplit'!BH:BH,MATCH($A19,'4_RatesSplit'!$A:$A,0))</f>
        <v>#REF!</v>
      </c>
      <c r="AN19" s="198" t="e">
        <f ca="1">INDEX('4_RatesSplit'!BI:BI,MATCH($A19,'4_RatesSplit'!$A:$A,0))</f>
        <v>#REF!</v>
      </c>
      <c r="AO19" s="114"/>
      <c r="AP19" s="167" t="e">
        <f t="shared" ca="1" si="78"/>
        <v>#REF!</v>
      </c>
      <c r="AQ19" s="167" t="e">
        <f t="shared" ca="1" si="79"/>
        <v>#REF!</v>
      </c>
      <c r="AR19" s="167" t="e">
        <f t="shared" ca="1" si="80"/>
        <v>#REF!</v>
      </c>
      <c r="AS19" s="167" t="e">
        <f t="shared" ca="1" si="81"/>
        <v>#REF!</v>
      </c>
      <c r="AT19" s="167" t="e">
        <f t="shared" ca="1" si="82"/>
        <v>#REF!</v>
      </c>
      <c r="AU19" s="167" t="e">
        <f t="shared" ca="1" si="83"/>
        <v>#REF!</v>
      </c>
      <c r="AV19" s="167" t="e">
        <f t="shared" ca="1" si="84"/>
        <v>#REF!</v>
      </c>
      <c r="AW19" s="167" t="e">
        <f t="shared" ca="1" si="85"/>
        <v>#REF!</v>
      </c>
      <c r="AX19" s="167" t="e">
        <f t="shared" ca="1" si="86"/>
        <v>#REF!</v>
      </c>
      <c r="AY19" s="167" t="e">
        <f t="shared" ca="1" si="87"/>
        <v>#REF!</v>
      </c>
      <c r="AZ19" s="167" t="e">
        <f t="shared" ca="1" si="88"/>
        <v>#REF!</v>
      </c>
      <c r="BA19" s="167" t="e">
        <f t="shared" ca="1" si="89"/>
        <v>#REF!</v>
      </c>
      <c r="BB19" s="167" t="e">
        <f t="shared" ca="1" si="90"/>
        <v>#REF!</v>
      </c>
      <c r="BC19" s="167" t="e">
        <f t="shared" ca="1" si="91"/>
        <v>#REF!</v>
      </c>
      <c r="BD19" s="167" t="e">
        <f t="shared" ca="1" si="92"/>
        <v>#REF!</v>
      </c>
      <c r="BE19" s="167" t="e">
        <f t="shared" ca="1" si="93"/>
        <v>#REF!</v>
      </c>
      <c r="BF19" s="18"/>
      <c r="BG19" s="168">
        <f>INDEX('2_Needs'!$F:$F,MATCH($A19,'2_Needs'!$A:$A,0))</f>
        <v>2.306588419918461E-4</v>
      </c>
      <c r="BH19" s="114"/>
      <c r="BI19" s="167">
        <f t="shared" ref="BI19:BX19" si="165">IF(BI$3="reset",$BG19*BI$6,BH19*(1+$C$4))</f>
        <v>0</v>
      </c>
      <c r="BJ19" s="167">
        <f t="shared" si="165"/>
        <v>0</v>
      </c>
      <c r="BK19" s="167">
        <f t="shared" si="165"/>
        <v>0</v>
      </c>
      <c r="BL19" s="167">
        <f t="shared" si="165"/>
        <v>0</v>
      </c>
      <c r="BM19" s="167">
        <f t="shared" si="165"/>
        <v>0</v>
      </c>
      <c r="BN19" s="167">
        <f t="shared" si="165"/>
        <v>0</v>
      </c>
      <c r="BO19" s="167">
        <f t="shared" si="165"/>
        <v>0</v>
      </c>
      <c r="BP19" s="167">
        <f t="shared" si="165"/>
        <v>0</v>
      </c>
      <c r="BQ19" s="167">
        <f t="shared" si="165"/>
        <v>0</v>
      </c>
      <c r="BR19" s="167">
        <f t="shared" si="165"/>
        <v>0</v>
      </c>
      <c r="BS19" s="167">
        <f t="shared" si="165"/>
        <v>0</v>
      </c>
      <c r="BT19" s="167">
        <f t="shared" si="165"/>
        <v>0</v>
      </c>
      <c r="BU19" s="167">
        <f t="shared" si="165"/>
        <v>0</v>
      </c>
      <c r="BV19" s="167">
        <f t="shared" si="165"/>
        <v>0</v>
      </c>
      <c r="BW19" s="167">
        <f t="shared" si="165"/>
        <v>0</v>
      </c>
      <c r="BX19" s="167">
        <f t="shared" si="165"/>
        <v>0</v>
      </c>
      <c r="BZ19" s="167" t="e">
        <f t="shared" ca="1" si="7"/>
        <v>#REF!</v>
      </c>
      <c r="CA19" s="167" t="e">
        <f t="shared" ca="1" si="8"/>
        <v>#REF!</v>
      </c>
      <c r="CB19" s="167" t="e">
        <f t="shared" ca="1" si="9"/>
        <v>#REF!</v>
      </c>
      <c r="CC19" s="167" t="e">
        <f t="shared" ca="1" si="10"/>
        <v>#REF!</v>
      </c>
      <c r="CD19" s="167" t="e">
        <f t="shared" ca="1" si="11"/>
        <v>#REF!</v>
      </c>
      <c r="CE19" s="167" t="e">
        <f t="shared" ca="1" si="12"/>
        <v>#REF!</v>
      </c>
      <c r="CF19" s="167" t="e">
        <f t="shared" ca="1" si="13"/>
        <v>#REF!</v>
      </c>
      <c r="CG19" s="167" t="e">
        <f t="shared" ca="1" si="14"/>
        <v>#REF!</v>
      </c>
      <c r="CH19" s="167" t="e">
        <f t="shared" ca="1" si="15"/>
        <v>#REF!</v>
      </c>
      <c r="CI19" s="167" t="e">
        <f t="shared" ca="1" si="16"/>
        <v>#REF!</v>
      </c>
      <c r="CJ19" s="167" t="e">
        <f t="shared" ca="1" si="17"/>
        <v>#REF!</v>
      </c>
      <c r="CK19" s="167" t="e">
        <f t="shared" ca="1" si="18"/>
        <v>#REF!</v>
      </c>
      <c r="CL19" s="167" t="e">
        <f t="shared" ca="1" si="19"/>
        <v>#REF!</v>
      </c>
      <c r="CM19" s="167" t="e">
        <f t="shared" ca="1" si="20"/>
        <v>#REF!</v>
      </c>
      <c r="CN19" s="167" t="e">
        <f t="shared" ca="1" si="21"/>
        <v>#REF!</v>
      </c>
      <c r="CO19" s="167" t="e">
        <f t="shared" ca="1" si="22"/>
        <v>#REF!</v>
      </c>
      <c r="CQ19" s="167" t="e">
        <f t="shared" ca="1" si="23"/>
        <v>#REF!</v>
      </c>
      <c r="CR19" s="167" t="e">
        <f t="shared" ca="1" si="24"/>
        <v>#REF!</v>
      </c>
      <c r="CS19" s="167" t="e">
        <f t="shared" ca="1" si="25"/>
        <v>#REF!</v>
      </c>
      <c r="CT19" s="167" t="e">
        <f t="shared" ca="1" si="26"/>
        <v>#REF!</v>
      </c>
      <c r="CU19" s="167" t="e">
        <f t="shared" ca="1" si="27"/>
        <v>#REF!</v>
      </c>
      <c r="CV19" s="167" t="e">
        <f t="shared" ca="1" si="28"/>
        <v>#REF!</v>
      </c>
      <c r="CW19" s="167" t="e">
        <f t="shared" ca="1" si="29"/>
        <v>#REF!</v>
      </c>
      <c r="CX19" s="167" t="e">
        <f t="shared" ca="1" si="30"/>
        <v>#REF!</v>
      </c>
      <c r="CY19" s="167" t="e">
        <f t="shared" ca="1" si="31"/>
        <v>#REF!</v>
      </c>
      <c r="CZ19" s="167" t="e">
        <f t="shared" ca="1" si="32"/>
        <v>#REF!</v>
      </c>
      <c r="DA19" s="167" t="e">
        <f t="shared" ca="1" si="33"/>
        <v>#REF!</v>
      </c>
      <c r="DB19" s="167" t="e">
        <f t="shared" ca="1" si="34"/>
        <v>#REF!</v>
      </c>
      <c r="DC19" s="167" t="e">
        <f t="shared" ca="1" si="35"/>
        <v>#REF!</v>
      </c>
      <c r="DD19" s="167" t="e">
        <f t="shared" ca="1" si="36"/>
        <v>#REF!</v>
      </c>
      <c r="DE19" s="167" t="e">
        <f t="shared" ca="1" si="37"/>
        <v>#REF!</v>
      </c>
      <c r="DF19" s="167" t="e">
        <f t="shared" ca="1" si="38"/>
        <v>#REF!</v>
      </c>
      <c r="DH19" s="167">
        <f t="shared" si="39"/>
        <v>0</v>
      </c>
      <c r="DI19" s="167">
        <f t="shared" si="40"/>
        <v>0</v>
      </c>
      <c r="DJ19" s="167">
        <f t="shared" si="41"/>
        <v>0</v>
      </c>
      <c r="DK19" s="167">
        <f t="shared" si="42"/>
        <v>0</v>
      </c>
      <c r="DL19" s="167">
        <f t="shared" si="43"/>
        <v>0</v>
      </c>
      <c r="DM19" s="167">
        <f t="shared" si="44"/>
        <v>0</v>
      </c>
      <c r="DN19" s="167">
        <f t="shared" si="45"/>
        <v>0</v>
      </c>
      <c r="DO19" s="167">
        <f t="shared" si="46"/>
        <v>0</v>
      </c>
      <c r="DP19" s="167">
        <f t="shared" si="47"/>
        <v>0</v>
      </c>
      <c r="DQ19" s="167">
        <f t="shared" si="48"/>
        <v>0</v>
      </c>
      <c r="DR19" s="167">
        <f t="shared" si="49"/>
        <v>0</v>
      </c>
      <c r="DS19" s="167">
        <f t="shared" si="50"/>
        <v>0</v>
      </c>
      <c r="DT19" s="167">
        <f t="shared" si="51"/>
        <v>0</v>
      </c>
      <c r="DU19" s="167">
        <f t="shared" si="52"/>
        <v>0</v>
      </c>
      <c r="DV19" s="167">
        <f t="shared" si="53"/>
        <v>0</v>
      </c>
      <c r="DW19" s="167">
        <f t="shared" si="54"/>
        <v>0</v>
      </c>
      <c r="DY19" s="167" t="e">
        <f t="shared" ca="1" si="95"/>
        <v>#REF!</v>
      </c>
      <c r="DZ19" s="167" t="e">
        <f t="shared" ca="1" si="96"/>
        <v>#REF!</v>
      </c>
      <c r="EA19" s="167" t="e">
        <f t="shared" ca="1" si="97"/>
        <v>#REF!</v>
      </c>
      <c r="EB19" s="167" t="e">
        <f t="shared" ca="1" si="98"/>
        <v>#REF!</v>
      </c>
      <c r="EC19" s="167" t="e">
        <f t="shared" ca="1" si="99"/>
        <v>#REF!</v>
      </c>
      <c r="ED19" s="167" t="e">
        <f t="shared" ca="1" si="100"/>
        <v>#REF!</v>
      </c>
      <c r="EE19" s="167" t="e">
        <f t="shared" ca="1" si="101"/>
        <v>#REF!</v>
      </c>
      <c r="EF19" s="167" t="e">
        <f t="shared" ca="1" si="102"/>
        <v>#REF!</v>
      </c>
      <c r="EG19" s="167" t="e">
        <f t="shared" ca="1" si="103"/>
        <v>#REF!</v>
      </c>
      <c r="EH19" s="167" t="e">
        <f t="shared" ca="1" si="104"/>
        <v>#REF!</v>
      </c>
      <c r="EI19" s="167" t="e">
        <f t="shared" ca="1" si="105"/>
        <v>#REF!</v>
      </c>
      <c r="EJ19" s="167" t="e">
        <f t="shared" ca="1" si="106"/>
        <v>#REF!</v>
      </c>
      <c r="EK19" s="167" t="e">
        <f t="shared" ca="1" si="107"/>
        <v>#REF!</v>
      </c>
      <c r="EL19" s="167" t="e">
        <f t="shared" ca="1" si="108"/>
        <v>#REF!</v>
      </c>
      <c r="EM19" s="167" t="e">
        <f t="shared" ca="1" si="109"/>
        <v>#REF!</v>
      </c>
      <c r="EN19" s="167" t="e">
        <f t="shared" ca="1" si="110"/>
        <v>#REF!</v>
      </c>
      <c r="EP19" s="167">
        <f t="shared" si="111"/>
        <v>0</v>
      </c>
      <c r="EQ19" s="167">
        <f t="shared" si="112"/>
        <v>0</v>
      </c>
      <c r="ER19" s="167">
        <f t="shared" si="113"/>
        <v>0</v>
      </c>
      <c r="ES19" s="167">
        <f t="shared" si="114"/>
        <v>0</v>
      </c>
      <c r="ET19" s="167">
        <f t="shared" si="115"/>
        <v>0</v>
      </c>
      <c r="EU19" s="167">
        <f t="shared" si="116"/>
        <v>0</v>
      </c>
      <c r="EV19" s="167">
        <f t="shared" si="117"/>
        <v>0</v>
      </c>
      <c r="EW19" s="167">
        <f t="shared" si="118"/>
        <v>0</v>
      </c>
      <c r="EX19" s="167">
        <f t="shared" si="119"/>
        <v>0</v>
      </c>
      <c r="EY19" s="167">
        <f t="shared" si="120"/>
        <v>0</v>
      </c>
      <c r="EZ19" s="167">
        <f t="shared" si="121"/>
        <v>0</v>
      </c>
      <c r="FA19" s="167">
        <f t="shared" si="122"/>
        <v>0</v>
      </c>
      <c r="FB19" s="167">
        <f t="shared" si="123"/>
        <v>0</v>
      </c>
      <c r="FC19" s="167">
        <f t="shared" si="124"/>
        <v>0</v>
      </c>
      <c r="FD19" s="167">
        <f t="shared" si="125"/>
        <v>0</v>
      </c>
      <c r="FE19" s="167">
        <f t="shared" si="126"/>
        <v>0</v>
      </c>
      <c r="FG19" s="167">
        <f t="shared" si="127"/>
        <v>0</v>
      </c>
      <c r="FH19" s="167">
        <f t="shared" si="128"/>
        <v>0</v>
      </c>
      <c r="FI19" s="167">
        <f t="shared" si="129"/>
        <v>0</v>
      </c>
      <c r="FJ19" s="167">
        <f t="shared" si="130"/>
        <v>0</v>
      </c>
      <c r="FK19" s="167">
        <f t="shared" si="131"/>
        <v>0</v>
      </c>
      <c r="FL19" s="167">
        <f t="shared" si="132"/>
        <v>0</v>
      </c>
      <c r="FM19" s="167">
        <f t="shared" si="133"/>
        <v>0</v>
      </c>
      <c r="FN19" s="167">
        <f t="shared" si="134"/>
        <v>0</v>
      </c>
      <c r="FO19" s="167">
        <f t="shared" si="135"/>
        <v>0</v>
      </c>
      <c r="FP19" s="167">
        <f t="shared" si="136"/>
        <v>0</v>
      </c>
      <c r="FQ19" s="167">
        <f t="shared" si="137"/>
        <v>0</v>
      </c>
      <c r="FR19" s="167">
        <f t="shared" si="138"/>
        <v>0</v>
      </c>
      <c r="FS19" s="167">
        <f t="shared" si="139"/>
        <v>0</v>
      </c>
      <c r="FT19" s="167">
        <f t="shared" si="140"/>
        <v>0</v>
      </c>
      <c r="FU19" s="167">
        <f t="shared" si="141"/>
        <v>0</v>
      </c>
      <c r="FV19" s="167">
        <f t="shared" si="142"/>
        <v>0</v>
      </c>
      <c r="FX19" s="167">
        <f t="shared" si="143"/>
        <v>0</v>
      </c>
      <c r="FY19" s="167">
        <f t="shared" si="144"/>
        <v>0</v>
      </c>
      <c r="FZ19" s="167">
        <f t="shared" si="145"/>
        <v>0</v>
      </c>
      <c r="GA19" s="167">
        <f t="shared" si="146"/>
        <v>0</v>
      </c>
      <c r="GB19" s="167">
        <f t="shared" si="147"/>
        <v>0</v>
      </c>
      <c r="GC19" s="167">
        <f t="shared" si="148"/>
        <v>0</v>
      </c>
      <c r="GD19" s="167">
        <f t="shared" si="149"/>
        <v>0</v>
      </c>
      <c r="GE19" s="167">
        <f t="shared" si="150"/>
        <v>0</v>
      </c>
      <c r="GF19" s="167">
        <f t="shared" si="151"/>
        <v>0</v>
      </c>
      <c r="GG19" s="167">
        <f t="shared" si="152"/>
        <v>0</v>
      </c>
      <c r="GH19" s="167">
        <f t="shared" si="153"/>
        <v>0</v>
      </c>
      <c r="GI19" s="167">
        <f t="shared" si="154"/>
        <v>0</v>
      </c>
      <c r="GJ19" s="167">
        <f t="shared" si="155"/>
        <v>0</v>
      </c>
      <c r="GK19" s="167">
        <f t="shared" si="156"/>
        <v>0</v>
      </c>
      <c r="GL19" s="167">
        <f t="shared" si="157"/>
        <v>0</v>
      </c>
      <c r="GM19" s="167">
        <f t="shared" si="158"/>
        <v>0</v>
      </c>
      <c r="GO19" s="167" t="e">
        <f t="shared" ca="1" si="159"/>
        <v>#REF!</v>
      </c>
      <c r="GP19" s="167" t="e">
        <f t="shared" ca="1" si="59"/>
        <v>#REF!</v>
      </c>
      <c r="GQ19" s="167" t="e">
        <f t="shared" ca="1" si="59"/>
        <v>#REF!</v>
      </c>
      <c r="GR19" s="167" t="e">
        <f t="shared" ca="1" si="59"/>
        <v>#REF!</v>
      </c>
      <c r="GS19" s="167" t="e">
        <f t="shared" ca="1" si="59"/>
        <v>#REF!</v>
      </c>
      <c r="GT19" s="167" t="e">
        <f t="shared" ca="1" si="59"/>
        <v>#REF!</v>
      </c>
      <c r="GU19" s="167" t="e">
        <f t="shared" ca="1" si="59"/>
        <v>#REF!</v>
      </c>
      <c r="GV19" s="167" t="e">
        <f t="shared" ca="1" si="59"/>
        <v>#REF!</v>
      </c>
      <c r="GW19" s="167" t="e">
        <f t="shared" ca="1" si="59"/>
        <v>#REF!</v>
      </c>
      <c r="GX19" s="167" t="e">
        <f t="shared" ca="1" si="59"/>
        <v>#REF!</v>
      </c>
      <c r="GY19" s="167" t="e">
        <f t="shared" ca="1" si="59"/>
        <v>#REF!</v>
      </c>
      <c r="GZ19" s="167" t="e">
        <f t="shared" ca="1" si="59"/>
        <v>#REF!</v>
      </c>
      <c r="HA19" s="167" t="e">
        <f t="shared" ca="1" si="59"/>
        <v>#REF!</v>
      </c>
      <c r="HB19" s="167" t="e">
        <f t="shared" ca="1" si="59"/>
        <v>#REF!</v>
      </c>
      <c r="HC19" s="167" t="e">
        <f t="shared" ca="1" si="59"/>
        <v>#REF!</v>
      </c>
      <c r="HD19" s="167" t="e">
        <f t="shared" ca="1" si="59"/>
        <v>#REF!</v>
      </c>
      <c r="HF19" s="167" t="e">
        <f t="shared" ca="1" si="60"/>
        <v>#REF!</v>
      </c>
      <c r="HG19" s="167" t="e">
        <f t="shared" ca="1" si="61"/>
        <v>#REF!</v>
      </c>
      <c r="HH19" s="167" t="e">
        <f t="shared" ca="1" si="62"/>
        <v>#REF!</v>
      </c>
      <c r="HI19" s="167" t="e">
        <f t="shared" ca="1" si="63"/>
        <v>#REF!</v>
      </c>
      <c r="HJ19" s="167" t="e">
        <f t="shared" ca="1" si="64"/>
        <v>#REF!</v>
      </c>
      <c r="HK19" s="167" t="e">
        <f t="shared" ca="1" si="65"/>
        <v>#REF!</v>
      </c>
      <c r="HL19" s="167" t="e">
        <f t="shared" ca="1" si="66"/>
        <v>#REF!</v>
      </c>
      <c r="HM19" s="167" t="e">
        <f t="shared" ca="1" si="67"/>
        <v>#REF!</v>
      </c>
      <c r="HN19" s="167" t="e">
        <f t="shared" ca="1" si="68"/>
        <v>#REF!</v>
      </c>
      <c r="HO19" s="167" t="e">
        <f t="shared" ca="1" si="69"/>
        <v>#REF!</v>
      </c>
      <c r="HP19" s="167" t="e">
        <f t="shared" ca="1" si="70"/>
        <v>#REF!</v>
      </c>
      <c r="HQ19" s="167" t="e">
        <f t="shared" ca="1" si="71"/>
        <v>#REF!</v>
      </c>
      <c r="HR19" s="167" t="e">
        <f t="shared" ca="1" si="72"/>
        <v>#REF!</v>
      </c>
      <c r="HS19" s="167" t="e">
        <f t="shared" ca="1" si="73"/>
        <v>#REF!</v>
      </c>
      <c r="HT19" s="167" t="e">
        <f t="shared" ca="1" si="74"/>
        <v>#REF!</v>
      </c>
      <c r="HU19" s="167" t="e">
        <f t="shared" ca="1" si="75"/>
        <v>#REF!</v>
      </c>
      <c r="HW19" s="167" t="e">
        <f t="shared" ca="1" si="76"/>
        <v>#REF!</v>
      </c>
      <c r="HX19" s="167">
        <f t="shared" si="77"/>
        <v>0</v>
      </c>
      <c r="HY19" s="167" t="e">
        <f t="shared" ca="1" si="160"/>
        <v>#REF!</v>
      </c>
      <c r="HZ19" s="219" t="e">
        <f t="shared" ca="1" si="161"/>
        <v>#REF!</v>
      </c>
    </row>
    <row r="20" spans="1:234" s="48" customFormat="1">
      <c r="A20" s="3" t="s">
        <v>36</v>
      </c>
      <c r="B20" s="202" t="str">
        <f>INDEX('Ref1'!$E:$E,MATCH(A20,'Ref1'!$A:$A,0))</f>
        <v>Avon Fire Authority</v>
      </c>
      <c r="C20" s="42" t="str">
        <f>INDEX(Data1!B:B,MATCH(A20,Data1!A:A,0))</f>
        <v>SFIR</v>
      </c>
      <c r="D20" s="253" t="str">
        <f>INDEX(Data1!C:C,MATCH(A20,Data1!A:A,0))</f>
        <v>SW</v>
      </c>
      <c r="E20" s="200" t="str">
        <f>IF($C$6="No","No",IF(COUNTIF(Inputs!$K$359:$K$398,$A20)&gt;0,"Yes","No"))</f>
        <v>No</v>
      </c>
      <c r="F20" s="404"/>
      <c r="G20" s="62">
        <f>INDEX('4_RatesSplit'!K:K,MATCH($A20,'4_RatesSplit'!$A:$A,0))</f>
        <v>0</v>
      </c>
      <c r="H20" s="171">
        <f>INDEX('4_RatesSplit'!L:L,MATCH($A20,'4_RatesSplit'!$A:$A,0))</f>
        <v>0</v>
      </c>
      <c r="I20" s="167">
        <f>INDEX('4_RatesSplit'!M:M,MATCH($A20,'4_RatesSplit'!$A:$A,0))</f>
        <v>0</v>
      </c>
      <c r="J20" s="167">
        <f>INDEX('4_RatesSplit'!N:N,MATCH($A20,'4_RatesSplit'!$A:$A,0))</f>
        <v>0</v>
      </c>
      <c r="K20" s="167">
        <f>INDEX('4_RatesSplit'!O:O,MATCH($A20,'4_RatesSplit'!$A:$A,0))</f>
        <v>0</v>
      </c>
      <c r="L20" s="167">
        <f>INDEX('4_RatesSplit'!P:P,MATCH($A20,'4_RatesSplit'!$A:$A,0))</f>
        <v>0</v>
      </c>
      <c r="M20" s="167">
        <f>INDEX('4_RatesSplit'!Q:Q,MATCH($A20,'4_RatesSplit'!$A:$A,0))</f>
        <v>0</v>
      </c>
      <c r="N20" s="167">
        <f>INDEX('4_RatesSplit'!R:R,MATCH($A20,'4_RatesSplit'!$A:$A,0))</f>
        <v>0</v>
      </c>
      <c r="O20" s="167">
        <f>INDEX('4_RatesSplit'!S:S,MATCH($A20,'4_RatesSplit'!$A:$A,0))</f>
        <v>0</v>
      </c>
      <c r="P20" s="167">
        <f>INDEX('4_RatesSplit'!T:T,MATCH($A20,'4_RatesSplit'!$A:$A,0))</f>
        <v>0</v>
      </c>
      <c r="Q20" s="167">
        <f>INDEX('4_RatesSplit'!U:U,MATCH($A20,'4_RatesSplit'!$A:$A,0))</f>
        <v>0</v>
      </c>
      <c r="R20" s="167">
        <f>INDEX('4_RatesSplit'!V:V,MATCH($A20,'4_RatesSplit'!$A:$A,0))</f>
        <v>0</v>
      </c>
      <c r="S20" s="167">
        <f>INDEX('4_RatesSplit'!W:W,MATCH($A20,'4_RatesSplit'!$A:$A,0))</f>
        <v>0</v>
      </c>
      <c r="T20" s="167">
        <f>INDEX('4_RatesSplit'!X:X,MATCH($A20,'4_RatesSplit'!$A:$A,0))</f>
        <v>0</v>
      </c>
      <c r="U20" s="167">
        <f>INDEX('4_RatesSplit'!Y:Y,MATCH($A20,'4_RatesSplit'!$A:$A,0))</f>
        <v>0</v>
      </c>
      <c r="V20" s="167">
        <f>INDEX('4_RatesSplit'!Z:Z,MATCH($A20,'4_RatesSplit'!$A:$A,0))</f>
        <v>0</v>
      </c>
      <c r="W20" s="167">
        <f>INDEX('4_RatesSplit'!AA:AA,MATCH($A20,'4_RatesSplit'!$A:$A,0))</f>
        <v>0</v>
      </c>
      <c r="X20" s="18"/>
      <c r="Y20" s="168" t="e">
        <f ca="1">INDEX('4_RatesSplit'!AT:AT,MATCH($A20,'4_RatesSplit'!$A:$A,0))</f>
        <v>#REF!</v>
      </c>
      <c r="Z20" s="168" t="e">
        <f ca="1">INDEX('4_RatesSplit'!AU:AU,MATCH($A20,'4_RatesSplit'!$A:$A,0))</f>
        <v>#REF!</v>
      </c>
      <c r="AA20" s="168" t="e">
        <f ca="1">INDEX('4_RatesSplit'!AV:AV,MATCH($A20,'4_RatesSplit'!$A:$A,0))</f>
        <v>#REF!</v>
      </c>
      <c r="AB20" s="168" t="e">
        <f ca="1">INDEX('4_RatesSplit'!AW:AW,MATCH($A20,'4_RatesSplit'!$A:$A,0))</f>
        <v>#REF!</v>
      </c>
      <c r="AC20" s="168" t="e">
        <f ca="1">INDEX('4_RatesSplit'!AX:AX,MATCH($A20,'4_RatesSplit'!$A:$A,0))</f>
        <v>#REF!</v>
      </c>
      <c r="AD20" s="168" t="e">
        <f ca="1">INDEX('4_RatesSplit'!AY:AY,MATCH($A20,'4_RatesSplit'!$A:$A,0))</f>
        <v>#REF!</v>
      </c>
      <c r="AE20" s="168" t="e">
        <f ca="1">INDEX('4_RatesSplit'!AZ:AZ,MATCH($A20,'4_RatesSplit'!$A:$A,0))</f>
        <v>#REF!</v>
      </c>
      <c r="AF20" s="168" t="e">
        <f ca="1">INDEX('4_RatesSplit'!BA:BA,MATCH($A20,'4_RatesSplit'!$A:$A,0))</f>
        <v>#REF!</v>
      </c>
      <c r="AG20" s="168" t="e">
        <f ca="1">INDEX('4_RatesSplit'!BB:BB,MATCH($A20,'4_RatesSplit'!$A:$A,0))</f>
        <v>#REF!</v>
      </c>
      <c r="AH20" s="168" t="e">
        <f ca="1">INDEX('4_RatesSplit'!BC:BC,MATCH($A20,'4_RatesSplit'!$A:$A,0))</f>
        <v>#REF!</v>
      </c>
      <c r="AI20" s="168" t="e">
        <f ca="1">INDEX('4_RatesSplit'!BD:BD,MATCH($A20,'4_RatesSplit'!$A:$A,0))</f>
        <v>#REF!</v>
      </c>
      <c r="AJ20" s="168" t="e">
        <f ca="1">INDEX('4_RatesSplit'!BE:BE,MATCH($A20,'4_RatesSplit'!$A:$A,0))</f>
        <v>#REF!</v>
      </c>
      <c r="AK20" s="168" t="e">
        <f ca="1">INDEX('4_RatesSplit'!BF:BF,MATCH($A20,'4_RatesSplit'!$A:$A,0))</f>
        <v>#REF!</v>
      </c>
      <c r="AL20" s="168" t="e">
        <f ca="1">INDEX('4_RatesSplit'!BG:BG,MATCH($A20,'4_RatesSplit'!$A:$A,0))</f>
        <v>#REF!</v>
      </c>
      <c r="AM20" s="168" t="e">
        <f ca="1">INDEX('4_RatesSplit'!BH:BH,MATCH($A20,'4_RatesSplit'!$A:$A,0))</f>
        <v>#REF!</v>
      </c>
      <c r="AN20" s="198" t="e">
        <f ca="1">INDEX('4_RatesSplit'!BI:BI,MATCH($A20,'4_RatesSplit'!$A:$A,0))</f>
        <v>#REF!</v>
      </c>
      <c r="AO20" s="114"/>
      <c r="AP20" s="167" t="e">
        <f t="shared" ca="1" si="78"/>
        <v>#REF!</v>
      </c>
      <c r="AQ20" s="167" t="e">
        <f t="shared" ca="1" si="79"/>
        <v>#REF!</v>
      </c>
      <c r="AR20" s="167" t="e">
        <f t="shared" ca="1" si="80"/>
        <v>#REF!</v>
      </c>
      <c r="AS20" s="167" t="e">
        <f t="shared" ca="1" si="81"/>
        <v>#REF!</v>
      </c>
      <c r="AT20" s="167" t="e">
        <f t="shared" ca="1" si="82"/>
        <v>#REF!</v>
      </c>
      <c r="AU20" s="167" t="e">
        <f t="shared" ca="1" si="83"/>
        <v>#REF!</v>
      </c>
      <c r="AV20" s="167" t="e">
        <f t="shared" ca="1" si="84"/>
        <v>#REF!</v>
      </c>
      <c r="AW20" s="167" t="e">
        <f t="shared" ca="1" si="85"/>
        <v>#REF!</v>
      </c>
      <c r="AX20" s="167" t="e">
        <f t="shared" ca="1" si="86"/>
        <v>#REF!</v>
      </c>
      <c r="AY20" s="167" t="e">
        <f t="shared" ca="1" si="87"/>
        <v>#REF!</v>
      </c>
      <c r="AZ20" s="167" t="e">
        <f t="shared" ca="1" si="88"/>
        <v>#REF!</v>
      </c>
      <c r="BA20" s="167" t="e">
        <f t="shared" ca="1" si="89"/>
        <v>#REF!</v>
      </c>
      <c r="BB20" s="167" t="e">
        <f t="shared" ca="1" si="90"/>
        <v>#REF!</v>
      </c>
      <c r="BC20" s="167" t="e">
        <f t="shared" ca="1" si="91"/>
        <v>#REF!</v>
      </c>
      <c r="BD20" s="167" t="e">
        <f t="shared" ca="1" si="92"/>
        <v>#REF!</v>
      </c>
      <c r="BE20" s="167" t="e">
        <f t="shared" ca="1" si="93"/>
        <v>#REF!</v>
      </c>
      <c r="BF20" s="18"/>
      <c r="BG20" s="168">
        <f>INDEX('2_Needs'!$F:$F,MATCH($A20,'2_Needs'!$A:$A,0))</f>
        <v>8.7428788472362462E-4</v>
      </c>
      <c r="BH20" s="114"/>
      <c r="BI20" s="167">
        <f t="shared" ref="BI20:BX20" si="166">IF(BI$3="reset",$BG20*BI$6,BH20*(1+$C$4))</f>
        <v>0</v>
      </c>
      <c r="BJ20" s="167">
        <f t="shared" si="166"/>
        <v>0</v>
      </c>
      <c r="BK20" s="167">
        <f t="shared" si="166"/>
        <v>0</v>
      </c>
      <c r="BL20" s="167">
        <f t="shared" si="166"/>
        <v>0</v>
      </c>
      <c r="BM20" s="167">
        <f t="shared" si="166"/>
        <v>0</v>
      </c>
      <c r="BN20" s="167">
        <f t="shared" si="166"/>
        <v>0</v>
      </c>
      <c r="BO20" s="167">
        <f t="shared" si="166"/>
        <v>0</v>
      </c>
      <c r="BP20" s="167">
        <f t="shared" si="166"/>
        <v>0</v>
      </c>
      <c r="BQ20" s="167">
        <f t="shared" si="166"/>
        <v>0</v>
      </c>
      <c r="BR20" s="167">
        <f t="shared" si="166"/>
        <v>0</v>
      </c>
      <c r="BS20" s="167">
        <f t="shared" si="166"/>
        <v>0</v>
      </c>
      <c r="BT20" s="167">
        <f t="shared" si="166"/>
        <v>0</v>
      </c>
      <c r="BU20" s="167">
        <f t="shared" si="166"/>
        <v>0</v>
      </c>
      <c r="BV20" s="167">
        <f t="shared" si="166"/>
        <v>0</v>
      </c>
      <c r="BW20" s="167">
        <f t="shared" si="166"/>
        <v>0</v>
      </c>
      <c r="BX20" s="167">
        <f t="shared" si="166"/>
        <v>0</v>
      </c>
      <c r="BZ20" s="167" t="e">
        <f t="shared" ca="1" si="7"/>
        <v>#REF!</v>
      </c>
      <c r="CA20" s="167" t="e">
        <f t="shared" ca="1" si="8"/>
        <v>#REF!</v>
      </c>
      <c r="CB20" s="167" t="e">
        <f t="shared" ca="1" si="9"/>
        <v>#REF!</v>
      </c>
      <c r="CC20" s="167" t="e">
        <f t="shared" ca="1" si="10"/>
        <v>#REF!</v>
      </c>
      <c r="CD20" s="167" t="e">
        <f t="shared" ca="1" si="11"/>
        <v>#REF!</v>
      </c>
      <c r="CE20" s="167" t="e">
        <f t="shared" ca="1" si="12"/>
        <v>#REF!</v>
      </c>
      <c r="CF20" s="167" t="e">
        <f t="shared" ca="1" si="13"/>
        <v>#REF!</v>
      </c>
      <c r="CG20" s="167" t="e">
        <f t="shared" ca="1" si="14"/>
        <v>#REF!</v>
      </c>
      <c r="CH20" s="167" t="e">
        <f t="shared" ca="1" si="15"/>
        <v>#REF!</v>
      </c>
      <c r="CI20" s="167" t="e">
        <f t="shared" ca="1" si="16"/>
        <v>#REF!</v>
      </c>
      <c r="CJ20" s="167" t="e">
        <f t="shared" ca="1" si="17"/>
        <v>#REF!</v>
      </c>
      <c r="CK20" s="167" t="e">
        <f t="shared" ca="1" si="18"/>
        <v>#REF!</v>
      </c>
      <c r="CL20" s="167" t="e">
        <f t="shared" ca="1" si="19"/>
        <v>#REF!</v>
      </c>
      <c r="CM20" s="167" t="e">
        <f t="shared" ca="1" si="20"/>
        <v>#REF!</v>
      </c>
      <c r="CN20" s="167" t="e">
        <f t="shared" ca="1" si="21"/>
        <v>#REF!</v>
      </c>
      <c r="CO20" s="167" t="e">
        <f t="shared" ca="1" si="22"/>
        <v>#REF!</v>
      </c>
      <c r="CQ20" s="167" t="e">
        <f t="shared" ca="1" si="23"/>
        <v>#REF!</v>
      </c>
      <c r="CR20" s="167" t="e">
        <f t="shared" ca="1" si="24"/>
        <v>#REF!</v>
      </c>
      <c r="CS20" s="167" t="e">
        <f t="shared" ca="1" si="25"/>
        <v>#REF!</v>
      </c>
      <c r="CT20" s="167" t="e">
        <f t="shared" ca="1" si="26"/>
        <v>#REF!</v>
      </c>
      <c r="CU20" s="167" t="e">
        <f t="shared" ca="1" si="27"/>
        <v>#REF!</v>
      </c>
      <c r="CV20" s="167" t="e">
        <f t="shared" ca="1" si="28"/>
        <v>#REF!</v>
      </c>
      <c r="CW20" s="167" t="e">
        <f t="shared" ca="1" si="29"/>
        <v>#REF!</v>
      </c>
      <c r="CX20" s="167" t="e">
        <f t="shared" ca="1" si="30"/>
        <v>#REF!</v>
      </c>
      <c r="CY20" s="167" t="e">
        <f t="shared" ca="1" si="31"/>
        <v>#REF!</v>
      </c>
      <c r="CZ20" s="167" t="e">
        <f t="shared" ca="1" si="32"/>
        <v>#REF!</v>
      </c>
      <c r="DA20" s="167" t="e">
        <f t="shared" ca="1" si="33"/>
        <v>#REF!</v>
      </c>
      <c r="DB20" s="167" t="e">
        <f t="shared" ca="1" si="34"/>
        <v>#REF!</v>
      </c>
      <c r="DC20" s="167" t="e">
        <f t="shared" ca="1" si="35"/>
        <v>#REF!</v>
      </c>
      <c r="DD20" s="167" t="e">
        <f t="shared" ca="1" si="36"/>
        <v>#REF!</v>
      </c>
      <c r="DE20" s="167" t="e">
        <f t="shared" ca="1" si="37"/>
        <v>#REF!</v>
      </c>
      <c r="DF20" s="167" t="e">
        <f t="shared" ca="1" si="38"/>
        <v>#REF!</v>
      </c>
      <c r="DH20" s="167">
        <f t="shared" si="39"/>
        <v>0</v>
      </c>
      <c r="DI20" s="167">
        <f t="shared" si="40"/>
        <v>0</v>
      </c>
      <c r="DJ20" s="167">
        <f t="shared" si="41"/>
        <v>0</v>
      </c>
      <c r="DK20" s="167">
        <f t="shared" si="42"/>
        <v>0</v>
      </c>
      <c r="DL20" s="167">
        <f t="shared" si="43"/>
        <v>0</v>
      </c>
      <c r="DM20" s="167">
        <f t="shared" si="44"/>
        <v>0</v>
      </c>
      <c r="DN20" s="167">
        <f t="shared" si="45"/>
        <v>0</v>
      </c>
      <c r="DO20" s="167">
        <f t="shared" si="46"/>
        <v>0</v>
      </c>
      <c r="DP20" s="167">
        <f t="shared" si="47"/>
        <v>0</v>
      </c>
      <c r="DQ20" s="167">
        <f t="shared" si="48"/>
        <v>0</v>
      </c>
      <c r="DR20" s="167">
        <f t="shared" si="49"/>
        <v>0</v>
      </c>
      <c r="DS20" s="167">
        <f t="shared" si="50"/>
        <v>0</v>
      </c>
      <c r="DT20" s="167">
        <f t="shared" si="51"/>
        <v>0</v>
      </c>
      <c r="DU20" s="167">
        <f t="shared" si="52"/>
        <v>0</v>
      </c>
      <c r="DV20" s="167">
        <f t="shared" si="53"/>
        <v>0</v>
      </c>
      <c r="DW20" s="167">
        <f t="shared" si="54"/>
        <v>0</v>
      </c>
      <c r="DY20" s="167" t="e">
        <f t="shared" ca="1" si="95"/>
        <v>#REF!</v>
      </c>
      <c r="DZ20" s="167" t="e">
        <f t="shared" ca="1" si="96"/>
        <v>#REF!</v>
      </c>
      <c r="EA20" s="167" t="e">
        <f t="shared" ca="1" si="97"/>
        <v>#REF!</v>
      </c>
      <c r="EB20" s="167" t="e">
        <f t="shared" ca="1" si="98"/>
        <v>#REF!</v>
      </c>
      <c r="EC20" s="167" t="e">
        <f t="shared" ca="1" si="99"/>
        <v>#REF!</v>
      </c>
      <c r="ED20" s="167" t="e">
        <f t="shared" ca="1" si="100"/>
        <v>#REF!</v>
      </c>
      <c r="EE20" s="167" t="e">
        <f t="shared" ca="1" si="101"/>
        <v>#REF!</v>
      </c>
      <c r="EF20" s="167" t="e">
        <f t="shared" ca="1" si="102"/>
        <v>#REF!</v>
      </c>
      <c r="EG20" s="167" t="e">
        <f t="shared" ca="1" si="103"/>
        <v>#REF!</v>
      </c>
      <c r="EH20" s="167" t="e">
        <f t="shared" ca="1" si="104"/>
        <v>#REF!</v>
      </c>
      <c r="EI20" s="167" t="e">
        <f t="shared" ca="1" si="105"/>
        <v>#REF!</v>
      </c>
      <c r="EJ20" s="167" t="e">
        <f t="shared" ca="1" si="106"/>
        <v>#REF!</v>
      </c>
      <c r="EK20" s="167" t="e">
        <f t="shared" ca="1" si="107"/>
        <v>#REF!</v>
      </c>
      <c r="EL20" s="167" t="e">
        <f t="shared" ca="1" si="108"/>
        <v>#REF!</v>
      </c>
      <c r="EM20" s="167" t="e">
        <f t="shared" ca="1" si="109"/>
        <v>#REF!</v>
      </c>
      <c r="EN20" s="167" t="e">
        <f t="shared" ca="1" si="110"/>
        <v>#REF!</v>
      </c>
      <c r="EP20" s="167">
        <f t="shared" si="111"/>
        <v>0</v>
      </c>
      <c r="EQ20" s="167">
        <f t="shared" si="112"/>
        <v>0</v>
      </c>
      <c r="ER20" s="167">
        <f t="shared" si="113"/>
        <v>0</v>
      </c>
      <c r="ES20" s="167">
        <f t="shared" si="114"/>
        <v>0</v>
      </c>
      <c r="ET20" s="167">
        <f t="shared" si="115"/>
        <v>0</v>
      </c>
      <c r="EU20" s="167">
        <f t="shared" si="116"/>
        <v>0</v>
      </c>
      <c r="EV20" s="167">
        <f t="shared" si="117"/>
        <v>0</v>
      </c>
      <c r="EW20" s="167">
        <f t="shared" si="118"/>
        <v>0</v>
      </c>
      <c r="EX20" s="167">
        <f t="shared" si="119"/>
        <v>0</v>
      </c>
      <c r="EY20" s="167">
        <f t="shared" si="120"/>
        <v>0</v>
      </c>
      <c r="EZ20" s="167">
        <f t="shared" si="121"/>
        <v>0</v>
      </c>
      <c r="FA20" s="167">
        <f t="shared" si="122"/>
        <v>0</v>
      </c>
      <c r="FB20" s="167">
        <f t="shared" si="123"/>
        <v>0</v>
      </c>
      <c r="FC20" s="167">
        <f t="shared" si="124"/>
        <v>0</v>
      </c>
      <c r="FD20" s="167">
        <f t="shared" si="125"/>
        <v>0</v>
      </c>
      <c r="FE20" s="167">
        <f t="shared" si="126"/>
        <v>0</v>
      </c>
      <c r="FG20" s="167">
        <f t="shared" si="127"/>
        <v>0</v>
      </c>
      <c r="FH20" s="167">
        <f t="shared" si="128"/>
        <v>0</v>
      </c>
      <c r="FI20" s="167">
        <f t="shared" si="129"/>
        <v>0</v>
      </c>
      <c r="FJ20" s="167">
        <f t="shared" si="130"/>
        <v>0</v>
      </c>
      <c r="FK20" s="167">
        <f t="shared" si="131"/>
        <v>0</v>
      </c>
      <c r="FL20" s="167">
        <f t="shared" si="132"/>
        <v>0</v>
      </c>
      <c r="FM20" s="167">
        <f t="shared" si="133"/>
        <v>0</v>
      </c>
      <c r="FN20" s="167">
        <f t="shared" si="134"/>
        <v>0</v>
      </c>
      <c r="FO20" s="167">
        <f t="shared" si="135"/>
        <v>0</v>
      </c>
      <c r="FP20" s="167">
        <f t="shared" si="136"/>
        <v>0</v>
      </c>
      <c r="FQ20" s="167">
        <f t="shared" si="137"/>
        <v>0</v>
      </c>
      <c r="FR20" s="167">
        <f t="shared" si="138"/>
        <v>0</v>
      </c>
      <c r="FS20" s="167">
        <f t="shared" si="139"/>
        <v>0</v>
      </c>
      <c r="FT20" s="167">
        <f t="shared" si="140"/>
        <v>0</v>
      </c>
      <c r="FU20" s="167">
        <f t="shared" si="141"/>
        <v>0</v>
      </c>
      <c r="FV20" s="167">
        <f t="shared" si="142"/>
        <v>0</v>
      </c>
      <c r="FX20" s="167">
        <f t="shared" si="143"/>
        <v>0</v>
      </c>
      <c r="FY20" s="167">
        <f t="shared" si="144"/>
        <v>0</v>
      </c>
      <c r="FZ20" s="167">
        <f t="shared" si="145"/>
        <v>0</v>
      </c>
      <c r="GA20" s="167">
        <f t="shared" si="146"/>
        <v>0</v>
      </c>
      <c r="GB20" s="167">
        <f t="shared" si="147"/>
        <v>0</v>
      </c>
      <c r="GC20" s="167">
        <f t="shared" si="148"/>
        <v>0</v>
      </c>
      <c r="GD20" s="167">
        <f t="shared" si="149"/>
        <v>0</v>
      </c>
      <c r="GE20" s="167">
        <f t="shared" si="150"/>
        <v>0</v>
      </c>
      <c r="GF20" s="167">
        <f t="shared" si="151"/>
        <v>0</v>
      </c>
      <c r="GG20" s="167">
        <f t="shared" si="152"/>
        <v>0</v>
      </c>
      <c r="GH20" s="167">
        <f t="shared" si="153"/>
        <v>0</v>
      </c>
      <c r="GI20" s="167">
        <f t="shared" si="154"/>
        <v>0</v>
      </c>
      <c r="GJ20" s="167">
        <f t="shared" si="155"/>
        <v>0</v>
      </c>
      <c r="GK20" s="167">
        <f t="shared" si="156"/>
        <v>0</v>
      </c>
      <c r="GL20" s="167">
        <f t="shared" si="157"/>
        <v>0</v>
      </c>
      <c r="GM20" s="167">
        <f t="shared" si="158"/>
        <v>0</v>
      </c>
      <c r="GO20" s="167" t="e">
        <f t="shared" ca="1" si="159"/>
        <v>#REF!</v>
      </c>
      <c r="GP20" s="167" t="e">
        <f t="shared" ca="1" si="59"/>
        <v>#REF!</v>
      </c>
      <c r="GQ20" s="167" t="e">
        <f t="shared" ca="1" si="59"/>
        <v>#REF!</v>
      </c>
      <c r="GR20" s="167" t="e">
        <f t="shared" ca="1" si="59"/>
        <v>#REF!</v>
      </c>
      <c r="GS20" s="167" t="e">
        <f t="shared" ca="1" si="59"/>
        <v>#REF!</v>
      </c>
      <c r="GT20" s="167" t="e">
        <f t="shared" ca="1" si="59"/>
        <v>#REF!</v>
      </c>
      <c r="GU20" s="167" t="e">
        <f t="shared" ca="1" si="59"/>
        <v>#REF!</v>
      </c>
      <c r="GV20" s="167" t="e">
        <f t="shared" ca="1" si="59"/>
        <v>#REF!</v>
      </c>
      <c r="GW20" s="167" t="e">
        <f t="shared" ca="1" si="59"/>
        <v>#REF!</v>
      </c>
      <c r="GX20" s="167" t="e">
        <f t="shared" ca="1" si="59"/>
        <v>#REF!</v>
      </c>
      <c r="GY20" s="167" t="e">
        <f t="shared" ca="1" si="59"/>
        <v>#REF!</v>
      </c>
      <c r="GZ20" s="167" t="e">
        <f t="shared" ca="1" si="59"/>
        <v>#REF!</v>
      </c>
      <c r="HA20" s="167" t="e">
        <f t="shared" ca="1" si="59"/>
        <v>#REF!</v>
      </c>
      <c r="HB20" s="167" t="e">
        <f t="shared" ca="1" si="59"/>
        <v>#REF!</v>
      </c>
      <c r="HC20" s="167" t="e">
        <f t="shared" ca="1" si="59"/>
        <v>#REF!</v>
      </c>
      <c r="HD20" s="167" t="e">
        <f t="shared" ca="1" si="59"/>
        <v>#REF!</v>
      </c>
      <c r="HF20" s="167" t="e">
        <f t="shared" ca="1" si="60"/>
        <v>#REF!</v>
      </c>
      <c r="HG20" s="167" t="e">
        <f t="shared" ca="1" si="61"/>
        <v>#REF!</v>
      </c>
      <c r="HH20" s="167" t="e">
        <f t="shared" ca="1" si="62"/>
        <v>#REF!</v>
      </c>
      <c r="HI20" s="167" t="e">
        <f t="shared" ca="1" si="63"/>
        <v>#REF!</v>
      </c>
      <c r="HJ20" s="167" t="e">
        <f t="shared" ca="1" si="64"/>
        <v>#REF!</v>
      </c>
      <c r="HK20" s="167" t="e">
        <f t="shared" ca="1" si="65"/>
        <v>#REF!</v>
      </c>
      <c r="HL20" s="167" t="e">
        <f t="shared" ca="1" si="66"/>
        <v>#REF!</v>
      </c>
      <c r="HM20" s="167" t="e">
        <f t="shared" ca="1" si="67"/>
        <v>#REF!</v>
      </c>
      <c r="HN20" s="167" t="e">
        <f t="shared" ca="1" si="68"/>
        <v>#REF!</v>
      </c>
      <c r="HO20" s="167" t="e">
        <f t="shared" ca="1" si="69"/>
        <v>#REF!</v>
      </c>
      <c r="HP20" s="167" t="e">
        <f t="shared" ca="1" si="70"/>
        <v>#REF!</v>
      </c>
      <c r="HQ20" s="167" t="e">
        <f t="shared" ca="1" si="71"/>
        <v>#REF!</v>
      </c>
      <c r="HR20" s="167" t="e">
        <f t="shared" ca="1" si="72"/>
        <v>#REF!</v>
      </c>
      <c r="HS20" s="167" t="e">
        <f t="shared" ca="1" si="73"/>
        <v>#REF!</v>
      </c>
      <c r="HT20" s="167" t="e">
        <f t="shared" ca="1" si="74"/>
        <v>#REF!</v>
      </c>
      <c r="HU20" s="167" t="e">
        <f t="shared" ca="1" si="75"/>
        <v>#REF!</v>
      </c>
      <c r="HW20" s="167" t="e">
        <f t="shared" ca="1" si="76"/>
        <v>#REF!</v>
      </c>
      <c r="HX20" s="167">
        <f t="shared" si="77"/>
        <v>0</v>
      </c>
      <c r="HY20" s="167" t="e">
        <f t="shared" ca="1" si="160"/>
        <v>#REF!</v>
      </c>
      <c r="HZ20" s="219" t="e">
        <f t="shared" ca="1" si="161"/>
        <v>#REF!</v>
      </c>
    </row>
    <row r="21" spans="1:234" s="48" customFormat="1">
      <c r="A21" s="3" t="s">
        <v>38</v>
      </c>
      <c r="B21" s="202" t="str">
        <f>INDEX('Ref1'!$E:$E,MATCH(A21,'Ref1'!$A:$A,0))</f>
        <v>Aylesbury Vale</v>
      </c>
      <c r="C21" s="42" t="str">
        <f>INDEX(Data1!B:B,MATCH(A21,Data1!A:A,0))</f>
        <v>SD</v>
      </c>
      <c r="D21" s="253" t="str">
        <f>INDEX(Data1!C:C,MATCH(A21,Data1!A:A,0))</f>
        <v>SE</v>
      </c>
      <c r="E21" s="200" t="str">
        <f>IF($C$6="No","No",IF(COUNTIF(Inputs!$K$359:$K$398,$A21)&gt;0,"Yes","No"))</f>
        <v>No</v>
      </c>
      <c r="F21" s="404"/>
      <c r="G21" s="62">
        <f>INDEX('4_RatesSplit'!K:K,MATCH($A21,'4_RatesSplit'!$A:$A,0))</f>
        <v>0</v>
      </c>
      <c r="H21" s="171">
        <f>INDEX('4_RatesSplit'!L:L,MATCH($A21,'4_RatesSplit'!$A:$A,0))</f>
        <v>0</v>
      </c>
      <c r="I21" s="167">
        <f>INDEX('4_RatesSplit'!M:M,MATCH($A21,'4_RatesSplit'!$A:$A,0))</f>
        <v>0</v>
      </c>
      <c r="J21" s="167">
        <f>INDEX('4_RatesSplit'!N:N,MATCH($A21,'4_RatesSplit'!$A:$A,0))</f>
        <v>0</v>
      </c>
      <c r="K21" s="167">
        <f>INDEX('4_RatesSplit'!O:O,MATCH($A21,'4_RatesSplit'!$A:$A,0))</f>
        <v>0</v>
      </c>
      <c r="L21" s="167">
        <f>INDEX('4_RatesSplit'!P:P,MATCH($A21,'4_RatesSplit'!$A:$A,0))</f>
        <v>0</v>
      </c>
      <c r="M21" s="167">
        <f>INDEX('4_RatesSplit'!Q:Q,MATCH($A21,'4_RatesSplit'!$A:$A,0))</f>
        <v>0</v>
      </c>
      <c r="N21" s="167">
        <f>INDEX('4_RatesSplit'!R:R,MATCH($A21,'4_RatesSplit'!$A:$A,0))</f>
        <v>0</v>
      </c>
      <c r="O21" s="167">
        <f>INDEX('4_RatesSplit'!S:S,MATCH($A21,'4_RatesSplit'!$A:$A,0))</f>
        <v>0</v>
      </c>
      <c r="P21" s="167">
        <f>INDEX('4_RatesSplit'!T:T,MATCH($A21,'4_RatesSplit'!$A:$A,0))</f>
        <v>0</v>
      </c>
      <c r="Q21" s="167">
        <f>INDEX('4_RatesSplit'!U:U,MATCH($A21,'4_RatesSplit'!$A:$A,0))</f>
        <v>0</v>
      </c>
      <c r="R21" s="167">
        <f>INDEX('4_RatesSplit'!V:V,MATCH($A21,'4_RatesSplit'!$A:$A,0))</f>
        <v>0</v>
      </c>
      <c r="S21" s="167">
        <f>INDEX('4_RatesSplit'!W:W,MATCH($A21,'4_RatesSplit'!$A:$A,0))</f>
        <v>0</v>
      </c>
      <c r="T21" s="167">
        <f>INDEX('4_RatesSplit'!X:X,MATCH($A21,'4_RatesSplit'!$A:$A,0))</f>
        <v>0</v>
      </c>
      <c r="U21" s="167">
        <f>INDEX('4_RatesSplit'!Y:Y,MATCH($A21,'4_RatesSplit'!$A:$A,0))</f>
        <v>0</v>
      </c>
      <c r="V21" s="167">
        <f>INDEX('4_RatesSplit'!Z:Z,MATCH($A21,'4_RatesSplit'!$A:$A,0))</f>
        <v>0</v>
      </c>
      <c r="W21" s="167">
        <f>INDEX('4_RatesSplit'!AA:AA,MATCH($A21,'4_RatesSplit'!$A:$A,0))</f>
        <v>0</v>
      </c>
      <c r="X21" s="18"/>
      <c r="Y21" s="168" t="e">
        <f ca="1">INDEX('4_RatesSplit'!AT:AT,MATCH($A21,'4_RatesSplit'!$A:$A,0))</f>
        <v>#REF!</v>
      </c>
      <c r="Z21" s="168" t="e">
        <f ca="1">INDEX('4_RatesSplit'!AU:AU,MATCH($A21,'4_RatesSplit'!$A:$A,0))</f>
        <v>#REF!</v>
      </c>
      <c r="AA21" s="168" t="e">
        <f ca="1">INDEX('4_RatesSplit'!AV:AV,MATCH($A21,'4_RatesSplit'!$A:$A,0))</f>
        <v>#REF!</v>
      </c>
      <c r="AB21" s="168" t="e">
        <f ca="1">INDEX('4_RatesSplit'!AW:AW,MATCH($A21,'4_RatesSplit'!$A:$A,0))</f>
        <v>#REF!</v>
      </c>
      <c r="AC21" s="168" t="e">
        <f ca="1">INDEX('4_RatesSplit'!AX:AX,MATCH($A21,'4_RatesSplit'!$A:$A,0))</f>
        <v>#REF!</v>
      </c>
      <c r="AD21" s="168" t="e">
        <f ca="1">INDEX('4_RatesSplit'!AY:AY,MATCH($A21,'4_RatesSplit'!$A:$A,0))</f>
        <v>#REF!</v>
      </c>
      <c r="AE21" s="168" t="e">
        <f ca="1">INDEX('4_RatesSplit'!AZ:AZ,MATCH($A21,'4_RatesSplit'!$A:$A,0))</f>
        <v>#REF!</v>
      </c>
      <c r="AF21" s="168" t="e">
        <f ca="1">INDEX('4_RatesSplit'!BA:BA,MATCH($A21,'4_RatesSplit'!$A:$A,0))</f>
        <v>#REF!</v>
      </c>
      <c r="AG21" s="168" t="e">
        <f ca="1">INDEX('4_RatesSplit'!BB:BB,MATCH($A21,'4_RatesSplit'!$A:$A,0))</f>
        <v>#REF!</v>
      </c>
      <c r="AH21" s="168" t="e">
        <f ca="1">INDEX('4_RatesSplit'!BC:BC,MATCH($A21,'4_RatesSplit'!$A:$A,0))</f>
        <v>#REF!</v>
      </c>
      <c r="AI21" s="168" t="e">
        <f ca="1">INDEX('4_RatesSplit'!BD:BD,MATCH($A21,'4_RatesSplit'!$A:$A,0))</f>
        <v>#REF!</v>
      </c>
      <c r="AJ21" s="168" t="e">
        <f ca="1">INDEX('4_RatesSplit'!BE:BE,MATCH($A21,'4_RatesSplit'!$A:$A,0))</f>
        <v>#REF!</v>
      </c>
      <c r="AK21" s="168" t="e">
        <f ca="1">INDEX('4_RatesSplit'!BF:BF,MATCH($A21,'4_RatesSplit'!$A:$A,0))</f>
        <v>#REF!</v>
      </c>
      <c r="AL21" s="168" t="e">
        <f ca="1">INDEX('4_RatesSplit'!BG:BG,MATCH($A21,'4_RatesSplit'!$A:$A,0))</f>
        <v>#REF!</v>
      </c>
      <c r="AM21" s="168" t="e">
        <f ca="1">INDEX('4_RatesSplit'!BH:BH,MATCH($A21,'4_RatesSplit'!$A:$A,0))</f>
        <v>#REF!</v>
      </c>
      <c r="AN21" s="198" t="e">
        <f ca="1">INDEX('4_RatesSplit'!BI:BI,MATCH($A21,'4_RatesSplit'!$A:$A,0))</f>
        <v>#REF!</v>
      </c>
      <c r="AO21" s="114"/>
      <c r="AP21" s="167" t="e">
        <f t="shared" ca="1" si="78"/>
        <v>#REF!</v>
      </c>
      <c r="AQ21" s="167" t="e">
        <f t="shared" ca="1" si="79"/>
        <v>#REF!</v>
      </c>
      <c r="AR21" s="167" t="e">
        <f t="shared" ca="1" si="80"/>
        <v>#REF!</v>
      </c>
      <c r="AS21" s="167" t="e">
        <f t="shared" ca="1" si="81"/>
        <v>#REF!</v>
      </c>
      <c r="AT21" s="167" t="e">
        <f t="shared" ca="1" si="82"/>
        <v>#REF!</v>
      </c>
      <c r="AU21" s="167" t="e">
        <f t="shared" ca="1" si="83"/>
        <v>#REF!</v>
      </c>
      <c r="AV21" s="167" t="e">
        <f t="shared" ca="1" si="84"/>
        <v>#REF!</v>
      </c>
      <c r="AW21" s="167" t="e">
        <f t="shared" ca="1" si="85"/>
        <v>#REF!</v>
      </c>
      <c r="AX21" s="167" t="e">
        <f t="shared" ca="1" si="86"/>
        <v>#REF!</v>
      </c>
      <c r="AY21" s="167" t="e">
        <f t="shared" ca="1" si="87"/>
        <v>#REF!</v>
      </c>
      <c r="AZ21" s="167" t="e">
        <f t="shared" ca="1" si="88"/>
        <v>#REF!</v>
      </c>
      <c r="BA21" s="167" t="e">
        <f t="shared" ca="1" si="89"/>
        <v>#REF!</v>
      </c>
      <c r="BB21" s="167" t="e">
        <f t="shared" ca="1" si="90"/>
        <v>#REF!</v>
      </c>
      <c r="BC21" s="167" t="e">
        <f t="shared" ca="1" si="91"/>
        <v>#REF!</v>
      </c>
      <c r="BD21" s="167" t="e">
        <f t="shared" ca="1" si="92"/>
        <v>#REF!</v>
      </c>
      <c r="BE21" s="167" t="e">
        <f t="shared" ca="1" si="93"/>
        <v>#REF!</v>
      </c>
      <c r="BF21" s="18"/>
      <c r="BG21" s="168">
        <f>INDEX('2_Needs'!$F:$F,MATCH($A21,'2_Needs'!$A:$A,0))</f>
        <v>3.1925823208625283E-4</v>
      </c>
      <c r="BH21" s="114"/>
      <c r="BI21" s="167">
        <f t="shared" ref="BI21:BX21" si="167">IF(BI$3="reset",$BG21*BI$6,BH21*(1+$C$4))</f>
        <v>0</v>
      </c>
      <c r="BJ21" s="167">
        <f t="shared" si="167"/>
        <v>0</v>
      </c>
      <c r="BK21" s="167">
        <f t="shared" si="167"/>
        <v>0</v>
      </c>
      <c r="BL21" s="167">
        <f t="shared" si="167"/>
        <v>0</v>
      </c>
      <c r="BM21" s="167">
        <f t="shared" si="167"/>
        <v>0</v>
      </c>
      <c r="BN21" s="167">
        <f t="shared" si="167"/>
        <v>0</v>
      </c>
      <c r="BO21" s="167">
        <f t="shared" si="167"/>
        <v>0</v>
      </c>
      <c r="BP21" s="167">
        <f t="shared" si="167"/>
        <v>0</v>
      </c>
      <c r="BQ21" s="167">
        <f t="shared" si="167"/>
        <v>0</v>
      </c>
      <c r="BR21" s="167">
        <f t="shared" si="167"/>
        <v>0</v>
      </c>
      <c r="BS21" s="167">
        <f t="shared" si="167"/>
        <v>0</v>
      </c>
      <c r="BT21" s="167">
        <f t="shared" si="167"/>
        <v>0</v>
      </c>
      <c r="BU21" s="167">
        <f t="shared" si="167"/>
        <v>0</v>
      </c>
      <c r="BV21" s="167">
        <f t="shared" si="167"/>
        <v>0</v>
      </c>
      <c r="BW21" s="167">
        <f t="shared" si="167"/>
        <v>0</v>
      </c>
      <c r="BX21" s="167">
        <f t="shared" si="167"/>
        <v>0</v>
      </c>
      <c r="BZ21" s="167" t="e">
        <f t="shared" ca="1" si="7"/>
        <v>#REF!</v>
      </c>
      <c r="CA21" s="167" t="e">
        <f t="shared" ca="1" si="8"/>
        <v>#REF!</v>
      </c>
      <c r="CB21" s="167" t="e">
        <f t="shared" ca="1" si="9"/>
        <v>#REF!</v>
      </c>
      <c r="CC21" s="167" t="e">
        <f t="shared" ca="1" si="10"/>
        <v>#REF!</v>
      </c>
      <c r="CD21" s="167" t="e">
        <f t="shared" ca="1" si="11"/>
        <v>#REF!</v>
      </c>
      <c r="CE21" s="167" t="e">
        <f t="shared" ca="1" si="12"/>
        <v>#REF!</v>
      </c>
      <c r="CF21" s="167" t="e">
        <f t="shared" ca="1" si="13"/>
        <v>#REF!</v>
      </c>
      <c r="CG21" s="167" t="e">
        <f t="shared" ca="1" si="14"/>
        <v>#REF!</v>
      </c>
      <c r="CH21" s="167" t="e">
        <f t="shared" ca="1" si="15"/>
        <v>#REF!</v>
      </c>
      <c r="CI21" s="167" t="e">
        <f t="shared" ca="1" si="16"/>
        <v>#REF!</v>
      </c>
      <c r="CJ21" s="167" t="e">
        <f t="shared" ca="1" si="17"/>
        <v>#REF!</v>
      </c>
      <c r="CK21" s="167" t="e">
        <f t="shared" ca="1" si="18"/>
        <v>#REF!</v>
      </c>
      <c r="CL21" s="167" t="e">
        <f t="shared" ca="1" si="19"/>
        <v>#REF!</v>
      </c>
      <c r="CM21" s="167" t="e">
        <f t="shared" ca="1" si="20"/>
        <v>#REF!</v>
      </c>
      <c r="CN21" s="167" t="e">
        <f t="shared" ca="1" si="21"/>
        <v>#REF!</v>
      </c>
      <c r="CO21" s="167" t="e">
        <f t="shared" ca="1" si="22"/>
        <v>#REF!</v>
      </c>
      <c r="CQ21" s="167" t="e">
        <f t="shared" ca="1" si="23"/>
        <v>#REF!</v>
      </c>
      <c r="CR21" s="167" t="e">
        <f t="shared" ca="1" si="24"/>
        <v>#REF!</v>
      </c>
      <c r="CS21" s="167" t="e">
        <f t="shared" ca="1" si="25"/>
        <v>#REF!</v>
      </c>
      <c r="CT21" s="167" t="e">
        <f t="shared" ca="1" si="26"/>
        <v>#REF!</v>
      </c>
      <c r="CU21" s="167" t="e">
        <f t="shared" ca="1" si="27"/>
        <v>#REF!</v>
      </c>
      <c r="CV21" s="167" t="e">
        <f t="shared" ca="1" si="28"/>
        <v>#REF!</v>
      </c>
      <c r="CW21" s="167" t="e">
        <f t="shared" ca="1" si="29"/>
        <v>#REF!</v>
      </c>
      <c r="CX21" s="167" t="e">
        <f t="shared" ca="1" si="30"/>
        <v>#REF!</v>
      </c>
      <c r="CY21" s="167" t="e">
        <f t="shared" ca="1" si="31"/>
        <v>#REF!</v>
      </c>
      <c r="CZ21" s="167" t="e">
        <f t="shared" ca="1" si="32"/>
        <v>#REF!</v>
      </c>
      <c r="DA21" s="167" t="e">
        <f t="shared" ca="1" si="33"/>
        <v>#REF!</v>
      </c>
      <c r="DB21" s="167" t="e">
        <f t="shared" ca="1" si="34"/>
        <v>#REF!</v>
      </c>
      <c r="DC21" s="167" t="e">
        <f t="shared" ca="1" si="35"/>
        <v>#REF!</v>
      </c>
      <c r="DD21" s="167" t="e">
        <f t="shared" ca="1" si="36"/>
        <v>#REF!</v>
      </c>
      <c r="DE21" s="167" t="e">
        <f t="shared" ca="1" si="37"/>
        <v>#REF!</v>
      </c>
      <c r="DF21" s="167" t="e">
        <f t="shared" ca="1" si="38"/>
        <v>#REF!</v>
      </c>
      <c r="DH21" s="167">
        <f t="shared" si="39"/>
        <v>0</v>
      </c>
      <c r="DI21" s="167">
        <f t="shared" si="40"/>
        <v>0</v>
      </c>
      <c r="DJ21" s="167">
        <f t="shared" si="41"/>
        <v>0</v>
      </c>
      <c r="DK21" s="167">
        <f t="shared" si="42"/>
        <v>0</v>
      </c>
      <c r="DL21" s="167">
        <f t="shared" si="43"/>
        <v>0</v>
      </c>
      <c r="DM21" s="167">
        <f t="shared" si="44"/>
        <v>0</v>
      </c>
      <c r="DN21" s="167">
        <f t="shared" si="45"/>
        <v>0</v>
      </c>
      <c r="DO21" s="167">
        <f t="shared" si="46"/>
        <v>0</v>
      </c>
      <c r="DP21" s="167">
        <f t="shared" si="47"/>
        <v>0</v>
      </c>
      <c r="DQ21" s="167">
        <f t="shared" si="48"/>
        <v>0</v>
      </c>
      <c r="DR21" s="167">
        <f t="shared" si="49"/>
        <v>0</v>
      </c>
      <c r="DS21" s="167">
        <f t="shared" si="50"/>
        <v>0</v>
      </c>
      <c r="DT21" s="167">
        <f t="shared" si="51"/>
        <v>0</v>
      </c>
      <c r="DU21" s="167">
        <f t="shared" si="52"/>
        <v>0</v>
      </c>
      <c r="DV21" s="167">
        <f t="shared" si="53"/>
        <v>0</v>
      </c>
      <c r="DW21" s="167">
        <f t="shared" si="54"/>
        <v>0</v>
      </c>
      <c r="DY21" s="167" t="e">
        <f t="shared" ca="1" si="95"/>
        <v>#REF!</v>
      </c>
      <c r="DZ21" s="167" t="e">
        <f t="shared" ca="1" si="96"/>
        <v>#REF!</v>
      </c>
      <c r="EA21" s="167" t="e">
        <f t="shared" ca="1" si="97"/>
        <v>#REF!</v>
      </c>
      <c r="EB21" s="167" t="e">
        <f t="shared" ca="1" si="98"/>
        <v>#REF!</v>
      </c>
      <c r="EC21" s="167" t="e">
        <f t="shared" ca="1" si="99"/>
        <v>#REF!</v>
      </c>
      <c r="ED21" s="167" t="e">
        <f t="shared" ca="1" si="100"/>
        <v>#REF!</v>
      </c>
      <c r="EE21" s="167" t="e">
        <f t="shared" ca="1" si="101"/>
        <v>#REF!</v>
      </c>
      <c r="EF21" s="167" t="e">
        <f t="shared" ca="1" si="102"/>
        <v>#REF!</v>
      </c>
      <c r="EG21" s="167" t="e">
        <f t="shared" ca="1" si="103"/>
        <v>#REF!</v>
      </c>
      <c r="EH21" s="167" t="e">
        <f t="shared" ca="1" si="104"/>
        <v>#REF!</v>
      </c>
      <c r="EI21" s="167" t="e">
        <f t="shared" ca="1" si="105"/>
        <v>#REF!</v>
      </c>
      <c r="EJ21" s="167" t="e">
        <f t="shared" ca="1" si="106"/>
        <v>#REF!</v>
      </c>
      <c r="EK21" s="167" t="e">
        <f t="shared" ca="1" si="107"/>
        <v>#REF!</v>
      </c>
      <c r="EL21" s="167" t="e">
        <f t="shared" ca="1" si="108"/>
        <v>#REF!</v>
      </c>
      <c r="EM21" s="167" t="e">
        <f t="shared" ca="1" si="109"/>
        <v>#REF!</v>
      </c>
      <c r="EN21" s="167" t="e">
        <f t="shared" ca="1" si="110"/>
        <v>#REF!</v>
      </c>
      <c r="EP21" s="167">
        <f t="shared" si="111"/>
        <v>0</v>
      </c>
      <c r="EQ21" s="167">
        <f t="shared" si="112"/>
        <v>0</v>
      </c>
      <c r="ER21" s="167">
        <f t="shared" si="113"/>
        <v>0</v>
      </c>
      <c r="ES21" s="167">
        <f t="shared" si="114"/>
        <v>0</v>
      </c>
      <c r="ET21" s="167">
        <f t="shared" si="115"/>
        <v>0</v>
      </c>
      <c r="EU21" s="167">
        <f t="shared" si="116"/>
        <v>0</v>
      </c>
      <c r="EV21" s="167">
        <f t="shared" si="117"/>
        <v>0</v>
      </c>
      <c r="EW21" s="167">
        <f t="shared" si="118"/>
        <v>0</v>
      </c>
      <c r="EX21" s="167">
        <f t="shared" si="119"/>
        <v>0</v>
      </c>
      <c r="EY21" s="167">
        <f t="shared" si="120"/>
        <v>0</v>
      </c>
      <c r="EZ21" s="167">
        <f t="shared" si="121"/>
        <v>0</v>
      </c>
      <c r="FA21" s="167">
        <f t="shared" si="122"/>
        <v>0</v>
      </c>
      <c r="FB21" s="167">
        <f t="shared" si="123"/>
        <v>0</v>
      </c>
      <c r="FC21" s="167">
        <f t="shared" si="124"/>
        <v>0</v>
      </c>
      <c r="FD21" s="167">
        <f t="shared" si="125"/>
        <v>0</v>
      </c>
      <c r="FE21" s="167">
        <f t="shared" si="126"/>
        <v>0</v>
      </c>
      <c r="FG21" s="167">
        <f t="shared" si="127"/>
        <v>0</v>
      </c>
      <c r="FH21" s="167">
        <f t="shared" si="128"/>
        <v>0</v>
      </c>
      <c r="FI21" s="167">
        <f t="shared" si="129"/>
        <v>0</v>
      </c>
      <c r="FJ21" s="167">
        <f t="shared" si="130"/>
        <v>0</v>
      </c>
      <c r="FK21" s="167">
        <f t="shared" si="131"/>
        <v>0</v>
      </c>
      <c r="FL21" s="167">
        <f t="shared" si="132"/>
        <v>0</v>
      </c>
      <c r="FM21" s="167">
        <f t="shared" si="133"/>
        <v>0</v>
      </c>
      <c r="FN21" s="167">
        <f t="shared" si="134"/>
        <v>0</v>
      </c>
      <c r="FO21" s="167">
        <f t="shared" si="135"/>
        <v>0</v>
      </c>
      <c r="FP21" s="167">
        <f t="shared" si="136"/>
        <v>0</v>
      </c>
      <c r="FQ21" s="167">
        <f t="shared" si="137"/>
        <v>0</v>
      </c>
      <c r="FR21" s="167">
        <f t="shared" si="138"/>
        <v>0</v>
      </c>
      <c r="FS21" s="167">
        <f t="shared" si="139"/>
        <v>0</v>
      </c>
      <c r="FT21" s="167">
        <f t="shared" si="140"/>
        <v>0</v>
      </c>
      <c r="FU21" s="167">
        <f t="shared" si="141"/>
        <v>0</v>
      </c>
      <c r="FV21" s="167">
        <f t="shared" si="142"/>
        <v>0</v>
      </c>
      <c r="FX21" s="167">
        <f t="shared" si="143"/>
        <v>0</v>
      </c>
      <c r="FY21" s="167">
        <f t="shared" si="144"/>
        <v>0</v>
      </c>
      <c r="FZ21" s="167">
        <f t="shared" si="145"/>
        <v>0</v>
      </c>
      <c r="GA21" s="167">
        <f t="shared" si="146"/>
        <v>0</v>
      </c>
      <c r="GB21" s="167">
        <f t="shared" si="147"/>
        <v>0</v>
      </c>
      <c r="GC21" s="167">
        <f t="shared" si="148"/>
        <v>0</v>
      </c>
      <c r="GD21" s="167">
        <f t="shared" si="149"/>
        <v>0</v>
      </c>
      <c r="GE21" s="167">
        <f t="shared" si="150"/>
        <v>0</v>
      </c>
      <c r="GF21" s="167">
        <f t="shared" si="151"/>
        <v>0</v>
      </c>
      <c r="GG21" s="167">
        <f t="shared" si="152"/>
        <v>0</v>
      </c>
      <c r="GH21" s="167">
        <f t="shared" si="153"/>
        <v>0</v>
      </c>
      <c r="GI21" s="167">
        <f t="shared" si="154"/>
        <v>0</v>
      </c>
      <c r="GJ21" s="167">
        <f t="shared" si="155"/>
        <v>0</v>
      </c>
      <c r="GK21" s="167">
        <f t="shared" si="156"/>
        <v>0</v>
      </c>
      <c r="GL21" s="167">
        <f t="shared" si="157"/>
        <v>0</v>
      </c>
      <c r="GM21" s="167">
        <f t="shared" si="158"/>
        <v>0</v>
      </c>
      <c r="GO21" s="167" t="e">
        <f t="shared" ca="1" si="159"/>
        <v>#REF!</v>
      </c>
      <c r="GP21" s="167" t="e">
        <f t="shared" ca="1" si="59"/>
        <v>#REF!</v>
      </c>
      <c r="GQ21" s="167" t="e">
        <f t="shared" ca="1" si="59"/>
        <v>#REF!</v>
      </c>
      <c r="GR21" s="167" t="e">
        <f t="shared" ca="1" si="59"/>
        <v>#REF!</v>
      </c>
      <c r="GS21" s="167" t="e">
        <f t="shared" ca="1" si="59"/>
        <v>#REF!</v>
      </c>
      <c r="GT21" s="167" t="e">
        <f t="shared" ca="1" si="59"/>
        <v>#REF!</v>
      </c>
      <c r="GU21" s="167" t="e">
        <f t="shared" ca="1" si="59"/>
        <v>#REF!</v>
      </c>
      <c r="GV21" s="167" t="e">
        <f t="shared" ca="1" si="59"/>
        <v>#REF!</v>
      </c>
      <c r="GW21" s="167" t="e">
        <f t="shared" ca="1" si="59"/>
        <v>#REF!</v>
      </c>
      <c r="GX21" s="167" t="e">
        <f t="shared" ca="1" si="59"/>
        <v>#REF!</v>
      </c>
      <c r="GY21" s="167" t="e">
        <f t="shared" ca="1" si="59"/>
        <v>#REF!</v>
      </c>
      <c r="GZ21" s="167" t="e">
        <f t="shared" ca="1" si="59"/>
        <v>#REF!</v>
      </c>
      <c r="HA21" s="167" t="e">
        <f t="shared" ca="1" si="59"/>
        <v>#REF!</v>
      </c>
      <c r="HB21" s="167" t="e">
        <f t="shared" ca="1" si="59"/>
        <v>#REF!</v>
      </c>
      <c r="HC21" s="167" t="e">
        <f t="shared" ca="1" si="59"/>
        <v>#REF!</v>
      </c>
      <c r="HD21" s="167" t="e">
        <f t="shared" ca="1" si="59"/>
        <v>#REF!</v>
      </c>
      <c r="HF21" s="167" t="e">
        <f t="shared" ca="1" si="60"/>
        <v>#REF!</v>
      </c>
      <c r="HG21" s="167" t="e">
        <f t="shared" ca="1" si="61"/>
        <v>#REF!</v>
      </c>
      <c r="HH21" s="167" t="e">
        <f t="shared" ca="1" si="62"/>
        <v>#REF!</v>
      </c>
      <c r="HI21" s="167" t="e">
        <f t="shared" ca="1" si="63"/>
        <v>#REF!</v>
      </c>
      <c r="HJ21" s="167" t="e">
        <f t="shared" ca="1" si="64"/>
        <v>#REF!</v>
      </c>
      <c r="HK21" s="167" t="e">
        <f t="shared" ca="1" si="65"/>
        <v>#REF!</v>
      </c>
      <c r="HL21" s="167" t="e">
        <f t="shared" ca="1" si="66"/>
        <v>#REF!</v>
      </c>
      <c r="HM21" s="167" t="e">
        <f t="shared" ca="1" si="67"/>
        <v>#REF!</v>
      </c>
      <c r="HN21" s="167" t="e">
        <f t="shared" ca="1" si="68"/>
        <v>#REF!</v>
      </c>
      <c r="HO21" s="167" t="e">
        <f t="shared" ca="1" si="69"/>
        <v>#REF!</v>
      </c>
      <c r="HP21" s="167" t="e">
        <f t="shared" ca="1" si="70"/>
        <v>#REF!</v>
      </c>
      <c r="HQ21" s="167" t="e">
        <f t="shared" ca="1" si="71"/>
        <v>#REF!</v>
      </c>
      <c r="HR21" s="167" t="e">
        <f t="shared" ca="1" si="72"/>
        <v>#REF!</v>
      </c>
      <c r="HS21" s="167" t="e">
        <f t="shared" ca="1" si="73"/>
        <v>#REF!</v>
      </c>
      <c r="HT21" s="167" t="e">
        <f t="shared" ca="1" si="74"/>
        <v>#REF!</v>
      </c>
      <c r="HU21" s="167" t="e">
        <f t="shared" ca="1" si="75"/>
        <v>#REF!</v>
      </c>
      <c r="HW21" s="167" t="e">
        <f t="shared" ca="1" si="76"/>
        <v>#REF!</v>
      </c>
      <c r="HX21" s="167">
        <f t="shared" si="77"/>
        <v>0</v>
      </c>
      <c r="HY21" s="167" t="e">
        <f t="shared" ca="1" si="160"/>
        <v>#REF!</v>
      </c>
      <c r="HZ21" s="219" t="e">
        <f t="shared" ca="1" si="161"/>
        <v>#REF!</v>
      </c>
    </row>
    <row r="22" spans="1:234" s="48" customFormat="1">
      <c r="A22" s="3" t="s">
        <v>40</v>
      </c>
      <c r="B22" s="202" t="str">
        <f>INDEX('Ref1'!$E:$E,MATCH(A22,'Ref1'!$A:$A,0))</f>
        <v>Babergh</v>
      </c>
      <c r="C22" s="42" t="str">
        <f>INDEX(Data1!B:B,MATCH(A22,Data1!A:A,0))</f>
        <v>SD</v>
      </c>
      <c r="D22" s="253" t="str">
        <f>INDEX(Data1!C:C,MATCH(A22,Data1!A:A,0))</f>
        <v>E</v>
      </c>
      <c r="E22" s="200" t="str">
        <f>IF($C$6="No","No",IF(COUNTIF(Inputs!$K$359:$K$398,$A22)&gt;0,"Yes","No"))</f>
        <v>No</v>
      </c>
      <c r="F22" s="404"/>
      <c r="G22" s="62">
        <f>INDEX('4_RatesSplit'!K:K,MATCH($A22,'4_RatesSplit'!$A:$A,0))</f>
        <v>0</v>
      </c>
      <c r="H22" s="171">
        <f>INDEX('4_RatesSplit'!L:L,MATCH($A22,'4_RatesSplit'!$A:$A,0))</f>
        <v>0</v>
      </c>
      <c r="I22" s="167">
        <f>INDEX('4_RatesSplit'!M:M,MATCH($A22,'4_RatesSplit'!$A:$A,0))</f>
        <v>0</v>
      </c>
      <c r="J22" s="167">
        <f>INDEX('4_RatesSplit'!N:N,MATCH($A22,'4_RatesSplit'!$A:$A,0))</f>
        <v>0</v>
      </c>
      <c r="K22" s="167">
        <f>INDEX('4_RatesSplit'!O:O,MATCH($A22,'4_RatesSplit'!$A:$A,0))</f>
        <v>0</v>
      </c>
      <c r="L22" s="167">
        <f>INDEX('4_RatesSplit'!P:P,MATCH($A22,'4_RatesSplit'!$A:$A,0))</f>
        <v>0</v>
      </c>
      <c r="M22" s="167">
        <f>INDEX('4_RatesSplit'!Q:Q,MATCH($A22,'4_RatesSplit'!$A:$A,0))</f>
        <v>0</v>
      </c>
      <c r="N22" s="167">
        <f>INDEX('4_RatesSplit'!R:R,MATCH($A22,'4_RatesSplit'!$A:$A,0))</f>
        <v>0</v>
      </c>
      <c r="O22" s="167">
        <f>INDEX('4_RatesSplit'!S:S,MATCH($A22,'4_RatesSplit'!$A:$A,0))</f>
        <v>0</v>
      </c>
      <c r="P22" s="167">
        <f>INDEX('4_RatesSplit'!T:T,MATCH($A22,'4_RatesSplit'!$A:$A,0))</f>
        <v>0</v>
      </c>
      <c r="Q22" s="167">
        <f>INDEX('4_RatesSplit'!U:U,MATCH($A22,'4_RatesSplit'!$A:$A,0))</f>
        <v>0</v>
      </c>
      <c r="R22" s="167">
        <f>INDEX('4_RatesSplit'!V:V,MATCH($A22,'4_RatesSplit'!$A:$A,0))</f>
        <v>0</v>
      </c>
      <c r="S22" s="167">
        <f>INDEX('4_RatesSplit'!W:W,MATCH($A22,'4_RatesSplit'!$A:$A,0))</f>
        <v>0</v>
      </c>
      <c r="T22" s="167">
        <f>INDEX('4_RatesSplit'!X:X,MATCH($A22,'4_RatesSplit'!$A:$A,0))</f>
        <v>0</v>
      </c>
      <c r="U22" s="167">
        <f>INDEX('4_RatesSplit'!Y:Y,MATCH($A22,'4_RatesSplit'!$A:$A,0))</f>
        <v>0</v>
      </c>
      <c r="V22" s="167">
        <f>INDEX('4_RatesSplit'!Z:Z,MATCH($A22,'4_RatesSplit'!$A:$A,0))</f>
        <v>0</v>
      </c>
      <c r="W22" s="167">
        <f>INDEX('4_RatesSplit'!AA:AA,MATCH($A22,'4_RatesSplit'!$A:$A,0))</f>
        <v>0</v>
      </c>
      <c r="X22" s="18"/>
      <c r="Y22" s="168" t="e">
        <f ca="1">INDEX('4_RatesSplit'!AT:AT,MATCH($A22,'4_RatesSplit'!$A:$A,0))</f>
        <v>#REF!</v>
      </c>
      <c r="Z22" s="168" t="e">
        <f ca="1">INDEX('4_RatesSplit'!AU:AU,MATCH($A22,'4_RatesSplit'!$A:$A,0))</f>
        <v>#REF!</v>
      </c>
      <c r="AA22" s="168" t="e">
        <f ca="1">INDEX('4_RatesSplit'!AV:AV,MATCH($A22,'4_RatesSplit'!$A:$A,0))</f>
        <v>#REF!</v>
      </c>
      <c r="AB22" s="168" t="e">
        <f ca="1">INDEX('4_RatesSplit'!AW:AW,MATCH($A22,'4_RatesSplit'!$A:$A,0))</f>
        <v>#REF!</v>
      </c>
      <c r="AC22" s="168" t="e">
        <f ca="1">INDEX('4_RatesSplit'!AX:AX,MATCH($A22,'4_RatesSplit'!$A:$A,0))</f>
        <v>#REF!</v>
      </c>
      <c r="AD22" s="168" t="e">
        <f ca="1">INDEX('4_RatesSplit'!AY:AY,MATCH($A22,'4_RatesSplit'!$A:$A,0))</f>
        <v>#REF!</v>
      </c>
      <c r="AE22" s="168" t="e">
        <f ca="1">INDEX('4_RatesSplit'!AZ:AZ,MATCH($A22,'4_RatesSplit'!$A:$A,0))</f>
        <v>#REF!</v>
      </c>
      <c r="AF22" s="168" t="e">
        <f ca="1">INDEX('4_RatesSplit'!BA:BA,MATCH($A22,'4_RatesSplit'!$A:$A,0))</f>
        <v>#REF!</v>
      </c>
      <c r="AG22" s="168" t="e">
        <f ca="1">INDEX('4_RatesSplit'!BB:BB,MATCH($A22,'4_RatesSplit'!$A:$A,0))</f>
        <v>#REF!</v>
      </c>
      <c r="AH22" s="168" t="e">
        <f ca="1">INDEX('4_RatesSplit'!BC:BC,MATCH($A22,'4_RatesSplit'!$A:$A,0))</f>
        <v>#REF!</v>
      </c>
      <c r="AI22" s="168" t="e">
        <f ca="1">INDEX('4_RatesSplit'!BD:BD,MATCH($A22,'4_RatesSplit'!$A:$A,0))</f>
        <v>#REF!</v>
      </c>
      <c r="AJ22" s="168" t="e">
        <f ca="1">INDEX('4_RatesSplit'!BE:BE,MATCH($A22,'4_RatesSplit'!$A:$A,0))</f>
        <v>#REF!</v>
      </c>
      <c r="AK22" s="168" t="e">
        <f ca="1">INDEX('4_RatesSplit'!BF:BF,MATCH($A22,'4_RatesSplit'!$A:$A,0))</f>
        <v>#REF!</v>
      </c>
      <c r="AL22" s="168" t="e">
        <f ca="1">INDEX('4_RatesSplit'!BG:BG,MATCH($A22,'4_RatesSplit'!$A:$A,0))</f>
        <v>#REF!</v>
      </c>
      <c r="AM22" s="168" t="e">
        <f ca="1">INDEX('4_RatesSplit'!BH:BH,MATCH($A22,'4_RatesSplit'!$A:$A,0))</f>
        <v>#REF!</v>
      </c>
      <c r="AN22" s="198" t="e">
        <f ca="1">INDEX('4_RatesSplit'!BI:BI,MATCH($A22,'4_RatesSplit'!$A:$A,0))</f>
        <v>#REF!</v>
      </c>
      <c r="AO22" s="114"/>
      <c r="AP22" s="167" t="e">
        <f t="shared" ca="1" si="78"/>
        <v>#REF!</v>
      </c>
      <c r="AQ22" s="167" t="e">
        <f t="shared" ca="1" si="79"/>
        <v>#REF!</v>
      </c>
      <c r="AR22" s="167" t="e">
        <f t="shared" ca="1" si="80"/>
        <v>#REF!</v>
      </c>
      <c r="AS22" s="167" t="e">
        <f t="shared" ca="1" si="81"/>
        <v>#REF!</v>
      </c>
      <c r="AT22" s="167" t="e">
        <f t="shared" ca="1" si="82"/>
        <v>#REF!</v>
      </c>
      <c r="AU22" s="167" t="e">
        <f t="shared" ca="1" si="83"/>
        <v>#REF!</v>
      </c>
      <c r="AV22" s="167" t="e">
        <f t="shared" ca="1" si="84"/>
        <v>#REF!</v>
      </c>
      <c r="AW22" s="167" t="e">
        <f t="shared" ca="1" si="85"/>
        <v>#REF!</v>
      </c>
      <c r="AX22" s="167" t="e">
        <f t="shared" ca="1" si="86"/>
        <v>#REF!</v>
      </c>
      <c r="AY22" s="167" t="e">
        <f t="shared" ca="1" si="87"/>
        <v>#REF!</v>
      </c>
      <c r="AZ22" s="167" t="e">
        <f t="shared" ca="1" si="88"/>
        <v>#REF!</v>
      </c>
      <c r="BA22" s="167" t="e">
        <f t="shared" ca="1" si="89"/>
        <v>#REF!</v>
      </c>
      <c r="BB22" s="167" t="e">
        <f t="shared" ca="1" si="90"/>
        <v>#REF!</v>
      </c>
      <c r="BC22" s="167" t="e">
        <f t="shared" ca="1" si="91"/>
        <v>#REF!</v>
      </c>
      <c r="BD22" s="167" t="e">
        <f t="shared" ca="1" si="92"/>
        <v>#REF!</v>
      </c>
      <c r="BE22" s="167" t="e">
        <f t="shared" ca="1" si="93"/>
        <v>#REF!</v>
      </c>
      <c r="BF22" s="18"/>
      <c r="BG22" s="168">
        <f>INDEX('2_Needs'!$F:$F,MATCH($A22,'2_Needs'!$A:$A,0))</f>
        <v>1.7142913037676233E-4</v>
      </c>
      <c r="BH22" s="114"/>
      <c r="BI22" s="167">
        <f t="shared" ref="BI22:BX22" si="168">IF(BI$3="reset",$BG22*BI$6,BH22*(1+$C$4))</f>
        <v>0</v>
      </c>
      <c r="BJ22" s="167">
        <f t="shared" si="168"/>
        <v>0</v>
      </c>
      <c r="BK22" s="167">
        <f t="shared" si="168"/>
        <v>0</v>
      </c>
      <c r="BL22" s="167">
        <f t="shared" si="168"/>
        <v>0</v>
      </c>
      <c r="BM22" s="167">
        <f t="shared" si="168"/>
        <v>0</v>
      </c>
      <c r="BN22" s="167">
        <f t="shared" si="168"/>
        <v>0</v>
      </c>
      <c r="BO22" s="167">
        <f t="shared" si="168"/>
        <v>0</v>
      </c>
      <c r="BP22" s="167">
        <f t="shared" si="168"/>
        <v>0</v>
      </c>
      <c r="BQ22" s="167">
        <f t="shared" si="168"/>
        <v>0</v>
      </c>
      <c r="BR22" s="167">
        <f t="shared" si="168"/>
        <v>0</v>
      </c>
      <c r="BS22" s="167">
        <f t="shared" si="168"/>
        <v>0</v>
      </c>
      <c r="BT22" s="167">
        <f t="shared" si="168"/>
        <v>0</v>
      </c>
      <c r="BU22" s="167">
        <f t="shared" si="168"/>
        <v>0</v>
      </c>
      <c r="BV22" s="167">
        <f t="shared" si="168"/>
        <v>0</v>
      </c>
      <c r="BW22" s="167">
        <f t="shared" si="168"/>
        <v>0</v>
      </c>
      <c r="BX22" s="167">
        <f t="shared" si="168"/>
        <v>0</v>
      </c>
      <c r="BZ22" s="167" t="e">
        <f t="shared" ca="1" si="7"/>
        <v>#REF!</v>
      </c>
      <c r="CA22" s="167" t="e">
        <f t="shared" ca="1" si="8"/>
        <v>#REF!</v>
      </c>
      <c r="CB22" s="167" t="e">
        <f t="shared" ca="1" si="9"/>
        <v>#REF!</v>
      </c>
      <c r="CC22" s="167" t="e">
        <f t="shared" ca="1" si="10"/>
        <v>#REF!</v>
      </c>
      <c r="CD22" s="167" t="e">
        <f t="shared" ca="1" si="11"/>
        <v>#REF!</v>
      </c>
      <c r="CE22" s="167" t="e">
        <f t="shared" ca="1" si="12"/>
        <v>#REF!</v>
      </c>
      <c r="CF22" s="167" t="e">
        <f t="shared" ca="1" si="13"/>
        <v>#REF!</v>
      </c>
      <c r="CG22" s="167" t="e">
        <f t="shared" ca="1" si="14"/>
        <v>#REF!</v>
      </c>
      <c r="CH22" s="167" t="e">
        <f t="shared" ca="1" si="15"/>
        <v>#REF!</v>
      </c>
      <c r="CI22" s="167" t="e">
        <f t="shared" ca="1" si="16"/>
        <v>#REF!</v>
      </c>
      <c r="CJ22" s="167" t="e">
        <f t="shared" ca="1" si="17"/>
        <v>#REF!</v>
      </c>
      <c r="CK22" s="167" t="e">
        <f t="shared" ca="1" si="18"/>
        <v>#REF!</v>
      </c>
      <c r="CL22" s="167" t="e">
        <f t="shared" ca="1" si="19"/>
        <v>#REF!</v>
      </c>
      <c r="CM22" s="167" t="e">
        <f t="shared" ca="1" si="20"/>
        <v>#REF!</v>
      </c>
      <c r="CN22" s="167" t="e">
        <f t="shared" ca="1" si="21"/>
        <v>#REF!</v>
      </c>
      <c r="CO22" s="167" t="e">
        <f t="shared" ca="1" si="22"/>
        <v>#REF!</v>
      </c>
      <c r="CQ22" s="167" t="e">
        <f t="shared" ca="1" si="23"/>
        <v>#REF!</v>
      </c>
      <c r="CR22" s="167" t="e">
        <f t="shared" ca="1" si="24"/>
        <v>#REF!</v>
      </c>
      <c r="CS22" s="167" t="e">
        <f t="shared" ca="1" si="25"/>
        <v>#REF!</v>
      </c>
      <c r="CT22" s="167" t="e">
        <f t="shared" ca="1" si="26"/>
        <v>#REF!</v>
      </c>
      <c r="CU22" s="167" t="e">
        <f t="shared" ca="1" si="27"/>
        <v>#REF!</v>
      </c>
      <c r="CV22" s="167" t="e">
        <f t="shared" ca="1" si="28"/>
        <v>#REF!</v>
      </c>
      <c r="CW22" s="167" t="e">
        <f t="shared" ca="1" si="29"/>
        <v>#REF!</v>
      </c>
      <c r="CX22" s="167" t="e">
        <f t="shared" ca="1" si="30"/>
        <v>#REF!</v>
      </c>
      <c r="CY22" s="167" t="e">
        <f t="shared" ca="1" si="31"/>
        <v>#REF!</v>
      </c>
      <c r="CZ22" s="167" t="e">
        <f t="shared" ca="1" si="32"/>
        <v>#REF!</v>
      </c>
      <c r="DA22" s="167" t="e">
        <f t="shared" ca="1" si="33"/>
        <v>#REF!</v>
      </c>
      <c r="DB22" s="167" t="e">
        <f t="shared" ca="1" si="34"/>
        <v>#REF!</v>
      </c>
      <c r="DC22" s="167" t="e">
        <f t="shared" ca="1" si="35"/>
        <v>#REF!</v>
      </c>
      <c r="DD22" s="167" t="e">
        <f t="shared" ca="1" si="36"/>
        <v>#REF!</v>
      </c>
      <c r="DE22" s="167" t="e">
        <f t="shared" ca="1" si="37"/>
        <v>#REF!</v>
      </c>
      <c r="DF22" s="167" t="e">
        <f t="shared" ca="1" si="38"/>
        <v>#REF!</v>
      </c>
      <c r="DH22" s="167">
        <f t="shared" si="39"/>
        <v>0</v>
      </c>
      <c r="DI22" s="167">
        <f t="shared" si="40"/>
        <v>0</v>
      </c>
      <c r="DJ22" s="167">
        <f t="shared" si="41"/>
        <v>0</v>
      </c>
      <c r="DK22" s="167">
        <f t="shared" si="42"/>
        <v>0</v>
      </c>
      <c r="DL22" s="167">
        <f t="shared" si="43"/>
        <v>0</v>
      </c>
      <c r="DM22" s="167">
        <f t="shared" si="44"/>
        <v>0</v>
      </c>
      <c r="DN22" s="167">
        <f t="shared" si="45"/>
        <v>0</v>
      </c>
      <c r="DO22" s="167">
        <f t="shared" si="46"/>
        <v>0</v>
      </c>
      <c r="DP22" s="167">
        <f t="shared" si="47"/>
        <v>0</v>
      </c>
      <c r="DQ22" s="167">
        <f t="shared" si="48"/>
        <v>0</v>
      </c>
      <c r="DR22" s="167">
        <f t="shared" si="49"/>
        <v>0</v>
      </c>
      <c r="DS22" s="167">
        <f t="shared" si="50"/>
        <v>0</v>
      </c>
      <c r="DT22" s="167">
        <f t="shared" si="51"/>
        <v>0</v>
      </c>
      <c r="DU22" s="167">
        <f t="shared" si="52"/>
        <v>0</v>
      </c>
      <c r="DV22" s="167">
        <f t="shared" si="53"/>
        <v>0</v>
      </c>
      <c r="DW22" s="167">
        <f t="shared" si="54"/>
        <v>0</v>
      </c>
      <c r="DY22" s="167" t="e">
        <f t="shared" ca="1" si="95"/>
        <v>#REF!</v>
      </c>
      <c r="DZ22" s="167" t="e">
        <f t="shared" ca="1" si="96"/>
        <v>#REF!</v>
      </c>
      <c r="EA22" s="167" t="e">
        <f t="shared" ca="1" si="97"/>
        <v>#REF!</v>
      </c>
      <c r="EB22" s="167" t="e">
        <f t="shared" ca="1" si="98"/>
        <v>#REF!</v>
      </c>
      <c r="EC22" s="167" t="e">
        <f t="shared" ca="1" si="99"/>
        <v>#REF!</v>
      </c>
      <c r="ED22" s="167" t="e">
        <f t="shared" ca="1" si="100"/>
        <v>#REF!</v>
      </c>
      <c r="EE22" s="167" t="e">
        <f t="shared" ca="1" si="101"/>
        <v>#REF!</v>
      </c>
      <c r="EF22" s="167" t="e">
        <f t="shared" ca="1" si="102"/>
        <v>#REF!</v>
      </c>
      <c r="EG22" s="167" t="e">
        <f t="shared" ca="1" si="103"/>
        <v>#REF!</v>
      </c>
      <c r="EH22" s="167" t="e">
        <f t="shared" ca="1" si="104"/>
        <v>#REF!</v>
      </c>
      <c r="EI22" s="167" t="e">
        <f t="shared" ca="1" si="105"/>
        <v>#REF!</v>
      </c>
      <c r="EJ22" s="167" t="e">
        <f t="shared" ca="1" si="106"/>
        <v>#REF!</v>
      </c>
      <c r="EK22" s="167" t="e">
        <f t="shared" ca="1" si="107"/>
        <v>#REF!</v>
      </c>
      <c r="EL22" s="167" t="e">
        <f t="shared" ca="1" si="108"/>
        <v>#REF!</v>
      </c>
      <c r="EM22" s="167" t="e">
        <f t="shared" ca="1" si="109"/>
        <v>#REF!</v>
      </c>
      <c r="EN22" s="167" t="e">
        <f t="shared" ca="1" si="110"/>
        <v>#REF!</v>
      </c>
      <c r="EP22" s="167">
        <f t="shared" si="111"/>
        <v>0</v>
      </c>
      <c r="EQ22" s="167">
        <f t="shared" si="112"/>
        <v>0</v>
      </c>
      <c r="ER22" s="167">
        <f t="shared" si="113"/>
        <v>0</v>
      </c>
      <c r="ES22" s="167">
        <f t="shared" si="114"/>
        <v>0</v>
      </c>
      <c r="ET22" s="167">
        <f t="shared" si="115"/>
        <v>0</v>
      </c>
      <c r="EU22" s="167">
        <f t="shared" si="116"/>
        <v>0</v>
      </c>
      <c r="EV22" s="167">
        <f t="shared" si="117"/>
        <v>0</v>
      </c>
      <c r="EW22" s="167">
        <f t="shared" si="118"/>
        <v>0</v>
      </c>
      <c r="EX22" s="167">
        <f t="shared" si="119"/>
        <v>0</v>
      </c>
      <c r="EY22" s="167">
        <f t="shared" si="120"/>
        <v>0</v>
      </c>
      <c r="EZ22" s="167">
        <f t="shared" si="121"/>
        <v>0</v>
      </c>
      <c r="FA22" s="167">
        <f t="shared" si="122"/>
        <v>0</v>
      </c>
      <c r="FB22" s="167">
        <f t="shared" si="123"/>
        <v>0</v>
      </c>
      <c r="FC22" s="167">
        <f t="shared" si="124"/>
        <v>0</v>
      </c>
      <c r="FD22" s="167">
        <f t="shared" si="125"/>
        <v>0</v>
      </c>
      <c r="FE22" s="167">
        <f t="shared" si="126"/>
        <v>0</v>
      </c>
      <c r="FG22" s="167">
        <f t="shared" si="127"/>
        <v>0</v>
      </c>
      <c r="FH22" s="167">
        <f t="shared" si="128"/>
        <v>0</v>
      </c>
      <c r="FI22" s="167">
        <f t="shared" si="129"/>
        <v>0</v>
      </c>
      <c r="FJ22" s="167">
        <f t="shared" si="130"/>
        <v>0</v>
      </c>
      <c r="FK22" s="167">
        <f t="shared" si="131"/>
        <v>0</v>
      </c>
      <c r="FL22" s="167">
        <f t="shared" si="132"/>
        <v>0</v>
      </c>
      <c r="FM22" s="167">
        <f t="shared" si="133"/>
        <v>0</v>
      </c>
      <c r="FN22" s="167">
        <f t="shared" si="134"/>
        <v>0</v>
      </c>
      <c r="FO22" s="167">
        <f t="shared" si="135"/>
        <v>0</v>
      </c>
      <c r="FP22" s="167">
        <f t="shared" si="136"/>
        <v>0</v>
      </c>
      <c r="FQ22" s="167">
        <f t="shared" si="137"/>
        <v>0</v>
      </c>
      <c r="FR22" s="167">
        <f t="shared" si="138"/>
        <v>0</v>
      </c>
      <c r="FS22" s="167">
        <f t="shared" si="139"/>
        <v>0</v>
      </c>
      <c r="FT22" s="167">
        <f t="shared" si="140"/>
        <v>0</v>
      </c>
      <c r="FU22" s="167">
        <f t="shared" si="141"/>
        <v>0</v>
      </c>
      <c r="FV22" s="167">
        <f t="shared" si="142"/>
        <v>0</v>
      </c>
      <c r="FX22" s="167">
        <f t="shared" si="143"/>
        <v>0</v>
      </c>
      <c r="FY22" s="167">
        <f t="shared" si="144"/>
        <v>0</v>
      </c>
      <c r="FZ22" s="167">
        <f t="shared" si="145"/>
        <v>0</v>
      </c>
      <c r="GA22" s="167">
        <f t="shared" si="146"/>
        <v>0</v>
      </c>
      <c r="GB22" s="167">
        <f t="shared" si="147"/>
        <v>0</v>
      </c>
      <c r="GC22" s="167">
        <f t="shared" si="148"/>
        <v>0</v>
      </c>
      <c r="GD22" s="167">
        <f t="shared" si="149"/>
        <v>0</v>
      </c>
      <c r="GE22" s="167">
        <f t="shared" si="150"/>
        <v>0</v>
      </c>
      <c r="GF22" s="167">
        <f t="shared" si="151"/>
        <v>0</v>
      </c>
      <c r="GG22" s="167">
        <f t="shared" si="152"/>
        <v>0</v>
      </c>
      <c r="GH22" s="167">
        <f t="shared" si="153"/>
        <v>0</v>
      </c>
      <c r="GI22" s="167">
        <f t="shared" si="154"/>
        <v>0</v>
      </c>
      <c r="GJ22" s="167">
        <f t="shared" si="155"/>
        <v>0</v>
      </c>
      <c r="GK22" s="167">
        <f t="shared" si="156"/>
        <v>0</v>
      </c>
      <c r="GL22" s="167">
        <f t="shared" si="157"/>
        <v>0</v>
      </c>
      <c r="GM22" s="167">
        <f t="shared" si="158"/>
        <v>0</v>
      </c>
      <c r="GO22" s="167" t="e">
        <f t="shared" ca="1" si="159"/>
        <v>#REF!</v>
      </c>
      <c r="GP22" s="167" t="e">
        <f t="shared" ca="1" si="59"/>
        <v>#REF!</v>
      </c>
      <c r="GQ22" s="167" t="e">
        <f t="shared" ca="1" si="59"/>
        <v>#REF!</v>
      </c>
      <c r="GR22" s="167" t="e">
        <f t="shared" ca="1" si="59"/>
        <v>#REF!</v>
      </c>
      <c r="GS22" s="167" t="e">
        <f t="shared" ca="1" si="59"/>
        <v>#REF!</v>
      </c>
      <c r="GT22" s="167" t="e">
        <f t="shared" ca="1" si="59"/>
        <v>#REF!</v>
      </c>
      <c r="GU22" s="167" t="e">
        <f t="shared" ca="1" si="59"/>
        <v>#REF!</v>
      </c>
      <c r="GV22" s="167" t="e">
        <f t="shared" ca="1" si="59"/>
        <v>#REF!</v>
      </c>
      <c r="GW22" s="167" t="e">
        <f t="shared" ca="1" si="59"/>
        <v>#REF!</v>
      </c>
      <c r="GX22" s="167" t="e">
        <f t="shared" ca="1" si="59"/>
        <v>#REF!</v>
      </c>
      <c r="GY22" s="167" t="e">
        <f t="shared" ca="1" si="59"/>
        <v>#REF!</v>
      </c>
      <c r="GZ22" s="167" t="e">
        <f t="shared" ca="1" si="59"/>
        <v>#REF!</v>
      </c>
      <c r="HA22" s="167" t="e">
        <f t="shared" ca="1" si="59"/>
        <v>#REF!</v>
      </c>
      <c r="HB22" s="167" t="e">
        <f t="shared" ca="1" si="59"/>
        <v>#REF!</v>
      </c>
      <c r="HC22" s="167" t="e">
        <f t="shared" ca="1" si="59"/>
        <v>#REF!</v>
      </c>
      <c r="HD22" s="167" t="e">
        <f t="shared" ca="1" si="59"/>
        <v>#REF!</v>
      </c>
      <c r="HF22" s="167" t="e">
        <f t="shared" ca="1" si="60"/>
        <v>#REF!</v>
      </c>
      <c r="HG22" s="167" t="e">
        <f t="shared" ca="1" si="61"/>
        <v>#REF!</v>
      </c>
      <c r="HH22" s="167" t="e">
        <f t="shared" ca="1" si="62"/>
        <v>#REF!</v>
      </c>
      <c r="HI22" s="167" t="e">
        <f t="shared" ca="1" si="63"/>
        <v>#REF!</v>
      </c>
      <c r="HJ22" s="167" t="e">
        <f t="shared" ca="1" si="64"/>
        <v>#REF!</v>
      </c>
      <c r="HK22" s="167" t="e">
        <f t="shared" ca="1" si="65"/>
        <v>#REF!</v>
      </c>
      <c r="HL22" s="167" t="e">
        <f t="shared" ca="1" si="66"/>
        <v>#REF!</v>
      </c>
      <c r="HM22" s="167" t="e">
        <f t="shared" ca="1" si="67"/>
        <v>#REF!</v>
      </c>
      <c r="HN22" s="167" t="e">
        <f t="shared" ca="1" si="68"/>
        <v>#REF!</v>
      </c>
      <c r="HO22" s="167" t="e">
        <f t="shared" ca="1" si="69"/>
        <v>#REF!</v>
      </c>
      <c r="HP22" s="167" t="e">
        <f t="shared" ca="1" si="70"/>
        <v>#REF!</v>
      </c>
      <c r="HQ22" s="167" t="e">
        <f t="shared" ca="1" si="71"/>
        <v>#REF!</v>
      </c>
      <c r="HR22" s="167" t="e">
        <f t="shared" ca="1" si="72"/>
        <v>#REF!</v>
      </c>
      <c r="HS22" s="167" t="e">
        <f t="shared" ca="1" si="73"/>
        <v>#REF!</v>
      </c>
      <c r="HT22" s="167" t="e">
        <f t="shared" ca="1" si="74"/>
        <v>#REF!</v>
      </c>
      <c r="HU22" s="167" t="e">
        <f t="shared" ca="1" si="75"/>
        <v>#REF!</v>
      </c>
      <c r="HW22" s="167" t="e">
        <f t="shared" ca="1" si="76"/>
        <v>#REF!</v>
      </c>
      <c r="HX22" s="167">
        <f t="shared" si="77"/>
        <v>0</v>
      </c>
      <c r="HY22" s="167" t="e">
        <f t="shared" ca="1" si="160"/>
        <v>#REF!</v>
      </c>
      <c r="HZ22" s="219" t="e">
        <f t="shared" ca="1" si="161"/>
        <v>#REF!</v>
      </c>
    </row>
    <row r="23" spans="1:234" s="48" customFormat="1">
      <c r="A23" s="3" t="s">
        <v>42</v>
      </c>
      <c r="B23" s="202" t="str">
        <f>INDEX('Ref1'!$E:$E,MATCH(A23,'Ref1'!$A:$A,0))</f>
        <v>Barking and Dagenham</v>
      </c>
      <c r="C23" s="42" t="str">
        <f>INDEX(Data1!B:B,MATCH(A23,Data1!A:A,0))</f>
        <v>OLB</v>
      </c>
      <c r="D23" s="253" t="str">
        <f>INDEX(Data1!C:C,MATCH(A23,Data1!A:A,0))</f>
        <v>L</v>
      </c>
      <c r="E23" s="200" t="str">
        <f>IF($C$6="No","No",IF(COUNTIF(Inputs!$K$359:$K$398,$A23)&gt;0,"Yes","No"))</f>
        <v>No</v>
      </c>
      <c r="F23" s="404"/>
      <c r="G23" s="62">
        <f>INDEX('4_RatesSplit'!K:K,MATCH($A23,'4_RatesSplit'!$A:$A,0))</f>
        <v>0</v>
      </c>
      <c r="H23" s="171">
        <f>INDEX('4_RatesSplit'!L:L,MATCH($A23,'4_RatesSplit'!$A:$A,0))</f>
        <v>0</v>
      </c>
      <c r="I23" s="167">
        <f>INDEX('4_RatesSplit'!M:M,MATCH($A23,'4_RatesSplit'!$A:$A,0))</f>
        <v>0</v>
      </c>
      <c r="J23" s="167">
        <f>INDEX('4_RatesSplit'!N:N,MATCH($A23,'4_RatesSplit'!$A:$A,0))</f>
        <v>0</v>
      </c>
      <c r="K23" s="167">
        <f>INDEX('4_RatesSplit'!O:O,MATCH($A23,'4_RatesSplit'!$A:$A,0))</f>
        <v>0</v>
      </c>
      <c r="L23" s="167">
        <f>INDEX('4_RatesSplit'!P:P,MATCH($A23,'4_RatesSplit'!$A:$A,0))</f>
        <v>0</v>
      </c>
      <c r="M23" s="167">
        <f>INDEX('4_RatesSplit'!Q:Q,MATCH($A23,'4_RatesSplit'!$A:$A,0))</f>
        <v>0</v>
      </c>
      <c r="N23" s="167">
        <f>INDEX('4_RatesSplit'!R:R,MATCH($A23,'4_RatesSplit'!$A:$A,0))</f>
        <v>0</v>
      </c>
      <c r="O23" s="167">
        <f>INDEX('4_RatesSplit'!S:S,MATCH($A23,'4_RatesSplit'!$A:$A,0))</f>
        <v>0</v>
      </c>
      <c r="P23" s="167">
        <f>INDEX('4_RatesSplit'!T:T,MATCH($A23,'4_RatesSplit'!$A:$A,0))</f>
        <v>0</v>
      </c>
      <c r="Q23" s="167">
        <f>INDEX('4_RatesSplit'!U:U,MATCH($A23,'4_RatesSplit'!$A:$A,0))</f>
        <v>0</v>
      </c>
      <c r="R23" s="167">
        <f>INDEX('4_RatesSplit'!V:V,MATCH($A23,'4_RatesSplit'!$A:$A,0))</f>
        <v>0</v>
      </c>
      <c r="S23" s="167">
        <f>INDEX('4_RatesSplit'!W:W,MATCH($A23,'4_RatesSplit'!$A:$A,0))</f>
        <v>0</v>
      </c>
      <c r="T23" s="167">
        <f>INDEX('4_RatesSplit'!X:X,MATCH($A23,'4_RatesSplit'!$A:$A,0))</f>
        <v>0</v>
      </c>
      <c r="U23" s="167">
        <f>INDEX('4_RatesSplit'!Y:Y,MATCH($A23,'4_RatesSplit'!$A:$A,0))</f>
        <v>0</v>
      </c>
      <c r="V23" s="167">
        <f>INDEX('4_RatesSplit'!Z:Z,MATCH($A23,'4_RatesSplit'!$A:$A,0))</f>
        <v>0</v>
      </c>
      <c r="W23" s="167">
        <f>INDEX('4_RatesSplit'!AA:AA,MATCH($A23,'4_RatesSplit'!$A:$A,0))</f>
        <v>0</v>
      </c>
      <c r="X23" s="18"/>
      <c r="Y23" s="168" t="e">
        <f ca="1">INDEX('4_RatesSplit'!AT:AT,MATCH($A23,'4_RatesSplit'!$A:$A,0))</f>
        <v>#REF!</v>
      </c>
      <c r="Z23" s="168" t="e">
        <f ca="1">INDEX('4_RatesSplit'!AU:AU,MATCH($A23,'4_RatesSplit'!$A:$A,0))</f>
        <v>#REF!</v>
      </c>
      <c r="AA23" s="168" t="e">
        <f ca="1">INDEX('4_RatesSplit'!AV:AV,MATCH($A23,'4_RatesSplit'!$A:$A,0))</f>
        <v>#REF!</v>
      </c>
      <c r="AB23" s="168" t="e">
        <f ca="1">INDEX('4_RatesSplit'!AW:AW,MATCH($A23,'4_RatesSplit'!$A:$A,0))</f>
        <v>#REF!</v>
      </c>
      <c r="AC23" s="168" t="e">
        <f ca="1">INDEX('4_RatesSplit'!AX:AX,MATCH($A23,'4_RatesSplit'!$A:$A,0))</f>
        <v>#REF!</v>
      </c>
      <c r="AD23" s="168" t="e">
        <f ca="1">INDEX('4_RatesSplit'!AY:AY,MATCH($A23,'4_RatesSplit'!$A:$A,0))</f>
        <v>#REF!</v>
      </c>
      <c r="AE23" s="168" t="e">
        <f ca="1">INDEX('4_RatesSplit'!AZ:AZ,MATCH($A23,'4_RatesSplit'!$A:$A,0))</f>
        <v>#REF!</v>
      </c>
      <c r="AF23" s="168" t="e">
        <f ca="1">INDEX('4_RatesSplit'!BA:BA,MATCH($A23,'4_RatesSplit'!$A:$A,0))</f>
        <v>#REF!</v>
      </c>
      <c r="AG23" s="168" t="e">
        <f ca="1">INDEX('4_RatesSplit'!BB:BB,MATCH($A23,'4_RatesSplit'!$A:$A,0))</f>
        <v>#REF!</v>
      </c>
      <c r="AH23" s="168" t="e">
        <f ca="1">INDEX('4_RatesSplit'!BC:BC,MATCH($A23,'4_RatesSplit'!$A:$A,0))</f>
        <v>#REF!</v>
      </c>
      <c r="AI23" s="168" t="e">
        <f ca="1">INDEX('4_RatesSplit'!BD:BD,MATCH($A23,'4_RatesSplit'!$A:$A,0))</f>
        <v>#REF!</v>
      </c>
      <c r="AJ23" s="168" t="e">
        <f ca="1">INDEX('4_RatesSplit'!BE:BE,MATCH($A23,'4_RatesSplit'!$A:$A,0))</f>
        <v>#REF!</v>
      </c>
      <c r="AK23" s="168" t="e">
        <f ca="1">INDEX('4_RatesSplit'!BF:BF,MATCH($A23,'4_RatesSplit'!$A:$A,0))</f>
        <v>#REF!</v>
      </c>
      <c r="AL23" s="168" t="e">
        <f ca="1">INDEX('4_RatesSplit'!BG:BG,MATCH($A23,'4_RatesSplit'!$A:$A,0))</f>
        <v>#REF!</v>
      </c>
      <c r="AM23" s="168" t="e">
        <f ca="1">INDEX('4_RatesSplit'!BH:BH,MATCH($A23,'4_RatesSplit'!$A:$A,0))</f>
        <v>#REF!</v>
      </c>
      <c r="AN23" s="198" t="e">
        <f ca="1">INDEX('4_RatesSplit'!BI:BI,MATCH($A23,'4_RatesSplit'!$A:$A,0))</f>
        <v>#REF!</v>
      </c>
      <c r="AO23" s="114"/>
      <c r="AP23" s="167" t="e">
        <f t="shared" ca="1" si="78"/>
        <v>#REF!</v>
      </c>
      <c r="AQ23" s="167" t="e">
        <f t="shared" ca="1" si="79"/>
        <v>#REF!</v>
      </c>
      <c r="AR23" s="167" t="e">
        <f t="shared" ca="1" si="80"/>
        <v>#REF!</v>
      </c>
      <c r="AS23" s="167" t="e">
        <f t="shared" ca="1" si="81"/>
        <v>#REF!</v>
      </c>
      <c r="AT23" s="167" t="e">
        <f t="shared" ca="1" si="82"/>
        <v>#REF!</v>
      </c>
      <c r="AU23" s="167" t="e">
        <f t="shared" ca="1" si="83"/>
        <v>#REF!</v>
      </c>
      <c r="AV23" s="167" t="e">
        <f t="shared" ca="1" si="84"/>
        <v>#REF!</v>
      </c>
      <c r="AW23" s="167" t="e">
        <f t="shared" ca="1" si="85"/>
        <v>#REF!</v>
      </c>
      <c r="AX23" s="167" t="e">
        <f t="shared" ca="1" si="86"/>
        <v>#REF!</v>
      </c>
      <c r="AY23" s="167" t="e">
        <f t="shared" ca="1" si="87"/>
        <v>#REF!</v>
      </c>
      <c r="AZ23" s="167" t="e">
        <f t="shared" ca="1" si="88"/>
        <v>#REF!</v>
      </c>
      <c r="BA23" s="167" t="e">
        <f t="shared" ca="1" si="89"/>
        <v>#REF!</v>
      </c>
      <c r="BB23" s="167" t="e">
        <f t="shared" ca="1" si="90"/>
        <v>#REF!</v>
      </c>
      <c r="BC23" s="167" t="e">
        <f t="shared" ca="1" si="91"/>
        <v>#REF!</v>
      </c>
      <c r="BD23" s="167" t="e">
        <f t="shared" ca="1" si="92"/>
        <v>#REF!</v>
      </c>
      <c r="BE23" s="167" t="e">
        <f t="shared" ca="1" si="93"/>
        <v>#REF!</v>
      </c>
      <c r="BF23" s="18"/>
      <c r="BG23" s="168">
        <f>INDEX('2_Needs'!$F:$F,MATCH($A23,'2_Needs'!$A:$A,0))</f>
        <v>4.6249010717819084E-3</v>
      </c>
      <c r="BH23" s="114"/>
      <c r="BI23" s="167">
        <f t="shared" ref="BI23:BX23" si="169">IF(BI$3="reset",$BG23*BI$6,BH23*(1+$C$4))</f>
        <v>0</v>
      </c>
      <c r="BJ23" s="167">
        <f t="shared" si="169"/>
        <v>0</v>
      </c>
      <c r="BK23" s="167">
        <f t="shared" si="169"/>
        <v>0</v>
      </c>
      <c r="BL23" s="167">
        <f t="shared" si="169"/>
        <v>0</v>
      </c>
      <c r="BM23" s="167">
        <f t="shared" si="169"/>
        <v>0</v>
      </c>
      <c r="BN23" s="167">
        <f t="shared" si="169"/>
        <v>0</v>
      </c>
      <c r="BO23" s="167">
        <f t="shared" si="169"/>
        <v>0</v>
      </c>
      <c r="BP23" s="167">
        <f t="shared" si="169"/>
        <v>0</v>
      </c>
      <c r="BQ23" s="167">
        <f t="shared" si="169"/>
        <v>0</v>
      </c>
      <c r="BR23" s="167">
        <f t="shared" si="169"/>
        <v>0</v>
      </c>
      <c r="BS23" s="167">
        <f t="shared" si="169"/>
        <v>0</v>
      </c>
      <c r="BT23" s="167">
        <f t="shared" si="169"/>
        <v>0</v>
      </c>
      <c r="BU23" s="167">
        <f t="shared" si="169"/>
        <v>0</v>
      </c>
      <c r="BV23" s="167">
        <f t="shared" si="169"/>
        <v>0</v>
      </c>
      <c r="BW23" s="167">
        <f t="shared" si="169"/>
        <v>0</v>
      </c>
      <c r="BX23" s="167">
        <f t="shared" si="169"/>
        <v>0</v>
      </c>
      <c r="BZ23" s="167" t="e">
        <f t="shared" ca="1" si="7"/>
        <v>#REF!</v>
      </c>
      <c r="CA23" s="167" t="e">
        <f t="shared" ca="1" si="8"/>
        <v>#REF!</v>
      </c>
      <c r="CB23" s="167" t="e">
        <f t="shared" ca="1" si="9"/>
        <v>#REF!</v>
      </c>
      <c r="CC23" s="167" t="e">
        <f t="shared" ca="1" si="10"/>
        <v>#REF!</v>
      </c>
      <c r="CD23" s="167" t="e">
        <f t="shared" ca="1" si="11"/>
        <v>#REF!</v>
      </c>
      <c r="CE23" s="167" t="e">
        <f t="shared" ca="1" si="12"/>
        <v>#REF!</v>
      </c>
      <c r="CF23" s="167" t="e">
        <f t="shared" ca="1" si="13"/>
        <v>#REF!</v>
      </c>
      <c r="CG23" s="167" t="e">
        <f t="shared" ca="1" si="14"/>
        <v>#REF!</v>
      </c>
      <c r="CH23" s="167" t="e">
        <f t="shared" ca="1" si="15"/>
        <v>#REF!</v>
      </c>
      <c r="CI23" s="167" t="e">
        <f t="shared" ca="1" si="16"/>
        <v>#REF!</v>
      </c>
      <c r="CJ23" s="167" t="e">
        <f t="shared" ca="1" si="17"/>
        <v>#REF!</v>
      </c>
      <c r="CK23" s="167" t="e">
        <f t="shared" ca="1" si="18"/>
        <v>#REF!</v>
      </c>
      <c r="CL23" s="167" t="e">
        <f t="shared" ca="1" si="19"/>
        <v>#REF!</v>
      </c>
      <c r="CM23" s="167" t="e">
        <f t="shared" ca="1" si="20"/>
        <v>#REF!</v>
      </c>
      <c r="CN23" s="167" t="e">
        <f t="shared" ca="1" si="21"/>
        <v>#REF!</v>
      </c>
      <c r="CO23" s="167" t="e">
        <f t="shared" ca="1" si="22"/>
        <v>#REF!</v>
      </c>
      <c r="CQ23" s="167" t="e">
        <f t="shared" ca="1" si="23"/>
        <v>#REF!</v>
      </c>
      <c r="CR23" s="167" t="e">
        <f t="shared" ca="1" si="24"/>
        <v>#REF!</v>
      </c>
      <c r="CS23" s="167" t="e">
        <f t="shared" ca="1" si="25"/>
        <v>#REF!</v>
      </c>
      <c r="CT23" s="167" t="e">
        <f t="shared" ca="1" si="26"/>
        <v>#REF!</v>
      </c>
      <c r="CU23" s="167" t="e">
        <f t="shared" ca="1" si="27"/>
        <v>#REF!</v>
      </c>
      <c r="CV23" s="167" t="e">
        <f t="shared" ca="1" si="28"/>
        <v>#REF!</v>
      </c>
      <c r="CW23" s="167" t="e">
        <f t="shared" ca="1" si="29"/>
        <v>#REF!</v>
      </c>
      <c r="CX23" s="167" t="e">
        <f t="shared" ca="1" si="30"/>
        <v>#REF!</v>
      </c>
      <c r="CY23" s="167" t="e">
        <f t="shared" ca="1" si="31"/>
        <v>#REF!</v>
      </c>
      <c r="CZ23" s="167" t="e">
        <f t="shared" ca="1" si="32"/>
        <v>#REF!</v>
      </c>
      <c r="DA23" s="167" t="e">
        <f t="shared" ca="1" si="33"/>
        <v>#REF!</v>
      </c>
      <c r="DB23" s="167" t="e">
        <f t="shared" ca="1" si="34"/>
        <v>#REF!</v>
      </c>
      <c r="DC23" s="167" t="e">
        <f t="shared" ca="1" si="35"/>
        <v>#REF!</v>
      </c>
      <c r="DD23" s="167" t="e">
        <f t="shared" ca="1" si="36"/>
        <v>#REF!</v>
      </c>
      <c r="DE23" s="167" t="e">
        <f t="shared" ca="1" si="37"/>
        <v>#REF!</v>
      </c>
      <c r="DF23" s="167" t="e">
        <f t="shared" ca="1" si="38"/>
        <v>#REF!</v>
      </c>
      <c r="DH23" s="167">
        <f t="shared" si="39"/>
        <v>0</v>
      </c>
      <c r="DI23" s="167">
        <f t="shared" si="40"/>
        <v>0</v>
      </c>
      <c r="DJ23" s="167">
        <f t="shared" si="41"/>
        <v>0</v>
      </c>
      <c r="DK23" s="167">
        <f t="shared" si="42"/>
        <v>0</v>
      </c>
      <c r="DL23" s="167">
        <f t="shared" si="43"/>
        <v>0</v>
      </c>
      <c r="DM23" s="167">
        <f t="shared" si="44"/>
        <v>0</v>
      </c>
      <c r="DN23" s="167">
        <f t="shared" si="45"/>
        <v>0</v>
      </c>
      <c r="DO23" s="167">
        <f t="shared" si="46"/>
        <v>0</v>
      </c>
      <c r="DP23" s="167">
        <f t="shared" si="47"/>
        <v>0</v>
      </c>
      <c r="DQ23" s="167">
        <f t="shared" si="48"/>
        <v>0</v>
      </c>
      <c r="DR23" s="167">
        <f t="shared" si="49"/>
        <v>0</v>
      </c>
      <c r="DS23" s="167">
        <f t="shared" si="50"/>
        <v>0</v>
      </c>
      <c r="DT23" s="167">
        <f t="shared" si="51"/>
        <v>0</v>
      </c>
      <c r="DU23" s="167">
        <f t="shared" si="52"/>
        <v>0</v>
      </c>
      <c r="DV23" s="167">
        <f t="shared" si="53"/>
        <v>0</v>
      </c>
      <c r="DW23" s="167">
        <f t="shared" si="54"/>
        <v>0</v>
      </c>
      <c r="DY23" s="167" t="e">
        <f t="shared" ca="1" si="95"/>
        <v>#REF!</v>
      </c>
      <c r="DZ23" s="167" t="e">
        <f t="shared" ca="1" si="96"/>
        <v>#REF!</v>
      </c>
      <c r="EA23" s="167" t="e">
        <f t="shared" ca="1" si="97"/>
        <v>#REF!</v>
      </c>
      <c r="EB23" s="167" t="e">
        <f t="shared" ca="1" si="98"/>
        <v>#REF!</v>
      </c>
      <c r="EC23" s="167" t="e">
        <f t="shared" ca="1" si="99"/>
        <v>#REF!</v>
      </c>
      <c r="ED23" s="167" t="e">
        <f t="shared" ca="1" si="100"/>
        <v>#REF!</v>
      </c>
      <c r="EE23" s="167" t="e">
        <f t="shared" ca="1" si="101"/>
        <v>#REF!</v>
      </c>
      <c r="EF23" s="167" t="e">
        <f t="shared" ca="1" si="102"/>
        <v>#REF!</v>
      </c>
      <c r="EG23" s="167" t="e">
        <f t="shared" ca="1" si="103"/>
        <v>#REF!</v>
      </c>
      <c r="EH23" s="167" t="e">
        <f t="shared" ca="1" si="104"/>
        <v>#REF!</v>
      </c>
      <c r="EI23" s="167" t="e">
        <f t="shared" ca="1" si="105"/>
        <v>#REF!</v>
      </c>
      <c r="EJ23" s="167" t="e">
        <f t="shared" ca="1" si="106"/>
        <v>#REF!</v>
      </c>
      <c r="EK23" s="167" t="e">
        <f t="shared" ca="1" si="107"/>
        <v>#REF!</v>
      </c>
      <c r="EL23" s="167" t="e">
        <f t="shared" ca="1" si="108"/>
        <v>#REF!</v>
      </c>
      <c r="EM23" s="167" t="e">
        <f t="shared" ca="1" si="109"/>
        <v>#REF!</v>
      </c>
      <c r="EN23" s="167" t="e">
        <f t="shared" ca="1" si="110"/>
        <v>#REF!</v>
      </c>
      <c r="EP23" s="167">
        <f t="shared" si="111"/>
        <v>0</v>
      </c>
      <c r="EQ23" s="167">
        <f t="shared" si="112"/>
        <v>0</v>
      </c>
      <c r="ER23" s="167">
        <f t="shared" si="113"/>
        <v>0</v>
      </c>
      <c r="ES23" s="167">
        <f t="shared" si="114"/>
        <v>0</v>
      </c>
      <c r="ET23" s="167">
        <f t="shared" si="115"/>
        <v>0</v>
      </c>
      <c r="EU23" s="167">
        <f t="shared" si="116"/>
        <v>0</v>
      </c>
      <c r="EV23" s="167">
        <f t="shared" si="117"/>
        <v>0</v>
      </c>
      <c r="EW23" s="167">
        <f t="shared" si="118"/>
        <v>0</v>
      </c>
      <c r="EX23" s="167">
        <f t="shared" si="119"/>
        <v>0</v>
      </c>
      <c r="EY23" s="167">
        <f t="shared" si="120"/>
        <v>0</v>
      </c>
      <c r="EZ23" s="167">
        <f t="shared" si="121"/>
        <v>0</v>
      </c>
      <c r="FA23" s="167">
        <f t="shared" si="122"/>
        <v>0</v>
      </c>
      <c r="FB23" s="167">
        <f t="shared" si="123"/>
        <v>0</v>
      </c>
      <c r="FC23" s="167">
        <f t="shared" si="124"/>
        <v>0</v>
      </c>
      <c r="FD23" s="167">
        <f t="shared" si="125"/>
        <v>0</v>
      </c>
      <c r="FE23" s="167">
        <f t="shared" si="126"/>
        <v>0</v>
      </c>
      <c r="FG23" s="167">
        <f t="shared" si="127"/>
        <v>0</v>
      </c>
      <c r="FH23" s="167">
        <f t="shared" si="128"/>
        <v>0</v>
      </c>
      <c r="FI23" s="167">
        <f t="shared" si="129"/>
        <v>0</v>
      </c>
      <c r="FJ23" s="167">
        <f t="shared" si="130"/>
        <v>0</v>
      </c>
      <c r="FK23" s="167">
        <f t="shared" si="131"/>
        <v>0</v>
      </c>
      <c r="FL23" s="167">
        <f t="shared" si="132"/>
        <v>0</v>
      </c>
      <c r="FM23" s="167">
        <f t="shared" si="133"/>
        <v>0</v>
      </c>
      <c r="FN23" s="167">
        <f t="shared" si="134"/>
        <v>0</v>
      </c>
      <c r="FO23" s="167">
        <f t="shared" si="135"/>
        <v>0</v>
      </c>
      <c r="FP23" s="167">
        <f t="shared" si="136"/>
        <v>0</v>
      </c>
      <c r="FQ23" s="167">
        <f t="shared" si="137"/>
        <v>0</v>
      </c>
      <c r="FR23" s="167">
        <f t="shared" si="138"/>
        <v>0</v>
      </c>
      <c r="FS23" s="167">
        <f t="shared" si="139"/>
        <v>0</v>
      </c>
      <c r="FT23" s="167">
        <f t="shared" si="140"/>
        <v>0</v>
      </c>
      <c r="FU23" s="167">
        <f t="shared" si="141"/>
        <v>0</v>
      </c>
      <c r="FV23" s="167">
        <f t="shared" si="142"/>
        <v>0</v>
      </c>
      <c r="FX23" s="167">
        <f t="shared" si="143"/>
        <v>0</v>
      </c>
      <c r="FY23" s="167">
        <f t="shared" si="144"/>
        <v>0</v>
      </c>
      <c r="FZ23" s="167">
        <f t="shared" si="145"/>
        <v>0</v>
      </c>
      <c r="GA23" s="167">
        <f t="shared" si="146"/>
        <v>0</v>
      </c>
      <c r="GB23" s="167">
        <f t="shared" si="147"/>
        <v>0</v>
      </c>
      <c r="GC23" s="167">
        <f t="shared" si="148"/>
        <v>0</v>
      </c>
      <c r="GD23" s="167">
        <f t="shared" si="149"/>
        <v>0</v>
      </c>
      <c r="GE23" s="167">
        <f t="shared" si="150"/>
        <v>0</v>
      </c>
      <c r="GF23" s="167">
        <f t="shared" si="151"/>
        <v>0</v>
      </c>
      <c r="GG23" s="167">
        <f t="shared" si="152"/>
        <v>0</v>
      </c>
      <c r="GH23" s="167">
        <f t="shared" si="153"/>
        <v>0</v>
      </c>
      <c r="GI23" s="167">
        <f t="shared" si="154"/>
        <v>0</v>
      </c>
      <c r="GJ23" s="167">
        <f t="shared" si="155"/>
        <v>0</v>
      </c>
      <c r="GK23" s="167">
        <f t="shared" si="156"/>
        <v>0</v>
      </c>
      <c r="GL23" s="167">
        <f t="shared" si="157"/>
        <v>0</v>
      </c>
      <c r="GM23" s="167">
        <f t="shared" si="158"/>
        <v>0</v>
      </c>
      <c r="GO23" s="167" t="e">
        <f t="shared" ca="1" si="159"/>
        <v>#REF!</v>
      </c>
      <c r="GP23" s="167" t="e">
        <f t="shared" ca="1" si="59"/>
        <v>#REF!</v>
      </c>
      <c r="GQ23" s="167" t="e">
        <f t="shared" ca="1" si="59"/>
        <v>#REF!</v>
      </c>
      <c r="GR23" s="167" t="e">
        <f t="shared" ca="1" si="59"/>
        <v>#REF!</v>
      </c>
      <c r="GS23" s="167" t="e">
        <f t="shared" ca="1" si="59"/>
        <v>#REF!</v>
      </c>
      <c r="GT23" s="167" t="e">
        <f t="shared" ca="1" si="59"/>
        <v>#REF!</v>
      </c>
      <c r="GU23" s="167" t="e">
        <f t="shared" ca="1" si="59"/>
        <v>#REF!</v>
      </c>
      <c r="GV23" s="167" t="e">
        <f t="shared" ca="1" si="59"/>
        <v>#REF!</v>
      </c>
      <c r="GW23" s="167" t="e">
        <f t="shared" ca="1" si="59"/>
        <v>#REF!</v>
      </c>
      <c r="GX23" s="167" t="e">
        <f t="shared" ca="1" si="59"/>
        <v>#REF!</v>
      </c>
      <c r="GY23" s="167" t="e">
        <f t="shared" ca="1" si="59"/>
        <v>#REF!</v>
      </c>
      <c r="GZ23" s="167" t="e">
        <f t="shared" ca="1" si="59"/>
        <v>#REF!</v>
      </c>
      <c r="HA23" s="167" t="e">
        <f t="shared" ca="1" si="59"/>
        <v>#REF!</v>
      </c>
      <c r="HB23" s="167" t="e">
        <f t="shared" ca="1" si="59"/>
        <v>#REF!</v>
      </c>
      <c r="HC23" s="167" t="e">
        <f t="shared" ca="1" si="59"/>
        <v>#REF!</v>
      </c>
      <c r="HD23" s="167" t="e">
        <f t="shared" ca="1" si="59"/>
        <v>#REF!</v>
      </c>
      <c r="HF23" s="167" t="e">
        <f t="shared" ca="1" si="60"/>
        <v>#REF!</v>
      </c>
      <c r="HG23" s="167" t="e">
        <f t="shared" ca="1" si="61"/>
        <v>#REF!</v>
      </c>
      <c r="HH23" s="167" t="e">
        <f t="shared" ca="1" si="62"/>
        <v>#REF!</v>
      </c>
      <c r="HI23" s="167" t="e">
        <f t="shared" ca="1" si="63"/>
        <v>#REF!</v>
      </c>
      <c r="HJ23" s="167" t="e">
        <f t="shared" ca="1" si="64"/>
        <v>#REF!</v>
      </c>
      <c r="HK23" s="167" t="e">
        <f t="shared" ca="1" si="65"/>
        <v>#REF!</v>
      </c>
      <c r="HL23" s="167" t="e">
        <f t="shared" ca="1" si="66"/>
        <v>#REF!</v>
      </c>
      <c r="HM23" s="167" t="e">
        <f t="shared" ca="1" si="67"/>
        <v>#REF!</v>
      </c>
      <c r="HN23" s="167" t="e">
        <f t="shared" ca="1" si="68"/>
        <v>#REF!</v>
      </c>
      <c r="HO23" s="167" t="e">
        <f t="shared" ca="1" si="69"/>
        <v>#REF!</v>
      </c>
      <c r="HP23" s="167" t="e">
        <f t="shared" ca="1" si="70"/>
        <v>#REF!</v>
      </c>
      <c r="HQ23" s="167" t="e">
        <f t="shared" ca="1" si="71"/>
        <v>#REF!</v>
      </c>
      <c r="HR23" s="167" t="e">
        <f t="shared" ca="1" si="72"/>
        <v>#REF!</v>
      </c>
      <c r="HS23" s="167" t="e">
        <f t="shared" ca="1" si="73"/>
        <v>#REF!</v>
      </c>
      <c r="HT23" s="167" t="e">
        <f t="shared" ca="1" si="74"/>
        <v>#REF!</v>
      </c>
      <c r="HU23" s="167" t="e">
        <f t="shared" ca="1" si="75"/>
        <v>#REF!</v>
      </c>
      <c r="HW23" s="167" t="e">
        <f t="shared" ca="1" si="76"/>
        <v>#REF!</v>
      </c>
      <c r="HX23" s="167">
        <f t="shared" si="77"/>
        <v>0</v>
      </c>
      <c r="HY23" s="167" t="e">
        <f t="shared" ca="1" si="160"/>
        <v>#REF!</v>
      </c>
      <c r="HZ23" s="219" t="e">
        <f t="shared" ca="1" si="161"/>
        <v>#REF!</v>
      </c>
    </row>
    <row r="24" spans="1:234" s="48" customFormat="1">
      <c r="A24" s="3" t="s">
        <v>44</v>
      </c>
      <c r="B24" s="202" t="str">
        <f>INDEX('Ref1'!$E:$E,MATCH(A24,'Ref1'!$A:$A,0))</f>
        <v>Barnet</v>
      </c>
      <c r="C24" s="42" t="str">
        <f>INDEX(Data1!B:B,MATCH(A24,Data1!A:A,0))</f>
        <v>OLB</v>
      </c>
      <c r="D24" s="253" t="str">
        <f>INDEX(Data1!C:C,MATCH(A24,Data1!A:A,0))</f>
        <v>L</v>
      </c>
      <c r="E24" s="200" t="str">
        <f>IF($C$6="No","No",IF(COUNTIF(Inputs!$K$359:$K$398,$A24)&gt;0,"Yes","No"))</f>
        <v>No</v>
      </c>
      <c r="F24" s="404"/>
      <c r="G24" s="62">
        <f>INDEX('4_RatesSplit'!K:K,MATCH($A24,'4_RatesSplit'!$A:$A,0))</f>
        <v>0</v>
      </c>
      <c r="H24" s="171">
        <f>INDEX('4_RatesSplit'!L:L,MATCH($A24,'4_RatesSplit'!$A:$A,0))</f>
        <v>0</v>
      </c>
      <c r="I24" s="167">
        <f>INDEX('4_RatesSplit'!M:M,MATCH($A24,'4_RatesSplit'!$A:$A,0))</f>
        <v>0</v>
      </c>
      <c r="J24" s="167">
        <f>INDEX('4_RatesSplit'!N:N,MATCH($A24,'4_RatesSplit'!$A:$A,0))</f>
        <v>0</v>
      </c>
      <c r="K24" s="167">
        <f>INDEX('4_RatesSplit'!O:O,MATCH($A24,'4_RatesSplit'!$A:$A,0))</f>
        <v>0</v>
      </c>
      <c r="L24" s="167">
        <f>INDEX('4_RatesSplit'!P:P,MATCH($A24,'4_RatesSplit'!$A:$A,0))</f>
        <v>0</v>
      </c>
      <c r="M24" s="167">
        <f>INDEX('4_RatesSplit'!Q:Q,MATCH($A24,'4_RatesSplit'!$A:$A,0))</f>
        <v>0</v>
      </c>
      <c r="N24" s="167">
        <f>INDEX('4_RatesSplit'!R:R,MATCH($A24,'4_RatesSplit'!$A:$A,0))</f>
        <v>0</v>
      </c>
      <c r="O24" s="167">
        <f>INDEX('4_RatesSplit'!S:S,MATCH($A24,'4_RatesSplit'!$A:$A,0))</f>
        <v>0</v>
      </c>
      <c r="P24" s="167">
        <f>INDEX('4_RatesSplit'!T:T,MATCH($A24,'4_RatesSplit'!$A:$A,0))</f>
        <v>0</v>
      </c>
      <c r="Q24" s="167">
        <f>INDEX('4_RatesSplit'!U:U,MATCH($A24,'4_RatesSplit'!$A:$A,0))</f>
        <v>0</v>
      </c>
      <c r="R24" s="167">
        <f>INDEX('4_RatesSplit'!V:V,MATCH($A24,'4_RatesSplit'!$A:$A,0))</f>
        <v>0</v>
      </c>
      <c r="S24" s="167">
        <f>INDEX('4_RatesSplit'!W:W,MATCH($A24,'4_RatesSplit'!$A:$A,0))</f>
        <v>0</v>
      </c>
      <c r="T24" s="167">
        <f>INDEX('4_RatesSplit'!X:X,MATCH($A24,'4_RatesSplit'!$A:$A,0))</f>
        <v>0</v>
      </c>
      <c r="U24" s="167">
        <f>INDEX('4_RatesSplit'!Y:Y,MATCH($A24,'4_RatesSplit'!$A:$A,0))</f>
        <v>0</v>
      </c>
      <c r="V24" s="167">
        <f>INDEX('4_RatesSplit'!Z:Z,MATCH($A24,'4_RatesSplit'!$A:$A,0))</f>
        <v>0</v>
      </c>
      <c r="W24" s="167">
        <f>INDEX('4_RatesSplit'!AA:AA,MATCH($A24,'4_RatesSplit'!$A:$A,0))</f>
        <v>0</v>
      </c>
      <c r="X24" s="18"/>
      <c r="Y24" s="168" t="e">
        <f ca="1">INDEX('4_RatesSplit'!AT:AT,MATCH($A24,'4_RatesSplit'!$A:$A,0))</f>
        <v>#REF!</v>
      </c>
      <c r="Z24" s="168" t="e">
        <f ca="1">INDEX('4_RatesSplit'!AU:AU,MATCH($A24,'4_RatesSplit'!$A:$A,0))</f>
        <v>#REF!</v>
      </c>
      <c r="AA24" s="168" t="e">
        <f ca="1">INDEX('4_RatesSplit'!AV:AV,MATCH($A24,'4_RatesSplit'!$A:$A,0))</f>
        <v>#REF!</v>
      </c>
      <c r="AB24" s="168" t="e">
        <f ca="1">INDEX('4_RatesSplit'!AW:AW,MATCH($A24,'4_RatesSplit'!$A:$A,0))</f>
        <v>#REF!</v>
      </c>
      <c r="AC24" s="168" t="e">
        <f ca="1">INDEX('4_RatesSplit'!AX:AX,MATCH($A24,'4_RatesSplit'!$A:$A,0))</f>
        <v>#REF!</v>
      </c>
      <c r="AD24" s="168" t="e">
        <f ca="1">INDEX('4_RatesSplit'!AY:AY,MATCH($A24,'4_RatesSplit'!$A:$A,0))</f>
        <v>#REF!</v>
      </c>
      <c r="AE24" s="168" t="e">
        <f ca="1">INDEX('4_RatesSplit'!AZ:AZ,MATCH($A24,'4_RatesSplit'!$A:$A,0))</f>
        <v>#REF!</v>
      </c>
      <c r="AF24" s="168" t="e">
        <f ca="1">INDEX('4_RatesSplit'!BA:BA,MATCH($A24,'4_RatesSplit'!$A:$A,0))</f>
        <v>#REF!</v>
      </c>
      <c r="AG24" s="168" t="e">
        <f ca="1">INDEX('4_RatesSplit'!BB:BB,MATCH($A24,'4_RatesSplit'!$A:$A,0))</f>
        <v>#REF!</v>
      </c>
      <c r="AH24" s="168" t="e">
        <f ca="1">INDEX('4_RatesSplit'!BC:BC,MATCH($A24,'4_RatesSplit'!$A:$A,0))</f>
        <v>#REF!</v>
      </c>
      <c r="AI24" s="168" t="e">
        <f ca="1">INDEX('4_RatesSplit'!BD:BD,MATCH($A24,'4_RatesSplit'!$A:$A,0))</f>
        <v>#REF!</v>
      </c>
      <c r="AJ24" s="168" t="e">
        <f ca="1">INDEX('4_RatesSplit'!BE:BE,MATCH($A24,'4_RatesSplit'!$A:$A,0))</f>
        <v>#REF!</v>
      </c>
      <c r="AK24" s="168" t="e">
        <f ca="1">INDEX('4_RatesSplit'!BF:BF,MATCH($A24,'4_RatesSplit'!$A:$A,0))</f>
        <v>#REF!</v>
      </c>
      <c r="AL24" s="168" t="e">
        <f ca="1">INDEX('4_RatesSplit'!BG:BG,MATCH($A24,'4_RatesSplit'!$A:$A,0))</f>
        <v>#REF!</v>
      </c>
      <c r="AM24" s="168" t="e">
        <f ca="1">INDEX('4_RatesSplit'!BH:BH,MATCH($A24,'4_RatesSplit'!$A:$A,0))</f>
        <v>#REF!</v>
      </c>
      <c r="AN24" s="198" t="e">
        <f ca="1">INDEX('4_RatesSplit'!BI:BI,MATCH($A24,'4_RatesSplit'!$A:$A,0))</f>
        <v>#REF!</v>
      </c>
      <c r="AO24" s="114"/>
      <c r="AP24" s="167" t="e">
        <f t="shared" ca="1" si="78"/>
        <v>#REF!</v>
      </c>
      <c r="AQ24" s="167" t="e">
        <f t="shared" ca="1" si="79"/>
        <v>#REF!</v>
      </c>
      <c r="AR24" s="167" t="e">
        <f t="shared" ca="1" si="80"/>
        <v>#REF!</v>
      </c>
      <c r="AS24" s="167" t="e">
        <f t="shared" ca="1" si="81"/>
        <v>#REF!</v>
      </c>
      <c r="AT24" s="167" t="e">
        <f t="shared" ca="1" si="82"/>
        <v>#REF!</v>
      </c>
      <c r="AU24" s="167" t="e">
        <f t="shared" ca="1" si="83"/>
        <v>#REF!</v>
      </c>
      <c r="AV24" s="167" t="e">
        <f t="shared" ca="1" si="84"/>
        <v>#REF!</v>
      </c>
      <c r="AW24" s="167" t="e">
        <f t="shared" ca="1" si="85"/>
        <v>#REF!</v>
      </c>
      <c r="AX24" s="167" t="e">
        <f t="shared" ca="1" si="86"/>
        <v>#REF!</v>
      </c>
      <c r="AY24" s="167" t="e">
        <f t="shared" ca="1" si="87"/>
        <v>#REF!</v>
      </c>
      <c r="AZ24" s="167" t="e">
        <f t="shared" ca="1" si="88"/>
        <v>#REF!</v>
      </c>
      <c r="BA24" s="167" t="e">
        <f t="shared" ca="1" si="89"/>
        <v>#REF!</v>
      </c>
      <c r="BB24" s="167" t="e">
        <f t="shared" ca="1" si="90"/>
        <v>#REF!</v>
      </c>
      <c r="BC24" s="167" t="e">
        <f t="shared" ca="1" si="91"/>
        <v>#REF!</v>
      </c>
      <c r="BD24" s="167" t="e">
        <f t="shared" ca="1" si="92"/>
        <v>#REF!</v>
      </c>
      <c r="BE24" s="167" t="e">
        <f t="shared" ca="1" si="93"/>
        <v>#REF!</v>
      </c>
      <c r="BF24" s="18"/>
      <c r="BG24" s="168">
        <f>INDEX('2_Needs'!$F:$F,MATCH($A24,'2_Needs'!$A:$A,0))</f>
        <v>4.7076233607376864E-3</v>
      </c>
      <c r="BH24" s="114"/>
      <c r="BI24" s="167">
        <f t="shared" ref="BI24:BX24" si="170">IF(BI$3="reset",$BG24*BI$6,BH24*(1+$C$4))</f>
        <v>0</v>
      </c>
      <c r="BJ24" s="167">
        <f t="shared" si="170"/>
        <v>0</v>
      </c>
      <c r="BK24" s="167">
        <f t="shared" si="170"/>
        <v>0</v>
      </c>
      <c r="BL24" s="167">
        <f t="shared" si="170"/>
        <v>0</v>
      </c>
      <c r="BM24" s="167">
        <f t="shared" si="170"/>
        <v>0</v>
      </c>
      <c r="BN24" s="167">
        <f t="shared" si="170"/>
        <v>0</v>
      </c>
      <c r="BO24" s="167">
        <f t="shared" si="170"/>
        <v>0</v>
      </c>
      <c r="BP24" s="167">
        <f t="shared" si="170"/>
        <v>0</v>
      </c>
      <c r="BQ24" s="167">
        <f t="shared" si="170"/>
        <v>0</v>
      </c>
      <c r="BR24" s="167">
        <f t="shared" si="170"/>
        <v>0</v>
      </c>
      <c r="BS24" s="167">
        <f t="shared" si="170"/>
        <v>0</v>
      </c>
      <c r="BT24" s="167">
        <f t="shared" si="170"/>
        <v>0</v>
      </c>
      <c r="BU24" s="167">
        <f t="shared" si="170"/>
        <v>0</v>
      </c>
      <c r="BV24" s="167">
        <f t="shared" si="170"/>
        <v>0</v>
      </c>
      <c r="BW24" s="167">
        <f t="shared" si="170"/>
        <v>0</v>
      </c>
      <c r="BX24" s="167">
        <f t="shared" si="170"/>
        <v>0</v>
      </c>
      <c r="BZ24" s="167" t="e">
        <f t="shared" ca="1" si="7"/>
        <v>#REF!</v>
      </c>
      <c r="CA24" s="167" t="e">
        <f t="shared" ca="1" si="8"/>
        <v>#REF!</v>
      </c>
      <c r="CB24" s="167" t="e">
        <f t="shared" ca="1" si="9"/>
        <v>#REF!</v>
      </c>
      <c r="CC24" s="167" t="e">
        <f t="shared" ca="1" si="10"/>
        <v>#REF!</v>
      </c>
      <c r="CD24" s="167" t="e">
        <f t="shared" ca="1" si="11"/>
        <v>#REF!</v>
      </c>
      <c r="CE24" s="167" t="e">
        <f t="shared" ca="1" si="12"/>
        <v>#REF!</v>
      </c>
      <c r="CF24" s="167" t="e">
        <f t="shared" ca="1" si="13"/>
        <v>#REF!</v>
      </c>
      <c r="CG24" s="167" t="e">
        <f t="shared" ca="1" si="14"/>
        <v>#REF!</v>
      </c>
      <c r="CH24" s="167" t="e">
        <f t="shared" ca="1" si="15"/>
        <v>#REF!</v>
      </c>
      <c r="CI24" s="167" t="e">
        <f t="shared" ca="1" si="16"/>
        <v>#REF!</v>
      </c>
      <c r="CJ24" s="167" t="e">
        <f t="shared" ca="1" si="17"/>
        <v>#REF!</v>
      </c>
      <c r="CK24" s="167" t="e">
        <f t="shared" ca="1" si="18"/>
        <v>#REF!</v>
      </c>
      <c r="CL24" s="167" t="e">
        <f t="shared" ca="1" si="19"/>
        <v>#REF!</v>
      </c>
      <c r="CM24" s="167" t="e">
        <f t="shared" ca="1" si="20"/>
        <v>#REF!</v>
      </c>
      <c r="CN24" s="167" t="e">
        <f t="shared" ca="1" si="21"/>
        <v>#REF!</v>
      </c>
      <c r="CO24" s="167" t="e">
        <f t="shared" ca="1" si="22"/>
        <v>#REF!</v>
      </c>
      <c r="CQ24" s="167" t="e">
        <f t="shared" ca="1" si="23"/>
        <v>#REF!</v>
      </c>
      <c r="CR24" s="167" t="e">
        <f t="shared" ca="1" si="24"/>
        <v>#REF!</v>
      </c>
      <c r="CS24" s="167" t="e">
        <f t="shared" ca="1" si="25"/>
        <v>#REF!</v>
      </c>
      <c r="CT24" s="167" t="e">
        <f t="shared" ca="1" si="26"/>
        <v>#REF!</v>
      </c>
      <c r="CU24" s="167" t="e">
        <f t="shared" ca="1" si="27"/>
        <v>#REF!</v>
      </c>
      <c r="CV24" s="167" t="e">
        <f t="shared" ca="1" si="28"/>
        <v>#REF!</v>
      </c>
      <c r="CW24" s="167" t="e">
        <f t="shared" ca="1" si="29"/>
        <v>#REF!</v>
      </c>
      <c r="CX24" s="167" t="e">
        <f t="shared" ca="1" si="30"/>
        <v>#REF!</v>
      </c>
      <c r="CY24" s="167" t="e">
        <f t="shared" ca="1" si="31"/>
        <v>#REF!</v>
      </c>
      <c r="CZ24" s="167" t="e">
        <f t="shared" ca="1" si="32"/>
        <v>#REF!</v>
      </c>
      <c r="DA24" s="167" t="e">
        <f t="shared" ca="1" si="33"/>
        <v>#REF!</v>
      </c>
      <c r="DB24" s="167" t="e">
        <f t="shared" ca="1" si="34"/>
        <v>#REF!</v>
      </c>
      <c r="DC24" s="167" t="e">
        <f t="shared" ca="1" si="35"/>
        <v>#REF!</v>
      </c>
      <c r="DD24" s="167" t="e">
        <f t="shared" ca="1" si="36"/>
        <v>#REF!</v>
      </c>
      <c r="DE24" s="167" t="e">
        <f t="shared" ca="1" si="37"/>
        <v>#REF!</v>
      </c>
      <c r="DF24" s="167" t="e">
        <f t="shared" ca="1" si="38"/>
        <v>#REF!</v>
      </c>
      <c r="DH24" s="167">
        <f t="shared" si="39"/>
        <v>0</v>
      </c>
      <c r="DI24" s="167">
        <f t="shared" si="40"/>
        <v>0</v>
      </c>
      <c r="DJ24" s="167">
        <f t="shared" si="41"/>
        <v>0</v>
      </c>
      <c r="DK24" s="167">
        <f t="shared" si="42"/>
        <v>0</v>
      </c>
      <c r="DL24" s="167">
        <f t="shared" si="43"/>
        <v>0</v>
      </c>
      <c r="DM24" s="167">
        <f t="shared" si="44"/>
        <v>0</v>
      </c>
      <c r="DN24" s="167">
        <f t="shared" si="45"/>
        <v>0</v>
      </c>
      <c r="DO24" s="167">
        <f t="shared" si="46"/>
        <v>0</v>
      </c>
      <c r="DP24" s="167">
        <f t="shared" si="47"/>
        <v>0</v>
      </c>
      <c r="DQ24" s="167">
        <f t="shared" si="48"/>
        <v>0</v>
      </c>
      <c r="DR24" s="167">
        <f t="shared" si="49"/>
        <v>0</v>
      </c>
      <c r="DS24" s="167">
        <f t="shared" si="50"/>
        <v>0</v>
      </c>
      <c r="DT24" s="167">
        <f t="shared" si="51"/>
        <v>0</v>
      </c>
      <c r="DU24" s="167">
        <f t="shared" si="52"/>
        <v>0</v>
      </c>
      <c r="DV24" s="167">
        <f t="shared" si="53"/>
        <v>0</v>
      </c>
      <c r="DW24" s="167">
        <f t="shared" si="54"/>
        <v>0</v>
      </c>
      <c r="DY24" s="167" t="e">
        <f t="shared" ca="1" si="95"/>
        <v>#REF!</v>
      </c>
      <c r="DZ24" s="167" t="e">
        <f t="shared" ca="1" si="96"/>
        <v>#REF!</v>
      </c>
      <c r="EA24" s="167" t="e">
        <f t="shared" ca="1" si="97"/>
        <v>#REF!</v>
      </c>
      <c r="EB24" s="167" t="e">
        <f t="shared" ca="1" si="98"/>
        <v>#REF!</v>
      </c>
      <c r="EC24" s="167" t="e">
        <f t="shared" ca="1" si="99"/>
        <v>#REF!</v>
      </c>
      <c r="ED24" s="167" t="e">
        <f t="shared" ca="1" si="100"/>
        <v>#REF!</v>
      </c>
      <c r="EE24" s="167" t="e">
        <f t="shared" ca="1" si="101"/>
        <v>#REF!</v>
      </c>
      <c r="EF24" s="167" t="e">
        <f t="shared" ca="1" si="102"/>
        <v>#REF!</v>
      </c>
      <c r="EG24" s="167" t="e">
        <f t="shared" ca="1" si="103"/>
        <v>#REF!</v>
      </c>
      <c r="EH24" s="167" t="e">
        <f t="shared" ca="1" si="104"/>
        <v>#REF!</v>
      </c>
      <c r="EI24" s="167" t="e">
        <f t="shared" ca="1" si="105"/>
        <v>#REF!</v>
      </c>
      <c r="EJ24" s="167" t="e">
        <f t="shared" ca="1" si="106"/>
        <v>#REF!</v>
      </c>
      <c r="EK24" s="167" t="e">
        <f t="shared" ca="1" si="107"/>
        <v>#REF!</v>
      </c>
      <c r="EL24" s="167" t="e">
        <f t="shared" ca="1" si="108"/>
        <v>#REF!</v>
      </c>
      <c r="EM24" s="167" t="e">
        <f t="shared" ca="1" si="109"/>
        <v>#REF!</v>
      </c>
      <c r="EN24" s="167" t="e">
        <f t="shared" ca="1" si="110"/>
        <v>#REF!</v>
      </c>
      <c r="EP24" s="167">
        <f t="shared" si="111"/>
        <v>0</v>
      </c>
      <c r="EQ24" s="167">
        <f t="shared" si="112"/>
        <v>0</v>
      </c>
      <c r="ER24" s="167">
        <f t="shared" si="113"/>
        <v>0</v>
      </c>
      <c r="ES24" s="167">
        <f t="shared" si="114"/>
        <v>0</v>
      </c>
      <c r="ET24" s="167">
        <f t="shared" si="115"/>
        <v>0</v>
      </c>
      <c r="EU24" s="167">
        <f t="shared" si="116"/>
        <v>0</v>
      </c>
      <c r="EV24" s="167">
        <f t="shared" si="117"/>
        <v>0</v>
      </c>
      <c r="EW24" s="167">
        <f t="shared" si="118"/>
        <v>0</v>
      </c>
      <c r="EX24" s="167">
        <f t="shared" si="119"/>
        <v>0</v>
      </c>
      <c r="EY24" s="167">
        <f t="shared" si="120"/>
        <v>0</v>
      </c>
      <c r="EZ24" s="167">
        <f t="shared" si="121"/>
        <v>0</v>
      </c>
      <c r="FA24" s="167">
        <f t="shared" si="122"/>
        <v>0</v>
      </c>
      <c r="FB24" s="167">
        <f t="shared" si="123"/>
        <v>0</v>
      </c>
      <c r="FC24" s="167">
        <f t="shared" si="124"/>
        <v>0</v>
      </c>
      <c r="FD24" s="167">
        <f t="shared" si="125"/>
        <v>0</v>
      </c>
      <c r="FE24" s="167">
        <f t="shared" si="126"/>
        <v>0</v>
      </c>
      <c r="FG24" s="167">
        <f t="shared" si="127"/>
        <v>0</v>
      </c>
      <c r="FH24" s="167">
        <f t="shared" si="128"/>
        <v>0</v>
      </c>
      <c r="FI24" s="167">
        <f t="shared" si="129"/>
        <v>0</v>
      </c>
      <c r="FJ24" s="167">
        <f t="shared" si="130"/>
        <v>0</v>
      </c>
      <c r="FK24" s="167">
        <f t="shared" si="131"/>
        <v>0</v>
      </c>
      <c r="FL24" s="167">
        <f t="shared" si="132"/>
        <v>0</v>
      </c>
      <c r="FM24" s="167">
        <f t="shared" si="133"/>
        <v>0</v>
      </c>
      <c r="FN24" s="167">
        <f t="shared" si="134"/>
        <v>0</v>
      </c>
      <c r="FO24" s="167">
        <f t="shared" si="135"/>
        <v>0</v>
      </c>
      <c r="FP24" s="167">
        <f t="shared" si="136"/>
        <v>0</v>
      </c>
      <c r="FQ24" s="167">
        <f t="shared" si="137"/>
        <v>0</v>
      </c>
      <c r="FR24" s="167">
        <f t="shared" si="138"/>
        <v>0</v>
      </c>
      <c r="FS24" s="167">
        <f t="shared" si="139"/>
        <v>0</v>
      </c>
      <c r="FT24" s="167">
        <f t="shared" si="140"/>
        <v>0</v>
      </c>
      <c r="FU24" s="167">
        <f t="shared" si="141"/>
        <v>0</v>
      </c>
      <c r="FV24" s="167">
        <f t="shared" si="142"/>
        <v>0</v>
      </c>
      <c r="FX24" s="167">
        <f t="shared" si="143"/>
        <v>0</v>
      </c>
      <c r="FY24" s="167">
        <f t="shared" si="144"/>
        <v>0</v>
      </c>
      <c r="FZ24" s="167">
        <f t="shared" si="145"/>
        <v>0</v>
      </c>
      <c r="GA24" s="167">
        <f t="shared" si="146"/>
        <v>0</v>
      </c>
      <c r="GB24" s="167">
        <f t="shared" si="147"/>
        <v>0</v>
      </c>
      <c r="GC24" s="167">
        <f t="shared" si="148"/>
        <v>0</v>
      </c>
      <c r="GD24" s="167">
        <f t="shared" si="149"/>
        <v>0</v>
      </c>
      <c r="GE24" s="167">
        <f t="shared" si="150"/>
        <v>0</v>
      </c>
      <c r="GF24" s="167">
        <f t="shared" si="151"/>
        <v>0</v>
      </c>
      <c r="GG24" s="167">
        <f t="shared" si="152"/>
        <v>0</v>
      </c>
      <c r="GH24" s="167">
        <f t="shared" si="153"/>
        <v>0</v>
      </c>
      <c r="GI24" s="167">
        <f t="shared" si="154"/>
        <v>0</v>
      </c>
      <c r="GJ24" s="167">
        <f t="shared" si="155"/>
        <v>0</v>
      </c>
      <c r="GK24" s="167">
        <f t="shared" si="156"/>
        <v>0</v>
      </c>
      <c r="GL24" s="167">
        <f t="shared" si="157"/>
        <v>0</v>
      </c>
      <c r="GM24" s="167">
        <f t="shared" si="158"/>
        <v>0</v>
      </c>
      <c r="GO24" s="167" t="e">
        <f t="shared" ca="1" si="159"/>
        <v>#REF!</v>
      </c>
      <c r="GP24" s="167" t="e">
        <f t="shared" ca="1" si="59"/>
        <v>#REF!</v>
      </c>
      <c r="GQ24" s="167" t="e">
        <f t="shared" ca="1" si="59"/>
        <v>#REF!</v>
      </c>
      <c r="GR24" s="167" t="e">
        <f t="shared" ca="1" si="59"/>
        <v>#REF!</v>
      </c>
      <c r="GS24" s="167" t="e">
        <f t="shared" ca="1" si="59"/>
        <v>#REF!</v>
      </c>
      <c r="GT24" s="167" t="e">
        <f t="shared" ca="1" si="59"/>
        <v>#REF!</v>
      </c>
      <c r="GU24" s="167" t="e">
        <f t="shared" ca="1" si="59"/>
        <v>#REF!</v>
      </c>
      <c r="GV24" s="167" t="e">
        <f t="shared" ca="1" si="59"/>
        <v>#REF!</v>
      </c>
      <c r="GW24" s="167" t="e">
        <f t="shared" ca="1" si="59"/>
        <v>#REF!</v>
      </c>
      <c r="GX24" s="167" t="e">
        <f t="shared" ca="1" si="59"/>
        <v>#REF!</v>
      </c>
      <c r="GY24" s="167" t="e">
        <f t="shared" ca="1" si="59"/>
        <v>#REF!</v>
      </c>
      <c r="GZ24" s="167" t="e">
        <f t="shared" ca="1" si="59"/>
        <v>#REF!</v>
      </c>
      <c r="HA24" s="167" t="e">
        <f t="shared" ca="1" si="59"/>
        <v>#REF!</v>
      </c>
      <c r="HB24" s="167" t="e">
        <f t="shared" ca="1" si="59"/>
        <v>#REF!</v>
      </c>
      <c r="HC24" s="167" t="e">
        <f t="shared" ca="1" si="59"/>
        <v>#REF!</v>
      </c>
      <c r="HD24" s="167" t="e">
        <f t="shared" ca="1" si="59"/>
        <v>#REF!</v>
      </c>
      <c r="HF24" s="167" t="e">
        <f t="shared" ca="1" si="60"/>
        <v>#REF!</v>
      </c>
      <c r="HG24" s="167" t="e">
        <f t="shared" ca="1" si="61"/>
        <v>#REF!</v>
      </c>
      <c r="HH24" s="167" t="e">
        <f t="shared" ca="1" si="62"/>
        <v>#REF!</v>
      </c>
      <c r="HI24" s="167" t="e">
        <f t="shared" ca="1" si="63"/>
        <v>#REF!</v>
      </c>
      <c r="HJ24" s="167" t="e">
        <f t="shared" ca="1" si="64"/>
        <v>#REF!</v>
      </c>
      <c r="HK24" s="167" t="e">
        <f t="shared" ca="1" si="65"/>
        <v>#REF!</v>
      </c>
      <c r="HL24" s="167" t="e">
        <f t="shared" ca="1" si="66"/>
        <v>#REF!</v>
      </c>
      <c r="HM24" s="167" t="e">
        <f t="shared" ca="1" si="67"/>
        <v>#REF!</v>
      </c>
      <c r="HN24" s="167" t="e">
        <f t="shared" ca="1" si="68"/>
        <v>#REF!</v>
      </c>
      <c r="HO24" s="167" t="e">
        <f t="shared" ca="1" si="69"/>
        <v>#REF!</v>
      </c>
      <c r="HP24" s="167" t="e">
        <f t="shared" ca="1" si="70"/>
        <v>#REF!</v>
      </c>
      <c r="HQ24" s="167" t="e">
        <f t="shared" ca="1" si="71"/>
        <v>#REF!</v>
      </c>
      <c r="HR24" s="167" t="e">
        <f t="shared" ca="1" si="72"/>
        <v>#REF!</v>
      </c>
      <c r="HS24" s="167" t="e">
        <f t="shared" ca="1" si="73"/>
        <v>#REF!</v>
      </c>
      <c r="HT24" s="167" t="e">
        <f t="shared" ca="1" si="74"/>
        <v>#REF!</v>
      </c>
      <c r="HU24" s="167" t="e">
        <f t="shared" ca="1" si="75"/>
        <v>#REF!</v>
      </c>
      <c r="HW24" s="167" t="e">
        <f t="shared" ca="1" si="76"/>
        <v>#REF!</v>
      </c>
      <c r="HX24" s="167">
        <f t="shared" si="77"/>
        <v>0</v>
      </c>
      <c r="HY24" s="167" t="e">
        <f t="shared" ca="1" si="160"/>
        <v>#REF!</v>
      </c>
      <c r="HZ24" s="219" t="e">
        <f t="shared" ca="1" si="161"/>
        <v>#REF!</v>
      </c>
    </row>
    <row r="25" spans="1:234" s="48" customFormat="1">
      <c r="A25" s="3" t="s">
        <v>46</v>
      </c>
      <c r="B25" s="202" t="str">
        <f>INDEX('Ref1'!$E:$E,MATCH(A25,'Ref1'!$A:$A,0))</f>
        <v>Barnsley</v>
      </c>
      <c r="C25" s="42" t="str">
        <f>INDEX(Data1!B:B,MATCH(A25,Data1!A:A,0))</f>
        <v>MD</v>
      </c>
      <c r="D25" s="253" t="str">
        <f>INDEX(Data1!C:C,MATCH(A25,Data1!A:A,0))</f>
        <v>YH</v>
      </c>
      <c r="E25" s="200" t="str">
        <f>IF($C$6="No","No",IF(COUNTIF(Inputs!$K$359:$K$398,$A25)&gt;0,"Yes","No"))</f>
        <v>No</v>
      </c>
      <c r="F25" s="404"/>
      <c r="G25" s="62">
        <f>INDEX('4_RatesSplit'!K:K,MATCH($A25,'4_RatesSplit'!$A:$A,0))</f>
        <v>0</v>
      </c>
      <c r="H25" s="171">
        <f>INDEX('4_RatesSplit'!L:L,MATCH($A25,'4_RatesSplit'!$A:$A,0))</f>
        <v>0</v>
      </c>
      <c r="I25" s="167">
        <f>INDEX('4_RatesSplit'!M:M,MATCH($A25,'4_RatesSplit'!$A:$A,0))</f>
        <v>0</v>
      </c>
      <c r="J25" s="167">
        <f>INDEX('4_RatesSplit'!N:N,MATCH($A25,'4_RatesSplit'!$A:$A,0))</f>
        <v>0</v>
      </c>
      <c r="K25" s="167">
        <f>INDEX('4_RatesSplit'!O:O,MATCH($A25,'4_RatesSplit'!$A:$A,0))</f>
        <v>0</v>
      </c>
      <c r="L25" s="167">
        <f>INDEX('4_RatesSplit'!P:P,MATCH($A25,'4_RatesSplit'!$A:$A,0))</f>
        <v>0</v>
      </c>
      <c r="M25" s="167">
        <f>INDEX('4_RatesSplit'!Q:Q,MATCH($A25,'4_RatesSplit'!$A:$A,0))</f>
        <v>0</v>
      </c>
      <c r="N25" s="167">
        <f>INDEX('4_RatesSplit'!R:R,MATCH($A25,'4_RatesSplit'!$A:$A,0))</f>
        <v>0</v>
      </c>
      <c r="O25" s="167">
        <f>INDEX('4_RatesSplit'!S:S,MATCH($A25,'4_RatesSplit'!$A:$A,0))</f>
        <v>0</v>
      </c>
      <c r="P25" s="167">
        <f>INDEX('4_RatesSplit'!T:T,MATCH($A25,'4_RatesSplit'!$A:$A,0))</f>
        <v>0</v>
      </c>
      <c r="Q25" s="167">
        <f>INDEX('4_RatesSplit'!U:U,MATCH($A25,'4_RatesSplit'!$A:$A,0))</f>
        <v>0</v>
      </c>
      <c r="R25" s="167">
        <f>INDEX('4_RatesSplit'!V:V,MATCH($A25,'4_RatesSplit'!$A:$A,0))</f>
        <v>0</v>
      </c>
      <c r="S25" s="167">
        <f>INDEX('4_RatesSplit'!W:W,MATCH($A25,'4_RatesSplit'!$A:$A,0))</f>
        <v>0</v>
      </c>
      <c r="T25" s="167">
        <f>INDEX('4_RatesSplit'!X:X,MATCH($A25,'4_RatesSplit'!$A:$A,0))</f>
        <v>0</v>
      </c>
      <c r="U25" s="167">
        <f>INDEX('4_RatesSplit'!Y:Y,MATCH($A25,'4_RatesSplit'!$A:$A,0))</f>
        <v>0</v>
      </c>
      <c r="V25" s="167">
        <f>INDEX('4_RatesSplit'!Z:Z,MATCH($A25,'4_RatesSplit'!$A:$A,0))</f>
        <v>0</v>
      </c>
      <c r="W25" s="167">
        <f>INDEX('4_RatesSplit'!AA:AA,MATCH($A25,'4_RatesSplit'!$A:$A,0))</f>
        <v>0</v>
      </c>
      <c r="X25" s="18"/>
      <c r="Y25" s="168" t="e">
        <f ca="1">INDEX('4_RatesSplit'!AT:AT,MATCH($A25,'4_RatesSplit'!$A:$A,0))</f>
        <v>#REF!</v>
      </c>
      <c r="Z25" s="168" t="e">
        <f ca="1">INDEX('4_RatesSplit'!AU:AU,MATCH($A25,'4_RatesSplit'!$A:$A,0))</f>
        <v>#REF!</v>
      </c>
      <c r="AA25" s="168" t="e">
        <f ca="1">INDEX('4_RatesSplit'!AV:AV,MATCH($A25,'4_RatesSplit'!$A:$A,0))</f>
        <v>#REF!</v>
      </c>
      <c r="AB25" s="168" t="e">
        <f ca="1">INDEX('4_RatesSplit'!AW:AW,MATCH($A25,'4_RatesSplit'!$A:$A,0))</f>
        <v>#REF!</v>
      </c>
      <c r="AC25" s="168" t="e">
        <f ca="1">INDEX('4_RatesSplit'!AX:AX,MATCH($A25,'4_RatesSplit'!$A:$A,0))</f>
        <v>#REF!</v>
      </c>
      <c r="AD25" s="168" t="e">
        <f ca="1">INDEX('4_RatesSplit'!AY:AY,MATCH($A25,'4_RatesSplit'!$A:$A,0))</f>
        <v>#REF!</v>
      </c>
      <c r="AE25" s="168" t="e">
        <f ca="1">INDEX('4_RatesSplit'!AZ:AZ,MATCH($A25,'4_RatesSplit'!$A:$A,0))</f>
        <v>#REF!</v>
      </c>
      <c r="AF25" s="168" t="e">
        <f ca="1">INDEX('4_RatesSplit'!BA:BA,MATCH($A25,'4_RatesSplit'!$A:$A,0))</f>
        <v>#REF!</v>
      </c>
      <c r="AG25" s="168" t="e">
        <f ca="1">INDEX('4_RatesSplit'!BB:BB,MATCH($A25,'4_RatesSplit'!$A:$A,0))</f>
        <v>#REF!</v>
      </c>
      <c r="AH25" s="168" t="e">
        <f ca="1">INDEX('4_RatesSplit'!BC:BC,MATCH($A25,'4_RatesSplit'!$A:$A,0))</f>
        <v>#REF!</v>
      </c>
      <c r="AI25" s="168" t="e">
        <f ca="1">INDEX('4_RatesSplit'!BD:BD,MATCH($A25,'4_RatesSplit'!$A:$A,0))</f>
        <v>#REF!</v>
      </c>
      <c r="AJ25" s="168" t="e">
        <f ca="1">INDEX('4_RatesSplit'!BE:BE,MATCH($A25,'4_RatesSplit'!$A:$A,0))</f>
        <v>#REF!</v>
      </c>
      <c r="AK25" s="168" t="e">
        <f ca="1">INDEX('4_RatesSplit'!BF:BF,MATCH($A25,'4_RatesSplit'!$A:$A,0))</f>
        <v>#REF!</v>
      </c>
      <c r="AL25" s="168" t="e">
        <f ca="1">INDEX('4_RatesSplit'!BG:BG,MATCH($A25,'4_RatesSplit'!$A:$A,0))</f>
        <v>#REF!</v>
      </c>
      <c r="AM25" s="168" t="e">
        <f ca="1">INDEX('4_RatesSplit'!BH:BH,MATCH($A25,'4_RatesSplit'!$A:$A,0))</f>
        <v>#REF!</v>
      </c>
      <c r="AN25" s="198" t="e">
        <f ca="1">INDEX('4_RatesSplit'!BI:BI,MATCH($A25,'4_RatesSplit'!$A:$A,0))</f>
        <v>#REF!</v>
      </c>
      <c r="AO25" s="114"/>
      <c r="AP25" s="167" t="e">
        <f t="shared" ca="1" si="78"/>
        <v>#REF!</v>
      </c>
      <c r="AQ25" s="167" t="e">
        <f t="shared" ca="1" si="79"/>
        <v>#REF!</v>
      </c>
      <c r="AR25" s="167" t="e">
        <f t="shared" ca="1" si="80"/>
        <v>#REF!</v>
      </c>
      <c r="AS25" s="167" t="e">
        <f t="shared" ca="1" si="81"/>
        <v>#REF!</v>
      </c>
      <c r="AT25" s="167" t="e">
        <f t="shared" ca="1" si="82"/>
        <v>#REF!</v>
      </c>
      <c r="AU25" s="167" t="e">
        <f t="shared" ca="1" si="83"/>
        <v>#REF!</v>
      </c>
      <c r="AV25" s="167" t="e">
        <f t="shared" ca="1" si="84"/>
        <v>#REF!</v>
      </c>
      <c r="AW25" s="167" t="e">
        <f t="shared" ca="1" si="85"/>
        <v>#REF!</v>
      </c>
      <c r="AX25" s="167" t="e">
        <f t="shared" ca="1" si="86"/>
        <v>#REF!</v>
      </c>
      <c r="AY25" s="167" t="e">
        <f t="shared" ca="1" si="87"/>
        <v>#REF!</v>
      </c>
      <c r="AZ25" s="167" t="e">
        <f t="shared" ca="1" si="88"/>
        <v>#REF!</v>
      </c>
      <c r="BA25" s="167" t="e">
        <f t="shared" ca="1" si="89"/>
        <v>#REF!</v>
      </c>
      <c r="BB25" s="167" t="e">
        <f t="shared" ca="1" si="90"/>
        <v>#REF!</v>
      </c>
      <c r="BC25" s="167" t="e">
        <f t="shared" ca="1" si="91"/>
        <v>#REF!</v>
      </c>
      <c r="BD25" s="167" t="e">
        <f t="shared" ca="1" si="92"/>
        <v>#REF!</v>
      </c>
      <c r="BE25" s="167" t="e">
        <f t="shared" ca="1" si="93"/>
        <v>#REF!</v>
      </c>
      <c r="BF25" s="18"/>
      <c r="BG25" s="168">
        <f>INDEX('2_Needs'!$F:$F,MATCH($A25,'2_Needs'!$A:$A,0))</f>
        <v>4.5636461392433028E-3</v>
      </c>
      <c r="BH25" s="114"/>
      <c r="BI25" s="167">
        <f t="shared" ref="BI25:BX25" si="171">IF(BI$3="reset",$BG25*BI$6,BH25*(1+$C$4))</f>
        <v>0</v>
      </c>
      <c r="BJ25" s="167">
        <f t="shared" si="171"/>
        <v>0</v>
      </c>
      <c r="BK25" s="167">
        <f t="shared" si="171"/>
        <v>0</v>
      </c>
      <c r="BL25" s="167">
        <f t="shared" si="171"/>
        <v>0</v>
      </c>
      <c r="BM25" s="167">
        <f t="shared" si="171"/>
        <v>0</v>
      </c>
      <c r="BN25" s="167">
        <f t="shared" si="171"/>
        <v>0</v>
      </c>
      <c r="BO25" s="167">
        <f t="shared" si="171"/>
        <v>0</v>
      </c>
      <c r="BP25" s="167">
        <f t="shared" si="171"/>
        <v>0</v>
      </c>
      <c r="BQ25" s="167">
        <f t="shared" si="171"/>
        <v>0</v>
      </c>
      <c r="BR25" s="167">
        <f t="shared" si="171"/>
        <v>0</v>
      </c>
      <c r="BS25" s="167">
        <f t="shared" si="171"/>
        <v>0</v>
      </c>
      <c r="BT25" s="167">
        <f t="shared" si="171"/>
        <v>0</v>
      </c>
      <c r="BU25" s="167">
        <f t="shared" si="171"/>
        <v>0</v>
      </c>
      <c r="BV25" s="167">
        <f t="shared" si="171"/>
        <v>0</v>
      </c>
      <c r="BW25" s="167">
        <f t="shared" si="171"/>
        <v>0</v>
      </c>
      <c r="BX25" s="167">
        <f t="shared" si="171"/>
        <v>0</v>
      </c>
      <c r="BZ25" s="167" t="e">
        <f t="shared" ca="1" si="7"/>
        <v>#REF!</v>
      </c>
      <c r="CA25" s="167" t="e">
        <f t="shared" ca="1" si="8"/>
        <v>#REF!</v>
      </c>
      <c r="CB25" s="167" t="e">
        <f t="shared" ca="1" si="9"/>
        <v>#REF!</v>
      </c>
      <c r="CC25" s="167" t="e">
        <f t="shared" ca="1" si="10"/>
        <v>#REF!</v>
      </c>
      <c r="CD25" s="167" t="e">
        <f t="shared" ca="1" si="11"/>
        <v>#REF!</v>
      </c>
      <c r="CE25" s="167" t="e">
        <f t="shared" ca="1" si="12"/>
        <v>#REF!</v>
      </c>
      <c r="CF25" s="167" t="e">
        <f t="shared" ca="1" si="13"/>
        <v>#REF!</v>
      </c>
      <c r="CG25" s="167" t="e">
        <f t="shared" ca="1" si="14"/>
        <v>#REF!</v>
      </c>
      <c r="CH25" s="167" t="e">
        <f t="shared" ca="1" si="15"/>
        <v>#REF!</v>
      </c>
      <c r="CI25" s="167" t="e">
        <f t="shared" ca="1" si="16"/>
        <v>#REF!</v>
      </c>
      <c r="CJ25" s="167" t="e">
        <f t="shared" ca="1" si="17"/>
        <v>#REF!</v>
      </c>
      <c r="CK25" s="167" t="e">
        <f t="shared" ca="1" si="18"/>
        <v>#REF!</v>
      </c>
      <c r="CL25" s="167" t="e">
        <f t="shared" ca="1" si="19"/>
        <v>#REF!</v>
      </c>
      <c r="CM25" s="167" t="e">
        <f t="shared" ca="1" si="20"/>
        <v>#REF!</v>
      </c>
      <c r="CN25" s="167" t="e">
        <f t="shared" ca="1" si="21"/>
        <v>#REF!</v>
      </c>
      <c r="CO25" s="167" t="e">
        <f t="shared" ca="1" si="22"/>
        <v>#REF!</v>
      </c>
      <c r="CQ25" s="167" t="e">
        <f t="shared" ca="1" si="23"/>
        <v>#REF!</v>
      </c>
      <c r="CR25" s="167" t="e">
        <f t="shared" ca="1" si="24"/>
        <v>#REF!</v>
      </c>
      <c r="CS25" s="167" t="e">
        <f t="shared" ca="1" si="25"/>
        <v>#REF!</v>
      </c>
      <c r="CT25" s="167" t="e">
        <f t="shared" ca="1" si="26"/>
        <v>#REF!</v>
      </c>
      <c r="CU25" s="167" t="e">
        <f t="shared" ca="1" si="27"/>
        <v>#REF!</v>
      </c>
      <c r="CV25" s="167" t="e">
        <f t="shared" ca="1" si="28"/>
        <v>#REF!</v>
      </c>
      <c r="CW25" s="167" t="e">
        <f t="shared" ca="1" si="29"/>
        <v>#REF!</v>
      </c>
      <c r="CX25" s="167" t="e">
        <f t="shared" ca="1" si="30"/>
        <v>#REF!</v>
      </c>
      <c r="CY25" s="167" t="e">
        <f t="shared" ca="1" si="31"/>
        <v>#REF!</v>
      </c>
      <c r="CZ25" s="167" t="e">
        <f t="shared" ca="1" si="32"/>
        <v>#REF!</v>
      </c>
      <c r="DA25" s="167" t="e">
        <f t="shared" ca="1" si="33"/>
        <v>#REF!</v>
      </c>
      <c r="DB25" s="167" t="e">
        <f t="shared" ca="1" si="34"/>
        <v>#REF!</v>
      </c>
      <c r="DC25" s="167" t="e">
        <f t="shared" ca="1" si="35"/>
        <v>#REF!</v>
      </c>
      <c r="DD25" s="167" t="e">
        <f t="shared" ca="1" si="36"/>
        <v>#REF!</v>
      </c>
      <c r="DE25" s="167" t="e">
        <f t="shared" ca="1" si="37"/>
        <v>#REF!</v>
      </c>
      <c r="DF25" s="167" t="e">
        <f t="shared" ca="1" si="38"/>
        <v>#REF!</v>
      </c>
      <c r="DH25" s="167">
        <f t="shared" si="39"/>
        <v>0</v>
      </c>
      <c r="DI25" s="167">
        <f t="shared" si="40"/>
        <v>0</v>
      </c>
      <c r="DJ25" s="167">
        <f t="shared" si="41"/>
        <v>0</v>
      </c>
      <c r="DK25" s="167">
        <f t="shared" si="42"/>
        <v>0</v>
      </c>
      <c r="DL25" s="167">
        <f t="shared" si="43"/>
        <v>0</v>
      </c>
      <c r="DM25" s="167">
        <f t="shared" si="44"/>
        <v>0</v>
      </c>
      <c r="DN25" s="167">
        <f t="shared" si="45"/>
        <v>0</v>
      </c>
      <c r="DO25" s="167">
        <f t="shared" si="46"/>
        <v>0</v>
      </c>
      <c r="DP25" s="167">
        <f t="shared" si="47"/>
        <v>0</v>
      </c>
      <c r="DQ25" s="167">
        <f t="shared" si="48"/>
        <v>0</v>
      </c>
      <c r="DR25" s="167">
        <f t="shared" si="49"/>
        <v>0</v>
      </c>
      <c r="DS25" s="167">
        <f t="shared" si="50"/>
        <v>0</v>
      </c>
      <c r="DT25" s="167">
        <f t="shared" si="51"/>
        <v>0</v>
      </c>
      <c r="DU25" s="167">
        <f t="shared" si="52"/>
        <v>0</v>
      </c>
      <c r="DV25" s="167">
        <f t="shared" si="53"/>
        <v>0</v>
      </c>
      <c r="DW25" s="167">
        <f t="shared" si="54"/>
        <v>0</v>
      </c>
      <c r="DY25" s="167" t="e">
        <f t="shared" ca="1" si="95"/>
        <v>#REF!</v>
      </c>
      <c r="DZ25" s="167" t="e">
        <f t="shared" ca="1" si="96"/>
        <v>#REF!</v>
      </c>
      <c r="EA25" s="167" t="e">
        <f t="shared" ca="1" si="97"/>
        <v>#REF!</v>
      </c>
      <c r="EB25" s="167" t="e">
        <f t="shared" ca="1" si="98"/>
        <v>#REF!</v>
      </c>
      <c r="EC25" s="167" t="e">
        <f t="shared" ca="1" si="99"/>
        <v>#REF!</v>
      </c>
      <c r="ED25" s="167" t="e">
        <f t="shared" ca="1" si="100"/>
        <v>#REF!</v>
      </c>
      <c r="EE25" s="167" t="e">
        <f t="shared" ca="1" si="101"/>
        <v>#REF!</v>
      </c>
      <c r="EF25" s="167" t="e">
        <f t="shared" ca="1" si="102"/>
        <v>#REF!</v>
      </c>
      <c r="EG25" s="167" t="e">
        <f t="shared" ca="1" si="103"/>
        <v>#REF!</v>
      </c>
      <c r="EH25" s="167" t="e">
        <f t="shared" ca="1" si="104"/>
        <v>#REF!</v>
      </c>
      <c r="EI25" s="167" t="e">
        <f t="shared" ca="1" si="105"/>
        <v>#REF!</v>
      </c>
      <c r="EJ25" s="167" t="e">
        <f t="shared" ca="1" si="106"/>
        <v>#REF!</v>
      </c>
      <c r="EK25" s="167" t="e">
        <f t="shared" ca="1" si="107"/>
        <v>#REF!</v>
      </c>
      <c r="EL25" s="167" t="e">
        <f t="shared" ca="1" si="108"/>
        <v>#REF!</v>
      </c>
      <c r="EM25" s="167" t="e">
        <f t="shared" ca="1" si="109"/>
        <v>#REF!</v>
      </c>
      <c r="EN25" s="167" t="e">
        <f t="shared" ca="1" si="110"/>
        <v>#REF!</v>
      </c>
      <c r="EP25" s="167">
        <f t="shared" si="111"/>
        <v>0</v>
      </c>
      <c r="EQ25" s="167">
        <f t="shared" si="112"/>
        <v>0</v>
      </c>
      <c r="ER25" s="167">
        <f t="shared" si="113"/>
        <v>0</v>
      </c>
      <c r="ES25" s="167">
        <f t="shared" si="114"/>
        <v>0</v>
      </c>
      <c r="ET25" s="167">
        <f t="shared" si="115"/>
        <v>0</v>
      </c>
      <c r="EU25" s="167">
        <f t="shared" si="116"/>
        <v>0</v>
      </c>
      <c r="EV25" s="167">
        <f t="shared" si="117"/>
        <v>0</v>
      </c>
      <c r="EW25" s="167">
        <f t="shared" si="118"/>
        <v>0</v>
      </c>
      <c r="EX25" s="167">
        <f t="shared" si="119"/>
        <v>0</v>
      </c>
      <c r="EY25" s="167">
        <f t="shared" si="120"/>
        <v>0</v>
      </c>
      <c r="EZ25" s="167">
        <f t="shared" si="121"/>
        <v>0</v>
      </c>
      <c r="FA25" s="167">
        <f t="shared" si="122"/>
        <v>0</v>
      </c>
      <c r="FB25" s="167">
        <f t="shared" si="123"/>
        <v>0</v>
      </c>
      <c r="FC25" s="167">
        <f t="shared" si="124"/>
        <v>0</v>
      </c>
      <c r="FD25" s="167">
        <f t="shared" si="125"/>
        <v>0</v>
      </c>
      <c r="FE25" s="167">
        <f t="shared" si="126"/>
        <v>0</v>
      </c>
      <c r="FG25" s="167">
        <f t="shared" si="127"/>
        <v>0</v>
      </c>
      <c r="FH25" s="167">
        <f t="shared" si="128"/>
        <v>0</v>
      </c>
      <c r="FI25" s="167">
        <f t="shared" si="129"/>
        <v>0</v>
      </c>
      <c r="FJ25" s="167">
        <f t="shared" si="130"/>
        <v>0</v>
      </c>
      <c r="FK25" s="167">
        <f t="shared" si="131"/>
        <v>0</v>
      </c>
      <c r="FL25" s="167">
        <f t="shared" si="132"/>
        <v>0</v>
      </c>
      <c r="FM25" s="167">
        <f t="shared" si="133"/>
        <v>0</v>
      </c>
      <c r="FN25" s="167">
        <f t="shared" si="134"/>
        <v>0</v>
      </c>
      <c r="FO25" s="167">
        <f t="shared" si="135"/>
        <v>0</v>
      </c>
      <c r="FP25" s="167">
        <f t="shared" si="136"/>
        <v>0</v>
      </c>
      <c r="FQ25" s="167">
        <f t="shared" si="137"/>
        <v>0</v>
      </c>
      <c r="FR25" s="167">
        <f t="shared" si="138"/>
        <v>0</v>
      </c>
      <c r="FS25" s="167">
        <f t="shared" si="139"/>
        <v>0</v>
      </c>
      <c r="FT25" s="167">
        <f t="shared" si="140"/>
        <v>0</v>
      </c>
      <c r="FU25" s="167">
        <f t="shared" si="141"/>
        <v>0</v>
      </c>
      <c r="FV25" s="167">
        <f t="shared" si="142"/>
        <v>0</v>
      </c>
      <c r="FX25" s="167">
        <f t="shared" si="143"/>
        <v>0</v>
      </c>
      <c r="FY25" s="167">
        <f t="shared" si="144"/>
        <v>0</v>
      </c>
      <c r="FZ25" s="167">
        <f t="shared" si="145"/>
        <v>0</v>
      </c>
      <c r="GA25" s="167">
        <f t="shared" si="146"/>
        <v>0</v>
      </c>
      <c r="GB25" s="167">
        <f t="shared" si="147"/>
        <v>0</v>
      </c>
      <c r="GC25" s="167">
        <f t="shared" si="148"/>
        <v>0</v>
      </c>
      <c r="GD25" s="167">
        <f t="shared" si="149"/>
        <v>0</v>
      </c>
      <c r="GE25" s="167">
        <f t="shared" si="150"/>
        <v>0</v>
      </c>
      <c r="GF25" s="167">
        <f t="shared" si="151"/>
        <v>0</v>
      </c>
      <c r="GG25" s="167">
        <f t="shared" si="152"/>
        <v>0</v>
      </c>
      <c r="GH25" s="167">
        <f t="shared" si="153"/>
        <v>0</v>
      </c>
      <c r="GI25" s="167">
        <f t="shared" si="154"/>
        <v>0</v>
      </c>
      <c r="GJ25" s="167">
        <f t="shared" si="155"/>
        <v>0</v>
      </c>
      <c r="GK25" s="167">
        <f t="shared" si="156"/>
        <v>0</v>
      </c>
      <c r="GL25" s="167">
        <f t="shared" si="157"/>
        <v>0</v>
      </c>
      <c r="GM25" s="167">
        <f t="shared" si="158"/>
        <v>0</v>
      </c>
      <c r="GO25" s="167" t="e">
        <f t="shared" ca="1" si="159"/>
        <v>#REF!</v>
      </c>
      <c r="GP25" s="167" t="e">
        <f t="shared" ca="1" si="59"/>
        <v>#REF!</v>
      </c>
      <c r="GQ25" s="167" t="e">
        <f t="shared" ca="1" si="59"/>
        <v>#REF!</v>
      </c>
      <c r="GR25" s="167" t="e">
        <f t="shared" ca="1" si="59"/>
        <v>#REF!</v>
      </c>
      <c r="GS25" s="167" t="e">
        <f t="shared" ca="1" si="59"/>
        <v>#REF!</v>
      </c>
      <c r="GT25" s="167" t="e">
        <f t="shared" ca="1" si="59"/>
        <v>#REF!</v>
      </c>
      <c r="GU25" s="167" t="e">
        <f t="shared" ca="1" si="59"/>
        <v>#REF!</v>
      </c>
      <c r="GV25" s="167" t="e">
        <f t="shared" ca="1" si="59"/>
        <v>#REF!</v>
      </c>
      <c r="GW25" s="167" t="e">
        <f t="shared" ca="1" si="59"/>
        <v>#REF!</v>
      </c>
      <c r="GX25" s="167" t="e">
        <f t="shared" ca="1" si="59"/>
        <v>#REF!</v>
      </c>
      <c r="GY25" s="167" t="e">
        <f t="shared" ca="1" si="59"/>
        <v>#REF!</v>
      </c>
      <c r="GZ25" s="167" t="e">
        <f t="shared" ca="1" si="59"/>
        <v>#REF!</v>
      </c>
      <c r="HA25" s="167" t="e">
        <f t="shared" ca="1" si="59"/>
        <v>#REF!</v>
      </c>
      <c r="HB25" s="167" t="e">
        <f t="shared" ca="1" si="59"/>
        <v>#REF!</v>
      </c>
      <c r="HC25" s="167" t="e">
        <f t="shared" ca="1" si="59"/>
        <v>#REF!</v>
      </c>
      <c r="HD25" s="167" t="e">
        <f t="shared" ca="1" si="59"/>
        <v>#REF!</v>
      </c>
      <c r="HF25" s="167" t="e">
        <f t="shared" ca="1" si="60"/>
        <v>#REF!</v>
      </c>
      <c r="HG25" s="167" t="e">
        <f t="shared" ca="1" si="61"/>
        <v>#REF!</v>
      </c>
      <c r="HH25" s="167" t="e">
        <f t="shared" ca="1" si="62"/>
        <v>#REF!</v>
      </c>
      <c r="HI25" s="167" t="e">
        <f t="shared" ca="1" si="63"/>
        <v>#REF!</v>
      </c>
      <c r="HJ25" s="167" t="e">
        <f t="shared" ca="1" si="64"/>
        <v>#REF!</v>
      </c>
      <c r="HK25" s="167" t="e">
        <f t="shared" ca="1" si="65"/>
        <v>#REF!</v>
      </c>
      <c r="HL25" s="167" t="e">
        <f t="shared" ca="1" si="66"/>
        <v>#REF!</v>
      </c>
      <c r="HM25" s="167" t="e">
        <f t="shared" ca="1" si="67"/>
        <v>#REF!</v>
      </c>
      <c r="HN25" s="167" t="e">
        <f t="shared" ca="1" si="68"/>
        <v>#REF!</v>
      </c>
      <c r="HO25" s="167" t="e">
        <f t="shared" ca="1" si="69"/>
        <v>#REF!</v>
      </c>
      <c r="HP25" s="167" t="e">
        <f t="shared" ca="1" si="70"/>
        <v>#REF!</v>
      </c>
      <c r="HQ25" s="167" t="e">
        <f t="shared" ca="1" si="71"/>
        <v>#REF!</v>
      </c>
      <c r="HR25" s="167" t="e">
        <f t="shared" ca="1" si="72"/>
        <v>#REF!</v>
      </c>
      <c r="HS25" s="167" t="e">
        <f t="shared" ca="1" si="73"/>
        <v>#REF!</v>
      </c>
      <c r="HT25" s="167" t="e">
        <f t="shared" ca="1" si="74"/>
        <v>#REF!</v>
      </c>
      <c r="HU25" s="167" t="e">
        <f t="shared" ca="1" si="75"/>
        <v>#REF!</v>
      </c>
      <c r="HW25" s="167" t="e">
        <f t="shared" ca="1" si="76"/>
        <v>#REF!</v>
      </c>
      <c r="HX25" s="167">
        <f t="shared" si="77"/>
        <v>0</v>
      </c>
      <c r="HY25" s="167" t="e">
        <f t="shared" ca="1" si="160"/>
        <v>#REF!</v>
      </c>
      <c r="HZ25" s="219" t="e">
        <f t="shared" ca="1" si="161"/>
        <v>#REF!</v>
      </c>
    </row>
    <row r="26" spans="1:234" s="48" customFormat="1">
      <c r="A26" s="3" t="s">
        <v>48</v>
      </c>
      <c r="B26" s="202" t="str">
        <f>INDEX('Ref1'!$E:$E,MATCH(A26,'Ref1'!$A:$A,0))</f>
        <v>Barrow-in-Furness</v>
      </c>
      <c r="C26" s="42" t="str">
        <f>INDEX(Data1!B:B,MATCH(A26,Data1!A:A,0))</f>
        <v>SD</v>
      </c>
      <c r="D26" s="253" t="str">
        <f>INDEX(Data1!C:C,MATCH(A26,Data1!A:A,0))</f>
        <v>NW</v>
      </c>
      <c r="E26" s="200" t="str">
        <f>IF($C$6="No","No",IF(COUNTIF(Inputs!$K$359:$K$398,$A26)&gt;0,"Yes","No"))</f>
        <v>No</v>
      </c>
      <c r="F26" s="404"/>
      <c r="G26" s="62">
        <f>INDEX('4_RatesSplit'!K:K,MATCH($A26,'4_RatesSplit'!$A:$A,0))</f>
        <v>0</v>
      </c>
      <c r="H26" s="171">
        <f>INDEX('4_RatesSplit'!L:L,MATCH($A26,'4_RatesSplit'!$A:$A,0))</f>
        <v>0</v>
      </c>
      <c r="I26" s="167">
        <f>INDEX('4_RatesSplit'!M:M,MATCH($A26,'4_RatesSplit'!$A:$A,0))</f>
        <v>0</v>
      </c>
      <c r="J26" s="167">
        <f>INDEX('4_RatesSplit'!N:N,MATCH($A26,'4_RatesSplit'!$A:$A,0))</f>
        <v>0</v>
      </c>
      <c r="K26" s="167">
        <f>INDEX('4_RatesSplit'!O:O,MATCH($A26,'4_RatesSplit'!$A:$A,0))</f>
        <v>0</v>
      </c>
      <c r="L26" s="167">
        <f>INDEX('4_RatesSplit'!P:P,MATCH($A26,'4_RatesSplit'!$A:$A,0))</f>
        <v>0</v>
      </c>
      <c r="M26" s="167">
        <f>INDEX('4_RatesSplit'!Q:Q,MATCH($A26,'4_RatesSplit'!$A:$A,0))</f>
        <v>0</v>
      </c>
      <c r="N26" s="167">
        <f>INDEX('4_RatesSplit'!R:R,MATCH($A26,'4_RatesSplit'!$A:$A,0))</f>
        <v>0</v>
      </c>
      <c r="O26" s="167">
        <f>INDEX('4_RatesSplit'!S:S,MATCH($A26,'4_RatesSplit'!$A:$A,0))</f>
        <v>0</v>
      </c>
      <c r="P26" s="167">
        <f>INDEX('4_RatesSplit'!T:T,MATCH($A26,'4_RatesSplit'!$A:$A,0))</f>
        <v>0</v>
      </c>
      <c r="Q26" s="167">
        <f>INDEX('4_RatesSplit'!U:U,MATCH($A26,'4_RatesSplit'!$A:$A,0))</f>
        <v>0</v>
      </c>
      <c r="R26" s="167">
        <f>INDEX('4_RatesSplit'!V:V,MATCH($A26,'4_RatesSplit'!$A:$A,0))</f>
        <v>0</v>
      </c>
      <c r="S26" s="167">
        <f>INDEX('4_RatesSplit'!W:W,MATCH($A26,'4_RatesSplit'!$A:$A,0))</f>
        <v>0</v>
      </c>
      <c r="T26" s="167">
        <f>INDEX('4_RatesSplit'!X:X,MATCH($A26,'4_RatesSplit'!$A:$A,0))</f>
        <v>0</v>
      </c>
      <c r="U26" s="167">
        <f>INDEX('4_RatesSplit'!Y:Y,MATCH($A26,'4_RatesSplit'!$A:$A,0))</f>
        <v>0</v>
      </c>
      <c r="V26" s="167">
        <f>INDEX('4_RatesSplit'!Z:Z,MATCH($A26,'4_RatesSplit'!$A:$A,0))</f>
        <v>0</v>
      </c>
      <c r="W26" s="167">
        <f>INDEX('4_RatesSplit'!AA:AA,MATCH($A26,'4_RatesSplit'!$A:$A,0))</f>
        <v>0</v>
      </c>
      <c r="X26" s="18"/>
      <c r="Y26" s="168" t="e">
        <f ca="1">INDEX('4_RatesSplit'!AT:AT,MATCH($A26,'4_RatesSplit'!$A:$A,0))</f>
        <v>#REF!</v>
      </c>
      <c r="Z26" s="168" t="e">
        <f ca="1">INDEX('4_RatesSplit'!AU:AU,MATCH($A26,'4_RatesSplit'!$A:$A,0))</f>
        <v>#REF!</v>
      </c>
      <c r="AA26" s="168" t="e">
        <f ca="1">INDEX('4_RatesSplit'!AV:AV,MATCH($A26,'4_RatesSplit'!$A:$A,0))</f>
        <v>#REF!</v>
      </c>
      <c r="AB26" s="168" t="e">
        <f ca="1">INDEX('4_RatesSplit'!AW:AW,MATCH($A26,'4_RatesSplit'!$A:$A,0))</f>
        <v>#REF!</v>
      </c>
      <c r="AC26" s="168" t="e">
        <f ca="1">INDEX('4_RatesSplit'!AX:AX,MATCH($A26,'4_RatesSplit'!$A:$A,0))</f>
        <v>#REF!</v>
      </c>
      <c r="AD26" s="168" t="e">
        <f ca="1">INDEX('4_RatesSplit'!AY:AY,MATCH($A26,'4_RatesSplit'!$A:$A,0))</f>
        <v>#REF!</v>
      </c>
      <c r="AE26" s="168" t="e">
        <f ca="1">INDEX('4_RatesSplit'!AZ:AZ,MATCH($A26,'4_RatesSplit'!$A:$A,0))</f>
        <v>#REF!</v>
      </c>
      <c r="AF26" s="168" t="e">
        <f ca="1">INDEX('4_RatesSplit'!BA:BA,MATCH($A26,'4_RatesSplit'!$A:$A,0))</f>
        <v>#REF!</v>
      </c>
      <c r="AG26" s="168" t="e">
        <f ca="1">INDEX('4_RatesSplit'!BB:BB,MATCH($A26,'4_RatesSplit'!$A:$A,0))</f>
        <v>#REF!</v>
      </c>
      <c r="AH26" s="168" t="e">
        <f ca="1">INDEX('4_RatesSplit'!BC:BC,MATCH($A26,'4_RatesSplit'!$A:$A,0))</f>
        <v>#REF!</v>
      </c>
      <c r="AI26" s="168" t="e">
        <f ca="1">INDEX('4_RatesSplit'!BD:BD,MATCH($A26,'4_RatesSplit'!$A:$A,0))</f>
        <v>#REF!</v>
      </c>
      <c r="AJ26" s="168" t="e">
        <f ca="1">INDEX('4_RatesSplit'!BE:BE,MATCH($A26,'4_RatesSplit'!$A:$A,0))</f>
        <v>#REF!</v>
      </c>
      <c r="AK26" s="168" t="e">
        <f ca="1">INDEX('4_RatesSplit'!BF:BF,MATCH($A26,'4_RatesSplit'!$A:$A,0))</f>
        <v>#REF!</v>
      </c>
      <c r="AL26" s="168" t="e">
        <f ca="1">INDEX('4_RatesSplit'!BG:BG,MATCH($A26,'4_RatesSplit'!$A:$A,0))</f>
        <v>#REF!</v>
      </c>
      <c r="AM26" s="168" t="e">
        <f ca="1">INDEX('4_RatesSplit'!BH:BH,MATCH($A26,'4_RatesSplit'!$A:$A,0))</f>
        <v>#REF!</v>
      </c>
      <c r="AN26" s="198" t="e">
        <f ca="1">INDEX('4_RatesSplit'!BI:BI,MATCH($A26,'4_RatesSplit'!$A:$A,0))</f>
        <v>#REF!</v>
      </c>
      <c r="AO26" s="114"/>
      <c r="AP26" s="167" t="e">
        <f t="shared" ca="1" si="78"/>
        <v>#REF!</v>
      </c>
      <c r="AQ26" s="167" t="e">
        <f t="shared" ca="1" si="79"/>
        <v>#REF!</v>
      </c>
      <c r="AR26" s="167" t="e">
        <f t="shared" ca="1" si="80"/>
        <v>#REF!</v>
      </c>
      <c r="AS26" s="167" t="e">
        <f t="shared" ca="1" si="81"/>
        <v>#REF!</v>
      </c>
      <c r="AT26" s="167" t="e">
        <f t="shared" ca="1" si="82"/>
        <v>#REF!</v>
      </c>
      <c r="AU26" s="167" t="e">
        <f t="shared" ca="1" si="83"/>
        <v>#REF!</v>
      </c>
      <c r="AV26" s="167" t="e">
        <f t="shared" ca="1" si="84"/>
        <v>#REF!</v>
      </c>
      <c r="AW26" s="167" t="e">
        <f t="shared" ca="1" si="85"/>
        <v>#REF!</v>
      </c>
      <c r="AX26" s="167" t="e">
        <f t="shared" ca="1" si="86"/>
        <v>#REF!</v>
      </c>
      <c r="AY26" s="167" t="e">
        <f t="shared" ca="1" si="87"/>
        <v>#REF!</v>
      </c>
      <c r="AZ26" s="167" t="e">
        <f t="shared" ca="1" si="88"/>
        <v>#REF!</v>
      </c>
      <c r="BA26" s="167" t="e">
        <f t="shared" ca="1" si="89"/>
        <v>#REF!</v>
      </c>
      <c r="BB26" s="167" t="e">
        <f t="shared" ca="1" si="90"/>
        <v>#REF!</v>
      </c>
      <c r="BC26" s="167" t="e">
        <f t="shared" ca="1" si="91"/>
        <v>#REF!</v>
      </c>
      <c r="BD26" s="167" t="e">
        <f t="shared" ca="1" si="92"/>
        <v>#REF!</v>
      </c>
      <c r="BE26" s="167" t="e">
        <f t="shared" ca="1" si="93"/>
        <v>#REF!</v>
      </c>
      <c r="BF26" s="18"/>
      <c r="BG26" s="168">
        <f>INDEX('2_Needs'!$F:$F,MATCH($A26,'2_Needs'!$A:$A,0))</f>
        <v>2.5084579255941971E-4</v>
      </c>
      <c r="BH26" s="114"/>
      <c r="BI26" s="167">
        <f t="shared" ref="BI26:BX26" si="172">IF(BI$3="reset",$BG26*BI$6,BH26*(1+$C$4))</f>
        <v>0</v>
      </c>
      <c r="BJ26" s="167">
        <f t="shared" si="172"/>
        <v>0</v>
      </c>
      <c r="BK26" s="167">
        <f t="shared" si="172"/>
        <v>0</v>
      </c>
      <c r="BL26" s="167">
        <f t="shared" si="172"/>
        <v>0</v>
      </c>
      <c r="BM26" s="167">
        <f t="shared" si="172"/>
        <v>0</v>
      </c>
      <c r="BN26" s="167">
        <f t="shared" si="172"/>
        <v>0</v>
      </c>
      <c r="BO26" s="167">
        <f t="shared" si="172"/>
        <v>0</v>
      </c>
      <c r="BP26" s="167">
        <f t="shared" si="172"/>
        <v>0</v>
      </c>
      <c r="BQ26" s="167">
        <f t="shared" si="172"/>
        <v>0</v>
      </c>
      <c r="BR26" s="167">
        <f t="shared" si="172"/>
        <v>0</v>
      </c>
      <c r="BS26" s="167">
        <f t="shared" si="172"/>
        <v>0</v>
      </c>
      <c r="BT26" s="167">
        <f t="shared" si="172"/>
        <v>0</v>
      </c>
      <c r="BU26" s="167">
        <f t="shared" si="172"/>
        <v>0</v>
      </c>
      <c r="BV26" s="167">
        <f t="shared" si="172"/>
        <v>0</v>
      </c>
      <c r="BW26" s="167">
        <f t="shared" si="172"/>
        <v>0</v>
      </c>
      <c r="BX26" s="167">
        <f t="shared" si="172"/>
        <v>0</v>
      </c>
      <c r="BZ26" s="167" t="e">
        <f t="shared" ca="1" si="7"/>
        <v>#REF!</v>
      </c>
      <c r="CA26" s="167" t="e">
        <f t="shared" ca="1" si="8"/>
        <v>#REF!</v>
      </c>
      <c r="CB26" s="167" t="e">
        <f t="shared" ca="1" si="9"/>
        <v>#REF!</v>
      </c>
      <c r="CC26" s="167" t="e">
        <f t="shared" ca="1" si="10"/>
        <v>#REF!</v>
      </c>
      <c r="CD26" s="167" t="e">
        <f t="shared" ca="1" si="11"/>
        <v>#REF!</v>
      </c>
      <c r="CE26" s="167" t="e">
        <f t="shared" ca="1" si="12"/>
        <v>#REF!</v>
      </c>
      <c r="CF26" s="167" t="e">
        <f t="shared" ca="1" si="13"/>
        <v>#REF!</v>
      </c>
      <c r="CG26" s="167" t="e">
        <f t="shared" ca="1" si="14"/>
        <v>#REF!</v>
      </c>
      <c r="CH26" s="167" t="e">
        <f t="shared" ca="1" si="15"/>
        <v>#REF!</v>
      </c>
      <c r="CI26" s="167" t="e">
        <f t="shared" ca="1" si="16"/>
        <v>#REF!</v>
      </c>
      <c r="CJ26" s="167" t="e">
        <f t="shared" ca="1" si="17"/>
        <v>#REF!</v>
      </c>
      <c r="CK26" s="167" t="e">
        <f t="shared" ca="1" si="18"/>
        <v>#REF!</v>
      </c>
      <c r="CL26" s="167" t="e">
        <f t="shared" ca="1" si="19"/>
        <v>#REF!</v>
      </c>
      <c r="CM26" s="167" t="e">
        <f t="shared" ca="1" si="20"/>
        <v>#REF!</v>
      </c>
      <c r="CN26" s="167" t="e">
        <f t="shared" ca="1" si="21"/>
        <v>#REF!</v>
      </c>
      <c r="CO26" s="167" t="e">
        <f t="shared" ca="1" si="22"/>
        <v>#REF!</v>
      </c>
      <c r="CQ26" s="167" t="e">
        <f t="shared" ca="1" si="23"/>
        <v>#REF!</v>
      </c>
      <c r="CR26" s="167" t="e">
        <f t="shared" ca="1" si="24"/>
        <v>#REF!</v>
      </c>
      <c r="CS26" s="167" t="e">
        <f t="shared" ca="1" si="25"/>
        <v>#REF!</v>
      </c>
      <c r="CT26" s="167" t="e">
        <f t="shared" ca="1" si="26"/>
        <v>#REF!</v>
      </c>
      <c r="CU26" s="167" t="e">
        <f t="shared" ca="1" si="27"/>
        <v>#REF!</v>
      </c>
      <c r="CV26" s="167" t="e">
        <f t="shared" ca="1" si="28"/>
        <v>#REF!</v>
      </c>
      <c r="CW26" s="167" t="e">
        <f t="shared" ca="1" si="29"/>
        <v>#REF!</v>
      </c>
      <c r="CX26" s="167" t="e">
        <f t="shared" ca="1" si="30"/>
        <v>#REF!</v>
      </c>
      <c r="CY26" s="167" t="e">
        <f t="shared" ca="1" si="31"/>
        <v>#REF!</v>
      </c>
      <c r="CZ26" s="167" t="e">
        <f t="shared" ca="1" si="32"/>
        <v>#REF!</v>
      </c>
      <c r="DA26" s="167" t="e">
        <f t="shared" ca="1" si="33"/>
        <v>#REF!</v>
      </c>
      <c r="DB26" s="167" t="e">
        <f t="shared" ca="1" si="34"/>
        <v>#REF!</v>
      </c>
      <c r="DC26" s="167" t="e">
        <f t="shared" ca="1" si="35"/>
        <v>#REF!</v>
      </c>
      <c r="DD26" s="167" t="e">
        <f t="shared" ca="1" si="36"/>
        <v>#REF!</v>
      </c>
      <c r="DE26" s="167" t="e">
        <f t="shared" ca="1" si="37"/>
        <v>#REF!</v>
      </c>
      <c r="DF26" s="167" t="e">
        <f t="shared" ca="1" si="38"/>
        <v>#REF!</v>
      </c>
      <c r="DH26" s="167">
        <f t="shared" si="39"/>
        <v>0</v>
      </c>
      <c r="DI26" s="167">
        <f t="shared" si="40"/>
        <v>0</v>
      </c>
      <c r="DJ26" s="167">
        <f t="shared" si="41"/>
        <v>0</v>
      </c>
      <c r="DK26" s="167">
        <f t="shared" si="42"/>
        <v>0</v>
      </c>
      <c r="DL26" s="167">
        <f t="shared" si="43"/>
        <v>0</v>
      </c>
      <c r="DM26" s="167">
        <f t="shared" si="44"/>
        <v>0</v>
      </c>
      <c r="DN26" s="167">
        <f t="shared" si="45"/>
        <v>0</v>
      </c>
      <c r="DO26" s="167">
        <f t="shared" si="46"/>
        <v>0</v>
      </c>
      <c r="DP26" s="167">
        <f t="shared" si="47"/>
        <v>0</v>
      </c>
      <c r="DQ26" s="167">
        <f t="shared" si="48"/>
        <v>0</v>
      </c>
      <c r="DR26" s="167">
        <f t="shared" si="49"/>
        <v>0</v>
      </c>
      <c r="DS26" s="167">
        <f t="shared" si="50"/>
        <v>0</v>
      </c>
      <c r="DT26" s="167">
        <f t="shared" si="51"/>
        <v>0</v>
      </c>
      <c r="DU26" s="167">
        <f t="shared" si="52"/>
        <v>0</v>
      </c>
      <c r="DV26" s="167">
        <f t="shared" si="53"/>
        <v>0</v>
      </c>
      <c r="DW26" s="167">
        <f t="shared" si="54"/>
        <v>0</v>
      </c>
      <c r="DY26" s="167" t="e">
        <f t="shared" ca="1" si="95"/>
        <v>#REF!</v>
      </c>
      <c r="DZ26" s="167" t="e">
        <f t="shared" ca="1" si="96"/>
        <v>#REF!</v>
      </c>
      <c r="EA26" s="167" t="e">
        <f t="shared" ca="1" si="97"/>
        <v>#REF!</v>
      </c>
      <c r="EB26" s="167" t="e">
        <f t="shared" ca="1" si="98"/>
        <v>#REF!</v>
      </c>
      <c r="EC26" s="167" t="e">
        <f t="shared" ca="1" si="99"/>
        <v>#REF!</v>
      </c>
      <c r="ED26" s="167" t="e">
        <f t="shared" ca="1" si="100"/>
        <v>#REF!</v>
      </c>
      <c r="EE26" s="167" t="e">
        <f t="shared" ca="1" si="101"/>
        <v>#REF!</v>
      </c>
      <c r="EF26" s="167" t="e">
        <f t="shared" ca="1" si="102"/>
        <v>#REF!</v>
      </c>
      <c r="EG26" s="167" t="e">
        <f t="shared" ca="1" si="103"/>
        <v>#REF!</v>
      </c>
      <c r="EH26" s="167" t="e">
        <f t="shared" ca="1" si="104"/>
        <v>#REF!</v>
      </c>
      <c r="EI26" s="167" t="e">
        <f t="shared" ca="1" si="105"/>
        <v>#REF!</v>
      </c>
      <c r="EJ26" s="167" t="e">
        <f t="shared" ca="1" si="106"/>
        <v>#REF!</v>
      </c>
      <c r="EK26" s="167" t="e">
        <f t="shared" ca="1" si="107"/>
        <v>#REF!</v>
      </c>
      <c r="EL26" s="167" t="e">
        <f t="shared" ca="1" si="108"/>
        <v>#REF!</v>
      </c>
      <c r="EM26" s="167" t="e">
        <f t="shared" ca="1" si="109"/>
        <v>#REF!</v>
      </c>
      <c r="EN26" s="167" t="e">
        <f t="shared" ca="1" si="110"/>
        <v>#REF!</v>
      </c>
      <c r="EP26" s="167">
        <f t="shared" si="111"/>
        <v>0</v>
      </c>
      <c r="EQ26" s="167">
        <f t="shared" si="112"/>
        <v>0</v>
      </c>
      <c r="ER26" s="167">
        <f t="shared" si="113"/>
        <v>0</v>
      </c>
      <c r="ES26" s="167">
        <f t="shared" si="114"/>
        <v>0</v>
      </c>
      <c r="ET26" s="167">
        <f t="shared" si="115"/>
        <v>0</v>
      </c>
      <c r="EU26" s="167">
        <f t="shared" si="116"/>
        <v>0</v>
      </c>
      <c r="EV26" s="167">
        <f t="shared" si="117"/>
        <v>0</v>
      </c>
      <c r="EW26" s="167">
        <f t="shared" si="118"/>
        <v>0</v>
      </c>
      <c r="EX26" s="167">
        <f t="shared" si="119"/>
        <v>0</v>
      </c>
      <c r="EY26" s="167">
        <f t="shared" si="120"/>
        <v>0</v>
      </c>
      <c r="EZ26" s="167">
        <f t="shared" si="121"/>
        <v>0</v>
      </c>
      <c r="FA26" s="167">
        <f t="shared" si="122"/>
        <v>0</v>
      </c>
      <c r="FB26" s="167">
        <f t="shared" si="123"/>
        <v>0</v>
      </c>
      <c r="FC26" s="167">
        <f t="shared" si="124"/>
        <v>0</v>
      </c>
      <c r="FD26" s="167">
        <f t="shared" si="125"/>
        <v>0</v>
      </c>
      <c r="FE26" s="167">
        <f t="shared" si="126"/>
        <v>0</v>
      </c>
      <c r="FG26" s="167">
        <f t="shared" si="127"/>
        <v>0</v>
      </c>
      <c r="FH26" s="167">
        <f t="shared" si="128"/>
        <v>0</v>
      </c>
      <c r="FI26" s="167">
        <f t="shared" si="129"/>
        <v>0</v>
      </c>
      <c r="FJ26" s="167">
        <f t="shared" si="130"/>
        <v>0</v>
      </c>
      <c r="FK26" s="167">
        <f t="shared" si="131"/>
        <v>0</v>
      </c>
      <c r="FL26" s="167">
        <f t="shared" si="132"/>
        <v>0</v>
      </c>
      <c r="FM26" s="167">
        <f t="shared" si="133"/>
        <v>0</v>
      </c>
      <c r="FN26" s="167">
        <f t="shared" si="134"/>
        <v>0</v>
      </c>
      <c r="FO26" s="167">
        <f t="shared" si="135"/>
        <v>0</v>
      </c>
      <c r="FP26" s="167">
        <f t="shared" si="136"/>
        <v>0</v>
      </c>
      <c r="FQ26" s="167">
        <f t="shared" si="137"/>
        <v>0</v>
      </c>
      <c r="FR26" s="167">
        <f t="shared" si="138"/>
        <v>0</v>
      </c>
      <c r="FS26" s="167">
        <f t="shared" si="139"/>
        <v>0</v>
      </c>
      <c r="FT26" s="167">
        <f t="shared" si="140"/>
        <v>0</v>
      </c>
      <c r="FU26" s="167">
        <f t="shared" si="141"/>
        <v>0</v>
      </c>
      <c r="FV26" s="167">
        <f t="shared" si="142"/>
        <v>0</v>
      </c>
      <c r="FX26" s="167">
        <f t="shared" si="143"/>
        <v>0</v>
      </c>
      <c r="FY26" s="167">
        <f t="shared" si="144"/>
        <v>0</v>
      </c>
      <c r="FZ26" s="167">
        <f t="shared" si="145"/>
        <v>0</v>
      </c>
      <c r="GA26" s="167">
        <f t="shared" si="146"/>
        <v>0</v>
      </c>
      <c r="GB26" s="167">
        <f t="shared" si="147"/>
        <v>0</v>
      </c>
      <c r="GC26" s="167">
        <f t="shared" si="148"/>
        <v>0</v>
      </c>
      <c r="GD26" s="167">
        <f t="shared" si="149"/>
        <v>0</v>
      </c>
      <c r="GE26" s="167">
        <f t="shared" si="150"/>
        <v>0</v>
      </c>
      <c r="GF26" s="167">
        <f t="shared" si="151"/>
        <v>0</v>
      </c>
      <c r="GG26" s="167">
        <f t="shared" si="152"/>
        <v>0</v>
      </c>
      <c r="GH26" s="167">
        <f t="shared" si="153"/>
        <v>0</v>
      </c>
      <c r="GI26" s="167">
        <f t="shared" si="154"/>
        <v>0</v>
      </c>
      <c r="GJ26" s="167">
        <f t="shared" si="155"/>
        <v>0</v>
      </c>
      <c r="GK26" s="167">
        <f t="shared" si="156"/>
        <v>0</v>
      </c>
      <c r="GL26" s="167">
        <f t="shared" si="157"/>
        <v>0</v>
      </c>
      <c r="GM26" s="167">
        <f t="shared" si="158"/>
        <v>0</v>
      </c>
      <c r="GO26" s="167" t="e">
        <f t="shared" ca="1" si="159"/>
        <v>#REF!</v>
      </c>
      <c r="GP26" s="167" t="e">
        <f t="shared" ca="1" si="59"/>
        <v>#REF!</v>
      </c>
      <c r="GQ26" s="167" t="e">
        <f t="shared" ca="1" si="59"/>
        <v>#REF!</v>
      </c>
      <c r="GR26" s="167" t="e">
        <f t="shared" ca="1" si="59"/>
        <v>#REF!</v>
      </c>
      <c r="GS26" s="167" t="e">
        <f t="shared" ca="1" si="59"/>
        <v>#REF!</v>
      </c>
      <c r="GT26" s="167" t="e">
        <f t="shared" ca="1" si="59"/>
        <v>#REF!</v>
      </c>
      <c r="GU26" s="167" t="e">
        <f t="shared" ca="1" si="59"/>
        <v>#REF!</v>
      </c>
      <c r="GV26" s="167" t="e">
        <f t="shared" ca="1" si="59"/>
        <v>#REF!</v>
      </c>
      <c r="GW26" s="167" t="e">
        <f t="shared" ca="1" si="59"/>
        <v>#REF!</v>
      </c>
      <c r="GX26" s="167" t="e">
        <f t="shared" ca="1" si="59"/>
        <v>#REF!</v>
      </c>
      <c r="GY26" s="167" t="e">
        <f t="shared" ca="1" si="59"/>
        <v>#REF!</v>
      </c>
      <c r="GZ26" s="167" t="e">
        <f t="shared" ca="1" si="59"/>
        <v>#REF!</v>
      </c>
      <c r="HA26" s="167" t="e">
        <f t="shared" ca="1" si="59"/>
        <v>#REF!</v>
      </c>
      <c r="HB26" s="167" t="e">
        <f t="shared" ca="1" si="59"/>
        <v>#REF!</v>
      </c>
      <c r="HC26" s="167" t="e">
        <f t="shared" ca="1" si="59"/>
        <v>#REF!</v>
      </c>
      <c r="HD26" s="167" t="e">
        <f t="shared" ca="1" si="59"/>
        <v>#REF!</v>
      </c>
      <c r="HF26" s="167" t="e">
        <f t="shared" ca="1" si="60"/>
        <v>#REF!</v>
      </c>
      <c r="HG26" s="167" t="e">
        <f t="shared" ca="1" si="61"/>
        <v>#REF!</v>
      </c>
      <c r="HH26" s="167" t="e">
        <f t="shared" ca="1" si="62"/>
        <v>#REF!</v>
      </c>
      <c r="HI26" s="167" t="e">
        <f t="shared" ca="1" si="63"/>
        <v>#REF!</v>
      </c>
      <c r="HJ26" s="167" t="e">
        <f t="shared" ca="1" si="64"/>
        <v>#REF!</v>
      </c>
      <c r="HK26" s="167" t="e">
        <f t="shared" ca="1" si="65"/>
        <v>#REF!</v>
      </c>
      <c r="HL26" s="167" t="e">
        <f t="shared" ca="1" si="66"/>
        <v>#REF!</v>
      </c>
      <c r="HM26" s="167" t="e">
        <f t="shared" ca="1" si="67"/>
        <v>#REF!</v>
      </c>
      <c r="HN26" s="167" t="e">
        <f t="shared" ca="1" si="68"/>
        <v>#REF!</v>
      </c>
      <c r="HO26" s="167" t="e">
        <f t="shared" ca="1" si="69"/>
        <v>#REF!</v>
      </c>
      <c r="HP26" s="167" t="e">
        <f t="shared" ca="1" si="70"/>
        <v>#REF!</v>
      </c>
      <c r="HQ26" s="167" t="e">
        <f t="shared" ca="1" si="71"/>
        <v>#REF!</v>
      </c>
      <c r="HR26" s="167" t="e">
        <f t="shared" ca="1" si="72"/>
        <v>#REF!</v>
      </c>
      <c r="HS26" s="167" t="e">
        <f t="shared" ca="1" si="73"/>
        <v>#REF!</v>
      </c>
      <c r="HT26" s="167" t="e">
        <f t="shared" ca="1" si="74"/>
        <v>#REF!</v>
      </c>
      <c r="HU26" s="167" t="e">
        <f t="shared" ca="1" si="75"/>
        <v>#REF!</v>
      </c>
      <c r="HW26" s="167" t="e">
        <f t="shared" ca="1" si="76"/>
        <v>#REF!</v>
      </c>
      <c r="HX26" s="167">
        <f t="shared" si="77"/>
        <v>0</v>
      </c>
      <c r="HY26" s="167" t="e">
        <f t="shared" ca="1" si="160"/>
        <v>#REF!</v>
      </c>
      <c r="HZ26" s="219" t="e">
        <f t="shared" ca="1" si="161"/>
        <v>#REF!</v>
      </c>
    </row>
    <row r="27" spans="1:234" s="48" customFormat="1">
      <c r="A27" s="3" t="s">
        <v>50</v>
      </c>
      <c r="B27" s="202" t="str">
        <f>INDEX('Ref1'!$E:$E,MATCH(A27,'Ref1'!$A:$A,0))</f>
        <v>Basildon</v>
      </c>
      <c r="C27" s="42" t="str">
        <f>INDEX(Data1!B:B,MATCH(A27,Data1!A:A,0))</f>
        <v>SD</v>
      </c>
      <c r="D27" s="253" t="str">
        <f>INDEX(Data1!C:C,MATCH(A27,Data1!A:A,0))</f>
        <v>E</v>
      </c>
      <c r="E27" s="200" t="str">
        <f>IF($C$6="No","No",IF(COUNTIF(Inputs!$K$359:$K$398,$A27)&gt;0,"Yes","No"))</f>
        <v>No</v>
      </c>
      <c r="F27" s="404"/>
      <c r="G27" s="62">
        <f>INDEX('4_RatesSplit'!K:K,MATCH($A27,'4_RatesSplit'!$A:$A,0))</f>
        <v>0</v>
      </c>
      <c r="H27" s="171">
        <f>INDEX('4_RatesSplit'!L:L,MATCH($A27,'4_RatesSplit'!$A:$A,0))</f>
        <v>0</v>
      </c>
      <c r="I27" s="167">
        <f>INDEX('4_RatesSplit'!M:M,MATCH($A27,'4_RatesSplit'!$A:$A,0))</f>
        <v>0</v>
      </c>
      <c r="J27" s="167">
        <f>INDEX('4_RatesSplit'!N:N,MATCH($A27,'4_RatesSplit'!$A:$A,0))</f>
        <v>0</v>
      </c>
      <c r="K27" s="167">
        <f>INDEX('4_RatesSplit'!O:O,MATCH($A27,'4_RatesSplit'!$A:$A,0))</f>
        <v>0</v>
      </c>
      <c r="L27" s="167">
        <f>INDEX('4_RatesSplit'!P:P,MATCH($A27,'4_RatesSplit'!$A:$A,0))</f>
        <v>0</v>
      </c>
      <c r="M27" s="167">
        <f>INDEX('4_RatesSplit'!Q:Q,MATCH($A27,'4_RatesSplit'!$A:$A,0))</f>
        <v>0</v>
      </c>
      <c r="N27" s="167">
        <f>INDEX('4_RatesSplit'!R:R,MATCH($A27,'4_RatesSplit'!$A:$A,0))</f>
        <v>0</v>
      </c>
      <c r="O27" s="167">
        <f>INDEX('4_RatesSplit'!S:S,MATCH($A27,'4_RatesSplit'!$A:$A,0))</f>
        <v>0</v>
      </c>
      <c r="P27" s="167">
        <f>INDEX('4_RatesSplit'!T:T,MATCH($A27,'4_RatesSplit'!$A:$A,0))</f>
        <v>0</v>
      </c>
      <c r="Q27" s="167">
        <f>INDEX('4_RatesSplit'!U:U,MATCH($A27,'4_RatesSplit'!$A:$A,0))</f>
        <v>0</v>
      </c>
      <c r="R27" s="167">
        <f>INDEX('4_RatesSplit'!V:V,MATCH($A27,'4_RatesSplit'!$A:$A,0))</f>
        <v>0</v>
      </c>
      <c r="S27" s="167">
        <f>INDEX('4_RatesSplit'!W:W,MATCH($A27,'4_RatesSplit'!$A:$A,0))</f>
        <v>0</v>
      </c>
      <c r="T27" s="167">
        <f>INDEX('4_RatesSplit'!X:X,MATCH($A27,'4_RatesSplit'!$A:$A,0))</f>
        <v>0</v>
      </c>
      <c r="U27" s="167">
        <f>INDEX('4_RatesSplit'!Y:Y,MATCH($A27,'4_RatesSplit'!$A:$A,0))</f>
        <v>0</v>
      </c>
      <c r="V27" s="167">
        <f>INDEX('4_RatesSplit'!Z:Z,MATCH($A27,'4_RatesSplit'!$A:$A,0))</f>
        <v>0</v>
      </c>
      <c r="W27" s="167">
        <f>INDEX('4_RatesSplit'!AA:AA,MATCH($A27,'4_RatesSplit'!$A:$A,0))</f>
        <v>0</v>
      </c>
      <c r="X27" s="18"/>
      <c r="Y27" s="168" t="e">
        <f ca="1">INDEX('4_RatesSplit'!AT:AT,MATCH($A27,'4_RatesSplit'!$A:$A,0))</f>
        <v>#REF!</v>
      </c>
      <c r="Z27" s="168" t="e">
        <f ca="1">INDEX('4_RatesSplit'!AU:AU,MATCH($A27,'4_RatesSplit'!$A:$A,0))</f>
        <v>#REF!</v>
      </c>
      <c r="AA27" s="168" t="e">
        <f ca="1">INDEX('4_RatesSplit'!AV:AV,MATCH($A27,'4_RatesSplit'!$A:$A,0))</f>
        <v>#REF!</v>
      </c>
      <c r="AB27" s="168" t="e">
        <f ca="1">INDEX('4_RatesSplit'!AW:AW,MATCH($A27,'4_RatesSplit'!$A:$A,0))</f>
        <v>#REF!</v>
      </c>
      <c r="AC27" s="168" t="e">
        <f ca="1">INDEX('4_RatesSplit'!AX:AX,MATCH($A27,'4_RatesSplit'!$A:$A,0))</f>
        <v>#REF!</v>
      </c>
      <c r="AD27" s="168" t="e">
        <f ca="1">INDEX('4_RatesSplit'!AY:AY,MATCH($A27,'4_RatesSplit'!$A:$A,0))</f>
        <v>#REF!</v>
      </c>
      <c r="AE27" s="168" t="e">
        <f ca="1">INDEX('4_RatesSplit'!AZ:AZ,MATCH($A27,'4_RatesSplit'!$A:$A,0))</f>
        <v>#REF!</v>
      </c>
      <c r="AF27" s="168" t="e">
        <f ca="1">INDEX('4_RatesSplit'!BA:BA,MATCH($A27,'4_RatesSplit'!$A:$A,0))</f>
        <v>#REF!</v>
      </c>
      <c r="AG27" s="168" t="e">
        <f ca="1">INDEX('4_RatesSplit'!BB:BB,MATCH($A27,'4_RatesSplit'!$A:$A,0))</f>
        <v>#REF!</v>
      </c>
      <c r="AH27" s="168" t="e">
        <f ca="1">INDEX('4_RatesSplit'!BC:BC,MATCH($A27,'4_RatesSplit'!$A:$A,0))</f>
        <v>#REF!</v>
      </c>
      <c r="AI27" s="168" t="e">
        <f ca="1">INDEX('4_RatesSplit'!BD:BD,MATCH($A27,'4_RatesSplit'!$A:$A,0))</f>
        <v>#REF!</v>
      </c>
      <c r="AJ27" s="168" t="e">
        <f ca="1">INDEX('4_RatesSplit'!BE:BE,MATCH($A27,'4_RatesSplit'!$A:$A,0))</f>
        <v>#REF!</v>
      </c>
      <c r="AK27" s="168" t="e">
        <f ca="1">INDEX('4_RatesSplit'!BF:BF,MATCH($A27,'4_RatesSplit'!$A:$A,0))</f>
        <v>#REF!</v>
      </c>
      <c r="AL27" s="168" t="e">
        <f ca="1">INDEX('4_RatesSplit'!BG:BG,MATCH($A27,'4_RatesSplit'!$A:$A,0))</f>
        <v>#REF!</v>
      </c>
      <c r="AM27" s="168" t="e">
        <f ca="1">INDEX('4_RatesSplit'!BH:BH,MATCH($A27,'4_RatesSplit'!$A:$A,0))</f>
        <v>#REF!</v>
      </c>
      <c r="AN27" s="198" t="e">
        <f ca="1">INDEX('4_RatesSplit'!BI:BI,MATCH($A27,'4_RatesSplit'!$A:$A,0))</f>
        <v>#REF!</v>
      </c>
      <c r="AO27" s="114"/>
      <c r="AP27" s="167" t="e">
        <f t="shared" ca="1" si="78"/>
        <v>#REF!</v>
      </c>
      <c r="AQ27" s="167" t="e">
        <f t="shared" ca="1" si="79"/>
        <v>#REF!</v>
      </c>
      <c r="AR27" s="167" t="e">
        <f t="shared" ca="1" si="80"/>
        <v>#REF!</v>
      </c>
      <c r="AS27" s="167" t="e">
        <f t="shared" ca="1" si="81"/>
        <v>#REF!</v>
      </c>
      <c r="AT27" s="167" t="e">
        <f t="shared" ca="1" si="82"/>
        <v>#REF!</v>
      </c>
      <c r="AU27" s="167" t="e">
        <f t="shared" ca="1" si="83"/>
        <v>#REF!</v>
      </c>
      <c r="AV27" s="167" t="e">
        <f t="shared" ca="1" si="84"/>
        <v>#REF!</v>
      </c>
      <c r="AW27" s="167" t="e">
        <f t="shared" ca="1" si="85"/>
        <v>#REF!</v>
      </c>
      <c r="AX27" s="167" t="e">
        <f t="shared" ca="1" si="86"/>
        <v>#REF!</v>
      </c>
      <c r="AY27" s="167" t="e">
        <f t="shared" ca="1" si="87"/>
        <v>#REF!</v>
      </c>
      <c r="AZ27" s="167" t="e">
        <f t="shared" ca="1" si="88"/>
        <v>#REF!</v>
      </c>
      <c r="BA27" s="167" t="e">
        <f t="shared" ca="1" si="89"/>
        <v>#REF!</v>
      </c>
      <c r="BB27" s="167" t="e">
        <f t="shared" ca="1" si="90"/>
        <v>#REF!</v>
      </c>
      <c r="BC27" s="167" t="e">
        <f t="shared" ca="1" si="91"/>
        <v>#REF!</v>
      </c>
      <c r="BD27" s="167" t="e">
        <f t="shared" ca="1" si="92"/>
        <v>#REF!</v>
      </c>
      <c r="BE27" s="167" t="e">
        <f t="shared" ca="1" si="93"/>
        <v>#REF!</v>
      </c>
      <c r="BF27" s="18"/>
      <c r="BG27" s="168">
        <f>INDEX('2_Needs'!$F:$F,MATCH($A27,'2_Needs'!$A:$A,0))</f>
        <v>4.5700639741667794E-4</v>
      </c>
      <c r="BH27" s="114"/>
      <c r="BI27" s="167">
        <f t="shared" ref="BI27:BX27" si="173">IF(BI$3="reset",$BG27*BI$6,BH27*(1+$C$4))</f>
        <v>0</v>
      </c>
      <c r="BJ27" s="167">
        <f t="shared" si="173"/>
        <v>0</v>
      </c>
      <c r="BK27" s="167">
        <f t="shared" si="173"/>
        <v>0</v>
      </c>
      <c r="BL27" s="167">
        <f t="shared" si="173"/>
        <v>0</v>
      </c>
      <c r="BM27" s="167">
        <f t="shared" si="173"/>
        <v>0</v>
      </c>
      <c r="BN27" s="167">
        <f t="shared" si="173"/>
        <v>0</v>
      </c>
      <c r="BO27" s="167">
        <f t="shared" si="173"/>
        <v>0</v>
      </c>
      <c r="BP27" s="167">
        <f t="shared" si="173"/>
        <v>0</v>
      </c>
      <c r="BQ27" s="167">
        <f t="shared" si="173"/>
        <v>0</v>
      </c>
      <c r="BR27" s="167">
        <f t="shared" si="173"/>
        <v>0</v>
      </c>
      <c r="BS27" s="167">
        <f t="shared" si="173"/>
        <v>0</v>
      </c>
      <c r="BT27" s="167">
        <f t="shared" si="173"/>
        <v>0</v>
      </c>
      <c r="BU27" s="167">
        <f t="shared" si="173"/>
        <v>0</v>
      </c>
      <c r="BV27" s="167">
        <f t="shared" si="173"/>
        <v>0</v>
      </c>
      <c r="BW27" s="167">
        <f t="shared" si="173"/>
        <v>0</v>
      </c>
      <c r="BX27" s="167">
        <f t="shared" si="173"/>
        <v>0</v>
      </c>
      <c r="BZ27" s="167" t="e">
        <f t="shared" ca="1" si="7"/>
        <v>#REF!</v>
      </c>
      <c r="CA27" s="167" t="e">
        <f t="shared" ca="1" si="8"/>
        <v>#REF!</v>
      </c>
      <c r="CB27" s="167" t="e">
        <f t="shared" ca="1" si="9"/>
        <v>#REF!</v>
      </c>
      <c r="CC27" s="167" t="e">
        <f t="shared" ca="1" si="10"/>
        <v>#REF!</v>
      </c>
      <c r="CD27" s="167" t="e">
        <f t="shared" ca="1" si="11"/>
        <v>#REF!</v>
      </c>
      <c r="CE27" s="167" t="e">
        <f t="shared" ca="1" si="12"/>
        <v>#REF!</v>
      </c>
      <c r="CF27" s="167" t="e">
        <f t="shared" ca="1" si="13"/>
        <v>#REF!</v>
      </c>
      <c r="CG27" s="167" t="e">
        <f t="shared" ca="1" si="14"/>
        <v>#REF!</v>
      </c>
      <c r="CH27" s="167" t="e">
        <f t="shared" ca="1" si="15"/>
        <v>#REF!</v>
      </c>
      <c r="CI27" s="167" t="e">
        <f t="shared" ca="1" si="16"/>
        <v>#REF!</v>
      </c>
      <c r="CJ27" s="167" t="e">
        <f t="shared" ca="1" si="17"/>
        <v>#REF!</v>
      </c>
      <c r="CK27" s="167" t="e">
        <f t="shared" ca="1" si="18"/>
        <v>#REF!</v>
      </c>
      <c r="CL27" s="167" t="e">
        <f t="shared" ca="1" si="19"/>
        <v>#REF!</v>
      </c>
      <c r="CM27" s="167" t="e">
        <f t="shared" ca="1" si="20"/>
        <v>#REF!</v>
      </c>
      <c r="CN27" s="167" t="e">
        <f t="shared" ca="1" si="21"/>
        <v>#REF!</v>
      </c>
      <c r="CO27" s="167" t="e">
        <f t="shared" ca="1" si="22"/>
        <v>#REF!</v>
      </c>
      <c r="CQ27" s="167" t="e">
        <f t="shared" ca="1" si="23"/>
        <v>#REF!</v>
      </c>
      <c r="CR27" s="167" t="e">
        <f t="shared" ca="1" si="24"/>
        <v>#REF!</v>
      </c>
      <c r="CS27" s="167" t="e">
        <f t="shared" ca="1" si="25"/>
        <v>#REF!</v>
      </c>
      <c r="CT27" s="167" t="e">
        <f t="shared" ca="1" si="26"/>
        <v>#REF!</v>
      </c>
      <c r="CU27" s="167" t="e">
        <f t="shared" ca="1" si="27"/>
        <v>#REF!</v>
      </c>
      <c r="CV27" s="167" t="e">
        <f t="shared" ca="1" si="28"/>
        <v>#REF!</v>
      </c>
      <c r="CW27" s="167" t="e">
        <f t="shared" ca="1" si="29"/>
        <v>#REF!</v>
      </c>
      <c r="CX27" s="167" t="e">
        <f t="shared" ca="1" si="30"/>
        <v>#REF!</v>
      </c>
      <c r="CY27" s="167" t="e">
        <f t="shared" ca="1" si="31"/>
        <v>#REF!</v>
      </c>
      <c r="CZ27" s="167" t="e">
        <f t="shared" ca="1" si="32"/>
        <v>#REF!</v>
      </c>
      <c r="DA27" s="167" t="e">
        <f t="shared" ca="1" si="33"/>
        <v>#REF!</v>
      </c>
      <c r="DB27" s="167" t="e">
        <f t="shared" ca="1" si="34"/>
        <v>#REF!</v>
      </c>
      <c r="DC27" s="167" t="e">
        <f t="shared" ca="1" si="35"/>
        <v>#REF!</v>
      </c>
      <c r="DD27" s="167" t="e">
        <f t="shared" ca="1" si="36"/>
        <v>#REF!</v>
      </c>
      <c r="DE27" s="167" t="e">
        <f t="shared" ca="1" si="37"/>
        <v>#REF!</v>
      </c>
      <c r="DF27" s="167" t="e">
        <f t="shared" ca="1" si="38"/>
        <v>#REF!</v>
      </c>
      <c r="DH27" s="167">
        <f t="shared" si="39"/>
        <v>0</v>
      </c>
      <c r="DI27" s="167">
        <f t="shared" si="40"/>
        <v>0</v>
      </c>
      <c r="DJ27" s="167">
        <f t="shared" si="41"/>
        <v>0</v>
      </c>
      <c r="DK27" s="167">
        <f t="shared" si="42"/>
        <v>0</v>
      </c>
      <c r="DL27" s="167">
        <f t="shared" si="43"/>
        <v>0</v>
      </c>
      <c r="DM27" s="167">
        <f t="shared" si="44"/>
        <v>0</v>
      </c>
      <c r="DN27" s="167">
        <f t="shared" si="45"/>
        <v>0</v>
      </c>
      <c r="DO27" s="167">
        <f t="shared" si="46"/>
        <v>0</v>
      </c>
      <c r="DP27" s="167">
        <f t="shared" si="47"/>
        <v>0</v>
      </c>
      <c r="DQ27" s="167">
        <f t="shared" si="48"/>
        <v>0</v>
      </c>
      <c r="DR27" s="167">
        <f t="shared" si="49"/>
        <v>0</v>
      </c>
      <c r="DS27" s="167">
        <f t="shared" si="50"/>
        <v>0</v>
      </c>
      <c r="DT27" s="167">
        <f t="shared" si="51"/>
        <v>0</v>
      </c>
      <c r="DU27" s="167">
        <f t="shared" si="52"/>
        <v>0</v>
      </c>
      <c r="DV27" s="167">
        <f t="shared" si="53"/>
        <v>0</v>
      </c>
      <c r="DW27" s="167">
        <f t="shared" si="54"/>
        <v>0</v>
      </c>
      <c r="DY27" s="167" t="e">
        <f t="shared" ca="1" si="95"/>
        <v>#REF!</v>
      </c>
      <c r="DZ27" s="167" t="e">
        <f t="shared" ca="1" si="96"/>
        <v>#REF!</v>
      </c>
      <c r="EA27" s="167" t="e">
        <f t="shared" ca="1" si="97"/>
        <v>#REF!</v>
      </c>
      <c r="EB27" s="167" t="e">
        <f t="shared" ca="1" si="98"/>
        <v>#REF!</v>
      </c>
      <c r="EC27" s="167" t="e">
        <f t="shared" ca="1" si="99"/>
        <v>#REF!</v>
      </c>
      <c r="ED27" s="167" t="e">
        <f t="shared" ca="1" si="100"/>
        <v>#REF!</v>
      </c>
      <c r="EE27" s="167" t="e">
        <f t="shared" ca="1" si="101"/>
        <v>#REF!</v>
      </c>
      <c r="EF27" s="167" t="e">
        <f t="shared" ca="1" si="102"/>
        <v>#REF!</v>
      </c>
      <c r="EG27" s="167" t="e">
        <f t="shared" ca="1" si="103"/>
        <v>#REF!</v>
      </c>
      <c r="EH27" s="167" t="e">
        <f t="shared" ca="1" si="104"/>
        <v>#REF!</v>
      </c>
      <c r="EI27" s="167" t="e">
        <f t="shared" ca="1" si="105"/>
        <v>#REF!</v>
      </c>
      <c r="EJ27" s="167" t="e">
        <f t="shared" ca="1" si="106"/>
        <v>#REF!</v>
      </c>
      <c r="EK27" s="167" t="e">
        <f t="shared" ca="1" si="107"/>
        <v>#REF!</v>
      </c>
      <c r="EL27" s="167" t="e">
        <f t="shared" ca="1" si="108"/>
        <v>#REF!</v>
      </c>
      <c r="EM27" s="167" t="e">
        <f t="shared" ca="1" si="109"/>
        <v>#REF!</v>
      </c>
      <c r="EN27" s="167" t="e">
        <f t="shared" ca="1" si="110"/>
        <v>#REF!</v>
      </c>
      <c r="EP27" s="167">
        <f t="shared" si="111"/>
        <v>0</v>
      </c>
      <c r="EQ27" s="167">
        <f t="shared" si="112"/>
        <v>0</v>
      </c>
      <c r="ER27" s="167">
        <f t="shared" si="113"/>
        <v>0</v>
      </c>
      <c r="ES27" s="167">
        <f t="shared" si="114"/>
        <v>0</v>
      </c>
      <c r="ET27" s="167">
        <f t="shared" si="115"/>
        <v>0</v>
      </c>
      <c r="EU27" s="167">
        <f t="shared" si="116"/>
        <v>0</v>
      </c>
      <c r="EV27" s="167">
        <f t="shared" si="117"/>
        <v>0</v>
      </c>
      <c r="EW27" s="167">
        <f t="shared" si="118"/>
        <v>0</v>
      </c>
      <c r="EX27" s="167">
        <f t="shared" si="119"/>
        <v>0</v>
      </c>
      <c r="EY27" s="167">
        <f t="shared" si="120"/>
        <v>0</v>
      </c>
      <c r="EZ27" s="167">
        <f t="shared" si="121"/>
        <v>0</v>
      </c>
      <c r="FA27" s="167">
        <f t="shared" si="122"/>
        <v>0</v>
      </c>
      <c r="FB27" s="167">
        <f t="shared" si="123"/>
        <v>0</v>
      </c>
      <c r="FC27" s="167">
        <f t="shared" si="124"/>
        <v>0</v>
      </c>
      <c r="FD27" s="167">
        <f t="shared" si="125"/>
        <v>0</v>
      </c>
      <c r="FE27" s="167">
        <f t="shared" si="126"/>
        <v>0</v>
      </c>
      <c r="FG27" s="167">
        <f t="shared" si="127"/>
        <v>0</v>
      </c>
      <c r="FH27" s="167">
        <f t="shared" si="128"/>
        <v>0</v>
      </c>
      <c r="FI27" s="167">
        <f t="shared" si="129"/>
        <v>0</v>
      </c>
      <c r="FJ27" s="167">
        <f t="shared" si="130"/>
        <v>0</v>
      </c>
      <c r="FK27" s="167">
        <f t="shared" si="131"/>
        <v>0</v>
      </c>
      <c r="FL27" s="167">
        <f t="shared" si="132"/>
        <v>0</v>
      </c>
      <c r="FM27" s="167">
        <f t="shared" si="133"/>
        <v>0</v>
      </c>
      <c r="FN27" s="167">
        <f t="shared" si="134"/>
        <v>0</v>
      </c>
      <c r="FO27" s="167">
        <f t="shared" si="135"/>
        <v>0</v>
      </c>
      <c r="FP27" s="167">
        <f t="shared" si="136"/>
        <v>0</v>
      </c>
      <c r="FQ27" s="167">
        <f t="shared" si="137"/>
        <v>0</v>
      </c>
      <c r="FR27" s="167">
        <f t="shared" si="138"/>
        <v>0</v>
      </c>
      <c r="FS27" s="167">
        <f t="shared" si="139"/>
        <v>0</v>
      </c>
      <c r="FT27" s="167">
        <f t="shared" si="140"/>
        <v>0</v>
      </c>
      <c r="FU27" s="167">
        <f t="shared" si="141"/>
        <v>0</v>
      </c>
      <c r="FV27" s="167">
        <f t="shared" si="142"/>
        <v>0</v>
      </c>
      <c r="FX27" s="167">
        <f t="shared" si="143"/>
        <v>0</v>
      </c>
      <c r="FY27" s="167">
        <f t="shared" si="144"/>
        <v>0</v>
      </c>
      <c r="FZ27" s="167">
        <f t="shared" si="145"/>
        <v>0</v>
      </c>
      <c r="GA27" s="167">
        <f t="shared" si="146"/>
        <v>0</v>
      </c>
      <c r="GB27" s="167">
        <f t="shared" si="147"/>
        <v>0</v>
      </c>
      <c r="GC27" s="167">
        <f t="shared" si="148"/>
        <v>0</v>
      </c>
      <c r="GD27" s="167">
        <f t="shared" si="149"/>
        <v>0</v>
      </c>
      <c r="GE27" s="167">
        <f t="shared" si="150"/>
        <v>0</v>
      </c>
      <c r="GF27" s="167">
        <f t="shared" si="151"/>
        <v>0</v>
      </c>
      <c r="GG27" s="167">
        <f t="shared" si="152"/>
        <v>0</v>
      </c>
      <c r="GH27" s="167">
        <f t="shared" si="153"/>
        <v>0</v>
      </c>
      <c r="GI27" s="167">
        <f t="shared" si="154"/>
        <v>0</v>
      </c>
      <c r="GJ27" s="167">
        <f t="shared" si="155"/>
        <v>0</v>
      </c>
      <c r="GK27" s="167">
        <f t="shared" si="156"/>
        <v>0</v>
      </c>
      <c r="GL27" s="167">
        <f t="shared" si="157"/>
        <v>0</v>
      </c>
      <c r="GM27" s="167">
        <f t="shared" si="158"/>
        <v>0</v>
      </c>
      <c r="GO27" s="167" t="e">
        <f t="shared" ca="1" si="159"/>
        <v>#REF!</v>
      </c>
      <c r="GP27" s="167" t="e">
        <f t="shared" ca="1" si="59"/>
        <v>#REF!</v>
      </c>
      <c r="GQ27" s="167" t="e">
        <f t="shared" ca="1" si="59"/>
        <v>#REF!</v>
      </c>
      <c r="GR27" s="167" t="e">
        <f t="shared" ca="1" si="59"/>
        <v>#REF!</v>
      </c>
      <c r="GS27" s="167" t="e">
        <f t="shared" ca="1" si="59"/>
        <v>#REF!</v>
      </c>
      <c r="GT27" s="167" t="e">
        <f t="shared" ca="1" si="59"/>
        <v>#REF!</v>
      </c>
      <c r="GU27" s="167" t="e">
        <f t="shared" ca="1" si="59"/>
        <v>#REF!</v>
      </c>
      <c r="GV27" s="167" t="e">
        <f t="shared" ca="1" si="59"/>
        <v>#REF!</v>
      </c>
      <c r="GW27" s="167" t="e">
        <f t="shared" ca="1" si="59"/>
        <v>#REF!</v>
      </c>
      <c r="GX27" s="167" t="e">
        <f t="shared" ca="1" si="59"/>
        <v>#REF!</v>
      </c>
      <c r="GY27" s="167" t="e">
        <f t="shared" ca="1" si="59"/>
        <v>#REF!</v>
      </c>
      <c r="GZ27" s="167" t="e">
        <f t="shared" ca="1" si="59"/>
        <v>#REF!</v>
      </c>
      <c r="HA27" s="167" t="e">
        <f t="shared" ca="1" si="59"/>
        <v>#REF!</v>
      </c>
      <c r="HB27" s="167" t="e">
        <f t="shared" ca="1" si="59"/>
        <v>#REF!</v>
      </c>
      <c r="HC27" s="167" t="e">
        <f t="shared" ca="1" si="59"/>
        <v>#REF!</v>
      </c>
      <c r="HD27" s="167" t="e">
        <f t="shared" ca="1" si="59"/>
        <v>#REF!</v>
      </c>
      <c r="HF27" s="167" t="e">
        <f t="shared" ca="1" si="60"/>
        <v>#REF!</v>
      </c>
      <c r="HG27" s="167" t="e">
        <f t="shared" ca="1" si="61"/>
        <v>#REF!</v>
      </c>
      <c r="HH27" s="167" t="e">
        <f t="shared" ca="1" si="62"/>
        <v>#REF!</v>
      </c>
      <c r="HI27" s="167" t="e">
        <f t="shared" ca="1" si="63"/>
        <v>#REF!</v>
      </c>
      <c r="HJ27" s="167" t="e">
        <f t="shared" ca="1" si="64"/>
        <v>#REF!</v>
      </c>
      <c r="HK27" s="167" t="e">
        <f t="shared" ca="1" si="65"/>
        <v>#REF!</v>
      </c>
      <c r="HL27" s="167" t="e">
        <f t="shared" ca="1" si="66"/>
        <v>#REF!</v>
      </c>
      <c r="HM27" s="167" t="e">
        <f t="shared" ca="1" si="67"/>
        <v>#REF!</v>
      </c>
      <c r="HN27" s="167" t="e">
        <f t="shared" ca="1" si="68"/>
        <v>#REF!</v>
      </c>
      <c r="HO27" s="167" t="e">
        <f t="shared" ca="1" si="69"/>
        <v>#REF!</v>
      </c>
      <c r="HP27" s="167" t="e">
        <f t="shared" ca="1" si="70"/>
        <v>#REF!</v>
      </c>
      <c r="HQ27" s="167" t="e">
        <f t="shared" ca="1" si="71"/>
        <v>#REF!</v>
      </c>
      <c r="HR27" s="167" t="e">
        <f t="shared" ca="1" si="72"/>
        <v>#REF!</v>
      </c>
      <c r="HS27" s="167" t="e">
        <f t="shared" ca="1" si="73"/>
        <v>#REF!</v>
      </c>
      <c r="HT27" s="167" t="e">
        <f t="shared" ca="1" si="74"/>
        <v>#REF!</v>
      </c>
      <c r="HU27" s="167" t="e">
        <f t="shared" ca="1" si="75"/>
        <v>#REF!</v>
      </c>
      <c r="HW27" s="167" t="e">
        <f t="shared" ca="1" si="76"/>
        <v>#REF!</v>
      </c>
      <c r="HX27" s="167">
        <f t="shared" si="77"/>
        <v>0</v>
      </c>
      <c r="HY27" s="167" t="e">
        <f t="shared" ca="1" si="160"/>
        <v>#REF!</v>
      </c>
      <c r="HZ27" s="219" t="e">
        <f t="shared" ca="1" si="161"/>
        <v>#REF!</v>
      </c>
    </row>
    <row r="28" spans="1:234" s="48" customFormat="1">
      <c r="A28" s="3" t="s">
        <v>52</v>
      </c>
      <c r="B28" s="202" t="str">
        <f>INDEX('Ref1'!$E:$E,MATCH(A28,'Ref1'!$A:$A,0))</f>
        <v>Basingstoke and Deane</v>
      </c>
      <c r="C28" s="42" t="str">
        <f>INDEX(Data1!B:B,MATCH(A28,Data1!A:A,0))</f>
        <v>SD</v>
      </c>
      <c r="D28" s="253" t="str">
        <f>INDEX(Data1!C:C,MATCH(A28,Data1!A:A,0))</f>
        <v>SE</v>
      </c>
      <c r="E28" s="200" t="str">
        <f>IF($C$6="No","No",IF(COUNTIF(Inputs!$K$359:$K$398,$A28)&gt;0,"Yes","No"))</f>
        <v>No</v>
      </c>
      <c r="F28" s="404"/>
      <c r="G28" s="62">
        <f>INDEX('4_RatesSplit'!K:K,MATCH($A28,'4_RatesSplit'!$A:$A,0))</f>
        <v>0</v>
      </c>
      <c r="H28" s="171">
        <f>INDEX('4_RatesSplit'!L:L,MATCH($A28,'4_RatesSplit'!$A:$A,0))</f>
        <v>0</v>
      </c>
      <c r="I28" s="167">
        <f>INDEX('4_RatesSplit'!M:M,MATCH($A28,'4_RatesSplit'!$A:$A,0))</f>
        <v>0</v>
      </c>
      <c r="J28" s="167">
        <f>INDEX('4_RatesSplit'!N:N,MATCH($A28,'4_RatesSplit'!$A:$A,0))</f>
        <v>0</v>
      </c>
      <c r="K28" s="167">
        <f>INDEX('4_RatesSplit'!O:O,MATCH($A28,'4_RatesSplit'!$A:$A,0))</f>
        <v>0</v>
      </c>
      <c r="L28" s="167">
        <f>INDEX('4_RatesSplit'!P:P,MATCH($A28,'4_RatesSplit'!$A:$A,0))</f>
        <v>0</v>
      </c>
      <c r="M28" s="167">
        <f>INDEX('4_RatesSplit'!Q:Q,MATCH($A28,'4_RatesSplit'!$A:$A,0))</f>
        <v>0</v>
      </c>
      <c r="N28" s="167">
        <f>INDEX('4_RatesSplit'!R:R,MATCH($A28,'4_RatesSplit'!$A:$A,0))</f>
        <v>0</v>
      </c>
      <c r="O28" s="167">
        <f>INDEX('4_RatesSplit'!S:S,MATCH($A28,'4_RatesSplit'!$A:$A,0))</f>
        <v>0</v>
      </c>
      <c r="P28" s="167">
        <f>INDEX('4_RatesSplit'!T:T,MATCH($A28,'4_RatesSplit'!$A:$A,0))</f>
        <v>0</v>
      </c>
      <c r="Q28" s="167">
        <f>INDEX('4_RatesSplit'!U:U,MATCH($A28,'4_RatesSplit'!$A:$A,0))</f>
        <v>0</v>
      </c>
      <c r="R28" s="167">
        <f>INDEX('4_RatesSplit'!V:V,MATCH($A28,'4_RatesSplit'!$A:$A,0))</f>
        <v>0</v>
      </c>
      <c r="S28" s="167">
        <f>INDEX('4_RatesSplit'!W:W,MATCH($A28,'4_RatesSplit'!$A:$A,0))</f>
        <v>0</v>
      </c>
      <c r="T28" s="167">
        <f>INDEX('4_RatesSplit'!X:X,MATCH($A28,'4_RatesSplit'!$A:$A,0))</f>
        <v>0</v>
      </c>
      <c r="U28" s="167">
        <f>INDEX('4_RatesSplit'!Y:Y,MATCH($A28,'4_RatesSplit'!$A:$A,0))</f>
        <v>0</v>
      </c>
      <c r="V28" s="167">
        <f>INDEX('4_RatesSplit'!Z:Z,MATCH($A28,'4_RatesSplit'!$A:$A,0))</f>
        <v>0</v>
      </c>
      <c r="W28" s="167">
        <f>INDEX('4_RatesSplit'!AA:AA,MATCH($A28,'4_RatesSplit'!$A:$A,0))</f>
        <v>0</v>
      </c>
      <c r="X28" s="18"/>
      <c r="Y28" s="168" t="e">
        <f ca="1">INDEX('4_RatesSplit'!AT:AT,MATCH($A28,'4_RatesSplit'!$A:$A,0))</f>
        <v>#REF!</v>
      </c>
      <c r="Z28" s="168" t="e">
        <f ca="1">INDEX('4_RatesSplit'!AU:AU,MATCH($A28,'4_RatesSplit'!$A:$A,0))</f>
        <v>#REF!</v>
      </c>
      <c r="AA28" s="168" t="e">
        <f ca="1">INDEX('4_RatesSplit'!AV:AV,MATCH($A28,'4_RatesSplit'!$A:$A,0))</f>
        <v>#REF!</v>
      </c>
      <c r="AB28" s="168" t="e">
        <f ca="1">INDEX('4_RatesSplit'!AW:AW,MATCH($A28,'4_RatesSplit'!$A:$A,0))</f>
        <v>#REF!</v>
      </c>
      <c r="AC28" s="168" t="e">
        <f ca="1">INDEX('4_RatesSplit'!AX:AX,MATCH($A28,'4_RatesSplit'!$A:$A,0))</f>
        <v>#REF!</v>
      </c>
      <c r="AD28" s="168" t="e">
        <f ca="1">INDEX('4_RatesSplit'!AY:AY,MATCH($A28,'4_RatesSplit'!$A:$A,0))</f>
        <v>#REF!</v>
      </c>
      <c r="AE28" s="168" t="e">
        <f ca="1">INDEX('4_RatesSplit'!AZ:AZ,MATCH($A28,'4_RatesSplit'!$A:$A,0))</f>
        <v>#REF!</v>
      </c>
      <c r="AF28" s="168" t="e">
        <f ca="1">INDEX('4_RatesSplit'!BA:BA,MATCH($A28,'4_RatesSplit'!$A:$A,0))</f>
        <v>#REF!</v>
      </c>
      <c r="AG28" s="168" t="e">
        <f ca="1">INDEX('4_RatesSplit'!BB:BB,MATCH($A28,'4_RatesSplit'!$A:$A,0))</f>
        <v>#REF!</v>
      </c>
      <c r="AH28" s="168" t="e">
        <f ca="1">INDEX('4_RatesSplit'!BC:BC,MATCH($A28,'4_RatesSplit'!$A:$A,0))</f>
        <v>#REF!</v>
      </c>
      <c r="AI28" s="168" t="e">
        <f ca="1">INDEX('4_RatesSplit'!BD:BD,MATCH($A28,'4_RatesSplit'!$A:$A,0))</f>
        <v>#REF!</v>
      </c>
      <c r="AJ28" s="168" t="e">
        <f ca="1">INDEX('4_RatesSplit'!BE:BE,MATCH($A28,'4_RatesSplit'!$A:$A,0))</f>
        <v>#REF!</v>
      </c>
      <c r="AK28" s="168" t="e">
        <f ca="1">INDEX('4_RatesSplit'!BF:BF,MATCH($A28,'4_RatesSplit'!$A:$A,0))</f>
        <v>#REF!</v>
      </c>
      <c r="AL28" s="168" t="e">
        <f ca="1">INDEX('4_RatesSplit'!BG:BG,MATCH($A28,'4_RatesSplit'!$A:$A,0))</f>
        <v>#REF!</v>
      </c>
      <c r="AM28" s="168" t="e">
        <f ca="1">INDEX('4_RatesSplit'!BH:BH,MATCH($A28,'4_RatesSplit'!$A:$A,0))</f>
        <v>#REF!</v>
      </c>
      <c r="AN28" s="198" t="e">
        <f ca="1">INDEX('4_RatesSplit'!BI:BI,MATCH($A28,'4_RatesSplit'!$A:$A,0))</f>
        <v>#REF!</v>
      </c>
      <c r="AO28" s="114"/>
      <c r="AP28" s="167" t="e">
        <f t="shared" ca="1" si="78"/>
        <v>#REF!</v>
      </c>
      <c r="AQ28" s="167" t="e">
        <f t="shared" ca="1" si="79"/>
        <v>#REF!</v>
      </c>
      <c r="AR28" s="167" t="e">
        <f t="shared" ca="1" si="80"/>
        <v>#REF!</v>
      </c>
      <c r="AS28" s="167" t="e">
        <f t="shared" ca="1" si="81"/>
        <v>#REF!</v>
      </c>
      <c r="AT28" s="167" t="e">
        <f t="shared" ca="1" si="82"/>
        <v>#REF!</v>
      </c>
      <c r="AU28" s="167" t="e">
        <f t="shared" ca="1" si="83"/>
        <v>#REF!</v>
      </c>
      <c r="AV28" s="167" t="e">
        <f t="shared" ca="1" si="84"/>
        <v>#REF!</v>
      </c>
      <c r="AW28" s="167" t="e">
        <f t="shared" ca="1" si="85"/>
        <v>#REF!</v>
      </c>
      <c r="AX28" s="167" t="e">
        <f t="shared" ca="1" si="86"/>
        <v>#REF!</v>
      </c>
      <c r="AY28" s="167" t="e">
        <f t="shared" ca="1" si="87"/>
        <v>#REF!</v>
      </c>
      <c r="AZ28" s="167" t="e">
        <f t="shared" ca="1" si="88"/>
        <v>#REF!</v>
      </c>
      <c r="BA28" s="167" t="e">
        <f t="shared" ca="1" si="89"/>
        <v>#REF!</v>
      </c>
      <c r="BB28" s="167" t="e">
        <f t="shared" ca="1" si="90"/>
        <v>#REF!</v>
      </c>
      <c r="BC28" s="167" t="e">
        <f t="shared" ca="1" si="91"/>
        <v>#REF!</v>
      </c>
      <c r="BD28" s="167" t="e">
        <f t="shared" ca="1" si="92"/>
        <v>#REF!</v>
      </c>
      <c r="BE28" s="167" t="e">
        <f t="shared" ca="1" si="93"/>
        <v>#REF!</v>
      </c>
      <c r="BF28" s="18"/>
      <c r="BG28" s="168">
        <f>INDEX('2_Needs'!$F:$F,MATCH($A28,'2_Needs'!$A:$A,0))</f>
        <v>2.4464998687998831E-4</v>
      </c>
      <c r="BH28" s="114"/>
      <c r="BI28" s="167">
        <f t="shared" ref="BI28:BX28" si="174">IF(BI$3="reset",$BG28*BI$6,BH28*(1+$C$4))</f>
        <v>0</v>
      </c>
      <c r="BJ28" s="167">
        <f t="shared" si="174"/>
        <v>0</v>
      </c>
      <c r="BK28" s="167">
        <f t="shared" si="174"/>
        <v>0</v>
      </c>
      <c r="BL28" s="167">
        <f t="shared" si="174"/>
        <v>0</v>
      </c>
      <c r="BM28" s="167">
        <f t="shared" si="174"/>
        <v>0</v>
      </c>
      <c r="BN28" s="167">
        <f t="shared" si="174"/>
        <v>0</v>
      </c>
      <c r="BO28" s="167">
        <f t="shared" si="174"/>
        <v>0</v>
      </c>
      <c r="BP28" s="167">
        <f t="shared" si="174"/>
        <v>0</v>
      </c>
      <c r="BQ28" s="167">
        <f t="shared" si="174"/>
        <v>0</v>
      </c>
      <c r="BR28" s="167">
        <f t="shared" si="174"/>
        <v>0</v>
      </c>
      <c r="BS28" s="167">
        <f t="shared" si="174"/>
        <v>0</v>
      </c>
      <c r="BT28" s="167">
        <f t="shared" si="174"/>
        <v>0</v>
      </c>
      <c r="BU28" s="167">
        <f t="shared" si="174"/>
        <v>0</v>
      </c>
      <c r="BV28" s="167">
        <f t="shared" si="174"/>
        <v>0</v>
      </c>
      <c r="BW28" s="167">
        <f t="shared" si="174"/>
        <v>0</v>
      </c>
      <c r="BX28" s="167">
        <f t="shared" si="174"/>
        <v>0</v>
      </c>
      <c r="BZ28" s="167" t="e">
        <f t="shared" ca="1" si="7"/>
        <v>#REF!</v>
      </c>
      <c r="CA28" s="167" t="e">
        <f t="shared" ca="1" si="8"/>
        <v>#REF!</v>
      </c>
      <c r="CB28" s="167" t="e">
        <f t="shared" ca="1" si="9"/>
        <v>#REF!</v>
      </c>
      <c r="CC28" s="167" t="e">
        <f t="shared" ca="1" si="10"/>
        <v>#REF!</v>
      </c>
      <c r="CD28" s="167" t="e">
        <f t="shared" ca="1" si="11"/>
        <v>#REF!</v>
      </c>
      <c r="CE28" s="167" t="e">
        <f t="shared" ca="1" si="12"/>
        <v>#REF!</v>
      </c>
      <c r="CF28" s="167" t="e">
        <f t="shared" ca="1" si="13"/>
        <v>#REF!</v>
      </c>
      <c r="CG28" s="167" t="e">
        <f t="shared" ca="1" si="14"/>
        <v>#REF!</v>
      </c>
      <c r="CH28" s="167" t="e">
        <f t="shared" ca="1" si="15"/>
        <v>#REF!</v>
      </c>
      <c r="CI28" s="167" t="e">
        <f t="shared" ca="1" si="16"/>
        <v>#REF!</v>
      </c>
      <c r="CJ28" s="167" t="e">
        <f t="shared" ca="1" si="17"/>
        <v>#REF!</v>
      </c>
      <c r="CK28" s="167" t="e">
        <f t="shared" ca="1" si="18"/>
        <v>#REF!</v>
      </c>
      <c r="CL28" s="167" t="e">
        <f t="shared" ca="1" si="19"/>
        <v>#REF!</v>
      </c>
      <c r="CM28" s="167" t="e">
        <f t="shared" ca="1" si="20"/>
        <v>#REF!</v>
      </c>
      <c r="CN28" s="167" t="e">
        <f t="shared" ca="1" si="21"/>
        <v>#REF!</v>
      </c>
      <c r="CO28" s="167" t="e">
        <f t="shared" ca="1" si="22"/>
        <v>#REF!</v>
      </c>
      <c r="CQ28" s="167" t="e">
        <f t="shared" ca="1" si="23"/>
        <v>#REF!</v>
      </c>
      <c r="CR28" s="167" t="e">
        <f t="shared" ca="1" si="24"/>
        <v>#REF!</v>
      </c>
      <c r="CS28" s="167" t="e">
        <f t="shared" ca="1" si="25"/>
        <v>#REF!</v>
      </c>
      <c r="CT28" s="167" t="e">
        <f t="shared" ca="1" si="26"/>
        <v>#REF!</v>
      </c>
      <c r="CU28" s="167" t="e">
        <f t="shared" ca="1" si="27"/>
        <v>#REF!</v>
      </c>
      <c r="CV28" s="167" t="e">
        <f t="shared" ca="1" si="28"/>
        <v>#REF!</v>
      </c>
      <c r="CW28" s="167" t="e">
        <f t="shared" ca="1" si="29"/>
        <v>#REF!</v>
      </c>
      <c r="CX28" s="167" t="e">
        <f t="shared" ca="1" si="30"/>
        <v>#REF!</v>
      </c>
      <c r="CY28" s="167" t="e">
        <f t="shared" ca="1" si="31"/>
        <v>#REF!</v>
      </c>
      <c r="CZ28" s="167" t="e">
        <f t="shared" ca="1" si="32"/>
        <v>#REF!</v>
      </c>
      <c r="DA28" s="167" t="e">
        <f t="shared" ca="1" si="33"/>
        <v>#REF!</v>
      </c>
      <c r="DB28" s="167" t="e">
        <f t="shared" ca="1" si="34"/>
        <v>#REF!</v>
      </c>
      <c r="DC28" s="167" t="e">
        <f t="shared" ca="1" si="35"/>
        <v>#REF!</v>
      </c>
      <c r="DD28" s="167" t="e">
        <f t="shared" ca="1" si="36"/>
        <v>#REF!</v>
      </c>
      <c r="DE28" s="167" t="e">
        <f t="shared" ca="1" si="37"/>
        <v>#REF!</v>
      </c>
      <c r="DF28" s="167" t="e">
        <f t="shared" ca="1" si="38"/>
        <v>#REF!</v>
      </c>
      <c r="DH28" s="167">
        <f t="shared" si="39"/>
        <v>0</v>
      </c>
      <c r="DI28" s="167">
        <f t="shared" si="40"/>
        <v>0</v>
      </c>
      <c r="DJ28" s="167">
        <f t="shared" si="41"/>
        <v>0</v>
      </c>
      <c r="DK28" s="167">
        <f t="shared" si="42"/>
        <v>0</v>
      </c>
      <c r="DL28" s="167">
        <f t="shared" si="43"/>
        <v>0</v>
      </c>
      <c r="DM28" s="167">
        <f t="shared" si="44"/>
        <v>0</v>
      </c>
      <c r="DN28" s="167">
        <f t="shared" si="45"/>
        <v>0</v>
      </c>
      <c r="DO28" s="167">
        <f t="shared" si="46"/>
        <v>0</v>
      </c>
      <c r="DP28" s="167">
        <f t="shared" si="47"/>
        <v>0</v>
      </c>
      <c r="DQ28" s="167">
        <f t="shared" si="48"/>
        <v>0</v>
      </c>
      <c r="DR28" s="167">
        <f t="shared" si="49"/>
        <v>0</v>
      </c>
      <c r="DS28" s="167">
        <f t="shared" si="50"/>
        <v>0</v>
      </c>
      <c r="DT28" s="167">
        <f t="shared" si="51"/>
        <v>0</v>
      </c>
      <c r="DU28" s="167">
        <f t="shared" si="52"/>
        <v>0</v>
      </c>
      <c r="DV28" s="167">
        <f t="shared" si="53"/>
        <v>0</v>
      </c>
      <c r="DW28" s="167">
        <f t="shared" si="54"/>
        <v>0</v>
      </c>
      <c r="DY28" s="167" t="e">
        <f t="shared" ca="1" si="95"/>
        <v>#REF!</v>
      </c>
      <c r="DZ28" s="167" t="e">
        <f t="shared" ca="1" si="96"/>
        <v>#REF!</v>
      </c>
      <c r="EA28" s="167" t="e">
        <f t="shared" ca="1" si="97"/>
        <v>#REF!</v>
      </c>
      <c r="EB28" s="167" t="e">
        <f t="shared" ca="1" si="98"/>
        <v>#REF!</v>
      </c>
      <c r="EC28" s="167" t="e">
        <f t="shared" ca="1" si="99"/>
        <v>#REF!</v>
      </c>
      <c r="ED28" s="167" t="e">
        <f t="shared" ca="1" si="100"/>
        <v>#REF!</v>
      </c>
      <c r="EE28" s="167" t="e">
        <f t="shared" ca="1" si="101"/>
        <v>#REF!</v>
      </c>
      <c r="EF28" s="167" t="e">
        <f t="shared" ca="1" si="102"/>
        <v>#REF!</v>
      </c>
      <c r="EG28" s="167" t="e">
        <f t="shared" ca="1" si="103"/>
        <v>#REF!</v>
      </c>
      <c r="EH28" s="167" t="e">
        <f t="shared" ca="1" si="104"/>
        <v>#REF!</v>
      </c>
      <c r="EI28" s="167" t="e">
        <f t="shared" ca="1" si="105"/>
        <v>#REF!</v>
      </c>
      <c r="EJ28" s="167" t="e">
        <f t="shared" ca="1" si="106"/>
        <v>#REF!</v>
      </c>
      <c r="EK28" s="167" t="e">
        <f t="shared" ca="1" si="107"/>
        <v>#REF!</v>
      </c>
      <c r="EL28" s="167" t="e">
        <f t="shared" ca="1" si="108"/>
        <v>#REF!</v>
      </c>
      <c r="EM28" s="167" t="e">
        <f t="shared" ca="1" si="109"/>
        <v>#REF!</v>
      </c>
      <c r="EN28" s="167" t="e">
        <f t="shared" ca="1" si="110"/>
        <v>#REF!</v>
      </c>
      <c r="EP28" s="167">
        <f t="shared" si="111"/>
        <v>0</v>
      </c>
      <c r="EQ28" s="167">
        <f t="shared" si="112"/>
        <v>0</v>
      </c>
      <c r="ER28" s="167">
        <f t="shared" si="113"/>
        <v>0</v>
      </c>
      <c r="ES28" s="167">
        <f t="shared" si="114"/>
        <v>0</v>
      </c>
      <c r="ET28" s="167">
        <f t="shared" si="115"/>
        <v>0</v>
      </c>
      <c r="EU28" s="167">
        <f t="shared" si="116"/>
        <v>0</v>
      </c>
      <c r="EV28" s="167">
        <f t="shared" si="117"/>
        <v>0</v>
      </c>
      <c r="EW28" s="167">
        <f t="shared" si="118"/>
        <v>0</v>
      </c>
      <c r="EX28" s="167">
        <f t="shared" si="119"/>
        <v>0</v>
      </c>
      <c r="EY28" s="167">
        <f t="shared" si="120"/>
        <v>0</v>
      </c>
      <c r="EZ28" s="167">
        <f t="shared" si="121"/>
        <v>0</v>
      </c>
      <c r="FA28" s="167">
        <f t="shared" si="122"/>
        <v>0</v>
      </c>
      <c r="FB28" s="167">
        <f t="shared" si="123"/>
        <v>0</v>
      </c>
      <c r="FC28" s="167">
        <f t="shared" si="124"/>
        <v>0</v>
      </c>
      <c r="FD28" s="167">
        <f t="shared" si="125"/>
        <v>0</v>
      </c>
      <c r="FE28" s="167">
        <f t="shared" si="126"/>
        <v>0</v>
      </c>
      <c r="FG28" s="167">
        <f t="shared" si="127"/>
        <v>0</v>
      </c>
      <c r="FH28" s="167">
        <f t="shared" si="128"/>
        <v>0</v>
      </c>
      <c r="FI28" s="167">
        <f t="shared" si="129"/>
        <v>0</v>
      </c>
      <c r="FJ28" s="167">
        <f t="shared" si="130"/>
        <v>0</v>
      </c>
      <c r="FK28" s="167">
        <f t="shared" si="131"/>
        <v>0</v>
      </c>
      <c r="FL28" s="167">
        <f t="shared" si="132"/>
        <v>0</v>
      </c>
      <c r="FM28" s="167">
        <f t="shared" si="133"/>
        <v>0</v>
      </c>
      <c r="FN28" s="167">
        <f t="shared" si="134"/>
        <v>0</v>
      </c>
      <c r="FO28" s="167">
        <f t="shared" si="135"/>
        <v>0</v>
      </c>
      <c r="FP28" s="167">
        <f t="shared" si="136"/>
        <v>0</v>
      </c>
      <c r="FQ28" s="167">
        <f t="shared" si="137"/>
        <v>0</v>
      </c>
      <c r="FR28" s="167">
        <f t="shared" si="138"/>
        <v>0</v>
      </c>
      <c r="FS28" s="167">
        <f t="shared" si="139"/>
        <v>0</v>
      </c>
      <c r="FT28" s="167">
        <f t="shared" si="140"/>
        <v>0</v>
      </c>
      <c r="FU28" s="167">
        <f t="shared" si="141"/>
        <v>0</v>
      </c>
      <c r="FV28" s="167">
        <f t="shared" si="142"/>
        <v>0</v>
      </c>
      <c r="FX28" s="167">
        <f t="shared" si="143"/>
        <v>0</v>
      </c>
      <c r="FY28" s="167">
        <f t="shared" si="144"/>
        <v>0</v>
      </c>
      <c r="FZ28" s="167">
        <f t="shared" si="145"/>
        <v>0</v>
      </c>
      <c r="GA28" s="167">
        <f t="shared" si="146"/>
        <v>0</v>
      </c>
      <c r="GB28" s="167">
        <f t="shared" si="147"/>
        <v>0</v>
      </c>
      <c r="GC28" s="167">
        <f t="shared" si="148"/>
        <v>0</v>
      </c>
      <c r="GD28" s="167">
        <f t="shared" si="149"/>
        <v>0</v>
      </c>
      <c r="GE28" s="167">
        <f t="shared" si="150"/>
        <v>0</v>
      </c>
      <c r="GF28" s="167">
        <f t="shared" si="151"/>
        <v>0</v>
      </c>
      <c r="GG28" s="167">
        <f t="shared" si="152"/>
        <v>0</v>
      </c>
      <c r="GH28" s="167">
        <f t="shared" si="153"/>
        <v>0</v>
      </c>
      <c r="GI28" s="167">
        <f t="shared" si="154"/>
        <v>0</v>
      </c>
      <c r="GJ28" s="167">
        <f t="shared" si="155"/>
        <v>0</v>
      </c>
      <c r="GK28" s="167">
        <f t="shared" si="156"/>
        <v>0</v>
      </c>
      <c r="GL28" s="167">
        <f t="shared" si="157"/>
        <v>0</v>
      </c>
      <c r="GM28" s="167">
        <f t="shared" si="158"/>
        <v>0</v>
      </c>
      <c r="GO28" s="167" t="e">
        <f t="shared" ca="1" si="159"/>
        <v>#REF!</v>
      </c>
      <c r="GP28" s="167" t="e">
        <f t="shared" ca="1" si="59"/>
        <v>#REF!</v>
      </c>
      <c r="GQ28" s="167" t="e">
        <f t="shared" ca="1" si="59"/>
        <v>#REF!</v>
      </c>
      <c r="GR28" s="167" t="e">
        <f t="shared" ca="1" si="59"/>
        <v>#REF!</v>
      </c>
      <c r="GS28" s="167" t="e">
        <f t="shared" ca="1" si="59"/>
        <v>#REF!</v>
      </c>
      <c r="GT28" s="167" t="e">
        <f t="shared" ca="1" si="59"/>
        <v>#REF!</v>
      </c>
      <c r="GU28" s="167" t="e">
        <f t="shared" ca="1" si="59"/>
        <v>#REF!</v>
      </c>
      <c r="GV28" s="167" t="e">
        <f t="shared" ca="1" si="59"/>
        <v>#REF!</v>
      </c>
      <c r="GW28" s="167" t="e">
        <f t="shared" ca="1" si="59"/>
        <v>#REF!</v>
      </c>
      <c r="GX28" s="167" t="e">
        <f t="shared" ca="1" si="59"/>
        <v>#REF!</v>
      </c>
      <c r="GY28" s="167" t="e">
        <f t="shared" ca="1" si="59"/>
        <v>#REF!</v>
      </c>
      <c r="GZ28" s="167" t="e">
        <f t="shared" ca="1" si="59"/>
        <v>#REF!</v>
      </c>
      <c r="HA28" s="167" t="e">
        <f t="shared" ca="1" si="59"/>
        <v>#REF!</v>
      </c>
      <c r="HB28" s="167" t="e">
        <f t="shared" ca="1" si="59"/>
        <v>#REF!</v>
      </c>
      <c r="HC28" s="167" t="e">
        <f t="shared" ca="1" si="59"/>
        <v>#REF!</v>
      </c>
      <c r="HD28" s="167" t="e">
        <f t="shared" ca="1" si="59"/>
        <v>#REF!</v>
      </c>
      <c r="HF28" s="167" t="e">
        <f t="shared" ca="1" si="60"/>
        <v>#REF!</v>
      </c>
      <c r="HG28" s="167" t="e">
        <f t="shared" ca="1" si="61"/>
        <v>#REF!</v>
      </c>
      <c r="HH28" s="167" t="e">
        <f t="shared" ca="1" si="62"/>
        <v>#REF!</v>
      </c>
      <c r="HI28" s="167" t="e">
        <f t="shared" ca="1" si="63"/>
        <v>#REF!</v>
      </c>
      <c r="HJ28" s="167" t="e">
        <f t="shared" ca="1" si="64"/>
        <v>#REF!</v>
      </c>
      <c r="HK28" s="167" t="e">
        <f t="shared" ca="1" si="65"/>
        <v>#REF!</v>
      </c>
      <c r="HL28" s="167" t="e">
        <f t="shared" ca="1" si="66"/>
        <v>#REF!</v>
      </c>
      <c r="HM28" s="167" t="e">
        <f t="shared" ca="1" si="67"/>
        <v>#REF!</v>
      </c>
      <c r="HN28" s="167" t="e">
        <f t="shared" ca="1" si="68"/>
        <v>#REF!</v>
      </c>
      <c r="HO28" s="167" t="e">
        <f t="shared" ca="1" si="69"/>
        <v>#REF!</v>
      </c>
      <c r="HP28" s="167" t="e">
        <f t="shared" ca="1" si="70"/>
        <v>#REF!</v>
      </c>
      <c r="HQ28" s="167" t="e">
        <f t="shared" ca="1" si="71"/>
        <v>#REF!</v>
      </c>
      <c r="HR28" s="167" t="e">
        <f t="shared" ca="1" si="72"/>
        <v>#REF!</v>
      </c>
      <c r="HS28" s="167" t="e">
        <f t="shared" ca="1" si="73"/>
        <v>#REF!</v>
      </c>
      <c r="HT28" s="167" t="e">
        <f t="shared" ca="1" si="74"/>
        <v>#REF!</v>
      </c>
      <c r="HU28" s="167" t="e">
        <f t="shared" ca="1" si="75"/>
        <v>#REF!</v>
      </c>
      <c r="HW28" s="167" t="e">
        <f t="shared" ca="1" si="76"/>
        <v>#REF!</v>
      </c>
      <c r="HX28" s="167">
        <f t="shared" si="77"/>
        <v>0</v>
      </c>
      <c r="HY28" s="167" t="e">
        <f t="shared" ca="1" si="160"/>
        <v>#REF!</v>
      </c>
      <c r="HZ28" s="219" t="e">
        <f t="shared" ca="1" si="161"/>
        <v>#REF!</v>
      </c>
    </row>
    <row r="29" spans="1:234" s="48" customFormat="1">
      <c r="A29" s="3" t="s">
        <v>54</v>
      </c>
      <c r="B29" s="202" t="str">
        <f>INDEX('Ref1'!$E:$E,MATCH(A29,'Ref1'!$A:$A,0))</f>
        <v>Bassetlaw</v>
      </c>
      <c r="C29" s="42" t="str">
        <f>INDEX(Data1!B:B,MATCH(A29,Data1!A:A,0))</f>
        <v>SD</v>
      </c>
      <c r="D29" s="253" t="str">
        <f>INDEX(Data1!C:C,MATCH(A29,Data1!A:A,0))</f>
        <v>EM</v>
      </c>
      <c r="E29" s="200" t="str">
        <f>IF($C$6="No","No",IF(COUNTIF(Inputs!$K$359:$K$398,$A29)&gt;0,"Yes","No"))</f>
        <v>No</v>
      </c>
      <c r="F29" s="404"/>
      <c r="G29" s="62">
        <f>INDEX('4_RatesSplit'!K:K,MATCH($A29,'4_RatesSplit'!$A:$A,0))</f>
        <v>0</v>
      </c>
      <c r="H29" s="171">
        <f>INDEX('4_RatesSplit'!L:L,MATCH($A29,'4_RatesSplit'!$A:$A,0))</f>
        <v>0</v>
      </c>
      <c r="I29" s="167">
        <f>INDEX('4_RatesSplit'!M:M,MATCH($A29,'4_RatesSplit'!$A:$A,0))</f>
        <v>0</v>
      </c>
      <c r="J29" s="167">
        <f>INDEX('4_RatesSplit'!N:N,MATCH($A29,'4_RatesSplit'!$A:$A,0))</f>
        <v>0</v>
      </c>
      <c r="K29" s="167">
        <f>INDEX('4_RatesSplit'!O:O,MATCH($A29,'4_RatesSplit'!$A:$A,0))</f>
        <v>0</v>
      </c>
      <c r="L29" s="167">
        <f>INDEX('4_RatesSplit'!P:P,MATCH($A29,'4_RatesSplit'!$A:$A,0))</f>
        <v>0</v>
      </c>
      <c r="M29" s="167">
        <f>INDEX('4_RatesSplit'!Q:Q,MATCH($A29,'4_RatesSplit'!$A:$A,0))</f>
        <v>0</v>
      </c>
      <c r="N29" s="167">
        <f>INDEX('4_RatesSplit'!R:R,MATCH($A29,'4_RatesSplit'!$A:$A,0))</f>
        <v>0</v>
      </c>
      <c r="O29" s="167">
        <f>INDEX('4_RatesSplit'!S:S,MATCH($A29,'4_RatesSplit'!$A:$A,0))</f>
        <v>0</v>
      </c>
      <c r="P29" s="167">
        <f>INDEX('4_RatesSplit'!T:T,MATCH($A29,'4_RatesSplit'!$A:$A,0))</f>
        <v>0</v>
      </c>
      <c r="Q29" s="167">
        <f>INDEX('4_RatesSplit'!U:U,MATCH($A29,'4_RatesSplit'!$A:$A,0))</f>
        <v>0</v>
      </c>
      <c r="R29" s="167">
        <f>INDEX('4_RatesSplit'!V:V,MATCH($A29,'4_RatesSplit'!$A:$A,0))</f>
        <v>0</v>
      </c>
      <c r="S29" s="167">
        <f>INDEX('4_RatesSplit'!W:W,MATCH($A29,'4_RatesSplit'!$A:$A,0))</f>
        <v>0</v>
      </c>
      <c r="T29" s="167">
        <f>INDEX('4_RatesSplit'!X:X,MATCH($A29,'4_RatesSplit'!$A:$A,0))</f>
        <v>0</v>
      </c>
      <c r="U29" s="167">
        <f>INDEX('4_RatesSplit'!Y:Y,MATCH($A29,'4_RatesSplit'!$A:$A,0))</f>
        <v>0</v>
      </c>
      <c r="V29" s="167">
        <f>INDEX('4_RatesSplit'!Z:Z,MATCH($A29,'4_RatesSplit'!$A:$A,0))</f>
        <v>0</v>
      </c>
      <c r="W29" s="167">
        <f>INDEX('4_RatesSplit'!AA:AA,MATCH($A29,'4_RatesSplit'!$A:$A,0))</f>
        <v>0</v>
      </c>
      <c r="X29" s="18"/>
      <c r="Y29" s="168" t="e">
        <f ca="1">INDEX('4_RatesSplit'!AT:AT,MATCH($A29,'4_RatesSplit'!$A:$A,0))</f>
        <v>#REF!</v>
      </c>
      <c r="Z29" s="168" t="e">
        <f ca="1">INDEX('4_RatesSplit'!AU:AU,MATCH($A29,'4_RatesSplit'!$A:$A,0))</f>
        <v>#REF!</v>
      </c>
      <c r="AA29" s="168" t="e">
        <f ca="1">INDEX('4_RatesSplit'!AV:AV,MATCH($A29,'4_RatesSplit'!$A:$A,0))</f>
        <v>#REF!</v>
      </c>
      <c r="AB29" s="168" t="e">
        <f ca="1">INDEX('4_RatesSplit'!AW:AW,MATCH($A29,'4_RatesSplit'!$A:$A,0))</f>
        <v>#REF!</v>
      </c>
      <c r="AC29" s="168" t="e">
        <f ca="1">INDEX('4_RatesSplit'!AX:AX,MATCH($A29,'4_RatesSplit'!$A:$A,0))</f>
        <v>#REF!</v>
      </c>
      <c r="AD29" s="168" t="e">
        <f ca="1">INDEX('4_RatesSplit'!AY:AY,MATCH($A29,'4_RatesSplit'!$A:$A,0))</f>
        <v>#REF!</v>
      </c>
      <c r="AE29" s="168" t="e">
        <f ca="1">INDEX('4_RatesSplit'!AZ:AZ,MATCH($A29,'4_RatesSplit'!$A:$A,0))</f>
        <v>#REF!</v>
      </c>
      <c r="AF29" s="168" t="e">
        <f ca="1">INDEX('4_RatesSplit'!BA:BA,MATCH($A29,'4_RatesSplit'!$A:$A,0))</f>
        <v>#REF!</v>
      </c>
      <c r="AG29" s="168" t="e">
        <f ca="1">INDEX('4_RatesSplit'!BB:BB,MATCH($A29,'4_RatesSplit'!$A:$A,0))</f>
        <v>#REF!</v>
      </c>
      <c r="AH29" s="168" t="e">
        <f ca="1">INDEX('4_RatesSplit'!BC:BC,MATCH($A29,'4_RatesSplit'!$A:$A,0))</f>
        <v>#REF!</v>
      </c>
      <c r="AI29" s="168" t="e">
        <f ca="1">INDEX('4_RatesSplit'!BD:BD,MATCH($A29,'4_RatesSplit'!$A:$A,0))</f>
        <v>#REF!</v>
      </c>
      <c r="AJ29" s="168" t="e">
        <f ca="1">INDEX('4_RatesSplit'!BE:BE,MATCH($A29,'4_RatesSplit'!$A:$A,0))</f>
        <v>#REF!</v>
      </c>
      <c r="AK29" s="168" t="e">
        <f ca="1">INDEX('4_RatesSplit'!BF:BF,MATCH($A29,'4_RatesSplit'!$A:$A,0))</f>
        <v>#REF!</v>
      </c>
      <c r="AL29" s="168" t="e">
        <f ca="1">INDEX('4_RatesSplit'!BG:BG,MATCH($A29,'4_RatesSplit'!$A:$A,0))</f>
        <v>#REF!</v>
      </c>
      <c r="AM29" s="168" t="e">
        <f ca="1">INDEX('4_RatesSplit'!BH:BH,MATCH($A29,'4_RatesSplit'!$A:$A,0))</f>
        <v>#REF!</v>
      </c>
      <c r="AN29" s="198" t="e">
        <f ca="1">INDEX('4_RatesSplit'!BI:BI,MATCH($A29,'4_RatesSplit'!$A:$A,0))</f>
        <v>#REF!</v>
      </c>
      <c r="AO29" s="114"/>
      <c r="AP29" s="167" t="e">
        <f t="shared" ca="1" si="78"/>
        <v>#REF!</v>
      </c>
      <c r="AQ29" s="167" t="e">
        <f t="shared" ca="1" si="79"/>
        <v>#REF!</v>
      </c>
      <c r="AR29" s="167" t="e">
        <f t="shared" ca="1" si="80"/>
        <v>#REF!</v>
      </c>
      <c r="AS29" s="167" t="e">
        <f t="shared" ca="1" si="81"/>
        <v>#REF!</v>
      </c>
      <c r="AT29" s="167" t="e">
        <f t="shared" ca="1" si="82"/>
        <v>#REF!</v>
      </c>
      <c r="AU29" s="167" t="e">
        <f t="shared" ca="1" si="83"/>
        <v>#REF!</v>
      </c>
      <c r="AV29" s="167" t="e">
        <f t="shared" ca="1" si="84"/>
        <v>#REF!</v>
      </c>
      <c r="AW29" s="167" t="e">
        <f t="shared" ca="1" si="85"/>
        <v>#REF!</v>
      </c>
      <c r="AX29" s="167" t="e">
        <f t="shared" ca="1" si="86"/>
        <v>#REF!</v>
      </c>
      <c r="AY29" s="167" t="e">
        <f t="shared" ca="1" si="87"/>
        <v>#REF!</v>
      </c>
      <c r="AZ29" s="167" t="e">
        <f t="shared" ca="1" si="88"/>
        <v>#REF!</v>
      </c>
      <c r="BA29" s="167" t="e">
        <f t="shared" ca="1" si="89"/>
        <v>#REF!</v>
      </c>
      <c r="BB29" s="167" t="e">
        <f t="shared" ca="1" si="90"/>
        <v>#REF!</v>
      </c>
      <c r="BC29" s="167" t="e">
        <f t="shared" ca="1" si="91"/>
        <v>#REF!</v>
      </c>
      <c r="BD29" s="167" t="e">
        <f t="shared" ca="1" si="92"/>
        <v>#REF!</v>
      </c>
      <c r="BE29" s="167" t="e">
        <f t="shared" ca="1" si="93"/>
        <v>#REF!</v>
      </c>
      <c r="BF29" s="18"/>
      <c r="BG29" s="168">
        <f>INDEX('2_Needs'!$F:$F,MATCH($A29,'2_Needs'!$A:$A,0))</f>
        <v>3.2513078248998749E-4</v>
      </c>
      <c r="BH29" s="114"/>
      <c r="BI29" s="167">
        <f t="shared" ref="BI29:BX29" si="175">IF(BI$3="reset",$BG29*BI$6,BH29*(1+$C$4))</f>
        <v>0</v>
      </c>
      <c r="BJ29" s="167">
        <f t="shared" si="175"/>
        <v>0</v>
      </c>
      <c r="BK29" s="167">
        <f t="shared" si="175"/>
        <v>0</v>
      </c>
      <c r="BL29" s="167">
        <f t="shared" si="175"/>
        <v>0</v>
      </c>
      <c r="BM29" s="167">
        <f t="shared" si="175"/>
        <v>0</v>
      </c>
      <c r="BN29" s="167">
        <f t="shared" si="175"/>
        <v>0</v>
      </c>
      <c r="BO29" s="167">
        <f t="shared" si="175"/>
        <v>0</v>
      </c>
      <c r="BP29" s="167">
        <f t="shared" si="175"/>
        <v>0</v>
      </c>
      <c r="BQ29" s="167">
        <f t="shared" si="175"/>
        <v>0</v>
      </c>
      <c r="BR29" s="167">
        <f t="shared" si="175"/>
        <v>0</v>
      </c>
      <c r="BS29" s="167">
        <f t="shared" si="175"/>
        <v>0</v>
      </c>
      <c r="BT29" s="167">
        <f t="shared" si="175"/>
        <v>0</v>
      </c>
      <c r="BU29" s="167">
        <f t="shared" si="175"/>
        <v>0</v>
      </c>
      <c r="BV29" s="167">
        <f t="shared" si="175"/>
        <v>0</v>
      </c>
      <c r="BW29" s="167">
        <f t="shared" si="175"/>
        <v>0</v>
      </c>
      <c r="BX29" s="167">
        <f t="shared" si="175"/>
        <v>0</v>
      </c>
      <c r="BZ29" s="167" t="e">
        <f t="shared" ca="1" si="7"/>
        <v>#REF!</v>
      </c>
      <c r="CA29" s="167" t="e">
        <f t="shared" ca="1" si="8"/>
        <v>#REF!</v>
      </c>
      <c r="CB29" s="167" t="e">
        <f t="shared" ca="1" si="9"/>
        <v>#REF!</v>
      </c>
      <c r="CC29" s="167" t="e">
        <f t="shared" ca="1" si="10"/>
        <v>#REF!</v>
      </c>
      <c r="CD29" s="167" t="e">
        <f t="shared" ca="1" si="11"/>
        <v>#REF!</v>
      </c>
      <c r="CE29" s="167" t="e">
        <f t="shared" ca="1" si="12"/>
        <v>#REF!</v>
      </c>
      <c r="CF29" s="167" t="e">
        <f t="shared" ca="1" si="13"/>
        <v>#REF!</v>
      </c>
      <c r="CG29" s="167" t="e">
        <f t="shared" ca="1" si="14"/>
        <v>#REF!</v>
      </c>
      <c r="CH29" s="167" t="e">
        <f t="shared" ca="1" si="15"/>
        <v>#REF!</v>
      </c>
      <c r="CI29" s="167" t="e">
        <f t="shared" ca="1" si="16"/>
        <v>#REF!</v>
      </c>
      <c r="CJ29" s="167" t="e">
        <f t="shared" ca="1" si="17"/>
        <v>#REF!</v>
      </c>
      <c r="CK29" s="167" t="e">
        <f t="shared" ca="1" si="18"/>
        <v>#REF!</v>
      </c>
      <c r="CL29" s="167" t="e">
        <f t="shared" ca="1" si="19"/>
        <v>#REF!</v>
      </c>
      <c r="CM29" s="167" t="e">
        <f t="shared" ca="1" si="20"/>
        <v>#REF!</v>
      </c>
      <c r="CN29" s="167" t="e">
        <f t="shared" ca="1" si="21"/>
        <v>#REF!</v>
      </c>
      <c r="CO29" s="167" t="e">
        <f t="shared" ca="1" si="22"/>
        <v>#REF!</v>
      </c>
      <c r="CQ29" s="167" t="e">
        <f t="shared" ca="1" si="23"/>
        <v>#REF!</v>
      </c>
      <c r="CR29" s="167" t="e">
        <f t="shared" ca="1" si="24"/>
        <v>#REF!</v>
      </c>
      <c r="CS29" s="167" t="e">
        <f t="shared" ca="1" si="25"/>
        <v>#REF!</v>
      </c>
      <c r="CT29" s="167" t="e">
        <f t="shared" ca="1" si="26"/>
        <v>#REF!</v>
      </c>
      <c r="CU29" s="167" t="e">
        <f t="shared" ca="1" si="27"/>
        <v>#REF!</v>
      </c>
      <c r="CV29" s="167" t="e">
        <f t="shared" ca="1" si="28"/>
        <v>#REF!</v>
      </c>
      <c r="CW29" s="167" t="e">
        <f t="shared" ca="1" si="29"/>
        <v>#REF!</v>
      </c>
      <c r="CX29" s="167" t="e">
        <f t="shared" ca="1" si="30"/>
        <v>#REF!</v>
      </c>
      <c r="CY29" s="167" t="e">
        <f t="shared" ca="1" si="31"/>
        <v>#REF!</v>
      </c>
      <c r="CZ29" s="167" t="e">
        <f t="shared" ca="1" si="32"/>
        <v>#REF!</v>
      </c>
      <c r="DA29" s="167" t="e">
        <f t="shared" ca="1" si="33"/>
        <v>#REF!</v>
      </c>
      <c r="DB29" s="167" t="e">
        <f t="shared" ca="1" si="34"/>
        <v>#REF!</v>
      </c>
      <c r="DC29" s="167" t="e">
        <f t="shared" ca="1" si="35"/>
        <v>#REF!</v>
      </c>
      <c r="DD29" s="167" t="e">
        <f t="shared" ca="1" si="36"/>
        <v>#REF!</v>
      </c>
      <c r="DE29" s="167" t="e">
        <f t="shared" ca="1" si="37"/>
        <v>#REF!</v>
      </c>
      <c r="DF29" s="167" t="e">
        <f t="shared" ca="1" si="38"/>
        <v>#REF!</v>
      </c>
      <c r="DH29" s="167">
        <f t="shared" si="39"/>
        <v>0</v>
      </c>
      <c r="DI29" s="167">
        <f t="shared" si="40"/>
        <v>0</v>
      </c>
      <c r="DJ29" s="167">
        <f t="shared" si="41"/>
        <v>0</v>
      </c>
      <c r="DK29" s="167">
        <f t="shared" si="42"/>
        <v>0</v>
      </c>
      <c r="DL29" s="167">
        <f t="shared" si="43"/>
        <v>0</v>
      </c>
      <c r="DM29" s="167">
        <f t="shared" si="44"/>
        <v>0</v>
      </c>
      <c r="DN29" s="167">
        <f t="shared" si="45"/>
        <v>0</v>
      </c>
      <c r="DO29" s="167">
        <f t="shared" si="46"/>
        <v>0</v>
      </c>
      <c r="DP29" s="167">
        <f t="shared" si="47"/>
        <v>0</v>
      </c>
      <c r="DQ29" s="167">
        <f t="shared" si="48"/>
        <v>0</v>
      </c>
      <c r="DR29" s="167">
        <f t="shared" si="49"/>
        <v>0</v>
      </c>
      <c r="DS29" s="167">
        <f t="shared" si="50"/>
        <v>0</v>
      </c>
      <c r="DT29" s="167">
        <f t="shared" si="51"/>
        <v>0</v>
      </c>
      <c r="DU29" s="167">
        <f t="shared" si="52"/>
        <v>0</v>
      </c>
      <c r="DV29" s="167">
        <f t="shared" si="53"/>
        <v>0</v>
      </c>
      <c r="DW29" s="167">
        <f t="shared" si="54"/>
        <v>0</v>
      </c>
      <c r="DY29" s="167" t="e">
        <f t="shared" ca="1" si="95"/>
        <v>#REF!</v>
      </c>
      <c r="DZ29" s="167" t="e">
        <f t="shared" ca="1" si="96"/>
        <v>#REF!</v>
      </c>
      <c r="EA29" s="167" t="e">
        <f t="shared" ca="1" si="97"/>
        <v>#REF!</v>
      </c>
      <c r="EB29" s="167" t="e">
        <f t="shared" ca="1" si="98"/>
        <v>#REF!</v>
      </c>
      <c r="EC29" s="167" t="e">
        <f t="shared" ca="1" si="99"/>
        <v>#REF!</v>
      </c>
      <c r="ED29" s="167" t="e">
        <f t="shared" ca="1" si="100"/>
        <v>#REF!</v>
      </c>
      <c r="EE29" s="167" t="e">
        <f t="shared" ca="1" si="101"/>
        <v>#REF!</v>
      </c>
      <c r="EF29" s="167" t="e">
        <f t="shared" ca="1" si="102"/>
        <v>#REF!</v>
      </c>
      <c r="EG29" s="167" t="e">
        <f t="shared" ca="1" si="103"/>
        <v>#REF!</v>
      </c>
      <c r="EH29" s="167" t="e">
        <f t="shared" ca="1" si="104"/>
        <v>#REF!</v>
      </c>
      <c r="EI29" s="167" t="e">
        <f t="shared" ca="1" si="105"/>
        <v>#REF!</v>
      </c>
      <c r="EJ29" s="167" t="e">
        <f t="shared" ca="1" si="106"/>
        <v>#REF!</v>
      </c>
      <c r="EK29" s="167" t="e">
        <f t="shared" ca="1" si="107"/>
        <v>#REF!</v>
      </c>
      <c r="EL29" s="167" t="e">
        <f t="shared" ca="1" si="108"/>
        <v>#REF!</v>
      </c>
      <c r="EM29" s="167" t="e">
        <f t="shared" ca="1" si="109"/>
        <v>#REF!</v>
      </c>
      <c r="EN29" s="167" t="e">
        <f t="shared" ca="1" si="110"/>
        <v>#REF!</v>
      </c>
      <c r="EP29" s="167">
        <f t="shared" si="111"/>
        <v>0</v>
      </c>
      <c r="EQ29" s="167">
        <f t="shared" si="112"/>
        <v>0</v>
      </c>
      <c r="ER29" s="167">
        <f t="shared" si="113"/>
        <v>0</v>
      </c>
      <c r="ES29" s="167">
        <f t="shared" si="114"/>
        <v>0</v>
      </c>
      <c r="ET29" s="167">
        <f t="shared" si="115"/>
        <v>0</v>
      </c>
      <c r="EU29" s="167">
        <f t="shared" si="116"/>
        <v>0</v>
      </c>
      <c r="EV29" s="167">
        <f t="shared" si="117"/>
        <v>0</v>
      </c>
      <c r="EW29" s="167">
        <f t="shared" si="118"/>
        <v>0</v>
      </c>
      <c r="EX29" s="167">
        <f t="shared" si="119"/>
        <v>0</v>
      </c>
      <c r="EY29" s="167">
        <f t="shared" si="120"/>
        <v>0</v>
      </c>
      <c r="EZ29" s="167">
        <f t="shared" si="121"/>
        <v>0</v>
      </c>
      <c r="FA29" s="167">
        <f t="shared" si="122"/>
        <v>0</v>
      </c>
      <c r="FB29" s="167">
        <f t="shared" si="123"/>
        <v>0</v>
      </c>
      <c r="FC29" s="167">
        <f t="shared" si="124"/>
        <v>0</v>
      </c>
      <c r="FD29" s="167">
        <f t="shared" si="125"/>
        <v>0</v>
      </c>
      <c r="FE29" s="167">
        <f t="shared" si="126"/>
        <v>0</v>
      </c>
      <c r="FG29" s="167">
        <f t="shared" si="127"/>
        <v>0</v>
      </c>
      <c r="FH29" s="167">
        <f t="shared" si="128"/>
        <v>0</v>
      </c>
      <c r="FI29" s="167">
        <f t="shared" si="129"/>
        <v>0</v>
      </c>
      <c r="FJ29" s="167">
        <f t="shared" si="130"/>
        <v>0</v>
      </c>
      <c r="FK29" s="167">
        <f t="shared" si="131"/>
        <v>0</v>
      </c>
      <c r="FL29" s="167">
        <f t="shared" si="132"/>
        <v>0</v>
      </c>
      <c r="FM29" s="167">
        <f t="shared" si="133"/>
        <v>0</v>
      </c>
      <c r="FN29" s="167">
        <f t="shared" si="134"/>
        <v>0</v>
      </c>
      <c r="FO29" s="167">
        <f t="shared" si="135"/>
        <v>0</v>
      </c>
      <c r="FP29" s="167">
        <f t="shared" si="136"/>
        <v>0</v>
      </c>
      <c r="FQ29" s="167">
        <f t="shared" si="137"/>
        <v>0</v>
      </c>
      <c r="FR29" s="167">
        <f t="shared" si="138"/>
        <v>0</v>
      </c>
      <c r="FS29" s="167">
        <f t="shared" si="139"/>
        <v>0</v>
      </c>
      <c r="FT29" s="167">
        <f t="shared" si="140"/>
        <v>0</v>
      </c>
      <c r="FU29" s="167">
        <f t="shared" si="141"/>
        <v>0</v>
      </c>
      <c r="FV29" s="167">
        <f t="shared" si="142"/>
        <v>0</v>
      </c>
      <c r="FX29" s="167">
        <f t="shared" si="143"/>
        <v>0</v>
      </c>
      <c r="FY29" s="167">
        <f t="shared" si="144"/>
        <v>0</v>
      </c>
      <c r="FZ29" s="167">
        <f t="shared" si="145"/>
        <v>0</v>
      </c>
      <c r="GA29" s="167">
        <f t="shared" si="146"/>
        <v>0</v>
      </c>
      <c r="GB29" s="167">
        <f t="shared" si="147"/>
        <v>0</v>
      </c>
      <c r="GC29" s="167">
        <f t="shared" si="148"/>
        <v>0</v>
      </c>
      <c r="GD29" s="167">
        <f t="shared" si="149"/>
        <v>0</v>
      </c>
      <c r="GE29" s="167">
        <f t="shared" si="150"/>
        <v>0</v>
      </c>
      <c r="GF29" s="167">
        <f t="shared" si="151"/>
        <v>0</v>
      </c>
      <c r="GG29" s="167">
        <f t="shared" si="152"/>
        <v>0</v>
      </c>
      <c r="GH29" s="167">
        <f t="shared" si="153"/>
        <v>0</v>
      </c>
      <c r="GI29" s="167">
        <f t="shared" si="154"/>
        <v>0</v>
      </c>
      <c r="GJ29" s="167">
        <f t="shared" si="155"/>
        <v>0</v>
      </c>
      <c r="GK29" s="167">
        <f t="shared" si="156"/>
        <v>0</v>
      </c>
      <c r="GL29" s="167">
        <f t="shared" si="157"/>
        <v>0</v>
      </c>
      <c r="GM29" s="167">
        <f t="shared" si="158"/>
        <v>0</v>
      </c>
      <c r="GO29" s="167" t="e">
        <f t="shared" ca="1" si="159"/>
        <v>#REF!</v>
      </c>
      <c r="GP29" s="167" t="e">
        <f t="shared" ca="1" si="59"/>
        <v>#REF!</v>
      </c>
      <c r="GQ29" s="167" t="e">
        <f t="shared" ca="1" si="59"/>
        <v>#REF!</v>
      </c>
      <c r="GR29" s="167" t="e">
        <f t="shared" ca="1" si="59"/>
        <v>#REF!</v>
      </c>
      <c r="GS29" s="167" t="e">
        <f t="shared" ca="1" si="59"/>
        <v>#REF!</v>
      </c>
      <c r="GT29" s="167" t="e">
        <f t="shared" ca="1" si="59"/>
        <v>#REF!</v>
      </c>
      <c r="GU29" s="167" t="e">
        <f t="shared" ca="1" si="59"/>
        <v>#REF!</v>
      </c>
      <c r="GV29" s="167" t="e">
        <f t="shared" ca="1" si="59"/>
        <v>#REF!</v>
      </c>
      <c r="GW29" s="167" t="e">
        <f t="shared" ca="1" si="59"/>
        <v>#REF!</v>
      </c>
      <c r="GX29" s="167" t="e">
        <f t="shared" ca="1" si="59"/>
        <v>#REF!</v>
      </c>
      <c r="GY29" s="167" t="e">
        <f t="shared" ca="1" si="59"/>
        <v>#REF!</v>
      </c>
      <c r="GZ29" s="167" t="e">
        <f t="shared" ca="1" si="59"/>
        <v>#REF!</v>
      </c>
      <c r="HA29" s="167" t="e">
        <f t="shared" ca="1" si="59"/>
        <v>#REF!</v>
      </c>
      <c r="HB29" s="167" t="e">
        <f t="shared" ca="1" si="59"/>
        <v>#REF!</v>
      </c>
      <c r="HC29" s="167" t="e">
        <f t="shared" ca="1" si="59"/>
        <v>#REF!</v>
      </c>
      <c r="HD29" s="167" t="e">
        <f t="shared" ca="1" si="59"/>
        <v>#REF!</v>
      </c>
      <c r="HF29" s="167" t="e">
        <f t="shared" ca="1" si="60"/>
        <v>#REF!</v>
      </c>
      <c r="HG29" s="167" t="e">
        <f t="shared" ca="1" si="61"/>
        <v>#REF!</v>
      </c>
      <c r="HH29" s="167" t="e">
        <f t="shared" ca="1" si="62"/>
        <v>#REF!</v>
      </c>
      <c r="HI29" s="167" t="e">
        <f t="shared" ca="1" si="63"/>
        <v>#REF!</v>
      </c>
      <c r="HJ29" s="167" t="e">
        <f t="shared" ca="1" si="64"/>
        <v>#REF!</v>
      </c>
      <c r="HK29" s="167" t="e">
        <f t="shared" ca="1" si="65"/>
        <v>#REF!</v>
      </c>
      <c r="HL29" s="167" t="e">
        <f t="shared" ca="1" si="66"/>
        <v>#REF!</v>
      </c>
      <c r="HM29" s="167" t="e">
        <f t="shared" ca="1" si="67"/>
        <v>#REF!</v>
      </c>
      <c r="HN29" s="167" t="e">
        <f t="shared" ca="1" si="68"/>
        <v>#REF!</v>
      </c>
      <c r="HO29" s="167" t="e">
        <f t="shared" ca="1" si="69"/>
        <v>#REF!</v>
      </c>
      <c r="HP29" s="167" t="e">
        <f t="shared" ca="1" si="70"/>
        <v>#REF!</v>
      </c>
      <c r="HQ29" s="167" t="e">
        <f t="shared" ca="1" si="71"/>
        <v>#REF!</v>
      </c>
      <c r="HR29" s="167" t="e">
        <f t="shared" ca="1" si="72"/>
        <v>#REF!</v>
      </c>
      <c r="HS29" s="167" t="e">
        <f t="shared" ca="1" si="73"/>
        <v>#REF!</v>
      </c>
      <c r="HT29" s="167" t="e">
        <f t="shared" ca="1" si="74"/>
        <v>#REF!</v>
      </c>
      <c r="HU29" s="167" t="e">
        <f t="shared" ca="1" si="75"/>
        <v>#REF!</v>
      </c>
      <c r="HW29" s="167" t="e">
        <f t="shared" ca="1" si="76"/>
        <v>#REF!</v>
      </c>
      <c r="HX29" s="167">
        <f t="shared" si="77"/>
        <v>0</v>
      </c>
      <c r="HY29" s="167" t="e">
        <f t="shared" ca="1" si="160"/>
        <v>#REF!</v>
      </c>
      <c r="HZ29" s="219" t="e">
        <f t="shared" ca="1" si="161"/>
        <v>#REF!</v>
      </c>
    </row>
    <row r="30" spans="1:234" s="48" customFormat="1">
      <c r="A30" s="3" t="s">
        <v>56</v>
      </c>
      <c r="B30" s="202" t="str">
        <f>INDEX('Ref1'!$E:$E,MATCH(A30,'Ref1'!$A:$A,0))</f>
        <v>Bath &amp; North East Somerset</v>
      </c>
      <c r="C30" s="42" t="str">
        <f>INDEX(Data1!B:B,MATCH(A30,Data1!A:A,0))</f>
        <v>UNINFIR</v>
      </c>
      <c r="D30" s="253" t="str">
        <f>INDEX(Data1!C:C,MATCH(A30,Data1!A:A,0))</f>
        <v>SW</v>
      </c>
      <c r="E30" s="200" t="str">
        <f>IF($C$6="No","No",IF(COUNTIF(Inputs!$K$359:$K$398,$A30)&gt;0,"Yes","No"))</f>
        <v>No</v>
      </c>
      <c r="F30" s="404"/>
      <c r="G30" s="62">
        <f>INDEX('4_RatesSplit'!K:K,MATCH($A30,'4_RatesSplit'!$A:$A,0))</f>
        <v>0</v>
      </c>
      <c r="H30" s="171">
        <f>INDEX('4_RatesSplit'!L:L,MATCH($A30,'4_RatesSplit'!$A:$A,0))</f>
        <v>0</v>
      </c>
      <c r="I30" s="167">
        <f>INDEX('4_RatesSplit'!M:M,MATCH($A30,'4_RatesSplit'!$A:$A,0))</f>
        <v>0</v>
      </c>
      <c r="J30" s="167">
        <f>INDEX('4_RatesSplit'!N:N,MATCH($A30,'4_RatesSplit'!$A:$A,0))</f>
        <v>0</v>
      </c>
      <c r="K30" s="167">
        <f>INDEX('4_RatesSplit'!O:O,MATCH($A30,'4_RatesSplit'!$A:$A,0))</f>
        <v>0</v>
      </c>
      <c r="L30" s="167">
        <f>INDEX('4_RatesSplit'!P:P,MATCH($A30,'4_RatesSplit'!$A:$A,0))</f>
        <v>0</v>
      </c>
      <c r="M30" s="167">
        <f>INDEX('4_RatesSplit'!Q:Q,MATCH($A30,'4_RatesSplit'!$A:$A,0))</f>
        <v>0</v>
      </c>
      <c r="N30" s="167">
        <f>INDEX('4_RatesSplit'!R:R,MATCH($A30,'4_RatesSplit'!$A:$A,0))</f>
        <v>0</v>
      </c>
      <c r="O30" s="167">
        <f>INDEX('4_RatesSplit'!S:S,MATCH($A30,'4_RatesSplit'!$A:$A,0))</f>
        <v>0</v>
      </c>
      <c r="P30" s="167">
        <f>INDEX('4_RatesSplit'!T:T,MATCH($A30,'4_RatesSplit'!$A:$A,0))</f>
        <v>0</v>
      </c>
      <c r="Q30" s="167">
        <f>INDEX('4_RatesSplit'!U:U,MATCH($A30,'4_RatesSplit'!$A:$A,0))</f>
        <v>0</v>
      </c>
      <c r="R30" s="167">
        <f>INDEX('4_RatesSplit'!V:V,MATCH($A30,'4_RatesSplit'!$A:$A,0))</f>
        <v>0</v>
      </c>
      <c r="S30" s="167">
        <f>INDEX('4_RatesSplit'!W:W,MATCH($A30,'4_RatesSplit'!$A:$A,0))</f>
        <v>0</v>
      </c>
      <c r="T30" s="167">
        <f>INDEX('4_RatesSplit'!X:X,MATCH($A30,'4_RatesSplit'!$A:$A,0))</f>
        <v>0</v>
      </c>
      <c r="U30" s="167">
        <f>INDEX('4_RatesSplit'!Y:Y,MATCH($A30,'4_RatesSplit'!$A:$A,0))</f>
        <v>0</v>
      </c>
      <c r="V30" s="167">
        <f>INDEX('4_RatesSplit'!Z:Z,MATCH($A30,'4_RatesSplit'!$A:$A,0))</f>
        <v>0</v>
      </c>
      <c r="W30" s="167">
        <f>INDEX('4_RatesSplit'!AA:AA,MATCH($A30,'4_RatesSplit'!$A:$A,0))</f>
        <v>0</v>
      </c>
      <c r="X30" s="18"/>
      <c r="Y30" s="168" t="e">
        <f ca="1">INDEX('4_RatesSplit'!AT:AT,MATCH($A30,'4_RatesSplit'!$A:$A,0))</f>
        <v>#REF!</v>
      </c>
      <c r="Z30" s="168" t="e">
        <f ca="1">INDEX('4_RatesSplit'!AU:AU,MATCH($A30,'4_RatesSplit'!$A:$A,0))</f>
        <v>#REF!</v>
      </c>
      <c r="AA30" s="168" t="e">
        <f ca="1">INDEX('4_RatesSplit'!AV:AV,MATCH($A30,'4_RatesSplit'!$A:$A,0))</f>
        <v>#REF!</v>
      </c>
      <c r="AB30" s="168" t="e">
        <f ca="1">INDEX('4_RatesSplit'!AW:AW,MATCH($A30,'4_RatesSplit'!$A:$A,0))</f>
        <v>#REF!</v>
      </c>
      <c r="AC30" s="168" t="e">
        <f ca="1">INDEX('4_RatesSplit'!AX:AX,MATCH($A30,'4_RatesSplit'!$A:$A,0))</f>
        <v>#REF!</v>
      </c>
      <c r="AD30" s="168" t="e">
        <f ca="1">INDEX('4_RatesSplit'!AY:AY,MATCH($A30,'4_RatesSplit'!$A:$A,0))</f>
        <v>#REF!</v>
      </c>
      <c r="AE30" s="168" t="e">
        <f ca="1">INDEX('4_RatesSplit'!AZ:AZ,MATCH($A30,'4_RatesSplit'!$A:$A,0))</f>
        <v>#REF!</v>
      </c>
      <c r="AF30" s="168" t="e">
        <f ca="1">INDEX('4_RatesSplit'!BA:BA,MATCH($A30,'4_RatesSplit'!$A:$A,0))</f>
        <v>#REF!</v>
      </c>
      <c r="AG30" s="168" t="e">
        <f ca="1">INDEX('4_RatesSplit'!BB:BB,MATCH($A30,'4_RatesSplit'!$A:$A,0))</f>
        <v>#REF!</v>
      </c>
      <c r="AH30" s="168" t="e">
        <f ca="1">INDEX('4_RatesSplit'!BC:BC,MATCH($A30,'4_RatesSplit'!$A:$A,0))</f>
        <v>#REF!</v>
      </c>
      <c r="AI30" s="168" t="e">
        <f ca="1">INDEX('4_RatesSplit'!BD:BD,MATCH($A30,'4_RatesSplit'!$A:$A,0))</f>
        <v>#REF!</v>
      </c>
      <c r="AJ30" s="168" t="e">
        <f ca="1">INDEX('4_RatesSplit'!BE:BE,MATCH($A30,'4_RatesSplit'!$A:$A,0))</f>
        <v>#REF!</v>
      </c>
      <c r="AK30" s="168" t="e">
        <f ca="1">INDEX('4_RatesSplit'!BF:BF,MATCH($A30,'4_RatesSplit'!$A:$A,0))</f>
        <v>#REF!</v>
      </c>
      <c r="AL30" s="168" t="e">
        <f ca="1">INDEX('4_RatesSplit'!BG:BG,MATCH($A30,'4_RatesSplit'!$A:$A,0))</f>
        <v>#REF!</v>
      </c>
      <c r="AM30" s="168" t="e">
        <f ca="1">INDEX('4_RatesSplit'!BH:BH,MATCH($A30,'4_RatesSplit'!$A:$A,0))</f>
        <v>#REF!</v>
      </c>
      <c r="AN30" s="198" t="e">
        <f ca="1">INDEX('4_RatesSplit'!BI:BI,MATCH($A30,'4_RatesSplit'!$A:$A,0))</f>
        <v>#REF!</v>
      </c>
      <c r="AO30" s="114"/>
      <c r="AP30" s="167" t="e">
        <f t="shared" ca="1" si="78"/>
        <v>#REF!</v>
      </c>
      <c r="AQ30" s="167" t="e">
        <f t="shared" ca="1" si="79"/>
        <v>#REF!</v>
      </c>
      <c r="AR30" s="167" t="e">
        <f t="shared" ca="1" si="80"/>
        <v>#REF!</v>
      </c>
      <c r="AS30" s="167" t="e">
        <f t="shared" ca="1" si="81"/>
        <v>#REF!</v>
      </c>
      <c r="AT30" s="167" t="e">
        <f t="shared" ca="1" si="82"/>
        <v>#REF!</v>
      </c>
      <c r="AU30" s="167" t="e">
        <f t="shared" ca="1" si="83"/>
        <v>#REF!</v>
      </c>
      <c r="AV30" s="167" t="e">
        <f t="shared" ca="1" si="84"/>
        <v>#REF!</v>
      </c>
      <c r="AW30" s="167" t="e">
        <f t="shared" ca="1" si="85"/>
        <v>#REF!</v>
      </c>
      <c r="AX30" s="167" t="e">
        <f t="shared" ca="1" si="86"/>
        <v>#REF!</v>
      </c>
      <c r="AY30" s="167" t="e">
        <f t="shared" ca="1" si="87"/>
        <v>#REF!</v>
      </c>
      <c r="AZ30" s="167" t="e">
        <f t="shared" ca="1" si="88"/>
        <v>#REF!</v>
      </c>
      <c r="BA30" s="167" t="e">
        <f t="shared" ca="1" si="89"/>
        <v>#REF!</v>
      </c>
      <c r="BB30" s="167" t="e">
        <f t="shared" ca="1" si="90"/>
        <v>#REF!</v>
      </c>
      <c r="BC30" s="167" t="e">
        <f t="shared" ca="1" si="91"/>
        <v>#REF!</v>
      </c>
      <c r="BD30" s="167" t="e">
        <f t="shared" ca="1" si="92"/>
        <v>#REF!</v>
      </c>
      <c r="BE30" s="167" t="e">
        <f t="shared" ca="1" si="93"/>
        <v>#REF!</v>
      </c>
      <c r="BF30" s="18"/>
      <c r="BG30" s="168">
        <f>INDEX('2_Needs'!$F:$F,MATCH($A30,'2_Needs'!$A:$A,0))</f>
        <v>1.8987870023237713E-3</v>
      </c>
      <c r="BH30" s="114"/>
      <c r="BI30" s="167">
        <f t="shared" ref="BI30:BX30" si="176">IF(BI$3="reset",$BG30*BI$6,BH30*(1+$C$4))</f>
        <v>0</v>
      </c>
      <c r="BJ30" s="167">
        <f t="shared" si="176"/>
        <v>0</v>
      </c>
      <c r="BK30" s="167">
        <f t="shared" si="176"/>
        <v>0</v>
      </c>
      <c r="BL30" s="167">
        <f t="shared" si="176"/>
        <v>0</v>
      </c>
      <c r="BM30" s="167">
        <f t="shared" si="176"/>
        <v>0</v>
      </c>
      <c r="BN30" s="167">
        <f t="shared" si="176"/>
        <v>0</v>
      </c>
      <c r="BO30" s="167">
        <f t="shared" si="176"/>
        <v>0</v>
      </c>
      <c r="BP30" s="167">
        <f t="shared" si="176"/>
        <v>0</v>
      </c>
      <c r="BQ30" s="167">
        <f t="shared" si="176"/>
        <v>0</v>
      </c>
      <c r="BR30" s="167">
        <f t="shared" si="176"/>
        <v>0</v>
      </c>
      <c r="BS30" s="167">
        <f t="shared" si="176"/>
        <v>0</v>
      </c>
      <c r="BT30" s="167">
        <f t="shared" si="176"/>
        <v>0</v>
      </c>
      <c r="BU30" s="167">
        <f t="shared" si="176"/>
        <v>0</v>
      </c>
      <c r="BV30" s="167">
        <f t="shared" si="176"/>
        <v>0</v>
      </c>
      <c r="BW30" s="167">
        <f t="shared" si="176"/>
        <v>0</v>
      </c>
      <c r="BX30" s="167">
        <f t="shared" si="176"/>
        <v>0</v>
      </c>
      <c r="BZ30" s="167" t="e">
        <f t="shared" ca="1" si="7"/>
        <v>#REF!</v>
      </c>
      <c r="CA30" s="167" t="e">
        <f t="shared" ca="1" si="8"/>
        <v>#REF!</v>
      </c>
      <c r="CB30" s="167" t="e">
        <f t="shared" ca="1" si="9"/>
        <v>#REF!</v>
      </c>
      <c r="CC30" s="167" t="e">
        <f t="shared" ca="1" si="10"/>
        <v>#REF!</v>
      </c>
      <c r="CD30" s="167" t="e">
        <f t="shared" ca="1" si="11"/>
        <v>#REF!</v>
      </c>
      <c r="CE30" s="167" t="e">
        <f t="shared" ca="1" si="12"/>
        <v>#REF!</v>
      </c>
      <c r="CF30" s="167" t="e">
        <f t="shared" ca="1" si="13"/>
        <v>#REF!</v>
      </c>
      <c r="CG30" s="167" t="e">
        <f t="shared" ca="1" si="14"/>
        <v>#REF!</v>
      </c>
      <c r="CH30" s="167" t="e">
        <f t="shared" ca="1" si="15"/>
        <v>#REF!</v>
      </c>
      <c r="CI30" s="167" t="e">
        <f t="shared" ca="1" si="16"/>
        <v>#REF!</v>
      </c>
      <c r="CJ30" s="167" t="e">
        <f t="shared" ca="1" si="17"/>
        <v>#REF!</v>
      </c>
      <c r="CK30" s="167" t="e">
        <f t="shared" ca="1" si="18"/>
        <v>#REF!</v>
      </c>
      <c r="CL30" s="167" t="e">
        <f t="shared" ca="1" si="19"/>
        <v>#REF!</v>
      </c>
      <c r="CM30" s="167" t="e">
        <f t="shared" ca="1" si="20"/>
        <v>#REF!</v>
      </c>
      <c r="CN30" s="167" t="e">
        <f t="shared" ca="1" si="21"/>
        <v>#REF!</v>
      </c>
      <c r="CO30" s="167" t="e">
        <f t="shared" ca="1" si="22"/>
        <v>#REF!</v>
      </c>
      <c r="CQ30" s="167" t="e">
        <f t="shared" ca="1" si="23"/>
        <v>#REF!</v>
      </c>
      <c r="CR30" s="167" t="e">
        <f t="shared" ca="1" si="24"/>
        <v>#REF!</v>
      </c>
      <c r="CS30" s="167" t="e">
        <f t="shared" ca="1" si="25"/>
        <v>#REF!</v>
      </c>
      <c r="CT30" s="167" t="e">
        <f t="shared" ca="1" si="26"/>
        <v>#REF!</v>
      </c>
      <c r="CU30" s="167" t="e">
        <f t="shared" ca="1" si="27"/>
        <v>#REF!</v>
      </c>
      <c r="CV30" s="167" t="e">
        <f t="shared" ca="1" si="28"/>
        <v>#REF!</v>
      </c>
      <c r="CW30" s="167" t="e">
        <f t="shared" ca="1" si="29"/>
        <v>#REF!</v>
      </c>
      <c r="CX30" s="167" t="e">
        <f t="shared" ca="1" si="30"/>
        <v>#REF!</v>
      </c>
      <c r="CY30" s="167" t="e">
        <f t="shared" ca="1" si="31"/>
        <v>#REF!</v>
      </c>
      <c r="CZ30" s="167" t="e">
        <f t="shared" ca="1" si="32"/>
        <v>#REF!</v>
      </c>
      <c r="DA30" s="167" t="e">
        <f t="shared" ca="1" si="33"/>
        <v>#REF!</v>
      </c>
      <c r="DB30" s="167" t="e">
        <f t="shared" ca="1" si="34"/>
        <v>#REF!</v>
      </c>
      <c r="DC30" s="167" t="e">
        <f t="shared" ca="1" si="35"/>
        <v>#REF!</v>
      </c>
      <c r="DD30" s="167" t="e">
        <f t="shared" ca="1" si="36"/>
        <v>#REF!</v>
      </c>
      <c r="DE30" s="167" t="e">
        <f t="shared" ca="1" si="37"/>
        <v>#REF!</v>
      </c>
      <c r="DF30" s="167" t="e">
        <f t="shared" ca="1" si="38"/>
        <v>#REF!</v>
      </c>
      <c r="DH30" s="167">
        <f t="shared" si="39"/>
        <v>0</v>
      </c>
      <c r="DI30" s="167">
        <f t="shared" si="40"/>
        <v>0</v>
      </c>
      <c r="DJ30" s="167">
        <f t="shared" si="41"/>
        <v>0</v>
      </c>
      <c r="DK30" s="167">
        <f t="shared" si="42"/>
        <v>0</v>
      </c>
      <c r="DL30" s="167">
        <f t="shared" si="43"/>
        <v>0</v>
      </c>
      <c r="DM30" s="167">
        <f t="shared" si="44"/>
        <v>0</v>
      </c>
      <c r="DN30" s="167">
        <f t="shared" si="45"/>
        <v>0</v>
      </c>
      <c r="DO30" s="167">
        <f t="shared" si="46"/>
        <v>0</v>
      </c>
      <c r="DP30" s="167">
        <f t="shared" si="47"/>
        <v>0</v>
      </c>
      <c r="DQ30" s="167">
        <f t="shared" si="48"/>
        <v>0</v>
      </c>
      <c r="DR30" s="167">
        <f t="shared" si="49"/>
        <v>0</v>
      </c>
      <c r="DS30" s="167">
        <f t="shared" si="50"/>
        <v>0</v>
      </c>
      <c r="DT30" s="167">
        <f t="shared" si="51"/>
        <v>0</v>
      </c>
      <c r="DU30" s="167">
        <f t="shared" si="52"/>
        <v>0</v>
      </c>
      <c r="DV30" s="167">
        <f t="shared" si="53"/>
        <v>0</v>
      </c>
      <c r="DW30" s="167">
        <f t="shared" si="54"/>
        <v>0</v>
      </c>
      <c r="DY30" s="167" t="e">
        <f t="shared" ca="1" si="95"/>
        <v>#REF!</v>
      </c>
      <c r="DZ30" s="167" t="e">
        <f t="shared" ca="1" si="96"/>
        <v>#REF!</v>
      </c>
      <c r="EA30" s="167" t="e">
        <f t="shared" ca="1" si="97"/>
        <v>#REF!</v>
      </c>
      <c r="EB30" s="167" t="e">
        <f t="shared" ca="1" si="98"/>
        <v>#REF!</v>
      </c>
      <c r="EC30" s="167" t="e">
        <f t="shared" ca="1" si="99"/>
        <v>#REF!</v>
      </c>
      <c r="ED30" s="167" t="e">
        <f t="shared" ca="1" si="100"/>
        <v>#REF!</v>
      </c>
      <c r="EE30" s="167" t="e">
        <f t="shared" ca="1" si="101"/>
        <v>#REF!</v>
      </c>
      <c r="EF30" s="167" t="e">
        <f t="shared" ca="1" si="102"/>
        <v>#REF!</v>
      </c>
      <c r="EG30" s="167" t="e">
        <f t="shared" ca="1" si="103"/>
        <v>#REF!</v>
      </c>
      <c r="EH30" s="167" t="e">
        <f t="shared" ca="1" si="104"/>
        <v>#REF!</v>
      </c>
      <c r="EI30" s="167" t="e">
        <f t="shared" ca="1" si="105"/>
        <v>#REF!</v>
      </c>
      <c r="EJ30" s="167" t="e">
        <f t="shared" ca="1" si="106"/>
        <v>#REF!</v>
      </c>
      <c r="EK30" s="167" t="e">
        <f t="shared" ca="1" si="107"/>
        <v>#REF!</v>
      </c>
      <c r="EL30" s="167" t="e">
        <f t="shared" ca="1" si="108"/>
        <v>#REF!</v>
      </c>
      <c r="EM30" s="167" t="e">
        <f t="shared" ca="1" si="109"/>
        <v>#REF!</v>
      </c>
      <c r="EN30" s="167" t="e">
        <f t="shared" ca="1" si="110"/>
        <v>#REF!</v>
      </c>
      <c r="EP30" s="167">
        <f t="shared" si="111"/>
        <v>0</v>
      </c>
      <c r="EQ30" s="167">
        <f t="shared" si="112"/>
        <v>0</v>
      </c>
      <c r="ER30" s="167">
        <f t="shared" si="113"/>
        <v>0</v>
      </c>
      <c r="ES30" s="167">
        <f t="shared" si="114"/>
        <v>0</v>
      </c>
      <c r="ET30" s="167">
        <f t="shared" si="115"/>
        <v>0</v>
      </c>
      <c r="EU30" s="167">
        <f t="shared" si="116"/>
        <v>0</v>
      </c>
      <c r="EV30" s="167">
        <f t="shared" si="117"/>
        <v>0</v>
      </c>
      <c r="EW30" s="167">
        <f t="shared" si="118"/>
        <v>0</v>
      </c>
      <c r="EX30" s="167">
        <f t="shared" si="119"/>
        <v>0</v>
      </c>
      <c r="EY30" s="167">
        <f t="shared" si="120"/>
        <v>0</v>
      </c>
      <c r="EZ30" s="167">
        <f t="shared" si="121"/>
        <v>0</v>
      </c>
      <c r="FA30" s="167">
        <f t="shared" si="122"/>
        <v>0</v>
      </c>
      <c r="FB30" s="167">
        <f t="shared" si="123"/>
        <v>0</v>
      </c>
      <c r="FC30" s="167">
        <f t="shared" si="124"/>
        <v>0</v>
      </c>
      <c r="FD30" s="167">
        <f t="shared" si="125"/>
        <v>0</v>
      </c>
      <c r="FE30" s="167">
        <f t="shared" si="126"/>
        <v>0</v>
      </c>
      <c r="FG30" s="167">
        <f t="shared" si="127"/>
        <v>0</v>
      </c>
      <c r="FH30" s="167">
        <f t="shared" si="128"/>
        <v>0</v>
      </c>
      <c r="FI30" s="167">
        <f t="shared" si="129"/>
        <v>0</v>
      </c>
      <c r="FJ30" s="167">
        <f t="shared" si="130"/>
        <v>0</v>
      </c>
      <c r="FK30" s="167">
        <f t="shared" si="131"/>
        <v>0</v>
      </c>
      <c r="FL30" s="167">
        <f t="shared" si="132"/>
        <v>0</v>
      </c>
      <c r="FM30" s="167">
        <f t="shared" si="133"/>
        <v>0</v>
      </c>
      <c r="FN30" s="167">
        <f t="shared" si="134"/>
        <v>0</v>
      </c>
      <c r="FO30" s="167">
        <f t="shared" si="135"/>
        <v>0</v>
      </c>
      <c r="FP30" s="167">
        <f t="shared" si="136"/>
        <v>0</v>
      </c>
      <c r="FQ30" s="167">
        <f t="shared" si="137"/>
        <v>0</v>
      </c>
      <c r="FR30" s="167">
        <f t="shared" si="138"/>
        <v>0</v>
      </c>
      <c r="FS30" s="167">
        <f t="shared" si="139"/>
        <v>0</v>
      </c>
      <c r="FT30" s="167">
        <f t="shared" si="140"/>
        <v>0</v>
      </c>
      <c r="FU30" s="167">
        <f t="shared" si="141"/>
        <v>0</v>
      </c>
      <c r="FV30" s="167">
        <f t="shared" si="142"/>
        <v>0</v>
      </c>
      <c r="FX30" s="167">
        <f t="shared" si="143"/>
        <v>0</v>
      </c>
      <c r="FY30" s="167">
        <f t="shared" si="144"/>
        <v>0</v>
      </c>
      <c r="FZ30" s="167">
        <f t="shared" si="145"/>
        <v>0</v>
      </c>
      <c r="GA30" s="167">
        <f t="shared" si="146"/>
        <v>0</v>
      </c>
      <c r="GB30" s="167">
        <f t="shared" si="147"/>
        <v>0</v>
      </c>
      <c r="GC30" s="167">
        <f t="shared" si="148"/>
        <v>0</v>
      </c>
      <c r="GD30" s="167">
        <f t="shared" si="149"/>
        <v>0</v>
      </c>
      <c r="GE30" s="167">
        <f t="shared" si="150"/>
        <v>0</v>
      </c>
      <c r="GF30" s="167">
        <f t="shared" si="151"/>
        <v>0</v>
      </c>
      <c r="GG30" s="167">
        <f t="shared" si="152"/>
        <v>0</v>
      </c>
      <c r="GH30" s="167">
        <f t="shared" si="153"/>
        <v>0</v>
      </c>
      <c r="GI30" s="167">
        <f t="shared" si="154"/>
        <v>0</v>
      </c>
      <c r="GJ30" s="167">
        <f t="shared" si="155"/>
        <v>0</v>
      </c>
      <c r="GK30" s="167">
        <f t="shared" si="156"/>
        <v>0</v>
      </c>
      <c r="GL30" s="167">
        <f t="shared" si="157"/>
        <v>0</v>
      </c>
      <c r="GM30" s="167">
        <f t="shared" si="158"/>
        <v>0</v>
      </c>
      <c r="GO30" s="167" t="e">
        <f t="shared" ca="1" si="159"/>
        <v>#REF!</v>
      </c>
      <c r="GP30" s="167" t="e">
        <f t="shared" ca="1" si="159"/>
        <v>#REF!</v>
      </c>
      <c r="GQ30" s="167" t="e">
        <f t="shared" ca="1" si="159"/>
        <v>#REF!</v>
      </c>
      <c r="GR30" s="167" t="e">
        <f t="shared" ca="1" si="159"/>
        <v>#REF!</v>
      </c>
      <c r="GS30" s="167" t="e">
        <f t="shared" ca="1" si="159"/>
        <v>#REF!</v>
      </c>
      <c r="GT30" s="167" t="e">
        <f t="shared" ca="1" si="159"/>
        <v>#REF!</v>
      </c>
      <c r="GU30" s="167" t="e">
        <f t="shared" ca="1" si="159"/>
        <v>#REF!</v>
      </c>
      <c r="GV30" s="167" t="e">
        <f t="shared" ca="1" si="159"/>
        <v>#REF!</v>
      </c>
      <c r="GW30" s="167" t="e">
        <f t="shared" ca="1" si="159"/>
        <v>#REF!</v>
      </c>
      <c r="GX30" s="167" t="e">
        <f t="shared" ca="1" si="159"/>
        <v>#REF!</v>
      </c>
      <c r="GY30" s="167" t="e">
        <f t="shared" ca="1" si="159"/>
        <v>#REF!</v>
      </c>
      <c r="GZ30" s="167" t="e">
        <f t="shared" ca="1" si="159"/>
        <v>#REF!</v>
      </c>
      <c r="HA30" s="167" t="e">
        <f t="shared" ca="1" si="159"/>
        <v>#REF!</v>
      </c>
      <c r="HB30" s="167" t="e">
        <f t="shared" ca="1" si="159"/>
        <v>#REF!</v>
      </c>
      <c r="HC30" s="167" t="e">
        <f t="shared" ca="1" si="159"/>
        <v>#REF!</v>
      </c>
      <c r="HD30" s="167" t="e">
        <f t="shared" ca="1" si="159"/>
        <v>#REF!</v>
      </c>
      <c r="HF30" s="167" t="e">
        <f t="shared" ca="1" si="60"/>
        <v>#REF!</v>
      </c>
      <c r="HG30" s="167" t="e">
        <f t="shared" ca="1" si="61"/>
        <v>#REF!</v>
      </c>
      <c r="HH30" s="167" t="e">
        <f t="shared" ca="1" si="62"/>
        <v>#REF!</v>
      </c>
      <c r="HI30" s="167" t="e">
        <f t="shared" ca="1" si="63"/>
        <v>#REF!</v>
      </c>
      <c r="HJ30" s="167" t="e">
        <f t="shared" ca="1" si="64"/>
        <v>#REF!</v>
      </c>
      <c r="HK30" s="167" t="e">
        <f t="shared" ca="1" si="65"/>
        <v>#REF!</v>
      </c>
      <c r="HL30" s="167" t="e">
        <f t="shared" ca="1" si="66"/>
        <v>#REF!</v>
      </c>
      <c r="HM30" s="167" t="e">
        <f t="shared" ca="1" si="67"/>
        <v>#REF!</v>
      </c>
      <c r="HN30" s="167" t="e">
        <f t="shared" ca="1" si="68"/>
        <v>#REF!</v>
      </c>
      <c r="HO30" s="167" t="e">
        <f t="shared" ca="1" si="69"/>
        <v>#REF!</v>
      </c>
      <c r="HP30" s="167" t="e">
        <f t="shared" ca="1" si="70"/>
        <v>#REF!</v>
      </c>
      <c r="HQ30" s="167" t="e">
        <f t="shared" ca="1" si="71"/>
        <v>#REF!</v>
      </c>
      <c r="HR30" s="167" t="e">
        <f t="shared" ca="1" si="72"/>
        <v>#REF!</v>
      </c>
      <c r="HS30" s="167" t="e">
        <f t="shared" ca="1" si="73"/>
        <v>#REF!</v>
      </c>
      <c r="HT30" s="167" t="e">
        <f t="shared" ca="1" si="74"/>
        <v>#REF!</v>
      </c>
      <c r="HU30" s="167" t="e">
        <f t="shared" ca="1" si="75"/>
        <v>#REF!</v>
      </c>
      <c r="HW30" s="167" t="e">
        <f t="shared" ca="1" si="76"/>
        <v>#REF!</v>
      </c>
      <c r="HX30" s="167">
        <f t="shared" si="77"/>
        <v>0</v>
      </c>
      <c r="HY30" s="167" t="e">
        <f t="shared" ca="1" si="160"/>
        <v>#REF!</v>
      </c>
      <c r="HZ30" s="219" t="e">
        <f t="shared" ca="1" si="161"/>
        <v>#REF!</v>
      </c>
    </row>
    <row r="31" spans="1:234" s="48" customFormat="1">
      <c r="A31" s="3" t="s">
        <v>58</v>
      </c>
      <c r="B31" s="202" t="str">
        <f>INDEX('Ref1'!$E:$E,MATCH(A31,'Ref1'!$A:$A,0))</f>
        <v>Bedford</v>
      </c>
      <c r="C31" s="42" t="str">
        <f>INDEX(Data1!B:B,MATCH(A31,Data1!A:A,0))</f>
        <v>UNINFIR</v>
      </c>
      <c r="D31" s="253" t="str">
        <f>INDEX(Data1!C:C,MATCH(A31,Data1!A:A,0))</f>
        <v>E</v>
      </c>
      <c r="E31" s="200" t="str">
        <f>IF($C$6="No","No",IF(COUNTIF(Inputs!$K$359:$K$398,$A31)&gt;0,"Yes","No"))</f>
        <v>No</v>
      </c>
      <c r="F31" s="404"/>
      <c r="G31" s="62">
        <f>INDEX('4_RatesSplit'!K:K,MATCH($A31,'4_RatesSplit'!$A:$A,0))</f>
        <v>0</v>
      </c>
      <c r="H31" s="171">
        <f>INDEX('4_RatesSplit'!L:L,MATCH($A31,'4_RatesSplit'!$A:$A,0))</f>
        <v>0</v>
      </c>
      <c r="I31" s="167">
        <f>INDEX('4_RatesSplit'!M:M,MATCH($A31,'4_RatesSplit'!$A:$A,0))</f>
        <v>0</v>
      </c>
      <c r="J31" s="167">
        <f>INDEX('4_RatesSplit'!N:N,MATCH($A31,'4_RatesSplit'!$A:$A,0))</f>
        <v>0</v>
      </c>
      <c r="K31" s="167">
        <f>INDEX('4_RatesSplit'!O:O,MATCH($A31,'4_RatesSplit'!$A:$A,0))</f>
        <v>0</v>
      </c>
      <c r="L31" s="167">
        <f>INDEX('4_RatesSplit'!P:P,MATCH($A31,'4_RatesSplit'!$A:$A,0))</f>
        <v>0</v>
      </c>
      <c r="M31" s="167">
        <f>INDEX('4_RatesSplit'!Q:Q,MATCH($A31,'4_RatesSplit'!$A:$A,0))</f>
        <v>0</v>
      </c>
      <c r="N31" s="167">
        <f>INDEX('4_RatesSplit'!R:R,MATCH($A31,'4_RatesSplit'!$A:$A,0))</f>
        <v>0</v>
      </c>
      <c r="O31" s="167">
        <f>INDEX('4_RatesSplit'!S:S,MATCH($A31,'4_RatesSplit'!$A:$A,0))</f>
        <v>0</v>
      </c>
      <c r="P31" s="167">
        <f>INDEX('4_RatesSplit'!T:T,MATCH($A31,'4_RatesSplit'!$A:$A,0))</f>
        <v>0</v>
      </c>
      <c r="Q31" s="167">
        <f>INDEX('4_RatesSplit'!U:U,MATCH($A31,'4_RatesSplit'!$A:$A,0))</f>
        <v>0</v>
      </c>
      <c r="R31" s="167">
        <f>INDEX('4_RatesSplit'!V:V,MATCH($A31,'4_RatesSplit'!$A:$A,0))</f>
        <v>0</v>
      </c>
      <c r="S31" s="167">
        <f>INDEX('4_RatesSplit'!W:W,MATCH($A31,'4_RatesSplit'!$A:$A,0))</f>
        <v>0</v>
      </c>
      <c r="T31" s="167">
        <f>INDEX('4_RatesSplit'!X:X,MATCH($A31,'4_RatesSplit'!$A:$A,0))</f>
        <v>0</v>
      </c>
      <c r="U31" s="167">
        <f>INDEX('4_RatesSplit'!Y:Y,MATCH($A31,'4_RatesSplit'!$A:$A,0))</f>
        <v>0</v>
      </c>
      <c r="V31" s="167">
        <f>INDEX('4_RatesSplit'!Z:Z,MATCH($A31,'4_RatesSplit'!$A:$A,0))</f>
        <v>0</v>
      </c>
      <c r="W31" s="167">
        <f>INDEX('4_RatesSplit'!AA:AA,MATCH($A31,'4_RatesSplit'!$A:$A,0))</f>
        <v>0</v>
      </c>
      <c r="X31" s="18"/>
      <c r="Y31" s="168" t="e">
        <f ca="1">INDEX('4_RatesSplit'!AT:AT,MATCH($A31,'4_RatesSplit'!$A:$A,0))</f>
        <v>#REF!</v>
      </c>
      <c r="Z31" s="168" t="e">
        <f ca="1">INDEX('4_RatesSplit'!AU:AU,MATCH($A31,'4_RatesSplit'!$A:$A,0))</f>
        <v>#REF!</v>
      </c>
      <c r="AA31" s="168" t="e">
        <f ca="1">INDEX('4_RatesSplit'!AV:AV,MATCH($A31,'4_RatesSplit'!$A:$A,0))</f>
        <v>#REF!</v>
      </c>
      <c r="AB31" s="168" t="e">
        <f ca="1">INDEX('4_RatesSplit'!AW:AW,MATCH($A31,'4_RatesSplit'!$A:$A,0))</f>
        <v>#REF!</v>
      </c>
      <c r="AC31" s="168" t="e">
        <f ca="1">INDEX('4_RatesSplit'!AX:AX,MATCH($A31,'4_RatesSplit'!$A:$A,0))</f>
        <v>#REF!</v>
      </c>
      <c r="AD31" s="168" t="e">
        <f ca="1">INDEX('4_RatesSplit'!AY:AY,MATCH($A31,'4_RatesSplit'!$A:$A,0))</f>
        <v>#REF!</v>
      </c>
      <c r="AE31" s="168" t="e">
        <f ca="1">INDEX('4_RatesSplit'!AZ:AZ,MATCH($A31,'4_RatesSplit'!$A:$A,0))</f>
        <v>#REF!</v>
      </c>
      <c r="AF31" s="168" t="e">
        <f ca="1">INDEX('4_RatesSplit'!BA:BA,MATCH($A31,'4_RatesSplit'!$A:$A,0))</f>
        <v>#REF!</v>
      </c>
      <c r="AG31" s="168" t="e">
        <f ca="1">INDEX('4_RatesSplit'!BB:BB,MATCH($A31,'4_RatesSplit'!$A:$A,0))</f>
        <v>#REF!</v>
      </c>
      <c r="AH31" s="168" t="e">
        <f ca="1">INDEX('4_RatesSplit'!BC:BC,MATCH($A31,'4_RatesSplit'!$A:$A,0))</f>
        <v>#REF!</v>
      </c>
      <c r="AI31" s="168" t="e">
        <f ca="1">INDEX('4_RatesSplit'!BD:BD,MATCH($A31,'4_RatesSplit'!$A:$A,0))</f>
        <v>#REF!</v>
      </c>
      <c r="AJ31" s="168" t="e">
        <f ca="1">INDEX('4_RatesSplit'!BE:BE,MATCH($A31,'4_RatesSplit'!$A:$A,0))</f>
        <v>#REF!</v>
      </c>
      <c r="AK31" s="168" t="e">
        <f ca="1">INDEX('4_RatesSplit'!BF:BF,MATCH($A31,'4_RatesSplit'!$A:$A,0))</f>
        <v>#REF!</v>
      </c>
      <c r="AL31" s="168" t="e">
        <f ca="1">INDEX('4_RatesSplit'!BG:BG,MATCH($A31,'4_RatesSplit'!$A:$A,0))</f>
        <v>#REF!</v>
      </c>
      <c r="AM31" s="168" t="e">
        <f ca="1">INDEX('4_RatesSplit'!BH:BH,MATCH($A31,'4_RatesSplit'!$A:$A,0))</f>
        <v>#REF!</v>
      </c>
      <c r="AN31" s="198" t="e">
        <f ca="1">INDEX('4_RatesSplit'!BI:BI,MATCH($A31,'4_RatesSplit'!$A:$A,0))</f>
        <v>#REF!</v>
      </c>
      <c r="AO31" s="114"/>
      <c r="AP31" s="167" t="e">
        <f t="shared" ca="1" si="78"/>
        <v>#REF!</v>
      </c>
      <c r="AQ31" s="167" t="e">
        <f t="shared" ca="1" si="79"/>
        <v>#REF!</v>
      </c>
      <c r="AR31" s="167" t="e">
        <f t="shared" ca="1" si="80"/>
        <v>#REF!</v>
      </c>
      <c r="AS31" s="167" t="e">
        <f t="shared" ca="1" si="81"/>
        <v>#REF!</v>
      </c>
      <c r="AT31" s="167" t="e">
        <f t="shared" ca="1" si="82"/>
        <v>#REF!</v>
      </c>
      <c r="AU31" s="167" t="e">
        <f t="shared" ca="1" si="83"/>
        <v>#REF!</v>
      </c>
      <c r="AV31" s="167" t="e">
        <f t="shared" ca="1" si="84"/>
        <v>#REF!</v>
      </c>
      <c r="AW31" s="167" t="e">
        <f t="shared" ca="1" si="85"/>
        <v>#REF!</v>
      </c>
      <c r="AX31" s="167" t="e">
        <f t="shared" ca="1" si="86"/>
        <v>#REF!</v>
      </c>
      <c r="AY31" s="167" t="e">
        <f t="shared" ca="1" si="87"/>
        <v>#REF!</v>
      </c>
      <c r="AZ31" s="167" t="e">
        <f t="shared" ca="1" si="88"/>
        <v>#REF!</v>
      </c>
      <c r="BA31" s="167" t="e">
        <f t="shared" ca="1" si="89"/>
        <v>#REF!</v>
      </c>
      <c r="BB31" s="167" t="e">
        <f t="shared" ca="1" si="90"/>
        <v>#REF!</v>
      </c>
      <c r="BC31" s="167" t="e">
        <f t="shared" ca="1" si="91"/>
        <v>#REF!</v>
      </c>
      <c r="BD31" s="167" t="e">
        <f t="shared" ca="1" si="92"/>
        <v>#REF!</v>
      </c>
      <c r="BE31" s="167" t="e">
        <f t="shared" ca="1" si="93"/>
        <v>#REF!</v>
      </c>
      <c r="BF31" s="18"/>
      <c r="BG31" s="168">
        <f>INDEX('2_Needs'!$F:$F,MATCH($A31,'2_Needs'!$A:$A,0))</f>
        <v>2.5761536823981353E-3</v>
      </c>
      <c r="BH31" s="114"/>
      <c r="BI31" s="167">
        <f t="shared" ref="BI31:BX31" si="177">IF(BI$3="reset",$BG31*BI$6,BH31*(1+$C$4))</f>
        <v>0</v>
      </c>
      <c r="BJ31" s="167">
        <f t="shared" si="177"/>
        <v>0</v>
      </c>
      <c r="BK31" s="167">
        <f t="shared" si="177"/>
        <v>0</v>
      </c>
      <c r="BL31" s="167">
        <f t="shared" si="177"/>
        <v>0</v>
      </c>
      <c r="BM31" s="167">
        <f t="shared" si="177"/>
        <v>0</v>
      </c>
      <c r="BN31" s="167">
        <f t="shared" si="177"/>
        <v>0</v>
      </c>
      <c r="BO31" s="167">
        <f t="shared" si="177"/>
        <v>0</v>
      </c>
      <c r="BP31" s="167">
        <f t="shared" si="177"/>
        <v>0</v>
      </c>
      <c r="BQ31" s="167">
        <f t="shared" si="177"/>
        <v>0</v>
      </c>
      <c r="BR31" s="167">
        <f t="shared" si="177"/>
        <v>0</v>
      </c>
      <c r="BS31" s="167">
        <f t="shared" si="177"/>
        <v>0</v>
      </c>
      <c r="BT31" s="167">
        <f t="shared" si="177"/>
        <v>0</v>
      </c>
      <c r="BU31" s="167">
        <f t="shared" si="177"/>
        <v>0</v>
      </c>
      <c r="BV31" s="167">
        <f t="shared" si="177"/>
        <v>0</v>
      </c>
      <c r="BW31" s="167">
        <f t="shared" si="177"/>
        <v>0</v>
      </c>
      <c r="BX31" s="167">
        <f t="shared" si="177"/>
        <v>0</v>
      </c>
      <c r="BZ31" s="167" t="e">
        <f t="shared" ca="1" si="7"/>
        <v>#REF!</v>
      </c>
      <c r="CA31" s="167" t="e">
        <f t="shared" ca="1" si="8"/>
        <v>#REF!</v>
      </c>
      <c r="CB31" s="167" t="e">
        <f t="shared" ca="1" si="9"/>
        <v>#REF!</v>
      </c>
      <c r="CC31" s="167" t="e">
        <f t="shared" ca="1" si="10"/>
        <v>#REF!</v>
      </c>
      <c r="CD31" s="167" t="e">
        <f t="shared" ca="1" si="11"/>
        <v>#REF!</v>
      </c>
      <c r="CE31" s="167" t="e">
        <f t="shared" ca="1" si="12"/>
        <v>#REF!</v>
      </c>
      <c r="CF31" s="167" t="e">
        <f t="shared" ca="1" si="13"/>
        <v>#REF!</v>
      </c>
      <c r="CG31" s="167" t="e">
        <f t="shared" ca="1" si="14"/>
        <v>#REF!</v>
      </c>
      <c r="CH31" s="167" t="e">
        <f t="shared" ca="1" si="15"/>
        <v>#REF!</v>
      </c>
      <c r="CI31" s="167" t="e">
        <f t="shared" ca="1" si="16"/>
        <v>#REF!</v>
      </c>
      <c r="CJ31" s="167" t="e">
        <f t="shared" ca="1" si="17"/>
        <v>#REF!</v>
      </c>
      <c r="CK31" s="167" t="e">
        <f t="shared" ca="1" si="18"/>
        <v>#REF!</v>
      </c>
      <c r="CL31" s="167" t="e">
        <f t="shared" ca="1" si="19"/>
        <v>#REF!</v>
      </c>
      <c r="CM31" s="167" t="e">
        <f t="shared" ca="1" si="20"/>
        <v>#REF!</v>
      </c>
      <c r="CN31" s="167" t="e">
        <f t="shared" ca="1" si="21"/>
        <v>#REF!</v>
      </c>
      <c r="CO31" s="167" t="e">
        <f t="shared" ca="1" si="22"/>
        <v>#REF!</v>
      </c>
      <c r="CQ31" s="167" t="e">
        <f t="shared" ca="1" si="23"/>
        <v>#REF!</v>
      </c>
      <c r="CR31" s="167" t="e">
        <f t="shared" ca="1" si="24"/>
        <v>#REF!</v>
      </c>
      <c r="CS31" s="167" t="e">
        <f t="shared" ca="1" si="25"/>
        <v>#REF!</v>
      </c>
      <c r="CT31" s="167" t="e">
        <f t="shared" ca="1" si="26"/>
        <v>#REF!</v>
      </c>
      <c r="CU31" s="167" t="e">
        <f t="shared" ca="1" si="27"/>
        <v>#REF!</v>
      </c>
      <c r="CV31" s="167" t="e">
        <f t="shared" ca="1" si="28"/>
        <v>#REF!</v>
      </c>
      <c r="CW31" s="167" t="e">
        <f t="shared" ca="1" si="29"/>
        <v>#REF!</v>
      </c>
      <c r="CX31" s="167" t="e">
        <f t="shared" ca="1" si="30"/>
        <v>#REF!</v>
      </c>
      <c r="CY31" s="167" t="e">
        <f t="shared" ca="1" si="31"/>
        <v>#REF!</v>
      </c>
      <c r="CZ31" s="167" t="e">
        <f t="shared" ca="1" si="32"/>
        <v>#REF!</v>
      </c>
      <c r="DA31" s="167" t="e">
        <f t="shared" ca="1" si="33"/>
        <v>#REF!</v>
      </c>
      <c r="DB31" s="167" t="e">
        <f t="shared" ca="1" si="34"/>
        <v>#REF!</v>
      </c>
      <c r="DC31" s="167" t="e">
        <f t="shared" ca="1" si="35"/>
        <v>#REF!</v>
      </c>
      <c r="DD31" s="167" t="e">
        <f t="shared" ca="1" si="36"/>
        <v>#REF!</v>
      </c>
      <c r="DE31" s="167" t="e">
        <f t="shared" ca="1" si="37"/>
        <v>#REF!</v>
      </c>
      <c r="DF31" s="167" t="e">
        <f t="shared" ca="1" si="38"/>
        <v>#REF!</v>
      </c>
      <c r="DH31" s="167">
        <f t="shared" si="39"/>
        <v>0</v>
      </c>
      <c r="DI31" s="167">
        <f t="shared" si="40"/>
        <v>0</v>
      </c>
      <c r="DJ31" s="167">
        <f t="shared" si="41"/>
        <v>0</v>
      </c>
      <c r="DK31" s="167">
        <f t="shared" si="42"/>
        <v>0</v>
      </c>
      <c r="DL31" s="167">
        <f t="shared" si="43"/>
        <v>0</v>
      </c>
      <c r="DM31" s="167">
        <f t="shared" si="44"/>
        <v>0</v>
      </c>
      <c r="DN31" s="167">
        <f t="shared" si="45"/>
        <v>0</v>
      </c>
      <c r="DO31" s="167">
        <f t="shared" si="46"/>
        <v>0</v>
      </c>
      <c r="DP31" s="167">
        <f t="shared" si="47"/>
        <v>0</v>
      </c>
      <c r="DQ31" s="167">
        <f t="shared" si="48"/>
        <v>0</v>
      </c>
      <c r="DR31" s="167">
        <f t="shared" si="49"/>
        <v>0</v>
      </c>
      <c r="DS31" s="167">
        <f t="shared" si="50"/>
        <v>0</v>
      </c>
      <c r="DT31" s="167">
        <f t="shared" si="51"/>
        <v>0</v>
      </c>
      <c r="DU31" s="167">
        <f t="shared" si="52"/>
        <v>0</v>
      </c>
      <c r="DV31" s="167">
        <f t="shared" si="53"/>
        <v>0</v>
      </c>
      <c r="DW31" s="167">
        <f t="shared" si="54"/>
        <v>0</v>
      </c>
      <c r="DY31" s="167" t="e">
        <f t="shared" ca="1" si="95"/>
        <v>#REF!</v>
      </c>
      <c r="DZ31" s="167" t="e">
        <f t="shared" ca="1" si="96"/>
        <v>#REF!</v>
      </c>
      <c r="EA31" s="167" t="e">
        <f t="shared" ca="1" si="97"/>
        <v>#REF!</v>
      </c>
      <c r="EB31" s="167" t="e">
        <f t="shared" ca="1" si="98"/>
        <v>#REF!</v>
      </c>
      <c r="EC31" s="167" t="e">
        <f t="shared" ca="1" si="99"/>
        <v>#REF!</v>
      </c>
      <c r="ED31" s="167" t="e">
        <f t="shared" ca="1" si="100"/>
        <v>#REF!</v>
      </c>
      <c r="EE31" s="167" t="e">
        <f t="shared" ca="1" si="101"/>
        <v>#REF!</v>
      </c>
      <c r="EF31" s="167" t="e">
        <f t="shared" ca="1" si="102"/>
        <v>#REF!</v>
      </c>
      <c r="EG31" s="167" t="e">
        <f t="shared" ca="1" si="103"/>
        <v>#REF!</v>
      </c>
      <c r="EH31" s="167" t="e">
        <f t="shared" ca="1" si="104"/>
        <v>#REF!</v>
      </c>
      <c r="EI31" s="167" t="e">
        <f t="shared" ca="1" si="105"/>
        <v>#REF!</v>
      </c>
      <c r="EJ31" s="167" t="e">
        <f t="shared" ca="1" si="106"/>
        <v>#REF!</v>
      </c>
      <c r="EK31" s="167" t="e">
        <f t="shared" ca="1" si="107"/>
        <v>#REF!</v>
      </c>
      <c r="EL31" s="167" t="e">
        <f t="shared" ca="1" si="108"/>
        <v>#REF!</v>
      </c>
      <c r="EM31" s="167" t="e">
        <f t="shared" ca="1" si="109"/>
        <v>#REF!</v>
      </c>
      <c r="EN31" s="167" t="e">
        <f t="shared" ca="1" si="110"/>
        <v>#REF!</v>
      </c>
      <c r="EP31" s="167">
        <f t="shared" si="111"/>
        <v>0</v>
      </c>
      <c r="EQ31" s="167">
        <f t="shared" si="112"/>
        <v>0</v>
      </c>
      <c r="ER31" s="167">
        <f t="shared" si="113"/>
        <v>0</v>
      </c>
      <c r="ES31" s="167">
        <f t="shared" si="114"/>
        <v>0</v>
      </c>
      <c r="ET31" s="167">
        <f t="shared" si="115"/>
        <v>0</v>
      </c>
      <c r="EU31" s="167">
        <f t="shared" si="116"/>
        <v>0</v>
      </c>
      <c r="EV31" s="167">
        <f t="shared" si="117"/>
        <v>0</v>
      </c>
      <c r="EW31" s="167">
        <f t="shared" si="118"/>
        <v>0</v>
      </c>
      <c r="EX31" s="167">
        <f t="shared" si="119"/>
        <v>0</v>
      </c>
      <c r="EY31" s="167">
        <f t="shared" si="120"/>
        <v>0</v>
      </c>
      <c r="EZ31" s="167">
        <f t="shared" si="121"/>
        <v>0</v>
      </c>
      <c r="FA31" s="167">
        <f t="shared" si="122"/>
        <v>0</v>
      </c>
      <c r="FB31" s="167">
        <f t="shared" si="123"/>
        <v>0</v>
      </c>
      <c r="FC31" s="167">
        <f t="shared" si="124"/>
        <v>0</v>
      </c>
      <c r="FD31" s="167">
        <f t="shared" si="125"/>
        <v>0</v>
      </c>
      <c r="FE31" s="167">
        <f t="shared" si="126"/>
        <v>0</v>
      </c>
      <c r="FG31" s="167">
        <f t="shared" si="127"/>
        <v>0</v>
      </c>
      <c r="FH31" s="167">
        <f t="shared" si="128"/>
        <v>0</v>
      </c>
      <c r="FI31" s="167">
        <f t="shared" si="129"/>
        <v>0</v>
      </c>
      <c r="FJ31" s="167">
        <f t="shared" si="130"/>
        <v>0</v>
      </c>
      <c r="FK31" s="167">
        <f t="shared" si="131"/>
        <v>0</v>
      </c>
      <c r="FL31" s="167">
        <f t="shared" si="132"/>
        <v>0</v>
      </c>
      <c r="FM31" s="167">
        <f t="shared" si="133"/>
        <v>0</v>
      </c>
      <c r="FN31" s="167">
        <f t="shared" si="134"/>
        <v>0</v>
      </c>
      <c r="FO31" s="167">
        <f t="shared" si="135"/>
        <v>0</v>
      </c>
      <c r="FP31" s="167">
        <f t="shared" si="136"/>
        <v>0</v>
      </c>
      <c r="FQ31" s="167">
        <f t="shared" si="137"/>
        <v>0</v>
      </c>
      <c r="FR31" s="167">
        <f t="shared" si="138"/>
        <v>0</v>
      </c>
      <c r="FS31" s="167">
        <f t="shared" si="139"/>
        <v>0</v>
      </c>
      <c r="FT31" s="167">
        <f t="shared" si="140"/>
        <v>0</v>
      </c>
      <c r="FU31" s="167">
        <f t="shared" si="141"/>
        <v>0</v>
      </c>
      <c r="FV31" s="167">
        <f t="shared" si="142"/>
        <v>0</v>
      </c>
      <c r="FX31" s="167">
        <f t="shared" si="143"/>
        <v>0</v>
      </c>
      <c r="FY31" s="167">
        <f t="shared" si="144"/>
        <v>0</v>
      </c>
      <c r="FZ31" s="167">
        <f t="shared" si="145"/>
        <v>0</v>
      </c>
      <c r="GA31" s="167">
        <f t="shared" si="146"/>
        <v>0</v>
      </c>
      <c r="GB31" s="167">
        <f t="shared" si="147"/>
        <v>0</v>
      </c>
      <c r="GC31" s="167">
        <f t="shared" si="148"/>
        <v>0</v>
      </c>
      <c r="GD31" s="167">
        <f t="shared" si="149"/>
        <v>0</v>
      </c>
      <c r="GE31" s="167">
        <f t="shared" si="150"/>
        <v>0</v>
      </c>
      <c r="GF31" s="167">
        <f t="shared" si="151"/>
        <v>0</v>
      </c>
      <c r="GG31" s="167">
        <f t="shared" si="152"/>
        <v>0</v>
      </c>
      <c r="GH31" s="167">
        <f t="shared" si="153"/>
        <v>0</v>
      </c>
      <c r="GI31" s="167">
        <f t="shared" si="154"/>
        <v>0</v>
      </c>
      <c r="GJ31" s="167">
        <f t="shared" si="155"/>
        <v>0</v>
      </c>
      <c r="GK31" s="167">
        <f t="shared" si="156"/>
        <v>0</v>
      </c>
      <c r="GL31" s="167">
        <f t="shared" si="157"/>
        <v>0</v>
      </c>
      <c r="GM31" s="167">
        <f t="shared" si="158"/>
        <v>0</v>
      </c>
      <c r="GO31" s="167" t="e">
        <f t="shared" ca="1" si="159"/>
        <v>#REF!</v>
      </c>
      <c r="GP31" s="167" t="e">
        <f t="shared" ca="1" si="159"/>
        <v>#REF!</v>
      </c>
      <c r="GQ31" s="167" t="e">
        <f t="shared" ca="1" si="159"/>
        <v>#REF!</v>
      </c>
      <c r="GR31" s="167" t="e">
        <f t="shared" ca="1" si="159"/>
        <v>#REF!</v>
      </c>
      <c r="GS31" s="167" t="e">
        <f t="shared" ca="1" si="159"/>
        <v>#REF!</v>
      </c>
      <c r="GT31" s="167" t="e">
        <f t="shared" ca="1" si="159"/>
        <v>#REF!</v>
      </c>
      <c r="GU31" s="167" t="e">
        <f t="shared" ca="1" si="159"/>
        <v>#REF!</v>
      </c>
      <c r="GV31" s="167" t="e">
        <f t="shared" ca="1" si="159"/>
        <v>#REF!</v>
      </c>
      <c r="GW31" s="167" t="e">
        <f t="shared" ca="1" si="159"/>
        <v>#REF!</v>
      </c>
      <c r="GX31" s="167" t="e">
        <f t="shared" ca="1" si="159"/>
        <v>#REF!</v>
      </c>
      <c r="GY31" s="167" t="e">
        <f t="shared" ca="1" si="159"/>
        <v>#REF!</v>
      </c>
      <c r="GZ31" s="167" t="e">
        <f t="shared" ca="1" si="159"/>
        <v>#REF!</v>
      </c>
      <c r="HA31" s="167" t="e">
        <f t="shared" ca="1" si="159"/>
        <v>#REF!</v>
      </c>
      <c r="HB31" s="167" t="e">
        <f t="shared" ca="1" si="159"/>
        <v>#REF!</v>
      </c>
      <c r="HC31" s="167" t="e">
        <f t="shared" ca="1" si="159"/>
        <v>#REF!</v>
      </c>
      <c r="HD31" s="167" t="e">
        <f t="shared" ca="1" si="159"/>
        <v>#REF!</v>
      </c>
      <c r="HF31" s="167" t="e">
        <f t="shared" ca="1" si="60"/>
        <v>#REF!</v>
      </c>
      <c r="HG31" s="167" t="e">
        <f t="shared" ca="1" si="61"/>
        <v>#REF!</v>
      </c>
      <c r="HH31" s="167" t="e">
        <f t="shared" ca="1" si="62"/>
        <v>#REF!</v>
      </c>
      <c r="HI31" s="167" t="e">
        <f t="shared" ca="1" si="63"/>
        <v>#REF!</v>
      </c>
      <c r="HJ31" s="167" t="e">
        <f t="shared" ca="1" si="64"/>
        <v>#REF!</v>
      </c>
      <c r="HK31" s="167" t="e">
        <f t="shared" ca="1" si="65"/>
        <v>#REF!</v>
      </c>
      <c r="HL31" s="167" t="e">
        <f t="shared" ca="1" si="66"/>
        <v>#REF!</v>
      </c>
      <c r="HM31" s="167" t="e">
        <f t="shared" ca="1" si="67"/>
        <v>#REF!</v>
      </c>
      <c r="HN31" s="167" t="e">
        <f t="shared" ca="1" si="68"/>
        <v>#REF!</v>
      </c>
      <c r="HO31" s="167" t="e">
        <f t="shared" ca="1" si="69"/>
        <v>#REF!</v>
      </c>
      <c r="HP31" s="167" t="e">
        <f t="shared" ca="1" si="70"/>
        <v>#REF!</v>
      </c>
      <c r="HQ31" s="167" t="e">
        <f t="shared" ca="1" si="71"/>
        <v>#REF!</v>
      </c>
      <c r="HR31" s="167" t="e">
        <f t="shared" ca="1" si="72"/>
        <v>#REF!</v>
      </c>
      <c r="HS31" s="167" t="e">
        <f t="shared" ca="1" si="73"/>
        <v>#REF!</v>
      </c>
      <c r="HT31" s="167" t="e">
        <f t="shared" ca="1" si="74"/>
        <v>#REF!</v>
      </c>
      <c r="HU31" s="167" t="e">
        <f t="shared" ca="1" si="75"/>
        <v>#REF!</v>
      </c>
      <c r="HW31" s="167" t="e">
        <f t="shared" ca="1" si="76"/>
        <v>#REF!</v>
      </c>
      <c r="HX31" s="167">
        <f t="shared" si="77"/>
        <v>0</v>
      </c>
      <c r="HY31" s="167" t="e">
        <f t="shared" ca="1" si="160"/>
        <v>#REF!</v>
      </c>
      <c r="HZ31" s="219" t="e">
        <f t="shared" ca="1" si="161"/>
        <v>#REF!</v>
      </c>
    </row>
    <row r="32" spans="1:234" s="48" customFormat="1">
      <c r="A32" s="3" t="s">
        <v>60</v>
      </c>
      <c r="B32" s="202" t="str">
        <f>INDEX('Ref1'!$E:$E,MATCH(A32,'Ref1'!$A:$A,0))</f>
        <v>Bedfordshire Fire Authority</v>
      </c>
      <c r="C32" s="42" t="str">
        <f>INDEX(Data1!B:B,MATCH(A32,Data1!A:A,0))</f>
        <v>SFIR</v>
      </c>
      <c r="D32" s="253" t="str">
        <f>INDEX(Data1!C:C,MATCH(A32,Data1!A:A,0))</f>
        <v>E</v>
      </c>
      <c r="E32" s="200" t="str">
        <f>IF($C$6="No","No",IF(COUNTIF(Inputs!$K$359:$K$398,$A32)&gt;0,"Yes","No"))</f>
        <v>No</v>
      </c>
      <c r="F32" s="404"/>
      <c r="G32" s="62">
        <f>INDEX('4_RatesSplit'!K:K,MATCH($A32,'4_RatesSplit'!$A:$A,0))</f>
        <v>0</v>
      </c>
      <c r="H32" s="171">
        <f>INDEX('4_RatesSplit'!L:L,MATCH($A32,'4_RatesSplit'!$A:$A,0))</f>
        <v>0</v>
      </c>
      <c r="I32" s="167">
        <f>INDEX('4_RatesSplit'!M:M,MATCH($A32,'4_RatesSplit'!$A:$A,0))</f>
        <v>0</v>
      </c>
      <c r="J32" s="167">
        <f>INDEX('4_RatesSplit'!N:N,MATCH($A32,'4_RatesSplit'!$A:$A,0))</f>
        <v>0</v>
      </c>
      <c r="K32" s="167">
        <f>INDEX('4_RatesSplit'!O:O,MATCH($A32,'4_RatesSplit'!$A:$A,0))</f>
        <v>0</v>
      </c>
      <c r="L32" s="167">
        <f>INDEX('4_RatesSplit'!P:P,MATCH($A32,'4_RatesSplit'!$A:$A,0))</f>
        <v>0</v>
      </c>
      <c r="M32" s="167">
        <f>INDEX('4_RatesSplit'!Q:Q,MATCH($A32,'4_RatesSplit'!$A:$A,0))</f>
        <v>0</v>
      </c>
      <c r="N32" s="167">
        <f>INDEX('4_RatesSplit'!R:R,MATCH($A32,'4_RatesSplit'!$A:$A,0))</f>
        <v>0</v>
      </c>
      <c r="O32" s="167">
        <f>INDEX('4_RatesSplit'!S:S,MATCH($A32,'4_RatesSplit'!$A:$A,0))</f>
        <v>0</v>
      </c>
      <c r="P32" s="167">
        <f>INDEX('4_RatesSplit'!T:T,MATCH($A32,'4_RatesSplit'!$A:$A,0))</f>
        <v>0</v>
      </c>
      <c r="Q32" s="167">
        <f>INDEX('4_RatesSplit'!U:U,MATCH($A32,'4_RatesSplit'!$A:$A,0))</f>
        <v>0</v>
      </c>
      <c r="R32" s="167">
        <f>INDEX('4_RatesSplit'!V:V,MATCH($A32,'4_RatesSplit'!$A:$A,0))</f>
        <v>0</v>
      </c>
      <c r="S32" s="167">
        <f>INDEX('4_RatesSplit'!W:W,MATCH($A32,'4_RatesSplit'!$A:$A,0))</f>
        <v>0</v>
      </c>
      <c r="T32" s="167">
        <f>INDEX('4_RatesSplit'!X:X,MATCH($A32,'4_RatesSplit'!$A:$A,0))</f>
        <v>0</v>
      </c>
      <c r="U32" s="167">
        <f>INDEX('4_RatesSplit'!Y:Y,MATCH($A32,'4_RatesSplit'!$A:$A,0))</f>
        <v>0</v>
      </c>
      <c r="V32" s="167">
        <f>INDEX('4_RatesSplit'!Z:Z,MATCH($A32,'4_RatesSplit'!$A:$A,0))</f>
        <v>0</v>
      </c>
      <c r="W32" s="167">
        <f>INDEX('4_RatesSplit'!AA:AA,MATCH($A32,'4_RatesSplit'!$A:$A,0))</f>
        <v>0</v>
      </c>
      <c r="X32" s="18"/>
      <c r="Y32" s="168" t="e">
        <f ca="1">INDEX('4_RatesSplit'!AT:AT,MATCH($A32,'4_RatesSplit'!$A:$A,0))</f>
        <v>#REF!</v>
      </c>
      <c r="Z32" s="168" t="e">
        <f ca="1">INDEX('4_RatesSplit'!AU:AU,MATCH($A32,'4_RatesSplit'!$A:$A,0))</f>
        <v>#REF!</v>
      </c>
      <c r="AA32" s="168" t="e">
        <f ca="1">INDEX('4_RatesSplit'!AV:AV,MATCH($A32,'4_RatesSplit'!$A:$A,0))</f>
        <v>#REF!</v>
      </c>
      <c r="AB32" s="168" t="e">
        <f ca="1">INDEX('4_RatesSplit'!AW:AW,MATCH($A32,'4_RatesSplit'!$A:$A,0))</f>
        <v>#REF!</v>
      </c>
      <c r="AC32" s="168" t="e">
        <f ca="1">INDEX('4_RatesSplit'!AX:AX,MATCH($A32,'4_RatesSplit'!$A:$A,0))</f>
        <v>#REF!</v>
      </c>
      <c r="AD32" s="168" t="e">
        <f ca="1">INDEX('4_RatesSplit'!AY:AY,MATCH($A32,'4_RatesSplit'!$A:$A,0))</f>
        <v>#REF!</v>
      </c>
      <c r="AE32" s="168" t="e">
        <f ca="1">INDEX('4_RatesSplit'!AZ:AZ,MATCH($A32,'4_RatesSplit'!$A:$A,0))</f>
        <v>#REF!</v>
      </c>
      <c r="AF32" s="168" t="e">
        <f ca="1">INDEX('4_RatesSplit'!BA:BA,MATCH($A32,'4_RatesSplit'!$A:$A,0))</f>
        <v>#REF!</v>
      </c>
      <c r="AG32" s="168" t="e">
        <f ca="1">INDEX('4_RatesSplit'!BB:BB,MATCH($A32,'4_RatesSplit'!$A:$A,0))</f>
        <v>#REF!</v>
      </c>
      <c r="AH32" s="168" t="e">
        <f ca="1">INDEX('4_RatesSplit'!BC:BC,MATCH($A32,'4_RatesSplit'!$A:$A,0))</f>
        <v>#REF!</v>
      </c>
      <c r="AI32" s="168" t="e">
        <f ca="1">INDEX('4_RatesSplit'!BD:BD,MATCH($A32,'4_RatesSplit'!$A:$A,0))</f>
        <v>#REF!</v>
      </c>
      <c r="AJ32" s="168" t="e">
        <f ca="1">INDEX('4_RatesSplit'!BE:BE,MATCH($A32,'4_RatesSplit'!$A:$A,0))</f>
        <v>#REF!</v>
      </c>
      <c r="AK32" s="168" t="e">
        <f ca="1">INDEX('4_RatesSplit'!BF:BF,MATCH($A32,'4_RatesSplit'!$A:$A,0))</f>
        <v>#REF!</v>
      </c>
      <c r="AL32" s="168" t="e">
        <f ca="1">INDEX('4_RatesSplit'!BG:BG,MATCH($A32,'4_RatesSplit'!$A:$A,0))</f>
        <v>#REF!</v>
      </c>
      <c r="AM32" s="168" t="e">
        <f ca="1">INDEX('4_RatesSplit'!BH:BH,MATCH($A32,'4_RatesSplit'!$A:$A,0))</f>
        <v>#REF!</v>
      </c>
      <c r="AN32" s="198" t="e">
        <f ca="1">INDEX('4_RatesSplit'!BI:BI,MATCH($A32,'4_RatesSplit'!$A:$A,0))</f>
        <v>#REF!</v>
      </c>
      <c r="AO32" s="114"/>
      <c r="AP32" s="167" t="e">
        <f t="shared" ca="1" si="78"/>
        <v>#REF!</v>
      </c>
      <c r="AQ32" s="167" t="e">
        <f t="shared" ca="1" si="79"/>
        <v>#REF!</v>
      </c>
      <c r="AR32" s="167" t="e">
        <f t="shared" ca="1" si="80"/>
        <v>#REF!</v>
      </c>
      <c r="AS32" s="167" t="e">
        <f t="shared" ca="1" si="81"/>
        <v>#REF!</v>
      </c>
      <c r="AT32" s="167" t="e">
        <f t="shared" ca="1" si="82"/>
        <v>#REF!</v>
      </c>
      <c r="AU32" s="167" t="e">
        <f t="shared" ca="1" si="83"/>
        <v>#REF!</v>
      </c>
      <c r="AV32" s="167" t="e">
        <f t="shared" ca="1" si="84"/>
        <v>#REF!</v>
      </c>
      <c r="AW32" s="167" t="e">
        <f t="shared" ca="1" si="85"/>
        <v>#REF!</v>
      </c>
      <c r="AX32" s="167" t="e">
        <f t="shared" ca="1" si="86"/>
        <v>#REF!</v>
      </c>
      <c r="AY32" s="167" t="e">
        <f t="shared" ca="1" si="87"/>
        <v>#REF!</v>
      </c>
      <c r="AZ32" s="167" t="e">
        <f t="shared" ca="1" si="88"/>
        <v>#REF!</v>
      </c>
      <c r="BA32" s="167" t="e">
        <f t="shared" ca="1" si="89"/>
        <v>#REF!</v>
      </c>
      <c r="BB32" s="167" t="e">
        <f t="shared" ca="1" si="90"/>
        <v>#REF!</v>
      </c>
      <c r="BC32" s="167" t="e">
        <f t="shared" ca="1" si="91"/>
        <v>#REF!</v>
      </c>
      <c r="BD32" s="167" t="e">
        <f t="shared" ca="1" si="92"/>
        <v>#REF!</v>
      </c>
      <c r="BE32" s="167" t="e">
        <f t="shared" ca="1" si="93"/>
        <v>#REF!</v>
      </c>
      <c r="BF32" s="18"/>
      <c r="BG32" s="168">
        <f>INDEX('2_Needs'!$F:$F,MATCH($A32,'2_Needs'!$A:$A,0))</f>
        <v>4.7628344679799783E-4</v>
      </c>
      <c r="BH32" s="114"/>
      <c r="BI32" s="167">
        <f t="shared" ref="BI32:BX32" si="178">IF(BI$3="reset",$BG32*BI$6,BH32*(1+$C$4))</f>
        <v>0</v>
      </c>
      <c r="BJ32" s="167">
        <f t="shared" si="178"/>
        <v>0</v>
      </c>
      <c r="BK32" s="167">
        <f t="shared" si="178"/>
        <v>0</v>
      </c>
      <c r="BL32" s="167">
        <f t="shared" si="178"/>
        <v>0</v>
      </c>
      <c r="BM32" s="167">
        <f t="shared" si="178"/>
        <v>0</v>
      </c>
      <c r="BN32" s="167">
        <f t="shared" si="178"/>
        <v>0</v>
      </c>
      <c r="BO32" s="167">
        <f t="shared" si="178"/>
        <v>0</v>
      </c>
      <c r="BP32" s="167">
        <f t="shared" si="178"/>
        <v>0</v>
      </c>
      <c r="BQ32" s="167">
        <f t="shared" si="178"/>
        <v>0</v>
      </c>
      <c r="BR32" s="167">
        <f t="shared" si="178"/>
        <v>0</v>
      </c>
      <c r="BS32" s="167">
        <f t="shared" si="178"/>
        <v>0</v>
      </c>
      <c r="BT32" s="167">
        <f t="shared" si="178"/>
        <v>0</v>
      </c>
      <c r="BU32" s="167">
        <f t="shared" si="178"/>
        <v>0</v>
      </c>
      <c r="BV32" s="167">
        <f t="shared" si="178"/>
        <v>0</v>
      </c>
      <c r="BW32" s="167">
        <f t="shared" si="178"/>
        <v>0</v>
      </c>
      <c r="BX32" s="167">
        <f t="shared" si="178"/>
        <v>0</v>
      </c>
      <c r="BZ32" s="167" t="e">
        <f t="shared" ca="1" si="7"/>
        <v>#REF!</v>
      </c>
      <c r="CA32" s="167" t="e">
        <f t="shared" ca="1" si="8"/>
        <v>#REF!</v>
      </c>
      <c r="CB32" s="167" t="e">
        <f t="shared" ca="1" si="9"/>
        <v>#REF!</v>
      </c>
      <c r="CC32" s="167" t="e">
        <f t="shared" ca="1" si="10"/>
        <v>#REF!</v>
      </c>
      <c r="CD32" s="167" t="e">
        <f t="shared" ca="1" si="11"/>
        <v>#REF!</v>
      </c>
      <c r="CE32" s="167" t="e">
        <f t="shared" ca="1" si="12"/>
        <v>#REF!</v>
      </c>
      <c r="CF32" s="167" t="e">
        <f t="shared" ca="1" si="13"/>
        <v>#REF!</v>
      </c>
      <c r="CG32" s="167" t="e">
        <f t="shared" ca="1" si="14"/>
        <v>#REF!</v>
      </c>
      <c r="CH32" s="167" t="e">
        <f t="shared" ca="1" si="15"/>
        <v>#REF!</v>
      </c>
      <c r="CI32" s="167" t="e">
        <f t="shared" ca="1" si="16"/>
        <v>#REF!</v>
      </c>
      <c r="CJ32" s="167" t="e">
        <f t="shared" ca="1" si="17"/>
        <v>#REF!</v>
      </c>
      <c r="CK32" s="167" t="e">
        <f t="shared" ca="1" si="18"/>
        <v>#REF!</v>
      </c>
      <c r="CL32" s="167" t="e">
        <f t="shared" ca="1" si="19"/>
        <v>#REF!</v>
      </c>
      <c r="CM32" s="167" t="e">
        <f t="shared" ca="1" si="20"/>
        <v>#REF!</v>
      </c>
      <c r="CN32" s="167" t="e">
        <f t="shared" ca="1" si="21"/>
        <v>#REF!</v>
      </c>
      <c r="CO32" s="167" t="e">
        <f t="shared" ca="1" si="22"/>
        <v>#REF!</v>
      </c>
      <c r="CQ32" s="167" t="e">
        <f t="shared" ca="1" si="23"/>
        <v>#REF!</v>
      </c>
      <c r="CR32" s="167" t="e">
        <f t="shared" ca="1" si="24"/>
        <v>#REF!</v>
      </c>
      <c r="CS32" s="167" t="e">
        <f t="shared" ca="1" si="25"/>
        <v>#REF!</v>
      </c>
      <c r="CT32" s="167" t="e">
        <f t="shared" ca="1" si="26"/>
        <v>#REF!</v>
      </c>
      <c r="CU32" s="167" t="e">
        <f t="shared" ca="1" si="27"/>
        <v>#REF!</v>
      </c>
      <c r="CV32" s="167" t="e">
        <f t="shared" ca="1" si="28"/>
        <v>#REF!</v>
      </c>
      <c r="CW32" s="167" t="e">
        <f t="shared" ca="1" si="29"/>
        <v>#REF!</v>
      </c>
      <c r="CX32" s="167" t="e">
        <f t="shared" ca="1" si="30"/>
        <v>#REF!</v>
      </c>
      <c r="CY32" s="167" t="e">
        <f t="shared" ca="1" si="31"/>
        <v>#REF!</v>
      </c>
      <c r="CZ32" s="167" t="e">
        <f t="shared" ca="1" si="32"/>
        <v>#REF!</v>
      </c>
      <c r="DA32" s="167" t="e">
        <f t="shared" ca="1" si="33"/>
        <v>#REF!</v>
      </c>
      <c r="DB32" s="167" t="e">
        <f t="shared" ca="1" si="34"/>
        <v>#REF!</v>
      </c>
      <c r="DC32" s="167" t="e">
        <f t="shared" ca="1" si="35"/>
        <v>#REF!</v>
      </c>
      <c r="DD32" s="167" t="e">
        <f t="shared" ca="1" si="36"/>
        <v>#REF!</v>
      </c>
      <c r="DE32" s="167" t="e">
        <f t="shared" ca="1" si="37"/>
        <v>#REF!</v>
      </c>
      <c r="DF32" s="167" t="e">
        <f t="shared" ca="1" si="38"/>
        <v>#REF!</v>
      </c>
      <c r="DH32" s="167">
        <f t="shared" si="39"/>
        <v>0</v>
      </c>
      <c r="DI32" s="167">
        <f t="shared" si="40"/>
        <v>0</v>
      </c>
      <c r="DJ32" s="167">
        <f t="shared" si="41"/>
        <v>0</v>
      </c>
      <c r="DK32" s="167">
        <f t="shared" si="42"/>
        <v>0</v>
      </c>
      <c r="DL32" s="167">
        <f t="shared" si="43"/>
        <v>0</v>
      </c>
      <c r="DM32" s="167">
        <f t="shared" si="44"/>
        <v>0</v>
      </c>
      <c r="DN32" s="167">
        <f t="shared" si="45"/>
        <v>0</v>
      </c>
      <c r="DO32" s="167">
        <f t="shared" si="46"/>
        <v>0</v>
      </c>
      <c r="DP32" s="167">
        <f t="shared" si="47"/>
        <v>0</v>
      </c>
      <c r="DQ32" s="167">
        <f t="shared" si="48"/>
        <v>0</v>
      </c>
      <c r="DR32" s="167">
        <f t="shared" si="49"/>
        <v>0</v>
      </c>
      <c r="DS32" s="167">
        <f t="shared" si="50"/>
        <v>0</v>
      </c>
      <c r="DT32" s="167">
        <f t="shared" si="51"/>
        <v>0</v>
      </c>
      <c r="DU32" s="167">
        <f t="shared" si="52"/>
        <v>0</v>
      </c>
      <c r="DV32" s="167">
        <f t="shared" si="53"/>
        <v>0</v>
      </c>
      <c r="DW32" s="167">
        <f t="shared" si="54"/>
        <v>0</v>
      </c>
      <c r="DY32" s="167" t="e">
        <f t="shared" ca="1" si="95"/>
        <v>#REF!</v>
      </c>
      <c r="DZ32" s="167" t="e">
        <f t="shared" ca="1" si="96"/>
        <v>#REF!</v>
      </c>
      <c r="EA32" s="167" t="e">
        <f t="shared" ca="1" si="97"/>
        <v>#REF!</v>
      </c>
      <c r="EB32" s="167" t="e">
        <f t="shared" ca="1" si="98"/>
        <v>#REF!</v>
      </c>
      <c r="EC32" s="167" t="e">
        <f t="shared" ca="1" si="99"/>
        <v>#REF!</v>
      </c>
      <c r="ED32" s="167" t="e">
        <f t="shared" ca="1" si="100"/>
        <v>#REF!</v>
      </c>
      <c r="EE32" s="167" t="e">
        <f t="shared" ca="1" si="101"/>
        <v>#REF!</v>
      </c>
      <c r="EF32" s="167" t="e">
        <f t="shared" ca="1" si="102"/>
        <v>#REF!</v>
      </c>
      <c r="EG32" s="167" t="e">
        <f t="shared" ca="1" si="103"/>
        <v>#REF!</v>
      </c>
      <c r="EH32" s="167" t="e">
        <f t="shared" ca="1" si="104"/>
        <v>#REF!</v>
      </c>
      <c r="EI32" s="167" t="e">
        <f t="shared" ca="1" si="105"/>
        <v>#REF!</v>
      </c>
      <c r="EJ32" s="167" t="e">
        <f t="shared" ca="1" si="106"/>
        <v>#REF!</v>
      </c>
      <c r="EK32" s="167" t="e">
        <f t="shared" ca="1" si="107"/>
        <v>#REF!</v>
      </c>
      <c r="EL32" s="167" t="e">
        <f t="shared" ca="1" si="108"/>
        <v>#REF!</v>
      </c>
      <c r="EM32" s="167" t="e">
        <f t="shared" ca="1" si="109"/>
        <v>#REF!</v>
      </c>
      <c r="EN32" s="167" t="e">
        <f t="shared" ca="1" si="110"/>
        <v>#REF!</v>
      </c>
      <c r="EP32" s="167">
        <f t="shared" si="111"/>
        <v>0</v>
      </c>
      <c r="EQ32" s="167">
        <f t="shared" si="112"/>
        <v>0</v>
      </c>
      <c r="ER32" s="167">
        <f t="shared" si="113"/>
        <v>0</v>
      </c>
      <c r="ES32" s="167">
        <f t="shared" si="114"/>
        <v>0</v>
      </c>
      <c r="ET32" s="167">
        <f t="shared" si="115"/>
        <v>0</v>
      </c>
      <c r="EU32" s="167">
        <f t="shared" si="116"/>
        <v>0</v>
      </c>
      <c r="EV32" s="167">
        <f t="shared" si="117"/>
        <v>0</v>
      </c>
      <c r="EW32" s="167">
        <f t="shared" si="118"/>
        <v>0</v>
      </c>
      <c r="EX32" s="167">
        <f t="shared" si="119"/>
        <v>0</v>
      </c>
      <c r="EY32" s="167">
        <f t="shared" si="120"/>
        <v>0</v>
      </c>
      <c r="EZ32" s="167">
        <f t="shared" si="121"/>
        <v>0</v>
      </c>
      <c r="FA32" s="167">
        <f t="shared" si="122"/>
        <v>0</v>
      </c>
      <c r="FB32" s="167">
        <f t="shared" si="123"/>
        <v>0</v>
      </c>
      <c r="FC32" s="167">
        <f t="shared" si="124"/>
        <v>0</v>
      </c>
      <c r="FD32" s="167">
        <f t="shared" si="125"/>
        <v>0</v>
      </c>
      <c r="FE32" s="167">
        <f t="shared" si="126"/>
        <v>0</v>
      </c>
      <c r="FG32" s="167">
        <f t="shared" si="127"/>
        <v>0</v>
      </c>
      <c r="FH32" s="167">
        <f t="shared" si="128"/>
        <v>0</v>
      </c>
      <c r="FI32" s="167">
        <f t="shared" si="129"/>
        <v>0</v>
      </c>
      <c r="FJ32" s="167">
        <f t="shared" si="130"/>
        <v>0</v>
      </c>
      <c r="FK32" s="167">
        <f t="shared" si="131"/>
        <v>0</v>
      </c>
      <c r="FL32" s="167">
        <f t="shared" si="132"/>
        <v>0</v>
      </c>
      <c r="FM32" s="167">
        <f t="shared" si="133"/>
        <v>0</v>
      </c>
      <c r="FN32" s="167">
        <f t="shared" si="134"/>
        <v>0</v>
      </c>
      <c r="FO32" s="167">
        <f t="shared" si="135"/>
        <v>0</v>
      </c>
      <c r="FP32" s="167">
        <f t="shared" si="136"/>
        <v>0</v>
      </c>
      <c r="FQ32" s="167">
        <f t="shared" si="137"/>
        <v>0</v>
      </c>
      <c r="FR32" s="167">
        <f t="shared" si="138"/>
        <v>0</v>
      </c>
      <c r="FS32" s="167">
        <f t="shared" si="139"/>
        <v>0</v>
      </c>
      <c r="FT32" s="167">
        <f t="shared" si="140"/>
        <v>0</v>
      </c>
      <c r="FU32" s="167">
        <f t="shared" si="141"/>
        <v>0</v>
      </c>
      <c r="FV32" s="167">
        <f t="shared" si="142"/>
        <v>0</v>
      </c>
      <c r="FX32" s="167">
        <f t="shared" si="143"/>
        <v>0</v>
      </c>
      <c r="FY32" s="167">
        <f t="shared" si="144"/>
        <v>0</v>
      </c>
      <c r="FZ32" s="167">
        <f t="shared" si="145"/>
        <v>0</v>
      </c>
      <c r="GA32" s="167">
        <f t="shared" si="146"/>
        <v>0</v>
      </c>
      <c r="GB32" s="167">
        <f t="shared" si="147"/>
        <v>0</v>
      </c>
      <c r="GC32" s="167">
        <f t="shared" si="148"/>
        <v>0</v>
      </c>
      <c r="GD32" s="167">
        <f t="shared" si="149"/>
        <v>0</v>
      </c>
      <c r="GE32" s="167">
        <f t="shared" si="150"/>
        <v>0</v>
      </c>
      <c r="GF32" s="167">
        <f t="shared" si="151"/>
        <v>0</v>
      </c>
      <c r="GG32" s="167">
        <f t="shared" si="152"/>
        <v>0</v>
      </c>
      <c r="GH32" s="167">
        <f t="shared" si="153"/>
        <v>0</v>
      </c>
      <c r="GI32" s="167">
        <f t="shared" si="154"/>
        <v>0</v>
      </c>
      <c r="GJ32" s="167">
        <f t="shared" si="155"/>
        <v>0</v>
      </c>
      <c r="GK32" s="167">
        <f t="shared" si="156"/>
        <v>0</v>
      </c>
      <c r="GL32" s="167">
        <f t="shared" si="157"/>
        <v>0</v>
      </c>
      <c r="GM32" s="167">
        <f t="shared" si="158"/>
        <v>0</v>
      </c>
      <c r="GO32" s="167" t="e">
        <f t="shared" ca="1" si="159"/>
        <v>#REF!</v>
      </c>
      <c r="GP32" s="167" t="e">
        <f t="shared" ca="1" si="159"/>
        <v>#REF!</v>
      </c>
      <c r="GQ32" s="167" t="e">
        <f t="shared" ca="1" si="159"/>
        <v>#REF!</v>
      </c>
      <c r="GR32" s="167" t="e">
        <f t="shared" ca="1" si="159"/>
        <v>#REF!</v>
      </c>
      <c r="GS32" s="167" t="e">
        <f t="shared" ca="1" si="159"/>
        <v>#REF!</v>
      </c>
      <c r="GT32" s="167" t="e">
        <f t="shared" ca="1" si="159"/>
        <v>#REF!</v>
      </c>
      <c r="GU32" s="167" t="e">
        <f t="shared" ca="1" si="159"/>
        <v>#REF!</v>
      </c>
      <c r="GV32" s="167" t="e">
        <f t="shared" ca="1" si="159"/>
        <v>#REF!</v>
      </c>
      <c r="GW32" s="167" t="e">
        <f t="shared" ca="1" si="159"/>
        <v>#REF!</v>
      </c>
      <c r="GX32" s="167" t="e">
        <f t="shared" ca="1" si="159"/>
        <v>#REF!</v>
      </c>
      <c r="GY32" s="167" t="e">
        <f t="shared" ca="1" si="159"/>
        <v>#REF!</v>
      </c>
      <c r="GZ32" s="167" t="e">
        <f t="shared" ca="1" si="159"/>
        <v>#REF!</v>
      </c>
      <c r="HA32" s="167" t="e">
        <f t="shared" ca="1" si="159"/>
        <v>#REF!</v>
      </c>
      <c r="HB32" s="167" t="e">
        <f t="shared" ca="1" si="159"/>
        <v>#REF!</v>
      </c>
      <c r="HC32" s="167" t="e">
        <f t="shared" ca="1" si="159"/>
        <v>#REF!</v>
      </c>
      <c r="HD32" s="167" t="e">
        <f t="shared" ca="1" si="159"/>
        <v>#REF!</v>
      </c>
      <c r="HF32" s="167" t="e">
        <f t="shared" ca="1" si="60"/>
        <v>#REF!</v>
      </c>
      <c r="HG32" s="167" t="e">
        <f t="shared" ca="1" si="61"/>
        <v>#REF!</v>
      </c>
      <c r="HH32" s="167" t="e">
        <f t="shared" ca="1" si="62"/>
        <v>#REF!</v>
      </c>
      <c r="HI32" s="167" t="e">
        <f t="shared" ca="1" si="63"/>
        <v>#REF!</v>
      </c>
      <c r="HJ32" s="167" t="e">
        <f t="shared" ca="1" si="64"/>
        <v>#REF!</v>
      </c>
      <c r="HK32" s="167" t="e">
        <f t="shared" ca="1" si="65"/>
        <v>#REF!</v>
      </c>
      <c r="HL32" s="167" t="e">
        <f t="shared" ca="1" si="66"/>
        <v>#REF!</v>
      </c>
      <c r="HM32" s="167" t="e">
        <f t="shared" ca="1" si="67"/>
        <v>#REF!</v>
      </c>
      <c r="HN32" s="167" t="e">
        <f t="shared" ca="1" si="68"/>
        <v>#REF!</v>
      </c>
      <c r="HO32" s="167" t="e">
        <f t="shared" ca="1" si="69"/>
        <v>#REF!</v>
      </c>
      <c r="HP32" s="167" t="e">
        <f t="shared" ca="1" si="70"/>
        <v>#REF!</v>
      </c>
      <c r="HQ32" s="167" t="e">
        <f t="shared" ca="1" si="71"/>
        <v>#REF!</v>
      </c>
      <c r="HR32" s="167" t="e">
        <f t="shared" ca="1" si="72"/>
        <v>#REF!</v>
      </c>
      <c r="HS32" s="167" t="e">
        <f t="shared" ca="1" si="73"/>
        <v>#REF!</v>
      </c>
      <c r="HT32" s="167" t="e">
        <f t="shared" ca="1" si="74"/>
        <v>#REF!</v>
      </c>
      <c r="HU32" s="167" t="e">
        <f t="shared" ca="1" si="75"/>
        <v>#REF!</v>
      </c>
      <c r="HW32" s="167" t="e">
        <f t="shared" ca="1" si="76"/>
        <v>#REF!</v>
      </c>
      <c r="HX32" s="167">
        <f t="shared" si="77"/>
        <v>0</v>
      </c>
      <c r="HY32" s="167" t="e">
        <f t="shared" ca="1" si="160"/>
        <v>#REF!</v>
      </c>
      <c r="HZ32" s="219" t="e">
        <f t="shared" ca="1" si="161"/>
        <v>#REF!</v>
      </c>
    </row>
    <row r="33" spans="1:234" s="48" customFormat="1">
      <c r="A33" s="3" t="s">
        <v>62</v>
      </c>
      <c r="B33" s="202" t="str">
        <f>INDEX('Ref1'!$E:$E,MATCH(A33,'Ref1'!$A:$A,0))</f>
        <v>Berkshire Fire Authority</v>
      </c>
      <c r="C33" s="42" t="str">
        <f>INDEX(Data1!B:B,MATCH(A33,Data1!A:A,0))</f>
        <v>SFIR</v>
      </c>
      <c r="D33" s="253" t="str">
        <f>INDEX(Data1!C:C,MATCH(A33,Data1!A:A,0))</f>
        <v>SE</v>
      </c>
      <c r="E33" s="200" t="str">
        <f>IF($C$6="No","No",IF(COUNTIF(Inputs!$K$359:$K$398,$A33)&gt;0,"Yes","No"))</f>
        <v>No</v>
      </c>
      <c r="F33" s="404"/>
      <c r="G33" s="62">
        <f>INDEX('4_RatesSplit'!K:K,MATCH($A33,'4_RatesSplit'!$A:$A,0))</f>
        <v>0</v>
      </c>
      <c r="H33" s="171">
        <f>INDEX('4_RatesSplit'!L:L,MATCH($A33,'4_RatesSplit'!$A:$A,0))</f>
        <v>0</v>
      </c>
      <c r="I33" s="167">
        <f>INDEX('4_RatesSplit'!M:M,MATCH($A33,'4_RatesSplit'!$A:$A,0))</f>
        <v>0</v>
      </c>
      <c r="J33" s="167">
        <f>INDEX('4_RatesSplit'!N:N,MATCH($A33,'4_RatesSplit'!$A:$A,0))</f>
        <v>0</v>
      </c>
      <c r="K33" s="167">
        <f>INDEX('4_RatesSplit'!O:O,MATCH($A33,'4_RatesSplit'!$A:$A,0))</f>
        <v>0</v>
      </c>
      <c r="L33" s="167">
        <f>INDEX('4_RatesSplit'!P:P,MATCH($A33,'4_RatesSplit'!$A:$A,0))</f>
        <v>0</v>
      </c>
      <c r="M33" s="167">
        <f>INDEX('4_RatesSplit'!Q:Q,MATCH($A33,'4_RatesSplit'!$A:$A,0))</f>
        <v>0</v>
      </c>
      <c r="N33" s="167">
        <f>INDEX('4_RatesSplit'!R:R,MATCH($A33,'4_RatesSplit'!$A:$A,0))</f>
        <v>0</v>
      </c>
      <c r="O33" s="167">
        <f>INDEX('4_RatesSplit'!S:S,MATCH($A33,'4_RatesSplit'!$A:$A,0))</f>
        <v>0</v>
      </c>
      <c r="P33" s="167">
        <f>INDEX('4_RatesSplit'!T:T,MATCH($A33,'4_RatesSplit'!$A:$A,0))</f>
        <v>0</v>
      </c>
      <c r="Q33" s="167">
        <f>INDEX('4_RatesSplit'!U:U,MATCH($A33,'4_RatesSplit'!$A:$A,0))</f>
        <v>0</v>
      </c>
      <c r="R33" s="167">
        <f>INDEX('4_RatesSplit'!V:V,MATCH($A33,'4_RatesSplit'!$A:$A,0))</f>
        <v>0</v>
      </c>
      <c r="S33" s="167">
        <f>INDEX('4_RatesSplit'!W:W,MATCH($A33,'4_RatesSplit'!$A:$A,0))</f>
        <v>0</v>
      </c>
      <c r="T33" s="167">
        <f>INDEX('4_RatesSplit'!X:X,MATCH($A33,'4_RatesSplit'!$A:$A,0))</f>
        <v>0</v>
      </c>
      <c r="U33" s="167">
        <f>INDEX('4_RatesSplit'!Y:Y,MATCH($A33,'4_RatesSplit'!$A:$A,0))</f>
        <v>0</v>
      </c>
      <c r="V33" s="167">
        <f>INDEX('4_RatesSplit'!Z:Z,MATCH($A33,'4_RatesSplit'!$A:$A,0))</f>
        <v>0</v>
      </c>
      <c r="W33" s="167">
        <f>INDEX('4_RatesSplit'!AA:AA,MATCH($A33,'4_RatesSplit'!$A:$A,0))</f>
        <v>0</v>
      </c>
      <c r="X33" s="18"/>
      <c r="Y33" s="168" t="e">
        <f ca="1">INDEX('4_RatesSplit'!AT:AT,MATCH($A33,'4_RatesSplit'!$A:$A,0))</f>
        <v>#REF!</v>
      </c>
      <c r="Z33" s="168" t="e">
        <f ca="1">INDEX('4_RatesSplit'!AU:AU,MATCH($A33,'4_RatesSplit'!$A:$A,0))</f>
        <v>#REF!</v>
      </c>
      <c r="AA33" s="168" t="e">
        <f ca="1">INDEX('4_RatesSplit'!AV:AV,MATCH($A33,'4_RatesSplit'!$A:$A,0))</f>
        <v>#REF!</v>
      </c>
      <c r="AB33" s="168" t="e">
        <f ca="1">INDEX('4_RatesSplit'!AW:AW,MATCH($A33,'4_RatesSplit'!$A:$A,0))</f>
        <v>#REF!</v>
      </c>
      <c r="AC33" s="168" t="e">
        <f ca="1">INDEX('4_RatesSplit'!AX:AX,MATCH($A33,'4_RatesSplit'!$A:$A,0))</f>
        <v>#REF!</v>
      </c>
      <c r="AD33" s="168" t="e">
        <f ca="1">INDEX('4_RatesSplit'!AY:AY,MATCH($A33,'4_RatesSplit'!$A:$A,0))</f>
        <v>#REF!</v>
      </c>
      <c r="AE33" s="168" t="e">
        <f ca="1">INDEX('4_RatesSplit'!AZ:AZ,MATCH($A33,'4_RatesSplit'!$A:$A,0))</f>
        <v>#REF!</v>
      </c>
      <c r="AF33" s="168" t="e">
        <f ca="1">INDEX('4_RatesSplit'!BA:BA,MATCH($A33,'4_RatesSplit'!$A:$A,0))</f>
        <v>#REF!</v>
      </c>
      <c r="AG33" s="168" t="e">
        <f ca="1">INDEX('4_RatesSplit'!BB:BB,MATCH($A33,'4_RatesSplit'!$A:$A,0))</f>
        <v>#REF!</v>
      </c>
      <c r="AH33" s="168" t="e">
        <f ca="1">INDEX('4_RatesSplit'!BC:BC,MATCH($A33,'4_RatesSplit'!$A:$A,0))</f>
        <v>#REF!</v>
      </c>
      <c r="AI33" s="168" t="e">
        <f ca="1">INDEX('4_RatesSplit'!BD:BD,MATCH($A33,'4_RatesSplit'!$A:$A,0))</f>
        <v>#REF!</v>
      </c>
      <c r="AJ33" s="168" t="e">
        <f ca="1">INDEX('4_RatesSplit'!BE:BE,MATCH($A33,'4_RatesSplit'!$A:$A,0))</f>
        <v>#REF!</v>
      </c>
      <c r="AK33" s="168" t="e">
        <f ca="1">INDEX('4_RatesSplit'!BF:BF,MATCH($A33,'4_RatesSplit'!$A:$A,0))</f>
        <v>#REF!</v>
      </c>
      <c r="AL33" s="168" t="e">
        <f ca="1">INDEX('4_RatesSplit'!BG:BG,MATCH($A33,'4_RatesSplit'!$A:$A,0))</f>
        <v>#REF!</v>
      </c>
      <c r="AM33" s="168" t="e">
        <f ca="1">INDEX('4_RatesSplit'!BH:BH,MATCH($A33,'4_RatesSplit'!$A:$A,0))</f>
        <v>#REF!</v>
      </c>
      <c r="AN33" s="198" t="e">
        <f ca="1">INDEX('4_RatesSplit'!BI:BI,MATCH($A33,'4_RatesSplit'!$A:$A,0))</f>
        <v>#REF!</v>
      </c>
      <c r="AO33" s="114"/>
      <c r="AP33" s="167" t="e">
        <f t="shared" ca="1" si="78"/>
        <v>#REF!</v>
      </c>
      <c r="AQ33" s="167" t="e">
        <f t="shared" ca="1" si="79"/>
        <v>#REF!</v>
      </c>
      <c r="AR33" s="167" t="e">
        <f t="shared" ca="1" si="80"/>
        <v>#REF!</v>
      </c>
      <c r="AS33" s="167" t="e">
        <f t="shared" ca="1" si="81"/>
        <v>#REF!</v>
      </c>
      <c r="AT33" s="167" t="e">
        <f t="shared" ca="1" si="82"/>
        <v>#REF!</v>
      </c>
      <c r="AU33" s="167" t="e">
        <f t="shared" ca="1" si="83"/>
        <v>#REF!</v>
      </c>
      <c r="AV33" s="167" t="e">
        <f t="shared" ca="1" si="84"/>
        <v>#REF!</v>
      </c>
      <c r="AW33" s="167" t="e">
        <f t="shared" ca="1" si="85"/>
        <v>#REF!</v>
      </c>
      <c r="AX33" s="167" t="e">
        <f t="shared" ca="1" si="86"/>
        <v>#REF!</v>
      </c>
      <c r="AY33" s="167" t="e">
        <f t="shared" ca="1" si="87"/>
        <v>#REF!</v>
      </c>
      <c r="AZ33" s="167" t="e">
        <f t="shared" ca="1" si="88"/>
        <v>#REF!</v>
      </c>
      <c r="BA33" s="167" t="e">
        <f t="shared" ca="1" si="89"/>
        <v>#REF!</v>
      </c>
      <c r="BB33" s="167" t="e">
        <f t="shared" ca="1" si="90"/>
        <v>#REF!</v>
      </c>
      <c r="BC33" s="167" t="e">
        <f t="shared" ca="1" si="91"/>
        <v>#REF!</v>
      </c>
      <c r="BD33" s="167" t="e">
        <f t="shared" ca="1" si="92"/>
        <v>#REF!</v>
      </c>
      <c r="BE33" s="167" t="e">
        <f t="shared" ca="1" si="93"/>
        <v>#REF!</v>
      </c>
      <c r="BF33" s="18"/>
      <c r="BG33" s="168">
        <f>INDEX('2_Needs'!$F:$F,MATCH($A33,'2_Needs'!$A:$A,0))</f>
        <v>5.7128574944039249E-4</v>
      </c>
      <c r="BH33" s="114"/>
      <c r="BI33" s="167">
        <f t="shared" ref="BI33:BX33" si="179">IF(BI$3="reset",$BG33*BI$6,BH33*(1+$C$4))</f>
        <v>0</v>
      </c>
      <c r="BJ33" s="167">
        <f t="shared" si="179"/>
        <v>0</v>
      </c>
      <c r="BK33" s="167">
        <f t="shared" si="179"/>
        <v>0</v>
      </c>
      <c r="BL33" s="167">
        <f t="shared" si="179"/>
        <v>0</v>
      </c>
      <c r="BM33" s="167">
        <f t="shared" si="179"/>
        <v>0</v>
      </c>
      <c r="BN33" s="167">
        <f t="shared" si="179"/>
        <v>0</v>
      </c>
      <c r="BO33" s="167">
        <f t="shared" si="179"/>
        <v>0</v>
      </c>
      <c r="BP33" s="167">
        <f t="shared" si="179"/>
        <v>0</v>
      </c>
      <c r="BQ33" s="167">
        <f t="shared" si="179"/>
        <v>0</v>
      </c>
      <c r="BR33" s="167">
        <f t="shared" si="179"/>
        <v>0</v>
      </c>
      <c r="BS33" s="167">
        <f t="shared" si="179"/>
        <v>0</v>
      </c>
      <c r="BT33" s="167">
        <f t="shared" si="179"/>
        <v>0</v>
      </c>
      <c r="BU33" s="167">
        <f t="shared" si="179"/>
        <v>0</v>
      </c>
      <c r="BV33" s="167">
        <f t="shared" si="179"/>
        <v>0</v>
      </c>
      <c r="BW33" s="167">
        <f t="shared" si="179"/>
        <v>0</v>
      </c>
      <c r="BX33" s="167">
        <f t="shared" si="179"/>
        <v>0</v>
      </c>
      <c r="BZ33" s="167" t="e">
        <f t="shared" ca="1" si="7"/>
        <v>#REF!</v>
      </c>
      <c r="CA33" s="167" t="e">
        <f t="shared" ca="1" si="8"/>
        <v>#REF!</v>
      </c>
      <c r="CB33" s="167" t="e">
        <f t="shared" ca="1" si="9"/>
        <v>#REF!</v>
      </c>
      <c r="CC33" s="167" t="e">
        <f t="shared" ca="1" si="10"/>
        <v>#REF!</v>
      </c>
      <c r="CD33" s="167" t="e">
        <f t="shared" ca="1" si="11"/>
        <v>#REF!</v>
      </c>
      <c r="CE33" s="167" t="e">
        <f t="shared" ca="1" si="12"/>
        <v>#REF!</v>
      </c>
      <c r="CF33" s="167" t="e">
        <f t="shared" ca="1" si="13"/>
        <v>#REF!</v>
      </c>
      <c r="CG33" s="167" t="e">
        <f t="shared" ca="1" si="14"/>
        <v>#REF!</v>
      </c>
      <c r="CH33" s="167" t="e">
        <f t="shared" ca="1" si="15"/>
        <v>#REF!</v>
      </c>
      <c r="CI33" s="167" t="e">
        <f t="shared" ca="1" si="16"/>
        <v>#REF!</v>
      </c>
      <c r="CJ33" s="167" t="e">
        <f t="shared" ca="1" si="17"/>
        <v>#REF!</v>
      </c>
      <c r="CK33" s="167" t="e">
        <f t="shared" ca="1" si="18"/>
        <v>#REF!</v>
      </c>
      <c r="CL33" s="167" t="e">
        <f t="shared" ca="1" si="19"/>
        <v>#REF!</v>
      </c>
      <c r="CM33" s="167" t="e">
        <f t="shared" ca="1" si="20"/>
        <v>#REF!</v>
      </c>
      <c r="CN33" s="167" t="e">
        <f t="shared" ca="1" si="21"/>
        <v>#REF!</v>
      </c>
      <c r="CO33" s="167" t="e">
        <f t="shared" ca="1" si="22"/>
        <v>#REF!</v>
      </c>
      <c r="CQ33" s="167" t="e">
        <f t="shared" ca="1" si="23"/>
        <v>#REF!</v>
      </c>
      <c r="CR33" s="167" t="e">
        <f t="shared" ca="1" si="24"/>
        <v>#REF!</v>
      </c>
      <c r="CS33" s="167" t="e">
        <f t="shared" ca="1" si="25"/>
        <v>#REF!</v>
      </c>
      <c r="CT33" s="167" t="e">
        <f t="shared" ca="1" si="26"/>
        <v>#REF!</v>
      </c>
      <c r="CU33" s="167" t="e">
        <f t="shared" ca="1" si="27"/>
        <v>#REF!</v>
      </c>
      <c r="CV33" s="167" t="e">
        <f t="shared" ca="1" si="28"/>
        <v>#REF!</v>
      </c>
      <c r="CW33" s="167" t="e">
        <f t="shared" ca="1" si="29"/>
        <v>#REF!</v>
      </c>
      <c r="CX33" s="167" t="e">
        <f t="shared" ca="1" si="30"/>
        <v>#REF!</v>
      </c>
      <c r="CY33" s="167" t="e">
        <f t="shared" ca="1" si="31"/>
        <v>#REF!</v>
      </c>
      <c r="CZ33" s="167" t="e">
        <f t="shared" ca="1" si="32"/>
        <v>#REF!</v>
      </c>
      <c r="DA33" s="167" t="e">
        <f t="shared" ca="1" si="33"/>
        <v>#REF!</v>
      </c>
      <c r="DB33" s="167" t="e">
        <f t="shared" ca="1" si="34"/>
        <v>#REF!</v>
      </c>
      <c r="DC33" s="167" t="e">
        <f t="shared" ca="1" si="35"/>
        <v>#REF!</v>
      </c>
      <c r="DD33" s="167" t="e">
        <f t="shared" ca="1" si="36"/>
        <v>#REF!</v>
      </c>
      <c r="DE33" s="167" t="e">
        <f t="shared" ca="1" si="37"/>
        <v>#REF!</v>
      </c>
      <c r="DF33" s="167" t="e">
        <f t="shared" ca="1" si="38"/>
        <v>#REF!</v>
      </c>
      <c r="DH33" s="167">
        <f t="shared" si="39"/>
        <v>0</v>
      </c>
      <c r="DI33" s="167">
        <f t="shared" si="40"/>
        <v>0</v>
      </c>
      <c r="DJ33" s="167">
        <f t="shared" si="41"/>
        <v>0</v>
      </c>
      <c r="DK33" s="167">
        <f t="shared" si="42"/>
        <v>0</v>
      </c>
      <c r="DL33" s="167">
        <f t="shared" si="43"/>
        <v>0</v>
      </c>
      <c r="DM33" s="167">
        <f t="shared" si="44"/>
        <v>0</v>
      </c>
      <c r="DN33" s="167">
        <f t="shared" si="45"/>
        <v>0</v>
      </c>
      <c r="DO33" s="167">
        <f t="shared" si="46"/>
        <v>0</v>
      </c>
      <c r="DP33" s="167">
        <f t="shared" si="47"/>
        <v>0</v>
      </c>
      <c r="DQ33" s="167">
        <f t="shared" si="48"/>
        <v>0</v>
      </c>
      <c r="DR33" s="167">
        <f t="shared" si="49"/>
        <v>0</v>
      </c>
      <c r="DS33" s="167">
        <f t="shared" si="50"/>
        <v>0</v>
      </c>
      <c r="DT33" s="167">
        <f t="shared" si="51"/>
        <v>0</v>
      </c>
      <c r="DU33" s="167">
        <f t="shared" si="52"/>
        <v>0</v>
      </c>
      <c r="DV33" s="167">
        <f t="shared" si="53"/>
        <v>0</v>
      </c>
      <c r="DW33" s="167">
        <f t="shared" si="54"/>
        <v>0</v>
      </c>
      <c r="DY33" s="167" t="e">
        <f t="shared" ca="1" si="95"/>
        <v>#REF!</v>
      </c>
      <c r="DZ33" s="167" t="e">
        <f t="shared" ca="1" si="96"/>
        <v>#REF!</v>
      </c>
      <c r="EA33" s="167" t="e">
        <f t="shared" ca="1" si="97"/>
        <v>#REF!</v>
      </c>
      <c r="EB33" s="167" t="e">
        <f t="shared" ca="1" si="98"/>
        <v>#REF!</v>
      </c>
      <c r="EC33" s="167" t="e">
        <f t="shared" ca="1" si="99"/>
        <v>#REF!</v>
      </c>
      <c r="ED33" s="167" t="e">
        <f t="shared" ca="1" si="100"/>
        <v>#REF!</v>
      </c>
      <c r="EE33" s="167" t="e">
        <f t="shared" ca="1" si="101"/>
        <v>#REF!</v>
      </c>
      <c r="EF33" s="167" t="e">
        <f t="shared" ca="1" si="102"/>
        <v>#REF!</v>
      </c>
      <c r="EG33" s="167" t="e">
        <f t="shared" ca="1" si="103"/>
        <v>#REF!</v>
      </c>
      <c r="EH33" s="167" t="e">
        <f t="shared" ca="1" si="104"/>
        <v>#REF!</v>
      </c>
      <c r="EI33" s="167" t="e">
        <f t="shared" ca="1" si="105"/>
        <v>#REF!</v>
      </c>
      <c r="EJ33" s="167" t="e">
        <f t="shared" ca="1" si="106"/>
        <v>#REF!</v>
      </c>
      <c r="EK33" s="167" t="e">
        <f t="shared" ca="1" si="107"/>
        <v>#REF!</v>
      </c>
      <c r="EL33" s="167" t="e">
        <f t="shared" ca="1" si="108"/>
        <v>#REF!</v>
      </c>
      <c r="EM33" s="167" t="e">
        <f t="shared" ca="1" si="109"/>
        <v>#REF!</v>
      </c>
      <c r="EN33" s="167" t="e">
        <f t="shared" ca="1" si="110"/>
        <v>#REF!</v>
      </c>
      <c r="EP33" s="167">
        <f t="shared" si="111"/>
        <v>0</v>
      </c>
      <c r="EQ33" s="167">
        <f t="shared" si="112"/>
        <v>0</v>
      </c>
      <c r="ER33" s="167">
        <f t="shared" si="113"/>
        <v>0</v>
      </c>
      <c r="ES33" s="167">
        <f t="shared" si="114"/>
        <v>0</v>
      </c>
      <c r="ET33" s="167">
        <f t="shared" si="115"/>
        <v>0</v>
      </c>
      <c r="EU33" s="167">
        <f t="shared" si="116"/>
        <v>0</v>
      </c>
      <c r="EV33" s="167">
        <f t="shared" si="117"/>
        <v>0</v>
      </c>
      <c r="EW33" s="167">
        <f t="shared" si="118"/>
        <v>0</v>
      </c>
      <c r="EX33" s="167">
        <f t="shared" si="119"/>
        <v>0</v>
      </c>
      <c r="EY33" s="167">
        <f t="shared" si="120"/>
        <v>0</v>
      </c>
      <c r="EZ33" s="167">
        <f t="shared" si="121"/>
        <v>0</v>
      </c>
      <c r="FA33" s="167">
        <f t="shared" si="122"/>
        <v>0</v>
      </c>
      <c r="FB33" s="167">
        <f t="shared" si="123"/>
        <v>0</v>
      </c>
      <c r="FC33" s="167">
        <f t="shared" si="124"/>
        <v>0</v>
      </c>
      <c r="FD33" s="167">
        <f t="shared" si="125"/>
        <v>0</v>
      </c>
      <c r="FE33" s="167">
        <f t="shared" si="126"/>
        <v>0</v>
      </c>
      <c r="FG33" s="167">
        <f t="shared" si="127"/>
        <v>0</v>
      </c>
      <c r="FH33" s="167">
        <f t="shared" si="128"/>
        <v>0</v>
      </c>
      <c r="FI33" s="167">
        <f t="shared" si="129"/>
        <v>0</v>
      </c>
      <c r="FJ33" s="167">
        <f t="shared" si="130"/>
        <v>0</v>
      </c>
      <c r="FK33" s="167">
        <f t="shared" si="131"/>
        <v>0</v>
      </c>
      <c r="FL33" s="167">
        <f t="shared" si="132"/>
        <v>0</v>
      </c>
      <c r="FM33" s="167">
        <f t="shared" si="133"/>
        <v>0</v>
      </c>
      <c r="FN33" s="167">
        <f t="shared" si="134"/>
        <v>0</v>
      </c>
      <c r="FO33" s="167">
        <f t="shared" si="135"/>
        <v>0</v>
      </c>
      <c r="FP33" s="167">
        <f t="shared" si="136"/>
        <v>0</v>
      </c>
      <c r="FQ33" s="167">
        <f t="shared" si="137"/>
        <v>0</v>
      </c>
      <c r="FR33" s="167">
        <f t="shared" si="138"/>
        <v>0</v>
      </c>
      <c r="FS33" s="167">
        <f t="shared" si="139"/>
        <v>0</v>
      </c>
      <c r="FT33" s="167">
        <f t="shared" si="140"/>
        <v>0</v>
      </c>
      <c r="FU33" s="167">
        <f t="shared" si="141"/>
        <v>0</v>
      </c>
      <c r="FV33" s="167">
        <f t="shared" si="142"/>
        <v>0</v>
      </c>
      <c r="FX33" s="167">
        <f t="shared" si="143"/>
        <v>0</v>
      </c>
      <c r="FY33" s="167">
        <f t="shared" si="144"/>
        <v>0</v>
      </c>
      <c r="FZ33" s="167">
        <f t="shared" si="145"/>
        <v>0</v>
      </c>
      <c r="GA33" s="167">
        <f t="shared" si="146"/>
        <v>0</v>
      </c>
      <c r="GB33" s="167">
        <f t="shared" si="147"/>
        <v>0</v>
      </c>
      <c r="GC33" s="167">
        <f t="shared" si="148"/>
        <v>0</v>
      </c>
      <c r="GD33" s="167">
        <f t="shared" si="149"/>
        <v>0</v>
      </c>
      <c r="GE33" s="167">
        <f t="shared" si="150"/>
        <v>0</v>
      </c>
      <c r="GF33" s="167">
        <f t="shared" si="151"/>
        <v>0</v>
      </c>
      <c r="GG33" s="167">
        <f t="shared" si="152"/>
        <v>0</v>
      </c>
      <c r="GH33" s="167">
        <f t="shared" si="153"/>
        <v>0</v>
      </c>
      <c r="GI33" s="167">
        <f t="shared" si="154"/>
        <v>0</v>
      </c>
      <c r="GJ33" s="167">
        <f t="shared" si="155"/>
        <v>0</v>
      </c>
      <c r="GK33" s="167">
        <f t="shared" si="156"/>
        <v>0</v>
      </c>
      <c r="GL33" s="167">
        <f t="shared" si="157"/>
        <v>0</v>
      </c>
      <c r="GM33" s="167">
        <f t="shared" si="158"/>
        <v>0</v>
      </c>
      <c r="GO33" s="167" t="e">
        <f t="shared" ca="1" si="159"/>
        <v>#REF!</v>
      </c>
      <c r="GP33" s="167" t="e">
        <f t="shared" ca="1" si="159"/>
        <v>#REF!</v>
      </c>
      <c r="GQ33" s="167" t="e">
        <f t="shared" ca="1" si="159"/>
        <v>#REF!</v>
      </c>
      <c r="GR33" s="167" t="e">
        <f t="shared" ca="1" si="159"/>
        <v>#REF!</v>
      </c>
      <c r="GS33" s="167" t="e">
        <f t="shared" ca="1" si="159"/>
        <v>#REF!</v>
      </c>
      <c r="GT33" s="167" t="e">
        <f t="shared" ca="1" si="159"/>
        <v>#REF!</v>
      </c>
      <c r="GU33" s="167" t="e">
        <f t="shared" ca="1" si="159"/>
        <v>#REF!</v>
      </c>
      <c r="GV33" s="167" t="e">
        <f t="shared" ca="1" si="159"/>
        <v>#REF!</v>
      </c>
      <c r="GW33" s="167" t="e">
        <f t="shared" ca="1" si="159"/>
        <v>#REF!</v>
      </c>
      <c r="GX33" s="167" t="e">
        <f t="shared" ca="1" si="159"/>
        <v>#REF!</v>
      </c>
      <c r="GY33" s="167" t="e">
        <f t="shared" ca="1" si="159"/>
        <v>#REF!</v>
      </c>
      <c r="GZ33" s="167" t="e">
        <f t="shared" ca="1" si="159"/>
        <v>#REF!</v>
      </c>
      <c r="HA33" s="167" t="e">
        <f t="shared" ca="1" si="159"/>
        <v>#REF!</v>
      </c>
      <c r="HB33" s="167" t="e">
        <f t="shared" ca="1" si="159"/>
        <v>#REF!</v>
      </c>
      <c r="HC33" s="167" t="e">
        <f t="shared" ca="1" si="159"/>
        <v>#REF!</v>
      </c>
      <c r="HD33" s="167" t="e">
        <f t="shared" ca="1" si="159"/>
        <v>#REF!</v>
      </c>
      <c r="HF33" s="167" t="e">
        <f t="shared" ca="1" si="60"/>
        <v>#REF!</v>
      </c>
      <c r="HG33" s="167" t="e">
        <f t="shared" ca="1" si="61"/>
        <v>#REF!</v>
      </c>
      <c r="HH33" s="167" t="e">
        <f t="shared" ca="1" si="62"/>
        <v>#REF!</v>
      </c>
      <c r="HI33" s="167" t="e">
        <f t="shared" ca="1" si="63"/>
        <v>#REF!</v>
      </c>
      <c r="HJ33" s="167" t="e">
        <f t="shared" ca="1" si="64"/>
        <v>#REF!</v>
      </c>
      <c r="HK33" s="167" t="e">
        <f t="shared" ca="1" si="65"/>
        <v>#REF!</v>
      </c>
      <c r="HL33" s="167" t="e">
        <f t="shared" ca="1" si="66"/>
        <v>#REF!</v>
      </c>
      <c r="HM33" s="167" t="e">
        <f t="shared" ca="1" si="67"/>
        <v>#REF!</v>
      </c>
      <c r="HN33" s="167" t="e">
        <f t="shared" ca="1" si="68"/>
        <v>#REF!</v>
      </c>
      <c r="HO33" s="167" t="e">
        <f t="shared" ca="1" si="69"/>
        <v>#REF!</v>
      </c>
      <c r="HP33" s="167" t="e">
        <f t="shared" ca="1" si="70"/>
        <v>#REF!</v>
      </c>
      <c r="HQ33" s="167" t="e">
        <f t="shared" ca="1" si="71"/>
        <v>#REF!</v>
      </c>
      <c r="HR33" s="167" t="e">
        <f t="shared" ca="1" si="72"/>
        <v>#REF!</v>
      </c>
      <c r="HS33" s="167" t="e">
        <f t="shared" ca="1" si="73"/>
        <v>#REF!</v>
      </c>
      <c r="HT33" s="167" t="e">
        <f t="shared" ca="1" si="74"/>
        <v>#REF!</v>
      </c>
      <c r="HU33" s="167" t="e">
        <f t="shared" ca="1" si="75"/>
        <v>#REF!</v>
      </c>
      <c r="HW33" s="167" t="e">
        <f t="shared" ca="1" si="76"/>
        <v>#REF!</v>
      </c>
      <c r="HX33" s="167">
        <f t="shared" si="77"/>
        <v>0</v>
      </c>
      <c r="HY33" s="167" t="e">
        <f t="shared" ca="1" si="160"/>
        <v>#REF!</v>
      </c>
      <c r="HZ33" s="219" t="e">
        <f t="shared" ca="1" si="161"/>
        <v>#REF!</v>
      </c>
    </row>
    <row r="34" spans="1:234" s="48" customFormat="1">
      <c r="A34" s="3" t="s">
        <v>64</v>
      </c>
      <c r="B34" s="202" t="str">
        <f>INDEX('Ref1'!$E:$E,MATCH(A34,'Ref1'!$A:$A,0))</f>
        <v>Bexley</v>
      </c>
      <c r="C34" s="42" t="str">
        <f>INDEX(Data1!B:B,MATCH(A34,Data1!A:A,0))</f>
        <v>OLB</v>
      </c>
      <c r="D34" s="253" t="str">
        <f>INDEX(Data1!C:C,MATCH(A34,Data1!A:A,0))</f>
        <v>L</v>
      </c>
      <c r="E34" s="200" t="str">
        <f>IF($C$6="No","No",IF(COUNTIF(Inputs!$K$359:$K$398,$A34)&gt;0,"Yes","No"))</f>
        <v>No</v>
      </c>
      <c r="F34" s="404"/>
      <c r="G34" s="62">
        <f>INDEX('4_RatesSplit'!K:K,MATCH($A34,'4_RatesSplit'!$A:$A,0))</f>
        <v>0</v>
      </c>
      <c r="H34" s="171">
        <f>INDEX('4_RatesSplit'!L:L,MATCH($A34,'4_RatesSplit'!$A:$A,0))</f>
        <v>0</v>
      </c>
      <c r="I34" s="167">
        <f>INDEX('4_RatesSplit'!M:M,MATCH($A34,'4_RatesSplit'!$A:$A,0))</f>
        <v>0</v>
      </c>
      <c r="J34" s="167">
        <f>INDEX('4_RatesSplit'!N:N,MATCH($A34,'4_RatesSplit'!$A:$A,0))</f>
        <v>0</v>
      </c>
      <c r="K34" s="167">
        <f>INDEX('4_RatesSplit'!O:O,MATCH($A34,'4_RatesSplit'!$A:$A,0))</f>
        <v>0</v>
      </c>
      <c r="L34" s="167">
        <f>INDEX('4_RatesSplit'!P:P,MATCH($A34,'4_RatesSplit'!$A:$A,0))</f>
        <v>0</v>
      </c>
      <c r="M34" s="167">
        <f>INDEX('4_RatesSplit'!Q:Q,MATCH($A34,'4_RatesSplit'!$A:$A,0))</f>
        <v>0</v>
      </c>
      <c r="N34" s="167">
        <f>INDEX('4_RatesSplit'!R:R,MATCH($A34,'4_RatesSplit'!$A:$A,0))</f>
        <v>0</v>
      </c>
      <c r="O34" s="167">
        <f>INDEX('4_RatesSplit'!S:S,MATCH($A34,'4_RatesSplit'!$A:$A,0))</f>
        <v>0</v>
      </c>
      <c r="P34" s="167">
        <f>INDEX('4_RatesSplit'!T:T,MATCH($A34,'4_RatesSplit'!$A:$A,0))</f>
        <v>0</v>
      </c>
      <c r="Q34" s="167">
        <f>INDEX('4_RatesSplit'!U:U,MATCH($A34,'4_RatesSplit'!$A:$A,0))</f>
        <v>0</v>
      </c>
      <c r="R34" s="167">
        <f>INDEX('4_RatesSplit'!V:V,MATCH($A34,'4_RatesSplit'!$A:$A,0))</f>
        <v>0</v>
      </c>
      <c r="S34" s="167">
        <f>INDEX('4_RatesSplit'!W:W,MATCH($A34,'4_RatesSplit'!$A:$A,0))</f>
        <v>0</v>
      </c>
      <c r="T34" s="167">
        <f>INDEX('4_RatesSplit'!X:X,MATCH($A34,'4_RatesSplit'!$A:$A,0))</f>
        <v>0</v>
      </c>
      <c r="U34" s="167">
        <f>INDEX('4_RatesSplit'!Y:Y,MATCH($A34,'4_RatesSplit'!$A:$A,0))</f>
        <v>0</v>
      </c>
      <c r="V34" s="167">
        <f>INDEX('4_RatesSplit'!Z:Z,MATCH($A34,'4_RatesSplit'!$A:$A,0))</f>
        <v>0</v>
      </c>
      <c r="W34" s="167">
        <f>INDEX('4_RatesSplit'!AA:AA,MATCH($A34,'4_RatesSplit'!$A:$A,0))</f>
        <v>0</v>
      </c>
      <c r="X34" s="18"/>
      <c r="Y34" s="168" t="e">
        <f ca="1">INDEX('4_RatesSplit'!AT:AT,MATCH($A34,'4_RatesSplit'!$A:$A,0))</f>
        <v>#REF!</v>
      </c>
      <c r="Z34" s="168" t="e">
        <f ca="1">INDEX('4_RatesSplit'!AU:AU,MATCH($A34,'4_RatesSplit'!$A:$A,0))</f>
        <v>#REF!</v>
      </c>
      <c r="AA34" s="168" t="e">
        <f ca="1">INDEX('4_RatesSplit'!AV:AV,MATCH($A34,'4_RatesSplit'!$A:$A,0))</f>
        <v>#REF!</v>
      </c>
      <c r="AB34" s="168" t="e">
        <f ca="1">INDEX('4_RatesSplit'!AW:AW,MATCH($A34,'4_RatesSplit'!$A:$A,0))</f>
        <v>#REF!</v>
      </c>
      <c r="AC34" s="168" t="e">
        <f ca="1">INDEX('4_RatesSplit'!AX:AX,MATCH($A34,'4_RatesSplit'!$A:$A,0))</f>
        <v>#REF!</v>
      </c>
      <c r="AD34" s="168" t="e">
        <f ca="1">INDEX('4_RatesSplit'!AY:AY,MATCH($A34,'4_RatesSplit'!$A:$A,0))</f>
        <v>#REF!</v>
      </c>
      <c r="AE34" s="168" t="e">
        <f ca="1">INDEX('4_RatesSplit'!AZ:AZ,MATCH($A34,'4_RatesSplit'!$A:$A,0))</f>
        <v>#REF!</v>
      </c>
      <c r="AF34" s="168" t="e">
        <f ca="1">INDEX('4_RatesSplit'!BA:BA,MATCH($A34,'4_RatesSplit'!$A:$A,0))</f>
        <v>#REF!</v>
      </c>
      <c r="AG34" s="168" t="e">
        <f ca="1">INDEX('4_RatesSplit'!BB:BB,MATCH($A34,'4_RatesSplit'!$A:$A,0))</f>
        <v>#REF!</v>
      </c>
      <c r="AH34" s="168" t="e">
        <f ca="1">INDEX('4_RatesSplit'!BC:BC,MATCH($A34,'4_RatesSplit'!$A:$A,0))</f>
        <v>#REF!</v>
      </c>
      <c r="AI34" s="168" t="e">
        <f ca="1">INDEX('4_RatesSplit'!BD:BD,MATCH($A34,'4_RatesSplit'!$A:$A,0))</f>
        <v>#REF!</v>
      </c>
      <c r="AJ34" s="168" t="e">
        <f ca="1">INDEX('4_RatesSplit'!BE:BE,MATCH($A34,'4_RatesSplit'!$A:$A,0))</f>
        <v>#REF!</v>
      </c>
      <c r="AK34" s="168" t="e">
        <f ca="1">INDEX('4_RatesSplit'!BF:BF,MATCH($A34,'4_RatesSplit'!$A:$A,0))</f>
        <v>#REF!</v>
      </c>
      <c r="AL34" s="168" t="e">
        <f ca="1">INDEX('4_RatesSplit'!BG:BG,MATCH($A34,'4_RatesSplit'!$A:$A,0))</f>
        <v>#REF!</v>
      </c>
      <c r="AM34" s="168" t="e">
        <f ca="1">INDEX('4_RatesSplit'!BH:BH,MATCH($A34,'4_RatesSplit'!$A:$A,0))</f>
        <v>#REF!</v>
      </c>
      <c r="AN34" s="198" t="e">
        <f ca="1">INDEX('4_RatesSplit'!BI:BI,MATCH($A34,'4_RatesSplit'!$A:$A,0))</f>
        <v>#REF!</v>
      </c>
      <c r="AO34" s="114"/>
      <c r="AP34" s="167" t="e">
        <f t="shared" ca="1" si="78"/>
        <v>#REF!</v>
      </c>
      <c r="AQ34" s="167" t="e">
        <f t="shared" ca="1" si="79"/>
        <v>#REF!</v>
      </c>
      <c r="AR34" s="167" t="e">
        <f t="shared" ca="1" si="80"/>
        <v>#REF!</v>
      </c>
      <c r="AS34" s="167" t="e">
        <f t="shared" ca="1" si="81"/>
        <v>#REF!</v>
      </c>
      <c r="AT34" s="167" t="e">
        <f t="shared" ca="1" si="82"/>
        <v>#REF!</v>
      </c>
      <c r="AU34" s="167" t="e">
        <f t="shared" ca="1" si="83"/>
        <v>#REF!</v>
      </c>
      <c r="AV34" s="167" t="e">
        <f t="shared" ca="1" si="84"/>
        <v>#REF!</v>
      </c>
      <c r="AW34" s="167" t="e">
        <f t="shared" ca="1" si="85"/>
        <v>#REF!</v>
      </c>
      <c r="AX34" s="167" t="e">
        <f t="shared" ca="1" si="86"/>
        <v>#REF!</v>
      </c>
      <c r="AY34" s="167" t="e">
        <f t="shared" ca="1" si="87"/>
        <v>#REF!</v>
      </c>
      <c r="AZ34" s="167" t="e">
        <f t="shared" ca="1" si="88"/>
        <v>#REF!</v>
      </c>
      <c r="BA34" s="167" t="e">
        <f t="shared" ca="1" si="89"/>
        <v>#REF!</v>
      </c>
      <c r="BB34" s="167" t="e">
        <f t="shared" ca="1" si="90"/>
        <v>#REF!</v>
      </c>
      <c r="BC34" s="167" t="e">
        <f t="shared" ca="1" si="91"/>
        <v>#REF!</v>
      </c>
      <c r="BD34" s="167" t="e">
        <f t="shared" ca="1" si="92"/>
        <v>#REF!</v>
      </c>
      <c r="BE34" s="167" t="e">
        <f t="shared" ca="1" si="93"/>
        <v>#REF!</v>
      </c>
      <c r="BF34" s="18"/>
      <c r="BG34" s="168">
        <f>INDEX('2_Needs'!$F:$F,MATCH($A34,'2_Needs'!$A:$A,0))</f>
        <v>2.9378598403250601E-3</v>
      </c>
      <c r="BH34" s="114"/>
      <c r="BI34" s="167">
        <f t="shared" ref="BI34:BX34" si="180">IF(BI$3="reset",$BG34*BI$6,BH34*(1+$C$4))</f>
        <v>0</v>
      </c>
      <c r="BJ34" s="167">
        <f t="shared" si="180"/>
        <v>0</v>
      </c>
      <c r="BK34" s="167">
        <f t="shared" si="180"/>
        <v>0</v>
      </c>
      <c r="BL34" s="167">
        <f t="shared" si="180"/>
        <v>0</v>
      </c>
      <c r="BM34" s="167">
        <f t="shared" si="180"/>
        <v>0</v>
      </c>
      <c r="BN34" s="167">
        <f t="shared" si="180"/>
        <v>0</v>
      </c>
      <c r="BO34" s="167">
        <f t="shared" si="180"/>
        <v>0</v>
      </c>
      <c r="BP34" s="167">
        <f t="shared" si="180"/>
        <v>0</v>
      </c>
      <c r="BQ34" s="167">
        <f t="shared" si="180"/>
        <v>0</v>
      </c>
      <c r="BR34" s="167">
        <f t="shared" si="180"/>
        <v>0</v>
      </c>
      <c r="BS34" s="167">
        <f t="shared" si="180"/>
        <v>0</v>
      </c>
      <c r="BT34" s="167">
        <f t="shared" si="180"/>
        <v>0</v>
      </c>
      <c r="BU34" s="167">
        <f t="shared" si="180"/>
        <v>0</v>
      </c>
      <c r="BV34" s="167">
        <f t="shared" si="180"/>
        <v>0</v>
      </c>
      <c r="BW34" s="167">
        <f t="shared" si="180"/>
        <v>0</v>
      </c>
      <c r="BX34" s="167">
        <f t="shared" si="180"/>
        <v>0</v>
      </c>
      <c r="BZ34" s="167" t="e">
        <f t="shared" ca="1" si="7"/>
        <v>#REF!</v>
      </c>
      <c r="CA34" s="167" t="e">
        <f t="shared" ca="1" si="8"/>
        <v>#REF!</v>
      </c>
      <c r="CB34" s="167" t="e">
        <f t="shared" ca="1" si="9"/>
        <v>#REF!</v>
      </c>
      <c r="CC34" s="167" t="e">
        <f t="shared" ca="1" si="10"/>
        <v>#REF!</v>
      </c>
      <c r="CD34" s="167" t="e">
        <f t="shared" ca="1" si="11"/>
        <v>#REF!</v>
      </c>
      <c r="CE34" s="167" t="e">
        <f t="shared" ca="1" si="12"/>
        <v>#REF!</v>
      </c>
      <c r="CF34" s="167" t="e">
        <f t="shared" ca="1" si="13"/>
        <v>#REF!</v>
      </c>
      <c r="CG34" s="167" t="e">
        <f t="shared" ca="1" si="14"/>
        <v>#REF!</v>
      </c>
      <c r="CH34" s="167" t="e">
        <f t="shared" ca="1" si="15"/>
        <v>#REF!</v>
      </c>
      <c r="CI34" s="167" t="e">
        <f t="shared" ca="1" si="16"/>
        <v>#REF!</v>
      </c>
      <c r="CJ34" s="167" t="e">
        <f t="shared" ca="1" si="17"/>
        <v>#REF!</v>
      </c>
      <c r="CK34" s="167" t="e">
        <f t="shared" ca="1" si="18"/>
        <v>#REF!</v>
      </c>
      <c r="CL34" s="167" t="e">
        <f t="shared" ca="1" si="19"/>
        <v>#REF!</v>
      </c>
      <c r="CM34" s="167" t="e">
        <f t="shared" ca="1" si="20"/>
        <v>#REF!</v>
      </c>
      <c r="CN34" s="167" t="e">
        <f t="shared" ca="1" si="21"/>
        <v>#REF!</v>
      </c>
      <c r="CO34" s="167" t="e">
        <f t="shared" ca="1" si="22"/>
        <v>#REF!</v>
      </c>
      <c r="CQ34" s="167" t="e">
        <f t="shared" ca="1" si="23"/>
        <v>#REF!</v>
      </c>
      <c r="CR34" s="167" t="e">
        <f t="shared" ca="1" si="24"/>
        <v>#REF!</v>
      </c>
      <c r="CS34" s="167" t="e">
        <f t="shared" ca="1" si="25"/>
        <v>#REF!</v>
      </c>
      <c r="CT34" s="167" t="e">
        <f t="shared" ca="1" si="26"/>
        <v>#REF!</v>
      </c>
      <c r="CU34" s="167" t="e">
        <f t="shared" ca="1" si="27"/>
        <v>#REF!</v>
      </c>
      <c r="CV34" s="167" t="e">
        <f t="shared" ca="1" si="28"/>
        <v>#REF!</v>
      </c>
      <c r="CW34" s="167" t="e">
        <f t="shared" ca="1" si="29"/>
        <v>#REF!</v>
      </c>
      <c r="CX34" s="167" t="e">
        <f t="shared" ca="1" si="30"/>
        <v>#REF!</v>
      </c>
      <c r="CY34" s="167" t="e">
        <f t="shared" ca="1" si="31"/>
        <v>#REF!</v>
      </c>
      <c r="CZ34" s="167" t="e">
        <f t="shared" ca="1" si="32"/>
        <v>#REF!</v>
      </c>
      <c r="DA34" s="167" t="e">
        <f t="shared" ca="1" si="33"/>
        <v>#REF!</v>
      </c>
      <c r="DB34" s="167" t="e">
        <f t="shared" ca="1" si="34"/>
        <v>#REF!</v>
      </c>
      <c r="DC34" s="167" t="e">
        <f t="shared" ca="1" si="35"/>
        <v>#REF!</v>
      </c>
      <c r="DD34" s="167" t="e">
        <f t="shared" ca="1" si="36"/>
        <v>#REF!</v>
      </c>
      <c r="DE34" s="167" t="e">
        <f t="shared" ca="1" si="37"/>
        <v>#REF!</v>
      </c>
      <c r="DF34" s="167" t="e">
        <f t="shared" ca="1" si="38"/>
        <v>#REF!</v>
      </c>
      <c r="DH34" s="167">
        <f t="shared" si="39"/>
        <v>0</v>
      </c>
      <c r="DI34" s="167">
        <f t="shared" si="40"/>
        <v>0</v>
      </c>
      <c r="DJ34" s="167">
        <f t="shared" si="41"/>
        <v>0</v>
      </c>
      <c r="DK34" s="167">
        <f t="shared" si="42"/>
        <v>0</v>
      </c>
      <c r="DL34" s="167">
        <f t="shared" si="43"/>
        <v>0</v>
      </c>
      <c r="DM34" s="167">
        <f t="shared" si="44"/>
        <v>0</v>
      </c>
      <c r="DN34" s="167">
        <f t="shared" si="45"/>
        <v>0</v>
      </c>
      <c r="DO34" s="167">
        <f t="shared" si="46"/>
        <v>0</v>
      </c>
      <c r="DP34" s="167">
        <f t="shared" si="47"/>
        <v>0</v>
      </c>
      <c r="DQ34" s="167">
        <f t="shared" si="48"/>
        <v>0</v>
      </c>
      <c r="DR34" s="167">
        <f t="shared" si="49"/>
        <v>0</v>
      </c>
      <c r="DS34" s="167">
        <f t="shared" si="50"/>
        <v>0</v>
      </c>
      <c r="DT34" s="167">
        <f t="shared" si="51"/>
        <v>0</v>
      </c>
      <c r="DU34" s="167">
        <f t="shared" si="52"/>
        <v>0</v>
      </c>
      <c r="DV34" s="167">
        <f t="shared" si="53"/>
        <v>0</v>
      </c>
      <c r="DW34" s="167">
        <f t="shared" si="54"/>
        <v>0</v>
      </c>
      <c r="DY34" s="167" t="e">
        <f t="shared" ca="1" si="95"/>
        <v>#REF!</v>
      </c>
      <c r="DZ34" s="167" t="e">
        <f t="shared" ca="1" si="96"/>
        <v>#REF!</v>
      </c>
      <c r="EA34" s="167" t="e">
        <f t="shared" ca="1" si="97"/>
        <v>#REF!</v>
      </c>
      <c r="EB34" s="167" t="e">
        <f t="shared" ca="1" si="98"/>
        <v>#REF!</v>
      </c>
      <c r="EC34" s="167" t="e">
        <f t="shared" ca="1" si="99"/>
        <v>#REF!</v>
      </c>
      <c r="ED34" s="167" t="e">
        <f t="shared" ca="1" si="100"/>
        <v>#REF!</v>
      </c>
      <c r="EE34" s="167" t="e">
        <f t="shared" ca="1" si="101"/>
        <v>#REF!</v>
      </c>
      <c r="EF34" s="167" t="e">
        <f t="shared" ca="1" si="102"/>
        <v>#REF!</v>
      </c>
      <c r="EG34" s="167" t="e">
        <f t="shared" ca="1" si="103"/>
        <v>#REF!</v>
      </c>
      <c r="EH34" s="167" t="e">
        <f t="shared" ca="1" si="104"/>
        <v>#REF!</v>
      </c>
      <c r="EI34" s="167" t="e">
        <f t="shared" ca="1" si="105"/>
        <v>#REF!</v>
      </c>
      <c r="EJ34" s="167" t="e">
        <f t="shared" ca="1" si="106"/>
        <v>#REF!</v>
      </c>
      <c r="EK34" s="167" t="e">
        <f t="shared" ca="1" si="107"/>
        <v>#REF!</v>
      </c>
      <c r="EL34" s="167" t="e">
        <f t="shared" ca="1" si="108"/>
        <v>#REF!</v>
      </c>
      <c r="EM34" s="167" t="e">
        <f t="shared" ca="1" si="109"/>
        <v>#REF!</v>
      </c>
      <c r="EN34" s="167" t="e">
        <f t="shared" ca="1" si="110"/>
        <v>#REF!</v>
      </c>
      <c r="EP34" s="167">
        <f t="shared" si="111"/>
        <v>0</v>
      </c>
      <c r="EQ34" s="167">
        <f t="shared" si="112"/>
        <v>0</v>
      </c>
      <c r="ER34" s="167">
        <f t="shared" si="113"/>
        <v>0</v>
      </c>
      <c r="ES34" s="167">
        <f t="shared" si="114"/>
        <v>0</v>
      </c>
      <c r="ET34" s="167">
        <f t="shared" si="115"/>
        <v>0</v>
      </c>
      <c r="EU34" s="167">
        <f t="shared" si="116"/>
        <v>0</v>
      </c>
      <c r="EV34" s="167">
        <f t="shared" si="117"/>
        <v>0</v>
      </c>
      <c r="EW34" s="167">
        <f t="shared" si="118"/>
        <v>0</v>
      </c>
      <c r="EX34" s="167">
        <f t="shared" si="119"/>
        <v>0</v>
      </c>
      <c r="EY34" s="167">
        <f t="shared" si="120"/>
        <v>0</v>
      </c>
      <c r="EZ34" s="167">
        <f t="shared" si="121"/>
        <v>0</v>
      </c>
      <c r="FA34" s="167">
        <f t="shared" si="122"/>
        <v>0</v>
      </c>
      <c r="FB34" s="167">
        <f t="shared" si="123"/>
        <v>0</v>
      </c>
      <c r="FC34" s="167">
        <f t="shared" si="124"/>
        <v>0</v>
      </c>
      <c r="FD34" s="167">
        <f t="shared" si="125"/>
        <v>0</v>
      </c>
      <c r="FE34" s="167">
        <f t="shared" si="126"/>
        <v>0</v>
      </c>
      <c r="FG34" s="167">
        <f t="shared" si="127"/>
        <v>0</v>
      </c>
      <c r="FH34" s="167">
        <f t="shared" si="128"/>
        <v>0</v>
      </c>
      <c r="FI34" s="167">
        <f t="shared" si="129"/>
        <v>0</v>
      </c>
      <c r="FJ34" s="167">
        <f t="shared" si="130"/>
        <v>0</v>
      </c>
      <c r="FK34" s="167">
        <f t="shared" si="131"/>
        <v>0</v>
      </c>
      <c r="FL34" s="167">
        <f t="shared" si="132"/>
        <v>0</v>
      </c>
      <c r="FM34" s="167">
        <f t="shared" si="133"/>
        <v>0</v>
      </c>
      <c r="FN34" s="167">
        <f t="shared" si="134"/>
        <v>0</v>
      </c>
      <c r="FO34" s="167">
        <f t="shared" si="135"/>
        <v>0</v>
      </c>
      <c r="FP34" s="167">
        <f t="shared" si="136"/>
        <v>0</v>
      </c>
      <c r="FQ34" s="167">
        <f t="shared" si="137"/>
        <v>0</v>
      </c>
      <c r="FR34" s="167">
        <f t="shared" si="138"/>
        <v>0</v>
      </c>
      <c r="FS34" s="167">
        <f t="shared" si="139"/>
        <v>0</v>
      </c>
      <c r="FT34" s="167">
        <f t="shared" si="140"/>
        <v>0</v>
      </c>
      <c r="FU34" s="167">
        <f t="shared" si="141"/>
        <v>0</v>
      </c>
      <c r="FV34" s="167">
        <f t="shared" si="142"/>
        <v>0</v>
      </c>
      <c r="FX34" s="167">
        <f t="shared" si="143"/>
        <v>0</v>
      </c>
      <c r="FY34" s="167">
        <f t="shared" si="144"/>
        <v>0</v>
      </c>
      <c r="FZ34" s="167">
        <f t="shared" si="145"/>
        <v>0</v>
      </c>
      <c r="GA34" s="167">
        <f t="shared" si="146"/>
        <v>0</v>
      </c>
      <c r="GB34" s="167">
        <f t="shared" si="147"/>
        <v>0</v>
      </c>
      <c r="GC34" s="167">
        <f t="shared" si="148"/>
        <v>0</v>
      </c>
      <c r="GD34" s="167">
        <f t="shared" si="149"/>
        <v>0</v>
      </c>
      <c r="GE34" s="167">
        <f t="shared" si="150"/>
        <v>0</v>
      </c>
      <c r="GF34" s="167">
        <f t="shared" si="151"/>
        <v>0</v>
      </c>
      <c r="GG34" s="167">
        <f t="shared" si="152"/>
        <v>0</v>
      </c>
      <c r="GH34" s="167">
        <f t="shared" si="153"/>
        <v>0</v>
      </c>
      <c r="GI34" s="167">
        <f t="shared" si="154"/>
        <v>0</v>
      </c>
      <c r="GJ34" s="167">
        <f t="shared" si="155"/>
        <v>0</v>
      </c>
      <c r="GK34" s="167">
        <f t="shared" si="156"/>
        <v>0</v>
      </c>
      <c r="GL34" s="167">
        <f t="shared" si="157"/>
        <v>0</v>
      </c>
      <c r="GM34" s="167">
        <f t="shared" si="158"/>
        <v>0</v>
      </c>
      <c r="GO34" s="167" t="e">
        <f t="shared" ca="1" si="159"/>
        <v>#REF!</v>
      </c>
      <c r="GP34" s="167" t="e">
        <f t="shared" ca="1" si="159"/>
        <v>#REF!</v>
      </c>
      <c r="GQ34" s="167" t="e">
        <f t="shared" ca="1" si="159"/>
        <v>#REF!</v>
      </c>
      <c r="GR34" s="167" t="e">
        <f t="shared" ca="1" si="159"/>
        <v>#REF!</v>
      </c>
      <c r="GS34" s="167" t="e">
        <f t="shared" ca="1" si="159"/>
        <v>#REF!</v>
      </c>
      <c r="GT34" s="167" t="e">
        <f t="shared" ca="1" si="159"/>
        <v>#REF!</v>
      </c>
      <c r="GU34" s="167" t="e">
        <f t="shared" ca="1" si="159"/>
        <v>#REF!</v>
      </c>
      <c r="GV34" s="167" t="e">
        <f t="shared" ca="1" si="159"/>
        <v>#REF!</v>
      </c>
      <c r="GW34" s="167" t="e">
        <f t="shared" ca="1" si="159"/>
        <v>#REF!</v>
      </c>
      <c r="GX34" s="167" t="e">
        <f t="shared" ca="1" si="159"/>
        <v>#REF!</v>
      </c>
      <c r="GY34" s="167" t="e">
        <f t="shared" ca="1" si="159"/>
        <v>#REF!</v>
      </c>
      <c r="GZ34" s="167" t="e">
        <f t="shared" ca="1" si="159"/>
        <v>#REF!</v>
      </c>
      <c r="HA34" s="167" t="e">
        <f t="shared" ca="1" si="159"/>
        <v>#REF!</v>
      </c>
      <c r="HB34" s="167" t="e">
        <f t="shared" ca="1" si="159"/>
        <v>#REF!</v>
      </c>
      <c r="HC34" s="167" t="e">
        <f t="shared" ca="1" si="159"/>
        <v>#REF!</v>
      </c>
      <c r="HD34" s="167" t="e">
        <f t="shared" ca="1" si="159"/>
        <v>#REF!</v>
      </c>
      <c r="HF34" s="167" t="e">
        <f t="shared" ca="1" si="60"/>
        <v>#REF!</v>
      </c>
      <c r="HG34" s="167" t="e">
        <f t="shared" ca="1" si="61"/>
        <v>#REF!</v>
      </c>
      <c r="HH34" s="167" t="e">
        <f t="shared" ca="1" si="62"/>
        <v>#REF!</v>
      </c>
      <c r="HI34" s="167" t="e">
        <f t="shared" ca="1" si="63"/>
        <v>#REF!</v>
      </c>
      <c r="HJ34" s="167" t="e">
        <f t="shared" ca="1" si="64"/>
        <v>#REF!</v>
      </c>
      <c r="HK34" s="167" t="e">
        <f t="shared" ca="1" si="65"/>
        <v>#REF!</v>
      </c>
      <c r="HL34" s="167" t="e">
        <f t="shared" ca="1" si="66"/>
        <v>#REF!</v>
      </c>
      <c r="HM34" s="167" t="e">
        <f t="shared" ca="1" si="67"/>
        <v>#REF!</v>
      </c>
      <c r="HN34" s="167" t="e">
        <f t="shared" ca="1" si="68"/>
        <v>#REF!</v>
      </c>
      <c r="HO34" s="167" t="e">
        <f t="shared" ca="1" si="69"/>
        <v>#REF!</v>
      </c>
      <c r="HP34" s="167" t="e">
        <f t="shared" ca="1" si="70"/>
        <v>#REF!</v>
      </c>
      <c r="HQ34" s="167" t="e">
        <f t="shared" ca="1" si="71"/>
        <v>#REF!</v>
      </c>
      <c r="HR34" s="167" t="e">
        <f t="shared" ca="1" si="72"/>
        <v>#REF!</v>
      </c>
      <c r="HS34" s="167" t="e">
        <f t="shared" ca="1" si="73"/>
        <v>#REF!</v>
      </c>
      <c r="HT34" s="167" t="e">
        <f t="shared" ca="1" si="74"/>
        <v>#REF!</v>
      </c>
      <c r="HU34" s="167" t="e">
        <f t="shared" ca="1" si="75"/>
        <v>#REF!</v>
      </c>
      <c r="HW34" s="167" t="e">
        <f t="shared" ca="1" si="76"/>
        <v>#REF!</v>
      </c>
      <c r="HX34" s="167">
        <f t="shared" si="77"/>
        <v>0</v>
      </c>
      <c r="HY34" s="167" t="e">
        <f t="shared" ca="1" si="160"/>
        <v>#REF!</v>
      </c>
      <c r="HZ34" s="219" t="e">
        <f t="shared" ca="1" si="161"/>
        <v>#REF!</v>
      </c>
    </row>
    <row r="35" spans="1:234" s="48" customFormat="1">
      <c r="A35" s="3" t="s">
        <v>66</v>
      </c>
      <c r="B35" s="202" t="str">
        <f>INDEX('Ref1'!$E:$E,MATCH(A35,'Ref1'!$A:$A,0))</f>
        <v>Birmingham</v>
      </c>
      <c r="C35" s="42" t="str">
        <f>INDEX(Data1!B:B,MATCH(A35,Data1!A:A,0))</f>
        <v>MD</v>
      </c>
      <c r="D35" s="253" t="str">
        <f>INDEX(Data1!C:C,MATCH(A35,Data1!A:A,0))</f>
        <v>WM</v>
      </c>
      <c r="E35" s="200" t="str">
        <f>IF($C$6="No","No",IF(COUNTIF(Inputs!$K$359:$K$398,$A35)&gt;0,"Yes","No"))</f>
        <v>No</v>
      </c>
      <c r="F35" s="404"/>
      <c r="G35" s="62">
        <f>INDEX('4_RatesSplit'!K:K,MATCH($A35,'4_RatesSplit'!$A:$A,0))</f>
        <v>0</v>
      </c>
      <c r="H35" s="171">
        <f>INDEX('4_RatesSplit'!L:L,MATCH($A35,'4_RatesSplit'!$A:$A,0))</f>
        <v>0</v>
      </c>
      <c r="I35" s="167">
        <f>INDEX('4_RatesSplit'!M:M,MATCH($A35,'4_RatesSplit'!$A:$A,0))</f>
        <v>0</v>
      </c>
      <c r="J35" s="167">
        <f>INDEX('4_RatesSplit'!N:N,MATCH($A35,'4_RatesSplit'!$A:$A,0))</f>
        <v>0</v>
      </c>
      <c r="K35" s="167">
        <f>INDEX('4_RatesSplit'!O:O,MATCH($A35,'4_RatesSplit'!$A:$A,0))</f>
        <v>0</v>
      </c>
      <c r="L35" s="167">
        <f>INDEX('4_RatesSplit'!P:P,MATCH($A35,'4_RatesSplit'!$A:$A,0))</f>
        <v>0</v>
      </c>
      <c r="M35" s="167">
        <f>INDEX('4_RatesSplit'!Q:Q,MATCH($A35,'4_RatesSplit'!$A:$A,0))</f>
        <v>0</v>
      </c>
      <c r="N35" s="167">
        <f>INDEX('4_RatesSplit'!R:R,MATCH($A35,'4_RatesSplit'!$A:$A,0))</f>
        <v>0</v>
      </c>
      <c r="O35" s="167">
        <f>INDEX('4_RatesSplit'!S:S,MATCH($A35,'4_RatesSplit'!$A:$A,0))</f>
        <v>0</v>
      </c>
      <c r="P35" s="167">
        <f>INDEX('4_RatesSplit'!T:T,MATCH($A35,'4_RatesSplit'!$A:$A,0))</f>
        <v>0</v>
      </c>
      <c r="Q35" s="167">
        <f>INDEX('4_RatesSplit'!U:U,MATCH($A35,'4_RatesSplit'!$A:$A,0))</f>
        <v>0</v>
      </c>
      <c r="R35" s="167">
        <f>INDEX('4_RatesSplit'!V:V,MATCH($A35,'4_RatesSplit'!$A:$A,0))</f>
        <v>0</v>
      </c>
      <c r="S35" s="167">
        <f>INDEX('4_RatesSplit'!W:W,MATCH($A35,'4_RatesSplit'!$A:$A,0))</f>
        <v>0</v>
      </c>
      <c r="T35" s="167">
        <f>INDEX('4_RatesSplit'!X:X,MATCH($A35,'4_RatesSplit'!$A:$A,0))</f>
        <v>0</v>
      </c>
      <c r="U35" s="167">
        <f>INDEX('4_RatesSplit'!Y:Y,MATCH($A35,'4_RatesSplit'!$A:$A,0))</f>
        <v>0</v>
      </c>
      <c r="V35" s="167">
        <f>INDEX('4_RatesSplit'!Z:Z,MATCH($A35,'4_RatesSplit'!$A:$A,0))</f>
        <v>0</v>
      </c>
      <c r="W35" s="167">
        <f>INDEX('4_RatesSplit'!AA:AA,MATCH($A35,'4_RatesSplit'!$A:$A,0))</f>
        <v>0</v>
      </c>
      <c r="X35" s="18"/>
      <c r="Y35" s="168" t="e">
        <f ca="1">INDEX('4_RatesSplit'!AT:AT,MATCH($A35,'4_RatesSplit'!$A:$A,0))</f>
        <v>#REF!</v>
      </c>
      <c r="Z35" s="168" t="e">
        <f ca="1">INDEX('4_RatesSplit'!AU:AU,MATCH($A35,'4_RatesSplit'!$A:$A,0))</f>
        <v>#REF!</v>
      </c>
      <c r="AA35" s="168" t="e">
        <f ca="1">INDEX('4_RatesSplit'!AV:AV,MATCH($A35,'4_RatesSplit'!$A:$A,0))</f>
        <v>#REF!</v>
      </c>
      <c r="AB35" s="168" t="e">
        <f ca="1">INDEX('4_RatesSplit'!AW:AW,MATCH($A35,'4_RatesSplit'!$A:$A,0))</f>
        <v>#REF!</v>
      </c>
      <c r="AC35" s="168" t="e">
        <f ca="1">INDEX('4_RatesSplit'!AX:AX,MATCH($A35,'4_RatesSplit'!$A:$A,0))</f>
        <v>#REF!</v>
      </c>
      <c r="AD35" s="168" t="e">
        <f ca="1">INDEX('4_RatesSplit'!AY:AY,MATCH($A35,'4_RatesSplit'!$A:$A,0))</f>
        <v>#REF!</v>
      </c>
      <c r="AE35" s="168" t="e">
        <f ca="1">INDEX('4_RatesSplit'!AZ:AZ,MATCH($A35,'4_RatesSplit'!$A:$A,0))</f>
        <v>#REF!</v>
      </c>
      <c r="AF35" s="168" t="e">
        <f ca="1">INDEX('4_RatesSplit'!BA:BA,MATCH($A35,'4_RatesSplit'!$A:$A,0))</f>
        <v>#REF!</v>
      </c>
      <c r="AG35" s="168" t="e">
        <f ca="1">INDEX('4_RatesSplit'!BB:BB,MATCH($A35,'4_RatesSplit'!$A:$A,0))</f>
        <v>#REF!</v>
      </c>
      <c r="AH35" s="168" t="e">
        <f ca="1">INDEX('4_RatesSplit'!BC:BC,MATCH($A35,'4_RatesSplit'!$A:$A,0))</f>
        <v>#REF!</v>
      </c>
      <c r="AI35" s="168" t="e">
        <f ca="1">INDEX('4_RatesSplit'!BD:BD,MATCH($A35,'4_RatesSplit'!$A:$A,0))</f>
        <v>#REF!</v>
      </c>
      <c r="AJ35" s="168" t="e">
        <f ca="1">INDEX('4_RatesSplit'!BE:BE,MATCH($A35,'4_RatesSplit'!$A:$A,0))</f>
        <v>#REF!</v>
      </c>
      <c r="AK35" s="168" t="e">
        <f ca="1">INDEX('4_RatesSplit'!BF:BF,MATCH($A35,'4_RatesSplit'!$A:$A,0))</f>
        <v>#REF!</v>
      </c>
      <c r="AL35" s="168" t="e">
        <f ca="1">INDEX('4_RatesSplit'!BG:BG,MATCH($A35,'4_RatesSplit'!$A:$A,0))</f>
        <v>#REF!</v>
      </c>
      <c r="AM35" s="168" t="e">
        <f ca="1">INDEX('4_RatesSplit'!BH:BH,MATCH($A35,'4_RatesSplit'!$A:$A,0))</f>
        <v>#REF!</v>
      </c>
      <c r="AN35" s="198" t="e">
        <f ca="1">INDEX('4_RatesSplit'!BI:BI,MATCH($A35,'4_RatesSplit'!$A:$A,0))</f>
        <v>#REF!</v>
      </c>
      <c r="AO35" s="114"/>
      <c r="AP35" s="167" t="e">
        <f t="shared" ca="1" si="78"/>
        <v>#REF!</v>
      </c>
      <c r="AQ35" s="167" t="e">
        <f t="shared" ca="1" si="79"/>
        <v>#REF!</v>
      </c>
      <c r="AR35" s="167" t="e">
        <f t="shared" ca="1" si="80"/>
        <v>#REF!</v>
      </c>
      <c r="AS35" s="167" t="e">
        <f t="shared" ca="1" si="81"/>
        <v>#REF!</v>
      </c>
      <c r="AT35" s="167" t="e">
        <f t="shared" ca="1" si="82"/>
        <v>#REF!</v>
      </c>
      <c r="AU35" s="167" t="e">
        <f t="shared" ca="1" si="83"/>
        <v>#REF!</v>
      </c>
      <c r="AV35" s="167" t="e">
        <f t="shared" ca="1" si="84"/>
        <v>#REF!</v>
      </c>
      <c r="AW35" s="167" t="e">
        <f t="shared" ca="1" si="85"/>
        <v>#REF!</v>
      </c>
      <c r="AX35" s="167" t="e">
        <f t="shared" ca="1" si="86"/>
        <v>#REF!</v>
      </c>
      <c r="AY35" s="167" t="e">
        <f t="shared" ca="1" si="87"/>
        <v>#REF!</v>
      </c>
      <c r="AZ35" s="167" t="e">
        <f t="shared" ca="1" si="88"/>
        <v>#REF!</v>
      </c>
      <c r="BA35" s="167" t="e">
        <f t="shared" ca="1" si="89"/>
        <v>#REF!</v>
      </c>
      <c r="BB35" s="167" t="e">
        <f t="shared" ca="1" si="90"/>
        <v>#REF!</v>
      </c>
      <c r="BC35" s="167" t="e">
        <f t="shared" ca="1" si="91"/>
        <v>#REF!</v>
      </c>
      <c r="BD35" s="167" t="e">
        <f t="shared" ca="1" si="92"/>
        <v>#REF!</v>
      </c>
      <c r="BE35" s="167" t="e">
        <f t="shared" ca="1" si="93"/>
        <v>#REF!</v>
      </c>
      <c r="BF35" s="18"/>
      <c r="BG35" s="168">
        <f>INDEX('2_Needs'!$F:$F,MATCH($A35,'2_Needs'!$A:$A,0))</f>
        <v>2.8712830843474455E-2</v>
      </c>
      <c r="BH35" s="114"/>
      <c r="BI35" s="167">
        <f t="shared" ref="BI35:BX35" si="181">IF(BI$3="reset",$BG35*BI$6,BH35*(1+$C$4))</f>
        <v>0</v>
      </c>
      <c r="BJ35" s="167">
        <f t="shared" si="181"/>
        <v>0</v>
      </c>
      <c r="BK35" s="167">
        <f t="shared" si="181"/>
        <v>0</v>
      </c>
      <c r="BL35" s="167">
        <f t="shared" si="181"/>
        <v>0</v>
      </c>
      <c r="BM35" s="167">
        <f t="shared" si="181"/>
        <v>0</v>
      </c>
      <c r="BN35" s="167">
        <f t="shared" si="181"/>
        <v>0</v>
      </c>
      <c r="BO35" s="167">
        <f t="shared" si="181"/>
        <v>0</v>
      </c>
      <c r="BP35" s="167">
        <f t="shared" si="181"/>
        <v>0</v>
      </c>
      <c r="BQ35" s="167">
        <f t="shared" si="181"/>
        <v>0</v>
      </c>
      <c r="BR35" s="167">
        <f t="shared" si="181"/>
        <v>0</v>
      </c>
      <c r="BS35" s="167">
        <f t="shared" si="181"/>
        <v>0</v>
      </c>
      <c r="BT35" s="167">
        <f t="shared" si="181"/>
        <v>0</v>
      </c>
      <c r="BU35" s="167">
        <f t="shared" si="181"/>
        <v>0</v>
      </c>
      <c r="BV35" s="167">
        <f t="shared" si="181"/>
        <v>0</v>
      </c>
      <c r="BW35" s="167">
        <f t="shared" si="181"/>
        <v>0</v>
      </c>
      <c r="BX35" s="167">
        <f t="shared" si="181"/>
        <v>0</v>
      </c>
      <c r="BZ35" s="167" t="e">
        <f t="shared" ca="1" si="7"/>
        <v>#REF!</v>
      </c>
      <c r="CA35" s="167" t="e">
        <f t="shared" ca="1" si="8"/>
        <v>#REF!</v>
      </c>
      <c r="CB35" s="167" t="e">
        <f t="shared" ca="1" si="9"/>
        <v>#REF!</v>
      </c>
      <c r="CC35" s="167" t="e">
        <f t="shared" ca="1" si="10"/>
        <v>#REF!</v>
      </c>
      <c r="CD35" s="167" t="e">
        <f t="shared" ca="1" si="11"/>
        <v>#REF!</v>
      </c>
      <c r="CE35" s="167" t="e">
        <f t="shared" ca="1" si="12"/>
        <v>#REF!</v>
      </c>
      <c r="CF35" s="167" t="e">
        <f t="shared" ca="1" si="13"/>
        <v>#REF!</v>
      </c>
      <c r="CG35" s="167" t="e">
        <f t="shared" ca="1" si="14"/>
        <v>#REF!</v>
      </c>
      <c r="CH35" s="167" t="e">
        <f t="shared" ca="1" si="15"/>
        <v>#REF!</v>
      </c>
      <c r="CI35" s="167" t="e">
        <f t="shared" ca="1" si="16"/>
        <v>#REF!</v>
      </c>
      <c r="CJ35" s="167" t="e">
        <f t="shared" ca="1" si="17"/>
        <v>#REF!</v>
      </c>
      <c r="CK35" s="167" t="e">
        <f t="shared" ca="1" si="18"/>
        <v>#REF!</v>
      </c>
      <c r="CL35" s="167" t="e">
        <f t="shared" ca="1" si="19"/>
        <v>#REF!</v>
      </c>
      <c r="CM35" s="167" t="e">
        <f t="shared" ca="1" si="20"/>
        <v>#REF!</v>
      </c>
      <c r="CN35" s="167" t="e">
        <f t="shared" ca="1" si="21"/>
        <v>#REF!</v>
      </c>
      <c r="CO35" s="167" t="e">
        <f t="shared" ca="1" si="22"/>
        <v>#REF!</v>
      </c>
      <c r="CQ35" s="167" t="e">
        <f t="shared" ca="1" si="23"/>
        <v>#REF!</v>
      </c>
      <c r="CR35" s="167" t="e">
        <f t="shared" ca="1" si="24"/>
        <v>#REF!</v>
      </c>
      <c r="CS35" s="167" t="e">
        <f t="shared" ca="1" si="25"/>
        <v>#REF!</v>
      </c>
      <c r="CT35" s="167" t="e">
        <f t="shared" ca="1" si="26"/>
        <v>#REF!</v>
      </c>
      <c r="CU35" s="167" t="e">
        <f t="shared" ca="1" si="27"/>
        <v>#REF!</v>
      </c>
      <c r="CV35" s="167" t="e">
        <f t="shared" ca="1" si="28"/>
        <v>#REF!</v>
      </c>
      <c r="CW35" s="167" t="e">
        <f t="shared" ca="1" si="29"/>
        <v>#REF!</v>
      </c>
      <c r="CX35" s="167" t="e">
        <f t="shared" ca="1" si="30"/>
        <v>#REF!</v>
      </c>
      <c r="CY35" s="167" t="e">
        <f t="shared" ca="1" si="31"/>
        <v>#REF!</v>
      </c>
      <c r="CZ35" s="167" t="e">
        <f t="shared" ca="1" si="32"/>
        <v>#REF!</v>
      </c>
      <c r="DA35" s="167" t="e">
        <f t="shared" ca="1" si="33"/>
        <v>#REF!</v>
      </c>
      <c r="DB35" s="167" t="e">
        <f t="shared" ca="1" si="34"/>
        <v>#REF!</v>
      </c>
      <c r="DC35" s="167" t="e">
        <f t="shared" ca="1" si="35"/>
        <v>#REF!</v>
      </c>
      <c r="DD35" s="167" t="e">
        <f t="shared" ca="1" si="36"/>
        <v>#REF!</v>
      </c>
      <c r="DE35" s="167" t="e">
        <f t="shared" ca="1" si="37"/>
        <v>#REF!</v>
      </c>
      <c r="DF35" s="167" t="e">
        <f t="shared" ca="1" si="38"/>
        <v>#REF!</v>
      </c>
      <c r="DH35" s="167">
        <f t="shared" si="39"/>
        <v>0</v>
      </c>
      <c r="DI35" s="167">
        <f t="shared" si="40"/>
        <v>0</v>
      </c>
      <c r="DJ35" s="167">
        <f t="shared" si="41"/>
        <v>0</v>
      </c>
      <c r="DK35" s="167">
        <f t="shared" si="42"/>
        <v>0</v>
      </c>
      <c r="DL35" s="167">
        <f t="shared" si="43"/>
        <v>0</v>
      </c>
      <c r="DM35" s="167">
        <f t="shared" si="44"/>
        <v>0</v>
      </c>
      <c r="DN35" s="167">
        <f t="shared" si="45"/>
        <v>0</v>
      </c>
      <c r="DO35" s="167">
        <f t="shared" si="46"/>
        <v>0</v>
      </c>
      <c r="DP35" s="167">
        <f t="shared" si="47"/>
        <v>0</v>
      </c>
      <c r="DQ35" s="167">
        <f t="shared" si="48"/>
        <v>0</v>
      </c>
      <c r="DR35" s="167">
        <f t="shared" si="49"/>
        <v>0</v>
      </c>
      <c r="DS35" s="167">
        <f t="shared" si="50"/>
        <v>0</v>
      </c>
      <c r="DT35" s="167">
        <f t="shared" si="51"/>
        <v>0</v>
      </c>
      <c r="DU35" s="167">
        <f t="shared" si="52"/>
        <v>0</v>
      </c>
      <c r="DV35" s="167">
        <f t="shared" si="53"/>
        <v>0</v>
      </c>
      <c r="DW35" s="167">
        <f t="shared" si="54"/>
        <v>0</v>
      </c>
      <c r="DY35" s="167" t="e">
        <f t="shared" ca="1" si="95"/>
        <v>#REF!</v>
      </c>
      <c r="DZ35" s="167" t="e">
        <f t="shared" ca="1" si="96"/>
        <v>#REF!</v>
      </c>
      <c r="EA35" s="167" t="e">
        <f t="shared" ca="1" si="97"/>
        <v>#REF!</v>
      </c>
      <c r="EB35" s="167" t="e">
        <f t="shared" ca="1" si="98"/>
        <v>#REF!</v>
      </c>
      <c r="EC35" s="167" t="e">
        <f t="shared" ca="1" si="99"/>
        <v>#REF!</v>
      </c>
      <c r="ED35" s="167" t="e">
        <f t="shared" ca="1" si="100"/>
        <v>#REF!</v>
      </c>
      <c r="EE35" s="167" t="e">
        <f t="shared" ca="1" si="101"/>
        <v>#REF!</v>
      </c>
      <c r="EF35" s="167" t="e">
        <f t="shared" ca="1" si="102"/>
        <v>#REF!</v>
      </c>
      <c r="EG35" s="167" t="e">
        <f t="shared" ca="1" si="103"/>
        <v>#REF!</v>
      </c>
      <c r="EH35" s="167" t="e">
        <f t="shared" ca="1" si="104"/>
        <v>#REF!</v>
      </c>
      <c r="EI35" s="167" t="e">
        <f t="shared" ca="1" si="105"/>
        <v>#REF!</v>
      </c>
      <c r="EJ35" s="167" t="e">
        <f t="shared" ca="1" si="106"/>
        <v>#REF!</v>
      </c>
      <c r="EK35" s="167" t="e">
        <f t="shared" ca="1" si="107"/>
        <v>#REF!</v>
      </c>
      <c r="EL35" s="167" t="e">
        <f t="shared" ca="1" si="108"/>
        <v>#REF!</v>
      </c>
      <c r="EM35" s="167" t="e">
        <f t="shared" ca="1" si="109"/>
        <v>#REF!</v>
      </c>
      <c r="EN35" s="167" t="e">
        <f t="shared" ca="1" si="110"/>
        <v>#REF!</v>
      </c>
      <c r="EP35" s="167">
        <f t="shared" si="111"/>
        <v>0</v>
      </c>
      <c r="EQ35" s="167">
        <f t="shared" si="112"/>
        <v>0</v>
      </c>
      <c r="ER35" s="167">
        <f t="shared" si="113"/>
        <v>0</v>
      </c>
      <c r="ES35" s="167">
        <f t="shared" si="114"/>
        <v>0</v>
      </c>
      <c r="ET35" s="167">
        <f t="shared" si="115"/>
        <v>0</v>
      </c>
      <c r="EU35" s="167">
        <f t="shared" si="116"/>
        <v>0</v>
      </c>
      <c r="EV35" s="167">
        <f t="shared" si="117"/>
        <v>0</v>
      </c>
      <c r="EW35" s="167">
        <f t="shared" si="118"/>
        <v>0</v>
      </c>
      <c r="EX35" s="167">
        <f t="shared" si="119"/>
        <v>0</v>
      </c>
      <c r="EY35" s="167">
        <f t="shared" si="120"/>
        <v>0</v>
      </c>
      <c r="EZ35" s="167">
        <f t="shared" si="121"/>
        <v>0</v>
      </c>
      <c r="FA35" s="167">
        <f t="shared" si="122"/>
        <v>0</v>
      </c>
      <c r="FB35" s="167">
        <f t="shared" si="123"/>
        <v>0</v>
      </c>
      <c r="FC35" s="167">
        <f t="shared" si="124"/>
        <v>0</v>
      </c>
      <c r="FD35" s="167">
        <f t="shared" si="125"/>
        <v>0</v>
      </c>
      <c r="FE35" s="167">
        <f t="shared" si="126"/>
        <v>0</v>
      </c>
      <c r="FG35" s="167">
        <f t="shared" si="127"/>
        <v>0</v>
      </c>
      <c r="FH35" s="167">
        <f t="shared" si="128"/>
        <v>0</v>
      </c>
      <c r="FI35" s="167">
        <f t="shared" si="129"/>
        <v>0</v>
      </c>
      <c r="FJ35" s="167">
        <f t="shared" si="130"/>
        <v>0</v>
      </c>
      <c r="FK35" s="167">
        <f t="shared" si="131"/>
        <v>0</v>
      </c>
      <c r="FL35" s="167">
        <f t="shared" si="132"/>
        <v>0</v>
      </c>
      <c r="FM35" s="167">
        <f t="shared" si="133"/>
        <v>0</v>
      </c>
      <c r="FN35" s="167">
        <f t="shared" si="134"/>
        <v>0</v>
      </c>
      <c r="FO35" s="167">
        <f t="shared" si="135"/>
        <v>0</v>
      </c>
      <c r="FP35" s="167">
        <f t="shared" si="136"/>
        <v>0</v>
      </c>
      <c r="FQ35" s="167">
        <f t="shared" si="137"/>
        <v>0</v>
      </c>
      <c r="FR35" s="167">
        <f t="shared" si="138"/>
        <v>0</v>
      </c>
      <c r="FS35" s="167">
        <f t="shared" si="139"/>
        <v>0</v>
      </c>
      <c r="FT35" s="167">
        <f t="shared" si="140"/>
        <v>0</v>
      </c>
      <c r="FU35" s="167">
        <f t="shared" si="141"/>
        <v>0</v>
      </c>
      <c r="FV35" s="167">
        <f t="shared" si="142"/>
        <v>0</v>
      </c>
      <c r="FX35" s="167">
        <f t="shared" si="143"/>
        <v>0</v>
      </c>
      <c r="FY35" s="167">
        <f t="shared" si="144"/>
        <v>0</v>
      </c>
      <c r="FZ35" s="167">
        <f t="shared" si="145"/>
        <v>0</v>
      </c>
      <c r="GA35" s="167">
        <f t="shared" si="146"/>
        <v>0</v>
      </c>
      <c r="GB35" s="167">
        <f t="shared" si="147"/>
        <v>0</v>
      </c>
      <c r="GC35" s="167">
        <f t="shared" si="148"/>
        <v>0</v>
      </c>
      <c r="GD35" s="167">
        <f t="shared" si="149"/>
        <v>0</v>
      </c>
      <c r="GE35" s="167">
        <f t="shared" si="150"/>
        <v>0</v>
      </c>
      <c r="GF35" s="167">
        <f t="shared" si="151"/>
        <v>0</v>
      </c>
      <c r="GG35" s="167">
        <f t="shared" si="152"/>
        <v>0</v>
      </c>
      <c r="GH35" s="167">
        <f t="shared" si="153"/>
        <v>0</v>
      </c>
      <c r="GI35" s="167">
        <f t="shared" si="154"/>
        <v>0</v>
      </c>
      <c r="GJ35" s="167">
        <f t="shared" si="155"/>
        <v>0</v>
      </c>
      <c r="GK35" s="167">
        <f t="shared" si="156"/>
        <v>0</v>
      </c>
      <c r="GL35" s="167">
        <f t="shared" si="157"/>
        <v>0</v>
      </c>
      <c r="GM35" s="167">
        <f t="shared" si="158"/>
        <v>0</v>
      </c>
      <c r="GO35" s="167" t="e">
        <f t="shared" ca="1" si="159"/>
        <v>#REF!</v>
      </c>
      <c r="GP35" s="167" t="e">
        <f t="shared" ca="1" si="159"/>
        <v>#REF!</v>
      </c>
      <c r="GQ35" s="167" t="e">
        <f t="shared" ca="1" si="159"/>
        <v>#REF!</v>
      </c>
      <c r="GR35" s="167" t="e">
        <f t="shared" ca="1" si="159"/>
        <v>#REF!</v>
      </c>
      <c r="GS35" s="167" t="e">
        <f t="shared" ca="1" si="159"/>
        <v>#REF!</v>
      </c>
      <c r="GT35" s="167" t="e">
        <f t="shared" ca="1" si="159"/>
        <v>#REF!</v>
      </c>
      <c r="GU35" s="167" t="e">
        <f t="shared" ca="1" si="159"/>
        <v>#REF!</v>
      </c>
      <c r="GV35" s="167" t="e">
        <f t="shared" ca="1" si="159"/>
        <v>#REF!</v>
      </c>
      <c r="GW35" s="167" t="e">
        <f t="shared" ca="1" si="159"/>
        <v>#REF!</v>
      </c>
      <c r="GX35" s="167" t="e">
        <f t="shared" ca="1" si="159"/>
        <v>#REF!</v>
      </c>
      <c r="GY35" s="167" t="e">
        <f t="shared" ca="1" si="159"/>
        <v>#REF!</v>
      </c>
      <c r="GZ35" s="167" t="e">
        <f t="shared" ca="1" si="159"/>
        <v>#REF!</v>
      </c>
      <c r="HA35" s="167" t="e">
        <f t="shared" ca="1" si="159"/>
        <v>#REF!</v>
      </c>
      <c r="HB35" s="167" t="e">
        <f t="shared" ca="1" si="159"/>
        <v>#REF!</v>
      </c>
      <c r="HC35" s="167" t="e">
        <f t="shared" ca="1" si="159"/>
        <v>#REF!</v>
      </c>
      <c r="HD35" s="167" t="e">
        <f t="shared" ca="1" si="159"/>
        <v>#REF!</v>
      </c>
      <c r="HF35" s="167" t="e">
        <f t="shared" ca="1" si="60"/>
        <v>#REF!</v>
      </c>
      <c r="HG35" s="167" t="e">
        <f t="shared" ca="1" si="61"/>
        <v>#REF!</v>
      </c>
      <c r="HH35" s="167" t="e">
        <f t="shared" ca="1" si="62"/>
        <v>#REF!</v>
      </c>
      <c r="HI35" s="167" t="e">
        <f t="shared" ca="1" si="63"/>
        <v>#REF!</v>
      </c>
      <c r="HJ35" s="167" t="e">
        <f t="shared" ca="1" si="64"/>
        <v>#REF!</v>
      </c>
      <c r="HK35" s="167" t="e">
        <f t="shared" ca="1" si="65"/>
        <v>#REF!</v>
      </c>
      <c r="HL35" s="167" t="e">
        <f t="shared" ca="1" si="66"/>
        <v>#REF!</v>
      </c>
      <c r="HM35" s="167" t="e">
        <f t="shared" ca="1" si="67"/>
        <v>#REF!</v>
      </c>
      <c r="HN35" s="167" t="e">
        <f t="shared" ca="1" si="68"/>
        <v>#REF!</v>
      </c>
      <c r="HO35" s="167" t="e">
        <f t="shared" ca="1" si="69"/>
        <v>#REF!</v>
      </c>
      <c r="HP35" s="167" t="e">
        <f t="shared" ca="1" si="70"/>
        <v>#REF!</v>
      </c>
      <c r="HQ35" s="167" t="e">
        <f t="shared" ca="1" si="71"/>
        <v>#REF!</v>
      </c>
      <c r="HR35" s="167" t="e">
        <f t="shared" ca="1" si="72"/>
        <v>#REF!</v>
      </c>
      <c r="HS35" s="167" t="e">
        <f t="shared" ca="1" si="73"/>
        <v>#REF!</v>
      </c>
      <c r="HT35" s="167" t="e">
        <f t="shared" ca="1" si="74"/>
        <v>#REF!</v>
      </c>
      <c r="HU35" s="167" t="e">
        <f t="shared" ca="1" si="75"/>
        <v>#REF!</v>
      </c>
      <c r="HW35" s="167" t="e">
        <f t="shared" ca="1" si="76"/>
        <v>#REF!</v>
      </c>
      <c r="HX35" s="167">
        <f t="shared" si="77"/>
        <v>0</v>
      </c>
      <c r="HY35" s="167" t="e">
        <f t="shared" ca="1" si="160"/>
        <v>#REF!</v>
      </c>
      <c r="HZ35" s="219" t="e">
        <f t="shared" ca="1" si="161"/>
        <v>#REF!</v>
      </c>
    </row>
    <row r="36" spans="1:234" s="48" customFormat="1">
      <c r="A36" s="3" t="s">
        <v>68</v>
      </c>
      <c r="B36" s="202" t="str">
        <f>INDEX('Ref1'!$E:$E,MATCH(A36,'Ref1'!$A:$A,0))</f>
        <v>Blaby</v>
      </c>
      <c r="C36" s="42" t="str">
        <f>INDEX(Data1!B:B,MATCH(A36,Data1!A:A,0))</f>
        <v>SD</v>
      </c>
      <c r="D36" s="253" t="str">
        <f>INDEX(Data1!C:C,MATCH(A36,Data1!A:A,0))</f>
        <v>EM</v>
      </c>
      <c r="E36" s="200" t="str">
        <f>IF($C$6="No","No",IF(COUNTIF(Inputs!$K$359:$K$398,$A36)&gt;0,"Yes","No"))</f>
        <v>No</v>
      </c>
      <c r="F36" s="404"/>
      <c r="G36" s="62">
        <f>INDEX('4_RatesSplit'!K:K,MATCH($A36,'4_RatesSplit'!$A:$A,0))</f>
        <v>0</v>
      </c>
      <c r="H36" s="171">
        <f>INDEX('4_RatesSplit'!L:L,MATCH($A36,'4_RatesSplit'!$A:$A,0))</f>
        <v>0</v>
      </c>
      <c r="I36" s="167">
        <f>INDEX('4_RatesSplit'!M:M,MATCH($A36,'4_RatesSplit'!$A:$A,0))</f>
        <v>0</v>
      </c>
      <c r="J36" s="167">
        <f>INDEX('4_RatesSplit'!N:N,MATCH($A36,'4_RatesSplit'!$A:$A,0))</f>
        <v>0</v>
      </c>
      <c r="K36" s="167">
        <f>INDEX('4_RatesSplit'!O:O,MATCH($A36,'4_RatesSplit'!$A:$A,0))</f>
        <v>0</v>
      </c>
      <c r="L36" s="167">
        <f>INDEX('4_RatesSplit'!P:P,MATCH($A36,'4_RatesSplit'!$A:$A,0))</f>
        <v>0</v>
      </c>
      <c r="M36" s="167">
        <f>INDEX('4_RatesSplit'!Q:Q,MATCH($A36,'4_RatesSplit'!$A:$A,0))</f>
        <v>0</v>
      </c>
      <c r="N36" s="167">
        <f>INDEX('4_RatesSplit'!R:R,MATCH($A36,'4_RatesSplit'!$A:$A,0))</f>
        <v>0</v>
      </c>
      <c r="O36" s="167">
        <f>INDEX('4_RatesSplit'!S:S,MATCH($A36,'4_RatesSplit'!$A:$A,0))</f>
        <v>0</v>
      </c>
      <c r="P36" s="167">
        <f>INDEX('4_RatesSplit'!T:T,MATCH($A36,'4_RatesSplit'!$A:$A,0))</f>
        <v>0</v>
      </c>
      <c r="Q36" s="167">
        <f>INDEX('4_RatesSplit'!U:U,MATCH($A36,'4_RatesSplit'!$A:$A,0))</f>
        <v>0</v>
      </c>
      <c r="R36" s="167">
        <f>INDEX('4_RatesSplit'!V:V,MATCH($A36,'4_RatesSplit'!$A:$A,0))</f>
        <v>0</v>
      </c>
      <c r="S36" s="167">
        <f>INDEX('4_RatesSplit'!W:W,MATCH($A36,'4_RatesSplit'!$A:$A,0))</f>
        <v>0</v>
      </c>
      <c r="T36" s="167">
        <f>INDEX('4_RatesSplit'!X:X,MATCH($A36,'4_RatesSplit'!$A:$A,0))</f>
        <v>0</v>
      </c>
      <c r="U36" s="167">
        <f>INDEX('4_RatesSplit'!Y:Y,MATCH($A36,'4_RatesSplit'!$A:$A,0))</f>
        <v>0</v>
      </c>
      <c r="V36" s="167">
        <f>INDEX('4_RatesSplit'!Z:Z,MATCH($A36,'4_RatesSplit'!$A:$A,0))</f>
        <v>0</v>
      </c>
      <c r="W36" s="167">
        <f>INDEX('4_RatesSplit'!AA:AA,MATCH($A36,'4_RatesSplit'!$A:$A,0))</f>
        <v>0</v>
      </c>
      <c r="X36" s="18"/>
      <c r="Y36" s="168" t="e">
        <f ca="1">INDEX('4_RatesSplit'!AT:AT,MATCH($A36,'4_RatesSplit'!$A:$A,0))</f>
        <v>#REF!</v>
      </c>
      <c r="Z36" s="168" t="e">
        <f ca="1">INDEX('4_RatesSplit'!AU:AU,MATCH($A36,'4_RatesSplit'!$A:$A,0))</f>
        <v>#REF!</v>
      </c>
      <c r="AA36" s="168" t="e">
        <f ca="1">INDEX('4_RatesSplit'!AV:AV,MATCH($A36,'4_RatesSplit'!$A:$A,0))</f>
        <v>#REF!</v>
      </c>
      <c r="AB36" s="168" t="e">
        <f ca="1">INDEX('4_RatesSplit'!AW:AW,MATCH($A36,'4_RatesSplit'!$A:$A,0))</f>
        <v>#REF!</v>
      </c>
      <c r="AC36" s="168" t="e">
        <f ca="1">INDEX('4_RatesSplit'!AX:AX,MATCH($A36,'4_RatesSplit'!$A:$A,0))</f>
        <v>#REF!</v>
      </c>
      <c r="AD36" s="168" t="e">
        <f ca="1">INDEX('4_RatesSplit'!AY:AY,MATCH($A36,'4_RatesSplit'!$A:$A,0))</f>
        <v>#REF!</v>
      </c>
      <c r="AE36" s="168" t="e">
        <f ca="1">INDEX('4_RatesSplit'!AZ:AZ,MATCH($A36,'4_RatesSplit'!$A:$A,0))</f>
        <v>#REF!</v>
      </c>
      <c r="AF36" s="168" t="e">
        <f ca="1">INDEX('4_RatesSplit'!BA:BA,MATCH($A36,'4_RatesSplit'!$A:$A,0))</f>
        <v>#REF!</v>
      </c>
      <c r="AG36" s="168" t="e">
        <f ca="1">INDEX('4_RatesSplit'!BB:BB,MATCH($A36,'4_RatesSplit'!$A:$A,0))</f>
        <v>#REF!</v>
      </c>
      <c r="AH36" s="168" t="e">
        <f ca="1">INDEX('4_RatesSplit'!BC:BC,MATCH($A36,'4_RatesSplit'!$A:$A,0))</f>
        <v>#REF!</v>
      </c>
      <c r="AI36" s="168" t="e">
        <f ca="1">INDEX('4_RatesSplit'!BD:BD,MATCH($A36,'4_RatesSplit'!$A:$A,0))</f>
        <v>#REF!</v>
      </c>
      <c r="AJ36" s="168" t="e">
        <f ca="1">INDEX('4_RatesSplit'!BE:BE,MATCH($A36,'4_RatesSplit'!$A:$A,0))</f>
        <v>#REF!</v>
      </c>
      <c r="AK36" s="168" t="e">
        <f ca="1">INDEX('4_RatesSplit'!BF:BF,MATCH($A36,'4_RatesSplit'!$A:$A,0))</f>
        <v>#REF!</v>
      </c>
      <c r="AL36" s="168" t="e">
        <f ca="1">INDEX('4_RatesSplit'!BG:BG,MATCH($A36,'4_RatesSplit'!$A:$A,0))</f>
        <v>#REF!</v>
      </c>
      <c r="AM36" s="168" t="e">
        <f ca="1">INDEX('4_RatesSplit'!BH:BH,MATCH($A36,'4_RatesSplit'!$A:$A,0))</f>
        <v>#REF!</v>
      </c>
      <c r="AN36" s="198" t="e">
        <f ca="1">INDEX('4_RatesSplit'!BI:BI,MATCH($A36,'4_RatesSplit'!$A:$A,0))</f>
        <v>#REF!</v>
      </c>
      <c r="AO36" s="114"/>
      <c r="AP36" s="167" t="e">
        <f t="shared" ca="1" si="78"/>
        <v>#REF!</v>
      </c>
      <c r="AQ36" s="167" t="e">
        <f t="shared" ca="1" si="79"/>
        <v>#REF!</v>
      </c>
      <c r="AR36" s="167" t="e">
        <f t="shared" ca="1" si="80"/>
        <v>#REF!</v>
      </c>
      <c r="AS36" s="167" t="e">
        <f t="shared" ca="1" si="81"/>
        <v>#REF!</v>
      </c>
      <c r="AT36" s="167" t="e">
        <f t="shared" ca="1" si="82"/>
        <v>#REF!</v>
      </c>
      <c r="AU36" s="167" t="e">
        <f t="shared" ca="1" si="83"/>
        <v>#REF!</v>
      </c>
      <c r="AV36" s="167" t="e">
        <f t="shared" ca="1" si="84"/>
        <v>#REF!</v>
      </c>
      <c r="AW36" s="167" t="e">
        <f t="shared" ca="1" si="85"/>
        <v>#REF!</v>
      </c>
      <c r="AX36" s="167" t="e">
        <f t="shared" ca="1" si="86"/>
        <v>#REF!</v>
      </c>
      <c r="AY36" s="167" t="e">
        <f t="shared" ca="1" si="87"/>
        <v>#REF!</v>
      </c>
      <c r="AZ36" s="167" t="e">
        <f t="shared" ca="1" si="88"/>
        <v>#REF!</v>
      </c>
      <c r="BA36" s="167" t="e">
        <f t="shared" ca="1" si="89"/>
        <v>#REF!</v>
      </c>
      <c r="BB36" s="167" t="e">
        <f t="shared" ca="1" si="90"/>
        <v>#REF!</v>
      </c>
      <c r="BC36" s="167" t="e">
        <f t="shared" ca="1" si="91"/>
        <v>#REF!</v>
      </c>
      <c r="BD36" s="167" t="e">
        <f t="shared" ca="1" si="92"/>
        <v>#REF!</v>
      </c>
      <c r="BE36" s="167" t="e">
        <f t="shared" ca="1" si="93"/>
        <v>#REF!</v>
      </c>
      <c r="BF36" s="18"/>
      <c r="BG36" s="168">
        <f>INDEX('2_Needs'!$F:$F,MATCH($A36,'2_Needs'!$A:$A,0))</f>
        <v>1.7876674739881508E-4</v>
      </c>
      <c r="BH36" s="114"/>
      <c r="BI36" s="167">
        <f t="shared" ref="BI36:BX36" si="182">IF(BI$3="reset",$BG36*BI$6,BH36*(1+$C$4))</f>
        <v>0</v>
      </c>
      <c r="BJ36" s="167">
        <f t="shared" si="182"/>
        <v>0</v>
      </c>
      <c r="BK36" s="167">
        <f t="shared" si="182"/>
        <v>0</v>
      </c>
      <c r="BL36" s="167">
        <f t="shared" si="182"/>
        <v>0</v>
      </c>
      <c r="BM36" s="167">
        <f t="shared" si="182"/>
        <v>0</v>
      </c>
      <c r="BN36" s="167">
        <f t="shared" si="182"/>
        <v>0</v>
      </c>
      <c r="BO36" s="167">
        <f t="shared" si="182"/>
        <v>0</v>
      </c>
      <c r="BP36" s="167">
        <f t="shared" si="182"/>
        <v>0</v>
      </c>
      <c r="BQ36" s="167">
        <f t="shared" si="182"/>
        <v>0</v>
      </c>
      <c r="BR36" s="167">
        <f t="shared" si="182"/>
        <v>0</v>
      </c>
      <c r="BS36" s="167">
        <f t="shared" si="182"/>
        <v>0</v>
      </c>
      <c r="BT36" s="167">
        <f t="shared" si="182"/>
        <v>0</v>
      </c>
      <c r="BU36" s="167">
        <f t="shared" si="182"/>
        <v>0</v>
      </c>
      <c r="BV36" s="167">
        <f t="shared" si="182"/>
        <v>0</v>
      </c>
      <c r="BW36" s="167">
        <f t="shared" si="182"/>
        <v>0</v>
      </c>
      <c r="BX36" s="167">
        <f t="shared" si="182"/>
        <v>0</v>
      </c>
      <c r="BZ36" s="167" t="e">
        <f t="shared" ca="1" si="7"/>
        <v>#REF!</v>
      </c>
      <c r="CA36" s="167" t="e">
        <f t="shared" ca="1" si="8"/>
        <v>#REF!</v>
      </c>
      <c r="CB36" s="167" t="e">
        <f t="shared" ca="1" si="9"/>
        <v>#REF!</v>
      </c>
      <c r="CC36" s="167" t="e">
        <f t="shared" ca="1" si="10"/>
        <v>#REF!</v>
      </c>
      <c r="CD36" s="167" t="e">
        <f t="shared" ca="1" si="11"/>
        <v>#REF!</v>
      </c>
      <c r="CE36" s="167" t="e">
        <f t="shared" ca="1" si="12"/>
        <v>#REF!</v>
      </c>
      <c r="CF36" s="167" t="e">
        <f t="shared" ca="1" si="13"/>
        <v>#REF!</v>
      </c>
      <c r="CG36" s="167" t="e">
        <f t="shared" ca="1" si="14"/>
        <v>#REF!</v>
      </c>
      <c r="CH36" s="167" t="e">
        <f t="shared" ca="1" si="15"/>
        <v>#REF!</v>
      </c>
      <c r="CI36" s="167" t="e">
        <f t="shared" ca="1" si="16"/>
        <v>#REF!</v>
      </c>
      <c r="CJ36" s="167" t="e">
        <f t="shared" ca="1" si="17"/>
        <v>#REF!</v>
      </c>
      <c r="CK36" s="167" t="e">
        <f t="shared" ca="1" si="18"/>
        <v>#REF!</v>
      </c>
      <c r="CL36" s="167" t="e">
        <f t="shared" ca="1" si="19"/>
        <v>#REF!</v>
      </c>
      <c r="CM36" s="167" t="e">
        <f t="shared" ca="1" si="20"/>
        <v>#REF!</v>
      </c>
      <c r="CN36" s="167" t="e">
        <f t="shared" ca="1" si="21"/>
        <v>#REF!</v>
      </c>
      <c r="CO36" s="167" t="e">
        <f t="shared" ca="1" si="22"/>
        <v>#REF!</v>
      </c>
      <c r="CQ36" s="167" t="e">
        <f t="shared" ca="1" si="23"/>
        <v>#REF!</v>
      </c>
      <c r="CR36" s="167" t="e">
        <f t="shared" ca="1" si="24"/>
        <v>#REF!</v>
      </c>
      <c r="CS36" s="167" t="e">
        <f t="shared" ca="1" si="25"/>
        <v>#REF!</v>
      </c>
      <c r="CT36" s="167" t="e">
        <f t="shared" ca="1" si="26"/>
        <v>#REF!</v>
      </c>
      <c r="CU36" s="167" t="e">
        <f t="shared" ca="1" si="27"/>
        <v>#REF!</v>
      </c>
      <c r="CV36" s="167" t="e">
        <f t="shared" ca="1" si="28"/>
        <v>#REF!</v>
      </c>
      <c r="CW36" s="167" t="e">
        <f t="shared" ca="1" si="29"/>
        <v>#REF!</v>
      </c>
      <c r="CX36" s="167" t="e">
        <f t="shared" ca="1" si="30"/>
        <v>#REF!</v>
      </c>
      <c r="CY36" s="167" t="e">
        <f t="shared" ca="1" si="31"/>
        <v>#REF!</v>
      </c>
      <c r="CZ36" s="167" t="e">
        <f t="shared" ca="1" si="32"/>
        <v>#REF!</v>
      </c>
      <c r="DA36" s="167" t="e">
        <f t="shared" ca="1" si="33"/>
        <v>#REF!</v>
      </c>
      <c r="DB36" s="167" t="e">
        <f t="shared" ca="1" si="34"/>
        <v>#REF!</v>
      </c>
      <c r="DC36" s="167" t="e">
        <f t="shared" ca="1" si="35"/>
        <v>#REF!</v>
      </c>
      <c r="DD36" s="167" t="e">
        <f t="shared" ca="1" si="36"/>
        <v>#REF!</v>
      </c>
      <c r="DE36" s="167" t="e">
        <f t="shared" ca="1" si="37"/>
        <v>#REF!</v>
      </c>
      <c r="DF36" s="167" t="e">
        <f t="shared" ca="1" si="38"/>
        <v>#REF!</v>
      </c>
      <c r="DH36" s="167">
        <f t="shared" si="39"/>
        <v>0</v>
      </c>
      <c r="DI36" s="167">
        <f t="shared" si="40"/>
        <v>0</v>
      </c>
      <c r="DJ36" s="167">
        <f t="shared" si="41"/>
        <v>0</v>
      </c>
      <c r="DK36" s="167">
        <f t="shared" si="42"/>
        <v>0</v>
      </c>
      <c r="DL36" s="167">
        <f t="shared" si="43"/>
        <v>0</v>
      </c>
      <c r="DM36" s="167">
        <f t="shared" si="44"/>
        <v>0</v>
      </c>
      <c r="DN36" s="167">
        <f t="shared" si="45"/>
        <v>0</v>
      </c>
      <c r="DO36" s="167">
        <f t="shared" si="46"/>
        <v>0</v>
      </c>
      <c r="DP36" s="167">
        <f t="shared" si="47"/>
        <v>0</v>
      </c>
      <c r="DQ36" s="167">
        <f t="shared" si="48"/>
        <v>0</v>
      </c>
      <c r="DR36" s="167">
        <f t="shared" si="49"/>
        <v>0</v>
      </c>
      <c r="DS36" s="167">
        <f t="shared" si="50"/>
        <v>0</v>
      </c>
      <c r="DT36" s="167">
        <f t="shared" si="51"/>
        <v>0</v>
      </c>
      <c r="DU36" s="167">
        <f t="shared" si="52"/>
        <v>0</v>
      </c>
      <c r="DV36" s="167">
        <f t="shared" si="53"/>
        <v>0</v>
      </c>
      <c r="DW36" s="167">
        <f t="shared" si="54"/>
        <v>0</v>
      </c>
      <c r="DY36" s="167" t="e">
        <f t="shared" ca="1" si="95"/>
        <v>#REF!</v>
      </c>
      <c r="DZ36" s="167" t="e">
        <f t="shared" ca="1" si="96"/>
        <v>#REF!</v>
      </c>
      <c r="EA36" s="167" t="e">
        <f t="shared" ca="1" si="97"/>
        <v>#REF!</v>
      </c>
      <c r="EB36" s="167" t="e">
        <f t="shared" ca="1" si="98"/>
        <v>#REF!</v>
      </c>
      <c r="EC36" s="167" t="e">
        <f t="shared" ca="1" si="99"/>
        <v>#REF!</v>
      </c>
      <c r="ED36" s="167" t="e">
        <f t="shared" ca="1" si="100"/>
        <v>#REF!</v>
      </c>
      <c r="EE36" s="167" t="e">
        <f t="shared" ca="1" si="101"/>
        <v>#REF!</v>
      </c>
      <c r="EF36" s="167" t="e">
        <f t="shared" ca="1" si="102"/>
        <v>#REF!</v>
      </c>
      <c r="EG36" s="167" t="e">
        <f t="shared" ca="1" si="103"/>
        <v>#REF!</v>
      </c>
      <c r="EH36" s="167" t="e">
        <f t="shared" ca="1" si="104"/>
        <v>#REF!</v>
      </c>
      <c r="EI36" s="167" t="e">
        <f t="shared" ca="1" si="105"/>
        <v>#REF!</v>
      </c>
      <c r="EJ36" s="167" t="e">
        <f t="shared" ca="1" si="106"/>
        <v>#REF!</v>
      </c>
      <c r="EK36" s="167" t="e">
        <f t="shared" ca="1" si="107"/>
        <v>#REF!</v>
      </c>
      <c r="EL36" s="167" t="e">
        <f t="shared" ca="1" si="108"/>
        <v>#REF!</v>
      </c>
      <c r="EM36" s="167" t="e">
        <f t="shared" ca="1" si="109"/>
        <v>#REF!</v>
      </c>
      <c r="EN36" s="167" t="e">
        <f t="shared" ca="1" si="110"/>
        <v>#REF!</v>
      </c>
      <c r="EP36" s="167">
        <f t="shared" si="111"/>
        <v>0</v>
      </c>
      <c r="EQ36" s="167">
        <f t="shared" si="112"/>
        <v>0</v>
      </c>
      <c r="ER36" s="167">
        <f t="shared" si="113"/>
        <v>0</v>
      </c>
      <c r="ES36" s="167">
        <f t="shared" si="114"/>
        <v>0</v>
      </c>
      <c r="ET36" s="167">
        <f t="shared" si="115"/>
        <v>0</v>
      </c>
      <c r="EU36" s="167">
        <f t="shared" si="116"/>
        <v>0</v>
      </c>
      <c r="EV36" s="167">
        <f t="shared" si="117"/>
        <v>0</v>
      </c>
      <c r="EW36" s="167">
        <f t="shared" si="118"/>
        <v>0</v>
      </c>
      <c r="EX36" s="167">
        <f t="shared" si="119"/>
        <v>0</v>
      </c>
      <c r="EY36" s="167">
        <f t="shared" si="120"/>
        <v>0</v>
      </c>
      <c r="EZ36" s="167">
        <f t="shared" si="121"/>
        <v>0</v>
      </c>
      <c r="FA36" s="167">
        <f t="shared" si="122"/>
        <v>0</v>
      </c>
      <c r="FB36" s="167">
        <f t="shared" si="123"/>
        <v>0</v>
      </c>
      <c r="FC36" s="167">
        <f t="shared" si="124"/>
        <v>0</v>
      </c>
      <c r="FD36" s="167">
        <f t="shared" si="125"/>
        <v>0</v>
      </c>
      <c r="FE36" s="167">
        <f t="shared" si="126"/>
        <v>0</v>
      </c>
      <c r="FG36" s="167">
        <f t="shared" si="127"/>
        <v>0</v>
      </c>
      <c r="FH36" s="167">
        <f t="shared" si="128"/>
        <v>0</v>
      </c>
      <c r="FI36" s="167">
        <f t="shared" si="129"/>
        <v>0</v>
      </c>
      <c r="FJ36" s="167">
        <f t="shared" si="130"/>
        <v>0</v>
      </c>
      <c r="FK36" s="167">
        <f t="shared" si="131"/>
        <v>0</v>
      </c>
      <c r="FL36" s="167">
        <f t="shared" si="132"/>
        <v>0</v>
      </c>
      <c r="FM36" s="167">
        <f t="shared" si="133"/>
        <v>0</v>
      </c>
      <c r="FN36" s="167">
        <f t="shared" si="134"/>
        <v>0</v>
      </c>
      <c r="FO36" s="167">
        <f t="shared" si="135"/>
        <v>0</v>
      </c>
      <c r="FP36" s="167">
        <f t="shared" si="136"/>
        <v>0</v>
      </c>
      <c r="FQ36" s="167">
        <f t="shared" si="137"/>
        <v>0</v>
      </c>
      <c r="FR36" s="167">
        <f t="shared" si="138"/>
        <v>0</v>
      </c>
      <c r="FS36" s="167">
        <f t="shared" si="139"/>
        <v>0</v>
      </c>
      <c r="FT36" s="167">
        <f t="shared" si="140"/>
        <v>0</v>
      </c>
      <c r="FU36" s="167">
        <f t="shared" si="141"/>
        <v>0</v>
      </c>
      <c r="FV36" s="167">
        <f t="shared" si="142"/>
        <v>0</v>
      </c>
      <c r="FX36" s="167">
        <f t="shared" si="143"/>
        <v>0</v>
      </c>
      <c r="FY36" s="167">
        <f t="shared" si="144"/>
        <v>0</v>
      </c>
      <c r="FZ36" s="167">
        <f t="shared" si="145"/>
        <v>0</v>
      </c>
      <c r="GA36" s="167">
        <f t="shared" si="146"/>
        <v>0</v>
      </c>
      <c r="GB36" s="167">
        <f t="shared" si="147"/>
        <v>0</v>
      </c>
      <c r="GC36" s="167">
        <f t="shared" si="148"/>
        <v>0</v>
      </c>
      <c r="GD36" s="167">
        <f t="shared" si="149"/>
        <v>0</v>
      </c>
      <c r="GE36" s="167">
        <f t="shared" si="150"/>
        <v>0</v>
      </c>
      <c r="GF36" s="167">
        <f t="shared" si="151"/>
        <v>0</v>
      </c>
      <c r="GG36" s="167">
        <f t="shared" si="152"/>
        <v>0</v>
      </c>
      <c r="GH36" s="167">
        <f t="shared" si="153"/>
        <v>0</v>
      </c>
      <c r="GI36" s="167">
        <f t="shared" si="154"/>
        <v>0</v>
      </c>
      <c r="GJ36" s="167">
        <f t="shared" si="155"/>
        <v>0</v>
      </c>
      <c r="GK36" s="167">
        <f t="shared" si="156"/>
        <v>0</v>
      </c>
      <c r="GL36" s="167">
        <f t="shared" si="157"/>
        <v>0</v>
      </c>
      <c r="GM36" s="167">
        <f t="shared" si="158"/>
        <v>0</v>
      </c>
      <c r="GO36" s="167" t="e">
        <f t="shared" ca="1" si="159"/>
        <v>#REF!</v>
      </c>
      <c r="GP36" s="167" t="e">
        <f t="shared" ca="1" si="159"/>
        <v>#REF!</v>
      </c>
      <c r="GQ36" s="167" t="e">
        <f t="shared" ca="1" si="159"/>
        <v>#REF!</v>
      </c>
      <c r="GR36" s="167" t="e">
        <f t="shared" ca="1" si="159"/>
        <v>#REF!</v>
      </c>
      <c r="GS36" s="167" t="e">
        <f t="shared" ca="1" si="159"/>
        <v>#REF!</v>
      </c>
      <c r="GT36" s="167" t="e">
        <f t="shared" ca="1" si="159"/>
        <v>#REF!</v>
      </c>
      <c r="GU36" s="167" t="e">
        <f t="shared" ca="1" si="159"/>
        <v>#REF!</v>
      </c>
      <c r="GV36" s="167" t="e">
        <f t="shared" ca="1" si="159"/>
        <v>#REF!</v>
      </c>
      <c r="GW36" s="167" t="e">
        <f t="shared" ca="1" si="159"/>
        <v>#REF!</v>
      </c>
      <c r="GX36" s="167" t="e">
        <f t="shared" ca="1" si="159"/>
        <v>#REF!</v>
      </c>
      <c r="GY36" s="167" t="e">
        <f t="shared" ca="1" si="159"/>
        <v>#REF!</v>
      </c>
      <c r="GZ36" s="167" t="e">
        <f t="shared" ca="1" si="159"/>
        <v>#REF!</v>
      </c>
      <c r="HA36" s="167" t="e">
        <f t="shared" ca="1" si="159"/>
        <v>#REF!</v>
      </c>
      <c r="HB36" s="167" t="e">
        <f t="shared" ca="1" si="159"/>
        <v>#REF!</v>
      </c>
      <c r="HC36" s="167" t="e">
        <f t="shared" ca="1" si="159"/>
        <v>#REF!</v>
      </c>
      <c r="HD36" s="167" t="e">
        <f t="shared" ca="1" si="159"/>
        <v>#REF!</v>
      </c>
      <c r="HF36" s="167" t="e">
        <f t="shared" ca="1" si="60"/>
        <v>#REF!</v>
      </c>
      <c r="HG36" s="167" t="e">
        <f t="shared" ca="1" si="61"/>
        <v>#REF!</v>
      </c>
      <c r="HH36" s="167" t="e">
        <f t="shared" ca="1" si="62"/>
        <v>#REF!</v>
      </c>
      <c r="HI36" s="167" t="e">
        <f t="shared" ca="1" si="63"/>
        <v>#REF!</v>
      </c>
      <c r="HJ36" s="167" t="e">
        <f t="shared" ca="1" si="64"/>
        <v>#REF!</v>
      </c>
      <c r="HK36" s="167" t="e">
        <f t="shared" ca="1" si="65"/>
        <v>#REF!</v>
      </c>
      <c r="HL36" s="167" t="e">
        <f t="shared" ca="1" si="66"/>
        <v>#REF!</v>
      </c>
      <c r="HM36" s="167" t="e">
        <f t="shared" ca="1" si="67"/>
        <v>#REF!</v>
      </c>
      <c r="HN36" s="167" t="e">
        <f t="shared" ca="1" si="68"/>
        <v>#REF!</v>
      </c>
      <c r="HO36" s="167" t="e">
        <f t="shared" ca="1" si="69"/>
        <v>#REF!</v>
      </c>
      <c r="HP36" s="167" t="e">
        <f t="shared" ca="1" si="70"/>
        <v>#REF!</v>
      </c>
      <c r="HQ36" s="167" t="e">
        <f t="shared" ca="1" si="71"/>
        <v>#REF!</v>
      </c>
      <c r="HR36" s="167" t="e">
        <f t="shared" ca="1" si="72"/>
        <v>#REF!</v>
      </c>
      <c r="HS36" s="167" t="e">
        <f t="shared" ca="1" si="73"/>
        <v>#REF!</v>
      </c>
      <c r="HT36" s="167" t="e">
        <f t="shared" ca="1" si="74"/>
        <v>#REF!</v>
      </c>
      <c r="HU36" s="167" t="e">
        <f t="shared" ca="1" si="75"/>
        <v>#REF!</v>
      </c>
      <c r="HW36" s="167" t="e">
        <f t="shared" ca="1" si="76"/>
        <v>#REF!</v>
      </c>
      <c r="HX36" s="167">
        <f t="shared" si="77"/>
        <v>0</v>
      </c>
      <c r="HY36" s="167" t="e">
        <f t="shared" ca="1" si="160"/>
        <v>#REF!</v>
      </c>
      <c r="HZ36" s="219" t="e">
        <f t="shared" ca="1" si="161"/>
        <v>#REF!</v>
      </c>
    </row>
    <row r="37" spans="1:234" s="48" customFormat="1">
      <c r="A37" s="3" t="s">
        <v>70</v>
      </c>
      <c r="B37" s="202" t="str">
        <f>INDEX('Ref1'!$E:$E,MATCH(A37,'Ref1'!$A:$A,0))</f>
        <v>Blackburn with Darwen</v>
      </c>
      <c r="C37" s="42" t="str">
        <f>INDEX(Data1!B:B,MATCH(A37,Data1!A:A,0))</f>
        <v>UNINFIR</v>
      </c>
      <c r="D37" s="253" t="str">
        <f>INDEX(Data1!C:C,MATCH(A37,Data1!A:A,0))</f>
        <v>NW</v>
      </c>
      <c r="E37" s="200" t="str">
        <f>IF($C$6="No","No",IF(COUNTIF(Inputs!$K$359:$K$398,$A37)&gt;0,"Yes","No"))</f>
        <v>No</v>
      </c>
      <c r="F37" s="404"/>
      <c r="G37" s="62">
        <f>INDEX('4_RatesSplit'!K:K,MATCH($A37,'4_RatesSplit'!$A:$A,0))</f>
        <v>0</v>
      </c>
      <c r="H37" s="171">
        <f>INDEX('4_RatesSplit'!L:L,MATCH($A37,'4_RatesSplit'!$A:$A,0))</f>
        <v>0</v>
      </c>
      <c r="I37" s="167">
        <f>INDEX('4_RatesSplit'!M:M,MATCH($A37,'4_RatesSplit'!$A:$A,0))</f>
        <v>0</v>
      </c>
      <c r="J37" s="167">
        <f>INDEX('4_RatesSplit'!N:N,MATCH($A37,'4_RatesSplit'!$A:$A,0))</f>
        <v>0</v>
      </c>
      <c r="K37" s="167">
        <f>INDEX('4_RatesSplit'!O:O,MATCH($A37,'4_RatesSplit'!$A:$A,0))</f>
        <v>0</v>
      </c>
      <c r="L37" s="167">
        <f>INDEX('4_RatesSplit'!P:P,MATCH($A37,'4_RatesSplit'!$A:$A,0))</f>
        <v>0</v>
      </c>
      <c r="M37" s="167">
        <f>INDEX('4_RatesSplit'!Q:Q,MATCH($A37,'4_RatesSplit'!$A:$A,0))</f>
        <v>0</v>
      </c>
      <c r="N37" s="167">
        <f>INDEX('4_RatesSplit'!R:R,MATCH($A37,'4_RatesSplit'!$A:$A,0))</f>
        <v>0</v>
      </c>
      <c r="O37" s="167">
        <f>INDEX('4_RatesSplit'!S:S,MATCH($A37,'4_RatesSplit'!$A:$A,0))</f>
        <v>0</v>
      </c>
      <c r="P37" s="167">
        <f>INDEX('4_RatesSplit'!T:T,MATCH($A37,'4_RatesSplit'!$A:$A,0))</f>
        <v>0</v>
      </c>
      <c r="Q37" s="167">
        <f>INDEX('4_RatesSplit'!U:U,MATCH($A37,'4_RatesSplit'!$A:$A,0))</f>
        <v>0</v>
      </c>
      <c r="R37" s="167">
        <f>INDEX('4_RatesSplit'!V:V,MATCH($A37,'4_RatesSplit'!$A:$A,0))</f>
        <v>0</v>
      </c>
      <c r="S37" s="167">
        <f>INDEX('4_RatesSplit'!W:W,MATCH($A37,'4_RatesSplit'!$A:$A,0))</f>
        <v>0</v>
      </c>
      <c r="T37" s="167">
        <f>INDEX('4_RatesSplit'!X:X,MATCH($A37,'4_RatesSplit'!$A:$A,0))</f>
        <v>0</v>
      </c>
      <c r="U37" s="167">
        <f>INDEX('4_RatesSplit'!Y:Y,MATCH($A37,'4_RatesSplit'!$A:$A,0))</f>
        <v>0</v>
      </c>
      <c r="V37" s="167">
        <f>INDEX('4_RatesSplit'!Z:Z,MATCH($A37,'4_RatesSplit'!$A:$A,0))</f>
        <v>0</v>
      </c>
      <c r="W37" s="167">
        <f>INDEX('4_RatesSplit'!AA:AA,MATCH($A37,'4_RatesSplit'!$A:$A,0))</f>
        <v>0</v>
      </c>
      <c r="X37" s="18"/>
      <c r="Y37" s="168" t="e">
        <f ca="1">INDEX('4_RatesSplit'!AT:AT,MATCH($A37,'4_RatesSplit'!$A:$A,0))</f>
        <v>#REF!</v>
      </c>
      <c r="Z37" s="168" t="e">
        <f ca="1">INDEX('4_RatesSplit'!AU:AU,MATCH($A37,'4_RatesSplit'!$A:$A,0))</f>
        <v>#REF!</v>
      </c>
      <c r="AA37" s="168" t="e">
        <f ca="1">INDEX('4_RatesSplit'!AV:AV,MATCH($A37,'4_RatesSplit'!$A:$A,0))</f>
        <v>#REF!</v>
      </c>
      <c r="AB37" s="168" t="e">
        <f ca="1">INDEX('4_RatesSplit'!AW:AW,MATCH($A37,'4_RatesSplit'!$A:$A,0))</f>
        <v>#REF!</v>
      </c>
      <c r="AC37" s="168" t="e">
        <f ca="1">INDEX('4_RatesSplit'!AX:AX,MATCH($A37,'4_RatesSplit'!$A:$A,0))</f>
        <v>#REF!</v>
      </c>
      <c r="AD37" s="168" t="e">
        <f ca="1">INDEX('4_RatesSplit'!AY:AY,MATCH($A37,'4_RatesSplit'!$A:$A,0))</f>
        <v>#REF!</v>
      </c>
      <c r="AE37" s="168" t="e">
        <f ca="1">INDEX('4_RatesSplit'!AZ:AZ,MATCH($A37,'4_RatesSplit'!$A:$A,0))</f>
        <v>#REF!</v>
      </c>
      <c r="AF37" s="168" t="e">
        <f ca="1">INDEX('4_RatesSplit'!BA:BA,MATCH($A37,'4_RatesSplit'!$A:$A,0))</f>
        <v>#REF!</v>
      </c>
      <c r="AG37" s="168" t="e">
        <f ca="1">INDEX('4_RatesSplit'!BB:BB,MATCH($A37,'4_RatesSplit'!$A:$A,0))</f>
        <v>#REF!</v>
      </c>
      <c r="AH37" s="168" t="e">
        <f ca="1">INDEX('4_RatesSplit'!BC:BC,MATCH($A37,'4_RatesSplit'!$A:$A,0))</f>
        <v>#REF!</v>
      </c>
      <c r="AI37" s="168" t="e">
        <f ca="1">INDEX('4_RatesSplit'!BD:BD,MATCH($A37,'4_RatesSplit'!$A:$A,0))</f>
        <v>#REF!</v>
      </c>
      <c r="AJ37" s="168" t="e">
        <f ca="1">INDEX('4_RatesSplit'!BE:BE,MATCH($A37,'4_RatesSplit'!$A:$A,0))</f>
        <v>#REF!</v>
      </c>
      <c r="AK37" s="168" t="e">
        <f ca="1">INDEX('4_RatesSplit'!BF:BF,MATCH($A37,'4_RatesSplit'!$A:$A,0))</f>
        <v>#REF!</v>
      </c>
      <c r="AL37" s="168" t="e">
        <f ca="1">INDEX('4_RatesSplit'!BG:BG,MATCH($A37,'4_RatesSplit'!$A:$A,0))</f>
        <v>#REF!</v>
      </c>
      <c r="AM37" s="168" t="e">
        <f ca="1">INDEX('4_RatesSplit'!BH:BH,MATCH($A37,'4_RatesSplit'!$A:$A,0))</f>
        <v>#REF!</v>
      </c>
      <c r="AN37" s="198" t="e">
        <f ca="1">INDEX('4_RatesSplit'!BI:BI,MATCH($A37,'4_RatesSplit'!$A:$A,0))</f>
        <v>#REF!</v>
      </c>
      <c r="AO37" s="114"/>
      <c r="AP37" s="167" t="e">
        <f t="shared" ca="1" si="78"/>
        <v>#REF!</v>
      </c>
      <c r="AQ37" s="167" t="e">
        <f t="shared" ca="1" si="79"/>
        <v>#REF!</v>
      </c>
      <c r="AR37" s="167" t="e">
        <f t="shared" ca="1" si="80"/>
        <v>#REF!</v>
      </c>
      <c r="AS37" s="167" t="e">
        <f t="shared" ca="1" si="81"/>
        <v>#REF!</v>
      </c>
      <c r="AT37" s="167" t="e">
        <f t="shared" ca="1" si="82"/>
        <v>#REF!</v>
      </c>
      <c r="AU37" s="167" t="e">
        <f t="shared" ca="1" si="83"/>
        <v>#REF!</v>
      </c>
      <c r="AV37" s="167" t="e">
        <f t="shared" ca="1" si="84"/>
        <v>#REF!</v>
      </c>
      <c r="AW37" s="167" t="e">
        <f t="shared" ca="1" si="85"/>
        <v>#REF!</v>
      </c>
      <c r="AX37" s="167" t="e">
        <f t="shared" ca="1" si="86"/>
        <v>#REF!</v>
      </c>
      <c r="AY37" s="167" t="e">
        <f t="shared" ca="1" si="87"/>
        <v>#REF!</v>
      </c>
      <c r="AZ37" s="167" t="e">
        <f t="shared" ca="1" si="88"/>
        <v>#REF!</v>
      </c>
      <c r="BA37" s="167" t="e">
        <f t="shared" ca="1" si="89"/>
        <v>#REF!</v>
      </c>
      <c r="BB37" s="167" t="e">
        <f t="shared" ca="1" si="90"/>
        <v>#REF!</v>
      </c>
      <c r="BC37" s="167" t="e">
        <f t="shared" ca="1" si="91"/>
        <v>#REF!</v>
      </c>
      <c r="BD37" s="167" t="e">
        <f t="shared" ca="1" si="92"/>
        <v>#REF!</v>
      </c>
      <c r="BE37" s="167" t="e">
        <f t="shared" ca="1" si="93"/>
        <v>#REF!</v>
      </c>
      <c r="BF37" s="18"/>
      <c r="BG37" s="168">
        <f>INDEX('2_Needs'!$F:$F,MATCH($A37,'2_Needs'!$A:$A,0))</f>
        <v>3.572241329541669E-3</v>
      </c>
      <c r="BH37" s="114"/>
      <c r="BI37" s="167">
        <f t="shared" ref="BI37:BX37" si="183">IF(BI$3="reset",$BG37*BI$6,BH37*(1+$C$4))</f>
        <v>0</v>
      </c>
      <c r="BJ37" s="167">
        <f t="shared" si="183"/>
        <v>0</v>
      </c>
      <c r="BK37" s="167">
        <f t="shared" si="183"/>
        <v>0</v>
      </c>
      <c r="BL37" s="167">
        <f t="shared" si="183"/>
        <v>0</v>
      </c>
      <c r="BM37" s="167">
        <f t="shared" si="183"/>
        <v>0</v>
      </c>
      <c r="BN37" s="167">
        <f t="shared" si="183"/>
        <v>0</v>
      </c>
      <c r="BO37" s="167">
        <f t="shared" si="183"/>
        <v>0</v>
      </c>
      <c r="BP37" s="167">
        <f t="shared" si="183"/>
        <v>0</v>
      </c>
      <c r="BQ37" s="167">
        <f t="shared" si="183"/>
        <v>0</v>
      </c>
      <c r="BR37" s="167">
        <f t="shared" si="183"/>
        <v>0</v>
      </c>
      <c r="BS37" s="167">
        <f t="shared" si="183"/>
        <v>0</v>
      </c>
      <c r="BT37" s="167">
        <f t="shared" si="183"/>
        <v>0</v>
      </c>
      <c r="BU37" s="167">
        <f t="shared" si="183"/>
        <v>0</v>
      </c>
      <c r="BV37" s="167">
        <f t="shared" si="183"/>
        <v>0</v>
      </c>
      <c r="BW37" s="167">
        <f t="shared" si="183"/>
        <v>0</v>
      </c>
      <c r="BX37" s="167">
        <f t="shared" si="183"/>
        <v>0</v>
      </c>
      <c r="BZ37" s="167" t="e">
        <f t="shared" ca="1" si="7"/>
        <v>#REF!</v>
      </c>
      <c r="CA37" s="167" t="e">
        <f t="shared" ca="1" si="8"/>
        <v>#REF!</v>
      </c>
      <c r="CB37" s="167" t="e">
        <f t="shared" ca="1" si="9"/>
        <v>#REF!</v>
      </c>
      <c r="CC37" s="167" t="e">
        <f t="shared" ca="1" si="10"/>
        <v>#REF!</v>
      </c>
      <c r="CD37" s="167" t="e">
        <f t="shared" ca="1" si="11"/>
        <v>#REF!</v>
      </c>
      <c r="CE37" s="167" t="e">
        <f t="shared" ca="1" si="12"/>
        <v>#REF!</v>
      </c>
      <c r="CF37" s="167" t="e">
        <f t="shared" ca="1" si="13"/>
        <v>#REF!</v>
      </c>
      <c r="CG37" s="167" t="e">
        <f t="shared" ca="1" si="14"/>
        <v>#REF!</v>
      </c>
      <c r="CH37" s="167" t="e">
        <f t="shared" ca="1" si="15"/>
        <v>#REF!</v>
      </c>
      <c r="CI37" s="167" t="e">
        <f t="shared" ca="1" si="16"/>
        <v>#REF!</v>
      </c>
      <c r="CJ37" s="167" t="e">
        <f t="shared" ca="1" si="17"/>
        <v>#REF!</v>
      </c>
      <c r="CK37" s="167" t="e">
        <f t="shared" ca="1" si="18"/>
        <v>#REF!</v>
      </c>
      <c r="CL37" s="167" t="e">
        <f t="shared" ca="1" si="19"/>
        <v>#REF!</v>
      </c>
      <c r="CM37" s="167" t="e">
        <f t="shared" ca="1" si="20"/>
        <v>#REF!</v>
      </c>
      <c r="CN37" s="167" t="e">
        <f t="shared" ca="1" si="21"/>
        <v>#REF!</v>
      </c>
      <c r="CO37" s="167" t="e">
        <f t="shared" ca="1" si="22"/>
        <v>#REF!</v>
      </c>
      <c r="CQ37" s="167" t="e">
        <f t="shared" ca="1" si="23"/>
        <v>#REF!</v>
      </c>
      <c r="CR37" s="167" t="e">
        <f t="shared" ca="1" si="24"/>
        <v>#REF!</v>
      </c>
      <c r="CS37" s="167" t="e">
        <f t="shared" ca="1" si="25"/>
        <v>#REF!</v>
      </c>
      <c r="CT37" s="167" t="e">
        <f t="shared" ca="1" si="26"/>
        <v>#REF!</v>
      </c>
      <c r="CU37" s="167" t="e">
        <f t="shared" ca="1" si="27"/>
        <v>#REF!</v>
      </c>
      <c r="CV37" s="167" t="e">
        <f t="shared" ca="1" si="28"/>
        <v>#REF!</v>
      </c>
      <c r="CW37" s="167" t="e">
        <f t="shared" ca="1" si="29"/>
        <v>#REF!</v>
      </c>
      <c r="CX37" s="167" t="e">
        <f t="shared" ca="1" si="30"/>
        <v>#REF!</v>
      </c>
      <c r="CY37" s="167" t="e">
        <f t="shared" ca="1" si="31"/>
        <v>#REF!</v>
      </c>
      <c r="CZ37" s="167" t="e">
        <f t="shared" ca="1" si="32"/>
        <v>#REF!</v>
      </c>
      <c r="DA37" s="167" t="e">
        <f t="shared" ca="1" si="33"/>
        <v>#REF!</v>
      </c>
      <c r="DB37" s="167" t="e">
        <f t="shared" ca="1" si="34"/>
        <v>#REF!</v>
      </c>
      <c r="DC37" s="167" t="e">
        <f t="shared" ca="1" si="35"/>
        <v>#REF!</v>
      </c>
      <c r="DD37" s="167" t="e">
        <f t="shared" ca="1" si="36"/>
        <v>#REF!</v>
      </c>
      <c r="DE37" s="167" t="e">
        <f t="shared" ca="1" si="37"/>
        <v>#REF!</v>
      </c>
      <c r="DF37" s="167" t="e">
        <f t="shared" ca="1" si="38"/>
        <v>#REF!</v>
      </c>
      <c r="DH37" s="167">
        <f t="shared" si="39"/>
        <v>0</v>
      </c>
      <c r="DI37" s="167">
        <f t="shared" si="40"/>
        <v>0</v>
      </c>
      <c r="DJ37" s="167">
        <f t="shared" si="41"/>
        <v>0</v>
      </c>
      <c r="DK37" s="167">
        <f t="shared" si="42"/>
        <v>0</v>
      </c>
      <c r="DL37" s="167">
        <f t="shared" si="43"/>
        <v>0</v>
      </c>
      <c r="DM37" s="167">
        <f t="shared" si="44"/>
        <v>0</v>
      </c>
      <c r="DN37" s="167">
        <f t="shared" si="45"/>
        <v>0</v>
      </c>
      <c r="DO37" s="167">
        <f t="shared" si="46"/>
        <v>0</v>
      </c>
      <c r="DP37" s="167">
        <f t="shared" si="47"/>
        <v>0</v>
      </c>
      <c r="DQ37" s="167">
        <f t="shared" si="48"/>
        <v>0</v>
      </c>
      <c r="DR37" s="167">
        <f t="shared" si="49"/>
        <v>0</v>
      </c>
      <c r="DS37" s="167">
        <f t="shared" si="50"/>
        <v>0</v>
      </c>
      <c r="DT37" s="167">
        <f t="shared" si="51"/>
        <v>0</v>
      </c>
      <c r="DU37" s="167">
        <f t="shared" si="52"/>
        <v>0</v>
      </c>
      <c r="DV37" s="167">
        <f t="shared" si="53"/>
        <v>0</v>
      </c>
      <c r="DW37" s="167">
        <f t="shared" si="54"/>
        <v>0</v>
      </c>
      <c r="DY37" s="167" t="e">
        <f t="shared" ca="1" si="95"/>
        <v>#REF!</v>
      </c>
      <c r="DZ37" s="167" t="e">
        <f t="shared" ca="1" si="96"/>
        <v>#REF!</v>
      </c>
      <c r="EA37" s="167" t="e">
        <f t="shared" ca="1" si="97"/>
        <v>#REF!</v>
      </c>
      <c r="EB37" s="167" t="e">
        <f t="shared" ca="1" si="98"/>
        <v>#REF!</v>
      </c>
      <c r="EC37" s="167" t="e">
        <f t="shared" ca="1" si="99"/>
        <v>#REF!</v>
      </c>
      <c r="ED37" s="167" t="e">
        <f t="shared" ca="1" si="100"/>
        <v>#REF!</v>
      </c>
      <c r="EE37" s="167" t="e">
        <f t="shared" ca="1" si="101"/>
        <v>#REF!</v>
      </c>
      <c r="EF37" s="167" t="e">
        <f t="shared" ca="1" si="102"/>
        <v>#REF!</v>
      </c>
      <c r="EG37" s="167" t="e">
        <f t="shared" ca="1" si="103"/>
        <v>#REF!</v>
      </c>
      <c r="EH37" s="167" t="e">
        <f t="shared" ca="1" si="104"/>
        <v>#REF!</v>
      </c>
      <c r="EI37" s="167" t="e">
        <f t="shared" ca="1" si="105"/>
        <v>#REF!</v>
      </c>
      <c r="EJ37" s="167" t="e">
        <f t="shared" ca="1" si="106"/>
        <v>#REF!</v>
      </c>
      <c r="EK37" s="167" t="e">
        <f t="shared" ca="1" si="107"/>
        <v>#REF!</v>
      </c>
      <c r="EL37" s="167" t="e">
        <f t="shared" ca="1" si="108"/>
        <v>#REF!</v>
      </c>
      <c r="EM37" s="167" t="e">
        <f t="shared" ca="1" si="109"/>
        <v>#REF!</v>
      </c>
      <c r="EN37" s="167" t="e">
        <f t="shared" ca="1" si="110"/>
        <v>#REF!</v>
      </c>
      <c r="EP37" s="167">
        <f t="shared" si="111"/>
        <v>0</v>
      </c>
      <c r="EQ37" s="167">
        <f t="shared" si="112"/>
        <v>0</v>
      </c>
      <c r="ER37" s="167">
        <f t="shared" si="113"/>
        <v>0</v>
      </c>
      <c r="ES37" s="167">
        <f t="shared" si="114"/>
        <v>0</v>
      </c>
      <c r="ET37" s="167">
        <f t="shared" si="115"/>
        <v>0</v>
      </c>
      <c r="EU37" s="167">
        <f t="shared" si="116"/>
        <v>0</v>
      </c>
      <c r="EV37" s="167">
        <f t="shared" si="117"/>
        <v>0</v>
      </c>
      <c r="EW37" s="167">
        <f t="shared" si="118"/>
        <v>0</v>
      </c>
      <c r="EX37" s="167">
        <f t="shared" si="119"/>
        <v>0</v>
      </c>
      <c r="EY37" s="167">
        <f t="shared" si="120"/>
        <v>0</v>
      </c>
      <c r="EZ37" s="167">
        <f t="shared" si="121"/>
        <v>0</v>
      </c>
      <c r="FA37" s="167">
        <f t="shared" si="122"/>
        <v>0</v>
      </c>
      <c r="FB37" s="167">
        <f t="shared" si="123"/>
        <v>0</v>
      </c>
      <c r="FC37" s="167">
        <f t="shared" si="124"/>
        <v>0</v>
      </c>
      <c r="FD37" s="167">
        <f t="shared" si="125"/>
        <v>0</v>
      </c>
      <c r="FE37" s="167">
        <f t="shared" si="126"/>
        <v>0</v>
      </c>
      <c r="FG37" s="167">
        <f t="shared" si="127"/>
        <v>0</v>
      </c>
      <c r="FH37" s="167">
        <f t="shared" si="128"/>
        <v>0</v>
      </c>
      <c r="FI37" s="167">
        <f t="shared" si="129"/>
        <v>0</v>
      </c>
      <c r="FJ37" s="167">
        <f t="shared" si="130"/>
        <v>0</v>
      </c>
      <c r="FK37" s="167">
        <f t="shared" si="131"/>
        <v>0</v>
      </c>
      <c r="FL37" s="167">
        <f t="shared" si="132"/>
        <v>0</v>
      </c>
      <c r="FM37" s="167">
        <f t="shared" si="133"/>
        <v>0</v>
      </c>
      <c r="FN37" s="167">
        <f t="shared" si="134"/>
        <v>0</v>
      </c>
      <c r="FO37" s="167">
        <f t="shared" si="135"/>
        <v>0</v>
      </c>
      <c r="FP37" s="167">
        <f t="shared" si="136"/>
        <v>0</v>
      </c>
      <c r="FQ37" s="167">
        <f t="shared" si="137"/>
        <v>0</v>
      </c>
      <c r="FR37" s="167">
        <f t="shared" si="138"/>
        <v>0</v>
      </c>
      <c r="FS37" s="167">
        <f t="shared" si="139"/>
        <v>0</v>
      </c>
      <c r="FT37" s="167">
        <f t="shared" si="140"/>
        <v>0</v>
      </c>
      <c r="FU37" s="167">
        <f t="shared" si="141"/>
        <v>0</v>
      </c>
      <c r="FV37" s="167">
        <f t="shared" si="142"/>
        <v>0</v>
      </c>
      <c r="FX37" s="167">
        <f t="shared" si="143"/>
        <v>0</v>
      </c>
      <c r="FY37" s="167">
        <f t="shared" si="144"/>
        <v>0</v>
      </c>
      <c r="FZ37" s="167">
        <f t="shared" si="145"/>
        <v>0</v>
      </c>
      <c r="GA37" s="167">
        <f t="shared" si="146"/>
        <v>0</v>
      </c>
      <c r="GB37" s="167">
        <f t="shared" si="147"/>
        <v>0</v>
      </c>
      <c r="GC37" s="167">
        <f t="shared" si="148"/>
        <v>0</v>
      </c>
      <c r="GD37" s="167">
        <f t="shared" si="149"/>
        <v>0</v>
      </c>
      <c r="GE37" s="167">
        <f t="shared" si="150"/>
        <v>0</v>
      </c>
      <c r="GF37" s="167">
        <f t="shared" si="151"/>
        <v>0</v>
      </c>
      <c r="GG37" s="167">
        <f t="shared" si="152"/>
        <v>0</v>
      </c>
      <c r="GH37" s="167">
        <f t="shared" si="153"/>
        <v>0</v>
      </c>
      <c r="GI37" s="167">
        <f t="shared" si="154"/>
        <v>0</v>
      </c>
      <c r="GJ37" s="167">
        <f t="shared" si="155"/>
        <v>0</v>
      </c>
      <c r="GK37" s="167">
        <f t="shared" si="156"/>
        <v>0</v>
      </c>
      <c r="GL37" s="167">
        <f t="shared" si="157"/>
        <v>0</v>
      </c>
      <c r="GM37" s="167">
        <f t="shared" si="158"/>
        <v>0</v>
      </c>
      <c r="GO37" s="167" t="e">
        <f t="shared" ca="1" si="159"/>
        <v>#REF!</v>
      </c>
      <c r="GP37" s="167" t="e">
        <f t="shared" ca="1" si="159"/>
        <v>#REF!</v>
      </c>
      <c r="GQ37" s="167" t="e">
        <f t="shared" ca="1" si="159"/>
        <v>#REF!</v>
      </c>
      <c r="GR37" s="167" t="e">
        <f t="shared" ca="1" si="159"/>
        <v>#REF!</v>
      </c>
      <c r="GS37" s="167" t="e">
        <f t="shared" ca="1" si="159"/>
        <v>#REF!</v>
      </c>
      <c r="GT37" s="167" t="e">
        <f t="shared" ca="1" si="159"/>
        <v>#REF!</v>
      </c>
      <c r="GU37" s="167" t="e">
        <f t="shared" ca="1" si="159"/>
        <v>#REF!</v>
      </c>
      <c r="GV37" s="167" t="e">
        <f t="shared" ca="1" si="159"/>
        <v>#REF!</v>
      </c>
      <c r="GW37" s="167" t="e">
        <f t="shared" ca="1" si="159"/>
        <v>#REF!</v>
      </c>
      <c r="GX37" s="167" t="e">
        <f t="shared" ca="1" si="159"/>
        <v>#REF!</v>
      </c>
      <c r="GY37" s="167" t="e">
        <f t="shared" ca="1" si="159"/>
        <v>#REF!</v>
      </c>
      <c r="GZ37" s="167" t="e">
        <f t="shared" ca="1" si="159"/>
        <v>#REF!</v>
      </c>
      <c r="HA37" s="167" t="e">
        <f t="shared" ca="1" si="159"/>
        <v>#REF!</v>
      </c>
      <c r="HB37" s="167" t="e">
        <f t="shared" ca="1" si="159"/>
        <v>#REF!</v>
      </c>
      <c r="HC37" s="167" t="e">
        <f t="shared" ca="1" si="159"/>
        <v>#REF!</v>
      </c>
      <c r="HD37" s="167" t="e">
        <f t="shared" ca="1" si="159"/>
        <v>#REF!</v>
      </c>
      <c r="HF37" s="167" t="e">
        <f t="shared" ca="1" si="60"/>
        <v>#REF!</v>
      </c>
      <c r="HG37" s="167" t="e">
        <f t="shared" ca="1" si="61"/>
        <v>#REF!</v>
      </c>
      <c r="HH37" s="167" t="e">
        <f t="shared" ca="1" si="62"/>
        <v>#REF!</v>
      </c>
      <c r="HI37" s="167" t="e">
        <f t="shared" ca="1" si="63"/>
        <v>#REF!</v>
      </c>
      <c r="HJ37" s="167" t="e">
        <f t="shared" ca="1" si="64"/>
        <v>#REF!</v>
      </c>
      <c r="HK37" s="167" t="e">
        <f t="shared" ca="1" si="65"/>
        <v>#REF!</v>
      </c>
      <c r="HL37" s="167" t="e">
        <f t="shared" ca="1" si="66"/>
        <v>#REF!</v>
      </c>
      <c r="HM37" s="167" t="e">
        <f t="shared" ca="1" si="67"/>
        <v>#REF!</v>
      </c>
      <c r="HN37" s="167" t="e">
        <f t="shared" ca="1" si="68"/>
        <v>#REF!</v>
      </c>
      <c r="HO37" s="167" t="e">
        <f t="shared" ca="1" si="69"/>
        <v>#REF!</v>
      </c>
      <c r="HP37" s="167" t="e">
        <f t="shared" ca="1" si="70"/>
        <v>#REF!</v>
      </c>
      <c r="HQ37" s="167" t="e">
        <f t="shared" ca="1" si="71"/>
        <v>#REF!</v>
      </c>
      <c r="HR37" s="167" t="e">
        <f t="shared" ca="1" si="72"/>
        <v>#REF!</v>
      </c>
      <c r="HS37" s="167" t="e">
        <f t="shared" ca="1" si="73"/>
        <v>#REF!</v>
      </c>
      <c r="HT37" s="167" t="e">
        <f t="shared" ca="1" si="74"/>
        <v>#REF!</v>
      </c>
      <c r="HU37" s="167" t="e">
        <f t="shared" ca="1" si="75"/>
        <v>#REF!</v>
      </c>
      <c r="HW37" s="167" t="e">
        <f t="shared" ca="1" si="76"/>
        <v>#REF!</v>
      </c>
      <c r="HX37" s="167">
        <f t="shared" si="77"/>
        <v>0</v>
      </c>
      <c r="HY37" s="167" t="e">
        <f t="shared" ca="1" si="160"/>
        <v>#REF!</v>
      </c>
      <c r="HZ37" s="219" t="e">
        <f t="shared" ca="1" si="161"/>
        <v>#REF!</v>
      </c>
    </row>
    <row r="38" spans="1:234" s="48" customFormat="1">
      <c r="A38" s="3" t="s">
        <v>72</v>
      </c>
      <c r="B38" s="202" t="str">
        <f>INDEX('Ref1'!$E:$E,MATCH(A38,'Ref1'!$A:$A,0))</f>
        <v>Blackpool</v>
      </c>
      <c r="C38" s="42" t="str">
        <f>INDEX(Data1!B:B,MATCH(A38,Data1!A:A,0))</f>
        <v>UNINFIR</v>
      </c>
      <c r="D38" s="253" t="str">
        <f>INDEX(Data1!C:C,MATCH(A38,Data1!A:A,0))</f>
        <v>NW</v>
      </c>
      <c r="E38" s="200" t="str">
        <f>IF($C$6="No","No",IF(COUNTIF(Inputs!$K$359:$K$398,$A38)&gt;0,"Yes","No"))</f>
        <v>No</v>
      </c>
      <c r="F38" s="404"/>
      <c r="G38" s="62">
        <f>INDEX('4_RatesSplit'!K:K,MATCH($A38,'4_RatesSplit'!$A:$A,0))</f>
        <v>0</v>
      </c>
      <c r="H38" s="171">
        <f>INDEX('4_RatesSplit'!L:L,MATCH($A38,'4_RatesSplit'!$A:$A,0))</f>
        <v>0</v>
      </c>
      <c r="I38" s="167">
        <f>INDEX('4_RatesSplit'!M:M,MATCH($A38,'4_RatesSplit'!$A:$A,0))</f>
        <v>0</v>
      </c>
      <c r="J38" s="167">
        <f>INDEX('4_RatesSplit'!N:N,MATCH($A38,'4_RatesSplit'!$A:$A,0))</f>
        <v>0</v>
      </c>
      <c r="K38" s="167">
        <f>INDEX('4_RatesSplit'!O:O,MATCH($A38,'4_RatesSplit'!$A:$A,0))</f>
        <v>0</v>
      </c>
      <c r="L38" s="167">
        <f>INDEX('4_RatesSplit'!P:P,MATCH($A38,'4_RatesSplit'!$A:$A,0))</f>
        <v>0</v>
      </c>
      <c r="M38" s="167">
        <f>INDEX('4_RatesSplit'!Q:Q,MATCH($A38,'4_RatesSplit'!$A:$A,0))</f>
        <v>0</v>
      </c>
      <c r="N38" s="167">
        <f>INDEX('4_RatesSplit'!R:R,MATCH($A38,'4_RatesSplit'!$A:$A,0))</f>
        <v>0</v>
      </c>
      <c r="O38" s="167">
        <f>INDEX('4_RatesSplit'!S:S,MATCH($A38,'4_RatesSplit'!$A:$A,0))</f>
        <v>0</v>
      </c>
      <c r="P38" s="167">
        <f>INDEX('4_RatesSplit'!T:T,MATCH($A38,'4_RatesSplit'!$A:$A,0))</f>
        <v>0</v>
      </c>
      <c r="Q38" s="167">
        <f>INDEX('4_RatesSplit'!U:U,MATCH($A38,'4_RatesSplit'!$A:$A,0))</f>
        <v>0</v>
      </c>
      <c r="R38" s="167">
        <f>INDEX('4_RatesSplit'!V:V,MATCH($A38,'4_RatesSplit'!$A:$A,0))</f>
        <v>0</v>
      </c>
      <c r="S38" s="167">
        <f>INDEX('4_RatesSplit'!W:W,MATCH($A38,'4_RatesSplit'!$A:$A,0))</f>
        <v>0</v>
      </c>
      <c r="T38" s="167">
        <f>INDEX('4_RatesSplit'!X:X,MATCH($A38,'4_RatesSplit'!$A:$A,0))</f>
        <v>0</v>
      </c>
      <c r="U38" s="167">
        <f>INDEX('4_RatesSplit'!Y:Y,MATCH($A38,'4_RatesSplit'!$A:$A,0))</f>
        <v>0</v>
      </c>
      <c r="V38" s="167">
        <f>INDEX('4_RatesSplit'!Z:Z,MATCH($A38,'4_RatesSplit'!$A:$A,0))</f>
        <v>0</v>
      </c>
      <c r="W38" s="167">
        <f>INDEX('4_RatesSplit'!AA:AA,MATCH($A38,'4_RatesSplit'!$A:$A,0))</f>
        <v>0</v>
      </c>
      <c r="X38" s="18"/>
      <c r="Y38" s="168" t="e">
        <f ca="1">INDEX('4_RatesSplit'!AT:AT,MATCH($A38,'4_RatesSplit'!$A:$A,0))</f>
        <v>#REF!</v>
      </c>
      <c r="Z38" s="168" t="e">
        <f ca="1">INDEX('4_RatesSplit'!AU:AU,MATCH($A38,'4_RatesSplit'!$A:$A,0))</f>
        <v>#REF!</v>
      </c>
      <c r="AA38" s="168" t="e">
        <f ca="1">INDEX('4_RatesSplit'!AV:AV,MATCH($A38,'4_RatesSplit'!$A:$A,0))</f>
        <v>#REF!</v>
      </c>
      <c r="AB38" s="168" t="e">
        <f ca="1">INDEX('4_RatesSplit'!AW:AW,MATCH($A38,'4_RatesSplit'!$A:$A,0))</f>
        <v>#REF!</v>
      </c>
      <c r="AC38" s="168" t="e">
        <f ca="1">INDEX('4_RatesSplit'!AX:AX,MATCH($A38,'4_RatesSplit'!$A:$A,0))</f>
        <v>#REF!</v>
      </c>
      <c r="AD38" s="168" t="e">
        <f ca="1">INDEX('4_RatesSplit'!AY:AY,MATCH($A38,'4_RatesSplit'!$A:$A,0))</f>
        <v>#REF!</v>
      </c>
      <c r="AE38" s="168" t="e">
        <f ca="1">INDEX('4_RatesSplit'!AZ:AZ,MATCH($A38,'4_RatesSplit'!$A:$A,0))</f>
        <v>#REF!</v>
      </c>
      <c r="AF38" s="168" t="e">
        <f ca="1">INDEX('4_RatesSplit'!BA:BA,MATCH($A38,'4_RatesSplit'!$A:$A,0))</f>
        <v>#REF!</v>
      </c>
      <c r="AG38" s="168" t="e">
        <f ca="1">INDEX('4_RatesSplit'!BB:BB,MATCH($A38,'4_RatesSplit'!$A:$A,0))</f>
        <v>#REF!</v>
      </c>
      <c r="AH38" s="168" t="e">
        <f ca="1">INDEX('4_RatesSplit'!BC:BC,MATCH($A38,'4_RatesSplit'!$A:$A,0))</f>
        <v>#REF!</v>
      </c>
      <c r="AI38" s="168" t="e">
        <f ca="1">INDEX('4_RatesSplit'!BD:BD,MATCH($A38,'4_RatesSplit'!$A:$A,0))</f>
        <v>#REF!</v>
      </c>
      <c r="AJ38" s="168" t="e">
        <f ca="1">INDEX('4_RatesSplit'!BE:BE,MATCH($A38,'4_RatesSplit'!$A:$A,0))</f>
        <v>#REF!</v>
      </c>
      <c r="AK38" s="168" t="e">
        <f ca="1">INDEX('4_RatesSplit'!BF:BF,MATCH($A38,'4_RatesSplit'!$A:$A,0))</f>
        <v>#REF!</v>
      </c>
      <c r="AL38" s="168" t="e">
        <f ca="1">INDEX('4_RatesSplit'!BG:BG,MATCH($A38,'4_RatesSplit'!$A:$A,0))</f>
        <v>#REF!</v>
      </c>
      <c r="AM38" s="168" t="e">
        <f ca="1">INDEX('4_RatesSplit'!BH:BH,MATCH($A38,'4_RatesSplit'!$A:$A,0))</f>
        <v>#REF!</v>
      </c>
      <c r="AN38" s="198" t="e">
        <f ca="1">INDEX('4_RatesSplit'!BI:BI,MATCH($A38,'4_RatesSplit'!$A:$A,0))</f>
        <v>#REF!</v>
      </c>
      <c r="AO38" s="114"/>
      <c r="AP38" s="167" t="e">
        <f t="shared" ca="1" si="78"/>
        <v>#REF!</v>
      </c>
      <c r="AQ38" s="167" t="e">
        <f t="shared" ca="1" si="79"/>
        <v>#REF!</v>
      </c>
      <c r="AR38" s="167" t="e">
        <f t="shared" ca="1" si="80"/>
        <v>#REF!</v>
      </c>
      <c r="AS38" s="167" t="e">
        <f t="shared" ca="1" si="81"/>
        <v>#REF!</v>
      </c>
      <c r="AT38" s="167" t="e">
        <f t="shared" ca="1" si="82"/>
        <v>#REF!</v>
      </c>
      <c r="AU38" s="167" t="e">
        <f t="shared" ca="1" si="83"/>
        <v>#REF!</v>
      </c>
      <c r="AV38" s="167" t="e">
        <f t="shared" ca="1" si="84"/>
        <v>#REF!</v>
      </c>
      <c r="AW38" s="167" t="e">
        <f t="shared" ca="1" si="85"/>
        <v>#REF!</v>
      </c>
      <c r="AX38" s="167" t="e">
        <f t="shared" ca="1" si="86"/>
        <v>#REF!</v>
      </c>
      <c r="AY38" s="167" t="e">
        <f t="shared" ca="1" si="87"/>
        <v>#REF!</v>
      </c>
      <c r="AZ38" s="167" t="e">
        <f t="shared" ca="1" si="88"/>
        <v>#REF!</v>
      </c>
      <c r="BA38" s="167" t="e">
        <f t="shared" ca="1" si="89"/>
        <v>#REF!</v>
      </c>
      <c r="BB38" s="167" t="e">
        <f t="shared" ca="1" si="90"/>
        <v>#REF!</v>
      </c>
      <c r="BC38" s="167" t="e">
        <f t="shared" ca="1" si="91"/>
        <v>#REF!</v>
      </c>
      <c r="BD38" s="167" t="e">
        <f t="shared" ca="1" si="92"/>
        <v>#REF!</v>
      </c>
      <c r="BE38" s="167" t="e">
        <f t="shared" ca="1" si="93"/>
        <v>#REF!</v>
      </c>
      <c r="BF38" s="18"/>
      <c r="BG38" s="168">
        <f>INDEX('2_Needs'!$F:$F,MATCH($A38,'2_Needs'!$A:$A,0))</f>
        <v>3.8720639004280865E-3</v>
      </c>
      <c r="BH38" s="114"/>
      <c r="BI38" s="167">
        <f t="shared" ref="BI38:BX38" si="184">IF(BI$3="reset",$BG38*BI$6,BH38*(1+$C$4))</f>
        <v>0</v>
      </c>
      <c r="BJ38" s="167">
        <f t="shared" si="184"/>
        <v>0</v>
      </c>
      <c r="BK38" s="167">
        <f t="shared" si="184"/>
        <v>0</v>
      </c>
      <c r="BL38" s="167">
        <f t="shared" si="184"/>
        <v>0</v>
      </c>
      <c r="BM38" s="167">
        <f t="shared" si="184"/>
        <v>0</v>
      </c>
      <c r="BN38" s="167">
        <f t="shared" si="184"/>
        <v>0</v>
      </c>
      <c r="BO38" s="167">
        <f t="shared" si="184"/>
        <v>0</v>
      </c>
      <c r="BP38" s="167">
        <f t="shared" si="184"/>
        <v>0</v>
      </c>
      <c r="BQ38" s="167">
        <f t="shared" si="184"/>
        <v>0</v>
      </c>
      <c r="BR38" s="167">
        <f t="shared" si="184"/>
        <v>0</v>
      </c>
      <c r="BS38" s="167">
        <f t="shared" si="184"/>
        <v>0</v>
      </c>
      <c r="BT38" s="167">
        <f t="shared" si="184"/>
        <v>0</v>
      </c>
      <c r="BU38" s="167">
        <f t="shared" si="184"/>
        <v>0</v>
      </c>
      <c r="BV38" s="167">
        <f t="shared" si="184"/>
        <v>0</v>
      </c>
      <c r="BW38" s="167">
        <f t="shared" si="184"/>
        <v>0</v>
      </c>
      <c r="BX38" s="167">
        <f t="shared" si="184"/>
        <v>0</v>
      </c>
      <c r="BZ38" s="167" t="e">
        <f t="shared" ca="1" si="7"/>
        <v>#REF!</v>
      </c>
      <c r="CA38" s="167" t="e">
        <f t="shared" ca="1" si="8"/>
        <v>#REF!</v>
      </c>
      <c r="CB38" s="167" t="e">
        <f t="shared" ca="1" si="9"/>
        <v>#REF!</v>
      </c>
      <c r="CC38" s="167" t="e">
        <f t="shared" ca="1" si="10"/>
        <v>#REF!</v>
      </c>
      <c r="CD38" s="167" t="e">
        <f t="shared" ca="1" si="11"/>
        <v>#REF!</v>
      </c>
      <c r="CE38" s="167" t="e">
        <f t="shared" ca="1" si="12"/>
        <v>#REF!</v>
      </c>
      <c r="CF38" s="167" t="e">
        <f t="shared" ca="1" si="13"/>
        <v>#REF!</v>
      </c>
      <c r="CG38" s="167" t="e">
        <f t="shared" ca="1" si="14"/>
        <v>#REF!</v>
      </c>
      <c r="CH38" s="167" t="e">
        <f t="shared" ca="1" si="15"/>
        <v>#REF!</v>
      </c>
      <c r="CI38" s="167" t="e">
        <f t="shared" ca="1" si="16"/>
        <v>#REF!</v>
      </c>
      <c r="CJ38" s="167" t="e">
        <f t="shared" ca="1" si="17"/>
        <v>#REF!</v>
      </c>
      <c r="CK38" s="167" t="e">
        <f t="shared" ca="1" si="18"/>
        <v>#REF!</v>
      </c>
      <c r="CL38" s="167" t="e">
        <f t="shared" ca="1" si="19"/>
        <v>#REF!</v>
      </c>
      <c r="CM38" s="167" t="e">
        <f t="shared" ca="1" si="20"/>
        <v>#REF!</v>
      </c>
      <c r="CN38" s="167" t="e">
        <f t="shared" ca="1" si="21"/>
        <v>#REF!</v>
      </c>
      <c r="CO38" s="167" t="e">
        <f t="shared" ca="1" si="22"/>
        <v>#REF!</v>
      </c>
      <c r="CQ38" s="167" t="e">
        <f t="shared" ca="1" si="23"/>
        <v>#REF!</v>
      </c>
      <c r="CR38" s="167" t="e">
        <f t="shared" ca="1" si="24"/>
        <v>#REF!</v>
      </c>
      <c r="CS38" s="167" t="e">
        <f t="shared" ca="1" si="25"/>
        <v>#REF!</v>
      </c>
      <c r="CT38" s="167" t="e">
        <f t="shared" ca="1" si="26"/>
        <v>#REF!</v>
      </c>
      <c r="CU38" s="167" t="e">
        <f t="shared" ca="1" si="27"/>
        <v>#REF!</v>
      </c>
      <c r="CV38" s="167" t="e">
        <f t="shared" ca="1" si="28"/>
        <v>#REF!</v>
      </c>
      <c r="CW38" s="167" t="e">
        <f t="shared" ca="1" si="29"/>
        <v>#REF!</v>
      </c>
      <c r="CX38" s="167" t="e">
        <f t="shared" ca="1" si="30"/>
        <v>#REF!</v>
      </c>
      <c r="CY38" s="167" t="e">
        <f t="shared" ca="1" si="31"/>
        <v>#REF!</v>
      </c>
      <c r="CZ38" s="167" t="e">
        <f t="shared" ca="1" si="32"/>
        <v>#REF!</v>
      </c>
      <c r="DA38" s="167" t="e">
        <f t="shared" ca="1" si="33"/>
        <v>#REF!</v>
      </c>
      <c r="DB38" s="167" t="e">
        <f t="shared" ca="1" si="34"/>
        <v>#REF!</v>
      </c>
      <c r="DC38" s="167" t="e">
        <f t="shared" ca="1" si="35"/>
        <v>#REF!</v>
      </c>
      <c r="DD38" s="167" t="e">
        <f t="shared" ca="1" si="36"/>
        <v>#REF!</v>
      </c>
      <c r="DE38" s="167" t="e">
        <f t="shared" ca="1" si="37"/>
        <v>#REF!</v>
      </c>
      <c r="DF38" s="167" t="e">
        <f t="shared" ca="1" si="38"/>
        <v>#REF!</v>
      </c>
      <c r="DH38" s="167">
        <f t="shared" si="39"/>
        <v>0</v>
      </c>
      <c r="DI38" s="167">
        <f t="shared" si="40"/>
        <v>0</v>
      </c>
      <c r="DJ38" s="167">
        <f t="shared" si="41"/>
        <v>0</v>
      </c>
      <c r="DK38" s="167">
        <f t="shared" si="42"/>
        <v>0</v>
      </c>
      <c r="DL38" s="167">
        <f t="shared" si="43"/>
        <v>0</v>
      </c>
      <c r="DM38" s="167">
        <f t="shared" si="44"/>
        <v>0</v>
      </c>
      <c r="DN38" s="167">
        <f t="shared" si="45"/>
        <v>0</v>
      </c>
      <c r="DO38" s="167">
        <f t="shared" si="46"/>
        <v>0</v>
      </c>
      <c r="DP38" s="167">
        <f t="shared" si="47"/>
        <v>0</v>
      </c>
      <c r="DQ38" s="167">
        <f t="shared" si="48"/>
        <v>0</v>
      </c>
      <c r="DR38" s="167">
        <f t="shared" si="49"/>
        <v>0</v>
      </c>
      <c r="DS38" s="167">
        <f t="shared" si="50"/>
        <v>0</v>
      </c>
      <c r="DT38" s="167">
        <f t="shared" si="51"/>
        <v>0</v>
      </c>
      <c r="DU38" s="167">
        <f t="shared" si="52"/>
        <v>0</v>
      </c>
      <c r="DV38" s="167">
        <f t="shared" si="53"/>
        <v>0</v>
      </c>
      <c r="DW38" s="167">
        <f t="shared" si="54"/>
        <v>0</v>
      </c>
      <c r="DY38" s="167" t="e">
        <f t="shared" ca="1" si="95"/>
        <v>#REF!</v>
      </c>
      <c r="DZ38" s="167" t="e">
        <f t="shared" ca="1" si="96"/>
        <v>#REF!</v>
      </c>
      <c r="EA38" s="167" t="e">
        <f t="shared" ca="1" si="97"/>
        <v>#REF!</v>
      </c>
      <c r="EB38" s="167" t="e">
        <f t="shared" ca="1" si="98"/>
        <v>#REF!</v>
      </c>
      <c r="EC38" s="167" t="e">
        <f t="shared" ca="1" si="99"/>
        <v>#REF!</v>
      </c>
      <c r="ED38" s="167" t="e">
        <f t="shared" ca="1" si="100"/>
        <v>#REF!</v>
      </c>
      <c r="EE38" s="167" t="e">
        <f t="shared" ca="1" si="101"/>
        <v>#REF!</v>
      </c>
      <c r="EF38" s="167" t="e">
        <f t="shared" ca="1" si="102"/>
        <v>#REF!</v>
      </c>
      <c r="EG38" s="167" t="e">
        <f t="shared" ca="1" si="103"/>
        <v>#REF!</v>
      </c>
      <c r="EH38" s="167" t="e">
        <f t="shared" ca="1" si="104"/>
        <v>#REF!</v>
      </c>
      <c r="EI38" s="167" t="e">
        <f t="shared" ca="1" si="105"/>
        <v>#REF!</v>
      </c>
      <c r="EJ38" s="167" t="e">
        <f t="shared" ca="1" si="106"/>
        <v>#REF!</v>
      </c>
      <c r="EK38" s="167" t="e">
        <f t="shared" ca="1" si="107"/>
        <v>#REF!</v>
      </c>
      <c r="EL38" s="167" t="e">
        <f t="shared" ca="1" si="108"/>
        <v>#REF!</v>
      </c>
      <c r="EM38" s="167" t="e">
        <f t="shared" ca="1" si="109"/>
        <v>#REF!</v>
      </c>
      <c r="EN38" s="167" t="e">
        <f t="shared" ca="1" si="110"/>
        <v>#REF!</v>
      </c>
      <c r="EP38" s="167">
        <f t="shared" si="111"/>
        <v>0</v>
      </c>
      <c r="EQ38" s="167">
        <f t="shared" si="112"/>
        <v>0</v>
      </c>
      <c r="ER38" s="167">
        <f t="shared" si="113"/>
        <v>0</v>
      </c>
      <c r="ES38" s="167">
        <f t="shared" si="114"/>
        <v>0</v>
      </c>
      <c r="ET38" s="167">
        <f t="shared" si="115"/>
        <v>0</v>
      </c>
      <c r="EU38" s="167">
        <f t="shared" si="116"/>
        <v>0</v>
      </c>
      <c r="EV38" s="167">
        <f t="shared" si="117"/>
        <v>0</v>
      </c>
      <c r="EW38" s="167">
        <f t="shared" si="118"/>
        <v>0</v>
      </c>
      <c r="EX38" s="167">
        <f t="shared" si="119"/>
        <v>0</v>
      </c>
      <c r="EY38" s="167">
        <f t="shared" si="120"/>
        <v>0</v>
      </c>
      <c r="EZ38" s="167">
        <f t="shared" si="121"/>
        <v>0</v>
      </c>
      <c r="FA38" s="167">
        <f t="shared" si="122"/>
        <v>0</v>
      </c>
      <c r="FB38" s="167">
        <f t="shared" si="123"/>
        <v>0</v>
      </c>
      <c r="FC38" s="167">
        <f t="shared" si="124"/>
        <v>0</v>
      </c>
      <c r="FD38" s="167">
        <f t="shared" si="125"/>
        <v>0</v>
      </c>
      <c r="FE38" s="167">
        <f t="shared" si="126"/>
        <v>0</v>
      </c>
      <c r="FG38" s="167">
        <f t="shared" si="127"/>
        <v>0</v>
      </c>
      <c r="FH38" s="167">
        <f t="shared" si="128"/>
        <v>0</v>
      </c>
      <c r="FI38" s="167">
        <f t="shared" si="129"/>
        <v>0</v>
      </c>
      <c r="FJ38" s="167">
        <f t="shared" si="130"/>
        <v>0</v>
      </c>
      <c r="FK38" s="167">
        <f t="shared" si="131"/>
        <v>0</v>
      </c>
      <c r="FL38" s="167">
        <f t="shared" si="132"/>
        <v>0</v>
      </c>
      <c r="FM38" s="167">
        <f t="shared" si="133"/>
        <v>0</v>
      </c>
      <c r="FN38" s="167">
        <f t="shared" si="134"/>
        <v>0</v>
      </c>
      <c r="FO38" s="167">
        <f t="shared" si="135"/>
        <v>0</v>
      </c>
      <c r="FP38" s="167">
        <f t="shared" si="136"/>
        <v>0</v>
      </c>
      <c r="FQ38" s="167">
        <f t="shared" si="137"/>
        <v>0</v>
      </c>
      <c r="FR38" s="167">
        <f t="shared" si="138"/>
        <v>0</v>
      </c>
      <c r="FS38" s="167">
        <f t="shared" si="139"/>
        <v>0</v>
      </c>
      <c r="FT38" s="167">
        <f t="shared" si="140"/>
        <v>0</v>
      </c>
      <c r="FU38" s="167">
        <f t="shared" si="141"/>
        <v>0</v>
      </c>
      <c r="FV38" s="167">
        <f t="shared" si="142"/>
        <v>0</v>
      </c>
      <c r="FX38" s="167">
        <f t="shared" si="143"/>
        <v>0</v>
      </c>
      <c r="FY38" s="167">
        <f t="shared" si="144"/>
        <v>0</v>
      </c>
      <c r="FZ38" s="167">
        <f t="shared" si="145"/>
        <v>0</v>
      </c>
      <c r="GA38" s="167">
        <f t="shared" si="146"/>
        <v>0</v>
      </c>
      <c r="GB38" s="167">
        <f t="shared" si="147"/>
        <v>0</v>
      </c>
      <c r="GC38" s="167">
        <f t="shared" si="148"/>
        <v>0</v>
      </c>
      <c r="GD38" s="167">
        <f t="shared" si="149"/>
        <v>0</v>
      </c>
      <c r="GE38" s="167">
        <f t="shared" si="150"/>
        <v>0</v>
      </c>
      <c r="GF38" s="167">
        <f t="shared" si="151"/>
        <v>0</v>
      </c>
      <c r="GG38" s="167">
        <f t="shared" si="152"/>
        <v>0</v>
      </c>
      <c r="GH38" s="167">
        <f t="shared" si="153"/>
        <v>0</v>
      </c>
      <c r="GI38" s="167">
        <f t="shared" si="154"/>
        <v>0</v>
      </c>
      <c r="GJ38" s="167">
        <f t="shared" si="155"/>
        <v>0</v>
      </c>
      <c r="GK38" s="167">
        <f t="shared" si="156"/>
        <v>0</v>
      </c>
      <c r="GL38" s="167">
        <f t="shared" si="157"/>
        <v>0</v>
      </c>
      <c r="GM38" s="167">
        <f t="shared" si="158"/>
        <v>0</v>
      </c>
      <c r="GO38" s="167" t="e">
        <f t="shared" ca="1" si="159"/>
        <v>#REF!</v>
      </c>
      <c r="GP38" s="167" t="e">
        <f t="shared" ca="1" si="159"/>
        <v>#REF!</v>
      </c>
      <c r="GQ38" s="167" t="e">
        <f t="shared" ca="1" si="159"/>
        <v>#REF!</v>
      </c>
      <c r="GR38" s="167" t="e">
        <f t="shared" ca="1" si="159"/>
        <v>#REF!</v>
      </c>
      <c r="GS38" s="167" t="e">
        <f t="shared" ca="1" si="159"/>
        <v>#REF!</v>
      </c>
      <c r="GT38" s="167" t="e">
        <f t="shared" ca="1" si="159"/>
        <v>#REF!</v>
      </c>
      <c r="GU38" s="167" t="e">
        <f t="shared" ca="1" si="159"/>
        <v>#REF!</v>
      </c>
      <c r="GV38" s="167" t="e">
        <f t="shared" ca="1" si="159"/>
        <v>#REF!</v>
      </c>
      <c r="GW38" s="167" t="e">
        <f t="shared" ca="1" si="159"/>
        <v>#REF!</v>
      </c>
      <c r="GX38" s="167" t="e">
        <f t="shared" ca="1" si="159"/>
        <v>#REF!</v>
      </c>
      <c r="GY38" s="167" t="e">
        <f t="shared" ca="1" si="159"/>
        <v>#REF!</v>
      </c>
      <c r="GZ38" s="167" t="e">
        <f t="shared" ca="1" si="159"/>
        <v>#REF!</v>
      </c>
      <c r="HA38" s="167" t="e">
        <f t="shared" ca="1" si="159"/>
        <v>#REF!</v>
      </c>
      <c r="HB38" s="167" t="e">
        <f t="shared" ca="1" si="159"/>
        <v>#REF!</v>
      </c>
      <c r="HC38" s="167" t="e">
        <f t="shared" ca="1" si="159"/>
        <v>#REF!</v>
      </c>
      <c r="HD38" s="167" t="e">
        <f t="shared" ca="1" si="159"/>
        <v>#REF!</v>
      </c>
      <c r="HF38" s="167" t="e">
        <f t="shared" ca="1" si="60"/>
        <v>#REF!</v>
      </c>
      <c r="HG38" s="167" t="e">
        <f t="shared" ca="1" si="61"/>
        <v>#REF!</v>
      </c>
      <c r="HH38" s="167" t="e">
        <f t="shared" ca="1" si="62"/>
        <v>#REF!</v>
      </c>
      <c r="HI38" s="167" t="e">
        <f t="shared" ca="1" si="63"/>
        <v>#REF!</v>
      </c>
      <c r="HJ38" s="167" t="e">
        <f t="shared" ca="1" si="64"/>
        <v>#REF!</v>
      </c>
      <c r="HK38" s="167" t="e">
        <f t="shared" ca="1" si="65"/>
        <v>#REF!</v>
      </c>
      <c r="HL38" s="167" t="e">
        <f t="shared" ca="1" si="66"/>
        <v>#REF!</v>
      </c>
      <c r="HM38" s="167" t="e">
        <f t="shared" ca="1" si="67"/>
        <v>#REF!</v>
      </c>
      <c r="HN38" s="167" t="e">
        <f t="shared" ca="1" si="68"/>
        <v>#REF!</v>
      </c>
      <c r="HO38" s="167" t="e">
        <f t="shared" ca="1" si="69"/>
        <v>#REF!</v>
      </c>
      <c r="HP38" s="167" t="e">
        <f t="shared" ca="1" si="70"/>
        <v>#REF!</v>
      </c>
      <c r="HQ38" s="167" t="e">
        <f t="shared" ca="1" si="71"/>
        <v>#REF!</v>
      </c>
      <c r="HR38" s="167" t="e">
        <f t="shared" ca="1" si="72"/>
        <v>#REF!</v>
      </c>
      <c r="HS38" s="167" t="e">
        <f t="shared" ca="1" si="73"/>
        <v>#REF!</v>
      </c>
      <c r="HT38" s="167" t="e">
        <f t="shared" ca="1" si="74"/>
        <v>#REF!</v>
      </c>
      <c r="HU38" s="167" t="e">
        <f t="shared" ca="1" si="75"/>
        <v>#REF!</v>
      </c>
      <c r="HW38" s="167" t="e">
        <f t="shared" ca="1" si="76"/>
        <v>#REF!</v>
      </c>
      <c r="HX38" s="167">
        <f t="shared" si="77"/>
        <v>0</v>
      </c>
      <c r="HY38" s="167" t="e">
        <f t="shared" ca="1" si="160"/>
        <v>#REF!</v>
      </c>
      <c r="HZ38" s="219" t="e">
        <f t="shared" ca="1" si="161"/>
        <v>#REF!</v>
      </c>
    </row>
    <row r="39" spans="1:234" s="48" customFormat="1">
      <c r="A39" s="3" t="s">
        <v>74</v>
      </c>
      <c r="B39" s="202" t="str">
        <f>INDEX('Ref1'!$E:$E,MATCH(A39,'Ref1'!$A:$A,0))</f>
        <v>Bolsover</v>
      </c>
      <c r="C39" s="42" t="str">
        <f>INDEX(Data1!B:B,MATCH(A39,Data1!A:A,0))</f>
        <v>SD</v>
      </c>
      <c r="D39" s="253" t="str">
        <f>INDEX(Data1!C:C,MATCH(A39,Data1!A:A,0))</f>
        <v>EM</v>
      </c>
      <c r="E39" s="200" t="str">
        <f>IF($C$6="No","No",IF(COUNTIF(Inputs!$K$359:$K$398,$A39)&gt;0,"Yes","No"))</f>
        <v>No</v>
      </c>
      <c r="F39" s="404"/>
      <c r="G39" s="62">
        <f>INDEX('4_RatesSplit'!K:K,MATCH($A39,'4_RatesSplit'!$A:$A,0))</f>
        <v>0</v>
      </c>
      <c r="H39" s="171">
        <f>INDEX('4_RatesSplit'!L:L,MATCH($A39,'4_RatesSplit'!$A:$A,0))</f>
        <v>0</v>
      </c>
      <c r="I39" s="167">
        <f>INDEX('4_RatesSplit'!M:M,MATCH($A39,'4_RatesSplit'!$A:$A,0))</f>
        <v>0</v>
      </c>
      <c r="J39" s="167">
        <f>INDEX('4_RatesSplit'!N:N,MATCH($A39,'4_RatesSplit'!$A:$A,0))</f>
        <v>0</v>
      </c>
      <c r="K39" s="167">
        <f>INDEX('4_RatesSplit'!O:O,MATCH($A39,'4_RatesSplit'!$A:$A,0))</f>
        <v>0</v>
      </c>
      <c r="L39" s="167">
        <f>INDEX('4_RatesSplit'!P:P,MATCH($A39,'4_RatesSplit'!$A:$A,0))</f>
        <v>0</v>
      </c>
      <c r="M39" s="167">
        <f>INDEX('4_RatesSplit'!Q:Q,MATCH($A39,'4_RatesSplit'!$A:$A,0))</f>
        <v>0</v>
      </c>
      <c r="N39" s="167">
        <f>INDEX('4_RatesSplit'!R:R,MATCH($A39,'4_RatesSplit'!$A:$A,0))</f>
        <v>0</v>
      </c>
      <c r="O39" s="167">
        <f>INDEX('4_RatesSplit'!S:S,MATCH($A39,'4_RatesSplit'!$A:$A,0))</f>
        <v>0</v>
      </c>
      <c r="P39" s="167">
        <f>INDEX('4_RatesSplit'!T:T,MATCH($A39,'4_RatesSplit'!$A:$A,0))</f>
        <v>0</v>
      </c>
      <c r="Q39" s="167">
        <f>INDEX('4_RatesSplit'!U:U,MATCH($A39,'4_RatesSplit'!$A:$A,0))</f>
        <v>0</v>
      </c>
      <c r="R39" s="167">
        <f>INDEX('4_RatesSplit'!V:V,MATCH($A39,'4_RatesSplit'!$A:$A,0))</f>
        <v>0</v>
      </c>
      <c r="S39" s="167">
        <f>INDEX('4_RatesSplit'!W:W,MATCH($A39,'4_RatesSplit'!$A:$A,0))</f>
        <v>0</v>
      </c>
      <c r="T39" s="167">
        <f>INDEX('4_RatesSplit'!X:X,MATCH($A39,'4_RatesSplit'!$A:$A,0))</f>
        <v>0</v>
      </c>
      <c r="U39" s="167">
        <f>INDEX('4_RatesSplit'!Y:Y,MATCH($A39,'4_RatesSplit'!$A:$A,0))</f>
        <v>0</v>
      </c>
      <c r="V39" s="167">
        <f>INDEX('4_RatesSplit'!Z:Z,MATCH($A39,'4_RatesSplit'!$A:$A,0))</f>
        <v>0</v>
      </c>
      <c r="W39" s="167">
        <f>INDEX('4_RatesSplit'!AA:AA,MATCH($A39,'4_RatesSplit'!$A:$A,0))</f>
        <v>0</v>
      </c>
      <c r="X39" s="18"/>
      <c r="Y39" s="168" t="e">
        <f ca="1">INDEX('4_RatesSplit'!AT:AT,MATCH($A39,'4_RatesSplit'!$A:$A,0))</f>
        <v>#REF!</v>
      </c>
      <c r="Z39" s="168" t="e">
        <f ca="1">INDEX('4_RatesSplit'!AU:AU,MATCH($A39,'4_RatesSplit'!$A:$A,0))</f>
        <v>#REF!</v>
      </c>
      <c r="AA39" s="168" t="e">
        <f ca="1">INDEX('4_RatesSplit'!AV:AV,MATCH($A39,'4_RatesSplit'!$A:$A,0))</f>
        <v>#REF!</v>
      </c>
      <c r="AB39" s="168" t="e">
        <f ca="1">INDEX('4_RatesSplit'!AW:AW,MATCH($A39,'4_RatesSplit'!$A:$A,0))</f>
        <v>#REF!</v>
      </c>
      <c r="AC39" s="168" t="e">
        <f ca="1">INDEX('4_RatesSplit'!AX:AX,MATCH($A39,'4_RatesSplit'!$A:$A,0))</f>
        <v>#REF!</v>
      </c>
      <c r="AD39" s="168" t="e">
        <f ca="1">INDEX('4_RatesSplit'!AY:AY,MATCH($A39,'4_RatesSplit'!$A:$A,0))</f>
        <v>#REF!</v>
      </c>
      <c r="AE39" s="168" t="e">
        <f ca="1">INDEX('4_RatesSplit'!AZ:AZ,MATCH($A39,'4_RatesSplit'!$A:$A,0))</f>
        <v>#REF!</v>
      </c>
      <c r="AF39" s="168" t="e">
        <f ca="1">INDEX('4_RatesSplit'!BA:BA,MATCH($A39,'4_RatesSplit'!$A:$A,0))</f>
        <v>#REF!</v>
      </c>
      <c r="AG39" s="168" t="e">
        <f ca="1">INDEX('4_RatesSplit'!BB:BB,MATCH($A39,'4_RatesSplit'!$A:$A,0))</f>
        <v>#REF!</v>
      </c>
      <c r="AH39" s="168" t="e">
        <f ca="1">INDEX('4_RatesSplit'!BC:BC,MATCH($A39,'4_RatesSplit'!$A:$A,0))</f>
        <v>#REF!</v>
      </c>
      <c r="AI39" s="168" t="e">
        <f ca="1">INDEX('4_RatesSplit'!BD:BD,MATCH($A39,'4_RatesSplit'!$A:$A,0))</f>
        <v>#REF!</v>
      </c>
      <c r="AJ39" s="168" t="e">
        <f ca="1">INDEX('4_RatesSplit'!BE:BE,MATCH($A39,'4_RatesSplit'!$A:$A,0))</f>
        <v>#REF!</v>
      </c>
      <c r="AK39" s="168" t="e">
        <f ca="1">INDEX('4_RatesSplit'!BF:BF,MATCH($A39,'4_RatesSplit'!$A:$A,0))</f>
        <v>#REF!</v>
      </c>
      <c r="AL39" s="168" t="e">
        <f ca="1">INDEX('4_RatesSplit'!BG:BG,MATCH($A39,'4_RatesSplit'!$A:$A,0))</f>
        <v>#REF!</v>
      </c>
      <c r="AM39" s="168" t="e">
        <f ca="1">INDEX('4_RatesSplit'!BH:BH,MATCH($A39,'4_RatesSplit'!$A:$A,0))</f>
        <v>#REF!</v>
      </c>
      <c r="AN39" s="198" t="e">
        <f ca="1">INDEX('4_RatesSplit'!BI:BI,MATCH($A39,'4_RatesSplit'!$A:$A,0))</f>
        <v>#REF!</v>
      </c>
      <c r="AO39" s="114"/>
      <c r="AP39" s="167" t="e">
        <f t="shared" ca="1" si="78"/>
        <v>#REF!</v>
      </c>
      <c r="AQ39" s="167" t="e">
        <f t="shared" ca="1" si="79"/>
        <v>#REF!</v>
      </c>
      <c r="AR39" s="167" t="e">
        <f t="shared" ca="1" si="80"/>
        <v>#REF!</v>
      </c>
      <c r="AS39" s="167" t="e">
        <f t="shared" ca="1" si="81"/>
        <v>#REF!</v>
      </c>
      <c r="AT39" s="167" t="e">
        <f t="shared" ca="1" si="82"/>
        <v>#REF!</v>
      </c>
      <c r="AU39" s="167" t="e">
        <f t="shared" ca="1" si="83"/>
        <v>#REF!</v>
      </c>
      <c r="AV39" s="167" t="e">
        <f t="shared" ca="1" si="84"/>
        <v>#REF!</v>
      </c>
      <c r="AW39" s="167" t="e">
        <f t="shared" ca="1" si="85"/>
        <v>#REF!</v>
      </c>
      <c r="AX39" s="167" t="e">
        <f t="shared" ca="1" si="86"/>
        <v>#REF!</v>
      </c>
      <c r="AY39" s="167" t="e">
        <f t="shared" ca="1" si="87"/>
        <v>#REF!</v>
      </c>
      <c r="AZ39" s="167" t="e">
        <f t="shared" ca="1" si="88"/>
        <v>#REF!</v>
      </c>
      <c r="BA39" s="167" t="e">
        <f t="shared" ca="1" si="89"/>
        <v>#REF!</v>
      </c>
      <c r="BB39" s="167" t="e">
        <f t="shared" ca="1" si="90"/>
        <v>#REF!</v>
      </c>
      <c r="BC39" s="167" t="e">
        <f t="shared" ca="1" si="91"/>
        <v>#REF!</v>
      </c>
      <c r="BD39" s="167" t="e">
        <f t="shared" ca="1" si="92"/>
        <v>#REF!</v>
      </c>
      <c r="BE39" s="167" t="e">
        <f t="shared" ca="1" si="93"/>
        <v>#REF!</v>
      </c>
      <c r="BF39" s="18"/>
      <c r="BG39" s="168">
        <f>INDEX('2_Needs'!$F:$F,MATCH($A39,'2_Needs'!$A:$A,0))</f>
        <v>2.3456891264045978E-4</v>
      </c>
      <c r="BH39" s="114"/>
      <c r="BI39" s="167">
        <f t="shared" ref="BI39:BX39" si="185">IF(BI$3="reset",$BG39*BI$6,BH39*(1+$C$4))</f>
        <v>0</v>
      </c>
      <c r="BJ39" s="167">
        <f t="shared" si="185"/>
        <v>0</v>
      </c>
      <c r="BK39" s="167">
        <f t="shared" si="185"/>
        <v>0</v>
      </c>
      <c r="BL39" s="167">
        <f t="shared" si="185"/>
        <v>0</v>
      </c>
      <c r="BM39" s="167">
        <f t="shared" si="185"/>
        <v>0</v>
      </c>
      <c r="BN39" s="167">
        <f t="shared" si="185"/>
        <v>0</v>
      </c>
      <c r="BO39" s="167">
        <f t="shared" si="185"/>
        <v>0</v>
      </c>
      <c r="BP39" s="167">
        <f t="shared" si="185"/>
        <v>0</v>
      </c>
      <c r="BQ39" s="167">
        <f t="shared" si="185"/>
        <v>0</v>
      </c>
      <c r="BR39" s="167">
        <f t="shared" si="185"/>
        <v>0</v>
      </c>
      <c r="BS39" s="167">
        <f t="shared" si="185"/>
        <v>0</v>
      </c>
      <c r="BT39" s="167">
        <f t="shared" si="185"/>
        <v>0</v>
      </c>
      <c r="BU39" s="167">
        <f t="shared" si="185"/>
        <v>0</v>
      </c>
      <c r="BV39" s="167">
        <f t="shared" si="185"/>
        <v>0</v>
      </c>
      <c r="BW39" s="167">
        <f t="shared" si="185"/>
        <v>0</v>
      </c>
      <c r="BX39" s="167">
        <f t="shared" si="185"/>
        <v>0</v>
      </c>
      <c r="BZ39" s="167" t="e">
        <f t="shared" ca="1" si="7"/>
        <v>#REF!</v>
      </c>
      <c r="CA39" s="167" t="e">
        <f t="shared" ca="1" si="8"/>
        <v>#REF!</v>
      </c>
      <c r="CB39" s="167" t="e">
        <f t="shared" ca="1" si="9"/>
        <v>#REF!</v>
      </c>
      <c r="CC39" s="167" t="e">
        <f t="shared" ca="1" si="10"/>
        <v>#REF!</v>
      </c>
      <c r="CD39" s="167" t="e">
        <f t="shared" ca="1" si="11"/>
        <v>#REF!</v>
      </c>
      <c r="CE39" s="167" t="e">
        <f t="shared" ca="1" si="12"/>
        <v>#REF!</v>
      </c>
      <c r="CF39" s="167" t="e">
        <f t="shared" ca="1" si="13"/>
        <v>#REF!</v>
      </c>
      <c r="CG39" s="167" t="e">
        <f t="shared" ca="1" si="14"/>
        <v>#REF!</v>
      </c>
      <c r="CH39" s="167" t="e">
        <f t="shared" ca="1" si="15"/>
        <v>#REF!</v>
      </c>
      <c r="CI39" s="167" t="e">
        <f t="shared" ca="1" si="16"/>
        <v>#REF!</v>
      </c>
      <c r="CJ39" s="167" t="e">
        <f t="shared" ca="1" si="17"/>
        <v>#REF!</v>
      </c>
      <c r="CK39" s="167" t="e">
        <f t="shared" ca="1" si="18"/>
        <v>#REF!</v>
      </c>
      <c r="CL39" s="167" t="e">
        <f t="shared" ca="1" si="19"/>
        <v>#REF!</v>
      </c>
      <c r="CM39" s="167" t="e">
        <f t="shared" ca="1" si="20"/>
        <v>#REF!</v>
      </c>
      <c r="CN39" s="167" t="e">
        <f t="shared" ca="1" si="21"/>
        <v>#REF!</v>
      </c>
      <c r="CO39" s="167" t="e">
        <f t="shared" ca="1" si="22"/>
        <v>#REF!</v>
      </c>
      <c r="CQ39" s="167" t="e">
        <f t="shared" ca="1" si="23"/>
        <v>#REF!</v>
      </c>
      <c r="CR39" s="167" t="e">
        <f t="shared" ca="1" si="24"/>
        <v>#REF!</v>
      </c>
      <c r="CS39" s="167" t="e">
        <f t="shared" ca="1" si="25"/>
        <v>#REF!</v>
      </c>
      <c r="CT39" s="167" t="e">
        <f t="shared" ca="1" si="26"/>
        <v>#REF!</v>
      </c>
      <c r="CU39" s="167" t="e">
        <f t="shared" ca="1" si="27"/>
        <v>#REF!</v>
      </c>
      <c r="CV39" s="167" t="e">
        <f t="shared" ca="1" si="28"/>
        <v>#REF!</v>
      </c>
      <c r="CW39" s="167" t="e">
        <f t="shared" ca="1" si="29"/>
        <v>#REF!</v>
      </c>
      <c r="CX39" s="167" t="e">
        <f t="shared" ca="1" si="30"/>
        <v>#REF!</v>
      </c>
      <c r="CY39" s="167" t="e">
        <f t="shared" ca="1" si="31"/>
        <v>#REF!</v>
      </c>
      <c r="CZ39" s="167" t="e">
        <f t="shared" ca="1" si="32"/>
        <v>#REF!</v>
      </c>
      <c r="DA39" s="167" t="e">
        <f t="shared" ca="1" si="33"/>
        <v>#REF!</v>
      </c>
      <c r="DB39" s="167" t="e">
        <f t="shared" ca="1" si="34"/>
        <v>#REF!</v>
      </c>
      <c r="DC39" s="167" t="e">
        <f t="shared" ca="1" si="35"/>
        <v>#REF!</v>
      </c>
      <c r="DD39" s="167" t="e">
        <f t="shared" ca="1" si="36"/>
        <v>#REF!</v>
      </c>
      <c r="DE39" s="167" t="e">
        <f t="shared" ca="1" si="37"/>
        <v>#REF!</v>
      </c>
      <c r="DF39" s="167" t="e">
        <f t="shared" ca="1" si="38"/>
        <v>#REF!</v>
      </c>
      <c r="DH39" s="167">
        <f t="shared" si="39"/>
        <v>0</v>
      </c>
      <c r="DI39" s="167">
        <f t="shared" si="40"/>
        <v>0</v>
      </c>
      <c r="DJ39" s="167">
        <f t="shared" si="41"/>
        <v>0</v>
      </c>
      <c r="DK39" s="167">
        <f t="shared" si="42"/>
        <v>0</v>
      </c>
      <c r="DL39" s="167">
        <f t="shared" si="43"/>
        <v>0</v>
      </c>
      <c r="DM39" s="167">
        <f t="shared" si="44"/>
        <v>0</v>
      </c>
      <c r="DN39" s="167">
        <f t="shared" si="45"/>
        <v>0</v>
      </c>
      <c r="DO39" s="167">
        <f t="shared" si="46"/>
        <v>0</v>
      </c>
      <c r="DP39" s="167">
        <f t="shared" si="47"/>
        <v>0</v>
      </c>
      <c r="DQ39" s="167">
        <f t="shared" si="48"/>
        <v>0</v>
      </c>
      <c r="DR39" s="167">
        <f t="shared" si="49"/>
        <v>0</v>
      </c>
      <c r="DS39" s="167">
        <f t="shared" si="50"/>
        <v>0</v>
      </c>
      <c r="DT39" s="167">
        <f t="shared" si="51"/>
        <v>0</v>
      </c>
      <c r="DU39" s="167">
        <f t="shared" si="52"/>
        <v>0</v>
      </c>
      <c r="DV39" s="167">
        <f t="shared" si="53"/>
        <v>0</v>
      </c>
      <c r="DW39" s="167">
        <f t="shared" si="54"/>
        <v>0</v>
      </c>
      <c r="DY39" s="167" t="e">
        <f t="shared" ca="1" si="95"/>
        <v>#REF!</v>
      </c>
      <c r="DZ39" s="167" t="e">
        <f t="shared" ca="1" si="96"/>
        <v>#REF!</v>
      </c>
      <c r="EA39" s="167" t="e">
        <f t="shared" ca="1" si="97"/>
        <v>#REF!</v>
      </c>
      <c r="EB39" s="167" t="e">
        <f t="shared" ca="1" si="98"/>
        <v>#REF!</v>
      </c>
      <c r="EC39" s="167" t="e">
        <f t="shared" ca="1" si="99"/>
        <v>#REF!</v>
      </c>
      <c r="ED39" s="167" t="e">
        <f t="shared" ca="1" si="100"/>
        <v>#REF!</v>
      </c>
      <c r="EE39" s="167" t="e">
        <f t="shared" ca="1" si="101"/>
        <v>#REF!</v>
      </c>
      <c r="EF39" s="167" t="e">
        <f t="shared" ca="1" si="102"/>
        <v>#REF!</v>
      </c>
      <c r="EG39" s="167" t="e">
        <f t="shared" ca="1" si="103"/>
        <v>#REF!</v>
      </c>
      <c r="EH39" s="167" t="e">
        <f t="shared" ca="1" si="104"/>
        <v>#REF!</v>
      </c>
      <c r="EI39" s="167" t="e">
        <f t="shared" ca="1" si="105"/>
        <v>#REF!</v>
      </c>
      <c r="EJ39" s="167" t="e">
        <f t="shared" ca="1" si="106"/>
        <v>#REF!</v>
      </c>
      <c r="EK39" s="167" t="e">
        <f t="shared" ca="1" si="107"/>
        <v>#REF!</v>
      </c>
      <c r="EL39" s="167" t="e">
        <f t="shared" ca="1" si="108"/>
        <v>#REF!</v>
      </c>
      <c r="EM39" s="167" t="e">
        <f t="shared" ca="1" si="109"/>
        <v>#REF!</v>
      </c>
      <c r="EN39" s="167" t="e">
        <f t="shared" ca="1" si="110"/>
        <v>#REF!</v>
      </c>
      <c r="EP39" s="167">
        <f t="shared" si="111"/>
        <v>0</v>
      </c>
      <c r="EQ39" s="167">
        <f t="shared" si="112"/>
        <v>0</v>
      </c>
      <c r="ER39" s="167">
        <f t="shared" si="113"/>
        <v>0</v>
      </c>
      <c r="ES39" s="167">
        <f t="shared" si="114"/>
        <v>0</v>
      </c>
      <c r="ET39" s="167">
        <f t="shared" si="115"/>
        <v>0</v>
      </c>
      <c r="EU39" s="167">
        <f t="shared" si="116"/>
        <v>0</v>
      </c>
      <c r="EV39" s="167">
        <f t="shared" si="117"/>
        <v>0</v>
      </c>
      <c r="EW39" s="167">
        <f t="shared" si="118"/>
        <v>0</v>
      </c>
      <c r="EX39" s="167">
        <f t="shared" si="119"/>
        <v>0</v>
      </c>
      <c r="EY39" s="167">
        <f t="shared" si="120"/>
        <v>0</v>
      </c>
      <c r="EZ39" s="167">
        <f t="shared" si="121"/>
        <v>0</v>
      </c>
      <c r="FA39" s="167">
        <f t="shared" si="122"/>
        <v>0</v>
      </c>
      <c r="FB39" s="167">
        <f t="shared" si="123"/>
        <v>0</v>
      </c>
      <c r="FC39" s="167">
        <f t="shared" si="124"/>
        <v>0</v>
      </c>
      <c r="FD39" s="167">
        <f t="shared" si="125"/>
        <v>0</v>
      </c>
      <c r="FE39" s="167">
        <f t="shared" si="126"/>
        <v>0</v>
      </c>
      <c r="FG39" s="167">
        <f t="shared" si="127"/>
        <v>0</v>
      </c>
      <c r="FH39" s="167">
        <f t="shared" si="128"/>
        <v>0</v>
      </c>
      <c r="FI39" s="167">
        <f t="shared" si="129"/>
        <v>0</v>
      </c>
      <c r="FJ39" s="167">
        <f t="shared" si="130"/>
        <v>0</v>
      </c>
      <c r="FK39" s="167">
        <f t="shared" si="131"/>
        <v>0</v>
      </c>
      <c r="FL39" s="167">
        <f t="shared" si="132"/>
        <v>0</v>
      </c>
      <c r="FM39" s="167">
        <f t="shared" si="133"/>
        <v>0</v>
      </c>
      <c r="FN39" s="167">
        <f t="shared" si="134"/>
        <v>0</v>
      </c>
      <c r="FO39" s="167">
        <f t="shared" si="135"/>
        <v>0</v>
      </c>
      <c r="FP39" s="167">
        <f t="shared" si="136"/>
        <v>0</v>
      </c>
      <c r="FQ39" s="167">
        <f t="shared" si="137"/>
        <v>0</v>
      </c>
      <c r="FR39" s="167">
        <f t="shared" si="138"/>
        <v>0</v>
      </c>
      <c r="FS39" s="167">
        <f t="shared" si="139"/>
        <v>0</v>
      </c>
      <c r="FT39" s="167">
        <f t="shared" si="140"/>
        <v>0</v>
      </c>
      <c r="FU39" s="167">
        <f t="shared" si="141"/>
        <v>0</v>
      </c>
      <c r="FV39" s="167">
        <f t="shared" si="142"/>
        <v>0</v>
      </c>
      <c r="FX39" s="167">
        <f t="shared" si="143"/>
        <v>0</v>
      </c>
      <c r="FY39" s="167">
        <f t="shared" si="144"/>
        <v>0</v>
      </c>
      <c r="FZ39" s="167">
        <f t="shared" si="145"/>
        <v>0</v>
      </c>
      <c r="GA39" s="167">
        <f t="shared" si="146"/>
        <v>0</v>
      </c>
      <c r="GB39" s="167">
        <f t="shared" si="147"/>
        <v>0</v>
      </c>
      <c r="GC39" s="167">
        <f t="shared" si="148"/>
        <v>0</v>
      </c>
      <c r="GD39" s="167">
        <f t="shared" si="149"/>
        <v>0</v>
      </c>
      <c r="GE39" s="167">
        <f t="shared" si="150"/>
        <v>0</v>
      </c>
      <c r="GF39" s="167">
        <f t="shared" si="151"/>
        <v>0</v>
      </c>
      <c r="GG39" s="167">
        <f t="shared" si="152"/>
        <v>0</v>
      </c>
      <c r="GH39" s="167">
        <f t="shared" si="153"/>
        <v>0</v>
      </c>
      <c r="GI39" s="167">
        <f t="shared" si="154"/>
        <v>0</v>
      </c>
      <c r="GJ39" s="167">
        <f t="shared" si="155"/>
        <v>0</v>
      </c>
      <c r="GK39" s="167">
        <f t="shared" si="156"/>
        <v>0</v>
      </c>
      <c r="GL39" s="167">
        <f t="shared" si="157"/>
        <v>0</v>
      </c>
      <c r="GM39" s="167">
        <f t="shared" si="158"/>
        <v>0</v>
      </c>
      <c r="GO39" s="167" t="e">
        <f t="shared" ca="1" si="159"/>
        <v>#REF!</v>
      </c>
      <c r="GP39" s="167" t="e">
        <f t="shared" ca="1" si="159"/>
        <v>#REF!</v>
      </c>
      <c r="GQ39" s="167" t="e">
        <f t="shared" ca="1" si="159"/>
        <v>#REF!</v>
      </c>
      <c r="GR39" s="167" t="e">
        <f t="shared" ca="1" si="159"/>
        <v>#REF!</v>
      </c>
      <c r="GS39" s="167" t="e">
        <f t="shared" ca="1" si="159"/>
        <v>#REF!</v>
      </c>
      <c r="GT39" s="167" t="e">
        <f t="shared" ca="1" si="159"/>
        <v>#REF!</v>
      </c>
      <c r="GU39" s="167" t="e">
        <f t="shared" ca="1" si="159"/>
        <v>#REF!</v>
      </c>
      <c r="GV39" s="167" t="e">
        <f t="shared" ca="1" si="159"/>
        <v>#REF!</v>
      </c>
      <c r="GW39" s="167" t="e">
        <f t="shared" ca="1" si="159"/>
        <v>#REF!</v>
      </c>
      <c r="GX39" s="167" t="e">
        <f t="shared" ca="1" si="159"/>
        <v>#REF!</v>
      </c>
      <c r="GY39" s="167" t="e">
        <f t="shared" ca="1" si="159"/>
        <v>#REF!</v>
      </c>
      <c r="GZ39" s="167" t="e">
        <f t="shared" ca="1" si="159"/>
        <v>#REF!</v>
      </c>
      <c r="HA39" s="167" t="e">
        <f t="shared" ca="1" si="159"/>
        <v>#REF!</v>
      </c>
      <c r="HB39" s="167" t="e">
        <f t="shared" ca="1" si="159"/>
        <v>#REF!</v>
      </c>
      <c r="HC39" s="167" t="e">
        <f t="shared" ca="1" si="159"/>
        <v>#REF!</v>
      </c>
      <c r="HD39" s="167" t="e">
        <f t="shared" ca="1" si="159"/>
        <v>#REF!</v>
      </c>
      <c r="HF39" s="167" t="e">
        <f t="shared" ca="1" si="60"/>
        <v>#REF!</v>
      </c>
      <c r="HG39" s="167" t="e">
        <f t="shared" ca="1" si="61"/>
        <v>#REF!</v>
      </c>
      <c r="HH39" s="167" t="e">
        <f t="shared" ca="1" si="62"/>
        <v>#REF!</v>
      </c>
      <c r="HI39" s="167" t="e">
        <f t="shared" ca="1" si="63"/>
        <v>#REF!</v>
      </c>
      <c r="HJ39" s="167" t="e">
        <f t="shared" ca="1" si="64"/>
        <v>#REF!</v>
      </c>
      <c r="HK39" s="167" t="e">
        <f t="shared" ca="1" si="65"/>
        <v>#REF!</v>
      </c>
      <c r="HL39" s="167" t="e">
        <f t="shared" ca="1" si="66"/>
        <v>#REF!</v>
      </c>
      <c r="HM39" s="167" t="e">
        <f t="shared" ca="1" si="67"/>
        <v>#REF!</v>
      </c>
      <c r="HN39" s="167" t="e">
        <f t="shared" ca="1" si="68"/>
        <v>#REF!</v>
      </c>
      <c r="HO39" s="167" t="e">
        <f t="shared" ca="1" si="69"/>
        <v>#REF!</v>
      </c>
      <c r="HP39" s="167" t="e">
        <f t="shared" ca="1" si="70"/>
        <v>#REF!</v>
      </c>
      <c r="HQ39" s="167" t="e">
        <f t="shared" ca="1" si="71"/>
        <v>#REF!</v>
      </c>
      <c r="HR39" s="167" t="e">
        <f t="shared" ca="1" si="72"/>
        <v>#REF!</v>
      </c>
      <c r="HS39" s="167" t="e">
        <f t="shared" ca="1" si="73"/>
        <v>#REF!</v>
      </c>
      <c r="HT39" s="167" t="e">
        <f t="shared" ca="1" si="74"/>
        <v>#REF!</v>
      </c>
      <c r="HU39" s="167" t="e">
        <f t="shared" ca="1" si="75"/>
        <v>#REF!</v>
      </c>
      <c r="HW39" s="167" t="e">
        <f t="shared" ca="1" si="76"/>
        <v>#REF!</v>
      </c>
      <c r="HX39" s="167">
        <f t="shared" si="77"/>
        <v>0</v>
      </c>
      <c r="HY39" s="167" t="e">
        <f t="shared" ca="1" si="160"/>
        <v>#REF!</v>
      </c>
      <c r="HZ39" s="219" t="e">
        <f t="shared" ca="1" si="161"/>
        <v>#REF!</v>
      </c>
    </row>
    <row r="40" spans="1:234" s="48" customFormat="1">
      <c r="A40" s="3" t="s">
        <v>76</v>
      </c>
      <c r="B40" s="202" t="str">
        <f>INDEX('Ref1'!$E:$E,MATCH(A40,'Ref1'!$A:$A,0))</f>
        <v>Bolton</v>
      </c>
      <c r="C40" s="42" t="str">
        <f>INDEX(Data1!B:B,MATCH(A40,Data1!A:A,0))</f>
        <v>MD</v>
      </c>
      <c r="D40" s="253" t="str">
        <f>INDEX(Data1!C:C,MATCH(A40,Data1!A:A,0))</f>
        <v>NW</v>
      </c>
      <c r="E40" s="200" t="str">
        <f>IF($C$6="No","No",IF(COUNTIF(Inputs!$K$359:$K$398,$A40)&gt;0,"Yes","No"))</f>
        <v>No</v>
      </c>
      <c r="F40" s="404"/>
      <c r="G40" s="62">
        <f>INDEX('4_RatesSplit'!K:K,MATCH($A40,'4_RatesSplit'!$A:$A,0))</f>
        <v>0</v>
      </c>
      <c r="H40" s="171">
        <f>INDEX('4_RatesSplit'!L:L,MATCH($A40,'4_RatesSplit'!$A:$A,0))</f>
        <v>0</v>
      </c>
      <c r="I40" s="167">
        <f>INDEX('4_RatesSplit'!M:M,MATCH($A40,'4_RatesSplit'!$A:$A,0))</f>
        <v>0</v>
      </c>
      <c r="J40" s="167">
        <f>INDEX('4_RatesSplit'!N:N,MATCH($A40,'4_RatesSplit'!$A:$A,0))</f>
        <v>0</v>
      </c>
      <c r="K40" s="167">
        <f>INDEX('4_RatesSplit'!O:O,MATCH($A40,'4_RatesSplit'!$A:$A,0))</f>
        <v>0</v>
      </c>
      <c r="L40" s="167">
        <f>INDEX('4_RatesSplit'!P:P,MATCH($A40,'4_RatesSplit'!$A:$A,0))</f>
        <v>0</v>
      </c>
      <c r="M40" s="167">
        <f>INDEX('4_RatesSplit'!Q:Q,MATCH($A40,'4_RatesSplit'!$A:$A,0))</f>
        <v>0</v>
      </c>
      <c r="N40" s="167">
        <f>INDEX('4_RatesSplit'!R:R,MATCH($A40,'4_RatesSplit'!$A:$A,0))</f>
        <v>0</v>
      </c>
      <c r="O40" s="167">
        <f>INDEX('4_RatesSplit'!S:S,MATCH($A40,'4_RatesSplit'!$A:$A,0))</f>
        <v>0</v>
      </c>
      <c r="P40" s="167">
        <f>INDEX('4_RatesSplit'!T:T,MATCH($A40,'4_RatesSplit'!$A:$A,0))</f>
        <v>0</v>
      </c>
      <c r="Q40" s="167">
        <f>INDEX('4_RatesSplit'!U:U,MATCH($A40,'4_RatesSplit'!$A:$A,0))</f>
        <v>0</v>
      </c>
      <c r="R40" s="167">
        <f>INDEX('4_RatesSplit'!V:V,MATCH($A40,'4_RatesSplit'!$A:$A,0))</f>
        <v>0</v>
      </c>
      <c r="S40" s="167">
        <f>INDEX('4_RatesSplit'!W:W,MATCH($A40,'4_RatesSplit'!$A:$A,0))</f>
        <v>0</v>
      </c>
      <c r="T40" s="167">
        <f>INDEX('4_RatesSplit'!X:X,MATCH($A40,'4_RatesSplit'!$A:$A,0))</f>
        <v>0</v>
      </c>
      <c r="U40" s="167">
        <f>INDEX('4_RatesSplit'!Y:Y,MATCH($A40,'4_RatesSplit'!$A:$A,0))</f>
        <v>0</v>
      </c>
      <c r="V40" s="167">
        <f>INDEX('4_RatesSplit'!Z:Z,MATCH($A40,'4_RatesSplit'!$A:$A,0))</f>
        <v>0</v>
      </c>
      <c r="W40" s="167">
        <f>INDEX('4_RatesSplit'!AA:AA,MATCH($A40,'4_RatesSplit'!$A:$A,0))</f>
        <v>0</v>
      </c>
      <c r="X40" s="18"/>
      <c r="Y40" s="168" t="e">
        <f ca="1">INDEX('4_RatesSplit'!AT:AT,MATCH($A40,'4_RatesSplit'!$A:$A,0))</f>
        <v>#REF!</v>
      </c>
      <c r="Z40" s="168" t="e">
        <f ca="1">INDEX('4_RatesSplit'!AU:AU,MATCH($A40,'4_RatesSplit'!$A:$A,0))</f>
        <v>#REF!</v>
      </c>
      <c r="AA40" s="168" t="e">
        <f ca="1">INDEX('4_RatesSplit'!AV:AV,MATCH($A40,'4_RatesSplit'!$A:$A,0))</f>
        <v>#REF!</v>
      </c>
      <c r="AB40" s="168" t="e">
        <f ca="1">INDEX('4_RatesSplit'!AW:AW,MATCH($A40,'4_RatesSplit'!$A:$A,0))</f>
        <v>#REF!</v>
      </c>
      <c r="AC40" s="168" t="e">
        <f ca="1">INDEX('4_RatesSplit'!AX:AX,MATCH($A40,'4_RatesSplit'!$A:$A,0))</f>
        <v>#REF!</v>
      </c>
      <c r="AD40" s="168" t="e">
        <f ca="1">INDEX('4_RatesSplit'!AY:AY,MATCH($A40,'4_RatesSplit'!$A:$A,0))</f>
        <v>#REF!</v>
      </c>
      <c r="AE40" s="168" t="e">
        <f ca="1">INDEX('4_RatesSplit'!AZ:AZ,MATCH($A40,'4_RatesSplit'!$A:$A,0))</f>
        <v>#REF!</v>
      </c>
      <c r="AF40" s="168" t="e">
        <f ca="1">INDEX('4_RatesSplit'!BA:BA,MATCH($A40,'4_RatesSplit'!$A:$A,0))</f>
        <v>#REF!</v>
      </c>
      <c r="AG40" s="168" t="e">
        <f ca="1">INDEX('4_RatesSplit'!BB:BB,MATCH($A40,'4_RatesSplit'!$A:$A,0))</f>
        <v>#REF!</v>
      </c>
      <c r="AH40" s="168" t="e">
        <f ca="1">INDEX('4_RatesSplit'!BC:BC,MATCH($A40,'4_RatesSplit'!$A:$A,0))</f>
        <v>#REF!</v>
      </c>
      <c r="AI40" s="168" t="e">
        <f ca="1">INDEX('4_RatesSplit'!BD:BD,MATCH($A40,'4_RatesSplit'!$A:$A,0))</f>
        <v>#REF!</v>
      </c>
      <c r="AJ40" s="168" t="e">
        <f ca="1">INDEX('4_RatesSplit'!BE:BE,MATCH($A40,'4_RatesSplit'!$A:$A,0))</f>
        <v>#REF!</v>
      </c>
      <c r="AK40" s="168" t="e">
        <f ca="1">INDEX('4_RatesSplit'!BF:BF,MATCH($A40,'4_RatesSplit'!$A:$A,0))</f>
        <v>#REF!</v>
      </c>
      <c r="AL40" s="168" t="e">
        <f ca="1">INDEX('4_RatesSplit'!BG:BG,MATCH($A40,'4_RatesSplit'!$A:$A,0))</f>
        <v>#REF!</v>
      </c>
      <c r="AM40" s="168" t="e">
        <f ca="1">INDEX('4_RatesSplit'!BH:BH,MATCH($A40,'4_RatesSplit'!$A:$A,0))</f>
        <v>#REF!</v>
      </c>
      <c r="AN40" s="198" t="e">
        <f ca="1">INDEX('4_RatesSplit'!BI:BI,MATCH($A40,'4_RatesSplit'!$A:$A,0))</f>
        <v>#REF!</v>
      </c>
      <c r="AO40" s="114"/>
      <c r="AP40" s="167" t="e">
        <f t="shared" ca="1" si="78"/>
        <v>#REF!</v>
      </c>
      <c r="AQ40" s="167" t="e">
        <f t="shared" ca="1" si="79"/>
        <v>#REF!</v>
      </c>
      <c r="AR40" s="167" t="e">
        <f t="shared" ca="1" si="80"/>
        <v>#REF!</v>
      </c>
      <c r="AS40" s="167" t="e">
        <f t="shared" ca="1" si="81"/>
        <v>#REF!</v>
      </c>
      <c r="AT40" s="167" t="e">
        <f t="shared" ca="1" si="82"/>
        <v>#REF!</v>
      </c>
      <c r="AU40" s="167" t="e">
        <f t="shared" ca="1" si="83"/>
        <v>#REF!</v>
      </c>
      <c r="AV40" s="167" t="e">
        <f t="shared" ca="1" si="84"/>
        <v>#REF!</v>
      </c>
      <c r="AW40" s="167" t="e">
        <f t="shared" ca="1" si="85"/>
        <v>#REF!</v>
      </c>
      <c r="AX40" s="167" t="e">
        <f t="shared" ca="1" si="86"/>
        <v>#REF!</v>
      </c>
      <c r="AY40" s="167" t="e">
        <f t="shared" ca="1" si="87"/>
        <v>#REF!</v>
      </c>
      <c r="AZ40" s="167" t="e">
        <f t="shared" ca="1" si="88"/>
        <v>#REF!</v>
      </c>
      <c r="BA40" s="167" t="e">
        <f t="shared" ca="1" si="89"/>
        <v>#REF!</v>
      </c>
      <c r="BB40" s="167" t="e">
        <f t="shared" ca="1" si="90"/>
        <v>#REF!</v>
      </c>
      <c r="BC40" s="167" t="e">
        <f t="shared" ca="1" si="91"/>
        <v>#REF!</v>
      </c>
      <c r="BD40" s="167" t="e">
        <f t="shared" ca="1" si="92"/>
        <v>#REF!</v>
      </c>
      <c r="BE40" s="167" t="e">
        <f t="shared" ca="1" si="93"/>
        <v>#REF!</v>
      </c>
      <c r="BF40" s="18"/>
      <c r="BG40" s="168">
        <f>INDEX('2_Needs'!$F:$F,MATCH($A40,'2_Needs'!$A:$A,0))</f>
        <v>5.4632909177200466E-3</v>
      </c>
      <c r="BH40" s="114"/>
      <c r="BI40" s="167">
        <f t="shared" ref="BI40:BX40" si="186">IF(BI$3="reset",$BG40*BI$6,BH40*(1+$C$4))</f>
        <v>0</v>
      </c>
      <c r="BJ40" s="167">
        <f t="shared" si="186"/>
        <v>0</v>
      </c>
      <c r="BK40" s="167">
        <f t="shared" si="186"/>
        <v>0</v>
      </c>
      <c r="BL40" s="167">
        <f t="shared" si="186"/>
        <v>0</v>
      </c>
      <c r="BM40" s="167">
        <f t="shared" si="186"/>
        <v>0</v>
      </c>
      <c r="BN40" s="167">
        <f t="shared" si="186"/>
        <v>0</v>
      </c>
      <c r="BO40" s="167">
        <f t="shared" si="186"/>
        <v>0</v>
      </c>
      <c r="BP40" s="167">
        <f t="shared" si="186"/>
        <v>0</v>
      </c>
      <c r="BQ40" s="167">
        <f t="shared" si="186"/>
        <v>0</v>
      </c>
      <c r="BR40" s="167">
        <f t="shared" si="186"/>
        <v>0</v>
      </c>
      <c r="BS40" s="167">
        <f t="shared" si="186"/>
        <v>0</v>
      </c>
      <c r="BT40" s="167">
        <f t="shared" si="186"/>
        <v>0</v>
      </c>
      <c r="BU40" s="167">
        <f t="shared" si="186"/>
        <v>0</v>
      </c>
      <c r="BV40" s="167">
        <f t="shared" si="186"/>
        <v>0</v>
      </c>
      <c r="BW40" s="167">
        <f t="shared" si="186"/>
        <v>0</v>
      </c>
      <c r="BX40" s="167">
        <f t="shared" si="186"/>
        <v>0</v>
      </c>
      <c r="BZ40" s="167" t="e">
        <f t="shared" ca="1" si="7"/>
        <v>#REF!</v>
      </c>
      <c r="CA40" s="167" t="e">
        <f t="shared" ca="1" si="8"/>
        <v>#REF!</v>
      </c>
      <c r="CB40" s="167" t="e">
        <f t="shared" ca="1" si="9"/>
        <v>#REF!</v>
      </c>
      <c r="CC40" s="167" t="e">
        <f t="shared" ca="1" si="10"/>
        <v>#REF!</v>
      </c>
      <c r="CD40" s="167" t="e">
        <f t="shared" ca="1" si="11"/>
        <v>#REF!</v>
      </c>
      <c r="CE40" s="167" t="e">
        <f t="shared" ca="1" si="12"/>
        <v>#REF!</v>
      </c>
      <c r="CF40" s="167" t="e">
        <f t="shared" ca="1" si="13"/>
        <v>#REF!</v>
      </c>
      <c r="CG40" s="167" t="e">
        <f t="shared" ca="1" si="14"/>
        <v>#REF!</v>
      </c>
      <c r="CH40" s="167" t="e">
        <f t="shared" ca="1" si="15"/>
        <v>#REF!</v>
      </c>
      <c r="CI40" s="167" t="e">
        <f t="shared" ca="1" si="16"/>
        <v>#REF!</v>
      </c>
      <c r="CJ40" s="167" t="e">
        <f t="shared" ca="1" si="17"/>
        <v>#REF!</v>
      </c>
      <c r="CK40" s="167" t="e">
        <f t="shared" ca="1" si="18"/>
        <v>#REF!</v>
      </c>
      <c r="CL40" s="167" t="e">
        <f t="shared" ca="1" si="19"/>
        <v>#REF!</v>
      </c>
      <c r="CM40" s="167" t="e">
        <f t="shared" ca="1" si="20"/>
        <v>#REF!</v>
      </c>
      <c r="CN40" s="167" t="e">
        <f t="shared" ca="1" si="21"/>
        <v>#REF!</v>
      </c>
      <c r="CO40" s="167" t="e">
        <f t="shared" ca="1" si="22"/>
        <v>#REF!</v>
      </c>
      <c r="CQ40" s="167" t="e">
        <f t="shared" ca="1" si="23"/>
        <v>#REF!</v>
      </c>
      <c r="CR40" s="167" t="e">
        <f t="shared" ca="1" si="24"/>
        <v>#REF!</v>
      </c>
      <c r="CS40" s="167" t="e">
        <f t="shared" ca="1" si="25"/>
        <v>#REF!</v>
      </c>
      <c r="CT40" s="167" t="e">
        <f t="shared" ca="1" si="26"/>
        <v>#REF!</v>
      </c>
      <c r="CU40" s="167" t="e">
        <f t="shared" ca="1" si="27"/>
        <v>#REF!</v>
      </c>
      <c r="CV40" s="167" t="e">
        <f t="shared" ca="1" si="28"/>
        <v>#REF!</v>
      </c>
      <c r="CW40" s="167" t="e">
        <f t="shared" ca="1" si="29"/>
        <v>#REF!</v>
      </c>
      <c r="CX40" s="167" t="e">
        <f t="shared" ca="1" si="30"/>
        <v>#REF!</v>
      </c>
      <c r="CY40" s="167" t="e">
        <f t="shared" ca="1" si="31"/>
        <v>#REF!</v>
      </c>
      <c r="CZ40" s="167" t="e">
        <f t="shared" ca="1" si="32"/>
        <v>#REF!</v>
      </c>
      <c r="DA40" s="167" t="e">
        <f t="shared" ca="1" si="33"/>
        <v>#REF!</v>
      </c>
      <c r="DB40" s="167" t="e">
        <f t="shared" ca="1" si="34"/>
        <v>#REF!</v>
      </c>
      <c r="DC40" s="167" t="e">
        <f t="shared" ca="1" si="35"/>
        <v>#REF!</v>
      </c>
      <c r="DD40" s="167" t="e">
        <f t="shared" ca="1" si="36"/>
        <v>#REF!</v>
      </c>
      <c r="DE40" s="167" t="e">
        <f t="shared" ca="1" si="37"/>
        <v>#REF!</v>
      </c>
      <c r="DF40" s="167" t="e">
        <f t="shared" ca="1" si="38"/>
        <v>#REF!</v>
      </c>
      <c r="DH40" s="167">
        <f t="shared" si="39"/>
        <v>0</v>
      </c>
      <c r="DI40" s="167">
        <f t="shared" si="40"/>
        <v>0</v>
      </c>
      <c r="DJ40" s="167">
        <f t="shared" si="41"/>
        <v>0</v>
      </c>
      <c r="DK40" s="167">
        <f t="shared" si="42"/>
        <v>0</v>
      </c>
      <c r="DL40" s="167">
        <f t="shared" si="43"/>
        <v>0</v>
      </c>
      <c r="DM40" s="167">
        <f t="shared" si="44"/>
        <v>0</v>
      </c>
      <c r="DN40" s="167">
        <f t="shared" si="45"/>
        <v>0</v>
      </c>
      <c r="DO40" s="167">
        <f t="shared" si="46"/>
        <v>0</v>
      </c>
      <c r="DP40" s="167">
        <f t="shared" si="47"/>
        <v>0</v>
      </c>
      <c r="DQ40" s="167">
        <f t="shared" si="48"/>
        <v>0</v>
      </c>
      <c r="DR40" s="167">
        <f t="shared" si="49"/>
        <v>0</v>
      </c>
      <c r="DS40" s="167">
        <f t="shared" si="50"/>
        <v>0</v>
      </c>
      <c r="DT40" s="167">
        <f t="shared" si="51"/>
        <v>0</v>
      </c>
      <c r="DU40" s="167">
        <f t="shared" si="52"/>
        <v>0</v>
      </c>
      <c r="DV40" s="167">
        <f t="shared" si="53"/>
        <v>0</v>
      </c>
      <c r="DW40" s="167">
        <f t="shared" si="54"/>
        <v>0</v>
      </c>
      <c r="DY40" s="167" t="e">
        <f t="shared" ca="1" si="95"/>
        <v>#REF!</v>
      </c>
      <c r="DZ40" s="167" t="e">
        <f t="shared" ca="1" si="96"/>
        <v>#REF!</v>
      </c>
      <c r="EA40" s="167" t="e">
        <f t="shared" ca="1" si="97"/>
        <v>#REF!</v>
      </c>
      <c r="EB40" s="167" t="e">
        <f t="shared" ca="1" si="98"/>
        <v>#REF!</v>
      </c>
      <c r="EC40" s="167" t="e">
        <f t="shared" ca="1" si="99"/>
        <v>#REF!</v>
      </c>
      <c r="ED40" s="167" t="e">
        <f t="shared" ca="1" si="100"/>
        <v>#REF!</v>
      </c>
      <c r="EE40" s="167" t="e">
        <f t="shared" ca="1" si="101"/>
        <v>#REF!</v>
      </c>
      <c r="EF40" s="167" t="e">
        <f t="shared" ca="1" si="102"/>
        <v>#REF!</v>
      </c>
      <c r="EG40" s="167" t="e">
        <f t="shared" ca="1" si="103"/>
        <v>#REF!</v>
      </c>
      <c r="EH40" s="167" t="e">
        <f t="shared" ca="1" si="104"/>
        <v>#REF!</v>
      </c>
      <c r="EI40" s="167" t="e">
        <f t="shared" ca="1" si="105"/>
        <v>#REF!</v>
      </c>
      <c r="EJ40" s="167" t="e">
        <f t="shared" ca="1" si="106"/>
        <v>#REF!</v>
      </c>
      <c r="EK40" s="167" t="e">
        <f t="shared" ca="1" si="107"/>
        <v>#REF!</v>
      </c>
      <c r="EL40" s="167" t="e">
        <f t="shared" ca="1" si="108"/>
        <v>#REF!</v>
      </c>
      <c r="EM40" s="167" t="e">
        <f t="shared" ca="1" si="109"/>
        <v>#REF!</v>
      </c>
      <c r="EN40" s="167" t="e">
        <f t="shared" ca="1" si="110"/>
        <v>#REF!</v>
      </c>
      <c r="EP40" s="167">
        <f t="shared" si="111"/>
        <v>0</v>
      </c>
      <c r="EQ40" s="167">
        <f t="shared" si="112"/>
        <v>0</v>
      </c>
      <c r="ER40" s="167">
        <f t="shared" si="113"/>
        <v>0</v>
      </c>
      <c r="ES40" s="167">
        <f t="shared" si="114"/>
        <v>0</v>
      </c>
      <c r="ET40" s="167">
        <f t="shared" si="115"/>
        <v>0</v>
      </c>
      <c r="EU40" s="167">
        <f t="shared" si="116"/>
        <v>0</v>
      </c>
      <c r="EV40" s="167">
        <f t="shared" si="117"/>
        <v>0</v>
      </c>
      <c r="EW40" s="167">
        <f t="shared" si="118"/>
        <v>0</v>
      </c>
      <c r="EX40" s="167">
        <f t="shared" si="119"/>
        <v>0</v>
      </c>
      <c r="EY40" s="167">
        <f t="shared" si="120"/>
        <v>0</v>
      </c>
      <c r="EZ40" s="167">
        <f t="shared" si="121"/>
        <v>0</v>
      </c>
      <c r="FA40" s="167">
        <f t="shared" si="122"/>
        <v>0</v>
      </c>
      <c r="FB40" s="167">
        <f t="shared" si="123"/>
        <v>0</v>
      </c>
      <c r="FC40" s="167">
        <f t="shared" si="124"/>
        <v>0</v>
      </c>
      <c r="FD40" s="167">
        <f t="shared" si="125"/>
        <v>0</v>
      </c>
      <c r="FE40" s="167">
        <f t="shared" si="126"/>
        <v>0</v>
      </c>
      <c r="FG40" s="167">
        <f t="shared" si="127"/>
        <v>0</v>
      </c>
      <c r="FH40" s="167">
        <f t="shared" si="128"/>
        <v>0</v>
      </c>
      <c r="FI40" s="167">
        <f t="shared" si="129"/>
        <v>0</v>
      </c>
      <c r="FJ40" s="167">
        <f t="shared" si="130"/>
        <v>0</v>
      </c>
      <c r="FK40" s="167">
        <f t="shared" si="131"/>
        <v>0</v>
      </c>
      <c r="FL40" s="167">
        <f t="shared" si="132"/>
        <v>0</v>
      </c>
      <c r="FM40" s="167">
        <f t="shared" si="133"/>
        <v>0</v>
      </c>
      <c r="FN40" s="167">
        <f t="shared" si="134"/>
        <v>0</v>
      </c>
      <c r="FO40" s="167">
        <f t="shared" si="135"/>
        <v>0</v>
      </c>
      <c r="FP40" s="167">
        <f t="shared" si="136"/>
        <v>0</v>
      </c>
      <c r="FQ40" s="167">
        <f t="shared" si="137"/>
        <v>0</v>
      </c>
      <c r="FR40" s="167">
        <f t="shared" si="138"/>
        <v>0</v>
      </c>
      <c r="FS40" s="167">
        <f t="shared" si="139"/>
        <v>0</v>
      </c>
      <c r="FT40" s="167">
        <f t="shared" si="140"/>
        <v>0</v>
      </c>
      <c r="FU40" s="167">
        <f t="shared" si="141"/>
        <v>0</v>
      </c>
      <c r="FV40" s="167">
        <f t="shared" si="142"/>
        <v>0</v>
      </c>
      <c r="FX40" s="167">
        <f t="shared" si="143"/>
        <v>0</v>
      </c>
      <c r="FY40" s="167">
        <f t="shared" si="144"/>
        <v>0</v>
      </c>
      <c r="FZ40" s="167">
        <f t="shared" si="145"/>
        <v>0</v>
      </c>
      <c r="GA40" s="167">
        <f t="shared" si="146"/>
        <v>0</v>
      </c>
      <c r="GB40" s="167">
        <f t="shared" si="147"/>
        <v>0</v>
      </c>
      <c r="GC40" s="167">
        <f t="shared" si="148"/>
        <v>0</v>
      </c>
      <c r="GD40" s="167">
        <f t="shared" si="149"/>
        <v>0</v>
      </c>
      <c r="GE40" s="167">
        <f t="shared" si="150"/>
        <v>0</v>
      </c>
      <c r="GF40" s="167">
        <f t="shared" si="151"/>
        <v>0</v>
      </c>
      <c r="GG40" s="167">
        <f t="shared" si="152"/>
        <v>0</v>
      </c>
      <c r="GH40" s="167">
        <f t="shared" si="153"/>
        <v>0</v>
      </c>
      <c r="GI40" s="167">
        <f t="shared" si="154"/>
        <v>0</v>
      </c>
      <c r="GJ40" s="167">
        <f t="shared" si="155"/>
        <v>0</v>
      </c>
      <c r="GK40" s="167">
        <f t="shared" si="156"/>
        <v>0</v>
      </c>
      <c r="GL40" s="167">
        <f t="shared" si="157"/>
        <v>0</v>
      </c>
      <c r="GM40" s="167">
        <f t="shared" si="158"/>
        <v>0</v>
      </c>
      <c r="GO40" s="167" t="e">
        <f t="shared" ca="1" si="159"/>
        <v>#REF!</v>
      </c>
      <c r="GP40" s="167" t="e">
        <f t="shared" ca="1" si="159"/>
        <v>#REF!</v>
      </c>
      <c r="GQ40" s="167" t="e">
        <f t="shared" ca="1" si="159"/>
        <v>#REF!</v>
      </c>
      <c r="GR40" s="167" t="e">
        <f t="shared" ca="1" si="159"/>
        <v>#REF!</v>
      </c>
      <c r="GS40" s="167" t="e">
        <f t="shared" ca="1" si="159"/>
        <v>#REF!</v>
      </c>
      <c r="GT40" s="167" t="e">
        <f t="shared" ca="1" si="159"/>
        <v>#REF!</v>
      </c>
      <c r="GU40" s="167" t="e">
        <f t="shared" ca="1" si="159"/>
        <v>#REF!</v>
      </c>
      <c r="GV40" s="167" t="e">
        <f t="shared" ca="1" si="159"/>
        <v>#REF!</v>
      </c>
      <c r="GW40" s="167" t="e">
        <f t="shared" ca="1" si="159"/>
        <v>#REF!</v>
      </c>
      <c r="GX40" s="167" t="e">
        <f t="shared" ca="1" si="159"/>
        <v>#REF!</v>
      </c>
      <c r="GY40" s="167" t="e">
        <f t="shared" ca="1" si="159"/>
        <v>#REF!</v>
      </c>
      <c r="GZ40" s="167" t="e">
        <f t="shared" ca="1" si="159"/>
        <v>#REF!</v>
      </c>
      <c r="HA40" s="167" t="e">
        <f t="shared" ca="1" si="159"/>
        <v>#REF!</v>
      </c>
      <c r="HB40" s="167" t="e">
        <f t="shared" ca="1" si="159"/>
        <v>#REF!</v>
      </c>
      <c r="HC40" s="167" t="e">
        <f t="shared" ca="1" si="159"/>
        <v>#REF!</v>
      </c>
      <c r="HD40" s="167" t="e">
        <f t="shared" ca="1" si="159"/>
        <v>#REF!</v>
      </c>
      <c r="HF40" s="167" t="e">
        <f t="shared" ca="1" si="60"/>
        <v>#REF!</v>
      </c>
      <c r="HG40" s="167" t="e">
        <f t="shared" ca="1" si="61"/>
        <v>#REF!</v>
      </c>
      <c r="HH40" s="167" t="e">
        <f t="shared" ca="1" si="62"/>
        <v>#REF!</v>
      </c>
      <c r="HI40" s="167" t="e">
        <f t="shared" ca="1" si="63"/>
        <v>#REF!</v>
      </c>
      <c r="HJ40" s="167" t="e">
        <f t="shared" ca="1" si="64"/>
        <v>#REF!</v>
      </c>
      <c r="HK40" s="167" t="e">
        <f t="shared" ca="1" si="65"/>
        <v>#REF!</v>
      </c>
      <c r="HL40" s="167" t="e">
        <f t="shared" ca="1" si="66"/>
        <v>#REF!</v>
      </c>
      <c r="HM40" s="167" t="e">
        <f t="shared" ca="1" si="67"/>
        <v>#REF!</v>
      </c>
      <c r="HN40" s="167" t="e">
        <f t="shared" ca="1" si="68"/>
        <v>#REF!</v>
      </c>
      <c r="HO40" s="167" t="e">
        <f t="shared" ca="1" si="69"/>
        <v>#REF!</v>
      </c>
      <c r="HP40" s="167" t="e">
        <f t="shared" ca="1" si="70"/>
        <v>#REF!</v>
      </c>
      <c r="HQ40" s="167" t="e">
        <f t="shared" ca="1" si="71"/>
        <v>#REF!</v>
      </c>
      <c r="HR40" s="167" t="e">
        <f t="shared" ca="1" si="72"/>
        <v>#REF!</v>
      </c>
      <c r="HS40" s="167" t="e">
        <f t="shared" ca="1" si="73"/>
        <v>#REF!</v>
      </c>
      <c r="HT40" s="167" t="e">
        <f t="shared" ca="1" si="74"/>
        <v>#REF!</v>
      </c>
      <c r="HU40" s="167" t="e">
        <f t="shared" ca="1" si="75"/>
        <v>#REF!</v>
      </c>
      <c r="HW40" s="167" t="e">
        <f t="shared" ca="1" si="76"/>
        <v>#REF!</v>
      </c>
      <c r="HX40" s="167">
        <f t="shared" si="77"/>
        <v>0</v>
      </c>
      <c r="HY40" s="167" t="e">
        <f t="shared" ca="1" si="160"/>
        <v>#REF!</v>
      </c>
      <c r="HZ40" s="219" t="e">
        <f t="shared" ca="1" si="161"/>
        <v>#REF!</v>
      </c>
    </row>
    <row r="41" spans="1:234" s="48" customFormat="1">
      <c r="A41" s="3" t="s">
        <v>78</v>
      </c>
      <c r="B41" s="202" t="str">
        <f>INDEX('Ref1'!$E:$E,MATCH(A41,'Ref1'!$A:$A,0))</f>
        <v>Boston</v>
      </c>
      <c r="C41" s="42" t="str">
        <f>INDEX(Data1!B:B,MATCH(A41,Data1!A:A,0))</f>
        <v>SD</v>
      </c>
      <c r="D41" s="253" t="str">
        <f>INDEX(Data1!C:C,MATCH(A41,Data1!A:A,0))</f>
        <v>EM</v>
      </c>
      <c r="E41" s="200" t="str">
        <f>IF($C$6="No","No",IF(COUNTIF(Inputs!$K$359:$K$398,$A41)&gt;0,"Yes","No"))</f>
        <v>No</v>
      </c>
      <c r="F41" s="404"/>
      <c r="G41" s="62">
        <f>INDEX('4_RatesSplit'!K:K,MATCH($A41,'4_RatesSplit'!$A:$A,0))</f>
        <v>0</v>
      </c>
      <c r="H41" s="171">
        <f>INDEX('4_RatesSplit'!L:L,MATCH($A41,'4_RatesSplit'!$A:$A,0))</f>
        <v>0</v>
      </c>
      <c r="I41" s="167">
        <f>INDEX('4_RatesSplit'!M:M,MATCH($A41,'4_RatesSplit'!$A:$A,0))</f>
        <v>0</v>
      </c>
      <c r="J41" s="167">
        <f>INDEX('4_RatesSplit'!N:N,MATCH($A41,'4_RatesSplit'!$A:$A,0))</f>
        <v>0</v>
      </c>
      <c r="K41" s="167">
        <f>INDEX('4_RatesSplit'!O:O,MATCH($A41,'4_RatesSplit'!$A:$A,0))</f>
        <v>0</v>
      </c>
      <c r="L41" s="167">
        <f>INDEX('4_RatesSplit'!P:P,MATCH($A41,'4_RatesSplit'!$A:$A,0))</f>
        <v>0</v>
      </c>
      <c r="M41" s="167">
        <f>INDEX('4_RatesSplit'!Q:Q,MATCH($A41,'4_RatesSplit'!$A:$A,0))</f>
        <v>0</v>
      </c>
      <c r="N41" s="167">
        <f>INDEX('4_RatesSplit'!R:R,MATCH($A41,'4_RatesSplit'!$A:$A,0))</f>
        <v>0</v>
      </c>
      <c r="O41" s="167">
        <f>INDEX('4_RatesSplit'!S:S,MATCH($A41,'4_RatesSplit'!$A:$A,0))</f>
        <v>0</v>
      </c>
      <c r="P41" s="167">
        <f>INDEX('4_RatesSplit'!T:T,MATCH($A41,'4_RatesSplit'!$A:$A,0))</f>
        <v>0</v>
      </c>
      <c r="Q41" s="167">
        <f>INDEX('4_RatesSplit'!U:U,MATCH($A41,'4_RatesSplit'!$A:$A,0))</f>
        <v>0</v>
      </c>
      <c r="R41" s="167">
        <f>INDEX('4_RatesSplit'!V:V,MATCH($A41,'4_RatesSplit'!$A:$A,0))</f>
        <v>0</v>
      </c>
      <c r="S41" s="167">
        <f>INDEX('4_RatesSplit'!W:W,MATCH($A41,'4_RatesSplit'!$A:$A,0))</f>
        <v>0</v>
      </c>
      <c r="T41" s="167">
        <f>INDEX('4_RatesSplit'!X:X,MATCH($A41,'4_RatesSplit'!$A:$A,0))</f>
        <v>0</v>
      </c>
      <c r="U41" s="167">
        <f>INDEX('4_RatesSplit'!Y:Y,MATCH($A41,'4_RatesSplit'!$A:$A,0))</f>
        <v>0</v>
      </c>
      <c r="V41" s="167">
        <f>INDEX('4_RatesSplit'!Z:Z,MATCH($A41,'4_RatesSplit'!$A:$A,0))</f>
        <v>0</v>
      </c>
      <c r="W41" s="167">
        <f>INDEX('4_RatesSplit'!AA:AA,MATCH($A41,'4_RatesSplit'!$A:$A,0))</f>
        <v>0</v>
      </c>
      <c r="X41" s="18"/>
      <c r="Y41" s="168" t="e">
        <f ca="1">INDEX('4_RatesSplit'!AT:AT,MATCH($A41,'4_RatesSplit'!$A:$A,0))</f>
        <v>#REF!</v>
      </c>
      <c r="Z41" s="168" t="e">
        <f ca="1">INDEX('4_RatesSplit'!AU:AU,MATCH($A41,'4_RatesSplit'!$A:$A,0))</f>
        <v>#REF!</v>
      </c>
      <c r="AA41" s="168" t="e">
        <f ca="1">INDEX('4_RatesSplit'!AV:AV,MATCH($A41,'4_RatesSplit'!$A:$A,0))</f>
        <v>#REF!</v>
      </c>
      <c r="AB41" s="168" t="e">
        <f ca="1">INDEX('4_RatesSplit'!AW:AW,MATCH($A41,'4_RatesSplit'!$A:$A,0))</f>
        <v>#REF!</v>
      </c>
      <c r="AC41" s="168" t="e">
        <f ca="1">INDEX('4_RatesSplit'!AX:AX,MATCH($A41,'4_RatesSplit'!$A:$A,0))</f>
        <v>#REF!</v>
      </c>
      <c r="AD41" s="168" t="e">
        <f ca="1">INDEX('4_RatesSplit'!AY:AY,MATCH($A41,'4_RatesSplit'!$A:$A,0))</f>
        <v>#REF!</v>
      </c>
      <c r="AE41" s="168" t="e">
        <f ca="1">INDEX('4_RatesSplit'!AZ:AZ,MATCH($A41,'4_RatesSplit'!$A:$A,0))</f>
        <v>#REF!</v>
      </c>
      <c r="AF41" s="168" t="e">
        <f ca="1">INDEX('4_RatesSplit'!BA:BA,MATCH($A41,'4_RatesSplit'!$A:$A,0))</f>
        <v>#REF!</v>
      </c>
      <c r="AG41" s="168" t="e">
        <f ca="1">INDEX('4_RatesSplit'!BB:BB,MATCH($A41,'4_RatesSplit'!$A:$A,0))</f>
        <v>#REF!</v>
      </c>
      <c r="AH41" s="168" t="e">
        <f ca="1">INDEX('4_RatesSplit'!BC:BC,MATCH($A41,'4_RatesSplit'!$A:$A,0))</f>
        <v>#REF!</v>
      </c>
      <c r="AI41" s="168" t="e">
        <f ca="1">INDEX('4_RatesSplit'!BD:BD,MATCH($A41,'4_RatesSplit'!$A:$A,0))</f>
        <v>#REF!</v>
      </c>
      <c r="AJ41" s="168" t="e">
        <f ca="1">INDEX('4_RatesSplit'!BE:BE,MATCH($A41,'4_RatesSplit'!$A:$A,0))</f>
        <v>#REF!</v>
      </c>
      <c r="AK41" s="168" t="e">
        <f ca="1">INDEX('4_RatesSplit'!BF:BF,MATCH($A41,'4_RatesSplit'!$A:$A,0))</f>
        <v>#REF!</v>
      </c>
      <c r="AL41" s="168" t="e">
        <f ca="1">INDEX('4_RatesSplit'!BG:BG,MATCH($A41,'4_RatesSplit'!$A:$A,0))</f>
        <v>#REF!</v>
      </c>
      <c r="AM41" s="168" t="e">
        <f ca="1">INDEX('4_RatesSplit'!BH:BH,MATCH($A41,'4_RatesSplit'!$A:$A,0))</f>
        <v>#REF!</v>
      </c>
      <c r="AN41" s="198" t="e">
        <f ca="1">INDEX('4_RatesSplit'!BI:BI,MATCH($A41,'4_RatesSplit'!$A:$A,0))</f>
        <v>#REF!</v>
      </c>
      <c r="AO41" s="114"/>
      <c r="AP41" s="167" t="e">
        <f t="shared" ca="1" si="78"/>
        <v>#REF!</v>
      </c>
      <c r="AQ41" s="167" t="e">
        <f t="shared" ca="1" si="79"/>
        <v>#REF!</v>
      </c>
      <c r="AR41" s="167" t="e">
        <f t="shared" ca="1" si="80"/>
        <v>#REF!</v>
      </c>
      <c r="AS41" s="167" t="e">
        <f t="shared" ca="1" si="81"/>
        <v>#REF!</v>
      </c>
      <c r="AT41" s="167" t="e">
        <f t="shared" ca="1" si="82"/>
        <v>#REF!</v>
      </c>
      <c r="AU41" s="167" t="e">
        <f t="shared" ca="1" si="83"/>
        <v>#REF!</v>
      </c>
      <c r="AV41" s="167" t="e">
        <f t="shared" ca="1" si="84"/>
        <v>#REF!</v>
      </c>
      <c r="AW41" s="167" t="e">
        <f t="shared" ca="1" si="85"/>
        <v>#REF!</v>
      </c>
      <c r="AX41" s="167" t="e">
        <f t="shared" ca="1" si="86"/>
        <v>#REF!</v>
      </c>
      <c r="AY41" s="167" t="e">
        <f t="shared" ca="1" si="87"/>
        <v>#REF!</v>
      </c>
      <c r="AZ41" s="167" t="e">
        <f t="shared" ca="1" si="88"/>
        <v>#REF!</v>
      </c>
      <c r="BA41" s="167" t="e">
        <f t="shared" ca="1" si="89"/>
        <v>#REF!</v>
      </c>
      <c r="BB41" s="167" t="e">
        <f t="shared" ca="1" si="90"/>
        <v>#REF!</v>
      </c>
      <c r="BC41" s="167" t="e">
        <f t="shared" ca="1" si="91"/>
        <v>#REF!</v>
      </c>
      <c r="BD41" s="167" t="e">
        <f t="shared" ca="1" si="92"/>
        <v>#REF!</v>
      </c>
      <c r="BE41" s="167" t="e">
        <f t="shared" ca="1" si="93"/>
        <v>#REF!</v>
      </c>
      <c r="BF41" s="18"/>
      <c r="BG41" s="168">
        <f>INDEX('2_Needs'!$F:$F,MATCH($A41,'2_Needs'!$A:$A,0))</f>
        <v>2.1665957134895248E-4</v>
      </c>
      <c r="BH41" s="114"/>
      <c r="BI41" s="167">
        <f t="shared" ref="BI41:BX41" si="187">IF(BI$3="reset",$BG41*BI$6,BH41*(1+$C$4))</f>
        <v>0</v>
      </c>
      <c r="BJ41" s="167">
        <f t="shared" si="187"/>
        <v>0</v>
      </c>
      <c r="BK41" s="167">
        <f t="shared" si="187"/>
        <v>0</v>
      </c>
      <c r="BL41" s="167">
        <f t="shared" si="187"/>
        <v>0</v>
      </c>
      <c r="BM41" s="167">
        <f t="shared" si="187"/>
        <v>0</v>
      </c>
      <c r="BN41" s="167">
        <f t="shared" si="187"/>
        <v>0</v>
      </c>
      <c r="BO41" s="167">
        <f t="shared" si="187"/>
        <v>0</v>
      </c>
      <c r="BP41" s="167">
        <f t="shared" si="187"/>
        <v>0</v>
      </c>
      <c r="BQ41" s="167">
        <f t="shared" si="187"/>
        <v>0</v>
      </c>
      <c r="BR41" s="167">
        <f t="shared" si="187"/>
        <v>0</v>
      </c>
      <c r="BS41" s="167">
        <f t="shared" si="187"/>
        <v>0</v>
      </c>
      <c r="BT41" s="167">
        <f t="shared" si="187"/>
        <v>0</v>
      </c>
      <c r="BU41" s="167">
        <f t="shared" si="187"/>
        <v>0</v>
      </c>
      <c r="BV41" s="167">
        <f t="shared" si="187"/>
        <v>0</v>
      </c>
      <c r="BW41" s="167">
        <f t="shared" si="187"/>
        <v>0</v>
      </c>
      <c r="BX41" s="167">
        <f t="shared" si="187"/>
        <v>0</v>
      </c>
      <c r="BZ41" s="167" t="e">
        <f t="shared" ca="1" si="7"/>
        <v>#REF!</v>
      </c>
      <c r="CA41" s="167" t="e">
        <f t="shared" ca="1" si="8"/>
        <v>#REF!</v>
      </c>
      <c r="CB41" s="167" t="e">
        <f t="shared" ca="1" si="9"/>
        <v>#REF!</v>
      </c>
      <c r="CC41" s="167" t="e">
        <f t="shared" ca="1" si="10"/>
        <v>#REF!</v>
      </c>
      <c r="CD41" s="167" t="e">
        <f t="shared" ca="1" si="11"/>
        <v>#REF!</v>
      </c>
      <c r="CE41" s="167" t="e">
        <f t="shared" ca="1" si="12"/>
        <v>#REF!</v>
      </c>
      <c r="CF41" s="167" t="e">
        <f t="shared" ca="1" si="13"/>
        <v>#REF!</v>
      </c>
      <c r="CG41" s="167" t="e">
        <f t="shared" ca="1" si="14"/>
        <v>#REF!</v>
      </c>
      <c r="CH41" s="167" t="e">
        <f t="shared" ca="1" si="15"/>
        <v>#REF!</v>
      </c>
      <c r="CI41" s="167" t="e">
        <f t="shared" ca="1" si="16"/>
        <v>#REF!</v>
      </c>
      <c r="CJ41" s="167" t="e">
        <f t="shared" ca="1" si="17"/>
        <v>#REF!</v>
      </c>
      <c r="CK41" s="167" t="e">
        <f t="shared" ca="1" si="18"/>
        <v>#REF!</v>
      </c>
      <c r="CL41" s="167" t="e">
        <f t="shared" ca="1" si="19"/>
        <v>#REF!</v>
      </c>
      <c r="CM41" s="167" t="e">
        <f t="shared" ca="1" si="20"/>
        <v>#REF!</v>
      </c>
      <c r="CN41" s="167" t="e">
        <f t="shared" ca="1" si="21"/>
        <v>#REF!</v>
      </c>
      <c r="CO41" s="167" t="e">
        <f t="shared" ca="1" si="22"/>
        <v>#REF!</v>
      </c>
      <c r="CQ41" s="167" t="e">
        <f t="shared" ca="1" si="23"/>
        <v>#REF!</v>
      </c>
      <c r="CR41" s="167" t="e">
        <f t="shared" ca="1" si="24"/>
        <v>#REF!</v>
      </c>
      <c r="CS41" s="167" t="e">
        <f t="shared" ca="1" si="25"/>
        <v>#REF!</v>
      </c>
      <c r="CT41" s="167" t="e">
        <f t="shared" ca="1" si="26"/>
        <v>#REF!</v>
      </c>
      <c r="CU41" s="167" t="e">
        <f t="shared" ca="1" si="27"/>
        <v>#REF!</v>
      </c>
      <c r="CV41" s="167" t="e">
        <f t="shared" ca="1" si="28"/>
        <v>#REF!</v>
      </c>
      <c r="CW41" s="167" t="e">
        <f t="shared" ca="1" si="29"/>
        <v>#REF!</v>
      </c>
      <c r="CX41" s="167" t="e">
        <f t="shared" ca="1" si="30"/>
        <v>#REF!</v>
      </c>
      <c r="CY41" s="167" t="e">
        <f t="shared" ca="1" si="31"/>
        <v>#REF!</v>
      </c>
      <c r="CZ41" s="167" t="e">
        <f t="shared" ca="1" si="32"/>
        <v>#REF!</v>
      </c>
      <c r="DA41" s="167" t="e">
        <f t="shared" ca="1" si="33"/>
        <v>#REF!</v>
      </c>
      <c r="DB41" s="167" t="e">
        <f t="shared" ca="1" si="34"/>
        <v>#REF!</v>
      </c>
      <c r="DC41" s="167" t="e">
        <f t="shared" ca="1" si="35"/>
        <v>#REF!</v>
      </c>
      <c r="DD41" s="167" t="e">
        <f t="shared" ca="1" si="36"/>
        <v>#REF!</v>
      </c>
      <c r="DE41" s="167" t="e">
        <f t="shared" ca="1" si="37"/>
        <v>#REF!</v>
      </c>
      <c r="DF41" s="167" t="e">
        <f t="shared" ca="1" si="38"/>
        <v>#REF!</v>
      </c>
      <c r="DH41" s="167">
        <f t="shared" si="39"/>
        <v>0</v>
      </c>
      <c r="DI41" s="167">
        <f t="shared" si="40"/>
        <v>0</v>
      </c>
      <c r="DJ41" s="167">
        <f t="shared" si="41"/>
        <v>0</v>
      </c>
      <c r="DK41" s="167">
        <f t="shared" si="42"/>
        <v>0</v>
      </c>
      <c r="DL41" s="167">
        <f t="shared" si="43"/>
        <v>0</v>
      </c>
      <c r="DM41" s="167">
        <f t="shared" si="44"/>
        <v>0</v>
      </c>
      <c r="DN41" s="167">
        <f t="shared" si="45"/>
        <v>0</v>
      </c>
      <c r="DO41" s="167">
        <f t="shared" si="46"/>
        <v>0</v>
      </c>
      <c r="DP41" s="167">
        <f t="shared" si="47"/>
        <v>0</v>
      </c>
      <c r="DQ41" s="167">
        <f t="shared" si="48"/>
        <v>0</v>
      </c>
      <c r="DR41" s="167">
        <f t="shared" si="49"/>
        <v>0</v>
      </c>
      <c r="DS41" s="167">
        <f t="shared" si="50"/>
        <v>0</v>
      </c>
      <c r="DT41" s="167">
        <f t="shared" si="51"/>
        <v>0</v>
      </c>
      <c r="DU41" s="167">
        <f t="shared" si="52"/>
        <v>0</v>
      </c>
      <c r="DV41" s="167">
        <f t="shared" si="53"/>
        <v>0</v>
      </c>
      <c r="DW41" s="167">
        <f t="shared" si="54"/>
        <v>0</v>
      </c>
      <c r="DY41" s="167" t="e">
        <f t="shared" ca="1" si="95"/>
        <v>#REF!</v>
      </c>
      <c r="DZ41" s="167" t="e">
        <f t="shared" ca="1" si="96"/>
        <v>#REF!</v>
      </c>
      <c r="EA41" s="167" t="e">
        <f t="shared" ca="1" si="97"/>
        <v>#REF!</v>
      </c>
      <c r="EB41" s="167" t="e">
        <f t="shared" ca="1" si="98"/>
        <v>#REF!</v>
      </c>
      <c r="EC41" s="167" t="e">
        <f t="shared" ca="1" si="99"/>
        <v>#REF!</v>
      </c>
      <c r="ED41" s="167" t="e">
        <f t="shared" ca="1" si="100"/>
        <v>#REF!</v>
      </c>
      <c r="EE41" s="167" t="e">
        <f t="shared" ca="1" si="101"/>
        <v>#REF!</v>
      </c>
      <c r="EF41" s="167" t="e">
        <f t="shared" ca="1" si="102"/>
        <v>#REF!</v>
      </c>
      <c r="EG41" s="167" t="e">
        <f t="shared" ca="1" si="103"/>
        <v>#REF!</v>
      </c>
      <c r="EH41" s="167" t="e">
        <f t="shared" ca="1" si="104"/>
        <v>#REF!</v>
      </c>
      <c r="EI41" s="167" t="e">
        <f t="shared" ca="1" si="105"/>
        <v>#REF!</v>
      </c>
      <c r="EJ41" s="167" t="e">
        <f t="shared" ca="1" si="106"/>
        <v>#REF!</v>
      </c>
      <c r="EK41" s="167" t="e">
        <f t="shared" ca="1" si="107"/>
        <v>#REF!</v>
      </c>
      <c r="EL41" s="167" t="e">
        <f t="shared" ca="1" si="108"/>
        <v>#REF!</v>
      </c>
      <c r="EM41" s="167" t="e">
        <f t="shared" ca="1" si="109"/>
        <v>#REF!</v>
      </c>
      <c r="EN41" s="167" t="e">
        <f t="shared" ca="1" si="110"/>
        <v>#REF!</v>
      </c>
      <c r="EP41" s="167">
        <f t="shared" si="111"/>
        <v>0</v>
      </c>
      <c r="EQ41" s="167">
        <f t="shared" si="112"/>
        <v>0</v>
      </c>
      <c r="ER41" s="167">
        <f t="shared" si="113"/>
        <v>0</v>
      </c>
      <c r="ES41" s="167">
        <f t="shared" si="114"/>
        <v>0</v>
      </c>
      <c r="ET41" s="167">
        <f t="shared" si="115"/>
        <v>0</v>
      </c>
      <c r="EU41" s="167">
        <f t="shared" si="116"/>
        <v>0</v>
      </c>
      <c r="EV41" s="167">
        <f t="shared" si="117"/>
        <v>0</v>
      </c>
      <c r="EW41" s="167">
        <f t="shared" si="118"/>
        <v>0</v>
      </c>
      <c r="EX41" s="167">
        <f t="shared" si="119"/>
        <v>0</v>
      </c>
      <c r="EY41" s="167">
        <f t="shared" si="120"/>
        <v>0</v>
      </c>
      <c r="EZ41" s="167">
        <f t="shared" si="121"/>
        <v>0</v>
      </c>
      <c r="FA41" s="167">
        <f t="shared" si="122"/>
        <v>0</v>
      </c>
      <c r="FB41" s="167">
        <f t="shared" si="123"/>
        <v>0</v>
      </c>
      <c r="FC41" s="167">
        <f t="shared" si="124"/>
        <v>0</v>
      </c>
      <c r="FD41" s="167">
        <f t="shared" si="125"/>
        <v>0</v>
      </c>
      <c r="FE41" s="167">
        <f t="shared" si="126"/>
        <v>0</v>
      </c>
      <c r="FG41" s="167">
        <f t="shared" si="127"/>
        <v>0</v>
      </c>
      <c r="FH41" s="167">
        <f t="shared" si="128"/>
        <v>0</v>
      </c>
      <c r="FI41" s="167">
        <f t="shared" si="129"/>
        <v>0</v>
      </c>
      <c r="FJ41" s="167">
        <f t="shared" si="130"/>
        <v>0</v>
      </c>
      <c r="FK41" s="167">
        <f t="shared" si="131"/>
        <v>0</v>
      </c>
      <c r="FL41" s="167">
        <f t="shared" si="132"/>
        <v>0</v>
      </c>
      <c r="FM41" s="167">
        <f t="shared" si="133"/>
        <v>0</v>
      </c>
      <c r="FN41" s="167">
        <f t="shared" si="134"/>
        <v>0</v>
      </c>
      <c r="FO41" s="167">
        <f t="shared" si="135"/>
        <v>0</v>
      </c>
      <c r="FP41" s="167">
        <f t="shared" si="136"/>
        <v>0</v>
      </c>
      <c r="FQ41" s="167">
        <f t="shared" si="137"/>
        <v>0</v>
      </c>
      <c r="FR41" s="167">
        <f t="shared" si="138"/>
        <v>0</v>
      </c>
      <c r="FS41" s="167">
        <f t="shared" si="139"/>
        <v>0</v>
      </c>
      <c r="FT41" s="167">
        <f t="shared" si="140"/>
        <v>0</v>
      </c>
      <c r="FU41" s="167">
        <f t="shared" si="141"/>
        <v>0</v>
      </c>
      <c r="FV41" s="167">
        <f t="shared" si="142"/>
        <v>0</v>
      </c>
      <c r="FX41" s="167">
        <f t="shared" si="143"/>
        <v>0</v>
      </c>
      <c r="FY41" s="167">
        <f t="shared" si="144"/>
        <v>0</v>
      </c>
      <c r="FZ41" s="167">
        <f t="shared" si="145"/>
        <v>0</v>
      </c>
      <c r="GA41" s="167">
        <f t="shared" si="146"/>
        <v>0</v>
      </c>
      <c r="GB41" s="167">
        <f t="shared" si="147"/>
        <v>0</v>
      </c>
      <c r="GC41" s="167">
        <f t="shared" si="148"/>
        <v>0</v>
      </c>
      <c r="GD41" s="167">
        <f t="shared" si="149"/>
        <v>0</v>
      </c>
      <c r="GE41" s="167">
        <f t="shared" si="150"/>
        <v>0</v>
      </c>
      <c r="GF41" s="167">
        <f t="shared" si="151"/>
        <v>0</v>
      </c>
      <c r="GG41" s="167">
        <f t="shared" si="152"/>
        <v>0</v>
      </c>
      <c r="GH41" s="167">
        <f t="shared" si="153"/>
        <v>0</v>
      </c>
      <c r="GI41" s="167">
        <f t="shared" si="154"/>
        <v>0</v>
      </c>
      <c r="GJ41" s="167">
        <f t="shared" si="155"/>
        <v>0</v>
      </c>
      <c r="GK41" s="167">
        <f t="shared" si="156"/>
        <v>0</v>
      </c>
      <c r="GL41" s="167">
        <f t="shared" si="157"/>
        <v>0</v>
      </c>
      <c r="GM41" s="167">
        <f t="shared" si="158"/>
        <v>0</v>
      </c>
      <c r="GO41" s="167" t="e">
        <f t="shared" ca="1" si="159"/>
        <v>#REF!</v>
      </c>
      <c r="GP41" s="167" t="e">
        <f t="shared" ca="1" si="159"/>
        <v>#REF!</v>
      </c>
      <c r="GQ41" s="167" t="e">
        <f t="shared" ca="1" si="159"/>
        <v>#REF!</v>
      </c>
      <c r="GR41" s="167" t="e">
        <f t="shared" ca="1" si="159"/>
        <v>#REF!</v>
      </c>
      <c r="GS41" s="167" t="e">
        <f t="shared" ca="1" si="159"/>
        <v>#REF!</v>
      </c>
      <c r="GT41" s="167" t="e">
        <f t="shared" ca="1" si="159"/>
        <v>#REF!</v>
      </c>
      <c r="GU41" s="167" t="e">
        <f t="shared" ca="1" si="159"/>
        <v>#REF!</v>
      </c>
      <c r="GV41" s="167" t="e">
        <f t="shared" ca="1" si="159"/>
        <v>#REF!</v>
      </c>
      <c r="GW41" s="167" t="e">
        <f t="shared" ca="1" si="159"/>
        <v>#REF!</v>
      </c>
      <c r="GX41" s="167" t="e">
        <f t="shared" ca="1" si="159"/>
        <v>#REF!</v>
      </c>
      <c r="GY41" s="167" t="e">
        <f t="shared" ca="1" si="159"/>
        <v>#REF!</v>
      </c>
      <c r="GZ41" s="167" t="e">
        <f t="shared" ca="1" si="159"/>
        <v>#REF!</v>
      </c>
      <c r="HA41" s="167" t="e">
        <f t="shared" ca="1" si="159"/>
        <v>#REF!</v>
      </c>
      <c r="HB41" s="167" t="e">
        <f t="shared" ca="1" si="159"/>
        <v>#REF!</v>
      </c>
      <c r="HC41" s="167" t="e">
        <f t="shared" ca="1" si="159"/>
        <v>#REF!</v>
      </c>
      <c r="HD41" s="167" t="e">
        <f t="shared" ca="1" si="159"/>
        <v>#REF!</v>
      </c>
      <c r="HF41" s="167" t="e">
        <f t="shared" ca="1" si="60"/>
        <v>#REF!</v>
      </c>
      <c r="HG41" s="167" t="e">
        <f t="shared" ca="1" si="61"/>
        <v>#REF!</v>
      </c>
      <c r="HH41" s="167" t="e">
        <f t="shared" ca="1" si="62"/>
        <v>#REF!</v>
      </c>
      <c r="HI41" s="167" t="e">
        <f t="shared" ca="1" si="63"/>
        <v>#REF!</v>
      </c>
      <c r="HJ41" s="167" t="e">
        <f t="shared" ca="1" si="64"/>
        <v>#REF!</v>
      </c>
      <c r="HK41" s="167" t="e">
        <f t="shared" ca="1" si="65"/>
        <v>#REF!</v>
      </c>
      <c r="HL41" s="167" t="e">
        <f t="shared" ca="1" si="66"/>
        <v>#REF!</v>
      </c>
      <c r="HM41" s="167" t="e">
        <f t="shared" ca="1" si="67"/>
        <v>#REF!</v>
      </c>
      <c r="HN41" s="167" t="e">
        <f t="shared" ca="1" si="68"/>
        <v>#REF!</v>
      </c>
      <c r="HO41" s="167" t="e">
        <f t="shared" ca="1" si="69"/>
        <v>#REF!</v>
      </c>
      <c r="HP41" s="167" t="e">
        <f t="shared" ca="1" si="70"/>
        <v>#REF!</v>
      </c>
      <c r="HQ41" s="167" t="e">
        <f t="shared" ca="1" si="71"/>
        <v>#REF!</v>
      </c>
      <c r="HR41" s="167" t="e">
        <f t="shared" ca="1" si="72"/>
        <v>#REF!</v>
      </c>
      <c r="HS41" s="167" t="e">
        <f t="shared" ca="1" si="73"/>
        <v>#REF!</v>
      </c>
      <c r="HT41" s="167" t="e">
        <f t="shared" ca="1" si="74"/>
        <v>#REF!</v>
      </c>
      <c r="HU41" s="167" t="e">
        <f t="shared" ca="1" si="75"/>
        <v>#REF!</v>
      </c>
      <c r="HW41" s="167" t="e">
        <f t="shared" ca="1" si="76"/>
        <v>#REF!</v>
      </c>
      <c r="HX41" s="167">
        <f t="shared" si="77"/>
        <v>0</v>
      </c>
      <c r="HY41" s="167" t="e">
        <f t="shared" ca="1" si="160"/>
        <v>#REF!</v>
      </c>
      <c r="HZ41" s="219" t="e">
        <f t="shared" ca="1" si="161"/>
        <v>#REF!</v>
      </c>
    </row>
    <row r="42" spans="1:234" s="48" customFormat="1">
      <c r="A42" s="3" t="s">
        <v>80</v>
      </c>
      <c r="B42" s="202" t="str">
        <f>INDEX('Ref1'!$E:$E,MATCH(A42,'Ref1'!$A:$A,0))</f>
        <v>Bournemouth</v>
      </c>
      <c r="C42" s="42" t="str">
        <f>INDEX(Data1!B:B,MATCH(A42,Data1!A:A,0))</f>
        <v>UNINFIR</v>
      </c>
      <c r="D42" s="253" t="str">
        <f>INDEX(Data1!C:C,MATCH(A42,Data1!A:A,0))</f>
        <v>SW</v>
      </c>
      <c r="E42" s="200" t="str">
        <f>IF($C$6="No","No",IF(COUNTIF(Inputs!$K$359:$K$398,$A42)&gt;0,"Yes","No"))</f>
        <v>No</v>
      </c>
      <c r="F42" s="404"/>
      <c r="G42" s="62">
        <f>INDEX('4_RatesSplit'!K:K,MATCH($A42,'4_RatesSplit'!$A:$A,0))</f>
        <v>0</v>
      </c>
      <c r="H42" s="171">
        <f>INDEX('4_RatesSplit'!L:L,MATCH($A42,'4_RatesSplit'!$A:$A,0))</f>
        <v>0</v>
      </c>
      <c r="I42" s="167">
        <f>INDEX('4_RatesSplit'!M:M,MATCH($A42,'4_RatesSplit'!$A:$A,0))</f>
        <v>0</v>
      </c>
      <c r="J42" s="167">
        <f>INDEX('4_RatesSplit'!N:N,MATCH($A42,'4_RatesSplit'!$A:$A,0))</f>
        <v>0</v>
      </c>
      <c r="K42" s="167">
        <f>INDEX('4_RatesSplit'!O:O,MATCH($A42,'4_RatesSplit'!$A:$A,0))</f>
        <v>0</v>
      </c>
      <c r="L42" s="167">
        <f>INDEX('4_RatesSplit'!P:P,MATCH($A42,'4_RatesSplit'!$A:$A,0))</f>
        <v>0</v>
      </c>
      <c r="M42" s="167">
        <f>INDEX('4_RatesSplit'!Q:Q,MATCH($A42,'4_RatesSplit'!$A:$A,0))</f>
        <v>0</v>
      </c>
      <c r="N42" s="167">
        <f>INDEX('4_RatesSplit'!R:R,MATCH($A42,'4_RatesSplit'!$A:$A,0))</f>
        <v>0</v>
      </c>
      <c r="O42" s="167">
        <f>INDEX('4_RatesSplit'!S:S,MATCH($A42,'4_RatesSplit'!$A:$A,0))</f>
        <v>0</v>
      </c>
      <c r="P42" s="167">
        <f>INDEX('4_RatesSplit'!T:T,MATCH($A42,'4_RatesSplit'!$A:$A,0))</f>
        <v>0</v>
      </c>
      <c r="Q42" s="167">
        <f>INDEX('4_RatesSplit'!U:U,MATCH($A42,'4_RatesSplit'!$A:$A,0))</f>
        <v>0</v>
      </c>
      <c r="R42" s="167">
        <f>INDEX('4_RatesSplit'!V:V,MATCH($A42,'4_RatesSplit'!$A:$A,0))</f>
        <v>0</v>
      </c>
      <c r="S42" s="167">
        <f>INDEX('4_RatesSplit'!W:W,MATCH($A42,'4_RatesSplit'!$A:$A,0))</f>
        <v>0</v>
      </c>
      <c r="T42" s="167">
        <f>INDEX('4_RatesSplit'!X:X,MATCH($A42,'4_RatesSplit'!$A:$A,0))</f>
        <v>0</v>
      </c>
      <c r="U42" s="167">
        <f>INDEX('4_RatesSplit'!Y:Y,MATCH($A42,'4_RatesSplit'!$A:$A,0))</f>
        <v>0</v>
      </c>
      <c r="V42" s="167">
        <f>INDEX('4_RatesSplit'!Z:Z,MATCH($A42,'4_RatesSplit'!$A:$A,0))</f>
        <v>0</v>
      </c>
      <c r="W42" s="167">
        <f>INDEX('4_RatesSplit'!AA:AA,MATCH($A42,'4_RatesSplit'!$A:$A,0))</f>
        <v>0</v>
      </c>
      <c r="X42" s="18"/>
      <c r="Y42" s="168" t="e">
        <f ca="1">INDEX('4_RatesSplit'!AT:AT,MATCH($A42,'4_RatesSplit'!$A:$A,0))</f>
        <v>#REF!</v>
      </c>
      <c r="Z42" s="168" t="e">
        <f ca="1">INDEX('4_RatesSplit'!AU:AU,MATCH($A42,'4_RatesSplit'!$A:$A,0))</f>
        <v>#REF!</v>
      </c>
      <c r="AA42" s="168" t="e">
        <f ca="1">INDEX('4_RatesSplit'!AV:AV,MATCH($A42,'4_RatesSplit'!$A:$A,0))</f>
        <v>#REF!</v>
      </c>
      <c r="AB42" s="168" t="e">
        <f ca="1">INDEX('4_RatesSplit'!AW:AW,MATCH($A42,'4_RatesSplit'!$A:$A,0))</f>
        <v>#REF!</v>
      </c>
      <c r="AC42" s="168" t="e">
        <f ca="1">INDEX('4_RatesSplit'!AX:AX,MATCH($A42,'4_RatesSplit'!$A:$A,0))</f>
        <v>#REF!</v>
      </c>
      <c r="AD42" s="168" t="e">
        <f ca="1">INDEX('4_RatesSplit'!AY:AY,MATCH($A42,'4_RatesSplit'!$A:$A,0))</f>
        <v>#REF!</v>
      </c>
      <c r="AE42" s="168" t="e">
        <f ca="1">INDEX('4_RatesSplit'!AZ:AZ,MATCH($A42,'4_RatesSplit'!$A:$A,0))</f>
        <v>#REF!</v>
      </c>
      <c r="AF42" s="168" t="e">
        <f ca="1">INDEX('4_RatesSplit'!BA:BA,MATCH($A42,'4_RatesSplit'!$A:$A,0))</f>
        <v>#REF!</v>
      </c>
      <c r="AG42" s="168" t="e">
        <f ca="1">INDEX('4_RatesSplit'!BB:BB,MATCH($A42,'4_RatesSplit'!$A:$A,0))</f>
        <v>#REF!</v>
      </c>
      <c r="AH42" s="168" t="e">
        <f ca="1">INDEX('4_RatesSplit'!BC:BC,MATCH($A42,'4_RatesSplit'!$A:$A,0))</f>
        <v>#REF!</v>
      </c>
      <c r="AI42" s="168" t="e">
        <f ca="1">INDEX('4_RatesSplit'!BD:BD,MATCH($A42,'4_RatesSplit'!$A:$A,0))</f>
        <v>#REF!</v>
      </c>
      <c r="AJ42" s="168" t="e">
        <f ca="1">INDEX('4_RatesSplit'!BE:BE,MATCH($A42,'4_RatesSplit'!$A:$A,0))</f>
        <v>#REF!</v>
      </c>
      <c r="AK42" s="168" t="e">
        <f ca="1">INDEX('4_RatesSplit'!BF:BF,MATCH($A42,'4_RatesSplit'!$A:$A,0))</f>
        <v>#REF!</v>
      </c>
      <c r="AL42" s="168" t="e">
        <f ca="1">INDEX('4_RatesSplit'!BG:BG,MATCH($A42,'4_RatesSplit'!$A:$A,0))</f>
        <v>#REF!</v>
      </c>
      <c r="AM42" s="168" t="e">
        <f ca="1">INDEX('4_RatesSplit'!BH:BH,MATCH($A42,'4_RatesSplit'!$A:$A,0))</f>
        <v>#REF!</v>
      </c>
      <c r="AN42" s="198" t="e">
        <f ca="1">INDEX('4_RatesSplit'!BI:BI,MATCH($A42,'4_RatesSplit'!$A:$A,0))</f>
        <v>#REF!</v>
      </c>
      <c r="AO42" s="114"/>
      <c r="AP42" s="167" t="e">
        <f t="shared" ca="1" si="78"/>
        <v>#REF!</v>
      </c>
      <c r="AQ42" s="167" t="e">
        <f t="shared" ca="1" si="79"/>
        <v>#REF!</v>
      </c>
      <c r="AR42" s="167" t="e">
        <f t="shared" ca="1" si="80"/>
        <v>#REF!</v>
      </c>
      <c r="AS42" s="167" t="e">
        <f t="shared" ca="1" si="81"/>
        <v>#REF!</v>
      </c>
      <c r="AT42" s="167" t="e">
        <f t="shared" ca="1" si="82"/>
        <v>#REF!</v>
      </c>
      <c r="AU42" s="167" t="e">
        <f t="shared" ca="1" si="83"/>
        <v>#REF!</v>
      </c>
      <c r="AV42" s="167" t="e">
        <f t="shared" ca="1" si="84"/>
        <v>#REF!</v>
      </c>
      <c r="AW42" s="167" t="e">
        <f t="shared" ca="1" si="85"/>
        <v>#REF!</v>
      </c>
      <c r="AX42" s="167" t="e">
        <f t="shared" ca="1" si="86"/>
        <v>#REF!</v>
      </c>
      <c r="AY42" s="167" t="e">
        <f t="shared" ca="1" si="87"/>
        <v>#REF!</v>
      </c>
      <c r="AZ42" s="167" t="e">
        <f t="shared" ca="1" si="88"/>
        <v>#REF!</v>
      </c>
      <c r="BA42" s="167" t="e">
        <f t="shared" ca="1" si="89"/>
        <v>#REF!</v>
      </c>
      <c r="BB42" s="167" t="e">
        <f t="shared" ca="1" si="90"/>
        <v>#REF!</v>
      </c>
      <c r="BC42" s="167" t="e">
        <f t="shared" ca="1" si="91"/>
        <v>#REF!</v>
      </c>
      <c r="BD42" s="167" t="e">
        <f t="shared" ca="1" si="92"/>
        <v>#REF!</v>
      </c>
      <c r="BE42" s="167" t="e">
        <f t="shared" ca="1" si="93"/>
        <v>#REF!</v>
      </c>
      <c r="BF42" s="18"/>
      <c r="BG42" s="168">
        <f>INDEX('2_Needs'!$F:$F,MATCH($A42,'2_Needs'!$A:$A,0))</f>
        <v>2.5334873694573394E-3</v>
      </c>
      <c r="BH42" s="114"/>
      <c r="BI42" s="167">
        <f t="shared" ref="BI42:BX42" si="188">IF(BI$3="reset",$BG42*BI$6,BH42*(1+$C$4))</f>
        <v>0</v>
      </c>
      <c r="BJ42" s="167">
        <f t="shared" si="188"/>
        <v>0</v>
      </c>
      <c r="BK42" s="167">
        <f t="shared" si="188"/>
        <v>0</v>
      </c>
      <c r="BL42" s="167">
        <f t="shared" si="188"/>
        <v>0</v>
      </c>
      <c r="BM42" s="167">
        <f t="shared" si="188"/>
        <v>0</v>
      </c>
      <c r="BN42" s="167">
        <f t="shared" si="188"/>
        <v>0</v>
      </c>
      <c r="BO42" s="167">
        <f t="shared" si="188"/>
        <v>0</v>
      </c>
      <c r="BP42" s="167">
        <f t="shared" si="188"/>
        <v>0</v>
      </c>
      <c r="BQ42" s="167">
        <f t="shared" si="188"/>
        <v>0</v>
      </c>
      <c r="BR42" s="167">
        <f t="shared" si="188"/>
        <v>0</v>
      </c>
      <c r="BS42" s="167">
        <f t="shared" si="188"/>
        <v>0</v>
      </c>
      <c r="BT42" s="167">
        <f t="shared" si="188"/>
        <v>0</v>
      </c>
      <c r="BU42" s="167">
        <f t="shared" si="188"/>
        <v>0</v>
      </c>
      <c r="BV42" s="167">
        <f t="shared" si="188"/>
        <v>0</v>
      </c>
      <c r="BW42" s="167">
        <f t="shared" si="188"/>
        <v>0</v>
      </c>
      <c r="BX42" s="167">
        <f t="shared" si="188"/>
        <v>0</v>
      </c>
      <c r="BZ42" s="167" t="e">
        <f t="shared" ca="1" si="7"/>
        <v>#REF!</v>
      </c>
      <c r="CA42" s="167" t="e">
        <f t="shared" ca="1" si="8"/>
        <v>#REF!</v>
      </c>
      <c r="CB42" s="167" t="e">
        <f t="shared" ca="1" si="9"/>
        <v>#REF!</v>
      </c>
      <c r="CC42" s="167" t="e">
        <f t="shared" ca="1" si="10"/>
        <v>#REF!</v>
      </c>
      <c r="CD42" s="167" t="e">
        <f t="shared" ca="1" si="11"/>
        <v>#REF!</v>
      </c>
      <c r="CE42" s="167" t="e">
        <f t="shared" ca="1" si="12"/>
        <v>#REF!</v>
      </c>
      <c r="CF42" s="167" t="e">
        <f t="shared" ca="1" si="13"/>
        <v>#REF!</v>
      </c>
      <c r="CG42" s="167" t="e">
        <f t="shared" ca="1" si="14"/>
        <v>#REF!</v>
      </c>
      <c r="CH42" s="167" t="e">
        <f t="shared" ca="1" si="15"/>
        <v>#REF!</v>
      </c>
      <c r="CI42" s="167" t="e">
        <f t="shared" ca="1" si="16"/>
        <v>#REF!</v>
      </c>
      <c r="CJ42" s="167" t="e">
        <f t="shared" ca="1" si="17"/>
        <v>#REF!</v>
      </c>
      <c r="CK42" s="167" t="e">
        <f t="shared" ca="1" si="18"/>
        <v>#REF!</v>
      </c>
      <c r="CL42" s="167" t="e">
        <f t="shared" ca="1" si="19"/>
        <v>#REF!</v>
      </c>
      <c r="CM42" s="167" t="e">
        <f t="shared" ca="1" si="20"/>
        <v>#REF!</v>
      </c>
      <c r="CN42" s="167" t="e">
        <f t="shared" ca="1" si="21"/>
        <v>#REF!</v>
      </c>
      <c r="CO42" s="167" t="e">
        <f t="shared" ca="1" si="22"/>
        <v>#REF!</v>
      </c>
      <c r="CQ42" s="167" t="e">
        <f t="shared" ca="1" si="23"/>
        <v>#REF!</v>
      </c>
      <c r="CR42" s="167" t="e">
        <f t="shared" ca="1" si="24"/>
        <v>#REF!</v>
      </c>
      <c r="CS42" s="167" t="e">
        <f t="shared" ca="1" si="25"/>
        <v>#REF!</v>
      </c>
      <c r="CT42" s="167" t="e">
        <f t="shared" ca="1" si="26"/>
        <v>#REF!</v>
      </c>
      <c r="CU42" s="167" t="e">
        <f t="shared" ca="1" si="27"/>
        <v>#REF!</v>
      </c>
      <c r="CV42" s="167" t="e">
        <f t="shared" ca="1" si="28"/>
        <v>#REF!</v>
      </c>
      <c r="CW42" s="167" t="e">
        <f t="shared" ca="1" si="29"/>
        <v>#REF!</v>
      </c>
      <c r="CX42" s="167" t="e">
        <f t="shared" ca="1" si="30"/>
        <v>#REF!</v>
      </c>
      <c r="CY42" s="167" t="e">
        <f t="shared" ca="1" si="31"/>
        <v>#REF!</v>
      </c>
      <c r="CZ42" s="167" t="e">
        <f t="shared" ca="1" si="32"/>
        <v>#REF!</v>
      </c>
      <c r="DA42" s="167" t="e">
        <f t="shared" ca="1" si="33"/>
        <v>#REF!</v>
      </c>
      <c r="DB42" s="167" t="e">
        <f t="shared" ca="1" si="34"/>
        <v>#REF!</v>
      </c>
      <c r="DC42" s="167" t="e">
        <f t="shared" ca="1" si="35"/>
        <v>#REF!</v>
      </c>
      <c r="DD42" s="167" t="e">
        <f t="shared" ca="1" si="36"/>
        <v>#REF!</v>
      </c>
      <c r="DE42" s="167" t="e">
        <f t="shared" ca="1" si="37"/>
        <v>#REF!</v>
      </c>
      <c r="DF42" s="167" t="e">
        <f t="shared" ca="1" si="38"/>
        <v>#REF!</v>
      </c>
      <c r="DH42" s="167">
        <f t="shared" si="39"/>
        <v>0</v>
      </c>
      <c r="DI42" s="167">
        <f t="shared" si="40"/>
        <v>0</v>
      </c>
      <c r="DJ42" s="167">
        <f t="shared" si="41"/>
        <v>0</v>
      </c>
      <c r="DK42" s="167">
        <f t="shared" si="42"/>
        <v>0</v>
      </c>
      <c r="DL42" s="167">
        <f t="shared" si="43"/>
        <v>0</v>
      </c>
      <c r="DM42" s="167">
        <f t="shared" si="44"/>
        <v>0</v>
      </c>
      <c r="DN42" s="167">
        <f t="shared" si="45"/>
        <v>0</v>
      </c>
      <c r="DO42" s="167">
        <f t="shared" si="46"/>
        <v>0</v>
      </c>
      <c r="DP42" s="167">
        <f t="shared" si="47"/>
        <v>0</v>
      </c>
      <c r="DQ42" s="167">
        <f t="shared" si="48"/>
        <v>0</v>
      </c>
      <c r="DR42" s="167">
        <f t="shared" si="49"/>
        <v>0</v>
      </c>
      <c r="DS42" s="167">
        <f t="shared" si="50"/>
        <v>0</v>
      </c>
      <c r="DT42" s="167">
        <f t="shared" si="51"/>
        <v>0</v>
      </c>
      <c r="DU42" s="167">
        <f t="shared" si="52"/>
        <v>0</v>
      </c>
      <c r="DV42" s="167">
        <f t="shared" si="53"/>
        <v>0</v>
      </c>
      <c r="DW42" s="167">
        <f t="shared" si="54"/>
        <v>0</v>
      </c>
      <c r="DY42" s="167" t="e">
        <f t="shared" ca="1" si="95"/>
        <v>#REF!</v>
      </c>
      <c r="DZ42" s="167" t="e">
        <f t="shared" ca="1" si="96"/>
        <v>#REF!</v>
      </c>
      <c r="EA42" s="167" t="e">
        <f t="shared" ca="1" si="97"/>
        <v>#REF!</v>
      </c>
      <c r="EB42" s="167" t="e">
        <f t="shared" ca="1" si="98"/>
        <v>#REF!</v>
      </c>
      <c r="EC42" s="167" t="e">
        <f t="shared" ca="1" si="99"/>
        <v>#REF!</v>
      </c>
      <c r="ED42" s="167" t="e">
        <f t="shared" ca="1" si="100"/>
        <v>#REF!</v>
      </c>
      <c r="EE42" s="167" t="e">
        <f t="shared" ca="1" si="101"/>
        <v>#REF!</v>
      </c>
      <c r="EF42" s="167" t="e">
        <f t="shared" ca="1" si="102"/>
        <v>#REF!</v>
      </c>
      <c r="EG42" s="167" t="e">
        <f t="shared" ca="1" si="103"/>
        <v>#REF!</v>
      </c>
      <c r="EH42" s="167" t="e">
        <f t="shared" ca="1" si="104"/>
        <v>#REF!</v>
      </c>
      <c r="EI42" s="167" t="e">
        <f t="shared" ca="1" si="105"/>
        <v>#REF!</v>
      </c>
      <c r="EJ42" s="167" t="e">
        <f t="shared" ca="1" si="106"/>
        <v>#REF!</v>
      </c>
      <c r="EK42" s="167" t="e">
        <f t="shared" ca="1" si="107"/>
        <v>#REF!</v>
      </c>
      <c r="EL42" s="167" t="e">
        <f t="shared" ca="1" si="108"/>
        <v>#REF!</v>
      </c>
      <c r="EM42" s="167" t="e">
        <f t="shared" ca="1" si="109"/>
        <v>#REF!</v>
      </c>
      <c r="EN42" s="167" t="e">
        <f t="shared" ca="1" si="110"/>
        <v>#REF!</v>
      </c>
      <c r="EP42" s="167">
        <f t="shared" si="111"/>
        <v>0</v>
      </c>
      <c r="EQ42" s="167">
        <f t="shared" si="112"/>
        <v>0</v>
      </c>
      <c r="ER42" s="167">
        <f t="shared" si="113"/>
        <v>0</v>
      </c>
      <c r="ES42" s="167">
        <f t="shared" si="114"/>
        <v>0</v>
      </c>
      <c r="ET42" s="167">
        <f t="shared" si="115"/>
        <v>0</v>
      </c>
      <c r="EU42" s="167">
        <f t="shared" si="116"/>
        <v>0</v>
      </c>
      <c r="EV42" s="167">
        <f t="shared" si="117"/>
        <v>0</v>
      </c>
      <c r="EW42" s="167">
        <f t="shared" si="118"/>
        <v>0</v>
      </c>
      <c r="EX42" s="167">
        <f t="shared" si="119"/>
        <v>0</v>
      </c>
      <c r="EY42" s="167">
        <f t="shared" si="120"/>
        <v>0</v>
      </c>
      <c r="EZ42" s="167">
        <f t="shared" si="121"/>
        <v>0</v>
      </c>
      <c r="FA42" s="167">
        <f t="shared" si="122"/>
        <v>0</v>
      </c>
      <c r="FB42" s="167">
        <f t="shared" si="123"/>
        <v>0</v>
      </c>
      <c r="FC42" s="167">
        <f t="shared" si="124"/>
        <v>0</v>
      </c>
      <c r="FD42" s="167">
        <f t="shared" si="125"/>
        <v>0</v>
      </c>
      <c r="FE42" s="167">
        <f t="shared" si="126"/>
        <v>0</v>
      </c>
      <c r="FG42" s="167">
        <f t="shared" si="127"/>
        <v>0</v>
      </c>
      <c r="FH42" s="167">
        <f t="shared" si="128"/>
        <v>0</v>
      </c>
      <c r="FI42" s="167">
        <f t="shared" si="129"/>
        <v>0</v>
      </c>
      <c r="FJ42" s="167">
        <f t="shared" si="130"/>
        <v>0</v>
      </c>
      <c r="FK42" s="167">
        <f t="shared" si="131"/>
        <v>0</v>
      </c>
      <c r="FL42" s="167">
        <f t="shared" si="132"/>
        <v>0</v>
      </c>
      <c r="FM42" s="167">
        <f t="shared" si="133"/>
        <v>0</v>
      </c>
      <c r="FN42" s="167">
        <f t="shared" si="134"/>
        <v>0</v>
      </c>
      <c r="FO42" s="167">
        <f t="shared" si="135"/>
        <v>0</v>
      </c>
      <c r="FP42" s="167">
        <f t="shared" si="136"/>
        <v>0</v>
      </c>
      <c r="FQ42" s="167">
        <f t="shared" si="137"/>
        <v>0</v>
      </c>
      <c r="FR42" s="167">
        <f t="shared" si="138"/>
        <v>0</v>
      </c>
      <c r="FS42" s="167">
        <f t="shared" si="139"/>
        <v>0</v>
      </c>
      <c r="FT42" s="167">
        <f t="shared" si="140"/>
        <v>0</v>
      </c>
      <c r="FU42" s="167">
        <f t="shared" si="141"/>
        <v>0</v>
      </c>
      <c r="FV42" s="167">
        <f t="shared" si="142"/>
        <v>0</v>
      </c>
      <c r="FX42" s="167">
        <f t="shared" si="143"/>
        <v>0</v>
      </c>
      <c r="FY42" s="167">
        <f t="shared" si="144"/>
        <v>0</v>
      </c>
      <c r="FZ42" s="167">
        <f t="shared" si="145"/>
        <v>0</v>
      </c>
      <c r="GA42" s="167">
        <f t="shared" si="146"/>
        <v>0</v>
      </c>
      <c r="GB42" s="167">
        <f t="shared" si="147"/>
        <v>0</v>
      </c>
      <c r="GC42" s="167">
        <f t="shared" si="148"/>
        <v>0</v>
      </c>
      <c r="GD42" s="167">
        <f t="shared" si="149"/>
        <v>0</v>
      </c>
      <c r="GE42" s="167">
        <f t="shared" si="150"/>
        <v>0</v>
      </c>
      <c r="GF42" s="167">
        <f t="shared" si="151"/>
        <v>0</v>
      </c>
      <c r="GG42" s="167">
        <f t="shared" si="152"/>
        <v>0</v>
      </c>
      <c r="GH42" s="167">
        <f t="shared" si="153"/>
        <v>0</v>
      </c>
      <c r="GI42" s="167">
        <f t="shared" si="154"/>
        <v>0</v>
      </c>
      <c r="GJ42" s="167">
        <f t="shared" si="155"/>
        <v>0</v>
      </c>
      <c r="GK42" s="167">
        <f t="shared" si="156"/>
        <v>0</v>
      </c>
      <c r="GL42" s="167">
        <f t="shared" si="157"/>
        <v>0</v>
      </c>
      <c r="GM42" s="167">
        <f t="shared" si="158"/>
        <v>0</v>
      </c>
      <c r="GO42" s="167" t="e">
        <f t="shared" ca="1" si="159"/>
        <v>#REF!</v>
      </c>
      <c r="GP42" s="167" t="e">
        <f t="shared" ca="1" si="159"/>
        <v>#REF!</v>
      </c>
      <c r="GQ42" s="167" t="e">
        <f t="shared" ca="1" si="159"/>
        <v>#REF!</v>
      </c>
      <c r="GR42" s="167" t="e">
        <f t="shared" ca="1" si="159"/>
        <v>#REF!</v>
      </c>
      <c r="GS42" s="167" t="e">
        <f t="shared" ca="1" si="159"/>
        <v>#REF!</v>
      </c>
      <c r="GT42" s="167" t="e">
        <f t="shared" ca="1" si="159"/>
        <v>#REF!</v>
      </c>
      <c r="GU42" s="167" t="e">
        <f t="shared" ca="1" si="159"/>
        <v>#REF!</v>
      </c>
      <c r="GV42" s="167" t="e">
        <f t="shared" ca="1" si="159"/>
        <v>#REF!</v>
      </c>
      <c r="GW42" s="167" t="e">
        <f t="shared" ca="1" si="159"/>
        <v>#REF!</v>
      </c>
      <c r="GX42" s="167" t="e">
        <f t="shared" ca="1" si="159"/>
        <v>#REF!</v>
      </c>
      <c r="GY42" s="167" t="e">
        <f t="shared" ca="1" si="159"/>
        <v>#REF!</v>
      </c>
      <c r="GZ42" s="167" t="e">
        <f t="shared" ca="1" si="159"/>
        <v>#REF!</v>
      </c>
      <c r="HA42" s="167" t="e">
        <f t="shared" ca="1" si="159"/>
        <v>#REF!</v>
      </c>
      <c r="HB42" s="167" t="e">
        <f t="shared" ca="1" si="159"/>
        <v>#REF!</v>
      </c>
      <c r="HC42" s="167" t="e">
        <f t="shared" ca="1" si="159"/>
        <v>#REF!</v>
      </c>
      <c r="HD42" s="167" t="e">
        <f t="shared" ca="1" si="159"/>
        <v>#REF!</v>
      </c>
      <c r="HF42" s="167" t="e">
        <f t="shared" ca="1" si="60"/>
        <v>#REF!</v>
      </c>
      <c r="HG42" s="167" t="e">
        <f t="shared" ca="1" si="61"/>
        <v>#REF!</v>
      </c>
      <c r="HH42" s="167" t="e">
        <f t="shared" ca="1" si="62"/>
        <v>#REF!</v>
      </c>
      <c r="HI42" s="167" t="e">
        <f t="shared" ca="1" si="63"/>
        <v>#REF!</v>
      </c>
      <c r="HJ42" s="167" t="e">
        <f t="shared" ca="1" si="64"/>
        <v>#REF!</v>
      </c>
      <c r="HK42" s="167" t="e">
        <f t="shared" ca="1" si="65"/>
        <v>#REF!</v>
      </c>
      <c r="HL42" s="167" t="e">
        <f t="shared" ca="1" si="66"/>
        <v>#REF!</v>
      </c>
      <c r="HM42" s="167" t="e">
        <f t="shared" ca="1" si="67"/>
        <v>#REF!</v>
      </c>
      <c r="HN42" s="167" t="e">
        <f t="shared" ca="1" si="68"/>
        <v>#REF!</v>
      </c>
      <c r="HO42" s="167" t="e">
        <f t="shared" ca="1" si="69"/>
        <v>#REF!</v>
      </c>
      <c r="HP42" s="167" t="e">
        <f t="shared" ca="1" si="70"/>
        <v>#REF!</v>
      </c>
      <c r="HQ42" s="167" t="e">
        <f t="shared" ca="1" si="71"/>
        <v>#REF!</v>
      </c>
      <c r="HR42" s="167" t="e">
        <f t="shared" ca="1" si="72"/>
        <v>#REF!</v>
      </c>
      <c r="HS42" s="167" t="e">
        <f t="shared" ca="1" si="73"/>
        <v>#REF!</v>
      </c>
      <c r="HT42" s="167" t="e">
        <f t="shared" ca="1" si="74"/>
        <v>#REF!</v>
      </c>
      <c r="HU42" s="167" t="e">
        <f t="shared" ca="1" si="75"/>
        <v>#REF!</v>
      </c>
      <c r="HW42" s="167" t="e">
        <f t="shared" ca="1" si="76"/>
        <v>#REF!</v>
      </c>
      <c r="HX42" s="167">
        <f t="shared" si="77"/>
        <v>0</v>
      </c>
      <c r="HY42" s="167" t="e">
        <f t="shared" ca="1" si="160"/>
        <v>#REF!</v>
      </c>
      <c r="HZ42" s="219" t="e">
        <f t="shared" ca="1" si="161"/>
        <v>#REF!</v>
      </c>
    </row>
    <row r="43" spans="1:234" s="48" customFormat="1">
      <c r="A43" s="3" t="s">
        <v>82</v>
      </c>
      <c r="B43" s="202" t="str">
        <f>INDEX('Ref1'!$E:$E,MATCH(A43,'Ref1'!$A:$A,0))</f>
        <v>Bracknell Forest</v>
      </c>
      <c r="C43" s="42" t="str">
        <f>INDEX(Data1!B:B,MATCH(A43,Data1!A:A,0))</f>
        <v>UNINFIR</v>
      </c>
      <c r="D43" s="253" t="str">
        <f>INDEX(Data1!C:C,MATCH(A43,Data1!A:A,0))</f>
        <v>SE</v>
      </c>
      <c r="E43" s="200" t="str">
        <f>IF($C$6="No","No",IF(COUNTIF(Inputs!$K$359:$K$398,$A43)&gt;0,"Yes","No"))</f>
        <v>No</v>
      </c>
      <c r="F43" s="404"/>
      <c r="G43" s="62">
        <f>INDEX('4_RatesSplit'!K:K,MATCH($A43,'4_RatesSplit'!$A:$A,0))</f>
        <v>0</v>
      </c>
      <c r="H43" s="171">
        <f>INDEX('4_RatesSplit'!L:L,MATCH($A43,'4_RatesSplit'!$A:$A,0))</f>
        <v>0</v>
      </c>
      <c r="I43" s="167">
        <f>INDEX('4_RatesSplit'!M:M,MATCH($A43,'4_RatesSplit'!$A:$A,0))</f>
        <v>0</v>
      </c>
      <c r="J43" s="167">
        <f>INDEX('4_RatesSplit'!N:N,MATCH($A43,'4_RatesSplit'!$A:$A,0))</f>
        <v>0</v>
      </c>
      <c r="K43" s="167">
        <f>INDEX('4_RatesSplit'!O:O,MATCH($A43,'4_RatesSplit'!$A:$A,0))</f>
        <v>0</v>
      </c>
      <c r="L43" s="167">
        <f>INDEX('4_RatesSplit'!P:P,MATCH($A43,'4_RatesSplit'!$A:$A,0))</f>
        <v>0</v>
      </c>
      <c r="M43" s="167">
        <f>INDEX('4_RatesSplit'!Q:Q,MATCH($A43,'4_RatesSplit'!$A:$A,0))</f>
        <v>0</v>
      </c>
      <c r="N43" s="167">
        <f>INDEX('4_RatesSplit'!R:R,MATCH($A43,'4_RatesSplit'!$A:$A,0))</f>
        <v>0</v>
      </c>
      <c r="O43" s="167">
        <f>INDEX('4_RatesSplit'!S:S,MATCH($A43,'4_RatesSplit'!$A:$A,0))</f>
        <v>0</v>
      </c>
      <c r="P43" s="167">
        <f>INDEX('4_RatesSplit'!T:T,MATCH($A43,'4_RatesSplit'!$A:$A,0))</f>
        <v>0</v>
      </c>
      <c r="Q43" s="167">
        <f>INDEX('4_RatesSplit'!U:U,MATCH($A43,'4_RatesSplit'!$A:$A,0))</f>
        <v>0</v>
      </c>
      <c r="R43" s="167">
        <f>INDEX('4_RatesSplit'!V:V,MATCH($A43,'4_RatesSplit'!$A:$A,0))</f>
        <v>0</v>
      </c>
      <c r="S43" s="167">
        <f>INDEX('4_RatesSplit'!W:W,MATCH($A43,'4_RatesSplit'!$A:$A,0))</f>
        <v>0</v>
      </c>
      <c r="T43" s="167">
        <f>INDEX('4_RatesSplit'!X:X,MATCH($A43,'4_RatesSplit'!$A:$A,0))</f>
        <v>0</v>
      </c>
      <c r="U43" s="167">
        <f>INDEX('4_RatesSplit'!Y:Y,MATCH($A43,'4_RatesSplit'!$A:$A,0))</f>
        <v>0</v>
      </c>
      <c r="V43" s="167">
        <f>INDEX('4_RatesSplit'!Z:Z,MATCH($A43,'4_RatesSplit'!$A:$A,0))</f>
        <v>0</v>
      </c>
      <c r="W43" s="167">
        <f>INDEX('4_RatesSplit'!AA:AA,MATCH($A43,'4_RatesSplit'!$A:$A,0))</f>
        <v>0</v>
      </c>
      <c r="X43" s="18"/>
      <c r="Y43" s="168" t="e">
        <f ca="1">INDEX('4_RatesSplit'!AT:AT,MATCH($A43,'4_RatesSplit'!$A:$A,0))</f>
        <v>#REF!</v>
      </c>
      <c r="Z43" s="168" t="e">
        <f ca="1">INDEX('4_RatesSplit'!AU:AU,MATCH($A43,'4_RatesSplit'!$A:$A,0))</f>
        <v>#REF!</v>
      </c>
      <c r="AA43" s="168" t="e">
        <f ca="1">INDEX('4_RatesSplit'!AV:AV,MATCH($A43,'4_RatesSplit'!$A:$A,0))</f>
        <v>#REF!</v>
      </c>
      <c r="AB43" s="168" t="e">
        <f ca="1">INDEX('4_RatesSplit'!AW:AW,MATCH($A43,'4_RatesSplit'!$A:$A,0))</f>
        <v>#REF!</v>
      </c>
      <c r="AC43" s="168" t="e">
        <f ca="1">INDEX('4_RatesSplit'!AX:AX,MATCH($A43,'4_RatesSplit'!$A:$A,0))</f>
        <v>#REF!</v>
      </c>
      <c r="AD43" s="168" t="e">
        <f ca="1">INDEX('4_RatesSplit'!AY:AY,MATCH($A43,'4_RatesSplit'!$A:$A,0))</f>
        <v>#REF!</v>
      </c>
      <c r="AE43" s="168" t="e">
        <f ca="1">INDEX('4_RatesSplit'!AZ:AZ,MATCH($A43,'4_RatesSplit'!$A:$A,0))</f>
        <v>#REF!</v>
      </c>
      <c r="AF43" s="168" t="e">
        <f ca="1">INDEX('4_RatesSplit'!BA:BA,MATCH($A43,'4_RatesSplit'!$A:$A,0))</f>
        <v>#REF!</v>
      </c>
      <c r="AG43" s="168" t="e">
        <f ca="1">INDEX('4_RatesSplit'!BB:BB,MATCH($A43,'4_RatesSplit'!$A:$A,0))</f>
        <v>#REF!</v>
      </c>
      <c r="AH43" s="168" t="e">
        <f ca="1">INDEX('4_RatesSplit'!BC:BC,MATCH($A43,'4_RatesSplit'!$A:$A,0))</f>
        <v>#REF!</v>
      </c>
      <c r="AI43" s="168" t="e">
        <f ca="1">INDEX('4_RatesSplit'!BD:BD,MATCH($A43,'4_RatesSplit'!$A:$A,0))</f>
        <v>#REF!</v>
      </c>
      <c r="AJ43" s="168" t="e">
        <f ca="1">INDEX('4_RatesSplit'!BE:BE,MATCH($A43,'4_RatesSplit'!$A:$A,0))</f>
        <v>#REF!</v>
      </c>
      <c r="AK43" s="168" t="e">
        <f ca="1">INDEX('4_RatesSplit'!BF:BF,MATCH($A43,'4_RatesSplit'!$A:$A,0))</f>
        <v>#REF!</v>
      </c>
      <c r="AL43" s="168" t="e">
        <f ca="1">INDEX('4_RatesSplit'!BG:BG,MATCH($A43,'4_RatesSplit'!$A:$A,0))</f>
        <v>#REF!</v>
      </c>
      <c r="AM43" s="168" t="e">
        <f ca="1">INDEX('4_RatesSplit'!BH:BH,MATCH($A43,'4_RatesSplit'!$A:$A,0))</f>
        <v>#REF!</v>
      </c>
      <c r="AN43" s="198" t="e">
        <f ca="1">INDEX('4_RatesSplit'!BI:BI,MATCH($A43,'4_RatesSplit'!$A:$A,0))</f>
        <v>#REF!</v>
      </c>
      <c r="AO43" s="114"/>
      <c r="AP43" s="167" t="e">
        <f t="shared" ca="1" si="78"/>
        <v>#REF!</v>
      </c>
      <c r="AQ43" s="167" t="e">
        <f t="shared" ca="1" si="79"/>
        <v>#REF!</v>
      </c>
      <c r="AR43" s="167" t="e">
        <f t="shared" ca="1" si="80"/>
        <v>#REF!</v>
      </c>
      <c r="AS43" s="167" t="e">
        <f t="shared" ca="1" si="81"/>
        <v>#REF!</v>
      </c>
      <c r="AT43" s="167" t="e">
        <f t="shared" ca="1" si="82"/>
        <v>#REF!</v>
      </c>
      <c r="AU43" s="167" t="e">
        <f t="shared" ca="1" si="83"/>
        <v>#REF!</v>
      </c>
      <c r="AV43" s="167" t="e">
        <f t="shared" ca="1" si="84"/>
        <v>#REF!</v>
      </c>
      <c r="AW43" s="167" t="e">
        <f t="shared" ca="1" si="85"/>
        <v>#REF!</v>
      </c>
      <c r="AX43" s="167" t="e">
        <f t="shared" ca="1" si="86"/>
        <v>#REF!</v>
      </c>
      <c r="AY43" s="167" t="e">
        <f t="shared" ca="1" si="87"/>
        <v>#REF!</v>
      </c>
      <c r="AZ43" s="167" t="e">
        <f t="shared" ca="1" si="88"/>
        <v>#REF!</v>
      </c>
      <c r="BA43" s="167" t="e">
        <f t="shared" ca="1" si="89"/>
        <v>#REF!</v>
      </c>
      <c r="BB43" s="167" t="e">
        <f t="shared" ca="1" si="90"/>
        <v>#REF!</v>
      </c>
      <c r="BC43" s="167" t="e">
        <f t="shared" ca="1" si="91"/>
        <v>#REF!</v>
      </c>
      <c r="BD43" s="167" t="e">
        <f t="shared" ca="1" si="92"/>
        <v>#REF!</v>
      </c>
      <c r="BE43" s="167" t="e">
        <f t="shared" ca="1" si="93"/>
        <v>#REF!</v>
      </c>
      <c r="BF43" s="18"/>
      <c r="BG43" s="168">
        <f>INDEX('2_Needs'!$F:$F,MATCH($A43,'2_Needs'!$A:$A,0))</f>
        <v>1.3491756900352078E-3</v>
      </c>
      <c r="BH43" s="114"/>
      <c r="BI43" s="167">
        <f t="shared" ref="BI43:BX43" si="189">IF(BI$3="reset",$BG43*BI$6,BH43*(1+$C$4))</f>
        <v>0</v>
      </c>
      <c r="BJ43" s="167">
        <f t="shared" si="189"/>
        <v>0</v>
      </c>
      <c r="BK43" s="167">
        <f t="shared" si="189"/>
        <v>0</v>
      </c>
      <c r="BL43" s="167">
        <f t="shared" si="189"/>
        <v>0</v>
      </c>
      <c r="BM43" s="167">
        <f t="shared" si="189"/>
        <v>0</v>
      </c>
      <c r="BN43" s="167">
        <f t="shared" si="189"/>
        <v>0</v>
      </c>
      <c r="BO43" s="167">
        <f t="shared" si="189"/>
        <v>0</v>
      </c>
      <c r="BP43" s="167">
        <f t="shared" si="189"/>
        <v>0</v>
      </c>
      <c r="BQ43" s="167">
        <f t="shared" si="189"/>
        <v>0</v>
      </c>
      <c r="BR43" s="167">
        <f t="shared" si="189"/>
        <v>0</v>
      </c>
      <c r="BS43" s="167">
        <f t="shared" si="189"/>
        <v>0</v>
      </c>
      <c r="BT43" s="167">
        <f t="shared" si="189"/>
        <v>0</v>
      </c>
      <c r="BU43" s="167">
        <f t="shared" si="189"/>
        <v>0</v>
      </c>
      <c r="BV43" s="167">
        <f t="shared" si="189"/>
        <v>0</v>
      </c>
      <c r="BW43" s="167">
        <f t="shared" si="189"/>
        <v>0</v>
      </c>
      <c r="BX43" s="167">
        <f t="shared" si="189"/>
        <v>0</v>
      </c>
      <c r="BZ43" s="167" t="e">
        <f t="shared" ca="1" si="7"/>
        <v>#REF!</v>
      </c>
      <c r="CA43" s="167" t="e">
        <f t="shared" ca="1" si="8"/>
        <v>#REF!</v>
      </c>
      <c r="CB43" s="167" t="e">
        <f t="shared" ca="1" si="9"/>
        <v>#REF!</v>
      </c>
      <c r="CC43" s="167" t="e">
        <f t="shared" ca="1" si="10"/>
        <v>#REF!</v>
      </c>
      <c r="CD43" s="167" t="e">
        <f t="shared" ca="1" si="11"/>
        <v>#REF!</v>
      </c>
      <c r="CE43" s="167" t="e">
        <f t="shared" ca="1" si="12"/>
        <v>#REF!</v>
      </c>
      <c r="CF43" s="167" t="e">
        <f t="shared" ca="1" si="13"/>
        <v>#REF!</v>
      </c>
      <c r="CG43" s="167" t="e">
        <f t="shared" ca="1" si="14"/>
        <v>#REF!</v>
      </c>
      <c r="CH43" s="167" t="e">
        <f t="shared" ca="1" si="15"/>
        <v>#REF!</v>
      </c>
      <c r="CI43" s="167" t="e">
        <f t="shared" ca="1" si="16"/>
        <v>#REF!</v>
      </c>
      <c r="CJ43" s="167" t="e">
        <f t="shared" ca="1" si="17"/>
        <v>#REF!</v>
      </c>
      <c r="CK43" s="167" t="e">
        <f t="shared" ca="1" si="18"/>
        <v>#REF!</v>
      </c>
      <c r="CL43" s="167" t="e">
        <f t="shared" ca="1" si="19"/>
        <v>#REF!</v>
      </c>
      <c r="CM43" s="167" t="e">
        <f t="shared" ca="1" si="20"/>
        <v>#REF!</v>
      </c>
      <c r="CN43" s="167" t="e">
        <f t="shared" ca="1" si="21"/>
        <v>#REF!</v>
      </c>
      <c r="CO43" s="167" t="e">
        <f t="shared" ca="1" si="22"/>
        <v>#REF!</v>
      </c>
      <c r="CQ43" s="167" t="e">
        <f t="shared" ca="1" si="23"/>
        <v>#REF!</v>
      </c>
      <c r="CR43" s="167" t="e">
        <f t="shared" ca="1" si="24"/>
        <v>#REF!</v>
      </c>
      <c r="CS43" s="167" t="e">
        <f t="shared" ca="1" si="25"/>
        <v>#REF!</v>
      </c>
      <c r="CT43" s="167" t="e">
        <f t="shared" ca="1" si="26"/>
        <v>#REF!</v>
      </c>
      <c r="CU43" s="167" t="e">
        <f t="shared" ca="1" si="27"/>
        <v>#REF!</v>
      </c>
      <c r="CV43" s="167" t="e">
        <f t="shared" ca="1" si="28"/>
        <v>#REF!</v>
      </c>
      <c r="CW43" s="167" t="e">
        <f t="shared" ca="1" si="29"/>
        <v>#REF!</v>
      </c>
      <c r="CX43" s="167" t="e">
        <f t="shared" ca="1" si="30"/>
        <v>#REF!</v>
      </c>
      <c r="CY43" s="167" t="e">
        <f t="shared" ca="1" si="31"/>
        <v>#REF!</v>
      </c>
      <c r="CZ43" s="167" t="e">
        <f t="shared" ca="1" si="32"/>
        <v>#REF!</v>
      </c>
      <c r="DA43" s="167" t="e">
        <f t="shared" ca="1" si="33"/>
        <v>#REF!</v>
      </c>
      <c r="DB43" s="167" t="e">
        <f t="shared" ca="1" si="34"/>
        <v>#REF!</v>
      </c>
      <c r="DC43" s="167" t="e">
        <f t="shared" ca="1" si="35"/>
        <v>#REF!</v>
      </c>
      <c r="DD43" s="167" t="e">
        <f t="shared" ca="1" si="36"/>
        <v>#REF!</v>
      </c>
      <c r="DE43" s="167" t="e">
        <f t="shared" ca="1" si="37"/>
        <v>#REF!</v>
      </c>
      <c r="DF43" s="167" t="e">
        <f t="shared" ca="1" si="38"/>
        <v>#REF!</v>
      </c>
      <c r="DH43" s="167">
        <f t="shared" si="39"/>
        <v>0</v>
      </c>
      <c r="DI43" s="167">
        <f t="shared" si="40"/>
        <v>0</v>
      </c>
      <c r="DJ43" s="167">
        <f t="shared" si="41"/>
        <v>0</v>
      </c>
      <c r="DK43" s="167">
        <f t="shared" si="42"/>
        <v>0</v>
      </c>
      <c r="DL43" s="167">
        <f t="shared" si="43"/>
        <v>0</v>
      </c>
      <c r="DM43" s="167">
        <f t="shared" si="44"/>
        <v>0</v>
      </c>
      <c r="DN43" s="167">
        <f t="shared" si="45"/>
        <v>0</v>
      </c>
      <c r="DO43" s="167">
        <f t="shared" si="46"/>
        <v>0</v>
      </c>
      <c r="DP43" s="167">
        <f t="shared" si="47"/>
        <v>0</v>
      </c>
      <c r="DQ43" s="167">
        <f t="shared" si="48"/>
        <v>0</v>
      </c>
      <c r="DR43" s="167">
        <f t="shared" si="49"/>
        <v>0</v>
      </c>
      <c r="DS43" s="167">
        <f t="shared" si="50"/>
        <v>0</v>
      </c>
      <c r="DT43" s="167">
        <f t="shared" si="51"/>
        <v>0</v>
      </c>
      <c r="DU43" s="167">
        <f t="shared" si="52"/>
        <v>0</v>
      </c>
      <c r="DV43" s="167">
        <f t="shared" si="53"/>
        <v>0</v>
      </c>
      <c r="DW43" s="167">
        <f t="shared" si="54"/>
        <v>0</v>
      </c>
      <c r="DY43" s="167" t="e">
        <f t="shared" ca="1" si="95"/>
        <v>#REF!</v>
      </c>
      <c r="DZ43" s="167" t="e">
        <f t="shared" ca="1" si="96"/>
        <v>#REF!</v>
      </c>
      <c r="EA43" s="167" t="e">
        <f t="shared" ca="1" si="97"/>
        <v>#REF!</v>
      </c>
      <c r="EB43" s="167" t="e">
        <f t="shared" ca="1" si="98"/>
        <v>#REF!</v>
      </c>
      <c r="EC43" s="167" t="e">
        <f t="shared" ca="1" si="99"/>
        <v>#REF!</v>
      </c>
      <c r="ED43" s="167" t="e">
        <f t="shared" ca="1" si="100"/>
        <v>#REF!</v>
      </c>
      <c r="EE43" s="167" t="e">
        <f t="shared" ca="1" si="101"/>
        <v>#REF!</v>
      </c>
      <c r="EF43" s="167" t="e">
        <f t="shared" ca="1" si="102"/>
        <v>#REF!</v>
      </c>
      <c r="EG43" s="167" t="e">
        <f t="shared" ca="1" si="103"/>
        <v>#REF!</v>
      </c>
      <c r="EH43" s="167" t="e">
        <f t="shared" ca="1" si="104"/>
        <v>#REF!</v>
      </c>
      <c r="EI43" s="167" t="e">
        <f t="shared" ca="1" si="105"/>
        <v>#REF!</v>
      </c>
      <c r="EJ43" s="167" t="e">
        <f t="shared" ca="1" si="106"/>
        <v>#REF!</v>
      </c>
      <c r="EK43" s="167" t="e">
        <f t="shared" ca="1" si="107"/>
        <v>#REF!</v>
      </c>
      <c r="EL43" s="167" t="e">
        <f t="shared" ca="1" si="108"/>
        <v>#REF!</v>
      </c>
      <c r="EM43" s="167" t="e">
        <f t="shared" ca="1" si="109"/>
        <v>#REF!</v>
      </c>
      <c r="EN43" s="167" t="e">
        <f t="shared" ca="1" si="110"/>
        <v>#REF!</v>
      </c>
      <c r="EP43" s="167">
        <f t="shared" si="111"/>
        <v>0</v>
      </c>
      <c r="EQ43" s="167">
        <f t="shared" si="112"/>
        <v>0</v>
      </c>
      <c r="ER43" s="167">
        <f t="shared" si="113"/>
        <v>0</v>
      </c>
      <c r="ES43" s="167">
        <f t="shared" si="114"/>
        <v>0</v>
      </c>
      <c r="ET43" s="167">
        <f t="shared" si="115"/>
        <v>0</v>
      </c>
      <c r="EU43" s="167">
        <f t="shared" si="116"/>
        <v>0</v>
      </c>
      <c r="EV43" s="167">
        <f t="shared" si="117"/>
        <v>0</v>
      </c>
      <c r="EW43" s="167">
        <f t="shared" si="118"/>
        <v>0</v>
      </c>
      <c r="EX43" s="167">
        <f t="shared" si="119"/>
        <v>0</v>
      </c>
      <c r="EY43" s="167">
        <f t="shared" si="120"/>
        <v>0</v>
      </c>
      <c r="EZ43" s="167">
        <f t="shared" si="121"/>
        <v>0</v>
      </c>
      <c r="FA43" s="167">
        <f t="shared" si="122"/>
        <v>0</v>
      </c>
      <c r="FB43" s="167">
        <f t="shared" si="123"/>
        <v>0</v>
      </c>
      <c r="FC43" s="167">
        <f t="shared" si="124"/>
        <v>0</v>
      </c>
      <c r="FD43" s="167">
        <f t="shared" si="125"/>
        <v>0</v>
      </c>
      <c r="FE43" s="167">
        <f t="shared" si="126"/>
        <v>0</v>
      </c>
      <c r="FG43" s="167">
        <f t="shared" si="127"/>
        <v>0</v>
      </c>
      <c r="FH43" s="167">
        <f t="shared" si="128"/>
        <v>0</v>
      </c>
      <c r="FI43" s="167">
        <f t="shared" si="129"/>
        <v>0</v>
      </c>
      <c r="FJ43" s="167">
        <f t="shared" si="130"/>
        <v>0</v>
      </c>
      <c r="FK43" s="167">
        <f t="shared" si="131"/>
        <v>0</v>
      </c>
      <c r="FL43" s="167">
        <f t="shared" si="132"/>
        <v>0</v>
      </c>
      <c r="FM43" s="167">
        <f t="shared" si="133"/>
        <v>0</v>
      </c>
      <c r="FN43" s="167">
        <f t="shared" si="134"/>
        <v>0</v>
      </c>
      <c r="FO43" s="167">
        <f t="shared" si="135"/>
        <v>0</v>
      </c>
      <c r="FP43" s="167">
        <f t="shared" si="136"/>
        <v>0</v>
      </c>
      <c r="FQ43" s="167">
        <f t="shared" si="137"/>
        <v>0</v>
      </c>
      <c r="FR43" s="167">
        <f t="shared" si="138"/>
        <v>0</v>
      </c>
      <c r="FS43" s="167">
        <f t="shared" si="139"/>
        <v>0</v>
      </c>
      <c r="FT43" s="167">
        <f t="shared" si="140"/>
        <v>0</v>
      </c>
      <c r="FU43" s="167">
        <f t="shared" si="141"/>
        <v>0</v>
      </c>
      <c r="FV43" s="167">
        <f t="shared" si="142"/>
        <v>0</v>
      </c>
      <c r="FX43" s="167">
        <f t="shared" si="143"/>
        <v>0</v>
      </c>
      <c r="FY43" s="167">
        <f t="shared" si="144"/>
        <v>0</v>
      </c>
      <c r="FZ43" s="167">
        <f t="shared" si="145"/>
        <v>0</v>
      </c>
      <c r="GA43" s="167">
        <f t="shared" si="146"/>
        <v>0</v>
      </c>
      <c r="GB43" s="167">
        <f t="shared" si="147"/>
        <v>0</v>
      </c>
      <c r="GC43" s="167">
        <f t="shared" si="148"/>
        <v>0</v>
      </c>
      <c r="GD43" s="167">
        <f t="shared" si="149"/>
        <v>0</v>
      </c>
      <c r="GE43" s="167">
        <f t="shared" si="150"/>
        <v>0</v>
      </c>
      <c r="GF43" s="167">
        <f t="shared" si="151"/>
        <v>0</v>
      </c>
      <c r="GG43" s="167">
        <f t="shared" si="152"/>
        <v>0</v>
      </c>
      <c r="GH43" s="167">
        <f t="shared" si="153"/>
        <v>0</v>
      </c>
      <c r="GI43" s="167">
        <f t="shared" si="154"/>
        <v>0</v>
      </c>
      <c r="GJ43" s="167">
        <f t="shared" si="155"/>
        <v>0</v>
      </c>
      <c r="GK43" s="167">
        <f t="shared" si="156"/>
        <v>0</v>
      </c>
      <c r="GL43" s="167">
        <f t="shared" si="157"/>
        <v>0</v>
      </c>
      <c r="GM43" s="167">
        <f t="shared" si="158"/>
        <v>0</v>
      </c>
      <c r="GO43" s="167" t="e">
        <f t="shared" ca="1" si="159"/>
        <v>#REF!</v>
      </c>
      <c r="GP43" s="167" t="e">
        <f t="shared" ca="1" si="159"/>
        <v>#REF!</v>
      </c>
      <c r="GQ43" s="167" t="e">
        <f t="shared" ca="1" si="159"/>
        <v>#REF!</v>
      </c>
      <c r="GR43" s="167" t="e">
        <f t="shared" ca="1" si="159"/>
        <v>#REF!</v>
      </c>
      <c r="GS43" s="167" t="e">
        <f t="shared" ca="1" si="159"/>
        <v>#REF!</v>
      </c>
      <c r="GT43" s="167" t="e">
        <f t="shared" ca="1" si="159"/>
        <v>#REF!</v>
      </c>
      <c r="GU43" s="167" t="e">
        <f t="shared" ca="1" si="159"/>
        <v>#REF!</v>
      </c>
      <c r="GV43" s="167" t="e">
        <f t="shared" ca="1" si="159"/>
        <v>#REF!</v>
      </c>
      <c r="GW43" s="167" t="e">
        <f t="shared" ca="1" si="159"/>
        <v>#REF!</v>
      </c>
      <c r="GX43" s="167" t="e">
        <f t="shared" ca="1" si="159"/>
        <v>#REF!</v>
      </c>
      <c r="GY43" s="167" t="e">
        <f t="shared" ca="1" si="159"/>
        <v>#REF!</v>
      </c>
      <c r="GZ43" s="167" t="e">
        <f t="shared" ca="1" si="159"/>
        <v>#REF!</v>
      </c>
      <c r="HA43" s="167" t="e">
        <f t="shared" ca="1" si="159"/>
        <v>#REF!</v>
      </c>
      <c r="HB43" s="167" t="e">
        <f t="shared" ca="1" si="159"/>
        <v>#REF!</v>
      </c>
      <c r="HC43" s="167" t="e">
        <f t="shared" ca="1" si="159"/>
        <v>#REF!</v>
      </c>
      <c r="HD43" s="167" t="e">
        <f t="shared" ca="1" si="159"/>
        <v>#REF!</v>
      </c>
      <c r="HF43" s="167" t="e">
        <f t="shared" ca="1" si="60"/>
        <v>#REF!</v>
      </c>
      <c r="HG43" s="167" t="e">
        <f t="shared" ca="1" si="61"/>
        <v>#REF!</v>
      </c>
      <c r="HH43" s="167" t="e">
        <f t="shared" ca="1" si="62"/>
        <v>#REF!</v>
      </c>
      <c r="HI43" s="167" t="e">
        <f t="shared" ca="1" si="63"/>
        <v>#REF!</v>
      </c>
      <c r="HJ43" s="167" t="e">
        <f t="shared" ca="1" si="64"/>
        <v>#REF!</v>
      </c>
      <c r="HK43" s="167" t="e">
        <f t="shared" ca="1" si="65"/>
        <v>#REF!</v>
      </c>
      <c r="HL43" s="167" t="e">
        <f t="shared" ca="1" si="66"/>
        <v>#REF!</v>
      </c>
      <c r="HM43" s="167" t="e">
        <f t="shared" ca="1" si="67"/>
        <v>#REF!</v>
      </c>
      <c r="HN43" s="167" t="e">
        <f t="shared" ca="1" si="68"/>
        <v>#REF!</v>
      </c>
      <c r="HO43" s="167" t="e">
        <f t="shared" ca="1" si="69"/>
        <v>#REF!</v>
      </c>
      <c r="HP43" s="167" t="e">
        <f t="shared" ca="1" si="70"/>
        <v>#REF!</v>
      </c>
      <c r="HQ43" s="167" t="e">
        <f t="shared" ca="1" si="71"/>
        <v>#REF!</v>
      </c>
      <c r="HR43" s="167" t="e">
        <f t="shared" ca="1" si="72"/>
        <v>#REF!</v>
      </c>
      <c r="HS43" s="167" t="e">
        <f t="shared" ca="1" si="73"/>
        <v>#REF!</v>
      </c>
      <c r="HT43" s="167" t="e">
        <f t="shared" ca="1" si="74"/>
        <v>#REF!</v>
      </c>
      <c r="HU43" s="167" t="e">
        <f t="shared" ca="1" si="75"/>
        <v>#REF!</v>
      </c>
      <c r="HW43" s="167" t="e">
        <f t="shared" ca="1" si="76"/>
        <v>#REF!</v>
      </c>
      <c r="HX43" s="167">
        <f t="shared" si="77"/>
        <v>0</v>
      </c>
      <c r="HY43" s="167" t="e">
        <f t="shared" ca="1" si="160"/>
        <v>#REF!</v>
      </c>
      <c r="HZ43" s="219" t="e">
        <f t="shared" ca="1" si="161"/>
        <v>#REF!</v>
      </c>
    </row>
    <row r="44" spans="1:234" s="48" customFormat="1">
      <c r="A44" s="3" t="s">
        <v>84</v>
      </c>
      <c r="B44" s="202" t="str">
        <f>INDEX('Ref1'!$E:$E,MATCH(A44,'Ref1'!$A:$A,0))</f>
        <v>Bradford</v>
      </c>
      <c r="C44" s="42" t="str">
        <f>INDEX(Data1!B:B,MATCH(A44,Data1!A:A,0))</f>
        <v>MD</v>
      </c>
      <c r="D44" s="253" t="str">
        <f>INDEX(Data1!C:C,MATCH(A44,Data1!A:A,0))</f>
        <v>YH</v>
      </c>
      <c r="E44" s="200" t="str">
        <f>IF($C$6="No","No",IF(COUNTIF(Inputs!$K$359:$K$398,$A44)&gt;0,"Yes","No"))</f>
        <v>No</v>
      </c>
      <c r="F44" s="404"/>
      <c r="G44" s="62">
        <f>INDEX('4_RatesSplit'!K:K,MATCH($A44,'4_RatesSplit'!$A:$A,0))</f>
        <v>0</v>
      </c>
      <c r="H44" s="171">
        <f>INDEX('4_RatesSplit'!L:L,MATCH($A44,'4_RatesSplit'!$A:$A,0))</f>
        <v>0</v>
      </c>
      <c r="I44" s="167">
        <f>INDEX('4_RatesSplit'!M:M,MATCH($A44,'4_RatesSplit'!$A:$A,0))</f>
        <v>0</v>
      </c>
      <c r="J44" s="167">
        <f>INDEX('4_RatesSplit'!N:N,MATCH($A44,'4_RatesSplit'!$A:$A,0))</f>
        <v>0</v>
      </c>
      <c r="K44" s="167">
        <f>INDEX('4_RatesSplit'!O:O,MATCH($A44,'4_RatesSplit'!$A:$A,0))</f>
        <v>0</v>
      </c>
      <c r="L44" s="167">
        <f>INDEX('4_RatesSplit'!P:P,MATCH($A44,'4_RatesSplit'!$A:$A,0))</f>
        <v>0</v>
      </c>
      <c r="M44" s="167">
        <f>INDEX('4_RatesSplit'!Q:Q,MATCH($A44,'4_RatesSplit'!$A:$A,0))</f>
        <v>0</v>
      </c>
      <c r="N44" s="167">
        <f>INDEX('4_RatesSplit'!R:R,MATCH($A44,'4_RatesSplit'!$A:$A,0))</f>
        <v>0</v>
      </c>
      <c r="O44" s="167">
        <f>INDEX('4_RatesSplit'!S:S,MATCH($A44,'4_RatesSplit'!$A:$A,0))</f>
        <v>0</v>
      </c>
      <c r="P44" s="167">
        <f>INDEX('4_RatesSplit'!T:T,MATCH($A44,'4_RatesSplit'!$A:$A,0))</f>
        <v>0</v>
      </c>
      <c r="Q44" s="167">
        <f>INDEX('4_RatesSplit'!U:U,MATCH($A44,'4_RatesSplit'!$A:$A,0))</f>
        <v>0</v>
      </c>
      <c r="R44" s="167">
        <f>INDEX('4_RatesSplit'!V:V,MATCH($A44,'4_RatesSplit'!$A:$A,0))</f>
        <v>0</v>
      </c>
      <c r="S44" s="167">
        <f>INDEX('4_RatesSplit'!W:W,MATCH($A44,'4_RatesSplit'!$A:$A,0))</f>
        <v>0</v>
      </c>
      <c r="T44" s="167">
        <f>INDEX('4_RatesSplit'!X:X,MATCH($A44,'4_RatesSplit'!$A:$A,0))</f>
        <v>0</v>
      </c>
      <c r="U44" s="167">
        <f>INDEX('4_RatesSplit'!Y:Y,MATCH($A44,'4_RatesSplit'!$A:$A,0))</f>
        <v>0</v>
      </c>
      <c r="V44" s="167">
        <f>INDEX('4_RatesSplit'!Z:Z,MATCH($A44,'4_RatesSplit'!$A:$A,0))</f>
        <v>0</v>
      </c>
      <c r="W44" s="167">
        <f>INDEX('4_RatesSplit'!AA:AA,MATCH($A44,'4_RatesSplit'!$A:$A,0))</f>
        <v>0</v>
      </c>
      <c r="X44" s="18"/>
      <c r="Y44" s="168" t="e">
        <f ca="1">INDEX('4_RatesSplit'!AT:AT,MATCH($A44,'4_RatesSplit'!$A:$A,0))</f>
        <v>#REF!</v>
      </c>
      <c r="Z44" s="168" t="e">
        <f ca="1">INDEX('4_RatesSplit'!AU:AU,MATCH($A44,'4_RatesSplit'!$A:$A,0))</f>
        <v>#REF!</v>
      </c>
      <c r="AA44" s="168" t="e">
        <f ca="1">INDEX('4_RatesSplit'!AV:AV,MATCH($A44,'4_RatesSplit'!$A:$A,0))</f>
        <v>#REF!</v>
      </c>
      <c r="AB44" s="168" t="e">
        <f ca="1">INDEX('4_RatesSplit'!AW:AW,MATCH($A44,'4_RatesSplit'!$A:$A,0))</f>
        <v>#REF!</v>
      </c>
      <c r="AC44" s="168" t="e">
        <f ca="1">INDEX('4_RatesSplit'!AX:AX,MATCH($A44,'4_RatesSplit'!$A:$A,0))</f>
        <v>#REF!</v>
      </c>
      <c r="AD44" s="168" t="e">
        <f ca="1">INDEX('4_RatesSplit'!AY:AY,MATCH($A44,'4_RatesSplit'!$A:$A,0))</f>
        <v>#REF!</v>
      </c>
      <c r="AE44" s="168" t="e">
        <f ca="1">INDEX('4_RatesSplit'!AZ:AZ,MATCH($A44,'4_RatesSplit'!$A:$A,0))</f>
        <v>#REF!</v>
      </c>
      <c r="AF44" s="168" t="e">
        <f ca="1">INDEX('4_RatesSplit'!BA:BA,MATCH($A44,'4_RatesSplit'!$A:$A,0))</f>
        <v>#REF!</v>
      </c>
      <c r="AG44" s="168" t="e">
        <f ca="1">INDEX('4_RatesSplit'!BB:BB,MATCH($A44,'4_RatesSplit'!$A:$A,0))</f>
        <v>#REF!</v>
      </c>
      <c r="AH44" s="168" t="e">
        <f ca="1">INDEX('4_RatesSplit'!BC:BC,MATCH($A44,'4_RatesSplit'!$A:$A,0))</f>
        <v>#REF!</v>
      </c>
      <c r="AI44" s="168" t="e">
        <f ca="1">INDEX('4_RatesSplit'!BD:BD,MATCH($A44,'4_RatesSplit'!$A:$A,0))</f>
        <v>#REF!</v>
      </c>
      <c r="AJ44" s="168" t="e">
        <f ca="1">INDEX('4_RatesSplit'!BE:BE,MATCH($A44,'4_RatesSplit'!$A:$A,0))</f>
        <v>#REF!</v>
      </c>
      <c r="AK44" s="168" t="e">
        <f ca="1">INDEX('4_RatesSplit'!BF:BF,MATCH($A44,'4_RatesSplit'!$A:$A,0))</f>
        <v>#REF!</v>
      </c>
      <c r="AL44" s="168" t="e">
        <f ca="1">INDEX('4_RatesSplit'!BG:BG,MATCH($A44,'4_RatesSplit'!$A:$A,0))</f>
        <v>#REF!</v>
      </c>
      <c r="AM44" s="168" t="e">
        <f ca="1">INDEX('4_RatesSplit'!BH:BH,MATCH($A44,'4_RatesSplit'!$A:$A,0))</f>
        <v>#REF!</v>
      </c>
      <c r="AN44" s="198" t="e">
        <f ca="1">INDEX('4_RatesSplit'!BI:BI,MATCH($A44,'4_RatesSplit'!$A:$A,0))</f>
        <v>#REF!</v>
      </c>
      <c r="AO44" s="114"/>
      <c r="AP44" s="167" t="e">
        <f t="shared" ca="1" si="78"/>
        <v>#REF!</v>
      </c>
      <c r="AQ44" s="167" t="e">
        <f t="shared" ca="1" si="79"/>
        <v>#REF!</v>
      </c>
      <c r="AR44" s="167" t="e">
        <f t="shared" ca="1" si="80"/>
        <v>#REF!</v>
      </c>
      <c r="AS44" s="167" t="e">
        <f t="shared" ca="1" si="81"/>
        <v>#REF!</v>
      </c>
      <c r="AT44" s="167" t="e">
        <f t="shared" ca="1" si="82"/>
        <v>#REF!</v>
      </c>
      <c r="AU44" s="167" t="e">
        <f t="shared" ca="1" si="83"/>
        <v>#REF!</v>
      </c>
      <c r="AV44" s="167" t="e">
        <f t="shared" ca="1" si="84"/>
        <v>#REF!</v>
      </c>
      <c r="AW44" s="167" t="e">
        <f t="shared" ca="1" si="85"/>
        <v>#REF!</v>
      </c>
      <c r="AX44" s="167" t="e">
        <f t="shared" ca="1" si="86"/>
        <v>#REF!</v>
      </c>
      <c r="AY44" s="167" t="e">
        <f t="shared" ca="1" si="87"/>
        <v>#REF!</v>
      </c>
      <c r="AZ44" s="167" t="e">
        <f t="shared" ca="1" si="88"/>
        <v>#REF!</v>
      </c>
      <c r="BA44" s="167" t="e">
        <f t="shared" ca="1" si="89"/>
        <v>#REF!</v>
      </c>
      <c r="BB44" s="167" t="e">
        <f t="shared" ca="1" si="90"/>
        <v>#REF!</v>
      </c>
      <c r="BC44" s="167" t="e">
        <f t="shared" ca="1" si="91"/>
        <v>#REF!</v>
      </c>
      <c r="BD44" s="167" t="e">
        <f t="shared" ca="1" si="92"/>
        <v>#REF!</v>
      </c>
      <c r="BE44" s="167" t="e">
        <f t="shared" ca="1" si="93"/>
        <v>#REF!</v>
      </c>
      <c r="BF44" s="18"/>
      <c r="BG44" s="168">
        <f>INDEX('2_Needs'!$F:$F,MATCH($A44,'2_Needs'!$A:$A,0))</f>
        <v>1.1162315300519013E-2</v>
      </c>
      <c r="BH44" s="114"/>
      <c r="BI44" s="167">
        <f t="shared" ref="BI44:BX44" si="190">IF(BI$3="reset",$BG44*BI$6,BH44*(1+$C$4))</f>
        <v>0</v>
      </c>
      <c r="BJ44" s="167">
        <f t="shared" si="190"/>
        <v>0</v>
      </c>
      <c r="BK44" s="167">
        <f t="shared" si="190"/>
        <v>0</v>
      </c>
      <c r="BL44" s="167">
        <f t="shared" si="190"/>
        <v>0</v>
      </c>
      <c r="BM44" s="167">
        <f t="shared" si="190"/>
        <v>0</v>
      </c>
      <c r="BN44" s="167">
        <f t="shared" si="190"/>
        <v>0</v>
      </c>
      <c r="BO44" s="167">
        <f t="shared" si="190"/>
        <v>0</v>
      </c>
      <c r="BP44" s="167">
        <f t="shared" si="190"/>
        <v>0</v>
      </c>
      <c r="BQ44" s="167">
        <f t="shared" si="190"/>
        <v>0</v>
      </c>
      <c r="BR44" s="167">
        <f t="shared" si="190"/>
        <v>0</v>
      </c>
      <c r="BS44" s="167">
        <f t="shared" si="190"/>
        <v>0</v>
      </c>
      <c r="BT44" s="167">
        <f t="shared" si="190"/>
        <v>0</v>
      </c>
      <c r="BU44" s="167">
        <f t="shared" si="190"/>
        <v>0</v>
      </c>
      <c r="BV44" s="167">
        <f t="shared" si="190"/>
        <v>0</v>
      </c>
      <c r="BW44" s="167">
        <f t="shared" si="190"/>
        <v>0</v>
      </c>
      <c r="BX44" s="167">
        <f t="shared" si="190"/>
        <v>0</v>
      </c>
      <c r="BZ44" s="167" t="e">
        <f t="shared" ca="1" si="7"/>
        <v>#REF!</v>
      </c>
      <c r="CA44" s="167" t="e">
        <f t="shared" ca="1" si="8"/>
        <v>#REF!</v>
      </c>
      <c r="CB44" s="167" t="e">
        <f t="shared" ca="1" si="9"/>
        <v>#REF!</v>
      </c>
      <c r="CC44" s="167" t="e">
        <f t="shared" ca="1" si="10"/>
        <v>#REF!</v>
      </c>
      <c r="CD44" s="167" t="e">
        <f t="shared" ca="1" si="11"/>
        <v>#REF!</v>
      </c>
      <c r="CE44" s="167" t="e">
        <f t="shared" ca="1" si="12"/>
        <v>#REF!</v>
      </c>
      <c r="CF44" s="167" t="e">
        <f t="shared" ca="1" si="13"/>
        <v>#REF!</v>
      </c>
      <c r="CG44" s="167" t="e">
        <f t="shared" ca="1" si="14"/>
        <v>#REF!</v>
      </c>
      <c r="CH44" s="167" t="e">
        <f t="shared" ca="1" si="15"/>
        <v>#REF!</v>
      </c>
      <c r="CI44" s="167" t="e">
        <f t="shared" ca="1" si="16"/>
        <v>#REF!</v>
      </c>
      <c r="CJ44" s="167" t="e">
        <f t="shared" ca="1" si="17"/>
        <v>#REF!</v>
      </c>
      <c r="CK44" s="167" t="e">
        <f t="shared" ca="1" si="18"/>
        <v>#REF!</v>
      </c>
      <c r="CL44" s="167" t="e">
        <f t="shared" ca="1" si="19"/>
        <v>#REF!</v>
      </c>
      <c r="CM44" s="167" t="e">
        <f t="shared" ca="1" si="20"/>
        <v>#REF!</v>
      </c>
      <c r="CN44" s="167" t="e">
        <f t="shared" ca="1" si="21"/>
        <v>#REF!</v>
      </c>
      <c r="CO44" s="167" t="e">
        <f t="shared" ca="1" si="22"/>
        <v>#REF!</v>
      </c>
      <c r="CQ44" s="167" t="e">
        <f t="shared" ca="1" si="23"/>
        <v>#REF!</v>
      </c>
      <c r="CR44" s="167" t="e">
        <f t="shared" ca="1" si="24"/>
        <v>#REF!</v>
      </c>
      <c r="CS44" s="167" t="e">
        <f t="shared" ca="1" si="25"/>
        <v>#REF!</v>
      </c>
      <c r="CT44" s="167" t="e">
        <f t="shared" ca="1" si="26"/>
        <v>#REF!</v>
      </c>
      <c r="CU44" s="167" t="e">
        <f t="shared" ca="1" si="27"/>
        <v>#REF!</v>
      </c>
      <c r="CV44" s="167" t="e">
        <f t="shared" ca="1" si="28"/>
        <v>#REF!</v>
      </c>
      <c r="CW44" s="167" t="e">
        <f t="shared" ca="1" si="29"/>
        <v>#REF!</v>
      </c>
      <c r="CX44" s="167" t="e">
        <f t="shared" ca="1" si="30"/>
        <v>#REF!</v>
      </c>
      <c r="CY44" s="167" t="e">
        <f t="shared" ca="1" si="31"/>
        <v>#REF!</v>
      </c>
      <c r="CZ44" s="167" t="e">
        <f t="shared" ca="1" si="32"/>
        <v>#REF!</v>
      </c>
      <c r="DA44" s="167" t="e">
        <f t="shared" ca="1" si="33"/>
        <v>#REF!</v>
      </c>
      <c r="DB44" s="167" t="e">
        <f t="shared" ca="1" si="34"/>
        <v>#REF!</v>
      </c>
      <c r="DC44" s="167" t="e">
        <f t="shared" ca="1" si="35"/>
        <v>#REF!</v>
      </c>
      <c r="DD44" s="167" t="e">
        <f t="shared" ca="1" si="36"/>
        <v>#REF!</v>
      </c>
      <c r="DE44" s="167" t="e">
        <f t="shared" ca="1" si="37"/>
        <v>#REF!</v>
      </c>
      <c r="DF44" s="167" t="e">
        <f t="shared" ca="1" si="38"/>
        <v>#REF!</v>
      </c>
      <c r="DH44" s="167">
        <f t="shared" si="39"/>
        <v>0</v>
      </c>
      <c r="DI44" s="167">
        <f t="shared" si="40"/>
        <v>0</v>
      </c>
      <c r="DJ44" s="167">
        <f t="shared" si="41"/>
        <v>0</v>
      </c>
      <c r="DK44" s="167">
        <f t="shared" si="42"/>
        <v>0</v>
      </c>
      <c r="DL44" s="167">
        <f t="shared" si="43"/>
        <v>0</v>
      </c>
      <c r="DM44" s="167">
        <f t="shared" si="44"/>
        <v>0</v>
      </c>
      <c r="DN44" s="167">
        <f t="shared" si="45"/>
        <v>0</v>
      </c>
      <c r="DO44" s="167">
        <f t="shared" si="46"/>
        <v>0</v>
      </c>
      <c r="DP44" s="167">
        <f t="shared" si="47"/>
        <v>0</v>
      </c>
      <c r="DQ44" s="167">
        <f t="shared" si="48"/>
        <v>0</v>
      </c>
      <c r="DR44" s="167">
        <f t="shared" si="49"/>
        <v>0</v>
      </c>
      <c r="DS44" s="167">
        <f t="shared" si="50"/>
        <v>0</v>
      </c>
      <c r="DT44" s="167">
        <f t="shared" si="51"/>
        <v>0</v>
      </c>
      <c r="DU44" s="167">
        <f t="shared" si="52"/>
        <v>0</v>
      </c>
      <c r="DV44" s="167">
        <f t="shared" si="53"/>
        <v>0</v>
      </c>
      <c r="DW44" s="167">
        <f t="shared" si="54"/>
        <v>0</v>
      </c>
      <c r="DY44" s="167" t="e">
        <f t="shared" ca="1" si="95"/>
        <v>#REF!</v>
      </c>
      <c r="DZ44" s="167" t="e">
        <f t="shared" ca="1" si="96"/>
        <v>#REF!</v>
      </c>
      <c r="EA44" s="167" t="e">
        <f t="shared" ca="1" si="97"/>
        <v>#REF!</v>
      </c>
      <c r="EB44" s="167" t="e">
        <f t="shared" ca="1" si="98"/>
        <v>#REF!</v>
      </c>
      <c r="EC44" s="167" t="e">
        <f t="shared" ca="1" si="99"/>
        <v>#REF!</v>
      </c>
      <c r="ED44" s="167" t="e">
        <f t="shared" ca="1" si="100"/>
        <v>#REF!</v>
      </c>
      <c r="EE44" s="167" t="e">
        <f t="shared" ca="1" si="101"/>
        <v>#REF!</v>
      </c>
      <c r="EF44" s="167" t="e">
        <f t="shared" ca="1" si="102"/>
        <v>#REF!</v>
      </c>
      <c r="EG44" s="167" t="e">
        <f t="shared" ca="1" si="103"/>
        <v>#REF!</v>
      </c>
      <c r="EH44" s="167" t="e">
        <f t="shared" ca="1" si="104"/>
        <v>#REF!</v>
      </c>
      <c r="EI44" s="167" t="e">
        <f t="shared" ca="1" si="105"/>
        <v>#REF!</v>
      </c>
      <c r="EJ44" s="167" t="e">
        <f t="shared" ca="1" si="106"/>
        <v>#REF!</v>
      </c>
      <c r="EK44" s="167" t="e">
        <f t="shared" ca="1" si="107"/>
        <v>#REF!</v>
      </c>
      <c r="EL44" s="167" t="e">
        <f t="shared" ca="1" si="108"/>
        <v>#REF!</v>
      </c>
      <c r="EM44" s="167" t="e">
        <f t="shared" ca="1" si="109"/>
        <v>#REF!</v>
      </c>
      <c r="EN44" s="167" t="e">
        <f t="shared" ca="1" si="110"/>
        <v>#REF!</v>
      </c>
      <c r="EP44" s="167">
        <f t="shared" si="111"/>
        <v>0</v>
      </c>
      <c r="EQ44" s="167">
        <f t="shared" si="112"/>
        <v>0</v>
      </c>
      <c r="ER44" s="167">
        <f t="shared" si="113"/>
        <v>0</v>
      </c>
      <c r="ES44" s="167">
        <f t="shared" si="114"/>
        <v>0</v>
      </c>
      <c r="ET44" s="167">
        <f t="shared" si="115"/>
        <v>0</v>
      </c>
      <c r="EU44" s="167">
        <f t="shared" si="116"/>
        <v>0</v>
      </c>
      <c r="EV44" s="167">
        <f t="shared" si="117"/>
        <v>0</v>
      </c>
      <c r="EW44" s="167">
        <f t="shared" si="118"/>
        <v>0</v>
      </c>
      <c r="EX44" s="167">
        <f t="shared" si="119"/>
        <v>0</v>
      </c>
      <c r="EY44" s="167">
        <f t="shared" si="120"/>
        <v>0</v>
      </c>
      <c r="EZ44" s="167">
        <f t="shared" si="121"/>
        <v>0</v>
      </c>
      <c r="FA44" s="167">
        <f t="shared" si="122"/>
        <v>0</v>
      </c>
      <c r="FB44" s="167">
        <f t="shared" si="123"/>
        <v>0</v>
      </c>
      <c r="FC44" s="167">
        <f t="shared" si="124"/>
        <v>0</v>
      </c>
      <c r="FD44" s="167">
        <f t="shared" si="125"/>
        <v>0</v>
      </c>
      <c r="FE44" s="167">
        <f t="shared" si="126"/>
        <v>0</v>
      </c>
      <c r="FG44" s="167">
        <f t="shared" si="127"/>
        <v>0</v>
      </c>
      <c r="FH44" s="167">
        <f t="shared" si="128"/>
        <v>0</v>
      </c>
      <c r="FI44" s="167">
        <f t="shared" si="129"/>
        <v>0</v>
      </c>
      <c r="FJ44" s="167">
        <f t="shared" si="130"/>
        <v>0</v>
      </c>
      <c r="FK44" s="167">
        <f t="shared" si="131"/>
        <v>0</v>
      </c>
      <c r="FL44" s="167">
        <f t="shared" si="132"/>
        <v>0</v>
      </c>
      <c r="FM44" s="167">
        <f t="shared" si="133"/>
        <v>0</v>
      </c>
      <c r="FN44" s="167">
        <f t="shared" si="134"/>
        <v>0</v>
      </c>
      <c r="FO44" s="167">
        <f t="shared" si="135"/>
        <v>0</v>
      </c>
      <c r="FP44" s="167">
        <f t="shared" si="136"/>
        <v>0</v>
      </c>
      <c r="FQ44" s="167">
        <f t="shared" si="137"/>
        <v>0</v>
      </c>
      <c r="FR44" s="167">
        <f t="shared" si="138"/>
        <v>0</v>
      </c>
      <c r="FS44" s="167">
        <f t="shared" si="139"/>
        <v>0</v>
      </c>
      <c r="FT44" s="167">
        <f t="shared" si="140"/>
        <v>0</v>
      </c>
      <c r="FU44" s="167">
        <f t="shared" si="141"/>
        <v>0</v>
      </c>
      <c r="FV44" s="167">
        <f t="shared" si="142"/>
        <v>0</v>
      </c>
      <c r="FX44" s="167">
        <f t="shared" si="143"/>
        <v>0</v>
      </c>
      <c r="FY44" s="167">
        <f t="shared" si="144"/>
        <v>0</v>
      </c>
      <c r="FZ44" s="167">
        <f t="shared" si="145"/>
        <v>0</v>
      </c>
      <c r="GA44" s="167">
        <f t="shared" si="146"/>
        <v>0</v>
      </c>
      <c r="GB44" s="167">
        <f t="shared" si="147"/>
        <v>0</v>
      </c>
      <c r="GC44" s="167">
        <f t="shared" si="148"/>
        <v>0</v>
      </c>
      <c r="GD44" s="167">
        <f t="shared" si="149"/>
        <v>0</v>
      </c>
      <c r="GE44" s="167">
        <f t="shared" si="150"/>
        <v>0</v>
      </c>
      <c r="GF44" s="167">
        <f t="shared" si="151"/>
        <v>0</v>
      </c>
      <c r="GG44" s="167">
        <f t="shared" si="152"/>
        <v>0</v>
      </c>
      <c r="GH44" s="167">
        <f t="shared" si="153"/>
        <v>0</v>
      </c>
      <c r="GI44" s="167">
        <f t="shared" si="154"/>
        <v>0</v>
      </c>
      <c r="GJ44" s="167">
        <f t="shared" si="155"/>
        <v>0</v>
      </c>
      <c r="GK44" s="167">
        <f t="shared" si="156"/>
        <v>0</v>
      </c>
      <c r="GL44" s="167">
        <f t="shared" si="157"/>
        <v>0</v>
      </c>
      <c r="GM44" s="167">
        <f t="shared" si="158"/>
        <v>0</v>
      </c>
      <c r="GO44" s="167" t="e">
        <f t="shared" ca="1" si="159"/>
        <v>#REF!</v>
      </c>
      <c r="GP44" s="167" t="e">
        <f t="shared" ca="1" si="159"/>
        <v>#REF!</v>
      </c>
      <c r="GQ44" s="167" t="e">
        <f t="shared" ca="1" si="159"/>
        <v>#REF!</v>
      </c>
      <c r="GR44" s="167" t="e">
        <f t="shared" ca="1" si="159"/>
        <v>#REF!</v>
      </c>
      <c r="GS44" s="167" t="e">
        <f t="shared" ca="1" si="159"/>
        <v>#REF!</v>
      </c>
      <c r="GT44" s="167" t="e">
        <f t="shared" ca="1" si="159"/>
        <v>#REF!</v>
      </c>
      <c r="GU44" s="167" t="e">
        <f t="shared" ca="1" si="159"/>
        <v>#REF!</v>
      </c>
      <c r="GV44" s="167" t="e">
        <f t="shared" ca="1" si="159"/>
        <v>#REF!</v>
      </c>
      <c r="GW44" s="167" t="e">
        <f t="shared" ca="1" si="159"/>
        <v>#REF!</v>
      </c>
      <c r="GX44" s="167" t="e">
        <f t="shared" ca="1" si="159"/>
        <v>#REF!</v>
      </c>
      <c r="GY44" s="167" t="e">
        <f t="shared" ca="1" si="159"/>
        <v>#REF!</v>
      </c>
      <c r="GZ44" s="167" t="e">
        <f t="shared" ca="1" si="159"/>
        <v>#REF!</v>
      </c>
      <c r="HA44" s="167" t="e">
        <f t="shared" ca="1" si="159"/>
        <v>#REF!</v>
      </c>
      <c r="HB44" s="167" t="e">
        <f t="shared" ca="1" si="159"/>
        <v>#REF!</v>
      </c>
      <c r="HC44" s="167" t="e">
        <f t="shared" ca="1" si="159"/>
        <v>#REF!</v>
      </c>
      <c r="HD44" s="167" t="e">
        <f t="shared" ca="1" si="159"/>
        <v>#REF!</v>
      </c>
      <c r="HF44" s="167" t="e">
        <f t="shared" ca="1" si="60"/>
        <v>#REF!</v>
      </c>
      <c r="HG44" s="167" t="e">
        <f t="shared" ca="1" si="61"/>
        <v>#REF!</v>
      </c>
      <c r="HH44" s="167" t="e">
        <f t="shared" ca="1" si="62"/>
        <v>#REF!</v>
      </c>
      <c r="HI44" s="167" t="e">
        <f t="shared" ca="1" si="63"/>
        <v>#REF!</v>
      </c>
      <c r="HJ44" s="167" t="e">
        <f t="shared" ca="1" si="64"/>
        <v>#REF!</v>
      </c>
      <c r="HK44" s="167" t="e">
        <f t="shared" ca="1" si="65"/>
        <v>#REF!</v>
      </c>
      <c r="HL44" s="167" t="e">
        <f t="shared" ca="1" si="66"/>
        <v>#REF!</v>
      </c>
      <c r="HM44" s="167" t="e">
        <f t="shared" ca="1" si="67"/>
        <v>#REF!</v>
      </c>
      <c r="HN44" s="167" t="e">
        <f t="shared" ca="1" si="68"/>
        <v>#REF!</v>
      </c>
      <c r="HO44" s="167" t="e">
        <f t="shared" ca="1" si="69"/>
        <v>#REF!</v>
      </c>
      <c r="HP44" s="167" t="e">
        <f t="shared" ca="1" si="70"/>
        <v>#REF!</v>
      </c>
      <c r="HQ44" s="167" t="e">
        <f t="shared" ca="1" si="71"/>
        <v>#REF!</v>
      </c>
      <c r="HR44" s="167" t="e">
        <f t="shared" ca="1" si="72"/>
        <v>#REF!</v>
      </c>
      <c r="HS44" s="167" t="e">
        <f t="shared" ca="1" si="73"/>
        <v>#REF!</v>
      </c>
      <c r="HT44" s="167" t="e">
        <f t="shared" ca="1" si="74"/>
        <v>#REF!</v>
      </c>
      <c r="HU44" s="167" t="e">
        <f t="shared" ca="1" si="75"/>
        <v>#REF!</v>
      </c>
      <c r="HW44" s="167" t="e">
        <f t="shared" ca="1" si="76"/>
        <v>#REF!</v>
      </c>
      <c r="HX44" s="167">
        <f t="shared" si="77"/>
        <v>0</v>
      </c>
      <c r="HY44" s="167" t="e">
        <f t="shared" ca="1" si="160"/>
        <v>#REF!</v>
      </c>
      <c r="HZ44" s="219" t="e">
        <f t="shared" ca="1" si="161"/>
        <v>#REF!</v>
      </c>
    </row>
    <row r="45" spans="1:234" s="48" customFormat="1">
      <c r="A45" s="3" t="s">
        <v>86</v>
      </c>
      <c r="B45" s="202" t="str">
        <f>INDEX('Ref1'!$E:$E,MATCH(A45,'Ref1'!$A:$A,0))</f>
        <v>Braintree</v>
      </c>
      <c r="C45" s="42" t="str">
        <f>INDEX(Data1!B:B,MATCH(A45,Data1!A:A,0))</f>
        <v>SD</v>
      </c>
      <c r="D45" s="253" t="str">
        <f>INDEX(Data1!C:C,MATCH(A45,Data1!A:A,0))</f>
        <v>E</v>
      </c>
      <c r="E45" s="200" t="str">
        <f>IF($C$6="No","No",IF(COUNTIF(Inputs!$K$359:$K$398,$A45)&gt;0,"Yes","No"))</f>
        <v>No</v>
      </c>
      <c r="F45" s="404"/>
      <c r="G45" s="62">
        <f>INDEX('4_RatesSplit'!K:K,MATCH($A45,'4_RatesSplit'!$A:$A,0))</f>
        <v>0</v>
      </c>
      <c r="H45" s="171">
        <f>INDEX('4_RatesSplit'!L:L,MATCH($A45,'4_RatesSplit'!$A:$A,0))</f>
        <v>0</v>
      </c>
      <c r="I45" s="167">
        <f>INDEX('4_RatesSplit'!M:M,MATCH($A45,'4_RatesSplit'!$A:$A,0))</f>
        <v>0</v>
      </c>
      <c r="J45" s="167">
        <f>INDEX('4_RatesSplit'!N:N,MATCH($A45,'4_RatesSplit'!$A:$A,0))</f>
        <v>0</v>
      </c>
      <c r="K45" s="167">
        <f>INDEX('4_RatesSplit'!O:O,MATCH($A45,'4_RatesSplit'!$A:$A,0))</f>
        <v>0</v>
      </c>
      <c r="L45" s="167">
        <f>INDEX('4_RatesSplit'!P:P,MATCH($A45,'4_RatesSplit'!$A:$A,0))</f>
        <v>0</v>
      </c>
      <c r="M45" s="167">
        <f>INDEX('4_RatesSplit'!Q:Q,MATCH($A45,'4_RatesSplit'!$A:$A,0))</f>
        <v>0</v>
      </c>
      <c r="N45" s="167">
        <f>INDEX('4_RatesSplit'!R:R,MATCH($A45,'4_RatesSplit'!$A:$A,0))</f>
        <v>0</v>
      </c>
      <c r="O45" s="167">
        <f>INDEX('4_RatesSplit'!S:S,MATCH($A45,'4_RatesSplit'!$A:$A,0))</f>
        <v>0</v>
      </c>
      <c r="P45" s="167">
        <f>INDEX('4_RatesSplit'!T:T,MATCH($A45,'4_RatesSplit'!$A:$A,0))</f>
        <v>0</v>
      </c>
      <c r="Q45" s="167">
        <f>INDEX('4_RatesSplit'!U:U,MATCH($A45,'4_RatesSplit'!$A:$A,0))</f>
        <v>0</v>
      </c>
      <c r="R45" s="167">
        <f>INDEX('4_RatesSplit'!V:V,MATCH($A45,'4_RatesSplit'!$A:$A,0))</f>
        <v>0</v>
      </c>
      <c r="S45" s="167">
        <f>INDEX('4_RatesSplit'!W:W,MATCH($A45,'4_RatesSplit'!$A:$A,0))</f>
        <v>0</v>
      </c>
      <c r="T45" s="167">
        <f>INDEX('4_RatesSplit'!X:X,MATCH($A45,'4_RatesSplit'!$A:$A,0))</f>
        <v>0</v>
      </c>
      <c r="U45" s="167">
        <f>INDEX('4_RatesSplit'!Y:Y,MATCH($A45,'4_RatesSplit'!$A:$A,0))</f>
        <v>0</v>
      </c>
      <c r="V45" s="167">
        <f>INDEX('4_RatesSplit'!Z:Z,MATCH($A45,'4_RatesSplit'!$A:$A,0))</f>
        <v>0</v>
      </c>
      <c r="W45" s="167">
        <f>INDEX('4_RatesSplit'!AA:AA,MATCH($A45,'4_RatesSplit'!$A:$A,0))</f>
        <v>0</v>
      </c>
      <c r="X45" s="18"/>
      <c r="Y45" s="168" t="e">
        <f ca="1">INDEX('4_RatesSplit'!AT:AT,MATCH($A45,'4_RatesSplit'!$A:$A,0))</f>
        <v>#REF!</v>
      </c>
      <c r="Z45" s="168" t="e">
        <f ca="1">INDEX('4_RatesSplit'!AU:AU,MATCH($A45,'4_RatesSplit'!$A:$A,0))</f>
        <v>#REF!</v>
      </c>
      <c r="AA45" s="168" t="e">
        <f ca="1">INDEX('4_RatesSplit'!AV:AV,MATCH($A45,'4_RatesSplit'!$A:$A,0))</f>
        <v>#REF!</v>
      </c>
      <c r="AB45" s="168" t="e">
        <f ca="1">INDEX('4_RatesSplit'!AW:AW,MATCH($A45,'4_RatesSplit'!$A:$A,0))</f>
        <v>#REF!</v>
      </c>
      <c r="AC45" s="168" t="e">
        <f ca="1">INDEX('4_RatesSplit'!AX:AX,MATCH($A45,'4_RatesSplit'!$A:$A,0))</f>
        <v>#REF!</v>
      </c>
      <c r="AD45" s="168" t="e">
        <f ca="1">INDEX('4_RatesSplit'!AY:AY,MATCH($A45,'4_RatesSplit'!$A:$A,0))</f>
        <v>#REF!</v>
      </c>
      <c r="AE45" s="168" t="e">
        <f ca="1">INDEX('4_RatesSplit'!AZ:AZ,MATCH($A45,'4_RatesSplit'!$A:$A,0))</f>
        <v>#REF!</v>
      </c>
      <c r="AF45" s="168" t="e">
        <f ca="1">INDEX('4_RatesSplit'!BA:BA,MATCH($A45,'4_RatesSplit'!$A:$A,0))</f>
        <v>#REF!</v>
      </c>
      <c r="AG45" s="168" t="e">
        <f ca="1">INDEX('4_RatesSplit'!BB:BB,MATCH($A45,'4_RatesSplit'!$A:$A,0))</f>
        <v>#REF!</v>
      </c>
      <c r="AH45" s="168" t="e">
        <f ca="1">INDEX('4_RatesSplit'!BC:BC,MATCH($A45,'4_RatesSplit'!$A:$A,0))</f>
        <v>#REF!</v>
      </c>
      <c r="AI45" s="168" t="e">
        <f ca="1">INDEX('4_RatesSplit'!BD:BD,MATCH($A45,'4_RatesSplit'!$A:$A,0))</f>
        <v>#REF!</v>
      </c>
      <c r="AJ45" s="168" t="e">
        <f ca="1">INDEX('4_RatesSplit'!BE:BE,MATCH($A45,'4_RatesSplit'!$A:$A,0))</f>
        <v>#REF!</v>
      </c>
      <c r="AK45" s="168" t="e">
        <f ca="1">INDEX('4_RatesSplit'!BF:BF,MATCH($A45,'4_RatesSplit'!$A:$A,0))</f>
        <v>#REF!</v>
      </c>
      <c r="AL45" s="168" t="e">
        <f ca="1">INDEX('4_RatesSplit'!BG:BG,MATCH($A45,'4_RatesSplit'!$A:$A,0))</f>
        <v>#REF!</v>
      </c>
      <c r="AM45" s="168" t="e">
        <f ca="1">INDEX('4_RatesSplit'!BH:BH,MATCH($A45,'4_RatesSplit'!$A:$A,0))</f>
        <v>#REF!</v>
      </c>
      <c r="AN45" s="198" t="e">
        <f ca="1">INDEX('4_RatesSplit'!BI:BI,MATCH($A45,'4_RatesSplit'!$A:$A,0))</f>
        <v>#REF!</v>
      </c>
      <c r="AO45" s="114"/>
      <c r="AP45" s="167" t="e">
        <f t="shared" ca="1" si="78"/>
        <v>#REF!</v>
      </c>
      <c r="AQ45" s="167" t="e">
        <f t="shared" ca="1" si="79"/>
        <v>#REF!</v>
      </c>
      <c r="AR45" s="167" t="e">
        <f t="shared" ca="1" si="80"/>
        <v>#REF!</v>
      </c>
      <c r="AS45" s="167" t="e">
        <f t="shared" ca="1" si="81"/>
        <v>#REF!</v>
      </c>
      <c r="AT45" s="167" t="e">
        <f t="shared" ca="1" si="82"/>
        <v>#REF!</v>
      </c>
      <c r="AU45" s="167" t="e">
        <f t="shared" ca="1" si="83"/>
        <v>#REF!</v>
      </c>
      <c r="AV45" s="167" t="e">
        <f t="shared" ca="1" si="84"/>
        <v>#REF!</v>
      </c>
      <c r="AW45" s="167" t="e">
        <f t="shared" ca="1" si="85"/>
        <v>#REF!</v>
      </c>
      <c r="AX45" s="167" t="e">
        <f t="shared" ca="1" si="86"/>
        <v>#REF!</v>
      </c>
      <c r="AY45" s="167" t="e">
        <f t="shared" ca="1" si="87"/>
        <v>#REF!</v>
      </c>
      <c r="AZ45" s="167" t="e">
        <f t="shared" ca="1" si="88"/>
        <v>#REF!</v>
      </c>
      <c r="BA45" s="167" t="e">
        <f t="shared" ca="1" si="89"/>
        <v>#REF!</v>
      </c>
      <c r="BB45" s="167" t="e">
        <f t="shared" ca="1" si="90"/>
        <v>#REF!</v>
      </c>
      <c r="BC45" s="167" t="e">
        <f t="shared" ca="1" si="91"/>
        <v>#REF!</v>
      </c>
      <c r="BD45" s="167" t="e">
        <f t="shared" ca="1" si="92"/>
        <v>#REF!</v>
      </c>
      <c r="BE45" s="167" t="e">
        <f t="shared" ca="1" si="93"/>
        <v>#REF!</v>
      </c>
      <c r="BF45" s="18"/>
      <c r="BG45" s="168">
        <f>INDEX('2_Needs'!$F:$F,MATCH($A45,'2_Needs'!$A:$A,0))</f>
        <v>2.7949786475055466E-4</v>
      </c>
      <c r="BH45" s="114"/>
      <c r="BI45" s="167">
        <f t="shared" ref="BI45:BX45" si="191">IF(BI$3="reset",$BG45*BI$6,BH45*(1+$C$4))</f>
        <v>0</v>
      </c>
      <c r="BJ45" s="167">
        <f t="shared" si="191"/>
        <v>0</v>
      </c>
      <c r="BK45" s="167">
        <f t="shared" si="191"/>
        <v>0</v>
      </c>
      <c r="BL45" s="167">
        <f t="shared" si="191"/>
        <v>0</v>
      </c>
      <c r="BM45" s="167">
        <f t="shared" si="191"/>
        <v>0</v>
      </c>
      <c r="BN45" s="167">
        <f t="shared" si="191"/>
        <v>0</v>
      </c>
      <c r="BO45" s="167">
        <f t="shared" si="191"/>
        <v>0</v>
      </c>
      <c r="BP45" s="167">
        <f t="shared" si="191"/>
        <v>0</v>
      </c>
      <c r="BQ45" s="167">
        <f t="shared" si="191"/>
        <v>0</v>
      </c>
      <c r="BR45" s="167">
        <f t="shared" si="191"/>
        <v>0</v>
      </c>
      <c r="BS45" s="167">
        <f t="shared" si="191"/>
        <v>0</v>
      </c>
      <c r="BT45" s="167">
        <f t="shared" si="191"/>
        <v>0</v>
      </c>
      <c r="BU45" s="167">
        <f t="shared" si="191"/>
        <v>0</v>
      </c>
      <c r="BV45" s="167">
        <f t="shared" si="191"/>
        <v>0</v>
      </c>
      <c r="BW45" s="167">
        <f t="shared" si="191"/>
        <v>0</v>
      </c>
      <c r="BX45" s="167">
        <f t="shared" si="191"/>
        <v>0</v>
      </c>
      <c r="BZ45" s="167" t="e">
        <f t="shared" ca="1" si="7"/>
        <v>#REF!</v>
      </c>
      <c r="CA45" s="167" t="e">
        <f t="shared" ca="1" si="8"/>
        <v>#REF!</v>
      </c>
      <c r="CB45" s="167" t="e">
        <f t="shared" ca="1" si="9"/>
        <v>#REF!</v>
      </c>
      <c r="CC45" s="167" t="e">
        <f t="shared" ca="1" si="10"/>
        <v>#REF!</v>
      </c>
      <c r="CD45" s="167" t="e">
        <f t="shared" ca="1" si="11"/>
        <v>#REF!</v>
      </c>
      <c r="CE45" s="167" t="e">
        <f t="shared" ca="1" si="12"/>
        <v>#REF!</v>
      </c>
      <c r="CF45" s="167" t="e">
        <f t="shared" ca="1" si="13"/>
        <v>#REF!</v>
      </c>
      <c r="CG45" s="167" t="e">
        <f t="shared" ca="1" si="14"/>
        <v>#REF!</v>
      </c>
      <c r="CH45" s="167" t="e">
        <f t="shared" ca="1" si="15"/>
        <v>#REF!</v>
      </c>
      <c r="CI45" s="167" t="e">
        <f t="shared" ca="1" si="16"/>
        <v>#REF!</v>
      </c>
      <c r="CJ45" s="167" t="e">
        <f t="shared" ca="1" si="17"/>
        <v>#REF!</v>
      </c>
      <c r="CK45" s="167" t="e">
        <f t="shared" ca="1" si="18"/>
        <v>#REF!</v>
      </c>
      <c r="CL45" s="167" t="e">
        <f t="shared" ca="1" si="19"/>
        <v>#REF!</v>
      </c>
      <c r="CM45" s="167" t="e">
        <f t="shared" ca="1" si="20"/>
        <v>#REF!</v>
      </c>
      <c r="CN45" s="167" t="e">
        <f t="shared" ca="1" si="21"/>
        <v>#REF!</v>
      </c>
      <c r="CO45" s="167" t="e">
        <f t="shared" ca="1" si="22"/>
        <v>#REF!</v>
      </c>
      <c r="CQ45" s="167" t="e">
        <f t="shared" ca="1" si="23"/>
        <v>#REF!</v>
      </c>
      <c r="CR45" s="167" t="e">
        <f t="shared" ca="1" si="24"/>
        <v>#REF!</v>
      </c>
      <c r="CS45" s="167" t="e">
        <f t="shared" ca="1" si="25"/>
        <v>#REF!</v>
      </c>
      <c r="CT45" s="167" t="e">
        <f t="shared" ca="1" si="26"/>
        <v>#REF!</v>
      </c>
      <c r="CU45" s="167" t="e">
        <f t="shared" ca="1" si="27"/>
        <v>#REF!</v>
      </c>
      <c r="CV45" s="167" t="e">
        <f t="shared" ca="1" si="28"/>
        <v>#REF!</v>
      </c>
      <c r="CW45" s="167" t="e">
        <f t="shared" ca="1" si="29"/>
        <v>#REF!</v>
      </c>
      <c r="CX45" s="167" t="e">
        <f t="shared" ca="1" si="30"/>
        <v>#REF!</v>
      </c>
      <c r="CY45" s="167" t="e">
        <f t="shared" ca="1" si="31"/>
        <v>#REF!</v>
      </c>
      <c r="CZ45" s="167" t="e">
        <f t="shared" ca="1" si="32"/>
        <v>#REF!</v>
      </c>
      <c r="DA45" s="167" t="e">
        <f t="shared" ca="1" si="33"/>
        <v>#REF!</v>
      </c>
      <c r="DB45" s="167" t="e">
        <f t="shared" ca="1" si="34"/>
        <v>#REF!</v>
      </c>
      <c r="DC45" s="167" t="e">
        <f t="shared" ca="1" si="35"/>
        <v>#REF!</v>
      </c>
      <c r="DD45" s="167" t="e">
        <f t="shared" ca="1" si="36"/>
        <v>#REF!</v>
      </c>
      <c r="DE45" s="167" t="e">
        <f t="shared" ca="1" si="37"/>
        <v>#REF!</v>
      </c>
      <c r="DF45" s="167" t="e">
        <f t="shared" ca="1" si="38"/>
        <v>#REF!</v>
      </c>
      <c r="DH45" s="167">
        <f t="shared" si="39"/>
        <v>0</v>
      </c>
      <c r="DI45" s="167">
        <f t="shared" si="40"/>
        <v>0</v>
      </c>
      <c r="DJ45" s="167">
        <f t="shared" si="41"/>
        <v>0</v>
      </c>
      <c r="DK45" s="167">
        <f t="shared" si="42"/>
        <v>0</v>
      </c>
      <c r="DL45" s="167">
        <f t="shared" si="43"/>
        <v>0</v>
      </c>
      <c r="DM45" s="167">
        <f t="shared" si="44"/>
        <v>0</v>
      </c>
      <c r="DN45" s="167">
        <f t="shared" si="45"/>
        <v>0</v>
      </c>
      <c r="DO45" s="167">
        <f t="shared" si="46"/>
        <v>0</v>
      </c>
      <c r="DP45" s="167">
        <f t="shared" si="47"/>
        <v>0</v>
      </c>
      <c r="DQ45" s="167">
        <f t="shared" si="48"/>
        <v>0</v>
      </c>
      <c r="DR45" s="167">
        <f t="shared" si="49"/>
        <v>0</v>
      </c>
      <c r="DS45" s="167">
        <f t="shared" si="50"/>
        <v>0</v>
      </c>
      <c r="DT45" s="167">
        <f t="shared" si="51"/>
        <v>0</v>
      </c>
      <c r="DU45" s="167">
        <f t="shared" si="52"/>
        <v>0</v>
      </c>
      <c r="DV45" s="167">
        <f t="shared" si="53"/>
        <v>0</v>
      </c>
      <c r="DW45" s="167">
        <f t="shared" si="54"/>
        <v>0</v>
      </c>
      <c r="DY45" s="167" t="e">
        <f t="shared" ca="1" si="95"/>
        <v>#REF!</v>
      </c>
      <c r="DZ45" s="167" t="e">
        <f t="shared" ca="1" si="96"/>
        <v>#REF!</v>
      </c>
      <c r="EA45" s="167" t="e">
        <f t="shared" ca="1" si="97"/>
        <v>#REF!</v>
      </c>
      <c r="EB45" s="167" t="e">
        <f t="shared" ca="1" si="98"/>
        <v>#REF!</v>
      </c>
      <c r="EC45" s="167" t="e">
        <f t="shared" ca="1" si="99"/>
        <v>#REF!</v>
      </c>
      <c r="ED45" s="167" t="e">
        <f t="shared" ca="1" si="100"/>
        <v>#REF!</v>
      </c>
      <c r="EE45" s="167" t="e">
        <f t="shared" ca="1" si="101"/>
        <v>#REF!</v>
      </c>
      <c r="EF45" s="167" t="e">
        <f t="shared" ca="1" si="102"/>
        <v>#REF!</v>
      </c>
      <c r="EG45" s="167" t="e">
        <f t="shared" ca="1" si="103"/>
        <v>#REF!</v>
      </c>
      <c r="EH45" s="167" t="e">
        <f t="shared" ca="1" si="104"/>
        <v>#REF!</v>
      </c>
      <c r="EI45" s="167" t="e">
        <f t="shared" ca="1" si="105"/>
        <v>#REF!</v>
      </c>
      <c r="EJ45" s="167" t="e">
        <f t="shared" ca="1" si="106"/>
        <v>#REF!</v>
      </c>
      <c r="EK45" s="167" t="e">
        <f t="shared" ca="1" si="107"/>
        <v>#REF!</v>
      </c>
      <c r="EL45" s="167" t="e">
        <f t="shared" ca="1" si="108"/>
        <v>#REF!</v>
      </c>
      <c r="EM45" s="167" t="e">
        <f t="shared" ca="1" si="109"/>
        <v>#REF!</v>
      </c>
      <c r="EN45" s="167" t="e">
        <f t="shared" ca="1" si="110"/>
        <v>#REF!</v>
      </c>
      <c r="EP45" s="167">
        <f t="shared" si="111"/>
        <v>0</v>
      </c>
      <c r="EQ45" s="167">
        <f t="shared" si="112"/>
        <v>0</v>
      </c>
      <c r="ER45" s="167">
        <f t="shared" si="113"/>
        <v>0</v>
      </c>
      <c r="ES45" s="167">
        <f t="shared" si="114"/>
        <v>0</v>
      </c>
      <c r="ET45" s="167">
        <f t="shared" si="115"/>
        <v>0</v>
      </c>
      <c r="EU45" s="167">
        <f t="shared" si="116"/>
        <v>0</v>
      </c>
      <c r="EV45" s="167">
        <f t="shared" si="117"/>
        <v>0</v>
      </c>
      <c r="EW45" s="167">
        <f t="shared" si="118"/>
        <v>0</v>
      </c>
      <c r="EX45" s="167">
        <f t="shared" si="119"/>
        <v>0</v>
      </c>
      <c r="EY45" s="167">
        <f t="shared" si="120"/>
        <v>0</v>
      </c>
      <c r="EZ45" s="167">
        <f t="shared" si="121"/>
        <v>0</v>
      </c>
      <c r="FA45" s="167">
        <f t="shared" si="122"/>
        <v>0</v>
      </c>
      <c r="FB45" s="167">
        <f t="shared" si="123"/>
        <v>0</v>
      </c>
      <c r="FC45" s="167">
        <f t="shared" si="124"/>
        <v>0</v>
      </c>
      <c r="FD45" s="167">
        <f t="shared" si="125"/>
        <v>0</v>
      </c>
      <c r="FE45" s="167">
        <f t="shared" si="126"/>
        <v>0</v>
      </c>
      <c r="FG45" s="167">
        <f t="shared" si="127"/>
        <v>0</v>
      </c>
      <c r="FH45" s="167">
        <f t="shared" si="128"/>
        <v>0</v>
      </c>
      <c r="FI45" s="167">
        <f t="shared" si="129"/>
        <v>0</v>
      </c>
      <c r="FJ45" s="167">
        <f t="shared" si="130"/>
        <v>0</v>
      </c>
      <c r="FK45" s="167">
        <f t="shared" si="131"/>
        <v>0</v>
      </c>
      <c r="FL45" s="167">
        <f t="shared" si="132"/>
        <v>0</v>
      </c>
      <c r="FM45" s="167">
        <f t="shared" si="133"/>
        <v>0</v>
      </c>
      <c r="FN45" s="167">
        <f t="shared" si="134"/>
        <v>0</v>
      </c>
      <c r="FO45" s="167">
        <f t="shared" si="135"/>
        <v>0</v>
      </c>
      <c r="FP45" s="167">
        <f t="shared" si="136"/>
        <v>0</v>
      </c>
      <c r="FQ45" s="167">
        <f t="shared" si="137"/>
        <v>0</v>
      </c>
      <c r="FR45" s="167">
        <f t="shared" si="138"/>
        <v>0</v>
      </c>
      <c r="FS45" s="167">
        <f t="shared" si="139"/>
        <v>0</v>
      </c>
      <c r="FT45" s="167">
        <f t="shared" si="140"/>
        <v>0</v>
      </c>
      <c r="FU45" s="167">
        <f t="shared" si="141"/>
        <v>0</v>
      </c>
      <c r="FV45" s="167">
        <f t="shared" si="142"/>
        <v>0</v>
      </c>
      <c r="FX45" s="167">
        <f t="shared" si="143"/>
        <v>0</v>
      </c>
      <c r="FY45" s="167">
        <f t="shared" si="144"/>
        <v>0</v>
      </c>
      <c r="FZ45" s="167">
        <f t="shared" si="145"/>
        <v>0</v>
      </c>
      <c r="GA45" s="167">
        <f t="shared" si="146"/>
        <v>0</v>
      </c>
      <c r="GB45" s="167">
        <f t="shared" si="147"/>
        <v>0</v>
      </c>
      <c r="GC45" s="167">
        <f t="shared" si="148"/>
        <v>0</v>
      </c>
      <c r="GD45" s="167">
        <f t="shared" si="149"/>
        <v>0</v>
      </c>
      <c r="GE45" s="167">
        <f t="shared" si="150"/>
        <v>0</v>
      </c>
      <c r="GF45" s="167">
        <f t="shared" si="151"/>
        <v>0</v>
      </c>
      <c r="GG45" s="167">
        <f t="shared" si="152"/>
        <v>0</v>
      </c>
      <c r="GH45" s="167">
        <f t="shared" si="153"/>
        <v>0</v>
      </c>
      <c r="GI45" s="167">
        <f t="shared" si="154"/>
        <v>0</v>
      </c>
      <c r="GJ45" s="167">
        <f t="shared" si="155"/>
        <v>0</v>
      </c>
      <c r="GK45" s="167">
        <f t="shared" si="156"/>
        <v>0</v>
      </c>
      <c r="GL45" s="167">
        <f t="shared" si="157"/>
        <v>0</v>
      </c>
      <c r="GM45" s="167">
        <f t="shared" si="158"/>
        <v>0</v>
      </c>
      <c r="GO45" s="167" t="e">
        <f t="shared" ref="GO45:HD60" ca="1" si="192">GO$3*$BG45</f>
        <v>#REF!</v>
      </c>
      <c r="GP45" s="167" t="e">
        <f t="shared" ca="1" si="192"/>
        <v>#REF!</v>
      </c>
      <c r="GQ45" s="167" t="e">
        <f t="shared" ca="1" si="192"/>
        <v>#REF!</v>
      </c>
      <c r="GR45" s="167" t="e">
        <f t="shared" ca="1" si="192"/>
        <v>#REF!</v>
      </c>
      <c r="GS45" s="167" t="e">
        <f t="shared" ca="1" si="192"/>
        <v>#REF!</v>
      </c>
      <c r="GT45" s="167" t="e">
        <f t="shared" ca="1" si="192"/>
        <v>#REF!</v>
      </c>
      <c r="GU45" s="167" t="e">
        <f t="shared" ca="1" si="192"/>
        <v>#REF!</v>
      </c>
      <c r="GV45" s="167" t="e">
        <f t="shared" ca="1" si="192"/>
        <v>#REF!</v>
      </c>
      <c r="GW45" s="167" t="e">
        <f t="shared" ca="1" si="192"/>
        <v>#REF!</v>
      </c>
      <c r="GX45" s="167" t="e">
        <f t="shared" ca="1" si="192"/>
        <v>#REF!</v>
      </c>
      <c r="GY45" s="167" t="e">
        <f t="shared" ca="1" si="192"/>
        <v>#REF!</v>
      </c>
      <c r="GZ45" s="167" t="e">
        <f t="shared" ca="1" si="192"/>
        <v>#REF!</v>
      </c>
      <c r="HA45" s="167" t="e">
        <f t="shared" ca="1" si="192"/>
        <v>#REF!</v>
      </c>
      <c r="HB45" s="167" t="e">
        <f t="shared" ca="1" si="192"/>
        <v>#REF!</v>
      </c>
      <c r="HC45" s="167" t="e">
        <f t="shared" ca="1" si="192"/>
        <v>#REF!</v>
      </c>
      <c r="HD45" s="167" t="e">
        <f t="shared" ca="1" si="192"/>
        <v>#REF!</v>
      </c>
      <c r="HF45" s="167" t="e">
        <f t="shared" ca="1" si="60"/>
        <v>#REF!</v>
      </c>
      <c r="HG45" s="167" t="e">
        <f t="shared" ca="1" si="61"/>
        <v>#REF!</v>
      </c>
      <c r="HH45" s="167" t="e">
        <f t="shared" ca="1" si="62"/>
        <v>#REF!</v>
      </c>
      <c r="HI45" s="167" t="e">
        <f t="shared" ca="1" si="63"/>
        <v>#REF!</v>
      </c>
      <c r="HJ45" s="167" t="e">
        <f t="shared" ca="1" si="64"/>
        <v>#REF!</v>
      </c>
      <c r="HK45" s="167" t="e">
        <f t="shared" ca="1" si="65"/>
        <v>#REF!</v>
      </c>
      <c r="HL45" s="167" t="e">
        <f t="shared" ca="1" si="66"/>
        <v>#REF!</v>
      </c>
      <c r="HM45" s="167" t="e">
        <f t="shared" ca="1" si="67"/>
        <v>#REF!</v>
      </c>
      <c r="HN45" s="167" t="e">
        <f t="shared" ca="1" si="68"/>
        <v>#REF!</v>
      </c>
      <c r="HO45" s="167" t="e">
        <f t="shared" ca="1" si="69"/>
        <v>#REF!</v>
      </c>
      <c r="HP45" s="167" t="e">
        <f t="shared" ca="1" si="70"/>
        <v>#REF!</v>
      </c>
      <c r="HQ45" s="167" t="e">
        <f t="shared" ca="1" si="71"/>
        <v>#REF!</v>
      </c>
      <c r="HR45" s="167" t="e">
        <f t="shared" ca="1" si="72"/>
        <v>#REF!</v>
      </c>
      <c r="HS45" s="167" t="e">
        <f t="shared" ca="1" si="73"/>
        <v>#REF!</v>
      </c>
      <c r="HT45" s="167" t="e">
        <f t="shared" ca="1" si="74"/>
        <v>#REF!</v>
      </c>
      <c r="HU45" s="167" t="e">
        <f t="shared" ca="1" si="75"/>
        <v>#REF!</v>
      </c>
      <c r="HW45" s="167" t="e">
        <f t="shared" ca="1" si="76"/>
        <v>#REF!</v>
      </c>
      <c r="HX45" s="167">
        <f t="shared" si="77"/>
        <v>0</v>
      </c>
      <c r="HY45" s="167" t="e">
        <f t="shared" ca="1" si="160"/>
        <v>#REF!</v>
      </c>
      <c r="HZ45" s="219" t="e">
        <f t="shared" ca="1" si="161"/>
        <v>#REF!</v>
      </c>
    </row>
    <row r="46" spans="1:234" s="48" customFormat="1">
      <c r="A46" s="3" t="s">
        <v>88</v>
      </c>
      <c r="B46" s="202" t="str">
        <f>INDEX('Ref1'!$E:$E,MATCH(A46,'Ref1'!$A:$A,0))</f>
        <v>Breckland</v>
      </c>
      <c r="C46" s="42" t="str">
        <f>INDEX(Data1!B:B,MATCH(A46,Data1!A:A,0))</f>
        <v>SD</v>
      </c>
      <c r="D46" s="253" t="str">
        <f>INDEX(Data1!C:C,MATCH(A46,Data1!A:A,0))</f>
        <v>E</v>
      </c>
      <c r="E46" s="200" t="str">
        <f>IF($C$6="No","No",IF(COUNTIF(Inputs!$K$359:$K$398,$A46)&gt;0,"Yes","No"))</f>
        <v>No</v>
      </c>
      <c r="F46" s="404"/>
      <c r="G46" s="62">
        <f>INDEX('4_RatesSplit'!K:K,MATCH($A46,'4_RatesSplit'!$A:$A,0))</f>
        <v>0</v>
      </c>
      <c r="H46" s="171">
        <f>INDEX('4_RatesSplit'!L:L,MATCH($A46,'4_RatesSplit'!$A:$A,0))</f>
        <v>0</v>
      </c>
      <c r="I46" s="167">
        <f>INDEX('4_RatesSplit'!M:M,MATCH($A46,'4_RatesSplit'!$A:$A,0))</f>
        <v>0</v>
      </c>
      <c r="J46" s="167">
        <f>INDEX('4_RatesSplit'!N:N,MATCH($A46,'4_RatesSplit'!$A:$A,0))</f>
        <v>0</v>
      </c>
      <c r="K46" s="167">
        <f>INDEX('4_RatesSplit'!O:O,MATCH($A46,'4_RatesSplit'!$A:$A,0))</f>
        <v>0</v>
      </c>
      <c r="L46" s="167">
        <f>INDEX('4_RatesSplit'!P:P,MATCH($A46,'4_RatesSplit'!$A:$A,0))</f>
        <v>0</v>
      </c>
      <c r="M46" s="167">
        <f>INDEX('4_RatesSplit'!Q:Q,MATCH($A46,'4_RatesSplit'!$A:$A,0))</f>
        <v>0</v>
      </c>
      <c r="N46" s="167">
        <f>INDEX('4_RatesSplit'!R:R,MATCH($A46,'4_RatesSplit'!$A:$A,0))</f>
        <v>0</v>
      </c>
      <c r="O46" s="167">
        <f>INDEX('4_RatesSplit'!S:S,MATCH($A46,'4_RatesSplit'!$A:$A,0))</f>
        <v>0</v>
      </c>
      <c r="P46" s="167">
        <f>INDEX('4_RatesSplit'!T:T,MATCH($A46,'4_RatesSplit'!$A:$A,0))</f>
        <v>0</v>
      </c>
      <c r="Q46" s="167">
        <f>INDEX('4_RatesSplit'!U:U,MATCH($A46,'4_RatesSplit'!$A:$A,0))</f>
        <v>0</v>
      </c>
      <c r="R46" s="167">
        <f>INDEX('4_RatesSplit'!V:V,MATCH($A46,'4_RatesSplit'!$A:$A,0))</f>
        <v>0</v>
      </c>
      <c r="S46" s="167">
        <f>INDEX('4_RatesSplit'!W:W,MATCH($A46,'4_RatesSplit'!$A:$A,0))</f>
        <v>0</v>
      </c>
      <c r="T46" s="167">
        <f>INDEX('4_RatesSplit'!X:X,MATCH($A46,'4_RatesSplit'!$A:$A,0))</f>
        <v>0</v>
      </c>
      <c r="U46" s="167">
        <f>INDEX('4_RatesSplit'!Y:Y,MATCH($A46,'4_RatesSplit'!$A:$A,0))</f>
        <v>0</v>
      </c>
      <c r="V46" s="167">
        <f>INDEX('4_RatesSplit'!Z:Z,MATCH($A46,'4_RatesSplit'!$A:$A,0))</f>
        <v>0</v>
      </c>
      <c r="W46" s="167">
        <f>INDEX('4_RatesSplit'!AA:AA,MATCH($A46,'4_RatesSplit'!$A:$A,0))</f>
        <v>0</v>
      </c>
      <c r="X46" s="18"/>
      <c r="Y46" s="168" t="e">
        <f ca="1">INDEX('4_RatesSplit'!AT:AT,MATCH($A46,'4_RatesSplit'!$A:$A,0))</f>
        <v>#REF!</v>
      </c>
      <c r="Z46" s="168" t="e">
        <f ca="1">INDEX('4_RatesSplit'!AU:AU,MATCH($A46,'4_RatesSplit'!$A:$A,0))</f>
        <v>#REF!</v>
      </c>
      <c r="AA46" s="168" t="e">
        <f ca="1">INDEX('4_RatesSplit'!AV:AV,MATCH($A46,'4_RatesSplit'!$A:$A,0))</f>
        <v>#REF!</v>
      </c>
      <c r="AB46" s="168" t="e">
        <f ca="1">INDEX('4_RatesSplit'!AW:AW,MATCH($A46,'4_RatesSplit'!$A:$A,0))</f>
        <v>#REF!</v>
      </c>
      <c r="AC46" s="168" t="e">
        <f ca="1">INDEX('4_RatesSplit'!AX:AX,MATCH($A46,'4_RatesSplit'!$A:$A,0))</f>
        <v>#REF!</v>
      </c>
      <c r="AD46" s="168" t="e">
        <f ca="1">INDEX('4_RatesSplit'!AY:AY,MATCH($A46,'4_RatesSplit'!$A:$A,0))</f>
        <v>#REF!</v>
      </c>
      <c r="AE46" s="168" t="e">
        <f ca="1">INDEX('4_RatesSplit'!AZ:AZ,MATCH($A46,'4_RatesSplit'!$A:$A,0))</f>
        <v>#REF!</v>
      </c>
      <c r="AF46" s="168" t="e">
        <f ca="1">INDEX('4_RatesSplit'!BA:BA,MATCH($A46,'4_RatesSplit'!$A:$A,0))</f>
        <v>#REF!</v>
      </c>
      <c r="AG46" s="168" t="e">
        <f ca="1">INDEX('4_RatesSplit'!BB:BB,MATCH($A46,'4_RatesSplit'!$A:$A,0))</f>
        <v>#REF!</v>
      </c>
      <c r="AH46" s="168" t="e">
        <f ca="1">INDEX('4_RatesSplit'!BC:BC,MATCH($A46,'4_RatesSplit'!$A:$A,0))</f>
        <v>#REF!</v>
      </c>
      <c r="AI46" s="168" t="e">
        <f ca="1">INDEX('4_RatesSplit'!BD:BD,MATCH($A46,'4_RatesSplit'!$A:$A,0))</f>
        <v>#REF!</v>
      </c>
      <c r="AJ46" s="168" t="e">
        <f ca="1">INDEX('4_RatesSplit'!BE:BE,MATCH($A46,'4_RatesSplit'!$A:$A,0))</f>
        <v>#REF!</v>
      </c>
      <c r="AK46" s="168" t="e">
        <f ca="1">INDEX('4_RatesSplit'!BF:BF,MATCH($A46,'4_RatesSplit'!$A:$A,0))</f>
        <v>#REF!</v>
      </c>
      <c r="AL46" s="168" t="e">
        <f ca="1">INDEX('4_RatesSplit'!BG:BG,MATCH($A46,'4_RatesSplit'!$A:$A,0))</f>
        <v>#REF!</v>
      </c>
      <c r="AM46" s="168" t="e">
        <f ca="1">INDEX('4_RatesSplit'!BH:BH,MATCH($A46,'4_RatesSplit'!$A:$A,0))</f>
        <v>#REF!</v>
      </c>
      <c r="AN46" s="198" t="e">
        <f ca="1">INDEX('4_RatesSplit'!BI:BI,MATCH($A46,'4_RatesSplit'!$A:$A,0))</f>
        <v>#REF!</v>
      </c>
      <c r="AO46" s="114"/>
      <c r="AP46" s="167" t="e">
        <f t="shared" ca="1" si="78"/>
        <v>#REF!</v>
      </c>
      <c r="AQ46" s="167" t="e">
        <f t="shared" ca="1" si="79"/>
        <v>#REF!</v>
      </c>
      <c r="AR46" s="167" t="e">
        <f t="shared" ca="1" si="80"/>
        <v>#REF!</v>
      </c>
      <c r="AS46" s="167" t="e">
        <f t="shared" ca="1" si="81"/>
        <v>#REF!</v>
      </c>
      <c r="AT46" s="167" t="e">
        <f t="shared" ca="1" si="82"/>
        <v>#REF!</v>
      </c>
      <c r="AU46" s="167" t="e">
        <f t="shared" ca="1" si="83"/>
        <v>#REF!</v>
      </c>
      <c r="AV46" s="167" t="e">
        <f t="shared" ca="1" si="84"/>
        <v>#REF!</v>
      </c>
      <c r="AW46" s="167" t="e">
        <f t="shared" ca="1" si="85"/>
        <v>#REF!</v>
      </c>
      <c r="AX46" s="167" t="e">
        <f t="shared" ca="1" si="86"/>
        <v>#REF!</v>
      </c>
      <c r="AY46" s="167" t="e">
        <f t="shared" ca="1" si="87"/>
        <v>#REF!</v>
      </c>
      <c r="AZ46" s="167" t="e">
        <f t="shared" ca="1" si="88"/>
        <v>#REF!</v>
      </c>
      <c r="BA46" s="167" t="e">
        <f t="shared" ca="1" si="89"/>
        <v>#REF!</v>
      </c>
      <c r="BB46" s="167" t="e">
        <f t="shared" ca="1" si="90"/>
        <v>#REF!</v>
      </c>
      <c r="BC46" s="167" t="e">
        <f t="shared" ca="1" si="91"/>
        <v>#REF!</v>
      </c>
      <c r="BD46" s="167" t="e">
        <f t="shared" ca="1" si="92"/>
        <v>#REF!</v>
      </c>
      <c r="BE46" s="167" t="e">
        <f t="shared" ca="1" si="93"/>
        <v>#REF!</v>
      </c>
      <c r="BF46" s="18"/>
      <c r="BG46" s="168">
        <f>INDEX('2_Needs'!$F:$F,MATCH($A46,'2_Needs'!$A:$A,0))</f>
        <v>3.1737025971167841E-4</v>
      </c>
      <c r="BH46" s="114"/>
      <c r="BI46" s="167">
        <f t="shared" ref="BI46:BX46" si="193">IF(BI$3="reset",$BG46*BI$6,BH46*(1+$C$4))</f>
        <v>0</v>
      </c>
      <c r="BJ46" s="167">
        <f t="shared" si="193"/>
        <v>0</v>
      </c>
      <c r="BK46" s="167">
        <f t="shared" si="193"/>
        <v>0</v>
      </c>
      <c r="BL46" s="167">
        <f t="shared" si="193"/>
        <v>0</v>
      </c>
      <c r="BM46" s="167">
        <f t="shared" si="193"/>
        <v>0</v>
      </c>
      <c r="BN46" s="167">
        <f t="shared" si="193"/>
        <v>0</v>
      </c>
      <c r="BO46" s="167">
        <f t="shared" si="193"/>
        <v>0</v>
      </c>
      <c r="BP46" s="167">
        <f t="shared" si="193"/>
        <v>0</v>
      </c>
      <c r="BQ46" s="167">
        <f t="shared" si="193"/>
        <v>0</v>
      </c>
      <c r="BR46" s="167">
        <f t="shared" si="193"/>
        <v>0</v>
      </c>
      <c r="BS46" s="167">
        <f t="shared" si="193"/>
        <v>0</v>
      </c>
      <c r="BT46" s="167">
        <f t="shared" si="193"/>
        <v>0</v>
      </c>
      <c r="BU46" s="167">
        <f t="shared" si="193"/>
        <v>0</v>
      </c>
      <c r="BV46" s="167">
        <f t="shared" si="193"/>
        <v>0</v>
      </c>
      <c r="BW46" s="167">
        <f t="shared" si="193"/>
        <v>0</v>
      </c>
      <c r="BX46" s="167">
        <f t="shared" si="193"/>
        <v>0</v>
      </c>
      <c r="BZ46" s="167" t="e">
        <f t="shared" ca="1" si="7"/>
        <v>#REF!</v>
      </c>
      <c r="CA46" s="167" t="e">
        <f t="shared" ca="1" si="8"/>
        <v>#REF!</v>
      </c>
      <c r="CB46" s="167" t="e">
        <f t="shared" ca="1" si="9"/>
        <v>#REF!</v>
      </c>
      <c r="CC46" s="167" t="e">
        <f t="shared" ca="1" si="10"/>
        <v>#REF!</v>
      </c>
      <c r="CD46" s="167" t="e">
        <f t="shared" ca="1" si="11"/>
        <v>#REF!</v>
      </c>
      <c r="CE46" s="167" t="e">
        <f t="shared" ca="1" si="12"/>
        <v>#REF!</v>
      </c>
      <c r="CF46" s="167" t="e">
        <f t="shared" ca="1" si="13"/>
        <v>#REF!</v>
      </c>
      <c r="CG46" s="167" t="e">
        <f t="shared" ca="1" si="14"/>
        <v>#REF!</v>
      </c>
      <c r="CH46" s="167" t="e">
        <f t="shared" ca="1" si="15"/>
        <v>#REF!</v>
      </c>
      <c r="CI46" s="167" t="e">
        <f t="shared" ca="1" si="16"/>
        <v>#REF!</v>
      </c>
      <c r="CJ46" s="167" t="e">
        <f t="shared" ca="1" si="17"/>
        <v>#REF!</v>
      </c>
      <c r="CK46" s="167" t="e">
        <f t="shared" ca="1" si="18"/>
        <v>#REF!</v>
      </c>
      <c r="CL46" s="167" t="e">
        <f t="shared" ca="1" si="19"/>
        <v>#REF!</v>
      </c>
      <c r="CM46" s="167" t="e">
        <f t="shared" ca="1" si="20"/>
        <v>#REF!</v>
      </c>
      <c r="CN46" s="167" t="e">
        <f t="shared" ca="1" si="21"/>
        <v>#REF!</v>
      </c>
      <c r="CO46" s="167" t="e">
        <f t="shared" ca="1" si="22"/>
        <v>#REF!</v>
      </c>
      <c r="CQ46" s="167" t="e">
        <f t="shared" ca="1" si="23"/>
        <v>#REF!</v>
      </c>
      <c r="CR46" s="167" t="e">
        <f t="shared" ca="1" si="24"/>
        <v>#REF!</v>
      </c>
      <c r="CS46" s="167" t="e">
        <f t="shared" ca="1" si="25"/>
        <v>#REF!</v>
      </c>
      <c r="CT46" s="167" t="e">
        <f t="shared" ca="1" si="26"/>
        <v>#REF!</v>
      </c>
      <c r="CU46" s="167" t="e">
        <f t="shared" ca="1" si="27"/>
        <v>#REF!</v>
      </c>
      <c r="CV46" s="167" t="e">
        <f t="shared" ca="1" si="28"/>
        <v>#REF!</v>
      </c>
      <c r="CW46" s="167" t="e">
        <f t="shared" ca="1" si="29"/>
        <v>#REF!</v>
      </c>
      <c r="CX46" s="167" t="e">
        <f t="shared" ca="1" si="30"/>
        <v>#REF!</v>
      </c>
      <c r="CY46" s="167" t="e">
        <f t="shared" ca="1" si="31"/>
        <v>#REF!</v>
      </c>
      <c r="CZ46" s="167" t="e">
        <f t="shared" ca="1" si="32"/>
        <v>#REF!</v>
      </c>
      <c r="DA46" s="167" t="e">
        <f t="shared" ca="1" si="33"/>
        <v>#REF!</v>
      </c>
      <c r="DB46" s="167" t="e">
        <f t="shared" ca="1" si="34"/>
        <v>#REF!</v>
      </c>
      <c r="DC46" s="167" t="e">
        <f t="shared" ca="1" si="35"/>
        <v>#REF!</v>
      </c>
      <c r="DD46" s="167" t="e">
        <f t="shared" ca="1" si="36"/>
        <v>#REF!</v>
      </c>
      <c r="DE46" s="167" t="e">
        <f t="shared" ca="1" si="37"/>
        <v>#REF!</v>
      </c>
      <c r="DF46" s="167" t="e">
        <f t="shared" ca="1" si="38"/>
        <v>#REF!</v>
      </c>
      <c r="DH46" s="167">
        <f t="shared" si="39"/>
        <v>0</v>
      </c>
      <c r="DI46" s="167">
        <f t="shared" si="40"/>
        <v>0</v>
      </c>
      <c r="DJ46" s="167">
        <f t="shared" si="41"/>
        <v>0</v>
      </c>
      <c r="DK46" s="167">
        <f t="shared" si="42"/>
        <v>0</v>
      </c>
      <c r="DL46" s="167">
        <f t="shared" si="43"/>
        <v>0</v>
      </c>
      <c r="DM46" s="167">
        <f t="shared" si="44"/>
        <v>0</v>
      </c>
      <c r="DN46" s="167">
        <f t="shared" si="45"/>
        <v>0</v>
      </c>
      <c r="DO46" s="167">
        <f t="shared" si="46"/>
        <v>0</v>
      </c>
      <c r="DP46" s="167">
        <f t="shared" si="47"/>
        <v>0</v>
      </c>
      <c r="DQ46" s="167">
        <f t="shared" si="48"/>
        <v>0</v>
      </c>
      <c r="DR46" s="167">
        <f t="shared" si="49"/>
        <v>0</v>
      </c>
      <c r="DS46" s="167">
        <f t="shared" si="50"/>
        <v>0</v>
      </c>
      <c r="DT46" s="167">
        <f t="shared" si="51"/>
        <v>0</v>
      </c>
      <c r="DU46" s="167">
        <f t="shared" si="52"/>
        <v>0</v>
      </c>
      <c r="DV46" s="167">
        <f t="shared" si="53"/>
        <v>0</v>
      </c>
      <c r="DW46" s="167">
        <f t="shared" si="54"/>
        <v>0</v>
      </c>
      <c r="DY46" s="167" t="e">
        <f t="shared" ca="1" si="95"/>
        <v>#REF!</v>
      </c>
      <c r="DZ46" s="167" t="e">
        <f t="shared" ca="1" si="96"/>
        <v>#REF!</v>
      </c>
      <c r="EA46" s="167" t="e">
        <f t="shared" ca="1" si="97"/>
        <v>#REF!</v>
      </c>
      <c r="EB46" s="167" t="e">
        <f t="shared" ca="1" si="98"/>
        <v>#REF!</v>
      </c>
      <c r="EC46" s="167" t="e">
        <f t="shared" ca="1" si="99"/>
        <v>#REF!</v>
      </c>
      <c r="ED46" s="167" t="e">
        <f t="shared" ca="1" si="100"/>
        <v>#REF!</v>
      </c>
      <c r="EE46" s="167" t="e">
        <f t="shared" ca="1" si="101"/>
        <v>#REF!</v>
      </c>
      <c r="EF46" s="167" t="e">
        <f t="shared" ca="1" si="102"/>
        <v>#REF!</v>
      </c>
      <c r="EG46" s="167" t="e">
        <f t="shared" ca="1" si="103"/>
        <v>#REF!</v>
      </c>
      <c r="EH46" s="167" t="e">
        <f t="shared" ca="1" si="104"/>
        <v>#REF!</v>
      </c>
      <c r="EI46" s="167" t="e">
        <f t="shared" ca="1" si="105"/>
        <v>#REF!</v>
      </c>
      <c r="EJ46" s="167" t="e">
        <f t="shared" ca="1" si="106"/>
        <v>#REF!</v>
      </c>
      <c r="EK46" s="167" t="e">
        <f t="shared" ca="1" si="107"/>
        <v>#REF!</v>
      </c>
      <c r="EL46" s="167" t="e">
        <f t="shared" ca="1" si="108"/>
        <v>#REF!</v>
      </c>
      <c r="EM46" s="167" t="e">
        <f t="shared" ca="1" si="109"/>
        <v>#REF!</v>
      </c>
      <c r="EN46" s="167" t="e">
        <f t="shared" ca="1" si="110"/>
        <v>#REF!</v>
      </c>
      <c r="EP46" s="167">
        <f t="shared" si="111"/>
        <v>0</v>
      </c>
      <c r="EQ46" s="167">
        <f t="shared" si="112"/>
        <v>0</v>
      </c>
      <c r="ER46" s="167">
        <f t="shared" si="113"/>
        <v>0</v>
      </c>
      <c r="ES46" s="167">
        <f t="shared" si="114"/>
        <v>0</v>
      </c>
      <c r="ET46" s="167">
        <f t="shared" si="115"/>
        <v>0</v>
      </c>
      <c r="EU46" s="167">
        <f t="shared" si="116"/>
        <v>0</v>
      </c>
      <c r="EV46" s="167">
        <f t="shared" si="117"/>
        <v>0</v>
      </c>
      <c r="EW46" s="167">
        <f t="shared" si="118"/>
        <v>0</v>
      </c>
      <c r="EX46" s="167">
        <f t="shared" si="119"/>
        <v>0</v>
      </c>
      <c r="EY46" s="167">
        <f t="shared" si="120"/>
        <v>0</v>
      </c>
      <c r="EZ46" s="167">
        <f t="shared" si="121"/>
        <v>0</v>
      </c>
      <c r="FA46" s="167">
        <f t="shared" si="122"/>
        <v>0</v>
      </c>
      <c r="FB46" s="167">
        <f t="shared" si="123"/>
        <v>0</v>
      </c>
      <c r="FC46" s="167">
        <f t="shared" si="124"/>
        <v>0</v>
      </c>
      <c r="FD46" s="167">
        <f t="shared" si="125"/>
        <v>0</v>
      </c>
      <c r="FE46" s="167">
        <f t="shared" si="126"/>
        <v>0</v>
      </c>
      <c r="FG46" s="167">
        <f t="shared" si="127"/>
        <v>0</v>
      </c>
      <c r="FH46" s="167">
        <f t="shared" si="128"/>
        <v>0</v>
      </c>
      <c r="FI46" s="167">
        <f t="shared" si="129"/>
        <v>0</v>
      </c>
      <c r="FJ46" s="167">
        <f t="shared" si="130"/>
        <v>0</v>
      </c>
      <c r="FK46" s="167">
        <f t="shared" si="131"/>
        <v>0</v>
      </c>
      <c r="FL46" s="167">
        <f t="shared" si="132"/>
        <v>0</v>
      </c>
      <c r="FM46" s="167">
        <f t="shared" si="133"/>
        <v>0</v>
      </c>
      <c r="FN46" s="167">
        <f t="shared" si="134"/>
        <v>0</v>
      </c>
      <c r="FO46" s="167">
        <f t="shared" si="135"/>
        <v>0</v>
      </c>
      <c r="FP46" s="167">
        <f t="shared" si="136"/>
        <v>0</v>
      </c>
      <c r="FQ46" s="167">
        <f t="shared" si="137"/>
        <v>0</v>
      </c>
      <c r="FR46" s="167">
        <f t="shared" si="138"/>
        <v>0</v>
      </c>
      <c r="FS46" s="167">
        <f t="shared" si="139"/>
        <v>0</v>
      </c>
      <c r="FT46" s="167">
        <f t="shared" si="140"/>
        <v>0</v>
      </c>
      <c r="FU46" s="167">
        <f t="shared" si="141"/>
        <v>0</v>
      </c>
      <c r="FV46" s="167">
        <f t="shared" si="142"/>
        <v>0</v>
      </c>
      <c r="FX46" s="167">
        <f t="shared" si="143"/>
        <v>0</v>
      </c>
      <c r="FY46" s="167">
        <f t="shared" si="144"/>
        <v>0</v>
      </c>
      <c r="FZ46" s="167">
        <f t="shared" si="145"/>
        <v>0</v>
      </c>
      <c r="GA46" s="167">
        <f t="shared" si="146"/>
        <v>0</v>
      </c>
      <c r="GB46" s="167">
        <f t="shared" si="147"/>
        <v>0</v>
      </c>
      <c r="GC46" s="167">
        <f t="shared" si="148"/>
        <v>0</v>
      </c>
      <c r="GD46" s="167">
        <f t="shared" si="149"/>
        <v>0</v>
      </c>
      <c r="GE46" s="167">
        <f t="shared" si="150"/>
        <v>0</v>
      </c>
      <c r="GF46" s="167">
        <f t="shared" si="151"/>
        <v>0</v>
      </c>
      <c r="GG46" s="167">
        <f t="shared" si="152"/>
        <v>0</v>
      </c>
      <c r="GH46" s="167">
        <f t="shared" si="153"/>
        <v>0</v>
      </c>
      <c r="GI46" s="167">
        <f t="shared" si="154"/>
        <v>0</v>
      </c>
      <c r="GJ46" s="167">
        <f t="shared" si="155"/>
        <v>0</v>
      </c>
      <c r="GK46" s="167">
        <f t="shared" si="156"/>
        <v>0</v>
      </c>
      <c r="GL46" s="167">
        <f t="shared" si="157"/>
        <v>0</v>
      </c>
      <c r="GM46" s="167">
        <f t="shared" si="158"/>
        <v>0</v>
      </c>
      <c r="GO46" s="167" t="e">
        <f t="shared" ca="1" si="192"/>
        <v>#REF!</v>
      </c>
      <c r="GP46" s="167" t="e">
        <f t="shared" ca="1" si="192"/>
        <v>#REF!</v>
      </c>
      <c r="GQ46" s="167" t="e">
        <f t="shared" ca="1" si="192"/>
        <v>#REF!</v>
      </c>
      <c r="GR46" s="167" t="e">
        <f t="shared" ca="1" si="192"/>
        <v>#REF!</v>
      </c>
      <c r="GS46" s="167" t="e">
        <f t="shared" ca="1" si="192"/>
        <v>#REF!</v>
      </c>
      <c r="GT46" s="167" t="e">
        <f t="shared" ca="1" si="192"/>
        <v>#REF!</v>
      </c>
      <c r="GU46" s="167" t="e">
        <f t="shared" ca="1" si="192"/>
        <v>#REF!</v>
      </c>
      <c r="GV46" s="167" t="e">
        <f t="shared" ca="1" si="192"/>
        <v>#REF!</v>
      </c>
      <c r="GW46" s="167" t="e">
        <f t="shared" ca="1" si="192"/>
        <v>#REF!</v>
      </c>
      <c r="GX46" s="167" t="e">
        <f t="shared" ca="1" si="192"/>
        <v>#REF!</v>
      </c>
      <c r="GY46" s="167" t="e">
        <f t="shared" ca="1" si="192"/>
        <v>#REF!</v>
      </c>
      <c r="GZ46" s="167" t="e">
        <f t="shared" ca="1" si="192"/>
        <v>#REF!</v>
      </c>
      <c r="HA46" s="167" t="e">
        <f t="shared" ca="1" si="192"/>
        <v>#REF!</v>
      </c>
      <c r="HB46" s="167" t="e">
        <f t="shared" ca="1" si="192"/>
        <v>#REF!</v>
      </c>
      <c r="HC46" s="167" t="e">
        <f t="shared" ca="1" si="192"/>
        <v>#REF!</v>
      </c>
      <c r="HD46" s="167" t="e">
        <f t="shared" ca="1" si="192"/>
        <v>#REF!</v>
      </c>
      <c r="HF46" s="167" t="e">
        <f t="shared" ca="1" si="60"/>
        <v>#REF!</v>
      </c>
      <c r="HG46" s="167" t="e">
        <f t="shared" ca="1" si="61"/>
        <v>#REF!</v>
      </c>
      <c r="HH46" s="167" t="e">
        <f t="shared" ca="1" si="62"/>
        <v>#REF!</v>
      </c>
      <c r="HI46" s="167" t="e">
        <f t="shared" ca="1" si="63"/>
        <v>#REF!</v>
      </c>
      <c r="HJ46" s="167" t="e">
        <f t="shared" ca="1" si="64"/>
        <v>#REF!</v>
      </c>
      <c r="HK46" s="167" t="e">
        <f t="shared" ca="1" si="65"/>
        <v>#REF!</v>
      </c>
      <c r="HL46" s="167" t="e">
        <f t="shared" ca="1" si="66"/>
        <v>#REF!</v>
      </c>
      <c r="HM46" s="167" t="e">
        <f t="shared" ca="1" si="67"/>
        <v>#REF!</v>
      </c>
      <c r="HN46" s="167" t="e">
        <f t="shared" ca="1" si="68"/>
        <v>#REF!</v>
      </c>
      <c r="HO46" s="167" t="e">
        <f t="shared" ca="1" si="69"/>
        <v>#REF!</v>
      </c>
      <c r="HP46" s="167" t="e">
        <f t="shared" ca="1" si="70"/>
        <v>#REF!</v>
      </c>
      <c r="HQ46" s="167" t="e">
        <f t="shared" ca="1" si="71"/>
        <v>#REF!</v>
      </c>
      <c r="HR46" s="167" t="e">
        <f t="shared" ca="1" si="72"/>
        <v>#REF!</v>
      </c>
      <c r="HS46" s="167" t="e">
        <f t="shared" ca="1" si="73"/>
        <v>#REF!</v>
      </c>
      <c r="HT46" s="167" t="e">
        <f t="shared" ca="1" si="74"/>
        <v>#REF!</v>
      </c>
      <c r="HU46" s="167" t="e">
        <f t="shared" ca="1" si="75"/>
        <v>#REF!</v>
      </c>
      <c r="HW46" s="167" t="e">
        <f t="shared" ca="1" si="76"/>
        <v>#REF!</v>
      </c>
      <c r="HX46" s="167">
        <f t="shared" si="77"/>
        <v>0</v>
      </c>
      <c r="HY46" s="167" t="e">
        <f t="shared" ca="1" si="160"/>
        <v>#REF!</v>
      </c>
      <c r="HZ46" s="219" t="e">
        <f t="shared" ca="1" si="161"/>
        <v>#REF!</v>
      </c>
    </row>
    <row r="47" spans="1:234" s="48" customFormat="1">
      <c r="A47" s="3" t="s">
        <v>90</v>
      </c>
      <c r="B47" s="202" t="str">
        <f>INDEX('Ref1'!$E:$E,MATCH(A47,'Ref1'!$A:$A,0))</f>
        <v>Brent</v>
      </c>
      <c r="C47" s="42" t="str">
        <f>INDEX(Data1!B:B,MATCH(A47,Data1!A:A,0))</f>
        <v>OLB</v>
      </c>
      <c r="D47" s="253" t="str">
        <f>INDEX(Data1!C:C,MATCH(A47,Data1!A:A,0))</f>
        <v>L</v>
      </c>
      <c r="E47" s="200" t="str">
        <f>IF($C$6="No","No",IF(COUNTIF(Inputs!$K$359:$K$398,$A47)&gt;0,"Yes","No"))</f>
        <v>No</v>
      </c>
      <c r="F47" s="404"/>
      <c r="G47" s="62">
        <f>INDEX('4_RatesSplit'!K:K,MATCH($A47,'4_RatesSplit'!$A:$A,0))</f>
        <v>0</v>
      </c>
      <c r="H47" s="171">
        <f>INDEX('4_RatesSplit'!L:L,MATCH($A47,'4_RatesSplit'!$A:$A,0))</f>
        <v>0</v>
      </c>
      <c r="I47" s="167">
        <f>INDEX('4_RatesSplit'!M:M,MATCH($A47,'4_RatesSplit'!$A:$A,0))</f>
        <v>0</v>
      </c>
      <c r="J47" s="167">
        <f>INDEX('4_RatesSplit'!N:N,MATCH($A47,'4_RatesSplit'!$A:$A,0))</f>
        <v>0</v>
      </c>
      <c r="K47" s="167">
        <f>INDEX('4_RatesSplit'!O:O,MATCH($A47,'4_RatesSplit'!$A:$A,0))</f>
        <v>0</v>
      </c>
      <c r="L47" s="167">
        <f>INDEX('4_RatesSplit'!P:P,MATCH($A47,'4_RatesSplit'!$A:$A,0))</f>
        <v>0</v>
      </c>
      <c r="M47" s="167">
        <f>INDEX('4_RatesSplit'!Q:Q,MATCH($A47,'4_RatesSplit'!$A:$A,0))</f>
        <v>0</v>
      </c>
      <c r="N47" s="167">
        <f>INDEX('4_RatesSplit'!R:R,MATCH($A47,'4_RatesSplit'!$A:$A,0))</f>
        <v>0</v>
      </c>
      <c r="O47" s="167">
        <f>INDEX('4_RatesSplit'!S:S,MATCH($A47,'4_RatesSplit'!$A:$A,0))</f>
        <v>0</v>
      </c>
      <c r="P47" s="167">
        <f>INDEX('4_RatesSplit'!T:T,MATCH($A47,'4_RatesSplit'!$A:$A,0))</f>
        <v>0</v>
      </c>
      <c r="Q47" s="167">
        <f>INDEX('4_RatesSplit'!U:U,MATCH($A47,'4_RatesSplit'!$A:$A,0))</f>
        <v>0</v>
      </c>
      <c r="R47" s="167">
        <f>INDEX('4_RatesSplit'!V:V,MATCH($A47,'4_RatesSplit'!$A:$A,0))</f>
        <v>0</v>
      </c>
      <c r="S47" s="167">
        <f>INDEX('4_RatesSplit'!W:W,MATCH($A47,'4_RatesSplit'!$A:$A,0))</f>
        <v>0</v>
      </c>
      <c r="T47" s="167">
        <f>INDEX('4_RatesSplit'!X:X,MATCH($A47,'4_RatesSplit'!$A:$A,0))</f>
        <v>0</v>
      </c>
      <c r="U47" s="167">
        <f>INDEX('4_RatesSplit'!Y:Y,MATCH($A47,'4_RatesSplit'!$A:$A,0))</f>
        <v>0</v>
      </c>
      <c r="V47" s="167">
        <f>INDEX('4_RatesSplit'!Z:Z,MATCH($A47,'4_RatesSplit'!$A:$A,0))</f>
        <v>0</v>
      </c>
      <c r="W47" s="167">
        <f>INDEX('4_RatesSplit'!AA:AA,MATCH($A47,'4_RatesSplit'!$A:$A,0))</f>
        <v>0</v>
      </c>
      <c r="X47" s="18"/>
      <c r="Y47" s="168" t="e">
        <f ca="1">INDEX('4_RatesSplit'!AT:AT,MATCH($A47,'4_RatesSplit'!$A:$A,0))</f>
        <v>#REF!</v>
      </c>
      <c r="Z47" s="168" t="e">
        <f ca="1">INDEX('4_RatesSplit'!AU:AU,MATCH($A47,'4_RatesSplit'!$A:$A,0))</f>
        <v>#REF!</v>
      </c>
      <c r="AA47" s="168" t="e">
        <f ca="1">INDEX('4_RatesSplit'!AV:AV,MATCH($A47,'4_RatesSplit'!$A:$A,0))</f>
        <v>#REF!</v>
      </c>
      <c r="AB47" s="168" t="e">
        <f ca="1">INDEX('4_RatesSplit'!AW:AW,MATCH($A47,'4_RatesSplit'!$A:$A,0))</f>
        <v>#REF!</v>
      </c>
      <c r="AC47" s="168" t="e">
        <f ca="1">INDEX('4_RatesSplit'!AX:AX,MATCH($A47,'4_RatesSplit'!$A:$A,0))</f>
        <v>#REF!</v>
      </c>
      <c r="AD47" s="168" t="e">
        <f ca="1">INDEX('4_RatesSplit'!AY:AY,MATCH($A47,'4_RatesSplit'!$A:$A,0))</f>
        <v>#REF!</v>
      </c>
      <c r="AE47" s="168" t="e">
        <f ca="1">INDEX('4_RatesSplit'!AZ:AZ,MATCH($A47,'4_RatesSplit'!$A:$A,0))</f>
        <v>#REF!</v>
      </c>
      <c r="AF47" s="168" t="e">
        <f ca="1">INDEX('4_RatesSplit'!BA:BA,MATCH($A47,'4_RatesSplit'!$A:$A,0))</f>
        <v>#REF!</v>
      </c>
      <c r="AG47" s="168" t="e">
        <f ca="1">INDEX('4_RatesSplit'!BB:BB,MATCH($A47,'4_RatesSplit'!$A:$A,0))</f>
        <v>#REF!</v>
      </c>
      <c r="AH47" s="168" t="e">
        <f ca="1">INDEX('4_RatesSplit'!BC:BC,MATCH($A47,'4_RatesSplit'!$A:$A,0))</f>
        <v>#REF!</v>
      </c>
      <c r="AI47" s="168" t="e">
        <f ca="1">INDEX('4_RatesSplit'!BD:BD,MATCH($A47,'4_RatesSplit'!$A:$A,0))</f>
        <v>#REF!</v>
      </c>
      <c r="AJ47" s="168" t="e">
        <f ca="1">INDEX('4_RatesSplit'!BE:BE,MATCH($A47,'4_RatesSplit'!$A:$A,0))</f>
        <v>#REF!</v>
      </c>
      <c r="AK47" s="168" t="e">
        <f ca="1">INDEX('4_RatesSplit'!BF:BF,MATCH($A47,'4_RatesSplit'!$A:$A,0))</f>
        <v>#REF!</v>
      </c>
      <c r="AL47" s="168" t="e">
        <f ca="1">INDEX('4_RatesSplit'!BG:BG,MATCH($A47,'4_RatesSplit'!$A:$A,0))</f>
        <v>#REF!</v>
      </c>
      <c r="AM47" s="168" t="e">
        <f ca="1">INDEX('4_RatesSplit'!BH:BH,MATCH($A47,'4_RatesSplit'!$A:$A,0))</f>
        <v>#REF!</v>
      </c>
      <c r="AN47" s="198" t="e">
        <f ca="1">INDEX('4_RatesSplit'!BI:BI,MATCH($A47,'4_RatesSplit'!$A:$A,0))</f>
        <v>#REF!</v>
      </c>
      <c r="AO47" s="114"/>
      <c r="AP47" s="167" t="e">
        <f t="shared" ca="1" si="78"/>
        <v>#REF!</v>
      </c>
      <c r="AQ47" s="167" t="e">
        <f t="shared" ca="1" si="79"/>
        <v>#REF!</v>
      </c>
      <c r="AR47" s="167" t="e">
        <f t="shared" ca="1" si="80"/>
        <v>#REF!</v>
      </c>
      <c r="AS47" s="167" t="e">
        <f t="shared" ca="1" si="81"/>
        <v>#REF!</v>
      </c>
      <c r="AT47" s="167" t="e">
        <f t="shared" ca="1" si="82"/>
        <v>#REF!</v>
      </c>
      <c r="AU47" s="167" t="e">
        <f t="shared" ca="1" si="83"/>
        <v>#REF!</v>
      </c>
      <c r="AV47" s="167" t="e">
        <f t="shared" ca="1" si="84"/>
        <v>#REF!</v>
      </c>
      <c r="AW47" s="167" t="e">
        <f t="shared" ca="1" si="85"/>
        <v>#REF!</v>
      </c>
      <c r="AX47" s="167" t="e">
        <f t="shared" ca="1" si="86"/>
        <v>#REF!</v>
      </c>
      <c r="AY47" s="167" t="e">
        <f t="shared" ca="1" si="87"/>
        <v>#REF!</v>
      </c>
      <c r="AZ47" s="167" t="e">
        <f t="shared" ca="1" si="88"/>
        <v>#REF!</v>
      </c>
      <c r="BA47" s="167" t="e">
        <f t="shared" ca="1" si="89"/>
        <v>#REF!</v>
      </c>
      <c r="BB47" s="167" t="e">
        <f t="shared" ca="1" si="90"/>
        <v>#REF!</v>
      </c>
      <c r="BC47" s="167" t="e">
        <f t="shared" ca="1" si="91"/>
        <v>#REF!</v>
      </c>
      <c r="BD47" s="167" t="e">
        <f t="shared" ca="1" si="92"/>
        <v>#REF!</v>
      </c>
      <c r="BE47" s="167" t="e">
        <f t="shared" ca="1" si="93"/>
        <v>#REF!</v>
      </c>
      <c r="BF47" s="18"/>
      <c r="BG47" s="168">
        <f>INDEX('2_Needs'!$F:$F,MATCH($A47,'2_Needs'!$A:$A,0))</f>
        <v>7.0794446757206616E-3</v>
      </c>
      <c r="BH47" s="114"/>
      <c r="BI47" s="167">
        <f t="shared" ref="BI47:BX47" si="194">IF(BI$3="reset",$BG47*BI$6,BH47*(1+$C$4))</f>
        <v>0</v>
      </c>
      <c r="BJ47" s="167">
        <f t="shared" si="194"/>
        <v>0</v>
      </c>
      <c r="BK47" s="167">
        <f t="shared" si="194"/>
        <v>0</v>
      </c>
      <c r="BL47" s="167">
        <f t="shared" si="194"/>
        <v>0</v>
      </c>
      <c r="BM47" s="167">
        <f t="shared" si="194"/>
        <v>0</v>
      </c>
      <c r="BN47" s="167">
        <f t="shared" si="194"/>
        <v>0</v>
      </c>
      <c r="BO47" s="167">
        <f t="shared" si="194"/>
        <v>0</v>
      </c>
      <c r="BP47" s="167">
        <f t="shared" si="194"/>
        <v>0</v>
      </c>
      <c r="BQ47" s="167">
        <f t="shared" si="194"/>
        <v>0</v>
      </c>
      <c r="BR47" s="167">
        <f t="shared" si="194"/>
        <v>0</v>
      </c>
      <c r="BS47" s="167">
        <f t="shared" si="194"/>
        <v>0</v>
      </c>
      <c r="BT47" s="167">
        <f t="shared" si="194"/>
        <v>0</v>
      </c>
      <c r="BU47" s="167">
        <f t="shared" si="194"/>
        <v>0</v>
      </c>
      <c r="BV47" s="167">
        <f t="shared" si="194"/>
        <v>0</v>
      </c>
      <c r="BW47" s="167">
        <f t="shared" si="194"/>
        <v>0</v>
      </c>
      <c r="BX47" s="167">
        <f t="shared" si="194"/>
        <v>0</v>
      </c>
      <c r="BZ47" s="167" t="e">
        <f t="shared" ca="1" si="7"/>
        <v>#REF!</v>
      </c>
      <c r="CA47" s="167" t="e">
        <f t="shared" ca="1" si="8"/>
        <v>#REF!</v>
      </c>
      <c r="CB47" s="167" t="e">
        <f t="shared" ca="1" si="9"/>
        <v>#REF!</v>
      </c>
      <c r="CC47" s="167" t="e">
        <f t="shared" ca="1" si="10"/>
        <v>#REF!</v>
      </c>
      <c r="CD47" s="167" t="e">
        <f t="shared" ca="1" si="11"/>
        <v>#REF!</v>
      </c>
      <c r="CE47" s="167" t="e">
        <f t="shared" ca="1" si="12"/>
        <v>#REF!</v>
      </c>
      <c r="CF47" s="167" t="e">
        <f t="shared" ca="1" si="13"/>
        <v>#REF!</v>
      </c>
      <c r="CG47" s="167" t="e">
        <f t="shared" ca="1" si="14"/>
        <v>#REF!</v>
      </c>
      <c r="CH47" s="167" t="e">
        <f t="shared" ca="1" si="15"/>
        <v>#REF!</v>
      </c>
      <c r="CI47" s="167" t="e">
        <f t="shared" ca="1" si="16"/>
        <v>#REF!</v>
      </c>
      <c r="CJ47" s="167" t="e">
        <f t="shared" ca="1" si="17"/>
        <v>#REF!</v>
      </c>
      <c r="CK47" s="167" t="e">
        <f t="shared" ca="1" si="18"/>
        <v>#REF!</v>
      </c>
      <c r="CL47" s="167" t="e">
        <f t="shared" ca="1" si="19"/>
        <v>#REF!</v>
      </c>
      <c r="CM47" s="167" t="e">
        <f t="shared" ca="1" si="20"/>
        <v>#REF!</v>
      </c>
      <c r="CN47" s="167" t="e">
        <f t="shared" ca="1" si="21"/>
        <v>#REF!</v>
      </c>
      <c r="CO47" s="167" t="e">
        <f t="shared" ca="1" si="22"/>
        <v>#REF!</v>
      </c>
      <c r="CQ47" s="167" t="e">
        <f t="shared" ca="1" si="23"/>
        <v>#REF!</v>
      </c>
      <c r="CR47" s="167" t="e">
        <f t="shared" ca="1" si="24"/>
        <v>#REF!</v>
      </c>
      <c r="CS47" s="167" t="e">
        <f t="shared" ca="1" si="25"/>
        <v>#REF!</v>
      </c>
      <c r="CT47" s="167" t="e">
        <f t="shared" ca="1" si="26"/>
        <v>#REF!</v>
      </c>
      <c r="CU47" s="167" t="e">
        <f t="shared" ca="1" si="27"/>
        <v>#REF!</v>
      </c>
      <c r="CV47" s="167" t="e">
        <f t="shared" ca="1" si="28"/>
        <v>#REF!</v>
      </c>
      <c r="CW47" s="167" t="e">
        <f t="shared" ca="1" si="29"/>
        <v>#REF!</v>
      </c>
      <c r="CX47" s="167" t="e">
        <f t="shared" ca="1" si="30"/>
        <v>#REF!</v>
      </c>
      <c r="CY47" s="167" t="e">
        <f t="shared" ca="1" si="31"/>
        <v>#REF!</v>
      </c>
      <c r="CZ47" s="167" t="e">
        <f t="shared" ca="1" si="32"/>
        <v>#REF!</v>
      </c>
      <c r="DA47" s="167" t="e">
        <f t="shared" ca="1" si="33"/>
        <v>#REF!</v>
      </c>
      <c r="DB47" s="167" t="e">
        <f t="shared" ca="1" si="34"/>
        <v>#REF!</v>
      </c>
      <c r="DC47" s="167" t="e">
        <f t="shared" ca="1" si="35"/>
        <v>#REF!</v>
      </c>
      <c r="DD47" s="167" t="e">
        <f t="shared" ca="1" si="36"/>
        <v>#REF!</v>
      </c>
      <c r="DE47" s="167" t="e">
        <f t="shared" ca="1" si="37"/>
        <v>#REF!</v>
      </c>
      <c r="DF47" s="167" t="e">
        <f t="shared" ca="1" si="38"/>
        <v>#REF!</v>
      </c>
      <c r="DH47" s="167">
        <f t="shared" si="39"/>
        <v>0</v>
      </c>
      <c r="DI47" s="167">
        <f t="shared" si="40"/>
        <v>0</v>
      </c>
      <c r="DJ47" s="167">
        <f t="shared" si="41"/>
        <v>0</v>
      </c>
      <c r="DK47" s="167">
        <f t="shared" si="42"/>
        <v>0</v>
      </c>
      <c r="DL47" s="167">
        <f t="shared" si="43"/>
        <v>0</v>
      </c>
      <c r="DM47" s="167">
        <f t="shared" si="44"/>
        <v>0</v>
      </c>
      <c r="DN47" s="167">
        <f t="shared" si="45"/>
        <v>0</v>
      </c>
      <c r="DO47" s="167">
        <f t="shared" si="46"/>
        <v>0</v>
      </c>
      <c r="DP47" s="167">
        <f t="shared" si="47"/>
        <v>0</v>
      </c>
      <c r="DQ47" s="167">
        <f t="shared" si="48"/>
        <v>0</v>
      </c>
      <c r="DR47" s="167">
        <f t="shared" si="49"/>
        <v>0</v>
      </c>
      <c r="DS47" s="167">
        <f t="shared" si="50"/>
        <v>0</v>
      </c>
      <c r="DT47" s="167">
        <f t="shared" si="51"/>
        <v>0</v>
      </c>
      <c r="DU47" s="167">
        <f t="shared" si="52"/>
        <v>0</v>
      </c>
      <c r="DV47" s="167">
        <f t="shared" si="53"/>
        <v>0</v>
      </c>
      <c r="DW47" s="167">
        <f t="shared" si="54"/>
        <v>0</v>
      </c>
      <c r="DY47" s="167" t="e">
        <f t="shared" ca="1" si="95"/>
        <v>#REF!</v>
      </c>
      <c r="DZ47" s="167" t="e">
        <f t="shared" ca="1" si="96"/>
        <v>#REF!</v>
      </c>
      <c r="EA47" s="167" t="e">
        <f t="shared" ca="1" si="97"/>
        <v>#REF!</v>
      </c>
      <c r="EB47" s="167" t="e">
        <f t="shared" ca="1" si="98"/>
        <v>#REF!</v>
      </c>
      <c r="EC47" s="167" t="e">
        <f t="shared" ca="1" si="99"/>
        <v>#REF!</v>
      </c>
      <c r="ED47" s="167" t="e">
        <f t="shared" ca="1" si="100"/>
        <v>#REF!</v>
      </c>
      <c r="EE47" s="167" t="e">
        <f t="shared" ca="1" si="101"/>
        <v>#REF!</v>
      </c>
      <c r="EF47" s="167" t="e">
        <f t="shared" ca="1" si="102"/>
        <v>#REF!</v>
      </c>
      <c r="EG47" s="167" t="e">
        <f t="shared" ca="1" si="103"/>
        <v>#REF!</v>
      </c>
      <c r="EH47" s="167" t="e">
        <f t="shared" ca="1" si="104"/>
        <v>#REF!</v>
      </c>
      <c r="EI47" s="167" t="e">
        <f t="shared" ca="1" si="105"/>
        <v>#REF!</v>
      </c>
      <c r="EJ47" s="167" t="e">
        <f t="shared" ca="1" si="106"/>
        <v>#REF!</v>
      </c>
      <c r="EK47" s="167" t="e">
        <f t="shared" ca="1" si="107"/>
        <v>#REF!</v>
      </c>
      <c r="EL47" s="167" t="e">
        <f t="shared" ca="1" si="108"/>
        <v>#REF!</v>
      </c>
      <c r="EM47" s="167" t="e">
        <f t="shared" ca="1" si="109"/>
        <v>#REF!</v>
      </c>
      <c r="EN47" s="167" t="e">
        <f t="shared" ca="1" si="110"/>
        <v>#REF!</v>
      </c>
      <c r="EP47" s="167">
        <f t="shared" si="111"/>
        <v>0</v>
      </c>
      <c r="EQ47" s="167">
        <f t="shared" si="112"/>
        <v>0</v>
      </c>
      <c r="ER47" s="167">
        <f t="shared" si="113"/>
        <v>0</v>
      </c>
      <c r="ES47" s="167">
        <f t="shared" si="114"/>
        <v>0</v>
      </c>
      <c r="ET47" s="167">
        <f t="shared" si="115"/>
        <v>0</v>
      </c>
      <c r="EU47" s="167">
        <f t="shared" si="116"/>
        <v>0</v>
      </c>
      <c r="EV47" s="167">
        <f t="shared" si="117"/>
        <v>0</v>
      </c>
      <c r="EW47" s="167">
        <f t="shared" si="118"/>
        <v>0</v>
      </c>
      <c r="EX47" s="167">
        <f t="shared" si="119"/>
        <v>0</v>
      </c>
      <c r="EY47" s="167">
        <f t="shared" si="120"/>
        <v>0</v>
      </c>
      <c r="EZ47" s="167">
        <f t="shared" si="121"/>
        <v>0</v>
      </c>
      <c r="FA47" s="167">
        <f t="shared" si="122"/>
        <v>0</v>
      </c>
      <c r="FB47" s="167">
        <f t="shared" si="123"/>
        <v>0</v>
      </c>
      <c r="FC47" s="167">
        <f t="shared" si="124"/>
        <v>0</v>
      </c>
      <c r="FD47" s="167">
        <f t="shared" si="125"/>
        <v>0</v>
      </c>
      <c r="FE47" s="167">
        <f t="shared" si="126"/>
        <v>0</v>
      </c>
      <c r="FG47" s="167">
        <f t="shared" si="127"/>
        <v>0</v>
      </c>
      <c r="FH47" s="167">
        <f t="shared" si="128"/>
        <v>0</v>
      </c>
      <c r="FI47" s="167">
        <f t="shared" si="129"/>
        <v>0</v>
      </c>
      <c r="FJ47" s="167">
        <f t="shared" si="130"/>
        <v>0</v>
      </c>
      <c r="FK47" s="167">
        <f t="shared" si="131"/>
        <v>0</v>
      </c>
      <c r="FL47" s="167">
        <f t="shared" si="132"/>
        <v>0</v>
      </c>
      <c r="FM47" s="167">
        <f t="shared" si="133"/>
        <v>0</v>
      </c>
      <c r="FN47" s="167">
        <f t="shared" si="134"/>
        <v>0</v>
      </c>
      <c r="FO47" s="167">
        <f t="shared" si="135"/>
        <v>0</v>
      </c>
      <c r="FP47" s="167">
        <f t="shared" si="136"/>
        <v>0</v>
      </c>
      <c r="FQ47" s="167">
        <f t="shared" si="137"/>
        <v>0</v>
      </c>
      <c r="FR47" s="167">
        <f t="shared" si="138"/>
        <v>0</v>
      </c>
      <c r="FS47" s="167">
        <f t="shared" si="139"/>
        <v>0</v>
      </c>
      <c r="FT47" s="167">
        <f t="shared" si="140"/>
        <v>0</v>
      </c>
      <c r="FU47" s="167">
        <f t="shared" si="141"/>
        <v>0</v>
      </c>
      <c r="FV47" s="167">
        <f t="shared" si="142"/>
        <v>0</v>
      </c>
      <c r="FX47" s="167">
        <f t="shared" si="143"/>
        <v>0</v>
      </c>
      <c r="FY47" s="167">
        <f t="shared" si="144"/>
        <v>0</v>
      </c>
      <c r="FZ47" s="167">
        <f t="shared" si="145"/>
        <v>0</v>
      </c>
      <c r="GA47" s="167">
        <f t="shared" si="146"/>
        <v>0</v>
      </c>
      <c r="GB47" s="167">
        <f t="shared" si="147"/>
        <v>0</v>
      </c>
      <c r="GC47" s="167">
        <f t="shared" si="148"/>
        <v>0</v>
      </c>
      <c r="GD47" s="167">
        <f t="shared" si="149"/>
        <v>0</v>
      </c>
      <c r="GE47" s="167">
        <f t="shared" si="150"/>
        <v>0</v>
      </c>
      <c r="GF47" s="167">
        <f t="shared" si="151"/>
        <v>0</v>
      </c>
      <c r="GG47" s="167">
        <f t="shared" si="152"/>
        <v>0</v>
      </c>
      <c r="GH47" s="167">
        <f t="shared" si="153"/>
        <v>0</v>
      </c>
      <c r="GI47" s="167">
        <f t="shared" si="154"/>
        <v>0</v>
      </c>
      <c r="GJ47" s="167">
        <f t="shared" si="155"/>
        <v>0</v>
      </c>
      <c r="GK47" s="167">
        <f t="shared" si="156"/>
        <v>0</v>
      </c>
      <c r="GL47" s="167">
        <f t="shared" si="157"/>
        <v>0</v>
      </c>
      <c r="GM47" s="167">
        <f t="shared" si="158"/>
        <v>0</v>
      </c>
      <c r="GO47" s="167" t="e">
        <f t="shared" ca="1" si="192"/>
        <v>#REF!</v>
      </c>
      <c r="GP47" s="167" t="e">
        <f t="shared" ca="1" si="192"/>
        <v>#REF!</v>
      </c>
      <c r="GQ47" s="167" t="e">
        <f t="shared" ca="1" si="192"/>
        <v>#REF!</v>
      </c>
      <c r="GR47" s="167" t="e">
        <f t="shared" ca="1" si="192"/>
        <v>#REF!</v>
      </c>
      <c r="GS47" s="167" t="e">
        <f t="shared" ca="1" si="192"/>
        <v>#REF!</v>
      </c>
      <c r="GT47" s="167" t="e">
        <f t="shared" ca="1" si="192"/>
        <v>#REF!</v>
      </c>
      <c r="GU47" s="167" t="e">
        <f t="shared" ca="1" si="192"/>
        <v>#REF!</v>
      </c>
      <c r="GV47" s="167" t="e">
        <f t="shared" ca="1" si="192"/>
        <v>#REF!</v>
      </c>
      <c r="GW47" s="167" t="e">
        <f t="shared" ca="1" si="192"/>
        <v>#REF!</v>
      </c>
      <c r="GX47" s="167" t="e">
        <f t="shared" ca="1" si="192"/>
        <v>#REF!</v>
      </c>
      <c r="GY47" s="167" t="e">
        <f t="shared" ca="1" si="192"/>
        <v>#REF!</v>
      </c>
      <c r="GZ47" s="167" t="e">
        <f t="shared" ca="1" si="192"/>
        <v>#REF!</v>
      </c>
      <c r="HA47" s="167" t="e">
        <f t="shared" ca="1" si="192"/>
        <v>#REF!</v>
      </c>
      <c r="HB47" s="167" t="e">
        <f t="shared" ca="1" si="192"/>
        <v>#REF!</v>
      </c>
      <c r="HC47" s="167" t="e">
        <f t="shared" ca="1" si="192"/>
        <v>#REF!</v>
      </c>
      <c r="HD47" s="167" t="e">
        <f t="shared" ca="1" si="192"/>
        <v>#REF!</v>
      </c>
      <c r="HF47" s="167" t="e">
        <f t="shared" ca="1" si="60"/>
        <v>#REF!</v>
      </c>
      <c r="HG47" s="167" t="e">
        <f t="shared" ca="1" si="61"/>
        <v>#REF!</v>
      </c>
      <c r="HH47" s="167" t="e">
        <f t="shared" ca="1" si="62"/>
        <v>#REF!</v>
      </c>
      <c r="HI47" s="167" t="e">
        <f t="shared" ca="1" si="63"/>
        <v>#REF!</v>
      </c>
      <c r="HJ47" s="167" t="e">
        <f t="shared" ca="1" si="64"/>
        <v>#REF!</v>
      </c>
      <c r="HK47" s="167" t="e">
        <f t="shared" ca="1" si="65"/>
        <v>#REF!</v>
      </c>
      <c r="HL47" s="167" t="e">
        <f t="shared" ca="1" si="66"/>
        <v>#REF!</v>
      </c>
      <c r="HM47" s="167" t="e">
        <f t="shared" ca="1" si="67"/>
        <v>#REF!</v>
      </c>
      <c r="HN47" s="167" t="e">
        <f t="shared" ca="1" si="68"/>
        <v>#REF!</v>
      </c>
      <c r="HO47" s="167" t="e">
        <f t="shared" ca="1" si="69"/>
        <v>#REF!</v>
      </c>
      <c r="HP47" s="167" t="e">
        <f t="shared" ca="1" si="70"/>
        <v>#REF!</v>
      </c>
      <c r="HQ47" s="167" t="e">
        <f t="shared" ca="1" si="71"/>
        <v>#REF!</v>
      </c>
      <c r="HR47" s="167" t="e">
        <f t="shared" ca="1" si="72"/>
        <v>#REF!</v>
      </c>
      <c r="HS47" s="167" t="e">
        <f t="shared" ca="1" si="73"/>
        <v>#REF!</v>
      </c>
      <c r="HT47" s="167" t="e">
        <f t="shared" ca="1" si="74"/>
        <v>#REF!</v>
      </c>
      <c r="HU47" s="167" t="e">
        <f t="shared" ca="1" si="75"/>
        <v>#REF!</v>
      </c>
      <c r="HW47" s="167" t="e">
        <f t="shared" ca="1" si="76"/>
        <v>#REF!</v>
      </c>
      <c r="HX47" s="167">
        <f t="shared" si="77"/>
        <v>0</v>
      </c>
      <c r="HY47" s="167" t="e">
        <f t="shared" ca="1" si="160"/>
        <v>#REF!</v>
      </c>
      <c r="HZ47" s="219" t="e">
        <f t="shared" ca="1" si="161"/>
        <v>#REF!</v>
      </c>
    </row>
    <row r="48" spans="1:234" s="48" customFormat="1">
      <c r="A48" s="3" t="s">
        <v>92</v>
      </c>
      <c r="B48" s="202" t="str">
        <f>INDEX('Ref1'!$E:$E,MATCH(A48,'Ref1'!$A:$A,0))</f>
        <v>Brentwood</v>
      </c>
      <c r="C48" s="42" t="str">
        <f>INDEX(Data1!B:B,MATCH(A48,Data1!A:A,0))</f>
        <v>SD</v>
      </c>
      <c r="D48" s="253" t="str">
        <f>INDEX(Data1!C:C,MATCH(A48,Data1!A:A,0))</f>
        <v>E</v>
      </c>
      <c r="E48" s="200" t="str">
        <f>IF($C$6="No","No",IF(COUNTIF(Inputs!$K$359:$K$398,$A48)&gt;0,"Yes","No"))</f>
        <v>No</v>
      </c>
      <c r="F48" s="404"/>
      <c r="G48" s="62">
        <f>INDEX('4_RatesSplit'!K:K,MATCH($A48,'4_RatesSplit'!$A:$A,0))</f>
        <v>0</v>
      </c>
      <c r="H48" s="171">
        <f>INDEX('4_RatesSplit'!L:L,MATCH($A48,'4_RatesSplit'!$A:$A,0))</f>
        <v>0</v>
      </c>
      <c r="I48" s="167">
        <f>INDEX('4_RatesSplit'!M:M,MATCH($A48,'4_RatesSplit'!$A:$A,0))</f>
        <v>0</v>
      </c>
      <c r="J48" s="167">
        <f>INDEX('4_RatesSplit'!N:N,MATCH($A48,'4_RatesSplit'!$A:$A,0))</f>
        <v>0</v>
      </c>
      <c r="K48" s="167">
        <f>INDEX('4_RatesSplit'!O:O,MATCH($A48,'4_RatesSplit'!$A:$A,0))</f>
        <v>0</v>
      </c>
      <c r="L48" s="167">
        <f>INDEX('4_RatesSplit'!P:P,MATCH($A48,'4_RatesSplit'!$A:$A,0))</f>
        <v>0</v>
      </c>
      <c r="M48" s="167">
        <f>INDEX('4_RatesSplit'!Q:Q,MATCH($A48,'4_RatesSplit'!$A:$A,0))</f>
        <v>0</v>
      </c>
      <c r="N48" s="167">
        <f>INDEX('4_RatesSplit'!R:R,MATCH($A48,'4_RatesSplit'!$A:$A,0))</f>
        <v>0</v>
      </c>
      <c r="O48" s="167">
        <f>INDEX('4_RatesSplit'!S:S,MATCH($A48,'4_RatesSplit'!$A:$A,0))</f>
        <v>0</v>
      </c>
      <c r="P48" s="167">
        <f>INDEX('4_RatesSplit'!T:T,MATCH($A48,'4_RatesSplit'!$A:$A,0))</f>
        <v>0</v>
      </c>
      <c r="Q48" s="167">
        <f>INDEX('4_RatesSplit'!U:U,MATCH($A48,'4_RatesSplit'!$A:$A,0))</f>
        <v>0</v>
      </c>
      <c r="R48" s="167">
        <f>INDEX('4_RatesSplit'!V:V,MATCH($A48,'4_RatesSplit'!$A:$A,0))</f>
        <v>0</v>
      </c>
      <c r="S48" s="167">
        <f>INDEX('4_RatesSplit'!W:W,MATCH($A48,'4_RatesSplit'!$A:$A,0))</f>
        <v>0</v>
      </c>
      <c r="T48" s="167">
        <f>INDEX('4_RatesSplit'!X:X,MATCH($A48,'4_RatesSplit'!$A:$A,0))</f>
        <v>0</v>
      </c>
      <c r="U48" s="167">
        <f>INDEX('4_RatesSplit'!Y:Y,MATCH($A48,'4_RatesSplit'!$A:$A,0))</f>
        <v>0</v>
      </c>
      <c r="V48" s="167">
        <f>INDEX('4_RatesSplit'!Z:Z,MATCH($A48,'4_RatesSplit'!$A:$A,0))</f>
        <v>0</v>
      </c>
      <c r="W48" s="167">
        <f>INDEX('4_RatesSplit'!AA:AA,MATCH($A48,'4_RatesSplit'!$A:$A,0))</f>
        <v>0</v>
      </c>
      <c r="X48" s="18"/>
      <c r="Y48" s="168" t="e">
        <f ca="1">INDEX('4_RatesSplit'!AT:AT,MATCH($A48,'4_RatesSplit'!$A:$A,0))</f>
        <v>#REF!</v>
      </c>
      <c r="Z48" s="168" t="e">
        <f ca="1">INDEX('4_RatesSplit'!AU:AU,MATCH($A48,'4_RatesSplit'!$A:$A,0))</f>
        <v>#REF!</v>
      </c>
      <c r="AA48" s="168" t="e">
        <f ca="1">INDEX('4_RatesSplit'!AV:AV,MATCH($A48,'4_RatesSplit'!$A:$A,0))</f>
        <v>#REF!</v>
      </c>
      <c r="AB48" s="168" t="e">
        <f ca="1">INDEX('4_RatesSplit'!AW:AW,MATCH($A48,'4_RatesSplit'!$A:$A,0))</f>
        <v>#REF!</v>
      </c>
      <c r="AC48" s="168" t="e">
        <f ca="1">INDEX('4_RatesSplit'!AX:AX,MATCH($A48,'4_RatesSplit'!$A:$A,0))</f>
        <v>#REF!</v>
      </c>
      <c r="AD48" s="168" t="e">
        <f ca="1">INDEX('4_RatesSplit'!AY:AY,MATCH($A48,'4_RatesSplit'!$A:$A,0))</f>
        <v>#REF!</v>
      </c>
      <c r="AE48" s="168" t="e">
        <f ca="1">INDEX('4_RatesSplit'!AZ:AZ,MATCH($A48,'4_RatesSplit'!$A:$A,0))</f>
        <v>#REF!</v>
      </c>
      <c r="AF48" s="168" t="e">
        <f ca="1">INDEX('4_RatesSplit'!BA:BA,MATCH($A48,'4_RatesSplit'!$A:$A,0))</f>
        <v>#REF!</v>
      </c>
      <c r="AG48" s="168" t="e">
        <f ca="1">INDEX('4_RatesSplit'!BB:BB,MATCH($A48,'4_RatesSplit'!$A:$A,0))</f>
        <v>#REF!</v>
      </c>
      <c r="AH48" s="168" t="e">
        <f ca="1">INDEX('4_RatesSplit'!BC:BC,MATCH($A48,'4_RatesSplit'!$A:$A,0))</f>
        <v>#REF!</v>
      </c>
      <c r="AI48" s="168" t="e">
        <f ca="1">INDEX('4_RatesSplit'!BD:BD,MATCH($A48,'4_RatesSplit'!$A:$A,0))</f>
        <v>#REF!</v>
      </c>
      <c r="AJ48" s="168" t="e">
        <f ca="1">INDEX('4_RatesSplit'!BE:BE,MATCH($A48,'4_RatesSplit'!$A:$A,0))</f>
        <v>#REF!</v>
      </c>
      <c r="AK48" s="168" t="e">
        <f ca="1">INDEX('4_RatesSplit'!BF:BF,MATCH($A48,'4_RatesSplit'!$A:$A,0))</f>
        <v>#REF!</v>
      </c>
      <c r="AL48" s="168" t="e">
        <f ca="1">INDEX('4_RatesSplit'!BG:BG,MATCH($A48,'4_RatesSplit'!$A:$A,0))</f>
        <v>#REF!</v>
      </c>
      <c r="AM48" s="168" t="e">
        <f ca="1">INDEX('4_RatesSplit'!BH:BH,MATCH($A48,'4_RatesSplit'!$A:$A,0))</f>
        <v>#REF!</v>
      </c>
      <c r="AN48" s="198" t="e">
        <f ca="1">INDEX('4_RatesSplit'!BI:BI,MATCH($A48,'4_RatesSplit'!$A:$A,0))</f>
        <v>#REF!</v>
      </c>
      <c r="AO48" s="114"/>
      <c r="AP48" s="167" t="e">
        <f t="shared" ca="1" si="78"/>
        <v>#REF!</v>
      </c>
      <c r="AQ48" s="167" t="e">
        <f t="shared" ca="1" si="79"/>
        <v>#REF!</v>
      </c>
      <c r="AR48" s="167" t="e">
        <f t="shared" ca="1" si="80"/>
        <v>#REF!</v>
      </c>
      <c r="AS48" s="167" t="e">
        <f t="shared" ca="1" si="81"/>
        <v>#REF!</v>
      </c>
      <c r="AT48" s="167" t="e">
        <f t="shared" ca="1" si="82"/>
        <v>#REF!</v>
      </c>
      <c r="AU48" s="167" t="e">
        <f t="shared" ca="1" si="83"/>
        <v>#REF!</v>
      </c>
      <c r="AV48" s="167" t="e">
        <f t="shared" ca="1" si="84"/>
        <v>#REF!</v>
      </c>
      <c r="AW48" s="167" t="e">
        <f t="shared" ca="1" si="85"/>
        <v>#REF!</v>
      </c>
      <c r="AX48" s="167" t="e">
        <f t="shared" ca="1" si="86"/>
        <v>#REF!</v>
      </c>
      <c r="AY48" s="167" t="e">
        <f t="shared" ca="1" si="87"/>
        <v>#REF!</v>
      </c>
      <c r="AZ48" s="167" t="e">
        <f t="shared" ca="1" si="88"/>
        <v>#REF!</v>
      </c>
      <c r="BA48" s="167" t="e">
        <f t="shared" ca="1" si="89"/>
        <v>#REF!</v>
      </c>
      <c r="BB48" s="167" t="e">
        <f t="shared" ca="1" si="90"/>
        <v>#REF!</v>
      </c>
      <c r="BC48" s="167" t="e">
        <f t="shared" ca="1" si="91"/>
        <v>#REF!</v>
      </c>
      <c r="BD48" s="167" t="e">
        <f t="shared" ca="1" si="92"/>
        <v>#REF!</v>
      </c>
      <c r="BE48" s="167" t="e">
        <f t="shared" ca="1" si="93"/>
        <v>#REF!</v>
      </c>
      <c r="BF48" s="18"/>
      <c r="BG48" s="168">
        <f>INDEX('2_Needs'!$F:$F,MATCH($A48,'2_Needs'!$A:$A,0))</f>
        <v>1.3299785951673075E-4</v>
      </c>
      <c r="BH48" s="114"/>
      <c r="BI48" s="167">
        <f t="shared" ref="BI48:BX48" si="195">IF(BI$3="reset",$BG48*BI$6,BH48*(1+$C$4))</f>
        <v>0</v>
      </c>
      <c r="BJ48" s="167">
        <f t="shared" si="195"/>
        <v>0</v>
      </c>
      <c r="BK48" s="167">
        <f t="shared" si="195"/>
        <v>0</v>
      </c>
      <c r="BL48" s="167">
        <f t="shared" si="195"/>
        <v>0</v>
      </c>
      <c r="BM48" s="167">
        <f t="shared" si="195"/>
        <v>0</v>
      </c>
      <c r="BN48" s="167">
        <f t="shared" si="195"/>
        <v>0</v>
      </c>
      <c r="BO48" s="167">
        <f t="shared" si="195"/>
        <v>0</v>
      </c>
      <c r="BP48" s="167">
        <f t="shared" si="195"/>
        <v>0</v>
      </c>
      <c r="BQ48" s="167">
        <f t="shared" si="195"/>
        <v>0</v>
      </c>
      <c r="BR48" s="167">
        <f t="shared" si="195"/>
        <v>0</v>
      </c>
      <c r="BS48" s="167">
        <f t="shared" si="195"/>
        <v>0</v>
      </c>
      <c r="BT48" s="167">
        <f t="shared" si="195"/>
        <v>0</v>
      </c>
      <c r="BU48" s="167">
        <f t="shared" si="195"/>
        <v>0</v>
      </c>
      <c r="BV48" s="167">
        <f t="shared" si="195"/>
        <v>0</v>
      </c>
      <c r="BW48" s="167">
        <f t="shared" si="195"/>
        <v>0</v>
      </c>
      <c r="BX48" s="167">
        <f t="shared" si="195"/>
        <v>0</v>
      </c>
      <c r="BZ48" s="167" t="e">
        <f t="shared" ca="1" si="7"/>
        <v>#REF!</v>
      </c>
      <c r="CA48" s="167" t="e">
        <f t="shared" ca="1" si="8"/>
        <v>#REF!</v>
      </c>
      <c r="CB48" s="167" t="e">
        <f t="shared" ca="1" si="9"/>
        <v>#REF!</v>
      </c>
      <c r="CC48" s="167" t="e">
        <f t="shared" ca="1" si="10"/>
        <v>#REF!</v>
      </c>
      <c r="CD48" s="167" t="e">
        <f t="shared" ca="1" si="11"/>
        <v>#REF!</v>
      </c>
      <c r="CE48" s="167" t="e">
        <f t="shared" ca="1" si="12"/>
        <v>#REF!</v>
      </c>
      <c r="CF48" s="167" t="e">
        <f t="shared" ca="1" si="13"/>
        <v>#REF!</v>
      </c>
      <c r="CG48" s="167" t="e">
        <f t="shared" ca="1" si="14"/>
        <v>#REF!</v>
      </c>
      <c r="CH48" s="167" t="e">
        <f t="shared" ca="1" si="15"/>
        <v>#REF!</v>
      </c>
      <c r="CI48" s="167" t="e">
        <f t="shared" ca="1" si="16"/>
        <v>#REF!</v>
      </c>
      <c r="CJ48" s="167" t="e">
        <f t="shared" ca="1" si="17"/>
        <v>#REF!</v>
      </c>
      <c r="CK48" s="167" t="e">
        <f t="shared" ca="1" si="18"/>
        <v>#REF!</v>
      </c>
      <c r="CL48" s="167" t="e">
        <f t="shared" ca="1" si="19"/>
        <v>#REF!</v>
      </c>
      <c r="CM48" s="167" t="e">
        <f t="shared" ca="1" si="20"/>
        <v>#REF!</v>
      </c>
      <c r="CN48" s="167" t="e">
        <f t="shared" ca="1" si="21"/>
        <v>#REF!</v>
      </c>
      <c r="CO48" s="167" t="e">
        <f t="shared" ca="1" si="22"/>
        <v>#REF!</v>
      </c>
      <c r="CQ48" s="167" t="e">
        <f t="shared" ca="1" si="23"/>
        <v>#REF!</v>
      </c>
      <c r="CR48" s="167" t="e">
        <f t="shared" ca="1" si="24"/>
        <v>#REF!</v>
      </c>
      <c r="CS48" s="167" t="e">
        <f t="shared" ca="1" si="25"/>
        <v>#REF!</v>
      </c>
      <c r="CT48" s="167" t="e">
        <f t="shared" ca="1" si="26"/>
        <v>#REF!</v>
      </c>
      <c r="CU48" s="167" t="e">
        <f t="shared" ca="1" si="27"/>
        <v>#REF!</v>
      </c>
      <c r="CV48" s="167" t="e">
        <f t="shared" ca="1" si="28"/>
        <v>#REF!</v>
      </c>
      <c r="CW48" s="167" t="e">
        <f t="shared" ca="1" si="29"/>
        <v>#REF!</v>
      </c>
      <c r="CX48" s="167" t="e">
        <f t="shared" ca="1" si="30"/>
        <v>#REF!</v>
      </c>
      <c r="CY48" s="167" t="e">
        <f t="shared" ca="1" si="31"/>
        <v>#REF!</v>
      </c>
      <c r="CZ48" s="167" t="e">
        <f t="shared" ca="1" si="32"/>
        <v>#REF!</v>
      </c>
      <c r="DA48" s="167" t="e">
        <f t="shared" ca="1" si="33"/>
        <v>#REF!</v>
      </c>
      <c r="DB48" s="167" t="e">
        <f t="shared" ca="1" si="34"/>
        <v>#REF!</v>
      </c>
      <c r="DC48" s="167" t="e">
        <f t="shared" ca="1" si="35"/>
        <v>#REF!</v>
      </c>
      <c r="DD48" s="167" t="e">
        <f t="shared" ca="1" si="36"/>
        <v>#REF!</v>
      </c>
      <c r="DE48" s="167" t="e">
        <f t="shared" ca="1" si="37"/>
        <v>#REF!</v>
      </c>
      <c r="DF48" s="167" t="e">
        <f t="shared" ca="1" si="38"/>
        <v>#REF!</v>
      </c>
      <c r="DH48" s="167">
        <f t="shared" si="39"/>
        <v>0</v>
      </c>
      <c r="DI48" s="167">
        <f t="shared" si="40"/>
        <v>0</v>
      </c>
      <c r="DJ48" s="167">
        <f t="shared" si="41"/>
        <v>0</v>
      </c>
      <c r="DK48" s="167">
        <f t="shared" si="42"/>
        <v>0</v>
      </c>
      <c r="DL48" s="167">
        <f t="shared" si="43"/>
        <v>0</v>
      </c>
      <c r="DM48" s="167">
        <f t="shared" si="44"/>
        <v>0</v>
      </c>
      <c r="DN48" s="167">
        <f t="shared" si="45"/>
        <v>0</v>
      </c>
      <c r="DO48" s="167">
        <f t="shared" si="46"/>
        <v>0</v>
      </c>
      <c r="DP48" s="167">
        <f t="shared" si="47"/>
        <v>0</v>
      </c>
      <c r="DQ48" s="167">
        <f t="shared" si="48"/>
        <v>0</v>
      </c>
      <c r="DR48" s="167">
        <f t="shared" si="49"/>
        <v>0</v>
      </c>
      <c r="DS48" s="167">
        <f t="shared" si="50"/>
        <v>0</v>
      </c>
      <c r="DT48" s="167">
        <f t="shared" si="51"/>
        <v>0</v>
      </c>
      <c r="DU48" s="167">
        <f t="shared" si="52"/>
        <v>0</v>
      </c>
      <c r="DV48" s="167">
        <f t="shared" si="53"/>
        <v>0</v>
      </c>
      <c r="DW48" s="167">
        <f t="shared" si="54"/>
        <v>0</v>
      </c>
      <c r="DY48" s="167" t="e">
        <f t="shared" ca="1" si="95"/>
        <v>#REF!</v>
      </c>
      <c r="DZ48" s="167" t="e">
        <f t="shared" ca="1" si="96"/>
        <v>#REF!</v>
      </c>
      <c r="EA48" s="167" t="e">
        <f t="shared" ca="1" si="97"/>
        <v>#REF!</v>
      </c>
      <c r="EB48" s="167" t="e">
        <f t="shared" ca="1" si="98"/>
        <v>#REF!</v>
      </c>
      <c r="EC48" s="167" t="e">
        <f t="shared" ca="1" si="99"/>
        <v>#REF!</v>
      </c>
      <c r="ED48" s="167" t="e">
        <f t="shared" ca="1" si="100"/>
        <v>#REF!</v>
      </c>
      <c r="EE48" s="167" t="e">
        <f t="shared" ca="1" si="101"/>
        <v>#REF!</v>
      </c>
      <c r="EF48" s="167" t="e">
        <f t="shared" ca="1" si="102"/>
        <v>#REF!</v>
      </c>
      <c r="EG48" s="167" t="e">
        <f t="shared" ca="1" si="103"/>
        <v>#REF!</v>
      </c>
      <c r="EH48" s="167" t="e">
        <f t="shared" ca="1" si="104"/>
        <v>#REF!</v>
      </c>
      <c r="EI48" s="167" t="e">
        <f t="shared" ca="1" si="105"/>
        <v>#REF!</v>
      </c>
      <c r="EJ48" s="167" t="e">
        <f t="shared" ca="1" si="106"/>
        <v>#REF!</v>
      </c>
      <c r="EK48" s="167" t="e">
        <f t="shared" ca="1" si="107"/>
        <v>#REF!</v>
      </c>
      <c r="EL48" s="167" t="e">
        <f t="shared" ca="1" si="108"/>
        <v>#REF!</v>
      </c>
      <c r="EM48" s="167" t="e">
        <f t="shared" ca="1" si="109"/>
        <v>#REF!</v>
      </c>
      <c r="EN48" s="167" t="e">
        <f t="shared" ca="1" si="110"/>
        <v>#REF!</v>
      </c>
      <c r="EP48" s="167">
        <f t="shared" si="111"/>
        <v>0</v>
      </c>
      <c r="EQ48" s="167">
        <f t="shared" si="112"/>
        <v>0</v>
      </c>
      <c r="ER48" s="167">
        <f t="shared" si="113"/>
        <v>0</v>
      </c>
      <c r="ES48" s="167">
        <f t="shared" si="114"/>
        <v>0</v>
      </c>
      <c r="ET48" s="167">
        <f t="shared" si="115"/>
        <v>0</v>
      </c>
      <c r="EU48" s="167">
        <f t="shared" si="116"/>
        <v>0</v>
      </c>
      <c r="EV48" s="167">
        <f t="shared" si="117"/>
        <v>0</v>
      </c>
      <c r="EW48" s="167">
        <f t="shared" si="118"/>
        <v>0</v>
      </c>
      <c r="EX48" s="167">
        <f t="shared" si="119"/>
        <v>0</v>
      </c>
      <c r="EY48" s="167">
        <f t="shared" si="120"/>
        <v>0</v>
      </c>
      <c r="EZ48" s="167">
        <f t="shared" si="121"/>
        <v>0</v>
      </c>
      <c r="FA48" s="167">
        <f t="shared" si="122"/>
        <v>0</v>
      </c>
      <c r="FB48" s="167">
        <f t="shared" si="123"/>
        <v>0</v>
      </c>
      <c r="FC48" s="167">
        <f t="shared" si="124"/>
        <v>0</v>
      </c>
      <c r="FD48" s="167">
        <f t="shared" si="125"/>
        <v>0</v>
      </c>
      <c r="FE48" s="167">
        <f t="shared" si="126"/>
        <v>0</v>
      </c>
      <c r="FG48" s="167">
        <f t="shared" si="127"/>
        <v>0</v>
      </c>
      <c r="FH48" s="167">
        <f t="shared" si="128"/>
        <v>0</v>
      </c>
      <c r="FI48" s="167">
        <f t="shared" si="129"/>
        <v>0</v>
      </c>
      <c r="FJ48" s="167">
        <f t="shared" si="130"/>
        <v>0</v>
      </c>
      <c r="FK48" s="167">
        <f t="shared" si="131"/>
        <v>0</v>
      </c>
      <c r="FL48" s="167">
        <f t="shared" si="132"/>
        <v>0</v>
      </c>
      <c r="FM48" s="167">
        <f t="shared" si="133"/>
        <v>0</v>
      </c>
      <c r="FN48" s="167">
        <f t="shared" si="134"/>
        <v>0</v>
      </c>
      <c r="FO48" s="167">
        <f t="shared" si="135"/>
        <v>0</v>
      </c>
      <c r="FP48" s="167">
        <f t="shared" si="136"/>
        <v>0</v>
      </c>
      <c r="FQ48" s="167">
        <f t="shared" si="137"/>
        <v>0</v>
      </c>
      <c r="FR48" s="167">
        <f t="shared" si="138"/>
        <v>0</v>
      </c>
      <c r="FS48" s="167">
        <f t="shared" si="139"/>
        <v>0</v>
      </c>
      <c r="FT48" s="167">
        <f t="shared" si="140"/>
        <v>0</v>
      </c>
      <c r="FU48" s="167">
        <f t="shared" si="141"/>
        <v>0</v>
      </c>
      <c r="FV48" s="167">
        <f t="shared" si="142"/>
        <v>0</v>
      </c>
      <c r="FX48" s="167">
        <f t="shared" si="143"/>
        <v>0</v>
      </c>
      <c r="FY48" s="167">
        <f t="shared" si="144"/>
        <v>0</v>
      </c>
      <c r="FZ48" s="167">
        <f t="shared" si="145"/>
        <v>0</v>
      </c>
      <c r="GA48" s="167">
        <f t="shared" si="146"/>
        <v>0</v>
      </c>
      <c r="GB48" s="167">
        <f t="shared" si="147"/>
        <v>0</v>
      </c>
      <c r="GC48" s="167">
        <f t="shared" si="148"/>
        <v>0</v>
      </c>
      <c r="GD48" s="167">
        <f t="shared" si="149"/>
        <v>0</v>
      </c>
      <c r="GE48" s="167">
        <f t="shared" si="150"/>
        <v>0</v>
      </c>
      <c r="GF48" s="167">
        <f t="shared" si="151"/>
        <v>0</v>
      </c>
      <c r="GG48" s="167">
        <f t="shared" si="152"/>
        <v>0</v>
      </c>
      <c r="GH48" s="167">
        <f t="shared" si="153"/>
        <v>0</v>
      </c>
      <c r="GI48" s="167">
        <f t="shared" si="154"/>
        <v>0</v>
      </c>
      <c r="GJ48" s="167">
        <f t="shared" si="155"/>
        <v>0</v>
      </c>
      <c r="GK48" s="167">
        <f t="shared" si="156"/>
        <v>0</v>
      </c>
      <c r="GL48" s="167">
        <f t="shared" si="157"/>
        <v>0</v>
      </c>
      <c r="GM48" s="167">
        <f t="shared" si="158"/>
        <v>0</v>
      </c>
      <c r="GO48" s="167" t="e">
        <f t="shared" ca="1" si="192"/>
        <v>#REF!</v>
      </c>
      <c r="GP48" s="167" t="e">
        <f t="shared" ca="1" si="192"/>
        <v>#REF!</v>
      </c>
      <c r="GQ48" s="167" t="e">
        <f t="shared" ca="1" si="192"/>
        <v>#REF!</v>
      </c>
      <c r="GR48" s="167" t="e">
        <f t="shared" ca="1" si="192"/>
        <v>#REF!</v>
      </c>
      <c r="GS48" s="167" t="e">
        <f t="shared" ca="1" si="192"/>
        <v>#REF!</v>
      </c>
      <c r="GT48" s="167" t="e">
        <f t="shared" ca="1" si="192"/>
        <v>#REF!</v>
      </c>
      <c r="GU48" s="167" t="e">
        <f t="shared" ca="1" si="192"/>
        <v>#REF!</v>
      </c>
      <c r="GV48" s="167" t="e">
        <f t="shared" ca="1" si="192"/>
        <v>#REF!</v>
      </c>
      <c r="GW48" s="167" t="e">
        <f t="shared" ca="1" si="192"/>
        <v>#REF!</v>
      </c>
      <c r="GX48" s="167" t="e">
        <f t="shared" ca="1" si="192"/>
        <v>#REF!</v>
      </c>
      <c r="GY48" s="167" t="e">
        <f t="shared" ca="1" si="192"/>
        <v>#REF!</v>
      </c>
      <c r="GZ48" s="167" t="e">
        <f t="shared" ca="1" si="192"/>
        <v>#REF!</v>
      </c>
      <c r="HA48" s="167" t="e">
        <f t="shared" ca="1" si="192"/>
        <v>#REF!</v>
      </c>
      <c r="HB48" s="167" t="e">
        <f t="shared" ca="1" si="192"/>
        <v>#REF!</v>
      </c>
      <c r="HC48" s="167" t="e">
        <f t="shared" ca="1" si="192"/>
        <v>#REF!</v>
      </c>
      <c r="HD48" s="167" t="e">
        <f t="shared" ca="1" si="192"/>
        <v>#REF!</v>
      </c>
      <c r="HF48" s="167" t="e">
        <f t="shared" ca="1" si="60"/>
        <v>#REF!</v>
      </c>
      <c r="HG48" s="167" t="e">
        <f t="shared" ca="1" si="61"/>
        <v>#REF!</v>
      </c>
      <c r="HH48" s="167" t="e">
        <f t="shared" ca="1" si="62"/>
        <v>#REF!</v>
      </c>
      <c r="HI48" s="167" t="e">
        <f t="shared" ca="1" si="63"/>
        <v>#REF!</v>
      </c>
      <c r="HJ48" s="167" t="e">
        <f t="shared" ca="1" si="64"/>
        <v>#REF!</v>
      </c>
      <c r="HK48" s="167" t="e">
        <f t="shared" ca="1" si="65"/>
        <v>#REF!</v>
      </c>
      <c r="HL48" s="167" t="e">
        <f t="shared" ca="1" si="66"/>
        <v>#REF!</v>
      </c>
      <c r="HM48" s="167" t="e">
        <f t="shared" ca="1" si="67"/>
        <v>#REF!</v>
      </c>
      <c r="HN48" s="167" t="e">
        <f t="shared" ca="1" si="68"/>
        <v>#REF!</v>
      </c>
      <c r="HO48" s="167" t="e">
        <f t="shared" ca="1" si="69"/>
        <v>#REF!</v>
      </c>
      <c r="HP48" s="167" t="e">
        <f t="shared" ca="1" si="70"/>
        <v>#REF!</v>
      </c>
      <c r="HQ48" s="167" t="e">
        <f t="shared" ca="1" si="71"/>
        <v>#REF!</v>
      </c>
      <c r="HR48" s="167" t="e">
        <f t="shared" ca="1" si="72"/>
        <v>#REF!</v>
      </c>
      <c r="HS48" s="167" t="e">
        <f t="shared" ca="1" si="73"/>
        <v>#REF!</v>
      </c>
      <c r="HT48" s="167" t="e">
        <f t="shared" ca="1" si="74"/>
        <v>#REF!</v>
      </c>
      <c r="HU48" s="167" t="e">
        <f t="shared" ca="1" si="75"/>
        <v>#REF!</v>
      </c>
      <c r="HW48" s="167" t="e">
        <f t="shared" ca="1" si="76"/>
        <v>#REF!</v>
      </c>
      <c r="HX48" s="167">
        <f t="shared" si="77"/>
        <v>0</v>
      </c>
      <c r="HY48" s="167" t="e">
        <f t="shared" ca="1" si="160"/>
        <v>#REF!</v>
      </c>
      <c r="HZ48" s="219" t="e">
        <f t="shared" ca="1" si="161"/>
        <v>#REF!</v>
      </c>
    </row>
    <row r="49" spans="1:234" s="48" customFormat="1">
      <c r="A49" s="3" t="s">
        <v>94</v>
      </c>
      <c r="B49" s="202" t="str">
        <f>INDEX('Ref1'!$E:$E,MATCH(A49,'Ref1'!$A:$A,0))</f>
        <v>Brighton &amp; Hove</v>
      </c>
      <c r="C49" s="42" t="str">
        <f>INDEX(Data1!B:B,MATCH(A49,Data1!A:A,0))</f>
        <v>UNINFIR</v>
      </c>
      <c r="D49" s="253" t="str">
        <f>INDEX(Data1!C:C,MATCH(A49,Data1!A:A,0))</f>
        <v>SE</v>
      </c>
      <c r="E49" s="200" t="str">
        <f>IF($C$6="No","No",IF(COUNTIF(Inputs!$K$359:$K$398,$A49)&gt;0,"Yes","No"))</f>
        <v>No</v>
      </c>
      <c r="F49" s="404"/>
      <c r="G49" s="62">
        <f>INDEX('4_RatesSplit'!K:K,MATCH($A49,'4_RatesSplit'!$A:$A,0))</f>
        <v>0</v>
      </c>
      <c r="H49" s="171">
        <f>INDEX('4_RatesSplit'!L:L,MATCH($A49,'4_RatesSplit'!$A:$A,0))</f>
        <v>0</v>
      </c>
      <c r="I49" s="167">
        <f>INDEX('4_RatesSplit'!M:M,MATCH($A49,'4_RatesSplit'!$A:$A,0))</f>
        <v>0</v>
      </c>
      <c r="J49" s="167">
        <f>INDEX('4_RatesSplit'!N:N,MATCH($A49,'4_RatesSplit'!$A:$A,0))</f>
        <v>0</v>
      </c>
      <c r="K49" s="167">
        <f>INDEX('4_RatesSplit'!O:O,MATCH($A49,'4_RatesSplit'!$A:$A,0))</f>
        <v>0</v>
      </c>
      <c r="L49" s="167">
        <f>INDEX('4_RatesSplit'!P:P,MATCH($A49,'4_RatesSplit'!$A:$A,0))</f>
        <v>0</v>
      </c>
      <c r="M49" s="167">
        <f>INDEX('4_RatesSplit'!Q:Q,MATCH($A49,'4_RatesSplit'!$A:$A,0))</f>
        <v>0</v>
      </c>
      <c r="N49" s="167">
        <f>INDEX('4_RatesSplit'!R:R,MATCH($A49,'4_RatesSplit'!$A:$A,0))</f>
        <v>0</v>
      </c>
      <c r="O49" s="167">
        <f>INDEX('4_RatesSplit'!S:S,MATCH($A49,'4_RatesSplit'!$A:$A,0))</f>
        <v>0</v>
      </c>
      <c r="P49" s="167">
        <f>INDEX('4_RatesSplit'!T:T,MATCH($A49,'4_RatesSplit'!$A:$A,0))</f>
        <v>0</v>
      </c>
      <c r="Q49" s="167">
        <f>INDEX('4_RatesSplit'!U:U,MATCH($A49,'4_RatesSplit'!$A:$A,0))</f>
        <v>0</v>
      </c>
      <c r="R49" s="167">
        <f>INDEX('4_RatesSplit'!V:V,MATCH($A49,'4_RatesSplit'!$A:$A,0))</f>
        <v>0</v>
      </c>
      <c r="S49" s="167">
        <f>INDEX('4_RatesSplit'!W:W,MATCH($A49,'4_RatesSplit'!$A:$A,0))</f>
        <v>0</v>
      </c>
      <c r="T49" s="167">
        <f>INDEX('4_RatesSplit'!X:X,MATCH($A49,'4_RatesSplit'!$A:$A,0))</f>
        <v>0</v>
      </c>
      <c r="U49" s="167">
        <f>INDEX('4_RatesSplit'!Y:Y,MATCH($A49,'4_RatesSplit'!$A:$A,0))</f>
        <v>0</v>
      </c>
      <c r="V49" s="167">
        <f>INDEX('4_RatesSplit'!Z:Z,MATCH($A49,'4_RatesSplit'!$A:$A,0))</f>
        <v>0</v>
      </c>
      <c r="W49" s="167">
        <f>INDEX('4_RatesSplit'!AA:AA,MATCH($A49,'4_RatesSplit'!$A:$A,0))</f>
        <v>0</v>
      </c>
      <c r="X49" s="18"/>
      <c r="Y49" s="168" t="e">
        <f ca="1">INDEX('4_RatesSplit'!AT:AT,MATCH($A49,'4_RatesSplit'!$A:$A,0))</f>
        <v>#REF!</v>
      </c>
      <c r="Z49" s="168" t="e">
        <f ca="1">INDEX('4_RatesSplit'!AU:AU,MATCH($A49,'4_RatesSplit'!$A:$A,0))</f>
        <v>#REF!</v>
      </c>
      <c r="AA49" s="168" t="e">
        <f ca="1">INDEX('4_RatesSplit'!AV:AV,MATCH($A49,'4_RatesSplit'!$A:$A,0))</f>
        <v>#REF!</v>
      </c>
      <c r="AB49" s="168" t="e">
        <f ca="1">INDEX('4_RatesSplit'!AW:AW,MATCH($A49,'4_RatesSplit'!$A:$A,0))</f>
        <v>#REF!</v>
      </c>
      <c r="AC49" s="168" t="e">
        <f ca="1">INDEX('4_RatesSplit'!AX:AX,MATCH($A49,'4_RatesSplit'!$A:$A,0))</f>
        <v>#REF!</v>
      </c>
      <c r="AD49" s="168" t="e">
        <f ca="1">INDEX('4_RatesSplit'!AY:AY,MATCH($A49,'4_RatesSplit'!$A:$A,0))</f>
        <v>#REF!</v>
      </c>
      <c r="AE49" s="168" t="e">
        <f ca="1">INDEX('4_RatesSplit'!AZ:AZ,MATCH($A49,'4_RatesSplit'!$A:$A,0))</f>
        <v>#REF!</v>
      </c>
      <c r="AF49" s="168" t="e">
        <f ca="1">INDEX('4_RatesSplit'!BA:BA,MATCH($A49,'4_RatesSplit'!$A:$A,0))</f>
        <v>#REF!</v>
      </c>
      <c r="AG49" s="168" t="e">
        <f ca="1">INDEX('4_RatesSplit'!BB:BB,MATCH($A49,'4_RatesSplit'!$A:$A,0))</f>
        <v>#REF!</v>
      </c>
      <c r="AH49" s="168" t="e">
        <f ca="1">INDEX('4_RatesSplit'!BC:BC,MATCH($A49,'4_RatesSplit'!$A:$A,0))</f>
        <v>#REF!</v>
      </c>
      <c r="AI49" s="168" t="e">
        <f ca="1">INDEX('4_RatesSplit'!BD:BD,MATCH($A49,'4_RatesSplit'!$A:$A,0))</f>
        <v>#REF!</v>
      </c>
      <c r="AJ49" s="168" t="e">
        <f ca="1">INDEX('4_RatesSplit'!BE:BE,MATCH($A49,'4_RatesSplit'!$A:$A,0))</f>
        <v>#REF!</v>
      </c>
      <c r="AK49" s="168" t="e">
        <f ca="1">INDEX('4_RatesSplit'!BF:BF,MATCH($A49,'4_RatesSplit'!$A:$A,0))</f>
        <v>#REF!</v>
      </c>
      <c r="AL49" s="168" t="e">
        <f ca="1">INDEX('4_RatesSplit'!BG:BG,MATCH($A49,'4_RatesSplit'!$A:$A,0))</f>
        <v>#REF!</v>
      </c>
      <c r="AM49" s="168" t="e">
        <f ca="1">INDEX('4_RatesSplit'!BH:BH,MATCH($A49,'4_RatesSplit'!$A:$A,0))</f>
        <v>#REF!</v>
      </c>
      <c r="AN49" s="198" t="e">
        <f ca="1">INDEX('4_RatesSplit'!BI:BI,MATCH($A49,'4_RatesSplit'!$A:$A,0))</f>
        <v>#REF!</v>
      </c>
      <c r="AO49" s="114"/>
      <c r="AP49" s="167" t="e">
        <f t="shared" ca="1" si="78"/>
        <v>#REF!</v>
      </c>
      <c r="AQ49" s="167" t="e">
        <f t="shared" ca="1" si="79"/>
        <v>#REF!</v>
      </c>
      <c r="AR49" s="167" t="e">
        <f t="shared" ca="1" si="80"/>
        <v>#REF!</v>
      </c>
      <c r="AS49" s="167" t="e">
        <f t="shared" ca="1" si="81"/>
        <v>#REF!</v>
      </c>
      <c r="AT49" s="167" t="e">
        <f t="shared" ca="1" si="82"/>
        <v>#REF!</v>
      </c>
      <c r="AU49" s="167" t="e">
        <f t="shared" ca="1" si="83"/>
        <v>#REF!</v>
      </c>
      <c r="AV49" s="167" t="e">
        <f t="shared" ca="1" si="84"/>
        <v>#REF!</v>
      </c>
      <c r="AW49" s="167" t="e">
        <f t="shared" ca="1" si="85"/>
        <v>#REF!</v>
      </c>
      <c r="AX49" s="167" t="e">
        <f t="shared" ca="1" si="86"/>
        <v>#REF!</v>
      </c>
      <c r="AY49" s="167" t="e">
        <f t="shared" ca="1" si="87"/>
        <v>#REF!</v>
      </c>
      <c r="AZ49" s="167" t="e">
        <f t="shared" ca="1" si="88"/>
        <v>#REF!</v>
      </c>
      <c r="BA49" s="167" t="e">
        <f t="shared" ca="1" si="89"/>
        <v>#REF!</v>
      </c>
      <c r="BB49" s="167" t="e">
        <f t="shared" ca="1" si="90"/>
        <v>#REF!</v>
      </c>
      <c r="BC49" s="167" t="e">
        <f t="shared" ca="1" si="91"/>
        <v>#REF!</v>
      </c>
      <c r="BD49" s="167" t="e">
        <f t="shared" ca="1" si="92"/>
        <v>#REF!</v>
      </c>
      <c r="BE49" s="167" t="e">
        <f t="shared" ca="1" si="93"/>
        <v>#REF!</v>
      </c>
      <c r="BF49" s="18"/>
      <c r="BG49" s="168">
        <f>INDEX('2_Needs'!$F:$F,MATCH($A49,'2_Needs'!$A:$A,0))</f>
        <v>4.7400347297859588E-3</v>
      </c>
      <c r="BH49" s="114"/>
      <c r="BI49" s="167">
        <f t="shared" ref="BI49:BX49" si="196">IF(BI$3="reset",$BG49*BI$6,BH49*(1+$C$4))</f>
        <v>0</v>
      </c>
      <c r="BJ49" s="167">
        <f t="shared" si="196"/>
        <v>0</v>
      </c>
      <c r="BK49" s="167">
        <f t="shared" si="196"/>
        <v>0</v>
      </c>
      <c r="BL49" s="167">
        <f t="shared" si="196"/>
        <v>0</v>
      </c>
      <c r="BM49" s="167">
        <f t="shared" si="196"/>
        <v>0</v>
      </c>
      <c r="BN49" s="167">
        <f t="shared" si="196"/>
        <v>0</v>
      </c>
      <c r="BO49" s="167">
        <f t="shared" si="196"/>
        <v>0</v>
      </c>
      <c r="BP49" s="167">
        <f t="shared" si="196"/>
        <v>0</v>
      </c>
      <c r="BQ49" s="167">
        <f t="shared" si="196"/>
        <v>0</v>
      </c>
      <c r="BR49" s="167">
        <f t="shared" si="196"/>
        <v>0</v>
      </c>
      <c r="BS49" s="167">
        <f t="shared" si="196"/>
        <v>0</v>
      </c>
      <c r="BT49" s="167">
        <f t="shared" si="196"/>
        <v>0</v>
      </c>
      <c r="BU49" s="167">
        <f t="shared" si="196"/>
        <v>0</v>
      </c>
      <c r="BV49" s="167">
        <f t="shared" si="196"/>
        <v>0</v>
      </c>
      <c r="BW49" s="167">
        <f t="shared" si="196"/>
        <v>0</v>
      </c>
      <c r="BX49" s="167">
        <f t="shared" si="196"/>
        <v>0</v>
      </c>
      <c r="BZ49" s="167" t="e">
        <f t="shared" ca="1" si="7"/>
        <v>#REF!</v>
      </c>
      <c r="CA49" s="167" t="e">
        <f t="shared" ca="1" si="8"/>
        <v>#REF!</v>
      </c>
      <c r="CB49" s="167" t="e">
        <f t="shared" ca="1" si="9"/>
        <v>#REF!</v>
      </c>
      <c r="CC49" s="167" t="e">
        <f t="shared" ca="1" si="10"/>
        <v>#REF!</v>
      </c>
      <c r="CD49" s="167" t="e">
        <f t="shared" ca="1" si="11"/>
        <v>#REF!</v>
      </c>
      <c r="CE49" s="167" t="e">
        <f t="shared" ca="1" si="12"/>
        <v>#REF!</v>
      </c>
      <c r="CF49" s="167" t="e">
        <f t="shared" ca="1" si="13"/>
        <v>#REF!</v>
      </c>
      <c r="CG49" s="167" t="e">
        <f t="shared" ca="1" si="14"/>
        <v>#REF!</v>
      </c>
      <c r="CH49" s="167" t="e">
        <f t="shared" ca="1" si="15"/>
        <v>#REF!</v>
      </c>
      <c r="CI49" s="167" t="e">
        <f t="shared" ca="1" si="16"/>
        <v>#REF!</v>
      </c>
      <c r="CJ49" s="167" t="e">
        <f t="shared" ca="1" si="17"/>
        <v>#REF!</v>
      </c>
      <c r="CK49" s="167" t="e">
        <f t="shared" ca="1" si="18"/>
        <v>#REF!</v>
      </c>
      <c r="CL49" s="167" t="e">
        <f t="shared" ca="1" si="19"/>
        <v>#REF!</v>
      </c>
      <c r="CM49" s="167" t="e">
        <f t="shared" ca="1" si="20"/>
        <v>#REF!</v>
      </c>
      <c r="CN49" s="167" t="e">
        <f t="shared" ca="1" si="21"/>
        <v>#REF!</v>
      </c>
      <c r="CO49" s="167" t="e">
        <f t="shared" ca="1" si="22"/>
        <v>#REF!</v>
      </c>
      <c r="CQ49" s="167" t="e">
        <f t="shared" ca="1" si="23"/>
        <v>#REF!</v>
      </c>
      <c r="CR49" s="167" t="e">
        <f t="shared" ca="1" si="24"/>
        <v>#REF!</v>
      </c>
      <c r="CS49" s="167" t="e">
        <f t="shared" ca="1" si="25"/>
        <v>#REF!</v>
      </c>
      <c r="CT49" s="167" t="e">
        <f t="shared" ca="1" si="26"/>
        <v>#REF!</v>
      </c>
      <c r="CU49" s="167" t="e">
        <f t="shared" ca="1" si="27"/>
        <v>#REF!</v>
      </c>
      <c r="CV49" s="167" t="e">
        <f t="shared" ca="1" si="28"/>
        <v>#REF!</v>
      </c>
      <c r="CW49" s="167" t="e">
        <f t="shared" ca="1" si="29"/>
        <v>#REF!</v>
      </c>
      <c r="CX49" s="167" t="e">
        <f t="shared" ca="1" si="30"/>
        <v>#REF!</v>
      </c>
      <c r="CY49" s="167" t="e">
        <f t="shared" ca="1" si="31"/>
        <v>#REF!</v>
      </c>
      <c r="CZ49" s="167" t="e">
        <f t="shared" ca="1" si="32"/>
        <v>#REF!</v>
      </c>
      <c r="DA49" s="167" t="e">
        <f t="shared" ca="1" si="33"/>
        <v>#REF!</v>
      </c>
      <c r="DB49" s="167" t="e">
        <f t="shared" ca="1" si="34"/>
        <v>#REF!</v>
      </c>
      <c r="DC49" s="167" t="e">
        <f t="shared" ca="1" si="35"/>
        <v>#REF!</v>
      </c>
      <c r="DD49" s="167" t="e">
        <f t="shared" ca="1" si="36"/>
        <v>#REF!</v>
      </c>
      <c r="DE49" s="167" t="e">
        <f t="shared" ca="1" si="37"/>
        <v>#REF!</v>
      </c>
      <c r="DF49" s="167" t="e">
        <f t="shared" ca="1" si="38"/>
        <v>#REF!</v>
      </c>
      <c r="DH49" s="167">
        <f t="shared" si="39"/>
        <v>0</v>
      </c>
      <c r="DI49" s="167">
        <f t="shared" si="40"/>
        <v>0</v>
      </c>
      <c r="DJ49" s="167">
        <f t="shared" si="41"/>
        <v>0</v>
      </c>
      <c r="DK49" s="167">
        <f t="shared" si="42"/>
        <v>0</v>
      </c>
      <c r="DL49" s="167">
        <f t="shared" si="43"/>
        <v>0</v>
      </c>
      <c r="DM49" s="167">
        <f t="shared" si="44"/>
        <v>0</v>
      </c>
      <c r="DN49" s="167">
        <f t="shared" si="45"/>
        <v>0</v>
      </c>
      <c r="DO49" s="167">
        <f t="shared" si="46"/>
        <v>0</v>
      </c>
      <c r="DP49" s="167">
        <f t="shared" si="47"/>
        <v>0</v>
      </c>
      <c r="DQ49" s="167">
        <f t="shared" si="48"/>
        <v>0</v>
      </c>
      <c r="DR49" s="167">
        <f t="shared" si="49"/>
        <v>0</v>
      </c>
      <c r="DS49" s="167">
        <f t="shared" si="50"/>
        <v>0</v>
      </c>
      <c r="DT49" s="167">
        <f t="shared" si="51"/>
        <v>0</v>
      </c>
      <c r="DU49" s="167">
        <f t="shared" si="52"/>
        <v>0</v>
      </c>
      <c r="DV49" s="167">
        <f t="shared" si="53"/>
        <v>0</v>
      </c>
      <c r="DW49" s="167">
        <f t="shared" si="54"/>
        <v>0</v>
      </c>
      <c r="DY49" s="167" t="e">
        <f t="shared" ca="1" si="95"/>
        <v>#REF!</v>
      </c>
      <c r="DZ49" s="167" t="e">
        <f t="shared" ca="1" si="96"/>
        <v>#REF!</v>
      </c>
      <c r="EA49" s="167" t="e">
        <f t="shared" ca="1" si="97"/>
        <v>#REF!</v>
      </c>
      <c r="EB49" s="167" t="e">
        <f t="shared" ca="1" si="98"/>
        <v>#REF!</v>
      </c>
      <c r="EC49" s="167" t="e">
        <f t="shared" ca="1" si="99"/>
        <v>#REF!</v>
      </c>
      <c r="ED49" s="167" t="e">
        <f t="shared" ca="1" si="100"/>
        <v>#REF!</v>
      </c>
      <c r="EE49" s="167" t="e">
        <f t="shared" ca="1" si="101"/>
        <v>#REF!</v>
      </c>
      <c r="EF49" s="167" t="e">
        <f t="shared" ca="1" si="102"/>
        <v>#REF!</v>
      </c>
      <c r="EG49" s="167" t="e">
        <f t="shared" ca="1" si="103"/>
        <v>#REF!</v>
      </c>
      <c r="EH49" s="167" t="e">
        <f t="shared" ca="1" si="104"/>
        <v>#REF!</v>
      </c>
      <c r="EI49" s="167" t="e">
        <f t="shared" ca="1" si="105"/>
        <v>#REF!</v>
      </c>
      <c r="EJ49" s="167" t="e">
        <f t="shared" ca="1" si="106"/>
        <v>#REF!</v>
      </c>
      <c r="EK49" s="167" t="e">
        <f t="shared" ca="1" si="107"/>
        <v>#REF!</v>
      </c>
      <c r="EL49" s="167" t="e">
        <f t="shared" ca="1" si="108"/>
        <v>#REF!</v>
      </c>
      <c r="EM49" s="167" t="e">
        <f t="shared" ca="1" si="109"/>
        <v>#REF!</v>
      </c>
      <c r="EN49" s="167" t="e">
        <f t="shared" ca="1" si="110"/>
        <v>#REF!</v>
      </c>
      <c r="EP49" s="167">
        <f t="shared" si="111"/>
        <v>0</v>
      </c>
      <c r="EQ49" s="167">
        <f t="shared" si="112"/>
        <v>0</v>
      </c>
      <c r="ER49" s="167">
        <f t="shared" si="113"/>
        <v>0</v>
      </c>
      <c r="ES49" s="167">
        <f t="shared" si="114"/>
        <v>0</v>
      </c>
      <c r="ET49" s="167">
        <f t="shared" si="115"/>
        <v>0</v>
      </c>
      <c r="EU49" s="167">
        <f t="shared" si="116"/>
        <v>0</v>
      </c>
      <c r="EV49" s="167">
        <f t="shared" si="117"/>
        <v>0</v>
      </c>
      <c r="EW49" s="167">
        <f t="shared" si="118"/>
        <v>0</v>
      </c>
      <c r="EX49" s="167">
        <f t="shared" si="119"/>
        <v>0</v>
      </c>
      <c r="EY49" s="167">
        <f t="shared" si="120"/>
        <v>0</v>
      </c>
      <c r="EZ49" s="167">
        <f t="shared" si="121"/>
        <v>0</v>
      </c>
      <c r="FA49" s="167">
        <f t="shared" si="122"/>
        <v>0</v>
      </c>
      <c r="FB49" s="167">
        <f t="shared" si="123"/>
        <v>0</v>
      </c>
      <c r="FC49" s="167">
        <f t="shared" si="124"/>
        <v>0</v>
      </c>
      <c r="FD49" s="167">
        <f t="shared" si="125"/>
        <v>0</v>
      </c>
      <c r="FE49" s="167">
        <f t="shared" si="126"/>
        <v>0</v>
      </c>
      <c r="FG49" s="167">
        <f t="shared" si="127"/>
        <v>0</v>
      </c>
      <c r="FH49" s="167">
        <f t="shared" si="128"/>
        <v>0</v>
      </c>
      <c r="FI49" s="167">
        <f t="shared" si="129"/>
        <v>0</v>
      </c>
      <c r="FJ49" s="167">
        <f t="shared" si="130"/>
        <v>0</v>
      </c>
      <c r="FK49" s="167">
        <f t="shared" si="131"/>
        <v>0</v>
      </c>
      <c r="FL49" s="167">
        <f t="shared" si="132"/>
        <v>0</v>
      </c>
      <c r="FM49" s="167">
        <f t="shared" si="133"/>
        <v>0</v>
      </c>
      <c r="FN49" s="167">
        <f t="shared" si="134"/>
        <v>0</v>
      </c>
      <c r="FO49" s="167">
        <f t="shared" si="135"/>
        <v>0</v>
      </c>
      <c r="FP49" s="167">
        <f t="shared" si="136"/>
        <v>0</v>
      </c>
      <c r="FQ49" s="167">
        <f t="shared" si="137"/>
        <v>0</v>
      </c>
      <c r="FR49" s="167">
        <f t="shared" si="138"/>
        <v>0</v>
      </c>
      <c r="FS49" s="167">
        <f t="shared" si="139"/>
        <v>0</v>
      </c>
      <c r="FT49" s="167">
        <f t="shared" si="140"/>
        <v>0</v>
      </c>
      <c r="FU49" s="167">
        <f t="shared" si="141"/>
        <v>0</v>
      </c>
      <c r="FV49" s="167">
        <f t="shared" si="142"/>
        <v>0</v>
      </c>
      <c r="FX49" s="167">
        <f t="shared" si="143"/>
        <v>0</v>
      </c>
      <c r="FY49" s="167">
        <f t="shared" si="144"/>
        <v>0</v>
      </c>
      <c r="FZ49" s="167">
        <f t="shared" si="145"/>
        <v>0</v>
      </c>
      <c r="GA49" s="167">
        <f t="shared" si="146"/>
        <v>0</v>
      </c>
      <c r="GB49" s="167">
        <f t="shared" si="147"/>
        <v>0</v>
      </c>
      <c r="GC49" s="167">
        <f t="shared" si="148"/>
        <v>0</v>
      </c>
      <c r="GD49" s="167">
        <f t="shared" si="149"/>
        <v>0</v>
      </c>
      <c r="GE49" s="167">
        <f t="shared" si="150"/>
        <v>0</v>
      </c>
      <c r="GF49" s="167">
        <f t="shared" si="151"/>
        <v>0</v>
      </c>
      <c r="GG49" s="167">
        <f t="shared" si="152"/>
        <v>0</v>
      </c>
      <c r="GH49" s="167">
        <f t="shared" si="153"/>
        <v>0</v>
      </c>
      <c r="GI49" s="167">
        <f t="shared" si="154"/>
        <v>0</v>
      </c>
      <c r="GJ49" s="167">
        <f t="shared" si="155"/>
        <v>0</v>
      </c>
      <c r="GK49" s="167">
        <f t="shared" si="156"/>
        <v>0</v>
      </c>
      <c r="GL49" s="167">
        <f t="shared" si="157"/>
        <v>0</v>
      </c>
      <c r="GM49" s="167">
        <f t="shared" si="158"/>
        <v>0</v>
      </c>
      <c r="GO49" s="167" t="e">
        <f t="shared" ca="1" si="192"/>
        <v>#REF!</v>
      </c>
      <c r="GP49" s="167" t="e">
        <f t="shared" ca="1" si="192"/>
        <v>#REF!</v>
      </c>
      <c r="GQ49" s="167" t="e">
        <f t="shared" ca="1" si="192"/>
        <v>#REF!</v>
      </c>
      <c r="GR49" s="167" t="e">
        <f t="shared" ca="1" si="192"/>
        <v>#REF!</v>
      </c>
      <c r="GS49" s="167" t="e">
        <f t="shared" ca="1" si="192"/>
        <v>#REF!</v>
      </c>
      <c r="GT49" s="167" t="e">
        <f t="shared" ca="1" si="192"/>
        <v>#REF!</v>
      </c>
      <c r="GU49" s="167" t="e">
        <f t="shared" ca="1" si="192"/>
        <v>#REF!</v>
      </c>
      <c r="GV49" s="167" t="e">
        <f t="shared" ca="1" si="192"/>
        <v>#REF!</v>
      </c>
      <c r="GW49" s="167" t="e">
        <f t="shared" ca="1" si="192"/>
        <v>#REF!</v>
      </c>
      <c r="GX49" s="167" t="e">
        <f t="shared" ca="1" si="192"/>
        <v>#REF!</v>
      </c>
      <c r="GY49" s="167" t="e">
        <f t="shared" ca="1" si="192"/>
        <v>#REF!</v>
      </c>
      <c r="GZ49" s="167" t="e">
        <f t="shared" ca="1" si="192"/>
        <v>#REF!</v>
      </c>
      <c r="HA49" s="167" t="e">
        <f t="shared" ca="1" si="192"/>
        <v>#REF!</v>
      </c>
      <c r="HB49" s="167" t="e">
        <f t="shared" ca="1" si="192"/>
        <v>#REF!</v>
      </c>
      <c r="HC49" s="167" t="e">
        <f t="shared" ca="1" si="192"/>
        <v>#REF!</v>
      </c>
      <c r="HD49" s="167" t="e">
        <f t="shared" ca="1" si="192"/>
        <v>#REF!</v>
      </c>
      <c r="HF49" s="167" t="e">
        <f t="shared" ca="1" si="60"/>
        <v>#REF!</v>
      </c>
      <c r="HG49" s="167" t="e">
        <f t="shared" ca="1" si="61"/>
        <v>#REF!</v>
      </c>
      <c r="HH49" s="167" t="e">
        <f t="shared" ca="1" si="62"/>
        <v>#REF!</v>
      </c>
      <c r="HI49" s="167" t="e">
        <f t="shared" ca="1" si="63"/>
        <v>#REF!</v>
      </c>
      <c r="HJ49" s="167" t="e">
        <f t="shared" ca="1" si="64"/>
        <v>#REF!</v>
      </c>
      <c r="HK49" s="167" t="e">
        <f t="shared" ca="1" si="65"/>
        <v>#REF!</v>
      </c>
      <c r="HL49" s="167" t="e">
        <f t="shared" ca="1" si="66"/>
        <v>#REF!</v>
      </c>
      <c r="HM49" s="167" t="e">
        <f t="shared" ca="1" si="67"/>
        <v>#REF!</v>
      </c>
      <c r="HN49" s="167" t="e">
        <f t="shared" ca="1" si="68"/>
        <v>#REF!</v>
      </c>
      <c r="HO49" s="167" t="e">
        <f t="shared" ca="1" si="69"/>
        <v>#REF!</v>
      </c>
      <c r="HP49" s="167" t="e">
        <f t="shared" ca="1" si="70"/>
        <v>#REF!</v>
      </c>
      <c r="HQ49" s="167" t="e">
        <f t="shared" ca="1" si="71"/>
        <v>#REF!</v>
      </c>
      <c r="HR49" s="167" t="e">
        <f t="shared" ca="1" si="72"/>
        <v>#REF!</v>
      </c>
      <c r="HS49" s="167" t="e">
        <f t="shared" ca="1" si="73"/>
        <v>#REF!</v>
      </c>
      <c r="HT49" s="167" t="e">
        <f t="shared" ca="1" si="74"/>
        <v>#REF!</v>
      </c>
      <c r="HU49" s="167" t="e">
        <f t="shared" ca="1" si="75"/>
        <v>#REF!</v>
      </c>
      <c r="HW49" s="167" t="e">
        <f t="shared" ca="1" si="76"/>
        <v>#REF!</v>
      </c>
      <c r="HX49" s="167">
        <f t="shared" si="77"/>
        <v>0</v>
      </c>
      <c r="HY49" s="167" t="e">
        <f t="shared" ca="1" si="160"/>
        <v>#REF!</v>
      </c>
      <c r="HZ49" s="219" t="e">
        <f t="shared" ca="1" si="161"/>
        <v>#REF!</v>
      </c>
    </row>
    <row r="50" spans="1:234" s="48" customFormat="1">
      <c r="A50" s="3" t="s">
        <v>96</v>
      </c>
      <c r="B50" s="202" t="str">
        <f>INDEX('Ref1'!$E:$E,MATCH(A50,'Ref1'!$A:$A,0))</f>
        <v>Bristol</v>
      </c>
      <c r="C50" s="42" t="str">
        <f>INDEX(Data1!B:B,MATCH(A50,Data1!A:A,0))</f>
        <v>UNINFIR</v>
      </c>
      <c r="D50" s="253" t="str">
        <f>INDEX(Data1!C:C,MATCH(A50,Data1!A:A,0))</f>
        <v>SW</v>
      </c>
      <c r="E50" s="200" t="str">
        <f>IF($C$6="No","No",IF(COUNTIF(Inputs!$K$359:$K$398,$A50)&gt;0,"Yes","No"))</f>
        <v>No</v>
      </c>
      <c r="F50" s="404"/>
      <c r="G50" s="62">
        <f>INDEX('4_RatesSplit'!K:K,MATCH($A50,'4_RatesSplit'!$A:$A,0))</f>
        <v>0</v>
      </c>
      <c r="H50" s="171">
        <f>INDEX('4_RatesSplit'!L:L,MATCH($A50,'4_RatesSplit'!$A:$A,0))</f>
        <v>0</v>
      </c>
      <c r="I50" s="167">
        <f>INDEX('4_RatesSplit'!M:M,MATCH($A50,'4_RatesSplit'!$A:$A,0))</f>
        <v>0</v>
      </c>
      <c r="J50" s="167">
        <f>INDEX('4_RatesSplit'!N:N,MATCH($A50,'4_RatesSplit'!$A:$A,0))</f>
        <v>0</v>
      </c>
      <c r="K50" s="167">
        <f>INDEX('4_RatesSplit'!O:O,MATCH($A50,'4_RatesSplit'!$A:$A,0))</f>
        <v>0</v>
      </c>
      <c r="L50" s="167">
        <f>INDEX('4_RatesSplit'!P:P,MATCH($A50,'4_RatesSplit'!$A:$A,0))</f>
        <v>0</v>
      </c>
      <c r="M50" s="167">
        <f>INDEX('4_RatesSplit'!Q:Q,MATCH($A50,'4_RatesSplit'!$A:$A,0))</f>
        <v>0</v>
      </c>
      <c r="N50" s="167">
        <f>INDEX('4_RatesSplit'!R:R,MATCH($A50,'4_RatesSplit'!$A:$A,0))</f>
        <v>0</v>
      </c>
      <c r="O50" s="167">
        <f>INDEX('4_RatesSplit'!S:S,MATCH($A50,'4_RatesSplit'!$A:$A,0))</f>
        <v>0</v>
      </c>
      <c r="P50" s="167">
        <f>INDEX('4_RatesSplit'!T:T,MATCH($A50,'4_RatesSplit'!$A:$A,0))</f>
        <v>0</v>
      </c>
      <c r="Q50" s="167">
        <f>INDEX('4_RatesSplit'!U:U,MATCH($A50,'4_RatesSplit'!$A:$A,0))</f>
        <v>0</v>
      </c>
      <c r="R50" s="167">
        <f>INDEX('4_RatesSplit'!V:V,MATCH($A50,'4_RatesSplit'!$A:$A,0))</f>
        <v>0</v>
      </c>
      <c r="S50" s="167">
        <f>INDEX('4_RatesSplit'!W:W,MATCH($A50,'4_RatesSplit'!$A:$A,0))</f>
        <v>0</v>
      </c>
      <c r="T50" s="167">
        <f>INDEX('4_RatesSplit'!X:X,MATCH($A50,'4_RatesSplit'!$A:$A,0))</f>
        <v>0</v>
      </c>
      <c r="U50" s="167">
        <f>INDEX('4_RatesSplit'!Y:Y,MATCH($A50,'4_RatesSplit'!$A:$A,0))</f>
        <v>0</v>
      </c>
      <c r="V50" s="167">
        <f>INDEX('4_RatesSplit'!Z:Z,MATCH($A50,'4_RatesSplit'!$A:$A,0))</f>
        <v>0</v>
      </c>
      <c r="W50" s="167">
        <f>INDEX('4_RatesSplit'!AA:AA,MATCH($A50,'4_RatesSplit'!$A:$A,0))</f>
        <v>0</v>
      </c>
      <c r="X50" s="18"/>
      <c r="Y50" s="168" t="e">
        <f ca="1">INDEX('4_RatesSplit'!AT:AT,MATCH($A50,'4_RatesSplit'!$A:$A,0))</f>
        <v>#REF!</v>
      </c>
      <c r="Z50" s="168" t="e">
        <f ca="1">INDEX('4_RatesSplit'!AU:AU,MATCH($A50,'4_RatesSplit'!$A:$A,0))</f>
        <v>#REF!</v>
      </c>
      <c r="AA50" s="168" t="e">
        <f ca="1">INDEX('4_RatesSplit'!AV:AV,MATCH($A50,'4_RatesSplit'!$A:$A,0))</f>
        <v>#REF!</v>
      </c>
      <c r="AB50" s="168" t="e">
        <f ca="1">INDEX('4_RatesSplit'!AW:AW,MATCH($A50,'4_RatesSplit'!$A:$A,0))</f>
        <v>#REF!</v>
      </c>
      <c r="AC50" s="168" t="e">
        <f ca="1">INDEX('4_RatesSplit'!AX:AX,MATCH($A50,'4_RatesSplit'!$A:$A,0))</f>
        <v>#REF!</v>
      </c>
      <c r="AD50" s="168" t="e">
        <f ca="1">INDEX('4_RatesSplit'!AY:AY,MATCH($A50,'4_RatesSplit'!$A:$A,0))</f>
        <v>#REF!</v>
      </c>
      <c r="AE50" s="168" t="e">
        <f ca="1">INDEX('4_RatesSplit'!AZ:AZ,MATCH($A50,'4_RatesSplit'!$A:$A,0))</f>
        <v>#REF!</v>
      </c>
      <c r="AF50" s="168" t="e">
        <f ca="1">INDEX('4_RatesSplit'!BA:BA,MATCH($A50,'4_RatesSplit'!$A:$A,0))</f>
        <v>#REF!</v>
      </c>
      <c r="AG50" s="168" t="e">
        <f ca="1">INDEX('4_RatesSplit'!BB:BB,MATCH($A50,'4_RatesSplit'!$A:$A,0))</f>
        <v>#REF!</v>
      </c>
      <c r="AH50" s="168" t="e">
        <f ca="1">INDEX('4_RatesSplit'!BC:BC,MATCH($A50,'4_RatesSplit'!$A:$A,0))</f>
        <v>#REF!</v>
      </c>
      <c r="AI50" s="168" t="e">
        <f ca="1">INDEX('4_RatesSplit'!BD:BD,MATCH($A50,'4_RatesSplit'!$A:$A,0))</f>
        <v>#REF!</v>
      </c>
      <c r="AJ50" s="168" t="e">
        <f ca="1">INDEX('4_RatesSplit'!BE:BE,MATCH($A50,'4_RatesSplit'!$A:$A,0))</f>
        <v>#REF!</v>
      </c>
      <c r="AK50" s="168" t="e">
        <f ca="1">INDEX('4_RatesSplit'!BF:BF,MATCH($A50,'4_RatesSplit'!$A:$A,0))</f>
        <v>#REF!</v>
      </c>
      <c r="AL50" s="168" t="e">
        <f ca="1">INDEX('4_RatesSplit'!BG:BG,MATCH($A50,'4_RatesSplit'!$A:$A,0))</f>
        <v>#REF!</v>
      </c>
      <c r="AM50" s="168" t="e">
        <f ca="1">INDEX('4_RatesSplit'!BH:BH,MATCH($A50,'4_RatesSplit'!$A:$A,0))</f>
        <v>#REF!</v>
      </c>
      <c r="AN50" s="198" t="e">
        <f ca="1">INDEX('4_RatesSplit'!BI:BI,MATCH($A50,'4_RatesSplit'!$A:$A,0))</f>
        <v>#REF!</v>
      </c>
      <c r="AO50" s="114"/>
      <c r="AP50" s="167" t="e">
        <f t="shared" ca="1" si="78"/>
        <v>#REF!</v>
      </c>
      <c r="AQ50" s="167" t="e">
        <f t="shared" ca="1" si="79"/>
        <v>#REF!</v>
      </c>
      <c r="AR50" s="167" t="e">
        <f t="shared" ca="1" si="80"/>
        <v>#REF!</v>
      </c>
      <c r="AS50" s="167" t="e">
        <f t="shared" ca="1" si="81"/>
        <v>#REF!</v>
      </c>
      <c r="AT50" s="167" t="e">
        <f t="shared" ca="1" si="82"/>
        <v>#REF!</v>
      </c>
      <c r="AU50" s="167" t="e">
        <f t="shared" ca="1" si="83"/>
        <v>#REF!</v>
      </c>
      <c r="AV50" s="167" t="e">
        <f t="shared" ca="1" si="84"/>
        <v>#REF!</v>
      </c>
      <c r="AW50" s="167" t="e">
        <f t="shared" ca="1" si="85"/>
        <v>#REF!</v>
      </c>
      <c r="AX50" s="167" t="e">
        <f t="shared" ca="1" si="86"/>
        <v>#REF!</v>
      </c>
      <c r="AY50" s="167" t="e">
        <f t="shared" ca="1" si="87"/>
        <v>#REF!</v>
      </c>
      <c r="AZ50" s="167" t="e">
        <f t="shared" ca="1" si="88"/>
        <v>#REF!</v>
      </c>
      <c r="BA50" s="167" t="e">
        <f t="shared" ca="1" si="89"/>
        <v>#REF!</v>
      </c>
      <c r="BB50" s="167" t="e">
        <f t="shared" ca="1" si="90"/>
        <v>#REF!</v>
      </c>
      <c r="BC50" s="167" t="e">
        <f t="shared" ca="1" si="91"/>
        <v>#REF!</v>
      </c>
      <c r="BD50" s="167" t="e">
        <f t="shared" ca="1" si="92"/>
        <v>#REF!</v>
      </c>
      <c r="BE50" s="167" t="e">
        <f t="shared" ca="1" si="93"/>
        <v>#REF!</v>
      </c>
      <c r="BF50" s="18"/>
      <c r="BG50" s="168">
        <f>INDEX('2_Needs'!$F:$F,MATCH($A50,'2_Needs'!$A:$A,0))</f>
        <v>8.1757902356539673E-3</v>
      </c>
      <c r="BH50" s="114"/>
      <c r="BI50" s="167">
        <f t="shared" ref="BI50:BX50" si="197">IF(BI$3="reset",$BG50*BI$6,BH50*(1+$C$4))</f>
        <v>0</v>
      </c>
      <c r="BJ50" s="167">
        <f t="shared" si="197"/>
        <v>0</v>
      </c>
      <c r="BK50" s="167">
        <f t="shared" si="197"/>
        <v>0</v>
      </c>
      <c r="BL50" s="167">
        <f t="shared" si="197"/>
        <v>0</v>
      </c>
      <c r="BM50" s="167">
        <f t="shared" si="197"/>
        <v>0</v>
      </c>
      <c r="BN50" s="167">
        <f t="shared" si="197"/>
        <v>0</v>
      </c>
      <c r="BO50" s="167">
        <f t="shared" si="197"/>
        <v>0</v>
      </c>
      <c r="BP50" s="167">
        <f t="shared" si="197"/>
        <v>0</v>
      </c>
      <c r="BQ50" s="167">
        <f t="shared" si="197"/>
        <v>0</v>
      </c>
      <c r="BR50" s="167">
        <f t="shared" si="197"/>
        <v>0</v>
      </c>
      <c r="BS50" s="167">
        <f t="shared" si="197"/>
        <v>0</v>
      </c>
      <c r="BT50" s="167">
        <f t="shared" si="197"/>
        <v>0</v>
      </c>
      <c r="BU50" s="167">
        <f t="shared" si="197"/>
        <v>0</v>
      </c>
      <c r="BV50" s="167">
        <f t="shared" si="197"/>
        <v>0</v>
      </c>
      <c r="BW50" s="167">
        <f t="shared" si="197"/>
        <v>0</v>
      </c>
      <c r="BX50" s="167">
        <f t="shared" si="197"/>
        <v>0</v>
      </c>
      <c r="BZ50" s="167" t="e">
        <f t="shared" ca="1" si="7"/>
        <v>#REF!</v>
      </c>
      <c r="CA50" s="167" t="e">
        <f t="shared" ca="1" si="8"/>
        <v>#REF!</v>
      </c>
      <c r="CB50" s="167" t="e">
        <f t="shared" ca="1" si="9"/>
        <v>#REF!</v>
      </c>
      <c r="CC50" s="167" t="e">
        <f t="shared" ca="1" si="10"/>
        <v>#REF!</v>
      </c>
      <c r="CD50" s="167" t="e">
        <f t="shared" ca="1" si="11"/>
        <v>#REF!</v>
      </c>
      <c r="CE50" s="167" t="e">
        <f t="shared" ca="1" si="12"/>
        <v>#REF!</v>
      </c>
      <c r="CF50" s="167" t="e">
        <f t="shared" ca="1" si="13"/>
        <v>#REF!</v>
      </c>
      <c r="CG50" s="167" t="e">
        <f t="shared" ca="1" si="14"/>
        <v>#REF!</v>
      </c>
      <c r="CH50" s="167" t="e">
        <f t="shared" ca="1" si="15"/>
        <v>#REF!</v>
      </c>
      <c r="CI50" s="167" t="e">
        <f t="shared" ca="1" si="16"/>
        <v>#REF!</v>
      </c>
      <c r="CJ50" s="167" t="e">
        <f t="shared" ca="1" si="17"/>
        <v>#REF!</v>
      </c>
      <c r="CK50" s="167" t="e">
        <f t="shared" ca="1" si="18"/>
        <v>#REF!</v>
      </c>
      <c r="CL50" s="167" t="e">
        <f t="shared" ca="1" si="19"/>
        <v>#REF!</v>
      </c>
      <c r="CM50" s="167" t="e">
        <f t="shared" ca="1" si="20"/>
        <v>#REF!</v>
      </c>
      <c r="CN50" s="167" t="e">
        <f t="shared" ca="1" si="21"/>
        <v>#REF!</v>
      </c>
      <c r="CO50" s="167" t="e">
        <f t="shared" ca="1" si="22"/>
        <v>#REF!</v>
      </c>
      <c r="CQ50" s="167" t="e">
        <f t="shared" ca="1" si="23"/>
        <v>#REF!</v>
      </c>
      <c r="CR50" s="167" t="e">
        <f t="shared" ca="1" si="24"/>
        <v>#REF!</v>
      </c>
      <c r="CS50" s="167" t="e">
        <f t="shared" ca="1" si="25"/>
        <v>#REF!</v>
      </c>
      <c r="CT50" s="167" t="e">
        <f t="shared" ca="1" si="26"/>
        <v>#REF!</v>
      </c>
      <c r="CU50" s="167" t="e">
        <f t="shared" ca="1" si="27"/>
        <v>#REF!</v>
      </c>
      <c r="CV50" s="167" t="e">
        <f t="shared" ca="1" si="28"/>
        <v>#REF!</v>
      </c>
      <c r="CW50" s="167" t="e">
        <f t="shared" ca="1" si="29"/>
        <v>#REF!</v>
      </c>
      <c r="CX50" s="167" t="e">
        <f t="shared" ca="1" si="30"/>
        <v>#REF!</v>
      </c>
      <c r="CY50" s="167" t="e">
        <f t="shared" ca="1" si="31"/>
        <v>#REF!</v>
      </c>
      <c r="CZ50" s="167" t="e">
        <f t="shared" ca="1" si="32"/>
        <v>#REF!</v>
      </c>
      <c r="DA50" s="167" t="e">
        <f t="shared" ca="1" si="33"/>
        <v>#REF!</v>
      </c>
      <c r="DB50" s="167" t="e">
        <f t="shared" ca="1" si="34"/>
        <v>#REF!</v>
      </c>
      <c r="DC50" s="167" t="e">
        <f t="shared" ca="1" si="35"/>
        <v>#REF!</v>
      </c>
      <c r="DD50" s="167" t="e">
        <f t="shared" ca="1" si="36"/>
        <v>#REF!</v>
      </c>
      <c r="DE50" s="167" t="e">
        <f t="shared" ca="1" si="37"/>
        <v>#REF!</v>
      </c>
      <c r="DF50" s="167" t="e">
        <f t="shared" ca="1" si="38"/>
        <v>#REF!</v>
      </c>
      <c r="DH50" s="167">
        <f t="shared" si="39"/>
        <v>0</v>
      </c>
      <c r="DI50" s="167">
        <f t="shared" si="40"/>
        <v>0</v>
      </c>
      <c r="DJ50" s="167">
        <f t="shared" si="41"/>
        <v>0</v>
      </c>
      <c r="DK50" s="167">
        <f t="shared" si="42"/>
        <v>0</v>
      </c>
      <c r="DL50" s="167">
        <f t="shared" si="43"/>
        <v>0</v>
      </c>
      <c r="DM50" s="167">
        <f t="shared" si="44"/>
        <v>0</v>
      </c>
      <c r="DN50" s="167">
        <f t="shared" si="45"/>
        <v>0</v>
      </c>
      <c r="DO50" s="167">
        <f t="shared" si="46"/>
        <v>0</v>
      </c>
      <c r="DP50" s="167">
        <f t="shared" si="47"/>
        <v>0</v>
      </c>
      <c r="DQ50" s="167">
        <f t="shared" si="48"/>
        <v>0</v>
      </c>
      <c r="DR50" s="167">
        <f t="shared" si="49"/>
        <v>0</v>
      </c>
      <c r="DS50" s="167">
        <f t="shared" si="50"/>
        <v>0</v>
      </c>
      <c r="DT50" s="167">
        <f t="shared" si="51"/>
        <v>0</v>
      </c>
      <c r="DU50" s="167">
        <f t="shared" si="52"/>
        <v>0</v>
      </c>
      <c r="DV50" s="167">
        <f t="shared" si="53"/>
        <v>0</v>
      </c>
      <c r="DW50" s="167">
        <f t="shared" si="54"/>
        <v>0</v>
      </c>
      <c r="DY50" s="167" t="e">
        <f t="shared" ca="1" si="95"/>
        <v>#REF!</v>
      </c>
      <c r="DZ50" s="167" t="e">
        <f t="shared" ca="1" si="96"/>
        <v>#REF!</v>
      </c>
      <c r="EA50" s="167" t="e">
        <f t="shared" ca="1" si="97"/>
        <v>#REF!</v>
      </c>
      <c r="EB50" s="167" t="e">
        <f t="shared" ca="1" si="98"/>
        <v>#REF!</v>
      </c>
      <c r="EC50" s="167" t="e">
        <f t="shared" ca="1" si="99"/>
        <v>#REF!</v>
      </c>
      <c r="ED50" s="167" t="e">
        <f t="shared" ca="1" si="100"/>
        <v>#REF!</v>
      </c>
      <c r="EE50" s="167" t="e">
        <f t="shared" ca="1" si="101"/>
        <v>#REF!</v>
      </c>
      <c r="EF50" s="167" t="e">
        <f t="shared" ca="1" si="102"/>
        <v>#REF!</v>
      </c>
      <c r="EG50" s="167" t="e">
        <f t="shared" ca="1" si="103"/>
        <v>#REF!</v>
      </c>
      <c r="EH50" s="167" t="e">
        <f t="shared" ca="1" si="104"/>
        <v>#REF!</v>
      </c>
      <c r="EI50" s="167" t="e">
        <f t="shared" ca="1" si="105"/>
        <v>#REF!</v>
      </c>
      <c r="EJ50" s="167" t="e">
        <f t="shared" ca="1" si="106"/>
        <v>#REF!</v>
      </c>
      <c r="EK50" s="167" t="e">
        <f t="shared" ca="1" si="107"/>
        <v>#REF!</v>
      </c>
      <c r="EL50" s="167" t="e">
        <f t="shared" ca="1" si="108"/>
        <v>#REF!</v>
      </c>
      <c r="EM50" s="167" t="e">
        <f t="shared" ca="1" si="109"/>
        <v>#REF!</v>
      </c>
      <c r="EN50" s="167" t="e">
        <f t="shared" ca="1" si="110"/>
        <v>#REF!</v>
      </c>
      <c r="EP50" s="167">
        <f t="shared" si="111"/>
        <v>0</v>
      </c>
      <c r="EQ50" s="167">
        <f t="shared" si="112"/>
        <v>0</v>
      </c>
      <c r="ER50" s="167">
        <f t="shared" si="113"/>
        <v>0</v>
      </c>
      <c r="ES50" s="167">
        <f t="shared" si="114"/>
        <v>0</v>
      </c>
      <c r="ET50" s="167">
        <f t="shared" si="115"/>
        <v>0</v>
      </c>
      <c r="EU50" s="167">
        <f t="shared" si="116"/>
        <v>0</v>
      </c>
      <c r="EV50" s="167">
        <f t="shared" si="117"/>
        <v>0</v>
      </c>
      <c r="EW50" s="167">
        <f t="shared" si="118"/>
        <v>0</v>
      </c>
      <c r="EX50" s="167">
        <f t="shared" si="119"/>
        <v>0</v>
      </c>
      <c r="EY50" s="167">
        <f t="shared" si="120"/>
        <v>0</v>
      </c>
      <c r="EZ50" s="167">
        <f t="shared" si="121"/>
        <v>0</v>
      </c>
      <c r="FA50" s="167">
        <f t="shared" si="122"/>
        <v>0</v>
      </c>
      <c r="FB50" s="167">
        <f t="shared" si="123"/>
        <v>0</v>
      </c>
      <c r="FC50" s="167">
        <f t="shared" si="124"/>
        <v>0</v>
      </c>
      <c r="FD50" s="167">
        <f t="shared" si="125"/>
        <v>0</v>
      </c>
      <c r="FE50" s="167">
        <f t="shared" si="126"/>
        <v>0</v>
      </c>
      <c r="FG50" s="167">
        <f t="shared" si="127"/>
        <v>0</v>
      </c>
      <c r="FH50" s="167">
        <f t="shared" si="128"/>
        <v>0</v>
      </c>
      <c r="FI50" s="167">
        <f t="shared" si="129"/>
        <v>0</v>
      </c>
      <c r="FJ50" s="167">
        <f t="shared" si="130"/>
        <v>0</v>
      </c>
      <c r="FK50" s="167">
        <f t="shared" si="131"/>
        <v>0</v>
      </c>
      <c r="FL50" s="167">
        <f t="shared" si="132"/>
        <v>0</v>
      </c>
      <c r="FM50" s="167">
        <f t="shared" si="133"/>
        <v>0</v>
      </c>
      <c r="FN50" s="167">
        <f t="shared" si="134"/>
        <v>0</v>
      </c>
      <c r="FO50" s="167">
        <f t="shared" si="135"/>
        <v>0</v>
      </c>
      <c r="FP50" s="167">
        <f t="shared" si="136"/>
        <v>0</v>
      </c>
      <c r="FQ50" s="167">
        <f t="shared" si="137"/>
        <v>0</v>
      </c>
      <c r="FR50" s="167">
        <f t="shared" si="138"/>
        <v>0</v>
      </c>
      <c r="FS50" s="167">
        <f t="shared" si="139"/>
        <v>0</v>
      </c>
      <c r="FT50" s="167">
        <f t="shared" si="140"/>
        <v>0</v>
      </c>
      <c r="FU50" s="167">
        <f t="shared" si="141"/>
        <v>0</v>
      </c>
      <c r="FV50" s="167">
        <f t="shared" si="142"/>
        <v>0</v>
      </c>
      <c r="FX50" s="167">
        <f t="shared" si="143"/>
        <v>0</v>
      </c>
      <c r="FY50" s="167">
        <f t="shared" si="144"/>
        <v>0</v>
      </c>
      <c r="FZ50" s="167">
        <f t="shared" si="145"/>
        <v>0</v>
      </c>
      <c r="GA50" s="167">
        <f t="shared" si="146"/>
        <v>0</v>
      </c>
      <c r="GB50" s="167">
        <f t="shared" si="147"/>
        <v>0</v>
      </c>
      <c r="GC50" s="167">
        <f t="shared" si="148"/>
        <v>0</v>
      </c>
      <c r="GD50" s="167">
        <f t="shared" si="149"/>
        <v>0</v>
      </c>
      <c r="GE50" s="167">
        <f t="shared" si="150"/>
        <v>0</v>
      </c>
      <c r="GF50" s="167">
        <f t="shared" si="151"/>
        <v>0</v>
      </c>
      <c r="GG50" s="167">
        <f t="shared" si="152"/>
        <v>0</v>
      </c>
      <c r="GH50" s="167">
        <f t="shared" si="153"/>
        <v>0</v>
      </c>
      <c r="GI50" s="167">
        <f t="shared" si="154"/>
        <v>0</v>
      </c>
      <c r="GJ50" s="167">
        <f t="shared" si="155"/>
        <v>0</v>
      </c>
      <c r="GK50" s="167">
        <f t="shared" si="156"/>
        <v>0</v>
      </c>
      <c r="GL50" s="167">
        <f t="shared" si="157"/>
        <v>0</v>
      </c>
      <c r="GM50" s="167">
        <f t="shared" si="158"/>
        <v>0</v>
      </c>
      <c r="GO50" s="167" t="e">
        <f t="shared" ca="1" si="192"/>
        <v>#REF!</v>
      </c>
      <c r="GP50" s="167" t="e">
        <f t="shared" ca="1" si="192"/>
        <v>#REF!</v>
      </c>
      <c r="GQ50" s="167" t="e">
        <f t="shared" ca="1" si="192"/>
        <v>#REF!</v>
      </c>
      <c r="GR50" s="167" t="e">
        <f t="shared" ca="1" si="192"/>
        <v>#REF!</v>
      </c>
      <c r="GS50" s="167" t="e">
        <f t="shared" ca="1" si="192"/>
        <v>#REF!</v>
      </c>
      <c r="GT50" s="167" t="e">
        <f t="shared" ca="1" si="192"/>
        <v>#REF!</v>
      </c>
      <c r="GU50" s="167" t="e">
        <f t="shared" ca="1" si="192"/>
        <v>#REF!</v>
      </c>
      <c r="GV50" s="167" t="e">
        <f t="shared" ca="1" si="192"/>
        <v>#REF!</v>
      </c>
      <c r="GW50" s="167" t="e">
        <f t="shared" ca="1" si="192"/>
        <v>#REF!</v>
      </c>
      <c r="GX50" s="167" t="e">
        <f t="shared" ca="1" si="192"/>
        <v>#REF!</v>
      </c>
      <c r="GY50" s="167" t="e">
        <f t="shared" ca="1" si="192"/>
        <v>#REF!</v>
      </c>
      <c r="GZ50" s="167" t="e">
        <f t="shared" ca="1" si="192"/>
        <v>#REF!</v>
      </c>
      <c r="HA50" s="167" t="e">
        <f t="shared" ca="1" si="192"/>
        <v>#REF!</v>
      </c>
      <c r="HB50" s="167" t="e">
        <f t="shared" ca="1" si="192"/>
        <v>#REF!</v>
      </c>
      <c r="HC50" s="167" t="e">
        <f t="shared" ca="1" si="192"/>
        <v>#REF!</v>
      </c>
      <c r="HD50" s="167" t="e">
        <f t="shared" ca="1" si="192"/>
        <v>#REF!</v>
      </c>
      <c r="HF50" s="167" t="e">
        <f t="shared" ca="1" si="60"/>
        <v>#REF!</v>
      </c>
      <c r="HG50" s="167" t="e">
        <f t="shared" ca="1" si="61"/>
        <v>#REF!</v>
      </c>
      <c r="HH50" s="167" t="e">
        <f t="shared" ca="1" si="62"/>
        <v>#REF!</v>
      </c>
      <c r="HI50" s="167" t="e">
        <f t="shared" ca="1" si="63"/>
        <v>#REF!</v>
      </c>
      <c r="HJ50" s="167" t="e">
        <f t="shared" ca="1" si="64"/>
        <v>#REF!</v>
      </c>
      <c r="HK50" s="167" t="e">
        <f t="shared" ca="1" si="65"/>
        <v>#REF!</v>
      </c>
      <c r="HL50" s="167" t="e">
        <f t="shared" ca="1" si="66"/>
        <v>#REF!</v>
      </c>
      <c r="HM50" s="167" t="e">
        <f t="shared" ca="1" si="67"/>
        <v>#REF!</v>
      </c>
      <c r="HN50" s="167" t="e">
        <f t="shared" ca="1" si="68"/>
        <v>#REF!</v>
      </c>
      <c r="HO50" s="167" t="e">
        <f t="shared" ca="1" si="69"/>
        <v>#REF!</v>
      </c>
      <c r="HP50" s="167" t="e">
        <f t="shared" ca="1" si="70"/>
        <v>#REF!</v>
      </c>
      <c r="HQ50" s="167" t="e">
        <f t="shared" ca="1" si="71"/>
        <v>#REF!</v>
      </c>
      <c r="HR50" s="167" t="e">
        <f t="shared" ca="1" si="72"/>
        <v>#REF!</v>
      </c>
      <c r="HS50" s="167" t="e">
        <f t="shared" ca="1" si="73"/>
        <v>#REF!</v>
      </c>
      <c r="HT50" s="167" t="e">
        <f t="shared" ca="1" si="74"/>
        <v>#REF!</v>
      </c>
      <c r="HU50" s="167" t="e">
        <f t="shared" ca="1" si="75"/>
        <v>#REF!</v>
      </c>
      <c r="HW50" s="167" t="e">
        <f t="shared" ca="1" si="76"/>
        <v>#REF!</v>
      </c>
      <c r="HX50" s="167">
        <f t="shared" si="77"/>
        <v>0</v>
      </c>
      <c r="HY50" s="167" t="e">
        <f t="shared" ca="1" si="160"/>
        <v>#REF!</v>
      </c>
      <c r="HZ50" s="219" t="e">
        <f t="shared" ca="1" si="161"/>
        <v>#REF!</v>
      </c>
    </row>
    <row r="51" spans="1:234" s="48" customFormat="1">
      <c r="A51" s="3" t="s">
        <v>98</v>
      </c>
      <c r="B51" s="202" t="str">
        <f>INDEX('Ref1'!$E:$E,MATCH(A51,'Ref1'!$A:$A,0))</f>
        <v>Broadland</v>
      </c>
      <c r="C51" s="42" t="str">
        <f>INDEX(Data1!B:B,MATCH(A51,Data1!A:A,0))</f>
        <v>SD</v>
      </c>
      <c r="D51" s="253" t="str">
        <f>INDEX(Data1!C:C,MATCH(A51,Data1!A:A,0))</f>
        <v>E</v>
      </c>
      <c r="E51" s="200" t="str">
        <f>IF($C$6="No","No",IF(COUNTIF(Inputs!$K$359:$K$398,$A51)&gt;0,"Yes","No"))</f>
        <v>No</v>
      </c>
      <c r="F51" s="404"/>
      <c r="G51" s="62">
        <f>INDEX('4_RatesSplit'!K:K,MATCH($A51,'4_RatesSplit'!$A:$A,0))</f>
        <v>0</v>
      </c>
      <c r="H51" s="171">
        <f>INDEX('4_RatesSplit'!L:L,MATCH($A51,'4_RatesSplit'!$A:$A,0))</f>
        <v>0</v>
      </c>
      <c r="I51" s="167">
        <f>INDEX('4_RatesSplit'!M:M,MATCH($A51,'4_RatesSplit'!$A:$A,0))</f>
        <v>0</v>
      </c>
      <c r="J51" s="167">
        <f>INDEX('4_RatesSplit'!N:N,MATCH($A51,'4_RatesSplit'!$A:$A,0))</f>
        <v>0</v>
      </c>
      <c r="K51" s="167">
        <f>INDEX('4_RatesSplit'!O:O,MATCH($A51,'4_RatesSplit'!$A:$A,0))</f>
        <v>0</v>
      </c>
      <c r="L51" s="167">
        <f>INDEX('4_RatesSplit'!P:P,MATCH($A51,'4_RatesSplit'!$A:$A,0))</f>
        <v>0</v>
      </c>
      <c r="M51" s="167">
        <f>INDEX('4_RatesSplit'!Q:Q,MATCH($A51,'4_RatesSplit'!$A:$A,0))</f>
        <v>0</v>
      </c>
      <c r="N51" s="167">
        <f>INDEX('4_RatesSplit'!R:R,MATCH($A51,'4_RatesSplit'!$A:$A,0))</f>
        <v>0</v>
      </c>
      <c r="O51" s="167">
        <f>INDEX('4_RatesSplit'!S:S,MATCH($A51,'4_RatesSplit'!$A:$A,0))</f>
        <v>0</v>
      </c>
      <c r="P51" s="167">
        <f>INDEX('4_RatesSplit'!T:T,MATCH($A51,'4_RatesSplit'!$A:$A,0))</f>
        <v>0</v>
      </c>
      <c r="Q51" s="167">
        <f>INDEX('4_RatesSplit'!U:U,MATCH($A51,'4_RatesSplit'!$A:$A,0))</f>
        <v>0</v>
      </c>
      <c r="R51" s="167">
        <f>INDEX('4_RatesSplit'!V:V,MATCH($A51,'4_RatesSplit'!$A:$A,0))</f>
        <v>0</v>
      </c>
      <c r="S51" s="167">
        <f>INDEX('4_RatesSplit'!W:W,MATCH($A51,'4_RatesSplit'!$A:$A,0))</f>
        <v>0</v>
      </c>
      <c r="T51" s="167">
        <f>INDEX('4_RatesSplit'!X:X,MATCH($A51,'4_RatesSplit'!$A:$A,0))</f>
        <v>0</v>
      </c>
      <c r="U51" s="167">
        <f>INDEX('4_RatesSplit'!Y:Y,MATCH($A51,'4_RatesSplit'!$A:$A,0))</f>
        <v>0</v>
      </c>
      <c r="V51" s="167">
        <f>INDEX('4_RatesSplit'!Z:Z,MATCH($A51,'4_RatesSplit'!$A:$A,0))</f>
        <v>0</v>
      </c>
      <c r="W51" s="167">
        <f>INDEX('4_RatesSplit'!AA:AA,MATCH($A51,'4_RatesSplit'!$A:$A,0))</f>
        <v>0</v>
      </c>
      <c r="X51" s="18"/>
      <c r="Y51" s="168" t="e">
        <f ca="1">INDEX('4_RatesSplit'!AT:AT,MATCH($A51,'4_RatesSplit'!$A:$A,0))</f>
        <v>#REF!</v>
      </c>
      <c r="Z51" s="168" t="e">
        <f ca="1">INDEX('4_RatesSplit'!AU:AU,MATCH($A51,'4_RatesSplit'!$A:$A,0))</f>
        <v>#REF!</v>
      </c>
      <c r="AA51" s="168" t="e">
        <f ca="1">INDEX('4_RatesSplit'!AV:AV,MATCH($A51,'4_RatesSplit'!$A:$A,0))</f>
        <v>#REF!</v>
      </c>
      <c r="AB51" s="168" t="e">
        <f ca="1">INDEX('4_RatesSplit'!AW:AW,MATCH($A51,'4_RatesSplit'!$A:$A,0))</f>
        <v>#REF!</v>
      </c>
      <c r="AC51" s="168" t="e">
        <f ca="1">INDEX('4_RatesSplit'!AX:AX,MATCH($A51,'4_RatesSplit'!$A:$A,0))</f>
        <v>#REF!</v>
      </c>
      <c r="AD51" s="168" t="e">
        <f ca="1">INDEX('4_RatesSplit'!AY:AY,MATCH($A51,'4_RatesSplit'!$A:$A,0))</f>
        <v>#REF!</v>
      </c>
      <c r="AE51" s="168" t="e">
        <f ca="1">INDEX('4_RatesSplit'!AZ:AZ,MATCH($A51,'4_RatesSplit'!$A:$A,0))</f>
        <v>#REF!</v>
      </c>
      <c r="AF51" s="168" t="e">
        <f ca="1">INDEX('4_RatesSplit'!BA:BA,MATCH($A51,'4_RatesSplit'!$A:$A,0))</f>
        <v>#REF!</v>
      </c>
      <c r="AG51" s="168" t="e">
        <f ca="1">INDEX('4_RatesSplit'!BB:BB,MATCH($A51,'4_RatesSplit'!$A:$A,0))</f>
        <v>#REF!</v>
      </c>
      <c r="AH51" s="168" t="e">
        <f ca="1">INDEX('4_RatesSplit'!BC:BC,MATCH($A51,'4_RatesSplit'!$A:$A,0))</f>
        <v>#REF!</v>
      </c>
      <c r="AI51" s="168" t="e">
        <f ca="1">INDEX('4_RatesSplit'!BD:BD,MATCH($A51,'4_RatesSplit'!$A:$A,0))</f>
        <v>#REF!</v>
      </c>
      <c r="AJ51" s="168" t="e">
        <f ca="1">INDEX('4_RatesSplit'!BE:BE,MATCH($A51,'4_RatesSplit'!$A:$A,0))</f>
        <v>#REF!</v>
      </c>
      <c r="AK51" s="168" t="e">
        <f ca="1">INDEX('4_RatesSplit'!BF:BF,MATCH($A51,'4_RatesSplit'!$A:$A,0))</f>
        <v>#REF!</v>
      </c>
      <c r="AL51" s="168" t="e">
        <f ca="1">INDEX('4_RatesSplit'!BG:BG,MATCH($A51,'4_RatesSplit'!$A:$A,0))</f>
        <v>#REF!</v>
      </c>
      <c r="AM51" s="168" t="e">
        <f ca="1">INDEX('4_RatesSplit'!BH:BH,MATCH($A51,'4_RatesSplit'!$A:$A,0))</f>
        <v>#REF!</v>
      </c>
      <c r="AN51" s="198" t="e">
        <f ca="1">INDEX('4_RatesSplit'!BI:BI,MATCH($A51,'4_RatesSplit'!$A:$A,0))</f>
        <v>#REF!</v>
      </c>
      <c r="AO51" s="114"/>
      <c r="AP51" s="167" t="e">
        <f t="shared" ca="1" si="78"/>
        <v>#REF!</v>
      </c>
      <c r="AQ51" s="167" t="e">
        <f t="shared" ca="1" si="79"/>
        <v>#REF!</v>
      </c>
      <c r="AR51" s="167" t="e">
        <f t="shared" ca="1" si="80"/>
        <v>#REF!</v>
      </c>
      <c r="AS51" s="167" t="e">
        <f t="shared" ca="1" si="81"/>
        <v>#REF!</v>
      </c>
      <c r="AT51" s="167" t="e">
        <f t="shared" ca="1" si="82"/>
        <v>#REF!</v>
      </c>
      <c r="AU51" s="167" t="e">
        <f t="shared" ca="1" si="83"/>
        <v>#REF!</v>
      </c>
      <c r="AV51" s="167" t="e">
        <f t="shared" ca="1" si="84"/>
        <v>#REF!</v>
      </c>
      <c r="AW51" s="167" t="e">
        <f t="shared" ca="1" si="85"/>
        <v>#REF!</v>
      </c>
      <c r="AX51" s="167" t="e">
        <f t="shared" ca="1" si="86"/>
        <v>#REF!</v>
      </c>
      <c r="AY51" s="167" t="e">
        <f t="shared" ca="1" si="87"/>
        <v>#REF!</v>
      </c>
      <c r="AZ51" s="167" t="e">
        <f t="shared" ca="1" si="88"/>
        <v>#REF!</v>
      </c>
      <c r="BA51" s="167" t="e">
        <f t="shared" ca="1" si="89"/>
        <v>#REF!</v>
      </c>
      <c r="BB51" s="167" t="e">
        <f t="shared" ca="1" si="90"/>
        <v>#REF!</v>
      </c>
      <c r="BC51" s="167" t="e">
        <f t="shared" ca="1" si="91"/>
        <v>#REF!</v>
      </c>
      <c r="BD51" s="167" t="e">
        <f t="shared" ca="1" si="92"/>
        <v>#REF!</v>
      </c>
      <c r="BE51" s="167" t="e">
        <f t="shared" ca="1" si="93"/>
        <v>#REF!</v>
      </c>
      <c r="BF51" s="18"/>
      <c r="BG51" s="168">
        <f>INDEX('2_Needs'!$F:$F,MATCH($A51,'2_Needs'!$A:$A,0))</f>
        <v>2.3049215301624272E-4</v>
      </c>
      <c r="BH51" s="114"/>
      <c r="BI51" s="167">
        <f t="shared" ref="BI51:BX51" si="198">IF(BI$3="reset",$BG51*BI$6,BH51*(1+$C$4))</f>
        <v>0</v>
      </c>
      <c r="BJ51" s="167">
        <f t="shared" si="198"/>
        <v>0</v>
      </c>
      <c r="BK51" s="167">
        <f t="shared" si="198"/>
        <v>0</v>
      </c>
      <c r="BL51" s="167">
        <f t="shared" si="198"/>
        <v>0</v>
      </c>
      <c r="BM51" s="167">
        <f t="shared" si="198"/>
        <v>0</v>
      </c>
      <c r="BN51" s="167">
        <f t="shared" si="198"/>
        <v>0</v>
      </c>
      <c r="BO51" s="167">
        <f t="shared" si="198"/>
        <v>0</v>
      </c>
      <c r="BP51" s="167">
        <f t="shared" si="198"/>
        <v>0</v>
      </c>
      <c r="BQ51" s="167">
        <f t="shared" si="198"/>
        <v>0</v>
      </c>
      <c r="BR51" s="167">
        <f t="shared" si="198"/>
        <v>0</v>
      </c>
      <c r="BS51" s="167">
        <f t="shared" si="198"/>
        <v>0</v>
      </c>
      <c r="BT51" s="167">
        <f t="shared" si="198"/>
        <v>0</v>
      </c>
      <c r="BU51" s="167">
        <f t="shared" si="198"/>
        <v>0</v>
      </c>
      <c r="BV51" s="167">
        <f t="shared" si="198"/>
        <v>0</v>
      </c>
      <c r="BW51" s="167">
        <f t="shared" si="198"/>
        <v>0</v>
      </c>
      <c r="BX51" s="167">
        <f t="shared" si="198"/>
        <v>0</v>
      </c>
      <c r="BZ51" s="167" t="e">
        <f t="shared" ca="1" si="7"/>
        <v>#REF!</v>
      </c>
      <c r="CA51" s="167" t="e">
        <f t="shared" ca="1" si="8"/>
        <v>#REF!</v>
      </c>
      <c r="CB51" s="167" t="e">
        <f t="shared" ca="1" si="9"/>
        <v>#REF!</v>
      </c>
      <c r="CC51" s="167" t="e">
        <f t="shared" ca="1" si="10"/>
        <v>#REF!</v>
      </c>
      <c r="CD51" s="167" t="e">
        <f t="shared" ca="1" si="11"/>
        <v>#REF!</v>
      </c>
      <c r="CE51" s="167" t="e">
        <f t="shared" ca="1" si="12"/>
        <v>#REF!</v>
      </c>
      <c r="CF51" s="167" t="e">
        <f t="shared" ca="1" si="13"/>
        <v>#REF!</v>
      </c>
      <c r="CG51" s="167" t="e">
        <f t="shared" ca="1" si="14"/>
        <v>#REF!</v>
      </c>
      <c r="CH51" s="167" t="e">
        <f t="shared" ca="1" si="15"/>
        <v>#REF!</v>
      </c>
      <c r="CI51" s="167" t="e">
        <f t="shared" ca="1" si="16"/>
        <v>#REF!</v>
      </c>
      <c r="CJ51" s="167" t="e">
        <f t="shared" ca="1" si="17"/>
        <v>#REF!</v>
      </c>
      <c r="CK51" s="167" t="e">
        <f t="shared" ca="1" si="18"/>
        <v>#REF!</v>
      </c>
      <c r="CL51" s="167" t="e">
        <f t="shared" ca="1" si="19"/>
        <v>#REF!</v>
      </c>
      <c r="CM51" s="167" t="e">
        <f t="shared" ca="1" si="20"/>
        <v>#REF!</v>
      </c>
      <c r="CN51" s="167" t="e">
        <f t="shared" ca="1" si="21"/>
        <v>#REF!</v>
      </c>
      <c r="CO51" s="167" t="e">
        <f t="shared" ca="1" si="22"/>
        <v>#REF!</v>
      </c>
      <c r="CQ51" s="167" t="e">
        <f t="shared" ca="1" si="23"/>
        <v>#REF!</v>
      </c>
      <c r="CR51" s="167" t="e">
        <f t="shared" ca="1" si="24"/>
        <v>#REF!</v>
      </c>
      <c r="CS51" s="167" t="e">
        <f t="shared" ca="1" si="25"/>
        <v>#REF!</v>
      </c>
      <c r="CT51" s="167" t="e">
        <f t="shared" ca="1" si="26"/>
        <v>#REF!</v>
      </c>
      <c r="CU51" s="167" t="e">
        <f t="shared" ca="1" si="27"/>
        <v>#REF!</v>
      </c>
      <c r="CV51" s="167" t="e">
        <f t="shared" ca="1" si="28"/>
        <v>#REF!</v>
      </c>
      <c r="CW51" s="167" t="e">
        <f t="shared" ca="1" si="29"/>
        <v>#REF!</v>
      </c>
      <c r="CX51" s="167" t="e">
        <f t="shared" ca="1" si="30"/>
        <v>#REF!</v>
      </c>
      <c r="CY51" s="167" t="e">
        <f t="shared" ca="1" si="31"/>
        <v>#REF!</v>
      </c>
      <c r="CZ51" s="167" t="e">
        <f t="shared" ca="1" si="32"/>
        <v>#REF!</v>
      </c>
      <c r="DA51" s="167" t="e">
        <f t="shared" ca="1" si="33"/>
        <v>#REF!</v>
      </c>
      <c r="DB51" s="167" t="e">
        <f t="shared" ca="1" si="34"/>
        <v>#REF!</v>
      </c>
      <c r="DC51" s="167" t="e">
        <f t="shared" ca="1" si="35"/>
        <v>#REF!</v>
      </c>
      <c r="DD51" s="167" t="e">
        <f t="shared" ca="1" si="36"/>
        <v>#REF!</v>
      </c>
      <c r="DE51" s="167" t="e">
        <f t="shared" ca="1" si="37"/>
        <v>#REF!</v>
      </c>
      <c r="DF51" s="167" t="e">
        <f t="shared" ca="1" si="38"/>
        <v>#REF!</v>
      </c>
      <c r="DH51" s="167">
        <f t="shared" si="39"/>
        <v>0</v>
      </c>
      <c r="DI51" s="167">
        <f t="shared" si="40"/>
        <v>0</v>
      </c>
      <c r="DJ51" s="167">
        <f t="shared" si="41"/>
        <v>0</v>
      </c>
      <c r="DK51" s="167">
        <f t="shared" si="42"/>
        <v>0</v>
      </c>
      <c r="DL51" s="167">
        <f t="shared" si="43"/>
        <v>0</v>
      </c>
      <c r="DM51" s="167">
        <f t="shared" si="44"/>
        <v>0</v>
      </c>
      <c r="DN51" s="167">
        <f t="shared" si="45"/>
        <v>0</v>
      </c>
      <c r="DO51" s="167">
        <f t="shared" si="46"/>
        <v>0</v>
      </c>
      <c r="DP51" s="167">
        <f t="shared" si="47"/>
        <v>0</v>
      </c>
      <c r="DQ51" s="167">
        <f t="shared" si="48"/>
        <v>0</v>
      </c>
      <c r="DR51" s="167">
        <f t="shared" si="49"/>
        <v>0</v>
      </c>
      <c r="DS51" s="167">
        <f t="shared" si="50"/>
        <v>0</v>
      </c>
      <c r="DT51" s="167">
        <f t="shared" si="51"/>
        <v>0</v>
      </c>
      <c r="DU51" s="167">
        <f t="shared" si="52"/>
        <v>0</v>
      </c>
      <c r="DV51" s="167">
        <f t="shared" si="53"/>
        <v>0</v>
      </c>
      <c r="DW51" s="167">
        <f t="shared" si="54"/>
        <v>0</v>
      </c>
      <c r="DY51" s="167" t="e">
        <f t="shared" ca="1" si="95"/>
        <v>#REF!</v>
      </c>
      <c r="DZ51" s="167" t="e">
        <f t="shared" ca="1" si="96"/>
        <v>#REF!</v>
      </c>
      <c r="EA51" s="167" t="e">
        <f t="shared" ca="1" si="97"/>
        <v>#REF!</v>
      </c>
      <c r="EB51" s="167" t="e">
        <f t="shared" ca="1" si="98"/>
        <v>#REF!</v>
      </c>
      <c r="EC51" s="167" t="e">
        <f t="shared" ca="1" si="99"/>
        <v>#REF!</v>
      </c>
      <c r="ED51" s="167" t="e">
        <f t="shared" ca="1" si="100"/>
        <v>#REF!</v>
      </c>
      <c r="EE51" s="167" t="e">
        <f t="shared" ca="1" si="101"/>
        <v>#REF!</v>
      </c>
      <c r="EF51" s="167" t="e">
        <f t="shared" ca="1" si="102"/>
        <v>#REF!</v>
      </c>
      <c r="EG51" s="167" t="e">
        <f t="shared" ca="1" si="103"/>
        <v>#REF!</v>
      </c>
      <c r="EH51" s="167" t="e">
        <f t="shared" ca="1" si="104"/>
        <v>#REF!</v>
      </c>
      <c r="EI51" s="167" t="e">
        <f t="shared" ca="1" si="105"/>
        <v>#REF!</v>
      </c>
      <c r="EJ51" s="167" t="e">
        <f t="shared" ca="1" si="106"/>
        <v>#REF!</v>
      </c>
      <c r="EK51" s="167" t="e">
        <f t="shared" ca="1" si="107"/>
        <v>#REF!</v>
      </c>
      <c r="EL51" s="167" t="e">
        <f t="shared" ca="1" si="108"/>
        <v>#REF!</v>
      </c>
      <c r="EM51" s="167" t="e">
        <f t="shared" ca="1" si="109"/>
        <v>#REF!</v>
      </c>
      <c r="EN51" s="167" t="e">
        <f t="shared" ca="1" si="110"/>
        <v>#REF!</v>
      </c>
      <c r="EP51" s="167">
        <f t="shared" si="111"/>
        <v>0</v>
      </c>
      <c r="EQ51" s="167">
        <f t="shared" si="112"/>
        <v>0</v>
      </c>
      <c r="ER51" s="167">
        <f t="shared" si="113"/>
        <v>0</v>
      </c>
      <c r="ES51" s="167">
        <f t="shared" si="114"/>
        <v>0</v>
      </c>
      <c r="ET51" s="167">
        <f t="shared" si="115"/>
        <v>0</v>
      </c>
      <c r="EU51" s="167">
        <f t="shared" si="116"/>
        <v>0</v>
      </c>
      <c r="EV51" s="167">
        <f t="shared" si="117"/>
        <v>0</v>
      </c>
      <c r="EW51" s="167">
        <f t="shared" si="118"/>
        <v>0</v>
      </c>
      <c r="EX51" s="167">
        <f t="shared" si="119"/>
        <v>0</v>
      </c>
      <c r="EY51" s="167">
        <f t="shared" si="120"/>
        <v>0</v>
      </c>
      <c r="EZ51" s="167">
        <f t="shared" si="121"/>
        <v>0</v>
      </c>
      <c r="FA51" s="167">
        <f t="shared" si="122"/>
        <v>0</v>
      </c>
      <c r="FB51" s="167">
        <f t="shared" si="123"/>
        <v>0</v>
      </c>
      <c r="FC51" s="167">
        <f t="shared" si="124"/>
        <v>0</v>
      </c>
      <c r="FD51" s="167">
        <f t="shared" si="125"/>
        <v>0</v>
      </c>
      <c r="FE51" s="167">
        <f t="shared" si="126"/>
        <v>0</v>
      </c>
      <c r="FG51" s="167">
        <f t="shared" si="127"/>
        <v>0</v>
      </c>
      <c r="FH51" s="167">
        <f t="shared" si="128"/>
        <v>0</v>
      </c>
      <c r="FI51" s="167">
        <f t="shared" si="129"/>
        <v>0</v>
      </c>
      <c r="FJ51" s="167">
        <f t="shared" si="130"/>
        <v>0</v>
      </c>
      <c r="FK51" s="167">
        <f t="shared" si="131"/>
        <v>0</v>
      </c>
      <c r="FL51" s="167">
        <f t="shared" si="132"/>
        <v>0</v>
      </c>
      <c r="FM51" s="167">
        <f t="shared" si="133"/>
        <v>0</v>
      </c>
      <c r="FN51" s="167">
        <f t="shared" si="134"/>
        <v>0</v>
      </c>
      <c r="FO51" s="167">
        <f t="shared" si="135"/>
        <v>0</v>
      </c>
      <c r="FP51" s="167">
        <f t="shared" si="136"/>
        <v>0</v>
      </c>
      <c r="FQ51" s="167">
        <f t="shared" si="137"/>
        <v>0</v>
      </c>
      <c r="FR51" s="167">
        <f t="shared" si="138"/>
        <v>0</v>
      </c>
      <c r="FS51" s="167">
        <f t="shared" si="139"/>
        <v>0</v>
      </c>
      <c r="FT51" s="167">
        <f t="shared" si="140"/>
        <v>0</v>
      </c>
      <c r="FU51" s="167">
        <f t="shared" si="141"/>
        <v>0</v>
      </c>
      <c r="FV51" s="167">
        <f t="shared" si="142"/>
        <v>0</v>
      </c>
      <c r="FX51" s="167">
        <f t="shared" si="143"/>
        <v>0</v>
      </c>
      <c r="FY51" s="167">
        <f t="shared" si="144"/>
        <v>0</v>
      </c>
      <c r="FZ51" s="167">
        <f t="shared" si="145"/>
        <v>0</v>
      </c>
      <c r="GA51" s="167">
        <f t="shared" si="146"/>
        <v>0</v>
      </c>
      <c r="GB51" s="167">
        <f t="shared" si="147"/>
        <v>0</v>
      </c>
      <c r="GC51" s="167">
        <f t="shared" si="148"/>
        <v>0</v>
      </c>
      <c r="GD51" s="167">
        <f t="shared" si="149"/>
        <v>0</v>
      </c>
      <c r="GE51" s="167">
        <f t="shared" si="150"/>
        <v>0</v>
      </c>
      <c r="GF51" s="167">
        <f t="shared" si="151"/>
        <v>0</v>
      </c>
      <c r="GG51" s="167">
        <f t="shared" si="152"/>
        <v>0</v>
      </c>
      <c r="GH51" s="167">
        <f t="shared" si="153"/>
        <v>0</v>
      </c>
      <c r="GI51" s="167">
        <f t="shared" si="154"/>
        <v>0</v>
      </c>
      <c r="GJ51" s="167">
        <f t="shared" si="155"/>
        <v>0</v>
      </c>
      <c r="GK51" s="167">
        <f t="shared" si="156"/>
        <v>0</v>
      </c>
      <c r="GL51" s="167">
        <f t="shared" si="157"/>
        <v>0</v>
      </c>
      <c r="GM51" s="167">
        <f t="shared" si="158"/>
        <v>0</v>
      </c>
      <c r="GO51" s="167" t="e">
        <f t="shared" ca="1" si="192"/>
        <v>#REF!</v>
      </c>
      <c r="GP51" s="167" t="e">
        <f t="shared" ca="1" si="192"/>
        <v>#REF!</v>
      </c>
      <c r="GQ51" s="167" t="e">
        <f t="shared" ca="1" si="192"/>
        <v>#REF!</v>
      </c>
      <c r="GR51" s="167" t="e">
        <f t="shared" ca="1" si="192"/>
        <v>#REF!</v>
      </c>
      <c r="GS51" s="167" t="e">
        <f t="shared" ca="1" si="192"/>
        <v>#REF!</v>
      </c>
      <c r="GT51" s="167" t="e">
        <f t="shared" ca="1" si="192"/>
        <v>#REF!</v>
      </c>
      <c r="GU51" s="167" t="e">
        <f t="shared" ca="1" si="192"/>
        <v>#REF!</v>
      </c>
      <c r="GV51" s="167" t="e">
        <f t="shared" ca="1" si="192"/>
        <v>#REF!</v>
      </c>
      <c r="GW51" s="167" t="e">
        <f t="shared" ca="1" si="192"/>
        <v>#REF!</v>
      </c>
      <c r="GX51" s="167" t="e">
        <f t="shared" ca="1" si="192"/>
        <v>#REF!</v>
      </c>
      <c r="GY51" s="167" t="e">
        <f t="shared" ca="1" si="192"/>
        <v>#REF!</v>
      </c>
      <c r="GZ51" s="167" t="e">
        <f t="shared" ca="1" si="192"/>
        <v>#REF!</v>
      </c>
      <c r="HA51" s="167" t="e">
        <f t="shared" ca="1" si="192"/>
        <v>#REF!</v>
      </c>
      <c r="HB51" s="167" t="e">
        <f t="shared" ca="1" si="192"/>
        <v>#REF!</v>
      </c>
      <c r="HC51" s="167" t="e">
        <f t="shared" ca="1" si="192"/>
        <v>#REF!</v>
      </c>
      <c r="HD51" s="167" t="e">
        <f t="shared" ca="1" si="192"/>
        <v>#REF!</v>
      </c>
      <c r="HF51" s="167" t="e">
        <f t="shared" ca="1" si="60"/>
        <v>#REF!</v>
      </c>
      <c r="HG51" s="167" t="e">
        <f t="shared" ca="1" si="61"/>
        <v>#REF!</v>
      </c>
      <c r="HH51" s="167" t="e">
        <f t="shared" ca="1" si="62"/>
        <v>#REF!</v>
      </c>
      <c r="HI51" s="167" t="e">
        <f t="shared" ca="1" si="63"/>
        <v>#REF!</v>
      </c>
      <c r="HJ51" s="167" t="e">
        <f t="shared" ca="1" si="64"/>
        <v>#REF!</v>
      </c>
      <c r="HK51" s="167" t="e">
        <f t="shared" ca="1" si="65"/>
        <v>#REF!</v>
      </c>
      <c r="HL51" s="167" t="e">
        <f t="shared" ca="1" si="66"/>
        <v>#REF!</v>
      </c>
      <c r="HM51" s="167" t="e">
        <f t="shared" ca="1" si="67"/>
        <v>#REF!</v>
      </c>
      <c r="HN51" s="167" t="e">
        <f t="shared" ca="1" si="68"/>
        <v>#REF!</v>
      </c>
      <c r="HO51" s="167" t="e">
        <f t="shared" ca="1" si="69"/>
        <v>#REF!</v>
      </c>
      <c r="HP51" s="167" t="e">
        <f t="shared" ca="1" si="70"/>
        <v>#REF!</v>
      </c>
      <c r="HQ51" s="167" t="e">
        <f t="shared" ca="1" si="71"/>
        <v>#REF!</v>
      </c>
      <c r="HR51" s="167" t="e">
        <f t="shared" ca="1" si="72"/>
        <v>#REF!</v>
      </c>
      <c r="HS51" s="167" t="e">
        <f t="shared" ca="1" si="73"/>
        <v>#REF!</v>
      </c>
      <c r="HT51" s="167" t="e">
        <f t="shared" ca="1" si="74"/>
        <v>#REF!</v>
      </c>
      <c r="HU51" s="167" t="e">
        <f t="shared" ca="1" si="75"/>
        <v>#REF!</v>
      </c>
      <c r="HW51" s="167" t="e">
        <f t="shared" ca="1" si="76"/>
        <v>#REF!</v>
      </c>
      <c r="HX51" s="167">
        <f t="shared" si="77"/>
        <v>0</v>
      </c>
      <c r="HY51" s="167" t="e">
        <f t="shared" ca="1" si="160"/>
        <v>#REF!</v>
      </c>
      <c r="HZ51" s="219" t="e">
        <f t="shared" ca="1" si="161"/>
        <v>#REF!</v>
      </c>
    </row>
    <row r="52" spans="1:234" s="48" customFormat="1">
      <c r="A52" s="3" t="s">
        <v>100</v>
      </c>
      <c r="B52" s="202" t="str">
        <f>INDEX('Ref1'!$E:$E,MATCH(A52,'Ref1'!$A:$A,0))</f>
        <v>Bromley</v>
      </c>
      <c r="C52" s="42" t="str">
        <f>INDEX(Data1!B:B,MATCH(A52,Data1!A:A,0))</f>
        <v>OLB</v>
      </c>
      <c r="D52" s="253" t="str">
        <f>INDEX(Data1!C:C,MATCH(A52,Data1!A:A,0))</f>
        <v>L</v>
      </c>
      <c r="E52" s="200" t="str">
        <f>IF($C$6="No","No",IF(COUNTIF(Inputs!$K$359:$K$398,$A52)&gt;0,"Yes","No"))</f>
        <v>No</v>
      </c>
      <c r="F52" s="404"/>
      <c r="G52" s="62">
        <f>INDEX('4_RatesSplit'!K:K,MATCH($A52,'4_RatesSplit'!$A:$A,0))</f>
        <v>0</v>
      </c>
      <c r="H52" s="171">
        <f>INDEX('4_RatesSplit'!L:L,MATCH($A52,'4_RatesSplit'!$A:$A,0))</f>
        <v>0</v>
      </c>
      <c r="I52" s="167">
        <f>INDEX('4_RatesSplit'!M:M,MATCH($A52,'4_RatesSplit'!$A:$A,0))</f>
        <v>0</v>
      </c>
      <c r="J52" s="167">
        <f>INDEX('4_RatesSplit'!N:N,MATCH($A52,'4_RatesSplit'!$A:$A,0))</f>
        <v>0</v>
      </c>
      <c r="K52" s="167">
        <f>INDEX('4_RatesSplit'!O:O,MATCH($A52,'4_RatesSplit'!$A:$A,0))</f>
        <v>0</v>
      </c>
      <c r="L52" s="167">
        <f>INDEX('4_RatesSplit'!P:P,MATCH($A52,'4_RatesSplit'!$A:$A,0))</f>
        <v>0</v>
      </c>
      <c r="M52" s="167">
        <f>INDEX('4_RatesSplit'!Q:Q,MATCH($A52,'4_RatesSplit'!$A:$A,0))</f>
        <v>0</v>
      </c>
      <c r="N52" s="167">
        <f>INDEX('4_RatesSplit'!R:R,MATCH($A52,'4_RatesSplit'!$A:$A,0))</f>
        <v>0</v>
      </c>
      <c r="O52" s="167">
        <f>INDEX('4_RatesSplit'!S:S,MATCH($A52,'4_RatesSplit'!$A:$A,0))</f>
        <v>0</v>
      </c>
      <c r="P52" s="167">
        <f>INDEX('4_RatesSplit'!T:T,MATCH($A52,'4_RatesSplit'!$A:$A,0))</f>
        <v>0</v>
      </c>
      <c r="Q52" s="167">
        <f>INDEX('4_RatesSplit'!U:U,MATCH($A52,'4_RatesSplit'!$A:$A,0))</f>
        <v>0</v>
      </c>
      <c r="R52" s="167">
        <f>INDEX('4_RatesSplit'!V:V,MATCH($A52,'4_RatesSplit'!$A:$A,0))</f>
        <v>0</v>
      </c>
      <c r="S52" s="167">
        <f>INDEX('4_RatesSplit'!W:W,MATCH($A52,'4_RatesSplit'!$A:$A,0))</f>
        <v>0</v>
      </c>
      <c r="T52" s="167">
        <f>INDEX('4_RatesSplit'!X:X,MATCH($A52,'4_RatesSplit'!$A:$A,0))</f>
        <v>0</v>
      </c>
      <c r="U52" s="167">
        <f>INDEX('4_RatesSplit'!Y:Y,MATCH($A52,'4_RatesSplit'!$A:$A,0))</f>
        <v>0</v>
      </c>
      <c r="V52" s="167">
        <f>INDEX('4_RatesSplit'!Z:Z,MATCH($A52,'4_RatesSplit'!$A:$A,0))</f>
        <v>0</v>
      </c>
      <c r="W52" s="167">
        <f>INDEX('4_RatesSplit'!AA:AA,MATCH($A52,'4_RatesSplit'!$A:$A,0))</f>
        <v>0</v>
      </c>
      <c r="X52" s="18"/>
      <c r="Y52" s="168" t="e">
        <f ca="1">INDEX('4_RatesSplit'!AT:AT,MATCH($A52,'4_RatesSplit'!$A:$A,0))</f>
        <v>#REF!</v>
      </c>
      <c r="Z52" s="168" t="e">
        <f ca="1">INDEX('4_RatesSplit'!AU:AU,MATCH($A52,'4_RatesSplit'!$A:$A,0))</f>
        <v>#REF!</v>
      </c>
      <c r="AA52" s="168" t="e">
        <f ca="1">INDEX('4_RatesSplit'!AV:AV,MATCH($A52,'4_RatesSplit'!$A:$A,0))</f>
        <v>#REF!</v>
      </c>
      <c r="AB52" s="168" t="e">
        <f ca="1">INDEX('4_RatesSplit'!AW:AW,MATCH($A52,'4_RatesSplit'!$A:$A,0))</f>
        <v>#REF!</v>
      </c>
      <c r="AC52" s="168" t="e">
        <f ca="1">INDEX('4_RatesSplit'!AX:AX,MATCH($A52,'4_RatesSplit'!$A:$A,0))</f>
        <v>#REF!</v>
      </c>
      <c r="AD52" s="168" t="e">
        <f ca="1">INDEX('4_RatesSplit'!AY:AY,MATCH($A52,'4_RatesSplit'!$A:$A,0))</f>
        <v>#REF!</v>
      </c>
      <c r="AE52" s="168" t="e">
        <f ca="1">INDEX('4_RatesSplit'!AZ:AZ,MATCH($A52,'4_RatesSplit'!$A:$A,0))</f>
        <v>#REF!</v>
      </c>
      <c r="AF52" s="168" t="e">
        <f ca="1">INDEX('4_RatesSplit'!BA:BA,MATCH($A52,'4_RatesSplit'!$A:$A,0))</f>
        <v>#REF!</v>
      </c>
      <c r="AG52" s="168" t="e">
        <f ca="1">INDEX('4_RatesSplit'!BB:BB,MATCH($A52,'4_RatesSplit'!$A:$A,0))</f>
        <v>#REF!</v>
      </c>
      <c r="AH52" s="168" t="e">
        <f ca="1">INDEX('4_RatesSplit'!BC:BC,MATCH($A52,'4_RatesSplit'!$A:$A,0))</f>
        <v>#REF!</v>
      </c>
      <c r="AI52" s="168" t="e">
        <f ca="1">INDEX('4_RatesSplit'!BD:BD,MATCH($A52,'4_RatesSplit'!$A:$A,0))</f>
        <v>#REF!</v>
      </c>
      <c r="AJ52" s="168" t="e">
        <f ca="1">INDEX('4_RatesSplit'!BE:BE,MATCH($A52,'4_RatesSplit'!$A:$A,0))</f>
        <v>#REF!</v>
      </c>
      <c r="AK52" s="168" t="e">
        <f ca="1">INDEX('4_RatesSplit'!BF:BF,MATCH($A52,'4_RatesSplit'!$A:$A,0))</f>
        <v>#REF!</v>
      </c>
      <c r="AL52" s="168" t="e">
        <f ca="1">INDEX('4_RatesSplit'!BG:BG,MATCH($A52,'4_RatesSplit'!$A:$A,0))</f>
        <v>#REF!</v>
      </c>
      <c r="AM52" s="168" t="e">
        <f ca="1">INDEX('4_RatesSplit'!BH:BH,MATCH($A52,'4_RatesSplit'!$A:$A,0))</f>
        <v>#REF!</v>
      </c>
      <c r="AN52" s="198" t="e">
        <f ca="1">INDEX('4_RatesSplit'!BI:BI,MATCH($A52,'4_RatesSplit'!$A:$A,0))</f>
        <v>#REF!</v>
      </c>
      <c r="AO52" s="114"/>
      <c r="AP52" s="167" t="e">
        <f t="shared" ca="1" si="78"/>
        <v>#REF!</v>
      </c>
      <c r="AQ52" s="167" t="e">
        <f t="shared" ca="1" si="79"/>
        <v>#REF!</v>
      </c>
      <c r="AR52" s="167" t="e">
        <f t="shared" ca="1" si="80"/>
        <v>#REF!</v>
      </c>
      <c r="AS52" s="167" t="e">
        <f t="shared" ca="1" si="81"/>
        <v>#REF!</v>
      </c>
      <c r="AT52" s="167" t="e">
        <f t="shared" ca="1" si="82"/>
        <v>#REF!</v>
      </c>
      <c r="AU52" s="167" t="e">
        <f t="shared" ca="1" si="83"/>
        <v>#REF!</v>
      </c>
      <c r="AV52" s="167" t="e">
        <f t="shared" ca="1" si="84"/>
        <v>#REF!</v>
      </c>
      <c r="AW52" s="167" t="e">
        <f t="shared" ca="1" si="85"/>
        <v>#REF!</v>
      </c>
      <c r="AX52" s="167" t="e">
        <f t="shared" ca="1" si="86"/>
        <v>#REF!</v>
      </c>
      <c r="AY52" s="167" t="e">
        <f t="shared" ca="1" si="87"/>
        <v>#REF!</v>
      </c>
      <c r="AZ52" s="167" t="e">
        <f t="shared" ca="1" si="88"/>
        <v>#REF!</v>
      </c>
      <c r="BA52" s="167" t="e">
        <f t="shared" ca="1" si="89"/>
        <v>#REF!</v>
      </c>
      <c r="BB52" s="167" t="e">
        <f t="shared" ca="1" si="90"/>
        <v>#REF!</v>
      </c>
      <c r="BC52" s="167" t="e">
        <f t="shared" ca="1" si="91"/>
        <v>#REF!</v>
      </c>
      <c r="BD52" s="167" t="e">
        <f t="shared" ca="1" si="92"/>
        <v>#REF!</v>
      </c>
      <c r="BE52" s="167" t="e">
        <f t="shared" ca="1" si="93"/>
        <v>#REF!</v>
      </c>
      <c r="BF52" s="18"/>
      <c r="BG52" s="168">
        <f>INDEX('2_Needs'!$F:$F,MATCH($A52,'2_Needs'!$A:$A,0))</f>
        <v>3.0838683294068395E-3</v>
      </c>
      <c r="BH52" s="114"/>
      <c r="BI52" s="167">
        <f t="shared" ref="BI52:BX52" si="199">IF(BI$3="reset",$BG52*BI$6,BH52*(1+$C$4))</f>
        <v>0</v>
      </c>
      <c r="BJ52" s="167">
        <f t="shared" si="199"/>
        <v>0</v>
      </c>
      <c r="BK52" s="167">
        <f t="shared" si="199"/>
        <v>0</v>
      </c>
      <c r="BL52" s="167">
        <f t="shared" si="199"/>
        <v>0</v>
      </c>
      <c r="BM52" s="167">
        <f t="shared" si="199"/>
        <v>0</v>
      </c>
      <c r="BN52" s="167">
        <f t="shared" si="199"/>
        <v>0</v>
      </c>
      <c r="BO52" s="167">
        <f t="shared" si="199"/>
        <v>0</v>
      </c>
      <c r="BP52" s="167">
        <f t="shared" si="199"/>
        <v>0</v>
      </c>
      <c r="BQ52" s="167">
        <f t="shared" si="199"/>
        <v>0</v>
      </c>
      <c r="BR52" s="167">
        <f t="shared" si="199"/>
        <v>0</v>
      </c>
      <c r="BS52" s="167">
        <f t="shared" si="199"/>
        <v>0</v>
      </c>
      <c r="BT52" s="167">
        <f t="shared" si="199"/>
        <v>0</v>
      </c>
      <c r="BU52" s="167">
        <f t="shared" si="199"/>
        <v>0</v>
      </c>
      <c r="BV52" s="167">
        <f t="shared" si="199"/>
        <v>0</v>
      </c>
      <c r="BW52" s="167">
        <f t="shared" si="199"/>
        <v>0</v>
      </c>
      <c r="BX52" s="167">
        <f t="shared" si="199"/>
        <v>0</v>
      </c>
      <c r="BZ52" s="167" t="e">
        <f t="shared" ca="1" si="7"/>
        <v>#REF!</v>
      </c>
      <c r="CA52" s="167" t="e">
        <f t="shared" ca="1" si="8"/>
        <v>#REF!</v>
      </c>
      <c r="CB52" s="167" t="e">
        <f t="shared" ca="1" si="9"/>
        <v>#REF!</v>
      </c>
      <c r="CC52" s="167" t="e">
        <f t="shared" ca="1" si="10"/>
        <v>#REF!</v>
      </c>
      <c r="CD52" s="167" t="e">
        <f t="shared" ca="1" si="11"/>
        <v>#REF!</v>
      </c>
      <c r="CE52" s="167" t="e">
        <f t="shared" ca="1" si="12"/>
        <v>#REF!</v>
      </c>
      <c r="CF52" s="167" t="e">
        <f t="shared" ca="1" si="13"/>
        <v>#REF!</v>
      </c>
      <c r="CG52" s="167" t="e">
        <f t="shared" ca="1" si="14"/>
        <v>#REF!</v>
      </c>
      <c r="CH52" s="167" t="e">
        <f t="shared" ca="1" si="15"/>
        <v>#REF!</v>
      </c>
      <c r="CI52" s="167" t="e">
        <f t="shared" ca="1" si="16"/>
        <v>#REF!</v>
      </c>
      <c r="CJ52" s="167" t="e">
        <f t="shared" ca="1" si="17"/>
        <v>#REF!</v>
      </c>
      <c r="CK52" s="167" t="e">
        <f t="shared" ca="1" si="18"/>
        <v>#REF!</v>
      </c>
      <c r="CL52" s="167" t="e">
        <f t="shared" ca="1" si="19"/>
        <v>#REF!</v>
      </c>
      <c r="CM52" s="167" t="e">
        <f t="shared" ca="1" si="20"/>
        <v>#REF!</v>
      </c>
      <c r="CN52" s="167" t="e">
        <f t="shared" ca="1" si="21"/>
        <v>#REF!</v>
      </c>
      <c r="CO52" s="167" t="e">
        <f t="shared" ca="1" si="22"/>
        <v>#REF!</v>
      </c>
      <c r="CQ52" s="167" t="e">
        <f t="shared" ca="1" si="23"/>
        <v>#REF!</v>
      </c>
      <c r="CR52" s="167" t="e">
        <f t="shared" ca="1" si="24"/>
        <v>#REF!</v>
      </c>
      <c r="CS52" s="167" t="e">
        <f t="shared" ca="1" si="25"/>
        <v>#REF!</v>
      </c>
      <c r="CT52" s="167" t="e">
        <f t="shared" ca="1" si="26"/>
        <v>#REF!</v>
      </c>
      <c r="CU52" s="167" t="e">
        <f t="shared" ca="1" si="27"/>
        <v>#REF!</v>
      </c>
      <c r="CV52" s="167" t="e">
        <f t="shared" ca="1" si="28"/>
        <v>#REF!</v>
      </c>
      <c r="CW52" s="167" t="e">
        <f t="shared" ca="1" si="29"/>
        <v>#REF!</v>
      </c>
      <c r="CX52" s="167" t="e">
        <f t="shared" ca="1" si="30"/>
        <v>#REF!</v>
      </c>
      <c r="CY52" s="167" t="e">
        <f t="shared" ca="1" si="31"/>
        <v>#REF!</v>
      </c>
      <c r="CZ52" s="167" t="e">
        <f t="shared" ca="1" si="32"/>
        <v>#REF!</v>
      </c>
      <c r="DA52" s="167" t="e">
        <f t="shared" ca="1" si="33"/>
        <v>#REF!</v>
      </c>
      <c r="DB52" s="167" t="e">
        <f t="shared" ca="1" si="34"/>
        <v>#REF!</v>
      </c>
      <c r="DC52" s="167" t="e">
        <f t="shared" ca="1" si="35"/>
        <v>#REF!</v>
      </c>
      <c r="DD52" s="167" t="e">
        <f t="shared" ca="1" si="36"/>
        <v>#REF!</v>
      </c>
      <c r="DE52" s="167" t="e">
        <f t="shared" ca="1" si="37"/>
        <v>#REF!</v>
      </c>
      <c r="DF52" s="167" t="e">
        <f t="shared" ca="1" si="38"/>
        <v>#REF!</v>
      </c>
      <c r="DH52" s="167">
        <f t="shared" si="39"/>
        <v>0</v>
      </c>
      <c r="DI52" s="167">
        <f t="shared" si="40"/>
        <v>0</v>
      </c>
      <c r="DJ52" s="167">
        <f t="shared" si="41"/>
        <v>0</v>
      </c>
      <c r="DK52" s="167">
        <f t="shared" si="42"/>
        <v>0</v>
      </c>
      <c r="DL52" s="167">
        <f t="shared" si="43"/>
        <v>0</v>
      </c>
      <c r="DM52" s="167">
        <f t="shared" si="44"/>
        <v>0</v>
      </c>
      <c r="DN52" s="167">
        <f t="shared" si="45"/>
        <v>0</v>
      </c>
      <c r="DO52" s="167">
        <f t="shared" si="46"/>
        <v>0</v>
      </c>
      <c r="DP52" s="167">
        <f t="shared" si="47"/>
        <v>0</v>
      </c>
      <c r="DQ52" s="167">
        <f t="shared" si="48"/>
        <v>0</v>
      </c>
      <c r="DR52" s="167">
        <f t="shared" si="49"/>
        <v>0</v>
      </c>
      <c r="DS52" s="167">
        <f t="shared" si="50"/>
        <v>0</v>
      </c>
      <c r="DT52" s="167">
        <f t="shared" si="51"/>
        <v>0</v>
      </c>
      <c r="DU52" s="167">
        <f t="shared" si="52"/>
        <v>0</v>
      </c>
      <c r="DV52" s="167">
        <f t="shared" si="53"/>
        <v>0</v>
      </c>
      <c r="DW52" s="167">
        <f t="shared" si="54"/>
        <v>0</v>
      </c>
      <c r="DY52" s="167" t="e">
        <f t="shared" ca="1" si="95"/>
        <v>#REF!</v>
      </c>
      <c r="DZ52" s="167" t="e">
        <f t="shared" ca="1" si="96"/>
        <v>#REF!</v>
      </c>
      <c r="EA52" s="167" t="e">
        <f t="shared" ca="1" si="97"/>
        <v>#REF!</v>
      </c>
      <c r="EB52" s="167" t="e">
        <f t="shared" ca="1" si="98"/>
        <v>#REF!</v>
      </c>
      <c r="EC52" s="167" t="e">
        <f t="shared" ca="1" si="99"/>
        <v>#REF!</v>
      </c>
      <c r="ED52" s="167" t="e">
        <f t="shared" ca="1" si="100"/>
        <v>#REF!</v>
      </c>
      <c r="EE52" s="167" t="e">
        <f t="shared" ca="1" si="101"/>
        <v>#REF!</v>
      </c>
      <c r="EF52" s="167" t="e">
        <f t="shared" ca="1" si="102"/>
        <v>#REF!</v>
      </c>
      <c r="EG52" s="167" t="e">
        <f t="shared" ca="1" si="103"/>
        <v>#REF!</v>
      </c>
      <c r="EH52" s="167" t="e">
        <f t="shared" ca="1" si="104"/>
        <v>#REF!</v>
      </c>
      <c r="EI52" s="167" t="e">
        <f t="shared" ca="1" si="105"/>
        <v>#REF!</v>
      </c>
      <c r="EJ52" s="167" t="e">
        <f t="shared" ca="1" si="106"/>
        <v>#REF!</v>
      </c>
      <c r="EK52" s="167" t="e">
        <f t="shared" ca="1" si="107"/>
        <v>#REF!</v>
      </c>
      <c r="EL52" s="167" t="e">
        <f t="shared" ca="1" si="108"/>
        <v>#REF!</v>
      </c>
      <c r="EM52" s="167" t="e">
        <f t="shared" ca="1" si="109"/>
        <v>#REF!</v>
      </c>
      <c r="EN52" s="167" t="e">
        <f t="shared" ca="1" si="110"/>
        <v>#REF!</v>
      </c>
      <c r="EP52" s="167">
        <f t="shared" si="111"/>
        <v>0</v>
      </c>
      <c r="EQ52" s="167">
        <f t="shared" si="112"/>
        <v>0</v>
      </c>
      <c r="ER52" s="167">
        <f t="shared" si="113"/>
        <v>0</v>
      </c>
      <c r="ES52" s="167">
        <f t="shared" si="114"/>
        <v>0</v>
      </c>
      <c r="ET52" s="167">
        <f t="shared" si="115"/>
        <v>0</v>
      </c>
      <c r="EU52" s="167">
        <f t="shared" si="116"/>
        <v>0</v>
      </c>
      <c r="EV52" s="167">
        <f t="shared" si="117"/>
        <v>0</v>
      </c>
      <c r="EW52" s="167">
        <f t="shared" si="118"/>
        <v>0</v>
      </c>
      <c r="EX52" s="167">
        <f t="shared" si="119"/>
        <v>0</v>
      </c>
      <c r="EY52" s="167">
        <f t="shared" si="120"/>
        <v>0</v>
      </c>
      <c r="EZ52" s="167">
        <f t="shared" si="121"/>
        <v>0</v>
      </c>
      <c r="FA52" s="167">
        <f t="shared" si="122"/>
        <v>0</v>
      </c>
      <c r="FB52" s="167">
        <f t="shared" si="123"/>
        <v>0</v>
      </c>
      <c r="FC52" s="167">
        <f t="shared" si="124"/>
        <v>0</v>
      </c>
      <c r="FD52" s="167">
        <f t="shared" si="125"/>
        <v>0</v>
      </c>
      <c r="FE52" s="167">
        <f t="shared" si="126"/>
        <v>0</v>
      </c>
      <c r="FG52" s="167">
        <f t="shared" si="127"/>
        <v>0</v>
      </c>
      <c r="FH52" s="167">
        <f t="shared" si="128"/>
        <v>0</v>
      </c>
      <c r="FI52" s="167">
        <f t="shared" si="129"/>
        <v>0</v>
      </c>
      <c r="FJ52" s="167">
        <f t="shared" si="130"/>
        <v>0</v>
      </c>
      <c r="FK52" s="167">
        <f t="shared" si="131"/>
        <v>0</v>
      </c>
      <c r="FL52" s="167">
        <f t="shared" si="132"/>
        <v>0</v>
      </c>
      <c r="FM52" s="167">
        <f t="shared" si="133"/>
        <v>0</v>
      </c>
      <c r="FN52" s="167">
        <f t="shared" si="134"/>
        <v>0</v>
      </c>
      <c r="FO52" s="167">
        <f t="shared" si="135"/>
        <v>0</v>
      </c>
      <c r="FP52" s="167">
        <f t="shared" si="136"/>
        <v>0</v>
      </c>
      <c r="FQ52" s="167">
        <f t="shared" si="137"/>
        <v>0</v>
      </c>
      <c r="FR52" s="167">
        <f t="shared" si="138"/>
        <v>0</v>
      </c>
      <c r="FS52" s="167">
        <f t="shared" si="139"/>
        <v>0</v>
      </c>
      <c r="FT52" s="167">
        <f t="shared" si="140"/>
        <v>0</v>
      </c>
      <c r="FU52" s="167">
        <f t="shared" si="141"/>
        <v>0</v>
      </c>
      <c r="FV52" s="167">
        <f t="shared" si="142"/>
        <v>0</v>
      </c>
      <c r="FX52" s="167">
        <f t="shared" si="143"/>
        <v>0</v>
      </c>
      <c r="FY52" s="167">
        <f t="shared" si="144"/>
        <v>0</v>
      </c>
      <c r="FZ52" s="167">
        <f t="shared" si="145"/>
        <v>0</v>
      </c>
      <c r="GA52" s="167">
        <f t="shared" si="146"/>
        <v>0</v>
      </c>
      <c r="GB52" s="167">
        <f t="shared" si="147"/>
        <v>0</v>
      </c>
      <c r="GC52" s="167">
        <f t="shared" si="148"/>
        <v>0</v>
      </c>
      <c r="GD52" s="167">
        <f t="shared" si="149"/>
        <v>0</v>
      </c>
      <c r="GE52" s="167">
        <f t="shared" si="150"/>
        <v>0</v>
      </c>
      <c r="GF52" s="167">
        <f t="shared" si="151"/>
        <v>0</v>
      </c>
      <c r="GG52" s="167">
        <f t="shared" si="152"/>
        <v>0</v>
      </c>
      <c r="GH52" s="167">
        <f t="shared" si="153"/>
        <v>0</v>
      </c>
      <c r="GI52" s="167">
        <f t="shared" si="154"/>
        <v>0</v>
      </c>
      <c r="GJ52" s="167">
        <f t="shared" si="155"/>
        <v>0</v>
      </c>
      <c r="GK52" s="167">
        <f t="shared" si="156"/>
        <v>0</v>
      </c>
      <c r="GL52" s="167">
        <f t="shared" si="157"/>
        <v>0</v>
      </c>
      <c r="GM52" s="167">
        <f t="shared" si="158"/>
        <v>0</v>
      </c>
      <c r="GO52" s="167" t="e">
        <f t="shared" ca="1" si="192"/>
        <v>#REF!</v>
      </c>
      <c r="GP52" s="167" t="e">
        <f t="shared" ca="1" si="192"/>
        <v>#REF!</v>
      </c>
      <c r="GQ52" s="167" t="e">
        <f t="shared" ca="1" si="192"/>
        <v>#REF!</v>
      </c>
      <c r="GR52" s="167" t="e">
        <f t="shared" ca="1" si="192"/>
        <v>#REF!</v>
      </c>
      <c r="GS52" s="167" t="e">
        <f t="shared" ca="1" si="192"/>
        <v>#REF!</v>
      </c>
      <c r="GT52" s="167" t="e">
        <f t="shared" ca="1" si="192"/>
        <v>#REF!</v>
      </c>
      <c r="GU52" s="167" t="e">
        <f t="shared" ca="1" si="192"/>
        <v>#REF!</v>
      </c>
      <c r="GV52" s="167" t="e">
        <f t="shared" ca="1" si="192"/>
        <v>#REF!</v>
      </c>
      <c r="GW52" s="167" t="e">
        <f t="shared" ca="1" si="192"/>
        <v>#REF!</v>
      </c>
      <c r="GX52" s="167" t="e">
        <f t="shared" ca="1" si="192"/>
        <v>#REF!</v>
      </c>
      <c r="GY52" s="167" t="e">
        <f t="shared" ca="1" si="192"/>
        <v>#REF!</v>
      </c>
      <c r="GZ52" s="167" t="e">
        <f t="shared" ca="1" si="192"/>
        <v>#REF!</v>
      </c>
      <c r="HA52" s="167" t="e">
        <f t="shared" ca="1" si="192"/>
        <v>#REF!</v>
      </c>
      <c r="HB52" s="167" t="e">
        <f t="shared" ca="1" si="192"/>
        <v>#REF!</v>
      </c>
      <c r="HC52" s="167" t="e">
        <f t="shared" ca="1" si="192"/>
        <v>#REF!</v>
      </c>
      <c r="HD52" s="167" t="e">
        <f t="shared" ca="1" si="192"/>
        <v>#REF!</v>
      </c>
      <c r="HF52" s="167" t="e">
        <f t="shared" ca="1" si="60"/>
        <v>#REF!</v>
      </c>
      <c r="HG52" s="167" t="e">
        <f t="shared" ca="1" si="61"/>
        <v>#REF!</v>
      </c>
      <c r="HH52" s="167" t="e">
        <f t="shared" ca="1" si="62"/>
        <v>#REF!</v>
      </c>
      <c r="HI52" s="167" t="e">
        <f t="shared" ca="1" si="63"/>
        <v>#REF!</v>
      </c>
      <c r="HJ52" s="167" t="e">
        <f t="shared" ca="1" si="64"/>
        <v>#REF!</v>
      </c>
      <c r="HK52" s="167" t="e">
        <f t="shared" ca="1" si="65"/>
        <v>#REF!</v>
      </c>
      <c r="HL52" s="167" t="e">
        <f t="shared" ca="1" si="66"/>
        <v>#REF!</v>
      </c>
      <c r="HM52" s="167" t="e">
        <f t="shared" ca="1" si="67"/>
        <v>#REF!</v>
      </c>
      <c r="HN52" s="167" t="e">
        <f t="shared" ca="1" si="68"/>
        <v>#REF!</v>
      </c>
      <c r="HO52" s="167" t="e">
        <f t="shared" ca="1" si="69"/>
        <v>#REF!</v>
      </c>
      <c r="HP52" s="167" t="e">
        <f t="shared" ca="1" si="70"/>
        <v>#REF!</v>
      </c>
      <c r="HQ52" s="167" t="e">
        <f t="shared" ca="1" si="71"/>
        <v>#REF!</v>
      </c>
      <c r="HR52" s="167" t="e">
        <f t="shared" ca="1" si="72"/>
        <v>#REF!</v>
      </c>
      <c r="HS52" s="167" t="e">
        <f t="shared" ca="1" si="73"/>
        <v>#REF!</v>
      </c>
      <c r="HT52" s="167" t="e">
        <f t="shared" ca="1" si="74"/>
        <v>#REF!</v>
      </c>
      <c r="HU52" s="167" t="e">
        <f t="shared" ca="1" si="75"/>
        <v>#REF!</v>
      </c>
      <c r="HW52" s="167" t="e">
        <f t="shared" ca="1" si="76"/>
        <v>#REF!</v>
      </c>
      <c r="HX52" s="167">
        <f t="shared" si="77"/>
        <v>0</v>
      </c>
      <c r="HY52" s="167" t="e">
        <f t="shared" ca="1" si="160"/>
        <v>#REF!</v>
      </c>
      <c r="HZ52" s="219" t="e">
        <f t="shared" ca="1" si="161"/>
        <v>#REF!</v>
      </c>
    </row>
    <row r="53" spans="1:234" s="48" customFormat="1">
      <c r="A53" s="3" t="s">
        <v>102</v>
      </c>
      <c r="B53" s="202" t="str">
        <f>INDEX('Ref1'!$E:$E,MATCH(A53,'Ref1'!$A:$A,0))</f>
        <v>Bromsgrove</v>
      </c>
      <c r="C53" s="42" t="str">
        <f>INDEX(Data1!B:B,MATCH(A53,Data1!A:A,0))</f>
        <v>SD</v>
      </c>
      <c r="D53" s="253" t="str">
        <f>INDEX(Data1!C:C,MATCH(A53,Data1!A:A,0))</f>
        <v>WM</v>
      </c>
      <c r="E53" s="200" t="str">
        <f>IF($C$6="No","No",IF(COUNTIF(Inputs!$K$359:$K$398,$A53)&gt;0,"Yes","No"))</f>
        <v>No</v>
      </c>
      <c r="F53" s="404"/>
      <c r="G53" s="62">
        <f>INDEX('4_RatesSplit'!K:K,MATCH($A53,'4_RatesSplit'!$A:$A,0))</f>
        <v>0</v>
      </c>
      <c r="H53" s="171">
        <f>INDEX('4_RatesSplit'!L:L,MATCH($A53,'4_RatesSplit'!$A:$A,0))</f>
        <v>0</v>
      </c>
      <c r="I53" s="167">
        <f>INDEX('4_RatesSplit'!M:M,MATCH($A53,'4_RatesSplit'!$A:$A,0))</f>
        <v>0</v>
      </c>
      <c r="J53" s="167">
        <f>INDEX('4_RatesSplit'!N:N,MATCH($A53,'4_RatesSplit'!$A:$A,0))</f>
        <v>0</v>
      </c>
      <c r="K53" s="167">
        <f>INDEX('4_RatesSplit'!O:O,MATCH($A53,'4_RatesSplit'!$A:$A,0))</f>
        <v>0</v>
      </c>
      <c r="L53" s="167">
        <f>INDEX('4_RatesSplit'!P:P,MATCH($A53,'4_RatesSplit'!$A:$A,0))</f>
        <v>0</v>
      </c>
      <c r="M53" s="167">
        <f>INDEX('4_RatesSplit'!Q:Q,MATCH($A53,'4_RatesSplit'!$A:$A,0))</f>
        <v>0</v>
      </c>
      <c r="N53" s="167">
        <f>INDEX('4_RatesSplit'!R:R,MATCH($A53,'4_RatesSplit'!$A:$A,0))</f>
        <v>0</v>
      </c>
      <c r="O53" s="167">
        <f>INDEX('4_RatesSplit'!S:S,MATCH($A53,'4_RatesSplit'!$A:$A,0))</f>
        <v>0</v>
      </c>
      <c r="P53" s="167">
        <f>INDEX('4_RatesSplit'!T:T,MATCH($A53,'4_RatesSplit'!$A:$A,0))</f>
        <v>0</v>
      </c>
      <c r="Q53" s="167">
        <f>INDEX('4_RatesSplit'!U:U,MATCH($A53,'4_RatesSplit'!$A:$A,0))</f>
        <v>0</v>
      </c>
      <c r="R53" s="167">
        <f>INDEX('4_RatesSplit'!V:V,MATCH($A53,'4_RatesSplit'!$A:$A,0))</f>
        <v>0</v>
      </c>
      <c r="S53" s="167">
        <f>INDEX('4_RatesSplit'!W:W,MATCH($A53,'4_RatesSplit'!$A:$A,0))</f>
        <v>0</v>
      </c>
      <c r="T53" s="167">
        <f>INDEX('4_RatesSplit'!X:X,MATCH($A53,'4_RatesSplit'!$A:$A,0))</f>
        <v>0</v>
      </c>
      <c r="U53" s="167">
        <f>INDEX('4_RatesSplit'!Y:Y,MATCH($A53,'4_RatesSplit'!$A:$A,0))</f>
        <v>0</v>
      </c>
      <c r="V53" s="167">
        <f>INDEX('4_RatesSplit'!Z:Z,MATCH($A53,'4_RatesSplit'!$A:$A,0))</f>
        <v>0</v>
      </c>
      <c r="W53" s="167">
        <f>INDEX('4_RatesSplit'!AA:AA,MATCH($A53,'4_RatesSplit'!$A:$A,0))</f>
        <v>0</v>
      </c>
      <c r="X53" s="18"/>
      <c r="Y53" s="168" t="e">
        <f ca="1">INDEX('4_RatesSplit'!AT:AT,MATCH($A53,'4_RatesSplit'!$A:$A,0))</f>
        <v>#REF!</v>
      </c>
      <c r="Z53" s="168" t="e">
        <f ca="1">INDEX('4_RatesSplit'!AU:AU,MATCH($A53,'4_RatesSplit'!$A:$A,0))</f>
        <v>#REF!</v>
      </c>
      <c r="AA53" s="168" t="e">
        <f ca="1">INDEX('4_RatesSplit'!AV:AV,MATCH($A53,'4_RatesSplit'!$A:$A,0))</f>
        <v>#REF!</v>
      </c>
      <c r="AB53" s="168" t="e">
        <f ca="1">INDEX('4_RatesSplit'!AW:AW,MATCH($A53,'4_RatesSplit'!$A:$A,0))</f>
        <v>#REF!</v>
      </c>
      <c r="AC53" s="168" t="e">
        <f ca="1">INDEX('4_RatesSplit'!AX:AX,MATCH($A53,'4_RatesSplit'!$A:$A,0))</f>
        <v>#REF!</v>
      </c>
      <c r="AD53" s="168" t="e">
        <f ca="1">INDEX('4_RatesSplit'!AY:AY,MATCH($A53,'4_RatesSplit'!$A:$A,0))</f>
        <v>#REF!</v>
      </c>
      <c r="AE53" s="168" t="e">
        <f ca="1">INDEX('4_RatesSplit'!AZ:AZ,MATCH($A53,'4_RatesSplit'!$A:$A,0))</f>
        <v>#REF!</v>
      </c>
      <c r="AF53" s="168" t="e">
        <f ca="1">INDEX('4_RatesSplit'!BA:BA,MATCH($A53,'4_RatesSplit'!$A:$A,0))</f>
        <v>#REF!</v>
      </c>
      <c r="AG53" s="168" t="e">
        <f ca="1">INDEX('4_RatesSplit'!BB:BB,MATCH($A53,'4_RatesSplit'!$A:$A,0))</f>
        <v>#REF!</v>
      </c>
      <c r="AH53" s="168" t="e">
        <f ca="1">INDEX('4_RatesSplit'!BC:BC,MATCH($A53,'4_RatesSplit'!$A:$A,0))</f>
        <v>#REF!</v>
      </c>
      <c r="AI53" s="168" t="e">
        <f ca="1">INDEX('4_RatesSplit'!BD:BD,MATCH($A53,'4_RatesSplit'!$A:$A,0))</f>
        <v>#REF!</v>
      </c>
      <c r="AJ53" s="168" t="e">
        <f ca="1">INDEX('4_RatesSplit'!BE:BE,MATCH($A53,'4_RatesSplit'!$A:$A,0))</f>
        <v>#REF!</v>
      </c>
      <c r="AK53" s="168" t="e">
        <f ca="1">INDEX('4_RatesSplit'!BF:BF,MATCH($A53,'4_RatesSplit'!$A:$A,0))</f>
        <v>#REF!</v>
      </c>
      <c r="AL53" s="168" t="e">
        <f ca="1">INDEX('4_RatesSplit'!BG:BG,MATCH($A53,'4_RatesSplit'!$A:$A,0))</f>
        <v>#REF!</v>
      </c>
      <c r="AM53" s="168" t="e">
        <f ca="1">INDEX('4_RatesSplit'!BH:BH,MATCH($A53,'4_RatesSplit'!$A:$A,0))</f>
        <v>#REF!</v>
      </c>
      <c r="AN53" s="198" t="e">
        <f ca="1">INDEX('4_RatesSplit'!BI:BI,MATCH($A53,'4_RatesSplit'!$A:$A,0))</f>
        <v>#REF!</v>
      </c>
      <c r="AO53" s="114"/>
      <c r="AP53" s="167" t="e">
        <f t="shared" ca="1" si="78"/>
        <v>#REF!</v>
      </c>
      <c r="AQ53" s="167" t="e">
        <f t="shared" ca="1" si="79"/>
        <v>#REF!</v>
      </c>
      <c r="AR53" s="167" t="e">
        <f t="shared" ca="1" si="80"/>
        <v>#REF!</v>
      </c>
      <c r="AS53" s="167" t="e">
        <f t="shared" ca="1" si="81"/>
        <v>#REF!</v>
      </c>
      <c r="AT53" s="167" t="e">
        <f t="shared" ca="1" si="82"/>
        <v>#REF!</v>
      </c>
      <c r="AU53" s="167" t="e">
        <f t="shared" ca="1" si="83"/>
        <v>#REF!</v>
      </c>
      <c r="AV53" s="167" t="e">
        <f t="shared" ca="1" si="84"/>
        <v>#REF!</v>
      </c>
      <c r="AW53" s="167" t="e">
        <f t="shared" ca="1" si="85"/>
        <v>#REF!</v>
      </c>
      <c r="AX53" s="167" t="e">
        <f t="shared" ca="1" si="86"/>
        <v>#REF!</v>
      </c>
      <c r="AY53" s="167" t="e">
        <f t="shared" ca="1" si="87"/>
        <v>#REF!</v>
      </c>
      <c r="AZ53" s="167" t="e">
        <f t="shared" ca="1" si="88"/>
        <v>#REF!</v>
      </c>
      <c r="BA53" s="167" t="e">
        <f t="shared" ca="1" si="89"/>
        <v>#REF!</v>
      </c>
      <c r="BB53" s="167" t="e">
        <f t="shared" ca="1" si="90"/>
        <v>#REF!</v>
      </c>
      <c r="BC53" s="167" t="e">
        <f t="shared" ca="1" si="91"/>
        <v>#REF!</v>
      </c>
      <c r="BD53" s="167" t="e">
        <f t="shared" ca="1" si="92"/>
        <v>#REF!</v>
      </c>
      <c r="BE53" s="167" t="e">
        <f t="shared" ca="1" si="93"/>
        <v>#REF!</v>
      </c>
      <c r="BF53" s="18"/>
      <c r="BG53" s="168">
        <f>INDEX('2_Needs'!$F:$F,MATCH($A53,'2_Needs'!$A:$A,0))</f>
        <v>1.3996611439104283E-4</v>
      </c>
      <c r="BH53" s="114"/>
      <c r="BI53" s="167">
        <f t="shared" ref="BI53:BX53" si="200">IF(BI$3="reset",$BG53*BI$6,BH53*(1+$C$4))</f>
        <v>0</v>
      </c>
      <c r="BJ53" s="167">
        <f t="shared" si="200"/>
        <v>0</v>
      </c>
      <c r="BK53" s="167">
        <f t="shared" si="200"/>
        <v>0</v>
      </c>
      <c r="BL53" s="167">
        <f t="shared" si="200"/>
        <v>0</v>
      </c>
      <c r="BM53" s="167">
        <f t="shared" si="200"/>
        <v>0</v>
      </c>
      <c r="BN53" s="167">
        <f t="shared" si="200"/>
        <v>0</v>
      </c>
      <c r="BO53" s="167">
        <f t="shared" si="200"/>
        <v>0</v>
      </c>
      <c r="BP53" s="167">
        <f t="shared" si="200"/>
        <v>0</v>
      </c>
      <c r="BQ53" s="167">
        <f t="shared" si="200"/>
        <v>0</v>
      </c>
      <c r="BR53" s="167">
        <f t="shared" si="200"/>
        <v>0</v>
      </c>
      <c r="BS53" s="167">
        <f t="shared" si="200"/>
        <v>0</v>
      </c>
      <c r="BT53" s="167">
        <f t="shared" si="200"/>
        <v>0</v>
      </c>
      <c r="BU53" s="167">
        <f t="shared" si="200"/>
        <v>0</v>
      </c>
      <c r="BV53" s="167">
        <f t="shared" si="200"/>
        <v>0</v>
      </c>
      <c r="BW53" s="167">
        <f t="shared" si="200"/>
        <v>0</v>
      </c>
      <c r="BX53" s="167">
        <f t="shared" si="200"/>
        <v>0</v>
      </c>
      <c r="BZ53" s="167" t="e">
        <f t="shared" ca="1" si="7"/>
        <v>#REF!</v>
      </c>
      <c r="CA53" s="167" t="e">
        <f t="shared" ca="1" si="8"/>
        <v>#REF!</v>
      </c>
      <c r="CB53" s="167" t="e">
        <f t="shared" ca="1" si="9"/>
        <v>#REF!</v>
      </c>
      <c r="CC53" s="167" t="e">
        <f t="shared" ca="1" si="10"/>
        <v>#REF!</v>
      </c>
      <c r="CD53" s="167" t="e">
        <f t="shared" ca="1" si="11"/>
        <v>#REF!</v>
      </c>
      <c r="CE53" s="167" t="e">
        <f t="shared" ca="1" si="12"/>
        <v>#REF!</v>
      </c>
      <c r="CF53" s="167" t="e">
        <f t="shared" ca="1" si="13"/>
        <v>#REF!</v>
      </c>
      <c r="CG53" s="167" t="e">
        <f t="shared" ca="1" si="14"/>
        <v>#REF!</v>
      </c>
      <c r="CH53" s="167" t="e">
        <f t="shared" ca="1" si="15"/>
        <v>#REF!</v>
      </c>
      <c r="CI53" s="167" t="e">
        <f t="shared" ca="1" si="16"/>
        <v>#REF!</v>
      </c>
      <c r="CJ53" s="167" t="e">
        <f t="shared" ca="1" si="17"/>
        <v>#REF!</v>
      </c>
      <c r="CK53" s="167" t="e">
        <f t="shared" ca="1" si="18"/>
        <v>#REF!</v>
      </c>
      <c r="CL53" s="167" t="e">
        <f t="shared" ca="1" si="19"/>
        <v>#REF!</v>
      </c>
      <c r="CM53" s="167" t="e">
        <f t="shared" ca="1" si="20"/>
        <v>#REF!</v>
      </c>
      <c r="CN53" s="167" t="e">
        <f t="shared" ca="1" si="21"/>
        <v>#REF!</v>
      </c>
      <c r="CO53" s="167" t="e">
        <f t="shared" ca="1" si="22"/>
        <v>#REF!</v>
      </c>
      <c r="CQ53" s="167" t="e">
        <f t="shared" ca="1" si="23"/>
        <v>#REF!</v>
      </c>
      <c r="CR53" s="167" t="e">
        <f t="shared" ca="1" si="24"/>
        <v>#REF!</v>
      </c>
      <c r="CS53" s="167" t="e">
        <f t="shared" ca="1" si="25"/>
        <v>#REF!</v>
      </c>
      <c r="CT53" s="167" t="e">
        <f t="shared" ca="1" si="26"/>
        <v>#REF!</v>
      </c>
      <c r="CU53" s="167" t="e">
        <f t="shared" ca="1" si="27"/>
        <v>#REF!</v>
      </c>
      <c r="CV53" s="167" t="e">
        <f t="shared" ca="1" si="28"/>
        <v>#REF!</v>
      </c>
      <c r="CW53" s="167" t="e">
        <f t="shared" ca="1" si="29"/>
        <v>#REF!</v>
      </c>
      <c r="CX53" s="167" t="e">
        <f t="shared" ca="1" si="30"/>
        <v>#REF!</v>
      </c>
      <c r="CY53" s="167" t="e">
        <f t="shared" ca="1" si="31"/>
        <v>#REF!</v>
      </c>
      <c r="CZ53" s="167" t="e">
        <f t="shared" ca="1" si="32"/>
        <v>#REF!</v>
      </c>
      <c r="DA53" s="167" t="e">
        <f t="shared" ca="1" si="33"/>
        <v>#REF!</v>
      </c>
      <c r="DB53" s="167" t="e">
        <f t="shared" ca="1" si="34"/>
        <v>#REF!</v>
      </c>
      <c r="DC53" s="167" t="e">
        <f t="shared" ca="1" si="35"/>
        <v>#REF!</v>
      </c>
      <c r="DD53" s="167" t="e">
        <f t="shared" ca="1" si="36"/>
        <v>#REF!</v>
      </c>
      <c r="DE53" s="167" t="e">
        <f t="shared" ca="1" si="37"/>
        <v>#REF!</v>
      </c>
      <c r="DF53" s="167" t="e">
        <f t="shared" ca="1" si="38"/>
        <v>#REF!</v>
      </c>
      <c r="DH53" s="167">
        <f t="shared" si="39"/>
        <v>0</v>
      </c>
      <c r="DI53" s="167">
        <f t="shared" si="40"/>
        <v>0</v>
      </c>
      <c r="DJ53" s="167">
        <f t="shared" si="41"/>
        <v>0</v>
      </c>
      <c r="DK53" s="167">
        <f t="shared" si="42"/>
        <v>0</v>
      </c>
      <c r="DL53" s="167">
        <f t="shared" si="43"/>
        <v>0</v>
      </c>
      <c r="DM53" s="167">
        <f t="shared" si="44"/>
        <v>0</v>
      </c>
      <c r="DN53" s="167">
        <f t="shared" si="45"/>
        <v>0</v>
      </c>
      <c r="DO53" s="167">
        <f t="shared" si="46"/>
        <v>0</v>
      </c>
      <c r="DP53" s="167">
        <f t="shared" si="47"/>
        <v>0</v>
      </c>
      <c r="DQ53" s="167">
        <f t="shared" si="48"/>
        <v>0</v>
      </c>
      <c r="DR53" s="167">
        <f t="shared" si="49"/>
        <v>0</v>
      </c>
      <c r="DS53" s="167">
        <f t="shared" si="50"/>
        <v>0</v>
      </c>
      <c r="DT53" s="167">
        <f t="shared" si="51"/>
        <v>0</v>
      </c>
      <c r="DU53" s="167">
        <f t="shared" si="52"/>
        <v>0</v>
      </c>
      <c r="DV53" s="167">
        <f t="shared" si="53"/>
        <v>0</v>
      </c>
      <c r="DW53" s="167">
        <f t="shared" si="54"/>
        <v>0</v>
      </c>
      <c r="DY53" s="167" t="e">
        <f t="shared" ca="1" si="95"/>
        <v>#REF!</v>
      </c>
      <c r="DZ53" s="167" t="e">
        <f t="shared" ca="1" si="96"/>
        <v>#REF!</v>
      </c>
      <c r="EA53" s="167" t="e">
        <f t="shared" ca="1" si="97"/>
        <v>#REF!</v>
      </c>
      <c r="EB53" s="167" t="e">
        <f t="shared" ca="1" si="98"/>
        <v>#REF!</v>
      </c>
      <c r="EC53" s="167" t="e">
        <f t="shared" ca="1" si="99"/>
        <v>#REF!</v>
      </c>
      <c r="ED53" s="167" t="e">
        <f t="shared" ca="1" si="100"/>
        <v>#REF!</v>
      </c>
      <c r="EE53" s="167" t="e">
        <f t="shared" ca="1" si="101"/>
        <v>#REF!</v>
      </c>
      <c r="EF53" s="167" t="e">
        <f t="shared" ca="1" si="102"/>
        <v>#REF!</v>
      </c>
      <c r="EG53" s="167" t="e">
        <f t="shared" ca="1" si="103"/>
        <v>#REF!</v>
      </c>
      <c r="EH53" s="167" t="e">
        <f t="shared" ca="1" si="104"/>
        <v>#REF!</v>
      </c>
      <c r="EI53" s="167" t="e">
        <f t="shared" ca="1" si="105"/>
        <v>#REF!</v>
      </c>
      <c r="EJ53" s="167" t="e">
        <f t="shared" ca="1" si="106"/>
        <v>#REF!</v>
      </c>
      <c r="EK53" s="167" t="e">
        <f t="shared" ca="1" si="107"/>
        <v>#REF!</v>
      </c>
      <c r="EL53" s="167" t="e">
        <f t="shared" ca="1" si="108"/>
        <v>#REF!</v>
      </c>
      <c r="EM53" s="167" t="e">
        <f t="shared" ca="1" si="109"/>
        <v>#REF!</v>
      </c>
      <c r="EN53" s="167" t="e">
        <f t="shared" ca="1" si="110"/>
        <v>#REF!</v>
      </c>
      <c r="EP53" s="167">
        <f t="shared" si="111"/>
        <v>0</v>
      </c>
      <c r="EQ53" s="167">
        <f t="shared" si="112"/>
        <v>0</v>
      </c>
      <c r="ER53" s="167">
        <f t="shared" si="113"/>
        <v>0</v>
      </c>
      <c r="ES53" s="167">
        <f t="shared" si="114"/>
        <v>0</v>
      </c>
      <c r="ET53" s="167">
        <f t="shared" si="115"/>
        <v>0</v>
      </c>
      <c r="EU53" s="167">
        <f t="shared" si="116"/>
        <v>0</v>
      </c>
      <c r="EV53" s="167">
        <f t="shared" si="117"/>
        <v>0</v>
      </c>
      <c r="EW53" s="167">
        <f t="shared" si="118"/>
        <v>0</v>
      </c>
      <c r="EX53" s="167">
        <f t="shared" si="119"/>
        <v>0</v>
      </c>
      <c r="EY53" s="167">
        <f t="shared" si="120"/>
        <v>0</v>
      </c>
      <c r="EZ53" s="167">
        <f t="shared" si="121"/>
        <v>0</v>
      </c>
      <c r="FA53" s="167">
        <f t="shared" si="122"/>
        <v>0</v>
      </c>
      <c r="FB53" s="167">
        <f t="shared" si="123"/>
        <v>0</v>
      </c>
      <c r="FC53" s="167">
        <f t="shared" si="124"/>
        <v>0</v>
      </c>
      <c r="FD53" s="167">
        <f t="shared" si="125"/>
        <v>0</v>
      </c>
      <c r="FE53" s="167">
        <f t="shared" si="126"/>
        <v>0</v>
      </c>
      <c r="FG53" s="167">
        <f t="shared" si="127"/>
        <v>0</v>
      </c>
      <c r="FH53" s="167">
        <f t="shared" si="128"/>
        <v>0</v>
      </c>
      <c r="FI53" s="167">
        <f t="shared" si="129"/>
        <v>0</v>
      </c>
      <c r="FJ53" s="167">
        <f t="shared" si="130"/>
        <v>0</v>
      </c>
      <c r="FK53" s="167">
        <f t="shared" si="131"/>
        <v>0</v>
      </c>
      <c r="FL53" s="167">
        <f t="shared" si="132"/>
        <v>0</v>
      </c>
      <c r="FM53" s="167">
        <f t="shared" si="133"/>
        <v>0</v>
      </c>
      <c r="FN53" s="167">
        <f t="shared" si="134"/>
        <v>0</v>
      </c>
      <c r="FO53" s="167">
        <f t="shared" si="135"/>
        <v>0</v>
      </c>
      <c r="FP53" s="167">
        <f t="shared" si="136"/>
        <v>0</v>
      </c>
      <c r="FQ53" s="167">
        <f t="shared" si="137"/>
        <v>0</v>
      </c>
      <c r="FR53" s="167">
        <f t="shared" si="138"/>
        <v>0</v>
      </c>
      <c r="FS53" s="167">
        <f t="shared" si="139"/>
        <v>0</v>
      </c>
      <c r="FT53" s="167">
        <f t="shared" si="140"/>
        <v>0</v>
      </c>
      <c r="FU53" s="167">
        <f t="shared" si="141"/>
        <v>0</v>
      </c>
      <c r="FV53" s="167">
        <f t="shared" si="142"/>
        <v>0</v>
      </c>
      <c r="FX53" s="167">
        <f t="shared" si="143"/>
        <v>0</v>
      </c>
      <c r="FY53" s="167">
        <f t="shared" si="144"/>
        <v>0</v>
      </c>
      <c r="FZ53" s="167">
        <f t="shared" si="145"/>
        <v>0</v>
      </c>
      <c r="GA53" s="167">
        <f t="shared" si="146"/>
        <v>0</v>
      </c>
      <c r="GB53" s="167">
        <f t="shared" si="147"/>
        <v>0</v>
      </c>
      <c r="GC53" s="167">
        <f t="shared" si="148"/>
        <v>0</v>
      </c>
      <c r="GD53" s="167">
        <f t="shared" si="149"/>
        <v>0</v>
      </c>
      <c r="GE53" s="167">
        <f t="shared" si="150"/>
        <v>0</v>
      </c>
      <c r="GF53" s="167">
        <f t="shared" si="151"/>
        <v>0</v>
      </c>
      <c r="GG53" s="167">
        <f t="shared" si="152"/>
        <v>0</v>
      </c>
      <c r="GH53" s="167">
        <f t="shared" si="153"/>
        <v>0</v>
      </c>
      <c r="GI53" s="167">
        <f t="shared" si="154"/>
        <v>0</v>
      </c>
      <c r="GJ53" s="167">
        <f t="shared" si="155"/>
        <v>0</v>
      </c>
      <c r="GK53" s="167">
        <f t="shared" si="156"/>
        <v>0</v>
      </c>
      <c r="GL53" s="167">
        <f t="shared" si="157"/>
        <v>0</v>
      </c>
      <c r="GM53" s="167">
        <f t="shared" si="158"/>
        <v>0</v>
      </c>
      <c r="GO53" s="167" t="e">
        <f t="shared" ca="1" si="192"/>
        <v>#REF!</v>
      </c>
      <c r="GP53" s="167" t="e">
        <f t="shared" ca="1" si="192"/>
        <v>#REF!</v>
      </c>
      <c r="GQ53" s="167" t="e">
        <f t="shared" ca="1" si="192"/>
        <v>#REF!</v>
      </c>
      <c r="GR53" s="167" t="e">
        <f t="shared" ca="1" si="192"/>
        <v>#REF!</v>
      </c>
      <c r="GS53" s="167" t="e">
        <f t="shared" ca="1" si="192"/>
        <v>#REF!</v>
      </c>
      <c r="GT53" s="167" t="e">
        <f t="shared" ca="1" si="192"/>
        <v>#REF!</v>
      </c>
      <c r="GU53" s="167" t="e">
        <f t="shared" ca="1" si="192"/>
        <v>#REF!</v>
      </c>
      <c r="GV53" s="167" t="e">
        <f t="shared" ca="1" si="192"/>
        <v>#REF!</v>
      </c>
      <c r="GW53" s="167" t="e">
        <f t="shared" ca="1" si="192"/>
        <v>#REF!</v>
      </c>
      <c r="GX53" s="167" t="e">
        <f t="shared" ca="1" si="192"/>
        <v>#REF!</v>
      </c>
      <c r="GY53" s="167" t="e">
        <f t="shared" ca="1" si="192"/>
        <v>#REF!</v>
      </c>
      <c r="GZ53" s="167" t="e">
        <f t="shared" ca="1" si="192"/>
        <v>#REF!</v>
      </c>
      <c r="HA53" s="167" t="e">
        <f t="shared" ca="1" si="192"/>
        <v>#REF!</v>
      </c>
      <c r="HB53" s="167" t="e">
        <f t="shared" ca="1" si="192"/>
        <v>#REF!</v>
      </c>
      <c r="HC53" s="167" t="e">
        <f t="shared" ca="1" si="192"/>
        <v>#REF!</v>
      </c>
      <c r="HD53" s="167" t="e">
        <f t="shared" ca="1" si="192"/>
        <v>#REF!</v>
      </c>
      <c r="HF53" s="167" t="e">
        <f t="shared" ca="1" si="60"/>
        <v>#REF!</v>
      </c>
      <c r="HG53" s="167" t="e">
        <f t="shared" ca="1" si="61"/>
        <v>#REF!</v>
      </c>
      <c r="HH53" s="167" t="e">
        <f t="shared" ca="1" si="62"/>
        <v>#REF!</v>
      </c>
      <c r="HI53" s="167" t="e">
        <f t="shared" ca="1" si="63"/>
        <v>#REF!</v>
      </c>
      <c r="HJ53" s="167" t="e">
        <f t="shared" ca="1" si="64"/>
        <v>#REF!</v>
      </c>
      <c r="HK53" s="167" t="e">
        <f t="shared" ca="1" si="65"/>
        <v>#REF!</v>
      </c>
      <c r="HL53" s="167" t="e">
        <f t="shared" ca="1" si="66"/>
        <v>#REF!</v>
      </c>
      <c r="HM53" s="167" t="e">
        <f t="shared" ca="1" si="67"/>
        <v>#REF!</v>
      </c>
      <c r="HN53" s="167" t="e">
        <f t="shared" ca="1" si="68"/>
        <v>#REF!</v>
      </c>
      <c r="HO53" s="167" t="e">
        <f t="shared" ca="1" si="69"/>
        <v>#REF!</v>
      </c>
      <c r="HP53" s="167" t="e">
        <f t="shared" ca="1" si="70"/>
        <v>#REF!</v>
      </c>
      <c r="HQ53" s="167" t="e">
        <f t="shared" ca="1" si="71"/>
        <v>#REF!</v>
      </c>
      <c r="HR53" s="167" t="e">
        <f t="shared" ca="1" si="72"/>
        <v>#REF!</v>
      </c>
      <c r="HS53" s="167" t="e">
        <f t="shared" ca="1" si="73"/>
        <v>#REF!</v>
      </c>
      <c r="HT53" s="167" t="e">
        <f t="shared" ca="1" si="74"/>
        <v>#REF!</v>
      </c>
      <c r="HU53" s="167" t="e">
        <f t="shared" ca="1" si="75"/>
        <v>#REF!</v>
      </c>
      <c r="HW53" s="167" t="e">
        <f t="shared" ca="1" si="76"/>
        <v>#REF!</v>
      </c>
      <c r="HX53" s="167">
        <f t="shared" si="77"/>
        <v>0</v>
      </c>
      <c r="HY53" s="167" t="e">
        <f t="shared" ca="1" si="160"/>
        <v>#REF!</v>
      </c>
      <c r="HZ53" s="219" t="e">
        <f t="shared" ca="1" si="161"/>
        <v>#REF!</v>
      </c>
    </row>
    <row r="54" spans="1:234" s="48" customFormat="1">
      <c r="A54" s="3" t="s">
        <v>104</v>
      </c>
      <c r="B54" s="202" t="str">
        <f>INDEX('Ref1'!$E:$E,MATCH(A54,'Ref1'!$A:$A,0))</f>
        <v>Broxbourne</v>
      </c>
      <c r="C54" s="42" t="str">
        <f>INDEX(Data1!B:B,MATCH(A54,Data1!A:A,0))</f>
        <v>SD</v>
      </c>
      <c r="D54" s="253" t="str">
        <f>INDEX(Data1!C:C,MATCH(A54,Data1!A:A,0))</f>
        <v>E</v>
      </c>
      <c r="E54" s="200" t="str">
        <f>IF($C$6="No","No",IF(COUNTIF(Inputs!$K$359:$K$398,$A54)&gt;0,"Yes","No"))</f>
        <v>No</v>
      </c>
      <c r="F54" s="404"/>
      <c r="G54" s="62">
        <f>INDEX('4_RatesSplit'!K:K,MATCH($A54,'4_RatesSplit'!$A:$A,0))</f>
        <v>0</v>
      </c>
      <c r="H54" s="171">
        <f>INDEX('4_RatesSplit'!L:L,MATCH($A54,'4_RatesSplit'!$A:$A,0))</f>
        <v>0</v>
      </c>
      <c r="I54" s="167">
        <f>INDEX('4_RatesSplit'!M:M,MATCH($A54,'4_RatesSplit'!$A:$A,0))</f>
        <v>0</v>
      </c>
      <c r="J54" s="167">
        <f>INDEX('4_RatesSplit'!N:N,MATCH($A54,'4_RatesSplit'!$A:$A,0))</f>
        <v>0</v>
      </c>
      <c r="K54" s="167">
        <f>INDEX('4_RatesSplit'!O:O,MATCH($A54,'4_RatesSplit'!$A:$A,0))</f>
        <v>0</v>
      </c>
      <c r="L54" s="167">
        <f>INDEX('4_RatesSplit'!P:P,MATCH($A54,'4_RatesSplit'!$A:$A,0))</f>
        <v>0</v>
      </c>
      <c r="M54" s="167">
        <f>INDEX('4_RatesSplit'!Q:Q,MATCH($A54,'4_RatesSplit'!$A:$A,0))</f>
        <v>0</v>
      </c>
      <c r="N54" s="167">
        <f>INDEX('4_RatesSplit'!R:R,MATCH($A54,'4_RatesSplit'!$A:$A,0))</f>
        <v>0</v>
      </c>
      <c r="O54" s="167">
        <f>INDEX('4_RatesSplit'!S:S,MATCH($A54,'4_RatesSplit'!$A:$A,0))</f>
        <v>0</v>
      </c>
      <c r="P54" s="167">
        <f>INDEX('4_RatesSplit'!T:T,MATCH($A54,'4_RatesSplit'!$A:$A,0))</f>
        <v>0</v>
      </c>
      <c r="Q54" s="167">
        <f>INDEX('4_RatesSplit'!U:U,MATCH($A54,'4_RatesSplit'!$A:$A,0))</f>
        <v>0</v>
      </c>
      <c r="R54" s="167">
        <f>INDEX('4_RatesSplit'!V:V,MATCH($A54,'4_RatesSplit'!$A:$A,0))</f>
        <v>0</v>
      </c>
      <c r="S54" s="167">
        <f>INDEX('4_RatesSplit'!W:W,MATCH($A54,'4_RatesSplit'!$A:$A,0))</f>
        <v>0</v>
      </c>
      <c r="T54" s="167">
        <f>INDEX('4_RatesSplit'!X:X,MATCH($A54,'4_RatesSplit'!$A:$A,0))</f>
        <v>0</v>
      </c>
      <c r="U54" s="167">
        <f>INDEX('4_RatesSplit'!Y:Y,MATCH($A54,'4_RatesSplit'!$A:$A,0))</f>
        <v>0</v>
      </c>
      <c r="V54" s="167">
        <f>INDEX('4_RatesSplit'!Z:Z,MATCH($A54,'4_RatesSplit'!$A:$A,0))</f>
        <v>0</v>
      </c>
      <c r="W54" s="167">
        <f>INDEX('4_RatesSplit'!AA:AA,MATCH($A54,'4_RatesSplit'!$A:$A,0))</f>
        <v>0</v>
      </c>
      <c r="X54" s="18"/>
      <c r="Y54" s="168" t="e">
        <f ca="1">INDEX('4_RatesSplit'!AT:AT,MATCH($A54,'4_RatesSplit'!$A:$A,0))</f>
        <v>#REF!</v>
      </c>
      <c r="Z54" s="168" t="e">
        <f ca="1">INDEX('4_RatesSplit'!AU:AU,MATCH($A54,'4_RatesSplit'!$A:$A,0))</f>
        <v>#REF!</v>
      </c>
      <c r="AA54" s="168" t="e">
        <f ca="1">INDEX('4_RatesSplit'!AV:AV,MATCH($A54,'4_RatesSplit'!$A:$A,0))</f>
        <v>#REF!</v>
      </c>
      <c r="AB54" s="168" t="e">
        <f ca="1">INDEX('4_RatesSplit'!AW:AW,MATCH($A54,'4_RatesSplit'!$A:$A,0))</f>
        <v>#REF!</v>
      </c>
      <c r="AC54" s="168" t="e">
        <f ca="1">INDEX('4_RatesSplit'!AX:AX,MATCH($A54,'4_RatesSplit'!$A:$A,0))</f>
        <v>#REF!</v>
      </c>
      <c r="AD54" s="168" t="e">
        <f ca="1">INDEX('4_RatesSplit'!AY:AY,MATCH($A54,'4_RatesSplit'!$A:$A,0))</f>
        <v>#REF!</v>
      </c>
      <c r="AE54" s="168" t="e">
        <f ca="1">INDEX('4_RatesSplit'!AZ:AZ,MATCH($A54,'4_RatesSplit'!$A:$A,0))</f>
        <v>#REF!</v>
      </c>
      <c r="AF54" s="168" t="e">
        <f ca="1">INDEX('4_RatesSplit'!BA:BA,MATCH($A54,'4_RatesSplit'!$A:$A,0))</f>
        <v>#REF!</v>
      </c>
      <c r="AG54" s="168" t="e">
        <f ca="1">INDEX('4_RatesSplit'!BB:BB,MATCH($A54,'4_RatesSplit'!$A:$A,0))</f>
        <v>#REF!</v>
      </c>
      <c r="AH54" s="168" t="e">
        <f ca="1">INDEX('4_RatesSplit'!BC:BC,MATCH($A54,'4_RatesSplit'!$A:$A,0))</f>
        <v>#REF!</v>
      </c>
      <c r="AI54" s="168" t="e">
        <f ca="1">INDEX('4_RatesSplit'!BD:BD,MATCH($A54,'4_RatesSplit'!$A:$A,0))</f>
        <v>#REF!</v>
      </c>
      <c r="AJ54" s="168" t="e">
        <f ca="1">INDEX('4_RatesSplit'!BE:BE,MATCH($A54,'4_RatesSplit'!$A:$A,0))</f>
        <v>#REF!</v>
      </c>
      <c r="AK54" s="168" t="e">
        <f ca="1">INDEX('4_RatesSplit'!BF:BF,MATCH($A54,'4_RatesSplit'!$A:$A,0))</f>
        <v>#REF!</v>
      </c>
      <c r="AL54" s="168" t="e">
        <f ca="1">INDEX('4_RatesSplit'!BG:BG,MATCH($A54,'4_RatesSplit'!$A:$A,0))</f>
        <v>#REF!</v>
      </c>
      <c r="AM54" s="168" t="e">
        <f ca="1">INDEX('4_RatesSplit'!BH:BH,MATCH($A54,'4_RatesSplit'!$A:$A,0))</f>
        <v>#REF!</v>
      </c>
      <c r="AN54" s="198" t="e">
        <f ca="1">INDEX('4_RatesSplit'!BI:BI,MATCH($A54,'4_RatesSplit'!$A:$A,0))</f>
        <v>#REF!</v>
      </c>
      <c r="AO54" s="114"/>
      <c r="AP54" s="167" t="e">
        <f t="shared" ca="1" si="78"/>
        <v>#REF!</v>
      </c>
      <c r="AQ54" s="167" t="e">
        <f t="shared" ca="1" si="79"/>
        <v>#REF!</v>
      </c>
      <c r="AR54" s="167" t="e">
        <f t="shared" ca="1" si="80"/>
        <v>#REF!</v>
      </c>
      <c r="AS54" s="167" t="e">
        <f t="shared" ca="1" si="81"/>
        <v>#REF!</v>
      </c>
      <c r="AT54" s="167" t="e">
        <f t="shared" ca="1" si="82"/>
        <v>#REF!</v>
      </c>
      <c r="AU54" s="167" t="e">
        <f t="shared" ca="1" si="83"/>
        <v>#REF!</v>
      </c>
      <c r="AV54" s="167" t="e">
        <f t="shared" ca="1" si="84"/>
        <v>#REF!</v>
      </c>
      <c r="AW54" s="167" t="e">
        <f t="shared" ca="1" si="85"/>
        <v>#REF!</v>
      </c>
      <c r="AX54" s="167" t="e">
        <f t="shared" ca="1" si="86"/>
        <v>#REF!</v>
      </c>
      <c r="AY54" s="167" t="e">
        <f t="shared" ca="1" si="87"/>
        <v>#REF!</v>
      </c>
      <c r="AZ54" s="167" t="e">
        <f t="shared" ca="1" si="88"/>
        <v>#REF!</v>
      </c>
      <c r="BA54" s="167" t="e">
        <f t="shared" ca="1" si="89"/>
        <v>#REF!</v>
      </c>
      <c r="BB54" s="167" t="e">
        <f t="shared" ca="1" si="90"/>
        <v>#REF!</v>
      </c>
      <c r="BC54" s="167" t="e">
        <f t="shared" ca="1" si="91"/>
        <v>#REF!</v>
      </c>
      <c r="BD54" s="167" t="e">
        <f t="shared" ca="1" si="92"/>
        <v>#REF!</v>
      </c>
      <c r="BE54" s="167" t="e">
        <f t="shared" ca="1" si="93"/>
        <v>#REF!</v>
      </c>
      <c r="BF54" s="18"/>
      <c r="BG54" s="168">
        <f>INDEX('2_Needs'!$F:$F,MATCH($A54,'2_Needs'!$A:$A,0))</f>
        <v>1.8869671781049829E-4</v>
      </c>
      <c r="BH54" s="114"/>
      <c r="BI54" s="167">
        <f t="shared" ref="BI54:BX54" si="201">IF(BI$3="reset",$BG54*BI$6,BH54*(1+$C$4))</f>
        <v>0</v>
      </c>
      <c r="BJ54" s="167">
        <f t="shared" si="201"/>
        <v>0</v>
      </c>
      <c r="BK54" s="167">
        <f t="shared" si="201"/>
        <v>0</v>
      </c>
      <c r="BL54" s="167">
        <f t="shared" si="201"/>
        <v>0</v>
      </c>
      <c r="BM54" s="167">
        <f t="shared" si="201"/>
        <v>0</v>
      </c>
      <c r="BN54" s="167">
        <f t="shared" si="201"/>
        <v>0</v>
      </c>
      <c r="BO54" s="167">
        <f t="shared" si="201"/>
        <v>0</v>
      </c>
      <c r="BP54" s="167">
        <f t="shared" si="201"/>
        <v>0</v>
      </c>
      <c r="BQ54" s="167">
        <f t="shared" si="201"/>
        <v>0</v>
      </c>
      <c r="BR54" s="167">
        <f t="shared" si="201"/>
        <v>0</v>
      </c>
      <c r="BS54" s="167">
        <f t="shared" si="201"/>
        <v>0</v>
      </c>
      <c r="BT54" s="167">
        <f t="shared" si="201"/>
        <v>0</v>
      </c>
      <c r="BU54" s="167">
        <f t="shared" si="201"/>
        <v>0</v>
      </c>
      <c r="BV54" s="167">
        <f t="shared" si="201"/>
        <v>0</v>
      </c>
      <c r="BW54" s="167">
        <f t="shared" si="201"/>
        <v>0</v>
      </c>
      <c r="BX54" s="167">
        <f t="shared" si="201"/>
        <v>0</v>
      </c>
      <c r="BZ54" s="167" t="e">
        <f t="shared" ca="1" si="7"/>
        <v>#REF!</v>
      </c>
      <c r="CA54" s="167" t="e">
        <f t="shared" ca="1" si="8"/>
        <v>#REF!</v>
      </c>
      <c r="CB54" s="167" t="e">
        <f t="shared" ca="1" si="9"/>
        <v>#REF!</v>
      </c>
      <c r="CC54" s="167" t="e">
        <f t="shared" ca="1" si="10"/>
        <v>#REF!</v>
      </c>
      <c r="CD54" s="167" t="e">
        <f t="shared" ca="1" si="11"/>
        <v>#REF!</v>
      </c>
      <c r="CE54" s="167" t="e">
        <f t="shared" ca="1" si="12"/>
        <v>#REF!</v>
      </c>
      <c r="CF54" s="167" t="e">
        <f t="shared" ca="1" si="13"/>
        <v>#REF!</v>
      </c>
      <c r="CG54" s="167" t="e">
        <f t="shared" ca="1" si="14"/>
        <v>#REF!</v>
      </c>
      <c r="CH54" s="167" t="e">
        <f t="shared" ca="1" si="15"/>
        <v>#REF!</v>
      </c>
      <c r="CI54" s="167" t="e">
        <f t="shared" ca="1" si="16"/>
        <v>#REF!</v>
      </c>
      <c r="CJ54" s="167" t="e">
        <f t="shared" ca="1" si="17"/>
        <v>#REF!</v>
      </c>
      <c r="CK54" s="167" t="e">
        <f t="shared" ca="1" si="18"/>
        <v>#REF!</v>
      </c>
      <c r="CL54" s="167" t="e">
        <f t="shared" ca="1" si="19"/>
        <v>#REF!</v>
      </c>
      <c r="CM54" s="167" t="e">
        <f t="shared" ca="1" si="20"/>
        <v>#REF!</v>
      </c>
      <c r="CN54" s="167" t="e">
        <f t="shared" ca="1" si="21"/>
        <v>#REF!</v>
      </c>
      <c r="CO54" s="167" t="e">
        <f t="shared" ca="1" si="22"/>
        <v>#REF!</v>
      </c>
      <c r="CQ54" s="167" t="e">
        <f t="shared" ca="1" si="23"/>
        <v>#REF!</v>
      </c>
      <c r="CR54" s="167" t="e">
        <f t="shared" ca="1" si="24"/>
        <v>#REF!</v>
      </c>
      <c r="CS54" s="167" t="e">
        <f t="shared" ca="1" si="25"/>
        <v>#REF!</v>
      </c>
      <c r="CT54" s="167" t="e">
        <f t="shared" ca="1" si="26"/>
        <v>#REF!</v>
      </c>
      <c r="CU54" s="167" t="e">
        <f t="shared" ca="1" si="27"/>
        <v>#REF!</v>
      </c>
      <c r="CV54" s="167" t="e">
        <f t="shared" ca="1" si="28"/>
        <v>#REF!</v>
      </c>
      <c r="CW54" s="167" t="e">
        <f t="shared" ca="1" si="29"/>
        <v>#REF!</v>
      </c>
      <c r="CX54" s="167" t="e">
        <f t="shared" ca="1" si="30"/>
        <v>#REF!</v>
      </c>
      <c r="CY54" s="167" t="e">
        <f t="shared" ca="1" si="31"/>
        <v>#REF!</v>
      </c>
      <c r="CZ54" s="167" t="e">
        <f t="shared" ca="1" si="32"/>
        <v>#REF!</v>
      </c>
      <c r="DA54" s="167" t="e">
        <f t="shared" ca="1" si="33"/>
        <v>#REF!</v>
      </c>
      <c r="DB54" s="167" t="e">
        <f t="shared" ca="1" si="34"/>
        <v>#REF!</v>
      </c>
      <c r="DC54" s="167" t="e">
        <f t="shared" ca="1" si="35"/>
        <v>#REF!</v>
      </c>
      <c r="DD54" s="167" t="e">
        <f t="shared" ca="1" si="36"/>
        <v>#REF!</v>
      </c>
      <c r="DE54" s="167" t="e">
        <f t="shared" ca="1" si="37"/>
        <v>#REF!</v>
      </c>
      <c r="DF54" s="167" t="e">
        <f t="shared" ca="1" si="38"/>
        <v>#REF!</v>
      </c>
      <c r="DH54" s="167">
        <f t="shared" si="39"/>
        <v>0</v>
      </c>
      <c r="DI54" s="167">
        <f t="shared" si="40"/>
        <v>0</v>
      </c>
      <c r="DJ54" s="167">
        <f t="shared" si="41"/>
        <v>0</v>
      </c>
      <c r="DK54" s="167">
        <f t="shared" si="42"/>
        <v>0</v>
      </c>
      <c r="DL54" s="167">
        <f t="shared" si="43"/>
        <v>0</v>
      </c>
      <c r="DM54" s="167">
        <f t="shared" si="44"/>
        <v>0</v>
      </c>
      <c r="DN54" s="167">
        <f t="shared" si="45"/>
        <v>0</v>
      </c>
      <c r="DO54" s="167">
        <f t="shared" si="46"/>
        <v>0</v>
      </c>
      <c r="DP54" s="167">
        <f t="shared" si="47"/>
        <v>0</v>
      </c>
      <c r="DQ54" s="167">
        <f t="shared" si="48"/>
        <v>0</v>
      </c>
      <c r="DR54" s="167">
        <f t="shared" si="49"/>
        <v>0</v>
      </c>
      <c r="DS54" s="167">
        <f t="shared" si="50"/>
        <v>0</v>
      </c>
      <c r="DT54" s="167">
        <f t="shared" si="51"/>
        <v>0</v>
      </c>
      <c r="DU54" s="167">
        <f t="shared" si="52"/>
        <v>0</v>
      </c>
      <c r="DV54" s="167">
        <f t="shared" si="53"/>
        <v>0</v>
      </c>
      <c r="DW54" s="167">
        <f t="shared" si="54"/>
        <v>0</v>
      </c>
      <c r="DY54" s="167" t="e">
        <f t="shared" ca="1" si="95"/>
        <v>#REF!</v>
      </c>
      <c r="DZ54" s="167" t="e">
        <f t="shared" ca="1" si="96"/>
        <v>#REF!</v>
      </c>
      <c r="EA54" s="167" t="e">
        <f t="shared" ca="1" si="97"/>
        <v>#REF!</v>
      </c>
      <c r="EB54" s="167" t="e">
        <f t="shared" ca="1" si="98"/>
        <v>#REF!</v>
      </c>
      <c r="EC54" s="167" t="e">
        <f t="shared" ca="1" si="99"/>
        <v>#REF!</v>
      </c>
      <c r="ED54" s="167" t="e">
        <f t="shared" ca="1" si="100"/>
        <v>#REF!</v>
      </c>
      <c r="EE54" s="167" t="e">
        <f t="shared" ca="1" si="101"/>
        <v>#REF!</v>
      </c>
      <c r="EF54" s="167" t="e">
        <f t="shared" ca="1" si="102"/>
        <v>#REF!</v>
      </c>
      <c r="EG54" s="167" t="e">
        <f t="shared" ca="1" si="103"/>
        <v>#REF!</v>
      </c>
      <c r="EH54" s="167" t="e">
        <f t="shared" ca="1" si="104"/>
        <v>#REF!</v>
      </c>
      <c r="EI54" s="167" t="e">
        <f t="shared" ca="1" si="105"/>
        <v>#REF!</v>
      </c>
      <c r="EJ54" s="167" t="e">
        <f t="shared" ca="1" si="106"/>
        <v>#REF!</v>
      </c>
      <c r="EK54" s="167" t="e">
        <f t="shared" ca="1" si="107"/>
        <v>#REF!</v>
      </c>
      <c r="EL54" s="167" t="e">
        <f t="shared" ca="1" si="108"/>
        <v>#REF!</v>
      </c>
      <c r="EM54" s="167" t="e">
        <f t="shared" ca="1" si="109"/>
        <v>#REF!</v>
      </c>
      <c r="EN54" s="167" t="e">
        <f t="shared" ca="1" si="110"/>
        <v>#REF!</v>
      </c>
      <c r="EP54" s="167">
        <f t="shared" si="111"/>
        <v>0</v>
      </c>
      <c r="EQ54" s="167">
        <f t="shared" si="112"/>
        <v>0</v>
      </c>
      <c r="ER54" s="167">
        <f t="shared" si="113"/>
        <v>0</v>
      </c>
      <c r="ES54" s="167">
        <f t="shared" si="114"/>
        <v>0</v>
      </c>
      <c r="ET54" s="167">
        <f t="shared" si="115"/>
        <v>0</v>
      </c>
      <c r="EU54" s="167">
        <f t="shared" si="116"/>
        <v>0</v>
      </c>
      <c r="EV54" s="167">
        <f t="shared" si="117"/>
        <v>0</v>
      </c>
      <c r="EW54" s="167">
        <f t="shared" si="118"/>
        <v>0</v>
      </c>
      <c r="EX54" s="167">
        <f t="shared" si="119"/>
        <v>0</v>
      </c>
      <c r="EY54" s="167">
        <f t="shared" si="120"/>
        <v>0</v>
      </c>
      <c r="EZ54" s="167">
        <f t="shared" si="121"/>
        <v>0</v>
      </c>
      <c r="FA54" s="167">
        <f t="shared" si="122"/>
        <v>0</v>
      </c>
      <c r="FB54" s="167">
        <f t="shared" si="123"/>
        <v>0</v>
      </c>
      <c r="FC54" s="167">
        <f t="shared" si="124"/>
        <v>0</v>
      </c>
      <c r="FD54" s="167">
        <f t="shared" si="125"/>
        <v>0</v>
      </c>
      <c r="FE54" s="167">
        <f t="shared" si="126"/>
        <v>0</v>
      </c>
      <c r="FG54" s="167">
        <f t="shared" si="127"/>
        <v>0</v>
      </c>
      <c r="FH54" s="167">
        <f t="shared" si="128"/>
        <v>0</v>
      </c>
      <c r="FI54" s="167">
        <f t="shared" si="129"/>
        <v>0</v>
      </c>
      <c r="FJ54" s="167">
        <f t="shared" si="130"/>
        <v>0</v>
      </c>
      <c r="FK54" s="167">
        <f t="shared" si="131"/>
        <v>0</v>
      </c>
      <c r="FL54" s="167">
        <f t="shared" si="132"/>
        <v>0</v>
      </c>
      <c r="FM54" s="167">
        <f t="shared" si="133"/>
        <v>0</v>
      </c>
      <c r="FN54" s="167">
        <f t="shared" si="134"/>
        <v>0</v>
      </c>
      <c r="FO54" s="167">
        <f t="shared" si="135"/>
        <v>0</v>
      </c>
      <c r="FP54" s="167">
        <f t="shared" si="136"/>
        <v>0</v>
      </c>
      <c r="FQ54" s="167">
        <f t="shared" si="137"/>
        <v>0</v>
      </c>
      <c r="FR54" s="167">
        <f t="shared" si="138"/>
        <v>0</v>
      </c>
      <c r="FS54" s="167">
        <f t="shared" si="139"/>
        <v>0</v>
      </c>
      <c r="FT54" s="167">
        <f t="shared" si="140"/>
        <v>0</v>
      </c>
      <c r="FU54" s="167">
        <f t="shared" si="141"/>
        <v>0</v>
      </c>
      <c r="FV54" s="167">
        <f t="shared" si="142"/>
        <v>0</v>
      </c>
      <c r="FX54" s="167">
        <f t="shared" si="143"/>
        <v>0</v>
      </c>
      <c r="FY54" s="167">
        <f t="shared" si="144"/>
        <v>0</v>
      </c>
      <c r="FZ54" s="167">
        <f t="shared" si="145"/>
        <v>0</v>
      </c>
      <c r="GA54" s="167">
        <f t="shared" si="146"/>
        <v>0</v>
      </c>
      <c r="GB54" s="167">
        <f t="shared" si="147"/>
        <v>0</v>
      </c>
      <c r="GC54" s="167">
        <f t="shared" si="148"/>
        <v>0</v>
      </c>
      <c r="GD54" s="167">
        <f t="shared" si="149"/>
        <v>0</v>
      </c>
      <c r="GE54" s="167">
        <f t="shared" si="150"/>
        <v>0</v>
      </c>
      <c r="GF54" s="167">
        <f t="shared" si="151"/>
        <v>0</v>
      </c>
      <c r="GG54" s="167">
        <f t="shared" si="152"/>
        <v>0</v>
      </c>
      <c r="GH54" s="167">
        <f t="shared" si="153"/>
        <v>0</v>
      </c>
      <c r="GI54" s="167">
        <f t="shared" si="154"/>
        <v>0</v>
      </c>
      <c r="GJ54" s="167">
        <f t="shared" si="155"/>
        <v>0</v>
      </c>
      <c r="GK54" s="167">
        <f t="shared" si="156"/>
        <v>0</v>
      </c>
      <c r="GL54" s="167">
        <f t="shared" si="157"/>
        <v>0</v>
      </c>
      <c r="GM54" s="167">
        <f t="shared" si="158"/>
        <v>0</v>
      </c>
      <c r="GO54" s="167" t="e">
        <f t="shared" ca="1" si="192"/>
        <v>#REF!</v>
      </c>
      <c r="GP54" s="167" t="e">
        <f t="shared" ca="1" si="192"/>
        <v>#REF!</v>
      </c>
      <c r="GQ54" s="167" t="e">
        <f t="shared" ca="1" si="192"/>
        <v>#REF!</v>
      </c>
      <c r="GR54" s="167" t="e">
        <f t="shared" ca="1" si="192"/>
        <v>#REF!</v>
      </c>
      <c r="GS54" s="167" t="e">
        <f t="shared" ca="1" si="192"/>
        <v>#REF!</v>
      </c>
      <c r="GT54" s="167" t="e">
        <f t="shared" ca="1" si="192"/>
        <v>#REF!</v>
      </c>
      <c r="GU54" s="167" t="e">
        <f t="shared" ca="1" si="192"/>
        <v>#REF!</v>
      </c>
      <c r="GV54" s="167" t="e">
        <f t="shared" ca="1" si="192"/>
        <v>#REF!</v>
      </c>
      <c r="GW54" s="167" t="e">
        <f t="shared" ca="1" si="192"/>
        <v>#REF!</v>
      </c>
      <c r="GX54" s="167" t="e">
        <f t="shared" ca="1" si="192"/>
        <v>#REF!</v>
      </c>
      <c r="GY54" s="167" t="e">
        <f t="shared" ca="1" si="192"/>
        <v>#REF!</v>
      </c>
      <c r="GZ54" s="167" t="e">
        <f t="shared" ca="1" si="192"/>
        <v>#REF!</v>
      </c>
      <c r="HA54" s="167" t="e">
        <f t="shared" ca="1" si="192"/>
        <v>#REF!</v>
      </c>
      <c r="HB54" s="167" t="e">
        <f t="shared" ca="1" si="192"/>
        <v>#REF!</v>
      </c>
      <c r="HC54" s="167" t="e">
        <f t="shared" ca="1" si="192"/>
        <v>#REF!</v>
      </c>
      <c r="HD54" s="167" t="e">
        <f t="shared" ca="1" si="192"/>
        <v>#REF!</v>
      </c>
      <c r="HF54" s="167" t="e">
        <f t="shared" ca="1" si="60"/>
        <v>#REF!</v>
      </c>
      <c r="HG54" s="167" t="e">
        <f t="shared" ca="1" si="61"/>
        <v>#REF!</v>
      </c>
      <c r="HH54" s="167" t="e">
        <f t="shared" ca="1" si="62"/>
        <v>#REF!</v>
      </c>
      <c r="HI54" s="167" t="e">
        <f t="shared" ca="1" si="63"/>
        <v>#REF!</v>
      </c>
      <c r="HJ54" s="167" t="e">
        <f t="shared" ca="1" si="64"/>
        <v>#REF!</v>
      </c>
      <c r="HK54" s="167" t="e">
        <f t="shared" ca="1" si="65"/>
        <v>#REF!</v>
      </c>
      <c r="HL54" s="167" t="e">
        <f t="shared" ca="1" si="66"/>
        <v>#REF!</v>
      </c>
      <c r="HM54" s="167" t="e">
        <f t="shared" ca="1" si="67"/>
        <v>#REF!</v>
      </c>
      <c r="HN54" s="167" t="e">
        <f t="shared" ca="1" si="68"/>
        <v>#REF!</v>
      </c>
      <c r="HO54" s="167" t="e">
        <f t="shared" ca="1" si="69"/>
        <v>#REF!</v>
      </c>
      <c r="HP54" s="167" t="e">
        <f t="shared" ca="1" si="70"/>
        <v>#REF!</v>
      </c>
      <c r="HQ54" s="167" t="e">
        <f t="shared" ca="1" si="71"/>
        <v>#REF!</v>
      </c>
      <c r="HR54" s="167" t="e">
        <f t="shared" ca="1" si="72"/>
        <v>#REF!</v>
      </c>
      <c r="HS54" s="167" t="e">
        <f t="shared" ca="1" si="73"/>
        <v>#REF!</v>
      </c>
      <c r="HT54" s="167" t="e">
        <f t="shared" ca="1" si="74"/>
        <v>#REF!</v>
      </c>
      <c r="HU54" s="167" t="e">
        <f t="shared" ca="1" si="75"/>
        <v>#REF!</v>
      </c>
      <c r="HW54" s="167" t="e">
        <f t="shared" ca="1" si="76"/>
        <v>#REF!</v>
      </c>
      <c r="HX54" s="167">
        <f t="shared" si="77"/>
        <v>0</v>
      </c>
      <c r="HY54" s="167" t="e">
        <f t="shared" ca="1" si="160"/>
        <v>#REF!</v>
      </c>
      <c r="HZ54" s="219" t="e">
        <f t="shared" ca="1" si="161"/>
        <v>#REF!</v>
      </c>
    </row>
    <row r="55" spans="1:234" s="48" customFormat="1">
      <c r="A55" s="3" t="s">
        <v>106</v>
      </c>
      <c r="B55" s="202" t="str">
        <f>INDEX('Ref1'!$E:$E,MATCH(A55,'Ref1'!$A:$A,0))</f>
        <v>Broxtowe</v>
      </c>
      <c r="C55" s="42" t="str">
        <f>INDEX(Data1!B:B,MATCH(A55,Data1!A:A,0))</f>
        <v>SD</v>
      </c>
      <c r="D55" s="253" t="str">
        <f>INDEX(Data1!C:C,MATCH(A55,Data1!A:A,0))</f>
        <v>EM</v>
      </c>
      <c r="E55" s="200" t="str">
        <f>IF($C$6="No","No",IF(COUNTIF(Inputs!$K$359:$K$398,$A55)&gt;0,"Yes","No"))</f>
        <v>No</v>
      </c>
      <c r="F55" s="404"/>
      <c r="G55" s="62">
        <f>INDEX('4_RatesSplit'!K:K,MATCH($A55,'4_RatesSplit'!$A:$A,0))</f>
        <v>0</v>
      </c>
      <c r="H55" s="171">
        <f>INDEX('4_RatesSplit'!L:L,MATCH($A55,'4_RatesSplit'!$A:$A,0))</f>
        <v>0</v>
      </c>
      <c r="I55" s="167">
        <f>INDEX('4_RatesSplit'!M:M,MATCH($A55,'4_RatesSplit'!$A:$A,0))</f>
        <v>0</v>
      </c>
      <c r="J55" s="167">
        <f>INDEX('4_RatesSplit'!N:N,MATCH($A55,'4_RatesSplit'!$A:$A,0))</f>
        <v>0</v>
      </c>
      <c r="K55" s="167">
        <f>INDEX('4_RatesSplit'!O:O,MATCH($A55,'4_RatesSplit'!$A:$A,0))</f>
        <v>0</v>
      </c>
      <c r="L55" s="167">
        <f>INDEX('4_RatesSplit'!P:P,MATCH($A55,'4_RatesSplit'!$A:$A,0))</f>
        <v>0</v>
      </c>
      <c r="M55" s="167">
        <f>INDEX('4_RatesSplit'!Q:Q,MATCH($A55,'4_RatesSplit'!$A:$A,0))</f>
        <v>0</v>
      </c>
      <c r="N55" s="167">
        <f>INDEX('4_RatesSplit'!R:R,MATCH($A55,'4_RatesSplit'!$A:$A,0))</f>
        <v>0</v>
      </c>
      <c r="O55" s="167">
        <f>INDEX('4_RatesSplit'!S:S,MATCH($A55,'4_RatesSplit'!$A:$A,0))</f>
        <v>0</v>
      </c>
      <c r="P55" s="167">
        <f>INDEX('4_RatesSplit'!T:T,MATCH($A55,'4_RatesSplit'!$A:$A,0))</f>
        <v>0</v>
      </c>
      <c r="Q55" s="167">
        <f>INDEX('4_RatesSplit'!U:U,MATCH($A55,'4_RatesSplit'!$A:$A,0))</f>
        <v>0</v>
      </c>
      <c r="R55" s="167">
        <f>INDEX('4_RatesSplit'!V:V,MATCH($A55,'4_RatesSplit'!$A:$A,0))</f>
        <v>0</v>
      </c>
      <c r="S55" s="167">
        <f>INDEX('4_RatesSplit'!W:W,MATCH($A55,'4_RatesSplit'!$A:$A,0))</f>
        <v>0</v>
      </c>
      <c r="T55" s="167">
        <f>INDEX('4_RatesSplit'!X:X,MATCH($A55,'4_RatesSplit'!$A:$A,0))</f>
        <v>0</v>
      </c>
      <c r="U55" s="167">
        <f>INDEX('4_RatesSplit'!Y:Y,MATCH($A55,'4_RatesSplit'!$A:$A,0))</f>
        <v>0</v>
      </c>
      <c r="V55" s="167">
        <f>INDEX('4_RatesSplit'!Z:Z,MATCH($A55,'4_RatesSplit'!$A:$A,0))</f>
        <v>0</v>
      </c>
      <c r="W55" s="167">
        <f>INDEX('4_RatesSplit'!AA:AA,MATCH($A55,'4_RatesSplit'!$A:$A,0))</f>
        <v>0</v>
      </c>
      <c r="X55" s="18"/>
      <c r="Y55" s="168" t="e">
        <f ca="1">INDEX('4_RatesSplit'!AT:AT,MATCH($A55,'4_RatesSplit'!$A:$A,0))</f>
        <v>#REF!</v>
      </c>
      <c r="Z55" s="168" t="e">
        <f ca="1">INDEX('4_RatesSplit'!AU:AU,MATCH($A55,'4_RatesSplit'!$A:$A,0))</f>
        <v>#REF!</v>
      </c>
      <c r="AA55" s="168" t="e">
        <f ca="1">INDEX('4_RatesSplit'!AV:AV,MATCH($A55,'4_RatesSplit'!$A:$A,0))</f>
        <v>#REF!</v>
      </c>
      <c r="AB55" s="168" t="e">
        <f ca="1">INDEX('4_RatesSplit'!AW:AW,MATCH($A55,'4_RatesSplit'!$A:$A,0))</f>
        <v>#REF!</v>
      </c>
      <c r="AC55" s="168" t="e">
        <f ca="1">INDEX('4_RatesSplit'!AX:AX,MATCH($A55,'4_RatesSplit'!$A:$A,0))</f>
        <v>#REF!</v>
      </c>
      <c r="AD55" s="168" t="e">
        <f ca="1">INDEX('4_RatesSplit'!AY:AY,MATCH($A55,'4_RatesSplit'!$A:$A,0))</f>
        <v>#REF!</v>
      </c>
      <c r="AE55" s="168" t="e">
        <f ca="1">INDEX('4_RatesSplit'!AZ:AZ,MATCH($A55,'4_RatesSplit'!$A:$A,0))</f>
        <v>#REF!</v>
      </c>
      <c r="AF55" s="168" t="e">
        <f ca="1">INDEX('4_RatesSplit'!BA:BA,MATCH($A55,'4_RatesSplit'!$A:$A,0))</f>
        <v>#REF!</v>
      </c>
      <c r="AG55" s="168" t="e">
        <f ca="1">INDEX('4_RatesSplit'!BB:BB,MATCH($A55,'4_RatesSplit'!$A:$A,0))</f>
        <v>#REF!</v>
      </c>
      <c r="AH55" s="168" t="e">
        <f ca="1">INDEX('4_RatesSplit'!BC:BC,MATCH($A55,'4_RatesSplit'!$A:$A,0))</f>
        <v>#REF!</v>
      </c>
      <c r="AI55" s="168" t="e">
        <f ca="1">INDEX('4_RatesSplit'!BD:BD,MATCH($A55,'4_RatesSplit'!$A:$A,0))</f>
        <v>#REF!</v>
      </c>
      <c r="AJ55" s="168" t="e">
        <f ca="1">INDEX('4_RatesSplit'!BE:BE,MATCH($A55,'4_RatesSplit'!$A:$A,0))</f>
        <v>#REF!</v>
      </c>
      <c r="AK55" s="168" t="e">
        <f ca="1">INDEX('4_RatesSplit'!BF:BF,MATCH($A55,'4_RatesSplit'!$A:$A,0))</f>
        <v>#REF!</v>
      </c>
      <c r="AL55" s="168" t="e">
        <f ca="1">INDEX('4_RatesSplit'!BG:BG,MATCH($A55,'4_RatesSplit'!$A:$A,0))</f>
        <v>#REF!</v>
      </c>
      <c r="AM55" s="168" t="e">
        <f ca="1">INDEX('4_RatesSplit'!BH:BH,MATCH($A55,'4_RatesSplit'!$A:$A,0))</f>
        <v>#REF!</v>
      </c>
      <c r="AN55" s="198" t="e">
        <f ca="1">INDEX('4_RatesSplit'!BI:BI,MATCH($A55,'4_RatesSplit'!$A:$A,0))</f>
        <v>#REF!</v>
      </c>
      <c r="AO55" s="114"/>
      <c r="AP55" s="167" t="e">
        <f t="shared" ca="1" si="78"/>
        <v>#REF!</v>
      </c>
      <c r="AQ55" s="167" t="e">
        <f t="shared" ca="1" si="79"/>
        <v>#REF!</v>
      </c>
      <c r="AR55" s="167" t="e">
        <f t="shared" ca="1" si="80"/>
        <v>#REF!</v>
      </c>
      <c r="AS55" s="167" t="e">
        <f t="shared" ca="1" si="81"/>
        <v>#REF!</v>
      </c>
      <c r="AT55" s="167" t="e">
        <f t="shared" ca="1" si="82"/>
        <v>#REF!</v>
      </c>
      <c r="AU55" s="167" t="e">
        <f t="shared" ca="1" si="83"/>
        <v>#REF!</v>
      </c>
      <c r="AV55" s="167" t="e">
        <f t="shared" ca="1" si="84"/>
        <v>#REF!</v>
      </c>
      <c r="AW55" s="167" t="e">
        <f t="shared" ca="1" si="85"/>
        <v>#REF!</v>
      </c>
      <c r="AX55" s="167" t="e">
        <f t="shared" ca="1" si="86"/>
        <v>#REF!</v>
      </c>
      <c r="AY55" s="167" t="e">
        <f t="shared" ca="1" si="87"/>
        <v>#REF!</v>
      </c>
      <c r="AZ55" s="167" t="e">
        <f t="shared" ca="1" si="88"/>
        <v>#REF!</v>
      </c>
      <c r="BA55" s="167" t="e">
        <f t="shared" ca="1" si="89"/>
        <v>#REF!</v>
      </c>
      <c r="BB55" s="167" t="e">
        <f t="shared" ca="1" si="90"/>
        <v>#REF!</v>
      </c>
      <c r="BC55" s="167" t="e">
        <f t="shared" ca="1" si="91"/>
        <v>#REF!</v>
      </c>
      <c r="BD55" s="167" t="e">
        <f t="shared" ca="1" si="92"/>
        <v>#REF!</v>
      </c>
      <c r="BE55" s="167" t="e">
        <f t="shared" ca="1" si="93"/>
        <v>#REF!</v>
      </c>
      <c r="BF55" s="18"/>
      <c r="BG55" s="168">
        <f>INDEX('2_Needs'!$F:$F,MATCH($A55,'2_Needs'!$A:$A,0))</f>
        <v>2.3224976430674587E-4</v>
      </c>
      <c r="BH55" s="114"/>
      <c r="BI55" s="167">
        <f t="shared" ref="BI55:BX55" si="202">IF(BI$3="reset",$BG55*BI$6,BH55*(1+$C$4))</f>
        <v>0</v>
      </c>
      <c r="BJ55" s="167">
        <f t="shared" si="202"/>
        <v>0</v>
      </c>
      <c r="BK55" s="167">
        <f t="shared" si="202"/>
        <v>0</v>
      </c>
      <c r="BL55" s="167">
        <f t="shared" si="202"/>
        <v>0</v>
      </c>
      <c r="BM55" s="167">
        <f t="shared" si="202"/>
        <v>0</v>
      </c>
      <c r="BN55" s="167">
        <f t="shared" si="202"/>
        <v>0</v>
      </c>
      <c r="BO55" s="167">
        <f t="shared" si="202"/>
        <v>0</v>
      </c>
      <c r="BP55" s="167">
        <f t="shared" si="202"/>
        <v>0</v>
      </c>
      <c r="BQ55" s="167">
        <f t="shared" si="202"/>
        <v>0</v>
      </c>
      <c r="BR55" s="167">
        <f t="shared" si="202"/>
        <v>0</v>
      </c>
      <c r="BS55" s="167">
        <f t="shared" si="202"/>
        <v>0</v>
      </c>
      <c r="BT55" s="167">
        <f t="shared" si="202"/>
        <v>0</v>
      </c>
      <c r="BU55" s="167">
        <f t="shared" si="202"/>
        <v>0</v>
      </c>
      <c r="BV55" s="167">
        <f t="shared" si="202"/>
        <v>0</v>
      </c>
      <c r="BW55" s="167">
        <f t="shared" si="202"/>
        <v>0</v>
      </c>
      <c r="BX55" s="167">
        <f t="shared" si="202"/>
        <v>0</v>
      </c>
      <c r="BZ55" s="167" t="e">
        <f t="shared" ca="1" si="7"/>
        <v>#REF!</v>
      </c>
      <c r="CA55" s="167" t="e">
        <f t="shared" ca="1" si="8"/>
        <v>#REF!</v>
      </c>
      <c r="CB55" s="167" t="e">
        <f t="shared" ca="1" si="9"/>
        <v>#REF!</v>
      </c>
      <c r="CC55" s="167" t="e">
        <f t="shared" ca="1" si="10"/>
        <v>#REF!</v>
      </c>
      <c r="CD55" s="167" t="e">
        <f t="shared" ca="1" si="11"/>
        <v>#REF!</v>
      </c>
      <c r="CE55" s="167" t="e">
        <f t="shared" ca="1" si="12"/>
        <v>#REF!</v>
      </c>
      <c r="CF55" s="167" t="e">
        <f t="shared" ca="1" si="13"/>
        <v>#REF!</v>
      </c>
      <c r="CG55" s="167" t="e">
        <f t="shared" ca="1" si="14"/>
        <v>#REF!</v>
      </c>
      <c r="CH55" s="167" t="e">
        <f t="shared" ca="1" si="15"/>
        <v>#REF!</v>
      </c>
      <c r="CI55" s="167" t="e">
        <f t="shared" ca="1" si="16"/>
        <v>#REF!</v>
      </c>
      <c r="CJ55" s="167" t="e">
        <f t="shared" ca="1" si="17"/>
        <v>#REF!</v>
      </c>
      <c r="CK55" s="167" t="e">
        <f t="shared" ca="1" si="18"/>
        <v>#REF!</v>
      </c>
      <c r="CL55" s="167" t="e">
        <f t="shared" ca="1" si="19"/>
        <v>#REF!</v>
      </c>
      <c r="CM55" s="167" t="e">
        <f t="shared" ca="1" si="20"/>
        <v>#REF!</v>
      </c>
      <c r="CN55" s="167" t="e">
        <f t="shared" ca="1" si="21"/>
        <v>#REF!</v>
      </c>
      <c r="CO55" s="167" t="e">
        <f t="shared" ca="1" si="22"/>
        <v>#REF!</v>
      </c>
      <c r="CQ55" s="167" t="e">
        <f t="shared" ca="1" si="23"/>
        <v>#REF!</v>
      </c>
      <c r="CR55" s="167" t="e">
        <f t="shared" ca="1" si="24"/>
        <v>#REF!</v>
      </c>
      <c r="CS55" s="167" t="e">
        <f t="shared" ca="1" si="25"/>
        <v>#REF!</v>
      </c>
      <c r="CT55" s="167" t="e">
        <f t="shared" ca="1" si="26"/>
        <v>#REF!</v>
      </c>
      <c r="CU55" s="167" t="e">
        <f t="shared" ca="1" si="27"/>
        <v>#REF!</v>
      </c>
      <c r="CV55" s="167" t="e">
        <f t="shared" ca="1" si="28"/>
        <v>#REF!</v>
      </c>
      <c r="CW55" s="167" t="e">
        <f t="shared" ca="1" si="29"/>
        <v>#REF!</v>
      </c>
      <c r="CX55" s="167" t="e">
        <f t="shared" ca="1" si="30"/>
        <v>#REF!</v>
      </c>
      <c r="CY55" s="167" t="e">
        <f t="shared" ca="1" si="31"/>
        <v>#REF!</v>
      </c>
      <c r="CZ55" s="167" t="e">
        <f t="shared" ca="1" si="32"/>
        <v>#REF!</v>
      </c>
      <c r="DA55" s="167" t="e">
        <f t="shared" ca="1" si="33"/>
        <v>#REF!</v>
      </c>
      <c r="DB55" s="167" t="e">
        <f t="shared" ca="1" si="34"/>
        <v>#REF!</v>
      </c>
      <c r="DC55" s="167" t="e">
        <f t="shared" ca="1" si="35"/>
        <v>#REF!</v>
      </c>
      <c r="DD55" s="167" t="e">
        <f t="shared" ca="1" si="36"/>
        <v>#REF!</v>
      </c>
      <c r="DE55" s="167" t="e">
        <f t="shared" ca="1" si="37"/>
        <v>#REF!</v>
      </c>
      <c r="DF55" s="167" t="e">
        <f t="shared" ca="1" si="38"/>
        <v>#REF!</v>
      </c>
      <c r="DH55" s="167">
        <f t="shared" si="39"/>
        <v>0</v>
      </c>
      <c r="DI55" s="167">
        <f t="shared" si="40"/>
        <v>0</v>
      </c>
      <c r="DJ55" s="167">
        <f t="shared" si="41"/>
        <v>0</v>
      </c>
      <c r="DK55" s="167">
        <f t="shared" si="42"/>
        <v>0</v>
      </c>
      <c r="DL55" s="167">
        <f t="shared" si="43"/>
        <v>0</v>
      </c>
      <c r="DM55" s="167">
        <f t="shared" si="44"/>
        <v>0</v>
      </c>
      <c r="DN55" s="167">
        <f t="shared" si="45"/>
        <v>0</v>
      </c>
      <c r="DO55" s="167">
        <f t="shared" si="46"/>
        <v>0</v>
      </c>
      <c r="DP55" s="167">
        <f t="shared" si="47"/>
        <v>0</v>
      </c>
      <c r="DQ55" s="167">
        <f t="shared" si="48"/>
        <v>0</v>
      </c>
      <c r="DR55" s="167">
        <f t="shared" si="49"/>
        <v>0</v>
      </c>
      <c r="DS55" s="167">
        <f t="shared" si="50"/>
        <v>0</v>
      </c>
      <c r="DT55" s="167">
        <f t="shared" si="51"/>
        <v>0</v>
      </c>
      <c r="DU55" s="167">
        <f t="shared" si="52"/>
        <v>0</v>
      </c>
      <c r="DV55" s="167">
        <f t="shared" si="53"/>
        <v>0</v>
      </c>
      <c r="DW55" s="167">
        <f t="shared" si="54"/>
        <v>0</v>
      </c>
      <c r="DY55" s="167" t="e">
        <f t="shared" ca="1" si="95"/>
        <v>#REF!</v>
      </c>
      <c r="DZ55" s="167" t="e">
        <f t="shared" ca="1" si="96"/>
        <v>#REF!</v>
      </c>
      <c r="EA55" s="167" t="e">
        <f t="shared" ca="1" si="97"/>
        <v>#REF!</v>
      </c>
      <c r="EB55" s="167" t="e">
        <f t="shared" ca="1" si="98"/>
        <v>#REF!</v>
      </c>
      <c r="EC55" s="167" t="e">
        <f t="shared" ca="1" si="99"/>
        <v>#REF!</v>
      </c>
      <c r="ED55" s="167" t="e">
        <f t="shared" ca="1" si="100"/>
        <v>#REF!</v>
      </c>
      <c r="EE55" s="167" t="e">
        <f t="shared" ca="1" si="101"/>
        <v>#REF!</v>
      </c>
      <c r="EF55" s="167" t="e">
        <f t="shared" ca="1" si="102"/>
        <v>#REF!</v>
      </c>
      <c r="EG55" s="167" t="e">
        <f t="shared" ca="1" si="103"/>
        <v>#REF!</v>
      </c>
      <c r="EH55" s="167" t="e">
        <f t="shared" ca="1" si="104"/>
        <v>#REF!</v>
      </c>
      <c r="EI55" s="167" t="e">
        <f t="shared" ca="1" si="105"/>
        <v>#REF!</v>
      </c>
      <c r="EJ55" s="167" t="e">
        <f t="shared" ca="1" si="106"/>
        <v>#REF!</v>
      </c>
      <c r="EK55" s="167" t="e">
        <f t="shared" ca="1" si="107"/>
        <v>#REF!</v>
      </c>
      <c r="EL55" s="167" t="e">
        <f t="shared" ca="1" si="108"/>
        <v>#REF!</v>
      </c>
      <c r="EM55" s="167" t="e">
        <f t="shared" ca="1" si="109"/>
        <v>#REF!</v>
      </c>
      <c r="EN55" s="167" t="e">
        <f t="shared" ca="1" si="110"/>
        <v>#REF!</v>
      </c>
      <c r="EP55" s="167">
        <f t="shared" si="111"/>
        <v>0</v>
      </c>
      <c r="EQ55" s="167">
        <f t="shared" si="112"/>
        <v>0</v>
      </c>
      <c r="ER55" s="167">
        <f t="shared" si="113"/>
        <v>0</v>
      </c>
      <c r="ES55" s="167">
        <f t="shared" si="114"/>
        <v>0</v>
      </c>
      <c r="ET55" s="167">
        <f t="shared" si="115"/>
        <v>0</v>
      </c>
      <c r="EU55" s="167">
        <f t="shared" si="116"/>
        <v>0</v>
      </c>
      <c r="EV55" s="167">
        <f t="shared" si="117"/>
        <v>0</v>
      </c>
      <c r="EW55" s="167">
        <f t="shared" si="118"/>
        <v>0</v>
      </c>
      <c r="EX55" s="167">
        <f t="shared" si="119"/>
        <v>0</v>
      </c>
      <c r="EY55" s="167">
        <f t="shared" si="120"/>
        <v>0</v>
      </c>
      <c r="EZ55" s="167">
        <f t="shared" si="121"/>
        <v>0</v>
      </c>
      <c r="FA55" s="167">
        <f t="shared" si="122"/>
        <v>0</v>
      </c>
      <c r="FB55" s="167">
        <f t="shared" si="123"/>
        <v>0</v>
      </c>
      <c r="FC55" s="167">
        <f t="shared" si="124"/>
        <v>0</v>
      </c>
      <c r="FD55" s="167">
        <f t="shared" si="125"/>
        <v>0</v>
      </c>
      <c r="FE55" s="167">
        <f t="shared" si="126"/>
        <v>0</v>
      </c>
      <c r="FG55" s="167">
        <f t="shared" si="127"/>
        <v>0</v>
      </c>
      <c r="FH55" s="167">
        <f t="shared" si="128"/>
        <v>0</v>
      </c>
      <c r="FI55" s="167">
        <f t="shared" si="129"/>
        <v>0</v>
      </c>
      <c r="FJ55" s="167">
        <f t="shared" si="130"/>
        <v>0</v>
      </c>
      <c r="FK55" s="167">
        <f t="shared" si="131"/>
        <v>0</v>
      </c>
      <c r="FL55" s="167">
        <f t="shared" si="132"/>
        <v>0</v>
      </c>
      <c r="FM55" s="167">
        <f t="shared" si="133"/>
        <v>0</v>
      </c>
      <c r="FN55" s="167">
        <f t="shared" si="134"/>
        <v>0</v>
      </c>
      <c r="FO55" s="167">
        <f t="shared" si="135"/>
        <v>0</v>
      </c>
      <c r="FP55" s="167">
        <f t="shared" si="136"/>
        <v>0</v>
      </c>
      <c r="FQ55" s="167">
        <f t="shared" si="137"/>
        <v>0</v>
      </c>
      <c r="FR55" s="167">
        <f t="shared" si="138"/>
        <v>0</v>
      </c>
      <c r="FS55" s="167">
        <f t="shared" si="139"/>
        <v>0</v>
      </c>
      <c r="FT55" s="167">
        <f t="shared" si="140"/>
        <v>0</v>
      </c>
      <c r="FU55" s="167">
        <f t="shared" si="141"/>
        <v>0</v>
      </c>
      <c r="FV55" s="167">
        <f t="shared" si="142"/>
        <v>0</v>
      </c>
      <c r="FX55" s="167">
        <f t="shared" si="143"/>
        <v>0</v>
      </c>
      <c r="FY55" s="167">
        <f t="shared" si="144"/>
        <v>0</v>
      </c>
      <c r="FZ55" s="167">
        <f t="shared" si="145"/>
        <v>0</v>
      </c>
      <c r="GA55" s="167">
        <f t="shared" si="146"/>
        <v>0</v>
      </c>
      <c r="GB55" s="167">
        <f t="shared" si="147"/>
        <v>0</v>
      </c>
      <c r="GC55" s="167">
        <f t="shared" si="148"/>
        <v>0</v>
      </c>
      <c r="GD55" s="167">
        <f t="shared" si="149"/>
        <v>0</v>
      </c>
      <c r="GE55" s="167">
        <f t="shared" si="150"/>
        <v>0</v>
      </c>
      <c r="GF55" s="167">
        <f t="shared" si="151"/>
        <v>0</v>
      </c>
      <c r="GG55" s="167">
        <f t="shared" si="152"/>
        <v>0</v>
      </c>
      <c r="GH55" s="167">
        <f t="shared" si="153"/>
        <v>0</v>
      </c>
      <c r="GI55" s="167">
        <f t="shared" si="154"/>
        <v>0</v>
      </c>
      <c r="GJ55" s="167">
        <f t="shared" si="155"/>
        <v>0</v>
      </c>
      <c r="GK55" s="167">
        <f t="shared" si="156"/>
        <v>0</v>
      </c>
      <c r="GL55" s="167">
        <f t="shared" si="157"/>
        <v>0</v>
      </c>
      <c r="GM55" s="167">
        <f t="shared" si="158"/>
        <v>0</v>
      </c>
      <c r="GO55" s="167" t="e">
        <f t="shared" ca="1" si="192"/>
        <v>#REF!</v>
      </c>
      <c r="GP55" s="167" t="e">
        <f t="shared" ca="1" si="192"/>
        <v>#REF!</v>
      </c>
      <c r="GQ55" s="167" t="e">
        <f t="shared" ca="1" si="192"/>
        <v>#REF!</v>
      </c>
      <c r="GR55" s="167" t="e">
        <f t="shared" ca="1" si="192"/>
        <v>#REF!</v>
      </c>
      <c r="GS55" s="167" t="e">
        <f t="shared" ca="1" si="192"/>
        <v>#REF!</v>
      </c>
      <c r="GT55" s="167" t="e">
        <f t="shared" ca="1" si="192"/>
        <v>#REF!</v>
      </c>
      <c r="GU55" s="167" t="e">
        <f t="shared" ca="1" si="192"/>
        <v>#REF!</v>
      </c>
      <c r="GV55" s="167" t="e">
        <f t="shared" ca="1" si="192"/>
        <v>#REF!</v>
      </c>
      <c r="GW55" s="167" t="e">
        <f t="shared" ca="1" si="192"/>
        <v>#REF!</v>
      </c>
      <c r="GX55" s="167" t="e">
        <f t="shared" ca="1" si="192"/>
        <v>#REF!</v>
      </c>
      <c r="GY55" s="167" t="e">
        <f t="shared" ca="1" si="192"/>
        <v>#REF!</v>
      </c>
      <c r="GZ55" s="167" t="e">
        <f t="shared" ca="1" si="192"/>
        <v>#REF!</v>
      </c>
      <c r="HA55" s="167" t="e">
        <f t="shared" ca="1" si="192"/>
        <v>#REF!</v>
      </c>
      <c r="HB55" s="167" t="e">
        <f t="shared" ca="1" si="192"/>
        <v>#REF!</v>
      </c>
      <c r="HC55" s="167" t="e">
        <f t="shared" ca="1" si="192"/>
        <v>#REF!</v>
      </c>
      <c r="HD55" s="167" t="e">
        <f t="shared" ca="1" si="192"/>
        <v>#REF!</v>
      </c>
      <c r="HF55" s="167" t="e">
        <f t="shared" ca="1" si="60"/>
        <v>#REF!</v>
      </c>
      <c r="HG55" s="167" t="e">
        <f t="shared" ca="1" si="61"/>
        <v>#REF!</v>
      </c>
      <c r="HH55" s="167" t="e">
        <f t="shared" ca="1" si="62"/>
        <v>#REF!</v>
      </c>
      <c r="HI55" s="167" t="e">
        <f t="shared" ca="1" si="63"/>
        <v>#REF!</v>
      </c>
      <c r="HJ55" s="167" t="e">
        <f t="shared" ca="1" si="64"/>
        <v>#REF!</v>
      </c>
      <c r="HK55" s="167" t="e">
        <f t="shared" ca="1" si="65"/>
        <v>#REF!</v>
      </c>
      <c r="HL55" s="167" t="e">
        <f t="shared" ca="1" si="66"/>
        <v>#REF!</v>
      </c>
      <c r="HM55" s="167" t="e">
        <f t="shared" ca="1" si="67"/>
        <v>#REF!</v>
      </c>
      <c r="HN55" s="167" t="e">
        <f t="shared" ca="1" si="68"/>
        <v>#REF!</v>
      </c>
      <c r="HO55" s="167" t="e">
        <f t="shared" ca="1" si="69"/>
        <v>#REF!</v>
      </c>
      <c r="HP55" s="167" t="e">
        <f t="shared" ca="1" si="70"/>
        <v>#REF!</v>
      </c>
      <c r="HQ55" s="167" t="e">
        <f t="shared" ca="1" si="71"/>
        <v>#REF!</v>
      </c>
      <c r="HR55" s="167" t="e">
        <f t="shared" ca="1" si="72"/>
        <v>#REF!</v>
      </c>
      <c r="HS55" s="167" t="e">
        <f t="shared" ca="1" si="73"/>
        <v>#REF!</v>
      </c>
      <c r="HT55" s="167" t="e">
        <f t="shared" ca="1" si="74"/>
        <v>#REF!</v>
      </c>
      <c r="HU55" s="167" t="e">
        <f t="shared" ca="1" si="75"/>
        <v>#REF!</v>
      </c>
      <c r="HW55" s="167" t="e">
        <f t="shared" ca="1" si="76"/>
        <v>#REF!</v>
      </c>
      <c r="HX55" s="167">
        <f t="shared" si="77"/>
        <v>0</v>
      </c>
      <c r="HY55" s="167" t="e">
        <f t="shared" ca="1" si="160"/>
        <v>#REF!</v>
      </c>
      <c r="HZ55" s="219" t="e">
        <f t="shared" ca="1" si="161"/>
        <v>#REF!</v>
      </c>
    </row>
    <row r="56" spans="1:234" s="48" customFormat="1">
      <c r="A56" s="3" t="s">
        <v>108</v>
      </c>
      <c r="B56" s="202" t="str">
        <f>INDEX('Ref1'!$E:$E,MATCH(A56,'Ref1'!$A:$A,0))</f>
        <v>Buckinghamshire</v>
      </c>
      <c r="C56" s="42" t="str">
        <f>INDEX(Data1!B:B,MATCH(A56,Data1!A:A,0))</f>
        <v>SCNFIR</v>
      </c>
      <c r="D56" s="253" t="str">
        <f>INDEX(Data1!C:C,MATCH(A56,Data1!A:A,0))</f>
        <v>SE</v>
      </c>
      <c r="E56" s="200" t="str">
        <f>IF($C$6="No","No",IF(COUNTIF(Inputs!$K$359:$K$398,$A56)&gt;0,"Yes","No"))</f>
        <v>No</v>
      </c>
      <c r="F56" s="404"/>
      <c r="G56" s="62">
        <f>INDEX('4_RatesSplit'!K:K,MATCH($A56,'4_RatesSplit'!$A:$A,0))</f>
        <v>0</v>
      </c>
      <c r="H56" s="171">
        <f>INDEX('4_RatesSplit'!L:L,MATCH($A56,'4_RatesSplit'!$A:$A,0))</f>
        <v>0</v>
      </c>
      <c r="I56" s="167">
        <f>INDEX('4_RatesSplit'!M:M,MATCH($A56,'4_RatesSplit'!$A:$A,0))</f>
        <v>0</v>
      </c>
      <c r="J56" s="167">
        <f>INDEX('4_RatesSplit'!N:N,MATCH($A56,'4_RatesSplit'!$A:$A,0))</f>
        <v>0</v>
      </c>
      <c r="K56" s="167">
        <f>INDEX('4_RatesSplit'!O:O,MATCH($A56,'4_RatesSplit'!$A:$A,0))</f>
        <v>0</v>
      </c>
      <c r="L56" s="167">
        <f>INDEX('4_RatesSplit'!P:P,MATCH($A56,'4_RatesSplit'!$A:$A,0))</f>
        <v>0</v>
      </c>
      <c r="M56" s="167">
        <f>INDEX('4_RatesSplit'!Q:Q,MATCH($A56,'4_RatesSplit'!$A:$A,0))</f>
        <v>0</v>
      </c>
      <c r="N56" s="167">
        <f>INDEX('4_RatesSplit'!R:R,MATCH($A56,'4_RatesSplit'!$A:$A,0))</f>
        <v>0</v>
      </c>
      <c r="O56" s="167">
        <f>INDEX('4_RatesSplit'!S:S,MATCH($A56,'4_RatesSplit'!$A:$A,0))</f>
        <v>0</v>
      </c>
      <c r="P56" s="167">
        <f>INDEX('4_RatesSplit'!T:T,MATCH($A56,'4_RatesSplit'!$A:$A,0))</f>
        <v>0</v>
      </c>
      <c r="Q56" s="167">
        <f>INDEX('4_RatesSplit'!U:U,MATCH($A56,'4_RatesSplit'!$A:$A,0))</f>
        <v>0</v>
      </c>
      <c r="R56" s="167">
        <f>INDEX('4_RatesSplit'!V:V,MATCH($A56,'4_RatesSplit'!$A:$A,0))</f>
        <v>0</v>
      </c>
      <c r="S56" s="167">
        <f>INDEX('4_RatesSplit'!W:W,MATCH($A56,'4_RatesSplit'!$A:$A,0))</f>
        <v>0</v>
      </c>
      <c r="T56" s="167">
        <f>INDEX('4_RatesSplit'!X:X,MATCH($A56,'4_RatesSplit'!$A:$A,0))</f>
        <v>0</v>
      </c>
      <c r="U56" s="167">
        <f>INDEX('4_RatesSplit'!Y:Y,MATCH($A56,'4_RatesSplit'!$A:$A,0))</f>
        <v>0</v>
      </c>
      <c r="V56" s="167">
        <f>INDEX('4_RatesSplit'!Z:Z,MATCH($A56,'4_RatesSplit'!$A:$A,0))</f>
        <v>0</v>
      </c>
      <c r="W56" s="167">
        <f>INDEX('4_RatesSplit'!AA:AA,MATCH($A56,'4_RatesSplit'!$A:$A,0))</f>
        <v>0</v>
      </c>
      <c r="X56" s="18"/>
      <c r="Y56" s="168" t="e">
        <f ca="1">INDEX('4_RatesSplit'!AT:AT,MATCH($A56,'4_RatesSplit'!$A:$A,0))</f>
        <v>#REF!</v>
      </c>
      <c r="Z56" s="168" t="e">
        <f ca="1">INDEX('4_RatesSplit'!AU:AU,MATCH($A56,'4_RatesSplit'!$A:$A,0))</f>
        <v>#REF!</v>
      </c>
      <c r="AA56" s="168" t="e">
        <f ca="1">INDEX('4_RatesSplit'!AV:AV,MATCH($A56,'4_RatesSplit'!$A:$A,0))</f>
        <v>#REF!</v>
      </c>
      <c r="AB56" s="168" t="e">
        <f ca="1">INDEX('4_RatesSplit'!AW:AW,MATCH($A56,'4_RatesSplit'!$A:$A,0))</f>
        <v>#REF!</v>
      </c>
      <c r="AC56" s="168" t="e">
        <f ca="1">INDEX('4_RatesSplit'!AX:AX,MATCH($A56,'4_RatesSplit'!$A:$A,0))</f>
        <v>#REF!</v>
      </c>
      <c r="AD56" s="168" t="e">
        <f ca="1">INDEX('4_RatesSplit'!AY:AY,MATCH($A56,'4_RatesSplit'!$A:$A,0))</f>
        <v>#REF!</v>
      </c>
      <c r="AE56" s="168" t="e">
        <f ca="1">INDEX('4_RatesSplit'!AZ:AZ,MATCH($A56,'4_RatesSplit'!$A:$A,0))</f>
        <v>#REF!</v>
      </c>
      <c r="AF56" s="168" t="e">
        <f ca="1">INDEX('4_RatesSplit'!BA:BA,MATCH($A56,'4_RatesSplit'!$A:$A,0))</f>
        <v>#REF!</v>
      </c>
      <c r="AG56" s="168" t="e">
        <f ca="1">INDEX('4_RatesSplit'!BB:BB,MATCH($A56,'4_RatesSplit'!$A:$A,0))</f>
        <v>#REF!</v>
      </c>
      <c r="AH56" s="168" t="e">
        <f ca="1">INDEX('4_RatesSplit'!BC:BC,MATCH($A56,'4_RatesSplit'!$A:$A,0))</f>
        <v>#REF!</v>
      </c>
      <c r="AI56" s="168" t="e">
        <f ca="1">INDEX('4_RatesSplit'!BD:BD,MATCH($A56,'4_RatesSplit'!$A:$A,0))</f>
        <v>#REF!</v>
      </c>
      <c r="AJ56" s="168" t="e">
        <f ca="1">INDEX('4_RatesSplit'!BE:BE,MATCH($A56,'4_RatesSplit'!$A:$A,0))</f>
        <v>#REF!</v>
      </c>
      <c r="AK56" s="168" t="e">
        <f ca="1">INDEX('4_RatesSplit'!BF:BF,MATCH($A56,'4_RatesSplit'!$A:$A,0))</f>
        <v>#REF!</v>
      </c>
      <c r="AL56" s="168" t="e">
        <f ca="1">INDEX('4_RatesSplit'!BG:BG,MATCH($A56,'4_RatesSplit'!$A:$A,0))</f>
        <v>#REF!</v>
      </c>
      <c r="AM56" s="168" t="e">
        <f ca="1">INDEX('4_RatesSplit'!BH:BH,MATCH($A56,'4_RatesSplit'!$A:$A,0))</f>
        <v>#REF!</v>
      </c>
      <c r="AN56" s="198" t="e">
        <f ca="1">INDEX('4_RatesSplit'!BI:BI,MATCH($A56,'4_RatesSplit'!$A:$A,0))</f>
        <v>#REF!</v>
      </c>
      <c r="AO56" s="114"/>
      <c r="AP56" s="167" t="e">
        <f t="shared" ca="1" si="78"/>
        <v>#REF!</v>
      </c>
      <c r="AQ56" s="167" t="e">
        <f t="shared" ca="1" si="79"/>
        <v>#REF!</v>
      </c>
      <c r="AR56" s="167" t="e">
        <f t="shared" ca="1" si="80"/>
        <v>#REF!</v>
      </c>
      <c r="AS56" s="167" t="e">
        <f t="shared" ca="1" si="81"/>
        <v>#REF!</v>
      </c>
      <c r="AT56" s="167" t="e">
        <f t="shared" ca="1" si="82"/>
        <v>#REF!</v>
      </c>
      <c r="AU56" s="167" t="e">
        <f t="shared" ca="1" si="83"/>
        <v>#REF!</v>
      </c>
      <c r="AV56" s="167" t="e">
        <f t="shared" ca="1" si="84"/>
        <v>#REF!</v>
      </c>
      <c r="AW56" s="167" t="e">
        <f t="shared" ca="1" si="85"/>
        <v>#REF!</v>
      </c>
      <c r="AX56" s="167" t="e">
        <f t="shared" ca="1" si="86"/>
        <v>#REF!</v>
      </c>
      <c r="AY56" s="167" t="e">
        <f t="shared" ca="1" si="87"/>
        <v>#REF!</v>
      </c>
      <c r="AZ56" s="167" t="e">
        <f t="shared" ca="1" si="88"/>
        <v>#REF!</v>
      </c>
      <c r="BA56" s="167" t="e">
        <f t="shared" ca="1" si="89"/>
        <v>#REF!</v>
      </c>
      <c r="BB56" s="167" t="e">
        <f t="shared" ca="1" si="90"/>
        <v>#REF!</v>
      </c>
      <c r="BC56" s="167" t="e">
        <f t="shared" ca="1" si="91"/>
        <v>#REF!</v>
      </c>
      <c r="BD56" s="167" t="e">
        <f t="shared" ca="1" si="92"/>
        <v>#REF!</v>
      </c>
      <c r="BE56" s="167" t="e">
        <f t="shared" ca="1" si="93"/>
        <v>#REF!</v>
      </c>
      <c r="BF56" s="18"/>
      <c r="BG56" s="168">
        <f>INDEX('2_Needs'!$F:$F,MATCH($A56,'2_Needs'!$A:$A,0))</f>
        <v>3.5675152000753897E-3</v>
      </c>
      <c r="BH56" s="114"/>
      <c r="BI56" s="167">
        <f t="shared" ref="BI56:BX56" si="203">IF(BI$3="reset",$BG56*BI$6,BH56*(1+$C$4))</f>
        <v>0</v>
      </c>
      <c r="BJ56" s="167">
        <f t="shared" si="203"/>
        <v>0</v>
      </c>
      <c r="BK56" s="167">
        <f t="shared" si="203"/>
        <v>0</v>
      </c>
      <c r="BL56" s="167">
        <f t="shared" si="203"/>
        <v>0</v>
      </c>
      <c r="BM56" s="167">
        <f t="shared" si="203"/>
        <v>0</v>
      </c>
      <c r="BN56" s="167">
        <f t="shared" si="203"/>
        <v>0</v>
      </c>
      <c r="BO56" s="167">
        <f t="shared" si="203"/>
        <v>0</v>
      </c>
      <c r="BP56" s="167">
        <f t="shared" si="203"/>
        <v>0</v>
      </c>
      <c r="BQ56" s="167">
        <f t="shared" si="203"/>
        <v>0</v>
      </c>
      <c r="BR56" s="167">
        <f t="shared" si="203"/>
        <v>0</v>
      </c>
      <c r="BS56" s="167">
        <f t="shared" si="203"/>
        <v>0</v>
      </c>
      <c r="BT56" s="167">
        <f t="shared" si="203"/>
        <v>0</v>
      </c>
      <c r="BU56" s="167">
        <f t="shared" si="203"/>
        <v>0</v>
      </c>
      <c r="BV56" s="167">
        <f t="shared" si="203"/>
        <v>0</v>
      </c>
      <c r="BW56" s="167">
        <f t="shared" si="203"/>
        <v>0</v>
      </c>
      <c r="BX56" s="167">
        <f t="shared" si="203"/>
        <v>0</v>
      </c>
      <c r="BZ56" s="167" t="e">
        <f t="shared" ca="1" si="7"/>
        <v>#REF!</v>
      </c>
      <c r="CA56" s="167" t="e">
        <f t="shared" ca="1" si="8"/>
        <v>#REF!</v>
      </c>
      <c r="CB56" s="167" t="e">
        <f t="shared" ca="1" si="9"/>
        <v>#REF!</v>
      </c>
      <c r="CC56" s="167" t="e">
        <f t="shared" ca="1" si="10"/>
        <v>#REF!</v>
      </c>
      <c r="CD56" s="167" t="e">
        <f t="shared" ca="1" si="11"/>
        <v>#REF!</v>
      </c>
      <c r="CE56" s="167" t="e">
        <f t="shared" ca="1" si="12"/>
        <v>#REF!</v>
      </c>
      <c r="CF56" s="167" t="e">
        <f t="shared" ca="1" si="13"/>
        <v>#REF!</v>
      </c>
      <c r="CG56" s="167" t="e">
        <f t="shared" ca="1" si="14"/>
        <v>#REF!</v>
      </c>
      <c r="CH56" s="167" t="e">
        <f t="shared" ca="1" si="15"/>
        <v>#REF!</v>
      </c>
      <c r="CI56" s="167" t="e">
        <f t="shared" ca="1" si="16"/>
        <v>#REF!</v>
      </c>
      <c r="CJ56" s="167" t="e">
        <f t="shared" ca="1" si="17"/>
        <v>#REF!</v>
      </c>
      <c r="CK56" s="167" t="e">
        <f t="shared" ca="1" si="18"/>
        <v>#REF!</v>
      </c>
      <c r="CL56" s="167" t="e">
        <f t="shared" ca="1" si="19"/>
        <v>#REF!</v>
      </c>
      <c r="CM56" s="167" t="e">
        <f t="shared" ca="1" si="20"/>
        <v>#REF!</v>
      </c>
      <c r="CN56" s="167" t="e">
        <f t="shared" ca="1" si="21"/>
        <v>#REF!</v>
      </c>
      <c r="CO56" s="167" t="e">
        <f t="shared" ca="1" si="22"/>
        <v>#REF!</v>
      </c>
      <c r="CQ56" s="167" t="e">
        <f t="shared" ca="1" si="23"/>
        <v>#REF!</v>
      </c>
      <c r="CR56" s="167" t="e">
        <f t="shared" ca="1" si="24"/>
        <v>#REF!</v>
      </c>
      <c r="CS56" s="167" t="e">
        <f t="shared" ca="1" si="25"/>
        <v>#REF!</v>
      </c>
      <c r="CT56" s="167" t="e">
        <f t="shared" ca="1" si="26"/>
        <v>#REF!</v>
      </c>
      <c r="CU56" s="167" t="e">
        <f t="shared" ca="1" si="27"/>
        <v>#REF!</v>
      </c>
      <c r="CV56" s="167" t="e">
        <f t="shared" ca="1" si="28"/>
        <v>#REF!</v>
      </c>
      <c r="CW56" s="167" t="e">
        <f t="shared" ca="1" si="29"/>
        <v>#REF!</v>
      </c>
      <c r="CX56" s="167" t="e">
        <f t="shared" ca="1" si="30"/>
        <v>#REF!</v>
      </c>
      <c r="CY56" s="167" t="e">
        <f t="shared" ca="1" si="31"/>
        <v>#REF!</v>
      </c>
      <c r="CZ56" s="167" t="e">
        <f t="shared" ca="1" si="32"/>
        <v>#REF!</v>
      </c>
      <c r="DA56" s="167" t="e">
        <f t="shared" ca="1" si="33"/>
        <v>#REF!</v>
      </c>
      <c r="DB56" s="167" t="e">
        <f t="shared" ca="1" si="34"/>
        <v>#REF!</v>
      </c>
      <c r="DC56" s="167" t="e">
        <f t="shared" ca="1" si="35"/>
        <v>#REF!</v>
      </c>
      <c r="DD56" s="167" t="e">
        <f t="shared" ca="1" si="36"/>
        <v>#REF!</v>
      </c>
      <c r="DE56" s="167" t="e">
        <f t="shared" ca="1" si="37"/>
        <v>#REF!</v>
      </c>
      <c r="DF56" s="167" t="e">
        <f t="shared" ca="1" si="38"/>
        <v>#REF!</v>
      </c>
      <c r="DH56" s="167">
        <f t="shared" si="39"/>
        <v>0</v>
      </c>
      <c r="DI56" s="167">
        <f t="shared" si="40"/>
        <v>0</v>
      </c>
      <c r="DJ56" s="167">
        <f t="shared" si="41"/>
        <v>0</v>
      </c>
      <c r="DK56" s="167">
        <f t="shared" si="42"/>
        <v>0</v>
      </c>
      <c r="DL56" s="167">
        <f t="shared" si="43"/>
        <v>0</v>
      </c>
      <c r="DM56" s="167">
        <f t="shared" si="44"/>
        <v>0</v>
      </c>
      <c r="DN56" s="167">
        <f t="shared" si="45"/>
        <v>0</v>
      </c>
      <c r="DO56" s="167">
        <f t="shared" si="46"/>
        <v>0</v>
      </c>
      <c r="DP56" s="167">
        <f t="shared" si="47"/>
        <v>0</v>
      </c>
      <c r="DQ56" s="167">
        <f t="shared" si="48"/>
        <v>0</v>
      </c>
      <c r="DR56" s="167">
        <f t="shared" si="49"/>
        <v>0</v>
      </c>
      <c r="DS56" s="167">
        <f t="shared" si="50"/>
        <v>0</v>
      </c>
      <c r="DT56" s="167">
        <f t="shared" si="51"/>
        <v>0</v>
      </c>
      <c r="DU56" s="167">
        <f t="shared" si="52"/>
        <v>0</v>
      </c>
      <c r="DV56" s="167">
        <f t="shared" si="53"/>
        <v>0</v>
      </c>
      <c r="DW56" s="167">
        <f t="shared" si="54"/>
        <v>0</v>
      </c>
      <c r="DY56" s="167" t="e">
        <f t="shared" ca="1" si="95"/>
        <v>#REF!</v>
      </c>
      <c r="DZ56" s="167" t="e">
        <f t="shared" ca="1" si="96"/>
        <v>#REF!</v>
      </c>
      <c r="EA56" s="167" t="e">
        <f t="shared" ca="1" si="97"/>
        <v>#REF!</v>
      </c>
      <c r="EB56" s="167" t="e">
        <f t="shared" ca="1" si="98"/>
        <v>#REF!</v>
      </c>
      <c r="EC56" s="167" t="e">
        <f t="shared" ca="1" si="99"/>
        <v>#REF!</v>
      </c>
      <c r="ED56" s="167" t="e">
        <f t="shared" ca="1" si="100"/>
        <v>#REF!</v>
      </c>
      <c r="EE56" s="167" t="e">
        <f t="shared" ca="1" si="101"/>
        <v>#REF!</v>
      </c>
      <c r="EF56" s="167" t="e">
        <f t="shared" ca="1" si="102"/>
        <v>#REF!</v>
      </c>
      <c r="EG56" s="167" t="e">
        <f t="shared" ca="1" si="103"/>
        <v>#REF!</v>
      </c>
      <c r="EH56" s="167" t="e">
        <f t="shared" ca="1" si="104"/>
        <v>#REF!</v>
      </c>
      <c r="EI56" s="167" t="e">
        <f t="shared" ca="1" si="105"/>
        <v>#REF!</v>
      </c>
      <c r="EJ56" s="167" t="e">
        <f t="shared" ca="1" si="106"/>
        <v>#REF!</v>
      </c>
      <c r="EK56" s="167" t="e">
        <f t="shared" ca="1" si="107"/>
        <v>#REF!</v>
      </c>
      <c r="EL56" s="167" t="e">
        <f t="shared" ca="1" si="108"/>
        <v>#REF!</v>
      </c>
      <c r="EM56" s="167" t="e">
        <f t="shared" ca="1" si="109"/>
        <v>#REF!</v>
      </c>
      <c r="EN56" s="167" t="e">
        <f t="shared" ca="1" si="110"/>
        <v>#REF!</v>
      </c>
      <c r="EP56" s="167">
        <f t="shared" si="111"/>
        <v>0</v>
      </c>
      <c r="EQ56" s="167">
        <f t="shared" si="112"/>
        <v>0</v>
      </c>
      <c r="ER56" s="167">
        <f t="shared" si="113"/>
        <v>0</v>
      </c>
      <c r="ES56" s="167">
        <f t="shared" si="114"/>
        <v>0</v>
      </c>
      <c r="ET56" s="167">
        <f t="shared" si="115"/>
        <v>0</v>
      </c>
      <c r="EU56" s="167">
        <f t="shared" si="116"/>
        <v>0</v>
      </c>
      <c r="EV56" s="167">
        <f t="shared" si="117"/>
        <v>0</v>
      </c>
      <c r="EW56" s="167">
        <f t="shared" si="118"/>
        <v>0</v>
      </c>
      <c r="EX56" s="167">
        <f t="shared" si="119"/>
        <v>0</v>
      </c>
      <c r="EY56" s="167">
        <f t="shared" si="120"/>
        <v>0</v>
      </c>
      <c r="EZ56" s="167">
        <f t="shared" si="121"/>
        <v>0</v>
      </c>
      <c r="FA56" s="167">
        <f t="shared" si="122"/>
        <v>0</v>
      </c>
      <c r="FB56" s="167">
        <f t="shared" si="123"/>
        <v>0</v>
      </c>
      <c r="FC56" s="167">
        <f t="shared" si="124"/>
        <v>0</v>
      </c>
      <c r="FD56" s="167">
        <f t="shared" si="125"/>
        <v>0</v>
      </c>
      <c r="FE56" s="167">
        <f t="shared" si="126"/>
        <v>0</v>
      </c>
      <c r="FG56" s="167">
        <f t="shared" si="127"/>
        <v>0</v>
      </c>
      <c r="FH56" s="167">
        <f t="shared" si="128"/>
        <v>0</v>
      </c>
      <c r="FI56" s="167">
        <f t="shared" si="129"/>
        <v>0</v>
      </c>
      <c r="FJ56" s="167">
        <f t="shared" si="130"/>
        <v>0</v>
      </c>
      <c r="FK56" s="167">
        <f t="shared" si="131"/>
        <v>0</v>
      </c>
      <c r="FL56" s="167">
        <f t="shared" si="132"/>
        <v>0</v>
      </c>
      <c r="FM56" s="167">
        <f t="shared" si="133"/>
        <v>0</v>
      </c>
      <c r="FN56" s="167">
        <f t="shared" si="134"/>
        <v>0</v>
      </c>
      <c r="FO56" s="167">
        <f t="shared" si="135"/>
        <v>0</v>
      </c>
      <c r="FP56" s="167">
        <f t="shared" si="136"/>
        <v>0</v>
      </c>
      <c r="FQ56" s="167">
        <f t="shared" si="137"/>
        <v>0</v>
      </c>
      <c r="FR56" s="167">
        <f t="shared" si="138"/>
        <v>0</v>
      </c>
      <c r="FS56" s="167">
        <f t="shared" si="139"/>
        <v>0</v>
      </c>
      <c r="FT56" s="167">
        <f t="shared" si="140"/>
        <v>0</v>
      </c>
      <c r="FU56" s="167">
        <f t="shared" si="141"/>
        <v>0</v>
      </c>
      <c r="FV56" s="167">
        <f t="shared" si="142"/>
        <v>0</v>
      </c>
      <c r="FX56" s="167">
        <f t="shared" si="143"/>
        <v>0</v>
      </c>
      <c r="FY56" s="167">
        <f t="shared" si="144"/>
        <v>0</v>
      </c>
      <c r="FZ56" s="167">
        <f t="shared" si="145"/>
        <v>0</v>
      </c>
      <c r="GA56" s="167">
        <f t="shared" si="146"/>
        <v>0</v>
      </c>
      <c r="GB56" s="167">
        <f t="shared" si="147"/>
        <v>0</v>
      </c>
      <c r="GC56" s="167">
        <f t="shared" si="148"/>
        <v>0</v>
      </c>
      <c r="GD56" s="167">
        <f t="shared" si="149"/>
        <v>0</v>
      </c>
      <c r="GE56" s="167">
        <f t="shared" si="150"/>
        <v>0</v>
      </c>
      <c r="GF56" s="167">
        <f t="shared" si="151"/>
        <v>0</v>
      </c>
      <c r="GG56" s="167">
        <f t="shared" si="152"/>
        <v>0</v>
      </c>
      <c r="GH56" s="167">
        <f t="shared" si="153"/>
        <v>0</v>
      </c>
      <c r="GI56" s="167">
        <f t="shared" si="154"/>
        <v>0</v>
      </c>
      <c r="GJ56" s="167">
        <f t="shared" si="155"/>
        <v>0</v>
      </c>
      <c r="GK56" s="167">
        <f t="shared" si="156"/>
        <v>0</v>
      </c>
      <c r="GL56" s="167">
        <f t="shared" si="157"/>
        <v>0</v>
      </c>
      <c r="GM56" s="167">
        <f t="shared" si="158"/>
        <v>0</v>
      </c>
      <c r="GO56" s="167" t="e">
        <f t="shared" ca="1" si="192"/>
        <v>#REF!</v>
      </c>
      <c r="GP56" s="167" t="e">
        <f t="shared" ca="1" si="192"/>
        <v>#REF!</v>
      </c>
      <c r="GQ56" s="167" t="e">
        <f t="shared" ca="1" si="192"/>
        <v>#REF!</v>
      </c>
      <c r="GR56" s="167" t="e">
        <f t="shared" ca="1" si="192"/>
        <v>#REF!</v>
      </c>
      <c r="GS56" s="167" t="e">
        <f t="shared" ca="1" si="192"/>
        <v>#REF!</v>
      </c>
      <c r="GT56" s="167" t="e">
        <f t="shared" ca="1" si="192"/>
        <v>#REF!</v>
      </c>
      <c r="GU56" s="167" t="e">
        <f t="shared" ca="1" si="192"/>
        <v>#REF!</v>
      </c>
      <c r="GV56" s="167" t="e">
        <f t="shared" ca="1" si="192"/>
        <v>#REF!</v>
      </c>
      <c r="GW56" s="167" t="e">
        <f t="shared" ca="1" si="192"/>
        <v>#REF!</v>
      </c>
      <c r="GX56" s="167" t="e">
        <f t="shared" ca="1" si="192"/>
        <v>#REF!</v>
      </c>
      <c r="GY56" s="167" t="e">
        <f t="shared" ca="1" si="192"/>
        <v>#REF!</v>
      </c>
      <c r="GZ56" s="167" t="e">
        <f t="shared" ca="1" si="192"/>
        <v>#REF!</v>
      </c>
      <c r="HA56" s="167" t="e">
        <f t="shared" ca="1" si="192"/>
        <v>#REF!</v>
      </c>
      <c r="HB56" s="167" t="e">
        <f t="shared" ca="1" si="192"/>
        <v>#REF!</v>
      </c>
      <c r="HC56" s="167" t="e">
        <f t="shared" ca="1" si="192"/>
        <v>#REF!</v>
      </c>
      <c r="HD56" s="167" t="e">
        <f t="shared" ca="1" si="192"/>
        <v>#REF!</v>
      </c>
      <c r="HF56" s="167" t="e">
        <f t="shared" ca="1" si="60"/>
        <v>#REF!</v>
      </c>
      <c r="HG56" s="167" t="e">
        <f t="shared" ca="1" si="61"/>
        <v>#REF!</v>
      </c>
      <c r="HH56" s="167" t="e">
        <f t="shared" ca="1" si="62"/>
        <v>#REF!</v>
      </c>
      <c r="HI56" s="167" t="e">
        <f t="shared" ca="1" si="63"/>
        <v>#REF!</v>
      </c>
      <c r="HJ56" s="167" t="e">
        <f t="shared" ca="1" si="64"/>
        <v>#REF!</v>
      </c>
      <c r="HK56" s="167" t="e">
        <f t="shared" ca="1" si="65"/>
        <v>#REF!</v>
      </c>
      <c r="HL56" s="167" t="e">
        <f t="shared" ca="1" si="66"/>
        <v>#REF!</v>
      </c>
      <c r="HM56" s="167" t="e">
        <f t="shared" ca="1" si="67"/>
        <v>#REF!</v>
      </c>
      <c r="HN56" s="167" t="e">
        <f t="shared" ca="1" si="68"/>
        <v>#REF!</v>
      </c>
      <c r="HO56" s="167" t="e">
        <f t="shared" ca="1" si="69"/>
        <v>#REF!</v>
      </c>
      <c r="HP56" s="167" t="e">
        <f t="shared" ca="1" si="70"/>
        <v>#REF!</v>
      </c>
      <c r="HQ56" s="167" t="e">
        <f t="shared" ca="1" si="71"/>
        <v>#REF!</v>
      </c>
      <c r="HR56" s="167" t="e">
        <f t="shared" ca="1" si="72"/>
        <v>#REF!</v>
      </c>
      <c r="HS56" s="167" t="e">
        <f t="shared" ca="1" si="73"/>
        <v>#REF!</v>
      </c>
      <c r="HT56" s="167" t="e">
        <f t="shared" ca="1" si="74"/>
        <v>#REF!</v>
      </c>
      <c r="HU56" s="167" t="e">
        <f t="shared" ca="1" si="75"/>
        <v>#REF!</v>
      </c>
      <c r="HW56" s="167" t="e">
        <f t="shared" ca="1" si="76"/>
        <v>#REF!</v>
      </c>
      <c r="HX56" s="167">
        <f t="shared" si="77"/>
        <v>0</v>
      </c>
      <c r="HY56" s="167" t="e">
        <f t="shared" ca="1" si="160"/>
        <v>#REF!</v>
      </c>
      <c r="HZ56" s="219" t="e">
        <f t="shared" ca="1" si="161"/>
        <v>#REF!</v>
      </c>
    </row>
    <row r="57" spans="1:234" s="48" customFormat="1">
      <c r="A57" s="3" t="s">
        <v>110</v>
      </c>
      <c r="B57" s="202" t="str">
        <f>INDEX('Ref1'!$E:$E,MATCH(A57,'Ref1'!$A:$A,0))</f>
        <v>Buckinghamshire Fire Authority</v>
      </c>
      <c r="C57" s="42" t="str">
        <f>INDEX(Data1!B:B,MATCH(A57,Data1!A:A,0))</f>
        <v>SFIR</v>
      </c>
      <c r="D57" s="253" t="str">
        <f>INDEX(Data1!C:C,MATCH(A57,Data1!A:A,0))</f>
        <v>SE</v>
      </c>
      <c r="E57" s="200" t="str">
        <f>IF($C$6="No","No",IF(COUNTIF(Inputs!$K$359:$K$398,$A57)&gt;0,"Yes","No"))</f>
        <v>No</v>
      </c>
      <c r="F57" s="404"/>
      <c r="G57" s="62">
        <f>INDEX('4_RatesSplit'!K:K,MATCH($A57,'4_RatesSplit'!$A:$A,0))</f>
        <v>0</v>
      </c>
      <c r="H57" s="171">
        <f>INDEX('4_RatesSplit'!L:L,MATCH($A57,'4_RatesSplit'!$A:$A,0))</f>
        <v>0</v>
      </c>
      <c r="I57" s="167">
        <f>INDEX('4_RatesSplit'!M:M,MATCH($A57,'4_RatesSplit'!$A:$A,0))</f>
        <v>0</v>
      </c>
      <c r="J57" s="167">
        <f>INDEX('4_RatesSplit'!N:N,MATCH($A57,'4_RatesSplit'!$A:$A,0))</f>
        <v>0</v>
      </c>
      <c r="K57" s="167">
        <f>INDEX('4_RatesSplit'!O:O,MATCH($A57,'4_RatesSplit'!$A:$A,0))</f>
        <v>0</v>
      </c>
      <c r="L57" s="167">
        <f>INDEX('4_RatesSplit'!P:P,MATCH($A57,'4_RatesSplit'!$A:$A,0))</f>
        <v>0</v>
      </c>
      <c r="M57" s="167">
        <f>INDEX('4_RatesSplit'!Q:Q,MATCH($A57,'4_RatesSplit'!$A:$A,0))</f>
        <v>0</v>
      </c>
      <c r="N57" s="167">
        <f>INDEX('4_RatesSplit'!R:R,MATCH($A57,'4_RatesSplit'!$A:$A,0))</f>
        <v>0</v>
      </c>
      <c r="O57" s="167">
        <f>INDEX('4_RatesSplit'!S:S,MATCH($A57,'4_RatesSplit'!$A:$A,0))</f>
        <v>0</v>
      </c>
      <c r="P57" s="167">
        <f>INDEX('4_RatesSplit'!T:T,MATCH($A57,'4_RatesSplit'!$A:$A,0))</f>
        <v>0</v>
      </c>
      <c r="Q57" s="167">
        <f>INDEX('4_RatesSplit'!U:U,MATCH($A57,'4_RatesSplit'!$A:$A,0))</f>
        <v>0</v>
      </c>
      <c r="R57" s="167">
        <f>INDEX('4_RatesSplit'!V:V,MATCH($A57,'4_RatesSplit'!$A:$A,0))</f>
        <v>0</v>
      </c>
      <c r="S57" s="167">
        <f>INDEX('4_RatesSplit'!W:W,MATCH($A57,'4_RatesSplit'!$A:$A,0))</f>
        <v>0</v>
      </c>
      <c r="T57" s="167">
        <f>INDEX('4_RatesSplit'!X:X,MATCH($A57,'4_RatesSplit'!$A:$A,0))</f>
        <v>0</v>
      </c>
      <c r="U57" s="167">
        <f>INDEX('4_RatesSplit'!Y:Y,MATCH($A57,'4_RatesSplit'!$A:$A,0))</f>
        <v>0</v>
      </c>
      <c r="V57" s="167">
        <f>INDEX('4_RatesSplit'!Z:Z,MATCH($A57,'4_RatesSplit'!$A:$A,0))</f>
        <v>0</v>
      </c>
      <c r="W57" s="167">
        <f>INDEX('4_RatesSplit'!AA:AA,MATCH($A57,'4_RatesSplit'!$A:$A,0))</f>
        <v>0</v>
      </c>
      <c r="X57" s="18"/>
      <c r="Y57" s="168" t="e">
        <f ca="1">INDEX('4_RatesSplit'!AT:AT,MATCH($A57,'4_RatesSplit'!$A:$A,0))</f>
        <v>#REF!</v>
      </c>
      <c r="Z57" s="168" t="e">
        <f ca="1">INDEX('4_RatesSplit'!AU:AU,MATCH($A57,'4_RatesSplit'!$A:$A,0))</f>
        <v>#REF!</v>
      </c>
      <c r="AA57" s="168" t="e">
        <f ca="1">INDEX('4_RatesSplit'!AV:AV,MATCH($A57,'4_RatesSplit'!$A:$A,0))</f>
        <v>#REF!</v>
      </c>
      <c r="AB57" s="168" t="e">
        <f ca="1">INDEX('4_RatesSplit'!AW:AW,MATCH($A57,'4_RatesSplit'!$A:$A,0))</f>
        <v>#REF!</v>
      </c>
      <c r="AC57" s="168" t="e">
        <f ca="1">INDEX('4_RatesSplit'!AX:AX,MATCH($A57,'4_RatesSplit'!$A:$A,0))</f>
        <v>#REF!</v>
      </c>
      <c r="AD57" s="168" t="e">
        <f ca="1">INDEX('4_RatesSplit'!AY:AY,MATCH($A57,'4_RatesSplit'!$A:$A,0))</f>
        <v>#REF!</v>
      </c>
      <c r="AE57" s="168" t="e">
        <f ca="1">INDEX('4_RatesSplit'!AZ:AZ,MATCH($A57,'4_RatesSplit'!$A:$A,0))</f>
        <v>#REF!</v>
      </c>
      <c r="AF57" s="168" t="e">
        <f ca="1">INDEX('4_RatesSplit'!BA:BA,MATCH($A57,'4_RatesSplit'!$A:$A,0))</f>
        <v>#REF!</v>
      </c>
      <c r="AG57" s="168" t="e">
        <f ca="1">INDEX('4_RatesSplit'!BB:BB,MATCH($A57,'4_RatesSplit'!$A:$A,0))</f>
        <v>#REF!</v>
      </c>
      <c r="AH57" s="168" t="e">
        <f ca="1">INDEX('4_RatesSplit'!BC:BC,MATCH($A57,'4_RatesSplit'!$A:$A,0))</f>
        <v>#REF!</v>
      </c>
      <c r="AI57" s="168" t="e">
        <f ca="1">INDEX('4_RatesSplit'!BD:BD,MATCH($A57,'4_RatesSplit'!$A:$A,0))</f>
        <v>#REF!</v>
      </c>
      <c r="AJ57" s="168" t="e">
        <f ca="1">INDEX('4_RatesSplit'!BE:BE,MATCH($A57,'4_RatesSplit'!$A:$A,0))</f>
        <v>#REF!</v>
      </c>
      <c r="AK57" s="168" t="e">
        <f ca="1">INDEX('4_RatesSplit'!BF:BF,MATCH($A57,'4_RatesSplit'!$A:$A,0))</f>
        <v>#REF!</v>
      </c>
      <c r="AL57" s="168" t="e">
        <f ca="1">INDEX('4_RatesSplit'!BG:BG,MATCH($A57,'4_RatesSplit'!$A:$A,0))</f>
        <v>#REF!</v>
      </c>
      <c r="AM57" s="168" t="e">
        <f ca="1">INDEX('4_RatesSplit'!BH:BH,MATCH($A57,'4_RatesSplit'!$A:$A,0))</f>
        <v>#REF!</v>
      </c>
      <c r="AN57" s="198" t="e">
        <f ca="1">INDEX('4_RatesSplit'!BI:BI,MATCH($A57,'4_RatesSplit'!$A:$A,0))</f>
        <v>#REF!</v>
      </c>
      <c r="AO57" s="114"/>
      <c r="AP57" s="167" t="e">
        <f t="shared" ca="1" si="78"/>
        <v>#REF!</v>
      </c>
      <c r="AQ57" s="167" t="e">
        <f t="shared" ca="1" si="79"/>
        <v>#REF!</v>
      </c>
      <c r="AR57" s="167" t="e">
        <f t="shared" ca="1" si="80"/>
        <v>#REF!</v>
      </c>
      <c r="AS57" s="167" t="e">
        <f t="shared" ca="1" si="81"/>
        <v>#REF!</v>
      </c>
      <c r="AT57" s="167" t="e">
        <f t="shared" ca="1" si="82"/>
        <v>#REF!</v>
      </c>
      <c r="AU57" s="167" t="e">
        <f t="shared" ca="1" si="83"/>
        <v>#REF!</v>
      </c>
      <c r="AV57" s="167" t="e">
        <f t="shared" ca="1" si="84"/>
        <v>#REF!</v>
      </c>
      <c r="AW57" s="167" t="e">
        <f t="shared" ca="1" si="85"/>
        <v>#REF!</v>
      </c>
      <c r="AX57" s="167" t="e">
        <f t="shared" ca="1" si="86"/>
        <v>#REF!</v>
      </c>
      <c r="AY57" s="167" t="e">
        <f t="shared" ca="1" si="87"/>
        <v>#REF!</v>
      </c>
      <c r="AZ57" s="167" t="e">
        <f t="shared" ca="1" si="88"/>
        <v>#REF!</v>
      </c>
      <c r="BA57" s="167" t="e">
        <f t="shared" ca="1" si="89"/>
        <v>#REF!</v>
      </c>
      <c r="BB57" s="167" t="e">
        <f t="shared" ca="1" si="90"/>
        <v>#REF!</v>
      </c>
      <c r="BC57" s="167" t="e">
        <f t="shared" ca="1" si="91"/>
        <v>#REF!</v>
      </c>
      <c r="BD57" s="167" t="e">
        <f t="shared" ca="1" si="92"/>
        <v>#REF!</v>
      </c>
      <c r="BE57" s="167" t="e">
        <f t="shared" ca="1" si="93"/>
        <v>#REF!</v>
      </c>
      <c r="BF57" s="18"/>
      <c r="BG57" s="168">
        <f>INDEX('2_Needs'!$F:$F,MATCH($A57,'2_Needs'!$A:$A,0))</f>
        <v>4.1244997414751272E-4</v>
      </c>
      <c r="BH57" s="114"/>
      <c r="BI57" s="167">
        <f t="shared" ref="BI57:BX57" si="204">IF(BI$3="reset",$BG57*BI$6,BH57*(1+$C$4))</f>
        <v>0</v>
      </c>
      <c r="BJ57" s="167">
        <f t="shared" si="204"/>
        <v>0</v>
      </c>
      <c r="BK57" s="167">
        <f t="shared" si="204"/>
        <v>0</v>
      </c>
      <c r="BL57" s="167">
        <f t="shared" si="204"/>
        <v>0</v>
      </c>
      <c r="BM57" s="167">
        <f t="shared" si="204"/>
        <v>0</v>
      </c>
      <c r="BN57" s="167">
        <f t="shared" si="204"/>
        <v>0</v>
      </c>
      <c r="BO57" s="167">
        <f t="shared" si="204"/>
        <v>0</v>
      </c>
      <c r="BP57" s="167">
        <f t="shared" si="204"/>
        <v>0</v>
      </c>
      <c r="BQ57" s="167">
        <f t="shared" si="204"/>
        <v>0</v>
      </c>
      <c r="BR57" s="167">
        <f t="shared" si="204"/>
        <v>0</v>
      </c>
      <c r="BS57" s="167">
        <f t="shared" si="204"/>
        <v>0</v>
      </c>
      <c r="BT57" s="167">
        <f t="shared" si="204"/>
        <v>0</v>
      </c>
      <c r="BU57" s="167">
        <f t="shared" si="204"/>
        <v>0</v>
      </c>
      <c r="BV57" s="167">
        <f t="shared" si="204"/>
        <v>0</v>
      </c>
      <c r="BW57" s="167">
        <f t="shared" si="204"/>
        <v>0</v>
      </c>
      <c r="BX57" s="167">
        <f t="shared" si="204"/>
        <v>0</v>
      </c>
      <c r="BZ57" s="167" t="e">
        <f t="shared" ca="1" si="7"/>
        <v>#REF!</v>
      </c>
      <c r="CA57" s="167" t="e">
        <f t="shared" ca="1" si="8"/>
        <v>#REF!</v>
      </c>
      <c r="CB57" s="167" t="e">
        <f t="shared" ca="1" si="9"/>
        <v>#REF!</v>
      </c>
      <c r="CC57" s="167" t="e">
        <f t="shared" ca="1" si="10"/>
        <v>#REF!</v>
      </c>
      <c r="CD57" s="167" t="e">
        <f t="shared" ca="1" si="11"/>
        <v>#REF!</v>
      </c>
      <c r="CE57" s="167" t="e">
        <f t="shared" ca="1" si="12"/>
        <v>#REF!</v>
      </c>
      <c r="CF57" s="167" t="e">
        <f t="shared" ca="1" si="13"/>
        <v>#REF!</v>
      </c>
      <c r="CG57" s="167" t="e">
        <f t="shared" ca="1" si="14"/>
        <v>#REF!</v>
      </c>
      <c r="CH57" s="167" t="e">
        <f t="shared" ca="1" si="15"/>
        <v>#REF!</v>
      </c>
      <c r="CI57" s="167" t="e">
        <f t="shared" ca="1" si="16"/>
        <v>#REF!</v>
      </c>
      <c r="CJ57" s="167" t="e">
        <f t="shared" ca="1" si="17"/>
        <v>#REF!</v>
      </c>
      <c r="CK57" s="167" t="e">
        <f t="shared" ca="1" si="18"/>
        <v>#REF!</v>
      </c>
      <c r="CL57" s="167" t="e">
        <f t="shared" ca="1" si="19"/>
        <v>#REF!</v>
      </c>
      <c r="CM57" s="167" t="e">
        <f t="shared" ca="1" si="20"/>
        <v>#REF!</v>
      </c>
      <c r="CN57" s="167" t="e">
        <f t="shared" ca="1" si="21"/>
        <v>#REF!</v>
      </c>
      <c r="CO57" s="167" t="e">
        <f t="shared" ca="1" si="22"/>
        <v>#REF!</v>
      </c>
      <c r="CQ57" s="167" t="e">
        <f t="shared" ca="1" si="23"/>
        <v>#REF!</v>
      </c>
      <c r="CR57" s="167" t="e">
        <f t="shared" ca="1" si="24"/>
        <v>#REF!</v>
      </c>
      <c r="CS57" s="167" t="e">
        <f t="shared" ca="1" si="25"/>
        <v>#REF!</v>
      </c>
      <c r="CT57" s="167" t="e">
        <f t="shared" ca="1" si="26"/>
        <v>#REF!</v>
      </c>
      <c r="CU57" s="167" t="e">
        <f t="shared" ca="1" si="27"/>
        <v>#REF!</v>
      </c>
      <c r="CV57" s="167" t="e">
        <f t="shared" ca="1" si="28"/>
        <v>#REF!</v>
      </c>
      <c r="CW57" s="167" t="e">
        <f t="shared" ca="1" si="29"/>
        <v>#REF!</v>
      </c>
      <c r="CX57" s="167" t="e">
        <f t="shared" ca="1" si="30"/>
        <v>#REF!</v>
      </c>
      <c r="CY57" s="167" t="e">
        <f t="shared" ca="1" si="31"/>
        <v>#REF!</v>
      </c>
      <c r="CZ57" s="167" t="e">
        <f t="shared" ca="1" si="32"/>
        <v>#REF!</v>
      </c>
      <c r="DA57" s="167" t="e">
        <f t="shared" ca="1" si="33"/>
        <v>#REF!</v>
      </c>
      <c r="DB57" s="167" t="e">
        <f t="shared" ca="1" si="34"/>
        <v>#REF!</v>
      </c>
      <c r="DC57" s="167" t="e">
        <f t="shared" ca="1" si="35"/>
        <v>#REF!</v>
      </c>
      <c r="DD57" s="167" t="e">
        <f t="shared" ca="1" si="36"/>
        <v>#REF!</v>
      </c>
      <c r="DE57" s="167" t="e">
        <f t="shared" ca="1" si="37"/>
        <v>#REF!</v>
      </c>
      <c r="DF57" s="167" t="e">
        <f t="shared" ca="1" si="38"/>
        <v>#REF!</v>
      </c>
      <c r="DH57" s="167">
        <f t="shared" si="39"/>
        <v>0</v>
      </c>
      <c r="DI57" s="167">
        <f t="shared" si="40"/>
        <v>0</v>
      </c>
      <c r="DJ57" s="167">
        <f t="shared" si="41"/>
        <v>0</v>
      </c>
      <c r="DK57" s="167">
        <f t="shared" si="42"/>
        <v>0</v>
      </c>
      <c r="DL57" s="167">
        <f t="shared" si="43"/>
        <v>0</v>
      </c>
      <c r="DM57" s="167">
        <f t="shared" si="44"/>
        <v>0</v>
      </c>
      <c r="DN57" s="167">
        <f t="shared" si="45"/>
        <v>0</v>
      </c>
      <c r="DO57" s="167">
        <f t="shared" si="46"/>
        <v>0</v>
      </c>
      <c r="DP57" s="167">
        <f t="shared" si="47"/>
        <v>0</v>
      </c>
      <c r="DQ57" s="167">
        <f t="shared" si="48"/>
        <v>0</v>
      </c>
      <c r="DR57" s="167">
        <f t="shared" si="49"/>
        <v>0</v>
      </c>
      <c r="DS57" s="167">
        <f t="shared" si="50"/>
        <v>0</v>
      </c>
      <c r="DT57" s="167">
        <f t="shared" si="51"/>
        <v>0</v>
      </c>
      <c r="DU57" s="167">
        <f t="shared" si="52"/>
        <v>0</v>
      </c>
      <c r="DV57" s="167">
        <f t="shared" si="53"/>
        <v>0</v>
      </c>
      <c r="DW57" s="167">
        <f t="shared" si="54"/>
        <v>0</v>
      </c>
      <c r="DY57" s="167" t="e">
        <f t="shared" ca="1" si="95"/>
        <v>#REF!</v>
      </c>
      <c r="DZ57" s="167" t="e">
        <f t="shared" ca="1" si="96"/>
        <v>#REF!</v>
      </c>
      <c r="EA57" s="167" t="e">
        <f t="shared" ca="1" si="97"/>
        <v>#REF!</v>
      </c>
      <c r="EB57" s="167" t="e">
        <f t="shared" ca="1" si="98"/>
        <v>#REF!</v>
      </c>
      <c r="EC57" s="167" t="e">
        <f t="shared" ca="1" si="99"/>
        <v>#REF!</v>
      </c>
      <c r="ED57" s="167" t="e">
        <f t="shared" ca="1" si="100"/>
        <v>#REF!</v>
      </c>
      <c r="EE57" s="167" t="e">
        <f t="shared" ca="1" si="101"/>
        <v>#REF!</v>
      </c>
      <c r="EF57" s="167" t="e">
        <f t="shared" ca="1" si="102"/>
        <v>#REF!</v>
      </c>
      <c r="EG57" s="167" t="e">
        <f t="shared" ca="1" si="103"/>
        <v>#REF!</v>
      </c>
      <c r="EH57" s="167" t="e">
        <f t="shared" ca="1" si="104"/>
        <v>#REF!</v>
      </c>
      <c r="EI57" s="167" t="e">
        <f t="shared" ca="1" si="105"/>
        <v>#REF!</v>
      </c>
      <c r="EJ57" s="167" t="e">
        <f t="shared" ca="1" si="106"/>
        <v>#REF!</v>
      </c>
      <c r="EK57" s="167" t="e">
        <f t="shared" ca="1" si="107"/>
        <v>#REF!</v>
      </c>
      <c r="EL57" s="167" t="e">
        <f t="shared" ca="1" si="108"/>
        <v>#REF!</v>
      </c>
      <c r="EM57" s="167" t="e">
        <f t="shared" ca="1" si="109"/>
        <v>#REF!</v>
      </c>
      <c r="EN57" s="167" t="e">
        <f t="shared" ca="1" si="110"/>
        <v>#REF!</v>
      </c>
      <c r="EP57" s="167">
        <f t="shared" si="111"/>
        <v>0</v>
      </c>
      <c r="EQ57" s="167">
        <f t="shared" si="112"/>
        <v>0</v>
      </c>
      <c r="ER57" s="167">
        <f t="shared" si="113"/>
        <v>0</v>
      </c>
      <c r="ES57" s="167">
        <f t="shared" si="114"/>
        <v>0</v>
      </c>
      <c r="ET57" s="167">
        <f t="shared" si="115"/>
        <v>0</v>
      </c>
      <c r="EU57" s="167">
        <f t="shared" si="116"/>
        <v>0</v>
      </c>
      <c r="EV57" s="167">
        <f t="shared" si="117"/>
        <v>0</v>
      </c>
      <c r="EW57" s="167">
        <f t="shared" si="118"/>
        <v>0</v>
      </c>
      <c r="EX57" s="167">
        <f t="shared" si="119"/>
        <v>0</v>
      </c>
      <c r="EY57" s="167">
        <f t="shared" si="120"/>
        <v>0</v>
      </c>
      <c r="EZ57" s="167">
        <f t="shared" si="121"/>
        <v>0</v>
      </c>
      <c r="FA57" s="167">
        <f t="shared" si="122"/>
        <v>0</v>
      </c>
      <c r="FB57" s="167">
        <f t="shared" si="123"/>
        <v>0</v>
      </c>
      <c r="FC57" s="167">
        <f t="shared" si="124"/>
        <v>0</v>
      </c>
      <c r="FD57" s="167">
        <f t="shared" si="125"/>
        <v>0</v>
      </c>
      <c r="FE57" s="167">
        <f t="shared" si="126"/>
        <v>0</v>
      </c>
      <c r="FG57" s="167">
        <f t="shared" si="127"/>
        <v>0</v>
      </c>
      <c r="FH57" s="167">
        <f t="shared" si="128"/>
        <v>0</v>
      </c>
      <c r="FI57" s="167">
        <f t="shared" si="129"/>
        <v>0</v>
      </c>
      <c r="FJ57" s="167">
        <f t="shared" si="130"/>
        <v>0</v>
      </c>
      <c r="FK57" s="167">
        <f t="shared" si="131"/>
        <v>0</v>
      </c>
      <c r="FL57" s="167">
        <f t="shared" si="132"/>
        <v>0</v>
      </c>
      <c r="FM57" s="167">
        <f t="shared" si="133"/>
        <v>0</v>
      </c>
      <c r="FN57" s="167">
        <f t="shared" si="134"/>
        <v>0</v>
      </c>
      <c r="FO57" s="167">
        <f t="shared" si="135"/>
        <v>0</v>
      </c>
      <c r="FP57" s="167">
        <f t="shared" si="136"/>
        <v>0</v>
      </c>
      <c r="FQ57" s="167">
        <f t="shared" si="137"/>
        <v>0</v>
      </c>
      <c r="FR57" s="167">
        <f t="shared" si="138"/>
        <v>0</v>
      </c>
      <c r="FS57" s="167">
        <f t="shared" si="139"/>
        <v>0</v>
      </c>
      <c r="FT57" s="167">
        <f t="shared" si="140"/>
        <v>0</v>
      </c>
      <c r="FU57" s="167">
        <f t="shared" si="141"/>
        <v>0</v>
      </c>
      <c r="FV57" s="167">
        <f t="shared" si="142"/>
        <v>0</v>
      </c>
      <c r="FX57" s="167">
        <f t="shared" si="143"/>
        <v>0</v>
      </c>
      <c r="FY57" s="167">
        <f t="shared" si="144"/>
        <v>0</v>
      </c>
      <c r="FZ57" s="167">
        <f t="shared" si="145"/>
        <v>0</v>
      </c>
      <c r="GA57" s="167">
        <f t="shared" si="146"/>
        <v>0</v>
      </c>
      <c r="GB57" s="167">
        <f t="shared" si="147"/>
        <v>0</v>
      </c>
      <c r="GC57" s="167">
        <f t="shared" si="148"/>
        <v>0</v>
      </c>
      <c r="GD57" s="167">
        <f t="shared" si="149"/>
        <v>0</v>
      </c>
      <c r="GE57" s="167">
        <f t="shared" si="150"/>
        <v>0</v>
      </c>
      <c r="GF57" s="167">
        <f t="shared" si="151"/>
        <v>0</v>
      </c>
      <c r="GG57" s="167">
        <f t="shared" si="152"/>
        <v>0</v>
      </c>
      <c r="GH57" s="167">
        <f t="shared" si="153"/>
        <v>0</v>
      </c>
      <c r="GI57" s="167">
        <f t="shared" si="154"/>
        <v>0</v>
      </c>
      <c r="GJ57" s="167">
        <f t="shared" si="155"/>
        <v>0</v>
      </c>
      <c r="GK57" s="167">
        <f t="shared" si="156"/>
        <v>0</v>
      </c>
      <c r="GL57" s="167">
        <f t="shared" si="157"/>
        <v>0</v>
      </c>
      <c r="GM57" s="167">
        <f t="shared" si="158"/>
        <v>0</v>
      </c>
      <c r="GO57" s="167" t="e">
        <f t="shared" ca="1" si="192"/>
        <v>#REF!</v>
      </c>
      <c r="GP57" s="167" t="e">
        <f t="shared" ca="1" si="192"/>
        <v>#REF!</v>
      </c>
      <c r="GQ57" s="167" t="e">
        <f t="shared" ca="1" si="192"/>
        <v>#REF!</v>
      </c>
      <c r="GR57" s="167" t="e">
        <f t="shared" ca="1" si="192"/>
        <v>#REF!</v>
      </c>
      <c r="GS57" s="167" t="e">
        <f t="shared" ca="1" si="192"/>
        <v>#REF!</v>
      </c>
      <c r="GT57" s="167" t="e">
        <f t="shared" ca="1" si="192"/>
        <v>#REF!</v>
      </c>
      <c r="GU57" s="167" t="e">
        <f t="shared" ca="1" si="192"/>
        <v>#REF!</v>
      </c>
      <c r="GV57" s="167" t="e">
        <f t="shared" ca="1" si="192"/>
        <v>#REF!</v>
      </c>
      <c r="GW57" s="167" t="e">
        <f t="shared" ca="1" si="192"/>
        <v>#REF!</v>
      </c>
      <c r="GX57" s="167" t="e">
        <f t="shared" ca="1" si="192"/>
        <v>#REF!</v>
      </c>
      <c r="GY57" s="167" t="e">
        <f t="shared" ca="1" si="192"/>
        <v>#REF!</v>
      </c>
      <c r="GZ57" s="167" t="e">
        <f t="shared" ca="1" si="192"/>
        <v>#REF!</v>
      </c>
      <c r="HA57" s="167" t="e">
        <f t="shared" ca="1" si="192"/>
        <v>#REF!</v>
      </c>
      <c r="HB57" s="167" t="e">
        <f t="shared" ca="1" si="192"/>
        <v>#REF!</v>
      </c>
      <c r="HC57" s="167" t="e">
        <f t="shared" ca="1" si="192"/>
        <v>#REF!</v>
      </c>
      <c r="HD57" s="167" t="e">
        <f t="shared" ca="1" si="192"/>
        <v>#REF!</v>
      </c>
      <c r="HF57" s="167" t="e">
        <f t="shared" ca="1" si="60"/>
        <v>#REF!</v>
      </c>
      <c r="HG57" s="167" t="e">
        <f t="shared" ca="1" si="61"/>
        <v>#REF!</v>
      </c>
      <c r="HH57" s="167" t="e">
        <f t="shared" ca="1" si="62"/>
        <v>#REF!</v>
      </c>
      <c r="HI57" s="167" t="e">
        <f t="shared" ca="1" si="63"/>
        <v>#REF!</v>
      </c>
      <c r="HJ57" s="167" t="e">
        <f t="shared" ca="1" si="64"/>
        <v>#REF!</v>
      </c>
      <c r="HK57" s="167" t="e">
        <f t="shared" ca="1" si="65"/>
        <v>#REF!</v>
      </c>
      <c r="HL57" s="167" t="e">
        <f t="shared" ca="1" si="66"/>
        <v>#REF!</v>
      </c>
      <c r="HM57" s="167" t="e">
        <f t="shared" ca="1" si="67"/>
        <v>#REF!</v>
      </c>
      <c r="HN57" s="167" t="e">
        <f t="shared" ca="1" si="68"/>
        <v>#REF!</v>
      </c>
      <c r="HO57" s="167" t="e">
        <f t="shared" ca="1" si="69"/>
        <v>#REF!</v>
      </c>
      <c r="HP57" s="167" t="e">
        <f t="shared" ca="1" si="70"/>
        <v>#REF!</v>
      </c>
      <c r="HQ57" s="167" t="e">
        <f t="shared" ca="1" si="71"/>
        <v>#REF!</v>
      </c>
      <c r="HR57" s="167" t="e">
        <f t="shared" ca="1" si="72"/>
        <v>#REF!</v>
      </c>
      <c r="HS57" s="167" t="e">
        <f t="shared" ca="1" si="73"/>
        <v>#REF!</v>
      </c>
      <c r="HT57" s="167" t="e">
        <f t="shared" ca="1" si="74"/>
        <v>#REF!</v>
      </c>
      <c r="HU57" s="167" t="e">
        <f t="shared" ca="1" si="75"/>
        <v>#REF!</v>
      </c>
      <c r="HW57" s="167" t="e">
        <f t="shared" ca="1" si="76"/>
        <v>#REF!</v>
      </c>
      <c r="HX57" s="167">
        <f t="shared" si="77"/>
        <v>0</v>
      </c>
      <c r="HY57" s="167" t="e">
        <f t="shared" ca="1" si="160"/>
        <v>#REF!</v>
      </c>
      <c r="HZ57" s="219" t="e">
        <f t="shared" ca="1" si="161"/>
        <v>#REF!</v>
      </c>
    </row>
    <row r="58" spans="1:234" s="48" customFormat="1">
      <c r="A58" s="3" t="s">
        <v>112</v>
      </c>
      <c r="B58" s="202" t="str">
        <f>INDEX('Ref1'!$E:$E,MATCH(A58,'Ref1'!$A:$A,0))</f>
        <v>Burnley</v>
      </c>
      <c r="C58" s="42" t="str">
        <f>INDEX(Data1!B:B,MATCH(A58,Data1!A:A,0))</f>
        <v>SD</v>
      </c>
      <c r="D58" s="253" t="str">
        <f>INDEX(Data1!C:C,MATCH(A58,Data1!A:A,0))</f>
        <v>NW</v>
      </c>
      <c r="E58" s="200" t="str">
        <f>IF($C$6="No","No",IF(COUNTIF(Inputs!$K$359:$K$398,$A58)&gt;0,"Yes","No"))</f>
        <v>No</v>
      </c>
      <c r="F58" s="404"/>
      <c r="G58" s="62">
        <f>INDEX('4_RatesSplit'!K:K,MATCH($A58,'4_RatesSplit'!$A:$A,0))</f>
        <v>0</v>
      </c>
      <c r="H58" s="171">
        <f>INDEX('4_RatesSplit'!L:L,MATCH($A58,'4_RatesSplit'!$A:$A,0))</f>
        <v>0</v>
      </c>
      <c r="I58" s="167">
        <f>INDEX('4_RatesSplit'!M:M,MATCH($A58,'4_RatesSplit'!$A:$A,0))</f>
        <v>0</v>
      </c>
      <c r="J58" s="167">
        <f>INDEX('4_RatesSplit'!N:N,MATCH($A58,'4_RatesSplit'!$A:$A,0))</f>
        <v>0</v>
      </c>
      <c r="K58" s="167">
        <f>INDEX('4_RatesSplit'!O:O,MATCH($A58,'4_RatesSplit'!$A:$A,0))</f>
        <v>0</v>
      </c>
      <c r="L58" s="167">
        <f>INDEX('4_RatesSplit'!P:P,MATCH($A58,'4_RatesSplit'!$A:$A,0))</f>
        <v>0</v>
      </c>
      <c r="M58" s="167">
        <f>INDEX('4_RatesSplit'!Q:Q,MATCH($A58,'4_RatesSplit'!$A:$A,0))</f>
        <v>0</v>
      </c>
      <c r="N58" s="167">
        <f>INDEX('4_RatesSplit'!R:R,MATCH($A58,'4_RatesSplit'!$A:$A,0))</f>
        <v>0</v>
      </c>
      <c r="O58" s="167">
        <f>INDEX('4_RatesSplit'!S:S,MATCH($A58,'4_RatesSplit'!$A:$A,0))</f>
        <v>0</v>
      </c>
      <c r="P58" s="167">
        <f>INDEX('4_RatesSplit'!T:T,MATCH($A58,'4_RatesSplit'!$A:$A,0))</f>
        <v>0</v>
      </c>
      <c r="Q58" s="167">
        <f>INDEX('4_RatesSplit'!U:U,MATCH($A58,'4_RatesSplit'!$A:$A,0))</f>
        <v>0</v>
      </c>
      <c r="R58" s="167">
        <f>INDEX('4_RatesSplit'!V:V,MATCH($A58,'4_RatesSplit'!$A:$A,0))</f>
        <v>0</v>
      </c>
      <c r="S58" s="167">
        <f>INDEX('4_RatesSplit'!W:W,MATCH($A58,'4_RatesSplit'!$A:$A,0))</f>
        <v>0</v>
      </c>
      <c r="T58" s="167">
        <f>INDEX('4_RatesSplit'!X:X,MATCH($A58,'4_RatesSplit'!$A:$A,0))</f>
        <v>0</v>
      </c>
      <c r="U58" s="167">
        <f>INDEX('4_RatesSplit'!Y:Y,MATCH($A58,'4_RatesSplit'!$A:$A,0))</f>
        <v>0</v>
      </c>
      <c r="V58" s="167">
        <f>INDEX('4_RatesSplit'!Z:Z,MATCH($A58,'4_RatesSplit'!$A:$A,0))</f>
        <v>0</v>
      </c>
      <c r="W58" s="167">
        <f>INDEX('4_RatesSplit'!AA:AA,MATCH($A58,'4_RatesSplit'!$A:$A,0))</f>
        <v>0</v>
      </c>
      <c r="X58" s="18"/>
      <c r="Y58" s="168" t="e">
        <f ca="1">INDEX('4_RatesSplit'!AT:AT,MATCH($A58,'4_RatesSplit'!$A:$A,0))</f>
        <v>#REF!</v>
      </c>
      <c r="Z58" s="168" t="e">
        <f ca="1">INDEX('4_RatesSplit'!AU:AU,MATCH($A58,'4_RatesSplit'!$A:$A,0))</f>
        <v>#REF!</v>
      </c>
      <c r="AA58" s="168" t="e">
        <f ca="1">INDEX('4_RatesSplit'!AV:AV,MATCH($A58,'4_RatesSplit'!$A:$A,0))</f>
        <v>#REF!</v>
      </c>
      <c r="AB58" s="168" t="e">
        <f ca="1">INDEX('4_RatesSplit'!AW:AW,MATCH($A58,'4_RatesSplit'!$A:$A,0))</f>
        <v>#REF!</v>
      </c>
      <c r="AC58" s="168" t="e">
        <f ca="1">INDEX('4_RatesSplit'!AX:AX,MATCH($A58,'4_RatesSplit'!$A:$A,0))</f>
        <v>#REF!</v>
      </c>
      <c r="AD58" s="168" t="e">
        <f ca="1">INDEX('4_RatesSplit'!AY:AY,MATCH($A58,'4_RatesSplit'!$A:$A,0))</f>
        <v>#REF!</v>
      </c>
      <c r="AE58" s="168" t="e">
        <f ca="1">INDEX('4_RatesSplit'!AZ:AZ,MATCH($A58,'4_RatesSplit'!$A:$A,0))</f>
        <v>#REF!</v>
      </c>
      <c r="AF58" s="168" t="e">
        <f ca="1">INDEX('4_RatesSplit'!BA:BA,MATCH($A58,'4_RatesSplit'!$A:$A,0))</f>
        <v>#REF!</v>
      </c>
      <c r="AG58" s="168" t="e">
        <f ca="1">INDEX('4_RatesSplit'!BB:BB,MATCH($A58,'4_RatesSplit'!$A:$A,0))</f>
        <v>#REF!</v>
      </c>
      <c r="AH58" s="168" t="e">
        <f ca="1">INDEX('4_RatesSplit'!BC:BC,MATCH($A58,'4_RatesSplit'!$A:$A,0))</f>
        <v>#REF!</v>
      </c>
      <c r="AI58" s="168" t="e">
        <f ca="1">INDEX('4_RatesSplit'!BD:BD,MATCH($A58,'4_RatesSplit'!$A:$A,0))</f>
        <v>#REF!</v>
      </c>
      <c r="AJ58" s="168" t="e">
        <f ca="1">INDEX('4_RatesSplit'!BE:BE,MATCH($A58,'4_RatesSplit'!$A:$A,0))</f>
        <v>#REF!</v>
      </c>
      <c r="AK58" s="168" t="e">
        <f ca="1">INDEX('4_RatesSplit'!BF:BF,MATCH($A58,'4_RatesSplit'!$A:$A,0))</f>
        <v>#REF!</v>
      </c>
      <c r="AL58" s="168" t="e">
        <f ca="1">INDEX('4_RatesSplit'!BG:BG,MATCH($A58,'4_RatesSplit'!$A:$A,0))</f>
        <v>#REF!</v>
      </c>
      <c r="AM58" s="168" t="e">
        <f ca="1">INDEX('4_RatesSplit'!BH:BH,MATCH($A58,'4_RatesSplit'!$A:$A,0))</f>
        <v>#REF!</v>
      </c>
      <c r="AN58" s="198" t="e">
        <f ca="1">INDEX('4_RatesSplit'!BI:BI,MATCH($A58,'4_RatesSplit'!$A:$A,0))</f>
        <v>#REF!</v>
      </c>
      <c r="AO58" s="114"/>
      <c r="AP58" s="167" t="e">
        <f t="shared" ca="1" si="78"/>
        <v>#REF!</v>
      </c>
      <c r="AQ58" s="167" t="e">
        <f t="shared" ca="1" si="79"/>
        <v>#REF!</v>
      </c>
      <c r="AR58" s="167" t="e">
        <f t="shared" ca="1" si="80"/>
        <v>#REF!</v>
      </c>
      <c r="AS58" s="167" t="e">
        <f t="shared" ca="1" si="81"/>
        <v>#REF!</v>
      </c>
      <c r="AT58" s="167" t="e">
        <f t="shared" ca="1" si="82"/>
        <v>#REF!</v>
      </c>
      <c r="AU58" s="167" t="e">
        <f t="shared" ca="1" si="83"/>
        <v>#REF!</v>
      </c>
      <c r="AV58" s="167" t="e">
        <f t="shared" ca="1" si="84"/>
        <v>#REF!</v>
      </c>
      <c r="AW58" s="167" t="e">
        <f t="shared" ca="1" si="85"/>
        <v>#REF!</v>
      </c>
      <c r="AX58" s="167" t="e">
        <f t="shared" ca="1" si="86"/>
        <v>#REF!</v>
      </c>
      <c r="AY58" s="167" t="e">
        <f t="shared" ca="1" si="87"/>
        <v>#REF!</v>
      </c>
      <c r="AZ58" s="167" t="e">
        <f t="shared" ca="1" si="88"/>
        <v>#REF!</v>
      </c>
      <c r="BA58" s="167" t="e">
        <f t="shared" ca="1" si="89"/>
        <v>#REF!</v>
      </c>
      <c r="BB58" s="167" t="e">
        <f t="shared" ca="1" si="90"/>
        <v>#REF!</v>
      </c>
      <c r="BC58" s="167" t="e">
        <f t="shared" ca="1" si="91"/>
        <v>#REF!</v>
      </c>
      <c r="BD58" s="167" t="e">
        <f t="shared" ca="1" si="92"/>
        <v>#REF!</v>
      </c>
      <c r="BE58" s="167" t="e">
        <f t="shared" ca="1" si="93"/>
        <v>#REF!</v>
      </c>
      <c r="BF58" s="18"/>
      <c r="BG58" s="168">
        <f>INDEX('2_Needs'!$F:$F,MATCH($A58,'2_Needs'!$A:$A,0))</f>
        <v>3.418243680395259E-4</v>
      </c>
      <c r="BH58" s="114"/>
      <c r="BI58" s="167">
        <f t="shared" ref="BI58:BX58" si="205">IF(BI$3="reset",$BG58*BI$6,BH58*(1+$C$4))</f>
        <v>0</v>
      </c>
      <c r="BJ58" s="167">
        <f t="shared" si="205"/>
        <v>0</v>
      </c>
      <c r="BK58" s="167">
        <f t="shared" si="205"/>
        <v>0</v>
      </c>
      <c r="BL58" s="167">
        <f t="shared" si="205"/>
        <v>0</v>
      </c>
      <c r="BM58" s="167">
        <f t="shared" si="205"/>
        <v>0</v>
      </c>
      <c r="BN58" s="167">
        <f t="shared" si="205"/>
        <v>0</v>
      </c>
      <c r="BO58" s="167">
        <f t="shared" si="205"/>
        <v>0</v>
      </c>
      <c r="BP58" s="167">
        <f t="shared" si="205"/>
        <v>0</v>
      </c>
      <c r="BQ58" s="167">
        <f t="shared" si="205"/>
        <v>0</v>
      </c>
      <c r="BR58" s="167">
        <f t="shared" si="205"/>
        <v>0</v>
      </c>
      <c r="BS58" s="167">
        <f t="shared" si="205"/>
        <v>0</v>
      </c>
      <c r="BT58" s="167">
        <f t="shared" si="205"/>
        <v>0</v>
      </c>
      <c r="BU58" s="167">
        <f t="shared" si="205"/>
        <v>0</v>
      </c>
      <c r="BV58" s="167">
        <f t="shared" si="205"/>
        <v>0</v>
      </c>
      <c r="BW58" s="167">
        <f t="shared" si="205"/>
        <v>0</v>
      </c>
      <c r="BX58" s="167">
        <f t="shared" si="205"/>
        <v>0</v>
      </c>
      <c r="BZ58" s="167" t="e">
        <f t="shared" ca="1" si="7"/>
        <v>#REF!</v>
      </c>
      <c r="CA58" s="167" t="e">
        <f t="shared" ca="1" si="8"/>
        <v>#REF!</v>
      </c>
      <c r="CB58" s="167" t="e">
        <f t="shared" ca="1" si="9"/>
        <v>#REF!</v>
      </c>
      <c r="CC58" s="167" t="e">
        <f t="shared" ca="1" si="10"/>
        <v>#REF!</v>
      </c>
      <c r="CD58" s="167" t="e">
        <f t="shared" ca="1" si="11"/>
        <v>#REF!</v>
      </c>
      <c r="CE58" s="167" t="e">
        <f t="shared" ca="1" si="12"/>
        <v>#REF!</v>
      </c>
      <c r="CF58" s="167" t="e">
        <f t="shared" ca="1" si="13"/>
        <v>#REF!</v>
      </c>
      <c r="CG58" s="167" t="e">
        <f t="shared" ca="1" si="14"/>
        <v>#REF!</v>
      </c>
      <c r="CH58" s="167" t="e">
        <f t="shared" ca="1" si="15"/>
        <v>#REF!</v>
      </c>
      <c r="CI58" s="167" t="e">
        <f t="shared" ca="1" si="16"/>
        <v>#REF!</v>
      </c>
      <c r="CJ58" s="167" t="e">
        <f t="shared" ca="1" si="17"/>
        <v>#REF!</v>
      </c>
      <c r="CK58" s="167" t="e">
        <f t="shared" ca="1" si="18"/>
        <v>#REF!</v>
      </c>
      <c r="CL58" s="167" t="e">
        <f t="shared" ca="1" si="19"/>
        <v>#REF!</v>
      </c>
      <c r="CM58" s="167" t="e">
        <f t="shared" ca="1" si="20"/>
        <v>#REF!</v>
      </c>
      <c r="CN58" s="167" t="e">
        <f t="shared" ca="1" si="21"/>
        <v>#REF!</v>
      </c>
      <c r="CO58" s="167" t="e">
        <f t="shared" ca="1" si="22"/>
        <v>#REF!</v>
      </c>
      <c r="CQ58" s="167" t="e">
        <f t="shared" ca="1" si="23"/>
        <v>#REF!</v>
      </c>
      <c r="CR58" s="167" t="e">
        <f t="shared" ca="1" si="24"/>
        <v>#REF!</v>
      </c>
      <c r="CS58" s="167" t="e">
        <f t="shared" ca="1" si="25"/>
        <v>#REF!</v>
      </c>
      <c r="CT58" s="167" t="e">
        <f t="shared" ca="1" si="26"/>
        <v>#REF!</v>
      </c>
      <c r="CU58" s="167" t="e">
        <f t="shared" ca="1" si="27"/>
        <v>#REF!</v>
      </c>
      <c r="CV58" s="167" t="e">
        <f t="shared" ca="1" si="28"/>
        <v>#REF!</v>
      </c>
      <c r="CW58" s="167" t="e">
        <f t="shared" ca="1" si="29"/>
        <v>#REF!</v>
      </c>
      <c r="CX58" s="167" t="e">
        <f t="shared" ca="1" si="30"/>
        <v>#REF!</v>
      </c>
      <c r="CY58" s="167" t="e">
        <f t="shared" ca="1" si="31"/>
        <v>#REF!</v>
      </c>
      <c r="CZ58" s="167" t="e">
        <f t="shared" ca="1" si="32"/>
        <v>#REF!</v>
      </c>
      <c r="DA58" s="167" t="e">
        <f t="shared" ca="1" si="33"/>
        <v>#REF!</v>
      </c>
      <c r="DB58" s="167" t="e">
        <f t="shared" ca="1" si="34"/>
        <v>#REF!</v>
      </c>
      <c r="DC58" s="167" t="e">
        <f t="shared" ca="1" si="35"/>
        <v>#REF!</v>
      </c>
      <c r="DD58" s="167" t="e">
        <f t="shared" ca="1" si="36"/>
        <v>#REF!</v>
      </c>
      <c r="DE58" s="167" t="e">
        <f t="shared" ca="1" si="37"/>
        <v>#REF!</v>
      </c>
      <c r="DF58" s="167" t="e">
        <f t="shared" ca="1" si="38"/>
        <v>#REF!</v>
      </c>
      <c r="DH58" s="167">
        <f t="shared" si="39"/>
        <v>0</v>
      </c>
      <c r="DI58" s="167">
        <f t="shared" si="40"/>
        <v>0</v>
      </c>
      <c r="DJ58" s="167">
        <f t="shared" si="41"/>
        <v>0</v>
      </c>
      <c r="DK58" s="167">
        <f t="shared" si="42"/>
        <v>0</v>
      </c>
      <c r="DL58" s="167">
        <f t="shared" si="43"/>
        <v>0</v>
      </c>
      <c r="DM58" s="167">
        <f t="shared" si="44"/>
        <v>0</v>
      </c>
      <c r="DN58" s="167">
        <f t="shared" si="45"/>
        <v>0</v>
      </c>
      <c r="DO58" s="167">
        <f t="shared" si="46"/>
        <v>0</v>
      </c>
      <c r="DP58" s="167">
        <f t="shared" si="47"/>
        <v>0</v>
      </c>
      <c r="DQ58" s="167">
        <f t="shared" si="48"/>
        <v>0</v>
      </c>
      <c r="DR58" s="167">
        <f t="shared" si="49"/>
        <v>0</v>
      </c>
      <c r="DS58" s="167">
        <f t="shared" si="50"/>
        <v>0</v>
      </c>
      <c r="DT58" s="167">
        <f t="shared" si="51"/>
        <v>0</v>
      </c>
      <c r="DU58" s="167">
        <f t="shared" si="52"/>
        <v>0</v>
      </c>
      <c r="DV58" s="167">
        <f t="shared" si="53"/>
        <v>0</v>
      </c>
      <c r="DW58" s="167">
        <f t="shared" si="54"/>
        <v>0</v>
      </c>
      <c r="DY58" s="167" t="e">
        <f t="shared" ca="1" si="95"/>
        <v>#REF!</v>
      </c>
      <c r="DZ58" s="167" t="e">
        <f t="shared" ca="1" si="96"/>
        <v>#REF!</v>
      </c>
      <c r="EA58" s="167" t="e">
        <f t="shared" ca="1" si="97"/>
        <v>#REF!</v>
      </c>
      <c r="EB58" s="167" t="e">
        <f t="shared" ca="1" si="98"/>
        <v>#REF!</v>
      </c>
      <c r="EC58" s="167" t="e">
        <f t="shared" ca="1" si="99"/>
        <v>#REF!</v>
      </c>
      <c r="ED58" s="167" t="e">
        <f t="shared" ca="1" si="100"/>
        <v>#REF!</v>
      </c>
      <c r="EE58" s="167" t="e">
        <f t="shared" ca="1" si="101"/>
        <v>#REF!</v>
      </c>
      <c r="EF58" s="167" t="e">
        <f t="shared" ca="1" si="102"/>
        <v>#REF!</v>
      </c>
      <c r="EG58" s="167" t="e">
        <f t="shared" ca="1" si="103"/>
        <v>#REF!</v>
      </c>
      <c r="EH58" s="167" t="e">
        <f t="shared" ca="1" si="104"/>
        <v>#REF!</v>
      </c>
      <c r="EI58" s="167" t="e">
        <f t="shared" ca="1" si="105"/>
        <v>#REF!</v>
      </c>
      <c r="EJ58" s="167" t="e">
        <f t="shared" ca="1" si="106"/>
        <v>#REF!</v>
      </c>
      <c r="EK58" s="167" t="e">
        <f t="shared" ca="1" si="107"/>
        <v>#REF!</v>
      </c>
      <c r="EL58" s="167" t="e">
        <f t="shared" ca="1" si="108"/>
        <v>#REF!</v>
      </c>
      <c r="EM58" s="167" t="e">
        <f t="shared" ca="1" si="109"/>
        <v>#REF!</v>
      </c>
      <c r="EN58" s="167" t="e">
        <f t="shared" ca="1" si="110"/>
        <v>#REF!</v>
      </c>
      <c r="EP58" s="167">
        <f t="shared" si="111"/>
        <v>0</v>
      </c>
      <c r="EQ58" s="167">
        <f t="shared" si="112"/>
        <v>0</v>
      </c>
      <c r="ER58" s="167">
        <f t="shared" si="113"/>
        <v>0</v>
      </c>
      <c r="ES58" s="167">
        <f t="shared" si="114"/>
        <v>0</v>
      </c>
      <c r="ET58" s="167">
        <f t="shared" si="115"/>
        <v>0</v>
      </c>
      <c r="EU58" s="167">
        <f t="shared" si="116"/>
        <v>0</v>
      </c>
      <c r="EV58" s="167">
        <f t="shared" si="117"/>
        <v>0</v>
      </c>
      <c r="EW58" s="167">
        <f t="shared" si="118"/>
        <v>0</v>
      </c>
      <c r="EX58" s="167">
        <f t="shared" si="119"/>
        <v>0</v>
      </c>
      <c r="EY58" s="167">
        <f t="shared" si="120"/>
        <v>0</v>
      </c>
      <c r="EZ58" s="167">
        <f t="shared" si="121"/>
        <v>0</v>
      </c>
      <c r="FA58" s="167">
        <f t="shared" si="122"/>
        <v>0</v>
      </c>
      <c r="FB58" s="167">
        <f t="shared" si="123"/>
        <v>0</v>
      </c>
      <c r="FC58" s="167">
        <f t="shared" si="124"/>
        <v>0</v>
      </c>
      <c r="FD58" s="167">
        <f t="shared" si="125"/>
        <v>0</v>
      </c>
      <c r="FE58" s="167">
        <f t="shared" si="126"/>
        <v>0</v>
      </c>
      <c r="FG58" s="167">
        <f t="shared" si="127"/>
        <v>0</v>
      </c>
      <c r="FH58" s="167">
        <f t="shared" si="128"/>
        <v>0</v>
      </c>
      <c r="FI58" s="167">
        <f t="shared" si="129"/>
        <v>0</v>
      </c>
      <c r="FJ58" s="167">
        <f t="shared" si="130"/>
        <v>0</v>
      </c>
      <c r="FK58" s="167">
        <f t="shared" si="131"/>
        <v>0</v>
      </c>
      <c r="FL58" s="167">
        <f t="shared" si="132"/>
        <v>0</v>
      </c>
      <c r="FM58" s="167">
        <f t="shared" si="133"/>
        <v>0</v>
      </c>
      <c r="FN58" s="167">
        <f t="shared" si="134"/>
        <v>0</v>
      </c>
      <c r="FO58" s="167">
        <f t="shared" si="135"/>
        <v>0</v>
      </c>
      <c r="FP58" s="167">
        <f t="shared" si="136"/>
        <v>0</v>
      </c>
      <c r="FQ58" s="167">
        <f t="shared" si="137"/>
        <v>0</v>
      </c>
      <c r="FR58" s="167">
        <f t="shared" si="138"/>
        <v>0</v>
      </c>
      <c r="FS58" s="167">
        <f t="shared" si="139"/>
        <v>0</v>
      </c>
      <c r="FT58" s="167">
        <f t="shared" si="140"/>
        <v>0</v>
      </c>
      <c r="FU58" s="167">
        <f t="shared" si="141"/>
        <v>0</v>
      </c>
      <c r="FV58" s="167">
        <f t="shared" si="142"/>
        <v>0</v>
      </c>
      <c r="FX58" s="167">
        <f t="shared" si="143"/>
        <v>0</v>
      </c>
      <c r="FY58" s="167">
        <f t="shared" si="144"/>
        <v>0</v>
      </c>
      <c r="FZ58" s="167">
        <f t="shared" si="145"/>
        <v>0</v>
      </c>
      <c r="GA58" s="167">
        <f t="shared" si="146"/>
        <v>0</v>
      </c>
      <c r="GB58" s="167">
        <f t="shared" si="147"/>
        <v>0</v>
      </c>
      <c r="GC58" s="167">
        <f t="shared" si="148"/>
        <v>0</v>
      </c>
      <c r="GD58" s="167">
        <f t="shared" si="149"/>
        <v>0</v>
      </c>
      <c r="GE58" s="167">
        <f t="shared" si="150"/>
        <v>0</v>
      </c>
      <c r="GF58" s="167">
        <f t="shared" si="151"/>
        <v>0</v>
      </c>
      <c r="GG58" s="167">
        <f t="shared" si="152"/>
        <v>0</v>
      </c>
      <c r="GH58" s="167">
        <f t="shared" si="153"/>
        <v>0</v>
      </c>
      <c r="GI58" s="167">
        <f t="shared" si="154"/>
        <v>0</v>
      </c>
      <c r="GJ58" s="167">
        <f t="shared" si="155"/>
        <v>0</v>
      </c>
      <c r="GK58" s="167">
        <f t="shared" si="156"/>
        <v>0</v>
      </c>
      <c r="GL58" s="167">
        <f t="shared" si="157"/>
        <v>0</v>
      </c>
      <c r="GM58" s="167">
        <f t="shared" si="158"/>
        <v>0</v>
      </c>
      <c r="GO58" s="167" t="e">
        <f t="shared" ca="1" si="192"/>
        <v>#REF!</v>
      </c>
      <c r="GP58" s="167" t="e">
        <f t="shared" ca="1" si="192"/>
        <v>#REF!</v>
      </c>
      <c r="GQ58" s="167" t="e">
        <f t="shared" ca="1" si="192"/>
        <v>#REF!</v>
      </c>
      <c r="GR58" s="167" t="e">
        <f t="shared" ca="1" si="192"/>
        <v>#REF!</v>
      </c>
      <c r="GS58" s="167" t="e">
        <f t="shared" ca="1" si="192"/>
        <v>#REF!</v>
      </c>
      <c r="GT58" s="167" t="e">
        <f t="shared" ca="1" si="192"/>
        <v>#REF!</v>
      </c>
      <c r="GU58" s="167" t="e">
        <f t="shared" ca="1" si="192"/>
        <v>#REF!</v>
      </c>
      <c r="GV58" s="167" t="e">
        <f t="shared" ca="1" si="192"/>
        <v>#REF!</v>
      </c>
      <c r="GW58" s="167" t="e">
        <f t="shared" ca="1" si="192"/>
        <v>#REF!</v>
      </c>
      <c r="GX58" s="167" t="e">
        <f t="shared" ca="1" si="192"/>
        <v>#REF!</v>
      </c>
      <c r="GY58" s="167" t="e">
        <f t="shared" ca="1" si="192"/>
        <v>#REF!</v>
      </c>
      <c r="GZ58" s="167" t="e">
        <f t="shared" ca="1" si="192"/>
        <v>#REF!</v>
      </c>
      <c r="HA58" s="167" t="e">
        <f t="shared" ca="1" si="192"/>
        <v>#REF!</v>
      </c>
      <c r="HB58" s="167" t="e">
        <f t="shared" ca="1" si="192"/>
        <v>#REF!</v>
      </c>
      <c r="HC58" s="167" t="e">
        <f t="shared" ca="1" si="192"/>
        <v>#REF!</v>
      </c>
      <c r="HD58" s="167" t="e">
        <f t="shared" ca="1" si="192"/>
        <v>#REF!</v>
      </c>
      <c r="HF58" s="167" t="e">
        <f t="shared" ca="1" si="60"/>
        <v>#REF!</v>
      </c>
      <c r="HG58" s="167" t="e">
        <f t="shared" ca="1" si="61"/>
        <v>#REF!</v>
      </c>
      <c r="HH58" s="167" t="e">
        <f t="shared" ca="1" si="62"/>
        <v>#REF!</v>
      </c>
      <c r="HI58" s="167" t="e">
        <f t="shared" ca="1" si="63"/>
        <v>#REF!</v>
      </c>
      <c r="HJ58" s="167" t="e">
        <f t="shared" ca="1" si="64"/>
        <v>#REF!</v>
      </c>
      <c r="HK58" s="167" t="e">
        <f t="shared" ca="1" si="65"/>
        <v>#REF!</v>
      </c>
      <c r="HL58" s="167" t="e">
        <f t="shared" ca="1" si="66"/>
        <v>#REF!</v>
      </c>
      <c r="HM58" s="167" t="e">
        <f t="shared" ca="1" si="67"/>
        <v>#REF!</v>
      </c>
      <c r="HN58" s="167" t="e">
        <f t="shared" ca="1" si="68"/>
        <v>#REF!</v>
      </c>
      <c r="HO58" s="167" t="e">
        <f t="shared" ca="1" si="69"/>
        <v>#REF!</v>
      </c>
      <c r="HP58" s="167" t="e">
        <f t="shared" ca="1" si="70"/>
        <v>#REF!</v>
      </c>
      <c r="HQ58" s="167" t="e">
        <f t="shared" ca="1" si="71"/>
        <v>#REF!</v>
      </c>
      <c r="HR58" s="167" t="e">
        <f t="shared" ca="1" si="72"/>
        <v>#REF!</v>
      </c>
      <c r="HS58" s="167" t="e">
        <f t="shared" ca="1" si="73"/>
        <v>#REF!</v>
      </c>
      <c r="HT58" s="167" t="e">
        <f t="shared" ca="1" si="74"/>
        <v>#REF!</v>
      </c>
      <c r="HU58" s="167" t="e">
        <f t="shared" ca="1" si="75"/>
        <v>#REF!</v>
      </c>
      <c r="HW58" s="167" t="e">
        <f t="shared" ca="1" si="76"/>
        <v>#REF!</v>
      </c>
      <c r="HX58" s="167">
        <f t="shared" si="77"/>
        <v>0</v>
      </c>
      <c r="HY58" s="167" t="e">
        <f t="shared" ca="1" si="160"/>
        <v>#REF!</v>
      </c>
      <c r="HZ58" s="219" t="e">
        <f t="shared" ca="1" si="161"/>
        <v>#REF!</v>
      </c>
    </row>
    <row r="59" spans="1:234" s="48" customFormat="1">
      <c r="A59" s="3" t="s">
        <v>114</v>
      </c>
      <c r="B59" s="202" t="str">
        <f>INDEX('Ref1'!$E:$E,MATCH(A59,'Ref1'!$A:$A,0))</f>
        <v>Bury</v>
      </c>
      <c r="C59" s="42" t="str">
        <f>INDEX(Data1!B:B,MATCH(A59,Data1!A:A,0))</f>
        <v>MD</v>
      </c>
      <c r="D59" s="253" t="str">
        <f>INDEX(Data1!C:C,MATCH(A59,Data1!A:A,0))</f>
        <v>NW</v>
      </c>
      <c r="E59" s="200" t="str">
        <f>IF($C$6="No","No",IF(COUNTIF(Inputs!$K$359:$K$398,$A59)&gt;0,"Yes","No"))</f>
        <v>No</v>
      </c>
      <c r="F59" s="404"/>
      <c r="G59" s="62">
        <f>INDEX('4_RatesSplit'!K:K,MATCH($A59,'4_RatesSplit'!$A:$A,0))</f>
        <v>0</v>
      </c>
      <c r="H59" s="171">
        <f>INDEX('4_RatesSplit'!L:L,MATCH($A59,'4_RatesSplit'!$A:$A,0))</f>
        <v>0</v>
      </c>
      <c r="I59" s="167">
        <f>INDEX('4_RatesSplit'!M:M,MATCH($A59,'4_RatesSplit'!$A:$A,0))</f>
        <v>0</v>
      </c>
      <c r="J59" s="167">
        <f>INDEX('4_RatesSplit'!N:N,MATCH($A59,'4_RatesSplit'!$A:$A,0))</f>
        <v>0</v>
      </c>
      <c r="K59" s="167">
        <f>INDEX('4_RatesSplit'!O:O,MATCH($A59,'4_RatesSplit'!$A:$A,0))</f>
        <v>0</v>
      </c>
      <c r="L59" s="167">
        <f>INDEX('4_RatesSplit'!P:P,MATCH($A59,'4_RatesSplit'!$A:$A,0))</f>
        <v>0</v>
      </c>
      <c r="M59" s="167">
        <f>INDEX('4_RatesSplit'!Q:Q,MATCH($A59,'4_RatesSplit'!$A:$A,0))</f>
        <v>0</v>
      </c>
      <c r="N59" s="167">
        <f>INDEX('4_RatesSplit'!R:R,MATCH($A59,'4_RatesSplit'!$A:$A,0))</f>
        <v>0</v>
      </c>
      <c r="O59" s="167">
        <f>INDEX('4_RatesSplit'!S:S,MATCH($A59,'4_RatesSplit'!$A:$A,0))</f>
        <v>0</v>
      </c>
      <c r="P59" s="167">
        <f>INDEX('4_RatesSplit'!T:T,MATCH($A59,'4_RatesSplit'!$A:$A,0))</f>
        <v>0</v>
      </c>
      <c r="Q59" s="167">
        <f>INDEX('4_RatesSplit'!U:U,MATCH($A59,'4_RatesSplit'!$A:$A,0))</f>
        <v>0</v>
      </c>
      <c r="R59" s="167">
        <f>INDEX('4_RatesSplit'!V:V,MATCH($A59,'4_RatesSplit'!$A:$A,0))</f>
        <v>0</v>
      </c>
      <c r="S59" s="167">
        <f>INDEX('4_RatesSplit'!W:W,MATCH($A59,'4_RatesSplit'!$A:$A,0))</f>
        <v>0</v>
      </c>
      <c r="T59" s="167">
        <f>INDEX('4_RatesSplit'!X:X,MATCH($A59,'4_RatesSplit'!$A:$A,0))</f>
        <v>0</v>
      </c>
      <c r="U59" s="167">
        <f>INDEX('4_RatesSplit'!Y:Y,MATCH($A59,'4_RatesSplit'!$A:$A,0))</f>
        <v>0</v>
      </c>
      <c r="V59" s="167">
        <f>INDEX('4_RatesSplit'!Z:Z,MATCH($A59,'4_RatesSplit'!$A:$A,0))</f>
        <v>0</v>
      </c>
      <c r="W59" s="167">
        <f>INDEX('4_RatesSplit'!AA:AA,MATCH($A59,'4_RatesSplit'!$A:$A,0))</f>
        <v>0</v>
      </c>
      <c r="X59" s="18"/>
      <c r="Y59" s="168" t="e">
        <f ca="1">INDEX('4_RatesSplit'!AT:AT,MATCH($A59,'4_RatesSplit'!$A:$A,0))</f>
        <v>#REF!</v>
      </c>
      <c r="Z59" s="168" t="e">
        <f ca="1">INDEX('4_RatesSplit'!AU:AU,MATCH($A59,'4_RatesSplit'!$A:$A,0))</f>
        <v>#REF!</v>
      </c>
      <c r="AA59" s="168" t="e">
        <f ca="1">INDEX('4_RatesSplit'!AV:AV,MATCH($A59,'4_RatesSplit'!$A:$A,0))</f>
        <v>#REF!</v>
      </c>
      <c r="AB59" s="168" t="e">
        <f ca="1">INDEX('4_RatesSplit'!AW:AW,MATCH($A59,'4_RatesSplit'!$A:$A,0))</f>
        <v>#REF!</v>
      </c>
      <c r="AC59" s="168" t="e">
        <f ca="1">INDEX('4_RatesSplit'!AX:AX,MATCH($A59,'4_RatesSplit'!$A:$A,0))</f>
        <v>#REF!</v>
      </c>
      <c r="AD59" s="168" t="e">
        <f ca="1">INDEX('4_RatesSplit'!AY:AY,MATCH($A59,'4_RatesSplit'!$A:$A,0))</f>
        <v>#REF!</v>
      </c>
      <c r="AE59" s="168" t="e">
        <f ca="1">INDEX('4_RatesSplit'!AZ:AZ,MATCH($A59,'4_RatesSplit'!$A:$A,0))</f>
        <v>#REF!</v>
      </c>
      <c r="AF59" s="168" t="e">
        <f ca="1">INDEX('4_RatesSplit'!BA:BA,MATCH($A59,'4_RatesSplit'!$A:$A,0))</f>
        <v>#REF!</v>
      </c>
      <c r="AG59" s="168" t="e">
        <f ca="1">INDEX('4_RatesSplit'!BB:BB,MATCH($A59,'4_RatesSplit'!$A:$A,0))</f>
        <v>#REF!</v>
      </c>
      <c r="AH59" s="168" t="e">
        <f ca="1">INDEX('4_RatesSplit'!BC:BC,MATCH($A59,'4_RatesSplit'!$A:$A,0))</f>
        <v>#REF!</v>
      </c>
      <c r="AI59" s="168" t="e">
        <f ca="1">INDEX('4_RatesSplit'!BD:BD,MATCH($A59,'4_RatesSplit'!$A:$A,0))</f>
        <v>#REF!</v>
      </c>
      <c r="AJ59" s="168" t="e">
        <f ca="1">INDEX('4_RatesSplit'!BE:BE,MATCH($A59,'4_RatesSplit'!$A:$A,0))</f>
        <v>#REF!</v>
      </c>
      <c r="AK59" s="168" t="e">
        <f ca="1">INDEX('4_RatesSplit'!BF:BF,MATCH($A59,'4_RatesSplit'!$A:$A,0))</f>
        <v>#REF!</v>
      </c>
      <c r="AL59" s="168" t="e">
        <f ca="1">INDEX('4_RatesSplit'!BG:BG,MATCH($A59,'4_RatesSplit'!$A:$A,0))</f>
        <v>#REF!</v>
      </c>
      <c r="AM59" s="168" t="e">
        <f ca="1">INDEX('4_RatesSplit'!BH:BH,MATCH($A59,'4_RatesSplit'!$A:$A,0))</f>
        <v>#REF!</v>
      </c>
      <c r="AN59" s="198" t="e">
        <f ca="1">INDEX('4_RatesSplit'!BI:BI,MATCH($A59,'4_RatesSplit'!$A:$A,0))</f>
        <v>#REF!</v>
      </c>
      <c r="AO59" s="114"/>
      <c r="AP59" s="167" t="e">
        <f t="shared" ca="1" si="78"/>
        <v>#REF!</v>
      </c>
      <c r="AQ59" s="167" t="e">
        <f t="shared" ca="1" si="79"/>
        <v>#REF!</v>
      </c>
      <c r="AR59" s="167" t="e">
        <f t="shared" ca="1" si="80"/>
        <v>#REF!</v>
      </c>
      <c r="AS59" s="167" t="e">
        <f t="shared" ca="1" si="81"/>
        <v>#REF!</v>
      </c>
      <c r="AT59" s="167" t="e">
        <f t="shared" ca="1" si="82"/>
        <v>#REF!</v>
      </c>
      <c r="AU59" s="167" t="e">
        <f t="shared" ca="1" si="83"/>
        <v>#REF!</v>
      </c>
      <c r="AV59" s="167" t="e">
        <f t="shared" ca="1" si="84"/>
        <v>#REF!</v>
      </c>
      <c r="AW59" s="167" t="e">
        <f t="shared" ca="1" si="85"/>
        <v>#REF!</v>
      </c>
      <c r="AX59" s="167" t="e">
        <f t="shared" ca="1" si="86"/>
        <v>#REF!</v>
      </c>
      <c r="AY59" s="167" t="e">
        <f t="shared" ca="1" si="87"/>
        <v>#REF!</v>
      </c>
      <c r="AZ59" s="167" t="e">
        <f t="shared" ca="1" si="88"/>
        <v>#REF!</v>
      </c>
      <c r="BA59" s="167" t="e">
        <f t="shared" ca="1" si="89"/>
        <v>#REF!</v>
      </c>
      <c r="BB59" s="167" t="e">
        <f t="shared" ca="1" si="90"/>
        <v>#REF!</v>
      </c>
      <c r="BC59" s="167" t="e">
        <f t="shared" ca="1" si="91"/>
        <v>#REF!</v>
      </c>
      <c r="BD59" s="167" t="e">
        <f t="shared" ca="1" si="92"/>
        <v>#REF!</v>
      </c>
      <c r="BE59" s="167" t="e">
        <f t="shared" ca="1" si="93"/>
        <v>#REF!</v>
      </c>
      <c r="BF59" s="18"/>
      <c r="BG59" s="168">
        <f>INDEX('2_Needs'!$F:$F,MATCH($A59,'2_Needs'!$A:$A,0))</f>
        <v>2.8863284248559938E-3</v>
      </c>
      <c r="BH59" s="114"/>
      <c r="BI59" s="167">
        <f t="shared" ref="BI59:BX59" si="206">IF(BI$3="reset",$BG59*BI$6,BH59*(1+$C$4))</f>
        <v>0</v>
      </c>
      <c r="BJ59" s="167">
        <f t="shared" si="206"/>
        <v>0</v>
      </c>
      <c r="BK59" s="167">
        <f t="shared" si="206"/>
        <v>0</v>
      </c>
      <c r="BL59" s="167">
        <f t="shared" si="206"/>
        <v>0</v>
      </c>
      <c r="BM59" s="167">
        <f t="shared" si="206"/>
        <v>0</v>
      </c>
      <c r="BN59" s="167">
        <f t="shared" si="206"/>
        <v>0</v>
      </c>
      <c r="BO59" s="167">
        <f t="shared" si="206"/>
        <v>0</v>
      </c>
      <c r="BP59" s="167">
        <f t="shared" si="206"/>
        <v>0</v>
      </c>
      <c r="BQ59" s="167">
        <f t="shared" si="206"/>
        <v>0</v>
      </c>
      <c r="BR59" s="167">
        <f t="shared" si="206"/>
        <v>0</v>
      </c>
      <c r="BS59" s="167">
        <f t="shared" si="206"/>
        <v>0</v>
      </c>
      <c r="BT59" s="167">
        <f t="shared" si="206"/>
        <v>0</v>
      </c>
      <c r="BU59" s="167">
        <f t="shared" si="206"/>
        <v>0</v>
      </c>
      <c r="BV59" s="167">
        <f t="shared" si="206"/>
        <v>0</v>
      </c>
      <c r="BW59" s="167">
        <f t="shared" si="206"/>
        <v>0</v>
      </c>
      <c r="BX59" s="167">
        <f t="shared" si="206"/>
        <v>0</v>
      </c>
      <c r="BZ59" s="167" t="e">
        <f t="shared" ca="1" si="7"/>
        <v>#REF!</v>
      </c>
      <c r="CA59" s="167" t="e">
        <f t="shared" ca="1" si="8"/>
        <v>#REF!</v>
      </c>
      <c r="CB59" s="167" t="e">
        <f t="shared" ca="1" si="9"/>
        <v>#REF!</v>
      </c>
      <c r="CC59" s="167" t="e">
        <f t="shared" ca="1" si="10"/>
        <v>#REF!</v>
      </c>
      <c r="CD59" s="167" t="e">
        <f t="shared" ca="1" si="11"/>
        <v>#REF!</v>
      </c>
      <c r="CE59" s="167" t="e">
        <f t="shared" ca="1" si="12"/>
        <v>#REF!</v>
      </c>
      <c r="CF59" s="167" t="e">
        <f t="shared" ca="1" si="13"/>
        <v>#REF!</v>
      </c>
      <c r="CG59" s="167" t="e">
        <f t="shared" ca="1" si="14"/>
        <v>#REF!</v>
      </c>
      <c r="CH59" s="167" t="e">
        <f t="shared" ca="1" si="15"/>
        <v>#REF!</v>
      </c>
      <c r="CI59" s="167" t="e">
        <f t="shared" ca="1" si="16"/>
        <v>#REF!</v>
      </c>
      <c r="CJ59" s="167" t="e">
        <f t="shared" ca="1" si="17"/>
        <v>#REF!</v>
      </c>
      <c r="CK59" s="167" t="e">
        <f t="shared" ca="1" si="18"/>
        <v>#REF!</v>
      </c>
      <c r="CL59" s="167" t="e">
        <f t="shared" ca="1" si="19"/>
        <v>#REF!</v>
      </c>
      <c r="CM59" s="167" t="e">
        <f t="shared" ca="1" si="20"/>
        <v>#REF!</v>
      </c>
      <c r="CN59" s="167" t="e">
        <f t="shared" ca="1" si="21"/>
        <v>#REF!</v>
      </c>
      <c r="CO59" s="167" t="e">
        <f t="shared" ca="1" si="22"/>
        <v>#REF!</v>
      </c>
      <c r="CQ59" s="167" t="e">
        <f t="shared" ca="1" si="23"/>
        <v>#REF!</v>
      </c>
      <c r="CR59" s="167" t="e">
        <f t="shared" ca="1" si="24"/>
        <v>#REF!</v>
      </c>
      <c r="CS59" s="167" t="e">
        <f t="shared" ca="1" si="25"/>
        <v>#REF!</v>
      </c>
      <c r="CT59" s="167" t="e">
        <f t="shared" ca="1" si="26"/>
        <v>#REF!</v>
      </c>
      <c r="CU59" s="167" t="e">
        <f t="shared" ca="1" si="27"/>
        <v>#REF!</v>
      </c>
      <c r="CV59" s="167" t="e">
        <f t="shared" ca="1" si="28"/>
        <v>#REF!</v>
      </c>
      <c r="CW59" s="167" t="e">
        <f t="shared" ca="1" si="29"/>
        <v>#REF!</v>
      </c>
      <c r="CX59" s="167" t="e">
        <f t="shared" ca="1" si="30"/>
        <v>#REF!</v>
      </c>
      <c r="CY59" s="167" t="e">
        <f t="shared" ca="1" si="31"/>
        <v>#REF!</v>
      </c>
      <c r="CZ59" s="167" t="e">
        <f t="shared" ca="1" si="32"/>
        <v>#REF!</v>
      </c>
      <c r="DA59" s="167" t="e">
        <f t="shared" ca="1" si="33"/>
        <v>#REF!</v>
      </c>
      <c r="DB59" s="167" t="e">
        <f t="shared" ca="1" si="34"/>
        <v>#REF!</v>
      </c>
      <c r="DC59" s="167" t="e">
        <f t="shared" ca="1" si="35"/>
        <v>#REF!</v>
      </c>
      <c r="DD59" s="167" t="e">
        <f t="shared" ca="1" si="36"/>
        <v>#REF!</v>
      </c>
      <c r="DE59" s="167" t="e">
        <f t="shared" ca="1" si="37"/>
        <v>#REF!</v>
      </c>
      <c r="DF59" s="167" t="e">
        <f t="shared" ca="1" si="38"/>
        <v>#REF!</v>
      </c>
      <c r="DH59" s="167">
        <f t="shared" si="39"/>
        <v>0</v>
      </c>
      <c r="DI59" s="167">
        <f t="shared" si="40"/>
        <v>0</v>
      </c>
      <c r="DJ59" s="167">
        <f t="shared" si="41"/>
        <v>0</v>
      </c>
      <c r="DK59" s="167">
        <f t="shared" si="42"/>
        <v>0</v>
      </c>
      <c r="DL59" s="167">
        <f t="shared" si="43"/>
        <v>0</v>
      </c>
      <c r="DM59" s="167">
        <f t="shared" si="44"/>
        <v>0</v>
      </c>
      <c r="DN59" s="167">
        <f t="shared" si="45"/>
        <v>0</v>
      </c>
      <c r="DO59" s="167">
        <f t="shared" si="46"/>
        <v>0</v>
      </c>
      <c r="DP59" s="167">
        <f t="shared" si="47"/>
        <v>0</v>
      </c>
      <c r="DQ59" s="167">
        <f t="shared" si="48"/>
        <v>0</v>
      </c>
      <c r="DR59" s="167">
        <f t="shared" si="49"/>
        <v>0</v>
      </c>
      <c r="DS59" s="167">
        <f t="shared" si="50"/>
        <v>0</v>
      </c>
      <c r="DT59" s="167">
        <f t="shared" si="51"/>
        <v>0</v>
      </c>
      <c r="DU59" s="167">
        <f t="shared" si="52"/>
        <v>0</v>
      </c>
      <c r="DV59" s="167">
        <f t="shared" si="53"/>
        <v>0</v>
      </c>
      <c r="DW59" s="167">
        <f t="shared" si="54"/>
        <v>0</v>
      </c>
      <c r="DY59" s="167" t="e">
        <f t="shared" ca="1" si="95"/>
        <v>#REF!</v>
      </c>
      <c r="DZ59" s="167" t="e">
        <f t="shared" ca="1" si="96"/>
        <v>#REF!</v>
      </c>
      <c r="EA59" s="167" t="e">
        <f t="shared" ca="1" si="97"/>
        <v>#REF!</v>
      </c>
      <c r="EB59" s="167" t="e">
        <f t="shared" ca="1" si="98"/>
        <v>#REF!</v>
      </c>
      <c r="EC59" s="167" t="e">
        <f t="shared" ca="1" si="99"/>
        <v>#REF!</v>
      </c>
      <c r="ED59" s="167" t="e">
        <f t="shared" ca="1" si="100"/>
        <v>#REF!</v>
      </c>
      <c r="EE59" s="167" t="e">
        <f t="shared" ca="1" si="101"/>
        <v>#REF!</v>
      </c>
      <c r="EF59" s="167" t="e">
        <f t="shared" ca="1" si="102"/>
        <v>#REF!</v>
      </c>
      <c r="EG59" s="167" t="e">
        <f t="shared" ca="1" si="103"/>
        <v>#REF!</v>
      </c>
      <c r="EH59" s="167" t="e">
        <f t="shared" ca="1" si="104"/>
        <v>#REF!</v>
      </c>
      <c r="EI59" s="167" t="e">
        <f t="shared" ca="1" si="105"/>
        <v>#REF!</v>
      </c>
      <c r="EJ59" s="167" t="e">
        <f t="shared" ca="1" si="106"/>
        <v>#REF!</v>
      </c>
      <c r="EK59" s="167" t="e">
        <f t="shared" ca="1" si="107"/>
        <v>#REF!</v>
      </c>
      <c r="EL59" s="167" t="e">
        <f t="shared" ca="1" si="108"/>
        <v>#REF!</v>
      </c>
      <c r="EM59" s="167" t="e">
        <f t="shared" ca="1" si="109"/>
        <v>#REF!</v>
      </c>
      <c r="EN59" s="167" t="e">
        <f t="shared" ca="1" si="110"/>
        <v>#REF!</v>
      </c>
      <c r="EP59" s="167">
        <f t="shared" si="111"/>
        <v>0</v>
      </c>
      <c r="EQ59" s="167">
        <f t="shared" si="112"/>
        <v>0</v>
      </c>
      <c r="ER59" s="167">
        <f t="shared" si="113"/>
        <v>0</v>
      </c>
      <c r="ES59" s="167">
        <f t="shared" si="114"/>
        <v>0</v>
      </c>
      <c r="ET59" s="167">
        <f t="shared" si="115"/>
        <v>0</v>
      </c>
      <c r="EU59" s="167">
        <f t="shared" si="116"/>
        <v>0</v>
      </c>
      <c r="EV59" s="167">
        <f t="shared" si="117"/>
        <v>0</v>
      </c>
      <c r="EW59" s="167">
        <f t="shared" si="118"/>
        <v>0</v>
      </c>
      <c r="EX59" s="167">
        <f t="shared" si="119"/>
        <v>0</v>
      </c>
      <c r="EY59" s="167">
        <f t="shared" si="120"/>
        <v>0</v>
      </c>
      <c r="EZ59" s="167">
        <f t="shared" si="121"/>
        <v>0</v>
      </c>
      <c r="FA59" s="167">
        <f t="shared" si="122"/>
        <v>0</v>
      </c>
      <c r="FB59" s="167">
        <f t="shared" si="123"/>
        <v>0</v>
      </c>
      <c r="FC59" s="167">
        <f t="shared" si="124"/>
        <v>0</v>
      </c>
      <c r="FD59" s="167">
        <f t="shared" si="125"/>
        <v>0</v>
      </c>
      <c r="FE59" s="167">
        <f t="shared" si="126"/>
        <v>0</v>
      </c>
      <c r="FG59" s="167">
        <f t="shared" si="127"/>
        <v>0</v>
      </c>
      <c r="FH59" s="167">
        <f t="shared" si="128"/>
        <v>0</v>
      </c>
      <c r="FI59" s="167">
        <f t="shared" si="129"/>
        <v>0</v>
      </c>
      <c r="FJ59" s="167">
        <f t="shared" si="130"/>
        <v>0</v>
      </c>
      <c r="FK59" s="167">
        <f t="shared" si="131"/>
        <v>0</v>
      </c>
      <c r="FL59" s="167">
        <f t="shared" si="132"/>
        <v>0</v>
      </c>
      <c r="FM59" s="167">
        <f t="shared" si="133"/>
        <v>0</v>
      </c>
      <c r="FN59" s="167">
        <f t="shared" si="134"/>
        <v>0</v>
      </c>
      <c r="FO59" s="167">
        <f t="shared" si="135"/>
        <v>0</v>
      </c>
      <c r="FP59" s="167">
        <f t="shared" si="136"/>
        <v>0</v>
      </c>
      <c r="FQ59" s="167">
        <f t="shared" si="137"/>
        <v>0</v>
      </c>
      <c r="FR59" s="167">
        <f t="shared" si="138"/>
        <v>0</v>
      </c>
      <c r="FS59" s="167">
        <f t="shared" si="139"/>
        <v>0</v>
      </c>
      <c r="FT59" s="167">
        <f t="shared" si="140"/>
        <v>0</v>
      </c>
      <c r="FU59" s="167">
        <f t="shared" si="141"/>
        <v>0</v>
      </c>
      <c r="FV59" s="167">
        <f t="shared" si="142"/>
        <v>0</v>
      </c>
      <c r="FX59" s="167">
        <f t="shared" si="143"/>
        <v>0</v>
      </c>
      <c r="FY59" s="167">
        <f t="shared" si="144"/>
        <v>0</v>
      </c>
      <c r="FZ59" s="167">
        <f t="shared" si="145"/>
        <v>0</v>
      </c>
      <c r="GA59" s="167">
        <f t="shared" si="146"/>
        <v>0</v>
      </c>
      <c r="GB59" s="167">
        <f t="shared" si="147"/>
        <v>0</v>
      </c>
      <c r="GC59" s="167">
        <f t="shared" si="148"/>
        <v>0</v>
      </c>
      <c r="GD59" s="167">
        <f t="shared" si="149"/>
        <v>0</v>
      </c>
      <c r="GE59" s="167">
        <f t="shared" si="150"/>
        <v>0</v>
      </c>
      <c r="GF59" s="167">
        <f t="shared" si="151"/>
        <v>0</v>
      </c>
      <c r="GG59" s="167">
        <f t="shared" si="152"/>
        <v>0</v>
      </c>
      <c r="GH59" s="167">
        <f t="shared" si="153"/>
        <v>0</v>
      </c>
      <c r="GI59" s="167">
        <f t="shared" si="154"/>
        <v>0</v>
      </c>
      <c r="GJ59" s="167">
        <f t="shared" si="155"/>
        <v>0</v>
      </c>
      <c r="GK59" s="167">
        <f t="shared" si="156"/>
        <v>0</v>
      </c>
      <c r="GL59" s="167">
        <f t="shared" si="157"/>
        <v>0</v>
      </c>
      <c r="GM59" s="167">
        <f t="shared" si="158"/>
        <v>0</v>
      </c>
      <c r="GO59" s="167" t="e">
        <f t="shared" ca="1" si="192"/>
        <v>#REF!</v>
      </c>
      <c r="GP59" s="167" t="e">
        <f t="shared" ca="1" si="192"/>
        <v>#REF!</v>
      </c>
      <c r="GQ59" s="167" t="e">
        <f t="shared" ca="1" si="192"/>
        <v>#REF!</v>
      </c>
      <c r="GR59" s="167" t="e">
        <f t="shared" ca="1" si="192"/>
        <v>#REF!</v>
      </c>
      <c r="GS59" s="167" t="e">
        <f t="shared" ca="1" si="192"/>
        <v>#REF!</v>
      </c>
      <c r="GT59" s="167" t="e">
        <f t="shared" ca="1" si="192"/>
        <v>#REF!</v>
      </c>
      <c r="GU59" s="167" t="e">
        <f t="shared" ca="1" si="192"/>
        <v>#REF!</v>
      </c>
      <c r="GV59" s="167" t="e">
        <f t="shared" ca="1" si="192"/>
        <v>#REF!</v>
      </c>
      <c r="GW59" s="167" t="e">
        <f t="shared" ca="1" si="192"/>
        <v>#REF!</v>
      </c>
      <c r="GX59" s="167" t="e">
        <f t="shared" ca="1" si="192"/>
        <v>#REF!</v>
      </c>
      <c r="GY59" s="167" t="e">
        <f t="shared" ca="1" si="192"/>
        <v>#REF!</v>
      </c>
      <c r="GZ59" s="167" t="e">
        <f t="shared" ca="1" si="192"/>
        <v>#REF!</v>
      </c>
      <c r="HA59" s="167" t="e">
        <f t="shared" ca="1" si="192"/>
        <v>#REF!</v>
      </c>
      <c r="HB59" s="167" t="e">
        <f t="shared" ca="1" si="192"/>
        <v>#REF!</v>
      </c>
      <c r="HC59" s="167" t="e">
        <f t="shared" ca="1" si="192"/>
        <v>#REF!</v>
      </c>
      <c r="HD59" s="167" t="e">
        <f t="shared" ca="1" si="192"/>
        <v>#REF!</v>
      </c>
      <c r="HF59" s="167" t="e">
        <f t="shared" ca="1" si="60"/>
        <v>#REF!</v>
      </c>
      <c r="HG59" s="167" t="e">
        <f t="shared" ca="1" si="61"/>
        <v>#REF!</v>
      </c>
      <c r="HH59" s="167" t="e">
        <f t="shared" ca="1" si="62"/>
        <v>#REF!</v>
      </c>
      <c r="HI59" s="167" t="e">
        <f t="shared" ca="1" si="63"/>
        <v>#REF!</v>
      </c>
      <c r="HJ59" s="167" t="e">
        <f t="shared" ca="1" si="64"/>
        <v>#REF!</v>
      </c>
      <c r="HK59" s="167" t="e">
        <f t="shared" ca="1" si="65"/>
        <v>#REF!</v>
      </c>
      <c r="HL59" s="167" t="e">
        <f t="shared" ca="1" si="66"/>
        <v>#REF!</v>
      </c>
      <c r="HM59" s="167" t="e">
        <f t="shared" ca="1" si="67"/>
        <v>#REF!</v>
      </c>
      <c r="HN59" s="167" t="e">
        <f t="shared" ca="1" si="68"/>
        <v>#REF!</v>
      </c>
      <c r="HO59" s="167" t="e">
        <f t="shared" ca="1" si="69"/>
        <v>#REF!</v>
      </c>
      <c r="HP59" s="167" t="e">
        <f t="shared" ca="1" si="70"/>
        <v>#REF!</v>
      </c>
      <c r="HQ59" s="167" t="e">
        <f t="shared" ca="1" si="71"/>
        <v>#REF!</v>
      </c>
      <c r="HR59" s="167" t="e">
        <f t="shared" ca="1" si="72"/>
        <v>#REF!</v>
      </c>
      <c r="HS59" s="167" t="e">
        <f t="shared" ca="1" si="73"/>
        <v>#REF!</v>
      </c>
      <c r="HT59" s="167" t="e">
        <f t="shared" ca="1" si="74"/>
        <v>#REF!</v>
      </c>
      <c r="HU59" s="167" t="e">
        <f t="shared" ca="1" si="75"/>
        <v>#REF!</v>
      </c>
      <c r="HW59" s="167" t="e">
        <f t="shared" ca="1" si="76"/>
        <v>#REF!</v>
      </c>
      <c r="HX59" s="167">
        <f t="shared" si="77"/>
        <v>0</v>
      </c>
      <c r="HY59" s="167" t="e">
        <f t="shared" ca="1" si="160"/>
        <v>#REF!</v>
      </c>
      <c r="HZ59" s="219" t="e">
        <f t="shared" ca="1" si="161"/>
        <v>#REF!</v>
      </c>
    </row>
    <row r="60" spans="1:234" s="48" customFormat="1">
      <c r="A60" s="3" t="s">
        <v>116</v>
      </c>
      <c r="B60" s="202" t="str">
        <f>INDEX('Ref1'!$E:$E,MATCH(A60,'Ref1'!$A:$A,0))</f>
        <v>Calderdale</v>
      </c>
      <c r="C60" s="42" t="str">
        <f>INDEX(Data1!B:B,MATCH(A60,Data1!A:A,0))</f>
        <v>MD</v>
      </c>
      <c r="D60" s="253" t="str">
        <f>INDEX(Data1!C:C,MATCH(A60,Data1!A:A,0))</f>
        <v>YH</v>
      </c>
      <c r="E60" s="200" t="str">
        <f>IF($C$6="No","No",IF(COUNTIF(Inputs!$K$359:$K$398,$A60)&gt;0,"Yes","No"))</f>
        <v>No</v>
      </c>
      <c r="F60" s="404"/>
      <c r="G60" s="62">
        <f>INDEX('4_RatesSplit'!K:K,MATCH($A60,'4_RatesSplit'!$A:$A,0))</f>
        <v>0</v>
      </c>
      <c r="H60" s="171">
        <f>INDEX('4_RatesSplit'!L:L,MATCH($A60,'4_RatesSplit'!$A:$A,0))</f>
        <v>0</v>
      </c>
      <c r="I60" s="167">
        <f>INDEX('4_RatesSplit'!M:M,MATCH($A60,'4_RatesSplit'!$A:$A,0))</f>
        <v>0</v>
      </c>
      <c r="J60" s="167">
        <f>INDEX('4_RatesSplit'!N:N,MATCH($A60,'4_RatesSplit'!$A:$A,0))</f>
        <v>0</v>
      </c>
      <c r="K60" s="167">
        <f>INDEX('4_RatesSplit'!O:O,MATCH($A60,'4_RatesSplit'!$A:$A,0))</f>
        <v>0</v>
      </c>
      <c r="L60" s="167">
        <f>INDEX('4_RatesSplit'!P:P,MATCH($A60,'4_RatesSplit'!$A:$A,0))</f>
        <v>0</v>
      </c>
      <c r="M60" s="167">
        <f>INDEX('4_RatesSplit'!Q:Q,MATCH($A60,'4_RatesSplit'!$A:$A,0))</f>
        <v>0</v>
      </c>
      <c r="N60" s="167">
        <f>INDEX('4_RatesSplit'!R:R,MATCH($A60,'4_RatesSplit'!$A:$A,0))</f>
        <v>0</v>
      </c>
      <c r="O60" s="167">
        <f>INDEX('4_RatesSplit'!S:S,MATCH($A60,'4_RatesSplit'!$A:$A,0))</f>
        <v>0</v>
      </c>
      <c r="P60" s="167">
        <f>INDEX('4_RatesSplit'!T:T,MATCH($A60,'4_RatesSplit'!$A:$A,0))</f>
        <v>0</v>
      </c>
      <c r="Q60" s="167">
        <f>INDEX('4_RatesSplit'!U:U,MATCH($A60,'4_RatesSplit'!$A:$A,0))</f>
        <v>0</v>
      </c>
      <c r="R60" s="167">
        <f>INDEX('4_RatesSplit'!V:V,MATCH($A60,'4_RatesSplit'!$A:$A,0))</f>
        <v>0</v>
      </c>
      <c r="S60" s="167">
        <f>INDEX('4_RatesSplit'!W:W,MATCH($A60,'4_RatesSplit'!$A:$A,0))</f>
        <v>0</v>
      </c>
      <c r="T60" s="167">
        <f>INDEX('4_RatesSplit'!X:X,MATCH($A60,'4_RatesSplit'!$A:$A,0))</f>
        <v>0</v>
      </c>
      <c r="U60" s="167">
        <f>INDEX('4_RatesSplit'!Y:Y,MATCH($A60,'4_RatesSplit'!$A:$A,0))</f>
        <v>0</v>
      </c>
      <c r="V60" s="167">
        <f>INDEX('4_RatesSplit'!Z:Z,MATCH($A60,'4_RatesSplit'!$A:$A,0))</f>
        <v>0</v>
      </c>
      <c r="W60" s="167">
        <f>INDEX('4_RatesSplit'!AA:AA,MATCH($A60,'4_RatesSplit'!$A:$A,0))</f>
        <v>0</v>
      </c>
      <c r="X60" s="18"/>
      <c r="Y60" s="168" t="e">
        <f ca="1">INDEX('4_RatesSplit'!AT:AT,MATCH($A60,'4_RatesSplit'!$A:$A,0))</f>
        <v>#REF!</v>
      </c>
      <c r="Z60" s="168" t="e">
        <f ca="1">INDEX('4_RatesSplit'!AU:AU,MATCH($A60,'4_RatesSplit'!$A:$A,0))</f>
        <v>#REF!</v>
      </c>
      <c r="AA60" s="168" t="e">
        <f ca="1">INDEX('4_RatesSplit'!AV:AV,MATCH($A60,'4_RatesSplit'!$A:$A,0))</f>
        <v>#REF!</v>
      </c>
      <c r="AB60" s="168" t="e">
        <f ca="1">INDEX('4_RatesSplit'!AW:AW,MATCH($A60,'4_RatesSplit'!$A:$A,0))</f>
        <v>#REF!</v>
      </c>
      <c r="AC60" s="168" t="e">
        <f ca="1">INDEX('4_RatesSplit'!AX:AX,MATCH($A60,'4_RatesSplit'!$A:$A,0))</f>
        <v>#REF!</v>
      </c>
      <c r="AD60" s="168" t="e">
        <f ca="1">INDEX('4_RatesSplit'!AY:AY,MATCH($A60,'4_RatesSplit'!$A:$A,0))</f>
        <v>#REF!</v>
      </c>
      <c r="AE60" s="168" t="e">
        <f ca="1">INDEX('4_RatesSplit'!AZ:AZ,MATCH($A60,'4_RatesSplit'!$A:$A,0))</f>
        <v>#REF!</v>
      </c>
      <c r="AF60" s="168" t="e">
        <f ca="1">INDEX('4_RatesSplit'!BA:BA,MATCH($A60,'4_RatesSplit'!$A:$A,0))</f>
        <v>#REF!</v>
      </c>
      <c r="AG60" s="168" t="e">
        <f ca="1">INDEX('4_RatesSplit'!BB:BB,MATCH($A60,'4_RatesSplit'!$A:$A,0))</f>
        <v>#REF!</v>
      </c>
      <c r="AH60" s="168" t="e">
        <f ca="1">INDEX('4_RatesSplit'!BC:BC,MATCH($A60,'4_RatesSplit'!$A:$A,0))</f>
        <v>#REF!</v>
      </c>
      <c r="AI60" s="168" t="e">
        <f ca="1">INDEX('4_RatesSplit'!BD:BD,MATCH($A60,'4_RatesSplit'!$A:$A,0))</f>
        <v>#REF!</v>
      </c>
      <c r="AJ60" s="168" t="e">
        <f ca="1">INDEX('4_RatesSplit'!BE:BE,MATCH($A60,'4_RatesSplit'!$A:$A,0))</f>
        <v>#REF!</v>
      </c>
      <c r="AK60" s="168" t="e">
        <f ca="1">INDEX('4_RatesSplit'!BF:BF,MATCH($A60,'4_RatesSplit'!$A:$A,0))</f>
        <v>#REF!</v>
      </c>
      <c r="AL60" s="168" t="e">
        <f ca="1">INDEX('4_RatesSplit'!BG:BG,MATCH($A60,'4_RatesSplit'!$A:$A,0))</f>
        <v>#REF!</v>
      </c>
      <c r="AM60" s="168" t="e">
        <f ca="1">INDEX('4_RatesSplit'!BH:BH,MATCH($A60,'4_RatesSplit'!$A:$A,0))</f>
        <v>#REF!</v>
      </c>
      <c r="AN60" s="198" t="e">
        <f ca="1">INDEX('4_RatesSplit'!BI:BI,MATCH($A60,'4_RatesSplit'!$A:$A,0))</f>
        <v>#REF!</v>
      </c>
      <c r="AO60" s="114"/>
      <c r="AP60" s="167" t="e">
        <f t="shared" ca="1" si="78"/>
        <v>#REF!</v>
      </c>
      <c r="AQ60" s="167" t="e">
        <f t="shared" ca="1" si="79"/>
        <v>#REF!</v>
      </c>
      <c r="AR60" s="167" t="e">
        <f t="shared" ca="1" si="80"/>
        <v>#REF!</v>
      </c>
      <c r="AS60" s="167" t="e">
        <f t="shared" ca="1" si="81"/>
        <v>#REF!</v>
      </c>
      <c r="AT60" s="167" t="e">
        <f t="shared" ca="1" si="82"/>
        <v>#REF!</v>
      </c>
      <c r="AU60" s="167" t="e">
        <f t="shared" ca="1" si="83"/>
        <v>#REF!</v>
      </c>
      <c r="AV60" s="167" t="e">
        <f t="shared" ca="1" si="84"/>
        <v>#REF!</v>
      </c>
      <c r="AW60" s="167" t="e">
        <f t="shared" ca="1" si="85"/>
        <v>#REF!</v>
      </c>
      <c r="AX60" s="167" t="e">
        <f t="shared" ca="1" si="86"/>
        <v>#REF!</v>
      </c>
      <c r="AY60" s="167" t="e">
        <f t="shared" ca="1" si="87"/>
        <v>#REF!</v>
      </c>
      <c r="AZ60" s="167" t="e">
        <f t="shared" ca="1" si="88"/>
        <v>#REF!</v>
      </c>
      <c r="BA60" s="167" t="e">
        <f t="shared" ca="1" si="89"/>
        <v>#REF!</v>
      </c>
      <c r="BB60" s="167" t="e">
        <f t="shared" ca="1" si="90"/>
        <v>#REF!</v>
      </c>
      <c r="BC60" s="167" t="e">
        <f t="shared" ca="1" si="91"/>
        <v>#REF!</v>
      </c>
      <c r="BD60" s="167" t="e">
        <f t="shared" ca="1" si="92"/>
        <v>#REF!</v>
      </c>
      <c r="BE60" s="167" t="e">
        <f t="shared" ca="1" si="93"/>
        <v>#REF!</v>
      </c>
      <c r="BF60" s="18"/>
      <c r="BG60" s="168">
        <f>INDEX('2_Needs'!$F:$F,MATCH($A60,'2_Needs'!$A:$A,0))</f>
        <v>3.3848646047424909E-3</v>
      </c>
      <c r="BH60" s="114"/>
      <c r="BI60" s="167">
        <f t="shared" ref="BI60:BX60" si="207">IF(BI$3="reset",$BG60*BI$6,BH60*(1+$C$4))</f>
        <v>0</v>
      </c>
      <c r="BJ60" s="167">
        <f t="shared" si="207"/>
        <v>0</v>
      </c>
      <c r="BK60" s="167">
        <f t="shared" si="207"/>
        <v>0</v>
      </c>
      <c r="BL60" s="167">
        <f t="shared" si="207"/>
        <v>0</v>
      </c>
      <c r="BM60" s="167">
        <f t="shared" si="207"/>
        <v>0</v>
      </c>
      <c r="BN60" s="167">
        <f t="shared" si="207"/>
        <v>0</v>
      </c>
      <c r="BO60" s="167">
        <f t="shared" si="207"/>
        <v>0</v>
      </c>
      <c r="BP60" s="167">
        <f t="shared" si="207"/>
        <v>0</v>
      </c>
      <c r="BQ60" s="167">
        <f t="shared" si="207"/>
        <v>0</v>
      </c>
      <c r="BR60" s="167">
        <f t="shared" si="207"/>
        <v>0</v>
      </c>
      <c r="BS60" s="167">
        <f t="shared" si="207"/>
        <v>0</v>
      </c>
      <c r="BT60" s="167">
        <f t="shared" si="207"/>
        <v>0</v>
      </c>
      <c r="BU60" s="167">
        <f t="shared" si="207"/>
        <v>0</v>
      </c>
      <c r="BV60" s="167">
        <f t="shared" si="207"/>
        <v>0</v>
      </c>
      <c r="BW60" s="167">
        <f t="shared" si="207"/>
        <v>0</v>
      </c>
      <c r="BX60" s="167">
        <f t="shared" si="207"/>
        <v>0</v>
      </c>
      <c r="BZ60" s="167" t="e">
        <f t="shared" ca="1" si="7"/>
        <v>#REF!</v>
      </c>
      <c r="CA60" s="167" t="e">
        <f t="shared" ca="1" si="8"/>
        <v>#REF!</v>
      </c>
      <c r="CB60" s="167" t="e">
        <f t="shared" ca="1" si="9"/>
        <v>#REF!</v>
      </c>
      <c r="CC60" s="167" t="e">
        <f t="shared" ca="1" si="10"/>
        <v>#REF!</v>
      </c>
      <c r="CD60" s="167" t="e">
        <f t="shared" ca="1" si="11"/>
        <v>#REF!</v>
      </c>
      <c r="CE60" s="167" t="e">
        <f t="shared" ca="1" si="12"/>
        <v>#REF!</v>
      </c>
      <c r="CF60" s="167" t="e">
        <f t="shared" ca="1" si="13"/>
        <v>#REF!</v>
      </c>
      <c r="CG60" s="167" t="e">
        <f t="shared" ca="1" si="14"/>
        <v>#REF!</v>
      </c>
      <c r="CH60" s="167" t="e">
        <f t="shared" ca="1" si="15"/>
        <v>#REF!</v>
      </c>
      <c r="CI60" s="167" t="e">
        <f t="shared" ca="1" si="16"/>
        <v>#REF!</v>
      </c>
      <c r="CJ60" s="167" t="e">
        <f t="shared" ca="1" si="17"/>
        <v>#REF!</v>
      </c>
      <c r="CK60" s="167" t="e">
        <f t="shared" ca="1" si="18"/>
        <v>#REF!</v>
      </c>
      <c r="CL60" s="167" t="e">
        <f t="shared" ca="1" si="19"/>
        <v>#REF!</v>
      </c>
      <c r="CM60" s="167" t="e">
        <f t="shared" ca="1" si="20"/>
        <v>#REF!</v>
      </c>
      <c r="CN60" s="167" t="e">
        <f t="shared" ca="1" si="21"/>
        <v>#REF!</v>
      </c>
      <c r="CO60" s="167" t="e">
        <f t="shared" ca="1" si="22"/>
        <v>#REF!</v>
      </c>
      <c r="CQ60" s="167" t="e">
        <f t="shared" ca="1" si="23"/>
        <v>#REF!</v>
      </c>
      <c r="CR60" s="167" t="e">
        <f t="shared" ca="1" si="24"/>
        <v>#REF!</v>
      </c>
      <c r="CS60" s="167" t="e">
        <f t="shared" ca="1" si="25"/>
        <v>#REF!</v>
      </c>
      <c r="CT60" s="167" t="e">
        <f t="shared" ca="1" si="26"/>
        <v>#REF!</v>
      </c>
      <c r="CU60" s="167" t="e">
        <f t="shared" ca="1" si="27"/>
        <v>#REF!</v>
      </c>
      <c r="CV60" s="167" t="e">
        <f t="shared" ca="1" si="28"/>
        <v>#REF!</v>
      </c>
      <c r="CW60" s="167" t="e">
        <f t="shared" ca="1" si="29"/>
        <v>#REF!</v>
      </c>
      <c r="CX60" s="167" t="e">
        <f t="shared" ca="1" si="30"/>
        <v>#REF!</v>
      </c>
      <c r="CY60" s="167" t="e">
        <f t="shared" ca="1" si="31"/>
        <v>#REF!</v>
      </c>
      <c r="CZ60" s="167" t="e">
        <f t="shared" ca="1" si="32"/>
        <v>#REF!</v>
      </c>
      <c r="DA60" s="167" t="e">
        <f t="shared" ca="1" si="33"/>
        <v>#REF!</v>
      </c>
      <c r="DB60" s="167" t="e">
        <f t="shared" ca="1" si="34"/>
        <v>#REF!</v>
      </c>
      <c r="DC60" s="167" t="e">
        <f t="shared" ca="1" si="35"/>
        <v>#REF!</v>
      </c>
      <c r="DD60" s="167" t="e">
        <f t="shared" ca="1" si="36"/>
        <v>#REF!</v>
      </c>
      <c r="DE60" s="167" t="e">
        <f t="shared" ca="1" si="37"/>
        <v>#REF!</v>
      </c>
      <c r="DF60" s="167" t="e">
        <f t="shared" ca="1" si="38"/>
        <v>#REF!</v>
      </c>
      <c r="DH60" s="167">
        <f t="shared" si="39"/>
        <v>0</v>
      </c>
      <c r="DI60" s="167">
        <f t="shared" si="40"/>
        <v>0</v>
      </c>
      <c r="DJ60" s="167">
        <f t="shared" si="41"/>
        <v>0</v>
      </c>
      <c r="DK60" s="167">
        <f t="shared" si="42"/>
        <v>0</v>
      </c>
      <c r="DL60" s="167">
        <f t="shared" si="43"/>
        <v>0</v>
      </c>
      <c r="DM60" s="167">
        <f t="shared" si="44"/>
        <v>0</v>
      </c>
      <c r="DN60" s="167">
        <f t="shared" si="45"/>
        <v>0</v>
      </c>
      <c r="DO60" s="167">
        <f t="shared" si="46"/>
        <v>0</v>
      </c>
      <c r="DP60" s="167">
        <f t="shared" si="47"/>
        <v>0</v>
      </c>
      <c r="DQ60" s="167">
        <f t="shared" si="48"/>
        <v>0</v>
      </c>
      <c r="DR60" s="167">
        <f t="shared" si="49"/>
        <v>0</v>
      </c>
      <c r="DS60" s="167">
        <f t="shared" si="50"/>
        <v>0</v>
      </c>
      <c r="DT60" s="167">
        <f t="shared" si="51"/>
        <v>0</v>
      </c>
      <c r="DU60" s="167">
        <f t="shared" si="52"/>
        <v>0</v>
      </c>
      <c r="DV60" s="167">
        <f t="shared" si="53"/>
        <v>0</v>
      </c>
      <c r="DW60" s="167">
        <f t="shared" si="54"/>
        <v>0</v>
      </c>
      <c r="DY60" s="167" t="e">
        <f t="shared" ca="1" si="95"/>
        <v>#REF!</v>
      </c>
      <c r="DZ60" s="167" t="e">
        <f t="shared" ca="1" si="96"/>
        <v>#REF!</v>
      </c>
      <c r="EA60" s="167" t="e">
        <f t="shared" ca="1" si="97"/>
        <v>#REF!</v>
      </c>
      <c r="EB60" s="167" t="e">
        <f t="shared" ca="1" si="98"/>
        <v>#REF!</v>
      </c>
      <c r="EC60" s="167" t="e">
        <f t="shared" ca="1" si="99"/>
        <v>#REF!</v>
      </c>
      <c r="ED60" s="167" t="e">
        <f t="shared" ca="1" si="100"/>
        <v>#REF!</v>
      </c>
      <c r="EE60" s="167" t="e">
        <f t="shared" ca="1" si="101"/>
        <v>#REF!</v>
      </c>
      <c r="EF60" s="167" t="e">
        <f t="shared" ca="1" si="102"/>
        <v>#REF!</v>
      </c>
      <c r="EG60" s="167" t="e">
        <f t="shared" ca="1" si="103"/>
        <v>#REF!</v>
      </c>
      <c r="EH60" s="167" t="e">
        <f t="shared" ca="1" si="104"/>
        <v>#REF!</v>
      </c>
      <c r="EI60" s="167" t="e">
        <f t="shared" ca="1" si="105"/>
        <v>#REF!</v>
      </c>
      <c r="EJ60" s="167" t="e">
        <f t="shared" ca="1" si="106"/>
        <v>#REF!</v>
      </c>
      <c r="EK60" s="167" t="e">
        <f t="shared" ca="1" si="107"/>
        <v>#REF!</v>
      </c>
      <c r="EL60" s="167" t="e">
        <f t="shared" ca="1" si="108"/>
        <v>#REF!</v>
      </c>
      <c r="EM60" s="167" t="e">
        <f t="shared" ca="1" si="109"/>
        <v>#REF!</v>
      </c>
      <c r="EN60" s="167" t="e">
        <f t="shared" ca="1" si="110"/>
        <v>#REF!</v>
      </c>
      <c r="EP60" s="167">
        <f t="shared" si="111"/>
        <v>0</v>
      </c>
      <c r="EQ60" s="167">
        <f t="shared" si="112"/>
        <v>0</v>
      </c>
      <c r="ER60" s="167">
        <f t="shared" si="113"/>
        <v>0</v>
      </c>
      <c r="ES60" s="167">
        <f t="shared" si="114"/>
        <v>0</v>
      </c>
      <c r="ET60" s="167">
        <f t="shared" si="115"/>
        <v>0</v>
      </c>
      <c r="EU60" s="167">
        <f t="shared" si="116"/>
        <v>0</v>
      </c>
      <c r="EV60" s="167">
        <f t="shared" si="117"/>
        <v>0</v>
      </c>
      <c r="EW60" s="167">
        <f t="shared" si="118"/>
        <v>0</v>
      </c>
      <c r="EX60" s="167">
        <f t="shared" si="119"/>
        <v>0</v>
      </c>
      <c r="EY60" s="167">
        <f t="shared" si="120"/>
        <v>0</v>
      </c>
      <c r="EZ60" s="167">
        <f t="shared" si="121"/>
        <v>0</v>
      </c>
      <c r="FA60" s="167">
        <f t="shared" si="122"/>
        <v>0</v>
      </c>
      <c r="FB60" s="167">
        <f t="shared" si="123"/>
        <v>0</v>
      </c>
      <c r="FC60" s="167">
        <f t="shared" si="124"/>
        <v>0</v>
      </c>
      <c r="FD60" s="167">
        <f t="shared" si="125"/>
        <v>0</v>
      </c>
      <c r="FE60" s="167">
        <f t="shared" si="126"/>
        <v>0</v>
      </c>
      <c r="FG60" s="167">
        <f t="shared" si="127"/>
        <v>0</v>
      </c>
      <c r="FH60" s="167">
        <f t="shared" si="128"/>
        <v>0</v>
      </c>
      <c r="FI60" s="167">
        <f t="shared" si="129"/>
        <v>0</v>
      </c>
      <c r="FJ60" s="167">
        <f t="shared" si="130"/>
        <v>0</v>
      </c>
      <c r="FK60" s="167">
        <f t="shared" si="131"/>
        <v>0</v>
      </c>
      <c r="FL60" s="167">
        <f t="shared" si="132"/>
        <v>0</v>
      </c>
      <c r="FM60" s="167">
        <f t="shared" si="133"/>
        <v>0</v>
      </c>
      <c r="FN60" s="167">
        <f t="shared" si="134"/>
        <v>0</v>
      </c>
      <c r="FO60" s="167">
        <f t="shared" si="135"/>
        <v>0</v>
      </c>
      <c r="FP60" s="167">
        <f t="shared" si="136"/>
        <v>0</v>
      </c>
      <c r="FQ60" s="167">
        <f t="shared" si="137"/>
        <v>0</v>
      </c>
      <c r="FR60" s="167">
        <f t="shared" si="138"/>
        <v>0</v>
      </c>
      <c r="FS60" s="167">
        <f t="shared" si="139"/>
        <v>0</v>
      </c>
      <c r="FT60" s="167">
        <f t="shared" si="140"/>
        <v>0</v>
      </c>
      <c r="FU60" s="167">
        <f t="shared" si="141"/>
        <v>0</v>
      </c>
      <c r="FV60" s="167">
        <f t="shared" si="142"/>
        <v>0</v>
      </c>
      <c r="FX60" s="167">
        <f t="shared" si="143"/>
        <v>0</v>
      </c>
      <c r="FY60" s="167">
        <f t="shared" si="144"/>
        <v>0</v>
      </c>
      <c r="FZ60" s="167">
        <f t="shared" si="145"/>
        <v>0</v>
      </c>
      <c r="GA60" s="167">
        <f t="shared" si="146"/>
        <v>0</v>
      </c>
      <c r="GB60" s="167">
        <f t="shared" si="147"/>
        <v>0</v>
      </c>
      <c r="GC60" s="167">
        <f t="shared" si="148"/>
        <v>0</v>
      </c>
      <c r="GD60" s="167">
        <f t="shared" si="149"/>
        <v>0</v>
      </c>
      <c r="GE60" s="167">
        <f t="shared" si="150"/>
        <v>0</v>
      </c>
      <c r="GF60" s="167">
        <f t="shared" si="151"/>
        <v>0</v>
      </c>
      <c r="GG60" s="167">
        <f t="shared" si="152"/>
        <v>0</v>
      </c>
      <c r="GH60" s="167">
        <f t="shared" si="153"/>
        <v>0</v>
      </c>
      <c r="GI60" s="167">
        <f t="shared" si="154"/>
        <v>0</v>
      </c>
      <c r="GJ60" s="167">
        <f t="shared" si="155"/>
        <v>0</v>
      </c>
      <c r="GK60" s="167">
        <f t="shared" si="156"/>
        <v>0</v>
      </c>
      <c r="GL60" s="167">
        <f t="shared" si="157"/>
        <v>0</v>
      </c>
      <c r="GM60" s="167">
        <f t="shared" si="158"/>
        <v>0</v>
      </c>
      <c r="GO60" s="167" t="e">
        <f t="shared" ca="1" si="192"/>
        <v>#REF!</v>
      </c>
      <c r="GP60" s="167" t="e">
        <f t="shared" ca="1" si="192"/>
        <v>#REF!</v>
      </c>
      <c r="GQ60" s="167" t="e">
        <f t="shared" ca="1" si="192"/>
        <v>#REF!</v>
      </c>
      <c r="GR60" s="167" t="e">
        <f t="shared" ca="1" si="192"/>
        <v>#REF!</v>
      </c>
      <c r="GS60" s="167" t="e">
        <f t="shared" ca="1" si="192"/>
        <v>#REF!</v>
      </c>
      <c r="GT60" s="167" t="e">
        <f t="shared" ca="1" si="192"/>
        <v>#REF!</v>
      </c>
      <c r="GU60" s="167" t="e">
        <f t="shared" ca="1" si="192"/>
        <v>#REF!</v>
      </c>
      <c r="GV60" s="167" t="e">
        <f t="shared" ca="1" si="192"/>
        <v>#REF!</v>
      </c>
      <c r="GW60" s="167" t="e">
        <f t="shared" ca="1" si="192"/>
        <v>#REF!</v>
      </c>
      <c r="GX60" s="167" t="e">
        <f t="shared" ca="1" si="192"/>
        <v>#REF!</v>
      </c>
      <c r="GY60" s="167" t="e">
        <f t="shared" ca="1" si="192"/>
        <v>#REF!</v>
      </c>
      <c r="GZ60" s="167" t="e">
        <f t="shared" ca="1" si="192"/>
        <v>#REF!</v>
      </c>
      <c r="HA60" s="167" t="e">
        <f t="shared" ca="1" si="192"/>
        <v>#REF!</v>
      </c>
      <c r="HB60" s="167" t="e">
        <f t="shared" ca="1" si="192"/>
        <v>#REF!</v>
      </c>
      <c r="HC60" s="167" t="e">
        <f t="shared" ca="1" si="192"/>
        <v>#REF!</v>
      </c>
      <c r="HD60" s="167" t="e">
        <f t="shared" ref="GP60:HD77" ca="1" si="208">HD$3*$BG60</f>
        <v>#REF!</v>
      </c>
      <c r="HF60" s="167" t="e">
        <f t="shared" ca="1" si="60"/>
        <v>#REF!</v>
      </c>
      <c r="HG60" s="167" t="e">
        <f t="shared" ca="1" si="61"/>
        <v>#REF!</v>
      </c>
      <c r="HH60" s="167" t="e">
        <f t="shared" ca="1" si="62"/>
        <v>#REF!</v>
      </c>
      <c r="HI60" s="167" t="e">
        <f t="shared" ca="1" si="63"/>
        <v>#REF!</v>
      </c>
      <c r="HJ60" s="167" t="e">
        <f t="shared" ca="1" si="64"/>
        <v>#REF!</v>
      </c>
      <c r="HK60" s="167" t="e">
        <f t="shared" ca="1" si="65"/>
        <v>#REF!</v>
      </c>
      <c r="HL60" s="167" t="e">
        <f t="shared" ca="1" si="66"/>
        <v>#REF!</v>
      </c>
      <c r="HM60" s="167" t="e">
        <f t="shared" ca="1" si="67"/>
        <v>#REF!</v>
      </c>
      <c r="HN60" s="167" t="e">
        <f t="shared" ca="1" si="68"/>
        <v>#REF!</v>
      </c>
      <c r="HO60" s="167" t="e">
        <f t="shared" ca="1" si="69"/>
        <v>#REF!</v>
      </c>
      <c r="HP60" s="167" t="e">
        <f t="shared" ca="1" si="70"/>
        <v>#REF!</v>
      </c>
      <c r="HQ60" s="167" t="e">
        <f t="shared" ca="1" si="71"/>
        <v>#REF!</v>
      </c>
      <c r="HR60" s="167" t="e">
        <f t="shared" ca="1" si="72"/>
        <v>#REF!</v>
      </c>
      <c r="HS60" s="167" t="e">
        <f t="shared" ca="1" si="73"/>
        <v>#REF!</v>
      </c>
      <c r="HT60" s="167" t="e">
        <f t="shared" ca="1" si="74"/>
        <v>#REF!</v>
      </c>
      <c r="HU60" s="167" t="e">
        <f t="shared" ca="1" si="75"/>
        <v>#REF!</v>
      </c>
      <c r="HW60" s="167" t="e">
        <f t="shared" ca="1" si="76"/>
        <v>#REF!</v>
      </c>
      <c r="HX60" s="167">
        <f t="shared" si="77"/>
        <v>0</v>
      </c>
      <c r="HY60" s="167" t="e">
        <f t="shared" ca="1" si="160"/>
        <v>#REF!</v>
      </c>
      <c r="HZ60" s="219" t="e">
        <f t="shared" ca="1" si="161"/>
        <v>#REF!</v>
      </c>
    </row>
    <row r="61" spans="1:234" s="48" customFormat="1">
      <c r="A61" s="3" t="s">
        <v>118</v>
      </c>
      <c r="B61" s="202" t="str">
        <f>INDEX('Ref1'!$E:$E,MATCH(A61,'Ref1'!$A:$A,0))</f>
        <v>Cambridge</v>
      </c>
      <c r="C61" s="42" t="str">
        <f>INDEX(Data1!B:B,MATCH(A61,Data1!A:A,0))</f>
        <v>SD</v>
      </c>
      <c r="D61" s="253" t="str">
        <f>INDEX(Data1!C:C,MATCH(A61,Data1!A:A,0))</f>
        <v>E</v>
      </c>
      <c r="E61" s="200" t="str">
        <f>IF($C$6="No","No",IF(COUNTIF(Inputs!$K$359:$K$398,$A61)&gt;0,"Yes","No"))</f>
        <v>No</v>
      </c>
      <c r="F61" s="404"/>
      <c r="G61" s="62">
        <f>INDEX('4_RatesSplit'!K:K,MATCH($A61,'4_RatesSplit'!$A:$A,0))</f>
        <v>0</v>
      </c>
      <c r="H61" s="171">
        <f>INDEX('4_RatesSplit'!L:L,MATCH($A61,'4_RatesSplit'!$A:$A,0))</f>
        <v>0</v>
      </c>
      <c r="I61" s="167">
        <f>INDEX('4_RatesSplit'!M:M,MATCH($A61,'4_RatesSplit'!$A:$A,0))</f>
        <v>0</v>
      </c>
      <c r="J61" s="167">
        <f>INDEX('4_RatesSplit'!N:N,MATCH($A61,'4_RatesSplit'!$A:$A,0))</f>
        <v>0</v>
      </c>
      <c r="K61" s="167">
        <f>INDEX('4_RatesSplit'!O:O,MATCH($A61,'4_RatesSplit'!$A:$A,0))</f>
        <v>0</v>
      </c>
      <c r="L61" s="167">
        <f>INDEX('4_RatesSplit'!P:P,MATCH($A61,'4_RatesSplit'!$A:$A,0))</f>
        <v>0</v>
      </c>
      <c r="M61" s="167">
        <f>INDEX('4_RatesSplit'!Q:Q,MATCH($A61,'4_RatesSplit'!$A:$A,0))</f>
        <v>0</v>
      </c>
      <c r="N61" s="167">
        <f>INDEX('4_RatesSplit'!R:R,MATCH($A61,'4_RatesSplit'!$A:$A,0))</f>
        <v>0</v>
      </c>
      <c r="O61" s="167">
        <f>INDEX('4_RatesSplit'!S:S,MATCH($A61,'4_RatesSplit'!$A:$A,0))</f>
        <v>0</v>
      </c>
      <c r="P61" s="167">
        <f>INDEX('4_RatesSplit'!T:T,MATCH($A61,'4_RatesSplit'!$A:$A,0))</f>
        <v>0</v>
      </c>
      <c r="Q61" s="167">
        <f>INDEX('4_RatesSplit'!U:U,MATCH($A61,'4_RatesSplit'!$A:$A,0))</f>
        <v>0</v>
      </c>
      <c r="R61" s="167">
        <f>INDEX('4_RatesSplit'!V:V,MATCH($A61,'4_RatesSplit'!$A:$A,0))</f>
        <v>0</v>
      </c>
      <c r="S61" s="167">
        <f>INDEX('4_RatesSplit'!W:W,MATCH($A61,'4_RatesSplit'!$A:$A,0))</f>
        <v>0</v>
      </c>
      <c r="T61" s="167">
        <f>INDEX('4_RatesSplit'!X:X,MATCH($A61,'4_RatesSplit'!$A:$A,0))</f>
        <v>0</v>
      </c>
      <c r="U61" s="167">
        <f>INDEX('4_RatesSplit'!Y:Y,MATCH($A61,'4_RatesSplit'!$A:$A,0))</f>
        <v>0</v>
      </c>
      <c r="V61" s="167">
        <f>INDEX('4_RatesSplit'!Z:Z,MATCH($A61,'4_RatesSplit'!$A:$A,0))</f>
        <v>0</v>
      </c>
      <c r="W61" s="167">
        <f>INDEX('4_RatesSplit'!AA:AA,MATCH($A61,'4_RatesSplit'!$A:$A,0))</f>
        <v>0</v>
      </c>
      <c r="X61" s="18"/>
      <c r="Y61" s="168" t="e">
        <f ca="1">INDEX('4_RatesSplit'!AT:AT,MATCH($A61,'4_RatesSplit'!$A:$A,0))</f>
        <v>#REF!</v>
      </c>
      <c r="Z61" s="168" t="e">
        <f ca="1">INDEX('4_RatesSplit'!AU:AU,MATCH($A61,'4_RatesSplit'!$A:$A,0))</f>
        <v>#REF!</v>
      </c>
      <c r="AA61" s="168" t="e">
        <f ca="1">INDEX('4_RatesSplit'!AV:AV,MATCH($A61,'4_RatesSplit'!$A:$A,0))</f>
        <v>#REF!</v>
      </c>
      <c r="AB61" s="168" t="e">
        <f ca="1">INDEX('4_RatesSplit'!AW:AW,MATCH($A61,'4_RatesSplit'!$A:$A,0))</f>
        <v>#REF!</v>
      </c>
      <c r="AC61" s="168" t="e">
        <f ca="1">INDEX('4_RatesSplit'!AX:AX,MATCH($A61,'4_RatesSplit'!$A:$A,0))</f>
        <v>#REF!</v>
      </c>
      <c r="AD61" s="168" t="e">
        <f ca="1">INDEX('4_RatesSplit'!AY:AY,MATCH($A61,'4_RatesSplit'!$A:$A,0))</f>
        <v>#REF!</v>
      </c>
      <c r="AE61" s="168" t="e">
        <f ca="1">INDEX('4_RatesSplit'!AZ:AZ,MATCH($A61,'4_RatesSplit'!$A:$A,0))</f>
        <v>#REF!</v>
      </c>
      <c r="AF61" s="168" t="e">
        <f ca="1">INDEX('4_RatesSplit'!BA:BA,MATCH($A61,'4_RatesSplit'!$A:$A,0))</f>
        <v>#REF!</v>
      </c>
      <c r="AG61" s="168" t="e">
        <f ca="1">INDEX('4_RatesSplit'!BB:BB,MATCH($A61,'4_RatesSplit'!$A:$A,0))</f>
        <v>#REF!</v>
      </c>
      <c r="AH61" s="168" t="e">
        <f ca="1">INDEX('4_RatesSplit'!BC:BC,MATCH($A61,'4_RatesSplit'!$A:$A,0))</f>
        <v>#REF!</v>
      </c>
      <c r="AI61" s="168" t="e">
        <f ca="1">INDEX('4_RatesSplit'!BD:BD,MATCH($A61,'4_RatesSplit'!$A:$A,0))</f>
        <v>#REF!</v>
      </c>
      <c r="AJ61" s="168" t="e">
        <f ca="1">INDEX('4_RatesSplit'!BE:BE,MATCH($A61,'4_RatesSplit'!$A:$A,0))</f>
        <v>#REF!</v>
      </c>
      <c r="AK61" s="168" t="e">
        <f ca="1">INDEX('4_RatesSplit'!BF:BF,MATCH($A61,'4_RatesSplit'!$A:$A,0))</f>
        <v>#REF!</v>
      </c>
      <c r="AL61" s="168" t="e">
        <f ca="1">INDEX('4_RatesSplit'!BG:BG,MATCH($A61,'4_RatesSplit'!$A:$A,0))</f>
        <v>#REF!</v>
      </c>
      <c r="AM61" s="168" t="e">
        <f ca="1">INDEX('4_RatesSplit'!BH:BH,MATCH($A61,'4_RatesSplit'!$A:$A,0))</f>
        <v>#REF!</v>
      </c>
      <c r="AN61" s="198" t="e">
        <f ca="1">INDEX('4_RatesSplit'!BI:BI,MATCH($A61,'4_RatesSplit'!$A:$A,0))</f>
        <v>#REF!</v>
      </c>
      <c r="AO61" s="114"/>
      <c r="AP61" s="167" t="e">
        <f t="shared" ca="1" si="78"/>
        <v>#REF!</v>
      </c>
      <c r="AQ61" s="167" t="e">
        <f t="shared" ca="1" si="79"/>
        <v>#REF!</v>
      </c>
      <c r="AR61" s="167" t="e">
        <f t="shared" ca="1" si="80"/>
        <v>#REF!</v>
      </c>
      <c r="AS61" s="167" t="e">
        <f t="shared" ca="1" si="81"/>
        <v>#REF!</v>
      </c>
      <c r="AT61" s="167" t="e">
        <f t="shared" ca="1" si="82"/>
        <v>#REF!</v>
      </c>
      <c r="AU61" s="167" t="e">
        <f t="shared" ca="1" si="83"/>
        <v>#REF!</v>
      </c>
      <c r="AV61" s="167" t="e">
        <f t="shared" ca="1" si="84"/>
        <v>#REF!</v>
      </c>
      <c r="AW61" s="167" t="e">
        <f t="shared" ca="1" si="85"/>
        <v>#REF!</v>
      </c>
      <c r="AX61" s="167" t="e">
        <f t="shared" ca="1" si="86"/>
        <v>#REF!</v>
      </c>
      <c r="AY61" s="167" t="e">
        <f t="shared" ca="1" si="87"/>
        <v>#REF!</v>
      </c>
      <c r="AZ61" s="167" t="e">
        <f t="shared" ca="1" si="88"/>
        <v>#REF!</v>
      </c>
      <c r="BA61" s="167" t="e">
        <f t="shared" ca="1" si="89"/>
        <v>#REF!</v>
      </c>
      <c r="BB61" s="167" t="e">
        <f t="shared" ca="1" si="90"/>
        <v>#REF!</v>
      </c>
      <c r="BC61" s="167" t="e">
        <f t="shared" ca="1" si="91"/>
        <v>#REF!</v>
      </c>
      <c r="BD61" s="167" t="e">
        <f t="shared" ca="1" si="92"/>
        <v>#REF!</v>
      </c>
      <c r="BE61" s="167" t="e">
        <f t="shared" ca="1" si="93"/>
        <v>#REF!</v>
      </c>
      <c r="BF61" s="18"/>
      <c r="BG61" s="168">
        <f>INDEX('2_Needs'!$F:$F,MATCH($A61,'2_Needs'!$A:$A,0))</f>
        <v>3.4240831457269124E-4</v>
      </c>
      <c r="BH61" s="114"/>
      <c r="BI61" s="167">
        <f t="shared" ref="BI61:BX61" si="209">IF(BI$3="reset",$BG61*BI$6,BH61*(1+$C$4))</f>
        <v>0</v>
      </c>
      <c r="BJ61" s="167">
        <f t="shared" si="209"/>
        <v>0</v>
      </c>
      <c r="BK61" s="167">
        <f t="shared" si="209"/>
        <v>0</v>
      </c>
      <c r="BL61" s="167">
        <f t="shared" si="209"/>
        <v>0</v>
      </c>
      <c r="BM61" s="167">
        <f t="shared" si="209"/>
        <v>0</v>
      </c>
      <c r="BN61" s="167">
        <f t="shared" si="209"/>
        <v>0</v>
      </c>
      <c r="BO61" s="167">
        <f t="shared" si="209"/>
        <v>0</v>
      </c>
      <c r="BP61" s="167">
        <f t="shared" si="209"/>
        <v>0</v>
      </c>
      <c r="BQ61" s="167">
        <f t="shared" si="209"/>
        <v>0</v>
      </c>
      <c r="BR61" s="167">
        <f t="shared" si="209"/>
        <v>0</v>
      </c>
      <c r="BS61" s="167">
        <f t="shared" si="209"/>
        <v>0</v>
      </c>
      <c r="BT61" s="167">
        <f t="shared" si="209"/>
        <v>0</v>
      </c>
      <c r="BU61" s="167">
        <f t="shared" si="209"/>
        <v>0</v>
      </c>
      <c r="BV61" s="167">
        <f t="shared" si="209"/>
        <v>0</v>
      </c>
      <c r="BW61" s="167">
        <f t="shared" si="209"/>
        <v>0</v>
      </c>
      <c r="BX61" s="167">
        <f t="shared" si="209"/>
        <v>0</v>
      </c>
      <c r="BZ61" s="167" t="e">
        <f t="shared" ca="1" si="7"/>
        <v>#REF!</v>
      </c>
      <c r="CA61" s="167" t="e">
        <f t="shared" ca="1" si="8"/>
        <v>#REF!</v>
      </c>
      <c r="CB61" s="167" t="e">
        <f t="shared" ca="1" si="9"/>
        <v>#REF!</v>
      </c>
      <c r="CC61" s="167" t="e">
        <f t="shared" ca="1" si="10"/>
        <v>#REF!</v>
      </c>
      <c r="CD61" s="167" t="e">
        <f t="shared" ca="1" si="11"/>
        <v>#REF!</v>
      </c>
      <c r="CE61" s="167" t="e">
        <f t="shared" ca="1" si="12"/>
        <v>#REF!</v>
      </c>
      <c r="CF61" s="167" t="e">
        <f t="shared" ca="1" si="13"/>
        <v>#REF!</v>
      </c>
      <c r="CG61" s="167" t="e">
        <f t="shared" ca="1" si="14"/>
        <v>#REF!</v>
      </c>
      <c r="CH61" s="167" t="e">
        <f t="shared" ca="1" si="15"/>
        <v>#REF!</v>
      </c>
      <c r="CI61" s="167" t="e">
        <f t="shared" ca="1" si="16"/>
        <v>#REF!</v>
      </c>
      <c r="CJ61" s="167" t="e">
        <f t="shared" ca="1" si="17"/>
        <v>#REF!</v>
      </c>
      <c r="CK61" s="167" t="e">
        <f t="shared" ca="1" si="18"/>
        <v>#REF!</v>
      </c>
      <c r="CL61" s="167" t="e">
        <f t="shared" ca="1" si="19"/>
        <v>#REF!</v>
      </c>
      <c r="CM61" s="167" t="e">
        <f t="shared" ca="1" si="20"/>
        <v>#REF!</v>
      </c>
      <c r="CN61" s="167" t="e">
        <f t="shared" ca="1" si="21"/>
        <v>#REF!</v>
      </c>
      <c r="CO61" s="167" t="e">
        <f t="shared" ca="1" si="22"/>
        <v>#REF!</v>
      </c>
      <c r="CQ61" s="167" t="e">
        <f t="shared" ca="1" si="23"/>
        <v>#REF!</v>
      </c>
      <c r="CR61" s="167" t="e">
        <f t="shared" ca="1" si="24"/>
        <v>#REF!</v>
      </c>
      <c r="CS61" s="167" t="e">
        <f t="shared" ca="1" si="25"/>
        <v>#REF!</v>
      </c>
      <c r="CT61" s="167" t="e">
        <f t="shared" ca="1" si="26"/>
        <v>#REF!</v>
      </c>
      <c r="CU61" s="167" t="e">
        <f t="shared" ca="1" si="27"/>
        <v>#REF!</v>
      </c>
      <c r="CV61" s="167" t="e">
        <f t="shared" ca="1" si="28"/>
        <v>#REF!</v>
      </c>
      <c r="CW61" s="167" t="e">
        <f t="shared" ca="1" si="29"/>
        <v>#REF!</v>
      </c>
      <c r="CX61" s="167" t="e">
        <f t="shared" ca="1" si="30"/>
        <v>#REF!</v>
      </c>
      <c r="CY61" s="167" t="e">
        <f t="shared" ca="1" si="31"/>
        <v>#REF!</v>
      </c>
      <c r="CZ61" s="167" t="e">
        <f t="shared" ca="1" si="32"/>
        <v>#REF!</v>
      </c>
      <c r="DA61" s="167" t="e">
        <f t="shared" ca="1" si="33"/>
        <v>#REF!</v>
      </c>
      <c r="DB61" s="167" t="e">
        <f t="shared" ca="1" si="34"/>
        <v>#REF!</v>
      </c>
      <c r="DC61" s="167" t="e">
        <f t="shared" ca="1" si="35"/>
        <v>#REF!</v>
      </c>
      <c r="DD61" s="167" t="e">
        <f t="shared" ca="1" si="36"/>
        <v>#REF!</v>
      </c>
      <c r="DE61" s="167" t="e">
        <f t="shared" ca="1" si="37"/>
        <v>#REF!</v>
      </c>
      <c r="DF61" s="167" t="e">
        <f t="shared" ca="1" si="38"/>
        <v>#REF!</v>
      </c>
      <c r="DH61" s="167">
        <f t="shared" si="39"/>
        <v>0</v>
      </c>
      <c r="DI61" s="167">
        <f t="shared" si="40"/>
        <v>0</v>
      </c>
      <c r="DJ61" s="167">
        <f t="shared" si="41"/>
        <v>0</v>
      </c>
      <c r="DK61" s="167">
        <f t="shared" si="42"/>
        <v>0</v>
      </c>
      <c r="DL61" s="167">
        <f t="shared" si="43"/>
        <v>0</v>
      </c>
      <c r="DM61" s="167">
        <f t="shared" si="44"/>
        <v>0</v>
      </c>
      <c r="DN61" s="167">
        <f t="shared" si="45"/>
        <v>0</v>
      </c>
      <c r="DO61" s="167">
        <f t="shared" si="46"/>
        <v>0</v>
      </c>
      <c r="DP61" s="167">
        <f t="shared" si="47"/>
        <v>0</v>
      </c>
      <c r="DQ61" s="167">
        <f t="shared" si="48"/>
        <v>0</v>
      </c>
      <c r="DR61" s="167">
        <f t="shared" si="49"/>
        <v>0</v>
      </c>
      <c r="DS61" s="167">
        <f t="shared" si="50"/>
        <v>0</v>
      </c>
      <c r="DT61" s="167">
        <f t="shared" si="51"/>
        <v>0</v>
      </c>
      <c r="DU61" s="167">
        <f t="shared" si="52"/>
        <v>0</v>
      </c>
      <c r="DV61" s="167">
        <f t="shared" si="53"/>
        <v>0</v>
      </c>
      <c r="DW61" s="167">
        <f t="shared" si="54"/>
        <v>0</v>
      </c>
      <c r="DY61" s="167" t="e">
        <f t="shared" ca="1" si="95"/>
        <v>#REF!</v>
      </c>
      <c r="DZ61" s="167" t="e">
        <f t="shared" ca="1" si="96"/>
        <v>#REF!</v>
      </c>
      <c r="EA61" s="167" t="e">
        <f t="shared" ca="1" si="97"/>
        <v>#REF!</v>
      </c>
      <c r="EB61" s="167" t="e">
        <f t="shared" ca="1" si="98"/>
        <v>#REF!</v>
      </c>
      <c r="EC61" s="167" t="e">
        <f t="shared" ca="1" si="99"/>
        <v>#REF!</v>
      </c>
      <c r="ED61" s="167" t="e">
        <f t="shared" ca="1" si="100"/>
        <v>#REF!</v>
      </c>
      <c r="EE61" s="167" t="e">
        <f t="shared" ca="1" si="101"/>
        <v>#REF!</v>
      </c>
      <c r="EF61" s="167" t="e">
        <f t="shared" ca="1" si="102"/>
        <v>#REF!</v>
      </c>
      <c r="EG61" s="167" t="e">
        <f t="shared" ca="1" si="103"/>
        <v>#REF!</v>
      </c>
      <c r="EH61" s="167" t="e">
        <f t="shared" ca="1" si="104"/>
        <v>#REF!</v>
      </c>
      <c r="EI61" s="167" t="e">
        <f t="shared" ca="1" si="105"/>
        <v>#REF!</v>
      </c>
      <c r="EJ61" s="167" t="e">
        <f t="shared" ca="1" si="106"/>
        <v>#REF!</v>
      </c>
      <c r="EK61" s="167" t="e">
        <f t="shared" ca="1" si="107"/>
        <v>#REF!</v>
      </c>
      <c r="EL61" s="167" t="e">
        <f t="shared" ca="1" si="108"/>
        <v>#REF!</v>
      </c>
      <c r="EM61" s="167" t="e">
        <f t="shared" ca="1" si="109"/>
        <v>#REF!</v>
      </c>
      <c r="EN61" s="167" t="e">
        <f t="shared" ca="1" si="110"/>
        <v>#REF!</v>
      </c>
      <c r="EP61" s="167">
        <f t="shared" si="111"/>
        <v>0</v>
      </c>
      <c r="EQ61" s="167">
        <f t="shared" si="112"/>
        <v>0</v>
      </c>
      <c r="ER61" s="167">
        <f t="shared" si="113"/>
        <v>0</v>
      </c>
      <c r="ES61" s="167">
        <f t="shared" si="114"/>
        <v>0</v>
      </c>
      <c r="ET61" s="167">
        <f t="shared" si="115"/>
        <v>0</v>
      </c>
      <c r="EU61" s="167">
        <f t="shared" si="116"/>
        <v>0</v>
      </c>
      <c r="EV61" s="167">
        <f t="shared" si="117"/>
        <v>0</v>
      </c>
      <c r="EW61" s="167">
        <f t="shared" si="118"/>
        <v>0</v>
      </c>
      <c r="EX61" s="167">
        <f t="shared" si="119"/>
        <v>0</v>
      </c>
      <c r="EY61" s="167">
        <f t="shared" si="120"/>
        <v>0</v>
      </c>
      <c r="EZ61" s="167">
        <f t="shared" si="121"/>
        <v>0</v>
      </c>
      <c r="FA61" s="167">
        <f t="shared" si="122"/>
        <v>0</v>
      </c>
      <c r="FB61" s="167">
        <f t="shared" si="123"/>
        <v>0</v>
      </c>
      <c r="FC61" s="167">
        <f t="shared" si="124"/>
        <v>0</v>
      </c>
      <c r="FD61" s="167">
        <f t="shared" si="125"/>
        <v>0</v>
      </c>
      <c r="FE61" s="167">
        <f t="shared" si="126"/>
        <v>0</v>
      </c>
      <c r="FG61" s="167">
        <f t="shared" si="127"/>
        <v>0</v>
      </c>
      <c r="FH61" s="167">
        <f t="shared" si="128"/>
        <v>0</v>
      </c>
      <c r="FI61" s="167">
        <f t="shared" si="129"/>
        <v>0</v>
      </c>
      <c r="FJ61" s="167">
        <f t="shared" si="130"/>
        <v>0</v>
      </c>
      <c r="FK61" s="167">
        <f t="shared" si="131"/>
        <v>0</v>
      </c>
      <c r="FL61" s="167">
        <f t="shared" si="132"/>
        <v>0</v>
      </c>
      <c r="FM61" s="167">
        <f t="shared" si="133"/>
        <v>0</v>
      </c>
      <c r="FN61" s="167">
        <f t="shared" si="134"/>
        <v>0</v>
      </c>
      <c r="FO61" s="167">
        <f t="shared" si="135"/>
        <v>0</v>
      </c>
      <c r="FP61" s="167">
        <f t="shared" si="136"/>
        <v>0</v>
      </c>
      <c r="FQ61" s="167">
        <f t="shared" si="137"/>
        <v>0</v>
      </c>
      <c r="FR61" s="167">
        <f t="shared" si="138"/>
        <v>0</v>
      </c>
      <c r="FS61" s="167">
        <f t="shared" si="139"/>
        <v>0</v>
      </c>
      <c r="FT61" s="167">
        <f t="shared" si="140"/>
        <v>0</v>
      </c>
      <c r="FU61" s="167">
        <f t="shared" si="141"/>
        <v>0</v>
      </c>
      <c r="FV61" s="167">
        <f t="shared" si="142"/>
        <v>0</v>
      </c>
      <c r="FX61" s="167">
        <f t="shared" si="143"/>
        <v>0</v>
      </c>
      <c r="FY61" s="167">
        <f t="shared" si="144"/>
        <v>0</v>
      </c>
      <c r="FZ61" s="167">
        <f t="shared" si="145"/>
        <v>0</v>
      </c>
      <c r="GA61" s="167">
        <f t="shared" si="146"/>
        <v>0</v>
      </c>
      <c r="GB61" s="167">
        <f t="shared" si="147"/>
        <v>0</v>
      </c>
      <c r="GC61" s="167">
        <f t="shared" si="148"/>
        <v>0</v>
      </c>
      <c r="GD61" s="167">
        <f t="shared" si="149"/>
        <v>0</v>
      </c>
      <c r="GE61" s="167">
        <f t="shared" si="150"/>
        <v>0</v>
      </c>
      <c r="GF61" s="167">
        <f t="shared" si="151"/>
        <v>0</v>
      </c>
      <c r="GG61" s="167">
        <f t="shared" si="152"/>
        <v>0</v>
      </c>
      <c r="GH61" s="167">
        <f t="shared" si="153"/>
        <v>0</v>
      </c>
      <c r="GI61" s="167">
        <f t="shared" si="154"/>
        <v>0</v>
      </c>
      <c r="GJ61" s="167">
        <f t="shared" si="155"/>
        <v>0</v>
      </c>
      <c r="GK61" s="167">
        <f t="shared" si="156"/>
        <v>0</v>
      </c>
      <c r="GL61" s="167">
        <f t="shared" si="157"/>
        <v>0</v>
      </c>
      <c r="GM61" s="167">
        <f t="shared" si="158"/>
        <v>0</v>
      </c>
      <c r="GO61" s="167" t="e">
        <f t="shared" ref="GO61:GO124" ca="1" si="210">GO$3*$BG61</f>
        <v>#REF!</v>
      </c>
      <c r="GP61" s="167" t="e">
        <f t="shared" ca="1" si="208"/>
        <v>#REF!</v>
      </c>
      <c r="GQ61" s="167" t="e">
        <f t="shared" ca="1" si="208"/>
        <v>#REF!</v>
      </c>
      <c r="GR61" s="167" t="e">
        <f t="shared" ca="1" si="208"/>
        <v>#REF!</v>
      </c>
      <c r="GS61" s="167" t="e">
        <f t="shared" ca="1" si="208"/>
        <v>#REF!</v>
      </c>
      <c r="GT61" s="167" t="e">
        <f t="shared" ca="1" si="208"/>
        <v>#REF!</v>
      </c>
      <c r="GU61" s="167" t="e">
        <f t="shared" ca="1" si="208"/>
        <v>#REF!</v>
      </c>
      <c r="GV61" s="167" t="e">
        <f t="shared" ca="1" si="208"/>
        <v>#REF!</v>
      </c>
      <c r="GW61" s="167" t="e">
        <f t="shared" ca="1" si="208"/>
        <v>#REF!</v>
      </c>
      <c r="GX61" s="167" t="e">
        <f t="shared" ca="1" si="208"/>
        <v>#REF!</v>
      </c>
      <c r="GY61" s="167" t="e">
        <f t="shared" ca="1" si="208"/>
        <v>#REF!</v>
      </c>
      <c r="GZ61" s="167" t="e">
        <f t="shared" ca="1" si="208"/>
        <v>#REF!</v>
      </c>
      <c r="HA61" s="167" t="e">
        <f t="shared" ca="1" si="208"/>
        <v>#REF!</v>
      </c>
      <c r="HB61" s="167" t="e">
        <f t="shared" ca="1" si="208"/>
        <v>#REF!</v>
      </c>
      <c r="HC61" s="167" t="e">
        <f t="shared" ca="1" si="208"/>
        <v>#REF!</v>
      </c>
      <c r="HD61" s="167" t="e">
        <f t="shared" ca="1" si="208"/>
        <v>#REF!</v>
      </c>
      <c r="HF61" s="167" t="e">
        <f t="shared" ca="1" si="60"/>
        <v>#REF!</v>
      </c>
      <c r="HG61" s="167" t="e">
        <f t="shared" ca="1" si="61"/>
        <v>#REF!</v>
      </c>
      <c r="HH61" s="167" t="e">
        <f t="shared" ca="1" si="62"/>
        <v>#REF!</v>
      </c>
      <c r="HI61" s="167" t="e">
        <f t="shared" ca="1" si="63"/>
        <v>#REF!</v>
      </c>
      <c r="HJ61" s="167" t="e">
        <f t="shared" ca="1" si="64"/>
        <v>#REF!</v>
      </c>
      <c r="HK61" s="167" t="e">
        <f t="shared" ca="1" si="65"/>
        <v>#REF!</v>
      </c>
      <c r="HL61" s="167" t="e">
        <f t="shared" ca="1" si="66"/>
        <v>#REF!</v>
      </c>
      <c r="HM61" s="167" t="e">
        <f t="shared" ca="1" si="67"/>
        <v>#REF!</v>
      </c>
      <c r="HN61" s="167" t="e">
        <f t="shared" ca="1" si="68"/>
        <v>#REF!</v>
      </c>
      <c r="HO61" s="167" t="e">
        <f t="shared" ca="1" si="69"/>
        <v>#REF!</v>
      </c>
      <c r="HP61" s="167" t="e">
        <f t="shared" ca="1" si="70"/>
        <v>#REF!</v>
      </c>
      <c r="HQ61" s="167" t="e">
        <f t="shared" ca="1" si="71"/>
        <v>#REF!</v>
      </c>
      <c r="HR61" s="167" t="e">
        <f t="shared" ca="1" si="72"/>
        <v>#REF!</v>
      </c>
      <c r="HS61" s="167" t="e">
        <f t="shared" ca="1" si="73"/>
        <v>#REF!</v>
      </c>
      <c r="HT61" s="167" t="e">
        <f t="shared" ca="1" si="74"/>
        <v>#REF!</v>
      </c>
      <c r="HU61" s="167" t="e">
        <f t="shared" ca="1" si="75"/>
        <v>#REF!</v>
      </c>
      <c r="HW61" s="167" t="e">
        <f t="shared" ca="1" si="76"/>
        <v>#REF!</v>
      </c>
      <c r="HX61" s="167">
        <f t="shared" si="77"/>
        <v>0</v>
      </c>
      <c r="HY61" s="167" t="e">
        <f t="shared" ca="1" si="160"/>
        <v>#REF!</v>
      </c>
      <c r="HZ61" s="219" t="e">
        <f t="shared" ca="1" si="161"/>
        <v>#REF!</v>
      </c>
    </row>
    <row r="62" spans="1:234" s="48" customFormat="1">
      <c r="A62" s="3" t="s">
        <v>120</v>
      </c>
      <c r="B62" s="202" t="str">
        <f>INDEX('Ref1'!$E:$E,MATCH(A62,'Ref1'!$A:$A,0))</f>
        <v>Cambridgeshire</v>
      </c>
      <c r="C62" s="42" t="str">
        <f>INDEX(Data1!B:B,MATCH(A62,Data1!A:A,0))</f>
        <v>SCNFIR</v>
      </c>
      <c r="D62" s="253" t="str">
        <f>INDEX(Data1!C:C,MATCH(A62,Data1!A:A,0))</f>
        <v>E</v>
      </c>
      <c r="E62" s="200" t="str">
        <f>IF($C$6="No","No",IF(COUNTIF(Inputs!$K$359:$K$398,$A62)&gt;0,"Yes","No"))</f>
        <v>No</v>
      </c>
      <c r="F62" s="404"/>
      <c r="G62" s="62">
        <f>INDEX('4_RatesSplit'!K:K,MATCH($A62,'4_RatesSplit'!$A:$A,0))</f>
        <v>0</v>
      </c>
      <c r="H62" s="171">
        <f>INDEX('4_RatesSplit'!L:L,MATCH($A62,'4_RatesSplit'!$A:$A,0))</f>
        <v>0</v>
      </c>
      <c r="I62" s="167">
        <f>INDEX('4_RatesSplit'!M:M,MATCH($A62,'4_RatesSplit'!$A:$A,0))</f>
        <v>0</v>
      </c>
      <c r="J62" s="167">
        <f>INDEX('4_RatesSplit'!N:N,MATCH($A62,'4_RatesSplit'!$A:$A,0))</f>
        <v>0</v>
      </c>
      <c r="K62" s="167">
        <f>INDEX('4_RatesSplit'!O:O,MATCH($A62,'4_RatesSplit'!$A:$A,0))</f>
        <v>0</v>
      </c>
      <c r="L62" s="167">
        <f>INDEX('4_RatesSplit'!P:P,MATCH($A62,'4_RatesSplit'!$A:$A,0))</f>
        <v>0</v>
      </c>
      <c r="M62" s="167">
        <f>INDEX('4_RatesSplit'!Q:Q,MATCH($A62,'4_RatesSplit'!$A:$A,0))</f>
        <v>0</v>
      </c>
      <c r="N62" s="167">
        <f>INDEX('4_RatesSplit'!R:R,MATCH($A62,'4_RatesSplit'!$A:$A,0))</f>
        <v>0</v>
      </c>
      <c r="O62" s="167">
        <f>INDEX('4_RatesSplit'!S:S,MATCH($A62,'4_RatesSplit'!$A:$A,0))</f>
        <v>0</v>
      </c>
      <c r="P62" s="167">
        <f>INDEX('4_RatesSplit'!T:T,MATCH($A62,'4_RatesSplit'!$A:$A,0))</f>
        <v>0</v>
      </c>
      <c r="Q62" s="167">
        <f>INDEX('4_RatesSplit'!U:U,MATCH($A62,'4_RatesSplit'!$A:$A,0))</f>
        <v>0</v>
      </c>
      <c r="R62" s="167">
        <f>INDEX('4_RatesSplit'!V:V,MATCH($A62,'4_RatesSplit'!$A:$A,0))</f>
        <v>0</v>
      </c>
      <c r="S62" s="167">
        <f>INDEX('4_RatesSplit'!W:W,MATCH($A62,'4_RatesSplit'!$A:$A,0))</f>
        <v>0</v>
      </c>
      <c r="T62" s="167">
        <f>INDEX('4_RatesSplit'!X:X,MATCH($A62,'4_RatesSplit'!$A:$A,0))</f>
        <v>0</v>
      </c>
      <c r="U62" s="167">
        <f>INDEX('4_RatesSplit'!Y:Y,MATCH($A62,'4_RatesSplit'!$A:$A,0))</f>
        <v>0</v>
      </c>
      <c r="V62" s="167">
        <f>INDEX('4_RatesSplit'!Z:Z,MATCH($A62,'4_RatesSplit'!$A:$A,0))</f>
        <v>0</v>
      </c>
      <c r="W62" s="167">
        <f>INDEX('4_RatesSplit'!AA:AA,MATCH($A62,'4_RatesSplit'!$A:$A,0))</f>
        <v>0</v>
      </c>
      <c r="X62" s="18"/>
      <c r="Y62" s="168" t="e">
        <f ca="1">INDEX('4_RatesSplit'!AT:AT,MATCH($A62,'4_RatesSplit'!$A:$A,0))</f>
        <v>#REF!</v>
      </c>
      <c r="Z62" s="168" t="e">
        <f ca="1">INDEX('4_RatesSplit'!AU:AU,MATCH($A62,'4_RatesSplit'!$A:$A,0))</f>
        <v>#REF!</v>
      </c>
      <c r="AA62" s="168" t="e">
        <f ca="1">INDEX('4_RatesSplit'!AV:AV,MATCH($A62,'4_RatesSplit'!$A:$A,0))</f>
        <v>#REF!</v>
      </c>
      <c r="AB62" s="168" t="e">
        <f ca="1">INDEX('4_RatesSplit'!AW:AW,MATCH($A62,'4_RatesSplit'!$A:$A,0))</f>
        <v>#REF!</v>
      </c>
      <c r="AC62" s="168" t="e">
        <f ca="1">INDEX('4_RatesSplit'!AX:AX,MATCH($A62,'4_RatesSplit'!$A:$A,0))</f>
        <v>#REF!</v>
      </c>
      <c r="AD62" s="168" t="e">
        <f ca="1">INDEX('4_RatesSplit'!AY:AY,MATCH($A62,'4_RatesSplit'!$A:$A,0))</f>
        <v>#REF!</v>
      </c>
      <c r="AE62" s="168" t="e">
        <f ca="1">INDEX('4_RatesSplit'!AZ:AZ,MATCH($A62,'4_RatesSplit'!$A:$A,0))</f>
        <v>#REF!</v>
      </c>
      <c r="AF62" s="168" t="e">
        <f ca="1">INDEX('4_RatesSplit'!BA:BA,MATCH($A62,'4_RatesSplit'!$A:$A,0))</f>
        <v>#REF!</v>
      </c>
      <c r="AG62" s="168" t="e">
        <f ca="1">INDEX('4_RatesSplit'!BB:BB,MATCH($A62,'4_RatesSplit'!$A:$A,0))</f>
        <v>#REF!</v>
      </c>
      <c r="AH62" s="168" t="e">
        <f ca="1">INDEX('4_RatesSplit'!BC:BC,MATCH($A62,'4_RatesSplit'!$A:$A,0))</f>
        <v>#REF!</v>
      </c>
      <c r="AI62" s="168" t="e">
        <f ca="1">INDEX('4_RatesSplit'!BD:BD,MATCH($A62,'4_RatesSplit'!$A:$A,0))</f>
        <v>#REF!</v>
      </c>
      <c r="AJ62" s="168" t="e">
        <f ca="1">INDEX('4_RatesSplit'!BE:BE,MATCH($A62,'4_RatesSplit'!$A:$A,0))</f>
        <v>#REF!</v>
      </c>
      <c r="AK62" s="168" t="e">
        <f ca="1">INDEX('4_RatesSplit'!BF:BF,MATCH($A62,'4_RatesSplit'!$A:$A,0))</f>
        <v>#REF!</v>
      </c>
      <c r="AL62" s="168" t="e">
        <f ca="1">INDEX('4_RatesSplit'!BG:BG,MATCH($A62,'4_RatesSplit'!$A:$A,0))</f>
        <v>#REF!</v>
      </c>
      <c r="AM62" s="168" t="e">
        <f ca="1">INDEX('4_RatesSplit'!BH:BH,MATCH($A62,'4_RatesSplit'!$A:$A,0))</f>
        <v>#REF!</v>
      </c>
      <c r="AN62" s="198" t="e">
        <f ca="1">INDEX('4_RatesSplit'!BI:BI,MATCH($A62,'4_RatesSplit'!$A:$A,0))</f>
        <v>#REF!</v>
      </c>
      <c r="AO62" s="114"/>
      <c r="AP62" s="167" t="e">
        <f t="shared" ca="1" si="78"/>
        <v>#REF!</v>
      </c>
      <c r="AQ62" s="167" t="e">
        <f t="shared" ca="1" si="79"/>
        <v>#REF!</v>
      </c>
      <c r="AR62" s="167" t="e">
        <f t="shared" ca="1" si="80"/>
        <v>#REF!</v>
      </c>
      <c r="AS62" s="167" t="e">
        <f t="shared" ca="1" si="81"/>
        <v>#REF!</v>
      </c>
      <c r="AT62" s="167" t="e">
        <f t="shared" ca="1" si="82"/>
        <v>#REF!</v>
      </c>
      <c r="AU62" s="167" t="e">
        <f t="shared" ca="1" si="83"/>
        <v>#REF!</v>
      </c>
      <c r="AV62" s="167" t="e">
        <f t="shared" ca="1" si="84"/>
        <v>#REF!</v>
      </c>
      <c r="AW62" s="167" t="e">
        <f t="shared" ca="1" si="85"/>
        <v>#REF!</v>
      </c>
      <c r="AX62" s="167" t="e">
        <f t="shared" ca="1" si="86"/>
        <v>#REF!</v>
      </c>
      <c r="AY62" s="167" t="e">
        <f t="shared" ca="1" si="87"/>
        <v>#REF!</v>
      </c>
      <c r="AZ62" s="167" t="e">
        <f t="shared" ca="1" si="88"/>
        <v>#REF!</v>
      </c>
      <c r="BA62" s="167" t="e">
        <f t="shared" ca="1" si="89"/>
        <v>#REF!</v>
      </c>
      <c r="BB62" s="167" t="e">
        <f t="shared" ca="1" si="90"/>
        <v>#REF!</v>
      </c>
      <c r="BC62" s="167" t="e">
        <f t="shared" ca="1" si="91"/>
        <v>#REF!</v>
      </c>
      <c r="BD62" s="167" t="e">
        <f t="shared" ca="1" si="92"/>
        <v>#REF!</v>
      </c>
      <c r="BE62" s="167" t="e">
        <f t="shared" ca="1" si="93"/>
        <v>#REF!</v>
      </c>
      <c r="BF62" s="18"/>
      <c r="BG62" s="168">
        <f>INDEX('2_Needs'!$F:$F,MATCH($A62,'2_Needs'!$A:$A,0))</f>
        <v>5.241605688076913E-3</v>
      </c>
      <c r="BH62" s="114"/>
      <c r="BI62" s="167">
        <f t="shared" ref="BI62:BX62" si="211">IF(BI$3="reset",$BG62*BI$6,BH62*(1+$C$4))</f>
        <v>0</v>
      </c>
      <c r="BJ62" s="167">
        <f t="shared" si="211"/>
        <v>0</v>
      </c>
      <c r="BK62" s="167">
        <f t="shared" si="211"/>
        <v>0</v>
      </c>
      <c r="BL62" s="167">
        <f t="shared" si="211"/>
        <v>0</v>
      </c>
      <c r="BM62" s="167">
        <f t="shared" si="211"/>
        <v>0</v>
      </c>
      <c r="BN62" s="167">
        <f t="shared" si="211"/>
        <v>0</v>
      </c>
      <c r="BO62" s="167">
        <f t="shared" si="211"/>
        <v>0</v>
      </c>
      <c r="BP62" s="167">
        <f t="shared" si="211"/>
        <v>0</v>
      </c>
      <c r="BQ62" s="167">
        <f t="shared" si="211"/>
        <v>0</v>
      </c>
      <c r="BR62" s="167">
        <f t="shared" si="211"/>
        <v>0</v>
      </c>
      <c r="BS62" s="167">
        <f t="shared" si="211"/>
        <v>0</v>
      </c>
      <c r="BT62" s="167">
        <f t="shared" si="211"/>
        <v>0</v>
      </c>
      <c r="BU62" s="167">
        <f t="shared" si="211"/>
        <v>0</v>
      </c>
      <c r="BV62" s="167">
        <f t="shared" si="211"/>
        <v>0</v>
      </c>
      <c r="BW62" s="167">
        <f t="shared" si="211"/>
        <v>0</v>
      </c>
      <c r="BX62" s="167">
        <f t="shared" si="211"/>
        <v>0</v>
      </c>
      <c r="BZ62" s="167" t="e">
        <f t="shared" ca="1" si="7"/>
        <v>#REF!</v>
      </c>
      <c r="CA62" s="167" t="e">
        <f t="shared" ca="1" si="8"/>
        <v>#REF!</v>
      </c>
      <c r="CB62" s="167" t="e">
        <f t="shared" ca="1" si="9"/>
        <v>#REF!</v>
      </c>
      <c r="CC62" s="167" t="e">
        <f t="shared" ca="1" si="10"/>
        <v>#REF!</v>
      </c>
      <c r="CD62" s="167" t="e">
        <f t="shared" ca="1" si="11"/>
        <v>#REF!</v>
      </c>
      <c r="CE62" s="167" t="e">
        <f t="shared" ca="1" si="12"/>
        <v>#REF!</v>
      </c>
      <c r="CF62" s="167" t="e">
        <f t="shared" ca="1" si="13"/>
        <v>#REF!</v>
      </c>
      <c r="CG62" s="167" t="e">
        <f t="shared" ca="1" si="14"/>
        <v>#REF!</v>
      </c>
      <c r="CH62" s="167" t="e">
        <f t="shared" ca="1" si="15"/>
        <v>#REF!</v>
      </c>
      <c r="CI62" s="167" t="e">
        <f t="shared" ca="1" si="16"/>
        <v>#REF!</v>
      </c>
      <c r="CJ62" s="167" t="e">
        <f t="shared" ca="1" si="17"/>
        <v>#REF!</v>
      </c>
      <c r="CK62" s="167" t="e">
        <f t="shared" ca="1" si="18"/>
        <v>#REF!</v>
      </c>
      <c r="CL62" s="167" t="e">
        <f t="shared" ca="1" si="19"/>
        <v>#REF!</v>
      </c>
      <c r="CM62" s="167" t="e">
        <f t="shared" ca="1" si="20"/>
        <v>#REF!</v>
      </c>
      <c r="CN62" s="167" t="e">
        <f t="shared" ca="1" si="21"/>
        <v>#REF!</v>
      </c>
      <c r="CO62" s="167" t="e">
        <f t="shared" ca="1" si="22"/>
        <v>#REF!</v>
      </c>
      <c r="CQ62" s="167" t="e">
        <f t="shared" ca="1" si="23"/>
        <v>#REF!</v>
      </c>
      <c r="CR62" s="167" t="e">
        <f t="shared" ca="1" si="24"/>
        <v>#REF!</v>
      </c>
      <c r="CS62" s="167" t="e">
        <f t="shared" ca="1" si="25"/>
        <v>#REF!</v>
      </c>
      <c r="CT62" s="167" t="e">
        <f t="shared" ca="1" si="26"/>
        <v>#REF!</v>
      </c>
      <c r="CU62" s="167" t="e">
        <f t="shared" ca="1" si="27"/>
        <v>#REF!</v>
      </c>
      <c r="CV62" s="167" t="e">
        <f t="shared" ca="1" si="28"/>
        <v>#REF!</v>
      </c>
      <c r="CW62" s="167" t="e">
        <f t="shared" ca="1" si="29"/>
        <v>#REF!</v>
      </c>
      <c r="CX62" s="167" t="e">
        <f t="shared" ca="1" si="30"/>
        <v>#REF!</v>
      </c>
      <c r="CY62" s="167" t="e">
        <f t="shared" ca="1" si="31"/>
        <v>#REF!</v>
      </c>
      <c r="CZ62" s="167" t="e">
        <f t="shared" ca="1" si="32"/>
        <v>#REF!</v>
      </c>
      <c r="DA62" s="167" t="e">
        <f t="shared" ca="1" si="33"/>
        <v>#REF!</v>
      </c>
      <c r="DB62" s="167" t="e">
        <f t="shared" ca="1" si="34"/>
        <v>#REF!</v>
      </c>
      <c r="DC62" s="167" t="e">
        <f t="shared" ca="1" si="35"/>
        <v>#REF!</v>
      </c>
      <c r="DD62" s="167" t="e">
        <f t="shared" ca="1" si="36"/>
        <v>#REF!</v>
      </c>
      <c r="DE62" s="167" t="e">
        <f t="shared" ca="1" si="37"/>
        <v>#REF!</v>
      </c>
      <c r="DF62" s="167" t="e">
        <f t="shared" ca="1" si="38"/>
        <v>#REF!</v>
      </c>
      <c r="DH62" s="167">
        <f t="shared" si="39"/>
        <v>0</v>
      </c>
      <c r="DI62" s="167">
        <f t="shared" si="40"/>
        <v>0</v>
      </c>
      <c r="DJ62" s="167">
        <f t="shared" si="41"/>
        <v>0</v>
      </c>
      <c r="DK62" s="167">
        <f t="shared" si="42"/>
        <v>0</v>
      </c>
      <c r="DL62" s="167">
        <f t="shared" si="43"/>
        <v>0</v>
      </c>
      <c r="DM62" s="167">
        <f t="shared" si="44"/>
        <v>0</v>
      </c>
      <c r="DN62" s="167">
        <f t="shared" si="45"/>
        <v>0</v>
      </c>
      <c r="DO62" s="167">
        <f t="shared" si="46"/>
        <v>0</v>
      </c>
      <c r="DP62" s="167">
        <f t="shared" si="47"/>
        <v>0</v>
      </c>
      <c r="DQ62" s="167">
        <f t="shared" si="48"/>
        <v>0</v>
      </c>
      <c r="DR62" s="167">
        <f t="shared" si="49"/>
        <v>0</v>
      </c>
      <c r="DS62" s="167">
        <f t="shared" si="50"/>
        <v>0</v>
      </c>
      <c r="DT62" s="167">
        <f t="shared" si="51"/>
        <v>0</v>
      </c>
      <c r="DU62" s="167">
        <f t="shared" si="52"/>
        <v>0</v>
      </c>
      <c r="DV62" s="167">
        <f t="shared" si="53"/>
        <v>0</v>
      </c>
      <c r="DW62" s="167">
        <f t="shared" si="54"/>
        <v>0</v>
      </c>
      <c r="DY62" s="167" t="e">
        <f t="shared" ca="1" si="95"/>
        <v>#REF!</v>
      </c>
      <c r="DZ62" s="167" t="e">
        <f t="shared" ca="1" si="96"/>
        <v>#REF!</v>
      </c>
      <c r="EA62" s="167" t="e">
        <f t="shared" ca="1" si="97"/>
        <v>#REF!</v>
      </c>
      <c r="EB62" s="167" t="e">
        <f t="shared" ca="1" si="98"/>
        <v>#REF!</v>
      </c>
      <c r="EC62" s="167" t="e">
        <f t="shared" ca="1" si="99"/>
        <v>#REF!</v>
      </c>
      <c r="ED62" s="167" t="e">
        <f t="shared" ca="1" si="100"/>
        <v>#REF!</v>
      </c>
      <c r="EE62" s="167" t="e">
        <f t="shared" ca="1" si="101"/>
        <v>#REF!</v>
      </c>
      <c r="EF62" s="167" t="e">
        <f t="shared" ca="1" si="102"/>
        <v>#REF!</v>
      </c>
      <c r="EG62" s="167" t="e">
        <f t="shared" ca="1" si="103"/>
        <v>#REF!</v>
      </c>
      <c r="EH62" s="167" t="e">
        <f t="shared" ca="1" si="104"/>
        <v>#REF!</v>
      </c>
      <c r="EI62" s="167" t="e">
        <f t="shared" ca="1" si="105"/>
        <v>#REF!</v>
      </c>
      <c r="EJ62" s="167" t="e">
        <f t="shared" ca="1" si="106"/>
        <v>#REF!</v>
      </c>
      <c r="EK62" s="167" t="e">
        <f t="shared" ca="1" si="107"/>
        <v>#REF!</v>
      </c>
      <c r="EL62" s="167" t="e">
        <f t="shared" ca="1" si="108"/>
        <v>#REF!</v>
      </c>
      <c r="EM62" s="167" t="e">
        <f t="shared" ca="1" si="109"/>
        <v>#REF!</v>
      </c>
      <c r="EN62" s="167" t="e">
        <f t="shared" ca="1" si="110"/>
        <v>#REF!</v>
      </c>
      <c r="EP62" s="167">
        <f t="shared" si="111"/>
        <v>0</v>
      </c>
      <c r="EQ62" s="167">
        <f t="shared" si="112"/>
        <v>0</v>
      </c>
      <c r="ER62" s="167">
        <f t="shared" si="113"/>
        <v>0</v>
      </c>
      <c r="ES62" s="167">
        <f t="shared" si="114"/>
        <v>0</v>
      </c>
      <c r="ET62" s="167">
        <f t="shared" si="115"/>
        <v>0</v>
      </c>
      <c r="EU62" s="167">
        <f t="shared" si="116"/>
        <v>0</v>
      </c>
      <c r="EV62" s="167">
        <f t="shared" si="117"/>
        <v>0</v>
      </c>
      <c r="EW62" s="167">
        <f t="shared" si="118"/>
        <v>0</v>
      </c>
      <c r="EX62" s="167">
        <f t="shared" si="119"/>
        <v>0</v>
      </c>
      <c r="EY62" s="167">
        <f t="shared" si="120"/>
        <v>0</v>
      </c>
      <c r="EZ62" s="167">
        <f t="shared" si="121"/>
        <v>0</v>
      </c>
      <c r="FA62" s="167">
        <f t="shared" si="122"/>
        <v>0</v>
      </c>
      <c r="FB62" s="167">
        <f t="shared" si="123"/>
        <v>0</v>
      </c>
      <c r="FC62" s="167">
        <f t="shared" si="124"/>
        <v>0</v>
      </c>
      <c r="FD62" s="167">
        <f t="shared" si="125"/>
        <v>0</v>
      </c>
      <c r="FE62" s="167">
        <f t="shared" si="126"/>
        <v>0</v>
      </c>
      <c r="FG62" s="167">
        <f t="shared" si="127"/>
        <v>0</v>
      </c>
      <c r="FH62" s="167">
        <f t="shared" si="128"/>
        <v>0</v>
      </c>
      <c r="FI62" s="167">
        <f t="shared" si="129"/>
        <v>0</v>
      </c>
      <c r="FJ62" s="167">
        <f t="shared" si="130"/>
        <v>0</v>
      </c>
      <c r="FK62" s="167">
        <f t="shared" si="131"/>
        <v>0</v>
      </c>
      <c r="FL62" s="167">
        <f t="shared" si="132"/>
        <v>0</v>
      </c>
      <c r="FM62" s="167">
        <f t="shared" si="133"/>
        <v>0</v>
      </c>
      <c r="FN62" s="167">
        <f t="shared" si="134"/>
        <v>0</v>
      </c>
      <c r="FO62" s="167">
        <f t="shared" si="135"/>
        <v>0</v>
      </c>
      <c r="FP62" s="167">
        <f t="shared" si="136"/>
        <v>0</v>
      </c>
      <c r="FQ62" s="167">
        <f t="shared" si="137"/>
        <v>0</v>
      </c>
      <c r="FR62" s="167">
        <f t="shared" si="138"/>
        <v>0</v>
      </c>
      <c r="FS62" s="167">
        <f t="shared" si="139"/>
        <v>0</v>
      </c>
      <c r="FT62" s="167">
        <f t="shared" si="140"/>
        <v>0</v>
      </c>
      <c r="FU62" s="167">
        <f t="shared" si="141"/>
        <v>0</v>
      </c>
      <c r="FV62" s="167">
        <f t="shared" si="142"/>
        <v>0</v>
      </c>
      <c r="FX62" s="167">
        <f t="shared" si="143"/>
        <v>0</v>
      </c>
      <c r="FY62" s="167">
        <f t="shared" si="144"/>
        <v>0</v>
      </c>
      <c r="FZ62" s="167">
        <f t="shared" si="145"/>
        <v>0</v>
      </c>
      <c r="GA62" s="167">
        <f t="shared" si="146"/>
        <v>0</v>
      </c>
      <c r="GB62" s="167">
        <f t="shared" si="147"/>
        <v>0</v>
      </c>
      <c r="GC62" s="167">
        <f t="shared" si="148"/>
        <v>0</v>
      </c>
      <c r="GD62" s="167">
        <f t="shared" si="149"/>
        <v>0</v>
      </c>
      <c r="GE62" s="167">
        <f t="shared" si="150"/>
        <v>0</v>
      </c>
      <c r="GF62" s="167">
        <f t="shared" si="151"/>
        <v>0</v>
      </c>
      <c r="GG62" s="167">
        <f t="shared" si="152"/>
        <v>0</v>
      </c>
      <c r="GH62" s="167">
        <f t="shared" si="153"/>
        <v>0</v>
      </c>
      <c r="GI62" s="167">
        <f t="shared" si="154"/>
        <v>0</v>
      </c>
      <c r="GJ62" s="167">
        <f t="shared" si="155"/>
        <v>0</v>
      </c>
      <c r="GK62" s="167">
        <f t="shared" si="156"/>
        <v>0</v>
      </c>
      <c r="GL62" s="167">
        <f t="shared" si="157"/>
        <v>0</v>
      </c>
      <c r="GM62" s="167">
        <f t="shared" si="158"/>
        <v>0</v>
      </c>
      <c r="GO62" s="167" t="e">
        <f t="shared" ca="1" si="210"/>
        <v>#REF!</v>
      </c>
      <c r="GP62" s="167" t="e">
        <f t="shared" ca="1" si="208"/>
        <v>#REF!</v>
      </c>
      <c r="GQ62" s="167" t="e">
        <f t="shared" ca="1" si="208"/>
        <v>#REF!</v>
      </c>
      <c r="GR62" s="167" t="e">
        <f t="shared" ca="1" si="208"/>
        <v>#REF!</v>
      </c>
      <c r="GS62" s="167" t="e">
        <f t="shared" ca="1" si="208"/>
        <v>#REF!</v>
      </c>
      <c r="GT62" s="167" t="e">
        <f t="shared" ca="1" si="208"/>
        <v>#REF!</v>
      </c>
      <c r="GU62" s="167" t="e">
        <f t="shared" ca="1" si="208"/>
        <v>#REF!</v>
      </c>
      <c r="GV62" s="167" t="e">
        <f t="shared" ca="1" si="208"/>
        <v>#REF!</v>
      </c>
      <c r="GW62" s="167" t="e">
        <f t="shared" ca="1" si="208"/>
        <v>#REF!</v>
      </c>
      <c r="GX62" s="167" t="e">
        <f t="shared" ca="1" si="208"/>
        <v>#REF!</v>
      </c>
      <c r="GY62" s="167" t="e">
        <f t="shared" ca="1" si="208"/>
        <v>#REF!</v>
      </c>
      <c r="GZ62" s="167" t="e">
        <f t="shared" ca="1" si="208"/>
        <v>#REF!</v>
      </c>
      <c r="HA62" s="167" t="e">
        <f t="shared" ca="1" si="208"/>
        <v>#REF!</v>
      </c>
      <c r="HB62" s="167" t="e">
        <f t="shared" ca="1" si="208"/>
        <v>#REF!</v>
      </c>
      <c r="HC62" s="167" t="e">
        <f t="shared" ca="1" si="208"/>
        <v>#REF!</v>
      </c>
      <c r="HD62" s="167" t="e">
        <f t="shared" ca="1" si="208"/>
        <v>#REF!</v>
      </c>
      <c r="HF62" s="167" t="e">
        <f t="shared" ca="1" si="60"/>
        <v>#REF!</v>
      </c>
      <c r="HG62" s="167" t="e">
        <f t="shared" ca="1" si="61"/>
        <v>#REF!</v>
      </c>
      <c r="HH62" s="167" t="e">
        <f t="shared" ca="1" si="62"/>
        <v>#REF!</v>
      </c>
      <c r="HI62" s="167" t="e">
        <f t="shared" ca="1" si="63"/>
        <v>#REF!</v>
      </c>
      <c r="HJ62" s="167" t="e">
        <f t="shared" ca="1" si="64"/>
        <v>#REF!</v>
      </c>
      <c r="HK62" s="167" t="e">
        <f t="shared" ca="1" si="65"/>
        <v>#REF!</v>
      </c>
      <c r="HL62" s="167" t="e">
        <f t="shared" ca="1" si="66"/>
        <v>#REF!</v>
      </c>
      <c r="HM62" s="167" t="e">
        <f t="shared" ca="1" si="67"/>
        <v>#REF!</v>
      </c>
      <c r="HN62" s="167" t="e">
        <f t="shared" ca="1" si="68"/>
        <v>#REF!</v>
      </c>
      <c r="HO62" s="167" t="e">
        <f t="shared" ca="1" si="69"/>
        <v>#REF!</v>
      </c>
      <c r="HP62" s="167" t="e">
        <f t="shared" ca="1" si="70"/>
        <v>#REF!</v>
      </c>
      <c r="HQ62" s="167" t="e">
        <f t="shared" ca="1" si="71"/>
        <v>#REF!</v>
      </c>
      <c r="HR62" s="167" t="e">
        <f t="shared" ca="1" si="72"/>
        <v>#REF!</v>
      </c>
      <c r="HS62" s="167" t="e">
        <f t="shared" ca="1" si="73"/>
        <v>#REF!</v>
      </c>
      <c r="HT62" s="167" t="e">
        <f t="shared" ca="1" si="74"/>
        <v>#REF!</v>
      </c>
      <c r="HU62" s="167" t="e">
        <f t="shared" ca="1" si="75"/>
        <v>#REF!</v>
      </c>
      <c r="HW62" s="167" t="e">
        <f t="shared" ca="1" si="76"/>
        <v>#REF!</v>
      </c>
      <c r="HX62" s="167">
        <f t="shared" si="77"/>
        <v>0</v>
      </c>
      <c r="HY62" s="167" t="e">
        <f t="shared" ca="1" si="160"/>
        <v>#REF!</v>
      </c>
      <c r="HZ62" s="219" t="e">
        <f t="shared" ca="1" si="161"/>
        <v>#REF!</v>
      </c>
    </row>
    <row r="63" spans="1:234" s="48" customFormat="1">
      <c r="A63" s="3" t="s">
        <v>122</v>
      </c>
      <c r="B63" s="202" t="str">
        <f>INDEX('Ref1'!$E:$E,MATCH(A63,'Ref1'!$A:$A,0))</f>
        <v>Cambridgeshire Fire Authority</v>
      </c>
      <c r="C63" s="42" t="str">
        <f>INDEX(Data1!B:B,MATCH(A63,Data1!A:A,0))</f>
        <v>SFIR</v>
      </c>
      <c r="D63" s="253" t="str">
        <f>INDEX(Data1!C:C,MATCH(A63,Data1!A:A,0))</f>
        <v>E</v>
      </c>
      <c r="E63" s="200" t="str">
        <f>IF($C$6="No","No",IF(COUNTIF(Inputs!$K$359:$K$398,$A63)&gt;0,"Yes","No"))</f>
        <v>No</v>
      </c>
      <c r="F63" s="404"/>
      <c r="G63" s="62">
        <f>INDEX('4_RatesSplit'!K:K,MATCH($A63,'4_RatesSplit'!$A:$A,0))</f>
        <v>0</v>
      </c>
      <c r="H63" s="171">
        <f>INDEX('4_RatesSplit'!L:L,MATCH($A63,'4_RatesSplit'!$A:$A,0))</f>
        <v>0</v>
      </c>
      <c r="I63" s="167">
        <f>INDEX('4_RatesSplit'!M:M,MATCH($A63,'4_RatesSplit'!$A:$A,0))</f>
        <v>0</v>
      </c>
      <c r="J63" s="167">
        <f>INDEX('4_RatesSplit'!N:N,MATCH($A63,'4_RatesSplit'!$A:$A,0))</f>
        <v>0</v>
      </c>
      <c r="K63" s="167">
        <f>INDEX('4_RatesSplit'!O:O,MATCH($A63,'4_RatesSplit'!$A:$A,0))</f>
        <v>0</v>
      </c>
      <c r="L63" s="167">
        <f>INDEX('4_RatesSplit'!P:P,MATCH($A63,'4_RatesSplit'!$A:$A,0))</f>
        <v>0</v>
      </c>
      <c r="M63" s="167">
        <f>INDEX('4_RatesSplit'!Q:Q,MATCH($A63,'4_RatesSplit'!$A:$A,0))</f>
        <v>0</v>
      </c>
      <c r="N63" s="167">
        <f>INDEX('4_RatesSplit'!R:R,MATCH($A63,'4_RatesSplit'!$A:$A,0))</f>
        <v>0</v>
      </c>
      <c r="O63" s="167">
        <f>INDEX('4_RatesSplit'!S:S,MATCH($A63,'4_RatesSplit'!$A:$A,0))</f>
        <v>0</v>
      </c>
      <c r="P63" s="167">
        <f>INDEX('4_RatesSplit'!T:T,MATCH($A63,'4_RatesSplit'!$A:$A,0))</f>
        <v>0</v>
      </c>
      <c r="Q63" s="167">
        <f>INDEX('4_RatesSplit'!U:U,MATCH($A63,'4_RatesSplit'!$A:$A,0))</f>
        <v>0</v>
      </c>
      <c r="R63" s="167">
        <f>INDEX('4_RatesSplit'!V:V,MATCH($A63,'4_RatesSplit'!$A:$A,0))</f>
        <v>0</v>
      </c>
      <c r="S63" s="167">
        <f>INDEX('4_RatesSplit'!W:W,MATCH($A63,'4_RatesSplit'!$A:$A,0))</f>
        <v>0</v>
      </c>
      <c r="T63" s="167">
        <f>INDEX('4_RatesSplit'!X:X,MATCH($A63,'4_RatesSplit'!$A:$A,0))</f>
        <v>0</v>
      </c>
      <c r="U63" s="167">
        <f>INDEX('4_RatesSplit'!Y:Y,MATCH($A63,'4_RatesSplit'!$A:$A,0))</f>
        <v>0</v>
      </c>
      <c r="V63" s="167">
        <f>INDEX('4_RatesSplit'!Z:Z,MATCH($A63,'4_RatesSplit'!$A:$A,0))</f>
        <v>0</v>
      </c>
      <c r="W63" s="167">
        <f>INDEX('4_RatesSplit'!AA:AA,MATCH($A63,'4_RatesSplit'!$A:$A,0))</f>
        <v>0</v>
      </c>
      <c r="X63" s="18"/>
      <c r="Y63" s="168" t="e">
        <f ca="1">INDEX('4_RatesSplit'!AT:AT,MATCH($A63,'4_RatesSplit'!$A:$A,0))</f>
        <v>#REF!</v>
      </c>
      <c r="Z63" s="168" t="e">
        <f ca="1">INDEX('4_RatesSplit'!AU:AU,MATCH($A63,'4_RatesSplit'!$A:$A,0))</f>
        <v>#REF!</v>
      </c>
      <c r="AA63" s="168" t="e">
        <f ca="1">INDEX('4_RatesSplit'!AV:AV,MATCH($A63,'4_RatesSplit'!$A:$A,0))</f>
        <v>#REF!</v>
      </c>
      <c r="AB63" s="168" t="e">
        <f ca="1">INDEX('4_RatesSplit'!AW:AW,MATCH($A63,'4_RatesSplit'!$A:$A,0))</f>
        <v>#REF!</v>
      </c>
      <c r="AC63" s="168" t="e">
        <f ca="1">INDEX('4_RatesSplit'!AX:AX,MATCH($A63,'4_RatesSplit'!$A:$A,0))</f>
        <v>#REF!</v>
      </c>
      <c r="AD63" s="168" t="e">
        <f ca="1">INDEX('4_RatesSplit'!AY:AY,MATCH($A63,'4_RatesSplit'!$A:$A,0))</f>
        <v>#REF!</v>
      </c>
      <c r="AE63" s="168" t="e">
        <f ca="1">INDEX('4_RatesSplit'!AZ:AZ,MATCH($A63,'4_RatesSplit'!$A:$A,0))</f>
        <v>#REF!</v>
      </c>
      <c r="AF63" s="168" t="e">
        <f ca="1">INDEX('4_RatesSplit'!BA:BA,MATCH($A63,'4_RatesSplit'!$A:$A,0))</f>
        <v>#REF!</v>
      </c>
      <c r="AG63" s="168" t="e">
        <f ca="1">INDEX('4_RatesSplit'!BB:BB,MATCH($A63,'4_RatesSplit'!$A:$A,0))</f>
        <v>#REF!</v>
      </c>
      <c r="AH63" s="168" t="e">
        <f ca="1">INDEX('4_RatesSplit'!BC:BC,MATCH($A63,'4_RatesSplit'!$A:$A,0))</f>
        <v>#REF!</v>
      </c>
      <c r="AI63" s="168" t="e">
        <f ca="1">INDEX('4_RatesSplit'!BD:BD,MATCH($A63,'4_RatesSplit'!$A:$A,0))</f>
        <v>#REF!</v>
      </c>
      <c r="AJ63" s="168" t="e">
        <f ca="1">INDEX('4_RatesSplit'!BE:BE,MATCH($A63,'4_RatesSplit'!$A:$A,0))</f>
        <v>#REF!</v>
      </c>
      <c r="AK63" s="168" t="e">
        <f ca="1">INDEX('4_RatesSplit'!BF:BF,MATCH($A63,'4_RatesSplit'!$A:$A,0))</f>
        <v>#REF!</v>
      </c>
      <c r="AL63" s="168" t="e">
        <f ca="1">INDEX('4_RatesSplit'!BG:BG,MATCH($A63,'4_RatesSplit'!$A:$A,0))</f>
        <v>#REF!</v>
      </c>
      <c r="AM63" s="168" t="e">
        <f ca="1">INDEX('4_RatesSplit'!BH:BH,MATCH($A63,'4_RatesSplit'!$A:$A,0))</f>
        <v>#REF!</v>
      </c>
      <c r="AN63" s="198" t="e">
        <f ca="1">INDEX('4_RatesSplit'!BI:BI,MATCH($A63,'4_RatesSplit'!$A:$A,0))</f>
        <v>#REF!</v>
      </c>
      <c r="AO63" s="114"/>
      <c r="AP63" s="167" t="e">
        <f t="shared" ca="1" si="78"/>
        <v>#REF!</v>
      </c>
      <c r="AQ63" s="167" t="e">
        <f t="shared" ca="1" si="79"/>
        <v>#REF!</v>
      </c>
      <c r="AR63" s="167" t="e">
        <f t="shared" ca="1" si="80"/>
        <v>#REF!</v>
      </c>
      <c r="AS63" s="167" t="e">
        <f t="shared" ca="1" si="81"/>
        <v>#REF!</v>
      </c>
      <c r="AT63" s="167" t="e">
        <f t="shared" ca="1" si="82"/>
        <v>#REF!</v>
      </c>
      <c r="AU63" s="167" t="e">
        <f t="shared" ca="1" si="83"/>
        <v>#REF!</v>
      </c>
      <c r="AV63" s="167" t="e">
        <f t="shared" ca="1" si="84"/>
        <v>#REF!</v>
      </c>
      <c r="AW63" s="167" t="e">
        <f t="shared" ca="1" si="85"/>
        <v>#REF!</v>
      </c>
      <c r="AX63" s="167" t="e">
        <f t="shared" ca="1" si="86"/>
        <v>#REF!</v>
      </c>
      <c r="AY63" s="167" t="e">
        <f t="shared" ca="1" si="87"/>
        <v>#REF!</v>
      </c>
      <c r="AZ63" s="167" t="e">
        <f t="shared" ca="1" si="88"/>
        <v>#REF!</v>
      </c>
      <c r="BA63" s="167" t="e">
        <f t="shared" ca="1" si="89"/>
        <v>#REF!</v>
      </c>
      <c r="BB63" s="167" t="e">
        <f t="shared" ca="1" si="90"/>
        <v>#REF!</v>
      </c>
      <c r="BC63" s="167" t="e">
        <f t="shared" ca="1" si="91"/>
        <v>#REF!</v>
      </c>
      <c r="BD63" s="167" t="e">
        <f t="shared" ca="1" si="92"/>
        <v>#REF!</v>
      </c>
      <c r="BE63" s="167" t="e">
        <f t="shared" ca="1" si="93"/>
        <v>#REF!</v>
      </c>
      <c r="BF63" s="18"/>
      <c r="BG63" s="168">
        <f>INDEX('2_Needs'!$F:$F,MATCH($A63,'2_Needs'!$A:$A,0))</f>
        <v>4.9019548551973945E-4</v>
      </c>
      <c r="BH63" s="114"/>
      <c r="BI63" s="167">
        <f t="shared" ref="BI63:BX63" si="212">IF(BI$3="reset",$BG63*BI$6,BH63*(1+$C$4))</f>
        <v>0</v>
      </c>
      <c r="BJ63" s="167">
        <f t="shared" si="212"/>
        <v>0</v>
      </c>
      <c r="BK63" s="167">
        <f t="shared" si="212"/>
        <v>0</v>
      </c>
      <c r="BL63" s="167">
        <f t="shared" si="212"/>
        <v>0</v>
      </c>
      <c r="BM63" s="167">
        <f t="shared" si="212"/>
        <v>0</v>
      </c>
      <c r="BN63" s="167">
        <f t="shared" si="212"/>
        <v>0</v>
      </c>
      <c r="BO63" s="167">
        <f t="shared" si="212"/>
        <v>0</v>
      </c>
      <c r="BP63" s="167">
        <f t="shared" si="212"/>
        <v>0</v>
      </c>
      <c r="BQ63" s="167">
        <f t="shared" si="212"/>
        <v>0</v>
      </c>
      <c r="BR63" s="167">
        <f t="shared" si="212"/>
        <v>0</v>
      </c>
      <c r="BS63" s="167">
        <f t="shared" si="212"/>
        <v>0</v>
      </c>
      <c r="BT63" s="167">
        <f t="shared" si="212"/>
        <v>0</v>
      </c>
      <c r="BU63" s="167">
        <f t="shared" si="212"/>
        <v>0</v>
      </c>
      <c r="BV63" s="167">
        <f t="shared" si="212"/>
        <v>0</v>
      </c>
      <c r="BW63" s="167">
        <f t="shared" si="212"/>
        <v>0</v>
      </c>
      <c r="BX63" s="167">
        <f t="shared" si="212"/>
        <v>0</v>
      </c>
      <c r="BZ63" s="167" t="e">
        <f t="shared" ca="1" si="7"/>
        <v>#REF!</v>
      </c>
      <c r="CA63" s="167" t="e">
        <f t="shared" ca="1" si="8"/>
        <v>#REF!</v>
      </c>
      <c r="CB63" s="167" t="e">
        <f t="shared" ca="1" si="9"/>
        <v>#REF!</v>
      </c>
      <c r="CC63" s="167" t="e">
        <f t="shared" ca="1" si="10"/>
        <v>#REF!</v>
      </c>
      <c r="CD63" s="167" t="e">
        <f t="shared" ca="1" si="11"/>
        <v>#REF!</v>
      </c>
      <c r="CE63" s="167" t="e">
        <f t="shared" ca="1" si="12"/>
        <v>#REF!</v>
      </c>
      <c r="CF63" s="167" t="e">
        <f t="shared" ca="1" si="13"/>
        <v>#REF!</v>
      </c>
      <c r="CG63" s="167" t="e">
        <f t="shared" ca="1" si="14"/>
        <v>#REF!</v>
      </c>
      <c r="CH63" s="167" t="e">
        <f t="shared" ca="1" si="15"/>
        <v>#REF!</v>
      </c>
      <c r="CI63" s="167" t="e">
        <f t="shared" ca="1" si="16"/>
        <v>#REF!</v>
      </c>
      <c r="CJ63" s="167" t="e">
        <f t="shared" ca="1" si="17"/>
        <v>#REF!</v>
      </c>
      <c r="CK63" s="167" t="e">
        <f t="shared" ca="1" si="18"/>
        <v>#REF!</v>
      </c>
      <c r="CL63" s="167" t="e">
        <f t="shared" ca="1" si="19"/>
        <v>#REF!</v>
      </c>
      <c r="CM63" s="167" t="e">
        <f t="shared" ca="1" si="20"/>
        <v>#REF!</v>
      </c>
      <c r="CN63" s="167" t="e">
        <f t="shared" ca="1" si="21"/>
        <v>#REF!</v>
      </c>
      <c r="CO63" s="167" t="e">
        <f t="shared" ca="1" si="22"/>
        <v>#REF!</v>
      </c>
      <c r="CQ63" s="167" t="e">
        <f t="shared" ca="1" si="23"/>
        <v>#REF!</v>
      </c>
      <c r="CR63" s="167" t="e">
        <f t="shared" ca="1" si="24"/>
        <v>#REF!</v>
      </c>
      <c r="CS63" s="167" t="e">
        <f t="shared" ca="1" si="25"/>
        <v>#REF!</v>
      </c>
      <c r="CT63" s="167" t="e">
        <f t="shared" ca="1" si="26"/>
        <v>#REF!</v>
      </c>
      <c r="CU63" s="167" t="e">
        <f t="shared" ca="1" si="27"/>
        <v>#REF!</v>
      </c>
      <c r="CV63" s="167" t="e">
        <f t="shared" ca="1" si="28"/>
        <v>#REF!</v>
      </c>
      <c r="CW63" s="167" t="e">
        <f t="shared" ca="1" si="29"/>
        <v>#REF!</v>
      </c>
      <c r="CX63" s="167" t="e">
        <f t="shared" ca="1" si="30"/>
        <v>#REF!</v>
      </c>
      <c r="CY63" s="167" t="e">
        <f t="shared" ca="1" si="31"/>
        <v>#REF!</v>
      </c>
      <c r="CZ63" s="167" t="e">
        <f t="shared" ca="1" si="32"/>
        <v>#REF!</v>
      </c>
      <c r="DA63" s="167" t="e">
        <f t="shared" ca="1" si="33"/>
        <v>#REF!</v>
      </c>
      <c r="DB63" s="167" t="e">
        <f t="shared" ca="1" si="34"/>
        <v>#REF!</v>
      </c>
      <c r="DC63" s="167" t="e">
        <f t="shared" ca="1" si="35"/>
        <v>#REF!</v>
      </c>
      <c r="DD63" s="167" t="e">
        <f t="shared" ca="1" si="36"/>
        <v>#REF!</v>
      </c>
      <c r="DE63" s="167" t="e">
        <f t="shared" ca="1" si="37"/>
        <v>#REF!</v>
      </c>
      <c r="DF63" s="167" t="e">
        <f t="shared" ca="1" si="38"/>
        <v>#REF!</v>
      </c>
      <c r="DH63" s="167">
        <f t="shared" si="39"/>
        <v>0</v>
      </c>
      <c r="DI63" s="167">
        <f t="shared" si="40"/>
        <v>0</v>
      </c>
      <c r="DJ63" s="167">
        <f t="shared" si="41"/>
        <v>0</v>
      </c>
      <c r="DK63" s="167">
        <f t="shared" si="42"/>
        <v>0</v>
      </c>
      <c r="DL63" s="167">
        <f t="shared" si="43"/>
        <v>0</v>
      </c>
      <c r="DM63" s="167">
        <f t="shared" si="44"/>
        <v>0</v>
      </c>
      <c r="DN63" s="167">
        <f t="shared" si="45"/>
        <v>0</v>
      </c>
      <c r="DO63" s="167">
        <f t="shared" si="46"/>
        <v>0</v>
      </c>
      <c r="DP63" s="167">
        <f t="shared" si="47"/>
        <v>0</v>
      </c>
      <c r="DQ63" s="167">
        <f t="shared" si="48"/>
        <v>0</v>
      </c>
      <c r="DR63" s="167">
        <f t="shared" si="49"/>
        <v>0</v>
      </c>
      <c r="DS63" s="167">
        <f t="shared" si="50"/>
        <v>0</v>
      </c>
      <c r="DT63" s="167">
        <f t="shared" si="51"/>
        <v>0</v>
      </c>
      <c r="DU63" s="167">
        <f t="shared" si="52"/>
        <v>0</v>
      </c>
      <c r="DV63" s="167">
        <f t="shared" si="53"/>
        <v>0</v>
      </c>
      <c r="DW63" s="167">
        <f t="shared" si="54"/>
        <v>0</v>
      </c>
      <c r="DY63" s="167" t="e">
        <f t="shared" ca="1" si="95"/>
        <v>#REF!</v>
      </c>
      <c r="DZ63" s="167" t="e">
        <f t="shared" ca="1" si="96"/>
        <v>#REF!</v>
      </c>
      <c r="EA63" s="167" t="e">
        <f t="shared" ca="1" si="97"/>
        <v>#REF!</v>
      </c>
      <c r="EB63" s="167" t="e">
        <f t="shared" ca="1" si="98"/>
        <v>#REF!</v>
      </c>
      <c r="EC63" s="167" t="e">
        <f t="shared" ca="1" si="99"/>
        <v>#REF!</v>
      </c>
      <c r="ED63" s="167" t="e">
        <f t="shared" ca="1" si="100"/>
        <v>#REF!</v>
      </c>
      <c r="EE63" s="167" t="e">
        <f t="shared" ca="1" si="101"/>
        <v>#REF!</v>
      </c>
      <c r="EF63" s="167" t="e">
        <f t="shared" ca="1" si="102"/>
        <v>#REF!</v>
      </c>
      <c r="EG63" s="167" t="e">
        <f t="shared" ca="1" si="103"/>
        <v>#REF!</v>
      </c>
      <c r="EH63" s="167" t="e">
        <f t="shared" ca="1" si="104"/>
        <v>#REF!</v>
      </c>
      <c r="EI63" s="167" t="e">
        <f t="shared" ca="1" si="105"/>
        <v>#REF!</v>
      </c>
      <c r="EJ63" s="167" t="e">
        <f t="shared" ca="1" si="106"/>
        <v>#REF!</v>
      </c>
      <c r="EK63" s="167" t="e">
        <f t="shared" ca="1" si="107"/>
        <v>#REF!</v>
      </c>
      <c r="EL63" s="167" t="e">
        <f t="shared" ca="1" si="108"/>
        <v>#REF!</v>
      </c>
      <c r="EM63" s="167" t="e">
        <f t="shared" ca="1" si="109"/>
        <v>#REF!</v>
      </c>
      <c r="EN63" s="167" t="e">
        <f t="shared" ca="1" si="110"/>
        <v>#REF!</v>
      </c>
      <c r="EP63" s="167">
        <f t="shared" si="111"/>
        <v>0</v>
      </c>
      <c r="EQ63" s="167">
        <f t="shared" si="112"/>
        <v>0</v>
      </c>
      <c r="ER63" s="167">
        <f t="shared" si="113"/>
        <v>0</v>
      </c>
      <c r="ES63" s="167">
        <f t="shared" si="114"/>
        <v>0</v>
      </c>
      <c r="ET63" s="167">
        <f t="shared" si="115"/>
        <v>0</v>
      </c>
      <c r="EU63" s="167">
        <f t="shared" si="116"/>
        <v>0</v>
      </c>
      <c r="EV63" s="167">
        <f t="shared" si="117"/>
        <v>0</v>
      </c>
      <c r="EW63" s="167">
        <f t="shared" si="118"/>
        <v>0</v>
      </c>
      <c r="EX63" s="167">
        <f t="shared" si="119"/>
        <v>0</v>
      </c>
      <c r="EY63" s="167">
        <f t="shared" si="120"/>
        <v>0</v>
      </c>
      <c r="EZ63" s="167">
        <f t="shared" si="121"/>
        <v>0</v>
      </c>
      <c r="FA63" s="167">
        <f t="shared" si="122"/>
        <v>0</v>
      </c>
      <c r="FB63" s="167">
        <f t="shared" si="123"/>
        <v>0</v>
      </c>
      <c r="FC63" s="167">
        <f t="shared" si="124"/>
        <v>0</v>
      </c>
      <c r="FD63" s="167">
        <f t="shared" si="125"/>
        <v>0</v>
      </c>
      <c r="FE63" s="167">
        <f t="shared" si="126"/>
        <v>0</v>
      </c>
      <c r="FG63" s="167">
        <f t="shared" si="127"/>
        <v>0</v>
      </c>
      <c r="FH63" s="167">
        <f t="shared" si="128"/>
        <v>0</v>
      </c>
      <c r="FI63" s="167">
        <f t="shared" si="129"/>
        <v>0</v>
      </c>
      <c r="FJ63" s="167">
        <f t="shared" si="130"/>
        <v>0</v>
      </c>
      <c r="FK63" s="167">
        <f t="shared" si="131"/>
        <v>0</v>
      </c>
      <c r="FL63" s="167">
        <f t="shared" si="132"/>
        <v>0</v>
      </c>
      <c r="FM63" s="167">
        <f t="shared" si="133"/>
        <v>0</v>
      </c>
      <c r="FN63" s="167">
        <f t="shared" si="134"/>
        <v>0</v>
      </c>
      <c r="FO63" s="167">
        <f t="shared" si="135"/>
        <v>0</v>
      </c>
      <c r="FP63" s="167">
        <f t="shared" si="136"/>
        <v>0</v>
      </c>
      <c r="FQ63" s="167">
        <f t="shared" si="137"/>
        <v>0</v>
      </c>
      <c r="FR63" s="167">
        <f t="shared" si="138"/>
        <v>0</v>
      </c>
      <c r="FS63" s="167">
        <f t="shared" si="139"/>
        <v>0</v>
      </c>
      <c r="FT63" s="167">
        <f t="shared" si="140"/>
        <v>0</v>
      </c>
      <c r="FU63" s="167">
        <f t="shared" si="141"/>
        <v>0</v>
      </c>
      <c r="FV63" s="167">
        <f t="shared" si="142"/>
        <v>0</v>
      </c>
      <c r="FX63" s="167">
        <f t="shared" si="143"/>
        <v>0</v>
      </c>
      <c r="FY63" s="167">
        <f t="shared" si="144"/>
        <v>0</v>
      </c>
      <c r="FZ63" s="167">
        <f t="shared" si="145"/>
        <v>0</v>
      </c>
      <c r="GA63" s="167">
        <f t="shared" si="146"/>
        <v>0</v>
      </c>
      <c r="GB63" s="167">
        <f t="shared" si="147"/>
        <v>0</v>
      </c>
      <c r="GC63" s="167">
        <f t="shared" si="148"/>
        <v>0</v>
      </c>
      <c r="GD63" s="167">
        <f t="shared" si="149"/>
        <v>0</v>
      </c>
      <c r="GE63" s="167">
        <f t="shared" si="150"/>
        <v>0</v>
      </c>
      <c r="GF63" s="167">
        <f t="shared" si="151"/>
        <v>0</v>
      </c>
      <c r="GG63" s="167">
        <f t="shared" si="152"/>
        <v>0</v>
      </c>
      <c r="GH63" s="167">
        <f t="shared" si="153"/>
        <v>0</v>
      </c>
      <c r="GI63" s="167">
        <f t="shared" si="154"/>
        <v>0</v>
      </c>
      <c r="GJ63" s="167">
        <f t="shared" si="155"/>
        <v>0</v>
      </c>
      <c r="GK63" s="167">
        <f t="shared" si="156"/>
        <v>0</v>
      </c>
      <c r="GL63" s="167">
        <f t="shared" si="157"/>
        <v>0</v>
      </c>
      <c r="GM63" s="167">
        <f t="shared" si="158"/>
        <v>0</v>
      </c>
      <c r="GO63" s="167" t="e">
        <f t="shared" ca="1" si="210"/>
        <v>#REF!</v>
      </c>
      <c r="GP63" s="167" t="e">
        <f t="shared" ca="1" si="208"/>
        <v>#REF!</v>
      </c>
      <c r="GQ63" s="167" t="e">
        <f t="shared" ca="1" si="208"/>
        <v>#REF!</v>
      </c>
      <c r="GR63" s="167" t="e">
        <f t="shared" ca="1" si="208"/>
        <v>#REF!</v>
      </c>
      <c r="GS63" s="167" t="e">
        <f t="shared" ca="1" si="208"/>
        <v>#REF!</v>
      </c>
      <c r="GT63" s="167" t="e">
        <f t="shared" ca="1" si="208"/>
        <v>#REF!</v>
      </c>
      <c r="GU63" s="167" t="e">
        <f t="shared" ca="1" si="208"/>
        <v>#REF!</v>
      </c>
      <c r="GV63" s="167" t="e">
        <f t="shared" ca="1" si="208"/>
        <v>#REF!</v>
      </c>
      <c r="GW63" s="167" t="e">
        <f t="shared" ca="1" si="208"/>
        <v>#REF!</v>
      </c>
      <c r="GX63" s="167" t="e">
        <f t="shared" ca="1" si="208"/>
        <v>#REF!</v>
      </c>
      <c r="GY63" s="167" t="e">
        <f t="shared" ca="1" si="208"/>
        <v>#REF!</v>
      </c>
      <c r="GZ63" s="167" t="e">
        <f t="shared" ca="1" si="208"/>
        <v>#REF!</v>
      </c>
      <c r="HA63" s="167" t="e">
        <f t="shared" ca="1" si="208"/>
        <v>#REF!</v>
      </c>
      <c r="HB63" s="167" t="e">
        <f t="shared" ca="1" si="208"/>
        <v>#REF!</v>
      </c>
      <c r="HC63" s="167" t="e">
        <f t="shared" ca="1" si="208"/>
        <v>#REF!</v>
      </c>
      <c r="HD63" s="167" t="e">
        <f t="shared" ca="1" si="208"/>
        <v>#REF!</v>
      </c>
      <c r="HF63" s="167" t="e">
        <f t="shared" ca="1" si="60"/>
        <v>#REF!</v>
      </c>
      <c r="HG63" s="167" t="e">
        <f t="shared" ca="1" si="61"/>
        <v>#REF!</v>
      </c>
      <c r="HH63" s="167" t="e">
        <f t="shared" ca="1" si="62"/>
        <v>#REF!</v>
      </c>
      <c r="HI63" s="167" t="e">
        <f t="shared" ca="1" si="63"/>
        <v>#REF!</v>
      </c>
      <c r="HJ63" s="167" t="e">
        <f t="shared" ca="1" si="64"/>
        <v>#REF!</v>
      </c>
      <c r="HK63" s="167" t="e">
        <f t="shared" ca="1" si="65"/>
        <v>#REF!</v>
      </c>
      <c r="HL63" s="167" t="e">
        <f t="shared" ca="1" si="66"/>
        <v>#REF!</v>
      </c>
      <c r="HM63" s="167" t="e">
        <f t="shared" ca="1" si="67"/>
        <v>#REF!</v>
      </c>
      <c r="HN63" s="167" t="e">
        <f t="shared" ca="1" si="68"/>
        <v>#REF!</v>
      </c>
      <c r="HO63" s="167" t="e">
        <f t="shared" ca="1" si="69"/>
        <v>#REF!</v>
      </c>
      <c r="HP63" s="167" t="e">
        <f t="shared" ca="1" si="70"/>
        <v>#REF!</v>
      </c>
      <c r="HQ63" s="167" t="e">
        <f t="shared" ca="1" si="71"/>
        <v>#REF!</v>
      </c>
      <c r="HR63" s="167" t="e">
        <f t="shared" ca="1" si="72"/>
        <v>#REF!</v>
      </c>
      <c r="HS63" s="167" t="e">
        <f t="shared" ca="1" si="73"/>
        <v>#REF!</v>
      </c>
      <c r="HT63" s="167" t="e">
        <f t="shared" ca="1" si="74"/>
        <v>#REF!</v>
      </c>
      <c r="HU63" s="167" t="e">
        <f t="shared" ca="1" si="75"/>
        <v>#REF!</v>
      </c>
      <c r="HW63" s="167" t="e">
        <f t="shared" ca="1" si="76"/>
        <v>#REF!</v>
      </c>
      <c r="HX63" s="167">
        <f t="shared" si="77"/>
        <v>0</v>
      </c>
      <c r="HY63" s="167" t="e">
        <f t="shared" ca="1" si="160"/>
        <v>#REF!</v>
      </c>
      <c r="HZ63" s="219" t="e">
        <f t="shared" ca="1" si="161"/>
        <v>#REF!</v>
      </c>
    </row>
    <row r="64" spans="1:234" s="48" customFormat="1">
      <c r="A64" s="3" t="s">
        <v>124</v>
      </c>
      <c r="B64" s="202" t="str">
        <f>INDEX('Ref1'!$E:$E,MATCH(A64,'Ref1'!$A:$A,0))</f>
        <v>Camden</v>
      </c>
      <c r="C64" s="42" t="str">
        <f>INDEX(Data1!B:B,MATCH(A64,Data1!A:A,0))</f>
        <v>ILB</v>
      </c>
      <c r="D64" s="253" t="str">
        <f>INDEX(Data1!C:C,MATCH(A64,Data1!A:A,0))</f>
        <v>L</v>
      </c>
      <c r="E64" s="200" t="str">
        <f>IF($C$6="No","No",IF(COUNTIF(Inputs!$K$359:$K$398,$A64)&gt;0,"Yes","No"))</f>
        <v>No</v>
      </c>
      <c r="F64" s="404"/>
      <c r="G64" s="62">
        <f>INDEX('4_RatesSplit'!K:K,MATCH($A64,'4_RatesSplit'!$A:$A,0))</f>
        <v>0</v>
      </c>
      <c r="H64" s="171">
        <f>INDEX('4_RatesSplit'!L:L,MATCH($A64,'4_RatesSplit'!$A:$A,0))</f>
        <v>0</v>
      </c>
      <c r="I64" s="167">
        <f>INDEX('4_RatesSplit'!M:M,MATCH($A64,'4_RatesSplit'!$A:$A,0))</f>
        <v>0</v>
      </c>
      <c r="J64" s="167">
        <f>INDEX('4_RatesSplit'!N:N,MATCH($A64,'4_RatesSplit'!$A:$A,0))</f>
        <v>0</v>
      </c>
      <c r="K64" s="167">
        <f>INDEX('4_RatesSplit'!O:O,MATCH($A64,'4_RatesSplit'!$A:$A,0))</f>
        <v>0</v>
      </c>
      <c r="L64" s="167">
        <f>INDEX('4_RatesSplit'!P:P,MATCH($A64,'4_RatesSplit'!$A:$A,0))</f>
        <v>0</v>
      </c>
      <c r="M64" s="167">
        <f>INDEX('4_RatesSplit'!Q:Q,MATCH($A64,'4_RatesSplit'!$A:$A,0))</f>
        <v>0</v>
      </c>
      <c r="N64" s="167">
        <f>INDEX('4_RatesSplit'!R:R,MATCH($A64,'4_RatesSplit'!$A:$A,0))</f>
        <v>0</v>
      </c>
      <c r="O64" s="167">
        <f>INDEX('4_RatesSplit'!S:S,MATCH($A64,'4_RatesSplit'!$A:$A,0))</f>
        <v>0</v>
      </c>
      <c r="P64" s="167">
        <f>INDEX('4_RatesSplit'!T:T,MATCH($A64,'4_RatesSplit'!$A:$A,0))</f>
        <v>0</v>
      </c>
      <c r="Q64" s="167">
        <f>INDEX('4_RatesSplit'!U:U,MATCH($A64,'4_RatesSplit'!$A:$A,0))</f>
        <v>0</v>
      </c>
      <c r="R64" s="167">
        <f>INDEX('4_RatesSplit'!V:V,MATCH($A64,'4_RatesSplit'!$A:$A,0))</f>
        <v>0</v>
      </c>
      <c r="S64" s="167">
        <f>INDEX('4_RatesSplit'!W:W,MATCH($A64,'4_RatesSplit'!$A:$A,0))</f>
        <v>0</v>
      </c>
      <c r="T64" s="167">
        <f>INDEX('4_RatesSplit'!X:X,MATCH($A64,'4_RatesSplit'!$A:$A,0))</f>
        <v>0</v>
      </c>
      <c r="U64" s="167">
        <f>INDEX('4_RatesSplit'!Y:Y,MATCH($A64,'4_RatesSplit'!$A:$A,0))</f>
        <v>0</v>
      </c>
      <c r="V64" s="167">
        <f>INDEX('4_RatesSplit'!Z:Z,MATCH($A64,'4_RatesSplit'!$A:$A,0))</f>
        <v>0</v>
      </c>
      <c r="W64" s="167">
        <f>INDEX('4_RatesSplit'!AA:AA,MATCH($A64,'4_RatesSplit'!$A:$A,0))</f>
        <v>0</v>
      </c>
      <c r="X64" s="18"/>
      <c r="Y64" s="168" t="e">
        <f ca="1">INDEX('4_RatesSplit'!AT:AT,MATCH($A64,'4_RatesSplit'!$A:$A,0))</f>
        <v>#REF!</v>
      </c>
      <c r="Z64" s="168" t="e">
        <f ca="1">INDEX('4_RatesSplit'!AU:AU,MATCH($A64,'4_RatesSplit'!$A:$A,0))</f>
        <v>#REF!</v>
      </c>
      <c r="AA64" s="168" t="e">
        <f ca="1">INDEX('4_RatesSplit'!AV:AV,MATCH($A64,'4_RatesSplit'!$A:$A,0))</f>
        <v>#REF!</v>
      </c>
      <c r="AB64" s="168" t="e">
        <f ca="1">INDEX('4_RatesSplit'!AW:AW,MATCH($A64,'4_RatesSplit'!$A:$A,0))</f>
        <v>#REF!</v>
      </c>
      <c r="AC64" s="168" t="e">
        <f ca="1">INDEX('4_RatesSplit'!AX:AX,MATCH($A64,'4_RatesSplit'!$A:$A,0))</f>
        <v>#REF!</v>
      </c>
      <c r="AD64" s="168" t="e">
        <f ca="1">INDEX('4_RatesSplit'!AY:AY,MATCH($A64,'4_RatesSplit'!$A:$A,0))</f>
        <v>#REF!</v>
      </c>
      <c r="AE64" s="168" t="e">
        <f ca="1">INDEX('4_RatesSplit'!AZ:AZ,MATCH($A64,'4_RatesSplit'!$A:$A,0))</f>
        <v>#REF!</v>
      </c>
      <c r="AF64" s="168" t="e">
        <f ca="1">INDEX('4_RatesSplit'!BA:BA,MATCH($A64,'4_RatesSplit'!$A:$A,0))</f>
        <v>#REF!</v>
      </c>
      <c r="AG64" s="168" t="e">
        <f ca="1">INDEX('4_RatesSplit'!BB:BB,MATCH($A64,'4_RatesSplit'!$A:$A,0))</f>
        <v>#REF!</v>
      </c>
      <c r="AH64" s="168" t="e">
        <f ca="1">INDEX('4_RatesSplit'!BC:BC,MATCH($A64,'4_RatesSplit'!$A:$A,0))</f>
        <v>#REF!</v>
      </c>
      <c r="AI64" s="168" t="e">
        <f ca="1">INDEX('4_RatesSplit'!BD:BD,MATCH($A64,'4_RatesSplit'!$A:$A,0))</f>
        <v>#REF!</v>
      </c>
      <c r="AJ64" s="168" t="e">
        <f ca="1">INDEX('4_RatesSplit'!BE:BE,MATCH($A64,'4_RatesSplit'!$A:$A,0))</f>
        <v>#REF!</v>
      </c>
      <c r="AK64" s="168" t="e">
        <f ca="1">INDEX('4_RatesSplit'!BF:BF,MATCH($A64,'4_RatesSplit'!$A:$A,0))</f>
        <v>#REF!</v>
      </c>
      <c r="AL64" s="168" t="e">
        <f ca="1">INDEX('4_RatesSplit'!BG:BG,MATCH($A64,'4_RatesSplit'!$A:$A,0))</f>
        <v>#REF!</v>
      </c>
      <c r="AM64" s="168" t="e">
        <f ca="1">INDEX('4_RatesSplit'!BH:BH,MATCH($A64,'4_RatesSplit'!$A:$A,0))</f>
        <v>#REF!</v>
      </c>
      <c r="AN64" s="198" t="e">
        <f ca="1">INDEX('4_RatesSplit'!BI:BI,MATCH($A64,'4_RatesSplit'!$A:$A,0))</f>
        <v>#REF!</v>
      </c>
      <c r="AO64" s="114"/>
      <c r="AP64" s="167" t="e">
        <f t="shared" ca="1" si="78"/>
        <v>#REF!</v>
      </c>
      <c r="AQ64" s="167" t="e">
        <f t="shared" ca="1" si="79"/>
        <v>#REF!</v>
      </c>
      <c r="AR64" s="167" t="e">
        <f t="shared" ca="1" si="80"/>
        <v>#REF!</v>
      </c>
      <c r="AS64" s="167" t="e">
        <f t="shared" ca="1" si="81"/>
        <v>#REF!</v>
      </c>
      <c r="AT64" s="167" t="e">
        <f t="shared" ca="1" si="82"/>
        <v>#REF!</v>
      </c>
      <c r="AU64" s="167" t="e">
        <f t="shared" ca="1" si="83"/>
        <v>#REF!</v>
      </c>
      <c r="AV64" s="167" t="e">
        <f t="shared" ca="1" si="84"/>
        <v>#REF!</v>
      </c>
      <c r="AW64" s="167" t="e">
        <f t="shared" ca="1" si="85"/>
        <v>#REF!</v>
      </c>
      <c r="AX64" s="167" t="e">
        <f t="shared" ca="1" si="86"/>
        <v>#REF!</v>
      </c>
      <c r="AY64" s="167" t="e">
        <f t="shared" ca="1" si="87"/>
        <v>#REF!</v>
      </c>
      <c r="AZ64" s="167" t="e">
        <f t="shared" ca="1" si="88"/>
        <v>#REF!</v>
      </c>
      <c r="BA64" s="167" t="e">
        <f t="shared" ca="1" si="89"/>
        <v>#REF!</v>
      </c>
      <c r="BB64" s="167" t="e">
        <f t="shared" ca="1" si="90"/>
        <v>#REF!</v>
      </c>
      <c r="BC64" s="167" t="e">
        <f t="shared" ca="1" si="91"/>
        <v>#REF!</v>
      </c>
      <c r="BD64" s="167" t="e">
        <f t="shared" ca="1" si="92"/>
        <v>#REF!</v>
      </c>
      <c r="BE64" s="167" t="e">
        <f t="shared" ca="1" si="93"/>
        <v>#REF!</v>
      </c>
      <c r="BF64" s="18"/>
      <c r="BG64" s="168">
        <f>INDEX('2_Needs'!$F:$F,MATCH($A64,'2_Needs'!$A:$A,0))</f>
        <v>7.3331880878734481E-3</v>
      </c>
      <c r="BH64" s="114"/>
      <c r="BI64" s="167">
        <f t="shared" ref="BI64:BX64" si="213">IF(BI$3="reset",$BG64*BI$6,BH64*(1+$C$4))</f>
        <v>0</v>
      </c>
      <c r="BJ64" s="167">
        <f t="shared" si="213"/>
        <v>0</v>
      </c>
      <c r="BK64" s="167">
        <f t="shared" si="213"/>
        <v>0</v>
      </c>
      <c r="BL64" s="167">
        <f t="shared" si="213"/>
        <v>0</v>
      </c>
      <c r="BM64" s="167">
        <f t="shared" si="213"/>
        <v>0</v>
      </c>
      <c r="BN64" s="167">
        <f t="shared" si="213"/>
        <v>0</v>
      </c>
      <c r="BO64" s="167">
        <f t="shared" si="213"/>
        <v>0</v>
      </c>
      <c r="BP64" s="167">
        <f t="shared" si="213"/>
        <v>0</v>
      </c>
      <c r="BQ64" s="167">
        <f t="shared" si="213"/>
        <v>0</v>
      </c>
      <c r="BR64" s="167">
        <f t="shared" si="213"/>
        <v>0</v>
      </c>
      <c r="BS64" s="167">
        <f t="shared" si="213"/>
        <v>0</v>
      </c>
      <c r="BT64" s="167">
        <f t="shared" si="213"/>
        <v>0</v>
      </c>
      <c r="BU64" s="167">
        <f t="shared" si="213"/>
        <v>0</v>
      </c>
      <c r="BV64" s="167">
        <f t="shared" si="213"/>
        <v>0</v>
      </c>
      <c r="BW64" s="167">
        <f t="shared" si="213"/>
        <v>0</v>
      </c>
      <c r="BX64" s="167">
        <f t="shared" si="213"/>
        <v>0</v>
      </c>
      <c r="BZ64" s="167" t="e">
        <f t="shared" ca="1" si="7"/>
        <v>#REF!</v>
      </c>
      <c r="CA64" s="167" t="e">
        <f t="shared" ca="1" si="8"/>
        <v>#REF!</v>
      </c>
      <c r="CB64" s="167" t="e">
        <f t="shared" ca="1" si="9"/>
        <v>#REF!</v>
      </c>
      <c r="CC64" s="167" t="e">
        <f t="shared" ca="1" si="10"/>
        <v>#REF!</v>
      </c>
      <c r="CD64" s="167" t="e">
        <f t="shared" ca="1" si="11"/>
        <v>#REF!</v>
      </c>
      <c r="CE64" s="167" t="e">
        <f t="shared" ca="1" si="12"/>
        <v>#REF!</v>
      </c>
      <c r="CF64" s="167" t="e">
        <f t="shared" ca="1" si="13"/>
        <v>#REF!</v>
      </c>
      <c r="CG64" s="167" t="e">
        <f t="shared" ca="1" si="14"/>
        <v>#REF!</v>
      </c>
      <c r="CH64" s="167" t="e">
        <f t="shared" ca="1" si="15"/>
        <v>#REF!</v>
      </c>
      <c r="CI64" s="167" t="e">
        <f t="shared" ca="1" si="16"/>
        <v>#REF!</v>
      </c>
      <c r="CJ64" s="167" t="e">
        <f t="shared" ca="1" si="17"/>
        <v>#REF!</v>
      </c>
      <c r="CK64" s="167" t="e">
        <f t="shared" ca="1" si="18"/>
        <v>#REF!</v>
      </c>
      <c r="CL64" s="167" t="e">
        <f t="shared" ca="1" si="19"/>
        <v>#REF!</v>
      </c>
      <c r="CM64" s="167" t="e">
        <f t="shared" ca="1" si="20"/>
        <v>#REF!</v>
      </c>
      <c r="CN64" s="167" t="e">
        <f t="shared" ca="1" si="21"/>
        <v>#REF!</v>
      </c>
      <c r="CO64" s="167" t="e">
        <f t="shared" ca="1" si="22"/>
        <v>#REF!</v>
      </c>
      <c r="CQ64" s="167" t="e">
        <f t="shared" ca="1" si="23"/>
        <v>#REF!</v>
      </c>
      <c r="CR64" s="167" t="e">
        <f t="shared" ca="1" si="24"/>
        <v>#REF!</v>
      </c>
      <c r="CS64" s="167" t="e">
        <f t="shared" ca="1" si="25"/>
        <v>#REF!</v>
      </c>
      <c r="CT64" s="167" t="e">
        <f t="shared" ca="1" si="26"/>
        <v>#REF!</v>
      </c>
      <c r="CU64" s="167" t="e">
        <f t="shared" ca="1" si="27"/>
        <v>#REF!</v>
      </c>
      <c r="CV64" s="167" t="e">
        <f t="shared" ca="1" si="28"/>
        <v>#REF!</v>
      </c>
      <c r="CW64" s="167" t="e">
        <f t="shared" ca="1" si="29"/>
        <v>#REF!</v>
      </c>
      <c r="CX64" s="167" t="e">
        <f t="shared" ca="1" si="30"/>
        <v>#REF!</v>
      </c>
      <c r="CY64" s="167" t="e">
        <f t="shared" ca="1" si="31"/>
        <v>#REF!</v>
      </c>
      <c r="CZ64" s="167" t="e">
        <f t="shared" ca="1" si="32"/>
        <v>#REF!</v>
      </c>
      <c r="DA64" s="167" t="e">
        <f t="shared" ca="1" si="33"/>
        <v>#REF!</v>
      </c>
      <c r="DB64" s="167" t="e">
        <f t="shared" ca="1" si="34"/>
        <v>#REF!</v>
      </c>
      <c r="DC64" s="167" t="e">
        <f t="shared" ca="1" si="35"/>
        <v>#REF!</v>
      </c>
      <c r="DD64" s="167" t="e">
        <f t="shared" ca="1" si="36"/>
        <v>#REF!</v>
      </c>
      <c r="DE64" s="167" t="e">
        <f t="shared" ca="1" si="37"/>
        <v>#REF!</v>
      </c>
      <c r="DF64" s="167" t="e">
        <f t="shared" ca="1" si="38"/>
        <v>#REF!</v>
      </c>
      <c r="DH64" s="167">
        <f t="shared" si="39"/>
        <v>0</v>
      </c>
      <c r="DI64" s="167">
        <f t="shared" si="40"/>
        <v>0</v>
      </c>
      <c r="DJ64" s="167">
        <f t="shared" si="41"/>
        <v>0</v>
      </c>
      <c r="DK64" s="167">
        <f t="shared" si="42"/>
        <v>0</v>
      </c>
      <c r="DL64" s="167">
        <f t="shared" si="43"/>
        <v>0</v>
      </c>
      <c r="DM64" s="167">
        <f t="shared" si="44"/>
        <v>0</v>
      </c>
      <c r="DN64" s="167">
        <f t="shared" si="45"/>
        <v>0</v>
      </c>
      <c r="DO64" s="167">
        <f t="shared" si="46"/>
        <v>0</v>
      </c>
      <c r="DP64" s="167">
        <f t="shared" si="47"/>
        <v>0</v>
      </c>
      <c r="DQ64" s="167">
        <f t="shared" si="48"/>
        <v>0</v>
      </c>
      <c r="DR64" s="167">
        <f t="shared" si="49"/>
        <v>0</v>
      </c>
      <c r="DS64" s="167">
        <f t="shared" si="50"/>
        <v>0</v>
      </c>
      <c r="DT64" s="167">
        <f t="shared" si="51"/>
        <v>0</v>
      </c>
      <c r="DU64" s="167">
        <f t="shared" si="52"/>
        <v>0</v>
      </c>
      <c r="DV64" s="167">
        <f t="shared" si="53"/>
        <v>0</v>
      </c>
      <c r="DW64" s="167">
        <f t="shared" si="54"/>
        <v>0</v>
      </c>
      <c r="DY64" s="167" t="e">
        <f t="shared" ca="1" si="95"/>
        <v>#REF!</v>
      </c>
      <c r="DZ64" s="167" t="e">
        <f t="shared" ca="1" si="96"/>
        <v>#REF!</v>
      </c>
      <c r="EA64" s="167" t="e">
        <f t="shared" ca="1" si="97"/>
        <v>#REF!</v>
      </c>
      <c r="EB64" s="167" t="e">
        <f t="shared" ca="1" si="98"/>
        <v>#REF!</v>
      </c>
      <c r="EC64" s="167" t="e">
        <f t="shared" ca="1" si="99"/>
        <v>#REF!</v>
      </c>
      <c r="ED64" s="167" t="e">
        <f t="shared" ca="1" si="100"/>
        <v>#REF!</v>
      </c>
      <c r="EE64" s="167" t="e">
        <f t="shared" ca="1" si="101"/>
        <v>#REF!</v>
      </c>
      <c r="EF64" s="167" t="e">
        <f t="shared" ca="1" si="102"/>
        <v>#REF!</v>
      </c>
      <c r="EG64" s="167" t="e">
        <f t="shared" ca="1" si="103"/>
        <v>#REF!</v>
      </c>
      <c r="EH64" s="167" t="e">
        <f t="shared" ca="1" si="104"/>
        <v>#REF!</v>
      </c>
      <c r="EI64" s="167" t="e">
        <f t="shared" ca="1" si="105"/>
        <v>#REF!</v>
      </c>
      <c r="EJ64" s="167" t="e">
        <f t="shared" ca="1" si="106"/>
        <v>#REF!</v>
      </c>
      <c r="EK64" s="167" t="e">
        <f t="shared" ca="1" si="107"/>
        <v>#REF!</v>
      </c>
      <c r="EL64" s="167" t="e">
        <f t="shared" ca="1" si="108"/>
        <v>#REF!</v>
      </c>
      <c r="EM64" s="167" t="e">
        <f t="shared" ca="1" si="109"/>
        <v>#REF!</v>
      </c>
      <c r="EN64" s="167" t="e">
        <f t="shared" ca="1" si="110"/>
        <v>#REF!</v>
      </c>
      <c r="EP64" s="167">
        <f t="shared" si="111"/>
        <v>0</v>
      </c>
      <c r="EQ64" s="167">
        <f t="shared" si="112"/>
        <v>0</v>
      </c>
      <c r="ER64" s="167">
        <f t="shared" si="113"/>
        <v>0</v>
      </c>
      <c r="ES64" s="167">
        <f t="shared" si="114"/>
        <v>0</v>
      </c>
      <c r="ET64" s="167">
        <f t="shared" si="115"/>
        <v>0</v>
      </c>
      <c r="EU64" s="167">
        <f t="shared" si="116"/>
        <v>0</v>
      </c>
      <c r="EV64" s="167">
        <f t="shared" si="117"/>
        <v>0</v>
      </c>
      <c r="EW64" s="167">
        <f t="shared" si="118"/>
        <v>0</v>
      </c>
      <c r="EX64" s="167">
        <f t="shared" si="119"/>
        <v>0</v>
      </c>
      <c r="EY64" s="167">
        <f t="shared" si="120"/>
        <v>0</v>
      </c>
      <c r="EZ64" s="167">
        <f t="shared" si="121"/>
        <v>0</v>
      </c>
      <c r="FA64" s="167">
        <f t="shared" si="122"/>
        <v>0</v>
      </c>
      <c r="FB64" s="167">
        <f t="shared" si="123"/>
        <v>0</v>
      </c>
      <c r="FC64" s="167">
        <f t="shared" si="124"/>
        <v>0</v>
      </c>
      <c r="FD64" s="167">
        <f t="shared" si="125"/>
        <v>0</v>
      </c>
      <c r="FE64" s="167">
        <f t="shared" si="126"/>
        <v>0</v>
      </c>
      <c r="FG64" s="167">
        <f t="shared" si="127"/>
        <v>0</v>
      </c>
      <c r="FH64" s="167">
        <f t="shared" si="128"/>
        <v>0</v>
      </c>
      <c r="FI64" s="167">
        <f t="shared" si="129"/>
        <v>0</v>
      </c>
      <c r="FJ64" s="167">
        <f t="shared" si="130"/>
        <v>0</v>
      </c>
      <c r="FK64" s="167">
        <f t="shared" si="131"/>
        <v>0</v>
      </c>
      <c r="FL64" s="167">
        <f t="shared" si="132"/>
        <v>0</v>
      </c>
      <c r="FM64" s="167">
        <f t="shared" si="133"/>
        <v>0</v>
      </c>
      <c r="FN64" s="167">
        <f t="shared" si="134"/>
        <v>0</v>
      </c>
      <c r="FO64" s="167">
        <f t="shared" si="135"/>
        <v>0</v>
      </c>
      <c r="FP64" s="167">
        <f t="shared" si="136"/>
        <v>0</v>
      </c>
      <c r="FQ64" s="167">
        <f t="shared" si="137"/>
        <v>0</v>
      </c>
      <c r="FR64" s="167">
        <f t="shared" si="138"/>
        <v>0</v>
      </c>
      <c r="FS64" s="167">
        <f t="shared" si="139"/>
        <v>0</v>
      </c>
      <c r="FT64" s="167">
        <f t="shared" si="140"/>
        <v>0</v>
      </c>
      <c r="FU64" s="167">
        <f t="shared" si="141"/>
        <v>0</v>
      </c>
      <c r="FV64" s="167">
        <f t="shared" si="142"/>
        <v>0</v>
      </c>
      <c r="FX64" s="167">
        <f t="shared" si="143"/>
        <v>0</v>
      </c>
      <c r="FY64" s="167">
        <f t="shared" si="144"/>
        <v>0</v>
      </c>
      <c r="FZ64" s="167">
        <f t="shared" si="145"/>
        <v>0</v>
      </c>
      <c r="GA64" s="167">
        <f t="shared" si="146"/>
        <v>0</v>
      </c>
      <c r="GB64" s="167">
        <f t="shared" si="147"/>
        <v>0</v>
      </c>
      <c r="GC64" s="167">
        <f t="shared" si="148"/>
        <v>0</v>
      </c>
      <c r="GD64" s="167">
        <f t="shared" si="149"/>
        <v>0</v>
      </c>
      <c r="GE64" s="167">
        <f t="shared" si="150"/>
        <v>0</v>
      </c>
      <c r="GF64" s="167">
        <f t="shared" si="151"/>
        <v>0</v>
      </c>
      <c r="GG64" s="167">
        <f t="shared" si="152"/>
        <v>0</v>
      </c>
      <c r="GH64" s="167">
        <f t="shared" si="153"/>
        <v>0</v>
      </c>
      <c r="GI64" s="167">
        <f t="shared" si="154"/>
        <v>0</v>
      </c>
      <c r="GJ64" s="167">
        <f t="shared" si="155"/>
        <v>0</v>
      </c>
      <c r="GK64" s="167">
        <f t="shared" si="156"/>
        <v>0</v>
      </c>
      <c r="GL64" s="167">
        <f t="shared" si="157"/>
        <v>0</v>
      </c>
      <c r="GM64" s="167">
        <f t="shared" si="158"/>
        <v>0</v>
      </c>
      <c r="GO64" s="167" t="e">
        <f t="shared" ca="1" si="210"/>
        <v>#REF!</v>
      </c>
      <c r="GP64" s="167" t="e">
        <f t="shared" ca="1" si="208"/>
        <v>#REF!</v>
      </c>
      <c r="GQ64" s="167" t="e">
        <f t="shared" ca="1" si="208"/>
        <v>#REF!</v>
      </c>
      <c r="GR64" s="167" t="e">
        <f t="shared" ca="1" si="208"/>
        <v>#REF!</v>
      </c>
      <c r="GS64" s="167" t="e">
        <f t="shared" ca="1" si="208"/>
        <v>#REF!</v>
      </c>
      <c r="GT64" s="167" t="e">
        <f t="shared" ca="1" si="208"/>
        <v>#REF!</v>
      </c>
      <c r="GU64" s="167" t="e">
        <f t="shared" ca="1" si="208"/>
        <v>#REF!</v>
      </c>
      <c r="GV64" s="167" t="e">
        <f t="shared" ca="1" si="208"/>
        <v>#REF!</v>
      </c>
      <c r="GW64" s="167" t="e">
        <f t="shared" ca="1" si="208"/>
        <v>#REF!</v>
      </c>
      <c r="GX64" s="167" t="e">
        <f t="shared" ca="1" si="208"/>
        <v>#REF!</v>
      </c>
      <c r="GY64" s="167" t="e">
        <f t="shared" ca="1" si="208"/>
        <v>#REF!</v>
      </c>
      <c r="GZ64" s="167" t="e">
        <f t="shared" ca="1" si="208"/>
        <v>#REF!</v>
      </c>
      <c r="HA64" s="167" t="e">
        <f t="shared" ca="1" si="208"/>
        <v>#REF!</v>
      </c>
      <c r="HB64" s="167" t="e">
        <f t="shared" ca="1" si="208"/>
        <v>#REF!</v>
      </c>
      <c r="HC64" s="167" t="e">
        <f t="shared" ca="1" si="208"/>
        <v>#REF!</v>
      </c>
      <c r="HD64" s="167" t="e">
        <f t="shared" ca="1" si="208"/>
        <v>#REF!</v>
      </c>
      <c r="HF64" s="167" t="e">
        <f t="shared" ca="1" si="60"/>
        <v>#REF!</v>
      </c>
      <c r="HG64" s="167" t="e">
        <f t="shared" ca="1" si="61"/>
        <v>#REF!</v>
      </c>
      <c r="HH64" s="167" t="e">
        <f t="shared" ca="1" si="62"/>
        <v>#REF!</v>
      </c>
      <c r="HI64" s="167" t="e">
        <f t="shared" ca="1" si="63"/>
        <v>#REF!</v>
      </c>
      <c r="HJ64" s="167" t="e">
        <f t="shared" ca="1" si="64"/>
        <v>#REF!</v>
      </c>
      <c r="HK64" s="167" t="e">
        <f t="shared" ca="1" si="65"/>
        <v>#REF!</v>
      </c>
      <c r="HL64" s="167" t="e">
        <f t="shared" ca="1" si="66"/>
        <v>#REF!</v>
      </c>
      <c r="HM64" s="167" t="e">
        <f t="shared" ca="1" si="67"/>
        <v>#REF!</v>
      </c>
      <c r="HN64" s="167" t="e">
        <f t="shared" ca="1" si="68"/>
        <v>#REF!</v>
      </c>
      <c r="HO64" s="167" t="e">
        <f t="shared" ca="1" si="69"/>
        <v>#REF!</v>
      </c>
      <c r="HP64" s="167" t="e">
        <f t="shared" ca="1" si="70"/>
        <v>#REF!</v>
      </c>
      <c r="HQ64" s="167" t="e">
        <f t="shared" ca="1" si="71"/>
        <v>#REF!</v>
      </c>
      <c r="HR64" s="167" t="e">
        <f t="shared" ca="1" si="72"/>
        <v>#REF!</v>
      </c>
      <c r="HS64" s="167" t="e">
        <f t="shared" ca="1" si="73"/>
        <v>#REF!</v>
      </c>
      <c r="HT64" s="167" t="e">
        <f t="shared" ca="1" si="74"/>
        <v>#REF!</v>
      </c>
      <c r="HU64" s="167" t="e">
        <f t="shared" ca="1" si="75"/>
        <v>#REF!</v>
      </c>
      <c r="HW64" s="167" t="e">
        <f t="shared" ca="1" si="76"/>
        <v>#REF!</v>
      </c>
      <c r="HX64" s="167">
        <f t="shared" si="77"/>
        <v>0</v>
      </c>
      <c r="HY64" s="167" t="e">
        <f t="shared" ca="1" si="160"/>
        <v>#REF!</v>
      </c>
      <c r="HZ64" s="219" t="e">
        <f t="shared" ca="1" si="161"/>
        <v>#REF!</v>
      </c>
    </row>
    <row r="65" spans="1:234" s="48" customFormat="1">
      <c r="A65" s="3" t="s">
        <v>126</v>
      </c>
      <c r="B65" s="202" t="str">
        <f>INDEX('Ref1'!$E:$E,MATCH(A65,'Ref1'!$A:$A,0))</f>
        <v>Cannock Chase</v>
      </c>
      <c r="C65" s="42" t="str">
        <f>INDEX(Data1!B:B,MATCH(A65,Data1!A:A,0))</f>
        <v>SD</v>
      </c>
      <c r="D65" s="253" t="str">
        <f>INDEX(Data1!C:C,MATCH(A65,Data1!A:A,0))</f>
        <v>WM</v>
      </c>
      <c r="E65" s="200" t="str">
        <f>IF($C$6="No","No",IF(COUNTIF(Inputs!$K$359:$K$398,$A65)&gt;0,"Yes","No"))</f>
        <v>No</v>
      </c>
      <c r="F65" s="404"/>
      <c r="G65" s="62">
        <f>INDEX('4_RatesSplit'!K:K,MATCH($A65,'4_RatesSplit'!$A:$A,0))</f>
        <v>0</v>
      </c>
      <c r="H65" s="171">
        <f>INDEX('4_RatesSplit'!L:L,MATCH($A65,'4_RatesSplit'!$A:$A,0))</f>
        <v>0</v>
      </c>
      <c r="I65" s="167">
        <f>INDEX('4_RatesSplit'!M:M,MATCH($A65,'4_RatesSplit'!$A:$A,0))</f>
        <v>0</v>
      </c>
      <c r="J65" s="167">
        <f>INDEX('4_RatesSplit'!N:N,MATCH($A65,'4_RatesSplit'!$A:$A,0))</f>
        <v>0</v>
      </c>
      <c r="K65" s="167">
        <f>INDEX('4_RatesSplit'!O:O,MATCH($A65,'4_RatesSplit'!$A:$A,0))</f>
        <v>0</v>
      </c>
      <c r="L65" s="167">
        <f>INDEX('4_RatesSplit'!P:P,MATCH($A65,'4_RatesSplit'!$A:$A,0))</f>
        <v>0</v>
      </c>
      <c r="M65" s="167">
        <f>INDEX('4_RatesSplit'!Q:Q,MATCH($A65,'4_RatesSplit'!$A:$A,0))</f>
        <v>0</v>
      </c>
      <c r="N65" s="167">
        <f>INDEX('4_RatesSplit'!R:R,MATCH($A65,'4_RatesSplit'!$A:$A,0))</f>
        <v>0</v>
      </c>
      <c r="O65" s="167">
        <f>INDEX('4_RatesSplit'!S:S,MATCH($A65,'4_RatesSplit'!$A:$A,0))</f>
        <v>0</v>
      </c>
      <c r="P65" s="167">
        <f>INDEX('4_RatesSplit'!T:T,MATCH($A65,'4_RatesSplit'!$A:$A,0))</f>
        <v>0</v>
      </c>
      <c r="Q65" s="167">
        <f>INDEX('4_RatesSplit'!U:U,MATCH($A65,'4_RatesSplit'!$A:$A,0))</f>
        <v>0</v>
      </c>
      <c r="R65" s="167">
        <f>INDEX('4_RatesSplit'!V:V,MATCH($A65,'4_RatesSplit'!$A:$A,0))</f>
        <v>0</v>
      </c>
      <c r="S65" s="167">
        <f>INDEX('4_RatesSplit'!W:W,MATCH($A65,'4_RatesSplit'!$A:$A,0))</f>
        <v>0</v>
      </c>
      <c r="T65" s="167">
        <f>INDEX('4_RatesSplit'!X:X,MATCH($A65,'4_RatesSplit'!$A:$A,0))</f>
        <v>0</v>
      </c>
      <c r="U65" s="167">
        <f>INDEX('4_RatesSplit'!Y:Y,MATCH($A65,'4_RatesSplit'!$A:$A,0))</f>
        <v>0</v>
      </c>
      <c r="V65" s="167">
        <f>INDEX('4_RatesSplit'!Z:Z,MATCH($A65,'4_RatesSplit'!$A:$A,0))</f>
        <v>0</v>
      </c>
      <c r="W65" s="167">
        <f>INDEX('4_RatesSplit'!AA:AA,MATCH($A65,'4_RatesSplit'!$A:$A,0))</f>
        <v>0</v>
      </c>
      <c r="X65" s="18"/>
      <c r="Y65" s="168" t="e">
        <f ca="1">INDEX('4_RatesSplit'!AT:AT,MATCH($A65,'4_RatesSplit'!$A:$A,0))</f>
        <v>#REF!</v>
      </c>
      <c r="Z65" s="168" t="e">
        <f ca="1">INDEX('4_RatesSplit'!AU:AU,MATCH($A65,'4_RatesSplit'!$A:$A,0))</f>
        <v>#REF!</v>
      </c>
      <c r="AA65" s="168" t="e">
        <f ca="1">INDEX('4_RatesSplit'!AV:AV,MATCH($A65,'4_RatesSplit'!$A:$A,0))</f>
        <v>#REF!</v>
      </c>
      <c r="AB65" s="168" t="e">
        <f ca="1">INDEX('4_RatesSplit'!AW:AW,MATCH($A65,'4_RatesSplit'!$A:$A,0))</f>
        <v>#REF!</v>
      </c>
      <c r="AC65" s="168" t="e">
        <f ca="1">INDEX('4_RatesSplit'!AX:AX,MATCH($A65,'4_RatesSplit'!$A:$A,0))</f>
        <v>#REF!</v>
      </c>
      <c r="AD65" s="168" t="e">
        <f ca="1">INDEX('4_RatesSplit'!AY:AY,MATCH($A65,'4_RatesSplit'!$A:$A,0))</f>
        <v>#REF!</v>
      </c>
      <c r="AE65" s="168" t="e">
        <f ca="1">INDEX('4_RatesSplit'!AZ:AZ,MATCH($A65,'4_RatesSplit'!$A:$A,0))</f>
        <v>#REF!</v>
      </c>
      <c r="AF65" s="168" t="e">
        <f ca="1">INDEX('4_RatesSplit'!BA:BA,MATCH($A65,'4_RatesSplit'!$A:$A,0))</f>
        <v>#REF!</v>
      </c>
      <c r="AG65" s="168" t="e">
        <f ca="1">INDEX('4_RatesSplit'!BB:BB,MATCH($A65,'4_RatesSplit'!$A:$A,0))</f>
        <v>#REF!</v>
      </c>
      <c r="AH65" s="168" t="e">
        <f ca="1">INDEX('4_RatesSplit'!BC:BC,MATCH($A65,'4_RatesSplit'!$A:$A,0))</f>
        <v>#REF!</v>
      </c>
      <c r="AI65" s="168" t="e">
        <f ca="1">INDEX('4_RatesSplit'!BD:BD,MATCH($A65,'4_RatesSplit'!$A:$A,0))</f>
        <v>#REF!</v>
      </c>
      <c r="AJ65" s="168" t="e">
        <f ca="1">INDEX('4_RatesSplit'!BE:BE,MATCH($A65,'4_RatesSplit'!$A:$A,0))</f>
        <v>#REF!</v>
      </c>
      <c r="AK65" s="168" t="e">
        <f ca="1">INDEX('4_RatesSplit'!BF:BF,MATCH($A65,'4_RatesSplit'!$A:$A,0))</f>
        <v>#REF!</v>
      </c>
      <c r="AL65" s="168" t="e">
        <f ca="1">INDEX('4_RatesSplit'!BG:BG,MATCH($A65,'4_RatesSplit'!$A:$A,0))</f>
        <v>#REF!</v>
      </c>
      <c r="AM65" s="168" t="e">
        <f ca="1">INDEX('4_RatesSplit'!BH:BH,MATCH($A65,'4_RatesSplit'!$A:$A,0))</f>
        <v>#REF!</v>
      </c>
      <c r="AN65" s="198" t="e">
        <f ca="1">INDEX('4_RatesSplit'!BI:BI,MATCH($A65,'4_RatesSplit'!$A:$A,0))</f>
        <v>#REF!</v>
      </c>
      <c r="AO65" s="114"/>
      <c r="AP65" s="167" t="e">
        <f t="shared" ca="1" si="78"/>
        <v>#REF!</v>
      </c>
      <c r="AQ65" s="167" t="e">
        <f t="shared" ca="1" si="79"/>
        <v>#REF!</v>
      </c>
      <c r="AR65" s="167" t="e">
        <f t="shared" ca="1" si="80"/>
        <v>#REF!</v>
      </c>
      <c r="AS65" s="167" t="e">
        <f t="shared" ca="1" si="81"/>
        <v>#REF!</v>
      </c>
      <c r="AT65" s="167" t="e">
        <f t="shared" ca="1" si="82"/>
        <v>#REF!</v>
      </c>
      <c r="AU65" s="167" t="e">
        <f t="shared" ca="1" si="83"/>
        <v>#REF!</v>
      </c>
      <c r="AV65" s="167" t="e">
        <f t="shared" ca="1" si="84"/>
        <v>#REF!</v>
      </c>
      <c r="AW65" s="167" t="e">
        <f t="shared" ca="1" si="85"/>
        <v>#REF!</v>
      </c>
      <c r="AX65" s="167" t="e">
        <f t="shared" ca="1" si="86"/>
        <v>#REF!</v>
      </c>
      <c r="AY65" s="167" t="e">
        <f t="shared" ca="1" si="87"/>
        <v>#REF!</v>
      </c>
      <c r="AZ65" s="167" t="e">
        <f t="shared" ca="1" si="88"/>
        <v>#REF!</v>
      </c>
      <c r="BA65" s="167" t="e">
        <f t="shared" ca="1" si="89"/>
        <v>#REF!</v>
      </c>
      <c r="BB65" s="167" t="e">
        <f t="shared" ca="1" si="90"/>
        <v>#REF!</v>
      </c>
      <c r="BC65" s="167" t="e">
        <f t="shared" ca="1" si="91"/>
        <v>#REF!</v>
      </c>
      <c r="BD65" s="167" t="e">
        <f t="shared" ca="1" si="92"/>
        <v>#REF!</v>
      </c>
      <c r="BE65" s="167" t="e">
        <f t="shared" ca="1" si="93"/>
        <v>#REF!</v>
      </c>
      <c r="BF65" s="18"/>
      <c r="BG65" s="168">
        <f>INDEX('2_Needs'!$F:$F,MATCH($A65,'2_Needs'!$A:$A,0))</f>
        <v>2.4412015121390217E-4</v>
      </c>
      <c r="BH65" s="114"/>
      <c r="BI65" s="167">
        <f t="shared" ref="BI65:BX65" si="214">IF(BI$3="reset",$BG65*BI$6,BH65*(1+$C$4))</f>
        <v>0</v>
      </c>
      <c r="BJ65" s="167">
        <f t="shared" si="214"/>
        <v>0</v>
      </c>
      <c r="BK65" s="167">
        <f t="shared" si="214"/>
        <v>0</v>
      </c>
      <c r="BL65" s="167">
        <f t="shared" si="214"/>
        <v>0</v>
      </c>
      <c r="BM65" s="167">
        <f t="shared" si="214"/>
        <v>0</v>
      </c>
      <c r="BN65" s="167">
        <f t="shared" si="214"/>
        <v>0</v>
      </c>
      <c r="BO65" s="167">
        <f t="shared" si="214"/>
        <v>0</v>
      </c>
      <c r="BP65" s="167">
        <f t="shared" si="214"/>
        <v>0</v>
      </c>
      <c r="BQ65" s="167">
        <f t="shared" si="214"/>
        <v>0</v>
      </c>
      <c r="BR65" s="167">
        <f t="shared" si="214"/>
        <v>0</v>
      </c>
      <c r="BS65" s="167">
        <f t="shared" si="214"/>
        <v>0</v>
      </c>
      <c r="BT65" s="167">
        <f t="shared" si="214"/>
        <v>0</v>
      </c>
      <c r="BU65" s="167">
        <f t="shared" si="214"/>
        <v>0</v>
      </c>
      <c r="BV65" s="167">
        <f t="shared" si="214"/>
        <v>0</v>
      </c>
      <c r="BW65" s="167">
        <f t="shared" si="214"/>
        <v>0</v>
      </c>
      <c r="BX65" s="167">
        <f t="shared" si="214"/>
        <v>0</v>
      </c>
      <c r="BZ65" s="167" t="e">
        <f t="shared" ca="1" si="7"/>
        <v>#REF!</v>
      </c>
      <c r="CA65" s="167" t="e">
        <f t="shared" ca="1" si="8"/>
        <v>#REF!</v>
      </c>
      <c r="CB65" s="167" t="e">
        <f t="shared" ca="1" si="9"/>
        <v>#REF!</v>
      </c>
      <c r="CC65" s="167" t="e">
        <f t="shared" ca="1" si="10"/>
        <v>#REF!</v>
      </c>
      <c r="CD65" s="167" t="e">
        <f t="shared" ca="1" si="11"/>
        <v>#REF!</v>
      </c>
      <c r="CE65" s="167" t="e">
        <f t="shared" ca="1" si="12"/>
        <v>#REF!</v>
      </c>
      <c r="CF65" s="167" t="e">
        <f t="shared" ca="1" si="13"/>
        <v>#REF!</v>
      </c>
      <c r="CG65" s="167" t="e">
        <f t="shared" ca="1" si="14"/>
        <v>#REF!</v>
      </c>
      <c r="CH65" s="167" t="e">
        <f t="shared" ca="1" si="15"/>
        <v>#REF!</v>
      </c>
      <c r="CI65" s="167" t="e">
        <f t="shared" ca="1" si="16"/>
        <v>#REF!</v>
      </c>
      <c r="CJ65" s="167" t="e">
        <f t="shared" ca="1" si="17"/>
        <v>#REF!</v>
      </c>
      <c r="CK65" s="167" t="e">
        <f t="shared" ca="1" si="18"/>
        <v>#REF!</v>
      </c>
      <c r="CL65" s="167" t="e">
        <f t="shared" ca="1" si="19"/>
        <v>#REF!</v>
      </c>
      <c r="CM65" s="167" t="e">
        <f t="shared" ca="1" si="20"/>
        <v>#REF!</v>
      </c>
      <c r="CN65" s="167" t="e">
        <f t="shared" ca="1" si="21"/>
        <v>#REF!</v>
      </c>
      <c r="CO65" s="167" t="e">
        <f t="shared" ca="1" si="22"/>
        <v>#REF!</v>
      </c>
      <c r="CQ65" s="167" t="e">
        <f t="shared" ca="1" si="23"/>
        <v>#REF!</v>
      </c>
      <c r="CR65" s="167" t="e">
        <f t="shared" ca="1" si="24"/>
        <v>#REF!</v>
      </c>
      <c r="CS65" s="167" t="e">
        <f t="shared" ca="1" si="25"/>
        <v>#REF!</v>
      </c>
      <c r="CT65" s="167" t="e">
        <f t="shared" ca="1" si="26"/>
        <v>#REF!</v>
      </c>
      <c r="CU65" s="167" t="e">
        <f t="shared" ca="1" si="27"/>
        <v>#REF!</v>
      </c>
      <c r="CV65" s="167" t="e">
        <f t="shared" ca="1" si="28"/>
        <v>#REF!</v>
      </c>
      <c r="CW65" s="167" t="e">
        <f t="shared" ca="1" si="29"/>
        <v>#REF!</v>
      </c>
      <c r="CX65" s="167" t="e">
        <f t="shared" ca="1" si="30"/>
        <v>#REF!</v>
      </c>
      <c r="CY65" s="167" t="e">
        <f t="shared" ca="1" si="31"/>
        <v>#REF!</v>
      </c>
      <c r="CZ65" s="167" t="e">
        <f t="shared" ca="1" si="32"/>
        <v>#REF!</v>
      </c>
      <c r="DA65" s="167" t="e">
        <f t="shared" ca="1" si="33"/>
        <v>#REF!</v>
      </c>
      <c r="DB65" s="167" t="e">
        <f t="shared" ca="1" si="34"/>
        <v>#REF!</v>
      </c>
      <c r="DC65" s="167" t="e">
        <f t="shared" ca="1" si="35"/>
        <v>#REF!</v>
      </c>
      <c r="DD65" s="167" t="e">
        <f t="shared" ca="1" si="36"/>
        <v>#REF!</v>
      </c>
      <c r="DE65" s="167" t="e">
        <f t="shared" ca="1" si="37"/>
        <v>#REF!</v>
      </c>
      <c r="DF65" s="167" t="e">
        <f t="shared" ca="1" si="38"/>
        <v>#REF!</v>
      </c>
      <c r="DH65" s="167">
        <f t="shared" si="39"/>
        <v>0</v>
      </c>
      <c r="DI65" s="167">
        <f t="shared" si="40"/>
        <v>0</v>
      </c>
      <c r="DJ65" s="167">
        <f t="shared" si="41"/>
        <v>0</v>
      </c>
      <c r="DK65" s="167">
        <f t="shared" si="42"/>
        <v>0</v>
      </c>
      <c r="DL65" s="167">
        <f t="shared" si="43"/>
        <v>0</v>
      </c>
      <c r="DM65" s="167">
        <f t="shared" si="44"/>
        <v>0</v>
      </c>
      <c r="DN65" s="167">
        <f t="shared" si="45"/>
        <v>0</v>
      </c>
      <c r="DO65" s="167">
        <f t="shared" si="46"/>
        <v>0</v>
      </c>
      <c r="DP65" s="167">
        <f t="shared" si="47"/>
        <v>0</v>
      </c>
      <c r="DQ65" s="167">
        <f t="shared" si="48"/>
        <v>0</v>
      </c>
      <c r="DR65" s="167">
        <f t="shared" si="49"/>
        <v>0</v>
      </c>
      <c r="DS65" s="167">
        <f t="shared" si="50"/>
        <v>0</v>
      </c>
      <c r="DT65" s="167">
        <f t="shared" si="51"/>
        <v>0</v>
      </c>
      <c r="DU65" s="167">
        <f t="shared" si="52"/>
        <v>0</v>
      </c>
      <c r="DV65" s="167">
        <f t="shared" si="53"/>
        <v>0</v>
      </c>
      <c r="DW65" s="167">
        <f t="shared" si="54"/>
        <v>0</v>
      </c>
      <c r="DY65" s="167" t="e">
        <f t="shared" ca="1" si="95"/>
        <v>#REF!</v>
      </c>
      <c r="DZ65" s="167" t="e">
        <f t="shared" ca="1" si="96"/>
        <v>#REF!</v>
      </c>
      <c r="EA65" s="167" t="e">
        <f t="shared" ca="1" si="97"/>
        <v>#REF!</v>
      </c>
      <c r="EB65" s="167" t="e">
        <f t="shared" ca="1" si="98"/>
        <v>#REF!</v>
      </c>
      <c r="EC65" s="167" t="e">
        <f t="shared" ca="1" si="99"/>
        <v>#REF!</v>
      </c>
      <c r="ED65" s="167" t="e">
        <f t="shared" ca="1" si="100"/>
        <v>#REF!</v>
      </c>
      <c r="EE65" s="167" t="e">
        <f t="shared" ca="1" si="101"/>
        <v>#REF!</v>
      </c>
      <c r="EF65" s="167" t="e">
        <f t="shared" ca="1" si="102"/>
        <v>#REF!</v>
      </c>
      <c r="EG65" s="167" t="e">
        <f t="shared" ca="1" si="103"/>
        <v>#REF!</v>
      </c>
      <c r="EH65" s="167" t="e">
        <f t="shared" ca="1" si="104"/>
        <v>#REF!</v>
      </c>
      <c r="EI65" s="167" t="e">
        <f t="shared" ca="1" si="105"/>
        <v>#REF!</v>
      </c>
      <c r="EJ65" s="167" t="e">
        <f t="shared" ca="1" si="106"/>
        <v>#REF!</v>
      </c>
      <c r="EK65" s="167" t="e">
        <f t="shared" ca="1" si="107"/>
        <v>#REF!</v>
      </c>
      <c r="EL65" s="167" t="e">
        <f t="shared" ca="1" si="108"/>
        <v>#REF!</v>
      </c>
      <c r="EM65" s="167" t="e">
        <f t="shared" ca="1" si="109"/>
        <v>#REF!</v>
      </c>
      <c r="EN65" s="167" t="e">
        <f t="shared" ca="1" si="110"/>
        <v>#REF!</v>
      </c>
      <c r="EP65" s="167">
        <f t="shared" si="111"/>
        <v>0</v>
      </c>
      <c r="EQ65" s="167">
        <f t="shared" si="112"/>
        <v>0</v>
      </c>
      <c r="ER65" s="167">
        <f t="shared" si="113"/>
        <v>0</v>
      </c>
      <c r="ES65" s="167">
        <f t="shared" si="114"/>
        <v>0</v>
      </c>
      <c r="ET65" s="167">
        <f t="shared" si="115"/>
        <v>0</v>
      </c>
      <c r="EU65" s="167">
        <f t="shared" si="116"/>
        <v>0</v>
      </c>
      <c r="EV65" s="167">
        <f t="shared" si="117"/>
        <v>0</v>
      </c>
      <c r="EW65" s="167">
        <f t="shared" si="118"/>
        <v>0</v>
      </c>
      <c r="EX65" s="167">
        <f t="shared" si="119"/>
        <v>0</v>
      </c>
      <c r="EY65" s="167">
        <f t="shared" si="120"/>
        <v>0</v>
      </c>
      <c r="EZ65" s="167">
        <f t="shared" si="121"/>
        <v>0</v>
      </c>
      <c r="FA65" s="167">
        <f t="shared" si="122"/>
        <v>0</v>
      </c>
      <c r="FB65" s="167">
        <f t="shared" si="123"/>
        <v>0</v>
      </c>
      <c r="FC65" s="167">
        <f t="shared" si="124"/>
        <v>0</v>
      </c>
      <c r="FD65" s="167">
        <f t="shared" si="125"/>
        <v>0</v>
      </c>
      <c r="FE65" s="167">
        <f t="shared" si="126"/>
        <v>0</v>
      </c>
      <c r="FG65" s="167">
        <f t="shared" si="127"/>
        <v>0</v>
      </c>
      <c r="FH65" s="167">
        <f t="shared" si="128"/>
        <v>0</v>
      </c>
      <c r="FI65" s="167">
        <f t="shared" si="129"/>
        <v>0</v>
      </c>
      <c r="FJ65" s="167">
        <f t="shared" si="130"/>
        <v>0</v>
      </c>
      <c r="FK65" s="167">
        <f t="shared" si="131"/>
        <v>0</v>
      </c>
      <c r="FL65" s="167">
        <f t="shared" si="132"/>
        <v>0</v>
      </c>
      <c r="FM65" s="167">
        <f t="shared" si="133"/>
        <v>0</v>
      </c>
      <c r="FN65" s="167">
        <f t="shared" si="134"/>
        <v>0</v>
      </c>
      <c r="FO65" s="167">
        <f t="shared" si="135"/>
        <v>0</v>
      </c>
      <c r="FP65" s="167">
        <f t="shared" si="136"/>
        <v>0</v>
      </c>
      <c r="FQ65" s="167">
        <f t="shared" si="137"/>
        <v>0</v>
      </c>
      <c r="FR65" s="167">
        <f t="shared" si="138"/>
        <v>0</v>
      </c>
      <c r="FS65" s="167">
        <f t="shared" si="139"/>
        <v>0</v>
      </c>
      <c r="FT65" s="167">
        <f t="shared" si="140"/>
        <v>0</v>
      </c>
      <c r="FU65" s="167">
        <f t="shared" si="141"/>
        <v>0</v>
      </c>
      <c r="FV65" s="167">
        <f t="shared" si="142"/>
        <v>0</v>
      </c>
      <c r="FX65" s="167">
        <f t="shared" si="143"/>
        <v>0</v>
      </c>
      <c r="FY65" s="167">
        <f t="shared" si="144"/>
        <v>0</v>
      </c>
      <c r="FZ65" s="167">
        <f t="shared" si="145"/>
        <v>0</v>
      </c>
      <c r="GA65" s="167">
        <f t="shared" si="146"/>
        <v>0</v>
      </c>
      <c r="GB65" s="167">
        <f t="shared" si="147"/>
        <v>0</v>
      </c>
      <c r="GC65" s="167">
        <f t="shared" si="148"/>
        <v>0</v>
      </c>
      <c r="GD65" s="167">
        <f t="shared" si="149"/>
        <v>0</v>
      </c>
      <c r="GE65" s="167">
        <f t="shared" si="150"/>
        <v>0</v>
      </c>
      <c r="GF65" s="167">
        <f t="shared" si="151"/>
        <v>0</v>
      </c>
      <c r="GG65" s="167">
        <f t="shared" si="152"/>
        <v>0</v>
      </c>
      <c r="GH65" s="167">
        <f t="shared" si="153"/>
        <v>0</v>
      </c>
      <c r="GI65" s="167">
        <f t="shared" si="154"/>
        <v>0</v>
      </c>
      <c r="GJ65" s="167">
        <f t="shared" si="155"/>
        <v>0</v>
      </c>
      <c r="GK65" s="167">
        <f t="shared" si="156"/>
        <v>0</v>
      </c>
      <c r="GL65" s="167">
        <f t="shared" si="157"/>
        <v>0</v>
      </c>
      <c r="GM65" s="167">
        <f t="shared" si="158"/>
        <v>0</v>
      </c>
      <c r="GO65" s="167" t="e">
        <f t="shared" ca="1" si="210"/>
        <v>#REF!</v>
      </c>
      <c r="GP65" s="167" t="e">
        <f t="shared" ca="1" si="208"/>
        <v>#REF!</v>
      </c>
      <c r="GQ65" s="167" t="e">
        <f t="shared" ca="1" si="208"/>
        <v>#REF!</v>
      </c>
      <c r="GR65" s="167" t="e">
        <f t="shared" ca="1" si="208"/>
        <v>#REF!</v>
      </c>
      <c r="GS65" s="167" t="e">
        <f t="shared" ca="1" si="208"/>
        <v>#REF!</v>
      </c>
      <c r="GT65" s="167" t="e">
        <f t="shared" ca="1" si="208"/>
        <v>#REF!</v>
      </c>
      <c r="GU65" s="167" t="e">
        <f t="shared" ca="1" si="208"/>
        <v>#REF!</v>
      </c>
      <c r="GV65" s="167" t="e">
        <f t="shared" ca="1" si="208"/>
        <v>#REF!</v>
      </c>
      <c r="GW65" s="167" t="e">
        <f t="shared" ca="1" si="208"/>
        <v>#REF!</v>
      </c>
      <c r="GX65" s="167" t="e">
        <f t="shared" ca="1" si="208"/>
        <v>#REF!</v>
      </c>
      <c r="GY65" s="167" t="e">
        <f t="shared" ca="1" si="208"/>
        <v>#REF!</v>
      </c>
      <c r="GZ65" s="167" t="e">
        <f t="shared" ca="1" si="208"/>
        <v>#REF!</v>
      </c>
      <c r="HA65" s="167" t="e">
        <f t="shared" ca="1" si="208"/>
        <v>#REF!</v>
      </c>
      <c r="HB65" s="167" t="e">
        <f t="shared" ca="1" si="208"/>
        <v>#REF!</v>
      </c>
      <c r="HC65" s="167" t="e">
        <f t="shared" ca="1" si="208"/>
        <v>#REF!</v>
      </c>
      <c r="HD65" s="167" t="e">
        <f t="shared" ca="1" si="208"/>
        <v>#REF!</v>
      </c>
      <c r="HF65" s="167" t="e">
        <f t="shared" ca="1" si="60"/>
        <v>#REF!</v>
      </c>
      <c r="HG65" s="167" t="e">
        <f t="shared" ca="1" si="61"/>
        <v>#REF!</v>
      </c>
      <c r="HH65" s="167" t="e">
        <f t="shared" ca="1" si="62"/>
        <v>#REF!</v>
      </c>
      <c r="HI65" s="167" t="e">
        <f t="shared" ca="1" si="63"/>
        <v>#REF!</v>
      </c>
      <c r="HJ65" s="167" t="e">
        <f t="shared" ca="1" si="64"/>
        <v>#REF!</v>
      </c>
      <c r="HK65" s="167" t="e">
        <f t="shared" ca="1" si="65"/>
        <v>#REF!</v>
      </c>
      <c r="HL65" s="167" t="e">
        <f t="shared" ca="1" si="66"/>
        <v>#REF!</v>
      </c>
      <c r="HM65" s="167" t="e">
        <f t="shared" ca="1" si="67"/>
        <v>#REF!</v>
      </c>
      <c r="HN65" s="167" t="e">
        <f t="shared" ca="1" si="68"/>
        <v>#REF!</v>
      </c>
      <c r="HO65" s="167" t="e">
        <f t="shared" ca="1" si="69"/>
        <v>#REF!</v>
      </c>
      <c r="HP65" s="167" t="e">
        <f t="shared" ca="1" si="70"/>
        <v>#REF!</v>
      </c>
      <c r="HQ65" s="167" t="e">
        <f t="shared" ca="1" si="71"/>
        <v>#REF!</v>
      </c>
      <c r="HR65" s="167" t="e">
        <f t="shared" ca="1" si="72"/>
        <v>#REF!</v>
      </c>
      <c r="HS65" s="167" t="e">
        <f t="shared" ca="1" si="73"/>
        <v>#REF!</v>
      </c>
      <c r="HT65" s="167" t="e">
        <f t="shared" ca="1" si="74"/>
        <v>#REF!</v>
      </c>
      <c r="HU65" s="167" t="e">
        <f t="shared" ca="1" si="75"/>
        <v>#REF!</v>
      </c>
      <c r="HW65" s="167" t="e">
        <f t="shared" ca="1" si="76"/>
        <v>#REF!</v>
      </c>
      <c r="HX65" s="167">
        <f t="shared" si="77"/>
        <v>0</v>
      </c>
      <c r="HY65" s="167" t="e">
        <f t="shared" ca="1" si="160"/>
        <v>#REF!</v>
      </c>
      <c r="HZ65" s="219" t="e">
        <f t="shared" ca="1" si="161"/>
        <v>#REF!</v>
      </c>
    </row>
    <row r="66" spans="1:234" s="48" customFormat="1">
      <c r="A66" s="3" t="s">
        <v>128</v>
      </c>
      <c r="B66" s="202" t="str">
        <f>INDEX('Ref1'!$E:$E,MATCH(A66,'Ref1'!$A:$A,0))</f>
        <v>Canterbury</v>
      </c>
      <c r="C66" s="42" t="str">
        <f>INDEX(Data1!B:B,MATCH(A66,Data1!A:A,0))</f>
        <v>SD</v>
      </c>
      <c r="D66" s="253" t="str">
        <f>INDEX(Data1!C:C,MATCH(A66,Data1!A:A,0))</f>
        <v>SE</v>
      </c>
      <c r="E66" s="200" t="str">
        <f>IF($C$6="No","No",IF(COUNTIF(Inputs!$K$359:$K$398,$A66)&gt;0,"Yes","No"))</f>
        <v>No</v>
      </c>
      <c r="F66" s="404"/>
      <c r="G66" s="62">
        <f>INDEX('4_RatesSplit'!K:K,MATCH($A66,'4_RatesSplit'!$A:$A,0))</f>
        <v>0</v>
      </c>
      <c r="H66" s="171">
        <f>INDEX('4_RatesSplit'!L:L,MATCH($A66,'4_RatesSplit'!$A:$A,0))</f>
        <v>0</v>
      </c>
      <c r="I66" s="167">
        <f>INDEX('4_RatesSplit'!M:M,MATCH($A66,'4_RatesSplit'!$A:$A,0))</f>
        <v>0</v>
      </c>
      <c r="J66" s="167">
        <f>INDEX('4_RatesSplit'!N:N,MATCH($A66,'4_RatesSplit'!$A:$A,0))</f>
        <v>0</v>
      </c>
      <c r="K66" s="167">
        <f>INDEX('4_RatesSplit'!O:O,MATCH($A66,'4_RatesSplit'!$A:$A,0))</f>
        <v>0</v>
      </c>
      <c r="L66" s="167">
        <f>INDEX('4_RatesSplit'!P:P,MATCH($A66,'4_RatesSplit'!$A:$A,0))</f>
        <v>0</v>
      </c>
      <c r="M66" s="167">
        <f>INDEX('4_RatesSplit'!Q:Q,MATCH($A66,'4_RatesSplit'!$A:$A,0))</f>
        <v>0</v>
      </c>
      <c r="N66" s="167">
        <f>INDEX('4_RatesSplit'!R:R,MATCH($A66,'4_RatesSplit'!$A:$A,0))</f>
        <v>0</v>
      </c>
      <c r="O66" s="167">
        <f>INDEX('4_RatesSplit'!S:S,MATCH($A66,'4_RatesSplit'!$A:$A,0))</f>
        <v>0</v>
      </c>
      <c r="P66" s="167">
        <f>INDEX('4_RatesSplit'!T:T,MATCH($A66,'4_RatesSplit'!$A:$A,0))</f>
        <v>0</v>
      </c>
      <c r="Q66" s="167">
        <f>INDEX('4_RatesSplit'!U:U,MATCH($A66,'4_RatesSplit'!$A:$A,0))</f>
        <v>0</v>
      </c>
      <c r="R66" s="167">
        <f>INDEX('4_RatesSplit'!V:V,MATCH($A66,'4_RatesSplit'!$A:$A,0))</f>
        <v>0</v>
      </c>
      <c r="S66" s="167">
        <f>INDEX('4_RatesSplit'!W:W,MATCH($A66,'4_RatesSplit'!$A:$A,0))</f>
        <v>0</v>
      </c>
      <c r="T66" s="167">
        <f>INDEX('4_RatesSplit'!X:X,MATCH($A66,'4_RatesSplit'!$A:$A,0))</f>
        <v>0</v>
      </c>
      <c r="U66" s="167">
        <f>INDEX('4_RatesSplit'!Y:Y,MATCH($A66,'4_RatesSplit'!$A:$A,0))</f>
        <v>0</v>
      </c>
      <c r="V66" s="167">
        <f>INDEX('4_RatesSplit'!Z:Z,MATCH($A66,'4_RatesSplit'!$A:$A,0))</f>
        <v>0</v>
      </c>
      <c r="W66" s="167">
        <f>INDEX('4_RatesSplit'!AA:AA,MATCH($A66,'4_RatesSplit'!$A:$A,0))</f>
        <v>0</v>
      </c>
      <c r="X66" s="18"/>
      <c r="Y66" s="168" t="e">
        <f ca="1">INDEX('4_RatesSplit'!AT:AT,MATCH($A66,'4_RatesSplit'!$A:$A,0))</f>
        <v>#REF!</v>
      </c>
      <c r="Z66" s="168" t="e">
        <f ca="1">INDEX('4_RatesSplit'!AU:AU,MATCH($A66,'4_RatesSplit'!$A:$A,0))</f>
        <v>#REF!</v>
      </c>
      <c r="AA66" s="168" t="e">
        <f ca="1">INDEX('4_RatesSplit'!AV:AV,MATCH($A66,'4_RatesSplit'!$A:$A,0))</f>
        <v>#REF!</v>
      </c>
      <c r="AB66" s="168" t="e">
        <f ca="1">INDEX('4_RatesSplit'!AW:AW,MATCH($A66,'4_RatesSplit'!$A:$A,0))</f>
        <v>#REF!</v>
      </c>
      <c r="AC66" s="168" t="e">
        <f ca="1">INDEX('4_RatesSplit'!AX:AX,MATCH($A66,'4_RatesSplit'!$A:$A,0))</f>
        <v>#REF!</v>
      </c>
      <c r="AD66" s="168" t="e">
        <f ca="1">INDEX('4_RatesSplit'!AY:AY,MATCH($A66,'4_RatesSplit'!$A:$A,0))</f>
        <v>#REF!</v>
      </c>
      <c r="AE66" s="168" t="e">
        <f ca="1">INDEX('4_RatesSplit'!AZ:AZ,MATCH($A66,'4_RatesSplit'!$A:$A,0))</f>
        <v>#REF!</v>
      </c>
      <c r="AF66" s="168" t="e">
        <f ca="1">INDEX('4_RatesSplit'!BA:BA,MATCH($A66,'4_RatesSplit'!$A:$A,0))</f>
        <v>#REF!</v>
      </c>
      <c r="AG66" s="168" t="e">
        <f ca="1">INDEX('4_RatesSplit'!BB:BB,MATCH($A66,'4_RatesSplit'!$A:$A,0))</f>
        <v>#REF!</v>
      </c>
      <c r="AH66" s="168" t="e">
        <f ca="1">INDEX('4_RatesSplit'!BC:BC,MATCH($A66,'4_RatesSplit'!$A:$A,0))</f>
        <v>#REF!</v>
      </c>
      <c r="AI66" s="168" t="e">
        <f ca="1">INDEX('4_RatesSplit'!BD:BD,MATCH($A66,'4_RatesSplit'!$A:$A,0))</f>
        <v>#REF!</v>
      </c>
      <c r="AJ66" s="168" t="e">
        <f ca="1">INDEX('4_RatesSplit'!BE:BE,MATCH($A66,'4_RatesSplit'!$A:$A,0))</f>
        <v>#REF!</v>
      </c>
      <c r="AK66" s="168" t="e">
        <f ca="1">INDEX('4_RatesSplit'!BF:BF,MATCH($A66,'4_RatesSplit'!$A:$A,0))</f>
        <v>#REF!</v>
      </c>
      <c r="AL66" s="168" t="e">
        <f ca="1">INDEX('4_RatesSplit'!BG:BG,MATCH($A66,'4_RatesSplit'!$A:$A,0))</f>
        <v>#REF!</v>
      </c>
      <c r="AM66" s="168" t="e">
        <f ca="1">INDEX('4_RatesSplit'!BH:BH,MATCH($A66,'4_RatesSplit'!$A:$A,0))</f>
        <v>#REF!</v>
      </c>
      <c r="AN66" s="198" t="e">
        <f ca="1">INDEX('4_RatesSplit'!BI:BI,MATCH($A66,'4_RatesSplit'!$A:$A,0))</f>
        <v>#REF!</v>
      </c>
      <c r="AO66" s="114"/>
      <c r="AP66" s="167" t="e">
        <f t="shared" ca="1" si="78"/>
        <v>#REF!</v>
      </c>
      <c r="AQ66" s="167" t="e">
        <f t="shared" ca="1" si="79"/>
        <v>#REF!</v>
      </c>
      <c r="AR66" s="167" t="e">
        <f t="shared" ca="1" si="80"/>
        <v>#REF!</v>
      </c>
      <c r="AS66" s="167" t="e">
        <f t="shared" ca="1" si="81"/>
        <v>#REF!</v>
      </c>
      <c r="AT66" s="167" t="e">
        <f t="shared" ca="1" si="82"/>
        <v>#REF!</v>
      </c>
      <c r="AU66" s="167" t="e">
        <f t="shared" ca="1" si="83"/>
        <v>#REF!</v>
      </c>
      <c r="AV66" s="167" t="e">
        <f t="shared" ca="1" si="84"/>
        <v>#REF!</v>
      </c>
      <c r="AW66" s="167" t="e">
        <f t="shared" ca="1" si="85"/>
        <v>#REF!</v>
      </c>
      <c r="AX66" s="167" t="e">
        <f t="shared" ca="1" si="86"/>
        <v>#REF!</v>
      </c>
      <c r="AY66" s="167" t="e">
        <f t="shared" ca="1" si="87"/>
        <v>#REF!</v>
      </c>
      <c r="AZ66" s="167" t="e">
        <f t="shared" ca="1" si="88"/>
        <v>#REF!</v>
      </c>
      <c r="BA66" s="167" t="e">
        <f t="shared" ca="1" si="89"/>
        <v>#REF!</v>
      </c>
      <c r="BB66" s="167" t="e">
        <f t="shared" ca="1" si="90"/>
        <v>#REF!</v>
      </c>
      <c r="BC66" s="167" t="e">
        <f t="shared" ca="1" si="91"/>
        <v>#REF!</v>
      </c>
      <c r="BD66" s="167" t="e">
        <f t="shared" ca="1" si="92"/>
        <v>#REF!</v>
      </c>
      <c r="BE66" s="167" t="e">
        <f t="shared" ca="1" si="93"/>
        <v>#REF!</v>
      </c>
      <c r="BF66" s="18"/>
      <c r="BG66" s="168">
        <f>INDEX('2_Needs'!$F:$F,MATCH($A66,'2_Needs'!$A:$A,0))</f>
        <v>3.757185727385611E-4</v>
      </c>
      <c r="BH66" s="114"/>
      <c r="BI66" s="167">
        <f t="shared" ref="BI66:BX66" si="215">IF(BI$3="reset",$BG66*BI$6,BH66*(1+$C$4))</f>
        <v>0</v>
      </c>
      <c r="BJ66" s="167">
        <f t="shared" si="215"/>
        <v>0</v>
      </c>
      <c r="BK66" s="167">
        <f t="shared" si="215"/>
        <v>0</v>
      </c>
      <c r="BL66" s="167">
        <f t="shared" si="215"/>
        <v>0</v>
      </c>
      <c r="BM66" s="167">
        <f t="shared" si="215"/>
        <v>0</v>
      </c>
      <c r="BN66" s="167">
        <f t="shared" si="215"/>
        <v>0</v>
      </c>
      <c r="BO66" s="167">
        <f t="shared" si="215"/>
        <v>0</v>
      </c>
      <c r="BP66" s="167">
        <f t="shared" si="215"/>
        <v>0</v>
      </c>
      <c r="BQ66" s="167">
        <f t="shared" si="215"/>
        <v>0</v>
      </c>
      <c r="BR66" s="167">
        <f t="shared" si="215"/>
        <v>0</v>
      </c>
      <c r="BS66" s="167">
        <f t="shared" si="215"/>
        <v>0</v>
      </c>
      <c r="BT66" s="167">
        <f t="shared" si="215"/>
        <v>0</v>
      </c>
      <c r="BU66" s="167">
        <f t="shared" si="215"/>
        <v>0</v>
      </c>
      <c r="BV66" s="167">
        <f t="shared" si="215"/>
        <v>0</v>
      </c>
      <c r="BW66" s="167">
        <f t="shared" si="215"/>
        <v>0</v>
      </c>
      <c r="BX66" s="167">
        <f t="shared" si="215"/>
        <v>0</v>
      </c>
      <c r="BZ66" s="167" t="e">
        <f t="shared" ca="1" si="7"/>
        <v>#REF!</v>
      </c>
      <c r="CA66" s="167" t="e">
        <f t="shared" ca="1" si="8"/>
        <v>#REF!</v>
      </c>
      <c r="CB66" s="167" t="e">
        <f t="shared" ca="1" si="9"/>
        <v>#REF!</v>
      </c>
      <c r="CC66" s="167" t="e">
        <f t="shared" ca="1" si="10"/>
        <v>#REF!</v>
      </c>
      <c r="CD66" s="167" t="e">
        <f t="shared" ca="1" si="11"/>
        <v>#REF!</v>
      </c>
      <c r="CE66" s="167" t="e">
        <f t="shared" ca="1" si="12"/>
        <v>#REF!</v>
      </c>
      <c r="CF66" s="167" t="e">
        <f t="shared" ca="1" si="13"/>
        <v>#REF!</v>
      </c>
      <c r="CG66" s="167" t="e">
        <f t="shared" ca="1" si="14"/>
        <v>#REF!</v>
      </c>
      <c r="CH66" s="167" t="e">
        <f t="shared" ca="1" si="15"/>
        <v>#REF!</v>
      </c>
      <c r="CI66" s="167" t="e">
        <f t="shared" ca="1" si="16"/>
        <v>#REF!</v>
      </c>
      <c r="CJ66" s="167" t="e">
        <f t="shared" ca="1" si="17"/>
        <v>#REF!</v>
      </c>
      <c r="CK66" s="167" t="e">
        <f t="shared" ca="1" si="18"/>
        <v>#REF!</v>
      </c>
      <c r="CL66" s="167" t="e">
        <f t="shared" ca="1" si="19"/>
        <v>#REF!</v>
      </c>
      <c r="CM66" s="167" t="e">
        <f t="shared" ca="1" si="20"/>
        <v>#REF!</v>
      </c>
      <c r="CN66" s="167" t="e">
        <f t="shared" ca="1" si="21"/>
        <v>#REF!</v>
      </c>
      <c r="CO66" s="167" t="e">
        <f t="shared" ca="1" si="22"/>
        <v>#REF!</v>
      </c>
      <c r="CQ66" s="167" t="e">
        <f t="shared" ca="1" si="23"/>
        <v>#REF!</v>
      </c>
      <c r="CR66" s="167" t="e">
        <f t="shared" ca="1" si="24"/>
        <v>#REF!</v>
      </c>
      <c r="CS66" s="167" t="e">
        <f t="shared" ca="1" si="25"/>
        <v>#REF!</v>
      </c>
      <c r="CT66" s="167" t="e">
        <f t="shared" ca="1" si="26"/>
        <v>#REF!</v>
      </c>
      <c r="CU66" s="167" t="e">
        <f t="shared" ca="1" si="27"/>
        <v>#REF!</v>
      </c>
      <c r="CV66" s="167" t="e">
        <f t="shared" ca="1" si="28"/>
        <v>#REF!</v>
      </c>
      <c r="CW66" s="167" t="e">
        <f t="shared" ca="1" si="29"/>
        <v>#REF!</v>
      </c>
      <c r="CX66" s="167" t="e">
        <f t="shared" ca="1" si="30"/>
        <v>#REF!</v>
      </c>
      <c r="CY66" s="167" t="e">
        <f t="shared" ca="1" si="31"/>
        <v>#REF!</v>
      </c>
      <c r="CZ66" s="167" t="e">
        <f t="shared" ca="1" si="32"/>
        <v>#REF!</v>
      </c>
      <c r="DA66" s="167" t="e">
        <f t="shared" ca="1" si="33"/>
        <v>#REF!</v>
      </c>
      <c r="DB66" s="167" t="e">
        <f t="shared" ca="1" si="34"/>
        <v>#REF!</v>
      </c>
      <c r="DC66" s="167" t="e">
        <f t="shared" ca="1" si="35"/>
        <v>#REF!</v>
      </c>
      <c r="DD66" s="167" t="e">
        <f t="shared" ca="1" si="36"/>
        <v>#REF!</v>
      </c>
      <c r="DE66" s="167" t="e">
        <f t="shared" ca="1" si="37"/>
        <v>#REF!</v>
      </c>
      <c r="DF66" s="167" t="e">
        <f t="shared" ca="1" si="38"/>
        <v>#REF!</v>
      </c>
      <c r="DH66" s="167">
        <f t="shared" si="39"/>
        <v>0</v>
      </c>
      <c r="DI66" s="167">
        <f t="shared" si="40"/>
        <v>0</v>
      </c>
      <c r="DJ66" s="167">
        <f t="shared" si="41"/>
        <v>0</v>
      </c>
      <c r="DK66" s="167">
        <f t="shared" si="42"/>
        <v>0</v>
      </c>
      <c r="DL66" s="167">
        <f t="shared" si="43"/>
        <v>0</v>
      </c>
      <c r="DM66" s="167">
        <f t="shared" si="44"/>
        <v>0</v>
      </c>
      <c r="DN66" s="167">
        <f t="shared" si="45"/>
        <v>0</v>
      </c>
      <c r="DO66" s="167">
        <f t="shared" si="46"/>
        <v>0</v>
      </c>
      <c r="DP66" s="167">
        <f t="shared" si="47"/>
        <v>0</v>
      </c>
      <c r="DQ66" s="167">
        <f t="shared" si="48"/>
        <v>0</v>
      </c>
      <c r="DR66" s="167">
        <f t="shared" si="49"/>
        <v>0</v>
      </c>
      <c r="DS66" s="167">
        <f t="shared" si="50"/>
        <v>0</v>
      </c>
      <c r="DT66" s="167">
        <f t="shared" si="51"/>
        <v>0</v>
      </c>
      <c r="DU66" s="167">
        <f t="shared" si="52"/>
        <v>0</v>
      </c>
      <c r="DV66" s="167">
        <f t="shared" si="53"/>
        <v>0</v>
      </c>
      <c r="DW66" s="167">
        <f t="shared" si="54"/>
        <v>0</v>
      </c>
      <c r="DY66" s="167" t="e">
        <f t="shared" ca="1" si="95"/>
        <v>#REF!</v>
      </c>
      <c r="DZ66" s="167" t="e">
        <f t="shared" ca="1" si="96"/>
        <v>#REF!</v>
      </c>
      <c r="EA66" s="167" t="e">
        <f t="shared" ca="1" si="97"/>
        <v>#REF!</v>
      </c>
      <c r="EB66" s="167" t="e">
        <f t="shared" ca="1" si="98"/>
        <v>#REF!</v>
      </c>
      <c r="EC66" s="167" t="e">
        <f t="shared" ca="1" si="99"/>
        <v>#REF!</v>
      </c>
      <c r="ED66" s="167" t="e">
        <f t="shared" ca="1" si="100"/>
        <v>#REF!</v>
      </c>
      <c r="EE66" s="167" t="e">
        <f t="shared" ca="1" si="101"/>
        <v>#REF!</v>
      </c>
      <c r="EF66" s="167" t="e">
        <f t="shared" ca="1" si="102"/>
        <v>#REF!</v>
      </c>
      <c r="EG66" s="167" t="e">
        <f t="shared" ca="1" si="103"/>
        <v>#REF!</v>
      </c>
      <c r="EH66" s="167" t="e">
        <f t="shared" ca="1" si="104"/>
        <v>#REF!</v>
      </c>
      <c r="EI66" s="167" t="e">
        <f t="shared" ca="1" si="105"/>
        <v>#REF!</v>
      </c>
      <c r="EJ66" s="167" t="e">
        <f t="shared" ca="1" si="106"/>
        <v>#REF!</v>
      </c>
      <c r="EK66" s="167" t="e">
        <f t="shared" ca="1" si="107"/>
        <v>#REF!</v>
      </c>
      <c r="EL66" s="167" t="e">
        <f t="shared" ca="1" si="108"/>
        <v>#REF!</v>
      </c>
      <c r="EM66" s="167" t="e">
        <f t="shared" ca="1" si="109"/>
        <v>#REF!</v>
      </c>
      <c r="EN66" s="167" t="e">
        <f t="shared" ca="1" si="110"/>
        <v>#REF!</v>
      </c>
      <c r="EP66" s="167">
        <f t="shared" si="111"/>
        <v>0</v>
      </c>
      <c r="EQ66" s="167">
        <f t="shared" si="112"/>
        <v>0</v>
      </c>
      <c r="ER66" s="167">
        <f t="shared" si="113"/>
        <v>0</v>
      </c>
      <c r="ES66" s="167">
        <f t="shared" si="114"/>
        <v>0</v>
      </c>
      <c r="ET66" s="167">
        <f t="shared" si="115"/>
        <v>0</v>
      </c>
      <c r="EU66" s="167">
        <f t="shared" si="116"/>
        <v>0</v>
      </c>
      <c r="EV66" s="167">
        <f t="shared" si="117"/>
        <v>0</v>
      </c>
      <c r="EW66" s="167">
        <f t="shared" si="118"/>
        <v>0</v>
      </c>
      <c r="EX66" s="167">
        <f t="shared" si="119"/>
        <v>0</v>
      </c>
      <c r="EY66" s="167">
        <f t="shared" si="120"/>
        <v>0</v>
      </c>
      <c r="EZ66" s="167">
        <f t="shared" si="121"/>
        <v>0</v>
      </c>
      <c r="FA66" s="167">
        <f t="shared" si="122"/>
        <v>0</v>
      </c>
      <c r="FB66" s="167">
        <f t="shared" si="123"/>
        <v>0</v>
      </c>
      <c r="FC66" s="167">
        <f t="shared" si="124"/>
        <v>0</v>
      </c>
      <c r="FD66" s="167">
        <f t="shared" si="125"/>
        <v>0</v>
      </c>
      <c r="FE66" s="167">
        <f t="shared" si="126"/>
        <v>0</v>
      </c>
      <c r="FG66" s="167">
        <f t="shared" si="127"/>
        <v>0</v>
      </c>
      <c r="FH66" s="167">
        <f t="shared" si="128"/>
        <v>0</v>
      </c>
      <c r="FI66" s="167">
        <f t="shared" si="129"/>
        <v>0</v>
      </c>
      <c r="FJ66" s="167">
        <f t="shared" si="130"/>
        <v>0</v>
      </c>
      <c r="FK66" s="167">
        <f t="shared" si="131"/>
        <v>0</v>
      </c>
      <c r="FL66" s="167">
        <f t="shared" si="132"/>
        <v>0</v>
      </c>
      <c r="FM66" s="167">
        <f t="shared" si="133"/>
        <v>0</v>
      </c>
      <c r="FN66" s="167">
        <f t="shared" si="134"/>
        <v>0</v>
      </c>
      <c r="FO66" s="167">
        <f t="shared" si="135"/>
        <v>0</v>
      </c>
      <c r="FP66" s="167">
        <f t="shared" si="136"/>
        <v>0</v>
      </c>
      <c r="FQ66" s="167">
        <f t="shared" si="137"/>
        <v>0</v>
      </c>
      <c r="FR66" s="167">
        <f t="shared" si="138"/>
        <v>0</v>
      </c>
      <c r="FS66" s="167">
        <f t="shared" si="139"/>
        <v>0</v>
      </c>
      <c r="FT66" s="167">
        <f t="shared" si="140"/>
        <v>0</v>
      </c>
      <c r="FU66" s="167">
        <f t="shared" si="141"/>
        <v>0</v>
      </c>
      <c r="FV66" s="167">
        <f t="shared" si="142"/>
        <v>0</v>
      </c>
      <c r="FX66" s="167">
        <f t="shared" si="143"/>
        <v>0</v>
      </c>
      <c r="FY66" s="167">
        <f t="shared" si="144"/>
        <v>0</v>
      </c>
      <c r="FZ66" s="167">
        <f t="shared" si="145"/>
        <v>0</v>
      </c>
      <c r="GA66" s="167">
        <f t="shared" si="146"/>
        <v>0</v>
      </c>
      <c r="GB66" s="167">
        <f t="shared" si="147"/>
        <v>0</v>
      </c>
      <c r="GC66" s="167">
        <f t="shared" si="148"/>
        <v>0</v>
      </c>
      <c r="GD66" s="167">
        <f t="shared" si="149"/>
        <v>0</v>
      </c>
      <c r="GE66" s="167">
        <f t="shared" si="150"/>
        <v>0</v>
      </c>
      <c r="GF66" s="167">
        <f t="shared" si="151"/>
        <v>0</v>
      </c>
      <c r="GG66" s="167">
        <f t="shared" si="152"/>
        <v>0</v>
      </c>
      <c r="GH66" s="167">
        <f t="shared" si="153"/>
        <v>0</v>
      </c>
      <c r="GI66" s="167">
        <f t="shared" si="154"/>
        <v>0</v>
      </c>
      <c r="GJ66" s="167">
        <f t="shared" si="155"/>
        <v>0</v>
      </c>
      <c r="GK66" s="167">
        <f t="shared" si="156"/>
        <v>0</v>
      </c>
      <c r="GL66" s="167">
        <f t="shared" si="157"/>
        <v>0</v>
      </c>
      <c r="GM66" s="167">
        <f t="shared" si="158"/>
        <v>0</v>
      </c>
      <c r="GO66" s="167" t="e">
        <f t="shared" ca="1" si="210"/>
        <v>#REF!</v>
      </c>
      <c r="GP66" s="167" t="e">
        <f t="shared" ca="1" si="208"/>
        <v>#REF!</v>
      </c>
      <c r="GQ66" s="167" t="e">
        <f t="shared" ca="1" si="208"/>
        <v>#REF!</v>
      </c>
      <c r="GR66" s="167" t="e">
        <f t="shared" ca="1" si="208"/>
        <v>#REF!</v>
      </c>
      <c r="GS66" s="167" t="e">
        <f t="shared" ca="1" si="208"/>
        <v>#REF!</v>
      </c>
      <c r="GT66" s="167" t="e">
        <f t="shared" ca="1" si="208"/>
        <v>#REF!</v>
      </c>
      <c r="GU66" s="167" t="e">
        <f t="shared" ca="1" si="208"/>
        <v>#REF!</v>
      </c>
      <c r="GV66" s="167" t="e">
        <f t="shared" ca="1" si="208"/>
        <v>#REF!</v>
      </c>
      <c r="GW66" s="167" t="e">
        <f t="shared" ca="1" si="208"/>
        <v>#REF!</v>
      </c>
      <c r="GX66" s="167" t="e">
        <f t="shared" ca="1" si="208"/>
        <v>#REF!</v>
      </c>
      <c r="GY66" s="167" t="e">
        <f t="shared" ca="1" si="208"/>
        <v>#REF!</v>
      </c>
      <c r="GZ66" s="167" t="e">
        <f t="shared" ca="1" si="208"/>
        <v>#REF!</v>
      </c>
      <c r="HA66" s="167" t="e">
        <f t="shared" ca="1" si="208"/>
        <v>#REF!</v>
      </c>
      <c r="HB66" s="167" t="e">
        <f t="shared" ca="1" si="208"/>
        <v>#REF!</v>
      </c>
      <c r="HC66" s="167" t="e">
        <f t="shared" ca="1" si="208"/>
        <v>#REF!</v>
      </c>
      <c r="HD66" s="167" t="e">
        <f t="shared" ca="1" si="208"/>
        <v>#REF!</v>
      </c>
      <c r="HF66" s="167" t="e">
        <f t="shared" ca="1" si="60"/>
        <v>#REF!</v>
      </c>
      <c r="HG66" s="167" t="e">
        <f t="shared" ca="1" si="61"/>
        <v>#REF!</v>
      </c>
      <c r="HH66" s="167" t="e">
        <f t="shared" ca="1" si="62"/>
        <v>#REF!</v>
      </c>
      <c r="HI66" s="167" t="e">
        <f t="shared" ca="1" si="63"/>
        <v>#REF!</v>
      </c>
      <c r="HJ66" s="167" t="e">
        <f t="shared" ca="1" si="64"/>
        <v>#REF!</v>
      </c>
      <c r="HK66" s="167" t="e">
        <f t="shared" ca="1" si="65"/>
        <v>#REF!</v>
      </c>
      <c r="HL66" s="167" t="e">
        <f t="shared" ca="1" si="66"/>
        <v>#REF!</v>
      </c>
      <c r="HM66" s="167" t="e">
        <f t="shared" ca="1" si="67"/>
        <v>#REF!</v>
      </c>
      <c r="HN66" s="167" t="e">
        <f t="shared" ca="1" si="68"/>
        <v>#REF!</v>
      </c>
      <c r="HO66" s="167" t="e">
        <f t="shared" ca="1" si="69"/>
        <v>#REF!</v>
      </c>
      <c r="HP66" s="167" t="e">
        <f t="shared" ca="1" si="70"/>
        <v>#REF!</v>
      </c>
      <c r="HQ66" s="167" t="e">
        <f t="shared" ca="1" si="71"/>
        <v>#REF!</v>
      </c>
      <c r="HR66" s="167" t="e">
        <f t="shared" ca="1" si="72"/>
        <v>#REF!</v>
      </c>
      <c r="HS66" s="167" t="e">
        <f t="shared" ca="1" si="73"/>
        <v>#REF!</v>
      </c>
      <c r="HT66" s="167" t="e">
        <f t="shared" ca="1" si="74"/>
        <v>#REF!</v>
      </c>
      <c r="HU66" s="167" t="e">
        <f t="shared" ca="1" si="75"/>
        <v>#REF!</v>
      </c>
      <c r="HW66" s="167" t="e">
        <f t="shared" ca="1" si="76"/>
        <v>#REF!</v>
      </c>
      <c r="HX66" s="167">
        <f t="shared" si="77"/>
        <v>0</v>
      </c>
      <c r="HY66" s="167" t="e">
        <f t="shared" ca="1" si="160"/>
        <v>#REF!</v>
      </c>
      <c r="HZ66" s="219" t="e">
        <f t="shared" ca="1" si="161"/>
        <v>#REF!</v>
      </c>
    </row>
    <row r="67" spans="1:234" s="48" customFormat="1">
      <c r="A67" s="3" t="s">
        <v>130</v>
      </c>
      <c r="B67" s="202" t="str">
        <f>INDEX('Ref1'!$E:$E,MATCH(A67,'Ref1'!$A:$A,0))</f>
        <v>Carlisle</v>
      </c>
      <c r="C67" s="42" t="str">
        <f>INDEX(Data1!B:B,MATCH(A67,Data1!A:A,0))</f>
        <v>SD</v>
      </c>
      <c r="D67" s="253" t="str">
        <f>INDEX(Data1!C:C,MATCH(A67,Data1!A:A,0))</f>
        <v>NW</v>
      </c>
      <c r="E67" s="200" t="str">
        <f>IF($C$6="No","No",IF(COUNTIF(Inputs!$K$359:$K$398,$A67)&gt;0,"Yes","No"))</f>
        <v>No</v>
      </c>
      <c r="F67" s="404"/>
      <c r="G67" s="62">
        <f>INDEX('4_RatesSplit'!K:K,MATCH($A67,'4_RatesSplit'!$A:$A,0))</f>
        <v>0</v>
      </c>
      <c r="H67" s="171">
        <f>INDEX('4_RatesSplit'!L:L,MATCH($A67,'4_RatesSplit'!$A:$A,0))</f>
        <v>0</v>
      </c>
      <c r="I67" s="167">
        <f>INDEX('4_RatesSplit'!M:M,MATCH($A67,'4_RatesSplit'!$A:$A,0))</f>
        <v>0</v>
      </c>
      <c r="J67" s="167">
        <f>INDEX('4_RatesSplit'!N:N,MATCH($A67,'4_RatesSplit'!$A:$A,0))</f>
        <v>0</v>
      </c>
      <c r="K67" s="167">
        <f>INDEX('4_RatesSplit'!O:O,MATCH($A67,'4_RatesSplit'!$A:$A,0))</f>
        <v>0</v>
      </c>
      <c r="L67" s="167">
        <f>INDEX('4_RatesSplit'!P:P,MATCH($A67,'4_RatesSplit'!$A:$A,0))</f>
        <v>0</v>
      </c>
      <c r="M67" s="167">
        <f>INDEX('4_RatesSplit'!Q:Q,MATCH($A67,'4_RatesSplit'!$A:$A,0))</f>
        <v>0</v>
      </c>
      <c r="N67" s="167">
        <f>INDEX('4_RatesSplit'!R:R,MATCH($A67,'4_RatesSplit'!$A:$A,0))</f>
        <v>0</v>
      </c>
      <c r="O67" s="167">
        <f>INDEX('4_RatesSplit'!S:S,MATCH($A67,'4_RatesSplit'!$A:$A,0))</f>
        <v>0</v>
      </c>
      <c r="P67" s="167">
        <f>INDEX('4_RatesSplit'!T:T,MATCH($A67,'4_RatesSplit'!$A:$A,0))</f>
        <v>0</v>
      </c>
      <c r="Q67" s="167">
        <f>INDEX('4_RatesSplit'!U:U,MATCH($A67,'4_RatesSplit'!$A:$A,0))</f>
        <v>0</v>
      </c>
      <c r="R67" s="167">
        <f>INDEX('4_RatesSplit'!V:V,MATCH($A67,'4_RatesSplit'!$A:$A,0))</f>
        <v>0</v>
      </c>
      <c r="S67" s="167">
        <f>INDEX('4_RatesSplit'!W:W,MATCH($A67,'4_RatesSplit'!$A:$A,0))</f>
        <v>0</v>
      </c>
      <c r="T67" s="167">
        <f>INDEX('4_RatesSplit'!X:X,MATCH($A67,'4_RatesSplit'!$A:$A,0))</f>
        <v>0</v>
      </c>
      <c r="U67" s="167">
        <f>INDEX('4_RatesSplit'!Y:Y,MATCH($A67,'4_RatesSplit'!$A:$A,0))</f>
        <v>0</v>
      </c>
      <c r="V67" s="167">
        <f>INDEX('4_RatesSplit'!Z:Z,MATCH($A67,'4_RatesSplit'!$A:$A,0))</f>
        <v>0</v>
      </c>
      <c r="W67" s="167">
        <f>INDEX('4_RatesSplit'!AA:AA,MATCH($A67,'4_RatesSplit'!$A:$A,0))</f>
        <v>0</v>
      </c>
      <c r="X67" s="18"/>
      <c r="Y67" s="168" t="e">
        <f ca="1">INDEX('4_RatesSplit'!AT:AT,MATCH($A67,'4_RatesSplit'!$A:$A,0))</f>
        <v>#REF!</v>
      </c>
      <c r="Z67" s="168" t="e">
        <f ca="1">INDEX('4_RatesSplit'!AU:AU,MATCH($A67,'4_RatesSplit'!$A:$A,0))</f>
        <v>#REF!</v>
      </c>
      <c r="AA67" s="168" t="e">
        <f ca="1">INDEX('4_RatesSplit'!AV:AV,MATCH($A67,'4_RatesSplit'!$A:$A,0))</f>
        <v>#REF!</v>
      </c>
      <c r="AB67" s="168" t="e">
        <f ca="1">INDEX('4_RatesSplit'!AW:AW,MATCH($A67,'4_RatesSplit'!$A:$A,0))</f>
        <v>#REF!</v>
      </c>
      <c r="AC67" s="168" t="e">
        <f ca="1">INDEX('4_RatesSplit'!AX:AX,MATCH($A67,'4_RatesSplit'!$A:$A,0))</f>
        <v>#REF!</v>
      </c>
      <c r="AD67" s="168" t="e">
        <f ca="1">INDEX('4_RatesSplit'!AY:AY,MATCH($A67,'4_RatesSplit'!$A:$A,0))</f>
        <v>#REF!</v>
      </c>
      <c r="AE67" s="168" t="e">
        <f ca="1">INDEX('4_RatesSplit'!AZ:AZ,MATCH($A67,'4_RatesSplit'!$A:$A,0))</f>
        <v>#REF!</v>
      </c>
      <c r="AF67" s="168" t="e">
        <f ca="1">INDEX('4_RatesSplit'!BA:BA,MATCH($A67,'4_RatesSplit'!$A:$A,0))</f>
        <v>#REF!</v>
      </c>
      <c r="AG67" s="168" t="e">
        <f ca="1">INDEX('4_RatesSplit'!BB:BB,MATCH($A67,'4_RatesSplit'!$A:$A,0))</f>
        <v>#REF!</v>
      </c>
      <c r="AH67" s="168" t="e">
        <f ca="1">INDEX('4_RatesSplit'!BC:BC,MATCH($A67,'4_RatesSplit'!$A:$A,0))</f>
        <v>#REF!</v>
      </c>
      <c r="AI67" s="168" t="e">
        <f ca="1">INDEX('4_RatesSplit'!BD:BD,MATCH($A67,'4_RatesSplit'!$A:$A,0))</f>
        <v>#REF!</v>
      </c>
      <c r="AJ67" s="168" t="e">
        <f ca="1">INDEX('4_RatesSplit'!BE:BE,MATCH($A67,'4_RatesSplit'!$A:$A,0))</f>
        <v>#REF!</v>
      </c>
      <c r="AK67" s="168" t="e">
        <f ca="1">INDEX('4_RatesSplit'!BF:BF,MATCH($A67,'4_RatesSplit'!$A:$A,0))</f>
        <v>#REF!</v>
      </c>
      <c r="AL67" s="168" t="e">
        <f ca="1">INDEX('4_RatesSplit'!BG:BG,MATCH($A67,'4_RatesSplit'!$A:$A,0))</f>
        <v>#REF!</v>
      </c>
      <c r="AM67" s="168" t="e">
        <f ca="1">INDEX('4_RatesSplit'!BH:BH,MATCH($A67,'4_RatesSplit'!$A:$A,0))</f>
        <v>#REF!</v>
      </c>
      <c r="AN67" s="198" t="e">
        <f ca="1">INDEX('4_RatesSplit'!BI:BI,MATCH($A67,'4_RatesSplit'!$A:$A,0))</f>
        <v>#REF!</v>
      </c>
      <c r="AO67" s="114"/>
      <c r="AP67" s="167" t="e">
        <f t="shared" ca="1" si="78"/>
        <v>#REF!</v>
      </c>
      <c r="AQ67" s="167" t="e">
        <f t="shared" ca="1" si="79"/>
        <v>#REF!</v>
      </c>
      <c r="AR67" s="167" t="e">
        <f t="shared" ca="1" si="80"/>
        <v>#REF!</v>
      </c>
      <c r="AS67" s="167" t="e">
        <f t="shared" ca="1" si="81"/>
        <v>#REF!</v>
      </c>
      <c r="AT67" s="167" t="e">
        <f t="shared" ca="1" si="82"/>
        <v>#REF!</v>
      </c>
      <c r="AU67" s="167" t="e">
        <f t="shared" ca="1" si="83"/>
        <v>#REF!</v>
      </c>
      <c r="AV67" s="167" t="e">
        <f t="shared" ca="1" si="84"/>
        <v>#REF!</v>
      </c>
      <c r="AW67" s="167" t="e">
        <f t="shared" ca="1" si="85"/>
        <v>#REF!</v>
      </c>
      <c r="AX67" s="167" t="e">
        <f t="shared" ca="1" si="86"/>
        <v>#REF!</v>
      </c>
      <c r="AY67" s="167" t="e">
        <f t="shared" ca="1" si="87"/>
        <v>#REF!</v>
      </c>
      <c r="AZ67" s="167" t="e">
        <f t="shared" ca="1" si="88"/>
        <v>#REF!</v>
      </c>
      <c r="BA67" s="167" t="e">
        <f t="shared" ca="1" si="89"/>
        <v>#REF!</v>
      </c>
      <c r="BB67" s="167" t="e">
        <f t="shared" ca="1" si="90"/>
        <v>#REF!</v>
      </c>
      <c r="BC67" s="167" t="e">
        <f t="shared" ca="1" si="91"/>
        <v>#REF!</v>
      </c>
      <c r="BD67" s="167" t="e">
        <f t="shared" ca="1" si="92"/>
        <v>#REF!</v>
      </c>
      <c r="BE67" s="167" t="e">
        <f t="shared" ca="1" si="93"/>
        <v>#REF!</v>
      </c>
      <c r="BF67" s="18"/>
      <c r="BG67" s="168">
        <f>INDEX('2_Needs'!$F:$F,MATCH($A67,'2_Needs'!$A:$A,0))</f>
        <v>2.6733413692690269E-4</v>
      </c>
      <c r="BH67" s="114"/>
      <c r="BI67" s="167">
        <f t="shared" ref="BI67:BX67" si="216">IF(BI$3="reset",$BG67*BI$6,BH67*(1+$C$4))</f>
        <v>0</v>
      </c>
      <c r="BJ67" s="167">
        <f t="shared" si="216"/>
        <v>0</v>
      </c>
      <c r="BK67" s="167">
        <f t="shared" si="216"/>
        <v>0</v>
      </c>
      <c r="BL67" s="167">
        <f t="shared" si="216"/>
        <v>0</v>
      </c>
      <c r="BM67" s="167">
        <f t="shared" si="216"/>
        <v>0</v>
      </c>
      <c r="BN67" s="167">
        <f t="shared" si="216"/>
        <v>0</v>
      </c>
      <c r="BO67" s="167">
        <f t="shared" si="216"/>
        <v>0</v>
      </c>
      <c r="BP67" s="167">
        <f t="shared" si="216"/>
        <v>0</v>
      </c>
      <c r="BQ67" s="167">
        <f t="shared" si="216"/>
        <v>0</v>
      </c>
      <c r="BR67" s="167">
        <f t="shared" si="216"/>
        <v>0</v>
      </c>
      <c r="BS67" s="167">
        <f t="shared" si="216"/>
        <v>0</v>
      </c>
      <c r="BT67" s="167">
        <f t="shared" si="216"/>
        <v>0</v>
      </c>
      <c r="BU67" s="167">
        <f t="shared" si="216"/>
        <v>0</v>
      </c>
      <c r="BV67" s="167">
        <f t="shared" si="216"/>
        <v>0</v>
      </c>
      <c r="BW67" s="167">
        <f t="shared" si="216"/>
        <v>0</v>
      </c>
      <c r="BX67" s="167">
        <f t="shared" si="216"/>
        <v>0</v>
      </c>
      <c r="BZ67" s="167" t="e">
        <f t="shared" ca="1" si="7"/>
        <v>#REF!</v>
      </c>
      <c r="CA67" s="167" t="e">
        <f t="shared" ca="1" si="8"/>
        <v>#REF!</v>
      </c>
      <c r="CB67" s="167" t="e">
        <f t="shared" ca="1" si="9"/>
        <v>#REF!</v>
      </c>
      <c r="CC67" s="167" t="e">
        <f t="shared" ca="1" si="10"/>
        <v>#REF!</v>
      </c>
      <c r="CD67" s="167" t="e">
        <f t="shared" ca="1" si="11"/>
        <v>#REF!</v>
      </c>
      <c r="CE67" s="167" t="e">
        <f t="shared" ca="1" si="12"/>
        <v>#REF!</v>
      </c>
      <c r="CF67" s="167" t="e">
        <f t="shared" ca="1" si="13"/>
        <v>#REF!</v>
      </c>
      <c r="CG67" s="167" t="e">
        <f t="shared" ca="1" si="14"/>
        <v>#REF!</v>
      </c>
      <c r="CH67" s="167" t="e">
        <f t="shared" ca="1" si="15"/>
        <v>#REF!</v>
      </c>
      <c r="CI67" s="167" t="e">
        <f t="shared" ca="1" si="16"/>
        <v>#REF!</v>
      </c>
      <c r="CJ67" s="167" t="e">
        <f t="shared" ca="1" si="17"/>
        <v>#REF!</v>
      </c>
      <c r="CK67" s="167" t="e">
        <f t="shared" ca="1" si="18"/>
        <v>#REF!</v>
      </c>
      <c r="CL67" s="167" t="e">
        <f t="shared" ca="1" si="19"/>
        <v>#REF!</v>
      </c>
      <c r="CM67" s="167" t="e">
        <f t="shared" ca="1" si="20"/>
        <v>#REF!</v>
      </c>
      <c r="CN67" s="167" t="e">
        <f t="shared" ca="1" si="21"/>
        <v>#REF!</v>
      </c>
      <c r="CO67" s="167" t="e">
        <f t="shared" ca="1" si="22"/>
        <v>#REF!</v>
      </c>
      <c r="CQ67" s="167" t="e">
        <f t="shared" ca="1" si="23"/>
        <v>#REF!</v>
      </c>
      <c r="CR67" s="167" t="e">
        <f t="shared" ca="1" si="24"/>
        <v>#REF!</v>
      </c>
      <c r="CS67" s="167" t="e">
        <f t="shared" ca="1" si="25"/>
        <v>#REF!</v>
      </c>
      <c r="CT67" s="167" t="e">
        <f t="shared" ca="1" si="26"/>
        <v>#REF!</v>
      </c>
      <c r="CU67" s="167" t="e">
        <f t="shared" ca="1" si="27"/>
        <v>#REF!</v>
      </c>
      <c r="CV67" s="167" t="e">
        <f t="shared" ca="1" si="28"/>
        <v>#REF!</v>
      </c>
      <c r="CW67" s="167" t="e">
        <f t="shared" ca="1" si="29"/>
        <v>#REF!</v>
      </c>
      <c r="CX67" s="167" t="e">
        <f t="shared" ca="1" si="30"/>
        <v>#REF!</v>
      </c>
      <c r="CY67" s="167" t="e">
        <f t="shared" ca="1" si="31"/>
        <v>#REF!</v>
      </c>
      <c r="CZ67" s="167" t="e">
        <f t="shared" ca="1" si="32"/>
        <v>#REF!</v>
      </c>
      <c r="DA67" s="167" t="e">
        <f t="shared" ca="1" si="33"/>
        <v>#REF!</v>
      </c>
      <c r="DB67" s="167" t="e">
        <f t="shared" ca="1" si="34"/>
        <v>#REF!</v>
      </c>
      <c r="DC67" s="167" t="e">
        <f t="shared" ca="1" si="35"/>
        <v>#REF!</v>
      </c>
      <c r="DD67" s="167" t="e">
        <f t="shared" ca="1" si="36"/>
        <v>#REF!</v>
      </c>
      <c r="DE67" s="167" t="e">
        <f t="shared" ca="1" si="37"/>
        <v>#REF!</v>
      </c>
      <c r="DF67" s="167" t="e">
        <f t="shared" ca="1" si="38"/>
        <v>#REF!</v>
      </c>
      <c r="DH67" s="167">
        <f t="shared" si="39"/>
        <v>0</v>
      </c>
      <c r="DI67" s="167">
        <f t="shared" si="40"/>
        <v>0</v>
      </c>
      <c r="DJ67" s="167">
        <f t="shared" si="41"/>
        <v>0</v>
      </c>
      <c r="DK67" s="167">
        <f t="shared" si="42"/>
        <v>0</v>
      </c>
      <c r="DL67" s="167">
        <f t="shared" si="43"/>
        <v>0</v>
      </c>
      <c r="DM67" s="167">
        <f t="shared" si="44"/>
        <v>0</v>
      </c>
      <c r="DN67" s="167">
        <f t="shared" si="45"/>
        <v>0</v>
      </c>
      <c r="DO67" s="167">
        <f t="shared" si="46"/>
        <v>0</v>
      </c>
      <c r="DP67" s="167">
        <f t="shared" si="47"/>
        <v>0</v>
      </c>
      <c r="DQ67" s="167">
        <f t="shared" si="48"/>
        <v>0</v>
      </c>
      <c r="DR67" s="167">
        <f t="shared" si="49"/>
        <v>0</v>
      </c>
      <c r="DS67" s="167">
        <f t="shared" si="50"/>
        <v>0</v>
      </c>
      <c r="DT67" s="167">
        <f t="shared" si="51"/>
        <v>0</v>
      </c>
      <c r="DU67" s="167">
        <f t="shared" si="52"/>
        <v>0</v>
      </c>
      <c r="DV67" s="167">
        <f t="shared" si="53"/>
        <v>0</v>
      </c>
      <c r="DW67" s="167">
        <f t="shared" si="54"/>
        <v>0</v>
      </c>
      <c r="DY67" s="167" t="e">
        <f t="shared" ca="1" si="95"/>
        <v>#REF!</v>
      </c>
      <c r="DZ67" s="167" t="e">
        <f t="shared" ca="1" si="96"/>
        <v>#REF!</v>
      </c>
      <c r="EA67" s="167" t="e">
        <f t="shared" ca="1" si="97"/>
        <v>#REF!</v>
      </c>
      <c r="EB67" s="167" t="e">
        <f t="shared" ca="1" si="98"/>
        <v>#REF!</v>
      </c>
      <c r="EC67" s="167" t="e">
        <f t="shared" ca="1" si="99"/>
        <v>#REF!</v>
      </c>
      <c r="ED67" s="167" t="e">
        <f t="shared" ca="1" si="100"/>
        <v>#REF!</v>
      </c>
      <c r="EE67" s="167" t="e">
        <f t="shared" ca="1" si="101"/>
        <v>#REF!</v>
      </c>
      <c r="EF67" s="167" t="e">
        <f t="shared" ca="1" si="102"/>
        <v>#REF!</v>
      </c>
      <c r="EG67" s="167" t="e">
        <f t="shared" ca="1" si="103"/>
        <v>#REF!</v>
      </c>
      <c r="EH67" s="167" t="e">
        <f t="shared" ca="1" si="104"/>
        <v>#REF!</v>
      </c>
      <c r="EI67" s="167" t="e">
        <f t="shared" ca="1" si="105"/>
        <v>#REF!</v>
      </c>
      <c r="EJ67" s="167" t="e">
        <f t="shared" ca="1" si="106"/>
        <v>#REF!</v>
      </c>
      <c r="EK67" s="167" t="e">
        <f t="shared" ca="1" si="107"/>
        <v>#REF!</v>
      </c>
      <c r="EL67" s="167" t="e">
        <f t="shared" ca="1" si="108"/>
        <v>#REF!</v>
      </c>
      <c r="EM67" s="167" t="e">
        <f t="shared" ca="1" si="109"/>
        <v>#REF!</v>
      </c>
      <c r="EN67" s="167" t="e">
        <f t="shared" ca="1" si="110"/>
        <v>#REF!</v>
      </c>
      <c r="EP67" s="167">
        <f t="shared" si="111"/>
        <v>0</v>
      </c>
      <c r="EQ67" s="167">
        <f t="shared" si="112"/>
        <v>0</v>
      </c>
      <c r="ER67" s="167">
        <f t="shared" si="113"/>
        <v>0</v>
      </c>
      <c r="ES67" s="167">
        <f t="shared" si="114"/>
        <v>0</v>
      </c>
      <c r="ET67" s="167">
        <f t="shared" si="115"/>
        <v>0</v>
      </c>
      <c r="EU67" s="167">
        <f t="shared" si="116"/>
        <v>0</v>
      </c>
      <c r="EV67" s="167">
        <f t="shared" si="117"/>
        <v>0</v>
      </c>
      <c r="EW67" s="167">
        <f t="shared" si="118"/>
        <v>0</v>
      </c>
      <c r="EX67" s="167">
        <f t="shared" si="119"/>
        <v>0</v>
      </c>
      <c r="EY67" s="167">
        <f t="shared" si="120"/>
        <v>0</v>
      </c>
      <c r="EZ67" s="167">
        <f t="shared" si="121"/>
        <v>0</v>
      </c>
      <c r="FA67" s="167">
        <f t="shared" si="122"/>
        <v>0</v>
      </c>
      <c r="FB67" s="167">
        <f t="shared" si="123"/>
        <v>0</v>
      </c>
      <c r="FC67" s="167">
        <f t="shared" si="124"/>
        <v>0</v>
      </c>
      <c r="FD67" s="167">
        <f t="shared" si="125"/>
        <v>0</v>
      </c>
      <c r="FE67" s="167">
        <f t="shared" si="126"/>
        <v>0</v>
      </c>
      <c r="FG67" s="167">
        <f t="shared" si="127"/>
        <v>0</v>
      </c>
      <c r="FH67" s="167">
        <f t="shared" si="128"/>
        <v>0</v>
      </c>
      <c r="FI67" s="167">
        <f t="shared" si="129"/>
        <v>0</v>
      </c>
      <c r="FJ67" s="167">
        <f t="shared" si="130"/>
        <v>0</v>
      </c>
      <c r="FK67" s="167">
        <f t="shared" si="131"/>
        <v>0</v>
      </c>
      <c r="FL67" s="167">
        <f t="shared" si="132"/>
        <v>0</v>
      </c>
      <c r="FM67" s="167">
        <f t="shared" si="133"/>
        <v>0</v>
      </c>
      <c r="FN67" s="167">
        <f t="shared" si="134"/>
        <v>0</v>
      </c>
      <c r="FO67" s="167">
        <f t="shared" si="135"/>
        <v>0</v>
      </c>
      <c r="FP67" s="167">
        <f t="shared" si="136"/>
        <v>0</v>
      </c>
      <c r="FQ67" s="167">
        <f t="shared" si="137"/>
        <v>0</v>
      </c>
      <c r="FR67" s="167">
        <f t="shared" si="138"/>
        <v>0</v>
      </c>
      <c r="FS67" s="167">
        <f t="shared" si="139"/>
        <v>0</v>
      </c>
      <c r="FT67" s="167">
        <f t="shared" si="140"/>
        <v>0</v>
      </c>
      <c r="FU67" s="167">
        <f t="shared" si="141"/>
        <v>0</v>
      </c>
      <c r="FV67" s="167">
        <f t="shared" si="142"/>
        <v>0</v>
      </c>
      <c r="FX67" s="167">
        <f t="shared" si="143"/>
        <v>0</v>
      </c>
      <c r="FY67" s="167">
        <f t="shared" si="144"/>
        <v>0</v>
      </c>
      <c r="FZ67" s="167">
        <f t="shared" si="145"/>
        <v>0</v>
      </c>
      <c r="GA67" s="167">
        <f t="shared" si="146"/>
        <v>0</v>
      </c>
      <c r="GB67" s="167">
        <f t="shared" si="147"/>
        <v>0</v>
      </c>
      <c r="GC67" s="167">
        <f t="shared" si="148"/>
        <v>0</v>
      </c>
      <c r="GD67" s="167">
        <f t="shared" si="149"/>
        <v>0</v>
      </c>
      <c r="GE67" s="167">
        <f t="shared" si="150"/>
        <v>0</v>
      </c>
      <c r="GF67" s="167">
        <f t="shared" si="151"/>
        <v>0</v>
      </c>
      <c r="GG67" s="167">
        <f t="shared" si="152"/>
        <v>0</v>
      </c>
      <c r="GH67" s="167">
        <f t="shared" si="153"/>
        <v>0</v>
      </c>
      <c r="GI67" s="167">
        <f t="shared" si="154"/>
        <v>0</v>
      </c>
      <c r="GJ67" s="167">
        <f t="shared" si="155"/>
        <v>0</v>
      </c>
      <c r="GK67" s="167">
        <f t="shared" si="156"/>
        <v>0</v>
      </c>
      <c r="GL67" s="167">
        <f t="shared" si="157"/>
        <v>0</v>
      </c>
      <c r="GM67" s="167">
        <f t="shared" si="158"/>
        <v>0</v>
      </c>
      <c r="GO67" s="167" t="e">
        <f t="shared" ca="1" si="210"/>
        <v>#REF!</v>
      </c>
      <c r="GP67" s="167" t="e">
        <f t="shared" ca="1" si="208"/>
        <v>#REF!</v>
      </c>
      <c r="GQ67" s="167" t="e">
        <f t="shared" ca="1" si="208"/>
        <v>#REF!</v>
      </c>
      <c r="GR67" s="167" t="e">
        <f t="shared" ca="1" si="208"/>
        <v>#REF!</v>
      </c>
      <c r="GS67" s="167" t="e">
        <f t="shared" ca="1" si="208"/>
        <v>#REF!</v>
      </c>
      <c r="GT67" s="167" t="e">
        <f t="shared" ca="1" si="208"/>
        <v>#REF!</v>
      </c>
      <c r="GU67" s="167" t="e">
        <f t="shared" ca="1" si="208"/>
        <v>#REF!</v>
      </c>
      <c r="GV67" s="167" t="e">
        <f t="shared" ca="1" si="208"/>
        <v>#REF!</v>
      </c>
      <c r="GW67" s="167" t="e">
        <f t="shared" ca="1" si="208"/>
        <v>#REF!</v>
      </c>
      <c r="GX67" s="167" t="e">
        <f t="shared" ca="1" si="208"/>
        <v>#REF!</v>
      </c>
      <c r="GY67" s="167" t="e">
        <f t="shared" ca="1" si="208"/>
        <v>#REF!</v>
      </c>
      <c r="GZ67" s="167" t="e">
        <f t="shared" ca="1" si="208"/>
        <v>#REF!</v>
      </c>
      <c r="HA67" s="167" t="e">
        <f t="shared" ca="1" si="208"/>
        <v>#REF!</v>
      </c>
      <c r="HB67" s="167" t="e">
        <f t="shared" ca="1" si="208"/>
        <v>#REF!</v>
      </c>
      <c r="HC67" s="167" t="e">
        <f t="shared" ca="1" si="208"/>
        <v>#REF!</v>
      </c>
      <c r="HD67" s="167" t="e">
        <f t="shared" ca="1" si="208"/>
        <v>#REF!</v>
      </c>
      <c r="HF67" s="167" t="e">
        <f t="shared" ca="1" si="60"/>
        <v>#REF!</v>
      </c>
      <c r="HG67" s="167" t="e">
        <f t="shared" ca="1" si="61"/>
        <v>#REF!</v>
      </c>
      <c r="HH67" s="167" t="e">
        <f t="shared" ca="1" si="62"/>
        <v>#REF!</v>
      </c>
      <c r="HI67" s="167" t="e">
        <f t="shared" ca="1" si="63"/>
        <v>#REF!</v>
      </c>
      <c r="HJ67" s="167" t="e">
        <f t="shared" ca="1" si="64"/>
        <v>#REF!</v>
      </c>
      <c r="HK67" s="167" t="e">
        <f t="shared" ca="1" si="65"/>
        <v>#REF!</v>
      </c>
      <c r="HL67" s="167" t="e">
        <f t="shared" ca="1" si="66"/>
        <v>#REF!</v>
      </c>
      <c r="HM67" s="167" t="e">
        <f t="shared" ca="1" si="67"/>
        <v>#REF!</v>
      </c>
      <c r="HN67" s="167" t="e">
        <f t="shared" ca="1" si="68"/>
        <v>#REF!</v>
      </c>
      <c r="HO67" s="167" t="e">
        <f t="shared" ca="1" si="69"/>
        <v>#REF!</v>
      </c>
      <c r="HP67" s="167" t="e">
        <f t="shared" ca="1" si="70"/>
        <v>#REF!</v>
      </c>
      <c r="HQ67" s="167" t="e">
        <f t="shared" ca="1" si="71"/>
        <v>#REF!</v>
      </c>
      <c r="HR67" s="167" t="e">
        <f t="shared" ca="1" si="72"/>
        <v>#REF!</v>
      </c>
      <c r="HS67" s="167" t="e">
        <f t="shared" ca="1" si="73"/>
        <v>#REF!</v>
      </c>
      <c r="HT67" s="167" t="e">
        <f t="shared" ca="1" si="74"/>
        <v>#REF!</v>
      </c>
      <c r="HU67" s="167" t="e">
        <f t="shared" ca="1" si="75"/>
        <v>#REF!</v>
      </c>
      <c r="HW67" s="167" t="e">
        <f t="shared" ca="1" si="76"/>
        <v>#REF!</v>
      </c>
      <c r="HX67" s="167">
        <f t="shared" si="77"/>
        <v>0</v>
      </c>
      <c r="HY67" s="167" t="e">
        <f t="shared" ca="1" si="160"/>
        <v>#REF!</v>
      </c>
      <c r="HZ67" s="219" t="e">
        <f t="shared" ca="1" si="161"/>
        <v>#REF!</v>
      </c>
    </row>
    <row r="68" spans="1:234" s="48" customFormat="1">
      <c r="A68" s="3" t="s">
        <v>132</v>
      </c>
      <c r="B68" s="202" t="str">
        <f>INDEX('Ref1'!$E:$E,MATCH(A68,'Ref1'!$A:$A,0))</f>
        <v>Castle Point</v>
      </c>
      <c r="C68" s="42" t="str">
        <f>INDEX(Data1!B:B,MATCH(A68,Data1!A:A,0))</f>
        <v>SD</v>
      </c>
      <c r="D68" s="253" t="str">
        <f>INDEX(Data1!C:C,MATCH(A68,Data1!A:A,0))</f>
        <v>E</v>
      </c>
      <c r="E68" s="200" t="str">
        <f>IF($C$6="No","No",IF(COUNTIF(Inputs!$K$359:$K$398,$A68)&gt;0,"Yes","No"))</f>
        <v>No</v>
      </c>
      <c r="F68" s="404"/>
      <c r="G68" s="62">
        <f>INDEX('4_RatesSplit'!K:K,MATCH($A68,'4_RatesSplit'!$A:$A,0))</f>
        <v>0</v>
      </c>
      <c r="H68" s="171">
        <f>INDEX('4_RatesSplit'!L:L,MATCH($A68,'4_RatesSplit'!$A:$A,0))</f>
        <v>0</v>
      </c>
      <c r="I68" s="167">
        <f>INDEX('4_RatesSplit'!M:M,MATCH($A68,'4_RatesSplit'!$A:$A,0))</f>
        <v>0</v>
      </c>
      <c r="J68" s="167">
        <f>INDEX('4_RatesSplit'!N:N,MATCH($A68,'4_RatesSplit'!$A:$A,0))</f>
        <v>0</v>
      </c>
      <c r="K68" s="167">
        <f>INDEX('4_RatesSplit'!O:O,MATCH($A68,'4_RatesSplit'!$A:$A,0))</f>
        <v>0</v>
      </c>
      <c r="L68" s="167">
        <f>INDEX('4_RatesSplit'!P:P,MATCH($A68,'4_RatesSplit'!$A:$A,0))</f>
        <v>0</v>
      </c>
      <c r="M68" s="167">
        <f>INDEX('4_RatesSplit'!Q:Q,MATCH($A68,'4_RatesSplit'!$A:$A,0))</f>
        <v>0</v>
      </c>
      <c r="N68" s="167">
        <f>INDEX('4_RatesSplit'!R:R,MATCH($A68,'4_RatesSplit'!$A:$A,0))</f>
        <v>0</v>
      </c>
      <c r="O68" s="167">
        <f>INDEX('4_RatesSplit'!S:S,MATCH($A68,'4_RatesSplit'!$A:$A,0))</f>
        <v>0</v>
      </c>
      <c r="P68" s="167">
        <f>INDEX('4_RatesSplit'!T:T,MATCH($A68,'4_RatesSplit'!$A:$A,0))</f>
        <v>0</v>
      </c>
      <c r="Q68" s="167">
        <f>INDEX('4_RatesSplit'!U:U,MATCH($A68,'4_RatesSplit'!$A:$A,0))</f>
        <v>0</v>
      </c>
      <c r="R68" s="167">
        <f>INDEX('4_RatesSplit'!V:V,MATCH($A68,'4_RatesSplit'!$A:$A,0))</f>
        <v>0</v>
      </c>
      <c r="S68" s="167">
        <f>INDEX('4_RatesSplit'!W:W,MATCH($A68,'4_RatesSplit'!$A:$A,0))</f>
        <v>0</v>
      </c>
      <c r="T68" s="167">
        <f>INDEX('4_RatesSplit'!X:X,MATCH($A68,'4_RatesSplit'!$A:$A,0))</f>
        <v>0</v>
      </c>
      <c r="U68" s="167">
        <f>INDEX('4_RatesSplit'!Y:Y,MATCH($A68,'4_RatesSplit'!$A:$A,0))</f>
        <v>0</v>
      </c>
      <c r="V68" s="167">
        <f>INDEX('4_RatesSplit'!Z:Z,MATCH($A68,'4_RatesSplit'!$A:$A,0))</f>
        <v>0</v>
      </c>
      <c r="W68" s="167">
        <f>INDEX('4_RatesSplit'!AA:AA,MATCH($A68,'4_RatesSplit'!$A:$A,0))</f>
        <v>0</v>
      </c>
      <c r="X68" s="18"/>
      <c r="Y68" s="168" t="e">
        <f ca="1">INDEX('4_RatesSplit'!AT:AT,MATCH($A68,'4_RatesSplit'!$A:$A,0))</f>
        <v>#REF!</v>
      </c>
      <c r="Z68" s="168" t="e">
        <f ca="1">INDEX('4_RatesSplit'!AU:AU,MATCH($A68,'4_RatesSplit'!$A:$A,0))</f>
        <v>#REF!</v>
      </c>
      <c r="AA68" s="168" t="e">
        <f ca="1">INDEX('4_RatesSplit'!AV:AV,MATCH($A68,'4_RatesSplit'!$A:$A,0))</f>
        <v>#REF!</v>
      </c>
      <c r="AB68" s="168" t="e">
        <f ca="1">INDEX('4_RatesSplit'!AW:AW,MATCH($A68,'4_RatesSplit'!$A:$A,0))</f>
        <v>#REF!</v>
      </c>
      <c r="AC68" s="168" t="e">
        <f ca="1">INDEX('4_RatesSplit'!AX:AX,MATCH($A68,'4_RatesSplit'!$A:$A,0))</f>
        <v>#REF!</v>
      </c>
      <c r="AD68" s="168" t="e">
        <f ca="1">INDEX('4_RatesSplit'!AY:AY,MATCH($A68,'4_RatesSplit'!$A:$A,0))</f>
        <v>#REF!</v>
      </c>
      <c r="AE68" s="168" t="e">
        <f ca="1">INDEX('4_RatesSplit'!AZ:AZ,MATCH($A68,'4_RatesSplit'!$A:$A,0))</f>
        <v>#REF!</v>
      </c>
      <c r="AF68" s="168" t="e">
        <f ca="1">INDEX('4_RatesSplit'!BA:BA,MATCH($A68,'4_RatesSplit'!$A:$A,0))</f>
        <v>#REF!</v>
      </c>
      <c r="AG68" s="168" t="e">
        <f ca="1">INDEX('4_RatesSplit'!BB:BB,MATCH($A68,'4_RatesSplit'!$A:$A,0))</f>
        <v>#REF!</v>
      </c>
      <c r="AH68" s="168" t="e">
        <f ca="1">INDEX('4_RatesSplit'!BC:BC,MATCH($A68,'4_RatesSplit'!$A:$A,0))</f>
        <v>#REF!</v>
      </c>
      <c r="AI68" s="168" t="e">
        <f ca="1">INDEX('4_RatesSplit'!BD:BD,MATCH($A68,'4_RatesSplit'!$A:$A,0))</f>
        <v>#REF!</v>
      </c>
      <c r="AJ68" s="168" t="e">
        <f ca="1">INDEX('4_RatesSplit'!BE:BE,MATCH($A68,'4_RatesSplit'!$A:$A,0))</f>
        <v>#REF!</v>
      </c>
      <c r="AK68" s="168" t="e">
        <f ca="1">INDEX('4_RatesSplit'!BF:BF,MATCH($A68,'4_RatesSplit'!$A:$A,0))</f>
        <v>#REF!</v>
      </c>
      <c r="AL68" s="168" t="e">
        <f ca="1">INDEX('4_RatesSplit'!BG:BG,MATCH($A68,'4_RatesSplit'!$A:$A,0))</f>
        <v>#REF!</v>
      </c>
      <c r="AM68" s="168" t="e">
        <f ca="1">INDEX('4_RatesSplit'!BH:BH,MATCH($A68,'4_RatesSplit'!$A:$A,0))</f>
        <v>#REF!</v>
      </c>
      <c r="AN68" s="198" t="e">
        <f ca="1">INDEX('4_RatesSplit'!BI:BI,MATCH($A68,'4_RatesSplit'!$A:$A,0))</f>
        <v>#REF!</v>
      </c>
      <c r="AO68" s="114"/>
      <c r="AP68" s="167" t="e">
        <f t="shared" ca="1" si="78"/>
        <v>#REF!</v>
      </c>
      <c r="AQ68" s="167" t="e">
        <f t="shared" ca="1" si="79"/>
        <v>#REF!</v>
      </c>
      <c r="AR68" s="167" t="e">
        <f t="shared" ca="1" si="80"/>
        <v>#REF!</v>
      </c>
      <c r="AS68" s="167" t="e">
        <f t="shared" ca="1" si="81"/>
        <v>#REF!</v>
      </c>
      <c r="AT68" s="167" t="e">
        <f t="shared" ca="1" si="82"/>
        <v>#REF!</v>
      </c>
      <c r="AU68" s="167" t="e">
        <f t="shared" ca="1" si="83"/>
        <v>#REF!</v>
      </c>
      <c r="AV68" s="167" t="e">
        <f t="shared" ca="1" si="84"/>
        <v>#REF!</v>
      </c>
      <c r="AW68" s="167" t="e">
        <f t="shared" ca="1" si="85"/>
        <v>#REF!</v>
      </c>
      <c r="AX68" s="167" t="e">
        <f t="shared" ca="1" si="86"/>
        <v>#REF!</v>
      </c>
      <c r="AY68" s="167" t="e">
        <f t="shared" ca="1" si="87"/>
        <v>#REF!</v>
      </c>
      <c r="AZ68" s="167" t="e">
        <f t="shared" ca="1" si="88"/>
        <v>#REF!</v>
      </c>
      <c r="BA68" s="167" t="e">
        <f t="shared" ca="1" si="89"/>
        <v>#REF!</v>
      </c>
      <c r="BB68" s="167" t="e">
        <f t="shared" ca="1" si="90"/>
        <v>#REF!</v>
      </c>
      <c r="BC68" s="167" t="e">
        <f t="shared" ca="1" si="91"/>
        <v>#REF!</v>
      </c>
      <c r="BD68" s="167" t="e">
        <f t="shared" ca="1" si="92"/>
        <v>#REF!</v>
      </c>
      <c r="BE68" s="167" t="e">
        <f t="shared" ca="1" si="93"/>
        <v>#REF!</v>
      </c>
      <c r="BF68" s="18"/>
      <c r="BG68" s="168">
        <f>INDEX('2_Needs'!$F:$F,MATCH($A68,'2_Needs'!$A:$A,0))</f>
        <v>1.8141164621518811E-4</v>
      </c>
      <c r="BH68" s="114"/>
      <c r="BI68" s="167">
        <f t="shared" ref="BI68:BX68" si="217">IF(BI$3="reset",$BG68*BI$6,BH68*(1+$C$4))</f>
        <v>0</v>
      </c>
      <c r="BJ68" s="167">
        <f t="shared" si="217"/>
        <v>0</v>
      </c>
      <c r="BK68" s="167">
        <f t="shared" si="217"/>
        <v>0</v>
      </c>
      <c r="BL68" s="167">
        <f t="shared" si="217"/>
        <v>0</v>
      </c>
      <c r="BM68" s="167">
        <f t="shared" si="217"/>
        <v>0</v>
      </c>
      <c r="BN68" s="167">
        <f t="shared" si="217"/>
        <v>0</v>
      </c>
      <c r="BO68" s="167">
        <f t="shared" si="217"/>
        <v>0</v>
      </c>
      <c r="BP68" s="167">
        <f t="shared" si="217"/>
        <v>0</v>
      </c>
      <c r="BQ68" s="167">
        <f t="shared" si="217"/>
        <v>0</v>
      </c>
      <c r="BR68" s="167">
        <f t="shared" si="217"/>
        <v>0</v>
      </c>
      <c r="BS68" s="167">
        <f t="shared" si="217"/>
        <v>0</v>
      </c>
      <c r="BT68" s="167">
        <f t="shared" si="217"/>
        <v>0</v>
      </c>
      <c r="BU68" s="167">
        <f t="shared" si="217"/>
        <v>0</v>
      </c>
      <c r="BV68" s="167">
        <f t="shared" si="217"/>
        <v>0</v>
      </c>
      <c r="BW68" s="167">
        <f t="shared" si="217"/>
        <v>0</v>
      </c>
      <c r="BX68" s="167">
        <f t="shared" si="217"/>
        <v>0</v>
      </c>
      <c r="BZ68" s="167" t="e">
        <f t="shared" ca="1" si="7"/>
        <v>#REF!</v>
      </c>
      <c r="CA68" s="167" t="e">
        <f t="shared" ca="1" si="8"/>
        <v>#REF!</v>
      </c>
      <c r="CB68" s="167" t="e">
        <f t="shared" ca="1" si="9"/>
        <v>#REF!</v>
      </c>
      <c r="CC68" s="167" t="e">
        <f t="shared" ca="1" si="10"/>
        <v>#REF!</v>
      </c>
      <c r="CD68" s="167" t="e">
        <f t="shared" ca="1" si="11"/>
        <v>#REF!</v>
      </c>
      <c r="CE68" s="167" t="e">
        <f t="shared" ca="1" si="12"/>
        <v>#REF!</v>
      </c>
      <c r="CF68" s="167" t="e">
        <f t="shared" ca="1" si="13"/>
        <v>#REF!</v>
      </c>
      <c r="CG68" s="167" t="e">
        <f t="shared" ca="1" si="14"/>
        <v>#REF!</v>
      </c>
      <c r="CH68" s="167" t="e">
        <f t="shared" ca="1" si="15"/>
        <v>#REF!</v>
      </c>
      <c r="CI68" s="167" t="e">
        <f t="shared" ca="1" si="16"/>
        <v>#REF!</v>
      </c>
      <c r="CJ68" s="167" t="e">
        <f t="shared" ca="1" si="17"/>
        <v>#REF!</v>
      </c>
      <c r="CK68" s="167" t="e">
        <f t="shared" ca="1" si="18"/>
        <v>#REF!</v>
      </c>
      <c r="CL68" s="167" t="e">
        <f t="shared" ca="1" si="19"/>
        <v>#REF!</v>
      </c>
      <c r="CM68" s="167" t="e">
        <f t="shared" ca="1" si="20"/>
        <v>#REF!</v>
      </c>
      <c r="CN68" s="167" t="e">
        <f t="shared" ca="1" si="21"/>
        <v>#REF!</v>
      </c>
      <c r="CO68" s="167" t="e">
        <f t="shared" ca="1" si="22"/>
        <v>#REF!</v>
      </c>
      <c r="CQ68" s="167" t="e">
        <f t="shared" ca="1" si="23"/>
        <v>#REF!</v>
      </c>
      <c r="CR68" s="167" t="e">
        <f t="shared" ca="1" si="24"/>
        <v>#REF!</v>
      </c>
      <c r="CS68" s="167" t="e">
        <f t="shared" ca="1" si="25"/>
        <v>#REF!</v>
      </c>
      <c r="CT68" s="167" t="e">
        <f t="shared" ca="1" si="26"/>
        <v>#REF!</v>
      </c>
      <c r="CU68" s="167" t="e">
        <f t="shared" ca="1" si="27"/>
        <v>#REF!</v>
      </c>
      <c r="CV68" s="167" t="e">
        <f t="shared" ca="1" si="28"/>
        <v>#REF!</v>
      </c>
      <c r="CW68" s="167" t="e">
        <f t="shared" ca="1" si="29"/>
        <v>#REF!</v>
      </c>
      <c r="CX68" s="167" t="e">
        <f t="shared" ca="1" si="30"/>
        <v>#REF!</v>
      </c>
      <c r="CY68" s="167" t="e">
        <f t="shared" ca="1" si="31"/>
        <v>#REF!</v>
      </c>
      <c r="CZ68" s="167" t="e">
        <f t="shared" ca="1" si="32"/>
        <v>#REF!</v>
      </c>
      <c r="DA68" s="167" t="e">
        <f t="shared" ca="1" si="33"/>
        <v>#REF!</v>
      </c>
      <c r="DB68" s="167" t="e">
        <f t="shared" ca="1" si="34"/>
        <v>#REF!</v>
      </c>
      <c r="DC68" s="167" t="e">
        <f t="shared" ca="1" si="35"/>
        <v>#REF!</v>
      </c>
      <c r="DD68" s="167" t="e">
        <f t="shared" ca="1" si="36"/>
        <v>#REF!</v>
      </c>
      <c r="DE68" s="167" t="e">
        <f t="shared" ca="1" si="37"/>
        <v>#REF!</v>
      </c>
      <c r="DF68" s="167" t="e">
        <f t="shared" ca="1" si="38"/>
        <v>#REF!</v>
      </c>
      <c r="DH68" s="167">
        <f t="shared" si="39"/>
        <v>0</v>
      </c>
      <c r="DI68" s="167">
        <f t="shared" si="40"/>
        <v>0</v>
      </c>
      <c r="DJ68" s="167">
        <f t="shared" si="41"/>
        <v>0</v>
      </c>
      <c r="DK68" s="167">
        <f t="shared" si="42"/>
        <v>0</v>
      </c>
      <c r="DL68" s="167">
        <f t="shared" si="43"/>
        <v>0</v>
      </c>
      <c r="DM68" s="167">
        <f t="shared" si="44"/>
        <v>0</v>
      </c>
      <c r="DN68" s="167">
        <f t="shared" si="45"/>
        <v>0</v>
      </c>
      <c r="DO68" s="167">
        <f t="shared" si="46"/>
        <v>0</v>
      </c>
      <c r="DP68" s="167">
        <f t="shared" si="47"/>
        <v>0</v>
      </c>
      <c r="DQ68" s="167">
        <f t="shared" si="48"/>
        <v>0</v>
      </c>
      <c r="DR68" s="167">
        <f t="shared" si="49"/>
        <v>0</v>
      </c>
      <c r="DS68" s="167">
        <f t="shared" si="50"/>
        <v>0</v>
      </c>
      <c r="DT68" s="167">
        <f t="shared" si="51"/>
        <v>0</v>
      </c>
      <c r="DU68" s="167">
        <f t="shared" si="52"/>
        <v>0</v>
      </c>
      <c r="DV68" s="167">
        <f t="shared" si="53"/>
        <v>0</v>
      </c>
      <c r="DW68" s="167">
        <f t="shared" si="54"/>
        <v>0</v>
      </c>
      <c r="DY68" s="167" t="e">
        <f t="shared" ca="1" si="95"/>
        <v>#REF!</v>
      </c>
      <c r="DZ68" s="167" t="e">
        <f t="shared" ca="1" si="96"/>
        <v>#REF!</v>
      </c>
      <c r="EA68" s="167" t="e">
        <f t="shared" ca="1" si="97"/>
        <v>#REF!</v>
      </c>
      <c r="EB68" s="167" t="e">
        <f t="shared" ca="1" si="98"/>
        <v>#REF!</v>
      </c>
      <c r="EC68" s="167" t="e">
        <f t="shared" ca="1" si="99"/>
        <v>#REF!</v>
      </c>
      <c r="ED68" s="167" t="e">
        <f t="shared" ca="1" si="100"/>
        <v>#REF!</v>
      </c>
      <c r="EE68" s="167" t="e">
        <f t="shared" ca="1" si="101"/>
        <v>#REF!</v>
      </c>
      <c r="EF68" s="167" t="e">
        <f t="shared" ca="1" si="102"/>
        <v>#REF!</v>
      </c>
      <c r="EG68" s="167" t="e">
        <f t="shared" ca="1" si="103"/>
        <v>#REF!</v>
      </c>
      <c r="EH68" s="167" t="e">
        <f t="shared" ca="1" si="104"/>
        <v>#REF!</v>
      </c>
      <c r="EI68" s="167" t="e">
        <f t="shared" ca="1" si="105"/>
        <v>#REF!</v>
      </c>
      <c r="EJ68" s="167" t="e">
        <f t="shared" ca="1" si="106"/>
        <v>#REF!</v>
      </c>
      <c r="EK68" s="167" t="e">
        <f t="shared" ca="1" si="107"/>
        <v>#REF!</v>
      </c>
      <c r="EL68" s="167" t="e">
        <f t="shared" ca="1" si="108"/>
        <v>#REF!</v>
      </c>
      <c r="EM68" s="167" t="e">
        <f t="shared" ca="1" si="109"/>
        <v>#REF!</v>
      </c>
      <c r="EN68" s="167" t="e">
        <f t="shared" ca="1" si="110"/>
        <v>#REF!</v>
      </c>
      <c r="EP68" s="167">
        <f t="shared" si="111"/>
        <v>0</v>
      </c>
      <c r="EQ68" s="167">
        <f t="shared" si="112"/>
        <v>0</v>
      </c>
      <c r="ER68" s="167">
        <f t="shared" si="113"/>
        <v>0</v>
      </c>
      <c r="ES68" s="167">
        <f t="shared" si="114"/>
        <v>0</v>
      </c>
      <c r="ET68" s="167">
        <f t="shared" si="115"/>
        <v>0</v>
      </c>
      <c r="EU68" s="167">
        <f t="shared" si="116"/>
        <v>0</v>
      </c>
      <c r="EV68" s="167">
        <f t="shared" si="117"/>
        <v>0</v>
      </c>
      <c r="EW68" s="167">
        <f t="shared" si="118"/>
        <v>0</v>
      </c>
      <c r="EX68" s="167">
        <f t="shared" si="119"/>
        <v>0</v>
      </c>
      <c r="EY68" s="167">
        <f t="shared" si="120"/>
        <v>0</v>
      </c>
      <c r="EZ68" s="167">
        <f t="shared" si="121"/>
        <v>0</v>
      </c>
      <c r="FA68" s="167">
        <f t="shared" si="122"/>
        <v>0</v>
      </c>
      <c r="FB68" s="167">
        <f t="shared" si="123"/>
        <v>0</v>
      </c>
      <c r="FC68" s="167">
        <f t="shared" si="124"/>
        <v>0</v>
      </c>
      <c r="FD68" s="167">
        <f t="shared" si="125"/>
        <v>0</v>
      </c>
      <c r="FE68" s="167">
        <f t="shared" si="126"/>
        <v>0</v>
      </c>
      <c r="FG68" s="167">
        <f t="shared" si="127"/>
        <v>0</v>
      </c>
      <c r="FH68" s="167">
        <f t="shared" si="128"/>
        <v>0</v>
      </c>
      <c r="FI68" s="167">
        <f t="shared" si="129"/>
        <v>0</v>
      </c>
      <c r="FJ68" s="167">
        <f t="shared" si="130"/>
        <v>0</v>
      </c>
      <c r="FK68" s="167">
        <f t="shared" si="131"/>
        <v>0</v>
      </c>
      <c r="FL68" s="167">
        <f t="shared" si="132"/>
        <v>0</v>
      </c>
      <c r="FM68" s="167">
        <f t="shared" si="133"/>
        <v>0</v>
      </c>
      <c r="FN68" s="167">
        <f t="shared" si="134"/>
        <v>0</v>
      </c>
      <c r="FO68" s="167">
        <f t="shared" si="135"/>
        <v>0</v>
      </c>
      <c r="FP68" s="167">
        <f t="shared" si="136"/>
        <v>0</v>
      </c>
      <c r="FQ68" s="167">
        <f t="shared" si="137"/>
        <v>0</v>
      </c>
      <c r="FR68" s="167">
        <f t="shared" si="138"/>
        <v>0</v>
      </c>
      <c r="FS68" s="167">
        <f t="shared" si="139"/>
        <v>0</v>
      </c>
      <c r="FT68" s="167">
        <f t="shared" si="140"/>
        <v>0</v>
      </c>
      <c r="FU68" s="167">
        <f t="shared" si="141"/>
        <v>0</v>
      </c>
      <c r="FV68" s="167">
        <f t="shared" si="142"/>
        <v>0</v>
      </c>
      <c r="FX68" s="167">
        <f t="shared" si="143"/>
        <v>0</v>
      </c>
      <c r="FY68" s="167">
        <f t="shared" si="144"/>
        <v>0</v>
      </c>
      <c r="FZ68" s="167">
        <f t="shared" si="145"/>
        <v>0</v>
      </c>
      <c r="GA68" s="167">
        <f t="shared" si="146"/>
        <v>0</v>
      </c>
      <c r="GB68" s="167">
        <f t="shared" si="147"/>
        <v>0</v>
      </c>
      <c r="GC68" s="167">
        <f t="shared" si="148"/>
        <v>0</v>
      </c>
      <c r="GD68" s="167">
        <f t="shared" si="149"/>
        <v>0</v>
      </c>
      <c r="GE68" s="167">
        <f t="shared" si="150"/>
        <v>0</v>
      </c>
      <c r="GF68" s="167">
        <f t="shared" si="151"/>
        <v>0</v>
      </c>
      <c r="GG68" s="167">
        <f t="shared" si="152"/>
        <v>0</v>
      </c>
      <c r="GH68" s="167">
        <f t="shared" si="153"/>
        <v>0</v>
      </c>
      <c r="GI68" s="167">
        <f t="shared" si="154"/>
        <v>0</v>
      </c>
      <c r="GJ68" s="167">
        <f t="shared" si="155"/>
        <v>0</v>
      </c>
      <c r="GK68" s="167">
        <f t="shared" si="156"/>
        <v>0</v>
      </c>
      <c r="GL68" s="167">
        <f t="shared" si="157"/>
        <v>0</v>
      </c>
      <c r="GM68" s="167">
        <f t="shared" si="158"/>
        <v>0</v>
      </c>
      <c r="GO68" s="167" t="e">
        <f t="shared" ca="1" si="210"/>
        <v>#REF!</v>
      </c>
      <c r="GP68" s="167" t="e">
        <f t="shared" ca="1" si="208"/>
        <v>#REF!</v>
      </c>
      <c r="GQ68" s="167" t="e">
        <f t="shared" ca="1" si="208"/>
        <v>#REF!</v>
      </c>
      <c r="GR68" s="167" t="e">
        <f t="shared" ca="1" si="208"/>
        <v>#REF!</v>
      </c>
      <c r="GS68" s="167" t="e">
        <f t="shared" ca="1" si="208"/>
        <v>#REF!</v>
      </c>
      <c r="GT68" s="167" t="e">
        <f t="shared" ca="1" si="208"/>
        <v>#REF!</v>
      </c>
      <c r="GU68" s="167" t="e">
        <f t="shared" ca="1" si="208"/>
        <v>#REF!</v>
      </c>
      <c r="GV68" s="167" t="e">
        <f t="shared" ca="1" si="208"/>
        <v>#REF!</v>
      </c>
      <c r="GW68" s="167" t="e">
        <f t="shared" ca="1" si="208"/>
        <v>#REF!</v>
      </c>
      <c r="GX68" s="167" t="e">
        <f t="shared" ca="1" si="208"/>
        <v>#REF!</v>
      </c>
      <c r="GY68" s="167" t="e">
        <f t="shared" ca="1" si="208"/>
        <v>#REF!</v>
      </c>
      <c r="GZ68" s="167" t="e">
        <f t="shared" ca="1" si="208"/>
        <v>#REF!</v>
      </c>
      <c r="HA68" s="167" t="e">
        <f t="shared" ca="1" si="208"/>
        <v>#REF!</v>
      </c>
      <c r="HB68" s="167" t="e">
        <f t="shared" ca="1" si="208"/>
        <v>#REF!</v>
      </c>
      <c r="HC68" s="167" t="e">
        <f t="shared" ca="1" si="208"/>
        <v>#REF!</v>
      </c>
      <c r="HD68" s="167" t="e">
        <f t="shared" ca="1" si="208"/>
        <v>#REF!</v>
      </c>
      <c r="HF68" s="167" t="e">
        <f t="shared" ca="1" si="60"/>
        <v>#REF!</v>
      </c>
      <c r="HG68" s="167" t="e">
        <f t="shared" ca="1" si="61"/>
        <v>#REF!</v>
      </c>
      <c r="HH68" s="167" t="e">
        <f t="shared" ca="1" si="62"/>
        <v>#REF!</v>
      </c>
      <c r="HI68" s="167" t="e">
        <f t="shared" ca="1" si="63"/>
        <v>#REF!</v>
      </c>
      <c r="HJ68" s="167" t="e">
        <f t="shared" ca="1" si="64"/>
        <v>#REF!</v>
      </c>
      <c r="HK68" s="167" t="e">
        <f t="shared" ca="1" si="65"/>
        <v>#REF!</v>
      </c>
      <c r="HL68" s="167" t="e">
        <f t="shared" ca="1" si="66"/>
        <v>#REF!</v>
      </c>
      <c r="HM68" s="167" t="e">
        <f t="shared" ca="1" si="67"/>
        <v>#REF!</v>
      </c>
      <c r="HN68" s="167" t="e">
        <f t="shared" ca="1" si="68"/>
        <v>#REF!</v>
      </c>
      <c r="HO68" s="167" t="e">
        <f t="shared" ca="1" si="69"/>
        <v>#REF!</v>
      </c>
      <c r="HP68" s="167" t="e">
        <f t="shared" ca="1" si="70"/>
        <v>#REF!</v>
      </c>
      <c r="HQ68" s="167" t="e">
        <f t="shared" ca="1" si="71"/>
        <v>#REF!</v>
      </c>
      <c r="HR68" s="167" t="e">
        <f t="shared" ca="1" si="72"/>
        <v>#REF!</v>
      </c>
      <c r="HS68" s="167" t="e">
        <f t="shared" ca="1" si="73"/>
        <v>#REF!</v>
      </c>
      <c r="HT68" s="167" t="e">
        <f t="shared" ca="1" si="74"/>
        <v>#REF!</v>
      </c>
      <c r="HU68" s="167" t="e">
        <f t="shared" ca="1" si="75"/>
        <v>#REF!</v>
      </c>
      <c r="HW68" s="167" t="e">
        <f t="shared" ca="1" si="76"/>
        <v>#REF!</v>
      </c>
      <c r="HX68" s="167">
        <f t="shared" si="77"/>
        <v>0</v>
      </c>
      <c r="HY68" s="167" t="e">
        <f t="shared" ca="1" si="160"/>
        <v>#REF!</v>
      </c>
      <c r="HZ68" s="219" t="e">
        <f t="shared" ca="1" si="161"/>
        <v>#REF!</v>
      </c>
    </row>
    <row r="69" spans="1:234" s="48" customFormat="1">
      <c r="A69" s="3" t="s">
        <v>134</v>
      </c>
      <c r="B69" s="202" t="str">
        <f>INDEX('Ref1'!$E:$E,MATCH(A69,'Ref1'!$A:$A,0))</f>
        <v>Central Bedfordshire</v>
      </c>
      <c r="C69" s="42" t="str">
        <f>INDEX(Data1!B:B,MATCH(A69,Data1!A:A,0))</f>
        <v>UNINFIR</v>
      </c>
      <c r="D69" s="253" t="str">
        <f>INDEX(Data1!C:C,MATCH(A69,Data1!A:A,0))</f>
        <v>E</v>
      </c>
      <c r="E69" s="200" t="str">
        <f>IF($C$6="No","No",IF(COUNTIF(Inputs!$K$359:$K$398,$A69)&gt;0,"Yes","No"))</f>
        <v>No</v>
      </c>
      <c r="F69" s="404"/>
      <c r="G69" s="62">
        <f>INDEX('4_RatesSplit'!K:K,MATCH($A69,'4_RatesSplit'!$A:$A,0))</f>
        <v>0</v>
      </c>
      <c r="H69" s="171">
        <f>INDEX('4_RatesSplit'!L:L,MATCH($A69,'4_RatesSplit'!$A:$A,0))</f>
        <v>0</v>
      </c>
      <c r="I69" s="167">
        <f>INDEX('4_RatesSplit'!M:M,MATCH($A69,'4_RatesSplit'!$A:$A,0))</f>
        <v>0</v>
      </c>
      <c r="J69" s="167">
        <f>INDEX('4_RatesSplit'!N:N,MATCH($A69,'4_RatesSplit'!$A:$A,0))</f>
        <v>0</v>
      </c>
      <c r="K69" s="167">
        <f>INDEX('4_RatesSplit'!O:O,MATCH($A69,'4_RatesSplit'!$A:$A,0))</f>
        <v>0</v>
      </c>
      <c r="L69" s="167">
        <f>INDEX('4_RatesSplit'!P:P,MATCH($A69,'4_RatesSplit'!$A:$A,0))</f>
        <v>0</v>
      </c>
      <c r="M69" s="167">
        <f>INDEX('4_RatesSplit'!Q:Q,MATCH($A69,'4_RatesSplit'!$A:$A,0))</f>
        <v>0</v>
      </c>
      <c r="N69" s="167">
        <f>INDEX('4_RatesSplit'!R:R,MATCH($A69,'4_RatesSplit'!$A:$A,0))</f>
        <v>0</v>
      </c>
      <c r="O69" s="167">
        <f>INDEX('4_RatesSplit'!S:S,MATCH($A69,'4_RatesSplit'!$A:$A,0))</f>
        <v>0</v>
      </c>
      <c r="P69" s="167">
        <f>INDEX('4_RatesSplit'!T:T,MATCH($A69,'4_RatesSplit'!$A:$A,0))</f>
        <v>0</v>
      </c>
      <c r="Q69" s="167">
        <f>INDEX('4_RatesSplit'!U:U,MATCH($A69,'4_RatesSplit'!$A:$A,0))</f>
        <v>0</v>
      </c>
      <c r="R69" s="167">
        <f>INDEX('4_RatesSplit'!V:V,MATCH($A69,'4_RatesSplit'!$A:$A,0))</f>
        <v>0</v>
      </c>
      <c r="S69" s="167">
        <f>INDEX('4_RatesSplit'!W:W,MATCH($A69,'4_RatesSplit'!$A:$A,0))</f>
        <v>0</v>
      </c>
      <c r="T69" s="167">
        <f>INDEX('4_RatesSplit'!X:X,MATCH($A69,'4_RatesSplit'!$A:$A,0))</f>
        <v>0</v>
      </c>
      <c r="U69" s="167">
        <f>INDEX('4_RatesSplit'!Y:Y,MATCH($A69,'4_RatesSplit'!$A:$A,0))</f>
        <v>0</v>
      </c>
      <c r="V69" s="167">
        <f>INDEX('4_RatesSplit'!Z:Z,MATCH($A69,'4_RatesSplit'!$A:$A,0))</f>
        <v>0</v>
      </c>
      <c r="W69" s="167">
        <f>INDEX('4_RatesSplit'!AA:AA,MATCH($A69,'4_RatesSplit'!$A:$A,0))</f>
        <v>0</v>
      </c>
      <c r="X69" s="18"/>
      <c r="Y69" s="168" t="e">
        <f ca="1">INDEX('4_RatesSplit'!AT:AT,MATCH($A69,'4_RatesSplit'!$A:$A,0))</f>
        <v>#REF!</v>
      </c>
      <c r="Z69" s="168" t="e">
        <f ca="1">INDEX('4_RatesSplit'!AU:AU,MATCH($A69,'4_RatesSplit'!$A:$A,0))</f>
        <v>#REF!</v>
      </c>
      <c r="AA69" s="168" t="e">
        <f ca="1">INDEX('4_RatesSplit'!AV:AV,MATCH($A69,'4_RatesSplit'!$A:$A,0))</f>
        <v>#REF!</v>
      </c>
      <c r="AB69" s="168" t="e">
        <f ca="1">INDEX('4_RatesSplit'!AW:AW,MATCH($A69,'4_RatesSplit'!$A:$A,0))</f>
        <v>#REF!</v>
      </c>
      <c r="AC69" s="168" t="e">
        <f ca="1">INDEX('4_RatesSplit'!AX:AX,MATCH($A69,'4_RatesSplit'!$A:$A,0))</f>
        <v>#REF!</v>
      </c>
      <c r="AD69" s="168" t="e">
        <f ca="1">INDEX('4_RatesSplit'!AY:AY,MATCH($A69,'4_RatesSplit'!$A:$A,0))</f>
        <v>#REF!</v>
      </c>
      <c r="AE69" s="168" t="e">
        <f ca="1">INDEX('4_RatesSplit'!AZ:AZ,MATCH($A69,'4_RatesSplit'!$A:$A,0))</f>
        <v>#REF!</v>
      </c>
      <c r="AF69" s="168" t="e">
        <f ca="1">INDEX('4_RatesSplit'!BA:BA,MATCH($A69,'4_RatesSplit'!$A:$A,0))</f>
        <v>#REF!</v>
      </c>
      <c r="AG69" s="168" t="e">
        <f ca="1">INDEX('4_RatesSplit'!BB:BB,MATCH($A69,'4_RatesSplit'!$A:$A,0))</f>
        <v>#REF!</v>
      </c>
      <c r="AH69" s="168" t="e">
        <f ca="1">INDEX('4_RatesSplit'!BC:BC,MATCH($A69,'4_RatesSplit'!$A:$A,0))</f>
        <v>#REF!</v>
      </c>
      <c r="AI69" s="168" t="e">
        <f ca="1">INDEX('4_RatesSplit'!BD:BD,MATCH($A69,'4_RatesSplit'!$A:$A,0))</f>
        <v>#REF!</v>
      </c>
      <c r="AJ69" s="168" t="e">
        <f ca="1">INDEX('4_RatesSplit'!BE:BE,MATCH($A69,'4_RatesSplit'!$A:$A,0))</f>
        <v>#REF!</v>
      </c>
      <c r="AK69" s="168" t="e">
        <f ca="1">INDEX('4_RatesSplit'!BF:BF,MATCH($A69,'4_RatesSplit'!$A:$A,0))</f>
        <v>#REF!</v>
      </c>
      <c r="AL69" s="168" t="e">
        <f ca="1">INDEX('4_RatesSplit'!BG:BG,MATCH($A69,'4_RatesSplit'!$A:$A,0))</f>
        <v>#REF!</v>
      </c>
      <c r="AM69" s="168" t="e">
        <f ca="1">INDEX('4_RatesSplit'!BH:BH,MATCH($A69,'4_RatesSplit'!$A:$A,0))</f>
        <v>#REF!</v>
      </c>
      <c r="AN69" s="198" t="e">
        <f ca="1">INDEX('4_RatesSplit'!BI:BI,MATCH($A69,'4_RatesSplit'!$A:$A,0))</f>
        <v>#REF!</v>
      </c>
      <c r="AO69" s="114"/>
      <c r="AP69" s="167" t="e">
        <f t="shared" ca="1" si="78"/>
        <v>#REF!</v>
      </c>
      <c r="AQ69" s="167" t="e">
        <f t="shared" ca="1" si="79"/>
        <v>#REF!</v>
      </c>
      <c r="AR69" s="167" t="e">
        <f t="shared" ca="1" si="80"/>
        <v>#REF!</v>
      </c>
      <c r="AS69" s="167" t="e">
        <f t="shared" ca="1" si="81"/>
        <v>#REF!</v>
      </c>
      <c r="AT69" s="167" t="e">
        <f t="shared" ca="1" si="82"/>
        <v>#REF!</v>
      </c>
      <c r="AU69" s="167" t="e">
        <f t="shared" ca="1" si="83"/>
        <v>#REF!</v>
      </c>
      <c r="AV69" s="167" t="e">
        <f t="shared" ca="1" si="84"/>
        <v>#REF!</v>
      </c>
      <c r="AW69" s="167" t="e">
        <f t="shared" ca="1" si="85"/>
        <v>#REF!</v>
      </c>
      <c r="AX69" s="167" t="e">
        <f t="shared" ca="1" si="86"/>
        <v>#REF!</v>
      </c>
      <c r="AY69" s="167" t="e">
        <f t="shared" ca="1" si="87"/>
        <v>#REF!</v>
      </c>
      <c r="AZ69" s="167" t="e">
        <f t="shared" ca="1" si="88"/>
        <v>#REF!</v>
      </c>
      <c r="BA69" s="167" t="e">
        <f t="shared" ca="1" si="89"/>
        <v>#REF!</v>
      </c>
      <c r="BB69" s="167" t="e">
        <f t="shared" ca="1" si="90"/>
        <v>#REF!</v>
      </c>
      <c r="BC69" s="167" t="e">
        <f t="shared" ca="1" si="91"/>
        <v>#REF!</v>
      </c>
      <c r="BD69" s="167" t="e">
        <f t="shared" ca="1" si="92"/>
        <v>#REF!</v>
      </c>
      <c r="BE69" s="167" t="e">
        <f t="shared" ca="1" si="93"/>
        <v>#REF!</v>
      </c>
      <c r="BF69" s="18"/>
      <c r="BG69" s="168">
        <f>INDEX('2_Needs'!$F:$F,MATCH($A69,'2_Needs'!$A:$A,0))</f>
        <v>2.578861677430609E-3</v>
      </c>
      <c r="BH69" s="114"/>
      <c r="BI69" s="167">
        <f t="shared" ref="BI69:BX69" si="218">IF(BI$3="reset",$BG69*BI$6,BH69*(1+$C$4))</f>
        <v>0</v>
      </c>
      <c r="BJ69" s="167">
        <f t="shared" si="218"/>
        <v>0</v>
      </c>
      <c r="BK69" s="167">
        <f t="shared" si="218"/>
        <v>0</v>
      </c>
      <c r="BL69" s="167">
        <f t="shared" si="218"/>
        <v>0</v>
      </c>
      <c r="BM69" s="167">
        <f t="shared" si="218"/>
        <v>0</v>
      </c>
      <c r="BN69" s="167">
        <f t="shared" si="218"/>
        <v>0</v>
      </c>
      <c r="BO69" s="167">
        <f t="shared" si="218"/>
        <v>0</v>
      </c>
      <c r="BP69" s="167">
        <f t="shared" si="218"/>
        <v>0</v>
      </c>
      <c r="BQ69" s="167">
        <f t="shared" si="218"/>
        <v>0</v>
      </c>
      <c r="BR69" s="167">
        <f t="shared" si="218"/>
        <v>0</v>
      </c>
      <c r="BS69" s="167">
        <f t="shared" si="218"/>
        <v>0</v>
      </c>
      <c r="BT69" s="167">
        <f t="shared" si="218"/>
        <v>0</v>
      </c>
      <c r="BU69" s="167">
        <f t="shared" si="218"/>
        <v>0</v>
      </c>
      <c r="BV69" s="167">
        <f t="shared" si="218"/>
        <v>0</v>
      </c>
      <c r="BW69" s="167">
        <f t="shared" si="218"/>
        <v>0</v>
      </c>
      <c r="BX69" s="167">
        <f t="shared" si="218"/>
        <v>0</v>
      </c>
      <c r="BZ69" s="167" t="e">
        <f t="shared" ca="1" si="7"/>
        <v>#REF!</v>
      </c>
      <c r="CA69" s="167" t="e">
        <f t="shared" ca="1" si="8"/>
        <v>#REF!</v>
      </c>
      <c r="CB69" s="167" t="e">
        <f t="shared" ca="1" si="9"/>
        <v>#REF!</v>
      </c>
      <c r="CC69" s="167" t="e">
        <f t="shared" ca="1" si="10"/>
        <v>#REF!</v>
      </c>
      <c r="CD69" s="167" t="e">
        <f t="shared" ca="1" si="11"/>
        <v>#REF!</v>
      </c>
      <c r="CE69" s="167" t="e">
        <f t="shared" ca="1" si="12"/>
        <v>#REF!</v>
      </c>
      <c r="CF69" s="167" t="e">
        <f t="shared" ca="1" si="13"/>
        <v>#REF!</v>
      </c>
      <c r="CG69" s="167" t="e">
        <f t="shared" ca="1" si="14"/>
        <v>#REF!</v>
      </c>
      <c r="CH69" s="167" t="e">
        <f t="shared" ca="1" si="15"/>
        <v>#REF!</v>
      </c>
      <c r="CI69" s="167" t="e">
        <f t="shared" ca="1" si="16"/>
        <v>#REF!</v>
      </c>
      <c r="CJ69" s="167" t="e">
        <f t="shared" ca="1" si="17"/>
        <v>#REF!</v>
      </c>
      <c r="CK69" s="167" t="e">
        <f t="shared" ca="1" si="18"/>
        <v>#REF!</v>
      </c>
      <c r="CL69" s="167" t="e">
        <f t="shared" ca="1" si="19"/>
        <v>#REF!</v>
      </c>
      <c r="CM69" s="167" t="e">
        <f t="shared" ca="1" si="20"/>
        <v>#REF!</v>
      </c>
      <c r="CN69" s="167" t="e">
        <f t="shared" ca="1" si="21"/>
        <v>#REF!</v>
      </c>
      <c r="CO69" s="167" t="e">
        <f t="shared" ca="1" si="22"/>
        <v>#REF!</v>
      </c>
      <c r="CQ69" s="167" t="e">
        <f t="shared" ca="1" si="23"/>
        <v>#REF!</v>
      </c>
      <c r="CR69" s="167" t="e">
        <f t="shared" ca="1" si="24"/>
        <v>#REF!</v>
      </c>
      <c r="CS69" s="167" t="e">
        <f t="shared" ca="1" si="25"/>
        <v>#REF!</v>
      </c>
      <c r="CT69" s="167" t="e">
        <f t="shared" ca="1" si="26"/>
        <v>#REF!</v>
      </c>
      <c r="CU69" s="167" t="e">
        <f t="shared" ca="1" si="27"/>
        <v>#REF!</v>
      </c>
      <c r="CV69" s="167" t="e">
        <f t="shared" ca="1" si="28"/>
        <v>#REF!</v>
      </c>
      <c r="CW69" s="167" t="e">
        <f t="shared" ca="1" si="29"/>
        <v>#REF!</v>
      </c>
      <c r="CX69" s="167" t="e">
        <f t="shared" ca="1" si="30"/>
        <v>#REF!</v>
      </c>
      <c r="CY69" s="167" t="e">
        <f t="shared" ca="1" si="31"/>
        <v>#REF!</v>
      </c>
      <c r="CZ69" s="167" t="e">
        <f t="shared" ca="1" si="32"/>
        <v>#REF!</v>
      </c>
      <c r="DA69" s="167" t="e">
        <f t="shared" ca="1" si="33"/>
        <v>#REF!</v>
      </c>
      <c r="DB69" s="167" t="e">
        <f t="shared" ca="1" si="34"/>
        <v>#REF!</v>
      </c>
      <c r="DC69" s="167" t="e">
        <f t="shared" ca="1" si="35"/>
        <v>#REF!</v>
      </c>
      <c r="DD69" s="167" t="e">
        <f t="shared" ca="1" si="36"/>
        <v>#REF!</v>
      </c>
      <c r="DE69" s="167" t="e">
        <f t="shared" ca="1" si="37"/>
        <v>#REF!</v>
      </c>
      <c r="DF69" s="167" t="e">
        <f t="shared" ca="1" si="38"/>
        <v>#REF!</v>
      </c>
      <c r="DH69" s="167">
        <f t="shared" si="39"/>
        <v>0</v>
      </c>
      <c r="DI69" s="167">
        <f t="shared" si="40"/>
        <v>0</v>
      </c>
      <c r="DJ69" s="167">
        <f t="shared" si="41"/>
        <v>0</v>
      </c>
      <c r="DK69" s="167">
        <f t="shared" si="42"/>
        <v>0</v>
      </c>
      <c r="DL69" s="167">
        <f t="shared" si="43"/>
        <v>0</v>
      </c>
      <c r="DM69" s="167">
        <f t="shared" si="44"/>
        <v>0</v>
      </c>
      <c r="DN69" s="167">
        <f t="shared" si="45"/>
        <v>0</v>
      </c>
      <c r="DO69" s="167">
        <f t="shared" si="46"/>
        <v>0</v>
      </c>
      <c r="DP69" s="167">
        <f t="shared" si="47"/>
        <v>0</v>
      </c>
      <c r="DQ69" s="167">
        <f t="shared" si="48"/>
        <v>0</v>
      </c>
      <c r="DR69" s="167">
        <f t="shared" si="49"/>
        <v>0</v>
      </c>
      <c r="DS69" s="167">
        <f t="shared" si="50"/>
        <v>0</v>
      </c>
      <c r="DT69" s="167">
        <f t="shared" si="51"/>
        <v>0</v>
      </c>
      <c r="DU69" s="167">
        <f t="shared" si="52"/>
        <v>0</v>
      </c>
      <c r="DV69" s="167">
        <f t="shared" si="53"/>
        <v>0</v>
      </c>
      <c r="DW69" s="167">
        <f t="shared" si="54"/>
        <v>0</v>
      </c>
      <c r="DY69" s="167" t="e">
        <f t="shared" ca="1" si="95"/>
        <v>#REF!</v>
      </c>
      <c r="DZ69" s="167" t="e">
        <f t="shared" ca="1" si="96"/>
        <v>#REF!</v>
      </c>
      <c r="EA69" s="167" t="e">
        <f t="shared" ca="1" si="97"/>
        <v>#REF!</v>
      </c>
      <c r="EB69" s="167" t="e">
        <f t="shared" ca="1" si="98"/>
        <v>#REF!</v>
      </c>
      <c r="EC69" s="167" t="e">
        <f t="shared" ca="1" si="99"/>
        <v>#REF!</v>
      </c>
      <c r="ED69" s="167" t="e">
        <f t="shared" ca="1" si="100"/>
        <v>#REF!</v>
      </c>
      <c r="EE69" s="167" t="e">
        <f t="shared" ca="1" si="101"/>
        <v>#REF!</v>
      </c>
      <c r="EF69" s="167" t="e">
        <f t="shared" ca="1" si="102"/>
        <v>#REF!</v>
      </c>
      <c r="EG69" s="167" t="e">
        <f t="shared" ca="1" si="103"/>
        <v>#REF!</v>
      </c>
      <c r="EH69" s="167" t="e">
        <f t="shared" ca="1" si="104"/>
        <v>#REF!</v>
      </c>
      <c r="EI69" s="167" t="e">
        <f t="shared" ca="1" si="105"/>
        <v>#REF!</v>
      </c>
      <c r="EJ69" s="167" t="e">
        <f t="shared" ca="1" si="106"/>
        <v>#REF!</v>
      </c>
      <c r="EK69" s="167" t="e">
        <f t="shared" ca="1" si="107"/>
        <v>#REF!</v>
      </c>
      <c r="EL69" s="167" t="e">
        <f t="shared" ca="1" si="108"/>
        <v>#REF!</v>
      </c>
      <c r="EM69" s="167" t="e">
        <f t="shared" ca="1" si="109"/>
        <v>#REF!</v>
      </c>
      <c r="EN69" s="167" t="e">
        <f t="shared" ca="1" si="110"/>
        <v>#REF!</v>
      </c>
      <c r="EP69" s="167">
        <f t="shared" si="111"/>
        <v>0</v>
      </c>
      <c r="EQ69" s="167">
        <f t="shared" si="112"/>
        <v>0</v>
      </c>
      <c r="ER69" s="167">
        <f t="shared" si="113"/>
        <v>0</v>
      </c>
      <c r="ES69" s="167">
        <f t="shared" si="114"/>
        <v>0</v>
      </c>
      <c r="ET69" s="167">
        <f t="shared" si="115"/>
        <v>0</v>
      </c>
      <c r="EU69" s="167">
        <f t="shared" si="116"/>
        <v>0</v>
      </c>
      <c r="EV69" s="167">
        <f t="shared" si="117"/>
        <v>0</v>
      </c>
      <c r="EW69" s="167">
        <f t="shared" si="118"/>
        <v>0</v>
      </c>
      <c r="EX69" s="167">
        <f t="shared" si="119"/>
        <v>0</v>
      </c>
      <c r="EY69" s="167">
        <f t="shared" si="120"/>
        <v>0</v>
      </c>
      <c r="EZ69" s="167">
        <f t="shared" si="121"/>
        <v>0</v>
      </c>
      <c r="FA69" s="167">
        <f t="shared" si="122"/>
        <v>0</v>
      </c>
      <c r="FB69" s="167">
        <f t="shared" si="123"/>
        <v>0</v>
      </c>
      <c r="FC69" s="167">
        <f t="shared" si="124"/>
        <v>0</v>
      </c>
      <c r="FD69" s="167">
        <f t="shared" si="125"/>
        <v>0</v>
      </c>
      <c r="FE69" s="167">
        <f t="shared" si="126"/>
        <v>0</v>
      </c>
      <c r="FG69" s="167">
        <f t="shared" si="127"/>
        <v>0</v>
      </c>
      <c r="FH69" s="167">
        <f t="shared" si="128"/>
        <v>0</v>
      </c>
      <c r="FI69" s="167">
        <f t="shared" si="129"/>
        <v>0</v>
      </c>
      <c r="FJ69" s="167">
        <f t="shared" si="130"/>
        <v>0</v>
      </c>
      <c r="FK69" s="167">
        <f t="shared" si="131"/>
        <v>0</v>
      </c>
      <c r="FL69" s="167">
        <f t="shared" si="132"/>
        <v>0</v>
      </c>
      <c r="FM69" s="167">
        <f t="shared" si="133"/>
        <v>0</v>
      </c>
      <c r="FN69" s="167">
        <f t="shared" si="134"/>
        <v>0</v>
      </c>
      <c r="FO69" s="167">
        <f t="shared" si="135"/>
        <v>0</v>
      </c>
      <c r="FP69" s="167">
        <f t="shared" si="136"/>
        <v>0</v>
      </c>
      <c r="FQ69" s="167">
        <f t="shared" si="137"/>
        <v>0</v>
      </c>
      <c r="FR69" s="167">
        <f t="shared" si="138"/>
        <v>0</v>
      </c>
      <c r="FS69" s="167">
        <f t="shared" si="139"/>
        <v>0</v>
      </c>
      <c r="FT69" s="167">
        <f t="shared" si="140"/>
        <v>0</v>
      </c>
      <c r="FU69" s="167">
        <f t="shared" si="141"/>
        <v>0</v>
      </c>
      <c r="FV69" s="167">
        <f t="shared" si="142"/>
        <v>0</v>
      </c>
      <c r="FX69" s="167">
        <f t="shared" si="143"/>
        <v>0</v>
      </c>
      <c r="FY69" s="167">
        <f t="shared" si="144"/>
        <v>0</v>
      </c>
      <c r="FZ69" s="167">
        <f t="shared" si="145"/>
        <v>0</v>
      </c>
      <c r="GA69" s="167">
        <f t="shared" si="146"/>
        <v>0</v>
      </c>
      <c r="GB69" s="167">
        <f t="shared" si="147"/>
        <v>0</v>
      </c>
      <c r="GC69" s="167">
        <f t="shared" si="148"/>
        <v>0</v>
      </c>
      <c r="GD69" s="167">
        <f t="shared" si="149"/>
        <v>0</v>
      </c>
      <c r="GE69" s="167">
        <f t="shared" si="150"/>
        <v>0</v>
      </c>
      <c r="GF69" s="167">
        <f t="shared" si="151"/>
        <v>0</v>
      </c>
      <c r="GG69" s="167">
        <f t="shared" si="152"/>
        <v>0</v>
      </c>
      <c r="GH69" s="167">
        <f t="shared" si="153"/>
        <v>0</v>
      </c>
      <c r="GI69" s="167">
        <f t="shared" si="154"/>
        <v>0</v>
      </c>
      <c r="GJ69" s="167">
        <f t="shared" si="155"/>
        <v>0</v>
      </c>
      <c r="GK69" s="167">
        <f t="shared" si="156"/>
        <v>0</v>
      </c>
      <c r="GL69" s="167">
        <f t="shared" si="157"/>
        <v>0</v>
      </c>
      <c r="GM69" s="167">
        <f t="shared" si="158"/>
        <v>0</v>
      </c>
      <c r="GO69" s="167" t="e">
        <f t="shared" ca="1" si="210"/>
        <v>#REF!</v>
      </c>
      <c r="GP69" s="167" t="e">
        <f t="shared" ca="1" si="208"/>
        <v>#REF!</v>
      </c>
      <c r="GQ69" s="167" t="e">
        <f t="shared" ca="1" si="208"/>
        <v>#REF!</v>
      </c>
      <c r="GR69" s="167" t="e">
        <f t="shared" ca="1" si="208"/>
        <v>#REF!</v>
      </c>
      <c r="GS69" s="167" t="e">
        <f t="shared" ca="1" si="208"/>
        <v>#REF!</v>
      </c>
      <c r="GT69" s="167" t="e">
        <f t="shared" ca="1" si="208"/>
        <v>#REF!</v>
      </c>
      <c r="GU69" s="167" t="e">
        <f t="shared" ca="1" si="208"/>
        <v>#REF!</v>
      </c>
      <c r="GV69" s="167" t="e">
        <f t="shared" ca="1" si="208"/>
        <v>#REF!</v>
      </c>
      <c r="GW69" s="167" t="e">
        <f t="shared" ca="1" si="208"/>
        <v>#REF!</v>
      </c>
      <c r="GX69" s="167" t="e">
        <f t="shared" ca="1" si="208"/>
        <v>#REF!</v>
      </c>
      <c r="GY69" s="167" t="e">
        <f t="shared" ca="1" si="208"/>
        <v>#REF!</v>
      </c>
      <c r="GZ69" s="167" t="e">
        <f t="shared" ca="1" si="208"/>
        <v>#REF!</v>
      </c>
      <c r="HA69" s="167" t="e">
        <f t="shared" ca="1" si="208"/>
        <v>#REF!</v>
      </c>
      <c r="HB69" s="167" t="e">
        <f t="shared" ca="1" si="208"/>
        <v>#REF!</v>
      </c>
      <c r="HC69" s="167" t="e">
        <f t="shared" ca="1" si="208"/>
        <v>#REF!</v>
      </c>
      <c r="HD69" s="167" t="e">
        <f t="shared" ca="1" si="208"/>
        <v>#REF!</v>
      </c>
      <c r="HF69" s="167" t="e">
        <f t="shared" ca="1" si="60"/>
        <v>#REF!</v>
      </c>
      <c r="HG69" s="167" t="e">
        <f t="shared" ca="1" si="61"/>
        <v>#REF!</v>
      </c>
      <c r="HH69" s="167" t="e">
        <f t="shared" ca="1" si="62"/>
        <v>#REF!</v>
      </c>
      <c r="HI69" s="167" t="e">
        <f t="shared" ca="1" si="63"/>
        <v>#REF!</v>
      </c>
      <c r="HJ69" s="167" t="e">
        <f t="shared" ca="1" si="64"/>
        <v>#REF!</v>
      </c>
      <c r="HK69" s="167" t="e">
        <f t="shared" ca="1" si="65"/>
        <v>#REF!</v>
      </c>
      <c r="HL69" s="167" t="e">
        <f t="shared" ca="1" si="66"/>
        <v>#REF!</v>
      </c>
      <c r="HM69" s="167" t="e">
        <f t="shared" ca="1" si="67"/>
        <v>#REF!</v>
      </c>
      <c r="HN69" s="167" t="e">
        <f t="shared" ca="1" si="68"/>
        <v>#REF!</v>
      </c>
      <c r="HO69" s="167" t="e">
        <f t="shared" ca="1" si="69"/>
        <v>#REF!</v>
      </c>
      <c r="HP69" s="167" t="e">
        <f t="shared" ca="1" si="70"/>
        <v>#REF!</v>
      </c>
      <c r="HQ69" s="167" t="e">
        <f t="shared" ca="1" si="71"/>
        <v>#REF!</v>
      </c>
      <c r="HR69" s="167" t="e">
        <f t="shared" ca="1" si="72"/>
        <v>#REF!</v>
      </c>
      <c r="HS69" s="167" t="e">
        <f t="shared" ca="1" si="73"/>
        <v>#REF!</v>
      </c>
      <c r="HT69" s="167" t="e">
        <f t="shared" ca="1" si="74"/>
        <v>#REF!</v>
      </c>
      <c r="HU69" s="167" t="e">
        <f t="shared" ca="1" si="75"/>
        <v>#REF!</v>
      </c>
      <c r="HW69" s="167" t="e">
        <f t="shared" ca="1" si="76"/>
        <v>#REF!</v>
      </c>
      <c r="HX69" s="167">
        <f t="shared" si="77"/>
        <v>0</v>
      </c>
      <c r="HY69" s="167" t="e">
        <f t="shared" ca="1" si="160"/>
        <v>#REF!</v>
      </c>
      <c r="HZ69" s="219" t="e">
        <f t="shared" ca="1" si="161"/>
        <v>#REF!</v>
      </c>
    </row>
    <row r="70" spans="1:234" s="48" customFormat="1">
      <c r="A70" s="3" t="s">
        <v>136</v>
      </c>
      <c r="B70" s="202" t="str">
        <f>INDEX('Ref1'!$E:$E,MATCH(A70,'Ref1'!$A:$A,0))</f>
        <v>Charnwood</v>
      </c>
      <c r="C70" s="42" t="str">
        <f>INDEX(Data1!B:B,MATCH(A70,Data1!A:A,0))</f>
        <v>SD</v>
      </c>
      <c r="D70" s="253" t="str">
        <f>INDEX(Data1!C:C,MATCH(A70,Data1!A:A,0))</f>
        <v>EM</v>
      </c>
      <c r="E70" s="200" t="str">
        <f>IF($C$6="No","No",IF(COUNTIF(Inputs!$K$359:$K$398,$A70)&gt;0,"Yes","No"))</f>
        <v>No</v>
      </c>
      <c r="F70" s="404"/>
      <c r="G70" s="62">
        <f>INDEX('4_RatesSplit'!K:K,MATCH($A70,'4_RatesSplit'!$A:$A,0))</f>
        <v>0</v>
      </c>
      <c r="H70" s="171">
        <f>INDEX('4_RatesSplit'!L:L,MATCH($A70,'4_RatesSplit'!$A:$A,0))</f>
        <v>0</v>
      </c>
      <c r="I70" s="167">
        <f>INDEX('4_RatesSplit'!M:M,MATCH($A70,'4_RatesSplit'!$A:$A,0))</f>
        <v>0</v>
      </c>
      <c r="J70" s="167">
        <f>INDEX('4_RatesSplit'!N:N,MATCH($A70,'4_RatesSplit'!$A:$A,0))</f>
        <v>0</v>
      </c>
      <c r="K70" s="167">
        <f>INDEX('4_RatesSplit'!O:O,MATCH($A70,'4_RatesSplit'!$A:$A,0))</f>
        <v>0</v>
      </c>
      <c r="L70" s="167">
        <f>INDEX('4_RatesSplit'!P:P,MATCH($A70,'4_RatesSplit'!$A:$A,0))</f>
        <v>0</v>
      </c>
      <c r="M70" s="167">
        <f>INDEX('4_RatesSplit'!Q:Q,MATCH($A70,'4_RatesSplit'!$A:$A,0))</f>
        <v>0</v>
      </c>
      <c r="N70" s="167">
        <f>INDEX('4_RatesSplit'!R:R,MATCH($A70,'4_RatesSplit'!$A:$A,0))</f>
        <v>0</v>
      </c>
      <c r="O70" s="167">
        <f>INDEX('4_RatesSplit'!S:S,MATCH($A70,'4_RatesSplit'!$A:$A,0))</f>
        <v>0</v>
      </c>
      <c r="P70" s="167">
        <f>INDEX('4_RatesSplit'!T:T,MATCH($A70,'4_RatesSplit'!$A:$A,0))</f>
        <v>0</v>
      </c>
      <c r="Q70" s="167">
        <f>INDEX('4_RatesSplit'!U:U,MATCH($A70,'4_RatesSplit'!$A:$A,0))</f>
        <v>0</v>
      </c>
      <c r="R70" s="167">
        <f>INDEX('4_RatesSplit'!V:V,MATCH($A70,'4_RatesSplit'!$A:$A,0))</f>
        <v>0</v>
      </c>
      <c r="S70" s="167">
        <f>INDEX('4_RatesSplit'!W:W,MATCH($A70,'4_RatesSplit'!$A:$A,0))</f>
        <v>0</v>
      </c>
      <c r="T70" s="167">
        <f>INDEX('4_RatesSplit'!X:X,MATCH($A70,'4_RatesSplit'!$A:$A,0))</f>
        <v>0</v>
      </c>
      <c r="U70" s="167">
        <f>INDEX('4_RatesSplit'!Y:Y,MATCH($A70,'4_RatesSplit'!$A:$A,0))</f>
        <v>0</v>
      </c>
      <c r="V70" s="167">
        <f>INDEX('4_RatesSplit'!Z:Z,MATCH($A70,'4_RatesSplit'!$A:$A,0))</f>
        <v>0</v>
      </c>
      <c r="W70" s="167">
        <f>INDEX('4_RatesSplit'!AA:AA,MATCH($A70,'4_RatesSplit'!$A:$A,0))</f>
        <v>0</v>
      </c>
      <c r="X70" s="18"/>
      <c r="Y70" s="168" t="e">
        <f ca="1">INDEX('4_RatesSplit'!AT:AT,MATCH($A70,'4_RatesSplit'!$A:$A,0))</f>
        <v>#REF!</v>
      </c>
      <c r="Z70" s="168" t="e">
        <f ca="1">INDEX('4_RatesSplit'!AU:AU,MATCH($A70,'4_RatesSplit'!$A:$A,0))</f>
        <v>#REF!</v>
      </c>
      <c r="AA70" s="168" t="e">
        <f ca="1">INDEX('4_RatesSplit'!AV:AV,MATCH($A70,'4_RatesSplit'!$A:$A,0))</f>
        <v>#REF!</v>
      </c>
      <c r="AB70" s="168" t="e">
        <f ca="1">INDEX('4_RatesSplit'!AW:AW,MATCH($A70,'4_RatesSplit'!$A:$A,0))</f>
        <v>#REF!</v>
      </c>
      <c r="AC70" s="168" t="e">
        <f ca="1">INDEX('4_RatesSplit'!AX:AX,MATCH($A70,'4_RatesSplit'!$A:$A,0))</f>
        <v>#REF!</v>
      </c>
      <c r="AD70" s="168" t="e">
        <f ca="1">INDEX('4_RatesSplit'!AY:AY,MATCH($A70,'4_RatesSplit'!$A:$A,0))</f>
        <v>#REF!</v>
      </c>
      <c r="AE70" s="168" t="e">
        <f ca="1">INDEX('4_RatesSplit'!AZ:AZ,MATCH($A70,'4_RatesSplit'!$A:$A,0))</f>
        <v>#REF!</v>
      </c>
      <c r="AF70" s="168" t="e">
        <f ca="1">INDEX('4_RatesSplit'!BA:BA,MATCH($A70,'4_RatesSplit'!$A:$A,0))</f>
        <v>#REF!</v>
      </c>
      <c r="AG70" s="168" t="e">
        <f ca="1">INDEX('4_RatesSplit'!BB:BB,MATCH($A70,'4_RatesSplit'!$A:$A,0))</f>
        <v>#REF!</v>
      </c>
      <c r="AH70" s="168" t="e">
        <f ca="1">INDEX('4_RatesSplit'!BC:BC,MATCH($A70,'4_RatesSplit'!$A:$A,0))</f>
        <v>#REF!</v>
      </c>
      <c r="AI70" s="168" t="e">
        <f ca="1">INDEX('4_RatesSplit'!BD:BD,MATCH($A70,'4_RatesSplit'!$A:$A,0))</f>
        <v>#REF!</v>
      </c>
      <c r="AJ70" s="168" t="e">
        <f ca="1">INDEX('4_RatesSplit'!BE:BE,MATCH($A70,'4_RatesSplit'!$A:$A,0))</f>
        <v>#REF!</v>
      </c>
      <c r="AK70" s="168" t="e">
        <f ca="1">INDEX('4_RatesSplit'!BF:BF,MATCH($A70,'4_RatesSplit'!$A:$A,0))</f>
        <v>#REF!</v>
      </c>
      <c r="AL70" s="168" t="e">
        <f ca="1">INDEX('4_RatesSplit'!BG:BG,MATCH($A70,'4_RatesSplit'!$A:$A,0))</f>
        <v>#REF!</v>
      </c>
      <c r="AM70" s="168" t="e">
        <f ca="1">INDEX('4_RatesSplit'!BH:BH,MATCH($A70,'4_RatesSplit'!$A:$A,0))</f>
        <v>#REF!</v>
      </c>
      <c r="AN70" s="198" t="e">
        <f ca="1">INDEX('4_RatesSplit'!BI:BI,MATCH($A70,'4_RatesSplit'!$A:$A,0))</f>
        <v>#REF!</v>
      </c>
      <c r="AO70" s="114"/>
      <c r="AP70" s="167" t="e">
        <f t="shared" ca="1" si="78"/>
        <v>#REF!</v>
      </c>
      <c r="AQ70" s="167" t="e">
        <f t="shared" ca="1" si="79"/>
        <v>#REF!</v>
      </c>
      <c r="AR70" s="167" t="e">
        <f t="shared" ca="1" si="80"/>
        <v>#REF!</v>
      </c>
      <c r="AS70" s="167" t="e">
        <f t="shared" ca="1" si="81"/>
        <v>#REF!</v>
      </c>
      <c r="AT70" s="167" t="e">
        <f t="shared" ca="1" si="82"/>
        <v>#REF!</v>
      </c>
      <c r="AU70" s="167" t="e">
        <f t="shared" ca="1" si="83"/>
        <v>#REF!</v>
      </c>
      <c r="AV70" s="167" t="e">
        <f t="shared" ca="1" si="84"/>
        <v>#REF!</v>
      </c>
      <c r="AW70" s="167" t="e">
        <f t="shared" ca="1" si="85"/>
        <v>#REF!</v>
      </c>
      <c r="AX70" s="167" t="e">
        <f t="shared" ca="1" si="86"/>
        <v>#REF!</v>
      </c>
      <c r="AY70" s="167" t="e">
        <f t="shared" ca="1" si="87"/>
        <v>#REF!</v>
      </c>
      <c r="AZ70" s="167" t="e">
        <f t="shared" ca="1" si="88"/>
        <v>#REF!</v>
      </c>
      <c r="BA70" s="167" t="e">
        <f t="shared" ca="1" si="89"/>
        <v>#REF!</v>
      </c>
      <c r="BB70" s="167" t="e">
        <f t="shared" ca="1" si="90"/>
        <v>#REF!</v>
      </c>
      <c r="BC70" s="167" t="e">
        <f t="shared" ca="1" si="91"/>
        <v>#REF!</v>
      </c>
      <c r="BD70" s="167" t="e">
        <f t="shared" ca="1" si="92"/>
        <v>#REF!</v>
      </c>
      <c r="BE70" s="167" t="e">
        <f t="shared" ca="1" si="93"/>
        <v>#REF!</v>
      </c>
      <c r="BF70" s="18"/>
      <c r="BG70" s="168">
        <f>INDEX('2_Needs'!$F:$F,MATCH($A70,'2_Needs'!$A:$A,0))</f>
        <v>3.4409006329679811E-4</v>
      </c>
      <c r="BH70" s="114"/>
      <c r="BI70" s="167">
        <f t="shared" ref="BI70:BX70" si="219">IF(BI$3="reset",$BG70*BI$6,BH70*(1+$C$4))</f>
        <v>0</v>
      </c>
      <c r="BJ70" s="167">
        <f t="shared" si="219"/>
        <v>0</v>
      </c>
      <c r="BK70" s="167">
        <f t="shared" si="219"/>
        <v>0</v>
      </c>
      <c r="BL70" s="167">
        <f t="shared" si="219"/>
        <v>0</v>
      </c>
      <c r="BM70" s="167">
        <f t="shared" si="219"/>
        <v>0</v>
      </c>
      <c r="BN70" s="167">
        <f t="shared" si="219"/>
        <v>0</v>
      </c>
      <c r="BO70" s="167">
        <f t="shared" si="219"/>
        <v>0</v>
      </c>
      <c r="BP70" s="167">
        <f t="shared" si="219"/>
        <v>0</v>
      </c>
      <c r="BQ70" s="167">
        <f t="shared" si="219"/>
        <v>0</v>
      </c>
      <c r="BR70" s="167">
        <f t="shared" si="219"/>
        <v>0</v>
      </c>
      <c r="BS70" s="167">
        <f t="shared" si="219"/>
        <v>0</v>
      </c>
      <c r="BT70" s="167">
        <f t="shared" si="219"/>
        <v>0</v>
      </c>
      <c r="BU70" s="167">
        <f t="shared" si="219"/>
        <v>0</v>
      </c>
      <c r="BV70" s="167">
        <f t="shared" si="219"/>
        <v>0</v>
      </c>
      <c r="BW70" s="167">
        <f t="shared" si="219"/>
        <v>0</v>
      </c>
      <c r="BX70" s="167">
        <f t="shared" si="219"/>
        <v>0</v>
      </c>
      <c r="BZ70" s="167" t="e">
        <f t="shared" ca="1" si="7"/>
        <v>#REF!</v>
      </c>
      <c r="CA70" s="167" t="e">
        <f t="shared" ca="1" si="8"/>
        <v>#REF!</v>
      </c>
      <c r="CB70" s="167" t="e">
        <f t="shared" ca="1" si="9"/>
        <v>#REF!</v>
      </c>
      <c r="CC70" s="167" t="e">
        <f t="shared" ca="1" si="10"/>
        <v>#REF!</v>
      </c>
      <c r="CD70" s="167" t="e">
        <f t="shared" ca="1" si="11"/>
        <v>#REF!</v>
      </c>
      <c r="CE70" s="167" t="e">
        <f t="shared" ca="1" si="12"/>
        <v>#REF!</v>
      </c>
      <c r="CF70" s="167" t="e">
        <f t="shared" ca="1" si="13"/>
        <v>#REF!</v>
      </c>
      <c r="CG70" s="167" t="e">
        <f t="shared" ca="1" si="14"/>
        <v>#REF!</v>
      </c>
      <c r="CH70" s="167" t="e">
        <f t="shared" ca="1" si="15"/>
        <v>#REF!</v>
      </c>
      <c r="CI70" s="167" t="e">
        <f t="shared" ca="1" si="16"/>
        <v>#REF!</v>
      </c>
      <c r="CJ70" s="167" t="e">
        <f t="shared" ca="1" si="17"/>
        <v>#REF!</v>
      </c>
      <c r="CK70" s="167" t="e">
        <f t="shared" ca="1" si="18"/>
        <v>#REF!</v>
      </c>
      <c r="CL70" s="167" t="e">
        <f t="shared" ca="1" si="19"/>
        <v>#REF!</v>
      </c>
      <c r="CM70" s="167" t="e">
        <f t="shared" ca="1" si="20"/>
        <v>#REF!</v>
      </c>
      <c r="CN70" s="167" t="e">
        <f t="shared" ca="1" si="21"/>
        <v>#REF!</v>
      </c>
      <c r="CO70" s="167" t="e">
        <f t="shared" ca="1" si="22"/>
        <v>#REF!</v>
      </c>
      <c r="CQ70" s="167" t="e">
        <f t="shared" ca="1" si="23"/>
        <v>#REF!</v>
      </c>
      <c r="CR70" s="167" t="e">
        <f t="shared" ca="1" si="24"/>
        <v>#REF!</v>
      </c>
      <c r="CS70" s="167" t="e">
        <f t="shared" ca="1" si="25"/>
        <v>#REF!</v>
      </c>
      <c r="CT70" s="167" t="e">
        <f t="shared" ca="1" si="26"/>
        <v>#REF!</v>
      </c>
      <c r="CU70" s="167" t="e">
        <f t="shared" ca="1" si="27"/>
        <v>#REF!</v>
      </c>
      <c r="CV70" s="167" t="e">
        <f t="shared" ca="1" si="28"/>
        <v>#REF!</v>
      </c>
      <c r="CW70" s="167" t="e">
        <f t="shared" ca="1" si="29"/>
        <v>#REF!</v>
      </c>
      <c r="CX70" s="167" t="e">
        <f t="shared" ca="1" si="30"/>
        <v>#REF!</v>
      </c>
      <c r="CY70" s="167" t="e">
        <f t="shared" ca="1" si="31"/>
        <v>#REF!</v>
      </c>
      <c r="CZ70" s="167" t="e">
        <f t="shared" ca="1" si="32"/>
        <v>#REF!</v>
      </c>
      <c r="DA70" s="167" t="e">
        <f t="shared" ca="1" si="33"/>
        <v>#REF!</v>
      </c>
      <c r="DB70" s="167" t="e">
        <f t="shared" ca="1" si="34"/>
        <v>#REF!</v>
      </c>
      <c r="DC70" s="167" t="e">
        <f t="shared" ca="1" si="35"/>
        <v>#REF!</v>
      </c>
      <c r="DD70" s="167" t="e">
        <f t="shared" ca="1" si="36"/>
        <v>#REF!</v>
      </c>
      <c r="DE70" s="167" t="e">
        <f t="shared" ca="1" si="37"/>
        <v>#REF!</v>
      </c>
      <c r="DF70" s="167" t="e">
        <f t="shared" ca="1" si="38"/>
        <v>#REF!</v>
      </c>
      <c r="DH70" s="167">
        <f t="shared" si="39"/>
        <v>0</v>
      </c>
      <c r="DI70" s="167">
        <f t="shared" si="40"/>
        <v>0</v>
      </c>
      <c r="DJ70" s="167">
        <f t="shared" si="41"/>
        <v>0</v>
      </c>
      <c r="DK70" s="167">
        <f t="shared" si="42"/>
        <v>0</v>
      </c>
      <c r="DL70" s="167">
        <f t="shared" si="43"/>
        <v>0</v>
      </c>
      <c r="DM70" s="167">
        <f t="shared" si="44"/>
        <v>0</v>
      </c>
      <c r="DN70" s="167">
        <f t="shared" si="45"/>
        <v>0</v>
      </c>
      <c r="DO70" s="167">
        <f t="shared" si="46"/>
        <v>0</v>
      </c>
      <c r="DP70" s="167">
        <f t="shared" si="47"/>
        <v>0</v>
      </c>
      <c r="DQ70" s="167">
        <f t="shared" si="48"/>
        <v>0</v>
      </c>
      <c r="DR70" s="167">
        <f t="shared" si="49"/>
        <v>0</v>
      </c>
      <c r="DS70" s="167">
        <f t="shared" si="50"/>
        <v>0</v>
      </c>
      <c r="DT70" s="167">
        <f t="shared" si="51"/>
        <v>0</v>
      </c>
      <c r="DU70" s="167">
        <f t="shared" si="52"/>
        <v>0</v>
      </c>
      <c r="DV70" s="167">
        <f t="shared" si="53"/>
        <v>0</v>
      </c>
      <c r="DW70" s="167">
        <f t="shared" si="54"/>
        <v>0</v>
      </c>
      <c r="DY70" s="167" t="e">
        <f t="shared" ca="1" si="95"/>
        <v>#REF!</v>
      </c>
      <c r="DZ70" s="167" t="e">
        <f t="shared" ca="1" si="96"/>
        <v>#REF!</v>
      </c>
      <c r="EA70" s="167" t="e">
        <f t="shared" ca="1" si="97"/>
        <v>#REF!</v>
      </c>
      <c r="EB70" s="167" t="e">
        <f t="shared" ca="1" si="98"/>
        <v>#REF!</v>
      </c>
      <c r="EC70" s="167" t="e">
        <f t="shared" ca="1" si="99"/>
        <v>#REF!</v>
      </c>
      <c r="ED70" s="167" t="e">
        <f t="shared" ca="1" si="100"/>
        <v>#REF!</v>
      </c>
      <c r="EE70" s="167" t="e">
        <f t="shared" ca="1" si="101"/>
        <v>#REF!</v>
      </c>
      <c r="EF70" s="167" t="e">
        <f t="shared" ca="1" si="102"/>
        <v>#REF!</v>
      </c>
      <c r="EG70" s="167" t="e">
        <f t="shared" ca="1" si="103"/>
        <v>#REF!</v>
      </c>
      <c r="EH70" s="167" t="e">
        <f t="shared" ca="1" si="104"/>
        <v>#REF!</v>
      </c>
      <c r="EI70" s="167" t="e">
        <f t="shared" ca="1" si="105"/>
        <v>#REF!</v>
      </c>
      <c r="EJ70" s="167" t="e">
        <f t="shared" ca="1" si="106"/>
        <v>#REF!</v>
      </c>
      <c r="EK70" s="167" t="e">
        <f t="shared" ca="1" si="107"/>
        <v>#REF!</v>
      </c>
      <c r="EL70" s="167" t="e">
        <f t="shared" ca="1" si="108"/>
        <v>#REF!</v>
      </c>
      <c r="EM70" s="167" t="e">
        <f t="shared" ca="1" si="109"/>
        <v>#REF!</v>
      </c>
      <c r="EN70" s="167" t="e">
        <f t="shared" ca="1" si="110"/>
        <v>#REF!</v>
      </c>
      <c r="EP70" s="167">
        <f t="shared" si="111"/>
        <v>0</v>
      </c>
      <c r="EQ70" s="167">
        <f t="shared" si="112"/>
        <v>0</v>
      </c>
      <c r="ER70" s="167">
        <f t="shared" si="113"/>
        <v>0</v>
      </c>
      <c r="ES70" s="167">
        <f t="shared" si="114"/>
        <v>0</v>
      </c>
      <c r="ET70" s="167">
        <f t="shared" si="115"/>
        <v>0</v>
      </c>
      <c r="EU70" s="167">
        <f t="shared" si="116"/>
        <v>0</v>
      </c>
      <c r="EV70" s="167">
        <f t="shared" si="117"/>
        <v>0</v>
      </c>
      <c r="EW70" s="167">
        <f t="shared" si="118"/>
        <v>0</v>
      </c>
      <c r="EX70" s="167">
        <f t="shared" si="119"/>
        <v>0</v>
      </c>
      <c r="EY70" s="167">
        <f t="shared" si="120"/>
        <v>0</v>
      </c>
      <c r="EZ70" s="167">
        <f t="shared" si="121"/>
        <v>0</v>
      </c>
      <c r="FA70" s="167">
        <f t="shared" si="122"/>
        <v>0</v>
      </c>
      <c r="FB70" s="167">
        <f t="shared" si="123"/>
        <v>0</v>
      </c>
      <c r="FC70" s="167">
        <f t="shared" si="124"/>
        <v>0</v>
      </c>
      <c r="FD70" s="167">
        <f t="shared" si="125"/>
        <v>0</v>
      </c>
      <c r="FE70" s="167">
        <f t="shared" si="126"/>
        <v>0</v>
      </c>
      <c r="FG70" s="167">
        <f t="shared" si="127"/>
        <v>0</v>
      </c>
      <c r="FH70" s="167">
        <f t="shared" si="128"/>
        <v>0</v>
      </c>
      <c r="FI70" s="167">
        <f t="shared" si="129"/>
        <v>0</v>
      </c>
      <c r="FJ70" s="167">
        <f t="shared" si="130"/>
        <v>0</v>
      </c>
      <c r="FK70" s="167">
        <f t="shared" si="131"/>
        <v>0</v>
      </c>
      <c r="FL70" s="167">
        <f t="shared" si="132"/>
        <v>0</v>
      </c>
      <c r="FM70" s="167">
        <f t="shared" si="133"/>
        <v>0</v>
      </c>
      <c r="FN70" s="167">
        <f t="shared" si="134"/>
        <v>0</v>
      </c>
      <c r="FO70" s="167">
        <f t="shared" si="135"/>
        <v>0</v>
      </c>
      <c r="FP70" s="167">
        <f t="shared" si="136"/>
        <v>0</v>
      </c>
      <c r="FQ70" s="167">
        <f t="shared" si="137"/>
        <v>0</v>
      </c>
      <c r="FR70" s="167">
        <f t="shared" si="138"/>
        <v>0</v>
      </c>
      <c r="FS70" s="167">
        <f t="shared" si="139"/>
        <v>0</v>
      </c>
      <c r="FT70" s="167">
        <f t="shared" si="140"/>
        <v>0</v>
      </c>
      <c r="FU70" s="167">
        <f t="shared" si="141"/>
        <v>0</v>
      </c>
      <c r="FV70" s="167">
        <f t="shared" si="142"/>
        <v>0</v>
      </c>
      <c r="FX70" s="167">
        <f t="shared" si="143"/>
        <v>0</v>
      </c>
      <c r="FY70" s="167">
        <f t="shared" si="144"/>
        <v>0</v>
      </c>
      <c r="FZ70" s="167">
        <f t="shared" si="145"/>
        <v>0</v>
      </c>
      <c r="GA70" s="167">
        <f t="shared" si="146"/>
        <v>0</v>
      </c>
      <c r="GB70" s="167">
        <f t="shared" si="147"/>
        <v>0</v>
      </c>
      <c r="GC70" s="167">
        <f t="shared" si="148"/>
        <v>0</v>
      </c>
      <c r="GD70" s="167">
        <f t="shared" si="149"/>
        <v>0</v>
      </c>
      <c r="GE70" s="167">
        <f t="shared" si="150"/>
        <v>0</v>
      </c>
      <c r="GF70" s="167">
        <f t="shared" si="151"/>
        <v>0</v>
      </c>
      <c r="GG70" s="167">
        <f t="shared" si="152"/>
        <v>0</v>
      </c>
      <c r="GH70" s="167">
        <f t="shared" si="153"/>
        <v>0</v>
      </c>
      <c r="GI70" s="167">
        <f t="shared" si="154"/>
        <v>0</v>
      </c>
      <c r="GJ70" s="167">
        <f t="shared" si="155"/>
        <v>0</v>
      </c>
      <c r="GK70" s="167">
        <f t="shared" si="156"/>
        <v>0</v>
      </c>
      <c r="GL70" s="167">
        <f t="shared" si="157"/>
        <v>0</v>
      </c>
      <c r="GM70" s="167">
        <f t="shared" si="158"/>
        <v>0</v>
      </c>
      <c r="GO70" s="167" t="e">
        <f t="shared" ca="1" si="210"/>
        <v>#REF!</v>
      </c>
      <c r="GP70" s="167" t="e">
        <f t="shared" ca="1" si="208"/>
        <v>#REF!</v>
      </c>
      <c r="GQ70" s="167" t="e">
        <f t="shared" ca="1" si="208"/>
        <v>#REF!</v>
      </c>
      <c r="GR70" s="167" t="e">
        <f t="shared" ca="1" si="208"/>
        <v>#REF!</v>
      </c>
      <c r="GS70" s="167" t="e">
        <f t="shared" ca="1" si="208"/>
        <v>#REF!</v>
      </c>
      <c r="GT70" s="167" t="e">
        <f t="shared" ca="1" si="208"/>
        <v>#REF!</v>
      </c>
      <c r="GU70" s="167" t="e">
        <f t="shared" ca="1" si="208"/>
        <v>#REF!</v>
      </c>
      <c r="GV70" s="167" t="e">
        <f t="shared" ca="1" si="208"/>
        <v>#REF!</v>
      </c>
      <c r="GW70" s="167" t="e">
        <f t="shared" ca="1" si="208"/>
        <v>#REF!</v>
      </c>
      <c r="GX70" s="167" t="e">
        <f t="shared" ca="1" si="208"/>
        <v>#REF!</v>
      </c>
      <c r="GY70" s="167" t="e">
        <f t="shared" ca="1" si="208"/>
        <v>#REF!</v>
      </c>
      <c r="GZ70" s="167" t="e">
        <f t="shared" ca="1" si="208"/>
        <v>#REF!</v>
      </c>
      <c r="HA70" s="167" t="e">
        <f t="shared" ca="1" si="208"/>
        <v>#REF!</v>
      </c>
      <c r="HB70" s="167" t="e">
        <f t="shared" ca="1" si="208"/>
        <v>#REF!</v>
      </c>
      <c r="HC70" s="167" t="e">
        <f t="shared" ca="1" si="208"/>
        <v>#REF!</v>
      </c>
      <c r="HD70" s="167" t="e">
        <f t="shared" ca="1" si="208"/>
        <v>#REF!</v>
      </c>
      <c r="HF70" s="167" t="e">
        <f t="shared" ca="1" si="60"/>
        <v>#REF!</v>
      </c>
      <c r="HG70" s="167" t="e">
        <f t="shared" ca="1" si="61"/>
        <v>#REF!</v>
      </c>
      <c r="HH70" s="167" t="e">
        <f t="shared" ca="1" si="62"/>
        <v>#REF!</v>
      </c>
      <c r="HI70" s="167" t="e">
        <f t="shared" ca="1" si="63"/>
        <v>#REF!</v>
      </c>
      <c r="HJ70" s="167" t="e">
        <f t="shared" ca="1" si="64"/>
        <v>#REF!</v>
      </c>
      <c r="HK70" s="167" t="e">
        <f t="shared" ca="1" si="65"/>
        <v>#REF!</v>
      </c>
      <c r="HL70" s="167" t="e">
        <f t="shared" ca="1" si="66"/>
        <v>#REF!</v>
      </c>
      <c r="HM70" s="167" t="e">
        <f t="shared" ca="1" si="67"/>
        <v>#REF!</v>
      </c>
      <c r="HN70" s="167" t="e">
        <f t="shared" ca="1" si="68"/>
        <v>#REF!</v>
      </c>
      <c r="HO70" s="167" t="e">
        <f t="shared" ca="1" si="69"/>
        <v>#REF!</v>
      </c>
      <c r="HP70" s="167" t="e">
        <f t="shared" ca="1" si="70"/>
        <v>#REF!</v>
      </c>
      <c r="HQ70" s="167" t="e">
        <f t="shared" ca="1" si="71"/>
        <v>#REF!</v>
      </c>
      <c r="HR70" s="167" t="e">
        <f t="shared" ca="1" si="72"/>
        <v>#REF!</v>
      </c>
      <c r="HS70" s="167" t="e">
        <f t="shared" ca="1" si="73"/>
        <v>#REF!</v>
      </c>
      <c r="HT70" s="167" t="e">
        <f t="shared" ca="1" si="74"/>
        <v>#REF!</v>
      </c>
      <c r="HU70" s="167" t="e">
        <f t="shared" ca="1" si="75"/>
        <v>#REF!</v>
      </c>
      <c r="HW70" s="167" t="e">
        <f t="shared" ca="1" si="76"/>
        <v>#REF!</v>
      </c>
      <c r="HX70" s="167">
        <f t="shared" si="77"/>
        <v>0</v>
      </c>
      <c r="HY70" s="167" t="e">
        <f t="shared" ca="1" si="160"/>
        <v>#REF!</v>
      </c>
      <c r="HZ70" s="219" t="e">
        <f t="shared" ca="1" si="161"/>
        <v>#REF!</v>
      </c>
    </row>
    <row r="71" spans="1:234" s="48" customFormat="1">
      <c r="A71" s="3" t="s">
        <v>138</v>
      </c>
      <c r="B71" s="202" t="str">
        <f>INDEX('Ref1'!$E:$E,MATCH(A71,'Ref1'!$A:$A,0))</f>
        <v>Chelmsford</v>
      </c>
      <c r="C71" s="42" t="str">
        <f>INDEX(Data1!B:B,MATCH(A71,Data1!A:A,0))</f>
        <v>SD</v>
      </c>
      <c r="D71" s="253" t="str">
        <f>INDEX(Data1!C:C,MATCH(A71,Data1!A:A,0))</f>
        <v>E</v>
      </c>
      <c r="E71" s="200" t="str">
        <f>IF($C$6="No","No",IF(COUNTIF(Inputs!$K$359:$K$398,$A71)&gt;0,"Yes","No"))</f>
        <v>No</v>
      </c>
      <c r="F71" s="404"/>
      <c r="G71" s="62">
        <f>INDEX('4_RatesSplit'!K:K,MATCH($A71,'4_RatesSplit'!$A:$A,0))</f>
        <v>0</v>
      </c>
      <c r="H71" s="171">
        <f>INDEX('4_RatesSplit'!L:L,MATCH($A71,'4_RatesSplit'!$A:$A,0))</f>
        <v>0</v>
      </c>
      <c r="I71" s="167">
        <f>INDEX('4_RatesSplit'!M:M,MATCH($A71,'4_RatesSplit'!$A:$A,0))</f>
        <v>0</v>
      </c>
      <c r="J71" s="167">
        <f>INDEX('4_RatesSplit'!N:N,MATCH($A71,'4_RatesSplit'!$A:$A,0))</f>
        <v>0</v>
      </c>
      <c r="K71" s="167">
        <f>INDEX('4_RatesSplit'!O:O,MATCH($A71,'4_RatesSplit'!$A:$A,0))</f>
        <v>0</v>
      </c>
      <c r="L71" s="167">
        <f>INDEX('4_RatesSplit'!P:P,MATCH($A71,'4_RatesSplit'!$A:$A,0))</f>
        <v>0</v>
      </c>
      <c r="M71" s="167">
        <f>INDEX('4_RatesSplit'!Q:Q,MATCH($A71,'4_RatesSplit'!$A:$A,0))</f>
        <v>0</v>
      </c>
      <c r="N71" s="167">
        <f>INDEX('4_RatesSplit'!R:R,MATCH($A71,'4_RatesSplit'!$A:$A,0))</f>
        <v>0</v>
      </c>
      <c r="O71" s="167">
        <f>INDEX('4_RatesSplit'!S:S,MATCH($A71,'4_RatesSplit'!$A:$A,0))</f>
        <v>0</v>
      </c>
      <c r="P71" s="167">
        <f>INDEX('4_RatesSplit'!T:T,MATCH($A71,'4_RatesSplit'!$A:$A,0))</f>
        <v>0</v>
      </c>
      <c r="Q71" s="167">
        <f>INDEX('4_RatesSplit'!U:U,MATCH($A71,'4_RatesSplit'!$A:$A,0))</f>
        <v>0</v>
      </c>
      <c r="R71" s="167">
        <f>INDEX('4_RatesSplit'!V:V,MATCH($A71,'4_RatesSplit'!$A:$A,0))</f>
        <v>0</v>
      </c>
      <c r="S71" s="167">
        <f>INDEX('4_RatesSplit'!W:W,MATCH($A71,'4_RatesSplit'!$A:$A,0))</f>
        <v>0</v>
      </c>
      <c r="T71" s="167">
        <f>INDEX('4_RatesSplit'!X:X,MATCH($A71,'4_RatesSplit'!$A:$A,0))</f>
        <v>0</v>
      </c>
      <c r="U71" s="167">
        <f>INDEX('4_RatesSplit'!Y:Y,MATCH($A71,'4_RatesSplit'!$A:$A,0))</f>
        <v>0</v>
      </c>
      <c r="V71" s="167">
        <f>INDEX('4_RatesSplit'!Z:Z,MATCH($A71,'4_RatesSplit'!$A:$A,0))</f>
        <v>0</v>
      </c>
      <c r="W71" s="167">
        <f>INDEX('4_RatesSplit'!AA:AA,MATCH($A71,'4_RatesSplit'!$A:$A,0))</f>
        <v>0</v>
      </c>
      <c r="X71" s="18"/>
      <c r="Y71" s="168" t="e">
        <f ca="1">INDEX('4_RatesSplit'!AT:AT,MATCH($A71,'4_RatesSplit'!$A:$A,0))</f>
        <v>#REF!</v>
      </c>
      <c r="Z71" s="168" t="e">
        <f ca="1">INDEX('4_RatesSplit'!AU:AU,MATCH($A71,'4_RatesSplit'!$A:$A,0))</f>
        <v>#REF!</v>
      </c>
      <c r="AA71" s="168" t="e">
        <f ca="1">INDEX('4_RatesSplit'!AV:AV,MATCH($A71,'4_RatesSplit'!$A:$A,0))</f>
        <v>#REF!</v>
      </c>
      <c r="AB71" s="168" t="e">
        <f ca="1">INDEX('4_RatesSplit'!AW:AW,MATCH($A71,'4_RatesSplit'!$A:$A,0))</f>
        <v>#REF!</v>
      </c>
      <c r="AC71" s="168" t="e">
        <f ca="1">INDEX('4_RatesSplit'!AX:AX,MATCH($A71,'4_RatesSplit'!$A:$A,0))</f>
        <v>#REF!</v>
      </c>
      <c r="AD71" s="168" t="e">
        <f ca="1">INDEX('4_RatesSplit'!AY:AY,MATCH($A71,'4_RatesSplit'!$A:$A,0))</f>
        <v>#REF!</v>
      </c>
      <c r="AE71" s="168" t="e">
        <f ca="1">INDEX('4_RatesSplit'!AZ:AZ,MATCH($A71,'4_RatesSplit'!$A:$A,0))</f>
        <v>#REF!</v>
      </c>
      <c r="AF71" s="168" t="e">
        <f ca="1">INDEX('4_RatesSplit'!BA:BA,MATCH($A71,'4_RatesSplit'!$A:$A,0))</f>
        <v>#REF!</v>
      </c>
      <c r="AG71" s="168" t="e">
        <f ca="1">INDEX('4_RatesSplit'!BB:BB,MATCH($A71,'4_RatesSplit'!$A:$A,0))</f>
        <v>#REF!</v>
      </c>
      <c r="AH71" s="168" t="e">
        <f ca="1">INDEX('4_RatesSplit'!BC:BC,MATCH($A71,'4_RatesSplit'!$A:$A,0))</f>
        <v>#REF!</v>
      </c>
      <c r="AI71" s="168" t="e">
        <f ca="1">INDEX('4_RatesSplit'!BD:BD,MATCH($A71,'4_RatesSplit'!$A:$A,0))</f>
        <v>#REF!</v>
      </c>
      <c r="AJ71" s="168" t="e">
        <f ca="1">INDEX('4_RatesSplit'!BE:BE,MATCH($A71,'4_RatesSplit'!$A:$A,0))</f>
        <v>#REF!</v>
      </c>
      <c r="AK71" s="168" t="e">
        <f ca="1">INDEX('4_RatesSplit'!BF:BF,MATCH($A71,'4_RatesSplit'!$A:$A,0))</f>
        <v>#REF!</v>
      </c>
      <c r="AL71" s="168" t="e">
        <f ca="1">INDEX('4_RatesSplit'!BG:BG,MATCH($A71,'4_RatesSplit'!$A:$A,0))</f>
        <v>#REF!</v>
      </c>
      <c r="AM71" s="168" t="e">
        <f ca="1">INDEX('4_RatesSplit'!BH:BH,MATCH($A71,'4_RatesSplit'!$A:$A,0))</f>
        <v>#REF!</v>
      </c>
      <c r="AN71" s="198" t="e">
        <f ca="1">INDEX('4_RatesSplit'!BI:BI,MATCH($A71,'4_RatesSplit'!$A:$A,0))</f>
        <v>#REF!</v>
      </c>
      <c r="AO71" s="114"/>
      <c r="AP71" s="167" t="e">
        <f t="shared" ca="1" si="78"/>
        <v>#REF!</v>
      </c>
      <c r="AQ71" s="167" t="e">
        <f t="shared" ca="1" si="79"/>
        <v>#REF!</v>
      </c>
      <c r="AR71" s="167" t="e">
        <f t="shared" ca="1" si="80"/>
        <v>#REF!</v>
      </c>
      <c r="AS71" s="167" t="e">
        <f t="shared" ca="1" si="81"/>
        <v>#REF!</v>
      </c>
      <c r="AT71" s="167" t="e">
        <f t="shared" ca="1" si="82"/>
        <v>#REF!</v>
      </c>
      <c r="AU71" s="167" t="e">
        <f t="shared" ca="1" si="83"/>
        <v>#REF!</v>
      </c>
      <c r="AV71" s="167" t="e">
        <f t="shared" ca="1" si="84"/>
        <v>#REF!</v>
      </c>
      <c r="AW71" s="167" t="e">
        <f t="shared" ca="1" si="85"/>
        <v>#REF!</v>
      </c>
      <c r="AX71" s="167" t="e">
        <f t="shared" ca="1" si="86"/>
        <v>#REF!</v>
      </c>
      <c r="AY71" s="167" t="e">
        <f t="shared" ca="1" si="87"/>
        <v>#REF!</v>
      </c>
      <c r="AZ71" s="167" t="e">
        <f t="shared" ca="1" si="88"/>
        <v>#REF!</v>
      </c>
      <c r="BA71" s="167" t="e">
        <f t="shared" ca="1" si="89"/>
        <v>#REF!</v>
      </c>
      <c r="BB71" s="167" t="e">
        <f t="shared" ca="1" si="90"/>
        <v>#REF!</v>
      </c>
      <c r="BC71" s="167" t="e">
        <f t="shared" ca="1" si="91"/>
        <v>#REF!</v>
      </c>
      <c r="BD71" s="167" t="e">
        <f t="shared" ca="1" si="92"/>
        <v>#REF!</v>
      </c>
      <c r="BE71" s="167" t="e">
        <f t="shared" ca="1" si="93"/>
        <v>#REF!</v>
      </c>
      <c r="BF71" s="18"/>
      <c r="BG71" s="168">
        <f>INDEX('2_Needs'!$F:$F,MATCH($A71,'2_Needs'!$A:$A,0))</f>
        <v>2.7318207584632338E-4</v>
      </c>
      <c r="BH71" s="114"/>
      <c r="BI71" s="167">
        <f t="shared" ref="BI71:BX71" si="220">IF(BI$3="reset",$BG71*BI$6,BH71*(1+$C$4))</f>
        <v>0</v>
      </c>
      <c r="BJ71" s="167">
        <f t="shared" si="220"/>
        <v>0</v>
      </c>
      <c r="BK71" s="167">
        <f t="shared" si="220"/>
        <v>0</v>
      </c>
      <c r="BL71" s="167">
        <f t="shared" si="220"/>
        <v>0</v>
      </c>
      <c r="BM71" s="167">
        <f t="shared" si="220"/>
        <v>0</v>
      </c>
      <c r="BN71" s="167">
        <f t="shared" si="220"/>
        <v>0</v>
      </c>
      <c r="BO71" s="167">
        <f t="shared" si="220"/>
        <v>0</v>
      </c>
      <c r="BP71" s="167">
        <f t="shared" si="220"/>
        <v>0</v>
      </c>
      <c r="BQ71" s="167">
        <f t="shared" si="220"/>
        <v>0</v>
      </c>
      <c r="BR71" s="167">
        <f t="shared" si="220"/>
        <v>0</v>
      </c>
      <c r="BS71" s="167">
        <f t="shared" si="220"/>
        <v>0</v>
      </c>
      <c r="BT71" s="167">
        <f t="shared" si="220"/>
        <v>0</v>
      </c>
      <c r="BU71" s="167">
        <f t="shared" si="220"/>
        <v>0</v>
      </c>
      <c r="BV71" s="167">
        <f t="shared" si="220"/>
        <v>0</v>
      </c>
      <c r="BW71" s="167">
        <f t="shared" si="220"/>
        <v>0</v>
      </c>
      <c r="BX71" s="167">
        <f t="shared" si="220"/>
        <v>0</v>
      </c>
      <c r="BZ71" s="167" t="e">
        <f t="shared" ca="1" si="7"/>
        <v>#REF!</v>
      </c>
      <c r="CA71" s="167" t="e">
        <f t="shared" ca="1" si="8"/>
        <v>#REF!</v>
      </c>
      <c r="CB71" s="167" t="e">
        <f t="shared" ca="1" si="9"/>
        <v>#REF!</v>
      </c>
      <c r="CC71" s="167" t="e">
        <f t="shared" ca="1" si="10"/>
        <v>#REF!</v>
      </c>
      <c r="CD71" s="167" t="e">
        <f t="shared" ca="1" si="11"/>
        <v>#REF!</v>
      </c>
      <c r="CE71" s="167" t="e">
        <f t="shared" ca="1" si="12"/>
        <v>#REF!</v>
      </c>
      <c r="CF71" s="167" t="e">
        <f t="shared" ca="1" si="13"/>
        <v>#REF!</v>
      </c>
      <c r="CG71" s="167" t="e">
        <f t="shared" ca="1" si="14"/>
        <v>#REF!</v>
      </c>
      <c r="CH71" s="167" t="e">
        <f t="shared" ca="1" si="15"/>
        <v>#REF!</v>
      </c>
      <c r="CI71" s="167" t="e">
        <f t="shared" ca="1" si="16"/>
        <v>#REF!</v>
      </c>
      <c r="CJ71" s="167" t="e">
        <f t="shared" ca="1" si="17"/>
        <v>#REF!</v>
      </c>
      <c r="CK71" s="167" t="e">
        <f t="shared" ca="1" si="18"/>
        <v>#REF!</v>
      </c>
      <c r="CL71" s="167" t="e">
        <f t="shared" ca="1" si="19"/>
        <v>#REF!</v>
      </c>
      <c r="CM71" s="167" t="e">
        <f t="shared" ca="1" si="20"/>
        <v>#REF!</v>
      </c>
      <c r="CN71" s="167" t="e">
        <f t="shared" ca="1" si="21"/>
        <v>#REF!</v>
      </c>
      <c r="CO71" s="167" t="e">
        <f t="shared" ca="1" si="22"/>
        <v>#REF!</v>
      </c>
      <c r="CQ71" s="167" t="e">
        <f t="shared" ca="1" si="23"/>
        <v>#REF!</v>
      </c>
      <c r="CR71" s="167" t="e">
        <f t="shared" ca="1" si="24"/>
        <v>#REF!</v>
      </c>
      <c r="CS71" s="167" t="e">
        <f t="shared" ca="1" si="25"/>
        <v>#REF!</v>
      </c>
      <c r="CT71" s="167" t="e">
        <f t="shared" ca="1" si="26"/>
        <v>#REF!</v>
      </c>
      <c r="CU71" s="167" t="e">
        <f t="shared" ca="1" si="27"/>
        <v>#REF!</v>
      </c>
      <c r="CV71" s="167" t="e">
        <f t="shared" ca="1" si="28"/>
        <v>#REF!</v>
      </c>
      <c r="CW71" s="167" t="e">
        <f t="shared" ca="1" si="29"/>
        <v>#REF!</v>
      </c>
      <c r="CX71" s="167" t="e">
        <f t="shared" ca="1" si="30"/>
        <v>#REF!</v>
      </c>
      <c r="CY71" s="167" t="e">
        <f t="shared" ca="1" si="31"/>
        <v>#REF!</v>
      </c>
      <c r="CZ71" s="167" t="e">
        <f t="shared" ca="1" si="32"/>
        <v>#REF!</v>
      </c>
      <c r="DA71" s="167" t="e">
        <f t="shared" ca="1" si="33"/>
        <v>#REF!</v>
      </c>
      <c r="DB71" s="167" t="e">
        <f t="shared" ca="1" si="34"/>
        <v>#REF!</v>
      </c>
      <c r="DC71" s="167" t="e">
        <f t="shared" ca="1" si="35"/>
        <v>#REF!</v>
      </c>
      <c r="DD71" s="167" t="e">
        <f t="shared" ca="1" si="36"/>
        <v>#REF!</v>
      </c>
      <c r="DE71" s="167" t="e">
        <f t="shared" ca="1" si="37"/>
        <v>#REF!</v>
      </c>
      <c r="DF71" s="167" t="e">
        <f t="shared" ca="1" si="38"/>
        <v>#REF!</v>
      </c>
      <c r="DH71" s="167">
        <f t="shared" si="39"/>
        <v>0</v>
      </c>
      <c r="DI71" s="167">
        <f t="shared" si="40"/>
        <v>0</v>
      </c>
      <c r="DJ71" s="167">
        <f t="shared" si="41"/>
        <v>0</v>
      </c>
      <c r="DK71" s="167">
        <f t="shared" si="42"/>
        <v>0</v>
      </c>
      <c r="DL71" s="167">
        <f t="shared" si="43"/>
        <v>0</v>
      </c>
      <c r="DM71" s="167">
        <f t="shared" si="44"/>
        <v>0</v>
      </c>
      <c r="DN71" s="167">
        <f t="shared" si="45"/>
        <v>0</v>
      </c>
      <c r="DO71" s="167">
        <f t="shared" si="46"/>
        <v>0</v>
      </c>
      <c r="DP71" s="167">
        <f t="shared" si="47"/>
        <v>0</v>
      </c>
      <c r="DQ71" s="167">
        <f t="shared" si="48"/>
        <v>0</v>
      </c>
      <c r="DR71" s="167">
        <f t="shared" si="49"/>
        <v>0</v>
      </c>
      <c r="DS71" s="167">
        <f t="shared" si="50"/>
        <v>0</v>
      </c>
      <c r="DT71" s="167">
        <f t="shared" si="51"/>
        <v>0</v>
      </c>
      <c r="DU71" s="167">
        <f t="shared" si="52"/>
        <v>0</v>
      </c>
      <c r="DV71" s="167">
        <f t="shared" si="53"/>
        <v>0</v>
      </c>
      <c r="DW71" s="167">
        <f t="shared" si="54"/>
        <v>0</v>
      </c>
      <c r="DY71" s="167" t="e">
        <f t="shared" ca="1" si="95"/>
        <v>#REF!</v>
      </c>
      <c r="DZ71" s="167" t="e">
        <f t="shared" ca="1" si="96"/>
        <v>#REF!</v>
      </c>
      <c r="EA71" s="167" t="e">
        <f t="shared" ca="1" si="97"/>
        <v>#REF!</v>
      </c>
      <c r="EB71" s="167" t="e">
        <f t="shared" ca="1" si="98"/>
        <v>#REF!</v>
      </c>
      <c r="EC71" s="167" t="e">
        <f t="shared" ca="1" si="99"/>
        <v>#REF!</v>
      </c>
      <c r="ED71" s="167" t="e">
        <f t="shared" ca="1" si="100"/>
        <v>#REF!</v>
      </c>
      <c r="EE71" s="167" t="e">
        <f t="shared" ca="1" si="101"/>
        <v>#REF!</v>
      </c>
      <c r="EF71" s="167" t="e">
        <f t="shared" ca="1" si="102"/>
        <v>#REF!</v>
      </c>
      <c r="EG71" s="167" t="e">
        <f t="shared" ca="1" si="103"/>
        <v>#REF!</v>
      </c>
      <c r="EH71" s="167" t="e">
        <f t="shared" ca="1" si="104"/>
        <v>#REF!</v>
      </c>
      <c r="EI71" s="167" t="e">
        <f t="shared" ca="1" si="105"/>
        <v>#REF!</v>
      </c>
      <c r="EJ71" s="167" t="e">
        <f t="shared" ca="1" si="106"/>
        <v>#REF!</v>
      </c>
      <c r="EK71" s="167" t="e">
        <f t="shared" ca="1" si="107"/>
        <v>#REF!</v>
      </c>
      <c r="EL71" s="167" t="e">
        <f t="shared" ca="1" si="108"/>
        <v>#REF!</v>
      </c>
      <c r="EM71" s="167" t="e">
        <f t="shared" ca="1" si="109"/>
        <v>#REF!</v>
      </c>
      <c r="EN71" s="167" t="e">
        <f t="shared" ca="1" si="110"/>
        <v>#REF!</v>
      </c>
      <c r="EP71" s="167">
        <f t="shared" si="111"/>
        <v>0</v>
      </c>
      <c r="EQ71" s="167">
        <f t="shared" si="112"/>
        <v>0</v>
      </c>
      <c r="ER71" s="167">
        <f t="shared" si="113"/>
        <v>0</v>
      </c>
      <c r="ES71" s="167">
        <f t="shared" si="114"/>
        <v>0</v>
      </c>
      <c r="ET71" s="167">
        <f t="shared" si="115"/>
        <v>0</v>
      </c>
      <c r="EU71" s="167">
        <f t="shared" si="116"/>
        <v>0</v>
      </c>
      <c r="EV71" s="167">
        <f t="shared" si="117"/>
        <v>0</v>
      </c>
      <c r="EW71" s="167">
        <f t="shared" si="118"/>
        <v>0</v>
      </c>
      <c r="EX71" s="167">
        <f t="shared" si="119"/>
        <v>0</v>
      </c>
      <c r="EY71" s="167">
        <f t="shared" si="120"/>
        <v>0</v>
      </c>
      <c r="EZ71" s="167">
        <f t="shared" si="121"/>
        <v>0</v>
      </c>
      <c r="FA71" s="167">
        <f t="shared" si="122"/>
        <v>0</v>
      </c>
      <c r="FB71" s="167">
        <f t="shared" si="123"/>
        <v>0</v>
      </c>
      <c r="FC71" s="167">
        <f t="shared" si="124"/>
        <v>0</v>
      </c>
      <c r="FD71" s="167">
        <f t="shared" si="125"/>
        <v>0</v>
      </c>
      <c r="FE71" s="167">
        <f t="shared" si="126"/>
        <v>0</v>
      </c>
      <c r="FG71" s="167">
        <f t="shared" si="127"/>
        <v>0</v>
      </c>
      <c r="FH71" s="167">
        <f t="shared" si="128"/>
        <v>0</v>
      </c>
      <c r="FI71" s="167">
        <f t="shared" si="129"/>
        <v>0</v>
      </c>
      <c r="FJ71" s="167">
        <f t="shared" si="130"/>
        <v>0</v>
      </c>
      <c r="FK71" s="167">
        <f t="shared" si="131"/>
        <v>0</v>
      </c>
      <c r="FL71" s="167">
        <f t="shared" si="132"/>
        <v>0</v>
      </c>
      <c r="FM71" s="167">
        <f t="shared" si="133"/>
        <v>0</v>
      </c>
      <c r="FN71" s="167">
        <f t="shared" si="134"/>
        <v>0</v>
      </c>
      <c r="FO71" s="167">
        <f t="shared" si="135"/>
        <v>0</v>
      </c>
      <c r="FP71" s="167">
        <f t="shared" si="136"/>
        <v>0</v>
      </c>
      <c r="FQ71" s="167">
        <f t="shared" si="137"/>
        <v>0</v>
      </c>
      <c r="FR71" s="167">
        <f t="shared" si="138"/>
        <v>0</v>
      </c>
      <c r="FS71" s="167">
        <f t="shared" si="139"/>
        <v>0</v>
      </c>
      <c r="FT71" s="167">
        <f t="shared" si="140"/>
        <v>0</v>
      </c>
      <c r="FU71" s="167">
        <f t="shared" si="141"/>
        <v>0</v>
      </c>
      <c r="FV71" s="167">
        <f t="shared" si="142"/>
        <v>0</v>
      </c>
      <c r="FX71" s="167">
        <f t="shared" si="143"/>
        <v>0</v>
      </c>
      <c r="FY71" s="167">
        <f t="shared" si="144"/>
        <v>0</v>
      </c>
      <c r="FZ71" s="167">
        <f t="shared" si="145"/>
        <v>0</v>
      </c>
      <c r="GA71" s="167">
        <f t="shared" si="146"/>
        <v>0</v>
      </c>
      <c r="GB71" s="167">
        <f t="shared" si="147"/>
        <v>0</v>
      </c>
      <c r="GC71" s="167">
        <f t="shared" si="148"/>
        <v>0</v>
      </c>
      <c r="GD71" s="167">
        <f t="shared" si="149"/>
        <v>0</v>
      </c>
      <c r="GE71" s="167">
        <f t="shared" si="150"/>
        <v>0</v>
      </c>
      <c r="GF71" s="167">
        <f t="shared" si="151"/>
        <v>0</v>
      </c>
      <c r="GG71" s="167">
        <f t="shared" si="152"/>
        <v>0</v>
      </c>
      <c r="GH71" s="167">
        <f t="shared" si="153"/>
        <v>0</v>
      </c>
      <c r="GI71" s="167">
        <f t="shared" si="154"/>
        <v>0</v>
      </c>
      <c r="GJ71" s="167">
        <f t="shared" si="155"/>
        <v>0</v>
      </c>
      <c r="GK71" s="167">
        <f t="shared" si="156"/>
        <v>0</v>
      </c>
      <c r="GL71" s="167">
        <f t="shared" si="157"/>
        <v>0</v>
      </c>
      <c r="GM71" s="167">
        <f t="shared" si="158"/>
        <v>0</v>
      </c>
      <c r="GO71" s="167" t="e">
        <f t="shared" ca="1" si="210"/>
        <v>#REF!</v>
      </c>
      <c r="GP71" s="167" t="e">
        <f t="shared" ca="1" si="208"/>
        <v>#REF!</v>
      </c>
      <c r="GQ71" s="167" t="e">
        <f t="shared" ca="1" si="208"/>
        <v>#REF!</v>
      </c>
      <c r="GR71" s="167" t="e">
        <f t="shared" ca="1" si="208"/>
        <v>#REF!</v>
      </c>
      <c r="GS71" s="167" t="e">
        <f t="shared" ca="1" si="208"/>
        <v>#REF!</v>
      </c>
      <c r="GT71" s="167" t="e">
        <f t="shared" ca="1" si="208"/>
        <v>#REF!</v>
      </c>
      <c r="GU71" s="167" t="e">
        <f t="shared" ca="1" si="208"/>
        <v>#REF!</v>
      </c>
      <c r="GV71" s="167" t="e">
        <f t="shared" ca="1" si="208"/>
        <v>#REF!</v>
      </c>
      <c r="GW71" s="167" t="e">
        <f t="shared" ca="1" si="208"/>
        <v>#REF!</v>
      </c>
      <c r="GX71" s="167" t="e">
        <f t="shared" ca="1" si="208"/>
        <v>#REF!</v>
      </c>
      <c r="GY71" s="167" t="e">
        <f t="shared" ca="1" si="208"/>
        <v>#REF!</v>
      </c>
      <c r="GZ71" s="167" t="e">
        <f t="shared" ca="1" si="208"/>
        <v>#REF!</v>
      </c>
      <c r="HA71" s="167" t="e">
        <f t="shared" ca="1" si="208"/>
        <v>#REF!</v>
      </c>
      <c r="HB71" s="167" t="e">
        <f t="shared" ca="1" si="208"/>
        <v>#REF!</v>
      </c>
      <c r="HC71" s="167" t="e">
        <f t="shared" ca="1" si="208"/>
        <v>#REF!</v>
      </c>
      <c r="HD71" s="167" t="e">
        <f t="shared" ca="1" si="208"/>
        <v>#REF!</v>
      </c>
      <c r="HF71" s="167" t="e">
        <f t="shared" ca="1" si="60"/>
        <v>#REF!</v>
      </c>
      <c r="HG71" s="167" t="e">
        <f t="shared" ca="1" si="61"/>
        <v>#REF!</v>
      </c>
      <c r="HH71" s="167" t="e">
        <f t="shared" ca="1" si="62"/>
        <v>#REF!</v>
      </c>
      <c r="HI71" s="167" t="e">
        <f t="shared" ca="1" si="63"/>
        <v>#REF!</v>
      </c>
      <c r="HJ71" s="167" t="e">
        <f t="shared" ca="1" si="64"/>
        <v>#REF!</v>
      </c>
      <c r="HK71" s="167" t="e">
        <f t="shared" ca="1" si="65"/>
        <v>#REF!</v>
      </c>
      <c r="HL71" s="167" t="e">
        <f t="shared" ca="1" si="66"/>
        <v>#REF!</v>
      </c>
      <c r="HM71" s="167" t="e">
        <f t="shared" ca="1" si="67"/>
        <v>#REF!</v>
      </c>
      <c r="HN71" s="167" t="e">
        <f t="shared" ca="1" si="68"/>
        <v>#REF!</v>
      </c>
      <c r="HO71" s="167" t="e">
        <f t="shared" ca="1" si="69"/>
        <v>#REF!</v>
      </c>
      <c r="HP71" s="167" t="e">
        <f t="shared" ca="1" si="70"/>
        <v>#REF!</v>
      </c>
      <c r="HQ71" s="167" t="e">
        <f t="shared" ca="1" si="71"/>
        <v>#REF!</v>
      </c>
      <c r="HR71" s="167" t="e">
        <f t="shared" ca="1" si="72"/>
        <v>#REF!</v>
      </c>
      <c r="HS71" s="167" t="e">
        <f t="shared" ca="1" si="73"/>
        <v>#REF!</v>
      </c>
      <c r="HT71" s="167" t="e">
        <f t="shared" ca="1" si="74"/>
        <v>#REF!</v>
      </c>
      <c r="HU71" s="167" t="e">
        <f t="shared" ca="1" si="75"/>
        <v>#REF!</v>
      </c>
      <c r="HW71" s="167" t="e">
        <f t="shared" ca="1" si="76"/>
        <v>#REF!</v>
      </c>
      <c r="HX71" s="167">
        <f t="shared" si="77"/>
        <v>0</v>
      </c>
      <c r="HY71" s="167" t="e">
        <f t="shared" ca="1" si="160"/>
        <v>#REF!</v>
      </c>
      <c r="HZ71" s="219" t="e">
        <f t="shared" ca="1" si="161"/>
        <v>#REF!</v>
      </c>
    </row>
    <row r="72" spans="1:234" s="48" customFormat="1">
      <c r="A72" s="3" t="s">
        <v>140</v>
      </c>
      <c r="B72" s="202" t="str">
        <f>INDEX('Ref1'!$E:$E,MATCH(A72,'Ref1'!$A:$A,0))</f>
        <v>Cheltenham</v>
      </c>
      <c r="C72" s="42" t="str">
        <f>INDEX(Data1!B:B,MATCH(A72,Data1!A:A,0))</f>
        <v>SD</v>
      </c>
      <c r="D72" s="253" t="str">
        <f>INDEX(Data1!C:C,MATCH(A72,Data1!A:A,0))</f>
        <v>SW</v>
      </c>
      <c r="E72" s="200" t="str">
        <f>IF($C$6="No","No",IF(COUNTIF(Inputs!$K$359:$K$398,$A72)&gt;0,"Yes","No"))</f>
        <v>No</v>
      </c>
      <c r="F72" s="404"/>
      <c r="G72" s="62">
        <f>INDEX('4_RatesSplit'!K:K,MATCH($A72,'4_RatesSplit'!$A:$A,0))</f>
        <v>0</v>
      </c>
      <c r="H72" s="171">
        <f>INDEX('4_RatesSplit'!L:L,MATCH($A72,'4_RatesSplit'!$A:$A,0))</f>
        <v>0</v>
      </c>
      <c r="I72" s="167">
        <f>INDEX('4_RatesSplit'!M:M,MATCH($A72,'4_RatesSplit'!$A:$A,0))</f>
        <v>0</v>
      </c>
      <c r="J72" s="167">
        <f>INDEX('4_RatesSplit'!N:N,MATCH($A72,'4_RatesSplit'!$A:$A,0))</f>
        <v>0</v>
      </c>
      <c r="K72" s="167">
        <f>INDEX('4_RatesSplit'!O:O,MATCH($A72,'4_RatesSplit'!$A:$A,0))</f>
        <v>0</v>
      </c>
      <c r="L72" s="167">
        <f>INDEX('4_RatesSplit'!P:P,MATCH($A72,'4_RatesSplit'!$A:$A,0))</f>
        <v>0</v>
      </c>
      <c r="M72" s="167">
        <f>INDEX('4_RatesSplit'!Q:Q,MATCH($A72,'4_RatesSplit'!$A:$A,0))</f>
        <v>0</v>
      </c>
      <c r="N72" s="167">
        <f>INDEX('4_RatesSplit'!R:R,MATCH($A72,'4_RatesSplit'!$A:$A,0))</f>
        <v>0</v>
      </c>
      <c r="O72" s="167">
        <f>INDEX('4_RatesSplit'!S:S,MATCH($A72,'4_RatesSplit'!$A:$A,0))</f>
        <v>0</v>
      </c>
      <c r="P72" s="167">
        <f>INDEX('4_RatesSplit'!T:T,MATCH($A72,'4_RatesSplit'!$A:$A,0))</f>
        <v>0</v>
      </c>
      <c r="Q72" s="167">
        <f>INDEX('4_RatesSplit'!U:U,MATCH($A72,'4_RatesSplit'!$A:$A,0))</f>
        <v>0</v>
      </c>
      <c r="R72" s="167">
        <f>INDEX('4_RatesSplit'!V:V,MATCH($A72,'4_RatesSplit'!$A:$A,0))</f>
        <v>0</v>
      </c>
      <c r="S72" s="167">
        <f>INDEX('4_RatesSplit'!W:W,MATCH($A72,'4_RatesSplit'!$A:$A,0))</f>
        <v>0</v>
      </c>
      <c r="T72" s="167">
        <f>INDEX('4_RatesSplit'!X:X,MATCH($A72,'4_RatesSplit'!$A:$A,0))</f>
        <v>0</v>
      </c>
      <c r="U72" s="167">
        <f>INDEX('4_RatesSplit'!Y:Y,MATCH($A72,'4_RatesSplit'!$A:$A,0))</f>
        <v>0</v>
      </c>
      <c r="V72" s="167">
        <f>INDEX('4_RatesSplit'!Z:Z,MATCH($A72,'4_RatesSplit'!$A:$A,0))</f>
        <v>0</v>
      </c>
      <c r="W72" s="167">
        <f>INDEX('4_RatesSplit'!AA:AA,MATCH($A72,'4_RatesSplit'!$A:$A,0))</f>
        <v>0</v>
      </c>
      <c r="X72" s="18"/>
      <c r="Y72" s="168" t="e">
        <f ca="1">INDEX('4_RatesSplit'!AT:AT,MATCH($A72,'4_RatesSplit'!$A:$A,0))</f>
        <v>#REF!</v>
      </c>
      <c r="Z72" s="168" t="e">
        <f ca="1">INDEX('4_RatesSplit'!AU:AU,MATCH($A72,'4_RatesSplit'!$A:$A,0))</f>
        <v>#REF!</v>
      </c>
      <c r="AA72" s="168" t="e">
        <f ca="1">INDEX('4_RatesSplit'!AV:AV,MATCH($A72,'4_RatesSplit'!$A:$A,0))</f>
        <v>#REF!</v>
      </c>
      <c r="AB72" s="168" t="e">
        <f ca="1">INDEX('4_RatesSplit'!AW:AW,MATCH($A72,'4_RatesSplit'!$A:$A,0))</f>
        <v>#REF!</v>
      </c>
      <c r="AC72" s="168" t="e">
        <f ca="1">INDEX('4_RatesSplit'!AX:AX,MATCH($A72,'4_RatesSplit'!$A:$A,0))</f>
        <v>#REF!</v>
      </c>
      <c r="AD72" s="168" t="e">
        <f ca="1">INDEX('4_RatesSplit'!AY:AY,MATCH($A72,'4_RatesSplit'!$A:$A,0))</f>
        <v>#REF!</v>
      </c>
      <c r="AE72" s="168" t="e">
        <f ca="1">INDEX('4_RatesSplit'!AZ:AZ,MATCH($A72,'4_RatesSplit'!$A:$A,0))</f>
        <v>#REF!</v>
      </c>
      <c r="AF72" s="168" t="e">
        <f ca="1">INDEX('4_RatesSplit'!BA:BA,MATCH($A72,'4_RatesSplit'!$A:$A,0))</f>
        <v>#REF!</v>
      </c>
      <c r="AG72" s="168" t="e">
        <f ca="1">INDEX('4_RatesSplit'!BB:BB,MATCH($A72,'4_RatesSplit'!$A:$A,0))</f>
        <v>#REF!</v>
      </c>
      <c r="AH72" s="168" t="e">
        <f ca="1">INDEX('4_RatesSplit'!BC:BC,MATCH($A72,'4_RatesSplit'!$A:$A,0))</f>
        <v>#REF!</v>
      </c>
      <c r="AI72" s="168" t="e">
        <f ca="1">INDEX('4_RatesSplit'!BD:BD,MATCH($A72,'4_RatesSplit'!$A:$A,0))</f>
        <v>#REF!</v>
      </c>
      <c r="AJ72" s="168" t="e">
        <f ca="1">INDEX('4_RatesSplit'!BE:BE,MATCH($A72,'4_RatesSplit'!$A:$A,0))</f>
        <v>#REF!</v>
      </c>
      <c r="AK72" s="168" t="e">
        <f ca="1">INDEX('4_RatesSplit'!BF:BF,MATCH($A72,'4_RatesSplit'!$A:$A,0))</f>
        <v>#REF!</v>
      </c>
      <c r="AL72" s="168" t="e">
        <f ca="1">INDEX('4_RatesSplit'!BG:BG,MATCH($A72,'4_RatesSplit'!$A:$A,0))</f>
        <v>#REF!</v>
      </c>
      <c r="AM72" s="168" t="e">
        <f ca="1">INDEX('4_RatesSplit'!BH:BH,MATCH($A72,'4_RatesSplit'!$A:$A,0))</f>
        <v>#REF!</v>
      </c>
      <c r="AN72" s="198" t="e">
        <f ca="1">INDEX('4_RatesSplit'!BI:BI,MATCH($A72,'4_RatesSplit'!$A:$A,0))</f>
        <v>#REF!</v>
      </c>
      <c r="AO72" s="114"/>
      <c r="AP72" s="167" t="e">
        <f t="shared" ca="1" si="78"/>
        <v>#REF!</v>
      </c>
      <c r="AQ72" s="167" t="e">
        <f t="shared" ca="1" si="79"/>
        <v>#REF!</v>
      </c>
      <c r="AR72" s="167" t="e">
        <f t="shared" ca="1" si="80"/>
        <v>#REF!</v>
      </c>
      <c r="AS72" s="167" t="e">
        <f t="shared" ca="1" si="81"/>
        <v>#REF!</v>
      </c>
      <c r="AT72" s="167" t="e">
        <f t="shared" ca="1" si="82"/>
        <v>#REF!</v>
      </c>
      <c r="AU72" s="167" t="e">
        <f t="shared" ca="1" si="83"/>
        <v>#REF!</v>
      </c>
      <c r="AV72" s="167" t="e">
        <f t="shared" ca="1" si="84"/>
        <v>#REF!</v>
      </c>
      <c r="AW72" s="167" t="e">
        <f t="shared" ca="1" si="85"/>
        <v>#REF!</v>
      </c>
      <c r="AX72" s="167" t="e">
        <f t="shared" ca="1" si="86"/>
        <v>#REF!</v>
      </c>
      <c r="AY72" s="167" t="e">
        <f t="shared" ca="1" si="87"/>
        <v>#REF!</v>
      </c>
      <c r="AZ72" s="167" t="e">
        <f t="shared" ca="1" si="88"/>
        <v>#REF!</v>
      </c>
      <c r="BA72" s="167" t="e">
        <f t="shared" ca="1" si="89"/>
        <v>#REF!</v>
      </c>
      <c r="BB72" s="167" t="e">
        <f t="shared" ca="1" si="90"/>
        <v>#REF!</v>
      </c>
      <c r="BC72" s="167" t="e">
        <f t="shared" ca="1" si="91"/>
        <v>#REF!</v>
      </c>
      <c r="BD72" s="167" t="e">
        <f t="shared" ca="1" si="92"/>
        <v>#REF!</v>
      </c>
      <c r="BE72" s="167" t="e">
        <f t="shared" ca="1" si="93"/>
        <v>#REF!</v>
      </c>
      <c r="BF72" s="18"/>
      <c r="BG72" s="168">
        <f>INDEX('2_Needs'!$F:$F,MATCH($A72,'2_Needs'!$A:$A,0))</f>
        <v>2.2775839183552634E-4</v>
      </c>
      <c r="BH72" s="114"/>
      <c r="BI72" s="167">
        <f t="shared" ref="BI72:BX72" si="221">IF(BI$3="reset",$BG72*BI$6,BH72*(1+$C$4))</f>
        <v>0</v>
      </c>
      <c r="BJ72" s="167">
        <f t="shared" si="221"/>
        <v>0</v>
      </c>
      <c r="BK72" s="167">
        <f t="shared" si="221"/>
        <v>0</v>
      </c>
      <c r="BL72" s="167">
        <f t="shared" si="221"/>
        <v>0</v>
      </c>
      <c r="BM72" s="167">
        <f t="shared" si="221"/>
        <v>0</v>
      </c>
      <c r="BN72" s="167">
        <f t="shared" si="221"/>
        <v>0</v>
      </c>
      <c r="BO72" s="167">
        <f t="shared" si="221"/>
        <v>0</v>
      </c>
      <c r="BP72" s="167">
        <f t="shared" si="221"/>
        <v>0</v>
      </c>
      <c r="BQ72" s="167">
        <f t="shared" si="221"/>
        <v>0</v>
      </c>
      <c r="BR72" s="167">
        <f t="shared" si="221"/>
        <v>0</v>
      </c>
      <c r="BS72" s="167">
        <f t="shared" si="221"/>
        <v>0</v>
      </c>
      <c r="BT72" s="167">
        <f t="shared" si="221"/>
        <v>0</v>
      </c>
      <c r="BU72" s="167">
        <f t="shared" si="221"/>
        <v>0</v>
      </c>
      <c r="BV72" s="167">
        <f t="shared" si="221"/>
        <v>0</v>
      </c>
      <c r="BW72" s="167">
        <f t="shared" si="221"/>
        <v>0</v>
      </c>
      <c r="BX72" s="167">
        <f t="shared" si="221"/>
        <v>0</v>
      </c>
      <c r="BZ72" s="167" t="e">
        <f t="shared" ca="1" si="7"/>
        <v>#REF!</v>
      </c>
      <c r="CA72" s="167" t="e">
        <f t="shared" ca="1" si="8"/>
        <v>#REF!</v>
      </c>
      <c r="CB72" s="167" t="e">
        <f t="shared" ca="1" si="9"/>
        <v>#REF!</v>
      </c>
      <c r="CC72" s="167" t="e">
        <f t="shared" ca="1" si="10"/>
        <v>#REF!</v>
      </c>
      <c r="CD72" s="167" t="e">
        <f t="shared" ca="1" si="11"/>
        <v>#REF!</v>
      </c>
      <c r="CE72" s="167" t="e">
        <f t="shared" ca="1" si="12"/>
        <v>#REF!</v>
      </c>
      <c r="CF72" s="167" t="e">
        <f t="shared" ca="1" si="13"/>
        <v>#REF!</v>
      </c>
      <c r="CG72" s="167" t="e">
        <f t="shared" ca="1" si="14"/>
        <v>#REF!</v>
      </c>
      <c r="CH72" s="167" t="e">
        <f t="shared" ca="1" si="15"/>
        <v>#REF!</v>
      </c>
      <c r="CI72" s="167" t="e">
        <f t="shared" ca="1" si="16"/>
        <v>#REF!</v>
      </c>
      <c r="CJ72" s="167" t="e">
        <f t="shared" ca="1" si="17"/>
        <v>#REF!</v>
      </c>
      <c r="CK72" s="167" t="e">
        <f t="shared" ca="1" si="18"/>
        <v>#REF!</v>
      </c>
      <c r="CL72" s="167" t="e">
        <f t="shared" ca="1" si="19"/>
        <v>#REF!</v>
      </c>
      <c r="CM72" s="167" t="e">
        <f t="shared" ca="1" si="20"/>
        <v>#REF!</v>
      </c>
      <c r="CN72" s="167" t="e">
        <f t="shared" ca="1" si="21"/>
        <v>#REF!</v>
      </c>
      <c r="CO72" s="167" t="e">
        <f t="shared" ca="1" si="22"/>
        <v>#REF!</v>
      </c>
      <c r="CQ72" s="167" t="e">
        <f t="shared" ca="1" si="23"/>
        <v>#REF!</v>
      </c>
      <c r="CR72" s="167" t="e">
        <f t="shared" ca="1" si="24"/>
        <v>#REF!</v>
      </c>
      <c r="CS72" s="167" t="e">
        <f t="shared" ca="1" si="25"/>
        <v>#REF!</v>
      </c>
      <c r="CT72" s="167" t="e">
        <f t="shared" ca="1" si="26"/>
        <v>#REF!</v>
      </c>
      <c r="CU72" s="167" t="e">
        <f t="shared" ca="1" si="27"/>
        <v>#REF!</v>
      </c>
      <c r="CV72" s="167" t="e">
        <f t="shared" ca="1" si="28"/>
        <v>#REF!</v>
      </c>
      <c r="CW72" s="167" t="e">
        <f t="shared" ca="1" si="29"/>
        <v>#REF!</v>
      </c>
      <c r="CX72" s="167" t="e">
        <f t="shared" ca="1" si="30"/>
        <v>#REF!</v>
      </c>
      <c r="CY72" s="167" t="e">
        <f t="shared" ca="1" si="31"/>
        <v>#REF!</v>
      </c>
      <c r="CZ72" s="167" t="e">
        <f t="shared" ca="1" si="32"/>
        <v>#REF!</v>
      </c>
      <c r="DA72" s="167" t="e">
        <f t="shared" ca="1" si="33"/>
        <v>#REF!</v>
      </c>
      <c r="DB72" s="167" t="e">
        <f t="shared" ca="1" si="34"/>
        <v>#REF!</v>
      </c>
      <c r="DC72" s="167" t="e">
        <f t="shared" ca="1" si="35"/>
        <v>#REF!</v>
      </c>
      <c r="DD72" s="167" t="e">
        <f t="shared" ca="1" si="36"/>
        <v>#REF!</v>
      </c>
      <c r="DE72" s="167" t="e">
        <f t="shared" ca="1" si="37"/>
        <v>#REF!</v>
      </c>
      <c r="DF72" s="167" t="e">
        <f t="shared" ca="1" si="38"/>
        <v>#REF!</v>
      </c>
      <c r="DH72" s="167">
        <f t="shared" si="39"/>
        <v>0</v>
      </c>
      <c r="DI72" s="167">
        <f t="shared" si="40"/>
        <v>0</v>
      </c>
      <c r="DJ72" s="167">
        <f t="shared" si="41"/>
        <v>0</v>
      </c>
      <c r="DK72" s="167">
        <f t="shared" si="42"/>
        <v>0</v>
      </c>
      <c r="DL72" s="167">
        <f t="shared" si="43"/>
        <v>0</v>
      </c>
      <c r="DM72" s="167">
        <f t="shared" si="44"/>
        <v>0</v>
      </c>
      <c r="DN72" s="167">
        <f t="shared" si="45"/>
        <v>0</v>
      </c>
      <c r="DO72" s="167">
        <f t="shared" si="46"/>
        <v>0</v>
      </c>
      <c r="DP72" s="167">
        <f t="shared" si="47"/>
        <v>0</v>
      </c>
      <c r="DQ72" s="167">
        <f t="shared" si="48"/>
        <v>0</v>
      </c>
      <c r="DR72" s="167">
        <f t="shared" si="49"/>
        <v>0</v>
      </c>
      <c r="DS72" s="167">
        <f t="shared" si="50"/>
        <v>0</v>
      </c>
      <c r="DT72" s="167">
        <f t="shared" si="51"/>
        <v>0</v>
      </c>
      <c r="DU72" s="167">
        <f t="shared" si="52"/>
        <v>0</v>
      </c>
      <c r="DV72" s="167">
        <f t="shared" si="53"/>
        <v>0</v>
      </c>
      <c r="DW72" s="167">
        <f t="shared" si="54"/>
        <v>0</v>
      </c>
      <c r="DY72" s="167" t="e">
        <f t="shared" ca="1" si="95"/>
        <v>#REF!</v>
      </c>
      <c r="DZ72" s="167" t="e">
        <f t="shared" ca="1" si="96"/>
        <v>#REF!</v>
      </c>
      <c r="EA72" s="167" t="e">
        <f t="shared" ca="1" si="97"/>
        <v>#REF!</v>
      </c>
      <c r="EB72" s="167" t="e">
        <f t="shared" ca="1" si="98"/>
        <v>#REF!</v>
      </c>
      <c r="EC72" s="167" t="e">
        <f t="shared" ca="1" si="99"/>
        <v>#REF!</v>
      </c>
      <c r="ED72" s="167" t="e">
        <f t="shared" ca="1" si="100"/>
        <v>#REF!</v>
      </c>
      <c r="EE72" s="167" t="e">
        <f t="shared" ca="1" si="101"/>
        <v>#REF!</v>
      </c>
      <c r="EF72" s="167" t="e">
        <f t="shared" ca="1" si="102"/>
        <v>#REF!</v>
      </c>
      <c r="EG72" s="167" t="e">
        <f t="shared" ca="1" si="103"/>
        <v>#REF!</v>
      </c>
      <c r="EH72" s="167" t="e">
        <f t="shared" ca="1" si="104"/>
        <v>#REF!</v>
      </c>
      <c r="EI72" s="167" t="e">
        <f t="shared" ca="1" si="105"/>
        <v>#REF!</v>
      </c>
      <c r="EJ72" s="167" t="e">
        <f t="shared" ca="1" si="106"/>
        <v>#REF!</v>
      </c>
      <c r="EK72" s="167" t="e">
        <f t="shared" ca="1" si="107"/>
        <v>#REF!</v>
      </c>
      <c r="EL72" s="167" t="e">
        <f t="shared" ca="1" si="108"/>
        <v>#REF!</v>
      </c>
      <c r="EM72" s="167" t="e">
        <f t="shared" ca="1" si="109"/>
        <v>#REF!</v>
      </c>
      <c r="EN72" s="167" t="e">
        <f t="shared" ca="1" si="110"/>
        <v>#REF!</v>
      </c>
      <c r="EP72" s="167">
        <f t="shared" si="111"/>
        <v>0</v>
      </c>
      <c r="EQ72" s="167">
        <f t="shared" si="112"/>
        <v>0</v>
      </c>
      <c r="ER72" s="167">
        <f t="shared" si="113"/>
        <v>0</v>
      </c>
      <c r="ES72" s="167">
        <f t="shared" si="114"/>
        <v>0</v>
      </c>
      <c r="ET72" s="167">
        <f t="shared" si="115"/>
        <v>0</v>
      </c>
      <c r="EU72" s="167">
        <f t="shared" si="116"/>
        <v>0</v>
      </c>
      <c r="EV72" s="167">
        <f t="shared" si="117"/>
        <v>0</v>
      </c>
      <c r="EW72" s="167">
        <f t="shared" si="118"/>
        <v>0</v>
      </c>
      <c r="EX72" s="167">
        <f t="shared" si="119"/>
        <v>0</v>
      </c>
      <c r="EY72" s="167">
        <f t="shared" si="120"/>
        <v>0</v>
      </c>
      <c r="EZ72" s="167">
        <f t="shared" si="121"/>
        <v>0</v>
      </c>
      <c r="FA72" s="167">
        <f t="shared" si="122"/>
        <v>0</v>
      </c>
      <c r="FB72" s="167">
        <f t="shared" si="123"/>
        <v>0</v>
      </c>
      <c r="FC72" s="167">
        <f t="shared" si="124"/>
        <v>0</v>
      </c>
      <c r="FD72" s="167">
        <f t="shared" si="125"/>
        <v>0</v>
      </c>
      <c r="FE72" s="167">
        <f t="shared" si="126"/>
        <v>0</v>
      </c>
      <c r="FG72" s="167">
        <f t="shared" si="127"/>
        <v>0</v>
      </c>
      <c r="FH72" s="167">
        <f t="shared" si="128"/>
        <v>0</v>
      </c>
      <c r="FI72" s="167">
        <f t="shared" si="129"/>
        <v>0</v>
      </c>
      <c r="FJ72" s="167">
        <f t="shared" si="130"/>
        <v>0</v>
      </c>
      <c r="FK72" s="167">
        <f t="shared" si="131"/>
        <v>0</v>
      </c>
      <c r="FL72" s="167">
        <f t="shared" si="132"/>
        <v>0</v>
      </c>
      <c r="FM72" s="167">
        <f t="shared" si="133"/>
        <v>0</v>
      </c>
      <c r="FN72" s="167">
        <f t="shared" si="134"/>
        <v>0</v>
      </c>
      <c r="FO72" s="167">
        <f t="shared" si="135"/>
        <v>0</v>
      </c>
      <c r="FP72" s="167">
        <f t="shared" si="136"/>
        <v>0</v>
      </c>
      <c r="FQ72" s="167">
        <f t="shared" si="137"/>
        <v>0</v>
      </c>
      <c r="FR72" s="167">
        <f t="shared" si="138"/>
        <v>0</v>
      </c>
      <c r="FS72" s="167">
        <f t="shared" si="139"/>
        <v>0</v>
      </c>
      <c r="FT72" s="167">
        <f t="shared" si="140"/>
        <v>0</v>
      </c>
      <c r="FU72" s="167">
        <f t="shared" si="141"/>
        <v>0</v>
      </c>
      <c r="FV72" s="167">
        <f t="shared" si="142"/>
        <v>0</v>
      </c>
      <c r="FX72" s="167">
        <f t="shared" si="143"/>
        <v>0</v>
      </c>
      <c r="FY72" s="167">
        <f t="shared" si="144"/>
        <v>0</v>
      </c>
      <c r="FZ72" s="167">
        <f t="shared" si="145"/>
        <v>0</v>
      </c>
      <c r="GA72" s="167">
        <f t="shared" si="146"/>
        <v>0</v>
      </c>
      <c r="GB72" s="167">
        <f t="shared" si="147"/>
        <v>0</v>
      </c>
      <c r="GC72" s="167">
        <f t="shared" si="148"/>
        <v>0</v>
      </c>
      <c r="GD72" s="167">
        <f t="shared" si="149"/>
        <v>0</v>
      </c>
      <c r="GE72" s="167">
        <f t="shared" si="150"/>
        <v>0</v>
      </c>
      <c r="GF72" s="167">
        <f t="shared" si="151"/>
        <v>0</v>
      </c>
      <c r="GG72" s="167">
        <f t="shared" si="152"/>
        <v>0</v>
      </c>
      <c r="GH72" s="167">
        <f t="shared" si="153"/>
        <v>0</v>
      </c>
      <c r="GI72" s="167">
        <f t="shared" si="154"/>
        <v>0</v>
      </c>
      <c r="GJ72" s="167">
        <f t="shared" si="155"/>
        <v>0</v>
      </c>
      <c r="GK72" s="167">
        <f t="shared" si="156"/>
        <v>0</v>
      </c>
      <c r="GL72" s="167">
        <f t="shared" si="157"/>
        <v>0</v>
      </c>
      <c r="GM72" s="167">
        <f t="shared" si="158"/>
        <v>0</v>
      </c>
      <c r="GO72" s="167" t="e">
        <f t="shared" ca="1" si="210"/>
        <v>#REF!</v>
      </c>
      <c r="GP72" s="167" t="e">
        <f t="shared" ca="1" si="208"/>
        <v>#REF!</v>
      </c>
      <c r="GQ72" s="167" t="e">
        <f t="shared" ca="1" si="208"/>
        <v>#REF!</v>
      </c>
      <c r="GR72" s="167" t="e">
        <f t="shared" ca="1" si="208"/>
        <v>#REF!</v>
      </c>
      <c r="GS72" s="167" t="e">
        <f t="shared" ca="1" si="208"/>
        <v>#REF!</v>
      </c>
      <c r="GT72" s="167" t="e">
        <f t="shared" ca="1" si="208"/>
        <v>#REF!</v>
      </c>
      <c r="GU72" s="167" t="e">
        <f t="shared" ca="1" si="208"/>
        <v>#REF!</v>
      </c>
      <c r="GV72" s="167" t="e">
        <f t="shared" ca="1" si="208"/>
        <v>#REF!</v>
      </c>
      <c r="GW72" s="167" t="e">
        <f t="shared" ca="1" si="208"/>
        <v>#REF!</v>
      </c>
      <c r="GX72" s="167" t="e">
        <f t="shared" ca="1" si="208"/>
        <v>#REF!</v>
      </c>
      <c r="GY72" s="167" t="e">
        <f t="shared" ca="1" si="208"/>
        <v>#REF!</v>
      </c>
      <c r="GZ72" s="167" t="e">
        <f t="shared" ca="1" si="208"/>
        <v>#REF!</v>
      </c>
      <c r="HA72" s="167" t="e">
        <f t="shared" ca="1" si="208"/>
        <v>#REF!</v>
      </c>
      <c r="HB72" s="167" t="e">
        <f t="shared" ca="1" si="208"/>
        <v>#REF!</v>
      </c>
      <c r="HC72" s="167" t="e">
        <f t="shared" ca="1" si="208"/>
        <v>#REF!</v>
      </c>
      <c r="HD72" s="167" t="e">
        <f t="shared" ca="1" si="208"/>
        <v>#REF!</v>
      </c>
      <c r="HF72" s="167" t="e">
        <f t="shared" ca="1" si="60"/>
        <v>#REF!</v>
      </c>
      <c r="HG72" s="167" t="e">
        <f t="shared" ca="1" si="61"/>
        <v>#REF!</v>
      </c>
      <c r="HH72" s="167" t="e">
        <f t="shared" ca="1" si="62"/>
        <v>#REF!</v>
      </c>
      <c r="HI72" s="167" t="e">
        <f t="shared" ca="1" si="63"/>
        <v>#REF!</v>
      </c>
      <c r="HJ72" s="167" t="e">
        <f t="shared" ca="1" si="64"/>
        <v>#REF!</v>
      </c>
      <c r="HK72" s="167" t="e">
        <f t="shared" ca="1" si="65"/>
        <v>#REF!</v>
      </c>
      <c r="HL72" s="167" t="e">
        <f t="shared" ca="1" si="66"/>
        <v>#REF!</v>
      </c>
      <c r="HM72" s="167" t="e">
        <f t="shared" ca="1" si="67"/>
        <v>#REF!</v>
      </c>
      <c r="HN72" s="167" t="e">
        <f t="shared" ca="1" si="68"/>
        <v>#REF!</v>
      </c>
      <c r="HO72" s="167" t="e">
        <f t="shared" ca="1" si="69"/>
        <v>#REF!</v>
      </c>
      <c r="HP72" s="167" t="e">
        <f t="shared" ca="1" si="70"/>
        <v>#REF!</v>
      </c>
      <c r="HQ72" s="167" t="e">
        <f t="shared" ca="1" si="71"/>
        <v>#REF!</v>
      </c>
      <c r="HR72" s="167" t="e">
        <f t="shared" ca="1" si="72"/>
        <v>#REF!</v>
      </c>
      <c r="HS72" s="167" t="e">
        <f t="shared" ca="1" si="73"/>
        <v>#REF!</v>
      </c>
      <c r="HT72" s="167" t="e">
        <f t="shared" ca="1" si="74"/>
        <v>#REF!</v>
      </c>
      <c r="HU72" s="167" t="e">
        <f t="shared" ca="1" si="75"/>
        <v>#REF!</v>
      </c>
      <c r="HW72" s="167" t="e">
        <f t="shared" ca="1" si="76"/>
        <v>#REF!</v>
      </c>
      <c r="HX72" s="167">
        <f t="shared" si="77"/>
        <v>0</v>
      </c>
      <c r="HY72" s="167" t="e">
        <f t="shared" ca="1" si="160"/>
        <v>#REF!</v>
      </c>
      <c r="HZ72" s="219" t="e">
        <f t="shared" ca="1" si="161"/>
        <v>#REF!</v>
      </c>
    </row>
    <row r="73" spans="1:234" s="48" customFormat="1">
      <c r="A73" s="3" t="s">
        <v>142</v>
      </c>
      <c r="B73" s="202" t="str">
        <f>INDEX('Ref1'!$E:$E,MATCH(A73,'Ref1'!$A:$A,0))</f>
        <v>Cherwell</v>
      </c>
      <c r="C73" s="42" t="str">
        <f>INDEX(Data1!B:B,MATCH(A73,Data1!A:A,0))</f>
        <v>SD</v>
      </c>
      <c r="D73" s="253" t="str">
        <f>INDEX(Data1!C:C,MATCH(A73,Data1!A:A,0))</f>
        <v>SE</v>
      </c>
      <c r="E73" s="200" t="str">
        <f>IF($C$6="No","No",IF(COUNTIF(Inputs!$K$359:$K$398,$A73)&gt;0,"Yes","No"))</f>
        <v>No</v>
      </c>
      <c r="F73" s="404"/>
      <c r="G73" s="62">
        <f>INDEX('4_RatesSplit'!K:K,MATCH($A73,'4_RatesSplit'!$A:$A,0))</f>
        <v>0</v>
      </c>
      <c r="H73" s="171">
        <f>INDEX('4_RatesSplit'!L:L,MATCH($A73,'4_RatesSplit'!$A:$A,0))</f>
        <v>0</v>
      </c>
      <c r="I73" s="167">
        <f>INDEX('4_RatesSplit'!M:M,MATCH($A73,'4_RatesSplit'!$A:$A,0))</f>
        <v>0</v>
      </c>
      <c r="J73" s="167">
        <f>INDEX('4_RatesSplit'!N:N,MATCH($A73,'4_RatesSplit'!$A:$A,0))</f>
        <v>0</v>
      </c>
      <c r="K73" s="167">
        <f>INDEX('4_RatesSplit'!O:O,MATCH($A73,'4_RatesSplit'!$A:$A,0))</f>
        <v>0</v>
      </c>
      <c r="L73" s="167">
        <f>INDEX('4_RatesSplit'!P:P,MATCH($A73,'4_RatesSplit'!$A:$A,0))</f>
        <v>0</v>
      </c>
      <c r="M73" s="167">
        <f>INDEX('4_RatesSplit'!Q:Q,MATCH($A73,'4_RatesSplit'!$A:$A,0))</f>
        <v>0</v>
      </c>
      <c r="N73" s="167">
        <f>INDEX('4_RatesSplit'!R:R,MATCH($A73,'4_RatesSplit'!$A:$A,0))</f>
        <v>0</v>
      </c>
      <c r="O73" s="167">
        <f>INDEX('4_RatesSplit'!S:S,MATCH($A73,'4_RatesSplit'!$A:$A,0))</f>
        <v>0</v>
      </c>
      <c r="P73" s="167">
        <f>INDEX('4_RatesSplit'!T:T,MATCH($A73,'4_RatesSplit'!$A:$A,0))</f>
        <v>0</v>
      </c>
      <c r="Q73" s="167">
        <f>INDEX('4_RatesSplit'!U:U,MATCH($A73,'4_RatesSplit'!$A:$A,0))</f>
        <v>0</v>
      </c>
      <c r="R73" s="167">
        <f>INDEX('4_RatesSplit'!V:V,MATCH($A73,'4_RatesSplit'!$A:$A,0))</f>
        <v>0</v>
      </c>
      <c r="S73" s="167">
        <f>INDEX('4_RatesSplit'!W:W,MATCH($A73,'4_RatesSplit'!$A:$A,0))</f>
        <v>0</v>
      </c>
      <c r="T73" s="167">
        <f>INDEX('4_RatesSplit'!X:X,MATCH($A73,'4_RatesSplit'!$A:$A,0))</f>
        <v>0</v>
      </c>
      <c r="U73" s="167">
        <f>INDEX('4_RatesSplit'!Y:Y,MATCH($A73,'4_RatesSplit'!$A:$A,0))</f>
        <v>0</v>
      </c>
      <c r="V73" s="167">
        <f>INDEX('4_RatesSplit'!Z:Z,MATCH($A73,'4_RatesSplit'!$A:$A,0))</f>
        <v>0</v>
      </c>
      <c r="W73" s="167">
        <f>INDEX('4_RatesSplit'!AA:AA,MATCH($A73,'4_RatesSplit'!$A:$A,0))</f>
        <v>0</v>
      </c>
      <c r="X73" s="18"/>
      <c r="Y73" s="168" t="e">
        <f ca="1">INDEX('4_RatesSplit'!AT:AT,MATCH($A73,'4_RatesSplit'!$A:$A,0))</f>
        <v>#REF!</v>
      </c>
      <c r="Z73" s="168" t="e">
        <f ca="1">INDEX('4_RatesSplit'!AU:AU,MATCH($A73,'4_RatesSplit'!$A:$A,0))</f>
        <v>#REF!</v>
      </c>
      <c r="AA73" s="168" t="e">
        <f ca="1">INDEX('4_RatesSplit'!AV:AV,MATCH($A73,'4_RatesSplit'!$A:$A,0))</f>
        <v>#REF!</v>
      </c>
      <c r="AB73" s="168" t="e">
        <f ca="1">INDEX('4_RatesSplit'!AW:AW,MATCH($A73,'4_RatesSplit'!$A:$A,0))</f>
        <v>#REF!</v>
      </c>
      <c r="AC73" s="168" t="e">
        <f ca="1">INDEX('4_RatesSplit'!AX:AX,MATCH($A73,'4_RatesSplit'!$A:$A,0))</f>
        <v>#REF!</v>
      </c>
      <c r="AD73" s="168" t="e">
        <f ca="1">INDEX('4_RatesSplit'!AY:AY,MATCH($A73,'4_RatesSplit'!$A:$A,0))</f>
        <v>#REF!</v>
      </c>
      <c r="AE73" s="168" t="e">
        <f ca="1">INDEX('4_RatesSplit'!AZ:AZ,MATCH($A73,'4_RatesSplit'!$A:$A,0))</f>
        <v>#REF!</v>
      </c>
      <c r="AF73" s="168" t="e">
        <f ca="1">INDEX('4_RatesSplit'!BA:BA,MATCH($A73,'4_RatesSplit'!$A:$A,0))</f>
        <v>#REF!</v>
      </c>
      <c r="AG73" s="168" t="e">
        <f ca="1">INDEX('4_RatesSplit'!BB:BB,MATCH($A73,'4_RatesSplit'!$A:$A,0))</f>
        <v>#REF!</v>
      </c>
      <c r="AH73" s="168" t="e">
        <f ca="1">INDEX('4_RatesSplit'!BC:BC,MATCH($A73,'4_RatesSplit'!$A:$A,0))</f>
        <v>#REF!</v>
      </c>
      <c r="AI73" s="168" t="e">
        <f ca="1">INDEX('4_RatesSplit'!BD:BD,MATCH($A73,'4_RatesSplit'!$A:$A,0))</f>
        <v>#REF!</v>
      </c>
      <c r="AJ73" s="168" t="e">
        <f ca="1">INDEX('4_RatesSplit'!BE:BE,MATCH($A73,'4_RatesSplit'!$A:$A,0))</f>
        <v>#REF!</v>
      </c>
      <c r="AK73" s="168" t="e">
        <f ca="1">INDEX('4_RatesSplit'!BF:BF,MATCH($A73,'4_RatesSplit'!$A:$A,0))</f>
        <v>#REF!</v>
      </c>
      <c r="AL73" s="168" t="e">
        <f ca="1">INDEX('4_RatesSplit'!BG:BG,MATCH($A73,'4_RatesSplit'!$A:$A,0))</f>
        <v>#REF!</v>
      </c>
      <c r="AM73" s="168" t="e">
        <f ca="1">INDEX('4_RatesSplit'!BH:BH,MATCH($A73,'4_RatesSplit'!$A:$A,0))</f>
        <v>#REF!</v>
      </c>
      <c r="AN73" s="198" t="e">
        <f ca="1">INDEX('4_RatesSplit'!BI:BI,MATCH($A73,'4_RatesSplit'!$A:$A,0))</f>
        <v>#REF!</v>
      </c>
      <c r="AO73" s="114"/>
      <c r="AP73" s="167" t="e">
        <f t="shared" ca="1" si="78"/>
        <v>#REF!</v>
      </c>
      <c r="AQ73" s="167" t="e">
        <f t="shared" ca="1" si="79"/>
        <v>#REF!</v>
      </c>
      <c r="AR73" s="167" t="e">
        <f t="shared" ca="1" si="80"/>
        <v>#REF!</v>
      </c>
      <c r="AS73" s="167" t="e">
        <f t="shared" ca="1" si="81"/>
        <v>#REF!</v>
      </c>
      <c r="AT73" s="167" t="e">
        <f t="shared" ca="1" si="82"/>
        <v>#REF!</v>
      </c>
      <c r="AU73" s="167" t="e">
        <f t="shared" ca="1" si="83"/>
        <v>#REF!</v>
      </c>
      <c r="AV73" s="167" t="e">
        <f t="shared" ca="1" si="84"/>
        <v>#REF!</v>
      </c>
      <c r="AW73" s="167" t="e">
        <f t="shared" ca="1" si="85"/>
        <v>#REF!</v>
      </c>
      <c r="AX73" s="167" t="e">
        <f t="shared" ca="1" si="86"/>
        <v>#REF!</v>
      </c>
      <c r="AY73" s="167" t="e">
        <f t="shared" ca="1" si="87"/>
        <v>#REF!</v>
      </c>
      <c r="AZ73" s="167" t="e">
        <f t="shared" ca="1" si="88"/>
        <v>#REF!</v>
      </c>
      <c r="BA73" s="167" t="e">
        <f t="shared" ca="1" si="89"/>
        <v>#REF!</v>
      </c>
      <c r="BB73" s="167" t="e">
        <f t="shared" ca="1" si="90"/>
        <v>#REF!</v>
      </c>
      <c r="BC73" s="167" t="e">
        <f t="shared" ca="1" si="91"/>
        <v>#REF!</v>
      </c>
      <c r="BD73" s="167" t="e">
        <f t="shared" ca="1" si="92"/>
        <v>#REF!</v>
      </c>
      <c r="BE73" s="167" t="e">
        <f t="shared" ca="1" si="93"/>
        <v>#REF!</v>
      </c>
      <c r="BF73" s="18"/>
      <c r="BG73" s="168">
        <f>INDEX('2_Needs'!$F:$F,MATCH($A73,'2_Needs'!$A:$A,0))</f>
        <v>3.0610249589493529E-4</v>
      </c>
      <c r="BH73" s="114"/>
      <c r="BI73" s="167">
        <f t="shared" ref="BI73:BX73" si="222">IF(BI$3="reset",$BG73*BI$6,BH73*(1+$C$4))</f>
        <v>0</v>
      </c>
      <c r="BJ73" s="167">
        <f t="shared" si="222"/>
        <v>0</v>
      </c>
      <c r="BK73" s="167">
        <f t="shared" si="222"/>
        <v>0</v>
      </c>
      <c r="BL73" s="167">
        <f t="shared" si="222"/>
        <v>0</v>
      </c>
      <c r="BM73" s="167">
        <f t="shared" si="222"/>
        <v>0</v>
      </c>
      <c r="BN73" s="167">
        <f t="shared" si="222"/>
        <v>0</v>
      </c>
      <c r="BO73" s="167">
        <f t="shared" si="222"/>
        <v>0</v>
      </c>
      <c r="BP73" s="167">
        <f t="shared" si="222"/>
        <v>0</v>
      </c>
      <c r="BQ73" s="167">
        <f t="shared" si="222"/>
        <v>0</v>
      </c>
      <c r="BR73" s="167">
        <f t="shared" si="222"/>
        <v>0</v>
      </c>
      <c r="BS73" s="167">
        <f t="shared" si="222"/>
        <v>0</v>
      </c>
      <c r="BT73" s="167">
        <f t="shared" si="222"/>
        <v>0</v>
      </c>
      <c r="BU73" s="167">
        <f t="shared" si="222"/>
        <v>0</v>
      </c>
      <c r="BV73" s="167">
        <f t="shared" si="222"/>
        <v>0</v>
      </c>
      <c r="BW73" s="167">
        <f t="shared" si="222"/>
        <v>0</v>
      </c>
      <c r="BX73" s="167">
        <f t="shared" si="222"/>
        <v>0</v>
      </c>
      <c r="BZ73" s="167" t="e">
        <f t="shared" ca="1" si="7"/>
        <v>#REF!</v>
      </c>
      <c r="CA73" s="167" t="e">
        <f t="shared" ca="1" si="8"/>
        <v>#REF!</v>
      </c>
      <c r="CB73" s="167" t="e">
        <f t="shared" ca="1" si="9"/>
        <v>#REF!</v>
      </c>
      <c r="CC73" s="167" t="e">
        <f t="shared" ca="1" si="10"/>
        <v>#REF!</v>
      </c>
      <c r="CD73" s="167" t="e">
        <f t="shared" ca="1" si="11"/>
        <v>#REF!</v>
      </c>
      <c r="CE73" s="167" t="e">
        <f t="shared" ca="1" si="12"/>
        <v>#REF!</v>
      </c>
      <c r="CF73" s="167" t="e">
        <f t="shared" ca="1" si="13"/>
        <v>#REF!</v>
      </c>
      <c r="CG73" s="167" t="e">
        <f t="shared" ca="1" si="14"/>
        <v>#REF!</v>
      </c>
      <c r="CH73" s="167" t="e">
        <f t="shared" ca="1" si="15"/>
        <v>#REF!</v>
      </c>
      <c r="CI73" s="167" t="e">
        <f t="shared" ca="1" si="16"/>
        <v>#REF!</v>
      </c>
      <c r="CJ73" s="167" t="e">
        <f t="shared" ca="1" si="17"/>
        <v>#REF!</v>
      </c>
      <c r="CK73" s="167" t="e">
        <f t="shared" ca="1" si="18"/>
        <v>#REF!</v>
      </c>
      <c r="CL73" s="167" t="e">
        <f t="shared" ca="1" si="19"/>
        <v>#REF!</v>
      </c>
      <c r="CM73" s="167" t="e">
        <f t="shared" ca="1" si="20"/>
        <v>#REF!</v>
      </c>
      <c r="CN73" s="167" t="e">
        <f t="shared" ca="1" si="21"/>
        <v>#REF!</v>
      </c>
      <c r="CO73" s="167" t="e">
        <f t="shared" ca="1" si="22"/>
        <v>#REF!</v>
      </c>
      <c r="CQ73" s="167" t="e">
        <f t="shared" ca="1" si="23"/>
        <v>#REF!</v>
      </c>
      <c r="CR73" s="167" t="e">
        <f t="shared" ca="1" si="24"/>
        <v>#REF!</v>
      </c>
      <c r="CS73" s="167" t="e">
        <f t="shared" ca="1" si="25"/>
        <v>#REF!</v>
      </c>
      <c r="CT73" s="167" t="e">
        <f t="shared" ca="1" si="26"/>
        <v>#REF!</v>
      </c>
      <c r="CU73" s="167" t="e">
        <f t="shared" ca="1" si="27"/>
        <v>#REF!</v>
      </c>
      <c r="CV73" s="167" t="e">
        <f t="shared" ca="1" si="28"/>
        <v>#REF!</v>
      </c>
      <c r="CW73" s="167" t="e">
        <f t="shared" ca="1" si="29"/>
        <v>#REF!</v>
      </c>
      <c r="CX73" s="167" t="e">
        <f t="shared" ca="1" si="30"/>
        <v>#REF!</v>
      </c>
      <c r="CY73" s="167" t="e">
        <f t="shared" ca="1" si="31"/>
        <v>#REF!</v>
      </c>
      <c r="CZ73" s="167" t="e">
        <f t="shared" ca="1" si="32"/>
        <v>#REF!</v>
      </c>
      <c r="DA73" s="167" t="e">
        <f t="shared" ca="1" si="33"/>
        <v>#REF!</v>
      </c>
      <c r="DB73" s="167" t="e">
        <f t="shared" ca="1" si="34"/>
        <v>#REF!</v>
      </c>
      <c r="DC73" s="167" t="e">
        <f t="shared" ca="1" si="35"/>
        <v>#REF!</v>
      </c>
      <c r="DD73" s="167" t="e">
        <f t="shared" ca="1" si="36"/>
        <v>#REF!</v>
      </c>
      <c r="DE73" s="167" t="e">
        <f t="shared" ca="1" si="37"/>
        <v>#REF!</v>
      </c>
      <c r="DF73" s="167" t="e">
        <f t="shared" ca="1" si="38"/>
        <v>#REF!</v>
      </c>
      <c r="DH73" s="167">
        <f t="shared" si="39"/>
        <v>0</v>
      </c>
      <c r="DI73" s="167">
        <f t="shared" si="40"/>
        <v>0</v>
      </c>
      <c r="DJ73" s="167">
        <f t="shared" si="41"/>
        <v>0</v>
      </c>
      <c r="DK73" s="167">
        <f t="shared" si="42"/>
        <v>0</v>
      </c>
      <c r="DL73" s="167">
        <f t="shared" si="43"/>
        <v>0</v>
      </c>
      <c r="DM73" s="167">
        <f t="shared" si="44"/>
        <v>0</v>
      </c>
      <c r="DN73" s="167">
        <f t="shared" si="45"/>
        <v>0</v>
      </c>
      <c r="DO73" s="167">
        <f t="shared" si="46"/>
        <v>0</v>
      </c>
      <c r="DP73" s="167">
        <f t="shared" si="47"/>
        <v>0</v>
      </c>
      <c r="DQ73" s="167">
        <f t="shared" si="48"/>
        <v>0</v>
      </c>
      <c r="DR73" s="167">
        <f t="shared" si="49"/>
        <v>0</v>
      </c>
      <c r="DS73" s="167">
        <f t="shared" si="50"/>
        <v>0</v>
      </c>
      <c r="DT73" s="167">
        <f t="shared" si="51"/>
        <v>0</v>
      </c>
      <c r="DU73" s="167">
        <f t="shared" si="52"/>
        <v>0</v>
      </c>
      <c r="DV73" s="167">
        <f t="shared" si="53"/>
        <v>0</v>
      </c>
      <c r="DW73" s="167">
        <f t="shared" si="54"/>
        <v>0</v>
      </c>
      <c r="DY73" s="167" t="e">
        <f t="shared" ca="1" si="95"/>
        <v>#REF!</v>
      </c>
      <c r="DZ73" s="167" t="e">
        <f t="shared" ca="1" si="96"/>
        <v>#REF!</v>
      </c>
      <c r="EA73" s="167" t="e">
        <f t="shared" ca="1" si="97"/>
        <v>#REF!</v>
      </c>
      <c r="EB73" s="167" t="e">
        <f t="shared" ca="1" si="98"/>
        <v>#REF!</v>
      </c>
      <c r="EC73" s="167" t="e">
        <f t="shared" ca="1" si="99"/>
        <v>#REF!</v>
      </c>
      <c r="ED73" s="167" t="e">
        <f t="shared" ca="1" si="100"/>
        <v>#REF!</v>
      </c>
      <c r="EE73" s="167" t="e">
        <f t="shared" ca="1" si="101"/>
        <v>#REF!</v>
      </c>
      <c r="EF73" s="167" t="e">
        <f t="shared" ca="1" si="102"/>
        <v>#REF!</v>
      </c>
      <c r="EG73" s="167" t="e">
        <f t="shared" ca="1" si="103"/>
        <v>#REF!</v>
      </c>
      <c r="EH73" s="167" t="e">
        <f t="shared" ca="1" si="104"/>
        <v>#REF!</v>
      </c>
      <c r="EI73" s="167" t="e">
        <f t="shared" ca="1" si="105"/>
        <v>#REF!</v>
      </c>
      <c r="EJ73" s="167" t="e">
        <f t="shared" ca="1" si="106"/>
        <v>#REF!</v>
      </c>
      <c r="EK73" s="167" t="e">
        <f t="shared" ca="1" si="107"/>
        <v>#REF!</v>
      </c>
      <c r="EL73" s="167" t="e">
        <f t="shared" ca="1" si="108"/>
        <v>#REF!</v>
      </c>
      <c r="EM73" s="167" t="e">
        <f t="shared" ca="1" si="109"/>
        <v>#REF!</v>
      </c>
      <c r="EN73" s="167" t="e">
        <f t="shared" ca="1" si="110"/>
        <v>#REF!</v>
      </c>
      <c r="EP73" s="167">
        <f t="shared" si="111"/>
        <v>0</v>
      </c>
      <c r="EQ73" s="167">
        <f t="shared" si="112"/>
        <v>0</v>
      </c>
      <c r="ER73" s="167">
        <f t="shared" si="113"/>
        <v>0</v>
      </c>
      <c r="ES73" s="167">
        <f t="shared" si="114"/>
        <v>0</v>
      </c>
      <c r="ET73" s="167">
        <f t="shared" si="115"/>
        <v>0</v>
      </c>
      <c r="EU73" s="167">
        <f t="shared" si="116"/>
        <v>0</v>
      </c>
      <c r="EV73" s="167">
        <f t="shared" si="117"/>
        <v>0</v>
      </c>
      <c r="EW73" s="167">
        <f t="shared" si="118"/>
        <v>0</v>
      </c>
      <c r="EX73" s="167">
        <f t="shared" si="119"/>
        <v>0</v>
      </c>
      <c r="EY73" s="167">
        <f t="shared" si="120"/>
        <v>0</v>
      </c>
      <c r="EZ73" s="167">
        <f t="shared" si="121"/>
        <v>0</v>
      </c>
      <c r="FA73" s="167">
        <f t="shared" si="122"/>
        <v>0</v>
      </c>
      <c r="FB73" s="167">
        <f t="shared" si="123"/>
        <v>0</v>
      </c>
      <c r="FC73" s="167">
        <f t="shared" si="124"/>
        <v>0</v>
      </c>
      <c r="FD73" s="167">
        <f t="shared" si="125"/>
        <v>0</v>
      </c>
      <c r="FE73" s="167">
        <f t="shared" si="126"/>
        <v>0</v>
      </c>
      <c r="FG73" s="167">
        <f t="shared" si="127"/>
        <v>0</v>
      </c>
      <c r="FH73" s="167">
        <f t="shared" si="128"/>
        <v>0</v>
      </c>
      <c r="FI73" s="167">
        <f t="shared" si="129"/>
        <v>0</v>
      </c>
      <c r="FJ73" s="167">
        <f t="shared" si="130"/>
        <v>0</v>
      </c>
      <c r="FK73" s="167">
        <f t="shared" si="131"/>
        <v>0</v>
      </c>
      <c r="FL73" s="167">
        <f t="shared" si="132"/>
        <v>0</v>
      </c>
      <c r="FM73" s="167">
        <f t="shared" si="133"/>
        <v>0</v>
      </c>
      <c r="FN73" s="167">
        <f t="shared" si="134"/>
        <v>0</v>
      </c>
      <c r="FO73" s="167">
        <f t="shared" si="135"/>
        <v>0</v>
      </c>
      <c r="FP73" s="167">
        <f t="shared" si="136"/>
        <v>0</v>
      </c>
      <c r="FQ73" s="167">
        <f t="shared" si="137"/>
        <v>0</v>
      </c>
      <c r="FR73" s="167">
        <f t="shared" si="138"/>
        <v>0</v>
      </c>
      <c r="FS73" s="167">
        <f t="shared" si="139"/>
        <v>0</v>
      </c>
      <c r="FT73" s="167">
        <f t="shared" si="140"/>
        <v>0</v>
      </c>
      <c r="FU73" s="167">
        <f t="shared" si="141"/>
        <v>0</v>
      </c>
      <c r="FV73" s="167">
        <f t="shared" si="142"/>
        <v>0</v>
      </c>
      <c r="FX73" s="167">
        <f t="shared" si="143"/>
        <v>0</v>
      </c>
      <c r="FY73" s="167">
        <f t="shared" si="144"/>
        <v>0</v>
      </c>
      <c r="FZ73" s="167">
        <f t="shared" si="145"/>
        <v>0</v>
      </c>
      <c r="GA73" s="167">
        <f t="shared" si="146"/>
        <v>0</v>
      </c>
      <c r="GB73" s="167">
        <f t="shared" si="147"/>
        <v>0</v>
      </c>
      <c r="GC73" s="167">
        <f t="shared" si="148"/>
        <v>0</v>
      </c>
      <c r="GD73" s="167">
        <f t="shared" si="149"/>
        <v>0</v>
      </c>
      <c r="GE73" s="167">
        <f t="shared" si="150"/>
        <v>0</v>
      </c>
      <c r="GF73" s="167">
        <f t="shared" si="151"/>
        <v>0</v>
      </c>
      <c r="GG73" s="167">
        <f t="shared" si="152"/>
        <v>0</v>
      </c>
      <c r="GH73" s="167">
        <f t="shared" si="153"/>
        <v>0</v>
      </c>
      <c r="GI73" s="167">
        <f t="shared" si="154"/>
        <v>0</v>
      </c>
      <c r="GJ73" s="167">
        <f t="shared" si="155"/>
        <v>0</v>
      </c>
      <c r="GK73" s="167">
        <f t="shared" si="156"/>
        <v>0</v>
      </c>
      <c r="GL73" s="167">
        <f t="shared" si="157"/>
        <v>0</v>
      </c>
      <c r="GM73" s="167">
        <f t="shared" si="158"/>
        <v>0</v>
      </c>
      <c r="GO73" s="167" t="e">
        <f t="shared" ca="1" si="210"/>
        <v>#REF!</v>
      </c>
      <c r="GP73" s="167" t="e">
        <f t="shared" ca="1" si="208"/>
        <v>#REF!</v>
      </c>
      <c r="GQ73" s="167" t="e">
        <f t="shared" ca="1" si="208"/>
        <v>#REF!</v>
      </c>
      <c r="GR73" s="167" t="e">
        <f t="shared" ca="1" si="208"/>
        <v>#REF!</v>
      </c>
      <c r="GS73" s="167" t="e">
        <f t="shared" ca="1" si="208"/>
        <v>#REF!</v>
      </c>
      <c r="GT73" s="167" t="e">
        <f t="shared" ca="1" si="208"/>
        <v>#REF!</v>
      </c>
      <c r="GU73" s="167" t="e">
        <f t="shared" ca="1" si="208"/>
        <v>#REF!</v>
      </c>
      <c r="GV73" s="167" t="e">
        <f t="shared" ca="1" si="208"/>
        <v>#REF!</v>
      </c>
      <c r="GW73" s="167" t="e">
        <f t="shared" ca="1" si="208"/>
        <v>#REF!</v>
      </c>
      <c r="GX73" s="167" t="e">
        <f t="shared" ca="1" si="208"/>
        <v>#REF!</v>
      </c>
      <c r="GY73" s="167" t="e">
        <f t="shared" ca="1" si="208"/>
        <v>#REF!</v>
      </c>
      <c r="GZ73" s="167" t="e">
        <f t="shared" ca="1" si="208"/>
        <v>#REF!</v>
      </c>
      <c r="HA73" s="167" t="e">
        <f t="shared" ca="1" si="208"/>
        <v>#REF!</v>
      </c>
      <c r="HB73" s="167" t="e">
        <f t="shared" ca="1" si="208"/>
        <v>#REF!</v>
      </c>
      <c r="HC73" s="167" t="e">
        <f t="shared" ca="1" si="208"/>
        <v>#REF!</v>
      </c>
      <c r="HD73" s="167" t="e">
        <f t="shared" ca="1" si="208"/>
        <v>#REF!</v>
      </c>
      <c r="HF73" s="167" t="e">
        <f t="shared" ca="1" si="60"/>
        <v>#REF!</v>
      </c>
      <c r="HG73" s="167" t="e">
        <f t="shared" ca="1" si="61"/>
        <v>#REF!</v>
      </c>
      <c r="HH73" s="167" t="e">
        <f t="shared" ca="1" si="62"/>
        <v>#REF!</v>
      </c>
      <c r="HI73" s="167" t="e">
        <f t="shared" ca="1" si="63"/>
        <v>#REF!</v>
      </c>
      <c r="HJ73" s="167" t="e">
        <f t="shared" ca="1" si="64"/>
        <v>#REF!</v>
      </c>
      <c r="HK73" s="167" t="e">
        <f t="shared" ca="1" si="65"/>
        <v>#REF!</v>
      </c>
      <c r="HL73" s="167" t="e">
        <f t="shared" ca="1" si="66"/>
        <v>#REF!</v>
      </c>
      <c r="HM73" s="167" t="e">
        <f t="shared" ca="1" si="67"/>
        <v>#REF!</v>
      </c>
      <c r="HN73" s="167" t="e">
        <f t="shared" ca="1" si="68"/>
        <v>#REF!</v>
      </c>
      <c r="HO73" s="167" t="e">
        <f t="shared" ca="1" si="69"/>
        <v>#REF!</v>
      </c>
      <c r="HP73" s="167" t="e">
        <f t="shared" ca="1" si="70"/>
        <v>#REF!</v>
      </c>
      <c r="HQ73" s="167" t="e">
        <f t="shared" ca="1" si="71"/>
        <v>#REF!</v>
      </c>
      <c r="HR73" s="167" t="e">
        <f t="shared" ca="1" si="72"/>
        <v>#REF!</v>
      </c>
      <c r="HS73" s="167" t="e">
        <f t="shared" ca="1" si="73"/>
        <v>#REF!</v>
      </c>
      <c r="HT73" s="167" t="e">
        <f t="shared" ca="1" si="74"/>
        <v>#REF!</v>
      </c>
      <c r="HU73" s="167" t="e">
        <f t="shared" ca="1" si="75"/>
        <v>#REF!</v>
      </c>
      <c r="HW73" s="167" t="e">
        <f t="shared" ca="1" si="76"/>
        <v>#REF!</v>
      </c>
      <c r="HX73" s="167">
        <f t="shared" si="77"/>
        <v>0</v>
      </c>
      <c r="HY73" s="167" t="e">
        <f t="shared" ca="1" si="160"/>
        <v>#REF!</v>
      </c>
      <c r="HZ73" s="219" t="e">
        <f t="shared" ca="1" si="161"/>
        <v>#REF!</v>
      </c>
    </row>
    <row r="74" spans="1:234" s="48" customFormat="1">
      <c r="A74" s="3" t="s">
        <v>144</v>
      </c>
      <c r="B74" s="202" t="str">
        <f>INDEX('Ref1'!$E:$E,MATCH(A74,'Ref1'!$A:$A,0))</f>
        <v>Cheshire East</v>
      </c>
      <c r="C74" s="42" t="str">
        <f>INDEX(Data1!B:B,MATCH(A74,Data1!A:A,0))</f>
        <v>UNINFIR</v>
      </c>
      <c r="D74" s="253" t="str">
        <f>INDEX(Data1!C:C,MATCH(A74,Data1!A:A,0))</f>
        <v>NW</v>
      </c>
      <c r="E74" s="200" t="str">
        <f>IF($C$6="No","No",IF(COUNTIF(Inputs!$K$359:$K$398,$A74)&gt;0,"Yes","No"))</f>
        <v>No</v>
      </c>
      <c r="F74" s="404"/>
      <c r="G74" s="62">
        <f>INDEX('4_RatesSplit'!K:K,MATCH($A74,'4_RatesSplit'!$A:$A,0))</f>
        <v>0</v>
      </c>
      <c r="H74" s="171">
        <f>INDEX('4_RatesSplit'!L:L,MATCH($A74,'4_RatesSplit'!$A:$A,0))</f>
        <v>0</v>
      </c>
      <c r="I74" s="167">
        <f>INDEX('4_RatesSplit'!M:M,MATCH($A74,'4_RatesSplit'!$A:$A,0))</f>
        <v>0</v>
      </c>
      <c r="J74" s="167">
        <f>INDEX('4_RatesSplit'!N:N,MATCH($A74,'4_RatesSplit'!$A:$A,0))</f>
        <v>0</v>
      </c>
      <c r="K74" s="167">
        <f>INDEX('4_RatesSplit'!O:O,MATCH($A74,'4_RatesSplit'!$A:$A,0))</f>
        <v>0</v>
      </c>
      <c r="L74" s="167">
        <f>INDEX('4_RatesSplit'!P:P,MATCH($A74,'4_RatesSplit'!$A:$A,0))</f>
        <v>0</v>
      </c>
      <c r="M74" s="167">
        <f>INDEX('4_RatesSplit'!Q:Q,MATCH($A74,'4_RatesSplit'!$A:$A,0))</f>
        <v>0</v>
      </c>
      <c r="N74" s="167">
        <f>INDEX('4_RatesSplit'!R:R,MATCH($A74,'4_RatesSplit'!$A:$A,0))</f>
        <v>0</v>
      </c>
      <c r="O74" s="167">
        <f>INDEX('4_RatesSplit'!S:S,MATCH($A74,'4_RatesSplit'!$A:$A,0))</f>
        <v>0</v>
      </c>
      <c r="P74" s="167">
        <f>INDEX('4_RatesSplit'!T:T,MATCH($A74,'4_RatesSplit'!$A:$A,0))</f>
        <v>0</v>
      </c>
      <c r="Q74" s="167">
        <f>INDEX('4_RatesSplit'!U:U,MATCH($A74,'4_RatesSplit'!$A:$A,0))</f>
        <v>0</v>
      </c>
      <c r="R74" s="167">
        <f>INDEX('4_RatesSplit'!V:V,MATCH($A74,'4_RatesSplit'!$A:$A,0))</f>
        <v>0</v>
      </c>
      <c r="S74" s="167">
        <f>INDEX('4_RatesSplit'!W:W,MATCH($A74,'4_RatesSplit'!$A:$A,0))</f>
        <v>0</v>
      </c>
      <c r="T74" s="167">
        <f>INDEX('4_RatesSplit'!X:X,MATCH($A74,'4_RatesSplit'!$A:$A,0))</f>
        <v>0</v>
      </c>
      <c r="U74" s="167">
        <f>INDEX('4_RatesSplit'!Y:Y,MATCH($A74,'4_RatesSplit'!$A:$A,0))</f>
        <v>0</v>
      </c>
      <c r="V74" s="167">
        <f>INDEX('4_RatesSplit'!Z:Z,MATCH($A74,'4_RatesSplit'!$A:$A,0))</f>
        <v>0</v>
      </c>
      <c r="W74" s="167">
        <f>INDEX('4_RatesSplit'!AA:AA,MATCH($A74,'4_RatesSplit'!$A:$A,0))</f>
        <v>0</v>
      </c>
      <c r="X74" s="18"/>
      <c r="Y74" s="168" t="e">
        <f ca="1">INDEX('4_RatesSplit'!AT:AT,MATCH($A74,'4_RatesSplit'!$A:$A,0))</f>
        <v>#REF!</v>
      </c>
      <c r="Z74" s="168" t="e">
        <f ca="1">INDEX('4_RatesSplit'!AU:AU,MATCH($A74,'4_RatesSplit'!$A:$A,0))</f>
        <v>#REF!</v>
      </c>
      <c r="AA74" s="168" t="e">
        <f ca="1">INDEX('4_RatesSplit'!AV:AV,MATCH($A74,'4_RatesSplit'!$A:$A,0))</f>
        <v>#REF!</v>
      </c>
      <c r="AB74" s="168" t="e">
        <f ca="1">INDEX('4_RatesSplit'!AW:AW,MATCH($A74,'4_RatesSplit'!$A:$A,0))</f>
        <v>#REF!</v>
      </c>
      <c r="AC74" s="168" t="e">
        <f ca="1">INDEX('4_RatesSplit'!AX:AX,MATCH($A74,'4_RatesSplit'!$A:$A,0))</f>
        <v>#REF!</v>
      </c>
      <c r="AD74" s="168" t="e">
        <f ca="1">INDEX('4_RatesSplit'!AY:AY,MATCH($A74,'4_RatesSplit'!$A:$A,0))</f>
        <v>#REF!</v>
      </c>
      <c r="AE74" s="168" t="e">
        <f ca="1">INDEX('4_RatesSplit'!AZ:AZ,MATCH($A74,'4_RatesSplit'!$A:$A,0))</f>
        <v>#REF!</v>
      </c>
      <c r="AF74" s="168" t="e">
        <f ca="1">INDEX('4_RatesSplit'!BA:BA,MATCH($A74,'4_RatesSplit'!$A:$A,0))</f>
        <v>#REF!</v>
      </c>
      <c r="AG74" s="168" t="e">
        <f ca="1">INDEX('4_RatesSplit'!BB:BB,MATCH($A74,'4_RatesSplit'!$A:$A,0))</f>
        <v>#REF!</v>
      </c>
      <c r="AH74" s="168" t="e">
        <f ca="1">INDEX('4_RatesSplit'!BC:BC,MATCH($A74,'4_RatesSplit'!$A:$A,0))</f>
        <v>#REF!</v>
      </c>
      <c r="AI74" s="168" t="e">
        <f ca="1">INDEX('4_RatesSplit'!BD:BD,MATCH($A74,'4_RatesSplit'!$A:$A,0))</f>
        <v>#REF!</v>
      </c>
      <c r="AJ74" s="168" t="e">
        <f ca="1">INDEX('4_RatesSplit'!BE:BE,MATCH($A74,'4_RatesSplit'!$A:$A,0))</f>
        <v>#REF!</v>
      </c>
      <c r="AK74" s="168" t="e">
        <f ca="1">INDEX('4_RatesSplit'!BF:BF,MATCH($A74,'4_RatesSplit'!$A:$A,0))</f>
        <v>#REF!</v>
      </c>
      <c r="AL74" s="168" t="e">
        <f ca="1">INDEX('4_RatesSplit'!BG:BG,MATCH($A74,'4_RatesSplit'!$A:$A,0))</f>
        <v>#REF!</v>
      </c>
      <c r="AM74" s="168" t="e">
        <f ca="1">INDEX('4_RatesSplit'!BH:BH,MATCH($A74,'4_RatesSplit'!$A:$A,0))</f>
        <v>#REF!</v>
      </c>
      <c r="AN74" s="198" t="e">
        <f ca="1">INDEX('4_RatesSplit'!BI:BI,MATCH($A74,'4_RatesSplit'!$A:$A,0))</f>
        <v>#REF!</v>
      </c>
      <c r="AO74" s="114"/>
      <c r="AP74" s="167" t="e">
        <f t="shared" ca="1" si="78"/>
        <v>#REF!</v>
      </c>
      <c r="AQ74" s="167" t="e">
        <f t="shared" ca="1" si="79"/>
        <v>#REF!</v>
      </c>
      <c r="AR74" s="167" t="e">
        <f t="shared" ca="1" si="80"/>
        <v>#REF!</v>
      </c>
      <c r="AS74" s="167" t="e">
        <f t="shared" ca="1" si="81"/>
        <v>#REF!</v>
      </c>
      <c r="AT74" s="167" t="e">
        <f t="shared" ca="1" si="82"/>
        <v>#REF!</v>
      </c>
      <c r="AU74" s="167" t="e">
        <f t="shared" ca="1" si="83"/>
        <v>#REF!</v>
      </c>
      <c r="AV74" s="167" t="e">
        <f t="shared" ca="1" si="84"/>
        <v>#REF!</v>
      </c>
      <c r="AW74" s="167" t="e">
        <f t="shared" ca="1" si="85"/>
        <v>#REF!</v>
      </c>
      <c r="AX74" s="167" t="e">
        <f t="shared" ca="1" si="86"/>
        <v>#REF!</v>
      </c>
      <c r="AY74" s="167" t="e">
        <f t="shared" ca="1" si="87"/>
        <v>#REF!</v>
      </c>
      <c r="AZ74" s="167" t="e">
        <f t="shared" ca="1" si="88"/>
        <v>#REF!</v>
      </c>
      <c r="BA74" s="167" t="e">
        <f t="shared" ca="1" si="89"/>
        <v>#REF!</v>
      </c>
      <c r="BB74" s="167" t="e">
        <f t="shared" ca="1" si="90"/>
        <v>#REF!</v>
      </c>
      <c r="BC74" s="167" t="e">
        <f t="shared" ca="1" si="91"/>
        <v>#REF!</v>
      </c>
      <c r="BD74" s="167" t="e">
        <f t="shared" ca="1" si="92"/>
        <v>#REF!</v>
      </c>
      <c r="BE74" s="167" t="e">
        <f t="shared" ca="1" si="93"/>
        <v>#REF!</v>
      </c>
      <c r="BF74" s="18"/>
      <c r="BG74" s="168">
        <f>INDEX('2_Needs'!$F:$F,MATCH($A74,'2_Needs'!$A:$A,0))</f>
        <v>3.4095423537126744E-3</v>
      </c>
      <c r="BH74" s="114"/>
      <c r="BI74" s="167">
        <f t="shared" ref="BI74:BX74" si="223">IF(BI$3="reset",$BG74*BI$6,BH74*(1+$C$4))</f>
        <v>0</v>
      </c>
      <c r="BJ74" s="167">
        <f t="shared" si="223"/>
        <v>0</v>
      </c>
      <c r="BK74" s="167">
        <f t="shared" si="223"/>
        <v>0</v>
      </c>
      <c r="BL74" s="167">
        <f t="shared" si="223"/>
        <v>0</v>
      </c>
      <c r="BM74" s="167">
        <f t="shared" si="223"/>
        <v>0</v>
      </c>
      <c r="BN74" s="167">
        <f t="shared" si="223"/>
        <v>0</v>
      </c>
      <c r="BO74" s="167">
        <f t="shared" si="223"/>
        <v>0</v>
      </c>
      <c r="BP74" s="167">
        <f t="shared" si="223"/>
        <v>0</v>
      </c>
      <c r="BQ74" s="167">
        <f t="shared" si="223"/>
        <v>0</v>
      </c>
      <c r="BR74" s="167">
        <f t="shared" si="223"/>
        <v>0</v>
      </c>
      <c r="BS74" s="167">
        <f t="shared" si="223"/>
        <v>0</v>
      </c>
      <c r="BT74" s="167">
        <f t="shared" si="223"/>
        <v>0</v>
      </c>
      <c r="BU74" s="167">
        <f t="shared" si="223"/>
        <v>0</v>
      </c>
      <c r="BV74" s="167">
        <f t="shared" si="223"/>
        <v>0</v>
      </c>
      <c r="BW74" s="167">
        <f t="shared" si="223"/>
        <v>0</v>
      </c>
      <c r="BX74" s="167">
        <f t="shared" si="223"/>
        <v>0</v>
      </c>
      <c r="BZ74" s="167" t="e">
        <f t="shared" ca="1" si="7"/>
        <v>#REF!</v>
      </c>
      <c r="CA74" s="167" t="e">
        <f t="shared" ca="1" si="8"/>
        <v>#REF!</v>
      </c>
      <c r="CB74" s="167" t="e">
        <f t="shared" ca="1" si="9"/>
        <v>#REF!</v>
      </c>
      <c r="CC74" s="167" t="e">
        <f t="shared" ca="1" si="10"/>
        <v>#REF!</v>
      </c>
      <c r="CD74" s="167" t="e">
        <f t="shared" ca="1" si="11"/>
        <v>#REF!</v>
      </c>
      <c r="CE74" s="167" t="e">
        <f t="shared" ca="1" si="12"/>
        <v>#REF!</v>
      </c>
      <c r="CF74" s="167" t="e">
        <f t="shared" ca="1" si="13"/>
        <v>#REF!</v>
      </c>
      <c r="CG74" s="167" t="e">
        <f t="shared" ca="1" si="14"/>
        <v>#REF!</v>
      </c>
      <c r="CH74" s="167" t="e">
        <f t="shared" ca="1" si="15"/>
        <v>#REF!</v>
      </c>
      <c r="CI74" s="167" t="e">
        <f t="shared" ca="1" si="16"/>
        <v>#REF!</v>
      </c>
      <c r="CJ74" s="167" t="e">
        <f t="shared" ca="1" si="17"/>
        <v>#REF!</v>
      </c>
      <c r="CK74" s="167" t="e">
        <f t="shared" ca="1" si="18"/>
        <v>#REF!</v>
      </c>
      <c r="CL74" s="167" t="e">
        <f t="shared" ca="1" si="19"/>
        <v>#REF!</v>
      </c>
      <c r="CM74" s="167" t="e">
        <f t="shared" ca="1" si="20"/>
        <v>#REF!</v>
      </c>
      <c r="CN74" s="167" t="e">
        <f t="shared" ca="1" si="21"/>
        <v>#REF!</v>
      </c>
      <c r="CO74" s="167" t="e">
        <f t="shared" ca="1" si="22"/>
        <v>#REF!</v>
      </c>
      <c r="CQ74" s="167" t="e">
        <f t="shared" ca="1" si="23"/>
        <v>#REF!</v>
      </c>
      <c r="CR74" s="167" t="e">
        <f t="shared" ca="1" si="24"/>
        <v>#REF!</v>
      </c>
      <c r="CS74" s="167" t="e">
        <f t="shared" ca="1" si="25"/>
        <v>#REF!</v>
      </c>
      <c r="CT74" s="167" t="e">
        <f t="shared" ca="1" si="26"/>
        <v>#REF!</v>
      </c>
      <c r="CU74" s="167" t="e">
        <f t="shared" ca="1" si="27"/>
        <v>#REF!</v>
      </c>
      <c r="CV74" s="167" t="e">
        <f t="shared" ca="1" si="28"/>
        <v>#REF!</v>
      </c>
      <c r="CW74" s="167" t="e">
        <f t="shared" ca="1" si="29"/>
        <v>#REF!</v>
      </c>
      <c r="CX74" s="167" t="e">
        <f t="shared" ca="1" si="30"/>
        <v>#REF!</v>
      </c>
      <c r="CY74" s="167" t="e">
        <f t="shared" ca="1" si="31"/>
        <v>#REF!</v>
      </c>
      <c r="CZ74" s="167" t="e">
        <f t="shared" ca="1" si="32"/>
        <v>#REF!</v>
      </c>
      <c r="DA74" s="167" t="e">
        <f t="shared" ca="1" si="33"/>
        <v>#REF!</v>
      </c>
      <c r="DB74" s="167" t="e">
        <f t="shared" ca="1" si="34"/>
        <v>#REF!</v>
      </c>
      <c r="DC74" s="167" t="e">
        <f t="shared" ca="1" si="35"/>
        <v>#REF!</v>
      </c>
      <c r="DD74" s="167" t="e">
        <f t="shared" ca="1" si="36"/>
        <v>#REF!</v>
      </c>
      <c r="DE74" s="167" t="e">
        <f t="shared" ca="1" si="37"/>
        <v>#REF!</v>
      </c>
      <c r="DF74" s="167" t="e">
        <f t="shared" ca="1" si="38"/>
        <v>#REF!</v>
      </c>
      <c r="DH74" s="167">
        <f t="shared" si="39"/>
        <v>0</v>
      </c>
      <c r="DI74" s="167">
        <f t="shared" si="40"/>
        <v>0</v>
      </c>
      <c r="DJ74" s="167">
        <f t="shared" si="41"/>
        <v>0</v>
      </c>
      <c r="DK74" s="167">
        <f t="shared" si="42"/>
        <v>0</v>
      </c>
      <c r="DL74" s="167">
        <f t="shared" si="43"/>
        <v>0</v>
      </c>
      <c r="DM74" s="167">
        <f t="shared" si="44"/>
        <v>0</v>
      </c>
      <c r="DN74" s="167">
        <f t="shared" si="45"/>
        <v>0</v>
      </c>
      <c r="DO74" s="167">
        <f t="shared" si="46"/>
        <v>0</v>
      </c>
      <c r="DP74" s="167">
        <f t="shared" si="47"/>
        <v>0</v>
      </c>
      <c r="DQ74" s="167">
        <f t="shared" si="48"/>
        <v>0</v>
      </c>
      <c r="DR74" s="167">
        <f t="shared" si="49"/>
        <v>0</v>
      </c>
      <c r="DS74" s="167">
        <f t="shared" si="50"/>
        <v>0</v>
      </c>
      <c r="DT74" s="167">
        <f t="shared" si="51"/>
        <v>0</v>
      </c>
      <c r="DU74" s="167">
        <f t="shared" si="52"/>
        <v>0</v>
      </c>
      <c r="DV74" s="167">
        <f t="shared" si="53"/>
        <v>0</v>
      </c>
      <c r="DW74" s="167">
        <f t="shared" si="54"/>
        <v>0</v>
      </c>
      <c r="DY74" s="167" t="e">
        <f t="shared" ca="1" si="95"/>
        <v>#REF!</v>
      </c>
      <c r="DZ74" s="167" t="e">
        <f t="shared" ca="1" si="96"/>
        <v>#REF!</v>
      </c>
      <c r="EA74" s="167" t="e">
        <f t="shared" ca="1" si="97"/>
        <v>#REF!</v>
      </c>
      <c r="EB74" s="167" t="e">
        <f t="shared" ca="1" si="98"/>
        <v>#REF!</v>
      </c>
      <c r="EC74" s="167" t="e">
        <f t="shared" ca="1" si="99"/>
        <v>#REF!</v>
      </c>
      <c r="ED74" s="167" t="e">
        <f t="shared" ca="1" si="100"/>
        <v>#REF!</v>
      </c>
      <c r="EE74" s="167" t="e">
        <f t="shared" ca="1" si="101"/>
        <v>#REF!</v>
      </c>
      <c r="EF74" s="167" t="e">
        <f t="shared" ca="1" si="102"/>
        <v>#REF!</v>
      </c>
      <c r="EG74" s="167" t="e">
        <f t="shared" ca="1" si="103"/>
        <v>#REF!</v>
      </c>
      <c r="EH74" s="167" t="e">
        <f t="shared" ca="1" si="104"/>
        <v>#REF!</v>
      </c>
      <c r="EI74" s="167" t="e">
        <f t="shared" ca="1" si="105"/>
        <v>#REF!</v>
      </c>
      <c r="EJ74" s="167" t="e">
        <f t="shared" ca="1" si="106"/>
        <v>#REF!</v>
      </c>
      <c r="EK74" s="167" t="e">
        <f t="shared" ca="1" si="107"/>
        <v>#REF!</v>
      </c>
      <c r="EL74" s="167" t="e">
        <f t="shared" ca="1" si="108"/>
        <v>#REF!</v>
      </c>
      <c r="EM74" s="167" t="e">
        <f t="shared" ca="1" si="109"/>
        <v>#REF!</v>
      </c>
      <c r="EN74" s="167" t="e">
        <f t="shared" ca="1" si="110"/>
        <v>#REF!</v>
      </c>
      <c r="EP74" s="167">
        <f t="shared" si="111"/>
        <v>0</v>
      </c>
      <c r="EQ74" s="167">
        <f t="shared" si="112"/>
        <v>0</v>
      </c>
      <c r="ER74" s="167">
        <f t="shared" si="113"/>
        <v>0</v>
      </c>
      <c r="ES74" s="167">
        <f t="shared" si="114"/>
        <v>0</v>
      </c>
      <c r="ET74" s="167">
        <f t="shared" si="115"/>
        <v>0</v>
      </c>
      <c r="EU74" s="167">
        <f t="shared" si="116"/>
        <v>0</v>
      </c>
      <c r="EV74" s="167">
        <f t="shared" si="117"/>
        <v>0</v>
      </c>
      <c r="EW74" s="167">
        <f t="shared" si="118"/>
        <v>0</v>
      </c>
      <c r="EX74" s="167">
        <f t="shared" si="119"/>
        <v>0</v>
      </c>
      <c r="EY74" s="167">
        <f t="shared" si="120"/>
        <v>0</v>
      </c>
      <c r="EZ74" s="167">
        <f t="shared" si="121"/>
        <v>0</v>
      </c>
      <c r="FA74" s="167">
        <f t="shared" si="122"/>
        <v>0</v>
      </c>
      <c r="FB74" s="167">
        <f t="shared" si="123"/>
        <v>0</v>
      </c>
      <c r="FC74" s="167">
        <f t="shared" si="124"/>
        <v>0</v>
      </c>
      <c r="FD74" s="167">
        <f t="shared" si="125"/>
        <v>0</v>
      </c>
      <c r="FE74" s="167">
        <f t="shared" si="126"/>
        <v>0</v>
      </c>
      <c r="FG74" s="167">
        <f t="shared" si="127"/>
        <v>0</v>
      </c>
      <c r="FH74" s="167">
        <f t="shared" si="128"/>
        <v>0</v>
      </c>
      <c r="FI74" s="167">
        <f t="shared" si="129"/>
        <v>0</v>
      </c>
      <c r="FJ74" s="167">
        <f t="shared" si="130"/>
        <v>0</v>
      </c>
      <c r="FK74" s="167">
        <f t="shared" si="131"/>
        <v>0</v>
      </c>
      <c r="FL74" s="167">
        <f t="shared" si="132"/>
        <v>0</v>
      </c>
      <c r="FM74" s="167">
        <f t="shared" si="133"/>
        <v>0</v>
      </c>
      <c r="FN74" s="167">
        <f t="shared" si="134"/>
        <v>0</v>
      </c>
      <c r="FO74" s="167">
        <f t="shared" si="135"/>
        <v>0</v>
      </c>
      <c r="FP74" s="167">
        <f t="shared" si="136"/>
        <v>0</v>
      </c>
      <c r="FQ74" s="167">
        <f t="shared" si="137"/>
        <v>0</v>
      </c>
      <c r="FR74" s="167">
        <f t="shared" si="138"/>
        <v>0</v>
      </c>
      <c r="FS74" s="167">
        <f t="shared" si="139"/>
        <v>0</v>
      </c>
      <c r="FT74" s="167">
        <f t="shared" si="140"/>
        <v>0</v>
      </c>
      <c r="FU74" s="167">
        <f t="shared" si="141"/>
        <v>0</v>
      </c>
      <c r="FV74" s="167">
        <f t="shared" si="142"/>
        <v>0</v>
      </c>
      <c r="FX74" s="167">
        <f t="shared" si="143"/>
        <v>0</v>
      </c>
      <c r="FY74" s="167">
        <f t="shared" si="144"/>
        <v>0</v>
      </c>
      <c r="FZ74" s="167">
        <f t="shared" si="145"/>
        <v>0</v>
      </c>
      <c r="GA74" s="167">
        <f t="shared" si="146"/>
        <v>0</v>
      </c>
      <c r="GB74" s="167">
        <f t="shared" si="147"/>
        <v>0</v>
      </c>
      <c r="GC74" s="167">
        <f t="shared" si="148"/>
        <v>0</v>
      </c>
      <c r="GD74" s="167">
        <f t="shared" si="149"/>
        <v>0</v>
      </c>
      <c r="GE74" s="167">
        <f t="shared" si="150"/>
        <v>0</v>
      </c>
      <c r="GF74" s="167">
        <f t="shared" si="151"/>
        <v>0</v>
      </c>
      <c r="GG74" s="167">
        <f t="shared" si="152"/>
        <v>0</v>
      </c>
      <c r="GH74" s="167">
        <f t="shared" si="153"/>
        <v>0</v>
      </c>
      <c r="GI74" s="167">
        <f t="shared" si="154"/>
        <v>0</v>
      </c>
      <c r="GJ74" s="167">
        <f t="shared" si="155"/>
        <v>0</v>
      </c>
      <c r="GK74" s="167">
        <f t="shared" si="156"/>
        <v>0</v>
      </c>
      <c r="GL74" s="167">
        <f t="shared" si="157"/>
        <v>0</v>
      </c>
      <c r="GM74" s="167">
        <f t="shared" si="158"/>
        <v>0</v>
      </c>
      <c r="GO74" s="167" t="e">
        <f t="shared" ca="1" si="210"/>
        <v>#REF!</v>
      </c>
      <c r="GP74" s="167" t="e">
        <f t="shared" ca="1" si="208"/>
        <v>#REF!</v>
      </c>
      <c r="GQ74" s="167" t="e">
        <f t="shared" ca="1" si="208"/>
        <v>#REF!</v>
      </c>
      <c r="GR74" s="167" t="e">
        <f t="shared" ca="1" si="208"/>
        <v>#REF!</v>
      </c>
      <c r="GS74" s="167" t="e">
        <f t="shared" ca="1" si="208"/>
        <v>#REF!</v>
      </c>
      <c r="GT74" s="167" t="e">
        <f t="shared" ca="1" si="208"/>
        <v>#REF!</v>
      </c>
      <c r="GU74" s="167" t="e">
        <f t="shared" ca="1" si="208"/>
        <v>#REF!</v>
      </c>
      <c r="GV74" s="167" t="e">
        <f t="shared" ca="1" si="208"/>
        <v>#REF!</v>
      </c>
      <c r="GW74" s="167" t="e">
        <f t="shared" ca="1" si="208"/>
        <v>#REF!</v>
      </c>
      <c r="GX74" s="167" t="e">
        <f t="shared" ca="1" si="208"/>
        <v>#REF!</v>
      </c>
      <c r="GY74" s="167" t="e">
        <f t="shared" ca="1" si="208"/>
        <v>#REF!</v>
      </c>
      <c r="GZ74" s="167" t="e">
        <f t="shared" ca="1" si="208"/>
        <v>#REF!</v>
      </c>
      <c r="HA74" s="167" t="e">
        <f t="shared" ca="1" si="208"/>
        <v>#REF!</v>
      </c>
      <c r="HB74" s="167" t="e">
        <f t="shared" ca="1" si="208"/>
        <v>#REF!</v>
      </c>
      <c r="HC74" s="167" t="e">
        <f t="shared" ca="1" si="208"/>
        <v>#REF!</v>
      </c>
      <c r="HD74" s="167" t="e">
        <f t="shared" ca="1" si="208"/>
        <v>#REF!</v>
      </c>
      <c r="HF74" s="167" t="e">
        <f t="shared" ca="1" si="60"/>
        <v>#REF!</v>
      </c>
      <c r="HG74" s="167" t="e">
        <f t="shared" ca="1" si="61"/>
        <v>#REF!</v>
      </c>
      <c r="HH74" s="167" t="e">
        <f t="shared" ca="1" si="62"/>
        <v>#REF!</v>
      </c>
      <c r="HI74" s="167" t="e">
        <f t="shared" ca="1" si="63"/>
        <v>#REF!</v>
      </c>
      <c r="HJ74" s="167" t="e">
        <f t="shared" ca="1" si="64"/>
        <v>#REF!</v>
      </c>
      <c r="HK74" s="167" t="e">
        <f t="shared" ca="1" si="65"/>
        <v>#REF!</v>
      </c>
      <c r="HL74" s="167" t="e">
        <f t="shared" ca="1" si="66"/>
        <v>#REF!</v>
      </c>
      <c r="HM74" s="167" t="e">
        <f t="shared" ca="1" si="67"/>
        <v>#REF!</v>
      </c>
      <c r="HN74" s="167" t="e">
        <f t="shared" ca="1" si="68"/>
        <v>#REF!</v>
      </c>
      <c r="HO74" s="167" t="e">
        <f t="shared" ca="1" si="69"/>
        <v>#REF!</v>
      </c>
      <c r="HP74" s="167" t="e">
        <f t="shared" ca="1" si="70"/>
        <v>#REF!</v>
      </c>
      <c r="HQ74" s="167" t="e">
        <f t="shared" ca="1" si="71"/>
        <v>#REF!</v>
      </c>
      <c r="HR74" s="167" t="e">
        <f t="shared" ca="1" si="72"/>
        <v>#REF!</v>
      </c>
      <c r="HS74" s="167" t="e">
        <f t="shared" ca="1" si="73"/>
        <v>#REF!</v>
      </c>
      <c r="HT74" s="167" t="e">
        <f t="shared" ca="1" si="74"/>
        <v>#REF!</v>
      </c>
      <c r="HU74" s="167" t="e">
        <f t="shared" ca="1" si="75"/>
        <v>#REF!</v>
      </c>
      <c r="HW74" s="167" t="e">
        <f t="shared" ca="1" si="76"/>
        <v>#REF!</v>
      </c>
      <c r="HX74" s="167">
        <f t="shared" si="77"/>
        <v>0</v>
      </c>
      <c r="HY74" s="167" t="e">
        <f t="shared" ca="1" si="160"/>
        <v>#REF!</v>
      </c>
      <c r="HZ74" s="219" t="e">
        <f t="shared" ca="1" si="161"/>
        <v>#REF!</v>
      </c>
    </row>
    <row r="75" spans="1:234" s="48" customFormat="1">
      <c r="A75" s="3" t="s">
        <v>146</v>
      </c>
      <c r="B75" s="202" t="str">
        <f>INDEX('Ref1'!$E:$E,MATCH(A75,'Ref1'!$A:$A,0))</f>
        <v>Cheshire Fire Authority</v>
      </c>
      <c r="C75" s="42" t="str">
        <f>INDEX(Data1!B:B,MATCH(A75,Data1!A:A,0))</f>
        <v>SFIR</v>
      </c>
      <c r="D75" s="253" t="str">
        <f>INDEX(Data1!C:C,MATCH(A75,Data1!A:A,0))</f>
        <v>NW</v>
      </c>
      <c r="E75" s="200" t="str">
        <f>IF($C$6="No","No",IF(COUNTIF(Inputs!$K$359:$K$398,$A75)&gt;0,"Yes","No"))</f>
        <v>No</v>
      </c>
      <c r="F75" s="404"/>
      <c r="G75" s="62">
        <f>INDEX('4_RatesSplit'!K:K,MATCH($A75,'4_RatesSplit'!$A:$A,0))</f>
        <v>0</v>
      </c>
      <c r="H75" s="171">
        <f>INDEX('4_RatesSplit'!L:L,MATCH($A75,'4_RatesSplit'!$A:$A,0))</f>
        <v>0</v>
      </c>
      <c r="I75" s="167">
        <f>INDEX('4_RatesSplit'!M:M,MATCH($A75,'4_RatesSplit'!$A:$A,0))</f>
        <v>0</v>
      </c>
      <c r="J75" s="167">
        <f>INDEX('4_RatesSplit'!N:N,MATCH($A75,'4_RatesSplit'!$A:$A,0))</f>
        <v>0</v>
      </c>
      <c r="K75" s="167">
        <f>INDEX('4_RatesSplit'!O:O,MATCH($A75,'4_RatesSplit'!$A:$A,0))</f>
        <v>0</v>
      </c>
      <c r="L75" s="167">
        <f>INDEX('4_RatesSplit'!P:P,MATCH($A75,'4_RatesSplit'!$A:$A,0))</f>
        <v>0</v>
      </c>
      <c r="M75" s="167">
        <f>INDEX('4_RatesSplit'!Q:Q,MATCH($A75,'4_RatesSplit'!$A:$A,0))</f>
        <v>0</v>
      </c>
      <c r="N75" s="167">
        <f>INDEX('4_RatesSplit'!R:R,MATCH($A75,'4_RatesSplit'!$A:$A,0))</f>
        <v>0</v>
      </c>
      <c r="O75" s="167">
        <f>INDEX('4_RatesSplit'!S:S,MATCH($A75,'4_RatesSplit'!$A:$A,0))</f>
        <v>0</v>
      </c>
      <c r="P75" s="167">
        <f>INDEX('4_RatesSplit'!T:T,MATCH($A75,'4_RatesSplit'!$A:$A,0))</f>
        <v>0</v>
      </c>
      <c r="Q75" s="167">
        <f>INDEX('4_RatesSplit'!U:U,MATCH($A75,'4_RatesSplit'!$A:$A,0))</f>
        <v>0</v>
      </c>
      <c r="R75" s="167">
        <f>INDEX('4_RatesSplit'!V:V,MATCH($A75,'4_RatesSplit'!$A:$A,0))</f>
        <v>0</v>
      </c>
      <c r="S75" s="167">
        <f>INDEX('4_RatesSplit'!W:W,MATCH($A75,'4_RatesSplit'!$A:$A,0))</f>
        <v>0</v>
      </c>
      <c r="T75" s="167">
        <f>INDEX('4_RatesSplit'!X:X,MATCH($A75,'4_RatesSplit'!$A:$A,0))</f>
        <v>0</v>
      </c>
      <c r="U75" s="167">
        <f>INDEX('4_RatesSplit'!Y:Y,MATCH($A75,'4_RatesSplit'!$A:$A,0))</f>
        <v>0</v>
      </c>
      <c r="V75" s="167">
        <f>INDEX('4_RatesSplit'!Z:Z,MATCH($A75,'4_RatesSplit'!$A:$A,0))</f>
        <v>0</v>
      </c>
      <c r="W75" s="167">
        <f>INDEX('4_RatesSplit'!AA:AA,MATCH($A75,'4_RatesSplit'!$A:$A,0))</f>
        <v>0</v>
      </c>
      <c r="X75" s="18"/>
      <c r="Y75" s="168" t="e">
        <f ca="1">INDEX('4_RatesSplit'!AT:AT,MATCH($A75,'4_RatesSplit'!$A:$A,0))</f>
        <v>#REF!</v>
      </c>
      <c r="Z75" s="168" t="e">
        <f ca="1">INDEX('4_RatesSplit'!AU:AU,MATCH($A75,'4_RatesSplit'!$A:$A,0))</f>
        <v>#REF!</v>
      </c>
      <c r="AA75" s="168" t="e">
        <f ca="1">INDEX('4_RatesSplit'!AV:AV,MATCH($A75,'4_RatesSplit'!$A:$A,0))</f>
        <v>#REF!</v>
      </c>
      <c r="AB75" s="168" t="e">
        <f ca="1">INDEX('4_RatesSplit'!AW:AW,MATCH($A75,'4_RatesSplit'!$A:$A,0))</f>
        <v>#REF!</v>
      </c>
      <c r="AC75" s="168" t="e">
        <f ca="1">INDEX('4_RatesSplit'!AX:AX,MATCH($A75,'4_RatesSplit'!$A:$A,0))</f>
        <v>#REF!</v>
      </c>
      <c r="AD75" s="168" t="e">
        <f ca="1">INDEX('4_RatesSplit'!AY:AY,MATCH($A75,'4_RatesSplit'!$A:$A,0))</f>
        <v>#REF!</v>
      </c>
      <c r="AE75" s="168" t="e">
        <f ca="1">INDEX('4_RatesSplit'!AZ:AZ,MATCH($A75,'4_RatesSplit'!$A:$A,0))</f>
        <v>#REF!</v>
      </c>
      <c r="AF75" s="168" t="e">
        <f ca="1">INDEX('4_RatesSplit'!BA:BA,MATCH($A75,'4_RatesSplit'!$A:$A,0))</f>
        <v>#REF!</v>
      </c>
      <c r="AG75" s="168" t="e">
        <f ca="1">INDEX('4_RatesSplit'!BB:BB,MATCH($A75,'4_RatesSplit'!$A:$A,0))</f>
        <v>#REF!</v>
      </c>
      <c r="AH75" s="168" t="e">
        <f ca="1">INDEX('4_RatesSplit'!BC:BC,MATCH($A75,'4_RatesSplit'!$A:$A,0))</f>
        <v>#REF!</v>
      </c>
      <c r="AI75" s="168" t="e">
        <f ca="1">INDEX('4_RatesSplit'!BD:BD,MATCH($A75,'4_RatesSplit'!$A:$A,0))</f>
        <v>#REF!</v>
      </c>
      <c r="AJ75" s="168" t="e">
        <f ca="1">INDEX('4_RatesSplit'!BE:BE,MATCH($A75,'4_RatesSplit'!$A:$A,0))</f>
        <v>#REF!</v>
      </c>
      <c r="AK75" s="168" t="e">
        <f ca="1">INDEX('4_RatesSplit'!BF:BF,MATCH($A75,'4_RatesSplit'!$A:$A,0))</f>
        <v>#REF!</v>
      </c>
      <c r="AL75" s="168" t="e">
        <f ca="1">INDEX('4_RatesSplit'!BG:BG,MATCH($A75,'4_RatesSplit'!$A:$A,0))</f>
        <v>#REF!</v>
      </c>
      <c r="AM75" s="168" t="e">
        <f ca="1">INDEX('4_RatesSplit'!BH:BH,MATCH($A75,'4_RatesSplit'!$A:$A,0))</f>
        <v>#REF!</v>
      </c>
      <c r="AN75" s="198" t="e">
        <f ca="1">INDEX('4_RatesSplit'!BI:BI,MATCH($A75,'4_RatesSplit'!$A:$A,0))</f>
        <v>#REF!</v>
      </c>
      <c r="AO75" s="114"/>
      <c r="AP75" s="167" t="e">
        <f t="shared" ca="1" si="78"/>
        <v>#REF!</v>
      </c>
      <c r="AQ75" s="167" t="e">
        <f t="shared" ca="1" si="79"/>
        <v>#REF!</v>
      </c>
      <c r="AR75" s="167" t="e">
        <f t="shared" ca="1" si="80"/>
        <v>#REF!</v>
      </c>
      <c r="AS75" s="167" t="e">
        <f t="shared" ca="1" si="81"/>
        <v>#REF!</v>
      </c>
      <c r="AT75" s="167" t="e">
        <f t="shared" ca="1" si="82"/>
        <v>#REF!</v>
      </c>
      <c r="AU75" s="167" t="e">
        <f t="shared" ca="1" si="83"/>
        <v>#REF!</v>
      </c>
      <c r="AV75" s="167" t="e">
        <f t="shared" ca="1" si="84"/>
        <v>#REF!</v>
      </c>
      <c r="AW75" s="167" t="e">
        <f t="shared" ca="1" si="85"/>
        <v>#REF!</v>
      </c>
      <c r="AX75" s="167" t="e">
        <f t="shared" ca="1" si="86"/>
        <v>#REF!</v>
      </c>
      <c r="AY75" s="167" t="e">
        <f t="shared" ca="1" si="87"/>
        <v>#REF!</v>
      </c>
      <c r="AZ75" s="167" t="e">
        <f t="shared" ca="1" si="88"/>
        <v>#REF!</v>
      </c>
      <c r="BA75" s="167" t="e">
        <f t="shared" ca="1" si="89"/>
        <v>#REF!</v>
      </c>
      <c r="BB75" s="167" t="e">
        <f t="shared" ca="1" si="90"/>
        <v>#REF!</v>
      </c>
      <c r="BC75" s="167" t="e">
        <f t="shared" ca="1" si="91"/>
        <v>#REF!</v>
      </c>
      <c r="BD75" s="167" t="e">
        <f t="shared" ca="1" si="92"/>
        <v>#REF!</v>
      </c>
      <c r="BE75" s="167" t="e">
        <f t="shared" ca="1" si="93"/>
        <v>#REF!</v>
      </c>
      <c r="BF75" s="18"/>
      <c r="BG75" s="168">
        <f>INDEX('2_Needs'!$F:$F,MATCH($A75,'2_Needs'!$A:$A,0))</f>
        <v>7.5900548317686125E-4</v>
      </c>
      <c r="BH75" s="114"/>
      <c r="BI75" s="167">
        <f t="shared" ref="BI75:BX75" si="224">IF(BI$3="reset",$BG75*BI$6,BH75*(1+$C$4))</f>
        <v>0</v>
      </c>
      <c r="BJ75" s="167">
        <f t="shared" si="224"/>
        <v>0</v>
      </c>
      <c r="BK75" s="167">
        <f t="shared" si="224"/>
        <v>0</v>
      </c>
      <c r="BL75" s="167">
        <f t="shared" si="224"/>
        <v>0</v>
      </c>
      <c r="BM75" s="167">
        <f t="shared" si="224"/>
        <v>0</v>
      </c>
      <c r="BN75" s="167">
        <f t="shared" si="224"/>
        <v>0</v>
      </c>
      <c r="BO75" s="167">
        <f t="shared" si="224"/>
        <v>0</v>
      </c>
      <c r="BP75" s="167">
        <f t="shared" si="224"/>
        <v>0</v>
      </c>
      <c r="BQ75" s="167">
        <f t="shared" si="224"/>
        <v>0</v>
      </c>
      <c r="BR75" s="167">
        <f t="shared" si="224"/>
        <v>0</v>
      </c>
      <c r="BS75" s="167">
        <f t="shared" si="224"/>
        <v>0</v>
      </c>
      <c r="BT75" s="167">
        <f t="shared" si="224"/>
        <v>0</v>
      </c>
      <c r="BU75" s="167">
        <f t="shared" si="224"/>
        <v>0</v>
      </c>
      <c r="BV75" s="167">
        <f t="shared" si="224"/>
        <v>0</v>
      </c>
      <c r="BW75" s="167">
        <f t="shared" si="224"/>
        <v>0</v>
      </c>
      <c r="BX75" s="167">
        <f t="shared" si="224"/>
        <v>0</v>
      </c>
      <c r="BZ75" s="167" t="e">
        <f t="shared" ca="1" si="7"/>
        <v>#REF!</v>
      </c>
      <c r="CA75" s="167" t="e">
        <f t="shared" ca="1" si="8"/>
        <v>#REF!</v>
      </c>
      <c r="CB75" s="167" t="e">
        <f t="shared" ca="1" si="9"/>
        <v>#REF!</v>
      </c>
      <c r="CC75" s="167" t="e">
        <f t="shared" ca="1" si="10"/>
        <v>#REF!</v>
      </c>
      <c r="CD75" s="167" t="e">
        <f t="shared" ca="1" si="11"/>
        <v>#REF!</v>
      </c>
      <c r="CE75" s="167" t="e">
        <f t="shared" ca="1" si="12"/>
        <v>#REF!</v>
      </c>
      <c r="CF75" s="167" t="e">
        <f t="shared" ca="1" si="13"/>
        <v>#REF!</v>
      </c>
      <c r="CG75" s="167" t="e">
        <f t="shared" ca="1" si="14"/>
        <v>#REF!</v>
      </c>
      <c r="CH75" s="167" t="e">
        <f t="shared" ca="1" si="15"/>
        <v>#REF!</v>
      </c>
      <c r="CI75" s="167" t="e">
        <f t="shared" ca="1" si="16"/>
        <v>#REF!</v>
      </c>
      <c r="CJ75" s="167" t="e">
        <f t="shared" ca="1" si="17"/>
        <v>#REF!</v>
      </c>
      <c r="CK75" s="167" t="e">
        <f t="shared" ca="1" si="18"/>
        <v>#REF!</v>
      </c>
      <c r="CL75" s="167" t="e">
        <f t="shared" ca="1" si="19"/>
        <v>#REF!</v>
      </c>
      <c r="CM75" s="167" t="e">
        <f t="shared" ca="1" si="20"/>
        <v>#REF!</v>
      </c>
      <c r="CN75" s="167" t="e">
        <f t="shared" ca="1" si="21"/>
        <v>#REF!</v>
      </c>
      <c r="CO75" s="167" t="e">
        <f t="shared" ca="1" si="22"/>
        <v>#REF!</v>
      </c>
      <c r="CQ75" s="167" t="e">
        <f t="shared" ca="1" si="23"/>
        <v>#REF!</v>
      </c>
      <c r="CR75" s="167" t="e">
        <f t="shared" ca="1" si="24"/>
        <v>#REF!</v>
      </c>
      <c r="CS75" s="167" t="e">
        <f t="shared" ca="1" si="25"/>
        <v>#REF!</v>
      </c>
      <c r="CT75" s="167" t="e">
        <f t="shared" ca="1" si="26"/>
        <v>#REF!</v>
      </c>
      <c r="CU75" s="167" t="e">
        <f t="shared" ca="1" si="27"/>
        <v>#REF!</v>
      </c>
      <c r="CV75" s="167" t="e">
        <f t="shared" ca="1" si="28"/>
        <v>#REF!</v>
      </c>
      <c r="CW75" s="167" t="e">
        <f t="shared" ca="1" si="29"/>
        <v>#REF!</v>
      </c>
      <c r="CX75" s="167" t="e">
        <f t="shared" ca="1" si="30"/>
        <v>#REF!</v>
      </c>
      <c r="CY75" s="167" t="e">
        <f t="shared" ca="1" si="31"/>
        <v>#REF!</v>
      </c>
      <c r="CZ75" s="167" t="e">
        <f t="shared" ca="1" si="32"/>
        <v>#REF!</v>
      </c>
      <c r="DA75" s="167" t="e">
        <f t="shared" ca="1" si="33"/>
        <v>#REF!</v>
      </c>
      <c r="DB75" s="167" t="e">
        <f t="shared" ca="1" si="34"/>
        <v>#REF!</v>
      </c>
      <c r="DC75" s="167" t="e">
        <f t="shared" ca="1" si="35"/>
        <v>#REF!</v>
      </c>
      <c r="DD75" s="167" t="e">
        <f t="shared" ca="1" si="36"/>
        <v>#REF!</v>
      </c>
      <c r="DE75" s="167" t="e">
        <f t="shared" ca="1" si="37"/>
        <v>#REF!</v>
      </c>
      <c r="DF75" s="167" t="e">
        <f t="shared" ca="1" si="38"/>
        <v>#REF!</v>
      </c>
      <c r="DH75" s="167">
        <f t="shared" si="39"/>
        <v>0</v>
      </c>
      <c r="DI75" s="167">
        <f t="shared" si="40"/>
        <v>0</v>
      </c>
      <c r="DJ75" s="167">
        <f t="shared" si="41"/>
        <v>0</v>
      </c>
      <c r="DK75" s="167">
        <f t="shared" si="42"/>
        <v>0</v>
      </c>
      <c r="DL75" s="167">
        <f t="shared" si="43"/>
        <v>0</v>
      </c>
      <c r="DM75" s="167">
        <f t="shared" si="44"/>
        <v>0</v>
      </c>
      <c r="DN75" s="167">
        <f t="shared" si="45"/>
        <v>0</v>
      </c>
      <c r="DO75" s="167">
        <f t="shared" si="46"/>
        <v>0</v>
      </c>
      <c r="DP75" s="167">
        <f t="shared" si="47"/>
        <v>0</v>
      </c>
      <c r="DQ75" s="167">
        <f t="shared" si="48"/>
        <v>0</v>
      </c>
      <c r="DR75" s="167">
        <f t="shared" si="49"/>
        <v>0</v>
      </c>
      <c r="DS75" s="167">
        <f t="shared" si="50"/>
        <v>0</v>
      </c>
      <c r="DT75" s="167">
        <f t="shared" si="51"/>
        <v>0</v>
      </c>
      <c r="DU75" s="167">
        <f t="shared" si="52"/>
        <v>0</v>
      </c>
      <c r="DV75" s="167">
        <f t="shared" si="53"/>
        <v>0</v>
      </c>
      <c r="DW75" s="167">
        <f t="shared" si="54"/>
        <v>0</v>
      </c>
      <c r="DY75" s="167" t="e">
        <f t="shared" ca="1" si="95"/>
        <v>#REF!</v>
      </c>
      <c r="DZ75" s="167" t="e">
        <f t="shared" ca="1" si="96"/>
        <v>#REF!</v>
      </c>
      <c r="EA75" s="167" t="e">
        <f t="shared" ca="1" si="97"/>
        <v>#REF!</v>
      </c>
      <c r="EB75" s="167" t="e">
        <f t="shared" ca="1" si="98"/>
        <v>#REF!</v>
      </c>
      <c r="EC75" s="167" t="e">
        <f t="shared" ca="1" si="99"/>
        <v>#REF!</v>
      </c>
      <c r="ED75" s="167" t="e">
        <f t="shared" ca="1" si="100"/>
        <v>#REF!</v>
      </c>
      <c r="EE75" s="167" t="e">
        <f t="shared" ca="1" si="101"/>
        <v>#REF!</v>
      </c>
      <c r="EF75" s="167" t="e">
        <f t="shared" ca="1" si="102"/>
        <v>#REF!</v>
      </c>
      <c r="EG75" s="167" t="e">
        <f t="shared" ca="1" si="103"/>
        <v>#REF!</v>
      </c>
      <c r="EH75" s="167" t="e">
        <f t="shared" ca="1" si="104"/>
        <v>#REF!</v>
      </c>
      <c r="EI75" s="167" t="e">
        <f t="shared" ca="1" si="105"/>
        <v>#REF!</v>
      </c>
      <c r="EJ75" s="167" t="e">
        <f t="shared" ca="1" si="106"/>
        <v>#REF!</v>
      </c>
      <c r="EK75" s="167" t="e">
        <f t="shared" ca="1" si="107"/>
        <v>#REF!</v>
      </c>
      <c r="EL75" s="167" t="e">
        <f t="shared" ca="1" si="108"/>
        <v>#REF!</v>
      </c>
      <c r="EM75" s="167" t="e">
        <f t="shared" ca="1" si="109"/>
        <v>#REF!</v>
      </c>
      <c r="EN75" s="167" t="e">
        <f t="shared" ca="1" si="110"/>
        <v>#REF!</v>
      </c>
      <c r="EP75" s="167">
        <f t="shared" si="111"/>
        <v>0</v>
      </c>
      <c r="EQ75" s="167">
        <f t="shared" si="112"/>
        <v>0</v>
      </c>
      <c r="ER75" s="167">
        <f t="shared" si="113"/>
        <v>0</v>
      </c>
      <c r="ES75" s="167">
        <f t="shared" si="114"/>
        <v>0</v>
      </c>
      <c r="ET75" s="167">
        <f t="shared" si="115"/>
        <v>0</v>
      </c>
      <c r="EU75" s="167">
        <f t="shared" si="116"/>
        <v>0</v>
      </c>
      <c r="EV75" s="167">
        <f t="shared" si="117"/>
        <v>0</v>
      </c>
      <c r="EW75" s="167">
        <f t="shared" si="118"/>
        <v>0</v>
      </c>
      <c r="EX75" s="167">
        <f t="shared" si="119"/>
        <v>0</v>
      </c>
      <c r="EY75" s="167">
        <f t="shared" si="120"/>
        <v>0</v>
      </c>
      <c r="EZ75" s="167">
        <f t="shared" si="121"/>
        <v>0</v>
      </c>
      <c r="FA75" s="167">
        <f t="shared" si="122"/>
        <v>0</v>
      </c>
      <c r="FB75" s="167">
        <f t="shared" si="123"/>
        <v>0</v>
      </c>
      <c r="FC75" s="167">
        <f t="shared" si="124"/>
        <v>0</v>
      </c>
      <c r="FD75" s="167">
        <f t="shared" si="125"/>
        <v>0</v>
      </c>
      <c r="FE75" s="167">
        <f t="shared" si="126"/>
        <v>0</v>
      </c>
      <c r="FG75" s="167">
        <f t="shared" si="127"/>
        <v>0</v>
      </c>
      <c r="FH75" s="167">
        <f t="shared" si="128"/>
        <v>0</v>
      </c>
      <c r="FI75" s="167">
        <f t="shared" si="129"/>
        <v>0</v>
      </c>
      <c r="FJ75" s="167">
        <f t="shared" si="130"/>
        <v>0</v>
      </c>
      <c r="FK75" s="167">
        <f t="shared" si="131"/>
        <v>0</v>
      </c>
      <c r="FL75" s="167">
        <f t="shared" si="132"/>
        <v>0</v>
      </c>
      <c r="FM75" s="167">
        <f t="shared" si="133"/>
        <v>0</v>
      </c>
      <c r="FN75" s="167">
        <f t="shared" si="134"/>
        <v>0</v>
      </c>
      <c r="FO75" s="167">
        <f t="shared" si="135"/>
        <v>0</v>
      </c>
      <c r="FP75" s="167">
        <f t="shared" si="136"/>
        <v>0</v>
      </c>
      <c r="FQ75" s="167">
        <f t="shared" si="137"/>
        <v>0</v>
      </c>
      <c r="FR75" s="167">
        <f t="shared" si="138"/>
        <v>0</v>
      </c>
      <c r="FS75" s="167">
        <f t="shared" si="139"/>
        <v>0</v>
      </c>
      <c r="FT75" s="167">
        <f t="shared" si="140"/>
        <v>0</v>
      </c>
      <c r="FU75" s="167">
        <f t="shared" si="141"/>
        <v>0</v>
      </c>
      <c r="FV75" s="167">
        <f t="shared" si="142"/>
        <v>0</v>
      </c>
      <c r="FX75" s="167">
        <f t="shared" si="143"/>
        <v>0</v>
      </c>
      <c r="FY75" s="167">
        <f t="shared" si="144"/>
        <v>0</v>
      </c>
      <c r="FZ75" s="167">
        <f t="shared" si="145"/>
        <v>0</v>
      </c>
      <c r="GA75" s="167">
        <f t="shared" si="146"/>
        <v>0</v>
      </c>
      <c r="GB75" s="167">
        <f t="shared" si="147"/>
        <v>0</v>
      </c>
      <c r="GC75" s="167">
        <f t="shared" si="148"/>
        <v>0</v>
      </c>
      <c r="GD75" s="167">
        <f t="shared" si="149"/>
        <v>0</v>
      </c>
      <c r="GE75" s="167">
        <f t="shared" si="150"/>
        <v>0</v>
      </c>
      <c r="GF75" s="167">
        <f t="shared" si="151"/>
        <v>0</v>
      </c>
      <c r="GG75" s="167">
        <f t="shared" si="152"/>
        <v>0</v>
      </c>
      <c r="GH75" s="167">
        <f t="shared" si="153"/>
        <v>0</v>
      </c>
      <c r="GI75" s="167">
        <f t="shared" si="154"/>
        <v>0</v>
      </c>
      <c r="GJ75" s="167">
        <f t="shared" si="155"/>
        <v>0</v>
      </c>
      <c r="GK75" s="167">
        <f t="shared" si="156"/>
        <v>0</v>
      </c>
      <c r="GL75" s="167">
        <f t="shared" si="157"/>
        <v>0</v>
      </c>
      <c r="GM75" s="167">
        <f t="shared" si="158"/>
        <v>0</v>
      </c>
      <c r="GO75" s="167" t="e">
        <f t="shared" ca="1" si="210"/>
        <v>#REF!</v>
      </c>
      <c r="GP75" s="167" t="e">
        <f t="shared" ca="1" si="208"/>
        <v>#REF!</v>
      </c>
      <c r="GQ75" s="167" t="e">
        <f t="shared" ca="1" si="208"/>
        <v>#REF!</v>
      </c>
      <c r="GR75" s="167" t="e">
        <f t="shared" ca="1" si="208"/>
        <v>#REF!</v>
      </c>
      <c r="GS75" s="167" t="e">
        <f t="shared" ca="1" si="208"/>
        <v>#REF!</v>
      </c>
      <c r="GT75" s="167" t="e">
        <f t="shared" ca="1" si="208"/>
        <v>#REF!</v>
      </c>
      <c r="GU75" s="167" t="e">
        <f t="shared" ca="1" si="208"/>
        <v>#REF!</v>
      </c>
      <c r="GV75" s="167" t="e">
        <f t="shared" ca="1" si="208"/>
        <v>#REF!</v>
      </c>
      <c r="GW75" s="167" t="e">
        <f t="shared" ca="1" si="208"/>
        <v>#REF!</v>
      </c>
      <c r="GX75" s="167" t="e">
        <f t="shared" ca="1" si="208"/>
        <v>#REF!</v>
      </c>
      <c r="GY75" s="167" t="e">
        <f t="shared" ca="1" si="208"/>
        <v>#REF!</v>
      </c>
      <c r="GZ75" s="167" t="e">
        <f t="shared" ca="1" si="208"/>
        <v>#REF!</v>
      </c>
      <c r="HA75" s="167" t="e">
        <f t="shared" ca="1" si="208"/>
        <v>#REF!</v>
      </c>
      <c r="HB75" s="167" t="e">
        <f t="shared" ca="1" si="208"/>
        <v>#REF!</v>
      </c>
      <c r="HC75" s="167" t="e">
        <f t="shared" ca="1" si="208"/>
        <v>#REF!</v>
      </c>
      <c r="HD75" s="167" t="e">
        <f t="shared" ca="1" si="208"/>
        <v>#REF!</v>
      </c>
      <c r="HF75" s="167" t="e">
        <f t="shared" ca="1" si="60"/>
        <v>#REF!</v>
      </c>
      <c r="HG75" s="167" t="e">
        <f t="shared" ca="1" si="61"/>
        <v>#REF!</v>
      </c>
      <c r="HH75" s="167" t="e">
        <f t="shared" ca="1" si="62"/>
        <v>#REF!</v>
      </c>
      <c r="HI75" s="167" t="e">
        <f t="shared" ca="1" si="63"/>
        <v>#REF!</v>
      </c>
      <c r="HJ75" s="167" t="e">
        <f t="shared" ca="1" si="64"/>
        <v>#REF!</v>
      </c>
      <c r="HK75" s="167" t="e">
        <f t="shared" ca="1" si="65"/>
        <v>#REF!</v>
      </c>
      <c r="HL75" s="167" t="e">
        <f t="shared" ca="1" si="66"/>
        <v>#REF!</v>
      </c>
      <c r="HM75" s="167" t="e">
        <f t="shared" ca="1" si="67"/>
        <v>#REF!</v>
      </c>
      <c r="HN75" s="167" t="e">
        <f t="shared" ca="1" si="68"/>
        <v>#REF!</v>
      </c>
      <c r="HO75" s="167" t="e">
        <f t="shared" ca="1" si="69"/>
        <v>#REF!</v>
      </c>
      <c r="HP75" s="167" t="e">
        <f t="shared" ca="1" si="70"/>
        <v>#REF!</v>
      </c>
      <c r="HQ75" s="167" t="e">
        <f t="shared" ca="1" si="71"/>
        <v>#REF!</v>
      </c>
      <c r="HR75" s="167" t="e">
        <f t="shared" ca="1" si="72"/>
        <v>#REF!</v>
      </c>
      <c r="HS75" s="167" t="e">
        <f t="shared" ca="1" si="73"/>
        <v>#REF!</v>
      </c>
      <c r="HT75" s="167" t="e">
        <f t="shared" ca="1" si="74"/>
        <v>#REF!</v>
      </c>
      <c r="HU75" s="167" t="e">
        <f t="shared" ca="1" si="75"/>
        <v>#REF!</v>
      </c>
      <c r="HW75" s="167" t="e">
        <f t="shared" ca="1" si="76"/>
        <v>#REF!</v>
      </c>
      <c r="HX75" s="167">
        <f t="shared" si="77"/>
        <v>0</v>
      </c>
      <c r="HY75" s="167" t="e">
        <f t="shared" ca="1" si="160"/>
        <v>#REF!</v>
      </c>
      <c r="HZ75" s="219" t="e">
        <f t="shared" ca="1" si="161"/>
        <v>#REF!</v>
      </c>
    </row>
    <row r="76" spans="1:234" s="48" customFormat="1">
      <c r="A76" s="3" t="s">
        <v>148</v>
      </c>
      <c r="B76" s="202" t="str">
        <f>INDEX('Ref1'!$E:$E,MATCH(A76,'Ref1'!$A:$A,0))</f>
        <v>Cheshire West and Chester</v>
      </c>
      <c r="C76" s="42" t="str">
        <f>INDEX(Data1!B:B,MATCH(A76,Data1!A:A,0))</f>
        <v>UNINFIR</v>
      </c>
      <c r="D76" s="253" t="str">
        <f>INDEX(Data1!C:C,MATCH(A76,Data1!A:A,0))</f>
        <v>NW</v>
      </c>
      <c r="E76" s="200" t="str">
        <f>IF($C$6="No","No",IF(COUNTIF(Inputs!$K$359:$K$398,$A76)&gt;0,"Yes","No"))</f>
        <v>No</v>
      </c>
      <c r="F76" s="404"/>
      <c r="G76" s="62">
        <f>INDEX('4_RatesSplit'!K:K,MATCH($A76,'4_RatesSplit'!$A:$A,0))</f>
        <v>0</v>
      </c>
      <c r="H76" s="171">
        <f>INDEX('4_RatesSplit'!L:L,MATCH($A76,'4_RatesSplit'!$A:$A,0))</f>
        <v>0</v>
      </c>
      <c r="I76" s="167">
        <f>INDEX('4_RatesSplit'!M:M,MATCH($A76,'4_RatesSplit'!$A:$A,0))</f>
        <v>0</v>
      </c>
      <c r="J76" s="167">
        <f>INDEX('4_RatesSplit'!N:N,MATCH($A76,'4_RatesSplit'!$A:$A,0))</f>
        <v>0</v>
      </c>
      <c r="K76" s="167">
        <f>INDEX('4_RatesSplit'!O:O,MATCH($A76,'4_RatesSplit'!$A:$A,0))</f>
        <v>0</v>
      </c>
      <c r="L76" s="167">
        <f>INDEX('4_RatesSplit'!P:P,MATCH($A76,'4_RatesSplit'!$A:$A,0))</f>
        <v>0</v>
      </c>
      <c r="M76" s="167">
        <f>INDEX('4_RatesSplit'!Q:Q,MATCH($A76,'4_RatesSplit'!$A:$A,0))</f>
        <v>0</v>
      </c>
      <c r="N76" s="167">
        <f>INDEX('4_RatesSplit'!R:R,MATCH($A76,'4_RatesSplit'!$A:$A,0))</f>
        <v>0</v>
      </c>
      <c r="O76" s="167">
        <f>INDEX('4_RatesSplit'!S:S,MATCH($A76,'4_RatesSplit'!$A:$A,0))</f>
        <v>0</v>
      </c>
      <c r="P76" s="167">
        <f>INDEX('4_RatesSplit'!T:T,MATCH($A76,'4_RatesSplit'!$A:$A,0))</f>
        <v>0</v>
      </c>
      <c r="Q76" s="167">
        <f>INDEX('4_RatesSplit'!U:U,MATCH($A76,'4_RatesSplit'!$A:$A,0))</f>
        <v>0</v>
      </c>
      <c r="R76" s="167">
        <f>INDEX('4_RatesSplit'!V:V,MATCH($A76,'4_RatesSplit'!$A:$A,0))</f>
        <v>0</v>
      </c>
      <c r="S76" s="167">
        <f>INDEX('4_RatesSplit'!W:W,MATCH($A76,'4_RatesSplit'!$A:$A,0))</f>
        <v>0</v>
      </c>
      <c r="T76" s="167">
        <f>INDEX('4_RatesSplit'!X:X,MATCH($A76,'4_RatesSplit'!$A:$A,0))</f>
        <v>0</v>
      </c>
      <c r="U76" s="167">
        <f>INDEX('4_RatesSplit'!Y:Y,MATCH($A76,'4_RatesSplit'!$A:$A,0))</f>
        <v>0</v>
      </c>
      <c r="V76" s="167">
        <f>INDEX('4_RatesSplit'!Z:Z,MATCH($A76,'4_RatesSplit'!$A:$A,0))</f>
        <v>0</v>
      </c>
      <c r="W76" s="167">
        <f>INDEX('4_RatesSplit'!AA:AA,MATCH($A76,'4_RatesSplit'!$A:$A,0))</f>
        <v>0</v>
      </c>
      <c r="X76" s="18"/>
      <c r="Y76" s="168" t="e">
        <f ca="1">INDEX('4_RatesSplit'!AT:AT,MATCH($A76,'4_RatesSplit'!$A:$A,0))</f>
        <v>#REF!</v>
      </c>
      <c r="Z76" s="168" t="e">
        <f ca="1">INDEX('4_RatesSplit'!AU:AU,MATCH($A76,'4_RatesSplit'!$A:$A,0))</f>
        <v>#REF!</v>
      </c>
      <c r="AA76" s="168" t="e">
        <f ca="1">INDEX('4_RatesSplit'!AV:AV,MATCH($A76,'4_RatesSplit'!$A:$A,0))</f>
        <v>#REF!</v>
      </c>
      <c r="AB76" s="168" t="e">
        <f ca="1">INDEX('4_RatesSplit'!AW:AW,MATCH($A76,'4_RatesSplit'!$A:$A,0))</f>
        <v>#REF!</v>
      </c>
      <c r="AC76" s="168" t="e">
        <f ca="1">INDEX('4_RatesSplit'!AX:AX,MATCH($A76,'4_RatesSplit'!$A:$A,0))</f>
        <v>#REF!</v>
      </c>
      <c r="AD76" s="168" t="e">
        <f ca="1">INDEX('4_RatesSplit'!AY:AY,MATCH($A76,'4_RatesSplit'!$A:$A,0))</f>
        <v>#REF!</v>
      </c>
      <c r="AE76" s="168" t="e">
        <f ca="1">INDEX('4_RatesSplit'!AZ:AZ,MATCH($A76,'4_RatesSplit'!$A:$A,0))</f>
        <v>#REF!</v>
      </c>
      <c r="AF76" s="168" t="e">
        <f ca="1">INDEX('4_RatesSplit'!BA:BA,MATCH($A76,'4_RatesSplit'!$A:$A,0))</f>
        <v>#REF!</v>
      </c>
      <c r="AG76" s="168" t="e">
        <f ca="1">INDEX('4_RatesSplit'!BB:BB,MATCH($A76,'4_RatesSplit'!$A:$A,0))</f>
        <v>#REF!</v>
      </c>
      <c r="AH76" s="168" t="e">
        <f ca="1">INDEX('4_RatesSplit'!BC:BC,MATCH($A76,'4_RatesSplit'!$A:$A,0))</f>
        <v>#REF!</v>
      </c>
      <c r="AI76" s="168" t="e">
        <f ca="1">INDEX('4_RatesSplit'!BD:BD,MATCH($A76,'4_RatesSplit'!$A:$A,0))</f>
        <v>#REF!</v>
      </c>
      <c r="AJ76" s="168" t="e">
        <f ca="1">INDEX('4_RatesSplit'!BE:BE,MATCH($A76,'4_RatesSplit'!$A:$A,0))</f>
        <v>#REF!</v>
      </c>
      <c r="AK76" s="168" t="e">
        <f ca="1">INDEX('4_RatesSplit'!BF:BF,MATCH($A76,'4_RatesSplit'!$A:$A,0))</f>
        <v>#REF!</v>
      </c>
      <c r="AL76" s="168" t="e">
        <f ca="1">INDEX('4_RatesSplit'!BG:BG,MATCH($A76,'4_RatesSplit'!$A:$A,0))</f>
        <v>#REF!</v>
      </c>
      <c r="AM76" s="168" t="e">
        <f ca="1">INDEX('4_RatesSplit'!BH:BH,MATCH($A76,'4_RatesSplit'!$A:$A,0))</f>
        <v>#REF!</v>
      </c>
      <c r="AN76" s="198" t="e">
        <f ca="1">INDEX('4_RatesSplit'!BI:BI,MATCH($A76,'4_RatesSplit'!$A:$A,0))</f>
        <v>#REF!</v>
      </c>
      <c r="AO76" s="114"/>
      <c r="AP76" s="167" t="e">
        <f t="shared" ca="1" si="78"/>
        <v>#REF!</v>
      </c>
      <c r="AQ76" s="167" t="e">
        <f t="shared" ca="1" si="79"/>
        <v>#REF!</v>
      </c>
      <c r="AR76" s="167" t="e">
        <f t="shared" ca="1" si="80"/>
        <v>#REF!</v>
      </c>
      <c r="AS76" s="167" t="e">
        <f t="shared" ca="1" si="81"/>
        <v>#REF!</v>
      </c>
      <c r="AT76" s="167" t="e">
        <f t="shared" ca="1" si="82"/>
        <v>#REF!</v>
      </c>
      <c r="AU76" s="167" t="e">
        <f t="shared" ca="1" si="83"/>
        <v>#REF!</v>
      </c>
      <c r="AV76" s="167" t="e">
        <f t="shared" ca="1" si="84"/>
        <v>#REF!</v>
      </c>
      <c r="AW76" s="167" t="e">
        <f t="shared" ca="1" si="85"/>
        <v>#REF!</v>
      </c>
      <c r="AX76" s="167" t="e">
        <f t="shared" ca="1" si="86"/>
        <v>#REF!</v>
      </c>
      <c r="AY76" s="167" t="e">
        <f t="shared" ca="1" si="87"/>
        <v>#REF!</v>
      </c>
      <c r="AZ76" s="167" t="e">
        <f t="shared" ca="1" si="88"/>
        <v>#REF!</v>
      </c>
      <c r="BA76" s="167" t="e">
        <f t="shared" ca="1" si="89"/>
        <v>#REF!</v>
      </c>
      <c r="BB76" s="167" t="e">
        <f t="shared" ca="1" si="90"/>
        <v>#REF!</v>
      </c>
      <c r="BC76" s="167" t="e">
        <f t="shared" ca="1" si="91"/>
        <v>#REF!</v>
      </c>
      <c r="BD76" s="167" t="e">
        <f t="shared" ca="1" si="92"/>
        <v>#REF!</v>
      </c>
      <c r="BE76" s="167" t="e">
        <f t="shared" ca="1" si="93"/>
        <v>#REF!</v>
      </c>
      <c r="BF76" s="18"/>
      <c r="BG76" s="168">
        <f>INDEX('2_Needs'!$F:$F,MATCH($A76,'2_Needs'!$A:$A,0))</f>
        <v>4.2444739032688064E-3</v>
      </c>
      <c r="BH76" s="114"/>
      <c r="BI76" s="167">
        <f t="shared" ref="BI76:BX76" si="225">IF(BI$3="reset",$BG76*BI$6,BH76*(1+$C$4))</f>
        <v>0</v>
      </c>
      <c r="BJ76" s="167">
        <f t="shared" si="225"/>
        <v>0</v>
      </c>
      <c r="BK76" s="167">
        <f t="shared" si="225"/>
        <v>0</v>
      </c>
      <c r="BL76" s="167">
        <f t="shared" si="225"/>
        <v>0</v>
      </c>
      <c r="BM76" s="167">
        <f t="shared" si="225"/>
        <v>0</v>
      </c>
      <c r="BN76" s="167">
        <f t="shared" si="225"/>
        <v>0</v>
      </c>
      <c r="BO76" s="167">
        <f t="shared" si="225"/>
        <v>0</v>
      </c>
      <c r="BP76" s="167">
        <f t="shared" si="225"/>
        <v>0</v>
      </c>
      <c r="BQ76" s="167">
        <f t="shared" si="225"/>
        <v>0</v>
      </c>
      <c r="BR76" s="167">
        <f t="shared" si="225"/>
        <v>0</v>
      </c>
      <c r="BS76" s="167">
        <f t="shared" si="225"/>
        <v>0</v>
      </c>
      <c r="BT76" s="167">
        <f t="shared" si="225"/>
        <v>0</v>
      </c>
      <c r="BU76" s="167">
        <f t="shared" si="225"/>
        <v>0</v>
      </c>
      <c r="BV76" s="167">
        <f t="shared" si="225"/>
        <v>0</v>
      </c>
      <c r="BW76" s="167">
        <f t="shared" si="225"/>
        <v>0</v>
      </c>
      <c r="BX76" s="167">
        <f t="shared" si="225"/>
        <v>0</v>
      </c>
      <c r="BZ76" s="167" t="e">
        <f t="shared" ca="1" si="7"/>
        <v>#REF!</v>
      </c>
      <c r="CA76" s="167" t="e">
        <f t="shared" ca="1" si="8"/>
        <v>#REF!</v>
      </c>
      <c r="CB76" s="167" t="e">
        <f t="shared" ca="1" si="9"/>
        <v>#REF!</v>
      </c>
      <c r="CC76" s="167" t="e">
        <f t="shared" ca="1" si="10"/>
        <v>#REF!</v>
      </c>
      <c r="CD76" s="167" t="e">
        <f t="shared" ca="1" si="11"/>
        <v>#REF!</v>
      </c>
      <c r="CE76" s="167" t="e">
        <f t="shared" ca="1" si="12"/>
        <v>#REF!</v>
      </c>
      <c r="CF76" s="167" t="e">
        <f t="shared" ca="1" si="13"/>
        <v>#REF!</v>
      </c>
      <c r="CG76" s="167" t="e">
        <f t="shared" ca="1" si="14"/>
        <v>#REF!</v>
      </c>
      <c r="CH76" s="167" t="e">
        <f t="shared" ca="1" si="15"/>
        <v>#REF!</v>
      </c>
      <c r="CI76" s="167" t="e">
        <f t="shared" ca="1" si="16"/>
        <v>#REF!</v>
      </c>
      <c r="CJ76" s="167" t="e">
        <f t="shared" ca="1" si="17"/>
        <v>#REF!</v>
      </c>
      <c r="CK76" s="167" t="e">
        <f t="shared" ca="1" si="18"/>
        <v>#REF!</v>
      </c>
      <c r="CL76" s="167" t="e">
        <f t="shared" ca="1" si="19"/>
        <v>#REF!</v>
      </c>
      <c r="CM76" s="167" t="e">
        <f t="shared" ca="1" si="20"/>
        <v>#REF!</v>
      </c>
      <c r="CN76" s="167" t="e">
        <f t="shared" ca="1" si="21"/>
        <v>#REF!</v>
      </c>
      <c r="CO76" s="167" t="e">
        <f t="shared" ca="1" si="22"/>
        <v>#REF!</v>
      </c>
      <c r="CQ76" s="167" t="e">
        <f t="shared" ca="1" si="23"/>
        <v>#REF!</v>
      </c>
      <c r="CR76" s="167" t="e">
        <f t="shared" ca="1" si="24"/>
        <v>#REF!</v>
      </c>
      <c r="CS76" s="167" t="e">
        <f t="shared" ca="1" si="25"/>
        <v>#REF!</v>
      </c>
      <c r="CT76" s="167" t="e">
        <f t="shared" ca="1" si="26"/>
        <v>#REF!</v>
      </c>
      <c r="CU76" s="167" t="e">
        <f t="shared" ca="1" si="27"/>
        <v>#REF!</v>
      </c>
      <c r="CV76" s="167" t="e">
        <f t="shared" ca="1" si="28"/>
        <v>#REF!</v>
      </c>
      <c r="CW76" s="167" t="e">
        <f t="shared" ca="1" si="29"/>
        <v>#REF!</v>
      </c>
      <c r="CX76" s="167" t="e">
        <f t="shared" ca="1" si="30"/>
        <v>#REF!</v>
      </c>
      <c r="CY76" s="167" t="e">
        <f t="shared" ca="1" si="31"/>
        <v>#REF!</v>
      </c>
      <c r="CZ76" s="167" t="e">
        <f t="shared" ca="1" si="32"/>
        <v>#REF!</v>
      </c>
      <c r="DA76" s="167" t="e">
        <f t="shared" ca="1" si="33"/>
        <v>#REF!</v>
      </c>
      <c r="DB76" s="167" t="e">
        <f t="shared" ca="1" si="34"/>
        <v>#REF!</v>
      </c>
      <c r="DC76" s="167" t="e">
        <f t="shared" ca="1" si="35"/>
        <v>#REF!</v>
      </c>
      <c r="DD76" s="167" t="e">
        <f t="shared" ca="1" si="36"/>
        <v>#REF!</v>
      </c>
      <c r="DE76" s="167" t="e">
        <f t="shared" ca="1" si="37"/>
        <v>#REF!</v>
      </c>
      <c r="DF76" s="167" t="e">
        <f t="shared" ca="1" si="38"/>
        <v>#REF!</v>
      </c>
      <c r="DH76" s="167">
        <f t="shared" si="39"/>
        <v>0</v>
      </c>
      <c r="DI76" s="167">
        <f t="shared" si="40"/>
        <v>0</v>
      </c>
      <c r="DJ76" s="167">
        <f t="shared" si="41"/>
        <v>0</v>
      </c>
      <c r="DK76" s="167">
        <f t="shared" si="42"/>
        <v>0</v>
      </c>
      <c r="DL76" s="167">
        <f t="shared" si="43"/>
        <v>0</v>
      </c>
      <c r="DM76" s="167">
        <f t="shared" si="44"/>
        <v>0</v>
      </c>
      <c r="DN76" s="167">
        <f t="shared" si="45"/>
        <v>0</v>
      </c>
      <c r="DO76" s="167">
        <f t="shared" si="46"/>
        <v>0</v>
      </c>
      <c r="DP76" s="167">
        <f t="shared" si="47"/>
        <v>0</v>
      </c>
      <c r="DQ76" s="167">
        <f t="shared" si="48"/>
        <v>0</v>
      </c>
      <c r="DR76" s="167">
        <f t="shared" si="49"/>
        <v>0</v>
      </c>
      <c r="DS76" s="167">
        <f t="shared" si="50"/>
        <v>0</v>
      </c>
      <c r="DT76" s="167">
        <f t="shared" si="51"/>
        <v>0</v>
      </c>
      <c r="DU76" s="167">
        <f t="shared" si="52"/>
        <v>0</v>
      </c>
      <c r="DV76" s="167">
        <f t="shared" si="53"/>
        <v>0</v>
      </c>
      <c r="DW76" s="167">
        <f t="shared" si="54"/>
        <v>0</v>
      </c>
      <c r="DY76" s="167" t="e">
        <f t="shared" ca="1" si="95"/>
        <v>#REF!</v>
      </c>
      <c r="DZ76" s="167" t="e">
        <f t="shared" ca="1" si="96"/>
        <v>#REF!</v>
      </c>
      <c r="EA76" s="167" t="e">
        <f t="shared" ca="1" si="97"/>
        <v>#REF!</v>
      </c>
      <c r="EB76" s="167" t="e">
        <f t="shared" ca="1" si="98"/>
        <v>#REF!</v>
      </c>
      <c r="EC76" s="167" t="e">
        <f t="shared" ca="1" si="99"/>
        <v>#REF!</v>
      </c>
      <c r="ED76" s="167" t="e">
        <f t="shared" ca="1" si="100"/>
        <v>#REF!</v>
      </c>
      <c r="EE76" s="167" t="e">
        <f t="shared" ca="1" si="101"/>
        <v>#REF!</v>
      </c>
      <c r="EF76" s="167" t="e">
        <f t="shared" ca="1" si="102"/>
        <v>#REF!</v>
      </c>
      <c r="EG76" s="167" t="e">
        <f t="shared" ca="1" si="103"/>
        <v>#REF!</v>
      </c>
      <c r="EH76" s="167" t="e">
        <f t="shared" ca="1" si="104"/>
        <v>#REF!</v>
      </c>
      <c r="EI76" s="167" t="e">
        <f t="shared" ca="1" si="105"/>
        <v>#REF!</v>
      </c>
      <c r="EJ76" s="167" t="e">
        <f t="shared" ca="1" si="106"/>
        <v>#REF!</v>
      </c>
      <c r="EK76" s="167" t="e">
        <f t="shared" ca="1" si="107"/>
        <v>#REF!</v>
      </c>
      <c r="EL76" s="167" t="e">
        <f t="shared" ca="1" si="108"/>
        <v>#REF!</v>
      </c>
      <c r="EM76" s="167" t="e">
        <f t="shared" ca="1" si="109"/>
        <v>#REF!</v>
      </c>
      <c r="EN76" s="167" t="e">
        <f t="shared" ca="1" si="110"/>
        <v>#REF!</v>
      </c>
      <c r="EP76" s="167">
        <f t="shared" si="111"/>
        <v>0</v>
      </c>
      <c r="EQ76" s="167">
        <f t="shared" si="112"/>
        <v>0</v>
      </c>
      <c r="ER76" s="167">
        <f t="shared" si="113"/>
        <v>0</v>
      </c>
      <c r="ES76" s="167">
        <f t="shared" si="114"/>
        <v>0</v>
      </c>
      <c r="ET76" s="167">
        <f t="shared" si="115"/>
        <v>0</v>
      </c>
      <c r="EU76" s="167">
        <f t="shared" si="116"/>
        <v>0</v>
      </c>
      <c r="EV76" s="167">
        <f t="shared" si="117"/>
        <v>0</v>
      </c>
      <c r="EW76" s="167">
        <f t="shared" si="118"/>
        <v>0</v>
      </c>
      <c r="EX76" s="167">
        <f t="shared" si="119"/>
        <v>0</v>
      </c>
      <c r="EY76" s="167">
        <f t="shared" si="120"/>
        <v>0</v>
      </c>
      <c r="EZ76" s="167">
        <f t="shared" si="121"/>
        <v>0</v>
      </c>
      <c r="FA76" s="167">
        <f t="shared" si="122"/>
        <v>0</v>
      </c>
      <c r="FB76" s="167">
        <f t="shared" si="123"/>
        <v>0</v>
      </c>
      <c r="FC76" s="167">
        <f t="shared" si="124"/>
        <v>0</v>
      </c>
      <c r="FD76" s="167">
        <f t="shared" si="125"/>
        <v>0</v>
      </c>
      <c r="FE76" s="167">
        <f t="shared" si="126"/>
        <v>0</v>
      </c>
      <c r="FG76" s="167">
        <f t="shared" si="127"/>
        <v>0</v>
      </c>
      <c r="FH76" s="167">
        <f t="shared" si="128"/>
        <v>0</v>
      </c>
      <c r="FI76" s="167">
        <f t="shared" si="129"/>
        <v>0</v>
      </c>
      <c r="FJ76" s="167">
        <f t="shared" si="130"/>
        <v>0</v>
      </c>
      <c r="FK76" s="167">
        <f t="shared" si="131"/>
        <v>0</v>
      </c>
      <c r="FL76" s="167">
        <f t="shared" si="132"/>
        <v>0</v>
      </c>
      <c r="FM76" s="167">
        <f t="shared" si="133"/>
        <v>0</v>
      </c>
      <c r="FN76" s="167">
        <f t="shared" si="134"/>
        <v>0</v>
      </c>
      <c r="FO76" s="167">
        <f t="shared" si="135"/>
        <v>0</v>
      </c>
      <c r="FP76" s="167">
        <f t="shared" si="136"/>
        <v>0</v>
      </c>
      <c r="FQ76" s="167">
        <f t="shared" si="137"/>
        <v>0</v>
      </c>
      <c r="FR76" s="167">
        <f t="shared" si="138"/>
        <v>0</v>
      </c>
      <c r="FS76" s="167">
        <f t="shared" si="139"/>
        <v>0</v>
      </c>
      <c r="FT76" s="167">
        <f t="shared" si="140"/>
        <v>0</v>
      </c>
      <c r="FU76" s="167">
        <f t="shared" si="141"/>
        <v>0</v>
      </c>
      <c r="FV76" s="167">
        <f t="shared" si="142"/>
        <v>0</v>
      </c>
      <c r="FX76" s="167">
        <f t="shared" si="143"/>
        <v>0</v>
      </c>
      <c r="FY76" s="167">
        <f t="shared" si="144"/>
        <v>0</v>
      </c>
      <c r="FZ76" s="167">
        <f t="shared" si="145"/>
        <v>0</v>
      </c>
      <c r="GA76" s="167">
        <f t="shared" si="146"/>
        <v>0</v>
      </c>
      <c r="GB76" s="167">
        <f t="shared" si="147"/>
        <v>0</v>
      </c>
      <c r="GC76" s="167">
        <f t="shared" si="148"/>
        <v>0</v>
      </c>
      <c r="GD76" s="167">
        <f t="shared" si="149"/>
        <v>0</v>
      </c>
      <c r="GE76" s="167">
        <f t="shared" si="150"/>
        <v>0</v>
      </c>
      <c r="GF76" s="167">
        <f t="shared" si="151"/>
        <v>0</v>
      </c>
      <c r="GG76" s="167">
        <f t="shared" si="152"/>
        <v>0</v>
      </c>
      <c r="GH76" s="167">
        <f t="shared" si="153"/>
        <v>0</v>
      </c>
      <c r="GI76" s="167">
        <f t="shared" si="154"/>
        <v>0</v>
      </c>
      <c r="GJ76" s="167">
        <f t="shared" si="155"/>
        <v>0</v>
      </c>
      <c r="GK76" s="167">
        <f t="shared" si="156"/>
        <v>0</v>
      </c>
      <c r="GL76" s="167">
        <f t="shared" si="157"/>
        <v>0</v>
      </c>
      <c r="GM76" s="167">
        <f t="shared" si="158"/>
        <v>0</v>
      </c>
      <c r="GO76" s="167" t="e">
        <f t="shared" ca="1" si="210"/>
        <v>#REF!</v>
      </c>
      <c r="GP76" s="167" t="e">
        <f t="shared" ca="1" si="208"/>
        <v>#REF!</v>
      </c>
      <c r="GQ76" s="167" t="e">
        <f t="shared" ca="1" si="208"/>
        <v>#REF!</v>
      </c>
      <c r="GR76" s="167" t="e">
        <f t="shared" ca="1" si="208"/>
        <v>#REF!</v>
      </c>
      <c r="GS76" s="167" t="e">
        <f t="shared" ca="1" si="208"/>
        <v>#REF!</v>
      </c>
      <c r="GT76" s="167" t="e">
        <f t="shared" ca="1" si="208"/>
        <v>#REF!</v>
      </c>
      <c r="GU76" s="167" t="e">
        <f t="shared" ca="1" si="208"/>
        <v>#REF!</v>
      </c>
      <c r="GV76" s="167" t="e">
        <f t="shared" ca="1" si="208"/>
        <v>#REF!</v>
      </c>
      <c r="GW76" s="167" t="e">
        <f t="shared" ca="1" si="208"/>
        <v>#REF!</v>
      </c>
      <c r="GX76" s="167" t="e">
        <f t="shared" ca="1" si="208"/>
        <v>#REF!</v>
      </c>
      <c r="GY76" s="167" t="e">
        <f t="shared" ca="1" si="208"/>
        <v>#REF!</v>
      </c>
      <c r="GZ76" s="167" t="e">
        <f t="shared" ca="1" si="208"/>
        <v>#REF!</v>
      </c>
      <c r="HA76" s="167" t="e">
        <f t="shared" ca="1" si="208"/>
        <v>#REF!</v>
      </c>
      <c r="HB76" s="167" t="e">
        <f t="shared" ca="1" si="208"/>
        <v>#REF!</v>
      </c>
      <c r="HC76" s="167" t="e">
        <f t="shared" ca="1" si="208"/>
        <v>#REF!</v>
      </c>
      <c r="HD76" s="167" t="e">
        <f t="shared" ca="1" si="208"/>
        <v>#REF!</v>
      </c>
      <c r="HF76" s="167" t="e">
        <f t="shared" ca="1" si="60"/>
        <v>#REF!</v>
      </c>
      <c r="HG76" s="167" t="e">
        <f t="shared" ca="1" si="61"/>
        <v>#REF!</v>
      </c>
      <c r="HH76" s="167" t="e">
        <f t="shared" ca="1" si="62"/>
        <v>#REF!</v>
      </c>
      <c r="HI76" s="167" t="e">
        <f t="shared" ca="1" si="63"/>
        <v>#REF!</v>
      </c>
      <c r="HJ76" s="167" t="e">
        <f t="shared" ca="1" si="64"/>
        <v>#REF!</v>
      </c>
      <c r="HK76" s="167" t="e">
        <f t="shared" ca="1" si="65"/>
        <v>#REF!</v>
      </c>
      <c r="HL76" s="167" t="e">
        <f t="shared" ca="1" si="66"/>
        <v>#REF!</v>
      </c>
      <c r="HM76" s="167" t="e">
        <f t="shared" ca="1" si="67"/>
        <v>#REF!</v>
      </c>
      <c r="HN76" s="167" t="e">
        <f t="shared" ca="1" si="68"/>
        <v>#REF!</v>
      </c>
      <c r="HO76" s="167" t="e">
        <f t="shared" ca="1" si="69"/>
        <v>#REF!</v>
      </c>
      <c r="HP76" s="167" t="e">
        <f t="shared" ca="1" si="70"/>
        <v>#REF!</v>
      </c>
      <c r="HQ76" s="167" t="e">
        <f t="shared" ca="1" si="71"/>
        <v>#REF!</v>
      </c>
      <c r="HR76" s="167" t="e">
        <f t="shared" ca="1" si="72"/>
        <v>#REF!</v>
      </c>
      <c r="HS76" s="167" t="e">
        <f t="shared" ca="1" si="73"/>
        <v>#REF!</v>
      </c>
      <c r="HT76" s="167" t="e">
        <f t="shared" ca="1" si="74"/>
        <v>#REF!</v>
      </c>
      <c r="HU76" s="167" t="e">
        <f t="shared" ca="1" si="75"/>
        <v>#REF!</v>
      </c>
      <c r="HW76" s="167" t="e">
        <f t="shared" ca="1" si="76"/>
        <v>#REF!</v>
      </c>
      <c r="HX76" s="167">
        <f t="shared" si="77"/>
        <v>0</v>
      </c>
      <c r="HY76" s="167" t="e">
        <f t="shared" ca="1" si="160"/>
        <v>#REF!</v>
      </c>
      <c r="HZ76" s="219" t="e">
        <f t="shared" ca="1" si="161"/>
        <v>#REF!</v>
      </c>
    </row>
    <row r="77" spans="1:234" s="48" customFormat="1">
      <c r="A77" s="3" t="s">
        <v>150</v>
      </c>
      <c r="B77" s="202" t="str">
        <f>INDEX('Ref1'!$E:$E,MATCH(A77,'Ref1'!$A:$A,0))</f>
        <v>Chesterfield</v>
      </c>
      <c r="C77" s="42" t="str">
        <f>INDEX(Data1!B:B,MATCH(A77,Data1!A:A,0))</f>
        <v>SD</v>
      </c>
      <c r="D77" s="253" t="str">
        <f>INDEX(Data1!C:C,MATCH(A77,Data1!A:A,0))</f>
        <v>EM</v>
      </c>
      <c r="E77" s="200" t="str">
        <f>IF($C$6="No","No",IF(COUNTIF(Inputs!$K$359:$K$398,$A77)&gt;0,"Yes","No"))</f>
        <v>No</v>
      </c>
      <c r="F77" s="404"/>
      <c r="G77" s="62">
        <f>INDEX('4_RatesSplit'!K:K,MATCH($A77,'4_RatesSplit'!$A:$A,0))</f>
        <v>0</v>
      </c>
      <c r="H77" s="171">
        <f>INDEX('4_RatesSplit'!L:L,MATCH($A77,'4_RatesSplit'!$A:$A,0))</f>
        <v>0</v>
      </c>
      <c r="I77" s="167">
        <f>INDEX('4_RatesSplit'!M:M,MATCH($A77,'4_RatesSplit'!$A:$A,0))</f>
        <v>0</v>
      </c>
      <c r="J77" s="167">
        <f>INDEX('4_RatesSplit'!N:N,MATCH($A77,'4_RatesSplit'!$A:$A,0))</f>
        <v>0</v>
      </c>
      <c r="K77" s="167">
        <f>INDEX('4_RatesSplit'!O:O,MATCH($A77,'4_RatesSplit'!$A:$A,0))</f>
        <v>0</v>
      </c>
      <c r="L77" s="167">
        <f>INDEX('4_RatesSplit'!P:P,MATCH($A77,'4_RatesSplit'!$A:$A,0))</f>
        <v>0</v>
      </c>
      <c r="M77" s="167">
        <f>INDEX('4_RatesSplit'!Q:Q,MATCH($A77,'4_RatesSplit'!$A:$A,0))</f>
        <v>0</v>
      </c>
      <c r="N77" s="167">
        <f>INDEX('4_RatesSplit'!R:R,MATCH($A77,'4_RatesSplit'!$A:$A,0))</f>
        <v>0</v>
      </c>
      <c r="O77" s="167">
        <f>INDEX('4_RatesSplit'!S:S,MATCH($A77,'4_RatesSplit'!$A:$A,0))</f>
        <v>0</v>
      </c>
      <c r="P77" s="167">
        <f>INDEX('4_RatesSplit'!T:T,MATCH($A77,'4_RatesSplit'!$A:$A,0))</f>
        <v>0</v>
      </c>
      <c r="Q77" s="167">
        <f>INDEX('4_RatesSplit'!U:U,MATCH($A77,'4_RatesSplit'!$A:$A,0))</f>
        <v>0</v>
      </c>
      <c r="R77" s="167">
        <f>INDEX('4_RatesSplit'!V:V,MATCH($A77,'4_RatesSplit'!$A:$A,0))</f>
        <v>0</v>
      </c>
      <c r="S77" s="167">
        <f>INDEX('4_RatesSplit'!W:W,MATCH($A77,'4_RatesSplit'!$A:$A,0))</f>
        <v>0</v>
      </c>
      <c r="T77" s="167">
        <f>INDEX('4_RatesSplit'!X:X,MATCH($A77,'4_RatesSplit'!$A:$A,0))</f>
        <v>0</v>
      </c>
      <c r="U77" s="167">
        <f>INDEX('4_RatesSplit'!Y:Y,MATCH($A77,'4_RatesSplit'!$A:$A,0))</f>
        <v>0</v>
      </c>
      <c r="V77" s="167">
        <f>INDEX('4_RatesSplit'!Z:Z,MATCH($A77,'4_RatesSplit'!$A:$A,0))</f>
        <v>0</v>
      </c>
      <c r="W77" s="167">
        <f>INDEX('4_RatesSplit'!AA:AA,MATCH($A77,'4_RatesSplit'!$A:$A,0))</f>
        <v>0</v>
      </c>
      <c r="X77" s="18"/>
      <c r="Y77" s="168" t="e">
        <f ca="1">INDEX('4_RatesSplit'!AT:AT,MATCH($A77,'4_RatesSplit'!$A:$A,0))</f>
        <v>#REF!</v>
      </c>
      <c r="Z77" s="168" t="e">
        <f ca="1">INDEX('4_RatesSplit'!AU:AU,MATCH($A77,'4_RatesSplit'!$A:$A,0))</f>
        <v>#REF!</v>
      </c>
      <c r="AA77" s="168" t="e">
        <f ca="1">INDEX('4_RatesSplit'!AV:AV,MATCH($A77,'4_RatesSplit'!$A:$A,0))</f>
        <v>#REF!</v>
      </c>
      <c r="AB77" s="168" t="e">
        <f ca="1">INDEX('4_RatesSplit'!AW:AW,MATCH($A77,'4_RatesSplit'!$A:$A,0))</f>
        <v>#REF!</v>
      </c>
      <c r="AC77" s="168" t="e">
        <f ca="1">INDEX('4_RatesSplit'!AX:AX,MATCH($A77,'4_RatesSplit'!$A:$A,0))</f>
        <v>#REF!</v>
      </c>
      <c r="AD77" s="168" t="e">
        <f ca="1">INDEX('4_RatesSplit'!AY:AY,MATCH($A77,'4_RatesSplit'!$A:$A,0))</f>
        <v>#REF!</v>
      </c>
      <c r="AE77" s="168" t="e">
        <f ca="1">INDEX('4_RatesSplit'!AZ:AZ,MATCH($A77,'4_RatesSplit'!$A:$A,0))</f>
        <v>#REF!</v>
      </c>
      <c r="AF77" s="168" t="e">
        <f ca="1">INDEX('4_RatesSplit'!BA:BA,MATCH($A77,'4_RatesSplit'!$A:$A,0))</f>
        <v>#REF!</v>
      </c>
      <c r="AG77" s="168" t="e">
        <f ca="1">INDEX('4_RatesSplit'!BB:BB,MATCH($A77,'4_RatesSplit'!$A:$A,0))</f>
        <v>#REF!</v>
      </c>
      <c r="AH77" s="168" t="e">
        <f ca="1">INDEX('4_RatesSplit'!BC:BC,MATCH($A77,'4_RatesSplit'!$A:$A,0))</f>
        <v>#REF!</v>
      </c>
      <c r="AI77" s="168" t="e">
        <f ca="1">INDEX('4_RatesSplit'!BD:BD,MATCH($A77,'4_RatesSplit'!$A:$A,0))</f>
        <v>#REF!</v>
      </c>
      <c r="AJ77" s="168" t="e">
        <f ca="1">INDEX('4_RatesSplit'!BE:BE,MATCH($A77,'4_RatesSplit'!$A:$A,0))</f>
        <v>#REF!</v>
      </c>
      <c r="AK77" s="168" t="e">
        <f ca="1">INDEX('4_RatesSplit'!BF:BF,MATCH($A77,'4_RatesSplit'!$A:$A,0))</f>
        <v>#REF!</v>
      </c>
      <c r="AL77" s="168" t="e">
        <f ca="1">INDEX('4_RatesSplit'!BG:BG,MATCH($A77,'4_RatesSplit'!$A:$A,0))</f>
        <v>#REF!</v>
      </c>
      <c r="AM77" s="168" t="e">
        <f ca="1">INDEX('4_RatesSplit'!BH:BH,MATCH($A77,'4_RatesSplit'!$A:$A,0))</f>
        <v>#REF!</v>
      </c>
      <c r="AN77" s="198" t="e">
        <f ca="1">INDEX('4_RatesSplit'!BI:BI,MATCH($A77,'4_RatesSplit'!$A:$A,0))</f>
        <v>#REF!</v>
      </c>
      <c r="AO77" s="114"/>
      <c r="AP77" s="167" t="e">
        <f t="shared" ca="1" si="78"/>
        <v>#REF!</v>
      </c>
      <c r="AQ77" s="167" t="e">
        <f t="shared" ca="1" si="79"/>
        <v>#REF!</v>
      </c>
      <c r="AR77" s="167" t="e">
        <f t="shared" ca="1" si="80"/>
        <v>#REF!</v>
      </c>
      <c r="AS77" s="167" t="e">
        <f t="shared" ca="1" si="81"/>
        <v>#REF!</v>
      </c>
      <c r="AT77" s="167" t="e">
        <f t="shared" ca="1" si="82"/>
        <v>#REF!</v>
      </c>
      <c r="AU77" s="167" t="e">
        <f t="shared" ca="1" si="83"/>
        <v>#REF!</v>
      </c>
      <c r="AV77" s="167" t="e">
        <f t="shared" ca="1" si="84"/>
        <v>#REF!</v>
      </c>
      <c r="AW77" s="167" t="e">
        <f t="shared" ca="1" si="85"/>
        <v>#REF!</v>
      </c>
      <c r="AX77" s="167" t="e">
        <f t="shared" ca="1" si="86"/>
        <v>#REF!</v>
      </c>
      <c r="AY77" s="167" t="e">
        <f t="shared" ca="1" si="87"/>
        <v>#REF!</v>
      </c>
      <c r="AZ77" s="167" t="e">
        <f t="shared" ca="1" si="88"/>
        <v>#REF!</v>
      </c>
      <c r="BA77" s="167" t="e">
        <f t="shared" ca="1" si="89"/>
        <v>#REF!</v>
      </c>
      <c r="BB77" s="167" t="e">
        <f t="shared" ca="1" si="90"/>
        <v>#REF!</v>
      </c>
      <c r="BC77" s="167" t="e">
        <f t="shared" ca="1" si="91"/>
        <v>#REF!</v>
      </c>
      <c r="BD77" s="167" t="e">
        <f t="shared" ca="1" si="92"/>
        <v>#REF!</v>
      </c>
      <c r="BE77" s="167" t="e">
        <f t="shared" ca="1" si="93"/>
        <v>#REF!</v>
      </c>
      <c r="BF77" s="18"/>
      <c r="BG77" s="168">
        <f>INDEX('2_Needs'!$F:$F,MATCH($A77,'2_Needs'!$A:$A,0))</f>
        <v>2.7040750208262869E-4</v>
      </c>
      <c r="BH77" s="114"/>
      <c r="BI77" s="167">
        <f t="shared" ref="BI77:BX77" si="226">IF(BI$3="reset",$BG77*BI$6,BH77*(1+$C$4))</f>
        <v>0</v>
      </c>
      <c r="BJ77" s="167">
        <f t="shared" si="226"/>
        <v>0</v>
      </c>
      <c r="BK77" s="167">
        <f t="shared" si="226"/>
        <v>0</v>
      </c>
      <c r="BL77" s="167">
        <f t="shared" si="226"/>
        <v>0</v>
      </c>
      <c r="BM77" s="167">
        <f t="shared" si="226"/>
        <v>0</v>
      </c>
      <c r="BN77" s="167">
        <f t="shared" si="226"/>
        <v>0</v>
      </c>
      <c r="BO77" s="167">
        <f t="shared" si="226"/>
        <v>0</v>
      </c>
      <c r="BP77" s="167">
        <f t="shared" si="226"/>
        <v>0</v>
      </c>
      <c r="BQ77" s="167">
        <f t="shared" si="226"/>
        <v>0</v>
      </c>
      <c r="BR77" s="167">
        <f t="shared" si="226"/>
        <v>0</v>
      </c>
      <c r="BS77" s="167">
        <f t="shared" si="226"/>
        <v>0</v>
      </c>
      <c r="BT77" s="167">
        <f t="shared" si="226"/>
        <v>0</v>
      </c>
      <c r="BU77" s="167">
        <f t="shared" si="226"/>
        <v>0</v>
      </c>
      <c r="BV77" s="167">
        <f t="shared" si="226"/>
        <v>0</v>
      </c>
      <c r="BW77" s="167">
        <f t="shared" si="226"/>
        <v>0</v>
      </c>
      <c r="BX77" s="167">
        <f t="shared" si="226"/>
        <v>0</v>
      </c>
      <c r="BZ77" s="167" t="e">
        <f t="shared" ca="1" si="7"/>
        <v>#REF!</v>
      </c>
      <c r="CA77" s="167" t="e">
        <f t="shared" ca="1" si="8"/>
        <v>#REF!</v>
      </c>
      <c r="CB77" s="167" t="e">
        <f t="shared" ca="1" si="9"/>
        <v>#REF!</v>
      </c>
      <c r="CC77" s="167" t="e">
        <f t="shared" ca="1" si="10"/>
        <v>#REF!</v>
      </c>
      <c r="CD77" s="167" t="e">
        <f t="shared" ca="1" si="11"/>
        <v>#REF!</v>
      </c>
      <c r="CE77" s="167" t="e">
        <f t="shared" ca="1" si="12"/>
        <v>#REF!</v>
      </c>
      <c r="CF77" s="167" t="e">
        <f t="shared" ca="1" si="13"/>
        <v>#REF!</v>
      </c>
      <c r="CG77" s="167" t="e">
        <f t="shared" ca="1" si="14"/>
        <v>#REF!</v>
      </c>
      <c r="CH77" s="167" t="e">
        <f t="shared" ca="1" si="15"/>
        <v>#REF!</v>
      </c>
      <c r="CI77" s="167" t="e">
        <f t="shared" ca="1" si="16"/>
        <v>#REF!</v>
      </c>
      <c r="CJ77" s="167" t="e">
        <f t="shared" ca="1" si="17"/>
        <v>#REF!</v>
      </c>
      <c r="CK77" s="167" t="e">
        <f t="shared" ca="1" si="18"/>
        <v>#REF!</v>
      </c>
      <c r="CL77" s="167" t="e">
        <f t="shared" ca="1" si="19"/>
        <v>#REF!</v>
      </c>
      <c r="CM77" s="167" t="e">
        <f t="shared" ca="1" si="20"/>
        <v>#REF!</v>
      </c>
      <c r="CN77" s="167" t="e">
        <f t="shared" ca="1" si="21"/>
        <v>#REF!</v>
      </c>
      <c r="CO77" s="167" t="e">
        <f t="shared" ca="1" si="22"/>
        <v>#REF!</v>
      </c>
      <c r="CQ77" s="167" t="e">
        <f t="shared" ca="1" si="23"/>
        <v>#REF!</v>
      </c>
      <c r="CR77" s="167" t="e">
        <f t="shared" ca="1" si="24"/>
        <v>#REF!</v>
      </c>
      <c r="CS77" s="167" t="e">
        <f t="shared" ca="1" si="25"/>
        <v>#REF!</v>
      </c>
      <c r="CT77" s="167" t="e">
        <f t="shared" ca="1" si="26"/>
        <v>#REF!</v>
      </c>
      <c r="CU77" s="167" t="e">
        <f t="shared" ca="1" si="27"/>
        <v>#REF!</v>
      </c>
      <c r="CV77" s="167" t="e">
        <f t="shared" ca="1" si="28"/>
        <v>#REF!</v>
      </c>
      <c r="CW77" s="167" t="e">
        <f t="shared" ca="1" si="29"/>
        <v>#REF!</v>
      </c>
      <c r="CX77" s="167" t="e">
        <f t="shared" ca="1" si="30"/>
        <v>#REF!</v>
      </c>
      <c r="CY77" s="167" t="e">
        <f t="shared" ca="1" si="31"/>
        <v>#REF!</v>
      </c>
      <c r="CZ77" s="167" t="e">
        <f t="shared" ca="1" si="32"/>
        <v>#REF!</v>
      </c>
      <c r="DA77" s="167" t="e">
        <f t="shared" ca="1" si="33"/>
        <v>#REF!</v>
      </c>
      <c r="DB77" s="167" t="e">
        <f t="shared" ca="1" si="34"/>
        <v>#REF!</v>
      </c>
      <c r="DC77" s="167" t="e">
        <f t="shared" ca="1" si="35"/>
        <v>#REF!</v>
      </c>
      <c r="DD77" s="167" t="e">
        <f t="shared" ca="1" si="36"/>
        <v>#REF!</v>
      </c>
      <c r="DE77" s="167" t="e">
        <f t="shared" ca="1" si="37"/>
        <v>#REF!</v>
      </c>
      <c r="DF77" s="167" t="e">
        <f t="shared" ca="1" si="38"/>
        <v>#REF!</v>
      </c>
      <c r="DH77" s="167">
        <f t="shared" si="39"/>
        <v>0</v>
      </c>
      <c r="DI77" s="167">
        <f t="shared" si="40"/>
        <v>0</v>
      </c>
      <c r="DJ77" s="167">
        <f t="shared" si="41"/>
        <v>0</v>
      </c>
      <c r="DK77" s="167">
        <f t="shared" si="42"/>
        <v>0</v>
      </c>
      <c r="DL77" s="167">
        <f t="shared" si="43"/>
        <v>0</v>
      </c>
      <c r="DM77" s="167">
        <f t="shared" si="44"/>
        <v>0</v>
      </c>
      <c r="DN77" s="167">
        <f t="shared" si="45"/>
        <v>0</v>
      </c>
      <c r="DO77" s="167">
        <f t="shared" si="46"/>
        <v>0</v>
      </c>
      <c r="DP77" s="167">
        <f t="shared" si="47"/>
        <v>0</v>
      </c>
      <c r="DQ77" s="167">
        <f t="shared" si="48"/>
        <v>0</v>
      </c>
      <c r="DR77" s="167">
        <f t="shared" si="49"/>
        <v>0</v>
      </c>
      <c r="DS77" s="167">
        <f t="shared" si="50"/>
        <v>0</v>
      </c>
      <c r="DT77" s="167">
        <f t="shared" si="51"/>
        <v>0</v>
      </c>
      <c r="DU77" s="167">
        <f t="shared" si="52"/>
        <v>0</v>
      </c>
      <c r="DV77" s="167">
        <f t="shared" si="53"/>
        <v>0</v>
      </c>
      <c r="DW77" s="167">
        <f t="shared" si="54"/>
        <v>0</v>
      </c>
      <c r="DY77" s="167" t="e">
        <f t="shared" ca="1" si="95"/>
        <v>#REF!</v>
      </c>
      <c r="DZ77" s="167" t="e">
        <f t="shared" ca="1" si="96"/>
        <v>#REF!</v>
      </c>
      <c r="EA77" s="167" t="e">
        <f t="shared" ca="1" si="97"/>
        <v>#REF!</v>
      </c>
      <c r="EB77" s="167" t="e">
        <f t="shared" ca="1" si="98"/>
        <v>#REF!</v>
      </c>
      <c r="EC77" s="167" t="e">
        <f t="shared" ca="1" si="99"/>
        <v>#REF!</v>
      </c>
      <c r="ED77" s="167" t="e">
        <f t="shared" ca="1" si="100"/>
        <v>#REF!</v>
      </c>
      <c r="EE77" s="167" t="e">
        <f t="shared" ca="1" si="101"/>
        <v>#REF!</v>
      </c>
      <c r="EF77" s="167" t="e">
        <f t="shared" ca="1" si="102"/>
        <v>#REF!</v>
      </c>
      <c r="EG77" s="167" t="e">
        <f t="shared" ca="1" si="103"/>
        <v>#REF!</v>
      </c>
      <c r="EH77" s="167" t="e">
        <f t="shared" ca="1" si="104"/>
        <v>#REF!</v>
      </c>
      <c r="EI77" s="167" t="e">
        <f t="shared" ca="1" si="105"/>
        <v>#REF!</v>
      </c>
      <c r="EJ77" s="167" t="e">
        <f t="shared" ca="1" si="106"/>
        <v>#REF!</v>
      </c>
      <c r="EK77" s="167" t="e">
        <f t="shared" ca="1" si="107"/>
        <v>#REF!</v>
      </c>
      <c r="EL77" s="167" t="e">
        <f t="shared" ca="1" si="108"/>
        <v>#REF!</v>
      </c>
      <c r="EM77" s="167" t="e">
        <f t="shared" ca="1" si="109"/>
        <v>#REF!</v>
      </c>
      <c r="EN77" s="167" t="e">
        <f t="shared" ca="1" si="110"/>
        <v>#REF!</v>
      </c>
      <c r="EP77" s="167">
        <f t="shared" si="111"/>
        <v>0</v>
      </c>
      <c r="EQ77" s="167">
        <f t="shared" si="112"/>
        <v>0</v>
      </c>
      <c r="ER77" s="167">
        <f t="shared" si="113"/>
        <v>0</v>
      </c>
      <c r="ES77" s="167">
        <f t="shared" si="114"/>
        <v>0</v>
      </c>
      <c r="ET77" s="167">
        <f t="shared" si="115"/>
        <v>0</v>
      </c>
      <c r="EU77" s="167">
        <f t="shared" si="116"/>
        <v>0</v>
      </c>
      <c r="EV77" s="167">
        <f t="shared" si="117"/>
        <v>0</v>
      </c>
      <c r="EW77" s="167">
        <f t="shared" si="118"/>
        <v>0</v>
      </c>
      <c r="EX77" s="167">
        <f t="shared" si="119"/>
        <v>0</v>
      </c>
      <c r="EY77" s="167">
        <f t="shared" si="120"/>
        <v>0</v>
      </c>
      <c r="EZ77" s="167">
        <f t="shared" si="121"/>
        <v>0</v>
      </c>
      <c r="FA77" s="167">
        <f t="shared" si="122"/>
        <v>0</v>
      </c>
      <c r="FB77" s="167">
        <f t="shared" si="123"/>
        <v>0</v>
      </c>
      <c r="FC77" s="167">
        <f t="shared" si="124"/>
        <v>0</v>
      </c>
      <c r="FD77" s="167">
        <f t="shared" si="125"/>
        <v>0</v>
      </c>
      <c r="FE77" s="167">
        <f t="shared" si="126"/>
        <v>0</v>
      </c>
      <c r="FG77" s="167">
        <f t="shared" si="127"/>
        <v>0</v>
      </c>
      <c r="FH77" s="167">
        <f t="shared" si="128"/>
        <v>0</v>
      </c>
      <c r="FI77" s="167">
        <f t="shared" si="129"/>
        <v>0</v>
      </c>
      <c r="FJ77" s="167">
        <f t="shared" si="130"/>
        <v>0</v>
      </c>
      <c r="FK77" s="167">
        <f t="shared" si="131"/>
        <v>0</v>
      </c>
      <c r="FL77" s="167">
        <f t="shared" si="132"/>
        <v>0</v>
      </c>
      <c r="FM77" s="167">
        <f t="shared" si="133"/>
        <v>0</v>
      </c>
      <c r="FN77" s="167">
        <f t="shared" si="134"/>
        <v>0</v>
      </c>
      <c r="FO77" s="167">
        <f t="shared" si="135"/>
        <v>0</v>
      </c>
      <c r="FP77" s="167">
        <f t="shared" si="136"/>
        <v>0</v>
      </c>
      <c r="FQ77" s="167">
        <f t="shared" si="137"/>
        <v>0</v>
      </c>
      <c r="FR77" s="167">
        <f t="shared" si="138"/>
        <v>0</v>
      </c>
      <c r="FS77" s="167">
        <f t="shared" si="139"/>
        <v>0</v>
      </c>
      <c r="FT77" s="167">
        <f t="shared" si="140"/>
        <v>0</v>
      </c>
      <c r="FU77" s="167">
        <f t="shared" si="141"/>
        <v>0</v>
      </c>
      <c r="FV77" s="167">
        <f t="shared" si="142"/>
        <v>0</v>
      </c>
      <c r="FX77" s="167">
        <f t="shared" si="143"/>
        <v>0</v>
      </c>
      <c r="FY77" s="167">
        <f t="shared" si="144"/>
        <v>0</v>
      </c>
      <c r="FZ77" s="167">
        <f t="shared" si="145"/>
        <v>0</v>
      </c>
      <c r="GA77" s="167">
        <f t="shared" si="146"/>
        <v>0</v>
      </c>
      <c r="GB77" s="167">
        <f t="shared" si="147"/>
        <v>0</v>
      </c>
      <c r="GC77" s="167">
        <f t="shared" si="148"/>
        <v>0</v>
      </c>
      <c r="GD77" s="167">
        <f t="shared" si="149"/>
        <v>0</v>
      </c>
      <c r="GE77" s="167">
        <f t="shared" si="150"/>
        <v>0</v>
      </c>
      <c r="GF77" s="167">
        <f t="shared" si="151"/>
        <v>0</v>
      </c>
      <c r="GG77" s="167">
        <f t="shared" si="152"/>
        <v>0</v>
      </c>
      <c r="GH77" s="167">
        <f t="shared" si="153"/>
        <v>0</v>
      </c>
      <c r="GI77" s="167">
        <f t="shared" si="154"/>
        <v>0</v>
      </c>
      <c r="GJ77" s="167">
        <f t="shared" si="155"/>
        <v>0</v>
      </c>
      <c r="GK77" s="167">
        <f t="shared" si="156"/>
        <v>0</v>
      </c>
      <c r="GL77" s="167">
        <f t="shared" si="157"/>
        <v>0</v>
      </c>
      <c r="GM77" s="167">
        <f t="shared" si="158"/>
        <v>0</v>
      </c>
      <c r="GO77" s="167" t="e">
        <f t="shared" ca="1" si="210"/>
        <v>#REF!</v>
      </c>
      <c r="GP77" s="167" t="e">
        <f t="shared" ca="1" si="208"/>
        <v>#REF!</v>
      </c>
      <c r="GQ77" s="167" t="e">
        <f t="shared" ca="1" si="208"/>
        <v>#REF!</v>
      </c>
      <c r="GR77" s="167" t="e">
        <f t="shared" ca="1" si="208"/>
        <v>#REF!</v>
      </c>
      <c r="GS77" s="167" t="e">
        <f t="shared" ca="1" si="208"/>
        <v>#REF!</v>
      </c>
      <c r="GT77" s="167" t="e">
        <f t="shared" ca="1" si="208"/>
        <v>#REF!</v>
      </c>
      <c r="GU77" s="167" t="e">
        <f t="shared" ca="1" si="208"/>
        <v>#REF!</v>
      </c>
      <c r="GV77" s="167" t="e">
        <f t="shared" ca="1" si="208"/>
        <v>#REF!</v>
      </c>
      <c r="GW77" s="167" t="e">
        <f t="shared" ca="1" si="208"/>
        <v>#REF!</v>
      </c>
      <c r="GX77" s="167" t="e">
        <f t="shared" ca="1" si="208"/>
        <v>#REF!</v>
      </c>
      <c r="GY77" s="167" t="e">
        <f t="shared" ca="1" si="208"/>
        <v>#REF!</v>
      </c>
      <c r="GZ77" s="167" t="e">
        <f t="shared" ca="1" si="208"/>
        <v>#REF!</v>
      </c>
      <c r="HA77" s="167" t="e">
        <f t="shared" ca="1" si="208"/>
        <v>#REF!</v>
      </c>
      <c r="HB77" s="167" t="e">
        <f t="shared" ca="1" si="208"/>
        <v>#REF!</v>
      </c>
      <c r="HC77" s="167" t="e">
        <f t="shared" ca="1" si="208"/>
        <v>#REF!</v>
      </c>
      <c r="HD77" s="167" t="e">
        <f t="shared" ref="GP77:HD94" ca="1" si="227">HD$3*$BG77</f>
        <v>#REF!</v>
      </c>
      <c r="HF77" s="167" t="e">
        <f t="shared" ca="1" si="60"/>
        <v>#REF!</v>
      </c>
      <c r="HG77" s="167" t="e">
        <f t="shared" ca="1" si="61"/>
        <v>#REF!</v>
      </c>
      <c r="HH77" s="167" t="e">
        <f t="shared" ca="1" si="62"/>
        <v>#REF!</v>
      </c>
      <c r="HI77" s="167" t="e">
        <f t="shared" ca="1" si="63"/>
        <v>#REF!</v>
      </c>
      <c r="HJ77" s="167" t="e">
        <f t="shared" ca="1" si="64"/>
        <v>#REF!</v>
      </c>
      <c r="HK77" s="167" t="e">
        <f t="shared" ca="1" si="65"/>
        <v>#REF!</v>
      </c>
      <c r="HL77" s="167" t="e">
        <f t="shared" ca="1" si="66"/>
        <v>#REF!</v>
      </c>
      <c r="HM77" s="167" t="e">
        <f t="shared" ca="1" si="67"/>
        <v>#REF!</v>
      </c>
      <c r="HN77" s="167" t="e">
        <f t="shared" ca="1" si="68"/>
        <v>#REF!</v>
      </c>
      <c r="HO77" s="167" t="e">
        <f t="shared" ca="1" si="69"/>
        <v>#REF!</v>
      </c>
      <c r="HP77" s="167" t="e">
        <f t="shared" ca="1" si="70"/>
        <v>#REF!</v>
      </c>
      <c r="HQ77" s="167" t="e">
        <f t="shared" ca="1" si="71"/>
        <v>#REF!</v>
      </c>
      <c r="HR77" s="167" t="e">
        <f t="shared" ca="1" si="72"/>
        <v>#REF!</v>
      </c>
      <c r="HS77" s="167" t="e">
        <f t="shared" ca="1" si="73"/>
        <v>#REF!</v>
      </c>
      <c r="HT77" s="167" t="e">
        <f t="shared" ca="1" si="74"/>
        <v>#REF!</v>
      </c>
      <c r="HU77" s="167" t="e">
        <f t="shared" ca="1" si="75"/>
        <v>#REF!</v>
      </c>
      <c r="HW77" s="167" t="e">
        <f t="shared" ca="1" si="76"/>
        <v>#REF!</v>
      </c>
      <c r="HX77" s="167">
        <f t="shared" si="77"/>
        <v>0</v>
      </c>
      <c r="HY77" s="167" t="e">
        <f t="shared" ca="1" si="160"/>
        <v>#REF!</v>
      </c>
      <c r="HZ77" s="219" t="e">
        <f t="shared" ca="1" si="161"/>
        <v>#REF!</v>
      </c>
    </row>
    <row r="78" spans="1:234" s="48" customFormat="1">
      <c r="A78" s="3" t="s">
        <v>152</v>
      </c>
      <c r="B78" s="202" t="str">
        <f>INDEX('Ref1'!$E:$E,MATCH(A78,'Ref1'!$A:$A,0))</f>
        <v>Chichester</v>
      </c>
      <c r="C78" s="42" t="str">
        <f>INDEX(Data1!B:B,MATCH(A78,Data1!A:A,0))</f>
        <v>SD</v>
      </c>
      <c r="D78" s="253" t="str">
        <f>INDEX(Data1!C:C,MATCH(A78,Data1!A:A,0))</f>
        <v>SE</v>
      </c>
      <c r="E78" s="200" t="str">
        <f>IF($C$6="No","No",IF(COUNTIF(Inputs!$K$359:$K$398,$A78)&gt;0,"Yes","No"))</f>
        <v>No</v>
      </c>
      <c r="F78" s="404"/>
      <c r="G78" s="62">
        <f>INDEX('4_RatesSplit'!K:K,MATCH($A78,'4_RatesSplit'!$A:$A,0))</f>
        <v>0</v>
      </c>
      <c r="H78" s="171">
        <f>INDEX('4_RatesSplit'!L:L,MATCH($A78,'4_RatesSplit'!$A:$A,0))</f>
        <v>0</v>
      </c>
      <c r="I78" s="167">
        <f>INDEX('4_RatesSplit'!M:M,MATCH($A78,'4_RatesSplit'!$A:$A,0))</f>
        <v>0</v>
      </c>
      <c r="J78" s="167">
        <f>INDEX('4_RatesSplit'!N:N,MATCH($A78,'4_RatesSplit'!$A:$A,0))</f>
        <v>0</v>
      </c>
      <c r="K78" s="167">
        <f>INDEX('4_RatesSplit'!O:O,MATCH($A78,'4_RatesSplit'!$A:$A,0))</f>
        <v>0</v>
      </c>
      <c r="L78" s="167">
        <f>INDEX('4_RatesSplit'!P:P,MATCH($A78,'4_RatesSplit'!$A:$A,0))</f>
        <v>0</v>
      </c>
      <c r="M78" s="167">
        <f>INDEX('4_RatesSplit'!Q:Q,MATCH($A78,'4_RatesSplit'!$A:$A,0))</f>
        <v>0</v>
      </c>
      <c r="N78" s="167">
        <f>INDEX('4_RatesSplit'!R:R,MATCH($A78,'4_RatesSplit'!$A:$A,0))</f>
        <v>0</v>
      </c>
      <c r="O78" s="167">
        <f>INDEX('4_RatesSplit'!S:S,MATCH($A78,'4_RatesSplit'!$A:$A,0))</f>
        <v>0</v>
      </c>
      <c r="P78" s="167">
        <f>INDEX('4_RatesSplit'!T:T,MATCH($A78,'4_RatesSplit'!$A:$A,0))</f>
        <v>0</v>
      </c>
      <c r="Q78" s="167">
        <f>INDEX('4_RatesSplit'!U:U,MATCH($A78,'4_RatesSplit'!$A:$A,0))</f>
        <v>0</v>
      </c>
      <c r="R78" s="167">
        <f>INDEX('4_RatesSplit'!V:V,MATCH($A78,'4_RatesSplit'!$A:$A,0))</f>
        <v>0</v>
      </c>
      <c r="S78" s="167">
        <f>INDEX('4_RatesSplit'!W:W,MATCH($A78,'4_RatesSplit'!$A:$A,0))</f>
        <v>0</v>
      </c>
      <c r="T78" s="167">
        <f>INDEX('4_RatesSplit'!X:X,MATCH($A78,'4_RatesSplit'!$A:$A,0))</f>
        <v>0</v>
      </c>
      <c r="U78" s="167">
        <f>INDEX('4_RatesSplit'!Y:Y,MATCH($A78,'4_RatesSplit'!$A:$A,0))</f>
        <v>0</v>
      </c>
      <c r="V78" s="167">
        <f>INDEX('4_RatesSplit'!Z:Z,MATCH($A78,'4_RatesSplit'!$A:$A,0))</f>
        <v>0</v>
      </c>
      <c r="W78" s="167">
        <f>INDEX('4_RatesSplit'!AA:AA,MATCH($A78,'4_RatesSplit'!$A:$A,0))</f>
        <v>0</v>
      </c>
      <c r="X78" s="18"/>
      <c r="Y78" s="168" t="e">
        <f ca="1">INDEX('4_RatesSplit'!AT:AT,MATCH($A78,'4_RatesSplit'!$A:$A,0))</f>
        <v>#REF!</v>
      </c>
      <c r="Z78" s="168" t="e">
        <f ca="1">INDEX('4_RatesSplit'!AU:AU,MATCH($A78,'4_RatesSplit'!$A:$A,0))</f>
        <v>#REF!</v>
      </c>
      <c r="AA78" s="168" t="e">
        <f ca="1">INDEX('4_RatesSplit'!AV:AV,MATCH($A78,'4_RatesSplit'!$A:$A,0))</f>
        <v>#REF!</v>
      </c>
      <c r="AB78" s="168" t="e">
        <f ca="1">INDEX('4_RatesSplit'!AW:AW,MATCH($A78,'4_RatesSplit'!$A:$A,0))</f>
        <v>#REF!</v>
      </c>
      <c r="AC78" s="168" t="e">
        <f ca="1">INDEX('4_RatesSplit'!AX:AX,MATCH($A78,'4_RatesSplit'!$A:$A,0))</f>
        <v>#REF!</v>
      </c>
      <c r="AD78" s="168" t="e">
        <f ca="1">INDEX('4_RatesSplit'!AY:AY,MATCH($A78,'4_RatesSplit'!$A:$A,0))</f>
        <v>#REF!</v>
      </c>
      <c r="AE78" s="168" t="e">
        <f ca="1">INDEX('4_RatesSplit'!AZ:AZ,MATCH($A78,'4_RatesSplit'!$A:$A,0))</f>
        <v>#REF!</v>
      </c>
      <c r="AF78" s="168" t="e">
        <f ca="1">INDEX('4_RatesSplit'!BA:BA,MATCH($A78,'4_RatesSplit'!$A:$A,0))</f>
        <v>#REF!</v>
      </c>
      <c r="AG78" s="168" t="e">
        <f ca="1">INDEX('4_RatesSplit'!BB:BB,MATCH($A78,'4_RatesSplit'!$A:$A,0))</f>
        <v>#REF!</v>
      </c>
      <c r="AH78" s="168" t="e">
        <f ca="1">INDEX('4_RatesSplit'!BC:BC,MATCH($A78,'4_RatesSplit'!$A:$A,0))</f>
        <v>#REF!</v>
      </c>
      <c r="AI78" s="168" t="e">
        <f ca="1">INDEX('4_RatesSplit'!BD:BD,MATCH($A78,'4_RatesSplit'!$A:$A,0))</f>
        <v>#REF!</v>
      </c>
      <c r="AJ78" s="168" t="e">
        <f ca="1">INDEX('4_RatesSplit'!BE:BE,MATCH($A78,'4_RatesSplit'!$A:$A,0))</f>
        <v>#REF!</v>
      </c>
      <c r="AK78" s="168" t="e">
        <f ca="1">INDEX('4_RatesSplit'!BF:BF,MATCH($A78,'4_RatesSplit'!$A:$A,0))</f>
        <v>#REF!</v>
      </c>
      <c r="AL78" s="168" t="e">
        <f ca="1">INDEX('4_RatesSplit'!BG:BG,MATCH($A78,'4_RatesSplit'!$A:$A,0))</f>
        <v>#REF!</v>
      </c>
      <c r="AM78" s="168" t="e">
        <f ca="1">INDEX('4_RatesSplit'!BH:BH,MATCH($A78,'4_RatesSplit'!$A:$A,0))</f>
        <v>#REF!</v>
      </c>
      <c r="AN78" s="198" t="e">
        <f ca="1">INDEX('4_RatesSplit'!BI:BI,MATCH($A78,'4_RatesSplit'!$A:$A,0))</f>
        <v>#REF!</v>
      </c>
      <c r="AO78" s="114"/>
      <c r="AP78" s="167" t="e">
        <f t="shared" ca="1" si="78"/>
        <v>#REF!</v>
      </c>
      <c r="AQ78" s="167" t="e">
        <f t="shared" ca="1" si="79"/>
        <v>#REF!</v>
      </c>
      <c r="AR78" s="167" t="e">
        <f t="shared" ca="1" si="80"/>
        <v>#REF!</v>
      </c>
      <c r="AS78" s="167" t="e">
        <f t="shared" ca="1" si="81"/>
        <v>#REF!</v>
      </c>
      <c r="AT78" s="167" t="e">
        <f t="shared" ca="1" si="82"/>
        <v>#REF!</v>
      </c>
      <c r="AU78" s="167" t="e">
        <f t="shared" ca="1" si="83"/>
        <v>#REF!</v>
      </c>
      <c r="AV78" s="167" t="e">
        <f t="shared" ca="1" si="84"/>
        <v>#REF!</v>
      </c>
      <c r="AW78" s="167" t="e">
        <f t="shared" ca="1" si="85"/>
        <v>#REF!</v>
      </c>
      <c r="AX78" s="167" t="e">
        <f t="shared" ca="1" si="86"/>
        <v>#REF!</v>
      </c>
      <c r="AY78" s="167" t="e">
        <f t="shared" ca="1" si="87"/>
        <v>#REF!</v>
      </c>
      <c r="AZ78" s="167" t="e">
        <f t="shared" ca="1" si="88"/>
        <v>#REF!</v>
      </c>
      <c r="BA78" s="167" t="e">
        <f t="shared" ca="1" si="89"/>
        <v>#REF!</v>
      </c>
      <c r="BB78" s="167" t="e">
        <f t="shared" ca="1" si="90"/>
        <v>#REF!</v>
      </c>
      <c r="BC78" s="167" t="e">
        <f t="shared" ca="1" si="91"/>
        <v>#REF!</v>
      </c>
      <c r="BD78" s="167" t="e">
        <f t="shared" ca="1" si="92"/>
        <v>#REF!</v>
      </c>
      <c r="BE78" s="167" t="e">
        <f t="shared" ca="1" si="93"/>
        <v>#REF!</v>
      </c>
      <c r="BF78" s="18"/>
      <c r="BG78" s="168">
        <f>INDEX('2_Needs'!$F:$F,MATCH($A78,'2_Needs'!$A:$A,0))</f>
        <v>1.8050333389033098E-4</v>
      </c>
      <c r="BH78" s="114"/>
      <c r="BI78" s="167">
        <f t="shared" ref="BI78:BX78" si="228">IF(BI$3="reset",$BG78*BI$6,BH78*(1+$C$4))</f>
        <v>0</v>
      </c>
      <c r="BJ78" s="167">
        <f t="shared" si="228"/>
        <v>0</v>
      </c>
      <c r="BK78" s="167">
        <f t="shared" si="228"/>
        <v>0</v>
      </c>
      <c r="BL78" s="167">
        <f t="shared" si="228"/>
        <v>0</v>
      </c>
      <c r="BM78" s="167">
        <f t="shared" si="228"/>
        <v>0</v>
      </c>
      <c r="BN78" s="167">
        <f t="shared" si="228"/>
        <v>0</v>
      </c>
      <c r="BO78" s="167">
        <f t="shared" si="228"/>
        <v>0</v>
      </c>
      <c r="BP78" s="167">
        <f t="shared" si="228"/>
        <v>0</v>
      </c>
      <c r="BQ78" s="167">
        <f t="shared" si="228"/>
        <v>0</v>
      </c>
      <c r="BR78" s="167">
        <f t="shared" si="228"/>
        <v>0</v>
      </c>
      <c r="BS78" s="167">
        <f t="shared" si="228"/>
        <v>0</v>
      </c>
      <c r="BT78" s="167">
        <f t="shared" si="228"/>
        <v>0</v>
      </c>
      <c r="BU78" s="167">
        <f t="shared" si="228"/>
        <v>0</v>
      </c>
      <c r="BV78" s="167">
        <f t="shared" si="228"/>
        <v>0</v>
      </c>
      <c r="BW78" s="167">
        <f t="shared" si="228"/>
        <v>0</v>
      </c>
      <c r="BX78" s="167">
        <f t="shared" si="228"/>
        <v>0</v>
      </c>
      <c r="BZ78" s="167" t="e">
        <f t="shared" ref="BZ78:BZ141" ca="1" si="229">BI78-AP78</f>
        <v>#REF!</v>
      </c>
      <c r="CA78" s="167" t="e">
        <f t="shared" ref="CA78:CA141" ca="1" si="230">BJ78-AQ78</f>
        <v>#REF!</v>
      </c>
      <c r="CB78" s="167" t="e">
        <f t="shared" ref="CB78:CB141" ca="1" si="231">BK78-AR78</f>
        <v>#REF!</v>
      </c>
      <c r="CC78" s="167" t="e">
        <f t="shared" ref="CC78:CC141" ca="1" si="232">BL78-AS78</f>
        <v>#REF!</v>
      </c>
      <c r="CD78" s="167" t="e">
        <f t="shared" ref="CD78:CD141" ca="1" si="233">BM78-AT78</f>
        <v>#REF!</v>
      </c>
      <c r="CE78" s="167" t="e">
        <f t="shared" ref="CE78:CE141" ca="1" si="234">BN78-AU78</f>
        <v>#REF!</v>
      </c>
      <c r="CF78" s="167" t="e">
        <f t="shared" ref="CF78:CF141" ca="1" si="235">BO78-AV78</f>
        <v>#REF!</v>
      </c>
      <c r="CG78" s="167" t="e">
        <f t="shared" ref="CG78:CG141" ca="1" si="236">BP78-AW78</f>
        <v>#REF!</v>
      </c>
      <c r="CH78" s="167" t="e">
        <f t="shared" ref="CH78:CH141" ca="1" si="237">BQ78-AX78</f>
        <v>#REF!</v>
      </c>
      <c r="CI78" s="167" t="e">
        <f t="shared" ref="CI78:CI141" ca="1" si="238">BR78-AY78</f>
        <v>#REF!</v>
      </c>
      <c r="CJ78" s="167" t="e">
        <f t="shared" ref="CJ78:CJ141" ca="1" si="239">BS78-AZ78</f>
        <v>#REF!</v>
      </c>
      <c r="CK78" s="167" t="e">
        <f t="shared" ref="CK78:CK141" ca="1" si="240">BT78-BA78</f>
        <v>#REF!</v>
      </c>
      <c r="CL78" s="167" t="e">
        <f t="shared" ref="CL78:CL141" ca="1" si="241">BU78-BB78</f>
        <v>#REF!</v>
      </c>
      <c r="CM78" s="167" t="e">
        <f t="shared" ref="CM78:CM141" ca="1" si="242">BV78-BC78</f>
        <v>#REF!</v>
      </c>
      <c r="CN78" s="167" t="e">
        <f t="shared" ref="CN78:CN141" ca="1" si="243">BW78-BD78</f>
        <v>#REF!</v>
      </c>
      <c r="CO78" s="167" t="e">
        <f t="shared" ref="CO78:CO141" ca="1" si="244">BX78-BE78</f>
        <v>#REF!</v>
      </c>
      <c r="CQ78" s="167" t="e">
        <f t="shared" ref="CQ78:CQ141" ca="1" si="245">H78+BZ78</f>
        <v>#REF!</v>
      </c>
      <c r="CR78" s="167" t="e">
        <f t="shared" ref="CR78:CR141" ca="1" si="246">I78+CA78</f>
        <v>#REF!</v>
      </c>
      <c r="CS78" s="167" t="e">
        <f t="shared" ref="CS78:CS141" ca="1" si="247">J78+CB78</f>
        <v>#REF!</v>
      </c>
      <c r="CT78" s="167" t="e">
        <f t="shared" ref="CT78:CT141" ca="1" si="248">K78+CC78</f>
        <v>#REF!</v>
      </c>
      <c r="CU78" s="167" t="e">
        <f t="shared" ref="CU78:CU141" ca="1" si="249">L78+CD78</f>
        <v>#REF!</v>
      </c>
      <c r="CV78" s="167" t="e">
        <f t="shared" ref="CV78:CV141" ca="1" si="250">M78+CE78</f>
        <v>#REF!</v>
      </c>
      <c r="CW78" s="167" t="e">
        <f t="shared" ref="CW78:CW141" ca="1" si="251">N78+CF78</f>
        <v>#REF!</v>
      </c>
      <c r="CX78" s="167" t="e">
        <f t="shared" ref="CX78:CX141" ca="1" si="252">O78+CG78</f>
        <v>#REF!</v>
      </c>
      <c r="CY78" s="167" t="e">
        <f t="shared" ref="CY78:CY141" ca="1" si="253">P78+CH78</f>
        <v>#REF!</v>
      </c>
      <c r="CZ78" s="167" t="e">
        <f t="shared" ref="CZ78:CZ141" ca="1" si="254">Q78+CI78</f>
        <v>#REF!</v>
      </c>
      <c r="DA78" s="167" t="e">
        <f t="shared" ref="DA78:DA141" ca="1" si="255">R78+CJ78</f>
        <v>#REF!</v>
      </c>
      <c r="DB78" s="167" t="e">
        <f t="shared" ref="DB78:DB141" ca="1" si="256">S78+CK78</f>
        <v>#REF!</v>
      </c>
      <c r="DC78" s="167" t="e">
        <f t="shared" ref="DC78:DC141" ca="1" si="257">T78+CL78</f>
        <v>#REF!</v>
      </c>
      <c r="DD78" s="167" t="e">
        <f t="shared" ref="DD78:DD141" ca="1" si="258">U78+CM78</f>
        <v>#REF!</v>
      </c>
      <c r="DE78" s="167" t="e">
        <f t="shared" ref="DE78:DE141" ca="1" si="259">V78+CN78</f>
        <v>#REF!</v>
      </c>
      <c r="DF78" s="167" t="e">
        <f t="shared" ref="DF78:DF141" ca="1" si="260">W78+CO78</f>
        <v>#REF!</v>
      </c>
      <c r="DH78" s="167">
        <f t="shared" ref="DH78:DH141" si="261">BI78*(1+$C$5)</f>
        <v>0</v>
      </c>
      <c r="DI78" s="167">
        <f t="shared" ref="DI78:DI141" si="262">BJ78*(1+$C$5)</f>
        <v>0</v>
      </c>
      <c r="DJ78" s="167">
        <f t="shared" ref="DJ78:DJ141" si="263">BK78*(1+$C$5)</f>
        <v>0</v>
      </c>
      <c r="DK78" s="167">
        <f t="shared" ref="DK78:DK141" si="264">BL78*(1+$C$5)</f>
        <v>0</v>
      </c>
      <c r="DL78" s="167">
        <f t="shared" ref="DL78:DL141" si="265">BM78*(1+$C$5)</f>
        <v>0</v>
      </c>
      <c r="DM78" s="167">
        <f t="shared" ref="DM78:DM141" si="266">BN78*(1+$C$5)</f>
        <v>0</v>
      </c>
      <c r="DN78" s="167">
        <f t="shared" ref="DN78:DN141" si="267">BO78*(1+$C$5)</f>
        <v>0</v>
      </c>
      <c r="DO78" s="167">
        <f t="shared" ref="DO78:DO141" si="268">BP78*(1+$C$5)</f>
        <v>0</v>
      </c>
      <c r="DP78" s="167">
        <f t="shared" ref="DP78:DP141" si="269">BQ78*(1+$C$5)</f>
        <v>0</v>
      </c>
      <c r="DQ78" s="167">
        <f t="shared" ref="DQ78:DQ141" si="270">BR78*(1+$C$5)</f>
        <v>0</v>
      </c>
      <c r="DR78" s="167">
        <f t="shared" ref="DR78:DR141" si="271">BS78*(1+$C$5)</f>
        <v>0</v>
      </c>
      <c r="DS78" s="167">
        <f t="shared" ref="DS78:DS141" si="272">BT78*(1+$C$5)</f>
        <v>0</v>
      </c>
      <c r="DT78" s="167">
        <f t="shared" ref="DT78:DT141" si="273">BU78*(1+$C$5)</f>
        <v>0</v>
      </c>
      <c r="DU78" s="167">
        <f t="shared" ref="DU78:DU141" si="274">BV78*(1+$C$5)</f>
        <v>0</v>
      </c>
      <c r="DV78" s="167">
        <f t="shared" ref="DV78:DV141" si="275">BW78*(1+$C$5)</f>
        <v>0</v>
      </c>
      <c r="DW78" s="167">
        <f t="shared" ref="DW78:DW141" si="276">BX78*(1+$C$5)</f>
        <v>0</v>
      </c>
      <c r="DY78" s="167" t="e">
        <f t="shared" ca="1" si="95"/>
        <v>#REF!</v>
      </c>
      <c r="DZ78" s="167" t="e">
        <f t="shared" ca="1" si="96"/>
        <v>#REF!</v>
      </c>
      <c r="EA78" s="167" t="e">
        <f t="shared" ca="1" si="97"/>
        <v>#REF!</v>
      </c>
      <c r="EB78" s="167" t="e">
        <f t="shared" ca="1" si="98"/>
        <v>#REF!</v>
      </c>
      <c r="EC78" s="167" t="e">
        <f t="shared" ca="1" si="99"/>
        <v>#REF!</v>
      </c>
      <c r="ED78" s="167" t="e">
        <f t="shared" ca="1" si="100"/>
        <v>#REF!</v>
      </c>
      <c r="EE78" s="167" t="e">
        <f t="shared" ca="1" si="101"/>
        <v>#REF!</v>
      </c>
      <c r="EF78" s="167" t="e">
        <f t="shared" ca="1" si="102"/>
        <v>#REF!</v>
      </c>
      <c r="EG78" s="167" t="e">
        <f t="shared" ca="1" si="103"/>
        <v>#REF!</v>
      </c>
      <c r="EH78" s="167" t="e">
        <f t="shared" ca="1" si="104"/>
        <v>#REF!</v>
      </c>
      <c r="EI78" s="167" t="e">
        <f t="shared" ca="1" si="105"/>
        <v>#REF!</v>
      </c>
      <c r="EJ78" s="167" t="e">
        <f t="shared" ca="1" si="106"/>
        <v>#REF!</v>
      </c>
      <c r="EK78" s="167" t="e">
        <f t="shared" ca="1" si="107"/>
        <v>#REF!</v>
      </c>
      <c r="EL78" s="167" t="e">
        <f t="shared" ca="1" si="108"/>
        <v>#REF!</v>
      </c>
      <c r="EM78" s="167" t="e">
        <f t="shared" ca="1" si="109"/>
        <v>#REF!</v>
      </c>
      <c r="EN78" s="167" t="e">
        <f t="shared" ca="1" si="110"/>
        <v>#REF!</v>
      </c>
      <c r="EP78" s="167">
        <f t="shared" si="111"/>
        <v>0</v>
      </c>
      <c r="EQ78" s="167">
        <f t="shared" si="112"/>
        <v>0</v>
      </c>
      <c r="ER78" s="167">
        <f t="shared" si="113"/>
        <v>0</v>
      </c>
      <c r="ES78" s="167">
        <f t="shared" si="114"/>
        <v>0</v>
      </c>
      <c r="ET78" s="167">
        <f t="shared" si="115"/>
        <v>0</v>
      </c>
      <c r="EU78" s="167">
        <f t="shared" si="116"/>
        <v>0</v>
      </c>
      <c r="EV78" s="167">
        <f t="shared" si="117"/>
        <v>0</v>
      </c>
      <c r="EW78" s="167">
        <f t="shared" si="118"/>
        <v>0</v>
      </c>
      <c r="EX78" s="167">
        <f t="shared" si="119"/>
        <v>0</v>
      </c>
      <c r="EY78" s="167">
        <f t="shared" si="120"/>
        <v>0</v>
      </c>
      <c r="EZ78" s="167">
        <f t="shared" si="121"/>
        <v>0</v>
      </c>
      <c r="FA78" s="167">
        <f t="shared" si="122"/>
        <v>0</v>
      </c>
      <c r="FB78" s="167">
        <f t="shared" si="123"/>
        <v>0</v>
      </c>
      <c r="FC78" s="167">
        <f t="shared" si="124"/>
        <v>0</v>
      </c>
      <c r="FD78" s="167">
        <f t="shared" si="125"/>
        <v>0</v>
      </c>
      <c r="FE78" s="167">
        <f t="shared" si="126"/>
        <v>0</v>
      </c>
      <c r="FG78" s="167">
        <f t="shared" si="127"/>
        <v>0</v>
      </c>
      <c r="FH78" s="167">
        <f t="shared" si="128"/>
        <v>0</v>
      </c>
      <c r="FI78" s="167">
        <f t="shared" si="129"/>
        <v>0</v>
      </c>
      <c r="FJ78" s="167">
        <f t="shared" si="130"/>
        <v>0</v>
      </c>
      <c r="FK78" s="167">
        <f t="shared" si="131"/>
        <v>0</v>
      </c>
      <c r="FL78" s="167">
        <f t="shared" si="132"/>
        <v>0</v>
      </c>
      <c r="FM78" s="167">
        <f t="shared" si="133"/>
        <v>0</v>
      </c>
      <c r="FN78" s="167">
        <f t="shared" si="134"/>
        <v>0</v>
      </c>
      <c r="FO78" s="167">
        <f t="shared" si="135"/>
        <v>0</v>
      </c>
      <c r="FP78" s="167">
        <f t="shared" si="136"/>
        <v>0</v>
      </c>
      <c r="FQ78" s="167">
        <f t="shared" si="137"/>
        <v>0</v>
      </c>
      <c r="FR78" s="167">
        <f t="shared" si="138"/>
        <v>0</v>
      </c>
      <c r="FS78" s="167">
        <f t="shared" si="139"/>
        <v>0</v>
      </c>
      <c r="FT78" s="167">
        <f t="shared" si="140"/>
        <v>0</v>
      </c>
      <c r="FU78" s="167">
        <f t="shared" si="141"/>
        <v>0</v>
      </c>
      <c r="FV78" s="167">
        <f t="shared" si="142"/>
        <v>0</v>
      </c>
      <c r="FX78" s="167">
        <f t="shared" si="143"/>
        <v>0</v>
      </c>
      <c r="FY78" s="167">
        <f t="shared" si="144"/>
        <v>0</v>
      </c>
      <c r="FZ78" s="167">
        <f t="shared" si="145"/>
        <v>0</v>
      </c>
      <c r="GA78" s="167">
        <f t="shared" si="146"/>
        <v>0</v>
      </c>
      <c r="GB78" s="167">
        <f t="shared" si="147"/>
        <v>0</v>
      </c>
      <c r="GC78" s="167">
        <f t="shared" si="148"/>
        <v>0</v>
      </c>
      <c r="GD78" s="167">
        <f t="shared" si="149"/>
        <v>0</v>
      </c>
      <c r="GE78" s="167">
        <f t="shared" si="150"/>
        <v>0</v>
      </c>
      <c r="GF78" s="167">
        <f t="shared" si="151"/>
        <v>0</v>
      </c>
      <c r="GG78" s="167">
        <f t="shared" si="152"/>
        <v>0</v>
      </c>
      <c r="GH78" s="167">
        <f t="shared" si="153"/>
        <v>0</v>
      </c>
      <c r="GI78" s="167">
        <f t="shared" si="154"/>
        <v>0</v>
      </c>
      <c r="GJ78" s="167">
        <f t="shared" si="155"/>
        <v>0</v>
      </c>
      <c r="GK78" s="167">
        <f t="shared" si="156"/>
        <v>0</v>
      </c>
      <c r="GL78" s="167">
        <f t="shared" si="157"/>
        <v>0</v>
      </c>
      <c r="GM78" s="167">
        <f t="shared" si="158"/>
        <v>0</v>
      </c>
      <c r="GO78" s="167" t="e">
        <f t="shared" ca="1" si="210"/>
        <v>#REF!</v>
      </c>
      <c r="GP78" s="167" t="e">
        <f t="shared" ca="1" si="227"/>
        <v>#REF!</v>
      </c>
      <c r="GQ78" s="167" t="e">
        <f t="shared" ca="1" si="227"/>
        <v>#REF!</v>
      </c>
      <c r="GR78" s="167" t="e">
        <f t="shared" ca="1" si="227"/>
        <v>#REF!</v>
      </c>
      <c r="GS78" s="167" t="e">
        <f t="shared" ca="1" si="227"/>
        <v>#REF!</v>
      </c>
      <c r="GT78" s="167" t="e">
        <f t="shared" ca="1" si="227"/>
        <v>#REF!</v>
      </c>
      <c r="GU78" s="167" t="e">
        <f t="shared" ca="1" si="227"/>
        <v>#REF!</v>
      </c>
      <c r="GV78" s="167" t="e">
        <f t="shared" ca="1" si="227"/>
        <v>#REF!</v>
      </c>
      <c r="GW78" s="167" t="e">
        <f t="shared" ca="1" si="227"/>
        <v>#REF!</v>
      </c>
      <c r="GX78" s="167" t="e">
        <f t="shared" ca="1" si="227"/>
        <v>#REF!</v>
      </c>
      <c r="GY78" s="167" t="e">
        <f t="shared" ca="1" si="227"/>
        <v>#REF!</v>
      </c>
      <c r="GZ78" s="167" t="e">
        <f t="shared" ca="1" si="227"/>
        <v>#REF!</v>
      </c>
      <c r="HA78" s="167" t="e">
        <f t="shared" ca="1" si="227"/>
        <v>#REF!</v>
      </c>
      <c r="HB78" s="167" t="e">
        <f t="shared" ca="1" si="227"/>
        <v>#REF!</v>
      </c>
      <c r="HC78" s="167" t="e">
        <f t="shared" ca="1" si="227"/>
        <v>#REF!</v>
      </c>
      <c r="HD78" s="167" t="e">
        <f t="shared" ca="1" si="227"/>
        <v>#REF!</v>
      </c>
      <c r="HF78" s="167" t="e">
        <f t="shared" ref="HF78:HF141" ca="1" si="277">H78+BZ78+DY78+FX78+GO78</f>
        <v>#REF!</v>
      </c>
      <c r="HG78" s="167" t="e">
        <f t="shared" ref="HG78:HG141" ca="1" si="278">I78+CA78+DZ78+FY78+GP78</f>
        <v>#REF!</v>
      </c>
      <c r="HH78" s="167" t="e">
        <f t="shared" ref="HH78:HH141" ca="1" si="279">J78+CB78+EA78+FZ78+GQ78</f>
        <v>#REF!</v>
      </c>
      <c r="HI78" s="167" t="e">
        <f t="shared" ref="HI78:HI141" ca="1" si="280">K78+CC78+EB78+GA78+GR78</f>
        <v>#REF!</v>
      </c>
      <c r="HJ78" s="167" t="e">
        <f t="shared" ref="HJ78:HJ141" ca="1" si="281">L78+CD78+EC78+GB78+GS78</f>
        <v>#REF!</v>
      </c>
      <c r="HK78" s="167" t="e">
        <f t="shared" ref="HK78:HK141" ca="1" si="282">M78+CE78+ED78+GC78+GT78</f>
        <v>#REF!</v>
      </c>
      <c r="HL78" s="167" t="e">
        <f t="shared" ref="HL78:HL141" ca="1" si="283">N78+CF78+EE78+GD78+GU78</f>
        <v>#REF!</v>
      </c>
      <c r="HM78" s="167" t="e">
        <f t="shared" ref="HM78:HM141" ca="1" si="284">O78+CG78+EF78+GE78+GV78</f>
        <v>#REF!</v>
      </c>
      <c r="HN78" s="167" t="e">
        <f t="shared" ref="HN78:HN141" ca="1" si="285">P78+CH78+EG78+GF78+GW78</f>
        <v>#REF!</v>
      </c>
      <c r="HO78" s="167" t="e">
        <f t="shared" ref="HO78:HO141" ca="1" si="286">Q78+CI78+EH78+GG78+GX78</f>
        <v>#REF!</v>
      </c>
      <c r="HP78" s="167" t="e">
        <f t="shared" ref="HP78:HP141" ca="1" si="287">R78+CJ78+EI78+GH78+GY78</f>
        <v>#REF!</v>
      </c>
      <c r="HQ78" s="167" t="e">
        <f t="shared" ref="HQ78:HQ141" ca="1" si="288">S78+CK78+EJ78+GI78+GZ78</f>
        <v>#REF!</v>
      </c>
      <c r="HR78" s="167" t="e">
        <f t="shared" ref="HR78:HR141" ca="1" si="289">T78+CL78+EK78+GJ78+HA78</f>
        <v>#REF!</v>
      </c>
      <c r="HS78" s="167" t="e">
        <f t="shared" ref="HS78:HS141" ca="1" si="290">U78+CM78+EL78+GK78+HB78</f>
        <v>#REF!</v>
      </c>
      <c r="HT78" s="167" t="e">
        <f t="shared" ref="HT78:HT141" ca="1" si="291">V78+CN78+EM78+GL78+HC78</f>
        <v>#REF!</v>
      </c>
      <c r="HU78" s="167" t="e">
        <f t="shared" ref="HU78:HU141" ca="1" si="292">W78+CO78+EN78+GM78+HD78</f>
        <v>#REF!</v>
      </c>
      <c r="HW78" s="167" t="e">
        <f t="shared" ref="HW78:HW141" ca="1" si="293">HF78+NPV($C$4,$HG78:$HU78)</f>
        <v>#REF!</v>
      </c>
      <c r="HX78" s="167">
        <f t="shared" ref="HX78:HX141" si="294">BI78+NPV($C$4,BJ78:BX78)</f>
        <v>0</v>
      </c>
      <c r="HY78" s="167" t="e">
        <f t="shared" ca="1" si="160"/>
        <v>#REF!</v>
      </c>
      <c r="HZ78" s="219" t="e">
        <f t="shared" ca="1" si="161"/>
        <v>#REF!</v>
      </c>
    </row>
    <row r="79" spans="1:234" s="48" customFormat="1">
      <c r="A79" s="3" t="s">
        <v>154</v>
      </c>
      <c r="B79" s="202" t="str">
        <f>INDEX('Ref1'!$E:$E,MATCH(A79,'Ref1'!$A:$A,0))</f>
        <v>Chiltern</v>
      </c>
      <c r="C79" s="42" t="str">
        <f>INDEX(Data1!B:B,MATCH(A79,Data1!A:A,0))</f>
        <v>SD</v>
      </c>
      <c r="D79" s="253" t="str">
        <f>INDEX(Data1!C:C,MATCH(A79,Data1!A:A,0))</f>
        <v>SE</v>
      </c>
      <c r="E79" s="200" t="str">
        <f>IF($C$6="No","No",IF(COUNTIF(Inputs!$K$359:$K$398,$A79)&gt;0,"Yes","No"))</f>
        <v>No</v>
      </c>
      <c r="F79" s="404"/>
      <c r="G79" s="62">
        <f>INDEX('4_RatesSplit'!K:K,MATCH($A79,'4_RatesSplit'!$A:$A,0))</f>
        <v>0</v>
      </c>
      <c r="H79" s="171">
        <f>INDEX('4_RatesSplit'!L:L,MATCH($A79,'4_RatesSplit'!$A:$A,0))</f>
        <v>0</v>
      </c>
      <c r="I79" s="167">
        <f>INDEX('4_RatesSplit'!M:M,MATCH($A79,'4_RatesSplit'!$A:$A,0))</f>
        <v>0</v>
      </c>
      <c r="J79" s="167">
        <f>INDEX('4_RatesSplit'!N:N,MATCH($A79,'4_RatesSplit'!$A:$A,0))</f>
        <v>0</v>
      </c>
      <c r="K79" s="167">
        <f>INDEX('4_RatesSplit'!O:O,MATCH($A79,'4_RatesSplit'!$A:$A,0))</f>
        <v>0</v>
      </c>
      <c r="L79" s="167">
        <f>INDEX('4_RatesSplit'!P:P,MATCH($A79,'4_RatesSplit'!$A:$A,0))</f>
        <v>0</v>
      </c>
      <c r="M79" s="167">
        <f>INDEX('4_RatesSplit'!Q:Q,MATCH($A79,'4_RatesSplit'!$A:$A,0))</f>
        <v>0</v>
      </c>
      <c r="N79" s="167">
        <f>INDEX('4_RatesSplit'!R:R,MATCH($A79,'4_RatesSplit'!$A:$A,0))</f>
        <v>0</v>
      </c>
      <c r="O79" s="167">
        <f>INDEX('4_RatesSplit'!S:S,MATCH($A79,'4_RatesSplit'!$A:$A,0))</f>
        <v>0</v>
      </c>
      <c r="P79" s="167">
        <f>INDEX('4_RatesSplit'!T:T,MATCH($A79,'4_RatesSplit'!$A:$A,0))</f>
        <v>0</v>
      </c>
      <c r="Q79" s="167">
        <f>INDEX('4_RatesSplit'!U:U,MATCH($A79,'4_RatesSplit'!$A:$A,0))</f>
        <v>0</v>
      </c>
      <c r="R79" s="167">
        <f>INDEX('4_RatesSplit'!V:V,MATCH($A79,'4_RatesSplit'!$A:$A,0))</f>
        <v>0</v>
      </c>
      <c r="S79" s="167">
        <f>INDEX('4_RatesSplit'!W:W,MATCH($A79,'4_RatesSplit'!$A:$A,0))</f>
        <v>0</v>
      </c>
      <c r="T79" s="167">
        <f>INDEX('4_RatesSplit'!X:X,MATCH($A79,'4_RatesSplit'!$A:$A,0))</f>
        <v>0</v>
      </c>
      <c r="U79" s="167">
        <f>INDEX('4_RatesSplit'!Y:Y,MATCH($A79,'4_RatesSplit'!$A:$A,0))</f>
        <v>0</v>
      </c>
      <c r="V79" s="167">
        <f>INDEX('4_RatesSplit'!Z:Z,MATCH($A79,'4_RatesSplit'!$A:$A,0))</f>
        <v>0</v>
      </c>
      <c r="W79" s="167">
        <f>INDEX('4_RatesSplit'!AA:AA,MATCH($A79,'4_RatesSplit'!$A:$A,0))</f>
        <v>0</v>
      </c>
      <c r="X79" s="18"/>
      <c r="Y79" s="168" t="e">
        <f ca="1">INDEX('4_RatesSplit'!AT:AT,MATCH($A79,'4_RatesSplit'!$A:$A,0))</f>
        <v>#REF!</v>
      </c>
      <c r="Z79" s="168" t="e">
        <f ca="1">INDEX('4_RatesSplit'!AU:AU,MATCH($A79,'4_RatesSplit'!$A:$A,0))</f>
        <v>#REF!</v>
      </c>
      <c r="AA79" s="168" t="e">
        <f ca="1">INDEX('4_RatesSplit'!AV:AV,MATCH($A79,'4_RatesSplit'!$A:$A,0))</f>
        <v>#REF!</v>
      </c>
      <c r="AB79" s="168" t="e">
        <f ca="1">INDEX('4_RatesSplit'!AW:AW,MATCH($A79,'4_RatesSplit'!$A:$A,0))</f>
        <v>#REF!</v>
      </c>
      <c r="AC79" s="168" t="e">
        <f ca="1">INDEX('4_RatesSplit'!AX:AX,MATCH($A79,'4_RatesSplit'!$A:$A,0))</f>
        <v>#REF!</v>
      </c>
      <c r="AD79" s="168" t="e">
        <f ca="1">INDEX('4_RatesSplit'!AY:AY,MATCH($A79,'4_RatesSplit'!$A:$A,0))</f>
        <v>#REF!</v>
      </c>
      <c r="AE79" s="168" t="e">
        <f ca="1">INDEX('4_RatesSplit'!AZ:AZ,MATCH($A79,'4_RatesSplit'!$A:$A,0))</f>
        <v>#REF!</v>
      </c>
      <c r="AF79" s="168" t="e">
        <f ca="1">INDEX('4_RatesSplit'!BA:BA,MATCH($A79,'4_RatesSplit'!$A:$A,0))</f>
        <v>#REF!</v>
      </c>
      <c r="AG79" s="168" t="e">
        <f ca="1">INDEX('4_RatesSplit'!BB:BB,MATCH($A79,'4_RatesSplit'!$A:$A,0))</f>
        <v>#REF!</v>
      </c>
      <c r="AH79" s="168" t="e">
        <f ca="1">INDEX('4_RatesSplit'!BC:BC,MATCH($A79,'4_RatesSplit'!$A:$A,0))</f>
        <v>#REF!</v>
      </c>
      <c r="AI79" s="168" t="e">
        <f ca="1">INDEX('4_RatesSplit'!BD:BD,MATCH($A79,'4_RatesSplit'!$A:$A,0))</f>
        <v>#REF!</v>
      </c>
      <c r="AJ79" s="168" t="e">
        <f ca="1">INDEX('4_RatesSplit'!BE:BE,MATCH($A79,'4_RatesSplit'!$A:$A,0))</f>
        <v>#REF!</v>
      </c>
      <c r="AK79" s="168" t="e">
        <f ca="1">INDEX('4_RatesSplit'!BF:BF,MATCH($A79,'4_RatesSplit'!$A:$A,0))</f>
        <v>#REF!</v>
      </c>
      <c r="AL79" s="168" t="e">
        <f ca="1">INDEX('4_RatesSplit'!BG:BG,MATCH($A79,'4_RatesSplit'!$A:$A,0))</f>
        <v>#REF!</v>
      </c>
      <c r="AM79" s="168" t="e">
        <f ca="1">INDEX('4_RatesSplit'!BH:BH,MATCH($A79,'4_RatesSplit'!$A:$A,0))</f>
        <v>#REF!</v>
      </c>
      <c r="AN79" s="198" t="e">
        <f ca="1">INDEX('4_RatesSplit'!BI:BI,MATCH($A79,'4_RatesSplit'!$A:$A,0))</f>
        <v>#REF!</v>
      </c>
      <c r="AO79" s="114"/>
      <c r="AP79" s="167" t="e">
        <f t="shared" ref="AP79:AP142" ca="1" si="295">IF(AP$3="Reset",Y79*AP$6,AO79*(1+$C$4))</f>
        <v>#REF!</v>
      </c>
      <c r="AQ79" s="167" t="e">
        <f t="shared" ref="AQ79:AQ142" ca="1" si="296">IF(AQ$3="Reset",Z79*AQ$6,AP79*(1+$C$4))</f>
        <v>#REF!</v>
      </c>
      <c r="AR79" s="167" t="e">
        <f t="shared" ref="AR79:AR142" ca="1" si="297">IF(AR$3="Reset",AA79*AR$6,AQ79*(1+$C$4))</f>
        <v>#REF!</v>
      </c>
      <c r="AS79" s="167" t="e">
        <f t="shared" ref="AS79:AS142" ca="1" si="298">IF(AS$3="Reset",AB79*AS$6,AR79*(1+$C$4))</f>
        <v>#REF!</v>
      </c>
      <c r="AT79" s="167" t="e">
        <f t="shared" ref="AT79:AT142" ca="1" si="299">IF(AT$3="Reset",AC79*AT$6,AS79*(1+$C$4))</f>
        <v>#REF!</v>
      </c>
      <c r="AU79" s="167" t="e">
        <f t="shared" ref="AU79:AU142" ca="1" si="300">IF(AU$3="Reset",AD79*AU$6,AT79*(1+$C$4))</f>
        <v>#REF!</v>
      </c>
      <c r="AV79" s="167" t="e">
        <f t="shared" ref="AV79:AV142" ca="1" si="301">IF(AV$3="Reset",AE79*AV$6,AU79*(1+$C$4))</f>
        <v>#REF!</v>
      </c>
      <c r="AW79" s="167" t="e">
        <f t="shared" ref="AW79:AW142" ca="1" si="302">IF(AW$3="Reset",AF79*AW$6,AV79*(1+$C$4))</f>
        <v>#REF!</v>
      </c>
      <c r="AX79" s="167" t="e">
        <f t="shared" ref="AX79:AX142" ca="1" si="303">IF(AX$3="Reset",AG79*AX$6,AW79*(1+$C$4))</f>
        <v>#REF!</v>
      </c>
      <c r="AY79" s="167" t="e">
        <f t="shared" ref="AY79:AY142" ca="1" si="304">IF(AY$3="Reset",AH79*AY$6,AX79*(1+$C$4))</f>
        <v>#REF!</v>
      </c>
      <c r="AZ79" s="167" t="e">
        <f t="shared" ref="AZ79:AZ142" ca="1" si="305">IF(AZ$3="Reset",AI79*AZ$6,AY79*(1+$C$4))</f>
        <v>#REF!</v>
      </c>
      <c r="BA79" s="167" t="e">
        <f t="shared" ref="BA79:BA142" ca="1" si="306">IF(BA$3="Reset",AJ79*BA$6,AZ79*(1+$C$4))</f>
        <v>#REF!</v>
      </c>
      <c r="BB79" s="167" t="e">
        <f t="shared" ref="BB79:BB142" ca="1" si="307">IF(BB$3="Reset",AK79*BB$6,BA79*(1+$C$4))</f>
        <v>#REF!</v>
      </c>
      <c r="BC79" s="167" t="e">
        <f t="shared" ref="BC79:BC142" ca="1" si="308">IF(BC$3="Reset",AL79*BC$6,BB79*(1+$C$4))</f>
        <v>#REF!</v>
      </c>
      <c r="BD79" s="167" t="e">
        <f t="shared" ref="BD79:BD142" ca="1" si="309">IF(BD$3="Reset",AM79*BD$6,BC79*(1+$C$4))</f>
        <v>#REF!</v>
      </c>
      <c r="BE79" s="167" t="e">
        <f t="shared" ref="BE79:BE142" ca="1" si="310">IF(BE$3="Reset",AN79*BE$6,BD79*(1+$C$4))</f>
        <v>#REF!</v>
      </c>
      <c r="BF79" s="18"/>
      <c r="BG79" s="168">
        <f>INDEX('2_Needs'!$F:$F,MATCH($A79,'2_Needs'!$A:$A,0))</f>
        <v>1.196890651420904E-4</v>
      </c>
      <c r="BH79" s="114"/>
      <c r="BI79" s="167">
        <f t="shared" ref="BI79:BX79" si="311">IF(BI$3="reset",$BG79*BI$6,BH79*(1+$C$4))</f>
        <v>0</v>
      </c>
      <c r="BJ79" s="167">
        <f t="shared" si="311"/>
        <v>0</v>
      </c>
      <c r="BK79" s="167">
        <f t="shared" si="311"/>
        <v>0</v>
      </c>
      <c r="BL79" s="167">
        <f t="shared" si="311"/>
        <v>0</v>
      </c>
      <c r="BM79" s="167">
        <f t="shared" si="311"/>
        <v>0</v>
      </c>
      <c r="BN79" s="167">
        <f t="shared" si="311"/>
        <v>0</v>
      </c>
      <c r="BO79" s="167">
        <f t="shared" si="311"/>
        <v>0</v>
      </c>
      <c r="BP79" s="167">
        <f t="shared" si="311"/>
        <v>0</v>
      </c>
      <c r="BQ79" s="167">
        <f t="shared" si="311"/>
        <v>0</v>
      </c>
      <c r="BR79" s="167">
        <f t="shared" si="311"/>
        <v>0</v>
      </c>
      <c r="BS79" s="167">
        <f t="shared" si="311"/>
        <v>0</v>
      </c>
      <c r="BT79" s="167">
        <f t="shared" si="311"/>
        <v>0</v>
      </c>
      <c r="BU79" s="167">
        <f t="shared" si="311"/>
        <v>0</v>
      </c>
      <c r="BV79" s="167">
        <f t="shared" si="311"/>
        <v>0</v>
      </c>
      <c r="BW79" s="167">
        <f t="shared" si="311"/>
        <v>0</v>
      </c>
      <c r="BX79" s="167">
        <f t="shared" si="311"/>
        <v>0</v>
      </c>
      <c r="BZ79" s="167" t="e">
        <f t="shared" ca="1" si="229"/>
        <v>#REF!</v>
      </c>
      <c r="CA79" s="167" t="e">
        <f t="shared" ca="1" si="230"/>
        <v>#REF!</v>
      </c>
      <c r="CB79" s="167" t="e">
        <f t="shared" ca="1" si="231"/>
        <v>#REF!</v>
      </c>
      <c r="CC79" s="167" t="e">
        <f t="shared" ca="1" si="232"/>
        <v>#REF!</v>
      </c>
      <c r="CD79" s="167" t="e">
        <f t="shared" ca="1" si="233"/>
        <v>#REF!</v>
      </c>
      <c r="CE79" s="167" t="e">
        <f t="shared" ca="1" si="234"/>
        <v>#REF!</v>
      </c>
      <c r="CF79" s="167" t="e">
        <f t="shared" ca="1" si="235"/>
        <v>#REF!</v>
      </c>
      <c r="CG79" s="167" t="e">
        <f t="shared" ca="1" si="236"/>
        <v>#REF!</v>
      </c>
      <c r="CH79" s="167" t="e">
        <f t="shared" ca="1" si="237"/>
        <v>#REF!</v>
      </c>
      <c r="CI79" s="167" t="e">
        <f t="shared" ca="1" si="238"/>
        <v>#REF!</v>
      </c>
      <c r="CJ79" s="167" t="e">
        <f t="shared" ca="1" si="239"/>
        <v>#REF!</v>
      </c>
      <c r="CK79" s="167" t="e">
        <f t="shared" ca="1" si="240"/>
        <v>#REF!</v>
      </c>
      <c r="CL79" s="167" t="e">
        <f t="shared" ca="1" si="241"/>
        <v>#REF!</v>
      </c>
      <c r="CM79" s="167" t="e">
        <f t="shared" ca="1" si="242"/>
        <v>#REF!</v>
      </c>
      <c r="CN79" s="167" t="e">
        <f t="shared" ca="1" si="243"/>
        <v>#REF!</v>
      </c>
      <c r="CO79" s="167" t="e">
        <f t="shared" ca="1" si="244"/>
        <v>#REF!</v>
      </c>
      <c r="CQ79" s="167" t="e">
        <f t="shared" ca="1" si="245"/>
        <v>#REF!</v>
      </c>
      <c r="CR79" s="167" t="e">
        <f t="shared" ca="1" si="246"/>
        <v>#REF!</v>
      </c>
      <c r="CS79" s="167" t="e">
        <f t="shared" ca="1" si="247"/>
        <v>#REF!</v>
      </c>
      <c r="CT79" s="167" t="e">
        <f t="shared" ca="1" si="248"/>
        <v>#REF!</v>
      </c>
      <c r="CU79" s="167" t="e">
        <f t="shared" ca="1" si="249"/>
        <v>#REF!</v>
      </c>
      <c r="CV79" s="167" t="e">
        <f t="shared" ca="1" si="250"/>
        <v>#REF!</v>
      </c>
      <c r="CW79" s="167" t="e">
        <f t="shared" ca="1" si="251"/>
        <v>#REF!</v>
      </c>
      <c r="CX79" s="167" t="e">
        <f t="shared" ca="1" si="252"/>
        <v>#REF!</v>
      </c>
      <c r="CY79" s="167" t="e">
        <f t="shared" ca="1" si="253"/>
        <v>#REF!</v>
      </c>
      <c r="CZ79" s="167" t="e">
        <f t="shared" ca="1" si="254"/>
        <v>#REF!</v>
      </c>
      <c r="DA79" s="167" t="e">
        <f t="shared" ca="1" si="255"/>
        <v>#REF!</v>
      </c>
      <c r="DB79" s="167" t="e">
        <f t="shared" ca="1" si="256"/>
        <v>#REF!</v>
      </c>
      <c r="DC79" s="167" t="e">
        <f t="shared" ca="1" si="257"/>
        <v>#REF!</v>
      </c>
      <c r="DD79" s="167" t="e">
        <f t="shared" ca="1" si="258"/>
        <v>#REF!</v>
      </c>
      <c r="DE79" s="167" t="e">
        <f t="shared" ca="1" si="259"/>
        <v>#REF!</v>
      </c>
      <c r="DF79" s="167" t="e">
        <f t="shared" ca="1" si="260"/>
        <v>#REF!</v>
      </c>
      <c r="DH79" s="167">
        <f t="shared" si="261"/>
        <v>0</v>
      </c>
      <c r="DI79" s="167">
        <f t="shared" si="262"/>
        <v>0</v>
      </c>
      <c r="DJ79" s="167">
        <f t="shared" si="263"/>
        <v>0</v>
      </c>
      <c r="DK79" s="167">
        <f t="shared" si="264"/>
        <v>0</v>
      </c>
      <c r="DL79" s="167">
        <f t="shared" si="265"/>
        <v>0</v>
      </c>
      <c r="DM79" s="167">
        <f t="shared" si="266"/>
        <v>0</v>
      </c>
      <c r="DN79" s="167">
        <f t="shared" si="267"/>
        <v>0</v>
      </c>
      <c r="DO79" s="167">
        <f t="shared" si="268"/>
        <v>0</v>
      </c>
      <c r="DP79" s="167">
        <f t="shared" si="269"/>
        <v>0</v>
      </c>
      <c r="DQ79" s="167">
        <f t="shared" si="270"/>
        <v>0</v>
      </c>
      <c r="DR79" s="167">
        <f t="shared" si="271"/>
        <v>0</v>
      </c>
      <c r="DS79" s="167">
        <f t="shared" si="272"/>
        <v>0</v>
      </c>
      <c r="DT79" s="167">
        <f t="shared" si="273"/>
        <v>0</v>
      </c>
      <c r="DU79" s="167">
        <f t="shared" si="274"/>
        <v>0</v>
      </c>
      <c r="DV79" s="167">
        <f t="shared" si="275"/>
        <v>0</v>
      </c>
      <c r="DW79" s="167">
        <f t="shared" si="276"/>
        <v>0</v>
      </c>
      <c r="DY79" s="167" t="e">
        <f t="shared" ref="DY79:DY142" ca="1" si="312">IF(DH79&gt;CQ79,DH79-CQ79,0)</f>
        <v>#REF!</v>
      </c>
      <c r="DZ79" s="167" t="e">
        <f t="shared" ref="DZ79:DZ142" ca="1" si="313">IF(DI79&gt;CR79,DI79-CR79,0)</f>
        <v>#REF!</v>
      </c>
      <c r="EA79" s="167" t="e">
        <f t="shared" ref="EA79:EA142" ca="1" si="314">IF(DJ79&gt;CS79,DJ79-CS79,0)</f>
        <v>#REF!</v>
      </c>
      <c r="EB79" s="167" t="e">
        <f t="shared" ref="EB79:EB142" ca="1" si="315">IF(DK79&gt;CT79,DK79-CT79,0)</f>
        <v>#REF!</v>
      </c>
      <c r="EC79" s="167" t="e">
        <f t="shared" ref="EC79:EC142" ca="1" si="316">IF(DL79&gt;CU79,DL79-CU79,0)</f>
        <v>#REF!</v>
      </c>
      <c r="ED79" s="167" t="e">
        <f t="shared" ref="ED79:ED142" ca="1" si="317">IF(DM79&gt;CV79,DM79-CV79,0)</f>
        <v>#REF!</v>
      </c>
      <c r="EE79" s="167" t="e">
        <f t="shared" ref="EE79:EE142" ca="1" si="318">IF(DN79&gt;CW79,DN79-CW79,0)</f>
        <v>#REF!</v>
      </c>
      <c r="EF79" s="167" t="e">
        <f t="shared" ref="EF79:EF142" ca="1" si="319">IF(DO79&gt;CX79,DO79-CX79,0)</f>
        <v>#REF!</v>
      </c>
      <c r="EG79" s="167" t="e">
        <f t="shared" ref="EG79:EG142" ca="1" si="320">IF(DP79&gt;CY79,DP79-CY79,0)</f>
        <v>#REF!</v>
      </c>
      <c r="EH79" s="167" t="e">
        <f t="shared" ref="EH79:EH142" ca="1" si="321">IF(DQ79&gt;CZ79,DQ79-CZ79,0)</f>
        <v>#REF!</v>
      </c>
      <c r="EI79" s="167" t="e">
        <f t="shared" ref="EI79:EI142" ca="1" si="322">IF(DR79&gt;DA79,DR79-DA79,0)</f>
        <v>#REF!</v>
      </c>
      <c r="EJ79" s="167" t="e">
        <f t="shared" ref="EJ79:EJ142" ca="1" si="323">IF(DS79&gt;DB79,DS79-DB79,0)</f>
        <v>#REF!</v>
      </c>
      <c r="EK79" s="167" t="e">
        <f t="shared" ref="EK79:EK142" ca="1" si="324">IF(DT79&gt;DC79,DT79-DC79,0)</f>
        <v>#REF!</v>
      </c>
      <c r="EL79" s="167" t="e">
        <f t="shared" ref="EL79:EL142" ca="1" si="325">IF(DU79&gt;DD79,DU79-DD79,0)</f>
        <v>#REF!</v>
      </c>
      <c r="EM79" s="167" t="e">
        <f t="shared" ref="EM79:EM142" ca="1" si="326">IF(DV79&gt;DE79,DV79-DE79,0)</f>
        <v>#REF!</v>
      </c>
      <c r="EN79" s="167" t="e">
        <f t="shared" ref="EN79:EN142" ca="1" si="327">IF(DW79&gt;DF79,DW79-DF79,0)</f>
        <v>#REF!</v>
      </c>
      <c r="EP79" s="167">
        <f t="shared" ref="EP79:EP142" si="328">IF($A$4="Option 2",MAX(CQ79-BI79,0),IF($A$4="Option 3",MAX(CQ79-BI79*(1+$A$6),0),IF($A$4="Option 1",0,"Error")))</f>
        <v>0</v>
      </c>
      <c r="EQ79" s="167">
        <f t="shared" ref="EQ79:EQ142" si="329">IF($A$4="Option 2",MAX(CR79-BJ79,0),IF($A$4="Option 3",MAX(CR79-BJ79*(1+$A$6),0),IF($A$4="Option 1",0,"Error")))</f>
        <v>0</v>
      </c>
      <c r="ER79" s="167">
        <f t="shared" ref="ER79:ER142" si="330">IF($A$4="Option 2",MAX(CS79-BK79,0),IF($A$4="Option 3",MAX(CS79-BK79*(1+$A$6),0),IF($A$4="Option 1",0,"Error")))</f>
        <v>0</v>
      </c>
      <c r="ES79" s="167">
        <f t="shared" ref="ES79:ES142" si="331">IF($A$4="Option 2",MAX(CT79-BL79,0),IF($A$4="Option 3",MAX(CT79-BL79*(1+$A$6),0),IF($A$4="Option 1",0,"Error")))</f>
        <v>0</v>
      </c>
      <c r="ET79" s="167">
        <f t="shared" ref="ET79:ET142" si="332">IF($A$4="Option 2",MAX(CU79-BM79,0),IF($A$4="Option 3",MAX(CU79-BM79*(1+$A$6),0),IF($A$4="Option 1",0,"Error")))</f>
        <v>0</v>
      </c>
      <c r="EU79" s="167">
        <f t="shared" ref="EU79:EU142" si="333">IF($A$4="Option 2",MAX(CV79-BN79,0),IF($A$4="Option 3",MAX(CV79-BN79*(1+$A$6),0),IF($A$4="Option 1",0,"Error")))</f>
        <v>0</v>
      </c>
      <c r="EV79" s="167">
        <f t="shared" ref="EV79:EV142" si="334">IF($A$4="Option 2",MAX(CW79-BO79,0),IF($A$4="Option 3",MAX(CW79-BO79*(1+$A$6),0),IF($A$4="Option 1",0,"Error")))</f>
        <v>0</v>
      </c>
      <c r="EW79" s="167">
        <f t="shared" ref="EW79:EW142" si="335">IF($A$4="Option 2",MAX(CX79-BP79,0),IF($A$4="Option 3",MAX(CX79-BP79*(1+$A$6),0),IF($A$4="Option 1",0,"Error")))</f>
        <v>0</v>
      </c>
      <c r="EX79" s="167">
        <f t="shared" ref="EX79:EX142" si="336">IF($A$4="Option 2",MAX(CY79-BQ79,0),IF($A$4="Option 3",MAX(CY79-BQ79*(1+$A$6),0),IF($A$4="Option 1",0,"Error")))</f>
        <v>0</v>
      </c>
      <c r="EY79" s="167">
        <f t="shared" ref="EY79:EY142" si="337">IF($A$4="Option 2",MAX(CZ79-BR79,0),IF($A$4="Option 3",MAX(CZ79-BR79*(1+$A$6),0),IF($A$4="Option 1",0,"Error")))</f>
        <v>0</v>
      </c>
      <c r="EZ79" s="167">
        <f t="shared" ref="EZ79:EZ142" si="338">IF($A$4="Option 2",MAX(DA79-BS79,0),IF($A$4="Option 3",MAX(DA79-BS79*(1+$A$6),0),IF($A$4="Option 1",0,"Error")))</f>
        <v>0</v>
      </c>
      <c r="FA79" s="167">
        <f t="shared" ref="FA79:FA142" si="339">IF($A$4="Option 2",MAX(DB79-BT79,0),IF($A$4="Option 3",MAX(DB79-BT79*(1+$A$6),0),IF($A$4="Option 1",0,"Error")))</f>
        <v>0</v>
      </c>
      <c r="FB79" s="167">
        <f t="shared" ref="FB79:FB142" si="340">IF($A$4="Option 2",MAX(DC79-BU79,0),IF($A$4="Option 3",MAX(DC79-BU79*(1+$A$6),0),IF($A$4="Option 1",0,"Error")))</f>
        <v>0</v>
      </c>
      <c r="FC79" s="167">
        <f t="shared" ref="FC79:FC142" si="341">IF($A$4="Option 2",MAX(DD79-BV79,0),IF($A$4="Option 3",MAX(DD79-BV79*(1+$A$6),0),IF($A$4="Option 1",0,"Error")))</f>
        <v>0</v>
      </c>
      <c r="FD79" s="167">
        <f t="shared" ref="FD79:FD142" si="342">IF($A$4="Option 2",MAX(DE79-BW79,0),IF($A$4="Option 3",MAX(DE79-BW79*(1+$A$6),0),IF($A$4="Option 1",0,"Error")))</f>
        <v>0</v>
      </c>
      <c r="FE79" s="167">
        <f t="shared" ref="FE79:FE142" si="343">IF($A$4="Option 2",MAX(DF79-BX79,0),IF($A$4="Option 3",MAX(DF79-BX79*(1+$A$6),0),IF($A$4="Option 1",0,"Error")))</f>
        <v>0</v>
      </c>
      <c r="FG79" s="167">
        <f t="shared" ref="FG79:FG142" si="344">IF($A$4="Option 2",MAX(MIN((1-BI79/AP79),$A$5/100),0),IF($A$4="Option 3",$A$7/100,IF($A$4="Option 1",0,"Error")))</f>
        <v>0</v>
      </c>
      <c r="FH79" s="167">
        <f t="shared" ref="FH79:FH142" si="345">IF($A$4="Option 2",MAX(MIN((1-BJ79/AQ79),$A$5/100),0),IF($A$4="Option 3",$A$7/100,IF($A$4="Option 1",0,"Error")))</f>
        <v>0</v>
      </c>
      <c r="FI79" s="167">
        <f t="shared" ref="FI79:FI142" si="346">IF($A$4="Option 2",MAX(MIN((1-BK79/AR79),$A$5/100),0),IF($A$4="Option 3",$A$7/100,IF($A$4="Option 1",0,"Error")))</f>
        <v>0</v>
      </c>
      <c r="FJ79" s="167">
        <f t="shared" ref="FJ79:FJ142" si="347">IF($A$4="Option 2",MAX(MIN((1-BL79/AS79),$A$5/100),0),IF($A$4="Option 3",$A$7/100,IF($A$4="Option 1",0,"Error")))</f>
        <v>0</v>
      </c>
      <c r="FK79" s="167">
        <f t="shared" ref="FK79:FK142" si="348">IF($A$4="Option 2",MAX(MIN((1-BM79/AT79),$A$5/100),0),IF($A$4="Option 3",$A$7/100,IF($A$4="Option 1",0,"Error")))</f>
        <v>0</v>
      </c>
      <c r="FL79" s="167">
        <f t="shared" ref="FL79:FL142" si="349">IF($A$4="Option 2",MAX(MIN((1-BN79/AU79),$A$5/100),0),IF($A$4="Option 3",$A$7/100,IF($A$4="Option 1",0,"Error")))</f>
        <v>0</v>
      </c>
      <c r="FM79" s="167">
        <f t="shared" ref="FM79:FM142" si="350">IF($A$4="Option 2",MAX(MIN((1-BO79/AV79),$A$5/100),0),IF($A$4="Option 3",$A$7/100,IF($A$4="Option 1",0,"Error")))</f>
        <v>0</v>
      </c>
      <c r="FN79" s="167">
        <f t="shared" ref="FN79:FN142" si="351">IF($A$4="Option 2",MAX(MIN((1-BP79/AW79),$A$5/100),0),IF($A$4="Option 3",$A$7/100,IF($A$4="Option 1",0,"Error")))</f>
        <v>0</v>
      </c>
      <c r="FO79" s="167">
        <f t="shared" ref="FO79:FO142" si="352">IF($A$4="Option 2",MAX(MIN((1-BQ79/AX79),$A$5/100),0),IF($A$4="Option 3",$A$7/100,IF($A$4="Option 1",0,"Error")))</f>
        <v>0</v>
      </c>
      <c r="FP79" s="167">
        <f t="shared" ref="FP79:FP142" si="353">IF($A$4="Option 2",MAX(MIN((1-BR79/AY79),$A$5/100),0),IF($A$4="Option 3",$A$7/100,IF($A$4="Option 1",0,"Error")))</f>
        <v>0</v>
      </c>
      <c r="FQ79" s="167">
        <f t="shared" ref="FQ79:FQ142" si="354">IF($A$4="Option 2",MAX(MIN((1-BS79/AZ79),$A$5/100),0),IF($A$4="Option 3",$A$7/100,IF($A$4="Option 1",0,"Error")))</f>
        <v>0</v>
      </c>
      <c r="FR79" s="167">
        <f t="shared" ref="FR79:FR142" si="355">IF($A$4="Option 2",MAX(MIN((1-BT79/BA79),$A$5/100),0),IF($A$4="Option 3",$A$7/100,IF($A$4="Option 1",0,"Error")))</f>
        <v>0</v>
      </c>
      <c r="FS79" s="167">
        <f t="shared" ref="FS79:FS142" si="356">IF($A$4="Option 2",MAX(MIN((1-BU79/BB79),$A$5/100),0),IF($A$4="Option 3",$A$7/100,IF($A$4="Option 1",0,"Error")))</f>
        <v>0</v>
      </c>
      <c r="FT79" s="167">
        <f t="shared" ref="FT79:FT142" si="357">IF($A$4="Option 2",MAX(MIN((1-BV79/BC79),$A$5/100),0),IF($A$4="Option 3",$A$7/100,IF($A$4="Option 1",0,"Error")))</f>
        <v>0</v>
      </c>
      <c r="FU79" s="167">
        <f t="shared" ref="FU79:FU142" si="358">IF($A$4="Option 2",MAX(MIN((1-BW79/BD79),$A$5/100),0),IF($A$4="Option 3",$A$7/100,IF($A$4="Option 1",0,"Error")))</f>
        <v>0</v>
      </c>
      <c r="FV79" s="167">
        <f t="shared" ref="FV79:FV142" si="359">IF($A$4="Option 2",MAX(MIN((1-BX79/BE79),$A$5/100),0),IF($A$4="Option 3",$A$7/100,IF($A$4="Option 1",0,"Error")))</f>
        <v>0</v>
      </c>
      <c r="FX79" s="167">
        <f t="shared" ref="FX79:FX142" si="360">(-1)*EP79*FG79</f>
        <v>0</v>
      </c>
      <c r="FY79" s="167">
        <f t="shared" ref="FY79:FY142" si="361">(-1)*EQ79*FH79</f>
        <v>0</v>
      </c>
      <c r="FZ79" s="167">
        <f t="shared" ref="FZ79:FZ142" si="362">(-1)*ER79*FI79</f>
        <v>0</v>
      </c>
      <c r="GA79" s="167">
        <f t="shared" ref="GA79:GA142" si="363">(-1)*ES79*FJ79</f>
        <v>0</v>
      </c>
      <c r="GB79" s="167">
        <f t="shared" ref="GB79:GB142" si="364">(-1)*ET79*FK79</f>
        <v>0</v>
      </c>
      <c r="GC79" s="167">
        <f t="shared" ref="GC79:GC142" si="365">(-1)*EU79*FL79</f>
        <v>0</v>
      </c>
      <c r="GD79" s="167">
        <f t="shared" ref="GD79:GD142" si="366">(-1)*EV79*FM79</f>
        <v>0</v>
      </c>
      <c r="GE79" s="167">
        <f t="shared" ref="GE79:GE142" si="367">(-1)*EW79*FN79</f>
        <v>0</v>
      </c>
      <c r="GF79" s="167">
        <f t="shared" ref="GF79:GF142" si="368">(-1)*EX79*FO79</f>
        <v>0</v>
      </c>
      <c r="GG79" s="167">
        <f t="shared" ref="GG79:GG142" si="369">(-1)*EY79*FP79</f>
        <v>0</v>
      </c>
      <c r="GH79" s="167">
        <f t="shared" ref="GH79:GH142" si="370">(-1)*EZ79*FQ79</f>
        <v>0</v>
      </c>
      <c r="GI79" s="167">
        <f t="shared" ref="GI79:GI142" si="371">(-1)*FA79*FR79</f>
        <v>0</v>
      </c>
      <c r="GJ79" s="167">
        <f t="shared" ref="GJ79:GJ142" si="372">(-1)*FB79*FS79</f>
        <v>0</v>
      </c>
      <c r="GK79" s="167">
        <f t="shared" ref="GK79:GK142" si="373">(-1)*FC79*FT79</f>
        <v>0</v>
      </c>
      <c r="GL79" s="167">
        <f t="shared" ref="GL79:GL142" si="374">(-1)*FD79*FU79</f>
        <v>0</v>
      </c>
      <c r="GM79" s="167">
        <f t="shared" ref="GM79:GM142" si="375">(-1)*FE79*FV79</f>
        <v>0</v>
      </c>
      <c r="GO79" s="167" t="e">
        <f t="shared" ca="1" si="210"/>
        <v>#REF!</v>
      </c>
      <c r="GP79" s="167" t="e">
        <f t="shared" ca="1" si="227"/>
        <v>#REF!</v>
      </c>
      <c r="GQ79" s="167" t="e">
        <f t="shared" ca="1" si="227"/>
        <v>#REF!</v>
      </c>
      <c r="GR79" s="167" t="e">
        <f t="shared" ca="1" si="227"/>
        <v>#REF!</v>
      </c>
      <c r="GS79" s="167" t="e">
        <f t="shared" ca="1" si="227"/>
        <v>#REF!</v>
      </c>
      <c r="GT79" s="167" t="e">
        <f t="shared" ca="1" si="227"/>
        <v>#REF!</v>
      </c>
      <c r="GU79" s="167" t="e">
        <f t="shared" ca="1" si="227"/>
        <v>#REF!</v>
      </c>
      <c r="GV79" s="167" t="e">
        <f t="shared" ca="1" si="227"/>
        <v>#REF!</v>
      </c>
      <c r="GW79" s="167" t="e">
        <f t="shared" ca="1" si="227"/>
        <v>#REF!</v>
      </c>
      <c r="GX79" s="167" t="e">
        <f t="shared" ca="1" si="227"/>
        <v>#REF!</v>
      </c>
      <c r="GY79" s="167" t="e">
        <f t="shared" ca="1" si="227"/>
        <v>#REF!</v>
      </c>
      <c r="GZ79" s="167" t="e">
        <f t="shared" ca="1" si="227"/>
        <v>#REF!</v>
      </c>
      <c r="HA79" s="167" t="e">
        <f t="shared" ca="1" si="227"/>
        <v>#REF!</v>
      </c>
      <c r="HB79" s="167" t="e">
        <f t="shared" ca="1" si="227"/>
        <v>#REF!</v>
      </c>
      <c r="HC79" s="167" t="e">
        <f t="shared" ca="1" si="227"/>
        <v>#REF!</v>
      </c>
      <c r="HD79" s="167" t="e">
        <f t="shared" ca="1" si="227"/>
        <v>#REF!</v>
      </c>
      <c r="HF79" s="167" t="e">
        <f t="shared" ca="1" si="277"/>
        <v>#REF!</v>
      </c>
      <c r="HG79" s="167" t="e">
        <f t="shared" ca="1" si="278"/>
        <v>#REF!</v>
      </c>
      <c r="HH79" s="167" t="e">
        <f t="shared" ca="1" si="279"/>
        <v>#REF!</v>
      </c>
      <c r="HI79" s="167" t="e">
        <f t="shared" ca="1" si="280"/>
        <v>#REF!</v>
      </c>
      <c r="HJ79" s="167" t="e">
        <f t="shared" ca="1" si="281"/>
        <v>#REF!</v>
      </c>
      <c r="HK79" s="167" t="e">
        <f t="shared" ca="1" si="282"/>
        <v>#REF!</v>
      </c>
      <c r="HL79" s="167" t="e">
        <f t="shared" ca="1" si="283"/>
        <v>#REF!</v>
      </c>
      <c r="HM79" s="167" t="e">
        <f t="shared" ca="1" si="284"/>
        <v>#REF!</v>
      </c>
      <c r="HN79" s="167" t="e">
        <f t="shared" ca="1" si="285"/>
        <v>#REF!</v>
      </c>
      <c r="HO79" s="167" t="e">
        <f t="shared" ca="1" si="286"/>
        <v>#REF!</v>
      </c>
      <c r="HP79" s="167" t="e">
        <f t="shared" ca="1" si="287"/>
        <v>#REF!</v>
      </c>
      <c r="HQ79" s="167" t="e">
        <f t="shared" ca="1" si="288"/>
        <v>#REF!</v>
      </c>
      <c r="HR79" s="167" t="e">
        <f t="shared" ca="1" si="289"/>
        <v>#REF!</v>
      </c>
      <c r="HS79" s="167" t="e">
        <f t="shared" ca="1" si="290"/>
        <v>#REF!</v>
      </c>
      <c r="HT79" s="167" t="e">
        <f t="shared" ca="1" si="291"/>
        <v>#REF!</v>
      </c>
      <c r="HU79" s="167" t="e">
        <f t="shared" ca="1" si="292"/>
        <v>#REF!</v>
      </c>
      <c r="HW79" s="167" t="e">
        <f t="shared" ca="1" si="293"/>
        <v>#REF!</v>
      </c>
      <c r="HX79" s="167">
        <f t="shared" si="294"/>
        <v>0</v>
      </c>
      <c r="HY79" s="167" t="e">
        <f t="shared" ref="HY79:HY142" ca="1" si="376">HW79-HX79</f>
        <v>#REF!</v>
      </c>
      <c r="HZ79" s="219" t="e">
        <f t="shared" ref="HZ79:HZ142" ca="1" si="377">HY79/HX79</f>
        <v>#REF!</v>
      </c>
    </row>
    <row r="80" spans="1:234" s="48" customFormat="1">
      <c r="A80" s="3" t="s">
        <v>156</v>
      </c>
      <c r="B80" s="202" t="str">
        <f>INDEX('Ref1'!$E:$E,MATCH(A80,'Ref1'!$A:$A,0))</f>
        <v>Chorley</v>
      </c>
      <c r="C80" s="42" t="str">
        <f>INDEX(Data1!B:B,MATCH(A80,Data1!A:A,0))</f>
        <v>SD</v>
      </c>
      <c r="D80" s="253" t="str">
        <f>INDEX(Data1!C:C,MATCH(A80,Data1!A:A,0))</f>
        <v>NW</v>
      </c>
      <c r="E80" s="200" t="str">
        <f>IF($C$6="No","No",IF(COUNTIF(Inputs!$K$359:$K$398,$A80)&gt;0,"Yes","No"))</f>
        <v>No</v>
      </c>
      <c r="F80" s="404"/>
      <c r="G80" s="62">
        <f>INDEX('4_RatesSplit'!K:K,MATCH($A80,'4_RatesSplit'!$A:$A,0))</f>
        <v>0</v>
      </c>
      <c r="H80" s="171">
        <f>INDEX('4_RatesSplit'!L:L,MATCH($A80,'4_RatesSplit'!$A:$A,0))</f>
        <v>0</v>
      </c>
      <c r="I80" s="167">
        <f>INDEX('4_RatesSplit'!M:M,MATCH($A80,'4_RatesSplit'!$A:$A,0))</f>
        <v>0</v>
      </c>
      <c r="J80" s="167">
        <f>INDEX('4_RatesSplit'!N:N,MATCH($A80,'4_RatesSplit'!$A:$A,0))</f>
        <v>0</v>
      </c>
      <c r="K80" s="167">
        <f>INDEX('4_RatesSplit'!O:O,MATCH($A80,'4_RatesSplit'!$A:$A,0))</f>
        <v>0</v>
      </c>
      <c r="L80" s="167">
        <f>INDEX('4_RatesSplit'!P:P,MATCH($A80,'4_RatesSplit'!$A:$A,0))</f>
        <v>0</v>
      </c>
      <c r="M80" s="167">
        <f>INDEX('4_RatesSplit'!Q:Q,MATCH($A80,'4_RatesSplit'!$A:$A,0))</f>
        <v>0</v>
      </c>
      <c r="N80" s="167">
        <f>INDEX('4_RatesSplit'!R:R,MATCH($A80,'4_RatesSplit'!$A:$A,0))</f>
        <v>0</v>
      </c>
      <c r="O80" s="167">
        <f>INDEX('4_RatesSplit'!S:S,MATCH($A80,'4_RatesSplit'!$A:$A,0))</f>
        <v>0</v>
      </c>
      <c r="P80" s="167">
        <f>INDEX('4_RatesSplit'!T:T,MATCH($A80,'4_RatesSplit'!$A:$A,0))</f>
        <v>0</v>
      </c>
      <c r="Q80" s="167">
        <f>INDEX('4_RatesSplit'!U:U,MATCH($A80,'4_RatesSplit'!$A:$A,0))</f>
        <v>0</v>
      </c>
      <c r="R80" s="167">
        <f>INDEX('4_RatesSplit'!V:V,MATCH($A80,'4_RatesSplit'!$A:$A,0))</f>
        <v>0</v>
      </c>
      <c r="S80" s="167">
        <f>INDEX('4_RatesSplit'!W:W,MATCH($A80,'4_RatesSplit'!$A:$A,0))</f>
        <v>0</v>
      </c>
      <c r="T80" s="167">
        <f>INDEX('4_RatesSplit'!X:X,MATCH($A80,'4_RatesSplit'!$A:$A,0))</f>
        <v>0</v>
      </c>
      <c r="U80" s="167">
        <f>INDEX('4_RatesSplit'!Y:Y,MATCH($A80,'4_RatesSplit'!$A:$A,0))</f>
        <v>0</v>
      </c>
      <c r="V80" s="167">
        <f>INDEX('4_RatesSplit'!Z:Z,MATCH($A80,'4_RatesSplit'!$A:$A,0))</f>
        <v>0</v>
      </c>
      <c r="W80" s="167">
        <f>INDEX('4_RatesSplit'!AA:AA,MATCH($A80,'4_RatesSplit'!$A:$A,0))</f>
        <v>0</v>
      </c>
      <c r="X80" s="18"/>
      <c r="Y80" s="168" t="e">
        <f ca="1">INDEX('4_RatesSplit'!AT:AT,MATCH($A80,'4_RatesSplit'!$A:$A,0))</f>
        <v>#REF!</v>
      </c>
      <c r="Z80" s="168" t="e">
        <f ca="1">INDEX('4_RatesSplit'!AU:AU,MATCH($A80,'4_RatesSplit'!$A:$A,0))</f>
        <v>#REF!</v>
      </c>
      <c r="AA80" s="168" t="e">
        <f ca="1">INDEX('4_RatesSplit'!AV:AV,MATCH($A80,'4_RatesSplit'!$A:$A,0))</f>
        <v>#REF!</v>
      </c>
      <c r="AB80" s="168" t="e">
        <f ca="1">INDEX('4_RatesSplit'!AW:AW,MATCH($A80,'4_RatesSplit'!$A:$A,0))</f>
        <v>#REF!</v>
      </c>
      <c r="AC80" s="168" t="e">
        <f ca="1">INDEX('4_RatesSplit'!AX:AX,MATCH($A80,'4_RatesSplit'!$A:$A,0))</f>
        <v>#REF!</v>
      </c>
      <c r="AD80" s="168" t="e">
        <f ca="1">INDEX('4_RatesSplit'!AY:AY,MATCH($A80,'4_RatesSplit'!$A:$A,0))</f>
        <v>#REF!</v>
      </c>
      <c r="AE80" s="168" t="e">
        <f ca="1">INDEX('4_RatesSplit'!AZ:AZ,MATCH($A80,'4_RatesSplit'!$A:$A,0))</f>
        <v>#REF!</v>
      </c>
      <c r="AF80" s="168" t="e">
        <f ca="1">INDEX('4_RatesSplit'!BA:BA,MATCH($A80,'4_RatesSplit'!$A:$A,0))</f>
        <v>#REF!</v>
      </c>
      <c r="AG80" s="168" t="e">
        <f ca="1">INDEX('4_RatesSplit'!BB:BB,MATCH($A80,'4_RatesSplit'!$A:$A,0))</f>
        <v>#REF!</v>
      </c>
      <c r="AH80" s="168" t="e">
        <f ca="1">INDEX('4_RatesSplit'!BC:BC,MATCH($A80,'4_RatesSplit'!$A:$A,0))</f>
        <v>#REF!</v>
      </c>
      <c r="AI80" s="168" t="e">
        <f ca="1">INDEX('4_RatesSplit'!BD:BD,MATCH($A80,'4_RatesSplit'!$A:$A,0))</f>
        <v>#REF!</v>
      </c>
      <c r="AJ80" s="168" t="e">
        <f ca="1">INDEX('4_RatesSplit'!BE:BE,MATCH($A80,'4_RatesSplit'!$A:$A,0))</f>
        <v>#REF!</v>
      </c>
      <c r="AK80" s="168" t="e">
        <f ca="1">INDEX('4_RatesSplit'!BF:BF,MATCH($A80,'4_RatesSplit'!$A:$A,0))</f>
        <v>#REF!</v>
      </c>
      <c r="AL80" s="168" t="e">
        <f ca="1">INDEX('4_RatesSplit'!BG:BG,MATCH($A80,'4_RatesSplit'!$A:$A,0))</f>
        <v>#REF!</v>
      </c>
      <c r="AM80" s="168" t="e">
        <f ca="1">INDEX('4_RatesSplit'!BH:BH,MATCH($A80,'4_RatesSplit'!$A:$A,0))</f>
        <v>#REF!</v>
      </c>
      <c r="AN80" s="198" t="e">
        <f ca="1">INDEX('4_RatesSplit'!BI:BI,MATCH($A80,'4_RatesSplit'!$A:$A,0))</f>
        <v>#REF!</v>
      </c>
      <c r="AO80" s="114"/>
      <c r="AP80" s="167" t="e">
        <f t="shared" ca="1" si="295"/>
        <v>#REF!</v>
      </c>
      <c r="AQ80" s="167" t="e">
        <f t="shared" ca="1" si="296"/>
        <v>#REF!</v>
      </c>
      <c r="AR80" s="167" t="e">
        <f t="shared" ca="1" si="297"/>
        <v>#REF!</v>
      </c>
      <c r="AS80" s="167" t="e">
        <f t="shared" ca="1" si="298"/>
        <v>#REF!</v>
      </c>
      <c r="AT80" s="167" t="e">
        <f t="shared" ca="1" si="299"/>
        <v>#REF!</v>
      </c>
      <c r="AU80" s="167" t="e">
        <f t="shared" ca="1" si="300"/>
        <v>#REF!</v>
      </c>
      <c r="AV80" s="167" t="e">
        <f t="shared" ca="1" si="301"/>
        <v>#REF!</v>
      </c>
      <c r="AW80" s="167" t="e">
        <f t="shared" ca="1" si="302"/>
        <v>#REF!</v>
      </c>
      <c r="AX80" s="167" t="e">
        <f t="shared" ca="1" si="303"/>
        <v>#REF!</v>
      </c>
      <c r="AY80" s="167" t="e">
        <f t="shared" ca="1" si="304"/>
        <v>#REF!</v>
      </c>
      <c r="AZ80" s="167" t="e">
        <f t="shared" ca="1" si="305"/>
        <v>#REF!</v>
      </c>
      <c r="BA80" s="167" t="e">
        <f t="shared" ca="1" si="306"/>
        <v>#REF!</v>
      </c>
      <c r="BB80" s="167" t="e">
        <f t="shared" ca="1" si="307"/>
        <v>#REF!</v>
      </c>
      <c r="BC80" s="167" t="e">
        <f t="shared" ca="1" si="308"/>
        <v>#REF!</v>
      </c>
      <c r="BD80" s="167" t="e">
        <f t="shared" ca="1" si="309"/>
        <v>#REF!</v>
      </c>
      <c r="BE80" s="167" t="e">
        <f t="shared" ca="1" si="310"/>
        <v>#REF!</v>
      </c>
      <c r="BF80" s="18"/>
      <c r="BG80" s="168">
        <f>INDEX('2_Needs'!$F:$F,MATCH($A80,'2_Needs'!$A:$A,0))</f>
        <v>2.3574243103769595E-4</v>
      </c>
      <c r="BH80" s="114"/>
      <c r="BI80" s="167">
        <f t="shared" ref="BI80:BX80" si="378">IF(BI$3="reset",$BG80*BI$6,BH80*(1+$C$4))</f>
        <v>0</v>
      </c>
      <c r="BJ80" s="167">
        <f t="shared" si="378"/>
        <v>0</v>
      </c>
      <c r="BK80" s="167">
        <f t="shared" si="378"/>
        <v>0</v>
      </c>
      <c r="BL80" s="167">
        <f t="shared" si="378"/>
        <v>0</v>
      </c>
      <c r="BM80" s="167">
        <f t="shared" si="378"/>
        <v>0</v>
      </c>
      <c r="BN80" s="167">
        <f t="shared" si="378"/>
        <v>0</v>
      </c>
      <c r="BO80" s="167">
        <f t="shared" si="378"/>
        <v>0</v>
      </c>
      <c r="BP80" s="167">
        <f t="shared" si="378"/>
        <v>0</v>
      </c>
      <c r="BQ80" s="167">
        <f t="shared" si="378"/>
        <v>0</v>
      </c>
      <c r="BR80" s="167">
        <f t="shared" si="378"/>
        <v>0</v>
      </c>
      <c r="BS80" s="167">
        <f t="shared" si="378"/>
        <v>0</v>
      </c>
      <c r="BT80" s="167">
        <f t="shared" si="378"/>
        <v>0</v>
      </c>
      <c r="BU80" s="167">
        <f t="shared" si="378"/>
        <v>0</v>
      </c>
      <c r="BV80" s="167">
        <f t="shared" si="378"/>
        <v>0</v>
      </c>
      <c r="BW80" s="167">
        <f t="shared" si="378"/>
        <v>0</v>
      </c>
      <c r="BX80" s="167">
        <f t="shared" si="378"/>
        <v>0</v>
      </c>
      <c r="BZ80" s="167" t="e">
        <f t="shared" ca="1" si="229"/>
        <v>#REF!</v>
      </c>
      <c r="CA80" s="167" t="e">
        <f t="shared" ca="1" si="230"/>
        <v>#REF!</v>
      </c>
      <c r="CB80" s="167" t="e">
        <f t="shared" ca="1" si="231"/>
        <v>#REF!</v>
      </c>
      <c r="CC80" s="167" t="e">
        <f t="shared" ca="1" si="232"/>
        <v>#REF!</v>
      </c>
      <c r="CD80" s="167" t="e">
        <f t="shared" ca="1" si="233"/>
        <v>#REF!</v>
      </c>
      <c r="CE80" s="167" t="e">
        <f t="shared" ca="1" si="234"/>
        <v>#REF!</v>
      </c>
      <c r="CF80" s="167" t="e">
        <f t="shared" ca="1" si="235"/>
        <v>#REF!</v>
      </c>
      <c r="CG80" s="167" t="e">
        <f t="shared" ca="1" si="236"/>
        <v>#REF!</v>
      </c>
      <c r="CH80" s="167" t="e">
        <f t="shared" ca="1" si="237"/>
        <v>#REF!</v>
      </c>
      <c r="CI80" s="167" t="e">
        <f t="shared" ca="1" si="238"/>
        <v>#REF!</v>
      </c>
      <c r="CJ80" s="167" t="e">
        <f t="shared" ca="1" si="239"/>
        <v>#REF!</v>
      </c>
      <c r="CK80" s="167" t="e">
        <f t="shared" ca="1" si="240"/>
        <v>#REF!</v>
      </c>
      <c r="CL80" s="167" t="e">
        <f t="shared" ca="1" si="241"/>
        <v>#REF!</v>
      </c>
      <c r="CM80" s="167" t="e">
        <f t="shared" ca="1" si="242"/>
        <v>#REF!</v>
      </c>
      <c r="CN80" s="167" t="e">
        <f t="shared" ca="1" si="243"/>
        <v>#REF!</v>
      </c>
      <c r="CO80" s="167" t="e">
        <f t="shared" ca="1" si="244"/>
        <v>#REF!</v>
      </c>
      <c r="CQ80" s="167" t="e">
        <f t="shared" ca="1" si="245"/>
        <v>#REF!</v>
      </c>
      <c r="CR80" s="167" t="e">
        <f t="shared" ca="1" si="246"/>
        <v>#REF!</v>
      </c>
      <c r="CS80" s="167" t="e">
        <f t="shared" ca="1" si="247"/>
        <v>#REF!</v>
      </c>
      <c r="CT80" s="167" t="e">
        <f t="shared" ca="1" si="248"/>
        <v>#REF!</v>
      </c>
      <c r="CU80" s="167" t="e">
        <f t="shared" ca="1" si="249"/>
        <v>#REF!</v>
      </c>
      <c r="CV80" s="167" t="e">
        <f t="shared" ca="1" si="250"/>
        <v>#REF!</v>
      </c>
      <c r="CW80" s="167" t="e">
        <f t="shared" ca="1" si="251"/>
        <v>#REF!</v>
      </c>
      <c r="CX80" s="167" t="e">
        <f t="shared" ca="1" si="252"/>
        <v>#REF!</v>
      </c>
      <c r="CY80" s="167" t="e">
        <f t="shared" ca="1" si="253"/>
        <v>#REF!</v>
      </c>
      <c r="CZ80" s="167" t="e">
        <f t="shared" ca="1" si="254"/>
        <v>#REF!</v>
      </c>
      <c r="DA80" s="167" t="e">
        <f t="shared" ca="1" si="255"/>
        <v>#REF!</v>
      </c>
      <c r="DB80" s="167" t="e">
        <f t="shared" ca="1" si="256"/>
        <v>#REF!</v>
      </c>
      <c r="DC80" s="167" t="e">
        <f t="shared" ca="1" si="257"/>
        <v>#REF!</v>
      </c>
      <c r="DD80" s="167" t="e">
        <f t="shared" ca="1" si="258"/>
        <v>#REF!</v>
      </c>
      <c r="DE80" s="167" t="e">
        <f t="shared" ca="1" si="259"/>
        <v>#REF!</v>
      </c>
      <c r="DF80" s="167" t="e">
        <f t="shared" ca="1" si="260"/>
        <v>#REF!</v>
      </c>
      <c r="DH80" s="167">
        <f t="shared" si="261"/>
        <v>0</v>
      </c>
      <c r="DI80" s="167">
        <f t="shared" si="262"/>
        <v>0</v>
      </c>
      <c r="DJ80" s="167">
        <f t="shared" si="263"/>
        <v>0</v>
      </c>
      <c r="DK80" s="167">
        <f t="shared" si="264"/>
        <v>0</v>
      </c>
      <c r="DL80" s="167">
        <f t="shared" si="265"/>
        <v>0</v>
      </c>
      <c r="DM80" s="167">
        <f t="shared" si="266"/>
        <v>0</v>
      </c>
      <c r="DN80" s="167">
        <f t="shared" si="267"/>
        <v>0</v>
      </c>
      <c r="DO80" s="167">
        <f t="shared" si="268"/>
        <v>0</v>
      </c>
      <c r="DP80" s="167">
        <f t="shared" si="269"/>
        <v>0</v>
      </c>
      <c r="DQ80" s="167">
        <f t="shared" si="270"/>
        <v>0</v>
      </c>
      <c r="DR80" s="167">
        <f t="shared" si="271"/>
        <v>0</v>
      </c>
      <c r="DS80" s="167">
        <f t="shared" si="272"/>
        <v>0</v>
      </c>
      <c r="DT80" s="167">
        <f t="shared" si="273"/>
        <v>0</v>
      </c>
      <c r="DU80" s="167">
        <f t="shared" si="274"/>
        <v>0</v>
      </c>
      <c r="DV80" s="167">
        <f t="shared" si="275"/>
        <v>0</v>
      </c>
      <c r="DW80" s="167">
        <f t="shared" si="276"/>
        <v>0</v>
      </c>
      <c r="DY80" s="167" t="e">
        <f t="shared" ca="1" si="312"/>
        <v>#REF!</v>
      </c>
      <c r="DZ80" s="167" t="e">
        <f t="shared" ca="1" si="313"/>
        <v>#REF!</v>
      </c>
      <c r="EA80" s="167" t="e">
        <f t="shared" ca="1" si="314"/>
        <v>#REF!</v>
      </c>
      <c r="EB80" s="167" t="e">
        <f t="shared" ca="1" si="315"/>
        <v>#REF!</v>
      </c>
      <c r="EC80" s="167" t="e">
        <f t="shared" ca="1" si="316"/>
        <v>#REF!</v>
      </c>
      <c r="ED80" s="167" t="e">
        <f t="shared" ca="1" si="317"/>
        <v>#REF!</v>
      </c>
      <c r="EE80" s="167" t="e">
        <f t="shared" ca="1" si="318"/>
        <v>#REF!</v>
      </c>
      <c r="EF80" s="167" t="e">
        <f t="shared" ca="1" si="319"/>
        <v>#REF!</v>
      </c>
      <c r="EG80" s="167" t="e">
        <f t="shared" ca="1" si="320"/>
        <v>#REF!</v>
      </c>
      <c r="EH80" s="167" t="e">
        <f t="shared" ca="1" si="321"/>
        <v>#REF!</v>
      </c>
      <c r="EI80" s="167" t="e">
        <f t="shared" ca="1" si="322"/>
        <v>#REF!</v>
      </c>
      <c r="EJ80" s="167" t="e">
        <f t="shared" ca="1" si="323"/>
        <v>#REF!</v>
      </c>
      <c r="EK80" s="167" t="e">
        <f t="shared" ca="1" si="324"/>
        <v>#REF!</v>
      </c>
      <c r="EL80" s="167" t="e">
        <f t="shared" ca="1" si="325"/>
        <v>#REF!</v>
      </c>
      <c r="EM80" s="167" t="e">
        <f t="shared" ca="1" si="326"/>
        <v>#REF!</v>
      </c>
      <c r="EN80" s="167" t="e">
        <f t="shared" ca="1" si="327"/>
        <v>#REF!</v>
      </c>
      <c r="EP80" s="167">
        <f t="shared" si="328"/>
        <v>0</v>
      </c>
      <c r="EQ80" s="167">
        <f t="shared" si="329"/>
        <v>0</v>
      </c>
      <c r="ER80" s="167">
        <f t="shared" si="330"/>
        <v>0</v>
      </c>
      <c r="ES80" s="167">
        <f t="shared" si="331"/>
        <v>0</v>
      </c>
      <c r="ET80" s="167">
        <f t="shared" si="332"/>
        <v>0</v>
      </c>
      <c r="EU80" s="167">
        <f t="shared" si="333"/>
        <v>0</v>
      </c>
      <c r="EV80" s="167">
        <f t="shared" si="334"/>
        <v>0</v>
      </c>
      <c r="EW80" s="167">
        <f t="shared" si="335"/>
        <v>0</v>
      </c>
      <c r="EX80" s="167">
        <f t="shared" si="336"/>
        <v>0</v>
      </c>
      <c r="EY80" s="167">
        <f t="shared" si="337"/>
        <v>0</v>
      </c>
      <c r="EZ80" s="167">
        <f t="shared" si="338"/>
        <v>0</v>
      </c>
      <c r="FA80" s="167">
        <f t="shared" si="339"/>
        <v>0</v>
      </c>
      <c r="FB80" s="167">
        <f t="shared" si="340"/>
        <v>0</v>
      </c>
      <c r="FC80" s="167">
        <f t="shared" si="341"/>
        <v>0</v>
      </c>
      <c r="FD80" s="167">
        <f t="shared" si="342"/>
        <v>0</v>
      </c>
      <c r="FE80" s="167">
        <f t="shared" si="343"/>
        <v>0</v>
      </c>
      <c r="FG80" s="167">
        <f t="shared" si="344"/>
        <v>0</v>
      </c>
      <c r="FH80" s="167">
        <f t="shared" si="345"/>
        <v>0</v>
      </c>
      <c r="FI80" s="167">
        <f t="shared" si="346"/>
        <v>0</v>
      </c>
      <c r="FJ80" s="167">
        <f t="shared" si="347"/>
        <v>0</v>
      </c>
      <c r="FK80" s="167">
        <f t="shared" si="348"/>
        <v>0</v>
      </c>
      <c r="FL80" s="167">
        <f t="shared" si="349"/>
        <v>0</v>
      </c>
      <c r="FM80" s="167">
        <f t="shared" si="350"/>
        <v>0</v>
      </c>
      <c r="FN80" s="167">
        <f t="shared" si="351"/>
        <v>0</v>
      </c>
      <c r="FO80" s="167">
        <f t="shared" si="352"/>
        <v>0</v>
      </c>
      <c r="FP80" s="167">
        <f t="shared" si="353"/>
        <v>0</v>
      </c>
      <c r="FQ80" s="167">
        <f t="shared" si="354"/>
        <v>0</v>
      </c>
      <c r="FR80" s="167">
        <f t="shared" si="355"/>
        <v>0</v>
      </c>
      <c r="FS80" s="167">
        <f t="shared" si="356"/>
        <v>0</v>
      </c>
      <c r="FT80" s="167">
        <f t="shared" si="357"/>
        <v>0</v>
      </c>
      <c r="FU80" s="167">
        <f t="shared" si="358"/>
        <v>0</v>
      </c>
      <c r="FV80" s="167">
        <f t="shared" si="359"/>
        <v>0</v>
      </c>
      <c r="FX80" s="167">
        <f t="shared" si="360"/>
        <v>0</v>
      </c>
      <c r="FY80" s="167">
        <f t="shared" si="361"/>
        <v>0</v>
      </c>
      <c r="FZ80" s="167">
        <f t="shared" si="362"/>
        <v>0</v>
      </c>
      <c r="GA80" s="167">
        <f t="shared" si="363"/>
        <v>0</v>
      </c>
      <c r="GB80" s="167">
        <f t="shared" si="364"/>
        <v>0</v>
      </c>
      <c r="GC80" s="167">
        <f t="shared" si="365"/>
        <v>0</v>
      </c>
      <c r="GD80" s="167">
        <f t="shared" si="366"/>
        <v>0</v>
      </c>
      <c r="GE80" s="167">
        <f t="shared" si="367"/>
        <v>0</v>
      </c>
      <c r="GF80" s="167">
        <f t="shared" si="368"/>
        <v>0</v>
      </c>
      <c r="GG80" s="167">
        <f t="shared" si="369"/>
        <v>0</v>
      </c>
      <c r="GH80" s="167">
        <f t="shared" si="370"/>
        <v>0</v>
      </c>
      <c r="GI80" s="167">
        <f t="shared" si="371"/>
        <v>0</v>
      </c>
      <c r="GJ80" s="167">
        <f t="shared" si="372"/>
        <v>0</v>
      </c>
      <c r="GK80" s="167">
        <f t="shared" si="373"/>
        <v>0</v>
      </c>
      <c r="GL80" s="167">
        <f t="shared" si="374"/>
        <v>0</v>
      </c>
      <c r="GM80" s="167">
        <f t="shared" si="375"/>
        <v>0</v>
      </c>
      <c r="GO80" s="167" t="e">
        <f t="shared" ca="1" si="210"/>
        <v>#REF!</v>
      </c>
      <c r="GP80" s="167" t="e">
        <f t="shared" ca="1" si="227"/>
        <v>#REF!</v>
      </c>
      <c r="GQ80" s="167" t="e">
        <f t="shared" ca="1" si="227"/>
        <v>#REF!</v>
      </c>
      <c r="GR80" s="167" t="e">
        <f t="shared" ca="1" si="227"/>
        <v>#REF!</v>
      </c>
      <c r="GS80" s="167" t="e">
        <f t="shared" ca="1" si="227"/>
        <v>#REF!</v>
      </c>
      <c r="GT80" s="167" t="e">
        <f t="shared" ca="1" si="227"/>
        <v>#REF!</v>
      </c>
      <c r="GU80" s="167" t="e">
        <f t="shared" ca="1" si="227"/>
        <v>#REF!</v>
      </c>
      <c r="GV80" s="167" t="e">
        <f t="shared" ca="1" si="227"/>
        <v>#REF!</v>
      </c>
      <c r="GW80" s="167" t="e">
        <f t="shared" ca="1" si="227"/>
        <v>#REF!</v>
      </c>
      <c r="GX80" s="167" t="e">
        <f t="shared" ca="1" si="227"/>
        <v>#REF!</v>
      </c>
      <c r="GY80" s="167" t="e">
        <f t="shared" ca="1" si="227"/>
        <v>#REF!</v>
      </c>
      <c r="GZ80" s="167" t="e">
        <f t="shared" ca="1" si="227"/>
        <v>#REF!</v>
      </c>
      <c r="HA80" s="167" t="e">
        <f t="shared" ca="1" si="227"/>
        <v>#REF!</v>
      </c>
      <c r="HB80" s="167" t="e">
        <f t="shared" ca="1" si="227"/>
        <v>#REF!</v>
      </c>
      <c r="HC80" s="167" t="e">
        <f t="shared" ca="1" si="227"/>
        <v>#REF!</v>
      </c>
      <c r="HD80" s="167" t="e">
        <f t="shared" ca="1" si="227"/>
        <v>#REF!</v>
      </c>
      <c r="HF80" s="167" t="e">
        <f t="shared" ca="1" si="277"/>
        <v>#REF!</v>
      </c>
      <c r="HG80" s="167" t="e">
        <f t="shared" ca="1" si="278"/>
        <v>#REF!</v>
      </c>
      <c r="HH80" s="167" t="e">
        <f t="shared" ca="1" si="279"/>
        <v>#REF!</v>
      </c>
      <c r="HI80" s="167" t="e">
        <f t="shared" ca="1" si="280"/>
        <v>#REF!</v>
      </c>
      <c r="HJ80" s="167" t="e">
        <f t="shared" ca="1" si="281"/>
        <v>#REF!</v>
      </c>
      <c r="HK80" s="167" t="e">
        <f t="shared" ca="1" si="282"/>
        <v>#REF!</v>
      </c>
      <c r="HL80" s="167" t="e">
        <f t="shared" ca="1" si="283"/>
        <v>#REF!</v>
      </c>
      <c r="HM80" s="167" t="e">
        <f t="shared" ca="1" si="284"/>
        <v>#REF!</v>
      </c>
      <c r="HN80" s="167" t="e">
        <f t="shared" ca="1" si="285"/>
        <v>#REF!</v>
      </c>
      <c r="HO80" s="167" t="e">
        <f t="shared" ca="1" si="286"/>
        <v>#REF!</v>
      </c>
      <c r="HP80" s="167" t="e">
        <f t="shared" ca="1" si="287"/>
        <v>#REF!</v>
      </c>
      <c r="HQ80" s="167" t="e">
        <f t="shared" ca="1" si="288"/>
        <v>#REF!</v>
      </c>
      <c r="HR80" s="167" t="e">
        <f t="shared" ca="1" si="289"/>
        <v>#REF!</v>
      </c>
      <c r="HS80" s="167" t="e">
        <f t="shared" ca="1" si="290"/>
        <v>#REF!</v>
      </c>
      <c r="HT80" s="167" t="e">
        <f t="shared" ca="1" si="291"/>
        <v>#REF!</v>
      </c>
      <c r="HU80" s="167" t="e">
        <f t="shared" ca="1" si="292"/>
        <v>#REF!</v>
      </c>
      <c r="HW80" s="167" t="e">
        <f t="shared" ca="1" si="293"/>
        <v>#REF!</v>
      </c>
      <c r="HX80" s="167">
        <f t="shared" si="294"/>
        <v>0</v>
      </c>
      <c r="HY80" s="167" t="e">
        <f t="shared" ca="1" si="376"/>
        <v>#REF!</v>
      </c>
      <c r="HZ80" s="219" t="e">
        <f t="shared" ca="1" si="377"/>
        <v>#REF!</v>
      </c>
    </row>
    <row r="81" spans="1:234" s="48" customFormat="1">
      <c r="A81" s="3" t="s">
        <v>158</v>
      </c>
      <c r="B81" s="202" t="str">
        <f>INDEX('Ref1'!$E:$E,MATCH(A81,'Ref1'!$A:$A,0))</f>
        <v>Christchurch</v>
      </c>
      <c r="C81" s="42" t="str">
        <f>INDEX(Data1!B:B,MATCH(A81,Data1!A:A,0))</f>
        <v>SD</v>
      </c>
      <c r="D81" s="253" t="str">
        <f>INDEX(Data1!C:C,MATCH(A81,Data1!A:A,0))</f>
        <v>SW</v>
      </c>
      <c r="E81" s="200" t="str">
        <f>IF($C$6="No","No",IF(COUNTIF(Inputs!$K$359:$K$398,$A81)&gt;0,"Yes","No"))</f>
        <v>No</v>
      </c>
      <c r="F81" s="404"/>
      <c r="G81" s="62">
        <f>INDEX('4_RatesSplit'!K:K,MATCH($A81,'4_RatesSplit'!$A:$A,0))</f>
        <v>0</v>
      </c>
      <c r="H81" s="171">
        <f>INDEX('4_RatesSplit'!L:L,MATCH($A81,'4_RatesSplit'!$A:$A,0))</f>
        <v>0</v>
      </c>
      <c r="I81" s="167">
        <f>INDEX('4_RatesSplit'!M:M,MATCH($A81,'4_RatesSplit'!$A:$A,0))</f>
        <v>0</v>
      </c>
      <c r="J81" s="167">
        <f>INDEX('4_RatesSplit'!N:N,MATCH($A81,'4_RatesSplit'!$A:$A,0))</f>
        <v>0</v>
      </c>
      <c r="K81" s="167">
        <f>INDEX('4_RatesSplit'!O:O,MATCH($A81,'4_RatesSplit'!$A:$A,0))</f>
        <v>0</v>
      </c>
      <c r="L81" s="167">
        <f>INDEX('4_RatesSplit'!P:P,MATCH($A81,'4_RatesSplit'!$A:$A,0))</f>
        <v>0</v>
      </c>
      <c r="M81" s="167">
        <f>INDEX('4_RatesSplit'!Q:Q,MATCH($A81,'4_RatesSplit'!$A:$A,0))</f>
        <v>0</v>
      </c>
      <c r="N81" s="167">
        <f>INDEX('4_RatesSplit'!R:R,MATCH($A81,'4_RatesSplit'!$A:$A,0))</f>
        <v>0</v>
      </c>
      <c r="O81" s="167">
        <f>INDEX('4_RatesSplit'!S:S,MATCH($A81,'4_RatesSplit'!$A:$A,0))</f>
        <v>0</v>
      </c>
      <c r="P81" s="167">
        <f>INDEX('4_RatesSplit'!T:T,MATCH($A81,'4_RatesSplit'!$A:$A,0))</f>
        <v>0</v>
      </c>
      <c r="Q81" s="167">
        <f>INDEX('4_RatesSplit'!U:U,MATCH($A81,'4_RatesSplit'!$A:$A,0))</f>
        <v>0</v>
      </c>
      <c r="R81" s="167">
        <f>INDEX('4_RatesSplit'!V:V,MATCH($A81,'4_RatesSplit'!$A:$A,0))</f>
        <v>0</v>
      </c>
      <c r="S81" s="167">
        <f>INDEX('4_RatesSplit'!W:W,MATCH($A81,'4_RatesSplit'!$A:$A,0))</f>
        <v>0</v>
      </c>
      <c r="T81" s="167">
        <f>INDEX('4_RatesSplit'!X:X,MATCH($A81,'4_RatesSplit'!$A:$A,0))</f>
        <v>0</v>
      </c>
      <c r="U81" s="167">
        <f>INDEX('4_RatesSplit'!Y:Y,MATCH($A81,'4_RatesSplit'!$A:$A,0))</f>
        <v>0</v>
      </c>
      <c r="V81" s="167">
        <f>INDEX('4_RatesSplit'!Z:Z,MATCH($A81,'4_RatesSplit'!$A:$A,0))</f>
        <v>0</v>
      </c>
      <c r="W81" s="167">
        <f>INDEX('4_RatesSplit'!AA:AA,MATCH($A81,'4_RatesSplit'!$A:$A,0))</f>
        <v>0</v>
      </c>
      <c r="X81" s="18"/>
      <c r="Y81" s="168" t="e">
        <f ca="1">INDEX('4_RatesSplit'!AT:AT,MATCH($A81,'4_RatesSplit'!$A:$A,0))</f>
        <v>#REF!</v>
      </c>
      <c r="Z81" s="168" t="e">
        <f ca="1">INDEX('4_RatesSplit'!AU:AU,MATCH($A81,'4_RatesSplit'!$A:$A,0))</f>
        <v>#REF!</v>
      </c>
      <c r="AA81" s="168" t="e">
        <f ca="1">INDEX('4_RatesSplit'!AV:AV,MATCH($A81,'4_RatesSplit'!$A:$A,0))</f>
        <v>#REF!</v>
      </c>
      <c r="AB81" s="168" t="e">
        <f ca="1">INDEX('4_RatesSplit'!AW:AW,MATCH($A81,'4_RatesSplit'!$A:$A,0))</f>
        <v>#REF!</v>
      </c>
      <c r="AC81" s="168" t="e">
        <f ca="1">INDEX('4_RatesSplit'!AX:AX,MATCH($A81,'4_RatesSplit'!$A:$A,0))</f>
        <v>#REF!</v>
      </c>
      <c r="AD81" s="168" t="e">
        <f ca="1">INDEX('4_RatesSplit'!AY:AY,MATCH($A81,'4_RatesSplit'!$A:$A,0))</f>
        <v>#REF!</v>
      </c>
      <c r="AE81" s="168" t="e">
        <f ca="1">INDEX('4_RatesSplit'!AZ:AZ,MATCH($A81,'4_RatesSplit'!$A:$A,0))</f>
        <v>#REF!</v>
      </c>
      <c r="AF81" s="168" t="e">
        <f ca="1">INDEX('4_RatesSplit'!BA:BA,MATCH($A81,'4_RatesSplit'!$A:$A,0))</f>
        <v>#REF!</v>
      </c>
      <c r="AG81" s="168" t="e">
        <f ca="1">INDEX('4_RatesSplit'!BB:BB,MATCH($A81,'4_RatesSplit'!$A:$A,0))</f>
        <v>#REF!</v>
      </c>
      <c r="AH81" s="168" t="e">
        <f ca="1">INDEX('4_RatesSplit'!BC:BC,MATCH($A81,'4_RatesSplit'!$A:$A,0))</f>
        <v>#REF!</v>
      </c>
      <c r="AI81" s="168" t="e">
        <f ca="1">INDEX('4_RatesSplit'!BD:BD,MATCH($A81,'4_RatesSplit'!$A:$A,0))</f>
        <v>#REF!</v>
      </c>
      <c r="AJ81" s="168" t="e">
        <f ca="1">INDEX('4_RatesSplit'!BE:BE,MATCH($A81,'4_RatesSplit'!$A:$A,0))</f>
        <v>#REF!</v>
      </c>
      <c r="AK81" s="168" t="e">
        <f ca="1">INDEX('4_RatesSplit'!BF:BF,MATCH($A81,'4_RatesSplit'!$A:$A,0))</f>
        <v>#REF!</v>
      </c>
      <c r="AL81" s="168" t="e">
        <f ca="1">INDEX('4_RatesSplit'!BG:BG,MATCH($A81,'4_RatesSplit'!$A:$A,0))</f>
        <v>#REF!</v>
      </c>
      <c r="AM81" s="168" t="e">
        <f ca="1">INDEX('4_RatesSplit'!BH:BH,MATCH($A81,'4_RatesSplit'!$A:$A,0))</f>
        <v>#REF!</v>
      </c>
      <c r="AN81" s="198" t="e">
        <f ca="1">INDEX('4_RatesSplit'!BI:BI,MATCH($A81,'4_RatesSplit'!$A:$A,0))</f>
        <v>#REF!</v>
      </c>
      <c r="AO81" s="114"/>
      <c r="AP81" s="167" t="e">
        <f t="shared" ca="1" si="295"/>
        <v>#REF!</v>
      </c>
      <c r="AQ81" s="167" t="e">
        <f t="shared" ca="1" si="296"/>
        <v>#REF!</v>
      </c>
      <c r="AR81" s="167" t="e">
        <f t="shared" ca="1" si="297"/>
        <v>#REF!</v>
      </c>
      <c r="AS81" s="167" t="e">
        <f t="shared" ca="1" si="298"/>
        <v>#REF!</v>
      </c>
      <c r="AT81" s="167" t="e">
        <f t="shared" ca="1" si="299"/>
        <v>#REF!</v>
      </c>
      <c r="AU81" s="167" t="e">
        <f t="shared" ca="1" si="300"/>
        <v>#REF!</v>
      </c>
      <c r="AV81" s="167" t="e">
        <f t="shared" ca="1" si="301"/>
        <v>#REF!</v>
      </c>
      <c r="AW81" s="167" t="e">
        <f t="shared" ca="1" si="302"/>
        <v>#REF!</v>
      </c>
      <c r="AX81" s="167" t="e">
        <f t="shared" ca="1" si="303"/>
        <v>#REF!</v>
      </c>
      <c r="AY81" s="167" t="e">
        <f t="shared" ca="1" si="304"/>
        <v>#REF!</v>
      </c>
      <c r="AZ81" s="167" t="e">
        <f t="shared" ca="1" si="305"/>
        <v>#REF!</v>
      </c>
      <c r="BA81" s="167" t="e">
        <f t="shared" ca="1" si="306"/>
        <v>#REF!</v>
      </c>
      <c r="BB81" s="167" t="e">
        <f t="shared" ca="1" si="307"/>
        <v>#REF!</v>
      </c>
      <c r="BC81" s="167" t="e">
        <f t="shared" ca="1" si="308"/>
        <v>#REF!</v>
      </c>
      <c r="BD81" s="167" t="e">
        <f t="shared" ca="1" si="309"/>
        <v>#REF!</v>
      </c>
      <c r="BE81" s="167" t="e">
        <f t="shared" ca="1" si="310"/>
        <v>#REF!</v>
      </c>
      <c r="BF81" s="18"/>
      <c r="BG81" s="168">
        <f>INDEX('2_Needs'!$F:$F,MATCH($A81,'2_Needs'!$A:$A,0))</f>
        <v>7.9792925929923335E-5</v>
      </c>
      <c r="BH81" s="114"/>
      <c r="BI81" s="167">
        <f t="shared" ref="BI81:BX81" si="379">IF(BI$3="reset",$BG81*BI$6,BH81*(1+$C$4))</f>
        <v>0</v>
      </c>
      <c r="BJ81" s="167">
        <f t="shared" si="379"/>
        <v>0</v>
      </c>
      <c r="BK81" s="167">
        <f t="shared" si="379"/>
        <v>0</v>
      </c>
      <c r="BL81" s="167">
        <f t="shared" si="379"/>
        <v>0</v>
      </c>
      <c r="BM81" s="167">
        <f t="shared" si="379"/>
        <v>0</v>
      </c>
      <c r="BN81" s="167">
        <f t="shared" si="379"/>
        <v>0</v>
      </c>
      <c r="BO81" s="167">
        <f t="shared" si="379"/>
        <v>0</v>
      </c>
      <c r="BP81" s="167">
        <f t="shared" si="379"/>
        <v>0</v>
      </c>
      <c r="BQ81" s="167">
        <f t="shared" si="379"/>
        <v>0</v>
      </c>
      <c r="BR81" s="167">
        <f t="shared" si="379"/>
        <v>0</v>
      </c>
      <c r="BS81" s="167">
        <f t="shared" si="379"/>
        <v>0</v>
      </c>
      <c r="BT81" s="167">
        <f t="shared" si="379"/>
        <v>0</v>
      </c>
      <c r="BU81" s="167">
        <f t="shared" si="379"/>
        <v>0</v>
      </c>
      <c r="BV81" s="167">
        <f t="shared" si="379"/>
        <v>0</v>
      </c>
      <c r="BW81" s="167">
        <f t="shared" si="379"/>
        <v>0</v>
      </c>
      <c r="BX81" s="167">
        <f t="shared" si="379"/>
        <v>0</v>
      </c>
      <c r="BZ81" s="167" t="e">
        <f t="shared" ca="1" si="229"/>
        <v>#REF!</v>
      </c>
      <c r="CA81" s="167" t="e">
        <f t="shared" ca="1" si="230"/>
        <v>#REF!</v>
      </c>
      <c r="CB81" s="167" t="e">
        <f t="shared" ca="1" si="231"/>
        <v>#REF!</v>
      </c>
      <c r="CC81" s="167" t="e">
        <f t="shared" ca="1" si="232"/>
        <v>#REF!</v>
      </c>
      <c r="CD81" s="167" t="e">
        <f t="shared" ca="1" si="233"/>
        <v>#REF!</v>
      </c>
      <c r="CE81" s="167" t="e">
        <f t="shared" ca="1" si="234"/>
        <v>#REF!</v>
      </c>
      <c r="CF81" s="167" t="e">
        <f t="shared" ca="1" si="235"/>
        <v>#REF!</v>
      </c>
      <c r="CG81" s="167" t="e">
        <f t="shared" ca="1" si="236"/>
        <v>#REF!</v>
      </c>
      <c r="CH81" s="167" t="e">
        <f t="shared" ca="1" si="237"/>
        <v>#REF!</v>
      </c>
      <c r="CI81" s="167" t="e">
        <f t="shared" ca="1" si="238"/>
        <v>#REF!</v>
      </c>
      <c r="CJ81" s="167" t="e">
        <f t="shared" ca="1" si="239"/>
        <v>#REF!</v>
      </c>
      <c r="CK81" s="167" t="e">
        <f t="shared" ca="1" si="240"/>
        <v>#REF!</v>
      </c>
      <c r="CL81" s="167" t="e">
        <f t="shared" ca="1" si="241"/>
        <v>#REF!</v>
      </c>
      <c r="CM81" s="167" t="e">
        <f t="shared" ca="1" si="242"/>
        <v>#REF!</v>
      </c>
      <c r="CN81" s="167" t="e">
        <f t="shared" ca="1" si="243"/>
        <v>#REF!</v>
      </c>
      <c r="CO81" s="167" t="e">
        <f t="shared" ca="1" si="244"/>
        <v>#REF!</v>
      </c>
      <c r="CQ81" s="167" t="e">
        <f t="shared" ca="1" si="245"/>
        <v>#REF!</v>
      </c>
      <c r="CR81" s="167" t="e">
        <f t="shared" ca="1" si="246"/>
        <v>#REF!</v>
      </c>
      <c r="CS81" s="167" t="e">
        <f t="shared" ca="1" si="247"/>
        <v>#REF!</v>
      </c>
      <c r="CT81" s="167" t="e">
        <f t="shared" ca="1" si="248"/>
        <v>#REF!</v>
      </c>
      <c r="CU81" s="167" t="e">
        <f t="shared" ca="1" si="249"/>
        <v>#REF!</v>
      </c>
      <c r="CV81" s="167" t="e">
        <f t="shared" ca="1" si="250"/>
        <v>#REF!</v>
      </c>
      <c r="CW81" s="167" t="e">
        <f t="shared" ca="1" si="251"/>
        <v>#REF!</v>
      </c>
      <c r="CX81" s="167" t="e">
        <f t="shared" ca="1" si="252"/>
        <v>#REF!</v>
      </c>
      <c r="CY81" s="167" t="e">
        <f t="shared" ca="1" si="253"/>
        <v>#REF!</v>
      </c>
      <c r="CZ81" s="167" t="e">
        <f t="shared" ca="1" si="254"/>
        <v>#REF!</v>
      </c>
      <c r="DA81" s="167" t="e">
        <f t="shared" ca="1" si="255"/>
        <v>#REF!</v>
      </c>
      <c r="DB81" s="167" t="e">
        <f t="shared" ca="1" si="256"/>
        <v>#REF!</v>
      </c>
      <c r="DC81" s="167" t="e">
        <f t="shared" ca="1" si="257"/>
        <v>#REF!</v>
      </c>
      <c r="DD81" s="167" t="e">
        <f t="shared" ca="1" si="258"/>
        <v>#REF!</v>
      </c>
      <c r="DE81" s="167" t="e">
        <f t="shared" ca="1" si="259"/>
        <v>#REF!</v>
      </c>
      <c r="DF81" s="167" t="e">
        <f t="shared" ca="1" si="260"/>
        <v>#REF!</v>
      </c>
      <c r="DH81" s="167">
        <f t="shared" si="261"/>
        <v>0</v>
      </c>
      <c r="DI81" s="167">
        <f t="shared" si="262"/>
        <v>0</v>
      </c>
      <c r="DJ81" s="167">
        <f t="shared" si="263"/>
        <v>0</v>
      </c>
      <c r="DK81" s="167">
        <f t="shared" si="264"/>
        <v>0</v>
      </c>
      <c r="DL81" s="167">
        <f t="shared" si="265"/>
        <v>0</v>
      </c>
      <c r="DM81" s="167">
        <f t="shared" si="266"/>
        <v>0</v>
      </c>
      <c r="DN81" s="167">
        <f t="shared" si="267"/>
        <v>0</v>
      </c>
      <c r="DO81" s="167">
        <f t="shared" si="268"/>
        <v>0</v>
      </c>
      <c r="DP81" s="167">
        <f t="shared" si="269"/>
        <v>0</v>
      </c>
      <c r="DQ81" s="167">
        <f t="shared" si="270"/>
        <v>0</v>
      </c>
      <c r="DR81" s="167">
        <f t="shared" si="271"/>
        <v>0</v>
      </c>
      <c r="DS81" s="167">
        <f t="shared" si="272"/>
        <v>0</v>
      </c>
      <c r="DT81" s="167">
        <f t="shared" si="273"/>
        <v>0</v>
      </c>
      <c r="DU81" s="167">
        <f t="shared" si="274"/>
        <v>0</v>
      </c>
      <c r="DV81" s="167">
        <f t="shared" si="275"/>
        <v>0</v>
      </c>
      <c r="DW81" s="167">
        <f t="shared" si="276"/>
        <v>0</v>
      </c>
      <c r="DY81" s="167" t="e">
        <f t="shared" ca="1" si="312"/>
        <v>#REF!</v>
      </c>
      <c r="DZ81" s="167" t="e">
        <f t="shared" ca="1" si="313"/>
        <v>#REF!</v>
      </c>
      <c r="EA81" s="167" t="e">
        <f t="shared" ca="1" si="314"/>
        <v>#REF!</v>
      </c>
      <c r="EB81" s="167" t="e">
        <f t="shared" ca="1" si="315"/>
        <v>#REF!</v>
      </c>
      <c r="EC81" s="167" t="e">
        <f t="shared" ca="1" si="316"/>
        <v>#REF!</v>
      </c>
      <c r="ED81" s="167" t="e">
        <f t="shared" ca="1" si="317"/>
        <v>#REF!</v>
      </c>
      <c r="EE81" s="167" t="e">
        <f t="shared" ca="1" si="318"/>
        <v>#REF!</v>
      </c>
      <c r="EF81" s="167" t="e">
        <f t="shared" ca="1" si="319"/>
        <v>#REF!</v>
      </c>
      <c r="EG81" s="167" t="e">
        <f t="shared" ca="1" si="320"/>
        <v>#REF!</v>
      </c>
      <c r="EH81" s="167" t="e">
        <f t="shared" ca="1" si="321"/>
        <v>#REF!</v>
      </c>
      <c r="EI81" s="167" t="e">
        <f t="shared" ca="1" si="322"/>
        <v>#REF!</v>
      </c>
      <c r="EJ81" s="167" t="e">
        <f t="shared" ca="1" si="323"/>
        <v>#REF!</v>
      </c>
      <c r="EK81" s="167" t="e">
        <f t="shared" ca="1" si="324"/>
        <v>#REF!</v>
      </c>
      <c r="EL81" s="167" t="e">
        <f t="shared" ca="1" si="325"/>
        <v>#REF!</v>
      </c>
      <c r="EM81" s="167" t="e">
        <f t="shared" ca="1" si="326"/>
        <v>#REF!</v>
      </c>
      <c r="EN81" s="167" t="e">
        <f t="shared" ca="1" si="327"/>
        <v>#REF!</v>
      </c>
      <c r="EP81" s="167">
        <f t="shared" si="328"/>
        <v>0</v>
      </c>
      <c r="EQ81" s="167">
        <f t="shared" si="329"/>
        <v>0</v>
      </c>
      <c r="ER81" s="167">
        <f t="shared" si="330"/>
        <v>0</v>
      </c>
      <c r="ES81" s="167">
        <f t="shared" si="331"/>
        <v>0</v>
      </c>
      <c r="ET81" s="167">
        <f t="shared" si="332"/>
        <v>0</v>
      </c>
      <c r="EU81" s="167">
        <f t="shared" si="333"/>
        <v>0</v>
      </c>
      <c r="EV81" s="167">
        <f t="shared" si="334"/>
        <v>0</v>
      </c>
      <c r="EW81" s="167">
        <f t="shared" si="335"/>
        <v>0</v>
      </c>
      <c r="EX81" s="167">
        <f t="shared" si="336"/>
        <v>0</v>
      </c>
      <c r="EY81" s="167">
        <f t="shared" si="337"/>
        <v>0</v>
      </c>
      <c r="EZ81" s="167">
        <f t="shared" si="338"/>
        <v>0</v>
      </c>
      <c r="FA81" s="167">
        <f t="shared" si="339"/>
        <v>0</v>
      </c>
      <c r="FB81" s="167">
        <f t="shared" si="340"/>
        <v>0</v>
      </c>
      <c r="FC81" s="167">
        <f t="shared" si="341"/>
        <v>0</v>
      </c>
      <c r="FD81" s="167">
        <f t="shared" si="342"/>
        <v>0</v>
      </c>
      <c r="FE81" s="167">
        <f t="shared" si="343"/>
        <v>0</v>
      </c>
      <c r="FG81" s="167">
        <f t="shared" si="344"/>
        <v>0</v>
      </c>
      <c r="FH81" s="167">
        <f t="shared" si="345"/>
        <v>0</v>
      </c>
      <c r="FI81" s="167">
        <f t="shared" si="346"/>
        <v>0</v>
      </c>
      <c r="FJ81" s="167">
        <f t="shared" si="347"/>
        <v>0</v>
      </c>
      <c r="FK81" s="167">
        <f t="shared" si="348"/>
        <v>0</v>
      </c>
      <c r="FL81" s="167">
        <f t="shared" si="349"/>
        <v>0</v>
      </c>
      <c r="FM81" s="167">
        <f t="shared" si="350"/>
        <v>0</v>
      </c>
      <c r="FN81" s="167">
        <f t="shared" si="351"/>
        <v>0</v>
      </c>
      <c r="FO81" s="167">
        <f t="shared" si="352"/>
        <v>0</v>
      </c>
      <c r="FP81" s="167">
        <f t="shared" si="353"/>
        <v>0</v>
      </c>
      <c r="FQ81" s="167">
        <f t="shared" si="354"/>
        <v>0</v>
      </c>
      <c r="FR81" s="167">
        <f t="shared" si="355"/>
        <v>0</v>
      </c>
      <c r="FS81" s="167">
        <f t="shared" si="356"/>
        <v>0</v>
      </c>
      <c r="FT81" s="167">
        <f t="shared" si="357"/>
        <v>0</v>
      </c>
      <c r="FU81" s="167">
        <f t="shared" si="358"/>
        <v>0</v>
      </c>
      <c r="FV81" s="167">
        <f t="shared" si="359"/>
        <v>0</v>
      </c>
      <c r="FX81" s="167">
        <f t="shared" si="360"/>
        <v>0</v>
      </c>
      <c r="FY81" s="167">
        <f t="shared" si="361"/>
        <v>0</v>
      </c>
      <c r="FZ81" s="167">
        <f t="shared" si="362"/>
        <v>0</v>
      </c>
      <c r="GA81" s="167">
        <f t="shared" si="363"/>
        <v>0</v>
      </c>
      <c r="GB81" s="167">
        <f t="shared" si="364"/>
        <v>0</v>
      </c>
      <c r="GC81" s="167">
        <f t="shared" si="365"/>
        <v>0</v>
      </c>
      <c r="GD81" s="167">
        <f t="shared" si="366"/>
        <v>0</v>
      </c>
      <c r="GE81" s="167">
        <f t="shared" si="367"/>
        <v>0</v>
      </c>
      <c r="GF81" s="167">
        <f t="shared" si="368"/>
        <v>0</v>
      </c>
      <c r="GG81" s="167">
        <f t="shared" si="369"/>
        <v>0</v>
      </c>
      <c r="GH81" s="167">
        <f t="shared" si="370"/>
        <v>0</v>
      </c>
      <c r="GI81" s="167">
        <f t="shared" si="371"/>
        <v>0</v>
      </c>
      <c r="GJ81" s="167">
        <f t="shared" si="372"/>
        <v>0</v>
      </c>
      <c r="GK81" s="167">
        <f t="shared" si="373"/>
        <v>0</v>
      </c>
      <c r="GL81" s="167">
        <f t="shared" si="374"/>
        <v>0</v>
      </c>
      <c r="GM81" s="167">
        <f t="shared" si="375"/>
        <v>0</v>
      </c>
      <c r="GO81" s="167" t="e">
        <f t="shared" ca="1" si="210"/>
        <v>#REF!</v>
      </c>
      <c r="GP81" s="167" t="e">
        <f t="shared" ca="1" si="227"/>
        <v>#REF!</v>
      </c>
      <c r="GQ81" s="167" t="e">
        <f t="shared" ca="1" si="227"/>
        <v>#REF!</v>
      </c>
      <c r="GR81" s="167" t="e">
        <f t="shared" ca="1" si="227"/>
        <v>#REF!</v>
      </c>
      <c r="GS81" s="167" t="e">
        <f t="shared" ca="1" si="227"/>
        <v>#REF!</v>
      </c>
      <c r="GT81" s="167" t="e">
        <f t="shared" ca="1" si="227"/>
        <v>#REF!</v>
      </c>
      <c r="GU81" s="167" t="e">
        <f t="shared" ca="1" si="227"/>
        <v>#REF!</v>
      </c>
      <c r="GV81" s="167" t="e">
        <f t="shared" ca="1" si="227"/>
        <v>#REF!</v>
      </c>
      <c r="GW81" s="167" t="e">
        <f t="shared" ca="1" si="227"/>
        <v>#REF!</v>
      </c>
      <c r="GX81" s="167" t="e">
        <f t="shared" ca="1" si="227"/>
        <v>#REF!</v>
      </c>
      <c r="GY81" s="167" t="e">
        <f t="shared" ca="1" si="227"/>
        <v>#REF!</v>
      </c>
      <c r="GZ81" s="167" t="e">
        <f t="shared" ca="1" si="227"/>
        <v>#REF!</v>
      </c>
      <c r="HA81" s="167" t="e">
        <f t="shared" ca="1" si="227"/>
        <v>#REF!</v>
      </c>
      <c r="HB81" s="167" t="e">
        <f t="shared" ca="1" si="227"/>
        <v>#REF!</v>
      </c>
      <c r="HC81" s="167" t="e">
        <f t="shared" ca="1" si="227"/>
        <v>#REF!</v>
      </c>
      <c r="HD81" s="167" t="e">
        <f t="shared" ca="1" si="227"/>
        <v>#REF!</v>
      </c>
      <c r="HF81" s="167" t="e">
        <f t="shared" ca="1" si="277"/>
        <v>#REF!</v>
      </c>
      <c r="HG81" s="167" t="e">
        <f t="shared" ca="1" si="278"/>
        <v>#REF!</v>
      </c>
      <c r="HH81" s="167" t="e">
        <f t="shared" ca="1" si="279"/>
        <v>#REF!</v>
      </c>
      <c r="HI81" s="167" t="e">
        <f t="shared" ca="1" si="280"/>
        <v>#REF!</v>
      </c>
      <c r="HJ81" s="167" t="e">
        <f t="shared" ca="1" si="281"/>
        <v>#REF!</v>
      </c>
      <c r="HK81" s="167" t="e">
        <f t="shared" ca="1" si="282"/>
        <v>#REF!</v>
      </c>
      <c r="HL81" s="167" t="e">
        <f t="shared" ca="1" si="283"/>
        <v>#REF!</v>
      </c>
      <c r="HM81" s="167" t="e">
        <f t="shared" ca="1" si="284"/>
        <v>#REF!</v>
      </c>
      <c r="HN81" s="167" t="e">
        <f t="shared" ca="1" si="285"/>
        <v>#REF!</v>
      </c>
      <c r="HO81" s="167" t="e">
        <f t="shared" ca="1" si="286"/>
        <v>#REF!</v>
      </c>
      <c r="HP81" s="167" t="e">
        <f t="shared" ca="1" si="287"/>
        <v>#REF!</v>
      </c>
      <c r="HQ81" s="167" t="e">
        <f t="shared" ca="1" si="288"/>
        <v>#REF!</v>
      </c>
      <c r="HR81" s="167" t="e">
        <f t="shared" ca="1" si="289"/>
        <v>#REF!</v>
      </c>
      <c r="HS81" s="167" t="e">
        <f t="shared" ca="1" si="290"/>
        <v>#REF!</v>
      </c>
      <c r="HT81" s="167" t="e">
        <f t="shared" ca="1" si="291"/>
        <v>#REF!</v>
      </c>
      <c r="HU81" s="167" t="e">
        <f t="shared" ca="1" si="292"/>
        <v>#REF!</v>
      </c>
      <c r="HW81" s="167" t="e">
        <f t="shared" ca="1" si="293"/>
        <v>#REF!</v>
      </c>
      <c r="HX81" s="167">
        <f t="shared" si="294"/>
        <v>0</v>
      </c>
      <c r="HY81" s="167" t="e">
        <f t="shared" ca="1" si="376"/>
        <v>#REF!</v>
      </c>
      <c r="HZ81" s="219" t="e">
        <f t="shared" ca="1" si="377"/>
        <v>#REF!</v>
      </c>
    </row>
    <row r="82" spans="1:234" s="48" customFormat="1">
      <c r="A82" s="3" t="s">
        <v>160</v>
      </c>
      <c r="B82" s="202" t="str">
        <f>INDEX('Ref1'!$E:$E,MATCH(A82,'Ref1'!$A:$A,0))</f>
        <v>City of London</v>
      </c>
      <c r="C82" s="42" t="str">
        <f>INDEX(Data1!B:B,MATCH(A82,Data1!A:A,0))</f>
        <v>ILB</v>
      </c>
      <c r="D82" s="253" t="str">
        <f>INDEX(Data1!C:C,MATCH(A82,Data1!A:A,0))</f>
        <v>L</v>
      </c>
      <c r="E82" s="200" t="str">
        <f>IF($C$6="No","No",IF(COUNTIF(Inputs!$K$359:$K$398,$A82)&gt;0,"Yes","No"))</f>
        <v>No</v>
      </c>
      <c r="F82" s="404"/>
      <c r="G82" s="62">
        <f>INDEX('4_RatesSplit'!K:K,MATCH($A82,'4_RatesSplit'!$A:$A,0))</f>
        <v>0</v>
      </c>
      <c r="H82" s="171">
        <f>INDEX('4_RatesSplit'!L:L,MATCH($A82,'4_RatesSplit'!$A:$A,0))</f>
        <v>0</v>
      </c>
      <c r="I82" s="167">
        <f>INDEX('4_RatesSplit'!M:M,MATCH($A82,'4_RatesSplit'!$A:$A,0))</f>
        <v>0</v>
      </c>
      <c r="J82" s="167">
        <f>INDEX('4_RatesSplit'!N:N,MATCH($A82,'4_RatesSplit'!$A:$A,0))</f>
        <v>0</v>
      </c>
      <c r="K82" s="167">
        <f>INDEX('4_RatesSplit'!O:O,MATCH($A82,'4_RatesSplit'!$A:$A,0))</f>
        <v>0</v>
      </c>
      <c r="L82" s="167">
        <f>INDEX('4_RatesSplit'!P:P,MATCH($A82,'4_RatesSplit'!$A:$A,0))</f>
        <v>0</v>
      </c>
      <c r="M82" s="167">
        <f>INDEX('4_RatesSplit'!Q:Q,MATCH($A82,'4_RatesSplit'!$A:$A,0))</f>
        <v>0</v>
      </c>
      <c r="N82" s="167">
        <f>INDEX('4_RatesSplit'!R:R,MATCH($A82,'4_RatesSplit'!$A:$A,0))</f>
        <v>0</v>
      </c>
      <c r="O82" s="167">
        <f>INDEX('4_RatesSplit'!S:S,MATCH($A82,'4_RatesSplit'!$A:$A,0))</f>
        <v>0</v>
      </c>
      <c r="P82" s="167">
        <f>INDEX('4_RatesSplit'!T:T,MATCH($A82,'4_RatesSplit'!$A:$A,0))</f>
        <v>0</v>
      </c>
      <c r="Q82" s="167">
        <f>INDEX('4_RatesSplit'!U:U,MATCH($A82,'4_RatesSplit'!$A:$A,0))</f>
        <v>0</v>
      </c>
      <c r="R82" s="167">
        <f>INDEX('4_RatesSplit'!V:V,MATCH($A82,'4_RatesSplit'!$A:$A,0))</f>
        <v>0</v>
      </c>
      <c r="S82" s="167">
        <f>INDEX('4_RatesSplit'!W:W,MATCH($A82,'4_RatesSplit'!$A:$A,0))</f>
        <v>0</v>
      </c>
      <c r="T82" s="167">
        <f>INDEX('4_RatesSplit'!X:X,MATCH($A82,'4_RatesSplit'!$A:$A,0))</f>
        <v>0</v>
      </c>
      <c r="U82" s="167">
        <f>INDEX('4_RatesSplit'!Y:Y,MATCH($A82,'4_RatesSplit'!$A:$A,0))</f>
        <v>0</v>
      </c>
      <c r="V82" s="167">
        <f>INDEX('4_RatesSplit'!Z:Z,MATCH($A82,'4_RatesSplit'!$A:$A,0))</f>
        <v>0</v>
      </c>
      <c r="W82" s="167">
        <f>INDEX('4_RatesSplit'!AA:AA,MATCH($A82,'4_RatesSplit'!$A:$A,0))</f>
        <v>0</v>
      </c>
      <c r="X82" s="18"/>
      <c r="Y82" s="168" t="e">
        <f ca="1">INDEX('4_RatesSplit'!AT:AT,MATCH($A82,'4_RatesSplit'!$A:$A,0))</f>
        <v>#REF!</v>
      </c>
      <c r="Z82" s="168" t="e">
        <f ca="1">INDEX('4_RatesSplit'!AU:AU,MATCH($A82,'4_RatesSplit'!$A:$A,0))</f>
        <v>#REF!</v>
      </c>
      <c r="AA82" s="168" t="e">
        <f ca="1">INDEX('4_RatesSplit'!AV:AV,MATCH($A82,'4_RatesSplit'!$A:$A,0))</f>
        <v>#REF!</v>
      </c>
      <c r="AB82" s="168" t="e">
        <f ca="1">INDEX('4_RatesSplit'!AW:AW,MATCH($A82,'4_RatesSplit'!$A:$A,0))</f>
        <v>#REF!</v>
      </c>
      <c r="AC82" s="168" t="e">
        <f ca="1">INDEX('4_RatesSplit'!AX:AX,MATCH($A82,'4_RatesSplit'!$A:$A,0))</f>
        <v>#REF!</v>
      </c>
      <c r="AD82" s="168" t="e">
        <f ca="1">INDEX('4_RatesSplit'!AY:AY,MATCH($A82,'4_RatesSplit'!$A:$A,0))</f>
        <v>#REF!</v>
      </c>
      <c r="AE82" s="168" t="e">
        <f ca="1">INDEX('4_RatesSplit'!AZ:AZ,MATCH($A82,'4_RatesSplit'!$A:$A,0))</f>
        <v>#REF!</v>
      </c>
      <c r="AF82" s="168" t="e">
        <f ca="1">INDEX('4_RatesSplit'!BA:BA,MATCH($A82,'4_RatesSplit'!$A:$A,0))</f>
        <v>#REF!</v>
      </c>
      <c r="AG82" s="168" t="e">
        <f ca="1">INDEX('4_RatesSplit'!BB:BB,MATCH($A82,'4_RatesSplit'!$A:$A,0))</f>
        <v>#REF!</v>
      </c>
      <c r="AH82" s="168" t="e">
        <f ca="1">INDEX('4_RatesSplit'!BC:BC,MATCH($A82,'4_RatesSplit'!$A:$A,0))</f>
        <v>#REF!</v>
      </c>
      <c r="AI82" s="168" t="e">
        <f ca="1">INDEX('4_RatesSplit'!BD:BD,MATCH($A82,'4_RatesSplit'!$A:$A,0))</f>
        <v>#REF!</v>
      </c>
      <c r="AJ82" s="168" t="e">
        <f ca="1">INDEX('4_RatesSplit'!BE:BE,MATCH($A82,'4_RatesSplit'!$A:$A,0))</f>
        <v>#REF!</v>
      </c>
      <c r="AK82" s="168" t="e">
        <f ca="1">INDEX('4_RatesSplit'!BF:BF,MATCH($A82,'4_RatesSplit'!$A:$A,0))</f>
        <v>#REF!</v>
      </c>
      <c r="AL82" s="168" t="e">
        <f ca="1">INDEX('4_RatesSplit'!BG:BG,MATCH($A82,'4_RatesSplit'!$A:$A,0))</f>
        <v>#REF!</v>
      </c>
      <c r="AM82" s="168" t="e">
        <f ca="1">INDEX('4_RatesSplit'!BH:BH,MATCH($A82,'4_RatesSplit'!$A:$A,0))</f>
        <v>#REF!</v>
      </c>
      <c r="AN82" s="198" t="e">
        <f ca="1">INDEX('4_RatesSplit'!BI:BI,MATCH($A82,'4_RatesSplit'!$A:$A,0))</f>
        <v>#REF!</v>
      </c>
      <c r="AO82" s="114"/>
      <c r="AP82" s="167" t="e">
        <f t="shared" ca="1" si="295"/>
        <v>#REF!</v>
      </c>
      <c r="AQ82" s="167" t="e">
        <f t="shared" ca="1" si="296"/>
        <v>#REF!</v>
      </c>
      <c r="AR82" s="167" t="e">
        <f t="shared" ca="1" si="297"/>
        <v>#REF!</v>
      </c>
      <c r="AS82" s="167" t="e">
        <f t="shared" ca="1" si="298"/>
        <v>#REF!</v>
      </c>
      <c r="AT82" s="167" t="e">
        <f t="shared" ca="1" si="299"/>
        <v>#REF!</v>
      </c>
      <c r="AU82" s="167" t="e">
        <f t="shared" ca="1" si="300"/>
        <v>#REF!</v>
      </c>
      <c r="AV82" s="167" t="e">
        <f t="shared" ca="1" si="301"/>
        <v>#REF!</v>
      </c>
      <c r="AW82" s="167" t="e">
        <f t="shared" ca="1" si="302"/>
        <v>#REF!</v>
      </c>
      <c r="AX82" s="167" t="e">
        <f t="shared" ca="1" si="303"/>
        <v>#REF!</v>
      </c>
      <c r="AY82" s="167" t="e">
        <f t="shared" ca="1" si="304"/>
        <v>#REF!</v>
      </c>
      <c r="AZ82" s="167" t="e">
        <f t="shared" ca="1" si="305"/>
        <v>#REF!</v>
      </c>
      <c r="BA82" s="167" t="e">
        <f t="shared" ca="1" si="306"/>
        <v>#REF!</v>
      </c>
      <c r="BB82" s="167" t="e">
        <f t="shared" ca="1" si="307"/>
        <v>#REF!</v>
      </c>
      <c r="BC82" s="167" t="e">
        <f t="shared" ca="1" si="308"/>
        <v>#REF!</v>
      </c>
      <c r="BD82" s="167" t="e">
        <f t="shared" ca="1" si="309"/>
        <v>#REF!</v>
      </c>
      <c r="BE82" s="167" t="e">
        <f t="shared" ca="1" si="310"/>
        <v>#REF!</v>
      </c>
      <c r="BF82" s="18"/>
      <c r="BG82" s="168">
        <f>INDEX('2_Needs'!$F:$F,MATCH($A82,'2_Needs'!$A:$A,0))</f>
        <v>1.336505168374355E-3</v>
      </c>
      <c r="BH82" s="114"/>
      <c r="BI82" s="167">
        <f t="shared" ref="BI82:BX82" si="380">IF(BI$3="reset",$BG82*BI$6,BH82*(1+$C$4))</f>
        <v>0</v>
      </c>
      <c r="BJ82" s="167">
        <f t="shared" si="380"/>
        <v>0</v>
      </c>
      <c r="BK82" s="167">
        <f t="shared" si="380"/>
        <v>0</v>
      </c>
      <c r="BL82" s="167">
        <f t="shared" si="380"/>
        <v>0</v>
      </c>
      <c r="BM82" s="167">
        <f t="shared" si="380"/>
        <v>0</v>
      </c>
      <c r="BN82" s="167">
        <f t="shared" si="380"/>
        <v>0</v>
      </c>
      <c r="BO82" s="167">
        <f t="shared" si="380"/>
        <v>0</v>
      </c>
      <c r="BP82" s="167">
        <f t="shared" si="380"/>
        <v>0</v>
      </c>
      <c r="BQ82" s="167">
        <f t="shared" si="380"/>
        <v>0</v>
      </c>
      <c r="BR82" s="167">
        <f t="shared" si="380"/>
        <v>0</v>
      </c>
      <c r="BS82" s="167">
        <f t="shared" si="380"/>
        <v>0</v>
      </c>
      <c r="BT82" s="167">
        <f t="shared" si="380"/>
        <v>0</v>
      </c>
      <c r="BU82" s="167">
        <f t="shared" si="380"/>
        <v>0</v>
      </c>
      <c r="BV82" s="167">
        <f t="shared" si="380"/>
        <v>0</v>
      </c>
      <c r="BW82" s="167">
        <f t="shared" si="380"/>
        <v>0</v>
      </c>
      <c r="BX82" s="167">
        <f t="shared" si="380"/>
        <v>0</v>
      </c>
      <c r="BZ82" s="167" t="e">
        <f t="shared" ca="1" si="229"/>
        <v>#REF!</v>
      </c>
      <c r="CA82" s="167" t="e">
        <f t="shared" ca="1" si="230"/>
        <v>#REF!</v>
      </c>
      <c r="CB82" s="167" t="e">
        <f t="shared" ca="1" si="231"/>
        <v>#REF!</v>
      </c>
      <c r="CC82" s="167" t="e">
        <f t="shared" ca="1" si="232"/>
        <v>#REF!</v>
      </c>
      <c r="CD82" s="167" t="e">
        <f t="shared" ca="1" si="233"/>
        <v>#REF!</v>
      </c>
      <c r="CE82" s="167" t="e">
        <f t="shared" ca="1" si="234"/>
        <v>#REF!</v>
      </c>
      <c r="CF82" s="167" t="e">
        <f t="shared" ca="1" si="235"/>
        <v>#REF!</v>
      </c>
      <c r="CG82" s="167" t="e">
        <f t="shared" ca="1" si="236"/>
        <v>#REF!</v>
      </c>
      <c r="CH82" s="167" t="e">
        <f t="shared" ca="1" si="237"/>
        <v>#REF!</v>
      </c>
      <c r="CI82" s="167" t="e">
        <f t="shared" ca="1" si="238"/>
        <v>#REF!</v>
      </c>
      <c r="CJ82" s="167" t="e">
        <f t="shared" ca="1" si="239"/>
        <v>#REF!</v>
      </c>
      <c r="CK82" s="167" t="e">
        <f t="shared" ca="1" si="240"/>
        <v>#REF!</v>
      </c>
      <c r="CL82" s="167" t="e">
        <f t="shared" ca="1" si="241"/>
        <v>#REF!</v>
      </c>
      <c r="CM82" s="167" t="e">
        <f t="shared" ca="1" si="242"/>
        <v>#REF!</v>
      </c>
      <c r="CN82" s="167" t="e">
        <f t="shared" ca="1" si="243"/>
        <v>#REF!</v>
      </c>
      <c r="CO82" s="167" t="e">
        <f t="shared" ca="1" si="244"/>
        <v>#REF!</v>
      </c>
      <c r="CQ82" s="167" t="e">
        <f t="shared" ca="1" si="245"/>
        <v>#REF!</v>
      </c>
      <c r="CR82" s="167" t="e">
        <f t="shared" ca="1" si="246"/>
        <v>#REF!</v>
      </c>
      <c r="CS82" s="167" t="e">
        <f t="shared" ca="1" si="247"/>
        <v>#REF!</v>
      </c>
      <c r="CT82" s="167" t="e">
        <f t="shared" ca="1" si="248"/>
        <v>#REF!</v>
      </c>
      <c r="CU82" s="167" t="e">
        <f t="shared" ca="1" si="249"/>
        <v>#REF!</v>
      </c>
      <c r="CV82" s="167" t="e">
        <f t="shared" ca="1" si="250"/>
        <v>#REF!</v>
      </c>
      <c r="CW82" s="167" t="e">
        <f t="shared" ca="1" si="251"/>
        <v>#REF!</v>
      </c>
      <c r="CX82" s="167" t="e">
        <f t="shared" ca="1" si="252"/>
        <v>#REF!</v>
      </c>
      <c r="CY82" s="167" t="e">
        <f t="shared" ca="1" si="253"/>
        <v>#REF!</v>
      </c>
      <c r="CZ82" s="167" t="e">
        <f t="shared" ca="1" si="254"/>
        <v>#REF!</v>
      </c>
      <c r="DA82" s="167" t="e">
        <f t="shared" ca="1" si="255"/>
        <v>#REF!</v>
      </c>
      <c r="DB82" s="167" t="e">
        <f t="shared" ca="1" si="256"/>
        <v>#REF!</v>
      </c>
      <c r="DC82" s="167" t="e">
        <f t="shared" ca="1" si="257"/>
        <v>#REF!</v>
      </c>
      <c r="DD82" s="167" t="e">
        <f t="shared" ca="1" si="258"/>
        <v>#REF!</v>
      </c>
      <c r="DE82" s="167" t="e">
        <f t="shared" ca="1" si="259"/>
        <v>#REF!</v>
      </c>
      <c r="DF82" s="167" t="e">
        <f t="shared" ca="1" si="260"/>
        <v>#REF!</v>
      </c>
      <c r="DH82" s="167">
        <f t="shared" si="261"/>
        <v>0</v>
      </c>
      <c r="DI82" s="167">
        <f t="shared" si="262"/>
        <v>0</v>
      </c>
      <c r="DJ82" s="167">
        <f t="shared" si="263"/>
        <v>0</v>
      </c>
      <c r="DK82" s="167">
        <f t="shared" si="264"/>
        <v>0</v>
      </c>
      <c r="DL82" s="167">
        <f t="shared" si="265"/>
        <v>0</v>
      </c>
      <c r="DM82" s="167">
        <f t="shared" si="266"/>
        <v>0</v>
      </c>
      <c r="DN82" s="167">
        <f t="shared" si="267"/>
        <v>0</v>
      </c>
      <c r="DO82" s="167">
        <f t="shared" si="268"/>
        <v>0</v>
      </c>
      <c r="DP82" s="167">
        <f t="shared" si="269"/>
        <v>0</v>
      </c>
      <c r="DQ82" s="167">
        <f t="shared" si="270"/>
        <v>0</v>
      </c>
      <c r="DR82" s="167">
        <f t="shared" si="271"/>
        <v>0</v>
      </c>
      <c r="DS82" s="167">
        <f t="shared" si="272"/>
        <v>0</v>
      </c>
      <c r="DT82" s="167">
        <f t="shared" si="273"/>
        <v>0</v>
      </c>
      <c r="DU82" s="167">
        <f t="shared" si="274"/>
        <v>0</v>
      </c>
      <c r="DV82" s="167">
        <f t="shared" si="275"/>
        <v>0</v>
      </c>
      <c r="DW82" s="167">
        <f t="shared" si="276"/>
        <v>0</v>
      </c>
      <c r="DY82" s="167" t="e">
        <f t="shared" ca="1" si="312"/>
        <v>#REF!</v>
      </c>
      <c r="DZ82" s="167" t="e">
        <f t="shared" ca="1" si="313"/>
        <v>#REF!</v>
      </c>
      <c r="EA82" s="167" t="e">
        <f t="shared" ca="1" si="314"/>
        <v>#REF!</v>
      </c>
      <c r="EB82" s="167" t="e">
        <f t="shared" ca="1" si="315"/>
        <v>#REF!</v>
      </c>
      <c r="EC82" s="167" t="e">
        <f t="shared" ca="1" si="316"/>
        <v>#REF!</v>
      </c>
      <c r="ED82" s="167" t="e">
        <f t="shared" ca="1" si="317"/>
        <v>#REF!</v>
      </c>
      <c r="EE82" s="167" t="e">
        <f t="shared" ca="1" si="318"/>
        <v>#REF!</v>
      </c>
      <c r="EF82" s="167" t="e">
        <f t="shared" ca="1" si="319"/>
        <v>#REF!</v>
      </c>
      <c r="EG82" s="167" t="e">
        <f t="shared" ca="1" si="320"/>
        <v>#REF!</v>
      </c>
      <c r="EH82" s="167" t="e">
        <f t="shared" ca="1" si="321"/>
        <v>#REF!</v>
      </c>
      <c r="EI82" s="167" t="e">
        <f t="shared" ca="1" si="322"/>
        <v>#REF!</v>
      </c>
      <c r="EJ82" s="167" t="e">
        <f t="shared" ca="1" si="323"/>
        <v>#REF!</v>
      </c>
      <c r="EK82" s="167" t="e">
        <f t="shared" ca="1" si="324"/>
        <v>#REF!</v>
      </c>
      <c r="EL82" s="167" t="e">
        <f t="shared" ca="1" si="325"/>
        <v>#REF!</v>
      </c>
      <c r="EM82" s="167" t="e">
        <f t="shared" ca="1" si="326"/>
        <v>#REF!</v>
      </c>
      <c r="EN82" s="167" t="e">
        <f t="shared" ca="1" si="327"/>
        <v>#REF!</v>
      </c>
      <c r="EP82" s="167">
        <f t="shared" si="328"/>
        <v>0</v>
      </c>
      <c r="EQ82" s="167">
        <f t="shared" si="329"/>
        <v>0</v>
      </c>
      <c r="ER82" s="167">
        <f t="shared" si="330"/>
        <v>0</v>
      </c>
      <c r="ES82" s="167">
        <f t="shared" si="331"/>
        <v>0</v>
      </c>
      <c r="ET82" s="167">
        <f t="shared" si="332"/>
        <v>0</v>
      </c>
      <c r="EU82" s="167">
        <f t="shared" si="333"/>
        <v>0</v>
      </c>
      <c r="EV82" s="167">
        <f t="shared" si="334"/>
        <v>0</v>
      </c>
      <c r="EW82" s="167">
        <f t="shared" si="335"/>
        <v>0</v>
      </c>
      <c r="EX82" s="167">
        <f t="shared" si="336"/>
        <v>0</v>
      </c>
      <c r="EY82" s="167">
        <f t="shared" si="337"/>
        <v>0</v>
      </c>
      <c r="EZ82" s="167">
        <f t="shared" si="338"/>
        <v>0</v>
      </c>
      <c r="FA82" s="167">
        <f t="shared" si="339"/>
        <v>0</v>
      </c>
      <c r="FB82" s="167">
        <f t="shared" si="340"/>
        <v>0</v>
      </c>
      <c r="FC82" s="167">
        <f t="shared" si="341"/>
        <v>0</v>
      </c>
      <c r="FD82" s="167">
        <f t="shared" si="342"/>
        <v>0</v>
      </c>
      <c r="FE82" s="167">
        <f t="shared" si="343"/>
        <v>0</v>
      </c>
      <c r="FG82" s="167">
        <f t="shared" si="344"/>
        <v>0</v>
      </c>
      <c r="FH82" s="167">
        <f t="shared" si="345"/>
        <v>0</v>
      </c>
      <c r="FI82" s="167">
        <f t="shared" si="346"/>
        <v>0</v>
      </c>
      <c r="FJ82" s="167">
        <f t="shared" si="347"/>
        <v>0</v>
      </c>
      <c r="FK82" s="167">
        <f t="shared" si="348"/>
        <v>0</v>
      </c>
      <c r="FL82" s="167">
        <f t="shared" si="349"/>
        <v>0</v>
      </c>
      <c r="FM82" s="167">
        <f t="shared" si="350"/>
        <v>0</v>
      </c>
      <c r="FN82" s="167">
        <f t="shared" si="351"/>
        <v>0</v>
      </c>
      <c r="FO82" s="167">
        <f t="shared" si="352"/>
        <v>0</v>
      </c>
      <c r="FP82" s="167">
        <f t="shared" si="353"/>
        <v>0</v>
      </c>
      <c r="FQ82" s="167">
        <f t="shared" si="354"/>
        <v>0</v>
      </c>
      <c r="FR82" s="167">
        <f t="shared" si="355"/>
        <v>0</v>
      </c>
      <c r="FS82" s="167">
        <f t="shared" si="356"/>
        <v>0</v>
      </c>
      <c r="FT82" s="167">
        <f t="shared" si="357"/>
        <v>0</v>
      </c>
      <c r="FU82" s="167">
        <f t="shared" si="358"/>
        <v>0</v>
      </c>
      <c r="FV82" s="167">
        <f t="shared" si="359"/>
        <v>0</v>
      </c>
      <c r="FX82" s="167">
        <f t="shared" si="360"/>
        <v>0</v>
      </c>
      <c r="FY82" s="167">
        <f t="shared" si="361"/>
        <v>0</v>
      </c>
      <c r="FZ82" s="167">
        <f t="shared" si="362"/>
        <v>0</v>
      </c>
      <c r="GA82" s="167">
        <f t="shared" si="363"/>
        <v>0</v>
      </c>
      <c r="GB82" s="167">
        <f t="shared" si="364"/>
        <v>0</v>
      </c>
      <c r="GC82" s="167">
        <f t="shared" si="365"/>
        <v>0</v>
      </c>
      <c r="GD82" s="167">
        <f t="shared" si="366"/>
        <v>0</v>
      </c>
      <c r="GE82" s="167">
        <f t="shared" si="367"/>
        <v>0</v>
      </c>
      <c r="GF82" s="167">
        <f t="shared" si="368"/>
        <v>0</v>
      </c>
      <c r="GG82" s="167">
        <f t="shared" si="369"/>
        <v>0</v>
      </c>
      <c r="GH82" s="167">
        <f t="shared" si="370"/>
        <v>0</v>
      </c>
      <c r="GI82" s="167">
        <f t="shared" si="371"/>
        <v>0</v>
      </c>
      <c r="GJ82" s="167">
        <f t="shared" si="372"/>
        <v>0</v>
      </c>
      <c r="GK82" s="167">
        <f t="shared" si="373"/>
        <v>0</v>
      </c>
      <c r="GL82" s="167">
        <f t="shared" si="374"/>
        <v>0</v>
      </c>
      <c r="GM82" s="167">
        <f t="shared" si="375"/>
        <v>0</v>
      </c>
      <c r="GO82" s="167" t="e">
        <f t="shared" ca="1" si="210"/>
        <v>#REF!</v>
      </c>
      <c r="GP82" s="167" t="e">
        <f t="shared" ca="1" si="227"/>
        <v>#REF!</v>
      </c>
      <c r="GQ82" s="167" t="e">
        <f t="shared" ca="1" si="227"/>
        <v>#REF!</v>
      </c>
      <c r="GR82" s="167" t="e">
        <f t="shared" ca="1" si="227"/>
        <v>#REF!</v>
      </c>
      <c r="GS82" s="167" t="e">
        <f t="shared" ca="1" si="227"/>
        <v>#REF!</v>
      </c>
      <c r="GT82" s="167" t="e">
        <f t="shared" ca="1" si="227"/>
        <v>#REF!</v>
      </c>
      <c r="GU82" s="167" t="e">
        <f t="shared" ca="1" si="227"/>
        <v>#REF!</v>
      </c>
      <c r="GV82" s="167" t="e">
        <f t="shared" ca="1" si="227"/>
        <v>#REF!</v>
      </c>
      <c r="GW82" s="167" t="e">
        <f t="shared" ca="1" si="227"/>
        <v>#REF!</v>
      </c>
      <c r="GX82" s="167" t="e">
        <f t="shared" ca="1" si="227"/>
        <v>#REF!</v>
      </c>
      <c r="GY82" s="167" t="e">
        <f t="shared" ca="1" si="227"/>
        <v>#REF!</v>
      </c>
      <c r="GZ82" s="167" t="e">
        <f t="shared" ca="1" si="227"/>
        <v>#REF!</v>
      </c>
      <c r="HA82" s="167" t="e">
        <f t="shared" ca="1" si="227"/>
        <v>#REF!</v>
      </c>
      <c r="HB82" s="167" t="e">
        <f t="shared" ca="1" si="227"/>
        <v>#REF!</v>
      </c>
      <c r="HC82" s="167" t="e">
        <f t="shared" ca="1" si="227"/>
        <v>#REF!</v>
      </c>
      <c r="HD82" s="167" t="e">
        <f t="shared" ca="1" si="227"/>
        <v>#REF!</v>
      </c>
      <c r="HF82" s="167" t="e">
        <f t="shared" ca="1" si="277"/>
        <v>#REF!</v>
      </c>
      <c r="HG82" s="167" t="e">
        <f t="shared" ca="1" si="278"/>
        <v>#REF!</v>
      </c>
      <c r="HH82" s="167" t="e">
        <f t="shared" ca="1" si="279"/>
        <v>#REF!</v>
      </c>
      <c r="HI82" s="167" t="e">
        <f t="shared" ca="1" si="280"/>
        <v>#REF!</v>
      </c>
      <c r="HJ82" s="167" t="e">
        <f t="shared" ca="1" si="281"/>
        <v>#REF!</v>
      </c>
      <c r="HK82" s="167" t="e">
        <f t="shared" ca="1" si="282"/>
        <v>#REF!</v>
      </c>
      <c r="HL82" s="167" t="e">
        <f t="shared" ca="1" si="283"/>
        <v>#REF!</v>
      </c>
      <c r="HM82" s="167" t="e">
        <f t="shared" ca="1" si="284"/>
        <v>#REF!</v>
      </c>
      <c r="HN82" s="167" t="e">
        <f t="shared" ca="1" si="285"/>
        <v>#REF!</v>
      </c>
      <c r="HO82" s="167" t="e">
        <f t="shared" ca="1" si="286"/>
        <v>#REF!</v>
      </c>
      <c r="HP82" s="167" t="e">
        <f t="shared" ca="1" si="287"/>
        <v>#REF!</v>
      </c>
      <c r="HQ82" s="167" t="e">
        <f t="shared" ca="1" si="288"/>
        <v>#REF!</v>
      </c>
      <c r="HR82" s="167" t="e">
        <f t="shared" ca="1" si="289"/>
        <v>#REF!</v>
      </c>
      <c r="HS82" s="167" t="e">
        <f t="shared" ca="1" si="290"/>
        <v>#REF!</v>
      </c>
      <c r="HT82" s="167" t="e">
        <f t="shared" ca="1" si="291"/>
        <v>#REF!</v>
      </c>
      <c r="HU82" s="167" t="e">
        <f t="shared" ca="1" si="292"/>
        <v>#REF!</v>
      </c>
      <c r="HW82" s="167" t="e">
        <f t="shared" ca="1" si="293"/>
        <v>#REF!</v>
      </c>
      <c r="HX82" s="167">
        <f t="shared" si="294"/>
        <v>0</v>
      </c>
      <c r="HY82" s="167" t="e">
        <f t="shared" ca="1" si="376"/>
        <v>#REF!</v>
      </c>
      <c r="HZ82" s="219" t="e">
        <f t="shared" ca="1" si="377"/>
        <v>#REF!</v>
      </c>
    </row>
    <row r="83" spans="1:234" s="48" customFormat="1">
      <c r="A83" s="3" t="s">
        <v>162</v>
      </c>
      <c r="B83" s="202" t="str">
        <f>INDEX('Ref1'!$E:$E,MATCH(A83,'Ref1'!$A:$A,0))</f>
        <v>Cleveland Fire Authority</v>
      </c>
      <c r="C83" s="42" t="str">
        <f>INDEX(Data1!B:B,MATCH(A83,Data1!A:A,0))</f>
        <v>SFIR</v>
      </c>
      <c r="D83" s="253" t="str">
        <f>INDEX(Data1!C:C,MATCH(A83,Data1!A:A,0))</f>
        <v>NE</v>
      </c>
      <c r="E83" s="200" t="str">
        <f>IF($C$6="No","No",IF(COUNTIF(Inputs!$K$359:$K$398,$A83)&gt;0,"Yes","No"))</f>
        <v>No</v>
      </c>
      <c r="F83" s="404"/>
      <c r="G83" s="62">
        <f>INDEX('4_RatesSplit'!K:K,MATCH($A83,'4_RatesSplit'!$A:$A,0))</f>
        <v>0</v>
      </c>
      <c r="H83" s="171">
        <f>INDEX('4_RatesSplit'!L:L,MATCH($A83,'4_RatesSplit'!$A:$A,0))</f>
        <v>0</v>
      </c>
      <c r="I83" s="167">
        <f>INDEX('4_RatesSplit'!M:M,MATCH($A83,'4_RatesSplit'!$A:$A,0))</f>
        <v>0</v>
      </c>
      <c r="J83" s="167">
        <f>INDEX('4_RatesSplit'!N:N,MATCH($A83,'4_RatesSplit'!$A:$A,0))</f>
        <v>0</v>
      </c>
      <c r="K83" s="167">
        <f>INDEX('4_RatesSplit'!O:O,MATCH($A83,'4_RatesSplit'!$A:$A,0))</f>
        <v>0</v>
      </c>
      <c r="L83" s="167">
        <f>INDEX('4_RatesSplit'!P:P,MATCH($A83,'4_RatesSplit'!$A:$A,0))</f>
        <v>0</v>
      </c>
      <c r="M83" s="167">
        <f>INDEX('4_RatesSplit'!Q:Q,MATCH($A83,'4_RatesSplit'!$A:$A,0))</f>
        <v>0</v>
      </c>
      <c r="N83" s="167">
        <f>INDEX('4_RatesSplit'!R:R,MATCH($A83,'4_RatesSplit'!$A:$A,0))</f>
        <v>0</v>
      </c>
      <c r="O83" s="167">
        <f>INDEX('4_RatesSplit'!S:S,MATCH($A83,'4_RatesSplit'!$A:$A,0))</f>
        <v>0</v>
      </c>
      <c r="P83" s="167">
        <f>INDEX('4_RatesSplit'!T:T,MATCH($A83,'4_RatesSplit'!$A:$A,0))</f>
        <v>0</v>
      </c>
      <c r="Q83" s="167">
        <f>INDEX('4_RatesSplit'!U:U,MATCH($A83,'4_RatesSplit'!$A:$A,0))</f>
        <v>0</v>
      </c>
      <c r="R83" s="167">
        <f>INDEX('4_RatesSplit'!V:V,MATCH($A83,'4_RatesSplit'!$A:$A,0))</f>
        <v>0</v>
      </c>
      <c r="S83" s="167">
        <f>INDEX('4_RatesSplit'!W:W,MATCH($A83,'4_RatesSplit'!$A:$A,0))</f>
        <v>0</v>
      </c>
      <c r="T83" s="167">
        <f>INDEX('4_RatesSplit'!X:X,MATCH($A83,'4_RatesSplit'!$A:$A,0))</f>
        <v>0</v>
      </c>
      <c r="U83" s="167">
        <f>INDEX('4_RatesSplit'!Y:Y,MATCH($A83,'4_RatesSplit'!$A:$A,0))</f>
        <v>0</v>
      </c>
      <c r="V83" s="167">
        <f>INDEX('4_RatesSplit'!Z:Z,MATCH($A83,'4_RatesSplit'!$A:$A,0))</f>
        <v>0</v>
      </c>
      <c r="W83" s="167">
        <f>INDEX('4_RatesSplit'!AA:AA,MATCH($A83,'4_RatesSplit'!$A:$A,0))</f>
        <v>0</v>
      </c>
      <c r="X83" s="18"/>
      <c r="Y83" s="168" t="e">
        <f ca="1">INDEX('4_RatesSplit'!AT:AT,MATCH($A83,'4_RatesSplit'!$A:$A,0))</f>
        <v>#REF!</v>
      </c>
      <c r="Z83" s="168" t="e">
        <f ca="1">INDEX('4_RatesSplit'!AU:AU,MATCH($A83,'4_RatesSplit'!$A:$A,0))</f>
        <v>#REF!</v>
      </c>
      <c r="AA83" s="168" t="e">
        <f ca="1">INDEX('4_RatesSplit'!AV:AV,MATCH($A83,'4_RatesSplit'!$A:$A,0))</f>
        <v>#REF!</v>
      </c>
      <c r="AB83" s="168" t="e">
        <f ca="1">INDEX('4_RatesSplit'!AW:AW,MATCH($A83,'4_RatesSplit'!$A:$A,0))</f>
        <v>#REF!</v>
      </c>
      <c r="AC83" s="168" t="e">
        <f ca="1">INDEX('4_RatesSplit'!AX:AX,MATCH($A83,'4_RatesSplit'!$A:$A,0))</f>
        <v>#REF!</v>
      </c>
      <c r="AD83" s="168" t="e">
        <f ca="1">INDEX('4_RatesSplit'!AY:AY,MATCH($A83,'4_RatesSplit'!$A:$A,0))</f>
        <v>#REF!</v>
      </c>
      <c r="AE83" s="168" t="e">
        <f ca="1">INDEX('4_RatesSplit'!AZ:AZ,MATCH($A83,'4_RatesSplit'!$A:$A,0))</f>
        <v>#REF!</v>
      </c>
      <c r="AF83" s="168" t="e">
        <f ca="1">INDEX('4_RatesSplit'!BA:BA,MATCH($A83,'4_RatesSplit'!$A:$A,0))</f>
        <v>#REF!</v>
      </c>
      <c r="AG83" s="168" t="e">
        <f ca="1">INDEX('4_RatesSplit'!BB:BB,MATCH($A83,'4_RatesSplit'!$A:$A,0))</f>
        <v>#REF!</v>
      </c>
      <c r="AH83" s="168" t="e">
        <f ca="1">INDEX('4_RatesSplit'!BC:BC,MATCH($A83,'4_RatesSplit'!$A:$A,0))</f>
        <v>#REF!</v>
      </c>
      <c r="AI83" s="168" t="e">
        <f ca="1">INDEX('4_RatesSplit'!BD:BD,MATCH($A83,'4_RatesSplit'!$A:$A,0))</f>
        <v>#REF!</v>
      </c>
      <c r="AJ83" s="168" t="e">
        <f ca="1">INDEX('4_RatesSplit'!BE:BE,MATCH($A83,'4_RatesSplit'!$A:$A,0))</f>
        <v>#REF!</v>
      </c>
      <c r="AK83" s="168" t="e">
        <f ca="1">INDEX('4_RatesSplit'!BF:BF,MATCH($A83,'4_RatesSplit'!$A:$A,0))</f>
        <v>#REF!</v>
      </c>
      <c r="AL83" s="168" t="e">
        <f ca="1">INDEX('4_RatesSplit'!BG:BG,MATCH($A83,'4_RatesSplit'!$A:$A,0))</f>
        <v>#REF!</v>
      </c>
      <c r="AM83" s="168" t="e">
        <f ca="1">INDEX('4_RatesSplit'!BH:BH,MATCH($A83,'4_RatesSplit'!$A:$A,0))</f>
        <v>#REF!</v>
      </c>
      <c r="AN83" s="198" t="e">
        <f ca="1">INDEX('4_RatesSplit'!BI:BI,MATCH($A83,'4_RatesSplit'!$A:$A,0))</f>
        <v>#REF!</v>
      </c>
      <c r="AO83" s="114"/>
      <c r="AP83" s="167" t="e">
        <f t="shared" ca="1" si="295"/>
        <v>#REF!</v>
      </c>
      <c r="AQ83" s="167" t="e">
        <f t="shared" ca="1" si="296"/>
        <v>#REF!</v>
      </c>
      <c r="AR83" s="167" t="e">
        <f t="shared" ca="1" si="297"/>
        <v>#REF!</v>
      </c>
      <c r="AS83" s="167" t="e">
        <f t="shared" ca="1" si="298"/>
        <v>#REF!</v>
      </c>
      <c r="AT83" s="167" t="e">
        <f t="shared" ca="1" si="299"/>
        <v>#REF!</v>
      </c>
      <c r="AU83" s="167" t="e">
        <f t="shared" ca="1" si="300"/>
        <v>#REF!</v>
      </c>
      <c r="AV83" s="167" t="e">
        <f t="shared" ca="1" si="301"/>
        <v>#REF!</v>
      </c>
      <c r="AW83" s="167" t="e">
        <f t="shared" ca="1" si="302"/>
        <v>#REF!</v>
      </c>
      <c r="AX83" s="167" t="e">
        <f t="shared" ca="1" si="303"/>
        <v>#REF!</v>
      </c>
      <c r="AY83" s="167" t="e">
        <f t="shared" ca="1" si="304"/>
        <v>#REF!</v>
      </c>
      <c r="AZ83" s="167" t="e">
        <f t="shared" ca="1" si="305"/>
        <v>#REF!</v>
      </c>
      <c r="BA83" s="167" t="e">
        <f t="shared" ca="1" si="306"/>
        <v>#REF!</v>
      </c>
      <c r="BB83" s="167" t="e">
        <f t="shared" ca="1" si="307"/>
        <v>#REF!</v>
      </c>
      <c r="BC83" s="167" t="e">
        <f t="shared" ca="1" si="308"/>
        <v>#REF!</v>
      </c>
      <c r="BD83" s="167" t="e">
        <f t="shared" ca="1" si="309"/>
        <v>#REF!</v>
      </c>
      <c r="BE83" s="167" t="e">
        <f t="shared" ca="1" si="310"/>
        <v>#REF!</v>
      </c>
      <c r="BF83" s="18"/>
      <c r="BG83" s="168">
        <f>INDEX('2_Needs'!$F:$F,MATCH($A83,'2_Needs'!$A:$A,0))</f>
        <v>7.5066668945009173E-4</v>
      </c>
      <c r="BH83" s="114"/>
      <c r="BI83" s="167">
        <f t="shared" ref="BI83:BX83" si="381">IF(BI$3="reset",$BG83*BI$6,BH83*(1+$C$4))</f>
        <v>0</v>
      </c>
      <c r="BJ83" s="167">
        <f t="shared" si="381"/>
        <v>0</v>
      </c>
      <c r="BK83" s="167">
        <f t="shared" si="381"/>
        <v>0</v>
      </c>
      <c r="BL83" s="167">
        <f t="shared" si="381"/>
        <v>0</v>
      </c>
      <c r="BM83" s="167">
        <f t="shared" si="381"/>
        <v>0</v>
      </c>
      <c r="BN83" s="167">
        <f t="shared" si="381"/>
        <v>0</v>
      </c>
      <c r="BO83" s="167">
        <f t="shared" si="381"/>
        <v>0</v>
      </c>
      <c r="BP83" s="167">
        <f t="shared" si="381"/>
        <v>0</v>
      </c>
      <c r="BQ83" s="167">
        <f t="shared" si="381"/>
        <v>0</v>
      </c>
      <c r="BR83" s="167">
        <f t="shared" si="381"/>
        <v>0</v>
      </c>
      <c r="BS83" s="167">
        <f t="shared" si="381"/>
        <v>0</v>
      </c>
      <c r="BT83" s="167">
        <f t="shared" si="381"/>
        <v>0</v>
      </c>
      <c r="BU83" s="167">
        <f t="shared" si="381"/>
        <v>0</v>
      </c>
      <c r="BV83" s="167">
        <f t="shared" si="381"/>
        <v>0</v>
      </c>
      <c r="BW83" s="167">
        <f t="shared" si="381"/>
        <v>0</v>
      </c>
      <c r="BX83" s="167">
        <f t="shared" si="381"/>
        <v>0</v>
      </c>
      <c r="BZ83" s="167" t="e">
        <f t="shared" ca="1" si="229"/>
        <v>#REF!</v>
      </c>
      <c r="CA83" s="167" t="e">
        <f t="shared" ca="1" si="230"/>
        <v>#REF!</v>
      </c>
      <c r="CB83" s="167" t="e">
        <f t="shared" ca="1" si="231"/>
        <v>#REF!</v>
      </c>
      <c r="CC83" s="167" t="e">
        <f t="shared" ca="1" si="232"/>
        <v>#REF!</v>
      </c>
      <c r="CD83" s="167" t="e">
        <f t="shared" ca="1" si="233"/>
        <v>#REF!</v>
      </c>
      <c r="CE83" s="167" t="e">
        <f t="shared" ca="1" si="234"/>
        <v>#REF!</v>
      </c>
      <c r="CF83" s="167" t="e">
        <f t="shared" ca="1" si="235"/>
        <v>#REF!</v>
      </c>
      <c r="CG83" s="167" t="e">
        <f t="shared" ca="1" si="236"/>
        <v>#REF!</v>
      </c>
      <c r="CH83" s="167" t="e">
        <f t="shared" ca="1" si="237"/>
        <v>#REF!</v>
      </c>
      <c r="CI83" s="167" t="e">
        <f t="shared" ca="1" si="238"/>
        <v>#REF!</v>
      </c>
      <c r="CJ83" s="167" t="e">
        <f t="shared" ca="1" si="239"/>
        <v>#REF!</v>
      </c>
      <c r="CK83" s="167" t="e">
        <f t="shared" ca="1" si="240"/>
        <v>#REF!</v>
      </c>
      <c r="CL83" s="167" t="e">
        <f t="shared" ca="1" si="241"/>
        <v>#REF!</v>
      </c>
      <c r="CM83" s="167" t="e">
        <f t="shared" ca="1" si="242"/>
        <v>#REF!</v>
      </c>
      <c r="CN83" s="167" t="e">
        <f t="shared" ca="1" si="243"/>
        <v>#REF!</v>
      </c>
      <c r="CO83" s="167" t="e">
        <f t="shared" ca="1" si="244"/>
        <v>#REF!</v>
      </c>
      <c r="CQ83" s="167" t="e">
        <f t="shared" ca="1" si="245"/>
        <v>#REF!</v>
      </c>
      <c r="CR83" s="167" t="e">
        <f t="shared" ca="1" si="246"/>
        <v>#REF!</v>
      </c>
      <c r="CS83" s="167" t="e">
        <f t="shared" ca="1" si="247"/>
        <v>#REF!</v>
      </c>
      <c r="CT83" s="167" t="e">
        <f t="shared" ca="1" si="248"/>
        <v>#REF!</v>
      </c>
      <c r="CU83" s="167" t="e">
        <f t="shared" ca="1" si="249"/>
        <v>#REF!</v>
      </c>
      <c r="CV83" s="167" t="e">
        <f t="shared" ca="1" si="250"/>
        <v>#REF!</v>
      </c>
      <c r="CW83" s="167" t="e">
        <f t="shared" ca="1" si="251"/>
        <v>#REF!</v>
      </c>
      <c r="CX83" s="167" t="e">
        <f t="shared" ca="1" si="252"/>
        <v>#REF!</v>
      </c>
      <c r="CY83" s="167" t="e">
        <f t="shared" ca="1" si="253"/>
        <v>#REF!</v>
      </c>
      <c r="CZ83" s="167" t="e">
        <f t="shared" ca="1" si="254"/>
        <v>#REF!</v>
      </c>
      <c r="DA83" s="167" t="e">
        <f t="shared" ca="1" si="255"/>
        <v>#REF!</v>
      </c>
      <c r="DB83" s="167" t="e">
        <f t="shared" ca="1" si="256"/>
        <v>#REF!</v>
      </c>
      <c r="DC83" s="167" t="e">
        <f t="shared" ca="1" si="257"/>
        <v>#REF!</v>
      </c>
      <c r="DD83" s="167" t="e">
        <f t="shared" ca="1" si="258"/>
        <v>#REF!</v>
      </c>
      <c r="DE83" s="167" t="e">
        <f t="shared" ca="1" si="259"/>
        <v>#REF!</v>
      </c>
      <c r="DF83" s="167" t="e">
        <f t="shared" ca="1" si="260"/>
        <v>#REF!</v>
      </c>
      <c r="DH83" s="167">
        <f t="shared" si="261"/>
        <v>0</v>
      </c>
      <c r="DI83" s="167">
        <f t="shared" si="262"/>
        <v>0</v>
      </c>
      <c r="DJ83" s="167">
        <f t="shared" si="263"/>
        <v>0</v>
      </c>
      <c r="DK83" s="167">
        <f t="shared" si="264"/>
        <v>0</v>
      </c>
      <c r="DL83" s="167">
        <f t="shared" si="265"/>
        <v>0</v>
      </c>
      <c r="DM83" s="167">
        <f t="shared" si="266"/>
        <v>0</v>
      </c>
      <c r="DN83" s="167">
        <f t="shared" si="267"/>
        <v>0</v>
      </c>
      <c r="DO83" s="167">
        <f t="shared" si="268"/>
        <v>0</v>
      </c>
      <c r="DP83" s="167">
        <f t="shared" si="269"/>
        <v>0</v>
      </c>
      <c r="DQ83" s="167">
        <f t="shared" si="270"/>
        <v>0</v>
      </c>
      <c r="DR83" s="167">
        <f t="shared" si="271"/>
        <v>0</v>
      </c>
      <c r="DS83" s="167">
        <f t="shared" si="272"/>
        <v>0</v>
      </c>
      <c r="DT83" s="167">
        <f t="shared" si="273"/>
        <v>0</v>
      </c>
      <c r="DU83" s="167">
        <f t="shared" si="274"/>
        <v>0</v>
      </c>
      <c r="DV83" s="167">
        <f t="shared" si="275"/>
        <v>0</v>
      </c>
      <c r="DW83" s="167">
        <f t="shared" si="276"/>
        <v>0</v>
      </c>
      <c r="DY83" s="167" t="e">
        <f t="shared" ca="1" si="312"/>
        <v>#REF!</v>
      </c>
      <c r="DZ83" s="167" t="e">
        <f t="shared" ca="1" si="313"/>
        <v>#REF!</v>
      </c>
      <c r="EA83" s="167" t="e">
        <f t="shared" ca="1" si="314"/>
        <v>#REF!</v>
      </c>
      <c r="EB83" s="167" t="e">
        <f t="shared" ca="1" si="315"/>
        <v>#REF!</v>
      </c>
      <c r="EC83" s="167" t="e">
        <f t="shared" ca="1" si="316"/>
        <v>#REF!</v>
      </c>
      <c r="ED83" s="167" t="e">
        <f t="shared" ca="1" si="317"/>
        <v>#REF!</v>
      </c>
      <c r="EE83" s="167" t="e">
        <f t="shared" ca="1" si="318"/>
        <v>#REF!</v>
      </c>
      <c r="EF83" s="167" t="e">
        <f t="shared" ca="1" si="319"/>
        <v>#REF!</v>
      </c>
      <c r="EG83" s="167" t="e">
        <f t="shared" ca="1" si="320"/>
        <v>#REF!</v>
      </c>
      <c r="EH83" s="167" t="e">
        <f t="shared" ca="1" si="321"/>
        <v>#REF!</v>
      </c>
      <c r="EI83" s="167" t="e">
        <f t="shared" ca="1" si="322"/>
        <v>#REF!</v>
      </c>
      <c r="EJ83" s="167" t="e">
        <f t="shared" ca="1" si="323"/>
        <v>#REF!</v>
      </c>
      <c r="EK83" s="167" t="e">
        <f t="shared" ca="1" si="324"/>
        <v>#REF!</v>
      </c>
      <c r="EL83" s="167" t="e">
        <f t="shared" ca="1" si="325"/>
        <v>#REF!</v>
      </c>
      <c r="EM83" s="167" t="e">
        <f t="shared" ca="1" si="326"/>
        <v>#REF!</v>
      </c>
      <c r="EN83" s="167" t="e">
        <f t="shared" ca="1" si="327"/>
        <v>#REF!</v>
      </c>
      <c r="EP83" s="167">
        <f t="shared" si="328"/>
        <v>0</v>
      </c>
      <c r="EQ83" s="167">
        <f t="shared" si="329"/>
        <v>0</v>
      </c>
      <c r="ER83" s="167">
        <f t="shared" si="330"/>
        <v>0</v>
      </c>
      <c r="ES83" s="167">
        <f t="shared" si="331"/>
        <v>0</v>
      </c>
      <c r="ET83" s="167">
        <f t="shared" si="332"/>
        <v>0</v>
      </c>
      <c r="EU83" s="167">
        <f t="shared" si="333"/>
        <v>0</v>
      </c>
      <c r="EV83" s="167">
        <f t="shared" si="334"/>
        <v>0</v>
      </c>
      <c r="EW83" s="167">
        <f t="shared" si="335"/>
        <v>0</v>
      </c>
      <c r="EX83" s="167">
        <f t="shared" si="336"/>
        <v>0</v>
      </c>
      <c r="EY83" s="167">
        <f t="shared" si="337"/>
        <v>0</v>
      </c>
      <c r="EZ83" s="167">
        <f t="shared" si="338"/>
        <v>0</v>
      </c>
      <c r="FA83" s="167">
        <f t="shared" si="339"/>
        <v>0</v>
      </c>
      <c r="FB83" s="167">
        <f t="shared" si="340"/>
        <v>0</v>
      </c>
      <c r="FC83" s="167">
        <f t="shared" si="341"/>
        <v>0</v>
      </c>
      <c r="FD83" s="167">
        <f t="shared" si="342"/>
        <v>0</v>
      </c>
      <c r="FE83" s="167">
        <f t="shared" si="343"/>
        <v>0</v>
      </c>
      <c r="FG83" s="167">
        <f t="shared" si="344"/>
        <v>0</v>
      </c>
      <c r="FH83" s="167">
        <f t="shared" si="345"/>
        <v>0</v>
      </c>
      <c r="FI83" s="167">
        <f t="shared" si="346"/>
        <v>0</v>
      </c>
      <c r="FJ83" s="167">
        <f t="shared" si="347"/>
        <v>0</v>
      </c>
      <c r="FK83" s="167">
        <f t="shared" si="348"/>
        <v>0</v>
      </c>
      <c r="FL83" s="167">
        <f t="shared" si="349"/>
        <v>0</v>
      </c>
      <c r="FM83" s="167">
        <f t="shared" si="350"/>
        <v>0</v>
      </c>
      <c r="FN83" s="167">
        <f t="shared" si="351"/>
        <v>0</v>
      </c>
      <c r="FO83" s="167">
        <f t="shared" si="352"/>
        <v>0</v>
      </c>
      <c r="FP83" s="167">
        <f t="shared" si="353"/>
        <v>0</v>
      </c>
      <c r="FQ83" s="167">
        <f t="shared" si="354"/>
        <v>0</v>
      </c>
      <c r="FR83" s="167">
        <f t="shared" si="355"/>
        <v>0</v>
      </c>
      <c r="FS83" s="167">
        <f t="shared" si="356"/>
        <v>0</v>
      </c>
      <c r="FT83" s="167">
        <f t="shared" si="357"/>
        <v>0</v>
      </c>
      <c r="FU83" s="167">
        <f t="shared" si="358"/>
        <v>0</v>
      </c>
      <c r="FV83" s="167">
        <f t="shared" si="359"/>
        <v>0</v>
      </c>
      <c r="FX83" s="167">
        <f t="shared" si="360"/>
        <v>0</v>
      </c>
      <c r="FY83" s="167">
        <f t="shared" si="361"/>
        <v>0</v>
      </c>
      <c r="FZ83" s="167">
        <f t="shared" si="362"/>
        <v>0</v>
      </c>
      <c r="GA83" s="167">
        <f t="shared" si="363"/>
        <v>0</v>
      </c>
      <c r="GB83" s="167">
        <f t="shared" si="364"/>
        <v>0</v>
      </c>
      <c r="GC83" s="167">
        <f t="shared" si="365"/>
        <v>0</v>
      </c>
      <c r="GD83" s="167">
        <f t="shared" si="366"/>
        <v>0</v>
      </c>
      <c r="GE83" s="167">
        <f t="shared" si="367"/>
        <v>0</v>
      </c>
      <c r="GF83" s="167">
        <f t="shared" si="368"/>
        <v>0</v>
      </c>
      <c r="GG83" s="167">
        <f t="shared" si="369"/>
        <v>0</v>
      </c>
      <c r="GH83" s="167">
        <f t="shared" si="370"/>
        <v>0</v>
      </c>
      <c r="GI83" s="167">
        <f t="shared" si="371"/>
        <v>0</v>
      </c>
      <c r="GJ83" s="167">
        <f t="shared" si="372"/>
        <v>0</v>
      </c>
      <c r="GK83" s="167">
        <f t="shared" si="373"/>
        <v>0</v>
      </c>
      <c r="GL83" s="167">
        <f t="shared" si="374"/>
        <v>0</v>
      </c>
      <c r="GM83" s="167">
        <f t="shared" si="375"/>
        <v>0</v>
      </c>
      <c r="GO83" s="167" t="e">
        <f t="shared" ca="1" si="210"/>
        <v>#REF!</v>
      </c>
      <c r="GP83" s="167" t="e">
        <f t="shared" ca="1" si="227"/>
        <v>#REF!</v>
      </c>
      <c r="GQ83" s="167" t="e">
        <f t="shared" ca="1" si="227"/>
        <v>#REF!</v>
      </c>
      <c r="GR83" s="167" t="e">
        <f t="shared" ca="1" si="227"/>
        <v>#REF!</v>
      </c>
      <c r="GS83" s="167" t="e">
        <f t="shared" ca="1" si="227"/>
        <v>#REF!</v>
      </c>
      <c r="GT83" s="167" t="e">
        <f t="shared" ca="1" si="227"/>
        <v>#REF!</v>
      </c>
      <c r="GU83" s="167" t="e">
        <f t="shared" ca="1" si="227"/>
        <v>#REF!</v>
      </c>
      <c r="GV83" s="167" t="e">
        <f t="shared" ca="1" si="227"/>
        <v>#REF!</v>
      </c>
      <c r="GW83" s="167" t="e">
        <f t="shared" ca="1" si="227"/>
        <v>#REF!</v>
      </c>
      <c r="GX83" s="167" t="e">
        <f t="shared" ca="1" si="227"/>
        <v>#REF!</v>
      </c>
      <c r="GY83" s="167" t="e">
        <f t="shared" ca="1" si="227"/>
        <v>#REF!</v>
      </c>
      <c r="GZ83" s="167" t="e">
        <f t="shared" ca="1" si="227"/>
        <v>#REF!</v>
      </c>
      <c r="HA83" s="167" t="e">
        <f t="shared" ca="1" si="227"/>
        <v>#REF!</v>
      </c>
      <c r="HB83" s="167" t="e">
        <f t="shared" ca="1" si="227"/>
        <v>#REF!</v>
      </c>
      <c r="HC83" s="167" t="e">
        <f t="shared" ca="1" si="227"/>
        <v>#REF!</v>
      </c>
      <c r="HD83" s="167" t="e">
        <f t="shared" ca="1" si="227"/>
        <v>#REF!</v>
      </c>
      <c r="HF83" s="167" t="e">
        <f t="shared" ca="1" si="277"/>
        <v>#REF!</v>
      </c>
      <c r="HG83" s="167" t="e">
        <f t="shared" ca="1" si="278"/>
        <v>#REF!</v>
      </c>
      <c r="HH83" s="167" t="e">
        <f t="shared" ca="1" si="279"/>
        <v>#REF!</v>
      </c>
      <c r="HI83" s="167" t="e">
        <f t="shared" ca="1" si="280"/>
        <v>#REF!</v>
      </c>
      <c r="HJ83" s="167" t="e">
        <f t="shared" ca="1" si="281"/>
        <v>#REF!</v>
      </c>
      <c r="HK83" s="167" t="e">
        <f t="shared" ca="1" si="282"/>
        <v>#REF!</v>
      </c>
      <c r="HL83" s="167" t="e">
        <f t="shared" ca="1" si="283"/>
        <v>#REF!</v>
      </c>
      <c r="HM83" s="167" t="e">
        <f t="shared" ca="1" si="284"/>
        <v>#REF!</v>
      </c>
      <c r="HN83" s="167" t="e">
        <f t="shared" ca="1" si="285"/>
        <v>#REF!</v>
      </c>
      <c r="HO83" s="167" t="e">
        <f t="shared" ca="1" si="286"/>
        <v>#REF!</v>
      </c>
      <c r="HP83" s="167" t="e">
        <f t="shared" ca="1" si="287"/>
        <v>#REF!</v>
      </c>
      <c r="HQ83" s="167" t="e">
        <f t="shared" ca="1" si="288"/>
        <v>#REF!</v>
      </c>
      <c r="HR83" s="167" t="e">
        <f t="shared" ca="1" si="289"/>
        <v>#REF!</v>
      </c>
      <c r="HS83" s="167" t="e">
        <f t="shared" ca="1" si="290"/>
        <v>#REF!</v>
      </c>
      <c r="HT83" s="167" t="e">
        <f t="shared" ca="1" si="291"/>
        <v>#REF!</v>
      </c>
      <c r="HU83" s="167" t="e">
        <f t="shared" ca="1" si="292"/>
        <v>#REF!</v>
      </c>
      <c r="HW83" s="167" t="e">
        <f t="shared" ca="1" si="293"/>
        <v>#REF!</v>
      </c>
      <c r="HX83" s="167">
        <f t="shared" si="294"/>
        <v>0</v>
      </c>
      <c r="HY83" s="167" t="e">
        <f t="shared" ca="1" si="376"/>
        <v>#REF!</v>
      </c>
      <c r="HZ83" s="219" t="e">
        <f t="shared" ca="1" si="377"/>
        <v>#REF!</v>
      </c>
    </row>
    <row r="84" spans="1:234" s="48" customFormat="1">
      <c r="A84" s="3" t="s">
        <v>164</v>
      </c>
      <c r="B84" s="202" t="str">
        <f>INDEX('Ref1'!$E:$E,MATCH(A84,'Ref1'!$A:$A,0))</f>
        <v>Colchester</v>
      </c>
      <c r="C84" s="42" t="str">
        <f>INDEX(Data1!B:B,MATCH(A84,Data1!A:A,0))</f>
        <v>SD</v>
      </c>
      <c r="D84" s="253" t="str">
        <f>INDEX(Data1!C:C,MATCH(A84,Data1!A:A,0))</f>
        <v>E</v>
      </c>
      <c r="E84" s="200" t="str">
        <f>IF($C$6="No","No",IF(COUNTIF(Inputs!$K$359:$K$398,$A84)&gt;0,"Yes","No"))</f>
        <v>No</v>
      </c>
      <c r="F84" s="404"/>
      <c r="G84" s="62">
        <f>INDEX('4_RatesSplit'!K:K,MATCH($A84,'4_RatesSplit'!$A:$A,0))</f>
        <v>0</v>
      </c>
      <c r="H84" s="171">
        <f>INDEX('4_RatesSplit'!L:L,MATCH($A84,'4_RatesSplit'!$A:$A,0))</f>
        <v>0</v>
      </c>
      <c r="I84" s="167">
        <f>INDEX('4_RatesSplit'!M:M,MATCH($A84,'4_RatesSplit'!$A:$A,0))</f>
        <v>0</v>
      </c>
      <c r="J84" s="167">
        <f>INDEX('4_RatesSplit'!N:N,MATCH($A84,'4_RatesSplit'!$A:$A,0))</f>
        <v>0</v>
      </c>
      <c r="K84" s="167">
        <f>INDEX('4_RatesSplit'!O:O,MATCH($A84,'4_RatesSplit'!$A:$A,0))</f>
        <v>0</v>
      </c>
      <c r="L84" s="167">
        <f>INDEX('4_RatesSplit'!P:P,MATCH($A84,'4_RatesSplit'!$A:$A,0))</f>
        <v>0</v>
      </c>
      <c r="M84" s="167">
        <f>INDEX('4_RatesSplit'!Q:Q,MATCH($A84,'4_RatesSplit'!$A:$A,0))</f>
        <v>0</v>
      </c>
      <c r="N84" s="167">
        <f>INDEX('4_RatesSplit'!R:R,MATCH($A84,'4_RatesSplit'!$A:$A,0))</f>
        <v>0</v>
      </c>
      <c r="O84" s="167">
        <f>INDEX('4_RatesSplit'!S:S,MATCH($A84,'4_RatesSplit'!$A:$A,0))</f>
        <v>0</v>
      </c>
      <c r="P84" s="167">
        <f>INDEX('4_RatesSplit'!T:T,MATCH($A84,'4_RatesSplit'!$A:$A,0))</f>
        <v>0</v>
      </c>
      <c r="Q84" s="167">
        <f>INDEX('4_RatesSplit'!U:U,MATCH($A84,'4_RatesSplit'!$A:$A,0))</f>
        <v>0</v>
      </c>
      <c r="R84" s="167">
        <f>INDEX('4_RatesSplit'!V:V,MATCH($A84,'4_RatesSplit'!$A:$A,0))</f>
        <v>0</v>
      </c>
      <c r="S84" s="167">
        <f>INDEX('4_RatesSplit'!W:W,MATCH($A84,'4_RatesSplit'!$A:$A,0))</f>
        <v>0</v>
      </c>
      <c r="T84" s="167">
        <f>INDEX('4_RatesSplit'!X:X,MATCH($A84,'4_RatesSplit'!$A:$A,0))</f>
        <v>0</v>
      </c>
      <c r="U84" s="167">
        <f>INDEX('4_RatesSplit'!Y:Y,MATCH($A84,'4_RatesSplit'!$A:$A,0))</f>
        <v>0</v>
      </c>
      <c r="V84" s="167">
        <f>INDEX('4_RatesSplit'!Z:Z,MATCH($A84,'4_RatesSplit'!$A:$A,0))</f>
        <v>0</v>
      </c>
      <c r="W84" s="167">
        <f>INDEX('4_RatesSplit'!AA:AA,MATCH($A84,'4_RatesSplit'!$A:$A,0))</f>
        <v>0</v>
      </c>
      <c r="X84" s="18"/>
      <c r="Y84" s="168" t="e">
        <f ca="1">INDEX('4_RatesSplit'!AT:AT,MATCH($A84,'4_RatesSplit'!$A:$A,0))</f>
        <v>#REF!</v>
      </c>
      <c r="Z84" s="168" t="e">
        <f ca="1">INDEX('4_RatesSplit'!AU:AU,MATCH($A84,'4_RatesSplit'!$A:$A,0))</f>
        <v>#REF!</v>
      </c>
      <c r="AA84" s="168" t="e">
        <f ca="1">INDEX('4_RatesSplit'!AV:AV,MATCH($A84,'4_RatesSplit'!$A:$A,0))</f>
        <v>#REF!</v>
      </c>
      <c r="AB84" s="168" t="e">
        <f ca="1">INDEX('4_RatesSplit'!AW:AW,MATCH($A84,'4_RatesSplit'!$A:$A,0))</f>
        <v>#REF!</v>
      </c>
      <c r="AC84" s="168" t="e">
        <f ca="1">INDEX('4_RatesSplit'!AX:AX,MATCH($A84,'4_RatesSplit'!$A:$A,0))</f>
        <v>#REF!</v>
      </c>
      <c r="AD84" s="168" t="e">
        <f ca="1">INDEX('4_RatesSplit'!AY:AY,MATCH($A84,'4_RatesSplit'!$A:$A,0))</f>
        <v>#REF!</v>
      </c>
      <c r="AE84" s="168" t="e">
        <f ca="1">INDEX('4_RatesSplit'!AZ:AZ,MATCH($A84,'4_RatesSplit'!$A:$A,0))</f>
        <v>#REF!</v>
      </c>
      <c r="AF84" s="168" t="e">
        <f ca="1">INDEX('4_RatesSplit'!BA:BA,MATCH($A84,'4_RatesSplit'!$A:$A,0))</f>
        <v>#REF!</v>
      </c>
      <c r="AG84" s="168" t="e">
        <f ca="1">INDEX('4_RatesSplit'!BB:BB,MATCH($A84,'4_RatesSplit'!$A:$A,0))</f>
        <v>#REF!</v>
      </c>
      <c r="AH84" s="168" t="e">
        <f ca="1">INDEX('4_RatesSplit'!BC:BC,MATCH($A84,'4_RatesSplit'!$A:$A,0))</f>
        <v>#REF!</v>
      </c>
      <c r="AI84" s="168" t="e">
        <f ca="1">INDEX('4_RatesSplit'!BD:BD,MATCH($A84,'4_RatesSplit'!$A:$A,0))</f>
        <v>#REF!</v>
      </c>
      <c r="AJ84" s="168" t="e">
        <f ca="1">INDEX('4_RatesSplit'!BE:BE,MATCH($A84,'4_RatesSplit'!$A:$A,0))</f>
        <v>#REF!</v>
      </c>
      <c r="AK84" s="168" t="e">
        <f ca="1">INDEX('4_RatesSplit'!BF:BF,MATCH($A84,'4_RatesSplit'!$A:$A,0))</f>
        <v>#REF!</v>
      </c>
      <c r="AL84" s="168" t="e">
        <f ca="1">INDEX('4_RatesSplit'!BG:BG,MATCH($A84,'4_RatesSplit'!$A:$A,0))</f>
        <v>#REF!</v>
      </c>
      <c r="AM84" s="168" t="e">
        <f ca="1">INDEX('4_RatesSplit'!BH:BH,MATCH($A84,'4_RatesSplit'!$A:$A,0))</f>
        <v>#REF!</v>
      </c>
      <c r="AN84" s="198" t="e">
        <f ca="1">INDEX('4_RatesSplit'!BI:BI,MATCH($A84,'4_RatesSplit'!$A:$A,0))</f>
        <v>#REF!</v>
      </c>
      <c r="AO84" s="114"/>
      <c r="AP84" s="167" t="e">
        <f t="shared" ca="1" si="295"/>
        <v>#REF!</v>
      </c>
      <c r="AQ84" s="167" t="e">
        <f t="shared" ca="1" si="296"/>
        <v>#REF!</v>
      </c>
      <c r="AR84" s="167" t="e">
        <f t="shared" ca="1" si="297"/>
        <v>#REF!</v>
      </c>
      <c r="AS84" s="167" t="e">
        <f t="shared" ca="1" si="298"/>
        <v>#REF!</v>
      </c>
      <c r="AT84" s="167" t="e">
        <f t="shared" ca="1" si="299"/>
        <v>#REF!</v>
      </c>
      <c r="AU84" s="167" t="e">
        <f t="shared" ca="1" si="300"/>
        <v>#REF!</v>
      </c>
      <c r="AV84" s="167" t="e">
        <f t="shared" ca="1" si="301"/>
        <v>#REF!</v>
      </c>
      <c r="AW84" s="167" t="e">
        <f t="shared" ca="1" si="302"/>
        <v>#REF!</v>
      </c>
      <c r="AX84" s="167" t="e">
        <f t="shared" ca="1" si="303"/>
        <v>#REF!</v>
      </c>
      <c r="AY84" s="167" t="e">
        <f t="shared" ca="1" si="304"/>
        <v>#REF!</v>
      </c>
      <c r="AZ84" s="167" t="e">
        <f t="shared" ca="1" si="305"/>
        <v>#REF!</v>
      </c>
      <c r="BA84" s="167" t="e">
        <f t="shared" ca="1" si="306"/>
        <v>#REF!</v>
      </c>
      <c r="BB84" s="167" t="e">
        <f t="shared" ca="1" si="307"/>
        <v>#REF!</v>
      </c>
      <c r="BC84" s="167" t="e">
        <f t="shared" ca="1" si="308"/>
        <v>#REF!</v>
      </c>
      <c r="BD84" s="167" t="e">
        <f t="shared" ca="1" si="309"/>
        <v>#REF!</v>
      </c>
      <c r="BE84" s="167" t="e">
        <f t="shared" ca="1" si="310"/>
        <v>#REF!</v>
      </c>
      <c r="BF84" s="18"/>
      <c r="BG84" s="168">
        <f>INDEX('2_Needs'!$F:$F,MATCH($A84,'2_Needs'!$A:$A,0))</f>
        <v>3.4682724032278291E-4</v>
      </c>
      <c r="BH84" s="114"/>
      <c r="BI84" s="167">
        <f t="shared" ref="BI84:BX84" si="382">IF(BI$3="reset",$BG84*BI$6,BH84*(1+$C$4))</f>
        <v>0</v>
      </c>
      <c r="BJ84" s="167">
        <f t="shared" si="382"/>
        <v>0</v>
      </c>
      <c r="BK84" s="167">
        <f t="shared" si="382"/>
        <v>0</v>
      </c>
      <c r="BL84" s="167">
        <f t="shared" si="382"/>
        <v>0</v>
      </c>
      <c r="BM84" s="167">
        <f t="shared" si="382"/>
        <v>0</v>
      </c>
      <c r="BN84" s="167">
        <f t="shared" si="382"/>
        <v>0</v>
      </c>
      <c r="BO84" s="167">
        <f t="shared" si="382"/>
        <v>0</v>
      </c>
      <c r="BP84" s="167">
        <f t="shared" si="382"/>
        <v>0</v>
      </c>
      <c r="BQ84" s="167">
        <f t="shared" si="382"/>
        <v>0</v>
      </c>
      <c r="BR84" s="167">
        <f t="shared" si="382"/>
        <v>0</v>
      </c>
      <c r="BS84" s="167">
        <f t="shared" si="382"/>
        <v>0</v>
      </c>
      <c r="BT84" s="167">
        <f t="shared" si="382"/>
        <v>0</v>
      </c>
      <c r="BU84" s="167">
        <f t="shared" si="382"/>
        <v>0</v>
      </c>
      <c r="BV84" s="167">
        <f t="shared" si="382"/>
        <v>0</v>
      </c>
      <c r="BW84" s="167">
        <f t="shared" si="382"/>
        <v>0</v>
      </c>
      <c r="BX84" s="167">
        <f t="shared" si="382"/>
        <v>0</v>
      </c>
      <c r="BZ84" s="167" t="e">
        <f t="shared" ca="1" si="229"/>
        <v>#REF!</v>
      </c>
      <c r="CA84" s="167" t="e">
        <f t="shared" ca="1" si="230"/>
        <v>#REF!</v>
      </c>
      <c r="CB84" s="167" t="e">
        <f t="shared" ca="1" si="231"/>
        <v>#REF!</v>
      </c>
      <c r="CC84" s="167" t="e">
        <f t="shared" ca="1" si="232"/>
        <v>#REF!</v>
      </c>
      <c r="CD84" s="167" t="e">
        <f t="shared" ca="1" si="233"/>
        <v>#REF!</v>
      </c>
      <c r="CE84" s="167" t="e">
        <f t="shared" ca="1" si="234"/>
        <v>#REF!</v>
      </c>
      <c r="CF84" s="167" t="e">
        <f t="shared" ca="1" si="235"/>
        <v>#REF!</v>
      </c>
      <c r="CG84" s="167" t="e">
        <f t="shared" ca="1" si="236"/>
        <v>#REF!</v>
      </c>
      <c r="CH84" s="167" t="e">
        <f t="shared" ca="1" si="237"/>
        <v>#REF!</v>
      </c>
      <c r="CI84" s="167" t="e">
        <f t="shared" ca="1" si="238"/>
        <v>#REF!</v>
      </c>
      <c r="CJ84" s="167" t="e">
        <f t="shared" ca="1" si="239"/>
        <v>#REF!</v>
      </c>
      <c r="CK84" s="167" t="e">
        <f t="shared" ca="1" si="240"/>
        <v>#REF!</v>
      </c>
      <c r="CL84" s="167" t="e">
        <f t="shared" ca="1" si="241"/>
        <v>#REF!</v>
      </c>
      <c r="CM84" s="167" t="e">
        <f t="shared" ca="1" si="242"/>
        <v>#REF!</v>
      </c>
      <c r="CN84" s="167" t="e">
        <f t="shared" ca="1" si="243"/>
        <v>#REF!</v>
      </c>
      <c r="CO84" s="167" t="e">
        <f t="shared" ca="1" si="244"/>
        <v>#REF!</v>
      </c>
      <c r="CQ84" s="167" t="e">
        <f t="shared" ca="1" si="245"/>
        <v>#REF!</v>
      </c>
      <c r="CR84" s="167" t="e">
        <f t="shared" ca="1" si="246"/>
        <v>#REF!</v>
      </c>
      <c r="CS84" s="167" t="e">
        <f t="shared" ca="1" si="247"/>
        <v>#REF!</v>
      </c>
      <c r="CT84" s="167" t="e">
        <f t="shared" ca="1" si="248"/>
        <v>#REF!</v>
      </c>
      <c r="CU84" s="167" t="e">
        <f t="shared" ca="1" si="249"/>
        <v>#REF!</v>
      </c>
      <c r="CV84" s="167" t="e">
        <f t="shared" ca="1" si="250"/>
        <v>#REF!</v>
      </c>
      <c r="CW84" s="167" t="e">
        <f t="shared" ca="1" si="251"/>
        <v>#REF!</v>
      </c>
      <c r="CX84" s="167" t="e">
        <f t="shared" ca="1" si="252"/>
        <v>#REF!</v>
      </c>
      <c r="CY84" s="167" t="e">
        <f t="shared" ca="1" si="253"/>
        <v>#REF!</v>
      </c>
      <c r="CZ84" s="167" t="e">
        <f t="shared" ca="1" si="254"/>
        <v>#REF!</v>
      </c>
      <c r="DA84" s="167" t="e">
        <f t="shared" ca="1" si="255"/>
        <v>#REF!</v>
      </c>
      <c r="DB84" s="167" t="e">
        <f t="shared" ca="1" si="256"/>
        <v>#REF!</v>
      </c>
      <c r="DC84" s="167" t="e">
        <f t="shared" ca="1" si="257"/>
        <v>#REF!</v>
      </c>
      <c r="DD84" s="167" t="e">
        <f t="shared" ca="1" si="258"/>
        <v>#REF!</v>
      </c>
      <c r="DE84" s="167" t="e">
        <f t="shared" ca="1" si="259"/>
        <v>#REF!</v>
      </c>
      <c r="DF84" s="167" t="e">
        <f t="shared" ca="1" si="260"/>
        <v>#REF!</v>
      </c>
      <c r="DH84" s="167">
        <f t="shared" si="261"/>
        <v>0</v>
      </c>
      <c r="DI84" s="167">
        <f t="shared" si="262"/>
        <v>0</v>
      </c>
      <c r="DJ84" s="167">
        <f t="shared" si="263"/>
        <v>0</v>
      </c>
      <c r="DK84" s="167">
        <f t="shared" si="264"/>
        <v>0</v>
      </c>
      <c r="DL84" s="167">
        <f t="shared" si="265"/>
        <v>0</v>
      </c>
      <c r="DM84" s="167">
        <f t="shared" si="266"/>
        <v>0</v>
      </c>
      <c r="DN84" s="167">
        <f t="shared" si="267"/>
        <v>0</v>
      </c>
      <c r="DO84" s="167">
        <f t="shared" si="268"/>
        <v>0</v>
      </c>
      <c r="DP84" s="167">
        <f t="shared" si="269"/>
        <v>0</v>
      </c>
      <c r="DQ84" s="167">
        <f t="shared" si="270"/>
        <v>0</v>
      </c>
      <c r="DR84" s="167">
        <f t="shared" si="271"/>
        <v>0</v>
      </c>
      <c r="DS84" s="167">
        <f t="shared" si="272"/>
        <v>0</v>
      </c>
      <c r="DT84" s="167">
        <f t="shared" si="273"/>
        <v>0</v>
      </c>
      <c r="DU84" s="167">
        <f t="shared" si="274"/>
        <v>0</v>
      </c>
      <c r="DV84" s="167">
        <f t="shared" si="275"/>
        <v>0</v>
      </c>
      <c r="DW84" s="167">
        <f t="shared" si="276"/>
        <v>0</v>
      </c>
      <c r="DY84" s="167" t="e">
        <f t="shared" ca="1" si="312"/>
        <v>#REF!</v>
      </c>
      <c r="DZ84" s="167" t="e">
        <f t="shared" ca="1" si="313"/>
        <v>#REF!</v>
      </c>
      <c r="EA84" s="167" t="e">
        <f t="shared" ca="1" si="314"/>
        <v>#REF!</v>
      </c>
      <c r="EB84" s="167" t="e">
        <f t="shared" ca="1" si="315"/>
        <v>#REF!</v>
      </c>
      <c r="EC84" s="167" t="e">
        <f t="shared" ca="1" si="316"/>
        <v>#REF!</v>
      </c>
      <c r="ED84" s="167" t="e">
        <f t="shared" ca="1" si="317"/>
        <v>#REF!</v>
      </c>
      <c r="EE84" s="167" t="e">
        <f t="shared" ca="1" si="318"/>
        <v>#REF!</v>
      </c>
      <c r="EF84" s="167" t="e">
        <f t="shared" ca="1" si="319"/>
        <v>#REF!</v>
      </c>
      <c r="EG84" s="167" t="e">
        <f t="shared" ca="1" si="320"/>
        <v>#REF!</v>
      </c>
      <c r="EH84" s="167" t="e">
        <f t="shared" ca="1" si="321"/>
        <v>#REF!</v>
      </c>
      <c r="EI84" s="167" t="e">
        <f t="shared" ca="1" si="322"/>
        <v>#REF!</v>
      </c>
      <c r="EJ84" s="167" t="e">
        <f t="shared" ca="1" si="323"/>
        <v>#REF!</v>
      </c>
      <c r="EK84" s="167" t="e">
        <f t="shared" ca="1" si="324"/>
        <v>#REF!</v>
      </c>
      <c r="EL84" s="167" t="e">
        <f t="shared" ca="1" si="325"/>
        <v>#REF!</v>
      </c>
      <c r="EM84" s="167" t="e">
        <f t="shared" ca="1" si="326"/>
        <v>#REF!</v>
      </c>
      <c r="EN84" s="167" t="e">
        <f t="shared" ca="1" si="327"/>
        <v>#REF!</v>
      </c>
      <c r="EP84" s="167">
        <f t="shared" si="328"/>
        <v>0</v>
      </c>
      <c r="EQ84" s="167">
        <f t="shared" si="329"/>
        <v>0</v>
      </c>
      <c r="ER84" s="167">
        <f t="shared" si="330"/>
        <v>0</v>
      </c>
      <c r="ES84" s="167">
        <f t="shared" si="331"/>
        <v>0</v>
      </c>
      <c r="ET84" s="167">
        <f t="shared" si="332"/>
        <v>0</v>
      </c>
      <c r="EU84" s="167">
        <f t="shared" si="333"/>
        <v>0</v>
      </c>
      <c r="EV84" s="167">
        <f t="shared" si="334"/>
        <v>0</v>
      </c>
      <c r="EW84" s="167">
        <f t="shared" si="335"/>
        <v>0</v>
      </c>
      <c r="EX84" s="167">
        <f t="shared" si="336"/>
        <v>0</v>
      </c>
      <c r="EY84" s="167">
        <f t="shared" si="337"/>
        <v>0</v>
      </c>
      <c r="EZ84" s="167">
        <f t="shared" si="338"/>
        <v>0</v>
      </c>
      <c r="FA84" s="167">
        <f t="shared" si="339"/>
        <v>0</v>
      </c>
      <c r="FB84" s="167">
        <f t="shared" si="340"/>
        <v>0</v>
      </c>
      <c r="FC84" s="167">
        <f t="shared" si="341"/>
        <v>0</v>
      </c>
      <c r="FD84" s="167">
        <f t="shared" si="342"/>
        <v>0</v>
      </c>
      <c r="FE84" s="167">
        <f t="shared" si="343"/>
        <v>0</v>
      </c>
      <c r="FG84" s="167">
        <f t="shared" si="344"/>
        <v>0</v>
      </c>
      <c r="FH84" s="167">
        <f t="shared" si="345"/>
        <v>0</v>
      </c>
      <c r="FI84" s="167">
        <f t="shared" si="346"/>
        <v>0</v>
      </c>
      <c r="FJ84" s="167">
        <f t="shared" si="347"/>
        <v>0</v>
      </c>
      <c r="FK84" s="167">
        <f t="shared" si="348"/>
        <v>0</v>
      </c>
      <c r="FL84" s="167">
        <f t="shared" si="349"/>
        <v>0</v>
      </c>
      <c r="FM84" s="167">
        <f t="shared" si="350"/>
        <v>0</v>
      </c>
      <c r="FN84" s="167">
        <f t="shared" si="351"/>
        <v>0</v>
      </c>
      <c r="FO84" s="167">
        <f t="shared" si="352"/>
        <v>0</v>
      </c>
      <c r="FP84" s="167">
        <f t="shared" si="353"/>
        <v>0</v>
      </c>
      <c r="FQ84" s="167">
        <f t="shared" si="354"/>
        <v>0</v>
      </c>
      <c r="FR84" s="167">
        <f t="shared" si="355"/>
        <v>0</v>
      </c>
      <c r="FS84" s="167">
        <f t="shared" si="356"/>
        <v>0</v>
      </c>
      <c r="FT84" s="167">
        <f t="shared" si="357"/>
        <v>0</v>
      </c>
      <c r="FU84" s="167">
        <f t="shared" si="358"/>
        <v>0</v>
      </c>
      <c r="FV84" s="167">
        <f t="shared" si="359"/>
        <v>0</v>
      </c>
      <c r="FX84" s="167">
        <f t="shared" si="360"/>
        <v>0</v>
      </c>
      <c r="FY84" s="167">
        <f t="shared" si="361"/>
        <v>0</v>
      </c>
      <c r="FZ84" s="167">
        <f t="shared" si="362"/>
        <v>0</v>
      </c>
      <c r="GA84" s="167">
        <f t="shared" si="363"/>
        <v>0</v>
      </c>
      <c r="GB84" s="167">
        <f t="shared" si="364"/>
        <v>0</v>
      </c>
      <c r="GC84" s="167">
        <f t="shared" si="365"/>
        <v>0</v>
      </c>
      <c r="GD84" s="167">
        <f t="shared" si="366"/>
        <v>0</v>
      </c>
      <c r="GE84" s="167">
        <f t="shared" si="367"/>
        <v>0</v>
      </c>
      <c r="GF84" s="167">
        <f t="shared" si="368"/>
        <v>0</v>
      </c>
      <c r="GG84" s="167">
        <f t="shared" si="369"/>
        <v>0</v>
      </c>
      <c r="GH84" s="167">
        <f t="shared" si="370"/>
        <v>0</v>
      </c>
      <c r="GI84" s="167">
        <f t="shared" si="371"/>
        <v>0</v>
      </c>
      <c r="GJ84" s="167">
        <f t="shared" si="372"/>
        <v>0</v>
      </c>
      <c r="GK84" s="167">
        <f t="shared" si="373"/>
        <v>0</v>
      </c>
      <c r="GL84" s="167">
        <f t="shared" si="374"/>
        <v>0</v>
      </c>
      <c r="GM84" s="167">
        <f t="shared" si="375"/>
        <v>0</v>
      </c>
      <c r="GO84" s="167" t="e">
        <f t="shared" ca="1" si="210"/>
        <v>#REF!</v>
      </c>
      <c r="GP84" s="167" t="e">
        <f t="shared" ca="1" si="227"/>
        <v>#REF!</v>
      </c>
      <c r="GQ84" s="167" t="e">
        <f t="shared" ca="1" si="227"/>
        <v>#REF!</v>
      </c>
      <c r="GR84" s="167" t="e">
        <f t="shared" ca="1" si="227"/>
        <v>#REF!</v>
      </c>
      <c r="GS84" s="167" t="e">
        <f t="shared" ca="1" si="227"/>
        <v>#REF!</v>
      </c>
      <c r="GT84" s="167" t="e">
        <f t="shared" ca="1" si="227"/>
        <v>#REF!</v>
      </c>
      <c r="GU84" s="167" t="e">
        <f t="shared" ca="1" si="227"/>
        <v>#REF!</v>
      </c>
      <c r="GV84" s="167" t="e">
        <f t="shared" ca="1" si="227"/>
        <v>#REF!</v>
      </c>
      <c r="GW84" s="167" t="e">
        <f t="shared" ca="1" si="227"/>
        <v>#REF!</v>
      </c>
      <c r="GX84" s="167" t="e">
        <f t="shared" ca="1" si="227"/>
        <v>#REF!</v>
      </c>
      <c r="GY84" s="167" t="e">
        <f t="shared" ca="1" si="227"/>
        <v>#REF!</v>
      </c>
      <c r="GZ84" s="167" t="e">
        <f t="shared" ca="1" si="227"/>
        <v>#REF!</v>
      </c>
      <c r="HA84" s="167" t="e">
        <f t="shared" ca="1" si="227"/>
        <v>#REF!</v>
      </c>
      <c r="HB84" s="167" t="e">
        <f t="shared" ca="1" si="227"/>
        <v>#REF!</v>
      </c>
      <c r="HC84" s="167" t="e">
        <f t="shared" ca="1" si="227"/>
        <v>#REF!</v>
      </c>
      <c r="HD84" s="167" t="e">
        <f t="shared" ca="1" si="227"/>
        <v>#REF!</v>
      </c>
      <c r="HF84" s="167" t="e">
        <f t="shared" ca="1" si="277"/>
        <v>#REF!</v>
      </c>
      <c r="HG84" s="167" t="e">
        <f t="shared" ca="1" si="278"/>
        <v>#REF!</v>
      </c>
      <c r="HH84" s="167" t="e">
        <f t="shared" ca="1" si="279"/>
        <v>#REF!</v>
      </c>
      <c r="HI84" s="167" t="e">
        <f t="shared" ca="1" si="280"/>
        <v>#REF!</v>
      </c>
      <c r="HJ84" s="167" t="e">
        <f t="shared" ca="1" si="281"/>
        <v>#REF!</v>
      </c>
      <c r="HK84" s="167" t="e">
        <f t="shared" ca="1" si="282"/>
        <v>#REF!</v>
      </c>
      <c r="HL84" s="167" t="e">
        <f t="shared" ca="1" si="283"/>
        <v>#REF!</v>
      </c>
      <c r="HM84" s="167" t="e">
        <f t="shared" ca="1" si="284"/>
        <v>#REF!</v>
      </c>
      <c r="HN84" s="167" t="e">
        <f t="shared" ca="1" si="285"/>
        <v>#REF!</v>
      </c>
      <c r="HO84" s="167" t="e">
        <f t="shared" ca="1" si="286"/>
        <v>#REF!</v>
      </c>
      <c r="HP84" s="167" t="e">
        <f t="shared" ca="1" si="287"/>
        <v>#REF!</v>
      </c>
      <c r="HQ84" s="167" t="e">
        <f t="shared" ca="1" si="288"/>
        <v>#REF!</v>
      </c>
      <c r="HR84" s="167" t="e">
        <f t="shared" ca="1" si="289"/>
        <v>#REF!</v>
      </c>
      <c r="HS84" s="167" t="e">
        <f t="shared" ca="1" si="290"/>
        <v>#REF!</v>
      </c>
      <c r="HT84" s="167" t="e">
        <f t="shared" ca="1" si="291"/>
        <v>#REF!</v>
      </c>
      <c r="HU84" s="167" t="e">
        <f t="shared" ca="1" si="292"/>
        <v>#REF!</v>
      </c>
      <c r="HW84" s="167" t="e">
        <f t="shared" ca="1" si="293"/>
        <v>#REF!</v>
      </c>
      <c r="HX84" s="167">
        <f t="shared" si="294"/>
        <v>0</v>
      </c>
      <c r="HY84" s="167" t="e">
        <f t="shared" ca="1" si="376"/>
        <v>#REF!</v>
      </c>
      <c r="HZ84" s="219" t="e">
        <f t="shared" ca="1" si="377"/>
        <v>#REF!</v>
      </c>
    </row>
    <row r="85" spans="1:234" s="48" customFormat="1">
      <c r="A85" s="3" t="s">
        <v>166</v>
      </c>
      <c r="B85" s="202" t="str">
        <f>INDEX('Ref1'!$E:$E,MATCH(A85,'Ref1'!$A:$A,0))</f>
        <v>Copeland</v>
      </c>
      <c r="C85" s="42" t="str">
        <f>INDEX(Data1!B:B,MATCH(A85,Data1!A:A,0))</f>
        <v>SD</v>
      </c>
      <c r="D85" s="253" t="str">
        <f>INDEX(Data1!C:C,MATCH(A85,Data1!A:A,0))</f>
        <v>NW</v>
      </c>
      <c r="E85" s="200" t="str">
        <f>IF($C$6="No","No",IF(COUNTIF(Inputs!$K$359:$K$398,$A85)&gt;0,"Yes","No"))</f>
        <v>No</v>
      </c>
      <c r="F85" s="404"/>
      <c r="G85" s="62">
        <f>INDEX('4_RatesSplit'!K:K,MATCH($A85,'4_RatesSplit'!$A:$A,0))</f>
        <v>0</v>
      </c>
      <c r="H85" s="171">
        <f>INDEX('4_RatesSplit'!L:L,MATCH($A85,'4_RatesSplit'!$A:$A,0))</f>
        <v>0</v>
      </c>
      <c r="I85" s="167">
        <f>INDEX('4_RatesSplit'!M:M,MATCH($A85,'4_RatesSplit'!$A:$A,0))</f>
        <v>0</v>
      </c>
      <c r="J85" s="167">
        <f>INDEX('4_RatesSplit'!N:N,MATCH($A85,'4_RatesSplit'!$A:$A,0))</f>
        <v>0</v>
      </c>
      <c r="K85" s="167">
        <f>INDEX('4_RatesSplit'!O:O,MATCH($A85,'4_RatesSplit'!$A:$A,0))</f>
        <v>0</v>
      </c>
      <c r="L85" s="167">
        <f>INDEX('4_RatesSplit'!P:P,MATCH($A85,'4_RatesSplit'!$A:$A,0))</f>
        <v>0</v>
      </c>
      <c r="M85" s="167">
        <f>INDEX('4_RatesSplit'!Q:Q,MATCH($A85,'4_RatesSplit'!$A:$A,0))</f>
        <v>0</v>
      </c>
      <c r="N85" s="167">
        <f>INDEX('4_RatesSplit'!R:R,MATCH($A85,'4_RatesSplit'!$A:$A,0))</f>
        <v>0</v>
      </c>
      <c r="O85" s="167">
        <f>INDEX('4_RatesSplit'!S:S,MATCH($A85,'4_RatesSplit'!$A:$A,0))</f>
        <v>0</v>
      </c>
      <c r="P85" s="167">
        <f>INDEX('4_RatesSplit'!T:T,MATCH($A85,'4_RatesSplit'!$A:$A,0))</f>
        <v>0</v>
      </c>
      <c r="Q85" s="167">
        <f>INDEX('4_RatesSplit'!U:U,MATCH($A85,'4_RatesSplit'!$A:$A,0))</f>
        <v>0</v>
      </c>
      <c r="R85" s="167">
        <f>INDEX('4_RatesSplit'!V:V,MATCH($A85,'4_RatesSplit'!$A:$A,0))</f>
        <v>0</v>
      </c>
      <c r="S85" s="167">
        <f>INDEX('4_RatesSplit'!W:W,MATCH($A85,'4_RatesSplit'!$A:$A,0))</f>
        <v>0</v>
      </c>
      <c r="T85" s="167">
        <f>INDEX('4_RatesSplit'!X:X,MATCH($A85,'4_RatesSplit'!$A:$A,0))</f>
        <v>0</v>
      </c>
      <c r="U85" s="167">
        <f>INDEX('4_RatesSplit'!Y:Y,MATCH($A85,'4_RatesSplit'!$A:$A,0))</f>
        <v>0</v>
      </c>
      <c r="V85" s="167">
        <f>INDEX('4_RatesSplit'!Z:Z,MATCH($A85,'4_RatesSplit'!$A:$A,0))</f>
        <v>0</v>
      </c>
      <c r="W85" s="167">
        <f>INDEX('4_RatesSplit'!AA:AA,MATCH($A85,'4_RatesSplit'!$A:$A,0))</f>
        <v>0</v>
      </c>
      <c r="X85" s="18"/>
      <c r="Y85" s="168" t="e">
        <f ca="1">INDEX('4_RatesSplit'!AT:AT,MATCH($A85,'4_RatesSplit'!$A:$A,0))</f>
        <v>#REF!</v>
      </c>
      <c r="Z85" s="168" t="e">
        <f ca="1">INDEX('4_RatesSplit'!AU:AU,MATCH($A85,'4_RatesSplit'!$A:$A,0))</f>
        <v>#REF!</v>
      </c>
      <c r="AA85" s="168" t="e">
        <f ca="1">INDEX('4_RatesSplit'!AV:AV,MATCH($A85,'4_RatesSplit'!$A:$A,0))</f>
        <v>#REF!</v>
      </c>
      <c r="AB85" s="168" t="e">
        <f ca="1">INDEX('4_RatesSplit'!AW:AW,MATCH($A85,'4_RatesSplit'!$A:$A,0))</f>
        <v>#REF!</v>
      </c>
      <c r="AC85" s="168" t="e">
        <f ca="1">INDEX('4_RatesSplit'!AX:AX,MATCH($A85,'4_RatesSplit'!$A:$A,0))</f>
        <v>#REF!</v>
      </c>
      <c r="AD85" s="168" t="e">
        <f ca="1">INDEX('4_RatesSplit'!AY:AY,MATCH($A85,'4_RatesSplit'!$A:$A,0))</f>
        <v>#REF!</v>
      </c>
      <c r="AE85" s="168" t="e">
        <f ca="1">INDEX('4_RatesSplit'!AZ:AZ,MATCH($A85,'4_RatesSplit'!$A:$A,0))</f>
        <v>#REF!</v>
      </c>
      <c r="AF85" s="168" t="e">
        <f ca="1">INDEX('4_RatesSplit'!BA:BA,MATCH($A85,'4_RatesSplit'!$A:$A,0))</f>
        <v>#REF!</v>
      </c>
      <c r="AG85" s="168" t="e">
        <f ca="1">INDEX('4_RatesSplit'!BB:BB,MATCH($A85,'4_RatesSplit'!$A:$A,0))</f>
        <v>#REF!</v>
      </c>
      <c r="AH85" s="168" t="e">
        <f ca="1">INDEX('4_RatesSplit'!BC:BC,MATCH($A85,'4_RatesSplit'!$A:$A,0))</f>
        <v>#REF!</v>
      </c>
      <c r="AI85" s="168" t="e">
        <f ca="1">INDEX('4_RatesSplit'!BD:BD,MATCH($A85,'4_RatesSplit'!$A:$A,0))</f>
        <v>#REF!</v>
      </c>
      <c r="AJ85" s="168" t="e">
        <f ca="1">INDEX('4_RatesSplit'!BE:BE,MATCH($A85,'4_RatesSplit'!$A:$A,0))</f>
        <v>#REF!</v>
      </c>
      <c r="AK85" s="168" t="e">
        <f ca="1">INDEX('4_RatesSplit'!BF:BF,MATCH($A85,'4_RatesSplit'!$A:$A,0))</f>
        <v>#REF!</v>
      </c>
      <c r="AL85" s="168" t="e">
        <f ca="1">INDEX('4_RatesSplit'!BG:BG,MATCH($A85,'4_RatesSplit'!$A:$A,0))</f>
        <v>#REF!</v>
      </c>
      <c r="AM85" s="168" t="e">
        <f ca="1">INDEX('4_RatesSplit'!BH:BH,MATCH($A85,'4_RatesSplit'!$A:$A,0))</f>
        <v>#REF!</v>
      </c>
      <c r="AN85" s="198" t="e">
        <f ca="1">INDEX('4_RatesSplit'!BI:BI,MATCH($A85,'4_RatesSplit'!$A:$A,0))</f>
        <v>#REF!</v>
      </c>
      <c r="AO85" s="114"/>
      <c r="AP85" s="167" t="e">
        <f t="shared" ca="1" si="295"/>
        <v>#REF!</v>
      </c>
      <c r="AQ85" s="167" t="e">
        <f t="shared" ca="1" si="296"/>
        <v>#REF!</v>
      </c>
      <c r="AR85" s="167" t="e">
        <f t="shared" ca="1" si="297"/>
        <v>#REF!</v>
      </c>
      <c r="AS85" s="167" t="e">
        <f t="shared" ca="1" si="298"/>
        <v>#REF!</v>
      </c>
      <c r="AT85" s="167" t="e">
        <f t="shared" ca="1" si="299"/>
        <v>#REF!</v>
      </c>
      <c r="AU85" s="167" t="e">
        <f t="shared" ca="1" si="300"/>
        <v>#REF!</v>
      </c>
      <c r="AV85" s="167" t="e">
        <f t="shared" ca="1" si="301"/>
        <v>#REF!</v>
      </c>
      <c r="AW85" s="167" t="e">
        <f t="shared" ca="1" si="302"/>
        <v>#REF!</v>
      </c>
      <c r="AX85" s="167" t="e">
        <f t="shared" ca="1" si="303"/>
        <v>#REF!</v>
      </c>
      <c r="AY85" s="167" t="e">
        <f t="shared" ca="1" si="304"/>
        <v>#REF!</v>
      </c>
      <c r="AZ85" s="167" t="e">
        <f t="shared" ca="1" si="305"/>
        <v>#REF!</v>
      </c>
      <c r="BA85" s="167" t="e">
        <f t="shared" ca="1" si="306"/>
        <v>#REF!</v>
      </c>
      <c r="BB85" s="167" t="e">
        <f t="shared" ca="1" si="307"/>
        <v>#REF!</v>
      </c>
      <c r="BC85" s="167" t="e">
        <f t="shared" ca="1" si="308"/>
        <v>#REF!</v>
      </c>
      <c r="BD85" s="167" t="e">
        <f t="shared" ca="1" si="309"/>
        <v>#REF!</v>
      </c>
      <c r="BE85" s="167" t="e">
        <f t="shared" ca="1" si="310"/>
        <v>#REF!</v>
      </c>
      <c r="BF85" s="18"/>
      <c r="BG85" s="168">
        <f>INDEX('2_Needs'!$F:$F,MATCH($A85,'2_Needs'!$A:$A,0))</f>
        <v>2.0214037367533068E-4</v>
      </c>
      <c r="BH85" s="114"/>
      <c r="BI85" s="167">
        <f t="shared" ref="BI85:BX85" si="383">IF(BI$3="reset",$BG85*BI$6,BH85*(1+$C$4))</f>
        <v>0</v>
      </c>
      <c r="BJ85" s="167">
        <f t="shared" si="383"/>
        <v>0</v>
      </c>
      <c r="BK85" s="167">
        <f t="shared" si="383"/>
        <v>0</v>
      </c>
      <c r="BL85" s="167">
        <f t="shared" si="383"/>
        <v>0</v>
      </c>
      <c r="BM85" s="167">
        <f t="shared" si="383"/>
        <v>0</v>
      </c>
      <c r="BN85" s="167">
        <f t="shared" si="383"/>
        <v>0</v>
      </c>
      <c r="BO85" s="167">
        <f t="shared" si="383"/>
        <v>0</v>
      </c>
      <c r="BP85" s="167">
        <f t="shared" si="383"/>
        <v>0</v>
      </c>
      <c r="BQ85" s="167">
        <f t="shared" si="383"/>
        <v>0</v>
      </c>
      <c r="BR85" s="167">
        <f t="shared" si="383"/>
        <v>0</v>
      </c>
      <c r="BS85" s="167">
        <f t="shared" si="383"/>
        <v>0</v>
      </c>
      <c r="BT85" s="167">
        <f t="shared" si="383"/>
        <v>0</v>
      </c>
      <c r="BU85" s="167">
        <f t="shared" si="383"/>
        <v>0</v>
      </c>
      <c r="BV85" s="167">
        <f t="shared" si="383"/>
        <v>0</v>
      </c>
      <c r="BW85" s="167">
        <f t="shared" si="383"/>
        <v>0</v>
      </c>
      <c r="BX85" s="167">
        <f t="shared" si="383"/>
        <v>0</v>
      </c>
      <c r="BZ85" s="167" t="e">
        <f t="shared" ca="1" si="229"/>
        <v>#REF!</v>
      </c>
      <c r="CA85" s="167" t="e">
        <f t="shared" ca="1" si="230"/>
        <v>#REF!</v>
      </c>
      <c r="CB85" s="167" t="e">
        <f t="shared" ca="1" si="231"/>
        <v>#REF!</v>
      </c>
      <c r="CC85" s="167" t="e">
        <f t="shared" ca="1" si="232"/>
        <v>#REF!</v>
      </c>
      <c r="CD85" s="167" t="e">
        <f t="shared" ca="1" si="233"/>
        <v>#REF!</v>
      </c>
      <c r="CE85" s="167" t="e">
        <f t="shared" ca="1" si="234"/>
        <v>#REF!</v>
      </c>
      <c r="CF85" s="167" t="e">
        <f t="shared" ca="1" si="235"/>
        <v>#REF!</v>
      </c>
      <c r="CG85" s="167" t="e">
        <f t="shared" ca="1" si="236"/>
        <v>#REF!</v>
      </c>
      <c r="CH85" s="167" t="e">
        <f t="shared" ca="1" si="237"/>
        <v>#REF!</v>
      </c>
      <c r="CI85" s="167" t="e">
        <f t="shared" ca="1" si="238"/>
        <v>#REF!</v>
      </c>
      <c r="CJ85" s="167" t="e">
        <f t="shared" ca="1" si="239"/>
        <v>#REF!</v>
      </c>
      <c r="CK85" s="167" t="e">
        <f t="shared" ca="1" si="240"/>
        <v>#REF!</v>
      </c>
      <c r="CL85" s="167" t="e">
        <f t="shared" ca="1" si="241"/>
        <v>#REF!</v>
      </c>
      <c r="CM85" s="167" t="e">
        <f t="shared" ca="1" si="242"/>
        <v>#REF!</v>
      </c>
      <c r="CN85" s="167" t="e">
        <f t="shared" ca="1" si="243"/>
        <v>#REF!</v>
      </c>
      <c r="CO85" s="167" t="e">
        <f t="shared" ca="1" si="244"/>
        <v>#REF!</v>
      </c>
      <c r="CQ85" s="167" t="e">
        <f t="shared" ca="1" si="245"/>
        <v>#REF!</v>
      </c>
      <c r="CR85" s="167" t="e">
        <f t="shared" ca="1" si="246"/>
        <v>#REF!</v>
      </c>
      <c r="CS85" s="167" t="e">
        <f t="shared" ca="1" si="247"/>
        <v>#REF!</v>
      </c>
      <c r="CT85" s="167" t="e">
        <f t="shared" ca="1" si="248"/>
        <v>#REF!</v>
      </c>
      <c r="CU85" s="167" t="e">
        <f t="shared" ca="1" si="249"/>
        <v>#REF!</v>
      </c>
      <c r="CV85" s="167" t="e">
        <f t="shared" ca="1" si="250"/>
        <v>#REF!</v>
      </c>
      <c r="CW85" s="167" t="e">
        <f t="shared" ca="1" si="251"/>
        <v>#REF!</v>
      </c>
      <c r="CX85" s="167" t="e">
        <f t="shared" ca="1" si="252"/>
        <v>#REF!</v>
      </c>
      <c r="CY85" s="167" t="e">
        <f t="shared" ca="1" si="253"/>
        <v>#REF!</v>
      </c>
      <c r="CZ85" s="167" t="e">
        <f t="shared" ca="1" si="254"/>
        <v>#REF!</v>
      </c>
      <c r="DA85" s="167" t="e">
        <f t="shared" ca="1" si="255"/>
        <v>#REF!</v>
      </c>
      <c r="DB85" s="167" t="e">
        <f t="shared" ca="1" si="256"/>
        <v>#REF!</v>
      </c>
      <c r="DC85" s="167" t="e">
        <f t="shared" ca="1" si="257"/>
        <v>#REF!</v>
      </c>
      <c r="DD85" s="167" t="e">
        <f t="shared" ca="1" si="258"/>
        <v>#REF!</v>
      </c>
      <c r="DE85" s="167" t="e">
        <f t="shared" ca="1" si="259"/>
        <v>#REF!</v>
      </c>
      <c r="DF85" s="167" t="e">
        <f t="shared" ca="1" si="260"/>
        <v>#REF!</v>
      </c>
      <c r="DH85" s="167">
        <f t="shared" si="261"/>
        <v>0</v>
      </c>
      <c r="DI85" s="167">
        <f t="shared" si="262"/>
        <v>0</v>
      </c>
      <c r="DJ85" s="167">
        <f t="shared" si="263"/>
        <v>0</v>
      </c>
      <c r="DK85" s="167">
        <f t="shared" si="264"/>
        <v>0</v>
      </c>
      <c r="DL85" s="167">
        <f t="shared" si="265"/>
        <v>0</v>
      </c>
      <c r="DM85" s="167">
        <f t="shared" si="266"/>
        <v>0</v>
      </c>
      <c r="DN85" s="167">
        <f t="shared" si="267"/>
        <v>0</v>
      </c>
      <c r="DO85" s="167">
        <f t="shared" si="268"/>
        <v>0</v>
      </c>
      <c r="DP85" s="167">
        <f t="shared" si="269"/>
        <v>0</v>
      </c>
      <c r="DQ85" s="167">
        <f t="shared" si="270"/>
        <v>0</v>
      </c>
      <c r="DR85" s="167">
        <f t="shared" si="271"/>
        <v>0</v>
      </c>
      <c r="DS85" s="167">
        <f t="shared" si="272"/>
        <v>0</v>
      </c>
      <c r="DT85" s="167">
        <f t="shared" si="273"/>
        <v>0</v>
      </c>
      <c r="DU85" s="167">
        <f t="shared" si="274"/>
        <v>0</v>
      </c>
      <c r="DV85" s="167">
        <f t="shared" si="275"/>
        <v>0</v>
      </c>
      <c r="DW85" s="167">
        <f t="shared" si="276"/>
        <v>0</v>
      </c>
      <c r="DY85" s="167" t="e">
        <f t="shared" ca="1" si="312"/>
        <v>#REF!</v>
      </c>
      <c r="DZ85" s="167" t="e">
        <f t="shared" ca="1" si="313"/>
        <v>#REF!</v>
      </c>
      <c r="EA85" s="167" t="e">
        <f t="shared" ca="1" si="314"/>
        <v>#REF!</v>
      </c>
      <c r="EB85" s="167" t="e">
        <f t="shared" ca="1" si="315"/>
        <v>#REF!</v>
      </c>
      <c r="EC85" s="167" t="e">
        <f t="shared" ca="1" si="316"/>
        <v>#REF!</v>
      </c>
      <c r="ED85" s="167" t="e">
        <f t="shared" ca="1" si="317"/>
        <v>#REF!</v>
      </c>
      <c r="EE85" s="167" t="e">
        <f t="shared" ca="1" si="318"/>
        <v>#REF!</v>
      </c>
      <c r="EF85" s="167" t="e">
        <f t="shared" ca="1" si="319"/>
        <v>#REF!</v>
      </c>
      <c r="EG85" s="167" t="e">
        <f t="shared" ca="1" si="320"/>
        <v>#REF!</v>
      </c>
      <c r="EH85" s="167" t="e">
        <f t="shared" ca="1" si="321"/>
        <v>#REF!</v>
      </c>
      <c r="EI85" s="167" t="e">
        <f t="shared" ca="1" si="322"/>
        <v>#REF!</v>
      </c>
      <c r="EJ85" s="167" t="e">
        <f t="shared" ca="1" si="323"/>
        <v>#REF!</v>
      </c>
      <c r="EK85" s="167" t="e">
        <f t="shared" ca="1" si="324"/>
        <v>#REF!</v>
      </c>
      <c r="EL85" s="167" t="e">
        <f t="shared" ca="1" si="325"/>
        <v>#REF!</v>
      </c>
      <c r="EM85" s="167" t="e">
        <f t="shared" ca="1" si="326"/>
        <v>#REF!</v>
      </c>
      <c r="EN85" s="167" t="e">
        <f t="shared" ca="1" si="327"/>
        <v>#REF!</v>
      </c>
      <c r="EP85" s="167">
        <f t="shared" si="328"/>
        <v>0</v>
      </c>
      <c r="EQ85" s="167">
        <f t="shared" si="329"/>
        <v>0</v>
      </c>
      <c r="ER85" s="167">
        <f t="shared" si="330"/>
        <v>0</v>
      </c>
      <c r="ES85" s="167">
        <f t="shared" si="331"/>
        <v>0</v>
      </c>
      <c r="ET85" s="167">
        <f t="shared" si="332"/>
        <v>0</v>
      </c>
      <c r="EU85" s="167">
        <f t="shared" si="333"/>
        <v>0</v>
      </c>
      <c r="EV85" s="167">
        <f t="shared" si="334"/>
        <v>0</v>
      </c>
      <c r="EW85" s="167">
        <f t="shared" si="335"/>
        <v>0</v>
      </c>
      <c r="EX85" s="167">
        <f t="shared" si="336"/>
        <v>0</v>
      </c>
      <c r="EY85" s="167">
        <f t="shared" si="337"/>
        <v>0</v>
      </c>
      <c r="EZ85" s="167">
        <f t="shared" si="338"/>
        <v>0</v>
      </c>
      <c r="FA85" s="167">
        <f t="shared" si="339"/>
        <v>0</v>
      </c>
      <c r="FB85" s="167">
        <f t="shared" si="340"/>
        <v>0</v>
      </c>
      <c r="FC85" s="167">
        <f t="shared" si="341"/>
        <v>0</v>
      </c>
      <c r="FD85" s="167">
        <f t="shared" si="342"/>
        <v>0</v>
      </c>
      <c r="FE85" s="167">
        <f t="shared" si="343"/>
        <v>0</v>
      </c>
      <c r="FG85" s="167">
        <f t="shared" si="344"/>
        <v>0</v>
      </c>
      <c r="FH85" s="167">
        <f t="shared" si="345"/>
        <v>0</v>
      </c>
      <c r="FI85" s="167">
        <f t="shared" si="346"/>
        <v>0</v>
      </c>
      <c r="FJ85" s="167">
        <f t="shared" si="347"/>
        <v>0</v>
      </c>
      <c r="FK85" s="167">
        <f t="shared" si="348"/>
        <v>0</v>
      </c>
      <c r="FL85" s="167">
        <f t="shared" si="349"/>
        <v>0</v>
      </c>
      <c r="FM85" s="167">
        <f t="shared" si="350"/>
        <v>0</v>
      </c>
      <c r="FN85" s="167">
        <f t="shared" si="351"/>
        <v>0</v>
      </c>
      <c r="FO85" s="167">
        <f t="shared" si="352"/>
        <v>0</v>
      </c>
      <c r="FP85" s="167">
        <f t="shared" si="353"/>
        <v>0</v>
      </c>
      <c r="FQ85" s="167">
        <f t="shared" si="354"/>
        <v>0</v>
      </c>
      <c r="FR85" s="167">
        <f t="shared" si="355"/>
        <v>0</v>
      </c>
      <c r="FS85" s="167">
        <f t="shared" si="356"/>
        <v>0</v>
      </c>
      <c r="FT85" s="167">
        <f t="shared" si="357"/>
        <v>0</v>
      </c>
      <c r="FU85" s="167">
        <f t="shared" si="358"/>
        <v>0</v>
      </c>
      <c r="FV85" s="167">
        <f t="shared" si="359"/>
        <v>0</v>
      </c>
      <c r="FX85" s="167">
        <f t="shared" si="360"/>
        <v>0</v>
      </c>
      <c r="FY85" s="167">
        <f t="shared" si="361"/>
        <v>0</v>
      </c>
      <c r="FZ85" s="167">
        <f t="shared" si="362"/>
        <v>0</v>
      </c>
      <c r="GA85" s="167">
        <f t="shared" si="363"/>
        <v>0</v>
      </c>
      <c r="GB85" s="167">
        <f t="shared" si="364"/>
        <v>0</v>
      </c>
      <c r="GC85" s="167">
        <f t="shared" si="365"/>
        <v>0</v>
      </c>
      <c r="GD85" s="167">
        <f t="shared" si="366"/>
        <v>0</v>
      </c>
      <c r="GE85" s="167">
        <f t="shared" si="367"/>
        <v>0</v>
      </c>
      <c r="GF85" s="167">
        <f t="shared" si="368"/>
        <v>0</v>
      </c>
      <c r="GG85" s="167">
        <f t="shared" si="369"/>
        <v>0</v>
      </c>
      <c r="GH85" s="167">
        <f t="shared" si="370"/>
        <v>0</v>
      </c>
      <c r="GI85" s="167">
        <f t="shared" si="371"/>
        <v>0</v>
      </c>
      <c r="GJ85" s="167">
        <f t="shared" si="372"/>
        <v>0</v>
      </c>
      <c r="GK85" s="167">
        <f t="shared" si="373"/>
        <v>0</v>
      </c>
      <c r="GL85" s="167">
        <f t="shared" si="374"/>
        <v>0</v>
      </c>
      <c r="GM85" s="167">
        <f t="shared" si="375"/>
        <v>0</v>
      </c>
      <c r="GO85" s="167" t="e">
        <f t="shared" ca="1" si="210"/>
        <v>#REF!</v>
      </c>
      <c r="GP85" s="167" t="e">
        <f t="shared" ca="1" si="227"/>
        <v>#REF!</v>
      </c>
      <c r="GQ85" s="167" t="e">
        <f t="shared" ca="1" si="227"/>
        <v>#REF!</v>
      </c>
      <c r="GR85" s="167" t="e">
        <f t="shared" ca="1" si="227"/>
        <v>#REF!</v>
      </c>
      <c r="GS85" s="167" t="e">
        <f t="shared" ca="1" si="227"/>
        <v>#REF!</v>
      </c>
      <c r="GT85" s="167" t="e">
        <f t="shared" ca="1" si="227"/>
        <v>#REF!</v>
      </c>
      <c r="GU85" s="167" t="e">
        <f t="shared" ca="1" si="227"/>
        <v>#REF!</v>
      </c>
      <c r="GV85" s="167" t="e">
        <f t="shared" ca="1" si="227"/>
        <v>#REF!</v>
      </c>
      <c r="GW85" s="167" t="e">
        <f t="shared" ca="1" si="227"/>
        <v>#REF!</v>
      </c>
      <c r="GX85" s="167" t="e">
        <f t="shared" ca="1" si="227"/>
        <v>#REF!</v>
      </c>
      <c r="GY85" s="167" t="e">
        <f t="shared" ca="1" si="227"/>
        <v>#REF!</v>
      </c>
      <c r="GZ85" s="167" t="e">
        <f t="shared" ca="1" si="227"/>
        <v>#REF!</v>
      </c>
      <c r="HA85" s="167" t="e">
        <f t="shared" ca="1" si="227"/>
        <v>#REF!</v>
      </c>
      <c r="HB85" s="167" t="e">
        <f t="shared" ca="1" si="227"/>
        <v>#REF!</v>
      </c>
      <c r="HC85" s="167" t="e">
        <f t="shared" ca="1" si="227"/>
        <v>#REF!</v>
      </c>
      <c r="HD85" s="167" t="e">
        <f t="shared" ca="1" si="227"/>
        <v>#REF!</v>
      </c>
      <c r="HF85" s="167" t="e">
        <f t="shared" ca="1" si="277"/>
        <v>#REF!</v>
      </c>
      <c r="HG85" s="167" t="e">
        <f t="shared" ca="1" si="278"/>
        <v>#REF!</v>
      </c>
      <c r="HH85" s="167" t="e">
        <f t="shared" ca="1" si="279"/>
        <v>#REF!</v>
      </c>
      <c r="HI85" s="167" t="e">
        <f t="shared" ca="1" si="280"/>
        <v>#REF!</v>
      </c>
      <c r="HJ85" s="167" t="e">
        <f t="shared" ca="1" si="281"/>
        <v>#REF!</v>
      </c>
      <c r="HK85" s="167" t="e">
        <f t="shared" ca="1" si="282"/>
        <v>#REF!</v>
      </c>
      <c r="HL85" s="167" t="e">
        <f t="shared" ca="1" si="283"/>
        <v>#REF!</v>
      </c>
      <c r="HM85" s="167" t="e">
        <f t="shared" ca="1" si="284"/>
        <v>#REF!</v>
      </c>
      <c r="HN85" s="167" t="e">
        <f t="shared" ca="1" si="285"/>
        <v>#REF!</v>
      </c>
      <c r="HO85" s="167" t="e">
        <f t="shared" ca="1" si="286"/>
        <v>#REF!</v>
      </c>
      <c r="HP85" s="167" t="e">
        <f t="shared" ca="1" si="287"/>
        <v>#REF!</v>
      </c>
      <c r="HQ85" s="167" t="e">
        <f t="shared" ca="1" si="288"/>
        <v>#REF!</v>
      </c>
      <c r="HR85" s="167" t="e">
        <f t="shared" ca="1" si="289"/>
        <v>#REF!</v>
      </c>
      <c r="HS85" s="167" t="e">
        <f t="shared" ca="1" si="290"/>
        <v>#REF!</v>
      </c>
      <c r="HT85" s="167" t="e">
        <f t="shared" ca="1" si="291"/>
        <v>#REF!</v>
      </c>
      <c r="HU85" s="167" t="e">
        <f t="shared" ca="1" si="292"/>
        <v>#REF!</v>
      </c>
      <c r="HW85" s="167" t="e">
        <f t="shared" ca="1" si="293"/>
        <v>#REF!</v>
      </c>
      <c r="HX85" s="167">
        <f t="shared" si="294"/>
        <v>0</v>
      </c>
      <c r="HY85" s="167" t="e">
        <f t="shared" ca="1" si="376"/>
        <v>#REF!</v>
      </c>
      <c r="HZ85" s="219" t="e">
        <f t="shared" ca="1" si="377"/>
        <v>#REF!</v>
      </c>
    </row>
    <row r="86" spans="1:234" s="48" customFormat="1">
      <c r="A86" s="3" t="s">
        <v>168</v>
      </c>
      <c r="B86" s="202" t="str">
        <f>INDEX('Ref1'!$E:$E,MATCH(A86,'Ref1'!$A:$A,0))</f>
        <v>Corby</v>
      </c>
      <c r="C86" s="42" t="str">
        <f>INDEX(Data1!B:B,MATCH(A86,Data1!A:A,0))</f>
        <v>SD</v>
      </c>
      <c r="D86" s="253" t="str">
        <f>INDEX(Data1!C:C,MATCH(A86,Data1!A:A,0))</f>
        <v>EM</v>
      </c>
      <c r="E86" s="200" t="str">
        <f>IF($C$6="No","No",IF(COUNTIF(Inputs!$K$359:$K$398,$A86)&gt;0,"Yes","No"))</f>
        <v>No</v>
      </c>
      <c r="F86" s="404"/>
      <c r="G86" s="62">
        <f>INDEX('4_RatesSplit'!K:K,MATCH($A86,'4_RatesSplit'!$A:$A,0))</f>
        <v>0</v>
      </c>
      <c r="H86" s="171">
        <f>INDEX('4_RatesSplit'!L:L,MATCH($A86,'4_RatesSplit'!$A:$A,0))</f>
        <v>0</v>
      </c>
      <c r="I86" s="167">
        <f>INDEX('4_RatesSplit'!M:M,MATCH($A86,'4_RatesSplit'!$A:$A,0))</f>
        <v>0</v>
      </c>
      <c r="J86" s="167">
        <f>INDEX('4_RatesSplit'!N:N,MATCH($A86,'4_RatesSplit'!$A:$A,0))</f>
        <v>0</v>
      </c>
      <c r="K86" s="167">
        <f>INDEX('4_RatesSplit'!O:O,MATCH($A86,'4_RatesSplit'!$A:$A,0))</f>
        <v>0</v>
      </c>
      <c r="L86" s="167">
        <f>INDEX('4_RatesSplit'!P:P,MATCH($A86,'4_RatesSplit'!$A:$A,0))</f>
        <v>0</v>
      </c>
      <c r="M86" s="167">
        <f>INDEX('4_RatesSplit'!Q:Q,MATCH($A86,'4_RatesSplit'!$A:$A,0))</f>
        <v>0</v>
      </c>
      <c r="N86" s="167">
        <f>INDEX('4_RatesSplit'!R:R,MATCH($A86,'4_RatesSplit'!$A:$A,0))</f>
        <v>0</v>
      </c>
      <c r="O86" s="167">
        <f>INDEX('4_RatesSplit'!S:S,MATCH($A86,'4_RatesSplit'!$A:$A,0))</f>
        <v>0</v>
      </c>
      <c r="P86" s="167">
        <f>INDEX('4_RatesSplit'!T:T,MATCH($A86,'4_RatesSplit'!$A:$A,0))</f>
        <v>0</v>
      </c>
      <c r="Q86" s="167">
        <f>INDEX('4_RatesSplit'!U:U,MATCH($A86,'4_RatesSplit'!$A:$A,0))</f>
        <v>0</v>
      </c>
      <c r="R86" s="167">
        <f>INDEX('4_RatesSplit'!V:V,MATCH($A86,'4_RatesSplit'!$A:$A,0))</f>
        <v>0</v>
      </c>
      <c r="S86" s="167">
        <f>INDEX('4_RatesSplit'!W:W,MATCH($A86,'4_RatesSplit'!$A:$A,0))</f>
        <v>0</v>
      </c>
      <c r="T86" s="167">
        <f>INDEX('4_RatesSplit'!X:X,MATCH($A86,'4_RatesSplit'!$A:$A,0))</f>
        <v>0</v>
      </c>
      <c r="U86" s="167">
        <f>INDEX('4_RatesSplit'!Y:Y,MATCH($A86,'4_RatesSplit'!$A:$A,0))</f>
        <v>0</v>
      </c>
      <c r="V86" s="167">
        <f>INDEX('4_RatesSplit'!Z:Z,MATCH($A86,'4_RatesSplit'!$A:$A,0))</f>
        <v>0</v>
      </c>
      <c r="W86" s="167">
        <f>INDEX('4_RatesSplit'!AA:AA,MATCH($A86,'4_RatesSplit'!$A:$A,0))</f>
        <v>0</v>
      </c>
      <c r="X86" s="18"/>
      <c r="Y86" s="168" t="e">
        <f ca="1">INDEX('4_RatesSplit'!AT:AT,MATCH($A86,'4_RatesSplit'!$A:$A,0))</f>
        <v>#REF!</v>
      </c>
      <c r="Z86" s="168" t="e">
        <f ca="1">INDEX('4_RatesSplit'!AU:AU,MATCH($A86,'4_RatesSplit'!$A:$A,0))</f>
        <v>#REF!</v>
      </c>
      <c r="AA86" s="168" t="e">
        <f ca="1">INDEX('4_RatesSplit'!AV:AV,MATCH($A86,'4_RatesSplit'!$A:$A,0))</f>
        <v>#REF!</v>
      </c>
      <c r="AB86" s="168" t="e">
        <f ca="1">INDEX('4_RatesSplit'!AW:AW,MATCH($A86,'4_RatesSplit'!$A:$A,0))</f>
        <v>#REF!</v>
      </c>
      <c r="AC86" s="168" t="e">
        <f ca="1">INDEX('4_RatesSplit'!AX:AX,MATCH($A86,'4_RatesSplit'!$A:$A,0))</f>
        <v>#REF!</v>
      </c>
      <c r="AD86" s="168" t="e">
        <f ca="1">INDEX('4_RatesSplit'!AY:AY,MATCH($A86,'4_RatesSplit'!$A:$A,0))</f>
        <v>#REF!</v>
      </c>
      <c r="AE86" s="168" t="e">
        <f ca="1">INDEX('4_RatesSplit'!AZ:AZ,MATCH($A86,'4_RatesSplit'!$A:$A,0))</f>
        <v>#REF!</v>
      </c>
      <c r="AF86" s="168" t="e">
        <f ca="1">INDEX('4_RatesSplit'!BA:BA,MATCH($A86,'4_RatesSplit'!$A:$A,0))</f>
        <v>#REF!</v>
      </c>
      <c r="AG86" s="168" t="e">
        <f ca="1">INDEX('4_RatesSplit'!BB:BB,MATCH($A86,'4_RatesSplit'!$A:$A,0))</f>
        <v>#REF!</v>
      </c>
      <c r="AH86" s="168" t="e">
        <f ca="1">INDEX('4_RatesSplit'!BC:BC,MATCH($A86,'4_RatesSplit'!$A:$A,0))</f>
        <v>#REF!</v>
      </c>
      <c r="AI86" s="168" t="e">
        <f ca="1">INDEX('4_RatesSplit'!BD:BD,MATCH($A86,'4_RatesSplit'!$A:$A,0))</f>
        <v>#REF!</v>
      </c>
      <c r="AJ86" s="168" t="e">
        <f ca="1">INDEX('4_RatesSplit'!BE:BE,MATCH($A86,'4_RatesSplit'!$A:$A,0))</f>
        <v>#REF!</v>
      </c>
      <c r="AK86" s="168" t="e">
        <f ca="1">INDEX('4_RatesSplit'!BF:BF,MATCH($A86,'4_RatesSplit'!$A:$A,0))</f>
        <v>#REF!</v>
      </c>
      <c r="AL86" s="168" t="e">
        <f ca="1">INDEX('4_RatesSplit'!BG:BG,MATCH($A86,'4_RatesSplit'!$A:$A,0))</f>
        <v>#REF!</v>
      </c>
      <c r="AM86" s="168" t="e">
        <f ca="1">INDEX('4_RatesSplit'!BH:BH,MATCH($A86,'4_RatesSplit'!$A:$A,0))</f>
        <v>#REF!</v>
      </c>
      <c r="AN86" s="198" t="e">
        <f ca="1">INDEX('4_RatesSplit'!BI:BI,MATCH($A86,'4_RatesSplit'!$A:$A,0))</f>
        <v>#REF!</v>
      </c>
      <c r="AO86" s="114"/>
      <c r="AP86" s="167" t="e">
        <f t="shared" ca="1" si="295"/>
        <v>#REF!</v>
      </c>
      <c r="AQ86" s="167" t="e">
        <f t="shared" ca="1" si="296"/>
        <v>#REF!</v>
      </c>
      <c r="AR86" s="167" t="e">
        <f t="shared" ca="1" si="297"/>
        <v>#REF!</v>
      </c>
      <c r="AS86" s="167" t="e">
        <f t="shared" ca="1" si="298"/>
        <v>#REF!</v>
      </c>
      <c r="AT86" s="167" t="e">
        <f t="shared" ca="1" si="299"/>
        <v>#REF!</v>
      </c>
      <c r="AU86" s="167" t="e">
        <f t="shared" ca="1" si="300"/>
        <v>#REF!</v>
      </c>
      <c r="AV86" s="167" t="e">
        <f t="shared" ca="1" si="301"/>
        <v>#REF!</v>
      </c>
      <c r="AW86" s="167" t="e">
        <f t="shared" ca="1" si="302"/>
        <v>#REF!</v>
      </c>
      <c r="AX86" s="167" t="e">
        <f t="shared" ca="1" si="303"/>
        <v>#REF!</v>
      </c>
      <c r="AY86" s="167" t="e">
        <f t="shared" ca="1" si="304"/>
        <v>#REF!</v>
      </c>
      <c r="AZ86" s="167" t="e">
        <f t="shared" ca="1" si="305"/>
        <v>#REF!</v>
      </c>
      <c r="BA86" s="167" t="e">
        <f t="shared" ca="1" si="306"/>
        <v>#REF!</v>
      </c>
      <c r="BB86" s="167" t="e">
        <f t="shared" ca="1" si="307"/>
        <v>#REF!</v>
      </c>
      <c r="BC86" s="167" t="e">
        <f t="shared" ca="1" si="308"/>
        <v>#REF!</v>
      </c>
      <c r="BD86" s="167" t="e">
        <f t="shared" ca="1" si="309"/>
        <v>#REF!</v>
      </c>
      <c r="BE86" s="167" t="e">
        <f t="shared" ca="1" si="310"/>
        <v>#REF!</v>
      </c>
      <c r="BF86" s="18"/>
      <c r="BG86" s="168">
        <f>INDEX('2_Needs'!$F:$F,MATCH($A86,'2_Needs'!$A:$A,0))</f>
        <v>1.6949194092519458E-4</v>
      </c>
      <c r="BH86" s="114"/>
      <c r="BI86" s="167">
        <f t="shared" ref="BI86:BX86" si="384">IF(BI$3="reset",$BG86*BI$6,BH86*(1+$C$4))</f>
        <v>0</v>
      </c>
      <c r="BJ86" s="167">
        <f t="shared" si="384"/>
        <v>0</v>
      </c>
      <c r="BK86" s="167">
        <f t="shared" si="384"/>
        <v>0</v>
      </c>
      <c r="BL86" s="167">
        <f t="shared" si="384"/>
        <v>0</v>
      </c>
      <c r="BM86" s="167">
        <f t="shared" si="384"/>
        <v>0</v>
      </c>
      <c r="BN86" s="167">
        <f t="shared" si="384"/>
        <v>0</v>
      </c>
      <c r="BO86" s="167">
        <f t="shared" si="384"/>
        <v>0</v>
      </c>
      <c r="BP86" s="167">
        <f t="shared" si="384"/>
        <v>0</v>
      </c>
      <c r="BQ86" s="167">
        <f t="shared" si="384"/>
        <v>0</v>
      </c>
      <c r="BR86" s="167">
        <f t="shared" si="384"/>
        <v>0</v>
      </c>
      <c r="BS86" s="167">
        <f t="shared" si="384"/>
        <v>0</v>
      </c>
      <c r="BT86" s="167">
        <f t="shared" si="384"/>
        <v>0</v>
      </c>
      <c r="BU86" s="167">
        <f t="shared" si="384"/>
        <v>0</v>
      </c>
      <c r="BV86" s="167">
        <f t="shared" si="384"/>
        <v>0</v>
      </c>
      <c r="BW86" s="167">
        <f t="shared" si="384"/>
        <v>0</v>
      </c>
      <c r="BX86" s="167">
        <f t="shared" si="384"/>
        <v>0</v>
      </c>
      <c r="BZ86" s="167" t="e">
        <f t="shared" ca="1" si="229"/>
        <v>#REF!</v>
      </c>
      <c r="CA86" s="167" t="e">
        <f t="shared" ca="1" si="230"/>
        <v>#REF!</v>
      </c>
      <c r="CB86" s="167" t="e">
        <f t="shared" ca="1" si="231"/>
        <v>#REF!</v>
      </c>
      <c r="CC86" s="167" t="e">
        <f t="shared" ca="1" si="232"/>
        <v>#REF!</v>
      </c>
      <c r="CD86" s="167" t="e">
        <f t="shared" ca="1" si="233"/>
        <v>#REF!</v>
      </c>
      <c r="CE86" s="167" t="e">
        <f t="shared" ca="1" si="234"/>
        <v>#REF!</v>
      </c>
      <c r="CF86" s="167" t="e">
        <f t="shared" ca="1" si="235"/>
        <v>#REF!</v>
      </c>
      <c r="CG86" s="167" t="e">
        <f t="shared" ca="1" si="236"/>
        <v>#REF!</v>
      </c>
      <c r="CH86" s="167" t="e">
        <f t="shared" ca="1" si="237"/>
        <v>#REF!</v>
      </c>
      <c r="CI86" s="167" t="e">
        <f t="shared" ca="1" si="238"/>
        <v>#REF!</v>
      </c>
      <c r="CJ86" s="167" t="e">
        <f t="shared" ca="1" si="239"/>
        <v>#REF!</v>
      </c>
      <c r="CK86" s="167" t="e">
        <f t="shared" ca="1" si="240"/>
        <v>#REF!</v>
      </c>
      <c r="CL86" s="167" t="e">
        <f t="shared" ca="1" si="241"/>
        <v>#REF!</v>
      </c>
      <c r="CM86" s="167" t="e">
        <f t="shared" ca="1" si="242"/>
        <v>#REF!</v>
      </c>
      <c r="CN86" s="167" t="e">
        <f t="shared" ca="1" si="243"/>
        <v>#REF!</v>
      </c>
      <c r="CO86" s="167" t="e">
        <f t="shared" ca="1" si="244"/>
        <v>#REF!</v>
      </c>
      <c r="CQ86" s="167" t="e">
        <f t="shared" ca="1" si="245"/>
        <v>#REF!</v>
      </c>
      <c r="CR86" s="167" t="e">
        <f t="shared" ca="1" si="246"/>
        <v>#REF!</v>
      </c>
      <c r="CS86" s="167" t="e">
        <f t="shared" ca="1" si="247"/>
        <v>#REF!</v>
      </c>
      <c r="CT86" s="167" t="e">
        <f t="shared" ca="1" si="248"/>
        <v>#REF!</v>
      </c>
      <c r="CU86" s="167" t="e">
        <f t="shared" ca="1" si="249"/>
        <v>#REF!</v>
      </c>
      <c r="CV86" s="167" t="e">
        <f t="shared" ca="1" si="250"/>
        <v>#REF!</v>
      </c>
      <c r="CW86" s="167" t="e">
        <f t="shared" ca="1" si="251"/>
        <v>#REF!</v>
      </c>
      <c r="CX86" s="167" t="e">
        <f t="shared" ca="1" si="252"/>
        <v>#REF!</v>
      </c>
      <c r="CY86" s="167" t="e">
        <f t="shared" ca="1" si="253"/>
        <v>#REF!</v>
      </c>
      <c r="CZ86" s="167" t="e">
        <f t="shared" ca="1" si="254"/>
        <v>#REF!</v>
      </c>
      <c r="DA86" s="167" t="e">
        <f t="shared" ca="1" si="255"/>
        <v>#REF!</v>
      </c>
      <c r="DB86" s="167" t="e">
        <f t="shared" ca="1" si="256"/>
        <v>#REF!</v>
      </c>
      <c r="DC86" s="167" t="e">
        <f t="shared" ca="1" si="257"/>
        <v>#REF!</v>
      </c>
      <c r="DD86" s="167" t="e">
        <f t="shared" ca="1" si="258"/>
        <v>#REF!</v>
      </c>
      <c r="DE86" s="167" t="e">
        <f t="shared" ca="1" si="259"/>
        <v>#REF!</v>
      </c>
      <c r="DF86" s="167" t="e">
        <f t="shared" ca="1" si="260"/>
        <v>#REF!</v>
      </c>
      <c r="DH86" s="167">
        <f t="shared" si="261"/>
        <v>0</v>
      </c>
      <c r="DI86" s="167">
        <f t="shared" si="262"/>
        <v>0</v>
      </c>
      <c r="DJ86" s="167">
        <f t="shared" si="263"/>
        <v>0</v>
      </c>
      <c r="DK86" s="167">
        <f t="shared" si="264"/>
        <v>0</v>
      </c>
      <c r="DL86" s="167">
        <f t="shared" si="265"/>
        <v>0</v>
      </c>
      <c r="DM86" s="167">
        <f t="shared" si="266"/>
        <v>0</v>
      </c>
      <c r="DN86" s="167">
        <f t="shared" si="267"/>
        <v>0</v>
      </c>
      <c r="DO86" s="167">
        <f t="shared" si="268"/>
        <v>0</v>
      </c>
      <c r="DP86" s="167">
        <f t="shared" si="269"/>
        <v>0</v>
      </c>
      <c r="DQ86" s="167">
        <f t="shared" si="270"/>
        <v>0</v>
      </c>
      <c r="DR86" s="167">
        <f t="shared" si="271"/>
        <v>0</v>
      </c>
      <c r="DS86" s="167">
        <f t="shared" si="272"/>
        <v>0</v>
      </c>
      <c r="DT86" s="167">
        <f t="shared" si="273"/>
        <v>0</v>
      </c>
      <c r="DU86" s="167">
        <f t="shared" si="274"/>
        <v>0</v>
      </c>
      <c r="DV86" s="167">
        <f t="shared" si="275"/>
        <v>0</v>
      </c>
      <c r="DW86" s="167">
        <f t="shared" si="276"/>
        <v>0</v>
      </c>
      <c r="DY86" s="167" t="e">
        <f t="shared" ca="1" si="312"/>
        <v>#REF!</v>
      </c>
      <c r="DZ86" s="167" t="e">
        <f t="shared" ca="1" si="313"/>
        <v>#REF!</v>
      </c>
      <c r="EA86" s="167" t="e">
        <f t="shared" ca="1" si="314"/>
        <v>#REF!</v>
      </c>
      <c r="EB86" s="167" t="e">
        <f t="shared" ca="1" si="315"/>
        <v>#REF!</v>
      </c>
      <c r="EC86" s="167" t="e">
        <f t="shared" ca="1" si="316"/>
        <v>#REF!</v>
      </c>
      <c r="ED86" s="167" t="e">
        <f t="shared" ca="1" si="317"/>
        <v>#REF!</v>
      </c>
      <c r="EE86" s="167" t="e">
        <f t="shared" ca="1" si="318"/>
        <v>#REF!</v>
      </c>
      <c r="EF86" s="167" t="e">
        <f t="shared" ca="1" si="319"/>
        <v>#REF!</v>
      </c>
      <c r="EG86" s="167" t="e">
        <f t="shared" ca="1" si="320"/>
        <v>#REF!</v>
      </c>
      <c r="EH86" s="167" t="e">
        <f t="shared" ca="1" si="321"/>
        <v>#REF!</v>
      </c>
      <c r="EI86" s="167" t="e">
        <f t="shared" ca="1" si="322"/>
        <v>#REF!</v>
      </c>
      <c r="EJ86" s="167" t="e">
        <f t="shared" ca="1" si="323"/>
        <v>#REF!</v>
      </c>
      <c r="EK86" s="167" t="e">
        <f t="shared" ca="1" si="324"/>
        <v>#REF!</v>
      </c>
      <c r="EL86" s="167" t="e">
        <f t="shared" ca="1" si="325"/>
        <v>#REF!</v>
      </c>
      <c r="EM86" s="167" t="e">
        <f t="shared" ca="1" si="326"/>
        <v>#REF!</v>
      </c>
      <c r="EN86" s="167" t="e">
        <f t="shared" ca="1" si="327"/>
        <v>#REF!</v>
      </c>
      <c r="EP86" s="167">
        <f t="shared" si="328"/>
        <v>0</v>
      </c>
      <c r="EQ86" s="167">
        <f t="shared" si="329"/>
        <v>0</v>
      </c>
      <c r="ER86" s="167">
        <f t="shared" si="330"/>
        <v>0</v>
      </c>
      <c r="ES86" s="167">
        <f t="shared" si="331"/>
        <v>0</v>
      </c>
      <c r="ET86" s="167">
        <f t="shared" si="332"/>
        <v>0</v>
      </c>
      <c r="EU86" s="167">
        <f t="shared" si="333"/>
        <v>0</v>
      </c>
      <c r="EV86" s="167">
        <f t="shared" si="334"/>
        <v>0</v>
      </c>
      <c r="EW86" s="167">
        <f t="shared" si="335"/>
        <v>0</v>
      </c>
      <c r="EX86" s="167">
        <f t="shared" si="336"/>
        <v>0</v>
      </c>
      <c r="EY86" s="167">
        <f t="shared" si="337"/>
        <v>0</v>
      </c>
      <c r="EZ86" s="167">
        <f t="shared" si="338"/>
        <v>0</v>
      </c>
      <c r="FA86" s="167">
        <f t="shared" si="339"/>
        <v>0</v>
      </c>
      <c r="FB86" s="167">
        <f t="shared" si="340"/>
        <v>0</v>
      </c>
      <c r="FC86" s="167">
        <f t="shared" si="341"/>
        <v>0</v>
      </c>
      <c r="FD86" s="167">
        <f t="shared" si="342"/>
        <v>0</v>
      </c>
      <c r="FE86" s="167">
        <f t="shared" si="343"/>
        <v>0</v>
      </c>
      <c r="FG86" s="167">
        <f t="shared" si="344"/>
        <v>0</v>
      </c>
      <c r="FH86" s="167">
        <f t="shared" si="345"/>
        <v>0</v>
      </c>
      <c r="FI86" s="167">
        <f t="shared" si="346"/>
        <v>0</v>
      </c>
      <c r="FJ86" s="167">
        <f t="shared" si="347"/>
        <v>0</v>
      </c>
      <c r="FK86" s="167">
        <f t="shared" si="348"/>
        <v>0</v>
      </c>
      <c r="FL86" s="167">
        <f t="shared" si="349"/>
        <v>0</v>
      </c>
      <c r="FM86" s="167">
        <f t="shared" si="350"/>
        <v>0</v>
      </c>
      <c r="FN86" s="167">
        <f t="shared" si="351"/>
        <v>0</v>
      </c>
      <c r="FO86" s="167">
        <f t="shared" si="352"/>
        <v>0</v>
      </c>
      <c r="FP86" s="167">
        <f t="shared" si="353"/>
        <v>0</v>
      </c>
      <c r="FQ86" s="167">
        <f t="shared" si="354"/>
        <v>0</v>
      </c>
      <c r="FR86" s="167">
        <f t="shared" si="355"/>
        <v>0</v>
      </c>
      <c r="FS86" s="167">
        <f t="shared" si="356"/>
        <v>0</v>
      </c>
      <c r="FT86" s="167">
        <f t="shared" si="357"/>
        <v>0</v>
      </c>
      <c r="FU86" s="167">
        <f t="shared" si="358"/>
        <v>0</v>
      </c>
      <c r="FV86" s="167">
        <f t="shared" si="359"/>
        <v>0</v>
      </c>
      <c r="FX86" s="167">
        <f t="shared" si="360"/>
        <v>0</v>
      </c>
      <c r="FY86" s="167">
        <f t="shared" si="361"/>
        <v>0</v>
      </c>
      <c r="FZ86" s="167">
        <f t="shared" si="362"/>
        <v>0</v>
      </c>
      <c r="GA86" s="167">
        <f t="shared" si="363"/>
        <v>0</v>
      </c>
      <c r="GB86" s="167">
        <f t="shared" si="364"/>
        <v>0</v>
      </c>
      <c r="GC86" s="167">
        <f t="shared" si="365"/>
        <v>0</v>
      </c>
      <c r="GD86" s="167">
        <f t="shared" si="366"/>
        <v>0</v>
      </c>
      <c r="GE86" s="167">
        <f t="shared" si="367"/>
        <v>0</v>
      </c>
      <c r="GF86" s="167">
        <f t="shared" si="368"/>
        <v>0</v>
      </c>
      <c r="GG86" s="167">
        <f t="shared" si="369"/>
        <v>0</v>
      </c>
      <c r="GH86" s="167">
        <f t="shared" si="370"/>
        <v>0</v>
      </c>
      <c r="GI86" s="167">
        <f t="shared" si="371"/>
        <v>0</v>
      </c>
      <c r="GJ86" s="167">
        <f t="shared" si="372"/>
        <v>0</v>
      </c>
      <c r="GK86" s="167">
        <f t="shared" si="373"/>
        <v>0</v>
      </c>
      <c r="GL86" s="167">
        <f t="shared" si="374"/>
        <v>0</v>
      </c>
      <c r="GM86" s="167">
        <f t="shared" si="375"/>
        <v>0</v>
      </c>
      <c r="GO86" s="167" t="e">
        <f t="shared" ca="1" si="210"/>
        <v>#REF!</v>
      </c>
      <c r="GP86" s="167" t="e">
        <f t="shared" ca="1" si="227"/>
        <v>#REF!</v>
      </c>
      <c r="GQ86" s="167" t="e">
        <f t="shared" ca="1" si="227"/>
        <v>#REF!</v>
      </c>
      <c r="GR86" s="167" t="e">
        <f t="shared" ca="1" si="227"/>
        <v>#REF!</v>
      </c>
      <c r="GS86" s="167" t="e">
        <f t="shared" ca="1" si="227"/>
        <v>#REF!</v>
      </c>
      <c r="GT86" s="167" t="e">
        <f t="shared" ca="1" si="227"/>
        <v>#REF!</v>
      </c>
      <c r="GU86" s="167" t="e">
        <f t="shared" ca="1" si="227"/>
        <v>#REF!</v>
      </c>
      <c r="GV86" s="167" t="e">
        <f t="shared" ca="1" si="227"/>
        <v>#REF!</v>
      </c>
      <c r="GW86" s="167" t="e">
        <f t="shared" ca="1" si="227"/>
        <v>#REF!</v>
      </c>
      <c r="GX86" s="167" t="e">
        <f t="shared" ca="1" si="227"/>
        <v>#REF!</v>
      </c>
      <c r="GY86" s="167" t="e">
        <f t="shared" ca="1" si="227"/>
        <v>#REF!</v>
      </c>
      <c r="GZ86" s="167" t="e">
        <f t="shared" ca="1" si="227"/>
        <v>#REF!</v>
      </c>
      <c r="HA86" s="167" t="e">
        <f t="shared" ca="1" si="227"/>
        <v>#REF!</v>
      </c>
      <c r="HB86" s="167" t="e">
        <f t="shared" ca="1" si="227"/>
        <v>#REF!</v>
      </c>
      <c r="HC86" s="167" t="e">
        <f t="shared" ca="1" si="227"/>
        <v>#REF!</v>
      </c>
      <c r="HD86" s="167" t="e">
        <f t="shared" ca="1" si="227"/>
        <v>#REF!</v>
      </c>
      <c r="HF86" s="167" t="e">
        <f t="shared" ca="1" si="277"/>
        <v>#REF!</v>
      </c>
      <c r="HG86" s="167" t="e">
        <f t="shared" ca="1" si="278"/>
        <v>#REF!</v>
      </c>
      <c r="HH86" s="167" t="e">
        <f t="shared" ca="1" si="279"/>
        <v>#REF!</v>
      </c>
      <c r="HI86" s="167" t="e">
        <f t="shared" ca="1" si="280"/>
        <v>#REF!</v>
      </c>
      <c r="HJ86" s="167" t="e">
        <f t="shared" ca="1" si="281"/>
        <v>#REF!</v>
      </c>
      <c r="HK86" s="167" t="e">
        <f t="shared" ca="1" si="282"/>
        <v>#REF!</v>
      </c>
      <c r="HL86" s="167" t="e">
        <f t="shared" ca="1" si="283"/>
        <v>#REF!</v>
      </c>
      <c r="HM86" s="167" t="e">
        <f t="shared" ca="1" si="284"/>
        <v>#REF!</v>
      </c>
      <c r="HN86" s="167" t="e">
        <f t="shared" ca="1" si="285"/>
        <v>#REF!</v>
      </c>
      <c r="HO86" s="167" t="e">
        <f t="shared" ca="1" si="286"/>
        <v>#REF!</v>
      </c>
      <c r="HP86" s="167" t="e">
        <f t="shared" ca="1" si="287"/>
        <v>#REF!</v>
      </c>
      <c r="HQ86" s="167" t="e">
        <f t="shared" ca="1" si="288"/>
        <v>#REF!</v>
      </c>
      <c r="HR86" s="167" t="e">
        <f t="shared" ca="1" si="289"/>
        <v>#REF!</v>
      </c>
      <c r="HS86" s="167" t="e">
        <f t="shared" ca="1" si="290"/>
        <v>#REF!</v>
      </c>
      <c r="HT86" s="167" t="e">
        <f t="shared" ca="1" si="291"/>
        <v>#REF!</v>
      </c>
      <c r="HU86" s="167" t="e">
        <f t="shared" ca="1" si="292"/>
        <v>#REF!</v>
      </c>
      <c r="HW86" s="167" t="e">
        <f t="shared" ca="1" si="293"/>
        <v>#REF!</v>
      </c>
      <c r="HX86" s="167">
        <f t="shared" si="294"/>
        <v>0</v>
      </c>
      <c r="HY86" s="167" t="e">
        <f t="shared" ca="1" si="376"/>
        <v>#REF!</v>
      </c>
      <c r="HZ86" s="219" t="e">
        <f t="shared" ca="1" si="377"/>
        <v>#REF!</v>
      </c>
    </row>
    <row r="87" spans="1:234" s="48" customFormat="1">
      <c r="A87" s="3" t="s">
        <v>170</v>
      </c>
      <c r="B87" s="202" t="str">
        <f>INDEX('Ref1'!$E:$E,MATCH(A87,'Ref1'!$A:$A,0))</f>
        <v>Cornwall</v>
      </c>
      <c r="C87" s="42" t="str">
        <f>INDEX(Data1!B:B,MATCH(A87,Data1!A:A,0))</f>
        <v>UNIFIR</v>
      </c>
      <c r="D87" s="253" t="str">
        <f>INDEX(Data1!C:C,MATCH(A87,Data1!A:A,0))</f>
        <v>SW</v>
      </c>
      <c r="E87" s="200" t="str">
        <f>IF($C$6="No","No",IF(COUNTIF(Inputs!$K$359:$K$398,$A87)&gt;0,"Yes","No"))</f>
        <v>No</v>
      </c>
      <c r="F87" s="404"/>
      <c r="G87" s="62">
        <f>INDEX('4_RatesSplit'!K:K,MATCH($A87,'4_RatesSplit'!$A:$A,0))</f>
        <v>0</v>
      </c>
      <c r="H87" s="171">
        <f>INDEX('4_RatesSplit'!L:L,MATCH($A87,'4_RatesSplit'!$A:$A,0))</f>
        <v>0</v>
      </c>
      <c r="I87" s="167">
        <f>INDEX('4_RatesSplit'!M:M,MATCH($A87,'4_RatesSplit'!$A:$A,0))</f>
        <v>0</v>
      </c>
      <c r="J87" s="167">
        <f>INDEX('4_RatesSplit'!N:N,MATCH($A87,'4_RatesSplit'!$A:$A,0))</f>
        <v>0</v>
      </c>
      <c r="K87" s="167">
        <f>INDEX('4_RatesSplit'!O:O,MATCH($A87,'4_RatesSplit'!$A:$A,0))</f>
        <v>0</v>
      </c>
      <c r="L87" s="167">
        <f>INDEX('4_RatesSplit'!P:P,MATCH($A87,'4_RatesSplit'!$A:$A,0))</f>
        <v>0</v>
      </c>
      <c r="M87" s="167">
        <f>INDEX('4_RatesSplit'!Q:Q,MATCH($A87,'4_RatesSplit'!$A:$A,0))</f>
        <v>0</v>
      </c>
      <c r="N87" s="167">
        <f>INDEX('4_RatesSplit'!R:R,MATCH($A87,'4_RatesSplit'!$A:$A,0))</f>
        <v>0</v>
      </c>
      <c r="O87" s="167">
        <f>INDEX('4_RatesSplit'!S:S,MATCH($A87,'4_RatesSplit'!$A:$A,0))</f>
        <v>0</v>
      </c>
      <c r="P87" s="167">
        <f>INDEX('4_RatesSplit'!T:T,MATCH($A87,'4_RatesSplit'!$A:$A,0))</f>
        <v>0</v>
      </c>
      <c r="Q87" s="167">
        <f>INDEX('4_RatesSplit'!U:U,MATCH($A87,'4_RatesSplit'!$A:$A,0))</f>
        <v>0</v>
      </c>
      <c r="R87" s="167">
        <f>INDEX('4_RatesSplit'!V:V,MATCH($A87,'4_RatesSplit'!$A:$A,0))</f>
        <v>0</v>
      </c>
      <c r="S87" s="167">
        <f>INDEX('4_RatesSplit'!W:W,MATCH($A87,'4_RatesSplit'!$A:$A,0))</f>
        <v>0</v>
      </c>
      <c r="T87" s="167">
        <f>INDEX('4_RatesSplit'!X:X,MATCH($A87,'4_RatesSplit'!$A:$A,0))</f>
        <v>0</v>
      </c>
      <c r="U87" s="167">
        <f>INDEX('4_RatesSplit'!Y:Y,MATCH($A87,'4_RatesSplit'!$A:$A,0))</f>
        <v>0</v>
      </c>
      <c r="V87" s="167">
        <f>INDEX('4_RatesSplit'!Z:Z,MATCH($A87,'4_RatesSplit'!$A:$A,0))</f>
        <v>0</v>
      </c>
      <c r="W87" s="167">
        <f>INDEX('4_RatesSplit'!AA:AA,MATCH($A87,'4_RatesSplit'!$A:$A,0))</f>
        <v>0</v>
      </c>
      <c r="X87" s="18"/>
      <c r="Y87" s="168" t="e">
        <f ca="1">INDEX('4_RatesSplit'!AT:AT,MATCH($A87,'4_RatesSplit'!$A:$A,0))</f>
        <v>#REF!</v>
      </c>
      <c r="Z87" s="168" t="e">
        <f ca="1">INDEX('4_RatesSplit'!AU:AU,MATCH($A87,'4_RatesSplit'!$A:$A,0))</f>
        <v>#REF!</v>
      </c>
      <c r="AA87" s="168" t="e">
        <f ca="1">INDEX('4_RatesSplit'!AV:AV,MATCH($A87,'4_RatesSplit'!$A:$A,0))</f>
        <v>#REF!</v>
      </c>
      <c r="AB87" s="168" t="e">
        <f ca="1">INDEX('4_RatesSplit'!AW:AW,MATCH($A87,'4_RatesSplit'!$A:$A,0))</f>
        <v>#REF!</v>
      </c>
      <c r="AC87" s="168" t="e">
        <f ca="1">INDEX('4_RatesSplit'!AX:AX,MATCH($A87,'4_RatesSplit'!$A:$A,0))</f>
        <v>#REF!</v>
      </c>
      <c r="AD87" s="168" t="e">
        <f ca="1">INDEX('4_RatesSplit'!AY:AY,MATCH($A87,'4_RatesSplit'!$A:$A,0))</f>
        <v>#REF!</v>
      </c>
      <c r="AE87" s="168" t="e">
        <f ca="1">INDEX('4_RatesSplit'!AZ:AZ,MATCH($A87,'4_RatesSplit'!$A:$A,0))</f>
        <v>#REF!</v>
      </c>
      <c r="AF87" s="168" t="e">
        <f ca="1">INDEX('4_RatesSplit'!BA:BA,MATCH($A87,'4_RatesSplit'!$A:$A,0))</f>
        <v>#REF!</v>
      </c>
      <c r="AG87" s="168" t="e">
        <f ca="1">INDEX('4_RatesSplit'!BB:BB,MATCH($A87,'4_RatesSplit'!$A:$A,0))</f>
        <v>#REF!</v>
      </c>
      <c r="AH87" s="168" t="e">
        <f ca="1">INDEX('4_RatesSplit'!BC:BC,MATCH($A87,'4_RatesSplit'!$A:$A,0))</f>
        <v>#REF!</v>
      </c>
      <c r="AI87" s="168" t="e">
        <f ca="1">INDEX('4_RatesSplit'!BD:BD,MATCH($A87,'4_RatesSplit'!$A:$A,0))</f>
        <v>#REF!</v>
      </c>
      <c r="AJ87" s="168" t="e">
        <f ca="1">INDEX('4_RatesSplit'!BE:BE,MATCH($A87,'4_RatesSplit'!$A:$A,0))</f>
        <v>#REF!</v>
      </c>
      <c r="AK87" s="168" t="e">
        <f ca="1">INDEX('4_RatesSplit'!BF:BF,MATCH($A87,'4_RatesSplit'!$A:$A,0))</f>
        <v>#REF!</v>
      </c>
      <c r="AL87" s="168" t="e">
        <f ca="1">INDEX('4_RatesSplit'!BG:BG,MATCH($A87,'4_RatesSplit'!$A:$A,0))</f>
        <v>#REF!</v>
      </c>
      <c r="AM87" s="168" t="e">
        <f ca="1">INDEX('4_RatesSplit'!BH:BH,MATCH($A87,'4_RatesSplit'!$A:$A,0))</f>
        <v>#REF!</v>
      </c>
      <c r="AN87" s="198" t="e">
        <f ca="1">INDEX('4_RatesSplit'!BI:BI,MATCH($A87,'4_RatesSplit'!$A:$A,0))</f>
        <v>#REF!</v>
      </c>
      <c r="AO87" s="114"/>
      <c r="AP87" s="167" t="e">
        <f t="shared" ca="1" si="295"/>
        <v>#REF!</v>
      </c>
      <c r="AQ87" s="167" t="e">
        <f t="shared" ca="1" si="296"/>
        <v>#REF!</v>
      </c>
      <c r="AR87" s="167" t="e">
        <f t="shared" ca="1" si="297"/>
        <v>#REF!</v>
      </c>
      <c r="AS87" s="167" t="e">
        <f t="shared" ca="1" si="298"/>
        <v>#REF!</v>
      </c>
      <c r="AT87" s="167" t="e">
        <f t="shared" ca="1" si="299"/>
        <v>#REF!</v>
      </c>
      <c r="AU87" s="167" t="e">
        <f t="shared" ca="1" si="300"/>
        <v>#REF!</v>
      </c>
      <c r="AV87" s="167" t="e">
        <f t="shared" ca="1" si="301"/>
        <v>#REF!</v>
      </c>
      <c r="AW87" s="167" t="e">
        <f t="shared" ca="1" si="302"/>
        <v>#REF!</v>
      </c>
      <c r="AX87" s="167" t="e">
        <f t="shared" ca="1" si="303"/>
        <v>#REF!</v>
      </c>
      <c r="AY87" s="167" t="e">
        <f t="shared" ca="1" si="304"/>
        <v>#REF!</v>
      </c>
      <c r="AZ87" s="167" t="e">
        <f t="shared" ca="1" si="305"/>
        <v>#REF!</v>
      </c>
      <c r="BA87" s="167" t="e">
        <f t="shared" ca="1" si="306"/>
        <v>#REF!</v>
      </c>
      <c r="BB87" s="167" t="e">
        <f t="shared" ca="1" si="307"/>
        <v>#REF!</v>
      </c>
      <c r="BC87" s="167" t="e">
        <f t="shared" ca="1" si="308"/>
        <v>#REF!</v>
      </c>
      <c r="BD87" s="167" t="e">
        <f t="shared" ca="1" si="309"/>
        <v>#REF!</v>
      </c>
      <c r="BE87" s="167" t="e">
        <f t="shared" ca="1" si="310"/>
        <v>#REF!</v>
      </c>
      <c r="BF87" s="18"/>
      <c r="BG87" s="168">
        <f>INDEX('2_Needs'!$F:$F,MATCH($A87,'2_Needs'!$A:$A,0))</f>
        <v>8.9883428180899984E-3</v>
      </c>
      <c r="BH87" s="114"/>
      <c r="BI87" s="167">
        <f t="shared" ref="BI87:BX87" si="385">IF(BI$3="reset",$BG87*BI$6,BH87*(1+$C$4))</f>
        <v>0</v>
      </c>
      <c r="BJ87" s="167">
        <f t="shared" si="385"/>
        <v>0</v>
      </c>
      <c r="BK87" s="167">
        <f t="shared" si="385"/>
        <v>0</v>
      </c>
      <c r="BL87" s="167">
        <f t="shared" si="385"/>
        <v>0</v>
      </c>
      <c r="BM87" s="167">
        <f t="shared" si="385"/>
        <v>0</v>
      </c>
      <c r="BN87" s="167">
        <f t="shared" si="385"/>
        <v>0</v>
      </c>
      <c r="BO87" s="167">
        <f t="shared" si="385"/>
        <v>0</v>
      </c>
      <c r="BP87" s="167">
        <f t="shared" si="385"/>
        <v>0</v>
      </c>
      <c r="BQ87" s="167">
        <f t="shared" si="385"/>
        <v>0</v>
      </c>
      <c r="BR87" s="167">
        <f t="shared" si="385"/>
        <v>0</v>
      </c>
      <c r="BS87" s="167">
        <f t="shared" si="385"/>
        <v>0</v>
      </c>
      <c r="BT87" s="167">
        <f t="shared" si="385"/>
        <v>0</v>
      </c>
      <c r="BU87" s="167">
        <f t="shared" si="385"/>
        <v>0</v>
      </c>
      <c r="BV87" s="167">
        <f t="shared" si="385"/>
        <v>0</v>
      </c>
      <c r="BW87" s="167">
        <f t="shared" si="385"/>
        <v>0</v>
      </c>
      <c r="BX87" s="167">
        <f t="shared" si="385"/>
        <v>0</v>
      </c>
      <c r="BZ87" s="167" t="e">
        <f t="shared" ca="1" si="229"/>
        <v>#REF!</v>
      </c>
      <c r="CA87" s="167" t="e">
        <f t="shared" ca="1" si="230"/>
        <v>#REF!</v>
      </c>
      <c r="CB87" s="167" t="e">
        <f t="shared" ca="1" si="231"/>
        <v>#REF!</v>
      </c>
      <c r="CC87" s="167" t="e">
        <f t="shared" ca="1" si="232"/>
        <v>#REF!</v>
      </c>
      <c r="CD87" s="167" t="e">
        <f t="shared" ca="1" si="233"/>
        <v>#REF!</v>
      </c>
      <c r="CE87" s="167" t="e">
        <f t="shared" ca="1" si="234"/>
        <v>#REF!</v>
      </c>
      <c r="CF87" s="167" t="e">
        <f t="shared" ca="1" si="235"/>
        <v>#REF!</v>
      </c>
      <c r="CG87" s="167" t="e">
        <f t="shared" ca="1" si="236"/>
        <v>#REF!</v>
      </c>
      <c r="CH87" s="167" t="e">
        <f t="shared" ca="1" si="237"/>
        <v>#REF!</v>
      </c>
      <c r="CI87" s="167" t="e">
        <f t="shared" ca="1" si="238"/>
        <v>#REF!</v>
      </c>
      <c r="CJ87" s="167" t="e">
        <f t="shared" ca="1" si="239"/>
        <v>#REF!</v>
      </c>
      <c r="CK87" s="167" t="e">
        <f t="shared" ca="1" si="240"/>
        <v>#REF!</v>
      </c>
      <c r="CL87" s="167" t="e">
        <f t="shared" ca="1" si="241"/>
        <v>#REF!</v>
      </c>
      <c r="CM87" s="167" t="e">
        <f t="shared" ca="1" si="242"/>
        <v>#REF!</v>
      </c>
      <c r="CN87" s="167" t="e">
        <f t="shared" ca="1" si="243"/>
        <v>#REF!</v>
      </c>
      <c r="CO87" s="167" t="e">
        <f t="shared" ca="1" si="244"/>
        <v>#REF!</v>
      </c>
      <c r="CQ87" s="167" t="e">
        <f t="shared" ca="1" si="245"/>
        <v>#REF!</v>
      </c>
      <c r="CR87" s="167" t="e">
        <f t="shared" ca="1" si="246"/>
        <v>#REF!</v>
      </c>
      <c r="CS87" s="167" t="e">
        <f t="shared" ca="1" si="247"/>
        <v>#REF!</v>
      </c>
      <c r="CT87" s="167" t="e">
        <f t="shared" ca="1" si="248"/>
        <v>#REF!</v>
      </c>
      <c r="CU87" s="167" t="e">
        <f t="shared" ca="1" si="249"/>
        <v>#REF!</v>
      </c>
      <c r="CV87" s="167" t="e">
        <f t="shared" ca="1" si="250"/>
        <v>#REF!</v>
      </c>
      <c r="CW87" s="167" t="e">
        <f t="shared" ca="1" si="251"/>
        <v>#REF!</v>
      </c>
      <c r="CX87" s="167" t="e">
        <f t="shared" ca="1" si="252"/>
        <v>#REF!</v>
      </c>
      <c r="CY87" s="167" t="e">
        <f t="shared" ca="1" si="253"/>
        <v>#REF!</v>
      </c>
      <c r="CZ87" s="167" t="e">
        <f t="shared" ca="1" si="254"/>
        <v>#REF!</v>
      </c>
      <c r="DA87" s="167" t="e">
        <f t="shared" ca="1" si="255"/>
        <v>#REF!</v>
      </c>
      <c r="DB87" s="167" t="e">
        <f t="shared" ca="1" si="256"/>
        <v>#REF!</v>
      </c>
      <c r="DC87" s="167" t="e">
        <f t="shared" ca="1" si="257"/>
        <v>#REF!</v>
      </c>
      <c r="DD87" s="167" t="e">
        <f t="shared" ca="1" si="258"/>
        <v>#REF!</v>
      </c>
      <c r="DE87" s="167" t="e">
        <f t="shared" ca="1" si="259"/>
        <v>#REF!</v>
      </c>
      <c r="DF87" s="167" t="e">
        <f t="shared" ca="1" si="260"/>
        <v>#REF!</v>
      </c>
      <c r="DH87" s="167">
        <f t="shared" si="261"/>
        <v>0</v>
      </c>
      <c r="DI87" s="167">
        <f t="shared" si="262"/>
        <v>0</v>
      </c>
      <c r="DJ87" s="167">
        <f t="shared" si="263"/>
        <v>0</v>
      </c>
      <c r="DK87" s="167">
        <f t="shared" si="264"/>
        <v>0</v>
      </c>
      <c r="DL87" s="167">
        <f t="shared" si="265"/>
        <v>0</v>
      </c>
      <c r="DM87" s="167">
        <f t="shared" si="266"/>
        <v>0</v>
      </c>
      <c r="DN87" s="167">
        <f t="shared" si="267"/>
        <v>0</v>
      </c>
      <c r="DO87" s="167">
        <f t="shared" si="268"/>
        <v>0</v>
      </c>
      <c r="DP87" s="167">
        <f t="shared" si="269"/>
        <v>0</v>
      </c>
      <c r="DQ87" s="167">
        <f t="shared" si="270"/>
        <v>0</v>
      </c>
      <c r="DR87" s="167">
        <f t="shared" si="271"/>
        <v>0</v>
      </c>
      <c r="DS87" s="167">
        <f t="shared" si="272"/>
        <v>0</v>
      </c>
      <c r="DT87" s="167">
        <f t="shared" si="273"/>
        <v>0</v>
      </c>
      <c r="DU87" s="167">
        <f t="shared" si="274"/>
        <v>0</v>
      </c>
      <c r="DV87" s="167">
        <f t="shared" si="275"/>
        <v>0</v>
      </c>
      <c r="DW87" s="167">
        <f t="shared" si="276"/>
        <v>0</v>
      </c>
      <c r="DY87" s="167" t="e">
        <f t="shared" ca="1" si="312"/>
        <v>#REF!</v>
      </c>
      <c r="DZ87" s="167" t="e">
        <f t="shared" ca="1" si="313"/>
        <v>#REF!</v>
      </c>
      <c r="EA87" s="167" t="e">
        <f t="shared" ca="1" si="314"/>
        <v>#REF!</v>
      </c>
      <c r="EB87" s="167" t="e">
        <f t="shared" ca="1" si="315"/>
        <v>#REF!</v>
      </c>
      <c r="EC87" s="167" t="e">
        <f t="shared" ca="1" si="316"/>
        <v>#REF!</v>
      </c>
      <c r="ED87" s="167" t="e">
        <f t="shared" ca="1" si="317"/>
        <v>#REF!</v>
      </c>
      <c r="EE87" s="167" t="e">
        <f t="shared" ca="1" si="318"/>
        <v>#REF!</v>
      </c>
      <c r="EF87" s="167" t="e">
        <f t="shared" ca="1" si="319"/>
        <v>#REF!</v>
      </c>
      <c r="EG87" s="167" t="e">
        <f t="shared" ca="1" si="320"/>
        <v>#REF!</v>
      </c>
      <c r="EH87" s="167" t="e">
        <f t="shared" ca="1" si="321"/>
        <v>#REF!</v>
      </c>
      <c r="EI87" s="167" t="e">
        <f t="shared" ca="1" si="322"/>
        <v>#REF!</v>
      </c>
      <c r="EJ87" s="167" t="e">
        <f t="shared" ca="1" si="323"/>
        <v>#REF!</v>
      </c>
      <c r="EK87" s="167" t="e">
        <f t="shared" ca="1" si="324"/>
        <v>#REF!</v>
      </c>
      <c r="EL87" s="167" t="e">
        <f t="shared" ca="1" si="325"/>
        <v>#REF!</v>
      </c>
      <c r="EM87" s="167" t="e">
        <f t="shared" ca="1" si="326"/>
        <v>#REF!</v>
      </c>
      <c r="EN87" s="167" t="e">
        <f t="shared" ca="1" si="327"/>
        <v>#REF!</v>
      </c>
      <c r="EP87" s="167">
        <f t="shared" si="328"/>
        <v>0</v>
      </c>
      <c r="EQ87" s="167">
        <f t="shared" si="329"/>
        <v>0</v>
      </c>
      <c r="ER87" s="167">
        <f t="shared" si="330"/>
        <v>0</v>
      </c>
      <c r="ES87" s="167">
        <f t="shared" si="331"/>
        <v>0</v>
      </c>
      <c r="ET87" s="167">
        <f t="shared" si="332"/>
        <v>0</v>
      </c>
      <c r="EU87" s="167">
        <f t="shared" si="333"/>
        <v>0</v>
      </c>
      <c r="EV87" s="167">
        <f t="shared" si="334"/>
        <v>0</v>
      </c>
      <c r="EW87" s="167">
        <f t="shared" si="335"/>
        <v>0</v>
      </c>
      <c r="EX87" s="167">
        <f t="shared" si="336"/>
        <v>0</v>
      </c>
      <c r="EY87" s="167">
        <f t="shared" si="337"/>
        <v>0</v>
      </c>
      <c r="EZ87" s="167">
        <f t="shared" si="338"/>
        <v>0</v>
      </c>
      <c r="FA87" s="167">
        <f t="shared" si="339"/>
        <v>0</v>
      </c>
      <c r="FB87" s="167">
        <f t="shared" si="340"/>
        <v>0</v>
      </c>
      <c r="FC87" s="167">
        <f t="shared" si="341"/>
        <v>0</v>
      </c>
      <c r="FD87" s="167">
        <f t="shared" si="342"/>
        <v>0</v>
      </c>
      <c r="FE87" s="167">
        <f t="shared" si="343"/>
        <v>0</v>
      </c>
      <c r="FG87" s="167">
        <f t="shared" si="344"/>
        <v>0</v>
      </c>
      <c r="FH87" s="167">
        <f t="shared" si="345"/>
        <v>0</v>
      </c>
      <c r="FI87" s="167">
        <f t="shared" si="346"/>
        <v>0</v>
      </c>
      <c r="FJ87" s="167">
        <f t="shared" si="347"/>
        <v>0</v>
      </c>
      <c r="FK87" s="167">
        <f t="shared" si="348"/>
        <v>0</v>
      </c>
      <c r="FL87" s="167">
        <f t="shared" si="349"/>
        <v>0</v>
      </c>
      <c r="FM87" s="167">
        <f t="shared" si="350"/>
        <v>0</v>
      </c>
      <c r="FN87" s="167">
        <f t="shared" si="351"/>
        <v>0</v>
      </c>
      <c r="FO87" s="167">
        <f t="shared" si="352"/>
        <v>0</v>
      </c>
      <c r="FP87" s="167">
        <f t="shared" si="353"/>
        <v>0</v>
      </c>
      <c r="FQ87" s="167">
        <f t="shared" si="354"/>
        <v>0</v>
      </c>
      <c r="FR87" s="167">
        <f t="shared" si="355"/>
        <v>0</v>
      </c>
      <c r="FS87" s="167">
        <f t="shared" si="356"/>
        <v>0</v>
      </c>
      <c r="FT87" s="167">
        <f t="shared" si="357"/>
        <v>0</v>
      </c>
      <c r="FU87" s="167">
        <f t="shared" si="358"/>
        <v>0</v>
      </c>
      <c r="FV87" s="167">
        <f t="shared" si="359"/>
        <v>0</v>
      </c>
      <c r="FX87" s="167">
        <f t="shared" si="360"/>
        <v>0</v>
      </c>
      <c r="FY87" s="167">
        <f t="shared" si="361"/>
        <v>0</v>
      </c>
      <c r="FZ87" s="167">
        <f t="shared" si="362"/>
        <v>0</v>
      </c>
      <c r="GA87" s="167">
        <f t="shared" si="363"/>
        <v>0</v>
      </c>
      <c r="GB87" s="167">
        <f t="shared" si="364"/>
        <v>0</v>
      </c>
      <c r="GC87" s="167">
        <f t="shared" si="365"/>
        <v>0</v>
      </c>
      <c r="GD87" s="167">
        <f t="shared" si="366"/>
        <v>0</v>
      </c>
      <c r="GE87" s="167">
        <f t="shared" si="367"/>
        <v>0</v>
      </c>
      <c r="GF87" s="167">
        <f t="shared" si="368"/>
        <v>0</v>
      </c>
      <c r="GG87" s="167">
        <f t="shared" si="369"/>
        <v>0</v>
      </c>
      <c r="GH87" s="167">
        <f t="shared" si="370"/>
        <v>0</v>
      </c>
      <c r="GI87" s="167">
        <f t="shared" si="371"/>
        <v>0</v>
      </c>
      <c r="GJ87" s="167">
        <f t="shared" si="372"/>
        <v>0</v>
      </c>
      <c r="GK87" s="167">
        <f t="shared" si="373"/>
        <v>0</v>
      </c>
      <c r="GL87" s="167">
        <f t="shared" si="374"/>
        <v>0</v>
      </c>
      <c r="GM87" s="167">
        <f t="shared" si="375"/>
        <v>0</v>
      </c>
      <c r="GO87" s="167" t="e">
        <f t="shared" ca="1" si="210"/>
        <v>#REF!</v>
      </c>
      <c r="GP87" s="167" t="e">
        <f t="shared" ca="1" si="227"/>
        <v>#REF!</v>
      </c>
      <c r="GQ87" s="167" t="e">
        <f t="shared" ca="1" si="227"/>
        <v>#REF!</v>
      </c>
      <c r="GR87" s="167" t="e">
        <f t="shared" ca="1" si="227"/>
        <v>#REF!</v>
      </c>
      <c r="GS87" s="167" t="e">
        <f t="shared" ca="1" si="227"/>
        <v>#REF!</v>
      </c>
      <c r="GT87" s="167" t="e">
        <f t="shared" ca="1" si="227"/>
        <v>#REF!</v>
      </c>
      <c r="GU87" s="167" t="e">
        <f t="shared" ca="1" si="227"/>
        <v>#REF!</v>
      </c>
      <c r="GV87" s="167" t="e">
        <f t="shared" ca="1" si="227"/>
        <v>#REF!</v>
      </c>
      <c r="GW87" s="167" t="e">
        <f t="shared" ca="1" si="227"/>
        <v>#REF!</v>
      </c>
      <c r="GX87" s="167" t="e">
        <f t="shared" ca="1" si="227"/>
        <v>#REF!</v>
      </c>
      <c r="GY87" s="167" t="e">
        <f t="shared" ca="1" si="227"/>
        <v>#REF!</v>
      </c>
      <c r="GZ87" s="167" t="e">
        <f t="shared" ca="1" si="227"/>
        <v>#REF!</v>
      </c>
      <c r="HA87" s="167" t="e">
        <f t="shared" ca="1" si="227"/>
        <v>#REF!</v>
      </c>
      <c r="HB87" s="167" t="e">
        <f t="shared" ca="1" si="227"/>
        <v>#REF!</v>
      </c>
      <c r="HC87" s="167" t="e">
        <f t="shared" ca="1" si="227"/>
        <v>#REF!</v>
      </c>
      <c r="HD87" s="167" t="e">
        <f t="shared" ca="1" si="227"/>
        <v>#REF!</v>
      </c>
      <c r="HF87" s="167" t="e">
        <f t="shared" ca="1" si="277"/>
        <v>#REF!</v>
      </c>
      <c r="HG87" s="167" t="e">
        <f t="shared" ca="1" si="278"/>
        <v>#REF!</v>
      </c>
      <c r="HH87" s="167" t="e">
        <f t="shared" ca="1" si="279"/>
        <v>#REF!</v>
      </c>
      <c r="HI87" s="167" t="e">
        <f t="shared" ca="1" si="280"/>
        <v>#REF!</v>
      </c>
      <c r="HJ87" s="167" t="e">
        <f t="shared" ca="1" si="281"/>
        <v>#REF!</v>
      </c>
      <c r="HK87" s="167" t="e">
        <f t="shared" ca="1" si="282"/>
        <v>#REF!</v>
      </c>
      <c r="HL87" s="167" t="e">
        <f t="shared" ca="1" si="283"/>
        <v>#REF!</v>
      </c>
      <c r="HM87" s="167" t="e">
        <f t="shared" ca="1" si="284"/>
        <v>#REF!</v>
      </c>
      <c r="HN87" s="167" t="e">
        <f t="shared" ca="1" si="285"/>
        <v>#REF!</v>
      </c>
      <c r="HO87" s="167" t="e">
        <f t="shared" ca="1" si="286"/>
        <v>#REF!</v>
      </c>
      <c r="HP87" s="167" t="e">
        <f t="shared" ca="1" si="287"/>
        <v>#REF!</v>
      </c>
      <c r="HQ87" s="167" t="e">
        <f t="shared" ca="1" si="288"/>
        <v>#REF!</v>
      </c>
      <c r="HR87" s="167" t="e">
        <f t="shared" ca="1" si="289"/>
        <v>#REF!</v>
      </c>
      <c r="HS87" s="167" t="e">
        <f t="shared" ca="1" si="290"/>
        <v>#REF!</v>
      </c>
      <c r="HT87" s="167" t="e">
        <f t="shared" ca="1" si="291"/>
        <v>#REF!</v>
      </c>
      <c r="HU87" s="167" t="e">
        <f t="shared" ca="1" si="292"/>
        <v>#REF!</v>
      </c>
      <c r="HW87" s="167" t="e">
        <f t="shared" ca="1" si="293"/>
        <v>#REF!</v>
      </c>
      <c r="HX87" s="167">
        <f t="shared" si="294"/>
        <v>0</v>
      </c>
      <c r="HY87" s="167" t="e">
        <f t="shared" ca="1" si="376"/>
        <v>#REF!</v>
      </c>
      <c r="HZ87" s="219" t="e">
        <f t="shared" ca="1" si="377"/>
        <v>#REF!</v>
      </c>
    </row>
    <row r="88" spans="1:234" s="48" customFormat="1">
      <c r="A88" s="3" t="s">
        <v>172</v>
      </c>
      <c r="B88" s="202" t="str">
        <f>INDEX('Ref1'!$E:$E,MATCH(A88,'Ref1'!$A:$A,0))</f>
        <v>Cotswold</v>
      </c>
      <c r="C88" s="42" t="str">
        <f>INDEX(Data1!B:B,MATCH(A88,Data1!A:A,0))</f>
        <v>SD</v>
      </c>
      <c r="D88" s="253" t="str">
        <f>INDEX(Data1!C:C,MATCH(A88,Data1!A:A,0))</f>
        <v>SW</v>
      </c>
      <c r="E88" s="200" t="str">
        <f>IF($C$6="No","No",IF(COUNTIF(Inputs!$K$359:$K$398,$A88)&gt;0,"Yes","No"))</f>
        <v>No</v>
      </c>
      <c r="F88" s="404"/>
      <c r="G88" s="62">
        <f>INDEX('4_RatesSplit'!K:K,MATCH($A88,'4_RatesSplit'!$A:$A,0))</f>
        <v>0</v>
      </c>
      <c r="H88" s="171">
        <f>INDEX('4_RatesSplit'!L:L,MATCH($A88,'4_RatesSplit'!$A:$A,0))</f>
        <v>0</v>
      </c>
      <c r="I88" s="167">
        <f>INDEX('4_RatesSplit'!M:M,MATCH($A88,'4_RatesSplit'!$A:$A,0))</f>
        <v>0</v>
      </c>
      <c r="J88" s="167">
        <f>INDEX('4_RatesSplit'!N:N,MATCH($A88,'4_RatesSplit'!$A:$A,0))</f>
        <v>0</v>
      </c>
      <c r="K88" s="167">
        <f>INDEX('4_RatesSplit'!O:O,MATCH($A88,'4_RatesSplit'!$A:$A,0))</f>
        <v>0</v>
      </c>
      <c r="L88" s="167">
        <f>INDEX('4_RatesSplit'!P:P,MATCH($A88,'4_RatesSplit'!$A:$A,0))</f>
        <v>0</v>
      </c>
      <c r="M88" s="167">
        <f>INDEX('4_RatesSplit'!Q:Q,MATCH($A88,'4_RatesSplit'!$A:$A,0))</f>
        <v>0</v>
      </c>
      <c r="N88" s="167">
        <f>INDEX('4_RatesSplit'!R:R,MATCH($A88,'4_RatesSplit'!$A:$A,0))</f>
        <v>0</v>
      </c>
      <c r="O88" s="167">
        <f>INDEX('4_RatesSplit'!S:S,MATCH($A88,'4_RatesSplit'!$A:$A,0))</f>
        <v>0</v>
      </c>
      <c r="P88" s="167">
        <f>INDEX('4_RatesSplit'!T:T,MATCH($A88,'4_RatesSplit'!$A:$A,0))</f>
        <v>0</v>
      </c>
      <c r="Q88" s="167">
        <f>INDEX('4_RatesSplit'!U:U,MATCH($A88,'4_RatesSplit'!$A:$A,0))</f>
        <v>0</v>
      </c>
      <c r="R88" s="167">
        <f>INDEX('4_RatesSplit'!V:V,MATCH($A88,'4_RatesSplit'!$A:$A,0))</f>
        <v>0</v>
      </c>
      <c r="S88" s="167">
        <f>INDEX('4_RatesSplit'!W:W,MATCH($A88,'4_RatesSplit'!$A:$A,0))</f>
        <v>0</v>
      </c>
      <c r="T88" s="167">
        <f>INDEX('4_RatesSplit'!X:X,MATCH($A88,'4_RatesSplit'!$A:$A,0))</f>
        <v>0</v>
      </c>
      <c r="U88" s="167">
        <f>INDEX('4_RatesSplit'!Y:Y,MATCH($A88,'4_RatesSplit'!$A:$A,0))</f>
        <v>0</v>
      </c>
      <c r="V88" s="167">
        <f>INDEX('4_RatesSplit'!Z:Z,MATCH($A88,'4_RatesSplit'!$A:$A,0))</f>
        <v>0</v>
      </c>
      <c r="W88" s="167">
        <f>INDEX('4_RatesSplit'!AA:AA,MATCH($A88,'4_RatesSplit'!$A:$A,0))</f>
        <v>0</v>
      </c>
      <c r="X88" s="18"/>
      <c r="Y88" s="168" t="e">
        <f ca="1">INDEX('4_RatesSplit'!AT:AT,MATCH($A88,'4_RatesSplit'!$A:$A,0))</f>
        <v>#REF!</v>
      </c>
      <c r="Z88" s="168" t="e">
        <f ca="1">INDEX('4_RatesSplit'!AU:AU,MATCH($A88,'4_RatesSplit'!$A:$A,0))</f>
        <v>#REF!</v>
      </c>
      <c r="AA88" s="168" t="e">
        <f ca="1">INDEX('4_RatesSplit'!AV:AV,MATCH($A88,'4_RatesSplit'!$A:$A,0))</f>
        <v>#REF!</v>
      </c>
      <c r="AB88" s="168" t="e">
        <f ca="1">INDEX('4_RatesSplit'!AW:AW,MATCH($A88,'4_RatesSplit'!$A:$A,0))</f>
        <v>#REF!</v>
      </c>
      <c r="AC88" s="168" t="e">
        <f ca="1">INDEX('4_RatesSplit'!AX:AX,MATCH($A88,'4_RatesSplit'!$A:$A,0))</f>
        <v>#REF!</v>
      </c>
      <c r="AD88" s="168" t="e">
        <f ca="1">INDEX('4_RatesSplit'!AY:AY,MATCH($A88,'4_RatesSplit'!$A:$A,0))</f>
        <v>#REF!</v>
      </c>
      <c r="AE88" s="168" t="e">
        <f ca="1">INDEX('4_RatesSplit'!AZ:AZ,MATCH($A88,'4_RatesSplit'!$A:$A,0))</f>
        <v>#REF!</v>
      </c>
      <c r="AF88" s="168" t="e">
        <f ca="1">INDEX('4_RatesSplit'!BA:BA,MATCH($A88,'4_RatesSplit'!$A:$A,0))</f>
        <v>#REF!</v>
      </c>
      <c r="AG88" s="168" t="e">
        <f ca="1">INDEX('4_RatesSplit'!BB:BB,MATCH($A88,'4_RatesSplit'!$A:$A,0))</f>
        <v>#REF!</v>
      </c>
      <c r="AH88" s="168" t="e">
        <f ca="1">INDEX('4_RatesSplit'!BC:BC,MATCH($A88,'4_RatesSplit'!$A:$A,0))</f>
        <v>#REF!</v>
      </c>
      <c r="AI88" s="168" t="e">
        <f ca="1">INDEX('4_RatesSplit'!BD:BD,MATCH($A88,'4_RatesSplit'!$A:$A,0))</f>
        <v>#REF!</v>
      </c>
      <c r="AJ88" s="168" t="e">
        <f ca="1">INDEX('4_RatesSplit'!BE:BE,MATCH($A88,'4_RatesSplit'!$A:$A,0))</f>
        <v>#REF!</v>
      </c>
      <c r="AK88" s="168" t="e">
        <f ca="1">INDEX('4_RatesSplit'!BF:BF,MATCH($A88,'4_RatesSplit'!$A:$A,0))</f>
        <v>#REF!</v>
      </c>
      <c r="AL88" s="168" t="e">
        <f ca="1">INDEX('4_RatesSplit'!BG:BG,MATCH($A88,'4_RatesSplit'!$A:$A,0))</f>
        <v>#REF!</v>
      </c>
      <c r="AM88" s="168" t="e">
        <f ca="1">INDEX('4_RatesSplit'!BH:BH,MATCH($A88,'4_RatesSplit'!$A:$A,0))</f>
        <v>#REF!</v>
      </c>
      <c r="AN88" s="198" t="e">
        <f ca="1">INDEX('4_RatesSplit'!BI:BI,MATCH($A88,'4_RatesSplit'!$A:$A,0))</f>
        <v>#REF!</v>
      </c>
      <c r="AO88" s="114"/>
      <c r="AP88" s="167" t="e">
        <f t="shared" ca="1" si="295"/>
        <v>#REF!</v>
      </c>
      <c r="AQ88" s="167" t="e">
        <f t="shared" ca="1" si="296"/>
        <v>#REF!</v>
      </c>
      <c r="AR88" s="167" t="e">
        <f t="shared" ca="1" si="297"/>
        <v>#REF!</v>
      </c>
      <c r="AS88" s="167" t="e">
        <f t="shared" ca="1" si="298"/>
        <v>#REF!</v>
      </c>
      <c r="AT88" s="167" t="e">
        <f t="shared" ca="1" si="299"/>
        <v>#REF!</v>
      </c>
      <c r="AU88" s="167" t="e">
        <f t="shared" ca="1" si="300"/>
        <v>#REF!</v>
      </c>
      <c r="AV88" s="167" t="e">
        <f t="shared" ca="1" si="301"/>
        <v>#REF!</v>
      </c>
      <c r="AW88" s="167" t="e">
        <f t="shared" ca="1" si="302"/>
        <v>#REF!</v>
      </c>
      <c r="AX88" s="167" t="e">
        <f t="shared" ca="1" si="303"/>
        <v>#REF!</v>
      </c>
      <c r="AY88" s="167" t="e">
        <f t="shared" ca="1" si="304"/>
        <v>#REF!</v>
      </c>
      <c r="AZ88" s="167" t="e">
        <f t="shared" ca="1" si="305"/>
        <v>#REF!</v>
      </c>
      <c r="BA88" s="167" t="e">
        <f t="shared" ca="1" si="306"/>
        <v>#REF!</v>
      </c>
      <c r="BB88" s="167" t="e">
        <f t="shared" ca="1" si="307"/>
        <v>#REF!</v>
      </c>
      <c r="BC88" s="167" t="e">
        <f t="shared" ca="1" si="308"/>
        <v>#REF!</v>
      </c>
      <c r="BD88" s="167" t="e">
        <f t="shared" ca="1" si="309"/>
        <v>#REF!</v>
      </c>
      <c r="BE88" s="167" t="e">
        <f t="shared" ca="1" si="310"/>
        <v>#REF!</v>
      </c>
      <c r="BF88" s="18"/>
      <c r="BG88" s="168">
        <f>INDEX('2_Needs'!$F:$F,MATCH($A88,'2_Needs'!$A:$A,0))</f>
        <v>1.5055805819668504E-4</v>
      </c>
      <c r="BH88" s="114"/>
      <c r="BI88" s="167">
        <f t="shared" ref="BI88:BX88" si="386">IF(BI$3="reset",$BG88*BI$6,BH88*(1+$C$4))</f>
        <v>0</v>
      </c>
      <c r="BJ88" s="167">
        <f t="shared" si="386"/>
        <v>0</v>
      </c>
      <c r="BK88" s="167">
        <f t="shared" si="386"/>
        <v>0</v>
      </c>
      <c r="BL88" s="167">
        <f t="shared" si="386"/>
        <v>0</v>
      </c>
      <c r="BM88" s="167">
        <f t="shared" si="386"/>
        <v>0</v>
      </c>
      <c r="BN88" s="167">
        <f t="shared" si="386"/>
        <v>0</v>
      </c>
      <c r="BO88" s="167">
        <f t="shared" si="386"/>
        <v>0</v>
      </c>
      <c r="BP88" s="167">
        <f t="shared" si="386"/>
        <v>0</v>
      </c>
      <c r="BQ88" s="167">
        <f t="shared" si="386"/>
        <v>0</v>
      </c>
      <c r="BR88" s="167">
        <f t="shared" si="386"/>
        <v>0</v>
      </c>
      <c r="BS88" s="167">
        <f t="shared" si="386"/>
        <v>0</v>
      </c>
      <c r="BT88" s="167">
        <f t="shared" si="386"/>
        <v>0</v>
      </c>
      <c r="BU88" s="167">
        <f t="shared" si="386"/>
        <v>0</v>
      </c>
      <c r="BV88" s="167">
        <f t="shared" si="386"/>
        <v>0</v>
      </c>
      <c r="BW88" s="167">
        <f t="shared" si="386"/>
        <v>0</v>
      </c>
      <c r="BX88" s="167">
        <f t="shared" si="386"/>
        <v>0</v>
      </c>
      <c r="BZ88" s="167" t="e">
        <f t="shared" ca="1" si="229"/>
        <v>#REF!</v>
      </c>
      <c r="CA88" s="167" t="e">
        <f t="shared" ca="1" si="230"/>
        <v>#REF!</v>
      </c>
      <c r="CB88" s="167" t="e">
        <f t="shared" ca="1" si="231"/>
        <v>#REF!</v>
      </c>
      <c r="CC88" s="167" t="e">
        <f t="shared" ca="1" si="232"/>
        <v>#REF!</v>
      </c>
      <c r="CD88" s="167" t="e">
        <f t="shared" ca="1" si="233"/>
        <v>#REF!</v>
      </c>
      <c r="CE88" s="167" t="e">
        <f t="shared" ca="1" si="234"/>
        <v>#REF!</v>
      </c>
      <c r="CF88" s="167" t="e">
        <f t="shared" ca="1" si="235"/>
        <v>#REF!</v>
      </c>
      <c r="CG88" s="167" t="e">
        <f t="shared" ca="1" si="236"/>
        <v>#REF!</v>
      </c>
      <c r="CH88" s="167" t="e">
        <f t="shared" ca="1" si="237"/>
        <v>#REF!</v>
      </c>
      <c r="CI88" s="167" t="e">
        <f t="shared" ca="1" si="238"/>
        <v>#REF!</v>
      </c>
      <c r="CJ88" s="167" t="e">
        <f t="shared" ca="1" si="239"/>
        <v>#REF!</v>
      </c>
      <c r="CK88" s="167" t="e">
        <f t="shared" ca="1" si="240"/>
        <v>#REF!</v>
      </c>
      <c r="CL88" s="167" t="e">
        <f t="shared" ca="1" si="241"/>
        <v>#REF!</v>
      </c>
      <c r="CM88" s="167" t="e">
        <f t="shared" ca="1" si="242"/>
        <v>#REF!</v>
      </c>
      <c r="CN88" s="167" t="e">
        <f t="shared" ca="1" si="243"/>
        <v>#REF!</v>
      </c>
      <c r="CO88" s="167" t="e">
        <f t="shared" ca="1" si="244"/>
        <v>#REF!</v>
      </c>
      <c r="CQ88" s="167" t="e">
        <f t="shared" ca="1" si="245"/>
        <v>#REF!</v>
      </c>
      <c r="CR88" s="167" t="e">
        <f t="shared" ca="1" si="246"/>
        <v>#REF!</v>
      </c>
      <c r="CS88" s="167" t="e">
        <f t="shared" ca="1" si="247"/>
        <v>#REF!</v>
      </c>
      <c r="CT88" s="167" t="e">
        <f t="shared" ca="1" si="248"/>
        <v>#REF!</v>
      </c>
      <c r="CU88" s="167" t="e">
        <f t="shared" ca="1" si="249"/>
        <v>#REF!</v>
      </c>
      <c r="CV88" s="167" t="e">
        <f t="shared" ca="1" si="250"/>
        <v>#REF!</v>
      </c>
      <c r="CW88" s="167" t="e">
        <f t="shared" ca="1" si="251"/>
        <v>#REF!</v>
      </c>
      <c r="CX88" s="167" t="e">
        <f t="shared" ca="1" si="252"/>
        <v>#REF!</v>
      </c>
      <c r="CY88" s="167" t="e">
        <f t="shared" ca="1" si="253"/>
        <v>#REF!</v>
      </c>
      <c r="CZ88" s="167" t="e">
        <f t="shared" ca="1" si="254"/>
        <v>#REF!</v>
      </c>
      <c r="DA88" s="167" t="e">
        <f t="shared" ca="1" si="255"/>
        <v>#REF!</v>
      </c>
      <c r="DB88" s="167" t="e">
        <f t="shared" ca="1" si="256"/>
        <v>#REF!</v>
      </c>
      <c r="DC88" s="167" t="e">
        <f t="shared" ca="1" si="257"/>
        <v>#REF!</v>
      </c>
      <c r="DD88" s="167" t="e">
        <f t="shared" ca="1" si="258"/>
        <v>#REF!</v>
      </c>
      <c r="DE88" s="167" t="e">
        <f t="shared" ca="1" si="259"/>
        <v>#REF!</v>
      </c>
      <c r="DF88" s="167" t="e">
        <f t="shared" ca="1" si="260"/>
        <v>#REF!</v>
      </c>
      <c r="DH88" s="167">
        <f t="shared" si="261"/>
        <v>0</v>
      </c>
      <c r="DI88" s="167">
        <f t="shared" si="262"/>
        <v>0</v>
      </c>
      <c r="DJ88" s="167">
        <f t="shared" si="263"/>
        <v>0</v>
      </c>
      <c r="DK88" s="167">
        <f t="shared" si="264"/>
        <v>0</v>
      </c>
      <c r="DL88" s="167">
        <f t="shared" si="265"/>
        <v>0</v>
      </c>
      <c r="DM88" s="167">
        <f t="shared" si="266"/>
        <v>0</v>
      </c>
      <c r="DN88" s="167">
        <f t="shared" si="267"/>
        <v>0</v>
      </c>
      <c r="DO88" s="167">
        <f t="shared" si="268"/>
        <v>0</v>
      </c>
      <c r="DP88" s="167">
        <f t="shared" si="269"/>
        <v>0</v>
      </c>
      <c r="DQ88" s="167">
        <f t="shared" si="270"/>
        <v>0</v>
      </c>
      <c r="DR88" s="167">
        <f t="shared" si="271"/>
        <v>0</v>
      </c>
      <c r="DS88" s="167">
        <f t="shared" si="272"/>
        <v>0</v>
      </c>
      <c r="DT88" s="167">
        <f t="shared" si="273"/>
        <v>0</v>
      </c>
      <c r="DU88" s="167">
        <f t="shared" si="274"/>
        <v>0</v>
      </c>
      <c r="DV88" s="167">
        <f t="shared" si="275"/>
        <v>0</v>
      </c>
      <c r="DW88" s="167">
        <f t="shared" si="276"/>
        <v>0</v>
      </c>
      <c r="DY88" s="167" t="e">
        <f t="shared" ca="1" si="312"/>
        <v>#REF!</v>
      </c>
      <c r="DZ88" s="167" t="e">
        <f t="shared" ca="1" si="313"/>
        <v>#REF!</v>
      </c>
      <c r="EA88" s="167" t="e">
        <f t="shared" ca="1" si="314"/>
        <v>#REF!</v>
      </c>
      <c r="EB88" s="167" t="e">
        <f t="shared" ca="1" si="315"/>
        <v>#REF!</v>
      </c>
      <c r="EC88" s="167" t="e">
        <f t="shared" ca="1" si="316"/>
        <v>#REF!</v>
      </c>
      <c r="ED88" s="167" t="e">
        <f t="shared" ca="1" si="317"/>
        <v>#REF!</v>
      </c>
      <c r="EE88" s="167" t="e">
        <f t="shared" ca="1" si="318"/>
        <v>#REF!</v>
      </c>
      <c r="EF88" s="167" t="e">
        <f t="shared" ca="1" si="319"/>
        <v>#REF!</v>
      </c>
      <c r="EG88" s="167" t="e">
        <f t="shared" ca="1" si="320"/>
        <v>#REF!</v>
      </c>
      <c r="EH88" s="167" t="e">
        <f t="shared" ca="1" si="321"/>
        <v>#REF!</v>
      </c>
      <c r="EI88" s="167" t="e">
        <f t="shared" ca="1" si="322"/>
        <v>#REF!</v>
      </c>
      <c r="EJ88" s="167" t="e">
        <f t="shared" ca="1" si="323"/>
        <v>#REF!</v>
      </c>
      <c r="EK88" s="167" t="e">
        <f t="shared" ca="1" si="324"/>
        <v>#REF!</v>
      </c>
      <c r="EL88" s="167" t="e">
        <f t="shared" ca="1" si="325"/>
        <v>#REF!</v>
      </c>
      <c r="EM88" s="167" t="e">
        <f t="shared" ca="1" si="326"/>
        <v>#REF!</v>
      </c>
      <c r="EN88" s="167" t="e">
        <f t="shared" ca="1" si="327"/>
        <v>#REF!</v>
      </c>
      <c r="EP88" s="167">
        <f t="shared" si="328"/>
        <v>0</v>
      </c>
      <c r="EQ88" s="167">
        <f t="shared" si="329"/>
        <v>0</v>
      </c>
      <c r="ER88" s="167">
        <f t="shared" si="330"/>
        <v>0</v>
      </c>
      <c r="ES88" s="167">
        <f t="shared" si="331"/>
        <v>0</v>
      </c>
      <c r="ET88" s="167">
        <f t="shared" si="332"/>
        <v>0</v>
      </c>
      <c r="EU88" s="167">
        <f t="shared" si="333"/>
        <v>0</v>
      </c>
      <c r="EV88" s="167">
        <f t="shared" si="334"/>
        <v>0</v>
      </c>
      <c r="EW88" s="167">
        <f t="shared" si="335"/>
        <v>0</v>
      </c>
      <c r="EX88" s="167">
        <f t="shared" si="336"/>
        <v>0</v>
      </c>
      <c r="EY88" s="167">
        <f t="shared" si="337"/>
        <v>0</v>
      </c>
      <c r="EZ88" s="167">
        <f t="shared" si="338"/>
        <v>0</v>
      </c>
      <c r="FA88" s="167">
        <f t="shared" si="339"/>
        <v>0</v>
      </c>
      <c r="FB88" s="167">
        <f t="shared" si="340"/>
        <v>0</v>
      </c>
      <c r="FC88" s="167">
        <f t="shared" si="341"/>
        <v>0</v>
      </c>
      <c r="FD88" s="167">
        <f t="shared" si="342"/>
        <v>0</v>
      </c>
      <c r="FE88" s="167">
        <f t="shared" si="343"/>
        <v>0</v>
      </c>
      <c r="FG88" s="167">
        <f t="shared" si="344"/>
        <v>0</v>
      </c>
      <c r="FH88" s="167">
        <f t="shared" si="345"/>
        <v>0</v>
      </c>
      <c r="FI88" s="167">
        <f t="shared" si="346"/>
        <v>0</v>
      </c>
      <c r="FJ88" s="167">
        <f t="shared" si="347"/>
        <v>0</v>
      </c>
      <c r="FK88" s="167">
        <f t="shared" si="348"/>
        <v>0</v>
      </c>
      <c r="FL88" s="167">
        <f t="shared" si="349"/>
        <v>0</v>
      </c>
      <c r="FM88" s="167">
        <f t="shared" si="350"/>
        <v>0</v>
      </c>
      <c r="FN88" s="167">
        <f t="shared" si="351"/>
        <v>0</v>
      </c>
      <c r="FO88" s="167">
        <f t="shared" si="352"/>
        <v>0</v>
      </c>
      <c r="FP88" s="167">
        <f t="shared" si="353"/>
        <v>0</v>
      </c>
      <c r="FQ88" s="167">
        <f t="shared" si="354"/>
        <v>0</v>
      </c>
      <c r="FR88" s="167">
        <f t="shared" si="355"/>
        <v>0</v>
      </c>
      <c r="FS88" s="167">
        <f t="shared" si="356"/>
        <v>0</v>
      </c>
      <c r="FT88" s="167">
        <f t="shared" si="357"/>
        <v>0</v>
      </c>
      <c r="FU88" s="167">
        <f t="shared" si="358"/>
        <v>0</v>
      </c>
      <c r="FV88" s="167">
        <f t="shared" si="359"/>
        <v>0</v>
      </c>
      <c r="FX88" s="167">
        <f t="shared" si="360"/>
        <v>0</v>
      </c>
      <c r="FY88" s="167">
        <f t="shared" si="361"/>
        <v>0</v>
      </c>
      <c r="FZ88" s="167">
        <f t="shared" si="362"/>
        <v>0</v>
      </c>
      <c r="GA88" s="167">
        <f t="shared" si="363"/>
        <v>0</v>
      </c>
      <c r="GB88" s="167">
        <f t="shared" si="364"/>
        <v>0</v>
      </c>
      <c r="GC88" s="167">
        <f t="shared" si="365"/>
        <v>0</v>
      </c>
      <c r="GD88" s="167">
        <f t="shared" si="366"/>
        <v>0</v>
      </c>
      <c r="GE88" s="167">
        <f t="shared" si="367"/>
        <v>0</v>
      </c>
      <c r="GF88" s="167">
        <f t="shared" si="368"/>
        <v>0</v>
      </c>
      <c r="GG88" s="167">
        <f t="shared" si="369"/>
        <v>0</v>
      </c>
      <c r="GH88" s="167">
        <f t="shared" si="370"/>
        <v>0</v>
      </c>
      <c r="GI88" s="167">
        <f t="shared" si="371"/>
        <v>0</v>
      </c>
      <c r="GJ88" s="167">
        <f t="shared" si="372"/>
        <v>0</v>
      </c>
      <c r="GK88" s="167">
        <f t="shared" si="373"/>
        <v>0</v>
      </c>
      <c r="GL88" s="167">
        <f t="shared" si="374"/>
        <v>0</v>
      </c>
      <c r="GM88" s="167">
        <f t="shared" si="375"/>
        <v>0</v>
      </c>
      <c r="GO88" s="167" t="e">
        <f t="shared" ca="1" si="210"/>
        <v>#REF!</v>
      </c>
      <c r="GP88" s="167" t="e">
        <f t="shared" ca="1" si="227"/>
        <v>#REF!</v>
      </c>
      <c r="GQ88" s="167" t="e">
        <f t="shared" ca="1" si="227"/>
        <v>#REF!</v>
      </c>
      <c r="GR88" s="167" t="e">
        <f t="shared" ca="1" si="227"/>
        <v>#REF!</v>
      </c>
      <c r="GS88" s="167" t="e">
        <f t="shared" ca="1" si="227"/>
        <v>#REF!</v>
      </c>
      <c r="GT88" s="167" t="e">
        <f t="shared" ca="1" si="227"/>
        <v>#REF!</v>
      </c>
      <c r="GU88" s="167" t="e">
        <f t="shared" ca="1" si="227"/>
        <v>#REF!</v>
      </c>
      <c r="GV88" s="167" t="e">
        <f t="shared" ca="1" si="227"/>
        <v>#REF!</v>
      </c>
      <c r="GW88" s="167" t="e">
        <f t="shared" ca="1" si="227"/>
        <v>#REF!</v>
      </c>
      <c r="GX88" s="167" t="e">
        <f t="shared" ca="1" si="227"/>
        <v>#REF!</v>
      </c>
      <c r="GY88" s="167" t="e">
        <f t="shared" ca="1" si="227"/>
        <v>#REF!</v>
      </c>
      <c r="GZ88" s="167" t="e">
        <f t="shared" ca="1" si="227"/>
        <v>#REF!</v>
      </c>
      <c r="HA88" s="167" t="e">
        <f t="shared" ca="1" si="227"/>
        <v>#REF!</v>
      </c>
      <c r="HB88" s="167" t="e">
        <f t="shared" ca="1" si="227"/>
        <v>#REF!</v>
      </c>
      <c r="HC88" s="167" t="e">
        <f t="shared" ca="1" si="227"/>
        <v>#REF!</v>
      </c>
      <c r="HD88" s="167" t="e">
        <f t="shared" ca="1" si="227"/>
        <v>#REF!</v>
      </c>
      <c r="HF88" s="167" t="e">
        <f t="shared" ca="1" si="277"/>
        <v>#REF!</v>
      </c>
      <c r="HG88" s="167" t="e">
        <f t="shared" ca="1" si="278"/>
        <v>#REF!</v>
      </c>
      <c r="HH88" s="167" t="e">
        <f t="shared" ca="1" si="279"/>
        <v>#REF!</v>
      </c>
      <c r="HI88" s="167" t="e">
        <f t="shared" ca="1" si="280"/>
        <v>#REF!</v>
      </c>
      <c r="HJ88" s="167" t="e">
        <f t="shared" ca="1" si="281"/>
        <v>#REF!</v>
      </c>
      <c r="HK88" s="167" t="e">
        <f t="shared" ca="1" si="282"/>
        <v>#REF!</v>
      </c>
      <c r="HL88" s="167" t="e">
        <f t="shared" ca="1" si="283"/>
        <v>#REF!</v>
      </c>
      <c r="HM88" s="167" t="e">
        <f t="shared" ca="1" si="284"/>
        <v>#REF!</v>
      </c>
      <c r="HN88" s="167" t="e">
        <f t="shared" ca="1" si="285"/>
        <v>#REF!</v>
      </c>
      <c r="HO88" s="167" t="e">
        <f t="shared" ca="1" si="286"/>
        <v>#REF!</v>
      </c>
      <c r="HP88" s="167" t="e">
        <f t="shared" ca="1" si="287"/>
        <v>#REF!</v>
      </c>
      <c r="HQ88" s="167" t="e">
        <f t="shared" ca="1" si="288"/>
        <v>#REF!</v>
      </c>
      <c r="HR88" s="167" t="e">
        <f t="shared" ca="1" si="289"/>
        <v>#REF!</v>
      </c>
      <c r="HS88" s="167" t="e">
        <f t="shared" ca="1" si="290"/>
        <v>#REF!</v>
      </c>
      <c r="HT88" s="167" t="e">
        <f t="shared" ca="1" si="291"/>
        <v>#REF!</v>
      </c>
      <c r="HU88" s="167" t="e">
        <f t="shared" ca="1" si="292"/>
        <v>#REF!</v>
      </c>
      <c r="HW88" s="167" t="e">
        <f t="shared" ca="1" si="293"/>
        <v>#REF!</v>
      </c>
      <c r="HX88" s="167">
        <f t="shared" si="294"/>
        <v>0</v>
      </c>
      <c r="HY88" s="167" t="e">
        <f t="shared" ca="1" si="376"/>
        <v>#REF!</v>
      </c>
      <c r="HZ88" s="219" t="e">
        <f t="shared" ca="1" si="377"/>
        <v>#REF!</v>
      </c>
    </row>
    <row r="89" spans="1:234" s="48" customFormat="1">
      <c r="A89" s="3" t="s">
        <v>174</v>
      </c>
      <c r="B89" s="202" t="str">
        <f>INDEX('Ref1'!$E:$E,MATCH(A89,'Ref1'!$A:$A,0))</f>
        <v>Coventry</v>
      </c>
      <c r="C89" s="42" t="str">
        <f>INDEX(Data1!B:B,MATCH(A89,Data1!A:A,0))</f>
        <v>MD</v>
      </c>
      <c r="D89" s="253" t="str">
        <f>INDEX(Data1!C:C,MATCH(A89,Data1!A:A,0))</f>
        <v>WM</v>
      </c>
      <c r="E89" s="200" t="str">
        <f>IF($C$6="No","No",IF(COUNTIF(Inputs!$K$359:$K$398,$A89)&gt;0,"Yes","No"))</f>
        <v>No</v>
      </c>
      <c r="F89" s="404"/>
      <c r="G89" s="62">
        <f>INDEX('4_RatesSplit'!K:K,MATCH($A89,'4_RatesSplit'!$A:$A,0))</f>
        <v>0</v>
      </c>
      <c r="H89" s="171">
        <f>INDEX('4_RatesSplit'!L:L,MATCH($A89,'4_RatesSplit'!$A:$A,0))</f>
        <v>0</v>
      </c>
      <c r="I89" s="167">
        <f>INDEX('4_RatesSplit'!M:M,MATCH($A89,'4_RatesSplit'!$A:$A,0))</f>
        <v>0</v>
      </c>
      <c r="J89" s="167">
        <f>INDEX('4_RatesSplit'!N:N,MATCH($A89,'4_RatesSplit'!$A:$A,0))</f>
        <v>0</v>
      </c>
      <c r="K89" s="167">
        <f>INDEX('4_RatesSplit'!O:O,MATCH($A89,'4_RatesSplit'!$A:$A,0))</f>
        <v>0</v>
      </c>
      <c r="L89" s="167">
        <f>INDEX('4_RatesSplit'!P:P,MATCH($A89,'4_RatesSplit'!$A:$A,0))</f>
        <v>0</v>
      </c>
      <c r="M89" s="167">
        <f>INDEX('4_RatesSplit'!Q:Q,MATCH($A89,'4_RatesSplit'!$A:$A,0))</f>
        <v>0</v>
      </c>
      <c r="N89" s="167">
        <f>INDEX('4_RatesSplit'!R:R,MATCH($A89,'4_RatesSplit'!$A:$A,0))</f>
        <v>0</v>
      </c>
      <c r="O89" s="167">
        <f>INDEX('4_RatesSplit'!S:S,MATCH($A89,'4_RatesSplit'!$A:$A,0))</f>
        <v>0</v>
      </c>
      <c r="P89" s="167">
        <f>INDEX('4_RatesSplit'!T:T,MATCH($A89,'4_RatesSplit'!$A:$A,0))</f>
        <v>0</v>
      </c>
      <c r="Q89" s="167">
        <f>INDEX('4_RatesSplit'!U:U,MATCH($A89,'4_RatesSplit'!$A:$A,0))</f>
        <v>0</v>
      </c>
      <c r="R89" s="167">
        <f>INDEX('4_RatesSplit'!V:V,MATCH($A89,'4_RatesSplit'!$A:$A,0))</f>
        <v>0</v>
      </c>
      <c r="S89" s="167">
        <f>INDEX('4_RatesSplit'!W:W,MATCH($A89,'4_RatesSplit'!$A:$A,0))</f>
        <v>0</v>
      </c>
      <c r="T89" s="167">
        <f>INDEX('4_RatesSplit'!X:X,MATCH($A89,'4_RatesSplit'!$A:$A,0))</f>
        <v>0</v>
      </c>
      <c r="U89" s="167">
        <f>INDEX('4_RatesSplit'!Y:Y,MATCH($A89,'4_RatesSplit'!$A:$A,0))</f>
        <v>0</v>
      </c>
      <c r="V89" s="167">
        <f>INDEX('4_RatesSplit'!Z:Z,MATCH($A89,'4_RatesSplit'!$A:$A,0))</f>
        <v>0</v>
      </c>
      <c r="W89" s="167">
        <f>INDEX('4_RatesSplit'!AA:AA,MATCH($A89,'4_RatesSplit'!$A:$A,0))</f>
        <v>0</v>
      </c>
      <c r="X89" s="18"/>
      <c r="Y89" s="168" t="e">
        <f ca="1">INDEX('4_RatesSplit'!AT:AT,MATCH($A89,'4_RatesSplit'!$A:$A,0))</f>
        <v>#REF!</v>
      </c>
      <c r="Z89" s="168" t="e">
        <f ca="1">INDEX('4_RatesSplit'!AU:AU,MATCH($A89,'4_RatesSplit'!$A:$A,0))</f>
        <v>#REF!</v>
      </c>
      <c r="AA89" s="168" t="e">
        <f ca="1">INDEX('4_RatesSplit'!AV:AV,MATCH($A89,'4_RatesSplit'!$A:$A,0))</f>
        <v>#REF!</v>
      </c>
      <c r="AB89" s="168" t="e">
        <f ca="1">INDEX('4_RatesSplit'!AW:AW,MATCH($A89,'4_RatesSplit'!$A:$A,0))</f>
        <v>#REF!</v>
      </c>
      <c r="AC89" s="168" t="e">
        <f ca="1">INDEX('4_RatesSplit'!AX:AX,MATCH($A89,'4_RatesSplit'!$A:$A,0))</f>
        <v>#REF!</v>
      </c>
      <c r="AD89" s="168" t="e">
        <f ca="1">INDEX('4_RatesSplit'!AY:AY,MATCH($A89,'4_RatesSplit'!$A:$A,0))</f>
        <v>#REF!</v>
      </c>
      <c r="AE89" s="168" t="e">
        <f ca="1">INDEX('4_RatesSplit'!AZ:AZ,MATCH($A89,'4_RatesSplit'!$A:$A,0))</f>
        <v>#REF!</v>
      </c>
      <c r="AF89" s="168" t="e">
        <f ca="1">INDEX('4_RatesSplit'!BA:BA,MATCH($A89,'4_RatesSplit'!$A:$A,0))</f>
        <v>#REF!</v>
      </c>
      <c r="AG89" s="168" t="e">
        <f ca="1">INDEX('4_RatesSplit'!BB:BB,MATCH($A89,'4_RatesSplit'!$A:$A,0))</f>
        <v>#REF!</v>
      </c>
      <c r="AH89" s="168" t="e">
        <f ca="1">INDEX('4_RatesSplit'!BC:BC,MATCH($A89,'4_RatesSplit'!$A:$A,0))</f>
        <v>#REF!</v>
      </c>
      <c r="AI89" s="168" t="e">
        <f ca="1">INDEX('4_RatesSplit'!BD:BD,MATCH($A89,'4_RatesSplit'!$A:$A,0))</f>
        <v>#REF!</v>
      </c>
      <c r="AJ89" s="168" t="e">
        <f ca="1">INDEX('4_RatesSplit'!BE:BE,MATCH($A89,'4_RatesSplit'!$A:$A,0))</f>
        <v>#REF!</v>
      </c>
      <c r="AK89" s="168" t="e">
        <f ca="1">INDEX('4_RatesSplit'!BF:BF,MATCH($A89,'4_RatesSplit'!$A:$A,0))</f>
        <v>#REF!</v>
      </c>
      <c r="AL89" s="168" t="e">
        <f ca="1">INDEX('4_RatesSplit'!BG:BG,MATCH($A89,'4_RatesSplit'!$A:$A,0))</f>
        <v>#REF!</v>
      </c>
      <c r="AM89" s="168" t="e">
        <f ca="1">INDEX('4_RatesSplit'!BH:BH,MATCH($A89,'4_RatesSplit'!$A:$A,0))</f>
        <v>#REF!</v>
      </c>
      <c r="AN89" s="198" t="e">
        <f ca="1">INDEX('4_RatesSplit'!BI:BI,MATCH($A89,'4_RatesSplit'!$A:$A,0))</f>
        <v>#REF!</v>
      </c>
      <c r="AO89" s="114"/>
      <c r="AP89" s="167" t="e">
        <f t="shared" ca="1" si="295"/>
        <v>#REF!</v>
      </c>
      <c r="AQ89" s="167" t="e">
        <f t="shared" ca="1" si="296"/>
        <v>#REF!</v>
      </c>
      <c r="AR89" s="167" t="e">
        <f t="shared" ca="1" si="297"/>
        <v>#REF!</v>
      </c>
      <c r="AS89" s="167" t="e">
        <f t="shared" ca="1" si="298"/>
        <v>#REF!</v>
      </c>
      <c r="AT89" s="167" t="e">
        <f t="shared" ca="1" si="299"/>
        <v>#REF!</v>
      </c>
      <c r="AU89" s="167" t="e">
        <f t="shared" ca="1" si="300"/>
        <v>#REF!</v>
      </c>
      <c r="AV89" s="167" t="e">
        <f t="shared" ca="1" si="301"/>
        <v>#REF!</v>
      </c>
      <c r="AW89" s="167" t="e">
        <f t="shared" ca="1" si="302"/>
        <v>#REF!</v>
      </c>
      <c r="AX89" s="167" t="e">
        <f t="shared" ca="1" si="303"/>
        <v>#REF!</v>
      </c>
      <c r="AY89" s="167" t="e">
        <f t="shared" ca="1" si="304"/>
        <v>#REF!</v>
      </c>
      <c r="AZ89" s="167" t="e">
        <f t="shared" ca="1" si="305"/>
        <v>#REF!</v>
      </c>
      <c r="BA89" s="167" t="e">
        <f t="shared" ca="1" si="306"/>
        <v>#REF!</v>
      </c>
      <c r="BB89" s="167" t="e">
        <f t="shared" ca="1" si="307"/>
        <v>#REF!</v>
      </c>
      <c r="BC89" s="167" t="e">
        <f t="shared" ca="1" si="308"/>
        <v>#REF!</v>
      </c>
      <c r="BD89" s="167" t="e">
        <f t="shared" ca="1" si="309"/>
        <v>#REF!</v>
      </c>
      <c r="BE89" s="167" t="e">
        <f t="shared" ca="1" si="310"/>
        <v>#REF!</v>
      </c>
      <c r="BF89" s="18"/>
      <c r="BG89" s="168">
        <f>INDEX('2_Needs'!$F:$F,MATCH($A89,'2_Needs'!$A:$A,0))</f>
        <v>6.4816502846297697E-3</v>
      </c>
      <c r="BH89" s="114"/>
      <c r="BI89" s="167">
        <f t="shared" ref="BI89:BX89" si="387">IF(BI$3="reset",$BG89*BI$6,BH89*(1+$C$4))</f>
        <v>0</v>
      </c>
      <c r="BJ89" s="167">
        <f t="shared" si="387"/>
        <v>0</v>
      </c>
      <c r="BK89" s="167">
        <f t="shared" si="387"/>
        <v>0</v>
      </c>
      <c r="BL89" s="167">
        <f t="shared" si="387"/>
        <v>0</v>
      </c>
      <c r="BM89" s="167">
        <f t="shared" si="387"/>
        <v>0</v>
      </c>
      <c r="BN89" s="167">
        <f t="shared" si="387"/>
        <v>0</v>
      </c>
      <c r="BO89" s="167">
        <f t="shared" si="387"/>
        <v>0</v>
      </c>
      <c r="BP89" s="167">
        <f t="shared" si="387"/>
        <v>0</v>
      </c>
      <c r="BQ89" s="167">
        <f t="shared" si="387"/>
        <v>0</v>
      </c>
      <c r="BR89" s="167">
        <f t="shared" si="387"/>
        <v>0</v>
      </c>
      <c r="BS89" s="167">
        <f t="shared" si="387"/>
        <v>0</v>
      </c>
      <c r="BT89" s="167">
        <f t="shared" si="387"/>
        <v>0</v>
      </c>
      <c r="BU89" s="167">
        <f t="shared" si="387"/>
        <v>0</v>
      </c>
      <c r="BV89" s="167">
        <f t="shared" si="387"/>
        <v>0</v>
      </c>
      <c r="BW89" s="167">
        <f t="shared" si="387"/>
        <v>0</v>
      </c>
      <c r="BX89" s="167">
        <f t="shared" si="387"/>
        <v>0</v>
      </c>
      <c r="BZ89" s="167" t="e">
        <f t="shared" ca="1" si="229"/>
        <v>#REF!</v>
      </c>
      <c r="CA89" s="167" t="e">
        <f t="shared" ca="1" si="230"/>
        <v>#REF!</v>
      </c>
      <c r="CB89" s="167" t="e">
        <f t="shared" ca="1" si="231"/>
        <v>#REF!</v>
      </c>
      <c r="CC89" s="167" t="e">
        <f t="shared" ca="1" si="232"/>
        <v>#REF!</v>
      </c>
      <c r="CD89" s="167" t="e">
        <f t="shared" ca="1" si="233"/>
        <v>#REF!</v>
      </c>
      <c r="CE89" s="167" t="e">
        <f t="shared" ca="1" si="234"/>
        <v>#REF!</v>
      </c>
      <c r="CF89" s="167" t="e">
        <f t="shared" ca="1" si="235"/>
        <v>#REF!</v>
      </c>
      <c r="CG89" s="167" t="e">
        <f t="shared" ca="1" si="236"/>
        <v>#REF!</v>
      </c>
      <c r="CH89" s="167" t="e">
        <f t="shared" ca="1" si="237"/>
        <v>#REF!</v>
      </c>
      <c r="CI89" s="167" t="e">
        <f t="shared" ca="1" si="238"/>
        <v>#REF!</v>
      </c>
      <c r="CJ89" s="167" t="e">
        <f t="shared" ca="1" si="239"/>
        <v>#REF!</v>
      </c>
      <c r="CK89" s="167" t="e">
        <f t="shared" ca="1" si="240"/>
        <v>#REF!</v>
      </c>
      <c r="CL89" s="167" t="e">
        <f t="shared" ca="1" si="241"/>
        <v>#REF!</v>
      </c>
      <c r="CM89" s="167" t="e">
        <f t="shared" ca="1" si="242"/>
        <v>#REF!</v>
      </c>
      <c r="CN89" s="167" t="e">
        <f t="shared" ca="1" si="243"/>
        <v>#REF!</v>
      </c>
      <c r="CO89" s="167" t="e">
        <f t="shared" ca="1" si="244"/>
        <v>#REF!</v>
      </c>
      <c r="CQ89" s="167" t="e">
        <f t="shared" ca="1" si="245"/>
        <v>#REF!</v>
      </c>
      <c r="CR89" s="167" t="e">
        <f t="shared" ca="1" si="246"/>
        <v>#REF!</v>
      </c>
      <c r="CS89" s="167" t="e">
        <f t="shared" ca="1" si="247"/>
        <v>#REF!</v>
      </c>
      <c r="CT89" s="167" t="e">
        <f t="shared" ca="1" si="248"/>
        <v>#REF!</v>
      </c>
      <c r="CU89" s="167" t="e">
        <f t="shared" ca="1" si="249"/>
        <v>#REF!</v>
      </c>
      <c r="CV89" s="167" t="e">
        <f t="shared" ca="1" si="250"/>
        <v>#REF!</v>
      </c>
      <c r="CW89" s="167" t="e">
        <f t="shared" ca="1" si="251"/>
        <v>#REF!</v>
      </c>
      <c r="CX89" s="167" t="e">
        <f t="shared" ca="1" si="252"/>
        <v>#REF!</v>
      </c>
      <c r="CY89" s="167" t="e">
        <f t="shared" ca="1" si="253"/>
        <v>#REF!</v>
      </c>
      <c r="CZ89" s="167" t="e">
        <f t="shared" ca="1" si="254"/>
        <v>#REF!</v>
      </c>
      <c r="DA89" s="167" t="e">
        <f t="shared" ca="1" si="255"/>
        <v>#REF!</v>
      </c>
      <c r="DB89" s="167" t="e">
        <f t="shared" ca="1" si="256"/>
        <v>#REF!</v>
      </c>
      <c r="DC89" s="167" t="e">
        <f t="shared" ca="1" si="257"/>
        <v>#REF!</v>
      </c>
      <c r="DD89" s="167" t="e">
        <f t="shared" ca="1" si="258"/>
        <v>#REF!</v>
      </c>
      <c r="DE89" s="167" t="e">
        <f t="shared" ca="1" si="259"/>
        <v>#REF!</v>
      </c>
      <c r="DF89" s="167" t="e">
        <f t="shared" ca="1" si="260"/>
        <v>#REF!</v>
      </c>
      <c r="DH89" s="167">
        <f t="shared" si="261"/>
        <v>0</v>
      </c>
      <c r="DI89" s="167">
        <f t="shared" si="262"/>
        <v>0</v>
      </c>
      <c r="DJ89" s="167">
        <f t="shared" si="263"/>
        <v>0</v>
      </c>
      <c r="DK89" s="167">
        <f t="shared" si="264"/>
        <v>0</v>
      </c>
      <c r="DL89" s="167">
        <f t="shared" si="265"/>
        <v>0</v>
      </c>
      <c r="DM89" s="167">
        <f t="shared" si="266"/>
        <v>0</v>
      </c>
      <c r="DN89" s="167">
        <f t="shared" si="267"/>
        <v>0</v>
      </c>
      <c r="DO89" s="167">
        <f t="shared" si="268"/>
        <v>0</v>
      </c>
      <c r="DP89" s="167">
        <f t="shared" si="269"/>
        <v>0</v>
      </c>
      <c r="DQ89" s="167">
        <f t="shared" si="270"/>
        <v>0</v>
      </c>
      <c r="DR89" s="167">
        <f t="shared" si="271"/>
        <v>0</v>
      </c>
      <c r="DS89" s="167">
        <f t="shared" si="272"/>
        <v>0</v>
      </c>
      <c r="DT89" s="167">
        <f t="shared" si="273"/>
        <v>0</v>
      </c>
      <c r="DU89" s="167">
        <f t="shared" si="274"/>
        <v>0</v>
      </c>
      <c r="DV89" s="167">
        <f t="shared" si="275"/>
        <v>0</v>
      </c>
      <c r="DW89" s="167">
        <f t="shared" si="276"/>
        <v>0</v>
      </c>
      <c r="DY89" s="167" t="e">
        <f t="shared" ca="1" si="312"/>
        <v>#REF!</v>
      </c>
      <c r="DZ89" s="167" t="e">
        <f t="shared" ca="1" si="313"/>
        <v>#REF!</v>
      </c>
      <c r="EA89" s="167" t="e">
        <f t="shared" ca="1" si="314"/>
        <v>#REF!</v>
      </c>
      <c r="EB89" s="167" t="e">
        <f t="shared" ca="1" si="315"/>
        <v>#REF!</v>
      </c>
      <c r="EC89" s="167" t="e">
        <f t="shared" ca="1" si="316"/>
        <v>#REF!</v>
      </c>
      <c r="ED89" s="167" t="e">
        <f t="shared" ca="1" si="317"/>
        <v>#REF!</v>
      </c>
      <c r="EE89" s="167" t="e">
        <f t="shared" ca="1" si="318"/>
        <v>#REF!</v>
      </c>
      <c r="EF89" s="167" t="e">
        <f t="shared" ca="1" si="319"/>
        <v>#REF!</v>
      </c>
      <c r="EG89" s="167" t="e">
        <f t="shared" ca="1" si="320"/>
        <v>#REF!</v>
      </c>
      <c r="EH89" s="167" t="e">
        <f t="shared" ca="1" si="321"/>
        <v>#REF!</v>
      </c>
      <c r="EI89" s="167" t="e">
        <f t="shared" ca="1" si="322"/>
        <v>#REF!</v>
      </c>
      <c r="EJ89" s="167" t="e">
        <f t="shared" ca="1" si="323"/>
        <v>#REF!</v>
      </c>
      <c r="EK89" s="167" t="e">
        <f t="shared" ca="1" si="324"/>
        <v>#REF!</v>
      </c>
      <c r="EL89" s="167" t="e">
        <f t="shared" ca="1" si="325"/>
        <v>#REF!</v>
      </c>
      <c r="EM89" s="167" t="e">
        <f t="shared" ca="1" si="326"/>
        <v>#REF!</v>
      </c>
      <c r="EN89" s="167" t="e">
        <f t="shared" ca="1" si="327"/>
        <v>#REF!</v>
      </c>
      <c r="EP89" s="167">
        <f t="shared" si="328"/>
        <v>0</v>
      </c>
      <c r="EQ89" s="167">
        <f t="shared" si="329"/>
        <v>0</v>
      </c>
      <c r="ER89" s="167">
        <f t="shared" si="330"/>
        <v>0</v>
      </c>
      <c r="ES89" s="167">
        <f t="shared" si="331"/>
        <v>0</v>
      </c>
      <c r="ET89" s="167">
        <f t="shared" si="332"/>
        <v>0</v>
      </c>
      <c r="EU89" s="167">
        <f t="shared" si="333"/>
        <v>0</v>
      </c>
      <c r="EV89" s="167">
        <f t="shared" si="334"/>
        <v>0</v>
      </c>
      <c r="EW89" s="167">
        <f t="shared" si="335"/>
        <v>0</v>
      </c>
      <c r="EX89" s="167">
        <f t="shared" si="336"/>
        <v>0</v>
      </c>
      <c r="EY89" s="167">
        <f t="shared" si="337"/>
        <v>0</v>
      </c>
      <c r="EZ89" s="167">
        <f t="shared" si="338"/>
        <v>0</v>
      </c>
      <c r="FA89" s="167">
        <f t="shared" si="339"/>
        <v>0</v>
      </c>
      <c r="FB89" s="167">
        <f t="shared" si="340"/>
        <v>0</v>
      </c>
      <c r="FC89" s="167">
        <f t="shared" si="341"/>
        <v>0</v>
      </c>
      <c r="FD89" s="167">
        <f t="shared" si="342"/>
        <v>0</v>
      </c>
      <c r="FE89" s="167">
        <f t="shared" si="343"/>
        <v>0</v>
      </c>
      <c r="FG89" s="167">
        <f t="shared" si="344"/>
        <v>0</v>
      </c>
      <c r="FH89" s="167">
        <f t="shared" si="345"/>
        <v>0</v>
      </c>
      <c r="FI89" s="167">
        <f t="shared" si="346"/>
        <v>0</v>
      </c>
      <c r="FJ89" s="167">
        <f t="shared" si="347"/>
        <v>0</v>
      </c>
      <c r="FK89" s="167">
        <f t="shared" si="348"/>
        <v>0</v>
      </c>
      <c r="FL89" s="167">
        <f t="shared" si="349"/>
        <v>0</v>
      </c>
      <c r="FM89" s="167">
        <f t="shared" si="350"/>
        <v>0</v>
      </c>
      <c r="FN89" s="167">
        <f t="shared" si="351"/>
        <v>0</v>
      </c>
      <c r="FO89" s="167">
        <f t="shared" si="352"/>
        <v>0</v>
      </c>
      <c r="FP89" s="167">
        <f t="shared" si="353"/>
        <v>0</v>
      </c>
      <c r="FQ89" s="167">
        <f t="shared" si="354"/>
        <v>0</v>
      </c>
      <c r="FR89" s="167">
        <f t="shared" si="355"/>
        <v>0</v>
      </c>
      <c r="FS89" s="167">
        <f t="shared" si="356"/>
        <v>0</v>
      </c>
      <c r="FT89" s="167">
        <f t="shared" si="357"/>
        <v>0</v>
      </c>
      <c r="FU89" s="167">
        <f t="shared" si="358"/>
        <v>0</v>
      </c>
      <c r="FV89" s="167">
        <f t="shared" si="359"/>
        <v>0</v>
      </c>
      <c r="FX89" s="167">
        <f t="shared" si="360"/>
        <v>0</v>
      </c>
      <c r="FY89" s="167">
        <f t="shared" si="361"/>
        <v>0</v>
      </c>
      <c r="FZ89" s="167">
        <f t="shared" si="362"/>
        <v>0</v>
      </c>
      <c r="GA89" s="167">
        <f t="shared" si="363"/>
        <v>0</v>
      </c>
      <c r="GB89" s="167">
        <f t="shared" si="364"/>
        <v>0</v>
      </c>
      <c r="GC89" s="167">
        <f t="shared" si="365"/>
        <v>0</v>
      </c>
      <c r="GD89" s="167">
        <f t="shared" si="366"/>
        <v>0</v>
      </c>
      <c r="GE89" s="167">
        <f t="shared" si="367"/>
        <v>0</v>
      </c>
      <c r="GF89" s="167">
        <f t="shared" si="368"/>
        <v>0</v>
      </c>
      <c r="GG89" s="167">
        <f t="shared" si="369"/>
        <v>0</v>
      </c>
      <c r="GH89" s="167">
        <f t="shared" si="370"/>
        <v>0</v>
      </c>
      <c r="GI89" s="167">
        <f t="shared" si="371"/>
        <v>0</v>
      </c>
      <c r="GJ89" s="167">
        <f t="shared" si="372"/>
        <v>0</v>
      </c>
      <c r="GK89" s="167">
        <f t="shared" si="373"/>
        <v>0</v>
      </c>
      <c r="GL89" s="167">
        <f t="shared" si="374"/>
        <v>0</v>
      </c>
      <c r="GM89" s="167">
        <f t="shared" si="375"/>
        <v>0</v>
      </c>
      <c r="GO89" s="167" t="e">
        <f t="shared" ca="1" si="210"/>
        <v>#REF!</v>
      </c>
      <c r="GP89" s="167" t="e">
        <f t="shared" ca="1" si="227"/>
        <v>#REF!</v>
      </c>
      <c r="GQ89" s="167" t="e">
        <f t="shared" ca="1" si="227"/>
        <v>#REF!</v>
      </c>
      <c r="GR89" s="167" t="e">
        <f t="shared" ca="1" si="227"/>
        <v>#REF!</v>
      </c>
      <c r="GS89" s="167" t="e">
        <f t="shared" ca="1" si="227"/>
        <v>#REF!</v>
      </c>
      <c r="GT89" s="167" t="e">
        <f t="shared" ca="1" si="227"/>
        <v>#REF!</v>
      </c>
      <c r="GU89" s="167" t="e">
        <f t="shared" ca="1" si="227"/>
        <v>#REF!</v>
      </c>
      <c r="GV89" s="167" t="e">
        <f t="shared" ca="1" si="227"/>
        <v>#REF!</v>
      </c>
      <c r="GW89" s="167" t="e">
        <f t="shared" ca="1" si="227"/>
        <v>#REF!</v>
      </c>
      <c r="GX89" s="167" t="e">
        <f t="shared" ca="1" si="227"/>
        <v>#REF!</v>
      </c>
      <c r="GY89" s="167" t="e">
        <f t="shared" ca="1" si="227"/>
        <v>#REF!</v>
      </c>
      <c r="GZ89" s="167" t="e">
        <f t="shared" ca="1" si="227"/>
        <v>#REF!</v>
      </c>
      <c r="HA89" s="167" t="e">
        <f t="shared" ca="1" si="227"/>
        <v>#REF!</v>
      </c>
      <c r="HB89" s="167" t="e">
        <f t="shared" ca="1" si="227"/>
        <v>#REF!</v>
      </c>
      <c r="HC89" s="167" t="e">
        <f t="shared" ca="1" si="227"/>
        <v>#REF!</v>
      </c>
      <c r="HD89" s="167" t="e">
        <f t="shared" ca="1" si="227"/>
        <v>#REF!</v>
      </c>
      <c r="HF89" s="167" t="e">
        <f t="shared" ca="1" si="277"/>
        <v>#REF!</v>
      </c>
      <c r="HG89" s="167" t="e">
        <f t="shared" ca="1" si="278"/>
        <v>#REF!</v>
      </c>
      <c r="HH89" s="167" t="e">
        <f t="shared" ca="1" si="279"/>
        <v>#REF!</v>
      </c>
      <c r="HI89" s="167" t="e">
        <f t="shared" ca="1" si="280"/>
        <v>#REF!</v>
      </c>
      <c r="HJ89" s="167" t="e">
        <f t="shared" ca="1" si="281"/>
        <v>#REF!</v>
      </c>
      <c r="HK89" s="167" t="e">
        <f t="shared" ca="1" si="282"/>
        <v>#REF!</v>
      </c>
      <c r="HL89" s="167" t="e">
        <f t="shared" ca="1" si="283"/>
        <v>#REF!</v>
      </c>
      <c r="HM89" s="167" t="e">
        <f t="shared" ca="1" si="284"/>
        <v>#REF!</v>
      </c>
      <c r="HN89" s="167" t="e">
        <f t="shared" ca="1" si="285"/>
        <v>#REF!</v>
      </c>
      <c r="HO89" s="167" t="e">
        <f t="shared" ca="1" si="286"/>
        <v>#REF!</v>
      </c>
      <c r="HP89" s="167" t="e">
        <f t="shared" ca="1" si="287"/>
        <v>#REF!</v>
      </c>
      <c r="HQ89" s="167" t="e">
        <f t="shared" ca="1" si="288"/>
        <v>#REF!</v>
      </c>
      <c r="HR89" s="167" t="e">
        <f t="shared" ca="1" si="289"/>
        <v>#REF!</v>
      </c>
      <c r="HS89" s="167" t="e">
        <f t="shared" ca="1" si="290"/>
        <v>#REF!</v>
      </c>
      <c r="HT89" s="167" t="e">
        <f t="shared" ca="1" si="291"/>
        <v>#REF!</v>
      </c>
      <c r="HU89" s="167" t="e">
        <f t="shared" ca="1" si="292"/>
        <v>#REF!</v>
      </c>
      <c r="HW89" s="167" t="e">
        <f t="shared" ca="1" si="293"/>
        <v>#REF!</v>
      </c>
      <c r="HX89" s="167">
        <f t="shared" si="294"/>
        <v>0</v>
      </c>
      <c r="HY89" s="167" t="e">
        <f t="shared" ca="1" si="376"/>
        <v>#REF!</v>
      </c>
      <c r="HZ89" s="219" t="e">
        <f t="shared" ca="1" si="377"/>
        <v>#REF!</v>
      </c>
    </row>
    <row r="90" spans="1:234" s="48" customFormat="1">
      <c r="A90" s="3" t="s">
        <v>176</v>
      </c>
      <c r="B90" s="202" t="str">
        <f>INDEX('Ref1'!$E:$E,MATCH(A90,'Ref1'!$A:$A,0))</f>
        <v>Craven</v>
      </c>
      <c r="C90" s="42" t="str">
        <f>INDEX(Data1!B:B,MATCH(A90,Data1!A:A,0))</f>
        <v>SD</v>
      </c>
      <c r="D90" s="253" t="str">
        <f>INDEX(Data1!C:C,MATCH(A90,Data1!A:A,0))</f>
        <v>YH</v>
      </c>
      <c r="E90" s="200" t="str">
        <f>IF($C$6="No","No",IF(COUNTIF(Inputs!$K$359:$K$398,$A90)&gt;0,"Yes","No"))</f>
        <v>No</v>
      </c>
      <c r="F90" s="404"/>
      <c r="G90" s="62">
        <f>INDEX('4_RatesSplit'!K:K,MATCH($A90,'4_RatesSplit'!$A:$A,0))</f>
        <v>0</v>
      </c>
      <c r="H90" s="171">
        <f>INDEX('4_RatesSplit'!L:L,MATCH($A90,'4_RatesSplit'!$A:$A,0))</f>
        <v>0</v>
      </c>
      <c r="I90" s="167">
        <f>INDEX('4_RatesSplit'!M:M,MATCH($A90,'4_RatesSplit'!$A:$A,0))</f>
        <v>0</v>
      </c>
      <c r="J90" s="167">
        <f>INDEX('4_RatesSplit'!N:N,MATCH($A90,'4_RatesSplit'!$A:$A,0))</f>
        <v>0</v>
      </c>
      <c r="K90" s="167">
        <f>INDEX('4_RatesSplit'!O:O,MATCH($A90,'4_RatesSplit'!$A:$A,0))</f>
        <v>0</v>
      </c>
      <c r="L90" s="167">
        <f>INDEX('4_RatesSplit'!P:P,MATCH($A90,'4_RatesSplit'!$A:$A,0))</f>
        <v>0</v>
      </c>
      <c r="M90" s="167">
        <f>INDEX('4_RatesSplit'!Q:Q,MATCH($A90,'4_RatesSplit'!$A:$A,0))</f>
        <v>0</v>
      </c>
      <c r="N90" s="167">
        <f>INDEX('4_RatesSplit'!R:R,MATCH($A90,'4_RatesSplit'!$A:$A,0))</f>
        <v>0</v>
      </c>
      <c r="O90" s="167">
        <f>INDEX('4_RatesSplit'!S:S,MATCH($A90,'4_RatesSplit'!$A:$A,0))</f>
        <v>0</v>
      </c>
      <c r="P90" s="167">
        <f>INDEX('4_RatesSplit'!T:T,MATCH($A90,'4_RatesSplit'!$A:$A,0))</f>
        <v>0</v>
      </c>
      <c r="Q90" s="167">
        <f>INDEX('4_RatesSplit'!U:U,MATCH($A90,'4_RatesSplit'!$A:$A,0))</f>
        <v>0</v>
      </c>
      <c r="R90" s="167">
        <f>INDEX('4_RatesSplit'!V:V,MATCH($A90,'4_RatesSplit'!$A:$A,0))</f>
        <v>0</v>
      </c>
      <c r="S90" s="167">
        <f>INDEX('4_RatesSplit'!W:W,MATCH($A90,'4_RatesSplit'!$A:$A,0))</f>
        <v>0</v>
      </c>
      <c r="T90" s="167">
        <f>INDEX('4_RatesSplit'!X:X,MATCH($A90,'4_RatesSplit'!$A:$A,0))</f>
        <v>0</v>
      </c>
      <c r="U90" s="167">
        <f>INDEX('4_RatesSplit'!Y:Y,MATCH($A90,'4_RatesSplit'!$A:$A,0))</f>
        <v>0</v>
      </c>
      <c r="V90" s="167">
        <f>INDEX('4_RatesSplit'!Z:Z,MATCH($A90,'4_RatesSplit'!$A:$A,0))</f>
        <v>0</v>
      </c>
      <c r="W90" s="167">
        <f>INDEX('4_RatesSplit'!AA:AA,MATCH($A90,'4_RatesSplit'!$A:$A,0))</f>
        <v>0</v>
      </c>
      <c r="X90" s="18"/>
      <c r="Y90" s="168" t="e">
        <f ca="1">INDEX('4_RatesSplit'!AT:AT,MATCH($A90,'4_RatesSplit'!$A:$A,0))</f>
        <v>#REF!</v>
      </c>
      <c r="Z90" s="168" t="e">
        <f ca="1">INDEX('4_RatesSplit'!AU:AU,MATCH($A90,'4_RatesSplit'!$A:$A,0))</f>
        <v>#REF!</v>
      </c>
      <c r="AA90" s="168" t="e">
        <f ca="1">INDEX('4_RatesSplit'!AV:AV,MATCH($A90,'4_RatesSplit'!$A:$A,0))</f>
        <v>#REF!</v>
      </c>
      <c r="AB90" s="168" t="e">
        <f ca="1">INDEX('4_RatesSplit'!AW:AW,MATCH($A90,'4_RatesSplit'!$A:$A,0))</f>
        <v>#REF!</v>
      </c>
      <c r="AC90" s="168" t="e">
        <f ca="1">INDEX('4_RatesSplit'!AX:AX,MATCH($A90,'4_RatesSplit'!$A:$A,0))</f>
        <v>#REF!</v>
      </c>
      <c r="AD90" s="168" t="e">
        <f ca="1">INDEX('4_RatesSplit'!AY:AY,MATCH($A90,'4_RatesSplit'!$A:$A,0))</f>
        <v>#REF!</v>
      </c>
      <c r="AE90" s="168" t="e">
        <f ca="1">INDEX('4_RatesSplit'!AZ:AZ,MATCH($A90,'4_RatesSplit'!$A:$A,0))</f>
        <v>#REF!</v>
      </c>
      <c r="AF90" s="168" t="e">
        <f ca="1">INDEX('4_RatesSplit'!BA:BA,MATCH($A90,'4_RatesSplit'!$A:$A,0))</f>
        <v>#REF!</v>
      </c>
      <c r="AG90" s="168" t="e">
        <f ca="1">INDEX('4_RatesSplit'!BB:BB,MATCH($A90,'4_RatesSplit'!$A:$A,0))</f>
        <v>#REF!</v>
      </c>
      <c r="AH90" s="168" t="e">
        <f ca="1">INDEX('4_RatesSplit'!BC:BC,MATCH($A90,'4_RatesSplit'!$A:$A,0))</f>
        <v>#REF!</v>
      </c>
      <c r="AI90" s="168" t="e">
        <f ca="1">INDEX('4_RatesSplit'!BD:BD,MATCH($A90,'4_RatesSplit'!$A:$A,0))</f>
        <v>#REF!</v>
      </c>
      <c r="AJ90" s="168" t="e">
        <f ca="1">INDEX('4_RatesSplit'!BE:BE,MATCH($A90,'4_RatesSplit'!$A:$A,0))</f>
        <v>#REF!</v>
      </c>
      <c r="AK90" s="168" t="e">
        <f ca="1">INDEX('4_RatesSplit'!BF:BF,MATCH($A90,'4_RatesSplit'!$A:$A,0))</f>
        <v>#REF!</v>
      </c>
      <c r="AL90" s="168" t="e">
        <f ca="1">INDEX('4_RatesSplit'!BG:BG,MATCH($A90,'4_RatesSplit'!$A:$A,0))</f>
        <v>#REF!</v>
      </c>
      <c r="AM90" s="168" t="e">
        <f ca="1">INDEX('4_RatesSplit'!BH:BH,MATCH($A90,'4_RatesSplit'!$A:$A,0))</f>
        <v>#REF!</v>
      </c>
      <c r="AN90" s="198" t="e">
        <f ca="1">INDEX('4_RatesSplit'!BI:BI,MATCH($A90,'4_RatesSplit'!$A:$A,0))</f>
        <v>#REF!</v>
      </c>
      <c r="AO90" s="114"/>
      <c r="AP90" s="167" t="e">
        <f t="shared" ca="1" si="295"/>
        <v>#REF!</v>
      </c>
      <c r="AQ90" s="167" t="e">
        <f t="shared" ca="1" si="296"/>
        <v>#REF!</v>
      </c>
      <c r="AR90" s="167" t="e">
        <f t="shared" ca="1" si="297"/>
        <v>#REF!</v>
      </c>
      <c r="AS90" s="167" t="e">
        <f t="shared" ca="1" si="298"/>
        <v>#REF!</v>
      </c>
      <c r="AT90" s="167" t="e">
        <f t="shared" ca="1" si="299"/>
        <v>#REF!</v>
      </c>
      <c r="AU90" s="167" t="e">
        <f t="shared" ca="1" si="300"/>
        <v>#REF!</v>
      </c>
      <c r="AV90" s="167" t="e">
        <f t="shared" ca="1" si="301"/>
        <v>#REF!</v>
      </c>
      <c r="AW90" s="167" t="e">
        <f t="shared" ca="1" si="302"/>
        <v>#REF!</v>
      </c>
      <c r="AX90" s="167" t="e">
        <f t="shared" ca="1" si="303"/>
        <v>#REF!</v>
      </c>
      <c r="AY90" s="167" t="e">
        <f t="shared" ca="1" si="304"/>
        <v>#REF!</v>
      </c>
      <c r="AZ90" s="167" t="e">
        <f t="shared" ca="1" si="305"/>
        <v>#REF!</v>
      </c>
      <c r="BA90" s="167" t="e">
        <f t="shared" ca="1" si="306"/>
        <v>#REF!</v>
      </c>
      <c r="BB90" s="167" t="e">
        <f t="shared" ca="1" si="307"/>
        <v>#REF!</v>
      </c>
      <c r="BC90" s="167" t="e">
        <f t="shared" ca="1" si="308"/>
        <v>#REF!</v>
      </c>
      <c r="BD90" s="167" t="e">
        <f t="shared" ca="1" si="309"/>
        <v>#REF!</v>
      </c>
      <c r="BE90" s="167" t="e">
        <f t="shared" ca="1" si="310"/>
        <v>#REF!</v>
      </c>
      <c r="BF90" s="18"/>
      <c r="BG90" s="168">
        <f>INDEX('2_Needs'!$F:$F,MATCH($A90,'2_Needs'!$A:$A,0))</f>
        <v>1.1907425855296566E-4</v>
      </c>
      <c r="BH90" s="114"/>
      <c r="BI90" s="167">
        <f t="shared" ref="BI90:BX90" si="388">IF(BI$3="reset",$BG90*BI$6,BH90*(1+$C$4))</f>
        <v>0</v>
      </c>
      <c r="BJ90" s="167">
        <f t="shared" si="388"/>
        <v>0</v>
      </c>
      <c r="BK90" s="167">
        <f t="shared" si="388"/>
        <v>0</v>
      </c>
      <c r="BL90" s="167">
        <f t="shared" si="388"/>
        <v>0</v>
      </c>
      <c r="BM90" s="167">
        <f t="shared" si="388"/>
        <v>0</v>
      </c>
      <c r="BN90" s="167">
        <f t="shared" si="388"/>
        <v>0</v>
      </c>
      <c r="BO90" s="167">
        <f t="shared" si="388"/>
        <v>0</v>
      </c>
      <c r="BP90" s="167">
        <f t="shared" si="388"/>
        <v>0</v>
      </c>
      <c r="BQ90" s="167">
        <f t="shared" si="388"/>
        <v>0</v>
      </c>
      <c r="BR90" s="167">
        <f t="shared" si="388"/>
        <v>0</v>
      </c>
      <c r="BS90" s="167">
        <f t="shared" si="388"/>
        <v>0</v>
      </c>
      <c r="BT90" s="167">
        <f t="shared" si="388"/>
        <v>0</v>
      </c>
      <c r="BU90" s="167">
        <f t="shared" si="388"/>
        <v>0</v>
      </c>
      <c r="BV90" s="167">
        <f t="shared" si="388"/>
        <v>0</v>
      </c>
      <c r="BW90" s="167">
        <f t="shared" si="388"/>
        <v>0</v>
      </c>
      <c r="BX90" s="167">
        <f t="shared" si="388"/>
        <v>0</v>
      </c>
      <c r="BZ90" s="167" t="e">
        <f t="shared" ca="1" si="229"/>
        <v>#REF!</v>
      </c>
      <c r="CA90" s="167" t="e">
        <f t="shared" ca="1" si="230"/>
        <v>#REF!</v>
      </c>
      <c r="CB90" s="167" t="e">
        <f t="shared" ca="1" si="231"/>
        <v>#REF!</v>
      </c>
      <c r="CC90" s="167" t="e">
        <f t="shared" ca="1" si="232"/>
        <v>#REF!</v>
      </c>
      <c r="CD90" s="167" t="e">
        <f t="shared" ca="1" si="233"/>
        <v>#REF!</v>
      </c>
      <c r="CE90" s="167" t="e">
        <f t="shared" ca="1" si="234"/>
        <v>#REF!</v>
      </c>
      <c r="CF90" s="167" t="e">
        <f t="shared" ca="1" si="235"/>
        <v>#REF!</v>
      </c>
      <c r="CG90" s="167" t="e">
        <f t="shared" ca="1" si="236"/>
        <v>#REF!</v>
      </c>
      <c r="CH90" s="167" t="e">
        <f t="shared" ca="1" si="237"/>
        <v>#REF!</v>
      </c>
      <c r="CI90" s="167" t="e">
        <f t="shared" ca="1" si="238"/>
        <v>#REF!</v>
      </c>
      <c r="CJ90" s="167" t="e">
        <f t="shared" ca="1" si="239"/>
        <v>#REF!</v>
      </c>
      <c r="CK90" s="167" t="e">
        <f t="shared" ca="1" si="240"/>
        <v>#REF!</v>
      </c>
      <c r="CL90" s="167" t="e">
        <f t="shared" ca="1" si="241"/>
        <v>#REF!</v>
      </c>
      <c r="CM90" s="167" t="e">
        <f t="shared" ca="1" si="242"/>
        <v>#REF!</v>
      </c>
      <c r="CN90" s="167" t="e">
        <f t="shared" ca="1" si="243"/>
        <v>#REF!</v>
      </c>
      <c r="CO90" s="167" t="e">
        <f t="shared" ca="1" si="244"/>
        <v>#REF!</v>
      </c>
      <c r="CQ90" s="167" t="e">
        <f t="shared" ca="1" si="245"/>
        <v>#REF!</v>
      </c>
      <c r="CR90" s="167" t="e">
        <f t="shared" ca="1" si="246"/>
        <v>#REF!</v>
      </c>
      <c r="CS90" s="167" t="e">
        <f t="shared" ca="1" si="247"/>
        <v>#REF!</v>
      </c>
      <c r="CT90" s="167" t="e">
        <f t="shared" ca="1" si="248"/>
        <v>#REF!</v>
      </c>
      <c r="CU90" s="167" t="e">
        <f t="shared" ca="1" si="249"/>
        <v>#REF!</v>
      </c>
      <c r="CV90" s="167" t="e">
        <f t="shared" ca="1" si="250"/>
        <v>#REF!</v>
      </c>
      <c r="CW90" s="167" t="e">
        <f t="shared" ca="1" si="251"/>
        <v>#REF!</v>
      </c>
      <c r="CX90" s="167" t="e">
        <f t="shared" ca="1" si="252"/>
        <v>#REF!</v>
      </c>
      <c r="CY90" s="167" t="e">
        <f t="shared" ca="1" si="253"/>
        <v>#REF!</v>
      </c>
      <c r="CZ90" s="167" t="e">
        <f t="shared" ca="1" si="254"/>
        <v>#REF!</v>
      </c>
      <c r="DA90" s="167" t="e">
        <f t="shared" ca="1" si="255"/>
        <v>#REF!</v>
      </c>
      <c r="DB90" s="167" t="e">
        <f t="shared" ca="1" si="256"/>
        <v>#REF!</v>
      </c>
      <c r="DC90" s="167" t="e">
        <f t="shared" ca="1" si="257"/>
        <v>#REF!</v>
      </c>
      <c r="DD90" s="167" t="e">
        <f t="shared" ca="1" si="258"/>
        <v>#REF!</v>
      </c>
      <c r="DE90" s="167" t="e">
        <f t="shared" ca="1" si="259"/>
        <v>#REF!</v>
      </c>
      <c r="DF90" s="167" t="e">
        <f t="shared" ca="1" si="260"/>
        <v>#REF!</v>
      </c>
      <c r="DH90" s="167">
        <f t="shared" si="261"/>
        <v>0</v>
      </c>
      <c r="DI90" s="167">
        <f t="shared" si="262"/>
        <v>0</v>
      </c>
      <c r="DJ90" s="167">
        <f t="shared" si="263"/>
        <v>0</v>
      </c>
      <c r="DK90" s="167">
        <f t="shared" si="264"/>
        <v>0</v>
      </c>
      <c r="DL90" s="167">
        <f t="shared" si="265"/>
        <v>0</v>
      </c>
      <c r="DM90" s="167">
        <f t="shared" si="266"/>
        <v>0</v>
      </c>
      <c r="DN90" s="167">
        <f t="shared" si="267"/>
        <v>0</v>
      </c>
      <c r="DO90" s="167">
        <f t="shared" si="268"/>
        <v>0</v>
      </c>
      <c r="DP90" s="167">
        <f t="shared" si="269"/>
        <v>0</v>
      </c>
      <c r="DQ90" s="167">
        <f t="shared" si="270"/>
        <v>0</v>
      </c>
      <c r="DR90" s="167">
        <f t="shared" si="271"/>
        <v>0</v>
      </c>
      <c r="DS90" s="167">
        <f t="shared" si="272"/>
        <v>0</v>
      </c>
      <c r="DT90" s="167">
        <f t="shared" si="273"/>
        <v>0</v>
      </c>
      <c r="DU90" s="167">
        <f t="shared" si="274"/>
        <v>0</v>
      </c>
      <c r="DV90" s="167">
        <f t="shared" si="275"/>
        <v>0</v>
      </c>
      <c r="DW90" s="167">
        <f t="shared" si="276"/>
        <v>0</v>
      </c>
      <c r="DY90" s="167" t="e">
        <f t="shared" ca="1" si="312"/>
        <v>#REF!</v>
      </c>
      <c r="DZ90" s="167" t="e">
        <f t="shared" ca="1" si="313"/>
        <v>#REF!</v>
      </c>
      <c r="EA90" s="167" t="e">
        <f t="shared" ca="1" si="314"/>
        <v>#REF!</v>
      </c>
      <c r="EB90" s="167" t="e">
        <f t="shared" ca="1" si="315"/>
        <v>#REF!</v>
      </c>
      <c r="EC90" s="167" t="e">
        <f t="shared" ca="1" si="316"/>
        <v>#REF!</v>
      </c>
      <c r="ED90" s="167" t="e">
        <f t="shared" ca="1" si="317"/>
        <v>#REF!</v>
      </c>
      <c r="EE90" s="167" t="e">
        <f t="shared" ca="1" si="318"/>
        <v>#REF!</v>
      </c>
      <c r="EF90" s="167" t="e">
        <f t="shared" ca="1" si="319"/>
        <v>#REF!</v>
      </c>
      <c r="EG90" s="167" t="e">
        <f t="shared" ca="1" si="320"/>
        <v>#REF!</v>
      </c>
      <c r="EH90" s="167" t="e">
        <f t="shared" ca="1" si="321"/>
        <v>#REF!</v>
      </c>
      <c r="EI90" s="167" t="e">
        <f t="shared" ca="1" si="322"/>
        <v>#REF!</v>
      </c>
      <c r="EJ90" s="167" t="e">
        <f t="shared" ca="1" si="323"/>
        <v>#REF!</v>
      </c>
      <c r="EK90" s="167" t="e">
        <f t="shared" ca="1" si="324"/>
        <v>#REF!</v>
      </c>
      <c r="EL90" s="167" t="e">
        <f t="shared" ca="1" si="325"/>
        <v>#REF!</v>
      </c>
      <c r="EM90" s="167" t="e">
        <f t="shared" ca="1" si="326"/>
        <v>#REF!</v>
      </c>
      <c r="EN90" s="167" t="e">
        <f t="shared" ca="1" si="327"/>
        <v>#REF!</v>
      </c>
      <c r="EP90" s="167">
        <f t="shared" si="328"/>
        <v>0</v>
      </c>
      <c r="EQ90" s="167">
        <f t="shared" si="329"/>
        <v>0</v>
      </c>
      <c r="ER90" s="167">
        <f t="shared" si="330"/>
        <v>0</v>
      </c>
      <c r="ES90" s="167">
        <f t="shared" si="331"/>
        <v>0</v>
      </c>
      <c r="ET90" s="167">
        <f t="shared" si="332"/>
        <v>0</v>
      </c>
      <c r="EU90" s="167">
        <f t="shared" si="333"/>
        <v>0</v>
      </c>
      <c r="EV90" s="167">
        <f t="shared" si="334"/>
        <v>0</v>
      </c>
      <c r="EW90" s="167">
        <f t="shared" si="335"/>
        <v>0</v>
      </c>
      <c r="EX90" s="167">
        <f t="shared" si="336"/>
        <v>0</v>
      </c>
      <c r="EY90" s="167">
        <f t="shared" si="337"/>
        <v>0</v>
      </c>
      <c r="EZ90" s="167">
        <f t="shared" si="338"/>
        <v>0</v>
      </c>
      <c r="FA90" s="167">
        <f t="shared" si="339"/>
        <v>0</v>
      </c>
      <c r="FB90" s="167">
        <f t="shared" si="340"/>
        <v>0</v>
      </c>
      <c r="FC90" s="167">
        <f t="shared" si="341"/>
        <v>0</v>
      </c>
      <c r="FD90" s="167">
        <f t="shared" si="342"/>
        <v>0</v>
      </c>
      <c r="FE90" s="167">
        <f t="shared" si="343"/>
        <v>0</v>
      </c>
      <c r="FG90" s="167">
        <f t="shared" si="344"/>
        <v>0</v>
      </c>
      <c r="FH90" s="167">
        <f t="shared" si="345"/>
        <v>0</v>
      </c>
      <c r="FI90" s="167">
        <f t="shared" si="346"/>
        <v>0</v>
      </c>
      <c r="FJ90" s="167">
        <f t="shared" si="347"/>
        <v>0</v>
      </c>
      <c r="FK90" s="167">
        <f t="shared" si="348"/>
        <v>0</v>
      </c>
      <c r="FL90" s="167">
        <f t="shared" si="349"/>
        <v>0</v>
      </c>
      <c r="FM90" s="167">
        <f t="shared" si="350"/>
        <v>0</v>
      </c>
      <c r="FN90" s="167">
        <f t="shared" si="351"/>
        <v>0</v>
      </c>
      <c r="FO90" s="167">
        <f t="shared" si="352"/>
        <v>0</v>
      </c>
      <c r="FP90" s="167">
        <f t="shared" si="353"/>
        <v>0</v>
      </c>
      <c r="FQ90" s="167">
        <f t="shared" si="354"/>
        <v>0</v>
      </c>
      <c r="FR90" s="167">
        <f t="shared" si="355"/>
        <v>0</v>
      </c>
      <c r="FS90" s="167">
        <f t="shared" si="356"/>
        <v>0</v>
      </c>
      <c r="FT90" s="167">
        <f t="shared" si="357"/>
        <v>0</v>
      </c>
      <c r="FU90" s="167">
        <f t="shared" si="358"/>
        <v>0</v>
      </c>
      <c r="FV90" s="167">
        <f t="shared" si="359"/>
        <v>0</v>
      </c>
      <c r="FX90" s="167">
        <f t="shared" si="360"/>
        <v>0</v>
      </c>
      <c r="FY90" s="167">
        <f t="shared" si="361"/>
        <v>0</v>
      </c>
      <c r="FZ90" s="167">
        <f t="shared" si="362"/>
        <v>0</v>
      </c>
      <c r="GA90" s="167">
        <f t="shared" si="363"/>
        <v>0</v>
      </c>
      <c r="GB90" s="167">
        <f t="shared" si="364"/>
        <v>0</v>
      </c>
      <c r="GC90" s="167">
        <f t="shared" si="365"/>
        <v>0</v>
      </c>
      <c r="GD90" s="167">
        <f t="shared" si="366"/>
        <v>0</v>
      </c>
      <c r="GE90" s="167">
        <f t="shared" si="367"/>
        <v>0</v>
      </c>
      <c r="GF90" s="167">
        <f t="shared" si="368"/>
        <v>0</v>
      </c>
      <c r="GG90" s="167">
        <f t="shared" si="369"/>
        <v>0</v>
      </c>
      <c r="GH90" s="167">
        <f t="shared" si="370"/>
        <v>0</v>
      </c>
      <c r="GI90" s="167">
        <f t="shared" si="371"/>
        <v>0</v>
      </c>
      <c r="GJ90" s="167">
        <f t="shared" si="372"/>
        <v>0</v>
      </c>
      <c r="GK90" s="167">
        <f t="shared" si="373"/>
        <v>0</v>
      </c>
      <c r="GL90" s="167">
        <f t="shared" si="374"/>
        <v>0</v>
      </c>
      <c r="GM90" s="167">
        <f t="shared" si="375"/>
        <v>0</v>
      </c>
      <c r="GO90" s="167" t="e">
        <f t="shared" ca="1" si="210"/>
        <v>#REF!</v>
      </c>
      <c r="GP90" s="167" t="e">
        <f t="shared" ca="1" si="227"/>
        <v>#REF!</v>
      </c>
      <c r="GQ90" s="167" t="e">
        <f t="shared" ca="1" si="227"/>
        <v>#REF!</v>
      </c>
      <c r="GR90" s="167" t="e">
        <f t="shared" ca="1" si="227"/>
        <v>#REF!</v>
      </c>
      <c r="GS90" s="167" t="e">
        <f t="shared" ca="1" si="227"/>
        <v>#REF!</v>
      </c>
      <c r="GT90" s="167" t="e">
        <f t="shared" ca="1" si="227"/>
        <v>#REF!</v>
      </c>
      <c r="GU90" s="167" t="e">
        <f t="shared" ca="1" si="227"/>
        <v>#REF!</v>
      </c>
      <c r="GV90" s="167" t="e">
        <f t="shared" ca="1" si="227"/>
        <v>#REF!</v>
      </c>
      <c r="GW90" s="167" t="e">
        <f t="shared" ca="1" si="227"/>
        <v>#REF!</v>
      </c>
      <c r="GX90" s="167" t="e">
        <f t="shared" ca="1" si="227"/>
        <v>#REF!</v>
      </c>
      <c r="GY90" s="167" t="e">
        <f t="shared" ca="1" si="227"/>
        <v>#REF!</v>
      </c>
      <c r="GZ90" s="167" t="e">
        <f t="shared" ca="1" si="227"/>
        <v>#REF!</v>
      </c>
      <c r="HA90" s="167" t="e">
        <f t="shared" ca="1" si="227"/>
        <v>#REF!</v>
      </c>
      <c r="HB90" s="167" t="e">
        <f t="shared" ca="1" si="227"/>
        <v>#REF!</v>
      </c>
      <c r="HC90" s="167" t="e">
        <f t="shared" ca="1" si="227"/>
        <v>#REF!</v>
      </c>
      <c r="HD90" s="167" t="e">
        <f t="shared" ca="1" si="227"/>
        <v>#REF!</v>
      </c>
      <c r="HF90" s="167" t="e">
        <f t="shared" ca="1" si="277"/>
        <v>#REF!</v>
      </c>
      <c r="HG90" s="167" t="e">
        <f t="shared" ca="1" si="278"/>
        <v>#REF!</v>
      </c>
      <c r="HH90" s="167" t="e">
        <f t="shared" ca="1" si="279"/>
        <v>#REF!</v>
      </c>
      <c r="HI90" s="167" t="e">
        <f t="shared" ca="1" si="280"/>
        <v>#REF!</v>
      </c>
      <c r="HJ90" s="167" t="e">
        <f t="shared" ca="1" si="281"/>
        <v>#REF!</v>
      </c>
      <c r="HK90" s="167" t="e">
        <f t="shared" ca="1" si="282"/>
        <v>#REF!</v>
      </c>
      <c r="HL90" s="167" t="e">
        <f t="shared" ca="1" si="283"/>
        <v>#REF!</v>
      </c>
      <c r="HM90" s="167" t="e">
        <f t="shared" ca="1" si="284"/>
        <v>#REF!</v>
      </c>
      <c r="HN90" s="167" t="e">
        <f t="shared" ca="1" si="285"/>
        <v>#REF!</v>
      </c>
      <c r="HO90" s="167" t="e">
        <f t="shared" ca="1" si="286"/>
        <v>#REF!</v>
      </c>
      <c r="HP90" s="167" t="e">
        <f t="shared" ca="1" si="287"/>
        <v>#REF!</v>
      </c>
      <c r="HQ90" s="167" t="e">
        <f t="shared" ca="1" si="288"/>
        <v>#REF!</v>
      </c>
      <c r="HR90" s="167" t="e">
        <f t="shared" ca="1" si="289"/>
        <v>#REF!</v>
      </c>
      <c r="HS90" s="167" t="e">
        <f t="shared" ca="1" si="290"/>
        <v>#REF!</v>
      </c>
      <c r="HT90" s="167" t="e">
        <f t="shared" ca="1" si="291"/>
        <v>#REF!</v>
      </c>
      <c r="HU90" s="167" t="e">
        <f t="shared" ca="1" si="292"/>
        <v>#REF!</v>
      </c>
      <c r="HW90" s="167" t="e">
        <f t="shared" ca="1" si="293"/>
        <v>#REF!</v>
      </c>
      <c r="HX90" s="167">
        <f t="shared" si="294"/>
        <v>0</v>
      </c>
      <c r="HY90" s="167" t="e">
        <f t="shared" ca="1" si="376"/>
        <v>#REF!</v>
      </c>
      <c r="HZ90" s="219" t="e">
        <f t="shared" ca="1" si="377"/>
        <v>#REF!</v>
      </c>
    </row>
    <row r="91" spans="1:234" s="48" customFormat="1">
      <c r="A91" s="3" t="s">
        <v>178</v>
      </c>
      <c r="B91" s="202" t="str">
        <f>INDEX('Ref1'!$E:$E,MATCH(A91,'Ref1'!$A:$A,0))</f>
        <v>Crawley</v>
      </c>
      <c r="C91" s="42" t="str">
        <f>INDEX(Data1!B:B,MATCH(A91,Data1!A:A,0))</f>
        <v>SD</v>
      </c>
      <c r="D91" s="253" t="str">
        <f>INDEX(Data1!C:C,MATCH(A91,Data1!A:A,0))</f>
        <v>SE</v>
      </c>
      <c r="E91" s="200" t="str">
        <f>IF($C$6="No","No",IF(COUNTIF(Inputs!$K$359:$K$398,$A91)&gt;0,"Yes","No"))</f>
        <v>No</v>
      </c>
      <c r="F91" s="404"/>
      <c r="G91" s="62">
        <f>INDEX('4_RatesSplit'!K:K,MATCH($A91,'4_RatesSplit'!$A:$A,0))</f>
        <v>0</v>
      </c>
      <c r="H91" s="171">
        <f>INDEX('4_RatesSplit'!L:L,MATCH($A91,'4_RatesSplit'!$A:$A,0))</f>
        <v>0</v>
      </c>
      <c r="I91" s="167">
        <f>INDEX('4_RatesSplit'!M:M,MATCH($A91,'4_RatesSplit'!$A:$A,0))</f>
        <v>0</v>
      </c>
      <c r="J91" s="167">
        <f>INDEX('4_RatesSplit'!N:N,MATCH($A91,'4_RatesSplit'!$A:$A,0))</f>
        <v>0</v>
      </c>
      <c r="K91" s="167">
        <f>INDEX('4_RatesSplit'!O:O,MATCH($A91,'4_RatesSplit'!$A:$A,0))</f>
        <v>0</v>
      </c>
      <c r="L91" s="167">
        <f>INDEX('4_RatesSplit'!P:P,MATCH($A91,'4_RatesSplit'!$A:$A,0))</f>
        <v>0</v>
      </c>
      <c r="M91" s="167">
        <f>INDEX('4_RatesSplit'!Q:Q,MATCH($A91,'4_RatesSplit'!$A:$A,0))</f>
        <v>0</v>
      </c>
      <c r="N91" s="167">
        <f>INDEX('4_RatesSplit'!R:R,MATCH($A91,'4_RatesSplit'!$A:$A,0))</f>
        <v>0</v>
      </c>
      <c r="O91" s="167">
        <f>INDEX('4_RatesSplit'!S:S,MATCH($A91,'4_RatesSplit'!$A:$A,0))</f>
        <v>0</v>
      </c>
      <c r="P91" s="167">
        <f>INDEX('4_RatesSplit'!T:T,MATCH($A91,'4_RatesSplit'!$A:$A,0))</f>
        <v>0</v>
      </c>
      <c r="Q91" s="167">
        <f>INDEX('4_RatesSplit'!U:U,MATCH($A91,'4_RatesSplit'!$A:$A,0))</f>
        <v>0</v>
      </c>
      <c r="R91" s="167">
        <f>INDEX('4_RatesSplit'!V:V,MATCH($A91,'4_RatesSplit'!$A:$A,0))</f>
        <v>0</v>
      </c>
      <c r="S91" s="167">
        <f>INDEX('4_RatesSplit'!W:W,MATCH($A91,'4_RatesSplit'!$A:$A,0))</f>
        <v>0</v>
      </c>
      <c r="T91" s="167">
        <f>INDEX('4_RatesSplit'!X:X,MATCH($A91,'4_RatesSplit'!$A:$A,0))</f>
        <v>0</v>
      </c>
      <c r="U91" s="167">
        <f>INDEX('4_RatesSplit'!Y:Y,MATCH($A91,'4_RatesSplit'!$A:$A,0))</f>
        <v>0</v>
      </c>
      <c r="V91" s="167">
        <f>INDEX('4_RatesSplit'!Z:Z,MATCH($A91,'4_RatesSplit'!$A:$A,0))</f>
        <v>0</v>
      </c>
      <c r="W91" s="167">
        <f>INDEX('4_RatesSplit'!AA:AA,MATCH($A91,'4_RatesSplit'!$A:$A,0))</f>
        <v>0</v>
      </c>
      <c r="X91" s="18"/>
      <c r="Y91" s="168" t="e">
        <f ca="1">INDEX('4_RatesSplit'!AT:AT,MATCH($A91,'4_RatesSplit'!$A:$A,0))</f>
        <v>#REF!</v>
      </c>
      <c r="Z91" s="168" t="e">
        <f ca="1">INDEX('4_RatesSplit'!AU:AU,MATCH($A91,'4_RatesSplit'!$A:$A,0))</f>
        <v>#REF!</v>
      </c>
      <c r="AA91" s="168" t="e">
        <f ca="1">INDEX('4_RatesSplit'!AV:AV,MATCH($A91,'4_RatesSplit'!$A:$A,0))</f>
        <v>#REF!</v>
      </c>
      <c r="AB91" s="168" t="e">
        <f ca="1">INDEX('4_RatesSplit'!AW:AW,MATCH($A91,'4_RatesSplit'!$A:$A,0))</f>
        <v>#REF!</v>
      </c>
      <c r="AC91" s="168" t="e">
        <f ca="1">INDEX('4_RatesSplit'!AX:AX,MATCH($A91,'4_RatesSplit'!$A:$A,0))</f>
        <v>#REF!</v>
      </c>
      <c r="AD91" s="168" t="e">
        <f ca="1">INDEX('4_RatesSplit'!AY:AY,MATCH($A91,'4_RatesSplit'!$A:$A,0))</f>
        <v>#REF!</v>
      </c>
      <c r="AE91" s="168" t="e">
        <f ca="1">INDEX('4_RatesSplit'!AZ:AZ,MATCH($A91,'4_RatesSplit'!$A:$A,0))</f>
        <v>#REF!</v>
      </c>
      <c r="AF91" s="168" t="e">
        <f ca="1">INDEX('4_RatesSplit'!BA:BA,MATCH($A91,'4_RatesSplit'!$A:$A,0))</f>
        <v>#REF!</v>
      </c>
      <c r="AG91" s="168" t="e">
        <f ca="1">INDEX('4_RatesSplit'!BB:BB,MATCH($A91,'4_RatesSplit'!$A:$A,0))</f>
        <v>#REF!</v>
      </c>
      <c r="AH91" s="168" t="e">
        <f ca="1">INDEX('4_RatesSplit'!BC:BC,MATCH($A91,'4_RatesSplit'!$A:$A,0))</f>
        <v>#REF!</v>
      </c>
      <c r="AI91" s="168" t="e">
        <f ca="1">INDEX('4_RatesSplit'!BD:BD,MATCH($A91,'4_RatesSplit'!$A:$A,0))</f>
        <v>#REF!</v>
      </c>
      <c r="AJ91" s="168" t="e">
        <f ca="1">INDEX('4_RatesSplit'!BE:BE,MATCH($A91,'4_RatesSplit'!$A:$A,0))</f>
        <v>#REF!</v>
      </c>
      <c r="AK91" s="168" t="e">
        <f ca="1">INDEX('4_RatesSplit'!BF:BF,MATCH($A91,'4_RatesSplit'!$A:$A,0))</f>
        <v>#REF!</v>
      </c>
      <c r="AL91" s="168" t="e">
        <f ca="1">INDEX('4_RatesSplit'!BG:BG,MATCH($A91,'4_RatesSplit'!$A:$A,0))</f>
        <v>#REF!</v>
      </c>
      <c r="AM91" s="168" t="e">
        <f ca="1">INDEX('4_RatesSplit'!BH:BH,MATCH($A91,'4_RatesSplit'!$A:$A,0))</f>
        <v>#REF!</v>
      </c>
      <c r="AN91" s="198" t="e">
        <f ca="1">INDEX('4_RatesSplit'!BI:BI,MATCH($A91,'4_RatesSplit'!$A:$A,0))</f>
        <v>#REF!</v>
      </c>
      <c r="AO91" s="114"/>
      <c r="AP91" s="167" t="e">
        <f t="shared" ca="1" si="295"/>
        <v>#REF!</v>
      </c>
      <c r="AQ91" s="167" t="e">
        <f t="shared" ca="1" si="296"/>
        <v>#REF!</v>
      </c>
      <c r="AR91" s="167" t="e">
        <f t="shared" ca="1" si="297"/>
        <v>#REF!</v>
      </c>
      <c r="AS91" s="167" t="e">
        <f t="shared" ca="1" si="298"/>
        <v>#REF!</v>
      </c>
      <c r="AT91" s="167" t="e">
        <f t="shared" ca="1" si="299"/>
        <v>#REF!</v>
      </c>
      <c r="AU91" s="167" t="e">
        <f t="shared" ca="1" si="300"/>
        <v>#REF!</v>
      </c>
      <c r="AV91" s="167" t="e">
        <f t="shared" ca="1" si="301"/>
        <v>#REF!</v>
      </c>
      <c r="AW91" s="167" t="e">
        <f t="shared" ca="1" si="302"/>
        <v>#REF!</v>
      </c>
      <c r="AX91" s="167" t="e">
        <f t="shared" ca="1" si="303"/>
        <v>#REF!</v>
      </c>
      <c r="AY91" s="167" t="e">
        <f t="shared" ca="1" si="304"/>
        <v>#REF!</v>
      </c>
      <c r="AZ91" s="167" t="e">
        <f t="shared" ca="1" si="305"/>
        <v>#REF!</v>
      </c>
      <c r="BA91" s="167" t="e">
        <f t="shared" ca="1" si="306"/>
        <v>#REF!</v>
      </c>
      <c r="BB91" s="167" t="e">
        <f t="shared" ca="1" si="307"/>
        <v>#REF!</v>
      </c>
      <c r="BC91" s="167" t="e">
        <f t="shared" ca="1" si="308"/>
        <v>#REF!</v>
      </c>
      <c r="BD91" s="167" t="e">
        <f t="shared" ca="1" si="309"/>
        <v>#REF!</v>
      </c>
      <c r="BE91" s="167" t="e">
        <f t="shared" ca="1" si="310"/>
        <v>#REF!</v>
      </c>
      <c r="BF91" s="18"/>
      <c r="BG91" s="168">
        <f>INDEX('2_Needs'!$F:$F,MATCH($A91,'2_Needs'!$A:$A,0))</f>
        <v>2.9200197103447045E-4</v>
      </c>
      <c r="BH91" s="114"/>
      <c r="BI91" s="167">
        <f t="shared" ref="BI91:BX91" si="389">IF(BI$3="reset",$BG91*BI$6,BH91*(1+$C$4))</f>
        <v>0</v>
      </c>
      <c r="BJ91" s="167">
        <f t="shared" si="389"/>
        <v>0</v>
      </c>
      <c r="BK91" s="167">
        <f t="shared" si="389"/>
        <v>0</v>
      </c>
      <c r="BL91" s="167">
        <f t="shared" si="389"/>
        <v>0</v>
      </c>
      <c r="BM91" s="167">
        <f t="shared" si="389"/>
        <v>0</v>
      </c>
      <c r="BN91" s="167">
        <f t="shared" si="389"/>
        <v>0</v>
      </c>
      <c r="BO91" s="167">
        <f t="shared" si="389"/>
        <v>0</v>
      </c>
      <c r="BP91" s="167">
        <f t="shared" si="389"/>
        <v>0</v>
      </c>
      <c r="BQ91" s="167">
        <f t="shared" si="389"/>
        <v>0</v>
      </c>
      <c r="BR91" s="167">
        <f t="shared" si="389"/>
        <v>0</v>
      </c>
      <c r="BS91" s="167">
        <f t="shared" si="389"/>
        <v>0</v>
      </c>
      <c r="BT91" s="167">
        <f t="shared" si="389"/>
        <v>0</v>
      </c>
      <c r="BU91" s="167">
        <f t="shared" si="389"/>
        <v>0</v>
      </c>
      <c r="BV91" s="167">
        <f t="shared" si="389"/>
        <v>0</v>
      </c>
      <c r="BW91" s="167">
        <f t="shared" si="389"/>
        <v>0</v>
      </c>
      <c r="BX91" s="167">
        <f t="shared" si="389"/>
        <v>0</v>
      </c>
      <c r="BZ91" s="167" t="e">
        <f t="shared" ca="1" si="229"/>
        <v>#REF!</v>
      </c>
      <c r="CA91" s="167" t="e">
        <f t="shared" ca="1" si="230"/>
        <v>#REF!</v>
      </c>
      <c r="CB91" s="167" t="e">
        <f t="shared" ca="1" si="231"/>
        <v>#REF!</v>
      </c>
      <c r="CC91" s="167" t="e">
        <f t="shared" ca="1" si="232"/>
        <v>#REF!</v>
      </c>
      <c r="CD91" s="167" t="e">
        <f t="shared" ca="1" si="233"/>
        <v>#REF!</v>
      </c>
      <c r="CE91" s="167" t="e">
        <f t="shared" ca="1" si="234"/>
        <v>#REF!</v>
      </c>
      <c r="CF91" s="167" t="e">
        <f t="shared" ca="1" si="235"/>
        <v>#REF!</v>
      </c>
      <c r="CG91" s="167" t="e">
        <f t="shared" ca="1" si="236"/>
        <v>#REF!</v>
      </c>
      <c r="CH91" s="167" t="e">
        <f t="shared" ca="1" si="237"/>
        <v>#REF!</v>
      </c>
      <c r="CI91" s="167" t="e">
        <f t="shared" ca="1" si="238"/>
        <v>#REF!</v>
      </c>
      <c r="CJ91" s="167" t="e">
        <f t="shared" ca="1" si="239"/>
        <v>#REF!</v>
      </c>
      <c r="CK91" s="167" t="e">
        <f t="shared" ca="1" si="240"/>
        <v>#REF!</v>
      </c>
      <c r="CL91" s="167" t="e">
        <f t="shared" ca="1" si="241"/>
        <v>#REF!</v>
      </c>
      <c r="CM91" s="167" t="e">
        <f t="shared" ca="1" si="242"/>
        <v>#REF!</v>
      </c>
      <c r="CN91" s="167" t="e">
        <f t="shared" ca="1" si="243"/>
        <v>#REF!</v>
      </c>
      <c r="CO91" s="167" t="e">
        <f t="shared" ca="1" si="244"/>
        <v>#REF!</v>
      </c>
      <c r="CQ91" s="167" t="e">
        <f t="shared" ca="1" si="245"/>
        <v>#REF!</v>
      </c>
      <c r="CR91" s="167" t="e">
        <f t="shared" ca="1" si="246"/>
        <v>#REF!</v>
      </c>
      <c r="CS91" s="167" t="e">
        <f t="shared" ca="1" si="247"/>
        <v>#REF!</v>
      </c>
      <c r="CT91" s="167" t="e">
        <f t="shared" ca="1" si="248"/>
        <v>#REF!</v>
      </c>
      <c r="CU91" s="167" t="e">
        <f t="shared" ca="1" si="249"/>
        <v>#REF!</v>
      </c>
      <c r="CV91" s="167" t="e">
        <f t="shared" ca="1" si="250"/>
        <v>#REF!</v>
      </c>
      <c r="CW91" s="167" t="e">
        <f t="shared" ca="1" si="251"/>
        <v>#REF!</v>
      </c>
      <c r="CX91" s="167" t="e">
        <f t="shared" ca="1" si="252"/>
        <v>#REF!</v>
      </c>
      <c r="CY91" s="167" t="e">
        <f t="shared" ca="1" si="253"/>
        <v>#REF!</v>
      </c>
      <c r="CZ91" s="167" t="e">
        <f t="shared" ca="1" si="254"/>
        <v>#REF!</v>
      </c>
      <c r="DA91" s="167" t="e">
        <f t="shared" ca="1" si="255"/>
        <v>#REF!</v>
      </c>
      <c r="DB91" s="167" t="e">
        <f t="shared" ca="1" si="256"/>
        <v>#REF!</v>
      </c>
      <c r="DC91" s="167" t="e">
        <f t="shared" ca="1" si="257"/>
        <v>#REF!</v>
      </c>
      <c r="DD91" s="167" t="e">
        <f t="shared" ca="1" si="258"/>
        <v>#REF!</v>
      </c>
      <c r="DE91" s="167" t="e">
        <f t="shared" ca="1" si="259"/>
        <v>#REF!</v>
      </c>
      <c r="DF91" s="167" t="e">
        <f t="shared" ca="1" si="260"/>
        <v>#REF!</v>
      </c>
      <c r="DH91" s="167">
        <f t="shared" si="261"/>
        <v>0</v>
      </c>
      <c r="DI91" s="167">
        <f t="shared" si="262"/>
        <v>0</v>
      </c>
      <c r="DJ91" s="167">
        <f t="shared" si="263"/>
        <v>0</v>
      </c>
      <c r="DK91" s="167">
        <f t="shared" si="264"/>
        <v>0</v>
      </c>
      <c r="DL91" s="167">
        <f t="shared" si="265"/>
        <v>0</v>
      </c>
      <c r="DM91" s="167">
        <f t="shared" si="266"/>
        <v>0</v>
      </c>
      <c r="DN91" s="167">
        <f t="shared" si="267"/>
        <v>0</v>
      </c>
      <c r="DO91" s="167">
        <f t="shared" si="268"/>
        <v>0</v>
      </c>
      <c r="DP91" s="167">
        <f t="shared" si="269"/>
        <v>0</v>
      </c>
      <c r="DQ91" s="167">
        <f t="shared" si="270"/>
        <v>0</v>
      </c>
      <c r="DR91" s="167">
        <f t="shared" si="271"/>
        <v>0</v>
      </c>
      <c r="DS91" s="167">
        <f t="shared" si="272"/>
        <v>0</v>
      </c>
      <c r="DT91" s="167">
        <f t="shared" si="273"/>
        <v>0</v>
      </c>
      <c r="DU91" s="167">
        <f t="shared" si="274"/>
        <v>0</v>
      </c>
      <c r="DV91" s="167">
        <f t="shared" si="275"/>
        <v>0</v>
      </c>
      <c r="DW91" s="167">
        <f t="shared" si="276"/>
        <v>0</v>
      </c>
      <c r="DY91" s="167" t="e">
        <f t="shared" ca="1" si="312"/>
        <v>#REF!</v>
      </c>
      <c r="DZ91" s="167" t="e">
        <f t="shared" ca="1" si="313"/>
        <v>#REF!</v>
      </c>
      <c r="EA91" s="167" t="e">
        <f t="shared" ca="1" si="314"/>
        <v>#REF!</v>
      </c>
      <c r="EB91" s="167" t="e">
        <f t="shared" ca="1" si="315"/>
        <v>#REF!</v>
      </c>
      <c r="EC91" s="167" t="e">
        <f t="shared" ca="1" si="316"/>
        <v>#REF!</v>
      </c>
      <c r="ED91" s="167" t="e">
        <f t="shared" ca="1" si="317"/>
        <v>#REF!</v>
      </c>
      <c r="EE91" s="167" t="e">
        <f t="shared" ca="1" si="318"/>
        <v>#REF!</v>
      </c>
      <c r="EF91" s="167" t="e">
        <f t="shared" ca="1" si="319"/>
        <v>#REF!</v>
      </c>
      <c r="EG91" s="167" t="e">
        <f t="shared" ca="1" si="320"/>
        <v>#REF!</v>
      </c>
      <c r="EH91" s="167" t="e">
        <f t="shared" ca="1" si="321"/>
        <v>#REF!</v>
      </c>
      <c r="EI91" s="167" t="e">
        <f t="shared" ca="1" si="322"/>
        <v>#REF!</v>
      </c>
      <c r="EJ91" s="167" t="e">
        <f t="shared" ca="1" si="323"/>
        <v>#REF!</v>
      </c>
      <c r="EK91" s="167" t="e">
        <f t="shared" ca="1" si="324"/>
        <v>#REF!</v>
      </c>
      <c r="EL91" s="167" t="e">
        <f t="shared" ca="1" si="325"/>
        <v>#REF!</v>
      </c>
      <c r="EM91" s="167" t="e">
        <f t="shared" ca="1" si="326"/>
        <v>#REF!</v>
      </c>
      <c r="EN91" s="167" t="e">
        <f t="shared" ca="1" si="327"/>
        <v>#REF!</v>
      </c>
      <c r="EP91" s="167">
        <f t="shared" si="328"/>
        <v>0</v>
      </c>
      <c r="EQ91" s="167">
        <f t="shared" si="329"/>
        <v>0</v>
      </c>
      <c r="ER91" s="167">
        <f t="shared" si="330"/>
        <v>0</v>
      </c>
      <c r="ES91" s="167">
        <f t="shared" si="331"/>
        <v>0</v>
      </c>
      <c r="ET91" s="167">
        <f t="shared" si="332"/>
        <v>0</v>
      </c>
      <c r="EU91" s="167">
        <f t="shared" si="333"/>
        <v>0</v>
      </c>
      <c r="EV91" s="167">
        <f t="shared" si="334"/>
        <v>0</v>
      </c>
      <c r="EW91" s="167">
        <f t="shared" si="335"/>
        <v>0</v>
      </c>
      <c r="EX91" s="167">
        <f t="shared" si="336"/>
        <v>0</v>
      </c>
      <c r="EY91" s="167">
        <f t="shared" si="337"/>
        <v>0</v>
      </c>
      <c r="EZ91" s="167">
        <f t="shared" si="338"/>
        <v>0</v>
      </c>
      <c r="FA91" s="167">
        <f t="shared" si="339"/>
        <v>0</v>
      </c>
      <c r="FB91" s="167">
        <f t="shared" si="340"/>
        <v>0</v>
      </c>
      <c r="FC91" s="167">
        <f t="shared" si="341"/>
        <v>0</v>
      </c>
      <c r="FD91" s="167">
        <f t="shared" si="342"/>
        <v>0</v>
      </c>
      <c r="FE91" s="167">
        <f t="shared" si="343"/>
        <v>0</v>
      </c>
      <c r="FG91" s="167">
        <f t="shared" si="344"/>
        <v>0</v>
      </c>
      <c r="FH91" s="167">
        <f t="shared" si="345"/>
        <v>0</v>
      </c>
      <c r="FI91" s="167">
        <f t="shared" si="346"/>
        <v>0</v>
      </c>
      <c r="FJ91" s="167">
        <f t="shared" si="347"/>
        <v>0</v>
      </c>
      <c r="FK91" s="167">
        <f t="shared" si="348"/>
        <v>0</v>
      </c>
      <c r="FL91" s="167">
        <f t="shared" si="349"/>
        <v>0</v>
      </c>
      <c r="FM91" s="167">
        <f t="shared" si="350"/>
        <v>0</v>
      </c>
      <c r="FN91" s="167">
        <f t="shared" si="351"/>
        <v>0</v>
      </c>
      <c r="FO91" s="167">
        <f t="shared" si="352"/>
        <v>0</v>
      </c>
      <c r="FP91" s="167">
        <f t="shared" si="353"/>
        <v>0</v>
      </c>
      <c r="FQ91" s="167">
        <f t="shared" si="354"/>
        <v>0</v>
      </c>
      <c r="FR91" s="167">
        <f t="shared" si="355"/>
        <v>0</v>
      </c>
      <c r="FS91" s="167">
        <f t="shared" si="356"/>
        <v>0</v>
      </c>
      <c r="FT91" s="167">
        <f t="shared" si="357"/>
        <v>0</v>
      </c>
      <c r="FU91" s="167">
        <f t="shared" si="358"/>
        <v>0</v>
      </c>
      <c r="FV91" s="167">
        <f t="shared" si="359"/>
        <v>0</v>
      </c>
      <c r="FX91" s="167">
        <f t="shared" si="360"/>
        <v>0</v>
      </c>
      <c r="FY91" s="167">
        <f t="shared" si="361"/>
        <v>0</v>
      </c>
      <c r="FZ91" s="167">
        <f t="shared" si="362"/>
        <v>0</v>
      </c>
      <c r="GA91" s="167">
        <f t="shared" si="363"/>
        <v>0</v>
      </c>
      <c r="GB91" s="167">
        <f t="shared" si="364"/>
        <v>0</v>
      </c>
      <c r="GC91" s="167">
        <f t="shared" si="365"/>
        <v>0</v>
      </c>
      <c r="GD91" s="167">
        <f t="shared" si="366"/>
        <v>0</v>
      </c>
      <c r="GE91" s="167">
        <f t="shared" si="367"/>
        <v>0</v>
      </c>
      <c r="GF91" s="167">
        <f t="shared" si="368"/>
        <v>0</v>
      </c>
      <c r="GG91" s="167">
        <f t="shared" si="369"/>
        <v>0</v>
      </c>
      <c r="GH91" s="167">
        <f t="shared" si="370"/>
        <v>0</v>
      </c>
      <c r="GI91" s="167">
        <f t="shared" si="371"/>
        <v>0</v>
      </c>
      <c r="GJ91" s="167">
        <f t="shared" si="372"/>
        <v>0</v>
      </c>
      <c r="GK91" s="167">
        <f t="shared" si="373"/>
        <v>0</v>
      </c>
      <c r="GL91" s="167">
        <f t="shared" si="374"/>
        <v>0</v>
      </c>
      <c r="GM91" s="167">
        <f t="shared" si="375"/>
        <v>0</v>
      </c>
      <c r="GO91" s="167" t="e">
        <f t="shared" ca="1" si="210"/>
        <v>#REF!</v>
      </c>
      <c r="GP91" s="167" t="e">
        <f t="shared" ca="1" si="227"/>
        <v>#REF!</v>
      </c>
      <c r="GQ91" s="167" t="e">
        <f t="shared" ca="1" si="227"/>
        <v>#REF!</v>
      </c>
      <c r="GR91" s="167" t="e">
        <f t="shared" ca="1" si="227"/>
        <v>#REF!</v>
      </c>
      <c r="GS91" s="167" t="e">
        <f t="shared" ca="1" si="227"/>
        <v>#REF!</v>
      </c>
      <c r="GT91" s="167" t="e">
        <f t="shared" ca="1" si="227"/>
        <v>#REF!</v>
      </c>
      <c r="GU91" s="167" t="e">
        <f t="shared" ca="1" si="227"/>
        <v>#REF!</v>
      </c>
      <c r="GV91" s="167" t="e">
        <f t="shared" ca="1" si="227"/>
        <v>#REF!</v>
      </c>
      <c r="GW91" s="167" t="e">
        <f t="shared" ca="1" si="227"/>
        <v>#REF!</v>
      </c>
      <c r="GX91" s="167" t="e">
        <f t="shared" ca="1" si="227"/>
        <v>#REF!</v>
      </c>
      <c r="GY91" s="167" t="e">
        <f t="shared" ca="1" si="227"/>
        <v>#REF!</v>
      </c>
      <c r="GZ91" s="167" t="e">
        <f t="shared" ca="1" si="227"/>
        <v>#REF!</v>
      </c>
      <c r="HA91" s="167" t="e">
        <f t="shared" ca="1" si="227"/>
        <v>#REF!</v>
      </c>
      <c r="HB91" s="167" t="e">
        <f t="shared" ca="1" si="227"/>
        <v>#REF!</v>
      </c>
      <c r="HC91" s="167" t="e">
        <f t="shared" ca="1" si="227"/>
        <v>#REF!</v>
      </c>
      <c r="HD91" s="167" t="e">
        <f t="shared" ca="1" si="227"/>
        <v>#REF!</v>
      </c>
      <c r="HF91" s="167" t="e">
        <f t="shared" ca="1" si="277"/>
        <v>#REF!</v>
      </c>
      <c r="HG91" s="167" t="e">
        <f t="shared" ca="1" si="278"/>
        <v>#REF!</v>
      </c>
      <c r="HH91" s="167" t="e">
        <f t="shared" ca="1" si="279"/>
        <v>#REF!</v>
      </c>
      <c r="HI91" s="167" t="e">
        <f t="shared" ca="1" si="280"/>
        <v>#REF!</v>
      </c>
      <c r="HJ91" s="167" t="e">
        <f t="shared" ca="1" si="281"/>
        <v>#REF!</v>
      </c>
      <c r="HK91" s="167" t="e">
        <f t="shared" ca="1" si="282"/>
        <v>#REF!</v>
      </c>
      <c r="HL91" s="167" t="e">
        <f t="shared" ca="1" si="283"/>
        <v>#REF!</v>
      </c>
      <c r="HM91" s="167" t="e">
        <f t="shared" ca="1" si="284"/>
        <v>#REF!</v>
      </c>
      <c r="HN91" s="167" t="e">
        <f t="shared" ca="1" si="285"/>
        <v>#REF!</v>
      </c>
      <c r="HO91" s="167" t="e">
        <f t="shared" ca="1" si="286"/>
        <v>#REF!</v>
      </c>
      <c r="HP91" s="167" t="e">
        <f t="shared" ca="1" si="287"/>
        <v>#REF!</v>
      </c>
      <c r="HQ91" s="167" t="e">
        <f t="shared" ca="1" si="288"/>
        <v>#REF!</v>
      </c>
      <c r="HR91" s="167" t="e">
        <f t="shared" ca="1" si="289"/>
        <v>#REF!</v>
      </c>
      <c r="HS91" s="167" t="e">
        <f t="shared" ca="1" si="290"/>
        <v>#REF!</v>
      </c>
      <c r="HT91" s="167" t="e">
        <f t="shared" ca="1" si="291"/>
        <v>#REF!</v>
      </c>
      <c r="HU91" s="167" t="e">
        <f t="shared" ca="1" si="292"/>
        <v>#REF!</v>
      </c>
      <c r="HW91" s="167" t="e">
        <f t="shared" ca="1" si="293"/>
        <v>#REF!</v>
      </c>
      <c r="HX91" s="167">
        <f t="shared" si="294"/>
        <v>0</v>
      </c>
      <c r="HY91" s="167" t="e">
        <f t="shared" ca="1" si="376"/>
        <v>#REF!</v>
      </c>
      <c r="HZ91" s="219" t="e">
        <f t="shared" ca="1" si="377"/>
        <v>#REF!</v>
      </c>
    </row>
    <row r="92" spans="1:234" s="48" customFormat="1">
      <c r="A92" s="3" t="s">
        <v>180</v>
      </c>
      <c r="B92" s="202" t="str">
        <f>INDEX('Ref1'!$E:$E,MATCH(A92,'Ref1'!$A:$A,0))</f>
        <v>Croydon</v>
      </c>
      <c r="C92" s="42" t="str">
        <f>INDEX(Data1!B:B,MATCH(A92,Data1!A:A,0))</f>
        <v>OLB</v>
      </c>
      <c r="D92" s="253" t="str">
        <f>INDEX(Data1!C:C,MATCH(A92,Data1!A:A,0))</f>
        <v>L</v>
      </c>
      <c r="E92" s="200" t="str">
        <f>IF($C$6="No","No",IF(COUNTIF(Inputs!$K$359:$K$398,$A92)&gt;0,"Yes","No"))</f>
        <v>No</v>
      </c>
      <c r="F92" s="404"/>
      <c r="G92" s="62">
        <f>INDEX('4_RatesSplit'!K:K,MATCH($A92,'4_RatesSplit'!$A:$A,0))</f>
        <v>0</v>
      </c>
      <c r="H92" s="171">
        <f>INDEX('4_RatesSplit'!L:L,MATCH($A92,'4_RatesSplit'!$A:$A,0))</f>
        <v>0</v>
      </c>
      <c r="I92" s="167">
        <f>INDEX('4_RatesSplit'!M:M,MATCH($A92,'4_RatesSplit'!$A:$A,0))</f>
        <v>0</v>
      </c>
      <c r="J92" s="167">
        <f>INDEX('4_RatesSplit'!N:N,MATCH($A92,'4_RatesSplit'!$A:$A,0))</f>
        <v>0</v>
      </c>
      <c r="K92" s="167">
        <f>INDEX('4_RatesSplit'!O:O,MATCH($A92,'4_RatesSplit'!$A:$A,0))</f>
        <v>0</v>
      </c>
      <c r="L92" s="167">
        <f>INDEX('4_RatesSplit'!P:P,MATCH($A92,'4_RatesSplit'!$A:$A,0))</f>
        <v>0</v>
      </c>
      <c r="M92" s="167">
        <f>INDEX('4_RatesSplit'!Q:Q,MATCH($A92,'4_RatesSplit'!$A:$A,0))</f>
        <v>0</v>
      </c>
      <c r="N92" s="167">
        <f>INDEX('4_RatesSplit'!R:R,MATCH($A92,'4_RatesSplit'!$A:$A,0))</f>
        <v>0</v>
      </c>
      <c r="O92" s="167">
        <f>INDEX('4_RatesSplit'!S:S,MATCH($A92,'4_RatesSplit'!$A:$A,0))</f>
        <v>0</v>
      </c>
      <c r="P92" s="167">
        <f>INDEX('4_RatesSplit'!T:T,MATCH($A92,'4_RatesSplit'!$A:$A,0))</f>
        <v>0</v>
      </c>
      <c r="Q92" s="167">
        <f>INDEX('4_RatesSplit'!U:U,MATCH($A92,'4_RatesSplit'!$A:$A,0))</f>
        <v>0</v>
      </c>
      <c r="R92" s="167">
        <f>INDEX('4_RatesSplit'!V:V,MATCH($A92,'4_RatesSplit'!$A:$A,0))</f>
        <v>0</v>
      </c>
      <c r="S92" s="167">
        <f>INDEX('4_RatesSplit'!W:W,MATCH($A92,'4_RatesSplit'!$A:$A,0))</f>
        <v>0</v>
      </c>
      <c r="T92" s="167">
        <f>INDEX('4_RatesSplit'!X:X,MATCH($A92,'4_RatesSplit'!$A:$A,0))</f>
        <v>0</v>
      </c>
      <c r="U92" s="167">
        <f>INDEX('4_RatesSplit'!Y:Y,MATCH($A92,'4_RatesSplit'!$A:$A,0))</f>
        <v>0</v>
      </c>
      <c r="V92" s="167">
        <f>INDEX('4_RatesSplit'!Z:Z,MATCH($A92,'4_RatesSplit'!$A:$A,0))</f>
        <v>0</v>
      </c>
      <c r="W92" s="167">
        <f>INDEX('4_RatesSplit'!AA:AA,MATCH($A92,'4_RatesSplit'!$A:$A,0))</f>
        <v>0</v>
      </c>
      <c r="X92" s="18"/>
      <c r="Y92" s="168" t="e">
        <f ca="1">INDEX('4_RatesSplit'!AT:AT,MATCH($A92,'4_RatesSplit'!$A:$A,0))</f>
        <v>#REF!</v>
      </c>
      <c r="Z92" s="168" t="e">
        <f ca="1">INDEX('4_RatesSplit'!AU:AU,MATCH($A92,'4_RatesSplit'!$A:$A,0))</f>
        <v>#REF!</v>
      </c>
      <c r="AA92" s="168" t="e">
        <f ca="1">INDEX('4_RatesSplit'!AV:AV,MATCH($A92,'4_RatesSplit'!$A:$A,0))</f>
        <v>#REF!</v>
      </c>
      <c r="AB92" s="168" t="e">
        <f ca="1">INDEX('4_RatesSplit'!AW:AW,MATCH($A92,'4_RatesSplit'!$A:$A,0))</f>
        <v>#REF!</v>
      </c>
      <c r="AC92" s="168" t="e">
        <f ca="1">INDEX('4_RatesSplit'!AX:AX,MATCH($A92,'4_RatesSplit'!$A:$A,0))</f>
        <v>#REF!</v>
      </c>
      <c r="AD92" s="168" t="e">
        <f ca="1">INDEX('4_RatesSplit'!AY:AY,MATCH($A92,'4_RatesSplit'!$A:$A,0))</f>
        <v>#REF!</v>
      </c>
      <c r="AE92" s="168" t="e">
        <f ca="1">INDEX('4_RatesSplit'!AZ:AZ,MATCH($A92,'4_RatesSplit'!$A:$A,0))</f>
        <v>#REF!</v>
      </c>
      <c r="AF92" s="168" t="e">
        <f ca="1">INDEX('4_RatesSplit'!BA:BA,MATCH($A92,'4_RatesSplit'!$A:$A,0))</f>
        <v>#REF!</v>
      </c>
      <c r="AG92" s="168" t="e">
        <f ca="1">INDEX('4_RatesSplit'!BB:BB,MATCH($A92,'4_RatesSplit'!$A:$A,0))</f>
        <v>#REF!</v>
      </c>
      <c r="AH92" s="168" t="e">
        <f ca="1">INDEX('4_RatesSplit'!BC:BC,MATCH($A92,'4_RatesSplit'!$A:$A,0))</f>
        <v>#REF!</v>
      </c>
      <c r="AI92" s="168" t="e">
        <f ca="1">INDEX('4_RatesSplit'!BD:BD,MATCH($A92,'4_RatesSplit'!$A:$A,0))</f>
        <v>#REF!</v>
      </c>
      <c r="AJ92" s="168" t="e">
        <f ca="1">INDEX('4_RatesSplit'!BE:BE,MATCH($A92,'4_RatesSplit'!$A:$A,0))</f>
        <v>#REF!</v>
      </c>
      <c r="AK92" s="168" t="e">
        <f ca="1">INDEX('4_RatesSplit'!BF:BF,MATCH($A92,'4_RatesSplit'!$A:$A,0))</f>
        <v>#REF!</v>
      </c>
      <c r="AL92" s="168" t="e">
        <f ca="1">INDEX('4_RatesSplit'!BG:BG,MATCH($A92,'4_RatesSplit'!$A:$A,0))</f>
        <v>#REF!</v>
      </c>
      <c r="AM92" s="168" t="e">
        <f ca="1">INDEX('4_RatesSplit'!BH:BH,MATCH($A92,'4_RatesSplit'!$A:$A,0))</f>
        <v>#REF!</v>
      </c>
      <c r="AN92" s="198" t="e">
        <f ca="1">INDEX('4_RatesSplit'!BI:BI,MATCH($A92,'4_RatesSplit'!$A:$A,0))</f>
        <v>#REF!</v>
      </c>
      <c r="AO92" s="114"/>
      <c r="AP92" s="167" t="e">
        <f t="shared" ca="1" si="295"/>
        <v>#REF!</v>
      </c>
      <c r="AQ92" s="167" t="e">
        <f t="shared" ca="1" si="296"/>
        <v>#REF!</v>
      </c>
      <c r="AR92" s="167" t="e">
        <f t="shared" ca="1" si="297"/>
        <v>#REF!</v>
      </c>
      <c r="AS92" s="167" t="e">
        <f t="shared" ca="1" si="298"/>
        <v>#REF!</v>
      </c>
      <c r="AT92" s="167" t="e">
        <f t="shared" ca="1" si="299"/>
        <v>#REF!</v>
      </c>
      <c r="AU92" s="167" t="e">
        <f t="shared" ca="1" si="300"/>
        <v>#REF!</v>
      </c>
      <c r="AV92" s="167" t="e">
        <f t="shared" ca="1" si="301"/>
        <v>#REF!</v>
      </c>
      <c r="AW92" s="167" t="e">
        <f t="shared" ca="1" si="302"/>
        <v>#REF!</v>
      </c>
      <c r="AX92" s="167" t="e">
        <f t="shared" ca="1" si="303"/>
        <v>#REF!</v>
      </c>
      <c r="AY92" s="167" t="e">
        <f t="shared" ca="1" si="304"/>
        <v>#REF!</v>
      </c>
      <c r="AZ92" s="167" t="e">
        <f t="shared" ca="1" si="305"/>
        <v>#REF!</v>
      </c>
      <c r="BA92" s="167" t="e">
        <f t="shared" ca="1" si="306"/>
        <v>#REF!</v>
      </c>
      <c r="BB92" s="167" t="e">
        <f t="shared" ca="1" si="307"/>
        <v>#REF!</v>
      </c>
      <c r="BC92" s="167" t="e">
        <f t="shared" ca="1" si="308"/>
        <v>#REF!</v>
      </c>
      <c r="BD92" s="167" t="e">
        <f t="shared" ca="1" si="309"/>
        <v>#REF!</v>
      </c>
      <c r="BE92" s="167" t="e">
        <f t="shared" ca="1" si="310"/>
        <v>#REF!</v>
      </c>
      <c r="BF92" s="18"/>
      <c r="BG92" s="168">
        <f>INDEX('2_Needs'!$F:$F,MATCH($A92,'2_Needs'!$A:$A,0))</f>
        <v>5.9350806345519584E-3</v>
      </c>
      <c r="BH92" s="114"/>
      <c r="BI92" s="167">
        <f t="shared" ref="BI92:BX92" si="390">IF(BI$3="reset",$BG92*BI$6,BH92*(1+$C$4))</f>
        <v>0</v>
      </c>
      <c r="BJ92" s="167">
        <f t="shared" si="390"/>
        <v>0</v>
      </c>
      <c r="BK92" s="167">
        <f t="shared" si="390"/>
        <v>0</v>
      </c>
      <c r="BL92" s="167">
        <f t="shared" si="390"/>
        <v>0</v>
      </c>
      <c r="BM92" s="167">
        <f t="shared" si="390"/>
        <v>0</v>
      </c>
      <c r="BN92" s="167">
        <f t="shared" si="390"/>
        <v>0</v>
      </c>
      <c r="BO92" s="167">
        <f t="shared" si="390"/>
        <v>0</v>
      </c>
      <c r="BP92" s="167">
        <f t="shared" si="390"/>
        <v>0</v>
      </c>
      <c r="BQ92" s="167">
        <f t="shared" si="390"/>
        <v>0</v>
      </c>
      <c r="BR92" s="167">
        <f t="shared" si="390"/>
        <v>0</v>
      </c>
      <c r="BS92" s="167">
        <f t="shared" si="390"/>
        <v>0</v>
      </c>
      <c r="BT92" s="167">
        <f t="shared" si="390"/>
        <v>0</v>
      </c>
      <c r="BU92" s="167">
        <f t="shared" si="390"/>
        <v>0</v>
      </c>
      <c r="BV92" s="167">
        <f t="shared" si="390"/>
        <v>0</v>
      </c>
      <c r="BW92" s="167">
        <f t="shared" si="390"/>
        <v>0</v>
      </c>
      <c r="BX92" s="167">
        <f t="shared" si="390"/>
        <v>0</v>
      </c>
      <c r="BZ92" s="167" t="e">
        <f t="shared" ca="1" si="229"/>
        <v>#REF!</v>
      </c>
      <c r="CA92" s="167" t="e">
        <f t="shared" ca="1" si="230"/>
        <v>#REF!</v>
      </c>
      <c r="CB92" s="167" t="e">
        <f t="shared" ca="1" si="231"/>
        <v>#REF!</v>
      </c>
      <c r="CC92" s="167" t="e">
        <f t="shared" ca="1" si="232"/>
        <v>#REF!</v>
      </c>
      <c r="CD92" s="167" t="e">
        <f t="shared" ca="1" si="233"/>
        <v>#REF!</v>
      </c>
      <c r="CE92" s="167" t="e">
        <f t="shared" ca="1" si="234"/>
        <v>#REF!</v>
      </c>
      <c r="CF92" s="167" t="e">
        <f t="shared" ca="1" si="235"/>
        <v>#REF!</v>
      </c>
      <c r="CG92" s="167" t="e">
        <f t="shared" ca="1" si="236"/>
        <v>#REF!</v>
      </c>
      <c r="CH92" s="167" t="e">
        <f t="shared" ca="1" si="237"/>
        <v>#REF!</v>
      </c>
      <c r="CI92" s="167" t="e">
        <f t="shared" ca="1" si="238"/>
        <v>#REF!</v>
      </c>
      <c r="CJ92" s="167" t="e">
        <f t="shared" ca="1" si="239"/>
        <v>#REF!</v>
      </c>
      <c r="CK92" s="167" t="e">
        <f t="shared" ca="1" si="240"/>
        <v>#REF!</v>
      </c>
      <c r="CL92" s="167" t="e">
        <f t="shared" ca="1" si="241"/>
        <v>#REF!</v>
      </c>
      <c r="CM92" s="167" t="e">
        <f t="shared" ca="1" si="242"/>
        <v>#REF!</v>
      </c>
      <c r="CN92" s="167" t="e">
        <f t="shared" ca="1" si="243"/>
        <v>#REF!</v>
      </c>
      <c r="CO92" s="167" t="e">
        <f t="shared" ca="1" si="244"/>
        <v>#REF!</v>
      </c>
      <c r="CQ92" s="167" t="e">
        <f t="shared" ca="1" si="245"/>
        <v>#REF!</v>
      </c>
      <c r="CR92" s="167" t="e">
        <f t="shared" ca="1" si="246"/>
        <v>#REF!</v>
      </c>
      <c r="CS92" s="167" t="e">
        <f t="shared" ca="1" si="247"/>
        <v>#REF!</v>
      </c>
      <c r="CT92" s="167" t="e">
        <f t="shared" ca="1" si="248"/>
        <v>#REF!</v>
      </c>
      <c r="CU92" s="167" t="e">
        <f t="shared" ca="1" si="249"/>
        <v>#REF!</v>
      </c>
      <c r="CV92" s="167" t="e">
        <f t="shared" ca="1" si="250"/>
        <v>#REF!</v>
      </c>
      <c r="CW92" s="167" t="e">
        <f t="shared" ca="1" si="251"/>
        <v>#REF!</v>
      </c>
      <c r="CX92" s="167" t="e">
        <f t="shared" ca="1" si="252"/>
        <v>#REF!</v>
      </c>
      <c r="CY92" s="167" t="e">
        <f t="shared" ca="1" si="253"/>
        <v>#REF!</v>
      </c>
      <c r="CZ92" s="167" t="e">
        <f t="shared" ca="1" si="254"/>
        <v>#REF!</v>
      </c>
      <c r="DA92" s="167" t="e">
        <f t="shared" ca="1" si="255"/>
        <v>#REF!</v>
      </c>
      <c r="DB92" s="167" t="e">
        <f t="shared" ca="1" si="256"/>
        <v>#REF!</v>
      </c>
      <c r="DC92" s="167" t="e">
        <f t="shared" ca="1" si="257"/>
        <v>#REF!</v>
      </c>
      <c r="DD92" s="167" t="e">
        <f t="shared" ca="1" si="258"/>
        <v>#REF!</v>
      </c>
      <c r="DE92" s="167" t="e">
        <f t="shared" ca="1" si="259"/>
        <v>#REF!</v>
      </c>
      <c r="DF92" s="167" t="e">
        <f t="shared" ca="1" si="260"/>
        <v>#REF!</v>
      </c>
      <c r="DH92" s="167">
        <f t="shared" si="261"/>
        <v>0</v>
      </c>
      <c r="DI92" s="167">
        <f t="shared" si="262"/>
        <v>0</v>
      </c>
      <c r="DJ92" s="167">
        <f t="shared" si="263"/>
        <v>0</v>
      </c>
      <c r="DK92" s="167">
        <f t="shared" si="264"/>
        <v>0</v>
      </c>
      <c r="DL92" s="167">
        <f t="shared" si="265"/>
        <v>0</v>
      </c>
      <c r="DM92" s="167">
        <f t="shared" si="266"/>
        <v>0</v>
      </c>
      <c r="DN92" s="167">
        <f t="shared" si="267"/>
        <v>0</v>
      </c>
      <c r="DO92" s="167">
        <f t="shared" si="268"/>
        <v>0</v>
      </c>
      <c r="DP92" s="167">
        <f t="shared" si="269"/>
        <v>0</v>
      </c>
      <c r="DQ92" s="167">
        <f t="shared" si="270"/>
        <v>0</v>
      </c>
      <c r="DR92" s="167">
        <f t="shared" si="271"/>
        <v>0</v>
      </c>
      <c r="DS92" s="167">
        <f t="shared" si="272"/>
        <v>0</v>
      </c>
      <c r="DT92" s="167">
        <f t="shared" si="273"/>
        <v>0</v>
      </c>
      <c r="DU92" s="167">
        <f t="shared" si="274"/>
        <v>0</v>
      </c>
      <c r="DV92" s="167">
        <f t="shared" si="275"/>
        <v>0</v>
      </c>
      <c r="DW92" s="167">
        <f t="shared" si="276"/>
        <v>0</v>
      </c>
      <c r="DY92" s="167" t="e">
        <f t="shared" ca="1" si="312"/>
        <v>#REF!</v>
      </c>
      <c r="DZ92" s="167" t="e">
        <f t="shared" ca="1" si="313"/>
        <v>#REF!</v>
      </c>
      <c r="EA92" s="167" t="e">
        <f t="shared" ca="1" si="314"/>
        <v>#REF!</v>
      </c>
      <c r="EB92" s="167" t="e">
        <f t="shared" ca="1" si="315"/>
        <v>#REF!</v>
      </c>
      <c r="EC92" s="167" t="e">
        <f t="shared" ca="1" si="316"/>
        <v>#REF!</v>
      </c>
      <c r="ED92" s="167" t="e">
        <f t="shared" ca="1" si="317"/>
        <v>#REF!</v>
      </c>
      <c r="EE92" s="167" t="e">
        <f t="shared" ca="1" si="318"/>
        <v>#REF!</v>
      </c>
      <c r="EF92" s="167" t="e">
        <f t="shared" ca="1" si="319"/>
        <v>#REF!</v>
      </c>
      <c r="EG92" s="167" t="e">
        <f t="shared" ca="1" si="320"/>
        <v>#REF!</v>
      </c>
      <c r="EH92" s="167" t="e">
        <f t="shared" ca="1" si="321"/>
        <v>#REF!</v>
      </c>
      <c r="EI92" s="167" t="e">
        <f t="shared" ca="1" si="322"/>
        <v>#REF!</v>
      </c>
      <c r="EJ92" s="167" t="e">
        <f t="shared" ca="1" si="323"/>
        <v>#REF!</v>
      </c>
      <c r="EK92" s="167" t="e">
        <f t="shared" ca="1" si="324"/>
        <v>#REF!</v>
      </c>
      <c r="EL92" s="167" t="e">
        <f t="shared" ca="1" si="325"/>
        <v>#REF!</v>
      </c>
      <c r="EM92" s="167" t="e">
        <f t="shared" ca="1" si="326"/>
        <v>#REF!</v>
      </c>
      <c r="EN92" s="167" t="e">
        <f t="shared" ca="1" si="327"/>
        <v>#REF!</v>
      </c>
      <c r="EP92" s="167">
        <f t="shared" si="328"/>
        <v>0</v>
      </c>
      <c r="EQ92" s="167">
        <f t="shared" si="329"/>
        <v>0</v>
      </c>
      <c r="ER92" s="167">
        <f t="shared" si="330"/>
        <v>0</v>
      </c>
      <c r="ES92" s="167">
        <f t="shared" si="331"/>
        <v>0</v>
      </c>
      <c r="ET92" s="167">
        <f t="shared" si="332"/>
        <v>0</v>
      </c>
      <c r="EU92" s="167">
        <f t="shared" si="333"/>
        <v>0</v>
      </c>
      <c r="EV92" s="167">
        <f t="shared" si="334"/>
        <v>0</v>
      </c>
      <c r="EW92" s="167">
        <f t="shared" si="335"/>
        <v>0</v>
      </c>
      <c r="EX92" s="167">
        <f t="shared" si="336"/>
        <v>0</v>
      </c>
      <c r="EY92" s="167">
        <f t="shared" si="337"/>
        <v>0</v>
      </c>
      <c r="EZ92" s="167">
        <f t="shared" si="338"/>
        <v>0</v>
      </c>
      <c r="FA92" s="167">
        <f t="shared" si="339"/>
        <v>0</v>
      </c>
      <c r="FB92" s="167">
        <f t="shared" si="340"/>
        <v>0</v>
      </c>
      <c r="FC92" s="167">
        <f t="shared" si="341"/>
        <v>0</v>
      </c>
      <c r="FD92" s="167">
        <f t="shared" si="342"/>
        <v>0</v>
      </c>
      <c r="FE92" s="167">
        <f t="shared" si="343"/>
        <v>0</v>
      </c>
      <c r="FG92" s="167">
        <f t="shared" si="344"/>
        <v>0</v>
      </c>
      <c r="FH92" s="167">
        <f t="shared" si="345"/>
        <v>0</v>
      </c>
      <c r="FI92" s="167">
        <f t="shared" si="346"/>
        <v>0</v>
      </c>
      <c r="FJ92" s="167">
        <f t="shared" si="347"/>
        <v>0</v>
      </c>
      <c r="FK92" s="167">
        <f t="shared" si="348"/>
        <v>0</v>
      </c>
      <c r="FL92" s="167">
        <f t="shared" si="349"/>
        <v>0</v>
      </c>
      <c r="FM92" s="167">
        <f t="shared" si="350"/>
        <v>0</v>
      </c>
      <c r="FN92" s="167">
        <f t="shared" si="351"/>
        <v>0</v>
      </c>
      <c r="FO92" s="167">
        <f t="shared" si="352"/>
        <v>0</v>
      </c>
      <c r="FP92" s="167">
        <f t="shared" si="353"/>
        <v>0</v>
      </c>
      <c r="FQ92" s="167">
        <f t="shared" si="354"/>
        <v>0</v>
      </c>
      <c r="FR92" s="167">
        <f t="shared" si="355"/>
        <v>0</v>
      </c>
      <c r="FS92" s="167">
        <f t="shared" si="356"/>
        <v>0</v>
      </c>
      <c r="FT92" s="167">
        <f t="shared" si="357"/>
        <v>0</v>
      </c>
      <c r="FU92" s="167">
        <f t="shared" si="358"/>
        <v>0</v>
      </c>
      <c r="FV92" s="167">
        <f t="shared" si="359"/>
        <v>0</v>
      </c>
      <c r="FX92" s="167">
        <f t="shared" si="360"/>
        <v>0</v>
      </c>
      <c r="FY92" s="167">
        <f t="shared" si="361"/>
        <v>0</v>
      </c>
      <c r="FZ92" s="167">
        <f t="shared" si="362"/>
        <v>0</v>
      </c>
      <c r="GA92" s="167">
        <f t="shared" si="363"/>
        <v>0</v>
      </c>
      <c r="GB92" s="167">
        <f t="shared" si="364"/>
        <v>0</v>
      </c>
      <c r="GC92" s="167">
        <f t="shared" si="365"/>
        <v>0</v>
      </c>
      <c r="GD92" s="167">
        <f t="shared" si="366"/>
        <v>0</v>
      </c>
      <c r="GE92" s="167">
        <f t="shared" si="367"/>
        <v>0</v>
      </c>
      <c r="GF92" s="167">
        <f t="shared" si="368"/>
        <v>0</v>
      </c>
      <c r="GG92" s="167">
        <f t="shared" si="369"/>
        <v>0</v>
      </c>
      <c r="GH92" s="167">
        <f t="shared" si="370"/>
        <v>0</v>
      </c>
      <c r="GI92" s="167">
        <f t="shared" si="371"/>
        <v>0</v>
      </c>
      <c r="GJ92" s="167">
        <f t="shared" si="372"/>
        <v>0</v>
      </c>
      <c r="GK92" s="167">
        <f t="shared" si="373"/>
        <v>0</v>
      </c>
      <c r="GL92" s="167">
        <f t="shared" si="374"/>
        <v>0</v>
      </c>
      <c r="GM92" s="167">
        <f t="shared" si="375"/>
        <v>0</v>
      </c>
      <c r="GO92" s="167" t="e">
        <f t="shared" ca="1" si="210"/>
        <v>#REF!</v>
      </c>
      <c r="GP92" s="167" t="e">
        <f t="shared" ca="1" si="227"/>
        <v>#REF!</v>
      </c>
      <c r="GQ92" s="167" t="e">
        <f t="shared" ca="1" si="227"/>
        <v>#REF!</v>
      </c>
      <c r="GR92" s="167" t="e">
        <f t="shared" ca="1" si="227"/>
        <v>#REF!</v>
      </c>
      <c r="GS92" s="167" t="e">
        <f t="shared" ca="1" si="227"/>
        <v>#REF!</v>
      </c>
      <c r="GT92" s="167" t="e">
        <f t="shared" ca="1" si="227"/>
        <v>#REF!</v>
      </c>
      <c r="GU92" s="167" t="e">
        <f t="shared" ca="1" si="227"/>
        <v>#REF!</v>
      </c>
      <c r="GV92" s="167" t="e">
        <f t="shared" ca="1" si="227"/>
        <v>#REF!</v>
      </c>
      <c r="GW92" s="167" t="e">
        <f t="shared" ca="1" si="227"/>
        <v>#REF!</v>
      </c>
      <c r="GX92" s="167" t="e">
        <f t="shared" ca="1" si="227"/>
        <v>#REF!</v>
      </c>
      <c r="GY92" s="167" t="e">
        <f t="shared" ca="1" si="227"/>
        <v>#REF!</v>
      </c>
      <c r="GZ92" s="167" t="e">
        <f t="shared" ca="1" si="227"/>
        <v>#REF!</v>
      </c>
      <c r="HA92" s="167" t="e">
        <f t="shared" ca="1" si="227"/>
        <v>#REF!</v>
      </c>
      <c r="HB92" s="167" t="e">
        <f t="shared" ca="1" si="227"/>
        <v>#REF!</v>
      </c>
      <c r="HC92" s="167" t="e">
        <f t="shared" ca="1" si="227"/>
        <v>#REF!</v>
      </c>
      <c r="HD92" s="167" t="e">
        <f t="shared" ca="1" si="227"/>
        <v>#REF!</v>
      </c>
      <c r="HF92" s="167" t="e">
        <f t="shared" ca="1" si="277"/>
        <v>#REF!</v>
      </c>
      <c r="HG92" s="167" t="e">
        <f t="shared" ca="1" si="278"/>
        <v>#REF!</v>
      </c>
      <c r="HH92" s="167" t="e">
        <f t="shared" ca="1" si="279"/>
        <v>#REF!</v>
      </c>
      <c r="HI92" s="167" t="e">
        <f t="shared" ca="1" si="280"/>
        <v>#REF!</v>
      </c>
      <c r="HJ92" s="167" t="e">
        <f t="shared" ca="1" si="281"/>
        <v>#REF!</v>
      </c>
      <c r="HK92" s="167" t="e">
        <f t="shared" ca="1" si="282"/>
        <v>#REF!</v>
      </c>
      <c r="HL92" s="167" t="e">
        <f t="shared" ca="1" si="283"/>
        <v>#REF!</v>
      </c>
      <c r="HM92" s="167" t="e">
        <f t="shared" ca="1" si="284"/>
        <v>#REF!</v>
      </c>
      <c r="HN92" s="167" t="e">
        <f t="shared" ca="1" si="285"/>
        <v>#REF!</v>
      </c>
      <c r="HO92" s="167" t="e">
        <f t="shared" ca="1" si="286"/>
        <v>#REF!</v>
      </c>
      <c r="HP92" s="167" t="e">
        <f t="shared" ca="1" si="287"/>
        <v>#REF!</v>
      </c>
      <c r="HQ92" s="167" t="e">
        <f t="shared" ca="1" si="288"/>
        <v>#REF!</v>
      </c>
      <c r="HR92" s="167" t="e">
        <f t="shared" ca="1" si="289"/>
        <v>#REF!</v>
      </c>
      <c r="HS92" s="167" t="e">
        <f t="shared" ca="1" si="290"/>
        <v>#REF!</v>
      </c>
      <c r="HT92" s="167" t="e">
        <f t="shared" ca="1" si="291"/>
        <v>#REF!</v>
      </c>
      <c r="HU92" s="167" t="e">
        <f t="shared" ca="1" si="292"/>
        <v>#REF!</v>
      </c>
      <c r="HW92" s="167" t="e">
        <f t="shared" ca="1" si="293"/>
        <v>#REF!</v>
      </c>
      <c r="HX92" s="167">
        <f t="shared" si="294"/>
        <v>0</v>
      </c>
      <c r="HY92" s="167" t="e">
        <f t="shared" ca="1" si="376"/>
        <v>#REF!</v>
      </c>
      <c r="HZ92" s="219" t="e">
        <f t="shared" ca="1" si="377"/>
        <v>#REF!</v>
      </c>
    </row>
    <row r="93" spans="1:234" s="48" customFormat="1">
      <c r="A93" s="3" t="s">
        <v>182</v>
      </c>
      <c r="B93" s="202" t="str">
        <f>INDEX('Ref1'!$E:$E,MATCH(A93,'Ref1'!$A:$A,0))</f>
        <v>Cumbria</v>
      </c>
      <c r="C93" s="42" t="str">
        <f>INDEX(Data1!B:B,MATCH(A93,Data1!A:A,0))</f>
        <v>SCFIR</v>
      </c>
      <c r="D93" s="253" t="str">
        <f>INDEX(Data1!C:C,MATCH(A93,Data1!A:A,0))</f>
        <v>NW</v>
      </c>
      <c r="E93" s="200" t="str">
        <f>IF($C$6="No","No",IF(COUNTIF(Inputs!$K$359:$K$398,$A93)&gt;0,"Yes","No"))</f>
        <v>No</v>
      </c>
      <c r="F93" s="404"/>
      <c r="G93" s="62">
        <f>INDEX('4_RatesSplit'!K:K,MATCH($A93,'4_RatesSplit'!$A:$A,0))</f>
        <v>0</v>
      </c>
      <c r="H93" s="171">
        <f>INDEX('4_RatesSplit'!L:L,MATCH($A93,'4_RatesSplit'!$A:$A,0))</f>
        <v>0</v>
      </c>
      <c r="I93" s="167">
        <f>INDEX('4_RatesSplit'!M:M,MATCH($A93,'4_RatesSplit'!$A:$A,0))</f>
        <v>0</v>
      </c>
      <c r="J93" s="167">
        <f>INDEX('4_RatesSplit'!N:N,MATCH($A93,'4_RatesSplit'!$A:$A,0))</f>
        <v>0</v>
      </c>
      <c r="K93" s="167">
        <f>INDEX('4_RatesSplit'!O:O,MATCH($A93,'4_RatesSplit'!$A:$A,0))</f>
        <v>0</v>
      </c>
      <c r="L93" s="167">
        <f>INDEX('4_RatesSplit'!P:P,MATCH($A93,'4_RatesSplit'!$A:$A,0))</f>
        <v>0</v>
      </c>
      <c r="M93" s="167">
        <f>INDEX('4_RatesSplit'!Q:Q,MATCH($A93,'4_RatesSplit'!$A:$A,0))</f>
        <v>0</v>
      </c>
      <c r="N93" s="167">
        <f>INDEX('4_RatesSplit'!R:R,MATCH($A93,'4_RatesSplit'!$A:$A,0))</f>
        <v>0</v>
      </c>
      <c r="O93" s="167">
        <f>INDEX('4_RatesSplit'!S:S,MATCH($A93,'4_RatesSplit'!$A:$A,0))</f>
        <v>0</v>
      </c>
      <c r="P93" s="167">
        <f>INDEX('4_RatesSplit'!T:T,MATCH($A93,'4_RatesSplit'!$A:$A,0))</f>
        <v>0</v>
      </c>
      <c r="Q93" s="167">
        <f>INDEX('4_RatesSplit'!U:U,MATCH($A93,'4_RatesSplit'!$A:$A,0))</f>
        <v>0</v>
      </c>
      <c r="R93" s="167">
        <f>INDEX('4_RatesSplit'!V:V,MATCH($A93,'4_RatesSplit'!$A:$A,0))</f>
        <v>0</v>
      </c>
      <c r="S93" s="167">
        <f>INDEX('4_RatesSplit'!W:W,MATCH($A93,'4_RatesSplit'!$A:$A,0))</f>
        <v>0</v>
      </c>
      <c r="T93" s="167">
        <f>INDEX('4_RatesSplit'!X:X,MATCH($A93,'4_RatesSplit'!$A:$A,0))</f>
        <v>0</v>
      </c>
      <c r="U93" s="167">
        <f>INDEX('4_RatesSplit'!Y:Y,MATCH($A93,'4_RatesSplit'!$A:$A,0))</f>
        <v>0</v>
      </c>
      <c r="V93" s="167">
        <f>INDEX('4_RatesSplit'!Z:Z,MATCH($A93,'4_RatesSplit'!$A:$A,0))</f>
        <v>0</v>
      </c>
      <c r="W93" s="167">
        <f>INDEX('4_RatesSplit'!AA:AA,MATCH($A93,'4_RatesSplit'!$A:$A,0))</f>
        <v>0</v>
      </c>
      <c r="X93" s="18"/>
      <c r="Y93" s="168" t="e">
        <f ca="1">INDEX('4_RatesSplit'!AT:AT,MATCH($A93,'4_RatesSplit'!$A:$A,0))</f>
        <v>#REF!</v>
      </c>
      <c r="Z93" s="168" t="e">
        <f ca="1">INDEX('4_RatesSplit'!AU:AU,MATCH($A93,'4_RatesSplit'!$A:$A,0))</f>
        <v>#REF!</v>
      </c>
      <c r="AA93" s="168" t="e">
        <f ca="1">INDEX('4_RatesSplit'!AV:AV,MATCH($A93,'4_RatesSplit'!$A:$A,0))</f>
        <v>#REF!</v>
      </c>
      <c r="AB93" s="168" t="e">
        <f ca="1">INDEX('4_RatesSplit'!AW:AW,MATCH($A93,'4_RatesSplit'!$A:$A,0))</f>
        <v>#REF!</v>
      </c>
      <c r="AC93" s="168" t="e">
        <f ca="1">INDEX('4_RatesSplit'!AX:AX,MATCH($A93,'4_RatesSplit'!$A:$A,0))</f>
        <v>#REF!</v>
      </c>
      <c r="AD93" s="168" t="e">
        <f ca="1">INDEX('4_RatesSplit'!AY:AY,MATCH($A93,'4_RatesSplit'!$A:$A,0))</f>
        <v>#REF!</v>
      </c>
      <c r="AE93" s="168" t="e">
        <f ca="1">INDEX('4_RatesSplit'!AZ:AZ,MATCH($A93,'4_RatesSplit'!$A:$A,0))</f>
        <v>#REF!</v>
      </c>
      <c r="AF93" s="168" t="e">
        <f ca="1">INDEX('4_RatesSplit'!BA:BA,MATCH($A93,'4_RatesSplit'!$A:$A,0))</f>
        <v>#REF!</v>
      </c>
      <c r="AG93" s="168" t="e">
        <f ca="1">INDEX('4_RatesSplit'!BB:BB,MATCH($A93,'4_RatesSplit'!$A:$A,0))</f>
        <v>#REF!</v>
      </c>
      <c r="AH93" s="168" t="e">
        <f ca="1">INDEX('4_RatesSplit'!BC:BC,MATCH($A93,'4_RatesSplit'!$A:$A,0))</f>
        <v>#REF!</v>
      </c>
      <c r="AI93" s="168" t="e">
        <f ca="1">INDEX('4_RatesSplit'!BD:BD,MATCH($A93,'4_RatesSplit'!$A:$A,0))</f>
        <v>#REF!</v>
      </c>
      <c r="AJ93" s="168" t="e">
        <f ca="1">INDEX('4_RatesSplit'!BE:BE,MATCH($A93,'4_RatesSplit'!$A:$A,0))</f>
        <v>#REF!</v>
      </c>
      <c r="AK93" s="168" t="e">
        <f ca="1">INDEX('4_RatesSplit'!BF:BF,MATCH($A93,'4_RatesSplit'!$A:$A,0))</f>
        <v>#REF!</v>
      </c>
      <c r="AL93" s="168" t="e">
        <f ca="1">INDEX('4_RatesSplit'!BG:BG,MATCH($A93,'4_RatesSplit'!$A:$A,0))</f>
        <v>#REF!</v>
      </c>
      <c r="AM93" s="168" t="e">
        <f ca="1">INDEX('4_RatesSplit'!BH:BH,MATCH($A93,'4_RatesSplit'!$A:$A,0))</f>
        <v>#REF!</v>
      </c>
      <c r="AN93" s="198" t="e">
        <f ca="1">INDEX('4_RatesSplit'!BI:BI,MATCH($A93,'4_RatesSplit'!$A:$A,0))</f>
        <v>#REF!</v>
      </c>
      <c r="AO93" s="114"/>
      <c r="AP93" s="167" t="e">
        <f t="shared" ca="1" si="295"/>
        <v>#REF!</v>
      </c>
      <c r="AQ93" s="167" t="e">
        <f t="shared" ca="1" si="296"/>
        <v>#REF!</v>
      </c>
      <c r="AR93" s="167" t="e">
        <f t="shared" ca="1" si="297"/>
        <v>#REF!</v>
      </c>
      <c r="AS93" s="167" t="e">
        <f t="shared" ca="1" si="298"/>
        <v>#REF!</v>
      </c>
      <c r="AT93" s="167" t="e">
        <f t="shared" ca="1" si="299"/>
        <v>#REF!</v>
      </c>
      <c r="AU93" s="167" t="e">
        <f t="shared" ca="1" si="300"/>
        <v>#REF!</v>
      </c>
      <c r="AV93" s="167" t="e">
        <f t="shared" ca="1" si="301"/>
        <v>#REF!</v>
      </c>
      <c r="AW93" s="167" t="e">
        <f t="shared" ca="1" si="302"/>
        <v>#REF!</v>
      </c>
      <c r="AX93" s="167" t="e">
        <f t="shared" ca="1" si="303"/>
        <v>#REF!</v>
      </c>
      <c r="AY93" s="167" t="e">
        <f t="shared" ca="1" si="304"/>
        <v>#REF!</v>
      </c>
      <c r="AZ93" s="167" t="e">
        <f t="shared" ca="1" si="305"/>
        <v>#REF!</v>
      </c>
      <c r="BA93" s="167" t="e">
        <f t="shared" ca="1" si="306"/>
        <v>#REF!</v>
      </c>
      <c r="BB93" s="167" t="e">
        <f t="shared" ca="1" si="307"/>
        <v>#REF!</v>
      </c>
      <c r="BC93" s="167" t="e">
        <f t="shared" ca="1" si="308"/>
        <v>#REF!</v>
      </c>
      <c r="BD93" s="167" t="e">
        <f t="shared" ca="1" si="309"/>
        <v>#REF!</v>
      </c>
      <c r="BE93" s="167" t="e">
        <f t="shared" ca="1" si="310"/>
        <v>#REF!</v>
      </c>
      <c r="BF93" s="18"/>
      <c r="BG93" s="168">
        <f>INDEX('2_Needs'!$F:$F,MATCH($A93,'2_Needs'!$A:$A,0))</f>
        <v>7.1217828253625805E-3</v>
      </c>
      <c r="BH93" s="114"/>
      <c r="BI93" s="167">
        <f t="shared" ref="BI93:BX93" si="391">IF(BI$3="reset",$BG93*BI$6,BH93*(1+$C$4))</f>
        <v>0</v>
      </c>
      <c r="BJ93" s="167">
        <f t="shared" si="391"/>
        <v>0</v>
      </c>
      <c r="BK93" s="167">
        <f t="shared" si="391"/>
        <v>0</v>
      </c>
      <c r="BL93" s="167">
        <f t="shared" si="391"/>
        <v>0</v>
      </c>
      <c r="BM93" s="167">
        <f t="shared" si="391"/>
        <v>0</v>
      </c>
      <c r="BN93" s="167">
        <f t="shared" si="391"/>
        <v>0</v>
      </c>
      <c r="BO93" s="167">
        <f t="shared" si="391"/>
        <v>0</v>
      </c>
      <c r="BP93" s="167">
        <f t="shared" si="391"/>
        <v>0</v>
      </c>
      <c r="BQ93" s="167">
        <f t="shared" si="391"/>
        <v>0</v>
      </c>
      <c r="BR93" s="167">
        <f t="shared" si="391"/>
        <v>0</v>
      </c>
      <c r="BS93" s="167">
        <f t="shared" si="391"/>
        <v>0</v>
      </c>
      <c r="BT93" s="167">
        <f t="shared" si="391"/>
        <v>0</v>
      </c>
      <c r="BU93" s="167">
        <f t="shared" si="391"/>
        <v>0</v>
      </c>
      <c r="BV93" s="167">
        <f t="shared" si="391"/>
        <v>0</v>
      </c>
      <c r="BW93" s="167">
        <f t="shared" si="391"/>
        <v>0</v>
      </c>
      <c r="BX93" s="167">
        <f t="shared" si="391"/>
        <v>0</v>
      </c>
      <c r="BZ93" s="167" t="e">
        <f t="shared" ca="1" si="229"/>
        <v>#REF!</v>
      </c>
      <c r="CA93" s="167" t="e">
        <f t="shared" ca="1" si="230"/>
        <v>#REF!</v>
      </c>
      <c r="CB93" s="167" t="e">
        <f t="shared" ca="1" si="231"/>
        <v>#REF!</v>
      </c>
      <c r="CC93" s="167" t="e">
        <f t="shared" ca="1" si="232"/>
        <v>#REF!</v>
      </c>
      <c r="CD93" s="167" t="e">
        <f t="shared" ca="1" si="233"/>
        <v>#REF!</v>
      </c>
      <c r="CE93" s="167" t="e">
        <f t="shared" ca="1" si="234"/>
        <v>#REF!</v>
      </c>
      <c r="CF93" s="167" t="e">
        <f t="shared" ca="1" si="235"/>
        <v>#REF!</v>
      </c>
      <c r="CG93" s="167" t="e">
        <f t="shared" ca="1" si="236"/>
        <v>#REF!</v>
      </c>
      <c r="CH93" s="167" t="e">
        <f t="shared" ca="1" si="237"/>
        <v>#REF!</v>
      </c>
      <c r="CI93" s="167" t="e">
        <f t="shared" ca="1" si="238"/>
        <v>#REF!</v>
      </c>
      <c r="CJ93" s="167" t="e">
        <f t="shared" ca="1" si="239"/>
        <v>#REF!</v>
      </c>
      <c r="CK93" s="167" t="e">
        <f t="shared" ca="1" si="240"/>
        <v>#REF!</v>
      </c>
      <c r="CL93" s="167" t="e">
        <f t="shared" ca="1" si="241"/>
        <v>#REF!</v>
      </c>
      <c r="CM93" s="167" t="e">
        <f t="shared" ca="1" si="242"/>
        <v>#REF!</v>
      </c>
      <c r="CN93" s="167" t="e">
        <f t="shared" ca="1" si="243"/>
        <v>#REF!</v>
      </c>
      <c r="CO93" s="167" t="e">
        <f t="shared" ca="1" si="244"/>
        <v>#REF!</v>
      </c>
      <c r="CQ93" s="167" t="e">
        <f t="shared" ca="1" si="245"/>
        <v>#REF!</v>
      </c>
      <c r="CR93" s="167" t="e">
        <f t="shared" ca="1" si="246"/>
        <v>#REF!</v>
      </c>
      <c r="CS93" s="167" t="e">
        <f t="shared" ca="1" si="247"/>
        <v>#REF!</v>
      </c>
      <c r="CT93" s="167" t="e">
        <f t="shared" ca="1" si="248"/>
        <v>#REF!</v>
      </c>
      <c r="CU93" s="167" t="e">
        <f t="shared" ca="1" si="249"/>
        <v>#REF!</v>
      </c>
      <c r="CV93" s="167" t="e">
        <f t="shared" ca="1" si="250"/>
        <v>#REF!</v>
      </c>
      <c r="CW93" s="167" t="e">
        <f t="shared" ca="1" si="251"/>
        <v>#REF!</v>
      </c>
      <c r="CX93" s="167" t="e">
        <f t="shared" ca="1" si="252"/>
        <v>#REF!</v>
      </c>
      <c r="CY93" s="167" t="e">
        <f t="shared" ca="1" si="253"/>
        <v>#REF!</v>
      </c>
      <c r="CZ93" s="167" t="e">
        <f t="shared" ca="1" si="254"/>
        <v>#REF!</v>
      </c>
      <c r="DA93" s="167" t="e">
        <f t="shared" ca="1" si="255"/>
        <v>#REF!</v>
      </c>
      <c r="DB93" s="167" t="e">
        <f t="shared" ca="1" si="256"/>
        <v>#REF!</v>
      </c>
      <c r="DC93" s="167" t="e">
        <f t="shared" ca="1" si="257"/>
        <v>#REF!</v>
      </c>
      <c r="DD93" s="167" t="e">
        <f t="shared" ca="1" si="258"/>
        <v>#REF!</v>
      </c>
      <c r="DE93" s="167" t="e">
        <f t="shared" ca="1" si="259"/>
        <v>#REF!</v>
      </c>
      <c r="DF93" s="167" t="e">
        <f t="shared" ca="1" si="260"/>
        <v>#REF!</v>
      </c>
      <c r="DH93" s="167">
        <f t="shared" si="261"/>
        <v>0</v>
      </c>
      <c r="DI93" s="167">
        <f t="shared" si="262"/>
        <v>0</v>
      </c>
      <c r="DJ93" s="167">
        <f t="shared" si="263"/>
        <v>0</v>
      </c>
      <c r="DK93" s="167">
        <f t="shared" si="264"/>
        <v>0</v>
      </c>
      <c r="DL93" s="167">
        <f t="shared" si="265"/>
        <v>0</v>
      </c>
      <c r="DM93" s="167">
        <f t="shared" si="266"/>
        <v>0</v>
      </c>
      <c r="DN93" s="167">
        <f t="shared" si="267"/>
        <v>0</v>
      </c>
      <c r="DO93" s="167">
        <f t="shared" si="268"/>
        <v>0</v>
      </c>
      <c r="DP93" s="167">
        <f t="shared" si="269"/>
        <v>0</v>
      </c>
      <c r="DQ93" s="167">
        <f t="shared" si="270"/>
        <v>0</v>
      </c>
      <c r="DR93" s="167">
        <f t="shared" si="271"/>
        <v>0</v>
      </c>
      <c r="DS93" s="167">
        <f t="shared" si="272"/>
        <v>0</v>
      </c>
      <c r="DT93" s="167">
        <f t="shared" si="273"/>
        <v>0</v>
      </c>
      <c r="DU93" s="167">
        <f t="shared" si="274"/>
        <v>0</v>
      </c>
      <c r="DV93" s="167">
        <f t="shared" si="275"/>
        <v>0</v>
      </c>
      <c r="DW93" s="167">
        <f t="shared" si="276"/>
        <v>0</v>
      </c>
      <c r="DY93" s="167" t="e">
        <f t="shared" ca="1" si="312"/>
        <v>#REF!</v>
      </c>
      <c r="DZ93" s="167" t="e">
        <f t="shared" ca="1" si="313"/>
        <v>#REF!</v>
      </c>
      <c r="EA93" s="167" t="e">
        <f t="shared" ca="1" si="314"/>
        <v>#REF!</v>
      </c>
      <c r="EB93" s="167" t="e">
        <f t="shared" ca="1" si="315"/>
        <v>#REF!</v>
      </c>
      <c r="EC93" s="167" t="e">
        <f t="shared" ca="1" si="316"/>
        <v>#REF!</v>
      </c>
      <c r="ED93" s="167" t="e">
        <f t="shared" ca="1" si="317"/>
        <v>#REF!</v>
      </c>
      <c r="EE93" s="167" t="e">
        <f t="shared" ca="1" si="318"/>
        <v>#REF!</v>
      </c>
      <c r="EF93" s="167" t="e">
        <f t="shared" ca="1" si="319"/>
        <v>#REF!</v>
      </c>
      <c r="EG93" s="167" t="e">
        <f t="shared" ca="1" si="320"/>
        <v>#REF!</v>
      </c>
      <c r="EH93" s="167" t="e">
        <f t="shared" ca="1" si="321"/>
        <v>#REF!</v>
      </c>
      <c r="EI93" s="167" t="e">
        <f t="shared" ca="1" si="322"/>
        <v>#REF!</v>
      </c>
      <c r="EJ93" s="167" t="e">
        <f t="shared" ca="1" si="323"/>
        <v>#REF!</v>
      </c>
      <c r="EK93" s="167" t="e">
        <f t="shared" ca="1" si="324"/>
        <v>#REF!</v>
      </c>
      <c r="EL93" s="167" t="e">
        <f t="shared" ca="1" si="325"/>
        <v>#REF!</v>
      </c>
      <c r="EM93" s="167" t="e">
        <f t="shared" ca="1" si="326"/>
        <v>#REF!</v>
      </c>
      <c r="EN93" s="167" t="e">
        <f t="shared" ca="1" si="327"/>
        <v>#REF!</v>
      </c>
      <c r="EP93" s="167">
        <f t="shared" si="328"/>
        <v>0</v>
      </c>
      <c r="EQ93" s="167">
        <f t="shared" si="329"/>
        <v>0</v>
      </c>
      <c r="ER93" s="167">
        <f t="shared" si="330"/>
        <v>0</v>
      </c>
      <c r="ES93" s="167">
        <f t="shared" si="331"/>
        <v>0</v>
      </c>
      <c r="ET93" s="167">
        <f t="shared" si="332"/>
        <v>0</v>
      </c>
      <c r="EU93" s="167">
        <f t="shared" si="333"/>
        <v>0</v>
      </c>
      <c r="EV93" s="167">
        <f t="shared" si="334"/>
        <v>0</v>
      </c>
      <c r="EW93" s="167">
        <f t="shared" si="335"/>
        <v>0</v>
      </c>
      <c r="EX93" s="167">
        <f t="shared" si="336"/>
        <v>0</v>
      </c>
      <c r="EY93" s="167">
        <f t="shared" si="337"/>
        <v>0</v>
      </c>
      <c r="EZ93" s="167">
        <f t="shared" si="338"/>
        <v>0</v>
      </c>
      <c r="FA93" s="167">
        <f t="shared" si="339"/>
        <v>0</v>
      </c>
      <c r="FB93" s="167">
        <f t="shared" si="340"/>
        <v>0</v>
      </c>
      <c r="FC93" s="167">
        <f t="shared" si="341"/>
        <v>0</v>
      </c>
      <c r="FD93" s="167">
        <f t="shared" si="342"/>
        <v>0</v>
      </c>
      <c r="FE93" s="167">
        <f t="shared" si="343"/>
        <v>0</v>
      </c>
      <c r="FG93" s="167">
        <f t="shared" si="344"/>
        <v>0</v>
      </c>
      <c r="FH93" s="167">
        <f t="shared" si="345"/>
        <v>0</v>
      </c>
      <c r="FI93" s="167">
        <f t="shared" si="346"/>
        <v>0</v>
      </c>
      <c r="FJ93" s="167">
        <f t="shared" si="347"/>
        <v>0</v>
      </c>
      <c r="FK93" s="167">
        <f t="shared" si="348"/>
        <v>0</v>
      </c>
      <c r="FL93" s="167">
        <f t="shared" si="349"/>
        <v>0</v>
      </c>
      <c r="FM93" s="167">
        <f t="shared" si="350"/>
        <v>0</v>
      </c>
      <c r="FN93" s="167">
        <f t="shared" si="351"/>
        <v>0</v>
      </c>
      <c r="FO93" s="167">
        <f t="shared" si="352"/>
        <v>0</v>
      </c>
      <c r="FP93" s="167">
        <f t="shared" si="353"/>
        <v>0</v>
      </c>
      <c r="FQ93" s="167">
        <f t="shared" si="354"/>
        <v>0</v>
      </c>
      <c r="FR93" s="167">
        <f t="shared" si="355"/>
        <v>0</v>
      </c>
      <c r="FS93" s="167">
        <f t="shared" si="356"/>
        <v>0</v>
      </c>
      <c r="FT93" s="167">
        <f t="shared" si="357"/>
        <v>0</v>
      </c>
      <c r="FU93" s="167">
        <f t="shared" si="358"/>
        <v>0</v>
      </c>
      <c r="FV93" s="167">
        <f t="shared" si="359"/>
        <v>0</v>
      </c>
      <c r="FX93" s="167">
        <f t="shared" si="360"/>
        <v>0</v>
      </c>
      <c r="FY93" s="167">
        <f t="shared" si="361"/>
        <v>0</v>
      </c>
      <c r="FZ93" s="167">
        <f t="shared" si="362"/>
        <v>0</v>
      </c>
      <c r="GA93" s="167">
        <f t="shared" si="363"/>
        <v>0</v>
      </c>
      <c r="GB93" s="167">
        <f t="shared" si="364"/>
        <v>0</v>
      </c>
      <c r="GC93" s="167">
        <f t="shared" si="365"/>
        <v>0</v>
      </c>
      <c r="GD93" s="167">
        <f t="shared" si="366"/>
        <v>0</v>
      </c>
      <c r="GE93" s="167">
        <f t="shared" si="367"/>
        <v>0</v>
      </c>
      <c r="GF93" s="167">
        <f t="shared" si="368"/>
        <v>0</v>
      </c>
      <c r="GG93" s="167">
        <f t="shared" si="369"/>
        <v>0</v>
      </c>
      <c r="GH93" s="167">
        <f t="shared" si="370"/>
        <v>0</v>
      </c>
      <c r="GI93" s="167">
        <f t="shared" si="371"/>
        <v>0</v>
      </c>
      <c r="GJ93" s="167">
        <f t="shared" si="372"/>
        <v>0</v>
      </c>
      <c r="GK93" s="167">
        <f t="shared" si="373"/>
        <v>0</v>
      </c>
      <c r="GL93" s="167">
        <f t="shared" si="374"/>
        <v>0</v>
      </c>
      <c r="GM93" s="167">
        <f t="shared" si="375"/>
        <v>0</v>
      </c>
      <c r="GO93" s="167" t="e">
        <f t="shared" ca="1" si="210"/>
        <v>#REF!</v>
      </c>
      <c r="GP93" s="167" t="e">
        <f t="shared" ca="1" si="227"/>
        <v>#REF!</v>
      </c>
      <c r="GQ93" s="167" t="e">
        <f t="shared" ca="1" si="227"/>
        <v>#REF!</v>
      </c>
      <c r="GR93" s="167" t="e">
        <f t="shared" ca="1" si="227"/>
        <v>#REF!</v>
      </c>
      <c r="GS93" s="167" t="e">
        <f t="shared" ca="1" si="227"/>
        <v>#REF!</v>
      </c>
      <c r="GT93" s="167" t="e">
        <f t="shared" ca="1" si="227"/>
        <v>#REF!</v>
      </c>
      <c r="GU93" s="167" t="e">
        <f t="shared" ca="1" si="227"/>
        <v>#REF!</v>
      </c>
      <c r="GV93" s="167" t="e">
        <f t="shared" ca="1" si="227"/>
        <v>#REF!</v>
      </c>
      <c r="GW93" s="167" t="e">
        <f t="shared" ca="1" si="227"/>
        <v>#REF!</v>
      </c>
      <c r="GX93" s="167" t="e">
        <f t="shared" ca="1" si="227"/>
        <v>#REF!</v>
      </c>
      <c r="GY93" s="167" t="e">
        <f t="shared" ca="1" si="227"/>
        <v>#REF!</v>
      </c>
      <c r="GZ93" s="167" t="e">
        <f t="shared" ca="1" si="227"/>
        <v>#REF!</v>
      </c>
      <c r="HA93" s="167" t="e">
        <f t="shared" ca="1" si="227"/>
        <v>#REF!</v>
      </c>
      <c r="HB93" s="167" t="e">
        <f t="shared" ca="1" si="227"/>
        <v>#REF!</v>
      </c>
      <c r="HC93" s="167" t="e">
        <f t="shared" ca="1" si="227"/>
        <v>#REF!</v>
      </c>
      <c r="HD93" s="167" t="e">
        <f t="shared" ca="1" si="227"/>
        <v>#REF!</v>
      </c>
      <c r="HF93" s="167" t="e">
        <f t="shared" ca="1" si="277"/>
        <v>#REF!</v>
      </c>
      <c r="HG93" s="167" t="e">
        <f t="shared" ca="1" si="278"/>
        <v>#REF!</v>
      </c>
      <c r="HH93" s="167" t="e">
        <f t="shared" ca="1" si="279"/>
        <v>#REF!</v>
      </c>
      <c r="HI93" s="167" t="e">
        <f t="shared" ca="1" si="280"/>
        <v>#REF!</v>
      </c>
      <c r="HJ93" s="167" t="e">
        <f t="shared" ca="1" si="281"/>
        <v>#REF!</v>
      </c>
      <c r="HK93" s="167" t="e">
        <f t="shared" ca="1" si="282"/>
        <v>#REF!</v>
      </c>
      <c r="HL93" s="167" t="e">
        <f t="shared" ca="1" si="283"/>
        <v>#REF!</v>
      </c>
      <c r="HM93" s="167" t="e">
        <f t="shared" ca="1" si="284"/>
        <v>#REF!</v>
      </c>
      <c r="HN93" s="167" t="e">
        <f t="shared" ca="1" si="285"/>
        <v>#REF!</v>
      </c>
      <c r="HO93" s="167" t="e">
        <f t="shared" ca="1" si="286"/>
        <v>#REF!</v>
      </c>
      <c r="HP93" s="167" t="e">
        <f t="shared" ca="1" si="287"/>
        <v>#REF!</v>
      </c>
      <c r="HQ93" s="167" t="e">
        <f t="shared" ca="1" si="288"/>
        <v>#REF!</v>
      </c>
      <c r="HR93" s="167" t="e">
        <f t="shared" ca="1" si="289"/>
        <v>#REF!</v>
      </c>
      <c r="HS93" s="167" t="e">
        <f t="shared" ca="1" si="290"/>
        <v>#REF!</v>
      </c>
      <c r="HT93" s="167" t="e">
        <f t="shared" ca="1" si="291"/>
        <v>#REF!</v>
      </c>
      <c r="HU93" s="167" t="e">
        <f t="shared" ca="1" si="292"/>
        <v>#REF!</v>
      </c>
      <c r="HW93" s="167" t="e">
        <f t="shared" ca="1" si="293"/>
        <v>#REF!</v>
      </c>
      <c r="HX93" s="167">
        <f t="shared" si="294"/>
        <v>0</v>
      </c>
      <c r="HY93" s="167" t="e">
        <f t="shared" ca="1" si="376"/>
        <v>#REF!</v>
      </c>
      <c r="HZ93" s="219" t="e">
        <f t="shared" ca="1" si="377"/>
        <v>#REF!</v>
      </c>
    </row>
    <row r="94" spans="1:234" s="48" customFormat="1">
      <c r="A94" s="3" t="s">
        <v>184</v>
      </c>
      <c r="B94" s="202" t="str">
        <f>INDEX('Ref1'!$E:$E,MATCH(A94,'Ref1'!$A:$A,0))</f>
        <v>Dacorum</v>
      </c>
      <c r="C94" s="42" t="str">
        <f>INDEX(Data1!B:B,MATCH(A94,Data1!A:A,0))</f>
        <v>SD</v>
      </c>
      <c r="D94" s="253" t="str">
        <f>INDEX(Data1!C:C,MATCH(A94,Data1!A:A,0))</f>
        <v>E</v>
      </c>
      <c r="E94" s="200" t="str">
        <f>IF($C$6="No","No",IF(COUNTIF(Inputs!$K$359:$K$398,$A94)&gt;0,"Yes","No"))</f>
        <v>No</v>
      </c>
      <c r="F94" s="404"/>
      <c r="G94" s="62">
        <f>INDEX('4_RatesSplit'!K:K,MATCH($A94,'4_RatesSplit'!$A:$A,0))</f>
        <v>0</v>
      </c>
      <c r="H94" s="171">
        <f>INDEX('4_RatesSplit'!L:L,MATCH($A94,'4_RatesSplit'!$A:$A,0))</f>
        <v>0</v>
      </c>
      <c r="I94" s="167">
        <f>INDEX('4_RatesSplit'!M:M,MATCH($A94,'4_RatesSplit'!$A:$A,0))</f>
        <v>0</v>
      </c>
      <c r="J94" s="167">
        <f>INDEX('4_RatesSplit'!N:N,MATCH($A94,'4_RatesSplit'!$A:$A,0))</f>
        <v>0</v>
      </c>
      <c r="K94" s="167">
        <f>INDEX('4_RatesSplit'!O:O,MATCH($A94,'4_RatesSplit'!$A:$A,0))</f>
        <v>0</v>
      </c>
      <c r="L94" s="167">
        <f>INDEX('4_RatesSplit'!P:P,MATCH($A94,'4_RatesSplit'!$A:$A,0))</f>
        <v>0</v>
      </c>
      <c r="M94" s="167">
        <f>INDEX('4_RatesSplit'!Q:Q,MATCH($A94,'4_RatesSplit'!$A:$A,0))</f>
        <v>0</v>
      </c>
      <c r="N94" s="167">
        <f>INDEX('4_RatesSplit'!R:R,MATCH($A94,'4_RatesSplit'!$A:$A,0))</f>
        <v>0</v>
      </c>
      <c r="O94" s="167">
        <f>INDEX('4_RatesSplit'!S:S,MATCH($A94,'4_RatesSplit'!$A:$A,0))</f>
        <v>0</v>
      </c>
      <c r="P94" s="167">
        <f>INDEX('4_RatesSplit'!T:T,MATCH($A94,'4_RatesSplit'!$A:$A,0))</f>
        <v>0</v>
      </c>
      <c r="Q94" s="167">
        <f>INDEX('4_RatesSplit'!U:U,MATCH($A94,'4_RatesSplit'!$A:$A,0))</f>
        <v>0</v>
      </c>
      <c r="R94" s="167">
        <f>INDEX('4_RatesSplit'!V:V,MATCH($A94,'4_RatesSplit'!$A:$A,0))</f>
        <v>0</v>
      </c>
      <c r="S94" s="167">
        <f>INDEX('4_RatesSplit'!W:W,MATCH($A94,'4_RatesSplit'!$A:$A,0))</f>
        <v>0</v>
      </c>
      <c r="T94" s="167">
        <f>INDEX('4_RatesSplit'!X:X,MATCH($A94,'4_RatesSplit'!$A:$A,0))</f>
        <v>0</v>
      </c>
      <c r="U94" s="167">
        <f>INDEX('4_RatesSplit'!Y:Y,MATCH($A94,'4_RatesSplit'!$A:$A,0))</f>
        <v>0</v>
      </c>
      <c r="V94" s="167">
        <f>INDEX('4_RatesSplit'!Z:Z,MATCH($A94,'4_RatesSplit'!$A:$A,0))</f>
        <v>0</v>
      </c>
      <c r="W94" s="167">
        <f>INDEX('4_RatesSplit'!AA:AA,MATCH($A94,'4_RatesSplit'!$A:$A,0))</f>
        <v>0</v>
      </c>
      <c r="X94" s="507"/>
      <c r="Y94" s="168" t="e">
        <f ca="1">INDEX('4_RatesSplit'!AT:AT,MATCH($A94,'4_RatesSplit'!$A:$A,0))</f>
        <v>#REF!</v>
      </c>
      <c r="Z94" s="168" t="e">
        <f ca="1">INDEX('4_RatesSplit'!AU:AU,MATCH($A94,'4_RatesSplit'!$A:$A,0))</f>
        <v>#REF!</v>
      </c>
      <c r="AA94" s="168" t="e">
        <f ca="1">INDEX('4_RatesSplit'!AV:AV,MATCH($A94,'4_RatesSplit'!$A:$A,0))</f>
        <v>#REF!</v>
      </c>
      <c r="AB94" s="168" t="e">
        <f ca="1">INDEX('4_RatesSplit'!AW:AW,MATCH($A94,'4_RatesSplit'!$A:$A,0))</f>
        <v>#REF!</v>
      </c>
      <c r="AC94" s="168" t="e">
        <f ca="1">INDEX('4_RatesSplit'!AX:AX,MATCH($A94,'4_RatesSplit'!$A:$A,0))</f>
        <v>#REF!</v>
      </c>
      <c r="AD94" s="168" t="e">
        <f ca="1">INDEX('4_RatesSplit'!AY:AY,MATCH($A94,'4_RatesSplit'!$A:$A,0))</f>
        <v>#REF!</v>
      </c>
      <c r="AE94" s="168" t="e">
        <f ca="1">INDEX('4_RatesSplit'!AZ:AZ,MATCH($A94,'4_RatesSplit'!$A:$A,0))</f>
        <v>#REF!</v>
      </c>
      <c r="AF94" s="168" t="e">
        <f ca="1">INDEX('4_RatesSplit'!BA:BA,MATCH($A94,'4_RatesSplit'!$A:$A,0))</f>
        <v>#REF!</v>
      </c>
      <c r="AG94" s="168" t="e">
        <f ca="1">INDEX('4_RatesSplit'!BB:BB,MATCH($A94,'4_RatesSplit'!$A:$A,0))</f>
        <v>#REF!</v>
      </c>
      <c r="AH94" s="168" t="e">
        <f ca="1">INDEX('4_RatesSplit'!BC:BC,MATCH($A94,'4_RatesSplit'!$A:$A,0))</f>
        <v>#REF!</v>
      </c>
      <c r="AI94" s="168" t="e">
        <f ca="1">INDEX('4_RatesSplit'!BD:BD,MATCH($A94,'4_RatesSplit'!$A:$A,0))</f>
        <v>#REF!</v>
      </c>
      <c r="AJ94" s="168" t="e">
        <f ca="1">INDEX('4_RatesSplit'!BE:BE,MATCH($A94,'4_RatesSplit'!$A:$A,0))</f>
        <v>#REF!</v>
      </c>
      <c r="AK94" s="168" t="e">
        <f ca="1">INDEX('4_RatesSplit'!BF:BF,MATCH($A94,'4_RatesSplit'!$A:$A,0))</f>
        <v>#REF!</v>
      </c>
      <c r="AL94" s="168" t="e">
        <f ca="1">INDEX('4_RatesSplit'!BG:BG,MATCH($A94,'4_RatesSplit'!$A:$A,0))</f>
        <v>#REF!</v>
      </c>
      <c r="AM94" s="168" t="e">
        <f ca="1">INDEX('4_RatesSplit'!BH:BH,MATCH($A94,'4_RatesSplit'!$A:$A,0))</f>
        <v>#REF!</v>
      </c>
      <c r="AN94" s="198" t="e">
        <f ca="1">INDEX('4_RatesSplit'!BI:BI,MATCH($A94,'4_RatesSplit'!$A:$A,0))</f>
        <v>#REF!</v>
      </c>
      <c r="AO94" s="114"/>
      <c r="AP94" s="167" t="e">
        <f t="shared" ca="1" si="295"/>
        <v>#REF!</v>
      </c>
      <c r="AQ94" s="167" t="e">
        <f t="shared" ca="1" si="296"/>
        <v>#REF!</v>
      </c>
      <c r="AR94" s="167" t="e">
        <f t="shared" ca="1" si="297"/>
        <v>#REF!</v>
      </c>
      <c r="AS94" s="167" t="e">
        <f t="shared" ca="1" si="298"/>
        <v>#REF!</v>
      </c>
      <c r="AT94" s="167" t="e">
        <f t="shared" ca="1" si="299"/>
        <v>#REF!</v>
      </c>
      <c r="AU94" s="167" t="e">
        <f t="shared" ca="1" si="300"/>
        <v>#REF!</v>
      </c>
      <c r="AV94" s="167" t="e">
        <f t="shared" ca="1" si="301"/>
        <v>#REF!</v>
      </c>
      <c r="AW94" s="167" t="e">
        <f t="shared" ca="1" si="302"/>
        <v>#REF!</v>
      </c>
      <c r="AX94" s="167" t="e">
        <f t="shared" ca="1" si="303"/>
        <v>#REF!</v>
      </c>
      <c r="AY94" s="167" t="e">
        <f t="shared" ca="1" si="304"/>
        <v>#REF!</v>
      </c>
      <c r="AZ94" s="167" t="e">
        <f t="shared" ca="1" si="305"/>
        <v>#REF!</v>
      </c>
      <c r="BA94" s="167" t="e">
        <f t="shared" ca="1" si="306"/>
        <v>#REF!</v>
      </c>
      <c r="BB94" s="167" t="e">
        <f t="shared" ca="1" si="307"/>
        <v>#REF!</v>
      </c>
      <c r="BC94" s="167" t="e">
        <f t="shared" ca="1" si="308"/>
        <v>#REF!</v>
      </c>
      <c r="BD94" s="167" t="e">
        <f t="shared" ca="1" si="309"/>
        <v>#REF!</v>
      </c>
      <c r="BE94" s="167" t="e">
        <f t="shared" ca="1" si="310"/>
        <v>#REF!</v>
      </c>
      <c r="BF94" s="18"/>
      <c r="BG94" s="168">
        <f>INDEX('2_Needs'!$F:$F,MATCH($A94,'2_Needs'!$A:$A,0))</f>
        <v>2.4184113681261499E-4</v>
      </c>
      <c r="BH94" s="114"/>
      <c r="BI94" s="167">
        <f t="shared" ref="BI94:BX94" si="392">IF(BI$3="reset",$BG94*BI$6,BH94*(1+$C$4))</f>
        <v>0</v>
      </c>
      <c r="BJ94" s="167">
        <f t="shared" si="392"/>
        <v>0</v>
      </c>
      <c r="BK94" s="167">
        <f t="shared" si="392"/>
        <v>0</v>
      </c>
      <c r="BL94" s="167">
        <f t="shared" si="392"/>
        <v>0</v>
      </c>
      <c r="BM94" s="167">
        <f t="shared" si="392"/>
        <v>0</v>
      </c>
      <c r="BN94" s="167">
        <f t="shared" si="392"/>
        <v>0</v>
      </c>
      <c r="BO94" s="167">
        <f t="shared" si="392"/>
        <v>0</v>
      </c>
      <c r="BP94" s="167">
        <f t="shared" si="392"/>
        <v>0</v>
      </c>
      <c r="BQ94" s="167">
        <f t="shared" si="392"/>
        <v>0</v>
      </c>
      <c r="BR94" s="167">
        <f t="shared" si="392"/>
        <v>0</v>
      </c>
      <c r="BS94" s="167">
        <f t="shared" si="392"/>
        <v>0</v>
      </c>
      <c r="BT94" s="167">
        <f t="shared" si="392"/>
        <v>0</v>
      </c>
      <c r="BU94" s="167">
        <f t="shared" si="392"/>
        <v>0</v>
      </c>
      <c r="BV94" s="167">
        <f t="shared" si="392"/>
        <v>0</v>
      </c>
      <c r="BW94" s="167">
        <f t="shared" si="392"/>
        <v>0</v>
      </c>
      <c r="BX94" s="167">
        <f t="shared" si="392"/>
        <v>0</v>
      </c>
      <c r="BZ94" s="167" t="e">
        <f t="shared" ca="1" si="229"/>
        <v>#REF!</v>
      </c>
      <c r="CA94" s="167" t="e">
        <f t="shared" ca="1" si="230"/>
        <v>#REF!</v>
      </c>
      <c r="CB94" s="167" t="e">
        <f t="shared" ca="1" si="231"/>
        <v>#REF!</v>
      </c>
      <c r="CC94" s="167" t="e">
        <f t="shared" ca="1" si="232"/>
        <v>#REF!</v>
      </c>
      <c r="CD94" s="167" t="e">
        <f t="shared" ca="1" si="233"/>
        <v>#REF!</v>
      </c>
      <c r="CE94" s="167" t="e">
        <f t="shared" ca="1" si="234"/>
        <v>#REF!</v>
      </c>
      <c r="CF94" s="167" t="e">
        <f t="shared" ca="1" si="235"/>
        <v>#REF!</v>
      </c>
      <c r="CG94" s="167" t="e">
        <f t="shared" ca="1" si="236"/>
        <v>#REF!</v>
      </c>
      <c r="CH94" s="167" t="e">
        <f t="shared" ca="1" si="237"/>
        <v>#REF!</v>
      </c>
      <c r="CI94" s="167" t="e">
        <f t="shared" ca="1" si="238"/>
        <v>#REF!</v>
      </c>
      <c r="CJ94" s="167" t="e">
        <f t="shared" ca="1" si="239"/>
        <v>#REF!</v>
      </c>
      <c r="CK94" s="167" t="e">
        <f t="shared" ca="1" si="240"/>
        <v>#REF!</v>
      </c>
      <c r="CL94" s="167" t="e">
        <f t="shared" ca="1" si="241"/>
        <v>#REF!</v>
      </c>
      <c r="CM94" s="167" t="e">
        <f t="shared" ca="1" si="242"/>
        <v>#REF!</v>
      </c>
      <c r="CN94" s="167" t="e">
        <f t="shared" ca="1" si="243"/>
        <v>#REF!</v>
      </c>
      <c r="CO94" s="167" t="e">
        <f t="shared" ca="1" si="244"/>
        <v>#REF!</v>
      </c>
      <c r="CQ94" s="167" t="e">
        <f t="shared" ca="1" si="245"/>
        <v>#REF!</v>
      </c>
      <c r="CR94" s="167" t="e">
        <f t="shared" ca="1" si="246"/>
        <v>#REF!</v>
      </c>
      <c r="CS94" s="167" t="e">
        <f t="shared" ca="1" si="247"/>
        <v>#REF!</v>
      </c>
      <c r="CT94" s="167" t="e">
        <f t="shared" ca="1" si="248"/>
        <v>#REF!</v>
      </c>
      <c r="CU94" s="167" t="e">
        <f t="shared" ca="1" si="249"/>
        <v>#REF!</v>
      </c>
      <c r="CV94" s="167" t="e">
        <f t="shared" ca="1" si="250"/>
        <v>#REF!</v>
      </c>
      <c r="CW94" s="167" t="e">
        <f t="shared" ca="1" si="251"/>
        <v>#REF!</v>
      </c>
      <c r="CX94" s="167" t="e">
        <f t="shared" ca="1" si="252"/>
        <v>#REF!</v>
      </c>
      <c r="CY94" s="167" t="e">
        <f t="shared" ca="1" si="253"/>
        <v>#REF!</v>
      </c>
      <c r="CZ94" s="167" t="e">
        <f t="shared" ca="1" si="254"/>
        <v>#REF!</v>
      </c>
      <c r="DA94" s="167" t="e">
        <f t="shared" ca="1" si="255"/>
        <v>#REF!</v>
      </c>
      <c r="DB94" s="167" t="e">
        <f t="shared" ca="1" si="256"/>
        <v>#REF!</v>
      </c>
      <c r="DC94" s="167" t="e">
        <f t="shared" ca="1" si="257"/>
        <v>#REF!</v>
      </c>
      <c r="DD94" s="167" t="e">
        <f t="shared" ca="1" si="258"/>
        <v>#REF!</v>
      </c>
      <c r="DE94" s="167" t="e">
        <f t="shared" ca="1" si="259"/>
        <v>#REF!</v>
      </c>
      <c r="DF94" s="167" t="e">
        <f t="shared" ca="1" si="260"/>
        <v>#REF!</v>
      </c>
      <c r="DH94" s="167">
        <f t="shared" si="261"/>
        <v>0</v>
      </c>
      <c r="DI94" s="167">
        <f t="shared" si="262"/>
        <v>0</v>
      </c>
      <c r="DJ94" s="167">
        <f t="shared" si="263"/>
        <v>0</v>
      </c>
      <c r="DK94" s="167">
        <f t="shared" si="264"/>
        <v>0</v>
      </c>
      <c r="DL94" s="167">
        <f t="shared" si="265"/>
        <v>0</v>
      </c>
      <c r="DM94" s="167">
        <f t="shared" si="266"/>
        <v>0</v>
      </c>
      <c r="DN94" s="167">
        <f t="shared" si="267"/>
        <v>0</v>
      </c>
      <c r="DO94" s="167">
        <f t="shared" si="268"/>
        <v>0</v>
      </c>
      <c r="DP94" s="167">
        <f t="shared" si="269"/>
        <v>0</v>
      </c>
      <c r="DQ94" s="167">
        <f t="shared" si="270"/>
        <v>0</v>
      </c>
      <c r="DR94" s="167">
        <f t="shared" si="271"/>
        <v>0</v>
      </c>
      <c r="DS94" s="167">
        <f t="shared" si="272"/>
        <v>0</v>
      </c>
      <c r="DT94" s="167">
        <f t="shared" si="273"/>
        <v>0</v>
      </c>
      <c r="DU94" s="167">
        <f t="shared" si="274"/>
        <v>0</v>
      </c>
      <c r="DV94" s="167">
        <f t="shared" si="275"/>
        <v>0</v>
      </c>
      <c r="DW94" s="167">
        <f t="shared" si="276"/>
        <v>0</v>
      </c>
      <c r="DY94" s="167" t="e">
        <f t="shared" ca="1" si="312"/>
        <v>#REF!</v>
      </c>
      <c r="DZ94" s="167" t="e">
        <f t="shared" ca="1" si="313"/>
        <v>#REF!</v>
      </c>
      <c r="EA94" s="167" t="e">
        <f t="shared" ca="1" si="314"/>
        <v>#REF!</v>
      </c>
      <c r="EB94" s="167" t="e">
        <f t="shared" ca="1" si="315"/>
        <v>#REF!</v>
      </c>
      <c r="EC94" s="167" t="e">
        <f t="shared" ca="1" si="316"/>
        <v>#REF!</v>
      </c>
      <c r="ED94" s="167" t="e">
        <f t="shared" ca="1" si="317"/>
        <v>#REF!</v>
      </c>
      <c r="EE94" s="167" t="e">
        <f t="shared" ca="1" si="318"/>
        <v>#REF!</v>
      </c>
      <c r="EF94" s="167" t="e">
        <f t="shared" ca="1" si="319"/>
        <v>#REF!</v>
      </c>
      <c r="EG94" s="167" t="e">
        <f t="shared" ca="1" si="320"/>
        <v>#REF!</v>
      </c>
      <c r="EH94" s="167" t="e">
        <f t="shared" ca="1" si="321"/>
        <v>#REF!</v>
      </c>
      <c r="EI94" s="167" t="e">
        <f t="shared" ca="1" si="322"/>
        <v>#REF!</v>
      </c>
      <c r="EJ94" s="167" t="e">
        <f t="shared" ca="1" si="323"/>
        <v>#REF!</v>
      </c>
      <c r="EK94" s="167" t="e">
        <f t="shared" ca="1" si="324"/>
        <v>#REF!</v>
      </c>
      <c r="EL94" s="167" t="e">
        <f t="shared" ca="1" si="325"/>
        <v>#REF!</v>
      </c>
      <c r="EM94" s="167" t="e">
        <f t="shared" ca="1" si="326"/>
        <v>#REF!</v>
      </c>
      <c r="EN94" s="167" t="e">
        <f t="shared" ca="1" si="327"/>
        <v>#REF!</v>
      </c>
      <c r="EP94" s="167">
        <f t="shared" si="328"/>
        <v>0</v>
      </c>
      <c r="EQ94" s="167">
        <f t="shared" si="329"/>
        <v>0</v>
      </c>
      <c r="ER94" s="167">
        <f t="shared" si="330"/>
        <v>0</v>
      </c>
      <c r="ES94" s="167">
        <f t="shared" si="331"/>
        <v>0</v>
      </c>
      <c r="ET94" s="167">
        <f t="shared" si="332"/>
        <v>0</v>
      </c>
      <c r="EU94" s="167">
        <f t="shared" si="333"/>
        <v>0</v>
      </c>
      <c r="EV94" s="167">
        <f t="shared" si="334"/>
        <v>0</v>
      </c>
      <c r="EW94" s="167">
        <f t="shared" si="335"/>
        <v>0</v>
      </c>
      <c r="EX94" s="167">
        <f t="shared" si="336"/>
        <v>0</v>
      </c>
      <c r="EY94" s="167">
        <f t="shared" si="337"/>
        <v>0</v>
      </c>
      <c r="EZ94" s="167">
        <f t="shared" si="338"/>
        <v>0</v>
      </c>
      <c r="FA94" s="167">
        <f t="shared" si="339"/>
        <v>0</v>
      </c>
      <c r="FB94" s="167">
        <f t="shared" si="340"/>
        <v>0</v>
      </c>
      <c r="FC94" s="167">
        <f t="shared" si="341"/>
        <v>0</v>
      </c>
      <c r="FD94" s="167">
        <f t="shared" si="342"/>
        <v>0</v>
      </c>
      <c r="FE94" s="167">
        <f t="shared" si="343"/>
        <v>0</v>
      </c>
      <c r="FG94" s="167">
        <f t="shared" si="344"/>
        <v>0</v>
      </c>
      <c r="FH94" s="167">
        <f t="shared" si="345"/>
        <v>0</v>
      </c>
      <c r="FI94" s="167">
        <f t="shared" si="346"/>
        <v>0</v>
      </c>
      <c r="FJ94" s="167">
        <f t="shared" si="347"/>
        <v>0</v>
      </c>
      <c r="FK94" s="167">
        <f t="shared" si="348"/>
        <v>0</v>
      </c>
      <c r="FL94" s="167">
        <f t="shared" si="349"/>
        <v>0</v>
      </c>
      <c r="FM94" s="167">
        <f t="shared" si="350"/>
        <v>0</v>
      </c>
      <c r="FN94" s="167">
        <f t="shared" si="351"/>
        <v>0</v>
      </c>
      <c r="FO94" s="167">
        <f t="shared" si="352"/>
        <v>0</v>
      </c>
      <c r="FP94" s="167">
        <f t="shared" si="353"/>
        <v>0</v>
      </c>
      <c r="FQ94" s="167">
        <f t="shared" si="354"/>
        <v>0</v>
      </c>
      <c r="FR94" s="167">
        <f t="shared" si="355"/>
        <v>0</v>
      </c>
      <c r="FS94" s="167">
        <f t="shared" si="356"/>
        <v>0</v>
      </c>
      <c r="FT94" s="167">
        <f t="shared" si="357"/>
        <v>0</v>
      </c>
      <c r="FU94" s="167">
        <f t="shared" si="358"/>
        <v>0</v>
      </c>
      <c r="FV94" s="167">
        <f t="shared" si="359"/>
        <v>0</v>
      </c>
      <c r="FX94" s="167">
        <f t="shared" si="360"/>
        <v>0</v>
      </c>
      <c r="FY94" s="167">
        <f t="shared" si="361"/>
        <v>0</v>
      </c>
      <c r="FZ94" s="167">
        <f t="shared" si="362"/>
        <v>0</v>
      </c>
      <c r="GA94" s="167">
        <f t="shared" si="363"/>
        <v>0</v>
      </c>
      <c r="GB94" s="167">
        <f t="shared" si="364"/>
        <v>0</v>
      </c>
      <c r="GC94" s="167">
        <f t="shared" si="365"/>
        <v>0</v>
      </c>
      <c r="GD94" s="167">
        <f t="shared" si="366"/>
        <v>0</v>
      </c>
      <c r="GE94" s="167">
        <f t="shared" si="367"/>
        <v>0</v>
      </c>
      <c r="GF94" s="167">
        <f t="shared" si="368"/>
        <v>0</v>
      </c>
      <c r="GG94" s="167">
        <f t="shared" si="369"/>
        <v>0</v>
      </c>
      <c r="GH94" s="167">
        <f t="shared" si="370"/>
        <v>0</v>
      </c>
      <c r="GI94" s="167">
        <f t="shared" si="371"/>
        <v>0</v>
      </c>
      <c r="GJ94" s="167">
        <f t="shared" si="372"/>
        <v>0</v>
      </c>
      <c r="GK94" s="167">
        <f t="shared" si="373"/>
        <v>0</v>
      </c>
      <c r="GL94" s="167">
        <f t="shared" si="374"/>
        <v>0</v>
      </c>
      <c r="GM94" s="167">
        <f t="shared" si="375"/>
        <v>0</v>
      </c>
      <c r="GO94" s="167" t="e">
        <f t="shared" ca="1" si="210"/>
        <v>#REF!</v>
      </c>
      <c r="GP94" s="167" t="e">
        <f t="shared" ca="1" si="227"/>
        <v>#REF!</v>
      </c>
      <c r="GQ94" s="167" t="e">
        <f t="shared" ca="1" si="227"/>
        <v>#REF!</v>
      </c>
      <c r="GR94" s="167" t="e">
        <f t="shared" ca="1" si="227"/>
        <v>#REF!</v>
      </c>
      <c r="GS94" s="167" t="e">
        <f t="shared" ca="1" si="227"/>
        <v>#REF!</v>
      </c>
      <c r="GT94" s="167" t="e">
        <f t="shared" ca="1" si="227"/>
        <v>#REF!</v>
      </c>
      <c r="GU94" s="167" t="e">
        <f t="shared" ca="1" si="227"/>
        <v>#REF!</v>
      </c>
      <c r="GV94" s="167" t="e">
        <f t="shared" ca="1" si="227"/>
        <v>#REF!</v>
      </c>
      <c r="GW94" s="167" t="e">
        <f t="shared" ca="1" si="227"/>
        <v>#REF!</v>
      </c>
      <c r="GX94" s="167" t="e">
        <f t="shared" ca="1" si="227"/>
        <v>#REF!</v>
      </c>
      <c r="GY94" s="167" t="e">
        <f t="shared" ca="1" si="227"/>
        <v>#REF!</v>
      </c>
      <c r="GZ94" s="167" t="e">
        <f t="shared" ca="1" si="227"/>
        <v>#REF!</v>
      </c>
      <c r="HA94" s="167" t="e">
        <f t="shared" ca="1" si="227"/>
        <v>#REF!</v>
      </c>
      <c r="HB94" s="167" t="e">
        <f t="shared" ca="1" si="227"/>
        <v>#REF!</v>
      </c>
      <c r="HC94" s="167" t="e">
        <f t="shared" ca="1" si="227"/>
        <v>#REF!</v>
      </c>
      <c r="HD94" s="167" t="e">
        <f t="shared" ref="GP94:HD111" ca="1" si="393">HD$3*$BG94</f>
        <v>#REF!</v>
      </c>
      <c r="HF94" s="167" t="e">
        <f t="shared" ca="1" si="277"/>
        <v>#REF!</v>
      </c>
      <c r="HG94" s="167" t="e">
        <f t="shared" ca="1" si="278"/>
        <v>#REF!</v>
      </c>
      <c r="HH94" s="167" t="e">
        <f t="shared" ca="1" si="279"/>
        <v>#REF!</v>
      </c>
      <c r="HI94" s="167" t="e">
        <f t="shared" ca="1" si="280"/>
        <v>#REF!</v>
      </c>
      <c r="HJ94" s="167" t="e">
        <f t="shared" ca="1" si="281"/>
        <v>#REF!</v>
      </c>
      <c r="HK94" s="167" t="e">
        <f t="shared" ca="1" si="282"/>
        <v>#REF!</v>
      </c>
      <c r="HL94" s="167" t="e">
        <f t="shared" ca="1" si="283"/>
        <v>#REF!</v>
      </c>
      <c r="HM94" s="167" t="e">
        <f t="shared" ca="1" si="284"/>
        <v>#REF!</v>
      </c>
      <c r="HN94" s="167" t="e">
        <f t="shared" ca="1" si="285"/>
        <v>#REF!</v>
      </c>
      <c r="HO94" s="167" t="e">
        <f t="shared" ca="1" si="286"/>
        <v>#REF!</v>
      </c>
      <c r="HP94" s="167" t="e">
        <f t="shared" ca="1" si="287"/>
        <v>#REF!</v>
      </c>
      <c r="HQ94" s="167" t="e">
        <f t="shared" ca="1" si="288"/>
        <v>#REF!</v>
      </c>
      <c r="HR94" s="167" t="e">
        <f t="shared" ca="1" si="289"/>
        <v>#REF!</v>
      </c>
      <c r="HS94" s="167" t="e">
        <f t="shared" ca="1" si="290"/>
        <v>#REF!</v>
      </c>
      <c r="HT94" s="167" t="e">
        <f t="shared" ca="1" si="291"/>
        <v>#REF!</v>
      </c>
      <c r="HU94" s="167" t="e">
        <f t="shared" ca="1" si="292"/>
        <v>#REF!</v>
      </c>
      <c r="HW94" s="167" t="e">
        <f t="shared" ca="1" si="293"/>
        <v>#REF!</v>
      </c>
      <c r="HX94" s="167">
        <f t="shared" si="294"/>
        <v>0</v>
      </c>
      <c r="HY94" s="167" t="e">
        <f t="shared" ca="1" si="376"/>
        <v>#REF!</v>
      </c>
      <c r="HZ94" s="219" t="e">
        <f t="shared" ca="1" si="377"/>
        <v>#REF!</v>
      </c>
    </row>
    <row r="95" spans="1:234" s="48" customFormat="1">
      <c r="A95" s="3" t="s">
        <v>186</v>
      </c>
      <c r="B95" s="202" t="str">
        <f>INDEX('Ref1'!$E:$E,MATCH(A95,'Ref1'!$A:$A,0))</f>
        <v>Darlington</v>
      </c>
      <c r="C95" s="42" t="str">
        <f>INDEX(Data1!B:B,MATCH(A95,Data1!A:A,0))</f>
        <v>UNINFIR</v>
      </c>
      <c r="D95" s="253" t="str">
        <f>INDEX(Data1!C:C,MATCH(A95,Data1!A:A,0))</f>
        <v>NE</v>
      </c>
      <c r="E95" s="200" t="str">
        <f>IF($C$6="No","No",IF(COUNTIF(Inputs!$K$359:$K$398,$A95)&gt;0,"Yes","No"))</f>
        <v>No</v>
      </c>
      <c r="F95" s="404"/>
      <c r="G95" s="62">
        <f>INDEX('4_RatesSplit'!K:K,MATCH($A95,'4_RatesSplit'!$A:$A,0))</f>
        <v>0</v>
      </c>
      <c r="H95" s="171">
        <f>INDEX('4_RatesSplit'!L:L,MATCH($A95,'4_RatesSplit'!$A:$A,0))</f>
        <v>0</v>
      </c>
      <c r="I95" s="167">
        <f>INDEX('4_RatesSplit'!M:M,MATCH($A95,'4_RatesSplit'!$A:$A,0))</f>
        <v>0</v>
      </c>
      <c r="J95" s="167">
        <f>INDEX('4_RatesSplit'!N:N,MATCH($A95,'4_RatesSplit'!$A:$A,0))</f>
        <v>0</v>
      </c>
      <c r="K95" s="167">
        <f>INDEX('4_RatesSplit'!O:O,MATCH($A95,'4_RatesSplit'!$A:$A,0))</f>
        <v>0</v>
      </c>
      <c r="L95" s="167">
        <f>INDEX('4_RatesSplit'!P:P,MATCH($A95,'4_RatesSplit'!$A:$A,0))</f>
        <v>0</v>
      </c>
      <c r="M95" s="167">
        <f>INDEX('4_RatesSplit'!Q:Q,MATCH($A95,'4_RatesSplit'!$A:$A,0))</f>
        <v>0</v>
      </c>
      <c r="N95" s="167">
        <f>INDEX('4_RatesSplit'!R:R,MATCH($A95,'4_RatesSplit'!$A:$A,0))</f>
        <v>0</v>
      </c>
      <c r="O95" s="167">
        <f>INDEX('4_RatesSplit'!S:S,MATCH($A95,'4_RatesSplit'!$A:$A,0))</f>
        <v>0</v>
      </c>
      <c r="P95" s="167">
        <f>INDEX('4_RatesSplit'!T:T,MATCH($A95,'4_RatesSplit'!$A:$A,0))</f>
        <v>0</v>
      </c>
      <c r="Q95" s="167">
        <f>INDEX('4_RatesSplit'!U:U,MATCH($A95,'4_RatesSplit'!$A:$A,0))</f>
        <v>0</v>
      </c>
      <c r="R95" s="167">
        <f>INDEX('4_RatesSplit'!V:V,MATCH($A95,'4_RatesSplit'!$A:$A,0))</f>
        <v>0</v>
      </c>
      <c r="S95" s="167">
        <f>INDEX('4_RatesSplit'!W:W,MATCH($A95,'4_RatesSplit'!$A:$A,0))</f>
        <v>0</v>
      </c>
      <c r="T95" s="167">
        <f>INDEX('4_RatesSplit'!X:X,MATCH($A95,'4_RatesSplit'!$A:$A,0))</f>
        <v>0</v>
      </c>
      <c r="U95" s="167">
        <f>INDEX('4_RatesSplit'!Y:Y,MATCH($A95,'4_RatesSplit'!$A:$A,0))</f>
        <v>0</v>
      </c>
      <c r="V95" s="167">
        <f>INDEX('4_RatesSplit'!Z:Z,MATCH($A95,'4_RatesSplit'!$A:$A,0))</f>
        <v>0</v>
      </c>
      <c r="W95" s="167">
        <f>INDEX('4_RatesSplit'!AA:AA,MATCH($A95,'4_RatesSplit'!$A:$A,0))</f>
        <v>0</v>
      </c>
      <c r="X95" s="18"/>
      <c r="Y95" s="168" t="e">
        <f ca="1">INDEX('4_RatesSplit'!AT:AT,MATCH($A95,'4_RatesSplit'!$A:$A,0))</f>
        <v>#REF!</v>
      </c>
      <c r="Z95" s="168" t="e">
        <f ca="1">INDEX('4_RatesSplit'!AU:AU,MATCH($A95,'4_RatesSplit'!$A:$A,0))</f>
        <v>#REF!</v>
      </c>
      <c r="AA95" s="168" t="e">
        <f ca="1">INDEX('4_RatesSplit'!AV:AV,MATCH($A95,'4_RatesSplit'!$A:$A,0))</f>
        <v>#REF!</v>
      </c>
      <c r="AB95" s="168" t="e">
        <f ca="1">INDEX('4_RatesSplit'!AW:AW,MATCH($A95,'4_RatesSplit'!$A:$A,0))</f>
        <v>#REF!</v>
      </c>
      <c r="AC95" s="168" t="e">
        <f ca="1">INDEX('4_RatesSplit'!AX:AX,MATCH($A95,'4_RatesSplit'!$A:$A,0))</f>
        <v>#REF!</v>
      </c>
      <c r="AD95" s="168" t="e">
        <f ca="1">INDEX('4_RatesSplit'!AY:AY,MATCH($A95,'4_RatesSplit'!$A:$A,0))</f>
        <v>#REF!</v>
      </c>
      <c r="AE95" s="168" t="e">
        <f ca="1">INDEX('4_RatesSplit'!AZ:AZ,MATCH($A95,'4_RatesSplit'!$A:$A,0))</f>
        <v>#REF!</v>
      </c>
      <c r="AF95" s="168" t="e">
        <f ca="1">INDEX('4_RatesSplit'!BA:BA,MATCH($A95,'4_RatesSplit'!$A:$A,0))</f>
        <v>#REF!</v>
      </c>
      <c r="AG95" s="168" t="e">
        <f ca="1">INDEX('4_RatesSplit'!BB:BB,MATCH($A95,'4_RatesSplit'!$A:$A,0))</f>
        <v>#REF!</v>
      </c>
      <c r="AH95" s="168" t="e">
        <f ca="1">INDEX('4_RatesSplit'!BC:BC,MATCH($A95,'4_RatesSplit'!$A:$A,0))</f>
        <v>#REF!</v>
      </c>
      <c r="AI95" s="168" t="e">
        <f ca="1">INDEX('4_RatesSplit'!BD:BD,MATCH($A95,'4_RatesSplit'!$A:$A,0))</f>
        <v>#REF!</v>
      </c>
      <c r="AJ95" s="168" t="e">
        <f ca="1">INDEX('4_RatesSplit'!BE:BE,MATCH($A95,'4_RatesSplit'!$A:$A,0))</f>
        <v>#REF!</v>
      </c>
      <c r="AK95" s="168" t="e">
        <f ca="1">INDEX('4_RatesSplit'!BF:BF,MATCH($A95,'4_RatesSplit'!$A:$A,0))</f>
        <v>#REF!</v>
      </c>
      <c r="AL95" s="168" t="e">
        <f ca="1">INDEX('4_RatesSplit'!BG:BG,MATCH($A95,'4_RatesSplit'!$A:$A,0))</f>
        <v>#REF!</v>
      </c>
      <c r="AM95" s="168" t="e">
        <f ca="1">INDEX('4_RatesSplit'!BH:BH,MATCH($A95,'4_RatesSplit'!$A:$A,0))</f>
        <v>#REF!</v>
      </c>
      <c r="AN95" s="198" t="e">
        <f ca="1">INDEX('4_RatesSplit'!BI:BI,MATCH($A95,'4_RatesSplit'!$A:$A,0))</f>
        <v>#REF!</v>
      </c>
      <c r="AO95" s="114"/>
      <c r="AP95" s="167" t="e">
        <f t="shared" ca="1" si="295"/>
        <v>#REF!</v>
      </c>
      <c r="AQ95" s="167" t="e">
        <f t="shared" ca="1" si="296"/>
        <v>#REF!</v>
      </c>
      <c r="AR95" s="167" t="e">
        <f t="shared" ca="1" si="297"/>
        <v>#REF!</v>
      </c>
      <c r="AS95" s="167" t="e">
        <f t="shared" ca="1" si="298"/>
        <v>#REF!</v>
      </c>
      <c r="AT95" s="167" t="e">
        <f t="shared" ca="1" si="299"/>
        <v>#REF!</v>
      </c>
      <c r="AU95" s="167" t="e">
        <f t="shared" ca="1" si="300"/>
        <v>#REF!</v>
      </c>
      <c r="AV95" s="167" t="e">
        <f t="shared" ca="1" si="301"/>
        <v>#REF!</v>
      </c>
      <c r="AW95" s="167" t="e">
        <f t="shared" ca="1" si="302"/>
        <v>#REF!</v>
      </c>
      <c r="AX95" s="167" t="e">
        <f t="shared" ca="1" si="303"/>
        <v>#REF!</v>
      </c>
      <c r="AY95" s="167" t="e">
        <f t="shared" ca="1" si="304"/>
        <v>#REF!</v>
      </c>
      <c r="AZ95" s="167" t="e">
        <f t="shared" ca="1" si="305"/>
        <v>#REF!</v>
      </c>
      <c r="BA95" s="167" t="e">
        <f t="shared" ca="1" si="306"/>
        <v>#REF!</v>
      </c>
      <c r="BB95" s="167" t="e">
        <f t="shared" ca="1" si="307"/>
        <v>#REF!</v>
      </c>
      <c r="BC95" s="167" t="e">
        <f t="shared" ca="1" si="308"/>
        <v>#REF!</v>
      </c>
      <c r="BD95" s="167" t="e">
        <f t="shared" ca="1" si="309"/>
        <v>#REF!</v>
      </c>
      <c r="BE95" s="167" t="e">
        <f t="shared" ca="1" si="310"/>
        <v>#REF!</v>
      </c>
      <c r="BF95" s="18"/>
      <c r="BG95" s="168">
        <f>INDEX('2_Needs'!$F:$F,MATCH($A95,'2_Needs'!$A:$A,0))</f>
        <v>1.8361179369347363E-3</v>
      </c>
      <c r="BH95" s="114"/>
      <c r="BI95" s="167">
        <f t="shared" ref="BI95:BX95" si="394">IF(BI$3="reset",$BG95*BI$6,BH95*(1+$C$4))</f>
        <v>0</v>
      </c>
      <c r="BJ95" s="167">
        <f t="shared" si="394"/>
        <v>0</v>
      </c>
      <c r="BK95" s="167">
        <f t="shared" si="394"/>
        <v>0</v>
      </c>
      <c r="BL95" s="167">
        <f t="shared" si="394"/>
        <v>0</v>
      </c>
      <c r="BM95" s="167">
        <f t="shared" si="394"/>
        <v>0</v>
      </c>
      <c r="BN95" s="167">
        <f t="shared" si="394"/>
        <v>0</v>
      </c>
      <c r="BO95" s="167">
        <f t="shared" si="394"/>
        <v>0</v>
      </c>
      <c r="BP95" s="167">
        <f t="shared" si="394"/>
        <v>0</v>
      </c>
      <c r="BQ95" s="167">
        <f t="shared" si="394"/>
        <v>0</v>
      </c>
      <c r="BR95" s="167">
        <f t="shared" si="394"/>
        <v>0</v>
      </c>
      <c r="BS95" s="167">
        <f t="shared" si="394"/>
        <v>0</v>
      </c>
      <c r="BT95" s="167">
        <f t="shared" si="394"/>
        <v>0</v>
      </c>
      <c r="BU95" s="167">
        <f t="shared" si="394"/>
        <v>0</v>
      </c>
      <c r="BV95" s="167">
        <f t="shared" si="394"/>
        <v>0</v>
      </c>
      <c r="BW95" s="167">
        <f t="shared" si="394"/>
        <v>0</v>
      </c>
      <c r="BX95" s="167">
        <f t="shared" si="394"/>
        <v>0</v>
      </c>
      <c r="BZ95" s="167" t="e">
        <f t="shared" ca="1" si="229"/>
        <v>#REF!</v>
      </c>
      <c r="CA95" s="167" t="e">
        <f t="shared" ca="1" si="230"/>
        <v>#REF!</v>
      </c>
      <c r="CB95" s="167" t="e">
        <f t="shared" ca="1" si="231"/>
        <v>#REF!</v>
      </c>
      <c r="CC95" s="167" t="e">
        <f t="shared" ca="1" si="232"/>
        <v>#REF!</v>
      </c>
      <c r="CD95" s="167" t="e">
        <f t="shared" ca="1" si="233"/>
        <v>#REF!</v>
      </c>
      <c r="CE95" s="167" t="e">
        <f t="shared" ca="1" si="234"/>
        <v>#REF!</v>
      </c>
      <c r="CF95" s="167" t="e">
        <f t="shared" ca="1" si="235"/>
        <v>#REF!</v>
      </c>
      <c r="CG95" s="167" t="e">
        <f t="shared" ca="1" si="236"/>
        <v>#REF!</v>
      </c>
      <c r="CH95" s="167" t="e">
        <f t="shared" ca="1" si="237"/>
        <v>#REF!</v>
      </c>
      <c r="CI95" s="167" t="e">
        <f t="shared" ca="1" si="238"/>
        <v>#REF!</v>
      </c>
      <c r="CJ95" s="167" t="e">
        <f t="shared" ca="1" si="239"/>
        <v>#REF!</v>
      </c>
      <c r="CK95" s="167" t="e">
        <f t="shared" ca="1" si="240"/>
        <v>#REF!</v>
      </c>
      <c r="CL95" s="167" t="e">
        <f t="shared" ca="1" si="241"/>
        <v>#REF!</v>
      </c>
      <c r="CM95" s="167" t="e">
        <f t="shared" ca="1" si="242"/>
        <v>#REF!</v>
      </c>
      <c r="CN95" s="167" t="e">
        <f t="shared" ca="1" si="243"/>
        <v>#REF!</v>
      </c>
      <c r="CO95" s="167" t="e">
        <f t="shared" ca="1" si="244"/>
        <v>#REF!</v>
      </c>
      <c r="CQ95" s="167" t="e">
        <f t="shared" ca="1" si="245"/>
        <v>#REF!</v>
      </c>
      <c r="CR95" s="167" t="e">
        <f t="shared" ca="1" si="246"/>
        <v>#REF!</v>
      </c>
      <c r="CS95" s="167" t="e">
        <f t="shared" ca="1" si="247"/>
        <v>#REF!</v>
      </c>
      <c r="CT95" s="167" t="e">
        <f t="shared" ca="1" si="248"/>
        <v>#REF!</v>
      </c>
      <c r="CU95" s="167" t="e">
        <f t="shared" ca="1" si="249"/>
        <v>#REF!</v>
      </c>
      <c r="CV95" s="167" t="e">
        <f t="shared" ca="1" si="250"/>
        <v>#REF!</v>
      </c>
      <c r="CW95" s="167" t="e">
        <f t="shared" ca="1" si="251"/>
        <v>#REF!</v>
      </c>
      <c r="CX95" s="167" t="e">
        <f t="shared" ca="1" si="252"/>
        <v>#REF!</v>
      </c>
      <c r="CY95" s="167" t="e">
        <f t="shared" ca="1" si="253"/>
        <v>#REF!</v>
      </c>
      <c r="CZ95" s="167" t="e">
        <f t="shared" ca="1" si="254"/>
        <v>#REF!</v>
      </c>
      <c r="DA95" s="167" t="e">
        <f t="shared" ca="1" si="255"/>
        <v>#REF!</v>
      </c>
      <c r="DB95" s="167" t="e">
        <f t="shared" ca="1" si="256"/>
        <v>#REF!</v>
      </c>
      <c r="DC95" s="167" t="e">
        <f t="shared" ca="1" si="257"/>
        <v>#REF!</v>
      </c>
      <c r="DD95" s="167" t="e">
        <f t="shared" ca="1" si="258"/>
        <v>#REF!</v>
      </c>
      <c r="DE95" s="167" t="e">
        <f t="shared" ca="1" si="259"/>
        <v>#REF!</v>
      </c>
      <c r="DF95" s="167" t="e">
        <f t="shared" ca="1" si="260"/>
        <v>#REF!</v>
      </c>
      <c r="DH95" s="167">
        <f t="shared" si="261"/>
        <v>0</v>
      </c>
      <c r="DI95" s="167">
        <f t="shared" si="262"/>
        <v>0</v>
      </c>
      <c r="DJ95" s="167">
        <f t="shared" si="263"/>
        <v>0</v>
      </c>
      <c r="DK95" s="167">
        <f t="shared" si="264"/>
        <v>0</v>
      </c>
      <c r="DL95" s="167">
        <f t="shared" si="265"/>
        <v>0</v>
      </c>
      <c r="DM95" s="167">
        <f t="shared" si="266"/>
        <v>0</v>
      </c>
      <c r="DN95" s="167">
        <f t="shared" si="267"/>
        <v>0</v>
      </c>
      <c r="DO95" s="167">
        <f t="shared" si="268"/>
        <v>0</v>
      </c>
      <c r="DP95" s="167">
        <f t="shared" si="269"/>
        <v>0</v>
      </c>
      <c r="DQ95" s="167">
        <f t="shared" si="270"/>
        <v>0</v>
      </c>
      <c r="DR95" s="167">
        <f t="shared" si="271"/>
        <v>0</v>
      </c>
      <c r="DS95" s="167">
        <f t="shared" si="272"/>
        <v>0</v>
      </c>
      <c r="DT95" s="167">
        <f t="shared" si="273"/>
        <v>0</v>
      </c>
      <c r="DU95" s="167">
        <f t="shared" si="274"/>
        <v>0</v>
      </c>
      <c r="DV95" s="167">
        <f t="shared" si="275"/>
        <v>0</v>
      </c>
      <c r="DW95" s="167">
        <f t="shared" si="276"/>
        <v>0</v>
      </c>
      <c r="DY95" s="167" t="e">
        <f t="shared" ca="1" si="312"/>
        <v>#REF!</v>
      </c>
      <c r="DZ95" s="167" t="e">
        <f t="shared" ca="1" si="313"/>
        <v>#REF!</v>
      </c>
      <c r="EA95" s="167" t="e">
        <f t="shared" ca="1" si="314"/>
        <v>#REF!</v>
      </c>
      <c r="EB95" s="167" t="e">
        <f t="shared" ca="1" si="315"/>
        <v>#REF!</v>
      </c>
      <c r="EC95" s="167" t="e">
        <f t="shared" ca="1" si="316"/>
        <v>#REF!</v>
      </c>
      <c r="ED95" s="167" t="e">
        <f t="shared" ca="1" si="317"/>
        <v>#REF!</v>
      </c>
      <c r="EE95" s="167" t="e">
        <f t="shared" ca="1" si="318"/>
        <v>#REF!</v>
      </c>
      <c r="EF95" s="167" t="e">
        <f t="shared" ca="1" si="319"/>
        <v>#REF!</v>
      </c>
      <c r="EG95" s="167" t="e">
        <f t="shared" ca="1" si="320"/>
        <v>#REF!</v>
      </c>
      <c r="EH95" s="167" t="e">
        <f t="shared" ca="1" si="321"/>
        <v>#REF!</v>
      </c>
      <c r="EI95" s="167" t="e">
        <f t="shared" ca="1" si="322"/>
        <v>#REF!</v>
      </c>
      <c r="EJ95" s="167" t="e">
        <f t="shared" ca="1" si="323"/>
        <v>#REF!</v>
      </c>
      <c r="EK95" s="167" t="e">
        <f t="shared" ca="1" si="324"/>
        <v>#REF!</v>
      </c>
      <c r="EL95" s="167" t="e">
        <f t="shared" ca="1" si="325"/>
        <v>#REF!</v>
      </c>
      <c r="EM95" s="167" t="e">
        <f t="shared" ca="1" si="326"/>
        <v>#REF!</v>
      </c>
      <c r="EN95" s="167" t="e">
        <f t="shared" ca="1" si="327"/>
        <v>#REF!</v>
      </c>
      <c r="EP95" s="167">
        <f t="shared" si="328"/>
        <v>0</v>
      </c>
      <c r="EQ95" s="167">
        <f t="shared" si="329"/>
        <v>0</v>
      </c>
      <c r="ER95" s="167">
        <f t="shared" si="330"/>
        <v>0</v>
      </c>
      <c r="ES95" s="167">
        <f t="shared" si="331"/>
        <v>0</v>
      </c>
      <c r="ET95" s="167">
        <f t="shared" si="332"/>
        <v>0</v>
      </c>
      <c r="EU95" s="167">
        <f t="shared" si="333"/>
        <v>0</v>
      </c>
      <c r="EV95" s="167">
        <f t="shared" si="334"/>
        <v>0</v>
      </c>
      <c r="EW95" s="167">
        <f t="shared" si="335"/>
        <v>0</v>
      </c>
      <c r="EX95" s="167">
        <f t="shared" si="336"/>
        <v>0</v>
      </c>
      <c r="EY95" s="167">
        <f t="shared" si="337"/>
        <v>0</v>
      </c>
      <c r="EZ95" s="167">
        <f t="shared" si="338"/>
        <v>0</v>
      </c>
      <c r="FA95" s="167">
        <f t="shared" si="339"/>
        <v>0</v>
      </c>
      <c r="FB95" s="167">
        <f t="shared" si="340"/>
        <v>0</v>
      </c>
      <c r="FC95" s="167">
        <f t="shared" si="341"/>
        <v>0</v>
      </c>
      <c r="FD95" s="167">
        <f t="shared" si="342"/>
        <v>0</v>
      </c>
      <c r="FE95" s="167">
        <f t="shared" si="343"/>
        <v>0</v>
      </c>
      <c r="FG95" s="167">
        <f t="shared" si="344"/>
        <v>0</v>
      </c>
      <c r="FH95" s="167">
        <f t="shared" si="345"/>
        <v>0</v>
      </c>
      <c r="FI95" s="167">
        <f t="shared" si="346"/>
        <v>0</v>
      </c>
      <c r="FJ95" s="167">
        <f t="shared" si="347"/>
        <v>0</v>
      </c>
      <c r="FK95" s="167">
        <f t="shared" si="348"/>
        <v>0</v>
      </c>
      <c r="FL95" s="167">
        <f t="shared" si="349"/>
        <v>0</v>
      </c>
      <c r="FM95" s="167">
        <f t="shared" si="350"/>
        <v>0</v>
      </c>
      <c r="FN95" s="167">
        <f t="shared" si="351"/>
        <v>0</v>
      </c>
      <c r="FO95" s="167">
        <f t="shared" si="352"/>
        <v>0</v>
      </c>
      <c r="FP95" s="167">
        <f t="shared" si="353"/>
        <v>0</v>
      </c>
      <c r="FQ95" s="167">
        <f t="shared" si="354"/>
        <v>0</v>
      </c>
      <c r="FR95" s="167">
        <f t="shared" si="355"/>
        <v>0</v>
      </c>
      <c r="FS95" s="167">
        <f t="shared" si="356"/>
        <v>0</v>
      </c>
      <c r="FT95" s="167">
        <f t="shared" si="357"/>
        <v>0</v>
      </c>
      <c r="FU95" s="167">
        <f t="shared" si="358"/>
        <v>0</v>
      </c>
      <c r="FV95" s="167">
        <f t="shared" si="359"/>
        <v>0</v>
      </c>
      <c r="FX95" s="167">
        <f t="shared" si="360"/>
        <v>0</v>
      </c>
      <c r="FY95" s="167">
        <f t="shared" si="361"/>
        <v>0</v>
      </c>
      <c r="FZ95" s="167">
        <f t="shared" si="362"/>
        <v>0</v>
      </c>
      <c r="GA95" s="167">
        <f t="shared" si="363"/>
        <v>0</v>
      </c>
      <c r="GB95" s="167">
        <f t="shared" si="364"/>
        <v>0</v>
      </c>
      <c r="GC95" s="167">
        <f t="shared" si="365"/>
        <v>0</v>
      </c>
      <c r="GD95" s="167">
        <f t="shared" si="366"/>
        <v>0</v>
      </c>
      <c r="GE95" s="167">
        <f t="shared" si="367"/>
        <v>0</v>
      </c>
      <c r="GF95" s="167">
        <f t="shared" si="368"/>
        <v>0</v>
      </c>
      <c r="GG95" s="167">
        <f t="shared" si="369"/>
        <v>0</v>
      </c>
      <c r="GH95" s="167">
        <f t="shared" si="370"/>
        <v>0</v>
      </c>
      <c r="GI95" s="167">
        <f t="shared" si="371"/>
        <v>0</v>
      </c>
      <c r="GJ95" s="167">
        <f t="shared" si="372"/>
        <v>0</v>
      </c>
      <c r="GK95" s="167">
        <f t="shared" si="373"/>
        <v>0</v>
      </c>
      <c r="GL95" s="167">
        <f t="shared" si="374"/>
        <v>0</v>
      </c>
      <c r="GM95" s="167">
        <f t="shared" si="375"/>
        <v>0</v>
      </c>
      <c r="GO95" s="167" t="e">
        <f t="shared" ca="1" si="210"/>
        <v>#REF!</v>
      </c>
      <c r="GP95" s="167" t="e">
        <f t="shared" ca="1" si="393"/>
        <v>#REF!</v>
      </c>
      <c r="GQ95" s="167" t="e">
        <f t="shared" ca="1" si="393"/>
        <v>#REF!</v>
      </c>
      <c r="GR95" s="167" t="e">
        <f t="shared" ca="1" si="393"/>
        <v>#REF!</v>
      </c>
      <c r="GS95" s="167" t="e">
        <f t="shared" ca="1" si="393"/>
        <v>#REF!</v>
      </c>
      <c r="GT95" s="167" t="e">
        <f t="shared" ca="1" si="393"/>
        <v>#REF!</v>
      </c>
      <c r="GU95" s="167" t="e">
        <f t="shared" ca="1" si="393"/>
        <v>#REF!</v>
      </c>
      <c r="GV95" s="167" t="e">
        <f t="shared" ca="1" si="393"/>
        <v>#REF!</v>
      </c>
      <c r="GW95" s="167" t="e">
        <f t="shared" ca="1" si="393"/>
        <v>#REF!</v>
      </c>
      <c r="GX95" s="167" t="e">
        <f t="shared" ca="1" si="393"/>
        <v>#REF!</v>
      </c>
      <c r="GY95" s="167" t="e">
        <f t="shared" ca="1" si="393"/>
        <v>#REF!</v>
      </c>
      <c r="GZ95" s="167" t="e">
        <f t="shared" ca="1" si="393"/>
        <v>#REF!</v>
      </c>
      <c r="HA95" s="167" t="e">
        <f t="shared" ca="1" si="393"/>
        <v>#REF!</v>
      </c>
      <c r="HB95" s="167" t="e">
        <f t="shared" ca="1" si="393"/>
        <v>#REF!</v>
      </c>
      <c r="HC95" s="167" t="e">
        <f t="shared" ca="1" si="393"/>
        <v>#REF!</v>
      </c>
      <c r="HD95" s="167" t="e">
        <f t="shared" ca="1" si="393"/>
        <v>#REF!</v>
      </c>
      <c r="HF95" s="167" t="e">
        <f t="shared" ca="1" si="277"/>
        <v>#REF!</v>
      </c>
      <c r="HG95" s="167" t="e">
        <f t="shared" ca="1" si="278"/>
        <v>#REF!</v>
      </c>
      <c r="HH95" s="167" t="e">
        <f t="shared" ca="1" si="279"/>
        <v>#REF!</v>
      </c>
      <c r="HI95" s="167" t="e">
        <f t="shared" ca="1" si="280"/>
        <v>#REF!</v>
      </c>
      <c r="HJ95" s="167" t="e">
        <f t="shared" ca="1" si="281"/>
        <v>#REF!</v>
      </c>
      <c r="HK95" s="167" t="e">
        <f t="shared" ca="1" si="282"/>
        <v>#REF!</v>
      </c>
      <c r="HL95" s="167" t="e">
        <f t="shared" ca="1" si="283"/>
        <v>#REF!</v>
      </c>
      <c r="HM95" s="167" t="e">
        <f t="shared" ca="1" si="284"/>
        <v>#REF!</v>
      </c>
      <c r="HN95" s="167" t="e">
        <f t="shared" ca="1" si="285"/>
        <v>#REF!</v>
      </c>
      <c r="HO95" s="167" t="e">
        <f t="shared" ca="1" si="286"/>
        <v>#REF!</v>
      </c>
      <c r="HP95" s="167" t="e">
        <f t="shared" ca="1" si="287"/>
        <v>#REF!</v>
      </c>
      <c r="HQ95" s="167" t="e">
        <f t="shared" ca="1" si="288"/>
        <v>#REF!</v>
      </c>
      <c r="HR95" s="167" t="e">
        <f t="shared" ca="1" si="289"/>
        <v>#REF!</v>
      </c>
      <c r="HS95" s="167" t="e">
        <f t="shared" ca="1" si="290"/>
        <v>#REF!</v>
      </c>
      <c r="HT95" s="167" t="e">
        <f t="shared" ca="1" si="291"/>
        <v>#REF!</v>
      </c>
      <c r="HU95" s="167" t="e">
        <f t="shared" ca="1" si="292"/>
        <v>#REF!</v>
      </c>
      <c r="HW95" s="167" t="e">
        <f t="shared" ca="1" si="293"/>
        <v>#REF!</v>
      </c>
      <c r="HX95" s="167">
        <f t="shared" si="294"/>
        <v>0</v>
      </c>
      <c r="HY95" s="167" t="e">
        <f t="shared" ca="1" si="376"/>
        <v>#REF!</v>
      </c>
      <c r="HZ95" s="219" t="e">
        <f t="shared" ca="1" si="377"/>
        <v>#REF!</v>
      </c>
    </row>
    <row r="96" spans="1:234" s="48" customFormat="1">
      <c r="A96" s="3" t="s">
        <v>188</v>
      </c>
      <c r="B96" s="202" t="str">
        <f>INDEX('Ref1'!$E:$E,MATCH(A96,'Ref1'!$A:$A,0))</f>
        <v>Dartford</v>
      </c>
      <c r="C96" s="42" t="str">
        <f>INDEX(Data1!B:B,MATCH(A96,Data1!A:A,0))</f>
        <v>SD</v>
      </c>
      <c r="D96" s="253" t="str">
        <f>INDEX(Data1!C:C,MATCH(A96,Data1!A:A,0))</f>
        <v>SE</v>
      </c>
      <c r="E96" s="200" t="str">
        <f>IF($C$6="No","No",IF(COUNTIF(Inputs!$K$359:$K$398,$A96)&gt;0,"Yes","No"))</f>
        <v>No</v>
      </c>
      <c r="F96" s="404"/>
      <c r="G96" s="62">
        <f>INDEX('4_RatesSplit'!K:K,MATCH($A96,'4_RatesSplit'!$A:$A,0))</f>
        <v>0</v>
      </c>
      <c r="H96" s="171">
        <f>INDEX('4_RatesSplit'!L:L,MATCH($A96,'4_RatesSplit'!$A:$A,0))</f>
        <v>0</v>
      </c>
      <c r="I96" s="167">
        <f>INDEX('4_RatesSplit'!M:M,MATCH($A96,'4_RatesSplit'!$A:$A,0))</f>
        <v>0</v>
      </c>
      <c r="J96" s="167">
        <f>INDEX('4_RatesSplit'!N:N,MATCH($A96,'4_RatesSplit'!$A:$A,0))</f>
        <v>0</v>
      </c>
      <c r="K96" s="167">
        <f>INDEX('4_RatesSplit'!O:O,MATCH($A96,'4_RatesSplit'!$A:$A,0))</f>
        <v>0</v>
      </c>
      <c r="L96" s="167">
        <f>INDEX('4_RatesSplit'!P:P,MATCH($A96,'4_RatesSplit'!$A:$A,0))</f>
        <v>0</v>
      </c>
      <c r="M96" s="167">
        <f>INDEX('4_RatesSplit'!Q:Q,MATCH($A96,'4_RatesSplit'!$A:$A,0))</f>
        <v>0</v>
      </c>
      <c r="N96" s="167">
        <f>INDEX('4_RatesSplit'!R:R,MATCH($A96,'4_RatesSplit'!$A:$A,0))</f>
        <v>0</v>
      </c>
      <c r="O96" s="167">
        <f>INDEX('4_RatesSplit'!S:S,MATCH($A96,'4_RatesSplit'!$A:$A,0))</f>
        <v>0</v>
      </c>
      <c r="P96" s="167">
        <f>INDEX('4_RatesSplit'!T:T,MATCH($A96,'4_RatesSplit'!$A:$A,0))</f>
        <v>0</v>
      </c>
      <c r="Q96" s="167">
        <f>INDEX('4_RatesSplit'!U:U,MATCH($A96,'4_RatesSplit'!$A:$A,0))</f>
        <v>0</v>
      </c>
      <c r="R96" s="167">
        <f>INDEX('4_RatesSplit'!V:V,MATCH($A96,'4_RatesSplit'!$A:$A,0))</f>
        <v>0</v>
      </c>
      <c r="S96" s="167">
        <f>INDEX('4_RatesSplit'!W:W,MATCH($A96,'4_RatesSplit'!$A:$A,0))</f>
        <v>0</v>
      </c>
      <c r="T96" s="167">
        <f>INDEX('4_RatesSplit'!X:X,MATCH($A96,'4_RatesSplit'!$A:$A,0))</f>
        <v>0</v>
      </c>
      <c r="U96" s="167">
        <f>INDEX('4_RatesSplit'!Y:Y,MATCH($A96,'4_RatesSplit'!$A:$A,0))</f>
        <v>0</v>
      </c>
      <c r="V96" s="167">
        <f>INDEX('4_RatesSplit'!Z:Z,MATCH($A96,'4_RatesSplit'!$A:$A,0))</f>
        <v>0</v>
      </c>
      <c r="W96" s="167">
        <f>INDEX('4_RatesSplit'!AA:AA,MATCH($A96,'4_RatesSplit'!$A:$A,0))</f>
        <v>0</v>
      </c>
      <c r="X96" s="18"/>
      <c r="Y96" s="168" t="e">
        <f ca="1">INDEX('4_RatesSplit'!AT:AT,MATCH($A96,'4_RatesSplit'!$A:$A,0))</f>
        <v>#REF!</v>
      </c>
      <c r="Z96" s="168" t="e">
        <f ca="1">INDEX('4_RatesSplit'!AU:AU,MATCH($A96,'4_RatesSplit'!$A:$A,0))</f>
        <v>#REF!</v>
      </c>
      <c r="AA96" s="168" t="e">
        <f ca="1">INDEX('4_RatesSplit'!AV:AV,MATCH($A96,'4_RatesSplit'!$A:$A,0))</f>
        <v>#REF!</v>
      </c>
      <c r="AB96" s="168" t="e">
        <f ca="1">INDEX('4_RatesSplit'!AW:AW,MATCH($A96,'4_RatesSplit'!$A:$A,0))</f>
        <v>#REF!</v>
      </c>
      <c r="AC96" s="168" t="e">
        <f ca="1">INDEX('4_RatesSplit'!AX:AX,MATCH($A96,'4_RatesSplit'!$A:$A,0))</f>
        <v>#REF!</v>
      </c>
      <c r="AD96" s="168" t="e">
        <f ca="1">INDEX('4_RatesSplit'!AY:AY,MATCH($A96,'4_RatesSplit'!$A:$A,0))</f>
        <v>#REF!</v>
      </c>
      <c r="AE96" s="168" t="e">
        <f ca="1">INDEX('4_RatesSplit'!AZ:AZ,MATCH($A96,'4_RatesSplit'!$A:$A,0))</f>
        <v>#REF!</v>
      </c>
      <c r="AF96" s="168" t="e">
        <f ca="1">INDEX('4_RatesSplit'!BA:BA,MATCH($A96,'4_RatesSplit'!$A:$A,0))</f>
        <v>#REF!</v>
      </c>
      <c r="AG96" s="168" t="e">
        <f ca="1">INDEX('4_RatesSplit'!BB:BB,MATCH($A96,'4_RatesSplit'!$A:$A,0))</f>
        <v>#REF!</v>
      </c>
      <c r="AH96" s="168" t="e">
        <f ca="1">INDEX('4_RatesSplit'!BC:BC,MATCH($A96,'4_RatesSplit'!$A:$A,0))</f>
        <v>#REF!</v>
      </c>
      <c r="AI96" s="168" t="e">
        <f ca="1">INDEX('4_RatesSplit'!BD:BD,MATCH($A96,'4_RatesSplit'!$A:$A,0))</f>
        <v>#REF!</v>
      </c>
      <c r="AJ96" s="168" t="e">
        <f ca="1">INDEX('4_RatesSplit'!BE:BE,MATCH($A96,'4_RatesSplit'!$A:$A,0))</f>
        <v>#REF!</v>
      </c>
      <c r="AK96" s="168" t="e">
        <f ca="1">INDEX('4_RatesSplit'!BF:BF,MATCH($A96,'4_RatesSplit'!$A:$A,0))</f>
        <v>#REF!</v>
      </c>
      <c r="AL96" s="168" t="e">
        <f ca="1">INDEX('4_RatesSplit'!BG:BG,MATCH($A96,'4_RatesSplit'!$A:$A,0))</f>
        <v>#REF!</v>
      </c>
      <c r="AM96" s="168" t="e">
        <f ca="1">INDEX('4_RatesSplit'!BH:BH,MATCH($A96,'4_RatesSplit'!$A:$A,0))</f>
        <v>#REF!</v>
      </c>
      <c r="AN96" s="198" t="e">
        <f ca="1">INDEX('4_RatesSplit'!BI:BI,MATCH($A96,'4_RatesSplit'!$A:$A,0))</f>
        <v>#REF!</v>
      </c>
      <c r="AO96" s="114"/>
      <c r="AP96" s="167" t="e">
        <f t="shared" ca="1" si="295"/>
        <v>#REF!</v>
      </c>
      <c r="AQ96" s="167" t="e">
        <f t="shared" ca="1" si="296"/>
        <v>#REF!</v>
      </c>
      <c r="AR96" s="167" t="e">
        <f t="shared" ca="1" si="297"/>
        <v>#REF!</v>
      </c>
      <c r="AS96" s="167" t="e">
        <f t="shared" ca="1" si="298"/>
        <v>#REF!</v>
      </c>
      <c r="AT96" s="167" t="e">
        <f t="shared" ca="1" si="299"/>
        <v>#REF!</v>
      </c>
      <c r="AU96" s="167" t="e">
        <f t="shared" ca="1" si="300"/>
        <v>#REF!</v>
      </c>
      <c r="AV96" s="167" t="e">
        <f t="shared" ca="1" si="301"/>
        <v>#REF!</v>
      </c>
      <c r="AW96" s="167" t="e">
        <f t="shared" ca="1" si="302"/>
        <v>#REF!</v>
      </c>
      <c r="AX96" s="167" t="e">
        <f t="shared" ca="1" si="303"/>
        <v>#REF!</v>
      </c>
      <c r="AY96" s="167" t="e">
        <f t="shared" ca="1" si="304"/>
        <v>#REF!</v>
      </c>
      <c r="AZ96" s="167" t="e">
        <f t="shared" ca="1" si="305"/>
        <v>#REF!</v>
      </c>
      <c r="BA96" s="167" t="e">
        <f t="shared" ca="1" si="306"/>
        <v>#REF!</v>
      </c>
      <c r="BB96" s="167" t="e">
        <f t="shared" ca="1" si="307"/>
        <v>#REF!</v>
      </c>
      <c r="BC96" s="167" t="e">
        <f t="shared" ca="1" si="308"/>
        <v>#REF!</v>
      </c>
      <c r="BD96" s="167" t="e">
        <f t="shared" ca="1" si="309"/>
        <v>#REF!</v>
      </c>
      <c r="BE96" s="167" t="e">
        <f t="shared" ca="1" si="310"/>
        <v>#REF!</v>
      </c>
      <c r="BF96" s="18"/>
      <c r="BG96" s="168">
        <f>INDEX('2_Needs'!$F:$F,MATCH($A96,'2_Needs'!$A:$A,0))</f>
        <v>2.1769594776148483E-4</v>
      </c>
      <c r="BH96" s="114"/>
      <c r="BI96" s="167">
        <f t="shared" ref="BI96:BX96" si="395">IF(BI$3="reset",$BG96*BI$6,BH96*(1+$C$4))</f>
        <v>0</v>
      </c>
      <c r="BJ96" s="167">
        <f t="shared" si="395"/>
        <v>0</v>
      </c>
      <c r="BK96" s="167">
        <f t="shared" si="395"/>
        <v>0</v>
      </c>
      <c r="BL96" s="167">
        <f t="shared" si="395"/>
        <v>0</v>
      </c>
      <c r="BM96" s="167">
        <f t="shared" si="395"/>
        <v>0</v>
      </c>
      <c r="BN96" s="167">
        <f t="shared" si="395"/>
        <v>0</v>
      </c>
      <c r="BO96" s="167">
        <f t="shared" si="395"/>
        <v>0</v>
      </c>
      <c r="BP96" s="167">
        <f t="shared" si="395"/>
        <v>0</v>
      </c>
      <c r="BQ96" s="167">
        <f t="shared" si="395"/>
        <v>0</v>
      </c>
      <c r="BR96" s="167">
        <f t="shared" si="395"/>
        <v>0</v>
      </c>
      <c r="BS96" s="167">
        <f t="shared" si="395"/>
        <v>0</v>
      </c>
      <c r="BT96" s="167">
        <f t="shared" si="395"/>
        <v>0</v>
      </c>
      <c r="BU96" s="167">
        <f t="shared" si="395"/>
        <v>0</v>
      </c>
      <c r="BV96" s="167">
        <f t="shared" si="395"/>
        <v>0</v>
      </c>
      <c r="BW96" s="167">
        <f t="shared" si="395"/>
        <v>0</v>
      </c>
      <c r="BX96" s="167">
        <f t="shared" si="395"/>
        <v>0</v>
      </c>
      <c r="BZ96" s="167" t="e">
        <f t="shared" ca="1" si="229"/>
        <v>#REF!</v>
      </c>
      <c r="CA96" s="167" t="e">
        <f t="shared" ca="1" si="230"/>
        <v>#REF!</v>
      </c>
      <c r="CB96" s="167" t="e">
        <f t="shared" ca="1" si="231"/>
        <v>#REF!</v>
      </c>
      <c r="CC96" s="167" t="e">
        <f t="shared" ca="1" si="232"/>
        <v>#REF!</v>
      </c>
      <c r="CD96" s="167" t="e">
        <f t="shared" ca="1" si="233"/>
        <v>#REF!</v>
      </c>
      <c r="CE96" s="167" t="e">
        <f t="shared" ca="1" si="234"/>
        <v>#REF!</v>
      </c>
      <c r="CF96" s="167" t="e">
        <f t="shared" ca="1" si="235"/>
        <v>#REF!</v>
      </c>
      <c r="CG96" s="167" t="e">
        <f t="shared" ca="1" si="236"/>
        <v>#REF!</v>
      </c>
      <c r="CH96" s="167" t="e">
        <f t="shared" ca="1" si="237"/>
        <v>#REF!</v>
      </c>
      <c r="CI96" s="167" t="e">
        <f t="shared" ca="1" si="238"/>
        <v>#REF!</v>
      </c>
      <c r="CJ96" s="167" t="e">
        <f t="shared" ca="1" si="239"/>
        <v>#REF!</v>
      </c>
      <c r="CK96" s="167" t="e">
        <f t="shared" ca="1" si="240"/>
        <v>#REF!</v>
      </c>
      <c r="CL96" s="167" t="e">
        <f t="shared" ca="1" si="241"/>
        <v>#REF!</v>
      </c>
      <c r="CM96" s="167" t="e">
        <f t="shared" ca="1" si="242"/>
        <v>#REF!</v>
      </c>
      <c r="CN96" s="167" t="e">
        <f t="shared" ca="1" si="243"/>
        <v>#REF!</v>
      </c>
      <c r="CO96" s="167" t="e">
        <f t="shared" ca="1" si="244"/>
        <v>#REF!</v>
      </c>
      <c r="CQ96" s="167" t="e">
        <f t="shared" ca="1" si="245"/>
        <v>#REF!</v>
      </c>
      <c r="CR96" s="167" t="e">
        <f t="shared" ca="1" si="246"/>
        <v>#REF!</v>
      </c>
      <c r="CS96" s="167" t="e">
        <f t="shared" ca="1" si="247"/>
        <v>#REF!</v>
      </c>
      <c r="CT96" s="167" t="e">
        <f t="shared" ca="1" si="248"/>
        <v>#REF!</v>
      </c>
      <c r="CU96" s="167" t="e">
        <f t="shared" ca="1" si="249"/>
        <v>#REF!</v>
      </c>
      <c r="CV96" s="167" t="e">
        <f t="shared" ca="1" si="250"/>
        <v>#REF!</v>
      </c>
      <c r="CW96" s="167" t="e">
        <f t="shared" ca="1" si="251"/>
        <v>#REF!</v>
      </c>
      <c r="CX96" s="167" t="e">
        <f t="shared" ca="1" si="252"/>
        <v>#REF!</v>
      </c>
      <c r="CY96" s="167" t="e">
        <f t="shared" ca="1" si="253"/>
        <v>#REF!</v>
      </c>
      <c r="CZ96" s="167" t="e">
        <f t="shared" ca="1" si="254"/>
        <v>#REF!</v>
      </c>
      <c r="DA96" s="167" t="e">
        <f t="shared" ca="1" si="255"/>
        <v>#REF!</v>
      </c>
      <c r="DB96" s="167" t="e">
        <f t="shared" ca="1" si="256"/>
        <v>#REF!</v>
      </c>
      <c r="DC96" s="167" t="e">
        <f t="shared" ca="1" si="257"/>
        <v>#REF!</v>
      </c>
      <c r="DD96" s="167" t="e">
        <f t="shared" ca="1" si="258"/>
        <v>#REF!</v>
      </c>
      <c r="DE96" s="167" t="e">
        <f t="shared" ca="1" si="259"/>
        <v>#REF!</v>
      </c>
      <c r="DF96" s="167" t="e">
        <f t="shared" ca="1" si="260"/>
        <v>#REF!</v>
      </c>
      <c r="DH96" s="167">
        <f t="shared" si="261"/>
        <v>0</v>
      </c>
      <c r="DI96" s="167">
        <f t="shared" si="262"/>
        <v>0</v>
      </c>
      <c r="DJ96" s="167">
        <f t="shared" si="263"/>
        <v>0</v>
      </c>
      <c r="DK96" s="167">
        <f t="shared" si="264"/>
        <v>0</v>
      </c>
      <c r="DL96" s="167">
        <f t="shared" si="265"/>
        <v>0</v>
      </c>
      <c r="DM96" s="167">
        <f t="shared" si="266"/>
        <v>0</v>
      </c>
      <c r="DN96" s="167">
        <f t="shared" si="267"/>
        <v>0</v>
      </c>
      <c r="DO96" s="167">
        <f t="shared" si="268"/>
        <v>0</v>
      </c>
      <c r="DP96" s="167">
        <f t="shared" si="269"/>
        <v>0</v>
      </c>
      <c r="DQ96" s="167">
        <f t="shared" si="270"/>
        <v>0</v>
      </c>
      <c r="DR96" s="167">
        <f t="shared" si="271"/>
        <v>0</v>
      </c>
      <c r="DS96" s="167">
        <f t="shared" si="272"/>
        <v>0</v>
      </c>
      <c r="DT96" s="167">
        <f t="shared" si="273"/>
        <v>0</v>
      </c>
      <c r="DU96" s="167">
        <f t="shared" si="274"/>
        <v>0</v>
      </c>
      <c r="DV96" s="167">
        <f t="shared" si="275"/>
        <v>0</v>
      </c>
      <c r="DW96" s="167">
        <f t="shared" si="276"/>
        <v>0</v>
      </c>
      <c r="DY96" s="167" t="e">
        <f t="shared" ca="1" si="312"/>
        <v>#REF!</v>
      </c>
      <c r="DZ96" s="167" t="e">
        <f t="shared" ca="1" si="313"/>
        <v>#REF!</v>
      </c>
      <c r="EA96" s="167" t="e">
        <f t="shared" ca="1" si="314"/>
        <v>#REF!</v>
      </c>
      <c r="EB96" s="167" t="e">
        <f t="shared" ca="1" si="315"/>
        <v>#REF!</v>
      </c>
      <c r="EC96" s="167" t="e">
        <f t="shared" ca="1" si="316"/>
        <v>#REF!</v>
      </c>
      <c r="ED96" s="167" t="e">
        <f t="shared" ca="1" si="317"/>
        <v>#REF!</v>
      </c>
      <c r="EE96" s="167" t="e">
        <f t="shared" ca="1" si="318"/>
        <v>#REF!</v>
      </c>
      <c r="EF96" s="167" t="e">
        <f t="shared" ca="1" si="319"/>
        <v>#REF!</v>
      </c>
      <c r="EG96" s="167" t="e">
        <f t="shared" ca="1" si="320"/>
        <v>#REF!</v>
      </c>
      <c r="EH96" s="167" t="e">
        <f t="shared" ca="1" si="321"/>
        <v>#REF!</v>
      </c>
      <c r="EI96" s="167" t="e">
        <f t="shared" ca="1" si="322"/>
        <v>#REF!</v>
      </c>
      <c r="EJ96" s="167" t="e">
        <f t="shared" ca="1" si="323"/>
        <v>#REF!</v>
      </c>
      <c r="EK96" s="167" t="e">
        <f t="shared" ca="1" si="324"/>
        <v>#REF!</v>
      </c>
      <c r="EL96" s="167" t="e">
        <f t="shared" ca="1" si="325"/>
        <v>#REF!</v>
      </c>
      <c r="EM96" s="167" t="e">
        <f t="shared" ca="1" si="326"/>
        <v>#REF!</v>
      </c>
      <c r="EN96" s="167" t="e">
        <f t="shared" ca="1" si="327"/>
        <v>#REF!</v>
      </c>
      <c r="EP96" s="167">
        <f t="shared" si="328"/>
        <v>0</v>
      </c>
      <c r="EQ96" s="167">
        <f t="shared" si="329"/>
        <v>0</v>
      </c>
      <c r="ER96" s="167">
        <f t="shared" si="330"/>
        <v>0</v>
      </c>
      <c r="ES96" s="167">
        <f t="shared" si="331"/>
        <v>0</v>
      </c>
      <c r="ET96" s="167">
        <f t="shared" si="332"/>
        <v>0</v>
      </c>
      <c r="EU96" s="167">
        <f t="shared" si="333"/>
        <v>0</v>
      </c>
      <c r="EV96" s="167">
        <f t="shared" si="334"/>
        <v>0</v>
      </c>
      <c r="EW96" s="167">
        <f t="shared" si="335"/>
        <v>0</v>
      </c>
      <c r="EX96" s="167">
        <f t="shared" si="336"/>
        <v>0</v>
      </c>
      <c r="EY96" s="167">
        <f t="shared" si="337"/>
        <v>0</v>
      </c>
      <c r="EZ96" s="167">
        <f t="shared" si="338"/>
        <v>0</v>
      </c>
      <c r="FA96" s="167">
        <f t="shared" si="339"/>
        <v>0</v>
      </c>
      <c r="FB96" s="167">
        <f t="shared" si="340"/>
        <v>0</v>
      </c>
      <c r="FC96" s="167">
        <f t="shared" si="341"/>
        <v>0</v>
      </c>
      <c r="FD96" s="167">
        <f t="shared" si="342"/>
        <v>0</v>
      </c>
      <c r="FE96" s="167">
        <f t="shared" si="343"/>
        <v>0</v>
      </c>
      <c r="FG96" s="167">
        <f t="shared" si="344"/>
        <v>0</v>
      </c>
      <c r="FH96" s="167">
        <f t="shared" si="345"/>
        <v>0</v>
      </c>
      <c r="FI96" s="167">
        <f t="shared" si="346"/>
        <v>0</v>
      </c>
      <c r="FJ96" s="167">
        <f t="shared" si="347"/>
        <v>0</v>
      </c>
      <c r="FK96" s="167">
        <f t="shared" si="348"/>
        <v>0</v>
      </c>
      <c r="FL96" s="167">
        <f t="shared" si="349"/>
        <v>0</v>
      </c>
      <c r="FM96" s="167">
        <f t="shared" si="350"/>
        <v>0</v>
      </c>
      <c r="FN96" s="167">
        <f t="shared" si="351"/>
        <v>0</v>
      </c>
      <c r="FO96" s="167">
        <f t="shared" si="352"/>
        <v>0</v>
      </c>
      <c r="FP96" s="167">
        <f t="shared" si="353"/>
        <v>0</v>
      </c>
      <c r="FQ96" s="167">
        <f t="shared" si="354"/>
        <v>0</v>
      </c>
      <c r="FR96" s="167">
        <f t="shared" si="355"/>
        <v>0</v>
      </c>
      <c r="FS96" s="167">
        <f t="shared" si="356"/>
        <v>0</v>
      </c>
      <c r="FT96" s="167">
        <f t="shared" si="357"/>
        <v>0</v>
      </c>
      <c r="FU96" s="167">
        <f t="shared" si="358"/>
        <v>0</v>
      </c>
      <c r="FV96" s="167">
        <f t="shared" si="359"/>
        <v>0</v>
      </c>
      <c r="FX96" s="167">
        <f t="shared" si="360"/>
        <v>0</v>
      </c>
      <c r="FY96" s="167">
        <f t="shared" si="361"/>
        <v>0</v>
      </c>
      <c r="FZ96" s="167">
        <f t="shared" si="362"/>
        <v>0</v>
      </c>
      <c r="GA96" s="167">
        <f t="shared" si="363"/>
        <v>0</v>
      </c>
      <c r="GB96" s="167">
        <f t="shared" si="364"/>
        <v>0</v>
      </c>
      <c r="GC96" s="167">
        <f t="shared" si="365"/>
        <v>0</v>
      </c>
      <c r="GD96" s="167">
        <f t="shared" si="366"/>
        <v>0</v>
      </c>
      <c r="GE96" s="167">
        <f t="shared" si="367"/>
        <v>0</v>
      </c>
      <c r="GF96" s="167">
        <f t="shared" si="368"/>
        <v>0</v>
      </c>
      <c r="GG96" s="167">
        <f t="shared" si="369"/>
        <v>0</v>
      </c>
      <c r="GH96" s="167">
        <f t="shared" si="370"/>
        <v>0</v>
      </c>
      <c r="GI96" s="167">
        <f t="shared" si="371"/>
        <v>0</v>
      </c>
      <c r="GJ96" s="167">
        <f t="shared" si="372"/>
        <v>0</v>
      </c>
      <c r="GK96" s="167">
        <f t="shared" si="373"/>
        <v>0</v>
      </c>
      <c r="GL96" s="167">
        <f t="shared" si="374"/>
        <v>0</v>
      </c>
      <c r="GM96" s="167">
        <f t="shared" si="375"/>
        <v>0</v>
      </c>
      <c r="GO96" s="167" t="e">
        <f t="shared" ca="1" si="210"/>
        <v>#REF!</v>
      </c>
      <c r="GP96" s="167" t="e">
        <f t="shared" ca="1" si="393"/>
        <v>#REF!</v>
      </c>
      <c r="GQ96" s="167" t="e">
        <f t="shared" ca="1" si="393"/>
        <v>#REF!</v>
      </c>
      <c r="GR96" s="167" t="e">
        <f t="shared" ca="1" si="393"/>
        <v>#REF!</v>
      </c>
      <c r="GS96" s="167" t="e">
        <f t="shared" ca="1" si="393"/>
        <v>#REF!</v>
      </c>
      <c r="GT96" s="167" t="e">
        <f t="shared" ca="1" si="393"/>
        <v>#REF!</v>
      </c>
      <c r="GU96" s="167" t="e">
        <f t="shared" ca="1" si="393"/>
        <v>#REF!</v>
      </c>
      <c r="GV96" s="167" t="e">
        <f t="shared" ca="1" si="393"/>
        <v>#REF!</v>
      </c>
      <c r="GW96" s="167" t="e">
        <f t="shared" ca="1" si="393"/>
        <v>#REF!</v>
      </c>
      <c r="GX96" s="167" t="e">
        <f t="shared" ca="1" si="393"/>
        <v>#REF!</v>
      </c>
      <c r="GY96" s="167" t="e">
        <f t="shared" ca="1" si="393"/>
        <v>#REF!</v>
      </c>
      <c r="GZ96" s="167" t="e">
        <f t="shared" ca="1" si="393"/>
        <v>#REF!</v>
      </c>
      <c r="HA96" s="167" t="e">
        <f t="shared" ca="1" si="393"/>
        <v>#REF!</v>
      </c>
      <c r="HB96" s="167" t="e">
        <f t="shared" ca="1" si="393"/>
        <v>#REF!</v>
      </c>
      <c r="HC96" s="167" t="e">
        <f t="shared" ca="1" si="393"/>
        <v>#REF!</v>
      </c>
      <c r="HD96" s="167" t="e">
        <f t="shared" ca="1" si="393"/>
        <v>#REF!</v>
      </c>
      <c r="HF96" s="167" t="e">
        <f t="shared" ca="1" si="277"/>
        <v>#REF!</v>
      </c>
      <c r="HG96" s="167" t="e">
        <f t="shared" ca="1" si="278"/>
        <v>#REF!</v>
      </c>
      <c r="HH96" s="167" t="e">
        <f t="shared" ca="1" si="279"/>
        <v>#REF!</v>
      </c>
      <c r="HI96" s="167" t="e">
        <f t="shared" ca="1" si="280"/>
        <v>#REF!</v>
      </c>
      <c r="HJ96" s="167" t="e">
        <f t="shared" ca="1" si="281"/>
        <v>#REF!</v>
      </c>
      <c r="HK96" s="167" t="e">
        <f t="shared" ca="1" si="282"/>
        <v>#REF!</v>
      </c>
      <c r="HL96" s="167" t="e">
        <f t="shared" ca="1" si="283"/>
        <v>#REF!</v>
      </c>
      <c r="HM96" s="167" t="e">
        <f t="shared" ca="1" si="284"/>
        <v>#REF!</v>
      </c>
      <c r="HN96" s="167" t="e">
        <f t="shared" ca="1" si="285"/>
        <v>#REF!</v>
      </c>
      <c r="HO96" s="167" t="e">
        <f t="shared" ca="1" si="286"/>
        <v>#REF!</v>
      </c>
      <c r="HP96" s="167" t="e">
        <f t="shared" ca="1" si="287"/>
        <v>#REF!</v>
      </c>
      <c r="HQ96" s="167" t="e">
        <f t="shared" ca="1" si="288"/>
        <v>#REF!</v>
      </c>
      <c r="HR96" s="167" t="e">
        <f t="shared" ca="1" si="289"/>
        <v>#REF!</v>
      </c>
      <c r="HS96" s="167" t="e">
        <f t="shared" ca="1" si="290"/>
        <v>#REF!</v>
      </c>
      <c r="HT96" s="167" t="e">
        <f t="shared" ca="1" si="291"/>
        <v>#REF!</v>
      </c>
      <c r="HU96" s="167" t="e">
        <f t="shared" ca="1" si="292"/>
        <v>#REF!</v>
      </c>
      <c r="HW96" s="167" t="e">
        <f t="shared" ca="1" si="293"/>
        <v>#REF!</v>
      </c>
      <c r="HX96" s="167">
        <f t="shared" si="294"/>
        <v>0</v>
      </c>
      <c r="HY96" s="167" t="e">
        <f t="shared" ca="1" si="376"/>
        <v>#REF!</v>
      </c>
      <c r="HZ96" s="219" t="e">
        <f t="shared" ca="1" si="377"/>
        <v>#REF!</v>
      </c>
    </row>
    <row r="97" spans="1:234" s="48" customFormat="1">
      <c r="A97" s="3" t="s">
        <v>190</v>
      </c>
      <c r="B97" s="202" t="str">
        <f>INDEX('Ref1'!$E:$E,MATCH(A97,'Ref1'!$A:$A,0))</f>
        <v>Daventry</v>
      </c>
      <c r="C97" s="42" t="str">
        <f>INDEX(Data1!B:B,MATCH(A97,Data1!A:A,0))</f>
        <v>SD</v>
      </c>
      <c r="D97" s="253" t="str">
        <f>INDEX(Data1!C:C,MATCH(A97,Data1!A:A,0))</f>
        <v>EM</v>
      </c>
      <c r="E97" s="200" t="str">
        <f>IF($C$6="No","No",IF(COUNTIF(Inputs!$K$359:$K$398,$A97)&gt;0,"Yes","No"))</f>
        <v>No</v>
      </c>
      <c r="F97" s="404"/>
      <c r="G97" s="62">
        <f>INDEX('4_RatesSplit'!K:K,MATCH($A97,'4_RatesSplit'!$A:$A,0))</f>
        <v>0</v>
      </c>
      <c r="H97" s="171">
        <f>INDEX('4_RatesSplit'!L:L,MATCH($A97,'4_RatesSplit'!$A:$A,0))</f>
        <v>0</v>
      </c>
      <c r="I97" s="167">
        <f>INDEX('4_RatesSplit'!M:M,MATCH($A97,'4_RatesSplit'!$A:$A,0))</f>
        <v>0</v>
      </c>
      <c r="J97" s="167">
        <f>INDEX('4_RatesSplit'!N:N,MATCH($A97,'4_RatesSplit'!$A:$A,0))</f>
        <v>0</v>
      </c>
      <c r="K97" s="167">
        <f>INDEX('4_RatesSplit'!O:O,MATCH($A97,'4_RatesSplit'!$A:$A,0))</f>
        <v>0</v>
      </c>
      <c r="L97" s="167">
        <f>INDEX('4_RatesSplit'!P:P,MATCH($A97,'4_RatesSplit'!$A:$A,0))</f>
        <v>0</v>
      </c>
      <c r="M97" s="167">
        <f>INDEX('4_RatesSplit'!Q:Q,MATCH($A97,'4_RatesSplit'!$A:$A,0))</f>
        <v>0</v>
      </c>
      <c r="N97" s="167">
        <f>INDEX('4_RatesSplit'!R:R,MATCH($A97,'4_RatesSplit'!$A:$A,0))</f>
        <v>0</v>
      </c>
      <c r="O97" s="167">
        <f>INDEX('4_RatesSplit'!S:S,MATCH($A97,'4_RatesSplit'!$A:$A,0))</f>
        <v>0</v>
      </c>
      <c r="P97" s="167">
        <f>INDEX('4_RatesSplit'!T:T,MATCH($A97,'4_RatesSplit'!$A:$A,0))</f>
        <v>0</v>
      </c>
      <c r="Q97" s="167">
        <f>INDEX('4_RatesSplit'!U:U,MATCH($A97,'4_RatesSplit'!$A:$A,0))</f>
        <v>0</v>
      </c>
      <c r="R97" s="167">
        <f>INDEX('4_RatesSplit'!V:V,MATCH($A97,'4_RatesSplit'!$A:$A,0))</f>
        <v>0</v>
      </c>
      <c r="S97" s="167">
        <f>INDEX('4_RatesSplit'!W:W,MATCH($A97,'4_RatesSplit'!$A:$A,0))</f>
        <v>0</v>
      </c>
      <c r="T97" s="167">
        <f>INDEX('4_RatesSplit'!X:X,MATCH($A97,'4_RatesSplit'!$A:$A,0))</f>
        <v>0</v>
      </c>
      <c r="U97" s="167">
        <f>INDEX('4_RatesSplit'!Y:Y,MATCH($A97,'4_RatesSplit'!$A:$A,0))</f>
        <v>0</v>
      </c>
      <c r="V97" s="167">
        <f>INDEX('4_RatesSplit'!Z:Z,MATCH($A97,'4_RatesSplit'!$A:$A,0))</f>
        <v>0</v>
      </c>
      <c r="W97" s="167">
        <f>INDEX('4_RatesSplit'!AA:AA,MATCH($A97,'4_RatesSplit'!$A:$A,0))</f>
        <v>0</v>
      </c>
      <c r="X97" s="18"/>
      <c r="Y97" s="168" t="e">
        <f ca="1">INDEX('4_RatesSplit'!AT:AT,MATCH($A97,'4_RatesSplit'!$A:$A,0))</f>
        <v>#REF!</v>
      </c>
      <c r="Z97" s="168" t="e">
        <f ca="1">INDEX('4_RatesSplit'!AU:AU,MATCH($A97,'4_RatesSplit'!$A:$A,0))</f>
        <v>#REF!</v>
      </c>
      <c r="AA97" s="168" t="e">
        <f ca="1">INDEX('4_RatesSplit'!AV:AV,MATCH($A97,'4_RatesSplit'!$A:$A,0))</f>
        <v>#REF!</v>
      </c>
      <c r="AB97" s="168" t="e">
        <f ca="1">INDEX('4_RatesSplit'!AW:AW,MATCH($A97,'4_RatesSplit'!$A:$A,0))</f>
        <v>#REF!</v>
      </c>
      <c r="AC97" s="168" t="e">
        <f ca="1">INDEX('4_RatesSplit'!AX:AX,MATCH($A97,'4_RatesSplit'!$A:$A,0))</f>
        <v>#REF!</v>
      </c>
      <c r="AD97" s="168" t="e">
        <f ca="1">INDEX('4_RatesSplit'!AY:AY,MATCH($A97,'4_RatesSplit'!$A:$A,0))</f>
        <v>#REF!</v>
      </c>
      <c r="AE97" s="168" t="e">
        <f ca="1">INDEX('4_RatesSplit'!AZ:AZ,MATCH($A97,'4_RatesSplit'!$A:$A,0))</f>
        <v>#REF!</v>
      </c>
      <c r="AF97" s="168" t="e">
        <f ca="1">INDEX('4_RatesSplit'!BA:BA,MATCH($A97,'4_RatesSplit'!$A:$A,0))</f>
        <v>#REF!</v>
      </c>
      <c r="AG97" s="168" t="e">
        <f ca="1">INDEX('4_RatesSplit'!BB:BB,MATCH($A97,'4_RatesSplit'!$A:$A,0))</f>
        <v>#REF!</v>
      </c>
      <c r="AH97" s="168" t="e">
        <f ca="1">INDEX('4_RatesSplit'!BC:BC,MATCH($A97,'4_RatesSplit'!$A:$A,0))</f>
        <v>#REF!</v>
      </c>
      <c r="AI97" s="168" t="e">
        <f ca="1">INDEX('4_RatesSplit'!BD:BD,MATCH($A97,'4_RatesSplit'!$A:$A,0))</f>
        <v>#REF!</v>
      </c>
      <c r="AJ97" s="168" t="e">
        <f ca="1">INDEX('4_RatesSplit'!BE:BE,MATCH($A97,'4_RatesSplit'!$A:$A,0))</f>
        <v>#REF!</v>
      </c>
      <c r="AK97" s="168" t="e">
        <f ca="1">INDEX('4_RatesSplit'!BF:BF,MATCH($A97,'4_RatesSplit'!$A:$A,0))</f>
        <v>#REF!</v>
      </c>
      <c r="AL97" s="168" t="e">
        <f ca="1">INDEX('4_RatesSplit'!BG:BG,MATCH($A97,'4_RatesSplit'!$A:$A,0))</f>
        <v>#REF!</v>
      </c>
      <c r="AM97" s="168" t="e">
        <f ca="1">INDEX('4_RatesSplit'!BH:BH,MATCH($A97,'4_RatesSplit'!$A:$A,0))</f>
        <v>#REF!</v>
      </c>
      <c r="AN97" s="198" t="e">
        <f ca="1">INDEX('4_RatesSplit'!BI:BI,MATCH($A97,'4_RatesSplit'!$A:$A,0))</f>
        <v>#REF!</v>
      </c>
      <c r="AO97" s="114"/>
      <c r="AP97" s="167" t="e">
        <f t="shared" ca="1" si="295"/>
        <v>#REF!</v>
      </c>
      <c r="AQ97" s="167" t="e">
        <f t="shared" ca="1" si="296"/>
        <v>#REF!</v>
      </c>
      <c r="AR97" s="167" t="e">
        <f t="shared" ca="1" si="297"/>
        <v>#REF!</v>
      </c>
      <c r="AS97" s="167" t="e">
        <f t="shared" ca="1" si="298"/>
        <v>#REF!</v>
      </c>
      <c r="AT97" s="167" t="e">
        <f t="shared" ca="1" si="299"/>
        <v>#REF!</v>
      </c>
      <c r="AU97" s="167" t="e">
        <f t="shared" ca="1" si="300"/>
        <v>#REF!</v>
      </c>
      <c r="AV97" s="167" t="e">
        <f t="shared" ca="1" si="301"/>
        <v>#REF!</v>
      </c>
      <c r="AW97" s="167" t="e">
        <f t="shared" ca="1" si="302"/>
        <v>#REF!</v>
      </c>
      <c r="AX97" s="167" t="e">
        <f t="shared" ca="1" si="303"/>
        <v>#REF!</v>
      </c>
      <c r="AY97" s="167" t="e">
        <f t="shared" ca="1" si="304"/>
        <v>#REF!</v>
      </c>
      <c r="AZ97" s="167" t="e">
        <f t="shared" ca="1" si="305"/>
        <v>#REF!</v>
      </c>
      <c r="BA97" s="167" t="e">
        <f t="shared" ca="1" si="306"/>
        <v>#REF!</v>
      </c>
      <c r="BB97" s="167" t="e">
        <f t="shared" ca="1" si="307"/>
        <v>#REF!</v>
      </c>
      <c r="BC97" s="167" t="e">
        <f t="shared" ca="1" si="308"/>
        <v>#REF!</v>
      </c>
      <c r="BD97" s="167" t="e">
        <f t="shared" ca="1" si="309"/>
        <v>#REF!</v>
      </c>
      <c r="BE97" s="167" t="e">
        <f t="shared" ca="1" si="310"/>
        <v>#REF!</v>
      </c>
      <c r="BF97" s="18"/>
      <c r="BG97" s="168">
        <f>INDEX('2_Needs'!$F:$F,MATCH($A97,'2_Needs'!$A:$A,0))</f>
        <v>1.6975900363107749E-4</v>
      </c>
      <c r="BH97" s="114"/>
      <c r="BI97" s="167">
        <f t="shared" ref="BI97:BX97" si="396">IF(BI$3="reset",$BG97*BI$6,BH97*(1+$C$4))</f>
        <v>0</v>
      </c>
      <c r="BJ97" s="167">
        <f t="shared" si="396"/>
        <v>0</v>
      </c>
      <c r="BK97" s="167">
        <f t="shared" si="396"/>
        <v>0</v>
      </c>
      <c r="BL97" s="167">
        <f t="shared" si="396"/>
        <v>0</v>
      </c>
      <c r="BM97" s="167">
        <f t="shared" si="396"/>
        <v>0</v>
      </c>
      <c r="BN97" s="167">
        <f t="shared" si="396"/>
        <v>0</v>
      </c>
      <c r="BO97" s="167">
        <f t="shared" si="396"/>
        <v>0</v>
      </c>
      <c r="BP97" s="167">
        <f t="shared" si="396"/>
        <v>0</v>
      </c>
      <c r="BQ97" s="167">
        <f t="shared" si="396"/>
        <v>0</v>
      </c>
      <c r="BR97" s="167">
        <f t="shared" si="396"/>
        <v>0</v>
      </c>
      <c r="BS97" s="167">
        <f t="shared" si="396"/>
        <v>0</v>
      </c>
      <c r="BT97" s="167">
        <f t="shared" si="396"/>
        <v>0</v>
      </c>
      <c r="BU97" s="167">
        <f t="shared" si="396"/>
        <v>0</v>
      </c>
      <c r="BV97" s="167">
        <f t="shared" si="396"/>
        <v>0</v>
      </c>
      <c r="BW97" s="167">
        <f t="shared" si="396"/>
        <v>0</v>
      </c>
      <c r="BX97" s="167">
        <f t="shared" si="396"/>
        <v>0</v>
      </c>
      <c r="BZ97" s="167" t="e">
        <f t="shared" ca="1" si="229"/>
        <v>#REF!</v>
      </c>
      <c r="CA97" s="167" t="e">
        <f t="shared" ca="1" si="230"/>
        <v>#REF!</v>
      </c>
      <c r="CB97" s="167" t="e">
        <f t="shared" ca="1" si="231"/>
        <v>#REF!</v>
      </c>
      <c r="CC97" s="167" t="e">
        <f t="shared" ca="1" si="232"/>
        <v>#REF!</v>
      </c>
      <c r="CD97" s="167" t="e">
        <f t="shared" ca="1" si="233"/>
        <v>#REF!</v>
      </c>
      <c r="CE97" s="167" t="e">
        <f t="shared" ca="1" si="234"/>
        <v>#REF!</v>
      </c>
      <c r="CF97" s="167" t="e">
        <f t="shared" ca="1" si="235"/>
        <v>#REF!</v>
      </c>
      <c r="CG97" s="167" t="e">
        <f t="shared" ca="1" si="236"/>
        <v>#REF!</v>
      </c>
      <c r="CH97" s="167" t="e">
        <f t="shared" ca="1" si="237"/>
        <v>#REF!</v>
      </c>
      <c r="CI97" s="167" t="e">
        <f t="shared" ca="1" si="238"/>
        <v>#REF!</v>
      </c>
      <c r="CJ97" s="167" t="e">
        <f t="shared" ca="1" si="239"/>
        <v>#REF!</v>
      </c>
      <c r="CK97" s="167" t="e">
        <f t="shared" ca="1" si="240"/>
        <v>#REF!</v>
      </c>
      <c r="CL97" s="167" t="e">
        <f t="shared" ca="1" si="241"/>
        <v>#REF!</v>
      </c>
      <c r="CM97" s="167" t="e">
        <f t="shared" ca="1" si="242"/>
        <v>#REF!</v>
      </c>
      <c r="CN97" s="167" t="e">
        <f t="shared" ca="1" si="243"/>
        <v>#REF!</v>
      </c>
      <c r="CO97" s="167" t="e">
        <f t="shared" ca="1" si="244"/>
        <v>#REF!</v>
      </c>
      <c r="CQ97" s="167" t="e">
        <f t="shared" ca="1" si="245"/>
        <v>#REF!</v>
      </c>
      <c r="CR97" s="167" t="e">
        <f t="shared" ca="1" si="246"/>
        <v>#REF!</v>
      </c>
      <c r="CS97" s="167" t="e">
        <f t="shared" ca="1" si="247"/>
        <v>#REF!</v>
      </c>
      <c r="CT97" s="167" t="e">
        <f t="shared" ca="1" si="248"/>
        <v>#REF!</v>
      </c>
      <c r="CU97" s="167" t="e">
        <f t="shared" ca="1" si="249"/>
        <v>#REF!</v>
      </c>
      <c r="CV97" s="167" t="e">
        <f t="shared" ca="1" si="250"/>
        <v>#REF!</v>
      </c>
      <c r="CW97" s="167" t="e">
        <f t="shared" ca="1" si="251"/>
        <v>#REF!</v>
      </c>
      <c r="CX97" s="167" t="e">
        <f t="shared" ca="1" si="252"/>
        <v>#REF!</v>
      </c>
      <c r="CY97" s="167" t="e">
        <f t="shared" ca="1" si="253"/>
        <v>#REF!</v>
      </c>
      <c r="CZ97" s="167" t="e">
        <f t="shared" ca="1" si="254"/>
        <v>#REF!</v>
      </c>
      <c r="DA97" s="167" t="e">
        <f t="shared" ca="1" si="255"/>
        <v>#REF!</v>
      </c>
      <c r="DB97" s="167" t="e">
        <f t="shared" ca="1" si="256"/>
        <v>#REF!</v>
      </c>
      <c r="DC97" s="167" t="e">
        <f t="shared" ca="1" si="257"/>
        <v>#REF!</v>
      </c>
      <c r="DD97" s="167" t="e">
        <f t="shared" ca="1" si="258"/>
        <v>#REF!</v>
      </c>
      <c r="DE97" s="167" t="e">
        <f t="shared" ca="1" si="259"/>
        <v>#REF!</v>
      </c>
      <c r="DF97" s="167" t="e">
        <f t="shared" ca="1" si="260"/>
        <v>#REF!</v>
      </c>
      <c r="DH97" s="167">
        <f t="shared" si="261"/>
        <v>0</v>
      </c>
      <c r="DI97" s="167">
        <f t="shared" si="262"/>
        <v>0</v>
      </c>
      <c r="DJ97" s="167">
        <f t="shared" si="263"/>
        <v>0</v>
      </c>
      <c r="DK97" s="167">
        <f t="shared" si="264"/>
        <v>0</v>
      </c>
      <c r="DL97" s="167">
        <f t="shared" si="265"/>
        <v>0</v>
      </c>
      <c r="DM97" s="167">
        <f t="shared" si="266"/>
        <v>0</v>
      </c>
      <c r="DN97" s="167">
        <f t="shared" si="267"/>
        <v>0</v>
      </c>
      <c r="DO97" s="167">
        <f t="shared" si="268"/>
        <v>0</v>
      </c>
      <c r="DP97" s="167">
        <f t="shared" si="269"/>
        <v>0</v>
      </c>
      <c r="DQ97" s="167">
        <f t="shared" si="270"/>
        <v>0</v>
      </c>
      <c r="DR97" s="167">
        <f t="shared" si="271"/>
        <v>0</v>
      </c>
      <c r="DS97" s="167">
        <f t="shared" si="272"/>
        <v>0</v>
      </c>
      <c r="DT97" s="167">
        <f t="shared" si="273"/>
        <v>0</v>
      </c>
      <c r="DU97" s="167">
        <f t="shared" si="274"/>
        <v>0</v>
      </c>
      <c r="DV97" s="167">
        <f t="shared" si="275"/>
        <v>0</v>
      </c>
      <c r="DW97" s="167">
        <f t="shared" si="276"/>
        <v>0</v>
      </c>
      <c r="DY97" s="167" t="e">
        <f t="shared" ca="1" si="312"/>
        <v>#REF!</v>
      </c>
      <c r="DZ97" s="167" t="e">
        <f t="shared" ca="1" si="313"/>
        <v>#REF!</v>
      </c>
      <c r="EA97" s="167" t="e">
        <f t="shared" ca="1" si="314"/>
        <v>#REF!</v>
      </c>
      <c r="EB97" s="167" t="e">
        <f t="shared" ca="1" si="315"/>
        <v>#REF!</v>
      </c>
      <c r="EC97" s="167" t="e">
        <f t="shared" ca="1" si="316"/>
        <v>#REF!</v>
      </c>
      <c r="ED97" s="167" t="e">
        <f t="shared" ca="1" si="317"/>
        <v>#REF!</v>
      </c>
      <c r="EE97" s="167" t="e">
        <f t="shared" ca="1" si="318"/>
        <v>#REF!</v>
      </c>
      <c r="EF97" s="167" t="e">
        <f t="shared" ca="1" si="319"/>
        <v>#REF!</v>
      </c>
      <c r="EG97" s="167" t="e">
        <f t="shared" ca="1" si="320"/>
        <v>#REF!</v>
      </c>
      <c r="EH97" s="167" t="e">
        <f t="shared" ca="1" si="321"/>
        <v>#REF!</v>
      </c>
      <c r="EI97" s="167" t="e">
        <f t="shared" ca="1" si="322"/>
        <v>#REF!</v>
      </c>
      <c r="EJ97" s="167" t="e">
        <f t="shared" ca="1" si="323"/>
        <v>#REF!</v>
      </c>
      <c r="EK97" s="167" t="e">
        <f t="shared" ca="1" si="324"/>
        <v>#REF!</v>
      </c>
      <c r="EL97" s="167" t="e">
        <f t="shared" ca="1" si="325"/>
        <v>#REF!</v>
      </c>
      <c r="EM97" s="167" t="e">
        <f t="shared" ca="1" si="326"/>
        <v>#REF!</v>
      </c>
      <c r="EN97" s="167" t="e">
        <f t="shared" ca="1" si="327"/>
        <v>#REF!</v>
      </c>
      <c r="EP97" s="167">
        <f t="shared" si="328"/>
        <v>0</v>
      </c>
      <c r="EQ97" s="167">
        <f t="shared" si="329"/>
        <v>0</v>
      </c>
      <c r="ER97" s="167">
        <f t="shared" si="330"/>
        <v>0</v>
      </c>
      <c r="ES97" s="167">
        <f t="shared" si="331"/>
        <v>0</v>
      </c>
      <c r="ET97" s="167">
        <f t="shared" si="332"/>
        <v>0</v>
      </c>
      <c r="EU97" s="167">
        <f t="shared" si="333"/>
        <v>0</v>
      </c>
      <c r="EV97" s="167">
        <f t="shared" si="334"/>
        <v>0</v>
      </c>
      <c r="EW97" s="167">
        <f t="shared" si="335"/>
        <v>0</v>
      </c>
      <c r="EX97" s="167">
        <f t="shared" si="336"/>
        <v>0</v>
      </c>
      <c r="EY97" s="167">
        <f t="shared" si="337"/>
        <v>0</v>
      </c>
      <c r="EZ97" s="167">
        <f t="shared" si="338"/>
        <v>0</v>
      </c>
      <c r="FA97" s="167">
        <f t="shared" si="339"/>
        <v>0</v>
      </c>
      <c r="FB97" s="167">
        <f t="shared" si="340"/>
        <v>0</v>
      </c>
      <c r="FC97" s="167">
        <f t="shared" si="341"/>
        <v>0</v>
      </c>
      <c r="FD97" s="167">
        <f t="shared" si="342"/>
        <v>0</v>
      </c>
      <c r="FE97" s="167">
        <f t="shared" si="343"/>
        <v>0</v>
      </c>
      <c r="FG97" s="167">
        <f t="shared" si="344"/>
        <v>0</v>
      </c>
      <c r="FH97" s="167">
        <f t="shared" si="345"/>
        <v>0</v>
      </c>
      <c r="FI97" s="167">
        <f t="shared" si="346"/>
        <v>0</v>
      </c>
      <c r="FJ97" s="167">
        <f t="shared" si="347"/>
        <v>0</v>
      </c>
      <c r="FK97" s="167">
        <f t="shared" si="348"/>
        <v>0</v>
      </c>
      <c r="FL97" s="167">
        <f t="shared" si="349"/>
        <v>0</v>
      </c>
      <c r="FM97" s="167">
        <f t="shared" si="350"/>
        <v>0</v>
      </c>
      <c r="FN97" s="167">
        <f t="shared" si="351"/>
        <v>0</v>
      </c>
      <c r="FO97" s="167">
        <f t="shared" si="352"/>
        <v>0</v>
      </c>
      <c r="FP97" s="167">
        <f t="shared" si="353"/>
        <v>0</v>
      </c>
      <c r="FQ97" s="167">
        <f t="shared" si="354"/>
        <v>0</v>
      </c>
      <c r="FR97" s="167">
        <f t="shared" si="355"/>
        <v>0</v>
      </c>
      <c r="FS97" s="167">
        <f t="shared" si="356"/>
        <v>0</v>
      </c>
      <c r="FT97" s="167">
        <f t="shared" si="357"/>
        <v>0</v>
      </c>
      <c r="FU97" s="167">
        <f t="shared" si="358"/>
        <v>0</v>
      </c>
      <c r="FV97" s="167">
        <f t="shared" si="359"/>
        <v>0</v>
      </c>
      <c r="FX97" s="167">
        <f t="shared" si="360"/>
        <v>0</v>
      </c>
      <c r="FY97" s="167">
        <f t="shared" si="361"/>
        <v>0</v>
      </c>
      <c r="FZ97" s="167">
        <f t="shared" si="362"/>
        <v>0</v>
      </c>
      <c r="GA97" s="167">
        <f t="shared" si="363"/>
        <v>0</v>
      </c>
      <c r="GB97" s="167">
        <f t="shared" si="364"/>
        <v>0</v>
      </c>
      <c r="GC97" s="167">
        <f t="shared" si="365"/>
        <v>0</v>
      </c>
      <c r="GD97" s="167">
        <f t="shared" si="366"/>
        <v>0</v>
      </c>
      <c r="GE97" s="167">
        <f t="shared" si="367"/>
        <v>0</v>
      </c>
      <c r="GF97" s="167">
        <f t="shared" si="368"/>
        <v>0</v>
      </c>
      <c r="GG97" s="167">
        <f t="shared" si="369"/>
        <v>0</v>
      </c>
      <c r="GH97" s="167">
        <f t="shared" si="370"/>
        <v>0</v>
      </c>
      <c r="GI97" s="167">
        <f t="shared" si="371"/>
        <v>0</v>
      </c>
      <c r="GJ97" s="167">
        <f t="shared" si="372"/>
        <v>0</v>
      </c>
      <c r="GK97" s="167">
        <f t="shared" si="373"/>
        <v>0</v>
      </c>
      <c r="GL97" s="167">
        <f t="shared" si="374"/>
        <v>0</v>
      </c>
      <c r="GM97" s="167">
        <f t="shared" si="375"/>
        <v>0</v>
      </c>
      <c r="GO97" s="167" t="e">
        <f t="shared" ca="1" si="210"/>
        <v>#REF!</v>
      </c>
      <c r="GP97" s="167" t="e">
        <f t="shared" ca="1" si="393"/>
        <v>#REF!</v>
      </c>
      <c r="GQ97" s="167" t="e">
        <f t="shared" ca="1" si="393"/>
        <v>#REF!</v>
      </c>
      <c r="GR97" s="167" t="e">
        <f t="shared" ca="1" si="393"/>
        <v>#REF!</v>
      </c>
      <c r="GS97" s="167" t="e">
        <f t="shared" ca="1" si="393"/>
        <v>#REF!</v>
      </c>
      <c r="GT97" s="167" t="e">
        <f t="shared" ca="1" si="393"/>
        <v>#REF!</v>
      </c>
      <c r="GU97" s="167" t="e">
        <f t="shared" ca="1" si="393"/>
        <v>#REF!</v>
      </c>
      <c r="GV97" s="167" t="e">
        <f t="shared" ca="1" si="393"/>
        <v>#REF!</v>
      </c>
      <c r="GW97" s="167" t="e">
        <f t="shared" ca="1" si="393"/>
        <v>#REF!</v>
      </c>
      <c r="GX97" s="167" t="e">
        <f t="shared" ca="1" si="393"/>
        <v>#REF!</v>
      </c>
      <c r="GY97" s="167" t="e">
        <f t="shared" ca="1" si="393"/>
        <v>#REF!</v>
      </c>
      <c r="GZ97" s="167" t="e">
        <f t="shared" ca="1" si="393"/>
        <v>#REF!</v>
      </c>
      <c r="HA97" s="167" t="e">
        <f t="shared" ca="1" si="393"/>
        <v>#REF!</v>
      </c>
      <c r="HB97" s="167" t="e">
        <f t="shared" ca="1" si="393"/>
        <v>#REF!</v>
      </c>
      <c r="HC97" s="167" t="e">
        <f t="shared" ca="1" si="393"/>
        <v>#REF!</v>
      </c>
      <c r="HD97" s="167" t="e">
        <f t="shared" ca="1" si="393"/>
        <v>#REF!</v>
      </c>
      <c r="HF97" s="167" t="e">
        <f t="shared" ca="1" si="277"/>
        <v>#REF!</v>
      </c>
      <c r="HG97" s="167" t="e">
        <f t="shared" ca="1" si="278"/>
        <v>#REF!</v>
      </c>
      <c r="HH97" s="167" t="e">
        <f t="shared" ca="1" si="279"/>
        <v>#REF!</v>
      </c>
      <c r="HI97" s="167" t="e">
        <f t="shared" ca="1" si="280"/>
        <v>#REF!</v>
      </c>
      <c r="HJ97" s="167" t="e">
        <f t="shared" ca="1" si="281"/>
        <v>#REF!</v>
      </c>
      <c r="HK97" s="167" t="e">
        <f t="shared" ca="1" si="282"/>
        <v>#REF!</v>
      </c>
      <c r="HL97" s="167" t="e">
        <f t="shared" ca="1" si="283"/>
        <v>#REF!</v>
      </c>
      <c r="HM97" s="167" t="e">
        <f t="shared" ca="1" si="284"/>
        <v>#REF!</v>
      </c>
      <c r="HN97" s="167" t="e">
        <f t="shared" ca="1" si="285"/>
        <v>#REF!</v>
      </c>
      <c r="HO97" s="167" t="e">
        <f t="shared" ca="1" si="286"/>
        <v>#REF!</v>
      </c>
      <c r="HP97" s="167" t="e">
        <f t="shared" ca="1" si="287"/>
        <v>#REF!</v>
      </c>
      <c r="HQ97" s="167" t="e">
        <f t="shared" ca="1" si="288"/>
        <v>#REF!</v>
      </c>
      <c r="HR97" s="167" t="e">
        <f t="shared" ca="1" si="289"/>
        <v>#REF!</v>
      </c>
      <c r="HS97" s="167" t="e">
        <f t="shared" ca="1" si="290"/>
        <v>#REF!</v>
      </c>
      <c r="HT97" s="167" t="e">
        <f t="shared" ca="1" si="291"/>
        <v>#REF!</v>
      </c>
      <c r="HU97" s="167" t="e">
        <f t="shared" ca="1" si="292"/>
        <v>#REF!</v>
      </c>
      <c r="HW97" s="167" t="e">
        <f t="shared" ca="1" si="293"/>
        <v>#REF!</v>
      </c>
      <c r="HX97" s="167">
        <f t="shared" si="294"/>
        <v>0</v>
      </c>
      <c r="HY97" s="167" t="e">
        <f t="shared" ca="1" si="376"/>
        <v>#REF!</v>
      </c>
      <c r="HZ97" s="219" t="e">
        <f t="shared" ca="1" si="377"/>
        <v>#REF!</v>
      </c>
    </row>
    <row r="98" spans="1:234" s="48" customFormat="1">
      <c r="A98" s="3" t="s">
        <v>192</v>
      </c>
      <c r="B98" s="202" t="str">
        <f>INDEX('Ref1'!$E:$E,MATCH(A98,'Ref1'!$A:$A,0))</f>
        <v>Derby</v>
      </c>
      <c r="C98" s="42" t="str">
        <f>INDEX(Data1!B:B,MATCH(A98,Data1!A:A,0))</f>
        <v>UNINFIR</v>
      </c>
      <c r="D98" s="253" t="str">
        <f>INDEX(Data1!C:C,MATCH(A98,Data1!A:A,0))</f>
        <v>EM</v>
      </c>
      <c r="E98" s="200" t="str">
        <f>IF($C$6="No","No",IF(COUNTIF(Inputs!$K$359:$K$398,$A98)&gt;0,"Yes","No"))</f>
        <v>No</v>
      </c>
      <c r="F98" s="404"/>
      <c r="G98" s="62">
        <f>INDEX('4_RatesSplit'!K:K,MATCH($A98,'4_RatesSplit'!$A:$A,0))</f>
        <v>0</v>
      </c>
      <c r="H98" s="171">
        <f>INDEX('4_RatesSplit'!L:L,MATCH($A98,'4_RatesSplit'!$A:$A,0))</f>
        <v>0</v>
      </c>
      <c r="I98" s="167">
        <f>INDEX('4_RatesSplit'!M:M,MATCH($A98,'4_RatesSplit'!$A:$A,0))</f>
        <v>0</v>
      </c>
      <c r="J98" s="167">
        <f>INDEX('4_RatesSplit'!N:N,MATCH($A98,'4_RatesSplit'!$A:$A,0))</f>
        <v>0</v>
      </c>
      <c r="K98" s="167">
        <f>INDEX('4_RatesSplit'!O:O,MATCH($A98,'4_RatesSplit'!$A:$A,0))</f>
        <v>0</v>
      </c>
      <c r="L98" s="167">
        <f>INDEX('4_RatesSplit'!P:P,MATCH($A98,'4_RatesSplit'!$A:$A,0))</f>
        <v>0</v>
      </c>
      <c r="M98" s="167">
        <f>INDEX('4_RatesSplit'!Q:Q,MATCH($A98,'4_RatesSplit'!$A:$A,0))</f>
        <v>0</v>
      </c>
      <c r="N98" s="167">
        <f>INDEX('4_RatesSplit'!R:R,MATCH($A98,'4_RatesSplit'!$A:$A,0))</f>
        <v>0</v>
      </c>
      <c r="O98" s="167">
        <f>INDEX('4_RatesSplit'!S:S,MATCH($A98,'4_RatesSplit'!$A:$A,0))</f>
        <v>0</v>
      </c>
      <c r="P98" s="167">
        <f>INDEX('4_RatesSplit'!T:T,MATCH($A98,'4_RatesSplit'!$A:$A,0))</f>
        <v>0</v>
      </c>
      <c r="Q98" s="167">
        <f>INDEX('4_RatesSplit'!U:U,MATCH($A98,'4_RatesSplit'!$A:$A,0))</f>
        <v>0</v>
      </c>
      <c r="R98" s="167">
        <f>INDEX('4_RatesSplit'!V:V,MATCH($A98,'4_RatesSplit'!$A:$A,0))</f>
        <v>0</v>
      </c>
      <c r="S98" s="167">
        <f>INDEX('4_RatesSplit'!W:W,MATCH($A98,'4_RatesSplit'!$A:$A,0))</f>
        <v>0</v>
      </c>
      <c r="T98" s="167">
        <f>INDEX('4_RatesSplit'!X:X,MATCH($A98,'4_RatesSplit'!$A:$A,0))</f>
        <v>0</v>
      </c>
      <c r="U98" s="167">
        <f>INDEX('4_RatesSplit'!Y:Y,MATCH($A98,'4_RatesSplit'!$A:$A,0))</f>
        <v>0</v>
      </c>
      <c r="V98" s="167">
        <f>INDEX('4_RatesSplit'!Z:Z,MATCH($A98,'4_RatesSplit'!$A:$A,0))</f>
        <v>0</v>
      </c>
      <c r="W98" s="167">
        <f>INDEX('4_RatesSplit'!AA:AA,MATCH($A98,'4_RatesSplit'!$A:$A,0))</f>
        <v>0</v>
      </c>
      <c r="X98" s="18"/>
      <c r="Y98" s="168" t="e">
        <f ca="1">INDEX('4_RatesSplit'!AT:AT,MATCH($A98,'4_RatesSplit'!$A:$A,0))</f>
        <v>#REF!</v>
      </c>
      <c r="Z98" s="168" t="e">
        <f ca="1">INDEX('4_RatesSplit'!AU:AU,MATCH($A98,'4_RatesSplit'!$A:$A,0))</f>
        <v>#REF!</v>
      </c>
      <c r="AA98" s="168" t="e">
        <f ca="1">INDEX('4_RatesSplit'!AV:AV,MATCH($A98,'4_RatesSplit'!$A:$A,0))</f>
        <v>#REF!</v>
      </c>
      <c r="AB98" s="168" t="e">
        <f ca="1">INDEX('4_RatesSplit'!AW:AW,MATCH($A98,'4_RatesSplit'!$A:$A,0))</f>
        <v>#REF!</v>
      </c>
      <c r="AC98" s="168" t="e">
        <f ca="1">INDEX('4_RatesSplit'!AX:AX,MATCH($A98,'4_RatesSplit'!$A:$A,0))</f>
        <v>#REF!</v>
      </c>
      <c r="AD98" s="168" t="e">
        <f ca="1">INDEX('4_RatesSplit'!AY:AY,MATCH($A98,'4_RatesSplit'!$A:$A,0))</f>
        <v>#REF!</v>
      </c>
      <c r="AE98" s="168" t="e">
        <f ca="1">INDEX('4_RatesSplit'!AZ:AZ,MATCH($A98,'4_RatesSplit'!$A:$A,0))</f>
        <v>#REF!</v>
      </c>
      <c r="AF98" s="168" t="e">
        <f ca="1">INDEX('4_RatesSplit'!BA:BA,MATCH($A98,'4_RatesSplit'!$A:$A,0))</f>
        <v>#REF!</v>
      </c>
      <c r="AG98" s="168" t="e">
        <f ca="1">INDEX('4_RatesSplit'!BB:BB,MATCH($A98,'4_RatesSplit'!$A:$A,0))</f>
        <v>#REF!</v>
      </c>
      <c r="AH98" s="168" t="e">
        <f ca="1">INDEX('4_RatesSplit'!BC:BC,MATCH($A98,'4_RatesSplit'!$A:$A,0))</f>
        <v>#REF!</v>
      </c>
      <c r="AI98" s="168" t="e">
        <f ca="1">INDEX('4_RatesSplit'!BD:BD,MATCH($A98,'4_RatesSplit'!$A:$A,0))</f>
        <v>#REF!</v>
      </c>
      <c r="AJ98" s="168" t="e">
        <f ca="1">INDEX('4_RatesSplit'!BE:BE,MATCH($A98,'4_RatesSplit'!$A:$A,0))</f>
        <v>#REF!</v>
      </c>
      <c r="AK98" s="168" t="e">
        <f ca="1">INDEX('4_RatesSplit'!BF:BF,MATCH($A98,'4_RatesSplit'!$A:$A,0))</f>
        <v>#REF!</v>
      </c>
      <c r="AL98" s="168" t="e">
        <f ca="1">INDEX('4_RatesSplit'!BG:BG,MATCH($A98,'4_RatesSplit'!$A:$A,0))</f>
        <v>#REF!</v>
      </c>
      <c r="AM98" s="168" t="e">
        <f ca="1">INDEX('4_RatesSplit'!BH:BH,MATCH($A98,'4_RatesSplit'!$A:$A,0))</f>
        <v>#REF!</v>
      </c>
      <c r="AN98" s="198" t="e">
        <f ca="1">INDEX('4_RatesSplit'!BI:BI,MATCH($A98,'4_RatesSplit'!$A:$A,0))</f>
        <v>#REF!</v>
      </c>
      <c r="AO98" s="114"/>
      <c r="AP98" s="167" t="e">
        <f t="shared" ca="1" si="295"/>
        <v>#REF!</v>
      </c>
      <c r="AQ98" s="167" t="e">
        <f t="shared" ca="1" si="296"/>
        <v>#REF!</v>
      </c>
      <c r="AR98" s="167" t="e">
        <f t="shared" ca="1" si="297"/>
        <v>#REF!</v>
      </c>
      <c r="AS98" s="167" t="e">
        <f t="shared" ca="1" si="298"/>
        <v>#REF!</v>
      </c>
      <c r="AT98" s="167" t="e">
        <f t="shared" ca="1" si="299"/>
        <v>#REF!</v>
      </c>
      <c r="AU98" s="167" t="e">
        <f t="shared" ca="1" si="300"/>
        <v>#REF!</v>
      </c>
      <c r="AV98" s="167" t="e">
        <f t="shared" ca="1" si="301"/>
        <v>#REF!</v>
      </c>
      <c r="AW98" s="167" t="e">
        <f t="shared" ca="1" si="302"/>
        <v>#REF!</v>
      </c>
      <c r="AX98" s="167" t="e">
        <f t="shared" ca="1" si="303"/>
        <v>#REF!</v>
      </c>
      <c r="AY98" s="167" t="e">
        <f t="shared" ca="1" si="304"/>
        <v>#REF!</v>
      </c>
      <c r="AZ98" s="167" t="e">
        <f t="shared" ca="1" si="305"/>
        <v>#REF!</v>
      </c>
      <c r="BA98" s="167" t="e">
        <f t="shared" ca="1" si="306"/>
        <v>#REF!</v>
      </c>
      <c r="BB98" s="167" t="e">
        <f t="shared" ca="1" si="307"/>
        <v>#REF!</v>
      </c>
      <c r="BC98" s="167" t="e">
        <f t="shared" ca="1" si="308"/>
        <v>#REF!</v>
      </c>
      <c r="BD98" s="167" t="e">
        <f t="shared" ca="1" si="309"/>
        <v>#REF!</v>
      </c>
      <c r="BE98" s="167" t="e">
        <f t="shared" ca="1" si="310"/>
        <v>#REF!</v>
      </c>
      <c r="BF98" s="18"/>
      <c r="BG98" s="168">
        <f>INDEX('2_Needs'!$F:$F,MATCH($A98,'2_Needs'!$A:$A,0))</f>
        <v>4.626635466805671E-3</v>
      </c>
      <c r="BH98" s="114"/>
      <c r="BI98" s="167">
        <f t="shared" ref="BI98:BX98" si="397">IF(BI$3="reset",$BG98*BI$6,BH98*(1+$C$4))</f>
        <v>0</v>
      </c>
      <c r="BJ98" s="167">
        <f t="shared" si="397"/>
        <v>0</v>
      </c>
      <c r="BK98" s="167">
        <f t="shared" si="397"/>
        <v>0</v>
      </c>
      <c r="BL98" s="167">
        <f t="shared" si="397"/>
        <v>0</v>
      </c>
      <c r="BM98" s="167">
        <f t="shared" si="397"/>
        <v>0</v>
      </c>
      <c r="BN98" s="167">
        <f t="shared" si="397"/>
        <v>0</v>
      </c>
      <c r="BO98" s="167">
        <f t="shared" si="397"/>
        <v>0</v>
      </c>
      <c r="BP98" s="167">
        <f t="shared" si="397"/>
        <v>0</v>
      </c>
      <c r="BQ98" s="167">
        <f t="shared" si="397"/>
        <v>0</v>
      </c>
      <c r="BR98" s="167">
        <f t="shared" si="397"/>
        <v>0</v>
      </c>
      <c r="BS98" s="167">
        <f t="shared" si="397"/>
        <v>0</v>
      </c>
      <c r="BT98" s="167">
        <f t="shared" si="397"/>
        <v>0</v>
      </c>
      <c r="BU98" s="167">
        <f t="shared" si="397"/>
        <v>0</v>
      </c>
      <c r="BV98" s="167">
        <f t="shared" si="397"/>
        <v>0</v>
      </c>
      <c r="BW98" s="167">
        <f t="shared" si="397"/>
        <v>0</v>
      </c>
      <c r="BX98" s="167">
        <f t="shared" si="397"/>
        <v>0</v>
      </c>
      <c r="BZ98" s="167" t="e">
        <f t="shared" ca="1" si="229"/>
        <v>#REF!</v>
      </c>
      <c r="CA98" s="167" t="e">
        <f t="shared" ca="1" si="230"/>
        <v>#REF!</v>
      </c>
      <c r="CB98" s="167" t="e">
        <f t="shared" ca="1" si="231"/>
        <v>#REF!</v>
      </c>
      <c r="CC98" s="167" t="e">
        <f t="shared" ca="1" si="232"/>
        <v>#REF!</v>
      </c>
      <c r="CD98" s="167" t="e">
        <f t="shared" ca="1" si="233"/>
        <v>#REF!</v>
      </c>
      <c r="CE98" s="167" t="e">
        <f t="shared" ca="1" si="234"/>
        <v>#REF!</v>
      </c>
      <c r="CF98" s="167" t="e">
        <f t="shared" ca="1" si="235"/>
        <v>#REF!</v>
      </c>
      <c r="CG98" s="167" t="e">
        <f t="shared" ca="1" si="236"/>
        <v>#REF!</v>
      </c>
      <c r="CH98" s="167" t="e">
        <f t="shared" ca="1" si="237"/>
        <v>#REF!</v>
      </c>
      <c r="CI98" s="167" t="e">
        <f t="shared" ca="1" si="238"/>
        <v>#REF!</v>
      </c>
      <c r="CJ98" s="167" t="e">
        <f t="shared" ca="1" si="239"/>
        <v>#REF!</v>
      </c>
      <c r="CK98" s="167" t="e">
        <f t="shared" ca="1" si="240"/>
        <v>#REF!</v>
      </c>
      <c r="CL98" s="167" t="e">
        <f t="shared" ca="1" si="241"/>
        <v>#REF!</v>
      </c>
      <c r="CM98" s="167" t="e">
        <f t="shared" ca="1" si="242"/>
        <v>#REF!</v>
      </c>
      <c r="CN98" s="167" t="e">
        <f t="shared" ca="1" si="243"/>
        <v>#REF!</v>
      </c>
      <c r="CO98" s="167" t="e">
        <f t="shared" ca="1" si="244"/>
        <v>#REF!</v>
      </c>
      <c r="CQ98" s="167" t="e">
        <f t="shared" ca="1" si="245"/>
        <v>#REF!</v>
      </c>
      <c r="CR98" s="167" t="e">
        <f t="shared" ca="1" si="246"/>
        <v>#REF!</v>
      </c>
      <c r="CS98" s="167" t="e">
        <f t="shared" ca="1" si="247"/>
        <v>#REF!</v>
      </c>
      <c r="CT98" s="167" t="e">
        <f t="shared" ca="1" si="248"/>
        <v>#REF!</v>
      </c>
      <c r="CU98" s="167" t="e">
        <f t="shared" ca="1" si="249"/>
        <v>#REF!</v>
      </c>
      <c r="CV98" s="167" t="e">
        <f t="shared" ca="1" si="250"/>
        <v>#REF!</v>
      </c>
      <c r="CW98" s="167" t="e">
        <f t="shared" ca="1" si="251"/>
        <v>#REF!</v>
      </c>
      <c r="CX98" s="167" t="e">
        <f t="shared" ca="1" si="252"/>
        <v>#REF!</v>
      </c>
      <c r="CY98" s="167" t="e">
        <f t="shared" ca="1" si="253"/>
        <v>#REF!</v>
      </c>
      <c r="CZ98" s="167" t="e">
        <f t="shared" ca="1" si="254"/>
        <v>#REF!</v>
      </c>
      <c r="DA98" s="167" t="e">
        <f t="shared" ca="1" si="255"/>
        <v>#REF!</v>
      </c>
      <c r="DB98" s="167" t="e">
        <f t="shared" ca="1" si="256"/>
        <v>#REF!</v>
      </c>
      <c r="DC98" s="167" t="e">
        <f t="shared" ca="1" si="257"/>
        <v>#REF!</v>
      </c>
      <c r="DD98" s="167" t="e">
        <f t="shared" ca="1" si="258"/>
        <v>#REF!</v>
      </c>
      <c r="DE98" s="167" t="e">
        <f t="shared" ca="1" si="259"/>
        <v>#REF!</v>
      </c>
      <c r="DF98" s="167" t="e">
        <f t="shared" ca="1" si="260"/>
        <v>#REF!</v>
      </c>
      <c r="DH98" s="167">
        <f t="shared" si="261"/>
        <v>0</v>
      </c>
      <c r="DI98" s="167">
        <f t="shared" si="262"/>
        <v>0</v>
      </c>
      <c r="DJ98" s="167">
        <f t="shared" si="263"/>
        <v>0</v>
      </c>
      <c r="DK98" s="167">
        <f t="shared" si="264"/>
        <v>0</v>
      </c>
      <c r="DL98" s="167">
        <f t="shared" si="265"/>
        <v>0</v>
      </c>
      <c r="DM98" s="167">
        <f t="shared" si="266"/>
        <v>0</v>
      </c>
      <c r="DN98" s="167">
        <f t="shared" si="267"/>
        <v>0</v>
      </c>
      <c r="DO98" s="167">
        <f t="shared" si="268"/>
        <v>0</v>
      </c>
      <c r="DP98" s="167">
        <f t="shared" si="269"/>
        <v>0</v>
      </c>
      <c r="DQ98" s="167">
        <f t="shared" si="270"/>
        <v>0</v>
      </c>
      <c r="DR98" s="167">
        <f t="shared" si="271"/>
        <v>0</v>
      </c>
      <c r="DS98" s="167">
        <f t="shared" si="272"/>
        <v>0</v>
      </c>
      <c r="DT98" s="167">
        <f t="shared" si="273"/>
        <v>0</v>
      </c>
      <c r="DU98" s="167">
        <f t="shared" si="274"/>
        <v>0</v>
      </c>
      <c r="DV98" s="167">
        <f t="shared" si="275"/>
        <v>0</v>
      </c>
      <c r="DW98" s="167">
        <f t="shared" si="276"/>
        <v>0</v>
      </c>
      <c r="DY98" s="167" t="e">
        <f t="shared" ca="1" si="312"/>
        <v>#REF!</v>
      </c>
      <c r="DZ98" s="167" t="e">
        <f t="shared" ca="1" si="313"/>
        <v>#REF!</v>
      </c>
      <c r="EA98" s="167" t="e">
        <f t="shared" ca="1" si="314"/>
        <v>#REF!</v>
      </c>
      <c r="EB98" s="167" t="e">
        <f t="shared" ca="1" si="315"/>
        <v>#REF!</v>
      </c>
      <c r="EC98" s="167" t="e">
        <f t="shared" ca="1" si="316"/>
        <v>#REF!</v>
      </c>
      <c r="ED98" s="167" t="e">
        <f t="shared" ca="1" si="317"/>
        <v>#REF!</v>
      </c>
      <c r="EE98" s="167" t="e">
        <f t="shared" ca="1" si="318"/>
        <v>#REF!</v>
      </c>
      <c r="EF98" s="167" t="e">
        <f t="shared" ca="1" si="319"/>
        <v>#REF!</v>
      </c>
      <c r="EG98" s="167" t="e">
        <f t="shared" ca="1" si="320"/>
        <v>#REF!</v>
      </c>
      <c r="EH98" s="167" t="e">
        <f t="shared" ca="1" si="321"/>
        <v>#REF!</v>
      </c>
      <c r="EI98" s="167" t="e">
        <f t="shared" ca="1" si="322"/>
        <v>#REF!</v>
      </c>
      <c r="EJ98" s="167" t="e">
        <f t="shared" ca="1" si="323"/>
        <v>#REF!</v>
      </c>
      <c r="EK98" s="167" t="e">
        <f t="shared" ca="1" si="324"/>
        <v>#REF!</v>
      </c>
      <c r="EL98" s="167" t="e">
        <f t="shared" ca="1" si="325"/>
        <v>#REF!</v>
      </c>
      <c r="EM98" s="167" t="e">
        <f t="shared" ca="1" si="326"/>
        <v>#REF!</v>
      </c>
      <c r="EN98" s="167" t="e">
        <f t="shared" ca="1" si="327"/>
        <v>#REF!</v>
      </c>
      <c r="EP98" s="167">
        <f t="shared" si="328"/>
        <v>0</v>
      </c>
      <c r="EQ98" s="167">
        <f t="shared" si="329"/>
        <v>0</v>
      </c>
      <c r="ER98" s="167">
        <f t="shared" si="330"/>
        <v>0</v>
      </c>
      <c r="ES98" s="167">
        <f t="shared" si="331"/>
        <v>0</v>
      </c>
      <c r="ET98" s="167">
        <f t="shared" si="332"/>
        <v>0</v>
      </c>
      <c r="EU98" s="167">
        <f t="shared" si="333"/>
        <v>0</v>
      </c>
      <c r="EV98" s="167">
        <f t="shared" si="334"/>
        <v>0</v>
      </c>
      <c r="EW98" s="167">
        <f t="shared" si="335"/>
        <v>0</v>
      </c>
      <c r="EX98" s="167">
        <f t="shared" si="336"/>
        <v>0</v>
      </c>
      <c r="EY98" s="167">
        <f t="shared" si="337"/>
        <v>0</v>
      </c>
      <c r="EZ98" s="167">
        <f t="shared" si="338"/>
        <v>0</v>
      </c>
      <c r="FA98" s="167">
        <f t="shared" si="339"/>
        <v>0</v>
      </c>
      <c r="FB98" s="167">
        <f t="shared" si="340"/>
        <v>0</v>
      </c>
      <c r="FC98" s="167">
        <f t="shared" si="341"/>
        <v>0</v>
      </c>
      <c r="FD98" s="167">
        <f t="shared" si="342"/>
        <v>0</v>
      </c>
      <c r="FE98" s="167">
        <f t="shared" si="343"/>
        <v>0</v>
      </c>
      <c r="FG98" s="167">
        <f t="shared" si="344"/>
        <v>0</v>
      </c>
      <c r="FH98" s="167">
        <f t="shared" si="345"/>
        <v>0</v>
      </c>
      <c r="FI98" s="167">
        <f t="shared" si="346"/>
        <v>0</v>
      </c>
      <c r="FJ98" s="167">
        <f t="shared" si="347"/>
        <v>0</v>
      </c>
      <c r="FK98" s="167">
        <f t="shared" si="348"/>
        <v>0</v>
      </c>
      <c r="FL98" s="167">
        <f t="shared" si="349"/>
        <v>0</v>
      </c>
      <c r="FM98" s="167">
        <f t="shared" si="350"/>
        <v>0</v>
      </c>
      <c r="FN98" s="167">
        <f t="shared" si="351"/>
        <v>0</v>
      </c>
      <c r="FO98" s="167">
        <f t="shared" si="352"/>
        <v>0</v>
      </c>
      <c r="FP98" s="167">
        <f t="shared" si="353"/>
        <v>0</v>
      </c>
      <c r="FQ98" s="167">
        <f t="shared" si="354"/>
        <v>0</v>
      </c>
      <c r="FR98" s="167">
        <f t="shared" si="355"/>
        <v>0</v>
      </c>
      <c r="FS98" s="167">
        <f t="shared" si="356"/>
        <v>0</v>
      </c>
      <c r="FT98" s="167">
        <f t="shared" si="357"/>
        <v>0</v>
      </c>
      <c r="FU98" s="167">
        <f t="shared" si="358"/>
        <v>0</v>
      </c>
      <c r="FV98" s="167">
        <f t="shared" si="359"/>
        <v>0</v>
      </c>
      <c r="FX98" s="167">
        <f t="shared" si="360"/>
        <v>0</v>
      </c>
      <c r="FY98" s="167">
        <f t="shared" si="361"/>
        <v>0</v>
      </c>
      <c r="FZ98" s="167">
        <f t="shared" si="362"/>
        <v>0</v>
      </c>
      <c r="GA98" s="167">
        <f t="shared" si="363"/>
        <v>0</v>
      </c>
      <c r="GB98" s="167">
        <f t="shared" si="364"/>
        <v>0</v>
      </c>
      <c r="GC98" s="167">
        <f t="shared" si="365"/>
        <v>0</v>
      </c>
      <c r="GD98" s="167">
        <f t="shared" si="366"/>
        <v>0</v>
      </c>
      <c r="GE98" s="167">
        <f t="shared" si="367"/>
        <v>0</v>
      </c>
      <c r="GF98" s="167">
        <f t="shared" si="368"/>
        <v>0</v>
      </c>
      <c r="GG98" s="167">
        <f t="shared" si="369"/>
        <v>0</v>
      </c>
      <c r="GH98" s="167">
        <f t="shared" si="370"/>
        <v>0</v>
      </c>
      <c r="GI98" s="167">
        <f t="shared" si="371"/>
        <v>0</v>
      </c>
      <c r="GJ98" s="167">
        <f t="shared" si="372"/>
        <v>0</v>
      </c>
      <c r="GK98" s="167">
        <f t="shared" si="373"/>
        <v>0</v>
      </c>
      <c r="GL98" s="167">
        <f t="shared" si="374"/>
        <v>0</v>
      </c>
      <c r="GM98" s="167">
        <f t="shared" si="375"/>
        <v>0</v>
      </c>
      <c r="GO98" s="167" t="e">
        <f t="shared" ca="1" si="210"/>
        <v>#REF!</v>
      </c>
      <c r="GP98" s="167" t="e">
        <f t="shared" ca="1" si="393"/>
        <v>#REF!</v>
      </c>
      <c r="GQ98" s="167" t="e">
        <f t="shared" ca="1" si="393"/>
        <v>#REF!</v>
      </c>
      <c r="GR98" s="167" t="e">
        <f t="shared" ca="1" si="393"/>
        <v>#REF!</v>
      </c>
      <c r="GS98" s="167" t="e">
        <f t="shared" ca="1" si="393"/>
        <v>#REF!</v>
      </c>
      <c r="GT98" s="167" t="e">
        <f t="shared" ca="1" si="393"/>
        <v>#REF!</v>
      </c>
      <c r="GU98" s="167" t="e">
        <f t="shared" ca="1" si="393"/>
        <v>#REF!</v>
      </c>
      <c r="GV98" s="167" t="e">
        <f t="shared" ca="1" si="393"/>
        <v>#REF!</v>
      </c>
      <c r="GW98" s="167" t="e">
        <f t="shared" ca="1" si="393"/>
        <v>#REF!</v>
      </c>
      <c r="GX98" s="167" t="e">
        <f t="shared" ca="1" si="393"/>
        <v>#REF!</v>
      </c>
      <c r="GY98" s="167" t="e">
        <f t="shared" ca="1" si="393"/>
        <v>#REF!</v>
      </c>
      <c r="GZ98" s="167" t="e">
        <f t="shared" ca="1" si="393"/>
        <v>#REF!</v>
      </c>
      <c r="HA98" s="167" t="e">
        <f t="shared" ca="1" si="393"/>
        <v>#REF!</v>
      </c>
      <c r="HB98" s="167" t="e">
        <f t="shared" ca="1" si="393"/>
        <v>#REF!</v>
      </c>
      <c r="HC98" s="167" t="e">
        <f t="shared" ca="1" si="393"/>
        <v>#REF!</v>
      </c>
      <c r="HD98" s="167" t="e">
        <f t="shared" ca="1" si="393"/>
        <v>#REF!</v>
      </c>
      <c r="HF98" s="167" t="e">
        <f t="shared" ca="1" si="277"/>
        <v>#REF!</v>
      </c>
      <c r="HG98" s="167" t="e">
        <f t="shared" ca="1" si="278"/>
        <v>#REF!</v>
      </c>
      <c r="HH98" s="167" t="e">
        <f t="shared" ca="1" si="279"/>
        <v>#REF!</v>
      </c>
      <c r="HI98" s="167" t="e">
        <f t="shared" ca="1" si="280"/>
        <v>#REF!</v>
      </c>
      <c r="HJ98" s="167" t="e">
        <f t="shared" ca="1" si="281"/>
        <v>#REF!</v>
      </c>
      <c r="HK98" s="167" t="e">
        <f t="shared" ca="1" si="282"/>
        <v>#REF!</v>
      </c>
      <c r="HL98" s="167" t="e">
        <f t="shared" ca="1" si="283"/>
        <v>#REF!</v>
      </c>
      <c r="HM98" s="167" t="e">
        <f t="shared" ca="1" si="284"/>
        <v>#REF!</v>
      </c>
      <c r="HN98" s="167" t="e">
        <f t="shared" ca="1" si="285"/>
        <v>#REF!</v>
      </c>
      <c r="HO98" s="167" t="e">
        <f t="shared" ca="1" si="286"/>
        <v>#REF!</v>
      </c>
      <c r="HP98" s="167" t="e">
        <f t="shared" ca="1" si="287"/>
        <v>#REF!</v>
      </c>
      <c r="HQ98" s="167" t="e">
        <f t="shared" ca="1" si="288"/>
        <v>#REF!</v>
      </c>
      <c r="HR98" s="167" t="e">
        <f t="shared" ca="1" si="289"/>
        <v>#REF!</v>
      </c>
      <c r="HS98" s="167" t="e">
        <f t="shared" ca="1" si="290"/>
        <v>#REF!</v>
      </c>
      <c r="HT98" s="167" t="e">
        <f t="shared" ca="1" si="291"/>
        <v>#REF!</v>
      </c>
      <c r="HU98" s="167" t="e">
        <f t="shared" ca="1" si="292"/>
        <v>#REF!</v>
      </c>
      <c r="HW98" s="167" t="e">
        <f t="shared" ca="1" si="293"/>
        <v>#REF!</v>
      </c>
      <c r="HX98" s="167">
        <f t="shared" si="294"/>
        <v>0</v>
      </c>
      <c r="HY98" s="167" t="e">
        <f t="shared" ca="1" si="376"/>
        <v>#REF!</v>
      </c>
      <c r="HZ98" s="219" t="e">
        <f t="shared" ca="1" si="377"/>
        <v>#REF!</v>
      </c>
    </row>
    <row r="99" spans="1:234" s="48" customFormat="1">
      <c r="A99" s="3" t="s">
        <v>194</v>
      </c>
      <c r="B99" s="202" t="str">
        <f>INDEX('Ref1'!$E:$E,MATCH(A99,'Ref1'!$A:$A,0))</f>
        <v>Derbyshire</v>
      </c>
      <c r="C99" s="42" t="str">
        <f>INDEX(Data1!B:B,MATCH(A99,Data1!A:A,0))</f>
        <v>SCNFIR</v>
      </c>
      <c r="D99" s="253" t="str">
        <f>INDEX(Data1!C:C,MATCH(A99,Data1!A:A,0))</f>
        <v>EM</v>
      </c>
      <c r="E99" s="200" t="str">
        <f>IF($C$6="No","No",IF(COUNTIF(Inputs!$K$359:$K$398,$A99)&gt;0,"Yes","No"))</f>
        <v>No</v>
      </c>
      <c r="F99" s="404"/>
      <c r="G99" s="62">
        <f>INDEX('4_RatesSplit'!K:K,MATCH($A99,'4_RatesSplit'!$A:$A,0))</f>
        <v>0</v>
      </c>
      <c r="H99" s="171">
        <f>INDEX('4_RatesSplit'!L:L,MATCH($A99,'4_RatesSplit'!$A:$A,0))</f>
        <v>0</v>
      </c>
      <c r="I99" s="167">
        <f>INDEX('4_RatesSplit'!M:M,MATCH($A99,'4_RatesSplit'!$A:$A,0))</f>
        <v>0</v>
      </c>
      <c r="J99" s="167">
        <f>INDEX('4_RatesSplit'!N:N,MATCH($A99,'4_RatesSplit'!$A:$A,0))</f>
        <v>0</v>
      </c>
      <c r="K99" s="167">
        <f>INDEX('4_RatesSplit'!O:O,MATCH($A99,'4_RatesSplit'!$A:$A,0))</f>
        <v>0</v>
      </c>
      <c r="L99" s="167">
        <f>INDEX('4_RatesSplit'!P:P,MATCH($A99,'4_RatesSplit'!$A:$A,0))</f>
        <v>0</v>
      </c>
      <c r="M99" s="167">
        <f>INDEX('4_RatesSplit'!Q:Q,MATCH($A99,'4_RatesSplit'!$A:$A,0))</f>
        <v>0</v>
      </c>
      <c r="N99" s="167">
        <f>INDEX('4_RatesSplit'!R:R,MATCH($A99,'4_RatesSplit'!$A:$A,0))</f>
        <v>0</v>
      </c>
      <c r="O99" s="167">
        <f>INDEX('4_RatesSplit'!S:S,MATCH($A99,'4_RatesSplit'!$A:$A,0))</f>
        <v>0</v>
      </c>
      <c r="P99" s="167">
        <f>INDEX('4_RatesSplit'!T:T,MATCH($A99,'4_RatesSplit'!$A:$A,0))</f>
        <v>0</v>
      </c>
      <c r="Q99" s="167">
        <f>INDEX('4_RatesSplit'!U:U,MATCH($A99,'4_RatesSplit'!$A:$A,0))</f>
        <v>0</v>
      </c>
      <c r="R99" s="167">
        <f>INDEX('4_RatesSplit'!V:V,MATCH($A99,'4_RatesSplit'!$A:$A,0))</f>
        <v>0</v>
      </c>
      <c r="S99" s="167">
        <f>INDEX('4_RatesSplit'!W:W,MATCH($A99,'4_RatesSplit'!$A:$A,0))</f>
        <v>0</v>
      </c>
      <c r="T99" s="167">
        <f>INDEX('4_RatesSplit'!X:X,MATCH($A99,'4_RatesSplit'!$A:$A,0))</f>
        <v>0</v>
      </c>
      <c r="U99" s="167">
        <f>INDEX('4_RatesSplit'!Y:Y,MATCH($A99,'4_RatesSplit'!$A:$A,0))</f>
        <v>0</v>
      </c>
      <c r="V99" s="167">
        <f>INDEX('4_RatesSplit'!Z:Z,MATCH($A99,'4_RatesSplit'!$A:$A,0))</f>
        <v>0</v>
      </c>
      <c r="W99" s="167">
        <f>INDEX('4_RatesSplit'!AA:AA,MATCH($A99,'4_RatesSplit'!$A:$A,0))</f>
        <v>0</v>
      </c>
      <c r="X99" s="18"/>
      <c r="Y99" s="168" t="e">
        <f ca="1">INDEX('4_RatesSplit'!AT:AT,MATCH($A99,'4_RatesSplit'!$A:$A,0))</f>
        <v>#REF!</v>
      </c>
      <c r="Z99" s="168" t="e">
        <f ca="1">INDEX('4_RatesSplit'!AU:AU,MATCH($A99,'4_RatesSplit'!$A:$A,0))</f>
        <v>#REF!</v>
      </c>
      <c r="AA99" s="168" t="e">
        <f ca="1">INDEX('4_RatesSplit'!AV:AV,MATCH($A99,'4_RatesSplit'!$A:$A,0))</f>
        <v>#REF!</v>
      </c>
      <c r="AB99" s="168" t="e">
        <f ca="1">INDEX('4_RatesSplit'!AW:AW,MATCH($A99,'4_RatesSplit'!$A:$A,0))</f>
        <v>#REF!</v>
      </c>
      <c r="AC99" s="168" t="e">
        <f ca="1">INDEX('4_RatesSplit'!AX:AX,MATCH($A99,'4_RatesSplit'!$A:$A,0))</f>
        <v>#REF!</v>
      </c>
      <c r="AD99" s="168" t="e">
        <f ca="1">INDEX('4_RatesSplit'!AY:AY,MATCH($A99,'4_RatesSplit'!$A:$A,0))</f>
        <v>#REF!</v>
      </c>
      <c r="AE99" s="168" t="e">
        <f ca="1">INDEX('4_RatesSplit'!AZ:AZ,MATCH($A99,'4_RatesSplit'!$A:$A,0))</f>
        <v>#REF!</v>
      </c>
      <c r="AF99" s="168" t="e">
        <f ca="1">INDEX('4_RatesSplit'!BA:BA,MATCH($A99,'4_RatesSplit'!$A:$A,0))</f>
        <v>#REF!</v>
      </c>
      <c r="AG99" s="168" t="e">
        <f ca="1">INDEX('4_RatesSplit'!BB:BB,MATCH($A99,'4_RatesSplit'!$A:$A,0))</f>
        <v>#REF!</v>
      </c>
      <c r="AH99" s="168" t="e">
        <f ca="1">INDEX('4_RatesSplit'!BC:BC,MATCH($A99,'4_RatesSplit'!$A:$A,0))</f>
        <v>#REF!</v>
      </c>
      <c r="AI99" s="168" t="e">
        <f ca="1">INDEX('4_RatesSplit'!BD:BD,MATCH($A99,'4_RatesSplit'!$A:$A,0))</f>
        <v>#REF!</v>
      </c>
      <c r="AJ99" s="168" t="e">
        <f ca="1">INDEX('4_RatesSplit'!BE:BE,MATCH($A99,'4_RatesSplit'!$A:$A,0))</f>
        <v>#REF!</v>
      </c>
      <c r="AK99" s="168" t="e">
        <f ca="1">INDEX('4_RatesSplit'!BF:BF,MATCH($A99,'4_RatesSplit'!$A:$A,0))</f>
        <v>#REF!</v>
      </c>
      <c r="AL99" s="168" t="e">
        <f ca="1">INDEX('4_RatesSplit'!BG:BG,MATCH($A99,'4_RatesSplit'!$A:$A,0))</f>
        <v>#REF!</v>
      </c>
      <c r="AM99" s="168" t="e">
        <f ca="1">INDEX('4_RatesSplit'!BH:BH,MATCH($A99,'4_RatesSplit'!$A:$A,0))</f>
        <v>#REF!</v>
      </c>
      <c r="AN99" s="198" t="e">
        <f ca="1">INDEX('4_RatesSplit'!BI:BI,MATCH($A99,'4_RatesSplit'!$A:$A,0))</f>
        <v>#REF!</v>
      </c>
      <c r="AO99" s="114"/>
      <c r="AP99" s="167" t="e">
        <f t="shared" ca="1" si="295"/>
        <v>#REF!</v>
      </c>
      <c r="AQ99" s="167" t="e">
        <f t="shared" ca="1" si="296"/>
        <v>#REF!</v>
      </c>
      <c r="AR99" s="167" t="e">
        <f t="shared" ca="1" si="297"/>
        <v>#REF!</v>
      </c>
      <c r="AS99" s="167" t="e">
        <f t="shared" ca="1" si="298"/>
        <v>#REF!</v>
      </c>
      <c r="AT99" s="167" t="e">
        <f t="shared" ca="1" si="299"/>
        <v>#REF!</v>
      </c>
      <c r="AU99" s="167" t="e">
        <f t="shared" ca="1" si="300"/>
        <v>#REF!</v>
      </c>
      <c r="AV99" s="167" t="e">
        <f t="shared" ca="1" si="301"/>
        <v>#REF!</v>
      </c>
      <c r="AW99" s="167" t="e">
        <f t="shared" ca="1" si="302"/>
        <v>#REF!</v>
      </c>
      <c r="AX99" s="167" t="e">
        <f t="shared" ca="1" si="303"/>
        <v>#REF!</v>
      </c>
      <c r="AY99" s="167" t="e">
        <f t="shared" ca="1" si="304"/>
        <v>#REF!</v>
      </c>
      <c r="AZ99" s="167" t="e">
        <f t="shared" ca="1" si="305"/>
        <v>#REF!</v>
      </c>
      <c r="BA99" s="167" t="e">
        <f t="shared" ca="1" si="306"/>
        <v>#REF!</v>
      </c>
      <c r="BB99" s="167" t="e">
        <f t="shared" ca="1" si="307"/>
        <v>#REF!</v>
      </c>
      <c r="BC99" s="167" t="e">
        <f t="shared" ca="1" si="308"/>
        <v>#REF!</v>
      </c>
      <c r="BD99" s="167" t="e">
        <f t="shared" ca="1" si="309"/>
        <v>#REF!</v>
      </c>
      <c r="BE99" s="167" t="e">
        <f t="shared" ca="1" si="310"/>
        <v>#REF!</v>
      </c>
      <c r="BF99" s="18"/>
      <c r="BG99" s="168">
        <f>INDEX('2_Needs'!$F:$F,MATCH($A99,'2_Needs'!$A:$A,0))</f>
        <v>9.0475602725524421E-3</v>
      </c>
      <c r="BH99" s="114"/>
      <c r="BI99" s="167">
        <f t="shared" ref="BI99:BX99" si="398">IF(BI$3="reset",$BG99*BI$6,BH99*(1+$C$4))</f>
        <v>0</v>
      </c>
      <c r="BJ99" s="167">
        <f t="shared" si="398"/>
        <v>0</v>
      </c>
      <c r="BK99" s="167">
        <f t="shared" si="398"/>
        <v>0</v>
      </c>
      <c r="BL99" s="167">
        <f t="shared" si="398"/>
        <v>0</v>
      </c>
      <c r="BM99" s="167">
        <f t="shared" si="398"/>
        <v>0</v>
      </c>
      <c r="BN99" s="167">
        <f t="shared" si="398"/>
        <v>0</v>
      </c>
      <c r="BO99" s="167">
        <f t="shared" si="398"/>
        <v>0</v>
      </c>
      <c r="BP99" s="167">
        <f t="shared" si="398"/>
        <v>0</v>
      </c>
      <c r="BQ99" s="167">
        <f t="shared" si="398"/>
        <v>0</v>
      </c>
      <c r="BR99" s="167">
        <f t="shared" si="398"/>
        <v>0</v>
      </c>
      <c r="BS99" s="167">
        <f t="shared" si="398"/>
        <v>0</v>
      </c>
      <c r="BT99" s="167">
        <f t="shared" si="398"/>
        <v>0</v>
      </c>
      <c r="BU99" s="167">
        <f t="shared" si="398"/>
        <v>0</v>
      </c>
      <c r="BV99" s="167">
        <f t="shared" si="398"/>
        <v>0</v>
      </c>
      <c r="BW99" s="167">
        <f t="shared" si="398"/>
        <v>0</v>
      </c>
      <c r="BX99" s="167">
        <f t="shared" si="398"/>
        <v>0</v>
      </c>
      <c r="BZ99" s="167" t="e">
        <f t="shared" ca="1" si="229"/>
        <v>#REF!</v>
      </c>
      <c r="CA99" s="167" t="e">
        <f t="shared" ca="1" si="230"/>
        <v>#REF!</v>
      </c>
      <c r="CB99" s="167" t="e">
        <f t="shared" ca="1" si="231"/>
        <v>#REF!</v>
      </c>
      <c r="CC99" s="167" t="e">
        <f t="shared" ca="1" si="232"/>
        <v>#REF!</v>
      </c>
      <c r="CD99" s="167" t="e">
        <f t="shared" ca="1" si="233"/>
        <v>#REF!</v>
      </c>
      <c r="CE99" s="167" t="e">
        <f t="shared" ca="1" si="234"/>
        <v>#REF!</v>
      </c>
      <c r="CF99" s="167" t="e">
        <f t="shared" ca="1" si="235"/>
        <v>#REF!</v>
      </c>
      <c r="CG99" s="167" t="e">
        <f t="shared" ca="1" si="236"/>
        <v>#REF!</v>
      </c>
      <c r="CH99" s="167" t="e">
        <f t="shared" ca="1" si="237"/>
        <v>#REF!</v>
      </c>
      <c r="CI99" s="167" t="e">
        <f t="shared" ca="1" si="238"/>
        <v>#REF!</v>
      </c>
      <c r="CJ99" s="167" t="e">
        <f t="shared" ca="1" si="239"/>
        <v>#REF!</v>
      </c>
      <c r="CK99" s="167" t="e">
        <f t="shared" ca="1" si="240"/>
        <v>#REF!</v>
      </c>
      <c r="CL99" s="167" t="e">
        <f t="shared" ca="1" si="241"/>
        <v>#REF!</v>
      </c>
      <c r="CM99" s="167" t="e">
        <f t="shared" ca="1" si="242"/>
        <v>#REF!</v>
      </c>
      <c r="CN99" s="167" t="e">
        <f t="shared" ca="1" si="243"/>
        <v>#REF!</v>
      </c>
      <c r="CO99" s="167" t="e">
        <f t="shared" ca="1" si="244"/>
        <v>#REF!</v>
      </c>
      <c r="CQ99" s="167" t="e">
        <f t="shared" ca="1" si="245"/>
        <v>#REF!</v>
      </c>
      <c r="CR99" s="167" t="e">
        <f t="shared" ca="1" si="246"/>
        <v>#REF!</v>
      </c>
      <c r="CS99" s="167" t="e">
        <f t="shared" ca="1" si="247"/>
        <v>#REF!</v>
      </c>
      <c r="CT99" s="167" t="e">
        <f t="shared" ca="1" si="248"/>
        <v>#REF!</v>
      </c>
      <c r="CU99" s="167" t="e">
        <f t="shared" ca="1" si="249"/>
        <v>#REF!</v>
      </c>
      <c r="CV99" s="167" t="e">
        <f t="shared" ca="1" si="250"/>
        <v>#REF!</v>
      </c>
      <c r="CW99" s="167" t="e">
        <f t="shared" ca="1" si="251"/>
        <v>#REF!</v>
      </c>
      <c r="CX99" s="167" t="e">
        <f t="shared" ca="1" si="252"/>
        <v>#REF!</v>
      </c>
      <c r="CY99" s="167" t="e">
        <f t="shared" ca="1" si="253"/>
        <v>#REF!</v>
      </c>
      <c r="CZ99" s="167" t="e">
        <f t="shared" ca="1" si="254"/>
        <v>#REF!</v>
      </c>
      <c r="DA99" s="167" t="e">
        <f t="shared" ca="1" si="255"/>
        <v>#REF!</v>
      </c>
      <c r="DB99" s="167" t="e">
        <f t="shared" ca="1" si="256"/>
        <v>#REF!</v>
      </c>
      <c r="DC99" s="167" t="e">
        <f t="shared" ca="1" si="257"/>
        <v>#REF!</v>
      </c>
      <c r="DD99" s="167" t="e">
        <f t="shared" ca="1" si="258"/>
        <v>#REF!</v>
      </c>
      <c r="DE99" s="167" t="e">
        <f t="shared" ca="1" si="259"/>
        <v>#REF!</v>
      </c>
      <c r="DF99" s="167" t="e">
        <f t="shared" ca="1" si="260"/>
        <v>#REF!</v>
      </c>
      <c r="DH99" s="167">
        <f t="shared" si="261"/>
        <v>0</v>
      </c>
      <c r="DI99" s="167">
        <f t="shared" si="262"/>
        <v>0</v>
      </c>
      <c r="DJ99" s="167">
        <f t="shared" si="263"/>
        <v>0</v>
      </c>
      <c r="DK99" s="167">
        <f t="shared" si="264"/>
        <v>0</v>
      </c>
      <c r="DL99" s="167">
        <f t="shared" si="265"/>
        <v>0</v>
      </c>
      <c r="DM99" s="167">
        <f t="shared" si="266"/>
        <v>0</v>
      </c>
      <c r="DN99" s="167">
        <f t="shared" si="267"/>
        <v>0</v>
      </c>
      <c r="DO99" s="167">
        <f t="shared" si="268"/>
        <v>0</v>
      </c>
      <c r="DP99" s="167">
        <f t="shared" si="269"/>
        <v>0</v>
      </c>
      <c r="DQ99" s="167">
        <f t="shared" si="270"/>
        <v>0</v>
      </c>
      <c r="DR99" s="167">
        <f t="shared" si="271"/>
        <v>0</v>
      </c>
      <c r="DS99" s="167">
        <f t="shared" si="272"/>
        <v>0</v>
      </c>
      <c r="DT99" s="167">
        <f t="shared" si="273"/>
        <v>0</v>
      </c>
      <c r="DU99" s="167">
        <f t="shared" si="274"/>
        <v>0</v>
      </c>
      <c r="DV99" s="167">
        <f t="shared" si="275"/>
        <v>0</v>
      </c>
      <c r="DW99" s="167">
        <f t="shared" si="276"/>
        <v>0</v>
      </c>
      <c r="DY99" s="167" t="e">
        <f t="shared" ca="1" si="312"/>
        <v>#REF!</v>
      </c>
      <c r="DZ99" s="167" t="e">
        <f t="shared" ca="1" si="313"/>
        <v>#REF!</v>
      </c>
      <c r="EA99" s="167" t="e">
        <f t="shared" ca="1" si="314"/>
        <v>#REF!</v>
      </c>
      <c r="EB99" s="167" t="e">
        <f t="shared" ca="1" si="315"/>
        <v>#REF!</v>
      </c>
      <c r="EC99" s="167" t="e">
        <f t="shared" ca="1" si="316"/>
        <v>#REF!</v>
      </c>
      <c r="ED99" s="167" t="e">
        <f t="shared" ca="1" si="317"/>
        <v>#REF!</v>
      </c>
      <c r="EE99" s="167" t="e">
        <f t="shared" ca="1" si="318"/>
        <v>#REF!</v>
      </c>
      <c r="EF99" s="167" t="e">
        <f t="shared" ca="1" si="319"/>
        <v>#REF!</v>
      </c>
      <c r="EG99" s="167" t="e">
        <f t="shared" ca="1" si="320"/>
        <v>#REF!</v>
      </c>
      <c r="EH99" s="167" t="e">
        <f t="shared" ca="1" si="321"/>
        <v>#REF!</v>
      </c>
      <c r="EI99" s="167" t="e">
        <f t="shared" ca="1" si="322"/>
        <v>#REF!</v>
      </c>
      <c r="EJ99" s="167" t="e">
        <f t="shared" ca="1" si="323"/>
        <v>#REF!</v>
      </c>
      <c r="EK99" s="167" t="e">
        <f t="shared" ca="1" si="324"/>
        <v>#REF!</v>
      </c>
      <c r="EL99" s="167" t="e">
        <f t="shared" ca="1" si="325"/>
        <v>#REF!</v>
      </c>
      <c r="EM99" s="167" t="e">
        <f t="shared" ca="1" si="326"/>
        <v>#REF!</v>
      </c>
      <c r="EN99" s="167" t="e">
        <f t="shared" ca="1" si="327"/>
        <v>#REF!</v>
      </c>
      <c r="EP99" s="167">
        <f t="shared" si="328"/>
        <v>0</v>
      </c>
      <c r="EQ99" s="167">
        <f t="shared" si="329"/>
        <v>0</v>
      </c>
      <c r="ER99" s="167">
        <f t="shared" si="330"/>
        <v>0</v>
      </c>
      <c r="ES99" s="167">
        <f t="shared" si="331"/>
        <v>0</v>
      </c>
      <c r="ET99" s="167">
        <f t="shared" si="332"/>
        <v>0</v>
      </c>
      <c r="EU99" s="167">
        <f t="shared" si="333"/>
        <v>0</v>
      </c>
      <c r="EV99" s="167">
        <f t="shared" si="334"/>
        <v>0</v>
      </c>
      <c r="EW99" s="167">
        <f t="shared" si="335"/>
        <v>0</v>
      </c>
      <c r="EX99" s="167">
        <f t="shared" si="336"/>
        <v>0</v>
      </c>
      <c r="EY99" s="167">
        <f t="shared" si="337"/>
        <v>0</v>
      </c>
      <c r="EZ99" s="167">
        <f t="shared" si="338"/>
        <v>0</v>
      </c>
      <c r="FA99" s="167">
        <f t="shared" si="339"/>
        <v>0</v>
      </c>
      <c r="FB99" s="167">
        <f t="shared" si="340"/>
        <v>0</v>
      </c>
      <c r="FC99" s="167">
        <f t="shared" si="341"/>
        <v>0</v>
      </c>
      <c r="FD99" s="167">
        <f t="shared" si="342"/>
        <v>0</v>
      </c>
      <c r="FE99" s="167">
        <f t="shared" si="343"/>
        <v>0</v>
      </c>
      <c r="FG99" s="167">
        <f t="shared" si="344"/>
        <v>0</v>
      </c>
      <c r="FH99" s="167">
        <f t="shared" si="345"/>
        <v>0</v>
      </c>
      <c r="FI99" s="167">
        <f t="shared" si="346"/>
        <v>0</v>
      </c>
      <c r="FJ99" s="167">
        <f t="shared" si="347"/>
        <v>0</v>
      </c>
      <c r="FK99" s="167">
        <f t="shared" si="348"/>
        <v>0</v>
      </c>
      <c r="FL99" s="167">
        <f t="shared" si="349"/>
        <v>0</v>
      </c>
      <c r="FM99" s="167">
        <f t="shared" si="350"/>
        <v>0</v>
      </c>
      <c r="FN99" s="167">
        <f t="shared" si="351"/>
        <v>0</v>
      </c>
      <c r="FO99" s="167">
        <f t="shared" si="352"/>
        <v>0</v>
      </c>
      <c r="FP99" s="167">
        <f t="shared" si="353"/>
        <v>0</v>
      </c>
      <c r="FQ99" s="167">
        <f t="shared" si="354"/>
        <v>0</v>
      </c>
      <c r="FR99" s="167">
        <f t="shared" si="355"/>
        <v>0</v>
      </c>
      <c r="FS99" s="167">
        <f t="shared" si="356"/>
        <v>0</v>
      </c>
      <c r="FT99" s="167">
        <f t="shared" si="357"/>
        <v>0</v>
      </c>
      <c r="FU99" s="167">
        <f t="shared" si="358"/>
        <v>0</v>
      </c>
      <c r="FV99" s="167">
        <f t="shared" si="359"/>
        <v>0</v>
      </c>
      <c r="FX99" s="167">
        <f t="shared" si="360"/>
        <v>0</v>
      </c>
      <c r="FY99" s="167">
        <f t="shared" si="361"/>
        <v>0</v>
      </c>
      <c r="FZ99" s="167">
        <f t="shared" si="362"/>
        <v>0</v>
      </c>
      <c r="GA99" s="167">
        <f t="shared" si="363"/>
        <v>0</v>
      </c>
      <c r="GB99" s="167">
        <f t="shared" si="364"/>
        <v>0</v>
      </c>
      <c r="GC99" s="167">
        <f t="shared" si="365"/>
        <v>0</v>
      </c>
      <c r="GD99" s="167">
        <f t="shared" si="366"/>
        <v>0</v>
      </c>
      <c r="GE99" s="167">
        <f t="shared" si="367"/>
        <v>0</v>
      </c>
      <c r="GF99" s="167">
        <f t="shared" si="368"/>
        <v>0</v>
      </c>
      <c r="GG99" s="167">
        <f t="shared" si="369"/>
        <v>0</v>
      </c>
      <c r="GH99" s="167">
        <f t="shared" si="370"/>
        <v>0</v>
      </c>
      <c r="GI99" s="167">
        <f t="shared" si="371"/>
        <v>0</v>
      </c>
      <c r="GJ99" s="167">
        <f t="shared" si="372"/>
        <v>0</v>
      </c>
      <c r="GK99" s="167">
        <f t="shared" si="373"/>
        <v>0</v>
      </c>
      <c r="GL99" s="167">
        <f t="shared" si="374"/>
        <v>0</v>
      </c>
      <c r="GM99" s="167">
        <f t="shared" si="375"/>
        <v>0</v>
      </c>
      <c r="GO99" s="167" t="e">
        <f t="shared" ca="1" si="210"/>
        <v>#REF!</v>
      </c>
      <c r="GP99" s="167" t="e">
        <f t="shared" ca="1" si="393"/>
        <v>#REF!</v>
      </c>
      <c r="GQ99" s="167" t="e">
        <f t="shared" ca="1" si="393"/>
        <v>#REF!</v>
      </c>
      <c r="GR99" s="167" t="e">
        <f t="shared" ca="1" si="393"/>
        <v>#REF!</v>
      </c>
      <c r="GS99" s="167" t="e">
        <f t="shared" ca="1" si="393"/>
        <v>#REF!</v>
      </c>
      <c r="GT99" s="167" t="e">
        <f t="shared" ca="1" si="393"/>
        <v>#REF!</v>
      </c>
      <c r="GU99" s="167" t="e">
        <f t="shared" ca="1" si="393"/>
        <v>#REF!</v>
      </c>
      <c r="GV99" s="167" t="e">
        <f t="shared" ca="1" si="393"/>
        <v>#REF!</v>
      </c>
      <c r="GW99" s="167" t="e">
        <f t="shared" ca="1" si="393"/>
        <v>#REF!</v>
      </c>
      <c r="GX99" s="167" t="e">
        <f t="shared" ca="1" si="393"/>
        <v>#REF!</v>
      </c>
      <c r="GY99" s="167" t="e">
        <f t="shared" ca="1" si="393"/>
        <v>#REF!</v>
      </c>
      <c r="GZ99" s="167" t="e">
        <f t="shared" ca="1" si="393"/>
        <v>#REF!</v>
      </c>
      <c r="HA99" s="167" t="e">
        <f t="shared" ca="1" si="393"/>
        <v>#REF!</v>
      </c>
      <c r="HB99" s="167" t="e">
        <f t="shared" ca="1" si="393"/>
        <v>#REF!</v>
      </c>
      <c r="HC99" s="167" t="e">
        <f t="shared" ca="1" si="393"/>
        <v>#REF!</v>
      </c>
      <c r="HD99" s="167" t="e">
        <f t="shared" ca="1" si="393"/>
        <v>#REF!</v>
      </c>
      <c r="HF99" s="167" t="e">
        <f t="shared" ca="1" si="277"/>
        <v>#REF!</v>
      </c>
      <c r="HG99" s="167" t="e">
        <f t="shared" ca="1" si="278"/>
        <v>#REF!</v>
      </c>
      <c r="HH99" s="167" t="e">
        <f t="shared" ca="1" si="279"/>
        <v>#REF!</v>
      </c>
      <c r="HI99" s="167" t="e">
        <f t="shared" ca="1" si="280"/>
        <v>#REF!</v>
      </c>
      <c r="HJ99" s="167" t="e">
        <f t="shared" ca="1" si="281"/>
        <v>#REF!</v>
      </c>
      <c r="HK99" s="167" t="e">
        <f t="shared" ca="1" si="282"/>
        <v>#REF!</v>
      </c>
      <c r="HL99" s="167" t="e">
        <f t="shared" ca="1" si="283"/>
        <v>#REF!</v>
      </c>
      <c r="HM99" s="167" t="e">
        <f t="shared" ca="1" si="284"/>
        <v>#REF!</v>
      </c>
      <c r="HN99" s="167" t="e">
        <f t="shared" ca="1" si="285"/>
        <v>#REF!</v>
      </c>
      <c r="HO99" s="167" t="e">
        <f t="shared" ca="1" si="286"/>
        <v>#REF!</v>
      </c>
      <c r="HP99" s="167" t="e">
        <f t="shared" ca="1" si="287"/>
        <v>#REF!</v>
      </c>
      <c r="HQ99" s="167" t="e">
        <f t="shared" ca="1" si="288"/>
        <v>#REF!</v>
      </c>
      <c r="HR99" s="167" t="e">
        <f t="shared" ca="1" si="289"/>
        <v>#REF!</v>
      </c>
      <c r="HS99" s="167" t="e">
        <f t="shared" ca="1" si="290"/>
        <v>#REF!</v>
      </c>
      <c r="HT99" s="167" t="e">
        <f t="shared" ca="1" si="291"/>
        <v>#REF!</v>
      </c>
      <c r="HU99" s="167" t="e">
        <f t="shared" ca="1" si="292"/>
        <v>#REF!</v>
      </c>
      <c r="HW99" s="167" t="e">
        <f t="shared" ca="1" si="293"/>
        <v>#REF!</v>
      </c>
      <c r="HX99" s="167">
        <f t="shared" si="294"/>
        <v>0</v>
      </c>
      <c r="HY99" s="167" t="e">
        <f t="shared" ca="1" si="376"/>
        <v>#REF!</v>
      </c>
      <c r="HZ99" s="219" t="e">
        <f t="shared" ca="1" si="377"/>
        <v>#REF!</v>
      </c>
    </row>
    <row r="100" spans="1:234" s="48" customFormat="1">
      <c r="A100" s="3" t="s">
        <v>196</v>
      </c>
      <c r="B100" s="202" t="str">
        <f>INDEX('Ref1'!$E:$E,MATCH(A100,'Ref1'!$A:$A,0))</f>
        <v>Derbyshire Dales</v>
      </c>
      <c r="C100" s="42" t="str">
        <f>INDEX(Data1!B:B,MATCH(A100,Data1!A:A,0))</f>
        <v>SD</v>
      </c>
      <c r="D100" s="253" t="str">
        <f>INDEX(Data1!C:C,MATCH(A100,Data1!A:A,0))</f>
        <v>EM</v>
      </c>
      <c r="E100" s="200" t="str">
        <f>IF($C$6="No","No",IF(COUNTIF(Inputs!$K$359:$K$398,$A100)&gt;0,"Yes","No"))</f>
        <v>No</v>
      </c>
      <c r="F100" s="404"/>
      <c r="G100" s="62">
        <f>INDEX('4_RatesSplit'!K:K,MATCH($A100,'4_RatesSplit'!$A:$A,0))</f>
        <v>0</v>
      </c>
      <c r="H100" s="171">
        <f>INDEX('4_RatesSplit'!L:L,MATCH($A100,'4_RatesSplit'!$A:$A,0))</f>
        <v>0</v>
      </c>
      <c r="I100" s="167">
        <f>INDEX('4_RatesSplit'!M:M,MATCH($A100,'4_RatesSplit'!$A:$A,0))</f>
        <v>0</v>
      </c>
      <c r="J100" s="167">
        <f>INDEX('4_RatesSplit'!N:N,MATCH($A100,'4_RatesSplit'!$A:$A,0))</f>
        <v>0</v>
      </c>
      <c r="K100" s="167">
        <f>INDEX('4_RatesSplit'!O:O,MATCH($A100,'4_RatesSplit'!$A:$A,0))</f>
        <v>0</v>
      </c>
      <c r="L100" s="167">
        <f>INDEX('4_RatesSplit'!P:P,MATCH($A100,'4_RatesSplit'!$A:$A,0))</f>
        <v>0</v>
      </c>
      <c r="M100" s="167">
        <f>INDEX('4_RatesSplit'!Q:Q,MATCH($A100,'4_RatesSplit'!$A:$A,0))</f>
        <v>0</v>
      </c>
      <c r="N100" s="167">
        <f>INDEX('4_RatesSplit'!R:R,MATCH($A100,'4_RatesSplit'!$A:$A,0))</f>
        <v>0</v>
      </c>
      <c r="O100" s="167">
        <f>INDEX('4_RatesSplit'!S:S,MATCH($A100,'4_RatesSplit'!$A:$A,0))</f>
        <v>0</v>
      </c>
      <c r="P100" s="167">
        <f>INDEX('4_RatesSplit'!T:T,MATCH($A100,'4_RatesSplit'!$A:$A,0))</f>
        <v>0</v>
      </c>
      <c r="Q100" s="167">
        <f>INDEX('4_RatesSplit'!U:U,MATCH($A100,'4_RatesSplit'!$A:$A,0))</f>
        <v>0</v>
      </c>
      <c r="R100" s="167">
        <f>INDEX('4_RatesSplit'!V:V,MATCH($A100,'4_RatesSplit'!$A:$A,0))</f>
        <v>0</v>
      </c>
      <c r="S100" s="167">
        <f>INDEX('4_RatesSplit'!W:W,MATCH($A100,'4_RatesSplit'!$A:$A,0))</f>
        <v>0</v>
      </c>
      <c r="T100" s="167">
        <f>INDEX('4_RatesSplit'!X:X,MATCH($A100,'4_RatesSplit'!$A:$A,0))</f>
        <v>0</v>
      </c>
      <c r="U100" s="167">
        <f>INDEX('4_RatesSplit'!Y:Y,MATCH($A100,'4_RatesSplit'!$A:$A,0))</f>
        <v>0</v>
      </c>
      <c r="V100" s="167">
        <f>INDEX('4_RatesSplit'!Z:Z,MATCH($A100,'4_RatesSplit'!$A:$A,0))</f>
        <v>0</v>
      </c>
      <c r="W100" s="167">
        <f>INDEX('4_RatesSplit'!AA:AA,MATCH($A100,'4_RatesSplit'!$A:$A,0))</f>
        <v>0</v>
      </c>
      <c r="X100" s="18"/>
      <c r="Y100" s="168" t="e">
        <f ca="1">INDEX('4_RatesSplit'!AT:AT,MATCH($A100,'4_RatesSplit'!$A:$A,0))</f>
        <v>#REF!</v>
      </c>
      <c r="Z100" s="168" t="e">
        <f ca="1">INDEX('4_RatesSplit'!AU:AU,MATCH($A100,'4_RatesSplit'!$A:$A,0))</f>
        <v>#REF!</v>
      </c>
      <c r="AA100" s="168" t="e">
        <f ca="1">INDEX('4_RatesSplit'!AV:AV,MATCH($A100,'4_RatesSplit'!$A:$A,0))</f>
        <v>#REF!</v>
      </c>
      <c r="AB100" s="168" t="e">
        <f ca="1">INDEX('4_RatesSplit'!AW:AW,MATCH($A100,'4_RatesSplit'!$A:$A,0))</f>
        <v>#REF!</v>
      </c>
      <c r="AC100" s="168" t="e">
        <f ca="1">INDEX('4_RatesSplit'!AX:AX,MATCH($A100,'4_RatesSplit'!$A:$A,0))</f>
        <v>#REF!</v>
      </c>
      <c r="AD100" s="168" t="e">
        <f ca="1">INDEX('4_RatesSplit'!AY:AY,MATCH($A100,'4_RatesSplit'!$A:$A,0))</f>
        <v>#REF!</v>
      </c>
      <c r="AE100" s="168" t="e">
        <f ca="1">INDEX('4_RatesSplit'!AZ:AZ,MATCH($A100,'4_RatesSplit'!$A:$A,0))</f>
        <v>#REF!</v>
      </c>
      <c r="AF100" s="168" t="e">
        <f ca="1">INDEX('4_RatesSplit'!BA:BA,MATCH($A100,'4_RatesSplit'!$A:$A,0))</f>
        <v>#REF!</v>
      </c>
      <c r="AG100" s="168" t="e">
        <f ca="1">INDEX('4_RatesSplit'!BB:BB,MATCH($A100,'4_RatesSplit'!$A:$A,0))</f>
        <v>#REF!</v>
      </c>
      <c r="AH100" s="168" t="e">
        <f ca="1">INDEX('4_RatesSplit'!BC:BC,MATCH($A100,'4_RatesSplit'!$A:$A,0))</f>
        <v>#REF!</v>
      </c>
      <c r="AI100" s="168" t="e">
        <f ca="1">INDEX('4_RatesSplit'!BD:BD,MATCH($A100,'4_RatesSplit'!$A:$A,0))</f>
        <v>#REF!</v>
      </c>
      <c r="AJ100" s="168" t="e">
        <f ca="1">INDEX('4_RatesSplit'!BE:BE,MATCH($A100,'4_RatesSplit'!$A:$A,0))</f>
        <v>#REF!</v>
      </c>
      <c r="AK100" s="168" t="e">
        <f ca="1">INDEX('4_RatesSplit'!BF:BF,MATCH($A100,'4_RatesSplit'!$A:$A,0))</f>
        <v>#REF!</v>
      </c>
      <c r="AL100" s="168" t="e">
        <f ca="1">INDEX('4_RatesSplit'!BG:BG,MATCH($A100,'4_RatesSplit'!$A:$A,0))</f>
        <v>#REF!</v>
      </c>
      <c r="AM100" s="168" t="e">
        <f ca="1">INDEX('4_RatesSplit'!BH:BH,MATCH($A100,'4_RatesSplit'!$A:$A,0))</f>
        <v>#REF!</v>
      </c>
      <c r="AN100" s="198" t="e">
        <f ca="1">INDEX('4_RatesSplit'!BI:BI,MATCH($A100,'4_RatesSplit'!$A:$A,0))</f>
        <v>#REF!</v>
      </c>
      <c r="AO100" s="114"/>
      <c r="AP100" s="167" t="e">
        <f t="shared" ca="1" si="295"/>
        <v>#REF!</v>
      </c>
      <c r="AQ100" s="167" t="e">
        <f t="shared" ca="1" si="296"/>
        <v>#REF!</v>
      </c>
      <c r="AR100" s="167" t="e">
        <f t="shared" ca="1" si="297"/>
        <v>#REF!</v>
      </c>
      <c r="AS100" s="167" t="e">
        <f t="shared" ca="1" si="298"/>
        <v>#REF!</v>
      </c>
      <c r="AT100" s="167" t="e">
        <f t="shared" ca="1" si="299"/>
        <v>#REF!</v>
      </c>
      <c r="AU100" s="167" t="e">
        <f t="shared" ca="1" si="300"/>
        <v>#REF!</v>
      </c>
      <c r="AV100" s="167" t="e">
        <f t="shared" ca="1" si="301"/>
        <v>#REF!</v>
      </c>
      <c r="AW100" s="167" t="e">
        <f t="shared" ca="1" si="302"/>
        <v>#REF!</v>
      </c>
      <c r="AX100" s="167" t="e">
        <f t="shared" ca="1" si="303"/>
        <v>#REF!</v>
      </c>
      <c r="AY100" s="167" t="e">
        <f t="shared" ca="1" si="304"/>
        <v>#REF!</v>
      </c>
      <c r="AZ100" s="167" t="e">
        <f t="shared" ca="1" si="305"/>
        <v>#REF!</v>
      </c>
      <c r="BA100" s="167" t="e">
        <f t="shared" ca="1" si="306"/>
        <v>#REF!</v>
      </c>
      <c r="BB100" s="167" t="e">
        <f t="shared" ca="1" si="307"/>
        <v>#REF!</v>
      </c>
      <c r="BC100" s="167" t="e">
        <f t="shared" ca="1" si="308"/>
        <v>#REF!</v>
      </c>
      <c r="BD100" s="167" t="e">
        <f t="shared" ca="1" si="309"/>
        <v>#REF!</v>
      </c>
      <c r="BE100" s="167" t="e">
        <f t="shared" ca="1" si="310"/>
        <v>#REF!</v>
      </c>
      <c r="BF100" s="18"/>
      <c r="BG100" s="168">
        <f>INDEX('2_Needs'!$F:$F,MATCH($A100,'2_Needs'!$A:$A,0))</f>
        <v>1.3426946931834277E-4</v>
      </c>
      <c r="BH100" s="114"/>
      <c r="BI100" s="167">
        <f t="shared" ref="BI100:BX100" si="399">IF(BI$3="reset",$BG100*BI$6,BH100*(1+$C$4))</f>
        <v>0</v>
      </c>
      <c r="BJ100" s="167">
        <f t="shared" si="399"/>
        <v>0</v>
      </c>
      <c r="BK100" s="167">
        <f t="shared" si="399"/>
        <v>0</v>
      </c>
      <c r="BL100" s="167">
        <f t="shared" si="399"/>
        <v>0</v>
      </c>
      <c r="BM100" s="167">
        <f t="shared" si="399"/>
        <v>0</v>
      </c>
      <c r="BN100" s="167">
        <f t="shared" si="399"/>
        <v>0</v>
      </c>
      <c r="BO100" s="167">
        <f t="shared" si="399"/>
        <v>0</v>
      </c>
      <c r="BP100" s="167">
        <f t="shared" si="399"/>
        <v>0</v>
      </c>
      <c r="BQ100" s="167">
        <f t="shared" si="399"/>
        <v>0</v>
      </c>
      <c r="BR100" s="167">
        <f t="shared" si="399"/>
        <v>0</v>
      </c>
      <c r="BS100" s="167">
        <f t="shared" si="399"/>
        <v>0</v>
      </c>
      <c r="BT100" s="167">
        <f t="shared" si="399"/>
        <v>0</v>
      </c>
      <c r="BU100" s="167">
        <f t="shared" si="399"/>
        <v>0</v>
      </c>
      <c r="BV100" s="167">
        <f t="shared" si="399"/>
        <v>0</v>
      </c>
      <c r="BW100" s="167">
        <f t="shared" si="399"/>
        <v>0</v>
      </c>
      <c r="BX100" s="167">
        <f t="shared" si="399"/>
        <v>0</v>
      </c>
      <c r="BZ100" s="167" t="e">
        <f t="shared" ca="1" si="229"/>
        <v>#REF!</v>
      </c>
      <c r="CA100" s="167" t="e">
        <f t="shared" ca="1" si="230"/>
        <v>#REF!</v>
      </c>
      <c r="CB100" s="167" t="e">
        <f t="shared" ca="1" si="231"/>
        <v>#REF!</v>
      </c>
      <c r="CC100" s="167" t="e">
        <f t="shared" ca="1" si="232"/>
        <v>#REF!</v>
      </c>
      <c r="CD100" s="167" t="e">
        <f t="shared" ca="1" si="233"/>
        <v>#REF!</v>
      </c>
      <c r="CE100" s="167" t="e">
        <f t="shared" ca="1" si="234"/>
        <v>#REF!</v>
      </c>
      <c r="CF100" s="167" t="e">
        <f t="shared" ca="1" si="235"/>
        <v>#REF!</v>
      </c>
      <c r="CG100" s="167" t="e">
        <f t="shared" ca="1" si="236"/>
        <v>#REF!</v>
      </c>
      <c r="CH100" s="167" t="e">
        <f t="shared" ca="1" si="237"/>
        <v>#REF!</v>
      </c>
      <c r="CI100" s="167" t="e">
        <f t="shared" ca="1" si="238"/>
        <v>#REF!</v>
      </c>
      <c r="CJ100" s="167" t="e">
        <f t="shared" ca="1" si="239"/>
        <v>#REF!</v>
      </c>
      <c r="CK100" s="167" t="e">
        <f t="shared" ca="1" si="240"/>
        <v>#REF!</v>
      </c>
      <c r="CL100" s="167" t="e">
        <f t="shared" ca="1" si="241"/>
        <v>#REF!</v>
      </c>
      <c r="CM100" s="167" t="e">
        <f t="shared" ca="1" si="242"/>
        <v>#REF!</v>
      </c>
      <c r="CN100" s="167" t="e">
        <f t="shared" ca="1" si="243"/>
        <v>#REF!</v>
      </c>
      <c r="CO100" s="167" t="e">
        <f t="shared" ca="1" si="244"/>
        <v>#REF!</v>
      </c>
      <c r="CQ100" s="167" t="e">
        <f t="shared" ca="1" si="245"/>
        <v>#REF!</v>
      </c>
      <c r="CR100" s="167" t="e">
        <f t="shared" ca="1" si="246"/>
        <v>#REF!</v>
      </c>
      <c r="CS100" s="167" t="e">
        <f t="shared" ca="1" si="247"/>
        <v>#REF!</v>
      </c>
      <c r="CT100" s="167" t="e">
        <f t="shared" ca="1" si="248"/>
        <v>#REF!</v>
      </c>
      <c r="CU100" s="167" t="e">
        <f t="shared" ca="1" si="249"/>
        <v>#REF!</v>
      </c>
      <c r="CV100" s="167" t="e">
        <f t="shared" ca="1" si="250"/>
        <v>#REF!</v>
      </c>
      <c r="CW100" s="167" t="e">
        <f t="shared" ca="1" si="251"/>
        <v>#REF!</v>
      </c>
      <c r="CX100" s="167" t="e">
        <f t="shared" ca="1" si="252"/>
        <v>#REF!</v>
      </c>
      <c r="CY100" s="167" t="e">
        <f t="shared" ca="1" si="253"/>
        <v>#REF!</v>
      </c>
      <c r="CZ100" s="167" t="e">
        <f t="shared" ca="1" si="254"/>
        <v>#REF!</v>
      </c>
      <c r="DA100" s="167" t="e">
        <f t="shared" ca="1" si="255"/>
        <v>#REF!</v>
      </c>
      <c r="DB100" s="167" t="e">
        <f t="shared" ca="1" si="256"/>
        <v>#REF!</v>
      </c>
      <c r="DC100" s="167" t="e">
        <f t="shared" ca="1" si="257"/>
        <v>#REF!</v>
      </c>
      <c r="DD100" s="167" t="e">
        <f t="shared" ca="1" si="258"/>
        <v>#REF!</v>
      </c>
      <c r="DE100" s="167" t="e">
        <f t="shared" ca="1" si="259"/>
        <v>#REF!</v>
      </c>
      <c r="DF100" s="167" t="e">
        <f t="shared" ca="1" si="260"/>
        <v>#REF!</v>
      </c>
      <c r="DH100" s="167">
        <f t="shared" si="261"/>
        <v>0</v>
      </c>
      <c r="DI100" s="167">
        <f t="shared" si="262"/>
        <v>0</v>
      </c>
      <c r="DJ100" s="167">
        <f t="shared" si="263"/>
        <v>0</v>
      </c>
      <c r="DK100" s="167">
        <f t="shared" si="264"/>
        <v>0</v>
      </c>
      <c r="DL100" s="167">
        <f t="shared" si="265"/>
        <v>0</v>
      </c>
      <c r="DM100" s="167">
        <f t="shared" si="266"/>
        <v>0</v>
      </c>
      <c r="DN100" s="167">
        <f t="shared" si="267"/>
        <v>0</v>
      </c>
      <c r="DO100" s="167">
        <f t="shared" si="268"/>
        <v>0</v>
      </c>
      <c r="DP100" s="167">
        <f t="shared" si="269"/>
        <v>0</v>
      </c>
      <c r="DQ100" s="167">
        <f t="shared" si="270"/>
        <v>0</v>
      </c>
      <c r="DR100" s="167">
        <f t="shared" si="271"/>
        <v>0</v>
      </c>
      <c r="DS100" s="167">
        <f t="shared" si="272"/>
        <v>0</v>
      </c>
      <c r="DT100" s="167">
        <f t="shared" si="273"/>
        <v>0</v>
      </c>
      <c r="DU100" s="167">
        <f t="shared" si="274"/>
        <v>0</v>
      </c>
      <c r="DV100" s="167">
        <f t="shared" si="275"/>
        <v>0</v>
      </c>
      <c r="DW100" s="167">
        <f t="shared" si="276"/>
        <v>0</v>
      </c>
      <c r="DY100" s="167" t="e">
        <f t="shared" ca="1" si="312"/>
        <v>#REF!</v>
      </c>
      <c r="DZ100" s="167" t="e">
        <f t="shared" ca="1" si="313"/>
        <v>#REF!</v>
      </c>
      <c r="EA100" s="167" t="e">
        <f t="shared" ca="1" si="314"/>
        <v>#REF!</v>
      </c>
      <c r="EB100" s="167" t="e">
        <f t="shared" ca="1" si="315"/>
        <v>#REF!</v>
      </c>
      <c r="EC100" s="167" t="e">
        <f t="shared" ca="1" si="316"/>
        <v>#REF!</v>
      </c>
      <c r="ED100" s="167" t="e">
        <f t="shared" ca="1" si="317"/>
        <v>#REF!</v>
      </c>
      <c r="EE100" s="167" t="e">
        <f t="shared" ca="1" si="318"/>
        <v>#REF!</v>
      </c>
      <c r="EF100" s="167" t="e">
        <f t="shared" ca="1" si="319"/>
        <v>#REF!</v>
      </c>
      <c r="EG100" s="167" t="e">
        <f t="shared" ca="1" si="320"/>
        <v>#REF!</v>
      </c>
      <c r="EH100" s="167" t="e">
        <f t="shared" ca="1" si="321"/>
        <v>#REF!</v>
      </c>
      <c r="EI100" s="167" t="e">
        <f t="shared" ca="1" si="322"/>
        <v>#REF!</v>
      </c>
      <c r="EJ100" s="167" t="e">
        <f t="shared" ca="1" si="323"/>
        <v>#REF!</v>
      </c>
      <c r="EK100" s="167" t="e">
        <f t="shared" ca="1" si="324"/>
        <v>#REF!</v>
      </c>
      <c r="EL100" s="167" t="e">
        <f t="shared" ca="1" si="325"/>
        <v>#REF!</v>
      </c>
      <c r="EM100" s="167" t="e">
        <f t="shared" ca="1" si="326"/>
        <v>#REF!</v>
      </c>
      <c r="EN100" s="167" t="e">
        <f t="shared" ca="1" si="327"/>
        <v>#REF!</v>
      </c>
      <c r="EP100" s="167">
        <f t="shared" si="328"/>
        <v>0</v>
      </c>
      <c r="EQ100" s="167">
        <f t="shared" si="329"/>
        <v>0</v>
      </c>
      <c r="ER100" s="167">
        <f t="shared" si="330"/>
        <v>0</v>
      </c>
      <c r="ES100" s="167">
        <f t="shared" si="331"/>
        <v>0</v>
      </c>
      <c r="ET100" s="167">
        <f t="shared" si="332"/>
        <v>0</v>
      </c>
      <c r="EU100" s="167">
        <f t="shared" si="333"/>
        <v>0</v>
      </c>
      <c r="EV100" s="167">
        <f t="shared" si="334"/>
        <v>0</v>
      </c>
      <c r="EW100" s="167">
        <f t="shared" si="335"/>
        <v>0</v>
      </c>
      <c r="EX100" s="167">
        <f t="shared" si="336"/>
        <v>0</v>
      </c>
      <c r="EY100" s="167">
        <f t="shared" si="337"/>
        <v>0</v>
      </c>
      <c r="EZ100" s="167">
        <f t="shared" si="338"/>
        <v>0</v>
      </c>
      <c r="FA100" s="167">
        <f t="shared" si="339"/>
        <v>0</v>
      </c>
      <c r="FB100" s="167">
        <f t="shared" si="340"/>
        <v>0</v>
      </c>
      <c r="FC100" s="167">
        <f t="shared" si="341"/>
        <v>0</v>
      </c>
      <c r="FD100" s="167">
        <f t="shared" si="342"/>
        <v>0</v>
      </c>
      <c r="FE100" s="167">
        <f t="shared" si="343"/>
        <v>0</v>
      </c>
      <c r="FG100" s="167">
        <f t="shared" si="344"/>
        <v>0</v>
      </c>
      <c r="FH100" s="167">
        <f t="shared" si="345"/>
        <v>0</v>
      </c>
      <c r="FI100" s="167">
        <f t="shared" si="346"/>
        <v>0</v>
      </c>
      <c r="FJ100" s="167">
        <f t="shared" si="347"/>
        <v>0</v>
      </c>
      <c r="FK100" s="167">
        <f t="shared" si="348"/>
        <v>0</v>
      </c>
      <c r="FL100" s="167">
        <f t="shared" si="349"/>
        <v>0</v>
      </c>
      <c r="FM100" s="167">
        <f t="shared" si="350"/>
        <v>0</v>
      </c>
      <c r="FN100" s="167">
        <f t="shared" si="351"/>
        <v>0</v>
      </c>
      <c r="FO100" s="167">
        <f t="shared" si="352"/>
        <v>0</v>
      </c>
      <c r="FP100" s="167">
        <f t="shared" si="353"/>
        <v>0</v>
      </c>
      <c r="FQ100" s="167">
        <f t="shared" si="354"/>
        <v>0</v>
      </c>
      <c r="FR100" s="167">
        <f t="shared" si="355"/>
        <v>0</v>
      </c>
      <c r="FS100" s="167">
        <f t="shared" si="356"/>
        <v>0</v>
      </c>
      <c r="FT100" s="167">
        <f t="shared" si="357"/>
        <v>0</v>
      </c>
      <c r="FU100" s="167">
        <f t="shared" si="358"/>
        <v>0</v>
      </c>
      <c r="FV100" s="167">
        <f t="shared" si="359"/>
        <v>0</v>
      </c>
      <c r="FX100" s="167">
        <f t="shared" si="360"/>
        <v>0</v>
      </c>
      <c r="FY100" s="167">
        <f t="shared" si="361"/>
        <v>0</v>
      </c>
      <c r="FZ100" s="167">
        <f t="shared" si="362"/>
        <v>0</v>
      </c>
      <c r="GA100" s="167">
        <f t="shared" si="363"/>
        <v>0</v>
      </c>
      <c r="GB100" s="167">
        <f t="shared" si="364"/>
        <v>0</v>
      </c>
      <c r="GC100" s="167">
        <f t="shared" si="365"/>
        <v>0</v>
      </c>
      <c r="GD100" s="167">
        <f t="shared" si="366"/>
        <v>0</v>
      </c>
      <c r="GE100" s="167">
        <f t="shared" si="367"/>
        <v>0</v>
      </c>
      <c r="GF100" s="167">
        <f t="shared" si="368"/>
        <v>0</v>
      </c>
      <c r="GG100" s="167">
        <f t="shared" si="369"/>
        <v>0</v>
      </c>
      <c r="GH100" s="167">
        <f t="shared" si="370"/>
        <v>0</v>
      </c>
      <c r="GI100" s="167">
        <f t="shared" si="371"/>
        <v>0</v>
      </c>
      <c r="GJ100" s="167">
        <f t="shared" si="372"/>
        <v>0</v>
      </c>
      <c r="GK100" s="167">
        <f t="shared" si="373"/>
        <v>0</v>
      </c>
      <c r="GL100" s="167">
        <f t="shared" si="374"/>
        <v>0</v>
      </c>
      <c r="GM100" s="167">
        <f t="shared" si="375"/>
        <v>0</v>
      </c>
      <c r="GO100" s="167" t="e">
        <f t="shared" ca="1" si="210"/>
        <v>#REF!</v>
      </c>
      <c r="GP100" s="167" t="e">
        <f t="shared" ca="1" si="393"/>
        <v>#REF!</v>
      </c>
      <c r="GQ100" s="167" t="e">
        <f t="shared" ca="1" si="393"/>
        <v>#REF!</v>
      </c>
      <c r="GR100" s="167" t="e">
        <f t="shared" ca="1" si="393"/>
        <v>#REF!</v>
      </c>
      <c r="GS100" s="167" t="e">
        <f t="shared" ca="1" si="393"/>
        <v>#REF!</v>
      </c>
      <c r="GT100" s="167" t="e">
        <f t="shared" ca="1" si="393"/>
        <v>#REF!</v>
      </c>
      <c r="GU100" s="167" t="e">
        <f t="shared" ca="1" si="393"/>
        <v>#REF!</v>
      </c>
      <c r="GV100" s="167" t="e">
        <f t="shared" ca="1" si="393"/>
        <v>#REF!</v>
      </c>
      <c r="GW100" s="167" t="e">
        <f t="shared" ca="1" si="393"/>
        <v>#REF!</v>
      </c>
      <c r="GX100" s="167" t="e">
        <f t="shared" ca="1" si="393"/>
        <v>#REF!</v>
      </c>
      <c r="GY100" s="167" t="e">
        <f t="shared" ca="1" si="393"/>
        <v>#REF!</v>
      </c>
      <c r="GZ100" s="167" t="e">
        <f t="shared" ca="1" si="393"/>
        <v>#REF!</v>
      </c>
      <c r="HA100" s="167" t="e">
        <f t="shared" ca="1" si="393"/>
        <v>#REF!</v>
      </c>
      <c r="HB100" s="167" t="e">
        <f t="shared" ca="1" si="393"/>
        <v>#REF!</v>
      </c>
      <c r="HC100" s="167" t="e">
        <f t="shared" ca="1" si="393"/>
        <v>#REF!</v>
      </c>
      <c r="HD100" s="167" t="e">
        <f t="shared" ca="1" si="393"/>
        <v>#REF!</v>
      </c>
      <c r="HF100" s="167" t="e">
        <f t="shared" ca="1" si="277"/>
        <v>#REF!</v>
      </c>
      <c r="HG100" s="167" t="e">
        <f t="shared" ca="1" si="278"/>
        <v>#REF!</v>
      </c>
      <c r="HH100" s="167" t="e">
        <f t="shared" ca="1" si="279"/>
        <v>#REF!</v>
      </c>
      <c r="HI100" s="167" t="e">
        <f t="shared" ca="1" si="280"/>
        <v>#REF!</v>
      </c>
      <c r="HJ100" s="167" t="e">
        <f t="shared" ca="1" si="281"/>
        <v>#REF!</v>
      </c>
      <c r="HK100" s="167" t="e">
        <f t="shared" ca="1" si="282"/>
        <v>#REF!</v>
      </c>
      <c r="HL100" s="167" t="e">
        <f t="shared" ca="1" si="283"/>
        <v>#REF!</v>
      </c>
      <c r="HM100" s="167" t="e">
        <f t="shared" ca="1" si="284"/>
        <v>#REF!</v>
      </c>
      <c r="HN100" s="167" t="e">
        <f t="shared" ca="1" si="285"/>
        <v>#REF!</v>
      </c>
      <c r="HO100" s="167" t="e">
        <f t="shared" ca="1" si="286"/>
        <v>#REF!</v>
      </c>
      <c r="HP100" s="167" t="e">
        <f t="shared" ca="1" si="287"/>
        <v>#REF!</v>
      </c>
      <c r="HQ100" s="167" t="e">
        <f t="shared" ca="1" si="288"/>
        <v>#REF!</v>
      </c>
      <c r="HR100" s="167" t="e">
        <f t="shared" ca="1" si="289"/>
        <v>#REF!</v>
      </c>
      <c r="HS100" s="167" t="e">
        <f t="shared" ca="1" si="290"/>
        <v>#REF!</v>
      </c>
      <c r="HT100" s="167" t="e">
        <f t="shared" ca="1" si="291"/>
        <v>#REF!</v>
      </c>
      <c r="HU100" s="167" t="e">
        <f t="shared" ca="1" si="292"/>
        <v>#REF!</v>
      </c>
      <c r="HW100" s="167" t="e">
        <f t="shared" ca="1" si="293"/>
        <v>#REF!</v>
      </c>
      <c r="HX100" s="167">
        <f t="shared" si="294"/>
        <v>0</v>
      </c>
      <c r="HY100" s="167" t="e">
        <f t="shared" ca="1" si="376"/>
        <v>#REF!</v>
      </c>
      <c r="HZ100" s="219" t="e">
        <f t="shared" ca="1" si="377"/>
        <v>#REF!</v>
      </c>
    </row>
    <row r="101" spans="1:234" s="48" customFormat="1">
      <c r="A101" s="3" t="s">
        <v>198</v>
      </c>
      <c r="B101" s="202" t="str">
        <f>INDEX('Ref1'!$E:$E,MATCH(A101,'Ref1'!$A:$A,0))</f>
        <v>Derbyshire Fire Authority</v>
      </c>
      <c r="C101" s="42" t="str">
        <f>INDEX(Data1!B:B,MATCH(A101,Data1!A:A,0))</f>
        <v>SFIR</v>
      </c>
      <c r="D101" s="253" t="str">
        <f>INDEX(Data1!C:C,MATCH(A101,Data1!A:A,0))</f>
        <v>EM</v>
      </c>
      <c r="E101" s="200" t="str">
        <f>IF($C$6="No","No",IF(COUNTIF(Inputs!$K$359:$K$398,$A101)&gt;0,"Yes","No"))</f>
        <v>No</v>
      </c>
      <c r="F101" s="404"/>
      <c r="G101" s="62">
        <f>INDEX('4_RatesSplit'!K:K,MATCH($A101,'4_RatesSplit'!$A:$A,0))</f>
        <v>0</v>
      </c>
      <c r="H101" s="171">
        <f>INDEX('4_RatesSplit'!L:L,MATCH($A101,'4_RatesSplit'!$A:$A,0))</f>
        <v>0</v>
      </c>
      <c r="I101" s="167">
        <f>INDEX('4_RatesSplit'!M:M,MATCH($A101,'4_RatesSplit'!$A:$A,0))</f>
        <v>0</v>
      </c>
      <c r="J101" s="167">
        <f>INDEX('4_RatesSplit'!N:N,MATCH($A101,'4_RatesSplit'!$A:$A,0))</f>
        <v>0</v>
      </c>
      <c r="K101" s="167">
        <f>INDEX('4_RatesSplit'!O:O,MATCH($A101,'4_RatesSplit'!$A:$A,0))</f>
        <v>0</v>
      </c>
      <c r="L101" s="167">
        <f>INDEX('4_RatesSplit'!P:P,MATCH($A101,'4_RatesSplit'!$A:$A,0))</f>
        <v>0</v>
      </c>
      <c r="M101" s="167">
        <f>INDEX('4_RatesSplit'!Q:Q,MATCH($A101,'4_RatesSplit'!$A:$A,0))</f>
        <v>0</v>
      </c>
      <c r="N101" s="167">
        <f>INDEX('4_RatesSplit'!R:R,MATCH($A101,'4_RatesSplit'!$A:$A,0))</f>
        <v>0</v>
      </c>
      <c r="O101" s="167">
        <f>INDEX('4_RatesSplit'!S:S,MATCH($A101,'4_RatesSplit'!$A:$A,0))</f>
        <v>0</v>
      </c>
      <c r="P101" s="167">
        <f>INDEX('4_RatesSplit'!T:T,MATCH($A101,'4_RatesSplit'!$A:$A,0))</f>
        <v>0</v>
      </c>
      <c r="Q101" s="167">
        <f>INDEX('4_RatesSplit'!U:U,MATCH($A101,'4_RatesSplit'!$A:$A,0))</f>
        <v>0</v>
      </c>
      <c r="R101" s="167">
        <f>INDEX('4_RatesSplit'!V:V,MATCH($A101,'4_RatesSplit'!$A:$A,0))</f>
        <v>0</v>
      </c>
      <c r="S101" s="167">
        <f>INDEX('4_RatesSplit'!W:W,MATCH($A101,'4_RatesSplit'!$A:$A,0))</f>
        <v>0</v>
      </c>
      <c r="T101" s="167">
        <f>INDEX('4_RatesSplit'!X:X,MATCH($A101,'4_RatesSplit'!$A:$A,0))</f>
        <v>0</v>
      </c>
      <c r="U101" s="167">
        <f>INDEX('4_RatesSplit'!Y:Y,MATCH($A101,'4_RatesSplit'!$A:$A,0))</f>
        <v>0</v>
      </c>
      <c r="V101" s="167">
        <f>INDEX('4_RatesSplit'!Z:Z,MATCH($A101,'4_RatesSplit'!$A:$A,0))</f>
        <v>0</v>
      </c>
      <c r="W101" s="167">
        <f>INDEX('4_RatesSplit'!AA:AA,MATCH($A101,'4_RatesSplit'!$A:$A,0))</f>
        <v>0</v>
      </c>
      <c r="X101" s="18"/>
      <c r="Y101" s="168" t="e">
        <f ca="1">INDEX('4_RatesSplit'!AT:AT,MATCH($A101,'4_RatesSplit'!$A:$A,0))</f>
        <v>#REF!</v>
      </c>
      <c r="Z101" s="168" t="e">
        <f ca="1">INDEX('4_RatesSplit'!AU:AU,MATCH($A101,'4_RatesSplit'!$A:$A,0))</f>
        <v>#REF!</v>
      </c>
      <c r="AA101" s="168" t="e">
        <f ca="1">INDEX('4_RatesSplit'!AV:AV,MATCH($A101,'4_RatesSplit'!$A:$A,0))</f>
        <v>#REF!</v>
      </c>
      <c r="AB101" s="168" t="e">
        <f ca="1">INDEX('4_RatesSplit'!AW:AW,MATCH($A101,'4_RatesSplit'!$A:$A,0))</f>
        <v>#REF!</v>
      </c>
      <c r="AC101" s="168" t="e">
        <f ca="1">INDEX('4_RatesSplit'!AX:AX,MATCH($A101,'4_RatesSplit'!$A:$A,0))</f>
        <v>#REF!</v>
      </c>
      <c r="AD101" s="168" t="e">
        <f ca="1">INDEX('4_RatesSplit'!AY:AY,MATCH($A101,'4_RatesSplit'!$A:$A,0))</f>
        <v>#REF!</v>
      </c>
      <c r="AE101" s="168" t="e">
        <f ca="1">INDEX('4_RatesSplit'!AZ:AZ,MATCH($A101,'4_RatesSplit'!$A:$A,0))</f>
        <v>#REF!</v>
      </c>
      <c r="AF101" s="168" t="e">
        <f ca="1">INDEX('4_RatesSplit'!BA:BA,MATCH($A101,'4_RatesSplit'!$A:$A,0))</f>
        <v>#REF!</v>
      </c>
      <c r="AG101" s="168" t="e">
        <f ca="1">INDEX('4_RatesSplit'!BB:BB,MATCH($A101,'4_RatesSplit'!$A:$A,0))</f>
        <v>#REF!</v>
      </c>
      <c r="AH101" s="168" t="e">
        <f ca="1">INDEX('4_RatesSplit'!BC:BC,MATCH($A101,'4_RatesSplit'!$A:$A,0))</f>
        <v>#REF!</v>
      </c>
      <c r="AI101" s="168" t="e">
        <f ca="1">INDEX('4_RatesSplit'!BD:BD,MATCH($A101,'4_RatesSplit'!$A:$A,0))</f>
        <v>#REF!</v>
      </c>
      <c r="AJ101" s="168" t="e">
        <f ca="1">INDEX('4_RatesSplit'!BE:BE,MATCH($A101,'4_RatesSplit'!$A:$A,0))</f>
        <v>#REF!</v>
      </c>
      <c r="AK101" s="168" t="e">
        <f ca="1">INDEX('4_RatesSplit'!BF:BF,MATCH($A101,'4_RatesSplit'!$A:$A,0))</f>
        <v>#REF!</v>
      </c>
      <c r="AL101" s="168" t="e">
        <f ca="1">INDEX('4_RatesSplit'!BG:BG,MATCH($A101,'4_RatesSplit'!$A:$A,0))</f>
        <v>#REF!</v>
      </c>
      <c r="AM101" s="168" t="e">
        <f ca="1">INDEX('4_RatesSplit'!BH:BH,MATCH($A101,'4_RatesSplit'!$A:$A,0))</f>
        <v>#REF!</v>
      </c>
      <c r="AN101" s="198" t="e">
        <f ca="1">INDEX('4_RatesSplit'!BI:BI,MATCH($A101,'4_RatesSplit'!$A:$A,0))</f>
        <v>#REF!</v>
      </c>
      <c r="AO101" s="114"/>
      <c r="AP101" s="167" t="e">
        <f t="shared" ca="1" si="295"/>
        <v>#REF!</v>
      </c>
      <c r="AQ101" s="167" t="e">
        <f t="shared" ca="1" si="296"/>
        <v>#REF!</v>
      </c>
      <c r="AR101" s="167" t="e">
        <f t="shared" ca="1" si="297"/>
        <v>#REF!</v>
      </c>
      <c r="AS101" s="167" t="e">
        <f t="shared" ca="1" si="298"/>
        <v>#REF!</v>
      </c>
      <c r="AT101" s="167" t="e">
        <f t="shared" ca="1" si="299"/>
        <v>#REF!</v>
      </c>
      <c r="AU101" s="167" t="e">
        <f t="shared" ca="1" si="300"/>
        <v>#REF!</v>
      </c>
      <c r="AV101" s="167" t="e">
        <f t="shared" ca="1" si="301"/>
        <v>#REF!</v>
      </c>
      <c r="AW101" s="167" t="e">
        <f t="shared" ca="1" si="302"/>
        <v>#REF!</v>
      </c>
      <c r="AX101" s="167" t="e">
        <f t="shared" ca="1" si="303"/>
        <v>#REF!</v>
      </c>
      <c r="AY101" s="167" t="e">
        <f t="shared" ca="1" si="304"/>
        <v>#REF!</v>
      </c>
      <c r="AZ101" s="167" t="e">
        <f t="shared" ca="1" si="305"/>
        <v>#REF!</v>
      </c>
      <c r="BA101" s="167" t="e">
        <f t="shared" ca="1" si="306"/>
        <v>#REF!</v>
      </c>
      <c r="BB101" s="167" t="e">
        <f t="shared" ca="1" si="307"/>
        <v>#REF!</v>
      </c>
      <c r="BC101" s="167" t="e">
        <f t="shared" ca="1" si="308"/>
        <v>#REF!</v>
      </c>
      <c r="BD101" s="167" t="e">
        <f t="shared" ca="1" si="309"/>
        <v>#REF!</v>
      </c>
      <c r="BE101" s="167" t="e">
        <f t="shared" ca="1" si="310"/>
        <v>#REF!</v>
      </c>
      <c r="BF101" s="18"/>
      <c r="BG101" s="168">
        <f>INDEX('2_Needs'!$F:$F,MATCH($A101,'2_Needs'!$A:$A,0))</f>
        <v>7.200535761166416E-4</v>
      </c>
      <c r="BH101" s="114"/>
      <c r="BI101" s="167">
        <f t="shared" ref="BI101:BX101" si="400">IF(BI$3="reset",$BG101*BI$6,BH101*(1+$C$4))</f>
        <v>0</v>
      </c>
      <c r="BJ101" s="167">
        <f t="shared" si="400"/>
        <v>0</v>
      </c>
      <c r="BK101" s="167">
        <f t="shared" si="400"/>
        <v>0</v>
      </c>
      <c r="BL101" s="167">
        <f t="shared" si="400"/>
        <v>0</v>
      </c>
      <c r="BM101" s="167">
        <f t="shared" si="400"/>
        <v>0</v>
      </c>
      <c r="BN101" s="167">
        <f t="shared" si="400"/>
        <v>0</v>
      </c>
      <c r="BO101" s="167">
        <f t="shared" si="400"/>
        <v>0</v>
      </c>
      <c r="BP101" s="167">
        <f t="shared" si="400"/>
        <v>0</v>
      </c>
      <c r="BQ101" s="167">
        <f t="shared" si="400"/>
        <v>0</v>
      </c>
      <c r="BR101" s="167">
        <f t="shared" si="400"/>
        <v>0</v>
      </c>
      <c r="BS101" s="167">
        <f t="shared" si="400"/>
        <v>0</v>
      </c>
      <c r="BT101" s="167">
        <f t="shared" si="400"/>
        <v>0</v>
      </c>
      <c r="BU101" s="167">
        <f t="shared" si="400"/>
        <v>0</v>
      </c>
      <c r="BV101" s="167">
        <f t="shared" si="400"/>
        <v>0</v>
      </c>
      <c r="BW101" s="167">
        <f t="shared" si="400"/>
        <v>0</v>
      </c>
      <c r="BX101" s="167">
        <f t="shared" si="400"/>
        <v>0</v>
      </c>
      <c r="BZ101" s="167" t="e">
        <f t="shared" ca="1" si="229"/>
        <v>#REF!</v>
      </c>
      <c r="CA101" s="167" t="e">
        <f t="shared" ca="1" si="230"/>
        <v>#REF!</v>
      </c>
      <c r="CB101" s="167" t="e">
        <f t="shared" ca="1" si="231"/>
        <v>#REF!</v>
      </c>
      <c r="CC101" s="167" t="e">
        <f t="shared" ca="1" si="232"/>
        <v>#REF!</v>
      </c>
      <c r="CD101" s="167" t="e">
        <f t="shared" ca="1" si="233"/>
        <v>#REF!</v>
      </c>
      <c r="CE101" s="167" t="e">
        <f t="shared" ca="1" si="234"/>
        <v>#REF!</v>
      </c>
      <c r="CF101" s="167" t="e">
        <f t="shared" ca="1" si="235"/>
        <v>#REF!</v>
      </c>
      <c r="CG101" s="167" t="e">
        <f t="shared" ca="1" si="236"/>
        <v>#REF!</v>
      </c>
      <c r="CH101" s="167" t="e">
        <f t="shared" ca="1" si="237"/>
        <v>#REF!</v>
      </c>
      <c r="CI101" s="167" t="e">
        <f t="shared" ca="1" si="238"/>
        <v>#REF!</v>
      </c>
      <c r="CJ101" s="167" t="e">
        <f t="shared" ca="1" si="239"/>
        <v>#REF!</v>
      </c>
      <c r="CK101" s="167" t="e">
        <f t="shared" ca="1" si="240"/>
        <v>#REF!</v>
      </c>
      <c r="CL101" s="167" t="e">
        <f t="shared" ca="1" si="241"/>
        <v>#REF!</v>
      </c>
      <c r="CM101" s="167" t="e">
        <f t="shared" ca="1" si="242"/>
        <v>#REF!</v>
      </c>
      <c r="CN101" s="167" t="e">
        <f t="shared" ca="1" si="243"/>
        <v>#REF!</v>
      </c>
      <c r="CO101" s="167" t="e">
        <f t="shared" ca="1" si="244"/>
        <v>#REF!</v>
      </c>
      <c r="CQ101" s="167" t="e">
        <f t="shared" ca="1" si="245"/>
        <v>#REF!</v>
      </c>
      <c r="CR101" s="167" t="e">
        <f t="shared" ca="1" si="246"/>
        <v>#REF!</v>
      </c>
      <c r="CS101" s="167" t="e">
        <f t="shared" ca="1" si="247"/>
        <v>#REF!</v>
      </c>
      <c r="CT101" s="167" t="e">
        <f t="shared" ca="1" si="248"/>
        <v>#REF!</v>
      </c>
      <c r="CU101" s="167" t="e">
        <f t="shared" ca="1" si="249"/>
        <v>#REF!</v>
      </c>
      <c r="CV101" s="167" t="e">
        <f t="shared" ca="1" si="250"/>
        <v>#REF!</v>
      </c>
      <c r="CW101" s="167" t="e">
        <f t="shared" ca="1" si="251"/>
        <v>#REF!</v>
      </c>
      <c r="CX101" s="167" t="e">
        <f t="shared" ca="1" si="252"/>
        <v>#REF!</v>
      </c>
      <c r="CY101" s="167" t="e">
        <f t="shared" ca="1" si="253"/>
        <v>#REF!</v>
      </c>
      <c r="CZ101" s="167" t="e">
        <f t="shared" ca="1" si="254"/>
        <v>#REF!</v>
      </c>
      <c r="DA101" s="167" t="e">
        <f t="shared" ca="1" si="255"/>
        <v>#REF!</v>
      </c>
      <c r="DB101" s="167" t="e">
        <f t="shared" ca="1" si="256"/>
        <v>#REF!</v>
      </c>
      <c r="DC101" s="167" t="e">
        <f t="shared" ca="1" si="257"/>
        <v>#REF!</v>
      </c>
      <c r="DD101" s="167" t="e">
        <f t="shared" ca="1" si="258"/>
        <v>#REF!</v>
      </c>
      <c r="DE101" s="167" t="e">
        <f t="shared" ca="1" si="259"/>
        <v>#REF!</v>
      </c>
      <c r="DF101" s="167" t="e">
        <f t="shared" ca="1" si="260"/>
        <v>#REF!</v>
      </c>
      <c r="DH101" s="167">
        <f t="shared" si="261"/>
        <v>0</v>
      </c>
      <c r="DI101" s="167">
        <f t="shared" si="262"/>
        <v>0</v>
      </c>
      <c r="DJ101" s="167">
        <f t="shared" si="263"/>
        <v>0</v>
      </c>
      <c r="DK101" s="167">
        <f t="shared" si="264"/>
        <v>0</v>
      </c>
      <c r="DL101" s="167">
        <f t="shared" si="265"/>
        <v>0</v>
      </c>
      <c r="DM101" s="167">
        <f t="shared" si="266"/>
        <v>0</v>
      </c>
      <c r="DN101" s="167">
        <f t="shared" si="267"/>
        <v>0</v>
      </c>
      <c r="DO101" s="167">
        <f t="shared" si="268"/>
        <v>0</v>
      </c>
      <c r="DP101" s="167">
        <f t="shared" si="269"/>
        <v>0</v>
      </c>
      <c r="DQ101" s="167">
        <f t="shared" si="270"/>
        <v>0</v>
      </c>
      <c r="DR101" s="167">
        <f t="shared" si="271"/>
        <v>0</v>
      </c>
      <c r="DS101" s="167">
        <f t="shared" si="272"/>
        <v>0</v>
      </c>
      <c r="DT101" s="167">
        <f t="shared" si="273"/>
        <v>0</v>
      </c>
      <c r="DU101" s="167">
        <f t="shared" si="274"/>
        <v>0</v>
      </c>
      <c r="DV101" s="167">
        <f t="shared" si="275"/>
        <v>0</v>
      </c>
      <c r="DW101" s="167">
        <f t="shared" si="276"/>
        <v>0</v>
      </c>
      <c r="DY101" s="167" t="e">
        <f t="shared" ca="1" si="312"/>
        <v>#REF!</v>
      </c>
      <c r="DZ101" s="167" t="e">
        <f t="shared" ca="1" si="313"/>
        <v>#REF!</v>
      </c>
      <c r="EA101" s="167" t="e">
        <f t="shared" ca="1" si="314"/>
        <v>#REF!</v>
      </c>
      <c r="EB101" s="167" t="e">
        <f t="shared" ca="1" si="315"/>
        <v>#REF!</v>
      </c>
      <c r="EC101" s="167" t="e">
        <f t="shared" ca="1" si="316"/>
        <v>#REF!</v>
      </c>
      <c r="ED101" s="167" t="e">
        <f t="shared" ca="1" si="317"/>
        <v>#REF!</v>
      </c>
      <c r="EE101" s="167" t="e">
        <f t="shared" ca="1" si="318"/>
        <v>#REF!</v>
      </c>
      <c r="EF101" s="167" t="e">
        <f t="shared" ca="1" si="319"/>
        <v>#REF!</v>
      </c>
      <c r="EG101" s="167" t="e">
        <f t="shared" ca="1" si="320"/>
        <v>#REF!</v>
      </c>
      <c r="EH101" s="167" t="e">
        <f t="shared" ca="1" si="321"/>
        <v>#REF!</v>
      </c>
      <c r="EI101" s="167" t="e">
        <f t="shared" ca="1" si="322"/>
        <v>#REF!</v>
      </c>
      <c r="EJ101" s="167" t="e">
        <f t="shared" ca="1" si="323"/>
        <v>#REF!</v>
      </c>
      <c r="EK101" s="167" t="e">
        <f t="shared" ca="1" si="324"/>
        <v>#REF!</v>
      </c>
      <c r="EL101" s="167" t="e">
        <f t="shared" ca="1" si="325"/>
        <v>#REF!</v>
      </c>
      <c r="EM101" s="167" t="e">
        <f t="shared" ca="1" si="326"/>
        <v>#REF!</v>
      </c>
      <c r="EN101" s="167" t="e">
        <f t="shared" ca="1" si="327"/>
        <v>#REF!</v>
      </c>
      <c r="EP101" s="167">
        <f t="shared" si="328"/>
        <v>0</v>
      </c>
      <c r="EQ101" s="167">
        <f t="shared" si="329"/>
        <v>0</v>
      </c>
      <c r="ER101" s="167">
        <f t="shared" si="330"/>
        <v>0</v>
      </c>
      <c r="ES101" s="167">
        <f t="shared" si="331"/>
        <v>0</v>
      </c>
      <c r="ET101" s="167">
        <f t="shared" si="332"/>
        <v>0</v>
      </c>
      <c r="EU101" s="167">
        <f t="shared" si="333"/>
        <v>0</v>
      </c>
      <c r="EV101" s="167">
        <f t="shared" si="334"/>
        <v>0</v>
      </c>
      <c r="EW101" s="167">
        <f t="shared" si="335"/>
        <v>0</v>
      </c>
      <c r="EX101" s="167">
        <f t="shared" si="336"/>
        <v>0</v>
      </c>
      <c r="EY101" s="167">
        <f t="shared" si="337"/>
        <v>0</v>
      </c>
      <c r="EZ101" s="167">
        <f t="shared" si="338"/>
        <v>0</v>
      </c>
      <c r="FA101" s="167">
        <f t="shared" si="339"/>
        <v>0</v>
      </c>
      <c r="FB101" s="167">
        <f t="shared" si="340"/>
        <v>0</v>
      </c>
      <c r="FC101" s="167">
        <f t="shared" si="341"/>
        <v>0</v>
      </c>
      <c r="FD101" s="167">
        <f t="shared" si="342"/>
        <v>0</v>
      </c>
      <c r="FE101" s="167">
        <f t="shared" si="343"/>
        <v>0</v>
      </c>
      <c r="FG101" s="167">
        <f t="shared" si="344"/>
        <v>0</v>
      </c>
      <c r="FH101" s="167">
        <f t="shared" si="345"/>
        <v>0</v>
      </c>
      <c r="FI101" s="167">
        <f t="shared" si="346"/>
        <v>0</v>
      </c>
      <c r="FJ101" s="167">
        <f t="shared" si="347"/>
        <v>0</v>
      </c>
      <c r="FK101" s="167">
        <f t="shared" si="348"/>
        <v>0</v>
      </c>
      <c r="FL101" s="167">
        <f t="shared" si="349"/>
        <v>0</v>
      </c>
      <c r="FM101" s="167">
        <f t="shared" si="350"/>
        <v>0</v>
      </c>
      <c r="FN101" s="167">
        <f t="shared" si="351"/>
        <v>0</v>
      </c>
      <c r="FO101" s="167">
        <f t="shared" si="352"/>
        <v>0</v>
      </c>
      <c r="FP101" s="167">
        <f t="shared" si="353"/>
        <v>0</v>
      </c>
      <c r="FQ101" s="167">
        <f t="shared" si="354"/>
        <v>0</v>
      </c>
      <c r="FR101" s="167">
        <f t="shared" si="355"/>
        <v>0</v>
      </c>
      <c r="FS101" s="167">
        <f t="shared" si="356"/>
        <v>0</v>
      </c>
      <c r="FT101" s="167">
        <f t="shared" si="357"/>
        <v>0</v>
      </c>
      <c r="FU101" s="167">
        <f t="shared" si="358"/>
        <v>0</v>
      </c>
      <c r="FV101" s="167">
        <f t="shared" si="359"/>
        <v>0</v>
      </c>
      <c r="FX101" s="167">
        <f t="shared" si="360"/>
        <v>0</v>
      </c>
      <c r="FY101" s="167">
        <f t="shared" si="361"/>
        <v>0</v>
      </c>
      <c r="FZ101" s="167">
        <f t="shared" si="362"/>
        <v>0</v>
      </c>
      <c r="GA101" s="167">
        <f t="shared" si="363"/>
        <v>0</v>
      </c>
      <c r="GB101" s="167">
        <f t="shared" si="364"/>
        <v>0</v>
      </c>
      <c r="GC101" s="167">
        <f t="shared" si="365"/>
        <v>0</v>
      </c>
      <c r="GD101" s="167">
        <f t="shared" si="366"/>
        <v>0</v>
      </c>
      <c r="GE101" s="167">
        <f t="shared" si="367"/>
        <v>0</v>
      </c>
      <c r="GF101" s="167">
        <f t="shared" si="368"/>
        <v>0</v>
      </c>
      <c r="GG101" s="167">
        <f t="shared" si="369"/>
        <v>0</v>
      </c>
      <c r="GH101" s="167">
        <f t="shared" si="370"/>
        <v>0</v>
      </c>
      <c r="GI101" s="167">
        <f t="shared" si="371"/>
        <v>0</v>
      </c>
      <c r="GJ101" s="167">
        <f t="shared" si="372"/>
        <v>0</v>
      </c>
      <c r="GK101" s="167">
        <f t="shared" si="373"/>
        <v>0</v>
      </c>
      <c r="GL101" s="167">
        <f t="shared" si="374"/>
        <v>0</v>
      </c>
      <c r="GM101" s="167">
        <f t="shared" si="375"/>
        <v>0</v>
      </c>
      <c r="GO101" s="167" t="e">
        <f t="shared" ca="1" si="210"/>
        <v>#REF!</v>
      </c>
      <c r="GP101" s="167" t="e">
        <f t="shared" ca="1" si="393"/>
        <v>#REF!</v>
      </c>
      <c r="GQ101" s="167" t="e">
        <f t="shared" ca="1" si="393"/>
        <v>#REF!</v>
      </c>
      <c r="GR101" s="167" t="e">
        <f t="shared" ca="1" si="393"/>
        <v>#REF!</v>
      </c>
      <c r="GS101" s="167" t="e">
        <f t="shared" ca="1" si="393"/>
        <v>#REF!</v>
      </c>
      <c r="GT101" s="167" t="e">
        <f t="shared" ca="1" si="393"/>
        <v>#REF!</v>
      </c>
      <c r="GU101" s="167" t="e">
        <f t="shared" ca="1" si="393"/>
        <v>#REF!</v>
      </c>
      <c r="GV101" s="167" t="e">
        <f t="shared" ca="1" si="393"/>
        <v>#REF!</v>
      </c>
      <c r="GW101" s="167" t="e">
        <f t="shared" ca="1" si="393"/>
        <v>#REF!</v>
      </c>
      <c r="GX101" s="167" t="e">
        <f t="shared" ca="1" si="393"/>
        <v>#REF!</v>
      </c>
      <c r="GY101" s="167" t="e">
        <f t="shared" ca="1" si="393"/>
        <v>#REF!</v>
      </c>
      <c r="GZ101" s="167" t="e">
        <f t="shared" ca="1" si="393"/>
        <v>#REF!</v>
      </c>
      <c r="HA101" s="167" t="e">
        <f t="shared" ca="1" si="393"/>
        <v>#REF!</v>
      </c>
      <c r="HB101" s="167" t="e">
        <f t="shared" ca="1" si="393"/>
        <v>#REF!</v>
      </c>
      <c r="HC101" s="167" t="e">
        <f t="shared" ca="1" si="393"/>
        <v>#REF!</v>
      </c>
      <c r="HD101" s="167" t="e">
        <f t="shared" ca="1" si="393"/>
        <v>#REF!</v>
      </c>
      <c r="HF101" s="167" t="e">
        <f t="shared" ca="1" si="277"/>
        <v>#REF!</v>
      </c>
      <c r="HG101" s="167" t="e">
        <f t="shared" ca="1" si="278"/>
        <v>#REF!</v>
      </c>
      <c r="HH101" s="167" t="e">
        <f t="shared" ca="1" si="279"/>
        <v>#REF!</v>
      </c>
      <c r="HI101" s="167" t="e">
        <f t="shared" ca="1" si="280"/>
        <v>#REF!</v>
      </c>
      <c r="HJ101" s="167" t="e">
        <f t="shared" ca="1" si="281"/>
        <v>#REF!</v>
      </c>
      <c r="HK101" s="167" t="e">
        <f t="shared" ca="1" si="282"/>
        <v>#REF!</v>
      </c>
      <c r="HL101" s="167" t="e">
        <f t="shared" ca="1" si="283"/>
        <v>#REF!</v>
      </c>
      <c r="HM101" s="167" t="e">
        <f t="shared" ca="1" si="284"/>
        <v>#REF!</v>
      </c>
      <c r="HN101" s="167" t="e">
        <f t="shared" ca="1" si="285"/>
        <v>#REF!</v>
      </c>
      <c r="HO101" s="167" t="e">
        <f t="shared" ca="1" si="286"/>
        <v>#REF!</v>
      </c>
      <c r="HP101" s="167" t="e">
        <f t="shared" ca="1" si="287"/>
        <v>#REF!</v>
      </c>
      <c r="HQ101" s="167" t="e">
        <f t="shared" ca="1" si="288"/>
        <v>#REF!</v>
      </c>
      <c r="HR101" s="167" t="e">
        <f t="shared" ca="1" si="289"/>
        <v>#REF!</v>
      </c>
      <c r="HS101" s="167" t="e">
        <f t="shared" ca="1" si="290"/>
        <v>#REF!</v>
      </c>
      <c r="HT101" s="167" t="e">
        <f t="shared" ca="1" si="291"/>
        <v>#REF!</v>
      </c>
      <c r="HU101" s="167" t="e">
        <f t="shared" ca="1" si="292"/>
        <v>#REF!</v>
      </c>
      <c r="HW101" s="167" t="e">
        <f t="shared" ca="1" si="293"/>
        <v>#REF!</v>
      </c>
      <c r="HX101" s="167">
        <f t="shared" si="294"/>
        <v>0</v>
      </c>
      <c r="HY101" s="167" t="e">
        <f t="shared" ca="1" si="376"/>
        <v>#REF!</v>
      </c>
      <c r="HZ101" s="219" t="e">
        <f t="shared" ca="1" si="377"/>
        <v>#REF!</v>
      </c>
    </row>
    <row r="102" spans="1:234" s="48" customFormat="1">
      <c r="A102" s="3" t="s">
        <v>200</v>
      </c>
      <c r="B102" s="202" t="str">
        <f>INDEX('Ref1'!$E:$E,MATCH(A102,'Ref1'!$A:$A,0))</f>
        <v>Devon</v>
      </c>
      <c r="C102" s="42" t="str">
        <f>INDEX(Data1!B:B,MATCH(A102,Data1!A:A,0))</f>
        <v>SCNFIR</v>
      </c>
      <c r="D102" s="253" t="str">
        <f>INDEX(Data1!C:C,MATCH(A102,Data1!A:A,0))</f>
        <v>SW</v>
      </c>
      <c r="E102" s="200" t="str">
        <f>IF($C$6="No","No",IF(COUNTIF(Inputs!$K$359:$K$398,$A102)&gt;0,"Yes","No"))</f>
        <v>No</v>
      </c>
      <c r="F102" s="404"/>
      <c r="G102" s="62">
        <f>INDEX('4_RatesSplit'!K:K,MATCH($A102,'4_RatesSplit'!$A:$A,0))</f>
        <v>0</v>
      </c>
      <c r="H102" s="171">
        <f>INDEX('4_RatesSplit'!L:L,MATCH($A102,'4_RatesSplit'!$A:$A,0))</f>
        <v>0</v>
      </c>
      <c r="I102" s="167">
        <f>INDEX('4_RatesSplit'!M:M,MATCH($A102,'4_RatesSplit'!$A:$A,0))</f>
        <v>0</v>
      </c>
      <c r="J102" s="167">
        <f>INDEX('4_RatesSplit'!N:N,MATCH($A102,'4_RatesSplit'!$A:$A,0))</f>
        <v>0</v>
      </c>
      <c r="K102" s="167">
        <f>INDEX('4_RatesSplit'!O:O,MATCH($A102,'4_RatesSplit'!$A:$A,0))</f>
        <v>0</v>
      </c>
      <c r="L102" s="167">
        <f>INDEX('4_RatesSplit'!P:P,MATCH($A102,'4_RatesSplit'!$A:$A,0))</f>
        <v>0</v>
      </c>
      <c r="M102" s="167">
        <f>INDEX('4_RatesSplit'!Q:Q,MATCH($A102,'4_RatesSplit'!$A:$A,0))</f>
        <v>0</v>
      </c>
      <c r="N102" s="167">
        <f>INDEX('4_RatesSplit'!R:R,MATCH($A102,'4_RatesSplit'!$A:$A,0))</f>
        <v>0</v>
      </c>
      <c r="O102" s="167">
        <f>INDEX('4_RatesSplit'!S:S,MATCH($A102,'4_RatesSplit'!$A:$A,0))</f>
        <v>0</v>
      </c>
      <c r="P102" s="167">
        <f>INDEX('4_RatesSplit'!T:T,MATCH($A102,'4_RatesSplit'!$A:$A,0))</f>
        <v>0</v>
      </c>
      <c r="Q102" s="167">
        <f>INDEX('4_RatesSplit'!U:U,MATCH($A102,'4_RatesSplit'!$A:$A,0))</f>
        <v>0</v>
      </c>
      <c r="R102" s="167">
        <f>INDEX('4_RatesSplit'!V:V,MATCH($A102,'4_RatesSplit'!$A:$A,0))</f>
        <v>0</v>
      </c>
      <c r="S102" s="167">
        <f>INDEX('4_RatesSplit'!W:W,MATCH($A102,'4_RatesSplit'!$A:$A,0))</f>
        <v>0</v>
      </c>
      <c r="T102" s="167">
        <f>INDEX('4_RatesSplit'!X:X,MATCH($A102,'4_RatesSplit'!$A:$A,0))</f>
        <v>0</v>
      </c>
      <c r="U102" s="167">
        <f>INDEX('4_RatesSplit'!Y:Y,MATCH($A102,'4_RatesSplit'!$A:$A,0))</f>
        <v>0</v>
      </c>
      <c r="V102" s="167">
        <f>INDEX('4_RatesSplit'!Z:Z,MATCH($A102,'4_RatesSplit'!$A:$A,0))</f>
        <v>0</v>
      </c>
      <c r="W102" s="167">
        <f>INDEX('4_RatesSplit'!AA:AA,MATCH($A102,'4_RatesSplit'!$A:$A,0))</f>
        <v>0</v>
      </c>
      <c r="X102" s="18"/>
      <c r="Y102" s="168" t="e">
        <f ca="1">INDEX('4_RatesSplit'!AT:AT,MATCH($A102,'4_RatesSplit'!$A:$A,0))</f>
        <v>#REF!</v>
      </c>
      <c r="Z102" s="168" t="e">
        <f ca="1">INDEX('4_RatesSplit'!AU:AU,MATCH($A102,'4_RatesSplit'!$A:$A,0))</f>
        <v>#REF!</v>
      </c>
      <c r="AA102" s="168" t="e">
        <f ca="1">INDEX('4_RatesSplit'!AV:AV,MATCH($A102,'4_RatesSplit'!$A:$A,0))</f>
        <v>#REF!</v>
      </c>
      <c r="AB102" s="168" t="e">
        <f ca="1">INDEX('4_RatesSplit'!AW:AW,MATCH($A102,'4_RatesSplit'!$A:$A,0))</f>
        <v>#REF!</v>
      </c>
      <c r="AC102" s="168" t="e">
        <f ca="1">INDEX('4_RatesSplit'!AX:AX,MATCH($A102,'4_RatesSplit'!$A:$A,0))</f>
        <v>#REF!</v>
      </c>
      <c r="AD102" s="168" t="e">
        <f ca="1">INDEX('4_RatesSplit'!AY:AY,MATCH($A102,'4_RatesSplit'!$A:$A,0))</f>
        <v>#REF!</v>
      </c>
      <c r="AE102" s="168" t="e">
        <f ca="1">INDEX('4_RatesSplit'!AZ:AZ,MATCH($A102,'4_RatesSplit'!$A:$A,0))</f>
        <v>#REF!</v>
      </c>
      <c r="AF102" s="168" t="e">
        <f ca="1">INDEX('4_RatesSplit'!BA:BA,MATCH($A102,'4_RatesSplit'!$A:$A,0))</f>
        <v>#REF!</v>
      </c>
      <c r="AG102" s="168" t="e">
        <f ca="1">INDEX('4_RatesSplit'!BB:BB,MATCH($A102,'4_RatesSplit'!$A:$A,0))</f>
        <v>#REF!</v>
      </c>
      <c r="AH102" s="168" t="e">
        <f ca="1">INDEX('4_RatesSplit'!BC:BC,MATCH($A102,'4_RatesSplit'!$A:$A,0))</f>
        <v>#REF!</v>
      </c>
      <c r="AI102" s="168" t="e">
        <f ca="1">INDEX('4_RatesSplit'!BD:BD,MATCH($A102,'4_RatesSplit'!$A:$A,0))</f>
        <v>#REF!</v>
      </c>
      <c r="AJ102" s="168" t="e">
        <f ca="1">INDEX('4_RatesSplit'!BE:BE,MATCH($A102,'4_RatesSplit'!$A:$A,0))</f>
        <v>#REF!</v>
      </c>
      <c r="AK102" s="168" t="e">
        <f ca="1">INDEX('4_RatesSplit'!BF:BF,MATCH($A102,'4_RatesSplit'!$A:$A,0))</f>
        <v>#REF!</v>
      </c>
      <c r="AL102" s="168" t="e">
        <f ca="1">INDEX('4_RatesSplit'!BG:BG,MATCH($A102,'4_RatesSplit'!$A:$A,0))</f>
        <v>#REF!</v>
      </c>
      <c r="AM102" s="168" t="e">
        <f ca="1">INDEX('4_RatesSplit'!BH:BH,MATCH($A102,'4_RatesSplit'!$A:$A,0))</f>
        <v>#REF!</v>
      </c>
      <c r="AN102" s="198" t="e">
        <f ca="1">INDEX('4_RatesSplit'!BI:BI,MATCH($A102,'4_RatesSplit'!$A:$A,0))</f>
        <v>#REF!</v>
      </c>
      <c r="AO102" s="114"/>
      <c r="AP102" s="167" t="e">
        <f t="shared" ca="1" si="295"/>
        <v>#REF!</v>
      </c>
      <c r="AQ102" s="167" t="e">
        <f t="shared" ca="1" si="296"/>
        <v>#REF!</v>
      </c>
      <c r="AR102" s="167" t="e">
        <f t="shared" ca="1" si="297"/>
        <v>#REF!</v>
      </c>
      <c r="AS102" s="167" t="e">
        <f t="shared" ca="1" si="298"/>
        <v>#REF!</v>
      </c>
      <c r="AT102" s="167" t="e">
        <f t="shared" ca="1" si="299"/>
        <v>#REF!</v>
      </c>
      <c r="AU102" s="167" t="e">
        <f t="shared" ca="1" si="300"/>
        <v>#REF!</v>
      </c>
      <c r="AV102" s="167" t="e">
        <f t="shared" ca="1" si="301"/>
        <v>#REF!</v>
      </c>
      <c r="AW102" s="167" t="e">
        <f t="shared" ca="1" si="302"/>
        <v>#REF!</v>
      </c>
      <c r="AX102" s="167" t="e">
        <f t="shared" ca="1" si="303"/>
        <v>#REF!</v>
      </c>
      <c r="AY102" s="167" t="e">
        <f t="shared" ca="1" si="304"/>
        <v>#REF!</v>
      </c>
      <c r="AZ102" s="167" t="e">
        <f t="shared" ca="1" si="305"/>
        <v>#REF!</v>
      </c>
      <c r="BA102" s="167" t="e">
        <f t="shared" ca="1" si="306"/>
        <v>#REF!</v>
      </c>
      <c r="BB102" s="167" t="e">
        <f t="shared" ca="1" si="307"/>
        <v>#REF!</v>
      </c>
      <c r="BC102" s="167" t="e">
        <f t="shared" ca="1" si="308"/>
        <v>#REF!</v>
      </c>
      <c r="BD102" s="167" t="e">
        <f t="shared" ca="1" si="309"/>
        <v>#REF!</v>
      </c>
      <c r="BE102" s="167" t="e">
        <f t="shared" ca="1" si="310"/>
        <v>#REF!</v>
      </c>
      <c r="BF102" s="18"/>
      <c r="BG102" s="168">
        <f>INDEX('2_Needs'!$F:$F,MATCH($A102,'2_Needs'!$A:$A,0))</f>
        <v>8.2280634812852294E-3</v>
      </c>
      <c r="BH102" s="114"/>
      <c r="BI102" s="167">
        <f t="shared" ref="BI102:BX102" si="401">IF(BI$3="reset",$BG102*BI$6,BH102*(1+$C$4))</f>
        <v>0</v>
      </c>
      <c r="BJ102" s="167">
        <f t="shared" si="401"/>
        <v>0</v>
      </c>
      <c r="BK102" s="167">
        <f t="shared" si="401"/>
        <v>0</v>
      </c>
      <c r="BL102" s="167">
        <f t="shared" si="401"/>
        <v>0</v>
      </c>
      <c r="BM102" s="167">
        <f t="shared" si="401"/>
        <v>0</v>
      </c>
      <c r="BN102" s="167">
        <f t="shared" si="401"/>
        <v>0</v>
      </c>
      <c r="BO102" s="167">
        <f t="shared" si="401"/>
        <v>0</v>
      </c>
      <c r="BP102" s="167">
        <f t="shared" si="401"/>
        <v>0</v>
      </c>
      <c r="BQ102" s="167">
        <f t="shared" si="401"/>
        <v>0</v>
      </c>
      <c r="BR102" s="167">
        <f t="shared" si="401"/>
        <v>0</v>
      </c>
      <c r="BS102" s="167">
        <f t="shared" si="401"/>
        <v>0</v>
      </c>
      <c r="BT102" s="167">
        <f t="shared" si="401"/>
        <v>0</v>
      </c>
      <c r="BU102" s="167">
        <f t="shared" si="401"/>
        <v>0</v>
      </c>
      <c r="BV102" s="167">
        <f t="shared" si="401"/>
        <v>0</v>
      </c>
      <c r="BW102" s="167">
        <f t="shared" si="401"/>
        <v>0</v>
      </c>
      <c r="BX102" s="167">
        <f t="shared" si="401"/>
        <v>0</v>
      </c>
      <c r="BZ102" s="167" t="e">
        <f t="shared" ca="1" si="229"/>
        <v>#REF!</v>
      </c>
      <c r="CA102" s="167" t="e">
        <f t="shared" ca="1" si="230"/>
        <v>#REF!</v>
      </c>
      <c r="CB102" s="167" t="e">
        <f t="shared" ca="1" si="231"/>
        <v>#REF!</v>
      </c>
      <c r="CC102" s="167" t="e">
        <f t="shared" ca="1" si="232"/>
        <v>#REF!</v>
      </c>
      <c r="CD102" s="167" t="e">
        <f t="shared" ca="1" si="233"/>
        <v>#REF!</v>
      </c>
      <c r="CE102" s="167" t="e">
        <f t="shared" ca="1" si="234"/>
        <v>#REF!</v>
      </c>
      <c r="CF102" s="167" t="e">
        <f t="shared" ca="1" si="235"/>
        <v>#REF!</v>
      </c>
      <c r="CG102" s="167" t="e">
        <f t="shared" ca="1" si="236"/>
        <v>#REF!</v>
      </c>
      <c r="CH102" s="167" t="e">
        <f t="shared" ca="1" si="237"/>
        <v>#REF!</v>
      </c>
      <c r="CI102" s="167" t="e">
        <f t="shared" ca="1" si="238"/>
        <v>#REF!</v>
      </c>
      <c r="CJ102" s="167" t="e">
        <f t="shared" ca="1" si="239"/>
        <v>#REF!</v>
      </c>
      <c r="CK102" s="167" t="e">
        <f t="shared" ca="1" si="240"/>
        <v>#REF!</v>
      </c>
      <c r="CL102" s="167" t="e">
        <f t="shared" ca="1" si="241"/>
        <v>#REF!</v>
      </c>
      <c r="CM102" s="167" t="e">
        <f t="shared" ca="1" si="242"/>
        <v>#REF!</v>
      </c>
      <c r="CN102" s="167" t="e">
        <f t="shared" ca="1" si="243"/>
        <v>#REF!</v>
      </c>
      <c r="CO102" s="167" t="e">
        <f t="shared" ca="1" si="244"/>
        <v>#REF!</v>
      </c>
      <c r="CQ102" s="167" t="e">
        <f t="shared" ca="1" si="245"/>
        <v>#REF!</v>
      </c>
      <c r="CR102" s="167" t="e">
        <f t="shared" ca="1" si="246"/>
        <v>#REF!</v>
      </c>
      <c r="CS102" s="167" t="e">
        <f t="shared" ca="1" si="247"/>
        <v>#REF!</v>
      </c>
      <c r="CT102" s="167" t="e">
        <f t="shared" ca="1" si="248"/>
        <v>#REF!</v>
      </c>
      <c r="CU102" s="167" t="e">
        <f t="shared" ca="1" si="249"/>
        <v>#REF!</v>
      </c>
      <c r="CV102" s="167" t="e">
        <f t="shared" ca="1" si="250"/>
        <v>#REF!</v>
      </c>
      <c r="CW102" s="167" t="e">
        <f t="shared" ca="1" si="251"/>
        <v>#REF!</v>
      </c>
      <c r="CX102" s="167" t="e">
        <f t="shared" ca="1" si="252"/>
        <v>#REF!</v>
      </c>
      <c r="CY102" s="167" t="e">
        <f t="shared" ca="1" si="253"/>
        <v>#REF!</v>
      </c>
      <c r="CZ102" s="167" t="e">
        <f t="shared" ca="1" si="254"/>
        <v>#REF!</v>
      </c>
      <c r="DA102" s="167" t="e">
        <f t="shared" ca="1" si="255"/>
        <v>#REF!</v>
      </c>
      <c r="DB102" s="167" t="e">
        <f t="shared" ca="1" si="256"/>
        <v>#REF!</v>
      </c>
      <c r="DC102" s="167" t="e">
        <f t="shared" ca="1" si="257"/>
        <v>#REF!</v>
      </c>
      <c r="DD102" s="167" t="e">
        <f t="shared" ca="1" si="258"/>
        <v>#REF!</v>
      </c>
      <c r="DE102" s="167" t="e">
        <f t="shared" ca="1" si="259"/>
        <v>#REF!</v>
      </c>
      <c r="DF102" s="167" t="e">
        <f t="shared" ca="1" si="260"/>
        <v>#REF!</v>
      </c>
      <c r="DH102" s="167">
        <f t="shared" si="261"/>
        <v>0</v>
      </c>
      <c r="DI102" s="167">
        <f t="shared" si="262"/>
        <v>0</v>
      </c>
      <c r="DJ102" s="167">
        <f t="shared" si="263"/>
        <v>0</v>
      </c>
      <c r="DK102" s="167">
        <f t="shared" si="264"/>
        <v>0</v>
      </c>
      <c r="DL102" s="167">
        <f t="shared" si="265"/>
        <v>0</v>
      </c>
      <c r="DM102" s="167">
        <f t="shared" si="266"/>
        <v>0</v>
      </c>
      <c r="DN102" s="167">
        <f t="shared" si="267"/>
        <v>0</v>
      </c>
      <c r="DO102" s="167">
        <f t="shared" si="268"/>
        <v>0</v>
      </c>
      <c r="DP102" s="167">
        <f t="shared" si="269"/>
        <v>0</v>
      </c>
      <c r="DQ102" s="167">
        <f t="shared" si="270"/>
        <v>0</v>
      </c>
      <c r="DR102" s="167">
        <f t="shared" si="271"/>
        <v>0</v>
      </c>
      <c r="DS102" s="167">
        <f t="shared" si="272"/>
        <v>0</v>
      </c>
      <c r="DT102" s="167">
        <f t="shared" si="273"/>
        <v>0</v>
      </c>
      <c r="DU102" s="167">
        <f t="shared" si="274"/>
        <v>0</v>
      </c>
      <c r="DV102" s="167">
        <f t="shared" si="275"/>
        <v>0</v>
      </c>
      <c r="DW102" s="167">
        <f t="shared" si="276"/>
        <v>0</v>
      </c>
      <c r="DY102" s="167" t="e">
        <f t="shared" ca="1" si="312"/>
        <v>#REF!</v>
      </c>
      <c r="DZ102" s="167" t="e">
        <f t="shared" ca="1" si="313"/>
        <v>#REF!</v>
      </c>
      <c r="EA102" s="167" t="e">
        <f t="shared" ca="1" si="314"/>
        <v>#REF!</v>
      </c>
      <c r="EB102" s="167" t="e">
        <f t="shared" ca="1" si="315"/>
        <v>#REF!</v>
      </c>
      <c r="EC102" s="167" t="e">
        <f t="shared" ca="1" si="316"/>
        <v>#REF!</v>
      </c>
      <c r="ED102" s="167" t="e">
        <f t="shared" ca="1" si="317"/>
        <v>#REF!</v>
      </c>
      <c r="EE102" s="167" t="e">
        <f t="shared" ca="1" si="318"/>
        <v>#REF!</v>
      </c>
      <c r="EF102" s="167" t="e">
        <f t="shared" ca="1" si="319"/>
        <v>#REF!</v>
      </c>
      <c r="EG102" s="167" t="e">
        <f t="shared" ca="1" si="320"/>
        <v>#REF!</v>
      </c>
      <c r="EH102" s="167" t="e">
        <f t="shared" ca="1" si="321"/>
        <v>#REF!</v>
      </c>
      <c r="EI102" s="167" t="e">
        <f t="shared" ca="1" si="322"/>
        <v>#REF!</v>
      </c>
      <c r="EJ102" s="167" t="e">
        <f t="shared" ca="1" si="323"/>
        <v>#REF!</v>
      </c>
      <c r="EK102" s="167" t="e">
        <f t="shared" ca="1" si="324"/>
        <v>#REF!</v>
      </c>
      <c r="EL102" s="167" t="e">
        <f t="shared" ca="1" si="325"/>
        <v>#REF!</v>
      </c>
      <c r="EM102" s="167" t="e">
        <f t="shared" ca="1" si="326"/>
        <v>#REF!</v>
      </c>
      <c r="EN102" s="167" t="e">
        <f t="shared" ca="1" si="327"/>
        <v>#REF!</v>
      </c>
      <c r="EP102" s="167">
        <f t="shared" si="328"/>
        <v>0</v>
      </c>
      <c r="EQ102" s="167">
        <f t="shared" si="329"/>
        <v>0</v>
      </c>
      <c r="ER102" s="167">
        <f t="shared" si="330"/>
        <v>0</v>
      </c>
      <c r="ES102" s="167">
        <f t="shared" si="331"/>
        <v>0</v>
      </c>
      <c r="ET102" s="167">
        <f t="shared" si="332"/>
        <v>0</v>
      </c>
      <c r="EU102" s="167">
        <f t="shared" si="333"/>
        <v>0</v>
      </c>
      <c r="EV102" s="167">
        <f t="shared" si="334"/>
        <v>0</v>
      </c>
      <c r="EW102" s="167">
        <f t="shared" si="335"/>
        <v>0</v>
      </c>
      <c r="EX102" s="167">
        <f t="shared" si="336"/>
        <v>0</v>
      </c>
      <c r="EY102" s="167">
        <f t="shared" si="337"/>
        <v>0</v>
      </c>
      <c r="EZ102" s="167">
        <f t="shared" si="338"/>
        <v>0</v>
      </c>
      <c r="FA102" s="167">
        <f t="shared" si="339"/>
        <v>0</v>
      </c>
      <c r="FB102" s="167">
        <f t="shared" si="340"/>
        <v>0</v>
      </c>
      <c r="FC102" s="167">
        <f t="shared" si="341"/>
        <v>0</v>
      </c>
      <c r="FD102" s="167">
        <f t="shared" si="342"/>
        <v>0</v>
      </c>
      <c r="FE102" s="167">
        <f t="shared" si="343"/>
        <v>0</v>
      </c>
      <c r="FG102" s="167">
        <f t="shared" si="344"/>
        <v>0</v>
      </c>
      <c r="FH102" s="167">
        <f t="shared" si="345"/>
        <v>0</v>
      </c>
      <c r="FI102" s="167">
        <f t="shared" si="346"/>
        <v>0</v>
      </c>
      <c r="FJ102" s="167">
        <f t="shared" si="347"/>
        <v>0</v>
      </c>
      <c r="FK102" s="167">
        <f t="shared" si="348"/>
        <v>0</v>
      </c>
      <c r="FL102" s="167">
        <f t="shared" si="349"/>
        <v>0</v>
      </c>
      <c r="FM102" s="167">
        <f t="shared" si="350"/>
        <v>0</v>
      </c>
      <c r="FN102" s="167">
        <f t="shared" si="351"/>
        <v>0</v>
      </c>
      <c r="FO102" s="167">
        <f t="shared" si="352"/>
        <v>0</v>
      </c>
      <c r="FP102" s="167">
        <f t="shared" si="353"/>
        <v>0</v>
      </c>
      <c r="FQ102" s="167">
        <f t="shared" si="354"/>
        <v>0</v>
      </c>
      <c r="FR102" s="167">
        <f t="shared" si="355"/>
        <v>0</v>
      </c>
      <c r="FS102" s="167">
        <f t="shared" si="356"/>
        <v>0</v>
      </c>
      <c r="FT102" s="167">
        <f t="shared" si="357"/>
        <v>0</v>
      </c>
      <c r="FU102" s="167">
        <f t="shared" si="358"/>
        <v>0</v>
      </c>
      <c r="FV102" s="167">
        <f t="shared" si="359"/>
        <v>0</v>
      </c>
      <c r="FX102" s="167">
        <f t="shared" si="360"/>
        <v>0</v>
      </c>
      <c r="FY102" s="167">
        <f t="shared" si="361"/>
        <v>0</v>
      </c>
      <c r="FZ102" s="167">
        <f t="shared" si="362"/>
        <v>0</v>
      </c>
      <c r="GA102" s="167">
        <f t="shared" si="363"/>
        <v>0</v>
      </c>
      <c r="GB102" s="167">
        <f t="shared" si="364"/>
        <v>0</v>
      </c>
      <c r="GC102" s="167">
        <f t="shared" si="365"/>
        <v>0</v>
      </c>
      <c r="GD102" s="167">
        <f t="shared" si="366"/>
        <v>0</v>
      </c>
      <c r="GE102" s="167">
        <f t="shared" si="367"/>
        <v>0</v>
      </c>
      <c r="GF102" s="167">
        <f t="shared" si="368"/>
        <v>0</v>
      </c>
      <c r="GG102" s="167">
        <f t="shared" si="369"/>
        <v>0</v>
      </c>
      <c r="GH102" s="167">
        <f t="shared" si="370"/>
        <v>0</v>
      </c>
      <c r="GI102" s="167">
        <f t="shared" si="371"/>
        <v>0</v>
      </c>
      <c r="GJ102" s="167">
        <f t="shared" si="372"/>
        <v>0</v>
      </c>
      <c r="GK102" s="167">
        <f t="shared" si="373"/>
        <v>0</v>
      </c>
      <c r="GL102" s="167">
        <f t="shared" si="374"/>
        <v>0</v>
      </c>
      <c r="GM102" s="167">
        <f t="shared" si="375"/>
        <v>0</v>
      </c>
      <c r="GO102" s="167" t="e">
        <f t="shared" ca="1" si="210"/>
        <v>#REF!</v>
      </c>
      <c r="GP102" s="167" t="e">
        <f t="shared" ca="1" si="393"/>
        <v>#REF!</v>
      </c>
      <c r="GQ102" s="167" t="e">
        <f t="shared" ca="1" si="393"/>
        <v>#REF!</v>
      </c>
      <c r="GR102" s="167" t="e">
        <f t="shared" ca="1" si="393"/>
        <v>#REF!</v>
      </c>
      <c r="GS102" s="167" t="e">
        <f t="shared" ca="1" si="393"/>
        <v>#REF!</v>
      </c>
      <c r="GT102" s="167" t="e">
        <f t="shared" ca="1" si="393"/>
        <v>#REF!</v>
      </c>
      <c r="GU102" s="167" t="e">
        <f t="shared" ca="1" si="393"/>
        <v>#REF!</v>
      </c>
      <c r="GV102" s="167" t="e">
        <f t="shared" ca="1" si="393"/>
        <v>#REF!</v>
      </c>
      <c r="GW102" s="167" t="e">
        <f t="shared" ca="1" si="393"/>
        <v>#REF!</v>
      </c>
      <c r="GX102" s="167" t="e">
        <f t="shared" ca="1" si="393"/>
        <v>#REF!</v>
      </c>
      <c r="GY102" s="167" t="e">
        <f t="shared" ca="1" si="393"/>
        <v>#REF!</v>
      </c>
      <c r="GZ102" s="167" t="e">
        <f t="shared" ca="1" si="393"/>
        <v>#REF!</v>
      </c>
      <c r="HA102" s="167" t="e">
        <f t="shared" ca="1" si="393"/>
        <v>#REF!</v>
      </c>
      <c r="HB102" s="167" t="e">
        <f t="shared" ca="1" si="393"/>
        <v>#REF!</v>
      </c>
      <c r="HC102" s="167" t="e">
        <f t="shared" ca="1" si="393"/>
        <v>#REF!</v>
      </c>
      <c r="HD102" s="167" t="e">
        <f t="shared" ca="1" si="393"/>
        <v>#REF!</v>
      </c>
      <c r="HF102" s="167" t="e">
        <f t="shared" ca="1" si="277"/>
        <v>#REF!</v>
      </c>
      <c r="HG102" s="167" t="e">
        <f t="shared" ca="1" si="278"/>
        <v>#REF!</v>
      </c>
      <c r="HH102" s="167" t="e">
        <f t="shared" ca="1" si="279"/>
        <v>#REF!</v>
      </c>
      <c r="HI102" s="167" t="e">
        <f t="shared" ca="1" si="280"/>
        <v>#REF!</v>
      </c>
      <c r="HJ102" s="167" t="e">
        <f t="shared" ca="1" si="281"/>
        <v>#REF!</v>
      </c>
      <c r="HK102" s="167" t="e">
        <f t="shared" ca="1" si="282"/>
        <v>#REF!</v>
      </c>
      <c r="HL102" s="167" t="e">
        <f t="shared" ca="1" si="283"/>
        <v>#REF!</v>
      </c>
      <c r="HM102" s="167" t="e">
        <f t="shared" ca="1" si="284"/>
        <v>#REF!</v>
      </c>
      <c r="HN102" s="167" t="e">
        <f t="shared" ca="1" si="285"/>
        <v>#REF!</v>
      </c>
      <c r="HO102" s="167" t="e">
        <f t="shared" ca="1" si="286"/>
        <v>#REF!</v>
      </c>
      <c r="HP102" s="167" t="e">
        <f t="shared" ca="1" si="287"/>
        <v>#REF!</v>
      </c>
      <c r="HQ102" s="167" t="e">
        <f t="shared" ca="1" si="288"/>
        <v>#REF!</v>
      </c>
      <c r="HR102" s="167" t="e">
        <f t="shared" ca="1" si="289"/>
        <v>#REF!</v>
      </c>
      <c r="HS102" s="167" t="e">
        <f t="shared" ca="1" si="290"/>
        <v>#REF!</v>
      </c>
      <c r="HT102" s="167" t="e">
        <f t="shared" ca="1" si="291"/>
        <v>#REF!</v>
      </c>
      <c r="HU102" s="167" t="e">
        <f t="shared" ca="1" si="292"/>
        <v>#REF!</v>
      </c>
      <c r="HW102" s="167" t="e">
        <f t="shared" ca="1" si="293"/>
        <v>#REF!</v>
      </c>
      <c r="HX102" s="167">
        <f t="shared" si="294"/>
        <v>0</v>
      </c>
      <c r="HY102" s="167" t="e">
        <f t="shared" ca="1" si="376"/>
        <v>#REF!</v>
      </c>
      <c r="HZ102" s="219" t="e">
        <f t="shared" ca="1" si="377"/>
        <v>#REF!</v>
      </c>
    </row>
    <row r="103" spans="1:234" s="48" customFormat="1">
      <c r="A103" s="3" t="s">
        <v>512</v>
      </c>
      <c r="B103" s="202" t="str">
        <f>INDEX('Ref1'!$E:$E,MATCH(A103,'Ref1'!$A:$A,0))</f>
        <v>Devon &amp; Somerset Fire</v>
      </c>
      <c r="C103" s="42" t="str">
        <f>INDEX(Data1!B:B,MATCH(A103,Data1!A:A,0))</f>
        <v>SFIR</v>
      </c>
      <c r="D103" s="253" t="str">
        <f>INDEX(Data1!C:C,MATCH(A103,Data1!A:A,0))</f>
        <v>SW</v>
      </c>
      <c r="E103" s="200" t="str">
        <f>IF($C$6="No","No",IF(COUNTIF(Inputs!$K$359:$K$398,$A103)&gt;0,"Yes","No"))</f>
        <v>No</v>
      </c>
      <c r="F103" s="404"/>
      <c r="G103" s="62">
        <f>INDEX('4_RatesSplit'!K:K,MATCH($A103,'4_RatesSplit'!$A:$A,0))</f>
        <v>0</v>
      </c>
      <c r="H103" s="171">
        <f>INDEX('4_RatesSplit'!L:L,MATCH($A103,'4_RatesSplit'!$A:$A,0))</f>
        <v>0</v>
      </c>
      <c r="I103" s="167">
        <f>INDEX('4_RatesSplit'!M:M,MATCH($A103,'4_RatesSplit'!$A:$A,0))</f>
        <v>0</v>
      </c>
      <c r="J103" s="167">
        <f>INDEX('4_RatesSplit'!N:N,MATCH($A103,'4_RatesSplit'!$A:$A,0))</f>
        <v>0</v>
      </c>
      <c r="K103" s="167">
        <f>INDEX('4_RatesSplit'!O:O,MATCH($A103,'4_RatesSplit'!$A:$A,0))</f>
        <v>0</v>
      </c>
      <c r="L103" s="167">
        <f>INDEX('4_RatesSplit'!P:P,MATCH($A103,'4_RatesSplit'!$A:$A,0))</f>
        <v>0</v>
      </c>
      <c r="M103" s="167">
        <f>INDEX('4_RatesSplit'!Q:Q,MATCH($A103,'4_RatesSplit'!$A:$A,0))</f>
        <v>0</v>
      </c>
      <c r="N103" s="167">
        <f>INDEX('4_RatesSplit'!R:R,MATCH($A103,'4_RatesSplit'!$A:$A,0))</f>
        <v>0</v>
      </c>
      <c r="O103" s="167">
        <f>INDEX('4_RatesSplit'!S:S,MATCH($A103,'4_RatesSplit'!$A:$A,0))</f>
        <v>0</v>
      </c>
      <c r="P103" s="167">
        <f>INDEX('4_RatesSplit'!T:T,MATCH($A103,'4_RatesSplit'!$A:$A,0))</f>
        <v>0</v>
      </c>
      <c r="Q103" s="167">
        <f>INDEX('4_RatesSplit'!U:U,MATCH($A103,'4_RatesSplit'!$A:$A,0))</f>
        <v>0</v>
      </c>
      <c r="R103" s="167">
        <f>INDEX('4_RatesSplit'!V:V,MATCH($A103,'4_RatesSplit'!$A:$A,0))</f>
        <v>0</v>
      </c>
      <c r="S103" s="167">
        <f>INDEX('4_RatesSplit'!W:W,MATCH($A103,'4_RatesSplit'!$A:$A,0))</f>
        <v>0</v>
      </c>
      <c r="T103" s="167">
        <f>INDEX('4_RatesSplit'!X:X,MATCH($A103,'4_RatesSplit'!$A:$A,0))</f>
        <v>0</v>
      </c>
      <c r="U103" s="167">
        <f>INDEX('4_RatesSplit'!Y:Y,MATCH($A103,'4_RatesSplit'!$A:$A,0))</f>
        <v>0</v>
      </c>
      <c r="V103" s="167">
        <f>INDEX('4_RatesSplit'!Z:Z,MATCH($A103,'4_RatesSplit'!$A:$A,0))</f>
        <v>0</v>
      </c>
      <c r="W103" s="167">
        <f>INDEX('4_RatesSplit'!AA:AA,MATCH($A103,'4_RatesSplit'!$A:$A,0))</f>
        <v>0</v>
      </c>
      <c r="X103" s="18"/>
      <c r="Y103" s="168" t="e">
        <f ca="1">INDEX('4_RatesSplit'!AT:AT,MATCH($A103,'4_RatesSplit'!$A:$A,0))</f>
        <v>#REF!</v>
      </c>
      <c r="Z103" s="168" t="e">
        <f ca="1">INDEX('4_RatesSplit'!AU:AU,MATCH($A103,'4_RatesSplit'!$A:$A,0))</f>
        <v>#REF!</v>
      </c>
      <c r="AA103" s="168" t="e">
        <f ca="1">INDEX('4_RatesSplit'!AV:AV,MATCH($A103,'4_RatesSplit'!$A:$A,0))</f>
        <v>#REF!</v>
      </c>
      <c r="AB103" s="168" t="e">
        <f ca="1">INDEX('4_RatesSplit'!AW:AW,MATCH($A103,'4_RatesSplit'!$A:$A,0))</f>
        <v>#REF!</v>
      </c>
      <c r="AC103" s="168" t="e">
        <f ca="1">INDEX('4_RatesSplit'!AX:AX,MATCH($A103,'4_RatesSplit'!$A:$A,0))</f>
        <v>#REF!</v>
      </c>
      <c r="AD103" s="168" t="e">
        <f ca="1">INDEX('4_RatesSplit'!AY:AY,MATCH($A103,'4_RatesSplit'!$A:$A,0))</f>
        <v>#REF!</v>
      </c>
      <c r="AE103" s="168" t="e">
        <f ca="1">INDEX('4_RatesSplit'!AZ:AZ,MATCH($A103,'4_RatesSplit'!$A:$A,0))</f>
        <v>#REF!</v>
      </c>
      <c r="AF103" s="168" t="e">
        <f ca="1">INDEX('4_RatesSplit'!BA:BA,MATCH($A103,'4_RatesSplit'!$A:$A,0))</f>
        <v>#REF!</v>
      </c>
      <c r="AG103" s="168" t="e">
        <f ca="1">INDEX('4_RatesSplit'!BB:BB,MATCH($A103,'4_RatesSplit'!$A:$A,0))</f>
        <v>#REF!</v>
      </c>
      <c r="AH103" s="168" t="e">
        <f ca="1">INDEX('4_RatesSplit'!BC:BC,MATCH($A103,'4_RatesSplit'!$A:$A,0))</f>
        <v>#REF!</v>
      </c>
      <c r="AI103" s="168" t="e">
        <f ca="1">INDEX('4_RatesSplit'!BD:BD,MATCH($A103,'4_RatesSplit'!$A:$A,0))</f>
        <v>#REF!</v>
      </c>
      <c r="AJ103" s="168" t="e">
        <f ca="1">INDEX('4_RatesSplit'!BE:BE,MATCH($A103,'4_RatesSplit'!$A:$A,0))</f>
        <v>#REF!</v>
      </c>
      <c r="AK103" s="168" t="e">
        <f ca="1">INDEX('4_RatesSplit'!BF:BF,MATCH($A103,'4_RatesSplit'!$A:$A,0))</f>
        <v>#REF!</v>
      </c>
      <c r="AL103" s="168" t="e">
        <f ca="1">INDEX('4_RatesSplit'!BG:BG,MATCH($A103,'4_RatesSplit'!$A:$A,0))</f>
        <v>#REF!</v>
      </c>
      <c r="AM103" s="168" t="e">
        <f ca="1">INDEX('4_RatesSplit'!BH:BH,MATCH($A103,'4_RatesSplit'!$A:$A,0))</f>
        <v>#REF!</v>
      </c>
      <c r="AN103" s="198" t="e">
        <f ca="1">INDEX('4_RatesSplit'!BI:BI,MATCH($A103,'4_RatesSplit'!$A:$A,0))</f>
        <v>#REF!</v>
      </c>
      <c r="AO103" s="114"/>
      <c r="AP103" s="167" t="e">
        <f t="shared" ca="1" si="295"/>
        <v>#REF!</v>
      </c>
      <c r="AQ103" s="167" t="e">
        <f t="shared" ca="1" si="296"/>
        <v>#REF!</v>
      </c>
      <c r="AR103" s="167" t="e">
        <f t="shared" ca="1" si="297"/>
        <v>#REF!</v>
      </c>
      <c r="AS103" s="167" t="e">
        <f t="shared" ca="1" si="298"/>
        <v>#REF!</v>
      </c>
      <c r="AT103" s="167" t="e">
        <f t="shared" ca="1" si="299"/>
        <v>#REF!</v>
      </c>
      <c r="AU103" s="167" t="e">
        <f t="shared" ca="1" si="300"/>
        <v>#REF!</v>
      </c>
      <c r="AV103" s="167" t="e">
        <f t="shared" ca="1" si="301"/>
        <v>#REF!</v>
      </c>
      <c r="AW103" s="167" t="e">
        <f t="shared" ca="1" si="302"/>
        <v>#REF!</v>
      </c>
      <c r="AX103" s="167" t="e">
        <f t="shared" ca="1" si="303"/>
        <v>#REF!</v>
      </c>
      <c r="AY103" s="167" t="e">
        <f t="shared" ca="1" si="304"/>
        <v>#REF!</v>
      </c>
      <c r="AZ103" s="167" t="e">
        <f t="shared" ca="1" si="305"/>
        <v>#REF!</v>
      </c>
      <c r="BA103" s="167" t="e">
        <f t="shared" ca="1" si="306"/>
        <v>#REF!</v>
      </c>
      <c r="BB103" s="167" t="e">
        <f t="shared" ca="1" si="307"/>
        <v>#REF!</v>
      </c>
      <c r="BC103" s="167" t="e">
        <f t="shared" ca="1" si="308"/>
        <v>#REF!</v>
      </c>
      <c r="BD103" s="167" t="e">
        <f t="shared" ca="1" si="309"/>
        <v>#REF!</v>
      </c>
      <c r="BE103" s="167" t="e">
        <f t="shared" ca="1" si="310"/>
        <v>#REF!</v>
      </c>
      <c r="BF103" s="18"/>
      <c r="BG103" s="168">
        <f>INDEX('2_Needs'!$F:$F,MATCH($A103,'2_Needs'!$A:$A,0))</f>
        <v>1.2768772576710161E-3</v>
      </c>
      <c r="BH103" s="114"/>
      <c r="BI103" s="167">
        <f t="shared" ref="BI103:BX103" si="402">IF(BI$3="reset",$BG103*BI$6,BH103*(1+$C$4))</f>
        <v>0</v>
      </c>
      <c r="BJ103" s="167">
        <f t="shared" si="402"/>
        <v>0</v>
      </c>
      <c r="BK103" s="167">
        <f t="shared" si="402"/>
        <v>0</v>
      </c>
      <c r="BL103" s="167">
        <f t="shared" si="402"/>
        <v>0</v>
      </c>
      <c r="BM103" s="167">
        <f t="shared" si="402"/>
        <v>0</v>
      </c>
      <c r="BN103" s="167">
        <f t="shared" si="402"/>
        <v>0</v>
      </c>
      <c r="BO103" s="167">
        <f t="shared" si="402"/>
        <v>0</v>
      </c>
      <c r="BP103" s="167">
        <f t="shared" si="402"/>
        <v>0</v>
      </c>
      <c r="BQ103" s="167">
        <f t="shared" si="402"/>
        <v>0</v>
      </c>
      <c r="BR103" s="167">
        <f t="shared" si="402"/>
        <v>0</v>
      </c>
      <c r="BS103" s="167">
        <f t="shared" si="402"/>
        <v>0</v>
      </c>
      <c r="BT103" s="167">
        <f t="shared" si="402"/>
        <v>0</v>
      </c>
      <c r="BU103" s="167">
        <f t="shared" si="402"/>
        <v>0</v>
      </c>
      <c r="BV103" s="167">
        <f t="shared" si="402"/>
        <v>0</v>
      </c>
      <c r="BW103" s="167">
        <f t="shared" si="402"/>
        <v>0</v>
      </c>
      <c r="BX103" s="167">
        <f t="shared" si="402"/>
        <v>0</v>
      </c>
      <c r="BZ103" s="167" t="e">
        <f t="shared" ca="1" si="229"/>
        <v>#REF!</v>
      </c>
      <c r="CA103" s="167" t="e">
        <f t="shared" ca="1" si="230"/>
        <v>#REF!</v>
      </c>
      <c r="CB103" s="167" t="e">
        <f t="shared" ca="1" si="231"/>
        <v>#REF!</v>
      </c>
      <c r="CC103" s="167" t="e">
        <f t="shared" ca="1" si="232"/>
        <v>#REF!</v>
      </c>
      <c r="CD103" s="167" t="e">
        <f t="shared" ca="1" si="233"/>
        <v>#REF!</v>
      </c>
      <c r="CE103" s="167" t="e">
        <f t="shared" ca="1" si="234"/>
        <v>#REF!</v>
      </c>
      <c r="CF103" s="167" t="e">
        <f t="shared" ca="1" si="235"/>
        <v>#REF!</v>
      </c>
      <c r="CG103" s="167" t="e">
        <f t="shared" ca="1" si="236"/>
        <v>#REF!</v>
      </c>
      <c r="CH103" s="167" t="e">
        <f t="shared" ca="1" si="237"/>
        <v>#REF!</v>
      </c>
      <c r="CI103" s="167" t="e">
        <f t="shared" ca="1" si="238"/>
        <v>#REF!</v>
      </c>
      <c r="CJ103" s="167" t="e">
        <f t="shared" ca="1" si="239"/>
        <v>#REF!</v>
      </c>
      <c r="CK103" s="167" t="e">
        <f t="shared" ca="1" si="240"/>
        <v>#REF!</v>
      </c>
      <c r="CL103" s="167" t="e">
        <f t="shared" ca="1" si="241"/>
        <v>#REF!</v>
      </c>
      <c r="CM103" s="167" t="e">
        <f t="shared" ca="1" si="242"/>
        <v>#REF!</v>
      </c>
      <c r="CN103" s="167" t="e">
        <f t="shared" ca="1" si="243"/>
        <v>#REF!</v>
      </c>
      <c r="CO103" s="167" t="e">
        <f t="shared" ca="1" si="244"/>
        <v>#REF!</v>
      </c>
      <c r="CQ103" s="167" t="e">
        <f t="shared" ca="1" si="245"/>
        <v>#REF!</v>
      </c>
      <c r="CR103" s="167" t="e">
        <f t="shared" ca="1" si="246"/>
        <v>#REF!</v>
      </c>
      <c r="CS103" s="167" t="e">
        <f t="shared" ca="1" si="247"/>
        <v>#REF!</v>
      </c>
      <c r="CT103" s="167" t="e">
        <f t="shared" ca="1" si="248"/>
        <v>#REF!</v>
      </c>
      <c r="CU103" s="167" t="e">
        <f t="shared" ca="1" si="249"/>
        <v>#REF!</v>
      </c>
      <c r="CV103" s="167" t="e">
        <f t="shared" ca="1" si="250"/>
        <v>#REF!</v>
      </c>
      <c r="CW103" s="167" t="e">
        <f t="shared" ca="1" si="251"/>
        <v>#REF!</v>
      </c>
      <c r="CX103" s="167" t="e">
        <f t="shared" ca="1" si="252"/>
        <v>#REF!</v>
      </c>
      <c r="CY103" s="167" t="e">
        <f t="shared" ca="1" si="253"/>
        <v>#REF!</v>
      </c>
      <c r="CZ103" s="167" t="e">
        <f t="shared" ca="1" si="254"/>
        <v>#REF!</v>
      </c>
      <c r="DA103" s="167" t="e">
        <f t="shared" ca="1" si="255"/>
        <v>#REF!</v>
      </c>
      <c r="DB103" s="167" t="e">
        <f t="shared" ca="1" si="256"/>
        <v>#REF!</v>
      </c>
      <c r="DC103" s="167" t="e">
        <f t="shared" ca="1" si="257"/>
        <v>#REF!</v>
      </c>
      <c r="DD103" s="167" t="e">
        <f t="shared" ca="1" si="258"/>
        <v>#REF!</v>
      </c>
      <c r="DE103" s="167" t="e">
        <f t="shared" ca="1" si="259"/>
        <v>#REF!</v>
      </c>
      <c r="DF103" s="167" t="e">
        <f t="shared" ca="1" si="260"/>
        <v>#REF!</v>
      </c>
      <c r="DH103" s="167">
        <f t="shared" si="261"/>
        <v>0</v>
      </c>
      <c r="DI103" s="167">
        <f t="shared" si="262"/>
        <v>0</v>
      </c>
      <c r="DJ103" s="167">
        <f t="shared" si="263"/>
        <v>0</v>
      </c>
      <c r="DK103" s="167">
        <f t="shared" si="264"/>
        <v>0</v>
      </c>
      <c r="DL103" s="167">
        <f t="shared" si="265"/>
        <v>0</v>
      </c>
      <c r="DM103" s="167">
        <f t="shared" si="266"/>
        <v>0</v>
      </c>
      <c r="DN103" s="167">
        <f t="shared" si="267"/>
        <v>0</v>
      </c>
      <c r="DO103" s="167">
        <f t="shared" si="268"/>
        <v>0</v>
      </c>
      <c r="DP103" s="167">
        <f t="shared" si="269"/>
        <v>0</v>
      </c>
      <c r="DQ103" s="167">
        <f t="shared" si="270"/>
        <v>0</v>
      </c>
      <c r="DR103" s="167">
        <f t="shared" si="271"/>
        <v>0</v>
      </c>
      <c r="DS103" s="167">
        <f t="shared" si="272"/>
        <v>0</v>
      </c>
      <c r="DT103" s="167">
        <f t="shared" si="273"/>
        <v>0</v>
      </c>
      <c r="DU103" s="167">
        <f t="shared" si="274"/>
        <v>0</v>
      </c>
      <c r="DV103" s="167">
        <f t="shared" si="275"/>
        <v>0</v>
      </c>
      <c r="DW103" s="167">
        <f t="shared" si="276"/>
        <v>0</v>
      </c>
      <c r="DY103" s="167" t="e">
        <f t="shared" ca="1" si="312"/>
        <v>#REF!</v>
      </c>
      <c r="DZ103" s="167" t="e">
        <f t="shared" ca="1" si="313"/>
        <v>#REF!</v>
      </c>
      <c r="EA103" s="167" t="e">
        <f t="shared" ca="1" si="314"/>
        <v>#REF!</v>
      </c>
      <c r="EB103" s="167" t="e">
        <f t="shared" ca="1" si="315"/>
        <v>#REF!</v>
      </c>
      <c r="EC103" s="167" t="e">
        <f t="shared" ca="1" si="316"/>
        <v>#REF!</v>
      </c>
      <c r="ED103" s="167" t="e">
        <f t="shared" ca="1" si="317"/>
        <v>#REF!</v>
      </c>
      <c r="EE103" s="167" t="e">
        <f t="shared" ca="1" si="318"/>
        <v>#REF!</v>
      </c>
      <c r="EF103" s="167" t="e">
        <f t="shared" ca="1" si="319"/>
        <v>#REF!</v>
      </c>
      <c r="EG103" s="167" t="e">
        <f t="shared" ca="1" si="320"/>
        <v>#REF!</v>
      </c>
      <c r="EH103" s="167" t="e">
        <f t="shared" ca="1" si="321"/>
        <v>#REF!</v>
      </c>
      <c r="EI103" s="167" t="e">
        <f t="shared" ca="1" si="322"/>
        <v>#REF!</v>
      </c>
      <c r="EJ103" s="167" t="e">
        <f t="shared" ca="1" si="323"/>
        <v>#REF!</v>
      </c>
      <c r="EK103" s="167" t="e">
        <f t="shared" ca="1" si="324"/>
        <v>#REF!</v>
      </c>
      <c r="EL103" s="167" t="e">
        <f t="shared" ca="1" si="325"/>
        <v>#REF!</v>
      </c>
      <c r="EM103" s="167" t="e">
        <f t="shared" ca="1" si="326"/>
        <v>#REF!</v>
      </c>
      <c r="EN103" s="167" t="e">
        <f t="shared" ca="1" si="327"/>
        <v>#REF!</v>
      </c>
      <c r="EP103" s="167">
        <f t="shared" si="328"/>
        <v>0</v>
      </c>
      <c r="EQ103" s="167">
        <f t="shared" si="329"/>
        <v>0</v>
      </c>
      <c r="ER103" s="167">
        <f t="shared" si="330"/>
        <v>0</v>
      </c>
      <c r="ES103" s="167">
        <f t="shared" si="331"/>
        <v>0</v>
      </c>
      <c r="ET103" s="167">
        <f t="shared" si="332"/>
        <v>0</v>
      </c>
      <c r="EU103" s="167">
        <f t="shared" si="333"/>
        <v>0</v>
      </c>
      <c r="EV103" s="167">
        <f t="shared" si="334"/>
        <v>0</v>
      </c>
      <c r="EW103" s="167">
        <f t="shared" si="335"/>
        <v>0</v>
      </c>
      <c r="EX103" s="167">
        <f t="shared" si="336"/>
        <v>0</v>
      </c>
      <c r="EY103" s="167">
        <f t="shared" si="337"/>
        <v>0</v>
      </c>
      <c r="EZ103" s="167">
        <f t="shared" si="338"/>
        <v>0</v>
      </c>
      <c r="FA103" s="167">
        <f t="shared" si="339"/>
        <v>0</v>
      </c>
      <c r="FB103" s="167">
        <f t="shared" si="340"/>
        <v>0</v>
      </c>
      <c r="FC103" s="167">
        <f t="shared" si="341"/>
        <v>0</v>
      </c>
      <c r="FD103" s="167">
        <f t="shared" si="342"/>
        <v>0</v>
      </c>
      <c r="FE103" s="167">
        <f t="shared" si="343"/>
        <v>0</v>
      </c>
      <c r="FG103" s="167">
        <f t="shared" si="344"/>
        <v>0</v>
      </c>
      <c r="FH103" s="167">
        <f t="shared" si="345"/>
        <v>0</v>
      </c>
      <c r="FI103" s="167">
        <f t="shared" si="346"/>
        <v>0</v>
      </c>
      <c r="FJ103" s="167">
        <f t="shared" si="347"/>
        <v>0</v>
      </c>
      <c r="FK103" s="167">
        <f t="shared" si="348"/>
        <v>0</v>
      </c>
      <c r="FL103" s="167">
        <f t="shared" si="349"/>
        <v>0</v>
      </c>
      <c r="FM103" s="167">
        <f t="shared" si="350"/>
        <v>0</v>
      </c>
      <c r="FN103" s="167">
        <f t="shared" si="351"/>
        <v>0</v>
      </c>
      <c r="FO103" s="167">
        <f t="shared" si="352"/>
        <v>0</v>
      </c>
      <c r="FP103" s="167">
        <f t="shared" si="353"/>
        <v>0</v>
      </c>
      <c r="FQ103" s="167">
        <f t="shared" si="354"/>
        <v>0</v>
      </c>
      <c r="FR103" s="167">
        <f t="shared" si="355"/>
        <v>0</v>
      </c>
      <c r="FS103" s="167">
        <f t="shared" si="356"/>
        <v>0</v>
      </c>
      <c r="FT103" s="167">
        <f t="shared" si="357"/>
        <v>0</v>
      </c>
      <c r="FU103" s="167">
        <f t="shared" si="358"/>
        <v>0</v>
      </c>
      <c r="FV103" s="167">
        <f t="shared" si="359"/>
        <v>0</v>
      </c>
      <c r="FX103" s="167">
        <f t="shared" si="360"/>
        <v>0</v>
      </c>
      <c r="FY103" s="167">
        <f t="shared" si="361"/>
        <v>0</v>
      </c>
      <c r="FZ103" s="167">
        <f t="shared" si="362"/>
        <v>0</v>
      </c>
      <c r="GA103" s="167">
        <f t="shared" si="363"/>
        <v>0</v>
      </c>
      <c r="GB103" s="167">
        <f t="shared" si="364"/>
        <v>0</v>
      </c>
      <c r="GC103" s="167">
        <f t="shared" si="365"/>
        <v>0</v>
      </c>
      <c r="GD103" s="167">
        <f t="shared" si="366"/>
        <v>0</v>
      </c>
      <c r="GE103" s="167">
        <f t="shared" si="367"/>
        <v>0</v>
      </c>
      <c r="GF103" s="167">
        <f t="shared" si="368"/>
        <v>0</v>
      </c>
      <c r="GG103" s="167">
        <f t="shared" si="369"/>
        <v>0</v>
      </c>
      <c r="GH103" s="167">
        <f t="shared" si="370"/>
        <v>0</v>
      </c>
      <c r="GI103" s="167">
        <f t="shared" si="371"/>
        <v>0</v>
      </c>
      <c r="GJ103" s="167">
        <f t="shared" si="372"/>
        <v>0</v>
      </c>
      <c r="GK103" s="167">
        <f t="shared" si="373"/>
        <v>0</v>
      </c>
      <c r="GL103" s="167">
        <f t="shared" si="374"/>
        <v>0</v>
      </c>
      <c r="GM103" s="167">
        <f t="shared" si="375"/>
        <v>0</v>
      </c>
      <c r="GO103" s="167" t="e">
        <f t="shared" ca="1" si="210"/>
        <v>#REF!</v>
      </c>
      <c r="GP103" s="167" t="e">
        <f t="shared" ca="1" si="393"/>
        <v>#REF!</v>
      </c>
      <c r="GQ103" s="167" t="e">
        <f t="shared" ca="1" si="393"/>
        <v>#REF!</v>
      </c>
      <c r="GR103" s="167" t="e">
        <f t="shared" ca="1" si="393"/>
        <v>#REF!</v>
      </c>
      <c r="GS103" s="167" t="e">
        <f t="shared" ca="1" si="393"/>
        <v>#REF!</v>
      </c>
      <c r="GT103" s="167" t="e">
        <f t="shared" ca="1" si="393"/>
        <v>#REF!</v>
      </c>
      <c r="GU103" s="167" t="e">
        <f t="shared" ca="1" si="393"/>
        <v>#REF!</v>
      </c>
      <c r="GV103" s="167" t="e">
        <f t="shared" ca="1" si="393"/>
        <v>#REF!</v>
      </c>
      <c r="GW103" s="167" t="e">
        <f t="shared" ca="1" si="393"/>
        <v>#REF!</v>
      </c>
      <c r="GX103" s="167" t="e">
        <f t="shared" ca="1" si="393"/>
        <v>#REF!</v>
      </c>
      <c r="GY103" s="167" t="e">
        <f t="shared" ca="1" si="393"/>
        <v>#REF!</v>
      </c>
      <c r="GZ103" s="167" t="e">
        <f t="shared" ca="1" si="393"/>
        <v>#REF!</v>
      </c>
      <c r="HA103" s="167" t="e">
        <f t="shared" ca="1" si="393"/>
        <v>#REF!</v>
      </c>
      <c r="HB103" s="167" t="e">
        <f t="shared" ca="1" si="393"/>
        <v>#REF!</v>
      </c>
      <c r="HC103" s="167" t="e">
        <f t="shared" ca="1" si="393"/>
        <v>#REF!</v>
      </c>
      <c r="HD103" s="167" t="e">
        <f t="shared" ca="1" si="393"/>
        <v>#REF!</v>
      </c>
      <c r="HF103" s="167" t="e">
        <f t="shared" ca="1" si="277"/>
        <v>#REF!</v>
      </c>
      <c r="HG103" s="167" t="e">
        <f t="shared" ca="1" si="278"/>
        <v>#REF!</v>
      </c>
      <c r="HH103" s="167" t="e">
        <f t="shared" ca="1" si="279"/>
        <v>#REF!</v>
      </c>
      <c r="HI103" s="167" t="e">
        <f t="shared" ca="1" si="280"/>
        <v>#REF!</v>
      </c>
      <c r="HJ103" s="167" t="e">
        <f t="shared" ca="1" si="281"/>
        <v>#REF!</v>
      </c>
      <c r="HK103" s="167" t="e">
        <f t="shared" ca="1" si="282"/>
        <v>#REF!</v>
      </c>
      <c r="HL103" s="167" t="e">
        <f t="shared" ca="1" si="283"/>
        <v>#REF!</v>
      </c>
      <c r="HM103" s="167" t="e">
        <f t="shared" ca="1" si="284"/>
        <v>#REF!</v>
      </c>
      <c r="HN103" s="167" t="e">
        <f t="shared" ca="1" si="285"/>
        <v>#REF!</v>
      </c>
      <c r="HO103" s="167" t="e">
        <f t="shared" ca="1" si="286"/>
        <v>#REF!</v>
      </c>
      <c r="HP103" s="167" t="e">
        <f t="shared" ca="1" si="287"/>
        <v>#REF!</v>
      </c>
      <c r="HQ103" s="167" t="e">
        <f t="shared" ca="1" si="288"/>
        <v>#REF!</v>
      </c>
      <c r="HR103" s="167" t="e">
        <f t="shared" ca="1" si="289"/>
        <v>#REF!</v>
      </c>
      <c r="HS103" s="167" t="e">
        <f t="shared" ca="1" si="290"/>
        <v>#REF!</v>
      </c>
      <c r="HT103" s="167" t="e">
        <f t="shared" ca="1" si="291"/>
        <v>#REF!</v>
      </c>
      <c r="HU103" s="167" t="e">
        <f t="shared" ca="1" si="292"/>
        <v>#REF!</v>
      </c>
      <c r="HW103" s="167" t="e">
        <f t="shared" ca="1" si="293"/>
        <v>#REF!</v>
      </c>
      <c r="HX103" s="167">
        <f t="shared" si="294"/>
        <v>0</v>
      </c>
      <c r="HY103" s="167" t="e">
        <f t="shared" ca="1" si="376"/>
        <v>#REF!</v>
      </c>
      <c r="HZ103" s="219" t="e">
        <f t="shared" ca="1" si="377"/>
        <v>#REF!</v>
      </c>
    </row>
    <row r="104" spans="1:234" s="48" customFormat="1">
      <c r="A104" s="3" t="s">
        <v>202</v>
      </c>
      <c r="B104" s="202" t="str">
        <f>INDEX('Ref1'!$E:$E,MATCH(A104,'Ref1'!$A:$A,0))</f>
        <v>Doncaster</v>
      </c>
      <c r="C104" s="42" t="str">
        <f>INDEX(Data1!B:B,MATCH(A104,Data1!A:A,0))</f>
        <v>MD</v>
      </c>
      <c r="D104" s="253" t="str">
        <f>INDEX(Data1!C:C,MATCH(A104,Data1!A:A,0))</f>
        <v>YH</v>
      </c>
      <c r="E104" s="200" t="str">
        <f>IF($C$6="No","No",IF(COUNTIF(Inputs!$K$359:$K$398,$A104)&gt;0,"Yes","No"))</f>
        <v>No</v>
      </c>
      <c r="F104" s="404"/>
      <c r="G104" s="62">
        <f>INDEX('4_RatesSplit'!K:K,MATCH($A104,'4_RatesSplit'!$A:$A,0))</f>
        <v>0</v>
      </c>
      <c r="H104" s="171">
        <f>INDEX('4_RatesSplit'!L:L,MATCH($A104,'4_RatesSplit'!$A:$A,0))</f>
        <v>0</v>
      </c>
      <c r="I104" s="167">
        <f>INDEX('4_RatesSplit'!M:M,MATCH($A104,'4_RatesSplit'!$A:$A,0))</f>
        <v>0</v>
      </c>
      <c r="J104" s="167">
        <f>INDEX('4_RatesSplit'!N:N,MATCH($A104,'4_RatesSplit'!$A:$A,0))</f>
        <v>0</v>
      </c>
      <c r="K104" s="167">
        <f>INDEX('4_RatesSplit'!O:O,MATCH($A104,'4_RatesSplit'!$A:$A,0))</f>
        <v>0</v>
      </c>
      <c r="L104" s="167">
        <f>INDEX('4_RatesSplit'!P:P,MATCH($A104,'4_RatesSplit'!$A:$A,0))</f>
        <v>0</v>
      </c>
      <c r="M104" s="167">
        <f>INDEX('4_RatesSplit'!Q:Q,MATCH($A104,'4_RatesSplit'!$A:$A,0))</f>
        <v>0</v>
      </c>
      <c r="N104" s="167">
        <f>INDEX('4_RatesSplit'!R:R,MATCH($A104,'4_RatesSplit'!$A:$A,0))</f>
        <v>0</v>
      </c>
      <c r="O104" s="167">
        <f>INDEX('4_RatesSplit'!S:S,MATCH($A104,'4_RatesSplit'!$A:$A,0))</f>
        <v>0</v>
      </c>
      <c r="P104" s="167">
        <f>INDEX('4_RatesSplit'!T:T,MATCH($A104,'4_RatesSplit'!$A:$A,0))</f>
        <v>0</v>
      </c>
      <c r="Q104" s="167">
        <f>INDEX('4_RatesSplit'!U:U,MATCH($A104,'4_RatesSplit'!$A:$A,0))</f>
        <v>0</v>
      </c>
      <c r="R104" s="167">
        <f>INDEX('4_RatesSplit'!V:V,MATCH($A104,'4_RatesSplit'!$A:$A,0))</f>
        <v>0</v>
      </c>
      <c r="S104" s="167">
        <f>INDEX('4_RatesSplit'!W:W,MATCH($A104,'4_RatesSplit'!$A:$A,0))</f>
        <v>0</v>
      </c>
      <c r="T104" s="167">
        <f>INDEX('4_RatesSplit'!X:X,MATCH($A104,'4_RatesSplit'!$A:$A,0))</f>
        <v>0</v>
      </c>
      <c r="U104" s="167">
        <f>INDEX('4_RatesSplit'!Y:Y,MATCH($A104,'4_RatesSplit'!$A:$A,0))</f>
        <v>0</v>
      </c>
      <c r="V104" s="167">
        <f>INDEX('4_RatesSplit'!Z:Z,MATCH($A104,'4_RatesSplit'!$A:$A,0))</f>
        <v>0</v>
      </c>
      <c r="W104" s="167">
        <f>INDEX('4_RatesSplit'!AA:AA,MATCH($A104,'4_RatesSplit'!$A:$A,0))</f>
        <v>0</v>
      </c>
      <c r="X104" s="18"/>
      <c r="Y104" s="168" t="e">
        <f ca="1">INDEX('4_RatesSplit'!AT:AT,MATCH($A104,'4_RatesSplit'!$A:$A,0))</f>
        <v>#REF!</v>
      </c>
      <c r="Z104" s="168" t="e">
        <f ca="1">INDEX('4_RatesSplit'!AU:AU,MATCH($A104,'4_RatesSplit'!$A:$A,0))</f>
        <v>#REF!</v>
      </c>
      <c r="AA104" s="168" t="e">
        <f ca="1">INDEX('4_RatesSplit'!AV:AV,MATCH($A104,'4_RatesSplit'!$A:$A,0))</f>
        <v>#REF!</v>
      </c>
      <c r="AB104" s="168" t="e">
        <f ca="1">INDEX('4_RatesSplit'!AW:AW,MATCH($A104,'4_RatesSplit'!$A:$A,0))</f>
        <v>#REF!</v>
      </c>
      <c r="AC104" s="168" t="e">
        <f ca="1">INDEX('4_RatesSplit'!AX:AX,MATCH($A104,'4_RatesSplit'!$A:$A,0))</f>
        <v>#REF!</v>
      </c>
      <c r="AD104" s="168" t="e">
        <f ca="1">INDEX('4_RatesSplit'!AY:AY,MATCH($A104,'4_RatesSplit'!$A:$A,0))</f>
        <v>#REF!</v>
      </c>
      <c r="AE104" s="168" t="e">
        <f ca="1">INDEX('4_RatesSplit'!AZ:AZ,MATCH($A104,'4_RatesSplit'!$A:$A,0))</f>
        <v>#REF!</v>
      </c>
      <c r="AF104" s="168" t="e">
        <f ca="1">INDEX('4_RatesSplit'!BA:BA,MATCH($A104,'4_RatesSplit'!$A:$A,0))</f>
        <v>#REF!</v>
      </c>
      <c r="AG104" s="168" t="e">
        <f ca="1">INDEX('4_RatesSplit'!BB:BB,MATCH($A104,'4_RatesSplit'!$A:$A,0))</f>
        <v>#REF!</v>
      </c>
      <c r="AH104" s="168" t="e">
        <f ca="1">INDEX('4_RatesSplit'!BC:BC,MATCH($A104,'4_RatesSplit'!$A:$A,0))</f>
        <v>#REF!</v>
      </c>
      <c r="AI104" s="168" t="e">
        <f ca="1">INDEX('4_RatesSplit'!BD:BD,MATCH($A104,'4_RatesSplit'!$A:$A,0))</f>
        <v>#REF!</v>
      </c>
      <c r="AJ104" s="168" t="e">
        <f ca="1">INDEX('4_RatesSplit'!BE:BE,MATCH($A104,'4_RatesSplit'!$A:$A,0))</f>
        <v>#REF!</v>
      </c>
      <c r="AK104" s="168" t="e">
        <f ca="1">INDEX('4_RatesSplit'!BF:BF,MATCH($A104,'4_RatesSplit'!$A:$A,0))</f>
        <v>#REF!</v>
      </c>
      <c r="AL104" s="168" t="e">
        <f ca="1">INDEX('4_RatesSplit'!BG:BG,MATCH($A104,'4_RatesSplit'!$A:$A,0))</f>
        <v>#REF!</v>
      </c>
      <c r="AM104" s="168" t="e">
        <f ca="1">INDEX('4_RatesSplit'!BH:BH,MATCH($A104,'4_RatesSplit'!$A:$A,0))</f>
        <v>#REF!</v>
      </c>
      <c r="AN104" s="198" t="e">
        <f ca="1">INDEX('4_RatesSplit'!BI:BI,MATCH($A104,'4_RatesSplit'!$A:$A,0))</f>
        <v>#REF!</v>
      </c>
      <c r="AO104" s="114"/>
      <c r="AP104" s="167" t="e">
        <f t="shared" ca="1" si="295"/>
        <v>#REF!</v>
      </c>
      <c r="AQ104" s="167" t="e">
        <f t="shared" ca="1" si="296"/>
        <v>#REF!</v>
      </c>
      <c r="AR104" s="167" t="e">
        <f t="shared" ca="1" si="297"/>
        <v>#REF!</v>
      </c>
      <c r="AS104" s="167" t="e">
        <f t="shared" ca="1" si="298"/>
        <v>#REF!</v>
      </c>
      <c r="AT104" s="167" t="e">
        <f t="shared" ca="1" si="299"/>
        <v>#REF!</v>
      </c>
      <c r="AU104" s="167" t="e">
        <f t="shared" ca="1" si="300"/>
        <v>#REF!</v>
      </c>
      <c r="AV104" s="167" t="e">
        <f t="shared" ca="1" si="301"/>
        <v>#REF!</v>
      </c>
      <c r="AW104" s="167" t="e">
        <f t="shared" ca="1" si="302"/>
        <v>#REF!</v>
      </c>
      <c r="AX104" s="167" t="e">
        <f t="shared" ca="1" si="303"/>
        <v>#REF!</v>
      </c>
      <c r="AY104" s="167" t="e">
        <f t="shared" ca="1" si="304"/>
        <v>#REF!</v>
      </c>
      <c r="AZ104" s="167" t="e">
        <f t="shared" ca="1" si="305"/>
        <v>#REF!</v>
      </c>
      <c r="BA104" s="167" t="e">
        <f t="shared" ca="1" si="306"/>
        <v>#REF!</v>
      </c>
      <c r="BB104" s="167" t="e">
        <f t="shared" ca="1" si="307"/>
        <v>#REF!</v>
      </c>
      <c r="BC104" s="167" t="e">
        <f t="shared" ca="1" si="308"/>
        <v>#REF!</v>
      </c>
      <c r="BD104" s="167" t="e">
        <f t="shared" ca="1" si="309"/>
        <v>#REF!</v>
      </c>
      <c r="BE104" s="167" t="e">
        <f t="shared" ca="1" si="310"/>
        <v>#REF!</v>
      </c>
      <c r="BF104" s="18"/>
      <c r="BG104" s="168">
        <f>INDEX('2_Needs'!$F:$F,MATCH($A104,'2_Needs'!$A:$A,0))</f>
        <v>6.1212330460741924E-3</v>
      </c>
      <c r="BH104" s="114"/>
      <c r="BI104" s="167">
        <f t="shared" ref="BI104:BX104" si="403">IF(BI$3="reset",$BG104*BI$6,BH104*(1+$C$4))</f>
        <v>0</v>
      </c>
      <c r="BJ104" s="167">
        <f t="shared" si="403"/>
        <v>0</v>
      </c>
      <c r="BK104" s="167">
        <f t="shared" si="403"/>
        <v>0</v>
      </c>
      <c r="BL104" s="167">
        <f t="shared" si="403"/>
        <v>0</v>
      </c>
      <c r="BM104" s="167">
        <f t="shared" si="403"/>
        <v>0</v>
      </c>
      <c r="BN104" s="167">
        <f t="shared" si="403"/>
        <v>0</v>
      </c>
      <c r="BO104" s="167">
        <f t="shared" si="403"/>
        <v>0</v>
      </c>
      <c r="BP104" s="167">
        <f t="shared" si="403"/>
        <v>0</v>
      </c>
      <c r="BQ104" s="167">
        <f t="shared" si="403"/>
        <v>0</v>
      </c>
      <c r="BR104" s="167">
        <f t="shared" si="403"/>
        <v>0</v>
      </c>
      <c r="BS104" s="167">
        <f t="shared" si="403"/>
        <v>0</v>
      </c>
      <c r="BT104" s="167">
        <f t="shared" si="403"/>
        <v>0</v>
      </c>
      <c r="BU104" s="167">
        <f t="shared" si="403"/>
        <v>0</v>
      </c>
      <c r="BV104" s="167">
        <f t="shared" si="403"/>
        <v>0</v>
      </c>
      <c r="BW104" s="167">
        <f t="shared" si="403"/>
        <v>0</v>
      </c>
      <c r="BX104" s="167">
        <f t="shared" si="403"/>
        <v>0</v>
      </c>
      <c r="BZ104" s="167" t="e">
        <f t="shared" ca="1" si="229"/>
        <v>#REF!</v>
      </c>
      <c r="CA104" s="167" t="e">
        <f t="shared" ca="1" si="230"/>
        <v>#REF!</v>
      </c>
      <c r="CB104" s="167" t="e">
        <f t="shared" ca="1" si="231"/>
        <v>#REF!</v>
      </c>
      <c r="CC104" s="167" t="e">
        <f t="shared" ca="1" si="232"/>
        <v>#REF!</v>
      </c>
      <c r="CD104" s="167" t="e">
        <f t="shared" ca="1" si="233"/>
        <v>#REF!</v>
      </c>
      <c r="CE104" s="167" t="e">
        <f t="shared" ca="1" si="234"/>
        <v>#REF!</v>
      </c>
      <c r="CF104" s="167" t="e">
        <f t="shared" ca="1" si="235"/>
        <v>#REF!</v>
      </c>
      <c r="CG104" s="167" t="e">
        <f t="shared" ca="1" si="236"/>
        <v>#REF!</v>
      </c>
      <c r="CH104" s="167" t="e">
        <f t="shared" ca="1" si="237"/>
        <v>#REF!</v>
      </c>
      <c r="CI104" s="167" t="e">
        <f t="shared" ca="1" si="238"/>
        <v>#REF!</v>
      </c>
      <c r="CJ104" s="167" t="e">
        <f t="shared" ca="1" si="239"/>
        <v>#REF!</v>
      </c>
      <c r="CK104" s="167" t="e">
        <f t="shared" ca="1" si="240"/>
        <v>#REF!</v>
      </c>
      <c r="CL104" s="167" t="e">
        <f t="shared" ca="1" si="241"/>
        <v>#REF!</v>
      </c>
      <c r="CM104" s="167" t="e">
        <f t="shared" ca="1" si="242"/>
        <v>#REF!</v>
      </c>
      <c r="CN104" s="167" t="e">
        <f t="shared" ca="1" si="243"/>
        <v>#REF!</v>
      </c>
      <c r="CO104" s="167" t="e">
        <f t="shared" ca="1" si="244"/>
        <v>#REF!</v>
      </c>
      <c r="CQ104" s="167" t="e">
        <f t="shared" ca="1" si="245"/>
        <v>#REF!</v>
      </c>
      <c r="CR104" s="167" t="e">
        <f t="shared" ca="1" si="246"/>
        <v>#REF!</v>
      </c>
      <c r="CS104" s="167" t="e">
        <f t="shared" ca="1" si="247"/>
        <v>#REF!</v>
      </c>
      <c r="CT104" s="167" t="e">
        <f t="shared" ca="1" si="248"/>
        <v>#REF!</v>
      </c>
      <c r="CU104" s="167" t="e">
        <f t="shared" ca="1" si="249"/>
        <v>#REF!</v>
      </c>
      <c r="CV104" s="167" t="e">
        <f t="shared" ca="1" si="250"/>
        <v>#REF!</v>
      </c>
      <c r="CW104" s="167" t="e">
        <f t="shared" ca="1" si="251"/>
        <v>#REF!</v>
      </c>
      <c r="CX104" s="167" t="e">
        <f t="shared" ca="1" si="252"/>
        <v>#REF!</v>
      </c>
      <c r="CY104" s="167" t="e">
        <f t="shared" ca="1" si="253"/>
        <v>#REF!</v>
      </c>
      <c r="CZ104" s="167" t="e">
        <f t="shared" ca="1" si="254"/>
        <v>#REF!</v>
      </c>
      <c r="DA104" s="167" t="e">
        <f t="shared" ca="1" si="255"/>
        <v>#REF!</v>
      </c>
      <c r="DB104" s="167" t="e">
        <f t="shared" ca="1" si="256"/>
        <v>#REF!</v>
      </c>
      <c r="DC104" s="167" t="e">
        <f t="shared" ca="1" si="257"/>
        <v>#REF!</v>
      </c>
      <c r="DD104" s="167" t="e">
        <f t="shared" ca="1" si="258"/>
        <v>#REF!</v>
      </c>
      <c r="DE104" s="167" t="e">
        <f t="shared" ca="1" si="259"/>
        <v>#REF!</v>
      </c>
      <c r="DF104" s="167" t="e">
        <f t="shared" ca="1" si="260"/>
        <v>#REF!</v>
      </c>
      <c r="DH104" s="167">
        <f t="shared" si="261"/>
        <v>0</v>
      </c>
      <c r="DI104" s="167">
        <f t="shared" si="262"/>
        <v>0</v>
      </c>
      <c r="DJ104" s="167">
        <f t="shared" si="263"/>
        <v>0</v>
      </c>
      <c r="DK104" s="167">
        <f t="shared" si="264"/>
        <v>0</v>
      </c>
      <c r="DL104" s="167">
        <f t="shared" si="265"/>
        <v>0</v>
      </c>
      <c r="DM104" s="167">
        <f t="shared" si="266"/>
        <v>0</v>
      </c>
      <c r="DN104" s="167">
        <f t="shared" si="267"/>
        <v>0</v>
      </c>
      <c r="DO104" s="167">
        <f t="shared" si="268"/>
        <v>0</v>
      </c>
      <c r="DP104" s="167">
        <f t="shared" si="269"/>
        <v>0</v>
      </c>
      <c r="DQ104" s="167">
        <f t="shared" si="270"/>
        <v>0</v>
      </c>
      <c r="DR104" s="167">
        <f t="shared" si="271"/>
        <v>0</v>
      </c>
      <c r="DS104" s="167">
        <f t="shared" si="272"/>
        <v>0</v>
      </c>
      <c r="DT104" s="167">
        <f t="shared" si="273"/>
        <v>0</v>
      </c>
      <c r="DU104" s="167">
        <f t="shared" si="274"/>
        <v>0</v>
      </c>
      <c r="DV104" s="167">
        <f t="shared" si="275"/>
        <v>0</v>
      </c>
      <c r="DW104" s="167">
        <f t="shared" si="276"/>
        <v>0</v>
      </c>
      <c r="DY104" s="167" t="e">
        <f t="shared" ca="1" si="312"/>
        <v>#REF!</v>
      </c>
      <c r="DZ104" s="167" t="e">
        <f t="shared" ca="1" si="313"/>
        <v>#REF!</v>
      </c>
      <c r="EA104" s="167" t="e">
        <f t="shared" ca="1" si="314"/>
        <v>#REF!</v>
      </c>
      <c r="EB104" s="167" t="e">
        <f t="shared" ca="1" si="315"/>
        <v>#REF!</v>
      </c>
      <c r="EC104" s="167" t="e">
        <f t="shared" ca="1" si="316"/>
        <v>#REF!</v>
      </c>
      <c r="ED104" s="167" t="e">
        <f t="shared" ca="1" si="317"/>
        <v>#REF!</v>
      </c>
      <c r="EE104" s="167" t="e">
        <f t="shared" ca="1" si="318"/>
        <v>#REF!</v>
      </c>
      <c r="EF104" s="167" t="e">
        <f t="shared" ca="1" si="319"/>
        <v>#REF!</v>
      </c>
      <c r="EG104" s="167" t="e">
        <f t="shared" ca="1" si="320"/>
        <v>#REF!</v>
      </c>
      <c r="EH104" s="167" t="e">
        <f t="shared" ca="1" si="321"/>
        <v>#REF!</v>
      </c>
      <c r="EI104" s="167" t="e">
        <f t="shared" ca="1" si="322"/>
        <v>#REF!</v>
      </c>
      <c r="EJ104" s="167" t="e">
        <f t="shared" ca="1" si="323"/>
        <v>#REF!</v>
      </c>
      <c r="EK104" s="167" t="e">
        <f t="shared" ca="1" si="324"/>
        <v>#REF!</v>
      </c>
      <c r="EL104" s="167" t="e">
        <f t="shared" ca="1" si="325"/>
        <v>#REF!</v>
      </c>
      <c r="EM104" s="167" t="e">
        <f t="shared" ca="1" si="326"/>
        <v>#REF!</v>
      </c>
      <c r="EN104" s="167" t="e">
        <f t="shared" ca="1" si="327"/>
        <v>#REF!</v>
      </c>
      <c r="EP104" s="167">
        <f t="shared" si="328"/>
        <v>0</v>
      </c>
      <c r="EQ104" s="167">
        <f t="shared" si="329"/>
        <v>0</v>
      </c>
      <c r="ER104" s="167">
        <f t="shared" si="330"/>
        <v>0</v>
      </c>
      <c r="ES104" s="167">
        <f t="shared" si="331"/>
        <v>0</v>
      </c>
      <c r="ET104" s="167">
        <f t="shared" si="332"/>
        <v>0</v>
      </c>
      <c r="EU104" s="167">
        <f t="shared" si="333"/>
        <v>0</v>
      </c>
      <c r="EV104" s="167">
        <f t="shared" si="334"/>
        <v>0</v>
      </c>
      <c r="EW104" s="167">
        <f t="shared" si="335"/>
        <v>0</v>
      </c>
      <c r="EX104" s="167">
        <f t="shared" si="336"/>
        <v>0</v>
      </c>
      <c r="EY104" s="167">
        <f t="shared" si="337"/>
        <v>0</v>
      </c>
      <c r="EZ104" s="167">
        <f t="shared" si="338"/>
        <v>0</v>
      </c>
      <c r="FA104" s="167">
        <f t="shared" si="339"/>
        <v>0</v>
      </c>
      <c r="FB104" s="167">
        <f t="shared" si="340"/>
        <v>0</v>
      </c>
      <c r="FC104" s="167">
        <f t="shared" si="341"/>
        <v>0</v>
      </c>
      <c r="FD104" s="167">
        <f t="shared" si="342"/>
        <v>0</v>
      </c>
      <c r="FE104" s="167">
        <f t="shared" si="343"/>
        <v>0</v>
      </c>
      <c r="FG104" s="167">
        <f t="shared" si="344"/>
        <v>0</v>
      </c>
      <c r="FH104" s="167">
        <f t="shared" si="345"/>
        <v>0</v>
      </c>
      <c r="FI104" s="167">
        <f t="shared" si="346"/>
        <v>0</v>
      </c>
      <c r="FJ104" s="167">
        <f t="shared" si="347"/>
        <v>0</v>
      </c>
      <c r="FK104" s="167">
        <f t="shared" si="348"/>
        <v>0</v>
      </c>
      <c r="FL104" s="167">
        <f t="shared" si="349"/>
        <v>0</v>
      </c>
      <c r="FM104" s="167">
        <f t="shared" si="350"/>
        <v>0</v>
      </c>
      <c r="FN104" s="167">
        <f t="shared" si="351"/>
        <v>0</v>
      </c>
      <c r="FO104" s="167">
        <f t="shared" si="352"/>
        <v>0</v>
      </c>
      <c r="FP104" s="167">
        <f t="shared" si="353"/>
        <v>0</v>
      </c>
      <c r="FQ104" s="167">
        <f t="shared" si="354"/>
        <v>0</v>
      </c>
      <c r="FR104" s="167">
        <f t="shared" si="355"/>
        <v>0</v>
      </c>
      <c r="FS104" s="167">
        <f t="shared" si="356"/>
        <v>0</v>
      </c>
      <c r="FT104" s="167">
        <f t="shared" si="357"/>
        <v>0</v>
      </c>
      <c r="FU104" s="167">
        <f t="shared" si="358"/>
        <v>0</v>
      </c>
      <c r="FV104" s="167">
        <f t="shared" si="359"/>
        <v>0</v>
      </c>
      <c r="FX104" s="167">
        <f t="shared" si="360"/>
        <v>0</v>
      </c>
      <c r="FY104" s="167">
        <f t="shared" si="361"/>
        <v>0</v>
      </c>
      <c r="FZ104" s="167">
        <f t="shared" si="362"/>
        <v>0</v>
      </c>
      <c r="GA104" s="167">
        <f t="shared" si="363"/>
        <v>0</v>
      </c>
      <c r="GB104" s="167">
        <f t="shared" si="364"/>
        <v>0</v>
      </c>
      <c r="GC104" s="167">
        <f t="shared" si="365"/>
        <v>0</v>
      </c>
      <c r="GD104" s="167">
        <f t="shared" si="366"/>
        <v>0</v>
      </c>
      <c r="GE104" s="167">
        <f t="shared" si="367"/>
        <v>0</v>
      </c>
      <c r="GF104" s="167">
        <f t="shared" si="368"/>
        <v>0</v>
      </c>
      <c r="GG104" s="167">
        <f t="shared" si="369"/>
        <v>0</v>
      </c>
      <c r="GH104" s="167">
        <f t="shared" si="370"/>
        <v>0</v>
      </c>
      <c r="GI104" s="167">
        <f t="shared" si="371"/>
        <v>0</v>
      </c>
      <c r="GJ104" s="167">
        <f t="shared" si="372"/>
        <v>0</v>
      </c>
      <c r="GK104" s="167">
        <f t="shared" si="373"/>
        <v>0</v>
      </c>
      <c r="GL104" s="167">
        <f t="shared" si="374"/>
        <v>0</v>
      </c>
      <c r="GM104" s="167">
        <f t="shared" si="375"/>
        <v>0</v>
      </c>
      <c r="GO104" s="167" t="e">
        <f t="shared" ca="1" si="210"/>
        <v>#REF!</v>
      </c>
      <c r="GP104" s="167" t="e">
        <f t="shared" ca="1" si="393"/>
        <v>#REF!</v>
      </c>
      <c r="GQ104" s="167" t="e">
        <f t="shared" ca="1" si="393"/>
        <v>#REF!</v>
      </c>
      <c r="GR104" s="167" t="e">
        <f t="shared" ca="1" si="393"/>
        <v>#REF!</v>
      </c>
      <c r="GS104" s="167" t="e">
        <f t="shared" ca="1" si="393"/>
        <v>#REF!</v>
      </c>
      <c r="GT104" s="167" t="e">
        <f t="shared" ca="1" si="393"/>
        <v>#REF!</v>
      </c>
      <c r="GU104" s="167" t="e">
        <f t="shared" ca="1" si="393"/>
        <v>#REF!</v>
      </c>
      <c r="GV104" s="167" t="e">
        <f t="shared" ca="1" si="393"/>
        <v>#REF!</v>
      </c>
      <c r="GW104" s="167" t="e">
        <f t="shared" ca="1" si="393"/>
        <v>#REF!</v>
      </c>
      <c r="GX104" s="167" t="e">
        <f t="shared" ca="1" si="393"/>
        <v>#REF!</v>
      </c>
      <c r="GY104" s="167" t="e">
        <f t="shared" ca="1" si="393"/>
        <v>#REF!</v>
      </c>
      <c r="GZ104" s="167" t="e">
        <f t="shared" ca="1" si="393"/>
        <v>#REF!</v>
      </c>
      <c r="HA104" s="167" t="e">
        <f t="shared" ca="1" si="393"/>
        <v>#REF!</v>
      </c>
      <c r="HB104" s="167" t="e">
        <f t="shared" ca="1" si="393"/>
        <v>#REF!</v>
      </c>
      <c r="HC104" s="167" t="e">
        <f t="shared" ca="1" si="393"/>
        <v>#REF!</v>
      </c>
      <c r="HD104" s="167" t="e">
        <f t="shared" ca="1" si="393"/>
        <v>#REF!</v>
      </c>
      <c r="HF104" s="167" t="e">
        <f t="shared" ca="1" si="277"/>
        <v>#REF!</v>
      </c>
      <c r="HG104" s="167" t="e">
        <f t="shared" ca="1" si="278"/>
        <v>#REF!</v>
      </c>
      <c r="HH104" s="167" t="e">
        <f t="shared" ca="1" si="279"/>
        <v>#REF!</v>
      </c>
      <c r="HI104" s="167" t="e">
        <f t="shared" ca="1" si="280"/>
        <v>#REF!</v>
      </c>
      <c r="HJ104" s="167" t="e">
        <f t="shared" ca="1" si="281"/>
        <v>#REF!</v>
      </c>
      <c r="HK104" s="167" t="e">
        <f t="shared" ca="1" si="282"/>
        <v>#REF!</v>
      </c>
      <c r="HL104" s="167" t="e">
        <f t="shared" ca="1" si="283"/>
        <v>#REF!</v>
      </c>
      <c r="HM104" s="167" t="e">
        <f t="shared" ca="1" si="284"/>
        <v>#REF!</v>
      </c>
      <c r="HN104" s="167" t="e">
        <f t="shared" ca="1" si="285"/>
        <v>#REF!</v>
      </c>
      <c r="HO104" s="167" t="e">
        <f t="shared" ca="1" si="286"/>
        <v>#REF!</v>
      </c>
      <c r="HP104" s="167" t="e">
        <f t="shared" ca="1" si="287"/>
        <v>#REF!</v>
      </c>
      <c r="HQ104" s="167" t="e">
        <f t="shared" ca="1" si="288"/>
        <v>#REF!</v>
      </c>
      <c r="HR104" s="167" t="e">
        <f t="shared" ca="1" si="289"/>
        <v>#REF!</v>
      </c>
      <c r="HS104" s="167" t="e">
        <f t="shared" ca="1" si="290"/>
        <v>#REF!</v>
      </c>
      <c r="HT104" s="167" t="e">
        <f t="shared" ca="1" si="291"/>
        <v>#REF!</v>
      </c>
      <c r="HU104" s="167" t="e">
        <f t="shared" ca="1" si="292"/>
        <v>#REF!</v>
      </c>
      <c r="HW104" s="167" t="e">
        <f t="shared" ca="1" si="293"/>
        <v>#REF!</v>
      </c>
      <c r="HX104" s="167">
        <f t="shared" si="294"/>
        <v>0</v>
      </c>
      <c r="HY104" s="167" t="e">
        <f t="shared" ca="1" si="376"/>
        <v>#REF!</v>
      </c>
      <c r="HZ104" s="219" t="e">
        <f t="shared" ca="1" si="377"/>
        <v>#REF!</v>
      </c>
    </row>
    <row r="105" spans="1:234" s="48" customFormat="1">
      <c r="A105" s="3" t="s">
        <v>204</v>
      </c>
      <c r="B105" s="202" t="str">
        <f>INDEX('Ref1'!$E:$E,MATCH(A105,'Ref1'!$A:$A,0))</f>
        <v>Dorset</v>
      </c>
      <c r="C105" s="42" t="str">
        <f>INDEX(Data1!B:B,MATCH(A105,Data1!A:A,0))</f>
        <v>SCNFIR</v>
      </c>
      <c r="D105" s="253" t="str">
        <f>INDEX(Data1!C:C,MATCH(A105,Data1!A:A,0))</f>
        <v>SW</v>
      </c>
      <c r="E105" s="200" t="str">
        <f>IF($C$6="No","No",IF(COUNTIF(Inputs!$K$359:$K$398,$A105)&gt;0,"Yes","No"))</f>
        <v>No</v>
      </c>
      <c r="F105" s="404"/>
      <c r="G105" s="62">
        <f>INDEX('4_RatesSplit'!K:K,MATCH($A105,'4_RatesSplit'!$A:$A,0))</f>
        <v>0</v>
      </c>
      <c r="H105" s="171">
        <f>INDEX('4_RatesSplit'!L:L,MATCH($A105,'4_RatesSplit'!$A:$A,0))</f>
        <v>0</v>
      </c>
      <c r="I105" s="167">
        <f>INDEX('4_RatesSplit'!M:M,MATCH($A105,'4_RatesSplit'!$A:$A,0))</f>
        <v>0</v>
      </c>
      <c r="J105" s="167">
        <f>INDEX('4_RatesSplit'!N:N,MATCH($A105,'4_RatesSplit'!$A:$A,0))</f>
        <v>0</v>
      </c>
      <c r="K105" s="167">
        <f>INDEX('4_RatesSplit'!O:O,MATCH($A105,'4_RatesSplit'!$A:$A,0))</f>
        <v>0</v>
      </c>
      <c r="L105" s="167">
        <f>INDEX('4_RatesSplit'!P:P,MATCH($A105,'4_RatesSplit'!$A:$A,0))</f>
        <v>0</v>
      </c>
      <c r="M105" s="167">
        <f>INDEX('4_RatesSplit'!Q:Q,MATCH($A105,'4_RatesSplit'!$A:$A,0))</f>
        <v>0</v>
      </c>
      <c r="N105" s="167">
        <f>INDEX('4_RatesSplit'!R:R,MATCH($A105,'4_RatesSplit'!$A:$A,0))</f>
        <v>0</v>
      </c>
      <c r="O105" s="167">
        <f>INDEX('4_RatesSplit'!S:S,MATCH($A105,'4_RatesSplit'!$A:$A,0))</f>
        <v>0</v>
      </c>
      <c r="P105" s="167">
        <f>INDEX('4_RatesSplit'!T:T,MATCH($A105,'4_RatesSplit'!$A:$A,0))</f>
        <v>0</v>
      </c>
      <c r="Q105" s="167">
        <f>INDEX('4_RatesSplit'!U:U,MATCH($A105,'4_RatesSplit'!$A:$A,0))</f>
        <v>0</v>
      </c>
      <c r="R105" s="167">
        <f>INDEX('4_RatesSplit'!V:V,MATCH($A105,'4_RatesSplit'!$A:$A,0))</f>
        <v>0</v>
      </c>
      <c r="S105" s="167">
        <f>INDEX('4_RatesSplit'!W:W,MATCH($A105,'4_RatesSplit'!$A:$A,0))</f>
        <v>0</v>
      </c>
      <c r="T105" s="167">
        <f>INDEX('4_RatesSplit'!X:X,MATCH($A105,'4_RatesSplit'!$A:$A,0))</f>
        <v>0</v>
      </c>
      <c r="U105" s="167">
        <f>INDEX('4_RatesSplit'!Y:Y,MATCH($A105,'4_RatesSplit'!$A:$A,0))</f>
        <v>0</v>
      </c>
      <c r="V105" s="167">
        <f>INDEX('4_RatesSplit'!Z:Z,MATCH($A105,'4_RatesSplit'!$A:$A,0))</f>
        <v>0</v>
      </c>
      <c r="W105" s="167">
        <f>INDEX('4_RatesSplit'!AA:AA,MATCH($A105,'4_RatesSplit'!$A:$A,0))</f>
        <v>0</v>
      </c>
      <c r="X105" s="18"/>
      <c r="Y105" s="168" t="e">
        <f ca="1">INDEX('4_RatesSplit'!AT:AT,MATCH($A105,'4_RatesSplit'!$A:$A,0))</f>
        <v>#REF!</v>
      </c>
      <c r="Z105" s="168" t="e">
        <f ca="1">INDEX('4_RatesSplit'!AU:AU,MATCH($A105,'4_RatesSplit'!$A:$A,0))</f>
        <v>#REF!</v>
      </c>
      <c r="AA105" s="168" t="e">
        <f ca="1">INDEX('4_RatesSplit'!AV:AV,MATCH($A105,'4_RatesSplit'!$A:$A,0))</f>
        <v>#REF!</v>
      </c>
      <c r="AB105" s="168" t="e">
        <f ca="1">INDEX('4_RatesSplit'!AW:AW,MATCH($A105,'4_RatesSplit'!$A:$A,0))</f>
        <v>#REF!</v>
      </c>
      <c r="AC105" s="168" t="e">
        <f ca="1">INDEX('4_RatesSplit'!AX:AX,MATCH($A105,'4_RatesSplit'!$A:$A,0))</f>
        <v>#REF!</v>
      </c>
      <c r="AD105" s="168" t="e">
        <f ca="1">INDEX('4_RatesSplit'!AY:AY,MATCH($A105,'4_RatesSplit'!$A:$A,0))</f>
        <v>#REF!</v>
      </c>
      <c r="AE105" s="168" t="e">
        <f ca="1">INDEX('4_RatesSplit'!AZ:AZ,MATCH($A105,'4_RatesSplit'!$A:$A,0))</f>
        <v>#REF!</v>
      </c>
      <c r="AF105" s="168" t="e">
        <f ca="1">INDEX('4_RatesSplit'!BA:BA,MATCH($A105,'4_RatesSplit'!$A:$A,0))</f>
        <v>#REF!</v>
      </c>
      <c r="AG105" s="168" t="e">
        <f ca="1">INDEX('4_RatesSplit'!BB:BB,MATCH($A105,'4_RatesSplit'!$A:$A,0))</f>
        <v>#REF!</v>
      </c>
      <c r="AH105" s="168" t="e">
        <f ca="1">INDEX('4_RatesSplit'!BC:BC,MATCH($A105,'4_RatesSplit'!$A:$A,0))</f>
        <v>#REF!</v>
      </c>
      <c r="AI105" s="168" t="e">
        <f ca="1">INDEX('4_RatesSplit'!BD:BD,MATCH($A105,'4_RatesSplit'!$A:$A,0))</f>
        <v>#REF!</v>
      </c>
      <c r="AJ105" s="168" t="e">
        <f ca="1">INDEX('4_RatesSplit'!BE:BE,MATCH($A105,'4_RatesSplit'!$A:$A,0))</f>
        <v>#REF!</v>
      </c>
      <c r="AK105" s="168" t="e">
        <f ca="1">INDEX('4_RatesSplit'!BF:BF,MATCH($A105,'4_RatesSplit'!$A:$A,0))</f>
        <v>#REF!</v>
      </c>
      <c r="AL105" s="168" t="e">
        <f ca="1">INDEX('4_RatesSplit'!BG:BG,MATCH($A105,'4_RatesSplit'!$A:$A,0))</f>
        <v>#REF!</v>
      </c>
      <c r="AM105" s="168" t="e">
        <f ca="1">INDEX('4_RatesSplit'!BH:BH,MATCH($A105,'4_RatesSplit'!$A:$A,0))</f>
        <v>#REF!</v>
      </c>
      <c r="AN105" s="198" t="e">
        <f ca="1">INDEX('4_RatesSplit'!BI:BI,MATCH($A105,'4_RatesSplit'!$A:$A,0))</f>
        <v>#REF!</v>
      </c>
      <c r="AO105" s="114"/>
      <c r="AP105" s="167" t="e">
        <f t="shared" ca="1" si="295"/>
        <v>#REF!</v>
      </c>
      <c r="AQ105" s="167" t="e">
        <f t="shared" ca="1" si="296"/>
        <v>#REF!</v>
      </c>
      <c r="AR105" s="167" t="e">
        <f t="shared" ca="1" si="297"/>
        <v>#REF!</v>
      </c>
      <c r="AS105" s="167" t="e">
        <f t="shared" ca="1" si="298"/>
        <v>#REF!</v>
      </c>
      <c r="AT105" s="167" t="e">
        <f t="shared" ca="1" si="299"/>
        <v>#REF!</v>
      </c>
      <c r="AU105" s="167" t="e">
        <f t="shared" ca="1" si="300"/>
        <v>#REF!</v>
      </c>
      <c r="AV105" s="167" t="e">
        <f t="shared" ca="1" si="301"/>
        <v>#REF!</v>
      </c>
      <c r="AW105" s="167" t="e">
        <f t="shared" ca="1" si="302"/>
        <v>#REF!</v>
      </c>
      <c r="AX105" s="167" t="e">
        <f t="shared" ca="1" si="303"/>
        <v>#REF!</v>
      </c>
      <c r="AY105" s="167" t="e">
        <f t="shared" ca="1" si="304"/>
        <v>#REF!</v>
      </c>
      <c r="AZ105" s="167" t="e">
        <f t="shared" ca="1" si="305"/>
        <v>#REF!</v>
      </c>
      <c r="BA105" s="167" t="e">
        <f t="shared" ca="1" si="306"/>
        <v>#REF!</v>
      </c>
      <c r="BB105" s="167" t="e">
        <f t="shared" ca="1" si="307"/>
        <v>#REF!</v>
      </c>
      <c r="BC105" s="167" t="e">
        <f t="shared" ca="1" si="308"/>
        <v>#REF!</v>
      </c>
      <c r="BD105" s="167" t="e">
        <f t="shared" ca="1" si="309"/>
        <v>#REF!</v>
      </c>
      <c r="BE105" s="167" t="e">
        <f t="shared" ca="1" si="310"/>
        <v>#REF!</v>
      </c>
      <c r="BF105" s="18"/>
      <c r="BG105" s="168">
        <f>INDEX('2_Needs'!$F:$F,MATCH($A105,'2_Needs'!$A:$A,0))</f>
        <v>3.2140835120502728E-3</v>
      </c>
      <c r="BH105" s="114"/>
      <c r="BI105" s="167">
        <f t="shared" ref="BI105:BX105" si="404">IF(BI$3="reset",$BG105*BI$6,BH105*(1+$C$4))</f>
        <v>0</v>
      </c>
      <c r="BJ105" s="167">
        <f t="shared" si="404"/>
        <v>0</v>
      </c>
      <c r="BK105" s="167">
        <f t="shared" si="404"/>
        <v>0</v>
      </c>
      <c r="BL105" s="167">
        <f t="shared" si="404"/>
        <v>0</v>
      </c>
      <c r="BM105" s="167">
        <f t="shared" si="404"/>
        <v>0</v>
      </c>
      <c r="BN105" s="167">
        <f t="shared" si="404"/>
        <v>0</v>
      </c>
      <c r="BO105" s="167">
        <f t="shared" si="404"/>
        <v>0</v>
      </c>
      <c r="BP105" s="167">
        <f t="shared" si="404"/>
        <v>0</v>
      </c>
      <c r="BQ105" s="167">
        <f t="shared" si="404"/>
        <v>0</v>
      </c>
      <c r="BR105" s="167">
        <f t="shared" si="404"/>
        <v>0</v>
      </c>
      <c r="BS105" s="167">
        <f t="shared" si="404"/>
        <v>0</v>
      </c>
      <c r="BT105" s="167">
        <f t="shared" si="404"/>
        <v>0</v>
      </c>
      <c r="BU105" s="167">
        <f t="shared" si="404"/>
        <v>0</v>
      </c>
      <c r="BV105" s="167">
        <f t="shared" si="404"/>
        <v>0</v>
      </c>
      <c r="BW105" s="167">
        <f t="shared" si="404"/>
        <v>0</v>
      </c>
      <c r="BX105" s="167">
        <f t="shared" si="404"/>
        <v>0</v>
      </c>
      <c r="BZ105" s="167" t="e">
        <f t="shared" ca="1" si="229"/>
        <v>#REF!</v>
      </c>
      <c r="CA105" s="167" t="e">
        <f t="shared" ca="1" si="230"/>
        <v>#REF!</v>
      </c>
      <c r="CB105" s="167" t="e">
        <f t="shared" ca="1" si="231"/>
        <v>#REF!</v>
      </c>
      <c r="CC105" s="167" t="e">
        <f t="shared" ca="1" si="232"/>
        <v>#REF!</v>
      </c>
      <c r="CD105" s="167" t="e">
        <f t="shared" ca="1" si="233"/>
        <v>#REF!</v>
      </c>
      <c r="CE105" s="167" t="e">
        <f t="shared" ca="1" si="234"/>
        <v>#REF!</v>
      </c>
      <c r="CF105" s="167" t="e">
        <f t="shared" ca="1" si="235"/>
        <v>#REF!</v>
      </c>
      <c r="CG105" s="167" t="e">
        <f t="shared" ca="1" si="236"/>
        <v>#REF!</v>
      </c>
      <c r="CH105" s="167" t="e">
        <f t="shared" ca="1" si="237"/>
        <v>#REF!</v>
      </c>
      <c r="CI105" s="167" t="e">
        <f t="shared" ca="1" si="238"/>
        <v>#REF!</v>
      </c>
      <c r="CJ105" s="167" t="e">
        <f t="shared" ca="1" si="239"/>
        <v>#REF!</v>
      </c>
      <c r="CK105" s="167" t="e">
        <f t="shared" ca="1" si="240"/>
        <v>#REF!</v>
      </c>
      <c r="CL105" s="167" t="e">
        <f t="shared" ca="1" si="241"/>
        <v>#REF!</v>
      </c>
      <c r="CM105" s="167" t="e">
        <f t="shared" ca="1" si="242"/>
        <v>#REF!</v>
      </c>
      <c r="CN105" s="167" t="e">
        <f t="shared" ca="1" si="243"/>
        <v>#REF!</v>
      </c>
      <c r="CO105" s="167" t="e">
        <f t="shared" ca="1" si="244"/>
        <v>#REF!</v>
      </c>
      <c r="CQ105" s="167" t="e">
        <f t="shared" ca="1" si="245"/>
        <v>#REF!</v>
      </c>
      <c r="CR105" s="167" t="e">
        <f t="shared" ca="1" si="246"/>
        <v>#REF!</v>
      </c>
      <c r="CS105" s="167" t="e">
        <f t="shared" ca="1" si="247"/>
        <v>#REF!</v>
      </c>
      <c r="CT105" s="167" t="e">
        <f t="shared" ca="1" si="248"/>
        <v>#REF!</v>
      </c>
      <c r="CU105" s="167" t="e">
        <f t="shared" ca="1" si="249"/>
        <v>#REF!</v>
      </c>
      <c r="CV105" s="167" t="e">
        <f t="shared" ca="1" si="250"/>
        <v>#REF!</v>
      </c>
      <c r="CW105" s="167" t="e">
        <f t="shared" ca="1" si="251"/>
        <v>#REF!</v>
      </c>
      <c r="CX105" s="167" t="e">
        <f t="shared" ca="1" si="252"/>
        <v>#REF!</v>
      </c>
      <c r="CY105" s="167" t="e">
        <f t="shared" ca="1" si="253"/>
        <v>#REF!</v>
      </c>
      <c r="CZ105" s="167" t="e">
        <f t="shared" ca="1" si="254"/>
        <v>#REF!</v>
      </c>
      <c r="DA105" s="167" t="e">
        <f t="shared" ca="1" si="255"/>
        <v>#REF!</v>
      </c>
      <c r="DB105" s="167" t="e">
        <f t="shared" ca="1" si="256"/>
        <v>#REF!</v>
      </c>
      <c r="DC105" s="167" t="e">
        <f t="shared" ca="1" si="257"/>
        <v>#REF!</v>
      </c>
      <c r="DD105" s="167" t="e">
        <f t="shared" ca="1" si="258"/>
        <v>#REF!</v>
      </c>
      <c r="DE105" s="167" t="e">
        <f t="shared" ca="1" si="259"/>
        <v>#REF!</v>
      </c>
      <c r="DF105" s="167" t="e">
        <f t="shared" ca="1" si="260"/>
        <v>#REF!</v>
      </c>
      <c r="DH105" s="167">
        <f t="shared" si="261"/>
        <v>0</v>
      </c>
      <c r="DI105" s="167">
        <f t="shared" si="262"/>
        <v>0</v>
      </c>
      <c r="DJ105" s="167">
        <f t="shared" si="263"/>
        <v>0</v>
      </c>
      <c r="DK105" s="167">
        <f t="shared" si="264"/>
        <v>0</v>
      </c>
      <c r="DL105" s="167">
        <f t="shared" si="265"/>
        <v>0</v>
      </c>
      <c r="DM105" s="167">
        <f t="shared" si="266"/>
        <v>0</v>
      </c>
      <c r="DN105" s="167">
        <f t="shared" si="267"/>
        <v>0</v>
      </c>
      <c r="DO105" s="167">
        <f t="shared" si="268"/>
        <v>0</v>
      </c>
      <c r="DP105" s="167">
        <f t="shared" si="269"/>
        <v>0</v>
      </c>
      <c r="DQ105" s="167">
        <f t="shared" si="270"/>
        <v>0</v>
      </c>
      <c r="DR105" s="167">
        <f t="shared" si="271"/>
        <v>0</v>
      </c>
      <c r="DS105" s="167">
        <f t="shared" si="272"/>
        <v>0</v>
      </c>
      <c r="DT105" s="167">
        <f t="shared" si="273"/>
        <v>0</v>
      </c>
      <c r="DU105" s="167">
        <f t="shared" si="274"/>
        <v>0</v>
      </c>
      <c r="DV105" s="167">
        <f t="shared" si="275"/>
        <v>0</v>
      </c>
      <c r="DW105" s="167">
        <f t="shared" si="276"/>
        <v>0</v>
      </c>
      <c r="DY105" s="167" t="e">
        <f t="shared" ca="1" si="312"/>
        <v>#REF!</v>
      </c>
      <c r="DZ105" s="167" t="e">
        <f t="shared" ca="1" si="313"/>
        <v>#REF!</v>
      </c>
      <c r="EA105" s="167" t="e">
        <f t="shared" ca="1" si="314"/>
        <v>#REF!</v>
      </c>
      <c r="EB105" s="167" t="e">
        <f t="shared" ca="1" si="315"/>
        <v>#REF!</v>
      </c>
      <c r="EC105" s="167" t="e">
        <f t="shared" ca="1" si="316"/>
        <v>#REF!</v>
      </c>
      <c r="ED105" s="167" t="e">
        <f t="shared" ca="1" si="317"/>
        <v>#REF!</v>
      </c>
      <c r="EE105" s="167" t="e">
        <f t="shared" ca="1" si="318"/>
        <v>#REF!</v>
      </c>
      <c r="EF105" s="167" t="e">
        <f t="shared" ca="1" si="319"/>
        <v>#REF!</v>
      </c>
      <c r="EG105" s="167" t="e">
        <f t="shared" ca="1" si="320"/>
        <v>#REF!</v>
      </c>
      <c r="EH105" s="167" t="e">
        <f t="shared" ca="1" si="321"/>
        <v>#REF!</v>
      </c>
      <c r="EI105" s="167" t="e">
        <f t="shared" ca="1" si="322"/>
        <v>#REF!</v>
      </c>
      <c r="EJ105" s="167" t="e">
        <f t="shared" ca="1" si="323"/>
        <v>#REF!</v>
      </c>
      <c r="EK105" s="167" t="e">
        <f t="shared" ca="1" si="324"/>
        <v>#REF!</v>
      </c>
      <c r="EL105" s="167" t="e">
        <f t="shared" ca="1" si="325"/>
        <v>#REF!</v>
      </c>
      <c r="EM105" s="167" t="e">
        <f t="shared" ca="1" si="326"/>
        <v>#REF!</v>
      </c>
      <c r="EN105" s="167" t="e">
        <f t="shared" ca="1" si="327"/>
        <v>#REF!</v>
      </c>
      <c r="EP105" s="167">
        <f t="shared" si="328"/>
        <v>0</v>
      </c>
      <c r="EQ105" s="167">
        <f t="shared" si="329"/>
        <v>0</v>
      </c>
      <c r="ER105" s="167">
        <f t="shared" si="330"/>
        <v>0</v>
      </c>
      <c r="ES105" s="167">
        <f t="shared" si="331"/>
        <v>0</v>
      </c>
      <c r="ET105" s="167">
        <f t="shared" si="332"/>
        <v>0</v>
      </c>
      <c r="EU105" s="167">
        <f t="shared" si="333"/>
        <v>0</v>
      </c>
      <c r="EV105" s="167">
        <f t="shared" si="334"/>
        <v>0</v>
      </c>
      <c r="EW105" s="167">
        <f t="shared" si="335"/>
        <v>0</v>
      </c>
      <c r="EX105" s="167">
        <f t="shared" si="336"/>
        <v>0</v>
      </c>
      <c r="EY105" s="167">
        <f t="shared" si="337"/>
        <v>0</v>
      </c>
      <c r="EZ105" s="167">
        <f t="shared" si="338"/>
        <v>0</v>
      </c>
      <c r="FA105" s="167">
        <f t="shared" si="339"/>
        <v>0</v>
      </c>
      <c r="FB105" s="167">
        <f t="shared" si="340"/>
        <v>0</v>
      </c>
      <c r="FC105" s="167">
        <f t="shared" si="341"/>
        <v>0</v>
      </c>
      <c r="FD105" s="167">
        <f t="shared" si="342"/>
        <v>0</v>
      </c>
      <c r="FE105" s="167">
        <f t="shared" si="343"/>
        <v>0</v>
      </c>
      <c r="FG105" s="167">
        <f t="shared" si="344"/>
        <v>0</v>
      </c>
      <c r="FH105" s="167">
        <f t="shared" si="345"/>
        <v>0</v>
      </c>
      <c r="FI105" s="167">
        <f t="shared" si="346"/>
        <v>0</v>
      </c>
      <c r="FJ105" s="167">
        <f t="shared" si="347"/>
        <v>0</v>
      </c>
      <c r="FK105" s="167">
        <f t="shared" si="348"/>
        <v>0</v>
      </c>
      <c r="FL105" s="167">
        <f t="shared" si="349"/>
        <v>0</v>
      </c>
      <c r="FM105" s="167">
        <f t="shared" si="350"/>
        <v>0</v>
      </c>
      <c r="FN105" s="167">
        <f t="shared" si="351"/>
        <v>0</v>
      </c>
      <c r="FO105" s="167">
        <f t="shared" si="352"/>
        <v>0</v>
      </c>
      <c r="FP105" s="167">
        <f t="shared" si="353"/>
        <v>0</v>
      </c>
      <c r="FQ105" s="167">
        <f t="shared" si="354"/>
        <v>0</v>
      </c>
      <c r="FR105" s="167">
        <f t="shared" si="355"/>
        <v>0</v>
      </c>
      <c r="FS105" s="167">
        <f t="shared" si="356"/>
        <v>0</v>
      </c>
      <c r="FT105" s="167">
        <f t="shared" si="357"/>
        <v>0</v>
      </c>
      <c r="FU105" s="167">
        <f t="shared" si="358"/>
        <v>0</v>
      </c>
      <c r="FV105" s="167">
        <f t="shared" si="359"/>
        <v>0</v>
      </c>
      <c r="FX105" s="167">
        <f t="shared" si="360"/>
        <v>0</v>
      </c>
      <c r="FY105" s="167">
        <f t="shared" si="361"/>
        <v>0</v>
      </c>
      <c r="FZ105" s="167">
        <f t="shared" si="362"/>
        <v>0</v>
      </c>
      <c r="GA105" s="167">
        <f t="shared" si="363"/>
        <v>0</v>
      </c>
      <c r="GB105" s="167">
        <f t="shared" si="364"/>
        <v>0</v>
      </c>
      <c r="GC105" s="167">
        <f t="shared" si="365"/>
        <v>0</v>
      </c>
      <c r="GD105" s="167">
        <f t="shared" si="366"/>
        <v>0</v>
      </c>
      <c r="GE105" s="167">
        <f t="shared" si="367"/>
        <v>0</v>
      </c>
      <c r="GF105" s="167">
        <f t="shared" si="368"/>
        <v>0</v>
      </c>
      <c r="GG105" s="167">
        <f t="shared" si="369"/>
        <v>0</v>
      </c>
      <c r="GH105" s="167">
        <f t="shared" si="370"/>
        <v>0</v>
      </c>
      <c r="GI105" s="167">
        <f t="shared" si="371"/>
        <v>0</v>
      </c>
      <c r="GJ105" s="167">
        <f t="shared" si="372"/>
        <v>0</v>
      </c>
      <c r="GK105" s="167">
        <f t="shared" si="373"/>
        <v>0</v>
      </c>
      <c r="GL105" s="167">
        <f t="shared" si="374"/>
        <v>0</v>
      </c>
      <c r="GM105" s="167">
        <f t="shared" si="375"/>
        <v>0</v>
      </c>
      <c r="GO105" s="167" t="e">
        <f t="shared" ca="1" si="210"/>
        <v>#REF!</v>
      </c>
      <c r="GP105" s="167" t="e">
        <f t="shared" ca="1" si="393"/>
        <v>#REF!</v>
      </c>
      <c r="GQ105" s="167" t="e">
        <f t="shared" ca="1" si="393"/>
        <v>#REF!</v>
      </c>
      <c r="GR105" s="167" t="e">
        <f t="shared" ca="1" si="393"/>
        <v>#REF!</v>
      </c>
      <c r="GS105" s="167" t="e">
        <f t="shared" ca="1" si="393"/>
        <v>#REF!</v>
      </c>
      <c r="GT105" s="167" t="e">
        <f t="shared" ca="1" si="393"/>
        <v>#REF!</v>
      </c>
      <c r="GU105" s="167" t="e">
        <f t="shared" ca="1" si="393"/>
        <v>#REF!</v>
      </c>
      <c r="GV105" s="167" t="e">
        <f t="shared" ca="1" si="393"/>
        <v>#REF!</v>
      </c>
      <c r="GW105" s="167" t="e">
        <f t="shared" ca="1" si="393"/>
        <v>#REF!</v>
      </c>
      <c r="GX105" s="167" t="e">
        <f t="shared" ca="1" si="393"/>
        <v>#REF!</v>
      </c>
      <c r="GY105" s="167" t="e">
        <f t="shared" ca="1" si="393"/>
        <v>#REF!</v>
      </c>
      <c r="GZ105" s="167" t="e">
        <f t="shared" ca="1" si="393"/>
        <v>#REF!</v>
      </c>
      <c r="HA105" s="167" t="e">
        <f t="shared" ca="1" si="393"/>
        <v>#REF!</v>
      </c>
      <c r="HB105" s="167" t="e">
        <f t="shared" ca="1" si="393"/>
        <v>#REF!</v>
      </c>
      <c r="HC105" s="167" t="e">
        <f t="shared" ca="1" si="393"/>
        <v>#REF!</v>
      </c>
      <c r="HD105" s="167" t="e">
        <f t="shared" ca="1" si="393"/>
        <v>#REF!</v>
      </c>
      <c r="HF105" s="167" t="e">
        <f t="shared" ca="1" si="277"/>
        <v>#REF!</v>
      </c>
      <c r="HG105" s="167" t="e">
        <f t="shared" ca="1" si="278"/>
        <v>#REF!</v>
      </c>
      <c r="HH105" s="167" t="e">
        <f t="shared" ca="1" si="279"/>
        <v>#REF!</v>
      </c>
      <c r="HI105" s="167" t="e">
        <f t="shared" ca="1" si="280"/>
        <v>#REF!</v>
      </c>
      <c r="HJ105" s="167" t="e">
        <f t="shared" ca="1" si="281"/>
        <v>#REF!</v>
      </c>
      <c r="HK105" s="167" t="e">
        <f t="shared" ca="1" si="282"/>
        <v>#REF!</v>
      </c>
      <c r="HL105" s="167" t="e">
        <f t="shared" ca="1" si="283"/>
        <v>#REF!</v>
      </c>
      <c r="HM105" s="167" t="e">
        <f t="shared" ca="1" si="284"/>
        <v>#REF!</v>
      </c>
      <c r="HN105" s="167" t="e">
        <f t="shared" ca="1" si="285"/>
        <v>#REF!</v>
      </c>
      <c r="HO105" s="167" t="e">
        <f t="shared" ca="1" si="286"/>
        <v>#REF!</v>
      </c>
      <c r="HP105" s="167" t="e">
        <f t="shared" ca="1" si="287"/>
        <v>#REF!</v>
      </c>
      <c r="HQ105" s="167" t="e">
        <f t="shared" ca="1" si="288"/>
        <v>#REF!</v>
      </c>
      <c r="HR105" s="167" t="e">
        <f t="shared" ca="1" si="289"/>
        <v>#REF!</v>
      </c>
      <c r="HS105" s="167" t="e">
        <f t="shared" ca="1" si="290"/>
        <v>#REF!</v>
      </c>
      <c r="HT105" s="167" t="e">
        <f t="shared" ca="1" si="291"/>
        <v>#REF!</v>
      </c>
      <c r="HU105" s="167" t="e">
        <f t="shared" ca="1" si="292"/>
        <v>#REF!</v>
      </c>
      <c r="HW105" s="167" t="e">
        <f t="shared" ca="1" si="293"/>
        <v>#REF!</v>
      </c>
      <c r="HX105" s="167">
        <f t="shared" si="294"/>
        <v>0</v>
      </c>
      <c r="HY105" s="167" t="e">
        <f t="shared" ca="1" si="376"/>
        <v>#REF!</v>
      </c>
      <c r="HZ105" s="219" t="e">
        <f t="shared" ca="1" si="377"/>
        <v>#REF!</v>
      </c>
    </row>
    <row r="106" spans="1:234" s="48" customFormat="1">
      <c r="A106" s="3" t="s">
        <v>514</v>
      </c>
      <c r="B106" s="202" t="str">
        <f>INDEX('Ref1'!$E:$E,MATCH(A106,'Ref1'!$A:$A,0))</f>
        <v>Dorset &amp; Wiltshire Fire</v>
      </c>
      <c r="C106" s="42" t="str">
        <f>INDEX(Data1!B:B,MATCH(A106,Data1!A:A,0))</f>
        <v>SFIR</v>
      </c>
      <c r="D106" s="253" t="str">
        <f>INDEX(Data1!C:C,MATCH(A106,Data1!A:A,0))</f>
        <v>SW</v>
      </c>
      <c r="E106" s="200" t="str">
        <f>IF($C$6="No","No",IF(COUNTIF(Inputs!$K$359:$K$398,$A106)&gt;0,"Yes","No"))</f>
        <v>No</v>
      </c>
      <c r="F106" s="404"/>
      <c r="G106" s="62">
        <f>INDEX('4_RatesSplit'!K:K,MATCH($A106,'4_RatesSplit'!$A:$A,0))</f>
        <v>0</v>
      </c>
      <c r="H106" s="171">
        <f>INDEX('4_RatesSplit'!L:L,MATCH($A106,'4_RatesSplit'!$A:$A,0))</f>
        <v>0</v>
      </c>
      <c r="I106" s="167">
        <f>INDEX('4_RatesSplit'!M:M,MATCH($A106,'4_RatesSplit'!$A:$A,0))</f>
        <v>0</v>
      </c>
      <c r="J106" s="167">
        <f>INDEX('4_RatesSplit'!N:N,MATCH($A106,'4_RatesSplit'!$A:$A,0))</f>
        <v>0</v>
      </c>
      <c r="K106" s="167">
        <f>INDEX('4_RatesSplit'!O:O,MATCH($A106,'4_RatesSplit'!$A:$A,0))</f>
        <v>0</v>
      </c>
      <c r="L106" s="167">
        <f>INDEX('4_RatesSplit'!P:P,MATCH($A106,'4_RatesSplit'!$A:$A,0))</f>
        <v>0</v>
      </c>
      <c r="M106" s="167">
        <f>INDEX('4_RatesSplit'!Q:Q,MATCH($A106,'4_RatesSplit'!$A:$A,0))</f>
        <v>0</v>
      </c>
      <c r="N106" s="167">
        <f>INDEX('4_RatesSplit'!R:R,MATCH($A106,'4_RatesSplit'!$A:$A,0))</f>
        <v>0</v>
      </c>
      <c r="O106" s="167">
        <f>INDEX('4_RatesSplit'!S:S,MATCH($A106,'4_RatesSplit'!$A:$A,0))</f>
        <v>0</v>
      </c>
      <c r="P106" s="167">
        <f>INDEX('4_RatesSplit'!T:T,MATCH($A106,'4_RatesSplit'!$A:$A,0))</f>
        <v>0</v>
      </c>
      <c r="Q106" s="167">
        <f>INDEX('4_RatesSplit'!U:U,MATCH($A106,'4_RatesSplit'!$A:$A,0))</f>
        <v>0</v>
      </c>
      <c r="R106" s="167">
        <f>INDEX('4_RatesSplit'!V:V,MATCH($A106,'4_RatesSplit'!$A:$A,0))</f>
        <v>0</v>
      </c>
      <c r="S106" s="167">
        <f>INDEX('4_RatesSplit'!W:W,MATCH($A106,'4_RatesSplit'!$A:$A,0))</f>
        <v>0</v>
      </c>
      <c r="T106" s="167">
        <f>INDEX('4_RatesSplit'!X:X,MATCH($A106,'4_RatesSplit'!$A:$A,0))</f>
        <v>0</v>
      </c>
      <c r="U106" s="167">
        <f>INDEX('4_RatesSplit'!Y:Y,MATCH($A106,'4_RatesSplit'!$A:$A,0))</f>
        <v>0</v>
      </c>
      <c r="V106" s="167">
        <f>INDEX('4_RatesSplit'!Z:Z,MATCH($A106,'4_RatesSplit'!$A:$A,0))</f>
        <v>0</v>
      </c>
      <c r="W106" s="167">
        <f>INDEX('4_RatesSplit'!AA:AA,MATCH($A106,'4_RatesSplit'!$A:$A,0))</f>
        <v>0</v>
      </c>
      <c r="X106" s="18"/>
      <c r="Y106" s="168" t="e">
        <f ca="1">INDEX('4_RatesSplit'!AT:AT,MATCH($A106,'4_RatesSplit'!$A:$A,0))</f>
        <v>#REF!</v>
      </c>
      <c r="Z106" s="168" t="e">
        <f ca="1">INDEX('4_RatesSplit'!AU:AU,MATCH($A106,'4_RatesSplit'!$A:$A,0))</f>
        <v>#REF!</v>
      </c>
      <c r="AA106" s="168" t="e">
        <f ca="1">INDEX('4_RatesSplit'!AV:AV,MATCH($A106,'4_RatesSplit'!$A:$A,0))</f>
        <v>#REF!</v>
      </c>
      <c r="AB106" s="168" t="e">
        <f ca="1">INDEX('4_RatesSplit'!AW:AW,MATCH($A106,'4_RatesSplit'!$A:$A,0))</f>
        <v>#REF!</v>
      </c>
      <c r="AC106" s="168" t="e">
        <f ca="1">INDEX('4_RatesSplit'!AX:AX,MATCH($A106,'4_RatesSplit'!$A:$A,0))</f>
        <v>#REF!</v>
      </c>
      <c r="AD106" s="168" t="e">
        <f ca="1">INDEX('4_RatesSplit'!AY:AY,MATCH($A106,'4_RatesSplit'!$A:$A,0))</f>
        <v>#REF!</v>
      </c>
      <c r="AE106" s="168" t="e">
        <f ca="1">INDEX('4_RatesSplit'!AZ:AZ,MATCH($A106,'4_RatesSplit'!$A:$A,0))</f>
        <v>#REF!</v>
      </c>
      <c r="AF106" s="168" t="e">
        <f ca="1">INDEX('4_RatesSplit'!BA:BA,MATCH($A106,'4_RatesSplit'!$A:$A,0))</f>
        <v>#REF!</v>
      </c>
      <c r="AG106" s="168" t="e">
        <f ca="1">INDEX('4_RatesSplit'!BB:BB,MATCH($A106,'4_RatesSplit'!$A:$A,0))</f>
        <v>#REF!</v>
      </c>
      <c r="AH106" s="168" t="e">
        <f ca="1">INDEX('4_RatesSplit'!BC:BC,MATCH($A106,'4_RatesSplit'!$A:$A,0))</f>
        <v>#REF!</v>
      </c>
      <c r="AI106" s="168" t="e">
        <f ca="1">INDEX('4_RatesSplit'!BD:BD,MATCH($A106,'4_RatesSplit'!$A:$A,0))</f>
        <v>#REF!</v>
      </c>
      <c r="AJ106" s="168" t="e">
        <f ca="1">INDEX('4_RatesSplit'!BE:BE,MATCH($A106,'4_RatesSplit'!$A:$A,0))</f>
        <v>#REF!</v>
      </c>
      <c r="AK106" s="168" t="e">
        <f ca="1">INDEX('4_RatesSplit'!BF:BF,MATCH($A106,'4_RatesSplit'!$A:$A,0))</f>
        <v>#REF!</v>
      </c>
      <c r="AL106" s="168" t="e">
        <f ca="1">INDEX('4_RatesSplit'!BG:BG,MATCH($A106,'4_RatesSplit'!$A:$A,0))</f>
        <v>#REF!</v>
      </c>
      <c r="AM106" s="168" t="e">
        <f ca="1">INDEX('4_RatesSplit'!BH:BH,MATCH($A106,'4_RatesSplit'!$A:$A,0))</f>
        <v>#REF!</v>
      </c>
      <c r="AN106" s="198" t="e">
        <f ca="1">INDEX('4_RatesSplit'!BI:BI,MATCH($A106,'4_RatesSplit'!$A:$A,0))</f>
        <v>#REF!</v>
      </c>
      <c r="AO106" s="114"/>
      <c r="AP106" s="167" t="e">
        <f t="shared" ca="1" si="295"/>
        <v>#REF!</v>
      </c>
      <c r="AQ106" s="167" t="e">
        <f t="shared" ca="1" si="296"/>
        <v>#REF!</v>
      </c>
      <c r="AR106" s="167" t="e">
        <f t="shared" ca="1" si="297"/>
        <v>#REF!</v>
      </c>
      <c r="AS106" s="167" t="e">
        <f t="shared" ca="1" si="298"/>
        <v>#REF!</v>
      </c>
      <c r="AT106" s="167" t="e">
        <f t="shared" ca="1" si="299"/>
        <v>#REF!</v>
      </c>
      <c r="AU106" s="167" t="e">
        <f t="shared" ca="1" si="300"/>
        <v>#REF!</v>
      </c>
      <c r="AV106" s="167" t="e">
        <f t="shared" ca="1" si="301"/>
        <v>#REF!</v>
      </c>
      <c r="AW106" s="167" t="e">
        <f t="shared" ca="1" si="302"/>
        <v>#REF!</v>
      </c>
      <c r="AX106" s="167" t="e">
        <f t="shared" ca="1" si="303"/>
        <v>#REF!</v>
      </c>
      <c r="AY106" s="167" t="e">
        <f t="shared" ca="1" si="304"/>
        <v>#REF!</v>
      </c>
      <c r="AZ106" s="167" t="e">
        <f t="shared" ca="1" si="305"/>
        <v>#REF!</v>
      </c>
      <c r="BA106" s="167" t="e">
        <f t="shared" ca="1" si="306"/>
        <v>#REF!</v>
      </c>
      <c r="BB106" s="167" t="e">
        <f t="shared" ca="1" si="307"/>
        <v>#REF!</v>
      </c>
      <c r="BC106" s="167" t="e">
        <f t="shared" ca="1" si="308"/>
        <v>#REF!</v>
      </c>
      <c r="BD106" s="167" t="e">
        <f t="shared" ca="1" si="309"/>
        <v>#REF!</v>
      </c>
      <c r="BE106" s="167" t="e">
        <f t="shared" ca="1" si="310"/>
        <v>#REF!</v>
      </c>
      <c r="BF106" s="18"/>
      <c r="BG106" s="168">
        <f>INDEX('2_Needs'!$F:$F,MATCH($A106,'2_Needs'!$A:$A,0))</f>
        <v>8.3793875468309335E-4</v>
      </c>
      <c r="BH106" s="114"/>
      <c r="BI106" s="167">
        <f t="shared" ref="BI106:BX106" si="405">IF(BI$3="reset",$BG106*BI$6,BH106*(1+$C$4))</f>
        <v>0</v>
      </c>
      <c r="BJ106" s="167">
        <f t="shared" si="405"/>
        <v>0</v>
      </c>
      <c r="BK106" s="167">
        <f t="shared" si="405"/>
        <v>0</v>
      </c>
      <c r="BL106" s="167">
        <f t="shared" si="405"/>
        <v>0</v>
      </c>
      <c r="BM106" s="167">
        <f t="shared" si="405"/>
        <v>0</v>
      </c>
      <c r="BN106" s="167">
        <f t="shared" si="405"/>
        <v>0</v>
      </c>
      <c r="BO106" s="167">
        <f t="shared" si="405"/>
        <v>0</v>
      </c>
      <c r="BP106" s="167">
        <f t="shared" si="405"/>
        <v>0</v>
      </c>
      <c r="BQ106" s="167">
        <f t="shared" si="405"/>
        <v>0</v>
      </c>
      <c r="BR106" s="167">
        <f t="shared" si="405"/>
        <v>0</v>
      </c>
      <c r="BS106" s="167">
        <f t="shared" si="405"/>
        <v>0</v>
      </c>
      <c r="BT106" s="167">
        <f t="shared" si="405"/>
        <v>0</v>
      </c>
      <c r="BU106" s="167">
        <f t="shared" si="405"/>
        <v>0</v>
      </c>
      <c r="BV106" s="167">
        <f t="shared" si="405"/>
        <v>0</v>
      </c>
      <c r="BW106" s="167">
        <f t="shared" si="405"/>
        <v>0</v>
      </c>
      <c r="BX106" s="167">
        <f t="shared" si="405"/>
        <v>0</v>
      </c>
      <c r="BZ106" s="167" t="e">
        <f t="shared" ca="1" si="229"/>
        <v>#REF!</v>
      </c>
      <c r="CA106" s="167" t="e">
        <f t="shared" ca="1" si="230"/>
        <v>#REF!</v>
      </c>
      <c r="CB106" s="167" t="e">
        <f t="shared" ca="1" si="231"/>
        <v>#REF!</v>
      </c>
      <c r="CC106" s="167" t="e">
        <f t="shared" ca="1" si="232"/>
        <v>#REF!</v>
      </c>
      <c r="CD106" s="167" t="e">
        <f t="shared" ca="1" si="233"/>
        <v>#REF!</v>
      </c>
      <c r="CE106" s="167" t="e">
        <f t="shared" ca="1" si="234"/>
        <v>#REF!</v>
      </c>
      <c r="CF106" s="167" t="e">
        <f t="shared" ca="1" si="235"/>
        <v>#REF!</v>
      </c>
      <c r="CG106" s="167" t="e">
        <f t="shared" ca="1" si="236"/>
        <v>#REF!</v>
      </c>
      <c r="CH106" s="167" t="e">
        <f t="shared" ca="1" si="237"/>
        <v>#REF!</v>
      </c>
      <c r="CI106" s="167" t="e">
        <f t="shared" ca="1" si="238"/>
        <v>#REF!</v>
      </c>
      <c r="CJ106" s="167" t="e">
        <f t="shared" ca="1" si="239"/>
        <v>#REF!</v>
      </c>
      <c r="CK106" s="167" t="e">
        <f t="shared" ca="1" si="240"/>
        <v>#REF!</v>
      </c>
      <c r="CL106" s="167" t="e">
        <f t="shared" ca="1" si="241"/>
        <v>#REF!</v>
      </c>
      <c r="CM106" s="167" t="e">
        <f t="shared" ca="1" si="242"/>
        <v>#REF!</v>
      </c>
      <c r="CN106" s="167" t="e">
        <f t="shared" ca="1" si="243"/>
        <v>#REF!</v>
      </c>
      <c r="CO106" s="167" t="e">
        <f t="shared" ca="1" si="244"/>
        <v>#REF!</v>
      </c>
      <c r="CQ106" s="167" t="e">
        <f t="shared" ca="1" si="245"/>
        <v>#REF!</v>
      </c>
      <c r="CR106" s="167" t="e">
        <f t="shared" ca="1" si="246"/>
        <v>#REF!</v>
      </c>
      <c r="CS106" s="167" t="e">
        <f t="shared" ca="1" si="247"/>
        <v>#REF!</v>
      </c>
      <c r="CT106" s="167" t="e">
        <f t="shared" ca="1" si="248"/>
        <v>#REF!</v>
      </c>
      <c r="CU106" s="167" t="e">
        <f t="shared" ca="1" si="249"/>
        <v>#REF!</v>
      </c>
      <c r="CV106" s="167" t="e">
        <f t="shared" ca="1" si="250"/>
        <v>#REF!</v>
      </c>
      <c r="CW106" s="167" t="e">
        <f t="shared" ca="1" si="251"/>
        <v>#REF!</v>
      </c>
      <c r="CX106" s="167" t="e">
        <f t="shared" ca="1" si="252"/>
        <v>#REF!</v>
      </c>
      <c r="CY106" s="167" t="e">
        <f t="shared" ca="1" si="253"/>
        <v>#REF!</v>
      </c>
      <c r="CZ106" s="167" t="e">
        <f t="shared" ca="1" si="254"/>
        <v>#REF!</v>
      </c>
      <c r="DA106" s="167" t="e">
        <f t="shared" ca="1" si="255"/>
        <v>#REF!</v>
      </c>
      <c r="DB106" s="167" t="e">
        <f t="shared" ca="1" si="256"/>
        <v>#REF!</v>
      </c>
      <c r="DC106" s="167" t="e">
        <f t="shared" ca="1" si="257"/>
        <v>#REF!</v>
      </c>
      <c r="DD106" s="167" t="e">
        <f t="shared" ca="1" si="258"/>
        <v>#REF!</v>
      </c>
      <c r="DE106" s="167" t="e">
        <f t="shared" ca="1" si="259"/>
        <v>#REF!</v>
      </c>
      <c r="DF106" s="167" t="e">
        <f t="shared" ca="1" si="260"/>
        <v>#REF!</v>
      </c>
      <c r="DH106" s="167">
        <f t="shared" si="261"/>
        <v>0</v>
      </c>
      <c r="DI106" s="167">
        <f t="shared" si="262"/>
        <v>0</v>
      </c>
      <c r="DJ106" s="167">
        <f t="shared" si="263"/>
        <v>0</v>
      </c>
      <c r="DK106" s="167">
        <f t="shared" si="264"/>
        <v>0</v>
      </c>
      <c r="DL106" s="167">
        <f t="shared" si="265"/>
        <v>0</v>
      </c>
      <c r="DM106" s="167">
        <f t="shared" si="266"/>
        <v>0</v>
      </c>
      <c r="DN106" s="167">
        <f t="shared" si="267"/>
        <v>0</v>
      </c>
      <c r="DO106" s="167">
        <f t="shared" si="268"/>
        <v>0</v>
      </c>
      <c r="DP106" s="167">
        <f t="shared" si="269"/>
        <v>0</v>
      </c>
      <c r="DQ106" s="167">
        <f t="shared" si="270"/>
        <v>0</v>
      </c>
      <c r="DR106" s="167">
        <f t="shared" si="271"/>
        <v>0</v>
      </c>
      <c r="DS106" s="167">
        <f t="shared" si="272"/>
        <v>0</v>
      </c>
      <c r="DT106" s="167">
        <f t="shared" si="273"/>
        <v>0</v>
      </c>
      <c r="DU106" s="167">
        <f t="shared" si="274"/>
        <v>0</v>
      </c>
      <c r="DV106" s="167">
        <f t="shared" si="275"/>
        <v>0</v>
      </c>
      <c r="DW106" s="167">
        <f t="shared" si="276"/>
        <v>0</v>
      </c>
      <c r="DY106" s="167" t="e">
        <f t="shared" ca="1" si="312"/>
        <v>#REF!</v>
      </c>
      <c r="DZ106" s="167" t="e">
        <f t="shared" ca="1" si="313"/>
        <v>#REF!</v>
      </c>
      <c r="EA106" s="167" t="e">
        <f t="shared" ca="1" si="314"/>
        <v>#REF!</v>
      </c>
      <c r="EB106" s="167" t="e">
        <f t="shared" ca="1" si="315"/>
        <v>#REF!</v>
      </c>
      <c r="EC106" s="167" t="e">
        <f t="shared" ca="1" si="316"/>
        <v>#REF!</v>
      </c>
      <c r="ED106" s="167" t="e">
        <f t="shared" ca="1" si="317"/>
        <v>#REF!</v>
      </c>
      <c r="EE106" s="167" t="e">
        <f t="shared" ca="1" si="318"/>
        <v>#REF!</v>
      </c>
      <c r="EF106" s="167" t="e">
        <f t="shared" ca="1" si="319"/>
        <v>#REF!</v>
      </c>
      <c r="EG106" s="167" t="e">
        <f t="shared" ca="1" si="320"/>
        <v>#REF!</v>
      </c>
      <c r="EH106" s="167" t="e">
        <f t="shared" ca="1" si="321"/>
        <v>#REF!</v>
      </c>
      <c r="EI106" s="167" t="e">
        <f t="shared" ca="1" si="322"/>
        <v>#REF!</v>
      </c>
      <c r="EJ106" s="167" t="e">
        <f t="shared" ca="1" si="323"/>
        <v>#REF!</v>
      </c>
      <c r="EK106" s="167" t="e">
        <f t="shared" ca="1" si="324"/>
        <v>#REF!</v>
      </c>
      <c r="EL106" s="167" t="e">
        <f t="shared" ca="1" si="325"/>
        <v>#REF!</v>
      </c>
      <c r="EM106" s="167" t="e">
        <f t="shared" ca="1" si="326"/>
        <v>#REF!</v>
      </c>
      <c r="EN106" s="167" t="e">
        <f t="shared" ca="1" si="327"/>
        <v>#REF!</v>
      </c>
      <c r="EP106" s="167">
        <f t="shared" si="328"/>
        <v>0</v>
      </c>
      <c r="EQ106" s="167">
        <f t="shared" si="329"/>
        <v>0</v>
      </c>
      <c r="ER106" s="167">
        <f t="shared" si="330"/>
        <v>0</v>
      </c>
      <c r="ES106" s="167">
        <f t="shared" si="331"/>
        <v>0</v>
      </c>
      <c r="ET106" s="167">
        <f t="shared" si="332"/>
        <v>0</v>
      </c>
      <c r="EU106" s="167">
        <f t="shared" si="333"/>
        <v>0</v>
      </c>
      <c r="EV106" s="167">
        <f t="shared" si="334"/>
        <v>0</v>
      </c>
      <c r="EW106" s="167">
        <f t="shared" si="335"/>
        <v>0</v>
      </c>
      <c r="EX106" s="167">
        <f t="shared" si="336"/>
        <v>0</v>
      </c>
      <c r="EY106" s="167">
        <f t="shared" si="337"/>
        <v>0</v>
      </c>
      <c r="EZ106" s="167">
        <f t="shared" si="338"/>
        <v>0</v>
      </c>
      <c r="FA106" s="167">
        <f t="shared" si="339"/>
        <v>0</v>
      </c>
      <c r="FB106" s="167">
        <f t="shared" si="340"/>
        <v>0</v>
      </c>
      <c r="FC106" s="167">
        <f t="shared" si="341"/>
        <v>0</v>
      </c>
      <c r="FD106" s="167">
        <f t="shared" si="342"/>
        <v>0</v>
      </c>
      <c r="FE106" s="167">
        <f t="shared" si="343"/>
        <v>0</v>
      </c>
      <c r="FG106" s="167">
        <f t="shared" si="344"/>
        <v>0</v>
      </c>
      <c r="FH106" s="167">
        <f t="shared" si="345"/>
        <v>0</v>
      </c>
      <c r="FI106" s="167">
        <f t="shared" si="346"/>
        <v>0</v>
      </c>
      <c r="FJ106" s="167">
        <f t="shared" si="347"/>
        <v>0</v>
      </c>
      <c r="FK106" s="167">
        <f t="shared" si="348"/>
        <v>0</v>
      </c>
      <c r="FL106" s="167">
        <f t="shared" si="349"/>
        <v>0</v>
      </c>
      <c r="FM106" s="167">
        <f t="shared" si="350"/>
        <v>0</v>
      </c>
      <c r="FN106" s="167">
        <f t="shared" si="351"/>
        <v>0</v>
      </c>
      <c r="FO106" s="167">
        <f t="shared" si="352"/>
        <v>0</v>
      </c>
      <c r="FP106" s="167">
        <f t="shared" si="353"/>
        <v>0</v>
      </c>
      <c r="FQ106" s="167">
        <f t="shared" si="354"/>
        <v>0</v>
      </c>
      <c r="FR106" s="167">
        <f t="shared" si="355"/>
        <v>0</v>
      </c>
      <c r="FS106" s="167">
        <f t="shared" si="356"/>
        <v>0</v>
      </c>
      <c r="FT106" s="167">
        <f t="shared" si="357"/>
        <v>0</v>
      </c>
      <c r="FU106" s="167">
        <f t="shared" si="358"/>
        <v>0</v>
      </c>
      <c r="FV106" s="167">
        <f t="shared" si="359"/>
        <v>0</v>
      </c>
      <c r="FX106" s="167">
        <f t="shared" si="360"/>
        <v>0</v>
      </c>
      <c r="FY106" s="167">
        <f t="shared" si="361"/>
        <v>0</v>
      </c>
      <c r="FZ106" s="167">
        <f t="shared" si="362"/>
        <v>0</v>
      </c>
      <c r="GA106" s="167">
        <f t="shared" si="363"/>
        <v>0</v>
      </c>
      <c r="GB106" s="167">
        <f t="shared" si="364"/>
        <v>0</v>
      </c>
      <c r="GC106" s="167">
        <f t="shared" si="365"/>
        <v>0</v>
      </c>
      <c r="GD106" s="167">
        <f t="shared" si="366"/>
        <v>0</v>
      </c>
      <c r="GE106" s="167">
        <f t="shared" si="367"/>
        <v>0</v>
      </c>
      <c r="GF106" s="167">
        <f t="shared" si="368"/>
        <v>0</v>
      </c>
      <c r="GG106" s="167">
        <f t="shared" si="369"/>
        <v>0</v>
      </c>
      <c r="GH106" s="167">
        <f t="shared" si="370"/>
        <v>0</v>
      </c>
      <c r="GI106" s="167">
        <f t="shared" si="371"/>
        <v>0</v>
      </c>
      <c r="GJ106" s="167">
        <f t="shared" si="372"/>
        <v>0</v>
      </c>
      <c r="GK106" s="167">
        <f t="shared" si="373"/>
        <v>0</v>
      </c>
      <c r="GL106" s="167">
        <f t="shared" si="374"/>
        <v>0</v>
      </c>
      <c r="GM106" s="167">
        <f t="shared" si="375"/>
        <v>0</v>
      </c>
      <c r="GO106" s="167" t="e">
        <f t="shared" ca="1" si="210"/>
        <v>#REF!</v>
      </c>
      <c r="GP106" s="167" t="e">
        <f t="shared" ca="1" si="393"/>
        <v>#REF!</v>
      </c>
      <c r="GQ106" s="167" t="e">
        <f t="shared" ca="1" si="393"/>
        <v>#REF!</v>
      </c>
      <c r="GR106" s="167" t="e">
        <f t="shared" ca="1" si="393"/>
        <v>#REF!</v>
      </c>
      <c r="GS106" s="167" t="e">
        <f t="shared" ca="1" si="393"/>
        <v>#REF!</v>
      </c>
      <c r="GT106" s="167" t="e">
        <f t="shared" ca="1" si="393"/>
        <v>#REF!</v>
      </c>
      <c r="GU106" s="167" t="e">
        <f t="shared" ca="1" si="393"/>
        <v>#REF!</v>
      </c>
      <c r="GV106" s="167" t="e">
        <f t="shared" ca="1" si="393"/>
        <v>#REF!</v>
      </c>
      <c r="GW106" s="167" t="e">
        <f t="shared" ca="1" si="393"/>
        <v>#REF!</v>
      </c>
      <c r="GX106" s="167" t="e">
        <f t="shared" ca="1" si="393"/>
        <v>#REF!</v>
      </c>
      <c r="GY106" s="167" t="e">
        <f t="shared" ca="1" si="393"/>
        <v>#REF!</v>
      </c>
      <c r="GZ106" s="167" t="e">
        <f t="shared" ca="1" si="393"/>
        <v>#REF!</v>
      </c>
      <c r="HA106" s="167" t="e">
        <f t="shared" ca="1" si="393"/>
        <v>#REF!</v>
      </c>
      <c r="HB106" s="167" t="e">
        <f t="shared" ca="1" si="393"/>
        <v>#REF!</v>
      </c>
      <c r="HC106" s="167" t="e">
        <f t="shared" ca="1" si="393"/>
        <v>#REF!</v>
      </c>
      <c r="HD106" s="167" t="e">
        <f t="shared" ca="1" si="393"/>
        <v>#REF!</v>
      </c>
      <c r="HF106" s="167" t="e">
        <f t="shared" ca="1" si="277"/>
        <v>#REF!</v>
      </c>
      <c r="HG106" s="167" t="e">
        <f t="shared" ca="1" si="278"/>
        <v>#REF!</v>
      </c>
      <c r="HH106" s="167" t="e">
        <f t="shared" ca="1" si="279"/>
        <v>#REF!</v>
      </c>
      <c r="HI106" s="167" t="e">
        <f t="shared" ca="1" si="280"/>
        <v>#REF!</v>
      </c>
      <c r="HJ106" s="167" t="e">
        <f t="shared" ca="1" si="281"/>
        <v>#REF!</v>
      </c>
      <c r="HK106" s="167" t="e">
        <f t="shared" ca="1" si="282"/>
        <v>#REF!</v>
      </c>
      <c r="HL106" s="167" t="e">
        <f t="shared" ca="1" si="283"/>
        <v>#REF!</v>
      </c>
      <c r="HM106" s="167" t="e">
        <f t="shared" ca="1" si="284"/>
        <v>#REF!</v>
      </c>
      <c r="HN106" s="167" t="e">
        <f t="shared" ca="1" si="285"/>
        <v>#REF!</v>
      </c>
      <c r="HO106" s="167" t="e">
        <f t="shared" ca="1" si="286"/>
        <v>#REF!</v>
      </c>
      <c r="HP106" s="167" t="e">
        <f t="shared" ca="1" si="287"/>
        <v>#REF!</v>
      </c>
      <c r="HQ106" s="167" t="e">
        <f t="shared" ca="1" si="288"/>
        <v>#REF!</v>
      </c>
      <c r="HR106" s="167" t="e">
        <f t="shared" ca="1" si="289"/>
        <v>#REF!</v>
      </c>
      <c r="HS106" s="167" t="e">
        <f t="shared" ca="1" si="290"/>
        <v>#REF!</v>
      </c>
      <c r="HT106" s="167" t="e">
        <f t="shared" ca="1" si="291"/>
        <v>#REF!</v>
      </c>
      <c r="HU106" s="167" t="e">
        <f t="shared" ca="1" si="292"/>
        <v>#REF!</v>
      </c>
      <c r="HW106" s="167" t="e">
        <f t="shared" ca="1" si="293"/>
        <v>#REF!</v>
      </c>
      <c r="HX106" s="167">
        <f t="shared" si="294"/>
        <v>0</v>
      </c>
      <c r="HY106" s="167" t="e">
        <f t="shared" ca="1" si="376"/>
        <v>#REF!</v>
      </c>
      <c r="HZ106" s="219" t="e">
        <f t="shared" ca="1" si="377"/>
        <v>#REF!</v>
      </c>
    </row>
    <row r="107" spans="1:234" s="48" customFormat="1">
      <c r="A107" s="3" t="s">
        <v>206</v>
      </c>
      <c r="B107" s="202" t="str">
        <f>INDEX('Ref1'!$E:$E,MATCH(A107,'Ref1'!$A:$A,0))</f>
        <v>Dover</v>
      </c>
      <c r="C107" s="42" t="str">
        <f>INDEX(Data1!B:B,MATCH(A107,Data1!A:A,0))</f>
        <v>SD</v>
      </c>
      <c r="D107" s="253" t="str">
        <f>INDEX(Data1!C:C,MATCH(A107,Data1!A:A,0))</f>
        <v>SE</v>
      </c>
      <c r="E107" s="200" t="str">
        <f>IF($C$6="No","No",IF(COUNTIF(Inputs!$K$359:$K$398,$A107)&gt;0,"Yes","No"))</f>
        <v>No</v>
      </c>
      <c r="F107" s="404"/>
      <c r="G107" s="62">
        <f>INDEX('4_RatesSplit'!K:K,MATCH($A107,'4_RatesSplit'!$A:$A,0))</f>
        <v>0</v>
      </c>
      <c r="H107" s="171">
        <f>INDEX('4_RatesSplit'!L:L,MATCH($A107,'4_RatesSplit'!$A:$A,0))</f>
        <v>0</v>
      </c>
      <c r="I107" s="167">
        <f>INDEX('4_RatesSplit'!M:M,MATCH($A107,'4_RatesSplit'!$A:$A,0))</f>
        <v>0</v>
      </c>
      <c r="J107" s="167">
        <f>INDEX('4_RatesSplit'!N:N,MATCH($A107,'4_RatesSplit'!$A:$A,0))</f>
        <v>0</v>
      </c>
      <c r="K107" s="167">
        <f>INDEX('4_RatesSplit'!O:O,MATCH($A107,'4_RatesSplit'!$A:$A,0))</f>
        <v>0</v>
      </c>
      <c r="L107" s="167">
        <f>INDEX('4_RatesSplit'!P:P,MATCH($A107,'4_RatesSplit'!$A:$A,0))</f>
        <v>0</v>
      </c>
      <c r="M107" s="167">
        <f>INDEX('4_RatesSplit'!Q:Q,MATCH($A107,'4_RatesSplit'!$A:$A,0))</f>
        <v>0</v>
      </c>
      <c r="N107" s="167">
        <f>INDEX('4_RatesSplit'!R:R,MATCH($A107,'4_RatesSplit'!$A:$A,0))</f>
        <v>0</v>
      </c>
      <c r="O107" s="167">
        <f>INDEX('4_RatesSplit'!S:S,MATCH($A107,'4_RatesSplit'!$A:$A,0))</f>
        <v>0</v>
      </c>
      <c r="P107" s="167">
        <f>INDEX('4_RatesSplit'!T:T,MATCH($A107,'4_RatesSplit'!$A:$A,0))</f>
        <v>0</v>
      </c>
      <c r="Q107" s="167">
        <f>INDEX('4_RatesSplit'!U:U,MATCH($A107,'4_RatesSplit'!$A:$A,0))</f>
        <v>0</v>
      </c>
      <c r="R107" s="167">
        <f>INDEX('4_RatesSplit'!V:V,MATCH($A107,'4_RatesSplit'!$A:$A,0))</f>
        <v>0</v>
      </c>
      <c r="S107" s="167">
        <f>INDEX('4_RatesSplit'!W:W,MATCH($A107,'4_RatesSplit'!$A:$A,0))</f>
        <v>0</v>
      </c>
      <c r="T107" s="167">
        <f>INDEX('4_RatesSplit'!X:X,MATCH($A107,'4_RatesSplit'!$A:$A,0))</f>
        <v>0</v>
      </c>
      <c r="U107" s="167">
        <f>INDEX('4_RatesSplit'!Y:Y,MATCH($A107,'4_RatesSplit'!$A:$A,0))</f>
        <v>0</v>
      </c>
      <c r="V107" s="167">
        <f>INDEX('4_RatesSplit'!Z:Z,MATCH($A107,'4_RatesSplit'!$A:$A,0))</f>
        <v>0</v>
      </c>
      <c r="W107" s="167">
        <f>INDEX('4_RatesSplit'!AA:AA,MATCH($A107,'4_RatesSplit'!$A:$A,0))</f>
        <v>0</v>
      </c>
      <c r="X107" s="18"/>
      <c r="Y107" s="168" t="e">
        <f ca="1">INDEX('4_RatesSplit'!AT:AT,MATCH($A107,'4_RatesSplit'!$A:$A,0))</f>
        <v>#REF!</v>
      </c>
      <c r="Z107" s="168" t="e">
        <f ca="1">INDEX('4_RatesSplit'!AU:AU,MATCH($A107,'4_RatesSplit'!$A:$A,0))</f>
        <v>#REF!</v>
      </c>
      <c r="AA107" s="168" t="e">
        <f ca="1">INDEX('4_RatesSplit'!AV:AV,MATCH($A107,'4_RatesSplit'!$A:$A,0))</f>
        <v>#REF!</v>
      </c>
      <c r="AB107" s="168" t="e">
        <f ca="1">INDEX('4_RatesSplit'!AW:AW,MATCH($A107,'4_RatesSplit'!$A:$A,0))</f>
        <v>#REF!</v>
      </c>
      <c r="AC107" s="168" t="e">
        <f ca="1">INDEX('4_RatesSplit'!AX:AX,MATCH($A107,'4_RatesSplit'!$A:$A,0))</f>
        <v>#REF!</v>
      </c>
      <c r="AD107" s="168" t="e">
        <f ca="1">INDEX('4_RatesSplit'!AY:AY,MATCH($A107,'4_RatesSplit'!$A:$A,0))</f>
        <v>#REF!</v>
      </c>
      <c r="AE107" s="168" t="e">
        <f ca="1">INDEX('4_RatesSplit'!AZ:AZ,MATCH($A107,'4_RatesSplit'!$A:$A,0))</f>
        <v>#REF!</v>
      </c>
      <c r="AF107" s="168" t="e">
        <f ca="1">INDEX('4_RatesSplit'!BA:BA,MATCH($A107,'4_RatesSplit'!$A:$A,0))</f>
        <v>#REF!</v>
      </c>
      <c r="AG107" s="168" t="e">
        <f ca="1">INDEX('4_RatesSplit'!BB:BB,MATCH($A107,'4_RatesSplit'!$A:$A,0))</f>
        <v>#REF!</v>
      </c>
      <c r="AH107" s="168" t="e">
        <f ca="1">INDEX('4_RatesSplit'!BC:BC,MATCH($A107,'4_RatesSplit'!$A:$A,0))</f>
        <v>#REF!</v>
      </c>
      <c r="AI107" s="168" t="e">
        <f ca="1">INDEX('4_RatesSplit'!BD:BD,MATCH($A107,'4_RatesSplit'!$A:$A,0))</f>
        <v>#REF!</v>
      </c>
      <c r="AJ107" s="168" t="e">
        <f ca="1">INDEX('4_RatesSplit'!BE:BE,MATCH($A107,'4_RatesSplit'!$A:$A,0))</f>
        <v>#REF!</v>
      </c>
      <c r="AK107" s="168" t="e">
        <f ca="1">INDEX('4_RatesSplit'!BF:BF,MATCH($A107,'4_RatesSplit'!$A:$A,0))</f>
        <v>#REF!</v>
      </c>
      <c r="AL107" s="168" t="e">
        <f ca="1">INDEX('4_RatesSplit'!BG:BG,MATCH($A107,'4_RatesSplit'!$A:$A,0))</f>
        <v>#REF!</v>
      </c>
      <c r="AM107" s="168" t="e">
        <f ca="1">INDEX('4_RatesSplit'!BH:BH,MATCH($A107,'4_RatesSplit'!$A:$A,0))</f>
        <v>#REF!</v>
      </c>
      <c r="AN107" s="198" t="e">
        <f ca="1">INDEX('4_RatesSplit'!BI:BI,MATCH($A107,'4_RatesSplit'!$A:$A,0))</f>
        <v>#REF!</v>
      </c>
      <c r="AO107" s="114"/>
      <c r="AP107" s="167" t="e">
        <f t="shared" ca="1" si="295"/>
        <v>#REF!</v>
      </c>
      <c r="AQ107" s="167" t="e">
        <f t="shared" ca="1" si="296"/>
        <v>#REF!</v>
      </c>
      <c r="AR107" s="167" t="e">
        <f t="shared" ca="1" si="297"/>
        <v>#REF!</v>
      </c>
      <c r="AS107" s="167" t="e">
        <f t="shared" ca="1" si="298"/>
        <v>#REF!</v>
      </c>
      <c r="AT107" s="167" t="e">
        <f t="shared" ca="1" si="299"/>
        <v>#REF!</v>
      </c>
      <c r="AU107" s="167" t="e">
        <f t="shared" ca="1" si="300"/>
        <v>#REF!</v>
      </c>
      <c r="AV107" s="167" t="e">
        <f t="shared" ca="1" si="301"/>
        <v>#REF!</v>
      </c>
      <c r="AW107" s="167" t="e">
        <f t="shared" ca="1" si="302"/>
        <v>#REF!</v>
      </c>
      <c r="AX107" s="167" t="e">
        <f t="shared" ca="1" si="303"/>
        <v>#REF!</v>
      </c>
      <c r="AY107" s="167" t="e">
        <f t="shared" ca="1" si="304"/>
        <v>#REF!</v>
      </c>
      <c r="AZ107" s="167" t="e">
        <f t="shared" ca="1" si="305"/>
        <v>#REF!</v>
      </c>
      <c r="BA107" s="167" t="e">
        <f t="shared" ca="1" si="306"/>
        <v>#REF!</v>
      </c>
      <c r="BB107" s="167" t="e">
        <f t="shared" ca="1" si="307"/>
        <v>#REF!</v>
      </c>
      <c r="BC107" s="167" t="e">
        <f t="shared" ca="1" si="308"/>
        <v>#REF!</v>
      </c>
      <c r="BD107" s="167" t="e">
        <f t="shared" ca="1" si="309"/>
        <v>#REF!</v>
      </c>
      <c r="BE107" s="167" t="e">
        <f t="shared" ca="1" si="310"/>
        <v>#REF!</v>
      </c>
      <c r="BF107" s="18"/>
      <c r="BG107" s="168">
        <f>INDEX('2_Needs'!$F:$F,MATCH($A107,'2_Needs'!$A:$A,0))</f>
        <v>2.9697880003406898E-4</v>
      </c>
      <c r="BH107" s="114"/>
      <c r="BI107" s="167">
        <f t="shared" ref="BI107:BX107" si="406">IF(BI$3="reset",$BG107*BI$6,BH107*(1+$C$4))</f>
        <v>0</v>
      </c>
      <c r="BJ107" s="167">
        <f t="shared" si="406"/>
        <v>0</v>
      </c>
      <c r="BK107" s="167">
        <f t="shared" si="406"/>
        <v>0</v>
      </c>
      <c r="BL107" s="167">
        <f t="shared" si="406"/>
        <v>0</v>
      </c>
      <c r="BM107" s="167">
        <f t="shared" si="406"/>
        <v>0</v>
      </c>
      <c r="BN107" s="167">
        <f t="shared" si="406"/>
        <v>0</v>
      </c>
      <c r="BO107" s="167">
        <f t="shared" si="406"/>
        <v>0</v>
      </c>
      <c r="BP107" s="167">
        <f t="shared" si="406"/>
        <v>0</v>
      </c>
      <c r="BQ107" s="167">
        <f t="shared" si="406"/>
        <v>0</v>
      </c>
      <c r="BR107" s="167">
        <f t="shared" si="406"/>
        <v>0</v>
      </c>
      <c r="BS107" s="167">
        <f t="shared" si="406"/>
        <v>0</v>
      </c>
      <c r="BT107" s="167">
        <f t="shared" si="406"/>
        <v>0</v>
      </c>
      <c r="BU107" s="167">
        <f t="shared" si="406"/>
        <v>0</v>
      </c>
      <c r="BV107" s="167">
        <f t="shared" si="406"/>
        <v>0</v>
      </c>
      <c r="BW107" s="167">
        <f t="shared" si="406"/>
        <v>0</v>
      </c>
      <c r="BX107" s="167">
        <f t="shared" si="406"/>
        <v>0</v>
      </c>
      <c r="BZ107" s="167" t="e">
        <f t="shared" ca="1" si="229"/>
        <v>#REF!</v>
      </c>
      <c r="CA107" s="167" t="e">
        <f t="shared" ca="1" si="230"/>
        <v>#REF!</v>
      </c>
      <c r="CB107" s="167" t="e">
        <f t="shared" ca="1" si="231"/>
        <v>#REF!</v>
      </c>
      <c r="CC107" s="167" t="e">
        <f t="shared" ca="1" si="232"/>
        <v>#REF!</v>
      </c>
      <c r="CD107" s="167" t="e">
        <f t="shared" ca="1" si="233"/>
        <v>#REF!</v>
      </c>
      <c r="CE107" s="167" t="e">
        <f t="shared" ca="1" si="234"/>
        <v>#REF!</v>
      </c>
      <c r="CF107" s="167" t="e">
        <f t="shared" ca="1" si="235"/>
        <v>#REF!</v>
      </c>
      <c r="CG107" s="167" t="e">
        <f t="shared" ca="1" si="236"/>
        <v>#REF!</v>
      </c>
      <c r="CH107" s="167" t="e">
        <f t="shared" ca="1" si="237"/>
        <v>#REF!</v>
      </c>
      <c r="CI107" s="167" t="e">
        <f t="shared" ca="1" si="238"/>
        <v>#REF!</v>
      </c>
      <c r="CJ107" s="167" t="e">
        <f t="shared" ca="1" si="239"/>
        <v>#REF!</v>
      </c>
      <c r="CK107" s="167" t="e">
        <f t="shared" ca="1" si="240"/>
        <v>#REF!</v>
      </c>
      <c r="CL107" s="167" t="e">
        <f t="shared" ca="1" si="241"/>
        <v>#REF!</v>
      </c>
      <c r="CM107" s="167" t="e">
        <f t="shared" ca="1" si="242"/>
        <v>#REF!</v>
      </c>
      <c r="CN107" s="167" t="e">
        <f t="shared" ca="1" si="243"/>
        <v>#REF!</v>
      </c>
      <c r="CO107" s="167" t="e">
        <f t="shared" ca="1" si="244"/>
        <v>#REF!</v>
      </c>
      <c r="CQ107" s="167" t="e">
        <f t="shared" ca="1" si="245"/>
        <v>#REF!</v>
      </c>
      <c r="CR107" s="167" t="e">
        <f t="shared" ca="1" si="246"/>
        <v>#REF!</v>
      </c>
      <c r="CS107" s="167" t="e">
        <f t="shared" ca="1" si="247"/>
        <v>#REF!</v>
      </c>
      <c r="CT107" s="167" t="e">
        <f t="shared" ca="1" si="248"/>
        <v>#REF!</v>
      </c>
      <c r="CU107" s="167" t="e">
        <f t="shared" ca="1" si="249"/>
        <v>#REF!</v>
      </c>
      <c r="CV107" s="167" t="e">
        <f t="shared" ca="1" si="250"/>
        <v>#REF!</v>
      </c>
      <c r="CW107" s="167" t="e">
        <f t="shared" ca="1" si="251"/>
        <v>#REF!</v>
      </c>
      <c r="CX107" s="167" t="e">
        <f t="shared" ca="1" si="252"/>
        <v>#REF!</v>
      </c>
      <c r="CY107" s="167" t="e">
        <f t="shared" ca="1" si="253"/>
        <v>#REF!</v>
      </c>
      <c r="CZ107" s="167" t="e">
        <f t="shared" ca="1" si="254"/>
        <v>#REF!</v>
      </c>
      <c r="DA107" s="167" t="e">
        <f t="shared" ca="1" si="255"/>
        <v>#REF!</v>
      </c>
      <c r="DB107" s="167" t="e">
        <f t="shared" ca="1" si="256"/>
        <v>#REF!</v>
      </c>
      <c r="DC107" s="167" t="e">
        <f t="shared" ca="1" si="257"/>
        <v>#REF!</v>
      </c>
      <c r="DD107" s="167" t="e">
        <f t="shared" ca="1" si="258"/>
        <v>#REF!</v>
      </c>
      <c r="DE107" s="167" t="e">
        <f t="shared" ca="1" si="259"/>
        <v>#REF!</v>
      </c>
      <c r="DF107" s="167" t="e">
        <f t="shared" ca="1" si="260"/>
        <v>#REF!</v>
      </c>
      <c r="DH107" s="167">
        <f t="shared" si="261"/>
        <v>0</v>
      </c>
      <c r="DI107" s="167">
        <f t="shared" si="262"/>
        <v>0</v>
      </c>
      <c r="DJ107" s="167">
        <f t="shared" si="263"/>
        <v>0</v>
      </c>
      <c r="DK107" s="167">
        <f t="shared" si="264"/>
        <v>0</v>
      </c>
      <c r="DL107" s="167">
        <f t="shared" si="265"/>
        <v>0</v>
      </c>
      <c r="DM107" s="167">
        <f t="shared" si="266"/>
        <v>0</v>
      </c>
      <c r="DN107" s="167">
        <f t="shared" si="267"/>
        <v>0</v>
      </c>
      <c r="DO107" s="167">
        <f t="shared" si="268"/>
        <v>0</v>
      </c>
      <c r="DP107" s="167">
        <f t="shared" si="269"/>
        <v>0</v>
      </c>
      <c r="DQ107" s="167">
        <f t="shared" si="270"/>
        <v>0</v>
      </c>
      <c r="DR107" s="167">
        <f t="shared" si="271"/>
        <v>0</v>
      </c>
      <c r="DS107" s="167">
        <f t="shared" si="272"/>
        <v>0</v>
      </c>
      <c r="DT107" s="167">
        <f t="shared" si="273"/>
        <v>0</v>
      </c>
      <c r="DU107" s="167">
        <f t="shared" si="274"/>
        <v>0</v>
      </c>
      <c r="DV107" s="167">
        <f t="shared" si="275"/>
        <v>0</v>
      </c>
      <c r="DW107" s="167">
        <f t="shared" si="276"/>
        <v>0</v>
      </c>
      <c r="DY107" s="167" t="e">
        <f t="shared" ca="1" si="312"/>
        <v>#REF!</v>
      </c>
      <c r="DZ107" s="167" t="e">
        <f t="shared" ca="1" si="313"/>
        <v>#REF!</v>
      </c>
      <c r="EA107" s="167" t="e">
        <f t="shared" ca="1" si="314"/>
        <v>#REF!</v>
      </c>
      <c r="EB107" s="167" t="e">
        <f t="shared" ca="1" si="315"/>
        <v>#REF!</v>
      </c>
      <c r="EC107" s="167" t="e">
        <f t="shared" ca="1" si="316"/>
        <v>#REF!</v>
      </c>
      <c r="ED107" s="167" t="e">
        <f t="shared" ca="1" si="317"/>
        <v>#REF!</v>
      </c>
      <c r="EE107" s="167" t="e">
        <f t="shared" ca="1" si="318"/>
        <v>#REF!</v>
      </c>
      <c r="EF107" s="167" t="e">
        <f t="shared" ca="1" si="319"/>
        <v>#REF!</v>
      </c>
      <c r="EG107" s="167" t="e">
        <f t="shared" ca="1" si="320"/>
        <v>#REF!</v>
      </c>
      <c r="EH107" s="167" t="e">
        <f t="shared" ca="1" si="321"/>
        <v>#REF!</v>
      </c>
      <c r="EI107" s="167" t="e">
        <f t="shared" ca="1" si="322"/>
        <v>#REF!</v>
      </c>
      <c r="EJ107" s="167" t="e">
        <f t="shared" ca="1" si="323"/>
        <v>#REF!</v>
      </c>
      <c r="EK107" s="167" t="e">
        <f t="shared" ca="1" si="324"/>
        <v>#REF!</v>
      </c>
      <c r="EL107" s="167" t="e">
        <f t="shared" ca="1" si="325"/>
        <v>#REF!</v>
      </c>
      <c r="EM107" s="167" t="e">
        <f t="shared" ca="1" si="326"/>
        <v>#REF!</v>
      </c>
      <c r="EN107" s="167" t="e">
        <f t="shared" ca="1" si="327"/>
        <v>#REF!</v>
      </c>
      <c r="EP107" s="167">
        <f t="shared" si="328"/>
        <v>0</v>
      </c>
      <c r="EQ107" s="167">
        <f t="shared" si="329"/>
        <v>0</v>
      </c>
      <c r="ER107" s="167">
        <f t="shared" si="330"/>
        <v>0</v>
      </c>
      <c r="ES107" s="167">
        <f t="shared" si="331"/>
        <v>0</v>
      </c>
      <c r="ET107" s="167">
        <f t="shared" si="332"/>
        <v>0</v>
      </c>
      <c r="EU107" s="167">
        <f t="shared" si="333"/>
        <v>0</v>
      </c>
      <c r="EV107" s="167">
        <f t="shared" si="334"/>
        <v>0</v>
      </c>
      <c r="EW107" s="167">
        <f t="shared" si="335"/>
        <v>0</v>
      </c>
      <c r="EX107" s="167">
        <f t="shared" si="336"/>
        <v>0</v>
      </c>
      <c r="EY107" s="167">
        <f t="shared" si="337"/>
        <v>0</v>
      </c>
      <c r="EZ107" s="167">
        <f t="shared" si="338"/>
        <v>0</v>
      </c>
      <c r="FA107" s="167">
        <f t="shared" si="339"/>
        <v>0</v>
      </c>
      <c r="FB107" s="167">
        <f t="shared" si="340"/>
        <v>0</v>
      </c>
      <c r="FC107" s="167">
        <f t="shared" si="341"/>
        <v>0</v>
      </c>
      <c r="FD107" s="167">
        <f t="shared" si="342"/>
        <v>0</v>
      </c>
      <c r="FE107" s="167">
        <f t="shared" si="343"/>
        <v>0</v>
      </c>
      <c r="FG107" s="167">
        <f t="shared" si="344"/>
        <v>0</v>
      </c>
      <c r="FH107" s="167">
        <f t="shared" si="345"/>
        <v>0</v>
      </c>
      <c r="FI107" s="167">
        <f t="shared" si="346"/>
        <v>0</v>
      </c>
      <c r="FJ107" s="167">
        <f t="shared" si="347"/>
        <v>0</v>
      </c>
      <c r="FK107" s="167">
        <f t="shared" si="348"/>
        <v>0</v>
      </c>
      <c r="FL107" s="167">
        <f t="shared" si="349"/>
        <v>0</v>
      </c>
      <c r="FM107" s="167">
        <f t="shared" si="350"/>
        <v>0</v>
      </c>
      <c r="FN107" s="167">
        <f t="shared" si="351"/>
        <v>0</v>
      </c>
      <c r="FO107" s="167">
        <f t="shared" si="352"/>
        <v>0</v>
      </c>
      <c r="FP107" s="167">
        <f t="shared" si="353"/>
        <v>0</v>
      </c>
      <c r="FQ107" s="167">
        <f t="shared" si="354"/>
        <v>0</v>
      </c>
      <c r="FR107" s="167">
        <f t="shared" si="355"/>
        <v>0</v>
      </c>
      <c r="FS107" s="167">
        <f t="shared" si="356"/>
        <v>0</v>
      </c>
      <c r="FT107" s="167">
        <f t="shared" si="357"/>
        <v>0</v>
      </c>
      <c r="FU107" s="167">
        <f t="shared" si="358"/>
        <v>0</v>
      </c>
      <c r="FV107" s="167">
        <f t="shared" si="359"/>
        <v>0</v>
      </c>
      <c r="FX107" s="167">
        <f t="shared" si="360"/>
        <v>0</v>
      </c>
      <c r="FY107" s="167">
        <f t="shared" si="361"/>
        <v>0</v>
      </c>
      <c r="FZ107" s="167">
        <f t="shared" si="362"/>
        <v>0</v>
      </c>
      <c r="GA107" s="167">
        <f t="shared" si="363"/>
        <v>0</v>
      </c>
      <c r="GB107" s="167">
        <f t="shared" si="364"/>
        <v>0</v>
      </c>
      <c r="GC107" s="167">
        <f t="shared" si="365"/>
        <v>0</v>
      </c>
      <c r="GD107" s="167">
        <f t="shared" si="366"/>
        <v>0</v>
      </c>
      <c r="GE107" s="167">
        <f t="shared" si="367"/>
        <v>0</v>
      </c>
      <c r="GF107" s="167">
        <f t="shared" si="368"/>
        <v>0</v>
      </c>
      <c r="GG107" s="167">
        <f t="shared" si="369"/>
        <v>0</v>
      </c>
      <c r="GH107" s="167">
        <f t="shared" si="370"/>
        <v>0</v>
      </c>
      <c r="GI107" s="167">
        <f t="shared" si="371"/>
        <v>0</v>
      </c>
      <c r="GJ107" s="167">
        <f t="shared" si="372"/>
        <v>0</v>
      </c>
      <c r="GK107" s="167">
        <f t="shared" si="373"/>
        <v>0</v>
      </c>
      <c r="GL107" s="167">
        <f t="shared" si="374"/>
        <v>0</v>
      </c>
      <c r="GM107" s="167">
        <f t="shared" si="375"/>
        <v>0</v>
      </c>
      <c r="GO107" s="167" t="e">
        <f t="shared" ca="1" si="210"/>
        <v>#REF!</v>
      </c>
      <c r="GP107" s="167" t="e">
        <f t="shared" ca="1" si="393"/>
        <v>#REF!</v>
      </c>
      <c r="GQ107" s="167" t="e">
        <f t="shared" ca="1" si="393"/>
        <v>#REF!</v>
      </c>
      <c r="GR107" s="167" t="e">
        <f t="shared" ca="1" si="393"/>
        <v>#REF!</v>
      </c>
      <c r="GS107" s="167" t="e">
        <f t="shared" ca="1" si="393"/>
        <v>#REF!</v>
      </c>
      <c r="GT107" s="167" t="e">
        <f t="shared" ca="1" si="393"/>
        <v>#REF!</v>
      </c>
      <c r="GU107" s="167" t="e">
        <f t="shared" ca="1" si="393"/>
        <v>#REF!</v>
      </c>
      <c r="GV107" s="167" t="e">
        <f t="shared" ca="1" si="393"/>
        <v>#REF!</v>
      </c>
      <c r="GW107" s="167" t="e">
        <f t="shared" ca="1" si="393"/>
        <v>#REF!</v>
      </c>
      <c r="GX107" s="167" t="e">
        <f t="shared" ca="1" si="393"/>
        <v>#REF!</v>
      </c>
      <c r="GY107" s="167" t="e">
        <f t="shared" ca="1" si="393"/>
        <v>#REF!</v>
      </c>
      <c r="GZ107" s="167" t="e">
        <f t="shared" ca="1" si="393"/>
        <v>#REF!</v>
      </c>
      <c r="HA107" s="167" t="e">
        <f t="shared" ca="1" si="393"/>
        <v>#REF!</v>
      </c>
      <c r="HB107" s="167" t="e">
        <f t="shared" ca="1" si="393"/>
        <v>#REF!</v>
      </c>
      <c r="HC107" s="167" t="e">
        <f t="shared" ca="1" si="393"/>
        <v>#REF!</v>
      </c>
      <c r="HD107" s="167" t="e">
        <f t="shared" ca="1" si="393"/>
        <v>#REF!</v>
      </c>
      <c r="HF107" s="167" t="e">
        <f t="shared" ca="1" si="277"/>
        <v>#REF!</v>
      </c>
      <c r="HG107" s="167" t="e">
        <f t="shared" ca="1" si="278"/>
        <v>#REF!</v>
      </c>
      <c r="HH107" s="167" t="e">
        <f t="shared" ca="1" si="279"/>
        <v>#REF!</v>
      </c>
      <c r="HI107" s="167" t="e">
        <f t="shared" ca="1" si="280"/>
        <v>#REF!</v>
      </c>
      <c r="HJ107" s="167" t="e">
        <f t="shared" ca="1" si="281"/>
        <v>#REF!</v>
      </c>
      <c r="HK107" s="167" t="e">
        <f t="shared" ca="1" si="282"/>
        <v>#REF!</v>
      </c>
      <c r="HL107" s="167" t="e">
        <f t="shared" ca="1" si="283"/>
        <v>#REF!</v>
      </c>
      <c r="HM107" s="167" t="e">
        <f t="shared" ca="1" si="284"/>
        <v>#REF!</v>
      </c>
      <c r="HN107" s="167" t="e">
        <f t="shared" ca="1" si="285"/>
        <v>#REF!</v>
      </c>
      <c r="HO107" s="167" t="e">
        <f t="shared" ca="1" si="286"/>
        <v>#REF!</v>
      </c>
      <c r="HP107" s="167" t="e">
        <f t="shared" ca="1" si="287"/>
        <v>#REF!</v>
      </c>
      <c r="HQ107" s="167" t="e">
        <f t="shared" ca="1" si="288"/>
        <v>#REF!</v>
      </c>
      <c r="HR107" s="167" t="e">
        <f t="shared" ca="1" si="289"/>
        <v>#REF!</v>
      </c>
      <c r="HS107" s="167" t="e">
        <f t="shared" ca="1" si="290"/>
        <v>#REF!</v>
      </c>
      <c r="HT107" s="167" t="e">
        <f t="shared" ca="1" si="291"/>
        <v>#REF!</v>
      </c>
      <c r="HU107" s="167" t="e">
        <f t="shared" ca="1" si="292"/>
        <v>#REF!</v>
      </c>
      <c r="HW107" s="167" t="e">
        <f t="shared" ca="1" si="293"/>
        <v>#REF!</v>
      </c>
      <c r="HX107" s="167">
        <f t="shared" si="294"/>
        <v>0</v>
      </c>
      <c r="HY107" s="167" t="e">
        <f t="shared" ca="1" si="376"/>
        <v>#REF!</v>
      </c>
      <c r="HZ107" s="219" t="e">
        <f t="shared" ca="1" si="377"/>
        <v>#REF!</v>
      </c>
    </row>
    <row r="108" spans="1:234" s="48" customFormat="1">
      <c r="A108" s="3" t="s">
        <v>208</v>
      </c>
      <c r="B108" s="202" t="str">
        <f>INDEX('Ref1'!$E:$E,MATCH(A108,'Ref1'!$A:$A,0))</f>
        <v>Dudley</v>
      </c>
      <c r="C108" s="42" t="str">
        <f>INDEX(Data1!B:B,MATCH(A108,Data1!A:A,0))</f>
        <v>MD</v>
      </c>
      <c r="D108" s="253" t="str">
        <f>INDEX(Data1!C:C,MATCH(A108,Data1!A:A,0))</f>
        <v>WM</v>
      </c>
      <c r="E108" s="200" t="str">
        <f>IF($C$6="No","No",IF(COUNTIF(Inputs!$K$359:$K$398,$A108)&gt;0,"Yes","No"))</f>
        <v>No</v>
      </c>
      <c r="F108" s="404"/>
      <c r="G108" s="62">
        <f>INDEX('4_RatesSplit'!K:K,MATCH($A108,'4_RatesSplit'!$A:$A,0))</f>
        <v>0</v>
      </c>
      <c r="H108" s="171">
        <f>INDEX('4_RatesSplit'!L:L,MATCH($A108,'4_RatesSplit'!$A:$A,0))</f>
        <v>0</v>
      </c>
      <c r="I108" s="167">
        <f>INDEX('4_RatesSplit'!M:M,MATCH($A108,'4_RatesSplit'!$A:$A,0))</f>
        <v>0</v>
      </c>
      <c r="J108" s="167">
        <f>INDEX('4_RatesSplit'!N:N,MATCH($A108,'4_RatesSplit'!$A:$A,0))</f>
        <v>0</v>
      </c>
      <c r="K108" s="167">
        <f>INDEX('4_RatesSplit'!O:O,MATCH($A108,'4_RatesSplit'!$A:$A,0))</f>
        <v>0</v>
      </c>
      <c r="L108" s="167">
        <f>INDEX('4_RatesSplit'!P:P,MATCH($A108,'4_RatesSplit'!$A:$A,0))</f>
        <v>0</v>
      </c>
      <c r="M108" s="167">
        <f>INDEX('4_RatesSplit'!Q:Q,MATCH($A108,'4_RatesSplit'!$A:$A,0))</f>
        <v>0</v>
      </c>
      <c r="N108" s="167">
        <f>INDEX('4_RatesSplit'!R:R,MATCH($A108,'4_RatesSplit'!$A:$A,0))</f>
        <v>0</v>
      </c>
      <c r="O108" s="167">
        <f>INDEX('4_RatesSplit'!S:S,MATCH($A108,'4_RatesSplit'!$A:$A,0))</f>
        <v>0</v>
      </c>
      <c r="P108" s="167">
        <f>INDEX('4_RatesSplit'!T:T,MATCH($A108,'4_RatesSplit'!$A:$A,0))</f>
        <v>0</v>
      </c>
      <c r="Q108" s="167">
        <f>INDEX('4_RatesSplit'!U:U,MATCH($A108,'4_RatesSplit'!$A:$A,0))</f>
        <v>0</v>
      </c>
      <c r="R108" s="167">
        <f>INDEX('4_RatesSplit'!V:V,MATCH($A108,'4_RatesSplit'!$A:$A,0))</f>
        <v>0</v>
      </c>
      <c r="S108" s="167">
        <f>INDEX('4_RatesSplit'!W:W,MATCH($A108,'4_RatesSplit'!$A:$A,0))</f>
        <v>0</v>
      </c>
      <c r="T108" s="167">
        <f>INDEX('4_RatesSplit'!X:X,MATCH($A108,'4_RatesSplit'!$A:$A,0))</f>
        <v>0</v>
      </c>
      <c r="U108" s="167">
        <f>INDEX('4_RatesSplit'!Y:Y,MATCH($A108,'4_RatesSplit'!$A:$A,0))</f>
        <v>0</v>
      </c>
      <c r="V108" s="167">
        <f>INDEX('4_RatesSplit'!Z:Z,MATCH($A108,'4_RatesSplit'!$A:$A,0))</f>
        <v>0</v>
      </c>
      <c r="W108" s="167">
        <f>INDEX('4_RatesSplit'!AA:AA,MATCH($A108,'4_RatesSplit'!$A:$A,0))</f>
        <v>0</v>
      </c>
      <c r="X108" s="18"/>
      <c r="Y108" s="168" t="e">
        <f ca="1">INDEX('4_RatesSplit'!AT:AT,MATCH($A108,'4_RatesSplit'!$A:$A,0))</f>
        <v>#REF!</v>
      </c>
      <c r="Z108" s="168" t="e">
        <f ca="1">INDEX('4_RatesSplit'!AU:AU,MATCH($A108,'4_RatesSplit'!$A:$A,0))</f>
        <v>#REF!</v>
      </c>
      <c r="AA108" s="168" t="e">
        <f ca="1">INDEX('4_RatesSplit'!AV:AV,MATCH($A108,'4_RatesSplit'!$A:$A,0))</f>
        <v>#REF!</v>
      </c>
      <c r="AB108" s="168" t="e">
        <f ca="1">INDEX('4_RatesSplit'!AW:AW,MATCH($A108,'4_RatesSplit'!$A:$A,0))</f>
        <v>#REF!</v>
      </c>
      <c r="AC108" s="168" t="e">
        <f ca="1">INDEX('4_RatesSplit'!AX:AX,MATCH($A108,'4_RatesSplit'!$A:$A,0))</f>
        <v>#REF!</v>
      </c>
      <c r="AD108" s="168" t="e">
        <f ca="1">INDEX('4_RatesSplit'!AY:AY,MATCH($A108,'4_RatesSplit'!$A:$A,0))</f>
        <v>#REF!</v>
      </c>
      <c r="AE108" s="168" t="e">
        <f ca="1">INDEX('4_RatesSplit'!AZ:AZ,MATCH($A108,'4_RatesSplit'!$A:$A,0))</f>
        <v>#REF!</v>
      </c>
      <c r="AF108" s="168" t="e">
        <f ca="1">INDEX('4_RatesSplit'!BA:BA,MATCH($A108,'4_RatesSplit'!$A:$A,0))</f>
        <v>#REF!</v>
      </c>
      <c r="AG108" s="168" t="e">
        <f ca="1">INDEX('4_RatesSplit'!BB:BB,MATCH($A108,'4_RatesSplit'!$A:$A,0))</f>
        <v>#REF!</v>
      </c>
      <c r="AH108" s="168" t="e">
        <f ca="1">INDEX('4_RatesSplit'!BC:BC,MATCH($A108,'4_RatesSplit'!$A:$A,0))</f>
        <v>#REF!</v>
      </c>
      <c r="AI108" s="168" t="e">
        <f ca="1">INDEX('4_RatesSplit'!BD:BD,MATCH($A108,'4_RatesSplit'!$A:$A,0))</f>
        <v>#REF!</v>
      </c>
      <c r="AJ108" s="168" t="e">
        <f ca="1">INDEX('4_RatesSplit'!BE:BE,MATCH($A108,'4_RatesSplit'!$A:$A,0))</f>
        <v>#REF!</v>
      </c>
      <c r="AK108" s="168" t="e">
        <f ca="1">INDEX('4_RatesSplit'!BF:BF,MATCH($A108,'4_RatesSplit'!$A:$A,0))</f>
        <v>#REF!</v>
      </c>
      <c r="AL108" s="168" t="e">
        <f ca="1">INDEX('4_RatesSplit'!BG:BG,MATCH($A108,'4_RatesSplit'!$A:$A,0))</f>
        <v>#REF!</v>
      </c>
      <c r="AM108" s="168" t="e">
        <f ca="1">INDEX('4_RatesSplit'!BH:BH,MATCH($A108,'4_RatesSplit'!$A:$A,0))</f>
        <v>#REF!</v>
      </c>
      <c r="AN108" s="198" t="e">
        <f ca="1">INDEX('4_RatesSplit'!BI:BI,MATCH($A108,'4_RatesSplit'!$A:$A,0))</f>
        <v>#REF!</v>
      </c>
      <c r="AO108" s="114"/>
      <c r="AP108" s="167" t="e">
        <f t="shared" ca="1" si="295"/>
        <v>#REF!</v>
      </c>
      <c r="AQ108" s="167" t="e">
        <f t="shared" ca="1" si="296"/>
        <v>#REF!</v>
      </c>
      <c r="AR108" s="167" t="e">
        <f t="shared" ca="1" si="297"/>
        <v>#REF!</v>
      </c>
      <c r="AS108" s="167" t="e">
        <f t="shared" ca="1" si="298"/>
        <v>#REF!</v>
      </c>
      <c r="AT108" s="167" t="e">
        <f t="shared" ca="1" si="299"/>
        <v>#REF!</v>
      </c>
      <c r="AU108" s="167" t="e">
        <f t="shared" ca="1" si="300"/>
        <v>#REF!</v>
      </c>
      <c r="AV108" s="167" t="e">
        <f t="shared" ca="1" si="301"/>
        <v>#REF!</v>
      </c>
      <c r="AW108" s="167" t="e">
        <f t="shared" ca="1" si="302"/>
        <v>#REF!</v>
      </c>
      <c r="AX108" s="167" t="e">
        <f t="shared" ca="1" si="303"/>
        <v>#REF!</v>
      </c>
      <c r="AY108" s="167" t="e">
        <f t="shared" ca="1" si="304"/>
        <v>#REF!</v>
      </c>
      <c r="AZ108" s="167" t="e">
        <f t="shared" ca="1" si="305"/>
        <v>#REF!</v>
      </c>
      <c r="BA108" s="167" t="e">
        <f t="shared" ca="1" si="306"/>
        <v>#REF!</v>
      </c>
      <c r="BB108" s="167" t="e">
        <f t="shared" ca="1" si="307"/>
        <v>#REF!</v>
      </c>
      <c r="BC108" s="167" t="e">
        <f t="shared" ca="1" si="308"/>
        <v>#REF!</v>
      </c>
      <c r="BD108" s="167" t="e">
        <f t="shared" ca="1" si="309"/>
        <v>#REF!</v>
      </c>
      <c r="BE108" s="167" t="e">
        <f t="shared" ca="1" si="310"/>
        <v>#REF!</v>
      </c>
      <c r="BF108" s="18"/>
      <c r="BG108" s="168">
        <f>INDEX('2_Needs'!$F:$F,MATCH($A108,'2_Needs'!$A:$A,0))</f>
        <v>5.5208652989724343E-3</v>
      </c>
      <c r="BH108" s="114"/>
      <c r="BI108" s="167">
        <f t="shared" ref="BI108:BX108" si="407">IF(BI$3="reset",$BG108*BI$6,BH108*(1+$C$4))</f>
        <v>0</v>
      </c>
      <c r="BJ108" s="167">
        <f t="shared" si="407"/>
        <v>0</v>
      </c>
      <c r="BK108" s="167">
        <f t="shared" si="407"/>
        <v>0</v>
      </c>
      <c r="BL108" s="167">
        <f t="shared" si="407"/>
        <v>0</v>
      </c>
      <c r="BM108" s="167">
        <f t="shared" si="407"/>
        <v>0</v>
      </c>
      <c r="BN108" s="167">
        <f t="shared" si="407"/>
        <v>0</v>
      </c>
      <c r="BO108" s="167">
        <f t="shared" si="407"/>
        <v>0</v>
      </c>
      <c r="BP108" s="167">
        <f t="shared" si="407"/>
        <v>0</v>
      </c>
      <c r="BQ108" s="167">
        <f t="shared" si="407"/>
        <v>0</v>
      </c>
      <c r="BR108" s="167">
        <f t="shared" si="407"/>
        <v>0</v>
      </c>
      <c r="BS108" s="167">
        <f t="shared" si="407"/>
        <v>0</v>
      </c>
      <c r="BT108" s="167">
        <f t="shared" si="407"/>
        <v>0</v>
      </c>
      <c r="BU108" s="167">
        <f t="shared" si="407"/>
        <v>0</v>
      </c>
      <c r="BV108" s="167">
        <f t="shared" si="407"/>
        <v>0</v>
      </c>
      <c r="BW108" s="167">
        <f t="shared" si="407"/>
        <v>0</v>
      </c>
      <c r="BX108" s="167">
        <f t="shared" si="407"/>
        <v>0</v>
      </c>
      <c r="BZ108" s="167" t="e">
        <f t="shared" ca="1" si="229"/>
        <v>#REF!</v>
      </c>
      <c r="CA108" s="167" t="e">
        <f t="shared" ca="1" si="230"/>
        <v>#REF!</v>
      </c>
      <c r="CB108" s="167" t="e">
        <f t="shared" ca="1" si="231"/>
        <v>#REF!</v>
      </c>
      <c r="CC108" s="167" t="e">
        <f t="shared" ca="1" si="232"/>
        <v>#REF!</v>
      </c>
      <c r="CD108" s="167" t="e">
        <f t="shared" ca="1" si="233"/>
        <v>#REF!</v>
      </c>
      <c r="CE108" s="167" t="e">
        <f t="shared" ca="1" si="234"/>
        <v>#REF!</v>
      </c>
      <c r="CF108" s="167" t="e">
        <f t="shared" ca="1" si="235"/>
        <v>#REF!</v>
      </c>
      <c r="CG108" s="167" t="e">
        <f t="shared" ca="1" si="236"/>
        <v>#REF!</v>
      </c>
      <c r="CH108" s="167" t="e">
        <f t="shared" ca="1" si="237"/>
        <v>#REF!</v>
      </c>
      <c r="CI108" s="167" t="e">
        <f t="shared" ca="1" si="238"/>
        <v>#REF!</v>
      </c>
      <c r="CJ108" s="167" t="e">
        <f t="shared" ca="1" si="239"/>
        <v>#REF!</v>
      </c>
      <c r="CK108" s="167" t="e">
        <f t="shared" ca="1" si="240"/>
        <v>#REF!</v>
      </c>
      <c r="CL108" s="167" t="e">
        <f t="shared" ca="1" si="241"/>
        <v>#REF!</v>
      </c>
      <c r="CM108" s="167" t="e">
        <f t="shared" ca="1" si="242"/>
        <v>#REF!</v>
      </c>
      <c r="CN108" s="167" t="e">
        <f t="shared" ca="1" si="243"/>
        <v>#REF!</v>
      </c>
      <c r="CO108" s="167" t="e">
        <f t="shared" ca="1" si="244"/>
        <v>#REF!</v>
      </c>
      <c r="CQ108" s="167" t="e">
        <f t="shared" ca="1" si="245"/>
        <v>#REF!</v>
      </c>
      <c r="CR108" s="167" t="e">
        <f t="shared" ca="1" si="246"/>
        <v>#REF!</v>
      </c>
      <c r="CS108" s="167" t="e">
        <f t="shared" ca="1" si="247"/>
        <v>#REF!</v>
      </c>
      <c r="CT108" s="167" t="e">
        <f t="shared" ca="1" si="248"/>
        <v>#REF!</v>
      </c>
      <c r="CU108" s="167" t="e">
        <f t="shared" ca="1" si="249"/>
        <v>#REF!</v>
      </c>
      <c r="CV108" s="167" t="e">
        <f t="shared" ca="1" si="250"/>
        <v>#REF!</v>
      </c>
      <c r="CW108" s="167" t="e">
        <f t="shared" ca="1" si="251"/>
        <v>#REF!</v>
      </c>
      <c r="CX108" s="167" t="e">
        <f t="shared" ca="1" si="252"/>
        <v>#REF!</v>
      </c>
      <c r="CY108" s="167" t="e">
        <f t="shared" ca="1" si="253"/>
        <v>#REF!</v>
      </c>
      <c r="CZ108" s="167" t="e">
        <f t="shared" ca="1" si="254"/>
        <v>#REF!</v>
      </c>
      <c r="DA108" s="167" t="e">
        <f t="shared" ca="1" si="255"/>
        <v>#REF!</v>
      </c>
      <c r="DB108" s="167" t="e">
        <f t="shared" ca="1" si="256"/>
        <v>#REF!</v>
      </c>
      <c r="DC108" s="167" t="e">
        <f t="shared" ca="1" si="257"/>
        <v>#REF!</v>
      </c>
      <c r="DD108" s="167" t="e">
        <f t="shared" ca="1" si="258"/>
        <v>#REF!</v>
      </c>
      <c r="DE108" s="167" t="e">
        <f t="shared" ca="1" si="259"/>
        <v>#REF!</v>
      </c>
      <c r="DF108" s="167" t="e">
        <f t="shared" ca="1" si="260"/>
        <v>#REF!</v>
      </c>
      <c r="DH108" s="167">
        <f t="shared" si="261"/>
        <v>0</v>
      </c>
      <c r="DI108" s="167">
        <f t="shared" si="262"/>
        <v>0</v>
      </c>
      <c r="DJ108" s="167">
        <f t="shared" si="263"/>
        <v>0</v>
      </c>
      <c r="DK108" s="167">
        <f t="shared" si="264"/>
        <v>0</v>
      </c>
      <c r="DL108" s="167">
        <f t="shared" si="265"/>
        <v>0</v>
      </c>
      <c r="DM108" s="167">
        <f t="shared" si="266"/>
        <v>0</v>
      </c>
      <c r="DN108" s="167">
        <f t="shared" si="267"/>
        <v>0</v>
      </c>
      <c r="DO108" s="167">
        <f t="shared" si="268"/>
        <v>0</v>
      </c>
      <c r="DP108" s="167">
        <f t="shared" si="269"/>
        <v>0</v>
      </c>
      <c r="DQ108" s="167">
        <f t="shared" si="270"/>
        <v>0</v>
      </c>
      <c r="DR108" s="167">
        <f t="shared" si="271"/>
        <v>0</v>
      </c>
      <c r="DS108" s="167">
        <f t="shared" si="272"/>
        <v>0</v>
      </c>
      <c r="DT108" s="167">
        <f t="shared" si="273"/>
        <v>0</v>
      </c>
      <c r="DU108" s="167">
        <f t="shared" si="274"/>
        <v>0</v>
      </c>
      <c r="DV108" s="167">
        <f t="shared" si="275"/>
        <v>0</v>
      </c>
      <c r="DW108" s="167">
        <f t="shared" si="276"/>
        <v>0</v>
      </c>
      <c r="DY108" s="167" t="e">
        <f t="shared" ca="1" si="312"/>
        <v>#REF!</v>
      </c>
      <c r="DZ108" s="167" t="e">
        <f t="shared" ca="1" si="313"/>
        <v>#REF!</v>
      </c>
      <c r="EA108" s="167" t="e">
        <f t="shared" ca="1" si="314"/>
        <v>#REF!</v>
      </c>
      <c r="EB108" s="167" t="e">
        <f t="shared" ca="1" si="315"/>
        <v>#REF!</v>
      </c>
      <c r="EC108" s="167" t="e">
        <f t="shared" ca="1" si="316"/>
        <v>#REF!</v>
      </c>
      <c r="ED108" s="167" t="e">
        <f t="shared" ca="1" si="317"/>
        <v>#REF!</v>
      </c>
      <c r="EE108" s="167" t="e">
        <f t="shared" ca="1" si="318"/>
        <v>#REF!</v>
      </c>
      <c r="EF108" s="167" t="e">
        <f t="shared" ca="1" si="319"/>
        <v>#REF!</v>
      </c>
      <c r="EG108" s="167" t="e">
        <f t="shared" ca="1" si="320"/>
        <v>#REF!</v>
      </c>
      <c r="EH108" s="167" t="e">
        <f t="shared" ca="1" si="321"/>
        <v>#REF!</v>
      </c>
      <c r="EI108" s="167" t="e">
        <f t="shared" ca="1" si="322"/>
        <v>#REF!</v>
      </c>
      <c r="EJ108" s="167" t="e">
        <f t="shared" ca="1" si="323"/>
        <v>#REF!</v>
      </c>
      <c r="EK108" s="167" t="e">
        <f t="shared" ca="1" si="324"/>
        <v>#REF!</v>
      </c>
      <c r="EL108" s="167" t="e">
        <f t="shared" ca="1" si="325"/>
        <v>#REF!</v>
      </c>
      <c r="EM108" s="167" t="e">
        <f t="shared" ca="1" si="326"/>
        <v>#REF!</v>
      </c>
      <c r="EN108" s="167" t="e">
        <f t="shared" ca="1" si="327"/>
        <v>#REF!</v>
      </c>
      <c r="EP108" s="167">
        <f t="shared" si="328"/>
        <v>0</v>
      </c>
      <c r="EQ108" s="167">
        <f t="shared" si="329"/>
        <v>0</v>
      </c>
      <c r="ER108" s="167">
        <f t="shared" si="330"/>
        <v>0</v>
      </c>
      <c r="ES108" s="167">
        <f t="shared" si="331"/>
        <v>0</v>
      </c>
      <c r="ET108" s="167">
        <f t="shared" si="332"/>
        <v>0</v>
      </c>
      <c r="EU108" s="167">
        <f t="shared" si="333"/>
        <v>0</v>
      </c>
      <c r="EV108" s="167">
        <f t="shared" si="334"/>
        <v>0</v>
      </c>
      <c r="EW108" s="167">
        <f t="shared" si="335"/>
        <v>0</v>
      </c>
      <c r="EX108" s="167">
        <f t="shared" si="336"/>
        <v>0</v>
      </c>
      <c r="EY108" s="167">
        <f t="shared" si="337"/>
        <v>0</v>
      </c>
      <c r="EZ108" s="167">
        <f t="shared" si="338"/>
        <v>0</v>
      </c>
      <c r="FA108" s="167">
        <f t="shared" si="339"/>
        <v>0</v>
      </c>
      <c r="FB108" s="167">
        <f t="shared" si="340"/>
        <v>0</v>
      </c>
      <c r="FC108" s="167">
        <f t="shared" si="341"/>
        <v>0</v>
      </c>
      <c r="FD108" s="167">
        <f t="shared" si="342"/>
        <v>0</v>
      </c>
      <c r="FE108" s="167">
        <f t="shared" si="343"/>
        <v>0</v>
      </c>
      <c r="FG108" s="167">
        <f t="shared" si="344"/>
        <v>0</v>
      </c>
      <c r="FH108" s="167">
        <f t="shared" si="345"/>
        <v>0</v>
      </c>
      <c r="FI108" s="167">
        <f t="shared" si="346"/>
        <v>0</v>
      </c>
      <c r="FJ108" s="167">
        <f t="shared" si="347"/>
        <v>0</v>
      </c>
      <c r="FK108" s="167">
        <f t="shared" si="348"/>
        <v>0</v>
      </c>
      <c r="FL108" s="167">
        <f t="shared" si="349"/>
        <v>0</v>
      </c>
      <c r="FM108" s="167">
        <f t="shared" si="350"/>
        <v>0</v>
      </c>
      <c r="FN108" s="167">
        <f t="shared" si="351"/>
        <v>0</v>
      </c>
      <c r="FO108" s="167">
        <f t="shared" si="352"/>
        <v>0</v>
      </c>
      <c r="FP108" s="167">
        <f t="shared" si="353"/>
        <v>0</v>
      </c>
      <c r="FQ108" s="167">
        <f t="shared" si="354"/>
        <v>0</v>
      </c>
      <c r="FR108" s="167">
        <f t="shared" si="355"/>
        <v>0</v>
      </c>
      <c r="FS108" s="167">
        <f t="shared" si="356"/>
        <v>0</v>
      </c>
      <c r="FT108" s="167">
        <f t="shared" si="357"/>
        <v>0</v>
      </c>
      <c r="FU108" s="167">
        <f t="shared" si="358"/>
        <v>0</v>
      </c>
      <c r="FV108" s="167">
        <f t="shared" si="359"/>
        <v>0</v>
      </c>
      <c r="FX108" s="167">
        <f t="shared" si="360"/>
        <v>0</v>
      </c>
      <c r="FY108" s="167">
        <f t="shared" si="361"/>
        <v>0</v>
      </c>
      <c r="FZ108" s="167">
        <f t="shared" si="362"/>
        <v>0</v>
      </c>
      <c r="GA108" s="167">
        <f t="shared" si="363"/>
        <v>0</v>
      </c>
      <c r="GB108" s="167">
        <f t="shared" si="364"/>
        <v>0</v>
      </c>
      <c r="GC108" s="167">
        <f t="shared" si="365"/>
        <v>0</v>
      </c>
      <c r="GD108" s="167">
        <f t="shared" si="366"/>
        <v>0</v>
      </c>
      <c r="GE108" s="167">
        <f t="shared" si="367"/>
        <v>0</v>
      </c>
      <c r="GF108" s="167">
        <f t="shared" si="368"/>
        <v>0</v>
      </c>
      <c r="GG108" s="167">
        <f t="shared" si="369"/>
        <v>0</v>
      </c>
      <c r="GH108" s="167">
        <f t="shared" si="370"/>
        <v>0</v>
      </c>
      <c r="GI108" s="167">
        <f t="shared" si="371"/>
        <v>0</v>
      </c>
      <c r="GJ108" s="167">
        <f t="shared" si="372"/>
        <v>0</v>
      </c>
      <c r="GK108" s="167">
        <f t="shared" si="373"/>
        <v>0</v>
      </c>
      <c r="GL108" s="167">
        <f t="shared" si="374"/>
        <v>0</v>
      </c>
      <c r="GM108" s="167">
        <f t="shared" si="375"/>
        <v>0</v>
      </c>
      <c r="GO108" s="167" t="e">
        <f t="shared" ca="1" si="210"/>
        <v>#REF!</v>
      </c>
      <c r="GP108" s="167" t="e">
        <f t="shared" ca="1" si="393"/>
        <v>#REF!</v>
      </c>
      <c r="GQ108" s="167" t="e">
        <f t="shared" ca="1" si="393"/>
        <v>#REF!</v>
      </c>
      <c r="GR108" s="167" t="e">
        <f t="shared" ca="1" si="393"/>
        <v>#REF!</v>
      </c>
      <c r="GS108" s="167" t="e">
        <f t="shared" ca="1" si="393"/>
        <v>#REF!</v>
      </c>
      <c r="GT108" s="167" t="e">
        <f t="shared" ca="1" si="393"/>
        <v>#REF!</v>
      </c>
      <c r="GU108" s="167" t="e">
        <f t="shared" ca="1" si="393"/>
        <v>#REF!</v>
      </c>
      <c r="GV108" s="167" t="e">
        <f t="shared" ca="1" si="393"/>
        <v>#REF!</v>
      </c>
      <c r="GW108" s="167" t="e">
        <f t="shared" ca="1" si="393"/>
        <v>#REF!</v>
      </c>
      <c r="GX108" s="167" t="e">
        <f t="shared" ca="1" si="393"/>
        <v>#REF!</v>
      </c>
      <c r="GY108" s="167" t="e">
        <f t="shared" ca="1" si="393"/>
        <v>#REF!</v>
      </c>
      <c r="GZ108" s="167" t="e">
        <f t="shared" ca="1" si="393"/>
        <v>#REF!</v>
      </c>
      <c r="HA108" s="167" t="e">
        <f t="shared" ca="1" si="393"/>
        <v>#REF!</v>
      </c>
      <c r="HB108" s="167" t="e">
        <f t="shared" ca="1" si="393"/>
        <v>#REF!</v>
      </c>
      <c r="HC108" s="167" t="e">
        <f t="shared" ca="1" si="393"/>
        <v>#REF!</v>
      </c>
      <c r="HD108" s="167" t="e">
        <f t="shared" ca="1" si="393"/>
        <v>#REF!</v>
      </c>
      <c r="HF108" s="167" t="e">
        <f t="shared" ca="1" si="277"/>
        <v>#REF!</v>
      </c>
      <c r="HG108" s="167" t="e">
        <f t="shared" ca="1" si="278"/>
        <v>#REF!</v>
      </c>
      <c r="HH108" s="167" t="e">
        <f t="shared" ca="1" si="279"/>
        <v>#REF!</v>
      </c>
      <c r="HI108" s="167" t="e">
        <f t="shared" ca="1" si="280"/>
        <v>#REF!</v>
      </c>
      <c r="HJ108" s="167" t="e">
        <f t="shared" ca="1" si="281"/>
        <v>#REF!</v>
      </c>
      <c r="HK108" s="167" t="e">
        <f t="shared" ca="1" si="282"/>
        <v>#REF!</v>
      </c>
      <c r="HL108" s="167" t="e">
        <f t="shared" ca="1" si="283"/>
        <v>#REF!</v>
      </c>
      <c r="HM108" s="167" t="e">
        <f t="shared" ca="1" si="284"/>
        <v>#REF!</v>
      </c>
      <c r="HN108" s="167" t="e">
        <f t="shared" ca="1" si="285"/>
        <v>#REF!</v>
      </c>
      <c r="HO108" s="167" t="e">
        <f t="shared" ca="1" si="286"/>
        <v>#REF!</v>
      </c>
      <c r="HP108" s="167" t="e">
        <f t="shared" ca="1" si="287"/>
        <v>#REF!</v>
      </c>
      <c r="HQ108" s="167" t="e">
        <f t="shared" ca="1" si="288"/>
        <v>#REF!</v>
      </c>
      <c r="HR108" s="167" t="e">
        <f t="shared" ca="1" si="289"/>
        <v>#REF!</v>
      </c>
      <c r="HS108" s="167" t="e">
        <f t="shared" ca="1" si="290"/>
        <v>#REF!</v>
      </c>
      <c r="HT108" s="167" t="e">
        <f t="shared" ca="1" si="291"/>
        <v>#REF!</v>
      </c>
      <c r="HU108" s="167" t="e">
        <f t="shared" ca="1" si="292"/>
        <v>#REF!</v>
      </c>
      <c r="HW108" s="167" t="e">
        <f t="shared" ca="1" si="293"/>
        <v>#REF!</v>
      </c>
      <c r="HX108" s="167">
        <f t="shared" si="294"/>
        <v>0</v>
      </c>
      <c r="HY108" s="167" t="e">
        <f t="shared" ca="1" si="376"/>
        <v>#REF!</v>
      </c>
      <c r="HZ108" s="219" t="e">
        <f t="shared" ca="1" si="377"/>
        <v>#REF!</v>
      </c>
    </row>
    <row r="109" spans="1:234" s="48" customFormat="1">
      <c r="A109" s="3" t="s">
        <v>210</v>
      </c>
      <c r="B109" s="202" t="str">
        <f>INDEX('Ref1'!$E:$E,MATCH(A109,'Ref1'!$A:$A,0))</f>
        <v>Durham</v>
      </c>
      <c r="C109" s="42" t="str">
        <f>INDEX(Data1!B:B,MATCH(A109,Data1!A:A,0))</f>
        <v>UNINFIR</v>
      </c>
      <c r="D109" s="253" t="str">
        <f>INDEX(Data1!C:C,MATCH(A109,Data1!A:A,0))</f>
        <v>NE</v>
      </c>
      <c r="E109" s="200" t="str">
        <f>IF($C$6="No","No",IF(COUNTIF(Inputs!$K$359:$K$398,$A109)&gt;0,"Yes","No"))</f>
        <v>No</v>
      </c>
      <c r="F109" s="404"/>
      <c r="G109" s="62">
        <f>INDEX('4_RatesSplit'!K:K,MATCH($A109,'4_RatesSplit'!$A:$A,0))</f>
        <v>0</v>
      </c>
      <c r="H109" s="171">
        <f>INDEX('4_RatesSplit'!L:L,MATCH($A109,'4_RatesSplit'!$A:$A,0))</f>
        <v>0</v>
      </c>
      <c r="I109" s="167">
        <f>INDEX('4_RatesSplit'!M:M,MATCH($A109,'4_RatesSplit'!$A:$A,0))</f>
        <v>0</v>
      </c>
      <c r="J109" s="167">
        <f>INDEX('4_RatesSplit'!N:N,MATCH($A109,'4_RatesSplit'!$A:$A,0))</f>
        <v>0</v>
      </c>
      <c r="K109" s="167">
        <f>INDEX('4_RatesSplit'!O:O,MATCH($A109,'4_RatesSplit'!$A:$A,0))</f>
        <v>0</v>
      </c>
      <c r="L109" s="167">
        <f>INDEX('4_RatesSplit'!P:P,MATCH($A109,'4_RatesSplit'!$A:$A,0))</f>
        <v>0</v>
      </c>
      <c r="M109" s="167">
        <f>INDEX('4_RatesSplit'!Q:Q,MATCH($A109,'4_RatesSplit'!$A:$A,0))</f>
        <v>0</v>
      </c>
      <c r="N109" s="167">
        <f>INDEX('4_RatesSplit'!R:R,MATCH($A109,'4_RatesSplit'!$A:$A,0))</f>
        <v>0</v>
      </c>
      <c r="O109" s="167">
        <f>INDEX('4_RatesSplit'!S:S,MATCH($A109,'4_RatesSplit'!$A:$A,0))</f>
        <v>0</v>
      </c>
      <c r="P109" s="167">
        <f>INDEX('4_RatesSplit'!T:T,MATCH($A109,'4_RatesSplit'!$A:$A,0))</f>
        <v>0</v>
      </c>
      <c r="Q109" s="167">
        <f>INDEX('4_RatesSplit'!U:U,MATCH($A109,'4_RatesSplit'!$A:$A,0))</f>
        <v>0</v>
      </c>
      <c r="R109" s="167">
        <f>INDEX('4_RatesSplit'!V:V,MATCH($A109,'4_RatesSplit'!$A:$A,0))</f>
        <v>0</v>
      </c>
      <c r="S109" s="167">
        <f>INDEX('4_RatesSplit'!W:W,MATCH($A109,'4_RatesSplit'!$A:$A,0))</f>
        <v>0</v>
      </c>
      <c r="T109" s="167">
        <f>INDEX('4_RatesSplit'!X:X,MATCH($A109,'4_RatesSplit'!$A:$A,0))</f>
        <v>0</v>
      </c>
      <c r="U109" s="167">
        <f>INDEX('4_RatesSplit'!Y:Y,MATCH($A109,'4_RatesSplit'!$A:$A,0))</f>
        <v>0</v>
      </c>
      <c r="V109" s="167">
        <f>INDEX('4_RatesSplit'!Z:Z,MATCH($A109,'4_RatesSplit'!$A:$A,0))</f>
        <v>0</v>
      </c>
      <c r="W109" s="167">
        <f>INDEX('4_RatesSplit'!AA:AA,MATCH($A109,'4_RatesSplit'!$A:$A,0))</f>
        <v>0</v>
      </c>
      <c r="X109" s="18"/>
      <c r="Y109" s="168" t="e">
        <f ca="1">INDEX('4_RatesSplit'!AT:AT,MATCH($A109,'4_RatesSplit'!$A:$A,0))</f>
        <v>#REF!</v>
      </c>
      <c r="Z109" s="168" t="e">
        <f ca="1">INDEX('4_RatesSplit'!AU:AU,MATCH($A109,'4_RatesSplit'!$A:$A,0))</f>
        <v>#REF!</v>
      </c>
      <c r="AA109" s="168" t="e">
        <f ca="1">INDEX('4_RatesSplit'!AV:AV,MATCH($A109,'4_RatesSplit'!$A:$A,0))</f>
        <v>#REF!</v>
      </c>
      <c r="AB109" s="168" t="e">
        <f ca="1">INDEX('4_RatesSplit'!AW:AW,MATCH($A109,'4_RatesSplit'!$A:$A,0))</f>
        <v>#REF!</v>
      </c>
      <c r="AC109" s="168" t="e">
        <f ca="1">INDEX('4_RatesSplit'!AX:AX,MATCH($A109,'4_RatesSplit'!$A:$A,0))</f>
        <v>#REF!</v>
      </c>
      <c r="AD109" s="168" t="e">
        <f ca="1">INDEX('4_RatesSplit'!AY:AY,MATCH($A109,'4_RatesSplit'!$A:$A,0))</f>
        <v>#REF!</v>
      </c>
      <c r="AE109" s="168" t="e">
        <f ca="1">INDEX('4_RatesSplit'!AZ:AZ,MATCH($A109,'4_RatesSplit'!$A:$A,0))</f>
        <v>#REF!</v>
      </c>
      <c r="AF109" s="168" t="e">
        <f ca="1">INDEX('4_RatesSplit'!BA:BA,MATCH($A109,'4_RatesSplit'!$A:$A,0))</f>
        <v>#REF!</v>
      </c>
      <c r="AG109" s="168" t="e">
        <f ca="1">INDEX('4_RatesSplit'!BB:BB,MATCH($A109,'4_RatesSplit'!$A:$A,0))</f>
        <v>#REF!</v>
      </c>
      <c r="AH109" s="168" t="e">
        <f ca="1">INDEX('4_RatesSplit'!BC:BC,MATCH($A109,'4_RatesSplit'!$A:$A,0))</f>
        <v>#REF!</v>
      </c>
      <c r="AI109" s="168" t="e">
        <f ca="1">INDEX('4_RatesSplit'!BD:BD,MATCH($A109,'4_RatesSplit'!$A:$A,0))</f>
        <v>#REF!</v>
      </c>
      <c r="AJ109" s="168" t="e">
        <f ca="1">INDEX('4_RatesSplit'!BE:BE,MATCH($A109,'4_RatesSplit'!$A:$A,0))</f>
        <v>#REF!</v>
      </c>
      <c r="AK109" s="168" t="e">
        <f ca="1">INDEX('4_RatesSplit'!BF:BF,MATCH($A109,'4_RatesSplit'!$A:$A,0))</f>
        <v>#REF!</v>
      </c>
      <c r="AL109" s="168" t="e">
        <f ca="1">INDEX('4_RatesSplit'!BG:BG,MATCH($A109,'4_RatesSplit'!$A:$A,0))</f>
        <v>#REF!</v>
      </c>
      <c r="AM109" s="168" t="e">
        <f ca="1">INDEX('4_RatesSplit'!BH:BH,MATCH($A109,'4_RatesSplit'!$A:$A,0))</f>
        <v>#REF!</v>
      </c>
      <c r="AN109" s="198" t="e">
        <f ca="1">INDEX('4_RatesSplit'!BI:BI,MATCH($A109,'4_RatesSplit'!$A:$A,0))</f>
        <v>#REF!</v>
      </c>
      <c r="AO109" s="114"/>
      <c r="AP109" s="167" t="e">
        <f t="shared" ca="1" si="295"/>
        <v>#REF!</v>
      </c>
      <c r="AQ109" s="167" t="e">
        <f t="shared" ca="1" si="296"/>
        <v>#REF!</v>
      </c>
      <c r="AR109" s="167" t="e">
        <f t="shared" ca="1" si="297"/>
        <v>#REF!</v>
      </c>
      <c r="AS109" s="167" t="e">
        <f t="shared" ca="1" si="298"/>
        <v>#REF!</v>
      </c>
      <c r="AT109" s="167" t="e">
        <f t="shared" ca="1" si="299"/>
        <v>#REF!</v>
      </c>
      <c r="AU109" s="167" t="e">
        <f t="shared" ca="1" si="300"/>
        <v>#REF!</v>
      </c>
      <c r="AV109" s="167" t="e">
        <f t="shared" ca="1" si="301"/>
        <v>#REF!</v>
      </c>
      <c r="AW109" s="167" t="e">
        <f t="shared" ca="1" si="302"/>
        <v>#REF!</v>
      </c>
      <c r="AX109" s="167" t="e">
        <f t="shared" ca="1" si="303"/>
        <v>#REF!</v>
      </c>
      <c r="AY109" s="167" t="e">
        <f t="shared" ca="1" si="304"/>
        <v>#REF!</v>
      </c>
      <c r="AZ109" s="167" t="e">
        <f t="shared" ca="1" si="305"/>
        <v>#REF!</v>
      </c>
      <c r="BA109" s="167" t="e">
        <f t="shared" ca="1" si="306"/>
        <v>#REF!</v>
      </c>
      <c r="BB109" s="167" t="e">
        <f t="shared" ca="1" si="307"/>
        <v>#REF!</v>
      </c>
      <c r="BC109" s="167" t="e">
        <f t="shared" ca="1" si="308"/>
        <v>#REF!</v>
      </c>
      <c r="BD109" s="167" t="e">
        <f t="shared" ca="1" si="309"/>
        <v>#REF!</v>
      </c>
      <c r="BE109" s="167" t="e">
        <f t="shared" ca="1" si="310"/>
        <v>#REF!</v>
      </c>
      <c r="BF109" s="18"/>
      <c r="BG109" s="168">
        <f>INDEX('2_Needs'!$F:$F,MATCH($A109,'2_Needs'!$A:$A,0))</f>
        <v>1.0203932563236068E-2</v>
      </c>
      <c r="BH109" s="114"/>
      <c r="BI109" s="167">
        <f t="shared" ref="BI109:BX109" si="408">IF(BI$3="reset",$BG109*BI$6,BH109*(1+$C$4))</f>
        <v>0</v>
      </c>
      <c r="BJ109" s="167">
        <f t="shared" si="408"/>
        <v>0</v>
      </c>
      <c r="BK109" s="167">
        <f t="shared" si="408"/>
        <v>0</v>
      </c>
      <c r="BL109" s="167">
        <f t="shared" si="408"/>
        <v>0</v>
      </c>
      <c r="BM109" s="167">
        <f t="shared" si="408"/>
        <v>0</v>
      </c>
      <c r="BN109" s="167">
        <f t="shared" si="408"/>
        <v>0</v>
      </c>
      <c r="BO109" s="167">
        <f t="shared" si="408"/>
        <v>0</v>
      </c>
      <c r="BP109" s="167">
        <f t="shared" si="408"/>
        <v>0</v>
      </c>
      <c r="BQ109" s="167">
        <f t="shared" si="408"/>
        <v>0</v>
      </c>
      <c r="BR109" s="167">
        <f t="shared" si="408"/>
        <v>0</v>
      </c>
      <c r="BS109" s="167">
        <f t="shared" si="408"/>
        <v>0</v>
      </c>
      <c r="BT109" s="167">
        <f t="shared" si="408"/>
        <v>0</v>
      </c>
      <c r="BU109" s="167">
        <f t="shared" si="408"/>
        <v>0</v>
      </c>
      <c r="BV109" s="167">
        <f t="shared" si="408"/>
        <v>0</v>
      </c>
      <c r="BW109" s="167">
        <f t="shared" si="408"/>
        <v>0</v>
      </c>
      <c r="BX109" s="167">
        <f t="shared" si="408"/>
        <v>0</v>
      </c>
      <c r="BZ109" s="167" t="e">
        <f t="shared" ca="1" si="229"/>
        <v>#REF!</v>
      </c>
      <c r="CA109" s="167" t="e">
        <f t="shared" ca="1" si="230"/>
        <v>#REF!</v>
      </c>
      <c r="CB109" s="167" t="e">
        <f t="shared" ca="1" si="231"/>
        <v>#REF!</v>
      </c>
      <c r="CC109" s="167" t="e">
        <f t="shared" ca="1" si="232"/>
        <v>#REF!</v>
      </c>
      <c r="CD109" s="167" t="e">
        <f t="shared" ca="1" si="233"/>
        <v>#REF!</v>
      </c>
      <c r="CE109" s="167" t="e">
        <f t="shared" ca="1" si="234"/>
        <v>#REF!</v>
      </c>
      <c r="CF109" s="167" t="e">
        <f t="shared" ca="1" si="235"/>
        <v>#REF!</v>
      </c>
      <c r="CG109" s="167" t="e">
        <f t="shared" ca="1" si="236"/>
        <v>#REF!</v>
      </c>
      <c r="CH109" s="167" t="e">
        <f t="shared" ca="1" si="237"/>
        <v>#REF!</v>
      </c>
      <c r="CI109" s="167" t="e">
        <f t="shared" ca="1" si="238"/>
        <v>#REF!</v>
      </c>
      <c r="CJ109" s="167" t="e">
        <f t="shared" ca="1" si="239"/>
        <v>#REF!</v>
      </c>
      <c r="CK109" s="167" t="e">
        <f t="shared" ca="1" si="240"/>
        <v>#REF!</v>
      </c>
      <c r="CL109" s="167" t="e">
        <f t="shared" ca="1" si="241"/>
        <v>#REF!</v>
      </c>
      <c r="CM109" s="167" t="e">
        <f t="shared" ca="1" si="242"/>
        <v>#REF!</v>
      </c>
      <c r="CN109" s="167" t="e">
        <f t="shared" ca="1" si="243"/>
        <v>#REF!</v>
      </c>
      <c r="CO109" s="167" t="e">
        <f t="shared" ca="1" si="244"/>
        <v>#REF!</v>
      </c>
      <c r="CQ109" s="167" t="e">
        <f t="shared" ca="1" si="245"/>
        <v>#REF!</v>
      </c>
      <c r="CR109" s="167" t="e">
        <f t="shared" ca="1" si="246"/>
        <v>#REF!</v>
      </c>
      <c r="CS109" s="167" t="e">
        <f t="shared" ca="1" si="247"/>
        <v>#REF!</v>
      </c>
      <c r="CT109" s="167" t="e">
        <f t="shared" ca="1" si="248"/>
        <v>#REF!</v>
      </c>
      <c r="CU109" s="167" t="e">
        <f t="shared" ca="1" si="249"/>
        <v>#REF!</v>
      </c>
      <c r="CV109" s="167" t="e">
        <f t="shared" ca="1" si="250"/>
        <v>#REF!</v>
      </c>
      <c r="CW109" s="167" t="e">
        <f t="shared" ca="1" si="251"/>
        <v>#REF!</v>
      </c>
      <c r="CX109" s="167" t="e">
        <f t="shared" ca="1" si="252"/>
        <v>#REF!</v>
      </c>
      <c r="CY109" s="167" t="e">
        <f t="shared" ca="1" si="253"/>
        <v>#REF!</v>
      </c>
      <c r="CZ109" s="167" t="e">
        <f t="shared" ca="1" si="254"/>
        <v>#REF!</v>
      </c>
      <c r="DA109" s="167" t="e">
        <f t="shared" ca="1" si="255"/>
        <v>#REF!</v>
      </c>
      <c r="DB109" s="167" t="e">
        <f t="shared" ca="1" si="256"/>
        <v>#REF!</v>
      </c>
      <c r="DC109" s="167" t="e">
        <f t="shared" ca="1" si="257"/>
        <v>#REF!</v>
      </c>
      <c r="DD109" s="167" t="e">
        <f t="shared" ca="1" si="258"/>
        <v>#REF!</v>
      </c>
      <c r="DE109" s="167" t="e">
        <f t="shared" ca="1" si="259"/>
        <v>#REF!</v>
      </c>
      <c r="DF109" s="167" t="e">
        <f t="shared" ca="1" si="260"/>
        <v>#REF!</v>
      </c>
      <c r="DH109" s="167">
        <f t="shared" si="261"/>
        <v>0</v>
      </c>
      <c r="DI109" s="167">
        <f t="shared" si="262"/>
        <v>0</v>
      </c>
      <c r="DJ109" s="167">
        <f t="shared" si="263"/>
        <v>0</v>
      </c>
      <c r="DK109" s="167">
        <f t="shared" si="264"/>
        <v>0</v>
      </c>
      <c r="DL109" s="167">
        <f t="shared" si="265"/>
        <v>0</v>
      </c>
      <c r="DM109" s="167">
        <f t="shared" si="266"/>
        <v>0</v>
      </c>
      <c r="DN109" s="167">
        <f t="shared" si="267"/>
        <v>0</v>
      </c>
      <c r="DO109" s="167">
        <f t="shared" si="268"/>
        <v>0</v>
      </c>
      <c r="DP109" s="167">
        <f t="shared" si="269"/>
        <v>0</v>
      </c>
      <c r="DQ109" s="167">
        <f t="shared" si="270"/>
        <v>0</v>
      </c>
      <c r="DR109" s="167">
        <f t="shared" si="271"/>
        <v>0</v>
      </c>
      <c r="DS109" s="167">
        <f t="shared" si="272"/>
        <v>0</v>
      </c>
      <c r="DT109" s="167">
        <f t="shared" si="273"/>
        <v>0</v>
      </c>
      <c r="DU109" s="167">
        <f t="shared" si="274"/>
        <v>0</v>
      </c>
      <c r="DV109" s="167">
        <f t="shared" si="275"/>
        <v>0</v>
      </c>
      <c r="DW109" s="167">
        <f t="shared" si="276"/>
        <v>0</v>
      </c>
      <c r="DY109" s="167" t="e">
        <f t="shared" ca="1" si="312"/>
        <v>#REF!</v>
      </c>
      <c r="DZ109" s="167" t="e">
        <f t="shared" ca="1" si="313"/>
        <v>#REF!</v>
      </c>
      <c r="EA109" s="167" t="e">
        <f t="shared" ca="1" si="314"/>
        <v>#REF!</v>
      </c>
      <c r="EB109" s="167" t="e">
        <f t="shared" ca="1" si="315"/>
        <v>#REF!</v>
      </c>
      <c r="EC109" s="167" t="e">
        <f t="shared" ca="1" si="316"/>
        <v>#REF!</v>
      </c>
      <c r="ED109" s="167" t="e">
        <f t="shared" ca="1" si="317"/>
        <v>#REF!</v>
      </c>
      <c r="EE109" s="167" t="e">
        <f t="shared" ca="1" si="318"/>
        <v>#REF!</v>
      </c>
      <c r="EF109" s="167" t="e">
        <f t="shared" ca="1" si="319"/>
        <v>#REF!</v>
      </c>
      <c r="EG109" s="167" t="e">
        <f t="shared" ca="1" si="320"/>
        <v>#REF!</v>
      </c>
      <c r="EH109" s="167" t="e">
        <f t="shared" ca="1" si="321"/>
        <v>#REF!</v>
      </c>
      <c r="EI109" s="167" t="e">
        <f t="shared" ca="1" si="322"/>
        <v>#REF!</v>
      </c>
      <c r="EJ109" s="167" t="e">
        <f t="shared" ca="1" si="323"/>
        <v>#REF!</v>
      </c>
      <c r="EK109" s="167" t="e">
        <f t="shared" ca="1" si="324"/>
        <v>#REF!</v>
      </c>
      <c r="EL109" s="167" t="e">
        <f t="shared" ca="1" si="325"/>
        <v>#REF!</v>
      </c>
      <c r="EM109" s="167" t="e">
        <f t="shared" ca="1" si="326"/>
        <v>#REF!</v>
      </c>
      <c r="EN109" s="167" t="e">
        <f t="shared" ca="1" si="327"/>
        <v>#REF!</v>
      </c>
      <c r="EP109" s="167">
        <f t="shared" si="328"/>
        <v>0</v>
      </c>
      <c r="EQ109" s="167">
        <f t="shared" si="329"/>
        <v>0</v>
      </c>
      <c r="ER109" s="167">
        <f t="shared" si="330"/>
        <v>0</v>
      </c>
      <c r="ES109" s="167">
        <f t="shared" si="331"/>
        <v>0</v>
      </c>
      <c r="ET109" s="167">
        <f t="shared" si="332"/>
        <v>0</v>
      </c>
      <c r="EU109" s="167">
        <f t="shared" si="333"/>
        <v>0</v>
      </c>
      <c r="EV109" s="167">
        <f t="shared" si="334"/>
        <v>0</v>
      </c>
      <c r="EW109" s="167">
        <f t="shared" si="335"/>
        <v>0</v>
      </c>
      <c r="EX109" s="167">
        <f t="shared" si="336"/>
        <v>0</v>
      </c>
      <c r="EY109" s="167">
        <f t="shared" si="337"/>
        <v>0</v>
      </c>
      <c r="EZ109" s="167">
        <f t="shared" si="338"/>
        <v>0</v>
      </c>
      <c r="FA109" s="167">
        <f t="shared" si="339"/>
        <v>0</v>
      </c>
      <c r="FB109" s="167">
        <f t="shared" si="340"/>
        <v>0</v>
      </c>
      <c r="FC109" s="167">
        <f t="shared" si="341"/>
        <v>0</v>
      </c>
      <c r="FD109" s="167">
        <f t="shared" si="342"/>
        <v>0</v>
      </c>
      <c r="FE109" s="167">
        <f t="shared" si="343"/>
        <v>0</v>
      </c>
      <c r="FG109" s="167">
        <f t="shared" si="344"/>
        <v>0</v>
      </c>
      <c r="FH109" s="167">
        <f t="shared" si="345"/>
        <v>0</v>
      </c>
      <c r="FI109" s="167">
        <f t="shared" si="346"/>
        <v>0</v>
      </c>
      <c r="FJ109" s="167">
        <f t="shared" si="347"/>
        <v>0</v>
      </c>
      <c r="FK109" s="167">
        <f t="shared" si="348"/>
        <v>0</v>
      </c>
      <c r="FL109" s="167">
        <f t="shared" si="349"/>
        <v>0</v>
      </c>
      <c r="FM109" s="167">
        <f t="shared" si="350"/>
        <v>0</v>
      </c>
      <c r="FN109" s="167">
        <f t="shared" si="351"/>
        <v>0</v>
      </c>
      <c r="FO109" s="167">
        <f t="shared" si="352"/>
        <v>0</v>
      </c>
      <c r="FP109" s="167">
        <f t="shared" si="353"/>
        <v>0</v>
      </c>
      <c r="FQ109" s="167">
        <f t="shared" si="354"/>
        <v>0</v>
      </c>
      <c r="FR109" s="167">
        <f t="shared" si="355"/>
        <v>0</v>
      </c>
      <c r="FS109" s="167">
        <f t="shared" si="356"/>
        <v>0</v>
      </c>
      <c r="FT109" s="167">
        <f t="shared" si="357"/>
        <v>0</v>
      </c>
      <c r="FU109" s="167">
        <f t="shared" si="358"/>
        <v>0</v>
      </c>
      <c r="FV109" s="167">
        <f t="shared" si="359"/>
        <v>0</v>
      </c>
      <c r="FX109" s="167">
        <f t="shared" si="360"/>
        <v>0</v>
      </c>
      <c r="FY109" s="167">
        <f t="shared" si="361"/>
        <v>0</v>
      </c>
      <c r="FZ109" s="167">
        <f t="shared" si="362"/>
        <v>0</v>
      </c>
      <c r="GA109" s="167">
        <f t="shared" si="363"/>
        <v>0</v>
      </c>
      <c r="GB109" s="167">
        <f t="shared" si="364"/>
        <v>0</v>
      </c>
      <c r="GC109" s="167">
        <f t="shared" si="365"/>
        <v>0</v>
      </c>
      <c r="GD109" s="167">
        <f t="shared" si="366"/>
        <v>0</v>
      </c>
      <c r="GE109" s="167">
        <f t="shared" si="367"/>
        <v>0</v>
      </c>
      <c r="GF109" s="167">
        <f t="shared" si="368"/>
        <v>0</v>
      </c>
      <c r="GG109" s="167">
        <f t="shared" si="369"/>
        <v>0</v>
      </c>
      <c r="GH109" s="167">
        <f t="shared" si="370"/>
        <v>0</v>
      </c>
      <c r="GI109" s="167">
        <f t="shared" si="371"/>
        <v>0</v>
      </c>
      <c r="GJ109" s="167">
        <f t="shared" si="372"/>
        <v>0</v>
      </c>
      <c r="GK109" s="167">
        <f t="shared" si="373"/>
        <v>0</v>
      </c>
      <c r="GL109" s="167">
        <f t="shared" si="374"/>
        <v>0</v>
      </c>
      <c r="GM109" s="167">
        <f t="shared" si="375"/>
        <v>0</v>
      </c>
      <c r="GO109" s="167" t="e">
        <f t="shared" ca="1" si="210"/>
        <v>#REF!</v>
      </c>
      <c r="GP109" s="167" t="e">
        <f t="shared" ca="1" si="393"/>
        <v>#REF!</v>
      </c>
      <c r="GQ109" s="167" t="e">
        <f t="shared" ca="1" si="393"/>
        <v>#REF!</v>
      </c>
      <c r="GR109" s="167" t="e">
        <f t="shared" ca="1" si="393"/>
        <v>#REF!</v>
      </c>
      <c r="GS109" s="167" t="e">
        <f t="shared" ca="1" si="393"/>
        <v>#REF!</v>
      </c>
      <c r="GT109" s="167" t="e">
        <f t="shared" ca="1" si="393"/>
        <v>#REF!</v>
      </c>
      <c r="GU109" s="167" t="e">
        <f t="shared" ca="1" si="393"/>
        <v>#REF!</v>
      </c>
      <c r="GV109" s="167" t="e">
        <f t="shared" ca="1" si="393"/>
        <v>#REF!</v>
      </c>
      <c r="GW109" s="167" t="e">
        <f t="shared" ca="1" si="393"/>
        <v>#REF!</v>
      </c>
      <c r="GX109" s="167" t="e">
        <f t="shared" ca="1" si="393"/>
        <v>#REF!</v>
      </c>
      <c r="GY109" s="167" t="e">
        <f t="shared" ca="1" si="393"/>
        <v>#REF!</v>
      </c>
      <c r="GZ109" s="167" t="e">
        <f t="shared" ca="1" si="393"/>
        <v>#REF!</v>
      </c>
      <c r="HA109" s="167" t="e">
        <f t="shared" ca="1" si="393"/>
        <v>#REF!</v>
      </c>
      <c r="HB109" s="167" t="e">
        <f t="shared" ca="1" si="393"/>
        <v>#REF!</v>
      </c>
      <c r="HC109" s="167" t="e">
        <f t="shared" ca="1" si="393"/>
        <v>#REF!</v>
      </c>
      <c r="HD109" s="167" t="e">
        <f t="shared" ca="1" si="393"/>
        <v>#REF!</v>
      </c>
      <c r="HF109" s="167" t="e">
        <f t="shared" ca="1" si="277"/>
        <v>#REF!</v>
      </c>
      <c r="HG109" s="167" t="e">
        <f t="shared" ca="1" si="278"/>
        <v>#REF!</v>
      </c>
      <c r="HH109" s="167" t="e">
        <f t="shared" ca="1" si="279"/>
        <v>#REF!</v>
      </c>
      <c r="HI109" s="167" t="e">
        <f t="shared" ca="1" si="280"/>
        <v>#REF!</v>
      </c>
      <c r="HJ109" s="167" t="e">
        <f t="shared" ca="1" si="281"/>
        <v>#REF!</v>
      </c>
      <c r="HK109" s="167" t="e">
        <f t="shared" ca="1" si="282"/>
        <v>#REF!</v>
      </c>
      <c r="HL109" s="167" t="e">
        <f t="shared" ca="1" si="283"/>
        <v>#REF!</v>
      </c>
      <c r="HM109" s="167" t="e">
        <f t="shared" ca="1" si="284"/>
        <v>#REF!</v>
      </c>
      <c r="HN109" s="167" t="e">
        <f t="shared" ca="1" si="285"/>
        <v>#REF!</v>
      </c>
      <c r="HO109" s="167" t="e">
        <f t="shared" ca="1" si="286"/>
        <v>#REF!</v>
      </c>
      <c r="HP109" s="167" t="e">
        <f t="shared" ca="1" si="287"/>
        <v>#REF!</v>
      </c>
      <c r="HQ109" s="167" t="e">
        <f t="shared" ca="1" si="288"/>
        <v>#REF!</v>
      </c>
      <c r="HR109" s="167" t="e">
        <f t="shared" ca="1" si="289"/>
        <v>#REF!</v>
      </c>
      <c r="HS109" s="167" t="e">
        <f t="shared" ca="1" si="290"/>
        <v>#REF!</v>
      </c>
      <c r="HT109" s="167" t="e">
        <f t="shared" ca="1" si="291"/>
        <v>#REF!</v>
      </c>
      <c r="HU109" s="167" t="e">
        <f t="shared" ca="1" si="292"/>
        <v>#REF!</v>
      </c>
      <c r="HW109" s="167" t="e">
        <f t="shared" ca="1" si="293"/>
        <v>#REF!</v>
      </c>
      <c r="HX109" s="167">
        <f t="shared" si="294"/>
        <v>0</v>
      </c>
      <c r="HY109" s="167" t="e">
        <f t="shared" ca="1" si="376"/>
        <v>#REF!</v>
      </c>
      <c r="HZ109" s="219" t="e">
        <f t="shared" ca="1" si="377"/>
        <v>#REF!</v>
      </c>
    </row>
    <row r="110" spans="1:234" s="48" customFormat="1">
      <c r="A110" s="3" t="s">
        <v>212</v>
      </c>
      <c r="B110" s="202" t="str">
        <f>INDEX('Ref1'!$E:$E,MATCH(A110,'Ref1'!$A:$A,0))</f>
        <v>Durham Fire Authority</v>
      </c>
      <c r="C110" s="42" t="str">
        <f>INDEX(Data1!B:B,MATCH(A110,Data1!A:A,0))</f>
        <v>SFIR</v>
      </c>
      <c r="D110" s="253" t="str">
        <f>INDEX(Data1!C:C,MATCH(A110,Data1!A:A,0))</f>
        <v>NE</v>
      </c>
      <c r="E110" s="200" t="str">
        <f>IF($C$6="No","No",IF(COUNTIF(Inputs!$K$359:$K$398,$A110)&gt;0,"Yes","No"))</f>
        <v>No</v>
      </c>
      <c r="F110" s="404"/>
      <c r="G110" s="62">
        <f>INDEX('4_RatesSplit'!K:K,MATCH($A110,'4_RatesSplit'!$A:$A,0))</f>
        <v>0</v>
      </c>
      <c r="H110" s="171">
        <f>INDEX('4_RatesSplit'!L:L,MATCH($A110,'4_RatesSplit'!$A:$A,0))</f>
        <v>0</v>
      </c>
      <c r="I110" s="167">
        <f>INDEX('4_RatesSplit'!M:M,MATCH($A110,'4_RatesSplit'!$A:$A,0))</f>
        <v>0</v>
      </c>
      <c r="J110" s="167">
        <f>INDEX('4_RatesSplit'!N:N,MATCH($A110,'4_RatesSplit'!$A:$A,0))</f>
        <v>0</v>
      </c>
      <c r="K110" s="167">
        <f>INDEX('4_RatesSplit'!O:O,MATCH($A110,'4_RatesSplit'!$A:$A,0))</f>
        <v>0</v>
      </c>
      <c r="L110" s="167">
        <f>INDEX('4_RatesSplit'!P:P,MATCH($A110,'4_RatesSplit'!$A:$A,0))</f>
        <v>0</v>
      </c>
      <c r="M110" s="167">
        <f>INDEX('4_RatesSplit'!Q:Q,MATCH($A110,'4_RatesSplit'!$A:$A,0))</f>
        <v>0</v>
      </c>
      <c r="N110" s="167">
        <f>INDEX('4_RatesSplit'!R:R,MATCH($A110,'4_RatesSplit'!$A:$A,0))</f>
        <v>0</v>
      </c>
      <c r="O110" s="167">
        <f>INDEX('4_RatesSplit'!S:S,MATCH($A110,'4_RatesSplit'!$A:$A,0))</f>
        <v>0</v>
      </c>
      <c r="P110" s="167">
        <f>INDEX('4_RatesSplit'!T:T,MATCH($A110,'4_RatesSplit'!$A:$A,0))</f>
        <v>0</v>
      </c>
      <c r="Q110" s="167">
        <f>INDEX('4_RatesSplit'!U:U,MATCH($A110,'4_RatesSplit'!$A:$A,0))</f>
        <v>0</v>
      </c>
      <c r="R110" s="167">
        <f>INDEX('4_RatesSplit'!V:V,MATCH($A110,'4_RatesSplit'!$A:$A,0))</f>
        <v>0</v>
      </c>
      <c r="S110" s="167">
        <f>INDEX('4_RatesSplit'!W:W,MATCH($A110,'4_RatesSplit'!$A:$A,0))</f>
        <v>0</v>
      </c>
      <c r="T110" s="167">
        <f>INDEX('4_RatesSplit'!X:X,MATCH($A110,'4_RatesSplit'!$A:$A,0))</f>
        <v>0</v>
      </c>
      <c r="U110" s="167">
        <f>INDEX('4_RatesSplit'!Y:Y,MATCH($A110,'4_RatesSplit'!$A:$A,0))</f>
        <v>0</v>
      </c>
      <c r="V110" s="167">
        <f>INDEX('4_RatesSplit'!Z:Z,MATCH($A110,'4_RatesSplit'!$A:$A,0))</f>
        <v>0</v>
      </c>
      <c r="W110" s="167">
        <f>INDEX('4_RatesSplit'!AA:AA,MATCH($A110,'4_RatesSplit'!$A:$A,0))</f>
        <v>0</v>
      </c>
      <c r="X110" s="18"/>
      <c r="Y110" s="168" t="e">
        <f ca="1">INDEX('4_RatesSplit'!AT:AT,MATCH($A110,'4_RatesSplit'!$A:$A,0))</f>
        <v>#REF!</v>
      </c>
      <c r="Z110" s="168" t="e">
        <f ca="1">INDEX('4_RatesSplit'!AU:AU,MATCH($A110,'4_RatesSplit'!$A:$A,0))</f>
        <v>#REF!</v>
      </c>
      <c r="AA110" s="168" t="e">
        <f ca="1">INDEX('4_RatesSplit'!AV:AV,MATCH($A110,'4_RatesSplit'!$A:$A,0))</f>
        <v>#REF!</v>
      </c>
      <c r="AB110" s="168" t="e">
        <f ca="1">INDEX('4_RatesSplit'!AW:AW,MATCH($A110,'4_RatesSplit'!$A:$A,0))</f>
        <v>#REF!</v>
      </c>
      <c r="AC110" s="168" t="e">
        <f ca="1">INDEX('4_RatesSplit'!AX:AX,MATCH($A110,'4_RatesSplit'!$A:$A,0))</f>
        <v>#REF!</v>
      </c>
      <c r="AD110" s="168" t="e">
        <f ca="1">INDEX('4_RatesSplit'!AY:AY,MATCH($A110,'4_RatesSplit'!$A:$A,0))</f>
        <v>#REF!</v>
      </c>
      <c r="AE110" s="168" t="e">
        <f ca="1">INDEX('4_RatesSplit'!AZ:AZ,MATCH($A110,'4_RatesSplit'!$A:$A,0))</f>
        <v>#REF!</v>
      </c>
      <c r="AF110" s="168" t="e">
        <f ca="1">INDEX('4_RatesSplit'!BA:BA,MATCH($A110,'4_RatesSplit'!$A:$A,0))</f>
        <v>#REF!</v>
      </c>
      <c r="AG110" s="168" t="e">
        <f ca="1">INDEX('4_RatesSplit'!BB:BB,MATCH($A110,'4_RatesSplit'!$A:$A,0))</f>
        <v>#REF!</v>
      </c>
      <c r="AH110" s="168" t="e">
        <f ca="1">INDEX('4_RatesSplit'!BC:BC,MATCH($A110,'4_RatesSplit'!$A:$A,0))</f>
        <v>#REF!</v>
      </c>
      <c r="AI110" s="168" t="e">
        <f ca="1">INDEX('4_RatesSplit'!BD:BD,MATCH($A110,'4_RatesSplit'!$A:$A,0))</f>
        <v>#REF!</v>
      </c>
      <c r="AJ110" s="168" t="e">
        <f ca="1">INDEX('4_RatesSplit'!BE:BE,MATCH($A110,'4_RatesSplit'!$A:$A,0))</f>
        <v>#REF!</v>
      </c>
      <c r="AK110" s="168" t="e">
        <f ca="1">INDEX('4_RatesSplit'!BF:BF,MATCH($A110,'4_RatesSplit'!$A:$A,0))</f>
        <v>#REF!</v>
      </c>
      <c r="AL110" s="168" t="e">
        <f ca="1">INDEX('4_RatesSplit'!BG:BG,MATCH($A110,'4_RatesSplit'!$A:$A,0))</f>
        <v>#REF!</v>
      </c>
      <c r="AM110" s="168" t="e">
        <f ca="1">INDEX('4_RatesSplit'!BH:BH,MATCH($A110,'4_RatesSplit'!$A:$A,0))</f>
        <v>#REF!</v>
      </c>
      <c r="AN110" s="198" t="e">
        <f ca="1">INDEX('4_RatesSplit'!BI:BI,MATCH($A110,'4_RatesSplit'!$A:$A,0))</f>
        <v>#REF!</v>
      </c>
      <c r="AO110" s="114"/>
      <c r="AP110" s="167" t="e">
        <f t="shared" ca="1" si="295"/>
        <v>#REF!</v>
      </c>
      <c r="AQ110" s="167" t="e">
        <f t="shared" ca="1" si="296"/>
        <v>#REF!</v>
      </c>
      <c r="AR110" s="167" t="e">
        <f t="shared" ca="1" si="297"/>
        <v>#REF!</v>
      </c>
      <c r="AS110" s="167" t="e">
        <f t="shared" ca="1" si="298"/>
        <v>#REF!</v>
      </c>
      <c r="AT110" s="167" t="e">
        <f t="shared" ca="1" si="299"/>
        <v>#REF!</v>
      </c>
      <c r="AU110" s="167" t="e">
        <f t="shared" ca="1" si="300"/>
        <v>#REF!</v>
      </c>
      <c r="AV110" s="167" t="e">
        <f t="shared" ca="1" si="301"/>
        <v>#REF!</v>
      </c>
      <c r="AW110" s="167" t="e">
        <f t="shared" ca="1" si="302"/>
        <v>#REF!</v>
      </c>
      <c r="AX110" s="167" t="e">
        <f t="shared" ca="1" si="303"/>
        <v>#REF!</v>
      </c>
      <c r="AY110" s="167" t="e">
        <f t="shared" ca="1" si="304"/>
        <v>#REF!</v>
      </c>
      <c r="AZ110" s="167" t="e">
        <f t="shared" ca="1" si="305"/>
        <v>#REF!</v>
      </c>
      <c r="BA110" s="167" t="e">
        <f t="shared" ca="1" si="306"/>
        <v>#REF!</v>
      </c>
      <c r="BB110" s="167" t="e">
        <f t="shared" ca="1" si="307"/>
        <v>#REF!</v>
      </c>
      <c r="BC110" s="167" t="e">
        <f t="shared" ca="1" si="308"/>
        <v>#REF!</v>
      </c>
      <c r="BD110" s="167" t="e">
        <f t="shared" ca="1" si="309"/>
        <v>#REF!</v>
      </c>
      <c r="BE110" s="167" t="e">
        <f t="shared" ca="1" si="310"/>
        <v>#REF!</v>
      </c>
      <c r="BF110" s="18"/>
      <c r="BG110" s="168">
        <f>INDEX('2_Needs'!$F:$F,MATCH($A110,'2_Needs'!$A:$A,0))</f>
        <v>5.709476726497711E-4</v>
      </c>
      <c r="BH110" s="114"/>
      <c r="BI110" s="167">
        <f t="shared" ref="BI110:BX110" si="409">IF(BI$3="reset",$BG110*BI$6,BH110*(1+$C$4))</f>
        <v>0</v>
      </c>
      <c r="BJ110" s="167">
        <f t="shared" si="409"/>
        <v>0</v>
      </c>
      <c r="BK110" s="167">
        <f t="shared" si="409"/>
        <v>0</v>
      </c>
      <c r="BL110" s="167">
        <f t="shared" si="409"/>
        <v>0</v>
      </c>
      <c r="BM110" s="167">
        <f t="shared" si="409"/>
        <v>0</v>
      </c>
      <c r="BN110" s="167">
        <f t="shared" si="409"/>
        <v>0</v>
      </c>
      <c r="BO110" s="167">
        <f t="shared" si="409"/>
        <v>0</v>
      </c>
      <c r="BP110" s="167">
        <f t="shared" si="409"/>
        <v>0</v>
      </c>
      <c r="BQ110" s="167">
        <f t="shared" si="409"/>
        <v>0</v>
      </c>
      <c r="BR110" s="167">
        <f t="shared" si="409"/>
        <v>0</v>
      </c>
      <c r="BS110" s="167">
        <f t="shared" si="409"/>
        <v>0</v>
      </c>
      <c r="BT110" s="167">
        <f t="shared" si="409"/>
        <v>0</v>
      </c>
      <c r="BU110" s="167">
        <f t="shared" si="409"/>
        <v>0</v>
      </c>
      <c r="BV110" s="167">
        <f t="shared" si="409"/>
        <v>0</v>
      </c>
      <c r="BW110" s="167">
        <f t="shared" si="409"/>
        <v>0</v>
      </c>
      <c r="BX110" s="167">
        <f t="shared" si="409"/>
        <v>0</v>
      </c>
      <c r="BZ110" s="167" t="e">
        <f t="shared" ca="1" si="229"/>
        <v>#REF!</v>
      </c>
      <c r="CA110" s="167" t="e">
        <f t="shared" ca="1" si="230"/>
        <v>#REF!</v>
      </c>
      <c r="CB110" s="167" t="e">
        <f t="shared" ca="1" si="231"/>
        <v>#REF!</v>
      </c>
      <c r="CC110" s="167" t="e">
        <f t="shared" ca="1" si="232"/>
        <v>#REF!</v>
      </c>
      <c r="CD110" s="167" t="e">
        <f t="shared" ca="1" si="233"/>
        <v>#REF!</v>
      </c>
      <c r="CE110" s="167" t="e">
        <f t="shared" ca="1" si="234"/>
        <v>#REF!</v>
      </c>
      <c r="CF110" s="167" t="e">
        <f t="shared" ca="1" si="235"/>
        <v>#REF!</v>
      </c>
      <c r="CG110" s="167" t="e">
        <f t="shared" ca="1" si="236"/>
        <v>#REF!</v>
      </c>
      <c r="CH110" s="167" t="e">
        <f t="shared" ca="1" si="237"/>
        <v>#REF!</v>
      </c>
      <c r="CI110" s="167" t="e">
        <f t="shared" ca="1" si="238"/>
        <v>#REF!</v>
      </c>
      <c r="CJ110" s="167" t="e">
        <f t="shared" ca="1" si="239"/>
        <v>#REF!</v>
      </c>
      <c r="CK110" s="167" t="e">
        <f t="shared" ca="1" si="240"/>
        <v>#REF!</v>
      </c>
      <c r="CL110" s="167" t="e">
        <f t="shared" ca="1" si="241"/>
        <v>#REF!</v>
      </c>
      <c r="CM110" s="167" t="e">
        <f t="shared" ca="1" si="242"/>
        <v>#REF!</v>
      </c>
      <c r="CN110" s="167" t="e">
        <f t="shared" ca="1" si="243"/>
        <v>#REF!</v>
      </c>
      <c r="CO110" s="167" t="e">
        <f t="shared" ca="1" si="244"/>
        <v>#REF!</v>
      </c>
      <c r="CQ110" s="167" t="e">
        <f t="shared" ca="1" si="245"/>
        <v>#REF!</v>
      </c>
      <c r="CR110" s="167" t="e">
        <f t="shared" ca="1" si="246"/>
        <v>#REF!</v>
      </c>
      <c r="CS110" s="167" t="e">
        <f t="shared" ca="1" si="247"/>
        <v>#REF!</v>
      </c>
      <c r="CT110" s="167" t="e">
        <f t="shared" ca="1" si="248"/>
        <v>#REF!</v>
      </c>
      <c r="CU110" s="167" t="e">
        <f t="shared" ca="1" si="249"/>
        <v>#REF!</v>
      </c>
      <c r="CV110" s="167" t="e">
        <f t="shared" ca="1" si="250"/>
        <v>#REF!</v>
      </c>
      <c r="CW110" s="167" t="e">
        <f t="shared" ca="1" si="251"/>
        <v>#REF!</v>
      </c>
      <c r="CX110" s="167" t="e">
        <f t="shared" ca="1" si="252"/>
        <v>#REF!</v>
      </c>
      <c r="CY110" s="167" t="e">
        <f t="shared" ca="1" si="253"/>
        <v>#REF!</v>
      </c>
      <c r="CZ110" s="167" t="e">
        <f t="shared" ca="1" si="254"/>
        <v>#REF!</v>
      </c>
      <c r="DA110" s="167" t="e">
        <f t="shared" ca="1" si="255"/>
        <v>#REF!</v>
      </c>
      <c r="DB110" s="167" t="e">
        <f t="shared" ca="1" si="256"/>
        <v>#REF!</v>
      </c>
      <c r="DC110" s="167" t="e">
        <f t="shared" ca="1" si="257"/>
        <v>#REF!</v>
      </c>
      <c r="DD110" s="167" t="e">
        <f t="shared" ca="1" si="258"/>
        <v>#REF!</v>
      </c>
      <c r="DE110" s="167" t="e">
        <f t="shared" ca="1" si="259"/>
        <v>#REF!</v>
      </c>
      <c r="DF110" s="167" t="e">
        <f t="shared" ca="1" si="260"/>
        <v>#REF!</v>
      </c>
      <c r="DH110" s="167">
        <f t="shared" si="261"/>
        <v>0</v>
      </c>
      <c r="DI110" s="167">
        <f t="shared" si="262"/>
        <v>0</v>
      </c>
      <c r="DJ110" s="167">
        <f t="shared" si="263"/>
        <v>0</v>
      </c>
      <c r="DK110" s="167">
        <f t="shared" si="264"/>
        <v>0</v>
      </c>
      <c r="DL110" s="167">
        <f t="shared" si="265"/>
        <v>0</v>
      </c>
      <c r="DM110" s="167">
        <f t="shared" si="266"/>
        <v>0</v>
      </c>
      <c r="DN110" s="167">
        <f t="shared" si="267"/>
        <v>0</v>
      </c>
      <c r="DO110" s="167">
        <f t="shared" si="268"/>
        <v>0</v>
      </c>
      <c r="DP110" s="167">
        <f t="shared" si="269"/>
        <v>0</v>
      </c>
      <c r="DQ110" s="167">
        <f t="shared" si="270"/>
        <v>0</v>
      </c>
      <c r="DR110" s="167">
        <f t="shared" si="271"/>
        <v>0</v>
      </c>
      <c r="DS110" s="167">
        <f t="shared" si="272"/>
        <v>0</v>
      </c>
      <c r="DT110" s="167">
        <f t="shared" si="273"/>
        <v>0</v>
      </c>
      <c r="DU110" s="167">
        <f t="shared" si="274"/>
        <v>0</v>
      </c>
      <c r="DV110" s="167">
        <f t="shared" si="275"/>
        <v>0</v>
      </c>
      <c r="DW110" s="167">
        <f t="shared" si="276"/>
        <v>0</v>
      </c>
      <c r="DY110" s="167" t="e">
        <f t="shared" ca="1" si="312"/>
        <v>#REF!</v>
      </c>
      <c r="DZ110" s="167" t="e">
        <f t="shared" ca="1" si="313"/>
        <v>#REF!</v>
      </c>
      <c r="EA110" s="167" t="e">
        <f t="shared" ca="1" si="314"/>
        <v>#REF!</v>
      </c>
      <c r="EB110" s="167" t="e">
        <f t="shared" ca="1" si="315"/>
        <v>#REF!</v>
      </c>
      <c r="EC110" s="167" t="e">
        <f t="shared" ca="1" si="316"/>
        <v>#REF!</v>
      </c>
      <c r="ED110" s="167" t="e">
        <f t="shared" ca="1" si="317"/>
        <v>#REF!</v>
      </c>
      <c r="EE110" s="167" t="e">
        <f t="shared" ca="1" si="318"/>
        <v>#REF!</v>
      </c>
      <c r="EF110" s="167" t="e">
        <f t="shared" ca="1" si="319"/>
        <v>#REF!</v>
      </c>
      <c r="EG110" s="167" t="e">
        <f t="shared" ca="1" si="320"/>
        <v>#REF!</v>
      </c>
      <c r="EH110" s="167" t="e">
        <f t="shared" ca="1" si="321"/>
        <v>#REF!</v>
      </c>
      <c r="EI110" s="167" t="e">
        <f t="shared" ca="1" si="322"/>
        <v>#REF!</v>
      </c>
      <c r="EJ110" s="167" t="e">
        <f t="shared" ca="1" si="323"/>
        <v>#REF!</v>
      </c>
      <c r="EK110" s="167" t="e">
        <f t="shared" ca="1" si="324"/>
        <v>#REF!</v>
      </c>
      <c r="EL110" s="167" t="e">
        <f t="shared" ca="1" si="325"/>
        <v>#REF!</v>
      </c>
      <c r="EM110" s="167" t="e">
        <f t="shared" ca="1" si="326"/>
        <v>#REF!</v>
      </c>
      <c r="EN110" s="167" t="e">
        <f t="shared" ca="1" si="327"/>
        <v>#REF!</v>
      </c>
      <c r="EP110" s="167">
        <f t="shared" si="328"/>
        <v>0</v>
      </c>
      <c r="EQ110" s="167">
        <f t="shared" si="329"/>
        <v>0</v>
      </c>
      <c r="ER110" s="167">
        <f t="shared" si="330"/>
        <v>0</v>
      </c>
      <c r="ES110" s="167">
        <f t="shared" si="331"/>
        <v>0</v>
      </c>
      <c r="ET110" s="167">
        <f t="shared" si="332"/>
        <v>0</v>
      </c>
      <c r="EU110" s="167">
        <f t="shared" si="333"/>
        <v>0</v>
      </c>
      <c r="EV110" s="167">
        <f t="shared" si="334"/>
        <v>0</v>
      </c>
      <c r="EW110" s="167">
        <f t="shared" si="335"/>
        <v>0</v>
      </c>
      <c r="EX110" s="167">
        <f t="shared" si="336"/>
        <v>0</v>
      </c>
      <c r="EY110" s="167">
        <f t="shared" si="337"/>
        <v>0</v>
      </c>
      <c r="EZ110" s="167">
        <f t="shared" si="338"/>
        <v>0</v>
      </c>
      <c r="FA110" s="167">
        <f t="shared" si="339"/>
        <v>0</v>
      </c>
      <c r="FB110" s="167">
        <f t="shared" si="340"/>
        <v>0</v>
      </c>
      <c r="FC110" s="167">
        <f t="shared" si="341"/>
        <v>0</v>
      </c>
      <c r="FD110" s="167">
        <f t="shared" si="342"/>
        <v>0</v>
      </c>
      <c r="FE110" s="167">
        <f t="shared" si="343"/>
        <v>0</v>
      </c>
      <c r="FG110" s="167">
        <f t="shared" si="344"/>
        <v>0</v>
      </c>
      <c r="FH110" s="167">
        <f t="shared" si="345"/>
        <v>0</v>
      </c>
      <c r="FI110" s="167">
        <f t="shared" si="346"/>
        <v>0</v>
      </c>
      <c r="FJ110" s="167">
        <f t="shared" si="347"/>
        <v>0</v>
      </c>
      <c r="FK110" s="167">
        <f t="shared" si="348"/>
        <v>0</v>
      </c>
      <c r="FL110" s="167">
        <f t="shared" si="349"/>
        <v>0</v>
      </c>
      <c r="FM110" s="167">
        <f t="shared" si="350"/>
        <v>0</v>
      </c>
      <c r="FN110" s="167">
        <f t="shared" si="351"/>
        <v>0</v>
      </c>
      <c r="FO110" s="167">
        <f t="shared" si="352"/>
        <v>0</v>
      </c>
      <c r="FP110" s="167">
        <f t="shared" si="353"/>
        <v>0</v>
      </c>
      <c r="FQ110" s="167">
        <f t="shared" si="354"/>
        <v>0</v>
      </c>
      <c r="FR110" s="167">
        <f t="shared" si="355"/>
        <v>0</v>
      </c>
      <c r="FS110" s="167">
        <f t="shared" si="356"/>
        <v>0</v>
      </c>
      <c r="FT110" s="167">
        <f t="shared" si="357"/>
        <v>0</v>
      </c>
      <c r="FU110" s="167">
        <f t="shared" si="358"/>
        <v>0</v>
      </c>
      <c r="FV110" s="167">
        <f t="shared" si="359"/>
        <v>0</v>
      </c>
      <c r="FX110" s="167">
        <f t="shared" si="360"/>
        <v>0</v>
      </c>
      <c r="FY110" s="167">
        <f t="shared" si="361"/>
        <v>0</v>
      </c>
      <c r="FZ110" s="167">
        <f t="shared" si="362"/>
        <v>0</v>
      </c>
      <c r="GA110" s="167">
        <f t="shared" si="363"/>
        <v>0</v>
      </c>
      <c r="GB110" s="167">
        <f t="shared" si="364"/>
        <v>0</v>
      </c>
      <c r="GC110" s="167">
        <f t="shared" si="365"/>
        <v>0</v>
      </c>
      <c r="GD110" s="167">
        <f t="shared" si="366"/>
        <v>0</v>
      </c>
      <c r="GE110" s="167">
        <f t="shared" si="367"/>
        <v>0</v>
      </c>
      <c r="GF110" s="167">
        <f t="shared" si="368"/>
        <v>0</v>
      </c>
      <c r="GG110" s="167">
        <f t="shared" si="369"/>
        <v>0</v>
      </c>
      <c r="GH110" s="167">
        <f t="shared" si="370"/>
        <v>0</v>
      </c>
      <c r="GI110" s="167">
        <f t="shared" si="371"/>
        <v>0</v>
      </c>
      <c r="GJ110" s="167">
        <f t="shared" si="372"/>
        <v>0</v>
      </c>
      <c r="GK110" s="167">
        <f t="shared" si="373"/>
        <v>0</v>
      </c>
      <c r="GL110" s="167">
        <f t="shared" si="374"/>
        <v>0</v>
      </c>
      <c r="GM110" s="167">
        <f t="shared" si="375"/>
        <v>0</v>
      </c>
      <c r="GO110" s="167" t="e">
        <f t="shared" ca="1" si="210"/>
        <v>#REF!</v>
      </c>
      <c r="GP110" s="167" t="e">
        <f t="shared" ca="1" si="393"/>
        <v>#REF!</v>
      </c>
      <c r="GQ110" s="167" t="e">
        <f t="shared" ca="1" si="393"/>
        <v>#REF!</v>
      </c>
      <c r="GR110" s="167" t="e">
        <f t="shared" ca="1" si="393"/>
        <v>#REF!</v>
      </c>
      <c r="GS110" s="167" t="e">
        <f t="shared" ca="1" si="393"/>
        <v>#REF!</v>
      </c>
      <c r="GT110" s="167" t="e">
        <f t="shared" ca="1" si="393"/>
        <v>#REF!</v>
      </c>
      <c r="GU110" s="167" t="e">
        <f t="shared" ca="1" si="393"/>
        <v>#REF!</v>
      </c>
      <c r="GV110" s="167" t="e">
        <f t="shared" ca="1" si="393"/>
        <v>#REF!</v>
      </c>
      <c r="GW110" s="167" t="e">
        <f t="shared" ca="1" si="393"/>
        <v>#REF!</v>
      </c>
      <c r="GX110" s="167" t="e">
        <f t="shared" ca="1" si="393"/>
        <v>#REF!</v>
      </c>
      <c r="GY110" s="167" t="e">
        <f t="shared" ca="1" si="393"/>
        <v>#REF!</v>
      </c>
      <c r="GZ110" s="167" t="e">
        <f t="shared" ca="1" si="393"/>
        <v>#REF!</v>
      </c>
      <c r="HA110" s="167" t="e">
        <f t="shared" ca="1" si="393"/>
        <v>#REF!</v>
      </c>
      <c r="HB110" s="167" t="e">
        <f t="shared" ca="1" si="393"/>
        <v>#REF!</v>
      </c>
      <c r="HC110" s="167" t="e">
        <f t="shared" ca="1" si="393"/>
        <v>#REF!</v>
      </c>
      <c r="HD110" s="167" t="e">
        <f t="shared" ca="1" si="393"/>
        <v>#REF!</v>
      </c>
      <c r="HF110" s="167" t="e">
        <f t="shared" ca="1" si="277"/>
        <v>#REF!</v>
      </c>
      <c r="HG110" s="167" t="e">
        <f t="shared" ca="1" si="278"/>
        <v>#REF!</v>
      </c>
      <c r="HH110" s="167" t="e">
        <f t="shared" ca="1" si="279"/>
        <v>#REF!</v>
      </c>
      <c r="HI110" s="167" t="e">
        <f t="shared" ca="1" si="280"/>
        <v>#REF!</v>
      </c>
      <c r="HJ110" s="167" t="e">
        <f t="shared" ca="1" si="281"/>
        <v>#REF!</v>
      </c>
      <c r="HK110" s="167" t="e">
        <f t="shared" ca="1" si="282"/>
        <v>#REF!</v>
      </c>
      <c r="HL110" s="167" t="e">
        <f t="shared" ca="1" si="283"/>
        <v>#REF!</v>
      </c>
      <c r="HM110" s="167" t="e">
        <f t="shared" ca="1" si="284"/>
        <v>#REF!</v>
      </c>
      <c r="HN110" s="167" t="e">
        <f t="shared" ca="1" si="285"/>
        <v>#REF!</v>
      </c>
      <c r="HO110" s="167" t="e">
        <f t="shared" ca="1" si="286"/>
        <v>#REF!</v>
      </c>
      <c r="HP110" s="167" t="e">
        <f t="shared" ca="1" si="287"/>
        <v>#REF!</v>
      </c>
      <c r="HQ110" s="167" t="e">
        <f t="shared" ca="1" si="288"/>
        <v>#REF!</v>
      </c>
      <c r="HR110" s="167" t="e">
        <f t="shared" ca="1" si="289"/>
        <v>#REF!</v>
      </c>
      <c r="HS110" s="167" t="e">
        <f t="shared" ca="1" si="290"/>
        <v>#REF!</v>
      </c>
      <c r="HT110" s="167" t="e">
        <f t="shared" ca="1" si="291"/>
        <v>#REF!</v>
      </c>
      <c r="HU110" s="167" t="e">
        <f t="shared" ca="1" si="292"/>
        <v>#REF!</v>
      </c>
      <c r="HW110" s="167" t="e">
        <f t="shared" ca="1" si="293"/>
        <v>#REF!</v>
      </c>
      <c r="HX110" s="167">
        <f t="shared" si="294"/>
        <v>0</v>
      </c>
      <c r="HY110" s="167" t="e">
        <f t="shared" ca="1" si="376"/>
        <v>#REF!</v>
      </c>
      <c r="HZ110" s="219" t="e">
        <f t="shared" ca="1" si="377"/>
        <v>#REF!</v>
      </c>
    </row>
    <row r="111" spans="1:234" s="48" customFormat="1">
      <c r="A111" s="3" t="s">
        <v>214</v>
      </c>
      <c r="B111" s="202" t="str">
        <f>INDEX('Ref1'!$E:$E,MATCH(A111,'Ref1'!$A:$A,0))</f>
        <v>Ealing</v>
      </c>
      <c r="C111" s="42" t="str">
        <f>INDEX(Data1!B:B,MATCH(A111,Data1!A:A,0))</f>
        <v>OLB</v>
      </c>
      <c r="D111" s="253" t="str">
        <f>INDEX(Data1!C:C,MATCH(A111,Data1!A:A,0))</f>
        <v>L</v>
      </c>
      <c r="E111" s="200" t="str">
        <f>IF($C$6="No","No",IF(COUNTIF(Inputs!$K$359:$K$398,$A111)&gt;0,"Yes","No"))</f>
        <v>No</v>
      </c>
      <c r="F111" s="404"/>
      <c r="G111" s="62">
        <f>INDEX('4_RatesSplit'!K:K,MATCH($A111,'4_RatesSplit'!$A:$A,0))</f>
        <v>0</v>
      </c>
      <c r="H111" s="171">
        <f>INDEX('4_RatesSplit'!L:L,MATCH($A111,'4_RatesSplit'!$A:$A,0))</f>
        <v>0</v>
      </c>
      <c r="I111" s="167">
        <f>INDEX('4_RatesSplit'!M:M,MATCH($A111,'4_RatesSplit'!$A:$A,0))</f>
        <v>0</v>
      </c>
      <c r="J111" s="167">
        <f>INDEX('4_RatesSplit'!N:N,MATCH($A111,'4_RatesSplit'!$A:$A,0))</f>
        <v>0</v>
      </c>
      <c r="K111" s="167">
        <f>INDEX('4_RatesSplit'!O:O,MATCH($A111,'4_RatesSplit'!$A:$A,0))</f>
        <v>0</v>
      </c>
      <c r="L111" s="167">
        <f>INDEX('4_RatesSplit'!P:P,MATCH($A111,'4_RatesSplit'!$A:$A,0))</f>
        <v>0</v>
      </c>
      <c r="M111" s="167">
        <f>INDEX('4_RatesSplit'!Q:Q,MATCH($A111,'4_RatesSplit'!$A:$A,0))</f>
        <v>0</v>
      </c>
      <c r="N111" s="167">
        <f>INDEX('4_RatesSplit'!R:R,MATCH($A111,'4_RatesSplit'!$A:$A,0))</f>
        <v>0</v>
      </c>
      <c r="O111" s="167">
        <f>INDEX('4_RatesSplit'!S:S,MATCH($A111,'4_RatesSplit'!$A:$A,0))</f>
        <v>0</v>
      </c>
      <c r="P111" s="167">
        <f>INDEX('4_RatesSplit'!T:T,MATCH($A111,'4_RatesSplit'!$A:$A,0))</f>
        <v>0</v>
      </c>
      <c r="Q111" s="167">
        <f>INDEX('4_RatesSplit'!U:U,MATCH($A111,'4_RatesSplit'!$A:$A,0))</f>
        <v>0</v>
      </c>
      <c r="R111" s="167">
        <f>INDEX('4_RatesSplit'!V:V,MATCH($A111,'4_RatesSplit'!$A:$A,0))</f>
        <v>0</v>
      </c>
      <c r="S111" s="167">
        <f>INDEX('4_RatesSplit'!W:W,MATCH($A111,'4_RatesSplit'!$A:$A,0))</f>
        <v>0</v>
      </c>
      <c r="T111" s="167">
        <f>INDEX('4_RatesSplit'!X:X,MATCH($A111,'4_RatesSplit'!$A:$A,0))</f>
        <v>0</v>
      </c>
      <c r="U111" s="167">
        <f>INDEX('4_RatesSplit'!Y:Y,MATCH($A111,'4_RatesSplit'!$A:$A,0))</f>
        <v>0</v>
      </c>
      <c r="V111" s="167">
        <f>INDEX('4_RatesSplit'!Z:Z,MATCH($A111,'4_RatesSplit'!$A:$A,0))</f>
        <v>0</v>
      </c>
      <c r="W111" s="167">
        <f>INDEX('4_RatesSplit'!AA:AA,MATCH($A111,'4_RatesSplit'!$A:$A,0))</f>
        <v>0</v>
      </c>
      <c r="X111" s="18"/>
      <c r="Y111" s="168" t="e">
        <f ca="1">INDEX('4_RatesSplit'!AT:AT,MATCH($A111,'4_RatesSplit'!$A:$A,0))</f>
        <v>#REF!</v>
      </c>
      <c r="Z111" s="168" t="e">
        <f ca="1">INDEX('4_RatesSplit'!AU:AU,MATCH($A111,'4_RatesSplit'!$A:$A,0))</f>
        <v>#REF!</v>
      </c>
      <c r="AA111" s="168" t="e">
        <f ca="1">INDEX('4_RatesSplit'!AV:AV,MATCH($A111,'4_RatesSplit'!$A:$A,0))</f>
        <v>#REF!</v>
      </c>
      <c r="AB111" s="168" t="e">
        <f ca="1">INDEX('4_RatesSplit'!AW:AW,MATCH($A111,'4_RatesSplit'!$A:$A,0))</f>
        <v>#REF!</v>
      </c>
      <c r="AC111" s="168" t="e">
        <f ca="1">INDEX('4_RatesSplit'!AX:AX,MATCH($A111,'4_RatesSplit'!$A:$A,0))</f>
        <v>#REF!</v>
      </c>
      <c r="AD111" s="168" t="e">
        <f ca="1">INDEX('4_RatesSplit'!AY:AY,MATCH($A111,'4_RatesSplit'!$A:$A,0))</f>
        <v>#REF!</v>
      </c>
      <c r="AE111" s="168" t="e">
        <f ca="1">INDEX('4_RatesSplit'!AZ:AZ,MATCH($A111,'4_RatesSplit'!$A:$A,0))</f>
        <v>#REF!</v>
      </c>
      <c r="AF111" s="168" t="e">
        <f ca="1">INDEX('4_RatesSplit'!BA:BA,MATCH($A111,'4_RatesSplit'!$A:$A,0))</f>
        <v>#REF!</v>
      </c>
      <c r="AG111" s="168" t="e">
        <f ca="1">INDEX('4_RatesSplit'!BB:BB,MATCH($A111,'4_RatesSplit'!$A:$A,0))</f>
        <v>#REF!</v>
      </c>
      <c r="AH111" s="168" t="e">
        <f ca="1">INDEX('4_RatesSplit'!BC:BC,MATCH($A111,'4_RatesSplit'!$A:$A,0))</f>
        <v>#REF!</v>
      </c>
      <c r="AI111" s="168" t="e">
        <f ca="1">INDEX('4_RatesSplit'!BD:BD,MATCH($A111,'4_RatesSplit'!$A:$A,0))</f>
        <v>#REF!</v>
      </c>
      <c r="AJ111" s="168" t="e">
        <f ca="1">INDEX('4_RatesSplit'!BE:BE,MATCH($A111,'4_RatesSplit'!$A:$A,0))</f>
        <v>#REF!</v>
      </c>
      <c r="AK111" s="168" t="e">
        <f ca="1">INDEX('4_RatesSplit'!BF:BF,MATCH($A111,'4_RatesSplit'!$A:$A,0))</f>
        <v>#REF!</v>
      </c>
      <c r="AL111" s="168" t="e">
        <f ca="1">INDEX('4_RatesSplit'!BG:BG,MATCH($A111,'4_RatesSplit'!$A:$A,0))</f>
        <v>#REF!</v>
      </c>
      <c r="AM111" s="168" t="e">
        <f ca="1">INDEX('4_RatesSplit'!BH:BH,MATCH($A111,'4_RatesSplit'!$A:$A,0))</f>
        <v>#REF!</v>
      </c>
      <c r="AN111" s="198" t="e">
        <f ca="1">INDEX('4_RatesSplit'!BI:BI,MATCH($A111,'4_RatesSplit'!$A:$A,0))</f>
        <v>#REF!</v>
      </c>
      <c r="AO111" s="114"/>
      <c r="AP111" s="167" t="e">
        <f t="shared" ca="1" si="295"/>
        <v>#REF!</v>
      </c>
      <c r="AQ111" s="167" t="e">
        <f t="shared" ca="1" si="296"/>
        <v>#REF!</v>
      </c>
      <c r="AR111" s="167" t="e">
        <f t="shared" ca="1" si="297"/>
        <v>#REF!</v>
      </c>
      <c r="AS111" s="167" t="e">
        <f t="shared" ca="1" si="298"/>
        <v>#REF!</v>
      </c>
      <c r="AT111" s="167" t="e">
        <f t="shared" ca="1" si="299"/>
        <v>#REF!</v>
      </c>
      <c r="AU111" s="167" t="e">
        <f t="shared" ca="1" si="300"/>
        <v>#REF!</v>
      </c>
      <c r="AV111" s="167" t="e">
        <f t="shared" ca="1" si="301"/>
        <v>#REF!</v>
      </c>
      <c r="AW111" s="167" t="e">
        <f t="shared" ca="1" si="302"/>
        <v>#REF!</v>
      </c>
      <c r="AX111" s="167" t="e">
        <f t="shared" ca="1" si="303"/>
        <v>#REF!</v>
      </c>
      <c r="AY111" s="167" t="e">
        <f t="shared" ca="1" si="304"/>
        <v>#REF!</v>
      </c>
      <c r="AZ111" s="167" t="e">
        <f t="shared" ca="1" si="305"/>
        <v>#REF!</v>
      </c>
      <c r="BA111" s="167" t="e">
        <f t="shared" ca="1" si="306"/>
        <v>#REF!</v>
      </c>
      <c r="BB111" s="167" t="e">
        <f t="shared" ca="1" si="307"/>
        <v>#REF!</v>
      </c>
      <c r="BC111" s="167" t="e">
        <f t="shared" ca="1" si="308"/>
        <v>#REF!</v>
      </c>
      <c r="BD111" s="167" t="e">
        <f t="shared" ca="1" si="309"/>
        <v>#REF!</v>
      </c>
      <c r="BE111" s="167" t="e">
        <f t="shared" ca="1" si="310"/>
        <v>#REF!</v>
      </c>
      <c r="BF111" s="18"/>
      <c r="BG111" s="168">
        <f>INDEX('2_Needs'!$F:$F,MATCH($A111,'2_Needs'!$A:$A,0))</f>
        <v>6.1804175768583637E-3</v>
      </c>
      <c r="BH111" s="114"/>
      <c r="BI111" s="167">
        <f t="shared" ref="BI111:BX111" si="410">IF(BI$3="reset",$BG111*BI$6,BH111*(1+$C$4))</f>
        <v>0</v>
      </c>
      <c r="BJ111" s="167">
        <f t="shared" si="410"/>
        <v>0</v>
      </c>
      <c r="BK111" s="167">
        <f t="shared" si="410"/>
        <v>0</v>
      </c>
      <c r="BL111" s="167">
        <f t="shared" si="410"/>
        <v>0</v>
      </c>
      <c r="BM111" s="167">
        <f t="shared" si="410"/>
        <v>0</v>
      </c>
      <c r="BN111" s="167">
        <f t="shared" si="410"/>
        <v>0</v>
      </c>
      <c r="BO111" s="167">
        <f t="shared" si="410"/>
        <v>0</v>
      </c>
      <c r="BP111" s="167">
        <f t="shared" si="410"/>
        <v>0</v>
      </c>
      <c r="BQ111" s="167">
        <f t="shared" si="410"/>
        <v>0</v>
      </c>
      <c r="BR111" s="167">
        <f t="shared" si="410"/>
        <v>0</v>
      </c>
      <c r="BS111" s="167">
        <f t="shared" si="410"/>
        <v>0</v>
      </c>
      <c r="BT111" s="167">
        <f t="shared" si="410"/>
        <v>0</v>
      </c>
      <c r="BU111" s="167">
        <f t="shared" si="410"/>
        <v>0</v>
      </c>
      <c r="BV111" s="167">
        <f t="shared" si="410"/>
        <v>0</v>
      </c>
      <c r="BW111" s="167">
        <f t="shared" si="410"/>
        <v>0</v>
      </c>
      <c r="BX111" s="167">
        <f t="shared" si="410"/>
        <v>0</v>
      </c>
      <c r="BZ111" s="167" t="e">
        <f t="shared" ca="1" si="229"/>
        <v>#REF!</v>
      </c>
      <c r="CA111" s="167" t="e">
        <f t="shared" ca="1" si="230"/>
        <v>#REF!</v>
      </c>
      <c r="CB111" s="167" t="e">
        <f t="shared" ca="1" si="231"/>
        <v>#REF!</v>
      </c>
      <c r="CC111" s="167" t="e">
        <f t="shared" ca="1" si="232"/>
        <v>#REF!</v>
      </c>
      <c r="CD111" s="167" t="e">
        <f t="shared" ca="1" si="233"/>
        <v>#REF!</v>
      </c>
      <c r="CE111" s="167" t="e">
        <f t="shared" ca="1" si="234"/>
        <v>#REF!</v>
      </c>
      <c r="CF111" s="167" t="e">
        <f t="shared" ca="1" si="235"/>
        <v>#REF!</v>
      </c>
      <c r="CG111" s="167" t="e">
        <f t="shared" ca="1" si="236"/>
        <v>#REF!</v>
      </c>
      <c r="CH111" s="167" t="e">
        <f t="shared" ca="1" si="237"/>
        <v>#REF!</v>
      </c>
      <c r="CI111" s="167" t="e">
        <f t="shared" ca="1" si="238"/>
        <v>#REF!</v>
      </c>
      <c r="CJ111" s="167" t="e">
        <f t="shared" ca="1" si="239"/>
        <v>#REF!</v>
      </c>
      <c r="CK111" s="167" t="e">
        <f t="shared" ca="1" si="240"/>
        <v>#REF!</v>
      </c>
      <c r="CL111" s="167" t="e">
        <f t="shared" ca="1" si="241"/>
        <v>#REF!</v>
      </c>
      <c r="CM111" s="167" t="e">
        <f t="shared" ca="1" si="242"/>
        <v>#REF!</v>
      </c>
      <c r="CN111" s="167" t="e">
        <f t="shared" ca="1" si="243"/>
        <v>#REF!</v>
      </c>
      <c r="CO111" s="167" t="e">
        <f t="shared" ca="1" si="244"/>
        <v>#REF!</v>
      </c>
      <c r="CQ111" s="167" t="e">
        <f t="shared" ca="1" si="245"/>
        <v>#REF!</v>
      </c>
      <c r="CR111" s="167" t="e">
        <f t="shared" ca="1" si="246"/>
        <v>#REF!</v>
      </c>
      <c r="CS111" s="167" t="e">
        <f t="shared" ca="1" si="247"/>
        <v>#REF!</v>
      </c>
      <c r="CT111" s="167" t="e">
        <f t="shared" ca="1" si="248"/>
        <v>#REF!</v>
      </c>
      <c r="CU111" s="167" t="e">
        <f t="shared" ca="1" si="249"/>
        <v>#REF!</v>
      </c>
      <c r="CV111" s="167" t="e">
        <f t="shared" ca="1" si="250"/>
        <v>#REF!</v>
      </c>
      <c r="CW111" s="167" t="e">
        <f t="shared" ca="1" si="251"/>
        <v>#REF!</v>
      </c>
      <c r="CX111" s="167" t="e">
        <f t="shared" ca="1" si="252"/>
        <v>#REF!</v>
      </c>
      <c r="CY111" s="167" t="e">
        <f t="shared" ca="1" si="253"/>
        <v>#REF!</v>
      </c>
      <c r="CZ111" s="167" t="e">
        <f t="shared" ca="1" si="254"/>
        <v>#REF!</v>
      </c>
      <c r="DA111" s="167" t="e">
        <f t="shared" ca="1" si="255"/>
        <v>#REF!</v>
      </c>
      <c r="DB111" s="167" t="e">
        <f t="shared" ca="1" si="256"/>
        <v>#REF!</v>
      </c>
      <c r="DC111" s="167" t="e">
        <f t="shared" ca="1" si="257"/>
        <v>#REF!</v>
      </c>
      <c r="DD111" s="167" t="e">
        <f t="shared" ca="1" si="258"/>
        <v>#REF!</v>
      </c>
      <c r="DE111" s="167" t="e">
        <f t="shared" ca="1" si="259"/>
        <v>#REF!</v>
      </c>
      <c r="DF111" s="167" t="e">
        <f t="shared" ca="1" si="260"/>
        <v>#REF!</v>
      </c>
      <c r="DH111" s="167">
        <f t="shared" si="261"/>
        <v>0</v>
      </c>
      <c r="DI111" s="167">
        <f t="shared" si="262"/>
        <v>0</v>
      </c>
      <c r="DJ111" s="167">
        <f t="shared" si="263"/>
        <v>0</v>
      </c>
      <c r="DK111" s="167">
        <f t="shared" si="264"/>
        <v>0</v>
      </c>
      <c r="DL111" s="167">
        <f t="shared" si="265"/>
        <v>0</v>
      </c>
      <c r="DM111" s="167">
        <f t="shared" si="266"/>
        <v>0</v>
      </c>
      <c r="DN111" s="167">
        <f t="shared" si="267"/>
        <v>0</v>
      </c>
      <c r="DO111" s="167">
        <f t="shared" si="268"/>
        <v>0</v>
      </c>
      <c r="DP111" s="167">
        <f t="shared" si="269"/>
        <v>0</v>
      </c>
      <c r="DQ111" s="167">
        <f t="shared" si="270"/>
        <v>0</v>
      </c>
      <c r="DR111" s="167">
        <f t="shared" si="271"/>
        <v>0</v>
      </c>
      <c r="DS111" s="167">
        <f t="shared" si="272"/>
        <v>0</v>
      </c>
      <c r="DT111" s="167">
        <f t="shared" si="273"/>
        <v>0</v>
      </c>
      <c r="DU111" s="167">
        <f t="shared" si="274"/>
        <v>0</v>
      </c>
      <c r="DV111" s="167">
        <f t="shared" si="275"/>
        <v>0</v>
      </c>
      <c r="DW111" s="167">
        <f t="shared" si="276"/>
        <v>0</v>
      </c>
      <c r="DY111" s="167" t="e">
        <f t="shared" ca="1" si="312"/>
        <v>#REF!</v>
      </c>
      <c r="DZ111" s="167" t="e">
        <f t="shared" ca="1" si="313"/>
        <v>#REF!</v>
      </c>
      <c r="EA111" s="167" t="e">
        <f t="shared" ca="1" si="314"/>
        <v>#REF!</v>
      </c>
      <c r="EB111" s="167" t="e">
        <f t="shared" ca="1" si="315"/>
        <v>#REF!</v>
      </c>
      <c r="EC111" s="167" t="e">
        <f t="shared" ca="1" si="316"/>
        <v>#REF!</v>
      </c>
      <c r="ED111" s="167" t="e">
        <f t="shared" ca="1" si="317"/>
        <v>#REF!</v>
      </c>
      <c r="EE111" s="167" t="e">
        <f t="shared" ca="1" si="318"/>
        <v>#REF!</v>
      </c>
      <c r="EF111" s="167" t="e">
        <f t="shared" ca="1" si="319"/>
        <v>#REF!</v>
      </c>
      <c r="EG111" s="167" t="e">
        <f t="shared" ca="1" si="320"/>
        <v>#REF!</v>
      </c>
      <c r="EH111" s="167" t="e">
        <f t="shared" ca="1" si="321"/>
        <v>#REF!</v>
      </c>
      <c r="EI111" s="167" t="e">
        <f t="shared" ca="1" si="322"/>
        <v>#REF!</v>
      </c>
      <c r="EJ111" s="167" t="e">
        <f t="shared" ca="1" si="323"/>
        <v>#REF!</v>
      </c>
      <c r="EK111" s="167" t="e">
        <f t="shared" ca="1" si="324"/>
        <v>#REF!</v>
      </c>
      <c r="EL111" s="167" t="e">
        <f t="shared" ca="1" si="325"/>
        <v>#REF!</v>
      </c>
      <c r="EM111" s="167" t="e">
        <f t="shared" ca="1" si="326"/>
        <v>#REF!</v>
      </c>
      <c r="EN111" s="167" t="e">
        <f t="shared" ca="1" si="327"/>
        <v>#REF!</v>
      </c>
      <c r="EP111" s="167">
        <f t="shared" si="328"/>
        <v>0</v>
      </c>
      <c r="EQ111" s="167">
        <f t="shared" si="329"/>
        <v>0</v>
      </c>
      <c r="ER111" s="167">
        <f t="shared" si="330"/>
        <v>0</v>
      </c>
      <c r="ES111" s="167">
        <f t="shared" si="331"/>
        <v>0</v>
      </c>
      <c r="ET111" s="167">
        <f t="shared" si="332"/>
        <v>0</v>
      </c>
      <c r="EU111" s="167">
        <f t="shared" si="333"/>
        <v>0</v>
      </c>
      <c r="EV111" s="167">
        <f t="shared" si="334"/>
        <v>0</v>
      </c>
      <c r="EW111" s="167">
        <f t="shared" si="335"/>
        <v>0</v>
      </c>
      <c r="EX111" s="167">
        <f t="shared" si="336"/>
        <v>0</v>
      </c>
      <c r="EY111" s="167">
        <f t="shared" si="337"/>
        <v>0</v>
      </c>
      <c r="EZ111" s="167">
        <f t="shared" si="338"/>
        <v>0</v>
      </c>
      <c r="FA111" s="167">
        <f t="shared" si="339"/>
        <v>0</v>
      </c>
      <c r="FB111" s="167">
        <f t="shared" si="340"/>
        <v>0</v>
      </c>
      <c r="FC111" s="167">
        <f t="shared" si="341"/>
        <v>0</v>
      </c>
      <c r="FD111" s="167">
        <f t="shared" si="342"/>
        <v>0</v>
      </c>
      <c r="FE111" s="167">
        <f t="shared" si="343"/>
        <v>0</v>
      </c>
      <c r="FG111" s="167">
        <f t="shared" si="344"/>
        <v>0</v>
      </c>
      <c r="FH111" s="167">
        <f t="shared" si="345"/>
        <v>0</v>
      </c>
      <c r="FI111" s="167">
        <f t="shared" si="346"/>
        <v>0</v>
      </c>
      <c r="FJ111" s="167">
        <f t="shared" si="347"/>
        <v>0</v>
      </c>
      <c r="FK111" s="167">
        <f t="shared" si="348"/>
        <v>0</v>
      </c>
      <c r="FL111" s="167">
        <f t="shared" si="349"/>
        <v>0</v>
      </c>
      <c r="FM111" s="167">
        <f t="shared" si="350"/>
        <v>0</v>
      </c>
      <c r="FN111" s="167">
        <f t="shared" si="351"/>
        <v>0</v>
      </c>
      <c r="FO111" s="167">
        <f t="shared" si="352"/>
        <v>0</v>
      </c>
      <c r="FP111" s="167">
        <f t="shared" si="353"/>
        <v>0</v>
      </c>
      <c r="FQ111" s="167">
        <f t="shared" si="354"/>
        <v>0</v>
      </c>
      <c r="FR111" s="167">
        <f t="shared" si="355"/>
        <v>0</v>
      </c>
      <c r="FS111" s="167">
        <f t="shared" si="356"/>
        <v>0</v>
      </c>
      <c r="FT111" s="167">
        <f t="shared" si="357"/>
        <v>0</v>
      </c>
      <c r="FU111" s="167">
        <f t="shared" si="358"/>
        <v>0</v>
      </c>
      <c r="FV111" s="167">
        <f t="shared" si="359"/>
        <v>0</v>
      </c>
      <c r="FX111" s="167">
        <f t="shared" si="360"/>
        <v>0</v>
      </c>
      <c r="FY111" s="167">
        <f t="shared" si="361"/>
        <v>0</v>
      </c>
      <c r="FZ111" s="167">
        <f t="shared" si="362"/>
        <v>0</v>
      </c>
      <c r="GA111" s="167">
        <f t="shared" si="363"/>
        <v>0</v>
      </c>
      <c r="GB111" s="167">
        <f t="shared" si="364"/>
        <v>0</v>
      </c>
      <c r="GC111" s="167">
        <f t="shared" si="365"/>
        <v>0</v>
      </c>
      <c r="GD111" s="167">
        <f t="shared" si="366"/>
        <v>0</v>
      </c>
      <c r="GE111" s="167">
        <f t="shared" si="367"/>
        <v>0</v>
      </c>
      <c r="GF111" s="167">
        <f t="shared" si="368"/>
        <v>0</v>
      </c>
      <c r="GG111" s="167">
        <f t="shared" si="369"/>
        <v>0</v>
      </c>
      <c r="GH111" s="167">
        <f t="shared" si="370"/>
        <v>0</v>
      </c>
      <c r="GI111" s="167">
        <f t="shared" si="371"/>
        <v>0</v>
      </c>
      <c r="GJ111" s="167">
        <f t="shared" si="372"/>
        <v>0</v>
      </c>
      <c r="GK111" s="167">
        <f t="shared" si="373"/>
        <v>0</v>
      </c>
      <c r="GL111" s="167">
        <f t="shared" si="374"/>
        <v>0</v>
      </c>
      <c r="GM111" s="167">
        <f t="shared" si="375"/>
        <v>0</v>
      </c>
      <c r="GO111" s="167" t="e">
        <f t="shared" ca="1" si="210"/>
        <v>#REF!</v>
      </c>
      <c r="GP111" s="167" t="e">
        <f t="shared" ca="1" si="393"/>
        <v>#REF!</v>
      </c>
      <c r="GQ111" s="167" t="e">
        <f t="shared" ca="1" si="393"/>
        <v>#REF!</v>
      </c>
      <c r="GR111" s="167" t="e">
        <f t="shared" ca="1" si="393"/>
        <v>#REF!</v>
      </c>
      <c r="GS111" s="167" t="e">
        <f t="shared" ca="1" si="393"/>
        <v>#REF!</v>
      </c>
      <c r="GT111" s="167" t="e">
        <f t="shared" ca="1" si="393"/>
        <v>#REF!</v>
      </c>
      <c r="GU111" s="167" t="e">
        <f t="shared" ca="1" si="393"/>
        <v>#REF!</v>
      </c>
      <c r="GV111" s="167" t="e">
        <f t="shared" ca="1" si="393"/>
        <v>#REF!</v>
      </c>
      <c r="GW111" s="167" t="e">
        <f t="shared" ca="1" si="393"/>
        <v>#REF!</v>
      </c>
      <c r="GX111" s="167" t="e">
        <f t="shared" ca="1" si="393"/>
        <v>#REF!</v>
      </c>
      <c r="GY111" s="167" t="e">
        <f t="shared" ca="1" si="393"/>
        <v>#REF!</v>
      </c>
      <c r="GZ111" s="167" t="e">
        <f t="shared" ca="1" si="393"/>
        <v>#REF!</v>
      </c>
      <c r="HA111" s="167" t="e">
        <f t="shared" ca="1" si="393"/>
        <v>#REF!</v>
      </c>
      <c r="HB111" s="167" t="e">
        <f t="shared" ca="1" si="393"/>
        <v>#REF!</v>
      </c>
      <c r="HC111" s="167" t="e">
        <f t="shared" ca="1" si="393"/>
        <v>#REF!</v>
      </c>
      <c r="HD111" s="167" t="e">
        <f t="shared" ref="GP111:HD128" ca="1" si="411">HD$3*$BG111</f>
        <v>#REF!</v>
      </c>
      <c r="HF111" s="167" t="e">
        <f t="shared" ca="1" si="277"/>
        <v>#REF!</v>
      </c>
      <c r="HG111" s="167" t="e">
        <f t="shared" ca="1" si="278"/>
        <v>#REF!</v>
      </c>
      <c r="HH111" s="167" t="e">
        <f t="shared" ca="1" si="279"/>
        <v>#REF!</v>
      </c>
      <c r="HI111" s="167" t="e">
        <f t="shared" ca="1" si="280"/>
        <v>#REF!</v>
      </c>
      <c r="HJ111" s="167" t="e">
        <f t="shared" ca="1" si="281"/>
        <v>#REF!</v>
      </c>
      <c r="HK111" s="167" t="e">
        <f t="shared" ca="1" si="282"/>
        <v>#REF!</v>
      </c>
      <c r="HL111" s="167" t="e">
        <f t="shared" ca="1" si="283"/>
        <v>#REF!</v>
      </c>
      <c r="HM111" s="167" t="e">
        <f t="shared" ca="1" si="284"/>
        <v>#REF!</v>
      </c>
      <c r="HN111" s="167" t="e">
        <f t="shared" ca="1" si="285"/>
        <v>#REF!</v>
      </c>
      <c r="HO111" s="167" t="e">
        <f t="shared" ca="1" si="286"/>
        <v>#REF!</v>
      </c>
      <c r="HP111" s="167" t="e">
        <f t="shared" ca="1" si="287"/>
        <v>#REF!</v>
      </c>
      <c r="HQ111" s="167" t="e">
        <f t="shared" ca="1" si="288"/>
        <v>#REF!</v>
      </c>
      <c r="HR111" s="167" t="e">
        <f t="shared" ca="1" si="289"/>
        <v>#REF!</v>
      </c>
      <c r="HS111" s="167" t="e">
        <f t="shared" ca="1" si="290"/>
        <v>#REF!</v>
      </c>
      <c r="HT111" s="167" t="e">
        <f t="shared" ca="1" si="291"/>
        <v>#REF!</v>
      </c>
      <c r="HU111" s="167" t="e">
        <f t="shared" ca="1" si="292"/>
        <v>#REF!</v>
      </c>
      <c r="HW111" s="167" t="e">
        <f t="shared" ca="1" si="293"/>
        <v>#REF!</v>
      </c>
      <c r="HX111" s="167">
        <f t="shared" si="294"/>
        <v>0</v>
      </c>
      <c r="HY111" s="167" t="e">
        <f t="shared" ca="1" si="376"/>
        <v>#REF!</v>
      </c>
      <c r="HZ111" s="219" t="e">
        <f t="shared" ca="1" si="377"/>
        <v>#REF!</v>
      </c>
    </row>
    <row r="112" spans="1:234" s="48" customFormat="1">
      <c r="A112" s="3" t="s">
        <v>216</v>
      </c>
      <c r="B112" s="202" t="str">
        <f>INDEX('Ref1'!$E:$E,MATCH(A112,'Ref1'!$A:$A,0))</f>
        <v>East Cambridgeshire</v>
      </c>
      <c r="C112" s="42" t="str">
        <f>INDEX(Data1!B:B,MATCH(A112,Data1!A:A,0))</f>
        <v>SD</v>
      </c>
      <c r="D112" s="253" t="str">
        <f>INDEX(Data1!C:C,MATCH(A112,Data1!A:A,0))</f>
        <v>E</v>
      </c>
      <c r="E112" s="200" t="str">
        <f>IF($C$6="No","No",IF(COUNTIF(Inputs!$K$359:$K$398,$A112)&gt;0,"Yes","No"))</f>
        <v>No</v>
      </c>
      <c r="F112" s="404"/>
      <c r="G112" s="62">
        <f>INDEX('4_RatesSplit'!K:K,MATCH($A112,'4_RatesSplit'!$A:$A,0))</f>
        <v>0</v>
      </c>
      <c r="H112" s="171">
        <f>INDEX('4_RatesSplit'!L:L,MATCH($A112,'4_RatesSplit'!$A:$A,0))</f>
        <v>0</v>
      </c>
      <c r="I112" s="167">
        <f>INDEX('4_RatesSplit'!M:M,MATCH($A112,'4_RatesSplit'!$A:$A,0))</f>
        <v>0</v>
      </c>
      <c r="J112" s="167">
        <f>INDEX('4_RatesSplit'!N:N,MATCH($A112,'4_RatesSplit'!$A:$A,0))</f>
        <v>0</v>
      </c>
      <c r="K112" s="167">
        <f>INDEX('4_RatesSplit'!O:O,MATCH($A112,'4_RatesSplit'!$A:$A,0))</f>
        <v>0</v>
      </c>
      <c r="L112" s="167">
        <f>INDEX('4_RatesSplit'!P:P,MATCH($A112,'4_RatesSplit'!$A:$A,0))</f>
        <v>0</v>
      </c>
      <c r="M112" s="167">
        <f>INDEX('4_RatesSplit'!Q:Q,MATCH($A112,'4_RatesSplit'!$A:$A,0))</f>
        <v>0</v>
      </c>
      <c r="N112" s="167">
        <f>INDEX('4_RatesSplit'!R:R,MATCH($A112,'4_RatesSplit'!$A:$A,0))</f>
        <v>0</v>
      </c>
      <c r="O112" s="167">
        <f>INDEX('4_RatesSplit'!S:S,MATCH($A112,'4_RatesSplit'!$A:$A,0))</f>
        <v>0</v>
      </c>
      <c r="P112" s="167">
        <f>INDEX('4_RatesSplit'!T:T,MATCH($A112,'4_RatesSplit'!$A:$A,0))</f>
        <v>0</v>
      </c>
      <c r="Q112" s="167">
        <f>INDEX('4_RatesSplit'!U:U,MATCH($A112,'4_RatesSplit'!$A:$A,0))</f>
        <v>0</v>
      </c>
      <c r="R112" s="167">
        <f>INDEX('4_RatesSplit'!V:V,MATCH($A112,'4_RatesSplit'!$A:$A,0))</f>
        <v>0</v>
      </c>
      <c r="S112" s="167">
        <f>INDEX('4_RatesSplit'!W:W,MATCH($A112,'4_RatesSplit'!$A:$A,0))</f>
        <v>0</v>
      </c>
      <c r="T112" s="167">
        <f>INDEX('4_RatesSplit'!X:X,MATCH($A112,'4_RatesSplit'!$A:$A,0))</f>
        <v>0</v>
      </c>
      <c r="U112" s="167">
        <f>INDEX('4_RatesSplit'!Y:Y,MATCH($A112,'4_RatesSplit'!$A:$A,0))</f>
        <v>0</v>
      </c>
      <c r="V112" s="167">
        <f>INDEX('4_RatesSplit'!Z:Z,MATCH($A112,'4_RatesSplit'!$A:$A,0))</f>
        <v>0</v>
      </c>
      <c r="W112" s="167">
        <f>INDEX('4_RatesSplit'!AA:AA,MATCH($A112,'4_RatesSplit'!$A:$A,0))</f>
        <v>0</v>
      </c>
      <c r="X112" s="18"/>
      <c r="Y112" s="168" t="e">
        <f ca="1">INDEX('4_RatesSplit'!AT:AT,MATCH($A112,'4_RatesSplit'!$A:$A,0))</f>
        <v>#REF!</v>
      </c>
      <c r="Z112" s="168" t="e">
        <f ca="1">INDEX('4_RatesSplit'!AU:AU,MATCH($A112,'4_RatesSplit'!$A:$A,0))</f>
        <v>#REF!</v>
      </c>
      <c r="AA112" s="168" t="e">
        <f ca="1">INDEX('4_RatesSplit'!AV:AV,MATCH($A112,'4_RatesSplit'!$A:$A,0))</f>
        <v>#REF!</v>
      </c>
      <c r="AB112" s="168" t="e">
        <f ca="1">INDEX('4_RatesSplit'!AW:AW,MATCH($A112,'4_RatesSplit'!$A:$A,0))</f>
        <v>#REF!</v>
      </c>
      <c r="AC112" s="168" t="e">
        <f ca="1">INDEX('4_RatesSplit'!AX:AX,MATCH($A112,'4_RatesSplit'!$A:$A,0))</f>
        <v>#REF!</v>
      </c>
      <c r="AD112" s="168" t="e">
        <f ca="1">INDEX('4_RatesSplit'!AY:AY,MATCH($A112,'4_RatesSplit'!$A:$A,0))</f>
        <v>#REF!</v>
      </c>
      <c r="AE112" s="168" t="e">
        <f ca="1">INDEX('4_RatesSplit'!AZ:AZ,MATCH($A112,'4_RatesSplit'!$A:$A,0))</f>
        <v>#REF!</v>
      </c>
      <c r="AF112" s="168" t="e">
        <f ca="1">INDEX('4_RatesSplit'!BA:BA,MATCH($A112,'4_RatesSplit'!$A:$A,0))</f>
        <v>#REF!</v>
      </c>
      <c r="AG112" s="168" t="e">
        <f ca="1">INDEX('4_RatesSplit'!BB:BB,MATCH($A112,'4_RatesSplit'!$A:$A,0))</f>
        <v>#REF!</v>
      </c>
      <c r="AH112" s="168" t="e">
        <f ca="1">INDEX('4_RatesSplit'!BC:BC,MATCH($A112,'4_RatesSplit'!$A:$A,0))</f>
        <v>#REF!</v>
      </c>
      <c r="AI112" s="168" t="e">
        <f ca="1">INDEX('4_RatesSplit'!BD:BD,MATCH($A112,'4_RatesSplit'!$A:$A,0))</f>
        <v>#REF!</v>
      </c>
      <c r="AJ112" s="168" t="e">
        <f ca="1">INDEX('4_RatesSplit'!BE:BE,MATCH($A112,'4_RatesSplit'!$A:$A,0))</f>
        <v>#REF!</v>
      </c>
      <c r="AK112" s="168" t="e">
        <f ca="1">INDEX('4_RatesSplit'!BF:BF,MATCH($A112,'4_RatesSplit'!$A:$A,0))</f>
        <v>#REF!</v>
      </c>
      <c r="AL112" s="168" t="e">
        <f ca="1">INDEX('4_RatesSplit'!BG:BG,MATCH($A112,'4_RatesSplit'!$A:$A,0))</f>
        <v>#REF!</v>
      </c>
      <c r="AM112" s="168" t="e">
        <f ca="1">INDEX('4_RatesSplit'!BH:BH,MATCH($A112,'4_RatesSplit'!$A:$A,0))</f>
        <v>#REF!</v>
      </c>
      <c r="AN112" s="198" t="e">
        <f ca="1">INDEX('4_RatesSplit'!BI:BI,MATCH($A112,'4_RatesSplit'!$A:$A,0))</f>
        <v>#REF!</v>
      </c>
      <c r="AO112" s="114"/>
      <c r="AP112" s="167" t="e">
        <f t="shared" ca="1" si="295"/>
        <v>#REF!</v>
      </c>
      <c r="AQ112" s="167" t="e">
        <f t="shared" ca="1" si="296"/>
        <v>#REF!</v>
      </c>
      <c r="AR112" s="167" t="e">
        <f t="shared" ca="1" si="297"/>
        <v>#REF!</v>
      </c>
      <c r="AS112" s="167" t="e">
        <f t="shared" ca="1" si="298"/>
        <v>#REF!</v>
      </c>
      <c r="AT112" s="167" t="e">
        <f t="shared" ca="1" si="299"/>
        <v>#REF!</v>
      </c>
      <c r="AU112" s="167" t="e">
        <f t="shared" ca="1" si="300"/>
        <v>#REF!</v>
      </c>
      <c r="AV112" s="167" t="e">
        <f t="shared" ca="1" si="301"/>
        <v>#REF!</v>
      </c>
      <c r="AW112" s="167" t="e">
        <f t="shared" ca="1" si="302"/>
        <v>#REF!</v>
      </c>
      <c r="AX112" s="167" t="e">
        <f t="shared" ca="1" si="303"/>
        <v>#REF!</v>
      </c>
      <c r="AY112" s="167" t="e">
        <f t="shared" ca="1" si="304"/>
        <v>#REF!</v>
      </c>
      <c r="AZ112" s="167" t="e">
        <f t="shared" ca="1" si="305"/>
        <v>#REF!</v>
      </c>
      <c r="BA112" s="167" t="e">
        <f t="shared" ca="1" si="306"/>
        <v>#REF!</v>
      </c>
      <c r="BB112" s="167" t="e">
        <f t="shared" ca="1" si="307"/>
        <v>#REF!</v>
      </c>
      <c r="BC112" s="167" t="e">
        <f t="shared" ca="1" si="308"/>
        <v>#REF!</v>
      </c>
      <c r="BD112" s="167" t="e">
        <f t="shared" ca="1" si="309"/>
        <v>#REF!</v>
      </c>
      <c r="BE112" s="167" t="e">
        <f t="shared" ca="1" si="310"/>
        <v>#REF!</v>
      </c>
      <c r="BF112" s="18"/>
      <c r="BG112" s="168">
        <f>INDEX('2_Needs'!$F:$F,MATCH($A112,'2_Needs'!$A:$A,0))</f>
        <v>1.976725090632285E-4</v>
      </c>
      <c r="BH112" s="114"/>
      <c r="BI112" s="167">
        <f t="shared" ref="BI112:BX112" si="412">IF(BI$3="reset",$BG112*BI$6,BH112*(1+$C$4))</f>
        <v>0</v>
      </c>
      <c r="BJ112" s="167">
        <f t="shared" si="412"/>
        <v>0</v>
      </c>
      <c r="BK112" s="167">
        <f t="shared" si="412"/>
        <v>0</v>
      </c>
      <c r="BL112" s="167">
        <f t="shared" si="412"/>
        <v>0</v>
      </c>
      <c r="BM112" s="167">
        <f t="shared" si="412"/>
        <v>0</v>
      </c>
      <c r="BN112" s="167">
        <f t="shared" si="412"/>
        <v>0</v>
      </c>
      <c r="BO112" s="167">
        <f t="shared" si="412"/>
        <v>0</v>
      </c>
      <c r="BP112" s="167">
        <f t="shared" si="412"/>
        <v>0</v>
      </c>
      <c r="BQ112" s="167">
        <f t="shared" si="412"/>
        <v>0</v>
      </c>
      <c r="BR112" s="167">
        <f t="shared" si="412"/>
        <v>0</v>
      </c>
      <c r="BS112" s="167">
        <f t="shared" si="412"/>
        <v>0</v>
      </c>
      <c r="BT112" s="167">
        <f t="shared" si="412"/>
        <v>0</v>
      </c>
      <c r="BU112" s="167">
        <f t="shared" si="412"/>
        <v>0</v>
      </c>
      <c r="BV112" s="167">
        <f t="shared" si="412"/>
        <v>0</v>
      </c>
      <c r="BW112" s="167">
        <f t="shared" si="412"/>
        <v>0</v>
      </c>
      <c r="BX112" s="167">
        <f t="shared" si="412"/>
        <v>0</v>
      </c>
      <c r="BZ112" s="167" t="e">
        <f t="shared" ca="1" si="229"/>
        <v>#REF!</v>
      </c>
      <c r="CA112" s="167" t="e">
        <f t="shared" ca="1" si="230"/>
        <v>#REF!</v>
      </c>
      <c r="CB112" s="167" t="e">
        <f t="shared" ca="1" si="231"/>
        <v>#REF!</v>
      </c>
      <c r="CC112" s="167" t="e">
        <f t="shared" ca="1" si="232"/>
        <v>#REF!</v>
      </c>
      <c r="CD112" s="167" t="e">
        <f t="shared" ca="1" si="233"/>
        <v>#REF!</v>
      </c>
      <c r="CE112" s="167" t="e">
        <f t="shared" ca="1" si="234"/>
        <v>#REF!</v>
      </c>
      <c r="CF112" s="167" t="e">
        <f t="shared" ca="1" si="235"/>
        <v>#REF!</v>
      </c>
      <c r="CG112" s="167" t="e">
        <f t="shared" ca="1" si="236"/>
        <v>#REF!</v>
      </c>
      <c r="CH112" s="167" t="e">
        <f t="shared" ca="1" si="237"/>
        <v>#REF!</v>
      </c>
      <c r="CI112" s="167" t="e">
        <f t="shared" ca="1" si="238"/>
        <v>#REF!</v>
      </c>
      <c r="CJ112" s="167" t="e">
        <f t="shared" ca="1" si="239"/>
        <v>#REF!</v>
      </c>
      <c r="CK112" s="167" t="e">
        <f t="shared" ca="1" si="240"/>
        <v>#REF!</v>
      </c>
      <c r="CL112" s="167" t="e">
        <f t="shared" ca="1" si="241"/>
        <v>#REF!</v>
      </c>
      <c r="CM112" s="167" t="e">
        <f t="shared" ca="1" si="242"/>
        <v>#REF!</v>
      </c>
      <c r="CN112" s="167" t="e">
        <f t="shared" ca="1" si="243"/>
        <v>#REF!</v>
      </c>
      <c r="CO112" s="167" t="e">
        <f t="shared" ca="1" si="244"/>
        <v>#REF!</v>
      </c>
      <c r="CQ112" s="167" t="e">
        <f t="shared" ca="1" si="245"/>
        <v>#REF!</v>
      </c>
      <c r="CR112" s="167" t="e">
        <f t="shared" ca="1" si="246"/>
        <v>#REF!</v>
      </c>
      <c r="CS112" s="167" t="e">
        <f t="shared" ca="1" si="247"/>
        <v>#REF!</v>
      </c>
      <c r="CT112" s="167" t="e">
        <f t="shared" ca="1" si="248"/>
        <v>#REF!</v>
      </c>
      <c r="CU112" s="167" t="e">
        <f t="shared" ca="1" si="249"/>
        <v>#REF!</v>
      </c>
      <c r="CV112" s="167" t="e">
        <f t="shared" ca="1" si="250"/>
        <v>#REF!</v>
      </c>
      <c r="CW112" s="167" t="e">
        <f t="shared" ca="1" si="251"/>
        <v>#REF!</v>
      </c>
      <c r="CX112" s="167" t="e">
        <f t="shared" ca="1" si="252"/>
        <v>#REF!</v>
      </c>
      <c r="CY112" s="167" t="e">
        <f t="shared" ca="1" si="253"/>
        <v>#REF!</v>
      </c>
      <c r="CZ112" s="167" t="e">
        <f t="shared" ca="1" si="254"/>
        <v>#REF!</v>
      </c>
      <c r="DA112" s="167" t="e">
        <f t="shared" ca="1" si="255"/>
        <v>#REF!</v>
      </c>
      <c r="DB112" s="167" t="e">
        <f t="shared" ca="1" si="256"/>
        <v>#REF!</v>
      </c>
      <c r="DC112" s="167" t="e">
        <f t="shared" ca="1" si="257"/>
        <v>#REF!</v>
      </c>
      <c r="DD112" s="167" t="e">
        <f t="shared" ca="1" si="258"/>
        <v>#REF!</v>
      </c>
      <c r="DE112" s="167" t="e">
        <f t="shared" ca="1" si="259"/>
        <v>#REF!</v>
      </c>
      <c r="DF112" s="167" t="e">
        <f t="shared" ca="1" si="260"/>
        <v>#REF!</v>
      </c>
      <c r="DH112" s="167">
        <f t="shared" si="261"/>
        <v>0</v>
      </c>
      <c r="DI112" s="167">
        <f t="shared" si="262"/>
        <v>0</v>
      </c>
      <c r="DJ112" s="167">
        <f t="shared" si="263"/>
        <v>0</v>
      </c>
      <c r="DK112" s="167">
        <f t="shared" si="264"/>
        <v>0</v>
      </c>
      <c r="DL112" s="167">
        <f t="shared" si="265"/>
        <v>0</v>
      </c>
      <c r="DM112" s="167">
        <f t="shared" si="266"/>
        <v>0</v>
      </c>
      <c r="DN112" s="167">
        <f t="shared" si="267"/>
        <v>0</v>
      </c>
      <c r="DO112" s="167">
        <f t="shared" si="268"/>
        <v>0</v>
      </c>
      <c r="DP112" s="167">
        <f t="shared" si="269"/>
        <v>0</v>
      </c>
      <c r="DQ112" s="167">
        <f t="shared" si="270"/>
        <v>0</v>
      </c>
      <c r="DR112" s="167">
        <f t="shared" si="271"/>
        <v>0</v>
      </c>
      <c r="DS112" s="167">
        <f t="shared" si="272"/>
        <v>0</v>
      </c>
      <c r="DT112" s="167">
        <f t="shared" si="273"/>
        <v>0</v>
      </c>
      <c r="DU112" s="167">
        <f t="shared" si="274"/>
        <v>0</v>
      </c>
      <c r="DV112" s="167">
        <f t="shared" si="275"/>
        <v>0</v>
      </c>
      <c r="DW112" s="167">
        <f t="shared" si="276"/>
        <v>0</v>
      </c>
      <c r="DY112" s="167" t="e">
        <f t="shared" ca="1" si="312"/>
        <v>#REF!</v>
      </c>
      <c r="DZ112" s="167" t="e">
        <f t="shared" ca="1" si="313"/>
        <v>#REF!</v>
      </c>
      <c r="EA112" s="167" t="e">
        <f t="shared" ca="1" si="314"/>
        <v>#REF!</v>
      </c>
      <c r="EB112" s="167" t="e">
        <f t="shared" ca="1" si="315"/>
        <v>#REF!</v>
      </c>
      <c r="EC112" s="167" t="e">
        <f t="shared" ca="1" si="316"/>
        <v>#REF!</v>
      </c>
      <c r="ED112" s="167" t="e">
        <f t="shared" ca="1" si="317"/>
        <v>#REF!</v>
      </c>
      <c r="EE112" s="167" t="e">
        <f t="shared" ca="1" si="318"/>
        <v>#REF!</v>
      </c>
      <c r="EF112" s="167" t="e">
        <f t="shared" ca="1" si="319"/>
        <v>#REF!</v>
      </c>
      <c r="EG112" s="167" t="e">
        <f t="shared" ca="1" si="320"/>
        <v>#REF!</v>
      </c>
      <c r="EH112" s="167" t="e">
        <f t="shared" ca="1" si="321"/>
        <v>#REF!</v>
      </c>
      <c r="EI112" s="167" t="e">
        <f t="shared" ca="1" si="322"/>
        <v>#REF!</v>
      </c>
      <c r="EJ112" s="167" t="e">
        <f t="shared" ca="1" si="323"/>
        <v>#REF!</v>
      </c>
      <c r="EK112" s="167" t="e">
        <f t="shared" ca="1" si="324"/>
        <v>#REF!</v>
      </c>
      <c r="EL112" s="167" t="e">
        <f t="shared" ca="1" si="325"/>
        <v>#REF!</v>
      </c>
      <c r="EM112" s="167" t="e">
        <f t="shared" ca="1" si="326"/>
        <v>#REF!</v>
      </c>
      <c r="EN112" s="167" t="e">
        <f t="shared" ca="1" si="327"/>
        <v>#REF!</v>
      </c>
      <c r="EP112" s="167">
        <f t="shared" si="328"/>
        <v>0</v>
      </c>
      <c r="EQ112" s="167">
        <f t="shared" si="329"/>
        <v>0</v>
      </c>
      <c r="ER112" s="167">
        <f t="shared" si="330"/>
        <v>0</v>
      </c>
      <c r="ES112" s="167">
        <f t="shared" si="331"/>
        <v>0</v>
      </c>
      <c r="ET112" s="167">
        <f t="shared" si="332"/>
        <v>0</v>
      </c>
      <c r="EU112" s="167">
        <f t="shared" si="333"/>
        <v>0</v>
      </c>
      <c r="EV112" s="167">
        <f t="shared" si="334"/>
        <v>0</v>
      </c>
      <c r="EW112" s="167">
        <f t="shared" si="335"/>
        <v>0</v>
      </c>
      <c r="EX112" s="167">
        <f t="shared" si="336"/>
        <v>0</v>
      </c>
      <c r="EY112" s="167">
        <f t="shared" si="337"/>
        <v>0</v>
      </c>
      <c r="EZ112" s="167">
        <f t="shared" si="338"/>
        <v>0</v>
      </c>
      <c r="FA112" s="167">
        <f t="shared" si="339"/>
        <v>0</v>
      </c>
      <c r="FB112" s="167">
        <f t="shared" si="340"/>
        <v>0</v>
      </c>
      <c r="FC112" s="167">
        <f t="shared" si="341"/>
        <v>0</v>
      </c>
      <c r="FD112" s="167">
        <f t="shared" si="342"/>
        <v>0</v>
      </c>
      <c r="FE112" s="167">
        <f t="shared" si="343"/>
        <v>0</v>
      </c>
      <c r="FG112" s="167">
        <f t="shared" si="344"/>
        <v>0</v>
      </c>
      <c r="FH112" s="167">
        <f t="shared" si="345"/>
        <v>0</v>
      </c>
      <c r="FI112" s="167">
        <f t="shared" si="346"/>
        <v>0</v>
      </c>
      <c r="FJ112" s="167">
        <f t="shared" si="347"/>
        <v>0</v>
      </c>
      <c r="FK112" s="167">
        <f t="shared" si="348"/>
        <v>0</v>
      </c>
      <c r="FL112" s="167">
        <f t="shared" si="349"/>
        <v>0</v>
      </c>
      <c r="FM112" s="167">
        <f t="shared" si="350"/>
        <v>0</v>
      </c>
      <c r="FN112" s="167">
        <f t="shared" si="351"/>
        <v>0</v>
      </c>
      <c r="FO112" s="167">
        <f t="shared" si="352"/>
        <v>0</v>
      </c>
      <c r="FP112" s="167">
        <f t="shared" si="353"/>
        <v>0</v>
      </c>
      <c r="FQ112" s="167">
        <f t="shared" si="354"/>
        <v>0</v>
      </c>
      <c r="FR112" s="167">
        <f t="shared" si="355"/>
        <v>0</v>
      </c>
      <c r="FS112" s="167">
        <f t="shared" si="356"/>
        <v>0</v>
      </c>
      <c r="FT112" s="167">
        <f t="shared" si="357"/>
        <v>0</v>
      </c>
      <c r="FU112" s="167">
        <f t="shared" si="358"/>
        <v>0</v>
      </c>
      <c r="FV112" s="167">
        <f t="shared" si="359"/>
        <v>0</v>
      </c>
      <c r="FX112" s="167">
        <f t="shared" si="360"/>
        <v>0</v>
      </c>
      <c r="FY112" s="167">
        <f t="shared" si="361"/>
        <v>0</v>
      </c>
      <c r="FZ112" s="167">
        <f t="shared" si="362"/>
        <v>0</v>
      </c>
      <c r="GA112" s="167">
        <f t="shared" si="363"/>
        <v>0</v>
      </c>
      <c r="GB112" s="167">
        <f t="shared" si="364"/>
        <v>0</v>
      </c>
      <c r="GC112" s="167">
        <f t="shared" si="365"/>
        <v>0</v>
      </c>
      <c r="GD112" s="167">
        <f t="shared" si="366"/>
        <v>0</v>
      </c>
      <c r="GE112" s="167">
        <f t="shared" si="367"/>
        <v>0</v>
      </c>
      <c r="GF112" s="167">
        <f t="shared" si="368"/>
        <v>0</v>
      </c>
      <c r="GG112" s="167">
        <f t="shared" si="369"/>
        <v>0</v>
      </c>
      <c r="GH112" s="167">
        <f t="shared" si="370"/>
        <v>0</v>
      </c>
      <c r="GI112" s="167">
        <f t="shared" si="371"/>
        <v>0</v>
      </c>
      <c r="GJ112" s="167">
        <f t="shared" si="372"/>
        <v>0</v>
      </c>
      <c r="GK112" s="167">
        <f t="shared" si="373"/>
        <v>0</v>
      </c>
      <c r="GL112" s="167">
        <f t="shared" si="374"/>
        <v>0</v>
      </c>
      <c r="GM112" s="167">
        <f t="shared" si="375"/>
        <v>0</v>
      </c>
      <c r="GO112" s="167" t="e">
        <f t="shared" ca="1" si="210"/>
        <v>#REF!</v>
      </c>
      <c r="GP112" s="167" t="e">
        <f t="shared" ca="1" si="411"/>
        <v>#REF!</v>
      </c>
      <c r="GQ112" s="167" t="e">
        <f t="shared" ca="1" si="411"/>
        <v>#REF!</v>
      </c>
      <c r="GR112" s="167" t="e">
        <f t="shared" ca="1" si="411"/>
        <v>#REF!</v>
      </c>
      <c r="GS112" s="167" t="e">
        <f t="shared" ca="1" si="411"/>
        <v>#REF!</v>
      </c>
      <c r="GT112" s="167" t="e">
        <f t="shared" ca="1" si="411"/>
        <v>#REF!</v>
      </c>
      <c r="GU112" s="167" t="e">
        <f t="shared" ca="1" si="411"/>
        <v>#REF!</v>
      </c>
      <c r="GV112" s="167" t="e">
        <f t="shared" ca="1" si="411"/>
        <v>#REF!</v>
      </c>
      <c r="GW112" s="167" t="e">
        <f t="shared" ca="1" si="411"/>
        <v>#REF!</v>
      </c>
      <c r="GX112" s="167" t="e">
        <f t="shared" ca="1" si="411"/>
        <v>#REF!</v>
      </c>
      <c r="GY112" s="167" t="e">
        <f t="shared" ca="1" si="411"/>
        <v>#REF!</v>
      </c>
      <c r="GZ112" s="167" t="e">
        <f t="shared" ca="1" si="411"/>
        <v>#REF!</v>
      </c>
      <c r="HA112" s="167" t="e">
        <f t="shared" ca="1" si="411"/>
        <v>#REF!</v>
      </c>
      <c r="HB112" s="167" t="e">
        <f t="shared" ca="1" si="411"/>
        <v>#REF!</v>
      </c>
      <c r="HC112" s="167" t="e">
        <f t="shared" ca="1" si="411"/>
        <v>#REF!</v>
      </c>
      <c r="HD112" s="167" t="e">
        <f t="shared" ca="1" si="411"/>
        <v>#REF!</v>
      </c>
      <c r="HF112" s="167" t="e">
        <f t="shared" ca="1" si="277"/>
        <v>#REF!</v>
      </c>
      <c r="HG112" s="167" t="e">
        <f t="shared" ca="1" si="278"/>
        <v>#REF!</v>
      </c>
      <c r="HH112" s="167" t="e">
        <f t="shared" ca="1" si="279"/>
        <v>#REF!</v>
      </c>
      <c r="HI112" s="167" t="e">
        <f t="shared" ca="1" si="280"/>
        <v>#REF!</v>
      </c>
      <c r="HJ112" s="167" t="e">
        <f t="shared" ca="1" si="281"/>
        <v>#REF!</v>
      </c>
      <c r="HK112" s="167" t="e">
        <f t="shared" ca="1" si="282"/>
        <v>#REF!</v>
      </c>
      <c r="HL112" s="167" t="e">
        <f t="shared" ca="1" si="283"/>
        <v>#REF!</v>
      </c>
      <c r="HM112" s="167" t="e">
        <f t="shared" ca="1" si="284"/>
        <v>#REF!</v>
      </c>
      <c r="HN112" s="167" t="e">
        <f t="shared" ca="1" si="285"/>
        <v>#REF!</v>
      </c>
      <c r="HO112" s="167" t="e">
        <f t="shared" ca="1" si="286"/>
        <v>#REF!</v>
      </c>
      <c r="HP112" s="167" t="e">
        <f t="shared" ca="1" si="287"/>
        <v>#REF!</v>
      </c>
      <c r="HQ112" s="167" t="e">
        <f t="shared" ca="1" si="288"/>
        <v>#REF!</v>
      </c>
      <c r="HR112" s="167" t="e">
        <f t="shared" ca="1" si="289"/>
        <v>#REF!</v>
      </c>
      <c r="HS112" s="167" t="e">
        <f t="shared" ca="1" si="290"/>
        <v>#REF!</v>
      </c>
      <c r="HT112" s="167" t="e">
        <f t="shared" ca="1" si="291"/>
        <v>#REF!</v>
      </c>
      <c r="HU112" s="167" t="e">
        <f t="shared" ca="1" si="292"/>
        <v>#REF!</v>
      </c>
      <c r="HW112" s="167" t="e">
        <f t="shared" ca="1" si="293"/>
        <v>#REF!</v>
      </c>
      <c r="HX112" s="167">
        <f t="shared" si="294"/>
        <v>0</v>
      </c>
      <c r="HY112" s="167" t="e">
        <f t="shared" ca="1" si="376"/>
        <v>#REF!</v>
      </c>
      <c r="HZ112" s="219" t="e">
        <f t="shared" ca="1" si="377"/>
        <v>#REF!</v>
      </c>
    </row>
    <row r="113" spans="1:234" s="48" customFormat="1">
      <c r="A113" s="3" t="s">
        <v>218</v>
      </c>
      <c r="B113" s="202" t="str">
        <f>INDEX('Ref1'!$E:$E,MATCH(A113,'Ref1'!$A:$A,0))</f>
        <v>East Devon</v>
      </c>
      <c r="C113" s="42" t="str">
        <f>INDEX(Data1!B:B,MATCH(A113,Data1!A:A,0))</f>
        <v>SD</v>
      </c>
      <c r="D113" s="253" t="str">
        <f>INDEX(Data1!C:C,MATCH(A113,Data1!A:A,0))</f>
        <v>SW</v>
      </c>
      <c r="E113" s="200" t="str">
        <f>IF($C$6="No","No",IF(COUNTIF(Inputs!$K$359:$K$398,$A113)&gt;0,"Yes","No"))</f>
        <v>No</v>
      </c>
      <c r="F113" s="404"/>
      <c r="G113" s="62">
        <f>INDEX('4_RatesSplit'!K:K,MATCH($A113,'4_RatesSplit'!$A:$A,0))</f>
        <v>0</v>
      </c>
      <c r="H113" s="171">
        <f>INDEX('4_RatesSplit'!L:L,MATCH($A113,'4_RatesSplit'!$A:$A,0))</f>
        <v>0</v>
      </c>
      <c r="I113" s="167">
        <f>INDEX('4_RatesSplit'!M:M,MATCH($A113,'4_RatesSplit'!$A:$A,0))</f>
        <v>0</v>
      </c>
      <c r="J113" s="167">
        <f>INDEX('4_RatesSplit'!N:N,MATCH($A113,'4_RatesSplit'!$A:$A,0))</f>
        <v>0</v>
      </c>
      <c r="K113" s="167">
        <f>INDEX('4_RatesSplit'!O:O,MATCH($A113,'4_RatesSplit'!$A:$A,0))</f>
        <v>0</v>
      </c>
      <c r="L113" s="167">
        <f>INDEX('4_RatesSplit'!P:P,MATCH($A113,'4_RatesSplit'!$A:$A,0))</f>
        <v>0</v>
      </c>
      <c r="M113" s="167">
        <f>INDEX('4_RatesSplit'!Q:Q,MATCH($A113,'4_RatesSplit'!$A:$A,0))</f>
        <v>0</v>
      </c>
      <c r="N113" s="167">
        <f>INDEX('4_RatesSplit'!R:R,MATCH($A113,'4_RatesSplit'!$A:$A,0))</f>
        <v>0</v>
      </c>
      <c r="O113" s="167">
        <f>INDEX('4_RatesSplit'!S:S,MATCH($A113,'4_RatesSplit'!$A:$A,0))</f>
        <v>0</v>
      </c>
      <c r="P113" s="167">
        <f>INDEX('4_RatesSplit'!T:T,MATCH($A113,'4_RatesSplit'!$A:$A,0))</f>
        <v>0</v>
      </c>
      <c r="Q113" s="167">
        <f>INDEX('4_RatesSplit'!U:U,MATCH($A113,'4_RatesSplit'!$A:$A,0))</f>
        <v>0</v>
      </c>
      <c r="R113" s="167">
        <f>INDEX('4_RatesSplit'!V:V,MATCH($A113,'4_RatesSplit'!$A:$A,0))</f>
        <v>0</v>
      </c>
      <c r="S113" s="167">
        <f>INDEX('4_RatesSplit'!W:W,MATCH($A113,'4_RatesSplit'!$A:$A,0))</f>
        <v>0</v>
      </c>
      <c r="T113" s="167">
        <f>INDEX('4_RatesSplit'!X:X,MATCH($A113,'4_RatesSplit'!$A:$A,0))</f>
        <v>0</v>
      </c>
      <c r="U113" s="167">
        <f>INDEX('4_RatesSplit'!Y:Y,MATCH($A113,'4_RatesSplit'!$A:$A,0))</f>
        <v>0</v>
      </c>
      <c r="V113" s="167">
        <f>INDEX('4_RatesSplit'!Z:Z,MATCH($A113,'4_RatesSplit'!$A:$A,0))</f>
        <v>0</v>
      </c>
      <c r="W113" s="167">
        <f>INDEX('4_RatesSplit'!AA:AA,MATCH($A113,'4_RatesSplit'!$A:$A,0))</f>
        <v>0</v>
      </c>
      <c r="X113" s="18"/>
      <c r="Y113" s="168" t="e">
        <f ca="1">INDEX('4_RatesSplit'!AT:AT,MATCH($A113,'4_RatesSplit'!$A:$A,0))</f>
        <v>#REF!</v>
      </c>
      <c r="Z113" s="168" t="e">
        <f ca="1">INDEX('4_RatesSplit'!AU:AU,MATCH($A113,'4_RatesSplit'!$A:$A,0))</f>
        <v>#REF!</v>
      </c>
      <c r="AA113" s="168" t="e">
        <f ca="1">INDEX('4_RatesSplit'!AV:AV,MATCH($A113,'4_RatesSplit'!$A:$A,0))</f>
        <v>#REF!</v>
      </c>
      <c r="AB113" s="168" t="e">
        <f ca="1">INDEX('4_RatesSplit'!AW:AW,MATCH($A113,'4_RatesSplit'!$A:$A,0))</f>
        <v>#REF!</v>
      </c>
      <c r="AC113" s="168" t="e">
        <f ca="1">INDEX('4_RatesSplit'!AX:AX,MATCH($A113,'4_RatesSplit'!$A:$A,0))</f>
        <v>#REF!</v>
      </c>
      <c r="AD113" s="168" t="e">
        <f ca="1">INDEX('4_RatesSplit'!AY:AY,MATCH($A113,'4_RatesSplit'!$A:$A,0))</f>
        <v>#REF!</v>
      </c>
      <c r="AE113" s="168" t="e">
        <f ca="1">INDEX('4_RatesSplit'!AZ:AZ,MATCH($A113,'4_RatesSplit'!$A:$A,0))</f>
        <v>#REF!</v>
      </c>
      <c r="AF113" s="168" t="e">
        <f ca="1">INDEX('4_RatesSplit'!BA:BA,MATCH($A113,'4_RatesSplit'!$A:$A,0))</f>
        <v>#REF!</v>
      </c>
      <c r="AG113" s="168" t="e">
        <f ca="1">INDEX('4_RatesSplit'!BB:BB,MATCH($A113,'4_RatesSplit'!$A:$A,0))</f>
        <v>#REF!</v>
      </c>
      <c r="AH113" s="168" t="e">
        <f ca="1">INDEX('4_RatesSplit'!BC:BC,MATCH($A113,'4_RatesSplit'!$A:$A,0))</f>
        <v>#REF!</v>
      </c>
      <c r="AI113" s="168" t="e">
        <f ca="1">INDEX('4_RatesSplit'!BD:BD,MATCH($A113,'4_RatesSplit'!$A:$A,0))</f>
        <v>#REF!</v>
      </c>
      <c r="AJ113" s="168" t="e">
        <f ca="1">INDEX('4_RatesSplit'!BE:BE,MATCH($A113,'4_RatesSplit'!$A:$A,0))</f>
        <v>#REF!</v>
      </c>
      <c r="AK113" s="168" t="e">
        <f ca="1">INDEX('4_RatesSplit'!BF:BF,MATCH($A113,'4_RatesSplit'!$A:$A,0))</f>
        <v>#REF!</v>
      </c>
      <c r="AL113" s="168" t="e">
        <f ca="1">INDEX('4_RatesSplit'!BG:BG,MATCH($A113,'4_RatesSplit'!$A:$A,0))</f>
        <v>#REF!</v>
      </c>
      <c r="AM113" s="168" t="e">
        <f ca="1">INDEX('4_RatesSplit'!BH:BH,MATCH($A113,'4_RatesSplit'!$A:$A,0))</f>
        <v>#REF!</v>
      </c>
      <c r="AN113" s="198" t="e">
        <f ca="1">INDEX('4_RatesSplit'!BI:BI,MATCH($A113,'4_RatesSplit'!$A:$A,0))</f>
        <v>#REF!</v>
      </c>
      <c r="AO113" s="114"/>
      <c r="AP113" s="167" t="e">
        <f t="shared" ca="1" si="295"/>
        <v>#REF!</v>
      </c>
      <c r="AQ113" s="167" t="e">
        <f t="shared" ca="1" si="296"/>
        <v>#REF!</v>
      </c>
      <c r="AR113" s="167" t="e">
        <f t="shared" ca="1" si="297"/>
        <v>#REF!</v>
      </c>
      <c r="AS113" s="167" t="e">
        <f t="shared" ca="1" si="298"/>
        <v>#REF!</v>
      </c>
      <c r="AT113" s="167" t="e">
        <f t="shared" ca="1" si="299"/>
        <v>#REF!</v>
      </c>
      <c r="AU113" s="167" t="e">
        <f t="shared" ca="1" si="300"/>
        <v>#REF!</v>
      </c>
      <c r="AV113" s="167" t="e">
        <f t="shared" ca="1" si="301"/>
        <v>#REF!</v>
      </c>
      <c r="AW113" s="167" t="e">
        <f t="shared" ca="1" si="302"/>
        <v>#REF!</v>
      </c>
      <c r="AX113" s="167" t="e">
        <f t="shared" ca="1" si="303"/>
        <v>#REF!</v>
      </c>
      <c r="AY113" s="167" t="e">
        <f t="shared" ca="1" si="304"/>
        <v>#REF!</v>
      </c>
      <c r="AZ113" s="167" t="e">
        <f t="shared" ca="1" si="305"/>
        <v>#REF!</v>
      </c>
      <c r="BA113" s="167" t="e">
        <f t="shared" ca="1" si="306"/>
        <v>#REF!</v>
      </c>
      <c r="BB113" s="167" t="e">
        <f t="shared" ca="1" si="307"/>
        <v>#REF!</v>
      </c>
      <c r="BC113" s="167" t="e">
        <f t="shared" ca="1" si="308"/>
        <v>#REF!</v>
      </c>
      <c r="BD113" s="167" t="e">
        <f t="shared" ca="1" si="309"/>
        <v>#REF!</v>
      </c>
      <c r="BE113" s="167" t="e">
        <f t="shared" ca="1" si="310"/>
        <v>#REF!</v>
      </c>
      <c r="BF113" s="18"/>
      <c r="BG113" s="168">
        <f>INDEX('2_Needs'!$F:$F,MATCH($A113,'2_Needs'!$A:$A,0))</f>
        <v>2.1380106831708675E-4</v>
      </c>
      <c r="BH113" s="114"/>
      <c r="BI113" s="167">
        <f t="shared" ref="BI113:BX113" si="413">IF(BI$3="reset",$BG113*BI$6,BH113*(1+$C$4))</f>
        <v>0</v>
      </c>
      <c r="BJ113" s="167">
        <f t="shared" si="413"/>
        <v>0</v>
      </c>
      <c r="BK113" s="167">
        <f t="shared" si="413"/>
        <v>0</v>
      </c>
      <c r="BL113" s="167">
        <f t="shared" si="413"/>
        <v>0</v>
      </c>
      <c r="BM113" s="167">
        <f t="shared" si="413"/>
        <v>0</v>
      </c>
      <c r="BN113" s="167">
        <f t="shared" si="413"/>
        <v>0</v>
      </c>
      <c r="BO113" s="167">
        <f t="shared" si="413"/>
        <v>0</v>
      </c>
      <c r="BP113" s="167">
        <f t="shared" si="413"/>
        <v>0</v>
      </c>
      <c r="BQ113" s="167">
        <f t="shared" si="413"/>
        <v>0</v>
      </c>
      <c r="BR113" s="167">
        <f t="shared" si="413"/>
        <v>0</v>
      </c>
      <c r="BS113" s="167">
        <f t="shared" si="413"/>
        <v>0</v>
      </c>
      <c r="BT113" s="167">
        <f t="shared" si="413"/>
        <v>0</v>
      </c>
      <c r="BU113" s="167">
        <f t="shared" si="413"/>
        <v>0</v>
      </c>
      <c r="BV113" s="167">
        <f t="shared" si="413"/>
        <v>0</v>
      </c>
      <c r="BW113" s="167">
        <f t="shared" si="413"/>
        <v>0</v>
      </c>
      <c r="BX113" s="167">
        <f t="shared" si="413"/>
        <v>0</v>
      </c>
      <c r="BZ113" s="167" t="e">
        <f t="shared" ca="1" si="229"/>
        <v>#REF!</v>
      </c>
      <c r="CA113" s="167" t="e">
        <f t="shared" ca="1" si="230"/>
        <v>#REF!</v>
      </c>
      <c r="CB113" s="167" t="e">
        <f t="shared" ca="1" si="231"/>
        <v>#REF!</v>
      </c>
      <c r="CC113" s="167" t="e">
        <f t="shared" ca="1" si="232"/>
        <v>#REF!</v>
      </c>
      <c r="CD113" s="167" t="e">
        <f t="shared" ca="1" si="233"/>
        <v>#REF!</v>
      </c>
      <c r="CE113" s="167" t="e">
        <f t="shared" ca="1" si="234"/>
        <v>#REF!</v>
      </c>
      <c r="CF113" s="167" t="e">
        <f t="shared" ca="1" si="235"/>
        <v>#REF!</v>
      </c>
      <c r="CG113" s="167" t="e">
        <f t="shared" ca="1" si="236"/>
        <v>#REF!</v>
      </c>
      <c r="CH113" s="167" t="e">
        <f t="shared" ca="1" si="237"/>
        <v>#REF!</v>
      </c>
      <c r="CI113" s="167" t="e">
        <f t="shared" ca="1" si="238"/>
        <v>#REF!</v>
      </c>
      <c r="CJ113" s="167" t="e">
        <f t="shared" ca="1" si="239"/>
        <v>#REF!</v>
      </c>
      <c r="CK113" s="167" t="e">
        <f t="shared" ca="1" si="240"/>
        <v>#REF!</v>
      </c>
      <c r="CL113" s="167" t="e">
        <f t="shared" ca="1" si="241"/>
        <v>#REF!</v>
      </c>
      <c r="CM113" s="167" t="e">
        <f t="shared" ca="1" si="242"/>
        <v>#REF!</v>
      </c>
      <c r="CN113" s="167" t="e">
        <f t="shared" ca="1" si="243"/>
        <v>#REF!</v>
      </c>
      <c r="CO113" s="167" t="e">
        <f t="shared" ca="1" si="244"/>
        <v>#REF!</v>
      </c>
      <c r="CQ113" s="167" t="e">
        <f t="shared" ca="1" si="245"/>
        <v>#REF!</v>
      </c>
      <c r="CR113" s="167" t="e">
        <f t="shared" ca="1" si="246"/>
        <v>#REF!</v>
      </c>
      <c r="CS113" s="167" t="e">
        <f t="shared" ca="1" si="247"/>
        <v>#REF!</v>
      </c>
      <c r="CT113" s="167" t="e">
        <f t="shared" ca="1" si="248"/>
        <v>#REF!</v>
      </c>
      <c r="CU113" s="167" t="e">
        <f t="shared" ca="1" si="249"/>
        <v>#REF!</v>
      </c>
      <c r="CV113" s="167" t="e">
        <f t="shared" ca="1" si="250"/>
        <v>#REF!</v>
      </c>
      <c r="CW113" s="167" t="e">
        <f t="shared" ca="1" si="251"/>
        <v>#REF!</v>
      </c>
      <c r="CX113" s="167" t="e">
        <f t="shared" ca="1" si="252"/>
        <v>#REF!</v>
      </c>
      <c r="CY113" s="167" t="e">
        <f t="shared" ca="1" si="253"/>
        <v>#REF!</v>
      </c>
      <c r="CZ113" s="167" t="e">
        <f t="shared" ca="1" si="254"/>
        <v>#REF!</v>
      </c>
      <c r="DA113" s="167" t="e">
        <f t="shared" ca="1" si="255"/>
        <v>#REF!</v>
      </c>
      <c r="DB113" s="167" t="e">
        <f t="shared" ca="1" si="256"/>
        <v>#REF!</v>
      </c>
      <c r="DC113" s="167" t="e">
        <f t="shared" ca="1" si="257"/>
        <v>#REF!</v>
      </c>
      <c r="DD113" s="167" t="e">
        <f t="shared" ca="1" si="258"/>
        <v>#REF!</v>
      </c>
      <c r="DE113" s="167" t="e">
        <f t="shared" ca="1" si="259"/>
        <v>#REF!</v>
      </c>
      <c r="DF113" s="167" t="e">
        <f t="shared" ca="1" si="260"/>
        <v>#REF!</v>
      </c>
      <c r="DH113" s="167">
        <f t="shared" si="261"/>
        <v>0</v>
      </c>
      <c r="DI113" s="167">
        <f t="shared" si="262"/>
        <v>0</v>
      </c>
      <c r="DJ113" s="167">
        <f t="shared" si="263"/>
        <v>0</v>
      </c>
      <c r="DK113" s="167">
        <f t="shared" si="264"/>
        <v>0</v>
      </c>
      <c r="DL113" s="167">
        <f t="shared" si="265"/>
        <v>0</v>
      </c>
      <c r="DM113" s="167">
        <f t="shared" si="266"/>
        <v>0</v>
      </c>
      <c r="DN113" s="167">
        <f t="shared" si="267"/>
        <v>0</v>
      </c>
      <c r="DO113" s="167">
        <f t="shared" si="268"/>
        <v>0</v>
      </c>
      <c r="DP113" s="167">
        <f t="shared" si="269"/>
        <v>0</v>
      </c>
      <c r="DQ113" s="167">
        <f t="shared" si="270"/>
        <v>0</v>
      </c>
      <c r="DR113" s="167">
        <f t="shared" si="271"/>
        <v>0</v>
      </c>
      <c r="DS113" s="167">
        <f t="shared" si="272"/>
        <v>0</v>
      </c>
      <c r="DT113" s="167">
        <f t="shared" si="273"/>
        <v>0</v>
      </c>
      <c r="DU113" s="167">
        <f t="shared" si="274"/>
        <v>0</v>
      </c>
      <c r="DV113" s="167">
        <f t="shared" si="275"/>
        <v>0</v>
      </c>
      <c r="DW113" s="167">
        <f t="shared" si="276"/>
        <v>0</v>
      </c>
      <c r="DY113" s="167" t="e">
        <f t="shared" ca="1" si="312"/>
        <v>#REF!</v>
      </c>
      <c r="DZ113" s="167" t="e">
        <f t="shared" ca="1" si="313"/>
        <v>#REF!</v>
      </c>
      <c r="EA113" s="167" t="e">
        <f t="shared" ca="1" si="314"/>
        <v>#REF!</v>
      </c>
      <c r="EB113" s="167" t="e">
        <f t="shared" ca="1" si="315"/>
        <v>#REF!</v>
      </c>
      <c r="EC113" s="167" t="e">
        <f t="shared" ca="1" si="316"/>
        <v>#REF!</v>
      </c>
      <c r="ED113" s="167" t="e">
        <f t="shared" ca="1" si="317"/>
        <v>#REF!</v>
      </c>
      <c r="EE113" s="167" t="e">
        <f t="shared" ca="1" si="318"/>
        <v>#REF!</v>
      </c>
      <c r="EF113" s="167" t="e">
        <f t="shared" ca="1" si="319"/>
        <v>#REF!</v>
      </c>
      <c r="EG113" s="167" t="e">
        <f t="shared" ca="1" si="320"/>
        <v>#REF!</v>
      </c>
      <c r="EH113" s="167" t="e">
        <f t="shared" ca="1" si="321"/>
        <v>#REF!</v>
      </c>
      <c r="EI113" s="167" t="e">
        <f t="shared" ca="1" si="322"/>
        <v>#REF!</v>
      </c>
      <c r="EJ113" s="167" t="e">
        <f t="shared" ca="1" si="323"/>
        <v>#REF!</v>
      </c>
      <c r="EK113" s="167" t="e">
        <f t="shared" ca="1" si="324"/>
        <v>#REF!</v>
      </c>
      <c r="EL113" s="167" t="e">
        <f t="shared" ca="1" si="325"/>
        <v>#REF!</v>
      </c>
      <c r="EM113" s="167" t="e">
        <f t="shared" ca="1" si="326"/>
        <v>#REF!</v>
      </c>
      <c r="EN113" s="167" t="e">
        <f t="shared" ca="1" si="327"/>
        <v>#REF!</v>
      </c>
      <c r="EP113" s="167">
        <f t="shared" si="328"/>
        <v>0</v>
      </c>
      <c r="EQ113" s="167">
        <f t="shared" si="329"/>
        <v>0</v>
      </c>
      <c r="ER113" s="167">
        <f t="shared" si="330"/>
        <v>0</v>
      </c>
      <c r="ES113" s="167">
        <f t="shared" si="331"/>
        <v>0</v>
      </c>
      <c r="ET113" s="167">
        <f t="shared" si="332"/>
        <v>0</v>
      </c>
      <c r="EU113" s="167">
        <f t="shared" si="333"/>
        <v>0</v>
      </c>
      <c r="EV113" s="167">
        <f t="shared" si="334"/>
        <v>0</v>
      </c>
      <c r="EW113" s="167">
        <f t="shared" si="335"/>
        <v>0</v>
      </c>
      <c r="EX113" s="167">
        <f t="shared" si="336"/>
        <v>0</v>
      </c>
      <c r="EY113" s="167">
        <f t="shared" si="337"/>
        <v>0</v>
      </c>
      <c r="EZ113" s="167">
        <f t="shared" si="338"/>
        <v>0</v>
      </c>
      <c r="FA113" s="167">
        <f t="shared" si="339"/>
        <v>0</v>
      </c>
      <c r="FB113" s="167">
        <f t="shared" si="340"/>
        <v>0</v>
      </c>
      <c r="FC113" s="167">
        <f t="shared" si="341"/>
        <v>0</v>
      </c>
      <c r="FD113" s="167">
        <f t="shared" si="342"/>
        <v>0</v>
      </c>
      <c r="FE113" s="167">
        <f t="shared" si="343"/>
        <v>0</v>
      </c>
      <c r="FG113" s="167">
        <f t="shared" si="344"/>
        <v>0</v>
      </c>
      <c r="FH113" s="167">
        <f t="shared" si="345"/>
        <v>0</v>
      </c>
      <c r="FI113" s="167">
        <f t="shared" si="346"/>
        <v>0</v>
      </c>
      <c r="FJ113" s="167">
        <f t="shared" si="347"/>
        <v>0</v>
      </c>
      <c r="FK113" s="167">
        <f t="shared" si="348"/>
        <v>0</v>
      </c>
      <c r="FL113" s="167">
        <f t="shared" si="349"/>
        <v>0</v>
      </c>
      <c r="FM113" s="167">
        <f t="shared" si="350"/>
        <v>0</v>
      </c>
      <c r="FN113" s="167">
        <f t="shared" si="351"/>
        <v>0</v>
      </c>
      <c r="FO113" s="167">
        <f t="shared" si="352"/>
        <v>0</v>
      </c>
      <c r="FP113" s="167">
        <f t="shared" si="353"/>
        <v>0</v>
      </c>
      <c r="FQ113" s="167">
        <f t="shared" si="354"/>
        <v>0</v>
      </c>
      <c r="FR113" s="167">
        <f t="shared" si="355"/>
        <v>0</v>
      </c>
      <c r="FS113" s="167">
        <f t="shared" si="356"/>
        <v>0</v>
      </c>
      <c r="FT113" s="167">
        <f t="shared" si="357"/>
        <v>0</v>
      </c>
      <c r="FU113" s="167">
        <f t="shared" si="358"/>
        <v>0</v>
      </c>
      <c r="FV113" s="167">
        <f t="shared" si="359"/>
        <v>0</v>
      </c>
      <c r="FX113" s="167">
        <f t="shared" si="360"/>
        <v>0</v>
      </c>
      <c r="FY113" s="167">
        <f t="shared" si="361"/>
        <v>0</v>
      </c>
      <c r="FZ113" s="167">
        <f t="shared" si="362"/>
        <v>0</v>
      </c>
      <c r="GA113" s="167">
        <f t="shared" si="363"/>
        <v>0</v>
      </c>
      <c r="GB113" s="167">
        <f t="shared" si="364"/>
        <v>0</v>
      </c>
      <c r="GC113" s="167">
        <f t="shared" si="365"/>
        <v>0</v>
      </c>
      <c r="GD113" s="167">
        <f t="shared" si="366"/>
        <v>0</v>
      </c>
      <c r="GE113" s="167">
        <f t="shared" si="367"/>
        <v>0</v>
      </c>
      <c r="GF113" s="167">
        <f t="shared" si="368"/>
        <v>0</v>
      </c>
      <c r="GG113" s="167">
        <f t="shared" si="369"/>
        <v>0</v>
      </c>
      <c r="GH113" s="167">
        <f t="shared" si="370"/>
        <v>0</v>
      </c>
      <c r="GI113" s="167">
        <f t="shared" si="371"/>
        <v>0</v>
      </c>
      <c r="GJ113" s="167">
        <f t="shared" si="372"/>
        <v>0</v>
      </c>
      <c r="GK113" s="167">
        <f t="shared" si="373"/>
        <v>0</v>
      </c>
      <c r="GL113" s="167">
        <f t="shared" si="374"/>
        <v>0</v>
      </c>
      <c r="GM113" s="167">
        <f t="shared" si="375"/>
        <v>0</v>
      </c>
      <c r="GO113" s="167" t="e">
        <f t="shared" ca="1" si="210"/>
        <v>#REF!</v>
      </c>
      <c r="GP113" s="167" t="e">
        <f t="shared" ca="1" si="411"/>
        <v>#REF!</v>
      </c>
      <c r="GQ113" s="167" t="e">
        <f t="shared" ca="1" si="411"/>
        <v>#REF!</v>
      </c>
      <c r="GR113" s="167" t="e">
        <f t="shared" ca="1" si="411"/>
        <v>#REF!</v>
      </c>
      <c r="GS113" s="167" t="e">
        <f t="shared" ca="1" si="411"/>
        <v>#REF!</v>
      </c>
      <c r="GT113" s="167" t="e">
        <f t="shared" ca="1" si="411"/>
        <v>#REF!</v>
      </c>
      <c r="GU113" s="167" t="e">
        <f t="shared" ca="1" si="411"/>
        <v>#REF!</v>
      </c>
      <c r="GV113" s="167" t="e">
        <f t="shared" ca="1" si="411"/>
        <v>#REF!</v>
      </c>
      <c r="GW113" s="167" t="e">
        <f t="shared" ca="1" si="411"/>
        <v>#REF!</v>
      </c>
      <c r="GX113" s="167" t="e">
        <f t="shared" ca="1" si="411"/>
        <v>#REF!</v>
      </c>
      <c r="GY113" s="167" t="e">
        <f t="shared" ca="1" si="411"/>
        <v>#REF!</v>
      </c>
      <c r="GZ113" s="167" t="e">
        <f t="shared" ca="1" si="411"/>
        <v>#REF!</v>
      </c>
      <c r="HA113" s="167" t="e">
        <f t="shared" ca="1" si="411"/>
        <v>#REF!</v>
      </c>
      <c r="HB113" s="167" t="e">
        <f t="shared" ca="1" si="411"/>
        <v>#REF!</v>
      </c>
      <c r="HC113" s="167" t="e">
        <f t="shared" ca="1" si="411"/>
        <v>#REF!</v>
      </c>
      <c r="HD113" s="167" t="e">
        <f t="shared" ca="1" si="411"/>
        <v>#REF!</v>
      </c>
      <c r="HF113" s="167" t="e">
        <f t="shared" ca="1" si="277"/>
        <v>#REF!</v>
      </c>
      <c r="HG113" s="167" t="e">
        <f t="shared" ca="1" si="278"/>
        <v>#REF!</v>
      </c>
      <c r="HH113" s="167" t="e">
        <f t="shared" ca="1" si="279"/>
        <v>#REF!</v>
      </c>
      <c r="HI113" s="167" t="e">
        <f t="shared" ca="1" si="280"/>
        <v>#REF!</v>
      </c>
      <c r="HJ113" s="167" t="e">
        <f t="shared" ca="1" si="281"/>
        <v>#REF!</v>
      </c>
      <c r="HK113" s="167" t="e">
        <f t="shared" ca="1" si="282"/>
        <v>#REF!</v>
      </c>
      <c r="HL113" s="167" t="e">
        <f t="shared" ca="1" si="283"/>
        <v>#REF!</v>
      </c>
      <c r="HM113" s="167" t="e">
        <f t="shared" ca="1" si="284"/>
        <v>#REF!</v>
      </c>
      <c r="HN113" s="167" t="e">
        <f t="shared" ca="1" si="285"/>
        <v>#REF!</v>
      </c>
      <c r="HO113" s="167" t="e">
        <f t="shared" ca="1" si="286"/>
        <v>#REF!</v>
      </c>
      <c r="HP113" s="167" t="e">
        <f t="shared" ca="1" si="287"/>
        <v>#REF!</v>
      </c>
      <c r="HQ113" s="167" t="e">
        <f t="shared" ca="1" si="288"/>
        <v>#REF!</v>
      </c>
      <c r="HR113" s="167" t="e">
        <f t="shared" ca="1" si="289"/>
        <v>#REF!</v>
      </c>
      <c r="HS113" s="167" t="e">
        <f t="shared" ca="1" si="290"/>
        <v>#REF!</v>
      </c>
      <c r="HT113" s="167" t="e">
        <f t="shared" ca="1" si="291"/>
        <v>#REF!</v>
      </c>
      <c r="HU113" s="167" t="e">
        <f t="shared" ca="1" si="292"/>
        <v>#REF!</v>
      </c>
      <c r="HW113" s="167" t="e">
        <f t="shared" ca="1" si="293"/>
        <v>#REF!</v>
      </c>
      <c r="HX113" s="167">
        <f t="shared" si="294"/>
        <v>0</v>
      </c>
      <c r="HY113" s="167" t="e">
        <f t="shared" ca="1" si="376"/>
        <v>#REF!</v>
      </c>
      <c r="HZ113" s="219" t="e">
        <f t="shared" ca="1" si="377"/>
        <v>#REF!</v>
      </c>
    </row>
    <row r="114" spans="1:234" s="48" customFormat="1">
      <c r="A114" s="3" t="s">
        <v>220</v>
      </c>
      <c r="B114" s="202" t="str">
        <f>INDEX('Ref1'!$E:$E,MATCH(A114,'Ref1'!$A:$A,0))</f>
        <v>East Dorset</v>
      </c>
      <c r="C114" s="42" t="str">
        <f>INDEX(Data1!B:B,MATCH(A114,Data1!A:A,0))</f>
        <v>SD</v>
      </c>
      <c r="D114" s="253" t="str">
        <f>INDEX(Data1!C:C,MATCH(A114,Data1!A:A,0))</f>
        <v>SW</v>
      </c>
      <c r="E114" s="200" t="str">
        <f>IF($C$6="No","No",IF(COUNTIF(Inputs!$K$359:$K$398,$A114)&gt;0,"Yes","No"))</f>
        <v>No</v>
      </c>
      <c r="F114" s="404"/>
      <c r="G114" s="62">
        <f>INDEX('4_RatesSplit'!K:K,MATCH($A114,'4_RatesSplit'!$A:$A,0))</f>
        <v>0</v>
      </c>
      <c r="H114" s="171">
        <f>INDEX('4_RatesSplit'!L:L,MATCH($A114,'4_RatesSplit'!$A:$A,0))</f>
        <v>0</v>
      </c>
      <c r="I114" s="167">
        <f>INDEX('4_RatesSplit'!M:M,MATCH($A114,'4_RatesSplit'!$A:$A,0))</f>
        <v>0</v>
      </c>
      <c r="J114" s="167">
        <f>INDEX('4_RatesSplit'!N:N,MATCH($A114,'4_RatesSplit'!$A:$A,0))</f>
        <v>0</v>
      </c>
      <c r="K114" s="167">
        <f>INDEX('4_RatesSplit'!O:O,MATCH($A114,'4_RatesSplit'!$A:$A,0))</f>
        <v>0</v>
      </c>
      <c r="L114" s="167">
        <f>INDEX('4_RatesSplit'!P:P,MATCH($A114,'4_RatesSplit'!$A:$A,0))</f>
        <v>0</v>
      </c>
      <c r="M114" s="167">
        <f>INDEX('4_RatesSplit'!Q:Q,MATCH($A114,'4_RatesSplit'!$A:$A,0))</f>
        <v>0</v>
      </c>
      <c r="N114" s="167">
        <f>INDEX('4_RatesSplit'!R:R,MATCH($A114,'4_RatesSplit'!$A:$A,0))</f>
        <v>0</v>
      </c>
      <c r="O114" s="167">
        <f>INDEX('4_RatesSplit'!S:S,MATCH($A114,'4_RatesSplit'!$A:$A,0))</f>
        <v>0</v>
      </c>
      <c r="P114" s="167">
        <f>INDEX('4_RatesSplit'!T:T,MATCH($A114,'4_RatesSplit'!$A:$A,0))</f>
        <v>0</v>
      </c>
      <c r="Q114" s="167">
        <f>INDEX('4_RatesSplit'!U:U,MATCH($A114,'4_RatesSplit'!$A:$A,0))</f>
        <v>0</v>
      </c>
      <c r="R114" s="167">
        <f>INDEX('4_RatesSplit'!V:V,MATCH($A114,'4_RatesSplit'!$A:$A,0))</f>
        <v>0</v>
      </c>
      <c r="S114" s="167">
        <f>INDEX('4_RatesSplit'!W:W,MATCH($A114,'4_RatesSplit'!$A:$A,0))</f>
        <v>0</v>
      </c>
      <c r="T114" s="167">
        <f>INDEX('4_RatesSplit'!X:X,MATCH($A114,'4_RatesSplit'!$A:$A,0))</f>
        <v>0</v>
      </c>
      <c r="U114" s="167">
        <f>INDEX('4_RatesSplit'!Y:Y,MATCH($A114,'4_RatesSplit'!$A:$A,0))</f>
        <v>0</v>
      </c>
      <c r="V114" s="167">
        <f>INDEX('4_RatesSplit'!Z:Z,MATCH($A114,'4_RatesSplit'!$A:$A,0))</f>
        <v>0</v>
      </c>
      <c r="W114" s="167">
        <f>INDEX('4_RatesSplit'!AA:AA,MATCH($A114,'4_RatesSplit'!$A:$A,0))</f>
        <v>0</v>
      </c>
      <c r="X114" s="18"/>
      <c r="Y114" s="168" t="e">
        <f ca="1">INDEX('4_RatesSplit'!AT:AT,MATCH($A114,'4_RatesSplit'!$A:$A,0))</f>
        <v>#REF!</v>
      </c>
      <c r="Z114" s="168" t="e">
        <f ca="1">INDEX('4_RatesSplit'!AU:AU,MATCH($A114,'4_RatesSplit'!$A:$A,0))</f>
        <v>#REF!</v>
      </c>
      <c r="AA114" s="168" t="e">
        <f ca="1">INDEX('4_RatesSplit'!AV:AV,MATCH($A114,'4_RatesSplit'!$A:$A,0))</f>
        <v>#REF!</v>
      </c>
      <c r="AB114" s="168" t="e">
        <f ca="1">INDEX('4_RatesSplit'!AW:AW,MATCH($A114,'4_RatesSplit'!$A:$A,0))</f>
        <v>#REF!</v>
      </c>
      <c r="AC114" s="168" t="e">
        <f ca="1">INDEX('4_RatesSplit'!AX:AX,MATCH($A114,'4_RatesSplit'!$A:$A,0))</f>
        <v>#REF!</v>
      </c>
      <c r="AD114" s="168" t="e">
        <f ca="1">INDEX('4_RatesSplit'!AY:AY,MATCH($A114,'4_RatesSplit'!$A:$A,0))</f>
        <v>#REF!</v>
      </c>
      <c r="AE114" s="168" t="e">
        <f ca="1">INDEX('4_RatesSplit'!AZ:AZ,MATCH($A114,'4_RatesSplit'!$A:$A,0))</f>
        <v>#REF!</v>
      </c>
      <c r="AF114" s="168" t="e">
        <f ca="1">INDEX('4_RatesSplit'!BA:BA,MATCH($A114,'4_RatesSplit'!$A:$A,0))</f>
        <v>#REF!</v>
      </c>
      <c r="AG114" s="168" t="e">
        <f ca="1">INDEX('4_RatesSplit'!BB:BB,MATCH($A114,'4_RatesSplit'!$A:$A,0))</f>
        <v>#REF!</v>
      </c>
      <c r="AH114" s="168" t="e">
        <f ca="1">INDEX('4_RatesSplit'!BC:BC,MATCH($A114,'4_RatesSplit'!$A:$A,0))</f>
        <v>#REF!</v>
      </c>
      <c r="AI114" s="168" t="e">
        <f ca="1">INDEX('4_RatesSplit'!BD:BD,MATCH($A114,'4_RatesSplit'!$A:$A,0))</f>
        <v>#REF!</v>
      </c>
      <c r="AJ114" s="168" t="e">
        <f ca="1">INDEX('4_RatesSplit'!BE:BE,MATCH($A114,'4_RatesSplit'!$A:$A,0))</f>
        <v>#REF!</v>
      </c>
      <c r="AK114" s="168" t="e">
        <f ca="1">INDEX('4_RatesSplit'!BF:BF,MATCH($A114,'4_RatesSplit'!$A:$A,0))</f>
        <v>#REF!</v>
      </c>
      <c r="AL114" s="168" t="e">
        <f ca="1">INDEX('4_RatesSplit'!BG:BG,MATCH($A114,'4_RatesSplit'!$A:$A,0))</f>
        <v>#REF!</v>
      </c>
      <c r="AM114" s="168" t="e">
        <f ca="1">INDEX('4_RatesSplit'!BH:BH,MATCH($A114,'4_RatesSplit'!$A:$A,0))</f>
        <v>#REF!</v>
      </c>
      <c r="AN114" s="198" t="e">
        <f ca="1">INDEX('4_RatesSplit'!BI:BI,MATCH($A114,'4_RatesSplit'!$A:$A,0))</f>
        <v>#REF!</v>
      </c>
      <c r="AO114" s="114"/>
      <c r="AP114" s="167" t="e">
        <f t="shared" ca="1" si="295"/>
        <v>#REF!</v>
      </c>
      <c r="AQ114" s="167" t="e">
        <f t="shared" ca="1" si="296"/>
        <v>#REF!</v>
      </c>
      <c r="AR114" s="167" t="e">
        <f t="shared" ca="1" si="297"/>
        <v>#REF!</v>
      </c>
      <c r="AS114" s="167" t="e">
        <f t="shared" ca="1" si="298"/>
        <v>#REF!</v>
      </c>
      <c r="AT114" s="167" t="e">
        <f t="shared" ca="1" si="299"/>
        <v>#REF!</v>
      </c>
      <c r="AU114" s="167" t="e">
        <f t="shared" ca="1" si="300"/>
        <v>#REF!</v>
      </c>
      <c r="AV114" s="167" t="e">
        <f t="shared" ca="1" si="301"/>
        <v>#REF!</v>
      </c>
      <c r="AW114" s="167" t="e">
        <f t="shared" ca="1" si="302"/>
        <v>#REF!</v>
      </c>
      <c r="AX114" s="167" t="e">
        <f t="shared" ca="1" si="303"/>
        <v>#REF!</v>
      </c>
      <c r="AY114" s="167" t="e">
        <f t="shared" ca="1" si="304"/>
        <v>#REF!</v>
      </c>
      <c r="AZ114" s="167" t="e">
        <f t="shared" ca="1" si="305"/>
        <v>#REF!</v>
      </c>
      <c r="BA114" s="167" t="e">
        <f t="shared" ca="1" si="306"/>
        <v>#REF!</v>
      </c>
      <c r="BB114" s="167" t="e">
        <f t="shared" ca="1" si="307"/>
        <v>#REF!</v>
      </c>
      <c r="BC114" s="167" t="e">
        <f t="shared" ca="1" si="308"/>
        <v>#REF!</v>
      </c>
      <c r="BD114" s="167" t="e">
        <f t="shared" ca="1" si="309"/>
        <v>#REF!</v>
      </c>
      <c r="BE114" s="167" t="e">
        <f t="shared" ca="1" si="310"/>
        <v>#REF!</v>
      </c>
      <c r="BF114" s="18"/>
      <c r="BG114" s="168">
        <f>INDEX('2_Needs'!$F:$F,MATCH($A114,'2_Needs'!$A:$A,0))</f>
        <v>1.1071415337529818E-4</v>
      </c>
      <c r="BH114" s="114"/>
      <c r="BI114" s="167">
        <f t="shared" ref="BI114:BX114" si="414">IF(BI$3="reset",$BG114*BI$6,BH114*(1+$C$4))</f>
        <v>0</v>
      </c>
      <c r="BJ114" s="167">
        <f t="shared" si="414"/>
        <v>0</v>
      </c>
      <c r="BK114" s="167">
        <f t="shared" si="414"/>
        <v>0</v>
      </c>
      <c r="BL114" s="167">
        <f t="shared" si="414"/>
        <v>0</v>
      </c>
      <c r="BM114" s="167">
        <f t="shared" si="414"/>
        <v>0</v>
      </c>
      <c r="BN114" s="167">
        <f t="shared" si="414"/>
        <v>0</v>
      </c>
      <c r="BO114" s="167">
        <f t="shared" si="414"/>
        <v>0</v>
      </c>
      <c r="BP114" s="167">
        <f t="shared" si="414"/>
        <v>0</v>
      </c>
      <c r="BQ114" s="167">
        <f t="shared" si="414"/>
        <v>0</v>
      </c>
      <c r="BR114" s="167">
        <f t="shared" si="414"/>
        <v>0</v>
      </c>
      <c r="BS114" s="167">
        <f t="shared" si="414"/>
        <v>0</v>
      </c>
      <c r="BT114" s="167">
        <f t="shared" si="414"/>
        <v>0</v>
      </c>
      <c r="BU114" s="167">
        <f t="shared" si="414"/>
        <v>0</v>
      </c>
      <c r="BV114" s="167">
        <f t="shared" si="414"/>
        <v>0</v>
      </c>
      <c r="BW114" s="167">
        <f t="shared" si="414"/>
        <v>0</v>
      </c>
      <c r="BX114" s="167">
        <f t="shared" si="414"/>
        <v>0</v>
      </c>
      <c r="BZ114" s="167" t="e">
        <f t="shared" ca="1" si="229"/>
        <v>#REF!</v>
      </c>
      <c r="CA114" s="167" t="e">
        <f t="shared" ca="1" si="230"/>
        <v>#REF!</v>
      </c>
      <c r="CB114" s="167" t="e">
        <f t="shared" ca="1" si="231"/>
        <v>#REF!</v>
      </c>
      <c r="CC114" s="167" t="e">
        <f t="shared" ca="1" si="232"/>
        <v>#REF!</v>
      </c>
      <c r="CD114" s="167" t="e">
        <f t="shared" ca="1" si="233"/>
        <v>#REF!</v>
      </c>
      <c r="CE114" s="167" t="e">
        <f t="shared" ca="1" si="234"/>
        <v>#REF!</v>
      </c>
      <c r="CF114" s="167" t="e">
        <f t="shared" ca="1" si="235"/>
        <v>#REF!</v>
      </c>
      <c r="CG114" s="167" t="e">
        <f t="shared" ca="1" si="236"/>
        <v>#REF!</v>
      </c>
      <c r="CH114" s="167" t="e">
        <f t="shared" ca="1" si="237"/>
        <v>#REF!</v>
      </c>
      <c r="CI114" s="167" t="e">
        <f t="shared" ca="1" si="238"/>
        <v>#REF!</v>
      </c>
      <c r="CJ114" s="167" t="e">
        <f t="shared" ca="1" si="239"/>
        <v>#REF!</v>
      </c>
      <c r="CK114" s="167" t="e">
        <f t="shared" ca="1" si="240"/>
        <v>#REF!</v>
      </c>
      <c r="CL114" s="167" t="e">
        <f t="shared" ca="1" si="241"/>
        <v>#REF!</v>
      </c>
      <c r="CM114" s="167" t="e">
        <f t="shared" ca="1" si="242"/>
        <v>#REF!</v>
      </c>
      <c r="CN114" s="167" t="e">
        <f t="shared" ca="1" si="243"/>
        <v>#REF!</v>
      </c>
      <c r="CO114" s="167" t="e">
        <f t="shared" ca="1" si="244"/>
        <v>#REF!</v>
      </c>
      <c r="CQ114" s="167" t="e">
        <f t="shared" ca="1" si="245"/>
        <v>#REF!</v>
      </c>
      <c r="CR114" s="167" t="e">
        <f t="shared" ca="1" si="246"/>
        <v>#REF!</v>
      </c>
      <c r="CS114" s="167" t="e">
        <f t="shared" ca="1" si="247"/>
        <v>#REF!</v>
      </c>
      <c r="CT114" s="167" t="e">
        <f t="shared" ca="1" si="248"/>
        <v>#REF!</v>
      </c>
      <c r="CU114" s="167" t="e">
        <f t="shared" ca="1" si="249"/>
        <v>#REF!</v>
      </c>
      <c r="CV114" s="167" t="e">
        <f t="shared" ca="1" si="250"/>
        <v>#REF!</v>
      </c>
      <c r="CW114" s="167" t="e">
        <f t="shared" ca="1" si="251"/>
        <v>#REF!</v>
      </c>
      <c r="CX114" s="167" t="e">
        <f t="shared" ca="1" si="252"/>
        <v>#REF!</v>
      </c>
      <c r="CY114" s="167" t="e">
        <f t="shared" ca="1" si="253"/>
        <v>#REF!</v>
      </c>
      <c r="CZ114" s="167" t="e">
        <f t="shared" ca="1" si="254"/>
        <v>#REF!</v>
      </c>
      <c r="DA114" s="167" t="e">
        <f t="shared" ca="1" si="255"/>
        <v>#REF!</v>
      </c>
      <c r="DB114" s="167" t="e">
        <f t="shared" ca="1" si="256"/>
        <v>#REF!</v>
      </c>
      <c r="DC114" s="167" t="e">
        <f t="shared" ca="1" si="257"/>
        <v>#REF!</v>
      </c>
      <c r="DD114" s="167" t="e">
        <f t="shared" ca="1" si="258"/>
        <v>#REF!</v>
      </c>
      <c r="DE114" s="167" t="e">
        <f t="shared" ca="1" si="259"/>
        <v>#REF!</v>
      </c>
      <c r="DF114" s="167" t="e">
        <f t="shared" ca="1" si="260"/>
        <v>#REF!</v>
      </c>
      <c r="DH114" s="167">
        <f t="shared" si="261"/>
        <v>0</v>
      </c>
      <c r="DI114" s="167">
        <f t="shared" si="262"/>
        <v>0</v>
      </c>
      <c r="DJ114" s="167">
        <f t="shared" si="263"/>
        <v>0</v>
      </c>
      <c r="DK114" s="167">
        <f t="shared" si="264"/>
        <v>0</v>
      </c>
      <c r="DL114" s="167">
        <f t="shared" si="265"/>
        <v>0</v>
      </c>
      <c r="DM114" s="167">
        <f t="shared" si="266"/>
        <v>0</v>
      </c>
      <c r="DN114" s="167">
        <f t="shared" si="267"/>
        <v>0</v>
      </c>
      <c r="DO114" s="167">
        <f t="shared" si="268"/>
        <v>0</v>
      </c>
      <c r="DP114" s="167">
        <f t="shared" si="269"/>
        <v>0</v>
      </c>
      <c r="DQ114" s="167">
        <f t="shared" si="270"/>
        <v>0</v>
      </c>
      <c r="DR114" s="167">
        <f t="shared" si="271"/>
        <v>0</v>
      </c>
      <c r="DS114" s="167">
        <f t="shared" si="272"/>
        <v>0</v>
      </c>
      <c r="DT114" s="167">
        <f t="shared" si="273"/>
        <v>0</v>
      </c>
      <c r="DU114" s="167">
        <f t="shared" si="274"/>
        <v>0</v>
      </c>
      <c r="DV114" s="167">
        <f t="shared" si="275"/>
        <v>0</v>
      </c>
      <c r="DW114" s="167">
        <f t="shared" si="276"/>
        <v>0</v>
      </c>
      <c r="DY114" s="167" t="e">
        <f t="shared" ca="1" si="312"/>
        <v>#REF!</v>
      </c>
      <c r="DZ114" s="167" t="e">
        <f t="shared" ca="1" si="313"/>
        <v>#REF!</v>
      </c>
      <c r="EA114" s="167" t="e">
        <f t="shared" ca="1" si="314"/>
        <v>#REF!</v>
      </c>
      <c r="EB114" s="167" t="e">
        <f t="shared" ca="1" si="315"/>
        <v>#REF!</v>
      </c>
      <c r="EC114" s="167" t="e">
        <f t="shared" ca="1" si="316"/>
        <v>#REF!</v>
      </c>
      <c r="ED114" s="167" t="e">
        <f t="shared" ca="1" si="317"/>
        <v>#REF!</v>
      </c>
      <c r="EE114" s="167" t="e">
        <f t="shared" ca="1" si="318"/>
        <v>#REF!</v>
      </c>
      <c r="EF114" s="167" t="e">
        <f t="shared" ca="1" si="319"/>
        <v>#REF!</v>
      </c>
      <c r="EG114" s="167" t="e">
        <f t="shared" ca="1" si="320"/>
        <v>#REF!</v>
      </c>
      <c r="EH114" s="167" t="e">
        <f t="shared" ca="1" si="321"/>
        <v>#REF!</v>
      </c>
      <c r="EI114" s="167" t="e">
        <f t="shared" ca="1" si="322"/>
        <v>#REF!</v>
      </c>
      <c r="EJ114" s="167" t="e">
        <f t="shared" ca="1" si="323"/>
        <v>#REF!</v>
      </c>
      <c r="EK114" s="167" t="e">
        <f t="shared" ca="1" si="324"/>
        <v>#REF!</v>
      </c>
      <c r="EL114" s="167" t="e">
        <f t="shared" ca="1" si="325"/>
        <v>#REF!</v>
      </c>
      <c r="EM114" s="167" t="e">
        <f t="shared" ca="1" si="326"/>
        <v>#REF!</v>
      </c>
      <c r="EN114" s="167" t="e">
        <f t="shared" ca="1" si="327"/>
        <v>#REF!</v>
      </c>
      <c r="EP114" s="167">
        <f t="shared" si="328"/>
        <v>0</v>
      </c>
      <c r="EQ114" s="167">
        <f t="shared" si="329"/>
        <v>0</v>
      </c>
      <c r="ER114" s="167">
        <f t="shared" si="330"/>
        <v>0</v>
      </c>
      <c r="ES114" s="167">
        <f t="shared" si="331"/>
        <v>0</v>
      </c>
      <c r="ET114" s="167">
        <f t="shared" si="332"/>
        <v>0</v>
      </c>
      <c r="EU114" s="167">
        <f t="shared" si="333"/>
        <v>0</v>
      </c>
      <c r="EV114" s="167">
        <f t="shared" si="334"/>
        <v>0</v>
      </c>
      <c r="EW114" s="167">
        <f t="shared" si="335"/>
        <v>0</v>
      </c>
      <c r="EX114" s="167">
        <f t="shared" si="336"/>
        <v>0</v>
      </c>
      <c r="EY114" s="167">
        <f t="shared" si="337"/>
        <v>0</v>
      </c>
      <c r="EZ114" s="167">
        <f t="shared" si="338"/>
        <v>0</v>
      </c>
      <c r="FA114" s="167">
        <f t="shared" si="339"/>
        <v>0</v>
      </c>
      <c r="FB114" s="167">
        <f t="shared" si="340"/>
        <v>0</v>
      </c>
      <c r="FC114" s="167">
        <f t="shared" si="341"/>
        <v>0</v>
      </c>
      <c r="FD114" s="167">
        <f t="shared" si="342"/>
        <v>0</v>
      </c>
      <c r="FE114" s="167">
        <f t="shared" si="343"/>
        <v>0</v>
      </c>
      <c r="FG114" s="167">
        <f t="shared" si="344"/>
        <v>0</v>
      </c>
      <c r="FH114" s="167">
        <f t="shared" si="345"/>
        <v>0</v>
      </c>
      <c r="FI114" s="167">
        <f t="shared" si="346"/>
        <v>0</v>
      </c>
      <c r="FJ114" s="167">
        <f t="shared" si="347"/>
        <v>0</v>
      </c>
      <c r="FK114" s="167">
        <f t="shared" si="348"/>
        <v>0</v>
      </c>
      <c r="FL114" s="167">
        <f t="shared" si="349"/>
        <v>0</v>
      </c>
      <c r="FM114" s="167">
        <f t="shared" si="350"/>
        <v>0</v>
      </c>
      <c r="FN114" s="167">
        <f t="shared" si="351"/>
        <v>0</v>
      </c>
      <c r="FO114" s="167">
        <f t="shared" si="352"/>
        <v>0</v>
      </c>
      <c r="FP114" s="167">
        <f t="shared" si="353"/>
        <v>0</v>
      </c>
      <c r="FQ114" s="167">
        <f t="shared" si="354"/>
        <v>0</v>
      </c>
      <c r="FR114" s="167">
        <f t="shared" si="355"/>
        <v>0</v>
      </c>
      <c r="FS114" s="167">
        <f t="shared" si="356"/>
        <v>0</v>
      </c>
      <c r="FT114" s="167">
        <f t="shared" si="357"/>
        <v>0</v>
      </c>
      <c r="FU114" s="167">
        <f t="shared" si="358"/>
        <v>0</v>
      </c>
      <c r="FV114" s="167">
        <f t="shared" si="359"/>
        <v>0</v>
      </c>
      <c r="FX114" s="167">
        <f t="shared" si="360"/>
        <v>0</v>
      </c>
      <c r="FY114" s="167">
        <f t="shared" si="361"/>
        <v>0</v>
      </c>
      <c r="FZ114" s="167">
        <f t="shared" si="362"/>
        <v>0</v>
      </c>
      <c r="GA114" s="167">
        <f t="shared" si="363"/>
        <v>0</v>
      </c>
      <c r="GB114" s="167">
        <f t="shared" si="364"/>
        <v>0</v>
      </c>
      <c r="GC114" s="167">
        <f t="shared" si="365"/>
        <v>0</v>
      </c>
      <c r="GD114" s="167">
        <f t="shared" si="366"/>
        <v>0</v>
      </c>
      <c r="GE114" s="167">
        <f t="shared" si="367"/>
        <v>0</v>
      </c>
      <c r="GF114" s="167">
        <f t="shared" si="368"/>
        <v>0</v>
      </c>
      <c r="GG114" s="167">
        <f t="shared" si="369"/>
        <v>0</v>
      </c>
      <c r="GH114" s="167">
        <f t="shared" si="370"/>
        <v>0</v>
      </c>
      <c r="GI114" s="167">
        <f t="shared" si="371"/>
        <v>0</v>
      </c>
      <c r="GJ114" s="167">
        <f t="shared" si="372"/>
        <v>0</v>
      </c>
      <c r="GK114" s="167">
        <f t="shared" si="373"/>
        <v>0</v>
      </c>
      <c r="GL114" s="167">
        <f t="shared" si="374"/>
        <v>0</v>
      </c>
      <c r="GM114" s="167">
        <f t="shared" si="375"/>
        <v>0</v>
      </c>
      <c r="GO114" s="167" t="e">
        <f t="shared" ca="1" si="210"/>
        <v>#REF!</v>
      </c>
      <c r="GP114" s="167" t="e">
        <f t="shared" ca="1" si="411"/>
        <v>#REF!</v>
      </c>
      <c r="GQ114" s="167" t="e">
        <f t="shared" ca="1" si="411"/>
        <v>#REF!</v>
      </c>
      <c r="GR114" s="167" t="e">
        <f t="shared" ca="1" si="411"/>
        <v>#REF!</v>
      </c>
      <c r="GS114" s="167" t="e">
        <f t="shared" ca="1" si="411"/>
        <v>#REF!</v>
      </c>
      <c r="GT114" s="167" t="e">
        <f t="shared" ca="1" si="411"/>
        <v>#REF!</v>
      </c>
      <c r="GU114" s="167" t="e">
        <f t="shared" ca="1" si="411"/>
        <v>#REF!</v>
      </c>
      <c r="GV114" s="167" t="e">
        <f t="shared" ca="1" si="411"/>
        <v>#REF!</v>
      </c>
      <c r="GW114" s="167" t="e">
        <f t="shared" ca="1" si="411"/>
        <v>#REF!</v>
      </c>
      <c r="GX114" s="167" t="e">
        <f t="shared" ca="1" si="411"/>
        <v>#REF!</v>
      </c>
      <c r="GY114" s="167" t="e">
        <f t="shared" ca="1" si="411"/>
        <v>#REF!</v>
      </c>
      <c r="GZ114" s="167" t="e">
        <f t="shared" ca="1" si="411"/>
        <v>#REF!</v>
      </c>
      <c r="HA114" s="167" t="e">
        <f t="shared" ca="1" si="411"/>
        <v>#REF!</v>
      </c>
      <c r="HB114" s="167" t="e">
        <f t="shared" ca="1" si="411"/>
        <v>#REF!</v>
      </c>
      <c r="HC114" s="167" t="e">
        <f t="shared" ca="1" si="411"/>
        <v>#REF!</v>
      </c>
      <c r="HD114" s="167" t="e">
        <f t="shared" ca="1" si="411"/>
        <v>#REF!</v>
      </c>
      <c r="HF114" s="167" t="e">
        <f t="shared" ca="1" si="277"/>
        <v>#REF!</v>
      </c>
      <c r="HG114" s="167" t="e">
        <f t="shared" ca="1" si="278"/>
        <v>#REF!</v>
      </c>
      <c r="HH114" s="167" t="e">
        <f t="shared" ca="1" si="279"/>
        <v>#REF!</v>
      </c>
      <c r="HI114" s="167" t="e">
        <f t="shared" ca="1" si="280"/>
        <v>#REF!</v>
      </c>
      <c r="HJ114" s="167" t="e">
        <f t="shared" ca="1" si="281"/>
        <v>#REF!</v>
      </c>
      <c r="HK114" s="167" t="e">
        <f t="shared" ca="1" si="282"/>
        <v>#REF!</v>
      </c>
      <c r="HL114" s="167" t="e">
        <f t="shared" ca="1" si="283"/>
        <v>#REF!</v>
      </c>
      <c r="HM114" s="167" t="e">
        <f t="shared" ca="1" si="284"/>
        <v>#REF!</v>
      </c>
      <c r="HN114" s="167" t="e">
        <f t="shared" ca="1" si="285"/>
        <v>#REF!</v>
      </c>
      <c r="HO114" s="167" t="e">
        <f t="shared" ca="1" si="286"/>
        <v>#REF!</v>
      </c>
      <c r="HP114" s="167" t="e">
        <f t="shared" ca="1" si="287"/>
        <v>#REF!</v>
      </c>
      <c r="HQ114" s="167" t="e">
        <f t="shared" ca="1" si="288"/>
        <v>#REF!</v>
      </c>
      <c r="HR114" s="167" t="e">
        <f t="shared" ca="1" si="289"/>
        <v>#REF!</v>
      </c>
      <c r="HS114" s="167" t="e">
        <f t="shared" ca="1" si="290"/>
        <v>#REF!</v>
      </c>
      <c r="HT114" s="167" t="e">
        <f t="shared" ca="1" si="291"/>
        <v>#REF!</v>
      </c>
      <c r="HU114" s="167" t="e">
        <f t="shared" ca="1" si="292"/>
        <v>#REF!</v>
      </c>
      <c r="HW114" s="167" t="e">
        <f t="shared" ca="1" si="293"/>
        <v>#REF!</v>
      </c>
      <c r="HX114" s="167">
        <f t="shared" si="294"/>
        <v>0</v>
      </c>
      <c r="HY114" s="167" t="e">
        <f t="shared" ca="1" si="376"/>
        <v>#REF!</v>
      </c>
      <c r="HZ114" s="219" t="e">
        <f t="shared" ca="1" si="377"/>
        <v>#REF!</v>
      </c>
    </row>
    <row r="115" spans="1:234" s="48" customFormat="1">
      <c r="A115" s="3" t="s">
        <v>222</v>
      </c>
      <c r="B115" s="202" t="str">
        <f>INDEX('Ref1'!$E:$E,MATCH(A115,'Ref1'!$A:$A,0))</f>
        <v>East Hampshire</v>
      </c>
      <c r="C115" s="42" t="str">
        <f>INDEX(Data1!B:B,MATCH(A115,Data1!A:A,0))</f>
        <v>SD</v>
      </c>
      <c r="D115" s="253" t="str">
        <f>INDEX(Data1!C:C,MATCH(A115,Data1!A:A,0))</f>
        <v>SE</v>
      </c>
      <c r="E115" s="200" t="str">
        <f>IF($C$6="No","No",IF(COUNTIF(Inputs!$K$359:$K$398,$A115)&gt;0,"Yes","No"))</f>
        <v>No</v>
      </c>
      <c r="F115" s="404"/>
      <c r="G115" s="62">
        <f>INDEX('4_RatesSplit'!K:K,MATCH($A115,'4_RatesSplit'!$A:$A,0))</f>
        <v>0</v>
      </c>
      <c r="H115" s="171">
        <f>INDEX('4_RatesSplit'!L:L,MATCH($A115,'4_RatesSplit'!$A:$A,0))</f>
        <v>0</v>
      </c>
      <c r="I115" s="167">
        <f>INDEX('4_RatesSplit'!M:M,MATCH($A115,'4_RatesSplit'!$A:$A,0))</f>
        <v>0</v>
      </c>
      <c r="J115" s="167">
        <f>INDEX('4_RatesSplit'!N:N,MATCH($A115,'4_RatesSplit'!$A:$A,0))</f>
        <v>0</v>
      </c>
      <c r="K115" s="167">
        <f>INDEX('4_RatesSplit'!O:O,MATCH($A115,'4_RatesSplit'!$A:$A,0))</f>
        <v>0</v>
      </c>
      <c r="L115" s="167">
        <f>INDEX('4_RatesSplit'!P:P,MATCH($A115,'4_RatesSplit'!$A:$A,0))</f>
        <v>0</v>
      </c>
      <c r="M115" s="167">
        <f>INDEX('4_RatesSplit'!Q:Q,MATCH($A115,'4_RatesSplit'!$A:$A,0))</f>
        <v>0</v>
      </c>
      <c r="N115" s="167">
        <f>INDEX('4_RatesSplit'!R:R,MATCH($A115,'4_RatesSplit'!$A:$A,0))</f>
        <v>0</v>
      </c>
      <c r="O115" s="167">
        <f>INDEX('4_RatesSplit'!S:S,MATCH($A115,'4_RatesSplit'!$A:$A,0))</f>
        <v>0</v>
      </c>
      <c r="P115" s="167">
        <f>INDEX('4_RatesSplit'!T:T,MATCH($A115,'4_RatesSplit'!$A:$A,0))</f>
        <v>0</v>
      </c>
      <c r="Q115" s="167">
        <f>INDEX('4_RatesSplit'!U:U,MATCH($A115,'4_RatesSplit'!$A:$A,0))</f>
        <v>0</v>
      </c>
      <c r="R115" s="167">
        <f>INDEX('4_RatesSplit'!V:V,MATCH($A115,'4_RatesSplit'!$A:$A,0))</f>
        <v>0</v>
      </c>
      <c r="S115" s="167">
        <f>INDEX('4_RatesSplit'!W:W,MATCH($A115,'4_RatesSplit'!$A:$A,0))</f>
        <v>0</v>
      </c>
      <c r="T115" s="167">
        <f>INDEX('4_RatesSplit'!X:X,MATCH($A115,'4_RatesSplit'!$A:$A,0))</f>
        <v>0</v>
      </c>
      <c r="U115" s="167">
        <f>INDEX('4_RatesSplit'!Y:Y,MATCH($A115,'4_RatesSplit'!$A:$A,0))</f>
        <v>0</v>
      </c>
      <c r="V115" s="167">
        <f>INDEX('4_RatesSplit'!Z:Z,MATCH($A115,'4_RatesSplit'!$A:$A,0))</f>
        <v>0</v>
      </c>
      <c r="W115" s="167">
        <f>INDEX('4_RatesSplit'!AA:AA,MATCH($A115,'4_RatesSplit'!$A:$A,0))</f>
        <v>0</v>
      </c>
      <c r="X115" s="18"/>
      <c r="Y115" s="168" t="e">
        <f ca="1">INDEX('4_RatesSplit'!AT:AT,MATCH($A115,'4_RatesSplit'!$A:$A,0))</f>
        <v>#REF!</v>
      </c>
      <c r="Z115" s="168" t="e">
        <f ca="1">INDEX('4_RatesSplit'!AU:AU,MATCH($A115,'4_RatesSplit'!$A:$A,0))</f>
        <v>#REF!</v>
      </c>
      <c r="AA115" s="168" t="e">
        <f ca="1">INDEX('4_RatesSplit'!AV:AV,MATCH($A115,'4_RatesSplit'!$A:$A,0))</f>
        <v>#REF!</v>
      </c>
      <c r="AB115" s="168" t="e">
        <f ca="1">INDEX('4_RatesSplit'!AW:AW,MATCH($A115,'4_RatesSplit'!$A:$A,0))</f>
        <v>#REF!</v>
      </c>
      <c r="AC115" s="168" t="e">
        <f ca="1">INDEX('4_RatesSplit'!AX:AX,MATCH($A115,'4_RatesSplit'!$A:$A,0))</f>
        <v>#REF!</v>
      </c>
      <c r="AD115" s="168" t="e">
        <f ca="1">INDEX('4_RatesSplit'!AY:AY,MATCH($A115,'4_RatesSplit'!$A:$A,0))</f>
        <v>#REF!</v>
      </c>
      <c r="AE115" s="168" t="e">
        <f ca="1">INDEX('4_RatesSplit'!AZ:AZ,MATCH($A115,'4_RatesSplit'!$A:$A,0))</f>
        <v>#REF!</v>
      </c>
      <c r="AF115" s="168" t="e">
        <f ca="1">INDEX('4_RatesSplit'!BA:BA,MATCH($A115,'4_RatesSplit'!$A:$A,0))</f>
        <v>#REF!</v>
      </c>
      <c r="AG115" s="168" t="e">
        <f ca="1">INDEX('4_RatesSplit'!BB:BB,MATCH($A115,'4_RatesSplit'!$A:$A,0))</f>
        <v>#REF!</v>
      </c>
      <c r="AH115" s="168" t="e">
        <f ca="1">INDEX('4_RatesSplit'!BC:BC,MATCH($A115,'4_RatesSplit'!$A:$A,0))</f>
        <v>#REF!</v>
      </c>
      <c r="AI115" s="168" t="e">
        <f ca="1">INDEX('4_RatesSplit'!BD:BD,MATCH($A115,'4_RatesSplit'!$A:$A,0))</f>
        <v>#REF!</v>
      </c>
      <c r="AJ115" s="168" t="e">
        <f ca="1">INDEX('4_RatesSplit'!BE:BE,MATCH($A115,'4_RatesSplit'!$A:$A,0))</f>
        <v>#REF!</v>
      </c>
      <c r="AK115" s="168" t="e">
        <f ca="1">INDEX('4_RatesSplit'!BF:BF,MATCH($A115,'4_RatesSplit'!$A:$A,0))</f>
        <v>#REF!</v>
      </c>
      <c r="AL115" s="168" t="e">
        <f ca="1">INDEX('4_RatesSplit'!BG:BG,MATCH($A115,'4_RatesSplit'!$A:$A,0))</f>
        <v>#REF!</v>
      </c>
      <c r="AM115" s="168" t="e">
        <f ca="1">INDEX('4_RatesSplit'!BH:BH,MATCH($A115,'4_RatesSplit'!$A:$A,0))</f>
        <v>#REF!</v>
      </c>
      <c r="AN115" s="198" t="e">
        <f ca="1">INDEX('4_RatesSplit'!BI:BI,MATCH($A115,'4_RatesSplit'!$A:$A,0))</f>
        <v>#REF!</v>
      </c>
      <c r="AO115" s="114"/>
      <c r="AP115" s="167" t="e">
        <f t="shared" ca="1" si="295"/>
        <v>#REF!</v>
      </c>
      <c r="AQ115" s="167" t="e">
        <f t="shared" ca="1" si="296"/>
        <v>#REF!</v>
      </c>
      <c r="AR115" s="167" t="e">
        <f t="shared" ca="1" si="297"/>
        <v>#REF!</v>
      </c>
      <c r="AS115" s="167" t="e">
        <f t="shared" ca="1" si="298"/>
        <v>#REF!</v>
      </c>
      <c r="AT115" s="167" t="e">
        <f t="shared" ca="1" si="299"/>
        <v>#REF!</v>
      </c>
      <c r="AU115" s="167" t="e">
        <f t="shared" ca="1" si="300"/>
        <v>#REF!</v>
      </c>
      <c r="AV115" s="167" t="e">
        <f t="shared" ca="1" si="301"/>
        <v>#REF!</v>
      </c>
      <c r="AW115" s="167" t="e">
        <f t="shared" ca="1" si="302"/>
        <v>#REF!</v>
      </c>
      <c r="AX115" s="167" t="e">
        <f t="shared" ca="1" si="303"/>
        <v>#REF!</v>
      </c>
      <c r="AY115" s="167" t="e">
        <f t="shared" ca="1" si="304"/>
        <v>#REF!</v>
      </c>
      <c r="AZ115" s="167" t="e">
        <f t="shared" ca="1" si="305"/>
        <v>#REF!</v>
      </c>
      <c r="BA115" s="167" t="e">
        <f t="shared" ca="1" si="306"/>
        <v>#REF!</v>
      </c>
      <c r="BB115" s="167" t="e">
        <f t="shared" ca="1" si="307"/>
        <v>#REF!</v>
      </c>
      <c r="BC115" s="167" t="e">
        <f t="shared" ca="1" si="308"/>
        <v>#REF!</v>
      </c>
      <c r="BD115" s="167" t="e">
        <f t="shared" ca="1" si="309"/>
        <v>#REF!</v>
      </c>
      <c r="BE115" s="167" t="e">
        <f t="shared" ca="1" si="310"/>
        <v>#REF!</v>
      </c>
      <c r="BF115" s="18"/>
      <c r="BG115" s="168">
        <f>INDEX('2_Needs'!$F:$F,MATCH($A115,'2_Needs'!$A:$A,0))</f>
        <v>1.5195314727659088E-4</v>
      </c>
      <c r="BH115" s="114"/>
      <c r="BI115" s="167">
        <f t="shared" ref="BI115:BX115" si="415">IF(BI$3="reset",$BG115*BI$6,BH115*(1+$C$4))</f>
        <v>0</v>
      </c>
      <c r="BJ115" s="167">
        <f t="shared" si="415"/>
        <v>0</v>
      </c>
      <c r="BK115" s="167">
        <f t="shared" si="415"/>
        <v>0</v>
      </c>
      <c r="BL115" s="167">
        <f t="shared" si="415"/>
        <v>0</v>
      </c>
      <c r="BM115" s="167">
        <f t="shared" si="415"/>
        <v>0</v>
      </c>
      <c r="BN115" s="167">
        <f t="shared" si="415"/>
        <v>0</v>
      </c>
      <c r="BO115" s="167">
        <f t="shared" si="415"/>
        <v>0</v>
      </c>
      <c r="BP115" s="167">
        <f t="shared" si="415"/>
        <v>0</v>
      </c>
      <c r="BQ115" s="167">
        <f t="shared" si="415"/>
        <v>0</v>
      </c>
      <c r="BR115" s="167">
        <f t="shared" si="415"/>
        <v>0</v>
      </c>
      <c r="BS115" s="167">
        <f t="shared" si="415"/>
        <v>0</v>
      </c>
      <c r="BT115" s="167">
        <f t="shared" si="415"/>
        <v>0</v>
      </c>
      <c r="BU115" s="167">
        <f t="shared" si="415"/>
        <v>0</v>
      </c>
      <c r="BV115" s="167">
        <f t="shared" si="415"/>
        <v>0</v>
      </c>
      <c r="BW115" s="167">
        <f t="shared" si="415"/>
        <v>0</v>
      </c>
      <c r="BX115" s="167">
        <f t="shared" si="415"/>
        <v>0</v>
      </c>
      <c r="BZ115" s="167" t="e">
        <f t="shared" ca="1" si="229"/>
        <v>#REF!</v>
      </c>
      <c r="CA115" s="167" t="e">
        <f t="shared" ca="1" si="230"/>
        <v>#REF!</v>
      </c>
      <c r="CB115" s="167" t="e">
        <f t="shared" ca="1" si="231"/>
        <v>#REF!</v>
      </c>
      <c r="CC115" s="167" t="e">
        <f t="shared" ca="1" si="232"/>
        <v>#REF!</v>
      </c>
      <c r="CD115" s="167" t="e">
        <f t="shared" ca="1" si="233"/>
        <v>#REF!</v>
      </c>
      <c r="CE115" s="167" t="e">
        <f t="shared" ca="1" si="234"/>
        <v>#REF!</v>
      </c>
      <c r="CF115" s="167" t="e">
        <f t="shared" ca="1" si="235"/>
        <v>#REF!</v>
      </c>
      <c r="CG115" s="167" t="e">
        <f t="shared" ca="1" si="236"/>
        <v>#REF!</v>
      </c>
      <c r="CH115" s="167" t="e">
        <f t="shared" ca="1" si="237"/>
        <v>#REF!</v>
      </c>
      <c r="CI115" s="167" t="e">
        <f t="shared" ca="1" si="238"/>
        <v>#REF!</v>
      </c>
      <c r="CJ115" s="167" t="e">
        <f t="shared" ca="1" si="239"/>
        <v>#REF!</v>
      </c>
      <c r="CK115" s="167" t="e">
        <f t="shared" ca="1" si="240"/>
        <v>#REF!</v>
      </c>
      <c r="CL115" s="167" t="e">
        <f t="shared" ca="1" si="241"/>
        <v>#REF!</v>
      </c>
      <c r="CM115" s="167" t="e">
        <f t="shared" ca="1" si="242"/>
        <v>#REF!</v>
      </c>
      <c r="CN115" s="167" t="e">
        <f t="shared" ca="1" si="243"/>
        <v>#REF!</v>
      </c>
      <c r="CO115" s="167" t="e">
        <f t="shared" ca="1" si="244"/>
        <v>#REF!</v>
      </c>
      <c r="CQ115" s="167" t="e">
        <f t="shared" ca="1" si="245"/>
        <v>#REF!</v>
      </c>
      <c r="CR115" s="167" t="e">
        <f t="shared" ca="1" si="246"/>
        <v>#REF!</v>
      </c>
      <c r="CS115" s="167" t="e">
        <f t="shared" ca="1" si="247"/>
        <v>#REF!</v>
      </c>
      <c r="CT115" s="167" t="e">
        <f t="shared" ca="1" si="248"/>
        <v>#REF!</v>
      </c>
      <c r="CU115" s="167" t="e">
        <f t="shared" ca="1" si="249"/>
        <v>#REF!</v>
      </c>
      <c r="CV115" s="167" t="e">
        <f t="shared" ca="1" si="250"/>
        <v>#REF!</v>
      </c>
      <c r="CW115" s="167" t="e">
        <f t="shared" ca="1" si="251"/>
        <v>#REF!</v>
      </c>
      <c r="CX115" s="167" t="e">
        <f t="shared" ca="1" si="252"/>
        <v>#REF!</v>
      </c>
      <c r="CY115" s="167" t="e">
        <f t="shared" ca="1" si="253"/>
        <v>#REF!</v>
      </c>
      <c r="CZ115" s="167" t="e">
        <f t="shared" ca="1" si="254"/>
        <v>#REF!</v>
      </c>
      <c r="DA115" s="167" t="e">
        <f t="shared" ca="1" si="255"/>
        <v>#REF!</v>
      </c>
      <c r="DB115" s="167" t="e">
        <f t="shared" ca="1" si="256"/>
        <v>#REF!</v>
      </c>
      <c r="DC115" s="167" t="e">
        <f t="shared" ca="1" si="257"/>
        <v>#REF!</v>
      </c>
      <c r="DD115" s="167" t="e">
        <f t="shared" ca="1" si="258"/>
        <v>#REF!</v>
      </c>
      <c r="DE115" s="167" t="e">
        <f t="shared" ca="1" si="259"/>
        <v>#REF!</v>
      </c>
      <c r="DF115" s="167" t="e">
        <f t="shared" ca="1" si="260"/>
        <v>#REF!</v>
      </c>
      <c r="DH115" s="167">
        <f t="shared" si="261"/>
        <v>0</v>
      </c>
      <c r="DI115" s="167">
        <f t="shared" si="262"/>
        <v>0</v>
      </c>
      <c r="DJ115" s="167">
        <f t="shared" si="263"/>
        <v>0</v>
      </c>
      <c r="DK115" s="167">
        <f t="shared" si="264"/>
        <v>0</v>
      </c>
      <c r="DL115" s="167">
        <f t="shared" si="265"/>
        <v>0</v>
      </c>
      <c r="DM115" s="167">
        <f t="shared" si="266"/>
        <v>0</v>
      </c>
      <c r="DN115" s="167">
        <f t="shared" si="267"/>
        <v>0</v>
      </c>
      <c r="DO115" s="167">
        <f t="shared" si="268"/>
        <v>0</v>
      </c>
      <c r="DP115" s="167">
        <f t="shared" si="269"/>
        <v>0</v>
      </c>
      <c r="DQ115" s="167">
        <f t="shared" si="270"/>
        <v>0</v>
      </c>
      <c r="DR115" s="167">
        <f t="shared" si="271"/>
        <v>0</v>
      </c>
      <c r="DS115" s="167">
        <f t="shared" si="272"/>
        <v>0</v>
      </c>
      <c r="DT115" s="167">
        <f t="shared" si="273"/>
        <v>0</v>
      </c>
      <c r="DU115" s="167">
        <f t="shared" si="274"/>
        <v>0</v>
      </c>
      <c r="DV115" s="167">
        <f t="shared" si="275"/>
        <v>0</v>
      </c>
      <c r="DW115" s="167">
        <f t="shared" si="276"/>
        <v>0</v>
      </c>
      <c r="DY115" s="167" t="e">
        <f t="shared" ca="1" si="312"/>
        <v>#REF!</v>
      </c>
      <c r="DZ115" s="167" t="e">
        <f t="shared" ca="1" si="313"/>
        <v>#REF!</v>
      </c>
      <c r="EA115" s="167" t="e">
        <f t="shared" ca="1" si="314"/>
        <v>#REF!</v>
      </c>
      <c r="EB115" s="167" t="e">
        <f t="shared" ca="1" si="315"/>
        <v>#REF!</v>
      </c>
      <c r="EC115" s="167" t="e">
        <f t="shared" ca="1" si="316"/>
        <v>#REF!</v>
      </c>
      <c r="ED115" s="167" t="e">
        <f t="shared" ca="1" si="317"/>
        <v>#REF!</v>
      </c>
      <c r="EE115" s="167" t="e">
        <f t="shared" ca="1" si="318"/>
        <v>#REF!</v>
      </c>
      <c r="EF115" s="167" t="e">
        <f t="shared" ca="1" si="319"/>
        <v>#REF!</v>
      </c>
      <c r="EG115" s="167" t="e">
        <f t="shared" ca="1" si="320"/>
        <v>#REF!</v>
      </c>
      <c r="EH115" s="167" t="e">
        <f t="shared" ca="1" si="321"/>
        <v>#REF!</v>
      </c>
      <c r="EI115" s="167" t="e">
        <f t="shared" ca="1" si="322"/>
        <v>#REF!</v>
      </c>
      <c r="EJ115" s="167" t="e">
        <f t="shared" ca="1" si="323"/>
        <v>#REF!</v>
      </c>
      <c r="EK115" s="167" t="e">
        <f t="shared" ca="1" si="324"/>
        <v>#REF!</v>
      </c>
      <c r="EL115" s="167" t="e">
        <f t="shared" ca="1" si="325"/>
        <v>#REF!</v>
      </c>
      <c r="EM115" s="167" t="e">
        <f t="shared" ca="1" si="326"/>
        <v>#REF!</v>
      </c>
      <c r="EN115" s="167" t="e">
        <f t="shared" ca="1" si="327"/>
        <v>#REF!</v>
      </c>
      <c r="EP115" s="167">
        <f t="shared" si="328"/>
        <v>0</v>
      </c>
      <c r="EQ115" s="167">
        <f t="shared" si="329"/>
        <v>0</v>
      </c>
      <c r="ER115" s="167">
        <f t="shared" si="330"/>
        <v>0</v>
      </c>
      <c r="ES115" s="167">
        <f t="shared" si="331"/>
        <v>0</v>
      </c>
      <c r="ET115" s="167">
        <f t="shared" si="332"/>
        <v>0</v>
      </c>
      <c r="EU115" s="167">
        <f t="shared" si="333"/>
        <v>0</v>
      </c>
      <c r="EV115" s="167">
        <f t="shared" si="334"/>
        <v>0</v>
      </c>
      <c r="EW115" s="167">
        <f t="shared" si="335"/>
        <v>0</v>
      </c>
      <c r="EX115" s="167">
        <f t="shared" si="336"/>
        <v>0</v>
      </c>
      <c r="EY115" s="167">
        <f t="shared" si="337"/>
        <v>0</v>
      </c>
      <c r="EZ115" s="167">
        <f t="shared" si="338"/>
        <v>0</v>
      </c>
      <c r="FA115" s="167">
        <f t="shared" si="339"/>
        <v>0</v>
      </c>
      <c r="FB115" s="167">
        <f t="shared" si="340"/>
        <v>0</v>
      </c>
      <c r="FC115" s="167">
        <f t="shared" si="341"/>
        <v>0</v>
      </c>
      <c r="FD115" s="167">
        <f t="shared" si="342"/>
        <v>0</v>
      </c>
      <c r="FE115" s="167">
        <f t="shared" si="343"/>
        <v>0</v>
      </c>
      <c r="FG115" s="167">
        <f t="shared" si="344"/>
        <v>0</v>
      </c>
      <c r="FH115" s="167">
        <f t="shared" si="345"/>
        <v>0</v>
      </c>
      <c r="FI115" s="167">
        <f t="shared" si="346"/>
        <v>0</v>
      </c>
      <c r="FJ115" s="167">
        <f t="shared" si="347"/>
        <v>0</v>
      </c>
      <c r="FK115" s="167">
        <f t="shared" si="348"/>
        <v>0</v>
      </c>
      <c r="FL115" s="167">
        <f t="shared" si="349"/>
        <v>0</v>
      </c>
      <c r="FM115" s="167">
        <f t="shared" si="350"/>
        <v>0</v>
      </c>
      <c r="FN115" s="167">
        <f t="shared" si="351"/>
        <v>0</v>
      </c>
      <c r="FO115" s="167">
        <f t="shared" si="352"/>
        <v>0</v>
      </c>
      <c r="FP115" s="167">
        <f t="shared" si="353"/>
        <v>0</v>
      </c>
      <c r="FQ115" s="167">
        <f t="shared" si="354"/>
        <v>0</v>
      </c>
      <c r="FR115" s="167">
        <f t="shared" si="355"/>
        <v>0</v>
      </c>
      <c r="FS115" s="167">
        <f t="shared" si="356"/>
        <v>0</v>
      </c>
      <c r="FT115" s="167">
        <f t="shared" si="357"/>
        <v>0</v>
      </c>
      <c r="FU115" s="167">
        <f t="shared" si="358"/>
        <v>0</v>
      </c>
      <c r="FV115" s="167">
        <f t="shared" si="359"/>
        <v>0</v>
      </c>
      <c r="FX115" s="167">
        <f t="shared" si="360"/>
        <v>0</v>
      </c>
      <c r="FY115" s="167">
        <f t="shared" si="361"/>
        <v>0</v>
      </c>
      <c r="FZ115" s="167">
        <f t="shared" si="362"/>
        <v>0</v>
      </c>
      <c r="GA115" s="167">
        <f t="shared" si="363"/>
        <v>0</v>
      </c>
      <c r="GB115" s="167">
        <f t="shared" si="364"/>
        <v>0</v>
      </c>
      <c r="GC115" s="167">
        <f t="shared" si="365"/>
        <v>0</v>
      </c>
      <c r="GD115" s="167">
        <f t="shared" si="366"/>
        <v>0</v>
      </c>
      <c r="GE115" s="167">
        <f t="shared" si="367"/>
        <v>0</v>
      </c>
      <c r="GF115" s="167">
        <f t="shared" si="368"/>
        <v>0</v>
      </c>
      <c r="GG115" s="167">
        <f t="shared" si="369"/>
        <v>0</v>
      </c>
      <c r="GH115" s="167">
        <f t="shared" si="370"/>
        <v>0</v>
      </c>
      <c r="GI115" s="167">
        <f t="shared" si="371"/>
        <v>0</v>
      </c>
      <c r="GJ115" s="167">
        <f t="shared" si="372"/>
        <v>0</v>
      </c>
      <c r="GK115" s="167">
        <f t="shared" si="373"/>
        <v>0</v>
      </c>
      <c r="GL115" s="167">
        <f t="shared" si="374"/>
        <v>0</v>
      </c>
      <c r="GM115" s="167">
        <f t="shared" si="375"/>
        <v>0</v>
      </c>
      <c r="GO115" s="167" t="e">
        <f t="shared" ca="1" si="210"/>
        <v>#REF!</v>
      </c>
      <c r="GP115" s="167" t="e">
        <f t="shared" ca="1" si="411"/>
        <v>#REF!</v>
      </c>
      <c r="GQ115" s="167" t="e">
        <f t="shared" ca="1" si="411"/>
        <v>#REF!</v>
      </c>
      <c r="GR115" s="167" t="e">
        <f t="shared" ca="1" si="411"/>
        <v>#REF!</v>
      </c>
      <c r="GS115" s="167" t="e">
        <f t="shared" ca="1" si="411"/>
        <v>#REF!</v>
      </c>
      <c r="GT115" s="167" t="e">
        <f t="shared" ca="1" si="411"/>
        <v>#REF!</v>
      </c>
      <c r="GU115" s="167" t="e">
        <f t="shared" ca="1" si="411"/>
        <v>#REF!</v>
      </c>
      <c r="GV115" s="167" t="e">
        <f t="shared" ca="1" si="411"/>
        <v>#REF!</v>
      </c>
      <c r="GW115" s="167" t="e">
        <f t="shared" ca="1" si="411"/>
        <v>#REF!</v>
      </c>
      <c r="GX115" s="167" t="e">
        <f t="shared" ca="1" si="411"/>
        <v>#REF!</v>
      </c>
      <c r="GY115" s="167" t="e">
        <f t="shared" ca="1" si="411"/>
        <v>#REF!</v>
      </c>
      <c r="GZ115" s="167" t="e">
        <f t="shared" ca="1" si="411"/>
        <v>#REF!</v>
      </c>
      <c r="HA115" s="167" t="e">
        <f t="shared" ca="1" si="411"/>
        <v>#REF!</v>
      </c>
      <c r="HB115" s="167" t="e">
        <f t="shared" ca="1" si="411"/>
        <v>#REF!</v>
      </c>
      <c r="HC115" s="167" t="e">
        <f t="shared" ca="1" si="411"/>
        <v>#REF!</v>
      </c>
      <c r="HD115" s="167" t="e">
        <f t="shared" ca="1" si="411"/>
        <v>#REF!</v>
      </c>
      <c r="HF115" s="167" t="e">
        <f t="shared" ca="1" si="277"/>
        <v>#REF!</v>
      </c>
      <c r="HG115" s="167" t="e">
        <f t="shared" ca="1" si="278"/>
        <v>#REF!</v>
      </c>
      <c r="HH115" s="167" t="e">
        <f t="shared" ca="1" si="279"/>
        <v>#REF!</v>
      </c>
      <c r="HI115" s="167" t="e">
        <f t="shared" ca="1" si="280"/>
        <v>#REF!</v>
      </c>
      <c r="HJ115" s="167" t="e">
        <f t="shared" ca="1" si="281"/>
        <v>#REF!</v>
      </c>
      <c r="HK115" s="167" t="e">
        <f t="shared" ca="1" si="282"/>
        <v>#REF!</v>
      </c>
      <c r="HL115" s="167" t="e">
        <f t="shared" ca="1" si="283"/>
        <v>#REF!</v>
      </c>
      <c r="HM115" s="167" t="e">
        <f t="shared" ca="1" si="284"/>
        <v>#REF!</v>
      </c>
      <c r="HN115" s="167" t="e">
        <f t="shared" ca="1" si="285"/>
        <v>#REF!</v>
      </c>
      <c r="HO115" s="167" t="e">
        <f t="shared" ca="1" si="286"/>
        <v>#REF!</v>
      </c>
      <c r="HP115" s="167" t="e">
        <f t="shared" ca="1" si="287"/>
        <v>#REF!</v>
      </c>
      <c r="HQ115" s="167" t="e">
        <f t="shared" ca="1" si="288"/>
        <v>#REF!</v>
      </c>
      <c r="HR115" s="167" t="e">
        <f t="shared" ca="1" si="289"/>
        <v>#REF!</v>
      </c>
      <c r="HS115" s="167" t="e">
        <f t="shared" ca="1" si="290"/>
        <v>#REF!</v>
      </c>
      <c r="HT115" s="167" t="e">
        <f t="shared" ca="1" si="291"/>
        <v>#REF!</v>
      </c>
      <c r="HU115" s="167" t="e">
        <f t="shared" ca="1" si="292"/>
        <v>#REF!</v>
      </c>
      <c r="HW115" s="167" t="e">
        <f t="shared" ca="1" si="293"/>
        <v>#REF!</v>
      </c>
      <c r="HX115" s="167">
        <f t="shared" si="294"/>
        <v>0</v>
      </c>
      <c r="HY115" s="167" t="e">
        <f t="shared" ca="1" si="376"/>
        <v>#REF!</v>
      </c>
      <c r="HZ115" s="219" t="e">
        <f t="shared" ca="1" si="377"/>
        <v>#REF!</v>
      </c>
    </row>
    <row r="116" spans="1:234" s="48" customFormat="1">
      <c r="A116" s="3" t="s">
        <v>224</v>
      </c>
      <c r="B116" s="202" t="str">
        <f>INDEX('Ref1'!$E:$E,MATCH(A116,'Ref1'!$A:$A,0))</f>
        <v>East Hertfordshire</v>
      </c>
      <c r="C116" s="42" t="str">
        <f>INDEX(Data1!B:B,MATCH(A116,Data1!A:A,0))</f>
        <v>SD</v>
      </c>
      <c r="D116" s="253" t="str">
        <f>INDEX(Data1!C:C,MATCH(A116,Data1!A:A,0))</f>
        <v>E</v>
      </c>
      <c r="E116" s="200" t="str">
        <f>IF($C$6="No","No",IF(COUNTIF(Inputs!$K$359:$K$398,$A116)&gt;0,"Yes","No"))</f>
        <v>No</v>
      </c>
      <c r="F116" s="404"/>
      <c r="G116" s="62">
        <f>INDEX('4_RatesSplit'!K:K,MATCH($A116,'4_RatesSplit'!$A:$A,0))</f>
        <v>0</v>
      </c>
      <c r="H116" s="171">
        <f>INDEX('4_RatesSplit'!L:L,MATCH($A116,'4_RatesSplit'!$A:$A,0))</f>
        <v>0</v>
      </c>
      <c r="I116" s="167">
        <f>INDEX('4_RatesSplit'!M:M,MATCH($A116,'4_RatesSplit'!$A:$A,0))</f>
        <v>0</v>
      </c>
      <c r="J116" s="167">
        <f>INDEX('4_RatesSplit'!N:N,MATCH($A116,'4_RatesSplit'!$A:$A,0))</f>
        <v>0</v>
      </c>
      <c r="K116" s="167">
        <f>INDEX('4_RatesSplit'!O:O,MATCH($A116,'4_RatesSplit'!$A:$A,0))</f>
        <v>0</v>
      </c>
      <c r="L116" s="167">
        <f>INDEX('4_RatesSplit'!P:P,MATCH($A116,'4_RatesSplit'!$A:$A,0))</f>
        <v>0</v>
      </c>
      <c r="M116" s="167">
        <f>INDEX('4_RatesSplit'!Q:Q,MATCH($A116,'4_RatesSplit'!$A:$A,0))</f>
        <v>0</v>
      </c>
      <c r="N116" s="167">
        <f>INDEX('4_RatesSplit'!R:R,MATCH($A116,'4_RatesSplit'!$A:$A,0))</f>
        <v>0</v>
      </c>
      <c r="O116" s="167">
        <f>INDEX('4_RatesSplit'!S:S,MATCH($A116,'4_RatesSplit'!$A:$A,0))</f>
        <v>0</v>
      </c>
      <c r="P116" s="167">
        <f>INDEX('4_RatesSplit'!T:T,MATCH($A116,'4_RatesSplit'!$A:$A,0))</f>
        <v>0</v>
      </c>
      <c r="Q116" s="167">
        <f>INDEX('4_RatesSplit'!U:U,MATCH($A116,'4_RatesSplit'!$A:$A,0))</f>
        <v>0</v>
      </c>
      <c r="R116" s="167">
        <f>INDEX('4_RatesSplit'!V:V,MATCH($A116,'4_RatesSplit'!$A:$A,0))</f>
        <v>0</v>
      </c>
      <c r="S116" s="167">
        <f>INDEX('4_RatesSplit'!W:W,MATCH($A116,'4_RatesSplit'!$A:$A,0))</f>
        <v>0</v>
      </c>
      <c r="T116" s="167">
        <f>INDEX('4_RatesSplit'!X:X,MATCH($A116,'4_RatesSplit'!$A:$A,0))</f>
        <v>0</v>
      </c>
      <c r="U116" s="167">
        <f>INDEX('4_RatesSplit'!Y:Y,MATCH($A116,'4_RatesSplit'!$A:$A,0))</f>
        <v>0</v>
      </c>
      <c r="V116" s="167">
        <f>INDEX('4_RatesSplit'!Z:Z,MATCH($A116,'4_RatesSplit'!$A:$A,0))</f>
        <v>0</v>
      </c>
      <c r="W116" s="167">
        <f>INDEX('4_RatesSplit'!AA:AA,MATCH($A116,'4_RatesSplit'!$A:$A,0))</f>
        <v>0</v>
      </c>
      <c r="X116" s="18"/>
      <c r="Y116" s="168" t="e">
        <f ca="1">INDEX('4_RatesSplit'!AT:AT,MATCH($A116,'4_RatesSplit'!$A:$A,0))</f>
        <v>#REF!</v>
      </c>
      <c r="Z116" s="168" t="e">
        <f ca="1">INDEX('4_RatesSplit'!AU:AU,MATCH($A116,'4_RatesSplit'!$A:$A,0))</f>
        <v>#REF!</v>
      </c>
      <c r="AA116" s="168" t="e">
        <f ca="1">INDEX('4_RatesSplit'!AV:AV,MATCH($A116,'4_RatesSplit'!$A:$A,0))</f>
        <v>#REF!</v>
      </c>
      <c r="AB116" s="168" t="e">
        <f ca="1">INDEX('4_RatesSplit'!AW:AW,MATCH($A116,'4_RatesSplit'!$A:$A,0))</f>
        <v>#REF!</v>
      </c>
      <c r="AC116" s="168" t="e">
        <f ca="1">INDEX('4_RatesSplit'!AX:AX,MATCH($A116,'4_RatesSplit'!$A:$A,0))</f>
        <v>#REF!</v>
      </c>
      <c r="AD116" s="168" t="e">
        <f ca="1">INDEX('4_RatesSplit'!AY:AY,MATCH($A116,'4_RatesSplit'!$A:$A,0))</f>
        <v>#REF!</v>
      </c>
      <c r="AE116" s="168" t="e">
        <f ca="1">INDEX('4_RatesSplit'!AZ:AZ,MATCH($A116,'4_RatesSplit'!$A:$A,0))</f>
        <v>#REF!</v>
      </c>
      <c r="AF116" s="168" t="e">
        <f ca="1">INDEX('4_RatesSplit'!BA:BA,MATCH($A116,'4_RatesSplit'!$A:$A,0))</f>
        <v>#REF!</v>
      </c>
      <c r="AG116" s="168" t="e">
        <f ca="1">INDEX('4_RatesSplit'!BB:BB,MATCH($A116,'4_RatesSplit'!$A:$A,0))</f>
        <v>#REF!</v>
      </c>
      <c r="AH116" s="168" t="e">
        <f ca="1">INDEX('4_RatesSplit'!BC:BC,MATCH($A116,'4_RatesSplit'!$A:$A,0))</f>
        <v>#REF!</v>
      </c>
      <c r="AI116" s="168" t="e">
        <f ca="1">INDEX('4_RatesSplit'!BD:BD,MATCH($A116,'4_RatesSplit'!$A:$A,0))</f>
        <v>#REF!</v>
      </c>
      <c r="AJ116" s="168" t="e">
        <f ca="1">INDEX('4_RatesSplit'!BE:BE,MATCH($A116,'4_RatesSplit'!$A:$A,0))</f>
        <v>#REF!</v>
      </c>
      <c r="AK116" s="168" t="e">
        <f ca="1">INDEX('4_RatesSplit'!BF:BF,MATCH($A116,'4_RatesSplit'!$A:$A,0))</f>
        <v>#REF!</v>
      </c>
      <c r="AL116" s="168" t="e">
        <f ca="1">INDEX('4_RatesSplit'!BG:BG,MATCH($A116,'4_RatesSplit'!$A:$A,0))</f>
        <v>#REF!</v>
      </c>
      <c r="AM116" s="168" t="e">
        <f ca="1">INDEX('4_RatesSplit'!BH:BH,MATCH($A116,'4_RatesSplit'!$A:$A,0))</f>
        <v>#REF!</v>
      </c>
      <c r="AN116" s="198" t="e">
        <f ca="1">INDEX('4_RatesSplit'!BI:BI,MATCH($A116,'4_RatesSplit'!$A:$A,0))</f>
        <v>#REF!</v>
      </c>
      <c r="AO116" s="114"/>
      <c r="AP116" s="167" t="e">
        <f t="shared" ca="1" si="295"/>
        <v>#REF!</v>
      </c>
      <c r="AQ116" s="167" t="e">
        <f t="shared" ca="1" si="296"/>
        <v>#REF!</v>
      </c>
      <c r="AR116" s="167" t="e">
        <f t="shared" ca="1" si="297"/>
        <v>#REF!</v>
      </c>
      <c r="AS116" s="167" t="e">
        <f t="shared" ca="1" si="298"/>
        <v>#REF!</v>
      </c>
      <c r="AT116" s="167" t="e">
        <f t="shared" ca="1" si="299"/>
        <v>#REF!</v>
      </c>
      <c r="AU116" s="167" t="e">
        <f t="shared" ca="1" si="300"/>
        <v>#REF!</v>
      </c>
      <c r="AV116" s="167" t="e">
        <f t="shared" ca="1" si="301"/>
        <v>#REF!</v>
      </c>
      <c r="AW116" s="167" t="e">
        <f t="shared" ca="1" si="302"/>
        <v>#REF!</v>
      </c>
      <c r="AX116" s="167" t="e">
        <f t="shared" ca="1" si="303"/>
        <v>#REF!</v>
      </c>
      <c r="AY116" s="167" t="e">
        <f t="shared" ca="1" si="304"/>
        <v>#REF!</v>
      </c>
      <c r="AZ116" s="167" t="e">
        <f t="shared" ca="1" si="305"/>
        <v>#REF!</v>
      </c>
      <c r="BA116" s="167" t="e">
        <f t="shared" ca="1" si="306"/>
        <v>#REF!</v>
      </c>
      <c r="BB116" s="167" t="e">
        <f t="shared" ca="1" si="307"/>
        <v>#REF!</v>
      </c>
      <c r="BC116" s="167" t="e">
        <f t="shared" ca="1" si="308"/>
        <v>#REF!</v>
      </c>
      <c r="BD116" s="167" t="e">
        <f t="shared" ca="1" si="309"/>
        <v>#REF!</v>
      </c>
      <c r="BE116" s="167" t="e">
        <f t="shared" ca="1" si="310"/>
        <v>#REF!</v>
      </c>
      <c r="BF116" s="18"/>
      <c r="BG116" s="168">
        <f>INDEX('2_Needs'!$F:$F,MATCH($A116,'2_Needs'!$A:$A,0))</f>
        <v>2.1806548534571867E-4</v>
      </c>
      <c r="BH116" s="114"/>
      <c r="BI116" s="167">
        <f t="shared" ref="BI116:BX116" si="416">IF(BI$3="reset",$BG116*BI$6,BH116*(1+$C$4))</f>
        <v>0</v>
      </c>
      <c r="BJ116" s="167">
        <f t="shared" si="416"/>
        <v>0</v>
      </c>
      <c r="BK116" s="167">
        <f t="shared" si="416"/>
        <v>0</v>
      </c>
      <c r="BL116" s="167">
        <f t="shared" si="416"/>
        <v>0</v>
      </c>
      <c r="BM116" s="167">
        <f t="shared" si="416"/>
        <v>0</v>
      </c>
      <c r="BN116" s="167">
        <f t="shared" si="416"/>
        <v>0</v>
      </c>
      <c r="BO116" s="167">
        <f t="shared" si="416"/>
        <v>0</v>
      </c>
      <c r="BP116" s="167">
        <f t="shared" si="416"/>
        <v>0</v>
      </c>
      <c r="BQ116" s="167">
        <f t="shared" si="416"/>
        <v>0</v>
      </c>
      <c r="BR116" s="167">
        <f t="shared" si="416"/>
        <v>0</v>
      </c>
      <c r="BS116" s="167">
        <f t="shared" si="416"/>
        <v>0</v>
      </c>
      <c r="BT116" s="167">
        <f t="shared" si="416"/>
        <v>0</v>
      </c>
      <c r="BU116" s="167">
        <f t="shared" si="416"/>
        <v>0</v>
      </c>
      <c r="BV116" s="167">
        <f t="shared" si="416"/>
        <v>0</v>
      </c>
      <c r="BW116" s="167">
        <f t="shared" si="416"/>
        <v>0</v>
      </c>
      <c r="BX116" s="167">
        <f t="shared" si="416"/>
        <v>0</v>
      </c>
      <c r="BZ116" s="167" t="e">
        <f t="shared" ca="1" si="229"/>
        <v>#REF!</v>
      </c>
      <c r="CA116" s="167" t="e">
        <f t="shared" ca="1" si="230"/>
        <v>#REF!</v>
      </c>
      <c r="CB116" s="167" t="e">
        <f t="shared" ca="1" si="231"/>
        <v>#REF!</v>
      </c>
      <c r="CC116" s="167" t="e">
        <f t="shared" ca="1" si="232"/>
        <v>#REF!</v>
      </c>
      <c r="CD116" s="167" t="e">
        <f t="shared" ca="1" si="233"/>
        <v>#REF!</v>
      </c>
      <c r="CE116" s="167" t="e">
        <f t="shared" ca="1" si="234"/>
        <v>#REF!</v>
      </c>
      <c r="CF116" s="167" t="e">
        <f t="shared" ca="1" si="235"/>
        <v>#REF!</v>
      </c>
      <c r="CG116" s="167" t="e">
        <f t="shared" ca="1" si="236"/>
        <v>#REF!</v>
      </c>
      <c r="CH116" s="167" t="e">
        <f t="shared" ca="1" si="237"/>
        <v>#REF!</v>
      </c>
      <c r="CI116" s="167" t="e">
        <f t="shared" ca="1" si="238"/>
        <v>#REF!</v>
      </c>
      <c r="CJ116" s="167" t="e">
        <f t="shared" ca="1" si="239"/>
        <v>#REF!</v>
      </c>
      <c r="CK116" s="167" t="e">
        <f t="shared" ca="1" si="240"/>
        <v>#REF!</v>
      </c>
      <c r="CL116" s="167" t="e">
        <f t="shared" ca="1" si="241"/>
        <v>#REF!</v>
      </c>
      <c r="CM116" s="167" t="e">
        <f t="shared" ca="1" si="242"/>
        <v>#REF!</v>
      </c>
      <c r="CN116" s="167" t="e">
        <f t="shared" ca="1" si="243"/>
        <v>#REF!</v>
      </c>
      <c r="CO116" s="167" t="e">
        <f t="shared" ca="1" si="244"/>
        <v>#REF!</v>
      </c>
      <c r="CQ116" s="167" t="e">
        <f t="shared" ca="1" si="245"/>
        <v>#REF!</v>
      </c>
      <c r="CR116" s="167" t="e">
        <f t="shared" ca="1" si="246"/>
        <v>#REF!</v>
      </c>
      <c r="CS116" s="167" t="e">
        <f t="shared" ca="1" si="247"/>
        <v>#REF!</v>
      </c>
      <c r="CT116" s="167" t="e">
        <f t="shared" ca="1" si="248"/>
        <v>#REF!</v>
      </c>
      <c r="CU116" s="167" t="e">
        <f t="shared" ca="1" si="249"/>
        <v>#REF!</v>
      </c>
      <c r="CV116" s="167" t="e">
        <f t="shared" ca="1" si="250"/>
        <v>#REF!</v>
      </c>
      <c r="CW116" s="167" t="e">
        <f t="shared" ca="1" si="251"/>
        <v>#REF!</v>
      </c>
      <c r="CX116" s="167" t="e">
        <f t="shared" ca="1" si="252"/>
        <v>#REF!</v>
      </c>
      <c r="CY116" s="167" t="e">
        <f t="shared" ca="1" si="253"/>
        <v>#REF!</v>
      </c>
      <c r="CZ116" s="167" t="e">
        <f t="shared" ca="1" si="254"/>
        <v>#REF!</v>
      </c>
      <c r="DA116" s="167" t="e">
        <f t="shared" ca="1" si="255"/>
        <v>#REF!</v>
      </c>
      <c r="DB116" s="167" t="e">
        <f t="shared" ca="1" si="256"/>
        <v>#REF!</v>
      </c>
      <c r="DC116" s="167" t="e">
        <f t="shared" ca="1" si="257"/>
        <v>#REF!</v>
      </c>
      <c r="DD116" s="167" t="e">
        <f t="shared" ca="1" si="258"/>
        <v>#REF!</v>
      </c>
      <c r="DE116" s="167" t="e">
        <f t="shared" ca="1" si="259"/>
        <v>#REF!</v>
      </c>
      <c r="DF116" s="167" t="e">
        <f t="shared" ca="1" si="260"/>
        <v>#REF!</v>
      </c>
      <c r="DH116" s="167">
        <f t="shared" si="261"/>
        <v>0</v>
      </c>
      <c r="DI116" s="167">
        <f t="shared" si="262"/>
        <v>0</v>
      </c>
      <c r="DJ116" s="167">
        <f t="shared" si="263"/>
        <v>0</v>
      </c>
      <c r="DK116" s="167">
        <f t="shared" si="264"/>
        <v>0</v>
      </c>
      <c r="DL116" s="167">
        <f t="shared" si="265"/>
        <v>0</v>
      </c>
      <c r="DM116" s="167">
        <f t="shared" si="266"/>
        <v>0</v>
      </c>
      <c r="DN116" s="167">
        <f t="shared" si="267"/>
        <v>0</v>
      </c>
      <c r="DO116" s="167">
        <f t="shared" si="268"/>
        <v>0</v>
      </c>
      <c r="DP116" s="167">
        <f t="shared" si="269"/>
        <v>0</v>
      </c>
      <c r="DQ116" s="167">
        <f t="shared" si="270"/>
        <v>0</v>
      </c>
      <c r="DR116" s="167">
        <f t="shared" si="271"/>
        <v>0</v>
      </c>
      <c r="DS116" s="167">
        <f t="shared" si="272"/>
        <v>0</v>
      </c>
      <c r="DT116" s="167">
        <f t="shared" si="273"/>
        <v>0</v>
      </c>
      <c r="DU116" s="167">
        <f t="shared" si="274"/>
        <v>0</v>
      </c>
      <c r="DV116" s="167">
        <f t="shared" si="275"/>
        <v>0</v>
      </c>
      <c r="DW116" s="167">
        <f t="shared" si="276"/>
        <v>0</v>
      </c>
      <c r="DY116" s="167" t="e">
        <f t="shared" ca="1" si="312"/>
        <v>#REF!</v>
      </c>
      <c r="DZ116" s="167" t="e">
        <f t="shared" ca="1" si="313"/>
        <v>#REF!</v>
      </c>
      <c r="EA116" s="167" t="e">
        <f t="shared" ca="1" si="314"/>
        <v>#REF!</v>
      </c>
      <c r="EB116" s="167" t="e">
        <f t="shared" ca="1" si="315"/>
        <v>#REF!</v>
      </c>
      <c r="EC116" s="167" t="e">
        <f t="shared" ca="1" si="316"/>
        <v>#REF!</v>
      </c>
      <c r="ED116" s="167" t="e">
        <f t="shared" ca="1" si="317"/>
        <v>#REF!</v>
      </c>
      <c r="EE116" s="167" t="e">
        <f t="shared" ca="1" si="318"/>
        <v>#REF!</v>
      </c>
      <c r="EF116" s="167" t="e">
        <f t="shared" ca="1" si="319"/>
        <v>#REF!</v>
      </c>
      <c r="EG116" s="167" t="e">
        <f t="shared" ca="1" si="320"/>
        <v>#REF!</v>
      </c>
      <c r="EH116" s="167" t="e">
        <f t="shared" ca="1" si="321"/>
        <v>#REF!</v>
      </c>
      <c r="EI116" s="167" t="e">
        <f t="shared" ca="1" si="322"/>
        <v>#REF!</v>
      </c>
      <c r="EJ116" s="167" t="e">
        <f t="shared" ca="1" si="323"/>
        <v>#REF!</v>
      </c>
      <c r="EK116" s="167" t="e">
        <f t="shared" ca="1" si="324"/>
        <v>#REF!</v>
      </c>
      <c r="EL116" s="167" t="e">
        <f t="shared" ca="1" si="325"/>
        <v>#REF!</v>
      </c>
      <c r="EM116" s="167" t="e">
        <f t="shared" ca="1" si="326"/>
        <v>#REF!</v>
      </c>
      <c r="EN116" s="167" t="e">
        <f t="shared" ca="1" si="327"/>
        <v>#REF!</v>
      </c>
      <c r="EP116" s="167">
        <f t="shared" si="328"/>
        <v>0</v>
      </c>
      <c r="EQ116" s="167">
        <f t="shared" si="329"/>
        <v>0</v>
      </c>
      <c r="ER116" s="167">
        <f t="shared" si="330"/>
        <v>0</v>
      </c>
      <c r="ES116" s="167">
        <f t="shared" si="331"/>
        <v>0</v>
      </c>
      <c r="ET116" s="167">
        <f t="shared" si="332"/>
        <v>0</v>
      </c>
      <c r="EU116" s="167">
        <f t="shared" si="333"/>
        <v>0</v>
      </c>
      <c r="EV116" s="167">
        <f t="shared" si="334"/>
        <v>0</v>
      </c>
      <c r="EW116" s="167">
        <f t="shared" si="335"/>
        <v>0</v>
      </c>
      <c r="EX116" s="167">
        <f t="shared" si="336"/>
        <v>0</v>
      </c>
      <c r="EY116" s="167">
        <f t="shared" si="337"/>
        <v>0</v>
      </c>
      <c r="EZ116" s="167">
        <f t="shared" si="338"/>
        <v>0</v>
      </c>
      <c r="FA116" s="167">
        <f t="shared" si="339"/>
        <v>0</v>
      </c>
      <c r="FB116" s="167">
        <f t="shared" si="340"/>
        <v>0</v>
      </c>
      <c r="FC116" s="167">
        <f t="shared" si="341"/>
        <v>0</v>
      </c>
      <c r="FD116" s="167">
        <f t="shared" si="342"/>
        <v>0</v>
      </c>
      <c r="FE116" s="167">
        <f t="shared" si="343"/>
        <v>0</v>
      </c>
      <c r="FG116" s="167">
        <f t="shared" si="344"/>
        <v>0</v>
      </c>
      <c r="FH116" s="167">
        <f t="shared" si="345"/>
        <v>0</v>
      </c>
      <c r="FI116" s="167">
        <f t="shared" si="346"/>
        <v>0</v>
      </c>
      <c r="FJ116" s="167">
        <f t="shared" si="347"/>
        <v>0</v>
      </c>
      <c r="FK116" s="167">
        <f t="shared" si="348"/>
        <v>0</v>
      </c>
      <c r="FL116" s="167">
        <f t="shared" si="349"/>
        <v>0</v>
      </c>
      <c r="FM116" s="167">
        <f t="shared" si="350"/>
        <v>0</v>
      </c>
      <c r="FN116" s="167">
        <f t="shared" si="351"/>
        <v>0</v>
      </c>
      <c r="FO116" s="167">
        <f t="shared" si="352"/>
        <v>0</v>
      </c>
      <c r="FP116" s="167">
        <f t="shared" si="353"/>
        <v>0</v>
      </c>
      <c r="FQ116" s="167">
        <f t="shared" si="354"/>
        <v>0</v>
      </c>
      <c r="FR116" s="167">
        <f t="shared" si="355"/>
        <v>0</v>
      </c>
      <c r="FS116" s="167">
        <f t="shared" si="356"/>
        <v>0</v>
      </c>
      <c r="FT116" s="167">
        <f t="shared" si="357"/>
        <v>0</v>
      </c>
      <c r="FU116" s="167">
        <f t="shared" si="358"/>
        <v>0</v>
      </c>
      <c r="FV116" s="167">
        <f t="shared" si="359"/>
        <v>0</v>
      </c>
      <c r="FX116" s="167">
        <f t="shared" si="360"/>
        <v>0</v>
      </c>
      <c r="FY116" s="167">
        <f t="shared" si="361"/>
        <v>0</v>
      </c>
      <c r="FZ116" s="167">
        <f t="shared" si="362"/>
        <v>0</v>
      </c>
      <c r="GA116" s="167">
        <f t="shared" si="363"/>
        <v>0</v>
      </c>
      <c r="GB116" s="167">
        <f t="shared" si="364"/>
        <v>0</v>
      </c>
      <c r="GC116" s="167">
        <f t="shared" si="365"/>
        <v>0</v>
      </c>
      <c r="GD116" s="167">
        <f t="shared" si="366"/>
        <v>0</v>
      </c>
      <c r="GE116" s="167">
        <f t="shared" si="367"/>
        <v>0</v>
      </c>
      <c r="GF116" s="167">
        <f t="shared" si="368"/>
        <v>0</v>
      </c>
      <c r="GG116" s="167">
        <f t="shared" si="369"/>
        <v>0</v>
      </c>
      <c r="GH116" s="167">
        <f t="shared" si="370"/>
        <v>0</v>
      </c>
      <c r="GI116" s="167">
        <f t="shared" si="371"/>
        <v>0</v>
      </c>
      <c r="GJ116" s="167">
        <f t="shared" si="372"/>
        <v>0</v>
      </c>
      <c r="GK116" s="167">
        <f t="shared" si="373"/>
        <v>0</v>
      </c>
      <c r="GL116" s="167">
        <f t="shared" si="374"/>
        <v>0</v>
      </c>
      <c r="GM116" s="167">
        <f t="shared" si="375"/>
        <v>0</v>
      </c>
      <c r="GO116" s="167" t="e">
        <f t="shared" ca="1" si="210"/>
        <v>#REF!</v>
      </c>
      <c r="GP116" s="167" t="e">
        <f t="shared" ca="1" si="411"/>
        <v>#REF!</v>
      </c>
      <c r="GQ116" s="167" t="e">
        <f t="shared" ca="1" si="411"/>
        <v>#REF!</v>
      </c>
      <c r="GR116" s="167" t="e">
        <f t="shared" ca="1" si="411"/>
        <v>#REF!</v>
      </c>
      <c r="GS116" s="167" t="e">
        <f t="shared" ca="1" si="411"/>
        <v>#REF!</v>
      </c>
      <c r="GT116" s="167" t="e">
        <f t="shared" ca="1" si="411"/>
        <v>#REF!</v>
      </c>
      <c r="GU116" s="167" t="e">
        <f t="shared" ca="1" si="411"/>
        <v>#REF!</v>
      </c>
      <c r="GV116" s="167" t="e">
        <f t="shared" ca="1" si="411"/>
        <v>#REF!</v>
      </c>
      <c r="GW116" s="167" t="e">
        <f t="shared" ca="1" si="411"/>
        <v>#REF!</v>
      </c>
      <c r="GX116" s="167" t="e">
        <f t="shared" ca="1" si="411"/>
        <v>#REF!</v>
      </c>
      <c r="GY116" s="167" t="e">
        <f t="shared" ca="1" si="411"/>
        <v>#REF!</v>
      </c>
      <c r="GZ116" s="167" t="e">
        <f t="shared" ca="1" si="411"/>
        <v>#REF!</v>
      </c>
      <c r="HA116" s="167" t="e">
        <f t="shared" ca="1" si="411"/>
        <v>#REF!</v>
      </c>
      <c r="HB116" s="167" t="e">
        <f t="shared" ca="1" si="411"/>
        <v>#REF!</v>
      </c>
      <c r="HC116" s="167" t="e">
        <f t="shared" ca="1" si="411"/>
        <v>#REF!</v>
      </c>
      <c r="HD116" s="167" t="e">
        <f t="shared" ca="1" si="411"/>
        <v>#REF!</v>
      </c>
      <c r="HF116" s="167" t="e">
        <f t="shared" ca="1" si="277"/>
        <v>#REF!</v>
      </c>
      <c r="HG116" s="167" t="e">
        <f t="shared" ca="1" si="278"/>
        <v>#REF!</v>
      </c>
      <c r="HH116" s="167" t="e">
        <f t="shared" ca="1" si="279"/>
        <v>#REF!</v>
      </c>
      <c r="HI116" s="167" t="e">
        <f t="shared" ca="1" si="280"/>
        <v>#REF!</v>
      </c>
      <c r="HJ116" s="167" t="e">
        <f t="shared" ca="1" si="281"/>
        <v>#REF!</v>
      </c>
      <c r="HK116" s="167" t="e">
        <f t="shared" ca="1" si="282"/>
        <v>#REF!</v>
      </c>
      <c r="HL116" s="167" t="e">
        <f t="shared" ca="1" si="283"/>
        <v>#REF!</v>
      </c>
      <c r="HM116" s="167" t="e">
        <f t="shared" ca="1" si="284"/>
        <v>#REF!</v>
      </c>
      <c r="HN116" s="167" t="e">
        <f t="shared" ca="1" si="285"/>
        <v>#REF!</v>
      </c>
      <c r="HO116" s="167" t="e">
        <f t="shared" ca="1" si="286"/>
        <v>#REF!</v>
      </c>
      <c r="HP116" s="167" t="e">
        <f t="shared" ca="1" si="287"/>
        <v>#REF!</v>
      </c>
      <c r="HQ116" s="167" t="e">
        <f t="shared" ca="1" si="288"/>
        <v>#REF!</v>
      </c>
      <c r="HR116" s="167" t="e">
        <f t="shared" ca="1" si="289"/>
        <v>#REF!</v>
      </c>
      <c r="HS116" s="167" t="e">
        <f t="shared" ca="1" si="290"/>
        <v>#REF!</v>
      </c>
      <c r="HT116" s="167" t="e">
        <f t="shared" ca="1" si="291"/>
        <v>#REF!</v>
      </c>
      <c r="HU116" s="167" t="e">
        <f t="shared" ca="1" si="292"/>
        <v>#REF!</v>
      </c>
      <c r="HW116" s="167" t="e">
        <f t="shared" ca="1" si="293"/>
        <v>#REF!</v>
      </c>
      <c r="HX116" s="167">
        <f t="shared" si="294"/>
        <v>0</v>
      </c>
      <c r="HY116" s="167" t="e">
        <f t="shared" ca="1" si="376"/>
        <v>#REF!</v>
      </c>
      <c r="HZ116" s="219" t="e">
        <f t="shared" ca="1" si="377"/>
        <v>#REF!</v>
      </c>
    </row>
    <row r="117" spans="1:234" s="48" customFormat="1">
      <c r="A117" s="3" t="s">
        <v>226</v>
      </c>
      <c r="B117" s="202" t="str">
        <f>INDEX('Ref1'!$E:$E,MATCH(A117,'Ref1'!$A:$A,0))</f>
        <v>East Lindsey</v>
      </c>
      <c r="C117" s="42" t="str">
        <f>INDEX(Data1!B:B,MATCH(A117,Data1!A:A,0))</f>
        <v>SD</v>
      </c>
      <c r="D117" s="253" t="str">
        <f>INDEX(Data1!C:C,MATCH(A117,Data1!A:A,0))</f>
        <v>EM</v>
      </c>
      <c r="E117" s="200" t="str">
        <f>IF($C$6="No","No",IF(COUNTIF(Inputs!$K$359:$K$398,$A117)&gt;0,"Yes","No"))</f>
        <v>No</v>
      </c>
      <c r="F117" s="404"/>
      <c r="G117" s="62">
        <f>INDEX('4_RatesSplit'!K:K,MATCH($A117,'4_RatesSplit'!$A:$A,0))</f>
        <v>0</v>
      </c>
      <c r="H117" s="171">
        <f>INDEX('4_RatesSplit'!L:L,MATCH($A117,'4_RatesSplit'!$A:$A,0))</f>
        <v>0</v>
      </c>
      <c r="I117" s="167">
        <f>INDEX('4_RatesSplit'!M:M,MATCH($A117,'4_RatesSplit'!$A:$A,0))</f>
        <v>0</v>
      </c>
      <c r="J117" s="167">
        <f>INDEX('4_RatesSplit'!N:N,MATCH($A117,'4_RatesSplit'!$A:$A,0))</f>
        <v>0</v>
      </c>
      <c r="K117" s="167">
        <f>INDEX('4_RatesSplit'!O:O,MATCH($A117,'4_RatesSplit'!$A:$A,0))</f>
        <v>0</v>
      </c>
      <c r="L117" s="167">
        <f>INDEX('4_RatesSplit'!P:P,MATCH($A117,'4_RatesSplit'!$A:$A,0))</f>
        <v>0</v>
      </c>
      <c r="M117" s="167">
        <f>INDEX('4_RatesSplit'!Q:Q,MATCH($A117,'4_RatesSplit'!$A:$A,0))</f>
        <v>0</v>
      </c>
      <c r="N117" s="167">
        <f>INDEX('4_RatesSplit'!R:R,MATCH($A117,'4_RatesSplit'!$A:$A,0))</f>
        <v>0</v>
      </c>
      <c r="O117" s="167">
        <f>INDEX('4_RatesSplit'!S:S,MATCH($A117,'4_RatesSplit'!$A:$A,0))</f>
        <v>0</v>
      </c>
      <c r="P117" s="167">
        <f>INDEX('4_RatesSplit'!T:T,MATCH($A117,'4_RatesSplit'!$A:$A,0))</f>
        <v>0</v>
      </c>
      <c r="Q117" s="167">
        <f>INDEX('4_RatesSplit'!U:U,MATCH($A117,'4_RatesSplit'!$A:$A,0))</f>
        <v>0</v>
      </c>
      <c r="R117" s="167">
        <f>INDEX('4_RatesSplit'!V:V,MATCH($A117,'4_RatesSplit'!$A:$A,0))</f>
        <v>0</v>
      </c>
      <c r="S117" s="167">
        <f>INDEX('4_RatesSplit'!W:W,MATCH($A117,'4_RatesSplit'!$A:$A,0))</f>
        <v>0</v>
      </c>
      <c r="T117" s="167">
        <f>INDEX('4_RatesSplit'!X:X,MATCH($A117,'4_RatesSplit'!$A:$A,0))</f>
        <v>0</v>
      </c>
      <c r="U117" s="167">
        <f>INDEX('4_RatesSplit'!Y:Y,MATCH($A117,'4_RatesSplit'!$A:$A,0))</f>
        <v>0</v>
      </c>
      <c r="V117" s="167">
        <f>INDEX('4_RatesSplit'!Z:Z,MATCH($A117,'4_RatesSplit'!$A:$A,0))</f>
        <v>0</v>
      </c>
      <c r="W117" s="167">
        <f>INDEX('4_RatesSplit'!AA:AA,MATCH($A117,'4_RatesSplit'!$A:$A,0))</f>
        <v>0</v>
      </c>
      <c r="X117" s="18"/>
      <c r="Y117" s="168" t="e">
        <f ca="1">INDEX('4_RatesSplit'!AT:AT,MATCH($A117,'4_RatesSplit'!$A:$A,0))</f>
        <v>#REF!</v>
      </c>
      <c r="Z117" s="168" t="e">
        <f ca="1">INDEX('4_RatesSplit'!AU:AU,MATCH($A117,'4_RatesSplit'!$A:$A,0))</f>
        <v>#REF!</v>
      </c>
      <c r="AA117" s="168" t="e">
        <f ca="1">INDEX('4_RatesSplit'!AV:AV,MATCH($A117,'4_RatesSplit'!$A:$A,0))</f>
        <v>#REF!</v>
      </c>
      <c r="AB117" s="168" t="e">
        <f ca="1">INDEX('4_RatesSplit'!AW:AW,MATCH($A117,'4_RatesSplit'!$A:$A,0))</f>
        <v>#REF!</v>
      </c>
      <c r="AC117" s="168" t="e">
        <f ca="1">INDEX('4_RatesSplit'!AX:AX,MATCH($A117,'4_RatesSplit'!$A:$A,0))</f>
        <v>#REF!</v>
      </c>
      <c r="AD117" s="168" t="e">
        <f ca="1">INDEX('4_RatesSplit'!AY:AY,MATCH($A117,'4_RatesSplit'!$A:$A,0))</f>
        <v>#REF!</v>
      </c>
      <c r="AE117" s="168" t="e">
        <f ca="1">INDEX('4_RatesSplit'!AZ:AZ,MATCH($A117,'4_RatesSplit'!$A:$A,0))</f>
        <v>#REF!</v>
      </c>
      <c r="AF117" s="168" t="e">
        <f ca="1">INDEX('4_RatesSplit'!BA:BA,MATCH($A117,'4_RatesSplit'!$A:$A,0))</f>
        <v>#REF!</v>
      </c>
      <c r="AG117" s="168" t="e">
        <f ca="1">INDEX('4_RatesSplit'!BB:BB,MATCH($A117,'4_RatesSplit'!$A:$A,0))</f>
        <v>#REF!</v>
      </c>
      <c r="AH117" s="168" t="e">
        <f ca="1">INDEX('4_RatesSplit'!BC:BC,MATCH($A117,'4_RatesSplit'!$A:$A,0))</f>
        <v>#REF!</v>
      </c>
      <c r="AI117" s="168" t="e">
        <f ca="1">INDEX('4_RatesSplit'!BD:BD,MATCH($A117,'4_RatesSplit'!$A:$A,0))</f>
        <v>#REF!</v>
      </c>
      <c r="AJ117" s="168" t="e">
        <f ca="1">INDEX('4_RatesSplit'!BE:BE,MATCH($A117,'4_RatesSplit'!$A:$A,0))</f>
        <v>#REF!</v>
      </c>
      <c r="AK117" s="168" t="e">
        <f ca="1">INDEX('4_RatesSplit'!BF:BF,MATCH($A117,'4_RatesSplit'!$A:$A,0))</f>
        <v>#REF!</v>
      </c>
      <c r="AL117" s="168" t="e">
        <f ca="1">INDEX('4_RatesSplit'!BG:BG,MATCH($A117,'4_RatesSplit'!$A:$A,0))</f>
        <v>#REF!</v>
      </c>
      <c r="AM117" s="168" t="e">
        <f ca="1">INDEX('4_RatesSplit'!BH:BH,MATCH($A117,'4_RatesSplit'!$A:$A,0))</f>
        <v>#REF!</v>
      </c>
      <c r="AN117" s="198" t="e">
        <f ca="1">INDEX('4_RatesSplit'!BI:BI,MATCH($A117,'4_RatesSplit'!$A:$A,0))</f>
        <v>#REF!</v>
      </c>
      <c r="AO117" s="114"/>
      <c r="AP117" s="167" t="e">
        <f t="shared" ca="1" si="295"/>
        <v>#REF!</v>
      </c>
      <c r="AQ117" s="167" t="e">
        <f t="shared" ca="1" si="296"/>
        <v>#REF!</v>
      </c>
      <c r="AR117" s="167" t="e">
        <f t="shared" ca="1" si="297"/>
        <v>#REF!</v>
      </c>
      <c r="AS117" s="167" t="e">
        <f t="shared" ca="1" si="298"/>
        <v>#REF!</v>
      </c>
      <c r="AT117" s="167" t="e">
        <f t="shared" ca="1" si="299"/>
        <v>#REF!</v>
      </c>
      <c r="AU117" s="167" t="e">
        <f t="shared" ca="1" si="300"/>
        <v>#REF!</v>
      </c>
      <c r="AV117" s="167" t="e">
        <f t="shared" ca="1" si="301"/>
        <v>#REF!</v>
      </c>
      <c r="AW117" s="167" t="e">
        <f t="shared" ca="1" si="302"/>
        <v>#REF!</v>
      </c>
      <c r="AX117" s="167" t="e">
        <f t="shared" ca="1" si="303"/>
        <v>#REF!</v>
      </c>
      <c r="AY117" s="167" t="e">
        <f t="shared" ca="1" si="304"/>
        <v>#REF!</v>
      </c>
      <c r="AZ117" s="167" t="e">
        <f t="shared" ca="1" si="305"/>
        <v>#REF!</v>
      </c>
      <c r="BA117" s="167" t="e">
        <f t="shared" ca="1" si="306"/>
        <v>#REF!</v>
      </c>
      <c r="BB117" s="167" t="e">
        <f t="shared" ca="1" si="307"/>
        <v>#REF!</v>
      </c>
      <c r="BC117" s="167" t="e">
        <f t="shared" ca="1" si="308"/>
        <v>#REF!</v>
      </c>
      <c r="BD117" s="167" t="e">
        <f t="shared" ca="1" si="309"/>
        <v>#REF!</v>
      </c>
      <c r="BE117" s="167" t="e">
        <f t="shared" ca="1" si="310"/>
        <v>#REF!</v>
      </c>
      <c r="BF117" s="18"/>
      <c r="BG117" s="168">
        <f>INDEX('2_Needs'!$F:$F,MATCH($A117,'2_Needs'!$A:$A,0))</f>
        <v>4.9304101721485611E-4</v>
      </c>
      <c r="BH117" s="114"/>
      <c r="BI117" s="167">
        <f t="shared" ref="BI117:BX117" si="417">IF(BI$3="reset",$BG117*BI$6,BH117*(1+$C$4))</f>
        <v>0</v>
      </c>
      <c r="BJ117" s="167">
        <f t="shared" si="417"/>
        <v>0</v>
      </c>
      <c r="BK117" s="167">
        <f t="shared" si="417"/>
        <v>0</v>
      </c>
      <c r="BL117" s="167">
        <f t="shared" si="417"/>
        <v>0</v>
      </c>
      <c r="BM117" s="167">
        <f t="shared" si="417"/>
        <v>0</v>
      </c>
      <c r="BN117" s="167">
        <f t="shared" si="417"/>
        <v>0</v>
      </c>
      <c r="BO117" s="167">
        <f t="shared" si="417"/>
        <v>0</v>
      </c>
      <c r="BP117" s="167">
        <f t="shared" si="417"/>
        <v>0</v>
      </c>
      <c r="BQ117" s="167">
        <f t="shared" si="417"/>
        <v>0</v>
      </c>
      <c r="BR117" s="167">
        <f t="shared" si="417"/>
        <v>0</v>
      </c>
      <c r="BS117" s="167">
        <f t="shared" si="417"/>
        <v>0</v>
      </c>
      <c r="BT117" s="167">
        <f t="shared" si="417"/>
        <v>0</v>
      </c>
      <c r="BU117" s="167">
        <f t="shared" si="417"/>
        <v>0</v>
      </c>
      <c r="BV117" s="167">
        <f t="shared" si="417"/>
        <v>0</v>
      </c>
      <c r="BW117" s="167">
        <f t="shared" si="417"/>
        <v>0</v>
      </c>
      <c r="BX117" s="167">
        <f t="shared" si="417"/>
        <v>0</v>
      </c>
      <c r="BZ117" s="167" t="e">
        <f t="shared" ca="1" si="229"/>
        <v>#REF!</v>
      </c>
      <c r="CA117" s="167" t="e">
        <f t="shared" ca="1" si="230"/>
        <v>#REF!</v>
      </c>
      <c r="CB117" s="167" t="e">
        <f t="shared" ca="1" si="231"/>
        <v>#REF!</v>
      </c>
      <c r="CC117" s="167" t="e">
        <f t="shared" ca="1" si="232"/>
        <v>#REF!</v>
      </c>
      <c r="CD117" s="167" t="e">
        <f t="shared" ca="1" si="233"/>
        <v>#REF!</v>
      </c>
      <c r="CE117" s="167" t="e">
        <f t="shared" ca="1" si="234"/>
        <v>#REF!</v>
      </c>
      <c r="CF117" s="167" t="e">
        <f t="shared" ca="1" si="235"/>
        <v>#REF!</v>
      </c>
      <c r="CG117" s="167" t="e">
        <f t="shared" ca="1" si="236"/>
        <v>#REF!</v>
      </c>
      <c r="CH117" s="167" t="e">
        <f t="shared" ca="1" si="237"/>
        <v>#REF!</v>
      </c>
      <c r="CI117" s="167" t="e">
        <f t="shared" ca="1" si="238"/>
        <v>#REF!</v>
      </c>
      <c r="CJ117" s="167" t="e">
        <f t="shared" ca="1" si="239"/>
        <v>#REF!</v>
      </c>
      <c r="CK117" s="167" t="e">
        <f t="shared" ca="1" si="240"/>
        <v>#REF!</v>
      </c>
      <c r="CL117" s="167" t="e">
        <f t="shared" ca="1" si="241"/>
        <v>#REF!</v>
      </c>
      <c r="CM117" s="167" t="e">
        <f t="shared" ca="1" si="242"/>
        <v>#REF!</v>
      </c>
      <c r="CN117" s="167" t="e">
        <f t="shared" ca="1" si="243"/>
        <v>#REF!</v>
      </c>
      <c r="CO117" s="167" t="e">
        <f t="shared" ca="1" si="244"/>
        <v>#REF!</v>
      </c>
      <c r="CQ117" s="167" t="e">
        <f t="shared" ca="1" si="245"/>
        <v>#REF!</v>
      </c>
      <c r="CR117" s="167" t="e">
        <f t="shared" ca="1" si="246"/>
        <v>#REF!</v>
      </c>
      <c r="CS117" s="167" t="e">
        <f t="shared" ca="1" si="247"/>
        <v>#REF!</v>
      </c>
      <c r="CT117" s="167" t="e">
        <f t="shared" ca="1" si="248"/>
        <v>#REF!</v>
      </c>
      <c r="CU117" s="167" t="e">
        <f t="shared" ca="1" si="249"/>
        <v>#REF!</v>
      </c>
      <c r="CV117" s="167" t="e">
        <f t="shared" ca="1" si="250"/>
        <v>#REF!</v>
      </c>
      <c r="CW117" s="167" t="e">
        <f t="shared" ca="1" si="251"/>
        <v>#REF!</v>
      </c>
      <c r="CX117" s="167" t="e">
        <f t="shared" ca="1" si="252"/>
        <v>#REF!</v>
      </c>
      <c r="CY117" s="167" t="e">
        <f t="shared" ca="1" si="253"/>
        <v>#REF!</v>
      </c>
      <c r="CZ117" s="167" t="e">
        <f t="shared" ca="1" si="254"/>
        <v>#REF!</v>
      </c>
      <c r="DA117" s="167" t="e">
        <f t="shared" ca="1" si="255"/>
        <v>#REF!</v>
      </c>
      <c r="DB117" s="167" t="e">
        <f t="shared" ca="1" si="256"/>
        <v>#REF!</v>
      </c>
      <c r="DC117" s="167" t="e">
        <f t="shared" ca="1" si="257"/>
        <v>#REF!</v>
      </c>
      <c r="DD117" s="167" t="e">
        <f t="shared" ca="1" si="258"/>
        <v>#REF!</v>
      </c>
      <c r="DE117" s="167" t="e">
        <f t="shared" ca="1" si="259"/>
        <v>#REF!</v>
      </c>
      <c r="DF117" s="167" t="e">
        <f t="shared" ca="1" si="260"/>
        <v>#REF!</v>
      </c>
      <c r="DH117" s="167">
        <f t="shared" si="261"/>
        <v>0</v>
      </c>
      <c r="DI117" s="167">
        <f t="shared" si="262"/>
        <v>0</v>
      </c>
      <c r="DJ117" s="167">
        <f t="shared" si="263"/>
        <v>0</v>
      </c>
      <c r="DK117" s="167">
        <f t="shared" si="264"/>
        <v>0</v>
      </c>
      <c r="DL117" s="167">
        <f t="shared" si="265"/>
        <v>0</v>
      </c>
      <c r="DM117" s="167">
        <f t="shared" si="266"/>
        <v>0</v>
      </c>
      <c r="DN117" s="167">
        <f t="shared" si="267"/>
        <v>0</v>
      </c>
      <c r="DO117" s="167">
        <f t="shared" si="268"/>
        <v>0</v>
      </c>
      <c r="DP117" s="167">
        <f t="shared" si="269"/>
        <v>0</v>
      </c>
      <c r="DQ117" s="167">
        <f t="shared" si="270"/>
        <v>0</v>
      </c>
      <c r="DR117" s="167">
        <f t="shared" si="271"/>
        <v>0</v>
      </c>
      <c r="DS117" s="167">
        <f t="shared" si="272"/>
        <v>0</v>
      </c>
      <c r="DT117" s="167">
        <f t="shared" si="273"/>
        <v>0</v>
      </c>
      <c r="DU117" s="167">
        <f t="shared" si="274"/>
        <v>0</v>
      </c>
      <c r="DV117" s="167">
        <f t="shared" si="275"/>
        <v>0</v>
      </c>
      <c r="DW117" s="167">
        <f t="shared" si="276"/>
        <v>0</v>
      </c>
      <c r="DY117" s="167" t="e">
        <f t="shared" ca="1" si="312"/>
        <v>#REF!</v>
      </c>
      <c r="DZ117" s="167" t="e">
        <f t="shared" ca="1" si="313"/>
        <v>#REF!</v>
      </c>
      <c r="EA117" s="167" t="e">
        <f t="shared" ca="1" si="314"/>
        <v>#REF!</v>
      </c>
      <c r="EB117" s="167" t="e">
        <f t="shared" ca="1" si="315"/>
        <v>#REF!</v>
      </c>
      <c r="EC117" s="167" t="e">
        <f t="shared" ca="1" si="316"/>
        <v>#REF!</v>
      </c>
      <c r="ED117" s="167" t="e">
        <f t="shared" ca="1" si="317"/>
        <v>#REF!</v>
      </c>
      <c r="EE117" s="167" t="e">
        <f t="shared" ca="1" si="318"/>
        <v>#REF!</v>
      </c>
      <c r="EF117" s="167" t="e">
        <f t="shared" ca="1" si="319"/>
        <v>#REF!</v>
      </c>
      <c r="EG117" s="167" t="e">
        <f t="shared" ca="1" si="320"/>
        <v>#REF!</v>
      </c>
      <c r="EH117" s="167" t="e">
        <f t="shared" ca="1" si="321"/>
        <v>#REF!</v>
      </c>
      <c r="EI117" s="167" t="e">
        <f t="shared" ca="1" si="322"/>
        <v>#REF!</v>
      </c>
      <c r="EJ117" s="167" t="e">
        <f t="shared" ca="1" si="323"/>
        <v>#REF!</v>
      </c>
      <c r="EK117" s="167" t="e">
        <f t="shared" ca="1" si="324"/>
        <v>#REF!</v>
      </c>
      <c r="EL117" s="167" t="e">
        <f t="shared" ca="1" si="325"/>
        <v>#REF!</v>
      </c>
      <c r="EM117" s="167" t="e">
        <f t="shared" ca="1" si="326"/>
        <v>#REF!</v>
      </c>
      <c r="EN117" s="167" t="e">
        <f t="shared" ca="1" si="327"/>
        <v>#REF!</v>
      </c>
      <c r="EP117" s="167">
        <f t="shared" si="328"/>
        <v>0</v>
      </c>
      <c r="EQ117" s="167">
        <f t="shared" si="329"/>
        <v>0</v>
      </c>
      <c r="ER117" s="167">
        <f t="shared" si="330"/>
        <v>0</v>
      </c>
      <c r="ES117" s="167">
        <f t="shared" si="331"/>
        <v>0</v>
      </c>
      <c r="ET117" s="167">
        <f t="shared" si="332"/>
        <v>0</v>
      </c>
      <c r="EU117" s="167">
        <f t="shared" si="333"/>
        <v>0</v>
      </c>
      <c r="EV117" s="167">
        <f t="shared" si="334"/>
        <v>0</v>
      </c>
      <c r="EW117" s="167">
        <f t="shared" si="335"/>
        <v>0</v>
      </c>
      <c r="EX117" s="167">
        <f t="shared" si="336"/>
        <v>0</v>
      </c>
      <c r="EY117" s="167">
        <f t="shared" si="337"/>
        <v>0</v>
      </c>
      <c r="EZ117" s="167">
        <f t="shared" si="338"/>
        <v>0</v>
      </c>
      <c r="FA117" s="167">
        <f t="shared" si="339"/>
        <v>0</v>
      </c>
      <c r="FB117" s="167">
        <f t="shared" si="340"/>
        <v>0</v>
      </c>
      <c r="FC117" s="167">
        <f t="shared" si="341"/>
        <v>0</v>
      </c>
      <c r="FD117" s="167">
        <f t="shared" si="342"/>
        <v>0</v>
      </c>
      <c r="FE117" s="167">
        <f t="shared" si="343"/>
        <v>0</v>
      </c>
      <c r="FG117" s="167">
        <f t="shared" si="344"/>
        <v>0</v>
      </c>
      <c r="FH117" s="167">
        <f t="shared" si="345"/>
        <v>0</v>
      </c>
      <c r="FI117" s="167">
        <f t="shared" si="346"/>
        <v>0</v>
      </c>
      <c r="FJ117" s="167">
        <f t="shared" si="347"/>
        <v>0</v>
      </c>
      <c r="FK117" s="167">
        <f t="shared" si="348"/>
        <v>0</v>
      </c>
      <c r="FL117" s="167">
        <f t="shared" si="349"/>
        <v>0</v>
      </c>
      <c r="FM117" s="167">
        <f t="shared" si="350"/>
        <v>0</v>
      </c>
      <c r="FN117" s="167">
        <f t="shared" si="351"/>
        <v>0</v>
      </c>
      <c r="FO117" s="167">
        <f t="shared" si="352"/>
        <v>0</v>
      </c>
      <c r="FP117" s="167">
        <f t="shared" si="353"/>
        <v>0</v>
      </c>
      <c r="FQ117" s="167">
        <f t="shared" si="354"/>
        <v>0</v>
      </c>
      <c r="FR117" s="167">
        <f t="shared" si="355"/>
        <v>0</v>
      </c>
      <c r="FS117" s="167">
        <f t="shared" si="356"/>
        <v>0</v>
      </c>
      <c r="FT117" s="167">
        <f t="shared" si="357"/>
        <v>0</v>
      </c>
      <c r="FU117" s="167">
        <f t="shared" si="358"/>
        <v>0</v>
      </c>
      <c r="FV117" s="167">
        <f t="shared" si="359"/>
        <v>0</v>
      </c>
      <c r="FX117" s="167">
        <f t="shared" si="360"/>
        <v>0</v>
      </c>
      <c r="FY117" s="167">
        <f t="shared" si="361"/>
        <v>0</v>
      </c>
      <c r="FZ117" s="167">
        <f t="shared" si="362"/>
        <v>0</v>
      </c>
      <c r="GA117" s="167">
        <f t="shared" si="363"/>
        <v>0</v>
      </c>
      <c r="GB117" s="167">
        <f t="shared" si="364"/>
        <v>0</v>
      </c>
      <c r="GC117" s="167">
        <f t="shared" si="365"/>
        <v>0</v>
      </c>
      <c r="GD117" s="167">
        <f t="shared" si="366"/>
        <v>0</v>
      </c>
      <c r="GE117" s="167">
        <f t="shared" si="367"/>
        <v>0</v>
      </c>
      <c r="GF117" s="167">
        <f t="shared" si="368"/>
        <v>0</v>
      </c>
      <c r="GG117" s="167">
        <f t="shared" si="369"/>
        <v>0</v>
      </c>
      <c r="GH117" s="167">
        <f t="shared" si="370"/>
        <v>0</v>
      </c>
      <c r="GI117" s="167">
        <f t="shared" si="371"/>
        <v>0</v>
      </c>
      <c r="GJ117" s="167">
        <f t="shared" si="372"/>
        <v>0</v>
      </c>
      <c r="GK117" s="167">
        <f t="shared" si="373"/>
        <v>0</v>
      </c>
      <c r="GL117" s="167">
        <f t="shared" si="374"/>
        <v>0</v>
      </c>
      <c r="GM117" s="167">
        <f t="shared" si="375"/>
        <v>0</v>
      </c>
      <c r="GO117" s="167" t="e">
        <f t="shared" ca="1" si="210"/>
        <v>#REF!</v>
      </c>
      <c r="GP117" s="167" t="e">
        <f t="shared" ca="1" si="411"/>
        <v>#REF!</v>
      </c>
      <c r="GQ117" s="167" t="e">
        <f t="shared" ca="1" si="411"/>
        <v>#REF!</v>
      </c>
      <c r="GR117" s="167" t="e">
        <f t="shared" ca="1" si="411"/>
        <v>#REF!</v>
      </c>
      <c r="GS117" s="167" t="e">
        <f t="shared" ca="1" si="411"/>
        <v>#REF!</v>
      </c>
      <c r="GT117" s="167" t="e">
        <f t="shared" ca="1" si="411"/>
        <v>#REF!</v>
      </c>
      <c r="GU117" s="167" t="e">
        <f t="shared" ca="1" si="411"/>
        <v>#REF!</v>
      </c>
      <c r="GV117" s="167" t="e">
        <f t="shared" ca="1" si="411"/>
        <v>#REF!</v>
      </c>
      <c r="GW117" s="167" t="e">
        <f t="shared" ca="1" si="411"/>
        <v>#REF!</v>
      </c>
      <c r="GX117" s="167" t="e">
        <f t="shared" ca="1" si="411"/>
        <v>#REF!</v>
      </c>
      <c r="GY117" s="167" t="e">
        <f t="shared" ca="1" si="411"/>
        <v>#REF!</v>
      </c>
      <c r="GZ117" s="167" t="e">
        <f t="shared" ca="1" si="411"/>
        <v>#REF!</v>
      </c>
      <c r="HA117" s="167" t="e">
        <f t="shared" ca="1" si="411"/>
        <v>#REF!</v>
      </c>
      <c r="HB117" s="167" t="e">
        <f t="shared" ca="1" si="411"/>
        <v>#REF!</v>
      </c>
      <c r="HC117" s="167" t="e">
        <f t="shared" ca="1" si="411"/>
        <v>#REF!</v>
      </c>
      <c r="HD117" s="167" t="e">
        <f t="shared" ca="1" si="411"/>
        <v>#REF!</v>
      </c>
      <c r="HF117" s="167" t="e">
        <f t="shared" ca="1" si="277"/>
        <v>#REF!</v>
      </c>
      <c r="HG117" s="167" t="e">
        <f t="shared" ca="1" si="278"/>
        <v>#REF!</v>
      </c>
      <c r="HH117" s="167" t="e">
        <f t="shared" ca="1" si="279"/>
        <v>#REF!</v>
      </c>
      <c r="HI117" s="167" t="e">
        <f t="shared" ca="1" si="280"/>
        <v>#REF!</v>
      </c>
      <c r="HJ117" s="167" t="e">
        <f t="shared" ca="1" si="281"/>
        <v>#REF!</v>
      </c>
      <c r="HK117" s="167" t="e">
        <f t="shared" ca="1" si="282"/>
        <v>#REF!</v>
      </c>
      <c r="HL117" s="167" t="e">
        <f t="shared" ca="1" si="283"/>
        <v>#REF!</v>
      </c>
      <c r="HM117" s="167" t="e">
        <f t="shared" ca="1" si="284"/>
        <v>#REF!</v>
      </c>
      <c r="HN117" s="167" t="e">
        <f t="shared" ca="1" si="285"/>
        <v>#REF!</v>
      </c>
      <c r="HO117" s="167" t="e">
        <f t="shared" ca="1" si="286"/>
        <v>#REF!</v>
      </c>
      <c r="HP117" s="167" t="e">
        <f t="shared" ca="1" si="287"/>
        <v>#REF!</v>
      </c>
      <c r="HQ117" s="167" t="e">
        <f t="shared" ca="1" si="288"/>
        <v>#REF!</v>
      </c>
      <c r="HR117" s="167" t="e">
        <f t="shared" ca="1" si="289"/>
        <v>#REF!</v>
      </c>
      <c r="HS117" s="167" t="e">
        <f t="shared" ca="1" si="290"/>
        <v>#REF!</v>
      </c>
      <c r="HT117" s="167" t="e">
        <f t="shared" ca="1" si="291"/>
        <v>#REF!</v>
      </c>
      <c r="HU117" s="167" t="e">
        <f t="shared" ca="1" si="292"/>
        <v>#REF!</v>
      </c>
      <c r="HW117" s="167" t="e">
        <f t="shared" ca="1" si="293"/>
        <v>#REF!</v>
      </c>
      <c r="HX117" s="167">
        <f t="shared" si="294"/>
        <v>0</v>
      </c>
      <c r="HY117" s="167" t="e">
        <f t="shared" ca="1" si="376"/>
        <v>#REF!</v>
      </c>
      <c r="HZ117" s="219" t="e">
        <f t="shared" ca="1" si="377"/>
        <v>#REF!</v>
      </c>
    </row>
    <row r="118" spans="1:234" s="48" customFormat="1">
      <c r="A118" s="3" t="s">
        <v>228</v>
      </c>
      <c r="B118" s="202" t="str">
        <f>INDEX('Ref1'!$E:$E,MATCH(A118,'Ref1'!$A:$A,0))</f>
        <v>East Northamptonshire</v>
      </c>
      <c r="C118" s="42" t="str">
        <f>INDEX(Data1!B:B,MATCH(A118,Data1!A:A,0))</f>
        <v>SD</v>
      </c>
      <c r="D118" s="253" t="str">
        <f>INDEX(Data1!C:C,MATCH(A118,Data1!A:A,0))</f>
        <v>EM</v>
      </c>
      <c r="E118" s="200" t="str">
        <f>IF($C$6="No","No",IF(COUNTIF(Inputs!$K$359:$K$398,$A118)&gt;0,"Yes","No"))</f>
        <v>No</v>
      </c>
      <c r="F118" s="404"/>
      <c r="G118" s="62">
        <f>INDEX('4_RatesSplit'!K:K,MATCH($A118,'4_RatesSplit'!$A:$A,0))</f>
        <v>0</v>
      </c>
      <c r="H118" s="171">
        <f>INDEX('4_RatesSplit'!L:L,MATCH($A118,'4_RatesSplit'!$A:$A,0))</f>
        <v>0</v>
      </c>
      <c r="I118" s="167">
        <f>INDEX('4_RatesSplit'!M:M,MATCH($A118,'4_RatesSplit'!$A:$A,0))</f>
        <v>0</v>
      </c>
      <c r="J118" s="167">
        <f>INDEX('4_RatesSplit'!N:N,MATCH($A118,'4_RatesSplit'!$A:$A,0))</f>
        <v>0</v>
      </c>
      <c r="K118" s="167">
        <f>INDEX('4_RatesSplit'!O:O,MATCH($A118,'4_RatesSplit'!$A:$A,0))</f>
        <v>0</v>
      </c>
      <c r="L118" s="167">
        <f>INDEX('4_RatesSplit'!P:P,MATCH($A118,'4_RatesSplit'!$A:$A,0))</f>
        <v>0</v>
      </c>
      <c r="M118" s="167">
        <f>INDEX('4_RatesSplit'!Q:Q,MATCH($A118,'4_RatesSplit'!$A:$A,0))</f>
        <v>0</v>
      </c>
      <c r="N118" s="167">
        <f>INDEX('4_RatesSplit'!R:R,MATCH($A118,'4_RatesSplit'!$A:$A,0))</f>
        <v>0</v>
      </c>
      <c r="O118" s="167">
        <f>INDEX('4_RatesSplit'!S:S,MATCH($A118,'4_RatesSplit'!$A:$A,0))</f>
        <v>0</v>
      </c>
      <c r="P118" s="167">
        <f>INDEX('4_RatesSplit'!T:T,MATCH($A118,'4_RatesSplit'!$A:$A,0))</f>
        <v>0</v>
      </c>
      <c r="Q118" s="167">
        <f>INDEX('4_RatesSplit'!U:U,MATCH($A118,'4_RatesSplit'!$A:$A,0))</f>
        <v>0</v>
      </c>
      <c r="R118" s="167">
        <f>INDEX('4_RatesSplit'!V:V,MATCH($A118,'4_RatesSplit'!$A:$A,0))</f>
        <v>0</v>
      </c>
      <c r="S118" s="167">
        <f>INDEX('4_RatesSplit'!W:W,MATCH($A118,'4_RatesSplit'!$A:$A,0))</f>
        <v>0</v>
      </c>
      <c r="T118" s="167">
        <f>INDEX('4_RatesSplit'!X:X,MATCH($A118,'4_RatesSplit'!$A:$A,0))</f>
        <v>0</v>
      </c>
      <c r="U118" s="167">
        <f>INDEX('4_RatesSplit'!Y:Y,MATCH($A118,'4_RatesSplit'!$A:$A,0))</f>
        <v>0</v>
      </c>
      <c r="V118" s="167">
        <f>INDEX('4_RatesSplit'!Z:Z,MATCH($A118,'4_RatesSplit'!$A:$A,0))</f>
        <v>0</v>
      </c>
      <c r="W118" s="167">
        <f>INDEX('4_RatesSplit'!AA:AA,MATCH($A118,'4_RatesSplit'!$A:$A,0))</f>
        <v>0</v>
      </c>
      <c r="X118" s="18"/>
      <c r="Y118" s="168" t="e">
        <f ca="1">INDEX('4_RatesSplit'!AT:AT,MATCH($A118,'4_RatesSplit'!$A:$A,0))</f>
        <v>#REF!</v>
      </c>
      <c r="Z118" s="168" t="e">
        <f ca="1">INDEX('4_RatesSplit'!AU:AU,MATCH($A118,'4_RatesSplit'!$A:$A,0))</f>
        <v>#REF!</v>
      </c>
      <c r="AA118" s="168" t="e">
        <f ca="1">INDEX('4_RatesSplit'!AV:AV,MATCH($A118,'4_RatesSplit'!$A:$A,0))</f>
        <v>#REF!</v>
      </c>
      <c r="AB118" s="168" t="e">
        <f ca="1">INDEX('4_RatesSplit'!AW:AW,MATCH($A118,'4_RatesSplit'!$A:$A,0))</f>
        <v>#REF!</v>
      </c>
      <c r="AC118" s="168" t="e">
        <f ca="1">INDEX('4_RatesSplit'!AX:AX,MATCH($A118,'4_RatesSplit'!$A:$A,0))</f>
        <v>#REF!</v>
      </c>
      <c r="AD118" s="168" t="e">
        <f ca="1">INDEX('4_RatesSplit'!AY:AY,MATCH($A118,'4_RatesSplit'!$A:$A,0))</f>
        <v>#REF!</v>
      </c>
      <c r="AE118" s="168" t="e">
        <f ca="1">INDEX('4_RatesSplit'!AZ:AZ,MATCH($A118,'4_RatesSplit'!$A:$A,0))</f>
        <v>#REF!</v>
      </c>
      <c r="AF118" s="168" t="e">
        <f ca="1">INDEX('4_RatesSplit'!BA:BA,MATCH($A118,'4_RatesSplit'!$A:$A,0))</f>
        <v>#REF!</v>
      </c>
      <c r="AG118" s="168" t="e">
        <f ca="1">INDEX('4_RatesSplit'!BB:BB,MATCH($A118,'4_RatesSplit'!$A:$A,0))</f>
        <v>#REF!</v>
      </c>
      <c r="AH118" s="168" t="e">
        <f ca="1">INDEX('4_RatesSplit'!BC:BC,MATCH($A118,'4_RatesSplit'!$A:$A,0))</f>
        <v>#REF!</v>
      </c>
      <c r="AI118" s="168" t="e">
        <f ca="1">INDEX('4_RatesSplit'!BD:BD,MATCH($A118,'4_RatesSplit'!$A:$A,0))</f>
        <v>#REF!</v>
      </c>
      <c r="AJ118" s="168" t="e">
        <f ca="1">INDEX('4_RatesSplit'!BE:BE,MATCH($A118,'4_RatesSplit'!$A:$A,0))</f>
        <v>#REF!</v>
      </c>
      <c r="AK118" s="168" t="e">
        <f ca="1">INDEX('4_RatesSplit'!BF:BF,MATCH($A118,'4_RatesSplit'!$A:$A,0))</f>
        <v>#REF!</v>
      </c>
      <c r="AL118" s="168" t="e">
        <f ca="1">INDEX('4_RatesSplit'!BG:BG,MATCH($A118,'4_RatesSplit'!$A:$A,0))</f>
        <v>#REF!</v>
      </c>
      <c r="AM118" s="168" t="e">
        <f ca="1">INDEX('4_RatesSplit'!BH:BH,MATCH($A118,'4_RatesSplit'!$A:$A,0))</f>
        <v>#REF!</v>
      </c>
      <c r="AN118" s="198" t="e">
        <f ca="1">INDEX('4_RatesSplit'!BI:BI,MATCH($A118,'4_RatesSplit'!$A:$A,0))</f>
        <v>#REF!</v>
      </c>
      <c r="AO118" s="114"/>
      <c r="AP118" s="167" t="e">
        <f t="shared" ca="1" si="295"/>
        <v>#REF!</v>
      </c>
      <c r="AQ118" s="167" t="e">
        <f t="shared" ca="1" si="296"/>
        <v>#REF!</v>
      </c>
      <c r="AR118" s="167" t="e">
        <f t="shared" ca="1" si="297"/>
        <v>#REF!</v>
      </c>
      <c r="AS118" s="167" t="e">
        <f t="shared" ca="1" si="298"/>
        <v>#REF!</v>
      </c>
      <c r="AT118" s="167" t="e">
        <f t="shared" ca="1" si="299"/>
        <v>#REF!</v>
      </c>
      <c r="AU118" s="167" t="e">
        <f t="shared" ca="1" si="300"/>
        <v>#REF!</v>
      </c>
      <c r="AV118" s="167" t="e">
        <f t="shared" ca="1" si="301"/>
        <v>#REF!</v>
      </c>
      <c r="AW118" s="167" t="e">
        <f t="shared" ca="1" si="302"/>
        <v>#REF!</v>
      </c>
      <c r="AX118" s="167" t="e">
        <f t="shared" ca="1" si="303"/>
        <v>#REF!</v>
      </c>
      <c r="AY118" s="167" t="e">
        <f t="shared" ca="1" si="304"/>
        <v>#REF!</v>
      </c>
      <c r="AZ118" s="167" t="e">
        <f t="shared" ca="1" si="305"/>
        <v>#REF!</v>
      </c>
      <c r="BA118" s="167" t="e">
        <f t="shared" ca="1" si="306"/>
        <v>#REF!</v>
      </c>
      <c r="BB118" s="167" t="e">
        <f t="shared" ca="1" si="307"/>
        <v>#REF!</v>
      </c>
      <c r="BC118" s="167" t="e">
        <f t="shared" ca="1" si="308"/>
        <v>#REF!</v>
      </c>
      <c r="BD118" s="167" t="e">
        <f t="shared" ca="1" si="309"/>
        <v>#REF!</v>
      </c>
      <c r="BE118" s="167" t="e">
        <f t="shared" ca="1" si="310"/>
        <v>#REF!</v>
      </c>
      <c r="BF118" s="18"/>
      <c r="BG118" s="168">
        <f>INDEX('2_Needs'!$F:$F,MATCH($A118,'2_Needs'!$A:$A,0))</f>
        <v>1.9316922135666602E-4</v>
      </c>
      <c r="BH118" s="114"/>
      <c r="BI118" s="167">
        <f t="shared" ref="BI118:BX118" si="418">IF(BI$3="reset",$BG118*BI$6,BH118*(1+$C$4))</f>
        <v>0</v>
      </c>
      <c r="BJ118" s="167">
        <f t="shared" si="418"/>
        <v>0</v>
      </c>
      <c r="BK118" s="167">
        <f t="shared" si="418"/>
        <v>0</v>
      </c>
      <c r="BL118" s="167">
        <f t="shared" si="418"/>
        <v>0</v>
      </c>
      <c r="BM118" s="167">
        <f t="shared" si="418"/>
        <v>0</v>
      </c>
      <c r="BN118" s="167">
        <f t="shared" si="418"/>
        <v>0</v>
      </c>
      <c r="BO118" s="167">
        <f t="shared" si="418"/>
        <v>0</v>
      </c>
      <c r="BP118" s="167">
        <f t="shared" si="418"/>
        <v>0</v>
      </c>
      <c r="BQ118" s="167">
        <f t="shared" si="418"/>
        <v>0</v>
      </c>
      <c r="BR118" s="167">
        <f t="shared" si="418"/>
        <v>0</v>
      </c>
      <c r="BS118" s="167">
        <f t="shared" si="418"/>
        <v>0</v>
      </c>
      <c r="BT118" s="167">
        <f t="shared" si="418"/>
        <v>0</v>
      </c>
      <c r="BU118" s="167">
        <f t="shared" si="418"/>
        <v>0</v>
      </c>
      <c r="BV118" s="167">
        <f t="shared" si="418"/>
        <v>0</v>
      </c>
      <c r="BW118" s="167">
        <f t="shared" si="418"/>
        <v>0</v>
      </c>
      <c r="BX118" s="167">
        <f t="shared" si="418"/>
        <v>0</v>
      </c>
      <c r="BZ118" s="167" t="e">
        <f t="shared" ca="1" si="229"/>
        <v>#REF!</v>
      </c>
      <c r="CA118" s="167" t="e">
        <f t="shared" ca="1" si="230"/>
        <v>#REF!</v>
      </c>
      <c r="CB118" s="167" t="e">
        <f t="shared" ca="1" si="231"/>
        <v>#REF!</v>
      </c>
      <c r="CC118" s="167" t="e">
        <f t="shared" ca="1" si="232"/>
        <v>#REF!</v>
      </c>
      <c r="CD118" s="167" t="e">
        <f t="shared" ca="1" si="233"/>
        <v>#REF!</v>
      </c>
      <c r="CE118" s="167" t="e">
        <f t="shared" ca="1" si="234"/>
        <v>#REF!</v>
      </c>
      <c r="CF118" s="167" t="e">
        <f t="shared" ca="1" si="235"/>
        <v>#REF!</v>
      </c>
      <c r="CG118" s="167" t="e">
        <f t="shared" ca="1" si="236"/>
        <v>#REF!</v>
      </c>
      <c r="CH118" s="167" t="e">
        <f t="shared" ca="1" si="237"/>
        <v>#REF!</v>
      </c>
      <c r="CI118" s="167" t="e">
        <f t="shared" ca="1" si="238"/>
        <v>#REF!</v>
      </c>
      <c r="CJ118" s="167" t="e">
        <f t="shared" ca="1" si="239"/>
        <v>#REF!</v>
      </c>
      <c r="CK118" s="167" t="e">
        <f t="shared" ca="1" si="240"/>
        <v>#REF!</v>
      </c>
      <c r="CL118" s="167" t="e">
        <f t="shared" ca="1" si="241"/>
        <v>#REF!</v>
      </c>
      <c r="CM118" s="167" t="e">
        <f t="shared" ca="1" si="242"/>
        <v>#REF!</v>
      </c>
      <c r="CN118" s="167" t="e">
        <f t="shared" ca="1" si="243"/>
        <v>#REF!</v>
      </c>
      <c r="CO118" s="167" t="e">
        <f t="shared" ca="1" si="244"/>
        <v>#REF!</v>
      </c>
      <c r="CQ118" s="167" t="e">
        <f t="shared" ca="1" si="245"/>
        <v>#REF!</v>
      </c>
      <c r="CR118" s="167" t="e">
        <f t="shared" ca="1" si="246"/>
        <v>#REF!</v>
      </c>
      <c r="CS118" s="167" t="e">
        <f t="shared" ca="1" si="247"/>
        <v>#REF!</v>
      </c>
      <c r="CT118" s="167" t="e">
        <f t="shared" ca="1" si="248"/>
        <v>#REF!</v>
      </c>
      <c r="CU118" s="167" t="e">
        <f t="shared" ca="1" si="249"/>
        <v>#REF!</v>
      </c>
      <c r="CV118" s="167" t="e">
        <f t="shared" ca="1" si="250"/>
        <v>#REF!</v>
      </c>
      <c r="CW118" s="167" t="e">
        <f t="shared" ca="1" si="251"/>
        <v>#REF!</v>
      </c>
      <c r="CX118" s="167" t="e">
        <f t="shared" ca="1" si="252"/>
        <v>#REF!</v>
      </c>
      <c r="CY118" s="167" t="e">
        <f t="shared" ca="1" si="253"/>
        <v>#REF!</v>
      </c>
      <c r="CZ118" s="167" t="e">
        <f t="shared" ca="1" si="254"/>
        <v>#REF!</v>
      </c>
      <c r="DA118" s="167" t="e">
        <f t="shared" ca="1" si="255"/>
        <v>#REF!</v>
      </c>
      <c r="DB118" s="167" t="e">
        <f t="shared" ca="1" si="256"/>
        <v>#REF!</v>
      </c>
      <c r="DC118" s="167" t="e">
        <f t="shared" ca="1" si="257"/>
        <v>#REF!</v>
      </c>
      <c r="DD118" s="167" t="e">
        <f t="shared" ca="1" si="258"/>
        <v>#REF!</v>
      </c>
      <c r="DE118" s="167" t="e">
        <f t="shared" ca="1" si="259"/>
        <v>#REF!</v>
      </c>
      <c r="DF118" s="167" t="e">
        <f t="shared" ca="1" si="260"/>
        <v>#REF!</v>
      </c>
      <c r="DH118" s="167">
        <f t="shared" si="261"/>
        <v>0</v>
      </c>
      <c r="DI118" s="167">
        <f t="shared" si="262"/>
        <v>0</v>
      </c>
      <c r="DJ118" s="167">
        <f t="shared" si="263"/>
        <v>0</v>
      </c>
      <c r="DK118" s="167">
        <f t="shared" si="264"/>
        <v>0</v>
      </c>
      <c r="DL118" s="167">
        <f t="shared" si="265"/>
        <v>0</v>
      </c>
      <c r="DM118" s="167">
        <f t="shared" si="266"/>
        <v>0</v>
      </c>
      <c r="DN118" s="167">
        <f t="shared" si="267"/>
        <v>0</v>
      </c>
      <c r="DO118" s="167">
        <f t="shared" si="268"/>
        <v>0</v>
      </c>
      <c r="DP118" s="167">
        <f t="shared" si="269"/>
        <v>0</v>
      </c>
      <c r="DQ118" s="167">
        <f t="shared" si="270"/>
        <v>0</v>
      </c>
      <c r="DR118" s="167">
        <f t="shared" si="271"/>
        <v>0</v>
      </c>
      <c r="DS118" s="167">
        <f t="shared" si="272"/>
        <v>0</v>
      </c>
      <c r="DT118" s="167">
        <f t="shared" si="273"/>
        <v>0</v>
      </c>
      <c r="DU118" s="167">
        <f t="shared" si="274"/>
        <v>0</v>
      </c>
      <c r="DV118" s="167">
        <f t="shared" si="275"/>
        <v>0</v>
      </c>
      <c r="DW118" s="167">
        <f t="shared" si="276"/>
        <v>0</v>
      </c>
      <c r="DY118" s="167" t="e">
        <f t="shared" ca="1" si="312"/>
        <v>#REF!</v>
      </c>
      <c r="DZ118" s="167" t="e">
        <f t="shared" ca="1" si="313"/>
        <v>#REF!</v>
      </c>
      <c r="EA118" s="167" t="e">
        <f t="shared" ca="1" si="314"/>
        <v>#REF!</v>
      </c>
      <c r="EB118" s="167" t="e">
        <f t="shared" ca="1" si="315"/>
        <v>#REF!</v>
      </c>
      <c r="EC118" s="167" t="e">
        <f t="shared" ca="1" si="316"/>
        <v>#REF!</v>
      </c>
      <c r="ED118" s="167" t="e">
        <f t="shared" ca="1" si="317"/>
        <v>#REF!</v>
      </c>
      <c r="EE118" s="167" t="e">
        <f t="shared" ca="1" si="318"/>
        <v>#REF!</v>
      </c>
      <c r="EF118" s="167" t="e">
        <f t="shared" ca="1" si="319"/>
        <v>#REF!</v>
      </c>
      <c r="EG118" s="167" t="e">
        <f t="shared" ca="1" si="320"/>
        <v>#REF!</v>
      </c>
      <c r="EH118" s="167" t="e">
        <f t="shared" ca="1" si="321"/>
        <v>#REF!</v>
      </c>
      <c r="EI118" s="167" t="e">
        <f t="shared" ca="1" si="322"/>
        <v>#REF!</v>
      </c>
      <c r="EJ118" s="167" t="e">
        <f t="shared" ca="1" si="323"/>
        <v>#REF!</v>
      </c>
      <c r="EK118" s="167" t="e">
        <f t="shared" ca="1" si="324"/>
        <v>#REF!</v>
      </c>
      <c r="EL118" s="167" t="e">
        <f t="shared" ca="1" si="325"/>
        <v>#REF!</v>
      </c>
      <c r="EM118" s="167" t="e">
        <f t="shared" ca="1" si="326"/>
        <v>#REF!</v>
      </c>
      <c r="EN118" s="167" t="e">
        <f t="shared" ca="1" si="327"/>
        <v>#REF!</v>
      </c>
      <c r="EP118" s="167">
        <f t="shared" si="328"/>
        <v>0</v>
      </c>
      <c r="EQ118" s="167">
        <f t="shared" si="329"/>
        <v>0</v>
      </c>
      <c r="ER118" s="167">
        <f t="shared" si="330"/>
        <v>0</v>
      </c>
      <c r="ES118" s="167">
        <f t="shared" si="331"/>
        <v>0</v>
      </c>
      <c r="ET118" s="167">
        <f t="shared" si="332"/>
        <v>0</v>
      </c>
      <c r="EU118" s="167">
        <f t="shared" si="333"/>
        <v>0</v>
      </c>
      <c r="EV118" s="167">
        <f t="shared" si="334"/>
        <v>0</v>
      </c>
      <c r="EW118" s="167">
        <f t="shared" si="335"/>
        <v>0</v>
      </c>
      <c r="EX118" s="167">
        <f t="shared" si="336"/>
        <v>0</v>
      </c>
      <c r="EY118" s="167">
        <f t="shared" si="337"/>
        <v>0</v>
      </c>
      <c r="EZ118" s="167">
        <f t="shared" si="338"/>
        <v>0</v>
      </c>
      <c r="FA118" s="167">
        <f t="shared" si="339"/>
        <v>0</v>
      </c>
      <c r="FB118" s="167">
        <f t="shared" si="340"/>
        <v>0</v>
      </c>
      <c r="FC118" s="167">
        <f t="shared" si="341"/>
        <v>0</v>
      </c>
      <c r="FD118" s="167">
        <f t="shared" si="342"/>
        <v>0</v>
      </c>
      <c r="FE118" s="167">
        <f t="shared" si="343"/>
        <v>0</v>
      </c>
      <c r="FG118" s="167">
        <f t="shared" si="344"/>
        <v>0</v>
      </c>
      <c r="FH118" s="167">
        <f t="shared" si="345"/>
        <v>0</v>
      </c>
      <c r="FI118" s="167">
        <f t="shared" si="346"/>
        <v>0</v>
      </c>
      <c r="FJ118" s="167">
        <f t="shared" si="347"/>
        <v>0</v>
      </c>
      <c r="FK118" s="167">
        <f t="shared" si="348"/>
        <v>0</v>
      </c>
      <c r="FL118" s="167">
        <f t="shared" si="349"/>
        <v>0</v>
      </c>
      <c r="FM118" s="167">
        <f t="shared" si="350"/>
        <v>0</v>
      </c>
      <c r="FN118" s="167">
        <f t="shared" si="351"/>
        <v>0</v>
      </c>
      <c r="FO118" s="167">
        <f t="shared" si="352"/>
        <v>0</v>
      </c>
      <c r="FP118" s="167">
        <f t="shared" si="353"/>
        <v>0</v>
      </c>
      <c r="FQ118" s="167">
        <f t="shared" si="354"/>
        <v>0</v>
      </c>
      <c r="FR118" s="167">
        <f t="shared" si="355"/>
        <v>0</v>
      </c>
      <c r="FS118" s="167">
        <f t="shared" si="356"/>
        <v>0</v>
      </c>
      <c r="FT118" s="167">
        <f t="shared" si="357"/>
        <v>0</v>
      </c>
      <c r="FU118" s="167">
        <f t="shared" si="358"/>
        <v>0</v>
      </c>
      <c r="FV118" s="167">
        <f t="shared" si="359"/>
        <v>0</v>
      </c>
      <c r="FX118" s="167">
        <f t="shared" si="360"/>
        <v>0</v>
      </c>
      <c r="FY118" s="167">
        <f t="shared" si="361"/>
        <v>0</v>
      </c>
      <c r="FZ118" s="167">
        <f t="shared" si="362"/>
        <v>0</v>
      </c>
      <c r="GA118" s="167">
        <f t="shared" si="363"/>
        <v>0</v>
      </c>
      <c r="GB118" s="167">
        <f t="shared" si="364"/>
        <v>0</v>
      </c>
      <c r="GC118" s="167">
        <f t="shared" si="365"/>
        <v>0</v>
      </c>
      <c r="GD118" s="167">
        <f t="shared" si="366"/>
        <v>0</v>
      </c>
      <c r="GE118" s="167">
        <f t="shared" si="367"/>
        <v>0</v>
      </c>
      <c r="GF118" s="167">
        <f t="shared" si="368"/>
        <v>0</v>
      </c>
      <c r="GG118" s="167">
        <f t="shared" si="369"/>
        <v>0</v>
      </c>
      <c r="GH118" s="167">
        <f t="shared" si="370"/>
        <v>0</v>
      </c>
      <c r="GI118" s="167">
        <f t="shared" si="371"/>
        <v>0</v>
      </c>
      <c r="GJ118" s="167">
        <f t="shared" si="372"/>
        <v>0</v>
      </c>
      <c r="GK118" s="167">
        <f t="shared" si="373"/>
        <v>0</v>
      </c>
      <c r="GL118" s="167">
        <f t="shared" si="374"/>
        <v>0</v>
      </c>
      <c r="GM118" s="167">
        <f t="shared" si="375"/>
        <v>0</v>
      </c>
      <c r="GO118" s="167" t="e">
        <f t="shared" ca="1" si="210"/>
        <v>#REF!</v>
      </c>
      <c r="GP118" s="167" t="e">
        <f t="shared" ca="1" si="411"/>
        <v>#REF!</v>
      </c>
      <c r="GQ118" s="167" t="e">
        <f t="shared" ca="1" si="411"/>
        <v>#REF!</v>
      </c>
      <c r="GR118" s="167" t="e">
        <f t="shared" ca="1" si="411"/>
        <v>#REF!</v>
      </c>
      <c r="GS118" s="167" t="e">
        <f t="shared" ca="1" si="411"/>
        <v>#REF!</v>
      </c>
      <c r="GT118" s="167" t="e">
        <f t="shared" ca="1" si="411"/>
        <v>#REF!</v>
      </c>
      <c r="GU118" s="167" t="e">
        <f t="shared" ca="1" si="411"/>
        <v>#REF!</v>
      </c>
      <c r="GV118" s="167" t="e">
        <f t="shared" ca="1" si="411"/>
        <v>#REF!</v>
      </c>
      <c r="GW118" s="167" t="e">
        <f t="shared" ca="1" si="411"/>
        <v>#REF!</v>
      </c>
      <c r="GX118" s="167" t="e">
        <f t="shared" ca="1" si="411"/>
        <v>#REF!</v>
      </c>
      <c r="GY118" s="167" t="e">
        <f t="shared" ca="1" si="411"/>
        <v>#REF!</v>
      </c>
      <c r="GZ118" s="167" t="e">
        <f t="shared" ca="1" si="411"/>
        <v>#REF!</v>
      </c>
      <c r="HA118" s="167" t="e">
        <f t="shared" ca="1" si="411"/>
        <v>#REF!</v>
      </c>
      <c r="HB118" s="167" t="e">
        <f t="shared" ca="1" si="411"/>
        <v>#REF!</v>
      </c>
      <c r="HC118" s="167" t="e">
        <f t="shared" ca="1" si="411"/>
        <v>#REF!</v>
      </c>
      <c r="HD118" s="167" t="e">
        <f t="shared" ca="1" si="411"/>
        <v>#REF!</v>
      </c>
      <c r="HF118" s="167" t="e">
        <f t="shared" ca="1" si="277"/>
        <v>#REF!</v>
      </c>
      <c r="HG118" s="167" t="e">
        <f t="shared" ca="1" si="278"/>
        <v>#REF!</v>
      </c>
      <c r="HH118" s="167" t="e">
        <f t="shared" ca="1" si="279"/>
        <v>#REF!</v>
      </c>
      <c r="HI118" s="167" t="e">
        <f t="shared" ca="1" si="280"/>
        <v>#REF!</v>
      </c>
      <c r="HJ118" s="167" t="e">
        <f t="shared" ca="1" si="281"/>
        <v>#REF!</v>
      </c>
      <c r="HK118" s="167" t="e">
        <f t="shared" ca="1" si="282"/>
        <v>#REF!</v>
      </c>
      <c r="HL118" s="167" t="e">
        <f t="shared" ca="1" si="283"/>
        <v>#REF!</v>
      </c>
      <c r="HM118" s="167" t="e">
        <f t="shared" ca="1" si="284"/>
        <v>#REF!</v>
      </c>
      <c r="HN118" s="167" t="e">
        <f t="shared" ca="1" si="285"/>
        <v>#REF!</v>
      </c>
      <c r="HO118" s="167" t="e">
        <f t="shared" ca="1" si="286"/>
        <v>#REF!</v>
      </c>
      <c r="HP118" s="167" t="e">
        <f t="shared" ca="1" si="287"/>
        <v>#REF!</v>
      </c>
      <c r="HQ118" s="167" t="e">
        <f t="shared" ca="1" si="288"/>
        <v>#REF!</v>
      </c>
      <c r="HR118" s="167" t="e">
        <f t="shared" ca="1" si="289"/>
        <v>#REF!</v>
      </c>
      <c r="HS118" s="167" t="e">
        <f t="shared" ca="1" si="290"/>
        <v>#REF!</v>
      </c>
      <c r="HT118" s="167" t="e">
        <f t="shared" ca="1" si="291"/>
        <v>#REF!</v>
      </c>
      <c r="HU118" s="167" t="e">
        <f t="shared" ca="1" si="292"/>
        <v>#REF!</v>
      </c>
      <c r="HW118" s="167" t="e">
        <f t="shared" ca="1" si="293"/>
        <v>#REF!</v>
      </c>
      <c r="HX118" s="167">
        <f t="shared" si="294"/>
        <v>0</v>
      </c>
      <c r="HY118" s="167" t="e">
        <f t="shared" ca="1" si="376"/>
        <v>#REF!</v>
      </c>
      <c r="HZ118" s="219" t="e">
        <f t="shared" ca="1" si="377"/>
        <v>#REF!</v>
      </c>
    </row>
    <row r="119" spans="1:234" s="48" customFormat="1">
      <c r="A119" s="3" t="s">
        <v>230</v>
      </c>
      <c r="B119" s="202" t="str">
        <f>INDEX('Ref1'!$E:$E,MATCH(A119,'Ref1'!$A:$A,0))</f>
        <v>East Riding of Yorkshire</v>
      </c>
      <c r="C119" s="42" t="str">
        <f>INDEX(Data1!B:B,MATCH(A119,Data1!A:A,0))</f>
        <v>UNINFIR</v>
      </c>
      <c r="D119" s="253" t="str">
        <f>INDEX(Data1!C:C,MATCH(A119,Data1!A:A,0))</f>
        <v>YH</v>
      </c>
      <c r="E119" s="200" t="str">
        <f>IF($C$6="No","No",IF(COUNTIF(Inputs!$K$359:$K$398,$A119)&gt;0,"Yes","No"))</f>
        <v>No</v>
      </c>
      <c r="F119" s="404"/>
      <c r="G119" s="62">
        <f>INDEX('4_RatesSplit'!K:K,MATCH($A119,'4_RatesSplit'!$A:$A,0))</f>
        <v>0</v>
      </c>
      <c r="H119" s="171">
        <f>INDEX('4_RatesSplit'!L:L,MATCH($A119,'4_RatesSplit'!$A:$A,0))</f>
        <v>0</v>
      </c>
      <c r="I119" s="167">
        <f>INDEX('4_RatesSplit'!M:M,MATCH($A119,'4_RatesSplit'!$A:$A,0))</f>
        <v>0</v>
      </c>
      <c r="J119" s="167">
        <f>INDEX('4_RatesSplit'!N:N,MATCH($A119,'4_RatesSplit'!$A:$A,0))</f>
        <v>0</v>
      </c>
      <c r="K119" s="167">
        <f>INDEX('4_RatesSplit'!O:O,MATCH($A119,'4_RatesSplit'!$A:$A,0))</f>
        <v>0</v>
      </c>
      <c r="L119" s="167">
        <f>INDEX('4_RatesSplit'!P:P,MATCH($A119,'4_RatesSplit'!$A:$A,0))</f>
        <v>0</v>
      </c>
      <c r="M119" s="167">
        <f>INDEX('4_RatesSplit'!Q:Q,MATCH($A119,'4_RatesSplit'!$A:$A,0))</f>
        <v>0</v>
      </c>
      <c r="N119" s="167">
        <f>INDEX('4_RatesSplit'!R:R,MATCH($A119,'4_RatesSplit'!$A:$A,0))</f>
        <v>0</v>
      </c>
      <c r="O119" s="167">
        <f>INDEX('4_RatesSplit'!S:S,MATCH($A119,'4_RatesSplit'!$A:$A,0))</f>
        <v>0</v>
      </c>
      <c r="P119" s="167">
        <f>INDEX('4_RatesSplit'!T:T,MATCH($A119,'4_RatesSplit'!$A:$A,0))</f>
        <v>0</v>
      </c>
      <c r="Q119" s="167">
        <f>INDEX('4_RatesSplit'!U:U,MATCH($A119,'4_RatesSplit'!$A:$A,0))</f>
        <v>0</v>
      </c>
      <c r="R119" s="167">
        <f>INDEX('4_RatesSplit'!V:V,MATCH($A119,'4_RatesSplit'!$A:$A,0))</f>
        <v>0</v>
      </c>
      <c r="S119" s="167">
        <f>INDEX('4_RatesSplit'!W:W,MATCH($A119,'4_RatesSplit'!$A:$A,0))</f>
        <v>0</v>
      </c>
      <c r="T119" s="167">
        <f>INDEX('4_RatesSplit'!X:X,MATCH($A119,'4_RatesSplit'!$A:$A,0))</f>
        <v>0</v>
      </c>
      <c r="U119" s="167">
        <f>INDEX('4_RatesSplit'!Y:Y,MATCH($A119,'4_RatesSplit'!$A:$A,0))</f>
        <v>0</v>
      </c>
      <c r="V119" s="167">
        <f>INDEX('4_RatesSplit'!Z:Z,MATCH($A119,'4_RatesSplit'!$A:$A,0))</f>
        <v>0</v>
      </c>
      <c r="W119" s="167">
        <f>INDEX('4_RatesSplit'!AA:AA,MATCH($A119,'4_RatesSplit'!$A:$A,0))</f>
        <v>0</v>
      </c>
      <c r="X119" s="18"/>
      <c r="Y119" s="168" t="e">
        <f ca="1">INDEX('4_RatesSplit'!AT:AT,MATCH($A119,'4_RatesSplit'!$A:$A,0))</f>
        <v>#REF!</v>
      </c>
      <c r="Z119" s="168" t="e">
        <f ca="1">INDEX('4_RatesSplit'!AU:AU,MATCH($A119,'4_RatesSplit'!$A:$A,0))</f>
        <v>#REF!</v>
      </c>
      <c r="AA119" s="168" t="e">
        <f ca="1">INDEX('4_RatesSplit'!AV:AV,MATCH($A119,'4_RatesSplit'!$A:$A,0))</f>
        <v>#REF!</v>
      </c>
      <c r="AB119" s="168" t="e">
        <f ca="1">INDEX('4_RatesSplit'!AW:AW,MATCH($A119,'4_RatesSplit'!$A:$A,0))</f>
        <v>#REF!</v>
      </c>
      <c r="AC119" s="168" t="e">
        <f ca="1">INDEX('4_RatesSplit'!AX:AX,MATCH($A119,'4_RatesSplit'!$A:$A,0))</f>
        <v>#REF!</v>
      </c>
      <c r="AD119" s="168" t="e">
        <f ca="1">INDEX('4_RatesSplit'!AY:AY,MATCH($A119,'4_RatesSplit'!$A:$A,0))</f>
        <v>#REF!</v>
      </c>
      <c r="AE119" s="168" t="e">
        <f ca="1">INDEX('4_RatesSplit'!AZ:AZ,MATCH($A119,'4_RatesSplit'!$A:$A,0))</f>
        <v>#REF!</v>
      </c>
      <c r="AF119" s="168" t="e">
        <f ca="1">INDEX('4_RatesSplit'!BA:BA,MATCH($A119,'4_RatesSplit'!$A:$A,0))</f>
        <v>#REF!</v>
      </c>
      <c r="AG119" s="168" t="e">
        <f ca="1">INDEX('4_RatesSplit'!BB:BB,MATCH($A119,'4_RatesSplit'!$A:$A,0))</f>
        <v>#REF!</v>
      </c>
      <c r="AH119" s="168" t="e">
        <f ca="1">INDEX('4_RatesSplit'!BC:BC,MATCH($A119,'4_RatesSplit'!$A:$A,0))</f>
        <v>#REF!</v>
      </c>
      <c r="AI119" s="168" t="e">
        <f ca="1">INDEX('4_RatesSplit'!BD:BD,MATCH($A119,'4_RatesSplit'!$A:$A,0))</f>
        <v>#REF!</v>
      </c>
      <c r="AJ119" s="168" t="e">
        <f ca="1">INDEX('4_RatesSplit'!BE:BE,MATCH($A119,'4_RatesSplit'!$A:$A,0))</f>
        <v>#REF!</v>
      </c>
      <c r="AK119" s="168" t="e">
        <f ca="1">INDEX('4_RatesSplit'!BF:BF,MATCH($A119,'4_RatesSplit'!$A:$A,0))</f>
        <v>#REF!</v>
      </c>
      <c r="AL119" s="168" t="e">
        <f ca="1">INDEX('4_RatesSplit'!BG:BG,MATCH($A119,'4_RatesSplit'!$A:$A,0))</f>
        <v>#REF!</v>
      </c>
      <c r="AM119" s="168" t="e">
        <f ca="1">INDEX('4_RatesSplit'!BH:BH,MATCH($A119,'4_RatesSplit'!$A:$A,0))</f>
        <v>#REF!</v>
      </c>
      <c r="AN119" s="198" t="e">
        <f ca="1">INDEX('4_RatesSplit'!BI:BI,MATCH($A119,'4_RatesSplit'!$A:$A,0))</f>
        <v>#REF!</v>
      </c>
      <c r="AO119" s="114"/>
      <c r="AP119" s="167" t="e">
        <f t="shared" ca="1" si="295"/>
        <v>#REF!</v>
      </c>
      <c r="AQ119" s="167" t="e">
        <f t="shared" ca="1" si="296"/>
        <v>#REF!</v>
      </c>
      <c r="AR119" s="167" t="e">
        <f t="shared" ca="1" si="297"/>
        <v>#REF!</v>
      </c>
      <c r="AS119" s="167" t="e">
        <f t="shared" ca="1" si="298"/>
        <v>#REF!</v>
      </c>
      <c r="AT119" s="167" t="e">
        <f t="shared" ca="1" si="299"/>
        <v>#REF!</v>
      </c>
      <c r="AU119" s="167" t="e">
        <f t="shared" ca="1" si="300"/>
        <v>#REF!</v>
      </c>
      <c r="AV119" s="167" t="e">
        <f t="shared" ca="1" si="301"/>
        <v>#REF!</v>
      </c>
      <c r="AW119" s="167" t="e">
        <f t="shared" ca="1" si="302"/>
        <v>#REF!</v>
      </c>
      <c r="AX119" s="167" t="e">
        <f t="shared" ca="1" si="303"/>
        <v>#REF!</v>
      </c>
      <c r="AY119" s="167" t="e">
        <f t="shared" ca="1" si="304"/>
        <v>#REF!</v>
      </c>
      <c r="AZ119" s="167" t="e">
        <f t="shared" ca="1" si="305"/>
        <v>#REF!</v>
      </c>
      <c r="BA119" s="167" t="e">
        <f t="shared" ca="1" si="306"/>
        <v>#REF!</v>
      </c>
      <c r="BB119" s="167" t="e">
        <f t="shared" ca="1" si="307"/>
        <v>#REF!</v>
      </c>
      <c r="BC119" s="167" t="e">
        <f t="shared" ca="1" si="308"/>
        <v>#REF!</v>
      </c>
      <c r="BD119" s="167" t="e">
        <f t="shared" ca="1" si="309"/>
        <v>#REF!</v>
      </c>
      <c r="BE119" s="167" t="e">
        <f t="shared" ca="1" si="310"/>
        <v>#REF!</v>
      </c>
      <c r="BF119" s="18"/>
      <c r="BG119" s="168">
        <f>INDEX('2_Needs'!$F:$F,MATCH($A119,'2_Needs'!$A:$A,0))</f>
        <v>4.2666293842890789E-3</v>
      </c>
      <c r="BH119" s="114"/>
      <c r="BI119" s="167">
        <f t="shared" ref="BI119:BX119" si="419">IF(BI$3="reset",$BG119*BI$6,BH119*(1+$C$4))</f>
        <v>0</v>
      </c>
      <c r="BJ119" s="167">
        <f t="shared" si="419"/>
        <v>0</v>
      </c>
      <c r="BK119" s="167">
        <f t="shared" si="419"/>
        <v>0</v>
      </c>
      <c r="BL119" s="167">
        <f t="shared" si="419"/>
        <v>0</v>
      </c>
      <c r="BM119" s="167">
        <f t="shared" si="419"/>
        <v>0</v>
      </c>
      <c r="BN119" s="167">
        <f t="shared" si="419"/>
        <v>0</v>
      </c>
      <c r="BO119" s="167">
        <f t="shared" si="419"/>
        <v>0</v>
      </c>
      <c r="BP119" s="167">
        <f t="shared" si="419"/>
        <v>0</v>
      </c>
      <c r="BQ119" s="167">
        <f t="shared" si="419"/>
        <v>0</v>
      </c>
      <c r="BR119" s="167">
        <f t="shared" si="419"/>
        <v>0</v>
      </c>
      <c r="BS119" s="167">
        <f t="shared" si="419"/>
        <v>0</v>
      </c>
      <c r="BT119" s="167">
        <f t="shared" si="419"/>
        <v>0</v>
      </c>
      <c r="BU119" s="167">
        <f t="shared" si="419"/>
        <v>0</v>
      </c>
      <c r="BV119" s="167">
        <f t="shared" si="419"/>
        <v>0</v>
      </c>
      <c r="BW119" s="167">
        <f t="shared" si="419"/>
        <v>0</v>
      </c>
      <c r="BX119" s="167">
        <f t="shared" si="419"/>
        <v>0</v>
      </c>
      <c r="BZ119" s="167" t="e">
        <f t="shared" ca="1" si="229"/>
        <v>#REF!</v>
      </c>
      <c r="CA119" s="167" t="e">
        <f t="shared" ca="1" si="230"/>
        <v>#REF!</v>
      </c>
      <c r="CB119" s="167" t="e">
        <f t="shared" ca="1" si="231"/>
        <v>#REF!</v>
      </c>
      <c r="CC119" s="167" t="e">
        <f t="shared" ca="1" si="232"/>
        <v>#REF!</v>
      </c>
      <c r="CD119" s="167" t="e">
        <f t="shared" ca="1" si="233"/>
        <v>#REF!</v>
      </c>
      <c r="CE119" s="167" t="e">
        <f t="shared" ca="1" si="234"/>
        <v>#REF!</v>
      </c>
      <c r="CF119" s="167" t="e">
        <f t="shared" ca="1" si="235"/>
        <v>#REF!</v>
      </c>
      <c r="CG119" s="167" t="e">
        <f t="shared" ca="1" si="236"/>
        <v>#REF!</v>
      </c>
      <c r="CH119" s="167" t="e">
        <f t="shared" ca="1" si="237"/>
        <v>#REF!</v>
      </c>
      <c r="CI119" s="167" t="e">
        <f t="shared" ca="1" si="238"/>
        <v>#REF!</v>
      </c>
      <c r="CJ119" s="167" t="e">
        <f t="shared" ca="1" si="239"/>
        <v>#REF!</v>
      </c>
      <c r="CK119" s="167" t="e">
        <f t="shared" ca="1" si="240"/>
        <v>#REF!</v>
      </c>
      <c r="CL119" s="167" t="e">
        <f t="shared" ca="1" si="241"/>
        <v>#REF!</v>
      </c>
      <c r="CM119" s="167" t="e">
        <f t="shared" ca="1" si="242"/>
        <v>#REF!</v>
      </c>
      <c r="CN119" s="167" t="e">
        <f t="shared" ca="1" si="243"/>
        <v>#REF!</v>
      </c>
      <c r="CO119" s="167" t="e">
        <f t="shared" ca="1" si="244"/>
        <v>#REF!</v>
      </c>
      <c r="CQ119" s="167" t="e">
        <f t="shared" ca="1" si="245"/>
        <v>#REF!</v>
      </c>
      <c r="CR119" s="167" t="e">
        <f t="shared" ca="1" si="246"/>
        <v>#REF!</v>
      </c>
      <c r="CS119" s="167" t="e">
        <f t="shared" ca="1" si="247"/>
        <v>#REF!</v>
      </c>
      <c r="CT119" s="167" t="e">
        <f t="shared" ca="1" si="248"/>
        <v>#REF!</v>
      </c>
      <c r="CU119" s="167" t="e">
        <f t="shared" ca="1" si="249"/>
        <v>#REF!</v>
      </c>
      <c r="CV119" s="167" t="e">
        <f t="shared" ca="1" si="250"/>
        <v>#REF!</v>
      </c>
      <c r="CW119" s="167" t="e">
        <f t="shared" ca="1" si="251"/>
        <v>#REF!</v>
      </c>
      <c r="CX119" s="167" t="e">
        <f t="shared" ca="1" si="252"/>
        <v>#REF!</v>
      </c>
      <c r="CY119" s="167" t="e">
        <f t="shared" ca="1" si="253"/>
        <v>#REF!</v>
      </c>
      <c r="CZ119" s="167" t="e">
        <f t="shared" ca="1" si="254"/>
        <v>#REF!</v>
      </c>
      <c r="DA119" s="167" t="e">
        <f t="shared" ca="1" si="255"/>
        <v>#REF!</v>
      </c>
      <c r="DB119" s="167" t="e">
        <f t="shared" ca="1" si="256"/>
        <v>#REF!</v>
      </c>
      <c r="DC119" s="167" t="e">
        <f t="shared" ca="1" si="257"/>
        <v>#REF!</v>
      </c>
      <c r="DD119" s="167" t="e">
        <f t="shared" ca="1" si="258"/>
        <v>#REF!</v>
      </c>
      <c r="DE119" s="167" t="e">
        <f t="shared" ca="1" si="259"/>
        <v>#REF!</v>
      </c>
      <c r="DF119" s="167" t="e">
        <f t="shared" ca="1" si="260"/>
        <v>#REF!</v>
      </c>
      <c r="DH119" s="167">
        <f t="shared" si="261"/>
        <v>0</v>
      </c>
      <c r="DI119" s="167">
        <f t="shared" si="262"/>
        <v>0</v>
      </c>
      <c r="DJ119" s="167">
        <f t="shared" si="263"/>
        <v>0</v>
      </c>
      <c r="DK119" s="167">
        <f t="shared" si="264"/>
        <v>0</v>
      </c>
      <c r="DL119" s="167">
        <f t="shared" si="265"/>
        <v>0</v>
      </c>
      <c r="DM119" s="167">
        <f t="shared" si="266"/>
        <v>0</v>
      </c>
      <c r="DN119" s="167">
        <f t="shared" si="267"/>
        <v>0</v>
      </c>
      <c r="DO119" s="167">
        <f t="shared" si="268"/>
        <v>0</v>
      </c>
      <c r="DP119" s="167">
        <f t="shared" si="269"/>
        <v>0</v>
      </c>
      <c r="DQ119" s="167">
        <f t="shared" si="270"/>
        <v>0</v>
      </c>
      <c r="DR119" s="167">
        <f t="shared" si="271"/>
        <v>0</v>
      </c>
      <c r="DS119" s="167">
        <f t="shared" si="272"/>
        <v>0</v>
      </c>
      <c r="DT119" s="167">
        <f t="shared" si="273"/>
        <v>0</v>
      </c>
      <c r="DU119" s="167">
        <f t="shared" si="274"/>
        <v>0</v>
      </c>
      <c r="DV119" s="167">
        <f t="shared" si="275"/>
        <v>0</v>
      </c>
      <c r="DW119" s="167">
        <f t="shared" si="276"/>
        <v>0</v>
      </c>
      <c r="DY119" s="167" t="e">
        <f t="shared" ca="1" si="312"/>
        <v>#REF!</v>
      </c>
      <c r="DZ119" s="167" t="e">
        <f t="shared" ca="1" si="313"/>
        <v>#REF!</v>
      </c>
      <c r="EA119" s="167" t="e">
        <f t="shared" ca="1" si="314"/>
        <v>#REF!</v>
      </c>
      <c r="EB119" s="167" t="e">
        <f t="shared" ca="1" si="315"/>
        <v>#REF!</v>
      </c>
      <c r="EC119" s="167" t="e">
        <f t="shared" ca="1" si="316"/>
        <v>#REF!</v>
      </c>
      <c r="ED119" s="167" t="e">
        <f t="shared" ca="1" si="317"/>
        <v>#REF!</v>
      </c>
      <c r="EE119" s="167" t="e">
        <f t="shared" ca="1" si="318"/>
        <v>#REF!</v>
      </c>
      <c r="EF119" s="167" t="e">
        <f t="shared" ca="1" si="319"/>
        <v>#REF!</v>
      </c>
      <c r="EG119" s="167" t="e">
        <f t="shared" ca="1" si="320"/>
        <v>#REF!</v>
      </c>
      <c r="EH119" s="167" t="e">
        <f t="shared" ca="1" si="321"/>
        <v>#REF!</v>
      </c>
      <c r="EI119" s="167" t="e">
        <f t="shared" ca="1" si="322"/>
        <v>#REF!</v>
      </c>
      <c r="EJ119" s="167" t="e">
        <f t="shared" ca="1" si="323"/>
        <v>#REF!</v>
      </c>
      <c r="EK119" s="167" t="e">
        <f t="shared" ca="1" si="324"/>
        <v>#REF!</v>
      </c>
      <c r="EL119" s="167" t="e">
        <f t="shared" ca="1" si="325"/>
        <v>#REF!</v>
      </c>
      <c r="EM119" s="167" t="e">
        <f t="shared" ca="1" si="326"/>
        <v>#REF!</v>
      </c>
      <c r="EN119" s="167" t="e">
        <f t="shared" ca="1" si="327"/>
        <v>#REF!</v>
      </c>
      <c r="EP119" s="167">
        <f t="shared" si="328"/>
        <v>0</v>
      </c>
      <c r="EQ119" s="167">
        <f t="shared" si="329"/>
        <v>0</v>
      </c>
      <c r="ER119" s="167">
        <f t="shared" si="330"/>
        <v>0</v>
      </c>
      <c r="ES119" s="167">
        <f t="shared" si="331"/>
        <v>0</v>
      </c>
      <c r="ET119" s="167">
        <f t="shared" si="332"/>
        <v>0</v>
      </c>
      <c r="EU119" s="167">
        <f t="shared" si="333"/>
        <v>0</v>
      </c>
      <c r="EV119" s="167">
        <f t="shared" si="334"/>
        <v>0</v>
      </c>
      <c r="EW119" s="167">
        <f t="shared" si="335"/>
        <v>0</v>
      </c>
      <c r="EX119" s="167">
        <f t="shared" si="336"/>
        <v>0</v>
      </c>
      <c r="EY119" s="167">
        <f t="shared" si="337"/>
        <v>0</v>
      </c>
      <c r="EZ119" s="167">
        <f t="shared" si="338"/>
        <v>0</v>
      </c>
      <c r="FA119" s="167">
        <f t="shared" si="339"/>
        <v>0</v>
      </c>
      <c r="FB119" s="167">
        <f t="shared" si="340"/>
        <v>0</v>
      </c>
      <c r="FC119" s="167">
        <f t="shared" si="341"/>
        <v>0</v>
      </c>
      <c r="FD119" s="167">
        <f t="shared" si="342"/>
        <v>0</v>
      </c>
      <c r="FE119" s="167">
        <f t="shared" si="343"/>
        <v>0</v>
      </c>
      <c r="FG119" s="167">
        <f t="shared" si="344"/>
        <v>0</v>
      </c>
      <c r="FH119" s="167">
        <f t="shared" si="345"/>
        <v>0</v>
      </c>
      <c r="FI119" s="167">
        <f t="shared" si="346"/>
        <v>0</v>
      </c>
      <c r="FJ119" s="167">
        <f t="shared" si="347"/>
        <v>0</v>
      </c>
      <c r="FK119" s="167">
        <f t="shared" si="348"/>
        <v>0</v>
      </c>
      <c r="FL119" s="167">
        <f t="shared" si="349"/>
        <v>0</v>
      </c>
      <c r="FM119" s="167">
        <f t="shared" si="350"/>
        <v>0</v>
      </c>
      <c r="FN119" s="167">
        <f t="shared" si="351"/>
        <v>0</v>
      </c>
      <c r="FO119" s="167">
        <f t="shared" si="352"/>
        <v>0</v>
      </c>
      <c r="FP119" s="167">
        <f t="shared" si="353"/>
        <v>0</v>
      </c>
      <c r="FQ119" s="167">
        <f t="shared" si="354"/>
        <v>0</v>
      </c>
      <c r="FR119" s="167">
        <f t="shared" si="355"/>
        <v>0</v>
      </c>
      <c r="FS119" s="167">
        <f t="shared" si="356"/>
        <v>0</v>
      </c>
      <c r="FT119" s="167">
        <f t="shared" si="357"/>
        <v>0</v>
      </c>
      <c r="FU119" s="167">
        <f t="shared" si="358"/>
        <v>0</v>
      </c>
      <c r="FV119" s="167">
        <f t="shared" si="359"/>
        <v>0</v>
      </c>
      <c r="FX119" s="167">
        <f t="shared" si="360"/>
        <v>0</v>
      </c>
      <c r="FY119" s="167">
        <f t="shared" si="361"/>
        <v>0</v>
      </c>
      <c r="FZ119" s="167">
        <f t="shared" si="362"/>
        <v>0</v>
      </c>
      <c r="GA119" s="167">
        <f t="shared" si="363"/>
        <v>0</v>
      </c>
      <c r="GB119" s="167">
        <f t="shared" si="364"/>
        <v>0</v>
      </c>
      <c r="GC119" s="167">
        <f t="shared" si="365"/>
        <v>0</v>
      </c>
      <c r="GD119" s="167">
        <f t="shared" si="366"/>
        <v>0</v>
      </c>
      <c r="GE119" s="167">
        <f t="shared" si="367"/>
        <v>0</v>
      </c>
      <c r="GF119" s="167">
        <f t="shared" si="368"/>
        <v>0</v>
      </c>
      <c r="GG119" s="167">
        <f t="shared" si="369"/>
        <v>0</v>
      </c>
      <c r="GH119" s="167">
        <f t="shared" si="370"/>
        <v>0</v>
      </c>
      <c r="GI119" s="167">
        <f t="shared" si="371"/>
        <v>0</v>
      </c>
      <c r="GJ119" s="167">
        <f t="shared" si="372"/>
        <v>0</v>
      </c>
      <c r="GK119" s="167">
        <f t="shared" si="373"/>
        <v>0</v>
      </c>
      <c r="GL119" s="167">
        <f t="shared" si="374"/>
        <v>0</v>
      </c>
      <c r="GM119" s="167">
        <f t="shared" si="375"/>
        <v>0</v>
      </c>
      <c r="GO119" s="167" t="e">
        <f t="shared" ca="1" si="210"/>
        <v>#REF!</v>
      </c>
      <c r="GP119" s="167" t="e">
        <f t="shared" ca="1" si="411"/>
        <v>#REF!</v>
      </c>
      <c r="GQ119" s="167" t="e">
        <f t="shared" ca="1" si="411"/>
        <v>#REF!</v>
      </c>
      <c r="GR119" s="167" t="e">
        <f t="shared" ca="1" si="411"/>
        <v>#REF!</v>
      </c>
      <c r="GS119" s="167" t="e">
        <f t="shared" ca="1" si="411"/>
        <v>#REF!</v>
      </c>
      <c r="GT119" s="167" t="e">
        <f t="shared" ca="1" si="411"/>
        <v>#REF!</v>
      </c>
      <c r="GU119" s="167" t="e">
        <f t="shared" ca="1" si="411"/>
        <v>#REF!</v>
      </c>
      <c r="GV119" s="167" t="e">
        <f t="shared" ca="1" si="411"/>
        <v>#REF!</v>
      </c>
      <c r="GW119" s="167" t="e">
        <f t="shared" ca="1" si="411"/>
        <v>#REF!</v>
      </c>
      <c r="GX119" s="167" t="e">
        <f t="shared" ca="1" si="411"/>
        <v>#REF!</v>
      </c>
      <c r="GY119" s="167" t="e">
        <f t="shared" ca="1" si="411"/>
        <v>#REF!</v>
      </c>
      <c r="GZ119" s="167" t="e">
        <f t="shared" ca="1" si="411"/>
        <v>#REF!</v>
      </c>
      <c r="HA119" s="167" t="e">
        <f t="shared" ca="1" si="411"/>
        <v>#REF!</v>
      </c>
      <c r="HB119" s="167" t="e">
        <f t="shared" ca="1" si="411"/>
        <v>#REF!</v>
      </c>
      <c r="HC119" s="167" t="e">
        <f t="shared" ca="1" si="411"/>
        <v>#REF!</v>
      </c>
      <c r="HD119" s="167" t="e">
        <f t="shared" ca="1" si="411"/>
        <v>#REF!</v>
      </c>
      <c r="HF119" s="167" t="e">
        <f t="shared" ca="1" si="277"/>
        <v>#REF!</v>
      </c>
      <c r="HG119" s="167" t="e">
        <f t="shared" ca="1" si="278"/>
        <v>#REF!</v>
      </c>
      <c r="HH119" s="167" t="e">
        <f t="shared" ca="1" si="279"/>
        <v>#REF!</v>
      </c>
      <c r="HI119" s="167" t="e">
        <f t="shared" ca="1" si="280"/>
        <v>#REF!</v>
      </c>
      <c r="HJ119" s="167" t="e">
        <f t="shared" ca="1" si="281"/>
        <v>#REF!</v>
      </c>
      <c r="HK119" s="167" t="e">
        <f t="shared" ca="1" si="282"/>
        <v>#REF!</v>
      </c>
      <c r="HL119" s="167" t="e">
        <f t="shared" ca="1" si="283"/>
        <v>#REF!</v>
      </c>
      <c r="HM119" s="167" t="e">
        <f t="shared" ca="1" si="284"/>
        <v>#REF!</v>
      </c>
      <c r="HN119" s="167" t="e">
        <f t="shared" ca="1" si="285"/>
        <v>#REF!</v>
      </c>
      <c r="HO119" s="167" t="e">
        <f t="shared" ca="1" si="286"/>
        <v>#REF!</v>
      </c>
      <c r="HP119" s="167" t="e">
        <f t="shared" ca="1" si="287"/>
        <v>#REF!</v>
      </c>
      <c r="HQ119" s="167" t="e">
        <f t="shared" ca="1" si="288"/>
        <v>#REF!</v>
      </c>
      <c r="HR119" s="167" t="e">
        <f t="shared" ca="1" si="289"/>
        <v>#REF!</v>
      </c>
      <c r="HS119" s="167" t="e">
        <f t="shared" ca="1" si="290"/>
        <v>#REF!</v>
      </c>
      <c r="HT119" s="167" t="e">
        <f t="shared" ca="1" si="291"/>
        <v>#REF!</v>
      </c>
      <c r="HU119" s="167" t="e">
        <f t="shared" ca="1" si="292"/>
        <v>#REF!</v>
      </c>
      <c r="HW119" s="167" t="e">
        <f t="shared" ca="1" si="293"/>
        <v>#REF!</v>
      </c>
      <c r="HX119" s="167">
        <f t="shared" si="294"/>
        <v>0</v>
      </c>
      <c r="HY119" s="167" t="e">
        <f t="shared" ca="1" si="376"/>
        <v>#REF!</v>
      </c>
      <c r="HZ119" s="219" t="e">
        <f t="shared" ca="1" si="377"/>
        <v>#REF!</v>
      </c>
    </row>
    <row r="120" spans="1:234" s="48" customFormat="1">
      <c r="A120" s="3" t="s">
        <v>232</v>
      </c>
      <c r="B120" s="202" t="str">
        <f>INDEX('Ref1'!$E:$E,MATCH(A120,'Ref1'!$A:$A,0))</f>
        <v>East Staffordshire</v>
      </c>
      <c r="C120" s="42" t="str">
        <f>INDEX(Data1!B:B,MATCH(A120,Data1!A:A,0))</f>
        <v>SD</v>
      </c>
      <c r="D120" s="253" t="str">
        <f>INDEX(Data1!C:C,MATCH(A120,Data1!A:A,0))</f>
        <v>WM</v>
      </c>
      <c r="E120" s="200" t="str">
        <f>IF($C$6="No","No",IF(COUNTIF(Inputs!$K$359:$K$398,$A120)&gt;0,"Yes","No"))</f>
        <v>No</v>
      </c>
      <c r="F120" s="404"/>
      <c r="G120" s="62">
        <f>INDEX('4_RatesSplit'!K:K,MATCH($A120,'4_RatesSplit'!$A:$A,0))</f>
        <v>0</v>
      </c>
      <c r="H120" s="171">
        <f>INDEX('4_RatesSplit'!L:L,MATCH($A120,'4_RatesSplit'!$A:$A,0))</f>
        <v>0</v>
      </c>
      <c r="I120" s="167">
        <f>INDEX('4_RatesSplit'!M:M,MATCH($A120,'4_RatesSplit'!$A:$A,0))</f>
        <v>0</v>
      </c>
      <c r="J120" s="167">
        <f>INDEX('4_RatesSplit'!N:N,MATCH($A120,'4_RatesSplit'!$A:$A,0))</f>
        <v>0</v>
      </c>
      <c r="K120" s="167">
        <f>INDEX('4_RatesSplit'!O:O,MATCH($A120,'4_RatesSplit'!$A:$A,0))</f>
        <v>0</v>
      </c>
      <c r="L120" s="167">
        <f>INDEX('4_RatesSplit'!P:P,MATCH($A120,'4_RatesSplit'!$A:$A,0))</f>
        <v>0</v>
      </c>
      <c r="M120" s="167">
        <f>INDEX('4_RatesSplit'!Q:Q,MATCH($A120,'4_RatesSplit'!$A:$A,0))</f>
        <v>0</v>
      </c>
      <c r="N120" s="167">
        <f>INDEX('4_RatesSplit'!R:R,MATCH($A120,'4_RatesSplit'!$A:$A,0))</f>
        <v>0</v>
      </c>
      <c r="O120" s="167">
        <f>INDEX('4_RatesSplit'!S:S,MATCH($A120,'4_RatesSplit'!$A:$A,0))</f>
        <v>0</v>
      </c>
      <c r="P120" s="167">
        <f>INDEX('4_RatesSplit'!T:T,MATCH($A120,'4_RatesSplit'!$A:$A,0))</f>
        <v>0</v>
      </c>
      <c r="Q120" s="167">
        <f>INDEX('4_RatesSplit'!U:U,MATCH($A120,'4_RatesSplit'!$A:$A,0))</f>
        <v>0</v>
      </c>
      <c r="R120" s="167">
        <f>INDEX('4_RatesSplit'!V:V,MATCH($A120,'4_RatesSplit'!$A:$A,0))</f>
        <v>0</v>
      </c>
      <c r="S120" s="167">
        <f>INDEX('4_RatesSplit'!W:W,MATCH($A120,'4_RatesSplit'!$A:$A,0))</f>
        <v>0</v>
      </c>
      <c r="T120" s="167">
        <f>INDEX('4_RatesSplit'!X:X,MATCH($A120,'4_RatesSplit'!$A:$A,0))</f>
        <v>0</v>
      </c>
      <c r="U120" s="167">
        <f>INDEX('4_RatesSplit'!Y:Y,MATCH($A120,'4_RatesSplit'!$A:$A,0))</f>
        <v>0</v>
      </c>
      <c r="V120" s="167">
        <f>INDEX('4_RatesSplit'!Z:Z,MATCH($A120,'4_RatesSplit'!$A:$A,0))</f>
        <v>0</v>
      </c>
      <c r="W120" s="167">
        <f>INDEX('4_RatesSplit'!AA:AA,MATCH($A120,'4_RatesSplit'!$A:$A,0))</f>
        <v>0</v>
      </c>
      <c r="X120" s="18"/>
      <c r="Y120" s="168" t="e">
        <f ca="1">INDEX('4_RatesSplit'!AT:AT,MATCH($A120,'4_RatesSplit'!$A:$A,0))</f>
        <v>#REF!</v>
      </c>
      <c r="Z120" s="168" t="e">
        <f ca="1">INDEX('4_RatesSplit'!AU:AU,MATCH($A120,'4_RatesSplit'!$A:$A,0))</f>
        <v>#REF!</v>
      </c>
      <c r="AA120" s="168" t="e">
        <f ca="1">INDEX('4_RatesSplit'!AV:AV,MATCH($A120,'4_RatesSplit'!$A:$A,0))</f>
        <v>#REF!</v>
      </c>
      <c r="AB120" s="168" t="e">
        <f ca="1">INDEX('4_RatesSplit'!AW:AW,MATCH($A120,'4_RatesSplit'!$A:$A,0))</f>
        <v>#REF!</v>
      </c>
      <c r="AC120" s="168" t="e">
        <f ca="1">INDEX('4_RatesSplit'!AX:AX,MATCH($A120,'4_RatesSplit'!$A:$A,0))</f>
        <v>#REF!</v>
      </c>
      <c r="AD120" s="168" t="e">
        <f ca="1">INDEX('4_RatesSplit'!AY:AY,MATCH($A120,'4_RatesSplit'!$A:$A,0))</f>
        <v>#REF!</v>
      </c>
      <c r="AE120" s="168" t="e">
        <f ca="1">INDEX('4_RatesSplit'!AZ:AZ,MATCH($A120,'4_RatesSplit'!$A:$A,0))</f>
        <v>#REF!</v>
      </c>
      <c r="AF120" s="168" t="e">
        <f ca="1">INDEX('4_RatesSplit'!BA:BA,MATCH($A120,'4_RatesSplit'!$A:$A,0))</f>
        <v>#REF!</v>
      </c>
      <c r="AG120" s="168" t="e">
        <f ca="1">INDEX('4_RatesSplit'!BB:BB,MATCH($A120,'4_RatesSplit'!$A:$A,0))</f>
        <v>#REF!</v>
      </c>
      <c r="AH120" s="168" t="e">
        <f ca="1">INDEX('4_RatesSplit'!BC:BC,MATCH($A120,'4_RatesSplit'!$A:$A,0))</f>
        <v>#REF!</v>
      </c>
      <c r="AI120" s="168" t="e">
        <f ca="1">INDEX('4_RatesSplit'!BD:BD,MATCH($A120,'4_RatesSplit'!$A:$A,0))</f>
        <v>#REF!</v>
      </c>
      <c r="AJ120" s="168" t="e">
        <f ca="1">INDEX('4_RatesSplit'!BE:BE,MATCH($A120,'4_RatesSplit'!$A:$A,0))</f>
        <v>#REF!</v>
      </c>
      <c r="AK120" s="168" t="e">
        <f ca="1">INDEX('4_RatesSplit'!BF:BF,MATCH($A120,'4_RatesSplit'!$A:$A,0))</f>
        <v>#REF!</v>
      </c>
      <c r="AL120" s="168" t="e">
        <f ca="1">INDEX('4_RatesSplit'!BG:BG,MATCH($A120,'4_RatesSplit'!$A:$A,0))</f>
        <v>#REF!</v>
      </c>
      <c r="AM120" s="168" t="e">
        <f ca="1">INDEX('4_RatesSplit'!BH:BH,MATCH($A120,'4_RatesSplit'!$A:$A,0))</f>
        <v>#REF!</v>
      </c>
      <c r="AN120" s="198" t="e">
        <f ca="1">INDEX('4_RatesSplit'!BI:BI,MATCH($A120,'4_RatesSplit'!$A:$A,0))</f>
        <v>#REF!</v>
      </c>
      <c r="AO120" s="114"/>
      <c r="AP120" s="167" t="e">
        <f t="shared" ca="1" si="295"/>
        <v>#REF!</v>
      </c>
      <c r="AQ120" s="167" t="e">
        <f t="shared" ca="1" si="296"/>
        <v>#REF!</v>
      </c>
      <c r="AR120" s="167" t="e">
        <f t="shared" ca="1" si="297"/>
        <v>#REF!</v>
      </c>
      <c r="AS120" s="167" t="e">
        <f t="shared" ca="1" si="298"/>
        <v>#REF!</v>
      </c>
      <c r="AT120" s="167" t="e">
        <f t="shared" ca="1" si="299"/>
        <v>#REF!</v>
      </c>
      <c r="AU120" s="167" t="e">
        <f t="shared" ca="1" si="300"/>
        <v>#REF!</v>
      </c>
      <c r="AV120" s="167" t="e">
        <f t="shared" ca="1" si="301"/>
        <v>#REF!</v>
      </c>
      <c r="AW120" s="167" t="e">
        <f t="shared" ca="1" si="302"/>
        <v>#REF!</v>
      </c>
      <c r="AX120" s="167" t="e">
        <f t="shared" ca="1" si="303"/>
        <v>#REF!</v>
      </c>
      <c r="AY120" s="167" t="e">
        <f t="shared" ca="1" si="304"/>
        <v>#REF!</v>
      </c>
      <c r="AZ120" s="167" t="e">
        <f t="shared" ca="1" si="305"/>
        <v>#REF!</v>
      </c>
      <c r="BA120" s="167" t="e">
        <f t="shared" ca="1" si="306"/>
        <v>#REF!</v>
      </c>
      <c r="BB120" s="167" t="e">
        <f t="shared" ca="1" si="307"/>
        <v>#REF!</v>
      </c>
      <c r="BC120" s="167" t="e">
        <f t="shared" ca="1" si="308"/>
        <v>#REF!</v>
      </c>
      <c r="BD120" s="167" t="e">
        <f t="shared" ca="1" si="309"/>
        <v>#REF!</v>
      </c>
      <c r="BE120" s="167" t="e">
        <f t="shared" ca="1" si="310"/>
        <v>#REF!</v>
      </c>
      <c r="BF120" s="18"/>
      <c r="BG120" s="168">
        <f>INDEX('2_Needs'!$F:$F,MATCH($A120,'2_Needs'!$A:$A,0))</f>
        <v>2.5644300713572216E-4</v>
      </c>
      <c r="BH120" s="114"/>
      <c r="BI120" s="167">
        <f t="shared" ref="BI120:BX120" si="420">IF(BI$3="reset",$BG120*BI$6,BH120*(1+$C$4))</f>
        <v>0</v>
      </c>
      <c r="BJ120" s="167">
        <f t="shared" si="420"/>
        <v>0</v>
      </c>
      <c r="BK120" s="167">
        <f t="shared" si="420"/>
        <v>0</v>
      </c>
      <c r="BL120" s="167">
        <f t="shared" si="420"/>
        <v>0</v>
      </c>
      <c r="BM120" s="167">
        <f t="shared" si="420"/>
        <v>0</v>
      </c>
      <c r="BN120" s="167">
        <f t="shared" si="420"/>
        <v>0</v>
      </c>
      <c r="BO120" s="167">
        <f t="shared" si="420"/>
        <v>0</v>
      </c>
      <c r="BP120" s="167">
        <f t="shared" si="420"/>
        <v>0</v>
      </c>
      <c r="BQ120" s="167">
        <f t="shared" si="420"/>
        <v>0</v>
      </c>
      <c r="BR120" s="167">
        <f t="shared" si="420"/>
        <v>0</v>
      </c>
      <c r="BS120" s="167">
        <f t="shared" si="420"/>
        <v>0</v>
      </c>
      <c r="BT120" s="167">
        <f t="shared" si="420"/>
        <v>0</v>
      </c>
      <c r="BU120" s="167">
        <f t="shared" si="420"/>
        <v>0</v>
      </c>
      <c r="BV120" s="167">
        <f t="shared" si="420"/>
        <v>0</v>
      </c>
      <c r="BW120" s="167">
        <f t="shared" si="420"/>
        <v>0</v>
      </c>
      <c r="BX120" s="167">
        <f t="shared" si="420"/>
        <v>0</v>
      </c>
      <c r="BZ120" s="167" t="e">
        <f t="shared" ca="1" si="229"/>
        <v>#REF!</v>
      </c>
      <c r="CA120" s="167" t="e">
        <f t="shared" ca="1" si="230"/>
        <v>#REF!</v>
      </c>
      <c r="CB120" s="167" t="e">
        <f t="shared" ca="1" si="231"/>
        <v>#REF!</v>
      </c>
      <c r="CC120" s="167" t="e">
        <f t="shared" ca="1" si="232"/>
        <v>#REF!</v>
      </c>
      <c r="CD120" s="167" t="e">
        <f t="shared" ca="1" si="233"/>
        <v>#REF!</v>
      </c>
      <c r="CE120" s="167" t="e">
        <f t="shared" ca="1" si="234"/>
        <v>#REF!</v>
      </c>
      <c r="CF120" s="167" t="e">
        <f t="shared" ca="1" si="235"/>
        <v>#REF!</v>
      </c>
      <c r="CG120" s="167" t="e">
        <f t="shared" ca="1" si="236"/>
        <v>#REF!</v>
      </c>
      <c r="CH120" s="167" t="e">
        <f t="shared" ca="1" si="237"/>
        <v>#REF!</v>
      </c>
      <c r="CI120" s="167" t="e">
        <f t="shared" ca="1" si="238"/>
        <v>#REF!</v>
      </c>
      <c r="CJ120" s="167" t="e">
        <f t="shared" ca="1" si="239"/>
        <v>#REF!</v>
      </c>
      <c r="CK120" s="167" t="e">
        <f t="shared" ca="1" si="240"/>
        <v>#REF!</v>
      </c>
      <c r="CL120" s="167" t="e">
        <f t="shared" ca="1" si="241"/>
        <v>#REF!</v>
      </c>
      <c r="CM120" s="167" t="e">
        <f t="shared" ca="1" si="242"/>
        <v>#REF!</v>
      </c>
      <c r="CN120" s="167" t="e">
        <f t="shared" ca="1" si="243"/>
        <v>#REF!</v>
      </c>
      <c r="CO120" s="167" t="e">
        <f t="shared" ca="1" si="244"/>
        <v>#REF!</v>
      </c>
      <c r="CQ120" s="167" t="e">
        <f t="shared" ca="1" si="245"/>
        <v>#REF!</v>
      </c>
      <c r="CR120" s="167" t="e">
        <f t="shared" ca="1" si="246"/>
        <v>#REF!</v>
      </c>
      <c r="CS120" s="167" t="e">
        <f t="shared" ca="1" si="247"/>
        <v>#REF!</v>
      </c>
      <c r="CT120" s="167" t="e">
        <f t="shared" ca="1" si="248"/>
        <v>#REF!</v>
      </c>
      <c r="CU120" s="167" t="e">
        <f t="shared" ca="1" si="249"/>
        <v>#REF!</v>
      </c>
      <c r="CV120" s="167" t="e">
        <f t="shared" ca="1" si="250"/>
        <v>#REF!</v>
      </c>
      <c r="CW120" s="167" t="e">
        <f t="shared" ca="1" si="251"/>
        <v>#REF!</v>
      </c>
      <c r="CX120" s="167" t="e">
        <f t="shared" ca="1" si="252"/>
        <v>#REF!</v>
      </c>
      <c r="CY120" s="167" t="e">
        <f t="shared" ca="1" si="253"/>
        <v>#REF!</v>
      </c>
      <c r="CZ120" s="167" t="e">
        <f t="shared" ca="1" si="254"/>
        <v>#REF!</v>
      </c>
      <c r="DA120" s="167" t="e">
        <f t="shared" ca="1" si="255"/>
        <v>#REF!</v>
      </c>
      <c r="DB120" s="167" t="e">
        <f t="shared" ca="1" si="256"/>
        <v>#REF!</v>
      </c>
      <c r="DC120" s="167" t="e">
        <f t="shared" ca="1" si="257"/>
        <v>#REF!</v>
      </c>
      <c r="DD120" s="167" t="e">
        <f t="shared" ca="1" si="258"/>
        <v>#REF!</v>
      </c>
      <c r="DE120" s="167" t="e">
        <f t="shared" ca="1" si="259"/>
        <v>#REF!</v>
      </c>
      <c r="DF120" s="167" t="e">
        <f t="shared" ca="1" si="260"/>
        <v>#REF!</v>
      </c>
      <c r="DH120" s="167">
        <f t="shared" si="261"/>
        <v>0</v>
      </c>
      <c r="DI120" s="167">
        <f t="shared" si="262"/>
        <v>0</v>
      </c>
      <c r="DJ120" s="167">
        <f t="shared" si="263"/>
        <v>0</v>
      </c>
      <c r="DK120" s="167">
        <f t="shared" si="264"/>
        <v>0</v>
      </c>
      <c r="DL120" s="167">
        <f t="shared" si="265"/>
        <v>0</v>
      </c>
      <c r="DM120" s="167">
        <f t="shared" si="266"/>
        <v>0</v>
      </c>
      <c r="DN120" s="167">
        <f t="shared" si="267"/>
        <v>0</v>
      </c>
      <c r="DO120" s="167">
        <f t="shared" si="268"/>
        <v>0</v>
      </c>
      <c r="DP120" s="167">
        <f t="shared" si="269"/>
        <v>0</v>
      </c>
      <c r="DQ120" s="167">
        <f t="shared" si="270"/>
        <v>0</v>
      </c>
      <c r="DR120" s="167">
        <f t="shared" si="271"/>
        <v>0</v>
      </c>
      <c r="DS120" s="167">
        <f t="shared" si="272"/>
        <v>0</v>
      </c>
      <c r="DT120" s="167">
        <f t="shared" si="273"/>
        <v>0</v>
      </c>
      <c r="DU120" s="167">
        <f t="shared" si="274"/>
        <v>0</v>
      </c>
      <c r="DV120" s="167">
        <f t="shared" si="275"/>
        <v>0</v>
      </c>
      <c r="DW120" s="167">
        <f t="shared" si="276"/>
        <v>0</v>
      </c>
      <c r="DY120" s="167" t="e">
        <f t="shared" ca="1" si="312"/>
        <v>#REF!</v>
      </c>
      <c r="DZ120" s="167" t="e">
        <f t="shared" ca="1" si="313"/>
        <v>#REF!</v>
      </c>
      <c r="EA120" s="167" t="e">
        <f t="shared" ca="1" si="314"/>
        <v>#REF!</v>
      </c>
      <c r="EB120" s="167" t="e">
        <f t="shared" ca="1" si="315"/>
        <v>#REF!</v>
      </c>
      <c r="EC120" s="167" t="e">
        <f t="shared" ca="1" si="316"/>
        <v>#REF!</v>
      </c>
      <c r="ED120" s="167" t="e">
        <f t="shared" ca="1" si="317"/>
        <v>#REF!</v>
      </c>
      <c r="EE120" s="167" t="e">
        <f t="shared" ca="1" si="318"/>
        <v>#REF!</v>
      </c>
      <c r="EF120" s="167" t="e">
        <f t="shared" ca="1" si="319"/>
        <v>#REF!</v>
      </c>
      <c r="EG120" s="167" t="e">
        <f t="shared" ca="1" si="320"/>
        <v>#REF!</v>
      </c>
      <c r="EH120" s="167" t="e">
        <f t="shared" ca="1" si="321"/>
        <v>#REF!</v>
      </c>
      <c r="EI120" s="167" t="e">
        <f t="shared" ca="1" si="322"/>
        <v>#REF!</v>
      </c>
      <c r="EJ120" s="167" t="e">
        <f t="shared" ca="1" si="323"/>
        <v>#REF!</v>
      </c>
      <c r="EK120" s="167" t="e">
        <f t="shared" ca="1" si="324"/>
        <v>#REF!</v>
      </c>
      <c r="EL120" s="167" t="e">
        <f t="shared" ca="1" si="325"/>
        <v>#REF!</v>
      </c>
      <c r="EM120" s="167" t="e">
        <f t="shared" ca="1" si="326"/>
        <v>#REF!</v>
      </c>
      <c r="EN120" s="167" t="e">
        <f t="shared" ca="1" si="327"/>
        <v>#REF!</v>
      </c>
      <c r="EP120" s="167">
        <f t="shared" si="328"/>
        <v>0</v>
      </c>
      <c r="EQ120" s="167">
        <f t="shared" si="329"/>
        <v>0</v>
      </c>
      <c r="ER120" s="167">
        <f t="shared" si="330"/>
        <v>0</v>
      </c>
      <c r="ES120" s="167">
        <f t="shared" si="331"/>
        <v>0</v>
      </c>
      <c r="ET120" s="167">
        <f t="shared" si="332"/>
        <v>0</v>
      </c>
      <c r="EU120" s="167">
        <f t="shared" si="333"/>
        <v>0</v>
      </c>
      <c r="EV120" s="167">
        <f t="shared" si="334"/>
        <v>0</v>
      </c>
      <c r="EW120" s="167">
        <f t="shared" si="335"/>
        <v>0</v>
      </c>
      <c r="EX120" s="167">
        <f t="shared" si="336"/>
        <v>0</v>
      </c>
      <c r="EY120" s="167">
        <f t="shared" si="337"/>
        <v>0</v>
      </c>
      <c r="EZ120" s="167">
        <f t="shared" si="338"/>
        <v>0</v>
      </c>
      <c r="FA120" s="167">
        <f t="shared" si="339"/>
        <v>0</v>
      </c>
      <c r="FB120" s="167">
        <f t="shared" si="340"/>
        <v>0</v>
      </c>
      <c r="FC120" s="167">
        <f t="shared" si="341"/>
        <v>0</v>
      </c>
      <c r="FD120" s="167">
        <f t="shared" si="342"/>
        <v>0</v>
      </c>
      <c r="FE120" s="167">
        <f t="shared" si="343"/>
        <v>0</v>
      </c>
      <c r="FG120" s="167">
        <f t="shared" si="344"/>
        <v>0</v>
      </c>
      <c r="FH120" s="167">
        <f t="shared" si="345"/>
        <v>0</v>
      </c>
      <c r="FI120" s="167">
        <f t="shared" si="346"/>
        <v>0</v>
      </c>
      <c r="FJ120" s="167">
        <f t="shared" si="347"/>
        <v>0</v>
      </c>
      <c r="FK120" s="167">
        <f t="shared" si="348"/>
        <v>0</v>
      </c>
      <c r="FL120" s="167">
        <f t="shared" si="349"/>
        <v>0</v>
      </c>
      <c r="FM120" s="167">
        <f t="shared" si="350"/>
        <v>0</v>
      </c>
      <c r="FN120" s="167">
        <f t="shared" si="351"/>
        <v>0</v>
      </c>
      <c r="FO120" s="167">
        <f t="shared" si="352"/>
        <v>0</v>
      </c>
      <c r="FP120" s="167">
        <f t="shared" si="353"/>
        <v>0</v>
      </c>
      <c r="FQ120" s="167">
        <f t="shared" si="354"/>
        <v>0</v>
      </c>
      <c r="FR120" s="167">
        <f t="shared" si="355"/>
        <v>0</v>
      </c>
      <c r="FS120" s="167">
        <f t="shared" si="356"/>
        <v>0</v>
      </c>
      <c r="FT120" s="167">
        <f t="shared" si="357"/>
        <v>0</v>
      </c>
      <c r="FU120" s="167">
        <f t="shared" si="358"/>
        <v>0</v>
      </c>
      <c r="FV120" s="167">
        <f t="shared" si="359"/>
        <v>0</v>
      </c>
      <c r="FX120" s="167">
        <f t="shared" si="360"/>
        <v>0</v>
      </c>
      <c r="FY120" s="167">
        <f t="shared" si="361"/>
        <v>0</v>
      </c>
      <c r="FZ120" s="167">
        <f t="shared" si="362"/>
        <v>0</v>
      </c>
      <c r="GA120" s="167">
        <f t="shared" si="363"/>
        <v>0</v>
      </c>
      <c r="GB120" s="167">
        <f t="shared" si="364"/>
        <v>0</v>
      </c>
      <c r="GC120" s="167">
        <f t="shared" si="365"/>
        <v>0</v>
      </c>
      <c r="GD120" s="167">
        <f t="shared" si="366"/>
        <v>0</v>
      </c>
      <c r="GE120" s="167">
        <f t="shared" si="367"/>
        <v>0</v>
      </c>
      <c r="GF120" s="167">
        <f t="shared" si="368"/>
        <v>0</v>
      </c>
      <c r="GG120" s="167">
        <f t="shared" si="369"/>
        <v>0</v>
      </c>
      <c r="GH120" s="167">
        <f t="shared" si="370"/>
        <v>0</v>
      </c>
      <c r="GI120" s="167">
        <f t="shared" si="371"/>
        <v>0</v>
      </c>
      <c r="GJ120" s="167">
        <f t="shared" si="372"/>
        <v>0</v>
      </c>
      <c r="GK120" s="167">
        <f t="shared" si="373"/>
        <v>0</v>
      </c>
      <c r="GL120" s="167">
        <f t="shared" si="374"/>
        <v>0</v>
      </c>
      <c r="GM120" s="167">
        <f t="shared" si="375"/>
        <v>0</v>
      </c>
      <c r="GO120" s="167" t="e">
        <f t="shared" ca="1" si="210"/>
        <v>#REF!</v>
      </c>
      <c r="GP120" s="167" t="e">
        <f t="shared" ca="1" si="411"/>
        <v>#REF!</v>
      </c>
      <c r="GQ120" s="167" t="e">
        <f t="shared" ca="1" si="411"/>
        <v>#REF!</v>
      </c>
      <c r="GR120" s="167" t="e">
        <f t="shared" ca="1" si="411"/>
        <v>#REF!</v>
      </c>
      <c r="GS120" s="167" t="e">
        <f t="shared" ca="1" si="411"/>
        <v>#REF!</v>
      </c>
      <c r="GT120" s="167" t="e">
        <f t="shared" ca="1" si="411"/>
        <v>#REF!</v>
      </c>
      <c r="GU120" s="167" t="e">
        <f t="shared" ca="1" si="411"/>
        <v>#REF!</v>
      </c>
      <c r="GV120" s="167" t="e">
        <f t="shared" ca="1" si="411"/>
        <v>#REF!</v>
      </c>
      <c r="GW120" s="167" t="e">
        <f t="shared" ca="1" si="411"/>
        <v>#REF!</v>
      </c>
      <c r="GX120" s="167" t="e">
        <f t="shared" ca="1" si="411"/>
        <v>#REF!</v>
      </c>
      <c r="GY120" s="167" t="e">
        <f t="shared" ca="1" si="411"/>
        <v>#REF!</v>
      </c>
      <c r="GZ120" s="167" t="e">
        <f t="shared" ca="1" si="411"/>
        <v>#REF!</v>
      </c>
      <c r="HA120" s="167" t="e">
        <f t="shared" ca="1" si="411"/>
        <v>#REF!</v>
      </c>
      <c r="HB120" s="167" t="e">
        <f t="shared" ca="1" si="411"/>
        <v>#REF!</v>
      </c>
      <c r="HC120" s="167" t="e">
        <f t="shared" ca="1" si="411"/>
        <v>#REF!</v>
      </c>
      <c r="HD120" s="167" t="e">
        <f t="shared" ca="1" si="411"/>
        <v>#REF!</v>
      </c>
      <c r="HF120" s="167" t="e">
        <f t="shared" ca="1" si="277"/>
        <v>#REF!</v>
      </c>
      <c r="HG120" s="167" t="e">
        <f t="shared" ca="1" si="278"/>
        <v>#REF!</v>
      </c>
      <c r="HH120" s="167" t="e">
        <f t="shared" ca="1" si="279"/>
        <v>#REF!</v>
      </c>
      <c r="HI120" s="167" t="e">
        <f t="shared" ca="1" si="280"/>
        <v>#REF!</v>
      </c>
      <c r="HJ120" s="167" t="e">
        <f t="shared" ca="1" si="281"/>
        <v>#REF!</v>
      </c>
      <c r="HK120" s="167" t="e">
        <f t="shared" ca="1" si="282"/>
        <v>#REF!</v>
      </c>
      <c r="HL120" s="167" t="e">
        <f t="shared" ca="1" si="283"/>
        <v>#REF!</v>
      </c>
      <c r="HM120" s="167" t="e">
        <f t="shared" ca="1" si="284"/>
        <v>#REF!</v>
      </c>
      <c r="HN120" s="167" t="e">
        <f t="shared" ca="1" si="285"/>
        <v>#REF!</v>
      </c>
      <c r="HO120" s="167" t="e">
        <f t="shared" ca="1" si="286"/>
        <v>#REF!</v>
      </c>
      <c r="HP120" s="167" t="e">
        <f t="shared" ca="1" si="287"/>
        <v>#REF!</v>
      </c>
      <c r="HQ120" s="167" t="e">
        <f t="shared" ca="1" si="288"/>
        <v>#REF!</v>
      </c>
      <c r="HR120" s="167" t="e">
        <f t="shared" ca="1" si="289"/>
        <v>#REF!</v>
      </c>
      <c r="HS120" s="167" t="e">
        <f t="shared" ca="1" si="290"/>
        <v>#REF!</v>
      </c>
      <c r="HT120" s="167" t="e">
        <f t="shared" ca="1" si="291"/>
        <v>#REF!</v>
      </c>
      <c r="HU120" s="167" t="e">
        <f t="shared" ca="1" si="292"/>
        <v>#REF!</v>
      </c>
      <c r="HW120" s="167" t="e">
        <f t="shared" ca="1" si="293"/>
        <v>#REF!</v>
      </c>
      <c r="HX120" s="167">
        <f t="shared" si="294"/>
        <v>0</v>
      </c>
      <c r="HY120" s="167" t="e">
        <f t="shared" ca="1" si="376"/>
        <v>#REF!</v>
      </c>
      <c r="HZ120" s="219" t="e">
        <f t="shared" ca="1" si="377"/>
        <v>#REF!</v>
      </c>
    </row>
    <row r="121" spans="1:234" s="48" customFormat="1">
      <c r="A121" s="3" t="s">
        <v>234</v>
      </c>
      <c r="B121" s="202" t="str">
        <f>INDEX('Ref1'!$E:$E,MATCH(A121,'Ref1'!$A:$A,0))</f>
        <v>East Sussex</v>
      </c>
      <c r="C121" s="42" t="str">
        <f>INDEX(Data1!B:B,MATCH(A121,Data1!A:A,0))</f>
        <v>SCNFIR</v>
      </c>
      <c r="D121" s="253" t="str">
        <f>INDEX(Data1!C:C,MATCH(A121,Data1!A:A,0))</f>
        <v>SE</v>
      </c>
      <c r="E121" s="200" t="str">
        <f>IF($C$6="No","No",IF(COUNTIF(Inputs!$K$359:$K$398,$A121)&gt;0,"Yes","No"))</f>
        <v>No</v>
      </c>
      <c r="F121" s="404"/>
      <c r="G121" s="62">
        <f>INDEX('4_RatesSplit'!K:K,MATCH($A121,'4_RatesSplit'!$A:$A,0))</f>
        <v>0</v>
      </c>
      <c r="H121" s="171">
        <f>INDEX('4_RatesSplit'!L:L,MATCH($A121,'4_RatesSplit'!$A:$A,0))</f>
        <v>0</v>
      </c>
      <c r="I121" s="167">
        <f>INDEX('4_RatesSplit'!M:M,MATCH($A121,'4_RatesSplit'!$A:$A,0))</f>
        <v>0</v>
      </c>
      <c r="J121" s="167">
        <f>INDEX('4_RatesSplit'!N:N,MATCH($A121,'4_RatesSplit'!$A:$A,0))</f>
        <v>0</v>
      </c>
      <c r="K121" s="167">
        <f>INDEX('4_RatesSplit'!O:O,MATCH($A121,'4_RatesSplit'!$A:$A,0))</f>
        <v>0</v>
      </c>
      <c r="L121" s="167">
        <f>INDEX('4_RatesSplit'!P:P,MATCH($A121,'4_RatesSplit'!$A:$A,0))</f>
        <v>0</v>
      </c>
      <c r="M121" s="167">
        <f>INDEX('4_RatesSplit'!Q:Q,MATCH($A121,'4_RatesSplit'!$A:$A,0))</f>
        <v>0</v>
      </c>
      <c r="N121" s="167">
        <f>INDEX('4_RatesSplit'!R:R,MATCH($A121,'4_RatesSplit'!$A:$A,0))</f>
        <v>0</v>
      </c>
      <c r="O121" s="167">
        <f>INDEX('4_RatesSplit'!S:S,MATCH($A121,'4_RatesSplit'!$A:$A,0))</f>
        <v>0</v>
      </c>
      <c r="P121" s="167">
        <f>INDEX('4_RatesSplit'!T:T,MATCH($A121,'4_RatesSplit'!$A:$A,0))</f>
        <v>0</v>
      </c>
      <c r="Q121" s="167">
        <f>INDEX('4_RatesSplit'!U:U,MATCH($A121,'4_RatesSplit'!$A:$A,0))</f>
        <v>0</v>
      </c>
      <c r="R121" s="167">
        <f>INDEX('4_RatesSplit'!V:V,MATCH($A121,'4_RatesSplit'!$A:$A,0))</f>
        <v>0</v>
      </c>
      <c r="S121" s="167">
        <f>INDEX('4_RatesSplit'!W:W,MATCH($A121,'4_RatesSplit'!$A:$A,0))</f>
        <v>0</v>
      </c>
      <c r="T121" s="167">
        <f>INDEX('4_RatesSplit'!X:X,MATCH($A121,'4_RatesSplit'!$A:$A,0))</f>
        <v>0</v>
      </c>
      <c r="U121" s="167">
        <f>INDEX('4_RatesSplit'!Y:Y,MATCH($A121,'4_RatesSplit'!$A:$A,0))</f>
        <v>0</v>
      </c>
      <c r="V121" s="167">
        <f>INDEX('4_RatesSplit'!Z:Z,MATCH($A121,'4_RatesSplit'!$A:$A,0))</f>
        <v>0</v>
      </c>
      <c r="W121" s="167">
        <f>INDEX('4_RatesSplit'!AA:AA,MATCH($A121,'4_RatesSplit'!$A:$A,0))</f>
        <v>0</v>
      </c>
      <c r="X121" s="18"/>
      <c r="Y121" s="168" t="e">
        <f ca="1">INDEX('4_RatesSplit'!AT:AT,MATCH($A121,'4_RatesSplit'!$A:$A,0))</f>
        <v>#REF!</v>
      </c>
      <c r="Z121" s="168" t="e">
        <f ca="1">INDEX('4_RatesSplit'!AU:AU,MATCH($A121,'4_RatesSplit'!$A:$A,0))</f>
        <v>#REF!</v>
      </c>
      <c r="AA121" s="168" t="e">
        <f ca="1">INDEX('4_RatesSplit'!AV:AV,MATCH($A121,'4_RatesSplit'!$A:$A,0))</f>
        <v>#REF!</v>
      </c>
      <c r="AB121" s="168" t="e">
        <f ca="1">INDEX('4_RatesSplit'!AW:AW,MATCH($A121,'4_RatesSplit'!$A:$A,0))</f>
        <v>#REF!</v>
      </c>
      <c r="AC121" s="168" t="e">
        <f ca="1">INDEX('4_RatesSplit'!AX:AX,MATCH($A121,'4_RatesSplit'!$A:$A,0))</f>
        <v>#REF!</v>
      </c>
      <c r="AD121" s="168" t="e">
        <f ca="1">INDEX('4_RatesSplit'!AY:AY,MATCH($A121,'4_RatesSplit'!$A:$A,0))</f>
        <v>#REF!</v>
      </c>
      <c r="AE121" s="168" t="e">
        <f ca="1">INDEX('4_RatesSplit'!AZ:AZ,MATCH($A121,'4_RatesSplit'!$A:$A,0))</f>
        <v>#REF!</v>
      </c>
      <c r="AF121" s="168" t="e">
        <f ca="1">INDEX('4_RatesSplit'!BA:BA,MATCH($A121,'4_RatesSplit'!$A:$A,0))</f>
        <v>#REF!</v>
      </c>
      <c r="AG121" s="168" t="e">
        <f ca="1">INDEX('4_RatesSplit'!BB:BB,MATCH($A121,'4_RatesSplit'!$A:$A,0))</f>
        <v>#REF!</v>
      </c>
      <c r="AH121" s="168" t="e">
        <f ca="1">INDEX('4_RatesSplit'!BC:BC,MATCH($A121,'4_RatesSplit'!$A:$A,0))</f>
        <v>#REF!</v>
      </c>
      <c r="AI121" s="168" t="e">
        <f ca="1">INDEX('4_RatesSplit'!BD:BD,MATCH($A121,'4_RatesSplit'!$A:$A,0))</f>
        <v>#REF!</v>
      </c>
      <c r="AJ121" s="168" t="e">
        <f ca="1">INDEX('4_RatesSplit'!BE:BE,MATCH($A121,'4_RatesSplit'!$A:$A,0))</f>
        <v>#REF!</v>
      </c>
      <c r="AK121" s="168" t="e">
        <f ca="1">INDEX('4_RatesSplit'!BF:BF,MATCH($A121,'4_RatesSplit'!$A:$A,0))</f>
        <v>#REF!</v>
      </c>
      <c r="AL121" s="168" t="e">
        <f ca="1">INDEX('4_RatesSplit'!BG:BG,MATCH($A121,'4_RatesSplit'!$A:$A,0))</f>
        <v>#REF!</v>
      </c>
      <c r="AM121" s="168" t="e">
        <f ca="1">INDEX('4_RatesSplit'!BH:BH,MATCH($A121,'4_RatesSplit'!$A:$A,0))</f>
        <v>#REF!</v>
      </c>
      <c r="AN121" s="198" t="e">
        <f ca="1">INDEX('4_RatesSplit'!BI:BI,MATCH($A121,'4_RatesSplit'!$A:$A,0))</f>
        <v>#REF!</v>
      </c>
      <c r="AO121" s="114"/>
      <c r="AP121" s="167" t="e">
        <f t="shared" ca="1" si="295"/>
        <v>#REF!</v>
      </c>
      <c r="AQ121" s="167" t="e">
        <f t="shared" ca="1" si="296"/>
        <v>#REF!</v>
      </c>
      <c r="AR121" s="167" t="e">
        <f t="shared" ca="1" si="297"/>
        <v>#REF!</v>
      </c>
      <c r="AS121" s="167" t="e">
        <f t="shared" ca="1" si="298"/>
        <v>#REF!</v>
      </c>
      <c r="AT121" s="167" t="e">
        <f t="shared" ca="1" si="299"/>
        <v>#REF!</v>
      </c>
      <c r="AU121" s="167" t="e">
        <f t="shared" ca="1" si="300"/>
        <v>#REF!</v>
      </c>
      <c r="AV121" s="167" t="e">
        <f t="shared" ca="1" si="301"/>
        <v>#REF!</v>
      </c>
      <c r="AW121" s="167" t="e">
        <f t="shared" ca="1" si="302"/>
        <v>#REF!</v>
      </c>
      <c r="AX121" s="167" t="e">
        <f t="shared" ca="1" si="303"/>
        <v>#REF!</v>
      </c>
      <c r="AY121" s="167" t="e">
        <f t="shared" ca="1" si="304"/>
        <v>#REF!</v>
      </c>
      <c r="AZ121" s="167" t="e">
        <f t="shared" ca="1" si="305"/>
        <v>#REF!</v>
      </c>
      <c r="BA121" s="167" t="e">
        <f t="shared" ca="1" si="306"/>
        <v>#REF!</v>
      </c>
      <c r="BB121" s="167" t="e">
        <f t="shared" ca="1" si="307"/>
        <v>#REF!</v>
      </c>
      <c r="BC121" s="167" t="e">
        <f t="shared" ca="1" si="308"/>
        <v>#REF!</v>
      </c>
      <c r="BD121" s="167" t="e">
        <f t="shared" ca="1" si="309"/>
        <v>#REF!</v>
      </c>
      <c r="BE121" s="167" t="e">
        <f t="shared" ca="1" si="310"/>
        <v>#REF!</v>
      </c>
      <c r="BF121" s="18"/>
      <c r="BG121" s="168">
        <f>INDEX('2_Needs'!$F:$F,MATCH($A121,'2_Needs'!$A:$A,0))</f>
        <v>6.0168534654349258E-3</v>
      </c>
      <c r="BH121" s="114"/>
      <c r="BI121" s="167">
        <f t="shared" ref="BI121:BX121" si="421">IF(BI$3="reset",$BG121*BI$6,BH121*(1+$C$4))</f>
        <v>0</v>
      </c>
      <c r="BJ121" s="167">
        <f t="shared" si="421"/>
        <v>0</v>
      </c>
      <c r="BK121" s="167">
        <f t="shared" si="421"/>
        <v>0</v>
      </c>
      <c r="BL121" s="167">
        <f t="shared" si="421"/>
        <v>0</v>
      </c>
      <c r="BM121" s="167">
        <f t="shared" si="421"/>
        <v>0</v>
      </c>
      <c r="BN121" s="167">
        <f t="shared" si="421"/>
        <v>0</v>
      </c>
      <c r="BO121" s="167">
        <f t="shared" si="421"/>
        <v>0</v>
      </c>
      <c r="BP121" s="167">
        <f t="shared" si="421"/>
        <v>0</v>
      </c>
      <c r="BQ121" s="167">
        <f t="shared" si="421"/>
        <v>0</v>
      </c>
      <c r="BR121" s="167">
        <f t="shared" si="421"/>
        <v>0</v>
      </c>
      <c r="BS121" s="167">
        <f t="shared" si="421"/>
        <v>0</v>
      </c>
      <c r="BT121" s="167">
        <f t="shared" si="421"/>
        <v>0</v>
      </c>
      <c r="BU121" s="167">
        <f t="shared" si="421"/>
        <v>0</v>
      </c>
      <c r="BV121" s="167">
        <f t="shared" si="421"/>
        <v>0</v>
      </c>
      <c r="BW121" s="167">
        <f t="shared" si="421"/>
        <v>0</v>
      </c>
      <c r="BX121" s="167">
        <f t="shared" si="421"/>
        <v>0</v>
      </c>
      <c r="BZ121" s="167" t="e">
        <f t="shared" ca="1" si="229"/>
        <v>#REF!</v>
      </c>
      <c r="CA121" s="167" t="e">
        <f t="shared" ca="1" si="230"/>
        <v>#REF!</v>
      </c>
      <c r="CB121" s="167" t="e">
        <f t="shared" ca="1" si="231"/>
        <v>#REF!</v>
      </c>
      <c r="CC121" s="167" t="e">
        <f t="shared" ca="1" si="232"/>
        <v>#REF!</v>
      </c>
      <c r="CD121" s="167" t="e">
        <f t="shared" ca="1" si="233"/>
        <v>#REF!</v>
      </c>
      <c r="CE121" s="167" t="e">
        <f t="shared" ca="1" si="234"/>
        <v>#REF!</v>
      </c>
      <c r="CF121" s="167" t="e">
        <f t="shared" ca="1" si="235"/>
        <v>#REF!</v>
      </c>
      <c r="CG121" s="167" t="e">
        <f t="shared" ca="1" si="236"/>
        <v>#REF!</v>
      </c>
      <c r="CH121" s="167" t="e">
        <f t="shared" ca="1" si="237"/>
        <v>#REF!</v>
      </c>
      <c r="CI121" s="167" t="e">
        <f t="shared" ca="1" si="238"/>
        <v>#REF!</v>
      </c>
      <c r="CJ121" s="167" t="e">
        <f t="shared" ca="1" si="239"/>
        <v>#REF!</v>
      </c>
      <c r="CK121" s="167" t="e">
        <f t="shared" ca="1" si="240"/>
        <v>#REF!</v>
      </c>
      <c r="CL121" s="167" t="e">
        <f t="shared" ca="1" si="241"/>
        <v>#REF!</v>
      </c>
      <c r="CM121" s="167" t="e">
        <f t="shared" ca="1" si="242"/>
        <v>#REF!</v>
      </c>
      <c r="CN121" s="167" t="e">
        <f t="shared" ca="1" si="243"/>
        <v>#REF!</v>
      </c>
      <c r="CO121" s="167" t="e">
        <f t="shared" ca="1" si="244"/>
        <v>#REF!</v>
      </c>
      <c r="CQ121" s="167" t="e">
        <f t="shared" ca="1" si="245"/>
        <v>#REF!</v>
      </c>
      <c r="CR121" s="167" t="e">
        <f t="shared" ca="1" si="246"/>
        <v>#REF!</v>
      </c>
      <c r="CS121" s="167" t="e">
        <f t="shared" ca="1" si="247"/>
        <v>#REF!</v>
      </c>
      <c r="CT121" s="167" t="e">
        <f t="shared" ca="1" si="248"/>
        <v>#REF!</v>
      </c>
      <c r="CU121" s="167" t="e">
        <f t="shared" ca="1" si="249"/>
        <v>#REF!</v>
      </c>
      <c r="CV121" s="167" t="e">
        <f t="shared" ca="1" si="250"/>
        <v>#REF!</v>
      </c>
      <c r="CW121" s="167" t="e">
        <f t="shared" ca="1" si="251"/>
        <v>#REF!</v>
      </c>
      <c r="CX121" s="167" t="e">
        <f t="shared" ca="1" si="252"/>
        <v>#REF!</v>
      </c>
      <c r="CY121" s="167" t="e">
        <f t="shared" ca="1" si="253"/>
        <v>#REF!</v>
      </c>
      <c r="CZ121" s="167" t="e">
        <f t="shared" ca="1" si="254"/>
        <v>#REF!</v>
      </c>
      <c r="DA121" s="167" t="e">
        <f t="shared" ca="1" si="255"/>
        <v>#REF!</v>
      </c>
      <c r="DB121" s="167" t="e">
        <f t="shared" ca="1" si="256"/>
        <v>#REF!</v>
      </c>
      <c r="DC121" s="167" t="e">
        <f t="shared" ca="1" si="257"/>
        <v>#REF!</v>
      </c>
      <c r="DD121" s="167" t="e">
        <f t="shared" ca="1" si="258"/>
        <v>#REF!</v>
      </c>
      <c r="DE121" s="167" t="e">
        <f t="shared" ca="1" si="259"/>
        <v>#REF!</v>
      </c>
      <c r="DF121" s="167" t="e">
        <f t="shared" ca="1" si="260"/>
        <v>#REF!</v>
      </c>
      <c r="DH121" s="167">
        <f t="shared" si="261"/>
        <v>0</v>
      </c>
      <c r="DI121" s="167">
        <f t="shared" si="262"/>
        <v>0</v>
      </c>
      <c r="DJ121" s="167">
        <f t="shared" si="263"/>
        <v>0</v>
      </c>
      <c r="DK121" s="167">
        <f t="shared" si="264"/>
        <v>0</v>
      </c>
      <c r="DL121" s="167">
        <f t="shared" si="265"/>
        <v>0</v>
      </c>
      <c r="DM121" s="167">
        <f t="shared" si="266"/>
        <v>0</v>
      </c>
      <c r="DN121" s="167">
        <f t="shared" si="267"/>
        <v>0</v>
      </c>
      <c r="DO121" s="167">
        <f t="shared" si="268"/>
        <v>0</v>
      </c>
      <c r="DP121" s="167">
        <f t="shared" si="269"/>
        <v>0</v>
      </c>
      <c r="DQ121" s="167">
        <f t="shared" si="270"/>
        <v>0</v>
      </c>
      <c r="DR121" s="167">
        <f t="shared" si="271"/>
        <v>0</v>
      </c>
      <c r="DS121" s="167">
        <f t="shared" si="272"/>
        <v>0</v>
      </c>
      <c r="DT121" s="167">
        <f t="shared" si="273"/>
        <v>0</v>
      </c>
      <c r="DU121" s="167">
        <f t="shared" si="274"/>
        <v>0</v>
      </c>
      <c r="DV121" s="167">
        <f t="shared" si="275"/>
        <v>0</v>
      </c>
      <c r="DW121" s="167">
        <f t="shared" si="276"/>
        <v>0</v>
      </c>
      <c r="DY121" s="167" t="e">
        <f t="shared" ca="1" si="312"/>
        <v>#REF!</v>
      </c>
      <c r="DZ121" s="167" t="e">
        <f t="shared" ca="1" si="313"/>
        <v>#REF!</v>
      </c>
      <c r="EA121" s="167" t="e">
        <f t="shared" ca="1" si="314"/>
        <v>#REF!</v>
      </c>
      <c r="EB121" s="167" t="e">
        <f t="shared" ca="1" si="315"/>
        <v>#REF!</v>
      </c>
      <c r="EC121" s="167" t="e">
        <f t="shared" ca="1" si="316"/>
        <v>#REF!</v>
      </c>
      <c r="ED121" s="167" t="e">
        <f t="shared" ca="1" si="317"/>
        <v>#REF!</v>
      </c>
      <c r="EE121" s="167" t="e">
        <f t="shared" ca="1" si="318"/>
        <v>#REF!</v>
      </c>
      <c r="EF121" s="167" t="e">
        <f t="shared" ca="1" si="319"/>
        <v>#REF!</v>
      </c>
      <c r="EG121" s="167" t="e">
        <f t="shared" ca="1" si="320"/>
        <v>#REF!</v>
      </c>
      <c r="EH121" s="167" t="e">
        <f t="shared" ca="1" si="321"/>
        <v>#REF!</v>
      </c>
      <c r="EI121" s="167" t="e">
        <f t="shared" ca="1" si="322"/>
        <v>#REF!</v>
      </c>
      <c r="EJ121" s="167" t="e">
        <f t="shared" ca="1" si="323"/>
        <v>#REF!</v>
      </c>
      <c r="EK121" s="167" t="e">
        <f t="shared" ca="1" si="324"/>
        <v>#REF!</v>
      </c>
      <c r="EL121" s="167" t="e">
        <f t="shared" ca="1" si="325"/>
        <v>#REF!</v>
      </c>
      <c r="EM121" s="167" t="e">
        <f t="shared" ca="1" si="326"/>
        <v>#REF!</v>
      </c>
      <c r="EN121" s="167" t="e">
        <f t="shared" ca="1" si="327"/>
        <v>#REF!</v>
      </c>
      <c r="EP121" s="167">
        <f t="shared" si="328"/>
        <v>0</v>
      </c>
      <c r="EQ121" s="167">
        <f t="shared" si="329"/>
        <v>0</v>
      </c>
      <c r="ER121" s="167">
        <f t="shared" si="330"/>
        <v>0</v>
      </c>
      <c r="ES121" s="167">
        <f t="shared" si="331"/>
        <v>0</v>
      </c>
      <c r="ET121" s="167">
        <f t="shared" si="332"/>
        <v>0</v>
      </c>
      <c r="EU121" s="167">
        <f t="shared" si="333"/>
        <v>0</v>
      </c>
      <c r="EV121" s="167">
        <f t="shared" si="334"/>
        <v>0</v>
      </c>
      <c r="EW121" s="167">
        <f t="shared" si="335"/>
        <v>0</v>
      </c>
      <c r="EX121" s="167">
        <f t="shared" si="336"/>
        <v>0</v>
      </c>
      <c r="EY121" s="167">
        <f t="shared" si="337"/>
        <v>0</v>
      </c>
      <c r="EZ121" s="167">
        <f t="shared" si="338"/>
        <v>0</v>
      </c>
      <c r="FA121" s="167">
        <f t="shared" si="339"/>
        <v>0</v>
      </c>
      <c r="FB121" s="167">
        <f t="shared" si="340"/>
        <v>0</v>
      </c>
      <c r="FC121" s="167">
        <f t="shared" si="341"/>
        <v>0</v>
      </c>
      <c r="FD121" s="167">
        <f t="shared" si="342"/>
        <v>0</v>
      </c>
      <c r="FE121" s="167">
        <f t="shared" si="343"/>
        <v>0</v>
      </c>
      <c r="FG121" s="167">
        <f t="shared" si="344"/>
        <v>0</v>
      </c>
      <c r="FH121" s="167">
        <f t="shared" si="345"/>
        <v>0</v>
      </c>
      <c r="FI121" s="167">
        <f t="shared" si="346"/>
        <v>0</v>
      </c>
      <c r="FJ121" s="167">
        <f t="shared" si="347"/>
        <v>0</v>
      </c>
      <c r="FK121" s="167">
        <f t="shared" si="348"/>
        <v>0</v>
      </c>
      <c r="FL121" s="167">
        <f t="shared" si="349"/>
        <v>0</v>
      </c>
      <c r="FM121" s="167">
        <f t="shared" si="350"/>
        <v>0</v>
      </c>
      <c r="FN121" s="167">
        <f t="shared" si="351"/>
        <v>0</v>
      </c>
      <c r="FO121" s="167">
        <f t="shared" si="352"/>
        <v>0</v>
      </c>
      <c r="FP121" s="167">
        <f t="shared" si="353"/>
        <v>0</v>
      </c>
      <c r="FQ121" s="167">
        <f t="shared" si="354"/>
        <v>0</v>
      </c>
      <c r="FR121" s="167">
        <f t="shared" si="355"/>
        <v>0</v>
      </c>
      <c r="FS121" s="167">
        <f t="shared" si="356"/>
        <v>0</v>
      </c>
      <c r="FT121" s="167">
        <f t="shared" si="357"/>
        <v>0</v>
      </c>
      <c r="FU121" s="167">
        <f t="shared" si="358"/>
        <v>0</v>
      </c>
      <c r="FV121" s="167">
        <f t="shared" si="359"/>
        <v>0</v>
      </c>
      <c r="FX121" s="167">
        <f t="shared" si="360"/>
        <v>0</v>
      </c>
      <c r="FY121" s="167">
        <f t="shared" si="361"/>
        <v>0</v>
      </c>
      <c r="FZ121" s="167">
        <f t="shared" si="362"/>
        <v>0</v>
      </c>
      <c r="GA121" s="167">
        <f t="shared" si="363"/>
        <v>0</v>
      </c>
      <c r="GB121" s="167">
        <f t="shared" si="364"/>
        <v>0</v>
      </c>
      <c r="GC121" s="167">
        <f t="shared" si="365"/>
        <v>0</v>
      </c>
      <c r="GD121" s="167">
        <f t="shared" si="366"/>
        <v>0</v>
      </c>
      <c r="GE121" s="167">
        <f t="shared" si="367"/>
        <v>0</v>
      </c>
      <c r="GF121" s="167">
        <f t="shared" si="368"/>
        <v>0</v>
      </c>
      <c r="GG121" s="167">
        <f t="shared" si="369"/>
        <v>0</v>
      </c>
      <c r="GH121" s="167">
        <f t="shared" si="370"/>
        <v>0</v>
      </c>
      <c r="GI121" s="167">
        <f t="shared" si="371"/>
        <v>0</v>
      </c>
      <c r="GJ121" s="167">
        <f t="shared" si="372"/>
        <v>0</v>
      </c>
      <c r="GK121" s="167">
        <f t="shared" si="373"/>
        <v>0</v>
      </c>
      <c r="GL121" s="167">
        <f t="shared" si="374"/>
        <v>0</v>
      </c>
      <c r="GM121" s="167">
        <f t="shared" si="375"/>
        <v>0</v>
      </c>
      <c r="GO121" s="167" t="e">
        <f t="shared" ca="1" si="210"/>
        <v>#REF!</v>
      </c>
      <c r="GP121" s="167" t="e">
        <f t="shared" ca="1" si="411"/>
        <v>#REF!</v>
      </c>
      <c r="GQ121" s="167" t="e">
        <f t="shared" ca="1" si="411"/>
        <v>#REF!</v>
      </c>
      <c r="GR121" s="167" t="e">
        <f t="shared" ca="1" si="411"/>
        <v>#REF!</v>
      </c>
      <c r="GS121" s="167" t="e">
        <f t="shared" ca="1" si="411"/>
        <v>#REF!</v>
      </c>
      <c r="GT121" s="167" t="e">
        <f t="shared" ca="1" si="411"/>
        <v>#REF!</v>
      </c>
      <c r="GU121" s="167" t="e">
        <f t="shared" ca="1" si="411"/>
        <v>#REF!</v>
      </c>
      <c r="GV121" s="167" t="e">
        <f t="shared" ca="1" si="411"/>
        <v>#REF!</v>
      </c>
      <c r="GW121" s="167" t="e">
        <f t="shared" ca="1" si="411"/>
        <v>#REF!</v>
      </c>
      <c r="GX121" s="167" t="e">
        <f t="shared" ca="1" si="411"/>
        <v>#REF!</v>
      </c>
      <c r="GY121" s="167" t="e">
        <f t="shared" ca="1" si="411"/>
        <v>#REF!</v>
      </c>
      <c r="GZ121" s="167" t="e">
        <f t="shared" ca="1" si="411"/>
        <v>#REF!</v>
      </c>
      <c r="HA121" s="167" t="e">
        <f t="shared" ca="1" si="411"/>
        <v>#REF!</v>
      </c>
      <c r="HB121" s="167" t="e">
        <f t="shared" ca="1" si="411"/>
        <v>#REF!</v>
      </c>
      <c r="HC121" s="167" t="e">
        <f t="shared" ca="1" si="411"/>
        <v>#REF!</v>
      </c>
      <c r="HD121" s="167" t="e">
        <f t="shared" ca="1" si="411"/>
        <v>#REF!</v>
      </c>
      <c r="HF121" s="167" t="e">
        <f t="shared" ca="1" si="277"/>
        <v>#REF!</v>
      </c>
      <c r="HG121" s="167" t="e">
        <f t="shared" ca="1" si="278"/>
        <v>#REF!</v>
      </c>
      <c r="HH121" s="167" t="e">
        <f t="shared" ca="1" si="279"/>
        <v>#REF!</v>
      </c>
      <c r="HI121" s="167" t="e">
        <f t="shared" ca="1" si="280"/>
        <v>#REF!</v>
      </c>
      <c r="HJ121" s="167" t="e">
        <f t="shared" ca="1" si="281"/>
        <v>#REF!</v>
      </c>
      <c r="HK121" s="167" t="e">
        <f t="shared" ca="1" si="282"/>
        <v>#REF!</v>
      </c>
      <c r="HL121" s="167" t="e">
        <f t="shared" ca="1" si="283"/>
        <v>#REF!</v>
      </c>
      <c r="HM121" s="167" t="e">
        <f t="shared" ca="1" si="284"/>
        <v>#REF!</v>
      </c>
      <c r="HN121" s="167" t="e">
        <f t="shared" ca="1" si="285"/>
        <v>#REF!</v>
      </c>
      <c r="HO121" s="167" t="e">
        <f t="shared" ca="1" si="286"/>
        <v>#REF!</v>
      </c>
      <c r="HP121" s="167" t="e">
        <f t="shared" ca="1" si="287"/>
        <v>#REF!</v>
      </c>
      <c r="HQ121" s="167" t="e">
        <f t="shared" ca="1" si="288"/>
        <v>#REF!</v>
      </c>
      <c r="HR121" s="167" t="e">
        <f t="shared" ca="1" si="289"/>
        <v>#REF!</v>
      </c>
      <c r="HS121" s="167" t="e">
        <f t="shared" ca="1" si="290"/>
        <v>#REF!</v>
      </c>
      <c r="HT121" s="167" t="e">
        <f t="shared" ca="1" si="291"/>
        <v>#REF!</v>
      </c>
      <c r="HU121" s="167" t="e">
        <f t="shared" ca="1" si="292"/>
        <v>#REF!</v>
      </c>
      <c r="HW121" s="167" t="e">
        <f t="shared" ca="1" si="293"/>
        <v>#REF!</v>
      </c>
      <c r="HX121" s="167">
        <f t="shared" si="294"/>
        <v>0</v>
      </c>
      <c r="HY121" s="167" t="e">
        <f t="shared" ca="1" si="376"/>
        <v>#REF!</v>
      </c>
      <c r="HZ121" s="219" t="e">
        <f t="shared" ca="1" si="377"/>
        <v>#REF!</v>
      </c>
    </row>
    <row r="122" spans="1:234" s="48" customFormat="1">
      <c r="A122" s="3" t="s">
        <v>236</v>
      </c>
      <c r="B122" s="202" t="str">
        <f>INDEX('Ref1'!$E:$E,MATCH(A122,'Ref1'!$A:$A,0))</f>
        <v>East Sussex Fire Authority</v>
      </c>
      <c r="C122" s="42" t="str">
        <f>INDEX(Data1!B:B,MATCH(A122,Data1!A:A,0))</f>
        <v>SFIR</v>
      </c>
      <c r="D122" s="253" t="str">
        <f>INDEX(Data1!C:C,MATCH(A122,Data1!A:A,0))</f>
        <v>SE</v>
      </c>
      <c r="E122" s="200" t="str">
        <f>IF($C$6="No","No",IF(COUNTIF(Inputs!$K$359:$K$398,$A122)&gt;0,"Yes","No"))</f>
        <v>No</v>
      </c>
      <c r="F122" s="404"/>
      <c r="G122" s="62">
        <f>INDEX('4_RatesSplit'!K:K,MATCH($A122,'4_RatesSplit'!$A:$A,0))</f>
        <v>0</v>
      </c>
      <c r="H122" s="171">
        <f>INDEX('4_RatesSplit'!L:L,MATCH($A122,'4_RatesSplit'!$A:$A,0))</f>
        <v>0</v>
      </c>
      <c r="I122" s="167">
        <f>INDEX('4_RatesSplit'!M:M,MATCH($A122,'4_RatesSplit'!$A:$A,0))</f>
        <v>0</v>
      </c>
      <c r="J122" s="167">
        <f>INDEX('4_RatesSplit'!N:N,MATCH($A122,'4_RatesSplit'!$A:$A,0))</f>
        <v>0</v>
      </c>
      <c r="K122" s="167">
        <f>INDEX('4_RatesSplit'!O:O,MATCH($A122,'4_RatesSplit'!$A:$A,0))</f>
        <v>0</v>
      </c>
      <c r="L122" s="167">
        <f>INDEX('4_RatesSplit'!P:P,MATCH($A122,'4_RatesSplit'!$A:$A,0))</f>
        <v>0</v>
      </c>
      <c r="M122" s="167">
        <f>INDEX('4_RatesSplit'!Q:Q,MATCH($A122,'4_RatesSplit'!$A:$A,0))</f>
        <v>0</v>
      </c>
      <c r="N122" s="167">
        <f>INDEX('4_RatesSplit'!R:R,MATCH($A122,'4_RatesSplit'!$A:$A,0))</f>
        <v>0</v>
      </c>
      <c r="O122" s="167">
        <f>INDEX('4_RatesSplit'!S:S,MATCH($A122,'4_RatesSplit'!$A:$A,0))</f>
        <v>0</v>
      </c>
      <c r="P122" s="167">
        <f>INDEX('4_RatesSplit'!T:T,MATCH($A122,'4_RatesSplit'!$A:$A,0))</f>
        <v>0</v>
      </c>
      <c r="Q122" s="167">
        <f>INDEX('4_RatesSplit'!U:U,MATCH($A122,'4_RatesSplit'!$A:$A,0))</f>
        <v>0</v>
      </c>
      <c r="R122" s="167">
        <f>INDEX('4_RatesSplit'!V:V,MATCH($A122,'4_RatesSplit'!$A:$A,0))</f>
        <v>0</v>
      </c>
      <c r="S122" s="167">
        <f>INDEX('4_RatesSplit'!W:W,MATCH($A122,'4_RatesSplit'!$A:$A,0))</f>
        <v>0</v>
      </c>
      <c r="T122" s="167">
        <f>INDEX('4_RatesSplit'!X:X,MATCH($A122,'4_RatesSplit'!$A:$A,0))</f>
        <v>0</v>
      </c>
      <c r="U122" s="167">
        <f>INDEX('4_RatesSplit'!Y:Y,MATCH($A122,'4_RatesSplit'!$A:$A,0))</f>
        <v>0</v>
      </c>
      <c r="V122" s="167">
        <f>INDEX('4_RatesSplit'!Z:Z,MATCH($A122,'4_RatesSplit'!$A:$A,0))</f>
        <v>0</v>
      </c>
      <c r="W122" s="167">
        <f>INDEX('4_RatesSplit'!AA:AA,MATCH($A122,'4_RatesSplit'!$A:$A,0))</f>
        <v>0</v>
      </c>
      <c r="X122" s="18"/>
      <c r="Y122" s="168" t="e">
        <f ca="1">INDEX('4_RatesSplit'!AT:AT,MATCH($A122,'4_RatesSplit'!$A:$A,0))</f>
        <v>#REF!</v>
      </c>
      <c r="Z122" s="168" t="e">
        <f ca="1">INDEX('4_RatesSplit'!AU:AU,MATCH($A122,'4_RatesSplit'!$A:$A,0))</f>
        <v>#REF!</v>
      </c>
      <c r="AA122" s="168" t="e">
        <f ca="1">INDEX('4_RatesSplit'!AV:AV,MATCH($A122,'4_RatesSplit'!$A:$A,0))</f>
        <v>#REF!</v>
      </c>
      <c r="AB122" s="168" t="e">
        <f ca="1">INDEX('4_RatesSplit'!AW:AW,MATCH($A122,'4_RatesSplit'!$A:$A,0))</f>
        <v>#REF!</v>
      </c>
      <c r="AC122" s="168" t="e">
        <f ca="1">INDEX('4_RatesSplit'!AX:AX,MATCH($A122,'4_RatesSplit'!$A:$A,0))</f>
        <v>#REF!</v>
      </c>
      <c r="AD122" s="168" t="e">
        <f ca="1">INDEX('4_RatesSplit'!AY:AY,MATCH($A122,'4_RatesSplit'!$A:$A,0))</f>
        <v>#REF!</v>
      </c>
      <c r="AE122" s="168" t="e">
        <f ca="1">INDEX('4_RatesSplit'!AZ:AZ,MATCH($A122,'4_RatesSplit'!$A:$A,0))</f>
        <v>#REF!</v>
      </c>
      <c r="AF122" s="168" t="e">
        <f ca="1">INDEX('4_RatesSplit'!BA:BA,MATCH($A122,'4_RatesSplit'!$A:$A,0))</f>
        <v>#REF!</v>
      </c>
      <c r="AG122" s="168" t="e">
        <f ca="1">INDEX('4_RatesSplit'!BB:BB,MATCH($A122,'4_RatesSplit'!$A:$A,0))</f>
        <v>#REF!</v>
      </c>
      <c r="AH122" s="168" t="e">
        <f ca="1">INDEX('4_RatesSplit'!BC:BC,MATCH($A122,'4_RatesSplit'!$A:$A,0))</f>
        <v>#REF!</v>
      </c>
      <c r="AI122" s="168" t="e">
        <f ca="1">INDEX('4_RatesSplit'!BD:BD,MATCH($A122,'4_RatesSplit'!$A:$A,0))</f>
        <v>#REF!</v>
      </c>
      <c r="AJ122" s="168" t="e">
        <f ca="1">INDEX('4_RatesSplit'!BE:BE,MATCH($A122,'4_RatesSplit'!$A:$A,0))</f>
        <v>#REF!</v>
      </c>
      <c r="AK122" s="168" t="e">
        <f ca="1">INDEX('4_RatesSplit'!BF:BF,MATCH($A122,'4_RatesSplit'!$A:$A,0))</f>
        <v>#REF!</v>
      </c>
      <c r="AL122" s="168" t="e">
        <f ca="1">INDEX('4_RatesSplit'!BG:BG,MATCH($A122,'4_RatesSplit'!$A:$A,0))</f>
        <v>#REF!</v>
      </c>
      <c r="AM122" s="168" t="e">
        <f ca="1">INDEX('4_RatesSplit'!BH:BH,MATCH($A122,'4_RatesSplit'!$A:$A,0))</f>
        <v>#REF!</v>
      </c>
      <c r="AN122" s="198" t="e">
        <f ca="1">INDEX('4_RatesSplit'!BI:BI,MATCH($A122,'4_RatesSplit'!$A:$A,0))</f>
        <v>#REF!</v>
      </c>
      <c r="AO122" s="114"/>
      <c r="AP122" s="167" t="e">
        <f t="shared" ca="1" si="295"/>
        <v>#REF!</v>
      </c>
      <c r="AQ122" s="167" t="e">
        <f t="shared" ca="1" si="296"/>
        <v>#REF!</v>
      </c>
      <c r="AR122" s="167" t="e">
        <f t="shared" ca="1" si="297"/>
        <v>#REF!</v>
      </c>
      <c r="AS122" s="167" t="e">
        <f t="shared" ca="1" si="298"/>
        <v>#REF!</v>
      </c>
      <c r="AT122" s="167" t="e">
        <f t="shared" ca="1" si="299"/>
        <v>#REF!</v>
      </c>
      <c r="AU122" s="167" t="e">
        <f t="shared" ca="1" si="300"/>
        <v>#REF!</v>
      </c>
      <c r="AV122" s="167" t="e">
        <f t="shared" ca="1" si="301"/>
        <v>#REF!</v>
      </c>
      <c r="AW122" s="167" t="e">
        <f t="shared" ca="1" si="302"/>
        <v>#REF!</v>
      </c>
      <c r="AX122" s="167" t="e">
        <f t="shared" ca="1" si="303"/>
        <v>#REF!</v>
      </c>
      <c r="AY122" s="167" t="e">
        <f t="shared" ca="1" si="304"/>
        <v>#REF!</v>
      </c>
      <c r="AZ122" s="167" t="e">
        <f t="shared" ca="1" si="305"/>
        <v>#REF!</v>
      </c>
      <c r="BA122" s="167" t="e">
        <f t="shared" ca="1" si="306"/>
        <v>#REF!</v>
      </c>
      <c r="BB122" s="167" t="e">
        <f t="shared" ca="1" si="307"/>
        <v>#REF!</v>
      </c>
      <c r="BC122" s="167" t="e">
        <f t="shared" ca="1" si="308"/>
        <v>#REF!</v>
      </c>
      <c r="BD122" s="167" t="e">
        <f t="shared" ca="1" si="309"/>
        <v>#REF!</v>
      </c>
      <c r="BE122" s="167" t="e">
        <f t="shared" ca="1" si="310"/>
        <v>#REF!</v>
      </c>
      <c r="BF122" s="18"/>
      <c r="BG122" s="168">
        <f>INDEX('2_Needs'!$F:$F,MATCH($A122,'2_Needs'!$A:$A,0))</f>
        <v>6.222973539792622E-4</v>
      </c>
      <c r="BH122" s="114"/>
      <c r="BI122" s="167">
        <f t="shared" ref="BI122:BX122" si="422">IF(BI$3="reset",$BG122*BI$6,BH122*(1+$C$4))</f>
        <v>0</v>
      </c>
      <c r="BJ122" s="167">
        <f t="shared" si="422"/>
        <v>0</v>
      </c>
      <c r="BK122" s="167">
        <f t="shared" si="422"/>
        <v>0</v>
      </c>
      <c r="BL122" s="167">
        <f t="shared" si="422"/>
        <v>0</v>
      </c>
      <c r="BM122" s="167">
        <f t="shared" si="422"/>
        <v>0</v>
      </c>
      <c r="BN122" s="167">
        <f t="shared" si="422"/>
        <v>0</v>
      </c>
      <c r="BO122" s="167">
        <f t="shared" si="422"/>
        <v>0</v>
      </c>
      <c r="BP122" s="167">
        <f t="shared" si="422"/>
        <v>0</v>
      </c>
      <c r="BQ122" s="167">
        <f t="shared" si="422"/>
        <v>0</v>
      </c>
      <c r="BR122" s="167">
        <f t="shared" si="422"/>
        <v>0</v>
      </c>
      <c r="BS122" s="167">
        <f t="shared" si="422"/>
        <v>0</v>
      </c>
      <c r="BT122" s="167">
        <f t="shared" si="422"/>
        <v>0</v>
      </c>
      <c r="BU122" s="167">
        <f t="shared" si="422"/>
        <v>0</v>
      </c>
      <c r="BV122" s="167">
        <f t="shared" si="422"/>
        <v>0</v>
      </c>
      <c r="BW122" s="167">
        <f t="shared" si="422"/>
        <v>0</v>
      </c>
      <c r="BX122" s="167">
        <f t="shared" si="422"/>
        <v>0</v>
      </c>
      <c r="BZ122" s="167" t="e">
        <f t="shared" ca="1" si="229"/>
        <v>#REF!</v>
      </c>
      <c r="CA122" s="167" t="e">
        <f t="shared" ca="1" si="230"/>
        <v>#REF!</v>
      </c>
      <c r="CB122" s="167" t="e">
        <f t="shared" ca="1" si="231"/>
        <v>#REF!</v>
      </c>
      <c r="CC122" s="167" t="e">
        <f t="shared" ca="1" si="232"/>
        <v>#REF!</v>
      </c>
      <c r="CD122" s="167" t="e">
        <f t="shared" ca="1" si="233"/>
        <v>#REF!</v>
      </c>
      <c r="CE122" s="167" t="e">
        <f t="shared" ca="1" si="234"/>
        <v>#REF!</v>
      </c>
      <c r="CF122" s="167" t="e">
        <f t="shared" ca="1" si="235"/>
        <v>#REF!</v>
      </c>
      <c r="CG122" s="167" t="e">
        <f t="shared" ca="1" si="236"/>
        <v>#REF!</v>
      </c>
      <c r="CH122" s="167" t="e">
        <f t="shared" ca="1" si="237"/>
        <v>#REF!</v>
      </c>
      <c r="CI122" s="167" t="e">
        <f t="shared" ca="1" si="238"/>
        <v>#REF!</v>
      </c>
      <c r="CJ122" s="167" t="e">
        <f t="shared" ca="1" si="239"/>
        <v>#REF!</v>
      </c>
      <c r="CK122" s="167" t="e">
        <f t="shared" ca="1" si="240"/>
        <v>#REF!</v>
      </c>
      <c r="CL122" s="167" t="e">
        <f t="shared" ca="1" si="241"/>
        <v>#REF!</v>
      </c>
      <c r="CM122" s="167" t="e">
        <f t="shared" ca="1" si="242"/>
        <v>#REF!</v>
      </c>
      <c r="CN122" s="167" t="e">
        <f t="shared" ca="1" si="243"/>
        <v>#REF!</v>
      </c>
      <c r="CO122" s="167" t="e">
        <f t="shared" ca="1" si="244"/>
        <v>#REF!</v>
      </c>
      <c r="CQ122" s="167" t="e">
        <f t="shared" ca="1" si="245"/>
        <v>#REF!</v>
      </c>
      <c r="CR122" s="167" t="e">
        <f t="shared" ca="1" si="246"/>
        <v>#REF!</v>
      </c>
      <c r="CS122" s="167" t="e">
        <f t="shared" ca="1" si="247"/>
        <v>#REF!</v>
      </c>
      <c r="CT122" s="167" t="e">
        <f t="shared" ca="1" si="248"/>
        <v>#REF!</v>
      </c>
      <c r="CU122" s="167" t="e">
        <f t="shared" ca="1" si="249"/>
        <v>#REF!</v>
      </c>
      <c r="CV122" s="167" t="e">
        <f t="shared" ca="1" si="250"/>
        <v>#REF!</v>
      </c>
      <c r="CW122" s="167" t="e">
        <f t="shared" ca="1" si="251"/>
        <v>#REF!</v>
      </c>
      <c r="CX122" s="167" t="e">
        <f t="shared" ca="1" si="252"/>
        <v>#REF!</v>
      </c>
      <c r="CY122" s="167" t="e">
        <f t="shared" ca="1" si="253"/>
        <v>#REF!</v>
      </c>
      <c r="CZ122" s="167" t="e">
        <f t="shared" ca="1" si="254"/>
        <v>#REF!</v>
      </c>
      <c r="DA122" s="167" t="e">
        <f t="shared" ca="1" si="255"/>
        <v>#REF!</v>
      </c>
      <c r="DB122" s="167" t="e">
        <f t="shared" ca="1" si="256"/>
        <v>#REF!</v>
      </c>
      <c r="DC122" s="167" t="e">
        <f t="shared" ca="1" si="257"/>
        <v>#REF!</v>
      </c>
      <c r="DD122" s="167" t="e">
        <f t="shared" ca="1" si="258"/>
        <v>#REF!</v>
      </c>
      <c r="DE122" s="167" t="e">
        <f t="shared" ca="1" si="259"/>
        <v>#REF!</v>
      </c>
      <c r="DF122" s="167" t="e">
        <f t="shared" ca="1" si="260"/>
        <v>#REF!</v>
      </c>
      <c r="DH122" s="167">
        <f t="shared" si="261"/>
        <v>0</v>
      </c>
      <c r="DI122" s="167">
        <f t="shared" si="262"/>
        <v>0</v>
      </c>
      <c r="DJ122" s="167">
        <f t="shared" si="263"/>
        <v>0</v>
      </c>
      <c r="DK122" s="167">
        <f t="shared" si="264"/>
        <v>0</v>
      </c>
      <c r="DL122" s="167">
        <f t="shared" si="265"/>
        <v>0</v>
      </c>
      <c r="DM122" s="167">
        <f t="shared" si="266"/>
        <v>0</v>
      </c>
      <c r="DN122" s="167">
        <f t="shared" si="267"/>
        <v>0</v>
      </c>
      <c r="DO122" s="167">
        <f t="shared" si="268"/>
        <v>0</v>
      </c>
      <c r="DP122" s="167">
        <f t="shared" si="269"/>
        <v>0</v>
      </c>
      <c r="DQ122" s="167">
        <f t="shared" si="270"/>
        <v>0</v>
      </c>
      <c r="DR122" s="167">
        <f t="shared" si="271"/>
        <v>0</v>
      </c>
      <c r="DS122" s="167">
        <f t="shared" si="272"/>
        <v>0</v>
      </c>
      <c r="DT122" s="167">
        <f t="shared" si="273"/>
        <v>0</v>
      </c>
      <c r="DU122" s="167">
        <f t="shared" si="274"/>
        <v>0</v>
      </c>
      <c r="DV122" s="167">
        <f t="shared" si="275"/>
        <v>0</v>
      </c>
      <c r="DW122" s="167">
        <f t="shared" si="276"/>
        <v>0</v>
      </c>
      <c r="DY122" s="167" t="e">
        <f t="shared" ca="1" si="312"/>
        <v>#REF!</v>
      </c>
      <c r="DZ122" s="167" t="e">
        <f t="shared" ca="1" si="313"/>
        <v>#REF!</v>
      </c>
      <c r="EA122" s="167" t="e">
        <f t="shared" ca="1" si="314"/>
        <v>#REF!</v>
      </c>
      <c r="EB122" s="167" t="e">
        <f t="shared" ca="1" si="315"/>
        <v>#REF!</v>
      </c>
      <c r="EC122" s="167" t="e">
        <f t="shared" ca="1" si="316"/>
        <v>#REF!</v>
      </c>
      <c r="ED122" s="167" t="e">
        <f t="shared" ca="1" si="317"/>
        <v>#REF!</v>
      </c>
      <c r="EE122" s="167" t="e">
        <f t="shared" ca="1" si="318"/>
        <v>#REF!</v>
      </c>
      <c r="EF122" s="167" t="e">
        <f t="shared" ca="1" si="319"/>
        <v>#REF!</v>
      </c>
      <c r="EG122" s="167" t="e">
        <f t="shared" ca="1" si="320"/>
        <v>#REF!</v>
      </c>
      <c r="EH122" s="167" t="e">
        <f t="shared" ca="1" si="321"/>
        <v>#REF!</v>
      </c>
      <c r="EI122" s="167" t="e">
        <f t="shared" ca="1" si="322"/>
        <v>#REF!</v>
      </c>
      <c r="EJ122" s="167" t="e">
        <f t="shared" ca="1" si="323"/>
        <v>#REF!</v>
      </c>
      <c r="EK122" s="167" t="e">
        <f t="shared" ca="1" si="324"/>
        <v>#REF!</v>
      </c>
      <c r="EL122" s="167" t="e">
        <f t="shared" ca="1" si="325"/>
        <v>#REF!</v>
      </c>
      <c r="EM122" s="167" t="e">
        <f t="shared" ca="1" si="326"/>
        <v>#REF!</v>
      </c>
      <c r="EN122" s="167" t="e">
        <f t="shared" ca="1" si="327"/>
        <v>#REF!</v>
      </c>
      <c r="EP122" s="167">
        <f t="shared" si="328"/>
        <v>0</v>
      </c>
      <c r="EQ122" s="167">
        <f t="shared" si="329"/>
        <v>0</v>
      </c>
      <c r="ER122" s="167">
        <f t="shared" si="330"/>
        <v>0</v>
      </c>
      <c r="ES122" s="167">
        <f t="shared" si="331"/>
        <v>0</v>
      </c>
      <c r="ET122" s="167">
        <f t="shared" si="332"/>
        <v>0</v>
      </c>
      <c r="EU122" s="167">
        <f t="shared" si="333"/>
        <v>0</v>
      </c>
      <c r="EV122" s="167">
        <f t="shared" si="334"/>
        <v>0</v>
      </c>
      <c r="EW122" s="167">
        <f t="shared" si="335"/>
        <v>0</v>
      </c>
      <c r="EX122" s="167">
        <f t="shared" si="336"/>
        <v>0</v>
      </c>
      <c r="EY122" s="167">
        <f t="shared" si="337"/>
        <v>0</v>
      </c>
      <c r="EZ122" s="167">
        <f t="shared" si="338"/>
        <v>0</v>
      </c>
      <c r="FA122" s="167">
        <f t="shared" si="339"/>
        <v>0</v>
      </c>
      <c r="FB122" s="167">
        <f t="shared" si="340"/>
        <v>0</v>
      </c>
      <c r="FC122" s="167">
        <f t="shared" si="341"/>
        <v>0</v>
      </c>
      <c r="FD122" s="167">
        <f t="shared" si="342"/>
        <v>0</v>
      </c>
      <c r="FE122" s="167">
        <f t="shared" si="343"/>
        <v>0</v>
      </c>
      <c r="FG122" s="167">
        <f t="shared" si="344"/>
        <v>0</v>
      </c>
      <c r="FH122" s="167">
        <f t="shared" si="345"/>
        <v>0</v>
      </c>
      <c r="FI122" s="167">
        <f t="shared" si="346"/>
        <v>0</v>
      </c>
      <c r="FJ122" s="167">
        <f t="shared" si="347"/>
        <v>0</v>
      </c>
      <c r="FK122" s="167">
        <f t="shared" si="348"/>
        <v>0</v>
      </c>
      <c r="FL122" s="167">
        <f t="shared" si="349"/>
        <v>0</v>
      </c>
      <c r="FM122" s="167">
        <f t="shared" si="350"/>
        <v>0</v>
      </c>
      <c r="FN122" s="167">
        <f t="shared" si="351"/>
        <v>0</v>
      </c>
      <c r="FO122" s="167">
        <f t="shared" si="352"/>
        <v>0</v>
      </c>
      <c r="FP122" s="167">
        <f t="shared" si="353"/>
        <v>0</v>
      </c>
      <c r="FQ122" s="167">
        <f t="shared" si="354"/>
        <v>0</v>
      </c>
      <c r="FR122" s="167">
        <f t="shared" si="355"/>
        <v>0</v>
      </c>
      <c r="FS122" s="167">
        <f t="shared" si="356"/>
        <v>0</v>
      </c>
      <c r="FT122" s="167">
        <f t="shared" si="357"/>
        <v>0</v>
      </c>
      <c r="FU122" s="167">
        <f t="shared" si="358"/>
        <v>0</v>
      </c>
      <c r="FV122" s="167">
        <f t="shared" si="359"/>
        <v>0</v>
      </c>
      <c r="FX122" s="167">
        <f t="shared" si="360"/>
        <v>0</v>
      </c>
      <c r="FY122" s="167">
        <f t="shared" si="361"/>
        <v>0</v>
      </c>
      <c r="FZ122" s="167">
        <f t="shared" si="362"/>
        <v>0</v>
      </c>
      <c r="GA122" s="167">
        <f t="shared" si="363"/>
        <v>0</v>
      </c>
      <c r="GB122" s="167">
        <f t="shared" si="364"/>
        <v>0</v>
      </c>
      <c r="GC122" s="167">
        <f t="shared" si="365"/>
        <v>0</v>
      </c>
      <c r="GD122" s="167">
        <f t="shared" si="366"/>
        <v>0</v>
      </c>
      <c r="GE122" s="167">
        <f t="shared" si="367"/>
        <v>0</v>
      </c>
      <c r="GF122" s="167">
        <f t="shared" si="368"/>
        <v>0</v>
      </c>
      <c r="GG122" s="167">
        <f t="shared" si="369"/>
        <v>0</v>
      </c>
      <c r="GH122" s="167">
        <f t="shared" si="370"/>
        <v>0</v>
      </c>
      <c r="GI122" s="167">
        <f t="shared" si="371"/>
        <v>0</v>
      </c>
      <c r="GJ122" s="167">
        <f t="shared" si="372"/>
        <v>0</v>
      </c>
      <c r="GK122" s="167">
        <f t="shared" si="373"/>
        <v>0</v>
      </c>
      <c r="GL122" s="167">
        <f t="shared" si="374"/>
        <v>0</v>
      </c>
      <c r="GM122" s="167">
        <f t="shared" si="375"/>
        <v>0</v>
      </c>
      <c r="GO122" s="167" t="e">
        <f t="shared" ca="1" si="210"/>
        <v>#REF!</v>
      </c>
      <c r="GP122" s="167" t="e">
        <f t="shared" ca="1" si="411"/>
        <v>#REF!</v>
      </c>
      <c r="GQ122" s="167" t="e">
        <f t="shared" ca="1" si="411"/>
        <v>#REF!</v>
      </c>
      <c r="GR122" s="167" t="e">
        <f t="shared" ca="1" si="411"/>
        <v>#REF!</v>
      </c>
      <c r="GS122" s="167" t="e">
        <f t="shared" ca="1" si="411"/>
        <v>#REF!</v>
      </c>
      <c r="GT122" s="167" t="e">
        <f t="shared" ca="1" si="411"/>
        <v>#REF!</v>
      </c>
      <c r="GU122" s="167" t="e">
        <f t="shared" ca="1" si="411"/>
        <v>#REF!</v>
      </c>
      <c r="GV122" s="167" t="e">
        <f t="shared" ca="1" si="411"/>
        <v>#REF!</v>
      </c>
      <c r="GW122" s="167" t="e">
        <f t="shared" ca="1" si="411"/>
        <v>#REF!</v>
      </c>
      <c r="GX122" s="167" t="e">
        <f t="shared" ca="1" si="411"/>
        <v>#REF!</v>
      </c>
      <c r="GY122" s="167" t="e">
        <f t="shared" ca="1" si="411"/>
        <v>#REF!</v>
      </c>
      <c r="GZ122" s="167" t="e">
        <f t="shared" ca="1" si="411"/>
        <v>#REF!</v>
      </c>
      <c r="HA122" s="167" t="e">
        <f t="shared" ca="1" si="411"/>
        <v>#REF!</v>
      </c>
      <c r="HB122" s="167" t="e">
        <f t="shared" ca="1" si="411"/>
        <v>#REF!</v>
      </c>
      <c r="HC122" s="167" t="e">
        <f t="shared" ca="1" si="411"/>
        <v>#REF!</v>
      </c>
      <c r="HD122" s="167" t="e">
        <f t="shared" ca="1" si="411"/>
        <v>#REF!</v>
      </c>
      <c r="HF122" s="167" t="e">
        <f t="shared" ca="1" si="277"/>
        <v>#REF!</v>
      </c>
      <c r="HG122" s="167" t="e">
        <f t="shared" ca="1" si="278"/>
        <v>#REF!</v>
      </c>
      <c r="HH122" s="167" t="e">
        <f t="shared" ca="1" si="279"/>
        <v>#REF!</v>
      </c>
      <c r="HI122" s="167" t="e">
        <f t="shared" ca="1" si="280"/>
        <v>#REF!</v>
      </c>
      <c r="HJ122" s="167" t="e">
        <f t="shared" ca="1" si="281"/>
        <v>#REF!</v>
      </c>
      <c r="HK122" s="167" t="e">
        <f t="shared" ca="1" si="282"/>
        <v>#REF!</v>
      </c>
      <c r="HL122" s="167" t="e">
        <f t="shared" ca="1" si="283"/>
        <v>#REF!</v>
      </c>
      <c r="HM122" s="167" t="e">
        <f t="shared" ca="1" si="284"/>
        <v>#REF!</v>
      </c>
      <c r="HN122" s="167" t="e">
        <f t="shared" ca="1" si="285"/>
        <v>#REF!</v>
      </c>
      <c r="HO122" s="167" t="e">
        <f t="shared" ca="1" si="286"/>
        <v>#REF!</v>
      </c>
      <c r="HP122" s="167" t="e">
        <f t="shared" ca="1" si="287"/>
        <v>#REF!</v>
      </c>
      <c r="HQ122" s="167" t="e">
        <f t="shared" ca="1" si="288"/>
        <v>#REF!</v>
      </c>
      <c r="HR122" s="167" t="e">
        <f t="shared" ca="1" si="289"/>
        <v>#REF!</v>
      </c>
      <c r="HS122" s="167" t="e">
        <f t="shared" ca="1" si="290"/>
        <v>#REF!</v>
      </c>
      <c r="HT122" s="167" t="e">
        <f t="shared" ca="1" si="291"/>
        <v>#REF!</v>
      </c>
      <c r="HU122" s="167" t="e">
        <f t="shared" ca="1" si="292"/>
        <v>#REF!</v>
      </c>
      <c r="HW122" s="167" t="e">
        <f t="shared" ca="1" si="293"/>
        <v>#REF!</v>
      </c>
      <c r="HX122" s="167">
        <f t="shared" si="294"/>
        <v>0</v>
      </c>
      <c r="HY122" s="167" t="e">
        <f t="shared" ca="1" si="376"/>
        <v>#REF!</v>
      </c>
      <c r="HZ122" s="219" t="e">
        <f t="shared" ca="1" si="377"/>
        <v>#REF!</v>
      </c>
    </row>
    <row r="123" spans="1:234" s="48" customFormat="1">
      <c r="A123" s="3" t="s">
        <v>238</v>
      </c>
      <c r="B123" s="202" t="str">
        <f>INDEX('Ref1'!$E:$E,MATCH(A123,'Ref1'!$A:$A,0))</f>
        <v>Eastbourne</v>
      </c>
      <c r="C123" s="42" t="str">
        <f>INDEX(Data1!B:B,MATCH(A123,Data1!A:A,0))</f>
        <v>SD</v>
      </c>
      <c r="D123" s="253" t="str">
        <f>INDEX(Data1!C:C,MATCH(A123,Data1!A:A,0))</f>
        <v>SE</v>
      </c>
      <c r="E123" s="200" t="str">
        <f>IF($C$6="No","No",IF(COUNTIF(Inputs!$K$359:$K$398,$A123)&gt;0,"Yes","No"))</f>
        <v>No</v>
      </c>
      <c r="F123" s="404"/>
      <c r="G123" s="62">
        <f>INDEX('4_RatesSplit'!K:K,MATCH($A123,'4_RatesSplit'!$A:$A,0))</f>
        <v>0</v>
      </c>
      <c r="H123" s="171">
        <f>INDEX('4_RatesSplit'!L:L,MATCH($A123,'4_RatesSplit'!$A:$A,0))</f>
        <v>0</v>
      </c>
      <c r="I123" s="167">
        <f>INDEX('4_RatesSplit'!M:M,MATCH($A123,'4_RatesSplit'!$A:$A,0))</f>
        <v>0</v>
      </c>
      <c r="J123" s="167">
        <f>INDEX('4_RatesSplit'!N:N,MATCH($A123,'4_RatesSplit'!$A:$A,0))</f>
        <v>0</v>
      </c>
      <c r="K123" s="167">
        <f>INDEX('4_RatesSplit'!O:O,MATCH($A123,'4_RatesSplit'!$A:$A,0))</f>
        <v>0</v>
      </c>
      <c r="L123" s="167">
        <f>INDEX('4_RatesSplit'!P:P,MATCH($A123,'4_RatesSplit'!$A:$A,0))</f>
        <v>0</v>
      </c>
      <c r="M123" s="167">
        <f>INDEX('4_RatesSplit'!Q:Q,MATCH($A123,'4_RatesSplit'!$A:$A,0))</f>
        <v>0</v>
      </c>
      <c r="N123" s="167">
        <f>INDEX('4_RatesSplit'!R:R,MATCH($A123,'4_RatesSplit'!$A:$A,0))</f>
        <v>0</v>
      </c>
      <c r="O123" s="167">
        <f>INDEX('4_RatesSplit'!S:S,MATCH($A123,'4_RatesSplit'!$A:$A,0))</f>
        <v>0</v>
      </c>
      <c r="P123" s="167">
        <f>INDEX('4_RatesSplit'!T:T,MATCH($A123,'4_RatesSplit'!$A:$A,0))</f>
        <v>0</v>
      </c>
      <c r="Q123" s="167">
        <f>INDEX('4_RatesSplit'!U:U,MATCH($A123,'4_RatesSplit'!$A:$A,0))</f>
        <v>0</v>
      </c>
      <c r="R123" s="167">
        <f>INDEX('4_RatesSplit'!V:V,MATCH($A123,'4_RatesSplit'!$A:$A,0))</f>
        <v>0</v>
      </c>
      <c r="S123" s="167">
        <f>INDEX('4_RatesSplit'!W:W,MATCH($A123,'4_RatesSplit'!$A:$A,0))</f>
        <v>0</v>
      </c>
      <c r="T123" s="167">
        <f>INDEX('4_RatesSplit'!X:X,MATCH($A123,'4_RatesSplit'!$A:$A,0))</f>
        <v>0</v>
      </c>
      <c r="U123" s="167">
        <f>INDEX('4_RatesSplit'!Y:Y,MATCH($A123,'4_RatesSplit'!$A:$A,0))</f>
        <v>0</v>
      </c>
      <c r="V123" s="167">
        <f>INDEX('4_RatesSplit'!Z:Z,MATCH($A123,'4_RatesSplit'!$A:$A,0))</f>
        <v>0</v>
      </c>
      <c r="W123" s="167">
        <f>INDEX('4_RatesSplit'!AA:AA,MATCH($A123,'4_RatesSplit'!$A:$A,0))</f>
        <v>0</v>
      </c>
      <c r="X123" s="18"/>
      <c r="Y123" s="168" t="e">
        <f ca="1">INDEX('4_RatesSplit'!AT:AT,MATCH($A123,'4_RatesSplit'!$A:$A,0))</f>
        <v>#REF!</v>
      </c>
      <c r="Z123" s="168" t="e">
        <f ca="1">INDEX('4_RatesSplit'!AU:AU,MATCH($A123,'4_RatesSplit'!$A:$A,0))</f>
        <v>#REF!</v>
      </c>
      <c r="AA123" s="168" t="e">
        <f ca="1">INDEX('4_RatesSplit'!AV:AV,MATCH($A123,'4_RatesSplit'!$A:$A,0))</f>
        <v>#REF!</v>
      </c>
      <c r="AB123" s="168" t="e">
        <f ca="1">INDEX('4_RatesSplit'!AW:AW,MATCH($A123,'4_RatesSplit'!$A:$A,0))</f>
        <v>#REF!</v>
      </c>
      <c r="AC123" s="168" t="e">
        <f ca="1">INDEX('4_RatesSplit'!AX:AX,MATCH($A123,'4_RatesSplit'!$A:$A,0))</f>
        <v>#REF!</v>
      </c>
      <c r="AD123" s="168" t="e">
        <f ca="1">INDEX('4_RatesSplit'!AY:AY,MATCH($A123,'4_RatesSplit'!$A:$A,0))</f>
        <v>#REF!</v>
      </c>
      <c r="AE123" s="168" t="e">
        <f ca="1">INDEX('4_RatesSplit'!AZ:AZ,MATCH($A123,'4_RatesSplit'!$A:$A,0))</f>
        <v>#REF!</v>
      </c>
      <c r="AF123" s="168" t="e">
        <f ca="1">INDEX('4_RatesSplit'!BA:BA,MATCH($A123,'4_RatesSplit'!$A:$A,0))</f>
        <v>#REF!</v>
      </c>
      <c r="AG123" s="168" t="e">
        <f ca="1">INDEX('4_RatesSplit'!BB:BB,MATCH($A123,'4_RatesSplit'!$A:$A,0))</f>
        <v>#REF!</v>
      </c>
      <c r="AH123" s="168" t="e">
        <f ca="1">INDEX('4_RatesSplit'!BC:BC,MATCH($A123,'4_RatesSplit'!$A:$A,0))</f>
        <v>#REF!</v>
      </c>
      <c r="AI123" s="168" t="e">
        <f ca="1">INDEX('4_RatesSplit'!BD:BD,MATCH($A123,'4_RatesSplit'!$A:$A,0))</f>
        <v>#REF!</v>
      </c>
      <c r="AJ123" s="168" t="e">
        <f ca="1">INDEX('4_RatesSplit'!BE:BE,MATCH($A123,'4_RatesSplit'!$A:$A,0))</f>
        <v>#REF!</v>
      </c>
      <c r="AK123" s="168" t="e">
        <f ca="1">INDEX('4_RatesSplit'!BF:BF,MATCH($A123,'4_RatesSplit'!$A:$A,0))</f>
        <v>#REF!</v>
      </c>
      <c r="AL123" s="168" t="e">
        <f ca="1">INDEX('4_RatesSplit'!BG:BG,MATCH($A123,'4_RatesSplit'!$A:$A,0))</f>
        <v>#REF!</v>
      </c>
      <c r="AM123" s="168" t="e">
        <f ca="1">INDEX('4_RatesSplit'!BH:BH,MATCH($A123,'4_RatesSplit'!$A:$A,0))</f>
        <v>#REF!</v>
      </c>
      <c r="AN123" s="198" t="e">
        <f ca="1">INDEX('4_RatesSplit'!BI:BI,MATCH($A123,'4_RatesSplit'!$A:$A,0))</f>
        <v>#REF!</v>
      </c>
      <c r="AO123" s="114"/>
      <c r="AP123" s="167" t="e">
        <f t="shared" ca="1" si="295"/>
        <v>#REF!</v>
      </c>
      <c r="AQ123" s="167" t="e">
        <f t="shared" ca="1" si="296"/>
        <v>#REF!</v>
      </c>
      <c r="AR123" s="167" t="e">
        <f t="shared" ca="1" si="297"/>
        <v>#REF!</v>
      </c>
      <c r="AS123" s="167" t="e">
        <f t="shared" ca="1" si="298"/>
        <v>#REF!</v>
      </c>
      <c r="AT123" s="167" t="e">
        <f t="shared" ca="1" si="299"/>
        <v>#REF!</v>
      </c>
      <c r="AU123" s="167" t="e">
        <f t="shared" ca="1" si="300"/>
        <v>#REF!</v>
      </c>
      <c r="AV123" s="167" t="e">
        <f t="shared" ca="1" si="301"/>
        <v>#REF!</v>
      </c>
      <c r="AW123" s="167" t="e">
        <f t="shared" ca="1" si="302"/>
        <v>#REF!</v>
      </c>
      <c r="AX123" s="167" t="e">
        <f t="shared" ca="1" si="303"/>
        <v>#REF!</v>
      </c>
      <c r="AY123" s="167" t="e">
        <f t="shared" ca="1" si="304"/>
        <v>#REF!</v>
      </c>
      <c r="AZ123" s="167" t="e">
        <f t="shared" ca="1" si="305"/>
        <v>#REF!</v>
      </c>
      <c r="BA123" s="167" t="e">
        <f t="shared" ca="1" si="306"/>
        <v>#REF!</v>
      </c>
      <c r="BB123" s="167" t="e">
        <f t="shared" ca="1" si="307"/>
        <v>#REF!</v>
      </c>
      <c r="BC123" s="167" t="e">
        <f t="shared" ca="1" si="308"/>
        <v>#REF!</v>
      </c>
      <c r="BD123" s="167" t="e">
        <f t="shared" ca="1" si="309"/>
        <v>#REF!</v>
      </c>
      <c r="BE123" s="167" t="e">
        <f t="shared" ca="1" si="310"/>
        <v>#REF!</v>
      </c>
      <c r="BF123" s="18"/>
      <c r="BG123" s="168">
        <f>INDEX('2_Needs'!$F:$F,MATCH($A123,'2_Needs'!$A:$A,0))</f>
        <v>2.9274417001930782E-4</v>
      </c>
      <c r="BH123" s="114"/>
      <c r="BI123" s="167">
        <f t="shared" ref="BI123:BX123" si="423">IF(BI$3="reset",$BG123*BI$6,BH123*(1+$C$4))</f>
        <v>0</v>
      </c>
      <c r="BJ123" s="167">
        <f t="shared" si="423"/>
        <v>0</v>
      </c>
      <c r="BK123" s="167">
        <f t="shared" si="423"/>
        <v>0</v>
      </c>
      <c r="BL123" s="167">
        <f t="shared" si="423"/>
        <v>0</v>
      </c>
      <c r="BM123" s="167">
        <f t="shared" si="423"/>
        <v>0</v>
      </c>
      <c r="BN123" s="167">
        <f t="shared" si="423"/>
        <v>0</v>
      </c>
      <c r="BO123" s="167">
        <f t="shared" si="423"/>
        <v>0</v>
      </c>
      <c r="BP123" s="167">
        <f t="shared" si="423"/>
        <v>0</v>
      </c>
      <c r="BQ123" s="167">
        <f t="shared" si="423"/>
        <v>0</v>
      </c>
      <c r="BR123" s="167">
        <f t="shared" si="423"/>
        <v>0</v>
      </c>
      <c r="BS123" s="167">
        <f t="shared" si="423"/>
        <v>0</v>
      </c>
      <c r="BT123" s="167">
        <f t="shared" si="423"/>
        <v>0</v>
      </c>
      <c r="BU123" s="167">
        <f t="shared" si="423"/>
        <v>0</v>
      </c>
      <c r="BV123" s="167">
        <f t="shared" si="423"/>
        <v>0</v>
      </c>
      <c r="BW123" s="167">
        <f t="shared" si="423"/>
        <v>0</v>
      </c>
      <c r="BX123" s="167">
        <f t="shared" si="423"/>
        <v>0</v>
      </c>
      <c r="BZ123" s="167" t="e">
        <f t="shared" ca="1" si="229"/>
        <v>#REF!</v>
      </c>
      <c r="CA123" s="167" t="e">
        <f t="shared" ca="1" si="230"/>
        <v>#REF!</v>
      </c>
      <c r="CB123" s="167" t="e">
        <f t="shared" ca="1" si="231"/>
        <v>#REF!</v>
      </c>
      <c r="CC123" s="167" t="e">
        <f t="shared" ca="1" si="232"/>
        <v>#REF!</v>
      </c>
      <c r="CD123" s="167" t="e">
        <f t="shared" ca="1" si="233"/>
        <v>#REF!</v>
      </c>
      <c r="CE123" s="167" t="e">
        <f t="shared" ca="1" si="234"/>
        <v>#REF!</v>
      </c>
      <c r="CF123" s="167" t="e">
        <f t="shared" ca="1" si="235"/>
        <v>#REF!</v>
      </c>
      <c r="CG123" s="167" t="e">
        <f t="shared" ca="1" si="236"/>
        <v>#REF!</v>
      </c>
      <c r="CH123" s="167" t="e">
        <f t="shared" ca="1" si="237"/>
        <v>#REF!</v>
      </c>
      <c r="CI123" s="167" t="e">
        <f t="shared" ca="1" si="238"/>
        <v>#REF!</v>
      </c>
      <c r="CJ123" s="167" t="e">
        <f t="shared" ca="1" si="239"/>
        <v>#REF!</v>
      </c>
      <c r="CK123" s="167" t="e">
        <f t="shared" ca="1" si="240"/>
        <v>#REF!</v>
      </c>
      <c r="CL123" s="167" t="e">
        <f t="shared" ca="1" si="241"/>
        <v>#REF!</v>
      </c>
      <c r="CM123" s="167" t="e">
        <f t="shared" ca="1" si="242"/>
        <v>#REF!</v>
      </c>
      <c r="CN123" s="167" t="e">
        <f t="shared" ca="1" si="243"/>
        <v>#REF!</v>
      </c>
      <c r="CO123" s="167" t="e">
        <f t="shared" ca="1" si="244"/>
        <v>#REF!</v>
      </c>
      <c r="CQ123" s="167" t="e">
        <f t="shared" ca="1" si="245"/>
        <v>#REF!</v>
      </c>
      <c r="CR123" s="167" t="e">
        <f t="shared" ca="1" si="246"/>
        <v>#REF!</v>
      </c>
      <c r="CS123" s="167" t="e">
        <f t="shared" ca="1" si="247"/>
        <v>#REF!</v>
      </c>
      <c r="CT123" s="167" t="e">
        <f t="shared" ca="1" si="248"/>
        <v>#REF!</v>
      </c>
      <c r="CU123" s="167" t="e">
        <f t="shared" ca="1" si="249"/>
        <v>#REF!</v>
      </c>
      <c r="CV123" s="167" t="e">
        <f t="shared" ca="1" si="250"/>
        <v>#REF!</v>
      </c>
      <c r="CW123" s="167" t="e">
        <f t="shared" ca="1" si="251"/>
        <v>#REF!</v>
      </c>
      <c r="CX123" s="167" t="e">
        <f t="shared" ca="1" si="252"/>
        <v>#REF!</v>
      </c>
      <c r="CY123" s="167" t="e">
        <f t="shared" ca="1" si="253"/>
        <v>#REF!</v>
      </c>
      <c r="CZ123" s="167" t="e">
        <f t="shared" ca="1" si="254"/>
        <v>#REF!</v>
      </c>
      <c r="DA123" s="167" t="e">
        <f t="shared" ca="1" si="255"/>
        <v>#REF!</v>
      </c>
      <c r="DB123" s="167" t="e">
        <f t="shared" ca="1" si="256"/>
        <v>#REF!</v>
      </c>
      <c r="DC123" s="167" t="e">
        <f t="shared" ca="1" si="257"/>
        <v>#REF!</v>
      </c>
      <c r="DD123" s="167" t="e">
        <f t="shared" ca="1" si="258"/>
        <v>#REF!</v>
      </c>
      <c r="DE123" s="167" t="e">
        <f t="shared" ca="1" si="259"/>
        <v>#REF!</v>
      </c>
      <c r="DF123" s="167" t="e">
        <f t="shared" ca="1" si="260"/>
        <v>#REF!</v>
      </c>
      <c r="DH123" s="167">
        <f t="shared" si="261"/>
        <v>0</v>
      </c>
      <c r="DI123" s="167">
        <f t="shared" si="262"/>
        <v>0</v>
      </c>
      <c r="DJ123" s="167">
        <f t="shared" si="263"/>
        <v>0</v>
      </c>
      <c r="DK123" s="167">
        <f t="shared" si="264"/>
        <v>0</v>
      </c>
      <c r="DL123" s="167">
        <f t="shared" si="265"/>
        <v>0</v>
      </c>
      <c r="DM123" s="167">
        <f t="shared" si="266"/>
        <v>0</v>
      </c>
      <c r="DN123" s="167">
        <f t="shared" si="267"/>
        <v>0</v>
      </c>
      <c r="DO123" s="167">
        <f t="shared" si="268"/>
        <v>0</v>
      </c>
      <c r="DP123" s="167">
        <f t="shared" si="269"/>
        <v>0</v>
      </c>
      <c r="DQ123" s="167">
        <f t="shared" si="270"/>
        <v>0</v>
      </c>
      <c r="DR123" s="167">
        <f t="shared" si="271"/>
        <v>0</v>
      </c>
      <c r="DS123" s="167">
        <f t="shared" si="272"/>
        <v>0</v>
      </c>
      <c r="DT123" s="167">
        <f t="shared" si="273"/>
        <v>0</v>
      </c>
      <c r="DU123" s="167">
        <f t="shared" si="274"/>
        <v>0</v>
      </c>
      <c r="DV123" s="167">
        <f t="shared" si="275"/>
        <v>0</v>
      </c>
      <c r="DW123" s="167">
        <f t="shared" si="276"/>
        <v>0</v>
      </c>
      <c r="DY123" s="167" t="e">
        <f t="shared" ca="1" si="312"/>
        <v>#REF!</v>
      </c>
      <c r="DZ123" s="167" t="e">
        <f t="shared" ca="1" si="313"/>
        <v>#REF!</v>
      </c>
      <c r="EA123" s="167" t="e">
        <f t="shared" ca="1" si="314"/>
        <v>#REF!</v>
      </c>
      <c r="EB123" s="167" t="e">
        <f t="shared" ca="1" si="315"/>
        <v>#REF!</v>
      </c>
      <c r="EC123" s="167" t="e">
        <f t="shared" ca="1" si="316"/>
        <v>#REF!</v>
      </c>
      <c r="ED123" s="167" t="e">
        <f t="shared" ca="1" si="317"/>
        <v>#REF!</v>
      </c>
      <c r="EE123" s="167" t="e">
        <f t="shared" ca="1" si="318"/>
        <v>#REF!</v>
      </c>
      <c r="EF123" s="167" t="e">
        <f t="shared" ca="1" si="319"/>
        <v>#REF!</v>
      </c>
      <c r="EG123" s="167" t="e">
        <f t="shared" ca="1" si="320"/>
        <v>#REF!</v>
      </c>
      <c r="EH123" s="167" t="e">
        <f t="shared" ca="1" si="321"/>
        <v>#REF!</v>
      </c>
      <c r="EI123" s="167" t="e">
        <f t="shared" ca="1" si="322"/>
        <v>#REF!</v>
      </c>
      <c r="EJ123" s="167" t="e">
        <f t="shared" ca="1" si="323"/>
        <v>#REF!</v>
      </c>
      <c r="EK123" s="167" t="e">
        <f t="shared" ca="1" si="324"/>
        <v>#REF!</v>
      </c>
      <c r="EL123" s="167" t="e">
        <f t="shared" ca="1" si="325"/>
        <v>#REF!</v>
      </c>
      <c r="EM123" s="167" t="e">
        <f t="shared" ca="1" si="326"/>
        <v>#REF!</v>
      </c>
      <c r="EN123" s="167" t="e">
        <f t="shared" ca="1" si="327"/>
        <v>#REF!</v>
      </c>
      <c r="EP123" s="167">
        <f t="shared" si="328"/>
        <v>0</v>
      </c>
      <c r="EQ123" s="167">
        <f t="shared" si="329"/>
        <v>0</v>
      </c>
      <c r="ER123" s="167">
        <f t="shared" si="330"/>
        <v>0</v>
      </c>
      <c r="ES123" s="167">
        <f t="shared" si="331"/>
        <v>0</v>
      </c>
      <c r="ET123" s="167">
        <f t="shared" si="332"/>
        <v>0</v>
      </c>
      <c r="EU123" s="167">
        <f t="shared" si="333"/>
        <v>0</v>
      </c>
      <c r="EV123" s="167">
        <f t="shared" si="334"/>
        <v>0</v>
      </c>
      <c r="EW123" s="167">
        <f t="shared" si="335"/>
        <v>0</v>
      </c>
      <c r="EX123" s="167">
        <f t="shared" si="336"/>
        <v>0</v>
      </c>
      <c r="EY123" s="167">
        <f t="shared" si="337"/>
        <v>0</v>
      </c>
      <c r="EZ123" s="167">
        <f t="shared" si="338"/>
        <v>0</v>
      </c>
      <c r="FA123" s="167">
        <f t="shared" si="339"/>
        <v>0</v>
      </c>
      <c r="FB123" s="167">
        <f t="shared" si="340"/>
        <v>0</v>
      </c>
      <c r="FC123" s="167">
        <f t="shared" si="341"/>
        <v>0</v>
      </c>
      <c r="FD123" s="167">
        <f t="shared" si="342"/>
        <v>0</v>
      </c>
      <c r="FE123" s="167">
        <f t="shared" si="343"/>
        <v>0</v>
      </c>
      <c r="FG123" s="167">
        <f t="shared" si="344"/>
        <v>0</v>
      </c>
      <c r="FH123" s="167">
        <f t="shared" si="345"/>
        <v>0</v>
      </c>
      <c r="FI123" s="167">
        <f t="shared" si="346"/>
        <v>0</v>
      </c>
      <c r="FJ123" s="167">
        <f t="shared" si="347"/>
        <v>0</v>
      </c>
      <c r="FK123" s="167">
        <f t="shared" si="348"/>
        <v>0</v>
      </c>
      <c r="FL123" s="167">
        <f t="shared" si="349"/>
        <v>0</v>
      </c>
      <c r="FM123" s="167">
        <f t="shared" si="350"/>
        <v>0</v>
      </c>
      <c r="FN123" s="167">
        <f t="shared" si="351"/>
        <v>0</v>
      </c>
      <c r="FO123" s="167">
        <f t="shared" si="352"/>
        <v>0</v>
      </c>
      <c r="FP123" s="167">
        <f t="shared" si="353"/>
        <v>0</v>
      </c>
      <c r="FQ123" s="167">
        <f t="shared" si="354"/>
        <v>0</v>
      </c>
      <c r="FR123" s="167">
        <f t="shared" si="355"/>
        <v>0</v>
      </c>
      <c r="FS123" s="167">
        <f t="shared" si="356"/>
        <v>0</v>
      </c>
      <c r="FT123" s="167">
        <f t="shared" si="357"/>
        <v>0</v>
      </c>
      <c r="FU123" s="167">
        <f t="shared" si="358"/>
        <v>0</v>
      </c>
      <c r="FV123" s="167">
        <f t="shared" si="359"/>
        <v>0</v>
      </c>
      <c r="FX123" s="167">
        <f t="shared" si="360"/>
        <v>0</v>
      </c>
      <c r="FY123" s="167">
        <f t="shared" si="361"/>
        <v>0</v>
      </c>
      <c r="FZ123" s="167">
        <f t="shared" si="362"/>
        <v>0</v>
      </c>
      <c r="GA123" s="167">
        <f t="shared" si="363"/>
        <v>0</v>
      </c>
      <c r="GB123" s="167">
        <f t="shared" si="364"/>
        <v>0</v>
      </c>
      <c r="GC123" s="167">
        <f t="shared" si="365"/>
        <v>0</v>
      </c>
      <c r="GD123" s="167">
        <f t="shared" si="366"/>
        <v>0</v>
      </c>
      <c r="GE123" s="167">
        <f t="shared" si="367"/>
        <v>0</v>
      </c>
      <c r="GF123" s="167">
        <f t="shared" si="368"/>
        <v>0</v>
      </c>
      <c r="GG123" s="167">
        <f t="shared" si="369"/>
        <v>0</v>
      </c>
      <c r="GH123" s="167">
        <f t="shared" si="370"/>
        <v>0</v>
      </c>
      <c r="GI123" s="167">
        <f t="shared" si="371"/>
        <v>0</v>
      </c>
      <c r="GJ123" s="167">
        <f t="shared" si="372"/>
        <v>0</v>
      </c>
      <c r="GK123" s="167">
        <f t="shared" si="373"/>
        <v>0</v>
      </c>
      <c r="GL123" s="167">
        <f t="shared" si="374"/>
        <v>0</v>
      </c>
      <c r="GM123" s="167">
        <f t="shared" si="375"/>
        <v>0</v>
      </c>
      <c r="GO123" s="167" t="e">
        <f t="shared" ca="1" si="210"/>
        <v>#REF!</v>
      </c>
      <c r="GP123" s="167" t="e">
        <f t="shared" ca="1" si="411"/>
        <v>#REF!</v>
      </c>
      <c r="GQ123" s="167" t="e">
        <f t="shared" ca="1" si="411"/>
        <v>#REF!</v>
      </c>
      <c r="GR123" s="167" t="e">
        <f t="shared" ca="1" si="411"/>
        <v>#REF!</v>
      </c>
      <c r="GS123" s="167" t="e">
        <f t="shared" ca="1" si="411"/>
        <v>#REF!</v>
      </c>
      <c r="GT123" s="167" t="e">
        <f t="shared" ca="1" si="411"/>
        <v>#REF!</v>
      </c>
      <c r="GU123" s="167" t="e">
        <f t="shared" ca="1" si="411"/>
        <v>#REF!</v>
      </c>
      <c r="GV123" s="167" t="e">
        <f t="shared" ca="1" si="411"/>
        <v>#REF!</v>
      </c>
      <c r="GW123" s="167" t="e">
        <f t="shared" ca="1" si="411"/>
        <v>#REF!</v>
      </c>
      <c r="GX123" s="167" t="e">
        <f t="shared" ca="1" si="411"/>
        <v>#REF!</v>
      </c>
      <c r="GY123" s="167" t="e">
        <f t="shared" ca="1" si="411"/>
        <v>#REF!</v>
      </c>
      <c r="GZ123" s="167" t="e">
        <f t="shared" ca="1" si="411"/>
        <v>#REF!</v>
      </c>
      <c r="HA123" s="167" t="e">
        <f t="shared" ca="1" si="411"/>
        <v>#REF!</v>
      </c>
      <c r="HB123" s="167" t="e">
        <f t="shared" ca="1" si="411"/>
        <v>#REF!</v>
      </c>
      <c r="HC123" s="167" t="e">
        <f t="shared" ca="1" si="411"/>
        <v>#REF!</v>
      </c>
      <c r="HD123" s="167" t="e">
        <f t="shared" ca="1" si="411"/>
        <v>#REF!</v>
      </c>
      <c r="HF123" s="167" t="e">
        <f t="shared" ca="1" si="277"/>
        <v>#REF!</v>
      </c>
      <c r="HG123" s="167" t="e">
        <f t="shared" ca="1" si="278"/>
        <v>#REF!</v>
      </c>
      <c r="HH123" s="167" t="e">
        <f t="shared" ca="1" si="279"/>
        <v>#REF!</v>
      </c>
      <c r="HI123" s="167" t="e">
        <f t="shared" ca="1" si="280"/>
        <v>#REF!</v>
      </c>
      <c r="HJ123" s="167" t="e">
        <f t="shared" ca="1" si="281"/>
        <v>#REF!</v>
      </c>
      <c r="HK123" s="167" t="e">
        <f t="shared" ca="1" si="282"/>
        <v>#REF!</v>
      </c>
      <c r="HL123" s="167" t="e">
        <f t="shared" ca="1" si="283"/>
        <v>#REF!</v>
      </c>
      <c r="HM123" s="167" t="e">
        <f t="shared" ca="1" si="284"/>
        <v>#REF!</v>
      </c>
      <c r="HN123" s="167" t="e">
        <f t="shared" ca="1" si="285"/>
        <v>#REF!</v>
      </c>
      <c r="HO123" s="167" t="e">
        <f t="shared" ca="1" si="286"/>
        <v>#REF!</v>
      </c>
      <c r="HP123" s="167" t="e">
        <f t="shared" ca="1" si="287"/>
        <v>#REF!</v>
      </c>
      <c r="HQ123" s="167" t="e">
        <f t="shared" ca="1" si="288"/>
        <v>#REF!</v>
      </c>
      <c r="HR123" s="167" t="e">
        <f t="shared" ca="1" si="289"/>
        <v>#REF!</v>
      </c>
      <c r="HS123" s="167" t="e">
        <f t="shared" ca="1" si="290"/>
        <v>#REF!</v>
      </c>
      <c r="HT123" s="167" t="e">
        <f t="shared" ca="1" si="291"/>
        <v>#REF!</v>
      </c>
      <c r="HU123" s="167" t="e">
        <f t="shared" ca="1" si="292"/>
        <v>#REF!</v>
      </c>
      <c r="HW123" s="167" t="e">
        <f t="shared" ca="1" si="293"/>
        <v>#REF!</v>
      </c>
      <c r="HX123" s="167">
        <f t="shared" si="294"/>
        <v>0</v>
      </c>
      <c r="HY123" s="167" t="e">
        <f t="shared" ca="1" si="376"/>
        <v>#REF!</v>
      </c>
      <c r="HZ123" s="219" t="e">
        <f t="shared" ca="1" si="377"/>
        <v>#REF!</v>
      </c>
    </row>
    <row r="124" spans="1:234" s="48" customFormat="1">
      <c r="A124" s="3" t="s">
        <v>240</v>
      </c>
      <c r="B124" s="202" t="str">
        <f>INDEX('Ref1'!$E:$E,MATCH(A124,'Ref1'!$A:$A,0))</f>
        <v>Eastleigh</v>
      </c>
      <c r="C124" s="42" t="str">
        <f>INDEX(Data1!B:B,MATCH(A124,Data1!A:A,0))</f>
        <v>SD</v>
      </c>
      <c r="D124" s="253" t="str">
        <f>INDEX(Data1!C:C,MATCH(A124,Data1!A:A,0))</f>
        <v>SE</v>
      </c>
      <c r="E124" s="200" t="str">
        <f>IF($C$6="No","No",IF(COUNTIF(Inputs!$K$359:$K$398,$A124)&gt;0,"Yes","No"))</f>
        <v>No</v>
      </c>
      <c r="F124" s="404"/>
      <c r="G124" s="62">
        <f>INDEX('4_RatesSplit'!K:K,MATCH($A124,'4_RatesSplit'!$A:$A,0))</f>
        <v>0</v>
      </c>
      <c r="H124" s="171">
        <f>INDEX('4_RatesSplit'!L:L,MATCH($A124,'4_RatesSplit'!$A:$A,0))</f>
        <v>0</v>
      </c>
      <c r="I124" s="167">
        <f>INDEX('4_RatesSplit'!M:M,MATCH($A124,'4_RatesSplit'!$A:$A,0))</f>
        <v>0</v>
      </c>
      <c r="J124" s="167">
        <f>INDEX('4_RatesSplit'!N:N,MATCH($A124,'4_RatesSplit'!$A:$A,0))</f>
        <v>0</v>
      </c>
      <c r="K124" s="167">
        <f>INDEX('4_RatesSplit'!O:O,MATCH($A124,'4_RatesSplit'!$A:$A,0))</f>
        <v>0</v>
      </c>
      <c r="L124" s="167">
        <f>INDEX('4_RatesSplit'!P:P,MATCH($A124,'4_RatesSplit'!$A:$A,0))</f>
        <v>0</v>
      </c>
      <c r="M124" s="167">
        <f>INDEX('4_RatesSplit'!Q:Q,MATCH($A124,'4_RatesSplit'!$A:$A,0))</f>
        <v>0</v>
      </c>
      <c r="N124" s="167">
        <f>INDEX('4_RatesSplit'!R:R,MATCH($A124,'4_RatesSplit'!$A:$A,0))</f>
        <v>0</v>
      </c>
      <c r="O124" s="167">
        <f>INDEX('4_RatesSplit'!S:S,MATCH($A124,'4_RatesSplit'!$A:$A,0))</f>
        <v>0</v>
      </c>
      <c r="P124" s="167">
        <f>INDEX('4_RatesSplit'!T:T,MATCH($A124,'4_RatesSplit'!$A:$A,0))</f>
        <v>0</v>
      </c>
      <c r="Q124" s="167">
        <f>INDEX('4_RatesSplit'!U:U,MATCH($A124,'4_RatesSplit'!$A:$A,0))</f>
        <v>0</v>
      </c>
      <c r="R124" s="167">
        <f>INDEX('4_RatesSplit'!V:V,MATCH($A124,'4_RatesSplit'!$A:$A,0))</f>
        <v>0</v>
      </c>
      <c r="S124" s="167">
        <f>INDEX('4_RatesSplit'!W:W,MATCH($A124,'4_RatesSplit'!$A:$A,0))</f>
        <v>0</v>
      </c>
      <c r="T124" s="167">
        <f>INDEX('4_RatesSplit'!X:X,MATCH($A124,'4_RatesSplit'!$A:$A,0))</f>
        <v>0</v>
      </c>
      <c r="U124" s="167">
        <f>INDEX('4_RatesSplit'!Y:Y,MATCH($A124,'4_RatesSplit'!$A:$A,0))</f>
        <v>0</v>
      </c>
      <c r="V124" s="167">
        <f>INDEX('4_RatesSplit'!Z:Z,MATCH($A124,'4_RatesSplit'!$A:$A,0))</f>
        <v>0</v>
      </c>
      <c r="W124" s="167">
        <f>INDEX('4_RatesSplit'!AA:AA,MATCH($A124,'4_RatesSplit'!$A:$A,0))</f>
        <v>0</v>
      </c>
      <c r="X124" s="18"/>
      <c r="Y124" s="168" t="e">
        <f ca="1">INDEX('4_RatesSplit'!AT:AT,MATCH($A124,'4_RatesSplit'!$A:$A,0))</f>
        <v>#REF!</v>
      </c>
      <c r="Z124" s="168" t="e">
        <f ca="1">INDEX('4_RatesSplit'!AU:AU,MATCH($A124,'4_RatesSplit'!$A:$A,0))</f>
        <v>#REF!</v>
      </c>
      <c r="AA124" s="168" t="e">
        <f ca="1">INDEX('4_RatesSplit'!AV:AV,MATCH($A124,'4_RatesSplit'!$A:$A,0))</f>
        <v>#REF!</v>
      </c>
      <c r="AB124" s="168" t="e">
        <f ca="1">INDEX('4_RatesSplit'!AW:AW,MATCH($A124,'4_RatesSplit'!$A:$A,0))</f>
        <v>#REF!</v>
      </c>
      <c r="AC124" s="168" t="e">
        <f ca="1">INDEX('4_RatesSplit'!AX:AX,MATCH($A124,'4_RatesSplit'!$A:$A,0))</f>
        <v>#REF!</v>
      </c>
      <c r="AD124" s="168" t="e">
        <f ca="1">INDEX('4_RatesSplit'!AY:AY,MATCH($A124,'4_RatesSplit'!$A:$A,0))</f>
        <v>#REF!</v>
      </c>
      <c r="AE124" s="168" t="e">
        <f ca="1">INDEX('4_RatesSplit'!AZ:AZ,MATCH($A124,'4_RatesSplit'!$A:$A,0))</f>
        <v>#REF!</v>
      </c>
      <c r="AF124" s="168" t="e">
        <f ca="1">INDEX('4_RatesSplit'!BA:BA,MATCH($A124,'4_RatesSplit'!$A:$A,0))</f>
        <v>#REF!</v>
      </c>
      <c r="AG124" s="168" t="e">
        <f ca="1">INDEX('4_RatesSplit'!BB:BB,MATCH($A124,'4_RatesSplit'!$A:$A,0))</f>
        <v>#REF!</v>
      </c>
      <c r="AH124" s="168" t="e">
        <f ca="1">INDEX('4_RatesSplit'!BC:BC,MATCH($A124,'4_RatesSplit'!$A:$A,0))</f>
        <v>#REF!</v>
      </c>
      <c r="AI124" s="168" t="e">
        <f ca="1">INDEX('4_RatesSplit'!BD:BD,MATCH($A124,'4_RatesSplit'!$A:$A,0))</f>
        <v>#REF!</v>
      </c>
      <c r="AJ124" s="168" t="e">
        <f ca="1">INDEX('4_RatesSplit'!BE:BE,MATCH($A124,'4_RatesSplit'!$A:$A,0))</f>
        <v>#REF!</v>
      </c>
      <c r="AK124" s="168" t="e">
        <f ca="1">INDEX('4_RatesSplit'!BF:BF,MATCH($A124,'4_RatesSplit'!$A:$A,0))</f>
        <v>#REF!</v>
      </c>
      <c r="AL124" s="168" t="e">
        <f ca="1">INDEX('4_RatesSplit'!BG:BG,MATCH($A124,'4_RatesSplit'!$A:$A,0))</f>
        <v>#REF!</v>
      </c>
      <c r="AM124" s="168" t="e">
        <f ca="1">INDEX('4_RatesSplit'!BH:BH,MATCH($A124,'4_RatesSplit'!$A:$A,0))</f>
        <v>#REF!</v>
      </c>
      <c r="AN124" s="198" t="e">
        <f ca="1">INDEX('4_RatesSplit'!BI:BI,MATCH($A124,'4_RatesSplit'!$A:$A,0))</f>
        <v>#REF!</v>
      </c>
      <c r="AO124" s="114"/>
      <c r="AP124" s="167" t="e">
        <f t="shared" ca="1" si="295"/>
        <v>#REF!</v>
      </c>
      <c r="AQ124" s="167" t="e">
        <f t="shared" ca="1" si="296"/>
        <v>#REF!</v>
      </c>
      <c r="AR124" s="167" t="e">
        <f t="shared" ca="1" si="297"/>
        <v>#REF!</v>
      </c>
      <c r="AS124" s="167" t="e">
        <f t="shared" ca="1" si="298"/>
        <v>#REF!</v>
      </c>
      <c r="AT124" s="167" t="e">
        <f t="shared" ca="1" si="299"/>
        <v>#REF!</v>
      </c>
      <c r="AU124" s="167" t="e">
        <f t="shared" ca="1" si="300"/>
        <v>#REF!</v>
      </c>
      <c r="AV124" s="167" t="e">
        <f t="shared" ca="1" si="301"/>
        <v>#REF!</v>
      </c>
      <c r="AW124" s="167" t="e">
        <f t="shared" ca="1" si="302"/>
        <v>#REF!</v>
      </c>
      <c r="AX124" s="167" t="e">
        <f t="shared" ca="1" si="303"/>
        <v>#REF!</v>
      </c>
      <c r="AY124" s="167" t="e">
        <f t="shared" ca="1" si="304"/>
        <v>#REF!</v>
      </c>
      <c r="AZ124" s="167" t="e">
        <f t="shared" ca="1" si="305"/>
        <v>#REF!</v>
      </c>
      <c r="BA124" s="167" t="e">
        <f t="shared" ca="1" si="306"/>
        <v>#REF!</v>
      </c>
      <c r="BB124" s="167" t="e">
        <f t="shared" ca="1" si="307"/>
        <v>#REF!</v>
      </c>
      <c r="BC124" s="167" t="e">
        <f t="shared" ca="1" si="308"/>
        <v>#REF!</v>
      </c>
      <c r="BD124" s="167" t="e">
        <f t="shared" ca="1" si="309"/>
        <v>#REF!</v>
      </c>
      <c r="BE124" s="167" t="e">
        <f t="shared" ca="1" si="310"/>
        <v>#REF!</v>
      </c>
      <c r="BF124" s="18"/>
      <c r="BG124" s="168">
        <f>INDEX('2_Needs'!$F:$F,MATCH($A124,'2_Needs'!$A:$A,0))</f>
        <v>2.0709168163481477E-4</v>
      </c>
      <c r="BH124" s="114"/>
      <c r="BI124" s="167">
        <f t="shared" ref="BI124:BX124" si="424">IF(BI$3="reset",$BG124*BI$6,BH124*(1+$C$4))</f>
        <v>0</v>
      </c>
      <c r="BJ124" s="167">
        <f t="shared" si="424"/>
        <v>0</v>
      </c>
      <c r="BK124" s="167">
        <f t="shared" si="424"/>
        <v>0</v>
      </c>
      <c r="BL124" s="167">
        <f t="shared" si="424"/>
        <v>0</v>
      </c>
      <c r="BM124" s="167">
        <f t="shared" si="424"/>
        <v>0</v>
      </c>
      <c r="BN124" s="167">
        <f t="shared" si="424"/>
        <v>0</v>
      </c>
      <c r="BO124" s="167">
        <f t="shared" si="424"/>
        <v>0</v>
      </c>
      <c r="BP124" s="167">
        <f t="shared" si="424"/>
        <v>0</v>
      </c>
      <c r="BQ124" s="167">
        <f t="shared" si="424"/>
        <v>0</v>
      </c>
      <c r="BR124" s="167">
        <f t="shared" si="424"/>
        <v>0</v>
      </c>
      <c r="BS124" s="167">
        <f t="shared" si="424"/>
        <v>0</v>
      </c>
      <c r="BT124" s="167">
        <f t="shared" si="424"/>
        <v>0</v>
      </c>
      <c r="BU124" s="167">
        <f t="shared" si="424"/>
        <v>0</v>
      </c>
      <c r="BV124" s="167">
        <f t="shared" si="424"/>
        <v>0</v>
      </c>
      <c r="BW124" s="167">
        <f t="shared" si="424"/>
        <v>0</v>
      </c>
      <c r="BX124" s="167">
        <f t="shared" si="424"/>
        <v>0</v>
      </c>
      <c r="BZ124" s="167" t="e">
        <f t="shared" ca="1" si="229"/>
        <v>#REF!</v>
      </c>
      <c r="CA124" s="167" t="e">
        <f t="shared" ca="1" si="230"/>
        <v>#REF!</v>
      </c>
      <c r="CB124" s="167" t="e">
        <f t="shared" ca="1" si="231"/>
        <v>#REF!</v>
      </c>
      <c r="CC124" s="167" t="e">
        <f t="shared" ca="1" si="232"/>
        <v>#REF!</v>
      </c>
      <c r="CD124" s="167" t="e">
        <f t="shared" ca="1" si="233"/>
        <v>#REF!</v>
      </c>
      <c r="CE124" s="167" t="e">
        <f t="shared" ca="1" si="234"/>
        <v>#REF!</v>
      </c>
      <c r="CF124" s="167" t="e">
        <f t="shared" ca="1" si="235"/>
        <v>#REF!</v>
      </c>
      <c r="CG124" s="167" t="e">
        <f t="shared" ca="1" si="236"/>
        <v>#REF!</v>
      </c>
      <c r="CH124" s="167" t="e">
        <f t="shared" ca="1" si="237"/>
        <v>#REF!</v>
      </c>
      <c r="CI124" s="167" t="e">
        <f t="shared" ca="1" si="238"/>
        <v>#REF!</v>
      </c>
      <c r="CJ124" s="167" t="e">
        <f t="shared" ca="1" si="239"/>
        <v>#REF!</v>
      </c>
      <c r="CK124" s="167" t="e">
        <f t="shared" ca="1" si="240"/>
        <v>#REF!</v>
      </c>
      <c r="CL124" s="167" t="e">
        <f t="shared" ca="1" si="241"/>
        <v>#REF!</v>
      </c>
      <c r="CM124" s="167" t="e">
        <f t="shared" ca="1" si="242"/>
        <v>#REF!</v>
      </c>
      <c r="CN124" s="167" t="e">
        <f t="shared" ca="1" si="243"/>
        <v>#REF!</v>
      </c>
      <c r="CO124" s="167" t="e">
        <f t="shared" ca="1" si="244"/>
        <v>#REF!</v>
      </c>
      <c r="CQ124" s="167" t="e">
        <f t="shared" ca="1" si="245"/>
        <v>#REF!</v>
      </c>
      <c r="CR124" s="167" t="e">
        <f t="shared" ca="1" si="246"/>
        <v>#REF!</v>
      </c>
      <c r="CS124" s="167" t="e">
        <f t="shared" ca="1" si="247"/>
        <v>#REF!</v>
      </c>
      <c r="CT124" s="167" t="e">
        <f t="shared" ca="1" si="248"/>
        <v>#REF!</v>
      </c>
      <c r="CU124" s="167" t="e">
        <f t="shared" ca="1" si="249"/>
        <v>#REF!</v>
      </c>
      <c r="CV124" s="167" t="e">
        <f t="shared" ca="1" si="250"/>
        <v>#REF!</v>
      </c>
      <c r="CW124" s="167" t="e">
        <f t="shared" ca="1" si="251"/>
        <v>#REF!</v>
      </c>
      <c r="CX124" s="167" t="e">
        <f t="shared" ca="1" si="252"/>
        <v>#REF!</v>
      </c>
      <c r="CY124" s="167" t="e">
        <f t="shared" ca="1" si="253"/>
        <v>#REF!</v>
      </c>
      <c r="CZ124" s="167" t="e">
        <f t="shared" ca="1" si="254"/>
        <v>#REF!</v>
      </c>
      <c r="DA124" s="167" t="e">
        <f t="shared" ca="1" si="255"/>
        <v>#REF!</v>
      </c>
      <c r="DB124" s="167" t="e">
        <f t="shared" ca="1" si="256"/>
        <v>#REF!</v>
      </c>
      <c r="DC124" s="167" t="e">
        <f t="shared" ca="1" si="257"/>
        <v>#REF!</v>
      </c>
      <c r="DD124" s="167" t="e">
        <f t="shared" ca="1" si="258"/>
        <v>#REF!</v>
      </c>
      <c r="DE124" s="167" t="e">
        <f t="shared" ca="1" si="259"/>
        <v>#REF!</v>
      </c>
      <c r="DF124" s="167" t="e">
        <f t="shared" ca="1" si="260"/>
        <v>#REF!</v>
      </c>
      <c r="DH124" s="167">
        <f t="shared" si="261"/>
        <v>0</v>
      </c>
      <c r="DI124" s="167">
        <f t="shared" si="262"/>
        <v>0</v>
      </c>
      <c r="DJ124" s="167">
        <f t="shared" si="263"/>
        <v>0</v>
      </c>
      <c r="DK124" s="167">
        <f t="shared" si="264"/>
        <v>0</v>
      </c>
      <c r="DL124" s="167">
        <f t="shared" si="265"/>
        <v>0</v>
      </c>
      <c r="DM124" s="167">
        <f t="shared" si="266"/>
        <v>0</v>
      </c>
      <c r="DN124" s="167">
        <f t="shared" si="267"/>
        <v>0</v>
      </c>
      <c r="DO124" s="167">
        <f t="shared" si="268"/>
        <v>0</v>
      </c>
      <c r="DP124" s="167">
        <f t="shared" si="269"/>
        <v>0</v>
      </c>
      <c r="DQ124" s="167">
        <f t="shared" si="270"/>
        <v>0</v>
      </c>
      <c r="DR124" s="167">
        <f t="shared" si="271"/>
        <v>0</v>
      </c>
      <c r="DS124" s="167">
        <f t="shared" si="272"/>
        <v>0</v>
      </c>
      <c r="DT124" s="167">
        <f t="shared" si="273"/>
        <v>0</v>
      </c>
      <c r="DU124" s="167">
        <f t="shared" si="274"/>
        <v>0</v>
      </c>
      <c r="DV124" s="167">
        <f t="shared" si="275"/>
        <v>0</v>
      </c>
      <c r="DW124" s="167">
        <f t="shared" si="276"/>
        <v>0</v>
      </c>
      <c r="DY124" s="167" t="e">
        <f t="shared" ca="1" si="312"/>
        <v>#REF!</v>
      </c>
      <c r="DZ124" s="167" t="e">
        <f t="shared" ca="1" si="313"/>
        <v>#REF!</v>
      </c>
      <c r="EA124" s="167" t="e">
        <f t="shared" ca="1" si="314"/>
        <v>#REF!</v>
      </c>
      <c r="EB124" s="167" t="e">
        <f t="shared" ca="1" si="315"/>
        <v>#REF!</v>
      </c>
      <c r="EC124" s="167" t="e">
        <f t="shared" ca="1" si="316"/>
        <v>#REF!</v>
      </c>
      <c r="ED124" s="167" t="e">
        <f t="shared" ca="1" si="317"/>
        <v>#REF!</v>
      </c>
      <c r="EE124" s="167" t="e">
        <f t="shared" ca="1" si="318"/>
        <v>#REF!</v>
      </c>
      <c r="EF124" s="167" t="e">
        <f t="shared" ca="1" si="319"/>
        <v>#REF!</v>
      </c>
      <c r="EG124" s="167" t="e">
        <f t="shared" ca="1" si="320"/>
        <v>#REF!</v>
      </c>
      <c r="EH124" s="167" t="e">
        <f t="shared" ca="1" si="321"/>
        <v>#REF!</v>
      </c>
      <c r="EI124" s="167" t="e">
        <f t="shared" ca="1" si="322"/>
        <v>#REF!</v>
      </c>
      <c r="EJ124" s="167" t="e">
        <f t="shared" ca="1" si="323"/>
        <v>#REF!</v>
      </c>
      <c r="EK124" s="167" t="e">
        <f t="shared" ca="1" si="324"/>
        <v>#REF!</v>
      </c>
      <c r="EL124" s="167" t="e">
        <f t="shared" ca="1" si="325"/>
        <v>#REF!</v>
      </c>
      <c r="EM124" s="167" t="e">
        <f t="shared" ca="1" si="326"/>
        <v>#REF!</v>
      </c>
      <c r="EN124" s="167" t="e">
        <f t="shared" ca="1" si="327"/>
        <v>#REF!</v>
      </c>
      <c r="EP124" s="167">
        <f t="shared" si="328"/>
        <v>0</v>
      </c>
      <c r="EQ124" s="167">
        <f t="shared" si="329"/>
        <v>0</v>
      </c>
      <c r="ER124" s="167">
        <f t="shared" si="330"/>
        <v>0</v>
      </c>
      <c r="ES124" s="167">
        <f t="shared" si="331"/>
        <v>0</v>
      </c>
      <c r="ET124" s="167">
        <f t="shared" si="332"/>
        <v>0</v>
      </c>
      <c r="EU124" s="167">
        <f t="shared" si="333"/>
        <v>0</v>
      </c>
      <c r="EV124" s="167">
        <f t="shared" si="334"/>
        <v>0</v>
      </c>
      <c r="EW124" s="167">
        <f t="shared" si="335"/>
        <v>0</v>
      </c>
      <c r="EX124" s="167">
        <f t="shared" si="336"/>
        <v>0</v>
      </c>
      <c r="EY124" s="167">
        <f t="shared" si="337"/>
        <v>0</v>
      </c>
      <c r="EZ124" s="167">
        <f t="shared" si="338"/>
        <v>0</v>
      </c>
      <c r="FA124" s="167">
        <f t="shared" si="339"/>
        <v>0</v>
      </c>
      <c r="FB124" s="167">
        <f t="shared" si="340"/>
        <v>0</v>
      </c>
      <c r="FC124" s="167">
        <f t="shared" si="341"/>
        <v>0</v>
      </c>
      <c r="FD124" s="167">
        <f t="shared" si="342"/>
        <v>0</v>
      </c>
      <c r="FE124" s="167">
        <f t="shared" si="343"/>
        <v>0</v>
      </c>
      <c r="FG124" s="167">
        <f t="shared" si="344"/>
        <v>0</v>
      </c>
      <c r="FH124" s="167">
        <f t="shared" si="345"/>
        <v>0</v>
      </c>
      <c r="FI124" s="167">
        <f t="shared" si="346"/>
        <v>0</v>
      </c>
      <c r="FJ124" s="167">
        <f t="shared" si="347"/>
        <v>0</v>
      </c>
      <c r="FK124" s="167">
        <f t="shared" si="348"/>
        <v>0</v>
      </c>
      <c r="FL124" s="167">
        <f t="shared" si="349"/>
        <v>0</v>
      </c>
      <c r="FM124" s="167">
        <f t="shared" si="350"/>
        <v>0</v>
      </c>
      <c r="FN124" s="167">
        <f t="shared" si="351"/>
        <v>0</v>
      </c>
      <c r="FO124" s="167">
        <f t="shared" si="352"/>
        <v>0</v>
      </c>
      <c r="FP124" s="167">
        <f t="shared" si="353"/>
        <v>0</v>
      </c>
      <c r="FQ124" s="167">
        <f t="shared" si="354"/>
        <v>0</v>
      </c>
      <c r="FR124" s="167">
        <f t="shared" si="355"/>
        <v>0</v>
      </c>
      <c r="FS124" s="167">
        <f t="shared" si="356"/>
        <v>0</v>
      </c>
      <c r="FT124" s="167">
        <f t="shared" si="357"/>
        <v>0</v>
      </c>
      <c r="FU124" s="167">
        <f t="shared" si="358"/>
        <v>0</v>
      </c>
      <c r="FV124" s="167">
        <f t="shared" si="359"/>
        <v>0</v>
      </c>
      <c r="FX124" s="167">
        <f t="shared" si="360"/>
        <v>0</v>
      </c>
      <c r="FY124" s="167">
        <f t="shared" si="361"/>
        <v>0</v>
      </c>
      <c r="FZ124" s="167">
        <f t="shared" si="362"/>
        <v>0</v>
      </c>
      <c r="GA124" s="167">
        <f t="shared" si="363"/>
        <v>0</v>
      </c>
      <c r="GB124" s="167">
        <f t="shared" si="364"/>
        <v>0</v>
      </c>
      <c r="GC124" s="167">
        <f t="shared" si="365"/>
        <v>0</v>
      </c>
      <c r="GD124" s="167">
        <f t="shared" si="366"/>
        <v>0</v>
      </c>
      <c r="GE124" s="167">
        <f t="shared" si="367"/>
        <v>0</v>
      </c>
      <c r="GF124" s="167">
        <f t="shared" si="368"/>
        <v>0</v>
      </c>
      <c r="GG124" s="167">
        <f t="shared" si="369"/>
        <v>0</v>
      </c>
      <c r="GH124" s="167">
        <f t="shared" si="370"/>
        <v>0</v>
      </c>
      <c r="GI124" s="167">
        <f t="shared" si="371"/>
        <v>0</v>
      </c>
      <c r="GJ124" s="167">
        <f t="shared" si="372"/>
        <v>0</v>
      </c>
      <c r="GK124" s="167">
        <f t="shared" si="373"/>
        <v>0</v>
      </c>
      <c r="GL124" s="167">
        <f t="shared" si="374"/>
        <v>0</v>
      </c>
      <c r="GM124" s="167">
        <f t="shared" si="375"/>
        <v>0</v>
      </c>
      <c r="GO124" s="167" t="e">
        <f t="shared" ca="1" si="210"/>
        <v>#REF!</v>
      </c>
      <c r="GP124" s="167" t="e">
        <f t="shared" ca="1" si="411"/>
        <v>#REF!</v>
      </c>
      <c r="GQ124" s="167" t="e">
        <f t="shared" ca="1" si="411"/>
        <v>#REF!</v>
      </c>
      <c r="GR124" s="167" t="e">
        <f t="shared" ca="1" si="411"/>
        <v>#REF!</v>
      </c>
      <c r="GS124" s="167" t="e">
        <f t="shared" ca="1" si="411"/>
        <v>#REF!</v>
      </c>
      <c r="GT124" s="167" t="e">
        <f t="shared" ca="1" si="411"/>
        <v>#REF!</v>
      </c>
      <c r="GU124" s="167" t="e">
        <f t="shared" ca="1" si="411"/>
        <v>#REF!</v>
      </c>
      <c r="GV124" s="167" t="e">
        <f t="shared" ca="1" si="411"/>
        <v>#REF!</v>
      </c>
      <c r="GW124" s="167" t="e">
        <f t="shared" ca="1" si="411"/>
        <v>#REF!</v>
      </c>
      <c r="GX124" s="167" t="e">
        <f t="shared" ca="1" si="411"/>
        <v>#REF!</v>
      </c>
      <c r="GY124" s="167" t="e">
        <f t="shared" ca="1" si="411"/>
        <v>#REF!</v>
      </c>
      <c r="GZ124" s="167" t="e">
        <f t="shared" ca="1" si="411"/>
        <v>#REF!</v>
      </c>
      <c r="HA124" s="167" t="e">
        <f t="shared" ca="1" si="411"/>
        <v>#REF!</v>
      </c>
      <c r="HB124" s="167" t="e">
        <f t="shared" ca="1" si="411"/>
        <v>#REF!</v>
      </c>
      <c r="HC124" s="167" t="e">
        <f t="shared" ca="1" si="411"/>
        <v>#REF!</v>
      </c>
      <c r="HD124" s="167" t="e">
        <f t="shared" ca="1" si="411"/>
        <v>#REF!</v>
      </c>
      <c r="HF124" s="167" t="e">
        <f t="shared" ca="1" si="277"/>
        <v>#REF!</v>
      </c>
      <c r="HG124" s="167" t="e">
        <f t="shared" ca="1" si="278"/>
        <v>#REF!</v>
      </c>
      <c r="HH124" s="167" t="e">
        <f t="shared" ca="1" si="279"/>
        <v>#REF!</v>
      </c>
      <c r="HI124" s="167" t="e">
        <f t="shared" ca="1" si="280"/>
        <v>#REF!</v>
      </c>
      <c r="HJ124" s="167" t="e">
        <f t="shared" ca="1" si="281"/>
        <v>#REF!</v>
      </c>
      <c r="HK124" s="167" t="e">
        <f t="shared" ca="1" si="282"/>
        <v>#REF!</v>
      </c>
      <c r="HL124" s="167" t="e">
        <f t="shared" ca="1" si="283"/>
        <v>#REF!</v>
      </c>
      <c r="HM124" s="167" t="e">
        <f t="shared" ca="1" si="284"/>
        <v>#REF!</v>
      </c>
      <c r="HN124" s="167" t="e">
        <f t="shared" ca="1" si="285"/>
        <v>#REF!</v>
      </c>
      <c r="HO124" s="167" t="e">
        <f t="shared" ca="1" si="286"/>
        <v>#REF!</v>
      </c>
      <c r="HP124" s="167" t="e">
        <f t="shared" ca="1" si="287"/>
        <v>#REF!</v>
      </c>
      <c r="HQ124" s="167" t="e">
        <f t="shared" ca="1" si="288"/>
        <v>#REF!</v>
      </c>
      <c r="HR124" s="167" t="e">
        <f t="shared" ca="1" si="289"/>
        <v>#REF!</v>
      </c>
      <c r="HS124" s="167" t="e">
        <f t="shared" ca="1" si="290"/>
        <v>#REF!</v>
      </c>
      <c r="HT124" s="167" t="e">
        <f t="shared" ca="1" si="291"/>
        <v>#REF!</v>
      </c>
      <c r="HU124" s="167" t="e">
        <f t="shared" ca="1" si="292"/>
        <v>#REF!</v>
      </c>
      <c r="HW124" s="167" t="e">
        <f t="shared" ca="1" si="293"/>
        <v>#REF!</v>
      </c>
      <c r="HX124" s="167">
        <f t="shared" si="294"/>
        <v>0</v>
      </c>
      <c r="HY124" s="167" t="e">
        <f t="shared" ca="1" si="376"/>
        <v>#REF!</v>
      </c>
      <c r="HZ124" s="219" t="e">
        <f t="shared" ca="1" si="377"/>
        <v>#REF!</v>
      </c>
    </row>
    <row r="125" spans="1:234" s="48" customFormat="1">
      <c r="A125" s="3" t="s">
        <v>242</v>
      </c>
      <c r="B125" s="202" t="str">
        <f>INDEX('Ref1'!$E:$E,MATCH(A125,'Ref1'!$A:$A,0))</f>
        <v>Eden</v>
      </c>
      <c r="C125" s="42" t="str">
        <f>INDEX(Data1!B:B,MATCH(A125,Data1!A:A,0))</f>
        <v>SD</v>
      </c>
      <c r="D125" s="253" t="str">
        <f>INDEX(Data1!C:C,MATCH(A125,Data1!A:A,0))</f>
        <v>NW</v>
      </c>
      <c r="E125" s="200" t="str">
        <f>IF($C$6="No","No",IF(COUNTIF(Inputs!$K$359:$K$398,$A125)&gt;0,"Yes","No"))</f>
        <v>No</v>
      </c>
      <c r="F125" s="404"/>
      <c r="G125" s="62">
        <f>INDEX('4_RatesSplit'!K:K,MATCH($A125,'4_RatesSplit'!$A:$A,0))</f>
        <v>0</v>
      </c>
      <c r="H125" s="171">
        <f>INDEX('4_RatesSplit'!L:L,MATCH($A125,'4_RatesSplit'!$A:$A,0))</f>
        <v>0</v>
      </c>
      <c r="I125" s="167">
        <f>INDEX('4_RatesSplit'!M:M,MATCH($A125,'4_RatesSplit'!$A:$A,0))</f>
        <v>0</v>
      </c>
      <c r="J125" s="167">
        <f>INDEX('4_RatesSplit'!N:N,MATCH($A125,'4_RatesSplit'!$A:$A,0))</f>
        <v>0</v>
      </c>
      <c r="K125" s="167">
        <f>INDEX('4_RatesSplit'!O:O,MATCH($A125,'4_RatesSplit'!$A:$A,0))</f>
        <v>0</v>
      </c>
      <c r="L125" s="167">
        <f>INDEX('4_RatesSplit'!P:P,MATCH($A125,'4_RatesSplit'!$A:$A,0))</f>
        <v>0</v>
      </c>
      <c r="M125" s="167">
        <f>INDEX('4_RatesSplit'!Q:Q,MATCH($A125,'4_RatesSplit'!$A:$A,0))</f>
        <v>0</v>
      </c>
      <c r="N125" s="167">
        <f>INDEX('4_RatesSplit'!R:R,MATCH($A125,'4_RatesSplit'!$A:$A,0))</f>
        <v>0</v>
      </c>
      <c r="O125" s="167">
        <f>INDEX('4_RatesSplit'!S:S,MATCH($A125,'4_RatesSplit'!$A:$A,0))</f>
        <v>0</v>
      </c>
      <c r="P125" s="167">
        <f>INDEX('4_RatesSplit'!T:T,MATCH($A125,'4_RatesSplit'!$A:$A,0))</f>
        <v>0</v>
      </c>
      <c r="Q125" s="167">
        <f>INDEX('4_RatesSplit'!U:U,MATCH($A125,'4_RatesSplit'!$A:$A,0))</f>
        <v>0</v>
      </c>
      <c r="R125" s="167">
        <f>INDEX('4_RatesSplit'!V:V,MATCH($A125,'4_RatesSplit'!$A:$A,0))</f>
        <v>0</v>
      </c>
      <c r="S125" s="167">
        <f>INDEX('4_RatesSplit'!W:W,MATCH($A125,'4_RatesSplit'!$A:$A,0))</f>
        <v>0</v>
      </c>
      <c r="T125" s="167">
        <f>INDEX('4_RatesSplit'!X:X,MATCH($A125,'4_RatesSplit'!$A:$A,0))</f>
        <v>0</v>
      </c>
      <c r="U125" s="167">
        <f>INDEX('4_RatesSplit'!Y:Y,MATCH($A125,'4_RatesSplit'!$A:$A,0))</f>
        <v>0</v>
      </c>
      <c r="V125" s="167">
        <f>INDEX('4_RatesSplit'!Z:Z,MATCH($A125,'4_RatesSplit'!$A:$A,0))</f>
        <v>0</v>
      </c>
      <c r="W125" s="167">
        <f>INDEX('4_RatesSplit'!AA:AA,MATCH($A125,'4_RatesSplit'!$A:$A,0))</f>
        <v>0</v>
      </c>
      <c r="X125" s="18"/>
      <c r="Y125" s="168" t="e">
        <f ca="1">INDEX('4_RatesSplit'!AT:AT,MATCH($A125,'4_RatesSplit'!$A:$A,0))</f>
        <v>#REF!</v>
      </c>
      <c r="Z125" s="168" t="e">
        <f ca="1">INDEX('4_RatesSplit'!AU:AU,MATCH($A125,'4_RatesSplit'!$A:$A,0))</f>
        <v>#REF!</v>
      </c>
      <c r="AA125" s="168" t="e">
        <f ca="1">INDEX('4_RatesSplit'!AV:AV,MATCH($A125,'4_RatesSplit'!$A:$A,0))</f>
        <v>#REF!</v>
      </c>
      <c r="AB125" s="168" t="e">
        <f ca="1">INDEX('4_RatesSplit'!AW:AW,MATCH($A125,'4_RatesSplit'!$A:$A,0))</f>
        <v>#REF!</v>
      </c>
      <c r="AC125" s="168" t="e">
        <f ca="1">INDEX('4_RatesSplit'!AX:AX,MATCH($A125,'4_RatesSplit'!$A:$A,0))</f>
        <v>#REF!</v>
      </c>
      <c r="AD125" s="168" t="e">
        <f ca="1">INDEX('4_RatesSplit'!AY:AY,MATCH($A125,'4_RatesSplit'!$A:$A,0))</f>
        <v>#REF!</v>
      </c>
      <c r="AE125" s="168" t="e">
        <f ca="1">INDEX('4_RatesSplit'!AZ:AZ,MATCH($A125,'4_RatesSplit'!$A:$A,0))</f>
        <v>#REF!</v>
      </c>
      <c r="AF125" s="168" t="e">
        <f ca="1">INDEX('4_RatesSplit'!BA:BA,MATCH($A125,'4_RatesSplit'!$A:$A,0))</f>
        <v>#REF!</v>
      </c>
      <c r="AG125" s="168" t="e">
        <f ca="1">INDEX('4_RatesSplit'!BB:BB,MATCH($A125,'4_RatesSplit'!$A:$A,0))</f>
        <v>#REF!</v>
      </c>
      <c r="AH125" s="168" t="e">
        <f ca="1">INDEX('4_RatesSplit'!BC:BC,MATCH($A125,'4_RatesSplit'!$A:$A,0))</f>
        <v>#REF!</v>
      </c>
      <c r="AI125" s="168" t="e">
        <f ca="1">INDEX('4_RatesSplit'!BD:BD,MATCH($A125,'4_RatesSplit'!$A:$A,0))</f>
        <v>#REF!</v>
      </c>
      <c r="AJ125" s="168" t="e">
        <f ca="1">INDEX('4_RatesSplit'!BE:BE,MATCH($A125,'4_RatesSplit'!$A:$A,0))</f>
        <v>#REF!</v>
      </c>
      <c r="AK125" s="168" t="e">
        <f ca="1">INDEX('4_RatesSplit'!BF:BF,MATCH($A125,'4_RatesSplit'!$A:$A,0))</f>
        <v>#REF!</v>
      </c>
      <c r="AL125" s="168" t="e">
        <f ca="1">INDEX('4_RatesSplit'!BG:BG,MATCH($A125,'4_RatesSplit'!$A:$A,0))</f>
        <v>#REF!</v>
      </c>
      <c r="AM125" s="168" t="e">
        <f ca="1">INDEX('4_RatesSplit'!BH:BH,MATCH($A125,'4_RatesSplit'!$A:$A,0))</f>
        <v>#REF!</v>
      </c>
      <c r="AN125" s="198" t="e">
        <f ca="1">INDEX('4_RatesSplit'!BI:BI,MATCH($A125,'4_RatesSplit'!$A:$A,0))</f>
        <v>#REF!</v>
      </c>
      <c r="AO125" s="114"/>
      <c r="AP125" s="167" t="e">
        <f t="shared" ca="1" si="295"/>
        <v>#REF!</v>
      </c>
      <c r="AQ125" s="167" t="e">
        <f t="shared" ca="1" si="296"/>
        <v>#REF!</v>
      </c>
      <c r="AR125" s="167" t="e">
        <f t="shared" ca="1" si="297"/>
        <v>#REF!</v>
      </c>
      <c r="AS125" s="167" t="e">
        <f t="shared" ca="1" si="298"/>
        <v>#REF!</v>
      </c>
      <c r="AT125" s="167" t="e">
        <f t="shared" ca="1" si="299"/>
        <v>#REF!</v>
      </c>
      <c r="AU125" s="167" t="e">
        <f t="shared" ca="1" si="300"/>
        <v>#REF!</v>
      </c>
      <c r="AV125" s="167" t="e">
        <f t="shared" ca="1" si="301"/>
        <v>#REF!</v>
      </c>
      <c r="AW125" s="167" t="e">
        <f t="shared" ca="1" si="302"/>
        <v>#REF!</v>
      </c>
      <c r="AX125" s="167" t="e">
        <f t="shared" ca="1" si="303"/>
        <v>#REF!</v>
      </c>
      <c r="AY125" s="167" t="e">
        <f t="shared" ca="1" si="304"/>
        <v>#REF!</v>
      </c>
      <c r="AZ125" s="167" t="e">
        <f t="shared" ca="1" si="305"/>
        <v>#REF!</v>
      </c>
      <c r="BA125" s="167" t="e">
        <f t="shared" ca="1" si="306"/>
        <v>#REF!</v>
      </c>
      <c r="BB125" s="167" t="e">
        <f t="shared" ca="1" si="307"/>
        <v>#REF!</v>
      </c>
      <c r="BC125" s="167" t="e">
        <f t="shared" ca="1" si="308"/>
        <v>#REF!</v>
      </c>
      <c r="BD125" s="167" t="e">
        <f t="shared" ca="1" si="309"/>
        <v>#REF!</v>
      </c>
      <c r="BE125" s="167" t="e">
        <f t="shared" ca="1" si="310"/>
        <v>#REF!</v>
      </c>
      <c r="BF125" s="18"/>
      <c r="BG125" s="168">
        <f>INDEX('2_Needs'!$F:$F,MATCH($A125,'2_Needs'!$A:$A,0))</f>
        <v>1.3751860887625307E-4</v>
      </c>
      <c r="BH125" s="114"/>
      <c r="BI125" s="167">
        <f t="shared" ref="BI125:BX125" si="425">IF(BI$3="reset",$BG125*BI$6,BH125*(1+$C$4))</f>
        <v>0</v>
      </c>
      <c r="BJ125" s="167">
        <f t="shared" si="425"/>
        <v>0</v>
      </c>
      <c r="BK125" s="167">
        <f t="shared" si="425"/>
        <v>0</v>
      </c>
      <c r="BL125" s="167">
        <f t="shared" si="425"/>
        <v>0</v>
      </c>
      <c r="BM125" s="167">
        <f t="shared" si="425"/>
        <v>0</v>
      </c>
      <c r="BN125" s="167">
        <f t="shared" si="425"/>
        <v>0</v>
      </c>
      <c r="BO125" s="167">
        <f t="shared" si="425"/>
        <v>0</v>
      </c>
      <c r="BP125" s="167">
        <f t="shared" si="425"/>
        <v>0</v>
      </c>
      <c r="BQ125" s="167">
        <f t="shared" si="425"/>
        <v>0</v>
      </c>
      <c r="BR125" s="167">
        <f t="shared" si="425"/>
        <v>0</v>
      </c>
      <c r="BS125" s="167">
        <f t="shared" si="425"/>
        <v>0</v>
      </c>
      <c r="BT125" s="167">
        <f t="shared" si="425"/>
        <v>0</v>
      </c>
      <c r="BU125" s="167">
        <f t="shared" si="425"/>
        <v>0</v>
      </c>
      <c r="BV125" s="167">
        <f t="shared" si="425"/>
        <v>0</v>
      </c>
      <c r="BW125" s="167">
        <f t="shared" si="425"/>
        <v>0</v>
      </c>
      <c r="BX125" s="167">
        <f t="shared" si="425"/>
        <v>0</v>
      </c>
      <c r="BZ125" s="167" t="e">
        <f t="shared" ca="1" si="229"/>
        <v>#REF!</v>
      </c>
      <c r="CA125" s="167" t="e">
        <f t="shared" ca="1" si="230"/>
        <v>#REF!</v>
      </c>
      <c r="CB125" s="167" t="e">
        <f t="shared" ca="1" si="231"/>
        <v>#REF!</v>
      </c>
      <c r="CC125" s="167" t="e">
        <f t="shared" ca="1" si="232"/>
        <v>#REF!</v>
      </c>
      <c r="CD125" s="167" t="e">
        <f t="shared" ca="1" si="233"/>
        <v>#REF!</v>
      </c>
      <c r="CE125" s="167" t="e">
        <f t="shared" ca="1" si="234"/>
        <v>#REF!</v>
      </c>
      <c r="CF125" s="167" t="e">
        <f t="shared" ca="1" si="235"/>
        <v>#REF!</v>
      </c>
      <c r="CG125" s="167" t="e">
        <f t="shared" ca="1" si="236"/>
        <v>#REF!</v>
      </c>
      <c r="CH125" s="167" t="e">
        <f t="shared" ca="1" si="237"/>
        <v>#REF!</v>
      </c>
      <c r="CI125" s="167" t="e">
        <f t="shared" ca="1" si="238"/>
        <v>#REF!</v>
      </c>
      <c r="CJ125" s="167" t="e">
        <f t="shared" ca="1" si="239"/>
        <v>#REF!</v>
      </c>
      <c r="CK125" s="167" t="e">
        <f t="shared" ca="1" si="240"/>
        <v>#REF!</v>
      </c>
      <c r="CL125" s="167" t="e">
        <f t="shared" ca="1" si="241"/>
        <v>#REF!</v>
      </c>
      <c r="CM125" s="167" t="e">
        <f t="shared" ca="1" si="242"/>
        <v>#REF!</v>
      </c>
      <c r="CN125" s="167" t="e">
        <f t="shared" ca="1" si="243"/>
        <v>#REF!</v>
      </c>
      <c r="CO125" s="167" t="e">
        <f t="shared" ca="1" si="244"/>
        <v>#REF!</v>
      </c>
      <c r="CQ125" s="167" t="e">
        <f t="shared" ca="1" si="245"/>
        <v>#REF!</v>
      </c>
      <c r="CR125" s="167" t="e">
        <f t="shared" ca="1" si="246"/>
        <v>#REF!</v>
      </c>
      <c r="CS125" s="167" t="e">
        <f t="shared" ca="1" si="247"/>
        <v>#REF!</v>
      </c>
      <c r="CT125" s="167" t="e">
        <f t="shared" ca="1" si="248"/>
        <v>#REF!</v>
      </c>
      <c r="CU125" s="167" t="e">
        <f t="shared" ca="1" si="249"/>
        <v>#REF!</v>
      </c>
      <c r="CV125" s="167" t="e">
        <f t="shared" ca="1" si="250"/>
        <v>#REF!</v>
      </c>
      <c r="CW125" s="167" t="e">
        <f t="shared" ca="1" si="251"/>
        <v>#REF!</v>
      </c>
      <c r="CX125" s="167" t="e">
        <f t="shared" ca="1" si="252"/>
        <v>#REF!</v>
      </c>
      <c r="CY125" s="167" t="e">
        <f t="shared" ca="1" si="253"/>
        <v>#REF!</v>
      </c>
      <c r="CZ125" s="167" t="e">
        <f t="shared" ca="1" si="254"/>
        <v>#REF!</v>
      </c>
      <c r="DA125" s="167" t="e">
        <f t="shared" ca="1" si="255"/>
        <v>#REF!</v>
      </c>
      <c r="DB125" s="167" t="e">
        <f t="shared" ca="1" si="256"/>
        <v>#REF!</v>
      </c>
      <c r="DC125" s="167" t="e">
        <f t="shared" ca="1" si="257"/>
        <v>#REF!</v>
      </c>
      <c r="DD125" s="167" t="e">
        <f t="shared" ca="1" si="258"/>
        <v>#REF!</v>
      </c>
      <c r="DE125" s="167" t="e">
        <f t="shared" ca="1" si="259"/>
        <v>#REF!</v>
      </c>
      <c r="DF125" s="167" t="e">
        <f t="shared" ca="1" si="260"/>
        <v>#REF!</v>
      </c>
      <c r="DH125" s="167">
        <f t="shared" si="261"/>
        <v>0</v>
      </c>
      <c r="DI125" s="167">
        <f t="shared" si="262"/>
        <v>0</v>
      </c>
      <c r="DJ125" s="167">
        <f t="shared" si="263"/>
        <v>0</v>
      </c>
      <c r="DK125" s="167">
        <f t="shared" si="264"/>
        <v>0</v>
      </c>
      <c r="DL125" s="167">
        <f t="shared" si="265"/>
        <v>0</v>
      </c>
      <c r="DM125" s="167">
        <f t="shared" si="266"/>
        <v>0</v>
      </c>
      <c r="DN125" s="167">
        <f t="shared" si="267"/>
        <v>0</v>
      </c>
      <c r="DO125" s="167">
        <f t="shared" si="268"/>
        <v>0</v>
      </c>
      <c r="DP125" s="167">
        <f t="shared" si="269"/>
        <v>0</v>
      </c>
      <c r="DQ125" s="167">
        <f t="shared" si="270"/>
        <v>0</v>
      </c>
      <c r="DR125" s="167">
        <f t="shared" si="271"/>
        <v>0</v>
      </c>
      <c r="DS125" s="167">
        <f t="shared" si="272"/>
        <v>0</v>
      </c>
      <c r="DT125" s="167">
        <f t="shared" si="273"/>
        <v>0</v>
      </c>
      <c r="DU125" s="167">
        <f t="shared" si="274"/>
        <v>0</v>
      </c>
      <c r="DV125" s="167">
        <f t="shared" si="275"/>
        <v>0</v>
      </c>
      <c r="DW125" s="167">
        <f t="shared" si="276"/>
        <v>0</v>
      </c>
      <c r="DY125" s="167" t="e">
        <f t="shared" ca="1" si="312"/>
        <v>#REF!</v>
      </c>
      <c r="DZ125" s="167" t="e">
        <f t="shared" ca="1" si="313"/>
        <v>#REF!</v>
      </c>
      <c r="EA125" s="167" t="e">
        <f t="shared" ca="1" si="314"/>
        <v>#REF!</v>
      </c>
      <c r="EB125" s="167" t="e">
        <f t="shared" ca="1" si="315"/>
        <v>#REF!</v>
      </c>
      <c r="EC125" s="167" t="e">
        <f t="shared" ca="1" si="316"/>
        <v>#REF!</v>
      </c>
      <c r="ED125" s="167" t="e">
        <f t="shared" ca="1" si="317"/>
        <v>#REF!</v>
      </c>
      <c r="EE125" s="167" t="e">
        <f t="shared" ca="1" si="318"/>
        <v>#REF!</v>
      </c>
      <c r="EF125" s="167" t="e">
        <f t="shared" ca="1" si="319"/>
        <v>#REF!</v>
      </c>
      <c r="EG125" s="167" t="e">
        <f t="shared" ca="1" si="320"/>
        <v>#REF!</v>
      </c>
      <c r="EH125" s="167" t="e">
        <f t="shared" ca="1" si="321"/>
        <v>#REF!</v>
      </c>
      <c r="EI125" s="167" t="e">
        <f t="shared" ca="1" si="322"/>
        <v>#REF!</v>
      </c>
      <c r="EJ125" s="167" t="e">
        <f t="shared" ca="1" si="323"/>
        <v>#REF!</v>
      </c>
      <c r="EK125" s="167" t="e">
        <f t="shared" ca="1" si="324"/>
        <v>#REF!</v>
      </c>
      <c r="EL125" s="167" t="e">
        <f t="shared" ca="1" si="325"/>
        <v>#REF!</v>
      </c>
      <c r="EM125" s="167" t="e">
        <f t="shared" ca="1" si="326"/>
        <v>#REF!</v>
      </c>
      <c r="EN125" s="167" t="e">
        <f t="shared" ca="1" si="327"/>
        <v>#REF!</v>
      </c>
      <c r="EP125" s="167">
        <f t="shared" si="328"/>
        <v>0</v>
      </c>
      <c r="EQ125" s="167">
        <f t="shared" si="329"/>
        <v>0</v>
      </c>
      <c r="ER125" s="167">
        <f t="shared" si="330"/>
        <v>0</v>
      </c>
      <c r="ES125" s="167">
        <f t="shared" si="331"/>
        <v>0</v>
      </c>
      <c r="ET125" s="167">
        <f t="shared" si="332"/>
        <v>0</v>
      </c>
      <c r="EU125" s="167">
        <f t="shared" si="333"/>
        <v>0</v>
      </c>
      <c r="EV125" s="167">
        <f t="shared" si="334"/>
        <v>0</v>
      </c>
      <c r="EW125" s="167">
        <f t="shared" si="335"/>
        <v>0</v>
      </c>
      <c r="EX125" s="167">
        <f t="shared" si="336"/>
        <v>0</v>
      </c>
      <c r="EY125" s="167">
        <f t="shared" si="337"/>
        <v>0</v>
      </c>
      <c r="EZ125" s="167">
        <f t="shared" si="338"/>
        <v>0</v>
      </c>
      <c r="FA125" s="167">
        <f t="shared" si="339"/>
        <v>0</v>
      </c>
      <c r="FB125" s="167">
        <f t="shared" si="340"/>
        <v>0</v>
      </c>
      <c r="FC125" s="167">
        <f t="shared" si="341"/>
        <v>0</v>
      </c>
      <c r="FD125" s="167">
        <f t="shared" si="342"/>
        <v>0</v>
      </c>
      <c r="FE125" s="167">
        <f t="shared" si="343"/>
        <v>0</v>
      </c>
      <c r="FG125" s="167">
        <f t="shared" si="344"/>
        <v>0</v>
      </c>
      <c r="FH125" s="167">
        <f t="shared" si="345"/>
        <v>0</v>
      </c>
      <c r="FI125" s="167">
        <f t="shared" si="346"/>
        <v>0</v>
      </c>
      <c r="FJ125" s="167">
        <f t="shared" si="347"/>
        <v>0</v>
      </c>
      <c r="FK125" s="167">
        <f t="shared" si="348"/>
        <v>0</v>
      </c>
      <c r="FL125" s="167">
        <f t="shared" si="349"/>
        <v>0</v>
      </c>
      <c r="FM125" s="167">
        <f t="shared" si="350"/>
        <v>0</v>
      </c>
      <c r="FN125" s="167">
        <f t="shared" si="351"/>
        <v>0</v>
      </c>
      <c r="FO125" s="167">
        <f t="shared" si="352"/>
        <v>0</v>
      </c>
      <c r="FP125" s="167">
        <f t="shared" si="353"/>
        <v>0</v>
      </c>
      <c r="FQ125" s="167">
        <f t="shared" si="354"/>
        <v>0</v>
      </c>
      <c r="FR125" s="167">
        <f t="shared" si="355"/>
        <v>0</v>
      </c>
      <c r="FS125" s="167">
        <f t="shared" si="356"/>
        <v>0</v>
      </c>
      <c r="FT125" s="167">
        <f t="shared" si="357"/>
        <v>0</v>
      </c>
      <c r="FU125" s="167">
        <f t="shared" si="358"/>
        <v>0</v>
      </c>
      <c r="FV125" s="167">
        <f t="shared" si="359"/>
        <v>0</v>
      </c>
      <c r="FX125" s="167">
        <f t="shared" si="360"/>
        <v>0</v>
      </c>
      <c r="FY125" s="167">
        <f t="shared" si="361"/>
        <v>0</v>
      </c>
      <c r="FZ125" s="167">
        <f t="shared" si="362"/>
        <v>0</v>
      </c>
      <c r="GA125" s="167">
        <f t="shared" si="363"/>
        <v>0</v>
      </c>
      <c r="GB125" s="167">
        <f t="shared" si="364"/>
        <v>0</v>
      </c>
      <c r="GC125" s="167">
        <f t="shared" si="365"/>
        <v>0</v>
      </c>
      <c r="GD125" s="167">
        <f t="shared" si="366"/>
        <v>0</v>
      </c>
      <c r="GE125" s="167">
        <f t="shared" si="367"/>
        <v>0</v>
      </c>
      <c r="GF125" s="167">
        <f t="shared" si="368"/>
        <v>0</v>
      </c>
      <c r="GG125" s="167">
        <f t="shared" si="369"/>
        <v>0</v>
      </c>
      <c r="GH125" s="167">
        <f t="shared" si="370"/>
        <v>0</v>
      </c>
      <c r="GI125" s="167">
        <f t="shared" si="371"/>
        <v>0</v>
      </c>
      <c r="GJ125" s="167">
        <f t="shared" si="372"/>
        <v>0</v>
      </c>
      <c r="GK125" s="167">
        <f t="shared" si="373"/>
        <v>0</v>
      </c>
      <c r="GL125" s="167">
        <f t="shared" si="374"/>
        <v>0</v>
      </c>
      <c r="GM125" s="167">
        <f t="shared" si="375"/>
        <v>0</v>
      </c>
      <c r="GO125" s="167" t="e">
        <f t="shared" ref="GO125:GO188" ca="1" si="426">GO$3*$BG125</f>
        <v>#REF!</v>
      </c>
      <c r="GP125" s="167" t="e">
        <f t="shared" ca="1" si="411"/>
        <v>#REF!</v>
      </c>
      <c r="GQ125" s="167" t="e">
        <f t="shared" ca="1" si="411"/>
        <v>#REF!</v>
      </c>
      <c r="GR125" s="167" t="e">
        <f t="shared" ca="1" si="411"/>
        <v>#REF!</v>
      </c>
      <c r="GS125" s="167" t="e">
        <f t="shared" ca="1" si="411"/>
        <v>#REF!</v>
      </c>
      <c r="GT125" s="167" t="e">
        <f t="shared" ca="1" si="411"/>
        <v>#REF!</v>
      </c>
      <c r="GU125" s="167" t="e">
        <f t="shared" ca="1" si="411"/>
        <v>#REF!</v>
      </c>
      <c r="GV125" s="167" t="e">
        <f t="shared" ca="1" si="411"/>
        <v>#REF!</v>
      </c>
      <c r="GW125" s="167" t="e">
        <f t="shared" ca="1" si="411"/>
        <v>#REF!</v>
      </c>
      <c r="GX125" s="167" t="e">
        <f t="shared" ca="1" si="411"/>
        <v>#REF!</v>
      </c>
      <c r="GY125" s="167" t="e">
        <f t="shared" ca="1" si="411"/>
        <v>#REF!</v>
      </c>
      <c r="GZ125" s="167" t="e">
        <f t="shared" ca="1" si="411"/>
        <v>#REF!</v>
      </c>
      <c r="HA125" s="167" t="e">
        <f t="shared" ca="1" si="411"/>
        <v>#REF!</v>
      </c>
      <c r="HB125" s="167" t="e">
        <f t="shared" ca="1" si="411"/>
        <v>#REF!</v>
      </c>
      <c r="HC125" s="167" t="e">
        <f t="shared" ca="1" si="411"/>
        <v>#REF!</v>
      </c>
      <c r="HD125" s="167" t="e">
        <f t="shared" ca="1" si="411"/>
        <v>#REF!</v>
      </c>
      <c r="HF125" s="167" t="e">
        <f t="shared" ca="1" si="277"/>
        <v>#REF!</v>
      </c>
      <c r="HG125" s="167" t="e">
        <f t="shared" ca="1" si="278"/>
        <v>#REF!</v>
      </c>
      <c r="HH125" s="167" t="e">
        <f t="shared" ca="1" si="279"/>
        <v>#REF!</v>
      </c>
      <c r="HI125" s="167" t="e">
        <f t="shared" ca="1" si="280"/>
        <v>#REF!</v>
      </c>
      <c r="HJ125" s="167" t="e">
        <f t="shared" ca="1" si="281"/>
        <v>#REF!</v>
      </c>
      <c r="HK125" s="167" t="e">
        <f t="shared" ca="1" si="282"/>
        <v>#REF!</v>
      </c>
      <c r="HL125" s="167" t="e">
        <f t="shared" ca="1" si="283"/>
        <v>#REF!</v>
      </c>
      <c r="HM125" s="167" t="e">
        <f t="shared" ca="1" si="284"/>
        <v>#REF!</v>
      </c>
      <c r="HN125" s="167" t="e">
        <f t="shared" ca="1" si="285"/>
        <v>#REF!</v>
      </c>
      <c r="HO125" s="167" t="e">
        <f t="shared" ca="1" si="286"/>
        <v>#REF!</v>
      </c>
      <c r="HP125" s="167" t="e">
        <f t="shared" ca="1" si="287"/>
        <v>#REF!</v>
      </c>
      <c r="HQ125" s="167" t="e">
        <f t="shared" ca="1" si="288"/>
        <v>#REF!</v>
      </c>
      <c r="HR125" s="167" t="e">
        <f t="shared" ca="1" si="289"/>
        <v>#REF!</v>
      </c>
      <c r="HS125" s="167" t="e">
        <f t="shared" ca="1" si="290"/>
        <v>#REF!</v>
      </c>
      <c r="HT125" s="167" t="e">
        <f t="shared" ca="1" si="291"/>
        <v>#REF!</v>
      </c>
      <c r="HU125" s="167" t="e">
        <f t="shared" ca="1" si="292"/>
        <v>#REF!</v>
      </c>
      <c r="HW125" s="167" t="e">
        <f t="shared" ca="1" si="293"/>
        <v>#REF!</v>
      </c>
      <c r="HX125" s="167">
        <f t="shared" si="294"/>
        <v>0</v>
      </c>
      <c r="HY125" s="167" t="e">
        <f t="shared" ca="1" si="376"/>
        <v>#REF!</v>
      </c>
      <c r="HZ125" s="219" t="e">
        <f t="shared" ca="1" si="377"/>
        <v>#REF!</v>
      </c>
    </row>
    <row r="126" spans="1:234" s="48" customFormat="1">
      <c r="A126" s="3" t="s">
        <v>244</v>
      </c>
      <c r="B126" s="202" t="str">
        <f>INDEX('Ref1'!$E:$E,MATCH(A126,'Ref1'!$A:$A,0))</f>
        <v>Elmbridge</v>
      </c>
      <c r="C126" s="42" t="str">
        <f>INDEX(Data1!B:B,MATCH(A126,Data1!A:A,0))</f>
        <v>SD</v>
      </c>
      <c r="D126" s="253" t="str">
        <f>INDEX(Data1!C:C,MATCH(A126,Data1!A:A,0))</f>
        <v>SE</v>
      </c>
      <c r="E126" s="200" t="str">
        <f>IF($C$6="No","No",IF(COUNTIF(Inputs!$K$359:$K$398,$A126)&gt;0,"Yes","No"))</f>
        <v>No</v>
      </c>
      <c r="F126" s="404"/>
      <c r="G126" s="62">
        <f>INDEX('4_RatesSplit'!K:K,MATCH($A126,'4_RatesSplit'!$A:$A,0))</f>
        <v>0</v>
      </c>
      <c r="H126" s="171">
        <f>INDEX('4_RatesSplit'!L:L,MATCH($A126,'4_RatesSplit'!$A:$A,0))</f>
        <v>0</v>
      </c>
      <c r="I126" s="167">
        <f>INDEX('4_RatesSplit'!M:M,MATCH($A126,'4_RatesSplit'!$A:$A,0))</f>
        <v>0</v>
      </c>
      <c r="J126" s="167">
        <f>INDEX('4_RatesSplit'!N:N,MATCH($A126,'4_RatesSplit'!$A:$A,0))</f>
        <v>0</v>
      </c>
      <c r="K126" s="167">
        <f>INDEX('4_RatesSplit'!O:O,MATCH($A126,'4_RatesSplit'!$A:$A,0))</f>
        <v>0</v>
      </c>
      <c r="L126" s="167">
        <f>INDEX('4_RatesSplit'!P:P,MATCH($A126,'4_RatesSplit'!$A:$A,0))</f>
        <v>0</v>
      </c>
      <c r="M126" s="167">
        <f>INDEX('4_RatesSplit'!Q:Q,MATCH($A126,'4_RatesSplit'!$A:$A,0))</f>
        <v>0</v>
      </c>
      <c r="N126" s="167">
        <f>INDEX('4_RatesSplit'!R:R,MATCH($A126,'4_RatesSplit'!$A:$A,0))</f>
        <v>0</v>
      </c>
      <c r="O126" s="167">
        <f>INDEX('4_RatesSplit'!S:S,MATCH($A126,'4_RatesSplit'!$A:$A,0))</f>
        <v>0</v>
      </c>
      <c r="P126" s="167">
        <f>INDEX('4_RatesSplit'!T:T,MATCH($A126,'4_RatesSplit'!$A:$A,0))</f>
        <v>0</v>
      </c>
      <c r="Q126" s="167">
        <f>INDEX('4_RatesSplit'!U:U,MATCH($A126,'4_RatesSplit'!$A:$A,0))</f>
        <v>0</v>
      </c>
      <c r="R126" s="167">
        <f>INDEX('4_RatesSplit'!V:V,MATCH($A126,'4_RatesSplit'!$A:$A,0))</f>
        <v>0</v>
      </c>
      <c r="S126" s="167">
        <f>INDEX('4_RatesSplit'!W:W,MATCH($A126,'4_RatesSplit'!$A:$A,0))</f>
        <v>0</v>
      </c>
      <c r="T126" s="167">
        <f>INDEX('4_RatesSplit'!X:X,MATCH($A126,'4_RatesSplit'!$A:$A,0))</f>
        <v>0</v>
      </c>
      <c r="U126" s="167">
        <f>INDEX('4_RatesSplit'!Y:Y,MATCH($A126,'4_RatesSplit'!$A:$A,0))</f>
        <v>0</v>
      </c>
      <c r="V126" s="167">
        <f>INDEX('4_RatesSplit'!Z:Z,MATCH($A126,'4_RatesSplit'!$A:$A,0))</f>
        <v>0</v>
      </c>
      <c r="W126" s="167">
        <f>INDEX('4_RatesSplit'!AA:AA,MATCH($A126,'4_RatesSplit'!$A:$A,0))</f>
        <v>0</v>
      </c>
      <c r="X126" s="18"/>
      <c r="Y126" s="168" t="e">
        <f ca="1">INDEX('4_RatesSplit'!AT:AT,MATCH($A126,'4_RatesSplit'!$A:$A,0))</f>
        <v>#REF!</v>
      </c>
      <c r="Z126" s="168" t="e">
        <f ca="1">INDEX('4_RatesSplit'!AU:AU,MATCH($A126,'4_RatesSplit'!$A:$A,0))</f>
        <v>#REF!</v>
      </c>
      <c r="AA126" s="168" t="e">
        <f ca="1">INDEX('4_RatesSplit'!AV:AV,MATCH($A126,'4_RatesSplit'!$A:$A,0))</f>
        <v>#REF!</v>
      </c>
      <c r="AB126" s="168" t="e">
        <f ca="1">INDEX('4_RatesSplit'!AW:AW,MATCH($A126,'4_RatesSplit'!$A:$A,0))</f>
        <v>#REF!</v>
      </c>
      <c r="AC126" s="168" t="e">
        <f ca="1">INDEX('4_RatesSplit'!AX:AX,MATCH($A126,'4_RatesSplit'!$A:$A,0))</f>
        <v>#REF!</v>
      </c>
      <c r="AD126" s="168" t="e">
        <f ca="1">INDEX('4_RatesSplit'!AY:AY,MATCH($A126,'4_RatesSplit'!$A:$A,0))</f>
        <v>#REF!</v>
      </c>
      <c r="AE126" s="168" t="e">
        <f ca="1">INDEX('4_RatesSplit'!AZ:AZ,MATCH($A126,'4_RatesSplit'!$A:$A,0))</f>
        <v>#REF!</v>
      </c>
      <c r="AF126" s="168" t="e">
        <f ca="1">INDEX('4_RatesSplit'!BA:BA,MATCH($A126,'4_RatesSplit'!$A:$A,0))</f>
        <v>#REF!</v>
      </c>
      <c r="AG126" s="168" t="e">
        <f ca="1">INDEX('4_RatesSplit'!BB:BB,MATCH($A126,'4_RatesSplit'!$A:$A,0))</f>
        <v>#REF!</v>
      </c>
      <c r="AH126" s="168" t="e">
        <f ca="1">INDEX('4_RatesSplit'!BC:BC,MATCH($A126,'4_RatesSplit'!$A:$A,0))</f>
        <v>#REF!</v>
      </c>
      <c r="AI126" s="168" t="e">
        <f ca="1">INDEX('4_RatesSplit'!BD:BD,MATCH($A126,'4_RatesSplit'!$A:$A,0))</f>
        <v>#REF!</v>
      </c>
      <c r="AJ126" s="168" t="e">
        <f ca="1">INDEX('4_RatesSplit'!BE:BE,MATCH($A126,'4_RatesSplit'!$A:$A,0))</f>
        <v>#REF!</v>
      </c>
      <c r="AK126" s="168" t="e">
        <f ca="1">INDEX('4_RatesSplit'!BF:BF,MATCH($A126,'4_RatesSplit'!$A:$A,0))</f>
        <v>#REF!</v>
      </c>
      <c r="AL126" s="168" t="e">
        <f ca="1">INDEX('4_RatesSplit'!BG:BG,MATCH($A126,'4_RatesSplit'!$A:$A,0))</f>
        <v>#REF!</v>
      </c>
      <c r="AM126" s="168" t="e">
        <f ca="1">INDEX('4_RatesSplit'!BH:BH,MATCH($A126,'4_RatesSplit'!$A:$A,0))</f>
        <v>#REF!</v>
      </c>
      <c r="AN126" s="198" t="e">
        <f ca="1">INDEX('4_RatesSplit'!BI:BI,MATCH($A126,'4_RatesSplit'!$A:$A,0))</f>
        <v>#REF!</v>
      </c>
      <c r="AO126" s="114"/>
      <c r="AP126" s="167" t="e">
        <f t="shared" ca="1" si="295"/>
        <v>#REF!</v>
      </c>
      <c r="AQ126" s="167" t="e">
        <f t="shared" ca="1" si="296"/>
        <v>#REF!</v>
      </c>
      <c r="AR126" s="167" t="e">
        <f t="shared" ca="1" si="297"/>
        <v>#REF!</v>
      </c>
      <c r="AS126" s="167" t="e">
        <f t="shared" ca="1" si="298"/>
        <v>#REF!</v>
      </c>
      <c r="AT126" s="167" t="e">
        <f t="shared" ca="1" si="299"/>
        <v>#REF!</v>
      </c>
      <c r="AU126" s="167" t="e">
        <f t="shared" ca="1" si="300"/>
        <v>#REF!</v>
      </c>
      <c r="AV126" s="167" t="e">
        <f t="shared" ca="1" si="301"/>
        <v>#REF!</v>
      </c>
      <c r="AW126" s="167" t="e">
        <f t="shared" ca="1" si="302"/>
        <v>#REF!</v>
      </c>
      <c r="AX126" s="167" t="e">
        <f t="shared" ca="1" si="303"/>
        <v>#REF!</v>
      </c>
      <c r="AY126" s="167" t="e">
        <f t="shared" ca="1" si="304"/>
        <v>#REF!</v>
      </c>
      <c r="AZ126" s="167" t="e">
        <f t="shared" ca="1" si="305"/>
        <v>#REF!</v>
      </c>
      <c r="BA126" s="167" t="e">
        <f t="shared" ca="1" si="306"/>
        <v>#REF!</v>
      </c>
      <c r="BB126" s="167" t="e">
        <f t="shared" ca="1" si="307"/>
        <v>#REF!</v>
      </c>
      <c r="BC126" s="167" t="e">
        <f t="shared" ca="1" si="308"/>
        <v>#REF!</v>
      </c>
      <c r="BD126" s="167" t="e">
        <f t="shared" ca="1" si="309"/>
        <v>#REF!</v>
      </c>
      <c r="BE126" s="167" t="e">
        <f t="shared" ca="1" si="310"/>
        <v>#REF!</v>
      </c>
      <c r="BF126" s="18"/>
      <c r="BG126" s="168">
        <f>INDEX('2_Needs'!$F:$F,MATCH($A126,'2_Needs'!$A:$A,0))</f>
        <v>1.8662980477146638E-4</v>
      </c>
      <c r="BH126" s="114"/>
      <c r="BI126" s="167">
        <f t="shared" ref="BI126:BX126" si="427">IF(BI$3="reset",$BG126*BI$6,BH126*(1+$C$4))</f>
        <v>0</v>
      </c>
      <c r="BJ126" s="167">
        <f t="shared" si="427"/>
        <v>0</v>
      </c>
      <c r="BK126" s="167">
        <f t="shared" si="427"/>
        <v>0</v>
      </c>
      <c r="BL126" s="167">
        <f t="shared" si="427"/>
        <v>0</v>
      </c>
      <c r="BM126" s="167">
        <f t="shared" si="427"/>
        <v>0</v>
      </c>
      <c r="BN126" s="167">
        <f t="shared" si="427"/>
        <v>0</v>
      </c>
      <c r="BO126" s="167">
        <f t="shared" si="427"/>
        <v>0</v>
      </c>
      <c r="BP126" s="167">
        <f t="shared" si="427"/>
        <v>0</v>
      </c>
      <c r="BQ126" s="167">
        <f t="shared" si="427"/>
        <v>0</v>
      </c>
      <c r="BR126" s="167">
        <f t="shared" si="427"/>
        <v>0</v>
      </c>
      <c r="BS126" s="167">
        <f t="shared" si="427"/>
        <v>0</v>
      </c>
      <c r="BT126" s="167">
        <f t="shared" si="427"/>
        <v>0</v>
      </c>
      <c r="BU126" s="167">
        <f t="shared" si="427"/>
        <v>0</v>
      </c>
      <c r="BV126" s="167">
        <f t="shared" si="427"/>
        <v>0</v>
      </c>
      <c r="BW126" s="167">
        <f t="shared" si="427"/>
        <v>0</v>
      </c>
      <c r="BX126" s="167">
        <f t="shared" si="427"/>
        <v>0</v>
      </c>
      <c r="BZ126" s="167" t="e">
        <f t="shared" ca="1" si="229"/>
        <v>#REF!</v>
      </c>
      <c r="CA126" s="167" t="e">
        <f t="shared" ca="1" si="230"/>
        <v>#REF!</v>
      </c>
      <c r="CB126" s="167" t="e">
        <f t="shared" ca="1" si="231"/>
        <v>#REF!</v>
      </c>
      <c r="CC126" s="167" t="e">
        <f t="shared" ca="1" si="232"/>
        <v>#REF!</v>
      </c>
      <c r="CD126" s="167" t="e">
        <f t="shared" ca="1" si="233"/>
        <v>#REF!</v>
      </c>
      <c r="CE126" s="167" t="e">
        <f t="shared" ca="1" si="234"/>
        <v>#REF!</v>
      </c>
      <c r="CF126" s="167" t="e">
        <f t="shared" ca="1" si="235"/>
        <v>#REF!</v>
      </c>
      <c r="CG126" s="167" t="e">
        <f t="shared" ca="1" si="236"/>
        <v>#REF!</v>
      </c>
      <c r="CH126" s="167" t="e">
        <f t="shared" ca="1" si="237"/>
        <v>#REF!</v>
      </c>
      <c r="CI126" s="167" t="e">
        <f t="shared" ca="1" si="238"/>
        <v>#REF!</v>
      </c>
      <c r="CJ126" s="167" t="e">
        <f t="shared" ca="1" si="239"/>
        <v>#REF!</v>
      </c>
      <c r="CK126" s="167" t="e">
        <f t="shared" ca="1" si="240"/>
        <v>#REF!</v>
      </c>
      <c r="CL126" s="167" t="e">
        <f t="shared" ca="1" si="241"/>
        <v>#REF!</v>
      </c>
      <c r="CM126" s="167" t="e">
        <f t="shared" ca="1" si="242"/>
        <v>#REF!</v>
      </c>
      <c r="CN126" s="167" t="e">
        <f t="shared" ca="1" si="243"/>
        <v>#REF!</v>
      </c>
      <c r="CO126" s="167" t="e">
        <f t="shared" ca="1" si="244"/>
        <v>#REF!</v>
      </c>
      <c r="CQ126" s="167" t="e">
        <f t="shared" ca="1" si="245"/>
        <v>#REF!</v>
      </c>
      <c r="CR126" s="167" t="e">
        <f t="shared" ca="1" si="246"/>
        <v>#REF!</v>
      </c>
      <c r="CS126" s="167" t="e">
        <f t="shared" ca="1" si="247"/>
        <v>#REF!</v>
      </c>
      <c r="CT126" s="167" t="e">
        <f t="shared" ca="1" si="248"/>
        <v>#REF!</v>
      </c>
      <c r="CU126" s="167" t="e">
        <f t="shared" ca="1" si="249"/>
        <v>#REF!</v>
      </c>
      <c r="CV126" s="167" t="e">
        <f t="shared" ca="1" si="250"/>
        <v>#REF!</v>
      </c>
      <c r="CW126" s="167" t="e">
        <f t="shared" ca="1" si="251"/>
        <v>#REF!</v>
      </c>
      <c r="CX126" s="167" t="e">
        <f t="shared" ca="1" si="252"/>
        <v>#REF!</v>
      </c>
      <c r="CY126" s="167" t="e">
        <f t="shared" ca="1" si="253"/>
        <v>#REF!</v>
      </c>
      <c r="CZ126" s="167" t="e">
        <f t="shared" ca="1" si="254"/>
        <v>#REF!</v>
      </c>
      <c r="DA126" s="167" t="e">
        <f t="shared" ca="1" si="255"/>
        <v>#REF!</v>
      </c>
      <c r="DB126" s="167" t="e">
        <f t="shared" ca="1" si="256"/>
        <v>#REF!</v>
      </c>
      <c r="DC126" s="167" t="e">
        <f t="shared" ca="1" si="257"/>
        <v>#REF!</v>
      </c>
      <c r="DD126" s="167" t="e">
        <f t="shared" ca="1" si="258"/>
        <v>#REF!</v>
      </c>
      <c r="DE126" s="167" t="e">
        <f t="shared" ca="1" si="259"/>
        <v>#REF!</v>
      </c>
      <c r="DF126" s="167" t="e">
        <f t="shared" ca="1" si="260"/>
        <v>#REF!</v>
      </c>
      <c r="DH126" s="167">
        <f t="shared" si="261"/>
        <v>0</v>
      </c>
      <c r="DI126" s="167">
        <f t="shared" si="262"/>
        <v>0</v>
      </c>
      <c r="DJ126" s="167">
        <f t="shared" si="263"/>
        <v>0</v>
      </c>
      <c r="DK126" s="167">
        <f t="shared" si="264"/>
        <v>0</v>
      </c>
      <c r="DL126" s="167">
        <f t="shared" si="265"/>
        <v>0</v>
      </c>
      <c r="DM126" s="167">
        <f t="shared" si="266"/>
        <v>0</v>
      </c>
      <c r="DN126" s="167">
        <f t="shared" si="267"/>
        <v>0</v>
      </c>
      <c r="DO126" s="167">
        <f t="shared" si="268"/>
        <v>0</v>
      </c>
      <c r="DP126" s="167">
        <f t="shared" si="269"/>
        <v>0</v>
      </c>
      <c r="DQ126" s="167">
        <f t="shared" si="270"/>
        <v>0</v>
      </c>
      <c r="DR126" s="167">
        <f t="shared" si="271"/>
        <v>0</v>
      </c>
      <c r="DS126" s="167">
        <f t="shared" si="272"/>
        <v>0</v>
      </c>
      <c r="DT126" s="167">
        <f t="shared" si="273"/>
        <v>0</v>
      </c>
      <c r="DU126" s="167">
        <f t="shared" si="274"/>
        <v>0</v>
      </c>
      <c r="DV126" s="167">
        <f t="shared" si="275"/>
        <v>0</v>
      </c>
      <c r="DW126" s="167">
        <f t="shared" si="276"/>
        <v>0</v>
      </c>
      <c r="DY126" s="167" t="e">
        <f t="shared" ca="1" si="312"/>
        <v>#REF!</v>
      </c>
      <c r="DZ126" s="167" t="e">
        <f t="shared" ca="1" si="313"/>
        <v>#REF!</v>
      </c>
      <c r="EA126" s="167" t="e">
        <f t="shared" ca="1" si="314"/>
        <v>#REF!</v>
      </c>
      <c r="EB126" s="167" t="e">
        <f t="shared" ca="1" si="315"/>
        <v>#REF!</v>
      </c>
      <c r="EC126" s="167" t="e">
        <f t="shared" ca="1" si="316"/>
        <v>#REF!</v>
      </c>
      <c r="ED126" s="167" t="e">
        <f t="shared" ca="1" si="317"/>
        <v>#REF!</v>
      </c>
      <c r="EE126" s="167" t="e">
        <f t="shared" ca="1" si="318"/>
        <v>#REF!</v>
      </c>
      <c r="EF126" s="167" t="e">
        <f t="shared" ca="1" si="319"/>
        <v>#REF!</v>
      </c>
      <c r="EG126" s="167" t="e">
        <f t="shared" ca="1" si="320"/>
        <v>#REF!</v>
      </c>
      <c r="EH126" s="167" t="e">
        <f t="shared" ca="1" si="321"/>
        <v>#REF!</v>
      </c>
      <c r="EI126" s="167" t="e">
        <f t="shared" ca="1" si="322"/>
        <v>#REF!</v>
      </c>
      <c r="EJ126" s="167" t="e">
        <f t="shared" ca="1" si="323"/>
        <v>#REF!</v>
      </c>
      <c r="EK126" s="167" t="e">
        <f t="shared" ca="1" si="324"/>
        <v>#REF!</v>
      </c>
      <c r="EL126" s="167" t="e">
        <f t="shared" ca="1" si="325"/>
        <v>#REF!</v>
      </c>
      <c r="EM126" s="167" t="e">
        <f t="shared" ca="1" si="326"/>
        <v>#REF!</v>
      </c>
      <c r="EN126" s="167" t="e">
        <f t="shared" ca="1" si="327"/>
        <v>#REF!</v>
      </c>
      <c r="EP126" s="167">
        <f t="shared" si="328"/>
        <v>0</v>
      </c>
      <c r="EQ126" s="167">
        <f t="shared" si="329"/>
        <v>0</v>
      </c>
      <c r="ER126" s="167">
        <f t="shared" si="330"/>
        <v>0</v>
      </c>
      <c r="ES126" s="167">
        <f t="shared" si="331"/>
        <v>0</v>
      </c>
      <c r="ET126" s="167">
        <f t="shared" si="332"/>
        <v>0</v>
      </c>
      <c r="EU126" s="167">
        <f t="shared" si="333"/>
        <v>0</v>
      </c>
      <c r="EV126" s="167">
        <f t="shared" si="334"/>
        <v>0</v>
      </c>
      <c r="EW126" s="167">
        <f t="shared" si="335"/>
        <v>0</v>
      </c>
      <c r="EX126" s="167">
        <f t="shared" si="336"/>
        <v>0</v>
      </c>
      <c r="EY126" s="167">
        <f t="shared" si="337"/>
        <v>0</v>
      </c>
      <c r="EZ126" s="167">
        <f t="shared" si="338"/>
        <v>0</v>
      </c>
      <c r="FA126" s="167">
        <f t="shared" si="339"/>
        <v>0</v>
      </c>
      <c r="FB126" s="167">
        <f t="shared" si="340"/>
        <v>0</v>
      </c>
      <c r="FC126" s="167">
        <f t="shared" si="341"/>
        <v>0</v>
      </c>
      <c r="FD126" s="167">
        <f t="shared" si="342"/>
        <v>0</v>
      </c>
      <c r="FE126" s="167">
        <f t="shared" si="343"/>
        <v>0</v>
      </c>
      <c r="FG126" s="167">
        <f t="shared" si="344"/>
        <v>0</v>
      </c>
      <c r="FH126" s="167">
        <f t="shared" si="345"/>
        <v>0</v>
      </c>
      <c r="FI126" s="167">
        <f t="shared" si="346"/>
        <v>0</v>
      </c>
      <c r="FJ126" s="167">
        <f t="shared" si="347"/>
        <v>0</v>
      </c>
      <c r="FK126" s="167">
        <f t="shared" si="348"/>
        <v>0</v>
      </c>
      <c r="FL126" s="167">
        <f t="shared" si="349"/>
        <v>0</v>
      </c>
      <c r="FM126" s="167">
        <f t="shared" si="350"/>
        <v>0</v>
      </c>
      <c r="FN126" s="167">
        <f t="shared" si="351"/>
        <v>0</v>
      </c>
      <c r="FO126" s="167">
        <f t="shared" si="352"/>
        <v>0</v>
      </c>
      <c r="FP126" s="167">
        <f t="shared" si="353"/>
        <v>0</v>
      </c>
      <c r="FQ126" s="167">
        <f t="shared" si="354"/>
        <v>0</v>
      </c>
      <c r="FR126" s="167">
        <f t="shared" si="355"/>
        <v>0</v>
      </c>
      <c r="FS126" s="167">
        <f t="shared" si="356"/>
        <v>0</v>
      </c>
      <c r="FT126" s="167">
        <f t="shared" si="357"/>
        <v>0</v>
      </c>
      <c r="FU126" s="167">
        <f t="shared" si="358"/>
        <v>0</v>
      </c>
      <c r="FV126" s="167">
        <f t="shared" si="359"/>
        <v>0</v>
      </c>
      <c r="FX126" s="167">
        <f t="shared" si="360"/>
        <v>0</v>
      </c>
      <c r="FY126" s="167">
        <f t="shared" si="361"/>
        <v>0</v>
      </c>
      <c r="FZ126" s="167">
        <f t="shared" si="362"/>
        <v>0</v>
      </c>
      <c r="GA126" s="167">
        <f t="shared" si="363"/>
        <v>0</v>
      </c>
      <c r="GB126" s="167">
        <f t="shared" si="364"/>
        <v>0</v>
      </c>
      <c r="GC126" s="167">
        <f t="shared" si="365"/>
        <v>0</v>
      </c>
      <c r="GD126" s="167">
        <f t="shared" si="366"/>
        <v>0</v>
      </c>
      <c r="GE126" s="167">
        <f t="shared" si="367"/>
        <v>0</v>
      </c>
      <c r="GF126" s="167">
        <f t="shared" si="368"/>
        <v>0</v>
      </c>
      <c r="GG126" s="167">
        <f t="shared" si="369"/>
        <v>0</v>
      </c>
      <c r="GH126" s="167">
        <f t="shared" si="370"/>
        <v>0</v>
      </c>
      <c r="GI126" s="167">
        <f t="shared" si="371"/>
        <v>0</v>
      </c>
      <c r="GJ126" s="167">
        <f t="shared" si="372"/>
        <v>0</v>
      </c>
      <c r="GK126" s="167">
        <f t="shared" si="373"/>
        <v>0</v>
      </c>
      <c r="GL126" s="167">
        <f t="shared" si="374"/>
        <v>0</v>
      </c>
      <c r="GM126" s="167">
        <f t="shared" si="375"/>
        <v>0</v>
      </c>
      <c r="GO126" s="167" t="e">
        <f t="shared" ca="1" si="426"/>
        <v>#REF!</v>
      </c>
      <c r="GP126" s="167" t="e">
        <f t="shared" ca="1" si="411"/>
        <v>#REF!</v>
      </c>
      <c r="GQ126" s="167" t="e">
        <f t="shared" ca="1" si="411"/>
        <v>#REF!</v>
      </c>
      <c r="GR126" s="167" t="e">
        <f t="shared" ca="1" si="411"/>
        <v>#REF!</v>
      </c>
      <c r="GS126" s="167" t="e">
        <f t="shared" ca="1" si="411"/>
        <v>#REF!</v>
      </c>
      <c r="GT126" s="167" t="e">
        <f t="shared" ca="1" si="411"/>
        <v>#REF!</v>
      </c>
      <c r="GU126" s="167" t="e">
        <f t="shared" ca="1" si="411"/>
        <v>#REF!</v>
      </c>
      <c r="GV126" s="167" t="e">
        <f t="shared" ca="1" si="411"/>
        <v>#REF!</v>
      </c>
      <c r="GW126" s="167" t="e">
        <f t="shared" ca="1" si="411"/>
        <v>#REF!</v>
      </c>
      <c r="GX126" s="167" t="e">
        <f t="shared" ca="1" si="411"/>
        <v>#REF!</v>
      </c>
      <c r="GY126" s="167" t="e">
        <f t="shared" ca="1" si="411"/>
        <v>#REF!</v>
      </c>
      <c r="GZ126" s="167" t="e">
        <f t="shared" ca="1" si="411"/>
        <v>#REF!</v>
      </c>
      <c r="HA126" s="167" t="e">
        <f t="shared" ca="1" si="411"/>
        <v>#REF!</v>
      </c>
      <c r="HB126" s="167" t="e">
        <f t="shared" ca="1" si="411"/>
        <v>#REF!</v>
      </c>
      <c r="HC126" s="167" t="e">
        <f t="shared" ca="1" si="411"/>
        <v>#REF!</v>
      </c>
      <c r="HD126" s="167" t="e">
        <f t="shared" ca="1" si="411"/>
        <v>#REF!</v>
      </c>
      <c r="HF126" s="167" t="e">
        <f t="shared" ca="1" si="277"/>
        <v>#REF!</v>
      </c>
      <c r="HG126" s="167" t="e">
        <f t="shared" ca="1" si="278"/>
        <v>#REF!</v>
      </c>
      <c r="HH126" s="167" t="e">
        <f t="shared" ca="1" si="279"/>
        <v>#REF!</v>
      </c>
      <c r="HI126" s="167" t="e">
        <f t="shared" ca="1" si="280"/>
        <v>#REF!</v>
      </c>
      <c r="HJ126" s="167" t="e">
        <f t="shared" ca="1" si="281"/>
        <v>#REF!</v>
      </c>
      <c r="HK126" s="167" t="e">
        <f t="shared" ca="1" si="282"/>
        <v>#REF!</v>
      </c>
      <c r="HL126" s="167" t="e">
        <f t="shared" ca="1" si="283"/>
        <v>#REF!</v>
      </c>
      <c r="HM126" s="167" t="e">
        <f t="shared" ca="1" si="284"/>
        <v>#REF!</v>
      </c>
      <c r="HN126" s="167" t="e">
        <f t="shared" ca="1" si="285"/>
        <v>#REF!</v>
      </c>
      <c r="HO126" s="167" t="e">
        <f t="shared" ca="1" si="286"/>
        <v>#REF!</v>
      </c>
      <c r="HP126" s="167" t="e">
        <f t="shared" ca="1" si="287"/>
        <v>#REF!</v>
      </c>
      <c r="HQ126" s="167" t="e">
        <f t="shared" ca="1" si="288"/>
        <v>#REF!</v>
      </c>
      <c r="HR126" s="167" t="e">
        <f t="shared" ca="1" si="289"/>
        <v>#REF!</v>
      </c>
      <c r="HS126" s="167" t="e">
        <f t="shared" ca="1" si="290"/>
        <v>#REF!</v>
      </c>
      <c r="HT126" s="167" t="e">
        <f t="shared" ca="1" si="291"/>
        <v>#REF!</v>
      </c>
      <c r="HU126" s="167" t="e">
        <f t="shared" ca="1" si="292"/>
        <v>#REF!</v>
      </c>
      <c r="HW126" s="167" t="e">
        <f t="shared" ca="1" si="293"/>
        <v>#REF!</v>
      </c>
      <c r="HX126" s="167">
        <f t="shared" si="294"/>
        <v>0</v>
      </c>
      <c r="HY126" s="167" t="e">
        <f t="shared" ca="1" si="376"/>
        <v>#REF!</v>
      </c>
      <c r="HZ126" s="219" t="e">
        <f t="shared" ca="1" si="377"/>
        <v>#REF!</v>
      </c>
    </row>
    <row r="127" spans="1:234" s="48" customFormat="1">
      <c r="A127" s="3" t="s">
        <v>246</v>
      </c>
      <c r="B127" s="202" t="str">
        <f>INDEX('Ref1'!$E:$E,MATCH(A127,'Ref1'!$A:$A,0))</f>
        <v>Enfield</v>
      </c>
      <c r="C127" s="42" t="str">
        <f>INDEX(Data1!B:B,MATCH(A127,Data1!A:A,0))</f>
        <v>OLB</v>
      </c>
      <c r="D127" s="253" t="str">
        <f>INDEX(Data1!C:C,MATCH(A127,Data1!A:A,0))</f>
        <v>L</v>
      </c>
      <c r="E127" s="200" t="str">
        <f>IF($C$6="No","No",IF(COUNTIF(Inputs!$K$359:$K$398,$A127)&gt;0,"Yes","No"))</f>
        <v>No</v>
      </c>
      <c r="F127" s="404"/>
      <c r="G127" s="62">
        <f>INDEX('4_RatesSplit'!K:K,MATCH($A127,'4_RatesSplit'!$A:$A,0))</f>
        <v>0</v>
      </c>
      <c r="H127" s="171">
        <f>INDEX('4_RatesSplit'!L:L,MATCH($A127,'4_RatesSplit'!$A:$A,0))</f>
        <v>0</v>
      </c>
      <c r="I127" s="167">
        <f>INDEX('4_RatesSplit'!M:M,MATCH($A127,'4_RatesSplit'!$A:$A,0))</f>
        <v>0</v>
      </c>
      <c r="J127" s="167">
        <f>INDEX('4_RatesSplit'!N:N,MATCH($A127,'4_RatesSplit'!$A:$A,0))</f>
        <v>0</v>
      </c>
      <c r="K127" s="167">
        <f>INDEX('4_RatesSplit'!O:O,MATCH($A127,'4_RatesSplit'!$A:$A,0))</f>
        <v>0</v>
      </c>
      <c r="L127" s="167">
        <f>INDEX('4_RatesSplit'!P:P,MATCH($A127,'4_RatesSplit'!$A:$A,0))</f>
        <v>0</v>
      </c>
      <c r="M127" s="167">
        <f>INDEX('4_RatesSplit'!Q:Q,MATCH($A127,'4_RatesSplit'!$A:$A,0))</f>
        <v>0</v>
      </c>
      <c r="N127" s="167">
        <f>INDEX('4_RatesSplit'!R:R,MATCH($A127,'4_RatesSplit'!$A:$A,0))</f>
        <v>0</v>
      </c>
      <c r="O127" s="167">
        <f>INDEX('4_RatesSplit'!S:S,MATCH($A127,'4_RatesSplit'!$A:$A,0))</f>
        <v>0</v>
      </c>
      <c r="P127" s="167">
        <f>INDEX('4_RatesSplit'!T:T,MATCH($A127,'4_RatesSplit'!$A:$A,0))</f>
        <v>0</v>
      </c>
      <c r="Q127" s="167">
        <f>INDEX('4_RatesSplit'!U:U,MATCH($A127,'4_RatesSplit'!$A:$A,0))</f>
        <v>0</v>
      </c>
      <c r="R127" s="167">
        <f>INDEX('4_RatesSplit'!V:V,MATCH($A127,'4_RatesSplit'!$A:$A,0))</f>
        <v>0</v>
      </c>
      <c r="S127" s="167">
        <f>INDEX('4_RatesSplit'!W:W,MATCH($A127,'4_RatesSplit'!$A:$A,0))</f>
        <v>0</v>
      </c>
      <c r="T127" s="167">
        <f>INDEX('4_RatesSplit'!X:X,MATCH($A127,'4_RatesSplit'!$A:$A,0))</f>
        <v>0</v>
      </c>
      <c r="U127" s="167">
        <f>INDEX('4_RatesSplit'!Y:Y,MATCH($A127,'4_RatesSplit'!$A:$A,0))</f>
        <v>0</v>
      </c>
      <c r="V127" s="167">
        <f>INDEX('4_RatesSplit'!Z:Z,MATCH($A127,'4_RatesSplit'!$A:$A,0))</f>
        <v>0</v>
      </c>
      <c r="W127" s="167">
        <f>INDEX('4_RatesSplit'!AA:AA,MATCH($A127,'4_RatesSplit'!$A:$A,0))</f>
        <v>0</v>
      </c>
      <c r="X127" s="18"/>
      <c r="Y127" s="168" t="e">
        <f ca="1">INDEX('4_RatesSplit'!AT:AT,MATCH($A127,'4_RatesSplit'!$A:$A,0))</f>
        <v>#REF!</v>
      </c>
      <c r="Z127" s="168" t="e">
        <f ca="1">INDEX('4_RatesSplit'!AU:AU,MATCH($A127,'4_RatesSplit'!$A:$A,0))</f>
        <v>#REF!</v>
      </c>
      <c r="AA127" s="168" t="e">
        <f ca="1">INDEX('4_RatesSplit'!AV:AV,MATCH($A127,'4_RatesSplit'!$A:$A,0))</f>
        <v>#REF!</v>
      </c>
      <c r="AB127" s="168" t="e">
        <f ca="1">INDEX('4_RatesSplit'!AW:AW,MATCH($A127,'4_RatesSplit'!$A:$A,0))</f>
        <v>#REF!</v>
      </c>
      <c r="AC127" s="168" t="e">
        <f ca="1">INDEX('4_RatesSplit'!AX:AX,MATCH($A127,'4_RatesSplit'!$A:$A,0))</f>
        <v>#REF!</v>
      </c>
      <c r="AD127" s="168" t="e">
        <f ca="1">INDEX('4_RatesSplit'!AY:AY,MATCH($A127,'4_RatesSplit'!$A:$A,0))</f>
        <v>#REF!</v>
      </c>
      <c r="AE127" s="168" t="e">
        <f ca="1">INDEX('4_RatesSplit'!AZ:AZ,MATCH($A127,'4_RatesSplit'!$A:$A,0))</f>
        <v>#REF!</v>
      </c>
      <c r="AF127" s="168" t="e">
        <f ca="1">INDEX('4_RatesSplit'!BA:BA,MATCH($A127,'4_RatesSplit'!$A:$A,0))</f>
        <v>#REF!</v>
      </c>
      <c r="AG127" s="168" t="e">
        <f ca="1">INDEX('4_RatesSplit'!BB:BB,MATCH($A127,'4_RatesSplit'!$A:$A,0))</f>
        <v>#REF!</v>
      </c>
      <c r="AH127" s="168" t="e">
        <f ca="1">INDEX('4_RatesSplit'!BC:BC,MATCH($A127,'4_RatesSplit'!$A:$A,0))</f>
        <v>#REF!</v>
      </c>
      <c r="AI127" s="168" t="e">
        <f ca="1">INDEX('4_RatesSplit'!BD:BD,MATCH($A127,'4_RatesSplit'!$A:$A,0))</f>
        <v>#REF!</v>
      </c>
      <c r="AJ127" s="168" t="e">
        <f ca="1">INDEX('4_RatesSplit'!BE:BE,MATCH($A127,'4_RatesSplit'!$A:$A,0))</f>
        <v>#REF!</v>
      </c>
      <c r="AK127" s="168" t="e">
        <f ca="1">INDEX('4_RatesSplit'!BF:BF,MATCH($A127,'4_RatesSplit'!$A:$A,0))</f>
        <v>#REF!</v>
      </c>
      <c r="AL127" s="168" t="e">
        <f ca="1">INDEX('4_RatesSplit'!BG:BG,MATCH($A127,'4_RatesSplit'!$A:$A,0))</f>
        <v>#REF!</v>
      </c>
      <c r="AM127" s="168" t="e">
        <f ca="1">INDEX('4_RatesSplit'!BH:BH,MATCH($A127,'4_RatesSplit'!$A:$A,0))</f>
        <v>#REF!</v>
      </c>
      <c r="AN127" s="198" t="e">
        <f ca="1">INDEX('4_RatesSplit'!BI:BI,MATCH($A127,'4_RatesSplit'!$A:$A,0))</f>
        <v>#REF!</v>
      </c>
      <c r="AO127" s="114"/>
      <c r="AP127" s="167" t="e">
        <f t="shared" ca="1" si="295"/>
        <v>#REF!</v>
      </c>
      <c r="AQ127" s="167" t="e">
        <f t="shared" ca="1" si="296"/>
        <v>#REF!</v>
      </c>
      <c r="AR127" s="167" t="e">
        <f t="shared" ca="1" si="297"/>
        <v>#REF!</v>
      </c>
      <c r="AS127" s="167" t="e">
        <f t="shared" ca="1" si="298"/>
        <v>#REF!</v>
      </c>
      <c r="AT127" s="167" t="e">
        <f t="shared" ca="1" si="299"/>
        <v>#REF!</v>
      </c>
      <c r="AU127" s="167" t="e">
        <f t="shared" ca="1" si="300"/>
        <v>#REF!</v>
      </c>
      <c r="AV127" s="167" t="e">
        <f t="shared" ca="1" si="301"/>
        <v>#REF!</v>
      </c>
      <c r="AW127" s="167" t="e">
        <f t="shared" ca="1" si="302"/>
        <v>#REF!</v>
      </c>
      <c r="AX127" s="167" t="e">
        <f t="shared" ca="1" si="303"/>
        <v>#REF!</v>
      </c>
      <c r="AY127" s="167" t="e">
        <f t="shared" ca="1" si="304"/>
        <v>#REF!</v>
      </c>
      <c r="AZ127" s="167" t="e">
        <f t="shared" ca="1" si="305"/>
        <v>#REF!</v>
      </c>
      <c r="BA127" s="167" t="e">
        <f t="shared" ca="1" si="306"/>
        <v>#REF!</v>
      </c>
      <c r="BB127" s="167" t="e">
        <f t="shared" ca="1" si="307"/>
        <v>#REF!</v>
      </c>
      <c r="BC127" s="167" t="e">
        <f t="shared" ca="1" si="308"/>
        <v>#REF!</v>
      </c>
      <c r="BD127" s="167" t="e">
        <f t="shared" ca="1" si="309"/>
        <v>#REF!</v>
      </c>
      <c r="BE127" s="167" t="e">
        <f t="shared" ca="1" si="310"/>
        <v>#REF!</v>
      </c>
      <c r="BF127" s="18"/>
      <c r="BG127" s="168">
        <f>INDEX('2_Needs'!$F:$F,MATCH($A127,'2_Needs'!$A:$A,0))</f>
        <v>5.9446899390478989E-3</v>
      </c>
      <c r="BH127" s="114"/>
      <c r="BI127" s="167">
        <f t="shared" ref="BI127:BX127" si="428">IF(BI$3="reset",$BG127*BI$6,BH127*(1+$C$4))</f>
        <v>0</v>
      </c>
      <c r="BJ127" s="167">
        <f t="shared" si="428"/>
        <v>0</v>
      </c>
      <c r="BK127" s="167">
        <f t="shared" si="428"/>
        <v>0</v>
      </c>
      <c r="BL127" s="167">
        <f t="shared" si="428"/>
        <v>0</v>
      </c>
      <c r="BM127" s="167">
        <f t="shared" si="428"/>
        <v>0</v>
      </c>
      <c r="BN127" s="167">
        <f t="shared" si="428"/>
        <v>0</v>
      </c>
      <c r="BO127" s="167">
        <f t="shared" si="428"/>
        <v>0</v>
      </c>
      <c r="BP127" s="167">
        <f t="shared" si="428"/>
        <v>0</v>
      </c>
      <c r="BQ127" s="167">
        <f t="shared" si="428"/>
        <v>0</v>
      </c>
      <c r="BR127" s="167">
        <f t="shared" si="428"/>
        <v>0</v>
      </c>
      <c r="BS127" s="167">
        <f t="shared" si="428"/>
        <v>0</v>
      </c>
      <c r="BT127" s="167">
        <f t="shared" si="428"/>
        <v>0</v>
      </c>
      <c r="BU127" s="167">
        <f t="shared" si="428"/>
        <v>0</v>
      </c>
      <c r="BV127" s="167">
        <f t="shared" si="428"/>
        <v>0</v>
      </c>
      <c r="BW127" s="167">
        <f t="shared" si="428"/>
        <v>0</v>
      </c>
      <c r="BX127" s="167">
        <f t="shared" si="428"/>
        <v>0</v>
      </c>
      <c r="BZ127" s="167" t="e">
        <f t="shared" ca="1" si="229"/>
        <v>#REF!</v>
      </c>
      <c r="CA127" s="167" t="e">
        <f t="shared" ca="1" si="230"/>
        <v>#REF!</v>
      </c>
      <c r="CB127" s="167" t="e">
        <f t="shared" ca="1" si="231"/>
        <v>#REF!</v>
      </c>
      <c r="CC127" s="167" t="e">
        <f t="shared" ca="1" si="232"/>
        <v>#REF!</v>
      </c>
      <c r="CD127" s="167" t="e">
        <f t="shared" ca="1" si="233"/>
        <v>#REF!</v>
      </c>
      <c r="CE127" s="167" t="e">
        <f t="shared" ca="1" si="234"/>
        <v>#REF!</v>
      </c>
      <c r="CF127" s="167" t="e">
        <f t="shared" ca="1" si="235"/>
        <v>#REF!</v>
      </c>
      <c r="CG127" s="167" t="e">
        <f t="shared" ca="1" si="236"/>
        <v>#REF!</v>
      </c>
      <c r="CH127" s="167" t="e">
        <f t="shared" ca="1" si="237"/>
        <v>#REF!</v>
      </c>
      <c r="CI127" s="167" t="e">
        <f t="shared" ca="1" si="238"/>
        <v>#REF!</v>
      </c>
      <c r="CJ127" s="167" t="e">
        <f t="shared" ca="1" si="239"/>
        <v>#REF!</v>
      </c>
      <c r="CK127" s="167" t="e">
        <f t="shared" ca="1" si="240"/>
        <v>#REF!</v>
      </c>
      <c r="CL127" s="167" t="e">
        <f t="shared" ca="1" si="241"/>
        <v>#REF!</v>
      </c>
      <c r="CM127" s="167" t="e">
        <f t="shared" ca="1" si="242"/>
        <v>#REF!</v>
      </c>
      <c r="CN127" s="167" t="e">
        <f t="shared" ca="1" si="243"/>
        <v>#REF!</v>
      </c>
      <c r="CO127" s="167" t="e">
        <f t="shared" ca="1" si="244"/>
        <v>#REF!</v>
      </c>
      <c r="CQ127" s="167" t="e">
        <f t="shared" ca="1" si="245"/>
        <v>#REF!</v>
      </c>
      <c r="CR127" s="167" t="e">
        <f t="shared" ca="1" si="246"/>
        <v>#REF!</v>
      </c>
      <c r="CS127" s="167" t="e">
        <f t="shared" ca="1" si="247"/>
        <v>#REF!</v>
      </c>
      <c r="CT127" s="167" t="e">
        <f t="shared" ca="1" si="248"/>
        <v>#REF!</v>
      </c>
      <c r="CU127" s="167" t="e">
        <f t="shared" ca="1" si="249"/>
        <v>#REF!</v>
      </c>
      <c r="CV127" s="167" t="e">
        <f t="shared" ca="1" si="250"/>
        <v>#REF!</v>
      </c>
      <c r="CW127" s="167" t="e">
        <f t="shared" ca="1" si="251"/>
        <v>#REF!</v>
      </c>
      <c r="CX127" s="167" t="e">
        <f t="shared" ca="1" si="252"/>
        <v>#REF!</v>
      </c>
      <c r="CY127" s="167" t="e">
        <f t="shared" ca="1" si="253"/>
        <v>#REF!</v>
      </c>
      <c r="CZ127" s="167" t="e">
        <f t="shared" ca="1" si="254"/>
        <v>#REF!</v>
      </c>
      <c r="DA127" s="167" t="e">
        <f t="shared" ca="1" si="255"/>
        <v>#REF!</v>
      </c>
      <c r="DB127" s="167" t="e">
        <f t="shared" ca="1" si="256"/>
        <v>#REF!</v>
      </c>
      <c r="DC127" s="167" t="e">
        <f t="shared" ca="1" si="257"/>
        <v>#REF!</v>
      </c>
      <c r="DD127" s="167" t="e">
        <f t="shared" ca="1" si="258"/>
        <v>#REF!</v>
      </c>
      <c r="DE127" s="167" t="e">
        <f t="shared" ca="1" si="259"/>
        <v>#REF!</v>
      </c>
      <c r="DF127" s="167" t="e">
        <f t="shared" ca="1" si="260"/>
        <v>#REF!</v>
      </c>
      <c r="DH127" s="167">
        <f t="shared" si="261"/>
        <v>0</v>
      </c>
      <c r="DI127" s="167">
        <f t="shared" si="262"/>
        <v>0</v>
      </c>
      <c r="DJ127" s="167">
        <f t="shared" si="263"/>
        <v>0</v>
      </c>
      <c r="DK127" s="167">
        <f t="shared" si="264"/>
        <v>0</v>
      </c>
      <c r="DL127" s="167">
        <f t="shared" si="265"/>
        <v>0</v>
      </c>
      <c r="DM127" s="167">
        <f t="shared" si="266"/>
        <v>0</v>
      </c>
      <c r="DN127" s="167">
        <f t="shared" si="267"/>
        <v>0</v>
      </c>
      <c r="DO127" s="167">
        <f t="shared" si="268"/>
        <v>0</v>
      </c>
      <c r="DP127" s="167">
        <f t="shared" si="269"/>
        <v>0</v>
      </c>
      <c r="DQ127" s="167">
        <f t="shared" si="270"/>
        <v>0</v>
      </c>
      <c r="DR127" s="167">
        <f t="shared" si="271"/>
        <v>0</v>
      </c>
      <c r="DS127" s="167">
        <f t="shared" si="272"/>
        <v>0</v>
      </c>
      <c r="DT127" s="167">
        <f t="shared" si="273"/>
        <v>0</v>
      </c>
      <c r="DU127" s="167">
        <f t="shared" si="274"/>
        <v>0</v>
      </c>
      <c r="DV127" s="167">
        <f t="shared" si="275"/>
        <v>0</v>
      </c>
      <c r="DW127" s="167">
        <f t="shared" si="276"/>
        <v>0</v>
      </c>
      <c r="DY127" s="167" t="e">
        <f t="shared" ca="1" si="312"/>
        <v>#REF!</v>
      </c>
      <c r="DZ127" s="167" t="e">
        <f t="shared" ca="1" si="313"/>
        <v>#REF!</v>
      </c>
      <c r="EA127" s="167" t="e">
        <f t="shared" ca="1" si="314"/>
        <v>#REF!</v>
      </c>
      <c r="EB127" s="167" t="e">
        <f t="shared" ca="1" si="315"/>
        <v>#REF!</v>
      </c>
      <c r="EC127" s="167" t="e">
        <f t="shared" ca="1" si="316"/>
        <v>#REF!</v>
      </c>
      <c r="ED127" s="167" t="e">
        <f t="shared" ca="1" si="317"/>
        <v>#REF!</v>
      </c>
      <c r="EE127" s="167" t="e">
        <f t="shared" ca="1" si="318"/>
        <v>#REF!</v>
      </c>
      <c r="EF127" s="167" t="e">
        <f t="shared" ca="1" si="319"/>
        <v>#REF!</v>
      </c>
      <c r="EG127" s="167" t="e">
        <f t="shared" ca="1" si="320"/>
        <v>#REF!</v>
      </c>
      <c r="EH127" s="167" t="e">
        <f t="shared" ca="1" si="321"/>
        <v>#REF!</v>
      </c>
      <c r="EI127" s="167" t="e">
        <f t="shared" ca="1" si="322"/>
        <v>#REF!</v>
      </c>
      <c r="EJ127" s="167" t="e">
        <f t="shared" ca="1" si="323"/>
        <v>#REF!</v>
      </c>
      <c r="EK127" s="167" t="e">
        <f t="shared" ca="1" si="324"/>
        <v>#REF!</v>
      </c>
      <c r="EL127" s="167" t="e">
        <f t="shared" ca="1" si="325"/>
        <v>#REF!</v>
      </c>
      <c r="EM127" s="167" t="e">
        <f t="shared" ca="1" si="326"/>
        <v>#REF!</v>
      </c>
      <c r="EN127" s="167" t="e">
        <f t="shared" ca="1" si="327"/>
        <v>#REF!</v>
      </c>
      <c r="EP127" s="167">
        <f t="shared" si="328"/>
        <v>0</v>
      </c>
      <c r="EQ127" s="167">
        <f t="shared" si="329"/>
        <v>0</v>
      </c>
      <c r="ER127" s="167">
        <f t="shared" si="330"/>
        <v>0</v>
      </c>
      <c r="ES127" s="167">
        <f t="shared" si="331"/>
        <v>0</v>
      </c>
      <c r="ET127" s="167">
        <f t="shared" si="332"/>
        <v>0</v>
      </c>
      <c r="EU127" s="167">
        <f t="shared" si="333"/>
        <v>0</v>
      </c>
      <c r="EV127" s="167">
        <f t="shared" si="334"/>
        <v>0</v>
      </c>
      <c r="EW127" s="167">
        <f t="shared" si="335"/>
        <v>0</v>
      </c>
      <c r="EX127" s="167">
        <f t="shared" si="336"/>
        <v>0</v>
      </c>
      <c r="EY127" s="167">
        <f t="shared" si="337"/>
        <v>0</v>
      </c>
      <c r="EZ127" s="167">
        <f t="shared" si="338"/>
        <v>0</v>
      </c>
      <c r="FA127" s="167">
        <f t="shared" si="339"/>
        <v>0</v>
      </c>
      <c r="FB127" s="167">
        <f t="shared" si="340"/>
        <v>0</v>
      </c>
      <c r="FC127" s="167">
        <f t="shared" si="341"/>
        <v>0</v>
      </c>
      <c r="FD127" s="167">
        <f t="shared" si="342"/>
        <v>0</v>
      </c>
      <c r="FE127" s="167">
        <f t="shared" si="343"/>
        <v>0</v>
      </c>
      <c r="FG127" s="167">
        <f t="shared" si="344"/>
        <v>0</v>
      </c>
      <c r="FH127" s="167">
        <f t="shared" si="345"/>
        <v>0</v>
      </c>
      <c r="FI127" s="167">
        <f t="shared" si="346"/>
        <v>0</v>
      </c>
      <c r="FJ127" s="167">
        <f t="shared" si="347"/>
        <v>0</v>
      </c>
      <c r="FK127" s="167">
        <f t="shared" si="348"/>
        <v>0</v>
      </c>
      <c r="FL127" s="167">
        <f t="shared" si="349"/>
        <v>0</v>
      </c>
      <c r="FM127" s="167">
        <f t="shared" si="350"/>
        <v>0</v>
      </c>
      <c r="FN127" s="167">
        <f t="shared" si="351"/>
        <v>0</v>
      </c>
      <c r="FO127" s="167">
        <f t="shared" si="352"/>
        <v>0</v>
      </c>
      <c r="FP127" s="167">
        <f t="shared" si="353"/>
        <v>0</v>
      </c>
      <c r="FQ127" s="167">
        <f t="shared" si="354"/>
        <v>0</v>
      </c>
      <c r="FR127" s="167">
        <f t="shared" si="355"/>
        <v>0</v>
      </c>
      <c r="FS127" s="167">
        <f t="shared" si="356"/>
        <v>0</v>
      </c>
      <c r="FT127" s="167">
        <f t="shared" si="357"/>
        <v>0</v>
      </c>
      <c r="FU127" s="167">
        <f t="shared" si="358"/>
        <v>0</v>
      </c>
      <c r="FV127" s="167">
        <f t="shared" si="359"/>
        <v>0</v>
      </c>
      <c r="FX127" s="167">
        <f t="shared" si="360"/>
        <v>0</v>
      </c>
      <c r="FY127" s="167">
        <f t="shared" si="361"/>
        <v>0</v>
      </c>
      <c r="FZ127" s="167">
        <f t="shared" si="362"/>
        <v>0</v>
      </c>
      <c r="GA127" s="167">
        <f t="shared" si="363"/>
        <v>0</v>
      </c>
      <c r="GB127" s="167">
        <f t="shared" si="364"/>
        <v>0</v>
      </c>
      <c r="GC127" s="167">
        <f t="shared" si="365"/>
        <v>0</v>
      </c>
      <c r="GD127" s="167">
        <f t="shared" si="366"/>
        <v>0</v>
      </c>
      <c r="GE127" s="167">
        <f t="shared" si="367"/>
        <v>0</v>
      </c>
      <c r="GF127" s="167">
        <f t="shared" si="368"/>
        <v>0</v>
      </c>
      <c r="GG127" s="167">
        <f t="shared" si="369"/>
        <v>0</v>
      </c>
      <c r="GH127" s="167">
        <f t="shared" si="370"/>
        <v>0</v>
      </c>
      <c r="GI127" s="167">
        <f t="shared" si="371"/>
        <v>0</v>
      </c>
      <c r="GJ127" s="167">
        <f t="shared" si="372"/>
        <v>0</v>
      </c>
      <c r="GK127" s="167">
        <f t="shared" si="373"/>
        <v>0</v>
      </c>
      <c r="GL127" s="167">
        <f t="shared" si="374"/>
        <v>0</v>
      </c>
      <c r="GM127" s="167">
        <f t="shared" si="375"/>
        <v>0</v>
      </c>
      <c r="GO127" s="167" t="e">
        <f t="shared" ca="1" si="426"/>
        <v>#REF!</v>
      </c>
      <c r="GP127" s="167" t="e">
        <f t="shared" ca="1" si="411"/>
        <v>#REF!</v>
      </c>
      <c r="GQ127" s="167" t="e">
        <f t="shared" ca="1" si="411"/>
        <v>#REF!</v>
      </c>
      <c r="GR127" s="167" t="e">
        <f t="shared" ca="1" si="411"/>
        <v>#REF!</v>
      </c>
      <c r="GS127" s="167" t="e">
        <f t="shared" ca="1" si="411"/>
        <v>#REF!</v>
      </c>
      <c r="GT127" s="167" t="e">
        <f t="shared" ca="1" si="411"/>
        <v>#REF!</v>
      </c>
      <c r="GU127" s="167" t="e">
        <f t="shared" ca="1" si="411"/>
        <v>#REF!</v>
      </c>
      <c r="GV127" s="167" t="e">
        <f t="shared" ca="1" si="411"/>
        <v>#REF!</v>
      </c>
      <c r="GW127" s="167" t="e">
        <f t="shared" ca="1" si="411"/>
        <v>#REF!</v>
      </c>
      <c r="GX127" s="167" t="e">
        <f t="shared" ca="1" si="411"/>
        <v>#REF!</v>
      </c>
      <c r="GY127" s="167" t="e">
        <f t="shared" ca="1" si="411"/>
        <v>#REF!</v>
      </c>
      <c r="GZ127" s="167" t="e">
        <f t="shared" ca="1" si="411"/>
        <v>#REF!</v>
      </c>
      <c r="HA127" s="167" t="e">
        <f t="shared" ca="1" si="411"/>
        <v>#REF!</v>
      </c>
      <c r="HB127" s="167" t="e">
        <f t="shared" ca="1" si="411"/>
        <v>#REF!</v>
      </c>
      <c r="HC127" s="167" t="e">
        <f t="shared" ca="1" si="411"/>
        <v>#REF!</v>
      </c>
      <c r="HD127" s="167" t="e">
        <f t="shared" ca="1" si="411"/>
        <v>#REF!</v>
      </c>
      <c r="HF127" s="167" t="e">
        <f t="shared" ca="1" si="277"/>
        <v>#REF!</v>
      </c>
      <c r="HG127" s="167" t="e">
        <f t="shared" ca="1" si="278"/>
        <v>#REF!</v>
      </c>
      <c r="HH127" s="167" t="e">
        <f t="shared" ca="1" si="279"/>
        <v>#REF!</v>
      </c>
      <c r="HI127" s="167" t="e">
        <f t="shared" ca="1" si="280"/>
        <v>#REF!</v>
      </c>
      <c r="HJ127" s="167" t="e">
        <f t="shared" ca="1" si="281"/>
        <v>#REF!</v>
      </c>
      <c r="HK127" s="167" t="e">
        <f t="shared" ca="1" si="282"/>
        <v>#REF!</v>
      </c>
      <c r="HL127" s="167" t="e">
        <f t="shared" ca="1" si="283"/>
        <v>#REF!</v>
      </c>
      <c r="HM127" s="167" t="e">
        <f t="shared" ca="1" si="284"/>
        <v>#REF!</v>
      </c>
      <c r="HN127" s="167" t="e">
        <f t="shared" ca="1" si="285"/>
        <v>#REF!</v>
      </c>
      <c r="HO127" s="167" t="e">
        <f t="shared" ca="1" si="286"/>
        <v>#REF!</v>
      </c>
      <c r="HP127" s="167" t="e">
        <f t="shared" ca="1" si="287"/>
        <v>#REF!</v>
      </c>
      <c r="HQ127" s="167" t="e">
        <f t="shared" ca="1" si="288"/>
        <v>#REF!</v>
      </c>
      <c r="HR127" s="167" t="e">
        <f t="shared" ca="1" si="289"/>
        <v>#REF!</v>
      </c>
      <c r="HS127" s="167" t="e">
        <f t="shared" ca="1" si="290"/>
        <v>#REF!</v>
      </c>
      <c r="HT127" s="167" t="e">
        <f t="shared" ca="1" si="291"/>
        <v>#REF!</v>
      </c>
      <c r="HU127" s="167" t="e">
        <f t="shared" ca="1" si="292"/>
        <v>#REF!</v>
      </c>
      <c r="HW127" s="167" t="e">
        <f t="shared" ca="1" si="293"/>
        <v>#REF!</v>
      </c>
      <c r="HX127" s="167">
        <f t="shared" si="294"/>
        <v>0</v>
      </c>
      <c r="HY127" s="167" t="e">
        <f t="shared" ca="1" si="376"/>
        <v>#REF!</v>
      </c>
      <c r="HZ127" s="219" t="e">
        <f t="shared" ca="1" si="377"/>
        <v>#REF!</v>
      </c>
    </row>
    <row r="128" spans="1:234" s="48" customFormat="1">
      <c r="A128" s="3" t="s">
        <v>248</v>
      </c>
      <c r="B128" s="202" t="str">
        <f>INDEX('Ref1'!$E:$E,MATCH(A128,'Ref1'!$A:$A,0))</f>
        <v>Epping Forest</v>
      </c>
      <c r="C128" s="42" t="str">
        <f>INDEX(Data1!B:B,MATCH(A128,Data1!A:A,0))</f>
        <v>SD</v>
      </c>
      <c r="D128" s="253" t="str">
        <f>INDEX(Data1!C:C,MATCH(A128,Data1!A:A,0))</f>
        <v>E</v>
      </c>
      <c r="E128" s="200" t="str">
        <f>IF($C$6="No","No",IF(COUNTIF(Inputs!$K$359:$K$398,$A128)&gt;0,"Yes","No"))</f>
        <v>No</v>
      </c>
      <c r="F128" s="404"/>
      <c r="G128" s="62">
        <f>INDEX('4_RatesSplit'!K:K,MATCH($A128,'4_RatesSplit'!$A:$A,0))</f>
        <v>0</v>
      </c>
      <c r="H128" s="171">
        <f>INDEX('4_RatesSplit'!L:L,MATCH($A128,'4_RatesSplit'!$A:$A,0))</f>
        <v>0</v>
      </c>
      <c r="I128" s="167">
        <f>INDEX('4_RatesSplit'!M:M,MATCH($A128,'4_RatesSplit'!$A:$A,0))</f>
        <v>0</v>
      </c>
      <c r="J128" s="167">
        <f>INDEX('4_RatesSplit'!N:N,MATCH($A128,'4_RatesSplit'!$A:$A,0))</f>
        <v>0</v>
      </c>
      <c r="K128" s="167">
        <f>INDEX('4_RatesSplit'!O:O,MATCH($A128,'4_RatesSplit'!$A:$A,0))</f>
        <v>0</v>
      </c>
      <c r="L128" s="167">
        <f>INDEX('4_RatesSplit'!P:P,MATCH($A128,'4_RatesSplit'!$A:$A,0))</f>
        <v>0</v>
      </c>
      <c r="M128" s="167">
        <f>INDEX('4_RatesSplit'!Q:Q,MATCH($A128,'4_RatesSplit'!$A:$A,0))</f>
        <v>0</v>
      </c>
      <c r="N128" s="167">
        <f>INDEX('4_RatesSplit'!R:R,MATCH($A128,'4_RatesSplit'!$A:$A,0))</f>
        <v>0</v>
      </c>
      <c r="O128" s="167">
        <f>INDEX('4_RatesSplit'!S:S,MATCH($A128,'4_RatesSplit'!$A:$A,0))</f>
        <v>0</v>
      </c>
      <c r="P128" s="167">
        <f>INDEX('4_RatesSplit'!T:T,MATCH($A128,'4_RatesSplit'!$A:$A,0))</f>
        <v>0</v>
      </c>
      <c r="Q128" s="167">
        <f>INDEX('4_RatesSplit'!U:U,MATCH($A128,'4_RatesSplit'!$A:$A,0))</f>
        <v>0</v>
      </c>
      <c r="R128" s="167">
        <f>INDEX('4_RatesSplit'!V:V,MATCH($A128,'4_RatesSplit'!$A:$A,0))</f>
        <v>0</v>
      </c>
      <c r="S128" s="167">
        <f>INDEX('4_RatesSplit'!W:W,MATCH($A128,'4_RatesSplit'!$A:$A,0))</f>
        <v>0</v>
      </c>
      <c r="T128" s="167">
        <f>INDEX('4_RatesSplit'!X:X,MATCH($A128,'4_RatesSplit'!$A:$A,0))</f>
        <v>0</v>
      </c>
      <c r="U128" s="167">
        <f>INDEX('4_RatesSplit'!Y:Y,MATCH($A128,'4_RatesSplit'!$A:$A,0))</f>
        <v>0</v>
      </c>
      <c r="V128" s="167">
        <f>INDEX('4_RatesSplit'!Z:Z,MATCH($A128,'4_RatesSplit'!$A:$A,0))</f>
        <v>0</v>
      </c>
      <c r="W128" s="167">
        <f>INDEX('4_RatesSplit'!AA:AA,MATCH($A128,'4_RatesSplit'!$A:$A,0))</f>
        <v>0</v>
      </c>
      <c r="X128" s="18"/>
      <c r="Y128" s="168" t="e">
        <f ca="1">INDEX('4_RatesSplit'!AT:AT,MATCH($A128,'4_RatesSplit'!$A:$A,0))</f>
        <v>#REF!</v>
      </c>
      <c r="Z128" s="168" t="e">
        <f ca="1">INDEX('4_RatesSplit'!AU:AU,MATCH($A128,'4_RatesSplit'!$A:$A,0))</f>
        <v>#REF!</v>
      </c>
      <c r="AA128" s="168" t="e">
        <f ca="1">INDEX('4_RatesSplit'!AV:AV,MATCH($A128,'4_RatesSplit'!$A:$A,0))</f>
        <v>#REF!</v>
      </c>
      <c r="AB128" s="168" t="e">
        <f ca="1">INDEX('4_RatesSplit'!AW:AW,MATCH($A128,'4_RatesSplit'!$A:$A,0))</f>
        <v>#REF!</v>
      </c>
      <c r="AC128" s="168" t="e">
        <f ca="1">INDEX('4_RatesSplit'!AX:AX,MATCH($A128,'4_RatesSplit'!$A:$A,0))</f>
        <v>#REF!</v>
      </c>
      <c r="AD128" s="168" t="e">
        <f ca="1">INDEX('4_RatesSplit'!AY:AY,MATCH($A128,'4_RatesSplit'!$A:$A,0))</f>
        <v>#REF!</v>
      </c>
      <c r="AE128" s="168" t="e">
        <f ca="1">INDEX('4_RatesSplit'!AZ:AZ,MATCH($A128,'4_RatesSplit'!$A:$A,0))</f>
        <v>#REF!</v>
      </c>
      <c r="AF128" s="168" t="e">
        <f ca="1">INDEX('4_RatesSplit'!BA:BA,MATCH($A128,'4_RatesSplit'!$A:$A,0))</f>
        <v>#REF!</v>
      </c>
      <c r="AG128" s="168" t="e">
        <f ca="1">INDEX('4_RatesSplit'!BB:BB,MATCH($A128,'4_RatesSplit'!$A:$A,0))</f>
        <v>#REF!</v>
      </c>
      <c r="AH128" s="168" t="e">
        <f ca="1">INDEX('4_RatesSplit'!BC:BC,MATCH($A128,'4_RatesSplit'!$A:$A,0))</f>
        <v>#REF!</v>
      </c>
      <c r="AI128" s="168" t="e">
        <f ca="1">INDEX('4_RatesSplit'!BD:BD,MATCH($A128,'4_RatesSplit'!$A:$A,0))</f>
        <v>#REF!</v>
      </c>
      <c r="AJ128" s="168" t="e">
        <f ca="1">INDEX('4_RatesSplit'!BE:BE,MATCH($A128,'4_RatesSplit'!$A:$A,0))</f>
        <v>#REF!</v>
      </c>
      <c r="AK128" s="168" t="e">
        <f ca="1">INDEX('4_RatesSplit'!BF:BF,MATCH($A128,'4_RatesSplit'!$A:$A,0))</f>
        <v>#REF!</v>
      </c>
      <c r="AL128" s="168" t="e">
        <f ca="1">INDEX('4_RatesSplit'!BG:BG,MATCH($A128,'4_RatesSplit'!$A:$A,0))</f>
        <v>#REF!</v>
      </c>
      <c r="AM128" s="168" t="e">
        <f ca="1">INDEX('4_RatesSplit'!BH:BH,MATCH($A128,'4_RatesSplit'!$A:$A,0))</f>
        <v>#REF!</v>
      </c>
      <c r="AN128" s="198" t="e">
        <f ca="1">INDEX('4_RatesSplit'!BI:BI,MATCH($A128,'4_RatesSplit'!$A:$A,0))</f>
        <v>#REF!</v>
      </c>
      <c r="AO128" s="114"/>
      <c r="AP128" s="167" t="e">
        <f t="shared" ca="1" si="295"/>
        <v>#REF!</v>
      </c>
      <c r="AQ128" s="167" t="e">
        <f t="shared" ca="1" si="296"/>
        <v>#REF!</v>
      </c>
      <c r="AR128" s="167" t="e">
        <f t="shared" ca="1" si="297"/>
        <v>#REF!</v>
      </c>
      <c r="AS128" s="167" t="e">
        <f t="shared" ca="1" si="298"/>
        <v>#REF!</v>
      </c>
      <c r="AT128" s="167" t="e">
        <f t="shared" ca="1" si="299"/>
        <v>#REF!</v>
      </c>
      <c r="AU128" s="167" t="e">
        <f t="shared" ca="1" si="300"/>
        <v>#REF!</v>
      </c>
      <c r="AV128" s="167" t="e">
        <f t="shared" ca="1" si="301"/>
        <v>#REF!</v>
      </c>
      <c r="AW128" s="167" t="e">
        <f t="shared" ca="1" si="302"/>
        <v>#REF!</v>
      </c>
      <c r="AX128" s="167" t="e">
        <f t="shared" ca="1" si="303"/>
        <v>#REF!</v>
      </c>
      <c r="AY128" s="167" t="e">
        <f t="shared" ca="1" si="304"/>
        <v>#REF!</v>
      </c>
      <c r="AZ128" s="167" t="e">
        <f t="shared" ca="1" si="305"/>
        <v>#REF!</v>
      </c>
      <c r="BA128" s="167" t="e">
        <f t="shared" ca="1" si="306"/>
        <v>#REF!</v>
      </c>
      <c r="BB128" s="167" t="e">
        <f t="shared" ca="1" si="307"/>
        <v>#REF!</v>
      </c>
      <c r="BC128" s="167" t="e">
        <f t="shared" ca="1" si="308"/>
        <v>#REF!</v>
      </c>
      <c r="BD128" s="167" t="e">
        <f t="shared" ca="1" si="309"/>
        <v>#REF!</v>
      </c>
      <c r="BE128" s="167" t="e">
        <f t="shared" ca="1" si="310"/>
        <v>#REF!</v>
      </c>
      <c r="BF128" s="18"/>
      <c r="BG128" s="168">
        <f>INDEX('2_Needs'!$F:$F,MATCH($A128,'2_Needs'!$A:$A,0))</f>
        <v>2.6694082512181757E-4</v>
      </c>
      <c r="BH128" s="114"/>
      <c r="BI128" s="167">
        <f t="shared" ref="BI128:BX128" si="429">IF(BI$3="reset",$BG128*BI$6,BH128*(1+$C$4))</f>
        <v>0</v>
      </c>
      <c r="BJ128" s="167">
        <f t="shared" si="429"/>
        <v>0</v>
      </c>
      <c r="BK128" s="167">
        <f t="shared" si="429"/>
        <v>0</v>
      </c>
      <c r="BL128" s="167">
        <f t="shared" si="429"/>
        <v>0</v>
      </c>
      <c r="BM128" s="167">
        <f t="shared" si="429"/>
        <v>0</v>
      </c>
      <c r="BN128" s="167">
        <f t="shared" si="429"/>
        <v>0</v>
      </c>
      <c r="BO128" s="167">
        <f t="shared" si="429"/>
        <v>0</v>
      </c>
      <c r="BP128" s="167">
        <f t="shared" si="429"/>
        <v>0</v>
      </c>
      <c r="BQ128" s="167">
        <f t="shared" si="429"/>
        <v>0</v>
      </c>
      <c r="BR128" s="167">
        <f t="shared" si="429"/>
        <v>0</v>
      </c>
      <c r="BS128" s="167">
        <f t="shared" si="429"/>
        <v>0</v>
      </c>
      <c r="BT128" s="167">
        <f t="shared" si="429"/>
        <v>0</v>
      </c>
      <c r="BU128" s="167">
        <f t="shared" si="429"/>
        <v>0</v>
      </c>
      <c r="BV128" s="167">
        <f t="shared" si="429"/>
        <v>0</v>
      </c>
      <c r="BW128" s="167">
        <f t="shared" si="429"/>
        <v>0</v>
      </c>
      <c r="BX128" s="167">
        <f t="shared" si="429"/>
        <v>0</v>
      </c>
      <c r="BZ128" s="167" t="e">
        <f t="shared" ca="1" si="229"/>
        <v>#REF!</v>
      </c>
      <c r="CA128" s="167" t="e">
        <f t="shared" ca="1" si="230"/>
        <v>#REF!</v>
      </c>
      <c r="CB128" s="167" t="e">
        <f t="shared" ca="1" si="231"/>
        <v>#REF!</v>
      </c>
      <c r="CC128" s="167" t="e">
        <f t="shared" ca="1" si="232"/>
        <v>#REF!</v>
      </c>
      <c r="CD128" s="167" t="e">
        <f t="shared" ca="1" si="233"/>
        <v>#REF!</v>
      </c>
      <c r="CE128" s="167" t="e">
        <f t="shared" ca="1" si="234"/>
        <v>#REF!</v>
      </c>
      <c r="CF128" s="167" t="e">
        <f t="shared" ca="1" si="235"/>
        <v>#REF!</v>
      </c>
      <c r="CG128" s="167" t="e">
        <f t="shared" ca="1" si="236"/>
        <v>#REF!</v>
      </c>
      <c r="CH128" s="167" t="e">
        <f t="shared" ca="1" si="237"/>
        <v>#REF!</v>
      </c>
      <c r="CI128" s="167" t="e">
        <f t="shared" ca="1" si="238"/>
        <v>#REF!</v>
      </c>
      <c r="CJ128" s="167" t="e">
        <f t="shared" ca="1" si="239"/>
        <v>#REF!</v>
      </c>
      <c r="CK128" s="167" t="e">
        <f t="shared" ca="1" si="240"/>
        <v>#REF!</v>
      </c>
      <c r="CL128" s="167" t="e">
        <f t="shared" ca="1" si="241"/>
        <v>#REF!</v>
      </c>
      <c r="CM128" s="167" t="e">
        <f t="shared" ca="1" si="242"/>
        <v>#REF!</v>
      </c>
      <c r="CN128" s="167" t="e">
        <f t="shared" ca="1" si="243"/>
        <v>#REF!</v>
      </c>
      <c r="CO128" s="167" t="e">
        <f t="shared" ca="1" si="244"/>
        <v>#REF!</v>
      </c>
      <c r="CQ128" s="167" t="e">
        <f t="shared" ca="1" si="245"/>
        <v>#REF!</v>
      </c>
      <c r="CR128" s="167" t="e">
        <f t="shared" ca="1" si="246"/>
        <v>#REF!</v>
      </c>
      <c r="CS128" s="167" t="e">
        <f t="shared" ca="1" si="247"/>
        <v>#REF!</v>
      </c>
      <c r="CT128" s="167" t="e">
        <f t="shared" ca="1" si="248"/>
        <v>#REF!</v>
      </c>
      <c r="CU128" s="167" t="e">
        <f t="shared" ca="1" si="249"/>
        <v>#REF!</v>
      </c>
      <c r="CV128" s="167" t="e">
        <f t="shared" ca="1" si="250"/>
        <v>#REF!</v>
      </c>
      <c r="CW128" s="167" t="e">
        <f t="shared" ca="1" si="251"/>
        <v>#REF!</v>
      </c>
      <c r="CX128" s="167" t="e">
        <f t="shared" ca="1" si="252"/>
        <v>#REF!</v>
      </c>
      <c r="CY128" s="167" t="e">
        <f t="shared" ca="1" si="253"/>
        <v>#REF!</v>
      </c>
      <c r="CZ128" s="167" t="e">
        <f t="shared" ca="1" si="254"/>
        <v>#REF!</v>
      </c>
      <c r="DA128" s="167" t="e">
        <f t="shared" ca="1" si="255"/>
        <v>#REF!</v>
      </c>
      <c r="DB128" s="167" t="e">
        <f t="shared" ca="1" si="256"/>
        <v>#REF!</v>
      </c>
      <c r="DC128" s="167" t="e">
        <f t="shared" ca="1" si="257"/>
        <v>#REF!</v>
      </c>
      <c r="DD128" s="167" t="e">
        <f t="shared" ca="1" si="258"/>
        <v>#REF!</v>
      </c>
      <c r="DE128" s="167" t="e">
        <f t="shared" ca="1" si="259"/>
        <v>#REF!</v>
      </c>
      <c r="DF128" s="167" t="e">
        <f t="shared" ca="1" si="260"/>
        <v>#REF!</v>
      </c>
      <c r="DH128" s="167">
        <f t="shared" si="261"/>
        <v>0</v>
      </c>
      <c r="DI128" s="167">
        <f t="shared" si="262"/>
        <v>0</v>
      </c>
      <c r="DJ128" s="167">
        <f t="shared" si="263"/>
        <v>0</v>
      </c>
      <c r="DK128" s="167">
        <f t="shared" si="264"/>
        <v>0</v>
      </c>
      <c r="DL128" s="167">
        <f t="shared" si="265"/>
        <v>0</v>
      </c>
      <c r="DM128" s="167">
        <f t="shared" si="266"/>
        <v>0</v>
      </c>
      <c r="DN128" s="167">
        <f t="shared" si="267"/>
        <v>0</v>
      </c>
      <c r="DO128" s="167">
        <f t="shared" si="268"/>
        <v>0</v>
      </c>
      <c r="DP128" s="167">
        <f t="shared" si="269"/>
        <v>0</v>
      </c>
      <c r="DQ128" s="167">
        <f t="shared" si="270"/>
        <v>0</v>
      </c>
      <c r="DR128" s="167">
        <f t="shared" si="271"/>
        <v>0</v>
      </c>
      <c r="DS128" s="167">
        <f t="shared" si="272"/>
        <v>0</v>
      </c>
      <c r="DT128" s="167">
        <f t="shared" si="273"/>
        <v>0</v>
      </c>
      <c r="DU128" s="167">
        <f t="shared" si="274"/>
        <v>0</v>
      </c>
      <c r="DV128" s="167">
        <f t="shared" si="275"/>
        <v>0</v>
      </c>
      <c r="DW128" s="167">
        <f t="shared" si="276"/>
        <v>0</v>
      </c>
      <c r="DY128" s="167" t="e">
        <f t="shared" ca="1" si="312"/>
        <v>#REF!</v>
      </c>
      <c r="DZ128" s="167" t="e">
        <f t="shared" ca="1" si="313"/>
        <v>#REF!</v>
      </c>
      <c r="EA128" s="167" t="e">
        <f t="shared" ca="1" si="314"/>
        <v>#REF!</v>
      </c>
      <c r="EB128" s="167" t="e">
        <f t="shared" ca="1" si="315"/>
        <v>#REF!</v>
      </c>
      <c r="EC128" s="167" t="e">
        <f t="shared" ca="1" si="316"/>
        <v>#REF!</v>
      </c>
      <c r="ED128" s="167" t="e">
        <f t="shared" ca="1" si="317"/>
        <v>#REF!</v>
      </c>
      <c r="EE128" s="167" t="e">
        <f t="shared" ca="1" si="318"/>
        <v>#REF!</v>
      </c>
      <c r="EF128" s="167" t="e">
        <f t="shared" ca="1" si="319"/>
        <v>#REF!</v>
      </c>
      <c r="EG128" s="167" t="e">
        <f t="shared" ca="1" si="320"/>
        <v>#REF!</v>
      </c>
      <c r="EH128" s="167" t="e">
        <f t="shared" ca="1" si="321"/>
        <v>#REF!</v>
      </c>
      <c r="EI128" s="167" t="e">
        <f t="shared" ca="1" si="322"/>
        <v>#REF!</v>
      </c>
      <c r="EJ128" s="167" t="e">
        <f t="shared" ca="1" si="323"/>
        <v>#REF!</v>
      </c>
      <c r="EK128" s="167" t="e">
        <f t="shared" ca="1" si="324"/>
        <v>#REF!</v>
      </c>
      <c r="EL128" s="167" t="e">
        <f t="shared" ca="1" si="325"/>
        <v>#REF!</v>
      </c>
      <c r="EM128" s="167" t="e">
        <f t="shared" ca="1" si="326"/>
        <v>#REF!</v>
      </c>
      <c r="EN128" s="167" t="e">
        <f t="shared" ca="1" si="327"/>
        <v>#REF!</v>
      </c>
      <c r="EP128" s="167">
        <f t="shared" si="328"/>
        <v>0</v>
      </c>
      <c r="EQ128" s="167">
        <f t="shared" si="329"/>
        <v>0</v>
      </c>
      <c r="ER128" s="167">
        <f t="shared" si="330"/>
        <v>0</v>
      </c>
      <c r="ES128" s="167">
        <f t="shared" si="331"/>
        <v>0</v>
      </c>
      <c r="ET128" s="167">
        <f t="shared" si="332"/>
        <v>0</v>
      </c>
      <c r="EU128" s="167">
        <f t="shared" si="333"/>
        <v>0</v>
      </c>
      <c r="EV128" s="167">
        <f t="shared" si="334"/>
        <v>0</v>
      </c>
      <c r="EW128" s="167">
        <f t="shared" si="335"/>
        <v>0</v>
      </c>
      <c r="EX128" s="167">
        <f t="shared" si="336"/>
        <v>0</v>
      </c>
      <c r="EY128" s="167">
        <f t="shared" si="337"/>
        <v>0</v>
      </c>
      <c r="EZ128" s="167">
        <f t="shared" si="338"/>
        <v>0</v>
      </c>
      <c r="FA128" s="167">
        <f t="shared" si="339"/>
        <v>0</v>
      </c>
      <c r="FB128" s="167">
        <f t="shared" si="340"/>
        <v>0</v>
      </c>
      <c r="FC128" s="167">
        <f t="shared" si="341"/>
        <v>0</v>
      </c>
      <c r="FD128" s="167">
        <f t="shared" si="342"/>
        <v>0</v>
      </c>
      <c r="FE128" s="167">
        <f t="shared" si="343"/>
        <v>0</v>
      </c>
      <c r="FG128" s="167">
        <f t="shared" si="344"/>
        <v>0</v>
      </c>
      <c r="FH128" s="167">
        <f t="shared" si="345"/>
        <v>0</v>
      </c>
      <c r="FI128" s="167">
        <f t="shared" si="346"/>
        <v>0</v>
      </c>
      <c r="FJ128" s="167">
        <f t="shared" si="347"/>
        <v>0</v>
      </c>
      <c r="FK128" s="167">
        <f t="shared" si="348"/>
        <v>0</v>
      </c>
      <c r="FL128" s="167">
        <f t="shared" si="349"/>
        <v>0</v>
      </c>
      <c r="FM128" s="167">
        <f t="shared" si="350"/>
        <v>0</v>
      </c>
      <c r="FN128" s="167">
        <f t="shared" si="351"/>
        <v>0</v>
      </c>
      <c r="FO128" s="167">
        <f t="shared" si="352"/>
        <v>0</v>
      </c>
      <c r="FP128" s="167">
        <f t="shared" si="353"/>
        <v>0</v>
      </c>
      <c r="FQ128" s="167">
        <f t="shared" si="354"/>
        <v>0</v>
      </c>
      <c r="FR128" s="167">
        <f t="shared" si="355"/>
        <v>0</v>
      </c>
      <c r="FS128" s="167">
        <f t="shared" si="356"/>
        <v>0</v>
      </c>
      <c r="FT128" s="167">
        <f t="shared" si="357"/>
        <v>0</v>
      </c>
      <c r="FU128" s="167">
        <f t="shared" si="358"/>
        <v>0</v>
      </c>
      <c r="FV128" s="167">
        <f t="shared" si="359"/>
        <v>0</v>
      </c>
      <c r="FX128" s="167">
        <f t="shared" si="360"/>
        <v>0</v>
      </c>
      <c r="FY128" s="167">
        <f t="shared" si="361"/>
        <v>0</v>
      </c>
      <c r="FZ128" s="167">
        <f t="shared" si="362"/>
        <v>0</v>
      </c>
      <c r="GA128" s="167">
        <f t="shared" si="363"/>
        <v>0</v>
      </c>
      <c r="GB128" s="167">
        <f t="shared" si="364"/>
        <v>0</v>
      </c>
      <c r="GC128" s="167">
        <f t="shared" si="365"/>
        <v>0</v>
      </c>
      <c r="GD128" s="167">
        <f t="shared" si="366"/>
        <v>0</v>
      </c>
      <c r="GE128" s="167">
        <f t="shared" si="367"/>
        <v>0</v>
      </c>
      <c r="GF128" s="167">
        <f t="shared" si="368"/>
        <v>0</v>
      </c>
      <c r="GG128" s="167">
        <f t="shared" si="369"/>
        <v>0</v>
      </c>
      <c r="GH128" s="167">
        <f t="shared" si="370"/>
        <v>0</v>
      </c>
      <c r="GI128" s="167">
        <f t="shared" si="371"/>
        <v>0</v>
      </c>
      <c r="GJ128" s="167">
        <f t="shared" si="372"/>
        <v>0</v>
      </c>
      <c r="GK128" s="167">
        <f t="shared" si="373"/>
        <v>0</v>
      </c>
      <c r="GL128" s="167">
        <f t="shared" si="374"/>
        <v>0</v>
      </c>
      <c r="GM128" s="167">
        <f t="shared" si="375"/>
        <v>0</v>
      </c>
      <c r="GO128" s="167" t="e">
        <f t="shared" ca="1" si="426"/>
        <v>#REF!</v>
      </c>
      <c r="GP128" s="167" t="e">
        <f t="shared" ca="1" si="411"/>
        <v>#REF!</v>
      </c>
      <c r="GQ128" s="167" t="e">
        <f t="shared" ca="1" si="411"/>
        <v>#REF!</v>
      </c>
      <c r="GR128" s="167" t="e">
        <f t="shared" ca="1" si="411"/>
        <v>#REF!</v>
      </c>
      <c r="GS128" s="167" t="e">
        <f t="shared" ca="1" si="411"/>
        <v>#REF!</v>
      </c>
      <c r="GT128" s="167" t="e">
        <f t="shared" ca="1" si="411"/>
        <v>#REF!</v>
      </c>
      <c r="GU128" s="167" t="e">
        <f t="shared" ca="1" si="411"/>
        <v>#REF!</v>
      </c>
      <c r="GV128" s="167" t="e">
        <f t="shared" ca="1" si="411"/>
        <v>#REF!</v>
      </c>
      <c r="GW128" s="167" t="e">
        <f t="shared" ca="1" si="411"/>
        <v>#REF!</v>
      </c>
      <c r="GX128" s="167" t="e">
        <f t="shared" ca="1" si="411"/>
        <v>#REF!</v>
      </c>
      <c r="GY128" s="167" t="e">
        <f t="shared" ca="1" si="411"/>
        <v>#REF!</v>
      </c>
      <c r="GZ128" s="167" t="e">
        <f t="shared" ca="1" si="411"/>
        <v>#REF!</v>
      </c>
      <c r="HA128" s="167" t="e">
        <f t="shared" ca="1" si="411"/>
        <v>#REF!</v>
      </c>
      <c r="HB128" s="167" t="e">
        <f t="shared" ca="1" si="411"/>
        <v>#REF!</v>
      </c>
      <c r="HC128" s="167" t="e">
        <f t="shared" ca="1" si="411"/>
        <v>#REF!</v>
      </c>
      <c r="HD128" s="167" t="e">
        <f t="shared" ref="GP128:HD145" ca="1" si="430">HD$3*$BG128</f>
        <v>#REF!</v>
      </c>
      <c r="HF128" s="167" t="e">
        <f t="shared" ca="1" si="277"/>
        <v>#REF!</v>
      </c>
      <c r="HG128" s="167" t="e">
        <f t="shared" ca="1" si="278"/>
        <v>#REF!</v>
      </c>
      <c r="HH128" s="167" t="e">
        <f t="shared" ca="1" si="279"/>
        <v>#REF!</v>
      </c>
      <c r="HI128" s="167" t="e">
        <f t="shared" ca="1" si="280"/>
        <v>#REF!</v>
      </c>
      <c r="HJ128" s="167" t="e">
        <f t="shared" ca="1" si="281"/>
        <v>#REF!</v>
      </c>
      <c r="HK128" s="167" t="e">
        <f t="shared" ca="1" si="282"/>
        <v>#REF!</v>
      </c>
      <c r="HL128" s="167" t="e">
        <f t="shared" ca="1" si="283"/>
        <v>#REF!</v>
      </c>
      <c r="HM128" s="167" t="e">
        <f t="shared" ca="1" si="284"/>
        <v>#REF!</v>
      </c>
      <c r="HN128" s="167" t="e">
        <f t="shared" ca="1" si="285"/>
        <v>#REF!</v>
      </c>
      <c r="HO128" s="167" t="e">
        <f t="shared" ca="1" si="286"/>
        <v>#REF!</v>
      </c>
      <c r="HP128" s="167" t="e">
        <f t="shared" ca="1" si="287"/>
        <v>#REF!</v>
      </c>
      <c r="HQ128" s="167" t="e">
        <f t="shared" ca="1" si="288"/>
        <v>#REF!</v>
      </c>
      <c r="HR128" s="167" t="e">
        <f t="shared" ca="1" si="289"/>
        <v>#REF!</v>
      </c>
      <c r="HS128" s="167" t="e">
        <f t="shared" ca="1" si="290"/>
        <v>#REF!</v>
      </c>
      <c r="HT128" s="167" t="e">
        <f t="shared" ca="1" si="291"/>
        <v>#REF!</v>
      </c>
      <c r="HU128" s="167" t="e">
        <f t="shared" ca="1" si="292"/>
        <v>#REF!</v>
      </c>
      <c r="HW128" s="167" t="e">
        <f t="shared" ca="1" si="293"/>
        <v>#REF!</v>
      </c>
      <c r="HX128" s="167">
        <f t="shared" si="294"/>
        <v>0</v>
      </c>
      <c r="HY128" s="167" t="e">
        <f t="shared" ca="1" si="376"/>
        <v>#REF!</v>
      </c>
      <c r="HZ128" s="219" t="e">
        <f t="shared" ca="1" si="377"/>
        <v>#REF!</v>
      </c>
    </row>
    <row r="129" spans="1:234" s="48" customFormat="1">
      <c r="A129" s="3" t="s">
        <v>250</v>
      </c>
      <c r="B129" s="202" t="str">
        <f>INDEX('Ref1'!$E:$E,MATCH(A129,'Ref1'!$A:$A,0))</f>
        <v>Epsom and Ewell</v>
      </c>
      <c r="C129" s="42" t="str">
        <f>INDEX(Data1!B:B,MATCH(A129,Data1!A:A,0))</f>
        <v>SD</v>
      </c>
      <c r="D129" s="253" t="str">
        <f>INDEX(Data1!C:C,MATCH(A129,Data1!A:A,0))</f>
        <v>SE</v>
      </c>
      <c r="E129" s="200" t="str">
        <f>IF($C$6="No","No",IF(COUNTIF(Inputs!$K$359:$K$398,$A129)&gt;0,"Yes","No"))</f>
        <v>No</v>
      </c>
      <c r="F129" s="404"/>
      <c r="G129" s="62">
        <f>INDEX('4_RatesSplit'!K:K,MATCH($A129,'4_RatesSplit'!$A:$A,0))</f>
        <v>0</v>
      </c>
      <c r="H129" s="171">
        <f>INDEX('4_RatesSplit'!L:L,MATCH($A129,'4_RatesSplit'!$A:$A,0))</f>
        <v>0</v>
      </c>
      <c r="I129" s="167">
        <f>INDEX('4_RatesSplit'!M:M,MATCH($A129,'4_RatesSplit'!$A:$A,0))</f>
        <v>0</v>
      </c>
      <c r="J129" s="167">
        <f>INDEX('4_RatesSplit'!N:N,MATCH($A129,'4_RatesSplit'!$A:$A,0))</f>
        <v>0</v>
      </c>
      <c r="K129" s="167">
        <f>INDEX('4_RatesSplit'!O:O,MATCH($A129,'4_RatesSplit'!$A:$A,0))</f>
        <v>0</v>
      </c>
      <c r="L129" s="167">
        <f>INDEX('4_RatesSplit'!P:P,MATCH($A129,'4_RatesSplit'!$A:$A,0))</f>
        <v>0</v>
      </c>
      <c r="M129" s="167">
        <f>INDEX('4_RatesSplit'!Q:Q,MATCH($A129,'4_RatesSplit'!$A:$A,0))</f>
        <v>0</v>
      </c>
      <c r="N129" s="167">
        <f>INDEX('4_RatesSplit'!R:R,MATCH($A129,'4_RatesSplit'!$A:$A,0))</f>
        <v>0</v>
      </c>
      <c r="O129" s="167">
        <f>INDEX('4_RatesSplit'!S:S,MATCH($A129,'4_RatesSplit'!$A:$A,0))</f>
        <v>0</v>
      </c>
      <c r="P129" s="167">
        <f>INDEX('4_RatesSplit'!T:T,MATCH($A129,'4_RatesSplit'!$A:$A,0))</f>
        <v>0</v>
      </c>
      <c r="Q129" s="167">
        <f>INDEX('4_RatesSplit'!U:U,MATCH($A129,'4_RatesSplit'!$A:$A,0))</f>
        <v>0</v>
      </c>
      <c r="R129" s="167">
        <f>INDEX('4_RatesSplit'!V:V,MATCH($A129,'4_RatesSplit'!$A:$A,0))</f>
        <v>0</v>
      </c>
      <c r="S129" s="167">
        <f>INDEX('4_RatesSplit'!W:W,MATCH($A129,'4_RatesSplit'!$A:$A,0))</f>
        <v>0</v>
      </c>
      <c r="T129" s="167">
        <f>INDEX('4_RatesSplit'!X:X,MATCH($A129,'4_RatesSplit'!$A:$A,0))</f>
        <v>0</v>
      </c>
      <c r="U129" s="167">
        <f>INDEX('4_RatesSplit'!Y:Y,MATCH($A129,'4_RatesSplit'!$A:$A,0))</f>
        <v>0</v>
      </c>
      <c r="V129" s="167">
        <f>INDEX('4_RatesSplit'!Z:Z,MATCH($A129,'4_RatesSplit'!$A:$A,0))</f>
        <v>0</v>
      </c>
      <c r="W129" s="167">
        <f>INDEX('4_RatesSplit'!AA:AA,MATCH($A129,'4_RatesSplit'!$A:$A,0))</f>
        <v>0</v>
      </c>
      <c r="X129" s="18"/>
      <c r="Y129" s="168" t="e">
        <f ca="1">INDEX('4_RatesSplit'!AT:AT,MATCH($A129,'4_RatesSplit'!$A:$A,0))</f>
        <v>#REF!</v>
      </c>
      <c r="Z129" s="168" t="e">
        <f ca="1">INDEX('4_RatesSplit'!AU:AU,MATCH($A129,'4_RatesSplit'!$A:$A,0))</f>
        <v>#REF!</v>
      </c>
      <c r="AA129" s="168" t="e">
        <f ca="1">INDEX('4_RatesSplit'!AV:AV,MATCH($A129,'4_RatesSplit'!$A:$A,0))</f>
        <v>#REF!</v>
      </c>
      <c r="AB129" s="168" t="e">
        <f ca="1">INDEX('4_RatesSplit'!AW:AW,MATCH($A129,'4_RatesSplit'!$A:$A,0))</f>
        <v>#REF!</v>
      </c>
      <c r="AC129" s="168" t="e">
        <f ca="1">INDEX('4_RatesSplit'!AX:AX,MATCH($A129,'4_RatesSplit'!$A:$A,0))</f>
        <v>#REF!</v>
      </c>
      <c r="AD129" s="168" t="e">
        <f ca="1">INDEX('4_RatesSplit'!AY:AY,MATCH($A129,'4_RatesSplit'!$A:$A,0))</f>
        <v>#REF!</v>
      </c>
      <c r="AE129" s="168" t="e">
        <f ca="1">INDEX('4_RatesSplit'!AZ:AZ,MATCH($A129,'4_RatesSplit'!$A:$A,0))</f>
        <v>#REF!</v>
      </c>
      <c r="AF129" s="168" t="e">
        <f ca="1">INDEX('4_RatesSplit'!BA:BA,MATCH($A129,'4_RatesSplit'!$A:$A,0))</f>
        <v>#REF!</v>
      </c>
      <c r="AG129" s="168" t="e">
        <f ca="1">INDEX('4_RatesSplit'!BB:BB,MATCH($A129,'4_RatesSplit'!$A:$A,0))</f>
        <v>#REF!</v>
      </c>
      <c r="AH129" s="168" t="e">
        <f ca="1">INDEX('4_RatesSplit'!BC:BC,MATCH($A129,'4_RatesSplit'!$A:$A,0))</f>
        <v>#REF!</v>
      </c>
      <c r="AI129" s="168" t="e">
        <f ca="1">INDEX('4_RatesSplit'!BD:BD,MATCH($A129,'4_RatesSplit'!$A:$A,0))</f>
        <v>#REF!</v>
      </c>
      <c r="AJ129" s="168" t="e">
        <f ca="1">INDEX('4_RatesSplit'!BE:BE,MATCH($A129,'4_RatesSplit'!$A:$A,0))</f>
        <v>#REF!</v>
      </c>
      <c r="AK129" s="168" t="e">
        <f ca="1">INDEX('4_RatesSplit'!BF:BF,MATCH($A129,'4_RatesSplit'!$A:$A,0))</f>
        <v>#REF!</v>
      </c>
      <c r="AL129" s="168" t="e">
        <f ca="1">INDEX('4_RatesSplit'!BG:BG,MATCH($A129,'4_RatesSplit'!$A:$A,0))</f>
        <v>#REF!</v>
      </c>
      <c r="AM129" s="168" t="e">
        <f ca="1">INDEX('4_RatesSplit'!BH:BH,MATCH($A129,'4_RatesSplit'!$A:$A,0))</f>
        <v>#REF!</v>
      </c>
      <c r="AN129" s="198" t="e">
        <f ca="1">INDEX('4_RatesSplit'!BI:BI,MATCH($A129,'4_RatesSplit'!$A:$A,0))</f>
        <v>#REF!</v>
      </c>
      <c r="AO129" s="114"/>
      <c r="AP129" s="167" t="e">
        <f t="shared" ca="1" si="295"/>
        <v>#REF!</v>
      </c>
      <c r="AQ129" s="167" t="e">
        <f t="shared" ca="1" si="296"/>
        <v>#REF!</v>
      </c>
      <c r="AR129" s="167" t="e">
        <f t="shared" ca="1" si="297"/>
        <v>#REF!</v>
      </c>
      <c r="AS129" s="167" t="e">
        <f t="shared" ca="1" si="298"/>
        <v>#REF!</v>
      </c>
      <c r="AT129" s="167" t="e">
        <f t="shared" ca="1" si="299"/>
        <v>#REF!</v>
      </c>
      <c r="AU129" s="167" t="e">
        <f t="shared" ca="1" si="300"/>
        <v>#REF!</v>
      </c>
      <c r="AV129" s="167" t="e">
        <f t="shared" ca="1" si="301"/>
        <v>#REF!</v>
      </c>
      <c r="AW129" s="167" t="e">
        <f t="shared" ca="1" si="302"/>
        <v>#REF!</v>
      </c>
      <c r="AX129" s="167" t="e">
        <f t="shared" ca="1" si="303"/>
        <v>#REF!</v>
      </c>
      <c r="AY129" s="167" t="e">
        <f t="shared" ca="1" si="304"/>
        <v>#REF!</v>
      </c>
      <c r="AZ129" s="167" t="e">
        <f t="shared" ca="1" si="305"/>
        <v>#REF!</v>
      </c>
      <c r="BA129" s="167" t="e">
        <f t="shared" ca="1" si="306"/>
        <v>#REF!</v>
      </c>
      <c r="BB129" s="167" t="e">
        <f t="shared" ca="1" si="307"/>
        <v>#REF!</v>
      </c>
      <c r="BC129" s="167" t="e">
        <f t="shared" ca="1" si="308"/>
        <v>#REF!</v>
      </c>
      <c r="BD129" s="167" t="e">
        <f t="shared" ca="1" si="309"/>
        <v>#REF!</v>
      </c>
      <c r="BE129" s="167" t="e">
        <f t="shared" ca="1" si="310"/>
        <v>#REF!</v>
      </c>
      <c r="BF129" s="18"/>
      <c r="BG129" s="168">
        <f>INDEX('2_Needs'!$F:$F,MATCH($A129,'2_Needs'!$A:$A,0))</f>
        <v>1.1379892317340171E-4</v>
      </c>
      <c r="BH129" s="114"/>
      <c r="BI129" s="167">
        <f t="shared" ref="BI129:BX129" si="431">IF(BI$3="reset",$BG129*BI$6,BH129*(1+$C$4))</f>
        <v>0</v>
      </c>
      <c r="BJ129" s="167">
        <f t="shared" si="431"/>
        <v>0</v>
      </c>
      <c r="BK129" s="167">
        <f t="shared" si="431"/>
        <v>0</v>
      </c>
      <c r="BL129" s="167">
        <f t="shared" si="431"/>
        <v>0</v>
      </c>
      <c r="BM129" s="167">
        <f t="shared" si="431"/>
        <v>0</v>
      </c>
      <c r="BN129" s="167">
        <f t="shared" si="431"/>
        <v>0</v>
      </c>
      <c r="BO129" s="167">
        <f t="shared" si="431"/>
        <v>0</v>
      </c>
      <c r="BP129" s="167">
        <f t="shared" si="431"/>
        <v>0</v>
      </c>
      <c r="BQ129" s="167">
        <f t="shared" si="431"/>
        <v>0</v>
      </c>
      <c r="BR129" s="167">
        <f t="shared" si="431"/>
        <v>0</v>
      </c>
      <c r="BS129" s="167">
        <f t="shared" si="431"/>
        <v>0</v>
      </c>
      <c r="BT129" s="167">
        <f t="shared" si="431"/>
        <v>0</v>
      </c>
      <c r="BU129" s="167">
        <f t="shared" si="431"/>
        <v>0</v>
      </c>
      <c r="BV129" s="167">
        <f t="shared" si="431"/>
        <v>0</v>
      </c>
      <c r="BW129" s="167">
        <f t="shared" si="431"/>
        <v>0</v>
      </c>
      <c r="BX129" s="167">
        <f t="shared" si="431"/>
        <v>0</v>
      </c>
      <c r="BZ129" s="167" t="e">
        <f t="shared" ca="1" si="229"/>
        <v>#REF!</v>
      </c>
      <c r="CA129" s="167" t="e">
        <f t="shared" ca="1" si="230"/>
        <v>#REF!</v>
      </c>
      <c r="CB129" s="167" t="e">
        <f t="shared" ca="1" si="231"/>
        <v>#REF!</v>
      </c>
      <c r="CC129" s="167" t="e">
        <f t="shared" ca="1" si="232"/>
        <v>#REF!</v>
      </c>
      <c r="CD129" s="167" t="e">
        <f t="shared" ca="1" si="233"/>
        <v>#REF!</v>
      </c>
      <c r="CE129" s="167" t="e">
        <f t="shared" ca="1" si="234"/>
        <v>#REF!</v>
      </c>
      <c r="CF129" s="167" t="e">
        <f t="shared" ca="1" si="235"/>
        <v>#REF!</v>
      </c>
      <c r="CG129" s="167" t="e">
        <f t="shared" ca="1" si="236"/>
        <v>#REF!</v>
      </c>
      <c r="CH129" s="167" t="e">
        <f t="shared" ca="1" si="237"/>
        <v>#REF!</v>
      </c>
      <c r="CI129" s="167" t="e">
        <f t="shared" ca="1" si="238"/>
        <v>#REF!</v>
      </c>
      <c r="CJ129" s="167" t="e">
        <f t="shared" ca="1" si="239"/>
        <v>#REF!</v>
      </c>
      <c r="CK129" s="167" t="e">
        <f t="shared" ca="1" si="240"/>
        <v>#REF!</v>
      </c>
      <c r="CL129" s="167" t="e">
        <f t="shared" ca="1" si="241"/>
        <v>#REF!</v>
      </c>
      <c r="CM129" s="167" t="e">
        <f t="shared" ca="1" si="242"/>
        <v>#REF!</v>
      </c>
      <c r="CN129" s="167" t="e">
        <f t="shared" ca="1" si="243"/>
        <v>#REF!</v>
      </c>
      <c r="CO129" s="167" t="e">
        <f t="shared" ca="1" si="244"/>
        <v>#REF!</v>
      </c>
      <c r="CQ129" s="167" t="e">
        <f t="shared" ca="1" si="245"/>
        <v>#REF!</v>
      </c>
      <c r="CR129" s="167" t="e">
        <f t="shared" ca="1" si="246"/>
        <v>#REF!</v>
      </c>
      <c r="CS129" s="167" t="e">
        <f t="shared" ca="1" si="247"/>
        <v>#REF!</v>
      </c>
      <c r="CT129" s="167" t="e">
        <f t="shared" ca="1" si="248"/>
        <v>#REF!</v>
      </c>
      <c r="CU129" s="167" t="e">
        <f t="shared" ca="1" si="249"/>
        <v>#REF!</v>
      </c>
      <c r="CV129" s="167" t="e">
        <f t="shared" ca="1" si="250"/>
        <v>#REF!</v>
      </c>
      <c r="CW129" s="167" t="e">
        <f t="shared" ca="1" si="251"/>
        <v>#REF!</v>
      </c>
      <c r="CX129" s="167" t="e">
        <f t="shared" ca="1" si="252"/>
        <v>#REF!</v>
      </c>
      <c r="CY129" s="167" t="e">
        <f t="shared" ca="1" si="253"/>
        <v>#REF!</v>
      </c>
      <c r="CZ129" s="167" t="e">
        <f t="shared" ca="1" si="254"/>
        <v>#REF!</v>
      </c>
      <c r="DA129" s="167" t="e">
        <f t="shared" ca="1" si="255"/>
        <v>#REF!</v>
      </c>
      <c r="DB129" s="167" t="e">
        <f t="shared" ca="1" si="256"/>
        <v>#REF!</v>
      </c>
      <c r="DC129" s="167" t="e">
        <f t="shared" ca="1" si="257"/>
        <v>#REF!</v>
      </c>
      <c r="DD129" s="167" t="e">
        <f t="shared" ca="1" si="258"/>
        <v>#REF!</v>
      </c>
      <c r="DE129" s="167" t="e">
        <f t="shared" ca="1" si="259"/>
        <v>#REF!</v>
      </c>
      <c r="DF129" s="167" t="e">
        <f t="shared" ca="1" si="260"/>
        <v>#REF!</v>
      </c>
      <c r="DH129" s="167">
        <f t="shared" si="261"/>
        <v>0</v>
      </c>
      <c r="DI129" s="167">
        <f t="shared" si="262"/>
        <v>0</v>
      </c>
      <c r="DJ129" s="167">
        <f t="shared" si="263"/>
        <v>0</v>
      </c>
      <c r="DK129" s="167">
        <f t="shared" si="264"/>
        <v>0</v>
      </c>
      <c r="DL129" s="167">
        <f t="shared" si="265"/>
        <v>0</v>
      </c>
      <c r="DM129" s="167">
        <f t="shared" si="266"/>
        <v>0</v>
      </c>
      <c r="DN129" s="167">
        <f t="shared" si="267"/>
        <v>0</v>
      </c>
      <c r="DO129" s="167">
        <f t="shared" si="268"/>
        <v>0</v>
      </c>
      <c r="DP129" s="167">
        <f t="shared" si="269"/>
        <v>0</v>
      </c>
      <c r="DQ129" s="167">
        <f t="shared" si="270"/>
        <v>0</v>
      </c>
      <c r="DR129" s="167">
        <f t="shared" si="271"/>
        <v>0</v>
      </c>
      <c r="DS129" s="167">
        <f t="shared" si="272"/>
        <v>0</v>
      </c>
      <c r="DT129" s="167">
        <f t="shared" si="273"/>
        <v>0</v>
      </c>
      <c r="DU129" s="167">
        <f t="shared" si="274"/>
        <v>0</v>
      </c>
      <c r="DV129" s="167">
        <f t="shared" si="275"/>
        <v>0</v>
      </c>
      <c r="DW129" s="167">
        <f t="shared" si="276"/>
        <v>0</v>
      </c>
      <c r="DY129" s="167" t="e">
        <f t="shared" ca="1" si="312"/>
        <v>#REF!</v>
      </c>
      <c r="DZ129" s="167" t="e">
        <f t="shared" ca="1" si="313"/>
        <v>#REF!</v>
      </c>
      <c r="EA129" s="167" t="e">
        <f t="shared" ca="1" si="314"/>
        <v>#REF!</v>
      </c>
      <c r="EB129" s="167" t="e">
        <f t="shared" ca="1" si="315"/>
        <v>#REF!</v>
      </c>
      <c r="EC129" s="167" t="e">
        <f t="shared" ca="1" si="316"/>
        <v>#REF!</v>
      </c>
      <c r="ED129" s="167" t="e">
        <f t="shared" ca="1" si="317"/>
        <v>#REF!</v>
      </c>
      <c r="EE129" s="167" t="e">
        <f t="shared" ca="1" si="318"/>
        <v>#REF!</v>
      </c>
      <c r="EF129" s="167" t="e">
        <f t="shared" ca="1" si="319"/>
        <v>#REF!</v>
      </c>
      <c r="EG129" s="167" t="e">
        <f t="shared" ca="1" si="320"/>
        <v>#REF!</v>
      </c>
      <c r="EH129" s="167" t="e">
        <f t="shared" ca="1" si="321"/>
        <v>#REF!</v>
      </c>
      <c r="EI129" s="167" t="e">
        <f t="shared" ca="1" si="322"/>
        <v>#REF!</v>
      </c>
      <c r="EJ129" s="167" t="e">
        <f t="shared" ca="1" si="323"/>
        <v>#REF!</v>
      </c>
      <c r="EK129" s="167" t="e">
        <f t="shared" ca="1" si="324"/>
        <v>#REF!</v>
      </c>
      <c r="EL129" s="167" t="e">
        <f t="shared" ca="1" si="325"/>
        <v>#REF!</v>
      </c>
      <c r="EM129" s="167" t="e">
        <f t="shared" ca="1" si="326"/>
        <v>#REF!</v>
      </c>
      <c r="EN129" s="167" t="e">
        <f t="shared" ca="1" si="327"/>
        <v>#REF!</v>
      </c>
      <c r="EP129" s="167">
        <f t="shared" si="328"/>
        <v>0</v>
      </c>
      <c r="EQ129" s="167">
        <f t="shared" si="329"/>
        <v>0</v>
      </c>
      <c r="ER129" s="167">
        <f t="shared" si="330"/>
        <v>0</v>
      </c>
      <c r="ES129" s="167">
        <f t="shared" si="331"/>
        <v>0</v>
      </c>
      <c r="ET129" s="167">
        <f t="shared" si="332"/>
        <v>0</v>
      </c>
      <c r="EU129" s="167">
        <f t="shared" si="333"/>
        <v>0</v>
      </c>
      <c r="EV129" s="167">
        <f t="shared" si="334"/>
        <v>0</v>
      </c>
      <c r="EW129" s="167">
        <f t="shared" si="335"/>
        <v>0</v>
      </c>
      <c r="EX129" s="167">
        <f t="shared" si="336"/>
        <v>0</v>
      </c>
      <c r="EY129" s="167">
        <f t="shared" si="337"/>
        <v>0</v>
      </c>
      <c r="EZ129" s="167">
        <f t="shared" si="338"/>
        <v>0</v>
      </c>
      <c r="FA129" s="167">
        <f t="shared" si="339"/>
        <v>0</v>
      </c>
      <c r="FB129" s="167">
        <f t="shared" si="340"/>
        <v>0</v>
      </c>
      <c r="FC129" s="167">
        <f t="shared" si="341"/>
        <v>0</v>
      </c>
      <c r="FD129" s="167">
        <f t="shared" si="342"/>
        <v>0</v>
      </c>
      <c r="FE129" s="167">
        <f t="shared" si="343"/>
        <v>0</v>
      </c>
      <c r="FG129" s="167">
        <f t="shared" si="344"/>
        <v>0</v>
      </c>
      <c r="FH129" s="167">
        <f t="shared" si="345"/>
        <v>0</v>
      </c>
      <c r="FI129" s="167">
        <f t="shared" si="346"/>
        <v>0</v>
      </c>
      <c r="FJ129" s="167">
        <f t="shared" si="347"/>
        <v>0</v>
      </c>
      <c r="FK129" s="167">
        <f t="shared" si="348"/>
        <v>0</v>
      </c>
      <c r="FL129" s="167">
        <f t="shared" si="349"/>
        <v>0</v>
      </c>
      <c r="FM129" s="167">
        <f t="shared" si="350"/>
        <v>0</v>
      </c>
      <c r="FN129" s="167">
        <f t="shared" si="351"/>
        <v>0</v>
      </c>
      <c r="FO129" s="167">
        <f t="shared" si="352"/>
        <v>0</v>
      </c>
      <c r="FP129" s="167">
        <f t="shared" si="353"/>
        <v>0</v>
      </c>
      <c r="FQ129" s="167">
        <f t="shared" si="354"/>
        <v>0</v>
      </c>
      <c r="FR129" s="167">
        <f t="shared" si="355"/>
        <v>0</v>
      </c>
      <c r="FS129" s="167">
        <f t="shared" si="356"/>
        <v>0</v>
      </c>
      <c r="FT129" s="167">
        <f t="shared" si="357"/>
        <v>0</v>
      </c>
      <c r="FU129" s="167">
        <f t="shared" si="358"/>
        <v>0</v>
      </c>
      <c r="FV129" s="167">
        <f t="shared" si="359"/>
        <v>0</v>
      </c>
      <c r="FX129" s="167">
        <f t="shared" si="360"/>
        <v>0</v>
      </c>
      <c r="FY129" s="167">
        <f t="shared" si="361"/>
        <v>0</v>
      </c>
      <c r="FZ129" s="167">
        <f t="shared" si="362"/>
        <v>0</v>
      </c>
      <c r="GA129" s="167">
        <f t="shared" si="363"/>
        <v>0</v>
      </c>
      <c r="GB129" s="167">
        <f t="shared" si="364"/>
        <v>0</v>
      </c>
      <c r="GC129" s="167">
        <f t="shared" si="365"/>
        <v>0</v>
      </c>
      <c r="GD129" s="167">
        <f t="shared" si="366"/>
        <v>0</v>
      </c>
      <c r="GE129" s="167">
        <f t="shared" si="367"/>
        <v>0</v>
      </c>
      <c r="GF129" s="167">
        <f t="shared" si="368"/>
        <v>0</v>
      </c>
      <c r="GG129" s="167">
        <f t="shared" si="369"/>
        <v>0</v>
      </c>
      <c r="GH129" s="167">
        <f t="shared" si="370"/>
        <v>0</v>
      </c>
      <c r="GI129" s="167">
        <f t="shared" si="371"/>
        <v>0</v>
      </c>
      <c r="GJ129" s="167">
        <f t="shared" si="372"/>
        <v>0</v>
      </c>
      <c r="GK129" s="167">
        <f t="shared" si="373"/>
        <v>0</v>
      </c>
      <c r="GL129" s="167">
        <f t="shared" si="374"/>
        <v>0</v>
      </c>
      <c r="GM129" s="167">
        <f t="shared" si="375"/>
        <v>0</v>
      </c>
      <c r="GO129" s="167" t="e">
        <f t="shared" ca="1" si="426"/>
        <v>#REF!</v>
      </c>
      <c r="GP129" s="167" t="e">
        <f t="shared" ca="1" si="430"/>
        <v>#REF!</v>
      </c>
      <c r="GQ129" s="167" t="e">
        <f t="shared" ca="1" si="430"/>
        <v>#REF!</v>
      </c>
      <c r="GR129" s="167" t="e">
        <f t="shared" ca="1" si="430"/>
        <v>#REF!</v>
      </c>
      <c r="GS129" s="167" t="e">
        <f t="shared" ca="1" si="430"/>
        <v>#REF!</v>
      </c>
      <c r="GT129" s="167" t="e">
        <f t="shared" ca="1" si="430"/>
        <v>#REF!</v>
      </c>
      <c r="GU129" s="167" t="e">
        <f t="shared" ca="1" si="430"/>
        <v>#REF!</v>
      </c>
      <c r="GV129" s="167" t="e">
        <f t="shared" ca="1" si="430"/>
        <v>#REF!</v>
      </c>
      <c r="GW129" s="167" t="e">
        <f t="shared" ca="1" si="430"/>
        <v>#REF!</v>
      </c>
      <c r="GX129" s="167" t="e">
        <f t="shared" ca="1" si="430"/>
        <v>#REF!</v>
      </c>
      <c r="GY129" s="167" t="e">
        <f t="shared" ca="1" si="430"/>
        <v>#REF!</v>
      </c>
      <c r="GZ129" s="167" t="e">
        <f t="shared" ca="1" si="430"/>
        <v>#REF!</v>
      </c>
      <c r="HA129" s="167" t="e">
        <f t="shared" ca="1" si="430"/>
        <v>#REF!</v>
      </c>
      <c r="HB129" s="167" t="e">
        <f t="shared" ca="1" si="430"/>
        <v>#REF!</v>
      </c>
      <c r="HC129" s="167" t="e">
        <f t="shared" ca="1" si="430"/>
        <v>#REF!</v>
      </c>
      <c r="HD129" s="167" t="e">
        <f t="shared" ca="1" si="430"/>
        <v>#REF!</v>
      </c>
      <c r="HF129" s="167" t="e">
        <f t="shared" ca="1" si="277"/>
        <v>#REF!</v>
      </c>
      <c r="HG129" s="167" t="e">
        <f t="shared" ca="1" si="278"/>
        <v>#REF!</v>
      </c>
      <c r="HH129" s="167" t="e">
        <f t="shared" ca="1" si="279"/>
        <v>#REF!</v>
      </c>
      <c r="HI129" s="167" t="e">
        <f t="shared" ca="1" si="280"/>
        <v>#REF!</v>
      </c>
      <c r="HJ129" s="167" t="e">
        <f t="shared" ca="1" si="281"/>
        <v>#REF!</v>
      </c>
      <c r="HK129" s="167" t="e">
        <f t="shared" ca="1" si="282"/>
        <v>#REF!</v>
      </c>
      <c r="HL129" s="167" t="e">
        <f t="shared" ca="1" si="283"/>
        <v>#REF!</v>
      </c>
      <c r="HM129" s="167" t="e">
        <f t="shared" ca="1" si="284"/>
        <v>#REF!</v>
      </c>
      <c r="HN129" s="167" t="e">
        <f t="shared" ca="1" si="285"/>
        <v>#REF!</v>
      </c>
      <c r="HO129" s="167" t="e">
        <f t="shared" ca="1" si="286"/>
        <v>#REF!</v>
      </c>
      <c r="HP129" s="167" t="e">
        <f t="shared" ca="1" si="287"/>
        <v>#REF!</v>
      </c>
      <c r="HQ129" s="167" t="e">
        <f t="shared" ca="1" si="288"/>
        <v>#REF!</v>
      </c>
      <c r="HR129" s="167" t="e">
        <f t="shared" ca="1" si="289"/>
        <v>#REF!</v>
      </c>
      <c r="HS129" s="167" t="e">
        <f t="shared" ca="1" si="290"/>
        <v>#REF!</v>
      </c>
      <c r="HT129" s="167" t="e">
        <f t="shared" ca="1" si="291"/>
        <v>#REF!</v>
      </c>
      <c r="HU129" s="167" t="e">
        <f t="shared" ca="1" si="292"/>
        <v>#REF!</v>
      </c>
      <c r="HW129" s="167" t="e">
        <f t="shared" ca="1" si="293"/>
        <v>#REF!</v>
      </c>
      <c r="HX129" s="167">
        <f t="shared" si="294"/>
        <v>0</v>
      </c>
      <c r="HY129" s="167" t="e">
        <f t="shared" ca="1" si="376"/>
        <v>#REF!</v>
      </c>
      <c r="HZ129" s="219" t="e">
        <f t="shared" ca="1" si="377"/>
        <v>#REF!</v>
      </c>
    </row>
    <row r="130" spans="1:234" s="48" customFormat="1">
      <c r="A130" s="3" t="s">
        <v>252</v>
      </c>
      <c r="B130" s="202" t="str">
        <f>INDEX('Ref1'!$E:$E,MATCH(A130,'Ref1'!$A:$A,0))</f>
        <v>Erewash</v>
      </c>
      <c r="C130" s="42" t="str">
        <f>INDEX(Data1!B:B,MATCH(A130,Data1!A:A,0))</f>
        <v>SD</v>
      </c>
      <c r="D130" s="253" t="str">
        <f>INDEX(Data1!C:C,MATCH(A130,Data1!A:A,0))</f>
        <v>EM</v>
      </c>
      <c r="E130" s="200" t="str">
        <f>IF($C$6="No","No",IF(COUNTIF(Inputs!$K$359:$K$398,$A130)&gt;0,"Yes","No"))</f>
        <v>No</v>
      </c>
      <c r="F130" s="404"/>
      <c r="G130" s="62">
        <f>INDEX('4_RatesSplit'!K:K,MATCH($A130,'4_RatesSplit'!$A:$A,0))</f>
        <v>0</v>
      </c>
      <c r="H130" s="171">
        <f>INDEX('4_RatesSplit'!L:L,MATCH($A130,'4_RatesSplit'!$A:$A,0))</f>
        <v>0</v>
      </c>
      <c r="I130" s="167">
        <f>INDEX('4_RatesSplit'!M:M,MATCH($A130,'4_RatesSplit'!$A:$A,0))</f>
        <v>0</v>
      </c>
      <c r="J130" s="167">
        <f>INDEX('4_RatesSplit'!N:N,MATCH($A130,'4_RatesSplit'!$A:$A,0))</f>
        <v>0</v>
      </c>
      <c r="K130" s="167">
        <f>INDEX('4_RatesSplit'!O:O,MATCH($A130,'4_RatesSplit'!$A:$A,0))</f>
        <v>0</v>
      </c>
      <c r="L130" s="167">
        <f>INDEX('4_RatesSplit'!P:P,MATCH($A130,'4_RatesSplit'!$A:$A,0))</f>
        <v>0</v>
      </c>
      <c r="M130" s="167">
        <f>INDEX('4_RatesSplit'!Q:Q,MATCH($A130,'4_RatesSplit'!$A:$A,0))</f>
        <v>0</v>
      </c>
      <c r="N130" s="167">
        <f>INDEX('4_RatesSplit'!R:R,MATCH($A130,'4_RatesSplit'!$A:$A,0))</f>
        <v>0</v>
      </c>
      <c r="O130" s="167">
        <f>INDEX('4_RatesSplit'!S:S,MATCH($A130,'4_RatesSplit'!$A:$A,0))</f>
        <v>0</v>
      </c>
      <c r="P130" s="167">
        <f>INDEX('4_RatesSplit'!T:T,MATCH($A130,'4_RatesSplit'!$A:$A,0))</f>
        <v>0</v>
      </c>
      <c r="Q130" s="167">
        <f>INDEX('4_RatesSplit'!U:U,MATCH($A130,'4_RatesSplit'!$A:$A,0))</f>
        <v>0</v>
      </c>
      <c r="R130" s="167">
        <f>INDEX('4_RatesSplit'!V:V,MATCH($A130,'4_RatesSplit'!$A:$A,0))</f>
        <v>0</v>
      </c>
      <c r="S130" s="167">
        <f>INDEX('4_RatesSplit'!W:W,MATCH($A130,'4_RatesSplit'!$A:$A,0))</f>
        <v>0</v>
      </c>
      <c r="T130" s="167">
        <f>INDEX('4_RatesSplit'!X:X,MATCH($A130,'4_RatesSplit'!$A:$A,0))</f>
        <v>0</v>
      </c>
      <c r="U130" s="167">
        <f>INDEX('4_RatesSplit'!Y:Y,MATCH($A130,'4_RatesSplit'!$A:$A,0))</f>
        <v>0</v>
      </c>
      <c r="V130" s="167">
        <f>INDEX('4_RatesSplit'!Z:Z,MATCH($A130,'4_RatesSplit'!$A:$A,0))</f>
        <v>0</v>
      </c>
      <c r="W130" s="167">
        <f>INDEX('4_RatesSplit'!AA:AA,MATCH($A130,'4_RatesSplit'!$A:$A,0))</f>
        <v>0</v>
      </c>
      <c r="X130" s="18"/>
      <c r="Y130" s="168" t="e">
        <f ca="1">INDEX('4_RatesSplit'!AT:AT,MATCH($A130,'4_RatesSplit'!$A:$A,0))</f>
        <v>#REF!</v>
      </c>
      <c r="Z130" s="168" t="e">
        <f ca="1">INDEX('4_RatesSplit'!AU:AU,MATCH($A130,'4_RatesSplit'!$A:$A,0))</f>
        <v>#REF!</v>
      </c>
      <c r="AA130" s="168" t="e">
        <f ca="1">INDEX('4_RatesSplit'!AV:AV,MATCH($A130,'4_RatesSplit'!$A:$A,0))</f>
        <v>#REF!</v>
      </c>
      <c r="AB130" s="168" t="e">
        <f ca="1">INDEX('4_RatesSplit'!AW:AW,MATCH($A130,'4_RatesSplit'!$A:$A,0))</f>
        <v>#REF!</v>
      </c>
      <c r="AC130" s="168" t="e">
        <f ca="1">INDEX('4_RatesSplit'!AX:AX,MATCH($A130,'4_RatesSplit'!$A:$A,0))</f>
        <v>#REF!</v>
      </c>
      <c r="AD130" s="168" t="e">
        <f ca="1">INDEX('4_RatesSplit'!AY:AY,MATCH($A130,'4_RatesSplit'!$A:$A,0))</f>
        <v>#REF!</v>
      </c>
      <c r="AE130" s="168" t="e">
        <f ca="1">INDEX('4_RatesSplit'!AZ:AZ,MATCH($A130,'4_RatesSplit'!$A:$A,0))</f>
        <v>#REF!</v>
      </c>
      <c r="AF130" s="168" t="e">
        <f ca="1">INDEX('4_RatesSplit'!BA:BA,MATCH($A130,'4_RatesSplit'!$A:$A,0))</f>
        <v>#REF!</v>
      </c>
      <c r="AG130" s="168" t="e">
        <f ca="1">INDEX('4_RatesSplit'!BB:BB,MATCH($A130,'4_RatesSplit'!$A:$A,0))</f>
        <v>#REF!</v>
      </c>
      <c r="AH130" s="168" t="e">
        <f ca="1">INDEX('4_RatesSplit'!BC:BC,MATCH($A130,'4_RatesSplit'!$A:$A,0))</f>
        <v>#REF!</v>
      </c>
      <c r="AI130" s="168" t="e">
        <f ca="1">INDEX('4_RatesSplit'!BD:BD,MATCH($A130,'4_RatesSplit'!$A:$A,0))</f>
        <v>#REF!</v>
      </c>
      <c r="AJ130" s="168" t="e">
        <f ca="1">INDEX('4_RatesSplit'!BE:BE,MATCH($A130,'4_RatesSplit'!$A:$A,0))</f>
        <v>#REF!</v>
      </c>
      <c r="AK130" s="168" t="e">
        <f ca="1">INDEX('4_RatesSplit'!BF:BF,MATCH($A130,'4_RatesSplit'!$A:$A,0))</f>
        <v>#REF!</v>
      </c>
      <c r="AL130" s="168" t="e">
        <f ca="1">INDEX('4_RatesSplit'!BG:BG,MATCH($A130,'4_RatesSplit'!$A:$A,0))</f>
        <v>#REF!</v>
      </c>
      <c r="AM130" s="168" t="e">
        <f ca="1">INDEX('4_RatesSplit'!BH:BH,MATCH($A130,'4_RatesSplit'!$A:$A,0))</f>
        <v>#REF!</v>
      </c>
      <c r="AN130" s="198" t="e">
        <f ca="1">INDEX('4_RatesSplit'!BI:BI,MATCH($A130,'4_RatesSplit'!$A:$A,0))</f>
        <v>#REF!</v>
      </c>
      <c r="AO130" s="114"/>
      <c r="AP130" s="167" t="e">
        <f t="shared" ca="1" si="295"/>
        <v>#REF!</v>
      </c>
      <c r="AQ130" s="167" t="e">
        <f t="shared" ca="1" si="296"/>
        <v>#REF!</v>
      </c>
      <c r="AR130" s="167" t="e">
        <f t="shared" ca="1" si="297"/>
        <v>#REF!</v>
      </c>
      <c r="AS130" s="167" t="e">
        <f t="shared" ca="1" si="298"/>
        <v>#REF!</v>
      </c>
      <c r="AT130" s="167" t="e">
        <f t="shared" ca="1" si="299"/>
        <v>#REF!</v>
      </c>
      <c r="AU130" s="167" t="e">
        <f t="shared" ca="1" si="300"/>
        <v>#REF!</v>
      </c>
      <c r="AV130" s="167" t="e">
        <f t="shared" ca="1" si="301"/>
        <v>#REF!</v>
      </c>
      <c r="AW130" s="167" t="e">
        <f t="shared" ca="1" si="302"/>
        <v>#REF!</v>
      </c>
      <c r="AX130" s="167" t="e">
        <f t="shared" ca="1" si="303"/>
        <v>#REF!</v>
      </c>
      <c r="AY130" s="167" t="e">
        <f t="shared" ca="1" si="304"/>
        <v>#REF!</v>
      </c>
      <c r="AZ130" s="167" t="e">
        <f t="shared" ca="1" si="305"/>
        <v>#REF!</v>
      </c>
      <c r="BA130" s="167" t="e">
        <f t="shared" ca="1" si="306"/>
        <v>#REF!</v>
      </c>
      <c r="BB130" s="167" t="e">
        <f t="shared" ca="1" si="307"/>
        <v>#REF!</v>
      </c>
      <c r="BC130" s="167" t="e">
        <f t="shared" ca="1" si="308"/>
        <v>#REF!</v>
      </c>
      <c r="BD130" s="167" t="e">
        <f t="shared" ca="1" si="309"/>
        <v>#REF!</v>
      </c>
      <c r="BE130" s="167" t="e">
        <f t="shared" ca="1" si="310"/>
        <v>#REF!</v>
      </c>
      <c r="BF130" s="18"/>
      <c r="BG130" s="168">
        <f>INDEX('2_Needs'!$F:$F,MATCH($A130,'2_Needs'!$A:$A,0))</f>
        <v>2.6644774478732465E-4</v>
      </c>
      <c r="BH130" s="114"/>
      <c r="BI130" s="167">
        <f t="shared" ref="BI130:BX130" si="432">IF(BI$3="reset",$BG130*BI$6,BH130*(1+$C$4))</f>
        <v>0</v>
      </c>
      <c r="BJ130" s="167">
        <f t="shared" si="432"/>
        <v>0</v>
      </c>
      <c r="BK130" s="167">
        <f t="shared" si="432"/>
        <v>0</v>
      </c>
      <c r="BL130" s="167">
        <f t="shared" si="432"/>
        <v>0</v>
      </c>
      <c r="BM130" s="167">
        <f t="shared" si="432"/>
        <v>0</v>
      </c>
      <c r="BN130" s="167">
        <f t="shared" si="432"/>
        <v>0</v>
      </c>
      <c r="BO130" s="167">
        <f t="shared" si="432"/>
        <v>0</v>
      </c>
      <c r="BP130" s="167">
        <f t="shared" si="432"/>
        <v>0</v>
      </c>
      <c r="BQ130" s="167">
        <f t="shared" si="432"/>
        <v>0</v>
      </c>
      <c r="BR130" s="167">
        <f t="shared" si="432"/>
        <v>0</v>
      </c>
      <c r="BS130" s="167">
        <f t="shared" si="432"/>
        <v>0</v>
      </c>
      <c r="BT130" s="167">
        <f t="shared" si="432"/>
        <v>0</v>
      </c>
      <c r="BU130" s="167">
        <f t="shared" si="432"/>
        <v>0</v>
      </c>
      <c r="BV130" s="167">
        <f t="shared" si="432"/>
        <v>0</v>
      </c>
      <c r="BW130" s="167">
        <f t="shared" si="432"/>
        <v>0</v>
      </c>
      <c r="BX130" s="167">
        <f t="shared" si="432"/>
        <v>0</v>
      </c>
      <c r="BZ130" s="167" t="e">
        <f t="shared" ca="1" si="229"/>
        <v>#REF!</v>
      </c>
      <c r="CA130" s="167" t="e">
        <f t="shared" ca="1" si="230"/>
        <v>#REF!</v>
      </c>
      <c r="CB130" s="167" t="e">
        <f t="shared" ca="1" si="231"/>
        <v>#REF!</v>
      </c>
      <c r="CC130" s="167" t="e">
        <f t="shared" ca="1" si="232"/>
        <v>#REF!</v>
      </c>
      <c r="CD130" s="167" t="e">
        <f t="shared" ca="1" si="233"/>
        <v>#REF!</v>
      </c>
      <c r="CE130" s="167" t="e">
        <f t="shared" ca="1" si="234"/>
        <v>#REF!</v>
      </c>
      <c r="CF130" s="167" t="e">
        <f t="shared" ca="1" si="235"/>
        <v>#REF!</v>
      </c>
      <c r="CG130" s="167" t="e">
        <f t="shared" ca="1" si="236"/>
        <v>#REF!</v>
      </c>
      <c r="CH130" s="167" t="e">
        <f t="shared" ca="1" si="237"/>
        <v>#REF!</v>
      </c>
      <c r="CI130" s="167" t="e">
        <f t="shared" ca="1" si="238"/>
        <v>#REF!</v>
      </c>
      <c r="CJ130" s="167" t="e">
        <f t="shared" ca="1" si="239"/>
        <v>#REF!</v>
      </c>
      <c r="CK130" s="167" t="e">
        <f t="shared" ca="1" si="240"/>
        <v>#REF!</v>
      </c>
      <c r="CL130" s="167" t="e">
        <f t="shared" ca="1" si="241"/>
        <v>#REF!</v>
      </c>
      <c r="CM130" s="167" t="e">
        <f t="shared" ca="1" si="242"/>
        <v>#REF!</v>
      </c>
      <c r="CN130" s="167" t="e">
        <f t="shared" ca="1" si="243"/>
        <v>#REF!</v>
      </c>
      <c r="CO130" s="167" t="e">
        <f t="shared" ca="1" si="244"/>
        <v>#REF!</v>
      </c>
      <c r="CQ130" s="167" t="e">
        <f t="shared" ca="1" si="245"/>
        <v>#REF!</v>
      </c>
      <c r="CR130" s="167" t="e">
        <f t="shared" ca="1" si="246"/>
        <v>#REF!</v>
      </c>
      <c r="CS130" s="167" t="e">
        <f t="shared" ca="1" si="247"/>
        <v>#REF!</v>
      </c>
      <c r="CT130" s="167" t="e">
        <f t="shared" ca="1" si="248"/>
        <v>#REF!</v>
      </c>
      <c r="CU130" s="167" t="e">
        <f t="shared" ca="1" si="249"/>
        <v>#REF!</v>
      </c>
      <c r="CV130" s="167" t="e">
        <f t="shared" ca="1" si="250"/>
        <v>#REF!</v>
      </c>
      <c r="CW130" s="167" t="e">
        <f t="shared" ca="1" si="251"/>
        <v>#REF!</v>
      </c>
      <c r="CX130" s="167" t="e">
        <f t="shared" ca="1" si="252"/>
        <v>#REF!</v>
      </c>
      <c r="CY130" s="167" t="e">
        <f t="shared" ca="1" si="253"/>
        <v>#REF!</v>
      </c>
      <c r="CZ130" s="167" t="e">
        <f t="shared" ca="1" si="254"/>
        <v>#REF!</v>
      </c>
      <c r="DA130" s="167" t="e">
        <f t="shared" ca="1" si="255"/>
        <v>#REF!</v>
      </c>
      <c r="DB130" s="167" t="e">
        <f t="shared" ca="1" si="256"/>
        <v>#REF!</v>
      </c>
      <c r="DC130" s="167" t="e">
        <f t="shared" ca="1" si="257"/>
        <v>#REF!</v>
      </c>
      <c r="DD130" s="167" t="e">
        <f t="shared" ca="1" si="258"/>
        <v>#REF!</v>
      </c>
      <c r="DE130" s="167" t="e">
        <f t="shared" ca="1" si="259"/>
        <v>#REF!</v>
      </c>
      <c r="DF130" s="167" t="e">
        <f t="shared" ca="1" si="260"/>
        <v>#REF!</v>
      </c>
      <c r="DH130" s="167">
        <f t="shared" si="261"/>
        <v>0</v>
      </c>
      <c r="DI130" s="167">
        <f t="shared" si="262"/>
        <v>0</v>
      </c>
      <c r="DJ130" s="167">
        <f t="shared" si="263"/>
        <v>0</v>
      </c>
      <c r="DK130" s="167">
        <f t="shared" si="264"/>
        <v>0</v>
      </c>
      <c r="DL130" s="167">
        <f t="shared" si="265"/>
        <v>0</v>
      </c>
      <c r="DM130" s="167">
        <f t="shared" si="266"/>
        <v>0</v>
      </c>
      <c r="DN130" s="167">
        <f t="shared" si="267"/>
        <v>0</v>
      </c>
      <c r="DO130" s="167">
        <f t="shared" si="268"/>
        <v>0</v>
      </c>
      <c r="DP130" s="167">
        <f t="shared" si="269"/>
        <v>0</v>
      </c>
      <c r="DQ130" s="167">
        <f t="shared" si="270"/>
        <v>0</v>
      </c>
      <c r="DR130" s="167">
        <f t="shared" si="271"/>
        <v>0</v>
      </c>
      <c r="DS130" s="167">
        <f t="shared" si="272"/>
        <v>0</v>
      </c>
      <c r="DT130" s="167">
        <f t="shared" si="273"/>
        <v>0</v>
      </c>
      <c r="DU130" s="167">
        <f t="shared" si="274"/>
        <v>0</v>
      </c>
      <c r="DV130" s="167">
        <f t="shared" si="275"/>
        <v>0</v>
      </c>
      <c r="DW130" s="167">
        <f t="shared" si="276"/>
        <v>0</v>
      </c>
      <c r="DY130" s="167" t="e">
        <f t="shared" ca="1" si="312"/>
        <v>#REF!</v>
      </c>
      <c r="DZ130" s="167" t="e">
        <f t="shared" ca="1" si="313"/>
        <v>#REF!</v>
      </c>
      <c r="EA130" s="167" t="e">
        <f t="shared" ca="1" si="314"/>
        <v>#REF!</v>
      </c>
      <c r="EB130" s="167" t="e">
        <f t="shared" ca="1" si="315"/>
        <v>#REF!</v>
      </c>
      <c r="EC130" s="167" t="e">
        <f t="shared" ca="1" si="316"/>
        <v>#REF!</v>
      </c>
      <c r="ED130" s="167" t="e">
        <f t="shared" ca="1" si="317"/>
        <v>#REF!</v>
      </c>
      <c r="EE130" s="167" t="e">
        <f t="shared" ca="1" si="318"/>
        <v>#REF!</v>
      </c>
      <c r="EF130" s="167" t="e">
        <f t="shared" ca="1" si="319"/>
        <v>#REF!</v>
      </c>
      <c r="EG130" s="167" t="e">
        <f t="shared" ca="1" si="320"/>
        <v>#REF!</v>
      </c>
      <c r="EH130" s="167" t="e">
        <f t="shared" ca="1" si="321"/>
        <v>#REF!</v>
      </c>
      <c r="EI130" s="167" t="e">
        <f t="shared" ca="1" si="322"/>
        <v>#REF!</v>
      </c>
      <c r="EJ130" s="167" t="e">
        <f t="shared" ca="1" si="323"/>
        <v>#REF!</v>
      </c>
      <c r="EK130" s="167" t="e">
        <f t="shared" ca="1" si="324"/>
        <v>#REF!</v>
      </c>
      <c r="EL130" s="167" t="e">
        <f t="shared" ca="1" si="325"/>
        <v>#REF!</v>
      </c>
      <c r="EM130" s="167" t="e">
        <f t="shared" ca="1" si="326"/>
        <v>#REF!</v>
      </c>
      <c r="EN130" s="167" t="e">
        <f t="shared" ca="1" si="327"/>
        <v>#REF!</v>
      </c>
      <c r="EP130" s="167">
        <f t="shared" si="328"/>
        <v>0</v>
      </c>
      <c r="EQ130" s="167">
        <f t="shared" si="329"/>
        <v>0</v>
      </c>
      <c r="ER130" s="167">
        <f t="shared" si="330"/>
        <v>0</v>
      </c>
      <c r="ES130" s="167">
        <f t="shared" si="331"/>
        <v>0</v>
      </c>
      <c r="ET130" s="167">
        <f t="shared" si="332"/>
        <v>0</v>
      </c>
      <c r="EU130" s="167">
        <f t="shared" si="333"/>
        <v>0</v>
      </c>
      <c r="EV130" s="167">
        <f t="shared" si="334"/>
        <v>0</v>
      </c>
      <c r="EW130" s="167">
        <f t="shared" si="335"/>
        <v>0</v>
      </c>
      <c r="EX130" s="167">
        <f t="shared" si="336"/>
        <v>0</v>
      </c>
      <c r="EY130" s="167">
        <f t="shared" si="337"/>
        <v>0</v>
      </c>
      <c r="EZ130" s="167">
        <f t="shared" si="338"/>
        <v>0</v>
      </c>
      <c r="FA130" s="167">
        <f t="shared" si="339"/>
        <v>0</v>
      </c>
      <c r="FB130" s="167">
        <f t="shared" si="340"/>
        <v>0</v>
      </c>
      <c r="FC130" s="167">
        <f t="shared" si="341"/>
        <v>0</v>
      </c>
      <c r="FD130" s="167">
        <f t="shared" si="342"/>
        <v>0</v>
      </c>
      <c r="FE130" s="167">
        <f t="shared" si="343"/>
        <v>0</v>
      </c>
      <c r="FG130" s="167">
        <f t="shared" si="344"/>
        <v>0</v>
      </c>
      <c r="FH130" s="167">
        <f t="shared" si="345"/>
        <v>0</v>
      </c>
      <c r="FI130" s="167">
        <f t="shared" si="346"/>
        <v>0</v>
      </c>
      <c r="FJ130" s="167">
        <f t="shared" si="347"/>
        <v>0</v>
      </c>
      <c r="FK130" s="167">
        <f t="shared" si="348"/>
        <v>0</v>
      </c>
      <c r="FL130" s="167">
        <f t="shared" si="349"/>
        <v>0</v>
      </c>
      <c r="FM130" s="167">
        <f t="shared" si="350"/>
        <v>0</v>
      </c>
      <c r="FN130" s="167">
        <f t="shared" si="351"/>
        <v>0</v>
      </c>
      <c r="FO130" s="167">
        <f t="shared" si="352"/>
        <v>0</v>
      </c>
      <c r="FP130" s="167">
        <f t="shared" si="353"/>
        <v>0</v>
      </c>
      <c r="FQ130" s="167">
        <f t="shared" si="354"/>
        <v>0</v>
      </c>
      <c r="FR130" s="167">
        <f t="shared" si="355"/>
        <v>0</v>
      </c>
      <c r="FS130" s="167">
        <f t="shared" si="356"/>
        <v>0</v>
      </c>
      <c r="FT130" s="167">
        <f t="shared" si="357"/>
        <v>0</v>
      </c>
      <c r="FU130" s="167">
        <f t="shared" si="358"/>
        <v>0</v>
      </c>
      <c r="FV130" s="167">
        <f t="shared" si="359"/>
        <v>0</v>
      </c>
      <c r="FX130" s="167">
        <f t="shared" si="360"/>
        <v>0</v>
      </c>
      <c r="FY130" s="167">
        <f t="shared" si="361"/>
        <v>0</v>
      </c>
      <c r="FZ130" s="167">
        <f t="shared" si="362"/>
        <v>0</v>
      </c>
      <c r="GA130" s="167">
        <f t="shared" si="363"/>
        <v>0</v>
      </c>
      <c r="GB130" s="167">
        <f t="shared" si="364"/>
        <v>0</v>
      </c>
      <c r="GC130" s="167">
        <f t="shared" si="365"/>
        <v>0</v>
      </c>
      <c r="GD130" s="167">
        <f t="shared" si="366"/>
        <v>0</v>
      </c>
      <c r="GE130" s="167">
        <f t="shared" si="367"/>
        <v>0</v>
      </c>
      <c r="GF130" s="167">
        <f t="shared" si="368"/>
        <v>0</v>
      </c>
      <c r="GG130" s="167">
        <f t="shared" si="369"/>
        <v>0</v>
      </c>
      <c r="GH130" s="167">
        <f t="shared" si="370"/>
        <v>0</v>
      </c>
      <c r="GI130" s="167">
        <f t="shared" si="371"/>
        <v>0</v>
      </c>
      <c r="GJ130" s="167">
        <f t="shared" si="372"/>
        <v>0</v>
      </c>
      <c r="GK130" s="167">
        <f t="shared" si="373"/>
        <v>0</v>
      </c>
      <c r="GL130" s="167">
        <f t="shared" si="374"/>
        <v>0</v>
      </c>
      <c r="GM130" s="167">
        <f t="shared" si="375"/>
        <v>0</v>
      </c>
      <c r="GO130" s="167" t="e">
        <f t="shared" ca="1" si="426"/>
        <v>#REF!</v>
      </c>
      <c r="GP130" s="167" t="e">
        <f t="shared" ca="1" si="430"/>
        <v>#REF!</v>
      </c>
      <c r="GQ130" s="167" t="e">
        <f t="shared" ca="1" si="430"/>
        <v>#REF!</v>
      </c>
      <c r="GR130" s="167" t="e">
        <f t="shared" ca="1" si="430"/>
        <v>#REF!</v>
      </c>
      <c r="GS130" s="167" t="e">
        <f t="shared" ca="1" si="430"/>
        <v>#REF!</v>
      </c>
      <c r="GT130" s="167" t="e">
        <f t="shared" ca="1" si="430"/>
        <v>#REF!</v>
      </c>
      <c r="GU130" s="167" t="e">
        <f t="shared" ca="1" si="430"/>
        <v>#REF!</v>
      </c>
      <c r="GV130" s="167" t="e">
        <f t="shared" ca="1" si="430"/>
        <v>#REF!</v>
      </c>
      <c r="GW130" s="167" t="e">
        <f t="shared" ca="1" si="430"/>
        <v>#REF!</v>
      </c>
      <c r="GX130" s="167" t="e">
        <f t="shared" ca="1" si="430"/>
        <v>#REF!</v>
      </c>
      <c r="GY130" s="167" t="e">
        <f t="shared" ca="1" si="430"/>
        <v>#REF!</v>
      </c>
      <c r="GZ130" s="167" t="e">
        <f t="shared" ca="1" si="430"/>
        <v>#REF!</v>
      </c>
      <c r="HA130" s="167" t="e">
        <f t="shared" ca="1" si="430"/>
        <v>#REF!</v>
      </c>
      <c r="HB130" s="167" t="e">
        <f t="shared" ca="1" si="430"/>
        <v>#REF!</v>
      </c>
      <c r="HC130" s="167" t="e">
        <f t="shared" ca="1" si="430"/>
        <v>#REF!</v>
      </c>
      <c r="HD130" s="167" t="e">
        <f t="shared" ca="1" si="430"/>
        <v>#REF!</v>
      </c>
      <c r="HF130" s="167" t="e">
        <f t="shared" ca="1" si="277"/>
        <v>#REF!</v>
      </c>
      <c r="HG130" s="167" t="e">
        <f t="shared" ca="1" si="278"/>
        <v>#REF!</v>
      </c>
      <c r="HH130" s="167" t="e">
        <f t="shared" ca="1" si="279"/>
        <v>#REF!</v>
      </c>
      <c r="HI130" s="167" t="e">
        <f t="shared" ca="1" si="280"/>
        <v>#REF!</v>
      </c>
      <c r="HJ130" s="167" t="e">
        <f t="shared" ca="1" si="281"/>
        <v>#REF!</v>
      </c>
      <c r="HK130" s="167" t="e">
        <f t="shared" ca="1" si="282"/>
        <v>#REF!</v>
      </c>
      <c r="HL130" s="167" t="e">
        <f t="shared" ca="1" si="283"/>
        <v>#REF!</v>
      </c>
      <c r="HM130" s="167" t="e">
        <f t="shared" ca="1" si="284"/>
        <v>#REF!</v>
      </c>
      <c r="HN130" s="167" t="e">
        <f t="shared" ca="1" si="285"/>
        <v>#REF!</v>
      </c>
      <c r="HO130" s="167" t="e">
        <f t="shared" ca="1" si="286"/>
        <v>#REF!</v>
      </c>
      <c r="HP130" s="167" t="e">
        <f t="shared" ca="1" si="287"/>
        <v>#REF!</v>
      </c>
      <c r="HQ130" s="167" t="e">
        <f t="shared" ca="1" si="288"/>
        <v>#REF!</v>
      </c>
      <c r="HR130" s="167" t="e">
        <f t="shared" ca="1" si="289"/>
        <v>#REF!</v>
      </c>
      <c r="HS130" s="167" t="e">
        <f t="shared" ca="1" si="290"/>
        <v>#REF!</v>
      </c>
      <c r="HT130" s="167" t="e">
        <f t="shared" ca="1" si="291"/>
        <v>#REF!</v>
      </c>
      <c r="HU130" s="167" t="e">
        <f t="shared" ca="1" si="292"/>
        <v>#REF!</v>
      </c>
      <c r="HW130" s="167" t="e">
        <f t="shared" ca="1" si="293"/>
        <v>#REF!</v>
      </c>
      <c r="HX130" s="167">
        <f t="shared" si="294"/>
        <v>0</v>
      </c>
      <c r="HY130" s="167" t="e">
        <f t="shared" ca="1" si="376"/>
        <v>#REF!</v>
      </c>
      <c r="HZ130" s="219" t="e">
        <f t="shared" ca="1" si="377"/>
        <v>#REF!</v>
      </c>
    </row>
    <row r="131" spans="1:234" s="48" customFormat="1">
      <c r="A131" s="3" t="s">
        <v>254</v>
      </c>
      <c r="B131" s="202" t="str">
        <f>INDEX('Ref1'!$E:$E,MATCH(A131,'Ref1'!$A:$A,0))</f>
        <v>Essex</v>
      </c>
      <c r="C131" s="42" t="str">
        <f>INDEX(Data1!B:B,MATCH(A131,Data1!A:A,0))</f>
        <v>SCNFIR</v>
      </c>
      <c r="D131" s="253" t="str">
        <f>INDEX(Data1!C:C,MATCH(A131,Data1!A:A,0))</f>
        <v>E</v>
      </c>
      <c r="E131" s="200" t="str">
        <f>IF($C$6="No","No",IF(COUNTIF(Inputs!$K$359:$K$398,$A131)&gt;0,"Yes","No"))</f>
        <v>No</v>
      </c>
      <c r="F131" s="404"/>
      <c r="G131" s="62">
        <f>INDEX('4_RatesSplit'!K:K,MATCH($A131,'4_RatesSplit'!$A:$A,0))</f>
        <v>0</v>
      </c>
      <c r="H131" s="171">
        <f>INDEX('4_RatesSplit'!L:L,MATCH($A131,'4_RatesSplit'!$A:$A,0))</f>
        <v>0</v>
      </c>
      <c r="I131" s="167">
        <f>INDEX('4_RatesSplit'!M:M,MATCH($A131,'4_RatesSplit'!$A:$A,0))</f>
        <v>0</v>
      </c>
      <c r="J131" s="167">
        <f>INDEX('4_RatesSplit'!N:N,MATCH($A131,'4_RatesSplit'!$A:$A,0))</f>
        <v>0</v>
      </c>
      <c r="K131" s="167">
        <f>INDEX('4_RatesSplit'!O:O,MATCH($A131,'4_RatesSplit'!$A:$A,0))</f>
        <v>0</v>
      </c>
      <c r="L131" s="167">
        <f>INDEX('4_RatesSplit'!P:P,MATCH($A131,'4_RatesSplit'!$A:$A,0))</f>
        <v>0</v>
      </c>
      <c r="M131" s="167">
        <f>INDEX('4_RatesSplit'!Q:Q,MATCH($A131,'4_RatesSplit'!$A:$A,0))</f>
        <v>0</v>
      </c>
      <c r="N131" s="167">
        <f>INDEX('4_RatesSplit'!R:R,MATCH($A131,'4_RatesSplit'!$A:$A,0))</f>
        <v>0</v>
      </c>
      <c r="O131" s="167">
        <f>INDEX('4_RatesSplit'!S:S,MATCH($A131,'4_RatesSplit'!$A:$A,0))</f>
        <v>0</v>
      </c>
      <c r="P131" s="167">
        <f>INDEX('4_RatesSplit'!T:T,MATCH($A131,'4_RatesSplit'!$A:$A,0))</f>
        <v>0</v>
      </c>
      <c r="Q131" s="167">
        <f>INDEX('4_RatesSplit'!U:U,MATCH($A131,'4_RatesSplit'!$A:$A,0))</f>
        <v>0</v>
      </c>
      <c r="R131" s="167">
        <f>INDEX('4_RatesSplit'!V:V,MATCH($A131,'4_RatesSplit'!$A:$A,0))</f>
        <v>0</v>
      </c>
      <c r="S131" s="167">
        <f>INDEX('4_RatesSplit'!W:W,MATCH($A131,'4_RatesSplit'!$A:$A,0))</f>
        <v>0</v>
      </c>
      <c r="T131" s="167">
        <f>INDEX('4_RatesSplit'!X:X,MATCH($A131,'4_RatesSplit'!$A:$A,0))</f>
        <v>0</v>
      </c>
      <c r="U131" s="167">
        <f>INDEX('4_RatesSplit'!Y:Y,MATCH($A131,'4_RatesSplit'!$A:$A,0))</f>
        <v>0</v>
      </c>
      <c r="V131" s="167">
        <f>INDEX('4_RatesSplit'!Z:Z,MATCH($A131,'4_RatesSplit'!$A:$A,0))</f>
        <v>0</v>
      </c>
      <c r="W131" s="167">
        <f>INDEX('4_RatesSplit'!AA:AA,MATCH($A131,'4_RatesSplit'!$A:$A,0))</f>
        <v>0</v>
      </c>
      <c r="X131" s="18"/>
      <c r="Y131" s="168" t="e">
        <f ca="1">INDEX('4_RatesSplit'!AT:AT,MATCH($A131,'4_RatesSplit'!$A:$A,0))</f>
        <v>#REF!</v>
      </c>
      <c r="Z131" s="168" t="e">
        <f ca="1">INDEX('4_RatesSplit'!AU:AU,MATCH($A131,'4_RatesSplit'!$A:$A,0))</f>
        <v>#REF!</v>
      </c>
      <c r="AA131" s="168" t="e">
        <f ca="1">INDEX('4_RatesSplit'!AV:AV,MATCH($A131,'4_RatesSplit'!$A:$A,0))</f>
        <v>#REF!</v>
      </c>
      <c r="AB131" s="168" t="e">
        <f ca="1">INDEX('4_RatesSplit'!AW:AW,MATCH($A131,'4_RatesSplit'!$A:$A,0))</f>
        <v>#REF!</v>
      </c>
      <c r="AC131" s="168" t="e">
        <f ca="1">INDEX('4_RatesSplit'!AX:AX,MATCH($A131,'4_RatesSplit'!$A:$A,0))</f>
        <v>#REF!</v>
      </c>
      <c r="AD131" s="168" t="e">
        <f ca="1">INDEX('4_RatesSplit'!AY:AY,MATCH($A131,'4_RatesSplit'!$A:$A,0))</f>
        <v>#REF!</v>
      </c>
      <c r="AE131" s="168" t="e">
        <f ca="1">INDEX('4_RatesSplit'!AZ:AZ,MATCH($A131,'4_RatesSplit'!$A:$A,0))</f>
        <v>#REF!</v>
      </c>
      <c r="AF131" s="168" t="e">
        <f ca="1">INDEX('4_RatesSplit'!BA:BA,MATCH($A131,'4_RatesSplit'!$A:$A,0))</f>
        <v>#REF!</v>
      </c>
      <c r="AG131" s="168" t="e">
        <f ca="1">INDEX('4_RatesSplit'!BB:BB,MATCH($A131,'4_RatesSplit'!$A:$A,0))</f>
        <v>#REF!</v>
      </c>
      <c r="AH131" s="168" t="e">
        <f ca="1">INDEX('4_RatesSplit'!BC:BC,MATCH($A131,'4_RatesSplit'!$A:$A,0))</f>
        <v>#REF!</v>
      </c>
      <c r="AI131" s="168" t="e">
        <f ca="1">INDEX('4_RatesSplit'!BD:BD,MATCH($A131,'4_RatesSplit'!$A:$A,0))</f>
        <v>#REF!</v>
      </c>
      <c r="AJ131" s="168" t="e">
        <f ca="1">INDEX('4_RatesSplit'!BE:BE,MATCH($A131,'4_RatesSplit'!$A:$A,0))</f>
        <v>#REF!</v>
      </c>
      <c r="AK131" s="168" t="e">
        <f ca="1">INDEX('4_RatesSplit'!BF:BF,MATCH($A131,'4_RatesSplit'!$A:$A,0))</f>
        <v>#REF!</v>
      </c>
      <c r="AL131" s="168" t="e">
        <f ca="1">INDEX('4_RatesSplit'!BG:BG,MATCH($A131,'4_RatesSplit'!$A:$A,0))</f>
        <v>#REF!</v>
      </c>
      <c r="AM131" s="168" t="e">
        <f ca="1">INDEX('4_RatesSplit'!BH:BH,MATCH($A131,'4_RatesSplit'!$A:$A,0))</f>
        <v>#REF!</v>
      </c>
      <c r="AN131" s="198" t="e">
        <f ca="1">INDEX('4_RatesSplit'!BI:BI,MATCH($A131,'4_RatesSplit'!$A:$A,0))</f>
        <v>#REF!</v>
      </c>
      <c r="AO131" s="114"/>
      <c r="AP131" s="167" t="e">
        <f t="shared" ca="1" si="295"/>
        <v>#REF!</v>
      </c>
      <c r="AQ131" s="167" t="e">
        <f t="shared" ca="1" si="296"/>
        <v>#REF!</v>
      </c>
      <c r="AR131" s="167" t="e">
        <f t="shared" ca="1" si="297"/>
        <v>#REF!</v>
      </c>
      <c r="AS131" s="167" t="e">
        <f t="shared" ca="1" si="298"/>
        <v>#REF!</v>
      </c>
      <c r="AT131" s="167" t="e">
        <f t="shared" ca="1" si="299"/>
        <v>#REF!</v>
      </c>
      <c r="AU131" s="167" t="e">
        <f t="shared" ca="1" si="300"/>
        <v>#REF!</v>
      </c>
      <c r="AV131" s="167" t="e">
        <f t="shared" ca="1" si="301"/>
        <v>#REF!</v>
      </c>
      <c r="AW131" s="167" t="e">
        <f t="shared" ca="1" si="302"/>
        <v>#REF!</v>
      </c>
      <c r="AX131" s="167" t="e">
        <f t="shared" ca="1" si="303"/>
        <v>#REF!</v>
      </c>
      <c r="AY131" s="167" t="e">
        <f t="shared" ca="1" si="304"/>
        <v>#REF!</v>
      </c>
      <c r="AZ131" s="167" t="e">
        <f t="shared" ca="1" si="305"/>
        <v>#REF!</v>
      </c>
      <c r="BA131" s="167" t="e">
        <f t="shared" ca="1" si="306"/>
        <v>#REF!</v>
      </c>
      <c r="BB131" s="167" t="e">
        <f t="shared" ca="1" si="307"/>
        <v>#REF!</v>
      </c>
      <c r="BC131" s="167" t="e">
        <f t="shared" ca="1" si="308"/>
        <v>#REF!</v>
      </c>
      <c r="BD131" s="167" t="e">
        <f t="shared" ca="1" si="309"/>
        <v>#REF!</v>
      </c>
      <c r="BE131" s="167" t="e">
        <f t="shared" ca="1" si="310"/>
        <v>#REF!</v>
      </c>
      <c r="BF131" s="18"/>
      <c r="BG131" s="168">
        <f>INDEX('2_Needs'!$F:$F,MATCH($A131,'2_Needs'!$A:$A,0))</f>
        <v>1.4158434087261858E-2</v>
      </c>
      <c r="BH131" s="114"/>
      <c r="BI131" s="167">
        <f t="shared" ref="BI131:BX131" si="433">IF(BI$3="reset",$BG131*BI$6,BH131*(1+$C$4))</f>
        <v>0</v>
      </c>
      <c r="BJ131" s="167">
        <f t="shared" si="433"/>
        <v>0</v>
      </c>
      <c r="BK131" s="167">
        <f t="shared" si="433"/>
        <v>0</v>
      </c>
      <c r="BL131" s="167">
        <f t="shared" si="433"/>
        <v>0</v>
      </c>
      <c r="BM131" s="167">
        <f t="shared" si="433"/>
        <v>0</v>
      </c>
      <c r="BN131" s="167">
        <f t="shared" si="433"/>
        <v>0</v>
      </c>
      <c r="BO131" s="167">
        <f t="shared" si="433"/>
        <v>0</v>
      </c>
      <c r="BP131" s="167">
        <f t="shared" si="433"/>
        <v>0</v>
      </c>
      <c r="BQ131" s="167">
        <f t="shared" si="433"/>
        <v>0</v>
      </c>
      <c r="BR131" s="167">
        <f t="shared" si="433"/>
        <v>0</v>
      </c>
      <c r="BS131" s="167">
        <f t="shared" si="433"/>
        <v>0</v>
      </c>
      <c r="BT131" s="167">
        <f t="shared" si="433"/>
        <v>0</v>
      </c>
      <c r="BU131" s="167">
        <f t="shared" si="433"/>
        <v>0</v>
      </c>
      <c r="BV131" s="167">
        <f t="shared" si="433"/>
        <v>0</v>
      </c>
      <c r="BW131" s="167">
        <f t="shared" si="433"/>
        <v>0</v>
      </c>
      <c r="BX131" s="167">
        <f t="shared" si="433"/>
        <v>0</v>
      </c>
      <c r="BZ131" s="167" t="e">
        <f t="shared" ca="1" si="229"/>
        <v>#REF!</v>
      </c>
      <c r="CA131" s="167" t="e">
        <f t="shared" ca="1" si="230"/>
        <v>#REF!</v>
      </c>
      <c r="CB131" s="167" t="e">
        <f t="shared" ca="1" si="231"/>
        <v>#REF!</v>
      </c>
      <c r="CC131" s="167" t="e">
        <f t="shared" ca="1" si="232"/>
        <v>#REF!</v>
      </c>
      <c r="CD131" s="167" t="e">
        <f t="shared" ca="1" si="233"/>
        <v>#REF!</v>
      </c>
      <c r="CE131" s="167" t="e">
        <f t="shared" ca="1" si="234"/>
        <v>#REF!</v>
      </c>
      <c r="CF131" s="167" t="e">
        <f t="shared" ca="1" si="235"/>
        <v>#REF!</v>
      </c>
      <c r="CG131" s="167" t="e">
        <f t="shared" ca="1" si="236"/>
        <v>#REF!</v>
      </c>
      <c r="CH131" s="167" t="e">
        <f t="shared" ca="1" si="237"/>
        <v>#REF!</v>
      </c>
      <c r="CI131" s="167" t="e">
        <f t="shared" ca="1" si="238"/>
        <v>#REF!</v>
      </c>
      <c r="CJ131" s="167" t="e">
        <f t="shared" ca="1" si="239"/>
        <v>#REF!</v>
      </c>
      <c r="CK131" s="167" t="e">
        <f t="shared" ca="1" si="240"/>
        <v>#REF!</v>
      </c>
      <c r="CL131" s="167" t="e">
        <f t="shared" ca="1" si="241"/>
        <v>#REF!</v>
      </c>
      <c r="CM131" s="167" t="e">
        <f t="shared" ca="1" si="242"/>
        <v>#REF!</v>
      </c>
      <c r="CN131" s="167" t="e">
        <f t="shared" ca="1" si="243"/>
        <v>#REF!</v>
      </c>
      <c r="CO131" s="167" t="e">
        <f t="shared" ca="1" si="244"/>
        <v>#REF!</v>
      </c>
      <c r="CQ131" s="167" t="e">
        <f t="shared" ca="1" si="245"/>
        <v>#REF!</v>
      </c>
      <c r="CR131" s="167" t="e">
        <f t="shared" ca="1" si="246"/>
        <v>#REF!</v>
      </c>
      <c r="CS131" s="167" t="e">
        <f t="shared" ca="1" si="247"/>
        <v>#REF!</v>
      </c>
      <c r="CT131" s="167" t="e">
        <f t="shared" ca="1" si="248"/>
        <v>#REF!</v>
      </c>
      <c r="CU131" s="167" t="e">
        <f t="shared" ca="1" si="249"/>
        <v>#REF!</v>
      </c>
      <c r="CV131" s="167" t="e">
        <f t="shared" ca="1" si="250"/>
        <v>#REF!</v>
      </c>
      <c r="CW131" s="167" t="e">
        <f t="shared" ca="1" si="251"/>
        <v>#REF!</v>
      </c>
      <c r="CX131" s="167" t="e">
        <f t="shared" ca="1" si="252"/>
        <v>#REF!</v>
      </c>
      <c r="CY131" s="167" t="e">
        <f t="shared" ca="1" si="253"/>
        <v>#REF!</v>
      </c>
      <c r="CZ131" s="167" t="e">
        <f t="shared" ca="1" si="254"/>
        <v>#REF!</v>
      </c>
      <c r="DA131" s="167" t="e">
        <f t="shared" ca="1" si="255"/>
        <v>#REF!</v>
      </c>
      <c r="DB131" s="167" t="e">
        <f t="shared" ca="1" si="256"/>
        <v>#REF!</v>
      </c>
      <c r="DC131" s="167" t="e">
        <f t="shared" ca="1" si="257"/>
        <v>#REF!</v>
      </c>
      <c r="DD131" s="167" t="e">
        <f t="shared" ca="1" si="258"/>
        <v>#REF!</v>
      </c>
      <c r="DE131" s="167" t="e">
        <f t="shared" ca="1" si="259"/>
        <v>#REF!</v>
      </c>
      <c r="DF131" s="167" t="e">
        <f t="shared" ca="1" si="260"/>
        <v>#REF!</v>
      </c>
      <c r="DH131" s="167">
        <f t="shared" si="261"/>
        <v>0</v>
      </c>
      <c r="DI131" s="167">
        <f t="shared" si="262"/>
        <v>0</v>
      </c>
      <c r="DJ131" s="167">
        <f t="shared" si="263"/>
        <v>0</v>
      </c>
      <c r="DK131" s="167">
        <f t="shared" si="264"/>
        <v>0</v>
      </c>
      <c r="DL131" s="167">
        <f t="shared" si="265"/>
        <v>0</v>
      </c>
      <c r="DM131" s="167">
        <f t="shared" si="266"/>
        <v>0</v>
      </c>
      <c r="DN131" s="167">
        <f t="shared" si="267"/>
        <v>0</v>
      </c>
      <c r="DO131" s="167">
        <f t="shared" si="268"/>
        <v>0</v>
      </c>
      <c r="DP131" s="167">
        <f t="shared" si="269"/>
        <v>0</v>
      </c>
      <c r="DQ131" s="167">
        <f t="shared" si="270"/>
        <v>0</v>
      </c>
      <c r="DR131" s="167">
        <f t="shared" si="271"/>
        <v>0</v>
      </c>
      <c r="DS131" s="167">
        <f t="shared" si="272"/>
        <v>0</v>
      </c>
      <c r="DT131" s="167">
        <f t="shared" si="273"/>
        <v>0</v>
      </c>
      <c r="DU131" s="167">
        <f t="shared" si="274"/>
        <v>0</v>
      </c>
      <c r="DV131" s="167">
        <f t="shared" si="275"/>
        <v>0</v>
      </c>
      <c r="DW131" s="167">
        <f t="shared" si="276"/>
        <v>0</v>
      </c>
      <c r="DY131" s="167" t="e">
        <f t="shared" ca="1" si="312"/>
        <v>#REF!</v>
      </c>
      <c r="DZ131" s="167" t="e">
        <f t="shared" ca="1" si="313"/>
        <v>#REF!</v>
      </c>
      <c r="EA131" s="167" t="e">
        <f t="shared" ca="1" si="314"/>
        <v>#REF!</v>
      </c>
      <c r="EB131" s="167" t="e">
        <f t="shared" ca="1" si="315"/>
        <v>#REF!</v>
      </c>
      <c r="EC131" s="167" t="e">
        <f t="shared" ca="1" si="316"/>
        <v>#REF!</v>
      </c>
      <c r="ED131" s="167" t="e">
        <f t="shared" ca="1" si="317"/>
        <v>#REF!</v>
      </c>
      <c r="EE131" s="167" t="e">
        <f t="shared" ca="1" si="318"/>
        <v>#REF!</v>
      </c>
      <c r="EF131" s="167" t="e">
        <f t="shared" ca="1" si="319"/>
        <v>#REF!</v>
      </c>
      <c r="EG131" s="167" t="e">
        <f t="shared" ca="1" si="320"/>
        <v>#REF!</v>
      </c>
      <c r="EH131" s="167" t="e">
        <f t="shared" ca="1" si="321"/>
        <v>#REF!</v>
      </c>
      <c r="EI131" s="167" t="e">
        <f t="shared" ca="1" si="322"/>
        <v>#REF!</v>
      </c>
      <c r="EJ131" s="167" t="e">
        <f t="shared" ca="1" si="323"/>
        <v>#REF!</v>
      </c>
      <c r="EK131" s="167" t="e">
        <f t="shared" ca="1" si="324"/>
        <v>#REF!</v>
      </c>
      <c r="EL131" s="167" t="e">
        <f t="shared" ca="1" si="325"/>
        <v>#REF!</v>
      </c>
      <c r="EM131" s="167" t="e">
        <f t="shared" ca="1" si="326"/>
        <v>#REF!</v>
      </c>
      <c r="EN131" s="167" t="e">
        <f t="shared" ca="1" si="327"/>
        <v>#REF!</v>
      </c>
      <c r="EP131" s="167">
        <f t="shared" si="328"/>
        <v>0</v>
      </c>
      <c r="EQ131" s="167">
        <f t="shared" si="329"/>
        <v>0</v>
      </c>
      <c r="ER131" s="167">
        <f t="shared" si="330"/>
        <v>0</v>
      </c>
      <c r="ES131" s="167">
        <f t="shared" si="331"/>
        <v>0</v>
      </c>
      <c r="ET131" s="167">
        <f t="shared" si="332"/>
        <v>0</v>
      </c>
      <c r="EU131" s="167">
        <f t="shared" si="333"/>
        <v>0</v>
      </c>
      <c r="EV131" s="167">
        <f t="shared" si="334"/>
        <v>0</v>
      </c>
      <c r="EW131" s="167">
        <f t="shared" si="335"/>
        <v>0</v>
      </c>
      <c r="EX131" s="167">
        <f t="shared" si="336"/>
        <v>0</v>
      </c>
      <c r="EY131" s="167">
        <f t="shared" si="337"/>
        <v>0</v>
      </c>
      <c r="EZ131" s="167">
        <f t="shared" si="338"/>
        <v>0</v>
      </c>
      <c r="FA131" s="167">
        <f t="shared" si="339"/>
        <v>0</v>
      </c>
      <c r="FB131" s="167">
        <f t="shared" si="340"/>
        <v>0</v>
      </c>
      <c r="FC131" s="167">
        <f t="shared" si="341"/>
        <v>0</v>
      </c>
      <c r="FD131" s="167">
        <f t="shared" si="342"/>
        <v>0</v>
      </c>
      <c r="FE131" s="167">
        <f t="shared" si="343"/>
        <v>0</v>
      </c>
      <c r="FG131" s="167">
        <f t="shared" si="344"/>
        <v>0</v>
      </c>
      <c r="FH131" s="167">
        <f t="shared" si="345"/>
        <v>0</v>
      </c>
      <c r="FI131" s="167">
        <f t="shared" si="346"/>
        <v>0</v>
      </c>
      <c r="FJ131" s="167">
        <f t="shared" si="347"/>
        <v>0</v>
      </c>
      <c r="FK131" s="167">
        <f t="shared" si="348"/>
        <v>0</v>
      </c>
      <c r="FL131" s="167">
        <f t="shared" si="349"/>
        <v>0</v>
      </c>
      <c r="FM131" s="167">
        <f t="shared" si="350"/>
        <v>0</v>
      </c>
      <c r="FN131" s="167">
        <f t="shared" si="351"/>
        <v>0</v>
      </c>
      <c r="FO131" s="167">
        <f t="shared" si="352"/>
        <v>0</v>
      </c>
      <c r="FP131" s="167">
        <f t="shared" si="353"/>
        <v>0</v>
      </c>
      <c r="FQ131" s="167">
        <f t="shared" si="354"/>
        <v>0</v>
      </c>
      <c r="FR131" s="167">
        <f t="shared" si="355"/>
        <v>0</v>
      </c>
      <c r="FS131" s="167">
        <f t="shared" si="356"/>
        <v>0</v>
      </c>
      <c r="FT131" s="167">
        <f t="shared" si="357"/>
        <v>0</v>
      </c>
      <c r="FU131" s="167">
        <f t="shared" si="358"/>
        <v>0</v>
      </c>
      <c r="FV131" s="167">
        <f t="shared" si="359"/>
        <v>0</v>
      </c>
      <c r="FX131" s="167">
        <f t="shared" si="360"/>
        <v>0</v>
      </c>
      <c r="FY131" s="167">
        <f t="shared" si="361"/>
        <v>0</v>
      </c>
      <c r="FZ131" s="167">
        <f t="shared" si="362"/>
        <v>0</v>
      </c>
      <c r="GA131" s="167">
        <f t="shared" si="363"/>
        <v>0</v>
      </c>
      <c r="GB131" s="167">
        <f t="shared" si="364"/>
        <v>0</v>
      </c>
      <c r="GC131" s="167">
        <f t="shared" si="365"/>
        <v>0</v>
      </c>
      <c r="GD131" s="167">
        <f t="shared" si="366"/>
        <v>0</v>
      </c>
      <c r="GE131" s="167">
        <f t="shared" si="367"/>
        <v>0</v>
      </c>
      <c r="GF131" s="167">
        <f t="shared" si="368"/>
        <v>0</v>
      </c>
      <c r="GG131" s="167">
        <f t="shared" si="369"/>
        <v>0</v>
      </c>
      <c r="GH131" s="167">
        <f t="shared" si="370"/>
        <v>0</v>
      </c>
      <c r="GI131" s="167">
        <f t="shared" si="371"/>
        <v>0</v>
      </c>
      <c r="GJ131" s="167">
        <f t="shared" si="372"/>
        <v>0</v>
      </c>
      <c r="GK131" s="167">
        <f t="shared" si="373"/>
        <v>0</v>
      </c>
      <c r="GL131" s="167">
        <f t="shared" si="374"/>
        <v>0</v>
      </c>
      <c r="GM131" s="167">
        <f t="shared" si="375"/>
        <v>0</v>
      </c>
      <c r="GO131" s="167" t="e">
        <f t="shared" ca="1" si="426"/>
        <v>#REF!</v>
      </c>
      <c r="GP131" s="167" t="e">
        <f t="shared" ca="1" si="430"/>
        <v>#REF!</v>
      </c>
      <c r="GQ131" s="167" t="e">
        <f t="shared" ca="1" si="430"/>
        <v>#REF!</v>
      </c>
      <c r="GR131" s="167" t="e">
        <f t="shared" ca="1" si="430"/>
        <v>#REF!</v>
      </c>
      <c r="GS131" s="167" t="e">
        <f t="shared" ca="1" si="430"/>
        <v>#REF!</v>
      </c>
      <c r="GT131" s="167" t="e">
        <f t="shared" ca="1" si="430"/>
        <v>#REF!</v>
      </c>
      <c r="GU131" s="167" t="e">
        <f t="shared" ca="1" si="430"/>
        <v>#REF!</v>
      </c>
      <c r="GV131" s="167" t="e">
        <f t="shared" ca="1" si="430"/>
        <v>#REF!</v>
      </c>
      <c r="GW131" s="167" t="e">
        <f t="shared" ca="1" si="430"/>
        <v>#REF!</v>
      </c>
      <c r="GX131" s="167" t="e">
        <f t="shared" ca="1" si="430"/>
        <v>#REF!</v>
      </c>
      <c r="GY131" s="167" t="e">
        <f t="shared" ca="1" si="430"/>
        <v>#REF!</v>
      </c>
      <c r="GZ131" s="167" t="e">
        <f t="shared" ca="1" si="430"/>
        <v>#REF!</v>
      </c>
      <c r="HA131" s="167" t="e">
        <f t="shared" ca="1" si="430"/>
        <v>#REF!</v>
      </c>
      <c r="HB131" s="167" t="e">
        <f t="shared" ca="1" si="430"/>
        <v>#REF!</v>
      </c>
      <c r="HC131" s="167" t="e">
        <f t="shared" ca="1" si="430"/>
        <v>#REF!</v>
      </c>
      <c r="HD131" s="167" t="e">
        <f t="shared" ca="1" si="430"/>
        <v>#REF!</v>
      </c>
      <c r="HF131" s="167" t="e">
        <f t="shared" ca="1" si="277"/>
        <v>#REF!</v>
      </c>
      <c r="HG131" s="167" t="e">
        <f t="shared" ca="1" si="278"/>
        <v>#REF!</v>
      </c>
      <c r="HH131" s="167" t="e">
        <f t="shared" ca="1" si="279"/>
        <v>#REF!</v>
      </c>
      <c r="HI131" s="167" t="e">
        <f t="shared" ca="1" si="280"/>
        <v>#REF!</v>
      </c>
      <c r="HJ131" s="167" t="e">
        <f t="shared" ca="1" si="281"/>
        <v>#REF!</v>
      </c>
      <c r="HK131" s="167" t="e">
        <f t="shared" ca="1" si="282"/>
        <v>#REF!</v>
      </c>
      <c r="HL131" s="167" t="e">
        <f t="shared" ca="1" si="283"/>
        <v>#REF!</v>
      </c>
      <c r="HM131" s="167" t="e">
        <f t="shared" ca="1" si="284"/>
        <v>#REF!</v>
      </c>
      <c r="HN131" s="167" t="e">
        <f t="shared" ca="1" si="285"/>
        <v>#REF!</v>
      </c>
      <c r="HO131" s="167" t="e">
        <f t="shared" ca="1" si="286"/>
        <v>#REF!</v>
      </c>
      <c r="HP131" s="167" t="e">
        <f t="shared" ca="1" si="287"/>
        <v>#REF!</v>
      </c>
      <c r="HQ131" s="167" t="e">
        <f t="shared" ca="1" si="288"/>
        <v>#REF!</v>
      </c>
      <c r="HR131" s="167" t="e">
        <f t="shared" ca="1" si="289"/>
        <v>#REF!</v>
      </c>
      <c r="HS131" s="167" t="e">
        <f t="shared" ca="1" si="290"/>
        <v>#REF!</v>
      </c>
      <c r="HT131" s="167" t="e">
        <f t="shared" ca="1" si="291"/>
        <v>#REF!</v>
      </c>
      <c r="HU131" s="167" t="e">
        <f t="shared" ca="1" si="292"/>
        <v>#REF!</v>
      </c>
      <c r="HW131" s="167" t="e">
        <f t="shared" ca="1" si="293"/>
        <v>#REF!</v>
      </c>
      <c r="HX131" s="167">
        <f t="shared" si="294"/>
        <v>0</v>
      </c>
      <c r="HY131" s="167" t="e">
        <f t="shared" ca="1" si="376"/>
        <v>#REF!</v>
      </c>
      <c r="HZ131" s="219" t="e">
        <f t="shared" ca="1" si="377"/>
        <v>#REF!</v>
      </c>
    </row>
    <row r="132" spans="1:234" s="48" customFormat="1">
      <c r="A132" s="3" t="s">
        <v>256</v>
      </c>
      <c r="B132" s="202" t="str">
        <f>INDEX('Ref1'!$E:$E,MATCH(A132,'Ref1'!$A:$A,0))</f>
        <v>Essex Fire Authority</v>
      </c>
      <c r="C132" s="42" t="str">
        <f>INDEX(Data1!B:B,MATCH(A132,Data1!A:A,0))</f>
        <v>SFIR</v>
      </c>
      <c r="D132" s="253" t="str">
        <f>INDEX(Data1!C:C,MATCH(A132,Data1!A:A,0))</f>
        <v>E</v>
      </c>
      <c r="E132" s="200" t="str">
        <f>IF($C$6="No","No",IF(COUNTIF(Inputs!$K$359:$K$398,$A132)&gt;0,"Yes","No"))</f>
        <v>No</v>
      </c>
      <c r="F132" s="404"/>
      <c r="G132" s="62">
        <f>INDEX('4_RatesSplit'!K:K,MATCH($A132,'4_RatesSplit'!$A:$A,0))</f>
        <v>0</v>
      </c>
      <c r="H132" s="171">
        <f>INDEX('4_RatesSplit'!L:L,MATCH($A132,'4_RatesSplit'!$A:$A,0))</f>
        <v>0</v>
      </c>
      <c r="I132" s="167">
        <f>INDEX('4_RatesSplit'!M:M,MATCH($A132,'4_RatesSplit'!$A:$A,0))</f>
        <v>0</v>
      </c>
      <c r="J132" s="167">
        <f>INDEX('4_RatesSplit'!N:N,MATCH($A132,'4_RatesSplit'!$A:$A,0))</f>
        <v>0</v>
      </c>
      <c r="K132" s="167">
        <f>INDEX('4_RatesSplit'!O:O,MATCH($A132,'4_RatesSplit'!$A:$A,0))</f>
        <v>0</v>
      </c>
      <c r="L132" s="167">
        <f>INDEX('4_RatesSplit'!P:P,MATCH($A132,'4_RatesSplit'!$A:$A,0))</f>
        <v>0</v>
      </c>
      <c r="M132" s="167">
        <f>INDEX('4_RatesSplit'!Q:Q,MATCH($A132,'4_RatesSplit'!$A:$A,0))</f>
        <v>0</v>
      </c>
      <c r="N132" s="167">
        <f>INDEX('4_RatesSplit'!R:R,MATCH($A132,'4_RatesSplit'!$A:$A,0))</f>
        <v>0</v>
      </c>
      <c r="O132" s="167">
        <f>INDEX('4_RatesSplit'!S:S,MATCH($A132,'4_RatesSplit'!$A:$A,0))</f>
        <v>0</v>
      </c>
      <c r="P132" s="167">
        <f>INDEX('4_RatesSplit'!T:T,MATCH($A132,'4_RatesSplit'!$A:$A,0))</f>
        <v>0</v>
      </c>
      <c r="Q132" s="167">
        <f>INDEX('4_RatesSplit'!U:U,MATCH($A132,'4_RatesSplit'!$A:$A,0))</f>
        <v>0</v>
      </c>
      <c r="R132" s="167">
        <f>INDEX('4_RatesSplit'!V:V,MATCH($A132,'4_RatesSplit'!$A:$A,0))</f>
        <v>0</v>
      </c>
      <c r="S132" s="167">
        <f>INDEX('4_RatesSplit'!W:W,MATCH($A132,'4_RatesSplit'!$A:$A,0))</f>
        <v>0</v>
      </c>
      <c r="T132" s="167">
        <f>INDEX('4_RatesSplit'!X:X,MATCH($A132,'4_RatesSplit'!$A:$A,0))</f>
        <v>0</v>
      </c>
      <c r="U132" s="167">
        <f>INDEX('4_RatesSplit'!Y:Y,MATCH($A132,'4_RatesSplit'!$A:$A,0))</f>
        <v>0</v>
      </c>
      <c r="V132" s="167">
        <f>INDEX('4_RatesSplit'!Z:Z,MATCH($A132,'4_RatesSplit'!$A:$A,0))</f>
        <v>0</v>
      </c>
      <c r="W132" s="167">
        <f>INDEX('4_RatesSplit'!AA:AA,MATCH($A132,'4_RatesSplit'!$A:$A,0))</f>
        <v>0</v>
      </c>
      <c r="X132" s="18"/>
      <c r="Y132" s="168" t="e">
        <f ca="1">INDEX('4_RatesSplit'!AT:AT,MATCH($A132,'4_RatesSplit'!$A:$A,0))</f>
        <v>#REF!</v>
      </c>
      <c r="Z132" s="168" t="e">
        <f ca="1">INDEX('4_RatesSplit'!AU:AU,MATCH($A132,'4_RatesSplit'!$A:$A,0))</f>
        <v>#REF!</v>
      </c>
      <c r="AA132" s="168" t="e">
        <f ca="1">INDEX('4_RatesSplit'!AV:AV,MATCH($A132,'4_RatesSplit'!$A:$A,0))</f>
        <v>#REF!</v>
      </c>
      <c r="AB132" s="168" t="e">
        <f ca="1">INDEX('4_RatesSplit'!AW:AW,MATCH($A132,'4_RatesSplit'!$A:$A,0))</f>
        <v>#REF!</v>
      </c>
      <c r="AC132" s="168" t="e">
        <f ca="1">INDEX('4_RatesSplit'!AX:AX,MATCH($A132,'4_RatesSplit'!$A:$A,0))</f>
        <v>#REF!</v>
      </c>
      <c r="AD132" s="168" t="e">
        <f ca="1">INDEX('4_RatesSplit'!AY:AY,MATCH($A132,'4_RatesSplit'!$A:$A,0))</f>
        <v>#REF!</v>
      </c>
      <c r="AE132" s="168" t="e">
        <f ca="1">INDEX('4_RatesSplit'!AZ:AZ,MATCH($A132,'4_RatesSplit'!$A:$A,0))</f>
        <v>#REF!</v>
      </c>
      <c r="AF132" s="168" t="e">
        <f ca="1">INDEX('4_RatesSplit'!BA:BA,MATCH($A132,'4_RatesSplit'!$A:$A,0))</f>
        <v>#REF!</v>
      </c>
      <c r="AG132" s="168" t="e">
        <f ca="1">INDEX('4_RatesSplit'!BB:BB,MATCH($A132,'4_RatesSplit'!$A:$A,0))</f>
        <v>#REF!</v>
      </c>
      <c r="AH132" s="168" t="e">
        <f ca="1">INDEX('4_RatesSplit'!BC:BC,MATCH($A132,'4_RatesSplit'!$A:$A,0))</f>
        <v>#REF!</v>
      </c>
      <c r="AI132" s="168" t="e">
        <f ca="1">INDEX('4_RatesSplit'!BD:BD,MATCH($A132,'4_RatesSplit'!$A:$A,0))</f>
        <v>#REF!</v>
      </c>
      <c r="AJ132" s="168" t="e">
        <f ca="1">INDEX('4_RatesSplit'!BE:BE,MATCH($A132,'4_RatesSplit'!$A:$A,0))</f>
        <v>#REF!</v>
      </c>
      <c r="AK132" s="168" t="e">
        <f ca="1">INDEX('4_RatesSplit'!BF:BF,MATCH($A132,'4_RatesSplit'!$A:$A,0))</f>
        <v>#REF!</v>
      </c>
      <c r="AL132" s="168" t="e">
        <f ca="1">INDEX('4_RatesSplit'!BG:BG,MATCH($A132,'4_RatesSplit'!$A:$A,0))</f>
        <v>#REF!</v>
      </c>
      <c r="AM132" s="168" t="e">
        <f ca="1">INDEX('4_RatesSplit'!BH:BH,MATCH($A132,'4_RatesSplit'!$A:$A,0))</f>
        <v>#REF!</v>
      </c>
      <c r="AN132" s="198" t="e">
        <f ca="1">INDEX('4_RatesSplit'!BI:BI,MATCH($A132,'4_RatesSplit'!$A:$A,0))</f>
        <v>#REF!</v>
      </c>
      <c r="AO132" s="114"/>
      <c r="AP132" s="167" t="e">
        <f t="shared" ca="1" si="295"/>
        <v>#REF!</v>
      </c>
      <c r="AQ132" s="167" t="e">
        <f t="shared" ca="1" si="296"/>
        <v>#REF!</v>
      </c>
      <c r="AR132" s="167" t="e">
        <f t="shared" ca="1" si="297"/>
        <v>#REF!</v>
      </c>
      <c r="AS132" s="167" t="e">
        <f t="shared" ca="1" si="298"/>
        <v>#REF!</v>
      </c>
      <c r="AT132" s="167" t="e">
        <f t="shared" ca="1" si="299"/>
        <v>#REF!</v>
      </c>
      <c r="AU132" s="167" t="e">
        <f t="shared" ca="1" si="300"/>
        <v>#REF!</v>
      </c>
      <c r="AV132" s="167" t="e">
        <f t="shared" ca="1" si="301"/>
        <v>#REF!</v>
      </c>
      <c r="AW132" s="167" t="e">
        <f t="shared" ca="1" si="302"/>
        <v>#REF!</v>
      </c>
      <c r="AX132" s="167" t="e">
        <f t="shared" ca="1" si="303"/>
        <v>#REF!</v>
      </c>
      <c r="AY132" s="167" t="e">
        <f t="shared" ca="1" si="304"/>
        <v>#REF!</v>
      </c>
      <c r="AZ132" s="167" t="e">
        <f t="shared" ca="1" si="305"/>
        <v>#REF!</v>
      </c>
      <c r="BA132" s="167" t="e">
        <f t="shared" ca="1" si="306"/>
        <v>#REF!</v>
      </c>
      <c r="BB132" s="167" t="e">
        <f t="shared" ca="1" si="307"/>
        <v>#REF!</v>
      </c>
      <c r="BC132" s="167" t="e">
        <f t="shared" ca="1" si="308"/>
        <v>#REF!</v>
      </c>
      <c r="BD132" s="167" t="e">
        <f t="shared" ca="1" si="309"/>
        <v>#REF!</v>
      </c>
      <c r="BE132" s="167" t="e">
        <f t="shared" ca="1" si="310"/>
        <v>#REF!</v>
      </c>
      <c r="BF132" s="18"/>
      <c r="BG132" s="168">
        <f>INDEX('2_Needs'!$F:$F,MATCH($A132,'2_Needs'!$A:$A,0))</f>
        <v>1.3241112684249318E-3</v>
      </c>
      <c r="BH132" s="114"/>
      <c r="BI132" s="167">
        <f t="shared" ref="BI132:BX132" si="434">IF(BI$3="reset",$BG132*BI$6,BH132*(1+$C$4))</f>
        <v>0</v>
      </c>
      <c r="BJ132" s="167">
        <f t="shared" si="434"/>
        <v>0</v>
      </c>
      <c r="BK132" s="167">
        <f t="shared" si="434"/>
        <v>0</v>
      </c>
      <c r="BL132" s="167">
        <f t="shared" si="434"/>
        <v>0</v>
      </c>
      <c r="BM132" s="167">
        <f t="shared" si="434"/>
        <v>0</v>
      </c>
      <c r="BN132" s="167">
        <f t="shared" si="434"/>
        <v>0</v>
      </c>
      <c r="BO132" s="167">
        <f t="shared" si="434"/>
        <v>0</v>
      </c>
      <c r="BP132" s="167">
        <f t="shared" si="434"/>
        <v>0</v>
      </c>
      <c r="BQ132" s="167">
        <f t="shared" si="434"/>
        <v>0</v>
      </c>
      <c r="BR132" s="167">
        <f t="shared" si="434"/>
        <v>0</v>
      </c>
      <c r="BS132" s="167">
        <f t="shared" si="434"/>
        <v>0</v>
      </c>
      <c r="BT132" s="167">
        <f t="shared" si="434"/>
        <v>0</v>
      </c>
      <c r="BU132" s="167">
        <f t="shared" si="434"/>
        <v>0</v>
      </c>
      <c r="BV132" s="167">
        <f t="shared" si="434"/>
        <v>0</v>
      </c>
      <c r="BW132" s="167">
        <f t="shared" si="434"/>
        <v>0</v>
      </c>
      <c r="BX132" s="167">
        <f t="shared" si="434"/>
        <v>0</v>
      </c>
      <c r="BZ132" s="167" t="e">
        <f t="shared" ca="1" si="229"/>
        <v>#REF!</v>
      </c>
      <c r="CA132" s="167" t="e">
        <f t="shared" ca="1" si="230"/>
        <v>#REF!</v>
      </c>
      <c r="CB132" s="167" t="e">
        <f t="shared" ca="1" si="231"/>
        <v>#REF!</v>
      </c>
      <c r="CC132" s="167" t="e">
        <f t="shared" ca="1" si="232"/>
        <v>#REF!</v>
      </c>
      <c r="CD132" s="167" t="e">
        <f t="shared" ca="1" si="233"/>
        <v>#REF!</v>
      </c>
      <c r="CE132" s="167" t="e">
        <f t="shared" ca="1" si="234"/>
        <v>#REF!</v>
      </c>
      <c r="CF132" s="167" t="e">
        <f t="shared" ca="1" si="235"/>
        <v>#REF!</v>
      </c>
      <c r="CG132" s="167" t="e">
        <f t="shared" ca="1" si="236"/>
        <v>#REF!</v>
      </c>
      <c r="CH132" s="167" t="e">
        <f t="shared" ca="1" si="237"/>
        <v>#REF!</v>
      </c>
      <c r="CI132" s="167" t="e">
        <f t="shared" ca="1" si="238"/>
        <v>#REF!</v>
      </c>
      <c r="CJ132" s="167" t="e">
        <f t="shared" ca="1" si="239"/>
        <v>#REF!</v>
      </c>
      <c r="CK132" s="167" t="e">
        <f t="shared" ca="1" si="240"/>
        <v>#REF!</v>
      </c>
      <c r="CL132" s="167" t="e">
        <f t="shared" ca="1" si="241"/>
        <v>#REF!</v>
      </c>
      <c r="CM132" s="167" t="e">
        <f t="shared" ca="1" si="242"/>
        <v>#REF!</v>
      </c>
      <c r="CN132" s="167" t="e">
        <f t="shared" ca="1" si="243"/>
        <v>#REF!</v>
      </c>
      <c r="CO132" s="167" t="e">
        <f t="shared" ca="1" si="244"/>
        <v>#REF!</v>
      </c>
      <c r="CQ132" s="167" t="e">
        <f t="shared" ca="1" si="245"/>
        <v>#REF!</v>
      </c>
      <c r="CR132" s="167" t="e">
        <f t="shared" ca="1" si="246"/>
        <v>#REF!</v>
      </c>
      <c r="CS132" s="167" t="e">
        <f t="shared" ca="1" si="247"/>
        <v>#REF!</v>
      </c>
      <c r="CT132" s="167" t="e">
        <f t="shared" ca="1" si="248"/>
        <v>#REF!</v>
      </c>
      <c r="CU132" s="167" t="e">
        <f t="shared" ca="1" si="249"/>
        <v>#REF!</v>
      </c>
      <c r="CV132" s="167" t="e">
        <f t="shared" ca="1" si="250"/>
        <v>#REF!</v>
      </c>
      <c r="CW132" s="167" t="e">
        <f t="shared" ca="1" si="251"/>
        <v>#REF!</v>
      </c>
      <c r="CX132" s="167" t="e">
        <f t="shared" ca="1" si="252"/>
        <v>#REF!</v>
      </c>
      <c r="CY132" s="167" t="e">
        <f t="shared" ca="1" si="253"/>
        <v>#REF!</v>
      </c>
      <c r="CZ132" s="167" t="e">
        <f t="shared" ca="1" si="254"/>
        <v>#REF!</v>
      </c>
      <c r="DA132" s="167" t="e">
        <f t="shared" ca="1" si="255"/>
        <v>#REF!</v>
      </c>
      <c r="DB132" s="167" t="e">
        <f t="shared" ca="1" si="256"/>
        <v>#REF!</v>
      </c>
      <c r="DC132" s="167" t="e">
        <f t="shared" ca="1" si="257"/>
        <v>#REF!</v>
      </c>
      <c r="DD132" s="167" t="e">
        <f t="shared" ca="1" si="258"/>
        <v>#REF!</v>
      </c>
      <c r="DE132" s="167" t="e">
        <f t="shared" ca="1" si="259"/>
        <v>#REF!</v>
      </c>
      <c r="DF132" s="167" t="e">
        <f t="shared" ca="1" si="260"/>
        <v>#REF!</v>
      </c>
      <c r="DH132" s="167">
        <f t="shared" si="261"/>
        <v>0</v>
      </c>
      <c r="DI132" s="167">
        <f t="shared" si="262"/>
        <v>0</v>
      </c>
      <c r="DJ132" s="167">
        <f t="shared" si="263"/>
        <v>0</v>
      </c>
      <c r="DK132" s="167">
        <f t="shared" si="264"/>
        <v>0</v>
      </c>
      <c r="DL132" s="167">
        <f t="shared" si="265"/>
        <v>0</v>
      </c>
      <c r="DM132" s="167">
        <f t="shared" si="266"/>
        <v>0</v>
      </c>
      <c r="DN132" s="167">
        <f t="shared" si="267"/>
        <v>0</v>
      </c>
      <c r="DO132" s="167">
        <f t="shared" si="268"/>
        <v>0</v>
      </c>
      <c r="DP132" s="167">
        <f t="shared" si="269"/>
        <v>0</v>
      </c>
      <c r="DQ132" s="167">
        <f t="shared" si="270"/>
        <v>0</v>
      </c>
      <c r="DR132" s="167">
        <f t="shared" si="271"/>
        <v>0</v>
      </c>
      <c r="DS132" s="167">
        <f t="shared" si="272"/>
        <v>0</v>
      </c>
      <c r="DT132" s="167">
        <f t="shared" si="273"/>
        <v>0</v>
      </c>
      <c r="DU132" s="167">
        <f t="shared" si="274"/>
        <v>0</v>
      </c>
      <c r="DV132" s="167">
        <f t="shared" si="275"/>
        <v>0</v>
      </c>
      <c r="DW132" s="167">
        <f t="shared" si="276"/>
        <v>0</v>
      </c>
      <c r="DY132" s="167" t="e">
        <f t="shared" ca="1" si="312"/>
        <v>#REF!</v>
      </c>
      <c r="DZ132" s="167" t="e">
        <f t="shared" ca="1" si="313"/>
        <v>#REF!</v>
      </c>
      <c r="EA132" s="167" t="e">
        <f t="shared" ca="1" si="314"/>
        <v>#REF!</v>
      </c>
      <c r="EB132" s="167" t="e">
        <f t="shared" ca="1" si="315"/>
        <v>#REF!</v>
      </c>
      <c r="EC132" s="167" t="e">
        <f t="shared" ca="1" si="316"/>
        <v>#REF!</v>
      </c>
      <c r="ED132" s="167" t="e">
        <f t="shared" ca="1" si="317"/>
        <v>#REF!</v>
      </c>
      <c r="EE132" s="167" t="e">
        <f t="shared" ca="1" si="318"/>
        <v>#REF!</v>
      </c>
      <c r="EF132" s="167" t="e">
        <f t="shared" ca="1" si="319"/>
        <v>#REF!</v>
      </c>
      <c r="EG132" s="167" t="e">
        <f t="shared" ca="1" si="320"/>
        <v>#REF!</v>
      </c>
      <c r="EH132" s="167" t="e">
        <f t="shared" ca="1" si="321"/>
        <v>#REF!</v>
      </c>
      <c r="EI132" s="167" t="e">
        <f t="shared" ca="1" si="322"/>
        <v>#REF!</v>
      </c>
      <c r="EJ132" s="167" t="e">
        <f t="shared" ca="1" si="323"/>
        <v>#REF!</v>
      </c>
      <c r="EK132" s="167" t="e">
        <f t="shared" ca="1" si="324"/>
        <v>#REF!</v>
      </c>
      <c r="EL132" s="167" t="e">
        <f t="shared" ca="1" si="325"/>
        <v>#REF!</v>
      </c>
      <c r="EM132" s="167" t="e">
        <f t="shared" ca="1" si="326"/>
        <v>#REF!</v>
      </c>
      <c r="EN132" s="167" t="e">
        <f t="shared" ca="1" si="327"/>
        <v>#REF!</v>
      </c>
      <c r="EP132" s="167">
        <f t="shared" si="328"/>
        <v>0</v>
      </c>
      <c r="EQ132" s="167">
        <f t="shared" si="329"/>
        <v>0</v>
      </c>
      <c r="ER132" s="167">
        <f t="shared" si="330"/>
        <v>0</v>
      </c>
      <c r="ES132" s="167">
        <f t="shared" si="331"/>
        <v>0</v>
      </c>
      <c r="ET132" s="167">
        <f t="shared" si="332"/>
        <v>0</v>
      </c>
      <c r="EU132" s="167">
        <f t="shared" si="333"/>
        <v>0</v>
      </c>
      <c r="EV132" s="167">
        <f t="shared" si="334"/>
        <v>0</v>
      </c>
      <c r="EW132" s="167">
        <f t="shared" si="335"/>
        <v>0</v>
      </c>
      <c r="EX132" s="167">
        <f t="shared" si="336"/>
        <v>0</v>
      </c>
      <c r="EY132" s="167">
        <f t="shared" si="337"/>
        <v>0</v>
      </c>
      <c r="EZ132" s="167">
        <f t="shared" si="338"/>
        <v>0</v>
      </c>
      <c r="FA132" s="167">
        <f t="shared" si="339"/>
        <v>0</v>
      </c>
      <c r="FB132" s="167">
        <f t="shared" si="340"/>
        <v>0</v>
      </c>
      <c r="FC132" s="167">
        <f t="shared" si="341"/>
        <v>0</v>
      </c>
      <c r="FD132" s="167">
        <f t="shared" si="342"/>
        <v>0</v>
      </c>
      <c r="FE132" s="167">
        <f t="shared" si="343"/>
        <v>0</v>
      </c>
      <c r="FG132" s="167">
        <f t="shared" si="344"/>
        <v>0</v>
      </c>
      <c r="FH132" s="167">
        <f t="shared" si="345"/>
        <v>0</v>
      </c>
      <c r="FI132" s="167">
        <f t="shared" si="346"/>
        <v>0</v>
      </c>
      <c r="FJ132" s="167">
        <f t="shared" si="347"/>
        <v>0</v>
      </c>
      <c r="FK132" s="167">
        <f t="shared" si="348"/>
        <v>0</v>
      </c>
      <c r="FL132" s="167">
        <f t="shared" si="349"/>
        <v>0</v>
      </c>
      <c r="FM132" s="167">
        <f t="shared" si="350"/>
        <v>0</v>
      </c>
      <c r="FN132" s="167">
        <f t="shared" si="351"/>
        <v>0</v>
      </c>
      <c r="FO132" s="167">
        <f t="shared" si="352"/>
        <v>0</v>
      </c>
      <c r="FP132" s="167">
        <f t="shared" si="353"/>
        <v>0</v>
      </c>
      <c r="FQ132" s="167">
        <f t="shared" si="354"/>
        <v>0</v>
      </c>
      <c r="FR132" s="167">
        <f t="shared" si="355"/>
        <v>0</v>
      </c>
      <c r="FS132" s="167">
        <f t="shared" si="356"/>
        <v>0</v>
      </c>
      <c r="FT132" s="167">
        <f t="shared" si="357"/>
        <v>0</v>
      </c>
      <c r="FU132" s="167">
        <f t="shared" si="358"/>
        <v>0</v>
      </c>
      <c r="FV132" s="167">
        <f t="shared" si="359"/>
        <v>0</v>
      </c>
      <c r="FX132" s="167">
        <f t="shared" si="360"/>
        <v>0</v>
      </c>
      <c r="FY132" s="167">
        <f t="shared" si="361"/>
        <v>0</v>
      </c>
      <c r="FZ132" s="167">
        <f t="shared" si="362"/>
        <v>0</v>
      </c>
      <c r="GA132" s="167">
        <f t="shared" si="363"/>
        <v>0</v>
      </c>
      <c r="GB132" s="167">
        <f t="shared" si="364"/>
        <v>0</v>
      </c>
      <c r="GC132" s="167">
        <f t="shared" si="365"/>
        <v>0</v>
      </c>
      <c r="GD132" s="167">
        <f t="shared" si="366"/>
        <v>0</v>
      </c>
      <c r="GE132" s="167">
        <f t="shared" si="367"/>
        <v>0</v>
      </c>
      <c r="GF132" s="167">
        <f t="shared" si="368"/>
        <v>0</v>
      </c>
      <c r="GG132" s="167">
        <f t="shared" si="369"/>
        <v>0</v>
      </c>
      <c r="GH132" s="167">
        <f t="shared" si="370"/>
        <v>0</v>
      </c>
      <c r="GI132" s="167">
        <f t="shared" si="371"/>
        <v>0</v>
      </c>
      <c r="GJ132" s="167">
        <f t="shared" si="372"/>
        <v>0</v>
      </c>
      <c r="GK132" s="167">
        <f t="shared" si="373"/>
        <v>0</v>
      </c>
      <c r="GL132" s="167">
        <f t="shared" si="374"/>
        <v>0</v>
      </c>
      <c r="GM132" s="167">
        <f t="shared" si="375"/>
        <v>0</v>
      </c>
      <c r="GO132" s="167" t="e">
        <f t="shared" ca="1" si="426"/>
        <v>#REF!</v>
      </c>
      <c r="GP132" s="167" t="e">
        <f t="shared" ca="1" si="430"/>
        <v>#REF!</v>
      </c>
      <c r="GQ132" s="167" t="e">
        <f t="shared" ca="1" si="430"/>
        <v>#REF!</v>
      </c>
      <c r="GR132" s="167" t="e">
        <f t="shared" ca="1" si="430"/>
        <v>#REF!</v>
      </c>
      <c r="GS132" s="167" t="e">
        <f t="shared" ca="1" si="430"/>
        <v>#REF!</v>
      </c>
      <c r="GT132" s="167" t="e">
        <f t="shared" ca="1" si="430"/>
        <v>#REF!</v>
      </c>
      <c r="GU132" s="167" t="e">
        <f t="shared" ca="1" si="430"/>
        <v>#REF!</v>
      </c>
      <c r="GV132" s="167" t="e">
        <f t="shared" ca="1" si="430"/>
        <v>#REF!</v>
      </c>
      <c r="GW132" s="167" t="e">
        <f t="shared" ca="1" si="430"/>
        <v>#REF!</v>
      </c>
      <c r="GX132" s="167" t="e">
        <f t="shared" ca="1" si="430"/>
        <v>#REF!</v>
      </c>
      <c r="GY132" s="167" t="e">
        <f t="shared" ca="1" si="430"/>
        <v>#REF!</v>
      </c>
      <c r="GZ132" s="167" t="e">
        <f t="shared" ca="1" si="430"/>
        <v>#REF!</v>
      </c>
      <c r="HA132" s="167" t="e">
        <f t="shared" ca="1" si="430"/>
        <v>#REF!</v>
      </c>
      <c r="HB132" s="167" t="e">
        <f t="shared" ca="1" si="430"/>
        <v>#REF!</v>
      </c>
      <c r="HC132" s="167" t="e">
        <f t="shared" ca="1" si="430"/>
        <v>#REF!</v>
      </c>
      <c r="HD132" s="167" t="e">
        <f t="shared" ca="1" si="430"/>
        <v>#REF!</v>
      </c>
      <c r="HF132" s="167" t="e">
        <f t="shared" ca="1" si="277"/>
        <v>#REF!</v>
      </c>
      <c r="HG132" s="167" t="e">
        <f t="shared" ca="1" si="278"/>
        <v>#REF!</v>
      </c>
      <c r="HH132" s="167" t="e">
        <f t="shared" ca="1" si="279"/>
        <v>#REF!</v>
      </c>
      <c r="HI132" s="167" t="e">
        <f t="shared" ca="1" si="280"/>
        <v>#REF!</v>
      </c>
      <c r="HJ132" s="167" t="e">
        <f t="shared" ca="1" si="281"/>
        <v>#REF!</v>
      </c>
      <c r="HK132" s="167" t="e">
        <f t="shared" ca="1" si="282"/>
        <v>#REF!</v>
      </c>
      <c r="HL132" s="167" t="e">
        <f t="shared" ca="1" si="283"/>
        <v>#REF!</v>
      </c>
      <c r="HM132" s="167" t="e">
        <f t="shared" ca="1" si="284"/>
        <v>#REF!</v>
      </c>
      <c r="HN132" s="167" t="e">
        <f t="shared" ca="1" si="285"/>
        <v>#REF!</v>
      </c>
      <c r="HO132" s="167" t="e">
        <f t="shared" ca="1" si="286"/>
        <v>#REF!</v>
      </c>
      <c r="HP132" s="167" t="e">
        <f t="shared" ca="1" si="287"/>
        <v>#REF!</v>
      </c>
      <c r="HQ132" s="167" t="e">
        <f t="shared" ca="1" si="288"/>
        <v>#REF!</v>
      </c>
      <c r="HR132" s="167" t="e">
        <f t="shared" ca="1" si="289"/>
        <v>#REF!</v>
      </c>
      <c r="HS132" s="167" t="e">
        <f t="shared" ca="1" si="290"/>
        <v>#REF!</v>
      </c>
      <c r="HT132" s="167" t="e">
        <f t="shared" ca="1" si="291"/>
        <v>#REF!</v>
      </c>
      <c r="HU132" s="167" t="e">
        <f t="shared" ca="1" si="292"/>
        <v>#REF!</v>
      </c>
      <c r="HW132" s="167" t="e">
        <f t="shared" ca="1" si="293"/>
        <v>#REF!</v>
      </c>
      <c r="HX132" s="167">
        <f t="shared" si="294"/>
        <v>0</v>
      </c>
      <c r="HY132" s="167" t="e">
        <f t="shared" ca="1" si="376"/>
        <v>#REF!</v>
      </c>
      <c r="HZ132" s="219" t="e">
        <f t="shared" ca="1" si="377"/>
        <v>#REF!</v>
      </c>
    </row>
    <row r="133" spans="1:234" s="48" customFormat="1">
      <c r="A133" s="3" t="s">
        <v>258</v>
      </c>
      <c r="B133" s="202" t="str">
        <f>INDEX('Ref1'!$E:$E,MATCH(A133,'Ref1'!$A:$A,0))</f>
        <v>Exeter</v>
      </c>
      <c r="C133" s="42" t="str">
        <f>INDEX(Data1!B:B,MATCH(A133,Data1!A:A,0))</f>
        <v>SD</v>
      </c>
      <c r="D133" s="253" t="str">
        <f>INDEX(Data1!C:C,MATCH(A133,Data1!A:A,0))</f>
        <v>SW</v>
      </c>
      <c r="E133" s="200" t="str">
        <f>IF($C$6="No","No",IF(COUNTIF(Inputs!$K$359:$K$398,$A133)&gt;0,"Yes","No"))</f>
        <v>No</v>
      </c>
      <c r="F133" s="404"/>
      <c r="G133" s="62">
        <f>INDEX('4_RatesSplit'!K:K,MATCH($A133,'4_RatesSplit'!$A:$A,0))</f>
        <v>0</v>
      </c>
      <c r="H133" s="171">
        <f>INDEX('4_RatesSplit'!L:L,MATCH($A133,'4_RatesSplit'!$A:$A,0))</f>
        <v>0</v>
      </c>
      <c r="I133" s="167">
        <f>INDEX('4_RatesSplit'!M:M,MATCH($A133,'4_RatesSplit'!$A:$A,0))</f>
        <v>0</v>
      </c>
      <c r="J133" s="167">
        <f>INDEX('4_RatesSplit'!N:N,MATCH($A133,'4_RatesSplit'!$A:$A,0))</f>
        <v>0</v>
      </c>
      <c r="K133" s="167">
        <f>INDEX('4_RatesSplit'!O:O,MATCH($A133,'4_RatesSplit'!$A:$A,0))</f>
        <v>0</v>
      </c>
      <c r="L133" s="167">
        <f>INDEX('4_RatesSplit'!P:P,MATCH($A133,'4_RatesSplit'!$A:$A,0))</f>
        <v>0</v>
      </c>
      <c r="M133" s="167">
        <f>INDEX('4_RatesSplit'!Q:Q,MATCH($A133,'4_RatesSplit'!$A:$A,0))</f>
        <v>0</v>
      </c>
      <c r="N133" s="167">
        <f>INDEX('4_RatesSplit'!R:R,MATCH($A133,'4_RatesSplit'!$A:$A,0))</f>
        <v>0</v>
      </c>
      <c r="O133" s="167">
        <f>INDEX('4_RatesSplit'!S:S,MATCH($A133,'4_RatesSplit'!$A:$A,0))</f>
        <v>0</v>
      </c>
      <c r="P133" s="167">
        <f>INDEX('4_RatesSplit'!T:T,MATCH($A133,'4_RatesSplit'!$A:$A,0))</f>
        <v>0</v>
      </c>
      <c r="Q133" s="167">
        <f>INDEX('4_RatesSplit'!U:U,MATCH($A133,'4_RatesSplit'!$A:$A,0))</f>
        <v>0</v>
      </c>
      <c r="R133" s="167">
        <f>INDEX('4_RatesSplit'!V:V,MATCH($A133,'4_RatesSplit'!$A:$A,0))</f>
        <v>0</v>
      </c>
      <c r="S133" s="167">
        <f>INDEX('4_RatesSplit'!W:W,MATCH($A133,'4_RatesSplit'!$A:$A,0))</f>
        <v>0</v>
      </c>
      <c r="T133" s="167">
        <f>INDEX('4_RatesSplit'!X:X,MATCH($A133,'4_RatesSplit'!$A:$A,0))</f>
        <v>0</v>
      </c>
      <c r="U133" s="167">
        <f>INDEX('4_RatesSplit'!Y:Y,MATCH($A133,'4_RatesSplit'!$A:$A,0))</f>
        <v>0</v>
      </c>
      <c r="V133" s="167">
        <f>INDEX('4_RatesSplit'!Z:Z,MATCH($A133,'4_RatesSplit'!$A:$A,0))</f>
        <v>0</v>
      </c>
      <c r="W133" s="167">
        <f>INDEX('4_RatesSplit'!AA:AA,MATCH($A133,'4_RatesSplit'!$A:$A,0))</f>
        <v>0</v>
      </c>
      <c r="X133" s="18"/>
      <c r="Y133" s="168" t="e">
        <f ca="1">INDEX('4_RatesSplit'!AT:AT,MATCH($A133,'4_RatesSplit'!$A:$A,0))</f>
        <v>#REF!</v>
      </c>
      <c r="Z133" s="168" t="e">
        <f ca="1">INDEX('4_RatesSplit'!AU:AU,MATCH($A133,'4_RatesSplit'!$A:$A,0))</f>
        <v>#REF!</v>
      </c>
      <c r="AA133" s="168" t="e">
        <f ca="1">INDEX('4_RatesSplit'!AV:AV,MATCH($A133,'4_RatesSplit'!$A:$A,0))</f>
        <v>#REF!</v>
      </c>
      <c r="AB133" s="168" t="e">
        <f ca="1">INDEX('4_RatesSplit'!AW:AW,MATCH($A133,'4_RatesSplit'!$A:$A,0))</f>
        <v>#REF!</v>
      </c>
      <c r="AC133" s="168" t="e">
        <f ca="1">INDEX('4_RatesSplit'!AX:AX,MATCH($A133,'4_RatesSplit'!$A:$A,0))</f>
        <v>#REF!</v>
      </c>
      <c r="AD133" s="168" t="e">
        <f ca="1">INDEX('4_RatesSplit'!AY:AY,MATCH($A133,'4_RatesSplit'!$A:$A,0))</f>
        <v>#REF!</v>
      </c>
      <c r="AE133" s="168" t="e">
        <f ca="1">INDEX('4_RatesSplit'!AZ:AZ,MATCH($A133,'4_RatesSplit'!$A:$A,0))</f>
        <v>#REF!</v>
      </c>
      <c r="AF133" s="168" t="e">
        <f ca="1">INDEX('4_RatesSplit'!BA:BA,MATCH($A133,'4_RatesSplit'!$A:$A,0))</f>
        <v>#REF!</v>
      </c>
      <c r="AG133" s="168" t="e">
        <f ca="1">INDEX('4_RatesSplit'!BB:BB,MATCH($A133,'4_RatesSplit'!$A:$A,0))</f>
        <v>#REF!</v>
      </c>
      <c r="AH133" s="168" t="e">
        <f ca="1">INDEX('4_RatesSplit'!BC:BC,MATCH($A133,'4_RatesSplit'!$A:$A,0))</f>
        <v>#REF!</v>
      </c>
      <c r="AI133" s="168" t="e">
        <f ca="1">INDEX('4_RatesSplit'!BD:BD,MATCH($A133,'4_RatesSplit'!$A:$A,0))</f>
        <v>#REF!</v>
      </c>
      <c r="AJ133" s="168" t="e">
        <f ca="1">INDEX('4_RatesSplit'!BE:BE,MATCH($A133,'4_RatesSplit'!$A:$A,0))</f>
        <v>#REF!</v>
      </c>
      <c r="AK133" s="168" t="e">
        <f ca="1">INDEX('4_RatesSplit'!BF:BF,MATCH($A133,'4_RatesSplit'!$A:$A,0))</f>
        <v>#REF!</v>
      </c>
      <c r="AL133" s="168" t="e">
        <f ca="1">INDEX('4_RatesSplit'!BG:BG,MATCH($A133,'4_RatesSplit'!$A:$A,0))</f>
        <v>#REF!</v>
      </c>
      <c r="AM133" s="168" t="e">
        <f ca="1">INDEX('4_RatesSplit'!BH:BH,MATCH($A133,'4_RatesSplit'!$A:$A,0))</f>
        <v>#REF!</v>
      </c>
      <c r="AN133" s="198" t="e">
        <f ca="1">INDEX('4_RatesSplit'!BI:BI,MATCH($A133,'4_RatesSplit'!$A:$A,0))</f>
        <v>#REF!</v>
      </c>
      <c r="AO133" s="114"/>
      <c r="AP133" s="167" t="e">
        <f t="shared" ca="1" si="295"/>
        <v>#REF!</v>
      </c>
      <c r="AQ133" s="167" t="e">
        <f t="shared" ca="1" si="296"/>
        <v>#REF!</v>
      </c>
      <c r="AR133" s="167" t="e">
        <f t="shared" ca="1" si="297"/>
        <v>#REF!</v>
      </c>
      <c r="AS133" s="167" t="e">
        <f t="shared" ca="1" si="298"/>
        <v>#REF!</v>
      </c>
      <c r="AT133" s="167" t="e">
        <f t="shared" ca="1" si="299"/>
        <v>#REF!</v>
      </c>
      <c r="AU133" s="167" t="e">
        <f t="shared" ca="1" si="300"/>
        <v>#REF!</v>
      </c>
      <c r="AV133" s="167" t="e">
        <f t="shared" ca="1" si="301"/>
        <v>#REF!</v>
      </c>
      <c r="AW133" s="167" t="e">
        <f t="shared" ca="1" si="302"/>
        <v>#REF!</v>
      </c>
      <c r="AX133" s="167" t="e">
        <f t="shared" ca="1" si="303"/>
        <v>#REF!</v>
      </c>
      <c r="AY133" s="167" t="e">
        <f t="shared" ca="1" si="304"/>
        <v>#REF!</v>
      </c>
      <c r="AZ133" s="167" t="e">
        <f t="shared" ca="1" si="305"/>
        <v>#REF!</v>
      </c>
      <c r="BA133" s="167" t="e">
        <f t="shared" ca="1" si="306"/>
        <v>#REF!</v>
      </c>
      <c r="BB133" s="167" t="e">
        <f t="shared" ca="1" si="307"/>
        <v>#REF!</v>
      </c>
      <c r="BC133" s="167" t="e">
        <f t="shared" ca="1" si="308"/>
        <v>#REF!</v>
      </c>
      <c r="BD133" s="167" t="e">
        <f t="shared" ca="1" si="309"/>
        <v>#REF!</v>
      </c>
      <c r="BE133" s="167" t="e">
        <f t="shared" ca="1" si="310"/>
        <v>#REF!</v>
      </c>
      <c r="BF133" s="18"/>
      <c r="BG133" s="168">
        <f>INDEX('2_Needs'!$F:$F,MATCH($A133,'2_Needs'!$A:$A,0))</f>
        <v>3.3104637012969663E-4</v>
      </c>
      <c r="BH133" s="114"/>
      <c r="BI133" s="167">
        <f t="shared" ref="BI133:BX133" si="435">IF(BI$3="reset",$BG133*BI$6,BH133*(1+$C$4))</f>
        <v>0</v>
      </c>
      <c r="BJ133" s="167">
        <f t="shared" si="435"/>
        <v>0</v>
      </c>
      <c r="BK133" s="167">
        <f t="shared" si="435"/>
        <v>0</v>
      </c>
      <c r="BL133" s="167">
        <f t="shared" si="435"/>
        <v>0</v>
      </c>
      <c r="BM133" s="167">
        <f t="shared" si="435"/>
        <v>0</v>
      </c>
      <c r="BN133" s="167">
        <f t="shared" si="435"/>
        <v>0</v>
      </c>
      <c r="BO133" s="167">
        <f t="shared" si="435"/>
        <v>0</v>
      </c>
      <c r="BP133" s="167">
        <f t="shared" si="435"/>
        <v>0</v>
      </c>
      <c r="BQ133" s="167">
        <f t="shared" si="435"/>
        <v>0</v>
      </c>
      <c r="BR133" s="167">
        <f t="shared" si="435"/>
        <v>0</v>
      </c>
      <c r="BS133" s="167">
        <f t="shared" si="435"/>
        <v>0</v>
      </c>
      <c r="BT133" s="167">
        <f t="shared" si="435"/>
        <v>0</v>
      </c>
      <c r="BU133" s="167">
        <f t="shared" si="435"/>
        <v>0</v>
      </c>
      <c r="BV133" s="167">
        <f t="shared" si="435"/>
        <v>0</v>
      </c>
      <c r="BW133" s="167">
        <f t="shared" si="435"/>
        <v>0</v>
      </c>
      <c r="BX133" s="167">
        <f t="shared" si="435"/>
        <v>0</v>
      </c>
      <c r="BZ133" s="167" t="e">
        <f t="shared" ca="1" si="229"/>
        <v>#REF!</v>
      </c>
      <c r="CA133" s="167" t="e">
        <f t="shared" ca="1" si="230"/>
        <v>#REF!</v>
      </c>
      <c r="CB133" s="167" t="e">
        <f t="shared" ca="1" si="231"/>
        <v>#REF!</v>
      </c>
      <c r="CC133" s="167" t="e">
        <f t="shared" ca="1" si="232"/>
        <v>#REF!</v>
      </c>
      <c r="CD133" s="167" t="e">
        <f t="shared" ca="1" si="233"/>
        <v>#REF!</v>
      </c>
      <c r="CE133" s="167" t="e">
        <f t="shared" ca="1" si="234"/>
        <v>#REF!</v>
      </c>
      <c r="CF133" s="167" t="e">
        <f t="shared" ca="1" si="235"/>
        <v>#REF!</v>
      </c>
      <c r="CG133" s="167" t="e">
        <f t="shared" ca="1" si="236"/>
        <v>#REF!</v>
      </c>
      <c r="CH133" s="167" t="e">
        <f t="shared" ca="1" si="237"/>
        <v>#REF!</v>
      </c>
      <c r="CI133" s="167" t="e">
        <f t="shared" ca="1" si="238"/>
        <v>#REF!</v>
      </c>
      <c r="CJ133" s="167" t="e">
        <f t="shared" ca="1" si="239"/>
        <v>#REF!</v>
      </c>
      <c r="CK133" s="167" t="e">
        <f t="shared" ca="1" si="240"/>
        <v>#REF!</v>
      </c>
      <c r="CL133" s="167" t="e">
        <f t="shared" ca="1" si="241"/>
        <v>#REF!</v>
      </c>
      <c r="CM133" s="167" t="e">
        <f t="shared" ca="1" si="242"/>
        <v>#REF!</v>
      </c>
      <c r="CN133" s="167" t="e">
        <f t="shared" ca="1" si="243"/>
        <v>#REF!</v>
      </c>
      <c r="CO133" s="167" t="e">
        <f t="shared" ca="1" si="244"/>
        <v>#REF!</v>
      </c>
      <c r="CQ133" s="167" t="e">
        <f t="shared" ca="1" si="245"/>
        <v>#REF!</v>
      </c>
      <c r="CR133" s="167" t="e">
        <f t="shared" ca="1" si="246"/>
        <v>#REF!</v>
      </c>
      <c r="CS133" s="167" t="e">
        <f t="shared" ca="1" si="247"/>
        <v>#REF!</v>
      </c>
      <c r="CT133" s="167" t="e">
        <f t="shared" ca="1" si="248"/>
        <v>#REF!</v>
      </c>
      <c r="CU133" s="167" t="e">
        <f t="shared" ca="1" si="249"/>
        <v>#REF!</v>
      </c>
      <c r="CV133" s="167" t="e">
        <f t="shared" ca="1" si="250"/>
        <v>#REF!</v>
      </c>
      <c r="CW133" s="167" t="e">
        <f t="shared" ca="1" si="251"/>
        <v>#REF!</v>
      </c>
      <c r="CX133" s="167" t="e">
        <f t="shared" ca="1" si="252"/>
        <v>#REF!</v>
      </c>
      <c r="CY133" s="167" t="e">
        <f t="shared" ca="1" si="253"/>
        <v>#REF!</v>
      </c>
      <c r="CZ133" s="167" t="e">
        <f t="shared" ca="1" si="254"/>
        <v>#REF!</v>
      </c>
      <c r="DA133" s="167" t="e">
        <f t="shared" ca="1" si="255"/>
        <v>#REF!</v>
      </c>
      <c r="DB133" s="167" t="e">
        <f t="shared" ca="1" si="256"/>
        <v>#REF!</v>
      </c>
      <c r="DC133" s="167" t="e">
        <f t="shared" ca="1" si="257"/>
        <v>#REF!</v>
      </c>
      <c r="DD133" s="167" t="e">
        <f t="shared" ca="1" si="258"/>
        <v>#REF!</v>
      </c>
      <c r="DE133" s="167" t="e">
        <f t="shared" ca="1" si="259"/>
        <v>#REF!</v>
      </c>
      <c r="DF133" s="167" t="e">
        <f t="shared" ca="1" si="260"/>
        <v>#REF!</v>
      </c>
      <c r="DH133" s="167">
        <f t="shared" si="261"/>
        <v>0</v>
      </c>
      <c r="DI133" s="167">
        <f t="shared" si="262"/>
        <v>0</v>
      </c>
      <c r="DJ133" s="167">
        <f t="shared" si="263"/>
        <v>0</v>
      </c>
      <c r="DK133" s="167">
        <f t="shared" si="264"/>
        <v>0</v>
      </c>
      <c r="DL133" s="167">
        <f t="shared" si="265"/>
        <v>0</v>
      </c>
      <c r="DM133" s="167">
        <f t="shared" si="266"/>
        <v>0</v>
      </c>
      <c r="DN133" s="167">
        <f t="shared" si="267"/>
        <v>0</v>
      </c>
      <c r="DO133" s="167">
        <f t="shared" si="268"/>
        <v>0</v>
      </c>
      <c r="DP133" s="167">
        <f t="shared" si="269"/>
        <v>0</v>
      </c>
      <c r="DQ133" s="167">
        <f t="shared" si="270"/>
        <v>0</v>
      </c>
      <c r="DR133" s="167">
        <f t="shared" si="271"/>
        <v>0</v>
      </c>
      <c r="DS133" s="167">
        <f t="shared" si="272"/>
        <v>0</v>
      </c>
      <c r="DT133" s="167">
        <f t="shared" si="273"/>
        <v>0</v>
      </c>
      <c r="DU133" s="167">
        <f t="shared" si="274"/>
        <v>0</v>
      </c>
      <c r="DV133" s="167">
        <f t="shared" si="275"/>
        <v>0</v>
      </c>
      <c r="DW133" s="167">
        <f t="shared" si="276"/>
        <v>0</v>
      </c>
      <c r="DY133" s="167" t="e">
        <f t="shared" ca="1" si="312"/>
        <v>#REF!</v>
      </c>
      <c r="DZ133" s="167" t="e">
        <f t="shared" ca="1" si="313"/>
        <v>#REF!</v>
      </c>
      <c r="EA133" s="167" t="e">
        <f t="shared" ca="1" si="314"/>
        <v>#REF!</v>
      </c>
      <c r="EB133" s="167" t="e">
        <f t="shared" ca="1" si="315"/>
        <v>#REF!</v>
      </c>
      <c r="EC133" s="167" t="e">
        <f t="shared" ca="1" si="316"/>
        <v>#REF!</v>
      </c>
      <c r="ED133" s="167" t="e">
        <f t="shared" ca="1" si="317"/>
        <v>#REF!</v>
      </c>
      <c r="EE133" s="167" t="e">
        <f t="shared" ca="1" si="318"/>
        <v>#REF!</v>
      </c>
      <c r="EF133" s="167" t="e">
        <f t="shared" ca="1" si="319"/>
        <v>#REF!</v>
      </c>
      <c r="EG133" s="167" t="e">
        <f t="shared" ca="1" si="320"/>
        <v>#REF!</v>
      </c>
      <c r="EH133" s="167" t="e">
        <f t="shared" ca="1" si="321"/>
        <v>#REF!</v>
      </c>
      <c r="EI133" s="167" t="e">
        <f t="shared" ca="1" si="322"/>
        <v>#REF!</v>
      </c>
      <c r="EJ133" s="167" t="e">
        <f t="shared" ca="1" si="323"/>
        <v>#REF!</v>
      </c>
      <c r="EK133" s="167" t="e">
        <f t="shared" ca="1" si="324"/>
        <v>#REF!</v>
      </c>
      <c r="EL133" s="167" t="e">
        <f t="shared" ca="1" si="325"/>
        <v>#REF!</v>
      </c>
      <c r="EM133" s="167" t="e">
        <f t="shared" ca="1" si="326"/>
        <v>#REF!</v>
      </c>
      <c r="EN133" s="167" t="e">
        <f t="shared" ca="1" si="327"/>
        <v>#REF!</v>
      </c>
      <c r="EP133" s="167">
        <f t="shared" si="328"/>
        <v>0</v>
      </c>
      <c r="EQ133" s="167">
        <f t="shared" si="329"/>
        <v>0</v>
      </c>
      <c r="ER133" s="167">
        <f t="shared" si="330"/>
        <v>0</v>
      </c>
      <c r="ES133" s="167">
        <f t="shared" si="331"/>
        <v>0</v>
      </c>
      <c r="ET133" s="167">
        <f t="shared" si="332"/>
        <v>0</v>
      </c>
      <c r="EU133" s="167">
        <f t="shared" si="333"/>
        <v>0</v>
      </c>
      <c r="EV133" s="167">
        <f t="shared" si="334"/>
        <v>0</v>
      </c>
      <c r="EW133" s="167">
        <f t="shared" si="335"/>
        <v>0</v>
      </c>
      <c r="EX133" s="167">
        <f t="shared" si="336"/>
        <v>0</v>
      </c>
      <c r="EY133" s="167">
        <f t="shared" si="337"/>
        <v>0</v>
      </c>
      <c r="EZ133" s="167">
        <f t="shared" si="338"/>
        <v>0</v>
      </c>
      <c r="FA133" s="167">
        <f t="shared" si="339"/>
        <v>0</v>
      </c>
      <c r="FB133" s="167">
        <f t="shared" si="340"/>
        <v>0</v>
      </c>
      <c r="FC133" s="167">
        <f t="shared" si="341"/>
        <v>0</v>
      </c>
      <c r="FD133" s="167">
        <f t="shared" si="342"/>
        <v>0</v>
      </c>
      <c r="FE133" s="167">
        <f t="shared" si="343"/>
        <v>0</v>
      </c>
      <c r="FG133" s="167">
        <f t="shared" si="344"/>
        <v>0</v>
      </c>
      <c r="FH133" s="167">
        <f t="shared" si="345"/>
        <v>0</v>
      </c>
      <c r="FI133" s="167">
        <f t="shared" si="346"/>
        <v>0</v>
      </c>
      <c r="FJ133" s="167">
        <f t="shared" si="347"/>
        <v>0</v>
      </c>
      <c r="FK133" s="167">
        <f t="shared" si="348"/>
        <v>0</v>
      </c>
      <c r="FL133" s="167">
        <f t="shared" si="349"/>
        <v>0</v>
      </c>
      <c r="FM133" s="167">
        <f t="shared" si="350"/>
        <v>0</v>
      </c>
      <c r="FN133" s="167">
        <f t="shared" si="351"/>
        <v>0</v>
      </c>
      <c r="FO133" s="167">
        <f t="shared" si="352"/>
        <v>0</v>
      </c>
      <c r="FP133" s="167">
        <f t="shared" si="353"/>
        <v>0</v>
      </c>
      <c r="FQ133" s="167">
        <f t="shared" si="354"/>
        <v>0</v>
      </c>
      <c r="FR133" s="167">
        <f t="shared" si="355"/>
        <v>0</v>
      </c>
      <c r="FS133" s="167">
        <f t="shared" si="356"/>
        <v>0</v>
      </c>
      <c r="FT133" s="167">
        <f t="shared" si="357"/>
        <v>0</v>
      </c>
      <c r="FU133" s="167">
        <f t="shared" si="358"/>
        <v>0</v>
      </c>
      <c r="FV133" s="167">
        <f t="shared" si="359"/>
        <v>0</v>
      </c>
      <c r="FX133" s="167">
        <f t="shared" si="360"/>
        <v>0</v>
      </c>
      <c r="FY133" s="167">
        <f t="shared" si="361"/>
        <v>0</v>
      </c>
      <c r="FZ133" s="167">
        <f t="shared" si="362"/>
        <v>0</v>
      </c>
      <c r="GA133" s="167">
        <f t="shared" si="363"/>
        <v>0</v>
      </c>
      <c r="GB133" s="167">
        <f t="shared" si="364"/>
        <v>0</v>
      </c>
      <c r="GC133" s="167">
        <f t="shared" si="365"/>
        <v>0</v>
      </c>
      <c r="GD133" s="167">
        <f t="shared" si="366"/>
        <v>0</v>
      </c>
      <c r="GE133" s="167">
        <f t="shared" si="367"/>
        <v>0</v>
      </c>
      <c r="GF133" s="167">
        <f t="shared" si="368"/>
        <v>0</v>
      </c>
      <c r="GG133" s="167">
        <f t="shared" si="369"/>
        <v>0</v>
      </c>
      <c r="GH133" s="167">
        <f t="shared" si="370"/>
        <v>0</v>
      </c>
      <c r="GI133" s="167">
        <f t="shared" si="371"/>
        <v>0</v>
      </c>
      <c r="GJ133" s="167">
        <f t="shared" si="372"/>
        <v>0</v>
      </c>
      <c r="GK133" s="167">
        <f t="shared" si="373"/>
        <v>0</v>
      </c>
      <c r="GL133" s="167">
        <f t="shared" si="374"/>
        <v>0</v>
      </c>
      <c r="GM133" s="167">
        <f t="shared" si="375"/>
        <v>0</v>
      </c>
      <c r="GO133" s="167" t="e">
        <f t="shared" ca="1" si="426"/>
        <v>#REF!</v>
      </c>
      <c r="GP133" s="167" t="e">
        <f t="shared" ca="1" si="430"/>
        <v>#REF!</v>
      </c>
      <c r="GQ133" s="167" t="e">
        <f t="shared" ca="1" si="430"/>
        <v>#REF!</v>
      </c>
      <c r="GR133" s="167" t="e">
        <f t="shared" ca="1" si="430"/>
        <v>#REF!</v>
      </c>
      <c r="GS133" s="167" t="e">
        <f t="shared" ca="1" si="430"/>
        <v>#REF!</v>
      </c>
      <c r="GT133" s="167" t="e">
        <f t="shared" ca="1" si="430"/>
        <v>#REF!</v>
      </c>
      <c r="GU133" s="167" t="e">
        <f t="shared" ca="1" si="430"/>
        <v>#REF!</v>
      </c>
      <c r="GV133" s="167" t="e">
        <f t="shared" ca="1" si="430"/>
        <v>#REF!</v>
      </c>
      <c r="GW133" s="167" t="e">
        <f t="shared" ca="1" si="430"/>
        <v>#REF!</v>
      </c>
      <c r="GX133" s="167" t="e">
        <f t="shared" ca="1" si="430"/>
        <v>#REF!</v>
      </c>
      <c r="GY133" s="167" t="e">
        <f t="shared" ca="1" si="430"/>
        <v>#REF!</v>
      </c>
      <c r="GZ133" s="167" t="e">
        <f t="shared" ca="1" si="430"/>
        <v>#REF!</v>
      </c>
      <c r="HA133" s="167" t="e">
        <f t="shared" ca="1" si="430"/>
        <v>#REF!</v>
      </c>
      <c r="HB133" s="167" t="e">
        <f t="shared" ca="1" si="430"/>
        <v>#REF!</v>
      </c>
      <c r="HC133" s="167" t="e">
        <f t="shared" ca="1" si="430"/>
        <v>#REF!</v>
      </c>
      <c r="HD133" s="167" t="e">
        <f t="shared" ca="1" si="430"/>
        <v>#REF!</v>
      </c>
      <c r="HF133" s="167" t="e">
        <f t="shared" ca="1" si="277"/>
        <v>#REF!</v>
      </c>
      <c r="HG133" s="167" t="e">
        <f t="shared" ca="1" si="278"/>
        <v>#REF!</v>
      </c>
      <c r="HH133" s="167" t="e">
        <f t="shared" ca="1" si="279"/>
        <v>#REF!</v>
      </c>
      <c r="HI133" s="167" t="e">
        <f t="shared" ca="1" si="280"/>
        <v>#REF!</v>
      </c>
      <c r="HJ133" s="167" t="e">
        <f t="shared" ca="1" si="281"/>
        <v>#REF!</v>
      </c>
      <c r="HK133" s="167" t="e">
        <f t="shared" ca="1" si="282"/>
        <v>#REF!</v>
      </c>
      <c r="HL133" s="167" t="e">
        <f t="shared" ca="1" si="283"/>
        <v>#REF!</v>
      </c>
      <c r="HM133" s="167" t="e">
        <f t="shared" ca="1" si="284"/>
        <v>#REF!</v>
      </c>
      <c r="HN133" s="167" t="e">
        <f t="shared" ca="1" si="285"/>
        <v>#REF!</v>
      </c>
      <c r="HO133" s="167" t="e">
        <f t="shared" ca="1" si="286"/>
        <v>#REF!</v>
      </c>
      <c r="HP133" s="167" t="e">
        <f t="shared" ca="1" si="287"/>
        <v>#REF!</v>
      </c>
      <c r="HQ133" s="167" t="e">
        <f t="shared" ca="1" si="288"/>
        <v>#REF!</v>
      </c>
      <c r="HR133" s="167" t="e">
        <f t="shared" ca="1" si="289"/>
        <v>#REF!</v>
      </c>
      <c r="HS133" s="167" t="e">
        <f t="shared" ca="1" si="290"/>
        <v>#REF!</v>
      </c>
      <c r="HT133" s="167" t="e">
        <f t="shared" ca="1" si="291"/>
        <v>#REF!</v>
      </c>
      <c r="HU133" s="167" t="e">
        <f t="shared" ca="1" si="292"/>
        <v>#REF!</v>
      </c>
      <c r="HW133" s="167" t="e">
        <f t="shared" ca="1" si="293"/>
        <v>#REF!</v>
      </c>
      <c r="HX133" s="167">
        <f t="shared" si="294"/>
        <v>0</v>
      </c>
      <c r="HY133" s="167" t="e">
        <f t="shared" ca="1" si="376"/>
        <v>#REF!</v>
      </c>
      <c r="HZ133" s="219" t="e">
        <f t="shared" ca="1" si="377"/>
        <v>#REF!</v>
      </c>
    </row>
    <row r="134" spans="1:234" s="48" customFormat="1">
      <c r="A134" s="3" t="s">
        <v>260</v>
      </c>
      <c r="B134" s="202" t="str">
        <f>INDEX('Ref1'!$E:$E,MATCH(A134,'Ref1'!$A:$A,0))</f>
        <v>Fareham</v>
      </c>
      <c r="C134" s="42" t="str">
        <f>INDEX(Data1!B:B,MATCH(A134,Data1!A:A,0))</f>
        <v>SD</v>
      </c>
      <c r="D134" s="253" t="str">
        <f>INDEX(Data1!C:C,MATCH(A134,Data1!A:A,0))</f>
        <v>SE</v>
      </c>
      <c r="E134" s="200" t="str">
        <f>IF($C$6="No","No",IF(COUNTIF(Inputs!$K$359:$K$398,$A134)&gt;0,"Yes","No"))</f>
        <v>No</v>
      </c>
      <c r="F134" s="404"/>
      <c r="G134" s="62">
        <f>INDEX('4_RatesSplit'!K:K,MATCH($A134,'4_RatesSplit'!$A:$A,0))</f>
        <v>0</v>
      </c>
      <c r="H134" s="171">
        <f>INDEX('4_RatesSplit'!L:L,MATCH($A134,'4_RatesSplit'!$A:$A,0))</f>
        <v>0</v>
      </c>
      <c r="I134" s="167">
        <f>INDEX('4_RatesSplit'!M:M,MATCH($A134,'4_RatesSplit'!$A:$A,0))</f>
        <v>0</v>
      </c>
      <c r="J134" s="167">
        <f>INDEX('4_RatesSplit'!N:N,MATCH($A134,'4_RatesSplit'!$A:$A,0))</f>
        <v>0</v>
      </c>
      <c r="K134" s="167">
        <f>INDEX('4_RatesSplit'!O:O,MATCH($A134,'4_RatesSplit'!$A:$A,0))</f>
        <v>0</v>
      </c>
      <c r="L134" s="167">
        <f>INDEX('4_RatesSplit'!P:P,MATCH($A134,'4_RatesSplit'!$A:$A,0))</f>
        <v>0</v>
      </c>
      <c r="M134" s="167">
        <f>INDEX('4_RatesSplit'!Q:Q,MATCH($A134,'4_RatesSplit'!$A:$A,0))</f>
        <v>0</v>
      </c>
      <c r="N134" s="167">
        <f>INDEX('4_RatesSplit'!R:R,MATCH($A134,'4_RatesSplit'!$A:$A,0))</f>
        <v>0</v>
      </c>
      <c r="O134" s="167">
        <f>INDEX('4_RatesSplit'!S:S,MATCH($A134,'4_RatesSplit'!$A:$A,0))</f>
        <v>0</v>
      </c>
      <c r="P134" s="167">
        <f>INDEX('4_RatesSplit'!T:T,MATCH($A134,'4_RatesSplit'!$A:$A,0))</f>
        <v>0</v>
      </c>
      <c r="Q134" s="167">
        <f>INDEX('4_RatesSplit'!U:U,MATCH($A134,'4_RatesSplit'!$A:$A,0))</f>
        <v>0</v>
      </c>
      <c r="R134" s="167">
        <f>INDEX('4_RatesSplit'!V:V,MATCH($A134,'4_RatesSplit'!$A:$A,0))</f>
        <v>0</v>
      </c>
      <c r="S134" s="167">
        <f>INDEX('4_RatesSplit'!W:W,MATCH($A134,'4_RatesSplit'!$A:$A,0))</f>
        <v>0</v>
      </c>
      <c r="T134" s="167">
        <f>INDEX('4_RatesSplit'!X:X,MATCH($A134,'4_RatesSplit'!$A:$A,0))</f>
        <v>0</v>
      </c>
      <c r="U134" s="167">
        <f>INDEX('4_RatesSplit'!Y:Y,MATCH($A134,'4_RatesSplit'!$A:$A,0))</f>
        <v>0</v>
      </c>
      <c r="V134" s="167">
        <f>INDEX('4_RatesSplit'!Z:Z,MATCH($A134,'4_RatesSplit'!$A:$A,0))</f>
        <v>0</v>
      </c>
      <c r="W134" s="167">
        <f>INDEX('4_RatesSplit'!AA:AA,MATCH($A134,'4_RatesSplit'!$A:$A,0))</f>
        <v>0</v>
      </c>
      <c r="X134" s="18"/>
      <c r="Y134" s="168" t="e">
        <f ca="1">INDEX('4_RatesSplit'!AT:AT,MATCH($A134,'4_RatesSplit'!$A:$A,0))</f>
        <v>#REF!</v>
      </c>
      <c r="Z134" s="168" t="e">
        <f ca="1">INDEX('4_RatesSplit'!AU:AU,MATCH($A134,'4_RatesSplit'!$A:$A,0))</f>
        <v>#REF!</v>
      </c>
      <c r="AA134" s="168" t="e">
        <f ca="1">INDEX('4_RatesSplit'!AV:AV,MATCH($A134,'4_RatesSplit'!$A:$A,0))</f>
        <v>#REF!</v>
      </c>
      <c r="AB134" s="168" t="e">
        <f ca="1">INDEX('4_RatesSplit'!AW:AW,MATCH($A134,'4_RatesSplit'!$A:$A,0))</f>
        <v>#REF!</v>
      </c>
      <c r="AC134" s="168" t="e">
        <f ca="1">INDEX('4_RatesSplit'!AX:AX,MATCH($A134,'4_RatesSplit'!$A:$A,0))</f>
        <v>#REF!</v>
      </c>
      <c r="AD134" s="168" t="e">
        <f ca="1">INDEX('4_RatesSplit'!AY:AY,MATCH($A134,'4_RatesSplit'!$A:$A,0))</f>
        <v>#REF!</v>
      </c>
      <c r="AE134" s="168" t="e">
        <f ca="1">INDEX('4_RatesSplit'!AZ:AZ,MATCH($A134,'4_RatesSplit'!$A:$A,0))</f>
        <v>#REF!</v>
      </c>
      <c r="AF134" s="168" t="e">
        <f ca="1">INDEX('4_RatesSplit'!BA:BA,MATCH($A134,'4_RatesSplit'!$A:$A,0))</f>
        <v>#REF!</v>
      </c>
      <c r="AG134" s="168" t="e">
        <f ca="1">INDEX('4_RatesSplit'!BB:BB,MATCH($A134,'4_RatesSplit'!$A:$A,0))</f>
        <v>#REF!</v>
      </c>
      <c r="AH134" s="168" t="e">
        <f ca="1">INDEX('4_RatesSplit'!BC:BC,MATCH($A134,'4_RatesSplit'!$A:$A,0))</f>
        <v>#REF!</v>
      </c>
      <c r="AI134" s="168" t="e">
        <f ca="1">INDEX('4_RatesSplit'!BD:BD,MATCH($A134,'4_RatesSplit'!$A:$A,0))</f>
        <v>#REF!</v>
      </c>
      <c r="AJ134" s="168" t="e">
        <f ca="1">INDEX('4_RatesSplit'!BE:BE,MATCH($A134,'4_RatesSplit'!$A:$A,0))</f>
        <v>#REF!</v>
      </c>
      <c r="AK134" s="168" t="e">
        <f ca="1">INDEX('4_RatesSplit'!BF:BF,MATCH($A134,'4_RatesSplit'!$A:$A,0))</f>
        <v>#REF!</v>
      </c>
      <c r="AL134" s="168" t="e">
        <f ca="1">INDEX('4_RatesSplit'!BG:BG,MATCH($A134,'4_RatesSplit'!$A:$A,0))</f>
        <v>#REF!</v>
      </c>
      <c r="AM134" s="168" t="e">
        <f ca="1">INDEX('4_RatesSplit'!BH:BH,MATCH($A134,'4_RatesSplit'!$A:$A,0))</f>
        <v>#REF!</v>
      </c>
      <c r="AN134" s="198" t="e">
        <f ca="1">INDEX('4_RatesSplit'!BI:BI,MATCH($A134,'4_RatesSplit'!$A:$A,0))</f>
        <v>#REF!</v>
      </c>
      <c r="AO134" s="114"/>
      <c r="AP134" s="167" t="e">
        <f t="shared" ca="1" si="295"/>
        <v>#REF!</v>
      </c>
      <c r="AQ134" s="167" t="e">
        <f t="shared" ca="1" si="296"/>
        <v>#REF!</v>
      </c>
      <c r="AR134" s="167" t="e">
        <f t="shared" ca="1" si="297"/>
        <v>#REF!</v>
      </c>
      <c r="AS134" s="167" t="e">
        <f t="shared" ca="1" si="298"/>
        <v>#REF!</v>
      </c>
      <c r="AT134" s="167" t="e">
        <f t="shared" ca="1" si="299"/>
        <v>#REF!</v>
      </c>
      <c r="AU134" s="167" t="e">
        <f t="shared" ca="1" si="300"/>
        <v>#REF!</v>
      </c>
      <c r="AV134" s="167" t="e">
        <f t="shared" ca="1" si="301"/>
        <v>#REF!</v>
      </c>
      <c r="AW134" s="167" t="e">
        <f t="shared" ca="1" si="302"/>
        <v>#REF!</v>
      </c>
      <c r="AX134" s="167" t="e">
        <f t="shared" ca="1" si="303"/>
        <v>#REF!</v>
      </c>
      <c r="AY134" s="167" t="e">
        <f t="shared" ca="1" si="304"/>
        <v>#REF!</v>
      </c>
      <c r="AZ134" s="167" t="e">
        <f t="shared" ca="1" si="305"/>
        <v>#REF!</v>
      </c>
      <c r="BA134" s="167" t="e">
        <f t="shared" ca="1" si="306"/>
        <v>#REF!</v>
      </c>
      <c r="BB134" s="167" t="e">
        <f t="shared" ca="1" si="307"/>
        <v>#REF!</v>
      </c>
      <c r="BC134" s="167" t="e">
        <f t="shared" ca="1" si="308"/>
        <v>#REF!</v>
      </c>
      <c r="BD134" s="167" t="e">
        <f t="shared" ca="1" si="309"/>
        <v>#REF!</v>
      </c>
      <c r="BE134" s="167" t="e">
        <f t="shared" ca="1" si="310"/>
        <v>#REF!</v>
      </c>
      <c r="BF134" s="18"/>
      <c r="BG134" s="168">
        <f>INDEX('2_Needs'!$F:$F,MATCH($A134,'2_Needs'!$A:$A,0))</f>
        <v>1.5458957299260465E-4</v>
      </c>
      <c r="BH134" s="114"/>
      <c r="BI134" s="167">
        <f t="shared" ref="BI134:BX134" si="436">IF(BI$3="reset",$BG134*BI$6,BH134*(1+$C$4))</f>
        <v>0</v>
      </c>
      <c r="BJ134" s="167">
        <f t="shared" si="436"/>
        <v>0</v>
      </c>
      <c r="BK134" s="167">
        <f t="shared" si="436"/>
        <v>0</v>
      </c>
      <c r="BL134" s="167">
        <f t="shared" si="436"/>
        <v>0</v>
      </c>
      <c r="BM134" s="167">
        <f t="shared" si="436"/>
        <v>0</v>
      </c>
      <c r="BN134" s="167">
        <f t="shared" si="436"/>
        <v>0</v>
      </c>
      <c r="BO134" s="167">
        <f t="shared" si="436"/>
        <v>0</v>
      </c>
      <c r="BP134" s="167">
        <f t="shared" si="436"/>
        <v>0</v>
      </c>
      <c r="BQ134" s="167">
        <f t="shared" si="436"/>
        <v>0</v>
      </c>
      <c r="BR134" s="167">
        <f t="shared" si="436"/>
        <v>0</v>
      </c>
      <c r="BS134" s="167">
        <f t="shared" si="436"/>
        <v>0</v>
      </c>
      <c r="BT134" s="167">
        <f t="shared" si="436"/>
        <v>0</v>
      </c>
      <c r="BU134" s="167">
        <f t="shared" si="436"/>
        <v>0</v>
      </c>
      <c r="BV134" s="167">
        <f t="shared" si="436"/>
        <v>0</v>
      </c>
      <c r="BW134" s="167">
        <f t="shared" si="436"/>
        <v>0</v>
      </c>
      <c r="BX134" s="167">
        <f t="shared" si="436"/>
        <v>0</v>
      </c>
      <c r="BZ134" s="167" t="e">
        <f t="shared" ca="1" si="229"/>
        <v>#REF!</v>
      </c>
      <c r="CA134" s="167" t="e">
        <f t="shared" ca="1" si="230"/>
        <v>#REF!</v>
      </c>
      <c r="CB134" s="167" t="e">
        <f t="shared" ca="1" si="231"/>
        <v>#REF!</v>
      </c>
      <c r="CC134" s="167" t="e">
        <f t="shared" ca="1" si="232"/>
        <v>#REF!</v>
      </c>
      <c r="CD134" s="167" t="e">
        <f t="shared" ca="1" si="233"/>
        <v>#REF!</v>
      </c>
      <c r="CE134" s="167" t="e">
        <f t="shared" ca="1" si="234"/>
        <v>#REF!</v>
      </c>
      <c r="CF134" s="167" t="e">
        <f t="shared" ca="1" si="235"/>
        <v>#REF!</v>
      </c>
      <c r="CG134" s="167" t="e">
        <f t="shared" ca="1" si="236"/>
        <v>#REF!</v>
      </c>
      <c r="CH134" s="167" t="e">
        <f t="shared" ca="1" si="237"/>
        <v>#REF!</v>
      </c>
      <c r="CI134" s="167" t="e">
        <f t="shared" ca="1" si="238"/>
        <v>#REF!</v>
      </c>
      <c r="CJ134" s="167" t="e">
        <f t="shared" ca="1" si="239"/>
        <v>#REF!</v>
      </c>
      <c r="CK134" s="167" t="e">
        <f t="shared" ca="1" si="240"/>
        <v>#REF!</v>
      </c>
      <c r="CL134" s="167" t="e">
        <f t="shared" ca="1" si="241"/>
        <v>#REF!</v>
      </c>
      <c r="CM134" s="167" t="e">
        <f t="shared" ca="1" si="242"/>
        <v>#REF!</v>
      </c>
      <c r="CN134" s="167" t="e">
        <f t="shared" ca="1" si="243"/>
        <v>#REF!</v>
      </c>
      <c r="CO134" s="167" t="e">
        <f t="shared" ca="1" si="244"/>
        <v>#REF!</v>
      </c>
      <c r="CQ134" s="167" t="e">
        <f t="shared" ca="1" si="245"/>
        <v>#REF!</v>
      </c>
      <c r="CR134" s="167" t="e">
        <f t="shared" ca="1" si="246"/>
        <v>#REF!</v>
      </c>
      <c r="CS134" s="167" t="e">
        <f t="shared" ca="1" si="247"/>
        <v>#REF!</v>
      </c>
      <c r="CT134" s="167" t="e">
        <f t="shared" ca="1" si="248"/>
        <v>#REF!</v>
      </c>
      <c r="CU134" s="167" t="e">
        <f t="shared" ca="1" si="249"/>
        <v>#REF!</v>
      </c>
      <c r="CV134" s="167" t="e">
        <f t="shared" ca="1" si="250"/>
        <v>#REF!</v>
      </c>
      <c r="CW134" s="167" t="e">
        <f t="shared" ca="1" si="251"/>
        <v>#REF!</v>
      </c>
      <c r="CX134" s="167" t="e">
        <f t="shared" ca="1" si="252"/>
        <v>#REF!</v>
      </c>
      <c r="CY134" s="167" t="e">
        <f t="shared" ca="1" si="253"/>
        <v>#REF!</v>
      </c>
      <c r="CZ134" s="167" t="e">
        <f t="shared" ca="1" si="254"/>
        <v>#REF!</v>
      </c>
      <c r="DA134" s="167" t="e">
        <f t="shared" ca="1" si="255"/>
        <v>#REF!</v>
      </c>
      <c r="DB134" s="167" t="e">
        <f t="shared" ca="1" si="256"/>
        <v>#REF!</v>
      </c>
      <c r="DC134" s="167" t="e">
        <f t="shared" ca="1" si="257"/>
        <v>#REF!</v>
      </c>
      <c r="DD134" s="167" t="e">
        <f t="shared" ca="1" si="258"/>
        <v>#REF!</v>
      </c>
      <c r="DE134" s="167" t="e">
        <f t="shared" ca="1" si="259"/>
        <v>#REF!</v>
      </c>
      <c r="DF134" s="167" t="e">
        <f t="shared" ca="1" si="260"/>
        <v>#REF!</v>
      </c>
      <c r="DH134" s="167">
        <f t="shared" si="261"/>
        <v>0</v>
      </c>
      <c r="DI134" s="167">
        <f t="shared" si="262"/>
        <v>0</v>
      </c>
      <c r="DJ134" s="167">
        <f t="shared" si="263"/>
        <v>0</v>
      </c>
      <c r="DK134" s="167">
        <f t="shared" si="264"/>
        <v>0</v>
      </c>
      <c r="DL134" s="167">
        <f t="shared" si="265"/>
        <v>0</v>
      </c>
      <c r="DM134" s="167">
        <f t="shared" si="266"/>
        <v>0</v>
      </c>
      <c r="DN134" s="167">
        <f t="shared" si="267"/>
        <v>0</v>
      </c>
      <c r="DO134" s="167">
        <f t="shared" si="268"/>
        <v>0</v>
      </c>
      <c r="DP134" s="167">
        <f t="shared" si="269"/>
        <v>0</v>
      </c>
      <c r="DQ134" s="167">
        <f t="shared" si="270"/>
        <v>0</v>
      </c>
      <c r="DR134" s="167">
        <f t="shared" si="271"/>
        <v>0</v>
      </c>
      <c r="DS134" s="167">
        <f t="shared" si="272"/>
        <v>0</v>
      </c>
      <c r="DT134" s="167">
        <f t="shared" si="273"/>
        <v>0</v>
      </c>
      <c r="DU134" s="167">
        <f t="shared" si="274"/>
        <v>0</v>
      </c>
      <c r="DV134" s="167">
        <f t="shared" si="275"/>
        <v>0</v>
      </c>
      <c r="DW134" s="167">
        <f t="shared" si="276"/>
        <v>0</v>
      </c>
      <c r="DY134" s="167" t="e">
        <f t="shared" ca="1" si="312"/>
        <v>#REF!</v>
      </c>
      <c r="DZ134" s="167" t="e">
        <f t="shared" ca="1" si="313"/>
        <v>#REF!</v>
      </c>
      <c r="EA134" s="167" t="e">
        <f t="shared" ca="1" si="314"/>
        <v>#REF!</v>
      </c>
      <c r="EB134" s="167" t="e">
        <f t="shared" ca="1" si="315"/>
        <v>#REF!</v>
      </c>
      <c r="EC134" s="167" t="e">
        <f t="shared" ca="1" si="316"/>
        <v>#REF!</v>
      </c>
      <c r="ED134" s="167" t="e">
        <f t="shared" ca="1" si="317"/>
        <v>#REF!</v>
      </c>
      <c r="EE134" s="167" t="e">
        <f t="shared" ca="1" si="318"/>
        <v>#REF!</v>
      </c>
      <c r="EF134" s="167" t="e">
        <f t="shared" ca="1" si="319"/>
        <v>#REF!</v>
      </c>
      <c r="EG134" s="167" t="e">
        <f t="shared" ca="1" si="320"/>
        <v>#REF!</v>
      </c>
      <c r="EH134" s="167" t="e">
        <f t="shared" ca="1" si="321"/>
        <v>#REF!</v>
      </c>
      <c r="EI134" s="167" t="e">
        <f t="shared" ca="1" si="322"/>
        <v>#REF!</v>
      </c>
      <c r="EJ134" s="167" t="e">
        <f t="shared" ca="1" si="323"/>
        <v>#REF!</v>
      </c>
      <c r="EK134" s="167" t="e">
        <f t="shared" ca="1" si="324"/>
        <v>#REF!</v>
      </c>
      <c r="EL134" s="167" t="e">
        <f t="shared" ca="1" si="325"/>
        <v>#REF!</v>
      </c>
      <c r="EM134" s="167" t="e">
        <f t="shared" ca="1" si="326"/>
        <v>#REF!</v>
      </c>
      <c r="EN134" s="167" t="e">
        <f t="shared" ca="1" si="327"/>
        <v>#REF!</v>
      </c>
      <c r="EP134" s="167">
        <f t="shared" si="328"/>
        <v>0</v>
      </c>
      <c r="EQ134" s="167">
        <f t="shared" si="329"/>
        <v>0</v>
      </c>
      <c r="ER134" s="167">
        <f t="shared" si="330"/>
        <v>0</v>
      </c>
      <c r="ES134" s="167">
        <f t="shared" si="331"/>
        <v>0</v>
      </c>
      <c r="ET134" s="167">
        <f t="shared" si="332"/>
        <v>0</v>
      </c>
      <c r="EU134" s="167">
        <f t="shared" si="333"/>
        <v>0</v>
      </c>
      <c r="EV134" s="167">
        <f t="shared" si="334"/>
        <v>0</v>
      </c>
      <c r="EW134" s="167">
        <f t="shared" si="335"/>
        <v>0</v>
      </c>
      <c r="EX134" s="167">
        <f t="shared" si="336"/>
        <v>0</v>
      </c>
      <c r="EY134" s="167">
        <f t="shared" si="337"/>
        <v>0</v>
      </c>
      <c r="EZ134" s="167">
        <f t="shared" si="338"/>
        <v>0</v>
      </c>
      <c r="FA134" s="167">
        <f t="shared" si="339"/>
        <v>0</v>
      </c>
      <c r="FB134" s="167">
        <f t="shared" si="340"/>
        <v>0</v>
      </c>
      <c r="FC134" s="167">
        <f t="shared" si="341"/>
        <v>0</v>
      </c>
      <c r="FD134" s="167">
        <f t="shared" si="342"/>
        <v>0</v>
      </c>
      <c r="FE134" s="167">
        <f t="shared" si="343"/>
        <v>0</v>
      </c>
      <c r="FG134" s="167">
        <f t="shared" si="344"/>
        <v>0</v>
      </c>
      <c r="FH134" s="167">
        <f t="shared" si="345"/>
        <v>0</v>
      </c>
      <c r="FI134" s="167">
        <f t="shared" si="346"/>
        <v>0</v>
      </c>
      <c r="FJ134" s="167">
        <f t="shared" si="347"/>
        <v>0</v>
      </c>
      <c r="FK134" s="167">
        <f t="shared" si="348"/>
        <v>0</v>
      </c>
      <c r="FL134" s="167">
        <f t="shared" si="349"/>
        <v>0</v>
      </c>
      <c r="FM134" s="167">
        <f t="shared" si="350"/>
        <v>0</v>
      </c>
      <c r="FN134" s="167">
        <f t="shared" si="351"/>
        <v>0</v>
      </c>
      <c r="FO134" s="167">
        <f t="shared" si="352"/>
        <v>0</v>
      </c>
      <c r="FP134" s="167">
        <f t="shared" si="353"/>
        <v>0</v>
      </c>
      <c r="FQ134" s="167">
        <f t="shared" si="354"/>
        <v>0</v>
      </c>
      <c r="FR134" s="167">
        <f t="shared" si="355"/>
        <v>0</v>
      </c>
      <c r="FS134" s="167">
        <f t="shared" si="356"/>
        <v>0</v>
      </c>
      <c r="FT134" s="167">
        <f t="shared" si="357"/>
        <v>0</v>
      </c>
      <c r="FU134" s="167">
        <f t="shared" si="358"/>
        <v>0</v>
      </c>
      <c r="FV134" s="167">
        <f t="shared" si="359"/>
        <v>0</v>
      </c>
      <c r="FX134" s="167">
        <f t="shared" si="360"/>
        <v>0</v>
      </c>
      <c r="FY134" s="167">
        <f t="shared" si="361"/>
        <v>0</v>
      </c>
      <c r="FZ134" s="167">
        <f t="shared" si="362"/>
        <v>0</v>
      </c>
      <c r="GA134" s="167">
        <f t="shared" si="363"/>
        <v>0</v>
      </c>
      <c r="GB134" s="167">
        <f t="shared" si="364"/>
        <v>0</v>
      </c>
      <c r="GC134" s="167">
        <f t="shared" si="365"/>
        <v>0</v>
      </c>
      <c r="GD134" s="167">
        <f t="shared" si="366"/>
        <v>0</v>
      </c>
      <c r="GE134" s="167">
        <f t="shared" si="367"/>
        <v>0</v>
      </c>
      <c r="GF134" s="167">
        <f t="shared" si="368"/>
        <v>0</v>
      </c>
      <c r="GG134" s="167">
        <f t="shared" si="369"/>
        <v>0</v>
      </c>
      <c r="GH134" s="167">
        <f t="shared" si="370"/>
        <v>0</v>
      </c>
      <c r="GI134" s="167">
        <f t="shared" si="371"/>
        <v>0</v>
      </c>
      <c r="GJ134" s="167">
        <f t="shared" si="372"/>
        <v>0</v>
      </c>
      <c r="GK134" s="167">
        <f t="shared" si="373"/>
        <v>0</v>
      </c>
      <c r="GL134" s="167">
        <f t="shared" si="374"/>
        <v>0</v>
      </c>
      <c r="GM134" s="167">
        <f t="shared" si="375"/>
        <v>0</v>
      </c>
      <c r="GO134" s="167" t="e">
        <f t="shared" ca="1" si="426"/>
        <v>#REF!</v>
      </c>
      <c r="GP134" s="167" t="e">
        <f t="shared" ca="1" si="430"/>
        <v>#REF!</v>
      </c>
      <c r="GQ134" s="167" t="e">
        <f t="shared" ca="1" si="430"/>
        <v>#REF!</v>
      </c>
      <c r="GR134" s="167" t="e">
        <f t="shared" ca="1" si="430"/>
        <v>#REF!</v>
      </c>
      <c r="GS134" s="167" t="e">
        <f t="shared" ca="1" si="430"/>
        <v>#REF!</v>
      </c>
      <c r="GT134" s="167" t="e">
        <f t="shared" ca="1" si="430"/>
        <v>#REF!</v>
      </c>
      <c r="GU134" s="167" t="e">
        <f t="shared" ca="1" si="430"/>
        <v>#REF!</v>
      </c>
      <c r="GV134" s="167" t="e">
        <f t="shared" ca="1" si="430"/>
        <v>#REF!</v>
      </c>
      <c r="GW134" s="167" t="e">
        <f t="shared" ca="1" si="430"/>
        <v>#REF!</v>
      </c>
      <c r="GX134" s="167" t="e">
        <f t="shared" ca="1" si="430"/>
        <v>#REF!</v>
      </c>
      <c r="GY134" s="167" t="e">
        <f t="shared" ca="1" si="430"/>
        <v>#REF!</v>
      </c>
      <c r="GZ134" s="167" t="e">
        <f t="shared" ca="1" si="430"/>
        <v>#REF!</v>
      </c>
      <c r="HA134" s="167" t="e">
        <f t="shared" ca="1" si="430"/>
        <v>#REF!</v>
      </c>
      <c r="HB134" s="167" t="e">
        <f t="shared" ca="1" si="430"/>
        <v>#REF!</v>
      </c>
      <c r="HC134" s="167" t="e">
        <f t="shared" ca="1" si="430"/>
        <v>#REF!</v>
      </c>
      <c r="HD134" s="167" t="e">
        <f t="shared" ca="1" si="430"/>
        <v>#REF!</v>
      </c>
      <c r="HF134" s="167" t="e">
        <f t="shared" ca="1" si="277"/>
        <v>#REF!</v>
      </c>
      <c r="HG134" s="167" t="e">
        <f t="shared" ca="1" si="278"/>
        <v>#REF!</v>
      </c>
      <c r="HH134" s="167" t="e">
        <f t="shared" ca="1" si="279"/>
        <v>#REF!</v>
      </c>
      <c r="HI134" s="167" t="e">
        <f t="shared" ca="1" si="280"/>
        <v>#REF!</v>
      </c>
      <c r="HJ134" s="167" t="e">
        <f t="shared" ca="1" si="281"/>
        <v>#REF!</v>
      </c>
      <c r="HK134" s="167" t="e">
        <f t="shared" ca="1" si="282"/>
        <v>#REF!</v>
      </c>
      <c r="HL134" s="167" t="e">
        <f t="shared" ca="1" si="283"/>
        <v>#REF!</v>
      </c>
      <c r="HM134" s="167" t="e">
        <f t="shared" ca="1" si="284"/>
        <v>#REF!</v>
      </c>
      <c r="HN134" s="167" t="e">
        <f t="shared" ca="1" si="285"/>
        <v>#REF!</v>
      </c>
      <c r="HO134" s="167" t="e">
        <f t="shared" ca="1" si="286"/>
        <v>#REF!</v>
      </c>
      <c r="HP134" s="167" t="e">
        <f t="shared" ca="1" si="287"/>
        <v>#REF!</v>
      </c>
      <c r="HQ134" s="167" t="e">
        <f t="shared" ca="1" si="288"/>
        <v>#REF!</v>
      </c>
      <c r="HR134" s="167" t="e">
        <f t="shared" ca="1" si="289"/>
        <v>#REF!</v>
      </c>
      <c r="HS134" s="167" t="e">
        <f t="shared" ca="1" si="290"/>
        <v>#REF!</v>
      </c>
      <c r="HT134" s="167" t="e">
        <f t="shared" ca="1" si="291"/>
        <v>#REF!</v>
      </c>
      <c r="HU134" s="167" t="e">
        <f t="shared" ca="1" si="292"/>
        <v>#REF!</v>
      </c>
      <c r="HW134" s="167" t="e">
        <f t="shared" ca="1" si="293"/>
        <v>#REF!</v>
      </c>
      <c r="HX134" s="167">
        <f t="shared" si="294"/>
        <v>0</v>
      </c>
      <c r="HY134" s="167" t="e">
        <f t="shared" ca="1" si="376"/>
        <v>#REF!</v>
      </c>
      <c r="HZ134" s="219" t="e">
        <f t="shared" ca="1" si="377"/>
        <v>#REF!</v>
      </c>
    </row>
    <row r="135" spans="1:234" s="48" customFormat="1">
      <c r="A135" s="3" t="s">
        <v>262</v>
      </c>
      <c r="B135" s="202" t="str">
        <f>INDEX('Ref1'!$E:$E,MATCH(A135,'Ref1'!$A:$A,0))</f>
        <v>Fenland</v>
      </c>
      <c r="C135" s="42" t="str">
        <f>INDEX(Data1!B:B,MATCH(A135,Data1!A:A,0))</f>
        <v>SD</v>
      </c>
      <c r="D135" s="253" t="str">
        <f>INDEX(Data1!C:C,MATCH(A135,Data1!A:A,0))</f>
        <v>E</v>
      </c>
      <c r="E135" s="200" t="str">
        <f>IF($C$6="No","No",IF(COUNTIF(Inputs!$K$359:$K$398,$A135)&gt;0,"Yes","No"))</f>
        <v>No</v>
      </c>
      <c r="F135" s="404"/>
      <c r="G135" s="62">
        <f>INDEX('4_RatesSplit'!K:K,MATCH($A135,'4_RatesSplit'!$A:$A,0))</f>
        <v>0</v>
      </c>
      <c r="H135" s="171">
        <f>INDEX('4_RatesSplit'!L:L,MATCH($A135,'4_RatesSplit'!$A:$A,0))</f>
        <v>0</v>
      </c>
      <c r="I135" s="167">
        <f>INDEX('4_RatesSplit'!M:M,MATCH($A135,'4_RatesSplit'!$A:$A,0))</f>
        <v>0</v>
      </c>
      <c r="J135" s="167">
        <f>INDEX('4_RatesSplit'!N:N,MATCH($A135,'4_RatesSplit'!$A:$A,0))</f>
        <v>0</v>
      </c>
      <c r="K135" s="167">
        <f>INDEX('4_RatesSplit'!O:O,MATCH($A135,'4_RatesSplit'!$A:$A,0))</f>
        <v>0</v>
      </c>
      <c r="L135" s="167">
        <f>INDEX('4_RatesSplit'!P:P,MATCH($A135,'4_RatesSplit'!$A:$A,0))</f>
        <v>0</v>
      </c>
      <c r="M135" s="167">
        <f>INDEX('4_RatesSplit'!Q:Q,MATCH($A135,'4_RatesSplit'!$A:$A,0))</f>
        <v>0</v>
      </c>
      <c r="N135" s="167">
        <f>INDEX('4_RatesSplit'!R:R,MATCH($A135,'4_RatesSplit'!$A:$A,0))</f>
        <v>0</v>
      </c>
      <c r="O135" s="167">
        <f>INDEX('4_RatesSplit'!S:S,MATCH($A135,'4_RatesSplit'!$A:$A,0))</f>
        <v>0</v>
      </c>
      <c r="P135" s="167">
        <f>INDEX('4_RatesSplit'!T:T,MATCH($A135,'4_RatesSplit'!$A:$A,0))</f>
        <v>0</v>
      </c>
      <c r="Q135" s="167">
        <f>INDEX('4_RatesSplit'!U:U,MATCH($A135,'4_RatesSplit'!$A:$A,0))</f>
        <v>0</v>
      </c>
      <c r="R135" s="167">
        <f>INDEX('4_RatesSplit'!V:V,MATCH($A135,'4_RatesSplit'!$A:$A,0))</f>
        <v>0</v>
      </c>
      <c r="S135" s="167">
        <f>INDEX('4_RatesSplit'!W:W,MATCH($A135,'4_RatesSplit'!$A:$A,0))</f>
        <v>0</v>
      </c>
      <c r="T135" s="167">
        <f>INDEX('4_RatesSplit'!X:X,MATCH($A135,'4_RatesSplit'!$A:$A,0))</f>
        <v>0</v>
      </c>
      <c r="U135" s="167">
        <f>INDEX('4_RatesSplit'!Y:Y,MATCH($A135,'4_RatesSplit'!$A:$A,0))</f>
        <v>0</v>
      </c>
      <c r="V135" s="167">
        <f>INDEX('4_RatesSplit'!Z:Z,MATCH($A135,'4_RatesSplit'!$A:$A,0))</f>
        <v>0</v>
      </c>
      <c r="W135" s="167">
        <f>INDEX('4_RatesSplit'!AA:AA,MATCH($A135,'4_RatesSplit'!$A:$A,0))</f>
        <v>0</v>
      </c>
      <c r="X135" s="18"/>
      <c r="Y135" s="168" t="e">
        <f ca="1">INDEX('4_RatesSplit'!AT:AT,MATCH($A135,'4_RatesSplit'!$A:$A,0))</f>
        <v>#REF!</v>
      </c>
      <c r="Z135" s="168" t="e">
        <f ca="1">INDEX('4_RatesSplit'!AU:AU,MATCH($A135,'4_RatesSplit'!$A:$A,0))</f>
        <v>#REF!</v>
      </c>
      <c r="AA135" s="168" t="e">
        <f ca="1">INDEX('4_RatesSplit'!AV:AV,MATCH($A135,'4_RatesSplit'!$A:$A,0))</f>
        <v>#REF!</v>
      </c>
      <c r="AB135" s="168" t="e">
        <f ca="1">INDEX('4_RatesSplit'!AW:AW,MATCH($A135,'4_RatesSplit'!$A:$A,0))</f>
        <v>#REF!</v>
      </c>
      <c r="AC135" s="168" t="e">
        <f ca="1">INDEX('4_RatesSplit'!AX:AX,MATCH($A135,'4_RatesSplit'!$A:$A,0))</f>
        <v>#REF!</v>
      </c>
      <c r="AD135" s="168" t="e">
        <f ca="1">INDEX('4_RatesSplit'!AY:AY,MATCH($A135,'4_RatesSplit'!$A:$A,0))</f>
        <v>#REF!</v>
      </c>
      <c r="AE135" s="168" t="e">
        <f ca="1">INDEX('4_RatesSplit'!AZ:AZ,MATCH($A135,'4_RatesSplit'!$A:$A,0))</f>
        <v>#REF!</v>
      </c>
      <c r="AF135" s="168" t="e">
        <f ca="1">INDEX('4_RatesSplit'!BA:BA,MATCH($A135,'4_RatesSplit'!$A:$A,0))</f>
        <v>#REF!</v>
      </c>
      <c r="AG135" s="168" t="e">
        <f ca="1">INDEX('4_RatesSplit'!BB:BB,MATCH($A135,'4_RatesSplit'!$A:$A,0))</f>
        <v>#REF!</v>
      </c>
      <c r="AH135" s="168" t="e">
        <f ca="1">INDEX('4_RatesSplit'!BC:BC,MATCH($A135,'4_RatesSplit'!$A:$A,0))</f>
        <v>#REF!</v>
      </c>
      <c r="AI135" s="168" t="e">
        <f ca="1">INDEX('4_RatesSplit'!BD:BD,MATCH($A135,'4_RatesSplit'!$A:$A,0))</f>
        <v>#REF!</v>
      </c>
      <c r="AJ135" s="168" t="e">
        <f ca="1">INDEX('4_RatesSplit'!BE:BE,MATCH($A135,'4_RatesSplit'!$A:$A,0))</f>
        <v>#REF!</v>
      </c>
      <c r="AK135" s="168" t="e">
        <f ca="1">INDEX('4_RatesSplit'!BF:BF,MATCH($A135,'4_RatesSplit'!$A:$A,0))</f>
        <v>#REF!</v>
      </c>
      <c r="AL135" s="168" t="e">
        <f ca="1">INDEX('4_RatesSplit'!BG:BG,MATCH($A135,'4_RatesSplit'!$A:$A,0))</f>
        <v>#REF!</v>
      </c>
      <c r="AM135" s="168" t="e">
        <f ca="1">INDEX('4_RatesSplit'!BH:BH,MATCH($A135,'4_RatesSplit'!$A:$A,0))</f>
        <v>#REF!</v>
      </c>
      <c r="AN135" s="198" t="e">
        <f ca="1">INDEX('4_RatesSplit'!BI:BI,MATCH($A135,'4_RatesSplit'!$A:$A,0))</f>
        <v>#REF!</v>
      </c>
      <c r="AO135" s="114"/>
      <c r="AP135" s="167" t="e">
        <f t="shared" ca="1" si="295"/>
        <v>#REF!</v>
      </c>
      <c r="AQ135" s="167" t="e">
        <f t="shared" ca="1" si="296"/>
        <v>#REF!</v>
      </c>
      <c r="AR135" s="167" t="e">
        <f t="shared" ca="1" si="297"/>
        <v>#REF!</v>
      </c>
      <c r="AS135" s="167" t="e">
        <f t="shared" ca="1" si="298"/>
        <v>#REF!</v>
      </c>
      <c r="AT135" s="167" t="e">
        <f t="shared" ca="1" si="299"/>
        <v>#REF!</v>
      </c>
      <c r="AU135" s="167" t="e">
        <f t="shared" ca="1" si="300"/>
        <v>#REF!</v>
      </c>
      <c r="AV135" s="167" t="e">
        <f t="shared" ca="1" si="301"/>
        <v>#REF!</v>
      </c>
      <c r="AW135" s="167" t="e">
        <f t="shared" ca="1" si="302"/>
        <v>#REF!</v>
      </c>
      <c r="AX135" s="167" t="e">
        <f t="shared" ca="1" si="303"/>
        <v>#REF!</v>
      </c>
      <c r="AY135" s="167" t="e">
        <f t="shared" ca="1" si="304"/>
        <v>#REF!</v>
      </c>
      <c r="AZ135" s="167" t="e">
        <f t="shared" ca="1" si="305"/>
        <v>#REF!</v>
      </c>
      <c r="BA135" s="167" t="e">
        <f t="shared" ca="1" si="306"/>
        <v>#REF!</v>
      </c>
      <c r="BB135" s="167" t="e">
        <f t="shared" ca="1" si="307"/>
        <v>#REF!</v>
      </c>
      <c r="BC135" s="167" t="e">
        <f t="shared" ca="1" si="308"/>
        <v>#REF!</v>
      </c>
      <c r="BD135" s="167" t="e">
        <f t="shared" ca="1" si="309"/>
        <v>#REF!</v>
      </c>
      <c r="BE135" s="167" t="e">
        <f t="shared" ca="1" si="310"/>
        <v>#REF!</v>
      </c>
      <c r="BF135" s="18"/>
      <c r="BG135" s="168">
        <f>INDEX('2_Needs'!$F:$F,MATCH($A135,'2_Needs'!$A:$A,0))</f>
        <v>2.9672728043634498E-4</v>
      </c>
      <c r="BH135" s="114"/>
      <c r="BI135" s="167">
        <f t="shared" ref="BI135:BX135" si="437">IF(BI$3="reset",$BG135*BI$6,BH135*(1+$C$4))</f>
        <v>0</v>
      </c>
      <c r="BJ135" s="167">
        <f t="shared" si="437"/>
        <v>0</v>
      </c>
      <c r="BK135" s="167">
        <f t="shared" si="437"/>
        <v>0</v>
      </c>
      <c r="BL135" s="167">
        <f t="shared" si="437"/>
        <v>0</v>
      </c>
      <c r="BM135" s="167">
        <f t="shared" si="437"/>
        <v>0</v>
      </c>
      <c r="BN135" s="167">
        <f t="shared" si="437"/>
        <v>0</v>
      </c>
      <c r="BO135" s="167">
        <f t="shared" si="437"/>
        <v>0</v>
      </c>
      <c r="BP135" s="167">
        <f t="shared" si="437"/>
        <v>0</v>
      </c>
      <c r="BQ135" s="167">
        <f t="shared" si="437"/>
        <v>0</v>
      </c>
      <c r="BR135" s="167">
        <f t="shared" si="437"/>
        <v>0</v>
      </c>
      <c r="BS135" s="167">
        <f t="shared" si="437"/>
        <v>0</v>
      </c>
      <c r="BT135" s="167">
        <f t="shared" si="437"/>
        <v>0</v>
      </c>
      <c r="BU135" s="167">
        <f t="shared" si="437"/>
        <v>0</v>
      </c>
      <c r="BV135" s="167">
        <f t="shared" si="437"/>
        <v>0</v>
      </c>
      <c r="BW135" s="167">
        <f t="shared" si="437"/>
        <v>0</v>
      </c>
      <c r="BX135" s="167">
        <f t="shared" si="437"/>
        <v>0</v>
      </c>
      <c r="BZ135" s="167" t="e">
        <f t="shared" ca="1" si="229"/>
        <v>#REF!</v>
      </c>
      <c r="CA135" s="167" t="e">
        <f t="shared" ca="1" si="230"/>
        <v>#REF!</v>
      </c>
      <c r="CB135" s="167" t="e">
        <f t="shared" ca="1" si="231"/>
        <v>#REF!</v>
      </c>
      <c r="CC135" s="167" t="e">
        <f t="shared" ca="1" si="232"/>
        <v>#REF!</v>
      </c>
      <c r="CD135" s="167" t="e">
        <f t="shared" ca="1" si="233"/>
        <v>#REF!</v>
      </c>
      <c r="CE135" s="167" t="e">
        <f t="shared" ca="1" si="234"/>
        <v>#REF!</v>
      </c>
      <c r="CF135" s="167" t="e">
        <f t="shared" ca="1" si="235"/>
        <v>#REF!</v>
      </c>
      <c r="CG135" s="167" t="e">
        <f t="shared" ca="1" si="236"/>
        <v>#REF!</v>
      </c>
      <c r="CH135" s="167" t="e">
        <f t="shared" ca="1" si="237"/>
        <v>#REF!</v>
      </c>
      <c r="CI135" s="167" t="e">
        <f t="shared" ca="1" si="238"/>
        <v>#REF!</v>
      </c>
      <c r="CJ135" s="167" t="e">
        <f t="shared" ca="1" si="239"/>
        <v>#REF!</v>
      </c>
      <c r="CK135" s="167" t="e">
        <f t="shared" ca="1" si="240"/>
        <v>#REF!</v>
      </c>
      <c r="CL135" s="167" t="e">
        <f t="shared" ca="1" si="241"/>
        <v>#REF!</v>
      </c>
      <c r="CM135" s="167" t="e">
        <f t="shared" ca="1" si="242"/>
        <v>#REF!</v>
      </c>
      <c r="CN135" s="167" t="e">
        <f t="shared" ca="1" si="243"/>
        <v>#REF!</v>
      </c>
      <c r="CO135" s="167" t="e">
        <f t="shared" ca="1" si="244"/>
        <v>#REF!</v>
      </c>
      <c r="CQ135" s="167" t="e">
        <f t="shared" ca="1" si="245"/>
        <v>#REF!</v>
      </c>
      <c r="CR135" s="167" t="e">
        <f t="shared" ca="1" si="246"/>
        <v>#REF!</v>
      </c>
      <c r="CS135" s="167" t="e">
        <f t="shared" ca="1" si="247"/>
        <v>#REF!</v>
      </c>
      <c r="CT135" s="167" t="e">
        <f t="shared" ca="1" si="248"/>
        <v>#REF!</v>
      </c>
      <c r="CU135" s="167" t="e">
        <f t="shared" ca="1" si="249"/>
        <v>#REF!</v>
      </c>
      <c r="CV135" s="167" t="e">
        <f t="shared" ca="1" si="250"/>
        <v>#REF!</v>
      </c>
      <c r="CW135" s="167" t="e">
        <f t="shared" ca="1" si="251"/>
        <v>#REF!</v>
      </c>
      <c r="CX135" s="167" t="e">
        <f t="shared" ca="1" si="252"/>
        <v>#REF!</v>
      </c>
      <c r="CY135" s="167" t="e">
        <f t="shared" ca="1" si="253"/>
        <v>#REF!</v>
      </c>
      <c r="CZ135" s="167" t="e">
        <f t="shared" ca="1" si="254"/>
        <v>#REF!</v>
      </c>
      <c r="DA135" s="167" t="e">
        <f t="shared" ca="1" si="255"/>
        <v>#REF!</v>
      </c>
      <c r="DB135" s="167" t="e">
        <f t="shared" ca="1" si="256"/>
        <v>#REF!</v>
      </c>
      <c r="DC135" s="167" t="e">
        <f t="shared" ca="1" si="257"/>
        <v>#REF!</v>
      </c>
      <c r="DD135" s="167" t="e">
        <f t="shared" ca="1" si="258"/>
        <v>#REF!</v>
      </c>
      <c r="DE135" s="167" t="e">
        <f t="shared" ca="1" si="259"/>
        <v>#REF!</v>
      </c>
      <c r="DF135" s="167" t="e">
        <f t="shared" ca="1" si="260"/>
        <v>#REF!</v>
      </c>
      <c r="DH135" s="167">
        <f t="shared" si="261"/>
        <v>0</v>
      </c>
      <c r="DI135" s="167">
        <f t="shared" si="262"/>
        <v>0</v>
      </c>
      <c r="DJ135" s="167">
        <f t="shared" si="263"/>
        <v>0</v>
      </c>
      <c r="DK135" s="167">
        <f t="shared" si="264"/>
        <v>0</v>
      </c>
      <c r="DL135" s="167">
        <f t="shared" si="265"/>
        <v>0</v>
      </c>
      <c r="DM135" s="167">
        <f t="shared" si="266"/>
        <v>0</v>
      </c>
      <c r="DN135" s="167">
        <f t="shared" si="267"/>
        <v>0</v>
      </c>
      <c r="DO135" s="167">
        <f t="shared" si="268"/>
        <v>0</v>
      </c>
      <c r="DP135" s="167">
        <f t="shared" si="269"/>
        <v>0</v>
      </c>
      <c r="DQ135" s="167">
        <f t="shared" si="270"/>
        <v>0</v>
      </c>
      <c r="DR135" s="167">
        <f t="shared" si="271"/>
        <v>0</v>
      </c>
      <c r="DS135" s="167">
        <f t="shared" si="272"/>
        <v>0</v>
      </c>
      <c r="DT135" s="167">
        <f t="shared" si="273"/>
        <v>0</v>
      </c>
      <c r="DU135" s="167">
        <f t="shared" si="274"/>
        <v>0</v>
      </c>
      <c r="DV135" s="167">
        <f t="shared" si="275"/>
        <v>0</v>
      </c>
      <c r="DW135" s="167">
        <f t="shared" si="276"/>
        <v>0</v>
      </c>
      <c r="DY135" s="167" t="e">
        <f t="shared" ca="1" si="312"/>
        <v>#REF!</v>
      </c>
      <c r="DZ135" s="167" t="e">
        <f t="shared" ca="1" si="313"/>
        <v>#REF!</v>
      </c>
      <c r="EA135" s="167" t="e">
        <f t="shared" ca="1" si="314"/>
        <v>#REF!</v>
      </c>
      <c r="EB135" s="167" t="e">
        <f t="shared" ca="1" si="315"/>
        <v>#REF!</v>
      </c>
      <c r="EC135" s="167" t="e">
        <f t="shared" ca="1" si="316"/>
        <v>#REF!</v>
      </c>
      <c r="ED135" s="167" t="e">
        <f t="shared" ca="1" si="317"/>
        <v>#REF!</v>
      </c>
      <c r="EE135" s="167" t="e">
        <f t="shared" ca="1" si="318"/>
        <v>#REF!</v>
      </c>
      <c r="EF135" s="167" t="e">
        <f t="shared" ca="1" si="319"/>
        <v>#REF!</v>
      </c>
      <c r="EG135" s="167" t="e">
        <f t="shared" ca="1" si="320"/>
        <v>#REF!</v>
      </c>
      <c r="EH135" s="167" t="e">
        <f t="shared" ca="1" si="321"/>
        <v>#REF!</v>
      </c>
      <c r="EI135" s="167" t="e">
        <f t="shared" ca="1" si="322"/>
        <v>#REF!</v>
      </c>
      <c r="EJ135" s="167" t="e">
        <f t="shared" ca="1" si="323"/>
        <v>#REF!</v>
      </c>
      <c r="EK135" s="167" t="e">
        <f t="shared" ca="1" si="324"/>
        <v>#REF!</v>
      </c>
      <c r="EL135" s="167" t="e">
        <f t="shared" ca="1" si="325"/>
        <v>#REF!</v>
      </c>
      <c r="EM135" s="167" t="e">
        <f t="shared" ca="1" si="326"/>
        <v>#REF!</v>
      </c>
      <c r="EN135" s="167" t="e">
        <f t="shared" ca="1" si="327"/>
        <v>#REF!</v>
      </c>
      <c r="EP135" s="167">
        <f t="shared" si="328"/>
        <v>0</v>
      </c>
      <c r="EQ135" s="167">
        <f t="shared" si="329"/>
        <v>0</v>
      </c>
      <c r="ER135" s="167">
        <f t="shared" si="330"/>
        <v>0</v>
      </c>
      <c r="ES135" s="167">
        <f t="shared" si="331"/>
        <v>0</v>
      </c>
      <c r="ET135" s="167">
        <f t="shared" si="332"/>
        <v>0</v>
      </c>
      <c r="EU135" s="167">
        <f t="shared" si="333"/>
        <v>0</v>
      </c>
      <c r="EV135" s="167">
        <f t="shared" si="334"/>
        <v>0</v>
      </c>
      <c r="EW135" s="167">
        <f t="shared" si="335"/>
        <v>0</v>
      </c>
      <c r="EX135" s="167">
        <f t="shared" si="336"/>
        <v>0</v>
      </c>
      <c r="EY135" s="167">
        <f t="shared" si="337"/>
        <v>0</v>
      </c>
      <c r="EZ135" s="167">
        <f t="shared" si="338"/>
        <v>0</v>
      </c>
      <c r="FA135" s="167">
        <f t="shared" si="339"/>
        <v>0</v>
      </c>
      <c r="FB135" s="167">
        <f t="shared" si="340"/>
        <v>0</v>
      </c>
      <c r="FC135" s="167">
        <f t="shared" si="341"/>
        <v>0</v>
      </c>
      <c r="FD135" s="167">
        <f t="shared" si="342"/>
        <v>0</v>
      </c>
      <c r="FE135" s="167">
        <f t="shared" si="343"/>
        <v>0</v>
      </c>
      <c r="FG135" s="167">
        <f t="shared" si="344"/>
        <v>0</v>
      </c>
      <c r="FH135" s="167">
        <f t="shared" si="345"/>
        <v>0</v>
      </c>
      <c r="FI135" s="167">
        <f t="shared" si="346"/>
        <v>0</v>
      </c>
      <c r="FJ135" s="167">
        <f t="shared" si="347"/>
        <v>0</v>
      </c>
      <c r="FK135" s="167">
        <f t="shared" si="348"/>
        <v>0</v>
      </c>
      <c r="FL135" s="167">
        <f t="shared" si="349"/>
        <v>0</v>
      </c>
      <c r="FM135" s="167">
        <f t="shared" si="350"/>
        <v>0</v>
      </c>
      <c r="FN135" s="167">
        <f t="shared" si="351"/>
        <v>0</v>
      </c>
      <c r="FO135" s="167">
        <f t="shared" si="352"/>
        <v>0</v>
      </c>
      <c r="FP135" s="167">
        <f t="shared" si="353"/>
        <v>0</v>
      </c>
      <c r="FQ135" s="167">
        <f t="shared" si="354"/>
        <v>0</v>
      </c>
      <c r="FR135" s="167">
        <f t="shared" si="355"/>
        <v>0</v>
      </c>
      <c r="FS135" s="167">
        <f t="shared" si="356"/>
        <v>0</v>
      </c>
      <c r="FT135" s="167">
        <f t="shared" si="357"/>
        <v>0</v>
      </c>
      <c r="FU135" s="167">
        <f t="shared" si="358"/>
        <v>0</v>
      </c>
      <c r="FV135" s="167">
        <f t="shared" si="359"/>
        <v>0</v>
      </c>
      <c r="FX135" s="167">
        <f t="shared" si="360"/>
        <v>0</v>
      </c>
      <c r="FY135" s="167">
        <f t="shared" si="361"/>
        <v>0</v>
      </c>
      <c r="FZ135" s="167">
        <f t="shared" si="362"/>
        <v>0</v>
      </c>
      <c r="GA135" s="167">
        <f t="shared" si="363"/>
        <v>0</v>
      </c>
      <c r="GB135" s="167">
        <f t="shared" si="364"/>
        <v>0</v>
      </c>
      <c r="GC135" s="167">
        <f t="shared" si="365"/>
        <v>0</v>
      </c>
      <c r="GD135" s="167">
        <f t="shared" si="366"/>
        <v>0</v>
      </c>
      <c r="GE135" s="167">
        <f t="shared" si="367"/>
        <v>0</v>
      </c>
      <c r="GF135" s="167">
        <f t="shared" si="368"/>
        <v>0</v>
      </c>
      <c r="GG135" s="167">
        <f t="shared" si="369"/>
        <v>0</v>
      </c>
      <c r="GH135" s="167">
        <f t="shared" si="370"/>
        <v>0</v>
      </c>
      <c r="GI135" s="167">
        <f t="shared" si="371"/>
        <v>0</v>
      </c>
      <c r="GJ135" s="167">
        <f t="shared" si="372"/>
        <v>0</v>
      </c>
      <c r="GK135" s="167">
        <f t="shared" si="373"/>
        <v>0</v>
      </c>
      <c r="GL135" s="167">
        <f t="shared" si="374"/>
        <v>0</v>
      </c>
      <c r="GM135" s="167">
        <f t="shared" si="375"/>
        <v>0</v>
      </c>
      <c r="GO135" s="167" t="e">
        <f t="shared" ca="1" si="426"/>
        <v>#REF!</v>
      </c>
      <c r="GP135" s="167" t="e">
        <f t="shared" ca="1" si="430"/>
        <v>#REF!</v>
      </c>
      <c r="GQ135" s="167" t="e">
        <f t="shared" ca="1" si="430"/>
        <v>#REF!</v>
      </c>
      <c r="GR135" s="167" t="e">
        <f t="shared" ca="1" si="430"/>
        <v>#REF!</v>
      </c>
      <c r="GS135" s="167" t="e">
        <f t="shared" ca="1" si="430"/>
        <v>#REF!</v>
      </c>
      <c r="GT135" s="167" t="e">
        <f t="shared" ca="1" si="430"/>
        <v>#REF!</v>
      </c>
      <c r="GU135" s="167" t="e">
        <f t="shared" ca="1" si="430"/>
        <v>#REF!</v>
      </c>
      <c r="GV135" s="167" t="e">
        <f t="shared" ca="1" si="430"/>
        <v>#REF!</v>
      </c>
      <c r="GW135" s="167" t="e">
        <f t="shared" ca="1" si="430"/>
        <v>#REF!</v>
      </c>
      <c r="GX135" s="167" t="e">
        <f t="shared" ca="1" si="430"/>
        <v>#REF!</v>
      </c>
      <c r="GY135" s="167" t="e">
        <f t="shared" ca="1" si="430"/>
        <v>#REF!</v>
      </c>
      <c r="GZ135" s="167" t="e">
        <f t="shared" ca="1" si="430"/>
        <v>#REF!</v>
      </c>
      <c r="HA135" s="167" t="e">
        <f t="shared" ca="1" si="430"/>
        <v>#REF!</v>
      </c>
      <c r="HB135" s="167" t="e">
        <f t="shared" ca="1" si="430"/>
        <v>#REF!</v>
      </c>
      <c r="HC135" s="167" t="e">
        <f t="shared" ca="1" si="430"/>
        <v>#REF!</v>
      </c>
      <c r="HD135" s="167" t="e">
        <f t="shared" ca="1" si="430"/>
        <v>#REF!</v>
      </c>
      <c r="HF135" s="167" t="e">
        <f t="shared" ca="1" si="277"/>
        <v>#REF!</v>
      </c>
      <c r="HG135" s="167" t="e">
        <f t="shared" ca="1" si="278"/>
        <v>#REF!</v>
      </c>
      <c r="HH135" s="167" t="e">
        <f t="shared" ca="1" si="279"/>
        <v>#REF!</v>
      </c>
      <c r="HI135" s="167" t="e">
        <f t="shared" ca="1" si="280"/>
        <v>#REF!</v>
      </c>
      <c r="HJ135" s="167" t="e">
        <f t="shared" ca="1" si="281"/>
        <v>#REF!</v>
      </c>
      <c r="HK135" s="167" t="e">
        <f t="shared" ca="1" si="282"/>
        <v>#REF!</v>
      </c>
      <c r="HL135" s="167" t="e">
        <f t="shared" ca="1" si="283"/>
        <v>#REF!</v>
      </c>
      <c r="HM135" s="167" t="e">
        <f t="shared" ca="1" si="284"/>
        <v>#REF!</v>
      </c>
      <c r="HN135" s="167" t="e">
        <f t="shared" ca="1" si="285"/>
        <v>#REF!</v>
      </c>
      <c r="HO135" s="167" t="e">
        <f t="shared" ca="1" si="286"/>
        <v>#REF!</v>
      </c>
      <c r="HP135" s="167" t="e">
        <f t="shared" ca="1" si="287"/>
        <v>#REF!</v>
      </c>
      <c r="HQ135" s="167" t="e">
        <f t="shared" ca="1" si="288"/>
        <v>#REF!</v>
      </c>
      <c r="HR135" s="167" t="e">
        <f t="shared" ca="1" si="289"/>
        <v>#REF!</v>
      </c>
      <c r="HS135" s="167" t="e">
        <f t="shared" ca="1" si="290"/>
        <v>#REF!</v>
      </c>
      <c r="HT135" s="167" t="e">
        <f t="shared" ca="1" si="291"/>
        <v>#REF!</v>
      </c>
      <c r="HU135" s="167" t="e">
        <f t="shared" ca="1" si="292"/>
        <v>#REF!</v>
      </c>
      <c r="HW135" s="167" t="e">
        <f t="shared" ca="1" si="293"/>
        <v>#REF!</v>
      </c>
      <c r="HX135" s="167">
        <f t="shared" si="294"/>
        <v>0</v>
      </c>
      <c r="HY135" s="167" t="e">
        <f t="shared" ca="1" si="376"/>
        <v>#REF!</v>
      </c>
      <c r="HZ135" s="219" t="e">
        <f t="shared" ca="1" si="377"/>
        <v>#REF!</v>
      </c>
    </row>
    <row r="136" spans="1:234" s="48" customFormat="1">
      <c r="A136" s="3" t="s">
        <v>264</v>
      </c>
      <c r="B136" s="202" t="str">
        <f>INDEX('Ref1'!$E:$E,MATCH(A136,'Ref1'!$A:$A,0))</f>
        <v>Forest Heath</v>
      </c>
      <c r="C136" s="42" t="str">
        <f>INDEX(Data1!B:B,MATCH(A136,Data1!A:A,0))</f>
        <v>SD</v>
      </c>
      <c r="D136" s="253" t="str">
        <f>INDEX(Data1!C:C,MATCH(A136,Data1!A:A,0))</f>
        <v>E</v>
      </c>
      <c r="E136" s="200" t="str">
        <f>IF($C$6="No","No",IF(COUNTIF(Inputs!$K$359:$K$398,$A136)&gt;0,"Yes","No"))</f>
        <v>No</v>
      </c>
      <c r="F136" s="404"/>
      <c r="G136" s="62">
        <f>INDEX('4_RatesSplit'!K:K,MATCH($A136,'4_RatesSplit'!$A:$A,0))</f>
        <v>0</v>
      </c>
      <c r="H136" s="171">
        <f>INDEX('4_RatesSplit'!L:L,MATCH($A136,'4_RatesSplit'!$A:$A,0))</f>
        <v>0</v>
      </c>
      <c r="I136" s="167">
        <f>INDEX('4_RatesSplit'!M:M,MATCH($A136,'4_RatesSplit'!$A:$A,0))</f>
        <v>0</v>
      </c>
      <c r="J136" s="167">
        <f>INDEX('4_RatesSplit'!N:N,MATCH($A136,'4_RatesSplit'!$A:$A,0))</f>
        <v>0</v>
      </c>
      <c r="K136" s="167">
        <f>INDEX('4_RatesSplit'!O:O,MATCH($A136,'4_RatesSplit'!$A:$A,0))</f>
        <v>0</v>
      </c>
      <c r="L136" s="167">
        <f>INDEX('4_RatesSplit'!P:P,MATCH($A136,'4_RatesSplit'!$A:$A,0))</f>
        <v>0</v>
      </c>
      <c r="M136" s="167">
        <f>INDEX('4_RatesSplit'!Q:Q,MATCH($A136,'4_RatesSplit'!$A:$A,0))</f>
        <v>0</v>
      </c>
      <c r="N136" s="167">
        <f>INDEX('4_RatesSplit'!R:R,MATCH($A136,'4_RatesSplit'!$A:$A,0))</f>
        <v>0</v>
      </c>
      <c r="O136" s="167">
        <f>INDEX('4_RatesSplit'!S:S,MATCH($A136,'4_RatesSplit'!$A:$A,0))</f>
        <v>0</v>
      </c>
      <c r="P136" s="167">
        <f>INDEX('4_RatesSplit'!T:T,MATCH($A136,'4_RatesSplit'!$A:$A,0))</f>
        <v>0</v>
      </c>
      <c r="Q136" s="167">
        <f>INDEX('4_RatesSplit'!U:U,MATCH($A136,'4_RatesSplit'!$A:$A,0))</f>
        <v>0</v>
      </c>
      <c r="R136" s="167">
        <f>INDEX('4_RatesSplit'!V:V,MATCH($A136,'4_RatesSplit'!$A:$A,0))</f>
        <v>0</v>
      </c>
      <c r="S136" s="167">
        <f>INDEX('4_RatesSplit'!W:W,MATCH($A136,'4_RatesSplit'!$A:$A,0))</f>
        <v>0</v>
      </c>
      <c r="T136" s="167">
        <f>INDEX('4_RatesSplit'!X:X,MATCH($A136,'4_RatesSplit'!$A:$A,0))</f>
        <v>0</v>
      </c>
      <c r="U136" s="167">
        <f>INDEX('4_RatesSplit'!Y:Y,MATCH($A136,'4_RatesSplit'!$A:$A,0))</f>
        <v>0</v>
      </c>
      <c r="V136" s="167">
        <f>INDEX('4_RatesSplit'!Z:Z,MATCH($A136,'4_RatesSplit'!$A:$A,0))</f>
        <v>0</v>
      </c>
      <c r="W136" s="167">
        <f>INDEX('4_RatesSplit'!AA:AA,MATCH($A136,'4_RatesSplit'!$A:$A,0))</f>
        <v>0</v>
      </c>
      <c r="X136" s="18"/>
      <c r="Y136" s="168" t="e">
        <f ca="1">INDEX('4_RatesSplit'!AT:AT,MATCH($A136,'4_RatesSplit'!$A:$A,0))</f>
        <v>#REF!</v>
      </c>
      <c r="Z136" s="168" t="e">
        <f ca="1">INDEX('4_RatesSplit'!AU:AU,MATCH($A136,'4_RatesSplit'!$A:$A,0))</f>
        <v>#REF!</v>
      </c>
      <c r="AA136" s="168" t="e">
        <f ca="1">INDEX('4_RatesSplit'!AV:AV,MATCH($A136,'4_RatesSplit'!$A:$A,0))</f>
        <v>#REF!</v>
      </c>
      <c r="AB136" s="168" t="e">
        <f ca="1">INDEX('4_RatesSplit'!AW:AW,MATCH($A136,'4_RatesSplit'!$A:$A,0))</f>
        <v>#REF!</v>
      </c>
      <c r="AC136" s="168" t="e">
        <f ca="1">INDEX('4_RatesSplit'!AX:AX,MATCH($A136,'4_RatesSplit'!$A:$A,0))</f>
        <v>#REF!</v>
      </c>
      <c r="AD136" s="168" t="e">
        <f ca="1">INDEX('4_RatesSplit'!AY:AY,MATCH($A136,'4_RatesSplit'!$A:$A,0))</f>
        <v>#REF!</v>
      </c>
      <c r="AE136" s="168" t="e">
        <f ca="1">INDEX('4_RatesSplit'!AZ:AZ,MATCH($A136,'4_RatesSplit'!$A:$A,0))</f>
        <v>#REF!</v>
      </c>
      <c r="AF136" s="168" t="e">
        <f ca="1">INDEX('4_RatesSplit'!BA:BA,MATCH($A136,'4_RatesSplit'!$A:$A,0))</f>
        <v>#REF!</v>
      </c>
      <c r="AG136" s="168" t="e">
        <f ca="1">INDEX('4_RatesSplit'!BB:BB,MATCH($A136,'4_RatesSplit'!$A:$A,0))</f>
        <v>#REF!</v>
      </c>
      <c r="AH136" s="168" t="e">
        <f ca="1">INDEX('4_RatesSplit'!BC:BC,MATCH($A136,'4_RatesSplit'!$A:$A,0))</f>
        <v>#REF!</v>
      </c>
      <c r="AI136" s="168" t="e">
        <f ca="1">INDEX('4_RatesSplit'!BD:BD,MATCH($A136,'4_RatesSplit'!$A:$A,0))</f>
        <v>#REF!</v>
      </c>
      <c r="AJ136" s="168" t="e">
        <f ca="1">INDEX('4_RatesSplit'!BE:BE,MATCH($A136,'4_RatesSplit'!$A:$A,0))</f>
        <v>#REF!</v>
      </c>
      <c r="AK136" s="168" t="e">
        <f ca="1">INDEX('4_RatesSplit'!BF:BF,MATCH($A136,'4_RatesSplit'!$A:$A,0))</f>
        <v>#REF!</v>
      </c>
      <c r="AL136" s="168" t="e">
        <f ca="1">INDEX('4_RatesSplit'!BG:BG,MATCH($A136,'4_RatesSplit'!$A:$A,0))</f>
        <v>#REF!</v>
      </c>
      <c r="AM136" s="168" t="e">
        <f ca="1">INDEX('4_RatesSplit'!BH:BH,MATCH($A136,'4_RatesSplit'!$A:$A,0))</f>
        <v>#REF!</v>
      </c>
      <c r="AN136" s="198" t="e">
        <f ca="1">INDEX('4_RatesSplit'!BI:BI,MATCH($A136,'4_RatesSplit'!$A:$A,0))</f>
        <v>#REF!</v>
      </c>
      <c r="AO136" s="114"/>
      <c r="AP136" s="167" t="e">
        <f t="shared" ca="1" si="295"/>
        <v>#REF!</v>
      </c>
      <c r="AQ136" s="167" t="e">
        <f t="shared" ca="1" si="296"/>
        <v>#REF!</v>
      </c>
      <c r="AR136" s="167" t="e">
        <f t="shared" ca="1" si="297"/>
        <v>#REF!</v>
      </c>
      <c r="AS136" s="167" t="e">
        <f t="shared" ca="1" si="298"/>
        <v>#REF!</v>
      </c>
      <c r="AT136" s="167" t="e">
        <f t="shared" ca="1" si="299"/>
        <v>#REF!</v>
      </c>
      <c r="AU136" s="167" t="e">
        <f t="shared" ca="1" si="300"/>
        <v>#REF!</v>
      </c>
      <c r="AV136" s="167" t="e">
        <f t="shared" ca="1" si="301"/>
        <v>#REF!</v>
      </c>
      <c r="AW136" s="167" t="e">
        <f t="shared" ca="1" si="302"/>
        <v>#REF!</v>
      </c>
      <c r="AX136" s="167" t="e">
        <f t="shared" ca="1" si="303"/>
        <v>#REF!</v>
      </c>
      <c r="AY136" s="167" t="e">
        <f t="shared" ca="1" si="304"/>
        <v>#REF!</v>
      </c>
      <c r="AZ136" s="167" t="e">
        <f t="shared" ca="1" si="305"/>
        <v>#REF!</v>
      </c>
      <c r="BA136" s="167" t="e">
        <f t="shared" ca="1" si="306"/>
        <v>#REF!</v>
      </c>
      <c r="BB136" s="167" t="e">
        <f t="shared" ca="1" si="307"/>
        <v>#REF!</v>
      </c>
      <c r="BC136" s="167" t="e">
        <f t="shared" ca="1" si="308"/>
        <v>#REF!</v>
      </c>
      <c r="BD136" s="167" t="e">
        <f t="shared" ca="1" si="309"/>
        <v>#REF!</v>
      </c>
      <c r="BE136" s="167" t="e">
        <f t="shared" ca="1" si="310"/>
        <v>#REF!</v>
      </c>
      <c r="BF136" s="18"/>
      <c r="BG136" s="168">
        <f>INDEX('2_Needs'!$F:$F,MATCH($A136,'2_Needs'!$A:$A,0))</f>
        <v>1.606404661009739E-4</v>
      </c>
      <c r="BH136" s="114"/>
      <c r="BI136" s="167">
        <f t="shared" ref="BI136:BX136" si="438">IF(BI$3="reset",$BG136*BI$6,BH136*(1+$C$4))</f>
        <v>0</v>
      </c>
      <c r="BJ136" s="167">
        <f t="shared" si="438"/>
        <v>0</v>
      </c>
      <c r="BK136" s="167">
        <f t="shared" si="438"/>
        <v>0</v>
      </c>
      <c r="BL136" s="167">
        <f t="shared" si="438"/>
        <v>0</v>
      </c>
      <c r="BM136" s="167">
        <f t="shared" si="438"/>
        <v>0</v>
      </c>
      <c r="BN136" s="167">
        <f t="shared" si="438"/>
        <v>0</v>
      </c>
      <c r="BO136" s="167">
        <f t="shared" si="438"/>
        <v>0</v>
      </c>
      <c r="BP136" s="167">
        <f t="shared" si="438"/>
        <v>0</v>
      </c>
      <c r="BQ136" s="167">
        <f t="shared" si="438"/>
        <v>0</v>
      </c>
      <c r="BR136" s="167">
        <f t="shared" si="438"/>
        <v>0</v>
      </c>
      <c r="BS136" s="167">
        <f t="shared" si="438"/>
        <v>0</v>
      </c>
      <c r="BT136" s="167">
        <f t="shared" si="438"/>
        <v>0</v>
      </c>
      <c r="BU136" s="167">
        <f t="shared" si="438"/>
        <v>0</v>
      </c>
      <c r="BV136" s="167">
        <f t="shared" si="438"/>
        <v>0</v>
      </c>
      <c r="BW136" s="167">
        <f t="shared" si="438"/>
        <v>0</v>
      </c>
      <c r="BX136" s="167">
        <f t="shared" si="438"/>
        <v>0</v>
      </c>
      <c r="BZ136" s="167" t="e">
        <f t="shared" ca="1" si="229"/>
        <v>#REF!</v>
      </c>
      <c r="CA136" s="167" t="e">
        <f t="shared" ca="1" si="230"/>
        <v>#REF!</v>
      </c>
      <c r="CB136" s="167" t="e">
        <f t="shared" ca="1" si="231"/>
        <v>#REF!</v>
      </c>
      <c r="CC136" s="167" t="e">
        <f t="shared" ca="1" si="232"/>
        <v>#REF!</v>
      </c>
      <c r="CD136" s="167" t="e">
        <f t="shared" ca="1" si="233"/>
        <v>#REF!</v>
      </c>
      <c r="CE136" s="167" t="e">
        <f t="shared" ca="1" si="234"/>
        <v>#REF!</v>
      </c>
      <c r="CF136" s="167" t="e">
        <f t="shared" ca="1" si="235"/>
        <v>#REF!</v>
      </c>
      <c r="CG136" s="167" t="e">
        <f t="shared" ca="1" si="236"/>
        <v>#REF!</v>
      </c>
      <c r="CH136" s="167" t="e">
        <f t="shared" ca="1" si="237"/>
        <v>#REF!</v>
      </c>
      <c r="CI136" s="167" t="e">
        <f t="shared" ca="1" si="238"/>
        <v>#REF!</v>
      </c>
      <c r="CJ136" s="167" t="e">
        <f t="shared" ca="1" si="239"/>
        <v>#REF!</v>
      </c>
      <c r="CK136" s="167" t="e">
        <f t="shared" ca="1" si="240"/>
        <v>#REF!</v>
      </c>
      <c r="CL136" s="167" t="e">
        <f t="shared" ca="1" si="241"/>
        <v>#REF!</v>
      </c>
      <c r="CM136" s="167" t="e">
        <f t="shared" ca="1" si="242"/>
        <v>#REF!</v>
      </c>
      <c r="CN136" s="167" t="e">
        <f t="shared" ca="1" si="243"/>
        <v>#REF!</v>
      </c>
      <c r="CO136" s="167" t="e">
        <f t="shared" ca="1" si="244"/>
        <v>#REF!</v>
      </c>
      <c r="CQ136" s="167" t="e">
        <f t="shared" ca="1" si="245"/>
        <v>#REF!</v>
      </c>
      <c r="CR136" s="167" t="e">
        <f t="shared" ca="1" si="246"/>
        <v>#REF!</v>
      </c>
      <c r="CS136" s="167" t="e">
        <f t="shared" ca="1" si="247"/>
        <v>#REF!</v>
      </c>
      <c r="CT136" s="167" t="e">
        <f t="shared" ca="1" si="248"/>
        <v>#REF!</v>
      </c>
      <c r="CU136" s="167" t="e">
        <f t="shared" ca="1" si="249"/>
        <v>#REF!</v>
      </c>
      <c r="CV136" s="167" t="e">
        <f t="shared" ca="1" si="250"/>
        <v>#REF!</v>
      </c>
      <c r="CW136" s="167" t="e">
        <f t="shared" ca="1" si="251"/>
        <v>#REF!</v>
      </c>
      <c r="CX136" s="167" t="e">
        <f t="shared" ca="1" si="252"/>
        <v>#REF!</v>
      </c>
      <c r="CY136" s="167" t="e">
        <f t="shared" ca="1" si="253"/>
        <v>#REF!</v>
      </c>
      <c r="CZ136" s="167" t="e">
        <f t="shared" ca="1" si="254"/>
        <v>#REF!</v>
      </c>
      <c r="DA136" s="167" t="e">
        <f t="shared" ca="1" si="255"/>
        <v>#REF!</v>
      </c>
      <c r="DB136" s="167" t="e">
        <f t="shared" ca="1" si="256"/>
        <v>#REF!</v>
      </c>
      <c r="DC136" s="167" t="e">
        <f t="shared" ca="1" si="257"/>
        <v>#REF!</v>
      </c>
      <c r="DD136" s="167" t="e">
        <f t="shared" ca="1" si="258"/>
        <v>#REF!</v>
      </c>
      <c r="DE136" s="167" t="e">
        <f t="shared" ca="1" si="259"/>
        <v>#REF!</v>
      </c>
      <c r="DF136" s="167" t="e">
        <f t="shared" ca="1" si="260"/>
        <v>#REF!</v>
      </c>
      <c r="DH136" s="167">
        <f t="shared" si="261"/>
        <v>0</v>
      </c>
      <c r="DI136" s="167">
        <f t="shared" si="262"/>
        <v>0</v>
      </c>
      <c r="DJ136" s="167">
        <f t="shared" si="263"/>
        <v>0</v>
      </c>
      <c r="DK136" s="167">
        <f t="shared" si="264"/>
        <v>0</v>
      </c>
      <c r="DL136" s="167">
        <f t="shared" si="265"/>
        <v>0</v>
      </c>
      <c r="DM136" s="167">
        <f t="shared" si="266"/>
        <v>0</v>
      </c>
      <c r="DN136" s="167">
        <f t="shared" si="267"/>
        <v>0</v>
      </c>
      <c r="DO136" s="167">
        <f t="shared" si="268"/>
        <v>0</v>
      </c>
      <c r="DP136" s="167">
        <f t="shared" si="269"/>
        <v>0</v>
      </c>
      <c r="DQ136" s="167">
        <f t="shared" si="270"/>
        <v>0</v>
      </c>
      <c r="DR136" s="167">
        <f t="shared" si="271"/>
        <v>0</v>
      </c>
      <c r="DS136" s="167">
        <f t="shared" si="272"/>
        <v>0</v>
      </c>
      <c r="DT136" s="167">
        <f t="shared" si="273"/>
        <v>0</v>
      </c>
      <c r="DU136" s="167">
        <f t="shared" si="274"/>
        <v>0</v>
      </c>
      <c r="DV136" s="167">
        <f t="shared" si="275"/>
        <v>0</v>
      </c>
      <c r="DW136" s="167">
        <f t="shared" si="276"/>
        <v>0</v>
      </c>
      <c r="DY136" s="167" t="e">
        <f t="shared" ca="1" si="312"/>
        <v>#REF!</v>
      </c>
      <c r="DZ136" s="167" t="e">
        <f t="shared" ca="1" si="313"/>
        <v>#REF!</v>
      </c>
      <c r="EA136" s="167" t="e">
        <f t="shared" ca="1" si="314"/>
        <v>#REF!</v>
      </c>
      <c r="EB136" s="167" t="e">
        <f t="shared" ca="1" si="315"/>
        <v>#REF!</v>
      </c>
      <c r="EC136" s="167" t="e">
        <f t="shared" ca="1" si="316"/>
        <v>#REF!</v>
      </c>
      <c r="ED136" s="167" t="e">
        <f t="shared" ca="1" si="317"/>
        <v>#REF!</v>
      </c>
      <c r="EE136" s="167" t="e">
        <f t="shared" ca="1" si="318"/>
        <v>#REF!</v>
      </c>
      <c r="EF136" s="167" t="e">
        <f t="shared" ca="1" si="319"/>
        <v>#REF!</v>
      </c>
      <c r="EG136" s="167" t="e">
        <f t="shared" ca="1" si="320"/>
        <v>#REF!</v>
      </c>
      <c r="EH136" s="167" t="e">
        <f t="shared" ca="1" si="321"/>
        <v>#REF!</v>
      </c>
      <c r="EI136" s="167" t="e">
        <f t="shared" ca="1" si="322"/>
        <v>#REF!</v>
      </c>
      <c r="EJ136" s="167" t="e">
        <f t="shared" ca="1" si="323"/>
        <v>#REF!</v>
      </c>
      <c r="EK136" s="167" t="e">
        <f t="shared" ca="1" si="324"/>
        <v>#REF!</v>
      </c>
      <c r="EL136" s="167" t="e">
        <f t="shared" ca="1" si="325"/>
        <v>#REF!</v>
      </c>
      <c r="EM136" s="167" t="e">
        <f t="shared" ca="1" si="326"/>
        <v>#REF!</v>
      </c>
      <c r="EN136" s="167" t="e">
        <f t="shared" ca="1" si="327"/>
        <v>#REF!</v>
      </c>
      <c r="EP136" s="167">
        <f t="shared" si="328"/>
        <v>0</v>
      </c>
      <c r="EQ136" s="167">
        <f t="shared" si="329"/>
        <v>0</v>
      </c>
      <c r="ER136" s="167">
        <f t="shared" si="330"/>
        <v>0</v>
      </c>
      <c r="ES136" s="167">
        <f t="shared" si="331"/>
        <v>0</v>
      </c>
      <c r="ET136" s="167">
        <f t="shared" si="332"/>
        <v>0</v>
      </c>
      <c r="EU136" s="167">
        <f t="shared" si="333"/>
        <v>0</v>
      </c>
      <c r="EV136" s="167">
        <f t="shared" si="334"/>
        <v>0</v>
      </c>
      <c r="EW136" s="167">
        <f t="shared" si="335"/>
        <v>0</v>
      </c>
      <c r="EX136" s="167">
        <f t="shared" si="336"/>
        <v>0</v>
      </c>
      <c r="EY136" s="167">
        <f t="shared" si="337"/>
        <v>0</v>
      </c>
      <c r="EZ136" s="167">
        <f t="shared" si="338"/>
        <v>0</v>
      </c>
      <c r="FA136" s="167">
        <f t="shared" si="339"/>
        <v>0</v>
      </c>
      <c r="FB136" s="167">
        <f t="shared" si="340"/>
        <v>0</v>
      </c>
      <c r="FC136" s="167">
        <f t="shared" si="341"/>
        <v>0</v>
      </c>
      <c r="FD136" s="167">
        <f t="shared" si="342"/>
        <v>0</v>
      </c>
      <c r="FE136" s="167">
        <f t="shared" si="343"/>
        <v>0</v>
      </c>
      <c r="FG136" s="167">
        <f t="shared" si="344"/>
        <v>0</v>
      </c>
      <c r="FH136" s="167">
        <f t="shared" si="345"/>
        <v>0</v>
      </c>
      <c r="FI136" s="167">
        <f t="shared" si="346"/>
        <v>0</v>
      </c>
      <c r="FJ136" s="167">
        <f t="shared" si="347"/>
        <v>0</v>
      </c>
      <c r="FK136" s="167">
        <f t="shared" si="348"/>
        <v>0</v>
      </c>
      <c r="FL136" s="167">
        <f t="shared" si="349"/>
        <v>0</v>
      </c>
      <c r="FM136" s="167">
        <f t="shared" si="350"/>
        <v>0</v>
      </c>
      <c r="FN136" s="167">
        <f t="shared" si="351"/>
        <v>0</v>
      </c>
      <c r="FO136" s="167">
        <f t="shared" si="352"/>
        <v>0</v>
      </c>
      <c r="FP136" s="167">
        <f t="shared" si="353"/>
        <v>0</v>
      </c>
      <c r="FQ136" s="167">
        <f t="shared" si="354"/>
        <v>0</v>
      </c>
      <c r="FR136" s="167">
        <f t="shared" si="355"/>
        <v>0</v>
      </c>
      <c r="FS136" s="167">
        <f t="shared" si="356"/>
        <v>0</v>
      </c>
      <c r="FT136" s="167">
        <f t="shared" si="357"/>
        <v>0</v>
      </c>
      <c r="FU136" s="167">
        <f t="shared" si="358"/>
        <v>0</v>
      </c>
      <c r="FV136" s="167">
        <f t="shared" si="359"/>
        <v>0</v>
      </c>
      <c r="FX136" s="167">
        <f t="shared" si="360"/>
        <v>0</v>
      </c>
      <c r="FY136" s="167">
        <f t="shared" si="361"/>
        <v>0</v>
      </c>
      <c r="FZ136" s="167">
        <f t="shared" si="362"/>
        <v>0</v>
      </c>
      <c r="GA136" s="167">
        <f t="shared" si="363"/>
        <v>0</v>
      </c>
      <c r="GB136" s="167">
        <f t="shared" si="364"/>
        <v>0</v>
      </c>
      <c r="GC136" s="167">
        <f t="shared" si="365"/>
        <v>0</v>
      </c>
      <c r="GD136" s="167">
        <f t="shared" si="366"/>
        <v>0</v>
      </c>
      <c r="GE136" s="167">
        <f t="shared" si="367"/>
        <v>0</v>
      </c>
      <c r="GF136" s="167">
        <f t="shared" si="368"/>
        <v>0</v>
      </c>
      <c r="GG136" s="167">
        <f t="shared" si="369"/>
        <v>0</v>
      </c>
      <c r="GH136" s="167">
        <f t="shared" si="370"/>
        <v>0</v>
      </c>
      <c r="GI136" s="167">
        <f t="shared" si="371"/>
        <v>0</v>
      </c>
      <c r="GJ136" s="167">
        <f t="shared" si="372"/>
        <v>0</v>
      </c>
      <c r="GK136" s="167">
        <f t="shared" si="373"/>
        <v>0</v>
      </c>
      <c r="GL136" s="167">
        <f t="shared" si="374"/>
        <v>0</v>
      </c>
      <c r="GM136" s="167">
        <f t="shared" si="375"/>
        <v>0</v>
      </c>
      <c r="GO136" s="167" t="e">
        <f t="shared" ca="1" si="426"/>
        <v>#REF!</v>
      </c>
      <c r="GP136" s="167" t="e">
        <f t="shared" ca="1" si="430"/>
        <v>#REF!</v>
      </c>
      <c r="GQ136" s="167" t="e">
        <f t="shared" ca="1" si="430"/>
        <v>#REF!</v>
      </c>
      <c r="GR136" s="167" t="e">
        <f t="shared" ca="1" si="430"/>
        <v>#REF!</v>
      </c>
      <c r="GS136" s="167" t="e">
        <f t="shared" ca="1" si="430"/>
        <v>#REF!</v>
      </c>
      <c r="GT136" s="167" t="e">
        <f t="shared" ca="1" si="430"/>
        <v>#REF!</v>
      </c>
      <c r="GU136" s="167" t="e">
        <f t="shared" ca="1" si="430"/>
        <v>#REF!</v>
      </c>
      <c r="GV136" s="167" t="e">
        <f t="shared" ca="1" si="430"/>
        <v>#REF!</v>
      </c>
      <c r="GW136" s="167" t="e">
        <f t="shared" ca="1" si="430"/>
        <v>#REF!</v>
      </c>
      <c r="GX136" s="167" t="e">
        <f t="shared" ca="1" si="430"/>
        <v>#REF!</v>
      </c>
      <c r="GY136" s="167" t="e">
        <f t="shared" ca="1" si="430"/>
        <v>#REF!</v>
      </c>
      <c r="GZ136" s="167" t="e">
        <f t="shared" ca="1" si="430"/>
        <v>#REF!</v>
      </c>
      <c r="HA136" s="167" t="e">
        <f t="shared" ca="1" si="430"/>
        <v>#REF!</v>
      </c>
      <c r="HB136" s="167" t="e">
        <f t="shared" ca="1" si="430"/>
        <v>#REF!</v>
      </c>
      <c r="HC136" s="167" t="e">
        <f t="shared" ca="1" si="430"/>
        <v>#REF!</v>
      </c>
      <c r="HD136" s="167" t="e">
        <f t="shared" ca="1" si="430"/>
        <v>#REF!</v>
      </c>
      <c r="HF136" s="167" t="e">
        <f t="shared" ca="1" si="277"/>
        <v>#REF!</v>
      </c>
      <c r="HG136" s="167" t="e">
        <f t="shared" ca="1" si="278"/>
        <v>#REF!</v>
      </c>
      <c r="HH136" s="167" t="e">
        <f t="shared" ca="1" si="279"/>
        <v>#REF!</v>
      </c>
      <c r="HI136" s="167" t="e">
        <f t="shared" ca="1" si="280"/>
        <v>#REF!</v>
      </c>
      <c r="HJ136" s="167" t="e">
        <f t="shared" ca="1" si="281"/>
        <v>#REF!</v>
      </c>
      <c r="HK136" s="167" t="e">
        <f t="shared" ca="1" si="282"/>
        <v>#REF!</v>
      </c>
      <c r="HL136" s="167" t="e">
        <f t="shared" ca="1" si="283"/>
        <v>#REF!</v>
      </c>
      <c r="HM136" s="167" t="e">
        <f t="shared" ca="1" si="284"/>
        <v>#REF!</v>
      </c>
      <c r="HN136" s="167" t="e">
        <f t="shared" ca="1" si="285"/>
        <v>#REF!</v>
      </c>
      <c r="HO136" s="167" t="e">
        <f t="shared" ca="1" si="286"/>
        <v>#REF!</v>
      </c>
      <c r="HP136" s="167" t="e">
        <f t="shared" ca="1" si="287"/>
        <v>#REF!</v>
      </c>
      <c r="HQ136" s="167" t="e">
        <f t="shared" ca="1" si="288"/>
        <v>#REF!</v>
      </c>
      <c r="HR136" s="167" t="e">
        <f t="shared" ca="1" si="289"/>
        <v>#REF!</v>
      </c>
      <c r="HS136" s="167" t="e">
        <f t="shared" ca="1" si="290"/>
        <v>#REF!</v>
      </c>
      <c r="HT136" s="167" t="e">
        <f t="shared" ca="1" si="291"/>
        <v>#REF!</v>
      </c>
      <c r="HU136" s="167" t="e">
        <f t="shared" ca="1" si="292"/>
        <v>#REF!</v>
      </c>
      <c r="HW136" s="167" t="e">
        <f t="shared" ca="1" si="293"/>
        <v>#REF!</v>
      </c>
      <c r="HX136" s="167">
        <f t="shared" si="294"/>
        <v>0</v>
      </c>
      <c r="HY136" s="167" t="e">
        <f t="shared" ca="1" si="376"/>
        <v>#REF!</v>
      </c>
      <c r="HZ136" s="219" t="e">
        <f t="shared" ca="1" si="377"/>
        <v>#REF!</v>
      </c>
    </row>
    <row r="137" spans="1:234" s="48" customFormat="1">
      <c r="A137" s="3" t="s">
        <v>266</v>
      </c>
      <c r="B137" s="202" t="str">
        <f>INDEX('Ref1'!$E:$E,MATCH(A137,'Ref1'!$A:$A,0))</f>
        <v>Forest of Dean</v>
      </c>
      <c r="C137" s="42" t="str">
        <f>INDEX(Data1!B:B,MATCH(A137,Data1!A:A,0))</f>
        <v>SD</v>
      </c>
      <c r="D137" s="253" t="str">
        <f>INDEX(Data1!C:C,MATCH(A137,Data1!A:A,0))</f>
        <v>SW</v>
      </c>
      <c r="E137" s="200" t="str">
        <f>IF($C$6="No","No",IF(COUNTIF(Inputs!$K$359:$K$398,$A137)&gt;0,"Yes","No"))</f>
        <v>No</v>
      </c>
      <c r="F137" s="404"/>
      <c r="G137" s="62">
        <f>INDEX('4_RatesSplit'!K:K,MATCH($A137,'4_RatesSplit'!$A:$A,0))</f>
        <v>0</v>
      </c>
      <c r="H137" s="171">
        <f>INDEX('4_RatesSplit'!L:L,MATCH($A137,'4_RatesSplit'!$A:$A,0))</f>
        <v>0</v>
      </c>
      <c r="I137" s="167">
        <f>INDEX('4_RatesSplit'!M:M,MATCH($A137,'4_RatesSplit'!$A:$A,0))</f>
        <v>0</v>
      </c>
      <c r="J137" s="167">
        <f>INDEX('4_RatesSplit'!N:N,MATCH($A137,'4_RatesSplit'!$A:$A,0))</f>
        <v>0</v>
      </c>
      <c r="K137" s="167">
        <f>INDEX('4_RatesSplit'!O:O,MATCH($A137,'4_RatesSplit'!$A:$A,0))</f>
        <v>0</v>
      </c>
      <c r="L137" s="167">
        <f>INDEX('4_RatesSplit'!P:P,MATCH($A137,'4_RatesSplit'!$A:$A,0))</f>
        <v>0</v>
      </c>
      <c r="M137" s="167">
        <f>INDEX('4_RatesSplit'!Q:Q,MATCH($A137,'4_RatesSplit'!$A:$A,0))</f>
        <v>0</v>
      </c>
      <c r="N137" s="167">
        <f>INDEX('4_RatesSplit'!R:R,MATCH($A137,'4_RatesSplit'!$A:$A,0))</f>
        <v>0</v>
      </c>
      <c r="O137" s="167">
        <f>INDEX('4_RatesSplit'!S:S,MATCH($A137,'4_RatesSplit'!$A:$A,0))</f>
        <v>0</v>
      </c>
      <c r="P137" s="167">
        <f>INDEX('4_RatesSplit'!T:T,MATCH($A137,'4_RatesSplit'!$A:$A,0))</f>
        <v>0</v>
      </c>
      <c r="Q137" s="167">
        <f>INDEX('4_RatesSplit'!U:U,MATCH($A137,'4_RatesSplit'!$A:$A,0))</f>
        <v>0</v>
      </c>
      <c r="R137" s="167">
        <f>INDEX('4_RatesSplit'!V:V,MATCH($A137,'4_RatesSplit'!$A:$A,0))</f>
        <v>0</v>
      </c>
      <c r="S137" s="167">
        <f>INDEX('4_RatesSplit'!W:W,MATCH($A137,'4_RatesSplit'!$A:$A,0))</f>
        <v>0</v>
      </c>
      <c r="T137" s="167">
        <f>INDEX('4_RatesSplit'!X:X,MATCH($A137,'4_RatesSplit'!$A:$A,0))</f>
        <v>0</v>
      </c>
      <c r="U137" s="167">
        <f>INDEX('4_RatesSplit'!Y:Y,MATCH($A137,'4_RatesSplit'!$A:$A,0))</f>
        <v>0</v>
      </c>
      <c r="V137" s="167">
        <f>INDEX('4_RatesSplit'!Z:Z,MATCH($A137,'4_RatesSplit'!$A:$A,0))</f>
        <v>0</v>
      </c>
      <c r="W137" s="167">
        <f>INDEX('4_RatesSplit'!AA:AA,MATCH($A137,'4_RatesSplit'!$A:$A,0))</f>
        <v>0</v>
      </c>
      <c r="X137" s="18"/>
      <c r="Y137" s="168" t="e">
        <f ca="1">INDEX('4_RatesSplit'!AT:AT,MATCH($A137,'4_RatesSplit'!$A:$A,0))</f>
        <v>#REF!</v>
      </c>
      <c r="Z137" s="168" t="e">
        <f ca="1">INDEX('4_RatesSplit'!AU:AU,MATCH($A137,'4_RatesSplit'!$A:$A,0))</f>
        <v>#REF!</v>
      </c>
      <c r="AA137" s="168" t="e">
        <f ca="1">INDEX('4_RatesSplit'!AV:AV,MATCH($A137,'4_RatesSplit'!$A:$A,0))</f>
        <v>#REF!</v>
      </c>
      <c r="AB137" s="168" t="e">
        <f ca="1">INDEX('4_RatesSplit'!AW:AW,MATCH($A137,'4_RatesSplit'!$A:$A,0))</f>
        <v>#REF!</v>
      </c>
      <c r="AC137" s="168" t="e">
        <f ca="1">INDEX('4_RatesSplit'!AX:AX,MATCH($A137,'4_RatesSplit'!$A:$A,0))</f>
        <v>#REF!</v>
      </c>
      <c r="AD137" s="168" t="e">
        <f ca="1">INDEX('4_RatesSplit'!AY:AY,MATCH($A137,'4_RatesSplit'!$A:$A,0))</f>
        <v>#REF!</v>
      </c>
      <c r="AE137" s="168" t="e">
        <f ca="1">INDEX('4_RatesSplit'!AZ:AZ,MATCH($A137,'4_RatesSplit'!$A:$A,0))</f>
        <v>#REF!</v>
      </c>
      <c r="AF137" s="168" t="e">
        <f ca="1">INDEX('4_RatesSplit'!BA:BA,MATCH($A137,'4_RatesSplit'!$A:$A,0))</f>
        <v>#REF!</v>
      </c>
      <c r="AG137" s="168" t="e">
        <f ca="1">INDEX('4_RatesSplit'!BB:BB,MATCH($A137,'4_RatesSplit'!$A:$A,0))</f>
        <v>#REF!</v>
      </c>
      <c r="AH137" s="168" t="e">
        <f ca="1">INDEX('4_RatesSplit'!BC:BC,MATCH($A137,'4_RatesSplit'!$A:$A,0))</f>
        <v>#REF!</v>
      </c>
      <c r="AI137" s="168" t="e">
        <f ca="1">INDEX('4_RatesSplit'!BD:BD,MATCH($A137,'4_RatesSplit'!$A:$A,0))</f>
        <v>#REF!</v>
      </c>
      <c r="AJ137" s="168" t="e">
        <f ca="1">INDEX('4_RatesSplit'!BE:BE,MATCH($A137,'4_RatesSplit'!$A:$A,0))</f>
        <v>#REF!</v>
      </c>
      <c r="AK137" s="168" t="e">
        <f ca="1">INDEX('4_RatesSplit'!BF:BF,MATCH($A137,'4_RatesSplit'!$A:$A,0))</f>
        <v>#REF!</v>
      </c>
      <c r="AL137" s="168" t="e">
        <f ca="1">INDEX('4_RatesSplit'!BG:BG,MATCH($A137,'4_RatesSplit'!$A:$A,0))</f>
        <v>#REF!</v>
      </c>
      <c r="AM137" s="168" t="e">
        <f ca="1">INDEX('4_RatesSplit'!BH:BH,MATCH($A137,'4_RatesSplit'!$A:$A,0))</f>
        <v>#REF!</v>
      </c>
      <c r="AN137" s="198" t="e">
        <f ca="1">INDEX('4_RatesSplit'!BI:BI,MATCH($A137,'4_RatesSplit'!$A:$A,0))</f>
        <v>#REF!</v>
      </c>
      <c r="AO137" s="114"/>
      <c r="AP137" s="167" t="e">
        <f t="shared" ca="1" si="295"/>
        <v>#REF!</v>
      </c>
      <c r="AQ137" s="167" t="e">
        <f t="shared" ca="1" si="296"/>
        <v>#REF!</v>
      </c>
      <c r="AR137" s="167" t="e">
        <f t="shared" ca="1" si="297"/>
        <v>#REF!</v>
      </c>
      <c r="AS137" s="167" t="e">
        <f t="shared" ca="1" si="298"/>
        <v>#REF!</v>
      </c>
      <c r="AT137" s="167" t="e">
        <f t="shared" ca="1" si="299"/>
        <v>#REF!</v>
      </c>
      <c r="AU137" s="167" t="e">
        <f t="shared" ca="1" si="300"/>
        <v>#REF!</v>
      </c>
      <c r="AV137" s="167" t="e">
        <f t="shared" ca="1" si="301"/>
        <v>#REF!</v>
      </c>
      <c r="AW137" s="167" t="e">
        <f t="shared" ca="1" si="302"/>
        <v>#REF!</v>
      </c>
      <c r="AX137" s="167" t="e">
        <f t="shared" ca="1" si="303"/>
        <v>#REF!</v>
      </c>
      <c r="AY137" s="167" t="e">
        <f t="shared" ca="1" si="304"/>
        <v>#REF!</v>
      </c>
      <c r="AZ137" s="167" t="e">
        <f t="shared" ca="1" si="305"/>
        <v>#REF!</v>
      </c>
      <c r="BA137" s="167" t="e">
        <f t="shared" ca="1" si="306"/>
        <v>#REF!</v>
      </c>
      <c r="BB137" s="167" t="e">
        <f t="shared" ca="1" si="307"/>
        <v>#REF!</v>
      </c>
      <c r="BC137" s="167" t="e">
        <f t="shared" ca="1" si="308"/>
        <v>#REF!</v>
      </c>
      <c r="BD137" s="167" t="e">
        <f t="shared" ca="1" si="309"/>
        <v>#REF!</v>
      </c>
      <c r="BE137" s="167" t="e">
        <f t="shared" ca="1" si="310"/>
        <v>#REF!</v>
      </c>
      <c r="BF137" s="18"/>
      <c r="BG137" s="168">
        <f>INDEX('2_Needs'!$F:$F,MATCH($A137,'2_Needs'!$A:$A,0))</f>
        <v>2.0777789084580386E-4</v>
      </c>
      <c r="BH137" s="114"/>
      <c r="BI137" s="167">
        <f t="shared" ref="BI137:BX137" si="439">IF(BI$3="reset",$BG137*BI$6,BH137*(1+$C$4))</f>
        <v>0</v>
      </c>
      <c r="BJ137" s="167">
        <f t="shared" si="439"/>
        <v>0</v>
      </c>
      <c r="BK137" s="167">
        <f t="shared" si="439"/>
        <v>0</v>
      </c>
      <c r="BL137" s="167">
        <f t="shared" si="439"/>
        <v>0</v>
      </c>
      <c r="BM137" s="167">
        <f t="shared" si="439"/>
        <v>0</v>
      </c>
      <c r="BN137" s="167">
        <f t="shared" si="439"/>
        <v>0</v>
      </c>
      <c r="BO137" s="167">
        <f t="shared" si="439"/>
        <v>0</v>
      </c>
      <c r="BP137" s="167">
        <f t="shared" si="439"/>
        <v>0</v>
      </c>
      <c r="BQ137" s="167">
        <f t="shared" si="439"/>
        <v>0</v>
      </c>
      <c r="BR137" s="167">
        <f t="shared" si="439"/>
        <v>0</v>
      </c>
      <c r="BS137" s="167">
        <f t="shared" si="439"/>
        <v>0</v>
      </c>
      <c r="BT137" s="167">
        <f t="shared" si="439"/>
        <v>0</v>
      </c>
      <c r="BU137" s="167">
        <f t="shared" si="439"/>
        <v>0</v>
      </c>
      <c r="BV137" s="167">
        <f t="shared" si="439"/>
        <v>0</v>
      </c>
      <c r="BW137" s="167">
        <f t="shared" si="439"/>
        <v>0</v>
      </c>
      <c r="BX137" s="167">
        <f t="shared" si="439"/>
        <v>0</v>
      </c>
      <c r="BZ137" s="167" t="e">
        <f t="shared" ca="1" si="229"/>
        <v>#REF!</v>
      </c>
      <c r="CA137" s="167" t="e">
        <f t="shared" ca="1" si="230"/>
        <v>#REF!</v>
      </c>
      <c r="CB137" s="167" t="e">
        <f t="shared" ca="1" si="231"/>
        <v>#REF!</v>
      </c>
      <c r="CC137" s="167" t="e">
        <f t="shared" ca="1" si="232"/>
        <v>#REF!</v>
      </c>
      <c r="CD137" s="167" t="e">
        <f t="shared" ca="1" si="233"/>
        <v>#REF!</v>
      </c>
      <c r="CE137" s="167" t="e">
        <f t="shared" ca="1" si="234"/>
        <v>#REF!</v>
      </c>
      <c r="CF137" s="167" t="e">
        <f t="shared" ca="1" si="235"/>
        <v>#REF!</v>
      </c>
      <c r="CG137" s="167" t="e">
        <f t="shared" ca="1" si="236"/>
        <v>#REF!</v>
      </c>
      <c r="CH137" s="167" t="e">
        <f t="shared" ca="1" si="237"/>
        <v>#REF!</v>
      </c>
      <c r="CI137" s="167" t="e">
        <f t="shared" ca="1" si="238"/>
        <v>#REF!</v>
      </c>
      <c r="CJ137" s="167" t="e">
        <f t="shared" ca="1" si="239"/>
        <v>#REF!</v>
      </c>
      <c r="CK137" s="167" t="e">
        <f t="shared" ca="1" si="240"/>
        <v>#REF!</v>
      </c>
      <c r="CL137" s="167" t="e">
        <f t="shared" ca="1" si="241"/>
        <v>#REF!</v>
      </c>
      <c r="CM137" s="167" t="e">
        <f t="shared" ca="1" si="242"/>
        <v>#REF!</v>
      </c>
      <c r="CN137" s="167" t="e">
        <f t="shared" ca="1" si="243"/>
        <v>#REF!</v>
      </c>
      <c r="CO137" s="167" t="e">
        <f t="shared" ca="1" si="244"/>
        <v>#REF!</v>
      </c>
      <c r="CQ137" s="167" t="e">
        <f t="shared" ca="1" si="245"/>
        <v>#REF!</v>
      </c>
      <c r="CR137" s="167" t="e">
        <f t="shared" ca="1" si="246"/>
        <v>#REF!</v>
      </c>
      <c r="CS137" s="167" t="e">
        <f t="shared" ca="1" si="247"/>
        <v>#REF!</v>
      </c>
      <c r="CT137" s="167" t="e">
        <f t="shared" ca="1" si="248"/>
        <v>#REF!</v>
      </c>
      <c r="CU137" s="167" t="e">
        <f t="shared" ca="1" si="249"/>
        <v>#REF!</v>
      </c>
      <c r="CV137" s="167" t="e">
        <f t="shared" ca="1" si="250"/>
        <v>#REF!</v>
      </c>
      <c r="CW137" s="167" t="e">
        <f t="shared" ca="1" si="251"/>
        <v>#REF!</v>
      </c>
      <c r="CX137" s="167" t="e">
        <f t="shared" ca="1" si="252"/>
        <v>#REF!</v>
      </c>
      <c r="CY137" s="167" t="e">
        <f t="shared" ca="1" si="253"/>
        <v>#REF!</v>
      </c>
      <c r="CZ137" s="167" t="e">
        <f t="shared" ca="1" si="254"/>
        <v>#REF!</v>
      </c>
      <c r="DA137" s="167" t="e">
        <f t="shared" ca="1" si="255"/>
        <v>#REF!</v>
      </c>
      <c r="DB137" s="167" t="e">
        <f t="shared" ca="1" si="256"/>
        <v>#REF!</v>
      </c>
      <c r="DC137" s="167" t="e">
        <f t="shared" ca="1" si="257"/>
        <v>#REF!</v>
      </c>
      <c r="DD137" s="167" t="e">
        <f t="shared" ca="1" si="258"/>
        <v>#REF!</v>
      </c>
      <c r="DE137" s="167" t="e">
        <f t="shared" ca="1" si="259"/>
        <v>#REF!</v>
      </c>
      <c r="DF137" s="167" t="e">
        <f t="shared" ca="1" si="260"/>
        <v>#REF!</v>
      </c>
      <c r="DH137" s="167">
        <f t="shared" si="261"/>
        <v>0</v>
      </c>
      <c r="DI137" s="167">
        <f t="shared" si="262"/>
        <v>0</v>
      </c>
      <c r="DJ137" s="167">
        <f t="shared" si="263"/>
        <v>0</v>
      </c>
      <c r="DK137" s="167">
        <f t="shared" si="264"/>
        <v>0</v>
      </c>
      <c r="DL137" s="167">
        <f t="shared" si="265"/>
        <v>0</v>
      </c>
      <c r="DM137" s="167">
        <f t="shared" si="266"/>
        <v>0</v>
      </c>
      <c r="DN137" s="167">
        <f t="shared" si="267"/>
        <v>0</v>
      </c>
      <c r="DO137" s="167">
        <f t="shared" si="268"/>
        <v>0</v>
      </c>
      <c r="DP137" s="167">
        <f t="shared" si="269"/>
        <v>0</v>
      </c>
      <c r="DQ137" s="167">
        <f t="shared" si="270"/>
        <v>0</v>
      </c>
      <c r="DR137" s="167">
        <f t="shared" si="271"/>
        <v>0</v>
      </c>
      <c r="DS137" s="167">
        <f t="shared" si="272"/>
        <v>0</v>
      </c>
      <c r="DT137" s="167">
        <f t="shared" si="273"/>
        <v>0</v>
      </c>
      <c r="DU137" s="167">
        <f t="shared" si="274"/>
        <v>0</v>
      </c>
      <c r="DV137" s="167">
        <f t="shared" si="275"/>
        <v>0</v>
      </c>
      <c r="DW137" s="167">
        <f t="shared" si="276"/>
        <v>0</v>
      </c>
      <c r="DY137" s="167" t="e">
        <f t="shared" ca="1" si="312"/>
        <v>#REF!</v>
      </c>
      <c r="DZ137" s="167" t="e">
        <f t="shared" ca="1" si="313"/>
        <v>#REF!</v>
      </c>
      <c r="EA137" s="167" t="e">
        <f t="shared" ca="1" si="314"/>
        <v>#REF!</v>
      </c>
      <c r="EB137" s="167" t="e">
        <f t="shared" ca="1" si="315"/>
        <v>#REF!</v>
      </c>
      <c r="EC137" s="167" t="e">
        <f t="shared" ca="1" si="316"/>
        <v>#REF!</v>
      </c>
      <c r="ED137" s="167" t="e">
        <f t="shared" ca="1" si="317"/>
        <v>#REF!</v>
      </c>
      <c r="EE137" s="167" t="e">
        <f t="shared" ca="1" si="318"/>
        <v>#REF!</v>
      </c>
      <c r="EF137" s="167" t="e">
        <f t="shared" ca="1" si="319"/>
        <v>#REF!</v>
      </c>
      <c r="EG137" s="167" t="e">
        <f t="shared" ca="1" si="320"/>
        <v>#REF!</v>
      </c>
      <c r="EH137" s="167" t="e">
        <f t="shared" ca="1" si="321"/>
        <v>#REF!</v>
      </c>
      <c r="EI137" s="167" t="e">
        <f t="shared" ca="1" si="322"/>
        <v>#REF!</v>
      </c>
      <c r="EJ137" s="167" t="e">
        <f t="shared" ca="1" si="323"/>
        <v>#REF!</v>
      </c>
      <c r="EK137" s="167" t="e">
        <f t="shared" ca="1" si="324"/>
        <v>#REF!</v>
      </c>
      <c r="EL137" s="167" t="e">
        <f t="shared" ca="1" si="325"/>
        <v>#REF!</v>
      </c>
      <c r="EM137" s="167" t="e">
        <f t="shared" ca="1" si="326"/>
        <v>#REF!</v>
      </c>
      <c r="EN137" s="167" t="e">
        <f t="shared" ca="1" si="327"/>
        <v>#REF!</v>
      </c>
      <c r="EP137" s="167">
        <f t="shared" si="328"/>
        <v>0</v>
      </c>
      <c r="EQ137" s="167">
        <f t="shared" si="329"/>
        <v>0</v>
      </c>
      <c r="ER137" s="167">
        <f t="shared" si="330"/>
        <v>0</v>
      </c>
      <c r="ES137" s="167">
        <f t="shared" si="331"/>
        <v>0</v>
      </c>
      <c r="ET137" s="167">
        <f t="shared" si="332"/>
        <v>0</v>
      </c>
      <c r="EU137" s="167">
        <f t="shared" si="333"/>
        <v>0</v>
      </c>
      <c r="EV137" s="167">
        <f t="shared" si="334"/>
        <v>0</v>
      </c>
      <c r="EW137" s="167">
        <f t="shared" si="335"/>
        <v>0</v>
      </c>
      <c r="EX137" s="167">
        <f t="shared" si="336"/>
        <v>0</v>
      </c>
      <c r="EY137" s="167">
        <f t="shared" si="337"/>
        <v>0</v>
      </c>
      <c r="EZ137" s="167">
        <f t="shared" si="338"/>
        <v>0</v>
      </c>
      <c r="FA137" s="167">
        <f t="shared" si="339"/>
        <v>0</v>
      </c>
      <c r="FB137" s="167">
        <f t="shared" si="340"/>
        <v>0</v>
      </c>
      <c r="FC137" s="167">
        <f t="shared" si="341"/>
        <v>0</v>
      </c>
      <c r="FD137" s="167">
        <f t="shared" si="342"/>
        <v>0</v>
      </c>
      <c r="FE137" s="167">
        <f t="shared" si="343"/>
        <v>0</v>
      </c>
      <c r="FG137" s="167">
        <f t="shared" si="344"/>
        <v>0</v>
      </c>
      <c r="FH137" s="167">
        <f t="shared" si="345"/>
        <v>0</v>
      </c>
      <c r="FI137" s="167">
        <f t="shared" si="346"/>
        <v>0</v>
      </c>
      <c r="FJ137" s="167">
        <f t="shared" si="347"/>
        <v>0</v>
      </c>
      <c r="FK137" s="167">
        <f t="shared" si="348"/>
        <v>0</v>
      </c>
      <c r="FL137" s="167">
        <f t="shared" si="349"/>
        <v>0</v>
      </c>
      <c r="FM137" s="167">
        <f t="shared" si="350"/>
        <v>0</v>
      </c>
      <c r="FN137" s="167">
        <f t="shared" si="351"/>
        <v>0</v>
      </c>
      <c r="FO137" s="167">
        <f t="shared" si="352"/>
        <v>0</v>
      </c>
      <c r="FP137" s="167">
        <f t="shared" si="353"/>
        <v>0</v>
      </c>
      <c r="FQ137" s="167">
        <f t="shared" si="354"/>
        <v>0</v>
      </c>
      <c r="FR137" s="167">
        <f t="shared" si="355"/>
        <v>0</v>
      </c>
      <c r="FS137" s="167">
        <f t="shared" si="356"/>
        <v>0</v>
      </c>
      <c r="FT137" s="167">
        <f t="shared" si="357"/>
        <v>0</v>
      </c>
      <c r="FU137" s="167">
        <f t="shared" si="358"/>
        <v>0</v>
      </c>
      <c r="FV137" s="167">
        <f t="shared" si="359"/>
        <v>0</v>
      </c>
      <c r="FX137" s="167">
        <f t="shared" si="360"/>
        <v>0</v>
      </c>
      <c r="FY137" s="167">
        <f t="shared" si="361"/>
        <v>0</v>
      </c>
      <c r="FZ137" s="167">
        <f t="shared" si="362"/>
        <v>0</v>
      </c>
      <c r="GA137" s="167">
        <f t="shared" si="363"/>
        <v>0</v>
      </c>
      <c r="GB137" s="167">
        <f t="shared" si="364"/>
        <v>0</v>
      </c>
      <c r="GC137" s="167">
        <f t="shared" si="365"/>
        <v>0</v>
      </c>
      <c r="GD137" s="167">
        <f t="shared" si="366"/>
        <v>0</v>
      </c>
      <c r="GE137" s="167">
        <f t="shared" si="367"/>
        <v>0</v>
      </c>
      <c r="GF137" s="167">
        <f t="shared" si="368"/>
        <v>0</v>
      </c>
      <c r="GG137" s="167">
        <f t="shared" si="369"/>
        <v>0</v>
      </c>
      <c r="GH137" s="167">
        <f t="shared" si="370"/>
        <v>0</v>
      </c>
      <c r="GI137" s="167">
        <f t="shared" si="371"/>
        <v>0</v>
      </c>
      <c r="GJ137" s="167">
        <f t="shared" si="372"/>
        <v>0</v>
      </c>
      <c r="GK137" s="167">
        <f t="shared" si="373"/>
        <v>0</v>
      </c>
      <c r="GL137" s="167">
        <f t="shared" si="374"/>
        <v>0</v>
      </c>
      <c r="GM137" s="167">
        <f t="shared" si="375"/>
        <v>0</v>
      </c>
      <c r="GO137" s="167" t="e">
        <f t="shared" ca="1" si="426"/>
        <v>#REF!</v>
      </c>
      <c r="GP137" s="167" t="e">
        <f t="shared" ca="1" si="430"/>
        <v>#REF!</v>
      </c>
      <c r="GQ137" s="167" t="e">
        <f t="shared" ca="1" si="430"/>
        <v>#REF!</v>
      </c>
      <c r="GR137" s="167" t="e">
        <f t="shared" ca="1" si="430"/>
        <v>#REF!</v>
      </c>
      <c r="GS137" s="167" t="e">
        <f t="shared" ca="1" si="430"/>
        <v>#REF!</v>
      </c>
      <c r="GT137" s="167" t="e">
        <f t="shared" ca="1" si="430"/>
        <v>#REF!</v>
      </c>
      <c r="GU137" s="167" t="e">
        <f t="shared" ca="1" si="430"/>
        <v>#REF!</v>
      </c>
      <c r="GV137" s="167" t="e">
        <f t="shared" ca="1" si="430"/>
        <v>#REF!</v>
      </c>
      <c r="GW137" s="167" t="e">
        <f t="shared" ca="1" si="430"/>
        <v>#REF!</v>
      </c>
      <c r="GX137" s="167" t="e">
        <f t="shared" ca="1" si="430"/>
        <v>#REF!</v>
      </c>
      <c r="GY137" s="167" t="e">
        <f t="shared" ca="1" si="430"/>
        <v>#REF!</v>
      </c>
      <c r="GZ137" s="167" t="e">
        <f t="shared" ca="1" si="430"/>
        <v>#REF!</v>
      </c>
      <c r="HA137" s="167" t="e">
        <f t="shared" ca="1" si="430"/>
        <v>#REF!</v>
      </c>
      <c r="HB137" s="167" t="e">
        <f t="shared" ca="1" si="430"/>
        <v>#REF!</v>
      </c>
      <c r="HC137" s="167" t="e">
        <f t="shared" ca="1" si="430"/>
        <v>#REF!</v>
      </c>
      <c r="HD137" s="167" t="e">
        <f t="shared" ca="1" si="430"/>
        <v>#REF!</v>
      </c>
      <c r="HF137" s="167" t="e">
        <f t="shared" ca="1" si="277"/>
        <v>#REF!</v>
      </c>
      <c r="HG137" s="167" t="e">
        <f t="shared" ca="1" si="278"/>
        <v>#REF!</v>
      </c>
      <c r="HH137" s="167" t="e">
        <f t="shared" ca="1" si="279"/>
        <v>#REF!</v>
      </c>
      <c r="HI137" s="167" t="e">
        <f t="shared" ca="1" si="280"/>
        <v>#REF!</v>
      </c>
      <c r="HJ137" s="167" t="e">
        <f t="shared" ca="1" si="281"/>
        <v>#REF!</v>
      </c>
      <c r="HK137" s="167" t="e">
        <f t="shared" ca="1" si="282"/>
        <v>#REF!</v>
      </c>
      <c r="HL137" s="167" t="e">
        <f t="shared" ca="1" si="283"/>
        <v>#REF!</v>
      </c>
      <c r="HM137" s="167" t="e">
        <f t="shared" ca="1" si="284"/>
        <v>#REF!</v>
      </c>
      <c r="HN137" s="167" t="e">
        <f t="shared" ca="1" si="285"/>
        <v>#REF!</v>
      </c>
      <c r="HO137" s="167" t="e">
        <f t="shared" ca="1" si="286"/>
        <v>#REF!</v>
      </c>
      <c r="HP137" s="167" t="e">
        <f t="shared" ca="1" si="287"/>
        <v>#REF!</v>
      </c>
      <c r="HQ137" s="167" t="e">
        <f t="shared" ca="1" si="288"/>
        <v>#REF!</v>
      </c>
      <c r="HR137" s="167" t="e">
        <f t="shared" ca="1" si="289"/>
        <v>#REF!</v>
      </c>
      <c r="HS137" s="167" t="e">
        <f t="shared" ca="1" si="290"/>
        <v>#REF!</v>
      </c>
      <c r="HT137" s="167" t="e">
        <f t="shared" ca="1" si="291"/>
        <v>#REF!</v>
      </c>
      <c r="HU137" s="167" t="e">
        <f t="shared" ca="1" si="292"/>
        <v>#REF!</v>
      </c>
      <c r="HW137" s="167" t="e">
        <f t="shared" ca="1" si="293"/>
        <v>#REF!</v>
      </c>
      <c r="HX137" s="167">
        <f t="shared" si="294"/>
        <v>0</v>
      </c>
      <c r="HY137" s="167" t="e">
        <f t="shared" ca="1" si="376"/>
        <v>#REF!</v>
      </c>
      <c r="HZ137" s="219" t="e">
        <f t="shared" ca="1" si="377"/>
        <v>#REF!</v>
      </c>
    </row>
    <row r="138" spans="1:234" s="48" customFormat="1">
      <c r="A138" s="3" t="s">
        <v>268</v>
      </c>
      <c r="B138" s="202" t="str">
        <f>INDEX('Ref1'!$E:$E,MATCH(A138,'Ref1'!$A:$A,0))</f>
        <v>Fylde</v>
      </c>
      <c r="C138" s="42" t="str">
        <f>INDEX(Data1!B:B,MATCH(A138,Data1!A:A,0))</f>
        <v>SD</v>
      </c>
      <c r="D138" s="253" t="str">
        <f>INDEX(Data1!C:C,MATCH(A138,Data1!A:A,0))</f>
        <v>NW</v>
      </c>
      <c r="E138" s="200" t="str">
        <f>IF($C$6="No","No",IF(COUNTIF(Inputs!$K$359:$K$398,$A138)&gt;0,"Yes","No"))</f>
        <v>No</v>
      </c>
      <c r="F138" s="404"/>
      <c r="G138" s="62">
        <f>INDEX('4_RatesSplit'!K:K,MATCH($A138,'4_RatesSplit'!$A:$A,0))</f>
        <v>0</v>
      </c>
      <c r="H138" s="171">
        <f>INDEX('4_RatesSplit'!L:L,MATCH($A138,'4_RatesSplit'!$A:$A,0))</f>
        <v>0</v>
      </c>
      <c r="I138" s="167">
        <f>INDEX('4_RatesSplit'!M:M,MATCH($A138,'4_RatesSplit'!$A:$A,0))</f>
        <v>0</v>
      </c>
      <c r="J138" s="167">
        <f>INDEX('4_RatesSplit'!N:N,MATCH($A138,'4_RatesSplit'!$A:$A,0))</f>
        <v>0</v>
      </c>
      <c r="K138" s="167">
        <f>INDEX('4_RatesSplit'!O:O,MATCH($A138,'4_RatesSplit'!$A:$A,0))</f>
        <v>0</v>
      </c>
      <c r="L138" s="167">
        <f>INDEX('4_RatesSplit'!P:P,MATCH($A138,'4_RatesSplit'!$A:$A,0))</f>
        <v>0</v>
      </c>
      <c r="M138" s="167">
        <f>INDEX('4_RatesSplit'!Q:Q,MATCH($A138,'4_RatesSplit'!$A:$A,0))</f>
        <v>0</v>
      </c>
      <c r="N138" s="167">
        <f>INDEX('4_RatesSplit'!R:R,MATCH($A138,'4_RatesSplit'!$A:$A,0))</f>
        <v>0</v>
      </c>
      <c r="O138" s="167">
        <f>INDEX('4_RatesSplit'!S:S,MATCH($A138,'4_RatesSplit'!$A:$A,0))</f>
        <v>0</v>
      </c>
      <c r="P138" s="167">
        <f>INDEX('4_RatesSplit'!T:T,MATCH($A138,'4_RatesSplit'!$A:$A,0))</f>
        <v>0</v>
      </c>
      <c r="Q138" s="167">
        <f>INDEX('4_RatesSplit'!U:U,MATCH($A138,'4_RatesSplit'!$A:$A,0))</f>
        <v>0</v>
      </c>
      <c r="R138" s="167">
        <f>INDEX('4_RatesSplit'!V:V,MATCH($A138,'4_RatesSplit'!$A:$A,0))</f>
        <v>0</v>
      </c>
      <c r="S138" s="167">
        <f>INDEX('4_RatesSplit'!W:W,MATCH($A138,'4_RatesSplit'!$A:$A,0))</f>
        <v>0</v>
      </c>
      <c r="T138" s="167">
        <f>INDEX('4_RatesSplit'!X:X,MATCH($A138,'4_RatesSplit'!$A:$A,0))</f>
        <v>0</v>
      </c>
      <c r="U138" s="167">
        <f>INDEX('4_RatesSplit'!Y:Y,MATCH($A138,'4_RatesSplit'!$A:$A,0))</f>
        <v>0</v>
      </c>
      <c r="V138" s="167">
        <f>INDEX('4_RatesSplit'!Z:Z,MATCH($A138,'4_RatesSplit'!$A:$A,0))</f>
        <v>0</v>
      </c>
      <c r="W138" s="167">
        <f>INDEX('4_RatesSplit'!AA:AA,MATCH($A138,'4_RatesSplit'!$A:$A,0))</f>
        <v>0</v>
      </c>
      <c r="X138" s="18"/>
      <c r="Y138" s="168" t="e">
        <f ca="1">INDEX('4_RatesSplit'!AT:AT,MATCH($A138,'4_RatesSplit'!$A:$A,0))</f>
        <v>#REF!</v>
      </c>
      <c r="Z138" s="168" t="e">
        <f ca="1">INDEX('4_RatesSplit'!AU:AU,MATCH($A138,'4_RatesSplit'!$A:$A,0))</f>
        <v>#REF!</v>
      </c>
      <c r="AA138" s="168" t="e">
        <f ca="1">INDEX('4_RatesSplit'!AV:AV,MATCH($A138,'4_RatesSplit'!$A:$A,0))</f>
        <v>#REF!</v>
      </c>
      <c r="AB138" s="168" t="e">
        <f ca="1">INDEX('4_RatesSplit'!AW:AW,MATCH($A138,'4_RatesSplit'!$A:$A,0))</f>
        <v>#REF!</v>
      </c>
      <c r="AC138" s="168" t="e">
        <f ca="1">INDEX('4_RatesSplit'!AX:AX,MATCH($A138,'4_RatesSplit'!$A:$A,0))</f>
        <v>#REF!</v>
      </c>
      <c r="AD138" s="168" t="e">
        <f ca="1">INDEX('4_RatesSplit'!AY:AY,MATCH($A138,'4_RatesSplit'!$A:$A,0))</f>
        <v>#REF!</v>
      </c>
      <c r="AE138" s="168" t="e">
        <f ca="1">INDEX('4_RatesSplit'!AZ:AZ,MATCH($A138,'4_RatesSplit'!$A:$A,0))</f>
        <v>#REF!</v>
      </c>
      <c r="AF138" s="168" t="e">
        <f ca="1">INDEX('4_RatesSplit'!BA:BA,MATCH($A138,'4_RatesSplit'!$A:$A,0))</f>
        <v>#REF!</v>
      </c>
      <c r="AG138" s="168" t="e">
        <f ca="1">INDEX('4_RatesSplit'!BB:BB,MATCH($A138,'4_RatesSplit'!$A:$A,0))</f>
        <v>#REF!</v>
      </c>
      <c r="AH138" s="168" t="e">
        <f ca="1">INDEX('4_RatesSplit'!BC:BC,MATCH($A138,'4_RatesSplit'!$A:$A,0))</f>
        <v>#REF!</v>
      </c>
      <c r="AI138" s="168" t="e">
        <f ca="1">INDEX('4_RatesSplit'!BD:BD,MATCH($A138,'4_RatesSplit'!$A:$A,0))</f>
        <v>#REF!</v>
      </c>
      <c r="AJ138" s="168" t="e">
        <f ca="1">INDEX('4_RatesSplit'!BE:BE,MATCH($A138,'4_RatesSplit'!$A:$A,0))</f>
        <v>#REF!</v>
      </c>
      <c r="AK138" s="168" t="e">
        <f ca="1">INDEX('4_RatesSplit'!BF:BF,MATCH($A138,'4_RatesSplit'!$A:$A,0))</f>
        <v>#REF!</v>
      </c>
      <c r="AL138" s="168" t="e">
        <f ca="1">INDEX('4_RatesSplit'!BG:BG,MATCH($A138,'4_RatesSplit'!$A:$A,0))</f>
        <v>#REF!</v>
      </c>
      <c r="AM138" s="168" t="e">
        <f ca="1">INDEX('4_RatesSplit'!BH:BH,MATCH($A138,'4_RatesSplit'!$A:$A,0))</f>
        <v>#REF!</v>
      </c>
      <c r="AN138" s="198" t="e">
        <f ca="1">INDEX('4_RatesSplit'!BI:BI,MATCH($A138,'4_RatesSplit'!$A:$A,0))</f>
        <v>#REF!</v>
      </c>
      <c r="AO138" s="114"/>
      <c r="AP138" s="167" t="e">
        <f t="shared" ca="1" si="295"/>
        <v>#REF!</v>
      </c>
      <c r="AQ138" s="167" t="e">
        <f t="shared" ca="1" si="296"/>
        <v>#REF!</v>
      </c>
      <c r="AR138" s="167" t="e">
        <f t="shared" ca="1" si="297"/>
        <v>#REF!</v>
      </c>
      <c r="AS138" s="167" t="e">
        <f t="shared" ca="1" si="298"/>
        <v>#REF!</v>
      </c>
      <c r="AT138" s="167" t="e">
        <f t="shared" ca="1" si="299"/>
        <v>#REF!</v>
      </c>
      <c r="AU138" s="167" t="e">
        <f t="shared" ca="1" si="300"/>
        <v>#REF!</v>
      </c>
      <c r="AV138" s="167" t="e">
        <f t="shared" ca="1" si="301"/>
        <v>#REF!</v>
      </c>
      <c r="AW138" s="167" t="e">
        <f t="shared" ca="1" si="302"/>
        <v>#REF!</v>
      </c>
      <c r="AX138" s="167" t="e">
        <f t="shared" ca="1" si="303"/>
        <v>#REF!</v>
      </c>
      <c r="AY138" s="167" t="e">
        <f t="shared" ca="1" si="304"/>
        <v>#REF!</v>
      </c>
      <c r="AZ138" s="167" t="e">
        <f t="shared" ca="1" si="305"/>
        <v>#REF!</v>
      </c>
      <c r="BA138" s="167" t="e">
        <f t="shared" ca="1" si="306"/>
        <v>#REF!</v>
      </c>
      <c r="BB138" s="167" t="e">
        <f t="shared" ca="1" si="307"/>
        <v>#REF!</v>
      </c>
      <c r="BC138" s="167" t="e">
        <f t="shared" ca="1" si="308"/>
        <v>#REF!</v>
      </c>
      <c r="BD138" s="167" t="e">
        <f t="shared" ca="1" si="309"/>
        <v>#REF!</v>
      </c>
      <c r="BE138" s="167" t="e">
        <f t="shared" ca="1" si="310"/>
        <v>#REF!</v>
      </c>
      <c r="BF138" s="18"/>
      <c r="BG138" s="168">
        <f>INDEX('2_Needs'!$F:$F,MATCH($A138,'2_Needs'!$A:$A,0))</f>
        <v>1.5512777249291325E-4</v>
      </c>
      <c r="BH138" s="114"/>
      <c r="BI138" s="167">
        <f t="shared" ref="BI138:BX138" si="440">IF(BI$3="reset",$BG138*BI$6,BH138*(1+$C$4))</f>
        <v>0</v>
      </c>
      <c r="BJ138" s="167">
        <f t="shared" si="440"/>
        <v>0</v>
      </c>
      <c r="BK138" s="167">
        <f t="shared" si="440"/>
        <v>0</v>
      </c>
      <c r="BL138" s="167">
        <f t="shared" si="440"/>
        <v>0</v>
      </c>
      <c r="BM138" s="167">
        <f t="shared" si="440"/>
        <v>0</v>
      </c>
      <c r="BN138" s="167">
        <f t="shared" si="440"/>
        <v>0</v>
      </c>
      <c r="BO138" s="167">
        <f t="shared" si="440"/>
        <v>0</v>
      </c>
      <c r="BP138" s="167">
        <f t="shared" si="440"/>
        <v>0</v>
      </c>
      <c r="BQ138" s="167">
        <f t="shared" si="440"/>
        <v>0</v>
      </c>
      <c r="BR138" s="167">
        <f t="shared" si="440"/>
        <v>0</v>
      </c>
      <c r="BS138" s="167">
        <f t="shared" si="440"/>
        <v>0</v>
      </c>
      <c r="BT138" s="167">
        <f t="shared" si="440"/>
        <v>0</v>
      </c>
      <c r="BU138" s="167">
        <f t="shared" si="440"/>
        <v>0</v>
      </c>
      <c r="BV138" s="167">
        <f t="shared" si="440"/>
        <v>0</v>
      </c>
      <c r="BW138" s="167">
        <f t="shared" si="440"/>
        <v>0</v>
      </c>
      <c r="BX138" s="167">
        <f t="shared" si="440"/>
        <v>0</v>
      </c>
      <c r="BZ138" s="167" t="e">
        <f t="shared" ca="1" si="229"/>
        <v>#REF!</v>
      </c>
      <c r="CA138" s="167" t="e">
        <f t="shared" ca="1" si="230"/>
        <v>#REF!</v>
      </c>
      <c r="CB138" s="167" t="e">
        <f t="shared" ca="1" si="231"/>
        <v>#REF!</v>
      </c>
      <c r="CC138" s="167" t="e">
        <f t="shared" ca="1" si="232"/>
        <v>#REF!</v>
      </c>
      <c r="CD138" s="167" t="e">
        <f t="shared" ca="1" si="233"/>
        <v>#REF!</v>
      </c>
      <c r="CE138" s="167" t="e">
        <f t="shared" ca="1" si="234"/>
        <v>#REF!</v>
      </c>
      <c r="CF138" s="167" t="e">
        <f t="shared" ca="1" si="235"/>
        <v>#REF!</v>
      </c>
      <c r="CG138" s="167" t="e">
        <f t="shared" ca="1" si="236"/>
        <v>#REF!</v>
      </c>
      <c r="CH138" s="167" t="e">
        <f t="shared" ca="1" si="237"/>
        <v>#REF!</v>
      </c>
      <c r="CI138" s="167" t="e">
        <f t="shared" ca="1" si="238"/>
        <v>#REF!</v>
      </c>
      <c r="CJ138" s="167" t="e">
        <f t="shared" ca="1" si="239"/>
        <v>#REF!</v>
      </c>
      <c r="CK138" s="167" t="e">
        <f t="shared" ca="1" si="240"/>
        <v>#REF!</v>
      </c>
      <c r="CL138" s="167" t="e">
        <f t="shared" ca="1" si="241"/>
        <v>#REF!</v>
      </c>
      <c r="CM138" s="167" t="e">
        <f t="shared" ca="1" si="242"/>
        <v>#REF!</v>
      </c>
      <c r="CN138" s="167" t="e">
        <f t="shared" ca="1" si="243"/>
        <v>#REF!</v>
      </c>
      <c r="CO138" s="167" t="e">
        <f t="shared" ca="1" si="244"/>
        <v>#REF!</v>
      </c>
      <c r="CQ138" s="167" t="e">
        <f t="shared" ca="1" si="245"/>
        <v>#REF!</v>
      </c>
      <c r="CR138" s="167" t="e">
        <f t="shared" ca="1" si="246"/>
        <v>#REF!</v>
      </c>
      <c r="CS138" s="167" t="e">
        <f t="shared" ca="1" si="247"/>
        <v>#REF!</v>
      </c>
      <c r="CT138" s="167" t="e">
        <f t="shared" ca="1" si="248"/>
        <v>#REF!</v>
      </c>
      <c r="CU138" s="167" t="e">
        <f t="shared" ca="1" si="249"/>
        <v>#REF!</v>
      </c>
      <c r="CV138" s="167" t="e">
        <f t="shared" ca="1" si="250"/>
        <v>#REF!</v>
      </c>
      <c r="CW138" s="167" t="e">
        <f t="shared" ca="1" si="251"/>
        <v>#REF!</v>
      </c>
      <c r="CX138" s="167" t="e">
        <f t="shared" ca="1" si="252"/>
        <v>#REF!</v>
      </c>
      <c r="CY138" s="167" t="e">
        <f t="shared" ca="1" si="253"/>
        <v>#REF!</v>
      </c>
      <c r="CZ138" s="167" t="e">
        <f t="shared" ca="1" si="254"/>
        <v>#REF!</v>
      </c>
      <c r="DA138" s="167" t="e">
        <f t="shared" ca="1" si="255"/>
        <v>#REF!</v>
      </c>
      <c r="DB138" s="167" t="e">
        <f t="shared" ca="1" si="256"/>
        <v>#REF!</v>
      </c>
      <c r="DC138" s="167" t="e">
        <f t="shared" ca="1" si="257"/>
        <v>#REF!</v>
      </c>
      <c r="DD138" s="167" t="e">
        <f t="shared" ca="1" si="258"/>
        <v>#REF!</v>
      </c>
      <c r="DE138" s="167" t="e">
        <f t="shared" ca="1" si="259"/>
        <v>#REF!</v>
      </c>
      <c r="DF138" s="167" t="e">
        <f t="shared" ca="1" si="260"/>
        <v>#REF!</v>
      </c>
      <c r="DH138" s="167">
        <f t="shared" si="261"/>
        <v>0</v>
      </c>
      <c r="DI138" s="167">
        <f t="shared" si="262"/>
        <v>0</v>
      </c>
      <c r="DJ138" s="167">
        <f t="shared" si="263"/>
        <v>0</v>
      </c>
      <c r="DK138" s="167">
        <f t="shared" si="264"/>
        <v>0</v>
      </c>
      <c r="DL138" s="167">
        <f t="shared" si="265"/>
        <v>0</v>
      </c>
      <c r="DM138" s="167">
        <f t="shared" si="266"/>
        <v>0</v>
      </c>
      <c r="DN138" s="167">
        <f t="shared" si="267"/>
        <v>0</v>
      </c>
      <c r="DO138" s="167">
        <f t="shared" si="268"/>
        <v>0</v>
      </c>
      <c r="DP138" s="167">
        <f t="shared" si="269"/>
        <v>0</v>
      </c>
      <c r="DQ138" s="167">
        <f t="shared" si="270"/>
        <v>0</v>
      </c>
      <c r="DR138" s="167">
        <f t="shared" si="271"/>
        <v>0</v>
      </c>
      <c r="DS138" s="167">
        <f t="shared" si="272"/>
        <v>0</v>
      </c>
      <c r="DT138" s="167">
        <f t="shared" si="273"/>
        <v>0</v>
      </c>
      <c r="DU138" s="167">
        <f t="shared" si="274"/>
        <v>0</v>
      </c>
      <c r="DV138" s="167">
        <f t="shared" si="275"/>
        <v>0</v>
      </c>
      <c r="DW138" s="167">
        <f t="shared" si="276"/>
        <v>0</v>
      </c>
      <c r="DY138" s="167" t="e">
        <f t="shared" ca="1" si="312"/>
        <v>#REF!</v>
      </c>
      <c r="DZ138" s="167" t="e">
        <f t="shared" ca="1" si="313"/>
        <v>#REF!</v>
      </c>
      <c r="EA138" s="167" t="e">
        <f t="shared" ca="1" si="314"/>
        <v>#REF!</v>
      </c>
      <c r="EB138" s="167" t="e">
        <f t="shared" ca="1" si="315"/>
        <v>#REF!</v>
      </c>
      <c r="EC138" s="167" t="e">
        <f t="shared" ca="1" si="316"/>
        <v>#REF!</v>
      </c>
      <c r="ED138" s="167" t="e">
        <f t="shared" ca="1" si="317"/>
        <v>#REF!</v>
      </c>
      <c r="EE138" s="167" t="e">
        <f t="shared" ca="1" si="318"/>
        <v>#REF!</v>
      </c>
      <c r="EF138" s="167" t="e">
        <f t="shared" ca="1" si="319"/>
        <v>#REF!</v>
      </c>
      <c r="EG138" s="167" t="e">
        <f t="shared" ca="1" si="320"/>
        <v>#REF!</v>
      </c>
      <c r="EH138" s="167" t="e">
        <f t="shared" ca="1" si="321"/>
        <v>#REF!</v>
      </c>
      <c r="EI138" s="167" t="e">
        <f t="shared" ca="1" si="322"/>
        <v>#REF!</v>
      </c>
      <c r="EJ138" s="167" t="e">
        <f t="shared" ca="1" si="323"/>
        <v>#REF!</v>
      </c>
      <c r="EK138" s="167" t="e">
        <f t="shared" ca="1" si="324"/>
        <v>#REF!</v>
      </c>
      <c r="EL138" s="167" t="e">
        <f t="shared" ca="1" si="325"/>
        <v>#REF!</v>
      </c>
      <c r="EM138" s="167" t="e">
        <f t="shared" ca="1" si="326"/>
        <v>#REF!</v>
      </c>
      <c r="EN138" s="167" t="e">
        <f t="shared" ca="1" si="327"/>
        <v>#REF!</v>
      </c>
      <c r="EP138" s="167">
        <f t="shared" si="328"/>
        <v>0</v>
      </c>
      <c r="EQ138" s="167">
        <f t="shared" si="329"/>
        <v>0</v>
      </c>
      <c r="ER138" s="167">
        <f t="shared" si="330"/>
        <v>0</v>
      </c>
      <c r="ES138" s="167">
        <f t="shared" si="331"/>
        <v>0</v>
      </c>
      <c r="ET138" s="167">
        <f t="shared" si="332"/>
        <v>0</v>
      </c>
      <c r="EU138" s="167">
        <f t="shared" si="333"/>
        <v>0</v>
      </c>
      <c r="EV138" s="167">
        <f t="shared" si="334"/>
        <v>0</v>
      </c>
      <c r="EW138" s="167">
        <f t="shared" si="335"/>
        <v>0</v>
      </c>
      <c r="EX138" s="167">
        <f t="shared" si="336"/>
        <v>0</v>
      </c>
      <c r="EY138" s="167">
        <f t="shared" si="337"/>
        <v>0</v>
      </c>
      <c r="EZ138" s="167">
        <f t="shared" si="338"/>
        <v>0</v>
      </c>
      <c r="FA138" s="167">
        <f t="shared" si="339"/>
        <v>0</v>
      </c>
      <c r="FB138" s="167">
        <f t="shared" si="340"/>
        <v>0</v>
      </c>
      <c r="FC138" s="167">
        <f t="shared" si="341"/>
        <v>0</v>
      </c>
      <c r="FD138" s="167">
        <f t="shared" si="342"/>
        <v>0</v>
      </c>
      <c r="FE138" s="167">
        <f t="shared" si="343"/>
        <v>0</v>
      </c>
      <c r="FG138" s="167">
        <f t="shared" si="344"/>
        <v>0</v>
      </c>
      <c r="FH138" s="167">
        <f t="shared" si="345"/>
        <v>0</v>
      </c>
      <c r="FI138" s="167">
        <f t="shared" si="346"/>
        <v>0</v>
      </c>
      <c r="FJ138" s="167">
        <f t="shared" si="347"/>
        <v>0</v>
      </c>
      <c r="FK138" s="167">
        <f t="shared" si="348"/>
        <v>0</v>
      </c>
      <c r="FL138" s="167">
        <f t="shared" si="349"/>
        <v>0</v>
      </c>
      <c r="FM138" s="167">
        <f t="shared" si="350"/>
        <v>0</v>
      </c>
      <c r="FN138" s="167">
        <f t="shared" si="351"/>
        <v>0</v>
      </c>
      <c r="FO138" s="167">
        <f t="shared" si="352"/>
        <v>0</v>
      </c>
      <c r="FP138" s="167">
        <f t="shared" si="353"/>
        <v>0</v>
      </c>
      <c r="FQ138" s="167">
        <f t="shared" si="354"/>
        <v>0</v>
      </c>
      <c r="FR138" s="167">
        <f t="shared" si="355"/>
        <v>0</v>
      </c>
      <c r="FS138" s="167">
        <f t="shared" si="356"/>
        <v>0</v>
      </c>
      <c r="FT138" s="167">
        <f t="shared" si="357"/>
        <v>0</v>
      </c>
      <c r="FU138" s="167">
        <f t="shared" si="358"/>
        <v>0</v>
      </c>
      <c r="FV138" s="167">
        <f t="shared" si="359"/>
        <v>0</v>
      </c>
      <c r="FX138" s="167">
        <f t="shared" si="360"/>
        <v>0</v>
      </c>
      <c r="FY138" s="167">
        <f t="shared" si="361"/>
        <v>0</v>
      </c>
      <c r="FZ138" s="167">
        <f t="shared" si="362"/>
        <v>0</v>
      </c>
      <c r="GA138" s="167">
        <f t="shared" si="363"/>
        <v>0</v>
      </c>
      <c r="GB138" s="167">
        <f t="shared" si="364"/>
        <v>0</v>
      </c>
      <c r="GC138" s="167">
        <f t="shared" si="365"/>
        <v>0</v>
      </c>
      <c r="GD138" s="167">
        <f t="shared" si="366"/>
        <v>0</v>
      </c>
      <c r="GE138" s="167">
        <f t="shared" si="367"/>
        <v>0</v>
      </c>
      <c r="GF138" s="167">
        <f t="shared" si="368"/>
        <v>0</v>
      </c>
      <c r="GG138" s="167">
        <f t="shared" si="369"/>
        <v>0</v>
      </c>
      <c r="GH138" s="167">
        <f t="shared" si="370"/>
        <v>0</v>
      </c>
      <c r="GI138" s="167">
        <f t="shared" si="371"/>
        <v>0</v>
      </c>
      <c r="GJ138" s="167">
        <f t="shared" si="372"/>
        <v>0</v>
      </c>
      <c r="GK138" s="167">
        <f t="shared" si="373"/>
        <v>0</v>
      </c>
      <c r="GL138" s="167">
        <f t="shared" si="374"/>
        <v>0</v>
      </c>
      <c r="GM138" s="167">
        <f t="shared" si="375"/>
        <v>0</v>
      </c>
      <c r="GO138" s="167" t="e">
        <f t="shared" ca="1" si="426"/>
        <v>#REF!</v>
      </c>
      <c r="GP138" s="167" t="e">
        <f t="shared" ca="1" si="430"/>
        <v>#REF!</v>
      </c>
      <c r="GQ138" s="167" t="e">
        <f t="shared" ca="1" si="430"/>
        <v>#REF!</v>
      </c>
      <c r="GR138" s="167" t="e">
        <f t="shared" ca="1" si="430"/>
        <v>#REF!</v>
      </c>
      <c r="GS138" s="167" t="e">
        <f t="shared" ca="1" si="430"/>
        <v>#REF!</v>
      </c>
      <c r="GT138" s="167" t="e">
        <f t="shared" ca="1" si="430"/>
        <v>#REF!</v>
      </c>
      <c r="GU138" s="167" t="e">
        <f t="shared" ca="1" si="430"/>
        <v>#REF!</v>
      </c>
      <c r="GV138" s="167" t="e">
        <f t="shared" ca="1" si="430"/>
        <v>#REF!</v>
      </c>
      <c r="GW138" s="167" t="e">
        <f t="shared" ca="1" si="430"/>
        <v>#REF!</v>
      </c>
      <c r="GX138" s="167" t="e">
        <f t="shared" ca="1" si="430"/>
        <v>#REF!</v>
      </c>
      <c r="GY138" s="167" t="e">
        <f t="shared" ca="1" si="430"/>
        <v>#REF!</v>
      </c>
      <c r="GZ138" s="167" t="e">
        <f t="shared" ca="1" si="430"/>
        <v>#REF!</v>
      </c>
      <c r="HA138" s="167" t="e">
        <f t="shared" ca="1" si="430"/>
        <v>#REF!</v>
      </c>
      <c r="HB138" s="167" t="e">
        <f t="shared" ca="1" si="430"/>
        <v>#REF!</v>
      </c>
      <c r="HC138" s="167" t="e">
        <f t="shared" ca="1" si="430"/>
        <v>#REF!</v>
      </c>
      <c r="HD138" s="167" t="e">
        <f t="shared" ca="1" si="430"/>
        <v>#REF!</v>
      </c>
      <c r="HF138" s="167" t="e">
        <f t="shared" ca="1" si="277"/>
        <v>#REF!</v>
      </c>
      <c r="HG138" s="167" t="e">
        <f t="shared" ca="1" si="278"/>
        <v>#REF!</v>
      </c>
      <c r="HH138" s="167" t="e">
        <f t="shared" ca="1" si="279"/>
        <v>#REF!</v>
      </c>
      <c r="HI138" s="167" t="e">
        <f t="shared" ca="1" si="280"/>
        <v>#REF!</v>
      </c>
      <c r="HJ138" s="167" t="e">
        <f t="shared" ca="1" si="281"/>
        <v>#REF!</v>
      </c>
      <c r="HK138" s="167" t="e">
        <f t="shared" ca="1" si="282"/>
        <v>#REF!</v>
      </c>
      <c r="HL138" s="167" t="e">
        <f t="shared" ca="1" si="283"/>
        <v>#REF!</v>
      </c>
      <c r="HM138" s="167" t="e">
        <f t="shared" ca="1" si="284"/>
        <v>#REF!</v>
      </c>
      <c r="HN138" s="167" t="e">
        <f t="shared" ca="1" si="285"/>
        <v>#REF!</v>
      </c>
      <c r="HO138" s="167" t="e">
        <f t="shared" ca="1" si="286"/>
        <v>#REF!</v>
      </c>
      <c r="HP138" s="167" t="e">
        <f t="shared" ca="1" si="287"/>
        <v>#REF!</v>
      </c>
      <c r="HQ138" s="167" t="e">
        <f t="shared" ca="1" si="288"/>
        <v>#REF!</v>
      </c>
      <c r="HR138" s="167" t="e">
        <f t="shared" ca="1" si="289"/>
        <v>#REF!</v>
      </c>
      <c r="HS138" s="167" t="e">
        <f t="shared" ca="1" si="290"/>
        <v>#REF!</v>
      </c>
      <c r="HT138" s="167" t="e">
        <f t="shared" ca="1" si="291"/>
        <v>#REF!</v>
      </c>
      <c r="HU138" s="167" t="e">
        <f t="shared" ca="1" si="292"/>
        <v>#REF!</v>
      </c>
      <c r="HW138" s="167" t="e">
        <f t="shared" ca="1" si="293"/>
        <v>#REF!</v>
      </c>
      <c r="HX138" s="167">
        <f t="shared" si="294"/>
        <v>0</v>
      </c>
      <c r="HY138" s="167" t="e">
        <f t="shared" ca="1" si="376"/>
        <v>#REF!</v>
      </c>
      <c r="HZ138" s="219" t="e">
        <f t="shared" ca="1" si="377"/>
        <v>#REF!</v>
      </c>
    </row>
    <row r="139" spans="1:234" s="48" customFormat="1">
      <c r="A139" s="3" t="s">
        <v>270</v>
      </c>
      <c r="B139" s="202" t="str">
        <f>INDEX('Ref1'!$E:$E,MATCH(A139,'Ref1'!$A:$A,0))</f>
        <v>Gateshead</v>
      </c>
      <c r="C139" s="42" t="str">
        <f>INDEX(Data1!B:B,MATCH(A139,Data1!A:A,0))</f>
        <v>MD</v>
      </c>
      <c r="D139" s="253" t="str">
        <f>INDEX(Data1!C:C,MATCH(A139,Data1!A:A,0))</f>
        <v>NE</v>
      </c>
      <c r="E139" s="200" t="str">
        <f>IF($C$6="No","No",IF(COUNTIF(Inputs!$K$359:$K$398,$A139)&gt;0,"Yes","No"))</f>
        <v>No</v>
      </c>
      <c r="F139" s="404"/>
      <c r="G139" s="62">
        <f>INDEX('4_RatesSplit'!K:K,MATCH($A139,'4_RatesSplit'!$A:$A,0))</f>
        <v>0</v>
      </c>
      <c r="H139" s="171">
        <f>INDEX('4_RatesSplit'!L:L,MATCH($A139,'4_RatesSplit'!$A:$A,0))</f>
        <v>0</v>
      </c>
      <c r="I139" s="167">
        <f>INDEX('4_RatesSplit'!M:M,MATCH($A139,'4_RatesSplit'!$A:$A,0))</f>
        <v>0</v>
      </c>
      <c r="J139" s="167">
        <f>INDEX('4_RatesSplit'!N:N,MATCH($A139,'4_RatesSplit'!$A:$A,0))</f>
        <v>0</v>
      </c>
      <c r="K139" s="167">
        <f>INDEX('4_RatesSplit'!O:O,MATCH($A139,'4_RatesSplit'!$A:$A,0))</f>
        <v>0</v>
      </c>
      <c r="L139" s="167">
        <f>INDEX('4_RatesSplit'!P:P,MATCH($A139,'4_RatesSplit'!$A:$A,0))</f>
        <v>0</v>
      </c>
      <c r="M139" s="167">
        <f>INDEX('4_RatesSplit'!Q:Q,MATCH($A139,'4_RatesSplit'!$A:$A,0))</f>
        <v>0</v>
      </c>
      <c r="N139" s="167">
        <f>INDEX('4_RatesSplit'!R:R,MATCH($A139,'4_RatesSplit'!$A:$A,0))</f>
        <v>0</v>
      </c>
      <c r="O139" s="167">
        <f>INDEX('4_RatesSplit'!S:S,MATCH($A139,'4_RatesSplit'!$A:$A,0))</f>
        <v>0</v>
      </c>
      <c r="P139" s="167">
        <f>INDEX('4_RatesSplit'!T:T,MATCH($A139,'4_RatesSplit'!$A:$A,0))</f>
        <v>0</v>
      </c>
      <c r="Q139" s="167">
        <f>INDEX('4_RatesSplit'!U:U,MATCH($A139,'4_RatesSplit'!$A:$A,0))</f>
        <v>0</v>
      </c>
      <c r="R139" s="167">
        <f>INDEX('4_RatesSplit'!V:V,MATCH($A139,'4_RatesSplit'!$A:$A,0))</f>
        <v>0</v>
      </c>
      <c r="S139" s="167">
        <f>INDEX('4_RatesSplit'!W:W,MATCH($A139,'4_RatesSplit'!$A:$A,0))</f>
        <v>0</v>
      </c>
      <c r="T139" s="167">
        <f>INDEX('4_RatesSplit'!X:X,MATCH($A139,'4_RatesSplit'!$A:$A,0))</f>
        <v>0</v>
      </c>
      <c r="U139" s="167">
        <f>INDEX('4_RatesSplit'!Y:Y,MATCH($A139,'4_RatesSplit'!$A:$A,0))</f>
        <v>0</v>
      </c>
      <c r="V139" s="167">
        <f>INDEX('4_RatesSplit'!Z:Z,MATCH($A139,'4_RatesSplit'!$A:$A,0))</f>
        <v>0</v>
      </c>
      <c r="W139" s="167">
        <f>INDEX('4_RatesSplit'!AA:AA,MATCH($A139,'4_RatesSplit'!$A:$A,0))</f>
        <v>0</v>
      </c>
      <c r="X139" s="18"/>
      <c r="Y139" s="168" t="e">
        <f ca="1">INDEX('4_RatesSplit'!AT:AT,MATCH($A139,'4_RatesSplit'!$A:$A,0))</f>
        <v>#REF!</v>
      </c>
      <c r="Z139" s="168" t="e">
        <f ca="1">INDEX('4_RatesSplit'!AU:AU,MATCH($A139,'4_RatesSplit'!$A:$A,0))</f>
        <v>#REF!</v>
      </c>
      <c r="AA139" s="168" t="e">
        <f ca="1">INDEX('4_RatesSplit'!AV:AV,MATCH($A139,'4_RatesSplit'!$A:$A,0))</f>
        <v>#REF!</v>
      </c>
      <c r="AB139" s="168" t="e">
        <f ca="1">INDEX('4_RatesSplit'!AW:AW,MATCH($A139,'4_RatesSplit'!$A:$A,0))</f>
        <v>#REF!</v>
      </c>
      <c r="AC139" s="168" t="e">
        <f ca="1">INDEX('4_RatesSplit'!AX:AX,MATCH($A139,'4_RatesSplit'!$A:$A,0))</f>
        <v>#REF!</v>
      </c>
      <c r="AD139" s="168" t="e">
        <f ca="1">INDEX('4_RatesSplit'!AY:AY,MATCH($A139,'4_RatesSplit'!$A:$A,0))</f>
        <v>#REF!</v>
      </c>
      <c r="AE139" s="168" t="e">
        <f ca="1">INDEX('4_RatesSplit'!AZ:AZ,MATCH($A139,'4_RatesSplit'!$A:$A,0))</f>
        <v>#REF!</v>
      </c>
      <c r="AF139" s="168" t="e">
        <f ca="1">INDEX('4_RatesSplit'!BA:BA,MATCH($A139,'4_RatesSplit'!$A:$A,0))</f>
        <v>#REF!</v>
      </c>
      <c r="AG139" s="168" t="e">
        <f ca="1">INDEX('4_RatesSplit'!BB:BB,MATCH($A139,'4_RatesSplit'!$A:$A,0))</f>
        <v>#REF!</v>
      </c>
      <c r="AH139" s="168" t="e">
        <f ca="1">INDEX('4_RatesSplit'!BC:BC,MATCH($A139,'4_RatesSplit'!$A:$A,0))</f>
        <v>#REF!</v>
      </c>
      <c r="AI139" s="168" t="e">
        <f ca="1">INDEX('4_RatesSplit'!BD:BD,MATCH($A139,'4_RatesSplit'!$A:$A,0))</f>
        <v>#REF!</v>
      </c>
      <c r="AJ139" s="168" t="e">
        <f ca="1">INDEX('4_RatesSplit'!BE:BE,MATCH($A139,'4_RatesSplit'!$A:$A,0))</f>
        <v>#REF!</v>
      </c>
      <c r="AK139" s="168" t="e">
        <f ca="1">INDEX('4_RatesSplit'!BF:BF,MATCH($A139,'4_RatesSplit'!$A:$A,0))</f>
        <v>#REF!</v>
      </c>
      <c r="AL139" s="168" t="e">
        <f ca="1">INDEX('4_RatesSplit'!BG:BG,MATCH($A139,'4_RatesSplit'!$A:$A,0))</f>
        <v>#REF!</v>
      </c>
      <c r="AM139" s="168" t="e">
        <f ca="1">INDEX('4_RatesSplit'!BH:BH,MATCH($A139,'4_RatesSplit'!$A:$A,0))</f>
        <v>#REF!</v>
      </c>
      <c r="AN139" s="198" t="e">
        <f ca="1">INDEX('4_RatesSplit'!BI:BI,MATCH($A139,'4_RatesSplit'!$A:$A,0))</f>
        <v>#REF!</v>
      </c>
      <c r="AO139" s="114"/>
      <c r="AP139" s="167" t="e">
        <f t="shared" ca="1" si="295"/>
        <v>#REF!</v>
      </c>
      <c r="AQ139" s="167" t="e">
        <f t="shared" ca="1" si="296"/>
        <v>#REF!</v>
      </c>
      <c r="AR139" s="167" t="e">
        <f t="shared" ca="1" si="297"/>
        <v>#REF!</v>
      </c>
      <c r="AS139" s="167" t="e">
        <f t="shared" ca="1" si="298"/>
        <v>#REF!</v>
      </c>
      <c r="AT139" s="167" t="e">
        <f t="shared" ca="1" si="299"/>
        <v>#REF!</v>
      </c>
      <c r="AU139" s="167" t="e">
        <f t="shared" ca="1" si="300"/>
        <v>#REF!</v>
      </c>
      <c r="AV139" s="167" t="e">
        <f t="shared" ca="1" si="301"/>
        <v>#REF!</v>
      </c>
      <c r="AW139" s="167" t="e">
        <f t="shared" ca="1" si="302"/>
        <v>#REF!</v>
      </c>
      <c r="AX139" s="167" t="e">
        <f t="shared" ca="1" si="303"/>
        <v>#REF!</v>
      </c>
      <c r="AY139" s="167" t="e">
        <f t="shared" ca="1" si="304"/>
        <v>#REF!</v>
      </c>
      <c r="AZ139" s="167" t="e">
        <f t="shared" ca="1" si="305"/>
        <v>#REF!</v>
      </c>
      <c r="BA139" s="167" t="e">
        <f t="shared" ca="1" si="306"/>
        <v>#REF!</v>
      </c>
      <c r="BB139" s="167" t="e">
        <f t="shared" ca="1" si="307"/>
        <v>#REF!</v>
      </c>
      <c r="BC139" s="167" t="e">
        <f t="shared" ca="1" si="308"/>
        <v>#REF!</v>
      </c>
      <c r="BD139" s="167" t="e">
        <f t="shared" ca="1" si="309"/>
        <v>#REF!</v>
      </c>
      <c r="BE139" s="167" t="e">
        <f t="shared" ca="1" si="310"/>
        <v>#REF!</v>
      </c>
      <c r="BF139" s="18"/>
      <c r="BG139" s="168">
        <f>INDEX('2_Needs'!$F:$F,MATCH($A139,'2_Needs'!$A:$A,0))</f>
        <v>4.6866597975934975E-3</v>
      </c>
      <c r="BH139" s="114"/>
      <c r="BI139" s="167">
        <f t="shared" ref="BI139:BX139" si="441">IF(BI$3="reset",$BG139*BI$6,BH139*(1+$C$4))</f>
        <v>0</v>
      </c>
      <c r="BJ139" s="167">
        <f t="shared" si="441"/>
        <v>0</v>
      </c>
      <c r="BK139" s="167">
        <f t="shared" si="441"/>
        <v>0</v>
      </c>
      <c r="BL139" s="167">
        <f t="shared" si="441"/>
        <v>0</v>
      </c>
      <c r="BM139" s="167">
        <f t="shared" si="441"/>
        <v>0</v>
      </c>
      <c r="BN139" s="167">
        <f t="shared" si="441"/>
        <v>0</v>
      </c>
      <c r="BO139" s="167">
        <f t="shared" si="441"/>
        <v>0</v>
      </c>
      <c r="BP139" s="167">
        <f t="shared" si="441"/>
        <v>0</v>
      </c>
      <c r="BQ139" s="167">
        <f t="shared" si="441"/>
        <v>0</v>
      </c>
      <c r="BR139" s="167">
        <f t="shared" si="441"/>
        <v>0</v>
      </c>
      <c r="BS139" s="167">
        <f t="shared" si="441"/>
        <v>0</v>
      </c>
      <c r="BT139" s="167">
        <f t="shared" si="441"/>
        <v>0</v>
      </c>
      <c r="BU139" s="167">
        <f t="shared" si="441"/>
        <v>0</v>
      </c>
      <c r="BV139" s="167">
        <f t="shared" si="441"/>
        <v>0</v>
      </c>
      <c r="BW139" s="167">
        <f t="shared" si="441"/>
        <v>0</v>
      </c>
      <c r="BX139" s="167">
        <f t="shared" si="441"/>
        <v>0</v>
      </c>
      <c r="BZ139" s="167" t="e">
        <f t="shared" ca="1" si="229"/>
        <v>#REF!</v>
      </c>
      <c r="CA139" s="167" t="e">
        <f t="shared" ca="1" si="230"/>
        <v>#REF!</v>
      </c>
      <c r="CB139" s="167" t="e">
        <f t="shared" ca="1" si="231"/>
        <v>#REF!</v>
      </c>
      <c r="CC139" s="167" t="e">
        <f t="shared" ca="1" si="232"/>
        <v>#REF!</v>
      </c>
      <c r="CD139" s="167" t="e">
        <f t="shared" ca="1" si="233"/>
        <v>#REF!</v>
      </c>
      <c r="CE139" s="167" t="e">
        <f t="shared" ca="1" si="234"/>
        <v>#REF!</v>
      </c>
      <c r="CF139" s="167" t="e">
        <f t="shared" ca="1" si="235"/>
        <v>#REF!</v>
      </c>
      <c r="CG139" s="167" t="e">
        <f t="shared" ca="1" si="236"/>
        <v>#REF!</v>
      </c>
      <c r="CH139" s="167" t="e">
        <f t="shared" ca="1" si="237"/>
        <v>#REF!</v>
      </c>
      <c r="CI139" s="167" t="e">
        <f t="shared" ca="1" si="238"/>
        <v>#REF!</v>
      </c>
      <c r="CJ139" s="167" t="e">
        <f t="shared" ca="1" si="239"/>
        <v>#REF!</v>
      </c>
      <c r="CK139" s="167" t="e">
        <f t="shared" ca="1" si="240"/>
        <v>#REF!</v>
      </c>
      <c r="CL139" s="167" t="e">
        <f t="shared" ca="1" si="241"/>
        <v>#REF!</v>
      </c>
      <c r="CM139" s="167" t="e">
        <f t="shared" ca="1" si="242"/>
        <v>#REF!</v>
      </c>
      <c r="CN139" s="167" t="e">
        <f t="shared" ca="1" si="243"/>
        <v>#REF!</v>
      </c>
      <c r="CO139" s="167" t="e">
        <f t="shared" ca="1" si="244"/>
        <v>#REF!</v>
      </c>
      <c r="CQ139" s="167" t="e">
        <f t="shared" ca="1" si="245"/>
        <v>#REF!</v>
      </c>
      <c r="CR139" s="167" t="e">
        <f t="shared" ca="1" si="246"/>
        <v>#REF!</v>
      </c>
      <c r="CS139" s="167" t="e">
        <f t="shared" ca="1" si="247"/>
        <v>#REF!</v>
      </c>
      <c r="CT139" s="167" t="e">
        <f t="shared" ca="1" si="248"/>
        <v>#REF!</v>
      </c>
      <c r="CU139" s="167" t="e">
        <f t="shared" ca="1" si="249"/>
        <v>#REF!</v>
      </c>
      <c r="CV139" s="167" t="e">
        <f t="shared" ca="1" si="250"/>
        <v>#REF!</v>
      </c>
      <c r="CW139" s="167" t="e">
        <f t="shared" ca="1" si="251"/>
        <v>#REF!</v>
      </c>
      <c r="CX139" s="167" t="e">
        <f t="shared" ca="1" si="252"/>
        <v>#REF!</v>
      </c>
      <c r="CY139" s="167" t="e">
        <f t="shared" ca="1" si="253"/>
        <v>#REF!</v>
      </c>
      <c r="CZ139" s="167" t="e">
        <f t="shared" ca="1" si="254"/>
        <v>#REF!</v>
      </c>
      <c r="DA139" s="167" t="e">
        <f t="shared" ca="1" si="255"/>
        <v>#REF!</v>
      </c>
      <c r="DB139" s="167" t="e">
        <f t="shared" ca="1" si="256"/>
        <v>#REF!</v>
      </c>
      <c r="DC139" s="167" t="e">
        <f t="shared" ca="1" si="257"/>
        <v>#REF!</v>
      </c>
      <c r="DD139" s="167" t="e">
        <f t="shared" ca="1" si="258"/>
        <v>#REF!</v>
      </c>
      <c r="DE139" s="167" t="e">
        <f t="shared" ca="1" si="259"/>
        <v>#REF!</v>
      </c>
      <c r="DF139" s="167" t="e">
        <f t="shared" ca="1" si="260"/>
        <v>#REF!</v>
      </c>
      <c r="DH139" s="167">
        <f t="shared" si="261"/>
        <v>0</v>
      </c>
      <c r="DI139" s="167">
        <f t="shared" si="262"/>
        <v>0</v>
      </c>
      <c r="DJ139" s="167">
        <f t="shared" si="263"/>
        <v>0</v>
      </c>
      <c r="DK139" s="167">
        <f t="shared" si="264"/>
        <v>0</v>
      </c>
      <c r="DL139" s="167">
        <f t="shared" si="265"/>
        <v>0</v>
      </c>
      <c r="DM139" s="167">
        <f t="shared" si="266"/>
        <v>0</v>
      </c>
      <c r="DN139" s="167">
        <f t="shared" si="267"/>
        <v>0</v>
      </c>
      <c r="DO139" s="167">
        <f t="shared" si="268"/>
        <v>0</v>
      </c>
      <c r="DP139" s="167">
        <f t="shared" si="269"/>
        <v>0</v>
      </c>
      <c r="DQ139" s="167">
        <f t="shared" si="270"/>
        <v>0</v>
      </c>
      <c r="DR139" s="167">
        <f t="shared" si="271"/>
        <v>0</v>
      </c>
      <c r="DS139" s="167">
        <f t="shared" si="272"/>
        <v>0</v>
      </c>
      <c r="DT139" s="167">
        <f t="shared" si="273"/>
        <v>0</v>
      </c>
      <c r="DU139" s="167">
        <f t="shared" si="274"/>
        <v>0</v>
      </c>
      <c r="DV139" s="167">
        <f t="shared" si="275"/>
        <v>0</v>
      </c>
      <c r="DW139" s="167">
        <f t="shared" si="276"/>
        <v>0</v>
      </c>
      <c r="DY139" s="167" t="e">
        <f t="shared" ca="1" si="312"/>
        <v>#REF!</v>
      </c>
      <c r="DZ139" s="167" t="e">
        <f t="shared" ca="1" si="313"/>
        <v>#REF!</v>
      </c>
      <c r="EA139" s="167" t="e">
        <f t="shared" ca="1" si="314"/>
        <v>#REF!</v>
      </c>
      <c r="EB139" s="167" t="e">
        <f t="shared" ca="1" si="315"/>
        <v>#REF!</v>
      </c>
      <c r="EC139" s="167" t="e">
        <f t="shared" ca="1" si="316"/>
        <v>#REF!</v>
      </c>
      <c r="ED139" s="167" t="e">
        <f t="shared" ca="1" si="317"/>
        <v>#REF!</v>
      </c>
      <c r="EE139" s="167" t="e">
        <f t="shared" ca="1" si="318"/>
        <v>#REF!</v>
      </c>
      <c r="EF139" s="167" t="e">
        <f t="shared" ca="1" si="319"/>
        <v>#REF!</v>
      </c>
      <c r="EG139" s="167" t="e">
        <f t="shared" ca="1" si="320"/>
        <v>#REF!</v>
      </c>
      <c r="EH139" s="167" t="e">
        <f t="shared" ca="1" si="321"/>
        <v>#REF!</v>
      </c>
      <c r="EI139" s="167" t="e">
        <f t="shared" ca="1" si="322"/>
        <v>#REF!</v>
      </c>
      <c r="EJ139" s="167" t="e">
        <f t="shared" ca="1" si="323"/>
        <v>#REF!</v>
      </c>
      <c r="EK139" s="167" t="e">
        <f t="shared" ca="1" si="324"/>
        <v>#REF!</v>
      </c>
      <c r="EL139" s="167" t="e">
        <f t="shared" ca="1" si="325"/>
        <v>#REF!</v>
      </c>
      <c r="EM139" s="167" t="e">
        <f t="shared" ca="1" si="326"/>
        <v>#REF!</v>
      </c>
      <c r="EN139" s="167" t="e">
        <f t="shared" ca="1" si="327"/>
        <v>#REF!</v>
      </c>
      <c r="EP139" s="167">
        <f t="shared" si="328"/>
        <v>0</v>
      </c>
      <c r="EQ139" s="167">
        <f t="shared" si="329"/>
        <v>0</v>
      </c>
      <c r="ER139" s="167">
        <f t="shared" si="330"/>
        <v>0</v>
      </c>
      <c r="ES139" s="167">
        <f t="shared" si="331"/>
        <v>0</v>
      </c>
      <c r="ET139" s="167">
        <f t="shared" si="332"/>
        <v>0</v>
      </c>
      <c r="EU139" s="167">
        <f t="shared" si="333"/>
        <v>0</v>
      </c>
      <c r="EV139" s="167">
        <f t="shared" si="334"/>
        <v>0</v>
      </c>
      <c r="EW139" s="167">
        <f t="shared" si="335"/>
        <v>0</v>
      </c>
      <c r="EX139" s="167">
        <f t="shared" si="336"/>
        <v>0</v>
      </c>
      <c r="EY139" s="167">
        <f t="shared" si="337"/>
        <v>0</v>
      </c>
      <c r="EZ139" s="167">
        <f t="shared" si="338"/>
        <v>0</v>
      </c>
      <c r="FA139" s="167">
        <f t="shared" si="339"/>
        <v>0</v>
      </c>
      <c r="FB139" s="167">
        <f t="shared" si="340"/>
        <v>0</v>
      </c>
      <c r="FC139" s="167">
        <f t="shared" si="341"/>
        <v>0</v>
      </c>
      <c r="FD139" s="167">
        <f t="shared" si="342"/>
        <v>0</v>
      </c>
      <c r="FE139" s="167">
        <f t="shared" si="343"/>
        <v>0</v>
      </c>
      <c r="FG139" s="167">
        <f t="shared" si="344"/>
        <v>0</v>
      </c>
      <c r="FH139" s="167">
        <f t="shared" si="345"/>
        <v>0</v>
      </c>
      <c r="FI139" s="167">
        <f t="shared" si="346"/>
        <v>0</v>
      </c>
      <c r="FJ139" s="167">
        <f t="shared" si="347"/>
        <v>0</v>
      </c>
      <c r="FK139" s="167">
        <f t="shared" si="348"/>
        <v>0</v>
      </c>
      <c r="FL139" s="167">
        <f t="shared" si="349"/>
        <v>0</v>
      </c>
      <c r="FM139" s="167">
        <f t="shared" si="350"/>
        <v>0</v>
      </c>
      <c r="FN139" s="167">
        <f t="shared" si="351"/>
        <v>0</v>
      </c>
      <c r="FO139" s="167">
        <f t="shared" si="352"/>
        <v>0</v>
      </c>
      <c r="FP139" s="167">
        <f t="shared" si="353"/>
        <v>0</v>
      </c>
      <c r="FQ139" s="167">
        <f t="shared" si="354"/>
        <v>0</v>
      </c>
      <c r="FR139" s="167">
        <f t="shared" si="355"/>
        <v>0</v>
      </c>
      <c r="FS139" s="167">
        <f t="shared" si="356"/>
        <v>0</v>
      </c>
      <c r="FT139" s="167">
        <f t="shared" si="357"/>
        <v>0</v>
      </c>
      <c r="FU139" s="167">
        <f t="shared" si="358"/>
        <v>0</v>
      </c>
      <c r="FV139" s="167">
        <f t="shared" si="359"/>
        <v>0</v>
      </c>
      <c r="FX139" s="167">
        <f t="shared" si="360"/>
        <v>0</v>
      </c>
      <c r="FY139" s="167">
        <f t="shared" si="361"/>
        <v>0</v>
      </c>
      <c r="FZ139" s="167">
        <f t="shared" si="362"/>
        <v>0</v>
      </c>
      <c r="GA139" s="167">
        <f t="shared" si="363"/>
        <v>0</v>
      </c>
      <c r="GB139" s="167">
        <f t="shared" si="364"/>
        <v>0</v>
      </c>
      <c r="GC139" s="167">
        <f t="shared" si="365"/>
        <v>0</v>
      </c>
      <c r="GD139" s="167">
        <f t="shared" si="366"/>
        <v>0</v>
      </c>
      <c r="GE139" s="167">
        <f t="shared" si="367"/>
        <v>0</v>
      </c>
      <c r="GF139" s="167">
        <f t="shared" si="368"/>
        <v>0</v>
      </c>
      <c r="GG139" s="167">
        <f t="shared" si="369"/>
        <v>0</v>
      </c>
      <c r="GH139" s="167">
        <f t="shared" si="370"/>
        <v>0</v>
      </c>
      <c r="GI139" s="167">
        <f t="shared" si="371"/>
        <v>0</v>
      </c>
      <c r="GJ139" s="167">
        <f t="shared" si="372"/>
        <v>0</v>
      </c>
      <c r="GK139" s="167">
        <f t="shared" si="373"/>
        <v>0</v>
      </c>
      <c r="GL139" s="167">
        <f t="shared" si="374"/>
        <v>0</v>
      </c>
      <c r="GM139" s="167">
        <f t="shared" si="375"/>
        <v>0</v>
      </c>
      <c r="GO139" s="167" t="e">
        <f t="shared" ca="1" si="426"/>
        <v>#REF!</v>
      </c>
      <c r="GP139" s="167" t="e">
        <f t="shared" ca="1" si="430"/>
        <v>#REF!</v>
      </c>
      <c r="GQ139" s="167" t="e">
        <f t="shared" ca="1" si="430"/>
        <v>#REF!</v>
      </c>
      <c r="GR139" s="167" t="e">
        <f t="shared" ca="1" si="430"/>
        <v>#REF!</v>
      </c>
      <c r="GS139" s="167" t="e">
        <f t="shared" ca="1" si="430"/>
        <v>#REF!</v>
      </c>
      <c r="GT139" s="167" t="e">
        <f t="shared" ca="1" si="430"/>
        <v>#REF!</v>
      </c>
      <c r="GU139" s="167" t="e">
        <f t="shared" ca="1" si="430"/>
        <v>#REF!</v>
      </c>
      <c r="GV139" s="167" t="e">
        <f t="shared" ca="1" si="430"/>
        <v>#REF!</v>
      </c>
      <c r="GW139" s="167" t="e">
        <f t="shared" ca="1" si="430"/>
        <v>#REF!</v>
      </c>
      <c r="GX139" s="167" t="e">
        <f t="shared" ca="1" si="430"/>
        <v>#REF!</v>
      </c>
      <c r="GY139" s="167" t="e">
        <f t="shared" ca="1" si="430"/>
        <v>#REF!</v>
      </c>
      <c r="GZ139" s="167" t="e">
        <f t="shared" ca="1" si="430"/>
        <v>#REF!</v>
      </c>
      <c r="HA139" s="167" t="e">
        <f t="shared" ca="1" si="430"/>
        <v>#REF!</v>
      </c>
      <c r="HB139" s="167" t="e">
        <f t="shared" ca="1" si="430"/>
        <v>#REF!</v>
      </c>
      <c r="HC139" s="167" t="e">
        <f t="shared" ca="1" si="430"/>
        <v>#REF!</v>
      </c>
      <c r="HD139" s="167" t="e">
        <f t="shared" ca="1" si="430"/>
        <v>#REF!</v>
      </c>
      <c r="HF139" s="167" t="e">
        <f t="shared" ca="1" si="277"/>
        <v>#REF!</v>
      </c>
      <c r="HG139" s="167" t="e">
        <f t="shared" ca="1" si="278"/>
        <v>#REF!</v>
      </c>
      <c r="HH139" s="167" t="e">
        <f t="shared" ca="1" si="279"/>
        <v>#REF!</v>
      </c>
      <c r="HI139" s="167" t="e">
        <f t="shared" ca="1" si="280"/>
        <v>#REF!</v>
      </c>
      <c r="HJ139" s="167" t="e">
        <f t="shared" ca="1" si="281"/>
        <v>#REF!</v>
      </c>
      <c r="HK139" s="167" t="e">
        <f t="shared" ca="1" si="282"/>
        <v>#REF!</v>
      </c>
      <c r="HL139" s="167" t="e">
        <f t="shared" ca="1" si="283"/>
        <v>#REF!</v>
      </c>
      <c r="HM139" s="167" t="e">
        <f t="shared" ca="1" si="284"/>
        <v>#REF!</v>
      </c>
      <c r="HN139" s="167" t="e">
        <f t="shared" ca="1" si="285"/>
        <v>#REF!</v>
      </c>
      <c r="HO139" s="167" t="e">
        <f t="shared" ca="1" si="286"/>
        <v>#REF!</v>
      </c>
      <c r="HP139" s="167" t="e">
        <f t="shared" ca="1" si="287"/>
        <v>#REF!</v>
      </c>
      <c r="HQ139" s="167" t="e">
        <f t="shared" ca="1" si="288"/>
        <v>#REF!</v>
      </c>
      <c r="HR139" s="167" t="e">
        <f t="shared" ca="1" si="289"/>
        <v>#REF!</v>
      </c>
      <c r="HS139" s="167" t="e">
        <f t="shared" ca="1" si="290"/>
        <v>#REF!</v>
      </c>
      <c r="HT139" s="167" t="e">
        <f t="shared" ca="1" si="291"/>
        <v>#REF!</v>
      </c>
      <c r="HU139" s="167" t="e">
        <f t="shared" ca="1" si="292"/>
        <v>#REF!</v>
      </c>
      <c r="HW139" s="167" t="e">
        <f t="shared" ca="1" si="293"/>
        <v>#REF!</v>
      </c>
      <c r="HX139" s="167">
        <f t="shared" si="294"/>
        <v>0</v>
      </c>
      <c r="HY139" s="167" t="e">
        <f t="shared" ca="1" si="376"/>
        <v>#REF!</v>
      </c>
      <c r="HZ139" s="219" t="e">
        <f t="shared" ca="1" si="377"/>
        <v>#REF!</v>
      </c>
    </row>
    <row r="140" spans="1:234" s="48" customFormat="1">
      <c r="A140" s="3" t="s">
        <v>272</v>
      </c>
      <c r="B140" s="202" t="str">
        <f>INDEX('Ref1'!$E:$E,MATCH(A140,'Ref1'!$A:$A,0))</f>
        <v>Gedling</v>
      </c>
      <c r="C140" s="42" t="str">
        <f>INDEX(Data1!B:B,MATCH(A140,Data1!A:A,0))</f>
        <v>SD</v>
      </c>
      <c r="D140" s="253" t="str">
        <f>INDEX(Data1!C:C,MATCH(A140,Data1!A:A,0))</f>
        <v>EM</v>
      </c>
      <c r="E140" s="200" t="str">
        <f>IF($C$6="No","No",IF(COUNTIF(Inputs!$K$359:$K$398,$A140)&gt;0,"Yes","No"))</f>
        <v>No</v>
      </c>
      <c r="F140" s="404"/>
      <c r="G140" s="62">
        <f>INDEX('4_RatesSplit'!K:K,MATCH($A140,'4_RatesSplit'!$A:$A,0))</f>
        <v>0</v>
      </c>
      <c r="H140" s="171">
        <f>INDEX('4_RatesSplit'!L:L,MATCH($A140,'4_RatesSplit'!$A:$A,0))</f>
        <v>0</v>
      </c>
      <c r="I140" s="167">
        <f>INDEX('4_RatesSplit'!M:M,MATCH($A140,'4_RatesSplit'!$A:$A,0))</f>
        <v>0</v>
      </c>
      <c r="J140" s="167">
        <f>INDEX('4_RatesSplit'!N:N,MATCH($A140,'4_RatesSplit'!$A:$A,0))</f>
        <v>0</v>
      </c>
      <c r="K140" s="167">
        <f>INDEX('4_RatesSplit'!O:O,MATCH($A140,'4_RatesSplit'!$A:$A,0))</f>
        <v>0</v>
      </c>
      <c r="L140" s="167">
        <f>INDEX('4_RatesSplit'!P:P,MATCH($A140,'4_RatesSplit'!$A:$A,0))</f>
        <v>0</v>
      </c>
      <c r="M140" s="167">
        <f>INDEX('4_RatesSplit'!Q:Q,MATCH($A140,'4_RatesSplit'!$A:$A,0))</f>
        <v>0</v>
      </c>
      <c r="N140" s="167">
        <f>INDEX('4_RatesSplit'!R:R,MATCH($A140,'4_RatesSplit'!$A:$A,0))</f>
        <v>0</v>
      </c>
      <c r="O140" s="167">
        <f>INDEX('4_RatesSplit'!S:S,MATCH($A140,'4_RatesSplit'!$A:$A,0))</f>
        <v>0</v>
      </c>
      <c r="P140" s="167">
        <f>INDEX('4_RatesSplit'!T:T,MATCH($A140,'4_RatesSplit'!$A:$A,0))</f>
        <v>0</v>
      </c>
      <c r="Q140" s="167">
        <f>INDEX('4_RatesSplit'!U:U,MATCH($A140,'4_RatesSplit'!$A:$A,0))</f>
        <v>0</v>
      </c>
      <c r="R140" s="167">
        <f>INDEX('4_RatesSplit'!V:V,MATCH($A140,'4_RatesSplit'!$A:$A,0))</f>
        <v>0</v>
      </c>
      <c r="S140" s="167">
        <f>INDEX('4_RatesSplit'!W:W,MATCH($A140,'4_RatesSplit'!$A:$A,0))</f>
        <v>0</v>
      </c>
      <c r="T140" s="167">
        <f>INDEX('4_RatesSplit'!X:X,MATCH($A140,'4_RatesSplit'!$A:$A,0))</f>
        <v>0</v>
      </c>
      <c r="U140" s="167">
        <f>INDEX('4_RatesSplit'!Y:Y,MATCH($A140,'4_RatesSplit'!$A:$A,0))</f>
        <v>0</v>
      </c>
      <c r="V140" s="167">
        <f>INDEX('4_RatesSplit'!Z:Z,MATCH($A140,'4_RatesSplit'!$A:$A,0))</f>
        <v>0</v>
      </c>
      <c r="W140" s="167">
        <f>INDEX('4_RatesSplit'!AA:AA,MATCH($A140,'4_RatesSplit'!$A:$A,0))</f>
        <v>0</v>
      </c>
      <c r="X140" s="18"/>
      <c r="Y140" s="168" t="e">
        <f ca="1">INDEX('4_RatesSplit'!AT:AT,MATCH($A140,'4_RatesSplit'!$A:$A,0))</f>
        <v>#REF!</v>
      </c>
      <c r="Z140" s="168" t="e">
        <f ca="1">INDEX('4_RatesSplit'!AU:AU,MATCH($A140,'4_RatesSplit'!$A:$A,0))</f>
        <v>#REF!</v>
      </c>
      <c r="AA140" s="168" t="e">
        <f ca="1">INDEX('4_RatesSplit'!AV:AV,MATCH($A140,'4_RatesSplit'!$A:$A,0))</f>
        <v>#REF!</v>
      </c>
      <c r="AB140" s="168" t="e">
        <f ca="1">INDEX('4_RatesSplit'!AW:AW,MATCH($A140,'4_RatesSplit'!$A:$A,0))</f>
        <v>#REF!</v>
      </c>
      <c r="AC140" s="168" t="e">
        <f ca="1">INDEX('4_RatesSplit'!AX:AX,MATCH($A140,'4_RatesSplit'!$A:$A,0))</f>
        <v>#REF!</v>
      </c>
      <c r="AD140" s="168" t="e">
        <f ca="1">INDEX('4_RatesSplit'!AY:AY,MATCH($A140,'4_RatesSplit'!$A:$A,0))</f>
        <v>#REF!</v>
      </c>
      <c r="AE140" s="168" t="e">
        <f ca="1">INDEX('4_RatesSplit'!AZ:AZ,MATCH($A140,'4_RatesSplit'!$A:$A,0))</f>
        <v>#REF!</v>
      </c>
      <c r="AF140" s="168" t="e">
        <f ca="1">INDEX('4_RatesSplit'!BA:BA,MATCH($A140,'4_RatesSplit'!$A:$A,0))</f>
        <v>#REF!</v>
      </c>
      <c r="AG140" s="168" t="e">
        <f ca="1">INDEX('4_RatesSplit'!BB:BB,MATCH($A140,'4_RatesSplit'!$A:$A,0))</f>
        <v>#REF!</v>
      </c>
      <c r="AH140" s="168" t="e">
        <f ca="1">INDEX('4_RatesSplit'!BC:BC,MATCH($A140,'4_RatesSplit'!$A:$A,0))</f>
        <v>#REF!</v>
      </c>
      <c r="AI140" s="168" t="e">
        <f ca="1">INDEX('4_RatesSplit'!BD:BD,MATCH($A140,'4_RatesSplit'!$A:$A,0))</f>
        <v>#REF!</v>
      </c>
      <c r="AJ140" s="168" t="e">
        <f ca="1">INDEX('4_RatesSplit'!BE:BE,MATCH($A140,'4_RatesSplit'!$A:$A,0))</f>
        <v>#REF!</v>
      </c>
      <c r="AK140" s="168" t="e">
        <f ca="1">INDEX('4_RatesSplit'!BF:BF,MATCH($A140,'4_RatesSplit'!$A:$A,0))</f>
        <v>#REF!</v>
      </c>
      <c r="AL140" s="168" t="e">
        <f ca="1">INDEX('4_RatesSplit'!BG:BG,MATCH($A140,'4_RatesSplit'!$A:$A,0))</f>
        <v>#REF!</v>
      </c>
      <c r="AM140" s="168" t="e">
        <f ca="1">INDEX('4_RatesSplit'!BH:BH,MATCH($A140,'4_RatesSplit'!$A:$A,0))</f>
        <v>#REF!</v>
      </c>
      <c r="AN140" s="198" t="e">
        <f ca="1">INDEX('4_RatesSplit'!BI:BI,MATCH($A140,'4_RatesSplit'!$A:$A,0))</f>
        <v>#REF!</v>
      </c>
      <c r="AO140" s="114"/>
      <c r="AP140" s="167" t="e">
        <f t="shared" ca="1" si="295"/>
        <v>#REF!</v>
      </c>
      <c r="AQ140" s="167" t="e">
        <f t="shared" ca="1" si="296"/>
        <v>#REF!</v>
      </c>
      <c r="AR140" s="167" t="e">
        <f t="shared" ca="1" si="297"/>
        <v>#REF!</v>
      </c>
      <c r="AS140" s="167" t="e">
        <f t="shared" ca="1" si="298"/>
        <v>#REF!</v>
      </c>
      <c r="AT140" s="167" t="e">
        <f t="shared" ca="1" si="299"/>
        <v>#REF!</v>
      </c>
      <c r="AU140" s="167" t="e">
        <f t="shared" ca="1" si="300"/>
        <v>#REF!</v>
      </c>
      <c r="AV140" s="167" t="e">
        <f t="shared" ca="1" si="301"/>
        <v>#REF!</v>
      </c>
      <c r="AW140" s="167" t="e">
        <f t="shared" ca="1" si="302"/>
        <v>#REF!</v>
      </c>
      <c r="AX140" s="167" t="e">
        <f t="shared" ca="1" si="303"/>
        <v>#REF!</v>
      </c>
      <c r="AY140" s="167" t="e">
        <f t="shared" ca="1" si="304"/>
        <v>#REF!</v>
      </c>
      <c r="AZ140" s="167" t="e">
        <f t="shared" ca="1" si="305"/>
        <v>#REF!</v>
      </c>
      <c r="BA140" s="167" t="e">
        <f t="shared" ca="1" si="306"/>
        <v>#REF!</v>
      </c>
      <c r="BB140" s="167" t="e">
        <f t="shared" ca="1" si="307"/>
        <v>#REF!</v>
      </c>
      <c r="BC140" s="167" t="e">
        <f t="shared" ca="1" si="308"/>
        <v>#REF!</v>
      </c>
      <c r="BD140" s="167" t="e">
        <f t="shared" ca="1" si="309"/>
        <v>#REF!</v>
      </c>
      <c r="BE140" s="167" t="e">
        <f t="shared" ca="1" si="310"/>
        <v>#REF!</v>
      </c>
      <c r="BF140" s="18"/>
      <c r="BG140" s="168">
        <f>INDEX('2_Needs'!$F:$F,MATCH($A140,'2_Needs'!$A:$A,0))</f>
        <v>2.4659508793518594E-4</v>
      </c>
      <c r="BH140" s="114"/>
      <c r="BI140" s="167">
        <f t="shared" ref="BI140:BX140" si="442">IF(BI$3="reset",$BG140*BI$6,BH140*(1+$C$4))</f>
        <v>0</v>
      </c>
      <c r="BJ140" s="167">
        <f t="shared" si="442"/>
        <v>0</v>
      </c>
      <c r="BK140" s="167">
        <f t="shared" si="442"/>
        <v>0</v>
      </c>
      <c r="BL140" s="167">
        <f t="shared" si="442"/>
        <v>0</v>
      </c>
      <c r="BM140" s="167">
        <f t="shared" si="442"/>
        <v>0</v>
      </c>
      <c r="BN140" s="167">
        <f t="shared" si="442"/>
        <v>0</v>
      </c>
      <c r="BO140" s="167">
        <f t="shared" si="442"/>
        <v>0</v>
      </c>
      <c r="BP140" s="167">
        <f t="shared" si="442"/>
        <v>0</v>
      </c>
      <c r="BQ140" s="167">
        <f t="shared" si="442"/>
        <v>0</v>
      </c>
      <c r="BR140" s="167">
        <f t="shared" si="442"/>
        <v>0</v>
      </c>
      <c r="BS140" s="167">
        <f t="shared" si="442"/>
        <v>0</v>
      </c>
      <c r="BT140" s="167">
        <f t="shared" si="442"/>
        <v>0</v>
      </c>
      <c r="BU140" s="167">
        <f t="shared" si="442"/>
        <v>0</v>
      </c>
      <c r="BV140" s="167">
        <f t="shared" si="442"/>
        <v>0</v>
      </c>
      <c r="BW140" s="167">
        <f t="shared" si="442"/>
        <v>0</v>
      </c>
      <c r="BX140" s="167">
        <f t="shared" si="442"/>
        <v>0</v>
      </c>
      <c r="BZ140" s="167" t="e">
        <f t="shared" ca="1" si="229"/>
        <v>#REF!</v>
      </c>
      <c r="CA140" s="167" t="e">
        <f t="shared" ca="1" si="230"/>
        <v>#REF!</v>
      </c>
      <c r="CB140" s="167" t="e">
        <f t="shared" ca="1" si="231"/>
        <v>#REF!</v>
      </c>
      <c r="CC140" s="167" t="e">
        <f t="shared" ca="1" si="232"/>
        <v>#REF!</v>
      </c>
      <c r="CD140" s="167" t="e">
        <f t="shared" ca="1" si="233"/>
        <v>#REF!</v>
      </c>
      <c r="CE140" s="167" t="e">
        <f t="shared" ca="1" si="234"/>
        <v>#REF!</v>
      </c>
      <c r="CF140" s="167" t="e">
        <f t="shared" ca="1" si="235"/>
        <v>#REF!</v>
      </c>
      <c r="CG140" s="167" t="e">
        <f t="shared" ca="1" si="236"/>
        <v>#REF!</v>
      </c>
      <c r="CH140" s="167" t="e">
        <f t="shared" ca="1" si="237"/>
        <v>#REF!</v>
      </c>
      <c r="CI140" s="167" t="e">
        <f t="shared" ca="1" si="238"/>
        <v>#REF!</v>
      </c>
      <c r="CJ140" s="167" t="e">
        <f t="shared" ca="1" si="239"/>
        <v>#REF!</v>
      </c>
      <c r="CK140" s="167" t="e">
        <f t="shared" ca="1" si="240"/>
        <v>#REF!</v>
      </c>
      <c r="CL140" s="167" t="e">
        <f t="shared" ca="1" si="241"/>
        <v>#REF!</v>
      </c>
      <c r="CM140" s="167" t="e">
        <f t="shared" ca="1" si="242"/>
        <v>#REF!</v>
      </c>
      <c r="CN140" s="167" t="e">
        <f t="shared" ca="1" si="243"/>
        <v>#REF!</v>
      </c>
      <c r="CO140" s="167" t="e">
        <f t="shared" ca="1" si="244"/>
        <v>#REF!</v>
      </c>
      <c r="CQ140" s="167" t="e">
        <f t="shared" ca="1" si="245"/>
        <v>#REF!</v>
      </c>
      <c r="CR140" s="167" t="e">
        <f t="shared" ca="1" si="246"/>
        <v>#REF!</v>
      </c>
      <c r="CS140" s="167" t="e">
        <f t="shared" ca="1" si="247"/>
        <v>#REF!</v>
      </c>
      <c r="CT140" s="167" t="e">
        <f t="shared" ca="1" si="248"/>
        <v>#REF!</v>
      </c>
      <c r="CU140" s="167" t="e">
        <f t="shared" ca="1" si="249"/>
        <v>#REF!</v>
      </c>
      <c r="CV140" s="167" t="e">
        <f t="shared" ca="1" si="250"/>
        <v>#REF!</v>
      </c>
      <c r="CW140" s="167" t="e">
        <f t="shared" ca="1" si="251"/>
        <v>#REF!</v>
      </c>
      <c r="CX140" s="167" t="e">
        <f t="shared" ca="1" si="252"/>
        <v>#REF!</v>
      </c>
      <c r="CY140" s="167" t="e">
        <f t="shared" ca="1" si="253"/>
        <v>#REF!</v>
      </c>
      <c r="CZ140" s="167" t="e">
        <f t="shared" ca="1" si="254"/>
        <v>#REF!</v>
      </c>
      <c r="DA140" s="167" t="e">
        <f t="shared" ca="1" si="255"/>
        <v>#REF!</v>
      </c>
      <c r="DB140" s="167" t="e">
        <f t="shared" ca="1" si="256"/>
        <v>#REF!</v>
      </c>
      <c r="DC140" s="167" t="e">
        <f t="shared" ca="1" si="257"/>
        <v>#REF!</v>
      </c>
      <c r="DD140" s="167" t="e">
        <f t="shared" ca="1" si="258"/>
        <v>#REF!</v>
      </c>
      <c r="DE140" s="167" t="e">
        <f t="shared" ca="1" si="259"/>
        <v>#REF!</v>
      </c>
      <c r="DF140" s="167" t="e">
        <f t="shared" ca="1" si="260"/>
        <v>#REF!</v>
      </c>
      <c r="DH140" s="167">
        <f t="shared" si="261"/>
        <v>0</v>
      </c>
      <c r="DI140" s="167">
        <f t="shared" si="262"/>
        <v>0</v>
      </c>
      <c r="DJ140" s="167">
        <f t="shared" si="263"/>
        <v>0</v>
      </c>
      <c r="DK140" s="167">
        <f t="shared" si="264"/>
        <v>0</v>
      </c>
      <c r="DL140" s="167">
        <f t="shared" si="265"/>
        <v>0</v>
      </c>
      <c r="DM140" s="167">
        <f t="shared" si="266"/>
        <v>0</v>
      </c>
      <c r="DN140" s="167">
        <f t="shared" si="267"/>
        <v>0</v>
      </c>
      <c r="DO140" s="167">
        <f t="shared" si="268"/>
        <v>0</v>
      </c>
      <c r="DP140" s="167">
        <f t="shared" si="269"/>
        <v>0</v>
      </c>
      <c r="DQ140" s="167">
        <f t="shared" si="270"/>
        <v>0</v>
      </c>
      <c r="DR140" s="167">
        <f t="shared" si="271"/>
        <v>0</v>
      </c>
      <c r="DS140" s="167">
        <f t="shared" si="272"/>
        <v>0</v>
      </c>
      <c r="DT140" s="167">
        <f t="shared" si="273"/>
        <v>0</v>
      </c>
      <c r="DU140" s="167">
        <f t="shared" si="274"/>
        <v>0</v>
      </c>
      <c r="DV140" s="167">
        <f t="shared" si="275"/>
        <v>0</v>
      </c>
      <c r="DW140" s="167">
        <f t="shared" si="276"/>
        <v>0</v>
      </c>
      <c r="DY140" s="167" t="e">
        <f t="shared" ca="1" si="312"/>
        <v>#REF!</v>
      </c>
      <c r="DZ140" s="167" t="e">
        <f t="shared" ca="1" si="313"/>
        <v>#REF!</v>
      </c>
      <c r="EA140" s="167" t="e">
        <f t="shared" ca="1" si="314"/>
        <v>#REF!</v>
      </c>
      <c r="EB140" s="167" t="e">
        <f t="shared" ca="1" si="315"/>
        <v>#REF!</v>
      </c>
      <c r="EC140" s="167" t="e">
        <f t="shared" ca="1" si="316"/>
        <v>#REF!</v>
      </c>
      <c r="ED140" s="167" t="e">
        <f t="shared" ca="1" si="317"/>
        <v>#REF!</v>
      </c>
      <c r="EE140" s="167" t="e">
        <f t="shared" ca="1" si="318"/>
        <v>#REF!</v>
      </c>
      <c r="EF140" s="167" t="e">
        <f t="shared" ca="1" si="319"/>
        <v>#REF!</v>
      </c>
      <c r="EG140" s="167" t="e">
        <f t="shared" ca="1" si="320"/>
        <v>#REF!</v>
      </c>
      <c r="EH140" s="167" t="e">
        <f t="shared" ca="1" si="321"/>
        <v>#REF!</v>
      </c>
      <c r="EI140" s="167" t="e">
        <f t="shared" ca="1" si="322"/>
        <v>#REF!</v>
      </c>
      <c r="EJ140" s="167" t="e">
        <f t="shared" ca="1" si="323"/>
        <v>#REF!</v>
      </c>
      <c r="EK140" s="167" t="e">
        <f t="shared" ca="1" si="324"/>
        <v>#REF!</v>
      </c>
      <c r="EL140" s="167" t="e">
        <f t="shared" ca="1" si="325"/>
        <v>#REF!</v>
      </c>
      <c r="EM140" s="167" t="e">
        <f t="shared" ca="1" si="326"/>
        <v>#REF!</v>
      </c>
      <c r="EN140" s="167" t="e">
        <f t="shared" ca="1" si="327"/>
        <v>#REF!</v>
      </c>
      <c r="EP140" s="167">
        <f t="shared" si="328"/>
        <v>0</v>
      </c>
      <c r="EQ140" s="167">
        <f t="shared" si="329"/>
        <v>0</v>
      </c>
      <c r="ER140" s="167">
        <f t="shared" si="330"/>
        <v>0</v>
      </c>
      <c r="ES140" s="167">
        <f t="shared" si="331"/>
        <v>0</v>
      </c>
      <c r="ET140" s="167">
        <f t="shared" si="332"/>
        <v>0</v>
      </c>
      <c r="EU140" s="167">
        <f t="shared" si="333"/>
        <v>0</v>
      </c>
      <c r="EV140" s="167">
        <f t="shared" si="334"/>
        <v>0</v>
      </c>
      <c r="EW140" s="167">
        <f t="shared" si="335"/>
        <v>0</v>
      </c>
      <c r="EX140" s="167">
        <f t="shared" si="336"/>
        <v>0</v>
      </c>
      <c r="EY140" s="167">
        <f t="shared" si="337"/>
        <v>0</v>
      </c>
      <c r="EZ140" s="167">
        <f t="shared" si="338"/>
        <v>0</v>
      </c>
      <c r="FA140" s="167">
        <f t="shared" si="339"/>
        <v>0</v>
      </c>
      <c r="FB140" s="167">
        <f t="shared" si="340"/>
        <v>0</v>
      </c>
      <c r="FC140" s="167">
        <f t="shared" si="341"/>
        <v>0</v>
      </c>
      <c r="FD140" s="167">
        <f t="shared" si="342"/>
        <v>0</v>
      </c>
      <c r="FE140" s="167">
        <f t="shared" si="343"/>
        <v>0</v>
      </c>
      <c r="FG140" s="167">
        <f t="shared" si="344"/>
        <v>0</v>
      </c>
      <c r="FH140" s="167">
        <f t="shared" si="345"/>
        <v>0</v>
      </c>
      <c r="FI140" s="167">
        <f t="shared" si="346"/>
        <v>0</v>
      </c>
      <c r="FJ140" s="167">
        <f t="shared" si="347"/>
        <v>0</v>
      </c>
      <c r="FK140" s="167">
        <f t="shared" si="348"/>
        <v>0</v>
      </c>
      <c r="FL140" s="167">
        <f t="shared" si="349"/>
        <v>0</v>
      </c>
      <c r="FM140" s="167">
        <f t="shared" si="350"/>
        <v>0</v>
      </c>
      <c r="FN140" s="167">
        <f t="shared" si="351"/>
        <v>0</v>
      </c>
      <c r="FO140" s="167">
        <f t="shared" si="352"/>
        <v>0</v>
      </c>
      <c r="FP140" s="167">
        <f t="shared" si="353"/>
        <v>0</v>
      </c>
      <c r="FQ140" s="167">
        <f t="shared" si="354"/>
        <v>0</v>
      </c>
      <c r="FR140" s="167">
        <f t="shared" si="355"/>
        <v>0</v>
      </c>
      <c r="FS140" s="167">
        <f t="shared" si="356"/>
        <v>0</v>
      </c>
      <c r="FT140" s="167">
        <f t="shared" si="357"/>
        <v>0</v>
      </c>
      <c r="FU140" s="167">
        <f t="shared" si="358"/>
        <v>0</v>
      </c>
      <c r="FV140" s="167">
        <f t="shared" si="359"/>
        <v>0</v>
      </c>
      <c r="FX140" s="167">
        <f t="shared" si="360"/>
        <v>0</v>
      </c>
      <c r="FY140" s="167">
        <f t="shared" si="361"/>
        <v>0</v>
      </c>
      <c r="FZ140" s="167">
        <f t="shared" si="362"/>
        <v>0</v>
      </c>
      <c r="GA140" s="167">
        <f t="shared" si="363"/>
        <v>0</v>
      </c>
      <c r="GB140" s="167">
        <f t="shared" si="364"/>
        <v>0</v>
      </c>
      <c r="GC140" s="167">
        <f t="shared" si="365"/>
        <v>0</v>
      </c>
      <c r="GD140" s="167">
        <f t="shared" si="366"/>
        <v>0</v>
      </c>
      <c r="GE140" s="167">
        <f t="shared" si="367"/>
        <v>0</v>
      </c>
      <c r="GF140" s="167">
        <f t="shared" si="368"/>
        <v>0</v>
      </c>
      <c r="GG140" s="167">
        <f t="shared" si="369"/>
        <v>0</v>
      </c>
      <c r="GH140" s="167">
        <f t="shared" si="370"/>
        <v>0</v>
      </c>
      <c r="GI140" s="167">
        <f t="shared" si="371"/>
        <v>0</v>
      </c>
      <c r="GJ140" s="167">
        <f t="shared" si="372"/>
        <v>0</v>
      </c>
      <c r="GK140" s="167">
        <f t="shared" si="373"/>
        <v>0</v>
      </c>
      <c r="GL140" s="167">
        <f t="shared" si="374"/>
        <v>0</v>
      </c>
      <c r="GM140" s="167">
        <f t="shared" si="375"/>
        <v>0</v>
      </c>
      <c r="GO140" s="167" t="e">
        <f t="shared" ca="1" si="426"/>
        <v>#REF!</v>
      </c>
      <c r="GP140" s="167" t="e">
        <f t="shared" ca="1" si="430"/>
        <v>#REF!</v>
      </c>
      <c r="GQ140" s="167" t="e">
        <f t="shared" ca="1" si="430"/>
        <v>#REF!</v>
      </c>
      <c r="GR140" s="167" t="e">
        <f t="shared" ca="1" si="430"/>
        <v>#REF!</v>
      </c>
      <c r="GS140" s="167" t="e">
        <f t="shared" ca="1" si="430"/>
        <v>#REF!</v>
      </c>
      <c r="GT140" s="167" t="e">
        <f t="shared" ca="1" si="430"/>
        <v>#REF!</v>
      </c>
      <c r="GU140" s="167" t="e">
        <f t="shared" ca="1" si="430"/>
        <v>#REF!</v>
      </c>
      <c r="GV140" s="167" t="e">
        <f t="shared" ca="1" si="430"/>
        <v>#REF!</v>
      </c>
      <c r="GW140" s="167" t="e">
        <f t="shared" ca="1" si="430"/>
        <v>#REF!</v>
      </c>
      <c r="GX140" s="167" t="e">
        <f t="shared" ca="1" si="430"/>
        <v>#REF!</v>
      </c>
      <c r="GY140" s="167" t="e">
        <f t="shared" ca="1" si="430"/>
        <v>#REF!</v>
      </c>
      <c r="GZ140" s="167" t="e">
        <f t="shared" ca="1" si="430"/>
        <v>#REF!</v>
      </c>
      <c r="HA140" s="167" t="e">
        <f t="shared" ca="1" si="430"/>
        <v>#REF!</v>
      </c>
      <c r="HB140" s="167" t="e">
        <f t="shared" ca="1" si="430"/>
        <v>#REF!</v>
      </c>
      <c r="HC140" s="167" t="e">
        <f t="shared" ca="1" si="430"/>
        <v>#REF!</v>
      </c>
      <c r="HD140" s="167" t="e">
        <f t="shared" ca="1" si="430"/>
        <v>#REF!</v>
      </c>
      <c r="HF140" s="167" t="e">
        <f t="shared" ca="1" si="277"/>
        <v>#REF!</v>
      </c>
      <c r="HG140" s="167" t="e">
        <f t="shared" ca="1" si="278"/>
        <v>#REF!</v>
      </c>
      <c r="HH140" s="167" t="e">
        <f t="shared" ca="1" si="279"/>
        <v>#REF!</v>
      </c>
      <c r="HI140" s="167" t="e">
        <f t="shared" ca="1" si="280"/>
        <v>#REF!</v>
      </c>
      <c r="HJ140" s="167" t="e">
        <f t="shared" ca="1" si="281"/>
        <v>#REF!</v>
      </c>
      <c r="HK140" s="167" t="e">
        <f t="shared" ca="1" si="282"/>
        <v>#REF!</v>
      </c>
      <c r="HL140" s="167" t="e">
        <f t="shared" ca="1" si="283"/>
        <v>#REF!</v>
      </c>
      <c r="HM140" s="167" t="e">
        <f t="shared" ca="1" si="284"/>
        <v>#REF!</v>
      </c>
      <c r="HN140" s="167" t="e">
        <f t="shared" ca="1" si="285"/>
        <v>#REF!</v>
      </c>
      <c r="HO140" s="167" t="e">
        <f t="shared" ca="1" si="286"/>
        <v>#REF!</v>
      </c>
      <c r="HP140" s="167" t="e">
        <f t="shared" ca="1" si="287"/>
        <v>#REF!</v>
      </c>
      <c r="HQ140" s="167" t="e">
        <f t="shared" ca="1" si="288"/>
        <v>#REF!</v>
      </c>
      <c r="HR140" s="167" t="e">
        <f t="shared" ca="1" si="289"/>
        <v>#REF!</v>
      </c>
      <c r="HS140" s="167" t="e">
        <f t="shared" ca="1" si="290"/>
        <v>#REF!</v>
      </c>
      <c r="HT140" s="167" t="e">
        <f t="shared" ca="1" si="291"/>
        <v>#REF!</v>
      </c>
      <c r="HU140" s="167" t="e">
        <f t="shared" ca="1" si="292"/>
        <v>#REF!</v>
      </c>
      <c r="HW140" s="167" t="e">
        <f t="shared" ca="1" si="293"/>
        <v>#REF!</v>
      </c>
      <c r="HX140" s="167">
        <f t="shared" si="294"/>
        <v>0</v>
      </c>
      <c r="HY140" s="167" t="e">
        <f t="shared" ca="1" si="376"/>
        <v>#REF!</v>
      </c>
      <c r="HZ140" s="219" t="e">
        <f t="shared" ca="1" si="377"/>
        <v>#REF!</v>
      </c>
    </row>
    <row r="141" spans="1:234" s="48" customFormat="1">
      <c r="A141" s="3" t="s">
        <v>275</v>
      </c>
      <c r="B141" s="202" t="str">
        <f>INDEX('Ref1'!$E:$E,MATCH(A141,'Ref1'!$A:$A,0))</f>
        <v>Gloucester</v>
      </c>
      <c r="C141" s="42" t="str">
        <f>INDEX(Data1!B:B,MATCH(A141,Data1!A:A,0))</f>
        <v>SD</v>
      </c>
      <c r="D141" s="253" t="str">
        <f>INDEX(Data1!C:C,MATCH(A141,Data1!A:A,0))</f>
        <v>SW</v>
      </c>
      <c r="E141" s="200" t="str">
        <f>IF($C$6="No","No",IF(COUNTIF(Inputs!$K$359:$K$398,$A141)&gt;0,"Yes","No"))</f>
        <v>No</v>
      </c>
      <c r="F141" s="404"/>
      <c r="G141" s="62">
        <f>INDEX('4_RatesSplit'!K:K,MATCH($A141,'4_RatesSplit'!$A:$A,0))</f>
        <v>0</v>
      </c>
      <c r="H141" s="171">
        <f>INDEX('4_RatesSplit'!L:L,MATCH($A141,'4_RatesSplit'!$A:$A,0))</f>
        <v>0</v>
      </c>
      <c r="I141" s="167">
        <f>INDEX('4_RatesSplit'!M:M,MATCH($A141,'4_RatesSplit'!$A:$A,0))</f>
        <v>0</v>
      </c>
      <c r="J141" s="167">
        <f>INDEX('4_RatesSplit'!N:N,MATCH($A141,'4_RatesSplit'!$A:$A,0))</f>
        <v>0</v>
      </c>
      <c r="K141" s="167">
        <f>INDEX('4_RatesSplit'!O:O,MATCH($A141,'4_RatesSplit'!$A:$A,0))</f>
        <v>0</v>
      </c>
      <c r="L141" s="167">
        <f>INDEX('4_RatesSplit'!P:P,MATCH($A141,'4_RatesSplit'!$A:$A,0))</f>
        <v>0</v>
      </c>
      <c r="M141" s="167">
        <f>INDEX('4_RatesSplit'!Q:Q,MATCH($A141,'4_RatesSplit'!$A:$A,0))</f>
        <v>0</v>
      </c>
      <c r="N141" s="167">
        <f>INDEX('4_RatesSplit'!R:R,MATCH($A141,'4_RatesSplit'!$A:$A,0))</f>
        <v>0</v>
      </c>
      <c r="O141" s="167">
        <f>INDEX('4_RatesSplit'!S:S,MATCH($A141,'4_RatesSplit'!$A:$A,0))</f>
        <v>0</v>
      </c>
      <c r="P141" s="167">
        <f>INDEX('4_RatesSplit'!T:T,MATCH($A141,'4_RatesSplit'!$A:$A,0))</f>
        <v>0</v>
      </c>
      <c r="Q141" s="167">
        <f>INDEX('4_RatesSplit'!U:U,MATCH($A141,'4_RatesSplit'!$A:$A,0))</f>
        <v>0</v>
      </c>
      <c r="R141" s="167">
        <f>INDEX('4_RatesSplit'!V:V,MATCH($A141,'4_RatesSplit'!$A:$A,0))</f>
        <v>0</v>
      </c>
      <c r="S141" s="167">
        <f>INDEX('4_RatesSplit'!W:W,MATCH($A141,'4_RatesSplit'!$A:$A,0))</f>
        <v>0</v>
      </c>
      <c r="T141" s="167">
        <f>INDEX('4_RatesSplit'!X:X,MATCH($A141,'4_RatesSplit'!$A:$A,0))</f>
        <v>0</v>
      </c>
      <c r="U141" s="167">
        <f>INDEX('4_RatesSplit'!Y:Y,MATCH($A141,'4_RatesSplit'!$A:$A,0))</f>
        <v>0</v>
      </c>
      <c r="V141" s="167">
        <f>INDEX('4_RatesSplit'!Z:Z,MATCH($A141,'4_RatesSplit'!$A:$A,0))</f>
        <v>0</v>
      </c>
      <c r="W141" s="167">
        <f>INDEX('4_RatesSplit'!AA:AA,MATCH($A141,'4_RatesSplit'!$A:$A,0))</f>
        <v>0</v>
      </c>
      <c r="X141" s="18"/>
      <c r="Y141" s="168" t="e">
        <f ca="1">INDEX('4_RatesSplit'!AT:AT,MATCH($A141,'4_RatesSplit'!$A:$A,0))</f>
        <v>#REF!</v>
      </c>
      <c r="Z141" s="168" t="e">
        <f ca="1">INDEX('4_RatesSplit'!AU:AU,MATCH($A141,'4_RatesSplit'!$A:$A,0))</f>
        <v>#REF!</v>
      </c>
      <c r="AA141" s="168" t="e">
        <f ca="1">INDEX('4_RatesSplit'!AV:AV,MATCH($A141,'4_RatesSplit'!$A:$A,0))</f>
        <v>#REF!</v>
      </c>
      <c r="AB141" s="168" t="e">
        <f ca="1">INDEX('4_RatesSplit'!AW:AW,MATCH($A141,'4_RatesSplit'!$A:$A,0))</f>
        <v>#REF!</v>
      </c>
      <c r="AC141" s="168" t="e">
        <f ca="1">INDEX('4_RatesSplit'!AX:AX,MATCH($A141,'4_RatesSplit'!$A:$A,0))</f>
        <v>#REF!</v>
      </c>
      <c r="AD141" s="168" t="e">
        <f ca="1">INDEX('4_RatesSplit'!AY:AY,MATCH($A141,'4_RatesSplit'!$A:$A,0))</f>
        <v>#REF!</v>
      </c>
      <c r="AE141" s="168" t="e">
        <f ca="1">INDEX('4_RatesSplit'!AZ:AZ,MATCH($A141,'4_RatesSplit'!$A:$A,0))</f>
        <v>#REF!</v>
      </c>
      <c r="AF141" s="168" t="e">
        <f ca="1">INDEX('4_RatesSplit'!BA:BA,MATCH($A141,'4_RatesSplit'!$A:$A,0))</f>
        <v>#REF!</v>
      </c>
      <c r="AG141" s="168" t="e">
        <f ca="1">INDEX('4_RatesSplit'!BB:BB,MATCH($A141,'4_RatesSplit'!$A:$A,0))</f>
        <v>#REF!</v>
      </c>
      <c r="AH141" s="168" t="e">
        <f ca="1">INDEX('4_RatesSplit'!BC:BC,MATCH($A141,'4_RatesSplit'!$A:$A,0))</f>
        <v>#REF!</v>
      </c>
      <c r="AI141" s="168" t="e">
        <f ca="1">INDEX('4_RatesSplit'!BD:BD,MATCH($A141,'4_RatesSplit'!$A:$A,0))</f>
        <v>#REF!</v>
      </c>
      <c r="AJ141" s="168" t="e">
        <f ca="1">INDEX('4_RatesSplit'!BE:BE,MATCH($A141,'4_RatesSplit'!$A:$A,0))</f>
        <v>#REF!</v>
      </c>
      <c r="AK141" s="168" t="e">
        <f ca="1">INDEX('4_RatesSplit'!BF:BF,MATCH($A141,'4_RatesSplit'!$A:$A,0))</f>
        <v>#REF!</v>
      </c>
      <c r="AL141" s="168" t="e">
        <f ca="1">INDEX('4_RatesSplit'!BG:BG,MATCH($A141,'4_RatesSplit'!$A:$A,0))</f>
        <v>#REF!</v>
      </c>
      <c r="AM141" s="168" t="e">
        <f ca="1">INDEX('4_RatesSplit'!BH:BH,MATCH($A141,'4_RatesSplit'!$A:$A,0))</f>
        <v>#REF!</v>
      </c>
      <c r="AN141" s="198" t="e">
        <f ca="1">INDEX('4_RatesSplit'!BI:BI,MATCH($A141,'4_RatesSplit'!$A:$A,0))</f>
        <v>#REF!</v>
      </c>
      <c r="AO141" s="114"/>
      <c r="AP141" s="167" t="e">
        <f t="shared" ca="1" si="295"/>
        <v>#REF!</v>
      </c>
      <c r="AQ141" s="167" t="e">
        <f t="shared" ca="1" si="296"/>
        <v>#REF!</v>
      </c>
      <c r="AR141" s="167" t="e">
        <f t="shared" ca="1" si="297"/>
        <v>#REF!</v>
      </c>
      <c r="AS141" s="167" t="e">
        <f t="shared" ca="1" si="298"/>
        <v>#REF!</v>
      </c>
      <c r="AT141" s="167" t="e">
        <f t="shared" ca="1" si="299"/>
        <v>#REF!</v>
      </c>
      <c r="AU141" s="167" t="e">
        <f t="shared" ca="1" si="300"/>
        <v>#REF!</v>
      </c>
      <c r="AV141" s="167" t="e">
        <f t="shared" ca="1" si="301"/>
        <v>#REF!</v>
      </c>
      <c r="AW141" s="167" t="e">
        <f t="shared" ca="1" si="302"/>
        <v>#REF!</v>
      </c>
      <c r="AX141" s="167" t="e">
        <f t="shared" ca="1" si="303"/>
        <v>#REF!</v>
      </c>
      <c r="AY141" s="167" t="e">
        <f t="shared" ca="1" si="304"/>
        <v>#REF!</v>
      </c>
      <c r="AZ141" s="167" t="e">
        <f t="shared" ca="1" si="305"/>
        <v>#REF!</v>
      </c>
      <c r="BA141" s="167" t="e">
        <f t="shared" ca="1" si="306"/>
        <v>#REF!</v>
      </c>
      <c r="BB141" s="167" t="e">
        <f t="shared" ca="1" si="307"/>
        <v>#REF!</v>
      </c>
      <c r="BC141" s="167" t="e">
        <f t="shared" ca="1" si="308"/>
        <v>#REF!</v>
      </c>
      <c r="BD141" s="167" t="e">
        <f t="shared" ca="1" si="309"/>
        <v>#REF!</v>
      </c>
      <c r="BE141" s="167" t="e">
        <f t="shared" ca="1" si="310"/>
        <v>#REF!</v>
      </c>
      <c r="BF141" s="18"/>
      <c r="BG141" s="168">
        <f>INDEX('2_Needs'!$F:$F,MATCH($A141,'2_Needs'!$A:$A,0))</f>
        <v>2.9693928715723644E-4</v>
      </c>
      <c r="BH141" s="114"/>
      <c r="BI141" s="167">
        <f t="shared" ref="BI141:BX141" si="443">IF(BI$3="reset",$BG141*BI$6,BH141*(1+$C$4))</f>
        <v>0</v>
      </c>
      <c r="BJ141" s="167">
        <f t="shared" si="443"/>
        <v>0</v>
      </c>
      <c r="BK141" s="167">
        <f t="shared" si="443"/>
        <v>0</v>
      </c>
      <c r="BL141" s="167">
        <f t="shared" si="443"/>
        <v>0</v>
      </c>
      <c r="BM141" s="167">
        <f t="shared" si="443"/>
        <v>0</v>
      </c>
      <c r="BN141" s="167">
        <f t="shared" si="443"/>
        <v>0</v>
      </c>
      <c r="BO141" s="167">
        <f t="shared" si="443"/>
        <v>0</v>
      </c>
      <c r="BP141" s="167">
        <f t="shared" si="443"/>
        <v>0</v>
      </c>
      <c r="BQ141" s="167">
        <f t="shared" si="443"/>
        <v>0</v>
      </c>
      <c r="BR141" s="167">
        <f t="shared" si="443"/>
        <v>0</v>
      </c>
      <c r="BS141" s="167">
        <f t="shared" si="443"/>
        <v>0</v>
      </c>
      <c r="BT141" s="167">
        <f t="shared" si="443"/>
        <v>0</v>
      </c>
      <c r="BU141" s="167">
        <f t="shared" si="443"/>
        <v>0</v>
      </c>
      <c r="BV141" s="167">
        <f t="shared" si="443"/>
        <v>0</v>
      </c>
      <c r="BW141" s="167">
        <f t="shared" si="443"/>
        <v>0</v>
      </c>
      <c r="BX141" s="167">
        <f t="shared" si="443"/>
        <v>0</v>
      </c>
      <c r="BZ141" s="167" t="e">
        <f t="shared" ca="1" si="229"/>
        <v>#REF!</v>
      </c>
      <c r="CA141" s="167" t="e">
        <f t="shared" ca="1" si="230"/>
        <v>#REF!</v>
      </c>
      <c r="CB141" s="167" t="e">
        <f t="shared" ca="1" si="231"/>
        <v>#REF!</v>
      </c>
      <c r="CC141" s="167" t="e">
        <f t="shared" ca="1" si="232"/>
        <v>#REF!</v>
      </c>
      <c r="CD141" s="167" t="e">
        <f t="shared" ca="1" si="233"/>
        <v>#REF!</v>
      </c>
      <c r="CE141" s="167" t="e">
        <f t="shared" ca="1" si="234"/>
        <v>#REF!</v>
      </c>
      <c r="CF141" s="167" t="e">
        <f t="shared" ca="1" si="235"/>
        <v>#REF!</v>
      </c>
      <c r="CG141" s="167" t="e">
        <f t="shared" ca="1" si="236"/>
        <v>#REF!</v>
      </c>
      <c r="CH141" s="167" t="e">
        <f t="shared" ca="1" si="237"/>
        <v>#REF!</v>
      </c>
      <c r="CI141" s="167" t="e">
        <f t="shared" ca="1" si="238"/>
        <v>#REF!</v>
      </c>
      <c r="CJ141" s="167" t="e">
        <f t="shared" ca="1" si="239"/>
        <v>#REF!</v>
      </c>
      <c r="CK141" s="167" t="e">
        <f t="shared" ca="1" si="240"/>
        <v>#REF!</v>
      </c>
      <c r="CL141" s="167" t="e">
        <f t="shared" ca="1" si="241"/>
        <v>#REF!</v>
      </c>
      <c r="CM141" s="167" t="e">
        <f t="shared" ca="1" si="242"/>
        <v>#REF!</v>
      </c>
      <c r="CN141" s="167" t="e">
        <f t="shared" ca="1" si="243"/>
        <v>#REF!</v>
      </c>
      <c r="CO141" s="167" t="e">
        <f t="shared" ca="1" si="244"/>
        <v>#REF!</v>
      </c>
      <c r="CQ141" s="167" t="e">
        <f t="shared" ca="1" si="245"/>
        <v>#REF!</v>
      </c>
      <c r="CR141" s="167" t="e">
        <f t="shared" ca="1" si="246"/>
        <v>#REF!</v>
      </c>
      <c r="CS141" s="167" t="e">
        <f t="shared" ca="1" si="247"/>
        <v>#REF!</v>
      </c>
      <c r="CT141" s="167" t="e">
        <f t="shared" ca="1" si="248"/>
        <v>#REF!</v>
      </c>
      <c r="CU141" s="167" t="e">
        <f t="shared" ca="1" si="249"/>
        <v>#REF!</v>
      </c>
      <c r="CV141" s="167" t="e">
        <f t="shared" ca="1" si="250"/>
        <v>#REF!</v>
      </c>
      <c r="CW141" s="167" t="e">
        <f t="shared" ca="1" si="251"/>
        <v>#REF!</v>
      </c>
      <c r="CX141" s="167" t="e">
        <f t="shared" ca="1" si="252"/>
        <v>#REF!</v>
      </c>
      <c r="CY141" s="167" t="e">
        <f t="shared" ca="1" si="253"/>
        <v>#REF!</v>
      </c>
      <c r="CZ141" s="167" t="e">
        <f t="shared" ca="1" si="254"/>
        <v>#REF!</v>
      </c>
      <c r="DA141" s="167" t="e">
        <f t="shared" ca="1" si="255"/>
        <v>#REF!</v>
      </c>
      <c r="DB141" s="167" t="e">
        <f t="shared" ca="1" si="256"/>
        <v>#REF!</v>
      </c>
      <c r="DC141" s="167" t="e">
        <f t="shared" ca="1" si="257"/>
        <v>#REF!</v>
      </c>
      <c r="DD141" s="167" t="e">
        <f t="shared" ca="1" si="258"/>
        <v>#REF!</v>
      </c>
      <c r="DE141" s="167" t="e">
        <f t="shared" ca="1" si="259"/>
        <v>#REF!</v>
      </c>
      <c r="DF141" s="167" t="e">
        <f t="shared" ca="1" si="260"/>
        <v>#REF!</v>
      </c>
      <c r="DH141" s="167">
        <f t="shared" si="261"/>
        <v>0</v>
      </c>
      <c r="DI141" s="167">
        <f t="shared" si="262"/>
        <v>0</v>
      </c>
      <c r="DJ141" s="167">
        <f t="shared" si="263"/>
        <v>0</v>
      </c>
      <c r="DK141" s="167">
        <f t="shared" si="264"/>
        <v>0</v>
      </c>
      <c r="DL141" s="167">
        <f t="shared" si="265"/>
        <v>0</v>
      </c>
      <c r="DM141" s="167">
        <f t="shared" si="266"/>
        <v>0</v>
      </c>
      <c r="DN141" s="167">
        <f t="shared" si="267"/>
        <v>0</v>
      </c>
      <c r="DO141" s="167">
        <f t="shared" si="268"/>
        <v>0</v>
      </c>
      <c r="DP141" s="167">
        <f t="shared" si="269"/>
        <v>0</v>
      </c>
      <c r="DQ141" s="167">
        <f t="shared" si="270"/>
        <v>0</v>
      </c>
      <c r="DR141" s="167">
        <f t="shared" si="271"/>
        <v>0</v>
      </c>
      <c r="DS141" s="167">
        <f t="shared" si="272"/>
        <v>0</v>
      </c>
      <c r="DT141" s="167">
        <f t="shared" si="273"/>
        <v>0</v>
      </c>
      <c r="DU141" s="167">
        <f t="shared" si="274"/>
        <v>0</v>
      </c>
      <c r="DV141" s="167">
        <f t="shared" si="275"/>
        <v>0</v>
      </c>
      <c r="DW141" s="167">
        <f t="shared" si="276"/>
        <v>0</v>
      </c>
      <c r="DY141" s="167" t="e">
        <f t="shared" ca="1" si="312"/>
        <v>#REF!</v>
      </c>
      <c r="DZ141" s="167" t="e">
        <f t="shared" ca="1" si="313"/>
        <v>#REF!</v>
      </c>
      <c r="EA141" s="167" t="e">
        <f t="shared" ca="1" si="314"/>
        <v>#REF!</v>
      </c>
      <c r="EB141" s="167" t="e">
        <f t="shared" ca="1" si="315"/>
        <v>#REF!</v>
      </c>
      <c r="EC141" s="167" t="e">
        <f t="shared" ca="1" si="316"/>
        <v>#REF!</v>
      </c>
      <c r="ED141" s="167" t="e">
        <f t="shared" ca="1" si="317"/>
        <v>#REF!</v>
      </c>
      <c r="EE141" s="167" t="e">
        <f t="shared" ca="1" si="318"/>
        <v>#REF!</v>
      </c>
      <c r="EF141" s="167" t="e">
        <f t="shared" ca="1" si="319"/>
        <v>#REF!</v>
      </c>
      <c r="EG141" s="167" t="e">
        <f t="shared" ca="1" si="320"/>
        <v>#REF!</v>
      </c>
      <c r="EH141" s="167" t="e">
        <f t="shared" ca="1" si="321"/>
        <v>#REF!</v>
      </c>
      <c r="EI141" s="167" t="e">
        <f t="shared" ca="1" si="322"/>
        <v>#REF!</v>
      </c>
      <c r="EJ141" s="167" t="e">
        <f t="shared" ca="1" si="323"/>
        <v>#REF!</v>
      </c>
      <c r="EK141" s="167" t="e">
        <f t="shared" ca="1" si="324"/>
        <v>#REF!</v>
      </c>
      <c r="EL141" s="167" t="e">
        <f t="shared" ca="1" si="325"/>
        <v>#REF!</v>
      </c>
      <c r="EM141" s="167" t="e">
        <f t="shared" ca="1" si="326"/>
        <v>#REF!</v>
      </c>
      <c r="EN141" s="167" t="e">
        <f t="shared" ca="1" si="327"/>
        <v>#REF!</v>
      </c>
      <c r="EP141" s="167">
        <f t="shared" si="328"/>
        <v>0</v>
      </c>
      <c r="EQ141" s="167">
        <f t="shared" si="329"/>
        <v>0</v>
      </c>
      <c r="ER141" s="167">
        <f t="shared" si="330"/>
        <v>0</v>
      </c>
      <c r="ES141" s="167">
        <f t="shared" si="331"/>
        <v>0</v>
      </c>
      <c r="ET141" s="167">
        <f t="shared" si="332"/>
        <v>0</v>
      </c>
      <c r="EU141" s="167">
        <f t="shared" si="333"/>
        <v>0</v>
      </c>
      <c r="EV141" s="167">
        <f t="shared" si="334"/>
        <v>0</v>
      </c>
      <c r="EW141" s="167">
        <f t="shared" si="335"/>
        <v>0</v>
      </c>
      <c r="EX141" s="167">
        <f t="shared" si="336"/>
        <v>0</v>
      </c>
      <c r="EY141" s="167">
        <f t="shared" si="337"/>
        <v>0</v>
      </c>
      <c r="EZ141" s="167">
        <f t="shared" si="338"/>
        <v>0</v>
      </c>
      <c r="FA141" s="167">
        <f t="shared" si="339"/>
        <v>0</v>
      </c>
      <c r="FB141" s="167">
        <f t="shared" si="340"/>
        <v>0</v>
      </c>
      <c r="FC141" s="167">
        <f t="shared" si="341"/>
        <v>0</v>
      </c>
      <c r="FD141" s="167">
        <f t="shared" si="342"/>
        <v>0</v>
      </c>
      <c r="FE141" s="167">
        <f t="shared" si="343"/>
        <v>0</v>
      </c>
      <c r="FG141" s="167">
        <f t="shared" si="344"/>
        <v>0</v>
      </c>
      <c r="FH141" s="167">
        <f t="shared" si="345"/>
        <v>0</v>
      </c>
      <c r="FI141" s="167">
        <f t="shared" si="346"/>
        <v>0</v>
      </c>
      <c r="FJ141" s="167">
        <f t="shared" si="347"/>
        <v>0</v>
      </c>
      <c r="FK141" s="167">
        <f t="shared" si="348"/>
        <v>0</v>
      </c>
      <c r="FL141" s="167">
        <f t="shared" si="349"/>
        <v>0</v>
      </c>
      <c r="FM141" s="167">
        <f t="shared" si="350"/>
        <v>0</v>
      </c>
      <c r="FN141" s="167">
        <f t="shared" si="351"/>
        <v>0</v>
      </c>
      <c r="FO141" s="167">
        <f t="shared" si="352"/>
        <v>0</v>
      </c>
      <c r="FP141" s="167">
        <f t="shared" si="353"/>
        <v>0</v>
      </c>
      <c r="FQ141" s="167">
        <f t="shared" si="354"/>
        <v>0</v>
      </c>
      <c r="FR141" s="167">
        <f t="shared" si="355"/>
        <v>0</v>
      </c>
      <c r="FS141" s="167">
        <f t="shared" si="356"/>
        <v>0</v>
      </c>
      <c r="FT141" s="167">
        <f t="shared" si="357"/>
        <v>0</v>
      </c>
      <c r="FU141" s="167">
        <f t="shared" si="358"/>
        <v>0</v>
      </c>
      <c r="FV141" s="167">
        <f t="shared" si="359"/>
        <v>0</v>
      </c>
      <c r="FX141" s="167">
        <f t="shared" si="360"/>
        <v>0</v>
      </c>
      <c r="FY141" s="167">
        <f t="shared" si="361"/>
        <v>0</v>
      </c>
      <c r="FZ141" s="167">
        <f t="shared" si="362"/>
        <v>0</v>
      </c>
      <c r="GA141" s="167">
        <f t="shared" si="363"/>
        <v>0</v>
      </c>
      <c r="GB141" s="167">
        <f t="shared" si="364"/>
        <v>0</v>
      </c>
      <c r="GC141" s="167">
        <f t="shared" si="365"/>
        <v>0</v>
      </c>
      <c r="GD141" s="167">
        <f t="shared" si="366"/>
        <v>0</v>
      </c>
      <c r="GE141" s="167">
        <f t="shared" si="367"/>
        <v>0</v>
      </c>
      <c r="GF141" s="167">
        <f t="shared" si="368"/>
        <v>0</v>
      </c>
      <c r="GG141" s="167">
        <f t="shared" si="369"/>
        <v>0</v>
      </c>
      <c r="GH141" s="167">
        <f t="shared" si="370"/>
        <v>0</v>
      </c>
      <c r="GI141" s="167">
        <f t="shared" si="371"/>
        <v>0</v>
      </c>
      <c r="GJ141" s="167">
        <f t="shared" si="372"/>
        <v>0</v>
      </c>
      <c r="GK141" s="167">
        <f t="shared" si="373"/>
        <v>0</v>
      </c>
      <c r="GL141" s="167">
        <f t="shared" si="374"/>
        <v>0</v>
      </c>
      <c r="GM141" s="167">
        <f t="shared" si="375"/>
        <v>0</v>
      </c>
      <c r="GO141" s="167" t="e">
        <f t="shared" ca="1" si="426"/>
        <v>#REF!</v>
      </c>
      <c r="GP141" s="167" t="e">
        <f t="shared" ca="1" si="430"/>
        <v>#REF!</v>
      </c>
      <c r="GQ141" s="167" t="e">
        <f t="shared" ca="1" si="430"/>
        <v>#REF!</v>
      </c>
      <c r="GR141" s="167" t="e">
        <f t="shared" ca="1" si="430"/>
        <v>#REF!</v>
      </c>
      <c r="GS141" s="167" t="e">
        <f t="shared" ca="1" si="430"/>
        <v>#REF!</v>
      </c>
      <c r="GT141" s="167" t="e">
        <f t="shared" ca="1" si="430"/>
        <v>#REF!</v>
      </c>
      <c r="GU141" s="167" t="e">
        <f t="shared" ca="1" si="430"/>
        <v>#REF!</v>
      </c>
      <c r="GV141" s="167" t="e">
        <f t="shared" ca="1" si="430"/>
        <v>#REF!</v>
      </c>
      <c r="GW141" s="167" t="e">
        <f t="shared" ca="1" si="430"/>
        <v>#REF!</v>
      </c>
      <c r="GX141" s="167" t="e">
        <f t="shared" ca="1" si="430"/>
        <v>#REF!</v>
      </c>
      <c r="GY141" s="167" t="e">
        <f t="shared" ca="1" si="430"/>
        <v>#REF!</v>
      </c>
      <c r="GZ141" s="167" t="e">
        <f t="shared" ca="1" si="430"/>
        <v>#REF!</v>
      </c>
      <c r="HA141" s="167" t="e">
        <f t="shared" ca="1" si="430"/>
        <v>#REF!</v>
      </c>
      <c r="HB141" s="167" t="e">
        <f t="shared" ca="1" si="430"/>
        <v>#REF!</v>
      </c>
      <c r="HC141" s="167" t="e">
        <f t="shared" ca="1" si="430"/>
        <v>#REF!</v>
      </c>
      <c r="HD141" s="167" t="e">
        <f t="shared" ca="1" si="430"/>
        <v>#REF!</v>
      </c>
      <c r="HF141" s="167" t="e">
        <f t="shared" ca="1" si="277"/>
        <v>#REF!</v>
      </c>
      <c r="HG141" s="167" t="e">
        <f t="shared" ca="1" si="278"/>
        <v>#REF!</v>
      </c>
      <c r="HH141" s="167" t="e">
        <f t="shared" ca="1" si="279"/>
        <v>#REF!</v>
      </c>
      <c r="HI141" s="167" t="e">
        <f t="shared" ca="1" si="280"/>
        <v>#REF!</v>
      </c>
      <c r="HJ141" s="167" t="e">
        <f t="shared" ca="1" si="281"/>
        <v>#REF!</v>
      </c>
      <c r="HK141" s="167" t="e">
        <f t="shared" ca="1" si="282"/>
        <v>#REF!</v>
      </c>
      <c r="HL141" s="167" t="e">
        <f t="shared" ca="1" si="283"/>
        <v>#REF!</v>
      </c>
      <c r="HM141" s="167" t="e">
        <f t="shared" ca="1" si="284"/>
        <v>#REF!</v>
      </c>
      <c r="HN141" s="167" t="e">
        <f t="shared" ca="1" si="285"/>
        <v>#REF!</v>
      </c>
      <c r="HO141" s="167" t="e">
        <f t="shared" ca="1" si="286"/>
        <v>#REF!</v>
      </c>
      <c r="HP141" s="167" t="e">
        <f t="shared" ca="1" si="287"/>
        <v>#REF!</v>
      </c>
      <c r="HQ141" s="167" t="e">
        <f t="shared" ca="1" si="288"/>
        <v>#REF!</v>
      </c>
      <c r="HR141" s="167" t="e">
        <f t="shared" ca="1" si="289"/>
        <v>#REF!</v>
      </c>
      <c r="HS141" s="167" t="e">
        <f t="shared" ca="1" si="290"/>
        <v>#REF!</v>
      </c>
      <c r="HT141" s="167" t="e">
        <f t="shared" ca="1" si="291"/>
        <v>#REF!</v>
      </c>
      <c r="HU141" s="167" t="e">
        <f t="shared" ca="1" si="292"/>
        <v>#REF!</v>
      </c>
      <c r="HW141" s="167" t="e">
        <f t="shared" ca="1" si="293"/>
        <v>#REF!</v>
      </c>
      <c r="HX141" s="167">
        <f t="shared" si="294"/>
        <v>0</v>
      </c>
      <c r="HY141" s="167" t="e">
        <f t="shared" ca="1" si="376"/>
        <v>#REF!</v>
      </c>
      <c r="HZ141" s="219" t="e">
        <f t="shared" ca="1" si="377"/>
        <v>#REF!</v>
      </c>
    </row>
    <row r="142" spans="1:234" s="48" customFormat="1">
      <c r="A142" s="3" t="s">
        <v>277</v>
      </c>
      <c r="B142" s="202" t="str">
        <f>INDEX('Ref1'!$E:$E,MATCH(A142,'Ref1'!$A:$A,0))</f>
        <v>Gloucestershire</v>
      </c>
      <c r="C142" s="42" t="str">
        <f>INDEX(Data1!B:B,MATCH(A142,Data1!A:A,0))</f>
        <v>SCFIR</v>
      </c>
      <c r="D142" s="253" t="str">
        <f>INDEX(Data1!C:C,MATCH(A142,Data1!A:A,0))</f>
        <v>SW</v>
      </c>
      <c r="E142" s="200" t="str">
        <f>IF($C$6="No","No",IF(COUNTIF(Inputs!$K$359:$K$398,$A142)&gt;0,"Yes","No"))</f>
        <v>No</v>
      </c>
      <c r="F142" s="404"/>
      <c r="G142" s="62">
        <f>INDEX('4_RatesSplit'!K:K,MATCH($A142,'4_RatesSplit'!$A:$A,0))</f>
        <v>0</v>
      </c>
      <c r="H142" s="171">
        <f>INDEX('4_RatesSplit'!L:L,MATCH($A142,'4_RatesSplit'!$A:$A,0))</f>
        <v>0</v>
      </c>
      <c r="I142" s="167">
        <f>INDEX('4_RatesSplit'!M:M,MATCH($A142,'4_RatesSplit'!$A:$A,0))</f>
        <v>0</v>
      </c>
      <c r="J142" s="167">
        <f>INDEX('4_RatesSplit'!N:N,MATCH($A142,'4_RatesSplit'!$A:$A,0))</f>
        <v>0</v>
      </c>
      <c r="K142" s="167">
        <f>INDEX('4_RatesSplit'!O:O,MATCH($A142,'4_RatesSplit'!$A:$A,0))</f>
        <v>0</v>
      </c>
      <c r="L142" s="167">
        <f>INDEX('4_RatesSplit'!P:P,MATCH($A142,'4_RatesSplit'!$A:$A,0))</f>
        <v>0</v>
      </c>
      <c r="M142" s="167">
        <f>INDEX('4_RatesSplit'!Q:Q,MATCH($A142,'4_RatesSplit'!$A:$A,0))</f>
        <v>0</v>
      </c>
      <c r="N142" s="167">
        <f>INDEX('4_RatesSplit'!R:R,MATCH($A142,'4_RatesSplit'!$A:$A,0))</f>
        <v>0</v>
      </c>
      <c r="O142" s="167">
        <f>INDEX('4_RatesSplit'!S:S,MATCH($A142,'4_RatesSplit'!$A:$A,0))</f>
        <v>0</v>
      </c>
      <c r="P142" s="167">
        <f>INDEX('4_RatesSplit'!T:T,MATCH($A142,'4_RatesSplit'!$A:$A,0))</f>
        <v>0</v>
      </c>
      <c r="Q142" s="167">
        <f>INDEX('4_RatesSplit'!U:U,MATCH($A142,'4_RatesSplit'!$A:$A,0))</f>
        <v>0</v>
      </c>
      <c r="R142" s="167">
        <f>INDEX('4_RatesSplit'!V:V,MATCH($A142,'4_RatesSplit'!$A:$A,0))</f>
        <v>0</v>
      </c>
      <c r="S142" s="167">
        <f>INDEX('4_RatesSplit'!W:W,MATCH($A142,'4_RatesSplit'!$A:$A,0))</f>
        <v>0</v>
      </c>
      <c r="T142" s="167">
        <f>INDEX('4_RatesSplit'!X:X,MATCH($A142,'4_RatesSplit'!$A:$A,0))</f>
        <v>0</v>
      </c>
      <c r="U142" s="167">
        <f>INDEX('4_RatesSplit'!Y:Y,MATCH($A142,'4_RatesSplit'!$A:$A,0))</f>
        <v>0</v>
      </c>
      <c r="V142" s="167">
        <f>INDEX('4_RatesSplit'!Z:Z,MATCH($A142,'4_RatesSplit'!$A:$A,0))</f>
        <v>0</v>
      </c>
      <c r="W142" s="167">
        <f>INDEX('4_RatesSplit'!AA:AA,MATCH($A142,'4_RatesSplit'!$A:$A,0))</f>
        <v>0</v>
      </c>
      <c r="X142" s="18"/>
      <c r="Y142" s="168" t="e">
        <f ca="1">INDEX('4_RatesSplit'!AT:AT,MATCH($A142,'4_RatesSplit'!$A:$A,0))</f>
        <v>#REF!</v>
      </c>
      <c r="Z142" s="168" t="e">
        <f ca="1">INDEX('4_RatesSplit'!AU:AU,MATCH($A142,'4_RatesSplit'!$A:$A,0))</f>
        <v>#REF!</v>
      </c>
      <c r="AA142" s="168" t="e">
        <f ca="1">INDEX('4_RatesSplit'!AV:AV,MATCH($A142,'4_RatesSplit'!$A:$A,0))</f>
        <v>#REF!</v>
      </c>
      <c r="AB142" s="168" t="e">
        <f ca="1">INDEX('4_RatesSplit'!AW:AW,MATCH($A142,'4_RatesSplit'!$A:$A,0))</f>
        <v>#REF!</v>
      </c>
      <c r="AC142" s="168" t="e">
        <f ca="1">INDEX('4_RatesSplit'!AX:AX,MATCH($A142,'4_RatesSplit'!$A:$A,0))</f>
        <v>#REF!</v>
      </c>
      <c r="AD142" s="168" t="e">
        <f ca="1">INDEX('4_RatesSplit'!AY:AY,MATCH($A142,'4_RatesSplit'!$A:$A,0))</f>
        <v>#REF!</v>
      </c>
      <c r="AE142" s="168" t="e">
        <f ca="1">INDEX('4_RatesSplit'!AZ:AZ,MATCH($A142,'4_RatesSplit'!$A:$A,0))</f>
        <v>#REF!</v>
      </c>
      <c r="AF142" s="168" t="e">
        <f ca="1">INDEX('4_RatesSplit'!BA:BA,MATCH($A142,'4_RatesSplit'!$A:$A,0))</f>
        <v>#REF!</v>
      </c>
      <c r="AG142" s="168" t="e">
        <f ca="1">INDEX('4_RatesSplit'!BB:BB,MATCH($A142,'4_RatesSplit'!$A:$A,0))</f>
        <v>#REF!</v>
      </c>
      <c r="AH142" s="168" t="e">
        <f ca="1">INDEX('4_RatesSplit'!BC:BC,MATCH($A142,'4_RatesSplit'!$A:$A,0))</f>
        <v>#REF!</v>
      </c>
      <c r="AI142" s="168" t="e">
        <f ca="1">INDEX('4_RatesSplit'!BD:BD,MATCH($A142,'4_RatesSplit'!$A:$A,0))</f>
        <v>#REF!</v>
      </c>
      <c r="AJ142" s="168" t="e">
        <f ca="1">INDEX('4_RatesSplit'!BE:BE,MATCH($A142,'4_RatesSplit'!$A:$A,0))</f>
        <v>#REF!</v>
      </c>
      <c r="AK142" s="168" t="e">
        <f ca="1">INDEX('4_RatesSplit'!BF:BF,MATCH($A142,'4_RatesSplit'!$A:$A,0))</f>
        <v>#REF!</v>
      </c>
      <c r="AL142" s="168" t="e">
        <f ca="1">INDEX('4_RatesSplit'!BG:BG,MATCH($A142,'4_RatesSplit'!$A:$A,0))</f>
        <v>#REF!</v>
      </c>
      <c r="AM142" s="168" t="e">
        <f ca="1">INDEX('4_RatesSplit'!BH:BH,MATCH($A142,'4_RatesSplit'!$A:$A,0))</f>
        <v>#REF!</v>
      </c>
      <c r="AN142" s="198" t="e">
        <f ca="1">INDEX('4_RatesSplit'!BI:BI,MATCH($A142,'4_RatesSplit'!$A:$A,0))</f>
        <v>#REF!</v>
      </c>
      <c r="AO142" s="114"/>
      <c r="AP142" s="167" t="e">
        <f t="shared" ca="1" si="295"/>
        <v>#REF!</v>
      </c>
      <c r="AQ142" s="167" t="e">
        <f t="shared" ca="1" si="296"/>
        <v>#REF!</v>
      </c>
      <c r="AR142" s="167" t="e">
        <f t="shared" ca="1" si="297"/>
        <v>#REF!</v>
      </c>
      <c r="AS142" s="167" t="e">
        <f t="shared" ca="1" si="298"/>
        <v>#REF!</v>
      </c>
      <c r="AT142" s="167" t="e">
        <f t="shared" ca="1" si="299"/>
        <v>#REF!</v>
      </c>
      <c r="AU142" s="167" t="e">
        <f t="shared" ca="1" si="300"/>
        <v>#REF!</v>
      </c>
      <c r="AV142" s="167" t="e">
        <f t="shared" ca="1" si="301"/>
        <v>#REF!</v>
      </c>
      <c r="AW142" s="167" t="e">
        <f t="shared" ca="1" si="302"/>
        <v>#REF!</v>
      </c>
      <c r="AX142" s="167" t="e">
        <f t="shared" ca="1" si="303"/>
        <v>#REF!</v>
      </c>
      <c r="AY142" s="167" t="e">
        <f t="shared" ca="1" si="304"/>
        <v>#REF!</v>
      </c>
      <c r="AZ142" s="167" t="e">
        <f t="shared" ca="1" si="305"/>
        <v>#REF!</v>
      </c>
      <c r="BA142" s="167" t="e">
        <f t="shared" ca="1" si="306"/>
        <v>#REF!</v>
      </c>
      <c r="BB142" s="167" t="e">
        <f t="shared" ca="1" si="307"/>
        <v>#REF!</v>
      </c>
      <c r="BC142" s="167" t="e">
        <f t="shared" ca="1" si="308"/>
        <v>#REF!</v>
      </c>
      <c r="BD142" s="167" t="e">
        <f t="shared" ca="1" si="309"/>
        <v>#REF!</v>
      </c>
      <c r="BE142" s="167" t="e">
        <f t="shared" ca="1" si="310"/>
        <v>#REF!</v>
      </c>
      <c r="BF142" s="18"/>
      <c r="BG142" s="168">
        <f>INDEX('2_Needs'!$F:$F,MATCH($A142,'2_Needs'!$A:$A,0))</f>
        <v>6.0733438787537635E-3</v>
      </c>
      <c r="BH142" s="114"/>
      <c r="BI142" s="167">
        <f t="shared" ref="BI142:BX142" si="444">IF(BI$3="reset",$BG142*BI$6,BH142*(1+$C$4))</f>
        <v>0</v>
      </c>
      <c r="BJ142" s="167">
        <f t="shared" si="444"/>
        <v>0</v>
      </c>
      <c r="BK142" s="167">
        <f t="shared" si="444"/>
        <v>0</v>
      </c>
      <c r="BL142" s="167">
        <f t="shared" si="444"/>
        <v>0</v>
      </c>
      <c r="BM142" s="167">
        <f t="shared" si="444"/>
        <v>0</v>
      </c>
      <c r="BN142" s="167">
        <f t="shared" si="444"/>
        <v>0</v>
      </c>
      <c r="BO142" s="167">
        <f t="shared" si="444"/>
        <v>0</v>
      </c>
      <c r="BP142" s="167">
        <f t="shared" si="444"/>
        <v>0</v>
      </c>
      <c r="BQ142" s="167">
        <f t="shared" si="444"/>
        <v>0</v>
      </c>
      <c r="BR142" s="167">
        <f t="shared" si="444"/>
        <v>0</v>
      </c>
      <c r="BS142" s="167">
        <f t="shared" si="444"/>
        <v>0</v>
      </c>
      <c r="BT142" s="167">
        <f t="shared" si="444"/>
        <v>0</v>
      </c>
      <c r="BU142" s="167">
        <f t="shared" si="444"/>
        <v>0</v>
      </c>
      <c r="BV142" s="167">
        <f t="shared" si="444"/>
        <v>0</v>
      </c>
      <c r="BW142" s="167">
        <f t="shared" si="444"/>
        <v>0</v>
      </c>
      <c r="BX142" s="167">
        <f t="shared" si="444"/>
        <v>0</v>
      </c>
      <c r="BZ142" s="167" t="e">
        <f t="shared" ref="BZ142:BZ205" ca="1" si="445">BI142-AP142</f>
        <v>#REF!</v>
      </c>
      <c r="CA142" s="167" t="e">
        <f t="shared" ref="CA142:CA205" ca="1" si="446">BJ142-AQ142</f>
        <v>#REF!</v>
      </c>
      <c r="CB142" s="167" t="e">
        <f t="shared" ref="CB142:CB205" ca="1" si="447">BK142-AR142</f>
        <v>#REF!</v>
      </c>
      <c r="CC142" s="167" t="e">
        <f t="shared" ref="CC142:CC205" ca="1" si="448">BL142-AS142</f>
        <v>#REF!</v>
      </c>
      <c r="CD142" s="167" t="e">
        <f t="shared" ref="CD142:CD205" ca="1" si="449">BM142-AT142</f>
        <v>#REF!</v>
      </c>
      <c r="CE142" s="167" t="e">
        <f t="shared" ref="CE142:CE205" ca="1" si="450">BN142-AU142</f>
        <v>#REF!</v>
      </c>
      <c r="CF142" s="167" t="e">
        <f t="shared" ref="CF142:CF205" ca="1" si="451">BO142-AV142</f>
        <v>#REF!</v>
      </c>
      <c r="CG142" s="167" t="e">
        <f t="shared" ref="CG142:CG205" ca="1" si="452">BP142-AW142</f>
        <v>#REF!</v>
      </c>
      <c r="CH142" s="167" t="e">
        <f t="shared" ref="CH142:CH205" ca="1" si="453">BQ142-AX142</f>
        <v>#REF!</v>
      </c>
      <c r="CI142" s="167" t="e">
        <f t="shared" ref="CI142:CI205" ca="1" si="454">BR142-AY142</f>
        <v>#REF!</v>
      </c>
      <c r="CJ142" s="167" t="e">
        <f t="shared" ref="CJ142:CJ205" ca="1" si="455">BS142-AZ142</f>
        <v>#REF!</v>
      </c>
      <c r="CK142" s="167" t="e">
        <f t="shared" ref="CK142:CK205" ca="1" si="456">BT142-BA142</f>
        <v>#REF!</v>
      </c>
      <c r="CL142" s="167" t="e">
        <f t="shared" ref="CL142:CL205" ca="1" si="457">BU142-BB142</f>
        <v>#REF!</v>
      </c>
      <c r="CM142" s="167" t="e">
        <f t="shared" ref="CM142:CM205" ca="1" si="458">BV142-BC142</f>
        <v>#REF!</v>
      </c>
      <c r="CN142" s="167" t="e">
        <f t="shared" ref="CN142:CN205" ca="1" si="459">BW142-BD142</f>
        <v>#REF!</v>
      </c>
      <c r="CO142" s="167" t="e">
        <f t="shared" ref="CO142:CO205" ca="1" si="460">BX142-BE142</f>
        <v>#REF!</v>
      </c>
      <c r="CQ142" s="167" t="e">
        <f t="shared" ref="CQ142:CQ205" ca="1" si="461">H142+BZ142</f>
        <v>#REF!</v>
      </c>
      <c r="CR142" s="167" t="e">
        <f t="shared" ref="CR142:CR205" ca="1" si="462">I142+CA142</f>
        <v>#REF!</v>
      </c>
      <c r="CS142" s="167" t="e">
        <f t="shared" ref="CS142:CS205" ca="1" si="463">J142+CB142</f>
        <v>#REF!</v>
      </c>
      <c r="CT142" s="167" t="e">
        <f t="shared" ref="CT142:CT205" ca="1" si="464">K142+CC142</f>
        <v>#REF!</v>
      </c>
      <c r="CU142" s="167" t="e">
        <f t="shared" ref="CU142:CU205" ca="1" si="465">L142+CD142</f>
        <v>#REF!</v>
      </c>
      <c r="CV142" s="167" t="e">
        <f t="shared" ref="CV142:CV205" ca="1" si="466">M142+CE142</f>
        <v>#REF!</v>
      </c>
      <c r="CW142" s="167" t="e">
        <f t="shared" ref="CW142:CW205" ca="1" si="467">N142+CF142</f>
        <v>#REF!</v>
      </c>
      <c r="CX142" s="167" t="e">
        <f t="shared" ref="CX142:CX205" ca="1" si="468">O142+CG142</f>
        <v>#REF!</v>
      </c>
      <c r="CY142" s="167" t="e">
        <f t="shared" ref="CY142:CY205" ca="1" si="469">P142+CH142</f>
        <v>#REF!</v>
      </c>
      <c r="CZ142" s="167" t="e">
        <f t="shared" ref="CZ142:CZ205" ca="1" si="470">Q142+CI142</f>
        <v>#REF!</v>
      </c>
      <c r="DA142" s="167" t="e">
        <f t="shared" ref="DA142:DA205" ca="1" si="471">R142+CJ142</f>
        <v>#REF!</v>
      </c>
      <c r="DB142" s="167" t="e">
        <f t="shared" ref="DB142:DB205" ca="1" si="472">S142+CK142</f>
        <v>#REF!</v>
      </c>
      <c r="DC142" s="167" t="e">
        <f t="shared" ref="DC142:DC205" ca="1" si="473">T142+CL142</f>
        <v>#REF!</v>
      </c>
      <c r="DD142" s="167" t="e">
        <f t="shared" ref="DD142:DD205" ca="1" si="474">U142+CM142</f>
        <v>#REF!</v>
      </c>
      <c r="DE142" s="167" t="e">
        <f t="shared" ref="DE142:DE205" ca="1" si="475">V142+CN142</f>
        <v>#REF!</v>
      </c>
      <c r="DF142" s="167" t="e">
        <f t="shared" ref="DF142:DF205" ca="1" si="476">W142+CO142</f>
        <v>#REF!</v>
      </c>
      <c r="DH142" s="167">
        <f t="shared" ref="DH142:DH205" si="477">BI142*(1+$C$5)</f>
        <v>0</v>
      </c>
      <c r="DI142" s="167">
        <f t="shared" ref="DI142:DI205" si="478">BJ142*(1+$C$5)</f>
        <v>0</v>
      </c>
      <c r="DJ142" s="167">
        <f t="shared" ref="DJ142:DJ205" si="479">BK142*(1+$C$5)</f>
        <v>0</v>
      </c>
      <c r="DK142" s="167">
        <f t="shared" ref="DK142:DK205" si="480">BL142*(1+$C$5)</f>
        <v>0</v>
      </c>
      <c r="DL142" s="167">
        <f t="shared" ref="DL142:DL205" si="481">BM142*(1+$C$5)</f>
        <v>0</v>
      </c>
      <c r="DM142" s="167">
        <f t="shared" ref="DM142:DM205" si="482">BN142*(1+$C$5)</f>
        <v>0</v>
      </c>
      <c r="DN142" s="167">
        <f t="shared" ref="DN142:DN205" si="483">BO142*(1+$C$5)</f>
        <v>0</v>
      </c>
      <c r="DO142" s="167">
        <f t="shared" ref="DO142:DO205" si="484">BP142*(1+$C$5)</f>
        <v>0</v>
      </c>
      <c r="DP142" s="167">
        <f t="shared" ref="DP142:DP205" si="485">BQ142*(1+$C$5)</f>
        <v>0</v>
      </c>
      <c r="DQ142" s="167">
        <f t="shared" ref="DQ142:DQ205" si="486">BR142*(1+$C$5)</f>
        <v>0</v>
      </c>
      <c r="DR142" s="167">
        <f t="shared" ref="DR142:DR205" si="487">BS142*(1+$C$5)</f>
        <v>0</v>
      </c>
      <c r="DS142" s="167">
        <f t="shared" ref="DS142:DS205" si="488">BT142*(1+$C$5)</f>
        <v>0</v>
      </c>
      <c r="DT142" s="167">
        <f t="shared" ref="DT142:DT205" si="489">BU142*(1+$C$5)</f>
        <v>0</v>
      </c>
      <c r="DU142" s="167">
        <f t="shared" ref="DU142:DU205" si="490">BV142*(1+$C$5)</f>
        <v>0</v>
      </c>
      <c r="DV142" s="167">
        <f t="shared" ref="DV142:DV205" si="491">BW142*(1+$C$5)</f>
        <v>0</v>
      </c>
      <c r="DW142" s="167">
        <f t="shared" ref="DW142:DW205" si="492">BX142*(1+$C$5)</f>
        <v>0</v>
      </c>
      <c r="DY142" s="167" t="e">
        <f t="shared" ca="1" si="312"/>
        <v>#REF!</v>
      </c>
      <c r="DZ142" s="167" t="e">
        <f t="shared" ca="1" si="313"/>
        <v>#REF!</v>
      </c>
      <c r="EA142" s="167" t="e">
        <f t="shared" ca="1" si="314"/>
        <v>#REF!</v>
      </c>
      <c r="EB142" s="167" t="e">
        <f t="shared" ca="1" si="315"/>
        <v>#REF!</v>
      </c>
      <c r="EC142" s="167" t="e">
        <f t="shared" ca="1" si="316"/>
        <v>#REF!</v>
      </c>
      <c r="ED142" s="167" t="e">
        <f t="shared" ca="1" si="317"/>
        <v>#REF!</v>
      </c>
      <c r="EE142" s="167" t="e">
        <f t="shared" ca="1" si="318"/>
        <v>#REF!</v>
      </c>
      <c r="EF142" s="167" t="e">
        <f t="shared" ca="1" si="319"/>
        <v>#REF!</v>
      </c>
      <c r="EG142" s="167" t="e">
        <f t="shared" ca="1" si="320"/>
        <v>#REF!</v>
      </c>
      <c r="EH142" s="167" t="e">
        <f t="shared" ca="1" si="321"/>
        <v>#REF!</v>
      </c>
      <c r="EI142" s="167" t="e">
        <f t="shared" ca="1" si="322"/>
        <v>#REF!</v>
      </c>
      <c r="EJ142" s="167" t="e">
        <f t="shared" ca="1" si="323"/>
        <v>#REF!</v>
      </c>
      <c r="EK142" s="167" t="e">
        <f t="shared" ca="1" si="324"/>
        <v>#REF!</v>
      </c>
      <c r="EL142" s="167" t="e">
        <f t="shared" ca="1" si="325"/>
        <v>#REF!</v>
      </c>
      <c r="EM142" s="167" t="e">
        <f t="shared" ca="1" si="326"/>
        <v>#REF!</v>
      </c>
      <c r="EN142" s="167" t="e">
        <f t="shared" ca="1" si="327"/>
        <v>#REF!</v>
      </c>
      <c r="EP142" s="167">
        <f t="shared" si="328"/>
        <v>0</v>
      </c>
      <c r="EQ142" s="167">
        <f t="shared" si="329"/>
        <v>0</v>
      </c>
      <c r="ER142" s="167">
        <f t="shared" si="330"/>
        <v>0</v>
      </c>
      <c r="ES142" s="167">
        <f t="shared" si="331"/>
        <v>0</v>
      </c>
      <c r="ET142" s="167">
        <f t="shared" si="332"/>
        <v>0</v>
      </c>
      <c r="EU142" s="167">
        <f t="shared" si="333"/>
        <v>0</v>
      </c>
      <c r="EV142" s="167">
        <f t="shared" si="334"/>
        <v>0</v>
      </c>
      <c r="EW142" s="167">
        <f t="shared" si="335"/>
        <v>0</v>
      </c>
      <c r="EX142" s="167">
        <f t="shared" si="336"/>
        <v>0</v>
      </c>
      <c r="EY142" s="167">
        <f t="shared" si="337"/>
        <v>0</v>
      </c>
      <c r="EZ142" s="167">
        <f t="shared" si="338"/>
        <v>0</v>
      </c>
      <c r="FA142" s="167">
        <f t="shared" si="339"/>
        <v>0</v>
      </c>
      <c r="FB142" s="167">
        <f t="shared" si="340"/>
        <v>0</v>
      </c>
      <c r="FC142" s="167">
        <f t="shared" si="341"/>
        <v>0</v>
      </c>
      <c r="FD142" s="167">
        <f t="shared" si="342"/>
        <v>0</v>
      </c>
      <c r="FE142" s="167">
        <f t="shared" si="343"/>
        <v>0</v>
      </c>
      <c r="FG142" s="167">
        <f t="shared" si="344"/>
        <v>0</v>
      </c>
      <c r="FH142" s="167">
        <f t="shared" si="345"/>
        <v>0</v>
      </c>
      <c r="FI142" s="167">
        <f t="shared" si="346"/>
        <v>0</v>
      </c>
      <c r="FJ142" s="167">
        <f t="shared" si="347"/>
        <v>0</v>
      </c>
      <c r="FK142" s="167">
        <f t="shared" si="348"/>
        <v>0</v>
      </c>
      <c r="FL142" s="167">
        <f t="shared" si="349"/>
        <v>0</v>
      </c>
      <c r="FM142" s="167">
        <f t="shared" si="350"/>
        <v>0</v>
      </c>
      <c r="FN142" s="167">
        <f t="shared" si="351"/>
        <v>0</v>
      </c>
      <c r="FO142" s="167">
        <f t="shared" si="352"/>
        <v>0</v>
      </c>
      <c r="FP142" s="167">
        <f t="shared" si="353"/>
        <v>0</v>
      </c>
      <c r="FQ142" s="167">
        <f t="shared" si="354"/>
        <v>0</v>
      </c>
      <c r="FR142" s="167">
        <f t="shared" si="355"/>
        <v>0</v>
      </c>
      <c r="FS142" s="167">
        <f t="shared" si="356"/>
        <v>0</v>
      </c>
      <c r="FT142" s="167">
        <f t="shared" si="357"/>
        <v>0</v>
      </c>
      <c r="FU142" s="167">
        <f t="shared" si="358"/>
        <v>0</v>
      </c>
      <c r="FV142" s="167">
        <f t="shared" si="359"/>
        <v>0</v>
      </c>
      <c r="FX142" s="167">
        <f t="shared" si="360"/>
        <v>0</v>
      </c>
      <c r="FY142" s="167">
        <f t="shared" si="361"/>
        <v>0</v>
      </c>
      <c r="FZ142" s="167">
        <f t="shared" si="362"/>
        <v>0</v>
      </c>
      <c r="GA142" s="167">
        <f t="shared" si="363"/>
        <v>0</v>
      </c>
      <c r="GB142" s="167">
        <f t="shared" si="364"/>
        <v>0</v>
      </c>
      <c r="GC142" s="167">
        <f t="shared" si="365"/>
        <v>0</v>
      </c>
      <c r="GD142" s="167">
        <f t="shared" si="366"/>
        <v>0</v>
      </c>
      <c r="GE142" s="167">
        <f t="shared" si="367"/>
        <v>0</v>
      </c>
      <c r="GF142" s="167">
        <f t="shared" si="368"/>
        <v>0</v>
      </c>
      <c r="GG142" s="167">
        <f t="shared" si="369"/>
        <v>0</v>
      </c>
      <c r="GH142" s="167">
        <f t="shared" si="370"/>
        <v>0</v>
      </c>
      <c r="GI142" s="167">
        <f t="shared" si="371"/>
        <v>0</v>
      </c>
      <c r="GJ142" s="167">
        <f t="shared" si="372"/>
        <v>0</v>
      </c>
      <c r="GK142" s="167">
        <f t="shared" si="373"/>
        <v>0</v>
      </c>
      <c r="GL142" s="167">
        <f t="shared" si="374"/>
        <v>0</v>
      </c>
      <c r="GM142" s="167">
        <f t="shared" si="375"/>
        <v>0</v>
      </c>
      <c r="GO142" s="167" t="e">
        <f t="shared" ca="1" si="426"/>
        <v>#REF!</v>
      </c>
      <c r="GP142" s="167" t="e">
        <f t="shared" ca="1" si="430"/>
        <v>#REF!</v>
      </c>
      <c r="GQ142" s="167" t="e">
        <f t="shared" ca="1" si="430"/>
        <v>#REF!</v>
      </c>
      <c r="GR142" s="167" t="e">
        <f t="shared" ca="1" si="430"/>
        <v>#REF!</v>
      </c>
      <c r="GS142" s="167" t="e">
        <f t="shared" ca="1" si="430"/>
        <v>#REF!</v>
      </c>
      <c r="GT142" s="167" t="e">
        <f t="shared" ca="1" si="430"/>
        <v>#REF!</v>
      </c>
      <c r="GU142" s="167" t="e">
        <f t="shared" ca="1" si="430"/>
        <v>#REF!</v>
      </c>
      <c r="GV142" s="167" t="e">
        <f t="shared" ca="1" si="430"/>
        <v>#REF!</v>
      </c>
      <c r="GW142" s="167" t="e">
        <f t="shared" ca="1" si="430"/>
        <v>#REF!</v>
      </c>
      <c r="GX142" s="167" t="e">
        <f t="shared" ca="1" si="430"/>
        <v>#REF!</v>
      </c>
      <c r="GY142" s="167" t="e">
        <f t="shared" ca="1" si="430"/>
        <v>#REF!</v>
      </c>
      <c r="GZ142" s="167" t="e">
        <f t="shared" ca="1" si="430"/>
        <v>#REF!</v>
      </c>
      <c r="HA142" s="167" t="e">
        <f t="shared" ca="1" si="430"/>
        <v>#REF!</v>
      </c>
      <c r="HB142" s="167" t="e">
        <f t="shared" ca="1" si="430"/>
        <v>#REF!</v>
      </c>
      <c r="HC142" s="167" t="e">
        <f t="shared" ca="1" si="430"/>
        <v>#REF!</v>
      </c>
      <c r="HD142" s="167" t="e">
        <f t="shared" ca="1" si="430"/>
        <v>#REF!</v>
      </c>
      <c r="HF142" s="167" t="e">
        <f t="shared" ref="HF142:HF205" ca="1" si="493">H142+BZ142+DY142+FX142+GO142</f>
        <v>#REF!</v>
      </c>
      <c r="HG142" s="167" t="e">
        <f t="shared" ref="HG142:HG205" ca="1" si="494">I142+CA142+DZ142+FY142+GP142</f>
        <v>#REF!</v>
      </c>
      <c r="HH142" s="167" t="e">
        <f t="shared" ref="HH142:HH205" ca="1" si="495">J142+CB142+EA142+FZ142+GQ142</f>
        <v>#REF!</v>
      </c>
      <c r="HI142" s="167" t="e">
        <f t="shared" ref="HI142:HI205" ca="1" si="496">K142+CC142+EB142+GA142+GR142</f>
        <v>#REF!</v>
      </c>
      <c r="HJ142" s="167" t="e">
        <f t="shared" ref="HJ142:HJ205" ca="1" si="497">L142+CD142+EC142+GB142+GS142</f>
        <v>#REF!</v>
      </c>
      <c r="HK142" s="167" t="e">
        <f t="shared" ref="HK142:HK205" ca="1" si="498">M142+CE142+ED142+GC142+GT142</f>
        <v>#REF!</v>
      </c>
      <c r="HL142" s="167" t="e">
        <f t="shared" ref="HL142:HL205" ca="1" si="499">N142+CF142+EE142+GD142+GU142</f>
        <v>#REF!</v>
      </c>
      <c r="HM142" s="167" t="e">
        <f t="shared" ref="HM142:HM205" ca="1" si="500">O142+CG142+EF142+GE142+GV142</f>
        <v>#REF!</v>
      </c>
      <c r="HN142" s="167" t="e">
        <f t="shared" ref="HN142:HN205" ca="1" si="501">P142+CH142+EG142+GF142+GW142</f>
        <v>#REF!</v>
      </c>
      <c r="HO142" s="167" t="e">
        <f t="shared" ref="HO142:HO205" ca="1" si="502">Q142+CI142+EH142+GG142+GX142</f>
        <v>#REF!</v>
      </c>
      <c r="HP142" s="167" t="e">
        <f t="shared" ref="HP142:HP205" ca="1" si="503">R142+CJ142+EI142+GH142+GY142</f>
        <v>#REF!</v>
      </c>
      <c r="HQ142" s="167" t="e">
        <f t="shared" ref="HQ142:HQ205" ca="1" si="504">S142+CK142+EJ142+GI142+GZ142</f>
        <v>#REF!</v>
      </c>
      <c r="HR142" s="167" t="e">
        <f t="shared" ref="HR142:HR205" ca="1" si="505">T142+CL142+EK142+GJ142+HA142</f>
        <v>#REF!</v>
      </c>
      <c r="HS142" s="167" t="e">
        <f t="shared" ref="HS142:HS205" ca="1" si="506">U142+CM142+EL142+GK142+HB142</f>
        <v>#REF!</v>
      </c>
      <c r="HT142" s="167" t="e">
        <f t="shared" ref="HT142:HT205" ca="1" si="507">V142+CN142+EM142+GL142+HC142</f>
        <v>#REF!</v>
      </c>
      <c r="HU142" s="167" t="e">
        <f t="shared" ref="HU142:HU205" ca="1" si="508">W142+CO142+EN142+GM142+HD142</f>
        <v>#REF!</v>
      </c>
      <c r="HW142" s="167" t="e">
        <f t="shared" ref="HW142:HW205" ca="1" si="509">HF142+NPV($C$4,$HG142:$HU142)</f>
        <v>#REF!</v>
      </c>
      <c r="HX142" s="167">
        <f t="shared" ref="HX142:HX205" si="510">BI142+NPV($C$4,BJ142:BX142)</f>
        <v>0</v>
      </c>
      <c r="HY142" s="167" t="e">
        <f t="shared" ca="1" si="376"/>
        <v>#REF!</v>
      </c>
      <c r="HZ142" s="219" t="e">
        <f t="shared" ca="1" si="377"/>
        <v>#REF!</v>
      </c>
    </row>
    <row r="143" spans="1:234" s="48" customFormat="1">
      <c r="A143" s="3" t="s">
        <v>279</v>
      </c>
      <c r="B143" s="202" t="str">
        <f>INDEX('Ref1'!$E:$E,MATCH(A143,'Ref1'!$A:$A,0))</f>
        <v>Gosport</v>
      </c>
      <c r="C143" s="42" t="str">
        <f>INDEX(Data1!B:B,MATCH(A143,Data1!A:A,0))</f>
        <v>SD</v>
      </c>
      <c r="D143" s="253" t="str">
        <f>INDEX(Data1!C:C,MATCH(A143,Data1!A:A,0))</f>
        <v>SE</v>
      </c>
      <c r="E143" s="200" t="str">
        <f>IF($C$6="No","No",IF(COUNTIF(Inputs!$K$359:$K$398,$A143)&gt;0,"Yes","No"))</f>
        <v>No</v>
      </c>
      <c r="F143" s="404"/>
      <c r="G143" s="62">
        <f>INDEX('4_RatesSplit'!K:K,MATCH($A143,'4_RatesSplit'!$A:$A,0))</f>
        <v>0</v>
      </c>
      <c r="H143" s="171">
        <f>INDEX('4_RatesSplit'!L:L,MATCH($A143,'4_RatesSplit'!$A:$A,0))</f>
        <v>0</v>
      </c>
      <c r="I143" s="167">
        <f>INDEX('4_RatesSplit'!M:M,MATCH($A143,'4_RatesSplit'!$A:$A,0))</f>
        <v>0</v>
      </c>
      <c r="J143" s="167">
        <f>INDEX('4_RatesSplit'!N:N,MATCH($A143,'4_RatesSplit'!$A:$A,0))</f>
        <v>0</v>
      </c>
      <c r="K143" s="167">
        <f>INDEX('4_RatesSplit'!O:O,MATCH($A143,'4_RatesSplit'!$A:$A,0))</f>
        <v>0</v>
      </c>
      <c r="L143" s="167">
        <f>INDEX('4_RatesSplit'!P:P,MATCH($A143,'4_RatesSplit'!$A:$A,0))</f>
        <v>0</v>
      </c>
      <c r="M143" s="167">
        <f>INDEX('4_RatesSplit'!Q:Q,MATCH($A143,'4_RatesSplit'!$A:$A,0))</f>
        <v>0</v>
      </c>
      <c r="N143" s="167">
        <f>INDEX('4_RatesSplit'!R:R,MATCH($A143,'4_RatesSplit'!$A:$A,0))</f>
        <v>0</v>
      </c>
      <c r="O143" s="167">
        <f>INDEX('4_RatesSplit'!S:S,MATCH($A143,'4_RatesSplit'!$A:$A,0))</f>
        <v>0</v>
      </c>
      <c r="P143" s="167">
        <f>INDEX('4_RatesSplit'!T:T,MATCH($A143,'4_RatesSplit'!$A:$A,0))</f>
        <v>0</v>
      </c>
      <c r="Q143" s="167">
        <f>INDEX('4_RatesSplit'!U:U,MATCH($A143,'4_RatesSplit'!$A:$A,0))</f>
        <v>0</v>
      </c>
      <c r="R143" s="167">
        <f>INDEX('4_RatesSplit'!V:V,MATCH($A143,'4_RatesSplit'!$A:$A,0))</f>
        <v>0</v>
      </c>
      <c r="S143" s="167">
        <f>INDEX('4_RatesSplit'!W:W,MATCH($A143,'4_RatesSplit'!$A:$A,0))</f>
        <v>0</v>
      </c>
      <c r="T143" s="167">
        <f>INDEX('4_RatesSplit'!X:X,MATCH($A143,'4_RatesSplit'!$A:$A,0))</f>
        <v>0</v>
      </c>
      <c r="U143" s="167">
        <f>INDEX('4_RatesSplit'!Y:Y,MATCH($A143,'4_RatesSplit'!$A:$A,0))</f>
        <v>0</v>
      </c>
      <c r="V143" s="167">
        <f>INDEX('4_RatesSplit'!Z:Z,MATCH($A143,'4_RatesSplit'!$A:$A,0))</f>
        <v>0</v>
      </c>
      <c r="W143" s="167">
        <f>INDEX('4_RatesSplit'!AA:AA,MATCH($A143,'4_RatesSplit'!$A:$A,0))</f>
        <v>0</v>
      </c>
      <c r="X143" s="18"/>
      <c r="Y143" s="168" t="e">
        <f ca="1">INDEX('4_RatesSplit'!AT:AT,MATCH($A143,'4_RatesSplit'!$A:$A,0))</f>
        <v>#REF!</v>
      </c>
      <c r="Z143" s="168" t="e">
        <f ca="1">INDEX('4_RatesSplit'!AU:AU,MATCH($A143,'4_RatesSplit'!$A:$A,0))</f>
        <v>#REF!</v>
      </c>
      <c r="AA143" s="168" t="e">
        <f ca="1">INDEX('4_RatesSplit'!AV:AV,MATCH($A143,'4_RatesSplit'!$A:$A,0))</f>
        <v>#REF!</v>
      </c>
      <c r="AB143" s="168" t="e">
        <f ca="1">INDEX('4_RatesSplit'!AW:AW,MATCH($A143,'4_RatesSplit'!$A:$A,0))</f>
        <v>#REF!</v>
      </c>
      <c r="AC143" s="168" t="e">
        <f ca="1">INDEX('4_RatesSplit'!AX:AX,MATCH($A143,'4_RatesSplit'!$A:$A,0))</f>
        <v>#REF!</v>
      </c>
      <c r="AD143" s="168" t="e">
        <f ca="1">INDEX('4_RatesSplit'!AY:AY,MATCH($A143,'4_RatesSplit'!$A:$A,0))</f>
        <v>#REF!</v>
      </c>
      <c r="AE143" s="168" t="e">
        <f ca="1">INDEX('4_RatesSplit'!AZ:AZ,MATCH($A143,'4_RatesSplit'!$A:$A,0))</f>
        <v>#REF!</v>
      </c>
      <c r="AF143" s="168" t="e">
        <f ca="1">INDEX('4_RatesSplit'!BA:BA,MATCH($A143,'4_RatesSplit'!$A:$A,0))</f>
        <v>#REF!</v>
      </c>
      <c r="AG143" s="168" t="e">
        <f ca="1">INDEX('4_RatesSplit'!BB:BB,MATCH($A143,'4_RatesSplit'!$A:$A,0))</f>
        <v>#REF!</v>
      </c>
      <c r="AH143" s="168" t="e">
        <f ca="1">INDEX('4_RatesSplit'!BC:BC,MATCH($A143,'4_RatesSplit'!$A:$A,0))</f>
        <v>#REF!</v>
      </c>
      <c r="AI143" s="168" t="e">
        <f ca="1">INDEX('4_RatesSplit'!BD:BD,MATCH($A143,'4_RatesSplit'!$A:$A,0))</f>
        <v>#REF!</v>
      </c>
      <c r="AJ143" s="168" t="e">
        <f ca="1">INDEX('4_RatesSplit'!BE:BE,MATCH($A143,'4_RatesSplit'!$A:$A,0))</f>
        <v>#REF!</v>
      </c>
      <c r="AK143" s="168" t="e">
        <f ca="1">INDEX('4_RatesSplit'!BF:BF,MATCH($A143,'4_RatesSplit'!$A:$A,0))</f>
        <v>#REF!</v>
      </c>
      <c r="AL143" s="168" t="e">
        <f ca="1">INDEX('4_RatesSplit'!BG:BG,MATCH($A143,'4_RatesSplit'!$A:$A,0))</f>
        <v>#REF!</v>
      </c>
      <c r="AM143" s="168" t="e">
        <f ca="1">INDEX('4_RatesSplit'!BH:BH,MATCH($A143,'4_RatesSplit'!$A:$A,0))</f>
        <v>#REF!</v>
      </c>
      <c r="AN143" s="198" t="e">
        <f ca="1">INDEX('4_RatesSplit'!BI:BI,MATCH($A143,'4_RatesSplit'!$A:$A,0))</f>
        <v>#REF!</v>
      </c>
      <c r="AO143" s="114"/>
      <c r="AP143" s="167" t="e">
        <f t="shared" ref="AP143:AP206" ca="1" si="511">IF(AP$3="Reset",Y143*AP$6,AO143*(1+$C$4))</f>
        <v>#REF!</v>
      </c>
      <c r="AQ143" s="167" t="e">
        <f t="shared" ref="AQ143:AQ206" ca="1" si="512">IF(AQ$3="Reset",Z143*AQ$6,AP143*(1+$C$4))</f>
        <v>#REF!</v>
      </c>
      <c r="AR143" s="167" t="e">
        <f t="shared" ref="AR143:AR206" ca="1" si="513">IF(AR$3="Reset",AA143*AR$6,AQ143*(1+$C$4))</f>
        <v>#REF!</v>
      </c>
      <c r="AS143" s="167" t="e">
        <f t="shared" ref="AS143:AS206" ca="1" si="514">IF(AS$3="Reset",AB143*AS$6,AR143*(1+$C$4))</f>
        <v>#REF!</v>
      </c>
      <c r="AT143" s="167" t="e">
        <f t="shared" ref="AT143:AT206" ca="1" si="515">IF(AT$3="Reset",AC143*AT$6,AS143*(1+$C$4))</f>
        <v>#REF!</v>
      </c>
      <c r="AU143" s="167" t="e">
        <f t="shared" ref="AU143:AU206" ca="1" si="516">IF(AU$3="Reset",AD143*AU$6,AT143*(1+$C$4))</f>
        <v>#REF!</v>
      </c>
      <c r="AV143" s="167" t="e">
        <f t="shared" ref="AV143:AV206" ca="1" si="517">IF(AV$3="Reset",AE143*AV$6,AU143*(1+$C$4))</f>
        <v>#REF!</v>
      </c>
      <c r="AW143" s="167" t="e">
        <f t="shared" ref="AW143:AW206" ca="1" si="518">IF(AW$3="Reset",AF143*AW$6,AV143*(1+$C$4))</f>
        <v>#REF!</v>
      </c>
      <c r="AX143" s="167" t="e">
        <f t="shared" ref="AX143:AX206" ca="1" si="519">IF(AX$3="Reset",AG143*AX$6,AW143*(1+$C$4))</f>
        <v>#REF!</v>
      </c>
      <c r="AY143" s="167" t="e">
        <f t="shared" ref="AY143:AY206" ca="1" si="520">IF(AY$3="Reset",AH143*AY$6,AX143*(1+$C$4))</f>
        <v>#REF!</v>
      </c>
      <c r="AZ143" s="167" t="e">
        <f t="shared" ref="AZ143:AZ206" ca="1" si="521">IF(AZ$3="Reset",AI143*AZ$6,AY143*(1+$C$4))</f>
        <v>#REF!</v>
      </c>
      <c r="BA143" s="167" t="e">
        <f t="shared" ref="BA143:BA206" ca="1" si="522">IF(BA$3="Reset",AJ143*BA$6,AZ143*(1+$C$4))</f>
        <v>#REF!</v>
      </c>
      <c r="BB143" s="167" t="e">
        <f t="shared" ref="BB143:BB206" ca="1" si="523">IF(BB$3="Reset",AK143*BB$6,BA143*(1+$C$4))</f>
        <v>#REF!</v>
      </c>
      <c r="BC143" s="167" t="e">
        <f t="shared" ref="BC143:BC206" ca="1" si="524">IF(BC$3="Reset",AL143*BC$6,BB143*(1+$C$4))</f>
        <v>#REF!</v>
      </c>
      <c r="BD143" s="167" t="e">
        <f t="shared" ref="BD143:BD206" ca="1" si="525">IF(BD$3="Reset",AM143*BD$6,BC143*(1+$C$4))</f>
        <v>#REF!</v>
      </c>
      <c r="BE143" s="167" t="e">
        <f t="shared" ref="BE143:BE206" ca="1" si="526">IF(BE$3="Reset",AN143*BE$6,BD143*(1+$C$4))</f>
        <v>#REF!</v>
      </c>
      <c r="BF143" s="18"/>
      <c r="BG143" s="168">
        <f>INDEX('2_Needs'!$F:$F,MATCH($A143,'2_Needs'!$A:$A,0))</f>
        <v>2.0078492067168767E-4</v>
      </c>
      <c r="BH143" s="114"/>
      <c r="BI143" s="167">
        <f t="shared" ref="BI143:BX143" si="527">IF(BI$3="reset",$BG143*BI$6,BH143*(1+$C$4))</f>
        <v>0</v>
      </c>
      <c r="BJ143" s="167">
        <f t="shared" si="527"/>
        <v>0</v>
      </c>
      <c r="BK143" s="167">
        <f t="shared" si="527"/>
        <v>0</v>
      </c>
      <c r="BL143" s="167">
        <f t="shared" si="527"/>
        <v>0</v>
      </c>
      <c r="BM143" s="167">
        <f t="shared" si="527"/>
        <v>0</v>
      </c>
      <c r="BN143" s="167">
        <f t="shared" si="527"/>
        <v>0</v>
      </c>
      <c r="BO143" s="167">
        <f t="shared" si="527"/>
        <v>0</v>
      </c>
      <c r="BP143" s="167">
        <f t="shared" si="527"/>
        <v>0</v>
      </c>
      <c r="BQ143" s="167">
        <f t="shared" si="527"/>
        <v>0</v>
      </c>
      <c r="BR143" s="167">
        <f t="shared" si="527"/>
        <v>0</v>
      </c>
      <c r="BS143" s="167">
        <f t="shared" si="527"/>
        <v>0</v>
      </c>
      <c r="BT143" s="167">
        <f t="shared" si="527"/>
        <v>0</v>
      </c>
      <c r="BU143" s="167">
        <f t="shared" si="527"/>
        <v>0</v>
      </c>
      <c r="BV143" s="167">
        <f t="shared" si="527"/>
        <v>0</v>
      </c>
      <c r="BW143" s="167">
        <f t="shared" si="527"/>
        <v>0</v>
      </c>
      <c r="BX143" s="167">
        <f t="shared" si="527"/>
        <v>0</v>
      </c>
      <c r="BZ143" s="167" t="e">
        <f t="shared" ca="1" si="445"/>
        <v>#REF!</v>
      </c>
      <c r="CA143" s="167" t="e">
        <f t="shared" ca="1" si="446"/>
        <v>#REF!</v>
      </c>
      <c r="CB143" s="167" t="e">
        <f t="shared" ca="1" si="447"/>
        <v>#REF!</v>
      </c>
      <c r="CC143" s="167" t="e">
        <f t="shared" ca="1" si="448"/>
        <v>#REF!</v>
      </c>
      <c r="CD143" s="167" t="e">
        <f t="shared" ca="1" si="449"/>
        <v>#REF!</v>
      </c>
      <c r="CE143" s="167" t="e">
        <f t="shared" ca="1" si="450"/>
        <v>#REF!</v>
      </c>
      <c r="CF143" s="167" t="e">
        <f t="shared" ca="1" si="451"/>
        <v>#REF!</v>
      </c>
      <c r="CG143" s="167" t="e">
        <f t="shared" ca="1" si="452"/>
        <v>#REF!</v>
      </c>
      <c r="CH143" s="167" t="e">
        <f t="shared" ca="1" si="453"/>
        <v>#REF!</v>
      </c>
      <c r="CI143" s="167" t="e">
        <f t="shared" ca="1" si="454"/>
        <v>#REF!</v>
      </c>
      <c r="CJ143" s="167" t="e">
        <f t="shared" ca="1" si="455"/>
        <v>#REF!</v>
      </c>
      <c r="CK143" s="167" t="e">
        <f t="shared" ca="1" si="456"/>
        <v>#REF!</v>
      </c>
      <c r="CL143" s="167" t="e">
        <f t="shared" ca="1" si="457"/>
        <v>#REF!</v>
      </c>
      <c r="CM143" s="167" t="e">
        <f t="shared" ca="1" si="458"/>
        <v>#REF!</v>
      </c>
      <c r="CN143" s="167" t="e">
        <f t="shared" ca="1" si="459"/>
        <v>#REF!</v>
      </c>
      <c r="CO143" s="167" t="e">
        <f t="shared" ca="1" si="460"/>
        <v>#REF!</v>
      </c>
      <c r="CQ143" s="167" t="e">
        <f t="shared" ca="1" si="461"/>
        <v>#REF!</v>
      </c>
      <c r="CR143" s="167" t="e">
        <f t="shared" ca="1" si="462"/>
        <v>#REF!</v>
      </c>
      <c r="CS143" s="167" t="e">
        <f t="shared" ca="1" si="463"/>
        <v>#REF!</v>
      </c>
      <c r="CT143" s="167" t="e">
        <f t="shared" ca="1" si="464"/>
        <v>#REF!</v>
      </c>
      <c r="CU143" s="167" t="e">
        <f t="shared" ca="1" si="465"/>
        <v>#REF!</v>
      </c>
      <c r="CV143" s="167" t="e">
        <f t="shared" ca="1" si="466"/>
        <v>#REF!</v>
      </c>
      <c r="CW143" s="167" t="e">
        <f t="shared" ca="1" si="467"/>
        <v>#REF!</v>
      </c>
      <c r="CX143" s="167" t="e">
        <f t="shared" ca="1" si="468"/>
        <v>#REF!</v>
      </c>
      <c r="CY143" s="167" t="e">
        <f t="shared" ca="1" si="469"/>
        <v>#REF!</v>
      </c>
      <c r="CZ143" s="167" t="e">
        <f t="shared" ca="1" si="470"/>
        <v>#REF!</v>
      </c>
      <c r="DA143" s="167" t="e">
        <f t="shared" ca="1" si="471"/>
        <v>#REF!</v>
      </c>
      <c r="DB143" s="167" t="e">
        <f t="shared" ca="1" si="472"/>
        <v>#REF!</v>
      </c>
      <c r="DC143" s="167" t="e">
        <f t="shared" ca="1" si="473"/>
        <v>#REF!</v>
      </c>
      <c r="DD143" s="167" t="e">
        <f t="shared" ca="1" si="474"/>
        <v>#REF!</v>
      </c>
      <c r="DE143" s="167" t="e">
        <f t="shared" ca="1" si="475"/>
        <v>#REF!</v>
      </c>
      <c r="DF143" s="167" t="e">
        <f t="shared" ca="1" si="476"/>
        <v>#REF!</v>
      </c>
      <c r="DH143" s="167">
        <f t="shared" si="477"/>
        <v>0</v>
      </c>
      <c r="DI143" s="167">
        <f t="shared" si="478"/>
        <v>0</v>
      </c>
      <c r="DJ143" s="167">
        <f t="shared" si="479"/>
        <v>0</v>
      </c>
      <c r="DK143" s="167">
        <f t="shared" si="480"/>
        <v>0</v>
      </c>
      <c r="DL143" s="167">
        <f t="shared" si="481"/>
        <v>0</v>
      </c>
      <c r="DM143" s="167">
        <f t="shared" si="482"/>
        <v>0</v>
      </c>
      <c r="DN143" s="167">
        <f t="shared" si="483"/>
        <v>0</v>
      </c>
      <c r="DO143" s="167">
        <f t="shared" si="484"/>
        <v>0</v>
      </c>
      <c r="DP143" s="167">
        <f t="shared" si="485"/>
        <v>0</v>
      </c>
      <c r="DQ143" s="167">
        <f t="shared" si="486"/>
        <v>0</v>
      </c>
      <c r="DR143" s="167">
        <f t="shared" si="487"/>
        <v>0</v>
      </c>
      <c r="DS143" s="167">
        <f t="shared" si="488"/>
        <v>0</v>
      </c>
      <c r="DT143" s="167">
        <f t="shared" si="489"/>
        <v>0</v>
      </c>
      <c r="DU143" s="167">
        <f t="shared" si="490"/>
        <v>0</v>
      </c>
      <c r="DV143" s="167">
        <f t="shared" si="491"/>
        <v>0</v>
      </c>
      <c r="DW143" s="167">
        <f t="shared" si="492"/>
        <v>0</v>
      </c>
      <c r="DY143" s="167" t="e">
        <f t="shared" ref="DY143:DY206" ca="1" si="528">IF(DH143&gt;CQ143,DH143-CQ143,0)</f>
        <v>#REF!</v>
      </c>
      <c r="DZ143" s="167" t="e">
        <f t="shared" ref="DZ143:DZ206" ca="1" si="529">IF(DI143&gt;CR143,DI143-CR143,0)</f>
        <v>#REF!</v>
      </c>
      <c r="EA143" s="167" t="e">
        <f t="shared" ref="EA143:EA206" ca="1" si="530">IF(DJ143&gt;CS143,DJ143-CS143,0)</f>
        <v>#REF!</v>
      </c>
      <c r="EB143" s="167" t="e">
        <f t="shared" ref="EB143:EB206" ca="1" si="531">IF(DK143&gt;CT143,DK143-CT143,0)</f>
        <v>#REF!</v>
      </c>
      <c r="EC143" s="167" t="e">
        <f t="shared" ref="EC143:EC206" ca="1" si="532">IF(DL143&gt;CU143,DL143-CU143,0)</f>
        <v>#REF!</v>
      </c>
      <c r="ED143" s="167" t="e">
        <f t="shared" ref="ED143:ED206" ca="1" si="533">IF(DM143&gt;CV143,DM143-CV143,0)</f>
        <v>#REF!</v>
      </c>
      <c r="EE143" s="167" t="e">
        <f t="shared" ref="EE143:EE206" ca="1" si="534">IF(DN143&gt;CW143,DN143-CW143,0)</f>
        <v>#REF!</v>
      </c>
      <c r="EF143" s="167" t="e">
        <f t="shared" ref="EF143:EF206" ca="1" si="535">IF(DO143&gt;CX143,DO143-CX143,0)</f>
        <v>#REF!</v>
      </c>
      <c r="EG143" s="167" t="e">
        <f t="shared" ref="EG143:EG206" ca="1" si="536">IF(DP143&gt;CY143,DP143-CY143,0)</f>
        <v>#REF!</v>
      </c>
      <c r="EH143" s="167" t="e">
        <f t="shared" ref="EH143:EH206" ca="1" si="537">IF(DQ143&gt;CZ143,DQ143-CZ143,0)</f>
        <v>#REF!</v>
      </c>
      <c r="EI143" s="167" t="e">
        <f t="shared" ref="EI143:EI206" ca="1" si="538">IF(DR143&gt;DA143,DR143-DA143,0)</f>
        <v>#REF!</v>
      </c>
      <c r="EJ143" s="167" t="e">
        <f t="shared" ref="EJ143:EJ206" ca="1" si="539">IF(DS143&gt;DB143,DS143-DB143,0)</f>
        <v>#REF!</v>
      </c>
      <c r="EK143" s="167" t="e">
        <f t="shared" ref="EK143:EK206" ca="1" si="540">IF(DT143&gt;DC143,DT143-DC143,0)</f>
        <v>#REF!</v>
      </c>
      <c r="EL143" s="167" t="e">
        <f t="shared" ref="EL143:EL206" ca="1" si="541">IF(DU143&gt;DD143,DU143-DD143,0)</f>
        <v>#REF!</v>
      </c>
      <c r="EM143" s="167" t="e">
        <f t="shared" ref="EM143:EM206" ca="1" si="542">IF(DV143&gt;DE143,DV143-DE143,0)</f>
        <v>#REF!</v>
      </c>
      <c r="EN143" s="167" t="e">
        <f t="shared" ref="EN143:EN206" ca="1" si="543">IF(DW143&gt;DF143,DW143-DF143,0)</f>
        <v>#REF!</v>
      </c>
      <c r="EP143" s="167">
        <f t="shared" ref="EP143:EP206" si="544">IF($A$4="Option 2",MAX(CQ143-BI143,0),IF($A$4="Option 3",MAX(CQ143-BI143*(1+$A$6),0),IF($A$4="Option 1",0,"Error")))</f>
        <v>0</v>
      </c>
      <c r="EQ143" s="167">
        <f t="shared" ref="EQ143:EQ206" si="545">IF($A$4="Option 2",MAX(CR143-BJ143,0),IF($A$4="Option 3",MAX(CR143-BJ143*(1+$A$6),0),IF($A$4="Option 1",0,"Error")))</f>
        <v>0</v>
      </c>
      <c r="ER143" s="167">
        <f t="shared" ref="ER143:ER206" si="546">IF($A$4="Option 2",MAX(CS143-BK143,0),IF($A$4="Option 3",MAX(CS143-BK143*(1+$A$6),0),IF($A$4="Option 1",0,"Error")))</f>
        <v>0</v>
      </c>
      <c r="ES143" s="167">
        <f t="shared" ref="ES143:ES206" si="547">IF($A$4="Option 2",MAX(CT143-BL143,0),IF($A$4="Option 3",MAX(CT143-BL143*(1+$A$6),0),IF($A$4="Option 1",0,"Error")))</f>
        <v>0</v>
      </c>
      <c r="ET143" s="167">
        <f t="shared" ref="ET143:ET206" si="548">IF($A$4="Option 2",MAX(CU143-BM143,0),IF($A$4="Option 3",MAX(CU143-BM143*(1+$A$6),0),IF($A$4="Option 1",0,"Error")))</f>
        <v>0</v>
      </c>
      <c r="EU143" s="167">
        <f t="shared" ref="EU143:EU206" si="549">IF($A$4="Option 2",MAX(CV143-BN143,0),IF($A$4="Option 3",MAX(CV143-BN143*(1+$A$6),0),IF($A$4="Option 1",0,"Error")))</f>
        <v>0</v>
      </c>
      <c r="EV143" s="167">
        <f t="shared" ref="EV143:EV206" si="550">IF($A$4="Option 2",MAX(CW143-BO143,0),IF($A$4="Option 3",MAX(CW143-BO143*(1+$A$6),0),IF($A$4="Option 1",0,"Error")))</f>
        <v>0</v>
      </c>
      <c r="EW143" s="167">
        <f t="shared" ref="EW143:EW206" si="551">IF($A$4="Option 2",MAX(CX143-BP143,0),IF($A$4="Option 3",MAX(CX143-BP143*(1+$A$6),0),IF($A$4="Option 1",0,"Error")))</f>
        <v>0</v>
      </c>
      <c r="EX143" s="167">
        <f t="shared" ref="EX143:EX206" si="552">IF($A$4="Option 2",MAX(CY143-BQ143,0),IF($A$4="Option 3",MAX(CY143-BQ143*(1+$A$6),0),IF($A$4="Option 1",0,"Error")))</f>
        <v>0</v>
      </c>
      <c r="EY143" s="167">
        <f t="shared" ref="EY143:EY206" si="553">IF($A$4="Option 2",MAX(CZ143-BR143,0),IF($A$4="Option 3",MAX(CZ143-BR143*(1+$A$6),0),IF($A$4="Option 1",0,"Error")))</f>
        <v>0</v>
      </c>
      <c r="EZ143" s="167">
        <f t="shared" ref="EZ143:EZ206" si="554">IF($A$4="Option 2",MAX(DA143-BS143,0),IF($A$4="Option 3",MAX(DA143-BS143*(1+$A$6),0),IF($A$4="Option 1",0,"Error")))</f>
        <v>0</v>
      </c>
      <c r="FA143" s="167">
        <f t="shared" ref="FA143:FA206" si="555">IF($A$4="Option 2",MAX(DB143-BT143,0),IF($A$4="Option 3",MAX(DB143-BT143*(1+$A$6),0),IF($A$4="Option 1",0,"Error")))</f>
        <v>0</v>
      </c>
      <c r="FB143" s="167">
        <f t="shared" ref="FB143:FB206" si="556">IF($A$4="Option 2",MAX(DC143-BU143,0),IF($A$4="Option 3",MAX(DC143-BU143*(1+$A$6),0),IF($A$4="Option 1",0,"Error")))</f>
        <v>0</v>
      </c>
      <c r="FC143" s="167">
        <f t="shared" ref="FC143:FC206" si="557">IF($A$4="Option 2",MAX(DD143-BV143,0),IF($A$4="Option 3",MAX(DD143-BV143*(1+$A$6),0),IF($A$4="Option 1",0,"Error")))</f>
        <v>0</v>
      </c>
      <c r="FD143" s="167">
        <f t="shared" ref="FD143:FD206" si="558">IF($A$4="Option 2",MAX(DE143-BW143,0),IF($A$4="Option 3",MAX(DE143-BW143*(1+$A$6),0),IF($A$4="Option 1",0,"Error")))</f>
        <v>0</v>
      </c>
      <c r="FE143" s="167">
        <f t="shared" ref="FE143:FE206" si="559">IF($A$4="Option 2",MAX(DF143-BX143,0),IF($A$4="Option 3",MAX(DF143-BX143*(1+$A$6),0),IF($A$4="Option 1",0,"Error")))</f>
        <v>0</v>
      </c>
      <c r="FG143" s="167">
        <f t="shared" ref="FG143:FG206" si="560">IF($A$4="Option 2",MAX(MIN((1-BI143/AP143),$A$5/100),0),IF($A$4="Option 3",$A$7/100,IF($A$4="Option 1",0,"Error")))</f>
        <v>0</v>
      </c>
      <c r="FH143" s="167">
        <f t="shared" ref="FH143:FH206" si="561">IF($A$4="Option 2",MAX(MIN((1-BJ143/AQ143),$A$5/100),0),IF($A$4="Option 3",$A$7/100,IF($A$4="Option 1",0,"Error")))</f>
        <v>0</v>
      </c>
      <c r="FI143" s="167">
        <f t="shared" ref="FI143:FI206" si="562">IF($A$4="Option 2",MAX(MIN((1-BK143/AR143),$A$5/100),0),IF($A$4="Option 3",$A$7/100,IF($A$4="Option 1",0,"Error")))</f>
        <v>0</v>
      </c>
      <c r="FJ143" s="167">
        <f t="shared" ref="FJ143:FJ206" si="563">IF($A$4="Option 2",MAX(MIN((1-BL143/AS143),$A$5/100),0),IF($A$4="Option 3",$A$7/100,IF($A$4="Option 1",0,"Error")))</f>
        <v>0</v>
      </c>
      <c r="FK143" s="167">
        <f t="shared" ref="FK143:FK206" si="564">IF($A$4="Option 2",MAX(MIN((1-BM143/AT143),$A$5/100),0),IF($A$4="Option 3",$A$7/100,IF($A$4="Option 1",0,"Error")))</f>
        <v>0</v>
      </c>
      <c r="FL143" s="167">
        <f t="shared" ref="FL143:FL206" si="565">IF($A$4="Option 2",MAX(MIN((1-BN143/AU143),$A$5/100),0),IF($A$4="Option 3",$A$7/100,IF($A$4="Option 1",0,"Error")))</f>
        <v>0</v>
      </c>
      <c r="FM143" s="167">
        <f t="shared" ref="FM143:FM206" si="566">IF($A$4="Option 2",MAX(MIN((1-BO143/AV143),$A$5/100),0),IF($A$4="Option 3",$A$7/100,IF($A$4="Option 1",0,"Error")))</f>
        <v>0</v>
      </c>
      <c r="FN143" s="167">
        <f t="shared" ref="FN143:FN206" si="567">IF($A$4="Option 2",MAX(MIN((1-BP143/AW143),$A$5/100),0),IF($A$4="Option 3",$A$7/100,IF($A$4="Option 1",0,"Error")))</f>
        <v>0</v>
      </c>
      <c r="FO143" s="167">
        <f t="shared" ref="FO143:FO206" si="568">IF($A$4="Option 2",MAX(MIN((1-BQ143/AX143),$A$5/100),0),IF($A$4="Option 3",$A$7/100,IF($A$4="Option 1",0,"Error")))</f>
        <v>0</v>
      </c>
      <c r="FP143" s="167">
        <f t="shared" ref="FP143:FP206" si="569">IF($A$4="Option 2",MAX(MIN((1-BR143/AY143),$A$5/100),0),IF($A$4="Option 3",$A$7/100,IF($A$4="Option 1",0,"Error")))</f>
        <v>0</v>
      </c>
      <c r="FQ143" s="167">
        <f t="shared" ref="FQ143:FQ206" si="570">IF($A$4="Option 2",MAX(MIN((1-BS143/AZ143),$A$5/100),0),IF($A$4="Option 3",$A$7/100,IF($A$4="Option 1",0,"Error")))</f>
        <v>0</v>
      </c>
      <c r="FR143" s="167">
        <f t="shared" ref="FR143:FR206" si="571">IF($A$4="Option 2",MAX(MIN((1-BT143/BA143),$A$5/100),0),IF($A$4="Option 3",$A$7/100,IF($A$4="Option 1",0,"Error")))</f>
        <v>0</v>
      </c>
      <c r="FS143" s="167">
        <f t="shared" ref="FS143:FS206" si="572">IF($A$4="Option 2",MAX(MIN((1-BU143/BB143),$A$5/100),0),IF($A$4="Option 3",$A$7/100,IF($A$4="Option 1",0,"Error")))</f>
        <v>0</v>
      </c>
      <c r="FT143" s="167">
        <f t="shared" ref="FT143:FT206" si="573">IF($A$4="Option 2",MAX(MIN((1-BV143/BC143),$A$5/100),0),IF($A$4="Option 3",$A$7/100,IF($A$4="Option 1",0,"Error")))</f>
        <v>0</v>
      </c>
      <c r="FU143" s="167">
        <f t="shared" ref="FU143:FU206" si="574">IF($A$4="Option 2",MAX(MIN((1-BW143/BD143),$A$5/100),0),IF($A$4="Option 3",$A$7/100,IF($A$4="Option 1",0,"Error")))</f>
        <v>0</v>
      </c>
      <c r="FV143" s="167">
        <f t="shared" ref="FV143:FV206" si="575">IF($A$4="Option 2",MAX(MIN((1-BX143/BE143),$A$5/100),0),IF($A$4="Option 3",$A$7/100,IF($A$4="Option 1",0,"Error")))</f>
        <v>0</v>
      </c>
      <c r="FX143" s="167">
        <f t="shared" ref="FX143:FX206" si="576">(-1)*EP143*FG143</f>
        <v>0</v>
      </c>
      <c r="FY143" s="167">
        <f t="shared" ref="FY143:FY206" si="577">(-1)*EQ143*FH143</f>
        <v>0</v>
      </c>
      <c r="FZ143" s="167">
        <f t="shared" ref="FZ143:FZ206" si="578">(-1)*ER143*FI143</f>
        <v>0</v>
      </c>
      <c r="GA143" s="167">
        <f t="shared" ref="GA143:GA206" si="579">(-1)*ES143*FJ143</f>
        <v>0</v>
      </c>
      <c r="GB143" s="167">
        <f t="shared" ref="GB143:GB206" si="580">(-1)*ET143*FK143</f>
        <v>0</v>
      </c>
      <c r="GC143" s="167">
        <f t="shared" ref="GC143:GC206" si="581">(-1)*EU143*FL143</f>
        <v>0</v>
      </c>
      <c r="GD143" s="167">
        <f t="shared" ref="GD143:GD206" si="582">(-1)*EV143*FM143</f>
        <v>0</v>
      </c>
      <c r="GE143" s="167">
        <f t="shared" ref="GE143:GE206" si="583">(-1)*EW143*FN143</f>
        <v>0</v>
      </c>
      <c r="GF143" s="167">
        <f t="shared" ref="GF143:GF206" si="584">(-1)*EX143*FO143</f>
        <v>0</v>
      </c>
      <c r="GG143" s="167">
        <f t="shared" ref="GG143:GG206" si="585">(-1)*EY143*FP143</f>
        <v>0</v>
      </c>
      <c r="GH143" s="167">
        <f t="shared" ref="GH143:GH206" si="586">(-1)*EZ143*FQ143</f>
        <v>0</v>
      </c>
      <c r="GI143" s="167">
        <f t="shared" ref="GI143:GI206" si="587">(-1)*FA143*FR143</f>
        <v>0</v>
      </c>
      <c r="GJ143" s="167">
        <f t="shared" ref="GJ143:GJ206" si="588">(-1)*FB143*FS143</f>
        <v>0</v>
      </c>
      <c r="GK143" s="167">
        <f t="shared" ref="GK143:GK206" si="589">(-1)*FC143*FT143</f>
        <v>0</v>
      </c>
      <c r="GL143" s="167">
        <f t="shared" ref="GL143:GL206" si="590">(-1)*FD143*FU143</f>
        <v>0</v>
      </c>
      <c r="GM143" s="167">
        <f t="shared" ref="GM143:GM206" si="591">(-1)*FE143*FV143</f>
        <v>0</v>
      </c>
      <c r="GO143" s="167" t="e">
        <f t="shared" ca="1" si="426"/>
        <v>#REF!</v>
      </c>
      <c r="GP143" s="167" t="e">
        <f t="shared" ca="1" si="430"/>
        <v>#REF!</v>
      </c>
      <c r="GQ143" s="167" t="e">
        <f t="shared" ca="1" si="430"/>
        <v>#REF!</v>
      </c>
      <c r="GR143" s="167" t="e">
        <f t="shared" ca="1" si="430"/>
        <v>#REF!</v>
      </c>
      <c r="GS143" s="167" t="e">
        <f t="shared" ca="1" si="430"/>
        <v>#REF!</v>
      </c>
      <c r="GT143" s="167" t="e">
        <f t="shared" ca="1" si="430"/>
        <v>#REF!</v>
      </c>
      <c r="GU143" s="167" t="e">
        <f t="shared" ca="1" si="430"/>
        <v>#REF!</v>
      </c>
      <c r="GV143" s="167" t="e">
        <f t="shared" ca="1" si="430"/>
        <v>#REF!</v>
      </c>
      <c r="GW143" s="167" t="e">
        <f t="shared" ca="1" si="430"/>
        <v>#REF!</v>
      </c>
      <c r="GX143" s="167" t="e">
        <f t="shared" ca="1" si="430"/>
        <v>#REF!</v>
      </c>
      <c r="GY143" s="167" t="e">
        <f t="shared" ca="1" si="430"/>
        <v>#REF!</v>
      </c>
      <c r="GZ143" s="167" t="e">
        <f t="shared" ca="1" si="430"/>
        <v>#REF!</v>
      </c>
      <c r="HA143" s="167" t="e">
        <f t="shared" ca="1" si="430"/>
        <v>#REF!</v>
      </c>
      <c r="HB143" s="167" t="e">
        <f t="shared" ca="1" si="430"/>
        <v>#REF!</v>
      </c>
      <c r="HC143" s="167" t="e">
        <f t="shared" ca="1" si="430"/>
        <v>#REF!</v>
      </c>
      <c r="HD143" s="167" t="e">
        <f t="shared" ca="1" si="430"/>
        <v>#REF!</v>
      </c>
      <c r="HF143" s="167" t="e">
        <f t="shared" ca="1" si="493"/>
        <v>#REF!</v>
      </c>
      <c r="HG143" s="167" t="e">
        <f t="shared" ca="1" si="494"/>
        <v>#REF!</v>
      </c>
      <c r="HH143" s="167" t="e">
        <f t="shared" ca="1" si="495"/>
        <v>#REF!</v>
      </c>
      <c r="HI143" s="167" t="e">
        <f t="shared" ca="1" si="496"/>
        <v>#REF!</v>
      </c>
      <c r="HJ143" s="167" t="e">
        <f t="shared" ca="1" si="497"/>
        <v>#REF!</v>
      </c>
      <c r="HK143" s="167" t="e">
        <f t="shared" ca="1" si="498"/>
        <v>#REF!</v>
      </c>
      <c r="HL143" s="167" t="e">
        <f t="shared" ca="1" si="499"/>
        <v>#REF!</v>
      </c>
      <c r="HM143" s="167" t="e">
        <f t="shared" ca="1" si="500"/>
        <v>#REF!</v>
      </c>
      <c r="HN143" s="167" t="e">
        <f t="shared" ca="1" si="501"/>
        <v>#REF!</v>
      </c>
      <c r="HO143" s="167" t="e">
        <f t="shared" ca="1" si="502"/>
        <v>#REF!</v>
      </c>
      <c r="HP143" s="167" t="e">
        <f t="shared" ca="1" si="503"/>
        <v>#REF!</v>
      </c>
      <c r="HQ143" s="167" t="e">
        <f t="shared" ca="1" si="504"/>
        <v>#REF!</v>
      </c>
      <c r="HR143" s="167" t="e">
        <f t="shared" ca="1" si="505"/>
        <v>#REF!</v>
      </c>
      <c r="HS143" s="167" t="e">
        <f t="shared" ca="1" si="506"/>
        <v>#REF!</v>
      </c>
      <c r="HT143" s="167" t="e">
        <f t="shared" ca="1" si="507"/>
        <v>#REF!</v>
      </c>
      <c r="HU143" s="167" t="e">
        <f t="shared" ca="1" si="508"/>
        <v>#REF!</v>
      </c>
      <c r="HW143" s="167" t="e">
        <f t="shared" ca="1" si="509"/>
        <v>#REF!</v>
      </c>
      <c r="HX143" s="167">
        <f t="shared" si="510"/>
        <v>0</v>
      </c>
      <c r="HY143" s="167" t="e">
        <f t="shared" ref="HY143:HY206" ca="1" si="592">HW143-HX143</f>
        <v>#REF!</v>
      </c>
      <c r="HZ143" s="219" t="e">
        <f t="shared" ref="HZ143:HZ206" ca="1" si="593">HY143/HX143</f>
        <v>#REF!</v>
      </c>
    </row>
    <row r="144" spans="1:234" s="48" customFormat="1">
      <c r="A144" s="3" t="s">
        <v>281</v>
      </c>
      <c r="B144" s="202" t="str">
        <f>INDEX('Ref1'!$E:$E,MATCH(A144,'Ref1'!$A:$A,0))</f>
        <v>Gravesham</v>
      </c>
      <c r="C144" s="42" t="str">
        <f>INDEX(Data1!B:B,MATCH(A144,Data1!A:A,0))</f>
        <v>SD</v>
      </c>
      <c r="D144" s="253" t="str">
        <f>INDEX(Data1!C:C,MATCH(A144,Data1!A:A,0))</f>
        <v>SE</v>
      </c>
      <c r="E144" s="200" t="str">
        <f>IF($C$6="No","No",IF(COUNTIF(Inputs!$K$359:$K$398,$A144)&gt;0,"Yes","No"))</f>
        <v>No</v>
      </c>
      <c r="F144" s="404"/>
      <c r="G144" s="62">
        <f>INDEX('4_RatesSplit'!K:K,MATCH($A144,'4_RatesSplit'!$A:$A,0))</f>
        <v>0</v>
      </c>
      <c r="H144" s="171">
        <f>INDEX('4_RatesSplit'!L:L,MATCH($A144,'4_RatesSplit'!$A:$A,0))</f>
        <v>0</v>
      </c>
      <c r="I144" s="167">
        <f>INDEX('4_RatesSplit'!M:M,MATCH($A144,'4_RatesSplit'!$A:$A,0))</f>
        <v>0</v>
      </c>
      <c r="J144" s="167">
        <f>INDEX('4_RatesSplit'!N:N,MATCH($A144,'4_RatesSplit'!$A:$A,0))</f>
        <v>0</v>
      </c>
      <c r="K144" s="167">
        <f>INDEX('4_RatesSplit'!O:O,MATCH($A144,'4_RatesSplit'!$A:$A,0))</f>
        <v>0</v>
      </c>
      <c r="L144" s="167">
        <f>INDEX('4_RatesSplit'!P:P,MATCH($A144,'4_RatesSplit'!$A:$A,0))</f>
        <v>0</v>
      </c>
      <c r="M144" s="167">
        <f>INDEX('4_RatesSplit'!Q:Q,MATCH($A144,'4_RatesSplit'!$A:$A,0))</f>
        <v>0</v>
      </c>
      <c r="N144" s="167">
        <f>INDEX('4_RatesSplit'!R:R,MATCH($A144,'4_RatesSplit'!$A:$A,0))</f>
        <v>0</v>
      </c>
      <c r="O144" s="167">
        <f>INDEX('4_RatesSplit'!S:S,MATCH($A144,'4_RatesSplit'!$A:$A,0))</f>
        <v>0</v>
      </c>
      <c r="P144" s="167">
        <f>INDEX('4_RatesSplit'!T:T,MATCH($A144,'4_RatesSplit'!$A:$A,0))</f>
        <v>0</v>
      </c>
      <c r="Q144" s="167">
        <f>INDEX('4_RatesSplit'!U:U,MATCH($A144,'4_RatesSplit'!$A:$A,0))</f>
        <v>0</v>
      </c>
      <c r="R144" s="167">
        <f>INDEX('4_RatesSplit'!V:V,MATCH($A144,'4_RatesSplit'!$A:$A,0))</f>
        <v>0</v>
      </c>
      <c r="S144" s="167">
        <f>INDEX('4_RatesSplit'!W:W,MATCH($A144,'4_RatesSplit'!$A:$A,0))</f>
        <v>0</v>
      </c>
      <c r="T144" s="167">
        <f>INDEX('4_RatesSplit'!X:X,MATCH($A144,'4_RatesSplit'!$A:$A,0))</f>
        <v>0</v>
      </c>
      <c r="U144" s="167">
        <f>INDEX('4_RatesSplit'!Y:Y,MATCH($A144,'4_RatesSplit'!$A:$A,0))</f>
        <v>0</v>
      </c>
      <c r="V144" s="167">
        <f>INDEX('4_RatesSplit'!Z:Z,MATCH($A144,'4_RatesSplit'!$A:$A,0))</f>
        <v>0</v>
      </c>
      <c r="W144" s="167">
        <f>INDEX('4_RatesSplit'!AA:AA,MATCH($A144,'4_RatesSplit'!$A:$A,0))</f>
        <v>0</v>
      </c>
      <c r="X144" s="18"/>
      <c r="Y144" s="168" t="e">
        <f ca="1">INDEX('4_RatesSplit'!AT:AT,MATCH($A144,'4_RatesSplit'!$A:$A,0))</f>
        <v>#REF!</v>
      </c>
      <c r="Z144" s="168" t="e">
        <f ca="1">INDEX('4_RatesSplit'!AU:AU,MATCH($A144,'4_RatesSplit'!$A:$A,0))</f>
        <v>#REF!</v>
      </c>
      <c r="AA144" s="168" t="e">
        <f ca="1">INDEX('4_RatesSplit'!AV:AV,MATCH($A144,'4_RatesSplit'!$A:$A,0))</f>
        <v>#REF!</v>
      </c>
      <c r="AB144" s="168" t="e">
        <f ca="1">INDEX('4_RatesSplit'!AW:AW,MATCH($A144,'4_RatesSplit'!$A:$A,0))</f>
        <v>#REF!</v>
      </c>
      <c r="AC144" s="168" t="e">
        <f ca="1">INDEX('4_RatesSplit'!AX:AX,MATCH($A144,'4_RatesSplit'!$A:$A,0))</f>
        <v>#REF!</v>
      </c>
      <c r="AD144" s="168" t="e">
        <f ca="1">INDEX('4_RatesSplit'!AY:AY,MATCH($A144,'4_RatesSplit'!$A:$A,0))</f>
        <v>#REF!</v>
      </c>
      <c r="AE144" s="168" t="e">
        <f ca="1">INDEX('4_RatesSplit'!AZ:AZ,MATCH($A144,'4_RatesSplit'!$A:$A,0))</f>
        <v>#REF!</v>
      </c>
      <c r="AF144" s="168" t="e">
        <f ca="1">INDEX('4_RatesSplit'!BA:BA,MATCH($A144,'4_RatesSplit'!$A:$A,0))</f>
        <v>#REF!</v>
      </c>
      <c r="AG144" s="168" t="e">
        <f ca="1">INDEX('4_RatesSplit'!BB:BB,MATCH($A144,'4_RatesSplit'!$A:$A,0))</f>
        <v>#REF!</v>
      </c>
      <c r="AH144" s="168" t="e">
        <f ca="1">INDEX('4_RatesSplit'!BC:BC,MATCH($A144,'4_RatesSplit'!$A:$A,0))</f>
        <v>#REF!</v>
      </c>
      <c r="AI144" s="168" t="e">
        <f ca="1">INDEX('4_RatesSplit'!BD:BD,MATCH($A144,'4_RatesSplit'!$A:$A,0))</f>
        <v>#REF!</v>
      </c>
      <c r="AJ144" s="168" t="e">
        <f ca="1">INDEX('4_RatesSplit'!BE:BE,MATCH($A144,'4_RatesSplit'!$A:$A,0))</f>
        <v>#REF!</v>
      </c>
      <c r="AK144" s="168" t="e">
        <f ca="1">INDEX('4_RatesSplit'!BF:BF,MATCH($A144,'4_RatesSplit'!$A:$A,0))</f>
        <v>#REF!</v>
      </c>
      <c r="AL144" s="168" t="e">
        <f ca="1">INDEX('4_RatesSplit'!BG:BG,MATCH($A144,'4_RatesSplit'!$A:$A,0))</f>
        <v>#REF!</v>
      </c>
      <c r="AM144" s="168" t="e">
        <f ca="1">INDEX('4_RatesSplit'!BH:BH,MATCH($A144,'4_RatesSplit'!$A:$A,0))</f>
        <v>#REF!</v>
      </c>
      <c r="AN144" s="198" t="e">
        <f ca="1">INDEX('4_RatesSplit'!BI:BI,MATCH($A144,'4_RatesSplit'!$A:$A,0))</f>
        <v>#REF!</v>
      </c>
      <c r="AO144" s="114"/>
      <c r="AP144" s="167" t="e">
        <f t="shared" ca="1" si="511"/>
        <v>#REF!</v>
      </c>
      <c r="AQ144" s="167" t="e">
        <f t="shared" ca="1" si="512"/>
        <v>#REF!</v>
      </c>
      <c r="AR144" s="167" t="e">
        <f t="shared" ca="1" si="513"/>
        <v>#REF!</v>
      </c>
      <c r="AS144" s="167" t="e">
        <f t="shared" ca="1" si="514"/>
        <v>#REF!</v>
      </c>
      <c r="AT144" s="167" t="e">
        <f t="shared" ca="1" si="515"/>
        <v>#REF!</v>
      </c>
      <c r="AU144" s="167" t="e">
        <f t="shared" ca="1" si="516"/>
        <v>#REF!</v>
      </c>
      <c r="AV144" s="167" t="e">
        <f t="shared" ca="1" si="517"/>
        <v>#REF!</v>
      </c>
      <c r="AW144" s="167" t="e">
        <f t="shared" ca="1" si="518"/>
        <v>#REF!</v>
      </c>
      <c r="AX144" s="167" t="e">
        <f t="shared" ca="1" si="519"/>
        <v>#REF!</v>
      </c>
      <c r="AY144" s="167" t="e">
        <f t="shared" ca="1" si="520"/>
        <v>#REF!</v>
      </c>
      <c r="AZ144" s="167" t="e">
        <f t="shared" ca="1" si="521"/>
        <v>#REF!</v>
      </c>
      <c r="BA144" s="167" t="e">
        <f t="shared" ca="1" si="522"/>
        <v>#REF!</v>
      </c>
      <c r="BB144" s="167" t="e">
        <f t="shared" ca="1" si="523"/>
        <v>#REF!</v>
      </c>
      <c r="BC144" s="167" t="e">
        <f t="shared" ca="1" si="524"/>
        <v>#REF!</v>
      </c>
      <c r="BD144" s="167" t="e">
        <f t="shared" ca="1" si="525"/>
        <v>#REF!</v>
      </c>
      <c r="BE144" s="167" t="e">
        <f t="shared" ca="1" si="526"/>
        <v>#REF!</v>
      </c>
      <c r="BF144" s="18"/>
      <c r="BG144" s="168">
        <f>INDEX('2_Needs'!$F:$F,MATCH($A144,'2_Needs'!$A:$A,0))</f>
        <v>2.376471393633191E-4</v>
      </c>
      <c r="BH144" s="114"/>
      <c r="BI144" s="167">
        <f t="shared" ref="BI144:BX144" si="594">IF(BI$3="reset",$BG144*BI$6,BH144*(1+$C$4))</f>
        <v>0</v>
      </c>
      <c r="BJ144" s="167">
        <f t="shared" si="594"/>
        <v>0</v>
      </c>
      <c r="BK144" s="167">
        <f t="shared" si="594"/>
        <v>0</v>
      </c>
      <c r="BL144" s="167">
        <f t="shared" si="594"/>
        <v>0</v>
      </c>
      <c r="BM144" s="167">
        <f t="shared" si="594"/>
        <v>0</v>
      </c>
      <c r="BN144" s="167">
        <f t="shared" si="594"/>
        <v>0</v>
      </c>
      <c r="BO144" s="167">
        <f t="shared" si="594"/>
        <v>0</v>
      </c>
      <c r="BP144" s="167">
        <f t="shared" si="594"/>
        <v>0</v>
      </c>
      <c r="BQ144" s="167">
        <f t="shared" si="594"/>
        <v>0</v>
      </c>
      <c r="BR144" s="167">
        <f t="shared" si="594"/>
        <v>0</v>
      </c>
      <c r="BS144" s="167">
        <f t="shared" si="594"/>
        <v>0</v>
      </c>
      <c r="BT144" s="167">
        <f t="shared" si="594"/>
        <v>0</v>
      </c>
      <c r="BU144" s="167">
        <f t="shared" si="594"/>
        <v>0</v>
      </c>
      <c r="BV144" s="167">
        <f t="shared" si="594"/>
        <v>0</v>
      </c>
      <c r="BW144" s="167">
        <f t="shared" si="594"/>
        <v>0</v>
      </c>
      <c r="BX144" s="167">
        <f t="shared" si="594"/>
        <v>0</v>
      </c>
      <c r="BZ144" s="167" t="e">
        <f t="shared" ca="1" si="445"/>
        <v>#REF!</v>
      </c>
      <c r="CA144" s="167" t="e">
        <f t="shared" ca="1" si="446"/>
        <v>#REF!</v>
      </c>
      <c r="CB144" s="167" t="e">
        <f t="shared" ca="1" si="447"/>
        <v>#REF!</v>
      </c>
      <c r="CC144" s="167" t="e">
        <f t="shared" ca="1" si="448"/>
        <v>#REF!</v>
      </c>
      <c r="CD144" s="167" t="e">
        <f t="shared" ca="1" si="449"/>
        <v>#REF!</v>
      </c>
      <c r="CE144" s="167" t="e">
        <f t="shared" ca="1" si="450"/>
        <v>#REF!</v>
      </c>
      <c r="CF144" s="167" t="e">
        <f t="shared" ca="1" si="451"/>
        <v>#REF!</v>
      </c>
      <c r="CG144" s="167" t="e">
        <f t="shared" ca="1" si="452"/>
        <v>#REF!</v>
      </c>
      <c r="CH144" s="167" t="e">
        <f t="shared" ca="1" si="453"/>
        <v>#REF!</v>
      </c>
      <c r="CI144" s="167" t="e">
        <f t="shared" ca="1" si="454"/>
        <v>#REF!</v>
      </c>
      <c r="CJ144" s="167" t="e">
        <f t="shared" ca="1" si="455"/>
        <v>#REF!</v>
      </c>
      <c r="CK144" s="167" t="e">
        <f t="shared" ca="1" si="456"/>
        <v>#REF!</v>
      </c>
      <c r="CL144" s="167" t="e">
        <f t="shared" ca="1" si="457"/>
        <v>#REF!</v>
      </c>
      <c r="CM144" s="167" t="e">
        <f t="shared" ca="1" si="458"/>
        <v>#REF!</v>
      </c>
      <c r="CN144" s="167" t="e">
        <f t="shared" ca="1" si="459"/>
        <v>#REF!</v>
      </c>
      <c r="CO144" s="167" t="e">
        <f t="shared" ca="1" si="460"/>
        <v>#REF!</v>
      </c>
      <c r="CQ144" s="167" t="e">
        <f t="shared" ca="1" si="461"/>
        <v>#REF!</v>
      </c>
      <c r="CR144" s="167" t="e">
        <f t="shared" ca="1" si="462"/>
        <v>#REF!</v>
      </c>
      <c r="CS144" s="167" t="e">
        <f t="shared" ca="1" si="463"/>
        <v>#REF!</v>
      </c>
      <c r="CT144" s="167" t="e">
        <f t="shared" ca="1" si="464"/>
        <v>#REF!</v>
      </c>
      <c r="CU144" s="167" t="e">
        <f t="shared" ca="1" si="465"/>
        <v>#REF!</v>
      </c>
      <c r="CV144" s="167" t="e">
        <f t="shared" ca="1" si="466"/>
        <v>#REF!</v>
      </c>
      <c r="CW144" s="167" t="e">
        <f t="shared" ca="1" si="467"/>
        <v>#REF!</v>
      </c>
      <c r="CX144" s="167" t="e">
        <f t="shared" ca="1" si="468"/>
        <v>#REF!</v>
      </c>
      <c r="CY144" s="167" t="e">
        <f t="shared" ca="1" si="469"/>
        <v>#REF!</v>
      </c>
      <c r="CZ144" s="167" t="e">
        <f t="shared" ca="1" si="470"/>
        <v>#REF!</v>
      </c>
      <c r="DA144" s="167" t="e">
        <f t="shared" ca="1" si="471"/>
        <v>#REF!</v>
      </c>
      <c r="DB144" s="167" t="e">
        <f t="shared" ca="1" si="472"/>
        <v>#REF!</v>
      </c>
      <c r="DC144" s="167" t="e">
        <f t="shared" ca="1" si="473"/>
        <v>#REF!</v>
      </c>
      <c r="DD144" s="167" t="e">
        <f t="shared" ca="1" si="474"/>
        <v>#REF!</v>
      </c>
      <c r="DE144" s="167" t="e">
        <f t="shared" ca="1" si="475"/>
        <v>#REF!</v>
      </c>
      <c r="DF144" s="167" t="e">
        <f t="shared" ca="1" si="476"/>
        <v>#REF!</v>
      </c>
      <c r="DH144" s="167">
        <f t="shared" si="477"/>
        <v>0</v>
      </c>
      <c r="DI144" s="167">
        <f t="shared" si="478"/>
        <v>0</v>
      </c>
      <c r="DJ144" s="167">
        <f t="shared" si="479"/>
        <v>0</v>
      </c>
      <c r="DK144" s="167">
        <f t="shared" si="480"/>
        <v>0</v>
      </c>
      <c r="DL144" s="167">
        <f t="shared" si="481"/>
        <v>0</v>
      </c>
      <c r="DM144" s="167">
        <f t="shared" si="482"/>
        <v>0</v>
      </c>
      <c r="DN144" s="167">
        <f t="shared" si="483"/>
        <v>0</v>
      </c>
      <c r="DO144" s="167">
        <f t="shared" si="484"/>
        <v>0</v>
      </c>
      <c r="DP144" s="167">
        <f t="shared" si="485"/>
        <v>0</v>
      </c>
      <c r="DQ144" s="167">
        <f t="shared" si="486"/>
        <v>0</v>
      </c>
      <c r="DR144" s="167">
        <f t="shared" si="487"/>
        <v>0</v>
      </c>
      <c r="DS144" s="167">
        <f t="shared" si="488"/>
        <v>0</v>
      </c>
      <c r="DT144" s="167">
        <f t="shared" si="489"/>
        <v>0</v>
      </c>
      <c r="DU144" s="167">
        <f t="shared" si="490"/>
        <v>0</v>
      </c>
      <c r="DV144" s="167">
        <f t="shared" si="491"/>
        <v>0</v>
      </c>
      <c r="DW144" s="167">
        <f t="shared" si="492"/>
        <v>0</v>
      </c>
      <c r="DY144" s="167" t="e">
        <f t="shared" ca="1" si="528"/>
        <v>#REF!</v>
      </c>
      <c r="DZ144" s="167" t="e">
        <f t="shared" ca="1" si="529"/>
        <v>#REF!</v>
      </c>
      <c r="EA144" s="167" t="e">
        <f t="shared" ca="1" si="530"/>
        <v>#REF!</v>
      </c>
      <c r="EB144" s="167" t="e">
        <f t="shared" ca="1" si="531"/>
        <v>#REF!</v>
      </c>
      <c r="EC144" s="167" t="e">
        <f t="shared" ca="1" si="532"/>
        <v>#REF!</v>
      </c>
      <c r="ED144" s="167" t="e">
        <f t="shared" ca="1" si="533"/>
        <v>#REF!</v>
      </c>
      <c r="EE144" s="167" t="e">
        <f t="shared" ca="1" si="534"/>
        <v>#REF!</v>
      </c>
      <c r="EF144" s="167" t="e">
        <f t="shared" ca="1" si="535"/>
        <v>#REF!</v>
      </c>
      <c r="EG144" s="167" t="e">
        <f t="shared" ca="1" si="536"/>
        <v>#REF!</v>
      </c>
      <c r="EH144" s="167" t="e">
        <f t="shared" ca="1" si="537"/>
        <v>#REF!</v>
      </c>
      <c r="EI144" s="167" t="e">
        <f t="shared" ca="1" si="538"/>
        <v>#REF!</v>
      </c>
      <c r="EJ144" s="167" t="e">
        <f t="shared" ca="1" si="539"/>
        <v>#REF!</v>
      </c>
      <c r="EK144" s="167" t="e">
        <f t="shared" ca="1" si="540"/>
        <v>#REF!</v>
      </c>
      <c r="EL144" s="167" t="e">
        <f t="shared" ca="1" si="541"/>
        <v>#REF!</v>
      </c>
      <c r="EM144" s="167" t="e">
        <f t="shared" ca="1" si="542"/>
        <v>#REF!</v>
      </c>
      <c r="EN144" s="167" t="e">
        <f t="shared" ca="1" si="543"/>
        <v>#REF!</v>
      </c>
      <c r="EP144" s="167">
        <f t="shared" si="544"/>
        <v>0</v>
      </c>
      <c r="EQ144" s="167">
        <f t="shared" si="545"/>
        <v>0</v>
      </c>
      <c r="ER144" s="167">
        <f t="shared" si="546"/>
        <v>0</v>
      </c>
      <c r="ES144" s="167">
        <f t="shared" si="547"/>
        <v>0</v>
      </c>
      <c r="ET144" s="167">
        <f t="shared" si="548"/>
        <v>0</v>
      </c>
      <c r="EU144" s="167">
        <f t="shared" si="549"/>
        <v>0</v>
      </c>
      <c r="EV144" s="167">
        <f t="shared" si="550"/>
        <v>0</v>
      </c>
      <c r="EW144" s="167">
        <f t="shared" si="551"/>
        <v>0</v>
      </c>
      <c r="EX144" s="167">
        <f t="shared" si="552"/>
        <v>0</v>
      </c>
      <c r="EY144" s="167">
        <f t="shared" si="553"/>
        <v>0</v>
      </c>
      <c r="EZ144" s="167">
        <f t="shared" si="554"/>
        <v>0</v>
      </c>
      <c r="FA144" s="167">
        <f t="shared" si="555"/>
        <v>0</v>
      </c>
      <c r="FB144" s="167">
        <f t="shared" si="556"/>
        <v>0</v>
      </c>
      <c r="FC144" s="167">
        <f t="shared" si="557"/>
        <v>0</v>
      </c>
      <c r="FD144" s="167">
        <f t="shared" si="558"/>
        <v>0</v>
      </c>
      <c r="FE144" s="167">
        <f t="shared" si="559"/>
        <v>0</v>
      </c>
      <c r="FG144" s="167">
        <f t="shared" si="560"/>
        <v>0</v>
      </c>
      <c r="FH144" s="167">
        <f t="shared" si="561"/>
        <v>0</v>
      </c>
      <c r="FI144" s="167">
        <f t="shared" si="562"/>
        <v>0</v>
      </c>
      <c r="FJ144" s="167">
        <f t="shared" si="563"/>
        <v>0</v>
      </c>
      <c r="FK144" s="167">
        <f t="shared" si="564"/>
        <v>0</v>
      </c>
      <c r="FL144" s="167">
        <f t="shared" si="565"/>
        <v>0</v>
      </c>
      <c r="FM144" s="167">
        <f t="shared" si="566"/>
        <v>0</v>
      </c>
      <c r="FN144" s="167">
        <f t="shared" si="567"/>
        <v>0</v>
      </c>
      <c r="FO144" s="167">
        <f t="shared" si="568"/>
        <v>0</v>
      </c>
      <c r="FP144" s="167">
        <f t="shared" si="569"/>
        <v>0</v>
      </c>
      <c r="FQ144" s="167">
        <f t="shared" si="570"/>
        <v>0</v>
      </c>
      <c r="FR144" s="167">
        <f t="shared" si="571"/>
        <v>0</v>
      </c>
      <c r="FS144" s="167">
        <f t="shared" si="572"/>
        <v>0</v>
      </c>
      <c r="FT144" s="167">
        <f t="shared" si="573"/>
        <v>0</v>
      </c>
      <c r="FU144" s="167">
        <f t="shared" si="574"/>
        <v>0</v>
      </c>
      <c r="FV144" s="167">
        <f t="shared" si="575"/>
        <v>0</v>
      </c>
      <c r="FX144" s="167">
        <f t="shared" si="576"/>
        <v>0</v>
      </c>
      <c r="FY144" s="167">
        <f t="shared" si="577"/>
        <v>0</v>
      </c>
      <c r="FZ144" s="167">
        <f t="shared" si="578"/>
        <v>0</v>
      </c>
      <c r="GA144" s="167">
        <f t="shared" si="579"/>
        <v>0</v>
      </c>
      <c r="GB144" s="167">
        <f t="shared" si="580"/>
        <v>0</v>
      </c>
      <c r="GC144" s="167">
        <f t="shared" si="581"/>
        <v>0</v>
      </c>
      <c r="GD144" s="167">
        <f t="shared" si="582"/>
        <v>0</v>
      </c>
      <c r="GE144" s="167">
        <f t="shared" si="583"/>
        <v>0</v>
      </c>
      <c r="GF144" s="167">
        <f t="shared" si="584"/>
        <v>0</v>
      </c>
      <c r="GG144" s="167">
        <f t="shared" si="585"/>
        <v>0</v>
      </c>
      <c r="GH144" s="167">
        <f t="shared" si="586"/>
        <v>0</v>
      </c>
      <c r="GI144" s="167">
        <f t="shared" si="587"/>
        <v>0</v>
      </c>
      <c r="GJ144" s="167">
        <f t="shared" si="588"/>
        <v>0</v>
      </c>
      <c r="GK144" s="167">
        <f t="shared" si="589"/>
        <v>0</v>
      </c>
      <c r="GL144" s="167">
        <f t="shared" si="590"/>
        <v>0</v>
      </c>
      <c r="GM144" s="167">
        <f t="shared" si="591"/>
        <v>0</v>
      </c>
      <c r="GO144" s="167" t="e">
        <f t="shared" ca="1" si="426"/>
        <v>#REF!</v>
      </c>
      <c r="GP144" s="167" t="e">
        <f t="shared" ca="1" si="430"/>
        <v>#REF!</v>
      </c>
      <c r="GQ144" s="167" t="e">
        <f t="shared" ca="1" si="430"/>
        <v>#REF!</v>
      </c>
      <c r="GR144" s="167" t="e">
        <f t="shared" ca="1" si="430"/>
        <v>#REF!</v>
      </c>
      <c r="GS144" s="167" t="e">
        <f t="shared" ca="1" si="430"/>
        <v>#REF!</v>
      </c>
      <c r="GT144" s="167" t="e">
        <f t="shared" ca="1" si="430"/>
        <v>#REF!</v>
      </c>
      <c r="GU144" s="167" t="e">
        <f t="shared" ca="1" si="430"/>
        <v>#REF!</v>
      </c>
      <c r="GV144" s="167" t="e">
        <f t="shared" ca="1" si="430"/>
        <v>#REF!</v>
      </c>
      <c r="GW144" s="167" t="e">
        <f t="shared" ca="1" si="430"/>
        <v>#REF!</v>
      </c>
      <c r="GX144" s="167" t="e">
        <f t="shared" ca="1" si="430"/>
        <v>#REF!</v>
      </c>
      <c r="GY144" s="167" t="e">
        <f t="shared" ca="1" si="430"/>
        <v>#REF!</v>
      </c>
      <c r="GZ144" s="167" t="e">
        <f t="shared" ca="1" si="430"/>
        <v>#REF!</v>
      </c>
      <c r="HA144" s="167" t="e">
        <f t="shared" ca="1" si="430"/>
        <v>#REF!</v>
      </c>
      <c r="HB144" s="167" t="e">
        <f t="shared" ca="1" si="430"/>
        <v>#REF!</v>
      </c>
      <c r="HC144" s="167" t="e">
        <f t="shared" ca="1" si="430"/>
        <v>#REF!</v>
      </c>
      <c r="HD144" s="167" t="e">
        <f t="shared" ca="1" si="430"/>
        <v>#REF!</v>
      </c>
      <c r="HF144" s="167" t="e">
        <f t="shared" ca="1" si="493"/>
        <v>#REF!</v>
      </c>
      <c r="HG144" s="167" t="e">
        <f t="shared" ca="1" si="494"/>
        <v>#REF!</v>
      </c>
      <c r="HH144" s="167" t="e">
        <f t="shared" ca="1" si="495"/>
        <v>#REF!</v>
      </c>
      <c r="HI144" s="167" t="e">
        <f t="shared" ca="1" si="496"/>
        <v>#REF!</v>
      </c>
      <c r="HJ144" s="167" t="e">
        <f t="shared" ca="1" si="497"/>
        <v>#REF!</v>
      </c>
      <c r="HK144" s="167" t="e">
        <f t="shared" ca="1" si="498"/>
        <v>#REF!</v>
      </c>
      <c r="HL144" s="167" t="e">
        <f t="shared" ca="1" si="499"/>
        <v>#REF!</v>
      </c>
      <c r="HM144" s="167" t="e">
        <f t="shared" ca="1" si="500"/>
        <v>#REF!</v>
      </c>
      <c r="HN144" s="167" t="e">
        <f t="shared" ca="1" si="501"/>
        <v>#REF!</v>
      </c>
      <c r="HO144" s="167" t="e">
        <f t="shared" ca="1" si="502"/>
        <v>#REF!</v>
      </c>
      <c r="HP144" s="167" t="e">
        <f t="shared" ca="1" si="503"/>
        <v>#REF!</v>
      </c>
      <c r="HQ144" s="167" t="e">
        <f t="shared" ca="1" si="504"/>
        <v>#REF!</v>
      </c>
      <c r="HR144" s="167" t="e">
        <f t="shared" ca="1" si="505"/>
        <v>#REF!</v>
      </c>
      <c r="HS144" s="167" t="e">
        <f t="shared" ca="1" si="506"/>
        <v>#REF!</v>
      </c>
      <c r="HT144" s="167" t="e">
        <f t="shared" ca="1" si="507"/>
        <v>#REF!</v>
      </c>
      <c r="HU144" s="167" t="e">
        <f t="shared" ca="1" si="508"/>
        <v>#REF!</v>
      </c>
      <c r="HW144" s="167" t="e">
        <f t="shared" ca="1" si="509"/>
        <v>#REF!</v>
      </c>
      <c r="HX144" s="167">
        <f t="shared" si="510"/>
        <v>0</v>
      </c>
      <c r="HY144" s="167" t="e">
        <f t="shared" ca="1" si="592"/>
        <v>#REF!</v>
      </c>
      <c r="HZ144" s="219" t="e">
        <f t="shared" ca="1" si="593"/>
        <v>#REF!</v>
      </c>
    </row>
    <row r="145" spans="1:234" s="48" customFormat="1">
      <c r="A145" s="3" t="s">
        <v>283</v>
      </c>
      <c r="B145" s="202" t="str">
        <f>INDEX('Ref1'!$E:$E,MATCH(A145,'Ref1'!$A:$A,0))</f>
        <v>Great Yarmouth</v>
      </c>
      <c r="C145" s="42" t="str">
        <f>INDEX(Data1!B:B,MATCH(A145,Data1!A:A,0))</f>
        <v>SD</v>
      </c>
      <c r="D145" s="253" t="str">
        <f>INDEX(Data1!C:C,MATCH(A145,Data1!A:A,0))</f>
        <v>E</v>
      </c>
      <c r="E145" s="200" t="str">
        <f>IF($C$6="No","No",IF(COUNTIF(Inputs!$K$359:$K$398,$A145)&gt;0,"Yes","No"))</f>
        <v>No</v>
      </c>
      <c r="F145" s="404"/>
      <c r="G145" s="62">
        <f>INDEX('4_RatesSplit'!K:K,MATCH($A145,'4_RatesSplit'!$A:$A,0))</f>
        <v>0</v>
      </c>
      <c r="H145" s="171">
        <f>INDEX('4_RatesSplit'!L:L,MATCH($A145,'4_RatesSplit'!$A:$A,0))</f>
        <v>0</v>
      </c>
      <c r="I145" s="167">
        <f>INDEX('4_RatesSplit'!M:M,MATCH($A145,'4_RatesSplit'!$A:$A,0))</f>
        <v>0</v>
      </c>
      <c r="J145" s="167">
        <f>INDEX('4_RatesSplit'!N:N,MATCH($A145,'4_RatesSplit'!$A:$A,0))</f>
        <v>0</v>
      </c>
      <c r="K145" s="167">
        <f>INDEX('4_RatesSplit'!O:O,MATCH($A145,'4_RatesSplit'!$A:$A,0))</f>
        <v>0</v>
      </c>
      <c r="L145" s="167">
        <f>INDEX('4_RatesSplit'!P:P,MATCH($A145,'4_RatesSplit'!$A:$A,0))</f>
        <v>0</v>
      </c>
      <c r="M145" s="167">
        <f>INDEX('4_RatesSplit'!Q:Q,MATCH($A145,'4_RatesSplit'!$A:$A,0))</f>
        <v>0</v>
      </c>
      <c r="N145" s="167">
        <f>INDEX('4_RatesSplit'!R:R,MATCH($A145,'4_RatesSplit'!$A:$A,0))</f>
        <v>0</v>
      </c>
      <c r="O145" s="167">
        <f>INDEX('4_RatesSplit'!S:S,MATCH($A145,'4_RatesSplit'!$A:$A,0))</f>
        <v>0</v>
      </c>
      <c r="P145" s="167">
        <f>INDEX('4_RatesSplit'!T:T,MATCH($A145,'4_RatesSplit'!$A:$A,0))</f>
        <v>0</v>
      </c>
      <c r="Q145" s="167">
        <f>INDEX('4_RatesSplit'!U:U,MATCH($A145,'4_RatesSplit'!$A:$A,0))</f>
        <v>0</v>
      </c>
      <c r="R145" s="167">
        <f>INDEX('4_RatesSplit'!V:V,MATCH($A145,'4_RatesSplit'!$A:$A,0))</f>
        <v>0</v>
      </c>
      <c r="S145" s="167">
        <f>INDEX('4_RatesSplit'!W:W,MATCH($A145,'4_RatesSplit'!$A:$A,0))</f>
        <v>0</v>
      </c>
      <c r="T145" s="167">
        <f>INDEX('4_RatesSplit'!X:X,MATCH($A145,'4_RatesSplit'!$A:$A,0))</f>
        <v>0</v>
      </c>
      <c r="U145" s="167">
        <f>INDEX('4_RatesSplit'!Y:Y,MATCH($A145,'4_RatesSplit'!$A:$A,0))</f>
        <v>0</v>
      </c>
      <c r="V145" s="167">
        <f>INDEX('4_RatesSplit'!Z:Z,MATCH($A145,'4_RatesSplit'!$A:$A,0))</f>
        <v>0</v>
      </c>
      <c r="W145" s="167">
        <f>INDEX('4_RatesSplit'!AA:AA,MATCH($A145,'4_RatesSplit'!$A:$A,0))</f>
        <v>0</v>
      </c>
      <c r="X145" s="18"/>
      <c r="Y145" s="168" t="e">
        <f ca="1">INDEX('4_RatesSplit'!AT:AT,MATCH($A145,'4_RatesSplit'!$A:$A,0))</f>
        <v>#REF!</v>
      </c>
      <c r="Z145" s="168" t="e">
        <f ca="1">INDEX('4_RatesSplit'!AU:AU,MATCH($A145,'4_RatesSplit'!$A:$A,0))</f>
        <v>#REF!</v>
      </c>
      <c r="AA145" s="168" t="e">
        <f ca="1">INDEX('4_RatesSplit'!AV:AV,MATCH($A145,'4_RatesSplit'!$A:$A,0))</f>
        <v>#REF!</v>
      </c>
      <c r="AB145" s="168" t="e">
        <f ca="1">INDEX('4_RatesSplit'!AW:AW,MATCH($A145,'4_RatesSplit'!$A:$A,0))</f>
        <v>#REF!</v>
      </c>
      <c r="AC145" s="168" t="e">
        <f ca="1">INDEX('4_RatesSplit'!AX:AX,MATCH($A145,'4_RatesSplit'!$A:$A,0))</f>
        <v>#REF!</v>
      </c>
      <c r="AD145" s="168" t="e">
        <f ca="1">INDEX('4_RatesSplit'!AY:AY,MATCH($A145,'4_RatesSplit'!$A:$A,0))</f>
        <v>#REF!</v>
      </c>
      <c r="AE145" s="168" t="e">
        <f ca="1">INDEX('4_RatesSplit'!AZ:AZ,MATCH($A145,'4_RatesSplit'!$A:$A,0))</f>
        <v>#REF!</v>
      </c>
      <c r="AF145" s="168" t="e">
        <f ca="1">INDEX('4_RatesSplit'!BA:BA,MATCH($A145,'4_RatesSplit'!$A:$A,0))</f>
        <v>#REF!</v>
      </c>
      <c r="AG145" s="168" t="e">
        <f ca="1">INDEX('4_RatesSplit'!BB:BB,MATCH($A145,'4_RatesSplit'!$A:$A,0))</f>
        <v>#REF!</v>
      </c>
      <c r="AH145" s="168" t="e">
        <f ca="1">INDEX('4_RatesSplit'!BC:BC,MATCH($A145,'4_RatesSplit'!$A:$A,0))</f>
        <v>#REF!</v>
      </c>
      <c r="AI145" s="168" t="e">
        <f ca="1">INDEX('4_RatesSplit'!BD:BD,MATCH($A145,'4_RatesSplit'!$A:$A,0))</f>
        <v>#REF!</v>
      </c>
      <c r="AJ145" s="168" t="e">
        <f ca="1">INDEX('4_RatesSplit'!BE:BE,MATCH($A145,'4_RatesSplit'!$A:$A,0))</f>
        <v>#REF!</v>
      </c>
      <c r="AK145" s="168" t="e">
        <f ca="1">INDEX('4_RatesSplit'!BF:BF,MATCH($A145,'4_RatesSplit'!$A:$A,0))</f>
        <v>#REF!</v>
      </c>
      <c r="AL145" s="168" t="e">
        <f ca="1">INDEX('4_RatesSplit'!BG:BG,MATCH($A145,'4_RatesSplit'!$A:$A,0))</f>
        <v>#REF!</v>
      </c>
      <c r="AM145" s="168" t="e">
        <f ca="1">INDEX('4_RatesSplit'!BH:BH,MATCH($A145,'4_RatesSplit'!$A:$A,0))</f>
        <v>#REF!</v>
      </c>
      <c r="AN145" s="198" t="e">
        <f ca="1">INDEX('4_RatesSplit'!BI:BI,MATCH($A145,'4_RatesSplit'!$A:$A,0))</f>
        <v>#REF!</v>
      </c>
      <c r="AO145" s="114"/>
      <c r="AP145" s="167" t="e">
        <f t="shared" ca="1" si="511"/>
        <v>#REF!</v>
      </c>
      <c r="AQ145" s="167" t="e">
        <f t="shared" ca="1" si="512"/>
        <v>#REF!</v>
      </c>
      <c r="AR145" s="167" t="e">
        <f t="shared" ca="1" si="513"/>
        <v>#REF!</v>
      </c>
      <c r="AS145" s="167" t="e">
        <f t="shared" ca="1" si="514"/>
        <v>#REF!</v>
      </c>
      <c r="AT145" s="167" t="e">
        <f t="shared" ca="1" si="515"/>
        <v>#REF!</v>
      </c>
      <c r="AU145" s="167" t="e">
        <f t="shared" ca="1" si="516"/>
        <v>#REF!</v>
      </c>
      <c r="AV145" s="167" t="e">
        <f t="shared" ca="1" si="517"/>
        <v>#REF!</v>
      </c>
      <c r="AW145" s="167" t="e">
        <f t="shared" ca="1" si="518"/>
        <v>#REF!</v>
      </c>
      <c r="AX145" s="167" t="e">
        <f t="shared" ca="1" si="519"/>
        <v>#REF!</v>
      </c>
      <c r="AY145" s="167" t="e">
        <f t="shared" ca="1" si="520"/>
        <v>#REF!</v>
      </c>
      <c r="AZ145" s="167" t="e">
        <f t="shared" ca="1" si="521"/>
        <v>#REF!</v>
      </c>
      <c r="BA145" s="167" t="e">
        <f t="shared" ca="1" si="522"/>
        <v>#REF!</v>
      </c>
      <c r="BB145" s="167" t="e">
        <f t="shared" ca="1" si="523"/>
        <v>#REF!</v>
      </c>
      <c r="BC145" s="167" t="e">
        <f t="shared" ca="1" si="524"/>
        <v>#REF!</v>
      </c>
      <c r="BD145" s="167" t="e">
        <f t="shared" ca="1" si="525"/>
        <v>#REF!</v>
      </c>
      <c r="BE145" s="167" t="e">
        <f t="shared" ca="1" si="526"/>
        <v>#REF!</v>
      </c>
      <c r="BF145" s="18"/>
      <c r="BG145" s="168">
        <f>INDEX('2_Needs'!$F:$F,MATCH($A145,'2_Needs'!$A:$A,0))</f>
        <v>3.0785316327550289E-4</v>
      </c>
      <c r="BH145" s="114"/>
      <c r="BI145" s="167">
        <f t="shared" ref="BI145:BX145" si="595">IF(BI$3="reset",$BG145*BI$6,BH145*(1+$C$4))</f>
        <v>0</v>
      </c>
      <c r="BJ145" s="167">
        <f t="shared" si="595"/>
        <v>0</v>
      </c>
      <c r="BK145" s="167">
        <f t="shared" si="595"/>
        <v>0</v>
      </c>
      <c r="BL145" s="167">
        <f t="shared" si="595"/>
        <v>0</v>
      </c>
      <c r="BM145" s="167">
        <f t="shared" si="595"/>
        <v>0</v>
      </c>
      <c r="BN145" s="167">
        <f t="shared" si="595"/>
        <v>0</v>
      </c>
      <c r="BO145" s="167">
        <f t="shared" si="595"/>
        <v>0</v>
      </c>
      <c r="BP145" s="167">
        <f t="shared" si="595"/>
        <v>0</v>
      </c>
      <c r="BQ145" s="167">
        <f t="shared" si="595"/>
        <v>0</v>
      </c>
      <c r="BR145" s="167">
        <f t="shared" si="595"/>
        <v>0</v>
      </c>
      <c r="BS145" s="167">
        <f t="shared" si="595"/>
        <v>0</v>
      </c>
      <c r="BT145" s="167">
        <f t="shared" si="595"/>
        <v>0</v>
      </c>
      <c r="BU145" s="167">
        <f t="shared" si="595"/>
        <v>0</v>
      </c>
      <c r="BV145" s="167">
        <f t="shared" si="595"/>
        <v>0</v>
      </c>
      <c r="BW145" s="167">
        <f t="shared" si="595"/>
        <v>0</v>
      </c>
      <c r="BX145" s="167">
        <f t="shared" si="595"/>
        <v>0</v>
      </c>
      <c r="BZ145" s="167" t="e">
        <f t="shared" ca="1" si="445"/>
        <v>#REF!</v>
      </c>
      <c r="CA145" s="167" t="e">
        <f t="shared" ca="1" si="446"/>
        <v>#REF!</v>
      </c>
      <c r="CB145" s="167" t="e">
        <f t="shared" ca="1" si="447"/>
        <v>#REF!</v>
      </c>
      <c r="CC145" s="167" t="e">
        <f t="shared" ca="1" si="448"/>
        <v>#REF!</v>
      </c>
      <c r="CD145" s="167" t="e">
        <f t="shared" ca="1" si="449"/>
        <v>#REF!</v>
      </c>
      <c r="CE145" s="167" t="e">
        <f t="shared" ca="1" si="450"/>
        <v>#REF!</v>
      </c>
      <c r="CF145" s="167" t="e">
        <f t="shared" ca="1" si="451"/>
        <v>#REF!</v>
      </c>
      <c r="CG145" s="167" t="e">
        <f t="shared" ca="1" si="452"/>
        <v>#REF!</v>
      </c>
      <c r="CH145" s="167" t="e">
        <f t="shared" ca="1" si="453"/>
        <v>#REF!</v>
      </c>
      <c r="CI145" s="167" t="e">
        <f t="shared" ca="1" si="454"/>
        <v>#REF!</v>
      </c>
      <c r="CJ145" s="167" t="e">
        <f t="shared" ca="1" si="455"/>
        <v>#REF!</v>
      </c>
      <c r="CK145" s="167" t="e">
        <f t="shared" ca="1" si="456"/>
        <v>#REF!</v>
      </c>
      <c r="CL145" s="167" t="e">
        <f t="shared" ca="1" si="457"/>
        <v>#REF!</v>
      </c>
      <c r="CM145" s="167" t="e">
        <f t="shared" ca="1" si="458"/>
        <v>#REF!</v>
      </c>
      <c r="CN145" s="167" t="e">
        <f t="shared" ca="1" si="459"/>
        <v>#REF!</v>
      </c>
      <c r="CO145" s="167" t="e">
        <f t="shared" ca="1" si="460"/>
        <v>#REF!</v>
      </c>
      <c r="CQ145" s="167" t="e">
        <f t="shared" ca="1" si="461"/>
        <v>#REF!</v>
      </c>
      <c r="CR145" s="167" t="e">
        <f t="shared" ca="1" si="462"/>
        <v>#REF!</v>
      </c>
      <c r="CS145" s="167" t="e">
        <f t="shared" ca="1" si="463"/>
        <v>#REF!</v>
      </c>
      <c r="CT145" s="167" t="e">
        <f t="shared" ca="1" si="464"/>
        <v>#REF!</v>
      </c>
      <c r="CU145" s="167" t="e">
        <f t="shared" ca="1" si="465"/>
        <v>#REF!</v>
      </c>
      <c r="CV145" s="167" t="e">
        <f t="shared" ca="1" si="466"/>
        <v>#REF!</v>
      </c>
      <c r="CW145" s="167" t="e">
        <f t="shared" ca="1" si="467"/>
        <v>#REF!</v>
      </c>
      <c r="CX145" s="167" t="e">
        <f t="shared" ca="1" si="468"/>
        <v>#REF!</v>
      </c>
      <c r="CY145" s="167" t="e">
        <f t="shared" ca="1" si="469"/>
        <v>#REF!</v>
      </c>
      <c r="CZ145" s="167" t="e">
        <f t="shared" ca="1" si="470"/>
        <v>#REF!</v>
      </c>
      <c r="DA145" s="167" t="e">
        <f t="shared" ca="1" si="471"/>
        <v>#REF!</v>
      </c>
      <c r="DB145" s="167" t="e">
        <f t="shared" ca="1" si="472"/>
        <v>#REF!</v>
      </c>
      <c r="DC145" s="167" t="e">
        <f t="shared" ca="1" si="473"/>
        <v>#REF!</v>
      </c>
      <c r="DD145" s="167" t="e">
        <f t="shared" ca="1" si="474"/>
        <v>#REF!</v>
      </c>
      <c r="DE145" s="167" t="e">
        <f t="shared" ca="1" si="475"/>
        <v>#REF!</v>
      </c>
      <c r="DF145" s="167" t="e">
        <f t="shared" ca="1" si="476"/>
        <v>#REF!</v>
      </c>
      <c r="DH145" s="167">
        <f t="shared" si="477"/>
        <v>0</v>
      </c>
      <c r="DI145" s="167">
        <f t="shared" si="478"/>
        <v>0</v>
      </c>
      <c r="DJ145" s="167">
        <f t="shared" si="479"/>
        <v>0</v>
      </c>
      <c r="DK145" s="167">
        <f t="shared" si="480"/>
        <v>0</v>
      </c>
      <c r="DL145" s="167">
        <f t="shared" si="481"/>
        <v>0</v>
      </c>
      <c r="DM145" s="167">
        <f t="shared" si="482"/>
        <v>0</v>
      </c>
      <c r="DN145" s="167">
        <f t="shared" si="483"/>
        <v>0</v>
      </c>
      <c r="DO145" s="167">
        <f t="shared" si="484"/>
        <v>0</v>
      </c>
      <c r="DP145" s="167">
        <f t="shared" si="485"/>
        <v>0</v>
      </c>
      <c r="DQ145" s="167">
        <f t="shared" si="486"/>
        <v>0</v>
      </c>
      <c r="DR145" s="167">
        <f t="shared" si="487"/>
        <v>0</v>
      </c>
      <c r="DS145" s="167">
        <f t="shared" si="488"/>
        <v>0</v>
      </c>
      <c r="DT145" s="167">
        <f t="shared" si="489"/>
        <v>0</v>
      </c>
      <c r="DU145" s="167">
        <f t="shared" si="490"/>
        <v>0</v>
      </c>
      <c r="DV145" s="167">
        <f t="shared" si="491"/>
        <v>0</v>
      </c>
      <c r="DW145" s="167">
        <f t="shared" si="492"/>
        <v>0</v>
      </c>
      <c r="DY145" s="167" t="e">
        <f t="shared" ca="1" si="528"/>
        <v>#REF!</v>
      </c>
      <c r="DZ145" s="167" t="e">
        <f t="shared" ca="1" si="529"/>
        <v>#REF!</v>
      </c>
      <c r="EA145" s="167" t="e">
        <f t="shared" ca="1" si="530"/>
        <v>#REF!</v>
      </c>
      <c r="EB145" s="167" t="e">
        <f t="shared" ca="1" si="531"/>
        <v>#REF!</v>
      </c>
      <c r="EC145" s="167" t="e">
        <f t="shared" ca="1" si="532"/>
        <v>#REF!</v>
      </c>
      <c r="ED145" s="167" t="e">
        <f t="shared" ca="1" si="533"/>
        <v>#REF!</v>
      </c>
      <c r="EE145" s="167" t="e">
        <f t="shared" ca="1" si="534"/>
        <v>#REF!</v>
      </c>
      <c r="EF145" s="167" t="e">
        <f t="shared" ca="1" si="535"/>
        <v>#REF!</v>
      </c>
      <c r="EG145" s="167" t="e">
        <f t="shared" ca="1" si="536"/>
        <v>#REF!</v>
      </c>
      <c r="EH145" s="167" t="e">
        <f t="shared" ca="1" si="537"/>
        <v>#REF!</v>
      </c>
      <c r="EI145" s="167" t="e">
        <f t="shared" ca="1" si="538"/>
        <v>#REF!</v>
      </c>
      <c r="EJ145" s="167" t="e">
        <f t="shared" ca="1" si="539"/>
        <v>#REF!</v>
      </c>
      <c r="EK145" s="167" t="e">
        <f t="shared" ca="1" si="540"/>
        <v>#REF!</v>
      </c>
      <c r="EL145" s="167" t="e">
        <f t="shared" ca="1" si="541"/>
        <v>#REF!</v>
      </c>
      <c r="EM145" s="167" t="e">
        <f t="shared" ca="1" si="542"/>
        <v>#REF!</v>
      </c>
      <c r="EN145" s="167" t="e">
        <f t="shared" ca="1" si="543"/>
        <v>#REF!</v>
      </c>
      <c r="EP145" s="167">
        <f t="shared" si="544"/>
        <v>0</v>
      </c>
      <c r="EQ145" s="167">
        <f t="shared" si="545"/>
        <v>0</v>
      </c>
      <c r="ER145" s="167">
        <f t="shared" si="546"/>
        <v>0</v>
      </c>
      <c r="ES145" s="167">
        <f t="shared" si="547"/>
        <v>0</v>
      </c>
      <c r="ET145" s="167">
        <f t="shared" si="548"/>
        <v>0</v>
      </c>
      <c r="EU145" s="167">
        <f t="shared" si="549"/>
        <v>0</v>
      </c>
      <c r="EV145" s="167">
        <f t="shared" si="550"/>
        <v>0</v>
      </c>
      <c r="EW145" s="167">
        <f t="shared" si="551"/>
        <v>0</v>
      </c>
      <c r="EX145" s="167">
        <f t="shared" si="552"/>
        <v>0</v>
      </c>
      <c r="EY145" s="167">
        <f t="shared" si="553"/>
        <v>0</v>
      </c>
      <c r="EZ145" s="167">
        <f t="shared" si="554"/>
        <v>0</v>
      </c>
      <c r="FA145" s="167">
        <f t="shared" si="555"/>
        <v>0</v>
      </c>
      <c r="FB145" s="167">
        <f t="shared" si="556"/>
        <v>0</v>
      </c>
      <c r="FC145" s="167">
        <f t="shared" si="557"/>
        <v>0</v>
      </c>
      <c r="FD145" s="167">
        <f t="shared" si="558"/>
        <v>0</v>
      </c>
      <c r="FE145" s="167">
        <f t="shared" si="559"/>
        <v>0</v>
      </c>
      <c r="FG145" s="167">
        <f t="shared" si="560"/>
        <v>0</v>
      </c>
      <c r="FH145" s="167">
        <f t="shared" si="561"/>
        <v>0</v>
      </c>
      <c r="FI145" s="167">
        <f t="shared" si="562"/>
        <v>0</v>
      </c>
      <c r="FJ145" s="167">
        <f t="shared" si="563"/>
        <v>0</v>
      </c>
      <c r="FK145" s="167">
        <f t="shared" si="564"/>
        <v>0</v>
      </c>
      <c r="FL145" s="167">
        <f t="shared" si="565"/>
        <v>0</v>
      </c>
      <c r="FM145" s="167">
        <f t="shared" si="566"/>
        <v>0</v>
      </c>
      <c r="FN145" s="167">
        <f t="shared" si="567"/>
        <v>0</v>
      </c>
      <c r="FO145" s="167">
        <f t="shared" si="568"/>
        <v>0</v>
      </c>
      <c r="FP145" s="167">
        <f t="shared" si="569"/>
        <v>0</v>
      </c>
      <c r="FQ145" s="167">
        <f t="shared" si="570"/>
        <v>0</v>
      </c>
      <c r="FR145" s="167">
        <f t="shared" si="571"/>
        <v>0</v>
      </c>
      <c r="FS145" s="167">
        <f t="shared" si="572"/>
        <v>0</v>
      </c>
      <c r="FT145" s="167">
        <f t="shared" si="573"/>
        <v>0</v>
      </c>
      <c r="FU145" s="167">
        <f t="shared" si="574"/>
        <v>0</v>
      </c>
      <c r="FV145" s="167">
        <f t="shared" si="575"/>
        <v>0</v>
      </c>
      <c r="FX145" s="167">
        <f t="shared" si="576"/>
        <v>0</v>
      </c>
      <c r="FY145" s="167">
        <f t="shared" si="577"/>
        <v>0</v>
      </c>
      <c r="FZ145" s="167">
        <f t="shared" si="578"/>
        <v>0</v>
      </c>
      <c r="GA145" s="167">
        <f t="shared" si="579"/>
        <v>0</v>
      </c>
      <c r="GB145" s="167">
        <f t="shared" si="580"/>
        <v>0</v>
      </c>
      <c r="GC145" s="167">
        <f t="shared" si="581"/>
        <v>0</v>
      </c>
      <c r="GD145" s="167">
        <f t="shared" si="582"/>
        <v>0</v>
      </c>
      <c r="GE145" s="167">
        <f t="shared" si="583"/>
        <v>0</v>
      </c>
      <c r="GF145" s="167">
        <f t="shared" si="584"/>
        <v>0</v>
      </c>
      <c r="GG145" s="167">
        <f t="shared" si="585"/>
        <v>0</v>
      </c>
      <c r="GH145" s="167">
        <f t="shared" si="586"/>
        <v>0</v>
      </c>
      <c r="GI145" s="167">
        <f t="shared" si="587"/>
        <v>0</v>
      </c>
      <c r="GJ145" s="167">
        <f t="shared" si="588"/>
        <v>0</v>
      </c>
      <c r="GK145" s="167">
        <f t="shared" si="589"/>
        <v>0</v>
      </c>
      <c r="GL145" s="167">
        <f t="shared" si="590"/>
        <v>0</v>
      </c>
      <c r="GM145" s="167">
        <f t="shared" si="591"/>
        <v>0</v>
      </c>
      <c r="GO145" s="167" t="e">
        <f t="shared" ca="1" si="426"/>
        <v>#REF!</v>
      </c>
      <c r="GP145" s="167" t="e">
        <f t="shared" ca="1" si="430"/>
        <v>#REF!</v>
      </c>
      <c r="GQ145" s="167" t="e">
        <f t="shared" ca="1" si="430"/>
        <v>#REF!</v>
      </c>
      <c r="GR145" s="167" t="e">
        <f t="shared" ca="1" si="430"/>
        <v>#REF!</v>
      </c>
      <c r="GS145" s="167" t="e">
        <f t="shared" ca="1" si="430"/>
        <v>#REF!</v>
      </c>
      <c r="GT145" s="167" t="e">
        <f t="shared" ca="1" si="430"/>
        <v>#REF!</v>
      </c>
      <c r="GU145" s="167" t="e">
        <f t="shared" ca="1" si="430"/>
        <v>#REF!</v>
      </c>
      <c r="GV145" s="167" t="e">
        <f t="shared" ca="1" si="430"/>
        <v>#REF!</v>
      </c>
      <c r="GW145" s="167" t="e">
        <f t="shared" ca="1" si="430"/>
        <v>#REF!</v>
      </c>
      <c r="GX145" s="167" t="e">
        <f t="shared" ca="1" si="430"/>
        <v>#REF!</v>
      </c>
      <c r="GY145" s="167" t="e">
        <f t="shared" ca="1" si="430"/>
        <v>#REF!</v>
      </c>
      <c r="GZ145" s="167" t="e">
        <f t="shared" ca="1" si="430"/>
        <v>#REF!</v>
      </c>
      <c r="HA145" s="167" t="e">
        <f t="shared" ca="1" si="430"/>
        <v>#REF!</v>
      </c>
      <c r="HB145" s="167" t="e">
        <f t="shared" ca="1" si="430"/>
        <v>#REF!</v>
      </c>
      <c r="HC145" s="167" t="e">
        <f t="shared" ca="1" si="430"/>
        <v>#REF!</v>
      </c>
      <c r="HD145" s="167" t="e">
        <f t="shared" ref="GP145:HD162" ca="1" si="596">HD$3*$BG145</f>
        <v>#REF!</v>
      </c>
      <c r="HF145" s="167" t="e">
        <f t="shared" ca="1" si="493"/>
        <v>#REF!</v>
      </c>
      <c r="HG145" s="167" t="e">
        <f t="shared" ca="1" si="494"/>
        <v>#REF!</v>
      </c>
      <c r="HH145" s="167" t="e">
        <f t="shared" ca="1" si="495"/>
        <v>#REF!</v>
      </c>
      <c r="HI145" s="167" t="e">
        <f t="shared" ca="1" si="496"/>
        <v>#REF!</v>
      </c>
      <c r="HJ145" s="167" t="e">
        <f t="shared" ca="1" si="497"/>
        <v>#REF!</v>
      </c>
      <c r="HK145" s="167" t="e">
        <f t="shared" ca="1" si="498"/>
        <v>#REF!</v>
      </c>
      <c r="HL145" s="167" t="e">
        <f t="shared" ca="1" si="499"/>
        <v>#REF!</v>
      </c>
      <c r="HM145" s="167" t="e">
        <f t="shared" ca="1" si="500"/>
        <v>#REF!</v>
      </c>
      <c r="HN145" s="167" t="e">
        <f t="shared" ca="1" si="501"/>
        <v>#REF!</v>
      </c>
      <c r="HO145" s="167" t="e">
        <f t="shared" ca="1" si="502"/>
        <v>#REF!</v>
      </c>
      <c r="HP145" s="167" t="e">
        <f t="shared" ca="1" si="503"/>
        <v>#REF!</v>
      </c>
      <c r="HQ145" s="167" t="e">
        <f t="shared" ca="1" si="504"/>
        <v>#REF!</v>
      </c>
      <c r="HR145" s="167" t="e">
        <f t="shared" ca="1" si="505"/>
        <v>#REF!</v>
      </c>
      <c r="HS145" s="167" t="e">
        <f t="shared" ca="1" si="506"/>
        <v>#REF!</v>
      </c>
      <c r="HT145" s="167" t="e">
        <f t="shared" ca="1" si="507"/>
        <v>#REF!</v>
      </c>
      <c r="HU145" s="167" t="e">
        <f t="shared" ca="1" si="508"/>
        <v>#REF!</v>
      </c>
      <c r="HW145" s="167" t="e">
        <f t="shared" ca="1" si="509"/>
        <v>#REF!</v>
      </c>
      <c r="HX145" s="167">
        <f t="shared" si="510"/>
        <v>0</v>
      </c>
      <c r="HY145" s="167" t="e">
        <f t="shared" ca="1" si="592"/>
        <v>#REF!</v>
      </c>
      <c r="HZ145" s="219" t="e">
        <f t="shared" ca="1" si="593"/>
        <v>#REF!</v>
      </c>
    </row>
    <row r="146" spans="1:234" s="48" customFormat="1">
      <c r="A146" s="3" t="s">
        <v>274</v>
      </c>
      <c r="B146" s="202" t="str">
        <f>INDEX('Ref1'!$E:$E,MATCH(A146,'Ref1'!$A:$A,0))</f>
        <v>Greater London Authority</v>
      </c>
      <c r="C146" s="42" t="str">
        <f>INDEX(Data1!B:B,MATCH(A146,Data1!A:A,0))</f>
        <v>GLA</v>
      </c>
      <c r="D146" s="253" t="str">
        <f>INDEX(Data1!C:C,MATCH(A146,Data1!A:A,0))</f>
        <v>L</v>
      </c>
      <c r="E146" s="200" t="str">
        <f>IF($C$6="No","No",IF(COUNTIF(Inputs!$K$359:$K$398,$A146)&gt;0,"Yes","No"))</f>
        <v>No</v>
      </c>
      <c r="F146" s="404"/>
      <c r="G146" s="62">
        <f>INDEX('4_RatesSplit'!K:K,MATCH($A146,'4_RatesSplit'!$A:$A,0))</f>
        <v>0</v>
      </c>
      <c r="H146" s="171">
        <f>INDEX('4_RatesSplit'!L:L,MATCH($A146,'4_RatesSplit'!$A:$A,0))</f>
        <v>0</v>
      </c>
      <c r="I146" s="167">
        <f>INDEX('4_RatesSplit'!M:M,MATCH($A146,'4_RatesSplit'!$A:$A,0))</f>
        <v>0</v>
      </c>
      <c r="J146" s="167">
        <f>INDEX('4_RatesSplit'!N:N,MATCH($A146,'4_RatesSplit'!$A:$A,0))</f>
        <v>0</v>
      </c>
      <c r="K146" s="167">
        <f>INDEX('4_RatesSplit'!O:O,MATCH($A146,'4_RatesSplit'!$A:$A,0))</f>
        <v>0</v>
      </c>
      <c r="L146" s="167">
        <f>INDEX('4_RatesSplit'!P:P,MATCH($A146,'4_RatesSplit'!$A:$A,0))</f>
        <v>0</v>
      </c>
      <c r="M146" s="167">
        <f>INDEX('4_RatesSplit'!Q:Q,MATCH($A146,'4_RatesSplit'!$A:$A,0))</f>
        <v>0</v>
      </c>
      <c r="N146" s="167">
        <f>INDEX('4_RatesSplit'!R:R,MATCH($A146,'4_RatesSplit'!$A:$A,0))</f>
        <v>0</v>
      </c>
      <c r="O146" s="167">
        <f>INDEX('4_RatesSplit'!S:S,MATCH($A146,'4_RatesSplit'!$A:$A,0))</f>
        <v>0</v>
      </c>
      <c r="P146" s="167">
        <f>INDEX('4_RatesSplit'!T:T,MATCH($A146,'4_RatesSplit'!$A:$A,0))</f>
        <v>0</v>
      </c>
      <c r="Q146" s="167">
        <f>INDEX('4_RatesSplit'!U:U,MATCH($A146,'4_RatesSplit'!$A:$A,0))</f>
        <v>0</v>
      </c>
      <c r="R146" s="167">
        <f>INDEX('4_RatesSplit'!V:V,MATCH($A146,'4_RatesSplit'!$A:$A,0))</f>
        <v>0</v>
      </c>
      <c r="S146" s="167">
        <f>INDEX('4_RatesSplit'!W:W,MATCH($A146,'4_RatesSplit'!$A:$A,0))</f>
        <v>0</v>
      </c>
      <c r="T146" s="167">
        <f>INDEX('4_RatesSplit'!X:X,MATCH($A146,'4_RatesSplit'!$A:$A,0))</f>
        <v>0</v>
      </c>
      <c r="U146" s="167">
        <f>INDEX('4_RatesSplit'!Y:Y,MATCH($A146,'4_RatesSplit'!$A:$A,0))</f>
        <v>0</v>
      </c>
      <c r="V146" s="167">
        <f>INDEX('4_RatesSplit'!Z:Z,MATCH($A146,'4_RatesSplit'!$A:$A,0))</f>
        <v>0</v>
      </c>
      <c r="W146" s="167">
        <f>INDEX('4_RatesSplit'!AA:AA,MATCH($A146,'4_RatesSplit'!$A:$A,0))</f>
        <v>0</v>
      </c>
      <c r="X146" s="18"/>
      <c r="Y146" s="168" t="e">
        <f ca="1">INDEX('4_RatesSplit'!AT:AT,MATCH($A146,'4_RatesSplit'!$A:$A,0))</f>
        <v>#REF!</v>
      </c>
      <c r="Z146" s="168" t="e">
        <f ca="1">INDEX('4_RatesSplit'!AU:AU,MATCH($A146,'4_RatesSplit'!$A:$A,0))</f>
        <v>#REF!</v>
      </c>
      <c r="AA146" s="168" t="e">
        <f ca="1">INDEX('4_RatesSplit'!AV:AV,MATCH($A146,'4_RatesSplit'!$A:$A,0))</f>
        <v>#REF!</v>
      </c>
      <c r="AB146" s="168" t="e">
        <f ca="1">INDEX('4_RatesSplit'!AW:AW,MATCH($A146,'4_RatesSplit'!$A:$A,0))</f>
        <v>#REF!</v>
      </c>
      <c r="AC146" s="168" t="e">
        <f ca="1">INDEX('4_RatesSplit'!AX:AX,MATCH($A146,'4_RatesSplit'!$A:$A,0))</f>
        <v>#REF!</v>
      </c>
      <c r="AD146" s="168" t="e">
        <f ca="1">INDEX('4_RatesSplit'!AY:AY,MATCH($A146,'4_RatesSplit'!$A:$A,0))</f>
        <v>#REF!</v>
      </c>
      <c r="AE146" s="168" t="e">
        <f ca="1">INDEX('4_RatesSplit'!AZ:AZ,MATCH($A146,'4_RatesSplit'!$A:$A,0))</f>
        <v>#REF!</v>
      </c>
      <c r="AF146" s="168" t="e">
        <f ca="1">INDEX('4_RatesSplit'!BA:BA,MATCH($A146,'4_RatesSplit'!$A:$A,0))</f>
        <v>#REF!</v>
      </c>
      <c r="AG146" s="168" t="e">
        <f ca="1">INDEX('4_RatesSplit'!BB:BB,MATCH($A146,'4_RatesSplit'!$A:$A,0))</f>
        <v>#REF!</v>
      </c>
      <c r="AH146" s="168" t="e">
        <f ca="1">INDEX('4_RatesSplit'!BC:BC,MATCH($A146,'4_RatesSplit'!$A:$A,0))</f>
        <v>#REF!</v>
      </c>
      <c r="AI146" s="168" t="e">
        <f ca="1">INDEX('4_RatesSplit'!BD:BD,MATCH($A146,'4_RatesSplit'!$A:$A,0))</f>
        <v>#REF!</v>
      </c>
      <c r="AJ146" s="168" t="e">
        <f ca="1">INDEX('4_RatesSplit'!BE:BE,MATCH($A146,'4_RatesSplit'!$A:$A,0))</f>
        <v>#REF!</v>
      </c>
      <c r="AK146" s="168" t="e">
        <f ca="1">INDEX('4_RatesSplit'!BF:BF,MATCH($A146,'4_RatesSplit'!$A:$A,0))</f>
        <v>#REF!</v>
      </c>
      <c r="AL146" s="168" t="e">
        <f ca="1">INDEX('4_RatesSplit'!BG:BG,MATCH($A146,'4_RatesSplit'!$A:$A,0))</f>
        <v>#REF!</v>
      </c>
      <c r="AM146" s="168" t="e">
        <f ca="1">INDEX('4_RatesSplit'!BH:BH,MATCH($A146,'4_RatesSplit'!$A:$A,0))</f>
        <v>#REF!</v>
      </c>
      <c r="AN146" s="198" t="e">
        <f ca="1">INDEX('4_RatesSplit'!BI:BI,MATCH($A146,'4_RatesSplit'!$A:$A,0))</f>
        <v>#REF!</v>
      </c>
      <c r="AO146" s="114"/>
      <c r="AP146" s="167" t="e">
        <f t="shared" ca="1" si="511"/>
        <v>#REF!</v>
      </c>
      <c r="AQ146" s="167" t="e">
        <f t="shared" ca="1" si="512"/>
        <v>#REF!</v>
      </c>
      <c r="AR146" s="167" t="e">
        <f t="shared" ca="1" si="513"/>
        <v>#REF!</v>
      </c>
      <c r="AS146" s="167" t="e">
        <f t="shared" ca="1" si="514"/>
        <v>#REF!</v>
      </c>
      <c r="AT146" s="167" t="e">
        <f t="shared" ca="1" si="515"/>
        <v>#REF!</v>
      </c>
      <c r="AU146" s="167" t="e">
        <f t="shared" ca="1" si="516"/>
        <v>#REF!</v>
      </c>
      <c r="AV146" s="167" t="e">
        <f t="shared" ca="1" si="517"/>
        <v>#REF!</v>
      </c>
      <c r="AW146" s="167" t="e">
        <f t="shared" ca="1" si="518"/>
        <v>#REF!</v>
      </c>
      <c r="AX146" s="167" t="e">
        <f t="shared" ca="1" si="519"/>
        <v>#REF!</v>
      </c>
      <c r="AY146" s="167" t="e">
        <f t="shared" ca="1" si="520"/>
        <v>#REF!</v>
      </c>
      <c r="AZ146" s="167" t="e">
        <f t="shared" ca="1" si="521"/>
        <v>#REF!</v>
      </c>
      <c r="BA146" s="167" t="e">
        <f t="shared" ca="1" si="522"/>
        <v>#REF!</v>
      </c>
      <c r="BB146" s="167" t="e">
        <f t="shared" ca="1" si="523"/>
        <v>#REF!</v>
      </c>
      <c r="BC146" s="167" t="e">
        <f t="shared" ca="1" si="524"/>
        <v>#REF!</v>
      </c>
      <c r="BD146" s="167" t="e">
        <f t="shared" ca="1" si="525"/>
        <v>#REF!</v>
      </c>
      <c r="BE146" s="167" t="e">
        <f t="shared" ca="1" si="526"/>
        <v>#REF!</v>
      </c>
      <c r="BF146" s="18"/>
      <c r="BG146" s="168">
        <f>INDEX('2_Needs'!$F:$F,MATCH($A146,'2_Needs'!$A:$A,0))</f>
        <v>8.6571666238683384E-2</v>
      </c>
      <c r="BH146" s="114"/>
      <c r="BI146" s="167">
        <f t="shared" ref="BI146:BX146" si="597">IF(BI$3="reset",$BG146*BI$6,BH146*(1+$C$4))</f>
        <v>0</v>
      </c>
      <c r="BJ146" s="167">
        <f t="shared" si="597"/>
        <v>0</v>
      </c>
      <c r="BK146" s="167">
        <f t="shared" si="597"/>
        <v>0</v>
      </c>
      <c r="BL146" s="167">
        <f t="shared" si="597"/>
        <v>0</v>
      </c>
      <c r="BM146" s="167">
        <f t="shared" si="597"/>
        <v>0</v>
      </c>
      <c r="BN146" s="167">
        <f t="shared" si="597"/>
        <v>0</v>
      </c>
      <c r="BO146" s="167">
        <f t="shared" si="597"/>
        <v>0</v>
      </c>
      <c r="BP146" s="167">
        <f t="shared" si="597"/>
        <v>0</v>
      </c>
      <c r="BQ146" s="167">
        <f t="shared" si="597"/>
        <v>0</v>
      </c>
      <c r="BR146" s="167">
        <f t="shared" si="597"/>
        <v>0</v>
      </c>
      <c r="BS146" s="167">
        <f t="shared" si="597"/>
        <v>0</v>
      </c>
      <c r="BT146" s="167">
        <f t="shared" si="597"/>
        <v>0</v>
      </c>
      <c r="BU146" s="167">
        <f t="shared" si="597"/>
        <v>0</v>
      </c>
      <c r="BV146" s="167">
        <f t="shared" si="597"/>
        <v>0</v>
      </c>
      <c r="BW146" s="167">
        <f t="shared" si="597"/>
        <v>0</v>
      </c>
      <c r="BX146" s="167">
        <f t="shared" si="597"/>
        <v>0</v>
      </c>
      <c r="BZ146" s="167" t="e">
        <f t="shared" ca="1" si="445"/>
        <v>#REF!</v>
      </c>
      <c r="CA146" s="167" t="e">
        <f t="shared" ca="1" si="446"/>
        <v>#REF!</v>
      </c>
      <c r="CB146" s="167" t="e">
        <f t="shared" ca="1" si="447"/>
        <v>#REF!</v>
      </c>
      <c r="CC146" s="167" t="e">
        <f t="shared" ca="1" si="448"/>
        <v>#REF!</v>
      </c>
      <c r="CD146" s="167" t="e">
        <f t="shared" ca="1" si="449"/>
        <v>#REF!</v>
      </c>
      <c r="CE146" s="167" t="e">
        <f t="shared" ca="1" si="450"/>
        <v>#REF!</v>
      </c>
      <c r="CF146" s="167" t="e">
        <f t="shared" ca="1" si="451"/>
        <v>#REF!</v>
      </c>
      <c r="CG146" s="167" t="e">
        <f t="shared" ca="1" si="452"/>
        <v>#REF!</v>
      </c>
      <c r="CH146" s="167" t="e">
        <f t="shared" ca="1" si="453"/>
        <v>#REF!</v>
      </c>
      <c r="CI146" s="167" t="e">
        <f t="shared" ca="1" si="454"/>
        <v>#REF!</v>
      </c>
      <c r="CJ146" s="167" t="e">
        <f t="shared" ca="1" si="455"/>
        <v>#REF!</v>
      </c>
      <c r="CK146" s="167" t="e">
        <f t="shared" ca="1" si="456"/>
        <v>#REF!</v>
      </c>
      <c r="CL146" s="167" t="e">
        <f t="shared" ca="1" si="457"/>
        <v>#REF!</v>
      </c>
      <c r="CM146" s="167" t="e">
        <f t="shared" ca="1" si="458"/>
        <v>#REF!</v>
      </c>
      <c r="CN146" s="167" t="e">
        <f t="shared" ca="1" si="459"/>
        <v>#REF!</v>
      </c>
      <c r="CO146" s="167" t="e">
        <f t="shared" ca="1" si="460"/>
        <v>#REF!</v>
      </c>
      <c r="CQ146" s="167" t="e">
        <f t="shared" ca="1" si="461"/>
        <v>#REF!</v>
      </c>
      <c r="CR146" s="167" t="e">
        <f t="shared" ca="1" si="462"/>
        <v>#REF!</v>
      </c>
      <c r="CS146" s="167" t="e">
        <f t="shared" ca="1" si="463"/>
        <v>#REF!</v>
      </c>
      <c r="CT146" s="167" t="e">
        <f t="shared" ca="1" si="464"/>
        <v>#REF!</v>
      </c>
      <c r="CU146" s="167" t="e">
        <f t="shared" ca="1" si="465"/>
        <v>#REF!</v>
      </c>
      <c r="CV146" s="167" t="e">
        <f t="shared" ca="1" si="466"/>
        <v>#REF!</v>
      </c>
      <c r="CW146" s="167" t="e">
        <f t="shared" ca="1" si="467"/>
        <v>#REF!</v>
      </c>
      <c r="CX146" s="167" t="e">
        <f t="shared" ca="1" si="468"/>
        <v>#REF!</v>
      </c>
      <c r="CY146" s="167" t="e">
        <f t="shared" ca="1" si="469"/>
        <v>#REF!</v>
      </c>
      <c r="CZ146" s="167" t="e">
        <f t="shared" ca="1" si="470"/>
        <v>#REF!</v>
      </c>
      <c r="DA146" s="167" t="e">
        <f t="shared" ca="1" si="471"/>
        <v>#REF!</v>
      </c>
      <c r="DB146" s="167" t="e">
        <f t="shared" ca="1" si="472"/>
        <v>#REF!</v>
      </c>
      <c r="DC146" s="167" t="e">
        <f t="shared" ca="1" si="473"/>
        <v>#REF!</v>
      </c>
      <c r="DD146" s="167" t="e">
        <f t="shared" ca="1" si="474"/>
        <v>#REF!</v>
      </c>
      <c r="DE146" s="167" t="e">
        <f t="shared" ca="1" si="475"/>
        <v>#REF!</v>
      </c>
      <c r="DF146" s="167" t="e">
        <f t="shared" ca="1" si="476"/>
        <v>#REF!</v>
      </c>
      <c r="DH146" s="167">
        <f t="shared" si="477"/>
        <v>0</v>
      </c>
      <c r="DI146" s="167">
        <f t="shared" si="478"/>
        <v>0</v>
      </c>
      <c r="DJ146" s="167">
        <f t="shared" si="479"/>
        <v>0</v>
      </c>
      <c r="DK146" s="167">
        <f t="shared" si="480"/>
        <v>0</v>
      </c>
      <c r="DL146" s="167">
        <f t="shared" si="481"/>
        <v>0</v>
      </c>
      <c r="DM146" s="167">
        <f t="shared" si="482"/>
        <v>0</v>
      </c>
      <c r="DN146" s="167">
        <f t="shared" si="483"/>
        <v>0</v>
      </c>
      <c r="DO146" s="167">
        <f t="shared" si="484"/>
        <v>0</v>
      </c>
      <c r="DP146" s="167">
        <f t="shared" si="485"/>
        <v>0</v>
      </c>
      <c r="DQ146" s="167">
        <f t="shared" si="486"/>
        <v>0</v>
      </c>
      <c r="DR146" s="167">
        <f t="shared" si="487"/>
        <v>0</v>
      </c>
      <c r="DS146" s="167">
        <f t="shared" si="488"/>
        <v>0</v>
      </c>
      <c r="DT146" s="167">
        <f t="shared" si="489"/>
        <v>0</v>
      </c>
      <c r="DU146" s="167">
        <f t="shared" si="490"/>
        <v>0</v>
      </c>
      <c r="DV146" s="167">
        <f t="shared" si="491"/>
        <v>0</v>
      </c>
      <c r="DW146" s="167">
        <f t="shared" si="492"/>
        <v>0</v>
      </c>
      <c r="DY146" s="167" t="e">
        <f t="shared" ca="1" si="528"/>
        <v>#REF!</v>
      </c>
      <c r="DZ146" s="167" t="e">
        <f t="shared" ca="1" si="529"/>
        <v>#REF!</v>
      </c>
      <c r="EA146" s="167" t="e">
        <f t="shared" ca="1" si="530"/>
        <v>#REF!</v>
      </c>
      <c r="EB146" s="167" t="e">
        <f t="shared" ca="1" si="531"/>
        <v>#REF!</v>
      </c>
      <c r="EC146" s="167" t="e">
        <f t="shared" ca="1" si="532"/>
        <v>#REF!</v>
      </c>
      <c r="ED146" s="167" t="e">
        <f t="shared" ca="1" si="533"/>
        <v>#REF!</v>
      </c>
      <c r="EE146" s="167" t="e">
        <f t="shared" ca="1" si="534"/>
        <v>#REF!</v>
      </c>
      <c r="EF146" s="167" t="e">
        <f t="shared" ca="1" si="535"/>
        <v>#REF!</v>
      </c>
      <c r="EG146" s="167" t="e">
        <f t="shared" ca="1" si="536"/>
        <v>#REF!</v>
      </c>
      <c r="EH146" s="167" t="e">
        <f t="shared" ca="1" si="537"/>
        <v>#REF!</v>
      </c>
      <c r="EI146" s="167" t="e">
        <f t="shared" ca="1" si="538"/>
        <v>#REF!</v>
      </c>
      <c r="EJ146" s="167" t="e">
        <f t="shared" ca="1" si="539"/>
        <v>#REF!</v>
      </c>
      <c r="EK146" s="167" t="e">
        <f t="shared" ca="1" si="540"/>
        <v>#REF!</v>
      </c>
      <c r="EL146" s="167" t="e">
        <f t="shared" ca="1" si="541"/>
        <v>#REF!</v>
      </c>
      <c r="EM146" s="167" t="e">
        <f t="shared" ca="1" si="542"/>
        <v>#REF!</v>
      </c>
      <c r="EN146" s="167" t="e">
        <f t="shared" ca="1" si="543"/>
        <v>#REF!</v>
      </c>
      <c r="EP146" s="167">
        <f t="shared" si="544"/>
        <v>0</v>
      </c>
      <c r="EQ146" s="167">
        <f t="shared" si="545"/>
        <v>0</v>
      </c>
      <c r="ER146" s="167">
        <f t="shared" si="546"/>
        <v>0</v>
      </c>
      <c r="ES146" s="167">
        <f t="shared" si="547"/>
        <v>0</v>
      </c>
      <c r="ET146" s="167">
        <f t="shared" si="548"/>
        <v>0</v>
      </c>
      <c r="EU146" s="167">
        <f t="shared" si="549"/>
        <v>0</v>
      </c>
      <c r="EV146" s="167">
        <f t="shared" si="550"/>
        <v>0</v>
      </c>
      <c r="EW146" s="167">
        <f t="shared" si="551"/>
        <v>0</v>
      </c>
      <c r="EX146" s="167">
        <f t="shared" si="552"/>
        <v>0</v>
      </c>
      <c r="EY146" s="167">
        <f t="shared" si="553"/>
        <v>0</v>
      </c>
      <c r="EZ146" s="167">
        <f t="shared" si="554"/>
        <v>0</v>
      </c>
      <c r="FA146" s="167">
        <f t="shared" si="555"/>
        <v>0</v>
      </c>
      <c r="FB146" s="167">
        <f t="shared" si="556"/>
        <v>0</v>
      </c>
      <c r="FC146" s="167">
        <f t="shared" si="557"/>
        <v>0</v>
      </c>
      <c r="FD146" s="167">
        <f t="shared" si="558"/>
        <v>0</v>
      </c>
      <c r="FE146" s="167">
        <f t="shared" si="559"/>
        <v>0</v>
      </c>
      <c r="FG146" s="167">
        <f t="shared" si="560"/>
        <v>0</v>
      </c>
      <c r="FH146" s="167">
        <f t="shared" si="561"/>
        <v>0</v>
      </c>
      <c r="FI146" s="167">
        <f t="shared" si="562"/>
        <v>0</v>
      </c>
      <c r="FJ146" s="167">
        <f t="shared" si="563"/>
        <v>0</v>
      </c>
      <c r="FK146" s="167">
        <f t="shared" si="564"/>
        <v>0</v>
      </c>
      <c r="FL146" s="167">
        <f t="shared" si="565"/>
        <v>0</v>
      </c>
      <c r="FM146" s="167">
        <f t="shared" si="566"/>
        <v>0</v>
      </c>
      <c r="FN146" s="167">
        <f t="shared" si="567"/>
        <v>0</v>
      </c>
      <c r="FO146" s="167">
        <f t="shared" si="568"/>
        <v>0</v>
      </c>
      <c r="FP146" s="167">
        <f t="shared" si="569"/>
        <v>0</v>
      </c>
      <c r="FQ146" s="167">
        <f t="shared" si="570"/>
        <v>0</v>
      </c>
      <c r="FR146" s="167">
        <f t="shared" si="571"/>
        <v>0</v>
      </c>
      <c r="FS146" s="167">
        <f t="shared" si="572"/>
        <v>0</v>
      </c>
      <c r="FT146" s="167">
        <f t="shared" si="573"/>
        <v>0</v>
      </c>
      <c r="FU146" s="167">
        <f t="shared" si="574"/>
        <v>0</v>
      </c>
      <c r="FV146" s="167">
        <f t="shared" si="575"/>
        <v>0</v>
      </c>
      <c r="FX146" s="167">
        <f t="shared" si="576"/>
        <v>0</v>
      </c>
      <c r="FY146" s="167">
        <f t="shared" si="577"/>
        <v>0</v>
      </c>
      <c r="FZ146" s="167">
        <f t="shared" si="578"/>
        <v>0</v>
      </c>
      <c r="GA146" s="167">
        <f t="shared" si="579"/>
        <v>0</v>
      </c>
      <c r="GB146" s="167">
        <f t="shared" si="580"/>
        <v>0</v>
      </c>
      <c r="GC146" s="167">
        <f t="shared" si="581"/>
        <v>0</v>
      </c>
      <c r="GD146" s="167">
        <f t="shared" si="582"/>
        <v>0</v>
      </c>
      <c r="GE146" s="167">
        <f t="shared" si="583"/>
        <v>0</v>
      </c>
      <c r="GF146" s="167">
        <f t="shared" si="584"/>
        <v>0</v>
      </c>
      <c r="GG146" s="167">
        <f t="shared" si="585"/>
        <v>0</v>
      </c>
      <c r="GH146" s="167">
        <f t="shared" si="586"/>
        <v>0</v>
      </c>
      <c r="GI146" s="167">
        <f t="shared" si="587"/>
        <v>0</v>
      </c>
      <c r="GJ146" s="167">
        <f t="shared" si="588"/>
        <v>0</v>
      </c>
      <c r="GK146" s="167">
        <f t="shared" si="589"/>
        <v>0</v>
      </c>
      <c r="GL146" s="167">
        <f t="shared" si="590"/>
        <v>0</v>
      </c>
      <c r="GM146" s="167">
        <f t="shared" si="591"/>
        <v>0</v>
      </c>
      <c r="GO146" s="167" t="e">
        <f t="shared" ca="1" si="426"/>
        <v>#REF!</v>
      </c>
      <c r="GP146" s="167" t="e">
        <f t="shared" ca="1" si="596"/>
        <v>#REF!</v>
      </c>
      <c r="GQ146" s="167" t="e">
        <f t="shared" ca="1" si="596"/>
        <v>#REF!</v>
      </c>
      <c r="GR146" s="167" t="e">
        <f t="shared" ca="1" si="596"/>
        <v>#REF!</v>
      </c>
      <c r="GS146" s="167" t="e">
        <f t="shared" ca="1" si="596"/>
        <v>#REF!</v>
      </c>
      <c r="GT146" s="167" t="e">
        <f t="shared" ca="1" si="596"/>
        <v>#REF!</v>
      </c>
      <c r="GU146" s="167" t="e">
        <f t="shared" ca="1" si="596"/>
        <v>#REF!</v>
      </c>
      <c r="GV146" s="167" t="e">
        <f t="shared" ca="1" si="596"/>
        <v>#REF!</v>
      </c>
      <c r="GW146" s="167" t="e">
        <f t="shared" ca="1" si="596"/>
        <v>#REF!</v>
      </c>
      <c r="GX146" s="167" t="e">
        <f t="shared" ca="1" si="596"/>
        <v>#REF!</v>
      </c>
      <c r="GY146" s="167" t="e">
        <f t="shared" ca="1" si="596"/>
        <v>#REF!</v>
      </c>
      <c r="GZ146" s="167" t="e">
        <f t="shared" ca="1" si="596"/>
        <v>#REF!</v>
      </c>
      <c r="HA146" s="167" t="e">
        <f t="shared" ca="1" si="596"/>
        <v>#REF!</v>
      </c>
      <c r="HB146" s="167" t="e">
        <f t="shared" ca="1" si="596"/>
        <v>#REF!</v>
      </c>
      <c r="HC146" s="167" t="e">
        <f t="shared" ca="1" si="596"/>
        <v>#REF!</v>
      </c>
      <c r="HD146" s="167" t="e">
        <f t="shared" ca="1" si="596"/>
        <v>#REF!</v>
      </c>
      <c r="HF146" s="167" t="e">
        <f t="shared" ca="1" si="493"/>
        <v>#REF!</v>
      </c>
      <c r="HG146" s="167" t="e">
        <f t="shared" ca="1" si="494"/>
        <v>#REF!</v>
      </c>
      <c r="HH146" s="167" t="e">
        <f t="shared" ca="1" si="495"/>
        <v>#REF!</v>
      </c>
      <c r="HI146" s="167" t="e">
        <f t="shared" ca="1" si="496"/>
        <v>#REF!</v>
      </c>
      <c r="HJ146" s="167" t="e">
        <f t="shared" ca="1" si="497"/>
        <v>#REF!</v>
      </c>
      <c r="HK146" s="167" t="e">
        <f t="shared" ca="1" si="498"/>
        <v>#REF!</v>
      </c>
      <c r="HL146" s="167" t="e">
        <f t="shared" ca="1" si="499"/>
        <v>#REF!</v>
      </c>
      <c r="HM146" s="167" t="e">
        <f t="shared" ca="1" si="500"/>
        <v>#REF!</v>
      </c>
      <c r="HN146" s="167" t="e">
        <f t="shared" ca="1" si="501"/>
        <v>#REF!</v>
      </c>
      <c r="HO146" s="167" t="e">
        <f t="shared" ca="1" si="502"/>
        <v>#REF!</v>
      </c>
      <c r="HP146" s="167" t="e">
        <f t="shared" ca="1" si="503"/>
        <v>#REF!</v>
      </c>
      <c r="HQ146" s="167" t="e">
        <f t="shared" ca="1" si="504"/>
        <v>#REF!</v>
      </c>
      <c r="HR146" s="167" t="e">
        <f t="shared" ca="1" si="505"/>
        <v>#REF!</v>
      </c>
      <c r="HS146" s="167" t="e">
        <f t="shared" ca="1" si="506"/>
        <v>#REF!</v>
      </c>
      <c r="HT146" s="167" t="e">
        <f t="shared" ca="1" si="507"/>
        <v>#REF!</v>
      </c>
      <c r="HU146" s="167" t="e">
        <f t="shared" ca="1" si="508"/>
        <v>#REF!</v>
      </c>
      <c r="HW146" s="167" t="e">
        <f t="shared" ca="1" si="509"/>
        <v>#REF!</v>
      </c>
      <c r="HX146" s="167">
        <f t="shared" si="510"/>
        <v>0</v>
      </c>
      <c r="HY146" s="167" t="e">
        <f t="shared" ca="1" si="592"/>
        <v>#REF!</v>
      </c>
      <c r="HZ146" s="219" t="e">
        <f t="shared" ca="1" si="593"/>
        <v>#REF!</v>
      </c>
    </row>
    <row r="147" spans="1:234" s="48" customFormat="1">
      <c r="A147" s="3" t="s">
        <v>1000</v>
      </c>
      <c r="B147" s="202" t="str">
        <f>INDEX('Ref1'!$E:$E,MATCH(A147,'Ref1'!$A:$A,0))</f>
        <v>Greater Manchester Combined Authority</v>
      </c>
      <c r="C147" s="42" t="str">
        <f>INDEX(Data1!B:B,MATCH(A147,Data1!A:A,0))</f>
        <v>FIR</v>
      </c>
      <c r="D147" s="253" t="str">
        <f>INDEX(Data1!C:C,MATCH(A147,Data1!A:A,0))</f>
        <v>NW</v>
      </c>
      <c r="E147" s="200" t="str">
        <f>IF($C$6="No","No",IF(COUNTIF(Inputs!$K$359:$K$398,$A147)&gt;0,"Yes","No"))</f>
        <v>No</v>
      </c>
      <c r="F147" s="404"/>
      <c r="G147" s="62">
        <f>INDEX('4_RatesSplit'!K:K,MATCH($A147,'4_RatesSplit'!$A:$A,0))</f>
        <v>0</v>
      </c>
      <c r="H147" s="171">
        <f>INDEX('4_RatesSplit'!L:L,MATCH($A147,'4_RatesSplit'!$A:$A,0))</f>
        <v>0</v>
      </c>
      <c r="I147" s="167">
        <f>INDEX('4_RatesSplit'!M:M,MATCH($A147,'4_RatesSplit'!$A:$A,0))</f>
        <v>0</v>
      </c>
      <c r="J147" s="167">
        <f>INDEX('4_RatesSplit'!N:N,MATCH($A147,'4_RatesSplit'!$A:$A,0))</f>
        <v>0</v>
      </c>
      <c r="K147" s="167">
        <f>INDEX('4_RatesSplit'!O:O,MATCH($A147,'4_RatesSplit'!$A:$A,0))</f>
        <v>0</v>
      </c>
      <c r="L147" s="167">
        <f>INDEX('4_RatesSplit'!P:P,MATCH($A147,'4_RatesSplit'!$A:$A,0))</f>
        <v>0</v>
      </c>
      <c r="M147" s="167">
        <f>INDEX('4_RatesSplit'!Q:Q,MATCH($A147,'4_RatesSplit'!$A:$A,0))</f>
        <v>0</v>
      </c>
      <c r="N147" s="167">
        <f>INDEX('4_RatesSplit'!R:R,MATCH($A147,'4_RatesSplit'!$A:$A,0))</f>
        <v>0</v>
      </c>
      <c r="O147" s="167">
        <f>INDEX('4_RatesSplit'!S:S,MATCH($A147,'4_RatesSplit'!$A:$A,0))</f>
        <v>0</v>
      </c>
      <c r="P147" s="167">
        <f>INDEX('4_RatesSplit'!T:T,MATCH($A147,'4_RatesSplit'!$A:$A,0))</f>
        <v>0</v>
      </c>
      <c r="Q147" s="167">
        <f>INDEX('4_RatesSplit'!U:U,MATCH($A147,'4_RatesSplit'!$A:$A,0))</f>
        <v>0</v>
      </c>
      <c r="R147" s="167">
        <f>INDEX('4_RatesSplit'!V:V,MATCH($A147,'4_RatesSplit'!$A:$A,0))</f>
        <v>0</v>
      </c>
      <c r="S147" s="167">
        <f>INDEX('4_RatesSplit'!W:W,MATCH($A147,'4_RatesSplit'!$A:$A,0))</f>
        <v>0</v>
      </c>
      <c r="T147" s="167">
        <f>INDEX('4_RatesSplit'!X:X,MATCH($A147,'4_RatesSplit'!$A:$A,0))</f>
        <v>0</v>
      </c>
      <c r="U147" s="167">
        <f>INDEX('4_RatesSplit'!Y:Y,MATCH($A147,'4_RatesSplit'!$A:$A,0))</f>
        <v>0</v>
      </c>
      <c r="V147" s="167">
        <f>INDEX('4_RatesSplit'!Z:Z,MATCH($A147,'4_RatesSplit'!$A:$A,0))</f>
        <v>0</v>
      </c>
      <c r="W147" s="167">
        <f>INDEX('4_RatesSplit'!AA:AA,MATCH($A147,'4_RatesSplit'!$A:$A,0))</f>
        <v>0</v>
      </c>
      <c r="X147" s="18"/>
      <c r="Y147" s="168" t="e">
        <f ca="1">INDEX('4_RatesSplit'!AT:AT,MATCH($A147,'4_RatesSplit'!$A:$A,0))</f>
        <v>#REF!</v>
      </c>
      <c r="Z147" s="168" t="e">
        <f ca="1">INDEX('4_RatesSplit'!AU:AU,MATCH($A147,'4_RatesSplit'!$A:$A,0))</f>
        <v>#REF!</v>
      </c>
      <c r="AA147" s="168" t="e">
        <f ca="1">INDEX('4_RatesSplit'!AV:AV,MATCH($A147,'4_RatesSplit'!$A:$A,0))</f>
        <v>#REF!</v>
      </c>
      <c r="AB147" s="168" t="e">
        <f ca="1">INDEX('4_RatesSplit'!AW:AW,MATCH($A147,'4_RatesSplit'!$A:$A,0))</f>
        <v>#REF!</v>
      </c>
      <c r="AC147" s="168" t="e">
        <f ca="1">INDEX('4_RatesSplit'!AX:AX,MATCH($A147,'4_RatesSplit'!$A:$A,0))</f>
        <v>#REF!</v>
      </c>
      <c r="AD147" s="168" t="e">
        <f ca="1">INDEX('4_RatesSplit'!AY:AY,MATCH($A147,'4_RatesSplit'!$A:$A,0))</f>
        <v>#REF!</v>
      </c>
      <c r="AE147" s="168" t="e">
        <f ca="1">INDEX('4_RatesSplit'!AZ:AZ,MATCH($A147,'4_RatesSplit'!$A:$A,0))</f>
        <v>#REF!</v>
      </c>
      <c r="AF147" s="168" t="e">
        <f ca="1">INDEX('4_RatesSplit'!BA:BA,MATCH($A147,'4_RatesSplit'!$A:$A,0))</f>
        <v>#REF!</v>
      </c>
      <c r="AG147" s="168" t="e">
        <f ca="1">INDEX('4_RatesSplit'!BB:BB,MATCH($A147,'4_RatesSplit'!$A:$A,0))</f>
        <v>#REF!</v>
      </c>
      <c r="AH147" s="168" t="e">
        <f ca="1">INDEX('4_RatesSplit'!BC:BC,MATCH($A147,'4_RatesSplit'!$A:$A,0))</f>
        <v>#REF!</v>
      </c>
      <c r="AI147" s="168" t="e">
        <f ca="1">INDEX('4_RatesSplit'!BD:BD,MATCH($A147,'4_RatesSplit'!$A:$A,0))</f>
        <v>#REF!</v>
      </c>
      <c r="AJ147" s="168" t="e">
        <f ca="1">INDEX('4_RatesSplit'!BE:BE,MATCH($A147,'4_RatesSplit'!$A:$A,0))</f>
        <v>#REF!</v>
      </c>
      <c r="AK147" s="168" t="e">
        <f ca="1">INDEX('4_RatesSplit'!BF:BF,MATCH($A147,'4_RatesSplit'!$A:$A,0))</f>
        <v>#REF!</v>
      </c>
      <c r="AL147" s="168" t="e">
        <f ca="1">INDEX('4_RatesSplit'!BG:BG,MATCH($A147,'4_RatesSplit'!$A:$A,0))</f>
        <v>#REF!</v>
      </c>
      <c r="AM147" s="168" t="e">
        <f ca="1">INDEX('4_RatesSplit'!BH:BH,MATCH($A147,'4_RatesSplit'!$A:$A,0))</f>
        <v>#REF!</v>
      </c>
      <c r="AN147" s="198" t="e">
        <f ca="1">INDEX('4_RatesSplit'!BI:BI,MATCH($A147,'4_RatesSplit'!$A:$A,0))</f>
        <v>#REF!</v>
      </c>
      <c r="AO147" s="114"/>
      <c r="AP147" s="167" t="e">
        <f t="shared" ca="1" si="511"/>
        <v>#REF!</v>
      </c>
      <c r="AQ147" s="167" t="e">
        <f t="shared" ca="1" si="512"/>
        <v>#REF!</v>
      </c>
      <c r="AR147" s="167" t="e">
        <f t="shared" ca="1" si="513"/>
        <v>#REF!</v>
      </c>
      <c r="AS147" s="167" t="e">
        <f t="shared" ca="1" si="514"/>
        <v>#REF!</v>
      </c>
      <c r="AT147" s="167" t="e">
        <f t="shared" ca="1" si="515"/>
        <v>#REF!</v>
      </c>
      <c r="AU147" s="167" t="e">
        <f t="shared" ca="1" si="516"/>
        <v>#REF!</v>
      </c>
      <c r="AV147" s="167" t="e">
        <f t="shared" ca="1" si="517"/>
        <v>#REF!</v>
      </c>
      <c r="AW147" s="167" t="e">
        <f t="shared" ca="1" si="518"/>
        <v>#REF!</v>
      </c>
      <c r="AX147" s="167" t="e">
        <f t="shared" ca="1" si="519"/>
        <v>#REF!</v>
      </c>
      <c r="AY147" s="167" t="e">
        <f t="shared" ca="1" si="520"/>
        <v>#REF!</v>
      </c>
      <c r="AZ147" s="167" t="e">
        <f t="shared" ca="1" si="521"/>
        <v>#REF!</v>
      </c>
      <c r="BA147" s="167" t="e">
        <f t="shared" ca="1" si="522"/>
        <v>#REF!</v>
      </c>
      <c r="BB147" s="167" t="e">
        <f t="shared" ca="1" si="523"/>
        <v>#REF!</v>
      </c>
      <c r="BC147" s="167" t="e">
        <f t="shared" ca="1" si="524"/>
        <v>#REF!</v>
      </c>
      <c r="BD147" s="167" t="e">
        <f t="shared" ca="1" si="525"/>
        <v>#REF!</v>
      </c>
      <c r="BE147" s="167" t="e">
        <f t="shared" ca="1" si="526"/>
        <v>#REF!</v>
      </c>
      <c r="BF147" s="18"/>
      <c r="BG147" s="168">
        <f>INDEX('2_Needs'!$F:$F,MATCH($A147,'2_Needs'!$A:$A,0))</f>
        <v>2.5679194859111925E-3</v>
      </c>
      <c r="BH147" s="114"/>
      <c r="BI147" s="167">
        <f t="shared" ref="BI147:BX147" si="598">IF(BI$3="reset",$BG147*BI$6,BH147*(1+$C$4))</f>
        <v>0</v>
      </c>
      <c r="BJ147" s="167">
        <f t="shared" si="598"/>
        <v>0</v>
      </c>
      <c r="BK147" s="167">
        <f t="shared" si="598"/>
        <v>0</v>
      </c>
      <c r="BL147" s="167">
        <f t="shared" si="598"/>
        <v>0</v>
      </c>
      <c r="BM147" s="167">
        <f t="shared" si="598"/>
        <v>0</v>
      </c>
      <c r="BN147" s="167">
        <f t="shared" si="598"/>
        <v>0</v>
      </c>
      <c r="BO147" s="167">
        <f t="shared" si="598"/>
        <v>0</v>
      </c>
      <c r="BP147" s="167">
        <f t="shared" si="598"/>
        <v>0</v>
      </c>
      <c r="BQ147" s="167">
        <f t="shared" si="598"/>
        <v>0</v>
      </c>
      <c r="BR147" s="167">
        <f t="shared" si="598"/>
        <v>0</v>
      </c>
      <c r="BS147" s="167">
        <f t="shared" si="598"/>
        <v>0</v>
      </c>
      <c r="BT147" s="167">
        <f t="shared" si="598"/>
        <v>0</v>
      </c>
      <c r="BU147" s="167">
        <f t="shared" si="598"/>
        <v>0</v>
      </c>
      <c r="BV147" s="167">
        <f t="shared" si="598"/>
        <v>0</v>
      </c>
      <c r="BW147" s="167">
        <f t="shared" si="598"/>
        <v>0</v>
      </c>
      <c r="BX147" s="167">
        <f t="shared" si="598"/>
        <v>0</v>
      </c>
      <c r="BZ147" s="167" t="e">
        <f t="shared" ca="1" si="445"/>
        <v>#REF!</v>
      </c>
      <c r="CA147" s="167" t="e">
        <f t="shared" ca="1" si="446"/>
        <v>#REF!</v>
      </c>
      <c r="CB147" s="167" t="e">
        <f t="shared" ca="1" si="447"/>
        <v>#REF!</v>
      </c>
      <c r="CC147" s="167" t="e">
        <f t="shared" ca="1" si="448"/>
        <v>#REF!</v>
      </c>
      <c r="CD147" s="167" t="e">
        <f t="shared" ca="1" si="449"/>
        <v>#REF!</v>
      </c>
      <c r="CE147" s="167" t="e">
        <f t="shared" ca="1" si="450"/>
        <v>#REF!</v>
      </c>
      <c r="CF147" s="167" t="e">
        <f t="shared" ca="1" si="451"/>
        <v>#REF!</v>
      </c>
      <c r="CG147" s="167" t="e">
        <f t="shared" ca="1" si="452"/>
        <v>#REF!</v>
      </c>
      <c r="CH147" s="167" t="e">
        <f t="shared" ca="1" si="453"/>
        <v>#REF!</v>
      </c>
      <c r="CI147" s="167" t="e">
        <f t="shared" ca="1" si="454"/>
        <v>#REF!</v>
      </c>
      <c r="CJ147" s="167" t="e">
        <f t="shared" ca="1" si="455"/>
        <v>#REF!</v>
      </c>
      <c r="CK147" s="167" t="e">
        <f t="shared" ca="1" si="456"/>
        <v>#REF!</v>
      </c>
      <c r="CL147" s="167" t="e">
        <f t="shared" ca="1" si="457"/>
        <v>#REF!</v>
      </c>
      <c r="CM147" s="167" t="e">
        <f t="shared" ca="1" si="458"/>
        <v>#REF!</v>
      </c>
      <c r="CN147" s="167" t="e">
        <f t="shared" ca="1" si="459"/>
        <v>#REF!</v>
      </c>
      <c r="CO147" s="167" t="e">
        <f t="shared" ca="1" si="460"/>
        <v>#REF!</v>
      </c>
      <c r="CQ147" s="167" t="e">
        <f t="shared" ca="1" si="461"/>
        <v>#REF!</v>
      </c>
      <c r="CR147" s="167" t="e">
        <f t="shared" ca="1" si="462"/>
        <v>#REF!</v>
      </c>
      <c r="CS147" s="167" t="e">
        <f t="shared" ca="1" si="463"/>
        <v>#REF!</v>
      </c>
      <c r="CT147" s="167" t="e">
        <f t="shared" ca="1" si="464"/>
        <v>#REF!</v>
      </c>
      <c r="CU147" s="167" t="e">
        <f t="shared" ca="1" si="465"/>
        <v>#REF!</v>
      </c>
      <c r="CV147" s="167" t="e">
        <f t="shared" ca="1" si="466"/>
        <v>#REF!</v>
      </c>
      <c r="CW147" s="167" t="e">
        <f t="shared" ca="1" si="467"/>
        <v>#REF!</v>
      </c>
      <c r="CX147" s="167" t="e">
        <f t="shared" ca="1" si="468"/>
        <v>#REF!</v>
      </c>
      <c r="CY147" s="167" t="e">
        <f t="shared" ca="1" si="469"/>
        <v>#REF!</v>
      </c>
      <c r="CZ147" s="167" t="e">
        <f t="shared" ca="1" si="470"/>
        <v>#REF!</v>
      </c>
      <c r="DA147" s="167" t="e">
        <f t="shared" ca="1" si="471"/>
        <v>#REF!</v>
      </c>
      <c r="DB147" s="167" t="e">
        <f t="shared" ca="1" si="472"/>
        <v>#REF!</v>
      </c>
      <c r="DC147" s="167" t="e">
        <f t="shared" ca="1" si="473"/>
        <v>#REF!</v>
      </c>
      <c r="DD147" s="167" t="e">
        <f t="shared" ca="1" si="474"/>
        <v>#REF!</v>
      </c>
      <c r="DE147" s="167" t="e">
        <f t="shared" ca="1" si="475"/>
        <v>#REF!</v>
      </c>
      <c r="DF147" s="167" t="e">
        <f t="shared" ca="1" si="476"/>
        <v>#REF!</v>
      </c>
      <c r="DH147" s="167">
        <f t="shared" si="477"/>
        <v>0</v>
      </c>
      <c r="DI147" s="167">
        <f t="shared" si="478"/>
        <v>0</v>
      </c>
      <c r="DJ147" s="167">
        <f t="shared" si="479"/>
        <v>0</v>
      </c>
      <c r="DK147" s="167">
        <f t="shared" si="480"/>
        <v>0</v>
      </c>
      <c r="DL147" s="167">
        <f t="shared" si="481"/>
        <v>0</v>
      </c>
      <c r="DM147" s="167">
        <f t="shared" si="482"/>
        <v>0</v>
      </c>
      <c r="DN147" s="167">
        <f t="shared" si="483"/>
        <v>0</v>
      </c>
      <c r="DO147" s="167">
        <f t="shared" si="484"/>
        <v>0</v>
      </c>
      <c r="DP147" s="167">
        <f t="shared" si="485"/>
        <v>0</v>
      </c>
      <c r="DQ147" s="167">
        <f t="shared" si="486"/>
        <v>0</v>
      </c>
      <c r="DR147" s="167">
        <f t="shared" si="487"/>
        <v>0</v>
      </c>
      <c r="DS147" s="167">
        <f t="shared" si="488"/>
        <v>0</v>
      </c>
      <c r="DT147" s="167">
        <f t="shared" si="489"/>
        <v>0</v>
      </c>
      <c r="DU147" s="167">
        <f t="shared" si="490"/>
        <v>0</v>
      </c>
      <c r="DV147" s="167">
        <f t="shared" si="491"/>
        <v>0</v>
      </c>
      <c r="DW147" s="167">
        <f t="shared" si="492"/>
        <v>0</v>
      </c>
      <c r="DY147" s="167" t="e">
        <f t="shared" ca="1" si="528"/>
        <v>#REF!</v>
      </c>
      <c r="DZ147" s="167" t="e">
        <f t="shared" ca="1" si="529"/>
        <v>#REF!</v>
      </c>
      <c r="EA147" s="167" t="e">
        <f t="shared" ca="1" si="530"/>
        <v>#REF!</v>
      </c>
      <c r="EB147" s="167" t="e">
        <f t="shared" ca="1" si="531"/>
        <v>#REF!</v>
      </c>
      <c r="EC147" s="167" t="e">
        <f t="shared" ca="1" si="532"/>
        <v>#REF!</v>
      </c>
      <c r="ED147" s="167" t="e">
        <f t="shared" ca="1" si="533"/>
        <v>#REF!</v>
      </c>
      <c r="EE147" s="167" t="e">
        <f t="shared" ca="1" si="534"/>
        <v>#REF!</v>
      </c>
      <c r="EF147" s="167" t="e">
        <f t="shared" ca="1" si="535"/>
        <v>#REF!</v>
      </c>
      <c r="EG147" s="167" t="e">
        <f t="shared" ca="1" si="536"/>
        <v>#REF!</v>
      </c>
      <c r="EH147" s="167" t="e">
        <f t="shared" ca="1" si="537"/>
        <v>#REF!</v>
      </c>
      <c r="EI147" s="167" t="e">
        <f t="shared" ca="1" si="538"/>
        <v>#REF!</v>
      </c>
      <c r="EJ147" s="167" t="e">
        <f t="shared" ca="1" si="539"/>
        <v>#REF!</v>
      </c>
      <c r="EK147" s="167" t="e">
        <f t="shared" ca="1" si="540"/>
        <v>#REF!</v>
      </c>
      <c r="EL147" s="167" t="e">
        <f t="shared" ca="1" si="541"/>
        <v>#REF!</v>
      </c>
      <c r="EM147" s="167" t="e">
        <f t="shared" ca="1" si="542"/>
        <v>#REF!</v>
      </c>
      <c r="EN147" s="167" t="e">
        <f t="shared" ca="1" si="543"/>
        <v>#REF!</v>
      </c>
      <c r="EP147" s="167">
        <f t="shared" si="544"/>
        <v>0</v>
      </c>
      <c r="EQ147" s="167">
        <f t="shared" si="545"/>
        <v>0</v>
      </c>
      <c r="ER147" s="167">
        <f t="shared" si="546"/>
        <v>0</v>
      </c>
      <c r="ES147" s="167">
        <f t="shared" si="547"/>
        <v>0</v>
      </c>
      <c r="ET147" s="167">
        <f t="shared" si="548"/>
        <v>0</v>
      </c>
      <c r="EU147" s="167">
        <f t="shared" si="549"/>
        <v>0</v>
      </c>
      <c r="EV147" s="167">
        <f t="shared" si="550"/>
        <v>0</v>
      </c>
      <c r="EW147" s="167">
        <f t="shared" si="551"/>
        <v>0</v>
      </c>
      <c r="EX147" s="167">
        <f t="shared" si="552"/>
        <v>0</v>
      </c>
      <c r="EY147" s="167">
        <f t="shared" si="553"/>
        <v>0</v>
      </c>
      <c r="EZ147" s="167">
        <f t="shared" si="554"/>
        <v>0</v>
      </c>
      <c r="FA147" s="167">
        <f t="shared" si="555"/>
        <v>0</v>
      </c>
      <c r="FB147" s="167">
        <f t="shared" si="556"/>
        <v>0</v>
      </c>
      <c r="FC147" s="167">
        <f t="shared" si="557"/>
        <v>0</v>
      </c>
      <c r="FD147" s="167">
        <f t="shared" si="558"/>
        <v>0</v>
      </c>
      <c r="FE147" s="167">
        <f t="shared" si="559"/>
        <v>0</v>
      </c>
      <c r="FG147" s="167">
        <f t="shared" si="560"/>
        <v>0</v>
      </c>
      <c r="FH147" s="167">
        <f t="shared" si="561"/>
        <v>0</v>
      </c>
      <c r="FI147" s="167">
        <f t="shared" si="562"/>
        <v>0</v>
      </c>
      <c r="FJ147" s="167">
        <f t="shared" si="563"/>
        <v>0</v>
      </c>
      <c r="FK147" s="167">
        <f t="shared" si="564"/>
        <v>0</v>
      </c>
      <c r="FL147" s="167">
        <f t="shared" si="565"/>
        <v>0</v>
      </c>
      <c r="FM147" s="167">
        <f t="shared" si="566"/>
        <v>0</v>
      </c>
      <c r="FN147" s="167">
        <f t="shared" si="567"/>
        <v>0</v>
      </c>
      <c r="FO147" s="167">
        <f t="shared" si="568"/>
        <v>0</v>
      </c>
      <c r="FP147" s="167">
        <f t="shared" si="569"/>
        <v>0</v>
      </c>
      <c r="FQ147" s="167">
        <f t="shared" si="570"/>
        <v>0</v>
      </c>
      <c r="FR147" s="167">
        <f t="shared" si="571"/>
        <v>0</v>
      </c>
      <c r="FS147" s="167">
        <f t="shared" si="572"/>
        <v>0</v>
      </c>
      <c r="FT147" s="167">
        <f t="shared" si="573"/>
        <v>0</v>
      </c>
      <c r="FU147" s="167">
        <f t="shared" si="574"/>
        <v>0</v>
      </c>
      <c r="FV147" s="167">
        <f t="shared" si="575"/>
        <v>0</v>
      </c>
      <c r="FX147" s="167">
        <f t="shared" si="576"/>
        <v>0</v>
      </c>
      <c r="FY147" s="167">
        <f t="shared" si="577"/>
        <v>0</v>
      </c>
      <c r="FZ147" s="167">
        <f t="shared" si="578"/>
        <v>0</v>
      </c>
      <c r="GA147" s="167">
        <f t="shared" si="579"/>
        <v>0</v>
      </c>
      <c r="GB147" s="167">
        <f t="shared" si="580"/>
        <v>0</v>
      </c>
      <c r="GC147" s="167">
        <f t="shared" si="581"/>
        <v>0</v>
      </c>
      <c r="GD147" s="167">
        <f t="shared" si="582"/>
        <v>0</v>
      </c>
      <c r="GE147" s="167">
        <f t="shared" si="583"/>
        <v>0</v>
      </c>
      <c r="GF147" s="167">
        <f t="shared" si="584"/>
        <v>0</v>
      </c>
      <c r="GG147" s="167">
        <f t="shared" si="585"/>
        <v>0</v>
      </c>
      <c r="GH147" s="167">
        <f t="shared" si="586"/>
        <v>0</v>
      </c>
      <c r="GI147" s="167">
        <f t="shared" si="587"/>
        <v>0</v>
      </c>
      <c r="GJ147" s="167">
        <f t="shared" si="588"/>
        <v>0</v>
      </c>
      <c r="GK147" s="167">
        <f t="shared" si="589"/>
        <v>0</v>
      </c>
      <c r="GL147" s="167">
        <f t="shared" si="590"/>
        <v>0</v>
      </c>
      <c r="GM147" s="167">
        <f t="shared" si="591"/>
        <v>0</v>
      </c>
      <c r="GO147" s="167" t="e">
        <f t="shared" ca="1" si="426"/>
        <v>#REF!</v>
      </c>
      <c r="GP147" s="167" t="e">
        <f t="shared" ca="1" si="596"/>
        <v>#REF!</v>
      </c>
      <c r="GQ147" s="167" t="e">
        <f t="shared" ca="1" si="596"/>
        <v>#REF!</v>
      </c>
      <c r="GR147" s="167" t="e">
        <f t="shared" ca="1" si="596"/>
        <v>#REF!</v>
      </c>
      <c r="GS147" s="167" t="e">
        <f t="shared" ca="1" si="596"/>
        <v>#REF!</v>
      </c>
      <c r="GT147" s="167" t="e">
        <f t="shared" ca="1" si="596"/>
        <v>#REF!</v>
      </c>
      <c r="GU147" s="167" t="e">
        <f t="shared" ca="1" si="596"/>
        <v>#REF!</v>
      </c>
      <c r="GV147" s="167" t="e">
        <f t="shared" ca="1" si="596"/>
        <v>#REF!</v>
      </c>
      <c r="GW147" s="167" t="e">
        <f t="shared" ca="1" si="596"/>
        <v>#REF!</v>
      </c>
      <c r="GX147" s="167" t="e">
        <f t="shared" ca="1" si="596"/>
        <v>#REF!</v>
      </c>
      <c r="GY147" s="167" t="e">
        <f t="shared" ca="1" si="596"/>
        <v>#REF!</v>
      </c>
      <c r="GZ147" s="167" t="e">
        <f t="shared" ca="1" si="596"/>
        <v>#REF!</v>
      </c>
      <c r="HA147" s="167" t="e">
        <f t="shared" ca="1" si="596"/>
        <v>#REF!</v>
      </c>
      <c r="HB147" s="167" t="e">
        <f t="shared" ca="1" si="596"/>
        <v>#REF!</v>
      </c>
      <c r="HC147" s="167" t="e">
        <f t="shared" ca="1" si="596"/>
        <v>#REF!</v>
      </c>
      <c r="HD147" s="167" t="e">
        <f t="shared" ca="1" si="596"/>
        <v>#REF!</v>
      </c>
      <c r="HF147" s="167" t="e">
        <f t="shared" ca="1" si="493"/>
        <v>#REF!</v>
      </c>
      <c r="HG147" s="167" t="e">
        <f t="shared" ca="1" si="494"/>
        <v>#REF!</v>
      </c>
      <c r="HH147" s="167" t="e">
        <f t="shared" ca="1" si="495"/>
        <v>#REF!</v>
      </c>
      <c r="HI147" s="167" t="e">
        <f t="shared" ca="1" si="496"/>
        <v>#REF!</v>
      </c>
      <c r="HJ147" s="167" t="e">
        <f t="shared" ca="1" si="497"/>
        <v>#REF!</v>
      </c>
      <c r="HK147" s="167" t="e">
        <f t="shared" ca="1" si="498"/>
        <v>#REF!</v>
      </c>
      <c r="HL147" s="167" t="e">
        <f t="shared" ca="1" si="499"/>
        <v>#REF!</v>
      </c>
      <c r="HM147" s="167" t="e">
        <f t="shared" ca="1" si="500"/>
        <v>#REF!</v>
      </c>
      <c r="HN147" s="167" t="e">
        <f t="shared" ca="1" si="501"/>
        <v>#REF!</v>
      </c>
      <c r="HO147" s="167" t="e">
        <f t="shared" ca="1" si="502"/>
        <v>#REF!</v>
      </c>
      <c r="HP147" s="167" t="e">
        <f t="shared" ca="1" si="503"/>
        <v>#REF!</v>
      </c>
      <c r="HQ147" s="167" t="e">
        <f t="shared" ca="1" si="504"/>
        <v>#REF!</v>
      </c>
      <c r="HR147" s="167" t="e">
        <f t="shared" ca="1" si="505"/>
        <v>#REF!</v>
      </c>
      <c r="HS147" s="167" t="e">
        <f t="shared" ca="1" si="506"/>
        <v>#REF!</v>
      </c>
      <c r="HT147" s="167" t="e">
        <f t="shared" ca="1" si="507"/>
        <v>#REF!</v>
      </c>
      <c r="HU147" s="167" t="e">
        <f t="shared" ca="1" si="508"/>
        <v>#REF!</v>
      </c>
      <c r="HW147" s="167" t="e">
        <f t="shared" ca="1" si="509"/>
        <v>#REF!</v>
      </c>
      <c r="HX147" s="167">
        <f t="shared" si="510"/>
        <v>0</v>
      </c>
      <c r="HY147" s="167" t="e">
        <f t="shared" ca="1" si="592"/>
        <v>#REF!</v>
      </c>
      <c r="HZ147" s="219" t="e">
        <f t="shared" ca="1" si="593"/>
        <v>#REF!</v>
      </c>
    </row>
    <row r="148" spans="1:234" s="48" customFormat="1">
      <c r="A148" s="3" t="s">
        <v>286</v>
      </c>
      <c r="B148" s="202" t="str">
        <f>INDEX('Ref1'!$E:$E,MATCH(A148,'Ref1'!$A:$A,0))</f>
        <v>Greenwich</v>
      </c>
      <c r="C148" s="42" t="str">
        <f>INDEX(Data1!B:B,MATCH(A148,Data1!A:A,0))</f>
        <v>ILB</v>
      </c>
      <c r="D148" s="253" t="str">
        <f>INDEX(Data1!C:C,MATCH(A148,Data1!A:A,0))</f>
        <v>L</v>
      </c>
      <c r="E148" s="200" t="str">
        <f>IF($C$6="No","No",IF(COUNTIF(Inputs!$K$359:$K$398,$A148)&gt;0,"Yes","No"))</f>
        <v>No</v>
      </c>
      <c r="F148" s="404"/>
      <c r="G148" s="62">
        <f>INDEX('4_RatesSplit'!K:K,MATCH($A148,'4_RatesSplit'!$A:$A,0))</f>
        <v>0</v>
      </c>
      <c r="H148" s="171">
        <f>INDEX('4_RatesSplit'!L:L,MATCH($A148,'4_RatesSplit'!$A:$A,0))</f>
        <v>0</v>
      </c>
      <c r="I148" s="167">
        <f>INDEX('4_RatesSplit'!M:M,MATCH($A148,'4_RatesSplit'!$A:$A,0))</f>
        <v>0</v>
      </c>
      <c r="J148" s="167">
        <f>INDEX('4_RatesSplit'!N:N,MATCH($A148,'4_RatesSplit'!$A:$A,0))</f>
        <v>0</v>
      </c>
      <c r="K148" s="167">
        <f>INDEX('4_RatesSplit'!O:O,MATCH($A148,'4_RatesSplit'!$A:$A,0))</f>
        <v>0</v>
      </c>
      <c r="L148" s="167">
        <f>INDEX('4_RatesSplit'!P:P,MATCH($A148,'4_RatesSplit'!$A:$A,0))</f>
        <v>0</v>
      </c>
      <c r="M148" s="167">
        <f>INDEX('4_RatesSplit'!Q:Q,MATCH($A148,'4_RatesSplit'!$A:$A,0))</f>
        <v>0</v>
      </c>
      <c r="N148" s="167">
        <f>INDEX('4_RatesSplit'!R:R,MATCH($A148,'4_RatesSplit'!$A:$A,0))</f>
        <v>0</v>
      </c>
      <c r="O148" s="167">
        <f>INDEX('4_RatesSplit'!S:S,MATCH($A148,'4_RatesSplit'!$A:$A,0))</f>
        <v>0</v>
      </c>
      <c r="P148" s="167">
        <f>INDEX('4_RatesSplit'!T:T,MATCH($A148,'4_RatesSplit'!$A:$A,0))</f>
        <v>0</v>
      </c>
      <c r="Q148" s="167">
        <f>INDEX('4_RatesSplit'!U:U,MATCH($A148,'4_RatesSplit'!$A:$A,0))</f>
        <v>0</v>
      </c>
      <c r="R148" s="167">
        <f>INDEX('4_RatesSplit'!V:V,MATCH($A148,'4_RatesSplit'!$A:$A,0))</f>
        <v>0</v>
      </c>
      <c r="S148" s="167">
        <f>INDEX('4_RatesSplit'!W:W,MATCH($A148,'4_RatesSplit'!$A:$A,0))</f>
        <v>0</v>
      </c>
      <c r="T148" s="167">
        <f>INDEX('4_RatesSplit'!X:X,MATCH($A148,'4_RatesSplit'!$A:$A,0))</f>
        <v>0</v>
      </c>
      <c r="U148" s="167">
        <f>INDEX('4_RatesSplit'!Y:Y,MATCH($A148,'4_RatesSplit'!$A:$A,0))</f>
        <v>0</v>
      </c>
      <c r="V148" s="167">
        <f>INDEX('4_RatesSplit'!Z:Z,MATCH($A148,'4_RatesSplit'!$A:$A,0))</f>
        <v>0</v>
      </c>
      <c r="W148" s="167">
        <f>INDEX('4_RatesSplit'!AA:AA,MATCH($A148,'4_RatesSplit'!$A:$A,0))</f>
        <v>0</v>
      </c>
      <c r="X148" s="18"/>
      <c r="Y148" s="168" t="e">
        <f ca="1">INDEX('4_RatesSplit'!AT:AT,MATCH($A148,'4_RatesSplit'!$A:$A,0))</f>
        <v>#REF!</v>
      </c>
      <c r="Z148" s="168" t="e">
        <f ca="1">INDEX('4_RatesSplit'!AU:AU,MATCH($A148,'4_RatesSplit'!$A:$A,0))</f>
        <v>#REF!</v>
      </c>
      <c r="AA148" s="168" t="e">
        <f ca="1">INDEX('4_RatesSplit'!AV:AV,MATCH($A148,'4_RatesSplit'!$A:$A,0))</f>
        <v>#REF!</v>
      </c>
      <c r="AB148" s="168" t="e">
        <f ca="1">INDEX('4_RatesSplit'!AW:AW,MATCH($A148,'4_RatesSplit'!$A:$A,0))</f>
        <v>#REF!</v>
      </c>
      <c r="AC148" s="168" t="e">
        <f ca="1">INDEX('4_RatesSplit'!AX:AX,MATCH($A148,'4_RatesSplit'!$A:$A,0))</f>
        <v>#REF!</v>
      </c>
      <c r="AD148" s="168" t="e">
        <f ca="1">INDEX('4_RatesSplit'!AY:AY,MATCH($A148,'4_RatesSplit'!$A:$A,0))</f>
        <v>#REF!</v>
      </c>
      <c r="AE148" s="168" t="e">
        <f ca="1">INDEX('4_RatesSplit'!AZ:AZ,MATCH($A148,'4_RatesSplit'!$A:$A,0))</f>
        <v>#REF!</v>
      </c>
      <c r="AF148" s="168" t="e">
        <f ca="1">INDEX('4_RatesSplit'!BA:BA,MATCH($A148,'4_RatesSplit'!$A:$A,0))</f>
        <v>#REF!</v>
      </c>
      <c r="AG148" s="168" t="e">
        <f ca="1">INDEX('4_RatesSplit'!BB:BB,MATCH($A148,'4_RatesSplit'!$A:$A,0))</f>
        <v>#REF!</v>
      </c>
      <c r="AH148" s="168" t="e">
        <f ca="1">INDEX('4_RatesSplit'!BC:BC,MATCH($A148,'4_RatesSplit'!$A:$A,0))</f>
        <v>#REF!</v>
      </c>
      <c r="AI148" s="168" t="e">
        <f ca="1">INDEX('4_RatesSplit'!BD:BD,MATCH($A148,'4_RatesSplit'!$A:$A,0))</f>
        <v>#REF!</v>
      </c>
      <c r="AJ148" s="168" t="e">
        <f ca="1">INDEX('4_RatesSplit'!BE:BE,MATCH($A148,'4_RatesSplit'!$A:$A,0))</f>
        <v>#REF!</v>
      </c>
      <c r="AK148" s="168" t="e">
        <f ca="1">INDEX('4_RatesSplit'!BF:BF,MATCH($A148,'4_RatesSplit'!$A:$A,0))</f>
        <v>#REF!</v>
      </c>
      <c r="AL148" s="168" t="e">
        <f ca="1">INDEX('4_RatesSplit'!BG:BG,MATCH($A148,'4_RatesSplit'!$A:$A,0))</f>
        <v>#REF!</v>
      </c>
      <c r="AM148" s="168" t="e">
        <f ca="1">INDEX('4_RatesSplit'!BH:BH,MATCH($A148,'4_RatesSplit'!$A:$A,0))</f>
        <v>#REF!</v>
      </c>
      <c r="AN148" s="198" t="e">
        <f ca="1">INDEX('4_RatesSplit'!BI:BI,MATCH($A148,'4_RatesSplit'!$A:$A,0))</f>
        <v>#REF!</v>
      </c>
      <c r="AO148" s="114"/>
      <c r="AP148" s="167" t="e">
        <f t="shared" ca="1" si="511"/>
        <v>#REF!</v>
      </c>
      <c r="AQ148" s="167" t="e">
        <f t="shared" ca="1" si="512"/>
        <v>#REF!</v>
      </c>
      <c r="AR148" s="167" t="e">
        <f t="shared" ca="1" si="513"/>
        <v>#REF!</v>
      </c>
      <c r="AS148" s="167" t="e">
        <f t="shared" ca="1" si="514"/>
        <v>#REF!</v>
      </c>
      <c r="AT148" s="167" t="e">
        <f t="shared" ca="1" si="515"/>
        <v>#REF!</v>
      </c>
      <c r="AU148" s="167" t="e">
        <f t="shared" ca="1" si="516"/>
        <v>#REF!</v>
      </c>
      <c r="AV148" s="167" t="e">
        <f t="shared" ca="1" si="517"/>
        <v>#REF!</v>
      </c>
      <c r="AW148" s="167" t="e">
        <f t="shared" ca="1" si="518"/>
        <v>#REF!</v>
      </c>
      <c r="AX148" s="167" t="e">
        <f t="shared" ca="1" si="519"/>
        <v>#REF!</v>
      </c>
      <c r="AY148" s="167" t="e">
        <f t="shared" ca="1" si="520"/>
        <v>#REF!</v>
      </c>
      <c r="AZ148" s="167" t="e">
        <f t="shared" ca="1" si="521"/>
        <v>#REF!</v>
      </c>
      <c r="BA148" s="167" t="e">
        <f t="shared" ca="1" si="522"/>
        <v>#REF!</v>
      </c>
      <c r="BB148" s="167" t="e">
        <f t="shared" ca="1" si="523"/>
        <v>#REF!</v>
      </c>
      <c r="BC148" s="167" t="e">
        <f t="shared" ca="1" si="524"/>
        <v>#REF!</v>
      </c>
      <c r="BD148" s="167" t="e">
        <f t="shared" ca="1" si="525"/>
        <v>#REF!</v>
      </c>
      <c r="BE148" s="167" t="e">
        <f t="shared" ca="1" si="526"/>
        <v>#REF!</v>
      </c>
      <c r="BF148" s="18"/>
      <c r="BG148" s="168">
        <f>INDEX('2_Needs'!$F:$F,MATCH($A148,'2_Needs'!$A:$A,0))</f>
        <v>6.6919516714486187E-3</v>
      </c>
      <c r="BH148" s="114"/>
      <c r="BI148" s="167">
        <f t="shared" ref="BI148:BX148" si="599">IF(BI$3="reset",$BG148*BI$6,BH148*(1+$C$4))</f>
        <v>0</v>
      </c>
      <c r="BJ148" s="167">
        <f t="shared" si="599"/>
        <v>0</v>
      </c>
      <c r="BK148" s="167">
        <f t="shared" si="599"/>
        <v>0</v>
      </c>
      <c r="BL148" s="167">
        <f t="shared" si="599"/>
        <v>0</v>
      </c>
      <c r="BM148" s="167">
        <f t="shared" si="599"/>
        <v>0</v>
      </c>
      <c r="BN148" s="167">
        <f t="shared" si="599"/>
        <v>0</v>
      </c>
      <c r="BO148" s="167">
        <f t="shared" si="599"/>
        <v>0</v>
      </c>
      <c r="BP148" s="167">
        <f t="shared" si="599"/>
        <v>0</v>
      </c>
      <c r="BQ148" s="167">
        <f t="shared" si="599"/>
        <v>0</v>
      </c>
      <c r="BR148" s="167">
        <f t="shared" si="599"/>
        <v>0</v>
      </c>
      <c r="BS148" s="167">
        <f t="shared" si="599"/>
        <v>0</v>
      </c>
      <c r="BT148" s="167">
        <f t="shared" si="599"/>
        <v>0</v>
      </c>
      <c r="BU148" s="167">
        <f t="shared" si="599"/>
        <v>0</v>
      </c>
      <c r="BV148" s="167">
        <f t="shared" si="599"/>
        <v>0</v>
      </c>
      <c r="BW148" s="167">
        <f t="shared" si="599"/>
        <v>0</v>
      </c>
      <c r="BX148" s="167">
        <f t="shared" si="599"/>
        <v>0</v>
      </c>
      <c r="BZ148" s="167" t="e">
        <f t="shared" ca="1" si="445"/>
        <v>#REF!</v>
      </c>
      <c r="CA148" s="167" t="e">
        <f t="shared" ca="1" si="446"/>
        <v>#REF!</v>
      </c>
      <c r="CB148" s="167" t="e">
        <f t="shared" ca="1" si="447"/>
        <v>#REF!</v>
      </c>
      <c r="CC148" s="167" t="e">
        <f t="shared" ca="1" si="448"/>
        <v>#REF!</v>
      </c>
      <c r="CD148" s="167" t="e">
        <f t="shared" ca="1" si="449"/>
        <v>#REF!</v>
      </c>
      <c r="CE148" s="167" t="e">
        <f t="shared" ca="1" si="450"/>
        <v>#REF!</v>
      </c>
      <c r="CF148" s="167" t="e">
        <f t="shared" ca="1" si="451"/>
        <v>#REF!</v>
      </c>
      <c r="CG148" s="167" t="e">
        <f t="shared" ca="1" si="452"/>
        <v>#REF!</v>
      </c>
      <c r="CH148" s="167" t="e">
        <f t="shared" ca="1" si="453"/>
        <v>#REF!</v>
      </c>
      <c r="CI148" s="167" t="e">
        <f t="shared" ca="1" si="454"/>
        <v>#REF!</v>
      </c>
      <c r="CJ148" s="167" t="e">
        <f t="shared" ca="1" si="455"/>
        <v>#REF!</v>
      </c>
      <c r="CK148" s="167" t="e">
        <f t="shared" ca="1" si="456"/>
        <v>#REF!</v>
      </c>
      <c r="CL148" s="167" t="e">
        <f t="shared" ca="1" si="457"/>
        <v>#REF!</v>
      </c>
      <c r="CM148" s="167" t="e">
        <f t="shared" ca="1" si="458"/>
        <v>#REF!</v>
      </c>
      <c r="CN148" s="167" t="e">
        <f t="shared" ca="1" si="459"/>
        <v>#REF!</v>
      </c>
      <c r="CO148" s="167" t="e">
        <f t="shared" ca="1" si="460"/>
        <v>#REF!</v>
      </c>
      <c r="CQ148" s="167" t="e">
        <f t="shared" ca="1" si="461"/>
        <v>#REF!</v>
      </c>
      <c r="CR148" s="167" t="e">
        <f t="shared" ca="1" si="462"/>
        <v>#REF!</v>
      </c>
      <c r="CS148" s="167" t="e">
        <f t="shared" ca="1" si="463"/>
        <v>#REF!</v>
      </c>
      <c r="CT148" s="167" t="e">
        <f t="shared" ca="1" si="464"/>
        <v>#REF!</v>
      </c>
      <c r="CU148" s="167" t="e">
        <f t="shared" ca="1" si="465"/>
        <v>#REF!</v>
      </c>
      <c r="CV148" s="167" t="e">
        <f t="shared" ca="1" si="466"/>
        <v>#REF!</v>
      </c>
      <c r="CW148" s="167" t="e">
        <f t="shared" ca="1" si="467"/>
        <v>#REF!</v>
      </c>
      <c r="CX148" s="167" t="e">
        <f t="shared" ca="1" si="468"/>
        <v>#REF!</v>
      </c>
      <c r="CY148" s="167" t="e">
        <f t="shared" ca="1" si="469"/>
        <v>#REF!</v>
      </c>
      <c r="CZ148" s="167" t="e">
        <f t="shared" ca="1" si="470"/>
        <v>#REF!</v>
      </c>
      <c r="DA148" s="167" t="e">
        <f t="shared" ca="1" si="471"/>
        <v>#REF!</v>
      </c>
      <c r="DB148" s="167" t="e">
        <f t="shared" ca="1" si="472"/>
        <v>#REF!</v>
      </c>
      <c r="DC148" s="167" t="e">
        <f t="shared" ca="1" si="473"/>
        <v>#REF!</v>
      </c>
      <c r="DD148" s="167" t="e">
        <f t="shared" ca="1" si="474"/>
        <v>#REF!</v>
      </c>
      <c r="DE148" s="167" t="e">
        <f t="shared" ca="1" si="475"/>
        <v>#REF!</v>
      </c>
      <c r="DF148" s="167" t="e">
        <f t="shared" ca="1" si="476"/>
        <v>#REF!</v>
      </c>
      <c r="DH148" s="167">
        <f t="shared" si="477"/>
        <v>0</v>
      </c>
      <c r="DI148" s="167">
        <f t="shared" si="478"/>
        <v>0</v>
      </c>
      <c r="DJ148" s="167">
        <f t="shared" si="479"/>
        <v>0</v>
      </c>
      <c r="DK148" s="167">
        <f t="shared" si="480"/>
        <v>0</v>
      </c>
      <c r="DL148" s="167">
        <f t="shared" si="481"/>
        <v>0</v>
      </c>
      <c r="DM148" s="167">
        <f t="shared" si="482"/>
        <v>0</v>
      </c>
      <c r="DN148" s="167">
        <f t="shared" si="483"/>
        <v>0</v>
      </c>
      <c r="DO148" s="167">
        <f t="shared" si="484"/>
        <v>0</v>
      </c>
      <c r="DP148" s="167">
        <f t="shared" si="485"/>
        <v>0</v>
      </c>
      <c r="DQ148" s="167">
        <f t="shared" si="486"/>
        <v>0</v>
      </c>
      <c r="DR148" s="167">
        <f t="shared" si="487"/>
        <v>0</v>
      </c>
      <c r="DS148" s="167">
        <f t="shared" si="488"/>
        <v>0</v>
      </c>
      <c r="DT148" s="167">
        <f t="shared" si="489"/>
        <v>0</v>
      </c>
      <c r="DU148" s="167">
        <f t="shared" si="490"/>
        <v>0</v>
      </c>
      <c r="DV148" s="167">
        <f t="shared" si="491"/>
        <v>0</v>
      </c>
      <c r="DW148" s="167">
        <f t="shared" si="492"/>
        <v>0</v>
      </c>
      <c r="DY148" s="167" t="e">
        <f t="shared" ca="1" si="528"/>
        <v>#REF!</v>
      </c>
      <c r="DZ148" s="167" t="e">
        <f t="shared" ca="1" si="529"/>
        <v>#REF!</v>
      </c>
      <c r="EA148" s="167" t="e">
        <f t="shared" ca="1" si="530"/>
        <v>#REF!</v>
      </c>
      <c r="EB148" s="167" t="e">
        <f t="shared" ca="1" si="531"/>
        <v>#REF!</v>
      </c>
      <c r="EC148" s="167" t="e">
        <f t="shared" ca="1" si="532"/>
        <v>#REF!</v>
      </c>
      <c r="ED148" s="167" t="e">
        <f t="shared" ca="1" si="533"/>
        <v>#REF!</v>
      </c>
      <c r="EE148" s="167" t="e">
        <f t="shared" ca="1" si="534"/>
        <v>#REF!</v>
      </c>
      <c r="EF148" s="167" t="e">
        <f t="shared" ca="1" si="535"/>
        <v>#REF!</v>
      </c>
      <c r="EG148" s="167" t="e">
        <f t="shared" ca="1" si="536"/>
        <v>#REF!</v>
      </c>
      <c r="EH148" s="167" t="e">
        <f t="shared" ca="1" si="537"/>
        <v>#REF!</v>
      </c>
      <c r="EI148" s="167" t="e">
        <f t="shared" ca="1" si="538"/>
        <v>#REF!</v>
      </c>
      <c r="EJ148" s="167" t="e">
        <f t="shared" ca="1" si="539"/>
        <v>#REF!</v>
      </c>
      <c r="EK148" s="167" t="e">
        <f t="shared" ca="1" si="540"/>
        <v>#REF!</v>
      </c>
      <c r="EL148" s="167" t="e">
        <f t="shared" ca="1" si="541"/>
        <v>#REF!</v>
      </c>
      <c r="EM148" s="167" t="e">
        <f t="shared" ca="1" si="542"/>
        <v>#REF!</v>
      </c>
      <c r="EN148" s="167" t="e">
        <f t="shared" ca="1" si="543"/>
        <v>#REF!</v>
      </c>
      <c r="EP148" s="167">
        <f t="shared" si="544"/>
        <v>0</v>
      </c>
      <c r="EQ148" s="167">
        <f t="shared" si="545"/>
        <v>0</v>
      </c>
      <c r="ER148" s="167">
        <f t="shared" si="546"/>
        <v>0</v>
      </c>
      <c r="ES148" s="167">
        <f t="shared" si="547"/>
        <v>0</v>
      </c>
      <c r="ET148" s="167">
        <f t="shared" si="548"/>
        <v>0</v>
      </c>
      <c r="EU148" s="167">
        <f t="shared" si="549"/>
        <v>0</v>
      </c>
      <c r="EV148" s="167">
        <f t="shared" si="550"/>
        <v>0</v>
      </c>
      <c r="EW148" s="167">
        <f t="shared" si="551"/>
        <v>0</v>
      </c>
      <c r="EX148" s="167">
        <f t="shared" si="552"/>
        <v>0</v>
      </c>
      <c r="EY148" s="167">
        <f t="shared" si="553"/>
        <v>0</v>
      </c>
      <c r="EZ148" s="167">
        <f t="shared" si="554"/>
        <v>0</v>
      </c>
      <c r="FA148" s="167">
        <f t="shared" si="555"/>
        <v>0</v>
      </c>
      <c r="FB148" s="167">
        <f t="shared" si="556"/>
        <v>0</v>
      </c>
      <c r="FC148" s="167">
        <f t="shared" si="557"/>
        <v>0</v>
      </c>
      <c r="FD148" s="167">
        <f t="shared" si="558"/>
        <v>0</v>
      </c>
      <c r="FE148" s="167">
        <f t="shared" si="559"/>
        <v>0</v>
      </c>
      <c r="FG148" s="167">
        <f t="shared" si="560"/>
        <v>0</v>
      </c>
      <c r="FH148" s="167">
        <f t="shared" si="561"/>
        <v>0</v>
      </c>
      <c r="FI148" s="167">
        <f t="shared" si="562"/>
        <v>0</v>
      </c>
      <c r="FJ148" s="167">
        <f t="shared" si="563"/>
        <v>0</v>
      </c>
      <c r="FK148" s="167">
        <f t="shared" si="564"/>
        <v>0</v>
      </c>
      <c r="FL148" s="167">
        <f t="shared" si="565"/>
        <v>0</v>
      </c>
      <c r="FM148" s="167">
        <f t="shared" si="566"/>
        <v>0</v>
      </c>
      <c r="FN148" s="167">
        <f t="shared" si="567"/>
        <v>0</v>
      </c>
      <c r="FO148" s="167">
        <f t="shared" si="568"/>
        <v>0</v>
      </c>
      <c r="FP148" s="167">
        <f t="shared" si="569"/>
        <v>0</v>
      </c>
      <c r="FQ148" s="167">
        <f t="shared" si="570"/>
        <v>0</v>
      </c>
      <c r="FR148" s="167">
        <f t="shared" si="571"/>
        <v>0</v>
      </c>
      <c r="FS148" s="167">
        <f t="shared" si="572"/>
        <v>0</v>
      </c>
      <c r="FT148" s="167">
        <f t="shared" si="573"/>
        <v>0</v>
      </c>
      <c r="FU148" s="167">
        <f t="shared" si="574"/>
        <v>0</v>
      </c>
      <c r="FV148" s="167">
        <f t="shared" si="575"/>
        <v>0</v>
      </c>
      <c r="FX148" s="167">
        <f t="shared" si="576"/>
        <v>0</v>
      </c>
      <c r="FY148" s="167">
        <f t="shared" si="577"/>
        <v>0</v>
      </c>
      <c r="FZ148" s="167">
        <f t="shared" si="578"/>
        <v>0</v>
      </c>
      <c r="GA148" s="167">
        <f t="shared" si="579"/>
        <v>0</v>
      </c>
      <c r="GB148" s="167">
        <f t="shared" si="580"/>
        <v>0</v>
      </c>
      <c r="GC148" s="167">
        <f t="shared" si="581"/>
        <v>0</v>
      </c>
      <c r="GD148" s="167">
        <f t="shared" si="582"/>
        <v>0</v>
      </c>
      <c r="GE148" s="167">
        <f t="shared" si="583"/>
        <v>0</v>
      </c>
      <c r="GF148" s="167">
        <f t="shared" si="584"/>
        <v>0</v>
      </c>
      <c r="GG148" s="167">
        <f t="shared" si="585"/>
        <v>0</v>
      </c>
      <c r="GH148" s="167">
        <f t="shared" si="586"/>
        <v>0</v>
      </c>
      <c r="GI148" s="167">
        <f t="shared" si="587"/>
        <v>0</v>
      </c>
      <c r="GJ148" s="167">
        <f t="shared" si="588"/>
        <v>0</v>
      </c>
      <c r="GK148" s="167">
        <f t="shared" si="589"/>
        <v>0</v>
      </c>
      <c r="GL148" s="167">
        <f t="shared" si="590"/>
        <v>0</v>
      </c>
      <c r="GM148" s="167">
        <f t="shared" si="591"/>
        <v>0</v>
      </c>
      <c r="GO148" s="167" t="e">
        <f t="shared" ca="1" si="426"/>
        <v>#REF!</v>
      </c>
      <c r="GP148" s="167" t="e">
        <f t="shared" ca="1" si="596"/>
        <v>#REF!</v>
      </c>
      <c r="GQ148" s="167" t="e">
        <f t="shared" ca="1" si="596"/>
        <v>#REF!</v>
      </c>
      <c r="GR148" s="167" t="e">
        <f t="shared" ca="1" si="596"/>
        <v>#REF!</v>
      </c>
      <c r="GS148" s="167" t="e">
        <f t="shared" ca="1" si="596"/>
        <v>#REF!</v>
      </c>
      <c r="GT148" s="167" t="e">
        <f t="shared" ca="1" si="596"/>
        <v>#REF!</v>
      </c>
      <c r="GU148" s="167" t="e">
        <f t="shared" ca="1" si="596"/>
        <v>#REF!</v>
      </c>
      <c r="GV148" s="167" t="e">
        <f t="shared" ca="1" si="596"/>
        <v>#REF!</v>
      </c>
      <c r="GW148" s="167" t="e">
        <f t="shared" ca="1" si="596"/>
        <v>#REF!</v>
      </c>
      <c r="GX148" s="167" t="e">
        <f t="shared" ca="1" si="596"/>
        <v>#REF!</v>
      </c>
      <c r="GY148" s="167" t="e">
        <f t="shared" ca="1" si="596"/>
        <v>#REF!</v>
      </c>
      <c r="GZ148" s="167" t="e">
        <f t="shared" ca="1" si="596"/>
        <v>#REF!</v>
      </c>
      <c r="HA148" s="167" t="e">
        <f t="shared" ca="1" si="596"/>
        <v>#REF!</v>
      </c>
      <c r="HB148" s="167" t="e">
        <f t="shared" ca="1" si="596"/>
        <v>#REF!</v>
      </c>
      <c r="HC148" s="167" t="e">
        <f t="shared" ca="1" si="596"/>
        <v>#REF!</v>
      </c>
      <c r="HD148" s="167" t="e">
        <f t="shared" ca="1" si="596"/>
        <v>#REF!</v>
      </c>
      <c r="HF148" s="167" t="e">
        <f t="shared" ca="1" si="493"/>
        <v>#REF!</v>
      </c>
      <c r="HG148" s="167" t="e">
        <f t="shared" ca="1" si="494"/>
        <v>#REF!</v>
      </c>
      <c r="HH148" s="167" t="e">
        <f t="shared" ca="1" si="495"/>
        <v>#REF!</v>
      </c>
      <c r="HI148" s="167" t="e">
        <f t="shared" ca="1" si="496"/>
        <v>#REF!</v>
      </c>
      <c r="HJ148" s="167" t="e">
        <f t="shared" ca="1" si="497"/>
        <v>#REF!</v>
      </c>
      <c r="HK148" s="167" t="e">
        <f t="shared" ca="1" si="498"/>
        <v>#REF!</v>
      </c>
      <c r="HL148" s="167" t="e">
        <f t="shared" ca="1" si="499"/>
        <v>#REF!</v>
      </c>
      <c r="HM148" s="167" t="e">
        <f t="shared" ca="1" si="500"/>
        <v>#REF!</v>
      </c>
      <c r="HN148" s="167" t="e">
        <f t="shared" ca="1" si="501"/>
        <v>#REF!</v>
      </c>
      <c r="HO148" s="167" t="e">
        <f t="shared" ca="1" si="502"/>
        <v>#REF!</v>
      </c>
      <c r="HP148" s="167" t="e">
        <f t="shared" ca="1" si="503"/>
        <v>#REF!</v>
      </c>
      <c r="HQ148" s="167" t="e">
        <f t="shared" ca="1" si="504"/>
        <v>#REF!</v>
      </c>
      <c r="HR148" s="167" t="e">
        <f t="shared" ca="1" si="505"/>
        <v>#REF!</v>
      </c>
      <c r="HS148" s="167" t="e">
        <f t="shared" ca="1" si="506"/>
        <v>#REF!</v>
      </c>
      <c r="HT148" s="167" t="e">
        <f t="shared" ca="1" si="507"/>
        <v>#REF!</v>
      </c>
      <c r="HU148" s="167" t="e">
        <f t="shared" ca="1" si="508"/>
        <v>#REF!</v>
      </c>
      <c r="HW148" s="167" t="e">
        <f t="shared" ca="1" si="509"/>
        <v>#REF!</v>
      </c>
      <c r="HX148" s="167">
        <f t="shared" si="510"/>
        <v>0</v>
      </c>
      <c r="HY148" s="167" t="e">
        <f t="shared" ca="1" si="592"/>
        <v>#REF!</v>
      </c>
      <c r="HZ148" s="219" t="e">
        <f t="shared" ca="1" si="593"/>
        <v>#REF!</v>
      </c>
    </row>
    <row r="149" spans="1:234" s="48" customFormat="1">
      <c r="A149" s="3" t="s">
        <v>288</v>
      </c>
      <c r="B149" s="202" t="str">
        <f>INDEX('Ref1'!$E:$E,MATCH(A149,'Ref1'!$A:$A,0))</f>
        <v>Guildford</v>
      </c>
      <c r="C149" s="42" t="str">
        <f>INDEX(Data1!B:B,MATCH(A149,Data1!A:A,0))</f>
        <v>SD</v>
      </c>
      <c r="D149" s="253" t="str">
        <f>INDEX(Data1!C:C,MATCH(A149,Data1!A:A,0))</f>
        <v>SE</v>
      </c>
      <c r="E149" s="200" t="str">
        <f>IF($C$6="No","No",IF(COUNTIF(Inputs!$K$359:$K$398,$A149)&gt;0,"Yes","No"))</f>
        <v>No</v>
      </c>
      <c r="F149" s="404"/>
      <c r="G149" s="62">
        <f>INDEX('4_RatesSplit'!K:K,MATCH($A149,'4_RatesSplit'!$A:$A,0))</f>
        <v>0</v>
      </c>
      <c r="H149" s="171">
        <f>INDEX('4_RatesSplit'!L:L,MATCH($A149,'4_RatesSplit'!$A:$A,0))</f>
        <v>0</v>
      </c>
      <c r="I149" s="167">
        <f>INDEX('4_RatesSplit'!M:M,MATCH($A149,'4_RatesSplit'!$A:$A,0))</f>
        <v>0</v>
      </c>
      <c r="J149" s="167">
        <f>INDEX('4_RatesSplit'!N:N,MATCH($A149,'4_RatesSplit'!$A:$A,0))</f>
        <v>0</v>
      </c>
      <c r="K149" s="167">
        <f>INDEX('4_RatesSplit'!O:O,MATCH($A149,'4_RatesSplit'!$A:$A,0))</f>
        <v>0</v>
      </c>
      <c r="L149" s="167">
        <f>INDEX('4_RatesSplit'!P:P,MATCH($A149,'4_RatesSplit'!$A:$A,0))</f>
        <v>0</v>
      </c>
      <c r="M149" s="167">
        <f>INDEX('4_RatesSplit'!Q:Q,MATCH($A149,'4_RatesSplit'!$A:$A,0))</f>
        <v>0</v>
      </c>
      <c r="N149" s="167">
        <f>INDEX('4_RatesSplit'!R:R,MATCH($A149,'4_RatesSplit'!$A:$A,0))</f>
        <v>0</v>
      </c>
      <c r="O149" s="167">
        <f>INDEX('4_RatesSplit'!S:S,MATCH($A149,'4_RatesSplit'!$A:$A,0))</f>
        <v>0</v>
      </c>
      <c r="P149" s="167">
        <f>INDEX('4_RatesSplit'!T:T,MATCH($A149,'4_RatesSplit'!$A:$A,0))</f>
        <v>0</v>
      </c>
      <c r="Q149" s="167">
        <f>INDEX('4_RatesSplit'!U:U,MATCH($A149,'4_RatesSplit'!$A:$A,0))</f>
        <v>0</v>
      </c>
      <c r="R149" s="167">
        <f>INDEX('4_RatesSplit'!V:V,MATCH($A149,'4_RatesSplit'!$A:$A,0))</f>
        <v>0</v>
      </c>
      <c r="S149" s="167">
        <f>INDEX('4_RatesSplit'!W:W,MATCH($A149,'4_RatesSplit'!$A:$A,0))</f>
        <v>0</v>
      </c>
      <c r="T149" s="167">
        <f>INDEX('4_RatesSplit'!X:X,MATCH($A149,'4_RatesSplit'!$A:$A,0))</f>
        <v>0</v>
      </c>
      <c r="U149" s="167">
        <f>INDEX('4_RatesSplit'!Y:Y,MATCH($A149,'4_RatesSplit'!$A:$A,0))</f>
        <v>0</v>
      </c>
      <c r="V149" s="167">
        <f>INDEX('4_RatesSplit'!Z:Z,MATCH($A149,'4_RatesSplit'!$A:$A,0))</f>
        <v>0</v>
      </c>
      <c r="W149" s="167">
        <f>INDEX('4_RatesSplit'!AA:AA,MATCH($A149,'4_RatesSplit'!$A:$A,0))</f>
        <v>0</v>
      </c>
      <c r="X149" s="18"/>
      <c r="Y149" s="168" t="e">
        <f ca="1">INDEX('4_RatesSplit'!AT:AT,MATCH($A149,'4_RatesSplit'!$A:$A,0))</f>
        <v>#REF!</v>
      </c>
      <c r="Z149" s="168" t="e">
        <f ca="1">INDEX('4_RatesSplit'!AU:AU,MATCH($A149,'4_RatesSplit'!$A:$A,0))</f>
        <v>#REF!</v>
      </c>
      <c r="AA149" s="168" t="e">
        <f ca="1">INDEX('4_RatesSplit'!AV:AV,MATCH($A149,'4_RatesSplit'!$A:$A,0))</f>
        <v>#REF!</v>
      </c>
      <c r="AB149" s="168" t="e">
        <f ca="1">INDEX('4_RatesSplit'!AW:AW,MATCH($A149,'4_RatesSplit'!$A:$A,0))</f>
        <v>#REF!</v>
      </c>
      <c r="AC149" s="168" t="e">
        <f ca="1">INDEX('4_RatesSplit'!AX:AX,MATCH($A149,'4_RatesSplit'!$A:$A,0))</f>
        <v>#REF!</v>
      </c>
      <c r="AD149" s="168" t="e">
        <f ca="1">INDEX('4_RatesSplit'!AY:AY,MATCH($A149,'4_RatesSplit'!$A:$A,0))</f>
        <v>#REF!</v>
      </c>
      <c r="AE149" s="168" t="e">
        <f ca="1">INDEX('4_RatesSplit'!AZ:AZ,MATCH($A149,'4_RatesSplit'!$A:$A,0))</f>
        <v>#REF!</v>
      </c>
      <c r="AF149" s="168" t="e">
        <f ca="1">INDEX('4_RatesSplit'!BA:BA,MATCH($A149,'4_RatesSplit'!$A:$A,0))</f>
        <v>#REF!</v>
      </c>
      <c r="AG149" s="168" t="e">
        <f ca="1">INDEX('4_RatesSplit'!BB:BB,MATCH($A149,'4_RatesSplit'!$A:$A,0))</f>
        <v>#REF!</v>
      </c>
      <c r="AH149" s="168" t="e">
        <f ca="1">INDEX('4_RatesSplit'!BC:BC,MATCH($A149,'4_RatesSplit'!$A:$A,0))</f>
        <v>#REF!</v>
      </c>
      <c r="AI149" s="168" t="e">
        <f ca="1">INDEX('4_RatesSplit'!BD:BD,MATCH($A149,'4_RatesSplit'!$A:$A,0))</f>
        <v>#REF!</v>
      </c>
      <c r="AJ149" s="168" t="e">
        <f ca="1">INDEX('4_RatesSplit'!BE:BE,MATCH($A149,'4_RatesSplit'!$A:$A,0))</f>
        <v>#REF!</v>
      </c>
      <c r="AK149" s="168" t="e">
        <f ca="1">INDEX('4_RatesSplit'!BF:BF,MATCH($A149,'4_RatesSplit'!$A:$A,0))</f>
        <v>#REF!</v>
      </c>
      <c r="AL149" s="168" t="e">
        <f ca="1">INDEX('4_RatesSplit'!BG:BG,MATCH($A149,'4_RatesSplit'!$A:$A,0))</f>
        <v>#REF!</v>
      </c>
      <c r="AM149" s="168" t="e">
        <f ca="1">INDEX('4_RatesSplit'!BH:BH,MATCH($A149,'4_RatesSplit'!$A:$A,0))</f>
        <v>#REF!</v>
      </c>
      <c r="AN149" s="198" t="e">
        <f ca="1">INDEX('4_RatesSplit'!BI:BI,MATCH($A149,'4_RatesSplit'!$A:$A,0))</f>
        <v>#REF!</v>
      </c>
      <c r="AO149" s="114"/>
      <c r="AP149" s="167" t="e">
        <f t="shared" ca="1" si="511"/>
        <v>#REF!</v>
      </c>
      <c r="AQ149" s="167" t="e">
        <f t="shared" ca="1" si="512"/>
        <v>#REF!</v>
      </c>
      <c r="AR149" s="167" t="e">
        <f t="shared" ca="1" si="513"/>
        <v>#REF!</v>
      </c>
      <c r="AS149" s="167" t="e">
        <f t="shared" ca="1" si="514"/>
        <v>#REF!</v>
      </c>
      <c r="AT149" s="167" t="e">
        <f t="shared" ca="1" si="515"/>
        <v>#REF!</v>
      </c>
      <c r="AU149" s="167" t="e">
        <f t="shared" ca="1" si="516"/>
        <v>#REF!</v>
      </c>
      <c r="AV149" s="167" t="e">
        <f t="shared" ca="1" si="517"/>
        <v>#REF!</v>
      </c>
      <c r="AW149" s="167" t="e">
        <f t="shared" ca="1" si="518"/>
        <v>#REF!</v>
      </c>
      <c r="AX149" s="167" t="e">
        <f t="shared" ca="1" si="519"/>
        <v>#REF!</v>
      </c>
      <c r="AY149" s="167" t="e">
        <f t="shared" ca="1" si="520"/>
        <v>#REF!</v>
      </c>
      <c r="AZ149" s="167" t="e">
        <f t="shared" ca="1" si="521"/>
        <v>#REF!</v>
      </c>
      <c r="BA149" s="167" t="e">
        <f t="shared" ca="1" si="522"/>
        <v>#REF!</v>
      </c>
      <c r="BB149" s="167" t="e">
        <f t="shared" ca="1" si="523"/>
        <v>#REF!</v>
      </c>
      <c r="BC149" s="167" t="e">
        <f t="shared" ca="1" si="524"/>
        <v>#REF!</v>
      </c>
      <c r="BD149" s="167" t="e">
        <f t="shared" ca="1" si="525"/>
        <v>#REF!</v>
      </c>
      <c r="BE149" s="167" t="e">
        <f t="shared" ca="1" si="526"/>
        <v>#REF!</v>
      </c>
      <c r="BF149" s="18"/>
      <c r="BG149" s="168">
        <f>INDEX('2_Needs'!$F:$F,MATCH($A149,'2_Needs'!$A:$A,0))</f>
        <v>2.3473880127176816E-4</v>
      </c>
      <c r="BH149" s="114"/>
      <c r="BI149" s="167">
        <f t="shared" ref="BI149:BX149" si="600">IF(BI$3="reset",$BG149*BI$6,BH149*(1+$C$4))</f>
        <v>0</v>
      </c>
      <c r="BJ149" s="167">
        <f t="shared" si="600"/>
        <v>0</v>
      </c>
      <c r="BK149" s="167">
        <f t="shared" si="600"/>
        <v>0</v>
      </c>
      <c r="BL149" s="167">
        <f t="shared" si="600"/>
        <v>0</v>
      </c>
      <c r="BM149" s="167">
        <f t="shared" si="600"/>
        <v>0</v>
      </c>
      <c r="BN149" s="167">
        <f t="shared" si="600"/>
        <v>0</v>
      </c>
      <c r="BO149" s="167">
        <f t="shared" si="600"/>
        <v>0</v>
      </c>
      <c r="BP149" s="167">
        <f t="shared" si="600"/>
        <v>0</v>
      </c>
      <c r="BQ149" s="167">
        <f t="shared" si="600"/>
        <v>0</v>
      </c>
      <c r="BR149" s="167">
        <f t="shared" si="600"/>
        <v>0</v>
      </c>
      <c r="BS149" s="167">
        <f t="shared" si="600"/>
        <v>0</v>
      </c>
      <c r="BT149" s="167">
        <f t="shared" si="600"/>
        <v>0</v>
      </c>
      <c r="BU149" s="167">
        <f t="shared" si="600"/>
        <v>0</v>
      </c>
      <c r="BV149" s="167">
        <f t="shared" si="600"/>
        <v>0</v>
      </c>
      <c r="BW149" s="167">
        <f t="shared" si="600"/>
        <v>0</v>
      </c>
      <c r="BX149" s="167">
        <f t="shared" si="600"/>
        <v>0</v>
      </c>
      <c r="BZ149" s="167" t="e">
        <f t="shared" ca="1" si="445"/>
        <v>#REF!</v>
      </c>
      <c r="CA149" s="167" t="e">
        <f t="shared" ca="1" si="446"/>
        <v>#REF!</v>
      </c>
      <c r="CB149" s="167" t="e">
        <f t="shared" ca="1" si="447"/>
        <v>#REF!</v>
      </c>
      <c r="CC149" s="167" t="e">
        <f t="shared" ca="1" si="448"/>
        <v>#REF!</v>
      </c>
      <c r="CD149" s="167" t="e">
        <f t="shared" ca="1" si="449"/>
        <v>#REF!</v>
      </c>
      <c r="CE149" s="167" t="e">
        <f t="shared" ca="1" si="450"/>
        <v>#REF!</v>
      </c>
      <c r="CF149" s="167" t="e">
        <f t="shared" ca="1" si="451"/>
        <v>#REF!</v>
      </c>
      <c r="CG149" s="167" t="e">
        <f t="shared" ca="1" si="452"/>
        <v>#REF!</v>
      </c>
      <c r="CH149" s="167" t="e">
        <f t="shared" ca="1" si="453"/>
        <v>#REF!</v>
      </c>
      <c r="CI149" s="167" t="e">
        <f t="shared" ca="1" si="454"/>
        <v>#REF!</v>
      </c>
      <c r="CJ149" s="167" t="e">
        <f t="shared" ca="1" si="455"/>
        <v>#REF!</v>
      </c>
      <c r="CK149" s="167" t="e">
        <f t="shared" ca="1" si="456"/>
        <v>#REF!</v>
      </c>
      <c r="CL149" s="167" t="e">
        <f t="shared" ca="1" si="457"/>
        <v>#REF!</v>
      </c>
      <c r="CM149" s="167" t="e">
        <f t="shared" ca="1" si="458"/>
        <v>#REF!</v>
      </c>
      <c r="CN149" s="167" t="e">
        <f t="shared" ca="1" si="459"/>
        <v>#REF!</v>
      </c>
      <c r="CO149" s="167" t="e">
        <f t="shared" ca="1" si="460"/>
        <v>#REF!</v>
      </c>
      <c r="CQ149" s="167" t="e">
        <f t="shared" ca="1" si="461"/>
        <v>#REF!</v>
      </c>
      <c r="CR149" s="167" t="e">
        <f t="shared" ca="1" si="462"/>
        <v>#REF!</v>
      </c>
      <c r="CS149" s="167" t="e">
        <f t="shared" ca="1" si="463"/>
        <v>#REF!</v>
      </c>
      <c r="CT149" s="167" t="e">
        <f t="shared" ca="1" si="464"/>
        <v>#REF!</v>
      </c>
      <c r="CU149" s="167" t="e">
        <f t="shared" ca="1" si="465"/>
        <v>#REF!</v>
      </c>
      <c r="CV149" s="167" t="e">
        <f t="shared" ca="1" si="466"/>
        <v>#REF!</v>
      </c>
      <c r="CW149" s="167" t="e">
        <f t="shared" ca="1" si="467"/>
        <v>#REF!</v>
      </c>
      <c r="CX149" s="167" t="e">
        <f t="shared" ca="1" si="468"/>
        <v>#REF!</v>
      </c>
      <c r="CY149" s="167" t="e">
        <f t="shared" ca="1" si="469"/>
        <v>#REF!</v>
      </c>
      <c r="CZ149" s="167" t="e">
        <f t="shared" ca="1" si="470"/>
        <v>#REF!</v>
      </c>
      <c r="DA149" s="167" t="e">
        <f t="shared" ca="1" si="471"/>
        <v>#REF!</v>
      </c>
      <c r="DB149" s="167" t="e">
        <f t="shared" ca="1" si="472"/>
        <v>#REF!</v>
      </c>
      <c r="DC149" s="167" t="e">
        <f t="shared" ca="1" si="473"/>
        <v>#REF!</v>
      </c>
      <c r="DD149" s="167" t="e">
        <f t="shared" ca="1" si="474"/>
        <v>#REF!</v>
      </c>
      <c r="DE149" s="167" t="e">
        <f t="shared" ca="1" si="475"/>
        <v>#REF!</v>
      </c>
      <c r="DF149" s="167" t="e">
        <f t="shared" ca="1" si="476"/>
        <v>#REF!</v>
      </c>
      <c r="DH149" s="167">
        <f t="shared" si="477"/>
        <v>0</v>
      </c>
      <c r="DI149" s="167">
        <f t="shared" si="478"/>
        <v>0</v>
      </c>
      <c r="DJ149" s="167">
        <f t="shared" si="479"/>
        <v>0</v>
      </c>
      <c r="DK149" s="167">
        <f t="shared" si="480"/>
        <v>0</v>
      </c>
      <c r="DL149" s="167">
        <f t="shared" si="481"/>
        <v>0</v>
      </c>
      <c r="DM149" s="167">
        <f t="shared" si="482"/>
        <v>0</v>
      </c>
      <c r="DN149" s="167">
        <f t="shared" si="483"/>
        <v>0</v>
      </c>
      <c r="DO149" s="167">
        <f t="shared" si="484"/>
        <v>0</v>
      </c>
      <c r="DP149" s="167">
        <f t="shared" si="485"/>
        <v>0</v>
      </c>
      <c r="DQ149" s="167">
        <f t="shared" si="486"/>
        <v>0</v>
      </c>
      <c r="DR149" s="167">
        <f t="shared" si="487"/>
        <v>0</v>
      </c>
      <c r="DS149" s="167">
        <f t="shared" si="488"/>
        <v>0</v>
      </c>
      <c r="DT149" s="167">
        <f t="shared" si="489"/>
        <v>0</v>
      </c>
      <c r="DU149" s="167">
        <f t="shared" si="490"/>
        <v>0</v>
      </c>
      <c r="DV149" s="167">
        <f t="shared" si="491"/>
        <v>0</v>
      </c>
      <c r="DW149" s="167">
        <f t="shared" si="492"/>
        <v>0</v>
      </c>
      <c r="DY149" s="167" t="e">
        <f t="shared" ca="1" si="528"/>
        <v>#REF!</v>
      </c>
      <c r="DZ149" s="167" t="e">
        <f t="shared" ca="1" si="529"/>
        <v>#REF!</v>
      </c>
      <c r="EA149" s="167" t="e">
        <f t="shared" ca="1" si="530"/>
        <v>#REF!</v>
      </c>
      <c r="EB149" s="167" t="e">
        <f t="shared" ca="1" si="531"/>
        <v>#REF!</v>
      </c>
      <c r="EC149" s="167" t="e">
        <f t="shared" ca="1" si="532"/>
        <v>#REF!</v>
      </c>
      <c r="ED149" s="167" t="e">
        <f t="shared" ca="1" si="533"/>
        <v>#REF!</v>
      </c>
      <c r="EE149" s="167" t="e">
        <f t="shared" ca="1" si="534"/>
        <v>#REF!</v>
      </c>
      <c r="EF149" s="167" t="e">
        <f t="shared" ca="1" si="535"/>
        <v>#REF!</v>
      </c>
      <c r="EG149" s="167" t="e">
        <f t="shared" ca="1" si="536"/>
        <v>#REF!</v>
      </c>
      <c r="EH149" s="167" t="e">
        <f t="shared" ca="1" si="537"/>
        <v>#REF!</v>
      </c>
      <c r="EI149" s="167" t="e">
        <f t="shared" ca="1" si="538"/>
        <v>#REF!</v>
      </c>
      <c r="EJ149" s="167" t="e">
        <f t="shared" ca="1" si="539"/>
        <v>#REF!</v>
      </c>
      <c r="EK149" s="167" t="e">
        <f t="shared" ca="1" si="540"/>
        <v>#REF!</v>
      </c>
      <c r="EL149" s="167" t="e">
        <f t="shared" ca="1" si="541"/>
        <v>#REF!</v>
      </c>
      <c r="EM149" s="167" t="e">
        <f t="shared" ca="1" si="542"/>
        <v>#REF!</v>
      </c>
      <c r="EN149" s="167" t="e">
        <f t="shared" ca="1" si="543"/>
        <v>#REF!</v>
      </c>
      <c r="EP149" s="167">
        <f t="shared" si="544"/>
        <v>0</v>
      </c>
      <c r="EQ149" s="167">
        <f t="shared" si="545"/>
        <v>0</v>
      </c>
      <c r="ER149" s="167">
        <f t="shared" si="546"/>
        <v>0</v>
      </c>
      <c r="ES149" s="167">
        <f t="shared" si="547"/>
        <v>0</v>
      </c>
      <c r="ET149" s="167">
        <f t="shared" si="548"/>
        <v>0</v>
      </c>
      <c r="EU149" s="167">
        <f t="shared" si="549"/>
        <v>0</v>
      </c>
      <c r="EV149" s="167">
        <f t="shared" si="550"/>
        <v>0</v>
      </c>
      <c r="EW149" s="167">
        <f t="shared" si="551"/>
        <v>0</v>
      </c>
      <c r="EX149" s="167">
        <f t="shared" si="552"/>
        <v>0</v>
      </c>
      <c r="EY149" s="167">
        <f t="shared" si="553"/>
        <v>0</v>
      </c>
      <c r="EZ149" s="167">
        <f t="shared" si="554"/>
        <v>0</v>
      </c>
      <c r="FA149" s="167">
        <f t="shared" si="555"/>
        <v>0</v>
      </c>
      <c r="FB149" s="167">
        <f t="shared" si="556"/>
        <v>0</v>
      </c>
      <c r="FC149" s="167">
        <f t="shared" si="557"/>
        <v>0</v>
      </c>
      <c r="FD149" s="167">
        <f t="shared" si="558"/>
        <v>0</v>
      </c>
      <c r="FE149" s="167">
        <f t="shared" si="559"/>
        <v>0</v>
      </c>
      <c r="FG149" s="167">
        <f t="shared" si="560"/>
        <v>0</v>
      </c>
      <c r="FH149" s="167">
        <f t="shared" si="561"/>
        <v>0</v>
      </c>
      <c r="FI149" s="167">
        <f t="shared" si="562"/>
        <v>0</v>
      </c>
      <c r="FJ149" s="167">
        <f t="shared" si="563"/>
        <v>0</v>
      </c>
      <c r="FK149" s="167">
        <f t="shared" si="564"/>
        <v>0</v>
      </c>
      <c r="FL149" s="167">
        <f t="shared" si="565"/>
        <v>0</v>
      </c>
      <c r="FM149" s="167">
        <f t="shared" si="566"/>
        <v>0</v>
      </c>
      <c r="FN149" s="167">
        <f t="shared" si="567"/>
        <v>0</v>
      </c>
      <c r="FO149" s="167">
        <f t="shared" si="568"/>
        <v>0</v>
      </c>
      <c r="FP149" s="167">
        <f t="shared" si="569"/>
        <v>0</v>
      </c>
      <c r="FQ149" s="167">
        <f t="shared" si="570"/>
        <v>0</v>
      </c>
      <c r="FR149" s="167">
        <f t="shared" si="571"/>
        <v>0</v>
      </c>
      <c r="FS149" s="167">
        <f t="shared" si="572"/>
        <v>0</v>
      </c>
      <c r="FT149" s="167">
        <f t="shared" si="573"/>
        <v>0</v>
      </c>
      <c r="FU149" s="167">
        <f t="shared" si="574"/>
        <v>0</v>
      </c>
      <c r="FV149" s="167">
        <f t="shared" si="575"/>
        <v>0</v>
      </c>
      <c r="FX149" s="167">
        <f t="shared" si="576"/>
        <v>0</v>
      </c>
      <c r="FY149" s="167">
        <f t="shared" si="577"/>
        <v>0</v>
      </c>
      <c r="FZ149" s="167">
        <f t="shared" si="578"/>
        <v>0</v>
      </c>
      <c r="GA149" s="167">
        <f t="shared" si="579"/>
        <v>0</v>
      </c>
      <c r="GB149" s="167">
        <f t="shared" si="580"/>
        <v>0</v>
      </c>
      <c r="GC149" s="167">
        <f t="shared" si="581"/>
        <v>0</v>
      </c>
      <c r="GD149" s="167">
        <f t="shared" si="582"/>
        <v>0</v>
      </c>
      <c r="GE149" s="167">
        <f t="shared" si="583"/>
        <v>0</v>
      </c>
      <c r="GF149" s="167">
        <f t="shared" si="584"/>
        <v>0</v>
      </c>
      <c r="GG149" s="167">
        <f t="shared" si="585"/>
        <v>0</v>
      </c>
      <c r="GH149" s="167">
        <f t="shared" si="586"/>
        <v>0</v>
      </c>
      <c r="GI149" s="167">
        <f t="shared" si="587"/>
        <v>0</v>
      </c>
      <c r="GJ149" s="167">
        <f t="shared" si="588"/>
        <v>0</v>
      </c>
      <c r="GK149" s="167">
        <f t="shared" si="589"/>
        <v>0</v>
      </c>
      <c r="GL149" s="167">
        <f t="shared" si="590"/>
        <v>0</v>
      </c>
      <c r="GM149" s="167">
        <f t="shared" si="591"/>
        <v>0</v>
      </c>
      <c r="GO149" s="167" t="e">
        <f t="shared" ca="1" si="426"/>
        <v>#REF!</v>
      </c>
      <c r="GP149" s="167" t="e">
        <f t="shared" ca="1" si="596"/>
        <v>#REF!</v>
      </c>
      <c r="GQ149" s="167" t="e">
        <f t="shared" ca="1" si="596"/>
        <v>#REF!</v>
      </c>
      <c r="GR149" s="167" t="e">
        <f t="shared" ca="1" si="596"/>
        <v>#REF!</v>
      </c>
      <c r="GS149" s="167" t="e">
        <f t="shared" ca="1" si="596"/>
        <v>#REF!</v>
      </c>
      <c r="GT149" s="167" t="e">
        <f t="shared" ca="1" si="596"/>
        <v>#REF!</v>
      </c>
      <c r="GU149" s="167" t="e">
        <f t="shared" ca="1" si="596"/>
        <v>#REF!</v>
      </c>
      <c r="GV149" s="167" t="e">
        <f t="shared" ca="1" si="596"/>
        <v>#REF!</v>
      </c>
      <c r="GW149" s="167" t="e">
        <f t="shared" ca="1" si="596"/>
        <v>#REF!</v>
      </c>
      <c r="GX149" s="167" t="e">
        <f t="shared" ca="1" si="596"/>
        <v>#REF!</v>
      </c>
      <c r="GY149" s="167" t="e">
        <f t="shared" ca="1" si="596"/>
        <v>#REF!</v>
      </c>
      <c r="GZ149" s="167" t="e">
        <f t="shared" ca="1" si="596"/>
        <v>#REF!</v>
      </c>
      <c r="HA149" s="167" t="e">
        <f t="shared" ca="1" si="596"/>
        <v>#REF!</v>
      </c>
      <c r="HB149" s="167" t="e">
        <f t="shared" ca="1" si="596"/>
        <v>#REF!</v>
      </c>
      <c r="HC149" s="167" t="e">
        <f t="shared" ca="1" si="596"/>
        <v>#REF!</v>
      </c>
      <c r="HD149" s="167" t="e">
        <f t="shared" ca="1" si="596"/>
        <v>#REF!</v>
      </c>
      <c r="HF149" s="167" t="e">
        <f t="shared" ca="1" si="493"/>
        <v>#REF!</v>
      </c>
      <c r="HG149" s="167" t="e">
        <f t="shared" ca="1" si="494"/>
        <v>#REF!</v>
      </c>
      <c r="HH149" s="167" t="e">
        <f t="shared" ca="1" si="495"/>
        <v>#REF!</v>
      </c>
      <c r="HI149" s="167" t="e">
        <f t="shared" ca="1" si="496"/>
        <v>#REF!</v>
      </c>
      <c r="HJ149" s="167" t="e">
        <f t="shared" ca="1" si="497"/>
        <v>#REF!</v>
      </c>
      <c r="HK149" s="167" t="e">
        <f t="shared" ca="1" si="498"/>
        <v>#REF!</v>
      </c>
      <c r="HL149" s="167" t="e">
        <f t="shared" ca="1" si="499"/>
        <v>#REF!</v>
      </c>
      <c r="HM149" s="167" t="e">
        <f t="shared" ca="1" si="500"/>
        <v>#REF!</v>
      </c>
      <c r="HN149" s="167" t="e">
        <f t="shared" ca="1" si="501"/>
        <v>#REF!</v>
      </c>
      <c r="HO149" s="167" t="e">
        <f t="shared" ca="1" si="502"/>
        <v>#REF!</v>
      </c>
      <c r="HP149" s="167" t="e">
        <f t="shared" ca="1" si="503"/>
        <v>#REF!</v>
      </c>
      <c r="HQ149" s="167" t="e">
        <f t="shared" ca="1" si="504"/>
        <v>#REF!</v>
      </c>
      <c r="HR149" s="167" t="e">
        <f t="shared" ca="1" si="505"/>
        <v>#REF!</v>
      </c>
      <c r="HS149" s="167" t="e">
        <f t="shared" ca="1" si="506"/>
        <v>#REF!</v>
      </c>
      <c r="HT149" s="167" t="e">
        <f t="shared" ca="1" si="507"/>
        <v>#REF!</v>
      </c>
      <c r="HU149" s="167" t="e">
        <f t="shared" ca="1" si="508"/>
        <v>#REF!</v>
      </c>
      <c r="HW149" s="167" t="e">
        <f t="shared" ca="1" si="509"/>
        <v>#REF!</v>
      </c>
      <c r="HX149" s="167">
        <f t="shared" si="510"/>
        <v>0</v>
      </c>
      <c r="HY149" s="167" t="e">
        <f t="shared" ca="1" si="592"/>
        <v>#REF!</v>
      </c>
      <c r="HZ149" s="219" t="e">
        <f t="shared" ca="1" si="593"/>
        <v>#REF!</v>
      </c>
    </row>
    <row r="150" spans="1:234" s="48" customFormat="1">
      <c r="A150" s="3" t="s">
        <v>290</v>
      </c>
      <c r="B150" s="202" t="str">
        <f>INDEX('Ref1'!$E:$E,MATCH(A150,'Ref1'!$A:$A,0))</f>
        <v>Hackney</v>
      </c>
      <c r="C150" s="42" t="str">
        <f>INDEX(Data1!B:B,MATCH(A150,Data1!A:A,0))</f>
        <v>ILB</v>
      </c>
      <c r="D150" s="253" t="str">
        <f>INDEX(Data1!C:C,MATCH(A150,Data1!A:A,0))</f>
        <v>L</v>
      </c>
      <c r="E150" s="200" t="str">
        <f>IF($C$6="No","No",IF(COUNTIF(Inputs!$K$359:$K$398,$A150)&gt;0,"Yes","No"))</f>
        <v>No</v>
      </c>
      <c r="F150" s="404"/>
      <c r="G150" s="62">
        <f>INDEX('4_RatesSplit'!K:K,MATCH($A150,'4_RatesSplit'!$A:$A,0))</f>
        <v>0</v>
      </c>
      <c r="H150" s="171">
        <f>INDEX('4_RatesSplit'!L:L,MATCH($A150,'4_RatesSplit'!$A:$A,0))</f>
        <v>0</v>
      </c>
      <c r="I150" s="167">
        <f>INDEX('4_RatesSplit'!M:M,MATCH($A150,'4_RatesSplit'!$A:$A,0))</f>
        <v>0</v>
      </c>
      <c r="J150" s="167">
        <f>INDEX('4_RatesSplit'!N:N,MATCH($A150,'4_RatesSplit'!$A:$A,0))</f>
        <v>0</v>
      </c>
      <c r="K150" s="167">
        <f>INDEX('4_RatesSplit'!O:O,MATCH($A150,'4_RatesSplit'!$A:$A,0))</f>
        <v>0</v>
      </c>
      <c r="L150" s="167">
        <f>INDEX('4_RatesSplit'!P:P,MATCH($A150,'4_RatesSplit'!$A:$A,0))</f>
        <v>0</v>
      </c>
      <c r="M150" s="167">
        <f>INDEX('4_RatesSplit'!Q:Q,MATCH($A150,'4_RatesSplit'!$A:$A,0))</f>
        <v>0</v>
      </c>
      <c r="N150" s="167">
        <f>INDEX('4_RatesSplit'!R:R,MATCH($A150,'4_RatesSplit'!$A:$A,0))</f>
        <v>0</v>
      </c>
      <c r="O150" s="167">
        <f>INDEX('4_RatesSplit'!S:S,MATCH($A150,'4_RatesSplit'!$A:$A,0))</f>
        <v>0</v>
      </c>
      <c r="P150" s="167">
        <f>INDEX('4_RatesSplit'!T:T,MATCH($A150,'4_RatesSplit'!$A:$A,0))</f>
        <v>0</v>
      </c>
      <c r="Q150" s="167">
        <f>INDEX('4_RatesSplit'!U:U,MATCH($A150,'4_RatesSplit'!$A:$A,0))</f>
        <v>0</v>
      </c>
      <c r="R150" s="167">
        <f>INDEX('4_RatesSplit'!V:V,MATCH($A150,'4_RatesSplit'!$A:$A,0))</f>
        <v>0</v>
      </c>
      <c r="S150" s="167">
        <f>INDEX('4_RatesSplit'!W:W,MATCH($A150,'4_RatesSplit'!$A:$A,0))</f>
        <v>0</v>
      </c>
      <c r="T150" s="167">
        <f>INDEX('4_RatesSplit'!X:X,MATCH($A150,'4_RatesSplit'!$A:$A,0))</f>
        <v>0</v>
      </c>
      <c r="U150" s="167">
        <f>INDEX('4_RatesSplit'!Y:Y,MATCH($A150,'4_RatesSplit'!$A:$A,0))</f>
        <v>0</v>
      </c>
      <c r="V150" s="167">
        <f>INDEX('4_RatesSplit'!Z:Z,MATCH($A150,'4_RatesSplit'!$A:$A,0))</f>
        <v>0</v>
      </c>
      <c r="W150" s="167">
        <f>INDEX('4_RatesSplit'!AA:AA,MATCH($A150,'4_RatesSplit'!$A:$A,0))</f>
        <v>0</v>
      </c>
      <c r="X150" s="18"/>
      <c r="Y150" s="168" t="e">
        <f ca="1">INDEX('4_RatesSplit'!AT:AT,MATCH($A150,'4_RatesSplit'!$A:$A,0))</f>
        <v>#REF!</v>
      </c>
      <c r="Z150" s="168" t="e">
        <f ca="1">INDEX('4_RatesSplit'!AU:AU,MATCH($A150,'4_RatesSplit'!$A:$A,0))</f>
        <v>#REF!</v>
      </c>
      <c r="AA150" s="168" t="e">
        <f ca="1">INDEX('4_RatesSplit'!AV:AV,MATCH($A150,'4_RatesSplit'!$A:$A,0))</f>
        <v>#REF!</v>
      </c>
      <c r="AB150" s="168" t="e">
        <f ca="1">INDEX('4_RatesSplit'!AW:AW,MATCH($A150,'4_RatesSplit'!$A:$A,0))</f>
        <v>#REF!</v>
      </c>
      <c r="AC150" s="168" t="e">
        <f ca="1">INDEX('4_RatesSplit'!AX:AX,MATCH($A150,'4_RatesSplit'!$A:$A,0))</f>
        <v>#REF!</v>
      </c>
      <c r="AD150" s="168" t="e">
        <f ca="1">INDEX('4_RatesSplit'!AY:AY,MATCH($A150,'4_RatesSplit'!$A:$A,0))</f>
        <v>#REF!</v>
      </c>
      <c r="AE150" s="168" t="e">
        <f ca="1">INDEX('4_RatesSplit'!AZ:AZ,MATCH($A150,'4_RatesSplit'!$A:$A,0))</f>
        <v>#REF!</v>
      </c>
      <c r="AF150" s="168" t="e">
        <f ca="1">INDEX('4_RatesSplit'!BA:BA,MATCH($A150,'4_RatesSplit'!$A:$A,0))</f>
        <v>#REF!</v>
      </c>
      <c r="AG150" s="168" t="e">
        <f ca="1">INDEX('4_RatesSplit'!BB:BB,MATCH($A150,'4_RatesSplit'!$A:$A,0))</f>
        <v>#REF!</v>
      </c>
      <c r="AH150" s="168" t="e">
        <f ca="1">INDEX('4_RatesSplit'!BC:BC,MATCH($A150,'4_RatesSplit'!$A:$A,0))</f>
        <v>#REF!</v>
      </c>
      <c r="AI150" s="168" t="e">
        <f ca="1">INDEX('4_RatesSplit'!BD:BD,MATCH($A150,'4_RatesSplit'!$A:$A,0))</f>
        <v>#REF!</v>
      </c>
      <c r="AJ150" s="168" t="e">
        <f ca="1">INDEX('4_RatesSplit'!BE:BE,MATCH($A150,'4_RatesSplit'!$A:$A,0))</f>
        <v>#REF!</v>
      </c>
      <c r="AK150" s="168" t="e">
        <f ca="1">INDEX('4_RatesSplit'!BF:BF,MATCH($A150,'4_RatesSplit'!$A:$A,0))</f>
        <v>#REF!</v>
      </c>
      <c r="AL150" s="168" t="e">
        <f ca="1">INDEX('4_RatesSplit'!BG:BG,MATCH($A150,'4_RatesSplit'!$A:$A,0))</f>
        <v>#REF!</v>
      </c>
      <c r="AM150" s="168" t="e">
        <f ca="1">INDEX('4_RatesSplit'!BH:BH,MATCH($A150,'4_RatesSplit'!$A:$A,0))</f>
        <v>#REF!</v>
      </c>
      <c r="AN150" s="198" t="e">
        <f ca="1">INDEX('4_RatesSplit'!BI:BI,MATCH($A150,'4_RatesSplit'!$A:$A,0))</f>
        <v>#REF!</v>
      </c>
      <c r="AO150" s="114"/>
      <c r="AP150" s="167" t="e">
        <f t="shared" ca="1" si="511"/>
        <v>#REF!</v>
      </c>
      <c r="AQ150" s="167" t="e">
        <f t="shared" ca="1" si="512"/>
        <v>#REF!</v>
      </c>
      <c r="AR150" s="167" t="e">
        <f t="shared" ca="1" si="513"/>
        <v>#REF!</v>
      </c>
      <c r="AS150" s="167" t="e">
        <f t="shared" ca="1" si="514"/>
        <v>#REF!</v>
      </c>
      <c r="AT150" s="167" t="e">
        <f t="shared" ca="1" si="515"/>
        <v>#REF!</v>
      </c>
      <c r="AU150" s="167" t="e">
        <f t="shared" ca="1" si="516"/>
        <v>#REF!</v>
      </c>
      <c r="AV150" s="167" t="e">
        <f t="shared" ca="1" si="517"/>
        <v>#REF!</v>
      </c>
      <c r="AW150" s="167" t="e">
        <f t="shared" ca="1" si="518"/>
        <v>#REF!</v>
      </c>
      <c r="AX150" s="167" t="e">
        <f t="shared" ca="1" si="519"/>
        <v>#REF!</v>
      </c>
      <c r="AY150" s="167" t="e">
        <f t="shared" ca="1" si="520"/>
        <v>#REF!</v>
      </c>
      <c r="AZ150" s="167" t="e">
        <f t="shared" ca="1" si="521"/>
        <v>#REF!</v>
      </c>
      <c r="BA150" s="167" t="e">
        <f t="shared" ca="1" si="522"/>
        <v>#REF!</v>
      </c>
      <c r="BB150" s="167" t="e">
        <f t="shared" ca="1" si="523"/>
        <v>#REF!</v>
      </c>
      <c r="BC150" s="167" t="e">
        <f t="shared" ca="1" si="524"/>
        <v>#REF!</v>
      </c>
      <c r="BD150" s="167" t="e">
        <f t="shared" ca="1" si="525"/>
        <v>#REF!</v>
      </c>
      <c r="BE150" s="167" t="e">
        <f t="shared" ca="1" si="526"/>
        <v>#REF!</v>
      </c>
      <c r="BF150" s="18"/>
      <c r="BG150" s="168">
        <f>INDEX('2_Needs'!$F:$F,MATCH($A150,'2_Needs'!$A:$A,0))</f>
        <v>8.9002105702508279E-3</v>
      </c>
      <c r="BH150" s="114"/>
      <c r="BI150" s="167">
        <f t="shared" ref="BI150:BX150" si="601">IF(BI$3="reset",$BG150*BI$6,BH150*(1+$C$4))</f>
        <v>0</v>
      </c>
      <c r="BJ150" s="167">
        <f t="shared" si="601"/>
        <v>0</v>
      </c>
      <c r="BK150" s="167">
        <f t="shared" si="601"/>
        <v>0</v>
      </c>
      <c r="BL150" s="167">
        <f t="shared" si="601"/>
        <v>0</v>
      </c>
      <c r="BM150" s="167">
        <f t="shared" si="601"/>
        <v>0</v>
      </c>
      <c r="BN150" s="167">
        <f t="shared" si="601"/>
        <v>0</v>
      </c>
      <c r="BO150" s="167">
        <f t="shared" si="601"/>
        <v>0</v>
      </c>
      <c r="BP150" s="167">
        <f t="shared" si="601"/>
        <v>0</v>
      </c>
      <c r="BQ150" s="167">
        <f t="shared" si="601"/>
        <v>0</v>
      </c>
      <c r="BR150" s="167">
        <f t="shared" si="601"/>
        <v>0</v>
      </c>
      <c r="BS150" s="167">
        <f t="shared" si="601"/>
        <v>0</v>
      </c>
      <c r="BT150" s="167">
        <f t="shared" si="601"/>
        <v>0</v>
      </c>
      <c r="BU150" s="167">
        <f t="shared" si="601"/>
        <v>0</v>
      </c>
      <c r="BV150" s="167">
        <f t="shared" si="601"/>
        <v>0</v>
      </c>
      <c r="BW150" s="167">
        <f t="shared" si="601"/>
        <v>0</v>
      </c>
      <c r="BX150" s="167">
        <f t="shared" si="601"/>
        <v>0</v>
      </c>
      <c r="BZ150" s="167" t="e">
        <f t="shared" ca="1" si="445"/>
        <v>#REF!</v>
      </c>
      <c r="CA150" s="167" t="e">
        <f t="shared" ca="1" si="446"/>
        <v>#REF!</v>
      </c>
      <c r="CB150" s="167" t="e">
        <f t="shared" ca="1" si="447"/>
        <v>#REF!</v>
      </c>
      <c r="CC150" s="167" t="e">
        <f t="shared" ca="1" si="448"/>
        <v>#REF!</v>
      </c>
      <c r="CD150" s="167" t="e">
        <f t="shared" ca="1" si="449"/>
        <v>#REF!</v>
      </c>
      <c r="CE150" s="167" t="e">
        <f t="shared" ca="1" si="450"/>
        <v>#REF!</v>
      </c>
      <c r="CF150" s="167" t="e">
        <f t="shared" ca="1" si="451"/>
        <v>#REF!</v>
      </c>
      <c r="CG150" s="167" t="e">
        <f t="shared" ca="1" si="452"/>
        <v>#REF!</v>
      </c>
      <c r="CH150" s="167" t="e">
        <f t="shared" ca="1" si="453"/>
        <v>#REF!</v>
      </c>
      <c r="CI150" s="167" t="e">
        <f t="shared" ca="1" si="454"/>
        <v>#REF!</v>
      </c>
      <c r="CJ150" s="167" t="e">
        <f t="shared" ca="1" si="455"/>
        <v>#REF!</v>
      </c>
      <c r="CK150" s="167" t="e">
        <f t="shared" ca="1" si="456"/>
        <v>#REF!</v>
      </c>
      <c r="CL150" s="167" t="e">
        <f t="shared" ca="1" si="457"/>
        <v>#REF!</v>
      </c>
      <c r="CM150" s="167" t="e">
        <f t="shared" ca="1" si="458"/>
        <v>#REF!</v>
      </c>
      <c r="CN150" s="167" t="e">
        <f t="shared" ca="1" si="459"/>
        <v>#REF!</v>
      </c>
      <c r="CO150" s="167" t="e">
        <f t="shared" ca="1" si="460"/>
        <v>#REF!</v>
      </c>
      <c r="CQ150" s="167" t="e">
        <f t="shared" ca="1" si="461"/>
        <v>#REF!</v>
      </c>
      <c r="CR150" s="167" t="e">
        <f t="shared" ca="1" si="462"/>
        <v>#REF!</v>
      </c>
      <c r="CS150" s="167" t="e">
        <f t="shared" ca="1" si="463"/>
        <v>#REF!</v>
      </c>
      <c r="CT150" s="167" t="e">
        <f t="shared" ca="1" si="464"/>
        <v>#REF!</v>
      </c>
      <c r="CU150" s="167" t="e">
        <f t="shared" ca="1" si="465"/>
        <v>#REF!</v>
      </c>
      <c r="CV150" s="167" t="e">
        <f t="shared" ca="1" si="466"/>
        <v>#REF!</v>
      </c>
      <c r="CW150" s="167" t="e">
        <f t="shared" ca="1" si="467"/>
        <v>#REF!</v>
      </c>
      <c r="CX150" s="167" t="e">
        <f t="shared" ca="1" si="468"/>
        <v>#REF!</v>
      </c>
      <c r="CY150" s="167" t="e">
        <f t="shared" ca="1" si="469"/>
        <v>#REF!</v>
      </c>
      <c r="CZ150" s="167" t="e">
        <f t="shared" ca="1" si="470"/>
        <v>#REF!</v>
      </c>
      <c r="DA150" s="167" t="e">
        <f t="shared" ca="1" si="471"/>
        <v>#REF!</v>
      </c>
      <c r="DB150" s="167" t="e">
        <f t="shared" ca="1" si="472"/>
        <v>#REF!</v>
      </c>
      <c r="DC150" s="167" t="e">
        <f t="shared" ca="1" si="473"/>
        <v>#REF!</v>
      </c>
      <c r="DD150" s="167" t="e">
        <f t="shared" ca="1" si="474"/>
        <v>#REF!</v>
      </c>
      <c r="DE150" s="167" t="e">
        <f t="shared" ca="1" si="475"/>
        <v>#REF!</v>
      </c>
      <c r="DF150" s="167" t="e">
        <f t="shared" ca="1" si="476"/>
        <v>#REF!</v>
      </c>
      <c r="DH150" s="167">
        <f t="shared" si="477"/>
        <v>0</v>
      </c>
      <c r="DI150" s="167">
        <f t="shared" si="478"/>
        <v>0</v>
      </c>
      <c r="DJ150" s="167">
        <f t="shared" si="479"/>
        <v>0</v>
      </c>
      <c r="DK150" s="167">
        <f t="shared" si="480"/>
        <v>0</v>
      </c>
      <c r="DL150" s="167">
        <f t="shared" si="481"/>
        <v>0</v>
      </c>
      <c r="DM150" s="167">
        <f t="shared" si="482"/>
        <v>0</v>
      </c>
      <c r="DN150" s="167">
        <f t="shared" si="483"/>
        <v>0</v>
      </c>
      <c r="DO150" s="167">
        <f t="shared" si="484"/>
        <v>0</v>
      </c>
      <c r="DP150" s="167">
        <f t="shared" si="485"/>
        <v>0</v>
      </c>
      <c r="DQ150" s="167">
        <f t="shared" si="486"/>
        <v>0</v>
      </c>
      <c r="DR150" s="167">
        <f t="shared" si="487"/>
        <v>0</v>
      </c>
      <c r="DS150" s="167">
        <f t="shared" si="488"/>
        <v>0</v>
      </c>
      <c r="DT150" s="167">
        <f t="shared" si="489"/>
        <v>0</v>
      </c>
      <c r="DU150" s="167">
        <f t="shared" si="490"/>
        <v>0</v>
      </c>
      <c r="DV150" s="167">
        <f t="shared" si="491"/>
        <v>0</v>
      </c>
      <c r="DW150" s="167">
        <f t="shared" si="492"/>
        <v>0</v>
      </c>
      <c r="DY150" s="167" t="e">
        <f t="shared" ca="1" si="528"/>
        <v>#REF!</v>
      </c>
      <c r="DZ150" s="167" t="e">
        <f t="shared" ca="1" si="529"/>
        <v>#REF!</v>
      </c>
      <c r="EA150" s="167" t="e">
        <f t="shared" ca="1" si="530"/>
        <v>#REF!</v>
      </c>
      <c r="EB150" s="167" t="e">
        <f t="shared" ca="1" si="531"/>
        <v>#REF!</v>
      </c>
      <c r="EC150" s="167" t="e">
        <f t="shared" ca="1" si="532"/>
        <v>#REF!</v>
      </c>
      <c r="ED150" s="167" t="e">
        <f t="shared" ca="1" si="533"/>
        <v>#REF!</v>
      </c>
      <c r="EE150" s="167" t="e">
        <f t="shared" ca="1" si="534"/>
        <v>#REF!</v>
      </c>
      <c r="EF150" s="167" t="e">
        <f t="shared" ca="1" si="535"/>
        <v>#REF!</v>
      </c>
      <c r="EG150" s="167" t="e">
        <f t="shared" ca="1" si="536"/>
        <v>#REF!</v>
      </c>
      <c r="EH150" s="167" t="e">
        <f t="shared" ca="1" si="537"/>
        <v>#REF!</v>
      </c>
      <c r="EI150" s="167" t="e">
        <f t="shared" ca="1" si="538"/>
        <v>#REF!</v>
      </c>
      <c r="EJ150" s="167" t="e">
        <f t="shared" ca="1" si="539"/>
        <v>#REF!</v>
      </c>
      <c r="EK150" s="167" t="e">
        <f t="shared" ca="1" si="540"/>
        <v>#REF!</v>
      </c>
      <c r="EL150" s="167" t="e">
        <f t="shared" ca="1" si="541"/>
        <v>#REF!</v>
      </c>
      <c r="EM150" s="167" t="e">
        <f t="shared" ca="1" si="542"/>
        <v>#REF!</v>
      </c>
      <c r="EN150" s="167" t="e">
        <f t="shared" ca="1" si="543"/>
        <v>#REF!</v>
      </c>
      <c r="EP150" s="167">
        <f t="shared" si="544"/>
        <v>0</v>
      </c>
      <c r="EQ150" s="167">
        <f t="shared" si="545"/>
        <v>0</v>
      </c>
      <c r="ER150" s="167">
        <f t="shared" si="546"/>
        <v>0</v>
      </c>
      <c r="ES150" s="167">
        <f t="shared" si="547"/>
        <v>0</v>
      </c>
      <c r="ET150" s="167">
        <f t="shared" si="548"/>
        <v>0</v>
      </c>
      <c r="EU150" s="167">
        <f t="shared" si="549"/>
        <v>0</v>
      </c>
      <c r="EV150" s="167">
        <f t="shared" si="550"/>
        <v>0</v>
      </c>
      <c r="EW150" s="167">
        <f t="shared" si="551"/>
        <v>0</v>
      </c>
      <c r="EX150" s="167">
        <f t="shared" si="552"/>
        <v>0</v>
      </c>
      <c r="EY150" s="167">
        <f t="shared" si="553"/>
        <v>0</v>
      </c>
      <c r="EZ150" s="167">
        <f t="shared" si="554"/>
        <v>0</v>
      </c>
      <c r="FA150" s="167">
        <f t="shared" si="555"/>
        <v>0</v>
      </c>
      <c r="FB150" s="167">
        <f t="shared" si="556"/>
        <v>0</v>
      </c>
      <c r="FC150" s="167">
        <f t="shared" si="557"/>
        <v>0</v>
      </c>
      <c r="FD150" s="167">
        <f t="shared" si="558"/>
        <v>0</v>
      </c>
      <c r="FE150" s="167">
        <f t="shared" si="559"/>
        <v>0</v>
      </c>
      <c r="FG150" s="167">
        <f t="shared" si="560"/>
        <v>0</v>
      </c>
      <c r="FH150" s="167">
        <f t="shared" si="561"/>
        <v>0</v>
      </c>
      <c r="FI150" s="167">
        <f t="shared" si="562"/>
        <v>0</v>
      </c>
      <c r="FJ150" s="167">
        <f t="shared" si="563"/>
        <v>0</v>
      </c>
      <c r="FK150" s="167">
        <f t="shared" si="564"/>
        <v>0</v>
      </c>
      <c r="FL150" s="167">
        <f t="shared" si="565"/>
        <v>0</v>
      </c>
      <c r="FM150" s="167">
        <f t="shared" si="566"/>
        <v>0</v>
      </c>
      <c r="FN150" s="167">
        <f t="shared" si="567"/>
        <v>0</v>
      </c>
      <c r="FO150" s="167">
        <f t="shared" si="568"/>
        <v>0</v>
      </c>
      <c r="FP150" s="167">
        <f t="shared" si="569"/>
        <v>0</v>
      </c>
      <c r="FQ150" s="167">
        <f t="shared" si="570"/>
        <v>0</v>
      </c>
      <c r="FR150" s="167">
        <f t="shared" si="571"/>
        <v>0</v>
      </c>
      <c r="FS150" s="167">
        <f t="shared" si="572"/>
        <v>0</v>
      </c>
      <c r="FT150" s="167">
        <f t="shared" si="573"/>
        <v>0</v>
      </c>
      <c r="FU150" s="167">
        <f t="shared" si="574"/>
        <v>0</v>
      </c>
      <c r="FV150" s="167">
        <f t="shared" si="575"/>
        <v>0</v>
      </c>
      <c r="FX150" s="167">
        <f t="shared" si="576"/>
        <v>0</v>
      </c>
      <c r="FY150" s="167">
        <f t="shared" si="577"/>
        <v>0</v>
      </c>
      <c r="FZ150" s="167">
        <f t="shared" si="578"/>
        <v>0</v>
      </c>
      <c r="GA150" s="167">
        <f t="shared" si="579"/>
        <v>0</v>
      </c>
      <c r="GB150" s="167">
        <f t="shared" si="580"/>
        <v>0</v>
      </c>
      <c r="GC150" s="167">
        <f t="shared" si="581"/>
        <v>0</v>
      </c>
      <c r="GD150" s="167">
        <f t="shared" si="582"/>
        <v>0</v>
      </c>
      <c r="GE150" s="167">
        <f t="shared" si="583"/>
        <v>0</v>
      </c>
      <c r="GF150" s="167">
        <f t="shared" si="584"/>
        <v>0</v>
      </c>
      <c r="GG150" s="167">
        <f t="shared" si="585"/>
        <v>0</v>
      </c>
      <c r="GH150" s="167">
        <f t="shared" si="586"/>
        <v>0</v>
      </c>
      <c r="GI150" s="167">
        <f t="shared" si="587"/>
        <v>0</v>
      </c>
      <c r="GJ150" s="167">
        <f t="shared" si="588"/>
        <v>0</v>
      </c>
      <c r="GK150" s="167">
        <f t="shared" si="589"/>
        <v>0</v>
      </c>
      <c r="GL150" s="167">
        <f t="shared" si="590"/>
        <v>0</v>
      </c>
      <c r="GM150" s="167">
        <f t="shared" si="591"/>
        <v>0</v>
      </c>
      <c r="GO150" s="167" t="e">
        <f t="shared" ca="1" si="426"/>
        <v>#REF!</v>
      </c>
      <c r="GP150" s="167" t="e">
        <f t="shared" ca="1" si="596"/>
        <v>#REF!</v>
      </c>
      <c r="GQ150" s="167" t="e">
        <f t="shared" ca="1" si="596"/>
        <v>#REF!</v>
      </c>
      <c r="GR150" s="167" t="e">
        <f t="shared" ca="1" si="596"/>
        <v>#REF!</v>
      </c>
      <c r="GS150" s="167" t="e">
        <f t="shared" ca="1" si="596"/>
        <v>#REF!</v>
      </c>
      <c r="GT150" s="167" t="e">
        <f t="shared" ca="1" si="596"/>
        <v>#REF!</v>
      </c>
      <c r="GU150" s="167" t="e">
        <f t="shared" ca="1" si="596"/>
        <v>#REF!</v>
      </c>
      <c r="GV150" s="167" t="e">
        <f t="shared" ca="1" si="596"/>
        <v>#REF!</v>
      </c>
      <c r="GW150" s="167" t="e">
        <f t="shared" ca="1" si="596"/>
        <v>#REF!</v>
      </c>
      <c r="GX150" s="167" t="e">
        <f t="shared" ca="1" si="596"/>
        <v>#REF!</v>
      </c>
      <c r="GY150" s="167" t="e">
        <f t="shared" ca="1" si="596"/>
        <v>#REF!</v>
      </c>
      <c r="GZ150" s="167" t="e">
        <f t="shared" ca="1" si="596"/>
        <v>#REF!</v>
      </c>
      <c r="HA150" s="167" t="e">
        <f t="shared" ca="1" si="596"/>
        <v>#REF!</v>
      </c>
      <c r="HB150" s="167" t="e">
        <f t="shared" ca="1" si="596"/>
        <v>#REF!</v>
      </c>
      <c r="HC150" s="167" t="e">
        <f t="shared" ca="1" si="596"/>
        <v>#REF!</v>
      </c>
      <c r="HD150" s="167" t="e">
        <f t="shared" ca="1" si="596"/>
        <v>#REF!</v>
      </c>
      <c r="HF150" s="167" t="e">
        <f t="shared" ca="1" si="493"/>
        <v>#REF!</v>
      </c>
      <c r="HG150" s="167" t="e">
        <f t="shared" ca="1" si="494"/>
        <v>#REF!</v>
      </c>
      <c r="HH150" s="167" t="e">
        <f t="shared" ca="1" si="495"/>
        <v>#REF!</v>
      </c>
      <c r="HI150" s="167" t="e">
        <f t="shared" ca="1" si="496"/>
        <v>#REF!</v>
      </c>
      <c r="HJ150" s="167" t="e">
        <f t="shared" ca="1" si="497"/>
        <v>#REF!</v>
      </c>
      <c r="HK150" s="167" t="e">
        <f t="shared" ca="1" si="498"/>
        <v>#REF!</v>
      </c>
      <c r="HL150" s="167" t="e">
        <f t="shared" ca="1" si="499"/>
        <v>#REF!</v>
      </c>
      <c r="HM150" s="167" t="e">
        <f t="shared" ca="1" si="500"/>
        <v>#REF!</v>
      </c>
      <c r="HN150" s="167" t="e">
        <f t="shared" ca="1" si="501"/>
        <v>#REF!</v>
      </c>
      <c r="HO150" s="167" t="e">
        <f t="shared" ca="1" si="502"/>
        <v>#REF!</v>
      </c>
      <c r="HP150" s="167" t="e">
        <f t="shared" ca="1" si="503"/>
        <v>#REF!</v>
      </c>
      <c r="HQ150" s="167" t="e">
        <f t="shared" ca="1" si="504"/>
        <v>#REF!</v>
      </c>
      <c r="HR150" s="167" t="e">
        <f t="shared" ca="1" si="505"/>
        <v>#REF!</v>
      </c>
      <c r="HS150" s="167" t="e">
        <f t="shared" ca="1" si="506"/>
        <v>#REF!</v>
      </c>
      <c r="HT150" s="167" t="e">
        <f t="shared" ca="1" si="507"/>
        <v>#REF!</v>
      </c>
      <c r="HU150" s="167" t="e">
        <f t="shared" ca="1" si="508"/>
        <v>#REF!</v>
      </c>
      <c r="HW150" s="167" t="e">
        <f t="shared" ca="1" si="509"/>
        <v>#REF!</v>
      </c>
      <c r="HX150" s="167">
        <f t="shared" si="510"/>
        <v>0</v>
      </c>
      <c r="HY150" s="167" t="e">
        <f t="shared" ca="1" si="592"/>
        <v>#REF!</v>
      </c>
      <c r="HZ150" s="219" t="e">
        <f t="shared" ca="1" si="593"/>
        <v>#REF!</v>
      </c>
    </row>
    <row r="151" spans="1:234" s="48" customFormat="1">
      <c r="A151" s="3" t="s">
        <v>292</v>
      </c>
      <c r="B151" s="202" t="str">
        <f>INDEX('Ref1'!$E:$E,MATCH(A151,'Ref1'!$A:$A,0))</f>
        <v>Halton</v>
      </c>
      <c r="C151" s="42" t="str">
        <f>INDEX(Data1!B:B,MATCH(A151,Data1!A:A,0))</f>
        <v>UNINFIR</v>
      </c>
      <c r="D151" s="253" t="str">
        <f>INDEX(Data1!C:C,MATCH(A151,Data1!A:A,0))</f>
        <v>NW</v>
      </c>
      <c r="E151" s="200" t="str">
        <f>IF($C$6="No","No",IF(COUNTIF(Inputs!$K$359:$K$398,$A151)&gt;0,"Yes","No"))</f>
        <v>No</v>
      </c>
      <c r="F151" s="404"/>
      <c r="G151" s="62">
        <f>INDEX('4_RatesSplit'!K:K,MATCH($A151,'4_RatesSplit'!$A:$A,0))</f>
        <v>0</v>
      </c>
      <c r="H151" s="171">
        <f>INDEX('4_RatesSplit'!L:L,MATCH($A151,'4_RatesSplit'!$A:$A,0))</f>
        <v>0</v>
      </c>
      <c r="I151" s="167">
        <f>INDEX('4_RatesSplit'!M:M,MATCH($A151,'4_RatesSplit'!$A:$A,0))</f>
        <v>0</v>
      </c>
      <c r="J151" s="167">
        <f>INDEX('4_RatesSplit'!N:N,MATCH($A151,'4_RatesSplit'!$A:$A,0))</f>
        <v>0</v>
      </c>
      <c r="K151" s="167">
        <f>INDEX('4_RatesSplit'!O:O,MATCH($A151,'4_RatesSplit'!$A:$A,0))</f>
        <v>0</v>
      </c>
      <c r="L151" s="167">
        <f>INDEX('4_RatesSplit'!P:P,MATCH($A151,'4_RatesSplit'!$A:$A,0))</f>
        <v>0</v>
      </c>
      <c r="M151" s="167">
        <f>INDEX('4_RatesSplit'!Q:Q,MATCH($A151,'4_RatesSplit'!$A:$A,0))</f>
        <v>0</v>
      </c>
      <c r="N151" s="167">
        <f>INDEX('4_RatesSplit'!R:R,MATCH($A151,'4_RatesSplit'!$A:$A,0))</f>
        <v>0</v>
      </c>
      <c r="O151" s="167">
        <f>INDEX('4_RatesSplit'!S:S,MATCH($A151,'4_RatesSplit'!$A:$A,0))</f>
        <v>0</v>
      </c>
      <c r="P151" s="167">
        <f>INDEX('4_RatesSplit'!T:T,MATCH($A151,'4_RatesSplit'!$A:$A,0))</f>
        <v>0</v>
      </c>
      <c r="Q151" s="167">
        <f>INDEX('4_RatesSplit'!U:U,MATCH($A151,'4_RatesSplit'!$A:$A,0))</f>
        <v>0</v>
      </c>
      <c r="R151" s="167">
        <f>INDEX('4_RatesSplit'!V:V,MATCH($A151,'4_RatesSplit'!$A:$A,0))</f>
        <v>0</v>
      </c>
      <c r="S151" s="167">
        <f>INDEX('4_RatesSplit'!W:W,MATCH($A151,'4_RatesSplit'!$A:$A,0))</f>
        <v>0</v>
      </c>
      <c r="T151" s="167">
        <f>INDEX('4_RatesSplit'!X:X,MATCH($A151,'4_RatesSplit'!$A:$A,0))</f>
        <v>0</v>
      </c>
      <c r="U151" s="167">
        <f>INDEX('4_RatesSplit'!Y:Y,MATCH($A151,'4_RatesSplit'!$A:$A,0))</f>
        <v>0</v>
      </c>
      <c r="V151" s="167">
        <f>INDEX('4_RatesSplit'!Z:Z,MATCH($A151,'4_RatesSplit'!$A:$A,0))</f>
        <v>0</v>
      </c>
      <c r="W151" s="167">
        <f>INDEX('4_RatesSplit'!AA:AA,MATCH($A151,'4_RatesSplit'!$A:$A,0))</f>
        <v>0</v>
      </c>
      <c r="X151" s="18"/>
      <c r="Y151" s="168" t="e">
        <f ca="1">INDEX('4_RatesSplit'!AT:AT,MATCH($A151,'4_RatesSplit'!$A:$A,0))</f>
        <v>#REF!</v>
      </c>
      <c r="Z151" s="168" t="e">
        <f ca="1">INDEX('4_RatesSplit'!AU:AU,MATCH($A151,'4_RatesSplit'!$A:$A,0))</f>
        <v>#REF!</v>
      </c>
      <c r="AA151" s="168" t="e">
        <f ca="1">INDEX('4_RatesSplit'!AV:AV,MATCH($A151,'4_RatesSplit'!$A:$A,0))</f>
        <v>#REF!</v>
      </c>
      <c r="AB151" s="168" t="e">
        <f ca="1">INDEX('4_RatesSplit'!AW:AW,MATCH($A151,'4_RatesSplit'!$A:$A,0))</f>
        <v>#REF!</v>
      </c>
      <c r="AC151" s="168" t="e">
        <f ca="1">INDEX('4_RatesSplit'!AX:AX,MATCH($A151,'4_RatesSplit'!$A:$A,0))</f>
        <v>#REF!</v>
      </c>
      <c r="AD151" s="168" t="e">
        <f ca="1">INDEX('4_RatesSplit'!AY:AY,MATCH($A151,'4_RatesSplit'!$A:$A,0))</f>
        <v>#REF!</v>
      </c>
      <c r="AE151" s="168" t="e">
        <f ca="1">INDEX('4_RatesSplit'!AZ:AZ,MATCH($A151,'4_RatesSplit'!$A:$A,0))</f>
        <v>#REF!</v>
      </c>
      <c r="AF151" s="168" t="e">
        <f ca="1">INDEX('4_RatesSplit'!BA:BA,MATCH($A151,'4_RatesSplit'!$A:$A,0))</f>
        <v>#REF!</v>
      </c>
      <c r="AG151" s="168" t="e">
        <f ca="1">INDEX('4_RatesSplit'!BB:BB,MATCH($A151,'4_RatesSplit'!$A:$A,0))</f>
        <v>#REF!</v>
      </c>
      <c r="AH151" s="168" t="e">
        <f ca="1">INDEX('4_RatesSplit'!BC:BC,MATCH($A151,'4_RatesSplit'!$A:$A,0))</f>
        <v>#REF!</v>
      </c>
      <c r="AI151" s="168" t="e">
        <f ca="1">INDEX('4_RatesSplit'!BD:BD,MATCH($A151,'4_RatesSplit'!$A:$A,0))</f>
        <v>#REF!</v>
      </c>
      <c r="AJ151" s="168" t="e">
        <f ca="1">INDEX('4_RatesSplit'!BE:BE,MATCH($A151,'4_RatesSplit'!$A:$A,0))</f>
        <v>#REF!</v>
      </c>
      <c r="AK151" s="168" t="e">
        <f ca="1">INDEX('4_RatesSplit'!BF:BF,MATCH($A151,'4_RatesSplit'!$A:$A,0))</f>
        <v>#REF!</v>
      </c>
      <c r="AL151" s="168" t="e">
        <f ca="1">INDEX('4_RatesSplit'!BG:BG,MATCH($A151,'4_RatesSplit'!$A:$A,0))</f>
        <v>#REF!</v>
      </c>
      <c r="AM151" s="168" t="e">
        <f ca="1">INDEX('4_RatesSplit'!BH:BH,MATCH($A151,'4_RatesSplit'!$A:$A,0))</f>
        <v>#REF!</v>
      </c>
      <c r="AN151" s="198" t="e">
        <f ca="1">INDEX('4_RatesSplit'!BI:BI,MATCH($A151,'4_RatesSplit'!$A:$A,0))</f>
        <v>#REF!</v>
      </c>
      <c r="AO151" s="114"/>
      <c r="AP151" s="167" t="e">
        <f t="shared" ca="1" si="511"/>
        <v>#REF!</v>
      </c>
      <c r="AQ151" s="167" t="e">
        <f t="shared" ca="1" si="512"/>
        <v>#REF!</v>
      </c>
      <c r="AR151" s="167" t="e">
        <f t="shared" ca="1" si="513"/>
        <v>#REF!</v>
      </c>
      <c r="AS151" s="167" t="e">
        <f t="shared" ca="1" si="514"/>
        <v>#REF!</v>
      </c>
      <c r="AT151" s="167" t="e">
        <f t="shared" ca="1" si="515"/>
        <v>#REF!</v>
      </c>
      <c r="AU151" s="167" t="e">
        <f t="shared" ca="1" si="516"/>
        <v>#REF!</v>
      </c>
      <c r="AV151" s="167" t="e">
        <f t="shared" ca="1" si="517"/>
        <v>#REF!</v>
      </c>
      <c r="AW151" s="167" t="e">
        <f t="shared" ca="1" si="518"/>
        <v>#REF!</v>
      </c>
      <c r="AX151" s="167" t="e">
        <f t="shared" ca="1" si="519"/>
        <v>#REF!</v>
      </c>
      <c r="AY151" s="167" t="e">
        <f t="shared" ca="1" si="520"/>
        <v>#REF!</v>
      </c>
      <c r="AZ151" s="167" t="e">
        <f t="shared" ca="1" si="521"/>
        <v>#REF!</v>
      </c>
      <c r="BA151" s="167" t="e">
        <f t="shared" ca="1" si="522"/>
        <v>#REF!</v>
      </c>
      <c r="BB151" s="167" t="e">
        <f t="shared" ca="1" si="523"/>
        <v>#REF!</v>
      </c>
      <c r="BC151" s="167" t="e">
        <f t="shared" ca="1" si="524"/>
        <v>#REF!</v>
      </c>
      <c r="BD151" s="167" t="e">
        <f t="shared" ca="1" si="525"/>
        <v>#REF!</v>
      </c>
      <c r="BE151" s="167" t="e">
        <f t="shared" ca="1" si="526"/>
        <v>#REF!</v>
      </c>
      <c r="BF151" s="18"/>
      <c r="BG151" s="168">
        <f>INDEX('2_Needs'!$F:$F,MATCH($A151,'2_Needs'!$A:$A,0))</f>
        <v>2.8939332053906294E-3</v>
      </c>
      <c r="BH151" s="114"/>
      <c r="BI151" s="167">
        <f t="shared" ref="BI151:BX151" si="602">IF(BI$3="reset",$BG151*BI$6,BH151*(1+$C$4))</f>
        <v>0</v>
      </c>
      <c r="BJ151" s="167">
        <f t="shared" si="602"/>
        <v>0</v>
      </c>
      <c r="BK151" s="167">
        <f t="shared" si="602"/>
        <v>0</v>
      </c>
      <c r="BL151" s="167">
        <f t="shared" si="602"/>
        <v>0</v>
      </c>
      <c r="BM151" s="167">
        <f t="shared" si="602"/>
        <v>0</v>
      </c>
      <c r="BN151" s="167">
        <f t="shared" si="602"/>
        <v>0</v>
      </c>
      <c r="BO151" s="167">
        <f t="shared" si="602"/>
        <v>0</v>
      </c>
      <c r="BP151" s="167">
        <f t="shared" si="602"/>
        <v>0</v>
      </c>
      <c r="BQ151" s="167">
        <f t="shared" si="602"/>
        <v>0</v>
      </c>
      <c r="BR151" s="167">
        <f t="shared" si="602"/>
        <v>0</v>
      </c>
      <c r="BS151" s="167">
        <f t="shared" si="602"/>
        <v>0</v>
      </c>
      <c r="BT151" s="167">
        <f t="shared" si="602"/>
        <v>0</v>
      </c>
      <c r="BU151" s="167">
        <f t="shared" si="602"/>
        <v>0</v>
      </c>
      <c r="BV151" s="167">
        <f t="shared" si="602"/>
        <v>0</v>
      </c>
      <c r="BW151" s="167">
        <f t="shared" si="602"/>
        <v>0</v>
      </c>
      <c r="BX151" s="167">
        <f t="shared" si="602"/>
        <v>0</v>
      </c>
      <c r="BZ151" s="167" t="e">
        <f t="shared" ca="1" si="445"/>
        <v>#REF!</v>
      </c>
      <c r="CA151" s="167" t="e">
        <f t="shared" ca="1" si="446"/>
        <v>#REF!</v>
      </c>
      <c r="CB151" s="167" t="e">
        <f t="shared" ca="1" si="447"/>
        <v>#REF!</v>
      </c>
      <c r="CC151" s="167" t="e">
        <f t="shared" ca="1" si="448"/>
        <v>#REF!</v>
      </c>
      <c r="CD151" s="167" t="e">
        <f t="shared" ca="1" si="449"/>
        <v>#REF!</v>
      </c>
      <c r="CE151" s="167" t="e">
        <f t="shared" ca="1" si="450"/>
        <v>#REF!</v>
      </c>
      <c r="CF151" s="167" t="e">
        <f t="shared" ca="1" si="451"/>
        <v>#REF!</v>
      </c>
      <c r="CG151" s="167" t="e">
        <f t="shared" ca="1" si="452"/>
        <v>#REF!</v>
      </c>
      <c r="CH151" s="167" t="e">
        <f t="shared" ca="1" si="453"/>
        <v>#REF!</v>
      </c>
      <c r="CI151" s="167" t="e">
        <f t="shared" ca="1" si="454"/>
        <v>#REF!</v>
      </c>
      <c r="CJ151" s="167" t="e">
        <f t="shared" ca="1" si="455"/>
        <v>#REF!</v>
      </c>
      <c r="CK151" s="167" t="e">
        <f t="shared" ca="1" si="456"/>
        <v>#REF!</v>
      </c>
      <c r="CL151" s="167" t="e">
        <f t="shared" ca="1" si="457"/>
        <v>#REF!</v>
      </c>
      <c r="CM151" s="167" t="e">
        <f t="shared" ca="1" si="458"/>
        <v>#REF!</v>
      </c>
      <c r="CN151" s="167" t="e">
        <f t="shared" ca="1" si="459"/>
        <v>#REF!</v>
      </c>
      <c r="CO151" s="167" t="e">
        <f t="shared" ca="1" si="460"/>
        <v>#REF!</v>
      </c>
      <c r="CQ151" s="167" t="e">
        <f t="shared" ca="1" si="461"/>
        <v>#REF!</v>
      </c>
      <c r="CR151" s="167" t="e">
        <f t="shared" ca="1" si="462"/>
        <v>#REF!</v>
      </c>
      <c r="CS151" s="167" t="e">
        <f t="shared" ca="1" si="463"/>
        <v>#REF!</v>
      </c>
      <c r="CT151" s="167" t="e">
        <f t="shared" ca="1" si="464"/>
        <v>#REF!</v>
      </c>
      <c r="CU151" s="167" t="e">
        <f t="shared" ca="1" si="465"/>
        <v>#REF!</v>
      </c>
      <c r="CV151" s="167" t="e">
        <f t="shared" ca="1" si="466"/>
        <v>#REF!</v>
      </c>
      <c r="CW151" s="167" t="e">
        <f t="shared" ca="1" si="467"/>
        <v>#REF!</v>
      </c>
      <c r="CX151" s="167" t="e">
        <f t="shared" ca="1" si="468"/>
        <v>#REF!</v>
      </c>
      <c r="CY151" s="167" t="e">
        <f t="shared" ca="1" si="469"/>
        <v>#REF!</v>
      </c>
      <c r="CZ151" s="167" t="e">
        <f t="shared" ca="1" si="470"/>
        <v>#REF!</v>
      </c>
      <c r="DA151" s="167" t="e">
        <f t="shared" ca="1" si="471"/>
        <v>#REF!</v>
      </c>
      <c r="DB151" s="167" t="e">
        <f t="shared" ca="1" si="472"/>
        <v>#REF!</v>
      </c>
      <c r="DC151" s="167" t="e">
        <f t="shared" ca="1" si="473"/>
        <v>#REF!</v>
      </c>
      <c r="DD151" s="167" t="e">
        <f t="shared" ca="1" si="474"/>
        <v>#REF!</v>
      </c>
      <c r="DE151" s="167" t="e">
        <f t="shared" ca="1" si="475"/>
        <v>#REF!</v>
      </c>
      <c r="DF151" s="167" t="e">
        <f t="shared" ca="1" si="476"/>
        <v>#REF!</v>
      </c>
      <c r="DH151" s="167">
        <f t="shared" si="477"/>
        <v>0</v>
      </c>
      <c r="DI151" s="167">
        <f t="shared" si="478"/>
        <v>0</v>
      </c>
      <c r="DJ151" s="167">
        <f t="shared" si="479"/>
        <v>0</v>
      </c>
      <c r="DK151" s="167">
        <f t="shared" si="480"/>
        <v>0</v>
      </c>
      <c r="DL151" s="167">
        <f t="shared" si="481"/>
        <v>0</v>
      </c>
      <c r="DM151" s="167">
        <f t="shared" si="482"/>
        <v>0</v>
      </c>
      <c r="DN151" s="167">
        <f t="shared" si="483"/>
        <v>0</v>
      </c>
      <c r="DO151" s="167">
        <f t="shared" si="484"/>
        <v>0</v>
      </c>
      <c r="DP151" s="167">
        <f t="shared" si="485"/>
        <v>0</v>
      </c>
      <c r="DQ151" s="167">
        <f t="shared" si="486"/>
        <v>0</v>
      </c>
      <c r="DR151" s="167">
        <f t="shared" si="487"/>
        <v>0</v>
      </c>
      <c r="DS151" s="167">
        <f t="shared" si="488"/>
        <v>0</v>
      </c>
      <c r="DT151" s="167">
        <f t="shared" si="489"/>
        <v>0</v>
      </c>
      <c r="DU151" s="167">
        <f t="shared" si="490"/>
        <v>0</v>
      </c>
      <c r="DV151" s="167">
        <f t="shared" si="491"/>
        <v>0</v>
      </c>
      <c r="DW151" s="167">
        <f t="shared" si="492"/>
        <v>0</v>
      </c>
      <c r="DY151" s="167" t="e">
        <f t="shared" ca="1" si="528"/>
        <v>#REF!</v>
      </c>
      <c r="DZ151" s="167" t="e">
        <f t="shared" ca="1" si="529"/>
        <v>#REF!</v>
      </c>
      <c r="EA151" s="167" t="e">
        <f t="shared" ca="1" si="530"/>
        <v>#REF!</v>
      </c>
      <c r="EB151" s="167" t="e">
        <f t="shared" ca="1" si="531"/>
        <v>#REF!</v>
      </c>
      <c r="EC151" s="167" t="e">
        <f t="shared" ca="1" si="532"/>
        <v>#REF!</v>
      </c>
      <c r="ED151" s="167" t="e">
        <f t="shared" ca="1" si="533"/>
        <v>#REF!</v>
      </c>
      <c r="EE151" s="167" t="e">
        <f t="shared" ca="1" si="534"/>
        <v>#REF!</v>
      </c>
      <c r="EF151" s="167" t="e">
        <f t="shared" ca="1" si="535"/>
        <v>#REF!</v>
      </c>
      <c r="EG151" s="167" t="e">
        <f t="shared" ca="1" si="536"/>
        <v>#REF!</v>
      </c>
      <c r="EH151" s="167" t="e">
        <f t="shared" ca="1" si="537"/>
        <v>#REF!</v>
      </c>
      <c r="EI151" s="167" t="e">
        <f t="shared" ca="1" si="538"/>
        <v>#REF!</v>
      </c>
      <c r="EJ151" s="167" t="e">
        <f t="shared" ca="1" si="539"/>
        <v>#REF!</v>
      </c>
      <c r="EK151" s="167" t="e">
        <f t="shared" ca="1" si="540"/>
        <v>#REF!</v>
      </c>
      <c r="EL151" s="167" t="e">
        <f t="shared" ca="1" si="541"/>
        <v>#REF!</v>
      </c>
      <c r="EM151" s="167" t="e">
        <f t="shared" ca="1" si="542"/>
        <v>#REF!</v>
      </c>
      <c r="EN151" s="167" t="e">
        <f t="shared" ca="1" si="543"/>
        <v>#REF!</v>
      </c>
      <c r="EP151" s="167">
        <f t="shared" si="544"/>
        <v>0</v>
      </c>
      <c r="EQ151" s="167">
        <f t="shared" si="545"/>
        <v>0</v>
      </c>
      <c r="ER151" s="167">
        <f t="shared" si="546"/>
        <v>0</v>
      </c>
      <c r="ES151" s="167">
        <f t="shared" si="547"/>
        <v>0</v>
      </c>
      <c r="ET151" s="167">
        <f t="shared" si="548"/>
        <v>0</v>
      </c>
      <c r="EU151" s="167">
        <f t="shared" si="549"/>
        <v>0</v>
      </c>
      <c r="EV151" s="167">
        <f t="shared" si="550"/>
        <v>0</v>
      </c>
      <c r="EW151" s="167">
        <f t="shared" si="551"/>
        <v>0</v>
      </c>
      <c r="EX151" s="167">
        <f t="shared" si="552"/>
        <v>0</v>
      </c>
      <c r="EY151" s="167">
        <f t="shared" si="553"/>
        <v>0</v>
      </c>
      <c r="EZ151" s="167">
        <f t="shared" si="554"/>
        <v>0</v>
      </c>
      <c r="FA151" s="167">
        <f t="shared" si="555"/>
        <v>0</v>
      </c>
      <c r="FB151" s="167">
        <f t="shared" si="556"/>
        <v>0</v>
      </c>
      <c r="FC151" s="167">
        <f t="shared" si="557"/>
        <v>0</v>
      </c>
      <c r="FD151" s="167">
        <f t="shared" si="558"/>
        <v>0</v>
      </c>
      <c r="FE151" s="167">
        <f t="shared" si="559"/>
        <v>0</v>
      </c>
      <c r="FG151" s="167">
        <f t="shared" si="560"/>
        <v>0</v>
      </c>
      <c r="FH151" s="167">
        <f t="shared" si="561"/>
        <v>0</v>
      </c>
      <c r="FI151" s="167">
        <f t="shared" si="562"/>
        <v>0</v>
      </c>
      <c r="FJ151" s="167">
        <f t="shared" si="563"/>
        <v>0</v>
      </c>
      <c r="FK151" s="167">
        <f t="shared" si="564"/>
        <v>0</v>
      </c>
      <c r="FL151" s="167">
        <f t="shared" si="565"/>
        <v>0</v>
      </c>
      <c r="FM151" s="167">
        <f t="shared" si="566"/>
        <v>0</v>
      </c>
      <c r="FN151" s="167">
        <f t="shared" si="567"/>
        <v>0</v>
      </c>
      <c r="FO151" s="167">
        <f t="shared" si="568"/>
        <v>0</v>
      </c>
      <c r="FP151" s="167">
        <f t="shared" si="569"/>
        <v>0</v>
      </c>
      <c r="FQ151" s="167">
        <f t="shared" si="570"/>
        <v>0</v>
      </c>
      <c r="FR151" s="167">
        <f t="shared" si="571"/>
        <v>0</v>
      </c>
      <c r="FS151" s="167">
        <f t="shared" si="572"/>
        <v>0</v>
      </c>
      <c r="FT151" s="167">
        <f t="shared" si="573"/>
        <v>0</v>
      </c>
      <c r="FU151" s="167">
        <f t="shared" si="574"/>
        <v>0</v>
      </c>
      <c r="FV151" s="167">
        <f t="shared" si="575"/>
        <v>0</v>
      </c>
      <c r="FX151" s="167">
        <f t="shared" si="576"/>
        <v>0</v>
      </c>
      <c r="FY151" s="167">
        <f t="shared" si="577"/>
        <v>0</v>
      </c>
      <c r="FZ151" s="167">
        <f t="shared" si="578"/>
        <v>0</v>
      </c>
      <c r="GA151" s="167">
        <f t="shared" si="579"/>
        <v>0</v>
      </c>
      <c r="GB151" s="167">
        <f t="shared" si="580"/>
        <v>0</v>
      </c>
      <c r="GC151" s="167">
        <f t="shared" si="581"/>
        <v>0</v>
      </c>
      <c r="GD151" s="167">
        <f t="shared" si="582"/>
        <v>0</v>
      </c>
      <c r="GE151" s="167">
        <f t="shared" si="583"/>
        <v>0</v>
      </c>
      <c r="GF151" s="167">
        <f t="shared" si="584"/>
        <v>0</v>
      </c>
      <c r="GG151" s="167">
        <f t="shared" si="585"/>
        <v>0</v>
      </c>
      <c r="GH151" s="167">
        <f t="shared" si="586"/>
        <v>0</v>
      </c>
      <c r="GI151" s="167">
        <f t="shared" si="587"/>
        <v>0</v>
      </c>
      <c r="GJ151" s="167">
        <f t="shared" si="588"/>
        <v>0</v>
      </c>
      <c r="GK151" s="167">
        <f t="shared" si="589"/>
        <v>0</v>
      </c>
      <c r="GL151" s="167">
        <f t="shared" si="590"/>
        <v>0</v>
      </c>
      <c r="GM151" s="167">
        <f t="shared" si="591"/>
        <v>0</v>
      </c>
      <c r="GO151" s="167" t="e">
        <f t="shared" ca="1" si="426"/>
        <v>#REF!</v>
      </c>
      <c r="GP151" s="167" t="e">
        <f t="shared" ca="1" si="596"/>
        <v>#REF!</v>
      </c>
      <c r="GQ151" s="167" t="e">
        <f t="shared" ca="1" si="596"/>
        <v>#REF!</v>
      </c>
      <c r="GR151" s="167" t="e">
        <f t="shared" ca="1" si="596"/>
        <v>#REF!</v>
      </c>
      <c r="GS151" s="167" t="e">
        <f t="shared" ca="1" si="596"/>
        <v>#REF!</v>
      </c>
      <c r="GT151" s="167" t="e">
        <f t="shared" ca="1" si="596"/>
        <v>#REF!</v>
      </c>
      <c r="GU151" s="167" t="e">
        <f t="shared" ca="1" si="596"/>
        <v>#REF!</v>
      </c>
      <c r="GV151" s="167" t="e">
        <f t="shared" ca="1" si="596"/>
        <v>#REF!</v>
      </c>
      <c r="GW151" s="167" t="e">
        <f t="shared" ca="1" si="596"/>
        <v>#REF!</v>
      </c>
      <c r="GX151" s="167" t="e">
        <f t="shared" ca="1" si="596"/>
        <v>#REF!</v>
      </c>
      <c r="GY151" s="167" t="e">
        <f t="shared" ca="1" si="596"/>
        <v>#REF!</v>
      </c>
      <c r="GZ151" s="167" t="e">
        <f t="shared" ca="1" si="596"/>
        <v>#REF!</v>
      </c>
      <c r="HA151" s="167" t="e">
        <f t="shared" ca="1" si="596"/>
        <v>#REF!</v>
      </c>
      <c r="HB151" s="167" t="e">
        <f t="shared" ca="1" si="596"/>
        <v>#REF!</v>
      </c>
      <c r="HC151" s="167" t="e">
        <f t="shared" ca="1" si="596"/>
        <v>#REF!</v>
      </c>
      <c r="HD151" s="167" t="e">
        <f t="shared" ca="1" si="596"/>
        <v>#REF!</v>
      </c>
      <c r="HF151" s="167" t="e">
        <f t="shared" ca="1" si="493"/>
        <v>#REF!</v>
      </c>
      <c r="HG151" s="167" t="e">
        <f t="shared" ca="1" si="494"/>
        <v>#REF!</v>
      </c>
      <c r="HH151" s="167" t="e">
        <f t="shared" ca="1" si="495"/>
        <v>#REF!</v>
      </c>
      <c r="HI151" s="167" t="e">
        <f t="shared" ca="1" si="496"/>
        <v>#REF!</v>
      </c>
      <c r="HJ151" s="167" t="e">
        <f t="shared" ca="1" si="497"/>
        <v>#REF!</v>
      </c>
      <c r="HK151" s="167" t="e">
        <f t="shared" ca="1" si="498"/>
        <v>#REF!</v>
      </c>
      <c r="HL151" s="167" t="e">
        <f t="shared" ca="1" si="499"/>
        <v>#REF!</v>
      </c>
      <c r="HM151" s="167" t="e">
        <f t="shared" ca="1" si="500"/>
        <v>#REF!</v>
      </c>
      <c r="HN151" s="167" t="e">
        <f t="shared" ca="1" si="501"/>
        <v>#REF!</v>
      </c>
      <c r="HO151" s="167" t="e">
        <f t="shared" ca="1" si="502"/>
        <v>#REF!</v>
      </c>
      <c r="HP151" s="167" t="e">
        <f t="shared" ca="1" si="503"/>
        <v>#REF!</v>
      </c>
      <c r="HQ151" s="167" t="e">
        <f t="shared" ca="1" si="504"/>
        <v>#REF!</v>
      </c>
      <c r="HR151" s="167" t="e">
        <f t="shared" ca="1" si="505"/>
        <v>#REF!</v>
      </c>
      <c r="HS151" s="167" t="e">
        <f t="shared" ca="1" si="506"/>
        <v>#REF!</v>
      </c>
      <c r="HT151" s="167" t="e">
        <f t="shared" ca="1" si="507"/>
        <v>#REF!</v>
      </c>
      <c r="HU151" s="167" t="e">
        <f t="shared" ca="1" si="508"/>
        <v>#REF!</v>
      </c>
      <c r="HW151" s="167" t="e">
        <f t="shared" ca="1" si="509"/>
        <v>#REF!</v>
      </c>
      <c r="HX151" s="167">
        <f t="shared" si="510"/>
        <v>0</v>
      </c>
      <c r="HY151" s="167" t="e">
        <f t="shared" ca="1" si="592"/>
        <v>#REF!</v>
      </c>
      <c r="HZ151" s="219" t="e">
        <f t="shared" ca="1" si="593"/>
        <v>#REF!</v>
      </c>
    </row>
    <row r="152" spans="1:234" s="48" customFormat="1">
      <c r="A152" s="3" t="s">
        <v>294</v>
      </c>
      <c r="B152" s="202" t="str">
        <f>INDEX('Ref1'!$E:$E,MATCH(A152,'Ref1'!$A:$A,0))</f>
        <v>Hambleton</v>
      </c>
      <c r="C152" s="42" t="str">
        <f>INDEX(Data1!B:B,MATCH(A152,Data1!A:A,0))</f>
        <v>SD</v>
      </c>
      <c r="D152" s="253" t="str">
        <f>INDEX(Data1!C:C,MATCH(A152,Data1!A:A,0))</f>
        <v>YH</v>
      </c>
      <c r="E152" s="200" t="str">
        <f>IF($C$6="No","No",IF(COUNTIF(Inputs!$K$359:$K$398,$A152)&gt;0,"Yes","No"))</f>
        <v>No</v>
      </c>
      <c r="F152" s="404"/>
      <c r="G152" s="62">
        <f>INDEX('4_RatesSplit'!K:K,MATCH($A152,'4_RatesSplit'!$A:$A,0))</f>
        <v>0</v>
      </c>
      <c r="H152" s="171">
        <f>INDEX('4_RatesSplit'!L:L,MATCH($A152,'4_RatesSplit'!$A:$A,0))</f>
        <v>0</v>
      </c>
      <c r="I152" s="167">
        <f>INDEX('4_RatesSplit'!M:M,MATCH($A152,'4_RatesSplit'!$A:$A,0))</f>
        <v>0</v>
      </c>
      <c r="J152" s="167">
        <f>INDEX('4_RatesSplit'!N:N,MATCH($A152,'4_RatesSplit'!$A:$A,0))</f>
        <v>0</v>
      </c>
      <c r="K152" s="167">
        <f>INDEX('4_RatesSplit'!O:O,MATCH($A152,'4_RatesSplit'!$A:$A,0))</f>
        <v>0</v>
      </c>
      <c r="L152" s="167">
        <f>INDEX('4_RatesSplit'!P:P,MATCH($A152,'4_RatesSplit'!$A:$A,0))</f>
        <v>0</v>
      </c>
      <c r="M152" s="167">
        <f>INDEX('4_RatesSplit'!Q:Q,MATCH($A152,'4_RatesSplit'!$A:$A,0))</f>
        <v>0</v>
      </c>
      <c r="N152" s="167">
        <f>INDEX('4_RatesSplit'!R:R,MATCH($A152,'4_RatesSplit'!$A:$A,0))</f>
        <v>0</v>
      </c>
      <c r="O152" s="167">
        <f>INDEX('4_RatesSplit'!S:S,MATCH($A152,'4_RatesSplit'!$A:$A,0))</f>
        <v>0</v>
      </c>
      <c r="P152" s="167">
        <f>INDEX('4_RatesSplit'!T:T,MATCH($A152,'4_RatesSplit'!$A:$A,0))</f>
        <v>0</v>
      </c>
      <c r="Q152" s="167">
        <f>INDEX('4_RatesSplit'!U:U,MATCH($A152,'4_RatesSplit'!$A:$A,0))</f>
        <v>0</v>
      </c>
      <c r="R152" s="167">
        <f>INDEX('4_RatesSplit'!V:V,MATCH($A152,'4_RatesSplit'!$A:$A,0))</f>
        <v>0</v>
      </c>
      <c r="S152" s="167">
        <f>INDEX('4_RatesSplit'!W:W,MATCH($A152,'4_RatesSplit'!$A:$A,0))</f>
        <v>0</v>
      </c>
      <c r="T152" s="167">
        <f>INDEX('4_RatesSplit'!X:X,MATCH($A152,'4_RatesSplit'!$A:$A,0))</f>
        <v>0</v>
      </c>
      <c r="U152" s="167">
        <f>INDEX('4_RatesSplit'!Y:Y,MATCH($A152,'4_RatesSplit'!$A:$A,0))</f>
        <v>0</v>
      </c>
      <c r="V152" s="167">
        <f>INDEX('4_RatesSplit'!Z:Z,MATCH($A152,'4_RatesSplit'!$A:$A,0))</f>
        <v>0</v>
      </c>
      <c r="W152" s="167">
        <f>INDEX('4_RatesSplit'!AA:AA,MATCH($A152,'4_RatesSplit'!$A:$A,0))</f>
        <v>0</v>
      </c>
      <c r="X152" s="18"/>
      <c r="Y152" s="168" t="e">
        <f ca="1">INDEX('4_RatesSplit'!AT:AT,MATCH($A152,'4_RatesSplit'!$A:$A,0))</f>
        <v>#REF!</v>
      </c>
      <c r="Z152" s="168" t="e">
        <f ca="1">INDEX('4_RatesSplit'!AU:AU,MATCH($A152,'4_RatesSplit'!$A:$A,0))</f>
        <v>#REF!</v>
      </c>
      <c r="AA152" s="168" t="e">
        <f ca="1">INDEX('4_RatesSplit'!AV:AV,MATCH($A152,'4_RatesSplit'!$A:$A,0))</f>
        <v>#REF!</v>
      </c>
      <c r="AB152" s="168" t="e">
        <f ca="1">INDEX('4_RatesSplit'!AW:AW,MATCH($A152,'4_RatesSplit'!$A:$A,0))</f>
        <v>#REF!</v>
      </c>
      <c r="AC152" s="168" t="e">
        <f ca="1">INDEX('4_RatesSplit'!AX:AX,MATCH($A152,'4_RatesSplit'!$A:$A,0))</f>
        <v>#REF!</v>
      </c>
      <c r="AD152" s="168" t="e">
        <f ca="1">INDEX('4_RatesSplit'!AY:AY,MATCH($A152,'4_RatesSplit'!$A:$A,0))</f>
        <v>#REF!</v>
      </c>
      <c r="AE152" s="168" t="e">
        <f ca="1">INDEX('4_RatesSplit'!AZ:AZ,MATCH($A152,'4_RatesSplit'!$A:$A,0))</f>
        <v>#REF!</v>
      </c>
      <c r="AF152" s="168" t="e">
        <f ca="1">INDEX('4_RatesSplit'!BA:BA,MATCH($A152,'4_RatesSplit'!$A:$A,0))</f>
        <v>#REF!</v>
      </c>
      <c r="AG152" s="168" t="e">
        <f ca="1">INDEX('4_RatesSplit'!BB:BB,MATCH($A152,'4_RatesSplit'!$A:$A,0))</f>
        <v>#REF!</v>
      </c>
      <c r="AH152" s="168" t="e">
        <f ca="1">INDEX('4_RatesSplit'!BC:BC,MATCH($A152,'4_RatesSplit'!$A:$A,0))</f>
        <v>#REF!</v>
      </c>
      <c r="AI152" s="168" t="e">
        <f ca="1">INDEX('4_RatesSplit'!BD:BD,MATCH($A152,'4_RatesSplit'!$A:$A,0))</f>
        <v>#REF!</v>
      </c>
      <c r="AJ152" s="168" t="e">
        <f ca="1">INDEX('4_RatesSplit'!BE:BE,MATCH($A152,'4_RatesSplit'!$A:$A,0))</f>
        <v>#REF!</v>
      </c>
      <c r="AK152" s="168" t="e">
        <f ca="1">INDEX('4_RatesSplit'!BF:BF,MATCH($A152,'4_RatesSplit'!$A:$A,0))</f>
        <v>#REF!</v>
      </c>
      <c r="AL152" s="168" t="e">
        <f ca="1">INDEX('4_RatesSplit'!BG:BG,MATCH($A152,'4_RatesSplit'!$A:$A,0))</f>
        <v>#REF!</v>
      </c>
      <c r="AM152" s="168" t="e">
        <f ca="1">INDEX('4_RatesSplit'!BH:BH,MATCH($A152,'4_RatesSplit'!$A:$A,0))</f>
        <v>#REF!</v>
      </c>
      <c r="AN152" s="198" t="e">
        <f ca="1">INDEX('4_RatesSplit'!BI:BI,MATCH($A152,'4_RatesSplit'!$A:$A,0))</f>
        <v>#REF!</v>
      </c>
      <c r="AO152" s="114"/>
      <c r="AP152" s="167" t="e">
        <f t="shared" ca="1" si="511"/>
        <v>#REF!</v>
      </c>
      <c r="AQ152" s="167" t="e">
        <f t="shared" ca="1" si="512"/>
        <v>#REF!</v>
      </c>
      <c r="AR152" s="167" t="e">
        <f t="shared" ca="1" si="513"/>
        <v>#REF!</v>
      </c>
      <c r="AS152" s="167" t="e">
        <f t="shared" ca="1" si="514"/>
        <v>#REF!</v>
      </c>
      <c r="AT152" s="167" t="e">
        <f t="shared" ca="1" si="515"/>
        <v>#REF!</v>
      </c>
      <c r="AU152" s="167" t="e">
        <f t="shared" ca="1" si="516"/>
        <v>#REF!</v>
      </c>
      <c r="AV152" s="167" t="e">
        <f t="shared" ca="1" si="517"/>
        <v>#REF!</v>
      </c>
      <c r="AW152" s="167" t="e">
        <f t="shared" ca="1" si="518"/>
        <v>#REF!</v>
      </c>
      <c r="AX152" s="167" t="e">
        <f t="shared" ca="1" si="519"/>
        <v>#REF!</v>
      </c>
      <c r="AY152" s="167" t="e">
        <f t="shared" ca="1" si="520"/>
        <v>#REF!</v>
      </c>
      <c r="AZ152" s="167" t="e">
        <f t="shared" ca="1" si="521"/>
        <v>#REF!</v>
      </c>
      <c r="BA152" s="167" t="e">
        <f t="shared" ca="1" si="522"/>
        <v>#REF!</v>
      </c>
      <c r="BB152" s="167" t="e">
        <f t="shared" ca="1" si="523"/>
        <v>#REF!</v>
      </c>
      <c r="BC152" s="167" t="e">
        <f t="shared" ca="1" si="524"/>
        <v>#REF!</v>
      </c>
      <c r="BD152" s="167" t="e">
        <f t="shared" ca="1" si="525"/>
        <v>#REF!</v>
      </c>
      <c r="BE152" s="167" t="e">
        <f t="shared" ca="1" si="526"/>
        <v>#REF!</v>
      </c>
      <c r="BF152" s="18"/>
      <c r="BG152" s="168">
        <f>INDEX('2_Needs'!$F:$F,MATCH($A152,'2_Needs'!$A:$A,0))</f>
        <v>1.6733518852621247E-4</v>
      </c>
      <c r="BH152" s="114"/>
      <c r="BI152" s="167">
        <f t="shared" ref="BI152:BX152" si="603">IF(BI$3="reset",$BG152*BI$6,BH152*(1+$C$4))</f>
        <v>0</v>
      </c>
      <c r="BJ152" s="167">
        <f t="shared" si="603"/>
        <v>0</v>
      </c>
      <c r="BK152" s="167">
        <f t="shared" si="603"/>
        <v>0</v>
      </c>
      <c r="BL152" s="167">
        <f t="shared" si="603"/>
        <v>0</v>
      </c>
      <c r="BM152" s="167">
        <f t="shared" si="603"/>
        <v>0</v>
      </c>
      <c r="BN152" s="167">
        <f t="shared" si="603"/>
        <v>0</v>
      </c>
      <c r="BO152" s="167">
        <f t="shared" si="603"/>
        <v>0</v>
      </c>
      <c r="BP152" s="167">
        <f t="shared" si="603"/>
        <v>0</v>
      </c>
      <c r="BQ152" s="167">
        <f t="shared" si="603"/>
        <v>0</v>
      </c>
      <c r="BR152" s="167">
        <f t="shared" si="603"/>
        <v>0</v>
      </c>
      <c r="BS152" s="167">
        <f t="shared" si="603"/>
        <v>0</v>
      </c>
      <c r="BT152" s="167">
        <f t="shared" si="603"/>
        <v>0</v>
      </c>
      <c r="BU152" s="167">
        <f t="shared" si="603"/>
        <v>0</v>
      </c>
      <c r="BV152" s="167">
        <f t="shared" si="603"/>
        <v>0</v>
      </c>
      <c r="BW152" s="167">
        <f t="shared" si="603"/>
        <v>0</v>
      </c>
      <c r="BX152" s="167">
        <f t="shared" si="603"/>
        <v>0</v>
      </c>
      <c r="BZ152" s="167" t="e">
        <f t="shared" ca="1" si="445"/>
        <v>#REF!</v>
      </c>
      <c r="CA152" s="167" t="e">
        <f t="shared" ca="1" si="446"/>
        <v>#REF!</v>
      </c>
      <c r="CB152" s="167" t="e">
        <f t="shared" ca="1" si="447"/>
        <v>#REF!</v>
      </c>
      <c r="CC152" s="167" t="e">
        <f t="shared" ca="1" si="448"/>
        <v>#REF!</v>
      </c>
      <c r="CD152" s="167" t="e">
        <f t="shared" ca="1" si="449"/>
        <v>#REF!</v>
      </c>
      <c r="CE152" s="167" t="e">
        <f t="shared" ca="1" si="450"/>
        <v>#REF!</v>
      </c>
      <c r="CF152" s="167" t="e">
        <f t="shared" ca="1" si="451"/>
        <v>#REF!</v>
      </c>
      <c r="CG152" s="167" t="e">
        <f t="shared" ca="1" si="452"/>
        <v>#REF!</v>
      </c>
      <c r="CH152" s="167" t="e">
        <f t="shared" ca="1" si="453"/>
        <v>#REF!</v>
      </c>
      <c r="CI152" s="167" t="e">
        <f t="shared" ca="1" si="454"/>
        <v>#REF!</v>
      </c>
      <c r="CJ152" s="167" t="e">
        <f t="shared" ca="1" si="455"/>
        <v>#REF!</v>
      </c>
      <c r="CK152" s="167" t="e">
        <f t="shared" ca="1" si="456"/>
        <v>#REF!</v>
      </c>
      <c r="CL152" s="167" t="e">
        <f t="shared" ca="1" si="457"/>
        <v>#REF!</v>
      </c>
      <c r="CM152" s="167" t="e">
        <f t="shared" ca="1" si="458"/>
        <v>#REF!</v>
      </c>
      <c r="CN152" s="167" t="e">
        <f t="shared" ca="1" si="459"/>
        <v>#REF!</v>
      </c>
      <c r="CO152" s="167" t="e">
        <f t="shared" ca="1" si="460"/>
        <v>#REF!</v>
      </c>
      <c r="CQ152" s="167" t="e">
        <f t="shared" ca="1" si="461"/>
        <v>#REF!</v>
      </c>
      <c r="CR152" s="167" t="e">
        <f t="shared" ca="1" si="462"/>
        <v>#REF!</v>
      </c>
      <c r="CS152" s="167" t="e">
        <f t="shared" ca="1" si="463"/>
        <v>#REF!</v>
      </c>
      <c r="CT152" s="167" t="e">
        <f t="shared" ca="1" si="464"/>
        <v>#REF!</v>
      </c>
      <c r="CU152" s="167" t="e">
        <f t="shared" ca="1" si="465"/>
        <v>#REF!</v>
      </c>
      <c r="CV152" s="167" t="e">
        <f t="shared" ca="1" si="466"/>
        <v>#REF!</v>
      </c>
      <c r="CW152" s="167" t="e">
        <f t="shared" ca="1" si="467"/>
        <v>#REF!</v>
      </c>
      <c r="CX152" s="167" t="e">
        <f t="shared" ca="1" si="468"/>
        <v>#REF!</v>
      </c>
      <c r="CY152" s="167" t="e">
        <f t="shared" ca="1" si="469"/>
        <v>#REF!</v>
      </c>
      <c r="CZ152" s="167" t="e">
        <f t="shared" ca="1" si="470"/>
        <v>#REF!</v>
      </c>
      <c r="DA152" s="167" t="e">
        <f t="shared" ca="1" si="471"/>
        <v>#REF!</v>
      </c>
      <c r="DB152" s="167" t="e">
        <f t="shared" ca="1" si="472"/>
        <v>#REF!</v>
      </c>
      <c r="DC152" s="167" t="e">
        <f t="shared" ca="1" si="473"/>
        <v>#REF!</v>
      </c>
      <c r="DD152" s="167" t="e">
        <f t="shared" ca="1" si="474"/>
        <v>#REF!</v>
      </c>
      <c r="DE152" s="167" t="e">
        <f t="shared" ca="1" si="475"/>
        <v>#REF!</v>
      </c>
      <c r="DF152" s="167" t="e">
        <f t="shared" ca="1" si="476"/>
        <v>#REF!</v>
      </c>
      <c r="DH152" s="167">
        <f t="shared" si="477"/>
        <v>0</v>
      </c>
      <c r="DI152" s="167">
        <f t="shared" si="478"/>
        <v>0</v>
      </c>
      <c r="DJ152" s="167">
        <f t="shared" si="479"/>
        <v>0</v>
      </c>
      <c r="DK152" s="167">
        <f t="shared" si="480"/>
        <v>0</v>
      </c>
      <c r="DL152" s="167">
        <f t="shared" si="481"/>
        <v>0</v>
      </c>
      <c r="DM152" s="167">
        <f t="shared" si="482"/>
        <v>0</v>
      </c>
      <c r="DN152" s="167">
        <f t="shared" si="483"/>
        <v>0</v>
      </c>
      <c r="DO152" s="167">
        <f t="shared" si="484"/>
        <v>0</v>
      </c>
      <c r="DP152" s="167">
        <f t="shared" si="485"/>
        <v>0</v>
      </c>
      <c r="DQ152" s="167">
        <f t="shared" si="486"/>
        <v>0</v>
      </c>
      <c r="DR152" s="167">
        <f t="shared" si="487"/>
        <v>0</v>
      </c>
      <c r="DS152" s="167">
        <f t="shared" si="488"/>
        <v>0</v>
      </c>
      <c r="DT152" s="167">
        <f t="shared" si="489"/>
        <v>0</v>
      </c>
      <c r="DU152" s="167">
        <f t="shared" si="490"/>
        <v>0</v>
      </c>
      <c r="DV152" s="167">
        <f t="shared" si="491"/>
        <v>0</v>
      </c>
      <c r="DW152" s="167">
        <f t="shared" si="492"/>
        <v>0</v>
      </c>
      <c r="DY152" s="167" t="e">
        <f t="shared" ca="1" si="528"/>
        <v>#REF!</v>
      </c>
      <c r="DZ152" s="167" t="e">
        <f t="shared" ca="1" si="529"/>
        <v>#REF!</v>
      </c>
      <c r="EA152" s="167" t="e">
        <f t="shared" ca="1" si="530"/>
        <v>#REF!</v>
      </c>
      <c r="EB152" s="167" t="e">
        <f t="shared" ca="1" si="531"/>
        <v>#REF!</v>
      </c>
      <c r="EC152" s="167" t="e">
        <f t="shared" ca="1" si="532"/>
        <v>#REF!</v>
      </c>
      <c r="ED152" s="167" t="e">
        <f t="shared" ca="1" si="533"/>
        <v>#REF!</v>
      </c>
      <c r="EE152" s="167" t="e">
        <f t="shared" ca="1" si="534"/>
        <v>#REF!</v>
      </c>
      <c r="EF152" s="167" t="e">
        <f t="shared" ca="1" si="535"/>
        <v>#REF!</v>
      </c>
      <c r="EG152" s="167" t="e">
        <f t="shared" ca="1" si="536"/>
        <v>#REF!</v>
      </c>
      <c r="EH152" s="167" t="e">
        <f t="shared" ca="1" si="537"/>
        <v>#REF!</v>
      </c>
      <c r="EI152" s="167" t="e">
        <f t="shared" ca="1" si="538"/>
        <v>#REF!</v>
      </c>
      <c r="EJ152" s="167" t="e">
        <f t="shared" ca="1" si="539"/>
        <v>#REF!</v>
      </c>
      <c r="EK152" s="167" t="e">
        <f t="shared" ca="1" si="540"/>
        <v>#REF!</v>
      </c>
      <c r="EL152" s="167" t="e">
        <f t="shared" ca="1" si="541"/>
        <v>#REF!</v>
      </c>
      <c r="EM152" s="167" t="e">
        <f t="shared" ca="1" si="542"/>
        <v>#REF!</v>
      </c>
      <c r="EN152" s="167" t="e">
        <f t="shared" ca="1" si="543"/>
        <v>#REF!</v>
      </c>
      <c r="EP152" s="167">
        <f t="shared" si="544"/>
        <v>0</v>
      </c>
      <c r="EQ152" s="167">
        <f t="shared" si="545"/>
        <v>0</v>
      </c>
      <c r="ER152" s="167">
        <f t="shared" si="546"/>
        <v>0</v>
      </c>
      <c r="ES152" s="167">
        <f t="shared" si="547"/>
        <v>0</v>
      </c>
      <c r="ET152" s="167">
        <f t="shared" si="548"/>
        <v>0</v>
      </c>
      <c r="EU152" s="167">
        <f t="shared" si="549"/>
        <v>0</v>
      </c>
      <c r="EV152" s="167">
        <f t="shared" si="550"/>
        <v>0</v>
      </c>
      <c r="EW152" s="167">
        <f t="shared" si="551"/>
        <v>0</v>
      </c>
      <c r="EX152" s="167">
        <f t="shared" si="552"/>
        <v>0</v>
      </c>
      <c r="EY152" s="167">
        <f t="shared" si="553"/>
        <v>0</v>
      </c>
      <c r="EZ152" s="167">
        <f t="shared" si="554"/>
        <v>0</v>
      </c>
      <c r="FA152" s="167">
        <f t="shared" si="555"/>
        <v>0</v>
      </c>
      <c r="FB152" s="167">
        <f t="shared" si="556"/>
        <v>0</v>
      </c>
      <c r="FC152" s="167">
        <f t="shared" si="557"/>
        <v>0</v>
      </c>
      <c r="FD152" s="167">
        <f t="shared" si="558"/>
        <v>0</v>
      </c>
      <c r="FE152" s="167">
        <f t="shared" si="559"/>
        <v>0</v>
      </c>
      <c r="FG152" s="167">
        <f t="shared" si="560"/>
        <v>0</v>
      </c>
      <c r="FH152" s="167">
        <f t="shared" si="561"/>
        <v>0</v>
      </c>
      <c r="FI152" s="167">
        <f t="shared" si="562"/>
        <v>0</v>
      </c>
      <c r="FJ152" s="167">
        <f t="shared" si="563"/>
        <v>0</v>
      </c>
      <c r="FK152" s="167">
        <f t="shared" si="564"/>
        <v>0</v>
      </c>
      <c r="FL152" s="167">
        <f t="shared" si="565"/>
        <v>0</v>
      </c>
      <c r="FM152" s="167">
        <f t="shared" si="566"/>
        <v>0</v>
      </c>
      <c r="FN152" s="167">
        <f t="shared" si="567"/>
        <v>0</v>
      </c>
      <c r="FO152" s="167">
        <f t="shared" si="568"/>
        <v>0</v>
      </c>
      <c r="FP152" s="167">
        <f t="shared" si="569"/>
        <v>0</v>
      </c>
      <c r="FQ152" s="167">
        <f t="shared" si="570"/>
        <v>0</v>
      </c>
      <c r="FR152" s="167">
        <f t="shared" si="571"/>
        <v>0</v>
      </c>
      <c r="FS152" s="167">
        <f t="shared" si="572"/>
        <v>0</v>
      </c>
      <c r="FT152" s="167">
        <f t="shared" si="573"/>
        <v>0</v>
      </c>
      <c r="FU152" s="167">
        <f t="shared" si="574"/>
        <v>0</v>
      </c>
      <c r="FV152" s="167">
        <f t="shared" si="575"/>
        <v>0</v>
      </c>
      <c r="FX152" s="167">
        <f t="shared" si="576"/>
        <v>0</v>
      </c>
      <c r="FY152" s="167">
        <f t="shared" si="577"/>
        <v>0</v>
      </c>
      <c r="FZ152" s="167">
        <f t="shared" si="578"/>
        <v>0</v>
      </c>
      <c r="GA152" s="167">
        <f t="shared" si="579"/>
        <v>0</v>
      </c>
      <c r="GB152" s="167">
        <f t="shared" si="580"/>
        <v>0</v>
      </c>
      <c r="GC152" s="167">
        <f t="shared" si="581"/>
        <v>0</v>
      </c>
      <c r="GD152" s="167">
        <f t="shared" si="582"/>
        <v>0</v>
      </c>
      <c r="GE152" s="167">
        <f t="shared" si="583"/>
        <v>0</v>
      </c>
      <c r="GF152" s="167">
        <f t="shared" si="584"/>
        <v>0</v>
      </c>
      <c r="GG152" s="167">
        <f t="shared" si="585"/>
        <v>0</v>
      </c>
      <c r="GH152" s="167">
        <f t="shared" si="586"/>
        <v>0</v>
      </c>
      <c r="GI152" s="167">
        <f t="shared" si="587"/>
        <v>0</v>
      </c>
      <c r="GJ152" s="167">
        <f t="shared" si="588"/>
        <v>0</v>
      </c>
      <c r="GK152" s="167">
        <f t="shared" si="589"/>
        <v>0</v>
      </c>
      <c r="GL152" s="167">
        <f t="shared" si="590"/>
        <v>0</v>
      </c>
      <c r="GM152" s="167">
        <f t="shared" si="591"/>
        <v>0</v>
      </c>
      <c r="GO152" s="167" t="e">
        <f t="shared" ca="1" si="426"/>
        <v>#REF!</v>
      </c>
      <c r="GP152" s="167" t="e">
        <f t="shared" ca="1" si="596"/>
        <v>#REF!</v>
      </c>
      <c r="GQ152" s="167" t="e">
        <f t="shared" ca="1" si="596"/>
        <v>#REF!</v>
      </c>
      <c r="GR152" s="167" t="e">
        <f t="shared" ca="1" si="596"/>
        <v>#REF!</v>
      </c>
      <c r="GS152" s="167" t="e">
        <f t="shared" ca="1" si="596"/>
        <v>#REF!</v>
      </c>
      <c r="GT152" s="167" t="e">
        <f t="shared" ca="1" si="596"/>
        <v>#REF!</v>
      </c>
      <c r="GU152" s="167" t="e">
        <f t="shared" ca="1" si="596"/>
        <v>#REF!</v>
      </c>
      <c r="GV152" s="167" t="e">
        <f t="shared" ca="1" si="596"/>
        <v>#REF!</v>
      </c>
      <c r="GW152" s="167" t="e">
        <f t="shared" ca="1" si="596"/>
        <v>#REF!</v>
      </c>
      <c r="GX152" s="167" t="e">
        <f t="shared" ca="1" si="596"/>
        <v>#REF!</v>
      </c>
      <c r="GY152" s="167" t="e">
        <f t="shared" ca="1" si="596"/>
        <v>#REF!</v>
      </c>
      <c r="GZ152" s="167" t="e">
        <f t="shared" ca="1" si="596"/>
        <v>#REF!</v>
      </c>
      <c r="HA152" s="167" t="e">
        <f t="shared" ca="1" si="596"/>
        <v>#REF!</v>
      </c>
      <c r="HB152" s="167" t="e">
        <f t="shared" ca="1" si="596"/>
        <v>#REF!</v>
      </c>
      <c r="HC152" s="167" t="e">
        <f t="shared" ca="1" si="596"/>
        <v>#REF!</v>
      </c>
      <c r="HD152" s="167" t="e">
        <f t="shared" ca="1" si="596"/>
        <v>#REF!</v>
      </c>
      <c r="HF152" s="167" t="e">
        <f t="shared" ca="1" si="493"/>
        <v>#REF!</v>
      </c>
      <c r="HG152" s="167" t="e">
        <f t="shared" ca="1" si="494"/>
        <v>#REF!</v>
      </c>
      <c r="HH152" s="167" t="e">
        <f t="shared" ca="1" si="495"/>
        <v>#REF!</v>
      </c>
      <c r="HI152" s="167" t="e">
        <f t="shared" ca="1" si="496"/>
        <v>#REF!</v>
      </c>
      <c r="HJ152" s="167" t="e">
        <f t="shared" ca="1" si="497"/>
        <v>#REF!</v>
      </c>
      <c r="HK152" s="167" t="e">
        <f t="shared" ca="1" si="498"/>
        <v>#REF!</v>
      </c>
      <c r="HL152" s="167" t="e">
        <f t="shared" ca="1" si="499"/>
        <v>#REF!</v>
      </c>
      <c r="HM152" s="167" t="e">
        <f t="shared" ca="1" si="500"/>
        <v>#REF!</v>
      </c>
      <c r="HN152" s="167" t="e">
        <f t="shared" ca="1" si="501"/>
        <v>#REF!</v>
      </c>
      <c r="HO152" s="167" t="e">
        <f t="shared" ca="1" si="502"/>
        <v>#REF!</v>
      </c>
      <c r="HP152" s="167" t="e">
        <f t="shared" ca="1" si="503"/>
        <v>#REF!</v>
      </c>
      <c r="HQ152" s="167" t="e">
        <f t="shared" ca="1" si="504"/>
        <v>#REF!</v>
      </c>
      <c r="HR152" s="167" t="e">
        <f t="shared" ca="1" si="505"/>
        <v>#REF!</v>
      </c>
      <c r="HS152" s="167" t="e">
        <f t="shared" ca="1" si="506"/>
        <v>#REF!</v>
      </c>
      <c r="HT152" s="167" t="e">
        <f t="shared" ca="1" si="507"/>
        <v>#REF!</v>
      </c>
      <c r="HU152" s="167" t="e">
        <f t="shared" ca="1" si="508"/>
        <v>#REF!</v>
      </c>
      <c r="HW152" s="167" t="e">
        <f t="shared" ca="1" si="509"/>
        <v>#REF!</v>
      </c>
      <c r="HX152" s="167">
        <f t="shared" si="510"/>
        <v>0</v>
      </c>
      <c r="HY152" s="167" t="e">
        <f t="shared" ca="1" si="592"/>
        <v>#REF!</v>
      </c>
      <c r="HZ152" s="219" t="e">
        <f t="shared" ca="1" si="593"/>
        <v>#REF!</v>
      </c>
    </row>
    <row r="153" spans="1:234" s="48" customFormat="1">
      <c r="A153" s="3" t="s">
        <v>296</v>
      </c>
      <c r="B153" s="202" t="str">
        <f>INDEX('Ref1'!$E:$E,MATCH(A153,'Ref1'!$A:$A,0))</f>
        <v>Hammersmith and Fulham</v>
      </c>
      <c r="C153" s="42" t="str">
        <f>INDEX(Data1!B:B,MATCH(A153,Data1!A:A,0))</f>
        <v>ILB</v>
      </c>
      <c r="D153" s="253" t="str">
        <f>INDEX(Data1!C:C,MATCH(A153,Data1!A:A,0))</f>
        <v>L</v>
      </c>
      <c r="E153" s="200" t="str">
        <f>IF($C$6="No","No",IF(COUNTIF(Inputs!$K$359:$K$398,$A153)&gt;0,"Yes","No"))</f>
        <v>No</v>
      </c>
      <c r="F153" s="404"/>
      <c r="G153" s="62">
        <f>INDEX('4_RatesSplit'!K:K,MATCH($A153,'4_RatesSplit'!$A:$A,0))</f>
        <v>0</v>
      </c>
      <c r="H153" s="171">
        <f>INDEX('4_RatesSplit'!L:L,MATCH($A153,'4_RatesSplit'!$A:$A,0))</f>
        <v>0</v>
      </c>
      <c r="I153" s="167">
        <f>INDEX('4_RatesSplit'!M:M,MATCH($A153,'4_RatesSplit'!$A:$A,0))</f>
        <v>0</v>
      </c>
      <c r="J153" s="167">
        <f>INDEX('4_RatesSplit'!N:N,MATCH($A153,'4_RatesSplit'!$A:$A,0))</f>
        <v>0</v>
      </c>
      <c r="K153" s="167">
        <f>INDEX('4_RatesSplit'!O:O,MATCH($A153,'4_RatesSplit'!$A:$A,0))</f>
        <v>0</v>
      </c>
      <c r="L153" s="167">
        <f>INDEX('4_RatesSplit'!P:P,MATCH($A153,'4_RatesSplit'!$A:$A,0))</f>
        <v>0</v>
      </c>
      <c r="M153" s="167">
        <f>INDEX('4_RatesSplit'!Q:Q,MATCH($A153,'4_RatesSplit'!$A:$A,0))</f>
        <v>0</v>
      </c>
      <c r="N153" s="167">
        <f>INDEX('4_RatesSplit'!R:R,MATCH($A153,'4_RatesSplit'!$A:$A,0))</f>
        <v>0</v>
      </c>
      <c r="O153" s="167">
        <f>INDEX('4_RatesSplit'!S:S,MATCH($A153,'4_RatesSplit'!$A:$A,0))</f>
        <v>0</v>
      </c>
      <c r="P153" s="167">
        <f>INDEX('4_RatesSplit'!T:T,MATCH($A153,'4_RatesSplit'!$A:$A,0))</f>
        <v>0</v>
      </c>
      <c r="Q153" s="167">
        <f>INDEX('4_RatesSplit'!U:U,MATCH($A153,'4_RatesSplit'!$A:$A,0))</f>
        <v>0</v>
      </c>
      <c r="R153" s="167">
        <f>INDEX('4_RatesSplit'!V:V,MATCH($A153,'4_RatesSplit'!$A:$A,0))</f>
        <v>0</v>
      </c>
      <c r="S153" s="167">
        <f>INDEX('4_RatesSplit'!W:W,MATCH($A153,'4_RatesSplit'!$A:$A,0))</f>
        <v>0</v>
      </c>
      <c r="T153" s="167">
        <f>INDEX('4_RatesSplit'!X:X,MATCH($A153,'4_RatesSplit'!$A:$A,0))</f>
        <v>0</v>
      </c>
      <c r="U153" s="167">
        <f>INDEX('4_RatesSplit'!Y:Y,MATCH($A153,'4_RatesSplit'!$A:$A,0))</f>
        <v>0</v>
      </c>
      <c r="V153" s="167">
        <f>INDEX('4_RatesSplit'!Z:Z,MATCH($A153,'4_RatesSplit'!$A:$A,0))</f>
        <v>0</v>
      </c>
      <c r="W153" s="167">
        <f>INDEX('4_RatesSplit'!AA:AA,MATCH($A153,'4_RatesSplit'!$A:$A,0))</f>
        <v>0</v>
      </c>
      <c r="X153" s="18"/>
      <c r="Y153" s="168" t="e">
        <f ca="1">INDEX('4_RatesSplit'!AT:AT,MATCH($A153,'4_RatesSplit'!$A:$A,0))</f>
        <v>#REF!</v>
      </c>
      <c r="Z153" s="168" t="e">
        <f ca="1">INDEX('4_RatesSplit'!AU:AU,MATCH($A153,'4_RatesSplit'!$A:$A,0))</f>
        <v>#REF!</v>
      </c>
      <c r="AA153" s="168" t="e">
        <f ca="1">INDEX('4_RatesSplit'!AV:AV,MATCH($A153,'4_RatesSplit'!$A:$A,0))</f>
        <v>#REF!</v>
      </c>
      <c r="AB153" s="168" t="e">
        <f ca="1">INDEX('4_RatesSplit'!AW:AW,MATCH($A153,'4_RatesSplit'!$A:$A,0))</f>
        <v>#REF!</v>
      </c>
      <c r="AC153" s="168" t="e">
        <f ca="1">INDEX('4_RatesSplit'!AX:AX,MATCH($A153,'4_RatesSplit'!$A:$A,0))</f>
        <v>#REF!</v>
      </c>
      <c r="AD153" s="168" t="e">
        <f ca="1">INDEX('4_RatesSplit'!AY:AY,MATCH($A153,'4_RatesSplit'!$A:$A,0))</f>
        <v>#REF!</v>
      </c>
      <c r="AE153" s="168" t="e">
        <f ca="1">INDEX('4_RatesSplit'!AZ:AZ,MATCH($A153,'4_RatesSplit'!$A:$A,0))</f>
        <v>#REF!</v>
      </c>
      <c r="AF153" s="168" t="e">
        <f ca="1">INDEX('4_RatesSplit'!BA:BA,MATCH($A153,'4_RatesSplit'!$A:$A,0))</f>
        <v>#REF!</v>
      </c>
      <c r="AG153" s="168" t="e">
        <f ca="1">INDEX('4_RatesSplit'!BB:BB,MATCH($A153,'4_RatesSplit'!$A:$A,0))</f>
        <v>#REF!</v>
      </c>
      <c r="AH153" s="168" t="e">
        <f ca="1">INDEX('4_RatesSplit'!BC:BC,MATCH($A153,'4_RatesSplit'!$A:$A,0))</f>
        <v>#REF!</v>
      </c>
      <c r="AI153" s="168" t="e">
        <f ca="1">INDEX('4_RatesSplit'!BD:BD,MATCH($A153,'4_RatesSplit'!$A:$A,0))</f>
        <v>#REF!</v>
      </c>
      <c r="AJ153" s="168" t="e">
        <f ca="1">INDEX('4_RatesSplit'!BE:BE,MATCH($A153,'4_RatesSplit'!$A:$A,0))</f>
        <v>#REF!</v>
      </c>
      <c r="AK153" s="168" t="e">
        <f ca="1">INDEX('4_RatesSplit'!BF:BF,MATCH($A153,'4_RatesSplit'!$A:$A,0))</f>
        <v>#REF!</v>
      </c>
      <c r="AL153" s="168" t="e">
        <f ca="1">INDEX('4_RatesSplit'!BG:BG,MATCH($A153,'4_RatesSplit'!$A:$A,0))</f>
        <v>#REF!</v>
      </c>
      <c r="AM153" s="168" t="e">
        <f ca="1">INDEX('4_RatesSplit'!BH:BH,MATCH($A153,'4_RatesSplit'!$A:$A,0))</f>
        <v>#REF!</v>
      </c>
      <c r="AN153" s="198" t="e">
        <f ca="1">INDEX('4_RatesSplit'!BI:BI,MATCH($A153,'4_RatesSplit'!$A:$A,0))</f>
        <v>#REF!</v>
      </c>
      <c r="AO153" s="114"/>
      <c r="AP153" s="167" t="e">
        <f t="shared" ca="1" si="511"/>
        <v>#REF!</v>
      </c>
      <c r="AQ153" s="167" t="e">
        <f t="shared" ca="1" si="512"/>
        <v>#REF!</v>
      </c>
      <c r="AR153" s="167" t="e">
        <f t="shared" ca="1" si="513"/>
        <v>#REF!</v>
      </c>
      <c r="AS153" s="167" t="e">
        <f t="shared" ca="1" si="514"/>
        <v>#REF!</v>
      </c>
      <c r="AT153" s="167" t="e">
        <f t="shared" ca="1" si="515"/>
        <v>#REF!</v>
      </c>
      <c r="AU153" s="167" t="e">
        <f t="shared" ca="1" si="516"/>
        <v>#REF!</v>
      </c>
      <c r="AV153" s="167" t="e">
        <f t="shared" ca="1" si="517"/>
        <v>#REF!</v>
      </c>
      <c r="AW153" s="167" t="e">
        <f t="shared" ca="1" si="518"/>
        <v>#REF!</v>
      </c>
      <c r="AX153" s="167" t="e">
        <f t="shared" ca="1" si="519"/>
        <v>#REF!</v>
      </c>
      <c r="AY153" s="167" t="e">
        <f t="shared" ca="1" si="520"/>
        <v>#REF!</v>
      </c>
      <c r="AZ153" s="167" t="e">
        <f t="shared" ca="1" si="521"/>
        <v>#REF!</v>
      </c>
      <c r="BA153" s="167" t="e">
        <f t="shared" ca="1" si="522"/>
        <v>#REF!</v>
      </c>
      <c r="BB153" s="167" t="e">
        <f t="shared" ca="1" si="523"/>
        <v>#REF!</v>
      </c>
      <c r="BC153" s="167" t="e">
        <f t="shared" ca="1" si="524"/>
        <v>#REF!</v>
      </c>
      <c r="BD153" s="167" t="e">
        <f t="shared" ca="1" si="525"/>
        <v>#REF!</v>
      </c>
      <c r="BE153" s="167" t="e">
        <f t="shared" ca="1" si="526"/>
        <v>#REF!</v>
      </c>
      <c r="BF153" s="18"/>
      <c r="BG153" s="168">
        <f>INDEX('2_Needs'!$F:$F,MATCH($A153,'2_Needs'!$A:$A,0))</f>
        <v>4.958112457195696E-3</v>
      </c>
      <c r="BH153" s="114"/>
      <c r="BI153" s="167">
        <f t="shared" ref="BI153:BX153" si="604">IF(BI$3="reset",$BG153*BI$6,BH153*(1+$C$4))</f>
        <v>0</v>
      </c>
      <c r="BJ153" s="167">
        <f t="shared" si="604"/>
        <v>0</v>
      </c>
      <c r="BK153" s="167">
        <f t="shared" si="604"/>
        <v>0</v>
      </c>
      <c r="BL153" s="167">
        <f t="shared" si="604"/>
        <v>0</v>
      </c>
      <c r="BM153" s="167">
        <f t="shared" si="604"/>
        <v>0</v>
      </c>
      <c r="BN153" s="167">
        <f t="shared" si="604"/>
        <v>0</v>
      </c>
      <c r="BO153" s="167">
        <f t="shared" si="604"/>
        <v>0</v>
      </c>
      <c r="BP153" s="167">
        <f t="shared" si="604"/>
        <v>0</v>
      </c>
      <c r="BQ153" s="167">
        <f t="shared" si="604"/>
        <v>0</v>
      </c>
      <c r="BR153" s="167">
        <f t="shared" si="604"/>
        <v>0</v>
      </c>
      <c r="BS153" s="167">
        <f t="shared" si="604"/>
        <v>0</v>
      </c>
      <c r="BT153" s="167">
        <f t="shared" si="604"/>
        <v>0</v>
      </c>
      <c r="BU153" s="167">
        <f t="shared" si="604"/>
        <v>0</v>
      </c>
      <c r="BV153" s="167">
        <f t="shared" si="604"/>
        <v>0</v>
      </c>
      <c r="BW153" s="167">
        <f t="shared" si="604"/>
        <v>0</v>
      </c>
      <c r="BX153" s="167">
        <f t="shared" si="604"/>
        <v>0</v>
      </c>
      <c r="BZ153" s="167" t="e">
        <f t="shared" ca="1" si="445"/>
        <v>#REF!</v>
      </c>
      <c r="CA153" s="167" t="e">
        <f t="shared" ca="1" si="446"/>
        <v>#REF!</v>
      </c>
      <c r="CB153" s="167" t="e">
        <f t="shared" ca="1" si="447"/>
        <v>#REF!</v>
      </c>
      <c r="CC153" s="167" t="e">
        <f t="shared" ca="1" si="448"/>
        <v>#REF!</v>
      </c>
      <c r="CD153" s="167" t="e">
        <f t="shared" ca="1" si="449"/>
        <v>#REF!</v>
      </c>
      <c r="CE153" s="167" t="e">
        <f t="shared" ca="1" si="450"/>
        <v>#REF!</v>
      </c>
      <c r="CF153" s="167" t="e">
        <f t="shared" ca="1" si="451"/>
        <v>#REF!</v>
      </c>
      <c r="CG153" s="167" t="e">
        <f t="shared" ca="1" si="452"/>
        <v>#REF!</v>
      </c>
      <c r="CH153" s="167" t="e">
        <f t="shared" ca="1" si="453"/>
        <v>#REF!</v>
      </c>
      <c r="CI153" s="167" t="e">
        <f t="shared" ca="1" si="454"/>
        <v>#REF!</v>
      </c>
      <c r="CJ153" s="167" t="e">
        <f t="shared" ca="1" si="455"/>
        <v>#REF!</v>
      </c>
      <c r="CK153" s="167" t="e">
        <f t="shared" ca="1" si="456"/>
        <v>#REF!</v>
      </c>
      <c r="CL153" s="167" t="e">
        <f t="shared" ca="1" si="457"/>
        <v>#REF!</v>
      </c>
      <c r="CM153" s="167" t="e">
        <f t="shared" ca="1" si="458"/>
        <v>#REF!</v>
      </c>
      <c r="CN153" s="167" t="e">
        <f t="shared" ca="1" si="459"/>
        <v>#REF!</v>
      </c>
      <c r="CO153" s="167" t="e">
        <f t="shared" ca="1" si="460"/>
        <v>#REF!</v>
      </c>
      <c r="CQ153" s="167" t="e">
        <f t="shared" ca="1" si="461"/>
        <v>#REF!</v>
      </c>
      <c r="CR153" s="167" t="e">
        <f t="shared" ca="1" si="462"/>
        <v>#REF!</v>
      </c>
      <c r="CS153" s="167" t="e">
        <f t="shared" ca="1" si="463"/>
        <v>#REF!</v>
      </c>
      <c r="CT153" s="167" t="e">
        <f t="shared" ca="1" si="464"/>
        <v>#REF!</v>
      </c>
      <c r="CU153" s="167" t="e">
        <f t="shared" ca="1" si="465"/>
        <v>#REF!</v>
      </c>
      <c r="CV153" s="167" t="e">
        <f t="shared" ca="1" si="466"/>
        <v>#REF!</v>
      </c>
      <c r="CW153" s="167" t="e">
        <f t="shared" ca="1" si="467"/>
        <v>#REF!</v>
      </c>
      <c r="CX153" s="167" t="e">
        <f t="shared" ca="1" si="468"/>
        <v>#REF!</v>
      </c>
      <c r="CY153" s="167" t="e">
        <f t="shared" ca="1" si="469"/>
        <v>#REF!</v>
      </c>
      <c r="CZ153" s="167" t="e">
        <f t="shared" ca="1" si="470"/>
        <v>#REF!</v>
      </c>
      <c r="DA153" s="167" t="e">
        <f t="shared" ca="1" si="471"/>
        <v>#REF!</v>
      </c>
      <c r="DB153" s="167" t="e">
        <f t="shared" ca="1" si="472"/>
        <v>#REF!</v>
      </c>
      <c r="DC153" s="167" t="e">
        <f t="shared" ca="1" si="473"/>
        <v>#REF!</v>
      </c>
      <c r="DD153" s="167" t="e">
        <f t="shared" ca="1" si="474"/>
        <v>#REF!</v>
      </c>
      <c r="DE153" s="167" t="e">
        <f t="shared" ca="1" si="475"/>
        <v>#REF!</v>
      </c>
      <c r="DF153" s="167" t="e">
        <f t="shared" ca="1" si="476"/>
        <v>#REF!</v>
      </c>
      <c r="DH153" s="167">
        <f t="shared" si="477"/>
        <v>0</v>
      </c>
      <c r="DI153" s="167">
        <f t="shared" si="478"/>
        <v>0</v>
      </c>
      <c r="DJ153" s="167">
        <f t="shared" si="479"/>
        <v>0</v>
      </c>
      <c r="DK153" s="167">
        <f t="shared" si="480"/>
        <v>0</v>
      </c>
      <c r="DL153" s="167">
        <f t="shared" si="481"/>
        <v>0</v>
      </c>
      <c r="DM153" s="167">
        <f t="shared" si="482"/>
        <v>0</v>
      </c>
      <c r="DN153" s="167">
        <f t="shared" si="483"/>
        <v>0</v>
      </c>
      <c r="DO153" s="167">
        <f t="shared" si="484"/>
        <v>0</v>
      </c>
      <c r="DP153" s="167">
        <f t="shared" si="485"/>
        <v>0</v>
      </c>
      <c r="DQ153" s="167">
        <f t="shared" si="486"/>
        <v>0</v>
      </c>
      <c r="DR153" s="167">
        <f t="shared" si="487"/>
        <v>0</v>
      </c>
      <c r="DS153" s="167">
        <f t="shared" si="488"/>
        <v>0</v>
      </c>
      <c r="DT153" s="167">
        <f t="shared" si="489"/>
        <v>0</v>
      </c>
      <c r="DU153" s="167">
        <f t="shared" si="490"/>
        <v>0</v>
      </c>
      <c r="DV153" s="167">
        <f t="shared" si="491"/>
        <v>0</v>
      </c>
      <c r="DW153" s="167">
        <f t="shared" si="492"/>
        <v>0</v>
      </c>
      <c r="DY153" s="167" t="e">
        <f t="shared" ca="1" si="528"/>
        <v>#REF!</v>
      </c>
      <c r="DZ153" s="167" t="e">
        <f t="shared" ca="1" si="529"/>
        <v>#REF!</v>
      </c>
      <c r="EA153" s="167" t="e">
        <f t="shared" ca="1" si="530"/>
        <v>#REF!</v>
      </c>
      <c r="EB153" s="167" t="e">
        <f t="shared" ca="1" si="531"/>
        <v>#REF!</v>
      </c>
      <c r="EC153" s="167" t="e">
        <f t="shared" ca="1" si="532"/>
        <v>#REF!</v>
      </c>
      <c r="ED153" s="167" t="e">
        <f t="shared" ca="1" si="533"/>
        <v>#REF!</v>
      </c>
      <c r="EE153" s="167" t="e">
        <f t="shared" ca="1" si="534"/>
        <v>#REF!</v>
      </c>
      <c r="EF153" s="167" t="e">
        <f t="shared" ca="1" si="535"/>
        <v>#REF!</v>
      </c>
      <c r="EG153" s="167" t="e">
        <f t="shared" ca="1" si="536"/>
        <v>#REF!</v>
      </c>
      <c r="EH153" s="167" t="e">
        <f t="shared" ca="1" si="537"/>
        <v>#REF!</v>
      </c>
      <c r="EI153" s="167" t="e">
        <f t="shared" ca="1" si="538"/>
        <v>#REF!</v>
      </c>
      <c r="EJ153" s="167" t="e">
        <f t="shared" ca="1" si="539"/>
        <v>#REF!</v>
      </c>
      <c r="EK153" s="167" t="e">
        <f t="shared" ca="1" si="540"/>
        <v>#REF!</v>
      </c>
      <c r="EL153" s="167" t="e">
        <f t="shared" ca="1" si="541"/>
        <v>#REF!</v>
      </c>
      <c r="EM153" s="167" t="e">
        <f t="shared" ca="1" si="542"/>
        <v>#REF!</v>
      </c>
      <c r="EN153" s="167" t="e">
        <f t="shared" ca="1" si="543"/>
        <v>#REF!</v>
      </c>
      <c r="EP153" s="167">
        <f t="shared" si="544"/>
        <v>0</v>
      </c>
      <c r="EQ153" s="167">
        <f t="shared" si="545"/>
        <v>0</v>
      </c>
      <c r="ER153" s="167">
        <f t="shared" si="546"/>
        <v>0</v>
      </c>
      <c r="ES153" s="167">
        <f t="shared" si="547"/>
        <v>0</v>
      </c>
      <c r="ET153" s="167">
        <f t="shared" si="548"/>
        <v>0</v>
      </c>
      <c r="EU153" s="167">
        <f t="shared" si="549"/>
        <v>0</v>
      </c>
      <c r="EV153" s="167">
        <f t="shared" si="550"/>
        <v>0</v>
      </c>
      <c r="EW153" s="167">
        <f t="shared" si="551"/>
        <v>0</v>
      </c>
      <c r="EX153" s="167">
        <f t="shared" si="552"/>
        <v>0</v>
      </c>
      <c r="EY153" s="167">
        <f t="shared" si="553"/>
        <v>0</v>
      </c>
      <c r="EZ153" s="167">
        <f t="shared" si="554"/>
        <v>0</v>
      </c>
      <c r="FA153" s="167">
        <f t="shared" si="555"/>
        <v>0</v>
      </c>
      <c r="FB153" s="167">
        <f t="shared" si="556"/>
        <v>0</v>
      </c>
      <c r="FC153" s="167">
        <f t="shared" si="557"/>
        <v>0</v>
      </c>
      <c r="FD153" s="167">
        <f t="shared" si="558"/>
        <v>0</v>
      </c>
      <c r="FE153" s="167">
        <f t="shared" si="559"/>
        <v>0</v>
      </c>
      <c r="FG153" s="167">
        <f t="shared" si="560"/>
        <v>0</v>
      </c>
      <c r="FH153" s="167">
        <f t="shared" si="561"/>
        <v>0</v>
      </c>
      <c r="FI153" s="167">
        <f t="shared" si="562"/>
        <v>0</v>
      </c>
      <c r="FJ153" s="167">
        <f t="shared" si="563"/>
        <v>0</v>
      </c>
      <c r="FK153" s="167">
        <f t="shared" si="564"/>
        <v>0</v>
      </c>
      <c r="FL153" s="167">
        <f t="shared" si="565"/>
        <v>0</v>
      </c>
      <c r="FM153" s="167">
        <f t="shared" si="566"/>
        <v>0</v>
      </c>
      <c r="FN153" s="167">
        <f t="shared" si="567"/>
        <v>0</v>
      </c>
      <c r="FO153" s="167">
        <f t="shared" si="568"/>
        <v>0</v>
      </c>
      <c r="FP153" s="167">
        <f t="shared" si="569"/>
        <v>0</v>
      </c>
      <c r="FQ153" s="167">
        <f t="shared" si="570"/>
        <v>0</v>
      </c>
      <c r="FR153" s="167">
        <f t="shared" si="571"/>
        <v>0</v>
      </c>
      <c r="FS153" s="167">
        <f t="shared" si="572"/>
        <v>0</v>
      </c>
      <c r="FT153" s="167">
        <f t="shared" si="573"/>
        <v>0</v>
      </c>
      <c r="FU153" s="167">
        <f t="shared" si="574"/>
        <v>0</v>
      </c>
      <c r="FV153" s="167">
        <f t="shared" si="575"/>
        <v>0</v>
      </c>
      <c r="FX153" s="167">
        <f t="shared" si="576"/>
        <v>0</v>
      </c>
      <c r="FY153" s="167">
        <f t="shared" si="577"/>
        <v>0</v>
      </c>
      <c r="FZ153" s="167">
        <f t="shared" si="578"/>
        <v>0</v>
      </c>
      <c r="GA153" s="167">
        <f t="shared" si="579"/>
        <v>0</v>
      </c>
      <c r="GB153" s="167">
        <f t="shared" si="580"/>
        <v>0</v>
      </c>
      <c r="GC153" s="167">
        <f t="shared" si="581"/>
        <v>0</v>
      </c>
      <c r="GD153" s="167">
        <f t="shared" si="582"/>
        <v>0</v>
      </c>
      <c r="GE153" s="167">
        <f t="shared" si="583"/>
        <v>0</v>
      </c>
      <c r="GF153" s="167">
        <f t="shared" si="584"/>
        <v>0</v>
      </c>
      <c r="GG153" s="167">
        <f t="shared" si="585"/>
        <v>0</v>
      </c>
      <c r="GH153" s="167">
        <f t="shared" si="586"/>
        <v>0</v>
      </c>
      <c r="GI153" s="167">
        <f t="shared" si="587"/>
        <v>0</v>
      </c>
      <c r="GJ153" s="167">
        <f t="shared" si="588"/>
        <v>0</v>
      </c>
      <c r="GK153" s="167">
        <f t="shared" si="589"/>
        <v>0</v>
      </c>
      <c r="GL153" s="167">
        <f t="shared" si="590"/>
        <v>0</v>
      </c>
      <c r="GM153" s="167">
        <f t="shared" si="591"/>
        <v>0</v>
      </c>
      <c r="GO153" s="167" t="e">
        <f t="shared" ca="1" si="426"/>
        <v>#REF!</v>
      </c>
      <c r="GP153" s="167" t="e">
        <f t="shared" ca="1" si="596"/>
        <v>#REF!</v>
      </c>
      <c r="GQ153" s="167" t="e">
        <f t="shared" ca="1" si="596"/>
        <v>#REF!</v>
      </c>
      <c r="GR153" s="167" t="e">
        <f t="shared" ca="1" si="596"/>
        <v>#REF!</v>
      </c>
      <c r="GS153" s="167" t="e">
        <f t="shared" ca="1" si="596"/>
        <v>#REF!</v>
      </c>
      <c r="GT153" s="167" t="e">
        <f t="shared" ca="1" si="596"/>
        <v>#REF!</v>
      </c>
      <c r="GU153" s="167" t="e">
        <f t="shared" ca="1" si="596"/>
        <v>#REF!</v>
      </c>
      <c r="GV153" s="167" t="e">
        <f t="shared" ca="1" si="596"/>
        <v>#REF!</v>
      </c>
      <c r="GW153" s="167" t="e">
        <f t="shared" ca="1" si="596"/>
        <v>#REF!</v>
      </c>
      <c r="GX153" s="167" t="e">
        <f t="shared" ca="1" si="596"/>
        <v>#REF!</v>
      </c>
      <c r="GY153" s="167" t="e">
        <f t="shared" ca="1" si="596"/>
        <v>#REF!</v>
      </c>
      <c r="GZ153" s="167" t="e">
        <f t="shared" ca="1" si="596"/>
        <v>#REF!</v>
      </c>
      <c r="HA153" s="167" t="e">
        <f t="shared" ca="1" si="596"/>
        <v>#REF!</v>
      </c>
      <c r="HB153" s="167" t="e">
        <f t="shared" ca="1" si="596"/>
        <v>#REF!</v>
      </c>
      <c r="HC153" s="167" t="e">
        <f t="shared" ca="1" si="596"/>
        <v>#REF!</v>
      </c>
      <c r="HD153" s="167" t="e">
        <f t="shared" ca="1" si="596"/>
        <v>#REF!</v>
      </c>
      <c r="HF153" s="167" t="e">
        <f t="shared" ca="1" si="493"/>
        <v>#REF!</v>
      </c>
      <c r="HG153" s="167" t="e">
        <f t="shared" ca="1" si="494"/>
        <v>#REF!</v>
      </c>
      <c r="HH153" s="167" t="e">
        <f t="shared" ca="1" si="495"/>
        <v>#REF!</v>
      </c>
      <c r="HI153" s="167" t="e">
        <f t="shared" ca="1" si="496"/>
        <v>#REF!</v>
      </c>
      <c r="HJ153" s="167" t="e">
        <f t="shared" ca="1" si="497"/>
        <v>#REF!</v>
      </c>
      <c r="HK153" s="167" t="e">
        <f t="shared" ca="1" si="498"/>
        <v>#REF!</v>
      </c>
      <c r="HL153" s="167" t="e">
        <f t="shared" ca="1" si="499"/>
        <v>#REF!</v>
      </c>
      <c r="HM153" s="167" t="e">
        <f t="shared" ca="1" si="500"/>
        <v>#REF!</v>
      </c>
      <c r="HN153" s="167" t="e">
        <f t="shared" ca="1" si="501"/>
        <v>#REF!</v>
      </c>
      <c r="HO153" s="167" t="e">
        <f t="shared" ca="1" si="502"/>
        <v>#REF!</v>
      </c>
      <c r="HP153" s="167" t="e">
        <f t="shared" ca="1" si="503"/>
        <v>#REF!</v>
      </c>
      <c r="HQ153" s="167" t="e">
        <f t="shared" ca="1" si="504"/>
        <v>#REF!</v>
      </c>
      <c r="HR153" s="167" t="e">
        <f t="shared" ca="1" si="505"/>
        <v>#REF!</v>
      </c>
      <c r="HS153" s="167" t="e">
        <f t="shared" ca="1" si="506"/>
        <v>#REF!</v>
      </c>
      <c r="HT153" s="167" t="e">
        <f t="shared" ca="1" si="507"/>
        <v>#REF!</v>
      </c>
      <c r="HU153" s="167" t="e">
        <f t="shared" ca="1" si="508"/>
        <v>#REF!</v>
      </c>
      <c r="HW153" s="167" t="e">
        <f t="shared" ca="1" si="509"/>
        <v>#REF!</v>
      </c>
      <c r="HX153" s="167">
        <f t="shared" si="510"/>
        <v>0</v>
      </c>
      <c r="HY153" s="167" t="e">
        <f t="shared" ca="1" si="592"/>
        <v>#REF!</v>
      </c>
      <c r="HZ153" s="219" t="e">
        <f t="shared" ca="1" si="593"/>
        <v>#REF!</v>
      </c>
    </row>
    <row r="154" spans="1:234" s="48" customFormat="1">
      <c r="A154" s="3" t="s">
        <v>298</v>
      </c>
      <c r="B154" s="202" t="str">
        <f>INDEX('Ref1'!$E:$E,MATCH(A154,'Ref1'!$A:$A,0))</f>
        <v>Hampshire</v>
      </c>
      <c r="C154" s="42" t="str">
        <f>INDEX(Data1!B:B,MATCH(A154,Data1!A:A,0))</f>
        <v>SCNFIR</v>
      </c>
      <c r="D154" s="253" t="str">
        <f>INDEX(Data1!C:C,MATCH(A154,Data1!A:A,0))</f>
        <v>SE</v>
      </c>
      <c r="E154" s="200" t="str">
        <f>IF($C$6="No","No",IF(COUNTIF(Inputs!$K$359:$K$398,$A154)&gt;0,"Yes","No"))</f>
        <v>No</v>
      </c>
      <c r="F154" s="404"/>
      <c r="G154" s="62">
        <f>INDEX('4_RatesSplit'!K:K,MATCH($A154,'4_RatesSplit'!$A:$A,0))</f>
        <v>0</v>
      </c>
      <c r="H154" s="171">
        <f>INDEX('4_RatesSplit'!L:L,MATCH($A154,'4_RatesSplit'!$A:$A,0))</f>
        <v>0</v>
      </c>
      <c r="I154" s="167">
        <f>INDEX('4_RatesSplit'!M:M,MATCH($A154,'4_RatesSplit'!$A:$A,0))</f>
        <v>0</v>
      </c>
      <c r="J154" s="167">
        <f>INDEX('4_RatesSplit'!N:N,MATCH($A154,'4_RatesSplit'!$A:$A,0))</f>
        <v>0</v>
      </c>
      <c r="K154" s="167">
        <f>INDEX('4_RatesSplit'!O:O,MATCH($A154,'4_RatesSplit'!$A:$A,0))</f>
        <v>0</v>
      </c>
      <c r="L154" s="167">
        <f>INDEX('4_RatesSplit'!P:P,MATCH($A154,'4_RatesSplit'!$A:$A,0))</f>
        <v>0</v>
      </c>
      <c r="M154" s="167">
        <f>INDEX('4_RatesSplit'!Q:Q,MATCH($A154,'4_RatesSplit'!$A:$A,0))</f>
        <v>0</v>
      </c>
      <c r="N154" s="167">
        <f>INDEX('4_RatesSplit'!R:R,MATCH($A154,'4_RatesSplit'!$A:$A,0))</f>
        <v>0</v>
      </c>
      <c r="O154" s="167">
        <f>INDEX('4_RatesSplit'!S:S,MATCH($A154,'4_RatesSplit'!$A:$A,0))</f>
        <v>0</v>
      </c>
      <c r="P154" s="167">
        <f>INDEX('4_RatesSplit'!T:T,MATCH($A154,'4_RatesSplit'!$A:$A,0))</f>
        <v>0</v>
      </c>
      <c r="Q154" s="167">
        <f>INDEX('4_RatesSplit'!U:U,MATCH($A154,'4_RatesSplit'!$A:$A,0))</f>
        <v>0</v>
      </c>
      <c r="R154" s="167">
        <f>INDEX('4_RatesSplit'!V:V,MATCH($A154,'4_RatesSplit'!$A:$A,0))</f>
        <v>0</v>
      </c>
      <c r="S154" s="167">
        <f>INDEX('4_RatesSplit'!W:W,MATCH($A154,'4_RatesSplit'!$A:$A,0))</f>
        <v>0</v>
      </c>
      <c r="T154" s="167">
        <f>INDEX('4_RatesSplit'!X:X,MATCH($A154,'4_RatesSplit'!$A:$A,0))</f>
        <v>0</v>
      </c>
      <c r="U154" s="167">
        <f>INDEX('4_RatesSplit'!Y:Y,MATCH($A154,'4_RatesSplit'!$A:$A,0))</f>
        <v>0</v>
      </c>
      <c r="V154" s="167">
        <f>INDEX('4_RatesSplit'!Z:Z,MATCH($A154,'4_RatesSplit'!$A:$A,0))</f>
        <v>0</v>
      </c>
      <c r="W154" s="167">
        <f>INDEX('4_RatesSplit'!AA:AA,MATCH($A154,'4_RatesSplit'!$A:$A,0))</f>
        <v>0</v>
      </c>
      <c r="X154" s="18"/>
      <c r="Y154" s="168" t="e">
        <f ca="1">INDEX('4_RatesSplit'!AT:AT,MATCH($A154,'4_RatesSplit'!$A:$A,0))</f>
        <v>#REF!</v>
      </c>
      <c r="Z154" s="168" t="e">
        <f ca="1">INDEX('4_RatesSplit'!AU:AU,MATCH($A154,'4_RatesSplit'!$A:$A,0))</f>
        <v>#REF!</v>
      </c>
      <c r="AA154" s="168" t="e">
        <f ca="1">INDEX('4_RatesSplit'!AV:AV,MATCH($A154,'4_RatesSplit'!$A:$A,0))</f>
        <v>#REF!</v>
      </c>
      <c r="AB154" s="168" t="e">
        <f ca="1">INDEX('4_RatesSplit'!AW:AW,MATCH($A154,'4_RatesSplit'!$A:$A,0))</f>
        <v>#REF!</v>
      </c>
      <c r="AC154" s="168" t="e">
        <f ca="1">INDEX('4_RatesSplit'!AX:AX,MATCH($A154,'4_RatesSplit'!$A:$A,0))</f>
        <v>#REF!</v>
      </c>
      <c r="AD154" s="168" t="e">
        <f ca="1">INDEX('4_RatesSplit'!AY:AY,MATCH($A154,'4_RatesSplit'!$A:$A,0))</f>
        <v>#REF!</v>
      </c>
      <c r="AE154" s="168" t="e">
        <f ca="1">INDEX('4_RatesSplit'!AZ:AZ,MATCH($A154,'4_RatesSplit'!$A:$A,0))</f>
        <v>#REF!</v>
      </c>
      <c r="AF154" s="168" t="e">
        <f ca="1">INDEX('4_RatesSplit'!BA:BA,MATCH($A154,'4_RatesSplit'!$A:$A,0))</f>
        <v>#REF!</v>
      </c>
      <c r="AG154" s="168" t="e">
        <f ca="1">INDEX('4_RatesSplit'!BB:BB,MATCH($A154,'4_RatesSplit'!$A:$A,0))</f>
        <v>#REF!</v>
      </c>
      <c r="AH154" s="168" t="e">
        <f ca="1">INDEX('4_RatesSplit'!BC:BC,MATCH($A154,'4_RatesSplit'!$A:$A,0))</f>
        <v>#REF!</v>
      </c>
      <c r="AI154" s="168" t="e">
        <f ca="1">INDEX('4_RatesSplit'!BD:BD,MATCH($A154,'4_RatesSplit'!$A:$A,0))</f>
        <v>#REF!</v>
      </c>
      <c r="AJ154" s="168" t="e">
        <f ca="1">INDEX('4_RatesSplit'!BE:BE,MATCH($A154,'4_RatesSplit'!$A:$A,0))</f>
        <v>#REF!</v>
      </c>
      <c r="AK154" s="168" t="e">
        <f ca="1">INDEX('4_RatesSplit'!BF:BF,MATCH($A154,'4_RatesSplit'!$A:$A,0))</f>
        <v>#REF!</v>
      </c>
      <c r="AL154" s="168" t="e">
        <f ca="1">INDEX('4_RatesSplit'!BG:BG,MATCH($A154,'4_RatesSplit'!$A:$A,0))</f>
        <v>#REF!</v>
      </c>
      <c r="AM154" s="168" t="e">
        <f ca="1">INDEX('4_RatesSplit'!BH:BH,MATCH($A154,'4_RatesSplit'!$A:$A,0))</f>
        <v>#REF!</v>
      </c>
      <c r="AN154" s="198" t="e">
        <f ca="1">INDEX('4_RatesSplit'!BI:BI,MATCH($A154,'4_RatesSplit'!$A:$A,0))</f>
        <v>#REF!</v>
      </c>
      <c r="AO154" s="114"/>
      <c r="AP154" s="167" t="e">
        <f t="shared" ca="1" si="511"/>
        <v>#REF!</v>
      </c>
      <c r="AQ154" s="167" t="e">
        <f t="shared" ca="1" si="512"/>
        <v>#REF!</v>
      </c>
      <c r="AR154" s="167" t="e">
        <f t="shared" ca="1" si="513"/>
        <v>#REF!</v>
      </c>
      <c r="AS154" s="167" t="e">
        <f t="shared" ca="1" si="514"/>
        <v>#REF!</v>
      </c>
      <c r="AT154" s="167" t="e">
        <f t="shared" ca="1" si="515"/>
        <v>#REF!</v>
      </c>
      <c r="AU154" s="167" t="e">
        <f t="shared" ca="1" si="516"/>
        <v>#REF!</v>
      </c>
      <c r="AV154" s="167" t="e">
        <f t="shared" ca="1" si="517"/>
        <v>#REF!</v>
      </c>
      <c r="AW154" s="167" t="e">
        <f t="shared" ca="1" si="518"/>
        <v>#REF!</v>
      </c>
      <c r="AX154" s="167" t="e">
        <f t="shared" ca="1" si="519"/>
        <v>#REF!</v>
      </c>
      <c r="AY154" s="167" t="e">
        <f t="shared" ca="1" si="520"/>
        <v>#REF!</v>
      </c>
      <c r="AZ154" s="167" t="e">
        <f t="shared" ca="1" si="521"/>
        <v>#REF!</v>
      </c>
      <c r="BA154" s="167" t="e">
        <f t="shared" ca="1" si="522"/>
        <v>#REF!</v>
      </c>
      <c r="BB154" s="167" t="e">
        <f t="shared" ca="1" si="523"/>
        <v>#REF!</v>
      </c>
      <c r="BC154" s="167" t="e">
        <f t="shared" ca="1" si="524"/>
        <v>#REF!</v>
      </c>
      <c r="BD154" s="167" t="e">
        <f t="shared" ca="1" si="525"/>
        <v>#REF!</v>
      </c>
      <c r="BE154" s="167" t="e">
        <f t="shared" ca="1" si="526"/>
        <v>#REF!</v>
      </c>
      <c r="BF154" s="18"/>
      <c r="BG154" s="168">
        <f>INDEX('2_Needs'!$F:$F,MATCH($A154,'2_Needs'!$A:$A,0))</f>
        <v>9.6390440496566202E-3</v>
      </c>
      <c r="BH154" s="114"/>
      <c r="BI154" s="167">
        <f t="shared" ref="BI154:BX154" si="605">IF(BI$3="reset",$BG154*BI$6,BH154*(1+$C$4))</f>
        <v>0</v>
      </c>
      <c r="BJ154" s="167">
        <f t="shared" si="605"/>
        <v>0</v>
      </c>
      <c r="BK154" s="167">
        <f t="shared" si="605"/>
        <v>0</v>
      </c>
      <c r="BL154" s="167">
        <f t="shared" si="605"/>
        <v>0</v>
      </c>
      <c r="BM154" s="167">
        <f t="shared" si="605"/>
        <v>0</v>
      </c>
      <c r="BN154" s="167">
        <f t="shared" si="605"/>
        <v>0</v>
      </c>
      <c r="BO154" s="167">
        <f t="shared" si="605"/>
        <v>0</v>
      </c>
      <c r="BP154" s="167">
        <f t="shared" si="605"/>
        <v>0</v>
      </c>
      <c r="BQ154" s="167">
        <f t="shared" si="605"/>
        <v>0</v>
      </c>
      <c r="BR154" s="167">
        <f t="shared" si="605"/>
        <v>0</v>
      </c>
      <c r="BS154" s="167">
        <f t="shared" si="605"/>
        <v>0</v>
      </c>
      <c r="BT154" s="167">
        <f t="shared" si="605"/>
        <v>0</v>
      </c>
      <c r="BU154" s="167">
        <f t="shared" si="605"/>
        <v>0</v>
      </c>
      <c r="BV154" s="167">
        <f t="shared" si="605"/>
        <v>0</v>
      </c>
      <c r="BW154" s="167">
        <f t="shared" si="605"/>
        <v>0</v>
      </c>
      <c r="BX154" s="167">
        <f t="shared" si="605"/>
        <v>0</v>
      </c>
      <c r="BZ154" s="167" t="e">
        <f t="shared" ca="1" si="445"/>
        <v>#REF!</v>
      </c>
      <c r="CA154" s="167" t="e">
        <f t="shared" ca="1" si="446"/>
        <v>#REF!</v>
      </c>
      <c r="CB154" s="167" t="e">
        <f t="shared" ca="1" si="447"/>
        <v>#REF!</v>
      </c>
      <c r="CC154" s="167" t="e">
        <f t="shared" ca="1" si="448"/>
        <v>#REF!</v>
      </c>
      <c r="CD154" s="167" t="e">
        <f t="shared" ca="1" si="449"/>
        <v>#REF!</v>
      </c>
      <c r="CE154" s="167" t="e">
        <f t="shared" ca="1" si="450"/>
        <v>#REF!</v>
      </c>
      <c r="CF154" s="167" t="e">
        <f t="shared" ca="1" si="451"/>
        <v>#REF!</v>
      </c>
      <c r="CG154" s="167" t="e">
        <f t="shared" ca="1" si="452"/>
        <v>#REF!</v>
      </c>
      <c r="CH154" s="167" t="e">
        <f t="shared" ca="1" si="453"/>
        <v>#REF!</v>
      </c>
      <c r="CI154" s="167" t="e">
        <f t="shared" ca="1" si="454"/>
        <v>#REF!</v>
      </c>
      <c r="CJ154" s="167" t="e">
        <f t="shared" ca="1" si="455"/>
        <v>#REF!</v>
      </c>
      <c r="CK154" s="167" t="e">
        <f t="shared" ca="1" si="456"/>
        <v>#REF!</v>
      </c>
      <c r="CL154" s="167" t="e">
        <f t="shared" ca="1" si="457"/>
        <v>#REF!</v>
      </c>
      <c r="CM154" s="167" t="e">
        <f t="shared" ca="1" si="458"/>
        <v>#REF!</v>
      </c>
      <c r="CN154" s="167" t="e">
        <f t="shared" ca="1" si="459"/>
        <v>#REF!</v>
      </c>
      <c r="CO154" s="167" t="e">
        <f t="shared" ca="1" si="460"/>
        <v>#REF!</v>
      </c>
      <c r="CQ154" s="167" t="e">
        <f t="shared" ca="1" si="461"/>
        <v>#REF!</v>
      </c>
      <c r="CR154" s="167" t="e">
        <f t="shared" ca="1" si="462"/>
        <v>#REF!</v>
      </c>
      <c r="CS154" s="167" t="e">
        <f t="shared" ca="1" si="463"/>
        <v>#REF!</v>
      </c>
      <c r="CT154" s="167" t="e">
        <f t="shared" ca="1" si="464"/>
        <v>#REF!</v>
      </c>
      <c r="CU154" s="167" t="e">
        <f t="shared" ca="1" si="465"/>
        <v>#REF!</v>
      </c>
      <c r="CV154" s="167" t="e">
        <f t="shared" ca="1" si="466"/>
        <v>#REF!</v>
      </c>
      <c r="CW154" s="167" t="e">
        <f t="shared" ca="1" si="467"/>
        <v>#REF!</v>
      </c>
      <c r="CX154" s="167" t="e">
        <f t="shared" ca="1" si="468"/>
        <v>#REF!</v>
      </c>
      <c r="CY154" s="167" t="e">
        <f t="shared" ca="1" si="469"/>
        <v>#REF!</v>
      </c>
      <c r="CZ154" s="167" t="e">
        <f t="shared" ca="1" si="470"/>
        <v>#REF!</v>
      </c>
      <c r="DA154" s="167" t="e">
        <f t="shared" ca="1" si="471"/>
        <v>#REF!</v>
      </c>
      <c r="DB154" s="167" t="e">
        <f t="shared" ca="1" si="472"/>
        <v>#REF!</v>
      </c>
      <c r="DC154" s="167" t="e">
        <f t="shared" ca="1" si="473"/>
        <v>#REF!</v>
      </c>
      <c r="DD154" s="167" t="e">
        <f t="shared" ca="1" si="474"/>
        <v>#REF!</v>
      </c>
      <c r="DE154" s="167" t="e">
        <f t="shared" ca="1" si="475"/>
        <v>#REF!</v>
      </c>
      <c r="DF154" s="167" t="e">
        <f t="shared" ca="1" si="476"/>
        <v>#REF!</v>
      </c>
      <c r="DH154" s="167">
        <f t="shared" si="477"/>
        <v>0</v>
      </c>
      <c r="DI154" s="167">
        <f t="shared" si="478"/>
        <v>0</v>
      </c>
      <c r="DJ154" s="167">
        <f t="shared" si="479"/>
        <v>0</v>
      </c>
      <c r="DK154" s="167">
        <f t="shared" si="480"/>
        <v>0</v>
      </c>
      <c r="DL154" s="167">
        <f t="shared" si="481"/>
        <v>0</v>
      </c>
      <c r="DM154" s="167">
        <f t="shared" si="482"/>
        <v>0</v>
      </c>
      <c r="DN154" s="167">
        <f t="shared" si="483"/>
        <v>0</v>
      </c>
      <c r="DO154" s="167">
        <f t="shared" si="484"/>
        <v>0</v>
      </c>
      <c r="DP154" s="167">
        <f t="shared" si="485"/>
        <v>0</v>
      </c>
      <c r="DQ154" s="167">
        <f t="shared" si="486"/>
        <v>0</v>
      </c>
      <c r="DR154" s="167">
        <f t="shared" si="487"/>
        <v>0</v>
      </c>
      <c r="DS154" s="167">
        <f t="shared" si="488"/>
        <v>0</v>
      </c>
      <c r="DT154" s="167">
        <f t="shared" si="489"/>
        <v>0</v>
      </c>
      <c r="DU154" s="167">
        <f t="shared" si="490"/>
        <v>0</v>
      </c>
      <c r="DV154" s="167">
        <f t="shared" si="491"/>
        <v>0</v>
      </c>
      <c r="DW154" s="167">
        <f t="shared" si="492"/>
        <v>0</v>
      </c>
      <c r="DY154" s="167" t="e">
        <f t="shared" ca="1" si="528"/>
        <v>#REF!</v>
      </c>
      <c r="DZ154" s="167" t="e">
        <f t="shared" ca="1" si="529"/>
        <v>#REF!</v>
      </c>
      <c r="EA154" s="167" t="e">
        <f t="shared" ca="1" si="530"/>
        <v>#REF!</v>
      </c>
      <c r="EB154" s="167" t="e">
        <f t="shared" ca="1" si="531"/>
        <v>#REF!</v>
      </c>
      <c r="EC154" s="167" t="e">
        <f t="shared" ca="1" si="532"/>
        <v>#REF!</v>
      </c>
      <c r="ED154" s="167" t="e">
        <f t="shared" ca="1" si="533"/>
        <v>#REF!</v>
      </c>
      <c r="EE154" s="167" t="e">
        <f t="shared" ca="1" si="534"/>
        <v>#REF!</v>
      </c>
      <c r="EF154" s="167" t="e">
        <f t="shared" ca="1" si="535"/>
        <v>#REF!</v>
      </c>
      <c r="EG154" s="167" t="e">
        <f t="shared" ca="1" si="536"/>
        <v>#REF!</v>
      </c>
      <c r="EH154" s="167" t="e">
        <f t="shared" ca="1" si="537"/>
        <v>#REF!</v>
      </c>
      <c r="EI154" s="167" t="e">
        <f t="shared" ca="1" si="538"/>
        <v>#REF!</v>
      </c>
      <c r="EJ154" s="167" t="e">
        <f t="shared" ca="1" si="539"/>
        <v>#REF!</v>
      </c>
      <c r="EK154" s="167" t="e">
        <f t="shared" ca="1" si="540"/>
        <v>#REF!</v>
      </c>
      <c r="EL154" s="167" t="e">
        <f t="shared" ca="1" si="541"/>
        <v>#REF!</v>
      </c>
      <c r="EM154" s="167" t="e">
        <f t="shared" ca="1" si="542"/>
        <v>#REF!</v>
      </c>
      <c r="EN154" s="167" t="e">
        <f t="shared" ca="1" si="543"/>
        <v>#REF!</v>
      </c>
      <c r="EP154" s="167">
        <f t="shared" si="544"/>
        <v>0</v>
      </c>
      <c r="EQ154" s="167">
        <f t="shared" si="545"/>
        <v>0</v>
      </c>
      <c r="ER154" s="167">
        <f t="shared" si="546"/>
        <v>0</v>
      </c>
      <c r="ES154" s="167">
        <f t="shared" si="547"/>
        <v>0</v>
      </c>
      <c r="ET154" s="167">
        <f t="shared" si="548"/>
        <v>0</v>
      </c>
      <c r="EU154" s="167">
        <f t="shared" si="549"/>
        <v>0</v>
      </c>
      <c r="EV154" s="167">
        <f t="shared" si="550"/>
        <v>0</v>
      </c>
      <c r="EW154" s="167">
        <f t="shared" si="551"/>
        <v>0</v>
      </c>
      <c r="EX154" s="167">
        <f t="shared" si="552"/>
        <v>0</v>
      </c>
      <c r="EY154" s="167">
        <f t="shared" si="553"/>
        <v>0</v>
      </c>
      <c r="EZ154" s="167">
        <f t="shared" si="554"/>
        <v>0</v>
      </c>
      <c r="FA154" s="167">
        <f t="shared" si="555"/>
        <v>0</v>
      </c>
      <c r="FB154" s="167">
        <f t="shared" si="556"/>
        <v>0</v>
      </c>
      <c r="FC154" s="167">
        <f t="shared" si="557"/>
        <v>0</v>
      </c>
      <c r="FD154" s="167">
        <f t="shared" si="558"/>
        <v>0</v>
      </c>
      <c r="FE154" s="167">
        <f t="shared" si="559"/>
        <v>0</v>
      </c>
      <c r="FG154" s="167">
        <f t="shared" si="560"/>
        <v>0</v>
      </c>
      <c r="FH154" s="167">
        <f t="shared" si="561"/>
        <v>0</v>
      </c>
      <c r="FI154" s="167">
        <f t="shared" si="562"/>
        <v>0</v>
      </c>
      <c r="FJ154" s="167">
        <f t="shared" si="563"/>
        <v>0</v>
      </c>
      <c r="FK154" s="167">
        <f t="shared" si="564"/>
        <v>0</v>
      </c>
      <c r="FL154" s="167">
        <f t="shared" si="565"/>
        <v>0</v>
      </c>
      <c r="FM154" s="167">
        <f t="shared" si="566"/>
        <v>0</v>
      </c>
      <c r="FN154" s="167">
        <f t="shared" si="567"/>
        <v>0</v>
      </c>
      <c r="FO154" s="167">
        <f t="shared" si="568"/>
        <v>0</v>
      </c>
      <c r="FP154" s="167">
        <f t="shared" si="569"/>
        <v>0</v>
      </c>
      <c r="FQ154" s="167">
        <f t="shared" si="570"/>
        <v>0</v>
      </c>
      <c r="FR154" s="167">
        <f t="shared" si="571"/>
        <v>0</v>
      </c>
      <c r="FS154" s="167">
        <f t="shared" si="572"/>
        <v>0</v>
      </c>
      <c r="FT154" s="167">
        <f t="shared" si="573"/>
        <v>0</v>
      </c>
      <c r="FU154" s="167">
        <f t="shared" si="574"/>
        <v>0</v>
      </c>
      <c r="FV154" s="167">
        <f t="shared" si="575"/>
        <v>0</v>
      </c>
      <c r="FX154" s="167">
        <f t="shared" si="576"/>
        <v>0</v>
      </c>
      <c r="FY154" s="167">
        <f t="shared" si="577"/>
        <v>0</v>
      </c>
      <c r="FZ154" s="167">
        <f t="shared" si="578"/>
        <v>0</v>
      </c>
      <c r="GA154" s="167">
        <f t="shared" si="579"/>
        <v>0</v>
      </c>
      <c r="GB154" s="167">
        <f t="shared" si="580"/>
        <v>0</v>
      </c>
      <c r="GC154" s="167">
        <f t="shared" si="581"/>
        <v>0</v>
      </c>
      <c r="GD154" s="167">
        <f t="shared" si="582"/>
        <v>0</v>
      </c>
      <c r="GE154" s="167">
        <f t="shared" si="583"/>
        <v>0</v>
      </c>
      <c r="GF154" s="167">
        <f t="shared" si="584"/>
        <v>0</v>
      </c>
      <c r="GG154" s="167">
        <f t="shared" si="585"/>
        <v>0</v>
      </c>
      <c r="GH154" s="167">
        <f t="shared" si="586"/>
        <v>0</v>
      </c>
      <c r="GI154" s="167">
        <f t="shared" si="587"/>
        <v>0</v>
      </c>
      <c r="GJ154" s="167">
        <f t="shared" si="588"/>
        <v>0</v>
      </c>
      <c r="GK154" s="167">
        <f t="shared" si="589"/>
        <v>0</v>
      </c>
      <c r="GL154" s="167">
        <f t="shared" si="590"/>
        <v>0</v>
      </c>
      <c r="GM154" s="167">
        <f t="shared" si="591"/>
        <v>0</v>
      </c>
      <c r="GO154" s="167" t="e">
        <f t="shared" ca="1" si="426"/>
        <v>#REF!</v>
      </c>
      <c r="GP154" s="167" t="e">
        <f t="shared" ca="1" si="596"/>
        <v>#REF!</v>
      </c>
      <c r="GQ154" s="167" t="e">
        <f t="shared" ca="1" si="596"/>
        <v>#REF!</v>
      </c>
      <c r="GR154" s="167" t="e">
        <f t="shared" ca="1" si="596"/>
        <v>#REF!</v>
      </c>
      <c r="GS154" s="167" t="e">
        <f t="shared" ca="1" si="596"/>
        <v>#REF!</v>
      </c>
      <c r="GT154" s="167" t="e">
        <f t="shared" ca="1" si="596"/>
        <v>#REF!</v>
      </c>
      <c r="GU154" s="167" t="e">
        <f t="shared" ca="1" si="596"/>
        <v>#REF!</v>
      </c>
      <c r="GV154" s="167" t="e">
        <f t="shared" ca="1" si="596"/>
        <v>#REF!</v>
      </c>
      <c r="GW154" s="167" t="e">
        <f t="shared" ca="1" si="596"/>
        <v>#REF!</v>
      </c>
      <c r="GX154" s="167" t="e">
        <f t="shared" ca="1" si="596"/>
        <v>#REF!</v>
      </c>
      <c r="GY154" s="167" t="e">
        <f t="shared" ca="1" si="596"/>
        <v>#REF!</v>
      </c>
      <c r="GZ154" s="167" t="e">
        <f t="shared" ca="1" si="596"/>
        <v>#REF!</v>
      </c>
      <c r="HA154" s="167" t="e">
        <f t="shared" ca="1" si="596"/>
        <v>#REF!</v>
      </c>
      <c r="HB154" s="167" t="e">
        <f t="shared" ca="1" si="596"/>
        <v>#REF!</v>
      </c>
      <c r="HC154" s="167" t="e">
        <f t="shared" ca="1" si="596"/>
        <v>#REF!</v>
      </c>
      <c r="HD154" s="167" t="e">
        <f t="shared" ca="1" si="596"/>
        <v>#REF!</v>
      </c>
      <c r="HF154" s="167" t="e">
        <f t="shared" ca="1" si="493"/>
        <v>#REF!</v>
      </c>
      <c r="HG154" s="167" t="e">
        <f t="shared" ca="1" si="494"/>
        <v>#REF!</v>
      </c>
      <c r="HH154" s="167" t="e">
        <f t="shared" ca="1" si="495"/>
        <v>#REF!</v>
      </c>
      <c r="HI154" s="167" t="e">
        <f t="shared" ca="1" si="496"/>
        <v>#REF!</v>
      </c>
      <c r="HJ154" s="167" t="e">
        <f t="shared" ca="1" si="497"/>
        <v>#REF!</v>
      </c>
      <c r="HK154" s="167" t="e">
        <f t="shared" ca="1" si="498"/>
        <v>#REF!</v>
      </c>
      <c r="HL154" s="167" t="e">
        <f t="shared" ca="1" si="499"/>
        <v>#REF!</v>
      </c>
      <c r="HM154" s="167" t="e">
        <f t="shared" ca="1" si="500"/>
        <v>#REF!</v>
      </c>
      <c r="HN154" s="167" t="e">
        <f t="shared" ca="1" si="501"/>
        <v>#REF!</v>
      </c>
      <c r="HO154" s="167" t="e">
        <f t="shared" ca="1" si="502"/>
        <v>#REF!</v>
      </c>
      <c r="HP154" s="167" t="e">
        <f t="shared" ca="1" si="503"/>
        <v>#REF!</v>
      </c>
      <c r="HQ154" s="167" t="e">
        <f t="shared" ca="1" si="504"/>
        <v>#REF!</v>
      </c>
      <c r="HR154" s="167" t="e">
        <f t="shared" ca="1" si="505"/>
        <v>#REF!</v>
      </c>
      <c r="HS154" s="167" t="e">
        <f t="shared" ca="1" si="506"/>
        <v>#REF!</v>
      </c>
      <c r="HT154" s="167" t="e">
        <f t="shared" ca="1" si="507"/>
        <v>#REF!</v>
      </c>
      <c r="HU154" s="167" t="e">
        <f t="shared" ca="1" si="508"/>
        <v>#REF!</v>
      </c>
      <c r="HW154" s="167" t="e">
        <f t="shared" ca="1" si="509"/>
        <v>#REF!</v>
      </c>
      <c r="HX154" s="167">
        <f t="shared" si="510"/>
        <v>0</v>
      </c>
      <c r="HY154" s="167" t="e">
        <f t="shared" ca="1" si="592"/>
        <v>#REF!</v>
      </c>
      <c r="HZ154" s="219" t="e">
        <f t="shared" ca="1" si="593"/>
        <v>#REF!</v>
      </c>
    </row>
    <row r="155" spans="1:234" s="48" customFormat="1">
      <c r="A155" s="3" t="s">
        <v>300</v>
      </c>
      <c r="B155" s="202" t="str">
        <f>INDEX('Ref1'!$E:$E,MATCH(A155,'Ref1'!$A:$A,0))</f>
        <v>Hampshire Fire Authority</v>
      </c>
      <c r="C155" s="42" t="str">
        <f>INDEX(Data1!B:B,MATCH(A155,Data1!A:A,0))</f>
        <v>SFIR</v>
      </c>
      <c r="D155" s="253" t="str">
        <f>INDEX(Data1!C:C,MATCH(A155,Data1!A:A,0))</f>
        <v>SE</v>
      </c>
      <c r="E155" s="200" t="str">
        <f>IF($C$6="No","No",IF(COUNTIF(Inputs!$K$359:$K$398,$A155)&gt;0,"Yes","No"))</f>
        <v>No</v>
      </c>
      <c r="F155" s="404"/>
      <c r="G155" s="62">
        <f>INDEX('4_RatesSplit'!K:K,MATCH($A155,'4_RatesSplit'!$A:$A,0))</f>
        <v>0</v>
      </c>
      <c r="H155" s="171">
        <f>INDEX('4_RatesSplit'!L:L,MATCH($A155,'4_RatesSplit'!$A:$A,0))</f>
        <v>0</v>
      </c>
      <c r="I155" s="167">
        <f>INDEX('4_RatesSplit'!M:M,MATCH($A155,'4_RatesSplit'!$A:$A,0))</f>
        <v>0</v>
      </c>
      <c r="J155" s="167">
        <f>INDEX('4_RatesSplit'!N:N,MATCH($A155,'4_RatesSplit'!$A:$A,0))</f>
        <v>0</v>
      </c>
      <c r="K155" s="167">
        <f>INDEX('4_RatesSplit'!O:O,MATCH($A155,'4_RatesSplit'!$A:$A,0))</f>
        <v>0</v>
      </c>
      <c r="L155" s="167">
        <f>INDEX('4_RatesSplit'!P:P,MATCH($A155,'4_RatesSplit'!$A:$A,0))</f>
        <v>0</v>
      </c>
      <c r="M155" s="167">
        <f>INDEX('4_RatesSplit'!Q:Q,MATCH($A155,'4_RatesSplit'!$A:$A,0))</f>
        <v>0</v>
      </c>
      <c r="N155" s="167">
        <f>INDEX('4_RatesSplit'!R:R,MATCH($A155,'4_RatesSplit'!$A:$A,0))</f>
        <v>0</v>
      </c>
      <c r="O155" s="167">
        <f>INDEX('4_RatesSplit'!S:S,MATCH($A155,'4_RatesSplit'!$A:$A,0))</f>
        <v>0</v>
      </c>
      <c r="P155" s="167">
        <f>INDEX('4_RatesSplit'!T:T,MATCH($A155,'4_RatesSplit'!$A:$A,0))</f>
        <v>0</v>
      </c>
      <c r="Q155" s="167">
        <f>INDEX('4_RatesSplit'!U:U,MATCH($A155,'4_RatesSplit'!$A:$A,0))</f>
        <v>0</v>
      </c>
      <c r="R155" s="167">
        <f>INDEX('4_RatesSplit'!V:V,MATCH($A155,'4_RatesSplit'!$A:$A,0))</f>
        <v>0</v>
      </c>
      <c r="S155" s="167">
        <f>INDEX('4_RatesSplit'!W:W,MATCH($A155,'4_RatesSplit'!$A:$A,0))</f>
        <v>0</v>
      </c>
      <c r="T155" s="167">
        <f>INDEX('4_RatesSplit'!X:X,MATCH($A155,'4_RatesSplit'!$A:$A,0))</f>
        <v>0</v>
      </c>
      <c r="U155" s="167">
        <f>INDEX('4_RatesSplit'!Y:Y,MATCH($A155,'4_RatesSplit'!$A:$A,0))</f>
        <v>0</v>
      </c>
      <c r="V155" s="167">
        <f>INDEX('4_RatesSplit'!Z:Z,MATCH($A155,'4_RatesSplit'!$A:$A,0))</f>
        <v>0</v>
      </c>
      <c r="W155" s="167">
        <f>INDEX('4_RatesSplit'!AA:AA,MATCH($A155,'4_RatesSplit'!$A:$A,0))</f>
        <v>0</v>
      </c>
      <c r="X155" s="18"/>
      <c r="Y155" s="168" t="e">
        <f ca="1">INDEX('4_RatesSplit'!AT:AT,MATCH($A155,'4_RatesSplit'!$A:$A,0))</f>
        <v>#REF!</v>
      </c>
      <c r="Z155" s="168" t="e">
        <f ca="1">INDEX('4_RatesSplit'!AU:AU,MATCH($A155,'4_RatesSplit'!$A:$A,0))</f>
        <v>#REF!</v>
      </c>
      <c r="AA155" s="168" t="e">
        <f ca="1">INDEX('4_RatesSplit'!AV:AV,MATCH($A155,'4_RatesSplit'!$A:$A,0))</f>
        <v>#REF!</v>
      </c>
      <c r="AB155" s="168" t="e">
        <f ca="1">INDEX('4_RatesSplit'!AW:AW,MATCH($A155,'4_RatesSplit'!$A:$A,0))</f>
        <v>#REF!</v>
      </c>
      <c r="AC155" s="168" t="e">
        <f ca="1">INDEX('4_RatesSplit'!AX:AX,MATCH($A155,'4_RatesSplit'!$A:$A,0))</f>
        <v>#REF!</v>
      </c>
      <c r="AD155" s="168" t="e">
        <f ca="1">INDEX('4_RatesSplit'!AY:AY,MATCH($A155,'4_RatesSplit'!$A:$A,0))</f>
        <v>#REF!</v>
      </c>
      <c r="AE155" s="168" t="e">
        <f ca="1">INDEX('4_RatesSplit'!AZ:AZ,MATCH($A155,'4_RatesSplit'!$A:$A,0))</f>
        <v>#REF!</v>
      </c>
      <c r="AF155" s="168" t="e">
        <f ca="1">INDEX('4_RatesSplit'!BA:BA,MATCH($A155,'4_RatesSplit'!$A:$A,0))</f>
        <v>#REF!</v>
      </c>
      <c r="AG155" s="168" t="e">
        <f ca="1">INDEX('4_RatesSplit'!BB:BB,MATCH($A155,'4_RatesSplit'!$A:$A,0))</f>
        <v>#REF!</v>
      </c>
      <c r="AH155" s="168" t="e">
        <f ca="1">INDEX('4_RatesSplit'!BC:BC,MATCH($A155,'4_RatesSplit'!$A:$A,0))</f>
        <v>#REF!</v>
      </c>
      <c r="AI155" s="168" t="e">
        <f ca="1">INDEX('4_RatesSplit'!BD:BD,MATCH($A155,'4_RatesSplit'!$A:$A,0))</f>
        <v>#REF!</v>
      </c>
      <c r="AJ155" s="168" t="e">
        <f ca="1">INDEX('4_RatesSplit'!BE:BE,MATCH($A155,'4_RatesSplit'!$A:$A,0))</f>
        <v>#REF!</v>
      </c>
      <c r="AK155" s="168" t="e">
        <f ca="1">INDEX('4_RatesSplit'!BF:BF,MATCH($A155,'4_RatesSplit'!$A:$A,0))</f>
        <v>#REF!</v>
      </c>
      <c r="AL155" s="168" t="e">
        <f ca="1">INDEX('4_RatesSplit'!BG:BG,MATCH($A155,'4_RatesSplit'!$A:$A,0))</f>
        <v>#REF!</v>
      </c>
      <c r="AM155" s="168" t="e">
        <f ca="1">INDEX('4_RatesSplit'!BH:BH,MATCH($A155,'4_RatesSplit'!$A:$A,0))</f>
        <v>#REF!</v>
      </c>
      <c r="AN155" s="198" t="e">
        <f ca="1">INDEX('4_RatesSplit'!BI:BI,MATCH($A155,'4_RatesSplit'!$A:$A,0))</f>
        <v>#REF!</v>
      </c>
      <c r="AO155" s="114"/>
      <c r="AP155" s="167" t="e">
        <f t="shared" ca="1" si="511"/>
        <v>#REF!</v>
      </c>
      <c r="AQ155" s="167" t="e">
        <f t="shared" ca="1" si="512"/>
        <v>#REF!</v>
      </c>
      <c r="AR155" s="167" t="e">
        <f t="shared" ca="1" si="513"/>
        <v>#REF!</v>
      </c>
      <c r="AS155" s="167" t="e">
        <f t="shared" ca="1" si="514"/>
        <v>#REF!</v>
      </c>
      <c r="AT155" s="167" t="e">
        <f t="shared" ca="1" si="515"/>
        <v>#REF!</v>
      </c>
      <c r="AU155" s="167" t="e">
        <f t="shared" ca="1" si="516"/>
        <v>#REF!</v>
      </c>
      <c r="AV155" s="167" t="e">
        <f t="shared" ca="1" si="517"/>
        <v>#REF!</v>
      </c>
      <c r="AW155" s="167" t="e">
        <f t="shared" ca="1" si="518"/>
        <v>#REF!</v>
      </c>
      <c r="AX155" s="167" t="e">
        <f t="shared" ca="1" si="519"/>
        <v>#REF!</v>
      </c>
      <c r="AY155" s="167" t="e">
        <f t="shared" ca="1" si="520"/>
        <v>#REF!</v>
      </c>
      <c r="AZ155" s="167" t="e">
        <f t="shared" ca="1" si="521"/>
        <v>#REF!</v>
      </c>
      <c r="BA155" s="167" t="e">
        <f t="shared" ca="1" si="522"/>
        <v>#REF!</v>
      </c>
      <c r="BB155" s="167" t="e">
        <f t="shared" ca="1" si="523"/>
        <v>#REF!</v>
      </c>
      <c r="BC155" s="167" t="e">
        <f t="shared" ca="1" si="524"/>
        <v>#REF!</v>
      </c>
      <c r="BD155" s="167" t="e">
        <f t="shared" ca="1" si="525"/>
        <v>#REF!</v>
      </c>
      <c r="BE155" s="167" t="e">
        <f t="shared" ca="1" si="526"/>
        <v>#REF!</v>
      </c>
      <c r="BF155" s="18"/>
      <c r="BG155" s="168">
        <f>INDEX('2_Needs'!$F:$F,MATCH($A155,'2_Needs'!$A:$A,0))</f>
        <v>1.1676396877231742E-3</v>
      </c>
      <c r="BH155" s="114"/>
      <c r="BI155" s="167">
        <f t="shared" ref="BI155:BX155" si="606">IF(BI$3="reset",$BG155*BI$6,BH155*(1+$C$4))</f>
        <v>0</v>
      </c>
      <c r="BJ155" s="167">
        <f t="shared" si="606"/>
        <v>0</v>
      </c>
      <c r="BK155" s="167">
        <f t="shared" si="606"/>
        <v>0</v>
      </c>
      <c r="BL155" s="167">
        <f t="shared" si="606"/>
        <v>0</v>
      </c>
      <c r="BM155" s="167">
        <f t="shared" si="606"/>
        <v>0</v>
      </c>
      <c r="BN155" s="167">
        <f t="shared" si="606"/>
        <v>0</v>
      </c>
      <c r="BO155" s="167">
        <f t="shared" si="606"/>
        <v>0</v>
      </c>
      <c r="BP155" s="167">
        <f t="shared" si="606"/>
        <v>0</v>
      </c>
      <c r="BQ155" s="167">
        <f t="shared" si="606"/>
        <v>0</v>
      </c>
      <c r="BR155" s="167">
        <f t="shared" si="606"/>
        <v>0</v>
      </c>
      <c r="BS155" s="167">
        <f t="shared" si="606"/>
        <v>0</v>
      </c>
      <c r="BT155" s="167">
        <f t="shared" si="606"/>
        <v>0</v>
      </c>
      <c r="BU155" s="167">
        <f t="shared" si="606"/>
        <v>0</v>
      </c>
      <c r="BV155" s="167">
        <f t="shared" si="606"/>
        <v>0</v>
      </c>
      <c r="BW155" s="167">
        <f t="shared" si="606"/>
        <v>0</v>
      </c>
      <c r="BX155" s="167">
        <f t="shared" si="606"/>
        <v>0</v>
      </c>
      <c r="BZ155" s="167" t="e">
        <f t="shared" ca="1" si="445"/>
        <v>#REF!</v>
      </c>
      <c r="CA155" s="167" t="e">
        <f t="shared" ca="1" si="446"/>
        <v>#REF!</v>
      </c>
      <c r="CB155" s="167" t="e">
        <f t="shared" ca="1" si="447"/>
        <v>#REF!</v>
      </c>
      <c r="CC155" s="167" t="e">
        <f t="shared" ca="1" si="448"/>
        <v>#REF!</v>
      </c>
      <c r="CD155" s="167" t="e">
        <f t="shared" ca="1" si="449"/>
        <v>#REF!</v>
      </c>
      <c r="CE155" s="167" t="e">
        <f t="shared" ca="1" si="450"/>
        <v>#REF!</v>
      </c>
      <c r="CF155" s="167" t="e">
        <f t="shared" ca="1" si="451"/>
        <v>#REF!</v>
      </c>
      <c r="CG155" s="167" t="e">
        <f t="shared" ca="1" si="452"/>
        <v>#REF!</v>
      </c>
      <c r="CH155" s="167" t="e">
        <f t="shared" ca="1" si="453"/>
        <v>#REF!</v>
      </c>
      <c r="CI155" s="167" t="e">
        <f t="shared" ca="1" si="454"/>
        <v>#REF!</v>
      </c>
      <c r="CJ155" s="167" t="e">
        <f t="shared" ca="1" si="455"/>
        <v>#REF!</v>
      </c>
      <c r="CK155" s="167" t="e">
        <f t="shared" ca="1" si="456"/>
        <v>#REF!</v>
      </c>
      <c r="CL155" s="167" t="e">
        <f t="shared" ca="1" si="457"/>
        <v>#REF!</v>
      </c>
      <c r="CM155" s="167" t="e">
        <f t="shared" ca="1" si="458"/>
        <v>#REF!</v>
      </c>
      <c r="CN155" s="167" t="e">
        <f t="shared" ca="1" si="459"/>
        <v>#REF!</v>
      </c>
      <c r="CO155" s="167" t="e">
        <f t="shared" ca="1" si="460"/>
        <v>#REF!</v>
      </c>
      <c r="CQ155" s="167" t="e">
        <f t="shared" ca="1" si="461"/>
        <v>#REF!</v>
      </c>
      <c r="CR155" s="167" t="e">
        <f t="shared" ca="1" si="462"/>
        <v>#REF!</v>
      </c>
      <c r="CS155" s="167" t="e">
        <f t="shared" ca="1" si="463"/>
        <v>#REF!</v>
      </c>
      <c r="CT155" s="167" t="e">
        <f t="shared" ca="1" si="464"/>
        <v>#REF!</v>
      </c>
      <c r="CU155" s="167" t="e">
        <f t="shared" ca="1" si="465"/>
        <v>#REF!</v>
      </c>
      <c r="CV155" s="167" t="e">
        <f t="shared" ca="1" si="466"/>
        <v>#REF!</v>
      </c>
      <c r="CW155" s="167" t="e">
        <f t="shared" ca="1" si="467"/>
        <v>#REF!</v>
      </c>
      <c r="CX155" s="167" t="e">
        <f t="shared" ca="1" si="468"/>
        <v>#REF!</v>
      </c>
      <c r="CY155" s="167" t="e">
        <f t="shared" ca="1" si="469"/>
        <v>#REF!</v>
      </c>
      <c r="CZ155" s="167" t="e">
        <f t="shared" ca="1" si="470"/>
        <v>#REF!</v>
      </c>
      <c r="DA155" s="167" t="e">
        <f t="shared" ca="1" si="471"/>
        <v>#REF!</v>
      </c>
      <c r="DB155" s="167" t="e">
        <f t="shared" ca="1" si="472"/>
        <v>#REF!</v>
      </c>
      <c r="DC155" s="167" t="e">
        <f t="shared" ca="1" si="473"/>
        <v>#REF!</v>
      </c>
      <c r="DD155" s="167" t="e">
        <f t="shared" ca="1" si="474"/>
        <v>#REF!</v>
      </c>
      <c r="DE155" s="167" t="e">
        <f t="shared" ca="1" si="475"/>
        <v>#REF!</v>
      </c>
      <c r="DF155" s="167" t="e">
        <f t="shared" ca="1" si="476"/>
        <v>#REF!</v>
      </c>
      <c r="DH155" s="167">
        <f t="shared" si="477"/>
        <v>0</v>
      </c>
      <c r="DI155" s="167">
        <f t="shared" si="478"/>
        <v>0</v>
      </c>
      <c r="DJ155" s="167">
        <f t="shared" si="479"/>
        <v>0</v>
      </c>
      <c r="DK155" s="167">
        <f t="shared" si="480"/>
        <v>0</v>
      </c>
      <c r="DL155" s="167">
        <f t="shared" si="481"/>
        <v>0</v>
      </c>
      <c r="DM155" s="167">
        <f t="shared" si="482"/>
        <v>0</v>
      </c>
      <c r="DN155" s="167">
        <f t="shared" si="483"/>
        <v>0</v>
      </c>
      <c r="DO155" s="167">
        <f t="shared" si="484"/>
        <v>0</v>
      </c>
      <c r="DP155" s="167">
        <f t="shared" si="485"/>
        <v>0</v>
      </c>
      <c r="DQ155" s="167">
        <f t="shared" si="486"/>
        <v>0</v>
      </c>
      <c r="DR155" s="167">
        <f t="shared" si="487"/>
        <v>0</v>
      </c>
      <c r="DS155" s="167">
        <f t="shared" si="488"/>
        <v>0</v>
      </c>
      <c r="DT155" s="167">
        <f t="shared" si="489"/>
        <v>0</v>
      </c>
      <c r="DU155" s="167">
        <f t="shared" si="490"/>
        <v>0</v>
      </c>
      <c r="DV155" s="167">
        <f t="shared" si="491"/>
        <v>0</v>
      </c>
      <c r="DW155" s="167">
        <f t="shared" si="492"/>
        <v>0</v>
      </c>
      <c r="DY155" s="167" t="e">
        <f t="shared" ca="1" si="528"/>
        <v>#REF!</v>
      </c>
      <c r="DZ155" s="167" t="e">
        <f t="shared" ca="1" si="529"/>
        <v>#REF!</v>
      </c>
      <c r="EA155" s="167" t="e">
        <f t="shared" ca="1" si="530"/>
        <v>#REF!</v>
      </c>
      <c r="EB155" s="167" t="e">
        <f t="shared" ca="1" si="531"/>
        <v>#REF!</v>
      </c>
      <c r="EC155" s="167" t="e">
        <f t="shared" ca="1" si="532"/>
        <v>#REF!</v>
      </c>
      <c r="ED155" s="167" t="e">
        <f t="shared" ca="1" si="533"/>
        <v>#REF!</v>
      </c>
      <c r="EE155" s="167" t="e">
        <f t="shared" ca="1" si="534"/>
        <v>#REF!</v>
      </c>
      <c r="EF155" s="167" t="e">
        <f t="shared" ca="1" si="535"/>
        <v>#REF!</v>
      </c>
      <c r="EG155" s="167" t="e">
        <f t="shared" ca="1" si="536"/>
        <v>#REF!</v>
      </c>
      <c r="EH155" s="167" t="e">
        <f t="shared" ca="1" si="537"/>
        <v>#REF!</v>
      </c>
      <c r="EI155" s="167" t="e">
        <f t="shared" ca="1" si="538"/>
        <v>#REF!</v>
      </c>
      <c r="EJ155" s="167" t="e">
        <f t="shared" ca="1" si="539"/>
        <v>#REF!</v>
      </c>
      <c r="EK155" s="167" t="e">
        <f t="shared" ca="1" si="540"/>
        <v>#REF!</v>
      </c>
      <c r="EL155" s="167" t="e">
        <f t="shared" ca="1" si="541"/>
        <v>#REF!</v>
      </c>
      <c r="EM155" s="167" t="e">
        <f t="shared" ca="1" si="542"/>
        <v>#REF!</v>
      </c>
      <c r="EN155" s="167" t="e">
        <f t="shared" ca="1" si="543"/>
        <v>#REF!</v>
      </c>
      <c r="EP155" s="167">
        <f t="shared" si="544"/>
        <v>0</v>
      </c>
      <c r="EQ155" s="167">
        <f t="shared" si="545"/>
        <v>0</v>
      </c>
      <c r="ER155" s="167">
        <f t="shared" si="546"/>
        <v>0</v>
      </c>
      <c r="ES155" s="167">
        <f t="shared" si="547"/>
        <v>0</v>
      </c>
      <c r="ET155" s="167">
        <f t="shared" si="548"/>
        <v>0</v>
      </c>
      <c r="EU155" s="167">
        <f t="shared" si="549"/>
        <v>0</v>
      </c>
      <c r="EV155" s="167">
        <f t="shared" si="550"/>
        <v>0</v>
      </c>
      <c r="EW155" s="167">
        <f t="shared" si="551"/>
        <v>0</v>
      </c>
      <c r="EX155" s="167">
        <f t="shared" si="552"/>
        <v>0</v>
      </c>
      <c r="EY155" s="167">
        <f t="shared" si="553"/>
        <v>0</v>
      </c>
      <c r="EZ155" s="167">
        <f t="shared" si="554"/>
        <v>0</v>
      </c>
      <c r="FA155" s="167">
        <f t="shared" si="555"/>
        <v>0</v>
      </c>
      <c r="FB155" s="167">
        <f t="shared" si="556"/>
        <v>0</v>
      </c>
      <c r="FC155" s="167">
        <f t="shared" si="557"/>
        <v>0</v>
      </c>
      <c r="FD155" s="167">
        <f t="shared" si="558"/>
        <v>0</v>
      </c>
      <c r="FE155" s="167">
        <f t="shared" si="559"/>
        <v>0</v>
      </c>
      <c r="FG155" s="167">
        <f t="shared" si="560"/>
        <v>0</v>
      </c>
      <c r="FH155" s="167">
        <f t="shared" si="561"/>
        <v>0</v>
      </c>
      <c r="FI155" s="167">
        <f t="shared" si="562"/>
        <v>0</v>
      </c>
      <c r="FJ155" s="167">
        <f t="shared" si="563"/>
        <v>0</v>
      </c>
      <c r="FK155" s="167">
        <f t="shared" si="564"/>
        <v>0</v>
      </c>
      <c r="FL155" s="167">
        <f t="shared" si="565"/>
        <v>0</v>
      </c>
      <c r="FM155" s="167">
        <f t="shared" si="566"/>
        <v>0</v>
      </c>
      <c r="FN155" s="167">
        <f t="shared" si="567"/>
        <v>0</v>
      </c>
      <c r="FO155" s="167">
        <f t="shared" si="568"/>
        <v>0</v>
      </c>
      <c r="FP155" s="167">
        <f t="shared" si="569"/>
        <v>0</v>
      </c>
      <c r="FQ155" s="167">
        <f t="shared" si="570"/>
        <v>0</v>
      </c>
      <c r="FR155" s="167">
        <f t="shared" si="571"/>
        <v>0</v>
      </c>
      <c r="FS155" s="167">
        <f t="shared" si="572"/>
        <v>0</v>
      </c>
      <c r="FT155" s="167">
        <f t="shared" si="573"/>
        <v>0</v>
      </c>
      <c r="FU155" s="167">
        <f t="shared" si="574"/>
        <v>0</v>
      </c>
      <c r="FV155" s="167">
        <f t="shared" si="575"/>
        <v>0</v>
      </c>
      <c r="FX155" s="167">
        <f t="shared" si="576"/>
        <v>0</v>
      </c>
      <c r="FY155" s="167">
        <f t="shared" si="577"/>
        <v>0</v>
      </c>
      <c r="FZ155" s="167">
        <f t="shared" si="578"/>
        <v>0</v>
      </c>
      <c r="GA155" s="167">
        <f t="shared" si="579"/>
        <v>0</v>
      </c>
      <c r="GB155" s="167">
        <f t="shared" si="580"/>
        <v>0</v>
      </c>
      <c r="GC155" s="167">
        <f t="shared" si="581"/>
        <v>0</v>
      </c>
      <c r="GD155" s="167">
        <f t="shared" si="582"/>
        <v>0</v>
      </c>
      <c r="GE155" s="167">
        <f t="shared" si="583"/>
        <v>0</v>
      </c>
      <c r="GF155" s="167">
        <f t="shared" si="584"/>
        <v>0</v>
      </c>
      <c r="GG155" s="167">
        <f t="shared" si="585"/>
        <v>0</v>
      </c>
      <c r="GH155" s="167">
        <f t="shared" si="586"/>
        <v>0</v>
      </c>
      <c r="GI155" s="167">
        <f t="shared" si="587"/>
        <v>0</v>
      </c>
      <c r="GJ155" s="167">
        <f t="shared" si="588"/>
        <v>0</v>
      </c>
      <c r="GK155" s="167">
        <f t="shared" si="589"/>
        <v>0</v>
      </c>
      <c r="GL155" s="167">
        <f t="shared" si="590"/>
        <v>0</v>
      </c>
      <c r="GM155" s="167">
        <f t="shared" si="591"/>
        <v>0</v>
      </c>
      <c r="GO155" s="167" t="e">
        <f t="shared" ca="1" si="426"/>
        <v>#REF!</v>
      </c>
      <c r="GP155" s="167" t="e">
        <f t="shared" ca="1" si="596"/>
        <v>#REF!</v>
      </c>
      <c r="GQ155" s="167" t="e">
        <f t="shared" ca="1" si="596"/>
        <v>#REF!</v>
      </c>
      <c r="GR155" s="167" t="e">
        <f t="shared" ca="1" si="596"/>
        <v>#REF!</v>
      </c>
      <c r="GS155" s="167" t="e">
        <f t="shared" ca="1" si="596"/>
        <v>#REF!</v>
      </c>
      <c r="GT155" s="167" t="e">
        <f t="shared" ca="1" si="596"/>
        <v>#REF!</v>
      </c>
      <c r="GU155" s="167" t="e">
        <f t="shared" ca="1" si="596"/>
        <v>#REF!</v>
      </c>
      <c r="GV155" s="167" t="e">
        <f t="shared" ca="1" si="596"/>
        <v>#REF!</v>
      </c>
      <c r="GW155" s="167" t="e">
        <f t="shared" ca="1" si="596"/>
        <v>#REF!</v>
      </c>
      <c r="GX155" s="167" t="e">
        <f t="shared" ca="1" si="596"/>
        <v>#REF!</v>
      </c>
      <c r="GY155" s="167" t="e">
        <f t="shared" ca="1" si="596"/>
        <v>#REF!</v>
      </c>
      <c r="GZ155" s="167" t="e">
        <f t="shared" ca="1" si="596"/>
        <v>#REF!</v>
      </c>
      <c r="HA155" s="167" t="e">
        <f t="shared" ca="1" si="596"/>
        <v>#REF!</v>
      </c>
      <c r="HB155" s="167" t="e">
        <f t="shared" ca="1" si="596"/>
        <v>#REF!</v>
      </c>
      <c r="HC155" s="167" t="e">
        <f t="shared" ca="1" si="596"/>
        <v>#REF!</v>
      </c>
      <c r="HD155" s="167" t="e">
        <f t="shared" ca="1" si="596"/>
        <v>#REF!</v>
      </c>
      <c r="HF155" s="167" t="e">
        <f t="shared" ca="1" si="493"/>
        <v>#REF!</v>
      </c>
      <c r="HG155" s="167" t="e">
        <f t="shared" ca="1" si="494"/>
        <v>#REF!</v>
      </c>
      <c r="HH155" s="167" t="e">
        <f t="shared" ca="1" si="495"/>
        <v>#REF!</v>
      </c>
      <c r="HI155" s="167" t="e">
        <f t="shared" ca="1" si="496"/>
        <v>#REF!</v>
      </c>
      <c r="HJ155" s="167" t="e">
        <f t="shared" ca="1" si="497"/>
        <v>#REF!</v>
      </c>
      <c r="HK155" s="167" t="e">
        <f t="shared" ca="1" si="498"/>
        <v>#REF!</v>
      </c>
      <c r="HL155" s="167" t="e">
        <f t="shared" ca="1" si="499"/>
        <v>#REF!</v>
      </c>
      <c r="HM155" s="167" t="e">
        <f t="shared" ca="1" si="500"/>
        <v>#REF!</v>
      </c>
      <c r="HN155" s="167" t="e">
        <f t="shared" ca="1" si="501"/>
        <v>#REF!</v>
      </c>
      <c r="HO155" s="167" t="e">
        <f t="shared" ca="1" si="502"/>
        <v>#REF!</v>
      </c>
      <c r="HP155" s="167" t="e">
        <f t="shared" ca="1" si="503"/>
        <v>#REF!</v>
      </c>
      <c r="HQ155" s="167" t="e">
        <f t="shared" ca="1" si="504"/>
        <v>#REF!</v>
      </c>
      <c r="HR155" s="167" t="e">
        <f t="shared" ca="1" si="505"/>
        <v>#REF!</v>
      </c>
      <c r="HS155" s="167" t="e">
        <f t="shared" ca="1" si="506"/>
        <v>#REF!</v>
      </c>
      <c r="HT155" s="167" t="e">
        <f t="shared" ca="1" si="507"/>
        <v>#REF!</v>
      </c>
      <c r="HU155" s="167" t="e">
        <f t="shared" ca="1" si="508"/>
        <v>#REF!</v>
      </c>
      <c r="HW155" s="167" t="e">
        <f t="shared" ca="1" si="509"/>
        <v>#REF!</v>
      </c>
      <c r="HX155" s="167">
        <f t="shared" si="510"/>
        <v>0</v>
      </c>
      <c r="HY155" s="167" t="e">
        <f t="shared" ca="1" si="592"/>
        <v>#REF!</v>
      </c>
      <c r="HZ155" s="219" t="e">
        <f t="shared" ca="1" si="593"/>
        <v>#REF!</v>
      </c>
    </row>
    <row r="156" spans="1:234" s="48" customFormat="1">
      <c r="A156" s="3" t="s">
        <v>302</v>
      </c>
      <c r="B156" s="202" t="str">
        <f>INDEX('Ref1'!$E:$E,MATCH(A156,'Ref1'!$A:$A,0))</f>
        <v>Harborough</v>
      </c>
      <c r="C156" s="42" t="str">
        <f>INDEX(Data1!B:B,MATCH(A156,Data1!A:A,0))</f>
        <v>SD</v>
      </c>
      <c r="D156" s="253" t="str">
        <f>INDEX(Data1!C:C,MATCH(A156,Data1!A:A,0))</f>
        <v>EM</v>
      </c>
      <c r="E156" s="200" t="str">
        <f>IF($C$6="No","No",IF(COUNTIF(Inputs!$K$359:$K$398,$A156)&gt;0,"Yes","No"))</f>
        <v>No</v>
      </c>
      <c r="F156" s="404"/>
      <c r="G156" s="62">
        <f>INDEX('4_RatesSplit'!K:K,MATCH($A156,'4_RatesSplit'!$A:$A,0))</f>
        <v>0</v>
      </c>
      <c r="H156" s="171">
        <f>INDEX('4_RatesSplit'!L:L,MATCH($A156,'4_RatesSplit'!$A:$A,0))</f>
        <v>0</v>
      </c>
      <c r="I156" s="167">
        <f>INDEX('4_RatesSplit'!M:M,MATCH($A156,'4_RatesSplit'!$A:$A,0))</f>
        <v>0</v>
      </c>
      <c r="J156" s="167">
        <f>INDEX('4_RatesSplit'!N:N,MATCH($A156,'4_RatesSplit'!$A:$A,0))</f>
        <v>0</v>
      </c>
      <c r="K156" s="167">
        <f>INDEX('4_RatesSplit'!O:O,MATCH($A156,'4_RatesSplit'!$A:$A,0))</f>
        <v>0</v>
      </c>
      <c r="L156" s="167">
        <f>INDEX('4_RatesSplit'!P:P,MATCH($A156,'4_RatesSplit'!$A:$A,0))</f>
        <v>0</v>
      </c>
      <c r="M156" s="167">
        <f>INDEX('4_RatesSplit'!Q:Q,MATCH($A156,'4_RatesSplit'!$A:$A,0))</f>
        <v>0</v>
      </c>
      <c r="N156" s="167">
        <f>INDEX('4_RatesSplit'!R:R,MATCH($A156,'4_RatesSplit'!$A:$A,0))</f>
        <v>0</v>
      </c>
      <c r="O156" s="167">
        <f>INDEX('4_RatesSplit'!S:S,MATCH($A156,'4_RatesSplit'!$A:$A,0))</f>
        <v>0</v>
      </c>
      <c r="P156" s="167">
        <f>INDEX('4_RatesSplit'!T:T,MATCH($A156,'4_RatesSplit'!$A:$A,0))</f>
        <v>0</v>
      </c>
      <c r="Q156" s="167">
        <f>INDEX('4_RatesSplit'!U:U,MATCH($A156,'4_RatesSplit'!$A:$A,0))</f>
        <v>0</v>
      </c>
      <c r="R156" s="167">
        <f>INDEX('4_RatesSplit'!V:V,MATCH($A156,'4_RatesSplit'!$A:$A,0))</f>
        <v>0</v>
      </c>
      <c r="S156" s="167">
        <f>INDEX('4_RatesSplit'!W:W,MATCH($A156,'4_RatesSplit'!$A:$A,0))</f>
        <v>0</v>
      </c>
      <c r="T156" s="167">
        <f>INDEX('4_RatesSplit'!X:X,MATCH($A156,'4_RatesSplit'!$A:$A,0))</f>
        <v>0</v>
      </c>
      <c r="U156" s="167">
        <f>INDEX('4_RatesSplit'!Y:Y,MATCH($A156,'4_RatesSplit'!$A:$A,0))</f>
        <v>0</v>
      </c>
      <c r="V156" s="167">
        <f>INDEX('4_RatesSplit'!Z:Z,MATCH($A156,'4_RatesSplit'!$A:$A,0))</f>
        <v>0</v>
      </c>
      <c r="W156" s="167">
        <f>INDEX('4_RatesSplit'!AA:AA,MATCH($A156,'4_RatesSplit'!$A:$A,0))</f>
        <v>0</v>
      </c>
      <c r="X156" s="18"/>
      <c r="Y156" s="168" t="e">
        <f ca="1">INDEX('4_RatesSplit'!AT:AT,MATCH($A156,'4_RatesSplit'!$A:$A,0))</f>
        <v>#REF!</v>
      </c>
      <c r="Z156" s="168" t="e">
        <f ca="1">INDEX('4_RatesSplit'!AU:AU,MATCH($A156,'4_RatesSplit'!$A:$A,0))</f>
        <v>#REF!</v>
      </c>
      <c r="AA156" s="168" t="e">
        <f ca="1">INDEX('4_RatesSplit'!AV:AV,MATCH($A156,'4_RatesSplit'!$A:$A,0))</f>
        <v>#REF!</v>
      </c>
      <c r="AB156" s="168" t="e">
        <f ca="1">INDEX('4_RatesSplit'!AW:AW,MATCH($A156,'4_RatesSplit'!$A:$A,0))</f>
        <v>#REF!</v>
      </c>
      <c r="AC156" s="168" t="e">
        <f ca="1">INDEX('4_RatesSplit'!AX:AX,MATCH($A156,'4_RatesSplit'!$A:$A,0))</f>
        <v>#REF!</v>
      </c>
      <c r="AD156" s="168" t="e">
        <f ca="1">INDEX('4_RatesSplit'!AY:AY,MATCH($A156,'4_RatesSplit'!$A:$A,0))</f>
        <v>#REF!</v>
      </c>
      <c r="AE156" s="168" t="e">
        <f ca="1">INDEX('4_RatesSplit'!AZ:AZ,MATCH($A156,'4_RatesSplit'!$A:$A,0))</f>
        <v>#REF!</v>
      </c>
      <c r="AF156" s="168" t="e">
        <f ca="1">INDEX('4_RatesSplit'!BA:BA,MATCH($A156,'4_RatesSplit'!$A:$A,0))</f>
        <v>#REF!</v>
      </c>
      <c r="AG156" s="168" t="e">
        <f ca="1">INDEX('4_RatesSplit'!BB:BB,MATCH($A156,'4_RatesSplit'!$A:$A,0))</f>
        <v>#REF!</v>
      </c>
      <c r="AH156" s="168" t="e">
        <f ca="1">INDEX('4_RatesSplit'!BC:BC,MATCH($A156,'4_RatesSplit'!$A:$A,0))</f>
        <v>#REF!</v>
      </c>
      <c r="AI156" s="168" t="e">
        <f ca="1">INDEX('4_RatesSplit'!BD:BD,MATCH($A156,'4_RatesSplit'!$A:$A,0))</f>
        <v>#REF!</v>
      </c>
      <c r="AJ156" s="168" t="e">
        <f ca="1">INDEX('4_RatesSplit'!BE:BE,MATCH($A156,'4_RatesSplit'!$A:$A,0))</f>
        <v>#REF!</v>
      </c>
      <c r="AK156" s="168" t="e">
        <f ca="1">INDEX('4_RatesSplit'!BF:BF,MATCH($A156,'4_RatesSplit'!$A:$A,0))</f>
        <v>#REF!</v>
      </c>
      <c r="AL156" s="168" t="e">
        <f ca="1">INDEX('4_RatesSplit'!BG:BG,MATCH($A156,'4_RatesSplit'!$A:$A,0))</f>
        <v>#REF!</v>
      </c>
      <c r="AM156" s="168" t="e">
        <f ca="1">INDEX('4_RatesSplit'!BH:BH,MATCH($A156,'4_RatesSplit'!$A:$A,0))</f>
        <v>#REF!</v>
      </c>
      <c r="AN156" s="198" t="e">
        <f ca="1">INDEX('4_RatesSplit'!BI:BI,MATCH($A156,'4_RatesSplit'!$A:$A,0))</f>
        <v>#REF!</v>
      </c>
      <c r="AO156" s="114"/>
      <c r="AP156" s="167" t="e">
        <f t="shared" ca="1" si="511"/>
        <v>#REF!</v>
      </c>
      <c r="AQ156" s="167" t="e">
        <f t="shared" ca="1" si="512"/>
        <v>#REF!</v>
      </c>
      <c r="AR156" s="167" t="e">
        <f t="shared" ca="1" si="513"/>
        <v>#REF!</v>
      </c>
      <c r="AS156" s="167" t="e">
        <f t="shared" ca="1" si="514"/>
        <v>#REF!</v>
      </c>
      <c r="AT156" s="167" t="e">
        <f t="shared" ca="1" si="515"/>
        <v>#REF!</v>
      </c>
      <c r="AU156" s="167" t="e">
        <f t="shared" ca="1" si="516"/>
        <v>#REF!</v>
      </c>
      <c r="AV156" s="167" t="e">
        <f t="shared" ca="1" si="517"/>
        <v>#REF!</v>
      </c>
      <c r="AW156" s="167" t="e">
        <f t="shared" ca="1" si="518"/>
        <v>#REF!</v>
      </c>
      <c r="AX156" s="167" t="e">
        <f t="shared" ca="1" si="519"/>
        <v>#REF!</v>
      </c>
      <c r="AY156" s="167" t="e">
        <f t="shared" ca="1" si="520"/>
        <v>#REF!</v>
      </c>
      <c r="AZ156" s="167" t="e">
        <f t="shared" ca="1" si="521"/>
        <v>#REF!</v>
      </c>
      <c r="BA156" s="167" t="e">
        <f t="shared" ca="1" si="522"/>
        <v>#REF!</v>
      </c>
      <c r="BB156" s="167" t="e">
        <f t="shared" ca="1" si="523"/>
        <v>#REF!</v>
      </c>
      <c r="BC156" s="167" t="e">
        <f t="shared" ca="1" si="524"/>
        <v>#REF!</v>
      </c>
      <c r="BD156" s="167" t="e">
        <f t="shared" ca="1" si="525"/>
        <v>#REF!</v>
      </c>
      <c r="BE156" s="167" t="e">
        <f t="shared" ca="1" si="526"/>
        <v>#REF!</v>
      </c>
      <c r="BF156" s="18"/>
      <c r="BG156" s="168">
        <f>INDEX('2_Needs'!$F:$F,MATCH($A156,'2_Needs'!$A:$A,0))</f>
        <v>1.4192195743669008E-4</v>
      </c>
      <c r="BH156" s="114"/>
      <c r="BI156" s="167">
        <f t="shared" ref="BI156:BX156" si="607">IF(BI$3="reset",$BG156*BI$6,BH156*(1+$C$4))</f>
        <v>0</v>
      </c>
      <c r="BJ156" s="167">
        <f t="shared" si="607"/>
        <v>0</v>
      </c>
      <c r="BK156" s="167">
        <f t="shared" si="607"/>
        <v>0</v>
      </c>
      <c r="BL156" s="167">
        <f t="shared" si="607"/>
        <v>0</v>
      </c>
      <c r="BM156" s="167">
        <f t="shared" si="607"/>
        <v>0</v>
      </c>
      <c r="BN156" s="167">
        <f t="shared" si="607"/>
        <v>0</v>
      </c>
      <c r="BO156" s="167">
        <f t="shared" si="607"/>
        <v>0</v>
      </c>
      <c r="BP156" s="167">
        <f t="shared" si="607"/>
        <v>0</v>
      </c>
      <c r="BQ156" s="167">
        <f t="shared" si="607"/>
        <v>0</v>
      </c>
      <c r="BR156" s="167">
        <f t="shared" si="607"/>
        <v>0</v>
      </c>
      <c r="BS156" s="167">
        <f t="shared" si="607"/>
        <v>0</v>
      </c>
      <c r="BT156" s="167">
        <f t="shared" si="607"/>
        <v>0</v>
      </c>
      <c r="BU156" s="167">
        <f t="shared" si="607"/>
        <v>0</v>
      </c>
      <c r="BV156" s="167">
        <f t="shared" si="607"/>
        <v>0</v>
      </c>
      <c r="BW156" s="167">
        <f t="shared" si="607"/>
        <v>0</v>
      </c>
      <c r="BX156" s="167">
        <f t="shared" si="607"/>
        <v>0</v>
      </c>
      <c r="BZ156" s="167" t="e">
        <f t="shared" ca="1" si="445"/>
        <v>#REF!</v>
      </c>
      <c r="CA156" s="167" t="e">
        <f t="shared" ca="1" si="446"/>
        <v>#REF!</v>
      </c>
      <c r="CB156" s="167" t="e">
        <f t="shared" ca="1" si="447"/>
        <v>#REF!</v>
      </c>
      <c r="CC156" s="167" t="e">
        <f t="shared" ca="1" si="448"/>
        <v>#REF!</v>
      </c>
      <c r="CD156" s="167" t="e">
        <f t="shared" ca="1" si="449"/>
        <v>#REF!</v>
      </c>
      <c r="CE156" s="167" t="e">
        <f t="shared" ca="1" si="450"/>
        <v>#REF!</v>
      </c>
      <c r="CF156" s="167" t="e">
        <f t="shared" ca="1" si="451"/>
        <v>#REF!</v>
      </c>
      <c r="CG156" s="167" t="e">
        <f t="shared" ca="1" si="452"/>
        <v>#REF!</v>
      </c>
      <c r="CH156" s="167" t="e">
        <f t="shared" ca="1" si="453"/>
        <v>#REF!</v>
      </c>
      <c r="CI156" s="167" t="e">
        <f t="shared" ca="1" si="454"/>
        <v>#REF!</v>
      </c>
      <c r="CJ156" s="167" t="e">
        <f t="shared" ca="1" si="455"/>
        <v>#REF!</v>
      </c>
      <c r="CK156" s="167" t="e">
        <f t="shared" ca="1" si="456"/>
        <v>#REF!</v>
      </c>
      <c r="CL156" s="167" t="e">
        <f t="shared" ca="1" si="457"/>
        <v>#REF!</v>
      </c>
      <c r="CM156" s="167" t="e">
        <f t="shared" ca="1" si="458"/>
        <v>#REF!</v>
      </c>
      <c r="CN156" s="167" t="e">
        <f t="shared" ca="1" si="459"/>
        <v>#REF!</v>
      </c>
      <c r="CO156" s="167" t="e">
        <f t="shared" ca="1" si="460"/>
        <v>#REF!</v>
      </c>
      <c r="CQ156" s="167" t="e">
        <f t="shared" ca="1" si="461"/>
        <v>#REF!</v>
      </c>
      <c r="CR156" s="167" t="e">
        <f t="shared" ca="1" si="462"/>
        <v>#REF!</v>
      </c>
      <c r="CS156" s="167" t="e">
        <f t="shared" ca="1" si="463"/>
        <v>#REF!</v>
      </c>
      <c r="CT156" s="167" t="e">
        <f t="shared" ca="1" si="464"/>
        <v>#REF!</v>
      </c>
      <c r="CU156" s="167" t="e">
        <f t="shared" ca="1" si="465"/>
        <v>#REF!</v>
      </c>
      <c r="CV156" s="167" t="e">
        <f t="shared" ca="1" si="466"/>
        <v>#REF!</v>
      </c>
      <c r="CW156" s="167" t="e">
        <f t="shared" ca="1" si="467"/>
        <v>#REF!</v>
      </c>
      <c r="CX156" s="167" t="e">
        <f t="shared" ca="1" si="468"/>
        <v>#REF!</v>
      </c>
      <c r="CY156" s="167" t="e">
        <f t="shared" ca="1" si="469"/>
        <v>#REF!</v>
      </c>
      <c r="CZ156" s="167" t="e">
        <f t="shared" ca="1" si="470"/>
        <v>#REF!</v>
      </c>
      <c r="DA156" s="167" t="e">
        <f t="shared" ca="1" si="471"/>
        <v>#REF!</v>
      </c>
      <c r="DB156" s="167" t="e">
        <f t="shared" ca="1" si="472"/>
        <v>#REF!</v>
      </c>
      <c r="DC156" s="167" t="e">
        <f t="shared" ca="1" si="473"/>
        <v>#REF!</v>
      </c>
      <c r="DD156" s="167" t="e">
        <f t="shared" ca="1" si="474"/>
        <v>#REF!</v>
      </c>
      <c r="DE156" s="167" t="e">
        <f t="shared" ca="1" si="475"/>
        <v>#REF!</v>
      </c>
      <c r="DF156" s="167" t="e">
        <f t="shared" ca="1" si="476"/>
        <v>#REF!</v>
      </c>
      <c r="DH156" s="167">
        <f t="shared" si="477"/>
        <v>0</v>
      </c>
      <c r="DI156" s="167">
        <f t="shared" si="478"/>
        <v>0</v>
      </c>
      <c r="DJ156" s="167">
        <f t="shared" si="479"/>
        <v>0</v>
      </c>
      <c r="DK156" s="167">
        <f t="shared" si="480"/>
        <v>0</v>
      </c>
      <c r="DL156" s="167">
        <f t="shared" si="481"/>
        <v>0</v>
      </c>
      <c r="DM156" s="167">
        <f t="shared" si="482"/>
        <v>0</v>
      </c>
      <c r="DN156" s="167">
        <f t="shared" si="483"/>
        <v>0</v>
      </c>
      <c r="DO156" s="167">
        <f t="shared" si="484"/>
        <v>0</v>
      </c>
      <c r="DP156" s="167">
        <f t="shared" si="485"/>
        <v>0</v>
      </c>
      <c r="DQ156" s="167">
        <f t="shared" si="486"/>
        <v>0</v>
      </c>
      <c r="DR156" s="167">
        <f t="shared" si="487"/>
        <v>0</v>
      </c>
      <c r="DS156" s="167">
        <f t="shared" si="488"/>
        <v>0</v>
      </c>
      <c r="DT156" s="167">
        <f t="shared" si="489"/>
        <v>0</v>
      </c>
      <c r="DU156" s="167">
        <f t="shared" si="490"/>
        <v>0</v>
      </c>
      <c r="DV156" s="167">
        <f t="shared" si="491"/>
        <v>0</v>
      </c>
      <c r="DW156" s="167">
        <f t="shared" si="492"/>
        <v>0</v>
      </c>
      <c r="DY156" s="167" t="e">
        <f t="shared" ca="1" si="528"/>
        <v>#REF!</v>
      </c>
      <c r="DZ156" s="167" t="e">
        <f t="shared" ca="1" si="529"/>
        <v>#REF!</v>
      </c>
      <c r="EA156" s="167" t="e">
        <f t="shared" ca="1" si="530"/>
        <v>#REF!</v>
      </c>
      <c r="EB156" s="167" t="e">
        <f t="shared" ca="1" si="531"/>
        <v>#REF!</v>
      </c>
      <c r="EC156" s="167" t="e">
        <f t="shared" ca="1" si="532"/>
        <v>#REF!</v>
      </c>
      <c r="ED156" s="167" t="e">
        <f t="shared" ca="1" si="533"/>
        <v>#REF!</v>
      </c>
      <c r="EE156" s="167" t="e">
        <f t="shared" ca="1" si="534"/>
        <v>#REF!</v>
      </c>
      <c r="EF156" s="167" t="e">
        <f t="shared" ca="1" si="535"/>
        <v>#REF!</v>
      </c>
      <c r="EG156" s="167" t="e">
        <f t="shared" ca="1" si="536"/>
        <v>#REF!</v>
      </c>
      <c r="EH156" s="167" t="e">
        <f t="shared" ca="1" si="537"/>
        <v>#REF!</v>
      </c>
      <c r="EI156" s="167" t="e">
        <f t="shared" ca="1" si="538"/>
        <v>#REF!</v>
      </c>
      <c r="EJ156" s="167" t="e">
        <f t="shared" ca="1" si="539"/>
        <v>#REF!</v>
      </c>
      <c r="EK156" s="167" t="e">
        <f t="shared" ca="1" si="540"/>
        <v>#REF!</v>
      </c>
      <c r="EL156" s="167" t="e">
        <f t="shared" ca="1" si="541"/>
        <v>#REF!</v>
      </c>
      <c r="EM156" s="167" t="e">
        <f t="shared" ca="1" si="542"/>
        <v>#REF!</v>
      </c>
      <c r="EN156" s="167" t="e">
        <f t="shared" ca="1" si="543"/>
        <v>#REF!</v>
      </c>
      <c r="EP156" s="167">
        <f t="shared" si="544"/>
        <v>0</v>
      </c>
      <c r="EQ156" s="167">
        <f t="shared" si="545"/>
        <v>0</v>
      </c>
      <c r="ER156" s="167">
        <f t="shared" si="546"/>
        <v>0</v>
      </c>
      <c r="ES156" s="167">
        <f t="shared" si="547"/>
        <v>0</v>
      </c>
      <c r="ET156" s="167">
        <f t="shared" si="548"/>
        <v>0</v>
      </c>
      <c r="EU156" s="167">
        <f t="shared" si="549"/>
        <v>0</v>
      </c>
      <c r="EV156" s="167">
        <f t="shared" si="550"/>
        <v>0</v>
      </c>
      <c r="EW156" s="167">
        <f t="shared" si="551"/>
        <v>0</v>
      </c>
      <c r="EX156" s="167">
        <f t="shared" si="552"/>
        <v>0</v>
      </c>
      <c r="EY156" s="167">
        <f t="shared" si="553"/>
        <v>0</v>
      </c>
      <c r="EZ156" s="167">
        <f t="shared" si="554"/>
        <v>0</v>
      </c>
      <c r="FA156" s="167">
        <f t="shared" si="555"/>
        <v>0</v>
      </c>
      <c r="FB156" s="167">
        <f t="shared" si="556"/>
        <v>0</v>
      </c>
      <c r="FC156" s="167">
        <f t="shared" si="557"/>
        <v>0</v>
      </c>
      <c r="FD156" s="167">
        <f t="shared" si="558"/>
        <v>0</v>
      </c>
      <c r="FE156" s="167">
        <f t="shared" si="559"/>
        <v>0</v>
      </c>
      <c r="FG156" s="167">
        <f t="shared" si="560"/>
        <v>0</v>
      </c>
      <c r="FH156" s="167">
        <f t="shared" si="561"/>
        <v>0</v>
      </c>
      <c r="FI156" s="167">
        <f t="shared" si="562"/>
        <v>0</v>
      </c>
      <c r="FJ156" s="167">
        <f t="shared" si="563"/>
        <v>0</v>
      </c>
      <c r="FK156" s="167">
        <f t="shared" si="564"/>
        <v>0</v>
      </c>
      <c r="FL156" s="167">
        <f t="shared" si="565"/>
        <v>0</v>
      </c>
      <c r="FM156" s="167">
        <f t="shared" si="566"/>
        <v>0</v>
      </c>
      <c r="FN156" s="167">
        <f t="shared" si="567"/>
        <v>0</v>
      </c>
      <c r="FO156" s="167">
        <f t="shared" si="568"/>
        <v>0</v>
      </c>
      <c r="FP156" s="167">
        <f t="shared" si="569"/>
        <v>0</v>
      </c>
      <c r="FQ156" s="167">
        <f t="shared" si="570"/>
        <v>0</v>
      </c>
      <c r="FR156" s="167">
        <f t="shared" si="571"/>
        <v>0</v>
      </c>
      <c r="FS156" s="167">
        <f t="shared" si="572"/>
        <v>0</v>
      </c>
      <c r="FT156" s="167">
        <f t="shared" si="573"/>
        <v>0</v>
      </c>
      <c r="FU156" s="167">
        <f t="shared" si="574"/>
        <v>0</v>
      </c>
      <c r="FV156" s="167">
        <f t="shared" si="575"/>
        <v>0</v>
      </c>
      <c r="FX156" s="167">
        <f t="shared" si="576"/>
        <v>0</v>
      </c>
      <c r="FY156" s="167">
        <f t="shared" si="577"/>
        <v>0</v>
      </c>
      <c r="FZ156" s="167">
        <f t="shared" si="578"/>
        <v>0</v>
      </c>
      <c r="GA156" s="167">
        <f t="shared" si="579"/>
        <v>0</v>
      </c>
      <c r="GB156" s="167">
        <f t="shared" si="580"/>
        <v>0</v>
      </c>
      <c r="GC156" s="167">
        <f t="shared" si="581"/>
        <v>0</v>
      </c>
      <c r="GD156" s="167">
        <f t="shared" si="582"/>
        <v>0</v>
      </c>
      <c r="GE156" s="167">
        <f t="shared" si="583"/>
        <v>0</v>
      </c>
      <c r="GF156" s="167">
        <f t="shared" si="584"/>
        <v>0</v>
      </c>
      <c r="GG156" s="167">
        <f t="shared" si="585"/>
        <v>0</v>
      </c>
      <c r="GH156" s="167">
        <f t="shared" si="586"/>
        <v>0</v>
      </c>
      <c r="GI156" s="167">
        <f t="shared" si="587"/>
        <v>0</v>
      </c>
      <c r="GJ156" s="167">
        <f t="shared" si="588"/>
        <v>0</v>
      </c>
      <c r="GK156" s="167">
        <f t="shared" si="589"/>
        <v>0</v>
      </c>
      <c r="GL156" s="167">
        <f t="shared" si="590"/>
        <v>0</v>
      </c>
      <c r="GM156" s="167">
        <f t="shared" si="591"/>
        <v>0</v>
      </c>
      <c r="GO156" s="167" t="e">
        <f t="shared" ca="1" si="426"/>
        <v>#REF!</v>
      </c>
      <c r="GP156" s="167" t="e">
        <f t="shared" ca="1" si="596"/>
        <v>#REF!</v>
      </c>
      <c r="GQ156" s="167" t="e">
        <f t="shared" ca="1" si="596"/>
        <v>#REF!</v>
      </c>
      <c r="GR156" s="167" t="e">
        <f t="shared" ca="1" si="596"/>
        <v>#REF!</v>
      </c>
      <c r="GS156" s="167" t="e">
        <f t="shared" ca="1" si="596"/>
        <v>#REF!</v>
      </c>
      <c r="GT156" s="167" t="e">
        <f t="shared" ca="1" si="596"/>
        <v>#REF!</v>
      </c>
      <c r="GU156" s="167" t="e">
        <f t="shared" ca="1" si="596"/>
        <v>#REF!</v>
      </c>
      <c r="GV156" s="167" t="e">
        <f t="shared" ca="1" si="596"/>
        <v>#REF!</v>
      </c>
      <c r="GW156" s="167" t="e">
        <f t="shared" ca="1" si="596"/>
        <v>#REF!</v>
      </c>
      <c r="GX156" s="167" t="e">
        <f t="shared" ca="1" si="596"/>
        <v>#REF!</v>
      </c>
      <c r="GY156" s="167" t="e">
        <f t="shared" ca="1" si="596"/>
        <v>#REF!</v>
      </c>
      <c r="GZ156" s="167" t="e">
        <f t="shared" ca="1" si="596"/>
        <v>#REF!</v>
      </c>
      <c r="HA156" s="167" t="e">
        <f t="shared" ca="1" si="596"/>
        <v>#REF!</v>
      </c>
      <c r="HB156" s="167" t="e">
        <f t="shared" ca="1" si="596"/>
        <v>#REF!</v>
      </c>
      <c r="HC156" s="167" t="e">
        <f t="shared" ca="1" si="596"/>
        <v>#REF!</v>
      </c>
      <c r="HD156" s="167" t="e">
        <f t="shared" ca="1" si="596"/>
        <v>#REF!</v>
      </c>
      <c r="HF156" s="167" t="e">
        <f t="shared" ca="1" si="493"/>
        <v>#REF!</v>
      </c>
      <c r="HG156" s="167" t="e">
        <f t="shared" ca="1" si="494"/>
        <v>#REF!</v>
      </c>
      <c r="HH156" s="167" t="e">
        <f t="shared" ca="1" si="495"/>
        <v>#REF!</v>
      </c>
      <c r="HI156" s="167" t="e">
        <f t="shared" ca="1" si="496"/>
        <v>#REF!</v>
      </c>
      <c r="HJ156" s="167" t="e">
        <f t="shared" ca="1" si="497"/>
        <v>#REF!</v>
      </c>
      <c r="HK156" s="167" t="e">
        <f t="shared" ca="1" si="498"/>
        <v>#REF!</v>
      </c>
      <c r="HL156" s="167" t="e">
        <f t="shared" ca="1" si="499"/>
        <v>#REF!</v>
      </c>
      <c r="HM156" s="167" t="e">
        <f t="shared" ca="1" si="500"/>
        <v>#REF!</v>
      </c>
      <c r="HN156" s="167" t="e">
        <f t="shared" ca="1" si="501"/>
        <v>#REF!</v>
      </c>
      <c r="HO156" s="167" t="e">
        <f t="shared" ca="1" si="502"/>
        <v>#REF!</v>
      </c>
      <c r="HP156" s="167" t="e">
        <f t="shared" ca="1" si="503"/>
        <v>#REF!</v>
      </c>
      <c r="HQ156" s="167" t="e">
        <f t="shared" ca="1" si="504"/>
        <v>#REF!</v>
      </c>
      <c r="HR156" s="167" t="e">
        <f t="shared" ca="1" si="505"/>
        <v>#REF!</v>
      </c>
      <c r="HS156" s="167" t="e">
        <f t="shared" ca="1" si="506"/>
        <v>#REF!</v>
      </c>
      <c r="HT156" s="167" t="e">
        <f t="shared" ca="1" si="507"/>
        <v>#REF!</v>
      </c>
      <c r="HU156" s="167" t="e">
        <f t="shared" ca="1" si="508"/>
        <v>#REF!</v>
      </c>
      <c r="HW156" s="167" t="e">
        <f t="shared" ca="1" si="509"/>
        <v>#REF!</v>
      </c>
      <c r="HX156" s="167">
        <f t="shared" si="510"/>
        <v>0</v>
      </c>
      <c r="HY156" s="167" t="e">
        <f t="shared" ca="1" si="592"/>
        <v>#REF!</v>
      </c>
      <c r="HZ156" s="219" t="e">
        <f t="shared" ca="1" si="593"/>
        <v>#REF!</v>
      </c>
    </row>
    <row r="157" spans="1:234" s="48" customFormat="1">
      <c r="A157" s="3" t="s">
        <v>304</v>
      </c>
      <c r="B157" s="202" t="str">
        <f>INDEX('Ref1'!$E:$E,MATCH(A157,'Ref1'!$A:$A,0))</f>
        <v>Haringey</v>
      </c>
      <c r="C157" s="42" t="str">
        <f>INDEX(Data1!B:B,MATCH(A157,Data1!A:A,0))</f>
        <v>OLB</v>
      </c>
      <c r="D157" s="253" t="str">
        <f>INDEX(Data1!C:C,MATCH(A157,Data1!A:A,0))</f>
        <v>L</v>
      </c>
      <c r="E157" s="200" t="str">
        <f>IF($C$6="No","No",IF(COUNTIF(Inputs!$K$359:$K$398,$A157)&gt;0,"Yes","No"))</f>
        <v>No</v>
      </c>
      <c r="F157" s="404"/>
      <c r="G157" s="62">
        <f>INDEX('4_RatesSplit'!K:K,MATCH($A157,'4_RatesSplit'!$A:$A,0))</f>
        <v>0</v>
      </c>
      <c r="H157" s="171">
        <f>INDEX('4_RatesSplit'!L:L,MATCH($A157,'4_RatesSplit'!$A:$A,0))</f>
        <v>0</v>
      </c>
      <c r="I157" s="167">
        <f>INDEX('4_RatesSplit'!M:M,MATCH($A157,'4_RatesSplit'!$A:$A,0))</f>
        <v>0</v>
      </c>
      <c r="J157" s="167">
        <f>INDEX('4_RatesSplit'!N:N,MATCH($A157,'4_RatesSplit'!$A:$A,0))</f>
        <v>0</v>
      </c>
      <c r="K157" s="167">
        <f>INDEX('4_RatesSplit'!O:O,MATCH($A157,'4_RatesSplit'!$A:$A,0))</f>
        <v>0</v>
      </c>
      <c r="L157" s="167">
        <f>INDEX('4_RatesSplit'!P:P,MATCH($A157,'4_RatesSplit'!$A:$A,0))</f>
        <v>0</v>
      </c>
      <c r="M157" s="167">
        <f>INDEX('4_RatesSplit'!Q:Q,MATCH($A157,'4_RatesSplit'!$A:$A,0))</f>
        <v>0</v>
      </c>
      <c r="N157" s="167">
        <f>INDEX('4_RatesSplit'!R:R,MATCH($A157,'4_RatesSplit'!$A:$A,0))</f>
        <v>0</v>
      </c>
      <c r="O157" s="167">
        <f>INDEX('4_RatesSplit'!S:S,MATCH($A157,'4_RatesSplit'!$A:$A,0))</f>
        <v>0</v>
      </c>
      <c r="P157" s="167">
        <f>INDEX('4_RatesSplit'!T:T,MATCH($A157,'4_RatesSplit'!$A:$A,0))</f>
        <v>0</v>
      </c>
      <c r="Q157" s="167">
        <f>INDEX('4_RatesSplit'!U:U,MATCH($A157,'4_RatesSplit'!$A:$A,0))</f>
        <v>0</v>
      </c>
      <c r="R157" s="167">
        <f>INDEX('4_RatesSplit'!V:V,MATCH($A157,'4_RatesSplit'!$A:$A,0))</f>
        <v>0</v>
      </c>
      <c r="S157" s="167">
        <f>INDEX('4_RatesSplit'!W:W,MATCH($A157,'4_RatesSplit'!$A:$A,0))</f>
        <v>0</v>
      </c>
      <c r="T157" s="167">
        <f>INDEX('4_RatesSplit'!X:X,MATCH($A157,'4_RatesSplit'!$A:$A,0))</f>
        <v>0</v>
      </c>
      <c r="U157" s="167">
        <f>INDEX('4_RatesSplit'!Y:Y,MATCH($A157,'4_RatesSplit'!$A:$A,0))</f>
        <v>0</v>
      </c>
      <c r="V157" s="167">
        <f>INDEX('4_RatesSplit'!Z:Z,MATCH($A157,'4_RatesSplit'!$A:$A,0))</f>
        <v>0</v>
      </c>
      <c r="W157" s="167">
        <f>INDEX('4_RatesSplit'!AA:AA,MATCH($A157,'4_RatesSplit'!$A:$A,0))</f>
        <v>0</v>
      </c>
      <c r="X157" s="18"/>
      <c r="Y157" s="168" t="e">
        <f ca="1">INDEX('4_RatesSplit'!AT:AT,MATCH($A157,'4_RatesSplit'!$A:$A,0))</f>
        <v>#REF!</v>
      </c>
      <c r="Z157" s="168" t="e">
        <f ca="1">INDEX('4_RatesSplit'!AU:AU,MATCH($A157,'4_RatesSplit'!$A:$A,0))</f>
        <v>#REF!</v>
      </c>
      <c r="AA157" s="168" t="e">
        <f ca="1">INDEX('4_RatesSplit'!AV:AV,MATCH($A157,'4_RatesSplit'!$A:$A,0))</f>
        <v>#REF!</v>
      </c>
      <c r="AB157" s="168" t="e">
        <f ca="1">INDEX('4_RatesSplit'!AW:AW,MATCH($A157,'4_RatesSplit'!$A:$A,0))</f>
        <v>#REF!</v>
      </c>
      <c r="AC157" s="168" t="e">
        <f ca="1">INDEX('4_RatesSplit'!AX:AX,MATCH($A157,'4_RatesSplit'!$A:$A,0))</f>
        <v>#REF!</v>
      </c>
      <c r="AD157" s="168" t="e">
        <f ca="1">INDEX('4_RatesSplit'!AY:AY,MATCH($A157,'4_RatesSplit'!$A:$A,0))</f>
        <v>#REF!</v>
      </c>
      <c r="AE157" s="168" t="e">
        <f ca="1">INDEX('4_RatesSplit'!AZ:AZ,MATCH($A157,'4_RatesSplit'!$A:$A,0))</f>
        <v>#REF!</v>
      </c>
      <c r="AF157" s="168" t="e">
        <f ca="1">INDEX('4_RatesSplit'!BA:BA,MATCH($A157,'4_RatesSplit'!$A:$A,0))</f>
        <v>#REF!</v>
      </c>
      <c r="AG157" s="168" t="e">
        <f ca="1">INDEX('4_RatesSplit'!BB:BB,MATCH($A157,'4_RatesSplit'!$A:$A,0))</f>
        <v>#REF!</v>
      </c>
      <c r="AH157" s="168" t="e">
        <f ca="1">INDEX('4_RatesSplit'!BC:BC,MATCH($A157,'4_RatesSplit'!$A:$A,0))</f>
        <v>#REF!</v>
      </c>
      <c r="AI157" s="168" t="e">
        <f ca="1">INDEX('4_RatesSplit'!BD:BD,MATCH($A157,'4_RatesSplit'!$A:$A,0))</f>
        <v>#REF!</v>
      </c>
      <c r="AJ157" s="168" t="e">
        <f ca="1">INDEX('4_RatesSplit'!BE:BE,MATCH($A157,'4_RatesSplit'!$A:$A,0))</f>
        <v>#REF!</v>
      </c>
      <c r="AK157" s="168" t="e">
        <f ca="1">INDEX('4_RatesSplit'!BF:BF,MATCH($A157,'4_RatesSplit'!$A:$A,0))</f>
        <v>#REF!</v>
      </c>
      <c r="AL157" s="168" t="e">
        <f ca="1">INDEX('4_RatesSplit'!BG:BG,MATCH($A157,'4_RatesSplit'!$A:$A,0))</f>
        <v>#REF!</v>
      </c>
      <c r="AM157" s="168" t="e">
        <f ca="1">INDEX('4_RatesSplit'!BH:BH,MATCH($A157,'4_RatesSplit'!$A:$A,0))</f>
        <v>#REF!</v>
      </c>
      <c r="AN157" s="198" t="e">
        <f ca="1">INDEX('4_RatesSplit'!BI:BI,MATCH($A157,'4_RatesSplit'!$A:$A,0))</f>
        <v>#REF!</v>
      </c>
      <c r="AO157" s="114"/>
      <c r="AP157" s="167" t="e">
        <f t="shared" ca="1" si="511"/>
        <v>#REF!</v>
      </c>
      <c r="AQ157" s="167" t="e">
        <f t="shared" ca="1" si="512"/>
        <v>#REF!</v>
      </c>
      <c r="AR157" s="167" t="e">
        <f t="shared" ca="1" si="513"/>
        <v>#REF!</v>
      </c>
      <c r="AS157" s="167" t="e">
        <f t="shared" ca="1" si="514"/>
        <v>#REF!</v>
      </c>
      <c r="AT157" s="167" t="e">
        <f t="shared" ca="1" si="515"/>
        <v>#REF!</v>
      </c>
      <c r="AU157" s="167" t="e">
        <f t="shared" ca="1" si="516"/>
        <v>#REF!</v>
      </c>
      <c r="AV157" s="167" t="e">
        <f t="shared" ca="1" si="517"/>
        <v>#REF!</v>
      </c>
      <c r="AW157" s="167" t="e">
        <f t="shared" ca="1" si="518"/>
        <v>#REF!</v>
      </c>
      <c r="AX157" s="167" t="e">
        <f t="shared" ca="1" si="519"/>
        <v>#REF!</v>
      </c>
      <c r="AY157" s="167" t="e">
        <f t="shared" ca="1" si="520"/>
        <v>#REF!</v>
      </c>
      <c r="AZ157" s="167" t="e">
        <f t="shared" ca="1" si="521"/>
        <v>#REF!</v>
      </c>
      <c r="BA157" s="167" t="e">
        <f t="shared" ca="1" si="522"/>
        <v>#REF!</v>
      </c>
      <c r="BB157" s="167" t="e">
        <f t="shared" ca="1" si="523"/>
        <v>#REF!</v>
      </c>
      <c r="BC157" s="167" t="e">
        <f t="shared" ca="1" si="524"/>
        <v>#REF!</v>
      </c>
      <c r="BD157" s="167" t="e">
        <f t="shared" ca="1" si="525"/>
        <v>#REF!</v>
      </c>
      <c r="BE157" s="167" t="e">
        <f t="shared" ca="1" si="526"/>
        <v>#REF!</v>
      </c>
      <c r="BF157" s="18"/>
      <c r="BG157" s="168">
        <f>INDEX('2_Needs'!$F:$F,MATCH($A157,'2_Needs'!$A:$A,0))</f>
        <v>6.5719205595528149E-3</v>
      </c>
      <c r="BH157" s="114"/>
      <c r="BI157" s="167">
        <f t="shared" ref="BI157:BX157" si="608">IF(BI$3="reset",$BG157*BI$6,BH157*(1+$C$4))</f>
        <v>0</v>
      </c>
      <c r="BJ157" s="167">
        <f t="shared" si="608"/>
        <v>0</v>
      </c>
      <c r="BK157" s="167">
        <f t="shared" si="608"/>
        <v>0</v>
      </c>
      <c r="BL157" s="167">
        <f t="shared" si="608"/>
        <v>0</v>
      </c>
      <c r="BM157" s="167">
        <f t="shared" si="608"/>
        <v>0</v>
      </c>
      <c r="BN157" s="167">
        <f t="shared" si="608"/>
        <v>0</v>
      </c>
      <c r="BO157" s="167">
        <f t="shared" si="608"/>
        <v>0</v>
      </c>
      <c r="BP157" s="167">
        <f t="shared" si="608"/>
        <v>0</v>
      </c>
      <c r="BQ157" s="167">
        <f t="shared" si="608"/>
        <v>0</v>
      </c>
      <c r="BR157" s="167">
        <f t="shared" si="608"/>
        <v>0</v>
      </c>
      <c r="BS157" s="167">
        <f t="shared" si="608"/>
        <v>0</v>
      </c>
      <c r="BT157" s="167">
        <f t="shared" si="608"/>
        <v>0</v>
      </c>
      <c r="BU157" s="167">
        <f t="shared" si="608"/>
        <v>0</v>
      </c>
      <c r="BV157" s="167">
        <f t="shared" si="608"/>
        <v>0</v>
      </c>
      <c r="BW157" s="167">
        <f t="shared" si="608"/>
        <v>0</v>
      </c>
      <c r="BX157" s="167">
        <f t="shared" si="608"/>
        <v>0</v>
      </c>
      <c r="BZ157" s="167" t="e">
        <f t="shared" ca="1" si="445"/>
        <v>#REF!</v>
      </c>
      <c r="CA157" s="167" t="e">
        <f t="shared" ca="1" si="446"/>
        <v>#REF!</v>
      </c>
      <c r="CB157" s="167" t="e">
        <f t="shared" ca="1" si="447"/>
        <v>#REF!</v>
      </c>
      <c r="CC157" s="167" t="e">
        <f t="shared" ca="1" si="448"/>
        <v>#REF!</v>
      </c>
      <c r="CD157" s="167" t="e">
        <f t="shared" ca="1" si="449"/>
        <v>#REF!</v>
      </c>
      <c r="CE157" s="167" t="e">
        <f t="shared" ca="1" si="450"/>
        <v>#REF!</v>
      </c>
      <c r="CF157" s="167" t="e">
        <f t="shared" ca="1" si="451"/>
        <v>#REF!</v>
      </c>
      <c r="CG157" s="167" t="e">
        <f t="shared" ca="1" si="452"/>
        <v>#REF!</v>
      </c>
      <c r="CH157" s="167" t="e">
        <f t="shared" ca="1" si="453"/>
        <v>#REF!</v>
      </c>
      <c r="CI157" s="167" t="e">
        <f t="shared" ca="1" si="454"/>
        <v>#REF!</v>
      </c>
      <c r="CJ157" s="167" t="e">
        <f t="shared" ca="1" si="455"/>
        <v>#REF!</v>
      </c>
      <c r="CK157" s="167" t="e">
        <f t="shared" ca="1" si="456"/>
        <v>#REF!</v>
      </c>
      <c r="CL157" s="167" t="e">
        <f t="shared" ca="1" si="457"/>
        <v>#REF!</v>
      </c>
      <c r="CM157" s="167" t="e">
        <f t="shared" ca="1" si="458"/>
        <v>#REF!</v>
      </c>
      <c r="CN157" s="167" t="e">
        <f t="shared" ca="1" si="459"/>
        <v>#REF!</v>
      </c>
      <c r="CO157" s="167" t="e">
        <f t="shared" ca="1" si="460"/>
        <v>#REF!</v>
      </c>
      <c r="CQ157" s="167" t="e">
        <f t="shared" ca="1" si="461"/>
        <v>#REF!</v>
      </c>
      <c r="CR157" s="167" t="e">
        <f t="shared" ca="1" si="462"/>
        <v>#REF!</v>
      </c>
      <c r="CS157" s="167" t="e">
        <f t="shared" ca="1" si="463"/>
        <v>#REF!</v>
      </c>
      <c r="CT157" s="167" t="e">
        <f t="shared" ca="1" si="464"/>
        <v>#REF!</v>
      </c>
      <c r="CU157" s="167" t="e">
        <f t="shared" ca="1" si="465"/>
        <v>#REF!</v>
      </c>
      <c r="CV157" s="167" t="e">
        <f t="shared" ca="1" si="466"/>
        <v>#REF!</v>
      </c>
      <c r="CW157" s="167" t="e">
        <f t="shared" ca="1" si="467"/>
        <v>#REF!</v>
      </c>
      <c r="CX157" s="167" t="e">
        <f t="shared" ca="1" si="468"/>
        <v>#REF!</v>
      </c>
      <c r="CY157" s="167" t="e">
        <f t="shared" ca="1" si="469"/>
        <v>#REF!</v>
      </c>
      <c r="CZ157" s="167" t="e">
        <f t="shared" ca="1" si="470"/>
        <v>#REF!</v>
      </c>
      <c r="DA157" s="167" t="e">
        <f t="shared" ca="1" si="471"/>
        <v>#REF!</v>
      </c>
      <c r="DB157" s="167" t="e">
        <f t="shared" ca="1" si="472"/>
        <v>#REF!</v>
      </c>
      <c r="DC157" s="167" t="e">
        <f t="shared" ca="1" si="473"/>
        <v>#REF!</v>
      </c>
      <c r="DD157" s="167" t="e">
        <f t="shared" ca="1" si="474"/>
        <v>#REF!</v>
      </c>
      <c r="DE157" s="167" t="e">
        <f t="shared" ca="1" si="475"/>
        <v>#REF!</v>
      </c>
      <c r="DF157" s="167" t="e">
        <f t="shared" ca="1" si="476"/>
        <v>#REF!</v>
      </c>
      <c r="DH157" s="167">
        <f t="shared" si="477"/>
        <v>0</v>
      </c>
      <c r="DI157" s="167">
        <f t="shared" si="478"/>
        <v>0</v>
      </c>
      <c r="DJ157" s="167">
        <f t="shared" si="479"/>
        <v>0</v>
      </c>
      <c r="DK157" s="167">
        <f t="shared" si="480"/>
        <v>0</v>
      </c>
      <c r="DL157" s="167">
        <f t="shared" si="481"/>
        <v>0</v>
      </c>
      <c r="DM157" s="167">
        <f t="shared" si="482"/>
        <v>0</v>
      </c>
      <c r="DN157" s="167">
        <f t="shared" si="483"/>
        <v>0</v>
      </c>
      <c r="DO157" s="167">
        <f t="shared" si="484"/>
        <v>0</v>
      </c>
      <c r="DP157" s="167">
        <f t="shared" si="485"/>
        <v>0</v>
      </c>
      <c r="DQ157" s="167">
        <f t="shared" si="486"/>
        <v>0</v>
      </c>
      <c r="DR157" s="167">
        <f t="shared" si="487"/>
        <v>0</v>
      </c>
      <c r="DS157" s="167">
        <f t="shared" si="488"/>
        <v>0</v>
      </c>
      <c r="DT157" s="167">
        <f t="shared" si="489"/>
        <v>0</v>
      </c>
      <c r="DU157" s="167">
        <f t="shared" si="490"/>
        <v>0</v>
      </c>
      <c r="DV157" s="167">
        <f t="shared" si="491"/>
        <v>0</v>
      </c>
      <c r="DW157" s="167">
        <f t="shared" si="492"/>
        <v>0</v>
      </c>
      <c r="DY157" s="167" t="e">
        <f t="shared" ca="1" si="528"/>
        <v>#REF!</v>
      </c>
      <c r="DZ157" s="167" t="e">
        <f t="shared" ca="1" si="529"/>
        <v>#REF!</v>
      </c>
      <c r="EA157" s="167" t="e">
        <f t="shared" ca="1" si="530"/>
        <v>#REF!</v>
      </c>
      <c r="EB157" s="167" t="e">
        <f t="shared" ca="1" si="531"/>
        <v>#REF!</v>
      </c>
      <c r="EC157" s="167" t="e">
        <f t="shared" ca="1" si="532"/>
        <v>#REF!</v>
      </c>
      <c r="ED157" s="167" t="e">
        <f t="shared" ca="1" si="533"/>
        <v>#REF!</v>
      </c>
      <c r="EE157" s="167" t="e">
        <f t="shared" ca="1" si="534"/>
        <v>#REF!</v>
      </c>
      <c r="EF157" s="167" t="e">
        <f t="shared" ca="1" si="535"/>
        <v>#REF!</v>
      </c>
      <c r="EG157" s="167" t="e">
        <f t="shared" ca="1" si="536"/>
        <v>#REF!</v>
      </c>
      <c r="EH157" s="167" t="e">
        <f t="shared" ca="1" si="537"/>
        <v>#REF!</v>
      </c>
      <c r="EI157" s="167" t="e">
        <f t="shared" ca="1" si="538"/>
        <v>#REF!</v>
      </c>
      <c r="EJ157" s="167" t="e">
        <f t="shared" ca="1" si="539"/>
        <v>#REF!</v>
      </c>
      <c r="EK157" s="167" t="e">
        <f t="shared" ca="1" si="540"/>
        <v>#REF!</v>
      </c>
      <c r="EL157" s="167" t="e">
        <f t="shared" ca="1" si="541"/>
        <v>#REF!</v>
      </c>
      <c r="EM157" s="167" t="e">
        <f t="shared" ca="1" si="542"/>
        <v>#REF!</v>
      </c>
      <c r="EN157" s="167" t="e">
        <f t="shared" ca="1" si="543"/>
        <v>#REF!</v>
      </c>
      <c r="EP157" s="167">
        <f t="shared" si="544"/>
        <v>0</v>
      </c>
      <c r="EQ157" s="167">
        <f t="shared" si="545"/>
        <v>0</v>
      </c>
      <c r="ER157" s="167">
        <f t="shared" si="546"/>
        <v>0</v>
      </c>
      <c r="ES157" s="167">
        <f t="shared" si="547"/>
        <v>0</v>
      </c>
      <c r="ET157" s="167">
        <f t="shared" si="548"/>
        <v>0</v>
      </c>
      <c r="EU157" s="167">
        <f t="shared" si="549"/>
        <v>0</v>
      </c>
      <c r="EV157" s="167">
        <f t="shared" si="550"/>
        <v>0</v>
      </c>
      <c r="EW157" s="167">
        <f t="shared" si="551"/>
        <v>0</v>
      </c>
      <c r="EX157" s="167">
        <f t="shared" si="552"/>
        <v>0</v>
      </c>
      <c r="EY157" s="167">
        <f t="shared" si="553"/>
        <v>0</v>
      </c>
      <c r="EZ157" s="167">
        <f t="shared" si="554"/>
        <v>0</v>
      </c>
      <c r="FA157" s="167">
        <f t="shared" si="555"/>
        <v>0</v>
      </c>
      <c r="FB157" s="167">
        <f t="shared" si="556"/>
        <v>0</v>
      </c>
      <c r="FC157" s="167">
        <f t="shared" si="557"/>
        <v>0</v>
      </c>
      <c r="FD157" s="167">
        <f t="shared" si="558"/>
        <v>0</v>
      </c>
      <c r="FE157" s="167">
        <f t="shared" si="559"/>
        <v>0</v>
      </c>
      <c r="FG157" s="167">
        <f t="shared" si="560"/>
        <v>0</v>
      </c>
      <c r="FH157" s="167">
        <f t="shared" si="561"/>
        <v>0</v>
      </c>
      <c r="FI157" s="167">
        <f t="shared" si="562"/>
        <v>0</v>
      </c>
      <c r="FJ157" s="167">
        <f t="shared" si="563"/>
        <v>0</v>
      </c>
      <c r="FK157" s="167">
        <f t="shared" si="564"/>
        <v>0</v>
      </c>
      <c r="FL157" s="167">
        <f t="shared" si="565"/>
        <v>0</v>
      </c>
      <c r="FM157" s="167">
        <f t="shared" si="566"/>
        <v>0</v>
      </c>
      <c r="FN157" s="167">
        <f t="shared" si="567"/>
        <v>0</v>
      </c>
      <c r="FO157" s="167">
        <f t="shared" si="568"/>
        <v>0</v>
      </c>
      <c r="FP157" s="167">
        <f t="shared" si="569"/>
        <v>0</v>
      </c>
      <c r="FQ157" s="167">
        <f t="shared" si="570"/>
        <v>0</v>
      </c>
      <c r="FR157" s="167">
        <f t="shared" si="571"/>
        <v>0</v>
      </c>
      <c r="FS157" s="167">
        <f t="shared" si="572"/>
        <v>0</v>
      </c>
      <c r="FT157" s="167">
        <f t="shared" si="573"/>
        <v>0</v>
      </c>
      <c r="FU157" s="167">
        <f t="shared" si="574"/>
        <v>0</v>
      </c>
      <c r="FV157" s="167">
        <f t="shared" si="575"/>
        <v>0</v>
      </c>
      <c r="FX157" s="167">
        <f t="shared" si="576"/>
        <v>0</v>
      </c>
      <c r="FY157" s="167">
        <f t="shared" si="577"/>
        <v>0</v>
      </c>
      <c r="FZ157" s="167">
        <f t="shared" si="578"/>
        <v>0</v>
      </c>
      <c r="GA157" s="167">
        <f t="shared" si="579"/>
        <v>0</v>
      </c>
      <c r="GB157" s="167">
        <f t="shared" si="580"/>
        <v>0</v>
      </c>
      <c r="GC157" s="167">
        <f t="shared" si="581"/>
        <v>0</v>
      </c>
      <c r="GD157" s="167">
        <f t="shared" si="582"/>
        <v>0</v>
      </c>
      <c r="GE157" s="167">
        <f t="shared" si="583"/>
        <v>0</v>
      </c>
      <c r="GF157" s="167">
        <f t="shared" si="584"/>
        <v>0</v>
      </c>
      <c r="GG157" s="167">
        <f t="shared" si="585"/>
        <v>0</v>
      </c>
      <c r="GH157" s="167">
        <f t="shared" si="586"/>
        <v>0</v>
      </c>
      <c r="GI157" s="167">
        <f t="shared" si="587"/>
        <v>0</v>
      </c>
      <c r="GJ157" s="167">
        <f t="shared" si="588"/>
        <v>0</v>
      </c>
      <c r="GK157" s="167">
        <f t="shared" si="589"/>
        <v>0</v>
      </c>
      <c r="GL157" s="167">
        <f t="shared" si="590"/>
        <v>0</v>
      </c>
      <c r="GM157" s="167">
        <f t="shared" si="591"/>
        <v>0</v>
      </c>
      <c r="GO157" s="167" t="e">
        <f t="shared" ca="1" si="426"/>
        <v>#REF!</v>
      </c>
      <c r="GP157" s="167" t="e">
        <f t="shared" ca="1" si="596"/>
        <v>#REF!</v>
      </c>
      <c r="GQ157" s="167" t="e">
        <f t="shared" ca="1" si="596"/>
        <v>#REF!</v>
      </c>
      <c r="GR157" s="167" t="e">
        <f t="shared" ca="1" si="596"/>
        <v>#REF!</v>
      </c>
      <c r="GS157" s="167" t="e">
        <f t="shared" ca="1" si="596"/>
        <v>#REF!</v>
      </c>
      <c r="GT157" s="167" t="e">
        <f t="shared" ca="1" si="596"/>
        <v>#REF!</v>
      </c>
      <c r="GU157" s="167" t="e">
        <f t="shared" ca="1" si="596"/>
        <v>#REF!</v>
      </c>
      <c r="GV157" s="167" t="e">
        <f t="shared" ca="1" si="596"/>
        <v>#REF!</v>
      </c>
      <c r="GW157" s="167" t="e">
        <f t="shared" ca="1" si="596"/>
        <v>#REF!</v>
      </c>
      <c r="GX157" s="167" t="e">
        <f t="shared" ca="1" si="596"/>
        <v>#REF!</v>
      </c>
      <c r="GY157" s="167" t="e">
        <f t="shared" ca="1" si="596"/>
        <v>#REF!</v>
      </c>
      <c r="GZ157" s="167" t="e">
        <f t="shared" ca="1" si="596"/>
        <v>#REF!</v>
      </c>
      <c r="HA157" s="167" t="e">
        <f t="shared" ca="1" si="596"/>
        <v>#REF!</v>
      </c>
      <c r="HB157" s="167" t="e">
        <f t="shared" ca="1" si="596"/>
        <v>#REF!</v>
      </c>
      <c r="HC157" s="167" t="e">
        <f t="shared" ca="1" si="596"/>
        <v>#REF!</v>
      </c>
      <c r="HD157" s="167" t="e">
        <f t="shared" ca="1" si="596"/>
        <v>#REF!</v>
      </c>
      <c r="HF157" s="167" t="e">
        <f t="shared" ca="1" si="493"/>
        <v>#REF!</v>
      </c>
      <c r="HG157" s="167" t="e">
        <f t="shared" ca="1" si="494"/>
        <v>#REF!</v>
      </c>
      <c r="HH157" s="167" t="e">
        <f t="shared" ca="1" si="495"/>
        <v>#REF!</v>
      </c>
      <c r="HI157" s="167" t="e">
        <f t="shared" ca="1" si="496"/>
        <v>#REF!</v>
      </c>
      <c r="HJ157" s="167" t="e">
        <f t="shared" ca="1" si="497"/>
        <v>#REF!</v>
      </c>
      <c r="HK157" s="167" t="e">
        <f t="shared" ca="1" si="498"/>
        <v>#REF!</v>
      </c>
      <c r="HL157" s="167" t="e">
        <f t="shared" ca="1" si="499"/>
        <v>#REF!</v>
      </c>
      <c r="HM157" s="167" t="e">
        <f t="shared" ca="1" si="500"/>
        <v>#REF!</v>
      </c>
      <c r="HN157" s="167" t="e">
        <f t="shared" ca="1" si="501"/>
        <v>#REF!</v>
      </c>
      <c r="HO157" s="167" t="e">
        <f t="shared" ca="1" si="502"/>
        <v>#REF!</v>
      </c>
      <c r="HP157" s="167" t="e">
        <f t="shared" ca="1" si="503"/>
        <v>#REF!</v>
      </c>
      <c r="HQ157" s="167" t="e">
        <f t="shared" ca="1" si="504"/>
        <v>#REF!</v>
      </c>
      <c r="HR157" s="167" t="e">
        <f t="shared" ca="1" si="505"/>
        <v>#REF!</v>
      </c>
      <c r="HS157" s="167" t="e">
        <f t="shared" ca="1" si="506"/>
        <v>#REF!</v>
      </c>
      <c r="HT157" s="167" t="e">
        <f t="shared" ca="1" si="507"/>
        <v>#REF!</v>
      </c>
      <c r="HU157" s="167" t="e">
        <f t="shared" ca="1" si="508"/>
        <v>#REF!</v>
      </c>
      <c r="HW157" s="167" t="e">
        <f t="shared" ca="1" si="509"/>
        <v>#REF!</v>
      </c>
      <c r="HX157" s="167">
        <f t="shared" si="510"/>
        <v>0</v>
      </c>
      <c r="HY157" s="167" t="e">
        <f t="shared" ca="1" si="592"/>
        <v>#REF!</v>
      </c>
      <c r="HZ157" s="219" t="e">
        <f t="shared" ca="1" si="593"/>
        <v>#REF!</v>
      </c>
    </row>
    <row r="158" spans="1:234" s="48" customFormat="1">
      <c r="A158" s="3" t="s">
        <v>306</v>
      </c>
      <c r="B158" s="202" t="str">
        <f>INDEX('Ref1'!$E:$E,MATCH(A158,'Ref1'!$A:$A,0))</f>
        <v>Harlow</v>
      </c>
      <c r="C158" s="42" t="str">
        <f>INDEX(Data1!B:B,MATCH(A158,Data1!A:A,0))</f>
        <v>SD</v>
      </c>
      <c r="D158" s="253" t="str">
        <f>INDEX(Data1!C:C,MATCH(A158,Data1!A:A,0))</f>
        <v>E</v>
      </c>
      <c r="E158" s="200" t="str">
        <f>IF($C$6="No","No",IF(COUNTIF(Inputs!$K$359:$K$398,$A158)&gt;0,"Yes","No"))</f>
        <v>No</v>
      </c>
      <c r="F158" s="404"/>
      <c r="G158" s="62">
        <f>INDEX('4_RatesSplit'!K:K,MATCH($A158,'4_RatesSplit'!$A:$A,0))</f>
        <v>0</v>
      </c>
      <c r="H158" s="171">
        <f>INDEX('4_RatesSplit'!L:L,MATCH($A158,'4_RatesSplit'!$A:$A,0))</f>
        <v>0</v>
      </c>
      <c r="I158" s="167">
        <f>INDEX('4_RatesSplit'!M:M,MATCH($A158,'4_RatesSplit'!$A:$A,0))</f>
        <v>0</v>
      </c>
      <c r="J158" s="167">
        <f>INDEX('4_RatesSplit'!N:N,MATCH($A158,'4_RatesSplit'!$A:$A,0))</f>
        <v>0</v>
      </c>
      <c r="K158" s="167">
        <f>INDEX('4_RatesSplit'!O:O,MATCH($A158,'4_RatesSplit'!$A:$A,0))</f>
        <v>0</v>
      </c>
      <c r="L158" s="167">
        <f>INDEX('4_RatesSplit'!P:P,MATCH($A158,'4_RatesSplit'!$A:$A,0))</f>
        <v>0</v>
      </c>
      <c r="M158" s="167">
        <f>INDEX('4_RatesSplit'!Q:Q,MATCH($A158,'4_RatesSplit'!$A:$A,0))</f>
        <v>0</v>
      </c>
      <c r="N158" s="167">
        <f>INDEX('4_RatesSplit'!R:R,MATCH($A158,'4_RatesSplit'!$A:$A,0))</f>
        <v>0</v>
      </c>
      <c r="O158" s="167">
        <f>INDEX('4_RatesSplit'!S:S,MATCH($A158,'4_RatesSplit'!$A:$A,0))</f>
        <v>0</v>
      </c>
      <c r="P158" s="167">
        <f>INDEX('4_RatesSplit'!T:T,MATCH($A158,'4_RatesSplit'!$A:$A,0))</f>
        <v>0</v>
      </c>
      <c r="Q158" s="167">
        <f>INDEX('4_RatesSplit'!U:U,MATCH($A158,'4_RatesSplit'!$A:$A,0))</f>
        <v>0</v>
      </c>
      <c r="R158" s="167">
        <f>INDEX('4_RatesSplit'!V:V,MATCH($A158,'4_RatesSplit'!$A:$A,0))</f>
        <v>0</v>
      </c>
      <c r="S158" s="167">
        <f>INDEX('4_RatesSplit'!W:W,MATCH($A158,'4_RatesSplit'!$A:$A,0))</f>
        <v>0</v>
      </c>
      <c r="T158" s="167">
        <f>INDEX('4_RatesSplit'!X:X,MATCH($A158,'4_RatesSplit'!$A:$A,0))</f>
        <v>0</v>
      </c>
      <c r="U158" s="167">
        <f>INDEX('4_RatesSplit'!Y:Y,MATCH($A158,'4_RatesSplit'!$A:$A,0))</f>
        <v>0</v>
      </c>
      <c r="V158" s="167">
        <f>INDEX('4_RatesSplit'!Z:Z,MATCH($A158,'4_RatesSplit'!$A:$A,0))</f>
        <v>0</v>
      </c>
      <c r="W158" s="167">
        <f>INDEX('4_RatesSplit'!AA:AA,MATCH($A158,'4_RatesSplit'!$A:$A,0))</f>
        <v>0</v>
      </c>
      <c r="X158" s="18"/>
      <c r="Y158" s="168" t="e">
        <f ca="1">INDEX('4_RatesSplit'!AT:AT,MATCH($A158,'4_RatesSplit'!$A:$A,0))</f>
        <v>#REF!</v>
      </c>
      <c r="Z158" s="168" t="e">
        <f ca="1">INDEX('4_RatesSplit'!AU:AU,MATCH($A158,'4_RatesSplit'!$A:$A,0))</f>
        <v>#REF!</v>
      </c>
      <c r="AA158" s="168" t="e">
        <f ca="1">INDEX('4_RatesSplit'!AV:AV,MATCH($A158,'4_RatesSplit'!$A:$A,0))</f>
        <v>#REF!</v>
      </c>
      <c r="AB158" s="168" t="e">
        <f ca="1">INDEX('4_RatesSplit'!AW:AW,MATCH($A158,'4_RatesSplit'!$A:$A,0))</f>
        <v>#REF!</v>
      </c>
      <c r="AC158" s="168" t="e">
        <f ca="1">INDEX('4_RatesSplit'!AX:AX,MATCH($A158,'4_RatesSplit'!$A:$A,0))</f>
        <v>#REF!</v>
      </c>
      <c r="AD158" s="168" t="e">
        <f ca="1">INDEX('4_RatesSplit'!AY:AY,MATCH($A158,'4_RatesSplit'!$A:$A,0))</f>
        <v>#REF!</v>
      </c>
      <c r="AE158" s="168" t="e">
        <f ca="1">INDEX('4_RatesSplit'!AZ:AZ,MATCH($A158,'4_RatesSplit'!$A:$A,0))</f>
        <v>#REF!</v>
      </c>
      <c r="AF158" s="168" t="e">
        <f ca="1">INDEX('4_RatesSplit'!BA:BA,MATCH($A158,'4_RatesSplit'!$A:$A,0))</f>
        <v>#REF!</v>
      </c>
      <c r="AG158" s="168" t="e">
        <f ca="1">INDEX('4_RatesSplit'!BB:BB,MATCH($A158,'4_RatesSplit'!$A:$A,0))</f>
        <v>#REF!</v>
      </c>
      <c r="AH158" s="168" t="e">
        <f ca="1">INDEX('4_RatesSplit'!BC:BC,MATCH($A158,'4_RatesSplit'!$A:$A,0))</f>
        <v>#REF!</v>
      </c>
      <c r="AI158" s="168" t="e">
        <f ca="1">INDEX('4_RatesSplit'!BD:BD,MATCH($A158,'4_RatesSplit'!$A:$A,0))</f>
        <v>#REF!</v>
      </c>
      <c r="AJ158" s="168" t="e">
        <f ca="1">INDEX('4_RatesSplit'!BE:BE,MATCH($A158,'4_RatesSplit'!$A:$A,0))</f>
        <v>#REF!</v>
      </c>
      <c r="AK158" s="168" t="e">
        <f ca="1">INDEX('4_RatesSplit'!BF:BF,MATCH($A158,'4_RatesSplit'!$A:$A,0))</f>
        <v>#REF!</v>
      </c>
      <c r="AL158" s="168" t="e">
        <f ca="1">INDEX('4_RatesSplit'!BG:BG,MATCH($A158,'4_RatesSplit'!$A:$A,0))</f>
        <v>#REF!</v>
      </c>
      <c r="AM158" s="168" t="e">
        <f ca="1">INDEX('4_RatesSplit'!BH:BH,MATCH($A158,'4_RatesSplit'!$A:$A,0))</f>
        <v>#REF!</v>
      </c>
      <c r="AN158" s="198" t="e">
        <f ca="1">INDEX('4_RatesSplit'!BI:BI,MATCH($A158,'4_RatesSplit'!$A:$A,0))</f>
        <v>#REF!</v>
      </c>
      <c r="AO158" s="114"/>
      <c r="AP158" s="167" t="e">
        <f t="shared" ca="1" si="511"/>
        <v>#REF!</v>
      </c>
      <c r="AQ158" s="167" t="e">
        <f t="shared" ca="1" si="512"/>
        <v>#REF!</v>
      </c>
      <c r="AR158" s="167" t="e">
        <f t="shared" ca="1" si="513"/>
        <v>#REF!</v>
      </c>
      <c r="AS158" s="167" t="e">
        <f t="shared" ca="1" si="514"/>
        <v>#REF!</v>
      </c>
      <c r="AT158" s="167" t="e">
        <f t="shared" ca="1" si="515"/>
        <v>#REF!</v>
      </c>
      <c r="AU158" s="167" t="e">
        <f t="shared" ca="1" si="516"/>
        <v>#REF!</v>
      </c>
      <c r="AV158" s="167" t="e">
        <f t="shared" ca="1" si="517"/>
        <v>#REF!</v>
      </c>
      <c r="AW158" s="167" t="e">
        <f t="shared" ca="1" si="518"/>
        <v>#REF!</v>
      </c>
      <c r="AX158" s="167" t="e">
        <f t="shared" ca="1" si="519"/>
        <v>#REF!</v>
      </c>
      <c r="AY158" s="167" t="e">
        <f t="shared" ca="1" si="520"/>
        <v>#REF!</v>
      </c>
      <c r="AZ158" s="167" t="e">
        <f t="shared" ca="1" si="521"/>
        <v>#REF!</v>
      </c>
      <c r="BA158" s="167" t="e">
        <f t="shared" ca="1" si="522"/>
        <v>#REF!</v>
      </c>
      <c r="BB158" s="167" t="e">
        <f t="shared" ca="1" si="523"/>
        <v>#REF!</v>
      </c>
      <c r="BC158" s="167" t="e">
        <f t="shared" ca="1" si="524"/>
        <v>#REF!</v>
      </c>
      <c r="BD158" s="167" t="e">
        <f t="shared" ca="1" si="525"/>
        <v>#REF!</v>
      </c>
      <c r="BE158" s="167" t="e">
        <f t="shared" ca="1" si="526"/>
        <v>#REF!</v>
      </c>
      <c r="BF158" s="18"/>
      <c r="BG158" s="168">
        <f>INDEX('2_Needs'!$F:$F,MATCH($A158,'2_Needs'!$A:$A,0))</f>
        <v>2.4994092324241349E-4</v>
      </c>
      <c r="BH158" s="114"/>
      <c r="BI158" s="167">
        <f t="shared" ref="BI158:BX158" si="609">IF(BI$3="reset",$BG158*BI$6,BH158*(1+$C$4))</f>
        <v>0</v>
      </c>
      <c r="BJ158" s="167">
        <f t="shared" si="609"/>
        <v>0</v>
      </c>
      <c r="BK158" s="167">
        <f t="shared" si="609"/>
        <v>0</v>
      </c>
      <c r="BL158" s="167">
        <f t="shared" si="609"/>
        <v>0</v>
      </c>
      <c r="BM158" s="167">
        <f t="shared" si="609"/>
        <v>0</v>
      </c>
      <c r="BN158" s="167">
        <f t="shared" si="609"/>
        <v>0</v>
      </c>
      <c r="BO158" s="167">
        <f t="shared" si="609"/>
        <v>0</v>
      </c>
      <c r="BP158" s="167">
        <f t="shared" si="609"/>
        <v>0</v>
      </c>
      <c r="BQ158" s="167">
        <f t="shared" si="609"/>
        <v>0</v>
      </c>
      <c r="BR158" s="167">
        <f t="shared" si="609"/>
        <v>0</v>
      </c>
      <c r="BS158" s="167">
        <f t="shared" si="609"/>
        <v>0</v>
      </c>
      <c r="BT158" s="167">
        <f t="shared" si="609"/>
        <v>0</v>
      </c>
      <c r="BU158" s="167">
        <f t="shared" si="609"/>
        <v>0</v>
      </c>
      <c r="BV158" s="167">
        <f t="shared" si="609"/>
        <v>0</v>
      </c>
      <c r="BW158" s="167">
        <f t="shared" si="609"/>
        <v>0</v>
      </c>
      <c r="BX158" s="167">
        <f t="shared" si="609"/>
        <v>0</v>
      </c>
      <c r="BZ158" s="167" t="e">
        <f t="shared" ca="1" si="445"/>
        <v>#REF!</v>
      </c>
      <c r="CA158" s="167" t="e">
        <f t="shared" ca="1" si="446"/>
        <v>#REF!</v>
      </c>
      <c r="CB158" s="167" t="e">
        <f t="shared" ca="1" si="447"/>
        <v>#REF!</v>
      </c>
      <c r="CC158" s="167" t="e">
        <f t="shared" ca="1" si="448"/>
        <v>#REF!</v>
      </c>
      <c r="CD158" s="167" t="e">
        <f t="shared" ca="1" si="449"/>
        <v>#REF!</v>
      </c>
      <c r="CE158" s="167" t="e">
        <f t="shared" ca="1" si="450"/>
        <v>#REF!</v>
      </c>
      <c r="CF158" s="167" t="e">
        <f t="shared" ca="1" si="451"/>
        <v>#REF!</v>
      </c>
      <c r="CG158" s="167" t="e">
        <f t="shared" ca="1" si="452"/>
        <v>#REF!</v>
      </c>
      <c r="CH158" s="167" t="e">
        <f t="shared" ca="1" si="453"/>
        <v>#REF!</v>
      </c>
      <c r="CI158" s="167" t="e">
        <f t="shared" ca="1" si="454"/>
        <v>#REF!</v>
      </c>
      <c r="CJ158" s="167" t="e">
        <f t="shared" ca="1" si="455"/>
        <v>#REF!</v>
      </c>
      <c r="CK158" s="167" t="e">
        <f t="shared" ca="1" si="456"/>
        <v>#REF!</v>
      </c>
      <c r="CL158" s="167" t="e">
        <f t="shared" ca="1" si="457"/>
        <v>#REF!</v>
      </c>
      <c r="CM158" s="167" t="e">
        <f t="shared" ca="1" si="458"/>
        <v>#REF!</v>
      </c>
      <c r="CN158" s="167" t="e">
        <f t="shared" ca="1" si="459"/>
        <v>#REF!</v>
      </c>
      <c r="CO158" s="167" t="e">
        <f t="shared" ca="1" si="460"/>
        <v>#REF!</v>
      </c>
      <c r="CQ158" s="167" t="e">
        <f t="shared" ca="1" si="461"/>
        <v>#REF!</v>
      </c>
      <c r="CR158" s="167" t="e">
        <f t="shared" ca="1" si="462"/>
        <v>#REF!</v>
      </c>
      <c r="CS158" s="167" t="e">
        <f t="shared" ca="1" si="463"/>
        <v>#REF!</v>
      </c>
      <c r="CT158" s="167" t="e">
        <f t="shared" ca="1" si="464"/>
        <v>#REF!</v>
      </c>
      <c r="CU158" s="167" t="e">
        <f t="shared" ca="1" si="465"/>
        <v>#REF!</v>
      </c>
      <c r="CV158" s="167" t="e">
        <f t="shared" ca="1" si="466"/>
        <v>#REF!</v>
      </c>
      <c r="CW158" s="167" t="e">
        <f t="shared" ca="1" si="467"/>
        <v>#REF!</v>
      </c>
      <c r="CX158" s="167" t="e">
        <f t="shared" ca="1" si="468"/>
        <v>#REF!</v>
      </c>
      <c r="CY158" s="167" t="e">
        <f t="shared" ca="1" si="469"/>
        <v>#REF!</v>
      </c>
      <c r="CZ158" s="167" t="e">
        <f t="shared" ca="1" si="470"/>
        <v>#REF!</v>
      </c>
      <c r="DA158" s="167" t="e">
        <f t="shared" ca="1" si="471"/>
        <v>#REF!</v>
      </c>
      <c r="DB158" s="167" t="e">
        <f t="shared" ca="1" si="472"/>
        <v>#REF!</v>
      </c>
      <c r="DC158" s="167" t="e">
        <f t="shared" ca="1" si="473"/>
        <v>#REF!</v>
      </c>
      <c r="DD158" s="167" t="e">
        <f t="shared" ca="1" si="474"/>
        <v>#REF!</v>
      </c>
      <c r="DE158" s="167" t="e">
        <f t="shared" ca="1" si="475"/>
        <v>#REF!</v>
      </c>
      <c r="DF158" s="167" t="e">
        <f t="shared" ca="1" si="476"/>
        <v>#REF!</v>
      </c>
      <c r="DH158" s="167">
        <f t="shared" si="477"/>
        <v>0</v>
      </c>
      <c r="DI158" s="167">
        <f t="shared" si="478"/>
        <v>0</v>
      </c>
      <c r="DJ158" s="167">
        <f t="shared" si="479"/>
        <v>0</v>
      </c>
      <c r="DK158" s="167">
        <f t="shared" si="480"/>
        <v>0</v>
      </c>
      <c r="DL158" s="167">
        <f t="shared" si="481"/>
        <v>0</v>
      </c>
      <c r="DM158" s="167">
        <f t="shared" si="482"/>
        <v>0</v>
      </c>
      <c r="DN158" s="167">
        <f t="shared" si="483"/>
        <v>0</v>
      </c>
      <c r="DO158" s="167">
        <f t="shared" si="484"/>
        <v>0</v>
      </c>
      <c r="DP158" s="167">
        <f t="shared" si="485"/>
        <v>0</v>
      </c>
      <c r="DQ158" s="167">
        <f t="shared" si="486"/>
        <v>0</v>
      </c>
      <c r="DR158" s="167">
        <f t="shared" si="487"/>
        <v>0</v>
      </c>
      <c r="DS158" s="167">
        <f t="shared" si="488"/>
        <v>0</v>
      </c>
      <c r="DT158" s="167">
        <f t="shared" si="489"/>
        <v>0</v>
      </c>
      <c r="DU158" s="167">
        <f t="shared" si="490"/>
        <v>0</v>
      </c>
      <c r="DV158" s="167">
        <f t="shared" si="491"/>
        <v>0</v>
      </c>
      <c r="DW158" s="167">
        <f t="shared" si="492"/>
        <v>0</v>
      </c>
      <c r="DY158" s="167" t="e">
        <f t="shared" ca="1" si="528"/>
        <v>#REF!</v>
      </c>
      <c r="DZ158" s="167" t="e">
        <f t="shared" ca="1" si="529"/>
        <v>#REF!</v>
      </c>
      <c r="EA158" s="167" t="e">
        <f t="shared" ca="1" si="530"/>
        <v>#REF!</v>
      </c>
      <c r="EB158" s="167" t="e">
        <f t="shared" ca="1" si="531"/>
        <v>#REF!</v>
      </c>
      <c r="EC158" s="167" t="e">
        <f t="shared" ca="1" si="532"/>
        <v>#REF!</v>
      </c>
      <c r="ED158" s="167" t="e">
        <f t="shared" ca="1" si="533"/>
        <v>#REF!</v>
      </c>
      <c r="EE158" s="167" t="e">
        <f t="shared" ca="1" si="534"/>
        <v>#REF!</v>
      </c>
      <c r="EF158" s="167" t="e">
        <f t="shared" ca="1" si="535"/>
        <v>#REF!</v>
      </c>
      <c r="EG158" s="167" t="e">
        <f t="shared" ca="1" si="536"/>
        <v>#REF!</v>
      </c>
      <c r="EH158" s="167" t="e">
        <f t="shared" ca="1" si="537"/>
        <v>#REF!</v>
      </c>
      <c r="EI158" s="167" t="e">
        <f t="shared" ca="1" si="538"/>
        <v>#REF!</v>
      </c>
      <c r="EJ158" s="167" t="e">
        <f t="shared" ca="1" si="539"/>
        <v>#REF!</v>
      </c>
      <c r="EK158" s="167" t="e">
        <f t="shared" ca="1" si="540"/>
        <v>#REF!</v>
      </c>
      <c r="EL158" s="167" t="e">
        <f t="shared" ca="1" si="541"/>
        <v>#REF!</v>
      </c>
      <c r="EM158" s="167" t="e">
        <f t="shared" ca="1" si="542"/>
        <v>#REF!</v>
      </c>
      <c r="EN158" s="167" t="e">
        <f t="shared" ca="1" si="543"/>
        <v>#REF!</v>
      </c>
      <c r="EP158" s="167">
        <f t="shared" si="544"/>
        <v>0</v>
      </c>
      <c r="EQ158" s="167">
        <f t="shared" si="545"/>
        <v>0</v>
      </c>
      <c r="ER158" s="167">
        <f t="shared" si="546"/>
        <v>0</v>
      </c>
      <c r="ES158" s="167">
        <f t="shared" si="547"/>
        <v>0</v>
      </c>
      <c r="ET158" s="167">
        <f t="shared" si="548"/>
        <v>0</v>
      </c>
      <c r="EU158" s="167">
        <f t="shared" si="549"/>
        <v>0</v>
      </c>
      <c r="EV158" s="167">
        <f t="shared" si="550"/>
        <v>0</v>
      </c>
      <c r="EW158" s="167">
        <f t="shared" si="551"/>
        <v>0</v>
      </c>
      <c r="EX158" s="167">
        <f t="shared" si="552"/>
        <v>0</v>
      </c>
      <c r="EY158" s="167">
        <f t="shared" si="553"/>
        <v>0</v>
      </c>
      <c r="EZ158" s="167">
        <f t="shared" si="554"/>
        <v>0</v>
      </c>
      <c r="FA158" s="167">
        <f t="shared" si="555"/>
        <v>0</v>
      </c>
      <c r="FB158" s="167">
        <f t="shared" si="556"/>
        <v>0</v>
      </c>
      <c r="FC158" s="167">
        <f t="shared" si="557"/>
        <v>0</v>
      </c>
      <c r="FD158" s="167">
        <f t="shared" si="558"/>
        <v>0</v>
      </c>
      <c r="FE158" s="167">
        <f t="shared" si="559"/>
        <v>0</v>
      </c>
      <c r="FG158" s="167">
        <f t="shared" si="560"/>
        <v>0</v>
      </c>
      <c r="FH158" s="167">
        <f t="shared" si="561"/>
        <v>0</v>
      </c>
      <c r="FI158" s="167">
        <f t="shared" si="562"/>
        <v>0</v>
      </c>
      <c r="FJ158" s="167">
        <f t="shared" si="563"/>
        <v>0</v>
      </c>
      <c r="FK158" s="167">
        <f t="shared" si="564"/>
        <v>0</v>
      </c>
      <c r="FL158" s="167">
        <f t="shared" si="565"/>
        <v>0</v>
      </c>
      <c r="FM158" s="167">
        <f t="shared" si="566"/>
        <v>0</v>
      </c>
      <c r="FN158" s="167">
        <f t="shared" si="567"/>
        <v>0</v>
      </c>
      <c r="FO158" s="167">
        <f t="shared" si="568"/>
        <v>0</v>
      </c>
      <c r="FP158" s="167">
        <f t="shared" si="569"/>
        <v>0</v>
      </c>
      <c r="FQ158" s="167">
        <f t="shared" si="570"/>
        <v>0</v>
      </c>
      <c r="FR158" s="167">
        <f t="shared" si="571"/>
        <v>0</v>
      </c>
      <c r="FS158" s="167">
        <f t="shared" si="572"/>
        <v>0</v>
      </c>
      <c r="FT158" s="167">
        <f t="shared" si="573"/>
        <v>0</v>
      </c>
      <c r="FU158" s="167">
        <f t="shared" si="574"/>
        <v>0</v>
      </c>
      <c r="FV158" s="167">
        <f t="shared" si="575"/>
        <v>0</v>
      </c>
      <c r="FX158" s="167">
        <f t="shared" si="576"/>
        <v>0</v>
      </c>
      <c r="FY158" s="167">
        <f t="shared" si="577"/>
        <v>0</v>
      </c>
      <c r="FZ158" s="167">
        <f t="shared" si="578"/>
        <v>0</v>
      </c>
      <c r="GA158" s="167">
        <f t="shared" si="579"/>
        <v>0</v>
      </c>
      <c r="GB158" s="167">
        <f t="shared" si="580"/>
        <v>0</v>
      </c>
      <c r="GC158" s="167">
        <f t="shared" si="581"/>
        <v>0</v>
      </c>
      <c r="GD158" s="167">
        <f t="shared" si="582"/>
        <v>0</v>
      </c>
      <c r="GE158" s="167">
        <f t="shared" si="583"/>
        <v>0</v>
      </c>
      <c r="GF158" s="167">
        <f t="shared" si="584"/>
        <v>0</v>
      </c>
      <c r="GG158" s="167">
        <f t="shared" si="585"/>
        <v>0</v>
      </c>
      <c r="GH158" s="167">
        <f t="shared" si="586"/>
        <v>0</v>
      </c>
      <c r="GI158" s="167">
        <f t="shared" si="587"/>
        <v>0</v>
      </c>
      <c r="GJ158" s="167">
        <f t="shared" si="588"/>
        <v>0</v>
      </c>
      <c r="GK158" s="167">
        <f t="shared" si="589"/>
        <v>0</v>
      </c>
      <c r="GL158" s="167">
        <f t="shared" si="590"/>
        <v>0</v>
      </c>
      <c r="GM158" s="167">
        <f t="shared" si="591"/>
        <v>0</v>
      </c>
      <c r="GO158" s="167" t="e">
        <f t="shared" ca="1" si="426"/>
        <v>#REF!</v>
      </c>
      <c r="GP158" s="167" t="e">
        <f t="shared" ca="1" si="596"/>
        <v>#REF!</v>
      </c>
      <c r="GQ158" s="167" t="e">
        <f t="shared" ca="1" si="596"/>
        <v>#REF!</v>
      </c>
      <c r="GR158" s="167" t="e">
        <f t="shared" ca="1" si="596"/>
        <v>#REF!</v>
      </c>
      <c r="GS158" s="167" t="e">
        <f t="shared" ca="1" si="596"/>
        <v>#REF!</v>
      </c>
      <c r="GT158" s="167" t="e">
        <f t="shared" ca="1" si="596"/>
        <v>#REF!</v>
      </c>
      <c r="GU158" s="167" t="e">
        <f t="shared" ca="1" si="596"/>
        <v>#REF!</v>
      </c>
      <c r="GV158" s="167" t="e">
        <f t="shared" ca="1" si="596"/>
        <v>#REF!</v>
      </c>
      <c r="GW158" s="167" t="e">
        <f t="shared" ca="1" si="596"/>
        <v>#REF!</v>
      </c>
      <c r="GX158" s="167" t="e">
        <f t="shared" ca="1" si="596"/>
        <v>#REF!</v>
      </c>
      <c r="GY158" s="167" t="e">
        <f t="shared" ca="1" si="596"/>
        <v>#REF!</v>
      </c>
      <c r="GZ158" s="167" t="e">
        <f t="shared" ca="1" si="596"/>
        <v>#REF!</v>
      </c>
      <c r="HA158" s="167" t="e">
        <f t="shared" ca="1" si="596"/>
        <v>#REF!</v>
      </c>
      <c r="HB158" s="167" t="e">
        <f t="shared" ca="1" si="596"/>
        <v>#REF!</v>
      </c>
      <c r="HC158" s="167" t="e">
        <f t="shared" ca="1" si="596"/>
        <v>#REF!</v>
      </c>
      <c r="HD158" s="167" t="e">
        <f t="shared" ca="1" si="596"/>
        <v>#REF!</v>
      </c>
      <c r="HF158" s="167" t="e">
        <f t="shared" ca="1" si="493"/>
        <v>#REF!</v>
      </c>
      <c r="HG158" s="167" t="e">
        <f t="shared" ca="1" si="494"/>
        <v>#REF!</v>
      </c>
      <c r="HH158" s="167" t="e">
        <f t="shared" ca="1" si="495"/>
        <v>#REF!</v>
      </c>
      <c r="HI158" s="167" t="e">
        <f t="shared" ca="1" si="496"/>
        <v>#REF!</v>
      </c>
      <c r="HJ158" s="167" t="e">
        <f t="shared" ca="1" si="497"/>
        <v>#REF!</v>
      </c>
      <c r="HK158" s="167" t="e">
        <f t="shared" ca="1" si="498"/>
        <v>#REF!</v>
      </c>
      <c r="HL158" s="167" t="e">
        <f t="shared" ca="1" si="499"/>
        <v>#REF!</v>
      </c>
      <c r="HM158" s="167" t="e">
        <f t="shared" ca="1" si="500"/>
        <v>#REF!</v>
      </c>
      <c r="HN158" s="167" t="e">
        <f t="shared" ca="1" si="501"/>
        <v>#REF!</v>
      </c>
      <c r="HO158" s="167" t="e">
        <f t="shared" ca="1" si="502"/>
        <v>#REF!</v>
      </c>
      <c r="HP158" s="167" t="e">
        <f t="shared" ca="1" si="503"/>
        <v>#REF!</v>
      </c>
      <c r="HQ158" s="167" t="e">
        <f t="shared" ca="1" si="504"/>
        <v>#REF!</v>
      </c>
      <c r="HR158" s="167" t="e">
        <f t="shared" ca="1" si="505"/>
        <v>#REF!</v>
      </c>
      <c r="HS158" s="167" t="e">
        <f t="shared" ca="1" si="506"/>
        <v>#REF!</v>
      </c>
      <c r="HT158" s="167" t="e">
        <f t="shared" ca="1" si="507"/>
        <v>#REF!</v>
      </c>
      <c r="HU158" s="167" t="e">
        <f t="shared" ca="1" si="508"/>
        <v>#REF!</v>
      </c>
      <c r="HW158" s="167" t="e">
        <f t="shared" ca="1" si="509"/>
        <v>#REF!</v>
      </c>
      <c r="HX158" s="167">
        <f t="shared" si="510"/>
        <v>0</v>
      </c>
      <c r="HY158" s="167" t="e">
        <f t="shared" ca="1" si="592"/>
        <v>#REF!</v>
      </c>
      <c r="HZ158" s="219" t="e">
        <f t="shared" ca="1" si="593"/>
        <v>#REF!</v>
      </c>
    </row>
    <row r="159" spans="1:234" s="48" customFormat="1">
      <c r="A159" s="3" t="s">
        <v>308</v>
      </c>
      <c r="B159" s="202" t="str">
        <f>INDEX('Ref1'!$E:$E,MATCH(A159,'Ref1'!$A:$A,0))</f>
        <v>Harrogate</v>
      </c>
      <c r="C159" s="42" t="str">
        <f>INDEX(Data1!B:B,MATCH(A159,Data1!A:A,0))</f>
        <v>SD</v>
      </c>
      <c r="D159" s="253" t="str">
        <f>INDEX(Data1!C:C,MATCH(A159,Data1!A:A,0))</f>
        <v>YH</v>
      </c>
      <c r="E159" s="200" t="str">
        <f>IF($C$6="No","No",IF(COUNTIF(Inputs!$K$359:$K$398,$A159)&gt;0,"Yes","No"))</f>
        <v>No</v>
      </c>
      <c r="F159" s="404"/>
      <c r="G159" s="62">
        <f>INDEX('4_RatesSplit'!K:K,MATCH($A159,'4_RatesSplit'!$A:$A,0))</f>
        <v>0</v>
      </c>
      <c r="H159" s="171">
        <f>INDEX('4_RatesSplit'!L:L,MATCH($A159,'4_RatesSplit'!$A:$A,0))</f>
        <v>0</v>
      </c>
      <c r="I159" s="167">
        <f>INDEX('4_RatesSplit'!M:M,MATCH($A159,'4_RatesSplit'!$A:$A,0))</f>
        <v>0</v>
      </c>
      <c r="J159" s="167">
        <f>INDEX('4_RatesSplit'!N:N,MATCH($A159,'4_RatesSplit'!$A:$A,0))</f>
        <v>0</v>
      </c>
      <c r="K159" s="167">
        <f>INDEX('4_RatesSplit'!O:O,MATCH($A159,'4_RatesSplit'!$A:$A,0))</f>
        <v>0</v>
      </c>
      <c r="L159" s="167">
        <f>INDEX('4_RatesSplit'!P:P,MATCH($A159,'4_RatesSplit'!$A:$A,0))</f>
        <v>0</v>
      </c>
      <c r="M159" s="167">
        <f>INDEX('4_RatesSplit'!Q:Q,MATCH($A159,'4_RatesSplit'!$A:$A,0))</f>
        <v>0</v>
      </c>
      <c r="N159" s="167">
        <f>INDEX('4_RatesSplit'!R:R,MATCH($A159,'4_RatesSplit'!$A:$A,0))</f>
        <v>0</v>
      </c>
      <c r="O159" s="167">
        <f>INDEX('4_RatesSplit'!S:S,MATCH($A159,'4_RatesSplit'!$A:$A,0))</f>
        <v>0</v>
      </c>
      <c r="P159" s="167">
        <f>INDEX('4_RatesSplit'!T:T,MATCH($A159,'4_RatesSplit'!$A:$A,0))</f>
        <v>0</v>
      </c>
      <c r="Q159" s="167">
        <f>INDEX('4_RatesSplit'!U:U,MATCH($A159,'4_RatesSplit'!$A:$A,0))</f>
        <v>0</v>
      </c>
      <c r="R159" s="167">
        <f>INDEX('4_RatesSplit'!V:V,MATCH($A159,'4_RatesSplit'!$A:$A,0))</f>
        <v>0</v>
      </c>
      <c r="S159" s="167">
        <f>INDEX('4_RatesSplit'!W:W,MATCH($A159,'4_RatesSplit'!$A:$A,0))</f>
        <v>0</v>
      </c>
      <c r="T159" s="167">
        <f>INDEX('4_RatesSplit'!X:X,MATCH($A159,'4_RatesSplit'!$A:$A,0))</f>
        <v>0</v>
      </c>
      <c r="U159" s="167">
        <f>INDEX('4_RatesSplit'!Y:Y,MATCH($A159,'4_RatesSplit'!$A:$A,0))</f>
        <v>0</v>
      </c>
      <c r="V159" s="167">
        <f>INDEX('4_RatesSplit'!Z:Z,MATCH($A159,'4_RatesSplit'!$A:$A,0))</f>
        <v>0</v>
      </c>
      <c r="W159" s="167">
        <f>INDEX('4_RatesSplit'!AA:AA,MATCH($A159,'4_RatesSplit'!$A:$A,0))</f>
        <v>0</v>
      </c>
      <c r="X159" s="18"/>
      <c r="Y159" s="168" t="e">
        <f ca="1">INDEX('4_RatesSplit'!AT:AT,MATCH($A159,'4_RatesSplit'!$A:$A,0))</f>
        <v>#REF!</v>
      </c>
      <c r="Z159" s="168" t="e">
        <f ca="1">INDEX('4_RatesSplit'!AU:AU,MATCH($A159,'4_RatesSplit'!$A:$A,0))</f>
        <v>#REF!</v>
      </c>
      <c r="AA159" s="168" t="e">
        <f ca="1">INDEX('4_RatesSplit'!AV:AV,MATCH($A159,'4_RatesSplit'!$A:$A,0))</f>
        <v>#REF!</v>
      </c>
      <c r="AB159" s="168" t="e">
        <f ca="1">INDEX('4_RatesSplit'!AW:AW,MATCH($A159,'4_RatesSplit'!$A:$A,0))</f>
        <v>#REF!</v>
      </c>
      <c r="AC159" s="168" t="e">
        <f ca="1">INDEX('4_RatesSplit'!AX:AX,MATCH($A159,'4_RatesSplit'!$A:$A,0))</f>
        <v>#REF!</v>
      </c>
      <c r="AD159" s="168" t="e">
        <f ca="1">INDEX('4_RatesSplit'!AY:AY,MATCH($A159,'4_RatesSplit'!$A:$A,0))</f>
        <v>#REF!</v>
      </c>
      <c r="AE159" s="168" t="e">
        <f ca="1">INDEX('4_RatesSplit'!AZ:AZ,MATCH($A159,'4_RatesSplit'!$A:$A,0))</f>
        <v>#REF!</v>
      </c>
      <c r="AF159" s="168" t="e">
        <f ca="1">INDEX('4_RatesSplit'!BA:BA,MATCH($A159,'4_RatesSplit'!$A:$A,0))</f>
        <v>#REF!</v>
      </c>
      <c r="AG159" s="168" t="e">
        <f ca="1">INDEX('4_RatesSplit'!BB:BB,MATCH($A159,'4_RatesSplit'!$A:$A,0))</f>
        <v>#REF!</v>
      </c>
      <c r="AH159" s="168" t="e">
        <f ca="1">INDEX('4_RatesSplit'!BC:BC,MATCH($A159,'4_RatesSplit'!$A:$A,0))</f>
        <v>#REF!</v>
      </c>
      <c r="AI159" s="168" t="e">
        <f ca="1">INDEX('4_RatesSplit'!BD:BD,MATCH($A159,'4_RatesSplit'!$A:$A,0))</f>
        <v>#REF!</v>
      </c>
      <c r="AJ159" s="168" t="e">
        <f ca="1">INDEX('4_RatesSplit'!BE:BE,MATCH($A159,'4_RatesSplit'!$A:$A,0))</f>
        <v>#REF!</v>
      </c>
      <c r="AK159" s="168" t="e">
        <f ca="1">INDEX('4_RatesSplit'!BF:BF,MATCH($A159,'4_RatesSplit'!$A:$A,0))</f>
        <v>#REF!</v>
      </c>
      <c r="AL159" s="168" t="e">
        <f ca="1">INDEX('4_RatesSplit'!BG:BG,MATCH($A159,'4_RatesSplit'!$A:$A,0))</f>
        <v>#REF!</v>
      </c>
      <c r="AM159" s="168" t="e">
        <f ca="1">INDEX('4_RatesSplit'!BH:BH,MATCH($A159,'4_RatesSplit'!$A:$A,0))</f>
        <v>#REF!</v>
      </c>
      <c r="AN159" s="198" t="e">
        <f ca="1">INDEX('4_RatesSplit'!BI:BI,MATCH($A159,'4_RatesSplit'!$A:$A,0))</f>
        <v>#REF!</v>
      </c>
      <c r="AO159" s="114"/>
      <c r="AP159" s="167" t="e">
        <f t="shared" ca="1" si="511"/>
        <v>#REF!</v>
      </c>
      <c r="AQ159" s="167" t="e">
        <f t="shared" ca="1" si="512"/>
        <v>#REF!</v>
      </c>
      <c r="AR159" s="167" t="e">
        <f t="shared" ca="1" si="513"/>
        <v>#REF!</v>
      </c>
      <c r="AS159" s="167" t="e">
        <f t="shared" ca="1" si="514"/>
        <v>#REF!</v>
      </c>
      <c r="AT159" s="167" t="e">
        <f t="shared" ca="1" si="515"/>
        <v>#REF!</v>
      </c>
      <c r="AU159" s="167" t="e">
        <f t="shared" ca="1" si="516"/>
        <v>#REF!</v>
      </c>
      <c r="AV159" s="167" t="e">
        <f t="shared" ca="1" si="517"/>
        <v>#REF!</v>
      </c>
      <c r="AW159" s="167" t="e">
        <f t="shared" ca="1" si="518"/>
        <v>#REF!</v>
      </c>
      <c r="AX159" s="167" t="e">
        <f t="shared" ca="1" si="519"/>
        <v>#REF!</v>
      </c>
      <c r="AY159" s="167" t="e">
        <f t="shared" ca="1" si="520"/>
        <v>#REF!</v>
      </c>
      <c r="AZ159" s="167" t="e">
        <f t="shared" ca="1" si="521"/>
        <v>#REF!</v>
      </c>
      <c r="BA159" s="167" t="e">
        <f t="shared" ca="1" si="522"/>
        <v>#REF!</v>
      </c>
      <c r="BB159" s="167" t="e">
        <f t="shared" ca="1" si="523"/>
        <v>#REF!</v>
      </c>
      <c r="BC159" s="167" t="e">
        <f t="shared" ca="1" si="524"/>
        <v>#REF!</v>
      </c>
      <c r="BD159" s="167" t="e">
        <f t="shared" ca="1" si="525"/>
        <v>#REF!</v>
      </c>
      <c r="BE159" s="167" t="e">
        <f t="shared" ca="1" si="526"/>
        <v>#REF!</v>
      </c>
      <c r="BF159" s="18"/>
      <c r="BG159" s="168">
        <f>INDEX('2_Needs'!$F:$F,MATCH($A159,'2_Needs'!$A:$A,0))</f>
        <v>2.9998753592911384E-4</v>
      </c>
      <c r="BH159" s="114"/>
      <c r="BI159" s="167">
        <f t="shared" ref="BI159:BX159" si="610">IF(BI$3="reset",$BG159*BI$6,BH159*(1+$C$4))</f>
        <v>0</v>
      </c>
      <c r="BJ159" s="167">
        <f t="shared" si="610"/>
        <v>0</v>
      </c>
      <c r="BK159" s="167">
        <f t="shared" si="610"/>
        <v>0</v>
      </c>
      <c r="BL159" s="167">
        <f t="shared" si="610"/>
        <v>0</v>
      </c>
      <c r="BM159" s="167">
        <f t="shared" si="610"/>
        <v>0</v>
      </c>
      <c r="BN159" s="167">
        <f t="shared" si="610"/>
        <v>0</v>
      </c>
      <c r="BO159" s="167">
        <f t="shared" si="610"/>
        <v>0</v>
      </c>
      <c r="BP159" s="167">
        <f t="shared" si="610"/>
        <v>0</v>
      </c>
      <c r="BQ159" s="167">
        <f t="shared" si="610"/>
        <v>0</v>
      </c>
      <c r="BR159" s="167">
        <f t="shared" si="610"/>
        <v>0</v>
      </c>
      <c r="BS159" s="167">
        <f t="shared" si="610"/>
        <v>0</v>
      </c>
      <c r="BT159" s="167">
        <f t="shared" si="610"/>
        <v>0</v>
      </c>
      <c r="BU159" s="167">
        <f t="shared" si="610"/>
        <v>0</v>
      </c>
      <c r="BV159" s="167">
        <f t="shared" si="610"/>
        <v>0</v>
      </c>
      <c r="BW159" s="167">
        <f t="shared" si="610"/>
        <v>0</v>
      </c>
      <c r="BX159" s="167">
        <f t="shared" si="610"/>
        <v>0</v>
      </c>
      <c r="BZ159" s="167" t="e">
        <f t="shared" ca="1" si="445"/>
        <v>#REF!</v>
      </c>
      <c r="CA159" s="167" t="e">
        <f t="shared" ca="1" si="446"/>
        <v>#REF!</v>
      </c>
      <c r="CB159" s="167" t="e">
        <f t="shared" ca="1" si="447"/>
        <v>#REF!</v>
      </c>
      <c r="CC159" s="167" t="e">
        <f t="shared" ca="1" si="448"/>
        <v>#REF!</v>
      </c>
      <c r="CD159" s="167" t="e">
        <f t="shared" ca="1" si="449"/>
        <v>#REF!</v>
      </c>
      <c r="CE159" s="167" t="e">
        <f t="shared" ca="1" si="450"/>
        <v>#REF!</v>
      </c>
      <c r="CF159" s="167" t="e">
        <f t="shared" ca="1" si="451"/>
        <v>#REF!</v>
      </c>
      <c r="CG159" s="167" t="e">
        <f t="shared" ca="1" si="452"/>
        <v>#REF!</v>
      </c>
      <c r="CH159" s="167" t="e">
        <f t="shared" ca="1" si="453"/>
        <v>#REF!</v>
      </c>
      <c r="CI159" s="167" t="e">
        <f t="shared" ca="1" si="454"/>
        <v>#REF!</v>
      </c>
      <c r="CJ159" s="167" t="e">
        <f t="shared" ca="1" si="455"/>
        <v>#REF!</v>
      </c>
      <c r="CK159" s="167" t="e">
        <f t="shared" ca="1" si="456"/>
        <v>#REF!</v>
      </c>
      <c r="CL159" s="167" t="e">
        <f t="shared" ca="1" si="457"/>
        <v>#REF!</v>
      </c>
      <c r="CM159" s="167" t="e">
        <f t="shared" ca="1" si="458"/>
        <v>#REF!</v>
      </c>
      <c r="CN159" s="167" t="e">
        <f t="shared" ca="1" si="459"/>
        <v>#REF!</v>
      </c>
      <c r="CO159" s="167" t="e">
        <f t="shared" ca="1" si="460"/>
        <v>#REF!</v>
      </c>
      <c r="CQ159" s="167" t="e">
        <f t="shared" ca="1" si="461"/>
        <v>#REF!</v>
      </c>
      <c r="CR159" s="167" t="e">
        <f t="shared" ca="1" si="462"/>
        <v>#REF!</v>
      </c>
      <c r="CS159" s="167" t="e">
        <f t="shared" ca="1" si="463"/>
        <v>#REF!</v>
      </c>
      <c r="CT159" s="167" t="e">
        <f t="shared" ca="1" si="464"/>
        <v>#REF!</v>
      </c>
      <c r="CU159" s="167" t="e">
        <f t="shared" ca="1" si="465"/>
        <v>#REF!</v>
      </c>
      <c r="CV159" s="167" t="e">
        <f t="shared" ca="1" si="466"/>
        <v>#REF!</v>
      </c>
      <c r="CW159" s="167" t="e">
        <f t="shared" ca="1" si="467"/>
        <v>#REF!</v>
      </c>
      <c r="CX159" s="167" t="e">
        <f t="shared" ca="1" si="468"/>
        <v>#REF!</v>
      </c>
      <c r="CY159" s="167" t="e">
        <f t="shared" ca="1" si="469"/>
        <v>#REF!</v>
      </c>
      <c r="CZ159" s="167" t="e">
        <f t="shared" ca="1" si="470"/>
        <v>#REF!</v>
      </c>
      <c r="DA159" s="167" t="e">
        <f t="shared" ca="1" si="471"/>
        <v>#REF!</v>
      </c>
      <c r="DB159" s="167" t="e">
        <f t="shared" ca="1" si="472"/>
        <v>#REF!</v>
      </c>
      <c r="DC159" s="167" t="e">
        <f t="shared" ca="1" si="473"/>
        <v>#REF!</v>
      </c>
      <c r="DD159" s="167" t="e">
        <f t="shared" ca="1" si="474"/>
        <v>#REF!</v>
      </c>
      <c r="DE159" s="167" t="e">
        <f t="shared" ca="1" si="475"/>
        <v>#REF!</v>
      </c>
      <c r="DF159" s="167" t="e">
        <f t="shared" ca="1" si="476"/>
        <v>#REF!</v>
      </c>
      <c r="DH159" s="167">
        <f t="shared" si="477"/>
        <v>0</v>
      </c>
      <c r="DI159" s="167">
        <f t="shared" si="478"/>
        <v>0</v>
      </c>
      <c r="DJ159" s="167">
        <f t="shared" si="479"/>
        <v>0</v>
      </c>
      <c r="DK159" s="167">
        <f t="shared" si="480"/>
        <v>0</v>
      </c>
      <c r="DL159" s="167">
        <f t="shared" si="481"/>
        <v>0</v>
      </c>
      <c r="DM159" s="167">
        <f t="shared" si="482"/>
        <v>0</v>
      </c>
      <c r="DN159" s="167">
        <f t="shared" si="483"/>
        <v>0</v>
      </c>
      <c r="DO159" s="167">
        <f t="shared" si="484"/>
        <v>0</v>
      </c>
      <c r="DP159" s="167">
        <f t="shared" si="485"/>
        <v>0</v>
      </c>
      <c r="DQ159" s="167">
        <f t="shared" si="486"/>
        <v>0</v>
      </c>
      <c r="DR159" s="167">
        <f t="shared" si="487"/>
        <v>0</v>
      </c>
      <c r="DS159" s="167">
        <f t="shared" si="488"/>
        <v>0</v>
      </c>
      <c r="DT159" s="167">
        <f t="shared" si="489"/>
        <v>0</v>
      </c>
      <c r="DU159" s="167">
        <f t="shared" si="490"/>
        <v>0</v>
      </c>
      <c r="DV159" s="167">
        <f t="shared" si="491"/>
        <v>0</v>
      </c>
      <c r="DW159" s="167">
        <f t="shared" si="492"/>
        <v>0</v>
      </c>
      <c r="DY159" s="167" t="e">
        <f t="shared" ca="1" si="528"/>
        <v>#REF!</v>
      </c>
      <c r="DZ159" s="167" t="e">
        <f t="shared" ca="1" si="529"/>
        <v>#REF!</v>
      </c>
      <c r="EA159" s="167" t="e">
        <f t="shared" ca="1" si="530"/>
        <v>#REF!</v>
      </c>
      <c r="EB159" s="167" t="e">
        <f t="shared" ca="1" si="531"/>
        <v>#REF!</v>
      </c>
      <c r="EC159" s="167" t="e">
        <f t="shared" ca="1" si="532"/>
        <v>#REF!</v>
      </c>
      <c r="ED159" s="167" t="e">
        <f t="shared" ca="1" si="533"/>
        <v>#REF!</v>
      </c>
      <c r="EE159" s="167" t="e">
        <f t="shared" ca="1" si="534"/>
        <v>#REF!</v>
      </c>
      <c r="EF159" s="167" t="e">
        <f t="shared" ca="1" si="535"/>
        <v>#REF!</v>
      </c>
      <c r="EG159" s="167" t="e">
        <f t="shared" ca="1" si="536"/>
        <v>#REF!</v>
      </c>
      <c r="EH159" s="167" t="e">
        <f t="shared" ca="1" si="537"/>
        <v>#REF!</v>
      </c>
      <c r="EI159" s="167" t="e">
        <f t="shared" ca="1" si="538"/>
        <v>#REF!</v>
      </c>
      <c r="EJ159" s="167" t="e">
        <f t="shared" ca="1" si="539"/>
        <v>#REF!</v>
      </c>
      <c r="EK159" s="167" t="e">
        <f t="shared" ca="1" si="540"/>
        <v>#REF!</v>
      </c>
      <c r="EL159" s="167" t="e">
        <f t="shared" ca="1" si="541"/>
        <v>#REF!</v>
      </c>
      <c r="EM159" s="167" t="e">
        <f t="shared" ca="1" si="542"/>
        <v>#REF!</v>
      </c>
      <c r="EN159" s="167" t="e">
        <f t="shared" ca="1" si="543"/>
        <v>#REF!</v>
      </c>
      <c r="EP159" s="167">
        <f t="shared" si="544"/>
        <v>0</v>
      </c>
      <c r="EQ159" s="167">
        <f t="shared" si="545"/>
        <v>0</v>
      </c>
      <c r="ER159" s="167">
        <f t="shared" si="546"/>
        <v>0</v>
      </c>
      <c r="ES159" s="167">
        <f t="shared" si="547"/>
        <v>0</v>
      </c>
      <c r="ET159" s="167">
        <f t="shared" si="548"/>
        <v>0</v>
      </c>
      <c r="EU159" s="167">
        <f t="shared" si="549"/>
        <v>0</v>
      </c>
      <c r="EV159" s="167">
        <f t="shared" si="550"/>
        <v>0</v>
      </c>
      <c r="EW159" s="167">
        <f t="shared" si="551"/>
        <v>0</v>
      </c>
      <c r="EX159" s="167">
        <f t="shared" si="552"/>
        <v>0</v>
      </c>
      <c r="EY159" s="167">
        <f t="shared" si="553"/>
        <v>0</v>
      </c>
      <c r="EZ159" s="167">
        <f t="shared" si="554"/>
        <v>0</v>
      </c>
      <c r="FA159" s="167">
        <f t="shared" si="555"/>
        <v>0</v>
      </c>
      <c r="FB159" s="167">
        <f t="shared" si="556"/>
        <v>0</v>
      </c>
      <c r="FC159" s="167">
        <f t="shared" si="557"/>
        <v>0</v>
      </c>
      <c r="FD159" s="167">
        <f t="shared" si="558"/>
        <v>0</v>
      </c>
      <c r="FE159" s="167">
        <f t="shared" si="559"/>
        <v>0</v>
      </c>
      <c r="FG159" s="167">
        <f t="shared" si="560"/>
        <v>0</v>
      </c>
      <c r="FH159" s="167">
        <f t="shared" si="561"/>
        <v>0</v>
      </c>
      <c r="FI159" s="167">
        <f t="shared" si="562"/>
        <v>0</v>
      </c>
      <c r="FJ159" s="167">
        <f t="shared" si="563"/>
        <v>0</v>
      </c>
      <c r="FK159" s="167">
        <f t="shared" si="564"/>
        <v>0</v>
      </c>
      <c r="FL159" s="167">
        <f t="shared" si="565"/>
        <v>0</v>
      </c>
      <c r="FM159" s="167">
        <f t="shared" si="566"/>
        <v>0</v>
      </c>
      <c r="FN159" s="167">
        <f t="shared" si="567"/>
        <v>0</v>
      </c>
      <c r="FO159" s="167">
        <f t="shared" si="568"/>
        <v>0</v>
      </c>
      <c r="FP159" s="167">
        <f t="shared" si="569"/>
        <v>0</v>
      </c>
      <c r="FQ159" s="167">
        <f t="shared" si="570"/>
        <v>0</v>
      </c>
      <c r="FR159" s="167">
        <f t="shared" si="571"/>
        <v>0</v>
      </c>
      <c r="FS159" s="167">
        <f t="shared" si="572"/>
        <v>0</v>
      </c>
      <c r="FT159" s="167">
        <f t="shared" si="573"/>
        <v>0</v>
      </c>
      <c r="FU159" s="167">
        <f t="shared" si="574"/>
        <v>0</v>
      </c>
      <c r="FV159" s="167">
        <f t="shared" si="575"/>
        <v>0</v>
      </c>
      <c r="FX159" s="167">
        <f t="shared" si="576"/>
        <v>0</v>
      </c>
      <c r="FY159" s="167">
        <f t="shared" si="577"/>
        <v>0</v>
      </c>
      <c r="FZ159" s="167">
        <f t="shared" si="578"/>
        <v>0</v>
      </c>
      <c r="GA159" s="167">
        <f t="shared" si="579"/>
        <v>0</v>
      </c>
      <c r="GB159" s="167">
        <f t="shared" si="580"/>
        <v>0</v>
      </c>
      <c r="GC159" s="167">
        <f t="shared" si="581"/>
        <v>0</v>
      </c>
      <c r="GD159" s="167">
        <f t="shared" si="582"/>
        <v>0</v>
      </c>
      <c r="GE159" s="167">
        <f t="shared" si="583"/>
        <v>0</v>
      </c>
      <c r="GF159" s="167">
        <f t="shared" si="584"/>
        <v>0</v>
      </c>
      <c r="GG159" s="167">
        <f t="shared" si="585"/>
        <v>0</v>
      </c>
      <c r="GH159" s="167">
        <f t="shared" si="586"/>
        <v>0</v>
      </c>
      <c r="GI159" s="167">
        <f t="shared" si="587"/>
        <v>0</v>
      </c>
      <c r="GJ159" s="167">
        <f t="shared" si="588"/>
        <v>0</v>
      </c>
      <c r="GK159" s="167">
        <f t="shared" si="589"/>
        <v>0</v>
      </c>
      <c r="GL159" s="167">
        <f t="shared" si="590"/>
        <v>0</v>
      </c>
      <c r="GM159" s="167">
        <f t="shared" si="591"/>
        <v>0</v>
      </c>
      <c r="GO159" s="167" t="e">
        <f t="shared" ca="1" si="426"/>
        <v>#REF!</v>
      </c>
      <c r="GP159" s="167" t="e">
        <f t="shared" ca="1" si="596"/>
        <v>#REF!</v>
      </c>
      <c r="GQ159" s="167" t="e">
        <f t="shared" ca="1" si="596"/>
        <v>#REF!</v>
      </c>
      <c r="GR159" s="167" t="e">
        <f t="shared" ca="1" si="596"/>
        <v>#REF!</v>
      </c>
      <c r="GS159" s="167" t="e">
        <f t="shared" ca="1" si="596"/>
        <v>#REF!</v>
      </c>
      <c r="GT159" s="167" t="e">
        <f t="shared" ca="1" si="596"/>
        <v>#REF!</v>
      </c>
      <c r="GU159" s="167" t="e">
        <f t="shared" ca="1" si="596"/>
        <v>#REF!</v>
      </c>
      <c r="GV159" s="167" t="e">
        <f t="shared" ca="1" si="596"/>
        <v>#REF!</v>
      </c>
      <c r="GW159" s="167" t="e">
        <f t="shared" ca="1" si="596"/>
        <v>#REF!</v>
      </c>
      <c r="GX159" s="167" t="e">
        <f t="shared" ca="1" si="596"/>
        <v>#REF!</v>
      </c>
      <c r="GY159" s="167" t="e">
        <f t="shared" ca="1" si="596"/>
        <v>#REF!</v>
      </c>
      <c r="GZ159" s="167" t="e">
        <f t="shared" ca="1" si="596"/>
        <v>#REF!</v>
      </c>
      <c r="HA159" s="167" t="e">
        <f t="shared" ca="1" si="596"/>
        <v>#REF!</v>
      </c>
      <c r="HB159" s="167" t="e">
        <f t="shared" ca="1" si="596"/>
        <v>#REF!</v>
      </c>
      <c r="HC159" s="167" t="e">
        <f t="shared" ca="1" si="596"/>
        <v>#REF!</v>
      </c>
      <c r="HD159" s="167" t="e">
        <f t="shared" ca="1" si="596"/>
        <v>#REF!</v>
      </c>
      <c r="HF159" s="167" t="e">
        <f t="shared" ca="1" si="493"/>
        <v>#REF!</v>
      </c>
      <c r="HG159" s="167" t="e">
        <f t="shared" ca="1" si="494"/>
        <v>#REF!</v>
      </c>
      <c r="HH159" s="167" t="e">
        <f t="shared" ca="1" si="495"/>
        <v>#REF!</v>
      </c>
      <c r="HI159" s="167" t="e">
        <f t="shared" ca="1" si="496"/>
        <v>#REF!</v>
      </c>
      <c r="HJ159" s="167" t="e">
        <f t="shared" ca="1" si="497"/>
        <v>#REF!</v>
      </c>
      <c r="HK159" s="167" t="e">
        <f t="shared" ca="1" si="498"/>
        <v>#REF!</v>
      </c>
      <c r="HL159" s="167" t="e">
        <f t="shared" ca="1" si="499"/>
        <v>#REF!</v>
      </c>
      <c r="HM159" s="167" t="e">
        <f t="shared" ca="1" si="500"/>
        <v>#REF!</v>
      </c>
      <c r="HN159" s="167" t="e">
        <f t="shared" ca="1" si="501"/>
        <v>#REF!</v>
      </c>
      <c r="HO159" s="167" t="e">
        <f t="shared" ca="1" si="502"/>
        <v>#REF!</v>
      </c>
      <c r="HP159" s="167" t="e">
        <f t="shared" ca="1" si="503"/>
        <v>#REF!</v>
      </c>
      <c r="HQ159" s="167" t="e">
        <f t="shared" ca="1" si="504"/>
        <v>#REF!</v>
      </c>
      <c r="HR159" s="167" t="e">
        <f t="shared" ca="1" si="505"/>
        <v>#REF!</v>
      </c>
      <c r="HS159" s="167" t="e">
        <f t="shared" ca="1" si="506"/>
        <v>#REF!</v>
      </c>
      <c r="HT159" s="167" t="e">
        <f t="shared" ca="1" si="507"/>
        <v>#REF!</v>
      </c>
      <c r="HU159" s="167" t="e">
        <f t="shared" ca="1" si="508"/>
        <v>#REF!</v>
      </c>
      <c r="HW159" s="167" t="e">
        <f t="shared" ca="1" si="509"/>
        <v>#REF!</v>
      </c>
      <c r="HX159" s="167">
        <f t="shared" si="510"/>
        <v>0</v>
      </c>
      <c r="HY159" s="167" t="e">
        <f t="shared" ca="1" si="592"/>
        <v>#REF!</v>
      </c>
      <c r="HZ159" s="219" t="e">
        <f t="shared" ca="1" si="593"/>
        <v>#REF!</v>
      </c>
    </row>
    <row r="160" spans="1:234" s="48" customFormat="1">
      <c r="A160" s="3" t="s">
        <v>310</v>
      </c>
      <c r="B160" s="202" t="str">
        <f>INDEX('Ref1'!$E:$E,MATCH(A160,'Ref1'!$A:$A,0))</f>
        <v>Harrow</v>
      </c>
      <c r="C160" s="42" t="str">
        <f>INDEX(Data1!B:B,MATCH(A160,Data1!A:A,0))</f>
        <v>OLB</v>
      </c>
      <c r="D160" s="253" t="str">
        <f>INDEX(Data1!C:C,MATCH(A160,Data1!A:A,0))</f>
        <v>L</v>
      </c>
      <c r="E160" s="200" t="str">
        <f>IF($C$6="No","No",IF(COUNTIF(Inputs!$K$359:$K$398,$A160)&gt;0,"Yes","No"))</f>
        <v>No</v>
      </c>
      <c r="F160" s="404"/>
      <c r="G160" s="62">
        <f>INDEX('4_RatesSplit'!K:K,MATCH($A160,'4_RatesSplit'!$A:$A,0))</f>
        <v>0</v>
      </c>
      <c r="H160" s="171">
        <f>INDEX('4_RatesSplit'!L:L,MATCH($A160,'4_RatesSplit'!$A:$A,0))</f>
        <v>0</v>
      </c>
      <c r="I160" s="167">
        <f>INDEX('4_RatesSplit'!M:M,MATCH($A160,'4_RatesSplit'!$A:$A,0))</f>
        <v>0</v>
      </c>
      <c r="J160" s="167">
        <f>INDEX('4_RatesSplit'!N:N,MATCH($A160,'4_RatesSplit'!$A:$A,0))</f>
        <v>0</v>
      </c>
      <c r="K160" s="167">
        <f>INDEX('4_RatesSplit'!O:O,MATCH($A160,'4_RatesSplit'!$A:$A,0))</f>
        <v>0</v>
      </c>
      <c r="L160" s="167">
        <f>INDEX('4_RatesSplit'!P:P,MATCH($A160,'4_RatesSplit'!$A:$A,0))</f>
        <v>0</v>
      </c>
      <c r="M160" s="167">
        <f>INDEX('4_RatesSplit'!Q:Q,MATCH($A160,'4_RatesSplit'!$A:$A,0))</f>
        <v>0</v>
      </c>
      <c r="N160" s="167">
        <f>INDEX('4_RatesSplit'!R:R,MATCH($A160,'4_RatesSplit'!$A:$A,0))</f>
        <v>0</v>
      </c>
      <c r="O160" s="167">
        <f>INDEX('4_RatesSplit'!S:S,MATCH($A160,'4_RatesSplit'!$A:$A,0))</f>
        <v>0</v>
      </c>
      <c r="P160" s="167">
        <f>INDEX('4_RatesSplit'!T:T,MATCH($A160,'4_RatesSplit'!$A:$A,0))</f>
        <v>0</v>
      </c>
      <c r="Q160" s="167">
        <f>INDEX('4_RatesSplit'!U:U,MATCH($A160,'4_RatesSplit'!$A:$A,0))</f>
        <v>0</v>
      </c>
      <c r="R160" s="167">
        <f>INDEX('4_RatesSplit'!V:V,MATCH($A160,'4_RatesSplit'!$A:$A,0))</f>
        <v>0</v>
      </c>
      <c r="S160" s="167">
        <f>INDEX('4_RatesSplit'!W:W,MATCH($A160,'4_RatesSplit'!$A:$A,0))</f>
        <v>0</v>
      </c>
      <c r="T160" s="167">
        <f>INDEX('4_RatesSplit'!X:X,MATCH($A160,'4_RatesSplit'!$A:$A,0))</f>
        <v>0</v>
      </c>
      <c r="U160" s="167">
        <f>INDEX('4_RatesSplit'!Y:Y,MATCH($A160,'4_RatesSplit'!$A:$A,0))</f>
        <v>0</v>
      </c>
      <c r="V160" s="167">
        <f>INDEX('4_RatesSplit'!Z:Z,MATCH($A160,'4_RatesSplit'!$A:$A,0))</f>
        <v>0</v>
      </c>
      <c r="W160" s="167">
        <f>INDEX('4_RatesSplit'!AA:AA,MATCH($A160,'4_RatesSplit'!$A:$A,0))</f>
        <v>0</v>
      </c>
      <c r="X160" s="18"/>
      <c r="Y160" s="168" t="e">
        <f ca="1">INDEX('4_RatesSplit'!AT:AT,MATCH($A160,'4_RatesSplit'!$A:$A,0))</f>
        <v>#REF!</v>
      </c>
      <c r="Z160" s="168" t="e">
        <f ca="1">INDEX('4_RatesSplit'!AU:AU,MATCH($A160,'4_RatesSplit'!$A:$A,0))</f>
        <v>#REF!</v>
      </c>
      <c r="AA160" s="168" t="e">
        <f ca="1">INDEX('4_RatesSplit'!AV:AV,MATCH($A160,'4_RatesSplit'!$A:$A,0))</f>
        <v>#REF!</v>
      </c>
      <c r="AB160" s="168" t="e">
        <f ca="1">INDEX('4_RatesSplit'!AW:AW,MATCH($A160,'4_RatesSplit'!$A:$A,0))</f>
        <v>#REF!</v>
      </c>
      <c r="AC160" s="168" t="e">
        <f ca="1">INDEX('4_RatesSplit'!AX:AX,MATCH($A160,'4_RatesSplit'!$A:$A,0))</f>
        <v>#REF!</v>
      </c>
      <c r="AD160" s="168" t="e">
        <f ca="1">INDEX('4_RatesSplit'!AY:AY,MATCH($A160,'4_RatesSplit'!$A:$A,0))</f>
        <v>#REF!</v>
      </c>
      <c r="AE160" s="168" t="e">
        <f ca="1">INDEX('4_RatesSplit'!AZ:AZ,MATCH($A160,'4_RatesSplit'!$A:$A,0))</f>
        <v>#REF!</v>
      </c>
      <c r="AF160" s="168" t="e">
        <f ca="1">INDEX('4_RatesSplit'!BA:BA,MATCH($A160,'4_RatesSplit'!$A:$A,0))</f>
        <v>#REF!</v>
      </c>
      <c r="AG160" s="168" t="e">
        <f ca="1">INDEX('4_RatesSplit'!BB:BB,MATCH($A160,'4_RatesSplit'!$A:$A,0))</f>
        <v>#REF!</v>
      </c>
      <c r="AH160" s="168" t="e">
        <f ca="1">INDEX('4_RatesSplit'!BC:BC,MATCH($A160,'4_RatesSplit'!$A:$A,0))</f>
        <v>#REF!</v>
      </c>
      <c r="AI160" s="168" t="e">
        <f ca="1">INDEX('4_RatesSplit'!BD:BD,MATCH($A160,'4_RatesSplit'!$A:$A,0))</f>
        <v>#REF!</v>
      </c>
      <c r="AJ160" s="168" t="e">
        <f ca="1">INDEX('4_RatesSplit'!BE:BE,MATCH($A160,'4_RatesSplit'!$A:$A,0))</f>
        <v>#REF!</v>
      </c>
      <c r="AK160" s="168" t="e">
        <f ca="1">INDEX('4_RatesSplit'!BF:BF,MATCH($A160,'4_RatesSplit'!$A:$A,0))</f>
        <v>#REF!</v>
      </c>
      <c r="AL160" s="168" t="e">
        <f ca="1">INDEX('4_RatesSplit'!BG:BG,MATCH($A160,'4_RatesSplit'!$A:$A,0))</f>
        <v>#REF!</v>
      </c>
      <c r="AM160" s="168" t="e">
        <f ca="1">INDEX('4_RatesSplit'!BH:BH,MATCH($A160,'4_RatesSplit'!$A:$A,0))</f>
        <v>#REF!</v>
      </c>
      <c r="AN160" s="198" t="e">
        <f ca="1">INDEX('4_RatesSplit'!BI:BI,MATCH($A160,'4_RatesSplit'!$A:$A,0))</f>
        <v>#REF!</v>
      </c>
      <c r="AO160" s="114"/>
      <c r="AP160" s="167" t="e">
        <f t="shared" ca="1" si="511"/>
        <v>#REF!</v>
      </c>
      <c r="AQ160" s="167" t="e">
        <f t="shared" ca="1" si="512"/>
        <v>#REF!</v>
      </c>
      <c r="AR160" s="167" t="e">
        <f t="shared" ca="1" si="513"/>
        <v>#REF!</v>
      </c>
      <c r="AS160" s="167" t="e">
        <f t="shared" ca="1" si="514"/>
        <v>#REF!</v>
      </c>
      <c r="AT160" s="167" t="e">
        <f t="shared" ca="1" si="515"/>
        <v>#REF!</v>
      </c>
      <c r="AU160" s="167" t="e">
        <f t="shared" ca="1" si="516"/>
        <v>#REF!</v>
      </c>
      <c r="AV160" s="167" t="e">
        <f t="shared" ca="1" si="517"/>
        <v>#REF!</v>
      </c>
      <c r="AW160" s="167" t="e">
        <f t="shared" ca="1" si="518"/>
        <v>#REF!</v>
      </c>
      <c r="AX160" s="167" t="e">
        <f t="shared" ca="1" si="519"/>
        <v>#REF!</v>
      </c>
      <c r="AY160" s="167" t="e">
        <f t="shared" ca="1" si="520"/>
        <v>#REF!</v>
      </c>
      <c r="AZ160" s="167" t="e">
        <f t="shared" ca="1" si="521"/>
        <v>#REF!</v>
      </c>
      <c r="BA160" s="167" t="e">
        <f t="shared" ca="1" si="522"/>
        <v>#REF!</v>
      </c>
      <c r="BB160" s="167" t="e">
        <f t="shared" ca="1" si="523"/>
        <v>#REF!</v>
      </c>
      <c r="BC160" s="167" t="e">
        <f t="shared" ca="1" si="524"/>
        <v>#REF!</v>
      </c>
      <c r="BD160" s="167" t="e">
        <f t="shared" ca="1" si="525"/>
        <v>#REF!</v>
      </c>
      <c r="BE160" s="167" t="e">
        <f t="shared" ca="1" si="526"/>
        <v>#REF!</v>
      </c>
      <c r="BF160" s="18"/>
      <c r="BG160" s="168">
        <f>INDEX('2_Needs'!$F:$F,MATCH($A160,'2_Needs'!$A:$A,0))</f>
        <v>3.1802256554377432E-3</v>
      </c>
      <c r="BH160" s="114"/>
      <c r="BI160" s="167">
        <f t="shared" ref="BI160:BX160" si="611">IF(BI$3="reset",$BG160*BI$6,BH160*(1+$C$4))</f>
        <v>0</v>
      </c>
      <c r="BJ160" s="167">
        <f t="shared" si="611"/>
        <v>0</v>
      </c>
      <c r="BK160" s="167">
        <f t="shared" si="611"/>
        <v>0</v>
      </c>
      <c r="BL160" s="167">
        <f t="shared" si="611"/>
        <v>0</v>
      </c>
      <c r="BM160" s="167">
        <f t="shared" si="611"/>
        <v>0</v>
      </c>
      <c r="BN160" s="167">
        <f t="shared" si="611"/>
        <v>0</v>
      </c>
      <c r="BO160" s="167">
        <f t="shared" si="611"/>
        <v>0</v>
      </c>
      <c r="BP160" s="167">
        <f t="shared" si="611"/>
        <v>0</v>
      </c>
      <c r="BQ160" s="167">
        <f t="shared" si="611"/>
        <v>0</v>
      </c>
      <c r="BR160" s="167">
        <f t="shared" si="611"/>
        <v>0</v>
      </c>
      <c r="BS160" s="167">
        <f t="shared" si="611"/>
        <v>0</v>
      </c>
      <c r="BT160" s="167">
        <f t="shared" si="611"/>
        <v>0</v>
      </c>
      <c r="BU160" s="167">
        <f t="shared" si="611"/>
        <v>0</v>
      </c>
      <c r="BV160" s="167">
        <f t="shared" si="611"/>
        <v>0</v>
      </c>
      <c r="BW160" s="167">
        <f t="shared" si="611"/>
        <v>0</v>
      </c>
      <c r="BX160" s="167">
        <f t="shared" si="611"/>
        <v>0</v>
      </c>
      <c r="BZ160" s="167" t="e">
        <f t="shared" ca="1" si="445"/>
        <v>#REF!</v>
      </c>
      <c r="CA160" s="167" t="e">
        <f t="shared" ca="1" si="446"/>
        <v>#REF!</v>
      </c>
      <c r="CB160" s="167" t="e">
        <f t="shared" ca="1" si="447"/>
        <v>#REF!</v>
      </c>
      <c r="CC160" s="167" t="e">
        <f t="shared" ca="1" si="448"/>
        <v>#REF!</v>
      </c>
      <c r="CD160" s="167" t="e">
        <f t="shared" ca="1" si="449"/>
        <v>#REF!</v>
      </c>
      <c r="CE160" s="167" t="e">
        <f t="shared" ca="1" si="450"/>
        <v>#REF!</v>
      </c>
      <c r="CF160" s="167" t="e">
        <f t="shared" ca="1" si="451"/>
        <v>#REF!</v>
      </c>
      <c r="CG160" s="167" t="e">
        <f t="shared" ca="1" si="452"/>
        <v>#REF!</v>
      </c>
      <c r="CH160" s="167" t="e">
        <f t="shared" ca="1" si="453"/>
        <v>#REF!</v>
      </c>
      <c r="CI160" s="167" t="e">
        <f t="shared" ca="1" si="454"/>
        <v>#REF!</v>
      </c>
      <c r="CJ160" s="167" t="e">
        <f t="shared" ca="1" si="455"/>
        <v>#REF!</v>
      </c>
      <c r="CK160" s="167" t="e">
        <f t="shared" ca="1" si="456"/>
        <v>#REF!</v>
      </c>
      <c r="CL160" s="167" t="e">
        <f t="shared" ca="1" si="457"/>
        <v>#REF!</v>
      </c>
      <c r="CM160" s="167" t="e">
        <f t="shared" ca="1" si="458"/>
        <v>#REF!</v>
      </c>
      <c r="CN160" s="167" t="e">
        <f t="shared" ca="1" si="459"/>
        <v>#REF!</v>
      </c>
      <c r="CO160" s="167" t="e">
        <f t="shared" ca="1" si="460"/>
        <v>#REF!</v>
      </c>
      <c r="CQ160" s="167" t="e">
        <f t="shared" ca="1" si="461"/>
        <v>#REF!</v>
      </c>
      <c r="CR160" s="167" t="e">
        <f t="shared" ca="1" si="462"/>
        <v>#REF!</v>
      </c>
      <c r="CS160" s="167" t="e">
        <f t="shared" ca="1" si="463"/>
        <v>#REF!</v>
      </c>
      <c r="CT160" s="167" t="e">
        <f t="shared" ca="1" si="464"/>
        <v>#REF!</v>
      </c>
      <c r="CU160" s="167" t="e">
        <f t="shared" ca="1" si="465"/>
        <v>#REF!</v>
      </c>
      <c r="CV160" s="167" t="e">
        <f t="shared" ca="1" si="466"/>
        <v>#REF!</v>
      </c>
      <c r="CW160" s="167" t="e">
        <f t="shared" ca="1" si="467"/>
        <v>#REF!</v>
      </c>
      <c r="CX160" s="167" t="e">
        <f t="shared" ca="1" si="468"/>
        <v>#REF!</v>
      </c>
      <c r="CY160" s="167" t="e">
        <f t="shared" ca="1" si="469"/>
        <v>#REF!</v>
      </c>
      <c r="CZ160" s="167" t="e">
        <f t="shared" ca="1" si="470"/>
        <v>#REF!</v>
      </c>
      <c r="DA160" s="167" t="e">
        <f t="shared" ca="1" si="471"/>
        <v>#REF!</v>
      </c>
      <c r="DB160" s="167" t="e">
        <f t="shared" ca="1" si="472"/>
        <v>#REF!</v>
      </c>
      <c r="DC160" s="167" t="e">
        <f t="shared" ca="1" si="473"/>
        <v>#REF!</v>
      </c>
      <c r="DD160" s="167" t="e">
        <f t="shared" ca="1" si="474"/>
        <v>#REF!</v>
      </c>
      <c r="DE160" s="167" t="e">
        <f t="shared" ca="1" si="475"/>
        <v>#REF!</v>
      </c>
      <c r="DF160" s="167" t="e">
        <f t="shared" ca="1" si="476"/>
        <v>#REF!</v>
      </c>
      <c r="DH160" s="167">
        <f t="shared" si="477"/>
        <v>0</v>
      </c>
      <c r="DI160" s="167">
        <f t="shared" si="478"/>
        <v>0</v>
      </c>
      <c r="DJ160" s="167">
        <f t="shared" si="479"/>
        <v>0</v>
      </c>
      <c r="DK160" s="167">
        <f t="shared" si="480"/>
        <v>0</v>
      </c>
      <c r="DL160" s="167">
        <f t="shared" si="481"/>
        <v>0</v>
      </c>
      <c r="DM160" s="167">
        <f t="shared" si="482"/>
        <v>0</v>
      </c>
      <c r="DN160" s="167">
        <f t="shared" si="483"/>
        <v>0</v>
      </c>
      <c r="DO160" s="167">
        <f t="shared" si="484"/>
        <v>0</v>
      </c>
      <c r="DP160" s="167">
        <f t="shared" si="485"/>
        <v>0</v>
      </c>
      <c r="DQ160" s="167">
        <f t="shared" si="486"/>
        <v>0</v>
      </c>
      <c r="DR160" s="167">
        <f t="shared" si="487"/>
        <v>0</v>
      </c>
      <c r="DS160" s="167">
        <f t="shared" si="488"/>
        <v>0</v>
      </c>
      <c r="DT160" s="167">
        <f t="shared" si="489"/>
        <v>0</v>
      </c>
      <c r="DU160" s="167">
        <f t="shared" si="490"/>
        <v>0</v>
      </c>
      <c r="DV160" s="167">
        <f t="shared" si="491"/>
        <v>0</v>
      </c>
      <c r="DW160" s="167">
        <f t="shared" si="492"/>
        <v>0</v>
      </c>
      <c r="DY160" s="167" t="e">
        <f t="shared" ca="1" si="528"/>
        <v>#REF!</v>
      </c>
      <c r="DZ160" s="167" t="e">
        <f t="shared" ca="1" si="529"/>
        <v>#REF!</v>
      </c>
      <c r="EA160" s="167" t="e">
        <f t="shared" ca="1" si="530"/>
        <v>#REF!</v>
      </c>
      <c r="EB160" s="167" t="e">
        <f t="shared" ca="1" si="531"/>
        <v>#REF!</v>
      </c>
      <c r="EC160" s="167" t="e">
        <f t="shared" ca="1" si="532"/>
        <v>#REF!</v>
      </c>
      <c r="ED160" s="167" t="e">
        <f t="shared" ca="1" si="533"/>
        <v>#REF!</v>
      </c>
      <c r="EE160" s="167" t="e">
        <f t="shared" ca="1" si="534"/>
        <v>#REF!</v>
      </c>
      <c r="EF160" s="167" t="e">
        <f t="shared" ca="1" si="535"/>
        <v>#REF!</v>
      </c>
      <c r="EG160" s="167" t="e">
        <f t="shared" ca="1" si="536"/>
        <v>#REF!</v>
      </c>
      <c r="EH160" s="167" t="e">
        <f t="shared" ca="1" si="537"/>
        <v>#REF!</v>
      </c>
      <c r="EI160" s="167" t="e">
        <f t="shared" ca="1" si="538"/>
        <v>#REF!</v>
      </c>
      <c r="EJ160" s="167" t="e">
        <f t="shared" ca="1" si="539"/>
        <v>#REF!</v>
      </c>
      <c r="EK160" s="167" t="e">
        <f t="shared" ca="1" si="540"/>
        <v>#REF!</v>
      </c>
      <c r="EL160" s="167" t="e">
        <f t="shared" ca="1" si="541"/>
        <v>#REF!</v>
      </c>
      <c r="EM160" s="167" t="e">
        <f t="shared" ca="1" si="542"/>
        <v>#REF!</v>
      </c>
      <c r="EN160" s="167" t="e">
        <f t="shared" ca="1" si="543"/>
        <v>#REF!</v>
      </c>
      <c r="EP160" s="167">
        <f t="shared" si="544"/>
        <v>0</v>
      </c>
      <c r="EQ160" s="167">
        <f t="shared" si="545"/>
        <v>0</v>
      </c>
      <c r="ER160" s="167">
        <f t="shared" si="546"/>
        <v>0</v>
      </c>
      <c r="ES160" s="167">
        <f t="shared" si="547"/>
        <v>0</v>
      </c>
      <c r="ET160" s="167">
        <f t="shared" si="548"/>
        <v>0</v>
      </c>
      <c r="EU160" s="167">
        <f t="shared" si="549"/>
        <v>0</v>
      </c>
      <c r="EV160" s="167">
        <f t="shared" si="550"/>
        <v>0</v>
      </c>
      <c r="EW160" s="167">
        <f t="shared" si="551"/>
        <v>0</v>
      </c>
      <c r="EX160" s="167">
        <f t="shared" si="552"/>
        <v>0</v>
      </c>
      <c r="EY160" s="167">
        <f t="shared" si="553"/>
        <v>0</v>
      </c>
      <c r="EZ160" s="167">
        <f t="shared" si="554"/>
        <v>0</v>
      </c>
      <c r="FA160" s="167">
        <f t="shared" si="555"/>
        <v>0</v>
      </c>
      <c r="FB160" s="167">
        <f t="shared" si="556"/>
        <v>0</v>
      </c>
      <c r="FC160" s="167">
        <f t="shared" si="557"/>
        <v>0</v>
      </c>
      <c r="FD160" s="167">
        <f t="shared" si="558"/>
        <v>0</v>
      </c>
      <c r="FE160" s="167">
        <f t="shared" si="559"/>
        <v>0</v>
      </c>
      <c r="FG160" s="167">
        <f t="shared" si="560"/>
        <v>0</v>
      </c>
      <c r="FH160" s="167">
        <f t="shared" si="561"/>
        <v>0</v>
      </c>
      <c r="FI160" s="167">
        <f t="shared" si="562"/>
        <v>0</v>
      </c>
      <c r="FJ160" s="167">
        <f t="shared" si="563"/>
        <v>0</v>
      </c>
      <c r="FK160" s="167">
        <f t="shared" si="564"/>
        <v>0</v>
      </c>
      <c r="FL160" s="167">
        <f t="shared" si="565"/>
        <v>0</v>
      </c>
      <c r="FM160" s="167">
        <f t="shared" si="566"/>
        <v>0</v>
      </c>
      <c r="FN160" s="167">
        <f t="shared" si="567"/>
        <v>0</v>
      </c>
      <c r="FO160" s="167">
        <f t="shared" si="568"/>
        <v>0</v>
      </c>
      <c r="FP160" s="167">
        <f t="shared" si="569"/>
        <v>0</v>
      </c>
      <c r="FQ160" s="167">
        <f t="shared" si="570"/>
        <v>0</v>
      </c>
      <c r="FR160" s="167">
        <f t="shared" si="571"/>
        <v>0</v>
      </c>
      <c r="FS160" s="167">
        <f t="shared" si="572"/>
        <v>0</v>
      </c>
      <c r="FT160" s="167">
        <f t="shared" si="573"/>
        <v>0</v>
      </c>
      <c r="FU160" s="167">
        <f t="shared" si="574"/>
        <v>0</v>
      </c>
      <c r="FV160" s="167">
        <f t="shared" si="575"/>
        <v>0</v>
      </c>
      <c r="FX160" s="167">
        <f t="shared" si="576"/>
        <v>0</v>
      </c>
      <c r="FY160" s="167">
        <f t="shared" si="577"/>
        <v>0</v>
      </c>
      <c r="FZ160" s="167">
        <f t="shared" si="578"/>
        <v>0</v>
      </c>
      <c r="GA160" s="167">
        <f t="shared" si="579"/>
        <v>0</v>
      </c>
      <c r="GB160" s="167">
        <f t="shared" si="580"/>
        <v>0</v>
      </c>
      <c r="GC160" s="167">
        <f t="shared" si="581"/>
        <v>0</v>
      </c>
      <c r="GD160" s="167">
        <f t="shared" si="582"/>
        <v>0</v>
      </c>
      <c r="GE160" s="167">
        <f t="shared" si="583"/>
        <v>0</v>
      </c>
      <c r="GF160" s="167">
        <f t="shared" si="584"/>
        <v>0</v>
      </c>
      <c r="GG160" s="167">
        <f t="shared" si="585"/>
        <v>0</v>
      </c>
      <c r="GH160" s="167">
        <f t="shared" si="586"/>
        <v>0</v>
      </c>
      <c r="GI160" s="167">
        <f t="shared" si="587"/>
        <v>0</v>
      </c>
      <c r="GJ160" s="167">
        <f t="shared" si="588"/>
        <v>0</v>
      </c>
      <c r="GK160" s="167">
        <f t="shared" si="589"/>
        <v>0</v>
      </c>
      <c r="GL160" s="167">
        <f t="shared" si="590"/>
        <v>0</v>
      </c>
      <c r="GM160" s="167">
        <f t="shared" si="591"/>
        <v>0</v>
      </c>
      <c r="GO160" s="167" t="e">
        <f t="shared" ca="1" si="426"/>
        <v>#REF!</v>
      </c>
      <c r="GP160" s="167" t="e">
        <f t="shared" ca="1" si="596"/>
        <v>#REF!</v>
      </c>
      <c r="GQ160" s="167" t="e">
        <f t="shared" ca="1" si="596"/>
        <v>#REF!</v>
      </c>
      <c r="GR160" s="167" t="e">
        <f t="shared" ca="1" si="596"/>
        <v>#REF!</v>
      </c>
      <c r="GS160" s="167" t="e">
        <f t="shared" ca="1" si="596"/>
        <v>#REF!</v>
      </c>
      <c r="GT160" s="167" t="e">
        <f t="shared" ca="1" si="596"/>
        <v>#REF!</v>
      </c>
      <c r="GU160" s="167" t="e">
        <f t="shared" ca="1" si="596"/>
        <v>#REF!</v>
      </c>
      <c r="GV160" s="167" t="e">
        <f t="shared" ca="1" si="596"/>
        <v>#REF!</v>
      </c>
      <c r="GW160" s="167" t="e">
        <f t="shared" ca="1" si="596"/>
        <v>#REF!</v>
      </c>
      <c r="GX160" s="167" t="e">
        <f t="shared" ca="1" si="596"/>
        <v>#REF!</v>
      </c>
      <c r="GY160" s="167" t="e">
        <f t="shared" ca="1" si="596"/>
        <v>#REF!</v>
      </c>
      <c r="GZ160" s="167" t="e">
        <f t="shared" ca="1" si="596"/>
        <v>#REF!</v>
      </c>
      <c r="HA160" s="167" t="e">
        <f t="shared" ca="1" si="596"/>
        <v>#REF!</v>
      </c>
      <c r="HB160" s="167" t="e">
        <f t="shared" ca="1" si="596"/>
        <v>#REF!</v>
      </c>
      <c r="HC160" s="167" t="e">
        <f t="shared" ca="1" si="596"/>
        <v>#REF!</v>
      </c>
      <c r="HD160" s="167" t="e">
        <f t="shared" ca="1" si="596"/>
        <v>#REF!</v>
      </c>
      <c r="HF160" s="167" t="e">
        <f t="shared" ca="1" si="493"/>
        <v>#REF!</v>
      </c>
      <c r="HG160" s="167" t="e">
        <f t="shared" ca="1" si="494"/>
        <v>#REF!</v>
      </c>
      <c r="HH160" s="167" t="e">
        <f t="shared" ca="1" si="495"/>
        <v>#REF!</v>
      </c>
      <c r="HI160" s="167" t="e">
        <f t="shared" ca="1" si="496"/>
        <v>#REF!</v>
      </c>
      <c r="HJ160" s="167" t="e">
        <f t="shared" ca="1" si="497"/>
        <v>#REF!</v>
      </c>
      <c r="HK160" s="167" t="e">
        <f t="shared" ca="1" si="498"/>
        <v>#REF!</v>
      </c>
      <c r="HL160" s="167" t="e">
        <f t="shared" ca="1" si="499"/>
        <v>#REF!</v>
      </c>
      <c r="HM160" s="167" t="e">
        <f t="shared" ca="1" si="500"/>
        <v>#REF!</v>
      </c>
      <c r="HN160" s="167" t="e">
        <f t="shared" ca="1" si="501"/>
        <v>#REF!</v>
      </c>
      <c r="HO160" s="167" t="e">
        <f t="shared" ca="1" si="502"/>
        <v>#REF!</v>
      </c>
      <c r="HP160" s="167" t="e">
        <f t="shared" ca="1" si="503"/>
        <v>#REF!</v>
      </c>
      <c r="HQ160" s="167" t="e">
        <f t="shared" ca="1" si="504"/>
        <v>#REF!</v>
      </c>
      <c r="HR160" s="167" t="e">
        <f t="shared" ca="1" si="505"/>
        <v>#REF!</v>
      </c>
      <c r="HS160" s="167" t="e">
        <f t="shared" ca="1" si="506"/>
        <v>#REF!</v>
      </c>
      <c r="HT160" s="167" t="e">
        <f t="shared" ca="1" si="507"/>
        <v>#REF!</v>
      </c>
      <c r="HU160" s="167" t="e">
        <f t="shared" ca="1" si="508"/>
        <v>#REF!</v>
      </c>
      <c r="HW160" s="167" t="e">
        <f t="shared" ca="1" si="509"/>
        <v>#REF!</v>
      </c>
      <c r="HX160" s="167">
        <f t="shared" si="510"/>
        <v>0</v>
      </c>
      <c r="HY160" s="167" t="e">
        <f t="shared" ca="1" si="592"/>
        <v>#REF!</v>
      </c>
      <c r="HZ160" s="219" t="e">
        <f t="shared" ca="1" si="593"/>
        <v>#REF!</v>
      </c>
    </row>
    <row r="161" spans="1:234" s="48" customFormat="1">
      <c r="A161" s="3" t="s">
        <v>312</v>
      </c>
      <c r="B161" s="202" t="str">
        <f>INDEX('Ref1'!$E:$E,MATCH(A161,'Ref1'!$A:$A,0))</f>
        <v>Hart</v>
      </c>
      <c r="C161" s="42" t="str">
        <f>INDEX(Data1!B:B,MATCH(A161,Data1!A:A,0))</f>
        <v>SD</v>
      </c>
      <c r="D161" s="253" t="str">
        <f>INDEX(Data1!C:C,MATCH(A161,Data1!A:A,0))</f>
        <v>SE</v>
      </c>
      <c r="E161" s="200" t="str">
        <f>IF($C$6="No","No",IF(COUNTIF(Inputs!$K$359:$K$398,$A161)&gt;0,"Yes","No"))</f>
        <v>No</v>
      </c>
      <c r="F161" s="404"/>
      <c r="G161" s="62">
        <f>INDEX('4_RatesSplit'!K:K,MATCH($A161,'4_RatesSplit'!$A:$A,0))</f>
        <v>0</v>
      </c>
      <c r="H161" s="171">
        <f>INDEX('4_RatesSplit'!L:L,MATCH($A161,'4_RatesSplit'!$A:$A,0))</f>
        <v>0</v>
      </c>
      <c r="I161" s="167">
        <f>INDEX('4_RatesSplit'!M:M,MATCH($A161,'4_RatesSplit'!$A:$A,0))</f>
        <v>0</v>
      </c>
      <c r="J161" s="167">
        <f>INDEX('4_RatesSplit'!N:N,MATCH($A161,'4_RatesSplit'!$A:$A,0))</f>
        <v>0</v>
      </c>
      <c r="K161" s="167">
        <f>INDEX('4_RatesSplit'!O:O,MATCH($A161,'4_RatesSplit'!$A:$A,0))</f>
        <v>0</v>
      </c>
      <c r="L161" s="167">
        <f>INDEX('4_RatesSplit'!P:P,MATCH($A161,'4_RatesSplit'!$A:$A,0))</f>
        <v>0</v>
      </c>
      <c r="M161" s="167">
        <f>INDEX('4_RatesSplit'!Q:Q,MATCH($A161,'4_RatesSplit'!$A:$A,0))</f>
        <v>0</v>
      </c>
      <c r="N161" s="167">
        <f>INDEX('4_RatesSplit'!R:R,MATCH($A161,'4_RatesSplit'!$A:$A,0))</f>
        <v>0</v>
      </c>
      <c r="O161" s="167">
        <f>INDEX('4_RatesSplit'!S:S,MATCH($A161,'4_RatesSplit'!$A:$A,0))</f>
        <v>0</v>
      </c>
      <c r="P161" s="167">
        <f>INDEX('4_RatesSplit'!T:T,MATCH($A161,'4_RatesSplit'!$A:$A,0))</f>
        <v>0</v>
      </c>
      <c r="Q161" s="167">
        <f>INDEX('4_RatesSplit'!U:U,MATCH($A161,'4_RatesSplit'!$A:$A,0))</f>
        <v>0</v>
      </c>
      <c r="R161" s="167">
        <f>INDEX('4_RatesSplit'!V:V,MATCH($A161,'4_RatesSplit'!$A:$A,0))</f>
        <v>0</v>
      </c>
      <c r="S161" s="167">
        <f>INDEX('4_RatesSplit'!W:W,MATCH($A161,'4_RatesSplit'!$A:$A,0))</f>
        <v>0</v>
      </c>
      <c r="T161" s="167">
        <f>INDEX('4_RatesSplit'!X:X,MATCH($A161,'4_RatesSplit'!$A:$A,0))</f>
        <v>0</v>
      </c>
      <c r="U161" s="167">
        <f>INDEX('4_RatesSplit'!Y:Y,MATCH($A161,'4_RatesSplit'!$A:$A,0))</f>
        <v>0</v>
      </c>
      <c r="V161" s="167">
        <f>INDEX('4_RatesSplit'!Z:Z,MATCH($A161,'4_RatesSplit'!$A:$A,0))</f>
        <v>0</v>
      </c>
      <c r="W161" s="167">
        <f>INDEX('4_RatesSplit'!AA:AA,MATCH($A161,'4_RatesSplit'!$A:$A,0))</f>
        <v>0</v>
      </c>
      <c r="X161" s="18"/>
      <c r="Y161" s="168" t="e">
        <f ca="1">INDEX('4_RatesSplit'!AT:AT,MATCH($A161,'4_RatesSplit'!$A:$A,0))</f>
        <v>#REF!</v>
      </c>
      <c r="Z161" s="168" t="e">
        <f ca="1">INDEX('4_RatesSplit'!AU:AU,MATCH($A161,'4_RatesSplit'!$A:$A,0))</f>
        <v>#REF!</v>
      </c>
      <c r="AA161" s="168" t="e">
        <f ca="1">INDEX('4_RatesSplit'!AV:AV,MATCH($A161,'4_RatesSplit'!$A:$A,0))</f>
        <v>#REF!</v>
      </c>
      <c r="AB161" s="168" t="e">
        <f ca="1">INDEX('4_RatesSplit'!AW:AW,MATCH($A161,'4_RatesSplit'!$A:$A,0))</f>
        <v>#REF!</v>
      </c>
      <c r="AC161" s="168" t="e">
        <f ca="1">INDEX('4_RatesSplit'!AX:AX,MATCH($A161,'4_RatesSplit'!$A:$A,0))</f>
        <v>#REF!</v>
      </c>
      <c r="AD161" s="168" t="e">
        <f ca="1">INDEX('4_RatesSplit'!AY:AY,MATCH($A161,'4_RatesSplit'!$A:$A,0))</f>
        <v>#REF!</v>
      </c>
      <c r="AE161" s="168" t="e">
        <f ca="1">INDEX('4_RatesSplit'!AZ:AZ,MATCH($A161,'4_RatesSplit'!$A:$A,0))</f>
        <v>#REF!</v>
      </c>
      <c r="AF161" s="168" t="e">
        <f ca="1">INDEX('4_RatesSplit'!BA:BA,MATCH($A161,'4_RatesSplit'!$A:$A,0))</f>
        <v>#REF!</v>
      </c>
      <c r="AG161" s="168" t="e">
        <f ca="1">INDEX('4_RatesSplit'!BB:BB,MATCH($A161,'4_RatesSplit'!$A:$A,0))</f>
        <v>#REF!</v>
      </c>
      <c r="AH161" s="168" t="e">
        <f ca="1">INDEX('4_RatesSplit'!BC:BC,MATCH($A161,'4_RatesSplit'!$A:$A,0))</f>
        <v>#REF!</v>
      </c>
      <c r="AI161" s="168" t="e">
        <f ca="1">INDEX('4_RatesSplit'!BD:BD,MATCH($A161,'4_RatesSplit'!$A:$A,0))</f>
        <v>#REF!</v>
      </c>
      <c r="AJ161" s="168" t="e">
        <f ca="1">INDEX('4_RatesSplit'!BE:BE,MATCH($A161,'4_RatesSplit'!$A:$A,0))</f>
        <v>#REF!</v>
      </c>
      <c r="AK161" s="168" t="e">
        <f ca="1">INDEX('4_RatesSplit'!BF:BF,MATCH($A161,'4_RatesSplit'!$A:$A,0))</f>
        <v>#REF!</v>
      </c>
      <c r="AL161" s="168" t="e">
        <f ca="1">INDEX('4_RatesSplit'!BG:BG,MATCH($A161,'4_RatesSplit'!$A:$A,0))</f>
        <v>#REF!</v>
      </c>
      <c r="AM161" s="168" t="e">
        <f ca="1">INDEX('4_RatesSplit'!BH:BH,MATCH($A161,'4_RatesSplit'!$A:$A,0))</f>
        <v>#REF!</v>
      </c>
      <c r="AN161" s="198" t="e">
        <f ca="1">INDEX('4_RatesSplit'!BI:BI,MATCH($A161,'4_RatesSplit'!$A:$A,0))</f>
        <v>#REF!</v>
      </c>
      <c r="AO161" s="114"/>
      <c r="AP161" s="167" t="e">
        <f t="shared" ca="1" si="511"/>
        <v>#REF!</v>
      </c>
      <c r="AQ161" s="167" t="e">
        <f t="shared" ca="1" si="512"/>
        <v>#REF!</v>
      </c>
      <c r="AR161" s="167" t="e">
        <f t="shared" ca="1" si="513"/>
        <v>#REF!</v>
      </c>
      <c r="AS161" s="167" t="e">
        <f t="shared" ca="1" si="514"/>
        <v>#REF!</v>
      </c>
      <c r="AT161" s="167" t="e">
        <f t="shared" ca="1" si="515"/>
        <v>#REF!</v>
      </c>
      <c r="AU161" s="167" t="e">
        <f t="shared" ca="1" si="516"/>
        <v>#REF!</v>
      </c>
      <c r="AV161" s="167" t="e">
        <f t="shared" ca="1" si="517"/>
        <v>#REF!</v>
      </c>
      <c r="AW161" s="167" t="e">
        <f t="shared" ca="1" si="518"/>
        <v>#REF!</v>
      </c>
      <c r="AX161" s="167" t="e">
        <f t="shared" ca="1" si="519"/>
        <v>#REF!</v>
      </c>
      <c r="AY161" s="167" t="e">
        <f t="shared" ca="1" si="520"/>
        <v>#REF!</v>
      </c>
      <c r="AZ161" s="167" t="e">
        <f t="shared" ca="1" si="521"/>
        <v>#REF!</v>
      </c>
      <c r="BA161" s="167" t="e">
        <f t="shared" ca="1" si="522"/>
        <v>#REF!</v>
      </c>
      <c r="BB161" s="167" t="e">
        <f t="shared" ca="1" si="523"/>
        <v>#REF!</v>
      </c>
      <c r="BC161" s="167" t="e">
        <f t="shared" ca="1" si="524"/>
        <v>#REF!</v>
      </c>
      <c r="BD161" s="167" t="e">
        <f t="shared" ca="1" si="525"/>
        <v>#REF!</v>
      </c>
      <c r="BE161" s="167" t="e">
        <f t="shared" ca="1" si="526"/>
        <v>#REF!</v>
      </c>
      <c r="BF161" s="18"/>
      <c r="BG161" s="168">
        <f>INDEX('2_Needs'!$F:$F,MATCH($A161,'2_Needs'!$A:$A,0))</f>
        <v>1.1077964464933412E-4</v>
      </c>
      <c r="BH161" s="114"/>
      <c r="BI161" s="167">
        <f t="shared" ref="BI161:BX161" si="612">IF(BI$3="reset",$BG161*BI$6,BH161*(1+$C$4))</f>
        <v>0</v>
      </c>
      <c r="BJ161" s="167">
        <f t="shared" si="612"/>
        <v>0</v>
      </c>
      <c r="BK161" s="167">
        <f t="shared" si="612"/>
        <v>0</v>
      </c>
      <c r="BL161" s="167">
        <f t="shared" si="612"/>
        <v>0</v>
      </c>
      <c r="BM161" s="167">
        <f t="shared" si="612"/>
        <v>0</v>
      </c>
      <c r="BN161" s="167">
        <f t="shared" si="612"/>
        <v>0</v>
      </c>
      <c r="BO161" s="167">
        <f t="shared" si="612"/>
        <v>0</v>
      </c>
      <c r="BP161" s="167">
        <f t="shared" si="612"/>
        <v>0</v>
      </c>
      <c r="BQ161" s="167">
        <f t="shared" si="612"/>
        <v>0</v>
      </c>
      <c r="BR161" s="167">
        <f t="shared" si="612"/>
        <v>0</v>
      </c>
      <c r="BS161" s="167">
        <f t="shared" si="612"/>
        <v>0</v>
      </c>
      <c r="BT161" s="167">
        <f t="shared" si="612"/>
        <v>0</v>
      </c>
      <c r="BU161" s="167">
        <f t="shared" si="612"/>
        <v>0</v>
      </c>
      <c r="BV161" s="167">
        <f t="shared" si="612"/>
        <v>0</v>
      </c>
      <c r="BW161" s="167">
        <f t="shared" si="612"/>
        <v>0</v>
      </c>
      <c r="BX161" s="167">
        <f t="shared" si="612"/>
        <v>0</v>
      </c>
      <c r="BZ161" s="167" t="e">
        <f t="shared" ca="1" si="445"/>
        <v>#REF!</v>
      </c>
      <c r="CA161" s="167" t="e">
        <f t="shared" ca="1" si="446"/>
        <v>#REF!</v>
      </c>
      <c r="CB161" s="167" t="e">
        <f t="shared" ca="1" si="447"/>
        <v>#REF!</v>
      </c>
      <c r="CC161" s="167" t="e">
        <f t="shared" ca="1" si="448"/>
        <v>#REF!</v>
      </c>
      <c r="CD161" s="167" t="e">
        <f t="shared" ca="1" si="449"/>
        <v>#REF!</v>
      </c>
      <c r="CE161" s="167" t="e">
        <f t="shared" ca="1" si="450"/>
        <v>#REF!</v>
      </c>
      <c r="CF161" s="167" t="e">
        <f t="shared" ca="1" si="451"/>
        <v>#REF!</v>
      </c>
      <c r="CG161" s="167" t="e">
        <f t="shared" ca="1" si="452"/>
        <v>#REF!</v>
      </c>
      <c r="CH161" s="167" t="e">
        <f t="shared" ca="1" si="453"/>
        <v>#REF!</v>
      </c>
      <c r="CI161" s="167" t="e">
        <f t="shared" ca="1" si="454"/>
        <v>#REF!</v>
      </c>
      <c r="CJ161" s="167" t="e">
        <f t="shared" ca="1" si="455"/>
        <v>#REF!</v>
      </c>
      <c r="CK161" s="167" t="e">
        <f t="shared" ca="1" si="456"/>
        <v>#REF!</v>
      </c>
      <c r="CL161" s="167" t="e">
        <f t="shared" ca="1" si="457"/>
        <v>#REF!</v>
      </c>
      <c r="CM161" s="167" t="e">
        <f t="shared" ca="1" si="458"/>
        <v>#REF!</v>
      </c>
      <c r="CN161" s="167" t="e">
        <f t="shared" ca="1" si="459"/>
        <v>#REF!</v>
      </c>
      <c r="CO161" s="167" t="e">
        <f t="shared" ca="1" si="460"/>
        <v>#REF!</v>
      </c>
      <c r="CQ161" s="167" t="e">
        <f t="shared" ca="1" si="461"/>
        <v>#REF!</v>
      </c>
      <c r="CR161" s="167" t="e">
        <f t="shared" ca="1" si="462"/>
        <v>#REF!</v>
      </c>
      <c r="CS161" s="167" t="e">
        <f t="shared" ca="1" si="463"/>
        <v>#REF!</v>
      </c>
      <c r="CT161" s="167" t="e">
        <f t="shared" ca="1" si="464"/>
        <v>#REF!</v>
      </c>
      <c r="CU161" s="167" t="e">
        <f t="shared" ca="1" si="465"/>
        <v>#REF!</v>
      </c>
      <c r="CV161" s="167" t="e">
        <f t="shared" ca="1" si="466"/>
        <v>#REF!</v>
      </c>
      <c r="CW161" s="167" t="e">
        <f t="shared" ca="1" si="467"/>
        <v>#REF!</v>
      </c>
      <c r="CX161" s="167" t="e">
        <f t="shared" ca="1" si="468"/>
        <v>#REF!</v>
      </c>
      <c r="CY161" s="167" t="e">
        <f t="shared" ca="1" si="469"/>
        <v>#REF!</v>
      </c>
      <c r="CZ161" s="167" t="e">
        <f t="shared" ca="1" si="470"/>
        <v>#REF!</v>
      </c>
      <c r="DA161" s="167" t="e">
        <f t="shared" ca="1" si="471"/>
        <v>#REF!</v>
      </c>
      <c r="DB161" s="167" t="e">
        <f t="shared" ca="1" si="472"/>
        <v>#REF!</v>
      </c>
      <c r="DC161" s="167" t="e">
        <f t="shared" ca="1" si="473"/>
        <v>#REF!</v>
      </c>
      <c r="DD161" s="167" t="e">
        <f t="shared" ca="1" si="474"/>
        <v>#REF!</v>
      </c>
      <c r="DE161" s="167" t="e">
        <f t="shared" ca="1" si="475"/>
        <v>#REF!</v>
      </c>
      <c r="DF161" s="167" t="e">
        <f t="shared" ca="1" si="476"/>
        <v>#REF!</v>
      </c>
      <c r="DH161" s="167">
        <f t="shared" si="477"/>
        <v>0</v>
      </c>
      <c r="DI161" s="167">
        <f t="shared" si="478"/>
        <v>0</v>
      </c>
      <c r="DJ161" s="167">
        <f t="shared" si="479"/>
        <v>0</v>
      </c>
      <c r="DK161" s="167">
        <f t="shared" si="480"/>
        <v>0</v>
      </c>
      <c r="DL161" s="167">
        <f t="shared" si="481"/>
        <v>0</v>
      </c>
      <c r="DM161" s="167">
        <f t="shared" si="482"/>
        <v>0</v>
      </c>
      <c r="DN161" s="167">
        <f t="shared" si="483"/>
        <v>0</v>
      </c>
      <c r="DO161" s="167">
        <f t="shared" si="484"/>
        <v>0</v>
      </c>
      <c r="DP161" s="167">
        <f t="shared" si="485"/>
        <v>0</v>
      </c>
      <c r="DQ161" s="167">
        <f t="shared" si="486"/>
        <v>0</v>
      </c>
      <c r="DR161" s="167">
        <f t="shared" si="487"/>
        <v>0</v>
      </c>
      <c r="DS161" s="167">
        <f t="shared" si="488"/>
        <v>0</v>
      </c>
      <c r="DT161" s="167">
        <f t="shared" si="489"/>
        <v>0</v>
      </c>
      <c r="DU161" s="167">
        <f t="shared" si="490"/>
        <v>0</v>
      </c>
      <c r="DV161" s="167">
        <f t="shared" si="491"/>
        <v>0</v>
      </c>
      <c r="DW161" s="167">
        <f t="shared" si="492"/>
        <v>0</v>
      </c>
      <c r="DY161" s="167" t="e">
        <f t="shared" ca="1" si="528"/>
        <v>#REF!</v>
      </c>
      <c r="DZ161" s="167" t="e">
        <f t="shared" ca="1" si="529"/>
        <v>#REF!</v>
      </c>
      <c r="EA161" s="167" t="e">
        <f t="shared" ca="1" si="530"/>
        <v>#REF!</v>
      </c>
      <c r="EB161" s="167" t="e">
        <f t="shared" ca="1" si="531"/>
        <v>#REF!</v>
      </c>
      <c r="EC161" s="167" t="e">
        <f t="shared" ca="1" si="532"/>
        <v>#REF!</v>
      </c>
      <c r="ED161" s="167" t="e">
        <f t="shared" ca="1" si="533"/>
        <v>#REF!</v>
      </c>
      <c r="EE161" s="167" t="e">
        <f t="shared" ca="1" si="534"/>
        <v>#REF!</v>
      </c>
      <c r="EF161" s="167" t="e">
        <f t="shared" ca="1" si="535"/>
        <v>#REF!</v>
      </c>
      <c r="EG161" s="167" t="e">
        <f t="shared" ca="1" si="536"/>
        <v>#REF!</v>
      </c>
      <c r="EH161" s="167" t="e">
        <f t="shared" ca="1" si="537"/>
        <v>#REF!</v>
      </c>
      <c r="EI161" s="167" t="e">
        <f t="shared" ca="1" si="538"/>
        <v>#REF!</v>
      </c>
      <c r="EJ161" s="167" t="e">
        <f t="shared" ca="1" si="539"/>
        <v>#REF!</v>
      </c>
      <c r="EK161" s="167" t="e">
        <f t="shared" ca="1" si="540"/>
        <v>#REF!</v>
      </c>
      <c r="EL161" s="167" t="e">
        <f t="shared" ca="1" si="541"/>
        <v>#REF!</v>
      </c>
      <c r="EM161" s="167" t="e">
        <f t="shared" ca="1" si="542"/>
        <v>#REF!</v>
      </c>
      <c r="EN161" s="167" t="e">
        <f t="shared" ca="1" si="543"/>
        <v>#REF!</v>
      </c>
      <c r="EP161" s="167">
        <f t="shared" si="544"/>
        <v>0</v>
      </c>
      <c r="EQ161" s="167">
        <f t="shared" si="545"/>
        <v>0</v>
      </c>
      <c r="ER161" s="167">
        <f t="shared" si="546"/>
        <v>0</v>
      </c>
      <c r="ES161" s="167">
        <f t="shared" si="547"/>
        <v>0</v>
      </c>
      <c r="ET161" s="167">
        <f t="shared" si="548"/>
        <v>0</v>
      </c>
      <c r="EU161" s="167">
        <f t="shared" si="549"/>
        <v>0</v>
      </c>
      <c r="EV161" s="167">
        <f t="shared" si="550"/>
        <v>0</v>
      </c>
      <c r="EW161" s="167">
        <f t="shared" si="551"/>
        <v>0</v>
      </c>
      <c r="EX161" s="167">
        <f t="shared" si="552"/>
        <v>0</v>
      </c>
      <c r="EY161" s="167">
        <f t="shared" si="553"/>
        <v>0</v>
      </c>
      <c r="EZ161" s="167">
        <f t="shared" si="554"/>
        <v>0</v>
      </c>
      <c r="FA161" s="167">
        <f t="shared" si="555"/>
        <v>0</v>
      </c>
      <c r="FB161" s="167">
        <f t="shared" si="556"/>
        <v>0</v>
      </c>
      <c r="FC161" s="167">
        <f t="shared" si="557"/>
        <v>0</v>
      </c>
      <c r="FD161" s="167">
        <f t="shared" si="558"/>
        <v>0</v>
      </c>
      <c r="FE161" s="167">
        <f t="shared" si="559"/>
        <v>0</v>
      </c>
      <c r="FG161" s="167">
        <f t="shared" si="560"/>
        <v>0</v>
      </c>
      <c r="FH161" s="167">
        <f t="shared" si="561"/>
        <v>0</v>
      </c>
      <c r="FI161" s="167">
        <f t="shared" si="562"/>
        <v>0</v>
      </c>
      <c r="FJ161" s="167">
        <f t="shared" si="563"/>
        <v>0</v>
      </c>
      <c r="FK161" s="167">
        <f t="shared" si="564"/>
        <v>0</v>
      </c>
      <c r="FL161" s="167">
        <f t="shared" si="565"/>
        <v>0</v>
      </c>
      <c r="FM161" s="167">
        <f t="shared" si="566"/>
        <v>0</v>
      </c>
      <c r="FN161" s="167">
        <f t="shared" si="567"/>
        <v>0</v>
      </c>
      <c r="FO161" s="167">
        <f t="shared" si="568"/>
        <v>0</v>
      </c>
      <c r="FP161" s="167">
        <f t="shared" si="569"/>
        <v>0</v>
      </c>
      <c r="FQ161" s="167">
        <f t="shared" si="570"/>
        <v>0</v>
      </c>
      <c r="FR161" s="167">
        <f t="shared" si="571"/>
        <v>0</v>
      </c>
      <c r="FS161" s="167">
        <f t="shared" si="572"/>
        <v>0</v>
      </c>
      <c r="FT161" s="167">
        <f t="shared" si="573"/>
        <v>0</v>
      </c>
      <c r="FU161" s="167">
        <f t="shared" si="574"/>
        <v>0</v>
      </c>
      <c r="FV161" s="167">
        <f t="shared" si="575"/>
        <v>0</v>
      </c>
      <c r="FX161" s="167">
        <f t="shared" si="576"/>
        <v>0</v>
      </c>
      <c r="FY161" s="167">
        <f t="shared" si="577"/>
        <v>0</v>
      </c>
      <c r="FZ161" s="167">
        <f t="shared" si="578"/>
        <v>0</v>
      </c>
      <c r="GA161" s="167">
        <f t="shared" si="579"/>
        <v>0</v>
      </c>
      <c r="GB161" s="167">
        <f t="shared" si="580"/>
        <v>0</v>
      </c>
      <c r="GC161" s="167">
        <f t="shared" si="581"/>
        <v>0</v>
      </c>
      <c r="GD161" s="167">
        <f t="shared" si="582"/>
        <v>0</v>
      </c>
      <c r="GE161" s="167">
        <f t="shared" si="583"/>
        <v>0</v>
      </c>
      <c r="GF161" s="167">
        <f t="shared" si="584"/>
        <v>0</v>
      </c>
      <c r="GG161" s="167">
        <f t="shared" si="585"/>
        <v>0</v>
      </c>
      <c r="GH161" s="167">
        <f t="shared" si="586"/>
        <v>0</v>
      </c>
      <c r="GI161" s="167">
        <f t="shared" si="587"/>
        <v>0</v>
      </c>
      <c r="GJ161" s="167">
        <f t="shared" si="588"/>
        <v>0</v>
      </c>
      <c r="GK161" s="167">
        <f t="shared" si="589"/>
        <v>0</v>
      </c>
      <c r="GL161" s="167">
        <f t="shared" si="590"/>
        <v>0</v>
      </c>
      <c r="GM161" s="167">
        <f t="shared" si="591"/>
        <v>0</v>
      </c>
      <c r="GO161" s="167" t="e">
        <f t="shared" ca="1" si="426"/>
        <v>#REF!</v>
      </c>
      <c r="GP161" s="167" t="e">
        <f t="shared" ca="1" si="596"/>
        <v>#REF!</v>
      </c>
      <c r="GQ161" s="167" t="e">
        <f t="shared" ca="1" si="596"/>
        <v>#REF!</v>
      </c>
      <c r="GR161" s="167" t="e">
        <f t="shared" ca="1" si="596"/>
        <v>#REF!</v>
      </c>
      <c r="GS161" s="167" t="e">
        <f t="shared" ca="1" si="596"/>
        <v>#REF!</v>
      </c>
      <c r="GT161" s="167" t="e">
        <f t="shared" ca="1" si="596"/>
        <v>#REF!</v>
      </c>
      <c r="GU161" s="167" t="e">
        <f t="shared" ca="1" si="596"/>
        <v>#REF!</v>
      </c>
      <c r="GV161" s="167" t="e">
        <f t="shared" ca="1" si="596"/>
        <v>#REF!</v>
      </c>
      <c r="GW161" s="167" t="e">
        <f t="shared" ca="1" si="596"/>
        <v>#REF!</v>
      </c>
      <c r="GX161" s="167" t="e">
        <f t="shared" ca="1" si="596"/>
        <v>#REF!</v>
      </c>
      <c r="GY161" s="167" t="e">
        <f t="shared" ca="1" si="596"/>
        <v>#REF!</v>
      </c>
      <c r="GZ161" s="167" t="e">
        <f t="shared" ca="1" si="596"/>
        <v>#REF!</v>
      </c>
      <c r="HA161" s="167" t="e">
        <f t="shared" ca="1" si="596"/>
        <v>#REF!</v>
      </c>
      <c r="HB161" s="167" t="e">
        <f t="shared" ca="1" si="596"/>
        <v>#REF!</v>
      </c>
      <c r="HC161" s="167" t="e">
        <f t="shared" ca="1" si="596"/>
        <v>#REF!</v>
      </c>
      <c r="HD161" s="167" t="e">
        <f t="shared" ca="1" si="596"/>
        <v>#REF!</v>
      </c>
      <c r="HF161" s="167" t="e">
        <f t="shared" ca="1" si="493"/>
        <v>#REF!</v>
      </c>
      <c r="HG161" s="167" t="e">
        <f t="shared" ca="1" si="494"/>
        <v>#REF!</v>
      </c>
      <c r="HH161" s="167" t="e">
        <f t="shared" ca="1" si="495"/>
        <v>#REF!</v>
      </c>
      <c r="HI161" s="167" t="e">
        <f t="shared" ca="1" si="496"/>
        <v>#REF!</v>
      </c>
      <c r="HJ161" s="167" t="e">
        <f t="shared" ca="1" si="497"/>
        <v>#REF!</v>
      </c>
      <c r="HK161" s="167" t="e">
        <f t="shared" ca="1" si="498"/>
        <v>#REF!</v>
      </c>
      <c r="HL161" s="167" t="e">
        <f t="shared" ca="1" si="499"/>
        <v>#REF!</v>
      </c>
      <c r="HM161" s="167" t="e">
        <f t="shared" ca="1" si="500"/>
        <v>#REF!</v>
      </c>
      <c r="HN161" s="167" t="e">
        <f t="shared" ca="1" si="501"/>
        <v>#REF!</v>
      </c>
      <c r="HO161" s="167" t="e">
        <f t="shared" ca="1" si="502"/>
        <v>#REF!</v>
      </c>
      <c r="HP161" s="167" t="e">
        <f t="shared" ca="1" si="503"/>
        <v>#REF!</v>
      </c>
      <c r="HQ161" s="167" t="e">
        <f t="shared" ca="1" si="504"/>
        <v>#REF!</v>
      </c>
      <c r="HR161" s="167" t="e">
        <f t="shared" ca="1" si="505"/>
        <v>#REF!</v>
      </c>
      <c r="HS161" s="167" t="e">
        <f t="shared" ca="1" si="506"/>
        <v>#REF!</v>
      </c>
      <c r="HT161" s="167" t="e">
        <f t="shared" ca="1" si="507"/>
        <v>#REF!</v>
      </c>
      <c r="HU161" s="167" t="e">
        <f t="shared" ca="1" si="508"/>
        <v>#REF!</v>
      </c>
      <c r="HW161" s="167" t="e">
        <f t="shared" ca="1" si="509"/>
        <v>#REF!</v>
      </c>
      <c r="HX161" s="167">
        <f t="shared" si="510"/>
        <v>0</v>
      </c>
      <c r="HY161" s="167" t="e">
        <f t="shared" ca="1" si="592"/>
        <v>#REF!</v>
      </c>
      <c r="HZ161" s="219" t="e">
        <f t="shared" ca="1" si="593"/>
        <v>#REF!</v>
      </c>
    </row>
    <row r="162" spans="1:234" s="48" customFormat="1">
      <c r="A162" s="3" t="s">
        <v>314</v>
      </c>
      <c r="B162" s="202" t="str">
        <f>INDEX('Ref1'!$E:$E,MATCH(A162,'Ref1'!$A:$A,0))</f>
        <v>Hartlepool</v>
      </c>
      <c r="C162" s="42" t="str">
        <f>INDEX(Data1!B:B,MATCH(A162,Data1!A:A,0))</f>
        <v>UNINFIR</v>
      </c>
      <c r="D162" s="253" t="str">
        <f>INDEX(Data1!C:C,MATCH(A162,Data1!A:A,0))</f>
        <v>NE</v>
      </c>
      <c r="E162" s="200" t="str">
        <f>IF($C$6="No","No",IF(COUNTIF(Inputs!$K$359:$K$398,$A162)&gt;0,"Yes","No"))</f>
        <v>No</v>
      </c>
      <c r="F162" s="404"/>
      <c r="G162" s="62">
        <f>INDEX('4_RatesSplit'!K:K,MATCH($A162,'4_RatesSplit'!$A:$A,0))</f>
        <v>0</v>
      </c>
      <c r="H162" s="171">
        <f>INDEX('4_RatesSplit'!L:L,MATCH($A162,'4_RatesSplit'!$A:$A,0))</f>
        <v>0</v>
      </c>
      <c r="I162" s="167">
        <f>INDEX('4_RatesSplit'!M:M,MATCH($A162,'4_RatesSplit'!$A:$A,0))</f>
        <v>0</v>
      </c>
      <c r="J162" s="167">
        <f>INDEX('4_RatesSplit'!N:N,MATCH($A162,'4_RatesSplit'!$A:$A,0))</f>
        <v>0</v>
      </c>
      <c r="K162" s="167">
        <f>INDEX('4_RatesSplit'!O:O,MATCH($A162,'4_RatesSplit'!$A:$A,0))</f>
        <v>0</v>
      </c>
      <c r="L162" s="167">
        <f>INDEX('4_RatesSplit'!P:P,MATCH($A162,'4_RatesSplit'!$A:$A,0))</f>
        <v>0</v>
      </c>
      <c r="M162" s="167">
        <f>INDEX('4_RatesSplit'!Q:Q,MATCH($A162,'4_RatesSplit'!$A:$A,0))</f>
        <v>0</v>
      </c>
      <c r="N162" s="167">
        <f>INDEX('4_RatesSplit'!R:R,MATCH($A162,'4_RatesSplit'!$A:$A,0))</f>
        <v>0</v>
      </c>
      <c r="O162" s="167">
        <f>INDEX('4_RatesSplit'!S:S,MATCH($A162,'4_RatesSplit'!$A:$A,0))</f>
        <v>0</v>
      </c>
      <c r="P162" s="167">
        <f>INDEX('4_RatesSplit'!T:T,MATCH($A162,'4_RatesSplit'!$A:$A,0))</f>
        <v>0</v>
      </c>
      <c r="Q162" s="167">
        <f>INDEX('4_RatesSplit'!U:U,MATCH($A162,'4_RatesSplit'!$A:$A,0))</f>
        <v>0</v>
      </c>
      <c r="R162" s="167">
        <f>INDEX('4_RatesSplit'!V:V,MATCH($A162,'4_RatesSplit'!$A:$A,0))</f>
        <v>0</v>
      </c>
      <c r="S162" s="167">
        <f>INDEX('4_RatesSplit'!W:W,MATCH($A162,'4_RatesSplit'!$A:$A,0))</f>
        <v>0</v>
      </c>
      <c r="T162" s="167">
        <f>INDEX('4_RatesSplit'!X:X,MATCH($A162,'4_RatesSplit'!$A:$A,0))</f>
        <v>0</v>
      </c>
      <c r="U162" s="167">
        <f>INDEX('4_RatesSplit'!Y:Y,MATCH($A162,'4_RatesSplit'!$A:$A,0))</f>
        <v>0</v>
      </c>
      <c r="V162" s="167">
        <f>INDEX('4_RatesSplit'!Z:Z,MATCH($A162,'4_RatesSplit'!$A:$A,0))</f>
        <v>0</v>
      </c>
      <c r="W162" s="167">
        <f>INDEX('4_RatesSplit'!AA:AA,MATCH($A162,'4_RatesSplit'!$A:$A,0))</f>
        <v>0</v>
      </c>
      <c r="X162" s="18"/>
      <c r="Y162" s="168" t="e">
        <f ca="1">INDEX('4_RatesSplit'!AT:AT,MATCH($A162,'4_RatesSplit'!$A:$A,0))</f>
        <v>#REF!</v>
      </c>
      <c r="Z162" s="168" t="e">
        <f ca="1">INDEX('4_RatesSplit'!AU:AU,MATCH($A162,'4_RatesSplit'!$A:$A,0))</f>
        <v>#REF!</v>
      </c>
      <c r="AA162" s="168" t="e">
        <f ca="1">INDEX('4_RatesSplit'!AV:AV,MATCH($A162,'4_RatesSplit'!$A:$A,0))</f>
        <v>#REF!</v>
      </c>
      <c r="AB162" s="168" t="e">
        <f ca="1">INDEX('4_RatesSplit'!AW:AW,MATCH($A162,'4_RatesSplit'!$A:$A,0))</f>
        <v>#REF!</v>
      </c>
      <c r="AC162" s="168" t="e">
        <f ca="1">INDEX('4_RatesSplit'!AX:AX,MATCH($A162,'4_RatesSplit'!$A:$A,0))</f>
        <v>#REF!</v>
      </c>
      <c r="AD162" s="168" t="e">
        <f ca="1">INDEX('4_RatesSplit'!AY:AY,MATCH($A162,'4_RatesSplit'!$A:$A,0))</f>
        <v>#REF!</v>
      </c>
      <c r="AE162" s="168" t="e">
        <f ca="1">INDEX('4_RatesSplit'!AZ:AZ,MATCH($A162,'4_RatesSplit'!$A:$A,0))</f>
        <v>#REF!</v>
      </c>
      <c r="AF162" s="168" t="e">
        <f ca="1">INDEX('4_RatesSplit'!BA:BA,MATCH($A162,'4_RatesSplit'!$A:$A,0))</f>
        <v>#REF!</v>
      </c>
      <c r="AG162" s="168" t="e">
        <f ca="1">INDEX('4_RatesSplit'!BB:BB,MATCH($A162,'4_RatesSplit'!$A:$A,0))</f>
        <v>#REF!</v>
      </c>
      <c r="AH162" s="168" t="e">
        <f ca="1">INDEX('4_RatesSplit'!BC:BC,MATCH($A162,'4_RatesSplit'!$A:$A,0))</f>
        <v>#REF!</v>
      </c>
      <c r="AI162" s="168" t="e">
        <f ca="1">INDEX('4_RatesSplit'!BD:BD,MATCH($A162,'4_RatesSplit'!$A:$A,0))</f>
        <v>#REF!</v>
      </c>
      <c r="AJ162" s="168" t="e">
        <f ca="1">INDEX('4_RatesSplit'!BE:BE,MATCH($A162,'4_RatesSplit'!$A:$A,0))</f>
        <v>#REF!</v>
      </c>
      <c r="AK162" s="168" t="e">
        <f ca="1">INDEX('4_RatesSplit'!BF:BF,MATCH($A162,'4_RatesSplit'!$A:$A,0))</f>
        <v>#REF!</v>
      </c>
      <c r="AL162" s="168" t="e">
        <f ca="1">INDEX('4_RatesSplit'!BG:BG,MATCH($A162,'4_RatesSplit'!$A:$A,0))</f>
        <v>#REF!</v>
      </c>
      <c r="AM162" s="168" t="e">
        <f ca="1">INDEX('4_RatesSplit'!BH:BH,MATCH($A162,'4_RatesSplit'!$A:$A,0))</f>
        <v>#REF!</v>
      </c>
      <c r="AN162" s="198" t="e">
        <f ca="1">INDEX('4_RatesSplit'!BI:BI,MATCH($A162,'4_RatesSplit'!$A:$A,0))</f>
        <v>#REF!</v>
      </c>
      <c r="AO162" s="114"/>
      <c r="AP162" s="167" t="e">
        <f t="shared" ca="1" si="511"/>
        <v>#REF!</v>
      </c>
      <c r="AQ162" s="167" t="e">
        <f t="shared" ca="1" si="512"/>
        <v>#REF!</v>
      </c>
      <c r="AR162" s="167" t="e">
        <f t="shared" ca="1" si="513"/>
        <v>#REF!</v>
      </c>
      <c r="AS162" s="167" t="e">
        <f t="shared" ca="1" si="514"/>
        <v>#REF!</v>
      </c>
      <c r="AT162" s="167" t="e">
        <f t="shared" ca="1" si="515"/>
        <v>#REF!</v>
      </c>
      <c r="AU162" s="167" t="e">
        <f t="shared" ca="1" si="516"/>
        <v>#REF!</v>
      </c>
      <c r="AV162" s="167" t="e">
        <f t="shared" ca="1" si="517"/>
        <v>#REF!</v>
      </c>
      <c r="AW162" s="167" t="e">
        <f t="shared" ca="1" si="518"/>
        <v>#REF!</v>
      </c>
      <c r="AX162" s="167" t="e">
        <f t="shared" ca="1" si="519"/>
        <v>#REF!</v>
      </c>
      <c r="AY162" s="167" t="e">
        <f t="shared" ca="1" si="520"/>
        <v>#REF!</v>
      </c>
      <c r="AZ162" s="167" t="e">
        <f t="shared" ca="1" si="521"/>
        <v>#REF!</v>
      </c>
      <c r="BA162" s="167" t="e">
        <f t="shared" ca="1" si="522"/>
        <v>#REF!</v>
      </c>
      <c r="BB162" s="167" t="e">
        <f t="shared" ca="1" si="523"/>
        <v>#REF!</v>
      </c>
      <c r="BC162" s="167" t="e">
        <f t="shared" ca="1" si="524"/>
        <v>#REF!</v>
      </c>
      <c r="BD162" s="167" t="e">
        <f t="shared" ca="1" si="525"/>
        <v>#REF!</v>
      </c>
      <c r="BE162" s="167" t="e">
        <f t="shared" ca="1" si="526"/>
        <v>#REF!</v>
      </c>
      <c r="BF162" s="18"/>
      <c r="BG162" s="168">
        <f>INDEX('2_Needs'!$F:$F,MATCH($A162,'2_Needs'!$A:$A,0))</f>
        <v>2.2837165134696647E-3</v>
      </c>
      <c r="BH162" s="114"/>
      <c r="BI162" s="167">
        <f t="shared" ref="BI162:BX162" si="613">IF(BI$3="reset",$BG162*BI$6,BH162*(1+$C$4))</f>
        <v>0</v>
      </c>
      <c r="BJ162" s="167">
        <f t="shared" si="613"/>
        <v>0</v>
      </c>
      <c r="BK162" s="167">
        <f t="shared" si="613"/>
        <v>0</v>
      </c>
      <c r="BL162" s="167">
        <f t="shared" si="613"/>
        <v>0</v>
      </c>
      <c r="BM162" s="167">
        <f t="shared" si="613"/>
        <v>0</v>
      </c>
      <c r="BN162" s="167">
        <f t="shared" si="613"/>
        <v>0</v>
      </c>
      <c r="BO162" s="167">
        <f t="shared" si="613"/>
        <v>0</v>
      </c>
      <c r="BP162" s="167">
        <f t="shared" si="613"/>
        <v>0</v>
      </c>
      <c r="BQ162" s="167">
        <f t="shared" si="613"/>
        <v>0</v>
      </c>
      <c r="BR162" s="167">
        <f t="shared" si="613"/>
        <v>0</v>
      </c>
      <c r="BS162" s="167">
        <f t="shared" si="613"/>
        <v>0</v>
      </c>
      <c r="BT162" s="167">
        <f t="shared" si="613"/>
        <v>0</v>
      </c>
      <c r="BU162" s="167">
        <f t="shared" si="613"/>
        <v>0</v>
      </c>
      <c r="BV162" s="167">
        <f t="shared" si="613"/>
        <v>0</v>
      </c>
      <c r="BW162" s="167">
        <f t="shared" si="613"/>
        <v>0</v>
      </c>
      <c r="BX162" s="167">
        <f t="shared" si="613"/>
        <v>0</v>
      </c>
      <c r="BZ162" s="167" t="e">
        <f t="shared" ca="1" si="445"/>
        <v>#REF!</v>
      </c>
      <c r="CA162" s="167" t="e">
        <f t="shared" ca="1" si="446"/>
        <v>#REF!</v>
      </c>
      <c r="CB162" s="167" t="e">
        <f t="shared" ca="1" si="447"/>
        <v>#REF!</v>
      </c>
      <c r="CC162" s="167" t="e">
        <f t="shared" ca="1" si="448"/>
        <v>#REF!</v>
      </c>
      <c r="CD162" s="167" t="e">
        <f t="shared" ca="1" si="449"/>
        <v>#REF!</v>
      </c>
      <c r="CE162" s="167" t="e">
        <f t="shared" ca="1" si="450"/>
        <v>#REF!</v>
      </c>
      <c r="CF162" s="167" t="e">
        <f t="shared" ca="1" si="451"/>
        <v>#REF!</v>
      </c>
      <c r="CG162" s="167" t="e">
        <f t="shared" ca="1" si="452"/>
        <v>#REF!</v>
      </c>
      <c r="CH162" s="167" t="e">
        <f t="shared" ca="1" si="453"/>
        <v>#REF!</v>
      </c>
      <c r="CI162" s="167" t="e">
        <f t="shared" ca="1" si="454"/>
        <v>#REF!</v>
      </c>
      <c r="CJ162" s="167" t="e">
        <f t="shared" ca="1" si="455"/>
        <v>#REF!</v>
      </c>
      <c r="CK162" s="167" t="e">
        <f t="shared" ca="1" si="456"/>
        <v>#REF!</v>
      </c>
      <c r="CL162" s="167" t="e">
        <f t="shared" ca="1" si="457"/>
        <v>#REF!</v>
      </c>
      <c r="CM162" s="167" t="e">
        <f t="shared" ca="1" si="458"/>
        <v>#REF!</v>
      </c>
      <c r="CN162" s="167" t="e">
        <f t="shared" ca="1" si="459"/>
        <v>#REF!</v>
      </c>
      <c r="CO162" s="167" t="e">
        <f t="shared" ca="1" si="460"/>
        <v>#REF!</v>
      </c>
      <c r="CQ162" s="167" t="e">
        <f t="shared" ca="1" si="461"/>
        <v>#REF!</v>
      </c>
      <c r="CR162" s="167" t="e">
        <f t="shared" ca="1" si="462"/>
        <v>#REF!</v>
      </c>
      <c r="CS162" s="167" t="e">
        <f t="shared" ca="1" si="463"/>
        <v>#REF!</v>
      </c>
      <c r="CT162" s="167" t="e">
        <f t="shared" ca="1" si="464"/>
        <v>#REF!</v>
      </c>
      <c r="CU162" s="167" t="e">
        <f t="shared" ca="1" si="465"/>
        <v>#REF!</v>
      </c>
      <c r="CV162" s="167" t="e">
        <f t="shared" ca="1" si="466"/>
        <v>#REF!</v>
      </c>
      <c r="CW162" s="167" t="e">
        <f t="shared" ca="1" si="467"/>
        <v>#REF!</v>
      </c>
      <c r="CX162" s="167" t="e">
        <f t="shared" ca="1" si="468"/>
        <v>#REF!</v>
      </c>
      <c r="CY162" s="167" t="e">
        <f t="shared" ca="1" si="469"/>
        <v>#REF!</v>
      </c>
      <c r="CZ162" s="167" t="e">
        <f t="shared" ca="1" si="470"/>
        <v>#REF!</v>
      </c>
      <c r="DA162" s="167" t="e">
        <f t="shared" ca="1" si="471"/>
        <v>#REF!</v>
      </c>
      <c r="DB162" s="167" t="e">
        <f t="shared" ca="1" si="472"/>
        <v>#REF!</v>
      </c>
      <c r="DC162" s="167" t="e">
        <f t="shared" ca="1" si="473"/>
        <v>#REF!</v>
      </c>
      <c r="DD162" s="167" t="e">
        <f t="shared" ca="1" si="474"/>
        <v>#REF!</v>
      </c>
      <c r="DE162" s="167" t="e">
        <f t="shared" ca="1" si="475"/>
        <v>#REF!</v>
      </c>
      <c r="DF162" s="167" t="e">
        <f t="shared" ca="1" si="476"/>
        <v>#REF!</v>
      </c>
      <c r="DH162" s="167">
        <f t="shared" si="477"/>
        <v>0</v>
      </c>
      <c r="DI162" s="167">
        <f t="shared" si="478"/>
        <v>0</v>
      </c>
      <c r="DJ162" s="167">
        <f t="shared" si="479"/>
        <v>0</v>
      </c>
      <c r="DK162" s="167">
        <f t="shared" si="480"/>
        <v>0</v>
      </c>
      <c r="DL162" s="167">
        <f t="shared" si="481"/>
        <v>0</v>
      </c>
      <c r="DM162" s="167">
        <f t="shared" si="482"/>
        <v>0</v>
      </c>
      <c r="DN162" s="167">
        <f t="shared" si="483"/>
        <v>0</v>
      </c>
      <c r="DO162" s="167">
        <f t="shared" si="484"/>
        <v>0</v>
      </c>
      <c r="DP162" s="167">
        <f t="shared" si="485"/>
        <v>0</v>
      </c>
      <c r="DQ162" s="167">
        <f t="shared" si="486"/>
        <v>0</v>
      </c>
      <c r="DR162" s="167">
        <f t="shared" si="487"/>
        <v>0</v>
      </c>
      <c r="DS162" s="167">
        <f t="shared" si="488"/>
        <v>0</v>
      </c>
      <c r="DT162" s="167">
        <f t="shared" si="489"/>
        <v>0</v>
      </c>
      <c r="DU162" s="167">
        <f t="shared" si="490"/>
        <v>0</v>
      </c>
      <c r="DV162" s="167">
        <f t="shared" si="491"/>
        <v>0</v>
      </c>
      <c r="DW162" s="167">
        <f t="shared" si="492"/>
        <v>0</v>
      </c>
      <c r="DY162" s="167" t="e">
        <f t="shared" ca="1" si="528"/>
        <v>#REF!</v>
      </c>
      <c r="DZ162" s="167" t="e">
        <f t="shared" ca="1" si="529"/>
        <v>#REF!</v>
      </c>
      <c r="EA162" s="167" t="e">
        <f t="shared" ca="1" si="530"/>
        <v>#REF!</v>
      </c>
      <c r="EB162" s="167" t="e">
        <f t="shared" ca="1" si="531"/>
        <v>#REF!</v>
      </c>
      <c r="EC162" s="167" t="e">
        <f t="shared" ca="1" si="532"/>
        <v>#REF!</v>
      </c>
      <c r="ED162" s="167" t="e">
        <f t="shared" ca="1" si="533"/>
        <v>#REF!</v>
      </c>
      <c r="EE162" s="167" t="e">
        <f t="shared" ca="1" si="534"/>
        <v>#REF!</v>
      </c>
      <c r="EF162" s="167" t="e">
        <f t="shared" ca="1" si="535"/>
        <v>#REF!</v>
      </c>
      <c r="EG162" s="167" t="e">
        <f t="shared" ca="1" si="536"/>
        <v>#REF!</v>
      </c>
      <c r="EH162" s="167" t="e">
        <f t="shared" ca="1" si="537"/>
        <v>#REF!</v>
      </c>
      <c r="EI162" s="167" t="e">
        <f t="shared" ca="1" si="538"/>
        <v>#REF!</v>
      </c>
      <c r="EJ162" s="167" t="e">
        <f t="shared" ca="1" si="539"/>
        <v>#REF!</v>
      </c>
      <c r="EK162" s="167" t="e">
        <f t="shared" ca="1" si="540"/>
        <v>#REF!</v>
      </c>
      <c r="EL162" s="167" t="e">
        <f t="shared" ca="1" si="541"/>
        <v>#REF!</v>
      </c>
      <c r="EM162" s="167" t="e">
        <f t="shared" ca="1" si="542"/>
        <v>#REF!</v>
      </c>
      <c r="EN162" s="167" t="e">
        <f t="shared" ca="1" si="543"/>
        <v>#REF!</v>
      </c>
      <c r="EP162" s="167">
        <f t="shared" si="544"/>
        <v>0</v>
      </c>
      <c r="EQ162" s="167">
        <f t="shared" si="545"/>
        <v>0</v>
      </c>
      <c r="ER162" s="167">
        <f t="shared" si="546"/>
        <v>0</v>
      </c>
      <c r="ES162" s="167">
        <f t="shared" si="547"/>
        <v>0</v>
      </c>
      <c r="ET162" s="167">
        <f t="shared" si="548"/>
        <v>0</v>
      </c>
      <c r="EU162" s="167">
        <f t="shared" si="549"/>
        <v>0</v>
      </c>
      <c r="EV162" s="167">
        <f t="shared" si="550"/>
        <v>0</v>
      </c>
      <c r="EW162" s="167">
        <f t="shared" si="551"/>
        <v>0</v>
      </c>
      <c r="EX162" s="167">
        <f t="shared" si="552"/>
        <v>0</v>
      </c>
      <c r="EY162" s="167">
        <f t="shared" si="553"/>
        <v>0</v>
      </c>
      <c r="EZ162" s="167">
        <f t="shared" si="554"/>
        <v>0</v>
      </c>
      <c r="FA162" s="167">
        <f t="shared" si="555"/>
        <v>0</v>
      </c>
      <c r="FB162" s="167">
        <f t="shared" si="556"/>
        <v>0</v>
      </c>
      <c r="FC162" s="167">
        <f t="shared" si="557"/>
        <v>0</v>
      </c>
      <c r="FD162" s="167">
        <f t="shared" si="558"/>
        <v>0</v>
      </c>
      <c r="FE162" s="167">
        <f t="shared" si="559"/>
        <v>0</v>
      </c>
      <c r="FG162" s="167">
        <f t="shared" si="560"/>
        <v>0</v>
      </c>
      <c r="FH162" s="167">
        <f t="shared" si="561"/>
        <v>0</v>
      </c>
      <c r="FI162" s="167">
        <f t="shared" si="562"/>
        <v>0</v>
      </c>
      <c r="FJ162" s="167">
        <f t="shared" si="563"/>
        <v>0</v>
      </c>
      <c r="FK162" s="167">
        <f t="shared" si="564"/>
        <v>0</v>
      </c>
      <c r="FL162" s="167">
        <f t="shared" si="565"/>
        <v>0</v>
      </c>
      <c r="FM162" s="167">
        <f t="shared" si="566"/>
        <v>0</v>
      </c>
      <c r="FN162" s="167">
        <f t="shared" si="567"/>
        <v>0</v>
      </c>
      <c r="FO162" s="167">
        <f t="shared" si="568"/>
        <v>0</v>
      </c>
      <c r="FP162" s="167">
        <f t="shared" si="569"/>
        <v>0</v>
      </c>
      <c r="FQ162" s="167">
        <f t="shared" si="570"/>
        <v>0</v>
      </c>
      <c r="FR162" s="167">
        <f t="shared" si="571"/>
        <v>0</v>
      </c>
      <c r="FS162" s="167">
        <f t="shared" si="572"/>
        <v>0</v>
      </c>
      <c r="FT162" s="167">
        <f t="shared" si="573"/>
        <v>0</v>
      </c>
      <c r="FU162" s="167">
        <f t="shared" si="574"/>
        <v>0</v>
      </c>
      <c r="FV162" s="167">
        <f t="shared" si="575"/>
        <v>0</v>
      </c>
      <c r="FX162" s="167">
        <f t="shared" si="576"/>
        <v>0</v>
      </c>
      <c r="FY162" s="167">
        <f t="shared" si="577"/>
        <v>0</v>
      </c>
      <c r="FZ162" s="167">
        <f t="shared" si="578"/>
        <v>0</v>
      </c>
      <c r="GA162" s="167">
        <f t="shared" si="579"/>
        <v>0</v>
      </c>
      <c r="GB162" s="167">
        <f t="shared" si="580"/>
        <v>0</v>
      </c>
      <c r="GC162" s="167">
        <f t="shared" si="581"/>
        <v>0</v>
      </c>
      <c r="GD162" s="167">
        <f t="shared" si="582"/>
        <v>0</v>
      </c>
      <c r="GE162" s="167">
        <f t="shared" si="583"/>
        <v>0</v>
      </c>
      <c r="GF162" s="167">
        <f t="shared" si="584"/>
        <v>0</v>
      </c>
      <c r="GG162" s="167">
        <f t="shared" si="585"/>
        <v>0</v>
      </c>
      <c r="GH162" s="167">
        <f t="shared" si="586"/>
        <v>0</v>
      </c>
      <c r="GI162" s="167">
        <f t="shared" si="587"/>
        <v>0</v>
      </c>
      <c r="GJ162" s="167">
        <f t="shared" si="588"/>
        <v>0</v>
      </c>
      <c r="GK162" s="167">
        <f t="shared" si="589"/>
        <v>0</v>
      </c>
      <c r="GL162" s="167">
        <f t="shared" si="590"/>
        <v>0</v>
      </c>
      <c r="GM162" s="167">
        <f t="shared" si="591"/>
        <v>0</v>
      </c>
      <c r="GO162" s="167" t="e">
        <f t="shared" ca="1" si="426"/>
        <v>#REF!</v>
      </c>
      <c r="GP162" s="167" t="e">
        <f t="shared" ca="1" si="596"/>
        <v>#REF!</v>
      </c>
      <c r="GQ162" s="167" t="e">
        <f t="shared" ca="1" si="596"/>
        <v>#REF!</v>
      </c>
      <c r="GR162" s="167" t="e">
        <f t="shared" ca="1" si="596"/>
        <v>#REF!</v>
      </c>
      <c r="GS162" s="167" t="e">
        <f t="shared" ca="1" si="596"/>
        <v>#REF!</v>
      </c>
      <c r="GT162" s="167" t="e">
        <f t="shared" ca="1" si="596"/>
        <v>#REF!</v>
      </c>
      <c r="GU162" s="167" t="e">
        <f t="shared" ca="1" si="596"/>
        <v>#REF!</v>
      </c>
      <c r="GV162" s="167" t="e">
        <f t="shared" ca="1" si="596"/>
        <v>#REF!</v>
      </c>
      <c r="GW162" s="167" t="e">
        <f t="shared" ca="1" si="596"/>
        <v>#REF!</v>
      </c>
      <c r="GX162" s="167" t="e">
        <f t="shared" ca="1" si="596"/>
        <v>#REF!</v>
      </c>
      <c r="GY162" s="167" t="e">
        <f t="shared" ca="1" si="596"/>
        <v>#REF!</v>
      </c>
      <c r="GZ162" s="167" t="e">
        <f t="shared" ca="1" si="596"/>
        <v>#REF!</v>
      </c>
      <c r="HA162" s="167" t="e">
        <f t="shared" ca="1" si="596"/>
        <v>#REF!</v>
      </c>
      <c r="HB162" s="167" t="e">
        <f t="shared" ca="1" si="596"/>
        <v>#REF!</v>
      </c>
      <c r="HC162" s="167" t="e">
        <f t="shared" ca="1" si="596"/>
        <v>#REF!</v>
      </c>
      <c r="HD162" s="167" t="e">
        <f t="shared" ref="GP162:HD179" ca="1" si="614">HD$3*$BG162</f>
        <v>#REF!</v>
      </c>
      <c r="HF162" s="167" t="e">
        <f t="shared" ca="1" si="493"/>
        <v>#REF!</v>
      </c>
      <c r="HG162" s="167" t="e">
        <f t="shared" ca="1" si="494"/>
        <v>#REF!</v>
      </c>
      <c r="HH162" s="167" t="e">
        <f t="shared" ca="1" si="495"/>
        <v>#REF!</v>
      </c>
      <c r="HI162" s="167" t="e">
        <f t="shared" ca="1" si="496"/>
        <v>#REF!</v>
      </c>
      <c r="HJ162" s="167" t="e">
        <f t="shared" ca="1" si="497"/>
        <v>#REF!</v>
      </c>
      <c r="HK162" s="167" t="e">
        <f t="shared" ca="1" si="498"/>
        <v>#REF!</v>
      </c>
      <c r="HL162" s="167" t="e">
        <f t="shared" ca="1" si="499"/>
        <v>#REF!</v>
      </c>
      <c r="HM162" s="167" t="e">
        <f t="shared" ca="1" si="500"/>
        <v>#REF!</v>
      </c>
      <c r="HN162" s="167" t="e">
        <f t="shared" ca="1" si="501"/>
        <v>#REF!</v>
      </c>
      <c r="HO162" s="167" t="e">
        <f t="shared" ca="1" si="502"/>
        <v>#REF!</v>
      </c>
      <c r="HP162" s="167" t="e">
        <f t="shared" ca="1" si="503"/>
        <v>#REF!</v>
      </c>
      <c r="HQ162" s="167" t="e">
        <f t="shared" ca="1" si="504"/>
        <v>#REF!</v>
      </c>
      <c r="HR162" s="167" t="e">
        <f t="shared" ca="1" si="505"/>
        <v>#REF!</v>
      </c>
      <c r="HS162" s="167" t="e">
        <f t="shared" ca="1" si="506"/>
        <v>#REF!</v>
      </c>
      <c r="HT162" s="167" t="e">
        <f t="shared" ca="1" si="507"/>
        <v>#REF!</v>
      </c>
      <c r="HU162" s="167" t="e">
        <f t="shared" ca="1" si="508"/>
        <v>#REF!</v>
      </c>
      <c r="HW162" s="167" t="e">
        <f t="shared" ca="1" si="509"/>
        <v>#REF!</v>
      </c>
      <c r="HX162" s="167">
        <f t="shared" si="510"/>
        <v>0</v>
      </c>
      <c r="HY162" s="167" t="e">
        <f t="shared" ca="1" si="592"/>
        <v>#REF!</v>
      </c>
      <c r="HZ162" s="219" t="e">
        <f t="shared" ca="1" si="593"/>
        <v>#REF!</v>
      </c>
    </row>
    <row r="163" spans="1:234" s="48" customFormat="1">
      <c r="A163" s="3" t="s">
        <v>316</v>
      </c>
      <c r="B163" s="202" t="str">
        <f>INDEX('Ref1'!$E:$E,MATCH(A163,'Ref1'!$A:$A,0))</f>
        <v>Hastings</v>
      </c>
      <c r="C163" s="42" t="str">
        <f>INDEX(Data1!B:B,MATCH(A163,Data1!A:A,0))</f>
        <v>SD</v>
      </c>
      <c r="D163" s="253" t="str">
        <f>INDEX(Data1!C:C,MATCH(A163,Data1!A:A,0))</f>
        <v>SE</v>
      </c>
      <c r="E163" s="200" t="str">
        <f>IF($C$6="No","No",IF(COUNTIF(Inputs!$K$359:$K$398,$A163)&gt;0,"Yes","No"))</f>
        <v>No</v>
      </c>
      <c r="F163" s="404"/>
      <c r="G163" s="62">
        <f>INDEX('4_RatesSplit'!K:K,MATCH($A163,'4_RatesSplit'!$A:$A,0))</f>
        <v>0</v>
      </c>
      <c r="H163" s="171">
        <f>INDEX('4_RatesSplit'!L:L,MATCH($A163,'4_RatesSplit'!$A:$A,0))</f>
        <v>0</v>
      </c>
      <c r="I163" s="167">
        <f>INDEX('4_RatesSplit'!M:M,MATCH($A163,'4_RatesSplit'!$A:$A,0))</f>
        <v>0</v>
      </c>
      <c r="J163" s="167">
        <f>INDEX('4_RatesSplit'!N:N,MATCH($A163,'4_RatesSplit'!$A:$A,0))</f>
        <v>0</v>
      </c>
      <c r="K163" s="167">
        <f>INDEX('4_RatesSplit'!O:O,MATCH($A163,'4_RatesSplit'!$A:$A,0))</f>
        <v>0</v>
      </c>
      <c r="L163" s="167">
        <f>INDEX('4_RatesSplit'!P:P,MATCH($A163,'4_RatesSplit'!$A:$A,0))</f>
        <v>0</v>
      </c>
      <c r="M163" s="167">
        <f>INDEX('4_RatesSplit'!Q:Q,MATCH($A163,'4_RatesSplit'!$A:$A,0))</f>
        <v>0</v>
      </c>
      <c r="N163" s="167">
        <f>INDEX('4_RatesSplit'!R:R,MATCH($A163,'4_RatesSplit'!$A:$A,0))</f>
        <v>0</v>
      </c>
      <c r="O163" s="167">
        <f>INDEX('4_RatesSplit'!S:S,MATCH($A163,'4_RatesSplit'!$A:$A,0))</f>
        <v>0</v>
      </c>
      <c r="P163" s="167">
        <f>INDEX('4_RatesSplit'!T:T,MATCH($A163,'4_RatesSplit'!$A:$A,0))</f>
        <v>0</v>
      </c>
      <c r="Q163" s="167">
        <f>INDEX('4_RatesSplit'!U:U,MATCH($A163,'4_RatesSplit'!$A:$A,0))</f>
        <v>0</v>
      </c>
      <c r="R163" s="167">
        <f>INDEX('4_RatesSplit'!V:V,MATCH($A163,'4_RatesSplit'!$A:$A,0))</f>
        <v>0</v>
      </c>
      <c r="S163" s="167">
        <f>INDEX('4_RatesSplit'!W:W,MATCH($A163,'4_RatesSplit'!$A:$A,0))</f>
        <v>0</v>
      </c>
      <c r="T163" s="167">
        <f>INDEX('4_RatesSplit'!X:X,MATCH($A163,'4_RatesSplit'!$A:$A,0))</f>
        <v>0</v>
      </c>
      <c r="U163" s="167">
        <f>INDEX('4_RatesSplit'!Y:Y,MATCH($A163,'4_RatesSplit'!$A:$A,0))</f>
        <v>0</v>
      </c>
      <c r="V163" s="167">
        <f>INDEX('4_RatesSplit'!Z:Z,MATCH($A163,'4_RatesSplit'!$A:$A,0))</f>
        <v>0</v>
      </c>
      <c r="W163" s="167">
        <f>INDEX('4_RatesSplit'!AA:AA,MATCH($A163,'4_RatesSplit'!$A:$A,0))</f>
        <v>0</v>
      </c>
      <c r="X163" s="18"/>
      <c r="Y163" s="168" t="e">
        <f ca="1">INDEX('4_RatesSplit'!AT:AT,MATCH($A163,'4_RatesSplit'!$A:$A,0))</f>
        <v>#REF!</v>
      </c>
      <c r="Z163" s="168" t="e">
        <f ca="1">INDEX('4_RatesSplit'!AU:AU,MATCH($A163,'4_RatesSplit'!$A:$A,0))</f>
        <v>#REF!</v>
      </c>
      <c r="AA163" s="168" t="e">
        <f ca="1">INDEX('4_RatesSplit'!AV:AV,MATCH($A163,'4_RatesSplit'!$A:$A,0))</f>
        <v>#REF!</v>
      </c>
      <c r="AB163" s="168" t="e">
        <f ca="1">INDEX('4_RatesSplit'!AW:AW,MATCH($A163,'4_RatesSplit'!$A:$A,0))</f>
        <v>#REF!</v>
      </c>
      <c r="AC163" s="168" t="e">
        <f ca="1">INDEX('4_RatesSplit'!AX:AX,MATCH($A163,'4_RatesSplit'!$A:$A,0))</f>
        <v>#REF!</v>
      </c>
      <c r="AD163" s="168" t="e">
        <f ca="1">INDEX('4_RatesSplit'!AY:AY,MATCH($A163,'4_RatesSplit'!$A:$A,0))</f>
        <v>#REF!</v>
      </c>
      <c r="AE163" s="168" t="e">
        <f ca="1">INDEX('4_RatesSplit'!AZ:AZ,MATCH($A163,'4_RatesSplit'!$A:$A,0))</f>
        <v>#REF!</v>
      </c>
      <c r="AF163" s="168" t="e">
        <f ca="1">INDEX('4_RatesSplit'!BA:BA,MATCH($A163,'4_RatesSplit'!$A:$A,0))</f>
        <v>#REF!</v>
      </c>
      <c r="AG163" s="168" t="e">
        <f ca="1">INDEX('4_RatesSplit'!BB:BB,MATCH($A163,'4_RatesSplit'!$A:$A,0))</f>
        <v>#REF!</v>
      </c>
      <c r="AH163" s="168" t="e">
        <f ca="1">INDEX('4_RatesSplit'!BC:BC,MATCH($A163,'4_RatesSplit'!$A:$A,0))</f>
        <v>#REF!</v>
      </c>
      <c r="AI163" s="168" t="e">
        <f ca="1">INDEX('4_RatesSplit'!BD:BD,MATCH($A163,'4_RatesSplit'!$A:$A,0))</f>
        <v>#REF!</v>
      </c>
      <c r="AJ163" s="168" t="e">
        <f ca="1">INDEX('4_RatesSplit'!BE:BE,MATCH($A163,'4_RatesSplit'!$A:$A,0))</f>
        <v>#REF!</v>
      </c>
      <c r="AK163" s="168" t="e">
        <f ca="1">INDEX('4_RatesSplit'!BF:BF,MATCH($A163,'4_RatesSplit'!$A:$A,0))</f>
        <v>#REF!</v>
      </c>
      <c r="AL163" s="168" t="e">
        <f ca="1">INDEX('4_RatesSplit'!BG:BG,MATCH($A163,'4_RatesSplit'!$A:$A,0))</f>
        <v>#REF!</v>
      </c>
      <c r="AM163" s="168" t="e">
        <f ca="1">INDEX('4_RatesSplit'!BH:BH,MATCH($A163,'4_RatesSplit'!$A:$A,0))</f>
        <v>#REF!</v>
      </c>
      <c r="AN163" s="198" t="e">
        <f ca="1">INDEX('4_RatesSplit'!BI:BI,MATCH($A163,'4_RatesSplit'!$A:$A,0))</f>
        <v>#REF!</v>
      </c>
      <c r="AO163" s="114"/>
      <c r="AP163" s="167" t="e">
        <f t="shared" ca="1" si="511"/>
        <v>#REF!</v>
      </c>
      <c r="AQ163" s="167" t="e">
        <f t="shared" ca="1" si="512"/>
        <v>#REF!</v>
      </c>
      <c r="AR163" s="167" t="e">
        <f t="shared" ca="1" si="513"/>
        <v>#REF!</v>
      </c>
      <c r="AS163" s="167" t="e">
        <f t="shared" ca="1" si="514"/>
        <v>#REF!</v>
      </c>
      <c r="AT163" s="167" t="e">
        <f t="shared" ca="1" si="515"/>
        <v>#REF!</v>
      </c>
      <c r="AU163" s="167" t="e">
        <f t="shared" ca="1" si="516"/>
        <v>#REF!</v>
      </c>
      <c r="AV163" s="167" t="e">
        <f t="shared" ca="1" si="517"/>
        <v>#REF!</v>
      </c>
      <c r="AW163" s="167" t="e">
        <f t="shared" ca="1" si="518"/>
        <v>#REF!</v>
      </c>
      <c r="AX163" s="167" t="e">
        <f t="shared" ca="1" si="519"/>
        <v>#REF!</v>
      </c>
      <c r="AY163" s="167" t="e">
        <f t="shared" ca="1" si="520"/>
        <v>#REF!</v>
      </c>
      <c r="AZ163" s="167" t="e">
        <f t="shared" ca="1" si="521"/>
        <v>#REF!</v>
      </c>
      <c r="BA163" s="167" t="e">
        <f t="shared" ca="1" si="522"/>
        <v>#REF!</v>
      </c>
      <c r="BB163" s="167" t="e">
        <f t="shared" ca="1" si="523"/>
        <v>#REF!</v>
      </c>
      <c r="BC163" s="167" t="e">
        <f t="shared" ca="1" si="524"/>
        <v>#REF!</v>
      </c>
      <c r="BD163" s="167" t="e">
        <f t="shared" ca="1" si="525"/>
        <v>#REF!</v>
      </c>
      <c r="BE163" s="167" t="e">
        <f t="shared" ca="1" si="526"/>
        <v>#REF!</v>
      </c>
      <c r="BF163" s="18"/>
      <c r="BG163" s="168">
        <f>INDEX('2_Needs'!$F:$F,MATCH($A163,'2_Needs'!$A:$A,0))</f>
        <v>3.0615678278760099E-4</v>
      </c>
      <c r="BH163" s="114"/>
      <c r="BI163" s="167">
        <f t="shared" ref="BI163:BX163" si="615">IF(BI$3="reset",$BG163*BI$6,BH163*(1+$C$4))</f>
        <v>0</v>
      </c>
      <c r="BJ163" s="167">
        <f t="shared" si="615"/>
        <v>0</v>
      </c>
      <c r="BK163" s="167">
        <f t="shared" si="615"/>
        <v>0</v>
      </c>
      <c r="BL163" s="167">
        <f t="shared" si="615"/>
        <v>0</v>
      </c>
      <c r="BM163" s="167">
        <f t="shared" si="615"/>
        <v>0</v>
      </c>
      <c r="BN163" s="167">
        <f t="shared" si="615"/>
        <v>0</v>
      </c>
      <c r="BO163" s="167">
        <f t="shared" si="615"/>
        <v>0</v>
      </c>
      <c r="BP163" s="167">
        <f t="shared" si="615"/>
        <v>0</v>
      </c>
      <c r="BQ163" s="167">
        <f t="shared" si="615"/>
        <v>0</v>
      </c>
      <c r="BR163" s="167">
        <f t="shared" si="615"/>
        <v>0</v>
      </c>
      <c r="BS163" s="167">
        <f t="shared" si="615"/>
        <v>0</v>
      </c>
      <c r="BT163" s="167">
        <f t="shared" si="615"/>
        <v>0</v>
      </c>
      <c r="BU163" s="167">
        <f t="shared" si="615"/>
        <v>0</v>
      </c>
      <c r="BV163" s="167">
        <f t="shared" si="615"/>
        <v>0</v>
      </c>
      <c r="BW163" s="167">
        <f t="shared" si="615"/>
        <v>0</v>
      </c>
      <c r="BX163" s="167">
        <f t="shared" si="615"/>
        <v>0</v>
      </c>
      <c r="BZ163" s="167" t="e">
        <f t="shared" ca="1" si="445"/>
        <v>#REF!</v>
      </c>
      <c r="CA163" s="167" t="e">
        <f t="shared" ca="1" si="446"/>
        <v>#REF!</v>
      </c>
      <c r="CB163" s="167" t="e">
        <f t="shared" ca="1" si="447"/>
        <v>#REF!</v>
      </c>
      <c r="CC163" s="167" t="e">
        <f t="shared" ca="1" si="448"/>
        <v>#REF!</v>
      </c>
      <c r="CD163" s="167" t="e">
        <f t="shared" ca="1" si="449"/>
        <v>#REF!</v>
      </c>
      <c r="CE163" s="167" t="e">
        <f t="shared" ca="1" si="450"/>
        <v>#REF!</v>
      </c>
      <c r="CF163" s="167" t="e">
        <f t="shared" ca="1" si="451"/>
        <v>#REF!</v>
      </c>
      <c r="CG163" s="167" t="e">
        <f t="shared" ca="1" si="452"/>
        <v>#REF!</v>
      </c>
      <c r="CH163" s="167" t="e">
        <f t="shared" ca="1" si="453"/>
        <v>#REF!</v>
      </c>
      <c r="CI163" s="167" t="e">
        <f t="shared" ca="1" si="454"/>
        <v>#REF!</v>
      </c>
      <c r="CJ163" s="167" t="e">
        <f t="shared" ca="1" si="455"/>
        <v>#REF!</v>
      </c>
      <c r="CK163" s="167" t="e">
        <f t="shared" ca="1" si="456"/>
        <v>#REF!</v>
      </c>
      <c r="CL163" s="167" t="e">
        <f t="shared" ca="1" si="457"/>
        <v>#REF!</v>
      </c>
      <c r="CM163" s="167" t="e">
        <f t="shared" ca="1" si="458"/>
        <v>#REF!</v>
      </c>
      <c r="CN163" s="167" t="e">
        <f t="shared" ca="1" si="459"/>
        <v>#REF!</v>
      </c>
      <c r="CO163" s="167" t="e">
        <f t="shared" ca="1" si="460"/>
        <v>#REF!</v>
      </c>
      <c r="CQ163" s="167" t="e">
        <f t="shared" ca="1" si="461"/>
        <v>#REF!</v>
      </c>
      <c r="CR163" s="167" t="e">
        <f t="shared" ca="1" si="462"/>
        <v>#REF!</v>
      </c>
      <c r="CS163" s="167" t="e">
        <f t="shared" ca="1" si="463"/>
        <v>#REF!</v>
      </c>
      <c r="CT163" s="167" t="e">
        <f t="shared" ca="1" si="464"/>
        <v>#REF!</v>
      </c>
      <c r="CU163" s="167" t="e">
        <f t="shared" ca="1" si="465"/>
        <v>#REF!</v>
      </c>
      <c r="CV163" s="167" t="e">
        <f t="shared" ca="1" si="466"/>
        <v>#REF!</v>
      </c>
      <c r="CW163" s="167" t="e">
        <f t="shared" ca="1" si="467"/>
        <v>#REF!</v>
      </c>
      <c r="CX163" s="167" t="e">
        <f t="shared" ca="1" si="468"/>
        <v>#REF!</v>
      </c>
      <c r="CY163" s="167" t="e">
        <f t="shared" ca="1" si="469"/>
        <v>#REF!</v>
      </c>
      <c r="CZ163" s="167" t="e">
        <f t="shared" ca="1" si="470"/>
        <v>#REF!</v>
      </c>
      <c r="DA163" s="167" t="e">
        <f t="shared" ca="1" si="471"/>
        <v>#REF!</v>
      </c>
      <c r="DB163" s="167" t="e">
        <f t="shared" ca="1" si="472"/>
        <v>#REF!</v>
      </c>
      <c r="DC163" s="167" t="e">
        <f t="shared" ca="1" si="473"/>
        <v>#REF!</v>
      </c>
      <c r="DD163" s="167" t="e">
        <f t="shared" ca="1" si="474"/>
        <v>#REF!</v>
      </c>
      <c r="DE163" s="167" t="e">
        <f t="shared" ca="1" si="475"/>
        <v>#REF!</v>
      </c>
      <c r="DF163" s="167" t="e">
        <f t="shared" ca="1" si="476"/>
        <v>#REF!</v>
      </c>
      <c r="DH163" s="167">
        <f t="shared" si="477"/>
        <v>0</v>
      </c>
      <c r="DI163" s="167">
        <f t="shared" si="478"/>
        <v>0</v>
      </c>
      <c r="DJ163" s="167">
        <f t="shared" si="479"/>
        <v>0</v>
      </c>
      <c r="DK163" s="167">
        <f t="shared" si="480"/>
        <v>0</v>
      </c>
      <c r="DL163" s="167">
        <f t="shared" si="481"/>
        <v>0</v>
      </c>
      <c r="DM163" s="167">
        <f t="shared" si="482"/>
        <v>0</v>
      </c>
      <c r="DN163" s="167">
        <f t="shared" si="483"/>
        <v>0</v>
      </c>
      <c r="DO163" s="167">
        <f t="shared" si="484"/>
        <v>0</v>
      </c>
      <c r="DP163" s="167">
        <f t="shared" si="485"/>
        <v>0</v>
      </c>
      <c r="DQ163" s="167">
        <f t="shared" si="486"/>
        <v>0</v>
      </c>
      <c r="DR163" s="167">
        <f t="shared" si="487"/>
        <v>0</v>
      </c>
      <c r="DS163" s="167">
        <f t="shared" si="488"/>
        <v>0</v>
      </c>
      <c r="DT163" s="167">
        <f t="shared" si="489"/>
        <v>0</v>
      </c>
      <c r="DU163" s="167">
        <f t="shared" si="490"/>
        <v>0</v>
      </c>
      <c r="DV163" s="167">
        <f t="shared" si="491"/>
        <v>0</v>
      </c>
      <c r="DW163" s="167">
        <f t="shared" si="492"/>
        <v>0</v>
      </c>
      <c r="DY163" s="167" t="e">
        <f t="shared" ca="1" si="528"/>
        <v>#REF!</v>
      </c>
      <c r="DZ163" s="167" t="e">
        <f t="shared" ca="1" si="529"/>
        <v>#REF!</v>
      </c>
      <c r="EA163" s="167" t="e">
        <f t="shared" ca="1" si="530"/>
        <v>#REF!</v>
      </c>
      <c r="EB163" s="167" t="e">
        <f t="shared" ca="1" si="531"/>
        <v>#REF!</v>
      </c>
      <c r="EC163" s="167" t="e">
        <f t="shared" ca="1" si="532"/>
        <v>#REF!</v>
      </c>
      <c r="ED163" s="167" t="e">
        <f t="shared" ca="1" si="533"/>
        <v>#REF!</v>
      </c>
      <c r="EE163" s="167" t="e">
        <f t="shared" ca="1" si="534"/>
        <v>#REF!</v>
      </c>
      <c r="EF163" s="167" t="e">
        <f t="shared" ca="1" si="535"/>
        <v>#REF!</v>
      </c>
      <c r="EG163" s="167" t="e">
        <f t="shared" ca="1" si="536"/>
        <v>#REF!</v>
      </c>
      <c r="EH163" s="167" t="e">
        <f t="shared" ca="1" si="537"/>
        <v>#REF!</v>
      </c>
      <c r="EI163" s="167" t="e">
        <f t="shared" ca="1" si="538"/>
        <v>#REF!</v>
      </c>
      <c r="EJ163" s="167" t="e">
        <f t="shared" ca="1" si="539"/>
        <v>#REF!</v>
      </c>
      <c r="EK163" s="167" t="e">
        <f t="shared" ca="1" si="540"/>
        <v>#REF!</v>
      </c>
      <c r="EL163" s="167" t="e">
        <f t="shared" ca="1" si="541"/>
        <v>#REF!</v>
      </c>
      <c r="EM163" s="167" t="e">
        <f t="shared" ca="1" si="542"/>
        <v>#REF!</v>
      </c>
      <c r="EN163" s="167" t="e">
        <f t="shared" ca="1" si="543"/>
        <v>#REF!</v>
      </c>
      <c r="EP163" s="167">
        <f t="shared" si="544"/>
        <v>0</v>
      </c>
      <c r="EQ163" s="167">
        <f t="shared" si="545"/>
        <v>0</v>
      </c>
      <c r="ER163" s="167">
        <f t="shared" si="546"/>
        <v>0</v>
      </c>
      <c r="ES163" s="167">
        <f t="shared" si="547"/>
        <v>0</v>
      </c>
      <c r="ET163" s="167">
        <f t="shared" si="548"/>
        <v>0</v>
      </c>
      <c r="EU163" s="167">
        <f t="shared" si="549"/>
        <v>0</v>
      </c>
      <c r="EV163" s="167">
        <f t="shared" si="550"/>
        <v>0</v>
      </c>
      <c r="EW163" s="167">
        <f t="shared" si="551"/>
        <v>0</v>
      </c>
      <c r="EX163" s="167">
        <f t="shared" si="552"/>
        <v>0</v>
      </c>
      <c r="EY163" s="167">
        <f t="shared" si="553"/>
        <v>0</v>
      </c>
      <c r="EZ163" s="167">
        <f t="shared" si="554"/>
        <v>0</v>
      </c>
      <c r="FA163" s="167">
        <f t="shared" si="555"/>
        <v>0</v>
      </c>
      <c r="FB163" s="167">
        <f t="shared" si="556"/>
        <v>0</v>
      </c>
      <c r="FC163" s="167">
        <f t="shared" si="557"/>
        <v>0</v>
      </c>
      <c r="FD163" s="167">
        <f t="shared" si="558"/>
        <v>0</v>
      </c>
      <c r="FE163" s="167">
        <f t="shared" si="559"/>
        <v>0</v>
      </c>
      <c r="FG163" s="167">
        <f t="shared" si="560"/>
        <v>0</v>
      </c>
      <c r="FH163" s="167">
        <f t="shared" si="561"/>
        <v>0</v>
      </c>
      <c r="FI163" s="167">
        <f t="shared" si="562"/>
        <v>0</v>
      </c>
      <c r="FJ163" s="167">
        <f t="shared" si="563"/>
        <v>0</v>
      </c>
      <c r="FK163" s="167">
        <f t="shared" si="564"/>
        <v>0</v>
      </c>
      <c r="FL163" s="167">
        <f t="shared" si="565"/>
        <v>0</v>
      </c>
      <c r="FM163" s="167">
        <f t="shared" si="566"/>
        <v>0</v>
      </c>
      <c r="FN163" s="167">
        <f t="shared" si="567"/>
        <v>0</v>
      </c>
      <c r="FO163" s="167">
        <f t="shared" si="568"/>
        <v>0</v>
      </c>
      <c r="FP163" s="167">
        <f t="shared" si="569"/>
        <v>0</v>
      </c>
      <c r="FQ163" s="167">
        <f t="shared" si="570"/>
        <v>0</v>
      </c>
      <c r="FR163" s="167">
        <f t="shared" si="571"/>
        <v>0</v>
      </c>
      <c r="FS163" s="167">
        <f t="shared" si="572"/>
        <v>0</v>
      </c>
      <c r="FT163" s="167">
        <f t="shared" si="573"/>
        <v>0</v>
      </c>
      <c r="FU163" s="167">
        <f t="shared" si="574"/>
        <v>0</v>
      </c>
      <c r="FV163" s="167">
        <f t="shared" si="575"/>
        <v>0</v>
      </c>
      <c r="FX163" s="167">
        <f t="shared" si="576"/>
        <v>0</v>
      </c>
      <c r="FY163" s="167">
        <f t="shared" si="577"/>
        <v>0</v>
      </c>
      <c r="FZ163" s="167">
        <f t="shared" si="578"/>
        <v>0</v>
      </c>
      <c r="GA163" s="167">
        <f t="shared" si="579"/>
        <v>0</v>
      </c>
      <c r="GB163" s="167">
        <f t="shared" si="580"/>
        <v>0</v>
      </c>
      <c r="GC163" s="167">
        <f t="shared" si="581"/>
        <v>0</v>
      </c>
      <c r="GD163" s="167">
        <f t="shared" si="582"/>
        <v>0</v>
      </c>
      <c r="GE163" s="167">
        <f t="shared" si="583"/>
        <v>0</v>
      </c>
      <c r="GF163" s="167">
        <f t="shared" si="584"/>
        <v>0</v>
      </c>
      <c r="GG163" s="167">
        <f t="shared" si="585"/>
        <v>0</v>
      </c>
      <c r="GH163" s="167">
        <f t="shared" si="586"/>
        <v>0</v>
      </c>
      <c r="GI163" s="167">
        <f t="shared" si="587"/>
        <v>0</v>
      </c>
      <c r="GJ163" s="167">
        <f t="shared" si="588"/>
        <v>0</v>
      </c>
      <c r="GK163" s="167">
        <f t="shared" si="589"/>
        <v>0</v>
      </c>
      <c r="GL163" s="167">
        <f t="shared" si="590"/>
        <v>0</v>
      </c>
      <c r="GM163" s="167">
        <f t="shared" si="591"/>
        <v>0</v>
      </c>
      <c r="GO163" s="167" t="e">
        <f t="shared" ca="1" si="426"/>
        <v>#REF!</v>
      </c>
      <c r="GP163" s="167" t="e">
        <f t="shared" ca="1" si="614"/>
        <v>#REF!</v>
      </c>
      <c r="GQ163" s="167" t="e">
        <f t="shared" ca="1" si="614"/>
        <v>#REF!</v>
      </c>
      <c r="GR163" s="167" t="e">
        <f t="shared" ca="1" si="614"/>
        <v>#REF!</v>
      </c>
      <c r="GS163" s="167" t="e">
        <f t="shared" ca="1" si="614"/>
        <v>#REF!</v>
      </c>
      <c r="GT163" s="167" t="e">
        <f t="shared" ca="1" si="614"/>
        <v>#REF!</v>
      </c>
      <c r="GU163" s="167" t="e">
        <f t="shared" ca="1" si="614"/>
        <v>#REF!</v>
      </c>
      <c r="GV163" s="167" t="e">
        <f t="shared" ca="1" si="614"/>
        <v>#REF!</v>
      </c>
      <c r="GW163" s="167" t="e">
        <f t="shared" ca="1" si="614"/>
        <v>#REF!</v>
      </c>
      <c r="GX163" s="167" t="e">
        <f t="shared" ca="1" si="614"/>
        <v>#REF!</v>
      </c>
      <c r="GY163" s="167" t="e">
        <f t="shared" ca="1" si="614"/>
        <v>#REF!</v>
      </c>
      <c r="GZ163" s="167" t="e">
        <f t="shared" ca="1" si="614"/>
        <v>#REF!</v>
      </c>
      <c r="HA163" s="167" t="e">
        <f t="shared" ca="1" si="614"/>
        <v>#REF!</v>
      </c>
      <c r="HB163" s="167" t="e">
        <f t="shared" ca="1" si="614"/>
        <v>#REF!</v>
      </c>
      <c r="HC163" s="167" t="e">
        <f t="shared" ca="1" si="614"/>
        <v>#REF!</v>
      </c>
      <c r="HD163" s="167" t="e">
        <f t="shared" ca="1" si="614"/>
        <v>#REF!</v>
      </c>
      <c r="HF163" s="167" t="e">
        <f t="shared" ca="1" si="493"/>
        <v>#REF!</v>
      </c>
      <c r="HG163" s="167" t="e">
        <f t="shared" ca="1" si="494"/>
        <v>#REF!</v>
      </c>
      <c r="HH163" s="167" t="e">
        <f t="shared" ca="1" si="495"/>
        <v>#REF!</v>
      </c>
      <c r="HI163" s="167" t="e">
        <f t="shared" ca="1" si="496"/>
        <v>#REF!</v>
      </c>
      <c r="HJ163" s="167" t="e">
        <f t="shared" ca="1" si="497"/>
        <v>#REF!</v>
      </c>
      <c r="HK163" s="167" t="e">
        <f t="shared" ca="1" si="498"/>
        <v>#REF!</v>
      </c>
      <c r="HL163" s="167" t="e">
        <f t="shared" ca="1" si="499"/>
        <v>#REF!</v>
      </c>
      <c r="HM163" s="167" t="e">
        <f t="shared" ca="1" si="500"/>
        <v>#REF!</v>
      </c>
      <c r="HN163" s="167" t="e">
        <f t="shared" ca="1" si="501"/>
        <v>#REF!</v>
      </c>
      <c r="HO163" s="167" t="e">
        <f t="shared" ca="1" si="502"/>
        <v>#REF!</v>
      </c>
      <c r="HP163" s="167" t="e">
        <f t="shared" ca="1" si="503"/>
        <v>#REF!</v>
      </c>
      <c r="HQ163" s="167" t="e">
        <f t="shared" ca="1" si="504"/>
        <v>#REF!</v>
      </c>
      <c r="HR163" s="167" t="e">
        <f t="shared" ca="1" si="505"/>
        <v>#REF!</v>
      </c>
      <c r="HS163" s="167" t="e">
        <f t="shared" ca="1" si="506"/>
        <v>#REF!</v>
      </c>
      <c r="HT163" s="167" t="e">
        <f t="shared" ca="1" si="507"/>
        <v>#REF!</v>
      </c>
      <c r="HU163" s="167" t="e">
        <f t="shared" ca="1" si="508"/>
        <v>#REF!</v>
      </c>
      <c r="HW163" s="167" t="e">
        <f t="shared" ca="1" si="509"/>
        <v>#REF!</v>
      </c>
      <c r="HX163" s="167">
        <f t="shared" si="510"/>
        <v>0</v>
      </c>
      <c r="HY163" s="167" t="e">
        <f t="shared" ca="1" si="592"/>
        <v>#REF!</v>
      </c>
      <c r="HZ163" s="219" t="e">
        <f t="shared" ca="1" si="593"/>
        <v>#REF!</v>
      </c>
    </row>
    <row r="164" spans="1:234" s="48" customFormat="1">
      <c r="A164" s="3" t="s">
        <v>318</v>
      </c>
      <c r="B164" s="202" t="str">
        <f>INDEX('Ref1'!$E:$E,MATCH(A164,'Ref1'!$A:$A,0))</f>
        <v>Havant</v>
      </c>
      <c r="C164" s="42" t="str">
        <f>INDEX(Data1!B:B,MATCH(A164,Data1!A:A,0))</f>
        <v>SD</v>
      </c>
      <c r="D164" s="253" t="str">
        <f>INDEX(Data1!C:C,MATCH(A164,Data1!A:A,0))</f>
        <v>SE</v>
      </c>
      <c r="E164" s="200" t="str">
        <f>IF($C$6="No","No",IF(COUNTIF(Inputs!$K$359:$K$398,$A164)&gt;0,"Yes","No"))</f>
        <v>No</v>
      </c>
      <c r="F164" s="404"/>
      <c r="G164" s="62">
        <f>INDEX('4_RatesSplit'!K:K,MATCH($A164,'4_RatesSplit'!$A:$A,0))</f>
        <v>0</v>
      </c>
      <c r="H164" s="171">
        <f>INDEX('4_RatesSplit'!L:L,MATCH($A164,'4_RatesSplit'!$A:$A,0))</f>
        <v>0</v>
      </c>
      <c r="I164" s="167">
        <f>INDEX('4_RatesSplit'!M:M,MATCH($A164,'4_RatesSplit'!$A:$A,0))</f>
        <v>0</v>
      </c>
      <c r="J164" s="167">
        <f>INDEX('4_RatesSplit'!N:N,MATCH($A164,'4_RatesSplit'!$A:$A,0))</f>
        <v>0</v>
      </c>
      <c r="K164" s="167">
        <f>INDEX('4_RatesSplit'!O:O,MATCH($A164,'4_RatesSplit'!$A:$A,0))</f>
        <v>0</v>
      </c>
      <c r="L164" s="167">
        <f>INDEX('4_RatesSplit'!P:P,MATCH($A164,'4_RatesSplit'!$A:$A,0))</f>
        <v>0</v>
      </c>
      <c r="M164" s="167">
        <f>INDEX('4_RatesSplit'!Q:Q,MATCH($A164,'4_RatesSplit'!$A:$A,0))</f>
        <v>0</v>
      </c>
      <c r="N164" s="167">
        <f>INDEX('4_RatesSplit'!R:R,MATCH($A164,'4_RatesSplit'!$A:$A,0))</f>
        <v>0</v>
      </c>
      <c r="O164" s="167">
        <f>INDEX('4_RatesSplit'!S:S,MATCH($A164,'4_RatesSplit'!$A:$A,0))</f>
        <v>0</v>
      </c>
      <c r="P164" s="167">
        <f>INDEX('4_RatesSplit'!T:T,MATCH($A164,'4_RatesSplit'!$A:$A,0))</f>
        <v>0</v>
      </c>
      <c r="Q164" s="167">
        <f>INDEX('4_RatesSplit'!U:U,MATCH($A164,'4_RatesSplit'!$A:$A,0))</f>
        <v>0</v>
      </c>
      <c r="R164" s="167">
        <f>INDEX('4_RatesSplit'!V:V,MATCH($A164,'4_RatesSplit'!$A:$A,0))</f>
        <v>0</v>
      </c>
      <c r="S164" s="167">
        <f>INDEX('4_RatesSplit'!W:W,MATCH($A164,'4_RatesSplit'!$A:$A,0))</f>
        <v>0</v>
      </c>
      <c r="T164" s="167">
        <f>INDEX('4_RatesSplit'!X:X,MATCH($A164,'4_RatesSplit'!$A:$A,0))</f>
        <v>0</v>
      </c>
      <c r="U164" s="167">
        <f>INDEX('4_RatesSplit'!Y:Y,MATCH($A164,'4_RatesSplit'!$A:$A,0))</f>
        <v>0</v>
      </c>
      <c r="V164" s="167">
        <f>INDEX('4_RatesSplit'!Z:Z,MATCH($A164,'4_RatesSplit'!$A:$A,0))</f>
        <v>0</v>
      </c>
      <c r="W164" s="167">
        <f>INDEX('4_RatesSplit'!AA:AA,MATCH($A164,'4_RatesSplit'!$A:$A,0))</f>
        <v>0</v>
      </c>
      <c r="X164" s="18"/>
      <c r="Y164" s="168" t="e">
        <f ca="1">INDEX('4_RatesSplit'!AT:AT,MATCH($A164,'4_RatesSplit'!$A:$A,0))</f>
        <v>#REF!</v>
      </c>
      <c r="Z164" s="168" t="e">
        <f ca="1">INDEX('4_RatesSplit'!AU:AU,MATCH($A164,'4_RatesSplit'!$A:$A,0))</f>
        <v>#REF!</v>
      </c>
      <c r="AA164" s="168" t="e">
        <f ca="1">INDEX('4_RatesSplit'!AV:AV,MATCH($A164,'4_RatesSplit'!$A:$A,0))</f>
        <v>#REF!</v>
      </c>
      <c r="AB164" s="168" t="e">
        <f ca="1">INDEX('4_RatesSplit'!AW:AW,MATCH($A164,'4_RatesSplit'!$A:$A,0))</f>
        <v>#REF!</v>
      </c>
      <c r="AC164" s="168" t="e">
        <f ca="1">INDEX('4_RatesSplit'!AX:AX,MATCH($A164,'4_RatesSplit'!$A:$A,0))</f>
        <v>#REF!</v>
      </c>
      <c r="AD164" s="168" t="e">
        <f ca="1">INDEX('4_RatesSplit'!AY:AY,MATCH($A164,'4_RatesSplit'!$A:$A,0))</f>
        <v>#REF!</v>
      </c>
      <c r="AE164" s="168" t="e">
        <f ca="1">INDEX('4_RatesSplit'!AZ:AZ,MATCH($A164,'4_RatesSplit'!$A:$A,0))</f>
        <v>#REF!</v>
      </c>
      <c r="AF164" s="168" t="e">
        <f ca="1">INDEX('4_RatesSplit'!BA:BA,MATCH($A164,'4_RatesSplit'!$A:$A,0))</f>
        <v>#REF!</v>
      </c>
      <c r="AG164" s="168" t="e">
        <f ca="1">INDEX('4_RatesSplit'!BB:BB,MATCH($A164,'4_RatesSplit'!$A:$A,0))</f>
        <v>#REF!</v>
      </c>
      <c r="AH164" s="168" t="e">
        <f ca="1">INDEX('4_RatesSplit'!BC:BC,MATCH($A164,'4_RatesSplit'!$A:$A,0))</f>
        <v>#REF!</v>
      </c>
      <c r="AI164" s="168" t="e">
        <f ca="1">INDEX('4_RatesSplit'!BD:BD,MATCH($A164,'4_RatesSplit'!$A:$A,0))</f>
        <v>#REF!</v>
      </c>
      <c r="AJ164" s="168" t="e">
        <f ca="1">INDEX('4_RatesSplit'!BE:BE,MATCH($A164,'4_RatesSplit'!$A:$A,0))</f>
        <v>#REF!</v>
      </c>
      <c r="AK164" s="168" t="e">
        <f ca="1">INDEX('4_RatesSplit'!BF:BF,MATCH($A164,'4_RatesSplit'!$A:$A,0))</f>
        <v>#REF!</v>
      </c>
      <c r="AL164" s="168" t="e">
        <f ca="1">INDEX('4_RatesSplit'!BG:BG,MATCH($A164,'4_RatesSplit'!$A:$A,0))</f>
        <v>#REF!</v>
      </c>
      <c r="AM164" s="168" t="e">
        <f ca="1">INDEX('4_RatesSplit'!BH:BH,MATCH($A164,'4_RatesSplit'!$A:$A,0))</f>
        <v>#REF!</v>
      </c>
      <c r="AN164" s="198" t="e">
        <f ca="1">INDEX('4_RatesSplit'!BI:BI,MATCH($A164,'4_RatesSplit'!$A:$A,0))</f>
        <v>#REF!</v>
      </c>
      <c r="AO164" s="114"/>
      <c r="AP164" s="167" t="e">
        <f t="shared" ca="1" si="511"/>
        <v>#REF!</v>
      </c>
      <c r="AQ164" s="167" t="e">
        <f t="shared" ca="1" si="512"/>
        <v>#REF!</v>
      </c>
      <c r="AR164" s="167" t="e">
        <f t="shared" ca="1" si="513"/>
        <v>#REF!</v>
      </c>
      <c r="AS164" s="167" t="e">
        <f t="shared" ca="1" si="514"/>
        <v>#REF!</v>
      </c>
      <c r="AT164" s="167" t="e">
        <f t="shared" ca="1" si="515"/>
        <v>#REF!</v>
      </c>
      <c r="AU164" s="167" t="e">
        <f t="shared" ca="1" si="516"/>
        <v>#REF!</v>
      </c>
      <c r="AV164" s="167" t="e">
        <f t="shared" ca="1" si="517"/>
        <v>#REF!</v>
      </c>
      <c r="AW164" s="167" t="e">
        <f t="shared" ca="1" si="518"/>
        <v>#REF!</v>
      </c>
      <c r="AX164" s="167" t="e">
        <f t="shared" ca="1" si="519"/>
        <v>#REF!</v>
      </c>
      <c r="AY164" s="167" t="e">
        <f t="shared" ca="1" si="520"/>
        <v>#REF!</v>
      </c>
      <c r="AZ164" s="167" t="e">
        <f t="shared" ca="1" si="521"/>
        <v>#REF!</v>
      </c>
      <c r="BA164" s="167" t="e">
        <f t="shared" ca="1" si="522"/>
        <v>#REF!</v>
      </c>
      <c r="BB164" s="167" t="e">
        <f t="shared" ca="1" si="523"/>
        <v>#REF!</v>
      </c>
      <c r="BC164" s="167" t="e">
        <f t="shared" ca="1" si="524"/>
        <v>#REF!</v>
      </c>
      <c r="BD164" s="167" t="e">
        <f t="shared" ca="1" si="525"/>
        <v>#REF!</v>
      </c>
      <c r="BE164" s="167" t="e">
        <f t="shared" ca="1" si="526"/>
        <v>#REF!</v>
      </c>
      <c r="BF164" s="18"/>
      <c r="BG164" s="168">
        <f>INDEX('2_Needs'!$F:$F,MATCH($A164,'2_Needs'!$A:$A,0))</f>
        <v>2.6834787831009598E-4</v>
      </c>
      <c r="BH164" s="114"/>
      <c r="BI164" s="167">
        <f t="shared" ref="BI164:BX164" si="616">IF(BI$3="reset",$BG164*BI$6,BH164*(1+$C$4))</f>
        <v>0</v>
      </c>
      <c r="BJ164" s="167">
        <f t="shared" si="616"/>
        <v>0</v>
      </c>
      <c r="BK164" s="167">
        <f t="shared" si="616"/>
        <v>0</v>
      </c>
      <c r="BL164" s="167">
        <f t="shared" si="616"/>
        <v>0</v>
      </c>
      <c r="BM164" s="167">
        <f t="shared" si="616"/>
        <v>0</v>
      </c>
      <c r="BN164" s="167">
        <f t="shared" si="616"/>
        <v>0</v>
      </c>
      <c r="BO164" s="167">
        <f t="shared" si="616"/>
        <v>0</v>
      </c>
      <c r="BP164" s="167">
        <f t="shared" si="616"/>
        <v>0</v>
      </c>
      <c r="BQ164" s="167">
        <f t="shared" si="616"/>
        <v>0</v>
      </c>
      <c r="BR164" s="167">
        <f t="shared" si="616"/>
        <v>0</v>
      </c>
      <c r="BS164" s="167">
        <f t="shared" si="616"/>
        <v>0</v>
      </c>
      <c r="BT164" s="167">
        <f t="shared" si="616"/>
        <v>0</v>
      </c>
      <c r="BU164" s="167">
        <f t="shared" si="616"/>
        <v>0</v>
      </c>
      <c r="BV164" s="167">
        <f t="shared" si="616"/>
        <v>0</v>
      </c>
      <c r="BW164" s="167">
        <f t="shared" si="616"/>
        <v>0</v>
      </c>
      <c r="BX164" s="167">
        <f t="shared" si="616"/>
        <v>0</v>
      </c>
      <c r="BZ164" s="167" t="e">
        <f t="shared" ca="1" si="445"/>
        <v>#REF!</v>
      </c>
      <c r="CA164" s="167" t="e">
        <f t="shared" ca="1" si="446"/>
        <v>#REF!</v>
      </c>
      <c r="CB164" s="167" t="e">
        <f t="shared" ca="1" si="447"/>
        <v>#REF!</v>
      </c>
      <c r="CC164" s="167" t="e">
        <f t="shared" ca="1" si="448"/>
        <v>#REF!</v>
      </c>
      <c r="CD164" s="167" t="e">
        <f t="shared" ca="1" si="449"/>
        <v>#REF!</v>
      </c>
      <c r="CE164" s="167" t="e">
        <f t="shared" ca="1" si="450"/>
        <v>#REF!</v>
      </c>
      <c r="CF164" s="167" t="e">
        <f t="shared" ca="1" si="451"/>
        <v>#REF!</v>
      </c>
      <c r="CG164" s="167" t="e">
        <f t="shared" ca="1" si="452"/>
        <v>#REF!</v>
      </c>
      <c r="CH164" s="167" t="e">
        <f t="shared" ca="1" si="453"/>
        <v>#REF!</v>
      </c>
      <c r="CI164" s="167" t="e">
        <f t="shared" ca="1" si="454"/>
        <v>#REF!</v>
      </c>
      <c r="CJ164" s="167" t="e">
        <f t="shared" ca="1" si="455"/>
        <v>#REF!</v>
      </c>
      <c r="CK164" s="167" t="e">
        <f t="shared" ca="1" si="456"/>
        <v>#REF!</v>
      </c>
      <c r="CL164" s="167" t="e">
        <f t="shared" ca="1" si="457"/>
        <v>#REF!</v>
      </c>
      <c r="CM164" s="167" t="e">
        <f t="shared" ca="1" si="458"/>
        <v>#REF!</v>
      </c>
      <c r="CN164" s="167" t="e">
        <f t="shared" ca="1" si="459"/>
        <v>#REF!</v>
      </c>
      <c r="CO164" s="167" t="e">
        <f t="shared" ca="1" si="460"/>
        <v>#REF!</v>
      </c>
      <c r="CQ164" s="167" t="e">
        <f t="shared" ca="1" si="461"/>
        <v>#REF!</v>
      </c>
      <c r="CR164" s="167" t="e">
        <f t="shared" ca="1" si="462"/>
        <v>#REF!</v>
      </c>
      <c r="CS164" s="167" t="e">
        <f t="shared" ca="1" si="463"/>
        <v>#REF!</v>
      </c>
      <c r="CT164" s="167" t="e">
        <f t="shared" ca="1" si="464"/>
        <v>#REF!</v>
      </c>
      <c r="CU164" s="167" t="e">
        <f t="shared" ca="1" si="465"/>
        <v>#REF!</v>
      </c>
      <c r="CV164" s="167" t="e">
        <f t="shared" ca="1" si="466"/>
        <v>#REF!</v>
      </c>
      <c r="CW164" s="167" t="e">
        <f t="shared" ca="1" si="467"/>
        <v>#REF!</v>
      </c>
      <c r="CX164" s="167" t="e">
        <f t="shared" ca="1" si="468"/>
        <v>#REF!</v>
      </c>
      <c r="CY164" s="167" t="e">
        <f t="shared" ca="1" si="469"/>
        <v>#REF!</v>
      </c>
      <c r="CZ164" s="167" t="e">
        <f t="shared" ca="1" si="470"/>
        <v>#REF!</v>
      </c>
      <c r="DA164" s="167" t="e">
        <f t="shared" ca="1" si="471"/>
        <v>#REF!</v>
      </c>
      <c r="DB164" s="167" t="e">
        <f t="shared" ca="1" si="472"/>
        <v>#REF!</v>
      </c>
      <c r="DC164" s="167" t="e">
        <f t="shared" ca="1" si="473"/>
        <v>#REF!</v>
      </c>
      <c r="DD164" s="167" t="e">
        <f t="shared" ca="1" si="474"/>
        <v>#REF!</v>
      </c>
      <c r="DE164" s="167" t="e">
        <f t="shared" ca="1" si="475"/>
        <v>#REF!</v>
      </c>
      <c r="DF164" s="167" t="e">
        <f t="shared" ca="1" si="476"/>
        <v>#REF!</v>
      </c>
      <c r="DH164" s="167">
        <f t="shared" si="477"/>
        <v>0</v>
      </c>
      <c r="DI164" s="167">
        <f t="shared" si="478"/>
        <v>0</v>
      </c>
      <c r="DJ164" s="167">
        <f t="shared" si="479"/>
        <v>0</v>
      </c>
      <c r="DK164" s="167">
        <f t="shared" si="480"/>
        <v>0</v>
      </c>
      <c r="DL164" s="167">
        <f t="shared" si="481"/>
        <v>0</v>
      </c>
      <c r="DM164" s="167">
        <f t="shared" si="482"/>
        <v>0</v>
      </c>
      <c r="DN164" s="167">
        <f t="shared" si="483"/>
        <v>0</v>
      </c>
      <c r="DO164" s="167">
        <f t="shared" si="484"/>
        <v>0</v>
      </c>
      <c r="DP164" s="167">
        <f t="shared" si="485"/>
        <v>0</v>
      </c>
      <c r="DQ164" s="167">
        <f t="shared" si="486"/>
        <v>0</v>
      </c>
      <c r="DR164" s="167">
        <f t="shared" si="487"/>
        <v>0</v>
      </c>
      <c r="DS164" s="167">
        <f t="shared" si="488"/>
        <v>0</v>
      </c>
      <c r="DT164" s="167">
        <f t="shared" si="489"/>
        <v>0</v>
      </c>
      <c r="DU164" s="167">
        <f t="shared" si="490"/>
        <v>0</v>
      </c>
      <c r="DV164" s="167">
        <f t="shared" si="491"/>
        <v>0</v>
      </c>
      <c r="DW164" s="167">
        <f t="shared" si="492"/>
        <v>0</v>
      </c>
      <c r="DY164" s="167" t="e">
        <f t="shared" ca="1" si="528"/>
        <v>#REF!</v>
      </c>
      <c r="DZ164" s="167" t="e">
        <f t="shared" ca="1" si="529"/>
        <v>#REF!</v>
      </c>
      <c r="EA164" s="167" t="e">
        <f t="shared" ca="1" si="530"/>
        <v>#REF!</v>
      </c>
      <c r="EB164" s="167" t="e">
        <f t="shared" ca="1" si="531"/>
        <v>#REF!</v>
      </c>
      <c r="EC164" s="167" t="e">
        <f t="shared" ca="1" si="532"/>
        <v>#REF!</v>
      </c>
      <c r="ED164" s="167" t="e">
        <f t="shared" ca="1" si="533"/>
        <v>#REF!</v>
      </c>
      <c r="EE164" s="167" t="e">
        <f t="shared" ca="1" si="534"/>
        <v>#REF!</v>
      </c>
      <c r="EF164" s="167" t="e">
        <f t="shared" ca="1" si="535"/>
        <v>#REF!</v>
      </c>
      <c r="EG164" s="167" t="e">
        <f t="shared" ca="1" si="536"/>
        <v>#REF!</v>
      </c>
      <c r="EH164" s="167" t="e">
        <f t="shared" ca="1" si="537"/>
        <v>#REF!</v>
      </c>
      <c r="EI164" s="167" t="e">
        <f t="shared" ca="1" si="538"/>
        <v>#REF!</v>
      </c>
      <c r="EJ164" s="167" t="e">
        <f t="shared" ca="1" si="539"/>
        <v>#REF!</v>
      </c>
      <c r="EK164" s="167" t="e">
        <f t="shared" ca="1" si="540"/>
        <v>#REF!</v>
      </c>
      <c r="EL164" s="167" t="e">
        <f t="shared" ca="1" si="541"/>
        <v>#REF!</v>
      </c>
      <c r="EM164" s="167" t="e">
        <f t="shared" ca="1" si="542"/>
        <v>#REF!</v>
      </c>
      <c r="EN164" s="167" t="e">
        <f t="shared" ca="1" si="543"/>
        <v>#REF!</v>
      </c>
      <c r="EP164" s="167">
        <f t="shared" si="544"/>
        <v>0</v>
      </c>
      <c r="EQ164" s="167">
        <f t="shared" si="545"/>
        <v>0</v>
      </c>
      <c r="ER164" s="167">
        <f t="shared" si="546"/>
        <v>0</v>
      </c>
      <c r="ES164" s="167">
        <f t="shared" si="547"/>
        <v>0</v>
      </c>
      <c r="ET164" s="167">
        <f t="shared" si="548"/>
        <v>0</v>
      </c>
      <c r="EU164" s="167">
        <f t="shared" si="549"/>
        <v>0</v>
      </c>
      <c r="EV164" s="167">
        <f t="shared" si="550"/>
        <v>0</v>
      </c>
      <c r="EW164" s="167">
        <f t="shared" si="551"/>
        <v>0</v>
      </c>
      <c r="EX164" s="167">
        <f t="shared" si="552"/>
        <v>0</v>
      </c>
      <c r="EY164" s="167">
        <f t="shared" si="553"/>
        <v>0</v>
      </c>
      <c r="EZ164" s="167">
        <f t="shared" si="554"/>
        <v>0</v>
      </c>
      <c r="FA164" s="167">
        <f t="shared" si="555"/>
        <v>0</v>
      </c>
      <c r="FB164" s="167">
        <f t="shared" si="556"/>
        <v>0</v>
      </c>
      <c r="FC164" s="167">
        <f t="shared" si="557"/>
        <v>0</v>
      </c>
      <c r="FD164" s="167">
        <f t="shared" si="558"/>
        <v>0</v>
      </c>
      <c r="FE164" s="167">
        <f t="shared" si="559"/>
        <v>0</v>
      </c>
      <c r="FG164" s="167">
        <f t="shared" si="560"/>
        <v>0</v>
      </c>
      <c r="FH164" s="167">
        <f t="shared" si="561"/>
        <v>0</v>
      </c>
      <c r="FI164" s="167">
        <f t="shared" si="562"/>
        <v>0</v>
      </c>
      <c r="FJ164" s="167">
        <f t="shared" si="563"/>
        <v>0</v>
      </c>
      <c r="FK164" s="167">
        <f t="shared" si="564"/>
        <v>0</v>
      </c>
      <c r="FL164" s="167">
        <f t="shared" si="565"/>
        <v>0</v>
      </c>
      <c r="FM164" s="167">
        <f t="shared" si="566"/>
        <v>0</v>
      </c>
      <c r="FN164" s="167">
        <f t="shared" si="567"/>
        <v>0</v>
      </c>
      <c r="FO164" s="167">
        <f t="shared" si="568"/>
        <v>0</v>
      </c>
      <c r="FP164" s="167">
        <f t="shared" si="569"/>
        <v>0</v>
      </c>
      <c r="FQ164" s="167">
        <f t="shared" si="570"/>
        <v>0</v>
      </c>
      <c r="FR164" s="167">
        <f t="shared" si="571"/>
        <v>0</v>
      </c>
      <c r="FS164" s="167">
        <f t="shared" si="572"/>
        <v>0</v>
      </c>
      <c r="FT164" s="167">
        <f t="shared" si="573"/>
        <v>0</v>
      </c>
      <c r="FU164" s="167">
        <f t="shared" si="574"/>
        <v>0</v>
      </c>
      <c r="FV164" s="167">
        <f t="shared" si="575"/>
        <v>0</v>
      </c>
      <c r="FX164" s="167">
        <f t="shared" si="576"/>
        <v>0</v>
      </c>
      <c r="FY164" s="167">
        <f t="shared" si="577"/>
        <v>0</v>
      </c>
      <c r="FZ164" s="167">
        <f t="shared" si="578"/>
        <v>0</v>
      </c>
      <c r="GA164" s="167">
        <f t="shared" si="579"/>
        <v>0</v>
      </c>
      <c r="GB164" s="167">
        <f t="shared" si="580"/>
        <v>0</v>
      </c>
      <c r="GC164" s="167">
        <f t="shared" si="581"/>
        <v>0</v>
      </c>
      <c r="GD164" s="167">
        <f t="shared" si="582"/>
        <v>0</v>
      </c>
      <c r="GE164" s="167">
        <f t="shared" si="583"/>
        <v>0</v>
      </c>
      <c r="GF164" s="167">
        <f t="shared" si="584"/>
        <v>0</v>
      </c>
      <c r="GG164" s="167">
        <f t="shared" si="585"/>
        <v>0</v>
      </c>
      <c r="GH164" s="167">
        <f t="shared" si="586"/>
        <v>0</v>
      </c>
      <c r="GI164" s="167">
        <f t="shared" si="587"/>
        <v>0</v>
      </c>
      <c r="GJ164" s="167">
        <f t="shared" si="588"/>
        <v>0</v>
      </c>
      <c r="GK164" s="167">
        <f t="shared" si="589"/>
        <v>0</v>
      </c>
      <c r="GL164" s="167">
        <f t="shared" si="590"/>
        <v>0</v>
      </c>
      <c r="GM164" s="167">
        <f t="shared" si="591"/>
        <v>0</v>
      </c>
      <c r="GO164" s="167" t="e">
        <f t="shared" ca="1" si="426"/>
        <v>#REF!</v>
      </c>
      <c r="GP164" s="167" t="e">
        <f t="shared" ca="1" si="614"/>
        <v>#REF!</v>
      </c>
      <c r="GQ164" s="167" t="e">
        <f t="shared" ca="1" si="614"/>
        <v>#REF!</v>
      </c>
      <c r="GR164" s="167" t="e">
        <f t="shared" ca="1" si="614"/>
        <v>#REF!</v>
      </c>
      <c r="GS164" s="167" t="e">
        <f t="shared" ca="1" si="614"/>
        <v>#REF!</v>
      </c>
      <c r="GT164" s="167" t="e">
        <f t="shared" ca="1" si="614"/>
        <v>#REF!</v>
      </c>
      <c r="GU164" s="167" t="e">
        <f t="shared" ca="1" si="614"/>
        <v>#REF!</v>
      </c>
      <c r="GV164" s="167" t="e">
        <f t="shared" ca="1" si="614"/>
        <v>#REF!</v>
      </c>
      <c r="GW164" s="167" t="e">
        <f t="shared" ca="1" si="614"/>
        <v>#REF!</v>
      </c>
      <c r="GX164" s="167" t="e">
        <f t="shared" ca="1" si="614"/>
        <v>#REF!</v>
      </c>
      <c r="GY164" s="167" t="e">
        <f t="shared" ca="1" si="614"/>
        <v>#REF!</v>
      </c>
      <c r="GZ164" s="167" t="e">
        <f t="shared" ca="1" si="614"/>
        <v>#REF!</v>
      </c>
      <c r="HA164" s="167" t="e">
        <f t="shared" ca="1" si="614"/>
        <v>#REF!</v>
      </c>
      <c r="HB164" s="167" t="e">
        <f t="shared" ca="1" si="614"/>
        <v>#REF!</v>
      </c>
      <c r="HC164" s="167" t="e">
        <f t="shared" ca="1" si="614"/>
        <v>#REF!</v>
      </c>
      <c r="HD164" s="167" t="e">
        <f t="shared" ca="1" si="614"/>
        <v>#REF!</v>
      </c>
      <c r="HF164" s="167" t="e">
        <f t="shared" ca="1" si="493"/>
        <v>#REF!</v>
      </c>
      <c r="HG164" s="167" t="e">
        <f t="shared" ca="1" si="494"/>
        <v>#REF!</v>
      </c>
      <c r="HH164" s="167" t="e">
        <f t="shared" ca="1" si="495"/>
        <v>#REF!</v>
      </c>
      <c r="HI164" s="167" t="e">
        <f t="shared" ca="1" si="496"/>
        <v>#REF!</v>
      </c>
      <c r="HJ164" s="167" t="e">
        <f t="shared" ca="1" si="497"/>
        <v>#REF!</v>
      </c>
      <c r="HK164" s="167" t="e">
        <f t="shared" ca="1" si="498"/>
        <v>#REF!</v>
      </c>
      <c r="HL164" s="167" t="e">
        <f t="shared" ca="1" si="499"/>
        <v>#REF!</v>
      </c>
      <c r="HM164" s="167" t="e">
        <f t="shared" ca="1" si="500"/>
        <v>#REF!</v>
      </c>
      <c r="HN164" s="167" t="e">
        <f t="shared" ca="1" si="501"/>
        <v>#REF!</v>
      </c>
      <c r="HO164" s="167" t="e">
        <f t="shared" ca="1" si="502"/>
        <v>#REF!</v>
      </c>
      <c r="HP164" s="167" t="e">
        <f t="shared" ca="1" si="503"/>
        <v>#REF!</v>
      </c>
      <c r="HQ164" s="167" t="e">
        <f t="shared" ca="1" si="504"/>
        <v>#REF!</v>
      </c>
      <c r="HR164" s="167" t="e">
        <f t="shared" ca="1" si="505"/>
        <v>#REF!</v>
      </c>
      <c r="HS164" s="167" t="e">
        <f t="shared" ca="1" si="506"/>
        <v>#REF!</v>
      </c>
      <c r="HT164" s="167" t="e">
        <f t="shared" ca="1" si="507"/>
        <v>#REF!</v>
      </c>
      <c r="HU164" s="167" t="e">
        <f t="shared" ca="1" si="508"/>
        <v>#REF!</v>
      </c>
      <c r="HW164" s="167" t="e">
        <f t="shared" ca="1" si="509"/>
        <v>#REF!</v>
      </c>
      <c r="HX164" s="167">
        <f t="shared" si="510"/>
        <v>0</v>
      </c>
      <c r="HY164" s="167" t="e">
        <f t="shared" ca="1" si="592"/>
        <v>#REF!</v>
      </c>
      <c r="HZ164" s="219" t="e">
        <f t="shared" ca="1" si="593"/>
        <v>#REF!</v>
      </c>
    </row>
    <row r="165" spans="1:234" s="48" customFormat="1">
      <c r="A165" s="3" t="s">
        <v>320</v>
      </c>
      <c r="B165" s="202" t="str">
        <f>INDEX('Ref1'!$E:$E,MATCH(A165,'Ref1'!$A:$A,0))</f>
        <v>Havering</v>
      </c>
      <c r="C165" s="42" t="str">
        <f>INDEX(Data1!B:B,MATCH(A165,Data1!A:A,0))</f>
        <v>OLB</v>
      </c>
      <c r="D165" s="253" t="str">
        <f>INDEX(Data1!C:C,MATCH(A165,Data1!A:A,0))</f>
        <v>L</v>
      </c>
      <c r="E165" s="200" t="str">
        <f>IF($C$6="No","No",IF(COUNTIF(Inputs!$K$359:$K$398,$A165)&gt;0,"Yes","No"))</f>
        <v>No</v>
      </c>
      <c r="F165" s="404"/>
      <c r="G165" s="62">
        <f>INDEX('4_RatesSplit'!K:K,MATCH($A165,'4_RatesSplit'!$A:$A,0))</f>
        <v>0</v>
      </c>
      <c r="H165" s="171">
        <f>INDEX('4_RatesSplit'!L:L,MATCH($A165,'4_RatesSplit'!$A:$A,0))</f>
        <v>0</v>
      </c>
      <c r="I165" s="167">
        <f>INDEX('4_RatesSplit'!M:M,MATCH($A165,'4_RatesSplit'!$A:$A,0))</f>
        <v>0</v>
      </c>
      <c r="J165" s="167">
        <f>INDEX('4_RatesSplit'!N:N,MATCH($A165,'4_RatesSplit'!$A:$A,0))</f>
        <v>0</v>
      </c>
      <c r="K165" s="167">
        <f>INDEX('4_RatesSplit'!O:O,MATCH($A165,'4_RatesSplit'!$A:$A,0))</f>
        <v>0</v>
      </c>
      <c r="L165" s="167">
        <f>INDEX('4_RatesSplit'!P:P,MATCH($A165,'4_RatesSplit'!$A:$A,0))</f>
        <v>0</v>
      </c>
      <c r="M165" s="167">
        <f>INDEX('4_RatesSplit'!Q:Q,MATCH($A165,'4_RatesSplit'!$A:$A,0))</f>
        <v>0</v>
      </c>
      <c r="N165" s="167">
        <f>INDEX('4_RatesSplit'!R:R,MATCH($A165,'4_RatesSplit'!$A:$A,0))</f>
        <v>0</v>
      </c>
      <c r="O165" s="167">
        <f>INDEX('4_RatesSplit'!S:S,MATCH($A165,'4_RatesSplit'!$A:$A,0))</f>
        <v>0</v>
      </c>
      <c r="P165" s="167">
        <f>INDEX('4_RatesSplit'!T:T,MATCH($A165,'4_RatesSplit'!$A:$A,0))</f>
        <v>0</v>
      </c>
      <c r="Q165" s="167">
        <f>INDEX('4_RatesSplit'!U:U,MATCH($A165,'4_RatesSplit'!$A:$A,0))</f>
        <v>0</v>
      </c>
      <c r="R165" s="167">
        <f>INDEX('4_RatesSplit'!V:V,MATCH($A165,'4_RatesSplit'!$A:$A,0))</f>
        <v>0</v>
      </c>
      <c r="S165" s="167">
        <f>INDEX('4_RatesSplit'!W:W,MATCH($A165,'4_RatesSplit'!$A:$A,0))</f>
        <v>0</v>
      </c>
      <c r="T165" s="167">
        <f>INDEX('4_RatesSplit'!X:X,MATCH($A165,'4_RatesSplit'!$A:$A,0))</f>
        <v>0</v>
      </c>
      <c r="U165" s="167">
        <f>INDEX('4_RatesSplit'!Y:Y,MATCH($A165,'4_RatesSplit'!$A:$A,0))</f>
        <v>0</v>
      </c>
      <c r="V165" s="167">
        <f>INDEX('4_RatesSplit'!Z:Z,MATCH($A165,'4_RatesSplit'!$A:$A,0))</f>
        <v>0</v>
      </c>
      <c r="W165" s="167">
        <f>INDEX('4_RatesSplit'!AA:AA,MATCH($A165,'4_RatesSplit'!$A:$A,0))</f>
        <v>0</v>
      </c>
      <c r="X165" s="18"/>
      <c r="Y165" s="168" t="e">
        <f ca="1">INDEX('4_RatesSplit'!AT:AT,MATCH($A165,'4_RatesSplit'!$A:$A,0))</f>
        <v>#REF!</v>
      </c>
      <c r="Z165" s="168" t="e">
        <f ca="1">INDEX('4_RatesSplit'!AU:AU,MATCH($A165,'4_RatesSplit'!$A:$A,0))</f>
        <v>#REF!</v>
      </c>
      <c r="AA165" s="168" t="e">
        <f ca="1">INDEX('4_RatesSplit'!AV:AV,MATCH($A165,'4_RatesSplit'!$A:$A,0))</f>
        <v>#REF!</v>
      </c>
      <c r="AB165" s="168" t="e">
        <f ca="1">INDEX('4_RatesSplit'!AW:AW,MATCH($A165,'4_RatesSplit'!$A:$A,0))</f>
        <v>#REF!</v>
      </c>
      <c r="AC165" s="168" t="e">
        <f ca="1">INDEX('4_RatesSplit'!AX:AX,MATCH($A165,'4_RatesSplit'!$A:$A,0))</f>
        <v>#REF!</v>
      </c>
      <c r="AD165" s="168" t="e">
        <f ca="1">INDEX('4_RatesSplit'!AY:AY,MATCH($A165,'4_RatesSplit'!$A:$A,0))</f>
        <v>#REF!</v>
      </c>
      <c r="AE165" s="168" t="e">
        <f ca="1">INDEX('4_RatesSplit'!AZ:AZ,MATCH($A165,'4_RatesSplit'!$A:$A,0))</f>
        <v>#REF!</v>
      </c>
      <c r="AF165" s="168" t="e">
        <f ca="1">INDEX('4_RatesSplit'!BA:BA,MATCH($A165,'4_RatesSplit'!$A:$A,0))</f>
        <v>#REF!</v>
      </c>
      <c r="AG165" s="168" t="e">
        <f ca="1">INDEX('4_RatesSplit'!BB:BB,MATCH($A165,'4_RatesSplit'!$A:$A,0))</f>
        <v>#REF!</v>
      </c>
      <c r="AH165" s="168" t="e">
        <f ca="1">INDEX('4_RatesSplit'!BC:BC,MATCH($A165,'4_RatesSplit'!$A:$A,0))</f>
        <v>#REF!</v>
      </c>
      <c r="AI165" s="168" t="e">
        <f ca="1">INDEX('4_RatesSplit'!BD:BD,MATCH($A165,'4_RatesSplit'!$A:$A,0))</f>
        <v>#REF!</v>
      </c>
      <c r="AJ165" s="168" t="e">
        <f ca="1">INDEX('4_RatesSplit'!BE:BE,MATCH($A165,'4_RatesSplit'!$A:$A,0))</f>
        <v>#REF!</v>
      </c>
      <c r="AK165" s="168" t="e">
        <f ca="1">INDEX('4_RatesSplit'!BF:BF,MATCH($A165,'4_RatesSplit'!$A:$A,0))</f>
        <v>#REF!</v>
      </c>
      <c r="AL165" s="168" t="e">
        <f ca="1">INDEX('4_RatesSplit'!BG:BG,MATCH($A165,'4_RatesSplit'!$A:$A,0))</f>
        <v>#REF!</v>
      </c>
      <c r="AM165" s="168" t="e">
        <f ca="1">INDEX('4_RatesSplit'!BH:BH,MATCH($A165,'4_RatesSplit'!$A:$A,0))</f>
        <v>#REF!</v>
      </c>
      <c r="AN165" s="198" t="e">
        <f ca="1">INDEX('4_RatesSplit'!BI:BI,MATCH($A165,'4_RatesSplit'!$A:$A,0))</f>
        <v>#REF!</v>
      </c>
      <c r="AO165" s="114"/>
      <c r="AP165" s="167" t="e">
        <f t="shared" ca="1" si="511"/>
        <v>#REF!</v>
      </c>
      <c r="AQ165" s="167" t="e">
        <f t="shared" ca="1" si="512"/>
        <v>#REF!</v>
      </c>
      <c r="AR165" s="167" t="e">
        <f t="shared" ca="1" si="513"/>
        <v>#REF!</v>
      </c>
      <c r="AS165" s="167" t="e">
        <f t="shared" ca="1" si="514"/>
        <v>#REF!</v>
      </c>
      <c r="AT165" s="167" t="e">
        <f t="shared" ca="1" si="515"/>
        <v>#REF!</v>
      </c>
      <c r="AU165" s="167" t="e">
        <f t="shared" ca="1" si="516"/>
        <v>#REF!</v>
      </c>
      <c r="AV165" s="167" t="e">
        <f t="shared" ca="1" si="517"/>
        <v>#REF!</v>
      </c>
      <c r="AW165" s="167" t="e">
        <f t="shared" ca="1" si="518"/>
        <v>#REF!</v>
      </c>
      <c r="AX165" s="167" t="e">
        <f t="shared" ca="1" si="519"/>
        <v>#REF!</v>
      </c>
      <c r="AY165" s="167" t="e">
        <f t="shared" ca="1" si="520"/>
        <v>#REF!</v>
      </c>
      <c r="AZ165" s="167" t="e">
        <f t="shared" ca="1" si="521"/>
        <v>#REF!</v>
      </c>
      <c r="BA165" s="167" t="e">
        <f t="shared" ca="1" si="522"/>
        <v>#REF!</v>
      </c>
      <c r="BB165" s="167" t="e">
        <f t="shared" ca="1" si="523"/>
        <v>#REF!</v>
      </c>
      <c r="BC165" s="167" t="e">
        <f t="shared" ca="1" si="524"/>
        <v>#REF!</v>
      </c>
      <c r="BD165" s="167" t="e">
        <f t="shared" ca="1" si="525"/>
        <v>#REF!</v>
      </c>
      <c r="BE165" s="167" t="e">
        <f t="shared" ca="1" si="526"/>
        <v>#REF!</v>
      </c>
      <c r="BF165" s="18"/>
      <c r="BG165" s="168">
        <f>INDEX('2_Needs'!$F:$F,MATCH($A165,'2_Needs'!$A:$A,0))</f>
        <v>2.7700017252906546E-3</v>
      </c>
      <c r="BH165" s="114"/>
      <c r="BI165" s="167">
        <f t="shared" ref="BI165:BX165" si="617">IF(BI$3="reset",$BG165*BI$6,BH165*(1+$C$4))</f>
        <v>0</v>
      </c>
      <c r="BJ165" s="167">
        <f t="shared" si="617"/>
        <v>0</v>
      </c>
      <c r="BK165" s="167">
        <f t="shared" si="617"/>
        <v>0</v>
      </c>
      <c r="BL165" s="167">
        <f t="shared" si="617"/>
        <v>0</v>
      </c>
      <c r="BM165" s="167">
        <f t="shared" si="617"/>
        <v>0</v>
      </c>
      <c r="BN165" s="167">
        <f t="shared" si="617"/>
        <v>0</v>
      </c>
      <c r="BO165" s="167">
        <f t="shared" si="617"/>
        <v>0</v>
      </c>
      <c r="BP165" s="167">
        <f t="shared" si="617"/>
        <v>0</v>
      </c>
      <c r="BQ165" s="167">
        <f t="shared" si="617"/>
        <v>0</v>
      </c>
      <c r="BR165" s="167">
        <f t="shared" si="617"/>
        <v>0</v>
      </c>
      <c r="BS165" s="167">
        <f t="shared" si="617"/>
        <v>0</v>
      </c>
      <c r="BT165" s="167">
        <f t="shared" si="617"/>
        <v>0</v>
      </c>
      <c r="BU165" s="167">
        <f t="shared" si="617"/>
        <v>0</v>
      </c>
      <c r="BV165" s="167">
        <f t="shared" si="617"/>
        <v>0</v>
      </c>
      <c r="BW165" s="167">
        <f t="shared" si="617"/>
        <v>0</v>
      </c>
      <c r="BX165" s="167">
        <f t="shared" si="617"/>
        <v>0</v>
      </c>
      <c r="BZ165" s="167" t="e">
        <f t="shared" ca="1" si="445"/>
        <v>#REF!</v>
      </c>
      <c r="CA165" s="167" t="e">
        <f t="shared" ca="1" si="446"/>
        <v>#REF!</v>
      </c>
      <c r="CB165" s="167" t="e">
        <f t="shared" ca="1" si="447"/>
        <v>#REF!</v>
      </c>
      <c r="CC165" s="167" t="e">
        <f t="shared" ca="1" si="448"/>
        <v>#REF!</v>
      </c>
      <c r="CD165" s="167" t="e">
        <f t="shared" ca="1" si="449"/>
        <v>#REF!</v>
      </c>
      <c r="CE165" s="167" t="e">
        <f t="shared" ca="1" si="450"/>
        <v>#REF!</v>
      </c>
      <c r="CF165" s="167" t="e">
        <f t="shared" ca="1" si="451"/>
        <v>#REF!</v>
      </c>
      <c r="CG165" s="167" t="e">
        <f t="shared" ca="1" si="452"/>
        <v>#REF!</v>
      </c>
      <c r="CH165" s="167" t="e">
        <f t="shared" ca="1" si="453"/>
        <v>#REF!</v>
      </c>
      <c r="CI165" s="167" t="e">
        <f t="shared" ca="1" si="454"/>
        <v>#REF!</v>
      </c>
      <c r="CJ165" s="167" t="e">
        <f t="shared" ca="1" si="455"/>
        <v>#REF!</v>
      </c>
      <c r="CK165" s="167" t="e">
        <f t="shared" ca="1" si="456"/>
        <v>#REF!</v>
      </c>
      <c r="CL165" s="167" t="e">
        <f t="shared" ca="1" si="457"/>
        <v>#REF!</v>
      </c>
      <c r="CM165" s="167" t="e">
        <f t="shared" ca="1" si="458"/>
        <v>#REF!</v>
      </c>
      <c r="CN165" s="167" t="e">
        <f t="shared" ca="1" si="459"/>
        <v>#REF!</v>
      </c>
      <c r="CO165" s="167" t="e">
        <f t="shared" ca="1" si="460"/>
        <v>#REF!</v>
      </c>
      <c r="CQ165" s="167" t="e">
        <f t="shared" ca="1" si="461"/>
        <v>#REF!</v>
      </c>
      <c r="CR165" s="167" t="e">
        <f t="shared" ca="1" si="462"/>
        <v>#REF!</v>
      </c>
      <c r="CS165" s="167" t="e">
        <f t="shared" ca="1" si="463"/>
        <v>#REF!</v>
      </c>
      <c r="CT165" s="167" t="e">
        <f t="shared" ca="1" si="464"/>
        <v>#REF!</v>
      </c>
      <c r="CU165" s="167" t="e">
        <f t="shared" ca="1" si="465"/>
        <v>#REF!</v>
      </c>
      <c r="CV165" s="167" t="e">
        <f t="shared" ca="1" si="466"/>
        <v>#REF!</v>
      </c>
      <c r="CW165" s="167" t="e">
        <f t="shared" ca="1" si="467"/>
        <v>#REF!</v>
      </c>
      <c r="CX165" s="167" t="e">
        <f t="shared" ca="1" si="468"/>
        <v>#REF!</v>
      </c>
      <c r="CY165" s="167" t="e">
        <f t="shared" ca="1" si="469"/>
        <v>#REF!</v>
      </c>
      <c r="CZ165" s="167" t="e">
        <f t="shared" ca="1" si="470"/>
        <v>#REF!</v>
      </c>
      <c r="DA165" s="167" t="e">
        <f t="shared" ca="1" si="471"/>
        <v>#REF!</v>
      </c>
      <c r="DB165" s="167" t="e">
        <f t="shared" ca="1" si="472"/>
        <v>#REF!</v>
      </c>
      <c r="DC165" s="167" t="e">
        <f t="shared" ca="1" si="473"/>
        <v>#REF!</v>
      </c>
      <c r="DD165" s="167" t="e">
        <f t="shared" ca="1" si="474"/>
        <v>#REF!</v>
      </c>
      <c r="DE165" s="167" t="e">
        <f t="shared" ca="1" si="475"/>
        <v>#REF!</v>
      </c>
      <c r="DF165" s="167" t="e">
        <f t="shared" ca="1" si="476"/>
        <v>#REF!</v>
      </c>
      <c r="DH165" s="167">
        <f t="shared" si="477"/>
        <v>0</v>
      </c>
      <c r="DI165" s="167">
        <f t="shared" si="478"/>
        <v>0</v>
      </c>
      <c r="DJ165" s="167">
        <f t="shared" si="479"/>
        <v>0</v>
      </c>
      <c r="DK165" s="167">
        <f t="shared" si="480"/>
        <v>0</v>
      </c>
      <c r="DL165" s="167">
        <f t="shared" si="481"/>
        <v>0</v>
      </c>
      <c r="DM165" s="167">
        <f t="shared" si="482"/>
        <v>0</v>
      </c>
      <c r="DN165" s="167">
        <f t="shared" si="483"/>
        <v>0</v>
      </c>
      <c r="DO165" s="167">
        <f t="shared" si="484"/>
        <v>0</v>
      </c>
      <c r="DP165" s="167">
        <f t="shared" si="485"/>
        <v>0</v>
      </c>
      <c r="DQ165" s="167">
        <f t="shared" si="486"/>
        <v>0</v>
      </c>
      <c r="DR165" s="167">
        <f t="shared" si="487"/>
        <v>0</v>
      </c>
      <c r="DS165" s="167">
        <f t="shared" si="488"/>
        <v>0</v>
      </c>
      <c r="DT165" s="167">
        <f t="shared" si="489"/>
        <v>0</v>
      </c>
      <c r="DU165" s="167">
        <f t="shared" si="490"/>
        <v>0</v>
      </c>
      <c r="DV165" s="167">
        <f t="shared" si="491"/>
        <v>0</v>
      </c>
      <c r="DW165" s="167">
        <f t="shared" si="492"/>
        <v>0</v>
      </c>
      <c r="DY165" s="167" t="e">
        <f t="shared" ca="1" si="528"/>
        <v>#REF!</v>
      </c>
      <c r="DZ165" s="167" t="e">
        <f t="shared" ca="1" si="529"/>
        <v>#REF!</v>
      </c>
      <c r="EA165" s="167" t="e">
        <f t="shared" ca="1" si="530"/>
        <v>#REF!</v>
      </c>
      <c r="EB165" s="167" t="e">
        <f t="shared" ca="1" si="531"/>
        <v>#REF!</v>
      </c>
      <c r="EC165" s="167" t="e">
        <f t="shared" ca="1" si="532"/>
        <v>#REF!</v>
      </c>
      <c r="ED165" s="167" t="e">
        <f t="shared" ca="1" si="533"/>
        <v>#REF!</v>
      </c>
      <c r="EE165" s="167" t="e">
        <f t="shared" ca="1" si="534"/>
        <v>#REF!</v>
      </c>
      <c r="EF165" s="167" t="e">
        <f t="shared" ca="1" si="535"/>
        <v>#REF!</v>
      </c>
      <c r="EG165" s="167" t="e">
        <f t="shared" ca="1" si="536"/>
        <v>#REF!</v>
      </c>
      <c r="EH165" s="167" t="e">
        <f t="shared" ca="1" si="537"/>
        <v>#REF!</v>
      </c>
      <c r="EI165" s="167" t="e">
        <f t="shared" ca="1" si="538"/>
        <v>#REF!</v>
      </c>
      <c r="EJ165" s="167" t="e">
        <f t="shared" ca="1" si="539"/>
        <v>#REF!</v>
      </c>
      <c r="EK165" s="167" t="e">
        <f t="shared" ca="1" si="540"/>
        <v>#REF!</v>
      </c>
      <c r="EL165" s="167" t="e">
        <f t="shared" ca="1" si="541"/>
        <v>#REF!</v>
      </c>
      <c r="EM165" s="167" t="e">
        <f t="shared" ca="1" si="542"/>
        <v>#REF!</v>
      </c>
      <c r="EN165" s="167" t="e">
        <f t="shared" ca="1" si="543"/>
        <v>#REF!</v>
      </c>
      <c r="EP165" s="167">
        <f t="shared" si="544"/>
        <v>0</v>
      </c>
      <c r="EQ165" s="167">
        <f t="shared" si="545"/>
        <v>0</v>
      </c>
      <c r="ER165" s="167">
        <f t="shared" si="546"/>
        <v>0</v>
      </c>
      <c r="ES165" s="167">
        <f t="shared" si="547"/>
        <v>0</v>
      </c>
      <c r="ET165" s="167">
        <f t="shared" si="548"/>
        <v>0</v>
      </c>
      <c r="EU165" s="167">
        <f t="shared" si="549"/>
        <v>0</v>
      </c>
      <c r="EV165" s="167">
        <f t="shared" si="550"/>
        <v>0</v>
      </c>
      <c r="EW165" s="167">
        <f t="shared" si="551"/>
        <v>0</v>
      </c>
      <c r="EX165" s="167">
        <f t="shared" si="552"/>
        <v>0</v>
      </c>
      <c r="EY165" s="167">
        <f t="shared" si="553"/>
        <v>0</v>
      </c>
      <c r="EZ165" s="167">
        <f t="shared" si="554"/>
        <v>0</v>
      </c>
      <c r="FA165" s="167">
        <f t="shared" si="555"/>
        <v>0</v>
      </c>
      <c r="FB165" s="167">
        <f t="shared" si="556"/>
        <v>0</v>
      </c>
      <c r="FC165" s="167">
        <f t="shared" si="557"/>
        <v>0</v>
      </c>
      <c r="FD165" s="167">
        <f t="shared" si="558"/>
        <v>0</v>
      </c>
      <c r="FE165" s="167">
        <f t="shared" si="559"/>
        <v>0</v>
      </c>
      <c r="FG165" s="167">
        <f t="shared" si="560"/>
        <v>0</v>
      </c>
      <c r="FH165" s="167">
        <f t="shared" si="561"/>
        <v>0</v>
      </c>
      <c r="FI165" s="167">
        <f t="shared" si="562"/>
        <v>0</v>
      </c>
      <c r="FJ165" s="167">
        <f t="shared" si="563"/>
        <v>0</v>
      </c>
      <c r="FK165" s="167">
        <f t="shared" si="564"/>
        <v>0</v>
      </c>
      <c r="FL165" s="167">
        <f t="shared" si="565"/>
        <v>0</v>
      </c>
      <c r="FM165" s="167">
        <f t="shared" si="566"/>
        <v>0</v>
      </c>
      <c r="FN165" s="167">
        <f t="shared" si="567"/>
        <v>0</v>
      </c>
      <c r="FO165" s="167">
        <f t="shared" si="568"/>
        <v>0</v>
      </c>
      <c r="FP165" s="167">
        <f t="shared" si="569"/>
        <v>0</v>
      </c>
      <c r="FQ165" s="167">
        <f t="shared" si="570"/>
        <v>0</v>
      </c>
      <c r="FR165" s="167">
        <f t="shared" si="571"/>
        <v>0</v>
      </c>
      <c r="FS165" s="167">
        <f t="shared" si="572"/>
        <v>0</v>
      </c>
      <c r="FT165" s="167">
        <f t="shared" si="573"/>
        <v>0</v>
      </c>
      <c r="FU165" s="167">
        <f t="shared" si="574"/>
        <v>0</v>
      </c>
      <c r="FV165" s="167">
        <f t="shared" si="575"/>
        <v>0</v>
      </c>
      <c r="FX165" s="167">
        <f t="shared" si="576"/>
        <v>0</v>
      </c>
      <c r="FY165" s="167">
        <f t="shared" si="577"/>
        <v>0</v>
      </c>
      <c r="FZ165" s="167">
        <f t="shared" si="578"/>
        <v>0</v>
      </c>
      <c r="GA165" s="167">
        <f t="shared" si="579"/>
        <v>0</v>
      </c>
      <c r="GB165" s="167">
        <f t="shared" si="580"/>
        <v>0</v>
      </c>
      <c r="GC165" s="167">
        <f t="shared" si="581"/>
        <v>0</v>
      </c>
      <c r="GD165" s="167">
        <f t="shared" si="582"/>
        <v>0</v>
      </c>
      <c r="GE165" s="167">
        <f t="shared" si="583"/>
        <v>0</v>
      </c>
      <c r="GF165" s="167">
        <f t="shared" si="584"/>
        <v>0</v>
      </c>
      <c r="GG165" s="167">
        <f t="shared" si="585"/>
        <v>0</v>
      </c>
      <c r="GH165" s="167">
        <f t="shared" si="586"/>
        <v>0</v>
      </c>
      <c r="GI165" s="167">
        <f t="shared" si="587"/>
        <v>0</v>
      </c>
      <c r="GJ165" s="167">
        <f t="shared" si="588"/>
        <v>0</v>
      </c>
      <c r="GK165" s="167">
        <f t="shared" si="589"/>
        <v>0</v>
      </c>
      <c r="GL165" s="167">
        <f t="shared" si="590"/>
        <v>0</v>
      </c>
      <c r="GM165" s="167">
        <f t="shared" si="591"/>
        <v>0</v>
      </c>
      <c r="GO165" s="167" t="e">
        <f t="shared" ca="1" si="426"/>
        <v>#REF!</v>
      </c>
      <c r="GP165" s="167" t="e">
        <f t="shared" ca="1" si="614"/>
        <v>#REF!</v>
      </c>
      <c r="GQ165" s="167" t="e">
        <f t="shared" ca="1" si="614"/>
        <v>#REF!</v>
      </c>
      <c r="GR165" s="167" t="e">
        <f t="shared" ca="1" si="614"/>
        <v>#REF!</v>
      </c>
      <c r="GS165" s="167" t="e">
        <f t="shared" ca="1" si="614"/>
        <v>#REF!</v>
      </c>
      <c r="GT165" s="167" t="e">
        <f t="shared" ca="1" si="614"/>
        <v>#REF!</v>
      </c>
      <c r="GU165" s="167" t="e">
        <f t="shared" ca="1" si="614"/>
        <v>#REF!</v>
      </c>
      <c r="GV165" s="167" t="e">
        <f t="shared" ca="1" si="614"/>
        <v>#REF!</v>
      </c>
      <c r="GW165" s="167" t="e">
        <f t="shared" ca="1" si="614"/>
        <v>#REF!</v>
      </c>
      <c r="GX165" s="167" t="e">
        <f t="shared" ca="1" si="614"/>
        <v>#REF!</v>
      </c>
      <c r="GY165" s="167" t="e">
        <f t="shared" ca="1" si="614"/>
        <v>#REF!</v>
      </c>
      <c r="GZ165" s="167" t="e">
        <f t="shared" ca="1" si="614"/>
        <v>#REF!</v>
      </c>
      <c r="HA165" s="167" t="e">
        <f t="shared" ca="1" si="614"/>
        <v>#REF!</v>
      </c>
      <c r="HB165" s="167" t="e">
        <f t="shared" ca="1" si="614"/>
        <v>#REF!</v>
      </c>
      <c r="HC165" s="167" t="e">
        <f t="shared" ca="1" si="614"/>
        <v>#REF!</v>
      </c>
      <c r="HD165" s="167" t="e">
        <f t="shared" ca="1" si="614"/>
        <v>#REF!</v>
      </c>
      <c r="HF165" s="167" t="e">
        <f t="shared" ca="1" si="493"/>
        <v>#REF!</v>
      </c>
      <c r="HG165" s="167" t="e">
        <f t="shared" ca="1" si="494"/>
        <v>#REF!</v>
      </c>
      <c r="HH165" s="167" t="e">
        <f t="shared" ca="1" si="495"/>
        <v>#REF!</v>
      </c>
      <c r="HI165" s="167" t="e">
        <f t="shared" ca="1" si="496"/>
        <v>#REF!</v>
      </c>
      <c r="HJ165" s="167" t="e">
        <f t="shared" ca="1" si="497"/>
        <v>#REF!</v>
      </c>
      <c r="HK165" s="167" t="e">
        <f t="shared" ca="1" si="498"/>
        <v>#REF!</v>
      </c>
      <c r="HL165" s="167" t="e">
        <f t="shared" ca="1" si="499"/>
        <v>#REF!</v>
      </c>
      <c r="HM165" s="167" t="e">
        <f t="shared" ca="1" si="500"/>
        <v>#REF!</v>
      </c>
      <c r="HN165" s="167" t="e">
        <f t="shared" ca="1" si="501"/>
        <v>#REF!</v>
      </c>
      <c r="HO165" s="167" t="e">
        <f t="shared" ca="1" si="502"/>
        <v>#REF!</v>
      </c>
      <c r="HP165" s="167" t="e">
        <f t="shared" ca="1" si="503"/>
        <v>#REF!</v>
      </c>
      <c r="HQ165" s="167" t="e">
        <f t="shared" ca="1" si="504"/>
        <v>#REF!</v>
      </c>
      <c r="HR165" s="167" t="e">
        <f t="shared" ca="1" si="505"/>
        <v>#REF!</v>
      </c>
      <c r="HS165" s="167" t="e">
        <f t="shared" ca="1" si="506"/>
        <v>#REF!</v>
      </c>
      <c r="HT165" s="167" t="e">
        <f t="shared" ca="1" si="507"/>
        <v>#REF!</v>
      </c>
      <c r="HU165" s="167" t="e">
        <f t="shared" ca="1" si="508"/>
        <v>#REF!</v>
      </c>
      <c r="HW165" s="167" t="e">
        <f t="shared" ca="1" si="509"/>
        <v>#REF!</v>
      </c>
      <c r="HX165" s="167">
        <f t="shared" si="510"/>
        <v>0</v>
      </c>
      <c r="HY165" s="167" t="e">
        <f t="shared" ca="1" si="592"/>
        <v>#REF!</v>
      </c>
      <c r="HZ165" s="219" t="e">
        <f t="shared" ca="1" si="593"/>
        <v>#REF!</v>
      </c>
    </row>
    <row r="166" spans="1:234" s="48" customFormat="1">
      <c r="A166" s="3" t="s">
        <v>322</v>
      </c>
      <c r="B166" s="202" t="str">
        <f>INDEX('Ref1'!$E:$E,MATCH(A166,'Ref1'!$A:$A,0))</f>
        <v>Hereford and Worcester Fire Authority</v>
      </c>
      <c r="C166" s="42" t="str">
        <f>INDEX(Data1!B:B,MATCH(A166,Data1!A:A,0))</f>
        <v>SFIR</v>
      </c>
      <c r="D166" s="253" t="str">
        <f>INDEX(Data1!C:C,MATCH(A166,Data1!A:A,0))</f>
        <v>WM</v>
      </c>
      <c r="E166" s="200" t="str">
        <f>IF($C$6="No","No",IF(COUNTIF(Inputs!$K$359:$K$398,$A166)&gt;0,"Yes","No"))</f>
        <v>No</v>
      </c>
      <c r="F166" s="404"/>
      <c r="G166" s="62">
        <f>INDEX('4_RatesSplit'!K:K,MATCH($A166,'4_RatesSplit'!$A:$A,0))</f>
        <v>0</v>
      </c>
      <c r="H166" s="171">
        <f>INDEX('4_RatesSplit'!L:L,MATCH($A166,'4_RatesSplit'!$A:$A,0))</f>
        <v>0</v>
      </c>
      <c r="I166" s="167">
        <f>INDEX('4_RatesSplit'!M:M,MATCH($A166,'4_RatesSplit'!$A:$A,0))</f>
        <v>0</v>
      </c>
      <c r="J166" s="167">
        <f>INDEX('4_RatesSplit'!N:N,MATCH($A166,'4_RatesSplit'!$A:$A,0))</f>
        <v>0</v>
      </c>
      <c r="K166" s="167">
        <f>INDEX('4_RatesSplit'!O:O,MATCH($A166,'4_RatesSplit'!$A:$A,0))</f>
        <v>0</v>
      </c>
      <c r="L166" s="167">
        <f>INDEX('4_RatesSplit'!P:P,MATCH($A166,'4_RatesSplit'!$A:$A,0))</f>
        <v>0</v>
      </c>
      <c r="M166" s="167">
        <f>INDEX('4_RatesSplit'!Q:Q,MATCH($A166,'4_RatesSplit'!$A:$A,0))</f>
        <v>0</v>
      </c>
      <c r="N166" s="167">
        <f>INDEX('4_RatesSplit'!R:R,MATCH($A166,'4_RatesSplit'!$A:$A,0))</f>
        <v>0</v>
      </c>
      <c r="O166" s="167">
        <f>INDEX('4_RatesSplit'!S:S,MATCH($A166,'4_RatesSplit'!$A:$A,0))</f>
        <v>0</v>
      </c>
      <c r="P166" s="167">
        <f>INDEX('4_RatesSplit'!T:T,MATCH($A166,'4_RatesSplit'!$A:$A,0))</f>
        <v>0</v>
      </c>
      <c r="Q166" s="167">
        <f>INDEX('4_RatesSplit'!U:U,MATCH($A166,'4_RatesSplit'!$A:$A,0))</f>
        <v>0</v>
      </c>
      <c r="R166" s="167">
        <f>INDEX('4_RatesSplit'!V:V,MATCH($A166,'4_RatesSplit'!$A:$A,0))</f>
        <v>0</v>
      </c>
      <c r="S166" s="167">
        <f>INDEX('4_RatesSplit'!W:W,MATCH($A166,'4_RatesSplit'!$A:$A,0))</f>
        <v>0</v>
      </c>
      <c r="T166" s="167">
        <f>INDEX('4_RatesSplit'!X:X,MATCH($A166,'4_RatesSplit'!$A:$A,0))</f>
        <v>0</v>
      </c>
      <c r="U166" s="167">
        <f>INDEX('4_RatesSplit'!Y:Y,MATCH($A166,'4_RatesSplit'!$A:$A,0))</f>
        <v>0</v>
      </c>
      <c r="V166" s="167">
        <f>INDEX('4_RatesSplit'!Z:Z,MATCH($A166,'4_RatesSplit'!$A:$A,0))</f>
        <v>0</v>
      </c>
      <c r="W166" s="167">
        <f>INDEX('4_RatesSplit'!AA:AA,MATCH($A166,'4_RatesSplit'!$A:$A,0))</f>
        <v>0</v>
      </c>
      <c r="X166" s="18"/>
      <c r="Y166" s="168" t="e">
        <f ca="1">INDEX('4_RatesSplit'!AT:AT,MATCH($A166,'4_RatesSplit'!$A:$A,0))</f>
        <v>#REF!</v>
      </c>
      <c r="Z166" s="168" t="e">
        <f ca="1">INDEX('4_RatesSplit'!AU:AU,MATCH($A166,'4_RatesSplit'!$A:$A,0))</f>
        <v>#REF!</v>
      </c>
      <c r="AA166" s="168" t="e">
        <f ca="1">INDEX('4_RatesSplit'!AV:AV,MATCH($A166,'4_RatesSplit'!$A:$A,0))</f>
        <v>#REF!</v>
      </c>
      <c r="AB166" s="168" t="e">
        <f ca="1">INDEX('4_RatesSplit'!AW:AW,MATCH($A166,'4_RatesSplit'!$A:$A,0))</f>
        <v>#REF!</v>
      </c>
      <c r="AC166" s="168" t="e">
        <f ca="1">INDEX('4_RatesSplit'!AX:AX,MATCH($A166,'4_RatesSplit'!$A:$A,0))</f>
        <v>#REF!</v>
      </c>
      <c r="AD166" s="168" t="e">
        <f ca="1">INDEX('4_RatesSplit'!AY:AY,MATCH($A166,'4_RatesSplit'!$A:$A,0))</f>
        <v>#REF!</v>
      </c>
      <c r="AE166" s="168" t="e">
        <f ca="1">INDEX('4_RatesSplit'!AZ:AZ,MATCH($A166,'4_RatesSplit'!$A:$A,0))</f>
        <v>#REF!</v>
      </c>
      <c r="AF166" s="168" t="e">
        <f ca="1">INDEX('4_RatesSplit'!BA:BA,MATCH($A166,'4_RatesSplit'!$A:$A,0))</f>
        <v>#REF!</v>
      </c>
      <c r="AG166" s="168" t="e">
        <f ca="1">INDEX('4_RatesSplit'!BB:BB,MATCH($A166,'4_RatesSplit'!$A:$A,0))</f>
        <v>#REF!</v>
      </c>
      <c r="AH166" s="168" t="e">
        <f ca="1">INDEX('4_RatesSplit'!BC:BC,MATCH($A166,'4_RatesSplit'!$A:$A,0))</f>
        <v>#REF!</v>
      </c>
      <c r="AI166" s="168" t="e">
        <f ca="1">INDEX('4_RatesSplit'!BD:BD,MATCH($A166,'4_RatesSplit'!$A:$A,0))</f>
        <v>#REF!</v>
      </c>
      <c r="AJ166" s="168" t="e">
        <f ca="1">INDEX('4_RatesSplit'!BE:BE,MATCH($A166,'4_RatesSplit'!$A:$A,0))</f>
        <v>#REF!</v>
      </c>
      <c r="AK166" s="168" t="e">
        <f ca="1">INDEX('4_RatesSplit'!BF:BF,MATCH($A166,'4_RatesSplit'!$A:$A,0))</f>
        <v>#REF!</v>
      </c>
      <c r="AL166" s="168" t="e">
        <f ca="1">INDEX('4_RatesSplit'!BG:BG,MATCH($A166,'4_RatesSplit'!$A:$A,0))</f>
        <v>#REF!</v>
      </c>
      <c r="AM166" s="168" t="e">
        <f ca="1">INDEX('4_RatesSplit'!BH:BH,MATCH($A166,'4_RatesSplit'!$A:$A,0))</f>
        <v>#REF!</v>
      </c>
      <c r="AN166" s="198" t="e">
        <f ca="1">INDEX('4_RatesSplit'!BI:BI,MATCH($A166,'4_RatesSplit'!$A:$A,0))</f>
        <v>#REF!</v>
      </c>
      <c r="AO166" s="114"/>
      <c r="AP166" s="167" t="e">
        <f t="shared" ca="1" si="511"/>
        <v>#REF!</v>
      </c>
      <c r="AQ166" s="167" t="e">
        <f t="shared" ca="1" si="512"/>
        <v>#REF!</v>
      </c>
      <c r="AR166" s="167" t="e">
        <f t="shared" ca="1" si="513"/>
        <v>#REF!</v>
      </c>
      <c r="AS166" s="167" t="e">
        <f t="shared" ca="1" si="514"/>
        <v>#REF!</v>
      </c>
      <c r="AT166" s="167" t="e">
        <f t="shared" ca="1" si="515"/>
        <v>#REF!</v>
      </c>
      <c r="AU166" s="167" t="e">
        <f t="shared" ca="1" si="516"/>
        <v>#REF!</v>
      </c>
      <c r="AV166" s="167" t="e">
        <f t="shared" ca="1" si="517"/>
        <v>#REF!</v>
      </c>
      <c r="AW166" s="167" t="e">
        <f t="shared" ca="1" si="518"/>
        <v>#REF!</v>
      </c>
      <c r="AX166" s="167" t="e">
        <f t="shared" ca="1" si="519"/>
        <v>#REF!</v>
      </c>
      <c r="AY166" s="167" t="e">
        <f t="shared" ca="1" si="520"/>
        <v>#REF!</v>
      </c>
      <c r="AZ166" s="167" t="e">
        <f t="shared" ca="1" si="521"/>
        <v>#REF!</v>
      </c>
      <c r="BA166" s="167" t="e">
        <f t="shared" ca="1" si="522"/>
        <v>#REF!</v>
      </c>
      <c r="BB166" s="167" t="e">
        <f t="shared" ca="1" si="523"/>
        <v>#REF!</v>
      </c>
      <c r="BC166" s="167" t="e">
        <f t="shared" ca="1" si="524"/>
        <v>#REF!</v>
      </c>
      <c r="BD166" s="167" t="e">
        <f t="shared" ca="1" si="525"/>
        <v>#REF!</v>
      </c>
      <c r="BE166" s="167" t="e">
        <f t="shared" ca="1" si="526"/>
        <v>#REF!</v>
      </c>
      <c r="BF166" s="18"/>
      <c r="BG166" s="168">
        <f>INDEX('2_Needs'!$F:$F,MATCH($A166,'2_Needs'!$A:$A,0))</f>
        <v>4.5590232631162627E-4</v>
      </c>
      <c r="BH166" s="114"/>
      <c r="BI166" s="167">
        <f t="shared" ref="BI166:BX166" si="618">IF(BI$3="reset",$BG166*BI$6,BH166*(1+$C$4))</f>
        <v>0</v>
      </c>
      <c r="BJ166" s="167">
        <f t="shared" si="618"/>
        <v>0</v>
      </c>
      <c r="BK166" s="167">
        <f t="shared" si="618"/>
        <v>0</v>
      </c>
      <c r="BL166" s="167">
        <f t="shared" si="618"/>
        <v>0</v>
      </c>
      <c r="BM166" s="167">
        <f t="shared" si="618"/>
        <v>0</v>
      </c>
      <c r="BN166" s="167">
        <f t="shared" si="618"/>
        <v>0</v>
      </c>
      <c r="BO166" s="167">
        <f t="shared" si="618"/>
        <v>0</v>
      </c>
      <c r="BP166" s="167">
        <f t="shared" si="618"/>
        <v>0</v>
      </c>
      <c r="BQ166" s="167">
        <f t="shared" si="618"/>
        <v>0</v>
      </c>
      <c r="BR166" s="167">
        <f t="shared" si="618"/>
        <v>0</v>
      </c>
      <c r="BS166" s="167">
        <f t="shared" si="618"/>
        <v>0</v>
      </c>
      <c r="BT166" s="167">
        <f t="shared" si="618"/>
        <v>0</v>
      </c>
      <c r="BU166" s="167">
        <f t="shared" si="618"/>
        <v>0</v>
      </c>
      <c r="BV166" s="167">
        <f t="shared" si="618"/>
        <v>0</v>
      </c>
      <c r="BW166" s="167">
        <f t="shared" si="618"/>
        <v>0</v>
      </c>
      <c r="BX166" s="167">
        <f t="shared" si="618"/>
        <v>0</v>
      </c>
      <c r="BZ166" s="167" t="e">
        <f t="shared" ca="1" si="445"/>
        <v>#REF!</v>
      </c>
      <c r="CA166" s="167" t="e">
        <f t="shared" ca="1" si="446"/>
        <v>#REF!</v>
      </c>
      <c r="CB166" s="167" t="e">
        <f t="shared" ca="1" si="447"/>
        <v>#REF!</v>
      </c>
      <c r="CC166" s="167" t="e">
        <f t="shared" ca="1" si="448"/>
        <v>#REF!</v>
      </c>
      <c r="CD166" s="167" t="e">
        <f t="shared" ca="1" si="449"/>
        <v>#REF!</v>
      </c>
      <c r="CE166" s="167" t="e">
        <f t="shared" ca="1" si="450"/>
        <v>#REF!</v>
      </c>
      <c r="CF166" s="167" t="e">
        <f t="shared" ca="1" si="451"/>
        <v>#REF!</v>
      </c>
      <c r="CG166" s="167" t="e">
        <f t="shared" ca="1" si="452"/>
        <v>#REF!</v>
      </c>
      <c r="CH166" s="167" t="e">
        <f t="shared" ca="1" si="453"/>
        <v>#REF!</v>
      </c>
      <c r="CI166" s="167" t="e">
        <f t="shared" ca="1" si="454"/>
        <v>#REF!</v>
      </c>
      <c r="CJ166" s="167" t="e">
        <f t="shared" ca="1" si="455"/>
        <v>#REF!</v>
      </c>
      <c r="CK166" s="167" t="e">
        <f t="shared" ca="1" si="456"/>
        <v>#REF!</v>
      </c>
      <c r="CL166" s="167" t="e">
        <f t="shared" ca="1" si="457"/>
        <v>#REF!</v>
      </c>
      <c r="CM166" s="167" t="e">
        <f t="shared" ca="1" si="458"/>
        <v>#REF!</v>
      </c>
      <c r="CN166" s="167" t="e">
        <f t="shared" ca="1" si="459"/>
        <v>#REF!</v>
      </c>
      <c r="CO166" s="167" t="e">
        <f t="shared" ca="1" si="460"/>
        <v>#REF!</v>
      </c>
      <c r="CQ166" s="167" t="e">
        <f t="shared" ca="1" si="461"/>
        <v>#REF!</v>
      </c>
      <c r="CR166" s="167" t="e">
        <f t="shared" ca="1" si="462"/>
        <v>#REF!</v>
      </c>
      <c r="CS166" s="167" t="e">
        <f t="shared" ca="1" si="463"/>
        <v>#REF!</v>
      </c>
      <c r="CT166" s="167" t="e">
        <f t="shared" ca="1" si="464"/>
        <v>#REF!</v>
      </c>
      <c r="CU166" s="167" t="e">
        <f t="shared" ca="1" si="465"/>
        <v>#REF!</v>
      </c>
      <c r="CV166" s="167" t="e">
        <f t="shared" ca="1" si="466"/>
        <v>#REF!</v>
      </c>
      <c r="CW166" s="167" t="e">
        <f t="shared" ca="1" si="467"/>
        <v>#REF!</v>
      </c>
      <c r="CX166" s="167" t="e">
        <f t="shared" ca="1" si="468"/>
        <v>#REF!</v>
      </c>
      <c r="CY166" s="167" t="e">
        <f t="shared" ca="1" si="469"/>
        <v>#REF!</v>
      </c>
      <c r="CZ166" s="167" t="e">
        <f t="shared" ca="1" si="470"/>
        <v>#REF!</v>
      </c>
      <c r="DA166" s="167" t="e">
        <f t="shared" ca="1" si="471"/>
        <v>#REF!</v>
      </c>
      <c r="DB166" s="167" t="e">
        <f t="shared" ca="1" si="472"/>
        <v>#REF!</v>
      </c>
      <c r="DC166" s="167" t="e">
        <f t="shared" ca="1" si="473"/>
        <v>#REF!</v>
      </c>
      <c r="DD166" s="167" t="e">
        <f t="shared" ca="1" si="474"/>
        <v>#REF!</v>
      </c>
      <c r="DE166" s="167" t="e">
        <f t="shared" ca="1" si="475"/>
        <v>#REF!</v>
      </c>
      <c r="DF166" s="167" t="e">
        <f t="shared" ca="1" si="476"/>
        <v>#REF!</v>
      </c>
      <c r="DH166" s="167">
        <f t="shared" si="477"/>
        <v>0</v>
      </c>
      <c r="DI166" s="167">
        <f t="shared" si="478"/>
        <v>0</v>
      </c>
      <c r="DJ166" s="167">
        <f t="shared" si="479"/>
        <v>0</v>
      </c>
      <c r="DK166" s="167">
        <f t="shared" si="480"/>
        <v>0</v>
      </c>
      <c r="DL166" s="167">
        <f t="shared" si="481"/>
        <v>0</v>
      </c>
      <c r="DM166" s="167">
        <f t="shared" si="482"/>
        <v>0</v>
      </c>
      <c r="DN166" s="167">
        <f t="shared" si="483"/>
        <v>0</v>
      </c>
      <c r="DO166" s="167">
        <f t="shared" si="484"/>
        <v>0</v>
      </c>
      <c r="DP166" s="167">
        <f t="shared" si="485"/>
        <v>0</v>
      </c>
      <c r="DQ166" s="167">
        <f t="shared" si="486"/>
        <v>0</v>
      </c>
      <c r="DR166" s="167">
        <f t="shared" si="487"/>
        <v>0</v>
      </c>
      <c r="DS166" s="167">
        <f t="shared" si="488"/>
        <v>0</v>
      </c>
      <c r="DT166" s="167">
        <f t="shared" si="489"/>
        <v>0</v>
      </c>
      <c r="DU166" s="167">
        <f t="shared" si="490"/>
        <v>0</v>
      </c>
      <c r="DV166" s="167">
        <f t="shared" si="491"/>
        <v>0</v>
      </c>
      <c r="DW166" s="167">
        <f t="shared" si="492"/>
        <v>0</v>
      </c>
      <c r="DY166" s="167" t="e">
        <f t="shared" ca="1" si="528"/>
        <v>#REF!</v>
      </c>
      <c r="DZ166" s="167" t="e">
        <f t="shared" ca="1" si="529"/>
        <v>#REF!</v>
      </c>
      <c r="EA166" s="167" t="e">
        <f t="shared" ca="1" si="530"/>
        <v>#REF!</v>
      </c>
      <c r="EB166" s="167" t="e">
        <f t="shared" ca="1" si="531"/>
        <v>#REF!</v>
      </c>
      <c r="EC166" s="167" t="e">
        <f t="shared" ca="1" si="532"/>
        <v>#REF!</v>
      </c>
      <c r="ED166" s="167" t="e">
        <f t="shared" ca="1" si="533"/>
        <v>#REF!</v>
      </c>
      <c r="EE166" s="167" t="e">
        <f t="shared" ca="1" si="534"/>
        <v>#REF!</v>
      </c>
      <c r="EF166" s="167" t="e">
        <f t="shared" ca="1" si="535"/>
        <v>#REF!</v>
      </c>
      <c r="EG166" s="167" t="e">
        <f t="shared" ca="1" si="536"/>
        <v>#REF!</v>
      </c>
      <c r="EH166" s="167" t="e">
        <f t="shared" ca="1" si="537"/>
        <v>#REF!</v>
      </c>
      <c r="EI166" s="167" t="e">
        <f t="shared" ca="1" si="538"/>
        <v>#REF!</v>
      </c>
      <c r="EJ166" s="167" t="e">
        <f t="shared" ca="1" si="539"/>
        <v>#REF!</v>
      </c>
      <c r="EK166" s="167" t="e">
        <f t="shared" ca="1" si="540"/>
        <v>#REF!</v>
      </c>
      <c r="EL166" s="167" t="e">
        <f t="shared" ca="1" si="541"/>
        <v>#REF!</v>
      </c>
      <c r="EM166" s="167" t="e">
        <f t="shared" ca="1" si="542"/>
        <v>#REF!</v>
      </c>
      <c r="EN166" s="167" t="e">
        <f t="shared" ca="1" si="543"/>
        <v>#REF!</v>
      </c>
      <c r="EP166" s="167">
        <f t="shared" si="544"/>
        <v>0</v>
      </c>
      <c r="EQ166" s="167">
        <f t="shared" si="545"/>
        <v>0</v>
      </c>
      <c r="ER166" s="167">
        <f t="shared" si="546"/>
        <v>0</v>
      </c>
      <c r="ES166" s="167">
        <f t="shared" si="547"/>
        <v>0</v>
      </c>
      <c r="ET166" s="167">
        <f t="shared" si="548"/>
        <v>0</v>
      </c>
      <c r="EU166" s="167">
        <f t="shared" si="549"/>
        <v>0</v>
      </c>
      <c r="EV166" s="167">
        <f t="shared" si="550"/>
        <v>0</v>
      </c>
      <c r="EW166" s="167">
        <f t="shared" si="551"/>
        <v>0</v>
      </c>
      <c r="EX166" s="167">
        <f t="shared" si="552"/>
        <v>0</v>
      </c>
      <c r="EY166" s="167">
        <f t="shared" si="553"/>
        <v>0</v>
      </c>
      <c r="EZ166" s="167">
        <f t="shared" si="554"/>
        <v>0</v>
      </c>
      <c r="FA166" s="167">
        <f t="shared" si="555"/>
        <v>0</v>
      </c>
      <c r="FB166" s="167">
        <f t="shared" si="556"/>
        <v>0</v>
      </c>
      <c r="FC166" s="167">
        <f t="shared" si="557"/>
        <v>0</v>
      </c>
      <c r="FD166" s="167">
        <f t="shared" si="558"/>
        <v>0</v>
      </c>
      <c r="FE166" s="167">
        <f t="shared" si="559"/>
        <v>0</v>
      </c>
      <c r="FG166" s="167">
        <f t="shared" si="560"/>
        <v>0</v>
      </c>
      <c r="FH166" s="167">
        <f t="shared" si="561"/>
        <v>0</v>
      </c>
      <c r="FI166" s="167">
        <f t="shared" si="562"/>
        <v>0</v>
      </c>
      <c r="FJ166" s="167">
        <f t="shared" si="563"/>
        <v>0</v>
      </c>
      <c r="FK166" s="167">
        <f t="shared" si="564"/>
        <v>0</v>
      </c>
      <c r="FL166" s="167">
        <f t="shared" si="565"/>
        <v>0</v>
      </c>
      <c r="FM166" s="167">
        <f t="shared" si="566"/>
        <v>0</v>
      </c>
      <c r="FN166" s="167">
        <f t="shared" si="567"/>
        <v>0</v>
      </c>
      <c r="FO166" s="167">
        <f t="shared" si="568"/>
        <v>0</v>
      </c>
      <c r="FP166" s="167">
        <f t="shared" si="569"/>
        <v>0</v>
      </c>
      <c r="FQ166" s="167">
        <f t="shared" si="570"/>
        <v>0</v>
      </c>
      <c r="FR166" s="167">
        <f t="shared" si="571"/>
        <v>0</v>
      </c>
      <c r="FS166" s="167">
        <f t="shared" si="572"/>
        <v>0</v>
      </c>
      <c r="FT166" s="167">
        <f t="shared" si="573"/>
        <v>0</v>
      </c>
      <c r="FU166" s="167">
        <f t="shared" si="574"/>
        <v>0</v>
      </c>
      <c r="FV166" s="167">
        <f t="shared" si="575"/>
        <v>0</v>
      </c>
      <c r="FX166" s="167">
        <f t="shared" si="576"/>
        <v>0</v>
      </c>
      <c r="FY166" s="167">
        <f t="shared" si="577"/>
        <v>0</v>
      </c>
      <c r="FZ166" s="167">
        <f t="shared" si="578"/>
        <v>0</v>
      </c>
      <c r="GA166" s="167">
        <f t="shared" si="579"/>
        <v>0</v>
      </c>
      <c r="GB166" s="167">
        <f t="shared" si="580"/>
        <v>0</v>
      </c>
      <c r="GC166" s="167">
        <f t="shared" si="581"/>
        <v>0</v>
      </c>
      <c r="GD166" s="167">
        <f t="shared" si="582"/>
        <v>0</v>
      </c>
      <c r="GE166" s="167">
        <f t="shared" si="583"/>
        <v>0</v>
      </c>
      <c r="GF166" s="167">
        <f t="shared" si="584"/>
        <v>0</v>
      </c>
      <c r="GG166" s="167">
        <f t="shared" si="585"/>
        <v>0</v>
      </c>
      <c r="GH166" s="167">
        <f t="shared" si="586"/>
        <v>0</v>
      </c>
      <c r="GI166" s="167">
        <f t="shared" si="587"/>
        <v>0</v>
      </c>
      <c r="GJ166" s="167">
        <f t="shared" si="588"/>
        <v>0</v>
      </c>
      <c r="GK166" s="167">
        <f t="shared" si="589"/>
        <v>0</v>
      </c>
      <c r="GL166" s="167">
        <f t="shared" si="590"/>
        <v>0</v>
      </c>
      <c r="GM166" s="167">
        <f t="shared" si="591"/>
        <v>0</v>
      </c>
      <c r="GO166" s="167" t="e">
        <f t="shared" ca="1" si="426"/>
        <v>#REF!</v>
      </c>
      <c r="GP166" s="167" t="e">
        <f t="shared" ca="1" si="614"/>
        <v>#REF!</v>
      </c>
      <c r="GQ166" s="167" t="e">
        <f t="shared" ca="1" si="614"/>
        <v>#REF!</v>
      </c>
      <c r="GR166" s="167" t="e">
        <f t="shared" ca="1" si="614"/>
        <v>#REF!</v>
      </c>
      <c r="GS166" s="167" t="e">
        <f t="shared" ca="1" si="614"/>
        <v>#REF!</v>
      </c>
      <c r="GT166" s="167" t="e">
        <f t="shared" ca="1" si="614"/>
        <v>#REF!</v>
      </c>
      <c r="GU166" s="167" t="e">
        <f t="shared" ca="1" si="614"/>
        <v>#REF!</v>
      </c>
      <c r="GV166" s="167" t="e">
        <f t="shared" ca="1" si="614"/>
        <v>#REF!</v>
      </c>
      <c r="GW166" s="167" t="e">
        <f t="shared" ca="1" si="614"/>
        <v>#REF!</v>
      </c>
      <c r="GX166" s="167" t="e">
        <f t="shared" ca="1" si="614"/>
        <v>#REF!</v>
      </c>
      <c r="GY166" s="167" t="e">
        <f t="shared" ca="1" si="614"/>
        <v>#REF!</v>
      </c>
      <c r="GZ166" s="167" t="e">
        <f t="shared" ca="1" si="614"/>
        <v>#REF!</v>
      </c>
      <c r="HA166" s="167" t="e">
        <f t="shared" ca="1" si="614"/>
        <v>#REF!</v>
      </c>
      <c r="HB166" s="167" t="e">
        <f t="shared" ca="1" si="614"/>
        <v>#REF!</v>
      </c>
      <c r="HC166" s="167" t="e">
        <f t="shared" ca="1" si="614"/>
        <v>#REF!</v>
      </c>
      <c r="HD166" s="167" t="e">
        <f t="shared" ca="1" si="614"/>
        <v>#REF!</v>
      </c>
      <c r="HF166" s="167" t="e">
        <f t="shared" ca="1" si="493"/>
        <v>#REF!</v>
      </c>
      <c r="HG166" s="167" t="e">
        <f t="shared" ca="1" si="494"/>
        <v>#REF!</v>
      </c>
      <c r="HH166" s="167" t="e">
        <f t="shared" ca="1" si="495"/>
        <v>#REF!</v>
      </c>
      <c r="HI166" s="167" t="e">
        <f t="shared" ca="1" si="496"/>
        <v>#REF!</v>
      </c>
      <c r="HJ166" s="167" t="e">
        <f t="shared" ca="1" si="497"/>
        <v>#REF!</v>
      </c>
      <c r="HK166" s="167" t="e">
        <f t="shared" ca="1" si="498"/>
        <v>#REF!</v>
      </c>
      <c r="HL166" s="167" t="e">
        <f t="shared" ca="1" si="499"/>
        <v>#REF!</v>
      </c>
      <c r="HM166" s="167" t="e">
        <f t="shared" ca="1" si="500"/>
        <v>#REF!</v>
      </c>
      <c r="HN166" s="167" t="e">
        <f t="shared" ca="1" si="501"/>
        <v>#REF!</v>
      </c>
      <c r="HO166" s="167" t="e">
        <f t="shared" ca="1" si="502"/>
        <v>#REF!</v>
      </c>
      <c r="HP166" s="167" t="e">
        <f t="shared" ca="1" si="503"/>
        <v>#REF!</v>
      </c>
      <c r="HQ166" s="167" t="e">
        <f t="shared" ca="1" si="504"/>
        <v>#REF!</v>
      </c>
      <c r="HR166" s="167" t="e">
        <f t="shared" ca="1" si="505"/>
        <v>#REF!</v>
      </c>
      <c r="HS166" s="167" t="e">
        <f t="shared" ca="1" si="506"/>
        <v>#REF!</v>
      </c>
      <c r="HT166" s="167" t="e">
        <f t="shared" ca="1" si="507"/>
        <v>#REF!</v>
      </c>
      <c r="HU166" s="167" t="e">
        <f t="shared" ca="1" si="508"/>
        <v>#REF!</v>
      </c>
      <c r="HW166" s="167" t="e">
        <f t="shared" ca="1" si="509"/>
        <v>#REF!</v>
      </c>
      <c r="HX166" s="167">
        <f t="shared" si="510"/>
        <v>0</v>
      </c>
      <c r="HY166" s="167" t="e">
        <f t="shared" ca="1" si="592"/>
        <v>#REF!</v>
      </c>
      <c r="HZ166" s="219" t="e">
        <f t="shared" ca="1" si="593"/>
        <v>#REF!</v>
      </c>
    </row>
    <row r="167" spans="1:234" s="48" customFormat="1">
      <c r="A167" s="3" t="s">
        <v>324</v>
      </c>
      <c r="B167" s="202" t="str">
        <f>INDEX('Ref1'!$E:$E,MATCH(A167,'Ref1'!$A:$A,0))</f>
        <v>Herefordshire</v>
      </c>
      <c r="C167" s="42" t="str">
        <f>INDEX(Data1!B:B,MATCH(A167,Data1!A:A,0))</f>
        <v>UNINFIR</v>
      </c>
      <c r="D167" s="253" t="str">
        <f>INDEX(Data1!C:C,MATCH(A167,Data1!A:A,0))</f>
        <v>WM</v>
      </c>
      <c r="E167" s="200" t="str">
        <f>IF($C$6="No","No",IF(COUNTIF(Inputs!$K$359:$K$398,$A167)&gt;0,"Yes","No"))</f>
        <v>No</v>
      </c>
      <c r="F167" s="404"/>
      <c r="G167" s="62">
        <f>INDEX('4_RatesSplit'!K:K,MATCH($A167,'4_RatesSplit'!$A:$A,0))</f>
        <v>0</v>
      </c>
      <c r="H167" s="171">
        <f>INDEX('4_RatesSplit'!L:L,MATCH($A167,'4_RatesSplit'!$A:$A,0))</f>
        <v>0</v>
      </c>
      <c r="I167" s="167">
        <f>INDEX('4_RatesSplit'!M:M,MATCH($A167,'4_RatesSplit'!$A:$A,0))</f>
        <v>0</v>
      </c>
      <c r="J167" s="167">
        <f>INDEX('4_RatesSplit'!N:N,MATCH($A167,'4_RatesSplit'!$A:$A,0))</f>
        <v>0</v>
      </c>
      <c r="K167" s="167">
        <f>INDEX('4_RatesSplit'!O:O,MATCH($A167,'4_RatesSplit'!$A:$A,0))</f>
        <v>0</v>
      </c>
      <c r="L167" s="167">
        <f>INDEX('4_RatesSplit'!P:P,MATCH($A167,'4_RatesSplit'!$A:$A,0))</f>
        <v>0</v>
      </c>
      <c r="M167" s="167">
        <f>INDEX('4_RatesSplit'!Q:Q,MATCH($A167,'4_RatesSplit'!$A:$A,0))</f>
        <v>0</v>
      </c>
      <c r="N167" s="167">
        <f>INDEX('4_RatesSplit'!R:R,MATCH($A167,'4_RatesSplit'!$A:$A,0))</f>
        <v>0</v>
      </c>
      <c r="O167" s="167">
        <f>INDEX('4_RatesSplit'!S:S,MATCH($A167,'4_RatesSplit'!$A:$A,0))</f>
        <v>0</v>
      </c>
      <c r="P167" s="167">
        <f>INDEX('4_RatesSplit'!T:T,MATCH($A167,'4_RatesSplit'!$A:$A,0))</f>
        <v>0</v>
      </c>
      <c r="Q167" s="167">
        <f>INDEX('4_RatesSplit'!U:U,MATCH($A167,'4_RatesSplit'!$A:$A,0))</f>
        <v>0</v>
      </c>
      <c r="R167" s="167">
        <f>INDEX('4_RatesSplit'!V:V,MATCH($A167,'4_RatesSplit'!$A:$A,0))</f>
        <v>0</v>
      </c>
      <c r="S167" s="167">
        <f>INDEX('4_RatesSplit'!W:W,MATCH($A167,'4_RatesSplit'!$A:$A,0))</f>
        <v>0</v>
      </c>
      <c r="T167" s="167">
        <f>INDEX('4_RatesSplit'!X:X,MATCH($A167,'4_RatesSplit'!$A:$A,0))</f>
        <v>0</v>
      </c>
      <c r="U167" s="167">
        <f>INDEX('4_RatesSplit'!Y:Y,MATCH($A167,'4_RatesSplit'!$A:$A,0))</f>
        <v>0</v>
      </c>
      <c r="V167" s="167">
        <f>INDEX('4_RatesSplit'!Z:Z,MATCH($A167,'4_RatesSplit'!$A:$A,0))</f>
        <v>0</v>
      </c>
      <c r="W167" s="167">
        <f>INDEX('4_RatesSplit'!AA:AA,MATCH($A167,'4_RatesSplit'!$A:$A,0))</f>
        <v>0</v>
      </c>
      <c r="X167" s="18"/>
      <c r="Y167" s="168" t="e">
        <f ca="1">INDEX('4_RatesSplit'!AT:AT,MATCH($A167,'4_RatesSplit'!$A:$A,0))</f>
        <v>#REF!</v>
      </c>
      <c r="Z167" s="168" t="e">
        <f ca="1">INDEX('4_RatesSplit'!AU:AU,MATCH($A167,'4_RatesSplit'!$A:$A,0))</f>
        <v>#REF!</v>
      </c>
      <c r="AA167" s="168" t="e">
        <f ca="1">INDEX('4_RatesSplit'!AV:AV,MATCH($A167,'4_RatesSplit'!$A:$A,0))</f>
        <v>#REF!</v>
      </c>
      <c r="AB167" s="168" t="e">
        <f ca="1">INDEX('4_RatesSplit'!AW:AW,MATCH($A167,'4_RatesSplit'!$A:$A,0))</f>
        <v>#REF!</v>
      </c>
      <c r="AC167" s="168" t="e">
        <f ca="1">INDEX('4_RatesSplit'!AX:AX,MATCH($A167,'4_RatesSplit'!$A:$A,0))</f>
        <v>#REF!</v>
      </c>
      <c r="AD167" s="168" t="e">
        <f ca="1">INDEX('4_RatesSplit'!AY:AY,MATCH($A167,'4_RatesSplit'!$A:$A,0))</f>
        <v>#REF!</v>
      </c>
      <c r="AE167" s="168" t="e">
        <f ca="1">INDEX('4_RatesSplit'!AZ:AZ,MATCH($A167,'4_RatesSplit'!$A:$A,0))</f>
        <v>#REF!</v>
      </c>
      <c r="AF167" s="168" t="e">
        <f ca="1">INDEX('4_RatesSplit'!BA:BA,MATCH($A167,'4_RatesSplit'!$A:$A,0))</f>
        <v>#REF!</v>
      </c>
      <c r="AG167" s="168" t="e">
        <f ca="1">INDEX('4_RatesSplit'!BB:BB,MATCH($A167,'4_RatesSplit'!$A:$A,0))</f>
        <v>#REF!</v>
      </c>
      <c r="AH167" s="168" t="e">
        <f ca="1">INDEX('4_RatesSplit'!BC:BC,MATCH($A167,'4_RatesSplit'!$A:$A,0))</f>
        <v>#REF!</v>
      </c>
      <c r="AI167" s="168" t="e">
        <f ca="1">INDEX('4_RatesSplit'!BD:BD,MATCH($A167,'4_RatesSplit'!$A:$A,0))</f>
        <v>#REF!</v>
      </c>
      <c r="AJ167" s="168" t="e">
        <f ca="1">INDEX('4_RatesSplit'!BE:BE,MATCH($A167,'4_RatesSplit'!$A:$A,0))</f>
        <v>#REF!</v>
      </c>
      <c r="AK167" s="168" t="e">
        <f ca="1">INDEX('4_RatesSplit'!BF:BF,MATCH($A167,'4_RatesSplit'!$A:$A,0))</f>
        <v>#REF!</v>
      </c>
      <c r="AL167" s="168" t="e">
        <f ca="1">INDEX('4_RatesSplit'!BG:BG,MATCH($A167,'4_RatesSplit'!$A:$A,0))</f>
        <v>#REF!</v>
      </c>
      <c r="AM167" s="168" t="e">
        <f ca="1">INDEX('4_RatesSplit'!BH:BH,MATCH($A167,'4_RatesSplit'!$A:$A,0))</f>
        <v>#REF!</v>
      </c>
      <c r="AN167" s="198" t="e">
        <f ca="1">INDEX('4_RatesSplit'!BI:BI,MATCH($A167,'4_RatesSplit'!$A:$A,0))</f>
        <v>#REF!</v>
      </c>
      <c r="AO167" s="114"/>
      <c r="AP167" s="167" t="e">
        <f t="shared" ca="1" si="511"/>
        <v>#REF!</v>
      </c>
      <c r="AQ167" s="167" t="e">
        <f t="shared" ca="1" si="512"/>
        <v>#REF!</v>
      </c>
      <c r="AR167" s="167" t="e">
        <f t="shared" ca="1" si="513"/>
        <v>#REF!</v>
      </c>
      <c r="AS167" s="167" t="e">
        <f t="shared" ca="1" si="514"/>
        <v>#REF!</v>
      </c>
      <c r="AT167" s="167" t="e">
        <f t="shared" ca="1" si="515"/>
        <v>#REF!</v>
      </c>
      <c r="AU167" s="167" t="e">
        <f t="shared" ca="1" si="516"/>
        <v>#REF!</v>
      </c>
      <c r="AV167" s="167" t="e">
        <f t="shared" ca="1" si="517"/>
        <v>#REF!</v>
      </c>
      <c r="AW167" s="167" t="e">
        <f t="shared" ca="1" si="518"/>
        <v>#REF!</v>
      </c>
      <c r="AX167" s="167" t="e">
        <f t="shared" ca="1" si="519"/>
        <v>#REF!</v>
      </c>
      <c r="AY167" s="167" t="e">
        <f t="shared" ca="1" si="520"/>
        <v>#REF!</v>
      </c>
      <c r="AZ167" s="167" t="e">
        <f t="shared" ca="1" si="521"/>
        <v>#REF!</v>
      </c>
      <c r="BA167" s="167" t="e">
        <f t="shared" ca="1" si="522"/>
        <v>#REF!</v>
      </c>
      <c r="BB167" s="167" t="e">
        <f t="shared" ca="1" si="523"/>
        <v>#REF!</v>
      </c>
      <c r="BC167" s="167" t="e">
        <f t="shared" ca="1" si="524"/>
        <v>#REF!</v>
      </c>
      <c r="BD167" s="167" t="e">
        <f t="shared" ca="1" si="525"/>
        <v>#REF!</v>
      </c>
      <c r="BE167" s="167" t="e">
        <f t="shared" ca="1" si="526"/>
        <v>#REF!</v>
      </c>
      <c r="BF167" s="18"/>
      <c r="BG167" s="168">
        <f>INDEX('2_Needs'!$F:$F,MATCH($A167,'2_Needs'!$A:$A,0))</f>
        <v>2.616356963160235E-3</v>
      </c>
      <c r="BH167" s="114"/>
      <c r="BI167" s="167">
        <f t="shared" ref="BI167:BX167" si="619">IF(BI$3="reset",$BG167*BI$6,BH167*(1+$C$4))</f>
        <v>0</v>
      </c>
      <c r="BJ167" s="167">
        <f t="shared" si="619"/>
        <v>0</v>
      </c>
      <c r="BK167" s="167">
        <f t="shared" si="619"/>
        <v>0</v>
      </c>
      <c r="BL167" s="167">
        <f t="shared" si="619"/>
        <v>0</v>
      </c>
      <c r="BM167" s="167">
        <f t="shared" si="619"/>
        <v>0</v>
      </c>
      <c r="BN167" s="167">
        <f t="shared" si="619"/>
        <v>0</v>
      </c>
      <c r="BO167" s="167">
        <f t="shared" si="619"/>
        <v>0</v>
      </c>
      <c r="BP167" s="167">
        <f t="shared" si="619"/>
        <v>0</v>
      </c>
      <c r="BQ167" s="167">
        <f t="shared" si="619"/>
        <v>0</v>
      </c>
      <c r="BR167" s="167">
        <f t="shared" si="619"/>
        <v>0</v>
      </c>
      <c r="BS167" s="167">
        <f t="shared" si="619"/>
        <v>0</v>
      </c>
      <c r="BT167" s="167">
        <f t="shared" si="619"/>
        <v>0</v>
      </c>
      <c r="BU167" s="167">
        <f t="shared" si="619"/>
        <v>0</v>
      </c>
      <c r="BV167" s="167">
        <f t="shared" si="619"/>
        <v>0</v>
      </c>
      <c r="BW167" s="167">
        <f t="shared" si="619"/>
        <v>0</v>
      </c>
      <c r="BX167" s="167">
        <f t="shared" si="619"/>
        <v>0</v>
      </c>
      <c r="BZ167" s="167" t="e">
        <f t="shared" ca="1" si="445"/>
        <v>#REF!</v>
      </c>
      <c r="CA167" s="167" t="e">
        <f t="shared" ca="1" si="446"/>
        <v>#REF!</v>
      </c>
      <c r="CB167" s="167" t="e">
        <f t="shared" ca="1" si="447"/>
        <v>#REF!</v>
      </c>
      <c r="CC167" s="167" t="e">
        <f t="shared" ca="1" si="448"/>
        <v>#REF!</v>
      </c>
      <c r="CD167" s="167" t="e">
        <f t="shared" ca="1" si="449"/>
        <v>#REF!</v>
      </c>
      <c r="CE167" s="167" t="e">
        <f t="shared" ca="1" si="450"/>
        <v>#REF!</v>
      </c>
      <c r="CF167" s="167" t="e">
        <f t="shared" ca="1" si="451"/>
        <v>#REF!</v>
      </c>
      <c r="CG167" s="167" t="e">
        <f t="shared" ca="1" si="452"/>
        <v>#REF!</v>
      </c>
      <c r="CH167" s="167" t="e">
        <f t="shared" ca="1" si="453"/>
        <v>#REF!</v>
      </c>
      <c r="CI167" s="167" t="e">
        <f t="shared" ca="1" si="454"/>
        <v>#REF!</v>
      </c>
      <c r="CJ167" s="167" t="e">
        <f t="shared" ca="1" si="455"/>
        <v>#REF!</v>
      </c>
      <c r="CK167" s="167" t="e">
        <f t="shared" ca="1" si="456"/>
        <v>#REF!</v>
      </c>
      <c r="CL167" s="167" t="e">
        <f t="shared" ca="1" si="457"/>
        <v>#REF!</v>
      </c>
      <c r="CM167" s="167" t="e">
        <f t="shared" ca="1" si="458"/>
        <v>#REF!</v>
      </c>
      <c r="CN167" s="167" t="e">
        <f t="shared" ca="1" si="459"/>
        <v>#REF!</v>
      </c>
      <c r="CO167" s="167" t="e">
        <f t="shared" ca="1" si="460"/>
        <v>#REF!</v>
      </c>
      <c r="CQ167" s="167" t="e">
        <f t="shared" ca="1" si="461"/>
        <v>#REF!</v>
      </c>
      <c r="CR167" s="167" t="e">
        <f t="shared" ca="1" si="462"/>
        <v>#REF!</v>
      </c>
      <c r="CS167" s="167" t="e">
        <f t="shared" ca="1" si="463"/>
        <v>#REF!</v>
      </c>
      <c r="CT167" s="167" t="e">
        <f t="shared" ca="1" si="464"/>
        <v>#REF!</v>
      </c>
      <c r="CU167" s="167" t="e">
        <f t="shared" ca="1" si="465"/>
        <v>#REF!</v>
      </c>
      <c r="CV167" s="167" t="e">
        <f t="shared" ca="1" si="466"/>
        <v>#REF!</v>
      </c>
      <c r="CW167" s="167" t="e">
        <f t="shared" ca="1" si="467"/>
        <v>#REF!</v>
      </c>
      <c r="CX167" s="167" t="e">
        <f t="shared" ca="1" si="468"/>
        <v>#REF!</v>
      </c>
      <c r="CY167" s="167" t="e">
        <f t="shared" ca="1" si="469"/>
        <v>#REF!</v>
      </c>
      <c r="CZ167" s="167" t="e">
        <f t="shared" ca="1" si="470"/>
        <v>#REF!</v>
      </c>
      <c r="DA167" s="167" t="e">
        <f t="shared" ca="1" si="471"/>
        <v>#REF!</v>
      </c>
      <c r="DB167" s="167" t="e">
        <f t="shared" ca="1" si="472"/>
        <v>#REF!</v>
      </c>
      <c r="DC167" s="167" t="e">
        <f t="shared" ca="1" si="473"/>
        <v>#REF!</v>
      </c>
      <c r="DD167" s="167" t="e">
        <f t="shared" ca="1" si="474"/>
        <v>#REF!</v>
      </c>
      <c r="DE167" s="167" t="e">
        <f t="shared" ca="1" si="475"/>
        <v>#REF!</v>
      </c>
      <c r="DF167" s="167" t="e">
        <f t="shared" ca="1" si="476"/>
        <v>#REF!</v>
      </c>
      <c r="DH167" s="167">
        <f t="shared" si="477"/>
        <v>0</v>
      </c>
      <c r="DI167" s="167">
        <f t="shared" si="478"/>
        <v>0</v>
      </c>
      <c r="DJ167" s="167">
        <f t="shared" si="479"/>
        <v>0</v>
      </c>
      <c r="DK167" s="167">
        <f t="shared" si="480"/>
        <v>0</v>
      </c>
      <c r="DL167" s="167">
        <f t="shared" si="481"/>
        <v>0</v>
      </c>
      <c r="DM167" s="167">
        <f t="shared" si="482"/>
        <v>0</v>
      </c>
      <c r="DN167" s="167">
        <f t="shared" si="483"/>
        <v>0</v>
      </c>
      <c r="DO167" s="167">
        <f t="shared" si="484"/>
        <v>0</v>
      </c>
      <c r="DP167" s="167">
        <f t="shared" si="485"/>
        <v>0</v>
      </c>
      <c r="DQ167" s="167">
        <f t="shared" si="486"/>
        <v>0</v>
      </c>
      <c r="DR167" s="167">
        <f t="shared" si="487"/>
        <v>0</v>
      </c>
      <c r="DS167" s="167">
        <f t="shared" si="488"/>
        <v>0</v>
      </c>
      <c r="DT167" s="167">
        <f t="shared" si="489"/>
        <v>0</v>
      </c>
      <c r="DU167" s="167">
        <f t="shared" si="490"/>
        <v>0</v>
      </c>
      <c r="DV167" s="167">
        <f t="shared" si="491"/>
        <v>0</v>
      </c>
      <c r="DW167" s="167">
        <f t="shared" si="492"/>
        <v>0</v>
      </c>
      <c r="DY167" s="167" t="e">
        <f t="shared" ca="1" si="528"/>
        <v>#REF!</v>
      </c>
      <c r="DZ167" s="167" t="e">
        <f t="shared" ca="1" si="529"/>
        <v>#REF!</v>
      </c>
      <c r="EA167" s="167" t="e">
        <f t="shared" ca="1" si="530"/>
        <v>#REF!</v>
      </c>
      <c r="EB167" s="167" t="e">
        <f t="shared" ca="1" si="531"/>
        <v>#REF!</v>
      </c>
      <c r="EC167" s="167" t="e">
        <f t="shared" ca="1" si="532"/>
        <v>#REF!</v>
      </c>
      <c r="ED167" s="167" t="e">
        <f t="shared" ca="1" si="533"/>
        <v>#REF!</v>
      </c>
      <c r="EE167" s="167" t="e">
        <f t="shared" ca="1" si="534"/>
        <v>#REF!</v>
      </c>
      <c r="EF167" s="167" t="e">
        <f t="shared" ca="1" si="535"/>
        <v>#REF!</v>
      </c>
      <c r="EG167" s="167" t="e">
        <f t="shared" ca="1" si="536"/>
        <v>#REF!</v>
      </c>
      <c r="EH167" s="167" t="e">
        <f t="shared" ca="1" si="537"/>
        <v>#REF!</v>
      </c>
      <c r="EI167" s="167" t="e">
        <f t="shared" ca="1" si="538"/>
        <v>#REF!</v>
      </c>
      <c r="EJ167" s="167" t="e">
        <f t="shared" ca="1" si="539"/>
        <v>#REF!</v>
      </c>
      <c r="EK167" s="167" t="e">
        <f t="shared" ca="1" si="540"/>
        <v>#REF!</v>
      </c>
      <c r="EL167" s="167" t="e">
        <f t="shared" ca="1" si="541"/>
        <v>#REF!</v>
      </c>
      <c r="EM167" s="167" t="e">
        <f t="shared" ca="1" si="542"/>
        <v>#REF!</v>
      </c>
      <c r="EN167" s="167" t="e">
        <f t="shared" ca="1" si="543"/>
        <v>#REF!</v>
      </c>
      <c r="EP167" s="167">
        <f t="shared" si="544"/>
        <v>0</v>
      </c>
      <c r="EQ167" s="167">
        <f t="shared" si="545"/>
        <v>0</v>
      </c>
      <c r="ER167" s="167">
        <f t="shared" si="546"/>
        <v>0</v>
      </c>
      <c r="ES167" s="167">
        <f t="shared" si="547"/>
        <v>0</v>
      </c>
      <c r="ET167" s="167">
        <f t="shared" si="548"/>
        <v>0</v>
      </c>
      <c r="EU167" s="167">
        <f t="shared" si="549"/>
        <v>0</v>
      </c>
      <c r="EV167" s="167">
        <f t="shared" si="550"/>
        <v>0</v>
      </c>
      <c r="EW167" s="167">
        <f t="shared" si="551"/>
        <v>0</v>
      </c>
      <c r="EX167" s="167">
        <f t="shared" si="552"/>
        <v>0</v>
      </c>
      <c r="EY167" s="167">
        <f t="shared" si="553"/>
        <v>0</v>
      </c>
      <c r="EZ167" s="167">
        <f t="shared" si="554"/>
        <v>0</v>
      </c>
      <c r="FA167" s="167">
        <f t="shared" si="555"/>
        <v>0</v>
      </c>
      <c r="FB167" s="167">
        <f t="shared" si="556"/>
        <v>0</v>
      </c>
      <c r="FC167" s="167">
        <f t="shared" si="557"/>
        <v>0</v>
      </c>
      <c r="FD167" s="167">
        <f t="shared" si="558"/>
        <v>0</v>
      </c>
      <c r="FE167" s="167">
        <f t="shared" si="559"/>
        <v>0</v>
      </c>
      <c r="FG167" s="167">
        <f t="shared" si="560"/>
        <v>0</v>
      </c>
      <c r="FH167" s="167">
        <f t="shared" si="561"/>
        <v>0</v>
      </c>
      <c r="FI167" s="167">
        <f t="shared" si="562"/>
        <v>0</v>
      </c>
      <c r="FJ167" s="167">
        <f t="shared" si="563"/>
        <v>0</v>
      </c>
      <c r="FK167" s="167">
        <f t="shared" si="564"/>
        <v>0</v>
      </c>
      <c r="FL167" s="167">
        <f t="shared" si="565"/>
        <v>0</v>
      </c>
      <c r="FM167" s="167">
        <f t="shared" si="566"/>
        <v>0</v>
      </c>
      <c r="FN167" s="167">
        <f t="shared" si="567"/>
        <v>0</v>
      </c>
      <c r="FO167" s="167">
        <f t="shared" si="568"/>
        <v>0</v>
      </c>
      <c r="FP167" s="167">
        <f t="shared" si="569"/>
        <v>0</v>
      </c>
      <c r="FQ167" s="167">
        <f t="shared" si="570"/>
        <v>0</v>
      </c>
      <c r="FR167" s="167">
        <f t="shared" si="571"/>
        <v>0</v>
      </c>
      <c r="FS167" s="167">
        <f t="shared" si="572"/>
        <v>0</v>
      </c>
      <c r="FT167" s="167">
        <f t="shared" si="573"/>
        <v>0</v>
      </c>
      <c r="FU167" s="167">
        <f t="shared" si="574"/>
        <v>0</v>
      </c>
      <c r="FV167" s="167">
        <f t="shared" si="575"/>
        <v>0</v>
      </c>
      <c r="FX167" s="167">
        <f t="shared" si="576"/>
        <v>0</v>
      </c>
      <c r="FY167" s="167">
        <f t="shared" si="577"/>
        <v>0</v>
      </c>
      <c r="FZ167" s="167">
        <f t="shared" si="578"/>
        <v>0</v>
      </c>
      <c r="GA167" s="167">
        <f t="shared" si="579"/>
        <v>0</v>
      </c>
      <c r="GB167" s="167">
        <f t="shared" si="580"/>
        <v>0</v>
      </c>
      <c r="GC167" s="167">
        <f t="shared" si="581"/>
        <v>0</v>
      </c>
      <c r="GD167" s="167">
        <f t="shared" si="582"/>
        <v>0</v>
      </c>
      <c r="GE167" s="167">
        <f t="shared" si="583"/>
        <v>0</v>
      </c>
      <c r="GF167" s="167">
        <f t="shared" si="584"/>
        <v>0</v>
      </c>
      <c r="GG167" s="167">
        <f t="shared" si="585"/>
        <v>0</v>
      </c>
      <c r="GH167" s="167">
        <f t="shared" si="586"/>
        <v>0</v>
      </c>
      <c r="GI167" s="167">
        <f t="shared" si="587"/>
        <v>0</v>
      </c>
      <c r="GJ167" s="167">
        <f t="shared" si="588"/>
        <v>0</v>
      </c>
      <c r="GK167" s="167">
        <f t="shared" si="589"/>
        <v>0</v>
      </c>
      <c r="GL167" s="167">
        <f t="shared" si="590"/>
        <v>0</v>
      </c>
      <c r="GM167" s="167">
        <f t="shared" si="591"/>
        <v>0</v>
      </c>
      <c r="GO167" s="167" t="e">
        <f t="shared" ca="1" si="426"/>
        <v>#REF!</v>
      </c>
      <c r="GP167" s="167" t="e">
        <f t="shared" ca="1" si="614"/>
        <v>#REF!</v>
      </c>
      <c r="GQ167" s="167" t="e">
        <f t="shared" ca="1" si="614"/>
        <v>#REF!</v>
      </c>
      <c r="GR167" s="167" t="e">
        <f t="shared" ca="1" si="614"/>
        <v>#REF!</v>
      </c>
      <c r="GS167" s="167" t="e">
        <f t="shared" ca="1" si="614"/>
        <v>#REF!</v>
      </c>
      <c r="GT167" s="167" t="e">
        <f t="shared" ca="1" si="614"/>
        <v>#REF!</v>
      </c>
      <c r="GU167" s="167" t="e">
        <f t="shared" ca="1" si="614"/>
        <v>#REF!</v>
      </c>
      <c r="GV167" s="167" t="e">
        <f t="shared" ca="1" si="614"/>
        <v>#REF!</v>
      </c>
      <c r="GW167" s="167" t="e">
        <f t="shared" ca="1" si="614"/>
        <v>#REF!</v>
      </c>
      <c r="GX167" s="167" t="e">
        <f t="shared" ca="1" si="614"/>
        <v>#REF!</v>
      </c>
      <c r="GY167" s="167" t="e">
        <f t="shared" ca="1" si="614"/>
        <v>#REF!</v>
      </c>
      <c r="GZ167" s="167" t="e">
        <f t="shared" ca="1" si="614"/>
        <v>#REF!</v>
      </c>
      <c r="HA167" s="167" t="e">
        <f t="shared" ca="1" si="614"/>
        <v>#REF!</v>
      </c>
      <c r="HB167" s="167" t="e">
        <f t="shared" ca="1" si="614"/>
        <v>#REF!</v>
      </c>
      <c r="HC167" s="167" t="e">
        <f t="shared" ca="1" si="614"/>
        <v>#REF!</v>
      </c>
      <c r="HD167" s="167" t="e">
        <f t="shared" ca="1" si="614"/>
        <v>#REF!</v>
      </c>
      <c r="HF167" s="167" t="e">
        <f t="shared" ca="1" si="493"/>
        <v>#REF!</v>
      </c>
      <c r="HG167" s="167" t="e">
        <f t="shared" ca="1" si="494"/>
        <v>#REF!</v>
      </c>
      <c r="HH167" s="167" t="e">
        <f t="shared" ca="1" si="495"/>
        <v>#REF!</v>
      </c>
      <c r="HI167" s="167" t="e">
        <f t="shared" ca="1" si="496"/>
        <v>#REF!</v>
      </c>
      <c r="HJ167" s="167" t="e">
        <f t="shared" ca="1" si="497"/>
        <v>#REF!</v>
      </c>
      <c r="HK167" s="167" t="e">
        <f t="shared" ca="1" si="498"/>
        <v>#REF!</v>
      </c>
      <c r="HL167" s="167" t="e">
        <f t="shared" ca="1" si="499"/>
        <v>#REF!</v>
      </c>
      <c r="HM167" s="167" t="e">
        <f t="shared" ca="1" si="500"/>
        <v>#REF!</v>
      </c>
      <c r="HN167" s="167" t="e">
        <f t="shared" ca="1" si="501"/>
        <v>#REF!</v>
      </c>
      <c r="HO167" s="167" t="e">
        <f t="shared" ca="1" si="502"/>
        <v>#REF!</v>
      </c>
      <c r="HP167" s="167" t="e">
        <f t="shared" ca="1" si="503"/>
        <v>#REF!</v>
      </c>
      <c r="HQ167" s="167" t="e">
        <f t="shared" ca="1" si="504"/>
        <v>#REF!</v>
      </c>
      <c r="HR167" s="167" t="e">
        <f t="shared" ca="1" si="505"/>
        <v>#REF!</v>
      </c>
      <c r="HS167" s="167" t="e">
        <f t="shared" ca="1" si="506"/>
        <v>#REF!</v>
      </c>
      <c r="HT167" s="167" t="e">
        <f t="shared" ca="1" si="507"/>
        <v>#REF!</v>
      </c>
      <c r="HU167" s="167" t="e">
        <f t="shared" ca="1" si="508"/>
        <v>#REF!</v>
      </c>
      <c r="HW167" s="167" t="e">
        <f t="shared" ca="1" si="509"/>
        <v>#REF!</v>
      </c>
      <c r="HX167" s="167">
        <f t="shared" si="510"/>
        <v>0</v>
      </c>
      <c r="HY167" s="167" t="e">
        <f t="shared" ca="1" si="592"/>
        <v>#REF!</v>
      </c>
      <c r="HZ167" s="219" t="e">
        <f t="shared" ca="1" si="593"/>
        <v>#REF!</v>
      </c>
    </row>
    <row r="168" spans="1:234" s="48" customFormat="1">
      <c r="A168" s="3" t="s">
        <v>326</v>
      </c>
      <c r="B168" s="202" t="str">
        <f>INDEX('Ref1'!$E:$E,MATCH(A168,'Ref1'!$A:$A,0))</f>
        <v>Hertfordshire</v>
      </c>
      <c r="C168" s="42" t="str">
        <f>INDEX(Data1!B:B,MATCH(A168,Data1!A:A,0))</f>
        <v>SCFIR</v>
      </c>
      <c r="D168" s="253" t="str">
        <f>INDEX(Data1!C:C,MATCH(A168,Data1!A:A,0))</f>
        <v>E</v>
      </c>
      <c r="E168" s="200" t="str">
        <f>IF($C$6="No","No",IF(COUNTIF(Inputs!$K$359:$K$398,$A168)&gt;0,"Yes","No"))</f>
        <v>No</v>
      </c>
      <c r="F168" s="404"/>
      <c r="G168" s="62">
        <f>INDEX('4_RatesSplit'!K:K,MATCH($A168,'4_RatesSplit'!$A:$A,0))</f>
        <v>0</v>
      </c>
      <c r="H168" s="171">
        <f>INDEX('4_RatesSplit'!L:L,MATCH($A168,'4_RatesSplit'!$A:$A,0))</f>
        <v>0</v>
      </c>
      <c r="I168" s="167">
        <f>INDEX('4_RatesSplit'!M:M,MATCH($A168,'4_RatesSplit'!$A:$A,0))</f>
        <v>0</v>
      </c>
      <c r="J168" s="167">
        <f>INDEX('4_RatesSplit'!N:N,MATCH($A168,'4_RatesSplit'!$A:$A,0))</f>
        <v>0</v>
      </c>
      <c r="K168" s="167">
        <f>INDEX('4_RatesSplit'!O:O,MATCH($A168,'4_RatesSplit'!$A:$A,0))</f>
        <v>0</v>
      </c>
      <c r="L168" s="167">
        <f>INDEX('4_RatesSplit'!P:P,MATCH($A168,'4_RatesSplit'!$A:$A,0))</f>
        <v>0</v>
      </c>
      <c r="M168" s="167">
        <f>INDEX('4_RatesSplit'!Q:Q,MATCH($A168,'4_RatesSplit'!$A:$A,0))</f>
        <v>0</v>
      </c>
      <c r="N168" s="167">
        <f>INDEX('4_RatesSplit'!R:R,MATCH($A168,'4_RatesSplit'!$A:$A,0))</f>
        <v>0</v>
      </c>
      <c r="O168" s="167">
        <f>INDEX('4_RatesSplit'!S:S,MATCH($A168,'4_RatesSplit'!$A:$A,0))</f>
        <v>0</v>
      </c>
      <c r="P168" s="167">
        <f>INDEX('4_RatesSplit'!T:T,MATCH($A168,'4_RatesSplit'!$A:$A,0))</f>
        <v>0</v>
      </c>
      <c r="Q168" s="167">
        <f>INDEX('4_RatesSplit'!U:U,MATCH($A168,'4_RatesSplit'!$A:$A,0))</f>
        <v>0</v>
      </c>
      <c r="R168" s="167">
        <f>INDEX('4_RatesSplit'!V:V,MATCH($A168,'4_RatesSplit'!$A:$A,0))</f>
        <v>0</v>
      </c>
      <c r="S168" s="167">
        <f>INDEX('4_RatesSplit'!W:W,MATCH($A168,'4_RatesSplit'!$A:$A,0))</f>
        <v>0</v>
      </c>
      <c r="T168" s="167">
        <f>INDEX('4_RatesSplit'!X:X,MATCH($A168,'4_RatesSplit'!$A:$A,0))</f>
        <v>0</v>
      </c>
      <c r="U168" s="167">
        <f>INDEX('4_RatesSplit'!Y:Y,MATCH($A168,'4_RatesSplit'!$A:$A,0))</f>
        <v>0</v>
      </c>
      <c r="V168" s="167">
        <f>INDEX('4_RatesSplit'!Z:Z,MATCH($A168,'4_RatesSplit'!$A:$A,0))</f>
        <v>0</v>
      </c>
      <c r="W168" s="167">
        <f>INDEX('4_RatesSplit'!AA:AA,MATCH($A168,'4_RatesSplit'!$A:$A,0))</f>
        <v>0</v>
      </c>
      <c r="X168" s="18"/>
      <c r="Y168" s="168" t="e">
        <f ca="1">INDEX('4_RatesSplit'!AT:AT,MATCH($A168,'4_RatesSplit'!$A:$A,0))</f>
        <v>#REF!</v>
      </c>
      <c r="Z168" s="168" t="e">
        <f ca="1">INDEX('4_RatesSplit'!AU:AU,MATCH($A168,'4_RatesSplit'!$A:$A,0))</f>
        <v>#REF!</v>
      </c>
      <c r="AA168" s="168" t="e">
        <f ca="1">INDEX('4_RatesSplit'!AV:AV,MATCH($A168,'4_RatesSplit'!$A:$A,0))</f>
        <v>#REF!</v>
      </c>
      <c r="AB168" s="168" t="e">
        <f ca="1">INDEX('4_RatesSplit'!AW:AW,MATCH($A168,'4_RatesSplit'!$A:$A,0))</f>
        <v>#REF!</v>
      </c>
      <c r="AC168" s="168" t="e">
        <f ca="1">INDEX('4_RatesSplit'!AX:AX,MATCH($A168,'4_RatesSplit'!$A:$A,0))</f>
        <v>#REF!</v>
      </c>
      <c r="AD168" s="168" t="e">
        <f ca="1">INDEX('4_RatesSplit'!AY:AY,MATCH($A168,'4_RatesSplit'!$A:$A,0))</f>
        <v>#REF!</v>
      </c>
      <c r="AE168" s="168" t="e">
        <f ca="1">INDEX('4_RatesSplit'!AZ:AZ,MATCH($A168,'4_RatesSplit'!$A:$A,0))</f>
        <v>#REF!</v>
      </c>
      <c r="AF168" s="168" t="e">
        <f ca="1">INDEX('4_RatesSplit'!BA:BA,MATCH($A168,'4_RatesSplit'!$A:$A,0))</f>
        <v>#REF!</v>
      </c>
      <c r="AG168" s="168" t="e">
        <f ca="1">INDEX('4_RatesSplit'!BB:BB,MATCH($A168,'4_RatesSplit'!$A:$A,0))</f>
        <v>#REF!</v>
      </c>
      <c r="AH168" s="168" t="e">
        <f ca="1">INDEX('4_RatesSplit'!BC:BC,MATCH($A168,'4_RatesSplit'!$A:$A,0))</f>
        <v>#REF!</v>
      </c>
      <c r="AI168" s="168" t="e">
        <f ca="1">INDEX('4_RatesSplit'!BD:BD,MATCH($A168,'4_RatesSplit'!$A:$A,0))</f>
        <v>#REF!</v>
      </c>
      <c r="AJ168" s="168" t="e">
        <f ca="1">INDEX('4_RatesSplit'!BE:BE,MATCH($A168,'4_RatesSplit'!$A:$A,0))</f>
        <v>#REF!</v>
      </c>
      <c r="AK168" s="168" t="e">
        <f ca="1">INDEX('4_RatesSplit'!BF:BF,MATCH($A168,'4_RatesSplit'!$A:$A,0))</f>
        <v>#REF!</v>
      </c>
      <c r="AL168" s="168" t="e">
        <f ca="1">INDEX('4_RatesSplit'!BG:BG,MATCH($A168,'4_RatesSplit'!$A:$A,0))</f>
        <v>#REF!</v>
      </c>
      <c r="AM168" s="168" t="e">
        <f ca="1">INDEX('4_RatesSplit'!BH:BH,MATCH($A168,'4_RatesSplit'!$A:$A,0))</f>
        <v>#REF!</v>
      </c>
      <c r="AN168" s="198" t="e">
        <f ca="1">INDEX('4_RatesSplit'!BI:BI,MATCH($A168,'4_RatesSplit'!$A:$A,0))</f>
        <v>#REF!</v>
      </c>
      <c r="AO168" s="114"/>
      <c r="AP168" s="167" t="e">
        <f t="shared" ca="1" si="511"/>
        <v>#REF!</v>
      </c>
      <c r="AQ168" s="167" t="e">
        <f t="shared" ca="1" si="512"/>
        <v>#REF!</v>
      </c>
      <c r="AR168" s="167" t="e">
        <f t="shared" ca="1" si="513"/>
        <v>#REF!</v>
      </c>
      <c r="AS168" s="167" t="e">
        <f t="shared" ca="1" si="514"/>
        <v>#REF!</v>
      </c>
      <c r="AT168" s="167" t="e">
        <f t="shared" ca="1" si="515"/>
        <v>#REF!</v>
      </c>
      <c r="AU168" s="167" t="e">
        <f t="shared" ca="1" si="516"/>
        <v>#REF!</v>
      </c>
      <c r="AV168" s="167" t="e">
        <f t="shared" ca="1" si="517"/>
        <v>#REF!</v>
      </c>
      <c r="AW168" s="167" t="e">
        <f t="shared" ca="1" si="518"/>
        <v>#REF!</v>
      </c>
      <c r="AX168" s="167" t="e">
        <f t="shared" ca="1" si="519"/>
        <v>#REF!</v>
      </c>
      <c r="AY168" s="167" t="e">
        <f t="shared" ca="1" si="520"/>
        <v>#REF!</v>
      </c>
      <c r="AZ168" s="167" t="e">
        <f t="shared" ca="1" si="521"/>
        <v>#REF!</v>
      </c>
      <c r="BA168" s="167" t="e">
        <f t="shared" ca="1" si="522"/>
        <v>#REF!</v>
      </c>
      <c r="BB168" s="167" t="e">
        <f t="shared" ca="1" si="523"/>
        <v>#REF!</v>
      </c>
      <c r="BC168" s="167" t="e">
        <f t="shared" ca="1" si="524"/>
        <v>#REF!</v>
      </c>
      <c r="BD168" s="167" t="e">
        <f t="shared" ca="1" si="525"/>
        <v>#REF!</v>
      </c>
      <c r="BE168" s="167" t="e">
        <f t="shared" ca="1" si="526"/>
        <v>#REF!</v>
      </c>
      <c r="BF168" s="18"/>
      <c r="BG168" s="168">
        <f>INDEX('2_Needs'!$F:$F,MATCH($A168,'2_Needs'!$A:$A,0))</f>
        <v>9.9443440886003345E-3</v>
      </c>
      <c r="BH168" s="114"/>
      <c r="BI168" s="167">
        <f t="shared" ref="BI168:BX168" si="620">IF(BI$3="reset",$BG168*BI$6,BH168*(1+$C$4))</f>
        <v>0</v>
      </c>
      <c r="BJ168" s="167">
        <f t="shared" si="620"/>
        <v>0</v>
      </c>
      <c r="BK168" s="167">
        <f t="shared" si="620"/>
        <v>0</v>
      </c>
      <c r="BL168" s="167">
        <f t="shared" si="620"/>
        <v>0</v>
      </c>
      <c r="BM168" s="167">
        <f t="shared" si="620"/>
        <v>0</v>
      </c>
      <c r="BN168" s="167">
        <f t="shared" si="620"/>
        <v>0</v>
      </c>
      <c r="BO168" s="167">
        <f t="shared" si="620"/>
        <v>0</v>
      </c>
      <c r="BP168" s="167">
        <f t="shared" si="620"/>
        <v>0</v>
      </c>
      <c r="BQ168" s="167">
        <f t="shared" si="620"/>
        <v>0</v>
      </c>
      <c r="BR168" s="167">
        <f t="shared" si="620"/>
        <v>0</v>
      </c>
      <c r="BS168" s="167">
        <f t="shared" si="620"/>
        <v>0</v>
      </c>
      <c r="BT168" s="167">
        <f t="shared" si="620"/>
        <v>0</v>
      </c>
      <c r="BU168" s="167">
        <f t="shared" si="620"/>
        <v>0</v>
      </c>
      <c r="BV168" s="167">
        <f t="shared" si="620"/>
        <v>0</v>
      </c>
      <c r="BW168" s="167">
        <f t="shared" si="620"/>
        <v>0</v>
      </c>
      <c r="BX168" s="167">
        <f t="shared" si="620"/>
        <v>0</v>
      </c>
      <c r="BZ168" s="167" t="e">
        <f t="shared" ca="1" si="445"/>
        <v>#REF!</v>
      </c>
      <c r="CA168" s="167" t="e">
        <f t="shared" ca="1" si="446"/>
        <v>#REF!</v>
      </c>
      <c r="CB168" s="167" t="e">
        <f t="shared" ca="1" si="447"/>
        <v>#REF!</v>
      </c>
      <c r="CC168" s="167" t="e">
        <f t="shared" ca="1" si="448"/>
        <v>#REF!</v>
      </c>
      <c r="CD168" s="167" t="e">
        <f t="shared" ca="1" si="449"/>
        <v>#REF!</v>
      </c>
      <c r="CE168" s="167" t="e">
        <f t="shared" ca="1" si="450"/>
        <v>#REF!</v>
      </c>
      <c r="CF168" s="167" t="e">
        <f t="shared" ca="1" si="451"/>
        <v>#REF!</v>
      </c>
      <c r="CG168" s="167" t="e">
        <f t="shared" ca="1" si="452"/>
        <v>#REF!</v>
      </c>
      <c r="CH168" s="167" t="e">
        <f t="shared" ca="1" si="453"/>
        <v>#REF!</v>
      </c>
      <c r="CI168" s="167" t="e">
        <f t="shared" ca="1" si="454"/>
        <v>#REF!</v>
      </c>
      <c r="CJ168" s="167" t="e">
        <f t="shared" ca="1" si="455"/>
        <v>#REF!</v>
      </c>
      <c r="CK168" s="167" t="e">
        <f t="shared" ca="1" si="456"/>
        <v>#REF!</v>
      </c>
      <c r="CL168" s="167" t="e">
        <f t="shared" ca="1" si="457"/>
        <v>#REF!</v>
      </c>
      <c r="CM168" s="167" t="e">
        <f t="shared" ca="1" si="458"/>
        <v>#REF!</v>
      </c>
      <c r="CN168" s="167" t="e">
        <f t="shared" ca="1" si="459"/>
        <v>#REF!</v>
      </c>
      <c r="CO168" s="167" t="e">
        <f t="shared" ca="1" si="460"/>
        <v>#REF!</v>
      </c>
      <c r="CQ168" s="167" t="e">
        <f t="shared" ca="1" si="461"/>
        <v>#REF!</v>
      </c>
      <c r="CR168" s="167" t="e">
        <f t="shared" ca="1" si="462"/>
        <v>#REF!</v>
      </c>
      <c r="CS168" s="167" t="e">
        <f t="shared" ca="1" si="463"/>
        <v>#REF!</v>
      </c>
      <c r="CT168" s="167" t="e">
        <f t="shared" ca="1" si="464"/>
        <v>#REF!</v>
      </c>
      <c r="CU168" s="167" t="e">
        <f t="shared" ca="1" si="465"/>
        <v>#REF!</v>
      </c>
      <c r="CV168" s="167" t="e">
        <f t="shared" ca="1" si="466"/>
        <v>#REF!</v>
      </c>
      <c r="CW168" s="167" t="e">
        <f t="shared" ca="1" si="467"/>
        <v>#REF!</v>
      </c>
      <c r="CX168" s="167" t="e">
        <f t="shared" ca="1" si="468"/>
        <v>#REF!</v>
      </c>
      <c r="CY168" s="167" t="e">
        <f t="shared" ca="1" si="469"/>
        <v>#REF!</v>
      </c>
      <c r="CZ168" s="167" t="e">
        <f t="shared" ca="1" si="470"/>
        <v>#REF!</v>
      </c>
      <c r="DA168" s="167" t="e">
        <f t="shared" ca="1" si="471"/>
        <v>#REF!</v>
      </c>
      <c r="DB168" s="167" t="e">
        <f t="shared" ca="1" si="472"/>
        <v>#REF!</v>
      </c>
      <c r="DC168" s="167" t="e">
        <f t="shared" ca="1" si="473"/>
        <v>#REF!</v>
      </c>
      <c r="DD168" s="167" t="e">
        <f t="shared" ca="1" si="474"/>
        <v>#REF!</v>
      </c>
      <c r="DE168" s="167" t="e">
        <f t="shared" ca="1" si="475"/>
        <v>#REF!</v>
      </c>
      <c r="DF168" s="167" t="e">
        <f t="shared" ca="1" si="476"/>
        <v>#REF!</v>
      </c>
      <c r="DH168" s="167">
        <f t="shared" si="477"/>
        <v>0</v>
      </c>
      <c r="DI168" s="167">
        <f t="shared" si="478"/>
        <v>0</v>
      </c>
      <c r="DJ168" s="167">
        <f t="shared" si="479"/>
        <v>0</v>
      </c>
      <c r="DK168" s="167">
        <f t="shared" si="480"/>
        <v>0</v>
      </c>
      <c r="DL168" s="167">
        <f t="shared" si="481"/>
        <v>0</v>
      </c>
      <c r="DM168" s="167">
        <f t="shared" si="482"/>
        <v>0</v>
      </c>
      <c r="DN168" s="167">
        <f t="shared" si="483"/>
        <v>0</v>
      </c>
      <c r="DO168" s="167">
        <f t="shared" si="484"/>
        <v>0</v>
      </c>
      <c r="DP168" s="167">
        <f t="shared" si="485"/>
        <v>0</v>
      </c>
      <c r="DQ168" s="167">
        <f t="shared" si="486"/>
        <v>0</v>
      </c>
      <c r="DR168" s="167">
        <f t="shared" si="487"/>
        <v>0</v>
      </c>
      <c r="DS168" s="167">
        <f t="shared" si="488"/>
        <v>0</v>
      </c>
      <c r="DT168" s="167">
        <f t="shared" si="489"/>
        <v>0</v>
      </c>
      <c r="DU168" s="167">
        <f t="shared" si="490"/>
        <v>0</v>
      </c>
      <c r="DV168" s="167">
        <f t="shared" si="491"/>
        <v>0</v>
      </c>
      <c r="DW168" s="167">
        <f t="shared" si="492"/>
        <v>0</v>
      </c>
      <c r="DY168" s="167" t="e">
        <f t="shared" ca="1" si="528"/>
        <v>#REF!</v>
      </c>
      <c r="DZ168" s="167" t="e">
        <f t="shared" ca="1" si="529"/>
        <v>#REF!</v>
      </c>
      <c r="EA168" s="167" t="e">
        <f t="shared" ca="1" si="530"/>
        <v>#REF!</v>
      </c>
      <c r="EB168" s="167" t="e">
        <f t="shared" ca="1" si="531"/>
        <v>#REF!</v>
      </c>
      <c r="EC168" s="167" t="e">
        <f t="shared" ca="1" si="532"/>
        <v>#REF!</v>
      </c>
      <c r="ED168" s="167" t="e">
        <f t="shared" ca="1" si="533"/>
        <v>#REF!</v>
      </c>
      <c r="EE168" s="167" t="e">
        <f t="shared" ca="1" si="534"/>
        <v>#REF!</v>
      </c>
      <c r="EF168" s="167" t="e">
        <f t="shared" ca="1" si="535"/>
        <v>#REF!</v>
      </c>
      <c r="EG168" s="167" t="e">
        <f t="shared" ca="1" si="536"/>
        <v>#REF!</v>
      </c>
      <c r="EH168" s="167" t="e">
        <f t="shared" ca="1" si="537"/>
        <v>#REF!</v>
      </c>
      <c r="EI168" s="167" t="e">
        <f t="shared" ca="1" si="538"/>
        <v>#REF!</v>
      </c>
      <c r="EJ168" s="167" t="e">
        <f t="shared" ca="1" si="539"/>
        <v>#REF!</v>
      </c>
      <c r="EK168" s="167" t="e">
        <f t="shared" ca="1" si="540"/>
        <v>#REF!</v>
      </c>
      <c r="EL168" s="167" t="e">
        <f t="shared" ca="1" si="541"/>
        <v>#REF!</v>
      </c>
      <c r="EM168" s="167" t="e">
        <f t="shared" ca="1" si="542"/>
        <v>#REF!</v>
      </c>
      <c r="EN168" s="167" t="e">
        <f t="shared" ca="1" si="543"/>
        <v>#REF!</v>
      </c>
      <c r="EP168" s="167">
        <f t="shared" si="544"/>
        <v>0</v>
      </c>
      <c r="EQ168" s="167">
        <f t="shared" si="545"/>
        <v>0</v>
      </c>
      <c r="ER168" s="167">
        <f t="shared" si="546"/>
        <v>0</v>
      </c>
      <c r="ES168" s="167">
        <f t="shared" si="547"/>
        <v>0</v>
      </c>
      <c r="ET168" s="167">
        <f t="shared" si="548"/>
        <v>0</v>
      </c>
      <c r="EU168" s="167">
        <f t="shared" si="549"/>
        <v>0</v>
      </c>
      <c r="EV168" s="167">
        <f t="shared" si="550"/>
        <v>0</v>
      </c>
      <c r="EW168" s="167">
        <f t="shared" si="551"/>
        <v>0</v>
      </c>
      <c r="EX168" s="167">
        <f t="shared" si="552"/>
        <v>0</v>
      </c>
      <c r="EY168" s="167">
        <f t="shared" si="553"/>
        <v>0</v>
      </c>
      <c r="EZ168" s="167">
        <f t="shared" si="554"/>
        <v>0</v>
      </c>
      <c r="FA168" s="167">
        <f t="shared" si="555"/>
        <v>0</v>
      </c>
      <c r="FB168" s="167">
        <f t="shared" si="556"/>
        <v>0</v>
      </c>
      <c r="FC168" s="167">
        <f t="shared" si="557"/>
        <v>0</v>
      </c>
      <c r="FD168" s="167">
        <f t="shared" si="558"/>
        <v>0</v>
      </c>
      <c r="FE168" s="167">
        <f t="shared" si="559"/>
        <v>0</v>
      </c>
      <c r="FG168" s="167">
        <f t="shared" si="560"/>
        <v>0</v>
      </c>
      <c r="FH168" s="167">
        <f t="shared" si="561"/>
        <v>0</v>
      </c>
      <c r="FI168" s="167">
        <f t="shared" si="562"/>
        <v>0</v>
      </c>
      <c r="FJ168" s="167">
        <f t="shared" si="563"/>
        <v>0</v>
      </c>
      <c r="FK168" s="167">
        <f t="shared" si="564"/>
        <v>0</v>
      </c>
      <c r="FL168" s="167">
        <f t="shared" si="565"/>
        <v>0</v>
      </c>
      <c r="FM168" s="167">
        <f t="shared" si="566"/>
        <v>0</v>
      </c>
      <c r="FN168" s="167">
        <f t="shared" si="567"/>
        <v>0</v>
      </c>
      <c r="FO168" s="167">
        <f t="shared" si="568"/>
        <v>0</v>
      </c>
      <c r="FP168" s="167">
        <f t="shared" si="569"/>
        <v>0</v>
      </c>
      <c r="FQ168" s="167">
        <f t="shared" si="570"/>
        <v>0</v>
      </c>
      <c r="FR168" s="167">
        <f t="shared" si="571"/>
        <v>0</v>
      </c>
      <c r="FS168" s="167">
        <f t="shared" si="572"/>
        <v>0</v>
      </c>
      <c r="FT168" s="167">
        <f t="shared" si="573"/>
        <v>0</v>
      </c>
      <c r="FU168" s="167">
        <f t="shared" si="574"/>
        <v>0</v>
      </c>
      <c r="FV168" s="167">
        <f t="shared" si="575"/>
        <v>0</v>
      </c>
      <c r="FX168" s="167">
        <f t="shared" si="576"/>
        <v>0</v>
      </c>
      <c r="FY168" s="167">
        <f t="shared" si="577"/>
        <v>0</v>
      </c>
      <c r="FZ168" s="167">
        <f t="shared" si="578"/>
        <v>0</v>
      </c>
      <c r="GA168" s="167">
        <f t="shared" si="579"/>
        <v>0</v>
      </c>
      <c r="GB168" s="167">
        <f t="shared" si="580"/>
        <v>0</v>
      </c>
      <c r="GC168" s="167">
        <f t="shared" si="581"/>
        <v>0</v>
      </c>
      <c r="GD168" s="167">
        <f t="shared" si="582"/>
        <v>0</v>
      </c>
      <c r="GE168" s="167">
        <f t="shared" si="583"/>
        <v>0</v>
      </c>
      <c r="GF168" s="167">
        <f t="shared" si="584"/>
        <v>0</v>
      </c>
      <c r="GG168" s="167">
        <f t="shared" si="585"/>
        <v>0</v>
      </c>
      <c r="GH168" s="167">
        <f t="shared" si="586"/>
        <v>0</v>
      </c>
      <c r="GI168" s="167">
        <f t="shared" si="587"/>
        <v>0</v>
      </c>
      <c r="GJ168" s="167">
        <f t="shared" si="588"/>
        <v>0</v>
      </c>
      <c r="GK168" s="167">
        <f t="shared" si="589"/>
        <v>0</v>
      </c>
      <c r="GL168" s="167">
        <f t="shared" si="590"/>
        <v>0</v>
      </c>
      <c r="GM168" s="167">
        <f t="shared" si="591"/>
        <v>0</v>
      </c>
      <c r="GO168" s="167" t="e">
        <f t="shared" ca="1" si="426"/>
        <v>#REF!</v>
      </c>
      <c r="GP168" s="167" t="e">
        <f t="shared" ca="1" si="614"/>
        <v>#REF!</v>
      </c>
      <c r="GQ168" s="167" t="e">
        <f t="shared" ca="1" si="614"/>
        <v>#REF!</v>
      </c>
      <c r="GR168" s="167" t="e">
        <f t="shared" ca="1" si="614"/>
        <v>#REF!</v>
      </c>
      <c r="GS168" s="167" t="e">
        <f t="shared" ca="1" si="614"/>
        <v>#REF!</v>
      </c>
      <c r="GT168" s="167" t="e">
        <f t="shared" ca="1" si="614"/>
        <v>#REF!</v>
      </c>
      <c r="GU168" s="167" t="e">
        <f t="shared" ca="1" si="614"/>
        <v>#REF!</v>
      </c>
      <c r="GV168" s="167" t="e">
        <f t="shared" ca="1" si="614"/>
        <v>#REF!</v>
      </c>
      <c r="GW168" s="167" t="e">
        <f t="shared" ca="1" si="614"/>
        <v>#REF!</v>
      </c>
      <c r="GX168" s="167" t="e">
        <f t="shared" ca="1" si="614"/>
        <v>#REF!</v>
      </c>
      <c r="GY168" s="167" t="e">
        <f t="shared" ca="1" si="614"/>
        <v>#REF!</v>
      </c>
      <c r="GZ168" s="167" t="e">
        <f t="shared" ca="1" si="614"/>
        <v>#REF!</v>
      </c>
      <c r="HA168" s="167" t="e">
        <f t="shared" ca="1" si="614"/>
        <v>#REF!</v>
      </c>
      <c r="HB168" s="167" t="e">
        <f t="shared" ca="1" si="614"/>
        <v>#REF!</v>
      </c>
      <c r="HC168" s="167" t="e">
        <f t="shared" ca="1" si="614"/>
        <v>#REF!</v>
      </c>
      <c r="HD168" s="167" t="e">
        <f t="shared" ca="1" si="614"/>
        <v>#REF!</v>
      </c>
      <c r="HF168" s="167" t="e">
        <f t="shared" ca="1" si="493"/>
        <v>#REF!</v>
      </c>
      <c r="HG168" s="167" t="e">
        <f t="shared" ca="1" si="494"/>
        <v>#REF!</v>
      </c>
      <c r="HH168" s="167" t="e">
        <f t="shared" ca="1" si="495"/>
        <v>#REF!</v>
      </c>
      <c r="HI168" s="167" t="e">
        <f t="shared" ca="1" si="496"/>
        <v>#REF!</v>
      </c>
      <c r="HJ168" s="167" t="e">
        <f t="shared" ca="1" si="497"/>
        <v>#REF!</v>
      </c>
      <c r="HK168" s="167" t="e">
        <f t="shared" ca="1" si="498"/>
        <v>#REF!</v>
      </c>
      <c r="HL168" s="167" t="e">
        <f t="shared" ca="1" si="499"/>
        <v>#REF!</v>
      </c>
      <c r="HM168" s="167" t="e">
        <f t="shared" ca="1" si="500"/>
        <v>#REF!</v>
      </c>
      <c r="HN168" s="167" t="e">
        <f t="shared" ca="1" si="501"/>
        <v>#REF!</v>
      </c>
      <c r="HO168" s="167" t="e">
        <f t="shared" ca="1" si="502"/>
        <v>#REF!</v>
      </c>
      <c r="HP168" s="167" t="e">
        <f t="shared" ca="1" si="503"/>
        <v>#REF!</v>
      </c>
      <c r="HQ168" s="167" t="e">
        <f t="shared" ca="1" si="504"/>
        <v>#REF!</v>
      </c>
      <c r="HR168" s="167" t="e">
        <f t="shared" ca="1" si="505"/>
        <v>#REF!</v>
      </c>
      <c r="HS168" s="167" t="e">
        <f t="shared" ca="1" si="506"/>
        <v>#REF!</v>
      </c>
      <c r="HT168" s="167" t="e">
        <f t="shared" ca="1" si="507"/>
        <v>#REF!</v>
      </c>
      <c r="HU168" s="167" t="e">
        <f t="shared" ca="1" si="508"/>
        <v>#REF!</v>
      </c>
      <c r="HW168" s="167" t="e">
        <f t="shared" ca="1" si="509"/>
        <v>#REF!</v>
      </c>
      <c r="HX168" s="167">
        <f t="shared" si="510"/>
        <v>0</v>
      </c>
      <c r="HY168" s="167" t="e">
        <f t="shared" ca="1" si="592"/>
        <v>#REF!</v>
      </c>
      <c r="HZ168" s="219" t="e">
        <f t="shared" ca="1" si="593"/>
        <v>#REF!</v>
      </c>
    </row>
    <row r="169" spans="1:234" s="48" customFormat="1">
      <c r="A169" s="3" t="s">
        <v>328</v>
      </c>
      <c r="B169" s="202" t="str">
        <f>INDEX('Ref1'!$E:$E,MATCH(A169,'Ref1'!$A:$A,0))</f>
        <v>Hertsmere</v>
      </c>
      <c r="C169" s="42" t="str">
        <f>INDEX(Data1!B:B,MATCH(A169,Data1!A:A,0))</f>
        <v>SD</v>
      </c>
      <c r="D169" s="253" t="str">
        <f>INDEX(Data1!C:C,MATCH(A169,Data1!A:A,0))</f>
        <v>E</v>
      </c>
      <c r="E169" s="200" t="str">
        <f>IF($C$6="No","No",IF(COUNTIF(Inputs!$K$359:$K$398,$A169)&gt;0,"Yes","No"))</f>
        <v>No</v>
      </c>
      <c r="F169" s="404"/>
      <c r="G169" s="62">
        <f>INDEX('4_RatesSplit'!K:K,MATCH($A169,'4_RatesSplit'!$A:$A,0))</f>
        <v>0</v>
      </c>
      <c r="H169" s="171">
        <f>INDEX('4_RatesSplit'!L:L,MATCH($A169,'4_RatesSplit'!$A:$A,0))</f>
        <v>0</v>
      </c>
      <c r="I169" s="167">
        <f>INDEX('4_RatesSplit'!M:M,MATCH($A169,'4_RatesSplit'!$A:$A,0))</f>
        <v>0</v>
      </c>
      <c r="J169" s="167">
        <f>INDEX('4_RatesSplit'!N:N,MATCH($A169,'4_RatesSplit'!$A:$A,0))</f>
        <v>0</v>
      </c>
      <c r="K169" s="167">
        <f>INDEX('4_RatesSplit'!O:O,MATCH($A169,'4_RatesSplit'!$A:$A,0))</f>
        <v>0</v>
      </c>
      <c r="L169" s="167">
        <f>INDEX('4_RatesSplit'!P:P,MATCH($A169,'4_RatesSplit'!$A:$A,0))</f>
        <v>0</v>
      </c>
      <c r="M169" s="167">
        <f>INDEX('4_RatesSplit'!Q:Q,MATCH($A169,'4_RatesSplit'!$A:$A,0))</f>
        <v>0</v>
      </c>
      <c r="N169" s="167">
        <f>INDEX('4_RatesSplit'!R:R,MATCH($A169,'4_RatesSplit'!$A:$A,0))</f>
        <v>0</v>
      </c>
      <c r="O169" s="167">
        <f>INDEX('4_RatesSplit'!S:S,MATCH($A169,'4_RatesSplit'!$A:$A,0))</f>
        <v>0</v>
      </c>
      <c r="P169" s="167">
        <f>INDEX('4_RatesSplit'!T:T,MATCH($A169,'4_RatesSplit'!$A:$A,0))</f>
        <v>0</v>
      </c>
      <c r="Q169" s="167">
        <f>INDEX('4_RatesSplit'!U:U,MATCH($A169,'4_RatesSplit'!$A:$A,0))</f>
        <v>0</v>
      </c>
      <c r="R169" s="167">
        <f>INDEX('4_RatesSplit'!V:V,MATCH($A169,'4_RatesSplit'!$A:$A,0))</f>
        <v>0</v>
      </c>
      <c r="S169" s="167">
        <f>INDEX('4_RatesSplit'!W:W,MATCH($A169,'4_RatesSplit'!$A:$A,0))</f>
        <v>0</v>
      </c>
      <c r="T169" s="167">
        <f>INDEX('4_RatesSplit'!X:X,MATCH($A169,'4_RatesSplit'!$A:$A,0))</f>
        <v>0</v>
      </c>
      <c r="U169" s="167">
        <f>INDEX('4_RatesSplit'!Y:Y,MATCH($A169,'4_RatesSplit'!$A:$A,0))</f>
        <v>0</v>
      </c>
      <c r="V169" s="167">
        <f>INDEX('4_RatesSplit'!Z:Z,MATCH($A169,'4_RatesSplit'!$A:$A,0))</f>
        <v>0</v>
      </c>
      <c r="W169" s="167">
        <f>INDEX('4_RatesSplit'!AA:AA,MATCH($A169,'4_RatesSplit'!$A:$A,0))</f>
        <v>0</v>
      </c>
      <c r="X169" s="18"/>
      <c r="Y169" s="168" t="e">
        <f ca="1">INDEX('4_RatesSplit'!AT:AT,MATCH($A169,'4_RatesSplit'!$A:$A,0))</f>
        <v>#REF!</v>
      </c>
      <c r="Z169" s="168" t="e">
        <f ca="1">INDEX('4_RatesSplit'!AU:AU,MATCH($A169,'4_RatesSplit'!$A:$A,0))</f>
        <v>#REF!</v>
      </c>
      <c r="AA169" s="168" t="e">
        <f ca="1">INDEX('4_RatesSplit'!AV:AV,MATCH($A169,'4_RatesSplit'!$A:$A,0))</f>
        <v>#REF!</v>
      </c>
      <c r="AB169" s="168" t="e">
        <f ca="1">INDEX('4_RatesSplit'!AW:AW,MATCH($A169,'4_RatesSplit'!$A:$A,0))</f>
        <v>#REF!</v>
      </c>
      <c r="AC169" s="168" t="e">
        <f ca="1">INDEX('4_RatesSplit'!AX:AX,MATCH($A169,'4_RatesSplit'!$A:$A,0))</f>
        <v>#REF!</v>
      </c>
      <c r="AD169" s="168" t="e">
        <f ca="1">INDEX('4_RatesSplit'!AY:AY,MATCH($A169,'4_RatesSplit'!$A:$A,0))</f>
        <v>#REF!</v>
      </c>
      <c r="AE169" s="168" t="e">
        <f ca="1">INDEX('4_RatesSplit'!AZ:AZ,MATCH($A169,'4_RatesSplit'!$A:$A,0))</f>
        <v>#REF!</v>
      </c>
      <c r="AF169" s="168" t="e">
        <f ca="1">INDEX('4_RatesSplit'!BA:BA,MATCH($A169,'4_RatesSplit'!$A:$A,0))</f>
        <v>#REF!</v>
      </c>
      <c r="AG169" s="168" t="e">
        <f ca="1">INDEX('4_RatesSplit'!BB:BB,MATCH($A169,'4_RatesSplit'!$A:$A,0))</f>
        <v>#REF!</v>
      </c>
      <c r="AH169" s="168" t="e">
        <f ca="1">INDEX('4_RatesSplit'!BC:BC,MATCH($A169,'4_RatesSplit'!$A:$A,0))</f>
        <v>#REF!</v>
      </c>
      <c r="AI169" s="168" t="e">
        <f ca="1">INDEX('4_RatesSplit'!BD:BD,MATCH($A169,'4_RatesSplit'!$A:$A,0))</f>
        <v>#REF!</v>
      </c>
      <c r="AJ169" s="168" t="e">
        <f ca="1">INDEX('4_RatesSplit'!BE:BE,MATCH($A169,'4_RatesSplit'!$A:$A,0))</f>
        <v>#REF!</v>
      </c>
      <c r="AK169" s="168" t="e">
        <f ca="1">INDEX('4_RatesSplit'!BF:BF,MATCH($A169,'4_RatesSplit'!$A:$A,0))</f>
        <v>#REF!</v>
      </c>
      <c r="AL169" s="168" t="e">
        <f ca="1">INDEX('4_RatesSplit'!BG:BG,MATCH($A169,'4_RatesSplit'!$A:$A,0))</f>
        <v>#REF!</v>
      </c>
      <c r="AM169" s="168" t="e">
        <f ca="1">INDEX('4_RatesSplit'!BH:BH,MATCH($A169,'4_RatesSplit'!$A:$A,0))</f>
        <v>#REF!</v>
      </c>
      <c r="AN169" s="198" t="e">
        <f ca="1">INDEX('4_RatesSplit'!BI:BI,MATCH($A169,'4_RatesSplit'!$A:$A,0))</f>
        <v>#REF!</v>
      </c>
      <c r="AO169" s="114"/>
      <c r="AP169" s="167" t="e">
        <f t="shared" ca="1" si="511"/>
        <v>#REF!</v>
      </c>
      <c r="AQ169" s="167" t="e">
        <f t="shared" ca="1" si="512"/>
        <v>#REF!</v>
      </c>
      <c r="AR169" s="167" t="e">
        <f t="shared" ca="1" si="513"/>
        <v>#REF!</v>
      </c>
      <c r="AS169" s="167" t="e">
        <f t="shared" ca="1" si="514"/>
        <v>#REF!</v>
      </c>
      <c r="AT169" s="167" t="e">
        <f t="shared" ca="1" si="515"/>
        <v>#REF!</v>
      </c>
      <c r="AU169" s="167" t="e">
        <f t="shared" ca="1" si="516"/>
        <v>#REF!</v>
      </c>
      <c r="AV169" s="167" t="e">
        <f t="shared" ca="1" si="517"/>
        <v>#REF!</v>
      </c>
      <c r="AW169" s="167" t="e">
        <f t="shared" ca="1" si="518"/>
        <v>#REF!</v>
      </c>
      <c r="AX169" s="167" t="e">
        <f t="shared" ca="1" si="519"/>
        <v>#REF!</v>
      </c>
      <c r="AY169" s="167" t="e">
        <f t="shared" ca="1" si="520"/>
        <v>#REF!</v>
      </c>
      <c r="AZ169" s="167" t="e">
        <f t="shared" ca="1" si="521"/>
        <v>#REF!</v>
      </c>
      <c r="BA169" s="167" t="e">
        <f t="shared" ca="1" si="522"/>
        <v>#REF!</v>
      </c>
      <c r="BB169" s="167" t="e">
        <f t="shared" ca="1" si="523"/>
        <v>#REF!</v>
      </c>
      <c r="BC169" s="167" t="e">
        <f t="shared" ca="1" si="524"/>
        <v>#REF!</v>
      </c>
      <c r="BD169" s="167" t="e">
        <f t="shared" ca="1" si="525"/>
        <v>#REF!</v>
      </c>
      <c r="BE169" s="167" t="e">
        <f t="shared" ca="1" si="526"/>
        <v>#REF!</v>
      </c>
      <c r="BF169" s="18"/>
      <c r="BG169" s="168">
        <f>INDEX('2_Needs'!$F:$F,MATCH($A169,'2_Needs'!$A:$A,0))</f>
        <v>2.1824596810083406E-4</v>
      </c>
      <c r="BH169" s="114"/>
      <c r="BI169" s="167">
        <f t="shared" ref="BI169:BX169" si="621">IF(BI$3="reset",$BG169*BI$6,BH169*(1+$C$4))</f>
        <v>0</v>
      </c>
      <c r="BJ169" s="167">
        <f t="shared" si="621"/>
        <v>0</v>
      </c>
      <c r="BK169" s="167">
        <f t="shared" si="621"/>
        <v>0</v>
      </c>
      <c r="BL169" s="167">
        <f t="shared" si="621"/>
        <v>0</v>
      </c>
      <c r="BM169" s="167">
        <f t="shared" si="621"/>
        <v>0</v>
      </c>
      <c r="BN169" s="167">
        <f t="shared" si="621"/>
        <v>0</v>
      </c>
      <c r="BO169" s="167">
        <f t="shared" si="621"/>
        <v>0</v>
      </c>
      <c r="BP169" s="167">
        <f t="shared" si="621"/>
        <v>0</v>
      </c>
      <c r="BQ169" s="167">
        <f t="shared" si="621"/>
        <v>0</v>
      </c>
      <c r="BR169" s="167">
        <f t="shared" si="621"/>
        <v>0</v>
      </c>
      <c r="BS169" s="167">
        <f t="shared" si="621"/>
        <v>0</v>
      </c>
      <c r="BT169" s="167">
        <f t="shared" si="621"/>
        <v>0</v>
      </c>
      <c r="BU169" s="167">
        <f t="shared" si="621"/>
        <v>0</v>
      </c>
      <c r="BV169" s="167">
        <f t="shared" si="621"/>
        <v>0</v>
      </c>
      <c r="BW169" s="167">
        <f t="shared" si="621"/>
        <v>0</v>
      </c>
      <c r="BX169" s="167">
        <f t="shared" si="621"/>
        <v>0</v>
      </c>
      <c r="BZ169" s="167" t="e">
        <f t="shared" ca="1" si="445"/>
        <v>#REF!</v>
      </c>
      <c r="CA169" s="167" t="e">
        <f t="shared" ca="1" si="446"/>
        <v>#REF!</v>
      </c>
      <c r="CB169" s="167" t="e">
        <f t="shared" ca="1" si="447"/>
        <v>#REF!</v>
      </c>
      <c r="CC169" s="167" t="e">
        <f t="shared" ca="1" si="448"/>
        <v>#REF!</v>
      </c>
      <c r="CD169" s="167" t="e">
        <f t="shared" ca="1" si="449"/>
        <v>#REF!</v>
      </c>
      <c r="CE169" s="167" t="e">
        <f t="shared" ca="1" si="450"/>
        <v>#REF!</v>
      </c>
      <c r="CF169" s="167" t="e">
        <f t="shared" ca="1" si="451"/>
        <v>#REF!</v>
      </c>
      <c r="CG169" s="167" t="e">
        <f t="shared" ca="1" si="452"/>
        <v>#REF!</v>
      </c>
      <c r="CH169" s="167" t="e">
        <f t="shared" ca="1" si="453"/>
        <v>#REF!</v>
      </c>
      <c r="CI169" s="167" t="e">
        <f t="shared" ca="1" si="454"/>
        <v>#REF!</v>
      </c>
      <c r="CJ169" s="167" t="e">
        <f t="shared" ca="1" si="455"/>
        <v>#REF!</v>
      </c>
      <c r="CK169" s="167" t="e">
        <f t="shared" ca="1" si="456"/>
        <v>#REF!</v>
      </c>
      <c r="CL169" s="167" t="e">
        <f t="shared" ca="1" si="457"/>
        <v>#REF!</v>
      </c>
      <c r="CM169" s="167" t="e">
        <f t="shared" ca="1" si="458"/>
        <v>#REF!</v>
      </c>
      <c r="CN169" s="167" t="e">
        <f t="shared" ca="1" si="459"/>
        <v>#REF!</v>
      </c>
      <c r="CO169" s="167" t="e">
        <f t="shared" ca="1" si="460"/>
        <v>#REF!</v>
      </c>
      <c r="CQ169" s="167" t="e">
        <f t="shared" ca="1" si="461"/>
        <v>#REF!</v>
      </c>
      <c r="CR169" s="167" t="e">
        <f t="shared" ca="1" si="462"/>
        <v>#REF!</v>
      </c>
      <c r="CS169" s="167" t="e">
        <f t="shared" ca="1" si="463"/>
        <v>#REF!</v>
      </c>
      <c r="CT169" s="167" t="e">
        <f t="shared" ca="1" si="464"/>
        <v>#REF!</v>
      </c>
      <c r="CU169" s="167" t="e">
        <f t="shared" ca="1" si="465"/>
        <v>#REF!</v>
      </c>
      <c r="CV169" s="167" t="e">
        <f t="shared" ca="1" si="466"/>
        <v>#REF!</v>
      </c>
      <c r="CW169" s="167" t="e">
        <f t="shared" ca="1" si="467"/>
        <v>#REF!</v>
      </c>
      <c r="CX169" s="167" t="e">
        <f t="shared" ca="1" si="468"/>
        <v>#REF!</v>
      </c>
      <c r="CY169" s="167" t="e">
        <f t="shared" ca="1" si="469"/>
        <v>#REF!</v>
      </c>
      <c r="CZ169" s="167" t="e">
        <f t="shared" ca="1" si="470"/>
        <v>#REF!</v>
      </c>
      <c r="DA169" s="167" t="e">
        <f t="shared" ca="1" si="471"/>
        <v>#REF!</v>
      </c>
      <c r="DB169" s="167" t="e">
        <f t="shared" ca="1" si="472"/>
        <v>#REF!</v>
      </c>
      <c r="DC169" s="167" t="e">
        <f t="shared" ca="1" si="473"/>
        <v>#REF!</v>
      </c>
      <c r="DD169" s="167" t="e">
        <f t="shared" ca="1" si="474"/>
        <v>#REF!</v>
      </c>
      <c r="DE169" s="167" t="e">
        <f t="shared" ca="1" si="475"/>
        <v>#REF!</v>
      </c>
      <c r="DF169" s="167" t="e">
        <f t="shared" ca="1" si="476"/>
        <v>#REF!</v>
      </c>
      <c r="DH169" s="167">
        <f t="shared" si="477"/>
        <v>0</v>
      </c>
      <c r="DI169" s="167">
        <f t="shared" si="478"/>
        <v>0</v>
      </c>
      <c r="DJ169" s="167">
        <f t="shared" si="479"/>
        <v>0</v>
      </c>
      <c r="DK169" s="167">
        <f t="shared" si="480"/>
        <v>0</v>
      </c>
      <c r="DL169" s="167">
        <f t="shared" si="481"/>
        <v>0</v>
      </c>
      <c r="DM169" s="167">
        <f t="shared" si="482"/>
        <v>0</v>
      </c>
      <c r="DN169" s="167">
        <f t="shared" si="483"/>
        <v>0</v>
      </c>
      <c r="DO169" s="167">
        <f t="shared" si="484"/>
        <v>0</v>
      </c>
      <c r="DP169" s="167">
        <f t="shared" si="485"/>
        <v>0</v>
      </c>
      <c r="DQ169" s="167">
        <f t="shared" si="486"/>
        <v>0</v>
      </c>
      <c r="DR169" s="167">
        <f t="shared" si="487"/>
        <v>0</v>
      </c>
      <c r="DS169" s="167">
        <f t="shared" si="488"/>
        <v>0</v>
      </c>
      <c r="DT169" s="167">
        <f t="shared" si="489"/>
        <v>0</v>
      </c>
      <c r="DU169" s="167">
        <f t="shared" si="490"/>
        <v>0</v>
      </c>
      <c r="DV169" s="167">
        <f t="shared" si="491"/>
        <v>0</v>
      </c>
      <c r="DW169" s="167">
        <f t="shared" si="492"/>
        <v>0</v>
      </c>
      <c r="DY169" s="167" t="e">
        <f t="shared" ca="1" si="528"/>
        <v>#REF!</v>
      </c>
      <c r="DZ169" s="167" t="e">
        <f t="shared" ca="1" si="529"/>
        <v>#REF!</v>
      </c>
      <c r="EA169" s="167" t="e">
        <f t="shared" ca="1" si="530"/>
        <v>#REF!</v>
      </c>
      <c r="EB169" s="167" t="e">
        <f t="shared" ca="1" si="531"/>
        <v>#REF!</v>
      </c>
      <c r="EC169" s="167" t="e">
        <f t="shared" ca="1" si="532"/>
        <v>#REF!</v>
      </c>
      <c r="ED169" s="167" t="e">
        <f t="shared" ca="1" si="533"/>
        <v>#REF!</v>
      </c>
      <c r="EE169" s="167" t="e">
        <f t="shared" ca="1" si="534"/>
        <v>#REF!</v>
      </c>
      <c r="EF169" s="167" t="e">
        <f t="shared" ca="1" si="535"/>
        <v>#REF!</v>
      </c>
      <c r="EG169" s="167" t="e">
        <f t="shared" ca="1" si="536"/>
        <v>#REF!</v>
      </c>
      <c r="EH169" s="167" t="e">
        <f t="shared" ca="1" si="537"/>
        <v>#REF!</v>
      </c>
      <c r="EI169" s="167" t="e">
        <f t="shared" ca="1" si="538"/>
        <v>#REF!</v>
      </c>
      <c r="EJ169" s="167" t="e">
        <f t="shared" ca="1" si="539"/>
        <v>#REF!</v>
      </c>
      <c r="EK169" s="167" t="e">
        <f t="shared" ca="1" si="540"/>
        <v>#REF!</v>
      </c>
      <c r="EL169" s="167" t="e">
        <f t="shared" ca="1" si="541"/>
        <v>#REF!</v>
      </c>
      <c r="EM169" s="167" t="e">
        <f t="shared" ca="1" si="542"/>
        <v>#REF!</v>
      </c>
      <c r="EN169" s="167" t="e">
        <f t="shared" ca="1" si="543"/>
        <v>#REF!</v>
      </c>
      <c r="EP169" s="167">
        <f t="shared" si="544"/>
        <v>0</v>
      </c>
      <c r="EQ169" s="167">
        <f t="shared" si="545"/>
        <v>0</v>
      </c>
      <c r="ER169" s="167">
        <f t="shared" si="546"/>
        <v>0</v>
      </c>
      <c r="ES169" s="167">
        <f t="shared" si="547"/>
        <v>0</v>
      </c>
      <c r="ET169" s="167">
        <f t="shared" si="548"/>
        <v>0</v>
      </c>
      <c r="EU169" s="167">
        <f t="shared" si="549"/>
        <v>0</v>
      </c>
      <c r="EV169" s="167">
        <f t="shared" si="550"/>
        <v>0</v>
      </c>
      <c r="EW169" s="167">
        <f t="shared" si="551"/>
        <v>0</v>
      </c>
      <c r="EX169" s="167">
        <f t="shared" si="552"/>
        <v>0</v>
      </c>
      <c r="EY169" s="167">
        <f t="shared" si="553"/>
        <v>0</v>
      </c>
      <c r="EZ169" s="167">
        <f t="shared" si="554"/>
        <v>0</v>
      </c>
      <c r="FA169" s="167">
        <f t="shared" si="555"/>
        <v>0</v>
      </c>
      <c r="FB169" s="167">
        <f t="shared" si="556"/>
        <v>0</v>
      </c>
      <c r="FC169" s="167">
        <f t="shared" si="557"/>
        <v>0</v>
      </c>
      <c r="FD169" s="167">
        <f t="shared" si="558"/>
        <v>0</v>
      </c>
      <c r="FE169" s="167">
        <f t="shared" si="559"/>
        <v>0</v>
      </c>
      <c r="FG169" s="167">
        <f t="shared" si="560"/>
        <v>0</v>
      </c>
      <c r="FH169" s="167">
        <f t="shared" si="561"/>
        <v>0</v>
      </c>
      <c r="FI169" s="167">
        <f t="shared" si="562"/>
        <v>0</v>
      </c>
      <c r="FJ169" s="167">
        <f t="shared" si="563"/>
        <v>0</v>
      </c>
      <c r="FK169" s="167">
        <f t="shared" si="564"/>
        <v>0</v>
      </c>
      <c r="FL169" s="167">
        <f t="shared" si="565"/>
        <v>0</v>
      </c>
      <c r="FM169" s="167">
        <f t="shared" si="566"/>
        <v>0</v>
      </c>
      <c r="FN169" s="167">
        <f t="shared" si="567"/>
        <v>0</v>
      </c>
      <c r="FO169" s="167">
        <f t="shared" si="568"/>
        <v>0</v>
      </c>
      <c r="FP169" s="167">
        <f t="shared" si="569"/>
        <v>0</v>
      </c>
      <c r="FQ169" s="167">
        <f t="shared" si="570"/>
        <v>0</v>
      </c>
      <c r="FR169" s="167">
        <f t="shared" si="571"/>
        <v>0</v>
      </c>
      <c r="FS169" s="167">
        <f t="shared" si="572"/>
        <v>0</v>
      </c>
      <c r="FT169" s="167">
        <f t="shared" si="573"/>
        <v>0</v>
      </c>
      <c r="FU169" s="167">
        <f t="shared" si="574"/>
        <v>0</v>
      </c>
      <c r="FV169" s="167">
        <f t="shared" si="575"/>
        <v>0</v>
      </c>
      <c r="FX169" s="167">
        <f t="shared" si="576"/>
        <v>0</v>
      </c>
      <c r="FY169" s="167">
        <f t="shared" si="577"/>
        <v>0</v>
      </c>
      <c r="FZ169" s="167">
        <f t="shared" si="578"/>
        <v>0</v>
      </c>
      <c r="GA169" s="167">
        <f t="shared" si="579"/>
        <v>0</v>
      </c>
      <c r="GB169" s="167">
        <f t="shared" si="580"/>
        <v>0</v>
      </c>
      <c r="GC169" s="167">
        <f t="shared" si="581"/>
        <v>0</v>
      </c>
      <c r="GD169" s="167">
        <f t="shared" si="582"/>
        <v>0</v>
      </c>
      <c r="GE169" s="167">
        <f t="shared" si="583"/>
        <v>0</v>
      </c>
      <c r="GF169" s="167">
        <f t="shared" si="584"/>
        <v>0</v>
      </c>
      <c r="GG169" s="167">
        <f t="shared" si="585"/>
        <v>0</v>
      </c>
      <c r="GH169" s="167">
        <f t="shared" si="586"/>
        <v>0</v>
      </c>
      <c r="GI169" s="167">
        <f t="shared" si="587"/>
        <v>0</v>
      </c>
      <c r="GJ169" s="167">
        <f t="shared" si="588"/>
        <v>0</v>
      </c>
      <c r="GK169" s="167">
        <f t="shared" si="589"/>
        <v>0</v>
      </c>
      <c r="GL169" s="167">
        <f t="shared" si="590"/>
        <v>0</v>
      </c>
      <c r="GM169" s="167">
        <f t="shared" si="591"/>
        <v>0</v>
      </c>
      <c r="GO169" s="167" t="e">
        <f t="shared" ca="1" si="426"/>
        <v>#REF!</v>
      </c>
      <c r="GP169" s="167" t="e">
        <f t="shared" ca="1" si="614"/>
        <v>#REF!</v>
      </c>
      <c r="GQ169" s="167" t="e">
        <f t="shared" ca="1" si="614"/>
        <v>#REF!</v>
      </c>
      <c r="GR169" s="167" t="e">
        <f t="shared" ca="1" si="614"/>
        <v>#REF!</v>
      </c>
      <c r="GS169" s="167" t="e">
        <f t="shared" ca="1" si="614"/>
        <v>#REF!</v>
      </c>
      <c r="GT169" s="167" t="e">
        <f t="shared" ca="1" si="614"/>
        <v>#REF!</v>
      </c>
      <c r="GU169" s="167" t="e">
        <f t="shared" ca="1" si="614"/>
        <v>#REF!</v>
      </c>
      <c r="GV169" s="167" t="e">
        <f t="shared" ca="1" si="614"/>
        <v>#REF!</v>
      </c>
      <c r="GW169" s="167" t="e">
        <f t="shared" ca="1" si="614"/>
        <v>#REF!</v>
      </c>
      <c r="GX169" s="167" t="e">
        <f t="shared" ca="1" si="614"/>
        <v>#REF!</v>
      </c>
      <c r="GY169" s="167" t="e">
        <f t="shared" ca="1" si="614"/>
        <v>#REF!</v>
      </c>
      <c r="GZ169" s="167" t="e">
        <f t="shared" ca="1" si="614"/>
        <v>#REF!</v>
      </c>
      <c r="HA169" s="167" t="e">
        <f t="shared" ca="1" si="614"/>
        <v>#REF!</v>
      </c>
      <c r="HB169" s="167" t="e">
        <f t="shared" ca="1" si="614"/>
        <v>#REF!</v>
      </c>
      <c r="HC169" s="167" t="e">
        <f t="shared" ca="1" si="614"/>
        <v>#REF!</v>
      </c>
      <c r="HD169" s="167" t="e">
        <f t="shared" ca="1" si="614"/>
        <v>#REF!</v>
      </c>
      <c r="HF169" s="167" t="e">
        <f t="shared" ca="1" si="493"/>
        <v>#REF!</v>
      </c>
      <c r="HG169" s="167" t="e">
        <f t="shared" ca="1" si="494"/>
        <v>#REF!</v>
      </c>
      <c r="HH169" s="167" t="e">
        <f t="shared" ca="1" si="495"/>
        <v>#REF!</v>
      </c>
      <c r="HI169" s="167" t="e">
        <f t="shared" ca="1" si="496"/>
        <v>#REF!</v>
      </c>
      <c r="HJ169" s="167" t="e">
        <f t="shared" ca="1" si="497"/>
        <v>#REF!</v>
      </c>
      <c r="HK169" s="167" t="e">
        <f t="shared" ca="1" si="498"/>
        <v>#REF!</v>
      </c>
      <c r="HL169" s="167" t="e">
        <f t="shared" ca="1" si="499"/>
        <v>#REF!</v>
      </c>
      <c r="HM169" s="167" t="e">
        <f t="shared" ca="1" si="500"/>
        <v>#REF!</v>
      </c>
      <c r="HN169" s="167" t="e">
        <f t="shared" ca="1" si="501"/>
        <v>#REF!</v>
      </c>
      <c r="HO169" s="167" t="e">
        <f t="shared" ca="1" si="502"/>
        <v>#REF!</v>
      </c>
      <c r="HP169" s="167" t="e">
        <f t="shared" ca="1" si="503"/>
        <v>#REF!</v>
      </c>
      <c r="HQ169" s="167" t="e">
        <f t="shared" ca="1" si="504"/>
        <v>#REF!</v>
      </c>
      <c r="HR169" s="167" t="e">
        <f t="shared" ca="1" si="505"/>
        <v>#REF!</v>
      </c>
      <c r="HS169" s="167" t="e">
        <f t="shared" ca="1" si="506"/>
        <v>#REF!</v>
      </c>
      <c r="HT169" s="167" t="e">
        <f t="shared" ca="1" si="507"/>
        <v>#REF!</v>
      </c>
      <c r="HU169" s="167" t="e">
        <f t="shared" ca="1" si="508"/>
        <v>#REF!</v>
      </c>
      <c r="HW169" s="167" t="e">
        <f t="shared" ca="1" si="509"/>
        <v>#REF!</v>
      </c>
      <c r="HX169" s="167">
        <f t="shared" si="510"/>
        <v>0</v>
      </c>
      <c r="HY169" s="167" t="e">
        <f t="shared" ca="1" si="592"/>
        <v>#REF!</v>
      </c>
      <c r="HZ169" s="219" t="e">
        <f t="shared" ca="1" si="593"/>
        <v>#REF!</v>
      </c>
    </row>
    <row r="170" spans="1:234" s="48" customFormat="1">
      <c r="A170" s="3" t="s">
        <v>330</v>
      </c>
      <c r="B170" s="202" t="str">
        <f>INDEX('Ref1'!$E:$E,MATCH(A170,'Ref1'!$A:$A,0))</f>
        <v>High Peak</v>
      </c>
      <c r="C170" s="42" t="str">
        <f>INDEX(Data1!B:B,MATCH(A170,Data1!A:A,0))</f>
        <v>SD</v>
      </c>
      <c r="D170" s="253" t="str">
        <f>INDEX(Data1!C:C,MATCH(A170,Data1!A:A,0))</f>
        <v>EM</v>
      </c>
      <c r="E170" s="200" t="str">
        <f>IF($C$6="No","No",IF(COUNTIF(Inputs!$K$359:$K$398,$A170)&gt;0,"Yes","No"))</f>
        <v>No</v>
      </c>
      <c r="F170" s="404"/>
      <c r="G170" s="62">
        <f>INDEX('4_RatesSplit'!K:K,MATCH($A170,'4_RatesSplit'!$A:$A,0))</f>
        <v>0</v>
      </c>
      <c r="H170" s="171">
        <f>INDEX('4_RatesSplit'!L:L,MATCH($A170,'4_RatesSplit'!$A:$A,0))</f>
        <v>0</v>
      </c>
      <c r="I170" s="167">
        <f>INDEX('4_RatesSplit'!M:M,MATCH($A170,'4_RatesSplit'!$A:$A,0))</f>
        <v>0</v>
      </c>
      <c r="J170" s="167">
        <f>INDEX('4_RatesSplit'!N:N,MATCH($A170,'4_RatesSplit'!$A:$A,0))</f>
        <v>0</v>
      </c>
      <c r="K170" s="167">
        <f>INDEX('4_RatesSplit'!O:O,MATCH($A170,'4_RatesSplit'!$A:$A,0))</f>
        <v>0</v>
      </c>
      <c r="L170" s="167">
        <f>INDEX('4_RatesSplit'!P:P,MATCH($A170,'4_RatesSplit'!$A:$A,0))</f>
        <v>0</v>
      </c>
      <c r="M170" s="167">
        <f>INDEX('4_RatesSplit'!Q:Q,MATCH($A170,'4_RatesSplit'!$A:$A,0))</f>
        <v>0</v>
      </c>
      <c r="N170" s="167">
        <f>INDEX('4_RatesSplit'!R:R,MATCH($A170,'4_RatesSplit'!$A:$A,0))</f>
        <v>0</v>
      </c>
      <c r="O170" s="167">
        <f>INDEX('4_RatesSplit'!S:S,MATCH($A170,'4_RatesSplit'!$A:$A,0))</f>
        <v>0</v>
      </c>
      <c r="P170" s="167">
        <f>INDEX('4_RatesSplit'!T:T,MATCH($A170,'4_RatesSplit'!$A:$A,0))</f>
        <v>0</v>
      </c>
      <c r="Q170" s="167">
        <f>INDEX('4_RatesSplit'!U:U,MATCH($A170,'4_RatesSplit'!$A:$A,0))</f>
        <v>0</v>
      </c>
      <c r="R170" s="167">
        <f>INDEX('4_RatesSplit'!V:V,MATCH($A170,'4_RatesSplit'!$A:$A,0))</f>
        <v>0</v>
      </c>
      <c r="S170" s="167">
        <f>INDEX('4_RatesSplit'!W:W,MATCH($A170,'4_RatesSplit'!$A:$A,0))</f>
        <v>0</v>
      </c>
      <c r="T170" s="167">
        <f>INDEX('4_RatesSplit'!X:X,MATCH($A170,'4_RatesSplit'!$A:$A,0))</f>
        <v>0</v>
      </c>
      <c r="U170" s="167">
        <f>INDEX('4_RatesSplit'!Y:Y,MATCH($A170,'4_RatesSplit'!$A:$A,0))</f>
        <v>0</v>
      </c>
      <c r="V170" s="167">
        <f>INDEX('4_RatesSplit'!Z:Z,MATCH($A170,'4_RatesSplit'!$A:$A,0))</f>
        <v>0</v>
      </c>
      <c r="W170" s="167">
        <f>INDEX('4_RatesSplit'!AA:AA,MATCH($A170,'4_RatesSplit'!$A:$A,0))</f>
        <v>0</v>
      </c>
      <c r="X170" s="18"/>
      <c r="Y170" s="168" t="e">
        <f ca="1">INDEX('4_RatesSplit'!AT:AT,MATCH($A170,'4_RatesSplit'!$A:$A,0))</f>
        <v>#REF!</v>
      </c>
      <c r="Z170" s="168" t="e">
        <f ca="1">INDEX('4_RatesSplit'!AU:AU,MATCH($A170,'4_RatesSplit'!$A:$A,0))</f>
        <v>#REF!</v>
      </c>
      <c r="AA170" s="168" t="e">
        <f ca="1">INDEX('4_RatesSplit'!AV:AV,MATCH($A170,'4_RatesSplit'!$A:$A,0))</f>
        <v>#REF!</v>
      </c>
      <c r="AB170" s="168" t="e">
        <f ca="1">INDEX('4_RatesSplit'!AW:AW,MATCH($A170,'4_RatesSplit'!$A:$A,0))</f>
        <v>#REF!</v>
      </c>
      <c r="AC170" s="168" t="e">
        <f ca="1">INDEX('4_RatesSplit'!AX:AX,MATCH($A170,'4_RatesSplit'!$A:$A,0))</f>
        <v>#REF!</v>
      </c>
      <c r="AD170" s="168" t="e">
        <f ca="1">INDEX('4_RatesSplit'!AY:AY,MATCH($A170,'4_RatesSplit'!$A:$A,0))</f>
        <v>#REF!</v>
      </c>
      <c r="AE170" s="168" t="e">
        <f ca="1">INDEX('4_RatesSplit'!AZ:AZ,MATCH($A170,'4_RatesSplit'!$A:$A,0))</f>
        <v>#REF!</v>
      </c>
      <c r="AF170" s="168" t="e">
        <f ca="1">INDEX('4_RatesSplit'!BA:BA,MATCH($A170,'4_RatesSplit'!$A:$A,0))</f>
        <v>#REF!</v>
      </c>
      <c r="AG170" s="168" t="e">
        <f ca="1">INDEX('4_RatesSplit'!BB:BB,MATCH($A170,'4_RatesSplit'!$A:$A,0))</f>
        <v>#REF!</v>
      </c>
      <c r="AH170" s="168" t="e">
        <f ca="1">INDEX('4_RatesSplit'!BC:BC,MATCH($A170,'4_RatesSplit'!$A:$A,0))</f>
        <v>#REF!</v>
      </c>
      <c r="AI170" s="168" t="e">
        <f ca="1">INDEX('4_RatesSplit'!BD:BD,MATCH($A170,'4_RatesSplit'!$A:$A,0))</f>
        <v>#REF!</v>
      </c>
      <c r="AJ170" s="168" t="e">
        <f ca="1">INDEX('4_RatesSplit'!BE:BE,MATCH($A170,'4_RatesSplit'!$A:$A,0))</f>
        <v>#REF!</v>
      </c>
      <c r="AK170" s="168" t="e">
        <f ca="1">INDEX('4_RatesSplit'!BF:BF,MATCH($A170,'4_RatesSplit'!$A:$A,0))</f>
        <v>#REF!</v>
      </c>
      <c r="AL170" s="168" t="e">
        <f ca="1">INDEX('4_RatesSplit'!BG:BG,MATCH($A170,'4_RatesSplit'!$A:$A,0))</f>
        <v>#REF!</v>
      </c>
      <c r="AM170" s="168" t="e">
        <f ca="1">INDEX('4_RatesSplit'!BH:BH,MATCH($A170,'4_RatesSplit'!$A:$A,0))</f>
        <v>#REF!</v>
      </c>
      <c r="AN170" s="198" t="e">
        <f ca="1">INDEX('4_RatesSplit'!BI:BI,MATCH($A170,'4_RatesSplit'!$A:$A,0))</f>
        <v>#REF!</v>
      </c>
      <c r="AO170" s="114"/>
      <c r="AP170" s="167" t="e">
        <f t="shared" ca="1" si="511"/>
        <v>#REF!</v>
      </c>
      <c r="AQ170" s="167" t="e">
        <f t="shared" ca="1" si="512"/>
        <v>#REF!</v>
      </c>
      <c r="AR170" s="167" t="e">
        <f t="shared" ca="1" si="513"/>
        <v>#REF!</v>
      </c>
      <c r="AS170" s="167" t="e">
        <f t="shared" ca="1" si="514"/>
        <v>#REF!</v>
      </c>
      <c r="AT170" s="167" t="e">
        <f t="shared" ca="1" si="515"/>
        <v>#REF!</v>
      </c>
      <c r="AU170" s="167" t="e">
        <f t="shared" ca="1" si="516"/>
        <v>#REF!</v>
      </c>
      <c r="AV170" s="167" t="e">
        <f t="shared" ca="1" si="517"/>
        <v>#REF!</v>
      </c>
      <c r="AW170" s="167" t="e">
        <f t="shared" ca="1" si="518"/>
        <v>#REF!</v>
      </c>
      <c r="AX170" s="167" t="e">
        <f t="shared" ca="1" si="519"/>
        <v>#REF!</v>
      </c>
      <c r="AY170" s="167" t="e">
        <f t="shared" ca="1" si="520"/>
        <v>#REF!</v>
      </c>
      <c r="AZ170" s="167" t="e">
        <f t="shared" ca="1" si="521"/>
        <v>#REF!</v>
      </c>
      <c r="BA170" s="167" t="e">
        <f t="shared" ca="1" si="522"/>
        <v>#REF!</v>
      </c>
      <c r="BB170" s="167" t="e">
        <f t="shared" ca="1" si="523"/>
        <v>#REF!</v>
      </c>
      <c r="BC170" s="167" t="e">
        <f t="shared" ca="1" si="524"/>
        <v>#REF!</v>
      </c>
      <c r="BD170" s="167" t="e">
        <f t="shared" ca="1" si="525"/>
        <v>#REF!</v>
      </c>
      <c r="BE170" s="167" t="e">
        <f t="shared" ca="1" si="526"/>
        <v>#REF!</v>
      </c>
      <c r="BF170" s="18"/>
      <c r="BG170" s="168">
        <f>INDEX('2_Needs'!$F:$F,MATCH($A170,'2_Needs'!$A:$A,0))</f>
        <v>1.8978624310123221E-4</v>
      </c>
      <c r="BH170" s="114"/>
      <c r="BI170" s="167">
        <f t="shared" ref="BI170:BX170" si="622">IF(BI$3="reset",$BG170*BI$6,BH170*(1+$C$4))</f>
        <v>0</v>
      </c>
      <c r="BJ170" s="167">
        <f t="shared" si="622"/>
        <v>0</v>
      </c>
      <c r="BK170" s="167">
        <f t="shared" si="622"/>
        <v>0</v>
      </c>
      <c r="BL170" s="167">
        <f t="shared" si="622"/>
        <v>0</v>
      </c>
      <c r="BM170" s="167">
        <f t="shared" si="622"/>
        <v>0</v>
      </c>
      <c r="BN170" s="167">
        <f t="shared" si="622"/>
        <v>0</v>
      </c>
      <c r="BO170" s="167">
        <f t="shared" si="622"/>
        <v>0</v>
      </c>
      <c r="BP170" s="167">
        <f t="shared" si="622"/>
        <v>0</v>
      </c>
      <c r="BQ170" s="167">
        <f t="shared" si="622"/>
        <v>0</v>
      </c>
      <c r="BR170" s="167">
        <f t="shared" si="622"/>
        <v>0</v>
      </c>
      <c r="BS170" s="167">
        <f t="shared" si="622"/>
        <v>0</v>
      </c>
      <c r="BT170" s="167">
        <f t="shared" si="622"/>
        <v>0</v>
      </c>
      <c r="BU170" s="167">
        <f t="shared" si="622"/>
        <v>0</v>
      </c>
      <c r="BV170" s="167">
        <f t="shared" si="622"/>
        <v>0</v>
      </c>
      <c r="BW170" s="167">
        <f t="shared" si="622"/>
        <v>0</v>
      </c>
      <c r="BX170" s="167">
        <f t="shared" si="622"/>
        <v>0</v>
      </c>
      <c r="BZ170" s="167" t="e">
        <f t="shared" ca="1" si="445"/>
        <v>#REF!</v>
      </c>
      <c r="CA170" s="167" t="e">
        <f t="shared" ca="1" si="446"/>
        <v>#REF!</v>
      </c>
      <c r="CB170" s="167" t="e">
        <f t="shared" ca="1" si="447"/>
        <v>#REF!</v>
      </c>
      <c r="CC170" s="167" t="e">
        <f t="shared" ca="1" si="448"/>
        <v>#REF!</v>
      </c>
      <c r="CD170" s="167" t="e">
        <f t="shared" ca="1" si="449"/>
        <v>#REF!</v>
      </c>
      <c r="CE170" s="167" t="e">
        <f t="shared" ca="1" si="450"/>
        <v>#REF!</v>
      </c>
      <c r="CF170" s="167" t="e">
        <f t="shared" ca="1" si="451"/>
        <v>#REF!</v>
      </c>
      <c r="CG170" s="167" t="e">
        <f t="shared" ca="1" si="452"/>
        <v>#REF!</v>
      </c>
      <c r="CH170" s="167" t="e">
        <f t="shared" ca="1" si="453"/>
        <v>#REF!</v>
      </c>
      <c r="CI170" s="167" t="e">
        <f t="shared" ca="1" si="454"/>
        <v>#REF!</v>
      </c>
      <c r="CJ170" s="167" t="e">
        <f t="shared" ca="1" si="455"/>
        <v>#REF!</v>
      </c>
      <c r="CK170" s="167" t="e">
        <f t="shared" ca="1" si="456"/>
        <v>#REF!</v>
      </c>
      <c r="CL170" s="167" t="e">
        <f t="shared" ca="1" si="457"/>
        <v>#REF!</v>
      </c>
      <c r="CM170" s="167" t="e">
        <f t="shared" ca="1" si="458"/>
        <v>#REF!</v>
      </c>
      <c r="CN170" s="167" t="e">
        <f t="shared" ca="1" si="459"/>
        <v>#REF!</v>
      </c>
      <c r="CO170" s="167" t="e">
        <f t="shared" ca="1" si="460"/>
        <v>#REF!</v>
      </c>
      <c r="CQ170" s="167" t="e">
        <f t="shared" ca="1" si="461"/>
        <v>#REF!</v>
      </c>
      <c r="CR170" s="167" t="e">
        <f t="shared" ca="1" si="462"/>
        <v>#REF!</v>
      </c>
      <c r="CS170" s="167" t="e">
        <f t="shared" ca="1" si="463"/>
        <v>#REF!</v>
      </c>
      <c r="CT170" s="167" t="e">
        <f t="shared" ca="1" si="464"/>
        <v>#REF!</v>
      </c>
      <c r="CU170" s="167" t="e">
        <f t="shared" ca="1" si="465"/>
        <v>#REF!</v>
      </c>
      <c r="CV170" s="167" t="e">
        <f t="shared" ca="1" si="466"/>
        <v>#REF!</v>
      </c>
      <c r="CW170" s="167" t="e">
        <f t="shared" ca="1" si="467"/>
        <v>#REF!</v>
      </c>
      <c r="CX170" s="167" t="e">
        <f t="shared" ca="1" si="468"/>
        <v>#REF!</v>
      </c>
      <c r="CY170" s="167" t="e">
        <f t="shared" ca="1" si="469"/>
        <v>#REF!</v>
      </c>
      <c r="CZ170" s="167" t="e">
        <f t="shared" ca="1" si="470"/>
        <v>#REF!</v>
      </c>
      <c r="DA170" s="167" t="e">
        <f t="shared" ca="1" si="471"/>
        <v>#REF!</v>
      </c>
      <c r="DB170" s="167" t="e">
        <f t="shared" ca="1" si="472"/>
        <v>#REF!</v>
      </c>
      <c r="DC170" s="167" t="e">
        <f t="shared" ca="1" si="473"/>
        <v>#REF!</v>
      </c>
      <c r="DD170" s="167" t="e">
        <f t="shared" ca="1" si="474"/>
        <v>#REF!</v>
      </c>
      <c r="DE170" s="167" t="e">
        <f t="shared" ca="1" si="475"/>
        <v>#REF!</v>
      </c>
      <c r="DF170" s="167" t="e">
        <f t="shared" ca="1" si="476"/>
        <v>#REF!</v>
      </c>
      <c r="DH170" s="167">
        <f t="shared" si="477"/>
        <v>0</v>
      </c>
      <c r="DI170" s="167">
        <f t="shared" si="478"/>
        <v>0</v>
      </c>
      <c r="DJ170" s="167">
        <f t="shared" si="479"/>
        <v>0</v>
      </c>
      <c r="DK170" s="167">
        <f t="shared" si="480"/>
        <v>0</v>
      </c>
      <c r="DL170" s="167">
        <f t="shared" si="481"/>
        <v>0</v>
      </c>
      <c r="DM170" s="167">
        <f t="shared" si="482"/>
        <v>0</v>
      </c>
      <c r="DN170" s="167">
        <f t="shared" si="483"/>
        <v>0</v>
      </c>
      <c r="DO170" s="167">
        <f t="shared" si="484"/>
        <v>0</v>
      </c>
      <c r="DP170" s="167">
        <f t="shared" si="485"/>
        <v>0</v>
      </c>
      <c r="DQ170" s="167">
        <f t="shared" si="486"/>
        <v>0</v>
      </c>
      <c r="DR170" s="167">
        <f t="shared" si="487"/>
        <v>0</v>
      </c>
      <c r="DS170" s="167">
        <f t="shared" si="488"/>
        <v>0</v>
      </c>
      <c r="DT170" s="167">
        <f t="shared" si="489"/>
        <v>0</v>
      </c>
      <c r="DU170" s="167">
        <f t="shared" si="490"/>
        <v>0</v>
      </c>
      <c r="DV170" s="167">
        <f t="shared" si="491"/>
        <v>0</v>
      </c>
      <c r="DW170" s="167">
        <f t="shared" si="492"/>
        <v>0</v>
      </c>
      <c r="DY170" s="167" t="e">
        <f t="shared" ca="1" si="528"/>
        <v>#REF!</v>
      </c>
      <c r="DZ170" s="167" t="e">
        <f t="shared" ca="1" si="529"/>
        <v>#REF!</v>
      </c>
      <c r="EA170" s="167" t="e">
        <f t="shared" ca="1" si="530"/>
        <v>#REF!</v>
      </c>
      <c r="EB170" s="167" t="e">
        <f t="shared" ca="1" si="531"/>
        <v>#REF!</v>
      </c>
      <c r="EC170" s="167" t="e">
        <f t="shared" ca="1" si="532"/>
        <v>#REF!</v>
      </c>
      <c r="ED170" s="167" t="e">
        <f t="shared" ca="1" si="533"/>
        <v>#REF!</v>
      </c>
      <c r="EE170" s="167" t="e">
        <f t="shared" ca="1" si="534"/>
        <v>#REF!</v>
      </c>
      <c r="EF170" s="167" t="e">
        <f t="shared" ca="1" si="535"/>
        <v>#REF!</v>
      </c>
      <c r="EG170" s="167" t="e">
        <f t="shared" ca="1" si="536"/>
        <v>#REF!</v>
      </c>
      <c r="EH170" s="167" t="e">
        <f t="shared" ca="1" si="537"/>
        <v>#REF!</v>
      </c>
      <c r="EI170" s="167" t="e">
        <f t="shared" ca="1" si="538"/>
        <v>#REF!</v>
      </c>
      <c r="EJ170" s="167" t="e">
        <f t="shared" ca="1" si="539"/>
        <v>#REF!</v>
      </c>
      <c r="EK170" s="167" t="e">
        <f t="shared" ca="1" si="540"/>
        <v>#REF!</v>
      </c>
      <c r="EL170" s="167" t="e">
        <f t="shared" ca="1" si="541"/>
        <v>#REF!</v>
      </c>
      <c r="EM170" s="167" t="e">
        <f t="shared" ca="1" si="542"/>
        <v>#REF!</v>
      </c>
      <c r="EN170" s="167" t="e">
        <f t="shared" ca="1" si="543"/>
        <v>#REF!</v>
      </c>
      <c r="EP170" s="167">
        <f t="shared" si="544"/>
        <v>0</v>
      </c>
      <c r="EQ170" s="167">
        <f t="shared" si="545"/>
        <v>0</v>
      </c>
      <c r="ER170" s="167">
        <f t="shared" si="546"/>
        <v>0</v>
      </c>
      <c r="ES170" s="167">
        <f t="shared" si="547"/>
        <v>0</v>
      </c>
      <c r="ET170" s="167">
        <f t="shared" si="548"/>
        <v>0</v>
      </c>
      <c r="EU170" s="167">
        <f t="shared" si="549"/>
        <v>0</v>
      </c>
      <c r="EV170" s="167">
        <f t="shared" si="550"/>
        <v>0</v>
      </c>
      <c r="EW170" s="167">
        <f t="shared" si="551"/>
        <v>0</v>
      </c>
      <c r="EX170" s="167">
        <f t="shared" si="552"/>
        <v>0</v>
      </c>
      <c r="EY170" s="167">
        <f t="shared" si="553"/>
        <v>0</v>
      </c>
      <c r="EZ170" s="167">
        <f t="shared" si="554"/>
        <v>0</v>
      </c>
      <c r="FA170" s="167">
        <f t="shared" si="555"/>
        <v>0</v>
      </c>
      <c r="FB170" s="167">
        <f t="shared" si="556"/>
        <v>0</v>
      </c>
      <c r="FC170" s="167">
        <f t="shared" si="557"/>
        <v>0</v>
      </c>
      <c r="FD170" s="167">
        <f t="shared" si="558"/>
        <v>0</v>
      </c>
      <c r="FE170" s="167">
        <f t="shared" si="559"/>
        <v>0</v>
      </c>
      <c r="FG170" s="167">
        <f t="shared" si="560"/>
        <v>0</v>
      </c>
      <c r="FH170" s="167">
        <f t="shared" si="561"/>
        <v>0</v>
      </c>
      <c r="FI170" s="167">
        <f t="shared" si="562"/>
        <v>0</v>
      </c>
      <c r="FJ170" s="167">
        <f t="shared" si="563"/>
        <v>0</v>
      </c>
      <c r="FK170" s="167">
        <f t="shared" si="564"/>
        <v>0</v>
      </c>
      <c r="FL170" s="167">
        <f t="shared" si="565"/>
        <v>0</v>
      </c>
      <c r="FM170" s="167">
        <f t="shared" si="566"/>
        <v>0</v>
      </c>
      <c r="FN170" s="167">
        <f t="shared" si="567"/>
        <v>0</v>
      </c>
      <c r="FO170" s="167">
        <f t="shared" si="568"/>
        <v>0</v>
      </c>
      <c r="FP170" s="167">
        <f t="shared" si="569"/>
        <v>0</v>
      </c>
      <c r="FQ170" s="167">
        <f t="shared" si="570"/>
        <v>0</v>
      </c>
      <c r="FR170" s="167">
        <f t="shared" si="571"/>
        <v>0</v>
      </c>
      <c r="FS170" s="167">
        <f t="shared" si="572"/>
        <v>0</v>
      </c>
      <c r="FT170" s="167">
        <f t="shared" si="573"/>
        <v>0</v>
      </c>
      <c r="FU170" s="167">
        <f t="shared" si="574"/>
        <v>0</v>
      </c>
      <c r="FV170" s="167">
        <f t="shared" si="575"/>
        <v>0</v>
      </c>
      <c r="FX170" s="167">
        <f t="shared" si="576"/>
        <v>0</v>
      </c>
      <c r="FY170" s="167">
        <f t="shared" si="577"/>
        <v>0</v>
      </c>
      <c r="FZ170" s="167">
        <f t="shared" si="578"/>
        <v>0</v>
      </c>
      <c r="GA170" s="167">
        <f t="shared" si="579"/>
        <v>0</v>
      </c>
      <c r="GB170" s="167">
        <f t="shared" si="580"/>
        <v>0</v>
      </c>
      <c r="GC170" s="167">
        <f t="shared" si="581"/>
        <v>0</v>
      </c>
      <c r="GD170" s="167">
        <f t="shared" si="582"/>
        <v>0</v>
      </c>
      <c r="GE170" s="167">
        <f t="shared" si="583"/>
        <v>0</v>
      </c>
      <c r="GF170" s="167">
        <f t="shared" si="584"/>
        <v>0</v>
      </c>
      <c r="GG170" s="167">
        <f t="shared" si="585"/>
        <v>0</v>
      </c>
      <c r="GH170" s="167">
        <f t="shared" si="586"/>
        <v>0</v>
      </c>
      <c r="GI170" s="167">
        <f t="shared" si="587"/>
        <v>0</v>
      </c>
      <c r="GJ170" s="167">
        <f t="shared" si="588"/>
        <v>0</v>
      </c>
      <c r="GK170" s="167">
        <f t="shared" si="589"/>
        <v>0</v>
      </c>
      <c r="GL170" s="167">
        <f t="shared" si="590"/>
        <v>0</v>
      </c>
      <c r="GM170" s="167">
        <f t="shared" si="591"/>
        <v>0</v>
      </c>
      <c r="GO170" s="167" t="e">
        <f t="shared" ca="1" si="426"/>
        <v>#REF!</v>
      </c>
      <c r="GP170" s="167" t="e">
        <f t="shared" ca="1" si="614"/>
        <v>#REF!</v>
      </c>
      <c r="GQ170" s="167" t="e">
        <f t="shared" ca="1" si="614"/>
        <v>#REF!</v>
      </c>
      <c r="GR170" s="167" t="e">
        <f t="shared" ca="1" si="614"/>
        <v>#REF!</v>
      </c>
      <c r="GS170" s="167" t="e">
        <f t="shared" ca="1" si="614"/>
        <v>#REF!</v>
      </c>
      <c r="GT170" s="167" t="e">
        <f t="shared" ca="1" si="614"/>
        <v>#REF!</v>
      </c>
      <c r="GU170" s="167" t="e">
        <f t="shared" ca="1" si="614"/>
        <v>#REF!</v>
      </c>
      <c r="GV170" s="167" t="e">
        <f t="shared" ca="1" si="614"/>
        <v>#REF!</v>
      </c>
      <c r="GW170" s="167" t="e">
        <f t="shared" ca="1" si="614"/>
        <v>#REF!</v>
      </c>
      <c r="GX170" s="167" t="e">
        <f t="shared" ca="1" si="614"/>
        <v>#REF!</v>
      </c>
      <c r="GY170" s="167" t="e">
        <f t="shared" ca="1" si="614"/>
        <v>#REF!</v>
      </c>
      <c r="GZ170" s="167" t="e">
        <f t="shared" ca="1" si="614"/>
        <v>#REF!</v>
      </c>
      <c r="HA170" s="167" t="e">
        <f t="shared" ca="1" si="614"/>
        <v>#REF!</v>
      </c>
      <c r="HB170" s="167" t="e">
        <f t="shared" ca="1" si="614"/>
        <v>#REF!</v>
      </c>
      <c r="HC170" s="167" t="e">
        <f t="shared" ca="1" si="614"/>
        <v>#REF!</v>
      </c>
      <c r="HD170" s="167" t="e">
        <f t="shared" ca="1" si="614"/>
        <v>#REF!</v>
      </c>
      <c r="HF170" s="167" t="e">
        <f t="shared" ca="1" si="493"/>
        <v>#REF!</v>
      </c>
      <c r="HG170" s="167" t="e">
        <f t="shared" ca="1" si="494"/>
        <v>#REF!</v>
      </c>
      <c r="HH170" s="167" t="e">
        <f t="shared" ca="1" si="495"/>
        <v>#REF!</v>
      </c>
      <c r="HI170" s="167" t="e">
        <f t="shared" ca="1" si="496"/>
        <v>#REF!</v>
      </c>
      <c r="HJ170" s="167" t="e">
        <f t="shared" ca="1" si="497"/>
        <v>#REF!</v>
      </c>
      <c r="HK170" s="167" t="e">
        <f t="shared" ca="1" si="498"/>
        <v>#REF!</v>
      </c>
      <c r="HL170" s="167" t="e">
        <f t="shared" ca="1" si="499"/>
        <v>#REF!</v>
      </c>
      <c r="HM170" s="167" t="e">
        <f t="shared" ca="1" si="500"/>
        <v>#REF!</v>
      </c>
      <c r="HN170" s="167" t="e">
        <f t="shared" ca="1" si="501"/>
        <v>#REF!</v>
      </c>
      <c r="HO170" s="167" t="e">
        <f t="shared" ca="1" si="502"/>
        <v>#REF!</v>
      </c>
      <c r="HP170" s="167" t="e">
        <f t="shared" ca="1" si="503"/>
        <v>#REF!</v>
      </c>
      <c r="HQ170" s="167" t="e">
        <f t="shared" ca="1" si="504"/>
        <v>#REF!</v>
      </c>
      <c r="HR170" s="167" t="e">
        <f t="shared" ca="1" si="505"/>
        <v>#REF!</v>
      </c>
      <c r="HS170" s="167" t="e">
        <f t="shared" ca="1" si="506"/>
        <v>#REF!</v>
      </c>
      <c r="HT170" s="167" t="e">
        <f t="shared" ca="1" si="507"/>
        <v>#REF!</v>
      </c>
      <c r="HU170" s="167" t="e">
        <f t="shared" ca="1" si="508"/>
        <v>#REF!</v>
      </c>
      <c r="HW170" s="167" t="e">
        <f t="shared" ca="1" si="509"/>
        <v>#REF!</v>
      </c>
      <c r="HX170" s="167">
        <f t="shared" si="510"/>
        <v>0</v>
      </c>
      <c r="HY170" s="167" t="e">
        <f t="shared" ca="1" si="592"/>
        <v>#REF!</v>
      </c>
      <c r="HZ170" s="219" t="e">
        <f t="shared" ca="1" si="593"/>
        <v>#REF!</v>
      </c>
    </row>
    <row r="171" spans="1:234" s="48" customFormat="1">
      <c r="A171" s="3" t="s">
        <v>332</v>
      </c>
      <c r="B171" s="202" t="str">
        <f>INDEX('Ref1'!$E:$E,MATCH(A171,'Ref1'!$A:$A,0))</f>
        <v>Hillingdon</v>
      </c>
      <c r="C171" s="42" t="str">
        <f>INDEX(Data1!B:B,MATCH(A171,Data1!A:A,0))</f>
        <v>OLB</v>
      </c>
      <c r="D171" s="253" t="str">
        <f>INDEX(Data1!C:C,MATCH(A171,Data1!A:A,0))</f>
        <v>L</v>
      </c>
      <c r="E171" s="200" t="str">
        <f>IF($C$6="No","No",IF(COUNTIF(Inputs!$K$359:$K$398,$A171)&gt;0,"Yes","No"))</f>
        <v>No</v>
      </c>
      <c r="F171" s="404"/>
      <c r="G171" s="62">
        <f>INDEX('4_RatesSplit'!K:K,MATCH($A171,'4_RatesSplit'!$A:$A,0))</f>
        <v>0</v>
      </c>
      <c r="H171" s="171">
        <f>INDEX('4_RatesSplit'!L:L,MATCH($A171,'4_RatesSplit'!$A:$A,0))</f>
        <v>0</v>
      </c>
      <c r="I171" s="167">
        <f>INDEX('4_RatesSplit'!M:M,MATCH($A171,'4_RatesSplit'!$A:$A,0))</f>
        <v>0</v>
      </c>
      <c r="J171" s="167">
        <f>INDEX('4_RatesSplit'!N:N,MATCH($A171,'4_RatesSplit'!$A:$A,0))</f>
        <v>0</v>
      </c>
      <c r="K171" s="167">
        <f>INDEX('4_RatesSplit'!O:O,MATCH($A171,'4_RatesSplit'!$A:$A,0))</f>
        <v>0</v>
      </c>
      <c r="L171" s="167">
        <f>INDEX('4_RatesSplit'!P:P,MATCH($A171,'4_RatesSplit'!$A:$A,0))</f>
        <v>0</v>
      </c>
      <c r="M171" s="167">
        <f>INDEX('4_RatesSplit'!Q:Q,MATCH($A171,'4_RatesSplit'!$A:$A,0))</f>
        <v>0</v>
      </c>
      <c r="N171" s="167">
        <f>INDEX('4_RatesSplit'!R:R,MATCH($A171,'4_RatesSplit'!$A:$A,0))</f>
        <v>0</v>
      </c>
      <c r="O171" s="167">
        <f>INDEX('4_RatesSplit'!S:S,MATCH($A171,'4_RatesSplit'!$A:$A,0))</f>
        <v>0</v>
      </c>
      <c r="P171" s="167">
        <f>INDEX('4_RatesSplit'!T:T,MATCH($A171,'4_RatesSplit'!$A:$A,0))</f>
        <v>0</v>
      </c>
      <c r="Q171" s="167">
        <f>INDEX('4_RatesSplit'!U:U,MATCH($A171,'4_RatesSplit'!$A:$A,0))</f>
        <v>0</v>
      </c>
      <c r="R171" s="167">
        <f>INDEX('4_RatesSplit'!V:V,MATCH($A171,'4_RatesSplit'!$A:$A,0))</f>
        <v>0</v>
      </c>
      <c r="S171" s="167">
        <f>INDEX('4_RatesSplit'!W:W,MATCH($A171,'4_RatesSplit'!$A:$A,0))</f>
        <v>0</v>
      </c>
      <c r="T171" s="167">
        <f>INDEX('4_RatesSplit'!X:X,MATCH($A171,'4_RatesSplit'!$A:$A,0))</f>
        <v>0</v>
      </c>
      <c r="U171" s="167">
        <f>INDEX('4_RatesSplit'!Y:Y,MATCH($A171,'4_RatesSplit'!$A:$A,0))</f>
        <v>0</v>
      </c>
      <c r="V171" s="167">
        <f>INDEX('4_RatesSplit'!Z:Z,MATCH($A171,'4_RatesSplit'!$A:$A,0))</f>
        <v>0</v>
      </c>
      <c r="W171" s="167">
        <f>INDEX('4_RatesSplit'!AA:AA,MATCH($A171,'4_RatesSplit'!$A:$A,0))</f>
        <v>0</v>
      </c>
      <c r="X171" s="18"/>
      <c r="Y171" s="168" t="e">
        <f ca="1">INDEX('4_RatesSplit'!AT:AT,MATCH($A171,'4_RatesSplit'!$A:$A,0))</f>
        <v>#REF!</v>
      </c>
      <c r="Z171" s="168" t="e">
        <f ca="1">INDEX('4_RatesSplit'!AU:AU,MATCH($A171,'4_RatesSplit'!$A:$A,0))</f>
        <v>#REF!</v>
      </c>
      <c r="AA171" s="168" t="e">
        <f ca="1">INDEX('4_RatesSplit'!AV:AV,MATCH($A171,'4_RatesSplit'!$A:$A,0))</f>
        <v>#REF!</v>
      </c>
      <c r="AB171" s="168" t="e">
        <f ca="1">INDEX('4_RatesSplit'!AW:AW,MATCH($A171,'4_RatesSplit'!$A:$A,0))</f>
        <v>#REF!</v>
      </c>
      <c r="AC171" s="168" t="e">
        <f ca="1">INDEX('4_RatesSplit'!AX:AX,MATCH($A171,'4_RatesSplit'!$A:$A,0))</f>
        <v>#REF!</v>
      </c>
      <c r="AD171" s="168" t="e">
        <f ca="1">INDEX('4_RatesSplit'!AY:AY,MATCH($A171,'4_RatesSplit'!$A:$A,0))</f>
        <v>#REF!</v>
      </c>
      <c r="AE171" s="168" t="e">
        <f ca="1">INDEX('4_RatesSplit'!AZ:AZ,MATCH($A171,'4_RatesSplit'!$A:$A,0))</f>
        <v>#REF!</v>
      </c>
      <c r="AF171" s="168" t="e">
        <f ca="1">INDEX('4_RatesSplit'!BA:BA,MATCH($A171,'4_RatesSplit'!$A:$A,0))</f>
        <v>#REF!</v>
      </c>
      <c r="AG171" s="168" t="e">
        <f ca="1">INDEX('4_RatesSplit'!BB:BB,MATCH($A171,'4_RatesSplit'!$A:$A,0))</f>
        <v>#REF!</v>
      </c>
      <c r="AH171" s="168" t="e">
        <f ca="1">INDEX('4_RatesSplit'!BC:BC,MATCH($A171,'4_RatesSplit'!$A:$A,0))</f>
        <v>#REF!</v>
      </c>
      <c r="AI171" s="168" t="e">
        <f ca="1">INDEX('4_RatesSplit'!BD:BD,MATCH($A171,'4_RatesSplit'!$A:$A,0))</f>
        <v>#REF!</v>
      </c>
      <c r="AJ171" s="168" t="e">
        <f ca="1">INDEX('4_RatesSplit'!BE:BE,MATCH($A171,'4_RatesSplit'!$A:$A,0))</f>
        <v>#REF!</v>
      </c>
      <c r="AK171" s="168" t="e">
        <f ca="1">INDEX('4_RatesSplit'!BF:BF,MATCH($A171,'4_RatesSplit'!$A:$A,0))</f>
        <v>#REF!</v>
      </c>
      <c r="AL171" s="168" t="e">
        <f ca="1">INDEX('4_RatesSplit'!BG:BG,MATCH($A171,'4_RatesSplit'!$A:$A,0))</f>
        <v>#REF!</v>
      </c>
      <c r="AM171" s="168" t="e">
        <f ca="1">INDEX('4_RatesSplit'!BH:BH,MATCH($A171,'4_RatesSplit'!$A:$A,0))</f>
        <v>#REF!</v>
      </c>
      <c r="AN171" s="198" t="e">
        <f ca="1">INDEX('4_RatesSplit'!BI:BI,MATCH($A171,'4_RatesSplit'!$A:$A,0))</f>
        <v>#REF!</v>
      </c>
      <c r="AO171" s="114"/>
      <c r="AP171" s="167" t="e">
        <f t="shared" ca="1" si="511"/>
        <v>#REF!</v>
      </c>
      <c r="AQ171" s="167" t="e">
        <f t="shared" ca="1" si="512"/>
        <v>#REF!</v>
      </c>
      <c r="AR171" s="167" t="e">
        <f t="shared" ca="1" si="513"/>
        <v>#REF!</v>
      </c>
      <c r="AS171" s="167" t="e">
        <f t="shared" ca="1" si="514"/>
        <v>#REF!</v>
      </c>
      <c r="AT171" s="167" t="e">
        <f t="shared" ca="1" si="515"/>
        <v>#REF!</v>
      </c>
      <c r="AU171" s="167" t="e">
        <f t="shared" ca="1" si="516"/>
        <v>#REF!</v>
      </c>
      <c r="AV171" s="167" t="e">
        <f t="shared" ca="1" si="517"/>
        <v>#REF!</v>
      </c>
      <c r="AW171" s="167" t="e">
        <f t="shared" ca="1" si="518"/>
        <v>#REF!</v>
      </c>
      <c r="AX171" s="167" t="e">
        <f t="shared" ca="1" si="519"/>
        <v>#REF!</v>
      </c>
      <c r="AY171" s="167" t="e">
        <f t="shared" ca="1" si="520"/>
        <v>#REF!</v>
      </c>
      <c r="AZ171" s="167" t="e">
        <f t="shared" ca="1" si="521"/>
        <v>#REF!</v>
      </c>
      <c r="BA171" s="167" t="e">
        <f t="shared" ca="1" si="522"/>
        <v>#REF!</v>
      </c>
      <c r="BB171" s="167" t="e">
        <f t="shared" ca="1" si="523"/>
        <v>#REF!</v>
      </c>
      <c r="BC171" s="167" t="e">
        <f t="shared" ca="1" si="524"/>
        <v>#REF!</v>
      </c>
      <c r="BD171" s="167" t="e">
        <f t="shared" ca="1" si="525"/>
        <v>#REF!</v>
      </c>
      <c r="BE171" s="167" t="e">
        <f t="shared" ca="1" si="526"/>
        <v>#REF!</v>
      </c>
      <c r="BF171" s="18"/>
      <c r="BG171" s="168">
        <f>INDEX('2_Needs'!$F:$F,MATCH($A171,'2_Needs'!$A:$A,0))</f>
        <v>3.7850595852845703E-3</v>
      </c>
      <c r="BH171" s="114"/>
      <c r="BI171" s="167">
        <f t="shared" ref="BI171:BX171" si="623">IF(BI$3="reset",$BG171*BI$6,BH171*(1+$C$4))</f>
        <v>0</v>
      </c>
      <c r="BJ171" s="167">
        <f t="shared" si="623"/>
        <v>0</v>
      </c>
      <c r="BK171" s="167">
        <f t="shared" si="623"/>
        <v>0</v>
      </c>
      <c r="BL171" s="167">
        <f t="shared" si="623"/>
        <v>0</v>
      </c>
      <c r="BM171" s="167">
        <f t="shared" si="623"/>
        <v>0</v>
      </c>
      <c r="BN171" s="167">
        <f t="shared" si="623"/>
        <v>0</v>
      </c>
      <c r="BO171" s="167">
        <f t="shared" si="623"/>
        <v>0</v>
      </c>
      <c r="BP171" s="167">
        <f t="shared" si="623"/>
        <v>0</v>
      </c>
      <c r="BQ171" s="167">
        <f t="shared" si="623"/>
        <v>0</v>
      </c>
      <c r="BR171" s="167">
        <f t="shared" si="623"/>
        <v>0</v>
      </c>
      <c r="BS171" s="167">
        <f t="shared" si="623"/>
        <v>0</v>
      </c>
      <c r="BT171" s="167">
        <f t="shared" si="623"/>
        <v>0</v>
      </c>
      <c r="BU171" s="167">
        <f t="shared" si="623"/>
        <v>0</v>
      </c>
      <c r="BV171" s="167">
        <f t="shared" si="623"/>
        <v>0</v>
      </c>
      <c r="BW171" s="167">
        <f t="shared" si="623"/>
        <v>0</v>
      </c>
      <c r="BX171" s="167">
        <f t="shared" si="623"/>
        <v>0</v>
      </c>
      <c r="BZ171" s="167" t="e">
        <f t="shared" ca="1" si="445"/>
        <v>#REF!</v>
      </c>
      <c r="CA171" s="167" t="e">
        <f t="shared" ca="1" si="446"/>
        <v>#REF!</v>
      </c>
      <c r="CB171" s="167" t="e">
        <f t="shared" ca="1" si="447"/>
        <v>#REF!</v>
      </c>
      <c r="CC171" s="167" t="e">
        <f t="shared" ca="1" si="448"/>
        <v>#REF!</v>
      </c>
      <c r="CD171" s="167" t="e">
        <f t="shared" ca="1" si="449"/>
        <v>#REF!</v>
      </c>
      <c r="CE171" s="167" t="e">
        <f t="shared" ca="1" si="450"/>
        <v>#REF!</v>
      </c>
      <c r="CF171" s="167" t="e">
        <f t="shared" ca="1" si="451"/>
        <v>#REF!</v>
      </c>
      <c r="CG171" s="167" t="e">
        <f t="shared" ca="1" si="452"/>
        <v>#REF!</v>
      </c>
      <c r="CH171" s="167" t="e">
        <f t="shared" ca="1" si="453"/>
        <v>#REF!</v>
      </c>
      <c r="CI171" s="167" t="e">
        <f t="shared" ca="1" si="454"/>
        <v>#REF!</v>
      </c>
      <c r="CJ171" s="167" t="e">
        <f t="shared" ca="1" si="455"/>
        <v>#REF!</v>
      </c>
      <c r="CK171" s="167" t="e">
        <f t="shared" ca="1" si="456"/>
        <v>#REF!</v>
      </c>
      <c r="CL171" s="167" t="e">
        <f t="shared" ca="1" si="457"/>
        <v>#REF!</v>
      </c>
      <c r="CM171" s="167" t="e">
        <f t="shared" ca="1" si="458"/>
        <v>#REF!</v>
      </c>
      <c r="CN171" s="167" t="e">
        <f t="shared" ca="1" si="459"/>
        <v>#REF!</v>
      </c>
      <c r="CO171" s="167" t="e">
        <f t="shared" ca="1" si="460"/>
        <v>#REF!</v>
      </c>
      <c r="CQ171" s="167" t="e">
        <f t="shared" ca="1" si="461"/>
        <v>#REF!</v>
      </c>
      <c r="CR171" s="167" t="e">
        <f t="shared" ca="1" si="462"/>
        <v>#REF!</v>
      </c>
      <c r="CS171" s="167" t="e">
        <f t="shared" ca="1" si="463"/>
        <v>#REF!</v>
      </c>
      <c r="CT171" s="167" t="e">
        <f t="shared" ca="1" si="464"/>
        <v>#REF!</v>
      </c>
      <c r="CU171" s="167" t="e">
        <f t="shared" ca="1" si="465"/>
        <v>#REF!</v>
      </c>
      <c r="CV171" s="167" t="e">
        <f t="shared" ca="1" si="466"/>
        <v>#REF!</v>
      </c>
      <c r="CW171" s="167" t="e">
        <f t="shared" ca="1" si="467"/>
        <v>#REF!</v>
      </c>
      <c r="CX171" s="167" t="e">
        <f t="shared" ca="1" si="468"/>
        <v>#REF!</v>
      </c>
      <c r="CY171" s="167" t="e">
        <f t="shared" ca="1" si="469"/>
        <v>#REF!</v>
      </c>
      <c r="CZ171" s="167" t="e">
        <f t="shared" ca="1" si="470"/>
        <v>#REF!</v>
      </c>
      <c r="DA171" s="167" t="e">
        <f t="shared" ca="1" si="471"/>
        <v>#REF!</v>
      </c>
      <c r="DB171" s="167" t="e">
        <f t="shared" ca="1" si="472"/>
        <v>#REF!</v>
      </c>
      <c r="DC171" s="167" t="e">
        <f t="shared" ca="1" si="473"/>
        <v>#REF!</v>
      </c>
      <c r="DD171" s="167" t="e">
        <f t="shared" ca="1" si="474"/>
        <v>#REF!</v>
      </c>
      <c r="DE171" s="167" t="e">
        <f t="shared" ca="1" si="475"/>
        <v>#REF!</v>
      </c>
      <c r="DF171" s="167" t="e">
        <f t="shared" ca="1" si="476"/>
        <v>#REF!</v>
      </c>
      <c r="DH171" s="167">
        <f t="shared" si="477"/>
        <v>0</v>
      </c>
      <c r="DI171" s="167">
        <f t="shared" si="478"/>
        <v>0</v>
      </c>
      <c r="DJ171" s="167">
        <f t="shared" si="479"/>
        <v>0</v>
      </c>
      <c r="DK171" s="167">
        <f t="shared" si="480"/>
        <v>0</v>
      </c>
      <c r="DL171" s="167">
        <f t="shared" si="481"/>
        <v>0</v>
      </c>
      <c r="DM171" s="167">
        <f t="shared" si="482"/>
        <v>0</v>
      </c>
      <c r="DN171" s="167">
        <f t="shared" si="483"/>
        <v>0</v>
      </c>
      <c r="DO171" s="167">
        <f t="shared" si="484"/>
        <v>0</v>
      </c>
      <c r="DP171" s="167">
        <f t="shared" si="485"/>
        <v>0</v>
      </c>
      <c r="DQ171" s="167">
        <f t="shared" si="486"/>
        <v>0</v>
      </c>
      <c r="DR171" s="167">
        <f t="shared" si="487"/>
        <v>0</v>
      </c>
      <c r="DS171" s="167">
        <f t="shared" si="488"/>
        <v>0</v>
      </c>
      <c r="DT171" s="167">
        <f t="shared" si="489"/>
        <v>0</v>
      </c>
      <c r="DU171" s="167">
        <f t="shared" si="490"/>
        <v>0</v>
      </c>
      <c r="DV171" s="167">
        <f t="shared" si="491"/>
        <v>0</v>
      </c>
      <c r="DW171" s="167">
        <f t="shared" si="492"/>
        <v>0</v>
      </c>
      <c r="DY171" s="167" t="e">
        <f t="shared" ca="1" si="528"/>
        <v>#REF!</v>
      </c>
      <c r="DZ171" s="167" t="e">
        <f t="shared" ca="1" si="529"/>
        <v>#REF!</v>
      </c>
      <c r="EA171" s="167" t="e">
        <f t="shared" ca="1" si="530"/>
        <v>#REF!</v>
      </c>
      <c r="EB171" s="167" t="e">
        <f t="shared" ca="1" si="531"/>
        <v>#REF!</v>
      </c>
      <c r="EC171" s="167" t="e">
        <f t="shared" ca="1" si="532"/>
        <v>#REF!</v>
      </c>
      <c r="ED171" s="167" t="e">
        <f t="shared" ca="1" si="533"/>
        <v>#REF!</v>
      </c>
      <c r="EE171" s="167" t="e">
        <f t="shared" ca="1" si="534"/>
        <v>#REF!</v>
      </c>
      <c r="EF171" s="167" t="e">
        <f t="shared" ca="1" si="535"/>
        <v>#REF!</v>
      </c>
      <c r="EG171" s="167" t="e">
        <f t="shared" ca="1" si="536"/>
        <v>#REF!</v>
      </c>
      <c r="EH171" s="167" t="e">
        <f t="shared" ca="1" si="537"/>
        <v>#REF!</v>
      </c>
      <c r="EI171" s="167" t="e">
        <f t="shared" ca="1" si="538"/>
        <v>#REF!</v>
      </c>
      <c r="EJ171" s="167" t="e">
        <f t="shared" ca="1" si="539"/>
        <v>#REF!</v>
      </c>
      <c r="EK171" s="167" t="e">
        <f t="shared" ca="1" si="540"/>
        <v>#REF!</v>
      </c>
      <c r="EL171" s="167" t="e">
        <f t="shared" ca="1" si="541"/>
        <v>#REF!</v>
      </c>
      <c r="EM171" s="167" t="e">
        <f t="shared" ca="1" si="542"/>
        <v>#REF!</v>
      </c>
      <c r="EN171" s="167" t="e">
        <f t="shared" ca="1" si="543"/>
        <v>#REF!</v>
      </c>
      <c r="EP171" s="167">
        <f t="shared" si="544"/>
        <v>0</v>
      </c>
      <c r="EQ171" s="167">
        <f t="shared" si="545"/>
        <v>0</v>
      </c>
      <c r="ER171" s="167">
        <f t="shared" si="546"/>
        <v>0</v>
      </c>
      <c r="ES171" s="167">
        <f t="shared" si="547"/>
        <v>0</v>
      </c>
      <c r="ET171" s="167">
        <f t="shared" si="548"/>
        <v>0</v>
      </c>
      <c r="EU171" s="167">
        <f t="shared" si="549"/>
        <v>0</v>
      </c>
      <c r="EV171" s="167">
        <f t="shared" si="550"/>
        <v>0</v>
      </c>
      <c r="EW171" s="167">
        <f t="shared" si="551"/>
        <v>0</v>
      </c>
      <c r="EX171" s="167">
        <f t="shared" si="552"/>
        <v>0</v>
      </c>
      <c r="EY171" s="167">
        <f t="shared" si="553"/>
        <v>0</v>
      </c>
      <c r="EZ171" s="167">
        <f t="shared" si="554"/>
        <v>0</v>
      </c>
      <c r="FA171" s="167">
        <f t="shared" si="555"/>
        <v>0</v>
      </c>
      <c r="FB171" s="167">
        <f t="shared" si="556"/>
        <v>0</v>
      </c>
      <c r="FC171" s="167">
        <f t="shared" si="557"/>
        <v>0</v>
      </c>
      <c r="FD171" s="167">
        <f t="shared" si="558"/>
        <v>0</v>
      </c>
      <c r="FE171" s="167">
        <f t="shared" si="559"/>
        <v>0</v>
      </c>
      <c r="FG171" s="167">
        <f t="shared" si="560"/>
        <v>0</v>
      </c>
      <c r="FH171" s="167">
        <f t="shared" si="561"/>
        <v>0</v>
      </c>
      <c r="FI171" s="167">
        <f t="shared" si="562"/>
        <v>0</v>
      </c>
      <c r="FJ171" s="167">
        <f t="shared" si="563"/>
        <v>0</v>
      </c>
      <c r="FK171" s="167">
        <f t="shared" si="564"/>
        <v>0</v>
      </c>
      <c r="FL171" s="167">
        <f t="shared" si="565"/>
        <v>0</v>
      </c>
      <c r="FM171" s="167">
        <f t="shared" si="566"/>
        <v>0</v>
      </c>
      <c r="FN171" s="167">
        <f t="shared" si="567"/>
        <v>0</v>
      </c>
      <c r="FO171" s="167">
        <f t="shared" si="568"/>
        <v>0</v>
      </c>
      <c r="FP171" s="167">
        <f t="shared" si="569"/>
        <v>0</v>
      </c>
      <c r="FQ171" s="167">
        <f t="shared" si="570"/>
        <v>0</v>
      </c>
      <c r="FR171" s="167">
        <f t="shared" si="571"/>
        <v>0</v>
      </c>
      <c r="FS171" s="167">
        <f t="shared" si="572"/>
        <v>0</v>
      </c>
      <c r="FT171" s="167">
        <f t="shared" si="573"/>
        <v>0</v>
      </c>
      <c r="FU171" s="167">
        <f t="shared" si="574"/>
        <v>0</v>
      </c>
      <c r="FV171" s="167">
        <f t="shared" si="575"/>
        <v>0</v>
      </c>
      <c r="FX171" s="167">
        <f t="shared" si="576"/>
        <v>0</v>
      </c>
      <c r="FY171" s="167">
        <f t="shared" si="577"/>
        <v>0</v>
      </c>
      <c r="FZ171" s="167">
        <f t="shared" si="578"/>
        <v>0</v>
      </c>
      <c r="GA171" s="167">
        <f t="shared" si="579"/>
        <v>0</v>
      </c>
      <c r="GB171" s="167">
        <f t="shared" si="580"/>
        <v>0</v>
      </c>
      <c r="GC171" s="167">
        <f t="shared" si="581"/>
        <v>0</v>
      </c>
      <c r="GD171" s="167">
        <f t="shared" si="582"/>
        <v>0</v>
      </c>
      <c r="GE171" s="167">
        <f t="shared" si="583"/>
        <v>0</v>
      </c>
      <c r="GF171" s="167">
        <f t="shared" si="584"/>
        <v>0</v>
      </c>
      <c r="GG171" s="167">
        <f t="shared" si="585"/>
        <v>0</v>
      </c>
      <c r="GH171" s="167">
        <f t="shared" si="586"/>
        <v>0</v>
      </c>
      <c r="GI171" s="167">
        <f t="shared" si="587"/>
        <v>0</v>
      </c>
      <c r="GJ171" s="167">
        <f t="shared" si="588"/>
        <v>0</v>
      </c>
      <c r="GK171" s="167">
        <f t="shared" si="589"/>
        <v>0</v>
      </c>
      <c r="GL171" s="167">
        <f t="shared" si="590"/>
        <v>0</v>
      </c>
      <c r="GM171" s="167">
        <f t="shared" si="591"/>
        <v>0</v>
      </c>
      <c r="GO171" s="167" t="e">
        <f t="shared" ca="1" si="426"/>
        <v>#REF!</v>
      </c>
      <c r="GP171" s="167" t="e">
        <f t="shared" ca="1" si="614"/>
        <v>#REF!</v>
      </c>
      <c r="GQ171" s="167" t="e">
        <f t="shared" ca="1" si="614"/>
        <v>#REF!</v>
      </c>
      <c r="GR171" s="167" t="e">
        <f t="shared" ca="1" si="614"/>
        <v>#REF!</v>
      </c>
      <c r="GS171" s="167" t="e">
        <f t="shared" ca="1" si="614"/>
        <v>#REF!</v>
      </c>
      <c r="GT171" s="167" t="e">
        <f t="shared" ca="1" si="614"/>
        <v>#REF!</v>
      </c>
      <c r="GU171" s="167" t="e">
        <f t="shared" ca="1" si="614"/>
        <v>#REF!</v>
      </c>
      <c r="GV171" s="167" t="e">
        <f t="shared" ca="1" si="614"/>
        <v>#REF!</v>
      </c>
      <c r="GW171" s="167" t="e">
        <f t="shared" ca="1" si="614"/>
        <v>#REF!</v>
      </c>
      <c r="GX171" s="167" t="e">
        <f t="shared" ca="1" si="614"/>
        <v>#REF!</v>
      </c>
      <c r="GY171" s="167" t="e">
        <f t="shared" ca="1" si="614"/>
        <v>#REF!</v>
      </c>
      <c r="GZ171" s="167" t="e">
        <f t="shared" ca="1" si="614"/>
        <v>#REF!</v>
      </c>
      <c r="HA171" s="167" t="e">
        <f t="shared" ca="1" si="614"/>
        <v>#REF!</v>
      </c>
      <c r="HB171" s="167" t="e">
        <f t="shared" ca="1" si="614"/>
        <v>#REF!</v>
      </c>
      <c r="HC171" s="167" t="e">
        <f t="shared" ca="1" si="614"/>
        <v>#REF!</v>
      </c>
      <c r="HD171" s="167" t="e">
        <f t="shared" ca="1" si="614"/>
        <v>#REF!</v>
      </c>
      <c r="HF171" s="167" t="e">
        <f t="shared" ca="1" si="493"/>
        <v>#REF!</v>
      </c>
      <c r="HG171" s="167" t="e">
        <f t="shared" ca="1" si="494"/>
        <v>#REF!</v>
      </c>
      <c r="HH171" s="167" t="e">
        <f t="shared" ca="1" si="495"/>
        <v>#REF!</v>
      </c>
      <c r="HI171" s="167" t="e">
        <f t="shared" ca="1" si="496"/>
        <v>#REF!</v>
      </c>
      <c r="HJ171" s="167" t="e">
        <f t="shared" ca="1" si="497"/>
        <v>#REF!</v>
      </c>
      <c r="HK171" s="167" t="e">
        <f t="shared" ca="1" si="498"/>
        <v>#REF!</v>
      </c>
      <c r="HL171" s="167" t="e">
        <f t="shared" ca="1" si="499"/>
        <v>#REF!</v>
      </c>
      <c r="HM171" s="167" t="e">
        <f t="shared" ca="1" si="500"/>
        <v>#REF!</v>
      </c>
      <c r="HN171" s="167" t="e">
        <f t="shared" ca="1" si="501"/>
        <v>#REF!</v>
      </c>
      <c r="HO171" s="167" t="e">
        <f t="shared" ca="1" si="502"/>
        <v>#REF!</v>
      </c>
      <c r="HP171" s="167" t="e">
        <f t="shared" ca="1" si="503"/>
        <v>#REF!</v>
      </c>
      <c r="HQ171" s="167" t="e">
        <f t="shared" ca="1" si="504"/>
        <v>#REF!</v>
      </c>
      <c r="HR171" s="167" t="e">
        <f t="shared" ca="1" si="505"/>
        <v>#REF!</v>
      </c>
      <c r="HS171" s="167" t="e">
        <f t="shared" ca="1" si="506"/>
        <v>#REF!</v>
      </c>
      <c r="HT171" s="167" t="e">
        <f t="shared" ca="1" si="507"/>
        <v>#REF!</v>
      </c>
      <c r="HU171" s="167" t="e">
        <f t="shared" ca="1" si="508"/>
        <v>#REF!</v>
      </c>
      <c r="HW171" s="167" t="e">
        <f t="shared" ca="1" si="509"/>
        <v>#REF!</v>
      </c>
      <c r="HX171" s="167">
        <f t="shared" si="510"/>
        <v>0</v>
      </c>
      <c r="HY171" s="167" t="e">
        <f t="shared" ca="1" si="592"/>
        <v>#REF!</v>
      </c>
      <c r="HZ171" s="219" t="e">
        <f t="shared" ca="1" si="593"/>
        <v>#REF!</v>
      </c>
    </row>
    <row r="172" spans="1:234" s="48" customFormat="1">
      <c r="A172" s="3" t="s">
        <v>334</v>
      </c>
      <c r="B172" s="202" t="str">
        <f>INDEX('Ref1'!$E:$E,MATCH(A172,'Ref1'!$A:$A,0))</f>
        <v>Hinckley and Bosworth</v>
      </c>
      <c r="C172" s="42" t="str">
        <f>INDEX(Data1!B:B,MATCH(A172,Data1!A:A,0))</f>
        <v>SD</v>
      </c>
      <c r="D172" s="253" t="str">
        <f>INDEX(Data1!C:C,MATCH(A172,Data1!A:A,0))</f>
        <v>EM</v>
      </c>
      <c r="E172" s="200" t="str">
        <f>IF($C$6="No","No",IF(COUNTIF(Inputs!$K$359:$K$398,$A172)&gt;0,"Yes","No"))</f>
        <v>No</v>
      </c>
      <c r="F172" s="404"/>
      <c r="G172" s="62">
        <f>INDEX('4_RatesSplit'!K:K,MATCH($A172,'4_RatesSplit'!$A:$A,0))</f>
        <v>0</v>
      </c>
      <c r="H172" s="171">
        <f>INDEX('4_RatesSplit'!L:L,MATCH($A172,'4_RatesSplit'!$A:$A,0))</f>
        <v>0</v>
      </c>
      <c r="I172" s="167">
        <f>INDEX('4_RatesSplit'!M:M,MATCH($A172,'4_RatesSplit'!$A:$A,0))</f>
        <v>0</v>
      </c>
      <c r="J172" s="167">
        <f>INDEX('4_RatesSplit'!N:N,MATCH($A172,'4_RatesSplit'!$A:$A,0))</f>
        <v>0</v>
      </c>
      <c r="K172" s="167">
        <f>INDEX('4_RatesSplit'!O:O,MATCH($A172,'4_RatesSplit'!$A:$A,0))</f>
        <v>0</v>
      </c>
      <c r="L172" s="167">
        <f>INDEX('4_RatesSplit'!P:P,MATCH($A172,'4_RatesSplit'!$A:$A,0))</f>
        <v>0</v>
      </c>
      <c r="M172" s="167">
        <f>INDEX('4_RatesSplit'!Q:Q,MATCH($A172,'4_RatesSplit'!$A:$A,0))</f>
        <v>0</v>
      </c>
      <c r="N172" s="167">
        <f>INDEX('4_RatesSplit'!R:R,MATCH($A172,'4_RatesSplit'!$A:$A,0))</f>
        <v>0</v>
      </c>
      <c r="O172" s="167">
        <f>INDEX('4_RatesSplit'!S:S,MATCH($A172,'4_RatesSplit'!$A:$A,0))</f>
        <v>0</v>
      </c>
      <c r="P172" s="167">
        <f>INDEX('4_RatesSplit'!T:T,MATCH($A172,'4_RatesSplit'!$A:$A,0))</f>
        <v>0</v>
      </c>
      <c r="Q172" s="167">
        <f>INDEX('4_RatesSplit'!U:U,MATCH($A172,'4_RatesSplit'!$A:$A,0))</f>
        <v>0</v>
      </c>
      <c r="R172" s="167">
        <f>INDEX('4_RatesSplit'!V:V,MATCH($A172,'4_RatesSplit'!$A:$A,0))</f>
        <v>0</v>
      </c>
      <c r="S172" s="167">
        <f>INDEX('4_RatesSplit'!W:W,MATCH($A172,'4_RatesSplit'!$A:$A,0))</f>
        <v>0</v>
      </c>
      <c r="T172" s="167">
        <f>INDEX('4_RatesSplit'!X:X,MATCH($A172,'4_RatesSplit'!$A:$A,0))</f>
        <v>0</v>
      </c>
      <c r="U172" s="167">
        <f>INDEX('4_RatesSplit'!Y:Y,MATCH($A172,'4_RatesSplit'!$A:$A,0))</f>
        <v>0</v>
      </c>
      <c r="V172" s="167">
        <f>INDEX('4_RatesSplit'!Z:Z,MATCH($A172,'4_RatesSplit'!$A:$A,0))</f>
        <v>0</v>
      </c>
      <c r="W172" s="167">
        <f>INDEX('4_RatesSplit'!AA:AA,MATCH($A172,'4_RatesSplit'!$A:$A,0))</f>
        <v>0</v>
      </c>
      <c r="X172" s="18"/>
      <c r="Y172" s="168" t="e">
        <f ca="1">INDEX('4_RatesSplit'!AT:AT,MATCH($A172,'4_RatesSplit'!$A:$A,0))</f>
        <v>#REF!</v>
      </c>
      <c r="Z172" s="168" t="e">
        <f ca="1">INDEX('4_RatesSplit'!AU:AU,MATCH($A172,'4_RatesSplit'!$A:$A,0))</f>
        <v>#REF!</v>
      </c>
      <c r="AA172" s="168" t="e">
        <f ca="1">INDEX('4_RatesSplit'!AV:AV,MATCH($A172,'4_RatesSplit'!$A:$A,0))</f>
        <v>#REF!</v>
      </c>
      <c r="AB172" s="168" t="e">
        <f ca="1">INDEX('4_RatesSplit'!AW:AW,MATCH($A172,'4_RatesSplit'!$A:$A,0))</f>
        <v>#REF!</v>
      </c>
      <c r="AC172" s="168" t="e">
        <f ca="1">INDEX('4_RatesSplit'!AX:AX,MATCH($A172,'4_RatesSplit'!$A:$A,0))</f>
        <v>#REF!</v>
      </c>
      <c r="AD172" s="168" t="e">
        <f ca="1">INDEX('4_RatesSplit'!AY:AY,MATCH($A172,'4_RatesSplit'!$A:$A,0))</f>
        <v>#REF!</v>
      </c>
      <c r="AE172" s="168" t="e">
        <f ca="1">INDEX('4_RatesSplit'!AZ:AZ,MATCH($A172,'4_RatesSplit'!$A:$A,0))</f>
        <v>#REF!</v>
      </c>
      <c r="AF172" s="168" t="e">
        <f ca="1">INDEX('4_RatesSplit'!BA:BA,MATCH($A172,'4_RatesSplit'!$A:$A,0))</f>
        <v>#REF!</v>
      </c>
      <c r="AG172" s="168" t="e">
        <f ca="1">INDEX('4_RatesSplit'!BB:BB,MATCH($A172,'4_RatesSplit'!$A:$A,0))</f>
        <v>#REF!</v>
      </c>
      <c r="AH172" s="168" t="e">
        <f ca="1">INDEX('4_RatesSplit'!BC:BC,MATCH($A172,'4_RatesSplit'!$A:$A,0))</f>
        <v>#REF!</v>
      </c>
      <c r="AI172" s="168" t="e">
        <f ca="1">INDEX('4_RatesSplit'!BD:BD,MATCH($A172,'4_RatesSplit'!$A:$A,0))</f>
        <v>#REF!</v>
      </c>
      <c r="AJ172" s="168" t="e">
        <f ca="1">INDEX('4_RatesSplit'!BE:BE,MATCH($A172,'4_RatesSplit'!$A:$A,0))</f>
        <v>#REF!</v>
      </c>
      <c r="AK172" s="168" t="e">
        <f ca="1">INDEX('4_RatesSplit'!BF:BF,MATCH($A172,'4_RatesSplit'!$A:$A,0))</f>
        <v>#REF!</v>
      </c>
      <c r="AL172" s="168" t="e">
        <f ca="1">INDEX('4_RatesSplit'!BG:BG,MATCH($A172,'4_RatesSplit'!$A:$A,0))</f>
        <v>#REF!</v>
      </c>
      <c r="AM172" s="168" t="e">
        <f ca="1">INDEX('4_RatesSplit'!BH:BH,MATCH($A172,'4_RatesSplit'!$A:$A,0))</f>
        <v>#REF!</v>
      </c>
      <c r="AN172" s="198" t="e">
        <f ca="1">INDEX('4_RatesSplit'!BI:BI,MATCH($A172,'4_RatesSplit'!$A:$A,0))</f>
        <v>#REF!</v>
      </c>
      <c r="AO172" s="114"/>
      <c r="AP172" s="167" t="e">
        <f t="shared" ca="1" si="511"/>
        <v>#REF!</v>
      </c>
      <c r="AQ172" s="167" t="e">
        <f t="shared" ca="1" si="512"/>
        <v>#REF!</v>
      </c>
      <c r="AR172" s="167" t="e">
        <f t="shared" ca="1" si="513"/>
        <v>#REF!</v>
      </c>
      <c r="AS172" s="167" t="e">
        <f t="shared" ca="1" si="514"/>
        <v>#REF!</v>
      </c>
      <c r="AT172" s="167" t="e">
        <f t="shared" ca="1" si="515"/>
        <v>#REF!</v>
      </c>
      <c r="AU172" s="167" t="e">
        <f t="shared" ca="1" si="516"/>
        <v>#REF!</v>
      </c>
      <c r="AV172" s="167" t="e">
        <f t="shared" ca="1" si="517"/>
        <v>#REF!</v>
      </c>
      <c r="AW172" s="167" t="e">
        <f t="shared" ca="1" si="518"/>
        <v>#REF!</v>
      </c>
      <c r="AX172" s="167" t="e">
        <f t="shared" ca="1" si="519"/>
        <v>#REF!</v>
      </c>
      <c r="AY172" s="167" t="e">
        <f t="shared" ca="1" si="520"/>
        <v>#REF!</v>
      </c>
      <c r="AZ172" s="167" t="e">
        <f t="shared" ca="1" si="521"/>
        <v>#REF!</v>
      </c>
      <c r="BA172" s="167" t="e">
        <f t="shared" ca="1" si="522"/>
        <v>#REF!</v>
      </c>
      <c r="BB172" s="167" t="e">
        <f t="shared" ca="1" si="523"/>
        <v>#REF!</v>
      </c>
      <c r="BC172" s="167" t="e">
        <f t="shared" ca="1" si="524"/>
        <v>#REF!</v>
      </c>
      <c r="BD172" s="167" t="e">
        <f t="shared" ca="1" si="525"/>
        <v>#REF!</v>
      </c>
      <c r="BE172" s="167" t="e">
        <f t="shared" ca="1" si="526"/>
        <v>#REF!</v>
      </c>
      <c r="BF172" s="18"/>
      <c r="BG172" s="168">
        <f>INDEX('2_Needs'!$F:$F,MATCH($A172,'2_Needs'!$A:$A,0))</f>
        <v>2.083073432173974E-4</v>
      </c>
      <c r="BH172" s="114"/>
      <c r="BI172" s="167">
        <f t="shared" ref="BI172:BX172" si="624">IF(BI$3="reset",$BG172*BI$6,BH172*(1+$C$4))</f>
        <v>0</v>
      </c>
      <c r="BJ172" s="167">
        <f t="shared" si="624"/>
        <v>0</v>
      </c>
      <c r="BK172" s="167">
        <f t="shared" si="624"/>
        <v>0</v>
      </c>
      <c r="BL172" s="167">
        <f t="shared" si="624"/>
        <v>0</v>
      </c>
      <c r="BM172" s="167">
        <f t="shared" si="624"/>
        <v>0</v>
      </c>
      <c r="BN172" s="167">
        <f t="shared" si="624"/>
        <v>0</v>
      </c>
      <c r="BO172" s="167">
        <f t="shared" si="624"/>
        <v>0</v>
      </c>
      <c r="BP172" s="167">
        <f t="shared" si="624"/>
        <v>0</v>
      </c>
      <c r="BQ172" s="167">
        <f t="shared" si="624"/>
        <v>0</v>
      </c>
      <c r="BR172" s="167">
        <f t="shared" si="624"/>
        <v>0</v>
      </c>
      <c r="BS172" s="167">
        <f t="shared" si="624"/>
        <v>0</v>
      </c>
      <c r="BT172" s="167">
        <f t="shared" si="624"/>
        <v>0</v>
      </c>
      <c r="BU172" s="167">
        <f t="shared" si="624"/>
        <v>0</v>
      </c>
      <c r="BV172" s="167">
        <f t="shared" si="624"/>
        <v>0</v>
      </c>
      <c r="BW172" s="167">
        <f t="shared" si="624"/>
        <v>0</v>
      </c>
      <c r="BX172" s="167">
        <f t="shared" si="624"/>
        <v>0</v>
      </c>
      <c r="BZ172" s="167" t="e">
        <f t="shared" ca="1" si="445"/>
        <v>#REF!</v>
      </c>
      <c r="CA172" s="167" t="e">
        <f t="shared" ca="1" si="446"/>
        <v>#REF!</v>
      </c>
      <c r="CB172" s="167" t="e">
        <f t="shared" ca="1" si="447"/>
        <v>#REF!</v>
      </c>
      <c r="CC172" s="167" t="e">
        <f t="shared" ca="1" si="448"/>
        <v>#REF!</v>
      </c>
      <c r="CD172" s="167" t="e">
        <f t="shared" ca="1" si="449"/>
        <v>#REF!</v>
      </c>
      <c r="CE172" s="167" t="e">
        <f t="shared" ca="1" si="450"/>
        <v>#REF!</v>
      </c>
      <c r="CF172" s="167" t="e">
        <f t="shared" ca="1" si="451"/>
        <v>#REF!</v>
      </c>
      <c r="CG172" s="167" t="e">
        <f t="shared" ca="1" si="452"/>
        <v>#REF!</v>
      </c>
      <c r="CH172" s="167" t="e">
        <f t="shared" ca="1" si="453"/>
        <v>#REF!</v>
      </c>
      <c r="CI172" s="167" t="e">
        <f t="shared" ca="1" si="454"/>
        <v>#REF!</v>
      </c>
      <c r="CJ172" s="167" t="e">
        <f t="shared" ca="1" si="455"/>
        <v>#REF!</v>
      </c>
      <c r="CK172" s="167" t="e">
        <f t="shared" ca="1" si="456"/>
        <v>#REF!</v>
      </c>
      <c r="CL172" s="167" t="e">
        <f t="shared" ca="1" si="457"/>
        <v>#REF!</v>
      </c>
      <c r="CM172" s="167" t="e">
        <f t="shared" ca="1" si="458"/>
        <v>#REF!</v>
      </c>
      <c r="CN172" s="167" t="e">
        <f t="shared" ca="1" si="459"/>
        <v>#REF!</v>
      </c>
      <c r="CO172" s="167" t="e">
        <f t="shared" ca="1" si="460"/>
        <v>#REF!</v>
      </c>
      <c r="CQ172" s="167" t="e">
        <f t="shared" ca="1" si="461"/>
        <v>#REF!</v>
      </c>
      <c r="CR172" s="167" t="e">
        <f t="shared" ca="1" si="462"/>
        <v>#REF!</v>
      </c>
      <c r="CS172" s="167" t="e">
        <f t="shared" ca="1" si="463"/>
        <v>#REF!</v>
      </c>
      <c r="CT172" s="167" t="e">
        <f t="shared" ca="1" si="464"/>
        <v>#REF!</v>
      </c>
      <c r="CU172" s="167" t="e">
        <f t="shared" ca="1" si="465"/>
        <v>#REF!</v>
      </c>
      <c r="CV172" s="167" t="e">
        <f t="shared" ca="1" si="466"/>
        <v>#REF!</v>
      </c>
      <c r="CW172" s="167" t="e">
        <f t="shared" ca="1" si="467"/>
        <v>#REF!</v>
      </c>
      <c r="CX172" s="167" t="e">
        <f t="shared" ca="1" si="468"/>
        <v>#REF!</v>
      </c>
      <c r="CY172" s="167" t="e">
        <f t="shared" ca="1" si="469"/>
        <v>#REF!</v>
      </c>
      <c r="CZ172" s="167" t="e">
        <f t="shared" ca="1" si="470"/>
        <v>#REF!</v>
      </c>
      <c r="DA172" s="167" t="e">
        <f t="shared" ca="1" si="471"/>
        <v>#REF!</v>
      </c>
      <c r="DB172" s="167" t="e">
        <f t="shared" ca="1" si="472"/>
        <v>#REF!</v>
      </c>
      <c r="DC172" s="167" t="e">
        <f t="shared" ca="1" si="473"/>
        <v>#REF!</v>
      </c>
      <c r="DD172" s="167" t="e">
        <f t="shared" ca="1" si="474"/>
        <v>#REF!</v>
      </c>
      <c r="DE172" s="167" t="e">
        <f t="shared" ca="1" si="475"/>
        <v>#REF!</v>
      </c>
      <c r="DF172" s="167" t="e">
        <f t="shared" ca="1" si="476"/>
        <v>#REF!</v>
      </c>
      <c r="DH172" s="167">
        <f t="shared" si="477"/>
        <v>0</v>
      </c>
      <c r="DI172" s="167">
        <f t="shared" si="478"/>
        <v>0</v>
      </c>
      <c r="DJ172" s="167">
        <f t="shared" si="479"/>
        <v>0</v>
      </c>
      <c r="DK172" s="167">
        <f t="shared" si="480"/>
        <v>0</v>
      </c>
      <c r="DL172" s="167">
        <f t="shared" si="481"/>
        <v>0</v>
      </c>
      <c r="DM172" s="167">
        <f t="shared" si="482"/>
        <v>0</v>
      </c>
      <c r="DN172" s="167">
        <f t="shared" si="483"/>
        <v>0</v>
      </c>
      <c r="DO172" s="167">
        <f t="shared" si="484"/>
        <v>0</v>
      </c>
      <c r="DP172" s="167">
        <f t="shared" si="485"/>
        <v>0</v>
      </c>
      <c r="DQ172" s="167">
        <f t="shared" si="486"/>
        <v>0</v>
      </c>
      <c r="DR172" s="167">
        <f t="shared" si="487"/>
        <v>0</v>
      </c>
      <c r="DS172" s="167">
        <f t="shared" si="488"/>
        <v>0</v>
      </c>
      <c r="DT172" s="167">
        <f t="shared" si="489"/>
        <v>0</v>
      </c>
      <c r="DU172" s="167">
        <f t="shared" si="490"/>
        <v>0</v>
      </c>
      <c r="DV172" s="167">
        <f t="shared" si="491"/>
        <v>0</v>
      </c>
      <c r="DW172" s="167">
        <f t="shared" si="492"/>
        <v>0</v>
      </c>
      <c r="DY172" s="167" t="e">
        <f t="shared" ca="1" si="528"/>
        <v>#REF!</v>
      </c>
      <c r="DZ172" s="167" t="e">
        <f t="shared" ca="1" si="529"/>
        <v>#REF!</v>
      </c>
      <c r="EA172" s="167" t="e">
        <f t="shared" ca="1" si="530"/>
        <v>#REF!</v>
      </c>
      <c r="EB172" s="167" t="e">
        <f t="shared" ca="1" si="531"/>
        <v>#REF!</v>
      </c>
      <c r="EC172" s="167" t="e">
        <f t="shared" ca="1" si="532"/>
        <v>#REF!</v>
      </c>
      <c r="ED172" s="167" t="e">
        <f t="shared" ca="1" si="533"/>
        <v>#REF!</v>
      </c>
      <c r="EE172" s="167" t="e">
        <f t="shared" ca="1" si="534"/>
        <v>#REF!</v>
      </c>
      <c r="EF172" s="167" t="e">
        <f t="shared" ca="1" si="535"/>
        <v>#REF!</v>
      </c>
      <c r="EG172" s="167" t="e">
        <f t="shared" ca="1" si="536"/>
        <v>#REF!</v>
      </c>
      <c r="EH172" s="167" t="e">
        <f t="shared" ca="1" si="537"/>
        <v>#REF!</v>
      </c>
      <c r="EI172" s="167" t="e">
        <f t="shared" ca="1" si="538"/>
        <v>#REF!</v>
      </c>
      <c r="EJ172" s="167" t="e">
        <f t="shared" ca="1" si="539"/>
        <v>#REF!</v>
      </c>
      <c r="EK172" s="167" t="e">
        <f t="shared" ca="1" si="540"/>
        <v>#REF!</v>
      </c>
      <c r="EL172" s="167" t="e">
        <f t="shared" ca="1" si="541"/>
        <v>#REF!</v>
      </c>
      <c r="EM172" s="167" t="e">
        <f t="shared" ca="1" si="542"/>
        <v>#REF!</v>
      </c>
      <c r="EN172" s="167" t="e">
        <f t="shared" ca="1" si="543"/>
        <v>#REF!</v>
      </c>
      <c r="EP172" s="167">
        <f t="shared" si="544"/>
        <v>0</v>
      </c>
      <c r="EQ172" s="167">
        <f t="shared" si="545"/>
        <v>0</v>
      </c>
      <c r="ER172" s="167">
        <f t="shared" si="546"/>
        <v>0</v>
      </c>
      <c r="ES172" s="167">
        <f t="shared" si="547"/>
        <v>0</v>
      </c>
      <c r="ET172" s="167">
        <f t="shared" si="548"/>
        <v>0</v>
      </c>
      <c r="EU172" s="167">
        <f t="shared" si="549"/>
        <v>0</v>
      </c>
      <c r="EV172" s="167">
        <f t="shared" si="550"/>
        <v>0</v>
      </c>
      <c r="EW172" s="167">
        <f t="shared" si="551"/>
        <v>0</v>
      </c>
      <c r="EX172" s="167">
        <f t="shared" si="552"/>
        <v>0</v>
      </c>
      <c r="EY172" s="167">
        <f t="shared" si="553"/>
        <v>0</v>
      </c>
      <c r="EZ172" s="167">
        <f t="shared" si="554"/>
        <v>0</v>
      </c>
      <c r="FA172" s="167">
        <f t="shared" si="555"/>
        <v>0</v>
      </c>
      <c r="FB172" s="167">
        <f t="shared" si="556"/>
        <v>0</v>
      </c>
      <c r="FC172" s="167">
        <f t="shared" si="557"/>
        <v>0</v>
      </c>
      <c r="FD172" s="167">
        <f t="shared" si="558"/>
        <v>0</v>
      </c>
      <c r="FE172" s="167">
        <f t="shared" si="559"/>
        <v>0</v>
      </c>
      <c r="FG172" s="167">
        <f t="shared" si="560"/>
        <v>0</v>
      </c>
      <c r="FH172" s="167">
        <f t="shared" si="561"/>
        <v>0</v>
      </c>
      <c r="FI172" s="167">
        <f t="shared" si="562"/>
        <v>0</v>
      </c>
      <c r="FJ172" s="167">
        <f t="shared" si="563"/>
        <v>0</v>
      </c>
      <c r="FK172" s="167">
        <f t="shared" si="564"/>
        <v>0</v>
      </c>
      <c r="FL172" s="167">
        <f t="shared" si="565"/>
        <v>0</v>
      </c>
      <c r="FM172" s="167">
        <f t="shared" si="566"/>
        <v>0</v>
      </c>
      <c r="FN172" s="167">
        <f t="shared" si="567"/>
        <v>0</v>
      </c>
      <c r="FO172" s="167">
        <f t="shared" si="568"/>
        <v>0</v>
      </c>
      <c r="FP172" s="167">
        <f t="shared" si="569"/>
        <v>0</v>
      </c>
      <c r="FQ172" s="167">
        <f t="shared" si="570"/>
        <v>0</v>
      </c>
      <c r="FR172" s="167">
        <f t="shared" si="571"/>
        <v>0</v>
      </c>
      <c r="FS172" s="167">
        <f t="shared" si="572"/>
        <v>0</v>
      </c>
      <c r="FT172" s="167">
        <f t="shared" si="573"/>
        <v>0</v>
      </c>
      <c r="FU172" s="167">
        <f t="shared" si="574"/>
        <v>0</v>
      </c>
      <c r="FV172" s="167">
        <f t="shared" si="575"/>
        <v>0</v>
      </c>
      <c r="FX172" s="167">
        <f t="shared" si="576"/>
        <v>0</v>
      </c>
      <c r="FY172" s="167">
        <f t="shared" si="577"/>
        <v>0</v>
      </c>
      <c r="FZ172" s="167">
        <f t="shared" si="578"/>
        <v>0</v>
      </c>
      <c r="GA172" s="167">
        <f t="shared" si="579"/>
        <v>0</v>
      </c>
      <c r="GB172" s="167">
        <f t="shared" si="580"/>
        <v>0</v>
      </c>
      <c r="GC172" s="167">
        <f t="shared" si="581"/>
        <v>0</v>
      </c>
      <c r="GD172" s="167">
        <f t="shared" si="582"/>
        <v>0</v>
      </c>
      <c r="GE172" s="167">
        <f t="shared" si="583"/>
        <v>0</v>
      </c>
      <c r="GF172" s="167">
        <f t="shared" si="584"/>
        <v>0</v>
      </c>
      <c r="GG172" s="167">
        <f t="shared" si="585"/>
        <v>0</v>
      </c>
      <c r="GH172" s="167">
        <f t="shared" si="586"/>
        <v>0</v>
      </c>
      <c r="GI172" s="167">
        <f t="shared" si="587"/>
        <v>0</v>
      </c>
      <c r="GJ172" s="167">
        <f t="shared" si="588"/>
        <v>0</v>
      </c>
      <c r="GK172" s="167">
        <f t="shared" si="589"/>
        <v>0</v>
      </c>
      <c r="GL172" s="167">
        <f t="shared" si="590"/>
        <v>0</v>
      </c>
      <c r="GM172" s="167">
        <f t="shared" si="591"/>
        <v>0</v>
      </c>
      <c r="GO172" s="167" t="e">
        <f t="shared" ca="1" si="426"/>
        <v>#REF!</v>
      </c>
      <c r="GP172" s="167" t="e">
        <f t="shared" ca="1" si="614"/>
        <v>#REF!</v>
      </c>
      <c r="GQ172" s="167" t="e">
        <f t="shared" ca="1" si="614"/>
        <v>#REF!</v>
      </c>
      <c r="GR172" s="167" t="e">
        <f t="shared" ca="1" si="614"/>
        <v>#REF!</v>
      </c>
      <c r="GS172" s="167" t="e">
        <f t="shared" ca="1" si="614"/>
        <v>#REF!</v>
      </c>
      <c r="GT172" s="167" t="e">
        <f t="shared" ca="1" si="614"/>
        <v>#REF!</v>
      </c>
      <c r="GU172" s="167" t="e">
        <f t="shared" ca="1" si="614"/>
        <v>#REF!</v>
      </c>
      <c r="GV172" s="167" t="e">
        <f t="shared" ca="1" si="614"/>
        <v>#REF!</v>
      </c>
      <c r="GW172" s="167" t="e">
        <f t="shared" ca="1" si="614"/>
        <v>#REF!</v>
      </c>
      <c r="GX172" s="167" t="e">
        <f t="shared" ca="1" si="614"/>
        <v>#REF!</v>
      </c>
      <c r="GY172" s="167" t="e">
        <f t="shared" ca="1" si="614"/>
        <v>#REF!</v>
      </c>
      <c r="GZ172" s="167" t="e">
        <f t="shared" ca="1" si="614"/>
        <v>#REF!</v>
      </c>
      <c r="HA172" s="167" t="e">
        <f t="shared" ca="1" si="614"/>
        <v>#REF!</v>
      </c>
      <c r="HB172" s="167" t="e">
        <f t="shared" ca="1" si="614"/>
        <v>#REF!</v>
      </c>
      <c r="HC172" s="167" t="e">
        <f t="shared" ca="1" si="614"/>
        <v>#REF!</v>
      </c>
      <c r="HD172" s="167" t="e">
        <f t="shared" ca="1" si="614"/>
        <v>#REF!</v>
      </c>
      <c r="HF172" s="167" t="e">
        <f t="shared" ca="1" si="493"/>
        <v>#REF!</v>
      </c>
      <c r="HG172" s="167" t="e">
        <f t="shared" ca="1" si="494"/>
        <v>#REF!</v>
      </c>
      <c r="HH172" s="167" t="e">
        <f t="shared" ca="1" si="495"/>
        <v>#REF!</v>
      </c>
      <c r="HI172" s="167" t="e">
        <f t="shared" ca="1" si="496"/>
        <v>#REF!</v>
      </c>
      <c r="HJ172" s="167" t="e">
        <f t="shared" ca="1" si="497"/>
        <v>#REF!</v>
      </c>
      <c r="HK172" s="167" t="e">
        <f t="shared" ca="1" si="498"/>
        <v>#REF!</v>
      </c>
      <c r="HL172" s="167" t="e">
        <f t="shared" ca="1" si="499"/>
        <v>#REF!</v>
      </c>
      <c r="HM172" s="167" t="e">
        <f t="shared" ca="1" si="500"/>
        <v>#REF!</v>
      </c>
      <c r="HN172" s="167" t="e">
        <f t="shared" ca="1" si="501"/>
        <v>#REF!</v>
      </c>
      <c r="HO172" s="167" t="e">
        <f t="shared" ca="1" si="502"/>
        <v>#REF!</v>
      </c>
      <c r="HP172" s="167" t="e">
        <f t="shared" ca="1" si="503"/>
        <v>#REF!</v>
      </c>
      <c r="HQ172" s="167" t="e">
        <f t="shared" ca="1" si="504"/>
        <v>#REF!</v>
      </c>
      <c r="HR172" s="167" t="e">
        <f t="shared" ca="1" si="505"/>
        <v>#REF!</v>
      </c>
      <c r="HS172" s="167" t="e">
        <f t="shared" ca="1" si="506"/>
        <v>#REF!</v>
      </c>
      <c r="HT172" s="167" t="e">
        <f t="shared" ca="1" si="507"/>
        <v>#REF!</v>
      </c>
      <c r="HU172" s="167" t="e">
        <f t="shared" ca="1" si="508"/>
        <v>#REF!</v>
      </c>
      <c r="HW172" s="167" t="e">
        <f t="shared" ca="1" si="509"/>
        <v>#REF!</v>
      </c>
      <c r="HX172" s="167">
        <f t="shared" si="510"/>
        <v>0</v>
      </c>
      <c r="HY172" s="167" t="e">
        <f t="shared" ca="1" si="592"/>
        <v>#REF!</v>
      </c>
      <c r="HZ172" s="219" t="e">
        <f t="shared" ca="1" si="593"/>
        <v>#REF!</v>
      </c>
    </row>
    <row r="173" spans="1:234" s="48" customFormat="1">
      <c r="A173" s="3" t="s">
        <v>336</v>
      </c>
      <c r="B173" s="202" t="str">
        <f>INDEX('Ref1'!$E:$E,MATCH(A173,'Ref1'!$A:$A,0))</f>
        <v>Horsham</v>
      </c>
      <c r="C173" s="42" t="str">
        <f>INDEX(Data1!B:B,MATCH(A173,Data1!A:A,0))</f>
        <v>SD</v>
      </c>
      <c r="D173" s="253" t="str">
        <f>INDEX(Data1!C:C,MATCH(A173,Data1!A:A,0))</f>
        <v>SE</v>
      </c>
      <c r="E173" s="200" t="str">
        <f>IF($C$6="No","No",IF(COUNTIF(Inputs!$K$359:$K$398,$A173)&gt;0,"Yes","No"))</f>
        <v>No</v>
      </c>
      <c r="F173" s="404"/>
      <c r="G173" s="62">
        <f>INDEX('4_RatesSplit'!K:K,MATCH($A173,'4_RatesSplit'!$A:$A,0))</f>
        <v>0</v>
      </c>
      <c r="H173" s="171">
        <f>INDEX('4_RatesSplit'!L:L,MATCH($A173,'4_RatesSplit'!$A:$A,0))</f>
        <v>0</v>
      </c>
      <c r="I173" s="167">
        <f>INDEX('4_RatesSplit'!M:M,MATCH($A173,'4_RatesSplit'!$A:$A,0))</f>
        <v>0</v>
      </c>
      <c r="J173" s="167">
        <f>INDEX('4_RatesSplit'!N:N,MATCH($A173,'4_RatesSplit'!$A:$A,0))</f>
        <v>0</v>
      </c>
      <c r="K173" s="167">
        <f>INDEX('4_RatesSplit'!O:O,MATCH($A173,'4_RatesSplit'!$A:$A,0))</f>
        <v>0</v>
      </c>
      <c r="L173" s="167">
        <f>INDEX('4_RatesSplit'!P:P,MATCH($A173,'4_RatesSplit'!$A:$A,0))</f>
        <v>0</v>
      </c>
      <c r="M173" s="167">
        <f>INDEX('4_RatesSplit'!Q:Q,MATCH($A173,'4_RatesSplit'!$A:$A,0))</f>
        <v>0</v>
      </c>
      <c r="N173" s="167">
        <f>INDEX('4_RatesSplit'!R:R,MATCH($A173,'4_RatesSplit'!$A:$A,0))</f>
        <v>0</v>
      </c>
      <c r="O173" s="167">
        <f>INDEX('4_RatesSplit'!S:S,MATCH($A173,'4_RatesSplit'!$A:$A,0))</f>
        <v>0</v>
      </c>
      <c r="P173" s="167">
        <f>INDEX('4_RatesSplit'!T:T,MATCH($A173,'4_RatesSplit'!$A:$A,0))</f>
        <v>0</v>
      </c>
      <c r="Q173" s="167">
        <f>INDEX('4_RatesSplit'!U:U,MATCH($A173,'4_RatesSplit'!$A:$A,0))</f>
        <v>0</v>
      </c>
      <c r="R173" s="167">
        <f>INDEX('4_RatesSplit'!V:V,MATCH($A173,'4_RatesSplit'!$A:$A,0))</f>
        <v>0</v>
      </c>
      <c r="S173" s="167">
        <f>INDEX('4_RatesSplit'!W:W,MATCH($A173,'4_RatesSplit'!$A:$A,0))</f>
        <v>0</v>
      </c>
      <c r="T173" s="167">
        <f>INDEX('4_RatesSplit'!X:X,MATCH($A173,'4_RatesSplit'!$A:$A,0))</f>
        <v>0</v>
      </c>
      <c r="U173" s="167">
        <f>INDEX('4_RatesSplit'!Y:Y,MATCH($A173,'4_RatesSplit'!$A:$A,0))</f>
        <v>0</v>
      </c>
      <c r="V173" s="167">
        <f>INDEX('4_RatesSplit'!Z:Z,MATCH($A173,'4_RatesSplit'!$A:$A,0))</f>
        <v>0</v>
      </c>
      <c r="W173" s="167">
        <f>INDEX('4_RatesSplit'!AA:AA,MATCH($A173,'4_RatesSplit'!$A:$A,0))</f>
        <v>0</v>
      </c>
      <c r="X173" s="18"/>
      <c r="Y173" s="168" t="e">
        <f ca="1">INDEX('4_RatesSplit'!AT:AT,MATCH($A173,'4_RatesSplit'!$A:$A,0))</f>
        <v>#REF!</v>
      </c>
      <c r="Z173" s="168" t="e">
        <f ca="1">INDEX('4_RatesSplit'!AU:AU,MATCH($A173,'4_RatesSplit'!$A:$A,0))</f>
        <v>#REF!</v>
      </c>
      <c r="AA173" s="168" t="e">
        <f ca="1">INDEX('4_RatesSplit'!AV:AV,MATCH($A173,'4_RatesSplit'!$A:$A,0))</f>
        <v>#REF!</v>
      </c>
      <c r="AB173" s="168" t="e">
        <f ca="1">INDEX('4_RatesSplit'!AW:AW,MATCH($A173,'4_RatesSplit'!$A:$A,0))</f>
        <v>#REF!</v>
      </c>
      <c r="AC173" s="168" t="e">
        <f ca="1">INDEX('4_RatesSplit'!AX:AX,MATCH($A173,'4_RatesSplit'!$A:$A,0))</f>
        <v>#REF!</v>
      </c>
      <c r="AD173" s="168" t="e">
        <f ca="1">INDEX('4_RatesSplit'!AY:AY,MATCH($A173,'4_RatesSplit'!$A:$A,0))</f>
        <v>#REF!</v>
      </c>
      <c r="AE173" s="168" t="e">
        <f ca="1">INDEX('4_RatesSplit'!AZ:AZ,MATCH($A173,'4_RatesSplit'!$A:$A,0))</f>
        <v>#REF!</v>
      </c>
      <c r="AF173" s="168" t="e">
        <f ca="1">INDEX('4_RatesSplit'!BA:BA,MATCH($A173,'4_RatesSplit'!$A:$A,0))</f>
        <v>#REF!</v>
      </c>
      <c r="AG173" s="168" t="e">
        <f ca="1">INDEX('4_RatesSplit'!BB:BB,MATCH($A173,'4_RatesSplit'!$A:$A,0))</f>
        <v>#REF!</v>
      </c>
      <c r="AH173" s="168" t="e">
        <f ca="1">INDEX('4_RatesSplit'!BC:BC,MATCH($A173,'4_RatesSplit'!$A:$A,0))</f>
        <v>#REF!</v>
      </c>
      <c r="AI173" s="168" t="e">
        <f ca="1">INDEX('4_RatesSplit'!BD:BD,MATCH($A173,'4_RatesSplit'!$A:$A,0))</f>
        <v>#REF!</v>
      </c>
      <c r="AJ173" s="168" t="e">
        <f ca="1">INDEX('4_RatesSplit'!BE:BE,MATCH($A173,'4_RatesSplit'!$A:$A,0))</f>
        <v>#REF!</v>
      </c>
      <c r="AK173" s="168" t="e">
        <f ca="1">INDEX('4_RatesSplit'!BF:BF,MATCH($A173,'4_RatesSplit'!$A:$A,0))</f>
        <v>#REF!</v>
      </c>
      <c r="AL173" s="168" t="e">
        <f ca="1">INDEX('4_RatesSplit'!BG:BG,MATCH($A173,'4_RatesSplit'!$A:$A,0))</f>
        <v>#REF!</v>
      </c>
      <c r="AM173" s="168" t="e">
        <f ca="1">INDEX('4_RatesSplit'!BH:BH,MATCH($A173,'4_RatesSplit'!$A:$A,0))</f>
        <v>#REF!</v>
      </c>
      <c r="AN173" s="198" t="e">
        <f ca="1">INDEX('4_RatesSplit'!BI:BI,MATCH($A173,'4_RatesSplit'!$A:$A,0))</f>
        <v>#REF!</v>
      </c>
      <c r="AO173" s="114"/>
      <c r="AP173" s="167" t="e">
        <f t="shared" ca="1" si="511"/>
        <v>#REF!</v>
      </c>
      <c r="AQ173" s="167" t="e">
        <f t="shared" ca="1" si="512"/>
        <v>#REF!</v>
      </c>
      <c r="AR173" s="167" t="e">
        <f t="shared" ca="1" si="513"/>
        <v>#REF!</v>
      </c>
      <c r="AS173" s="167" t="e">
        <f t="shared" ca="1" si="514"/>
        <v>#REF!</v>
      </c>
      <c r="AT173" s="167" t="e">
        <f t="shared" ca="1" si="515"/>
        <v>#REF!</v>
      </c>
      <c r="AU173" s="167" t="e">
        <f t="shared" ca="1" si="516"/>
        <v>#REF!</v>
      </c>
      <c r="AV173" s="167" t="e">
        <f t="shared" ca="1" si="517"/>
        <v>#REF!</v>
      </c>
      <c r="AW173" s="167" t="e">
        <f t="shared" ca="1" si="518"/>
        <v>#REF!</v>
      </c>
      <c r="AX173" s="167" t="e">
        <f t="shared" ca="1" si="519"/>
        <v>#REF!</v>
      </c>
      <c r="AY173" s="167" t="e">
        <f t="shared" ca="1" si="520"/>
        <v>#REF!</v>
      </c>
      <c r="AZ173" s="167" t="e">
        <f t="shared" ca="1" si="521"/>
        <v>#REF!</v>
      </c>
      <c r="BA173" s="167" t="e">
        <f t="shared" ca="1" si="522"/>
        <v>#REF!</v>
      </c>
      <c r="BB173" s="167" t="e">
        <f t="shared" ca="1" si="523"/>
        <v>#REF!</v>
      </c>
      <c r="BC173" s="167" t="e">
        <f t="shared" ca="1" si="524"/>
        <v>#REF!</v>
      </c>
      <c r="BD173" s="167" t="e">
        <f t="shared" ca="1" si="525"/>
        <v>#REF!</v>
      </c>
      <c r="BE173" s="167" t="e">
        <f t="shared" ca="1" si="526"/>
        <v>#REF!</v>
      </c>
      <c r="BF173" s="18"/>
      <c r="BG173" s="168">
        <f>INDEX('2_Needs'!$F:$F,MATCH($A173,'2_Needs'!$A:$A,0))</f>
        <v>1.6449073142386819E-4</v>
      </c>
      <c r="BH173" s="114"/>
      <c r="BI173" s="167">
        <f t="shared" ref="BI173:BX173" si="625">IF(BI$3="reset",$BG173*BI$6,BH173*(1+$C$4))</f>
        <v>0</v>
      </c>
      <c r="BJ173" s="167">
        <f t="shared" si="625"/>
        <v>0</v>
      </c>
      <c r="BK173" s="167">
        <f t="shared" si="625"/>
        <v>0</v>
      </c>
      <c r="BL173" s="167">
        <f t="shared" si="625"/>
        <v>0</v>
      </c>
      <c r="BM173" s="167">
        <f t="shared" si="625"/>
        <v>0</v>
      </c>
      <c r="BN173" s="167">
        <f t="shared" si="625"/>
        <v>0</v>
      </c>
      <c r="BO173" s="167">
        <f t="shared" si="625"/>
        <v>0</v>
      </c>
      <c r="BP173" s="167">
        <f t="shared" si="625"/>
        <v>0</v>
      </c>
      <c r="BQ173" s="167">
        <f t="shared" si="625"/>
        <v>0</v>
      </c>
      <c r="BR173" s="167">
        <f t="shared" si="625"/>
        <v>0</v>
      </c>
      <c r="BS173" s="167">
        <f t="shared" si="625"/>
        <v>0</v>
      </c>
      <c r="BT173" s="167">
        <f t="shared" si="625"/>
        <v>0</v>
      </c>
      <c r="BU173" s="167">
        <f t="shared" si="625"/>
        <v>0</v>
      </c>
      <c r="BV173" s="167">
        <f t="shared" si="625"/>
        <v>0</v>
      </c>
      <c r="BW173" s="167">
        <f t="shared" si="625"/>
        <v>0</v>
      </c>
      <c r="BX173" s="167">
        <f t="shared" si="625"/>
        <v>0</v>
      </c>
      <c r="BZ173" s="167" t="e">
        <f t="shared" ca="1" si="445"/>
        <v>#REF!</v>
      </c>
      <c r="CA173" s="167" t="e">
        <f t="shared" ca="1" si="446"/>
        <v>#REF!</v>
      </c>
      <c r="CB173" s="167" t="e">
        <f t="shared" ca="1" si="447"/>
        <v>#REF!</v>
      </c>
      <c r="CC173" s="167" t="e">
        <f t="shared" ca="1" si="448"/>
        <v>#REF!</v>
      </c>
      <c r="CD173" s="167" t="e">
        <f t="shared" ca="1" si="449"/>
        <v>#REF!</v>
      </c>
      <c r="CE173" s="167" t="e">
        <f t="shared" ca="1" si="450"/>
        <v>#REF!</v>
      </c>
      <c r="CF173" s="167" t="e">
        <f t="shared" ca="1" si="451"/>
        <v>#REF!</v>
      </c>
      <c r="CG173" s="167" t="e">
        <f t="shared" ca="1" si="452"/>
        <v>#REF!</v>
      </c>
      <c r="CH173" s="167" t="e">
        <f t="shared" ca="1" si="453"/>
        <v>#REF!</v>
      </c>
      <c r="CI173" s="167" t="e">
        <f t="shared" ca="1" si="454"/>
        <v>#REF!</v>
      </c>
      <c r="CJ173" s="167" t="e">
        <f t="shared" ca="1" si="455"/>
        <v>#REF!</v>
      </c>
      <c r="CK173" s="167" t="e">
        <f t="shared" ca="1" si="456"/>
        <v>#REF!</v>
      </c>
      <c r="CL173" s="167" t="e">
        <f t="shared" ca="1" si="457"/>
        <v>#REF!</v>
      </c>
      <c r="CM173" s="167" t="e">
        <f t="shared" ca="1" si="458"/>
        <v>#REF!</v>
      </c>
      <c r="CN173" s="167" t="e">
        <f t="shared" ca="1" si="459"/>
        <v>#REF!</v>
      </c>
      <c r="CO173" s="167" t="e">
        <f t="shared" ca="1" si="460"/>
        <v>#REF!</v>
      </c>
      <c r="CQ173" s="167" t="e">
        <f t="shared" ca="1" si="461"/>
        <v>#REF!</v>
      </c>
      <c r="CR173" s="167" t="e">
        <f t="shared" ca="1" si="462"/>
        <v>#REF!</v>
      </c>
      <c r="CS173" s="167" t="e">
        <f t="shared" ca="1" si="463"/>
        <v>#REF!</v>
      </c>
      <c r="CT173" s="167" t="e">
        <f t="shared" ca="1" si="464"/>
        <v>#REF!</v>
      </c>
      <c r="CU173" s="167" t="e">
        <f t="shared" ca="1" si="465"/>
        <v>#REF!</v>
      </c>
      <c r="CV173" s="167" t="e">
        <f t="shared" ca="1" si="466"/>
        <v>#REF!</v>
      </c>
      <c r="CW173" s="167" t="e">
        <f t="shared" ca="1" si="467"/>
        <v>#REF!</v>
      </c>
      <c r="CX173" s="167" t="e">
        <f t="shared" ca="1" si="468"/>
        <v>#REF!</v>
      </c>
      <c r="CY173" s="167" t="e">
        <f t="shared" ca="1" si="469"/>
        <v>#REF!</v>
      </c>
      <c r="CZ173" s="167" t="e">
        <f t="shared" ca="1" si="470"/>
        <v>#REF!</v>
      </c>
      <c r="DA173" s="167" t="e">
        <f t="shared" ca="1" si="471"/>
        <v>#REF!</v>
      </c>
      <c r="DB173" s="167" t="e">
        <f t="shared" ca="1" si="472"/>
        <v>#REF!</v>
      </c>
      <c r="DC173" s="167" t="e">
        <f t="shared" ca="1" si="473"/>
        <v>#REF!</v>
      </c>
      <c r="DD173" s="167" t="e">
        <f t="shared" ca="1" si="474"/>
        <v>#REF!</v>
      </c>
      <c r="DE173" s="167" t="e">
        <f t="shared" ca="1" si="475"/>
        <v>#REF!</v>
      </c>
      <c r="DF173" s="167" t="e">
        <f t="shared" ca="1" si="476"/>
        <v>#REF!</v>
      </c>
      <c r="DH173" s="167">
        <f t="shared" si="477"/>
        <v>0</v>
      </c>
      <c r="DI173" s="167">
        <f t="shared" si="478"/>
        <v>0</v>
      </c>
      <c r="DJ173" s="167">
        <f t="shared" si="479"/>
        <v>0</v>
      </c>
      <c r="DK173" s="167">
        <f t="shared" si="480"/>
        <v>0</v>
      </c>
      <c r="DL173" s="167">
        <f t="shared" si="481"/>
        <v>0</v>
      </c>
      <c r="DM173" s="167">
        <f t="shared" si="482"/>
        <v>0</v>
      </c>
      <c r="DN173" s="167">
        <f t="shared" si="483"/>
        <v>0</v>
      </c>
      <c r="DO173" s="167">
        <f t="shared" si="484"/>
        <v>0</v>
      </c>
      <c r="DP173" s="167">
        <f t="shared" si="485"/>
        <v>0</v>
      </c>
      <c r="DQ173" s="167">
        <f t="shared" si="486"/>
        <v>0</v>
      </c>
      <c r="DR173" s="167">
        <f t="shared" si="487"/>
        <v>0</v>
      </c>
      <c r="DS173" s="167">
        <f t="shared" si="488"/>
        <v>0</v>
      </c>
      <c r="DT173" s="167">
        <f t="shared" si="489"/>
        <v>0</v>
      </c>
      <c r="DU173" s="167">
        <f t="shared" si="490"/>
        <v>0</v>
      </c>
      <c r="DV173" s="167">
        <f t="shared" si="491"/>
        <v>0</v>
      </c>
      <c r="DW173" s="167">
        <f t="shared" si="492"/>
        <v>0</v>
      </c>
      <c r="DY173" s="167" t="e">
        <f t="shared" ca="1" si="528"/>
        <v>#REF!</v>
      </c>
      <c r="DZ173" s="167" t="e">
        <f t="shared" ca="1" si="529"/>
        <v>#REF!</v>
      </c>
      <c r="EA173" s="167" t="e">
        <f t="shared" ca="1" si="530"/>
        <v>#REF!</v>
      </c>
      <c r="EB173" s="167" t="e">
        <f t="shared" ca="1" si="531"/>
        <v>#REF!</v>
      </c>
      <c r="EC173" s="167" t="e">
        <f t="shared" ca="1" si="532"/>
        <v>#REF!</v>
      </c>
      <c r="ED173" s="167" t="e">
        <f t="shared" ca="1" si="533"/>
        <v>#REF!</v>
      </c>
      <c r="EE173" s="167" t="e">
        <f t="shared" ca="1" si="534"/>
        <v>#REF!</v>
      </c>
      <c r="EF173" s="167" t="e">
        <f t="shared" ca="1" si="535"/>
        <v>#REF!</v>
      </c>
      <c r="EG173" s="167" t="e">
        <f t="shared" ca="1" si="536"/>
        <v>#REF!</v>
      </c>
      <c r="EH173" s="167" t="e">
        <f t="shared" ca="1" si="537"/>
        <v>#REF!</v>
      </c>
      <c r="EI173" s="167" t="e">
        <f t="shared" ca="1" si="538"/>
        <v>#REF!</v>
      </c>
      <c r="EJ173" s="167" t="e">
        <f t="shared" ca="1" si="539"/>
        <v>#REF!</v>
      </c>
      <c r="EK173" s="167" t="e">
        <f t="shared" ca="1" si="540"/>
        <v>#REF!</v>
      </c>
      <c r="EL173" s="167" t="e">
        <f t="shared" ca="1" si="541"/>
        <v>#REF!</v>
      </c>
      <c r="EM173" s="167" t="e">
        <f t="shared" ca="1" si="542"/>
        <v>#REF!</v>
      </c>
      <c r="EN173" s="167" t="e">
        <f t="shared" ca="1" si="543"/>
        <v>#REF!</v>
      </c>
      <c r="EP173" s="167">
        <f t="shared" si="544"/>
        <v>0</v>
      </c>
      <c r="EQ173" s="167">
        <f t="shared" si="545"/>
        <v>0</v>
      </c>
      <c r="ER173" s="167">
        <f t="shared" si="546"/>
        <v>0</v>
      </c>
      <c r="ES173" s="167">
        <f t="shared" si="547"/>
        <v>0</v>
      </c>
      <c r="ET173" s="167">
        <f t="shared" si="548"/>
        <v>0</v>
      </c>
      <c r="EU173" s="167">
        <f t="shared" si="549"/>
        <v>0</v>
      </c>
      <c r="EV173" s="167">
        <f t="shared" si="550"/>
        <v>0</v>
      </c>
      <c r="EW173" s="167">
        <f t="shared" si="551"/>
        <v>0</v>
      </c>
      <c r="EX173" s="167">
        <f t="shared" si="552"/>
        <v>0</v>
      </c>
      <c r="EY173" s="167">
        <f t="shared" si="553"/>
        <v>0</v>
      </c>
      <c r="EZ173" s="167">
        <f t="shared" si="554"/>
        <v>0</v>
      </c>
      <c r="FA173" s="167">
        <f t="shared" si="555"/>
        <v>0</v>
      </c>
      <c r="FB173" s="167">
        <f t="shared" si="556"/>
        <v>0</v>
      </c>
      <c r="FC173" s="167">
        <f t="shared" si="557"/>
        <v>0</v>
      </c>
      <c r="FD173" s="167">
        <f t="shared" si="558"/>
        <v>0</v>
      </c>
      <c r="FE173" s="167">
        <f t="shared" si="559"/>
        <v>0</v>
      </c>
      <c r="FG173" s="167">
        <f t="shared" si="560"/>
        <v>0</v>
      </c>
      <c r="FH173" s="167">
        <f t="shared" si="561"/>
        <v>0</v>
      </c>
      <c r="FI173" s="167">
        <f t="shared" si="562"/>
        <v>0</v>
      </c>
      <c r="FJ173" s="167">
        <f t="shared" si="563"/>
        <v>0</v>
      </c>
      <c r="FK173" s="167">
        <f t="shared" si="564"/>
        <v>0</v>
      </c>
      <c r="FL173" s="167">
        <f t="shared" si="565"/>
        <v>0</v>
      </c>
      <c r="FM173" s="167">
        <f t="shared" si="566"/>
        <v>0</v>
      </c>
      <c r="FN173" s="167">
        <f t="shared" si="567"/>
        <v>0</v>
      </c>
      <c r="FO173" s="167">
        <f t="shared" si="568"/>
        <v>0</v>
      </c>
      <c r="FP173" s="167">
        <f t="shared" si="569"/>
        <v>0</v>
      </c>
      <c r="FQ173" s="167">
        <f t="shared" si="570"/>
        <v>0</v>
      </c>
      <c r="FR173" s="167">
        <f t="shared" si="571"/>
        <v>0</v>
      </c>
      <c r="FS173" s="167">
        <f t="shared" si="572"/>
        <v>0</v>
      </c>
      <c r="FT173" s="167">
        <f t="shared" si="573"/>
        <v>0</v>
      </c>
      <c r="FU173" s="167">
        <f t="shared" si="574"/>
        <v>0</v>
      </c>
      <c r="FV173" s="167">
        <f t="shared" si="575"/>
        <v>0</v>
      </c>
      <c r="FX173" s="167">
        <f t="shared" si="576"/>
        <v>0</v>
      </c>
      <c r="FY173" s="167">
        <f t="shared" si="577"/>
        <v>0</v>
      </c>
      <c r="FZ173" s="167">
        <f t="shared" si="578"/>
        <v>0</v>
      </c>
      <c r="GA173" s="167">
        <f t="shared" si="579"/>
        <v>0</v>
      </c>
      <c r="GB173" s="167">
        <f t="shared" si="580"/>
        <v>0</v>
      </c>
      <c r="GC173" s="167">
        <f t="shared" si="581"/>
        <v>0</v>
      </c>
      <c r="GD173" s="167">
        <f t="shared" si="582"/>
        <v>0</v>
      </c>
      <c r="GE173" s="167">
        <f t="shared" si="583"/>
        <v>0</v>
      </c>
      <c r="GF173" s="167">
        <f t="shared" si="584"/>
        <v>0</v>
      </c>
      <c r="GG173" s="167">
        <f t="shared" si="585"/>
        <v>0</v>
      </c>
      <c r="GH173" s="167">
        <f t="shared" si="586"/>
        <v>0</v>
      </c>
      <c r="GI173" s="167">
        <f t="shared" si="587"/>
        <v>0</v>
      </c>
      <c r="GJ173" s="167">
        <f t="shared" si="588"/>
        <v>0</v>
      </c>
      <c r="GK173" s="167">
        <f t="shared" si="589"/>
        <v>0</v>
      </c>
      <c r="GL173" s="167">
        <f t="shared" si="590"/>
        <v>0</v>
      </c>
      <c r="GM173" s="167">
        <f t="shared" si="591"/>
        <v>0</v>
      </c>
      <c r="GO173" s="167" t="e">
        <f t="shared" ca="1" si="426"/>
        <v>#REF!</v>
      </c>
      <c r="GP173" s="167" t="e">
        <f t="shared" ca="1" si="614"/>
        <v>#REF!</v>
      </c>
      <c r="GQ173" s="167" t="e">
        <f t="shared" ca="1" si="614"/>
        <v>#REF!</v>
      </c>
      <c r="GR173" s="167" t="e">
        <f t="shared" ca="1" si="614"/>
        <v>#REF!</v>
      </c>
      <c r="GS173" s="167" t="e">
        <f t="shared" ca="1" si="614"/>
        <v>#REF!</v>
      </c>
      <c r="GT173" s="167" t="e">
        <f t="shared" ca="1" si="614"/>
        <v>#REF!</v>
      </c>
      <c r="GU173" s="167" t="e">
        <f t="shared" ca="1" si="614"/>
        <v>#REF!</v>
      </c>
      <c r="GV173" s="167" t="e">
        <f t="shared" ca="1" si="614"/>
        <v>#REF!</v>
      </c>
      <c r="GW173" s="167" t="e">
        <f t="shared" ca="1" si="614"/>
        <v>#REF!</v>
      </c>
      <c r="GX173" s="167" t="e">
        <f t="shared" ca="1" si="614"/>
        <v>#REF!</v>
      </c>
      <c r="GY173" s="167" t="e">
        <f t="shared" ca="1" si="614"/>
        <v>#REF!</v>
      </c>
      <c r="GZ173" s="167" t="e">
        <f t="shared" ca="1" si="614"/>
        <v>#REF!</v>
      </c>
      <c r="HA173" s="167" t="e">
        <f t="shared" ca="1" si="614"/>
        <v>#REF!</v>
      </c>
      <c r="HB173" s="167" t="e">
        <f t="shared" ca="1" si="614"/>
        <v>#REF!</v>
      </c>
      <c r="HC173" s="167" t="e">
        <f t="shared" ca="1" si="614"/>
        <v>#REF!</v>
      </c>
      <c r="HD173" s="167" t="e">
        <f t="shared" ca="1" si="614"/>
        <v>#REF!</v>
      </c>
      <c r="HF173" s="167" t="e">
        <f t="shared" ca="1" si="493"/>
        <v>#REF!</v>
      </c>
      <c r="HG173" s="167" t="e">
        <f t="shared" ca="1" si="494"/>
        <v>#REF!</v>
      </c>
      <c r="HH173" s="167" t="e">
        <f t="shared" ca="1" si="495"/>
        <v>#REF!</v>
      </c>
      <c r="HI173" s="167" t="e">
        <f t="shared" ca="1" si="496"/>
        <v>#REF!</v>
      </c>
      <c r="HJ173" s="167" t="e">
        <f t="shared" ca="1" si="497"/>
        <v>#REF!</v>
      </c>
      <c r="HK173" s="167" t="e">
        <f t="shared" ca="1" si="498"/>
        <v>#REF!</v>
      </c>
      <c r="HL173" s="167" t="e">
        <f t="shared" ca="1" si="499"/>
        <v>#REF!</v>
      </c>
      <c r="HM173" s="167" t="e">
        <f t="shared" ca="1" si="500"/>
        <v>#REF!</v>
      </c>
      <c r="HN173" s="167" t="e">
        <f t="shared" ca="1" si="501"/>
        <v>#REF!</v>
      </c>
      <c r="HO173" s="167" t="e">
        <f t="shared" ca="1" si="502"/>
        <v>#REF!</v>
      </c>
      <c r="HP173" s="167" t="e">
        <f t="shared" ca="1" si="503"/>
        <v>#REF!</v>
      </c>
      <c r="HQ173" s="167" t="e">
        <f t="shared" ca="1" si="504"/>
        <v>#REF!</v>
      </c>
      <c r="HR173" s="167" t="e">
        <f t="shared" ca="1" si="505"/>
        <v>#REF!</v>
      </c>
      <c r="HS173" s="167" t="e">
        <f t="shared" ca="1" si="506"/>
        <v>#REF!</v>
      </c>
      <c r="HT173" s="167" t="e">
        <f t="shared" ca="1" si="507"/>
        <v>#REF!</v>
      </c>
      <c r="HU173" s="167" t="e">
        <f t="shared" ca="1" si="508"/>
        <v>#REF!</v>
      </c>
      <c r="HW173" s="167" t="e">
        <f t="shared" ca="1" si="509"/>
        <v>#REF!</v>
      </c>
      <c r="HX173" s="167">
        <f t="shared" si="510"/>
        <v>0</v>
      </c>
      <c r="HY173" s="167" t="e">
        <f t="shared" ca="1" si="592"/>
        <v>#REF!</v>
      </c>
      <c r="HZ173" s="219" t="e">
        <f t="shared" ca="1" si="593"/>
        <v>#REF!</v>
      </c>
    </row>
    <row r="174" spans="1:234" s="48" customFormat="1">
      <c r="A174" s="3" t="s">
        <v>338</v>
      </c>
      <c r="B174" s="202" t="str">
        <f>INDEX('Ref1'!$E:$E,MATCH(A174,'Ref1'!$A:$A,0))</f>
        <v>Hounslow</v>
      </c>
      <c r="C174" s="42" t="str">
        <f>INDEX(Data1!B:B,MATCH(A174,Data1!A:A,0))</f>
        <v>OLB</v>
      </c>
      <c r="D174" s="253" t="str">
        <f>INDEX(Data1!C:C,MATCH(A174,Data1!A:A,0))</f>
        <v>L</v>
      </c>
      <c r="E174" s="200" t="str">
        <f>IF($C$6="No","No",IF(COUNTIF(Inputs!$K$359:$K$398,$A174)&gt;0,"Yes","No"))</f>
        <v>No</v>
      </c>
      <c r="F174" s="404"/>
      <c r="G174" s="62">
        <f>INDEX('4_RatesSplit'!K:K,MATCH($A174,'4_RatesSplit'!$A:$A,0))</f>
        <v>0</v>
      </c>
      <c r="H174" s="171">
        <f>INDEX('4_RatesSplit'!L:L,MATCH($A174,'4_RatesSplit'!$A:$A,0))</f>
        <v>0</v>
      </c>
      <c r="I174" s="167">
        <f>INDEX('4_RatesSplit'!M:M,MATCH($A174,'4_RatesSplit'!$A:$A,0))</f>
        <v>0</v>
      </c>
      <c r="J174" s="167">
        <f>INDEX('4_RatesSplit'!N:N,MATCH($A174,'4_RatesSplit'!$A:$A,0))</f>
        <v>0</v>
      </c>
      <c r="K174" s="167">
        <f>INDEX('4_RatesSplit'!O:O,MATCH($A174,'4_RatesSplit'!$A:$A,0))</f>
        <v>0</v>
      </c>
      <c r="L174" s="167">
        <f>INDEX('4_RatesSplit'!P:P,MATCH($A174,'4_RatesSplit'!$A:$A,0))</f>
        <v>0</v>
      </c>
      <c r="M174" s="167">
        <f>INDEX('4_RatesSplit'!Q:Q,MATCH($A174,'4_RatesSplit'!$A:$A,0))</f>
        <v>0</v>
      </c>
      <c r="N174" s="167">
        <f>INDEX('4_RatesSplit'!R:R,MATCH($A174,'4_RatesSplit'!$A:$A,0))</f>
        <v>0</v>
      </c>
      <c r="O174" s="167">
        <f>INDEX('4_RatesSplit'!S:S,MATCH($A174,'4_RatesSplit'!$A:$A,0))</f>
        <v>0</v>
      </c>
      <c r="P174" s="167">
        <f>INDEX('4_RatesSplit'!T:T,MATCH($A174,'4_RatesSplit'!$A:$A,0))</f>
        <v>0</v>
      </c>
      <c r="Q174" s="167">
        <f>INDEX('4_RatesSplit'!U:U,MATCH($A174,'4_RatesSplit'!$A:$A,0))</f>
        <v>0</v>
      </c>
      <c r="R174" s="167">
        <f>INDEX('4_RatesSplit'!V:V,MATCH($A174,'4_RatesSplit'!$A:$A,0))</f>
        <v>0</v>
      </c>
      <c r="S174" s="167">
        <f>INDEX('4_RatesSplit'!W:W,MATCH($A174,'4_RatesSplit'!$A:$A,0))</f>
        <v>0</v>
      </c>
      <c r="T174" s="167">
        <f>INDEX('4_RatesSplit'!X:X,MATCH($A174,'4_RatesSplit'!$A:$A,0))</f>
        <v>0</v>
      </c>
      <c r="U174" s="167">
        <f>INDEX('4_RatesSplit'!Y:Y,MATCH($A174,'4_RatesSplit'!$A:$A,0))</f>
        <v>0</v>
      </c>
      <c r="V174" s="167">
        <f>INDEX('4_RatesSplit'!Z:Z,MATCH($A174,'4_RatesSplit'!$A:$A,0))</f>
        <v>0</v>
      </c>
      <c r="W174" s="167">
        <f>INDEX('4_RatesSplit'!AA:AA,MATCH($A174,'4_RatesSplit'!$A:$A,0))</f>
        <v>0</v>
      </c>
      <c r="X174" s="18"/>
      <c r="Y174" s="168" t="e">
        <f ca="1">INDEX('4_RatesSplit'!AT:AT,MATCH($A174,'4_RatesSplit'!$A:$A,0))</f>
        <v>#REF!</v>
      </c>
      <c r="Z174" s="168" t="e">
        <f ca="1">INDEX('4_RatesSplit'!AU:AU,MATCH($A174,'4_RatesSplit'!$A:$A,0))</f>
        <v>#REF!</v>
      </c>
      <c r="AA174" s="168" t="e">
        <f ca="1">INDEX('4_RatesSplit'!AV:AV,MATCH($A174,'4_RatesSplit'!$A:$A,0))</f>
        <v>#REF!</v>
      </c>
      <c r="AB174" s="168" t="e">
        <f ca="1">INDEX('4_RatesSplit'!AW:AW,MATCH($A174,'4_RatesSplit'!$A:$A,0))</f>
        <v>#REF!</v>
      </c>
      <c r="AC174" s="168" t="e">
        <f ca="1">INDEX('4_RatesSplit'!AX:AX,MATCH($A174,'4_RatesSplit'!$A:$A,0))</f>
        <v>#REF!</v>
      </c>
      <c r="AD174" s="168" t="e">
        <f ca="1">INDEX('4_RatesSplit'!AY:AY,MATCH($A174,'4_RatesSplit'!$A:$A,0))</f>
        <v>#REF!</v>
      </c>
      <c r="AE174" s="168" t="e">
        <f ca="1">INDEX('4_RatesSplit'!AZ:AZ,MATCH($A174,'4_RatesSplit'!$A:$A,0))</f>
        <v>#REF!</v>
      </c>
      <c r="AF174" s="168" t="e">
        <f ca="1">INDEX('4_RatesSplit'!BA:BA,MATCH($A174,'4_RatesSplit'!$A:$A,0))</f>
        <v>#REF!</v>
      </c>
      <c r="AG174" s="168" t="e">
        <f ca="1">INDEX('4_RatesSplit'!BB:BB,MATCH($A174,'4_RatesSplit'!$A:$A,0))</f>
        <v>#REF!</v>
      </c>
      <c r="AH174" s="168" t="e">
        <f ca="1">INDEX('4_RatesSplit'!BC:BC,MATCH($A174,'4_RatesSplit'!$A:$A,0))</f>
        <v>#REF!</v>
      </c>
      <c r="AI174" s="168" t="e">
        <f ca="1">INDEX('4_RatesSplit'!BD:BD,MATCH($A174,'4_RatesSplit'!$A:$A,0))</f>
        <v>#REF!</v>
      </c>
      <c r="AJ174" s="168" t="e">
        <f ca="1">INDEX('4_RatesSplit'!BE:BE,MATCH($A174,'4_RatesSplit'!$A:$A,0))</f>
        <v>#REF!</v>
      </c>
      <c r="AK174" s="168" t="e">
        <f ca="1">INDEX('4_RatesSplit'!BF:BF,MATCH($A174,'4_RatesSplit'!$A:$A,0))</f>
        <v>#REF!</v>
      </c>
      <c r="AL174" s="168" t="e">
        <f ca="1">INDEX('4_RatesSplit'!BG:BG,MATCH($A174,'4_RatesSplit'!$A:$A,0))</f>
        <v>#REF!</v>
      </c>
      <c r="AM174" s="168" t="e">
        <f ca="1">INDEX('4_RatesSplit'!BH:BH,MATCH($A174,'4_RatesSplit'!$A:$A,0))</f>
        <v>#REF!</v>
      </c>
      <c r="AN174" s="198" t="e">
        <f ca="1">INDEX('4_RatesSplit'!BI:BI,MATCH($A174,'4_RatesSplit'!$A:$A,0))</f>
        <v>#REF!</v>
      </c>
      <c r="AO174" s="114"/>
      <c r="AP174" s="167" t="e">
        <f t="shared" ca="1" si="511"/>
        <v>#REF!</v>
      </c>
      <c r="AQ174" s="167" t="e">
        <f t="shared" ca="1" si="512"/>
        <v>#REF!</v>
      </c>
      <c r="AR174" s="167" t="e">
        <f t="shared" ca="1" si="513"/>
        <v>#REF!</v>
      </c>
      <c r="AS174" s="167" t="e">
        <f t="shared" ca="1" si="514"/>
        <v>#REF!</v>
      </c>
      <c r="AT174" s="167" t="e">
        <f t="shared" ca="1" si="515"/>
        <v>#REF!</v>
      </c>
      <c r="AU174" s="167" t="e">
        <f t="shared" ca="1" si="516"/>
        <v>#REF!</v>
      </c>
      <c r="AV174" s="167" t="e">
        <f t="shared" ca="1" si="517"/>
        <v>#REF!</v>
      </c>
      <c r="AW174" s="167" t="e">
        <f t="shared" ca="1" si="518"/>
        <v>#REF!</v>
      </c>
      <c r="AX174" s="167" t="e">
        <f t="shared" ca="1" si="519"/>
        <v>#REF!</v>
      </c>
      <c r="AY174" s="167" t="e">
        <f t="shared" ca="1" si="520"/>
        <v>#REF!</v>
      </c>
      <c r="AZ174" s="167" t="e">
        <f t="shared" ca="1" si="521"/>
        <v>#REF!</v>
      </c>
      <c r="BA174" s="167" t="e">
        <f t="shared" ca="1" si="522"/>
        <v>#REF!</v>
      </c>
      <c r="BB174" s="167" t="e">
        <f t="shared" ca="1" si="523"/>
        <v>#REF!</v>
      </c>
      <c r="BC174" s="167" t="e">
        <f t="shared" ca="1" si="524"/>
        <v>#REF!</v>
      </c>
      <c r="BD174" s="167" t="e">
        <f t="shared" ca="1" si="525"/>
        <v>#REF!</v>
      </c>
      <c r="BE174" s="167" t="e">
        <f t="shared" ca="1" si="526"/>
        <v>#REF!</v>
      </c>
      <c r="BF174" s="18"/>
      <c r="BG174" s="168">
        <f>INDEX('2_Needs'!$F:$F,MATCH($A174,'2_Needs'!$A:$A,0))</f>
        <v>3.9517812713580902E-3</v>
      </c>
      <c r="BH174" s="114"/>
      <c r="BI174" s="167">
        <f t="shared" ref="BI174:BX174" si="626">IF(BI$3="reset",$BG174*BI$6,BH174*(1+$C$4))</f>
        <v>0</v>
      </c>
      <c r="BJ174" s="167">
        <f t="shared" si="626"/>
        <v>0</v>
      </c>
      <c r="BK174" s="167">
        <f t="shared" si="626"/>
        <v>0</v>
      </c>
      <c r="BL174" s="167">
        <f t="shared" si="626"/>
        <v>0</v>
      </c>
      <c r="BM174" s="167">
        <f t="shared" si="626"/>
        <v>0</v>
      </c>
      <c r="BN174" s="167">
        <f t="shared" si="626"/>
        <v>0</v>
      </c>
      <c r="BO174" s="167">
        <f t="shared" si="626"/>
        <v>0</v>
      </c>
      <c r="BP174" s="167">
        <f t="shared" si="626"/>
        <v>0</v>
      </c>
      <c r="BQ174" s="167">
        <f t="shared" si="626"/>
        <v>0</v>
      </c>
      <c r="BR174" s="167">
        <f t="shared" si="626"/>
        <v>0</v>
      </c>
      <c r="BS174" s="167">
        <f t="shared" si="626"/>
        <v>0</v>
      </c>
      <c r="BT174" s="167">
        <f t="shared" si="626"/>
        <v>0</v>
      </c>
      <c r="BU174" s="167">
        <f t="shared" si="626"/>
        <v>0</v>
      </c>
      <c r="BV174" s="167">
        <f t="shared" si="626"/>
        <v>0</v>
      </c>
      <c r="BW174" s="167">
        <f t="shared" si="626"/>
        <v>0</v>
      </c>
      <c r="BX174" s="167">
        <f t="shared" si="626"/>
        <v>0</v>
      </c>
      <c r="BZ174" s="167" t="e">
        <f t="shared" ca="1" si="445"/>
        <v>#REF!</v>
      </c>
      <c r="CA174" s="167" t="e">
        <f t="shared" ca="1" si="446"/>
        <v>#REF!</v>
      </c>
      <c r="CB174" s="167" t="e">
        <f t="shared" ca="1" si="447"/>
        <v>#REF!</v>
      </c>
      <c r="CC174" s="167" t="e">
        <f t="shared" ca="1" si="448"/>
        <v>#REF!</v>
      </c>
      <c r="CD174" s="167" t="e">
        <f t="shared" ca="1" si="449"/>
        <v>#REF!</v>
      </c>
      <c r="CE174" s="167" t="e">
        <f t="shared" ca="1" si="450"/>
        <v>#REF!</v>
      </c>
      <c r="CF174" s="167" t="e">
        <f t="shared" ca="1" si="451"/>
        <v>#REF!</v>
      </c>
      <c r="CG174" s="167" t="e">
        <f t="shared" ca="1" si="452"/>
        <v>#REF!</v>
      </c>
      <c r="CH174" s="167" t="e">
        <f t="shared" ca="1" si="453"/>
        <v>#REF!</v>
      </c>
      <c r="CI174" s="167" t="e">
        <f t="shared" ca="1" si="454"/>
        <v>#REF!</v>
      </c>
      <c r="CJ174" s="167" t="e">
        <f t="shared" ca="1" si="455"/>
        <v>#REF!</v>
      </c>
      <c r="CK174" s="167" t="e">
        <f t="shared" ca="1" si="456"/>
        <v>#REF!</v>
      </c>
      <c r="CL174" s="167" t="e">
        <f t="shared" ca="1" si="457"/>
        <v>#REF!</v>
      </c>
      <c r="CM174" s="167" t="e">
        <f t="shared" ca="1" si="458"/>
        <v>#REF!</v>
      </c>
      <c r="CN174" s="167" t="e">
        <f t="shared" ca="1" si="459"/>
        <v>#REF!</v>
      </c>
      <c r="CO174" s="167" t="e">
        <f t="shared" ca="1" si="460"/>
        <v>#REF!</v>
      </c>
      <c r="CQ174" s="167" t="e">
        <f t="shared" ca="1" si="461"/>
        <v>#REF!</v>
      </c>
      <c r="CR174" s="167" t="e">
        <f t="shared" ca="1" si="462"/>
        <v>#REF!</v>
      </c>
      <c r="CS174" s="167" t="e">
        <f t="shared" ca="1" si="463"/>
        <v>#REF!</v>
      </c>
      <c r="CT174" s="167" t="e">
        <f t="shared" ca="1" si="464"/>
        <v>#REF!</v>
      </c>
      <c r="CU174" s="167" t="e">
        <f t="shared" ca="1" si="465"/>
        <v>#REF!</v>
      </c>
      <c r="CV174" s="167" t="e">
        <f t="shared" ca="1" si="466"/>
        <v>#REF!</v>
      </c>
      <c r="CW174" s="167" t="e">
        <f t="shared" ca="1" si="467"/>
        <v>#REF!</v>
      </c>
      <c r="CX174" s="167" t="e">
        <f t="shared" ca="1" si="468"/>
        <v>#REF!</v>
      </c>
      <c r="CY174" s="167" t="e">
        <f t="shared" ca="1" si="469"/>
        <v>#REF!</v>
      </c>
      <c r="CZ174" s="167" t="e">
        <f t="shared" ca="1" si="470"/>
        <v>#REF!</v>
      </c>
      <c r="DA174" s="167" t="e">
        <f t="shared" ca="1" si="471"/>
        <v>#REF!</v>
      </c>
      <c r="DB174" s="167" t="e">
        <f t="shared" ca="1" si="472"/>
        <v>#REF!</v>
      </c>
      <c r="DC174" s="167" t="e">
        <f t="shared" ca="1" si="473"/>
        <v>#REF!</v>
      </c>
      <c r="DD174" s="167" t="e">
        <f t="shared" ca="1" si="474"/>
        <v>#REF!</v>
      </c>
      <c r="DE174" s="167" t="e">
        <f t="shared" ca="1" si="475"/>
        <v>#REF!</v>
      </c>
      <c r="DF174" s="167" t="e">
        <f t="shared" ca="1" si="476"/>
        <v>#REF!</v>
      </c>
      <c r="DH174" s="167">
        <f t="shared" si="477"/>
        <v>0</v>
      </c>
      <c r="DI174" s="167">
        <f t="shared" si="478"/>
        <v>0</v>
      </c>
      <c r="DJ174" s="167">
        <f t="shared" si="479"/>
        <v>0</v>
      </c>
      <c r="DK174" s="167">
        <f t="shared" si="480"/>
        <v>0</v>
      </c>
      <c r="DL174" s="167">
        <f t="shared" si="481"/>
        <v>0</v>
      </c>
      <c r="DM174" s="167">
        <f t="shared" si="482"/>
        <v>0</v>
      </c>
      <c r="DN174" s="167">
        <f t="shared" si="483"/>
        <v>0</v>
      </c>
      <c r="DO174" s="167">
        <f t="shared" si="484"/>
        <v>0</v>
      </c>
      <c r="DP174" s="167">
        <f t="shared" si="485"/>
        <v>0</v>
      </c>
      <c r="DQ174" s="167">
        <f t="shared" si="486"/>
        <v>0</v>
      </c>
      <c r="DR174" s="167">
        <f t="shared" si="487"/>
        <v>0</v>
      </c>
      <c r="DS174" s="167">
        <f t="shared" si="488"/>
        <v>0</v>
      </c>
      <c r="DT174" s="167">
        <f t="shared" si="489"/>
        <v>0</v>
      </c>
      <c r="DU174" s="167">
        <f t="shared" si="490"/>
        <v>0</v>
      </c>
      <c r="DV174" s="167">
        <f t="shared" si="491"/>
        <v>0</v>
      </c>
      <c r="DW174" s="167">
        <f t="shared" si="492"/>
        <v>0</v>
      </c>
      <c r="DY174" s="167" t="e">
        <f t="shared" ca="1" si="528"/>
        <v>#REF!</v>
      </c>
      <c r="DZ174" s="167" t="e">
        <f t="shared" ca="1" si="529"/>
        <v>#REF!</v>
      </c>
      <c r="EA174" s="167" t="e">
        <f t="shared" ca="1" si="530"/>
        <v>#REF!</v>
      </c>
      <c r="EB174" s="167" t="e">
        <f t="shared" ca="1" si="531"/>
        <v>#REF!</v>
      </c>
      <c r="EC174" s="167" t="e">
        <f t="shared" ca="1" si="532"/>
        <v>#REF!</v>
      </c>
      <c r="ED174" s="167" t="e">
        <f t="shared" ca="1" si="533"/>
        <v>#REF!</v>
      </c>
      <c r="EE174" s="167" t="e">
        <f t="shared" ca="1" si="534"/>
        <v>#REF!</v>
      </c>
      <c r="EF174" s="167" t="e">
        <f t="shared" ca="1" si="535"/>
        <v>#REF!</v>
      </c>
      <c r="EG174" s="167" t="e">
        <f t="shared" ca="1" si="536"/>
        <v>#REF!</v>
      </c>
      <c r="EH174" s="167" t="e">
        <f t="shared" ca="1" si="537"/>
        <v>#REF!</v>
      </c>
      <c r="EI174" s="167" t="e">
        <f t="shared" ca="1" si="538"/>
        <v>#REF!</v>
      </c>
      <c r="EJ174" s="167" t="e">
        <f t="shared" ca="1" si="539"/>
        <v>#REF!</v>
      </c>
      <c r="EK174" s="167" t="e">
        <f t="shared" ca="1" si="540"/>
        <v>#REF!</v>
      </c>
      <c r="EL174" s="167" t="e">
        <f t="shared" ca="1" si="541"/>
        <v>#REF!</v>
      </c>
      <c r="EM174" s="167" t="e">
        <f t="shared" ca="1" si="542"/>
        <v>#REF!</v>
      </c>
      <c r="EN174" s="167" t="e">
        <f t="shared" ca="1" si="543"/>
        <v>#REF!</v>
      </c>
      <c r="EP174" s="167">
        <f t="shared" si="544"/>
        <v>0</v>
      </c>
      <c r="EQ174" s="167">
        <f t="shared" si="545"/>
        <v>0</v>
      </c>
      <c r="ER174" s="167">
        <f t="shared" si="546"/>
        <v>0</v>
      </c>
      <c r="ES174" s="167">
        <f t="shared" si="547"/>
        <v>0</v>
      </c>
      <c r="ET174" s="167">
        <f t="shared" si="548"/>
        <v>0</v>
      </c>
      <c r="EU174" s="167">
        <f t="shared" si="549"/>
        <v>0</v>
      </c>
      <c r="EV174" s="167">
        <f t="shared" si="550"/>
        <v>0</v>
      </c>
      <c r="EW174" s="167">
        <f t="shared" si="551"/>
        <v>0</v>
      </c>
      <c r="EX174" s="167">
        <f t="shared" si="552"/>
        <v>0</v>
      </c>
      <c r="EY174" s="167">
        <f t="shared" si="553"/>
        <v>0</v>
      </c>
      <c r="EZ174" s="167">
        <f t="shared" si="554"/>
        <v>0</v>
      </c>
      <c r="FA174" s="167">
        <f t="shared" si="555"/>
        <v>0</v>
      </c>
      <c r="FB174" s="167">
        <f t="shared" si="556"/>
        <v>0</v>
      </c>
      <c r="FC174" s="167">
        <f t="shared" si="557"/>
        <v>0</v>
      </c>
      <c r="FD174" s="167">
        <f t="shared" si="558"/>
        <v>0</v>
      </c>
      <c r="FE174" s="167">
        <f t="shared" si="559"/>
        <v>0</v>
      </c>
      <c r="FG174" s="167">
        <f t="shared" si="560"/>
        <v>0</v>
      </c>
      <c r="FH174" s="167">
        <f t="shared" si="561"/>
        <v>0</v>
      </c>
      <c r="FI174" s="167">
        <f t="shared" si="562"/>
        <v>0</v>
      </c>
      <c r="FJ174" s="167">
        <f t="shared" si="563"/>
        <v>0</v>
      </c>
      <c r="FK174" s="167">
        <f t="shared" si="564"/>
        <v>0</v>
      </c>
      <c r="FL174" s="167">
        <f t="shared" si="565"/>
        <v>0</v>
      </c>
      <c r="FM174" s="167">
        <f t="shared" si="566"/>
        <v>0</v>
      </c>
      <c r="FN174" s="167">
        <f t="shared" si="567"/>
        <v>0</v>
      </c>
      <c r="FO174" s="167">
        <f t="shared" si="568"/>
        <v>0</v>
      </c>
      <c r="FP174" s="167">
        <f t="shared" si="569"/>
        <v>0</v>
      </c>
      <c r="FQ174" s="167">
        <f t="shared" si="570"/>
        <v>0</v>
      </c>
      <c r="FR174" s="167">
        <f t="shared" si="571"/>
        <v>0</v>
      </c>
      <c r="FS174" s="167">
        <f t="shared" si="572"/>
        <v>0</v>
      </c>
      <c r="FT174" s="167">
        <f t="shared" si="573"/>
        <v>0</v>
      </c>
      <c r="FU174" s="167">
        <f t="shared" si="574"/>
        <v>0</v>
      </c>
      <c r="FV174" s="167">
        <f t="shared" si="575"/>
        <v>0</v>
      </c>
      <c r="FX174" s="167">
        <f t="shared" si="576"/>
        <v>0</v>
      </c>
      <c r="FY174" s="167">
        <f t="shared" si="577"/>
        <v>0</v>
      </c>
      <c r="FZ174" s="167">
        <f t="shared" si="578"/>
        <v>0</v>
      </c>
      <c r="GA174" s="167">
        <f t="shared" si="579"/>
        <v>0</v>
      </c>
      <c r="GB174" s="167">
        <f t="shared" si="580"/>
        <v>0</v>
      </c>
      <c r="GC174" s="167">
        <f t="shared" si="581"/>
        <v>0</v>
      </c>
      <c r="GD174" s="167">
        <f t="shared" si="582"/>
        <v>0</v>
      </c>
      <c r="GE174" s="167">
        <f t="shared" si="583"/>
        <v>0</v>
      </c>
      <c r="GF174" s="167">
        <f t="shared" si="584"/>
        <v>0</v>
      </c>
      <c r="GG174" s="167">
        <f t="shared" si="585"/>
        <v>0</v>
      </c>
      <c r="GH174" s="167">
        <f t="shared" si="586"/>
        <v>0</v>
      </c>
      <c r="GI174" s="167">
        <f t="shared" si="587"/>
        <v>0</v>
      </c>
      <c r="GJ174" s="167">
        <f t="shared" si="588"/>
        <v>0</v>
      </c>
      <c r="GK174" s="167">
        <f t="shared" si="589"/>
        <v>0</v>
      </c>
      <c r="GL174" s="167">
        <f t="shared" si="590"/>
        <v>0</v>
      </c>
      <c r="GM174" s="167">
        <f t="shared" si="591"/>
        <v>0</v>
      </c>
      <c r="GO174" s="167" t="e">
        <f t="shared" ca="1" si="426"/>
        <v>#REF!</v>
      </c>
      <c r="GP174" s="167" t="e">
        <f t="shared" ca="1" si="614"/>
        <v>#REF!</v>
      </c>
      <c r="GQ174" s="167" t="e">
        <f t="shared" ca="1" si="614"/>
        <v>#REF!</v>
      </c>
      <c r="GR174" s="167" t="e">
        <f t="shared" ca="1" si="614"/>
        <v>#REF!</v>
      </c>
      <c r="GS174" s="167" t="e">
        <f t="shared" ca="1" si="614"/>
        <v>#REF!</v>
      </c>
      <c r="GT174" s="167" t="e">
        <f t="shared" ca="1" si="614"/>
        <v>#REF!</v>
      </c>
      <c r="GU174" s="167" t="e">
        <f t="shared" ca="1" si="614"/>
        <v>#REF!</v>
      </c>
      <c r="GV174" s="167" t="e">
        <f t="shared" ca="1" si="614"/>
        <v>#REF!</v>
      </c>
      <c r="GW174" s="167" t="e">
        <f t="shared" ca="1" si="614"/>
        <v>#REF!</v>
      </c>
      <c r="GX174" s="167" t="e">
        <f t="shared" ca="1" si="614"/>
        <v>#REF!</v>
      </c>
      <c r="GY174" s="167" t="e">
        <f t="shared" ca="1" si="614"/>
        <v>#REF!</v>
      </c>
      <c r="GZ174" s="167" t="e">
        <f t="shared" ca="1" si="614"/>
        <v>#REF!</v>
      </c>
      <c r="HA174" s="167" t="e">
        <f t="shared" ca="1" si="614"/>
        <v>#REF!</v>
      </c>
      <c r="HB174" s="167" t="e">
        <f t="shared" ca="1" si="614"/>
        <v>#REF!</v>
      </c>
      <c r="HC174" s="167" t="e">
        <f t="shared" ca="1" si="614"/>
        <v>#REF!</v>
      </c>
      <c r="HD174" s="167" t="e">
        <f t="shared" ca="1" si="614"/>
        <v>#REF!</v>
      </c>
      <c r="HF174" s="167" t="e">
        <f t="shared" ca="1" si="493"/>
        <v>#REF!</v>
      </c>
      <c r="HG174" s="167" t="e">
        <f t="shared" ca="1" si="494"/>
        <v>#REF!</v>
      </c>
      <c r="HH174" s="167" t="e">
        <f t="shared" ca="1" si="495"/>
        <v>#REF!</v>
      </c>
      <c r="HI174" s="167" t="e">
        <f t="shared" ca="1" si="496"/>
        <v>#REF!</v>
      </c>
      <c r="HJ174" s="167" t="e">
        <f t="shared" ca="1" si="497"/>
        <v>#REF!</v>
      </c>
      <c r="HK174" s="167" t="e">
        <f t="shared" ca="1" si="498"/>
        <v>#REF!</v>
      </c>
      <c r="HL174" s="167" t="e">
        <f t="shared" ca="1" si="499"/>
        <v>#REF!</v>
      </c>
      <c r="HM174" s="167" t="e">
        <f t="shared" ca="1" si="500"/>
        <v>#REF!</v>
      </c>
      <c r="HN174" s="167" t="e">
        <f t="shared" ca="1" si="501"/>
        <v>#REF!</v>
      </c>
      <c r="HO174" s="167" t="e">
        <f t="shared" ca="1" si="502"/>
        <v>#REF!</v>
      </c>
      <c r="HP174" s="167" t="e">
        <f t="shared" ca="1" si="503"/>
        <v>#REF!</v>
      </c>
      <c r="HQ174" s="167" t="e">
        <f t="shared" ca="1" si="504"/>
        <v>#REF!</v>
      </c>
      <c r="HR174" s="167" t="e">
        <f t="shared" ca="1" si="505"/>
        <v>#REF!</v>
      </c>
      <c r="HS174" s="167" t="e">
        <f t="shared" ca="1" si="506"/>
        <v>#REF!</v>
      </c>
      <c r="HT174" s="167" t="e">
        <f t="shared" ca="1" si="507"/>
        <v>#REF!</v>
      </c>
      <c r="HU174" s="167" t="e">
        <f t="shared" ca="1" si="508"/>
        <v>#REF!</v>
      </c>
      <c r="HW174" s="167" t="e">
        <f t="shared" ca="1" si="509"/>
        <v>#REF!</v>
      </c>
      <c r="HX174" s="167">
        <f t="shared" si="510"/>
        <v>0</v>
      </c>
      <c r="HY174" s="167" t="e">
        <f t="shared" ca="1" si="592"/>
        <v>#REF!</v>
      </c>
      <c r="HZ174" s="219" t="e">
        <f t="shared" ca="1" si="593"/>
        <v>#REF!</v>
      </c>
    </row>
    <row r="175" spans="1:234" s="48" customFormat="1">
      <c r="A175" s="3" t="s">
        <v>340</v>
      </c>
      <c r="B175" s="202" t="str">
        <f>INDEX('Ref1'!$E:$E,MATCH(A175,'Ref1'!$A:$A,0))</f>
        <v>Humberside Fire Authority</v>
      </c>
      <c r="C175" s="42" t="str">
        <f>INDEX(Data1!B:B,MATCH(A175,Data1!A:A,0))</f>
        <v>SFIR</v>
      </c>
      <c r="D175" s="253" t="str">
        <f>INDEX(Data1!C:C,MATCH(A175,Data1!A:A,0))</f>
        <v>YH</v>
      </c>
      <c r="E175" s="200" t="str">
        <f>IF($C$6="No","No",IF(COUNTIF(Inputs!$K$359:$K$398,$A175)&gt;0,"Yes","No"))</f>
        <v>No</v>
      </c>
      <c r="F175" s="404"/>
      <c r="G175" s="62">
        <f>INDEX('4_RatesSplit'!K:K,MATCH($A175,'4_RatesSplit'!$A:$A,0))</f>
        <v>0</v>
      </c>
      <c r="H175" s="171">
        <f>INDEX('4_RatesSplit'!L:L,MATCH($A175,'4_RatesSplit'!$A:$A,0))</f>
        <v>0</v>
      </c>
      <c r="I175" s="167">
        <f>INDEX('4_RatesSplit'!M:M,MATCH($A175,'4_RatesSplit'!$A:$A,0))</f>
        <v>0</v>
      </c>
      <c r="J175" s="167">
        <f>INDEX('4_RatesSplit'!N:N,MATCH($A175,'4_RatesSplit'!$A:$A,0))</f>
        <v>0</v>
      </c>
      <c r="K175" s="167">
        <f>INDEX('4_RatesSplit'!O:O,MATCH($A175,'4_RatesSplit'!$A:$A,0))</f>
        <v>0</v>
      </c>
      <c r="L175" s="167">
        <f>INDEX('4_RatesSplit'!P:P,MATCH($A175,'4_RatesSplit'!$A:$A,0))</f>
        <v>0</v>
      </c>
      <c r="M175" s="167">
        <f>INDEX('4_RatesSplit'!Q:Q,MATCH($A175,'4_RatesSplit'!$A:$A,0))</f>
        <v>0</v>
      </c>
      <c r="N175" s="167">
        <f>INDEX('4_RatesSplit'!R:R,MATCH($A175,'4_RatesSplit'!$A:$A,0))</f>
        <v>0</v>
      </c>
      <c r="O175" s="167">
        <f>INDEX('4_RatesSplit'!S:S,MATCH($A175,'4_RatesSplit'!$A:$A,0))</f>
        <v>0</v>
      </c>
      <c r="P175" s="167">
        <f>INDEX('4_RatesSplit'!T:T,MATCH($A175,'4_RatesSplit'!$A:$A,0))</f>
        <v>0</v>
      </c>
      <c r="Q175" s="167">
        <f>INDEX('4_RatesSplit'!U:U,MATCH($A175,'4_RatesSplit'!$A:$A,0))</f>
        <v>0</v>
      </c>
      <c r="R175" s="167">
        <f>INDEX('4_RatesSplit'!V:V,MATCH($A175,'4_RatesSplit'!$A:$A,0))</f>
        <v>0</v>
      </c>
      <c r="S175" s="167">
        <f>INDEX('4_RatesSplit'!W:W,MATCH($A175,'4_RatesSplit'!$A:$A,0))</f>
        <v>0</v>
      </c>
      <c r="T175" s="167">
        <f>INDEX('4_RatesSplit'!X:X,MATCH($A175,'4_RatesSplit'!$A:$A,0))</f>
        <v>0</v>
      </c>
      <c r="U175" s="167">
        <f>INDEX('4_RatesSplit'!Y:Y,MATCH($A175,'4_RatesSplit'!$A:$A,0))</f>
        <v>0</v>
      </c>
      <c r="V175" s="167">
        <f>INDEX('4_RatesSplit'!Z:Z,MATCH($A175,'4_RatesSplit'!$A:$A,0))</f>
        <v>0</v>
      </c>
      <c r="W175" s="167">
        <f>INDEX('4_RatesSplit'!AA:AA,MATCH($A175,'4_RatesSplit'!$A:$A,0))</f>
        <v>0</v>
      </c>
      <c r="X175" s="18"/>
      <c r="Y175" s="168" t="e">
        <f ca="1">INDEX('4_RatesSplit'!AT:AT,MATCH($A175,'4_RatesSplit'!$A:$A,0))</f>
        <v>#REF!</v>
      </c>
      <c r="Z175" s="168" t="e">
        <f ca="1">INDEX('4_RatesSplit'!AU:AU,MATCH($A175,'4_RatesSplit'!$A:$A,0))</f>
        <v>#REF!</v>
      </c>
      <c r="AA175" s="168" t="e">
        <f ca="1">INDEX('4_RatesSplit'!AV:AV,MATCH($A175,'4_RatesSplit'!$A:$A,0))</f>
        <v>#REF!</v>
      </c>
      <c r="AB175" s="168" t="e">
        <f ca="1">INDEX('4_RatesSplit'!AW:AW,MATCH($A175,'4_RatesSplit'!$A:$A,0))</f>
        <v>#REF!</v>
      </c>
      <c r="AC175" s="168" t="e">
        <f ca="1">INDEX('4_RatesSplit'!AX:AX,MATCH($A175,'4_RatesSplit'!$A:$A,0))</f>
        <v>#REF!</v>
      </c>
      <c r="AD175" s="168" t="e">
        <f ca="1">INDEX('4_RatesSplit'!AY:AY,MATCH($A175,'4_RatesSplit'!$A:$A,0))</f>
        <v>#REF!</v>
      </c>
      <c r="AE175" s="168" t="e">
        <f ca="1">INDEX('4_RatesSplit'!AZ:AZ,MATCH($A175,'4_RatesSplit'!$A:$A,0))</f>
        <v>#REF!</v>
      </c>
      <c r="AF175" s="168" t="e">
        <f ca="1">INDEX('4_RatesSplit'!BA:BA,MATCH($A175,'4_RatesSplit'!$A:$A,0))</f>
        <v>#REF!</v>
      </c>
      <c r="AG175" s="168" t="e">
        <f ca="1">INDEX('4_RatesSplit'!BB:BB,MATCH($A175,'4_RatesSplit'!$A:$A,0))</f>
        <v>#REF!</v>
      </c>
      <c r="AH175" s="168" t="e">
        <f ca="1">INDEX('4_RatesSplit'!BC:BC,MATCH($A175,'4_RatesSplit'!$A:$A,0))</f>
        <v>#REF!</v>
      </c>
      <c r="AI175" s="168" t="e">
        <f ca="1">INDEX('4_RatesSplit'!BD:BD,MATCH($A175,'4_RatesSplit'!$A:$A,0))</f>
        <v>#REF!</v>
      </c>
      <c r="AJ175" s="168" t="e">
        <f ca="1">INDEX('4_RatesSplit'!BE:BE,MATCH($A175,'4_RatesSplit'!$A:$A,0))</f>
        <v>#REF!</v>
      </c>
      <c r="AK175" s="168" t="e">
        <f ca="1">INDEX('4_RatesSplit'!BF:BF,MATCH($A175,'4_RatesSplit'!$A:$A,0))</f>
        <v>#REF!</v>
      </c>
      <c r="AL175" s="168" t="e">
        <f ca="1">INDEX('4_RatesSplit'!BG:BG,MATCH($A175,'4_RatesSplit'!$A:$A,0))</f>
        <v>#REF!</v>
      </c>
      <c r="AM175" s="168" t="e">
        <f ca="1">INDEX('4_RatesSplit'!BH:BH,MATCH($A175,'4_RatesSplit'!$A:$A,0))</f>
        <v>#REF!</v>
      </c>
      <c r="AN175" s="198" t="e">
        <f ca="1">INDEX('4_RatesSplit'!BI:BI,MATCH($A175,'4_RatesSplit'!$A:$A,0))</f>
        <v>#REF!</v>
      </c>
      <c r="AO175" s="114"/>
      <c r="AP175" s="167" t="e">
        <f t="shared" ca="1" si="511"/>
        <v>#REF!</v>
      </c>
      <c r="AQ175" s="167" t="e">
        <f t="shared" ca="1" si="512"/>
        <v>#REF!</v>
      </c>
      <c r="AR175" s="167" t="e">
        <f t="shared" ca="1" si="513"/>
        <v>#REF!</v>
      </c>
      <c r="AS175" s="167" t="e">
        <f t="shared" ca="1" si="514"/>
        <v>#REF!</v>
      </c>
      <c r="AT175" s="167" t="e">
        <f t="shared" ca="1" si="515"/>
        <v>#REF!</v>
      </c>
      <c r="AU175" s="167" t="e">
        <f t="shared" ca="1" si="516"/>
        <v>#REF!</v>
      </c>
      <c r="AV175" s="167" t="e">
        <f t="shared" ca="1" si="517"/>
        <v>#REF!</v>
      </c>
      <c r="AW175" s="167" t="e">
        <f t="shared" ca="1" si="518"/>
        <v>#REF!</v>
      </c>
      <c r="AX175" s="167" t="e">
        <f t="shared" ca="1" si="519"/>
        <v>#REF!</v>
      </c>
      <c r="AY175" s="167" t="e">
        <f t="shared" ca="1" si="520"/>
        <v>#REF!</v>
      </c>
      <c r="AZ175" s="167" t="e">
        <f t="shared" ca="1" si="521"/>
        <v>#REF!</v>
      </c>
      <c r="BA175" s="167" t="e">
        <f t="shared" ca="1" si="522"/>
        <v>#REF!</v>
      </c>
      <c r="BB175" s="167" t="e">
        <f t="shared" ca="1" si="523"/>
        <v>#REF!</v>
      </c>
      <c r="BC175" s="167" t="e">
        <f t="shared" ca="1" si="524"/>
        <v>#REF!</v>
      </c>
      <c r="BD175" s="167" t="e">
        <f t="shared" ca="1" si="525"/>
        <v>#REF!</v>
      </c>
      <c r="BE175" s="167" t="e">
        <f t="shared" ca="1" si="526"/>
        <v>#REF!</v>
      </c>
      <c r="BF175" s="18"/>
      <c r="BG175" s="168">
        <f>INDEX('2_Needs'!$F:$F,MATCH($A175,'2_Needs'!$A:$A,0))</f>
        <v>1.0246998852069813E-3</v>
      </c>
      <c r="BH175" s="114"/>
      <c r="BI175" s="167">
        <f t="shared" ref="BI175:BX175" si="627">IF(BI$3="reset",$BG175*BI$6,BH175*(1+$C$4))</f>
        <v>0</v>
      </c>
      <c r="BJ175" s="167">
        <f t="shared" si="627"/>
        <v>0</v>
      </c>
      <c r="BK175" s="167">
        <f t="shared" si="627"/>
        <v>0</v>
      </c>
      <c r="BL175" s="167">
        <f t="shared" si="627"/>
        <v>0</v>
      </c>
      <c r="BM175" s="167">
        <f t="shared" si="627"/>
        <v>0</v>
      </c>
      <c r="BN175" s="167">
        <f t="shared" si="627"/>
        <v>0</v>
      </c>
      <c r="BO175" s="167">
        <f t="shared" si="627"/>
        <v>0</v>
      </c>
      <c r="BP175" s="167">
        <f t="shared" si="627"/>
        <v>0</v>
      </c>
      <c r="BQ175" s="167">
        <f t="shared" si="627"/>
        <v>0</v>
      </c>
      <c r="BR175" s="167">
        <f t="shared" si="627"/>
        <v>0</v>
      </c>
      <c r="BS175" s="167">
        <f t="shared" si="627"/>
        <v>0</v>
      </c>
      <c r="BT175" s="167">
        <f t="shared" si="627"/>
        <v>0</v>
      </c>
      <c r="BU175" s="167">
        <f t="shared" si="627"/>
        <v>0</v>
      </c>
      <c r="BV175" s="167">
        <f t="shared" si="627"/>
        <v>0</v>
      </c>
      <c r="BW175" s="167">
        <f t="shared" si="627"/>
        <v>0</v>
      </c>
      <c r="BX175" s="167">
        <f t="shared" si="627"/>
        <v>0</v>
      </c>
      <c r="BZ175" s="167" t="e">
        <f t="shared" ca="1" si="445"/>
        <v>#REF!</v>
      </c>
      <c r="CA175" s="167" t="e">
        <f t="shared" ca="1" si="446"/>
        <v>#REF!</v>
      </c>
      <c r="CB175" s="167" t="e">
        <f t="shared" ca="1" si="447"/>
        <v>#REF!</v>
      </c>
      <c r="CC175" s="167" t="e">
        <f t="shared" ca="1" si="448"/>
        <v>#REF!</v>
      </c>
      <c r="CD175" s="167" t="e">
        <f t="shared" ca="1" si="449"/>
        <v>#REF!</v>
      </c>
      <c r="CE175" s="167" t="e">
        <f t="shared" ca="1" si="450"/>
        <v>#REF!</v>
      </c>
      <c r="CF175" s="167" t="e">
        <f t="shared" ca="1" si="451"/>
        <v>#REF!</v>
      </c>
      <c r="CG175" s="167" t="e">
        <f t="shared" ca="1" si="452"/>
        <v>#REF!</v>
      </c>
      <c r="CH175" s="167" t="e">
        <f t="shared" ca="1" si="453"/>
        <v>#REF!</v>
      </c>
      <c r="CI175" s="167" t="e">
        <f t="shared" ca="1" si="454"/>
        <v>#REF!</v>
      </c>
      <c r="CJ175" s="167" t="e">
        <f t="shared" ca="1" si="455"/>
        <v>#REF!</v>
      </c>
      <c r="CK175" s="167" t="e">
        <f t="shared" ca="1" si="456"/>
        <v>#REF!</v>
      </c>
      <c r="CL175" s="167" t="e">
        <f t="shared" ca="1" si="457"/>
        <v>#REF!</v>
      </c>
      <c r="CM175" s="167" t="e">
        <f t="shared" ca="1" si="458"/>
        <v>#REF!</v>
      </c>
      <c r="CN175" s="167" t="e">
        <f t="shared" ca="1" si="459"/>
        <v>#REF!</v>
      </c>
      <c r="CO175" s="167" t="e">
        <f t="shared" ca="1" si="460"/>
        <v>#REF!</v>
      </c>
      <c r="CQ175" s="167" t="e">
        <f t="shared" ca="1" si="461"/>
        <v>#REF!</v>
      </c>
      <c r="CR175" s="167" t="e">
        <f t="shared" ca="1" si="462"/>
        <v>#REF!</v>
      </c>
      <c r="CS175" s="167" t="e">
        <f t="shared" ca="1" si="463"/>
        <v>#REF!</v>
      </c>
      <c r="CT175" s="167" t="e">
        <f t="shared" ca="1" si="464"/>
        <v>#REF!</v>
      </c>
      <c r="CU175" s="167" t="e">
        <f t="shared" ca="1" si="465"/>
        <v>#REF!</v>
      </c>
      <c r="CV175" s="167" t="e">
        <f t="shared" ca="1" si="466"/>
        <v>#REF!</v>
      </c>
      <c r="CW175" s="167" t="e">
        <f t="shared" ca="1" si="467"/>
        <v>#REF!</v>
      </c>
      <c r="CX175" s="167" t="e">
        <f t="shared" ca="1" si="468"/>
        <v>#REF!</v>
      </c>
      <c r="CY175" s="167" t="e">
        <f t="shared" ca="1" si="469"/>
        <v>#REF!</v>
      </c>
      <c r="CZ175" s="167" t="e">
        <f t="shared" ca="1" si="470"/>
        <v>#REF!</v>
      </c>
      <c r="DA175" s="167" t="e">
        <f t="shared" ca="1" si="471"/>
        <v>#REF!</v>
      </c>
      <c r="DB175" s="167" t="e">
        <f t="shared" ca="1" si="472"/>
        <v>#REF!</v>
      </c>
      <c r="DC175" s="167" t="e">
        <f t="shared" ca="1" si="473"/>
        <v>#REF!</v>
      </c>
      <c r="DD175" s="167" t="e">
        <f t="shared" ca="1" si="474"/>
        <v>#REF!</v>
      </c>
      <c r="DE175" s="167" t="e">
        <f t="shared" ca="1" si="475"/>
        <v>#REF!</v>
      </c>
      <c r="DF175" s="167" t="e">
        <f t="shared" ca="1" si="476"/>
        <v>#REF!</v>
      </c>
      <c r="DH175" s="167">
        <f t="shared" si="477"/>
        <v>0</v>
      </c>
      <c r="DI175" s="167">
        <f t="shared" si="478"/>
        <v>0</v>
      </c>
      <c r="DJ175" s="167">
        <f t="shared" si="479"/>
        <v>0</v>
      </c>
      <c r="DK175" s="167">
        <f t="shared" si="480"/>
        <v>0</v>
      </c>
      <c r="DL175" s="167">
        <f t="shared" si="481"/>
        <v>0</v>
      </c>
      <c r="DM175" s="167">
        <f t="shared" si="482"/>
        <v>0</v>
      </c>
      <c r="DN175" s="167">
        <f t="shared" si="483"/>
        <v>0</v>
      </c>
      <c r="DO175" s="167">
        <f t="shared" si="484"/>
        <v>0</v>
      </c>
      <c r="DP175" s="167">
        <f t="shared" si="485"/>
        <v>0</v>
      </c>
      <c r="DQ175" s="167">
        <f t="shared" si="486"/>
        <v>0</v>
      </c>
      <c r="DR175" s="167">
        <f t="shared" si="487"/>
        <v>0</v>
      </c>
      <c r="DS175" s="167">
        <f t="shared" si="488"/>
        <v>0</v>
      </c>
      <c r="DT175" s="167">
        <f t="shared" si="489"/>
        <v>0</v>
      </c>
      <c r="DU175" s="167">
        <f t="shared" si="490"/>
        <v>0</v>
      </c>
      <c r="DV175" s="167">
        <f t="shared" si="491"/>
        <v>0</v>
      </c>
      <c r="DW175" s="167">
        <f t="shared" si="492"/>
        <v>0</v>
      </c>
      <c r="DY175" s="167" t="e">
        <f t="shared" ca="1" si="528"/>
        <v>#REF!</v>
      </c>
      <c r="DZ175" s="167" t="e">
        <f t="shared" ca="1" si="529"/>
        <v>#REF!</v>
      </c>
      <c r="EA175" s="167" t="e">
        <f t="shared" ca="1" si="530"/>
        <v>#REF!</v>
      </c>
      <c r="EB175" s="167" t="e">
        <f t="shared" ca="1" si="531"/>
        <v>#REF!</v>
      </c>
      <c r="EC175" s="167" t="e">
        <f t="shared" ca="1" si="532"/>
        <v>#REF!</v>
      </c>
      <c r="ED175" s="167" t="e">
        <f t="shared" ca="1" si="533"/>
        <v>#REF!</v>
      </c>
      <c r="EE175" s="167" t="e">
        <f t="shared" ca="1" si="534"/>
        <v>#REF!</v>
      </c>
      <c r="EF175" s="167" t="e">
        <f t="shared" ca="1" si="535"/>
        <v>#REF!</v>
      </c>
      <c r="EG175" s="167" t="e">
        <f t="shared" ca="1" si="536"/>
        <v>#REF!</v>
      </c>
      <c r="EH175" s="167" t="e">
        <f t="shared" ca="1" si="537"/>
        <v>#REF!</v>
      </c>
      <c r="EI175" s="167" t="e">
        <f t="shared" ca="1" si="538"/>
        <v>#REF!</v>
      </c>
      <c r="EJ175" s="167" t="e">
        <f t="shared" ca="1" si="539"/>
        <v>#REF!</v>
      </c>
      <c r="EK175" s="167" t="e">
        <f t="shared" ca="1" si="540"/>
        <v>#REF!</v>
      </c>
      <c r="EL175" s="167" t="e">
        <f t="shared" ca="1" si="541"/>
        <v>#REF!</v>
      </c>
      <c r="EM175" s="167" t="e">
        <f t="shared" ca="1" si="542"/>
        <v>#REF!</v>
      </c>
      <c r="EN175" s="167" t="e">
        <f t="shared" ca="1" si="543"/>
        <v>#REF!</v>
      </c>
      <c r="EP175" s="167">
        <f t="shared" si="544"/>
        <v>0</v>
      </c>
      <c r="EQ175" s="167">
        <f t="shared" si="545"/>
        <v>0</v>
      </c>
      <c r="ER175" s="167">
        <f t="shared" si="546"/>
        <v>0</v>
      </c>
      <c r="ES175" s="167">
        <f t="shared" si="547"/>
        <v>0</v>
      </c>
      <c r="ET175" s="167">
        <f t="shared" si="548"/>
        <v>0</v>
      </c>
      <c r="EU175" s="167">
        <f t="shared" si="549"/>
        <v>0</v>
      </c>
      <c r="EV175" s="167">
        <f t="shared" si="550"/>
        <v>0</v>
      </c>
      <c r="EW175" s="167">
        <f t="shared" si="551"/>
        <v>0</v>
      </c>
      <c r="EX175" s="167">
        <f t="shared" si="552"/>
        <v>0</v>
      </c>
      <c r="EY175" s="167">
        <f t="shared" si="553"/>
        <v>0</v>
      </c>
      <c r="EZ175" s="167">
        <f t="shared" si="554"/>
        <v>0</v>
      </c>
      <c r="FA175" s="167">
        <f t="shared" si="555"/>
        <v>0</v>
      </c>
      <c r="FB175" s="167">
        <f t="shared" si="556"/>
        <v>0</v>
      </c>
      <c r="FC175" s="167">
        <f t="shared" si="557"/>
        <v>0</v>
      </c>
      <c r="FD175" s="167">
        <f t="shared" si="558"/>
        <v>0</v>
      </c>
      <c r="FE175" s="167">
        <f t="shared" si="559"/>
        <v>0</v>
      </c>
      <c r="FG175" s="167">
        <f t="shared" si="560"/>
        <v>0</v>
      </c>
      <c r="FH175" s="167">
        <f t="shared" si="561"/>
        <v>0</v>
      </c>
      <c r="FI175" s="167">
        <f t="shared" si="562"/>
        <v>0</v>
      </c>
      <c r="FJ175" s="167">
        <f t="shared" si="563"/>
        <v>0</v>
      </c>
      <c r="FK175" s="167">
        <f t="shared" si="564"/>
        <v>0</v>
      </c>
      <c r="FL175" s="167">
        <f t="shared" si="565"/>
        <v>0</v>
      </c>
      <c r="FM175" s="167">
        <f t="shared" si="566"/>
        <v>0</v>
      </c>
      <c r="FN175" s="167">
        <f t="shared" si="567"/>
        <v>0</v>
      </c>
      <c r="FO175" s="167">
        <f t="shared" si="568"/>
        <v>0</v>
      </c>
      <c r="FP175" s="167">
        <f t="shared" si="569"/>
        <v>0</v>
      </c>
      <c r="FQ175" s="167">
        <f t="shared" si="570"/>
        <v>0</v>
      </c>
      <c r="FR175" s="167">
        <f t="shared" si="571"/>
        <v>0</v>
      </c>
      <c r="FS175" s="167">
        <f t="shared" si="572"/>
        <v>0</v>
      </c>
      <c r="FT175" s="167">
        <f t="shared" si="573"/>
        <v>0</v>
      </c>
      <c r="FU175" s="167">
        <f t="shared" si="574"/>
        <v>0</v>
      </c>
      <c r="FV175" s="167">
        <f t="shared" si="575"/>
        <v>0</v>
      </c>
      <c r="FX175" s="167">
        <f t="shared" si="576"/>
        <v>0</v>
      </c>
      <c r="FY175" s="167">
        <f t="shared" si="577"/>
        <v>0</v>
      </c>
      <c r="FZ175" s="167">
        <f t="shared" si="578"/>
        <v>0</v>
      </c>
      <c r="GA175" s="167">
        <f t="shared" si="579"/>
        <v>0</v>
      </c>
      <c r="GB175" s="167">
        <f t="shared" si="580"/>
        <v>0</v>
      </c>
      <c r="GC175" s="167">
        <f t="shared" si="581"/>
        <v>0</v>
      </c>
      <c r="GD175" s="167">
        <f t="shared" si="582"/>
        <v>0</v>
      </c>
      <c r="GE175" s="167">
        <f t="shared" si="583"/>
        <v>0</v>
      </c>
      <c r="GF175" s="167">
        <f t="shared" si="584"/>
        <v>0</v>
      </c>
      <c r="GG175" s="167">
        <f t="shared" si="585"/>
        <v>0</v>
      </c>
      <c r="GH175" s="167">
        <f t="shared" si="586"/>
        <v>0</v>
      </c>
      <c r="GI175" s="167">
        <f t="shared" si="587"/>
        <v>0</v>
      </c>
      <c r="GJ175" s="167">
        <f t="shared" si="588"/>
        <v>0</v>
      </c>
      <c r="GK175" s="167">
        <f t="shared" si="589"/>
        <v>0</v>
      </c>
      <c r="GL175" s="167">
        <f t="shared" si="590"/>
        <v>0</v>
      </c>
      <c r="GM175" s="167">
        <f t="shared" si="591"/>
        <v>0</v>
      </c>
      <c r="GO175" s="167" t="e">
        <f t="shared" ca="1" si="426"/>
        <v>#REF!</v>
      </c>
      <c r="GP175" s="167" t="e">
        <f t="shared" ca="1" si="614"/>
        <v>#REF!</v>
      </c>
      <c r="GQ175" s="167" t="e">
        <f t="shared" ca="1" si="614"/>
        <v>#REF!</v>
      </c>
      <c r="GR175" s="167" t="e">
        <f t="shared" ca="1" si="614"/>
        <v>#REF!</v>
      </c>
      <c r="GS175" s="167" t="e">
        <f t="shared" ca="1" si="614"/>
        <v>#REF!</v>
      </c>
      <c r="GT175" s="167" t="e">
        <f t="shared" ca="1" si="614"/>
        <v>#REF!</v>
      </c>
      <c r="GU175" s="167" t="e">
        <f t="shared" ca="1" si="614"/>
        <v>#REF!</v>
      </c>
      <c r="GV175" s="167" t="e">
        <f t="shared" ca="1" si="614"/>
        <v>#REF!</v>
      </c>
      <c r="GW175" s="167" t="e">
        <f t="shared" ca="1" si="614"/>
        <v>#REF!</v>
      </c>
      <c r="GX175" s="167" t="e">
        <f t="shared" ca="1" si="614"/>
        <v>#REF!</v>
      </c>
      <c r="GY175" s="167" t="e">
        <f t="shared" ca="1" si="614"/>
        <v>#REF!</v>
      </c>
      <c r="GZ175" s="167" t="e">
        <f t="shared" ca="1" si="614"/>
        <v>#REF!</v>
      </c>
      <c r="HA175" s="167" t="e">
        <f t="shared" ca="1" si="614"/>
        <v>#REF!</v>
      </c>
      <c r="HB175" s="167" t="e">
        <f t="shared" ca="1" si="614"/>
        <v>#REF!</v>
      </c>
      <c r="HC175" s="167" t="e">
        <f t="shared" ca="1" si="614"/>
        <v>#REF!</v>
      </c>
      <c r="HD175" s="167" t="e">
        <f t="shared" ca="1" si="614"/>
        <v>#REF!</v>
      </c>
      <c r="HF175" s="167" t="e">
        <f t="shared" ca="1" si="493"/>
        <v>#REF!</v>
      </c>
      <c r="HG175" s="167" t="e">
        <f t="shared" ca="1" si="494"/>
        <v>#REF!</v>
      </c>
      <c r="HH175" s="167" t="e">
        <f t="shared" ca="1" si="495"/>
        <v>#REF!</v>
      </c>
      <c r="HI175" s="167" t="e">
        <f t="shared" ca="1" si="496"/>
        <v>#REF!</v>
      </c>
      <c r="HJ175" s="167" t="e">
        <f t="shared" ca="1" si="497"/>
        <v>#REF!</v>
      </c>
      <c r="HK175" s="167" t="e">
        <f t="shared" ca="1" si="498"/>
        <v>#REF!</v>
      </c>
      <c r="HL175" s="167" t="e">
        <f t="shared" ca="1" si="499"/>
        <v>#REF!</v>
      </c>
      <c r="HM175" s="167" t="e">
        <f t="shared" ca="1" si="500"/>
        <v>#REF!</v>
      </c>
      <c r="HN175" s="167" t="e">
        <f t="shared" ca="1" si="501"/>
        <v>#REF!</v>
      </c>
      <c r="HO175" s="167" t="e">
        <f t="shared" ca="1" si="502"/>
        <v>#REF!</v>
      </c>
      <c r="HP175" s="167" t="e">
        <f t="shared" ca="1" si="503"/>
        <v>#REF!</v>
      </c>
      <c r="HQ175" s="167" t="e">
        <f t="shared" ca="1" si="504"/>
        <v>#REF!</v>
      </c>
      <c r="HR175" s="167" t="e">
        <f t="shared" ca="1" si="505"/>
        <v>#REF!</v>
      </c>
      <c r="HS175" s="167" t="e">
        <f t="shared" ca="1" si="506"/>
        <v>#REF!</v>
      </c>
      <c r="HT175" s="167" t="e">
        <f t="shared" ca="1" si="507"/>
        <v>#REF!</v>
      </c>
      <c r="HU175" s="167" t="e">
        <f t="shared" ca="1" si="508"/>
        <v>#REF!</v>
      </c>
      <c r="HW175" s="167" t="e">
        <f t="shared" ca="1" si="509"/>
        <v>#REF!</v>
      </c>
      <c r="HX175" s="167">
        <f t="shared" si="510"/>
        <v>0</v>
      </c>
      <c r="HY175" s="167" t="e">
        <f t="shared" ca="1" si="592"/>
        <v>#REF!</v>
      </c>
      <c r="HZ175" s="219" t="e">
        <f t="shared" ca="1" si="593"/>
        <v>#REF!</v>
      </c>
    </row>
    <row r="176" spans="1:234" s="48" customFormat="1">
      <c r="A176" s="3" t="s">
        <v>342</v>
      </c>
      <c r="B176" s="202" t="str">
        <f>INDEX('Ref1'!$E:$E,MATCH(A176,'Ref1'!$A:$A,0))</f>
        <v>Huntingdonshire</v>
      </c>
      <c r="C176" s="42" t="str">
        <f>INDEX(Data1!B:B,MATCH(A176,Data1!A:A,0))</f>
        <v>SD</v>
      </c>
      <c r="D176" s="253" t="str">
        <f>INDEX(Data1!C:C,MATCH(A176,Data1!A:A,0))</f>
        <v>E</v>
      </c>
      <c r="E176" s="200" t="str">
        <f>IF($C$6="No","No",IF(COUNTIF(Inputs!$K$359:$K$398,$A176)&gt;0,"Yes","No"))</f>
        <v>No</v>
      </c>
      <c r="F176" s="404"/>
      <c r="G176" s="62">
        <f>INDEX('4_RatesSplit'!K:K,MATCH($A176,'4_RatesSplit'!$A:$A,0))</f>
        <v>0</v>
      </c>
      <c r="H176" s="171">
        <f>INDEX('4_RatesSplit'!L:L,MATCH($A176,'4_RatesSplit'!$A:$A,0))</f>
        <v>0</v>
      </c>
      <c r="I176" s="167">
        <f>INDEX('4_RatesSplit'!M:M,MATCH($A176,'4_RatesSplit'!$A:$A,0))</f>
        <v>0</v>
      </c>
      <c r="J176" s="167">
        <f>INDEX('4_RatesSplit'!N:N,MATCH($A176,'4_RatesSplit'!$A:$A,0))</f>
        <v>0</v>
      </c>
      <c r="K176" s="167">
        <f>INDEX('4_RatesSplit'!O:O,MATCH($A176,'4_RatesSplit'!$A:$A,0))</f>
        <v>0</v>
      </c>
      <c r="L176" s="167">
        <f>INDEX('4_RatesSplit'!P:P,MATCH($A176,'4_RatesSplit'!$A:$A,0))</f>
        <v>0</v>
      </c>
      <c r="M176" s="167">
        <f>INDEX('4_RatesSplit'!Q:Q,MATCH($A176,'4_RatesSplit'!$A:$A,0))</f>
        <v>0</v>
      </c>
      <c r="N176" s="167">
        <f>INDEX('4_RatesSplit'!R:R,MATCH($A176,'4_RatesSplit'!$A:$A,0))</f>
        <v>0</v>
      </c>
      <c r="O176" s="167">
        <f>INDEX('4_RatesSplit'!S:S,MATCH($A176,'4_RatesSplit'!$A:$A,0))</f>
        <v>0</v>
      </c>
      <c r="P176" s="167">
        <f>INDEX('4_RatesSplit'!T:T,MATCH($A176,'4_RatesSplit'!$A:$A,0))</f>
        <v>0</v>
      </c>
      <c r="Q176" s="167">
        <f>INDEX('4_RatesSplit'!U:U,MATCH($A176,'4_RatesSplit'!$A:$A,0))</f>
        <v>0</v>
      </c>
      <c r="R176" s="167">
        <f>INDEX('4_RatesSplit'!V:V,MATCH($A176,'4_RatesSplit'!$A:$A,0))</f>
        <v>0</v>
      </c>
      <c r="S176" s="167">
        <f>INDEX('4_RatesSplit'!W:W,MATCH($A176,'4_RatesSplit'!$A:$A,0))</f>
        <v>0</v>
      </c>
      <c r="T176" s="167">
        <f>INDEX('4_RatesSplit'!X:X,MATCH($A176,'4_RatesSplit'!$A:$A,0))</f>
        <v>0</v>
      </c>
      <c r="U176" s="167">
        <f>INDEX('4_RatesSplit'!Y:Y,MATCH($A176,'4_RatesSplit'!$A:$A,0))</f>
        <v>0</v>
      </c>
      <c r="V176" s="167">
        <f>INDEX('4_RatesSplit'!Z:Z,MATCH($A176,'4_RatesSplit'!$A:$A,0))</f>
        <v>0</v>
      </c>
      <c r="W176" s="167">
        <f>INDEX('4_RatesSplit'!AA:AA,MATCH($A176,'4_RatesSplit'!$A:$A,0))</f>
        <v>0</v>
      </c>
      <c r="X176" s="18"/>
      <c r="Y176" s="168" t="e">
        <f ca="1">INDEX('4_RatesSplit'!AT:AT,MATCH($A176,'4_RatesSplit'!$A:$A,0))</f>
        <v>#REF!</v>
      </c>
      <c r="Z176" s="168" t="e">
        <f ca="1">INDEX('4_RatesSplit'!AU:AU,MATCH($A176,'4_RatesSplit'!$A:$A,0))</f>
        <v>#REF!</v>
      </c>
      <c r="AA176" s="168" t="e">
        <f ca="1">INDEX('4_RatesSplit'!AV:AV,MATCH($A176,'4_RatesSplit'!$A:$A,0))</f>
        <v>#REF!</v>
      </c>
      <c r="AB176" s="168" t="e">
        <f ca="1">INDEX('4_RatesSplit'!AW:AW,MATCH($A176,'4_RatesSplit'!$A:$A,0))</f>
        <v>#REF!</v>
      </c>
      <c r="AC176" s="168" t="e">
        <f ca="1">INDEX('4_RatesSplit'!AX:AX,MATCH($A176,'4_RatesSplit'!$A:$A,0))</f>
        <v>#REF!</v>
      </c>
      <c r="AD176" s="168" t="e">
        <f ca="1">INDEX('4_RatesSplit'!AY:AY,MATCH($A176,'4_RatesSplit'!$A:$A,0))</f>
        <v>#REF!</v>
      </c>
      <c r="AE176" s="168" t="e">
        <f ca="1">INDEX('4_RatesSplit'!AZ:AZ,MATCH($A176,'4_RatesSplit'!$A:$A,0))</f>
        <v>#REF!</v>
      </c>
      <c r="AF176" s="168" t="e">
        <f ca="1">INDEX('4_RatesSplit'!BA:BA,MATCH($A176,'4_RatesSplit'!$A:$A,0))</f>
        <v>#REF!</v>
      </c>
      <c r="AG176" s="168" t="e">
        <f ca="1">INDEX('4_RatesSplit'!BB:BB,MATCH($A176,'4_RatesSplit'!$A:$A,0))</f>
        <v>#REF!</v>
      </c>
      <c r="AH176" s="168" t="e">
        <f ca="1">INDEX('4_RatesSplit'!BC:BC,MATCH($A176,'4_RatesSplit'!$A:$A,0))</f>
        <v>#REF!</v>
      </c>
      <c r="AI176" s="168" t="e">
        <f ca="1">INDEX('4_RatesSplit'!BD:BD,MATCH($A176,'4_RatesSplit'!$A:$A,0))</f>
        <v>#REF!</v>
      </c>
      <c r="AJ176" s="168" t="e">
        <f ca="1">INDEX('4_RatesSplit'!BE:BE,MATCH($A176,'4_RatesSplit'!$A:$A,0))</f>
        <v>#REF!</v>
      </c>
      <c r="AK176" s="168" t="e">
        <f ca="1">INDEX('4_RatesSplit'!BF:BF,MATCH($A176,'4_RatesSplit'!$A:$A,0))</f>
        <v>#REF!</v>
      </c>
      <c r="AL176" s="168" t="e">
        <f ca="1">INDEX('4_RatesSplit'!BG:BG,MATCH($A176,'4_RatesSplit'!$A:$A,0))</f>
        <v>#REF!</v>
      </c>
      <c r="AM176" s="168" t="e">
        <f ca="1">INDEX('4_RatesSplit'!BH:BH,MATCH($A176,'4_RatesSplit'!$A:$A,0))</f>
        <v>#REF!</v>
      </c>
      <c r="AN176" s="198" t="e">
        <f ca="1">INDEX('4_RatesSplit'!BI:BI,MATCH($A176,'4_RatesSplit'!$A:$A,0))</f>
        <v>#REF!</v>
      </c>
      <c r="AO176" s="114"/>
      <c r="AP176" s="167" t="e">
        <f t="shared" ca="1" si="511"/>
        <v>#REF!</v>
      </c>
      <c r="AQ176" s="167" t="e">
        <f t="shared" ca="1" si="512"/>
        <v>#REF!</v>
      </c>
      <c r="AR176" s="167" t="e">
        <f t="shared" ca="1" si="513"/>
        <v>#REF!</v>
      </c>
      <c r="AS176" s="167" t="e">
        <f t="shared" ca="1" si="514"/>
        <v>#REF!</v>
      </c>
      <c r="AT176" s="167" t="e">
        <f t="shared" ca="1" si="515"/>
        <v>#REF!</v>
      </c>
      <c r="AU176" s="167" t="e">
        <f t="shared" ca="1" si="516"/>
        <v>#REF!</v>
      </c>
      <c r="AV176" s="167" t="e">
        <f t="shared" ca="1" si="517"/>
        <v>#REF!</v>
      </c>
      <c r="AW176" s="167" t="e">
        <f t="shared" ca="1" si="518"/>
        <v>#REF!</v>
      </c>
      <c r="AX176" s="167" t="e">
        <f t="shared" ca="1" si="519"/>
        <v>#REF!</v>
      </c>
      <c r="AY176" s="167" t="e">
        <f t="shared" ca="1" si="520"/>
        <v>#REF!</v>
      </c>
      <c r="AZ176" s="167" t="e">
        <f t="shared" ca="1" si="521"/>
        <v>#REF!</v>
      </c>
      <c r="BA176" s="167" t="e">
        <f t="shared" ca="1" si="522"/>
        <v>#REF!</v>
      </c>
      <c r="BB176" s="167" t="e">
        <f t="shared" ca="1" si="523"/>
        <v>#REF!</v>
      </c>
      <c r="BC176" s="167" t="e">
        <f t="shared" ca="1" si="524"/>
        <v>#REF!</v>
      </c>
      <c r="BD176" s="167" t="e">
        <f t="shared" ca="1" si="525"/>
        <v>#REF!</v>
      </c>
      <c r="BE176" s="167" t="e">
        <f t="shared" ca="1" si="526"/>
        <v>#REF!</v>
      </c>
      <c r="BF176" s="18"/>
      <c r="BG176" s="168">
        <f>INDEX('2_Needs'!$F:$F,MATCH($A176,'2_Needs'!$A:$A,0))</f>
        <v>3.6740119672861913E-4</v>
      </c>
      <c r="BH176" s="114"/>
      <c r="BI176" s="167">
        <f t="shared" ref="BI176:BX176" si="628">IF(BI$3="reset",$BG176*BI$6,BH176*(1+$C$4))</f>
        <v>0</v>
      </c>
      <c r="BJ176" s="167">
        <f t="shared" si="628"/>
        <v>0</v>
      </c>
      <c r="BK176" s="167">
        <f t="shared" si="628"/>
        <v>0</v>
      </c>
      <c r="BL176" s="167">
        <f t="shared" si="628"/>
        <v>0</v>
      </c>
      <c r="BM176" s="167">
        <f t="shared" si="628"/>
        <v>0</v>
      </c>
      <c r="BN176" s="167">
        <f t="shared" si="628"/>
        <v>0</v>
      </c>
      <c r="BO176" s="167">
        <f t="shared" si="628"/>
        <v>0</v>
      </c>
      <c r="BP176" s="167">
        <f t="shared" si="628"/>
        <v>0</v>
      </c>
      <c r="BQ176" s="167">
        <f t="shared" si="628"/>
        <v>0</v>
      </c>
      <c r="BR176" s="167">
        <f t="shared" si="628"/>
        <v>0</v>
      </c>
      <c r="BS176" s="167">
        <f t="shared" si="628"/>
        <v>0</v>
      </c>
      <c r="BT176" s="167">
        <f t="shared" si="628"/>
        <v>0</v>
      </c>
      <c r="BU176" s="167">
        <f t="shared" si="628"/>
        <v>0</v>
      </c>
      <c r="BV176" s="167">
        <f t="shared" si="628"/>
        <v>0</v>
      </c>
      <c r="BW176" s="167">
        <f t="shared" si="628"/>
        <v>0</v>
      </c>
      <c r="BX176" s="167">
        <f t="shared" si="628"/>
        <v>0</v>
      </c>
      <c r="BZ176" s="167" t="e">
        <f t="shared" ca="1" si="445"/>
        <v>#REF!</v>
      </c>
      <c r="CA176" s="167" t="e">
        <f t="shared" ca="1" si="446"/>
        <v>#REF!</v>
      </c>
      <c r="CB176" s="167" t="e">
        <f t="shared" ca="1" si="447"/>
        <v>#REF!</v>
      </c>
      <c r="CC176" s="167" t="e">
        <f t="shared" ca="1" si="448"/>
        <v>#REF!</v>
      </c>
      <c r="CD176" s="167" t="e">
        <f t="shared" ca="1" si="449"/>
        <v>#REF!</v>
      </c>
      <c r="CE176" s="167" t="e">
        <f t="shared" ca="1" si="450"/>
        <v>#REF!</v>
      </c>
      <c r="CF176" s="167" t="e">
        <f t="shared" ca="1" si="451"/>
        <v>#REF!</v>
      </c>
      <c r="CG176" s="167" t="e">
        <f t="shared" ca="1" si="452"/>
        <v>#REF!</v>
      </c>
      <c r="CH176" s="167" t="e">
        <f t="shared" ca="1" si="453"/>
        <v>#REF!</v>
      </c>
      <c r="CI176" s="167" t="e">
        <f t="shared" ca="1" si="454"/>
        <v>#REF!</v>
      </c>
      <c r="CJ176" s="167" t="e">
        <f t="shared" ca="1" si="455"/>
        <v>#REF!</v>
      </c>
      <c r="CK176" s="167" t="e">
        <f t="shared" ca="1" si="456"/>
        <v>#REF!</v>
      </c>
      <c r="CL176" s="167" t="e">
        <f t="shared" ca="1" si="457"/>
        <v>#REF!</v>
      </c>
      <c r="CM176" s="167" t="e">
        <f t="shared" ca="1" si="458"/>
        <v>#REF!</v>
      </c>
      <c r="CN176" s="167" t="e">
        <f t="shared" ca="1" si="459"/>
        <v>#REF!</v>
      </c>
      <c r="CO176" s="167" t="e">
        <f t="shared" ca="1" si="460"/>
        <v>#REF!</v>
      </c>
      <c r="CQ176" s="167" t="e">
        <f t="shared" ca="1" si="461"/>
        <v>#REF!</v>
      </c>
      <c r="CR176" s="167" t="e">
        <f t="shared" ca="1" si="462"/>
        <v>#REF!</v>
      </c>
      <c r="CS176" s="167" t="e">
        <f t="shared" ca="1" si="463"/>
        <v>#REF!</v>
      </c>
      <c r="CT176" s="167" t="e">
        <f t="shared" ca="1" si="464"/>
        <v>#REF!</v>
      </c>
      <c r="CU176" s="167" t="e">
        <f t="shared" ca="1" si="465"/>
        <v>#REF!</v>
      </c>
      <c r="CV176" s="167" t="e">
        <f t="shared" ca="1" si="466"/>
        <v>#REF!</v>
      </c>
      <c r="CW176" s="167" t="e">
        <f t="shared" ca="1" si="467"/>
        <v>#REF!</v>
      </c>
      <c r="CX176" s="167" t="e">
        <f t="shared" ca="1" si="468"/>
        <v>#REF!</v>
      </c>
      <c r="CY176" s="167" t="e">
        <f t="shared" ca="1" si="469"/>
        <v>#REF!</v>
      </c>
      <c r="CZ176" s="167" t="e">
        <f t="shared" ca="1" si="470"/>
        <v>#REF!</v>
      </c>
      <c r="DA176" s="167" t="e">
        <f t="shared" ca="1" si="471"/>
        <v>#REF!</v>
      </c>
      <c r="DB176" s="167" t="e">
        <f t="shared" ca="1" si="472"/>
        <v>#REF!</v>
      </c>
      <c r="DC176" s="167" t="e">
        <f t="shared" ca="1" si="473"/>
        <v>#REF!</v>
      </c>
      <c r="DD176" s="167" t="e">
        <f t="shared" ca="1" si="474"/>
        <v>#REF!</v>
      </c>
      <c r="DE176" s="167" t="e">
        <f t="shared" ca="1" si="475"/>
        <v>#REF!</v>
      </c>
      <c r="DF176" s="167" t="e">
        <f t="shared" ca="1" si="476"/>
        <v>#REF!</v>
      </c>
      <c r="DH176" s="167">
        <f t="shared" si="477"/>
        <v>0</v>
      </c>
      <c r="DI176" s="167">
        <f t="shared" si="478"/>
        <v>0</v>
      </c>
      <c r="DJ176" s="167">
        <f t="shared" si="479"/>
        <v>0</v>
      </c>
      <c r="DK176" s="167">
        <f t="shared" si="480"/>
        <v>0</v>
      </c>
      <c r="DL176" s="167">
        <f t="shared" si="481"/>
        <v>0</v>
      </c>
      <c r="DM176" s="167">
        <f t="shared" si="482"/>
        <v>0</v>
      </c>
      <c r="DN176" s="167">
        <f t="shared" si="483"/>
        <v>0</v>
      </c>
      <c r="DO176" s="167">
        <f t="shared" si="484"/>
        <v>0</v>
      </c>
      <c r="DP176" s="167">
        <f t="shared" si="485"/>
        <v>0</v>
      </c>
      <c r="DQ176" s="167">
        <f t="shared" si="486"/>
        <v>0</v>
      </c>
      <c r="DR176" s="167">
        <f t="shared" si="487"/>
        <v>0</v>
      </c>
      <c r="DS176" s="167">
        <f t="shared" si="488"/>
        <v>0</v>
      </c>
      <c r="DT176" s="167">
        <f t="shared" si="489"/>
        <v>0</v>
      </c>
      <c r="DU176" s="167">
        <f t="shared" si="490"/>
        <v>0</v>
      </c>
      <c r="DV176" s="167">
        <f t="shared" si="491"/>
        <v>0</v>
      </c>
      <c r="DW176" s="167">
        <f t="shared" si="492"/>
        <v>0</v>
      </c>
      <c r="DY176" s="167" t="e">
        <f t="shared" ca="1" si="528"/>
        <v>#REF!</v>
      </c>
      <c r="DZ176" s="167" t="e">
        <f t="shared" ca="1" si="529"/>
        <v>#REF!</v>
      </c>
      <c r="EA176" s="167" t="e">
        <f t="shared" ca="1" si="530"/>
        <v>#REF!</v>
      </c>
      <c r="EB176" s="167" t="e">
        <f t="shared" ca="1" si="531"/>
        <v>#REF!</v>
      </c>
      <c r="EC176" s="167" t="e">
        <f t="shared" ca="1" si="532"/>
        <v>#REF!</v>
      </c>
      <c r="ED176" s="167" t="e">
        <f t="shared" ca="1" si="533"/>
        <v>#REF!</v>
      </c>
      <c r="EE176" s="167" t="e">
        <f t="shared" ca="1" si="534"/>
        <v>#REF!</v>
      </c>
      <c r="EF176" s="167" t="e">
        <f t="shared" ca="1" si="535"/>
        <v>#REF!</v>
      </c>
      <c r="EG176" s="167" t="e">
        <f t="shared" ca="1" si="536"/>
        <v>#REF!</v>
      </c>
      <c r="EH176" s="167" t="e">
        <f t="shared" ca="1" si="537"/>
        <v>#REF!</v>
      </c>
      <c r="EI176" s="167" t="e">
        <f t="shared" ca="1" si="538"/>
        <v>#REF!</v>
      </c>
      <c r="EJ176" s="167" t="e">
        <f t="shared" ca="1" si="539"/>
        <v>#REF!</v>
      </c>
      <c r="EK176" s="167" t="e">
        <f t="shared" ca="1" si="540"/>
        <v>#REF!</v>
      </c>
      <c r="EL176" s="167" t="e">
        <f t="shared" ca="1" si="541"/>
        <v>#REF!</v>
      </c>
      <c r="EM176" s="167" t="e">
        <f t="shared" ca="1" si="542"/>
        <v>#REF!</v>
      </c>
      <c r="EN176" s="167" t="e">
        <f t="shared" ca="1" si="543"/>
        <v>#REF!</v>
      </c>
      <c r="EP176" s="167">
        <f t="shared" si="544"/>
        <v>0</v>
      </c>
      <c r="EQ176" s="167">
        <f t="shared" si="545"/>
        <v>0</v>
      </c>
      <c r="ER176" s="167">
        <f t="shared" si="546"/>
        <v>0</v>
      </c>
      <c r="ES176" s="167">
        <f t="shared" si="547"/>
        <v>0</v>
      </c>
      <c r="ET176" s="167">
        <f t="shared" si="548"/>
        <v>0</v>
      </c>
      <c r="EU176" s="167">
        <f t="shared" si="549"/>
        <v>0</v>
      </c>
      <c r="EV176" s="167">
        <f t="shared" si="550"/>
        <v>0</v>
      </c>
      <c r="EW176" s="167">
        <f t="shared" si="551"/>
        <v>0</v>
      </c>
      <c r="EX176" s="167">
        <f t="shared" si="552"/>
        <v>0</v>
      </c>
      <c r="EY176" s="167">
        <f t="shared" si="553"/>
        <v>0</v>
      </c>
      <c r="EZ176" s="167">
        <f t="shared" si="554"/>
        <v>0</v>
      </c>
      <c r="FA176" s="167">
        <f t="shared" si="555"/>
        <v>0</v>
      </c>
      <c r="FB176" s="167">
        <f t="shared" si="556"/>
        <v>0</v>
      </c>
      <c r="FC176" s="167">
        <f t="shared" si="557"/>
        <v>0</v>
      </c>
      <c r="FD176" s="167">
        <f t="shared" si="558"/>
        <v>0</v>
      </c>
      <c r="FE176" s="167">
        <f t="shared" si="559"/>
        <v>0</v>
      </c>
      <c r="FG176" s="167">
        <f t="shared" si="560"/>
        <v>0</v>
      </c>
      <c r="FH176" s="167">
        <f t="shared" si="561"/>
        <v>0</v>
      </c>
      <c r="FI176" s="167">
        <f t="shared" si="562"/>
        <v>0</v>
      </c>
      <c r="FJ176" s="167">
        <f t="shared" si="563"/>
        <v>0</v>
      </c>
      <c r="FK176" s="167">
        <f t="shared" si="564"/>
        <v>0</v>
      </c>
      <c r="FL176" s="167">
        <f t="shared" si="565"/>
        <v>0</v>
      </c>
      <c r="FM176" s="167">
        <f t="shared" si="566"/>
        <v>0</v>
      </c>
      <c r="FN176" s="167">
        <f t="shared" si="567"/>
        <v>0</v>
      </c>
      <c r="FO176" s="167">
        <f t="shared" si="568"/>
        <v>0</v>
      </c>
      <c r="FP176" s="167">
        <f t="shared" si="569"/>
        <v>0</v>
      </c>
      <c r="FQ176" s="167">
        <f t="shared" si="570"/>
        <v>0</v>
      </c>
      <c r="FR176" s="167">
        <f t="shared" si="571"/>
        <v>0</v>
      </c>
      <c r="FS176" s="167">
        <f t="shared" si="572"/>
        <v>0</v>
      </c>
      <c r="FT176" s="167">
        <f t="shared" si="573"/>
        <v>0</v>
      </c>
      <c r="FU176" s="167">
        <f t="shared" si="574"/>
        <v>0</v>
      </c>
      <c r="FV176" s="167">
        <f t="shared" si="575"/>
        <v>0</v>
      </c>
      <c r="FX176" s="167">
        <f t="shared" si="576"/>
        <v>0</v>
      </c>
      <c r="FY176" s="167">
        <f t="shared" si="577"/>
        <v>0</v>
      </c>
      <c r="FZ176" s="167">
        <f t="shared" si="578"/>
        <v>0</v>
      </c>
      <c r="GA176" s="167">
        <f t="shared" si="579"/>
        <v>0</v>
      </c>
      <c r="GB176" s="167">
        <f t="shared" si="580"/>
        <v>0</v>
      </c>
      <c r="GC176" s="167">
        <f t="shared" si="581"/>
        <v>0</v>
      </c>
      <c r="GD176" s="167">
        <f t="shared" si="582"/>
        <v>0</v>
      </c>
      <c r="GE176" s="167">
        <f t="shared" si="583"/>
        <v>0</v>
      </c>
      <c r="GF176" s="167">
        <f t="shared" si="584"/>
        <v>0</v>
      </c>
      <c r="GG176" s="167">
        <f t="shared" si="585"/>
        <v>0</v>
      </c>
      <c r="GH176" s="167">
        <f t="shared" si="586"/>
        <v>0</v>
      </c>
      <c r="GI176" s="167">
        <f t="shared" si="587"/>
        <v>0</v>
      </c>
      <c r="GJ176" s="167">
        <f t="shared" si="588"/>
        <v>0</v>
      </c>
      <c r="GK176" s="167">
        <f t="shared" si="589"/>
        <v>0</v>
      </c>
      <c r="GL176" s="167">
        <f t="shared" si="590"/>
        <v>0</v>
      </c>
      <c r="GM176" s="167">
        <f t="shared" si="591"/>
        <v>0</v>
      </c>
      <c r="GO176" s="167" t="e">
        <f t="shared" ca="1" si="426"/>
        <v>#REF!</v>
      </c>
      <c r="GP176" s="167" t="e">
        <f t="shared" ca="1" si="614"/>
        <v>#REF!</v>
      </c>
      <c r="GQ176" s="167" t="e">
        <f t="shared" ca="1" si="614"/>
        <v>#REF!</v>
      </c>
      <c r="GR176" s="167" t="e">
        <f t="shared" ca="1" si="614"/>
        <v>#REF!</v>
      </c>
      <c r="GS176" s="167" t="e">
        <f t="shared" ca="1" si="614"/>
        <v>#REF!</v>
      </c>
      <c r="GT176" s="167" t="e">
        <f t="shared" ca="1" si="614"/>
        <v>#REF!</v>
      </c>
      <c r="GU176" s="167" t="e">
        <f t="shared" ca="1" si="614"/>
        <v>#REF!</v>
      </c>
      <c r="GV176" s="167" t="e">
        <f t="shared" ca="1" si="614"/>
        <v>#REF!</v>
      </c>
      <c r="GW176" s="167" t="e">
        <f t="shared" ca="1" si="614"/>
        <v>#REF!</v>
      </c>
      <c r="GX176" s="167" t="e">
        <f t="shared" ca="1" si="614"/>
        <v>#REF!</v>
      </c>
      <c r="GY176" s="167" t="e">
        <f t="shared" ca="1" si="614"/>
        <v>#REF!</v>
      </c>
      <c r="GZ176" s="167" t="e">
        <f t="shared" ca="1" si="614"/>
        <v>#REF!</v>
      </c>
      <c r="HA176" s="167" t="e">
        <f t="shared" ca="1" si="614"/>
        <v>#REF!</v>
      </c>
      <c r="HB176" s="167" t="e">
        <f t="shared" ca="1" si="614"/>
        <v>#REF!</v>
      </c>
      <c r="HC176" s="167" t="e">
        <f t="shared" ca="1" si="614"/>
        <v>#REF!</v>
      </c>
      <c r="HD176" s="167" t="e">
        <f t="shared" ca="1" si="614"/>
        <v>#REF!</v>
      </c>
      <c r="HF176" s="167" t="e">
        <f t="shared" ca="1" si="493"/>
        <v>#REF!</v>
      </c>
      <c r="HG176" s="167" t="e">
        <f t="shared" ca="1" si="494"/>
        <v>#REF!</v>
      </c>
      <c r="HH176" s="167" t="e">
        <f t="shared" ca="1" si="495"/>
        <v>#REF!</v>
      </c>
      <c r="HI176" s="167" t="e">
        <f t="shared" ca="1" si="496"/>
        <v>#REF!</v>
      </c>
      <c r="HJ176" s="167" t="e">
        <f t="shared" ca="1" si="497"/>
        <v>#REF!</v>
      </c>
      <c r="HK176" s="167" t="e">
        <f t="shared" ca="1" si="498"/>
        <v>#REF!</v>
      </c>
      <c r="HL176" s="167" t="e">
        <f t="shared" ca="1" si="499"/>
        <v>#REF!</v>
      </c>
      <c r="HM176" s="167" t="e">
        <f t="shared" ca="1" si="500"/>
        <v>#REF!</v>
      </c>
      <c r="HN176" s="167" t="e">
        <f t="shared" ca="1" si="501"/>
        <v>#REF!</v>
      </c>
      <c r="HO176" s="167" t="e">
        <f t="shared" ca="1" si="502"/>
        <v>#REF!</v>
      </c>
      <c r="HP176" s="167" t="e">
        <f t="shared" ca="1" si="503"/>
        <v>#REF!</v>
      </c>
      <c r="HQ176" s="167" t="e">
        <f t="shared" ca="1" si="504"/>
        <v>#REF!</v>
      </c>
      <c r="HR176" s="167" t="e">
        <f t="shared" ca="1" si="505"/>
        <v>#REF!</v>
      </c>
      <c r="HS176" s="167" t="e">
        <f t="shared" ca="1" si="506"/>
        <v>#REF!</v>
      </c>
      <c r="HT176" s="167" t="e">
        <f t="shared" ca="1" si="507"/>
        <v>#REF!</v>
      </c>
      <c r="HU176" s="167" t="e">
        <f t="shared" ca="1" si="508"/>
        <v>#REF!</v>
      </c>
      <c r="HW176" s="167" t="e">
        <f t="shared" ca="1" si="509"/>
        <v>#REF!</v>
      </c>
      <c r="HX176" s="167">
        <f t="shared" si="510"/>
        <v>0</v>
      </c>
      <c r="HY176" s="167" t="e">
        <f t="shared" ca="1" si="592"/>
        <v>#REF!</v>
      </c>
      <c r="HZ176" s="219" t="e">
        <f t="shared" ca="1" si="593"/>
        <v>#REF!</v>
      </c>
    </row>
    <row r="177" spans="1:234" s="48" customFormat="1">
      <c r="A177" s="3" t="s">
        <v>344</v>
      </c>
      <c r="B177" s="202" t="str">
        <f>INDEX('Ref1'!$E:$E,MATCH(A177,'Ref1'!$A:$A,0))</f>
        <v>Hyndburn</v>
      </c>
      <c r="C177" s="42" t="str">
        <f>INDEX(Data1!B:B,MATCH(A177,Data1!A:A,0))</f>
        <v>SD</v>
      </c>
      <c r="D177" s="253" t="str">
        <f>INDEX(Data1!C:C,MATCH(A177,Data1!A:A,0))</f>
        <v>NW</v>
      </c>
      <c r="E177" s="200" t="str">
        <f>IF($C$6="No","No",IF(COUNTIF(Inputs!$K$359:$K$398,$A177)&gt;0,"Yes","No"))</f>
        <v>No</v>
      </c>
      <c r="F177" s="404"/>
      <c r="G177" s="62">
        <f>INDEX('4_RatesSplit'!K:K,MATCH($A177,'4_RatesSplit'!$A:$A,0))</f>
        <v>0</v>
      </c>
      <c r="H177" s="171">
        <f>INDEX('4_RatesSplit'!L:L,MATCH($A177,'4_RatesSplit'!$A:$A,0))</f>
        <v>0</v>
      </c>
      <c r="I177" s="167">
        <f>INDEX('4_RatesSplit'!M:M,MATCH($A177,'4_RatesSplit'!$A:$A,0))</f>
        <v>0</v>
      </c>
      <c r="J177" s="167">
        <f>INDEX('4_RatesSplit'!N:N,MATCH($A177,'4_RatesSplit'!$A:$A,0))</f>
        <v>0</v>
      </c>
      <c r="K177" s="167">
        <f>INDEX('4_RatesSplit'!O:O,MATCH($A177,'4_RatesSplit'!$A:$A,0))</f>
        <v>0</v>
      </c>
      <c r="L177" s="167">
        <f>INDEX('4_RatesSplit'!P:P,MATCH($A177,'4_RatesSplit'!$A:$A,0))</f>
        <v>0</v>
      </c>
      <c r="M177" s="167">
        <f>INDEX('4_RatesSplit'!Q:Q,MATCH($A177,'4_RatesSplit'!$A:$A,0))</f>
        <v>0</v>
      </c>
      <c r="N177" s="167">
        <f>INDEX('4_RatesSplit'!R:R,MATCH($A177,'4_RatesSplit'!$A:$A,0))</f>
        <v>0</v>
      </c>
      <c r="O177" s="167">
        <f>INDEX('4_RatesSplit'!S:S,MATCH($A177,'4_RatesSplit'!$A:$A,0))</f>
        <v>0</v>
      </c>
      <c r="P177" s="167">
        <f>INDEX('4_RatesSplit'!T:T,MATCH($A177,'4_RatesSplit'!$A:$A,0))</f>
        <v>0</v>
      </c>
      <c r="Q177" s="167">
        <f>INDEX('4_RatesSplit'!U:U,MATCH($A177,'4_RatesSplit'!$A:$A,0))</f>
        <v>0</v>
      </c>
      <c r="R177" s="167">
        <f>INDEX('4_RatesSplit'!V:V,MATCH($A177,'4_RatesSplit'!$A:$A,0))</f>
        <v>0</v>
      </c>
      <c r="S177" s="167">
        <f>INDEX('4_RatesSplit'!W:W,MATCH($A177,'4_RatesSplit'!$A:$A,0))</f>
        <v>0</v>
      </c>
      <c r="T177" s="167">
        <f>INDEX('4_RatesSplit'!X:X,MATCH($A177,'4_RatesSplit'!$A:$A,0))</f>
        <v>0</v>
      </c>
      <c r="U177" s="167">
        <f>INDEX('4_RatesSplit'!Y:Y,MATCH($A177,'4_RatesSplit'!$A:$A,0))</f>
        <v>0</v>
      </c>
      <c r="V177" s="167">
        <f>INDEX('4_RatesSplit'!Z:Z,MATCH($A177,'4_RatesSplit'!$A:$A,0))</f>
        <v>0</v>
      </c>
      <c r="W177" s="167">
        <f>INDEX('4_RatesSplit'!AA:AA,MATCH($A177,'4_RatesSplit'!$A:$A,0))</f>
        <v>0</v>
      </c>
      <c r="X177" s="18"/>
      <c r="Y177" s="168" t="e">
        <f ca="1">INDEX('4_RatesSplit'!AT:AT,MATCH($A177,'4_RatesSplit'!$A:$A,0))</f>
        <v>#REF!</v>
      </c>
      <c r="Z177" s="168" t="e">
        <f ca="1">INDEX('4_RatesSplit'!AU:AU,MATCH($A177,'4_RatesSplit'!$A:$A,0))</f>
        <v>#REF!</v>
      </c>
      <c r="AA177" s="168" t="e">
        <f ca="1">INDEX('4_RatesSplit'!AV:AV,MATCH($A177,'4_RatesSplit'!$A:$A,0))</f>
        <v>#REF!</v>
      </c>
      <c r="AB177" s="168" t="e">
        <f ca="1">INDEX('4_RatesSplit'!AW:AW,MATCH($A177,'4_RatesSplit'!$A:$A,0))</f>
        <v>#REF!</v>
      </c>
      <c r="AC177" s="168" t="e">
        <f ca="1">INDEX('4_RatesSplit'!AX:AX,MATCH($A177,'4_RatesSplit'!$A:$A,0))</f>
        <v>#REF!</v>
      </c>
      <c r="AD177" s="168" t="e">
        <f ca="1">INDEX('4_RatesSplit'!AY:AY,MATCH($A177,'4_RatesSplit'!$A:$A,0))</f>
        <v>#REF!</v>
      </c>
      <c r="AE177" s="168" t="e">
        <f ca="1">INDEX('4_RatesSplit'!AZ:AZ,MATCH($A177,'4_RatesSplit'!$A:$A,0))</f>
        <v>#REF!</v>
      </c>
      <c r="AF177" s="168" t="e">
        <f ca="1">INDEX('4_RatesSplit'!BA:BA,MATCH($A177,'4_RatesSplit'!$A:$A,0))</f>
        <v>#REF!</v>
      </c>
      <c r="AG177" s="168" t="e">
        <f ca="1">INDEX('4_RatesSplit'!BB:BB,MATCH($A177,'4_RatesSplit'!$A:$A,0))</f>
        <v>#REF!</v>
      </c>
      <c r="AH177" s="168" t="e">
        <f ca="1">INDEX('4_RatesSplit'!BC:BC,MATCH($A177,'4_RatesSplit'!$A:$A,0))</f>
        <v>#REF!</v>
      </c>
      <c r="AI177" s="168" t="e">
        <f ca="1">INDEX('4_RatesSplit'!BD:BD,MATCH($A177,'4_RatesSplit'!$A:$A,0))</f>
        <v>#REF!</v>
      </c>
      <c r="AJ177" s="168" t="e">
        <f ca="1">INDEX('4_RatesSplit'!BE:BE,MATCH($A177,'4_RatesSplit'!$A:$A,0))</f>
        <v>#REF!</v>
      </c>
      <c r="AK177" s="168" t="e">
        <f ca="1">INDEX('4_RatesSplit'!BF:BF,MATCH($A177,'4_RatesSplit'!$A:$A,0))</f>
        <v>#REF!</v>
      </c>
      <c r="AL177" s="168" t="e">
        <f ca="1">INDEX('4_RatesSplit'!BG:BG,MATCH($A177,'4_RatesSplit'!$A:$A,0))</f>
        <v>#REF!</v>
      </c>
      <c r="AM177" s="168" t="e">
        <f ca="1">INDEX('4_RatesSplit'!BH:BH,MATCH($A177,'4_RatesSplit'!$A:$A,0))</f>
        <v>#REF!</v>
      </c>
      <c r="AN177" s="198" t="e">
        <f ca="1">INDEX('4_RatesSplit'!BI:BI,MATCH($A177,'4_RatesSplit'!$A:$A,0))</f>
        <v>#REF!</v>
      </c>
      <c r="AO177" s="114"/>
      <c r="AP177" s="167" t="e">
        <f t="shared" ca="1" si="511"/>
        <v>#REF!</v>
      </c>
      <c r="AQ177" s="167" t="e">
        <f t="shared" ca="1" si="512"/>
        <v>#REF!</v>
      </c>
      <c r="AR177" s="167" t="e">
        <f t="shared" ca="1" si="513"/>
        <v>#REF!</v>
      </c>
      <c r="AS177" s="167" t="e">
        <f t="shared" ca="1" si="514"/>
        <v>#REF!</v>
      </c>
      <c r="AT177" s="167" t="e">
        <f t="shared" ca="1" si="515"/>
        <v>#REF!</v>
      </c>
      <c r="AU177" s="167" t="e">
        <f t="shared" ca="1" si="516"/>
        <v>#REF!</v>
      </c>
      <c r="AV177" s="167" t="e">
        <f t="shared" ca="1" si="517"/>
        <v>#REF!</v>
      </c>
      <c r="AW177" s="167" t="e">
        <f t="shared" ca="1" si="518"/>
        <v>#REF!</v>
      </c>
      <c r="AX177" s="167" t="e">
        <f t="shared" ca="1" si="519"/>
        <v>#REF!</v>
      </c>
      <c r="AY177" s="167" t="e">
        <f t="shared" ca="1" si="520"/>
        <v>#REF!</v>
      </c>
      <c r="AZ177" s="167" t="e">
        <f t="shared" ca="1" si="521"/>
        <v>#REF!</v>
      </c>
      <c r="BA177" s="167" t="e">
        <f t="shared" ca="1" si="522"/>
        <v>#REF!</v>
      </c>
      <c r="BB177" s="167" t="e">
        <f t="shared" ca="1" si="523"/>
        <v>#REF!</v>
      </c>
      <c r="BC177" s="167" t="e">
        <f t="shared" ca="1" si="524"/>
        <v>#REF!</v>
      </c>
      <c r="BD177" s="167" t="e">
        <f t="shared" ca="1" si="525"/>
        <v>#REF!</v>
      </c>
      <c r="BE177" s="167" t="e">
        <f t="shared" ca="1" si="526"/>
        <v>#REF!</v>
      </c>
      <c r="BF177" s="18"/>
      <c r="BG177" s="168">
        <f>INDEX('2_Needs'!$F:$F,MATCH($A177,'2_Needs'!$A:$A,0))</f>
        <v>2.8861844987273155E-4</v>
      </c>
      <c r="BH177" s="114"/>
      <c r="BI177" s="167">
        <f t="shared" ref="BI177:BX177" si="629">IF(BI$3="reset",$BG177*BI$6,BH177*(1+$C$4))</f>
        <v>0</v>
      </c>
      <c r="BJ177" s="167">
        <f t="shared" si="629"/>
        <v>0</v>
      </c>
      <c r="BK177" s="167">
        <f t="shared" si="629"/>
        <v>0</v>
      </c>
      <c r="BL177" s="167">
        <f t="shared" si="629"/>
        <v>0</v>
      </c>
      <c r="BM177" s="167">
        <f t="shared" si="629"/>
        <v>0</v>
      </c>
      <c r="BN177" s="167">
        <f t="shared" si="629"/>
        <v>0</v>
      </c>
      <c r="BO177" s="167">
        <f t="shared" si="629"/>
        <v>0</v>
      </c>
      <c r="BP177" s="167">
        <f t="shared" si="629"/>
        <v>0</v>
      </c>
      <c r="BQ177" s="167">
        <f t="shared" si="629"/>
        <v>0</v>
      </c>
      <c r="BR177" s="167">
        <f t="shared" si="629"/>
        <v>0</v>
      </c>
      <c r="BS177" s="167">
        <f t="shared" si="629"/>
        <v>0</v>
      </c>
      <c r="BT177" s="167">
        <f t="shared" si="629"/>
        <v>0</v>
      </c>
      <c r="BU177" s="167">
        <f t="shared" si="629"/>
        <v>0</v>
      </c>
      <c r="BV177" s="167">
        <f t="shared" si="629"/>
        <v>0</v>
      </c>
      <c r="BW177" s="167">
        <f t="shared" si="629"/>
        <v>0</v>
      </c>
      <c r="BX177" s="167">
        <f t="shared" si="629"/>
        <v>0</v>
      </c>
      <c r="BZ177" s="167" t="e">
        <f t="shared" ca="1" si="445"/>
        <v>#REF!</v>
      </c>
      <c r="CA177" s="167" t="e">
        <f t="shared" ca="1" si="446"/>
        <v>#REF!</v>
      </c>
      <c r="CB177" s="167" t="e">
        <f t="shared" ca="1" si="447"/>
        <v>#REF!</v>
      </c>
      <c r="CC177" s="167" t="e">
        <f t="shared" ca="1" si="448"/>
        <v>#REF!</v>
      </c>
      <c r="CD177" s="167" t="e">
        <f t="shared" ca="1" si="449"/>
        <v>#REF!</v>
      </c>
      <c r="CE177" s="167" t="e">
        <f t="shared" ca="1" si="450"/>
        <v>#REF!</v>
      </c>
      <c r="CF177" s="167" t="e">
        <f t="shared" ca="1" si="451"/>
        <v>#REF!</v>
      </c>
      <c r="CG177" s="167" t="e">
        <f t="shared" ca="1" si="452"/>
        <v>#REF!</v>
      </c>
      <c r="CH177" s="167" t="e">
        <f t="shared" ca="1" si="453"/>
        <v>#REF!</v>
      </c>
      <c r="CI177" s="167" t="e">
        <f t="shared" ca="1" si="454"/>
        <v>#REF!</v>
      </c>
      <c r="CJ177" s="167" t="e">
        <f t="shared" ca="1" si="455"/>
        <v>#REF!</v>
      </c>
      <c r="CK177" s="167" t="e">
        <f t="shared" ca="1" si="456"/>
        <v>#REF!</v>
      </c>
      <c r="CL177" s="167" t="e">
        <f t="shared" ca="1" si="457"/>
        <v>#REF!</v>
      </c>
      <c r="CM177" s="167" t="e">
        <f t="shared" ca="1" si="458"/>
        <v>#REF!</v>
      </c>
      <c r="CN177" s="167" t="e">
        <f t="shared" ca="1" si="459"/>
        <v>#REF!</v>
      </c>
      <c r="CO177" s="167" t="e">
        <f t="shared" ca="1" si="460"/>
        <v>#REF!</v>
      </c>
      <c r="CQ177" s="167" t="e">
        <f t="shared" ca="1" si="461"/>
        <v>#REF!</v>
      </c>
      <c r="CR177" s="167" t="e">
        <f t="shared" ca="1" si="462"/>
        <v>#REF!</v>
      </c>
      <c r="CS177" s="167" t="e">
        <f t="shared" ca="1" si="463"/>
        <v>#REF!</v>
      </c>
      <c r="CT177" s="167" t="e">
        <f t="shared" ca="1" si="464"/>
        <v>#REF!</v>
      </c>
      <c r="CU177" s="167" t="e">
        <f t="shared" ca="1" si="465"/>
        <v>#REF!</v>
      </c>
      <c r="CV177" s="167" t="e">
        <f t="shared" ca="1" si="466"/>
        <v>#REF!</v>
      </c>
      <c r="CW177" s="167" t="e">
        <f t="shared" ca="1" si="467"/>
        <v>#REF!</v>
      </c>
      <c r="CX177" s="167" t="e">
        <f t="shared" ca="1" si="468"/>
        <v>#REF!</v>
      </c>
      <c r="CY177" s="167" t="e">
        <f t="shared" ca="1" si="469"/>
        <v>#REF!</v>
      </c>
      <c r="CZ177" s="167" t="e">
        <f t="shared" ca="1" si="470"/>
        <v>#REF!</v>
      </c>
      <c r="DA177" s="167" t="e">
        <f t="shared" ca="1" si="471"/>
        <v>#REF!</v>
      </c>
      <c r="DB177" s="167" t="e">
        <f t="shared" ca="1" si="472"/>
        <v>#REF!</v>
      </c>
      <c r="DC177" s="167" t="e">
        <f t="shared" ca="1" si="473"/>
        <v>#REF!</v>
      </c>
      <c r="DD177" s="167" t="e">
        <f t="shared" ca="1" si="474"/>
        <v>#REF!</v>
      </c>
      <c r="DE177" s="167" t="e">
        <f t="shared" ca="1" si="475"/>
        <v>#REF!</v>
      </c>
      <c r="DF177" s="167" t="e">
        <f t="shared" ca="1" si="476"/>
        <v>#REF!</v>
      </c>
      <c r="DH177" s="167">
        <f t="shared" si="477"/>
        <v>0</v>
      </c>
      <c r="DI177" s="167">
        <f t="shared" si="478"/>
        <v>0</v>
      </c>
      <c r="DJ177" s="167">
        <f t="shared" si="479"/>
        <v>0</v>
      </c>
      <c r="DK177" s="167">
        <f t="shared" si="480"/>
        <v>0</v>
      </c>
      <c r="DL177" s="167">
        <f t="shared" si="481"/>
        <v>0</v>
      </c>
      <c r="DM177" s="167">
        <f t="shared" si="482"/>
        <v>0</v>
      </c>
      <c r="DN177" s="167">
        <f t="shared" si="483"/>
        <v>0</v>
      </c>
      <c r="DO177" s="167">
        <f t="shared" si="484"/>
        <v>0</v>
      </c>
      <c r="DP177" s="167">
        <f t="shared" si="485"/>
        <v>0</v>
      </c>
      <c r="DQ177" s="167">
        <f t="shared" si="486"/>
        <v>0</v>
      </c>
      <c r="DR177" s="167">
        <f t="shared" si="487"/>
        <v>0</v>
      </c>
      <c r="DS177" s="167">
        <f t="shared" si="488"/>
        <v>0</v>
      </c>
      <c r="DT177" s="167">
        <f t="shared" si="489"/>
        <v>0</v>
      </c>
      <c r="DU177" s="167">
        <f t="shared" si="490"/>
        <v>0</v>
      </c>
      <c r="DV177" s="167">
        <f t="shared" si="491"/>
        <v>0</v>
      </c>
      <c r="DW177" s="167">
        <f t="shared" si="492"/>
        <v>0</v>
      </c>
      <c r="DY177" s="167" t="e">
        <f t="shared" ca="1" si="528"/>
        <v>#REF!</v>
      </c>
      <c r="DZ177" s="167" t="e">
        <f t="shared" ca="1" si="529"/>
        <v>#REF!</v>
      </c>
      <c r="EA177" s="167" t="e">
        <f t="shared" ca="1" si="530"/>
        <v>#REF!</v>
      </c>
      <c r="EB177" s="167" t="e">
        <f t="shared" ca="1" si="531"/>
        <v>#REF!</v>
      </c>
      <c r="EC177" s="167" t="e">
        <f t="shared" ca="1" si="532"/>
        <v>#REF!</v>
      </c>
      <c r="ED177" s="167" t="e">
        <f t="shared" ca="1" si="533"/>
        <v>#REF!</v>
      </c>
      <c r="EE177" s="167" t="e">
        <f t="shared" ca="1" si="534"/>
        <v>#REF!</v>
      </c>
      <c r="EF177" s="167" t="e">
        <f t="shared" ca="1" si="535"/>
        <v>#REF!</v>
      </c>
      <c r="EG177" s="167" t="e">
        <f t="shared" ca="1" si="536"/>
        <v>#REF!</v>
      </c>
      <c r="EH177" s="167" t="e">
        <f t="shared" ca="1" si="537"/>
        <v>#REF!</v>
      </c>
      <c r="EI177" s="167" t="e">
        <f t="shared" ca="1" si="538"/>
        <v>#REF!</v>
      </c>
      <c r="EJ177" s="167" t="e">
        <f t="shared" ca="1" si="539"/>
        <v>#REF!</v>
      </c>
      <c r="EK177" s="167" t="e">
        <f t="shared" ca="1" si="540"/>
        <v>#REF!</v>
      </c>
      <c r="EL177" s="167" t="e">
        <f t="shared" ca="1" si="541"/>
        <v>#REF!</v>
      </c>
      <c r="EM177" s="167" t="e">
        <f t="shared" ca="1" si="542"/>
        <v>#REF!</v>
      </c>
      <c r="EN177" s="167" t="e">
        <f t="shared" ca="1" si="543"/>
        <v>#REF!</v>
      </c>
      <c r="EP177" s="167">
        <f t="shared" si="544"/>
        <v>0</v>
      </c>
      <c r="EQ177" s="167">
        <f t="shared" si="545"/>
        <v>0</v>
      </c>
      <c r="ER177" s="167">
        <f t="shared" si="546"/>
        <v>0</v>
      </c>
      <c r="ES177" s="167">
        <f t="shared" si="547"/>
        <v>0</v>
      </c>
      <c r="ET177" s="167">
        <f t="shared" si="548"/>
        <v>0</v>
      </c>
      <c r="EU177" s="167">
        <f t="shared" si="549"/>
        <v>0</v>
      </c>
      <c r="EV177" s="167">
        <f t="shared" si="550"/>
        <v>0</v>
      </c>
      <c r="EW177" s="167">
        <f t="shared" si="551"/>
        <v>0</v>
      </c>
      <c r="EX177" s="167">
        <f t="shared" si="552"/>
        <v>0</v>
      </c>
      <c r="EY177" s="167">
        <f t="shared" si="553"/>
        <v>0</v>
      </c>
      <c r="EZ177" s="167">
        <f t="shared" si="554"/>
        <v>0</v>
      </c>
      <c r="FA177" s="167">
        <f t="shared" si="555"/>
        <v>0</v>
      </c>
      <c r="FB177" s="167">
        <f t="shared" si="556"/>
        <v>0</v>
      </c>
      <c r="FC177" s="167">
        <f t="shared" si="557"/>
        <v>0</v>
      </c>
      <c r="FD177" s="167">
        <f t="shared" si="558"/>
        <v>0</v>
      </c>
      <c r="FE177" s="167">
        <f t="shared" si="559"/>
        <v>0</v>
      </c>
      <c r="FG177" s="167">
        <f t="shared" si="560"/>
        <v>0</v>
      </c>
      <c r="FH177" s="167">
        <f t="shared" si="561"/>
        <v>0</v>
      </c>
      <c r="FI177" s="167">
        <f t="shared" si="562"/>
        <v>0</v>
      </c>
      <c r="FJ177" s="167">
        <f t="shared" si="563"/>
        <v>0</v>
      </c>
      <c r="FK177" s="167">
        <f t="shared" si="564"/>
        <v>0</v>
      </c>
      <c r="FL177" s="167">
        <f t="shared" si="565"/>
        <v>0</v>
      </c>
      <c r="FM177" s="167">
        <f t="shared" si="566"/>
        <v>0</v>
      </c>
      <c r="FN177" s="167">
        <f t="shared" si="567"/>
        <v>0</v>
      </c>
      <c r="FO177" s="167">
        <f t="shared" si="568"/>
        <v>0</v>
      </c>
      <c r="FP177" s="167">
        <f t="shared" si="569"/>
        <v>0</v>
      </c>
      <c r="FQ177" s="167">
        <f t="shared" si="570"/>
        <v>0</v>
      </c>
      <c r="FR177" s="167">
        <f t="shared" si="571"/>
        <v>0</v>
      </c>
      <c r="FS177" s="167">
        <f t="shared" si="572"/>
        <v>0</v>
      </c>
      <c r="FT177" s="167">
        <f t="shared" si="573"/>
        <v>0</v>
      </c>
      <c r="FU177" s="167">
        <f t="shared" si="574"/>
        <v>0</v>
      </c>
      <c r="FV177" s="167">
        <f t="shared" si="575"/>
        <v>0</v>
      </c>
      <c r="FX177" s="167">
        <f t="shared" si="576"/>
        <v>0</v>
      </c>
      <c r="FY177" s="167">
        <f t="shared" si="577"/>
        <v>0</v>
      </c>
      <c r="FZ177" s="167">
        <f t="shared" si="578"/>
        <v>0</v>
      </c>
      <c r="GA177" s="167">
        <f t="shared" si="579"/>
        <v>0</v>
      </c>
      <c r="GB177" s="167">
        <f t="shared" si="580"/>
        <v>0</v>
      </c>
      <c r="GC177" s="167">
        <f t="shared" si="581"/>
        <v>0</v>
      </c>
      <c r="GD177" s="167">
        <f t="shared" si="582"/>
        <v>0</v>
      </c>
      <c r="GE177" s="167">
        <f t="shared" si="583"/>
        <v>0</v>
      </c>
      <c r="GF177" s="167">
        <f t="shared" si="584"/>
        <v>0</v>
      </c>
      <c r="GG177" s="167">
        <f t="shared" si="585"/>
        <v>0</v>
      </c>
      <c r="GH177" s="167">
        <f t="shared" si="586"/>
        <v>0</v>
      </c>
      <c r="GI177" s="167">
        <f t="shared" si="587"/>
        <v>0</v>
      </c>
      <c r="GJ177" s="167">
        <f t="shared" si="588"/>
        <v>0</v>
      </c>
      <c r="GK177" s="167">
        <f t="shared" si="589"/>
        <v>0</v>
      </c>
      <c r="GL177" s="167">
        <f t="shared" si="590"/>
        <v>0</v>
      </c>
      <c r="GM177" s="167">
        <f t="shared" si="591"/>
        <v>0</v>
      </c>
      <c r="GO177" s="167" t="e">
        <f t="shared" ca="1" si="426"/>
        <v>#REF!</v>
      </c>
      <c r="GP177" s="167" t="e">
        <f t="shared" ca="1" si="614"/>
        <v>#REF!</v>
      </c>
      <c r="GQ177" s="167" t="e">
        <f t="shared" ca="1" si="614"/>
        <v>#REF!</v>
      </c>
      <c r="GR177" s="167" t="e">
        <f t="shared" ca="1" si="614"/>
        <v>#REF!</v>
      </c>
      <c r="GS177" s="167" t="e">
        <f t="shared" ca="1" si="614"/>
        <v>#REF!</v>
      </c>
      <c r="GT177" s="167" t="e">
        <f t="shared" ca="1" si="614"/>
        <v>#REF!</v>
      </c>
      <c r="GU177" s="167" t="e">
        <f t="shared" ca="1" si="614"/>
        <v>#REF!</v>
      </c>
      <c r="GV177" s="167" t="e">
        <f t="shared" ca="1" si="614"/>
        <v>#REF!</v>
      </c>
      <c r="GW177" s="167" t="e">
        <f t="shared" ca="1" si="614"/>
        <v>#REF!</v>
      </c>
      <c r="GX177" s="167" t="e">
        <f t="shared" ca="1" si="614"/>
        <v>#REF!</v>
      </c>
      <c r="GY177" s="167" t="e">
        <f t="shared" ca="1" si="614"/>
        <v>#REF!</v>
      </c>
      <c r="GZ177" s="167" t="e">
        <f t="shared" ca="1" si="614"/>
        <v>#REF!</v>
      </c>
      <c r="HA177" s="167" t="e">
        <f t="shared" ca="1" si="614"/>
        <v>#REF!</v>
      </c>
      <c r="HB177" s="167" t="e">
        <f t="shared" ca="1" si="614"/>
        <v>#REF!</v>
      </c>
      <c r="HC177" s="167" t="e">
        <f t="shared" ca="1" si="614"/>
        <v>#REF!</v>
      </c>
      <c r="HD177" s="167" t="e">
        <f t="shared" ca="1" si="614"/>
        <v>#REF!</v>
      </c>
      <c r="HF177" s="167" t="e">
        <f t="shared" ca="1" si="493"/>
        <v>#REF!</v>
      </c>
      <c r="HG177" s="167" t="e">
        <f t="shared" ca="1" si="494"/>
        <v>#REF!</v>
      </c>
      <c r="HH177" s="167" t="e">
        <f t="shared" ca="1" si="495"/>
        <v>#REF!</v>
      </c>
      <c r="HI177" s="167" t="e">
        <f t="shared" ca="1" si="496"/>
        <v>#REF!</v>
      </c>
      <c r="HJ177" s="167" t="e">
        <f t="shared" ca="1" si="497"/>
        <v>#REF!</v>
      </c>
      <c r="HK177" s="167" t="e">
        <f t="shared" ca="1" si="498"/>
        <v>#REF!</v>
      </c>
      <c r="HL177" s="167" t="e">
        <f t="shared" ca="1" si="499"/>
        <v>#REF!</v>
      </c>
      <c r="HM177" s="167" t="e">
        <f t="shared" ca="1" si="500"/>
        <v>#REF!</v>
      </c>
      <c r="HN177" s="167" t="e">
        <f t="shared" ca="1" si="501"/>
        <v>#REF!</v>
      </c>
      <c r="HO177" s="167" t="e">
        <f t="shared" ca="1" si="502"/>
        <v>#REF!</v>
      </c>
      <c r="HP177" s="167" t="e">
        <f t="shared" ca="1" si="503"/>
        <v>#REF!</v>
      </c>
      <c r="HQ177" s="167" t="e">
        <f t="shared" ca="1" si="504"/>
        <v>#REF!</v>
      </c>
      <c r="HR177" s="167" t="e">
        <f t="shared" ca="1" si="505"/>
        <v>#REF!</v>
      </c>
      <c r="HS177" s="167" t="e">
        <f t="shared" ca="1" si="506"/>
        <v>#REF!</v>
      </c>
      <c r="HT177" s="167" t="e">
        <f t="shared" ca="1" si="507"/>
        <v>#REF!</v>
      </c>
      <c r="HU177" s="167" t="e">
        <f t="shared" ca="1" si="508"/>
        <v>#REF!</v>
      </c>
      <c r="HW177" s="167" t="e">
        <f t="shared" ca="1" si="509"/>
        <v>#REF!</v>
      </c>
      <c r="HX177" s="167">
        <f t="shared" si="510"/>
        <v>0</v>
      </c>
      <c r="HY177" s="167" t="e">
        <f t="shared" ca="1" si="592"/>
        <v>#REF!</v>
      </c>
      <c r="HZ177" s="219" t="e">
        <f t="shared" ca="1" si="593"/>
        <v>#REF!</v>
      </c>
    </row>
    <row r="178" spans="1:234" s="48" customFormat="1">
      <c r="A178" s="3" t="s">
        <v>346</v>
      </c>
      <c r="B178" s="202" t="str">
        <f>INDEX('Ref1'!$E:$E,MATCH(A178,'Ref1'!$A:$A,0))</f>
        <v>Ipswich</v>
      </c>
      <c r="C178" s="42" t="str">
        <f>INDEX(Data1!B:B,MATCH(A178,Data1!A:A,0))</f>
        <v>SD</v>
      </c>
      <c r="D178" s="253" t="str">
        <f>INDEX(Data1!C:C,MATCH(A178,Data1!A:A,0))</f>
        <v>E</v>
      </c>
      <c r="E178" s="200" t="str">
        <f>IF($C$6="No","No",IF(COUNTIF(Inputs!$K$359:$K$398,$A178)&gt;0,"Yes","No"))</f>
        <v>No</v>
      </c>
      <c r="F178" s="404"/>
      <c r="G178" s="62">
        <f>INDEX('4_RatesSplit'!K:K,MATCH($A178,'4_RatesSplit'!$A:$A,0))</f>
        <v>0</v>
      </c>
      <c r="H178" s="171">
        <f>INDEX('4_RatesSplit'!L:L,MATCH($A178,'4_RatesSplit'!$A:$A,0))</f>
        <v>0</v>
      </c>
      <c r="I178" s="167">
        <f>INDEX('4_RatesSplit'!M:M,MATCH($A178,'4_RatesSplit'!$A:$A,0))</f>
        <v>0</v>
      </c>
      <c r="J178" s="167">
        <f>INDEX('4_RatesSplit'!N:N,MATCH($A178,'4_RatesSplit'!$A:$A,0))</f>
        <v>0</v>
      </c>
      <c r="K178" s="167">
        <f>INDEX('4_RatesSplit'!O:O,MATCH($A178,'4_RatesSplit'!$A:$A,0))</f>
        <v>0</v>
      </c>
      <c r="L178" s="167">
        <f>INDEX('4_RatesSplit'!P:P,MATCH($A178,'4_RatesSplit'!$A:$A,0))</f>
        <v>0</v>
      </c>
      <c r="M178" s="167">
        <f>INDEX('4_RatesSplit'!Q:Q,MATCH($A178,'4_RatesSplit'!$A:$A,0))</f>
        <v>0</v>
      </c>
      <c r="N178" s="167">
        <f>INDEX('4_RatesSplit'!R:R,MATCH($A178,'4_RatesSplit'!$A:$A,0))</f>
        <v>0</v>
      </c>
      <c r="O178" s="167">
        <f>INDEX('4_RatesSplit'!S:S,MATCH($A178,'4_RatesSplit'!$A:$A,0))</f>
        <v>0</v>
      </c>
      <c r="P178" s="167">
        <f>INDEX('4_RatesSplit'!T:T,MATCH($A178,'4_RatesSplit'!$A:$A,0))</f>
        <v>0</v>
      </c>
      <c r="Q178" s="167">
        <f>INDEX('4_RatesSplit'!U:U,MATCH($A178,'4_RatesSplit'!$A:$A,0))</f>
        <v>0</v>
      </c>
      <c r="R178" s="167">
        <f>INDEX('4_RatesSplit'!V:V,MATCH($A178,'4_RatesSplit'!$A:$A,0))</f>
        <v>0</v>
      </c>
      <c r="S178" s="167">
        <f>INDEX('4_RatesSplit'!W:W,MATCH($A178,'4_RatesSplit'!$A:$A,0))</f>
        <v>0</v>
      </c>
      <c r="T178" s="167">
        <f>INDEX('4_RatesSplit'!X:X,MATCH($A178,'4_RatesSplit'!$A:$A,0))</f>
        <v>0</v>
      </c>
      <c r="U178" s="167">
        <f>INDEX('4_RatesSplit'!Y:Y,MATCH($A178,'4_RatesSplit'!$A:$A,0))</f>
        <v>0</v>
      </c>
      <c r="V178" s="167">
        <f>INDEX('4_RatesSplit'!Z:Z,MATCH($A178,'4_RatesSplit'!$A:$A,0))</f>
        <v>0</v>
      </c>
      <c r="W178" s="167">
        <f>INDEX('4_RatesSplit'!AA:AA,MATCH($A178,'4_RatesSplit'!$A:$A,0))</f>
        <v>0</v>
      </c>
      <c r="X178" s="18"/>
      <c r="Y178" s="168" t="e">
        <f ca="1">INDEX('4_RatesSplit'!AT:AT,MATCH($A178,'4_RatesSplit'!$A:$A,0))</f>
        <v>#REF!</v>
      </c>
      <c r="Z178" s="168" t="e">
        <f ca="1">INDEX('4_RatesSplit'!AU:AU,MATCH($A178,'4_RatesSplit'!$A:$A,0))</f>
        <v>#REF!</v>
      </c>
      <c r="AA178" s="168" t="e">
        <f ca="1">INDEX('4_RatesSplit'!AV:AV,MATCH($A178,'4_RatesSplit'!$A:$A,0))</f>
        <v>#REF!</v>
      </c>
      <c r="AB178" s="168" t="e">
        <f ca="1">INDEX('4_RatesSplit'!AW:AW,MATCH($A178,'4_RatesSplit'!$A:$A,0))</f>
        <v>#REF!</v>
      </c>
      <c r="AC178" s="168" t="e">
        <f ca="1">INDEX('4_RatesSplit'!AX:AX,MATCH($A178,'4_RatesSplit'!$A:$A,0))</f>
        <v>#REF!</v>
      </c>
      <c r="AD178" s="168" t="e">
        <f ca="1">INDEX('4_RatesSplit'!AY:AY,MATCH($A178,'4_RatesSplit'!$A:$A,0))</f>
        <v>#REF!</v>
      </c>
      <c r="AE178" s="168" t="e">
        <f ca="1">INDEX('4_RatesSplit'!AZ:AZ,MATCH($A178,'4_RatesSplit'!$A:$A,0))</f>
        <v>#REF!</v>
      </c>
      <c r="AF178" s="168" t="e">
        <f ca="1">INDEX('4_RatesSplit'!BA:BA,MATCH($A178,'4_RatesSplit'!$A:$A,0))</f>
        <v>#REF!</v>
      </c>
      <c r="AG178" s="168" t="e">
        <f ca="1">INDEX('4_RatesSplit'!BB:BB,MATCH($A178,'4_RatesSplit'!$A:$A,0))</f>
        <v>#REF!</v>
      </c>
      <c r="AH178" s="168" t="e">
        <f ca="1">INDEX('4_RatesSplit'!BC:BC,MATCH($A178,'4_RatesSplit'!$A:$A,0))</f>
        <v>#REF!</v>
      </c>
      <c r="AI178" s="168" t="e">
        <f ca="1">INDEX('4_RatesSplit'!BD:BD,MATCH($A178,'4_RatesSplit'!$A:$A,0))</f>
        <v>#REF!</v>
      </c>
      <c r="AJ178" s="168" t="e">
        <f ca="1">INDEX('4_RatesSplit'!BE:BE,MATCH($A178,'4_RatesSplit'!$A:$A,0))</f>
        <v>#REF!</v>
      </c>
      <c r="AK178" s="168" t="e">
        <f ca="1">INDEX('4_RatesSplit'!BF:BF,MATCH($A178,'4_RatesSplit'!$A:$A,0))</f>
        <v>#REF!</v>
      </c>
      <c r="AL178" s="168" t="e">
        <f ca="1">INDEX('4_RatesSplit'!BG:BG,MATCH($A178,'4_RatesSplit'!$A:$A,0))</f>
        <v>#REF!</v>
      </c>
      <c r="AM178" s="168" t="e">
        <f ca="1">INDEX('4_RatesSplit'!BH:BH,MATCH($A178,'4_RatesSplit'!$A:$A,0))</f>
        <v>#REF!</v>
      </c>
      <c r="AN178" s="198" t="e">
        <f ca="1">INDEX('4_RatesSplit'!BI:BI,MATCH($A178,'4_RatesSplit'!$A:$A,0))</f>
        <v>#REF!</v>
      </c>
      <c r="AO178" s="114"/>
      <c r="AP178" s="167" t="e">
        <f t="shared" ca="1" si="511"/>
        <v>#REF!</v>
      </c>
      <c r="AQ178" s="167" t="e">
        <f t="shared" ca="1" si="512"/>
        <v>#REF!</v>
      </c>
      <c r="AR178" s="167" t="e">
        <f t="shared" ca="1" si="513"/>
        <v>#REF!</v>
      </c>
      <c r="AS178" s="167" t="e">
        <f t="shared" ca="1" si="514"/>
        <v>#REF!</v>
      </c>
      <c r="AT178" s="167" t="e">
        <f t="shared" ca="1" si="515"/>
        <v>#REF!</v>
      </c>
      <c r="AU178" s="167" t="e">
        <f t="shared" ca="1" si="516"/>
        <v>#REF!</v>
      </c>
      <c r="AV178" s="167" t="e">
        <f t="shared" ca="1" si="517"/>
        <v>#REF!</v>
      </c>
      <c r="AW178" s="167" t="e">
        <f t="shared" ca="1" si="518"/>
        <v>#REF!</v>
      </c>
      <c r="AX178" s="167" t="e">
        <f t="shared" ca="1" si="519"/>
        <v>#REF!</v>
      </c>
      <c r="AY178" s="167" t="e">
        <f t="shared" ca="1" si="520"/>
        <v>#REF!</v>
      </c>
      <c r="AZ178" s="167" t="e">
        <f t="shared" ca="1" si="521"/>
        <v>#REF!</v>
      </c>
      <c r="BA178" s="167" t="e">
        <f t="shared" ca="1" si="522"/>
        <v>#REF!</v>
      </c>
      <c r="BB178" s="167" t="e">
        <f t="shared" ca="1" si="523"/>
        <v>#REF!</v>
      </c>
      <c r="BC178" s="167" t="e">
        <f t="shared" ca="1" si="524"/>
        <v>#REF!</v>
      </c>
      <c r="BD178" s="167" t="e">
        <f t="shared" ca="1" si="525"/>
        <v>#REF!</v>
      </c>
      <c r="BE178" s="167" t="e">
        <f t="shared" ca="1" si="526"/>
        <v>#REF!</v>
      </c>
      <c r="BF178" s="18"/>
      <c r="BG178" s="168">
        <f>INDEX('2_Needs'!$F:$F,MATCH($A178,'2_Needs'!$A:$A,0))</f>
        <v>3.4925774190368845E-4</v>
      </c>
      <c r="BH178" s="114"/>
      <c r="BI178" s="167">
        <f t="shared" ref="BI178:BX178" si="630">IF(BI$3="reset",$BG178*BI$6,BH178*(1+$C$4))</f>
        <v>0</v>
      </c>
      <c r="BJ178" s="167">
        <f t="shared" si="630"/>
        <v>0</v>
      </c>
      <c r="BK178" s="167">
        <f t="shared" si="630"/>
        <v>0</v>
      </c>
      <c r="BL178" s="167">
        <f t="shared" si="630"/>
        <v>0</v>
      </c>
      <c r="BM178" s="167">
        <f t="shared" si="630"/>
        <v>0</v>
      </c>
      <c r="BN178" s="167">
        <f t="shared" si="630"/>
        <v>0</v>
      </c>
      <c r="BO178" s="167">
        <f t="shared" si="630"/>
        <v>0</v>
      </c>
      <c r="BP178" s="167">
        <f t="shared" si="630"/>
        <v>0</v>
      </c>
      <c r="BQ178" s="167">
        <f t="shared" si="630"/>
        <v>0</v>
      </c>
      <c r="BR178" s="167">
        <f t="shared" si="630"/>
        <v>0</v>
      </c>
      <c r="BS178" s="167">
        <f t="shared" si="630"/>
        <v>0</v>
      </c>
      <c r="BT178" s="167">
        <f t="shared" si="630"/>
        <v>0</v>
      </c>
      <c r="BU178" s="167">
        <f t="shared" si="630"/>
        <v>0</v>
      </c>
      <c r="BV178" s="167">
        <f t="shared" si="630"/>
        <v>0</v>
      </c>
      <c r="BW178" s="167">
        <f t="shared" si="630"/>
        <v>0</v>
      </c>
      <c r="BX178" s="167">
        <f t="shared" si="630"/>
        <v>0</v>
      </c>
      <c r="BZ178" s="167" t="e">
        <f t="shared" ca="1" si="445"/>
        <v>#REF!</v>
      </c>
      <c r="CA178" s="167" t="e">
        <f t="shared" ca="1" si="446"/>
        <v>#REF!</v>
      </c>
      <c r="CB178" s="167" t="e">
        <f t="shared" ca="1" si="447"/>
        <v>#REF!</v>
      </c>
      <c r="CC178" s="167" t="e">
        <f t="shared" ca="1" si="448"/>
        <v>#REF!</v>
      </c>
      <c r="CD178" s="167" t="e">
        <f t="shared" ca="1" si="449"/>
        <v>#REF!</v>
      </c>
      <c r="CE178" s="167" t="e">
        <f t="shared" ca="1" si="450"/>
        <v>#REF!</v>
      </c>
      <c r="CF178" s="167" t="e">
        <f t="shared" ca="1" si="451"/>
        <v>#REF!</v>
      </c>
      <c r="CG178" s="167" t="e">
        <f t="shared" ca="1" si="452"/>
        <v>#REF!</v>
      </c>
      <c r="CH178" s="167" t="e">
        <f t="shared" ca="1" si="453"/>
        <v>#REF!</v>
      </c>
      <c r="CI178" s="167" t="e">
        <f t="shared" ca="1" si="454"/>
        <v>#REF!</v>
      </c>
      <c r="CJ178" s="167" t="e">
        <f t="shared" ca="1" si="455"/>
        <v>#REF!</v>
      </c>
      <c r="CK178" s="167" t="e">
        <f t="shared" ca="1" si="456"/>
        <v>#REF!</v>
      </c>
      <c r="CL178" s="167" t="e">
        <f t="shared" ca="1" si="457"/>
        <v>#REF!</v>
      </c>
      <c r="CM178" s="167" t="e">
        <f t="shared" ca="1" si="458"/>
        <v>#REF!</v>
      </c>
      <c r="CN178" s="167" t="e">
        <f t="shared" ca="1" si="459"/>
        <v>#REF!</v>
      </c>
      <c r="CO178" s="167" t="e">
        <f t="shared" ca="1" si="460"/>
        <v>#REF!</v>
      </c>
      <c r="CQ178" s="167" t="e">
        <f t="shared" ca="1" si="461"/>
        <v>#REF!</v>
      </c>
      <c r="CR178" s="167" t="e">
        <f t="shared" ca="1" si="462"/>
        <v>#REF!</v>
      </c>
      <c r="CS178" s="167" t="e">
        <f t="shared" ca="1" si="463"/>
        <v>#REF!</v>
      </c>
      <c r="CT178" s="167" t="e">
        <f t="shared" ca="1" si="464"/>
        <v>#REF!</v>
      </c>
      <c r="CU178" s="167" t="e">
        <f t="shared" ca="1" si="465"/>
        <v>#REF!</v>
      </c>
      <c r="CV178" s="167" t="e">
        <f t="shared" ca="1" si="466"/>
        <v>#REF!</v>
      </c>
      <c r="CW178" s="167" t="e">
        <f t="shared" ca="1" si="467"/>
        <v>#REF!</v>
      </c>
      <c r="CX178" s="167" t="e">
        <f t="shared" ca="1" si="468"/>
        <v>#REF!</v>
      </c>
      <c r="CY178" s="167" t="e">
        <f t="shared" ca="1" si="469"/>
        <v>#REF!</v>
      </c>
      <c r="CZ178" s="167" t="e">
        <f t="shared" ca="1" si="470"/>
        <v>#REF!</v>
      </c>
      <c r="DA178" s="167" t="e">
        <f t="shared" ca="1" si="471"/>
        <v>#REF!</v>
      </c>
      <c r="DB178" s="167" t="e">
        <f t="shared" ca="1" si="472"/>
        <v>#REF!</v>
      </c>
      <c r="DC178" s="167" t="e">
        <f t="shared" ca="1" si="473"/>
        <v>#REF!</v>
      </c>
      <c r="DD178" s="167" t="e">
        <f t="shared" ca="1" si="474"/>
        <v>#REF!</v>
      </c>
      <c r="DE178" s="167" t="e">
        <f t="shared" ca="1" si="475"/>
        <v>#REF!</v>
      </c>
      <c r="DF178" s="167" t="e">
        <f t="shared" ca="1" si="476"/>
        <v>#REF!</v>
      </c>
      <c r="DH178" s="167">
        <f t="shared" si="477"/>
        <v>0</v>
      </c>
      <c r="DI178" s="167">
        <f t="shared" si="478"/>
        <v>0</v>
      </c>
      <c r="DJ178" s="167">
        <f t="shared" si="479"/>
        <v>0</v>
      </c>
      <c r="DK178" s="167">
        <f t="shared" si="480"/>
        <v>0</v>
      </c>
      <c r="DL178" s="167">
        <f t="shared" si="481"/>
        <v>0</v>
      </c>
      <c r="DM178" s="167">
        <f t="shared" si="482"/>
        <v>0</v>
      </c>
      <c r="DN178" s="167">
        <f t="shared" si="483"/>
        <v>0</v>
      </c>
      <c r="DO178" s="167">
        <f t="shared" si="484"/>
        <v>0</v>
      </c>
      <c r="DP178" s="167">
        <f t="shared" si="485"/>
        <v>0</v>
      </c>
      <c r="DQ178" s="167">
        <f t="shared" si="486"/>
        <v>0</v>
      </c>
      <c r="DR178" s="167">
        <f t="shared" si="487"/>
        <v>0</v>
      </c>
      <c r="DS178" s="167">
        <f t="shared" si="488"/>
        <v>0</v>
      </c>
      <c r="DT178" s="167">
        <f t="shared" si="489"/>
        <v>0</v>
      </c>
      <c r="DU178" s="167">
        <f t="shared" si="490"/>
        <v>0</v>
      </c>
      <c r="DV178" s="167">
        <f t="shared" si="491"/>
        <v>0</v>
      </c>
      <c r="DW178" s="167">
        <f t="shared" si="492"/>
        <v>0</v>
      </c>
      <c r="DY178" s="167" t="e">
        <f t="shared" ca="1" si="528"/>
        <v>#REF!</v>
      </c>
      <c r="DZ178" s="167" t="e">
        <f t="shared" ca="1" si="529"/>
        <v>#REF!</v>
      </c>
      <c r="EA178" s="167" t="e">
        <f t="shared" ca="1" si="530"/>
        <v>#REF!</v>
      </c>
      <c r="EB178" s="167" t="e">
        <f t="shared" ca="1" si="531"/>
        <v>#REF!</v>
      </c>
      <c r="EC178" s="167" t="e">
        <f t="shared" ca="1" si="532"/>
        <v>#REF!</v>
      </c>
      <c r="ED178" s="167" t="e">
        <f t="shared" ca="1" si="533"/>
        <v>#REF!</v>
      </c>
      <c r="EE178" s="167" t="e">
        <f t="shared" ca="1" si="534"/>
        <v>#REF!</v>
      </c>
      <c r="EF178" s="167" t="e">
        <f t="shared" ca="1" si="535"/>
        <v>#REF!</v>
      </c>
      <c r="EG178" s="167" t="e">
        <f t="shared" ca="1" si="536"/>
        <v>#REF!</v>
      </c>
      <c r="EH178" s="167" t="e">
        <f t="shared" ca="1" si="537"/>
        <v>#REF!</v>
      </c>
      <c r="EI178" s="167" t="e">
        <f t="shared" ca="1" si="538"/>
        <v>#REF!</v>
      </c>
      <c r="EJ178" s="167" t="e">
        <f t="shared" ca="1" si="539"/>
        <v>#REF!</v>
      </c>
      <c r="EK178" s="167" t="e">
        <f t="shared" ca="1" si="540"/>
        <v>#REF!</v>
      </c>
      <c r="EL178" s="167" t="e">
        <f t="shared" ca="1" si="541"/>
        <v>#REF!</v>
      </c>
      <c r="EM178" s="167" t="e">
        <f t="shared" ca="1" si="542"/>
        <v>#REF!</v>
      </c>
      <c r="EN178" s="167" t="e">
        <f t="shared" ca="1" si="543"/>
        <v>#REF!</v>
      </c>
      <c r="EP178" s="167">
        <f t="shared" si="544"/>
        <v>0</v>
      </c>
      <c r="EQ178" s="167">
        <f t="shared" si="545"/>
        <v>0</v>
      </c>
      <c r="ER178" s="167">
        <f t="shared" si="546"/>
        <v>0</v>
      </c>
      <c r="ES178" s="167">
        <f t="shared" si="547"/>
        <v>0</v>
      </c>
      <c r="ET178" s="167">
        <f t="shared" si="548"/>
        <v>0</v>
      </c>
      <c r="EU178" s="167">
        <f t="shared" si="549"/>
        <v>0</v>
      </c>
      <c r="EV178" s="167">
        <f t="shared" si="550"/>
        <v>0</v>
      </c>
      <c r="EW178" s="167">
        <f t="shared" si="551"/>
        <v>0</v>
      </c>
      <c r="EX178" s="167">
        <f t="shared" si="552"/>
        <v>0</v>
      </c>
      <c r="EY178" s="167">
        <f t="shared" si="553"/>
        <v>0</v>
      </c>
      <c r="EZ178" s="167">
        <f t="shared" si="554"/>
        <v>0</v>
      </c>
      <c r="FA178" s="167">
        <f t="shared" si="555"/>
        <v>0</v>
      </c>
      <c r="FB178" s="167">
        <f t="shared" si="556"/>
        <v>0</v>
      </c>
      <c r="FC178" s="167">
        <f t="shared" si="557"/>
        <v>0</v>
      </c>
      <c r="FD178" s="167">
        <f t="shared" si="558"/>
        <v>0</v>
      </c>
      <c r="FE178" s="167">
        <f t="shared" si="559"/>
        <v>0</v>
      </c>
      <c r="FG178" s="167">
        <f t="shared" si="560"/>
        <v>0</v>
      </c>
      <c r="FH178" s="167">
        <f t="shared" si="561"/>
        <v>0</v>
      </c>
      <c r="FI178" s="167">
        <f t="shared" si="562"/>
        <v>0</v>
      </c>
      <c r="FJ178" s="167">
        <f t="shared" si="563"/>
        <v>0</v>
      </c>
      <c r="FK178" s="167">
        <f t="shared" si="564"/>
        <v>0</v>
      </c>
      <c r="FL178" s="167">
        <f t="shared" si="565"/>
        <v>0</v>
      </c>
      <c r="FM178" s="167">
        <f t="shared" si="566"/>
        <v>0</v>
      </c>
      <c r="FN178" s="167">
        <f t="shared" si="567"/>
        <v>0</v>
      </c>
      <c r="FO178" s="167">
        <f t="shared" si="568"/>
        <v>0</v>
      </c>
      <c r="FP178" s="167">
        <f t="shared" si="569"/>
        <v>0</v>
      </c>
      <c r="FQ178" s="167">
        <f t="shared" si="570"/>
        <v>0</v>
      </c>
      <c r="FR178" s="167">
        <f t="shared" si="571"/>
        <v>0</v>
      </c>
      <c r="FS178" s="167">
        <f t="shared" si="572"/>
        <v>0</v>
      </c>
      <c r="FT178" s="167">
        <f t="shared" si="573"/>
        <v>0</v>
      </c>
      <c r="FU178" s="167">
        <f t="shared" si="574"/>
        <v>0</v>
      </c>
      <c r="FV178" s="167">
        <f t="shared" si="575"/>
        <v>0</v>
      </c>
      <c r="FX178" s="167">
        <f t="shared" si="576"/>
        <v>0</v>
      </c>
      <c r="FY178" s="167">
        <f t="shared" si="577"/>
        <v>0</v>
      </c>
      <c r="FZ178" s="167">
        <f t="shared" si="578"/>
        <v>0</v>
      </c>
      <c r="GA178" s="167">
        <f t="shared" si="579"/>
        <v>0</v>
      </c>
      <c r="GB178" s="167">
        <f t="shared" si="580"/>
        <v>0</v>
      </c>
      <c r="GC178" s="167">
        <f t="shared" si="581"/>
        <v>0</v>
      </c>
      <c r="GD178" s="167">
        <f t="shared" si="582"/>
        <v>0</v>
      </c>
      <c r="GE178" s="167">
        <f t="shared" si="583"/>
        <v>0</v>
      </c>
      <c r="GF178" s="167">
        <f t="shared" si="584"/>
        <v>0</v>
      </c>
      <c r="GG178" s="167">
        <f t="shared" si="585"/>
        <v>0</v>
      </c>
      <c r="GH178" s="167">
        <f t="shared" si="586"/>
        <v>0</v>
      </c>
      <c r="GI178" s="167">
        <f t="shared" si="587"/>
        <v>0</v>
      </c>
      <c r="GJ178" s="167">
        <f t="shared" si="588"/>
        <v>0</v>
      </c>
      <c r="GK178" s="167">
        <f t="shared" si="589"/>
        <v>0</v>
      </c>
      <c r="GL178" s="167">
        <f t="shared" si="590"/>
        <v>0</v>
      </c>
      <c r="GM178" s="167">
        <f t="shared" si="591"/>
        <v>0</v>
      </c>
      <c r="GO178" s="167" t="e">
        <f t="shared" ca="1" si="426"/>
        <v>#REF!</v>
      </c>
      <c r="GP178" s="167" t="e">
        <f t="shared" ca="1" si="614"/>
        <v>#REF!</v>
      </c>
      <c r="GQ178" s="167" t="e">
        <f t="shared" ca="1" si="614"/>
        <v>#REF!</v>
      </c>
      <c r="GR178" s="167" t="e">
        <f t="shared" ca="1" si="614"/>
        <v>#REF!</v>
      </c>
      <c r="GS178" s="167" t="e">
        <f t="shared" ca="1" si="614"/>
        <v>#REF!</v>
      </c>
      <c r="GT178" s="167" t="e">
        <f t="shared" ca="1" si="614"/>
        <v>#REF!</v>
      </c>
      <c r="GU178" s="167" t="e">
        <f t="shared" ca="1" si="614"/>
        <v>#REF!</v>
      </c>
      <c r="GV178" s="167" t="e">
        <f t="shared" ca="1" si="614"/>
        <v>#REF!</v>
      </c>
      <c r="GW178" s="167" t="e">
        <f t="shared" ca="1" si="614"/>
        <v>#REF!</v>
      </c>
      <c r="GX178" s="167" t="e">
        <f t="shared" ca="1" si="614"/>
        <v>#REF!</v>
      </c>
      <c r="GY178" s="167" t="e">
        <f t="shared" ca="1" si="614"/>
        <v>#REF!</v>
      </c>
      <c r="GZ178" s="167" t="e">
        <f t="shared" ca="1" si="614"/>
        <v>#REF!</v>
      </c>
      <c r="HA178" s="167" t="e">
        <f t="shared" ca="1" si="614"/>
        <v>#REF!</v>
      </c>
      <c r="HB178" s="167" t="e">
        <f t="shared" ca="1" si="614"/>
        <v>#REF!</v>
      </c>
      <c r="HC178" s="167" t="e">
        <f t="shared" ca="1" si="614"/>
        <v>#REF!</v>
      </c>
      <c r="HD178" s="167" t="e">
        <f t="shared" ca="1" si="614"/>
        <v>#REF!</v>
      </c>
      <c r="HF178" s="167" t="e">
        <f t="shared" ca="1" si="493"/>
        <v>#REF!</v>
      </c>
      <c r="HG178" s="167" t="e">
        <f t="shared" ca="1" si="494"/>
        <v>#REF!</v>
      </c>
      <c r="HH178" s="167" t="e">
        <f t="shared" ca="1" si="495"/>
        <v>#REF!</v>
      </c>
      <c r="HI178" s="167" t="e">
        <f t="shared" ca="1" si="496"/>
        <v>#REF!</v>
      </c>
      <c r="HJ178" s="167" t="e">
        <f t="shared" ca="1" si="497"/>
        <v>#REF!</v>
      </c>
      <c r="HK178" s="167" t="e">
        <f t="shared" ca="1" si="498"/>
        <v>#REF!</v>
      </c>
      <c r="HL178" s="167" t="e">
        <f t="shared" ca="1" si="499"/>
        <v>#REF!</v>
      </c>
      <c r="HM178" s="167" t="e">
        <f t="shared" ca="1" si="500"/>
        <v>#REF!</v>
      </c>
      <c r="HN178" s="167" t="e">
        <f t="shared" ca="1" si="501"/>
        <v>#REF!</v>
      </c>
      <c r="HO178" s="167" t="e">
        <f t="shared" ca="1" si="502"/>
        <v>#REF!</v>
      </c>
      <c r="HP178" s="167" t="e">
        <f t="shared" ca="1" si="503"/>
        <v>#REF!</v>
      </c>
      <c r="HQ178" s="167" t="e">
        <f t="shared" ca="1" si="504"/>
        <v>#REF!</v>
      </c>
      <c r="HR178" s="167" t="e">
        <f t="shared" ca="1" si="505"/>
        <v>#REF!</v>
      </c>
      <c r="HS178" s="167" t="e">
        <f t="shared" ca="1" si="506"/>
        <v>#REF!</v>
      </c>
      <c r="HT178" s="167" t="e">
        <f t="shared" ca="1" si="507"/>
        <v>#REF!</v>
      </c>
      <c r="HU178" s="167" t="e">
        <f t="shared" ca="1" si="508"/>
        <v>#REF!</v>
      </c>
      <c r="HW178" s="167" t="e">
        <f t="shared" ca="1" si="509"/>
        <v>#REF!</v>
      </c>
      <c r="HX178" s="167">
        <f t="shared" si="510"/>
        <v>0</v>
      </c>
      <c r="HY178" s="167" t="e">
        <f t="shared" ca="1" si="592"/>
        <v>#REF!</v>
      </c>
      <c r="HZ178" s="219" t="e">
        <f t="shared" ca="1" si="593"/>
        <v>#REF!</v>
      </c>
    </row>
    <row r="179" spans="1:234" s="48" customFormat="1">
      <c r="A179" s="3" t="s">
        <v>348</v>
      </c>
      <c r="B179" s="202" t="str">
        <f>INDEX('Ref1'!$E:$E,MATCH(A179,'Ref1'!$A:$A,0))</f>
        <v>Isle of Wight Council</v>
      </c>
      <c r="C179" s="42" t="str">
        <f>INDEX(Data1!B:B,MATCH(A179,Data1!A:A,0))</f>
        <v>UNIFIR</v>
      </c>
      <c r="D179" s="253" t="str">
        <f>INDEX(Data1!C:C,MATCH(A179,Data1!A:A,0))</f>
        <v>SE</v>
      </c>
      <c r="E179" s="200" t="str">
        <f>IF($C$6="No","No",IF(COUNTIF(Inputs!$K$359:$K$398,$A179)&gt;0,"Yes","No"))</f>
        <v>No</v>
      </c>
      <c r="F179" s="404"/>
      <c r="G179" s="62">
        <f>INDEX('4_RatesSplit'!K:K,MATCH($A179,'4_RatesSplit'!$A:$A,0))</f>
        <v>0</v>
      </c>
      <c r="H179" s="171">
        <f>INDEX('4_RatesSplit'!L:L,MATCH($A179,'4_RatesSplit'!$A:$A,0))</f>
        <v>0</v>
      </c>
      <c r="I179" s="167">
        <f>INDEX('4_RatesSplit'!M:M,MATCH($A179,'4_RatesSplit'!$A:$A,0))</f>
        <v>0</v>
      </c>
      <c r="J179" s="167">
        <f>INDEX('4_RatesSplit'!N:N,MATCH($A179,'4_RatesSplit'!$A:$A,0))</f>
        <v>0</v>
      </c>
      <c r="K179" s="167">
        <f>INDEX('4_RatesSplit'!O:O,MATCH($A179,'4_RatesSplit'!$A:$A,0))</f>
        <v>0</v>
      </c>
      <c r="L179" s="167">
        <f>INDEX('4_RatesSplit'!P:P,MATCH($A179,'4_RatesSplit'!$A:$A,0))</f>
        <v>0</v>
      </c>
      <c r="M179" s="167">
        <f>INDEX('4_RatesSplit'!Q:Q,MATCH($A179,'4_RatesSplit'!$A:$A,0))</f>
        <v>0</v>
      </c>
      <c r="N179" s="167">
        <f>INDEX('4_RatesSplit'!R:R,MATCH($A179,'4_RatesSplit'!$A:$A,0))</f>
        <v>0</v>
      </c>
      <c r="O179" s="167">
        <f>INDEX('4_RatesSplit'!S:S,MATCH($A179,'4_RatesSplit'!$A:$A,0))</f>
        <v>0</v>
      </c>
      <c r="P179" s="167">
        <f>INDEX('4_RatesSplit'!T:T,MATCH($A179,'4_RatesSplit'!$A:$A,0))</f>
        <v>0</v>
      </c>
      <c r="Q179" s="167">
        <f>INDEX('4_RatesSplit'!U:U,MATCH($A179,'4_RatesSplit'!$A:$A,0))</f>
        <v>0</v>
      </c>
      <c r="R179" s="167">
        <f>INDEX('4_RatesSplit'!V:V,MATCH($A179,'4_RatesSplit'!$A:$A,0))</f>
        <v>0</v>
      </c>
      <c r="S179" s="167">
        <f>INDEX('4_RatesSplit'!W:W,MATCH($A179,'4_RatesSplit'!$A:$A,0))</f>
        <v>0</v>
      </c>
      <c r="T179" s="167">
        <f>INDEX('4_RatesSplit'!X:X,MATCH($A179,'4_RatesSplit'!$A:$A,0))</f>
        <v>0</v>
      </c>
      <c r="U179" s="167">
        <f>INDEX('4_RatesSplit'!Y:Y,MATCH($A179,'4_RatesSplit'!$A:$A,0))</f>
        <v>0</v>
      </c>
      <c r="V179" s="167">
        <f>INDEX('4_RatesSplit'!Z:Z,MATCH($A179,'4_RatesSplit'!$A:$A,0))</f>
        <v>0</v>
      </c>
      <c r="W179" s="167">
        <f>INDEX('4_RatesSplit'!AA:AA,MATCH($A179,'4_RatesSplit'!$A:$A,0))</f>
        <v>0</v>
      </c>
      <c r="X179" s="18"/>
      <c r="Y179" s="168" t="e">
        <f ca="1">INDEX('4_RatesSplit'!AT:AT,MATCH($A179,'4_RatesSplit'!$A:$A,0))</f>
        <v>#REF!</v>
      </c>
      <c r="Z179" s="168" t="e">
        <f ca="1">INDEX('4_RatesSplit'!AU:AU,MATCH($A179,'4_RatesSplit'!$A:$A,0))</f>
        <v>#REF!</v>
      </c>
      <c r="AA179" s="168" t="e">
        <f ca="1">INDEX('4_RatesSplit'!AV:AV,MATCH($A179,'4_RatesSplit'!$A:$A,0))</f>
        <v>#REF!</v>
      </c>
      <c r="AB179" s="168" t="e">
        <f ca="1">INDEX('4_RatesSplit'!AW:AW,MATCH($A179,'4_RatesSplit'!$A:$A,0))</f>
        <v>#REF!</v>
      </c>
      <c r="AC179" s="168" t="e">
        <f ca="1">INDEX('4_RatesSplit'!AX:AX,MATCH($A179,'4_RatesSplit'!$A:$A,0))</f>
        <v>#REF!</v>
      </c>
      <c r="AD179" s="168" t="e">
        <f ca="1">INDEX('4_RatesSplit'!AY:AY,MATCH($A179,'4_RatesSplit'!$A:$A,0))</f>
        <v>#REF!</v>
      </c>
      <c r="AE179" s="168" t="e">
        <f ca="1">INDEX('4_RatesSplit'!AZ:AZ,MATCH($A179,'4_RatesSplit'!$A:$A,0))</f>
        <v>#REF!</v>
      </c>
      <c r="AF179" s="168" t="e">
        <f ca="1">INDEX('4_RatesSplit'!BA:BA,MATCH($A179,'4_RatesSplit'!$A:$A,0))</f>
        <v>#REF!</v>
      </c>
      <c r="AG179" s="168" t="e">
        <f ca="1">INDEX('4_RatesSplit'!BB:BB,MATCH($A179,'4_RatesSplit'!$A:$A,0))</f>
        <v>#REF!</v>
      </c>
      <c r="AH179" s="168" t="e">
        <f ca="1">INDEX('4_RatesSplit'!BC:BC,MATCH($A179,'4_RatesSplit'!$A:$A,0))</f>
        <v>#REF!</v>
      </c>
      <c r="AI179" s="168" t="e">
        <f ca="1">INDEX('4_RatesSplit'!BD:BD,MATCH($A179,'4_RatesSplit'!$A:$A,0))</f>
        <v>#REF!</v>
      </c>
      <c r="AJ179" s="168" t="e">
        <f ca="1">INDEX('4_RatesSplit'!BE:BE,MATCH($A179,'4_RatesSplit'!$A:$A,0))</f>
        <v>#REF!</v>
      </c>
      <c r="AK179" s="168" t="e">
        <f ca="1">INDEX('4_RatesSplit'!BF:BF,MATCH($A179,'4_RatesSplit'!$A:$A,0))</f>
        <v>#REF!</v>
      </c>
      <c r="AL179" s="168" t="e">
        <f ca="1">INDEX('4_RatesSplit'!BG:BG,MATCH($A179,'4_RatesSplit'!$A:$A,0))</f>
        <v>#REF!</v>
      </c>
      <c r="AM179" s="168" t="e">
        <f ca="1">INDEX('4_RatesSplit'!BH:BH,MATCH($A179,'4_RatesSplit'!$A:$A,0))</f>
        <v>#REF!</v>
      </c>
      <c r="AN179" s="198" t="e">
        <f ca="1">INDEX('4_RatesSplit'!BI:BI,MATCH($A179,'4_RatesSplit'!$A:$A,0))</f>
        <v>#REF!</v>
      </c>
      <c r="AO179" s="114"/>
      <c r="AP179" s="167" t="e">
        <f t="shared" ca="1" si="511"/>
        <v>#REF!</v>
      </c>
      <c r="AQ179" s="167" t="e">
        <f t="shared" ca="1" si="512"/>
        <v>#REF!</v>
      </c>
      <c r="AR179" s="167" t="e">
        <f t="shared" ca="1" si="513"/>
        <v>#REF!</v>
      </c>
      <c r="AS179" s="167" t="e">
        <f t="shared" ca="1" si="514"/>
        <v>#REF!</v>
      </c>
      <c r="AT179" s="167" t="e">
        <f t="shared" ca="1" si="515"/>
        <v>#REF!</v>
      </c>
      <c r="AU179" s="167" t="e">
        <f t="shared" ca="1" si="516"/>
        <v>#REF!</v>
      </c>
      <c r="AV179" s="167" t="e">
        <f t="shared" ca="1" si="517"/>
        <v>#REF!</v>
      </c>
      <c r="AW179" s="167" t="e">
        <f t="shared" ca="1" si="518"/>
        <v>#REF!</v>
      </c>
      <c r="AX179" s="167" t="e">
        <f t="shared" ca="1" si="519"/>
        <v>#REF!</v>
      </c>
      <c r="AY179" s="167" t="e">
        <f t="shared" ca="1" si="520"/>
        <v>#REF!</v>
      </c>
      <c r="AZ179" s="167" t="e">
        <f t="shared" ca="1" si="521"/>
        <v>#REF!</v>
      </c>
      <c r="BA179" s="167" t="e">
        <f t="shared" ca="1" si="522"/>
        <v>#REF!</v>
      </c>
      <c r="BB179" s="167" t="e">
        <f t="shared" ca="1" si="523"/>
        <v>#REF!</v>
      </c>
      <c r="BC179" s="167" t="e">
        <f t="shared" ca="1" si="524"/>
        <v>#REF!</v>
      </c>
      <c r="BD179" s="167" t="e">
        <f t="shared" ca="1" si="525"/>
        <v>#REF!</v>
      </c>
      <c r="BE179" s="167" t="e">
        <f t="shared" ca="1" si="526"/>
        <v>#REF!</v>
      </c>
      <c r="BF179" s="18"/>
      <c r="BG179" s="168">
        <f>INDEX('2_Needs'!$F:$F,MATCH($A179,'2_Needs'!$A:$A,0))</f>
        <v>2.6267120228718947E-3</v>
      </c>
      <c r="BH179" s="114"/>
      <c r="BI179" s="167">
        <f t="shared" ref="BI179:BX179" si="631">IF(BI$3="reset",$BG179*BI$6,BH179*(1+$C$4))</f>
        <v>0</v>
      </c>
      <c r="BJ179" s="167">
        <f t="shared" si="631"/>
        <v>0</v>
      </c>
      <c r="BK179" s="167">
        <f t="shared" si="631"/>
        <v>0</v>
      </c>
      <c r="BL179" s="167">
        <f t="shared" si="631"/>
        <v>0</v>
      </c>
      <c r="BM179" s="167">
        <f t="shared" si="631"/>
        <v>0</v>
      </c>
      <c r="BN179" s="167">
        <f t="shared" si="631"/>
        <v>0</v>
      </c>
      <c r="BO179" s="167">
        <f t="shared" si="631"/>
        <v>0</v>
      </c>
      <c r="BP179" s="167">
        <f t="shared" si="631"/>
        <v>0</v>
      </c>
      <c r="BQ179" s="167">
        <f t="shared" si="631"/>
        <v>0</v>
      </c>
      <c r="BR179" s="167">
        <f t="shared" si="631"/>
        <v>0</v>
      </c>
      <c r="BS179" s="167">
        <f t="shared" si="631"/>
        <v>0</v>
      </c>
      <c r="BT179" s="167">
        <f t="shared" si="631"/>
        <v>0</v>
      </c>
      <c r="BU179" s="167">
        <f t="shared" si="631"/>
        <v>0</v>
      </c>
      <c r="BV179" s="167">
        <f t="shared" si="631"/>
        <v>0</v>
      </c>
      <c r="BW179" s="167">
        <f t="shared" si="631"/>
        <v>0</v>
      </c>
      <c r="BX179" s="167">
        <f t="shared" si="631"/>
        <v>0</v>
      </c>
      <c r="BZ179" s="167" t="e">
        <f t="shared" ca="1" si="445"/>
        <v>#REF!</v>
      </c>
      <c r="CA179" s="167" t="e">
        <f t="shared" ca="1" si="446"/>
        <v>#REF!</v>
      </c>
      <c r="CB179" s="167" t="e">
        <f t="shared" ca="1" si="447"/>
        <v>#REF!</v>
      </c>
      <c r="CC179" s="167" t="e">
        <f t="shared" ca="1" si="448"/>
        <v>#REF!</v>
      </c>
      <c r="CD179" s="167" t="e">
        <f t="shared" ca="1" si="449"/>
        <v>#REF!</v>
      </c>
      <c r="CE179" s="167" t="e">
        <f t="shared" ca="1" si="450"/>
        <v>#REF!</v>
      </c>
      <c r="CF179" s="167" t="e">
        <f t="shared" ca="1" si="451"/>
        <v>#REF!</v>
      </c>
      <c r="CG179" s="167" t="e">
        <f t="shared" ca="1" si="452"/>
        <v>#REF!</v>
      </c>
      <c r="CH179" s="167" t="e">
        <f t="shared" ca="1" si="453"/>
        <v>#REF!</v>
      </c>
      <c r="CI179" s="167" t="e">
        <f t="shared" ca="1" si="454"/>
        <v>#REF!</v>
      </c>
      <c r="CJ179" s="167" t="e">
        <f t="shared" ca="1" si="455"/>
        <v>#REF!</v>
      </c>
      <c r="CK179" s="167" t="e">
        <f t="shared" ca="1" si="456"/>
        <v>#REF!</v>
      </c>
      <c r="CL179" s="167" t="e">
        <f t="shared" ca="1" si="457"/>
        <v>#REF!</v>
      </c>
      <c r="CM179" s="167" t="e">
        <f t="shared" ca="1" si="458"/>
        <v>#REF!</v>
      </c>
      <c r="CN179" s="167" t="e">
        <f t="shared" ca="1" si="459"/>
        <v>#REF!</v>
      </c>
      <c r="CO179" s="167" t="e">
        <f t="shared" ca="1" si="460"/>
        <v>#REF!</v>
      </c>
      <c r="CQ179" s="167" t="e">
        <f t="shared" ca="1" si="461"/>
        <v>#REF!</v>
      </c>
      <c r="CR179" s="167" t="e">
        <f t="shared" ca="1" si="462"/>
        <v>#REF!</v>
      </c>
      <c r="CS179" s="167" t="e">
        <f t="shared" ca="1" si="463"/>
        <v>#REF!</v>
      </c>
      <c r="CT179" s="167" t="e">
        <f t="shared" ca="1" si="464"/>
        <v>#REF!</v>
      </c>
      <c r="CU179" s="167" t="e">
        <f t="shared" ca="1" si="465"/>
        <v>#REF!</v>
      </c>
      <c r="CV179" s="167" t="e">
        <f t="shared" ca="1" si="466"/>
        <v>#REF!</v>
      </c>
      <c r="CW179" s="167" t="e">
        <f t="shared" ca="1" si="467"/>
        <v>#REF!</v>
      </c>
      <c r="CX179" s="167" t="e">
        <f t="shared" ca="1" si="468"/>
        <v>#REF!</v>
      </c>
      <c r="CY179" s="167" t="e">
        <f t="shared" ca="1" si="469"/>
        <v>#REF!</v>
      </c>
      <c r="CZ179" s="167" t="e">
        <f t="shared" ca="1" si="470"/>
        <v>#REF!</v>
      </c>
      <c r="DA179" s="167" t="e">
        <f t="shared" ca="1" si="471"/>
        <v>#REF!</v>
      </c>
      <c r="DB179" s="167" t="e">
        <f t="shared" ca="1" si="472"/>
        <v>#REF!</v>
      </c>
      <c r="DC179" s="167" t="e">
        <f t="shared" ca="1" si="473"/>
        <v>#REF!</v>
      </c>
      <c r="DD179" s="167" t="e">
        <f t="shared" ca="1" si="474"/>
        <v>#REF!</v>
      </c>
      <c r="DE179" s="167" t="e">
        <f t="shared" ca="1" si="475"/>
        <v>#REF!</v>
      </c>
      <c r="DF179" s="167" t="e">
        <f t="shared" ca="1" si="476"/>
        <v>#REF!</v>
      </c>
      <c r="DH179" s="167">
        <f t="shared" si="477"/>
        <v>0</v>
      </c>
      <c r="DI179" s="167">
        <f t="shared" si="478"/>
        <v>0</v>
      </c>
      <c r="DJ179" s="167">
        <f t="shared" si="479"/>
        <v>0</v>
      </c>
      <c r="DK179" s="167">
        <f t="shared" si="480"/>
        <v>0</v>
      </c>
      <c r="DL179" s="167">
        <f t="shared" si="481"/>
        <v>0</v>
      </c>
      <c r="DM179" s="167">
        <f t="shared" si="482"/>
        <v>0</v>
      </c>
      <c r="DN179" s="167">
        <f t="shared" si="483"/>
        <v>0</v>
      </c>
      <c r="DO179" s="167">
        <f t="shared" si="484"/>
        <v>0</v>
      </c>
      <c r="DP179" s="167">
        <f t="shared" si="485"/>
        <v>0</v>
      </c>
      <c r="DQ179" s="167">
        <f t="shared" si="486"/>
        <v>0</v>
      </c>
      <c r="DR179" s="167">
        <f t="shared" si="487"/>
        <v>0</v>
      </c>
      <c r="DS179" s="167">
        <f t="shared" si="488"/>
        <v>0</v>
      </c>
      <c r="DT179" s="167">
        <f t="shared" si="489"/>
        <v>0</v>
      </c>
      <c r="DU179" s="167">
        <f t="shared" si="490"/>
        <v>0</v>
      </c>
      <c r="DV179" s="167">
        <f t="shared" si="491"/>
        <v>0</v>
      </c>
      <c r="DW179" s="167">
        <f t="shared" si="492"/>
        <v>0</v>
      </c>
      <c r="DY179" s="167" t="e">
        <f t="shared" ca="1" si="528"/>
        <v>#REF!</v>
      </c>
      <c r="DZ179" s="167" t="e">
        <f t="shared" ca="1" si="529"/>
        <v>#REF!</v>
      </c>
      <c r="EA179" s="167" t="e">
        <f t="shared" ca="1" si="530"/>
        <v>#REF!</v>
      </c>
      <c r="EB179" s="167" t="e">
        <f t="shared" ca="1" si="531"/>
        <v>#REF!</v>
      </c>
      <c r="EC179" s="167" t="e">
        <f t="shared" ca="1" si="532"/>
        <v>#REF!</v>
      </c>
      <c r="ED179" s="167" t="e">
        <f t="shared" ca="1" si="533"/>
        <v>#REF!</v>
      </c>
      <c r="EE179" s="167" t="e">
        <f t="shared" ca="1" si="534"/>
        <v>#REF!</v>
      </c>
      <c r="EF179" s="167" t="e">
        <f t="shared" ca="1" si="535"/>
        <v>#REF!</v>
      </c>
      <c r="EG179" s="167" t="e">
        <f t="shared" ca="1" si="536"/>
        <v>#REF!</v>
      </c>
      <c r="EH179" s="167" t="e">
        <f t="shared" ca="1" si="537"/>
        <v>#REF!</v>
      </c>
      <c r="EI179" s="167" t="e">
        <f t="shared" ca="1" si="538"/>
        <v>#REF!</v>
      </c>
      <c r="EJ179" s="167" t="e">
        <f t="shared" ca="1" si="539"/>
        <v>#REF!</v>
      </c>
      <c r="EK179" s="167" t="e">
        <f t="shared" ca="1" si="540"/>
        <v>#REF!</v>
      </c>
      <c r="EL179" s="167" t="e">
        <f t="shared" ca="1" si="541"/>
        <v>#REF!</v>
      </c>
      <c r="EM179" s="167" t="e">
        <f t="shared" ca="1" si="542"/>
        <v>#REF!</v>
      </c>
      <c r="EN179" s="167" t="e">
        <f t="shared" ca="1" si="543"/>
        <v>#REF!</v>
      </c>
      <c r="EP179" s="167">
        <f t="shared" si="544"/>
        <v>0</v>
      </c>
      <c r="EQ179" s="167">
        <f t="shared" si="545"/>
        <v>0</v>
      </c>
      <c r="ER179" s="167">
        <f t="shared" si="546"/>
        <v>0</v>
      </c>
      <c r="ES179" s="167">
        <f t="shared" si="547"/>
        <v>0</v>
      </c>
      <c r="ET179" s="167">
        <f t="shared" si="548"/>
        <v>0</v>
      </c>
      <c r="EU179" s="167">
        <f t="shared" si="549"/>
        <v>0</v>
      </c>
      <c r="EV179" s="167">
        <f t="shared" si="550"/>
        <v>0</v>
      </c>
      <c r="EW179" s="167">
        <f t="shared" si="551"/>
        <v>0</v>
      </c>
      <c r="EX179" s="167">
        <f t="shared" si="552"/>
        <v>0</v>
      </c>
      <c r="EY179" s="167">
        <f t="shared" si="553"/>
        <v>0</v>
      </c>
      <c r="EZ179" s="167">
        <f t="shared" si="554"/>
        <v>0</v>
      </c>
      <c r="FA179" s="167">
        <f t="shared" si="555"/>
        <v>0</v>
      </c>
      <c r="FB179" s="167">
        <f t="shared" si="556"/>
        <v>0</v>
      </c>
      <c r="FC179" s="167">
        <f t="shared" si="557"/>
        <v>0</v>
      </c>
      <c r="FD179" s="167">
        <f t="shared" si="558"/>
        <v>0</v>
      </c>
      <c r="FE179" s="167">
        <f t="shared" si="559"/>
        <v>0</v>
      </c>
      <c r="FG179" s="167">
        <f t="shared" si="560"/>
        <v>0</v>
      </c>
      <c r="FH179" s="167">
        <f t="shared" si="561"/>
        <v>0</v>
      </c>
      <c r="FI179" s="167">
        <f t="shared" si="562"/>
        <v>0</v>
      </c>
      <c r="FJ179" s="167">
        <f t="shared" si="563"/>
        <v>0</v>
      </c>
      <c r="FK179" s="167">
        <f t="shared" si="564"/>
        <v>0</v>
      </c>
      <c r="FL179" s="167">
        <f t="shared" si="565"/>
        <v>0</v>
      </c>
      <c r="FM179" s="167">
        <f t="shared" si="566"/>
        <v>0</v>
      </c>
      <c r="FN179" s="167">
        <f t="shared" si="567"/>
        <v>0</v>
      </c>
      <c r="FO179" s="167">
        <f t="shared" si="568"/>
        <v>0</v>
      </c>
      <c r="FP179" s="167">
        <f t="shared" si="569"/>
        <v>0</v>
      </c>
      <c r="FQ179" s="167">
        <f t="shared" si="570"/>
        <v>0</v>
      </c>
      <c r="FR179" s="167">
        <f t="shared" si="571"/>
        <v>0</v>
      </c>
      <c r="FS179" s="167">
        <f t="shared" si="572"/>
        <v>0</v>
      </c>
      <c r="FT179" s="167">
        <f t="shared" si="573"/>
        <v>0</v>
      </c>
      <c r="FU179" s="167">
        <f t="shared" si="574"/>
        <v>0</v>
      </c>
      <c r="FV179" s="167">
        <f t="shared" si="575"/>
        <v>0</v>
      </c>
      <c r="FX179" s="167">
        <f t="shared" si="576"/>
        <v>0</v>
      </c>
      <c r="FY179" s="167">
        <f t="shared" si="577"/>
        <v>0</v>
      </c>
      <c r="FZ179" s="167">
        <f t="shared" si="578"/>
        <v>0</v>
      </c>
      <c r="GA179" s="167">
        <f t="shared" si="579"/>
        <v>0</v>
      </c>
      <c r="GB179" s="167">
        <f t="shared" si="580"/>
        <v>0</v>
      </c>
      <c r="GC179" s="167">
        <f t="shared" si="581"/>
        <v>0</v>
      </c>
      <c r="GD179" s="167">
        <f t="shared" si="582"/>
        <v>0</v>
      </c>
      <c r="GE179" s="167">
        <f t="shared" si="583"/>
        <v>0</v>
      </c>
      <c r="GF179" s="167">
        <f t="shared" si="584"/>
        <v>0</v>
      </c>
      <c r="GG179" s="167">
        <f t="shared" si="585"/>
        <v>0</v>
      </c>
      <c r="GH179" s="167">
        <f t="shared" si="586"/>
        <v>0</v>
      </c>
      <c r="GI179" s="167">
        <f t="shared" si="587"/>
        <v>0</v>
      </c>
      <c r="GJ179" s="167">
        <f t="shared" si="588"/>
        <v>0</v>
      </c>
      <c r="GK179" s="167">
        <f t="shared" si="589"/>
        <v>0</v>
      </c>
      <c r="GL179" s="167">
        <f t="shared" si="590"/>
        <v>0</v>
      </c>
      <c r="GM179" s="167">
        <f t="shared" si="591"/>
        <v>0</v>
      </c>
      <c r="GO179" s="167" t="e">
        <f t="shared" ca="1" si="426"/>
        <v>#REF!</v>
      </c>
      <c r="GP179" s="167" t="e">
        <f t="shared" ca="1" si="614"/>
        <v>#REF!</v>
      </c>
      <c r="GQ179" s="167" t="e">
        <f t="shared" ca="1" si="614"/>
        <v>#REF!</v>
      </c>
      <c r="GR179" s="167" t="e">
        <f t="shared" ca="1" si="614"/>
        <v>#REF!</v>
      </c>
      <c r="GS179" s="167" t="e">
        <f t="shared" ca="1" si="614"/>
        <v>#REF!</v>
      </c>
      <c r="GT179" s="167" t="e">
        <f t="shared" ca="1" si="614"/>
        <v>#REF!</v>
      </c>
      <c r="GU179" s="167" t="e">
        <f t="shared" ca="1" si="614"/>
        <v>#REF!</v>
      </c>
      <c r="GV179" s="167" t="e">
        <f t="shared" ca="1" si="614"/>
        <v>#REF!</v>
      </c>
      <c r="GW179" s="167" t="e">
        <f t="shared" ca="1" si="614"/>
        <v>#REF!</v>
      </c>
      <c r="GX179" s="167" t="e">
        <f t="shared" ca="1" si="614"/>
        <v>#REF!</v>
      </c>
      <c r="GY179" s="167" t="e">
        <f t="shared" ca="1" si="614"/>
        <v>#REF!</v>
      </c>
      <c r="GZ179" s="167" t="e">
        <f t="shared" ca="1" si="614"/>
        <v>#REF!</v>
      </c>
      <c r="HA179" s="167" t="e">
        <f t="shared" ca="1" si="614"/>
        <v>#REF!</v>
      </c>
      <c r="HB179" s="167" t="e">
        <f t="shared" ca="1" si="614"/>
        <v>#REF!</v>
      </c>
      <c r="HC179" s="167" t="e">
        <f t="shared" ca="1" si="614"/>
        <v>#REF!</v>
      </c>
      <c r="HD179" s="167" t="e">
        <f t="shared" ref="GP179:HD196" ca="1" si="632">HD$3*$BG179</f>
        <v>#REF!</v>
      </c>
      <c r="HF179" s="167" t="e">
        <f t="shared" ca="1" si="493"/>
        <v>#REF!</v>
      </c>
      <c r="HG179" s="167" t="e">
        <f t="shared" ca="1" si="494"/>
        <v>#REF!</v>
      </c>
      <c r="HH179" s="167" t="e">
        <f t="shared" ca="1" si="495"/>
        <v>#REF!</v>
      </c>
      <c r="HI179" s="167" t="e">
        <f t="shared" ca="1" si="496"/>
        <v>#REF!</v>
      </c>
      <c r="HJ179" s="167" t="e">
        <f t="shared" ca="1" si="497"/>
        <v>#REF!</v>
      </c>
      <c r="HK179" s="167" t="e">
        <f t="shared" ca="1" si="498"/>
        <v>#REF!</v>
      </c>
      <c r="HL179" s="167" t="e">
        <f t="shared" ca="1" si="499"/>
        <v>#REF!</v>
      </c>
      <c r="HM179" s="167" t="e">
        <f t="shared" ca="1" si="500"/>
        <v>#REF!</v>
      </c>
      <c r="HN179" s="167" t="e">
        <f t="shared" ca="1" si="501"/>
        <v>#REF!</v>
      </c>
      <c r="HO179" s="167" t="e">
        <f t="shared" ca="1" si="502"/>
        <v>#REF!</v>
      </c>
      <c r="HP179" s="167" t="e">
        <f t="shared" ca="1" si="503"/>
        <v>#REF!</v>
      </c>
      <c r="HQ179" s="167" t="e">
        <f t="shared" ca="1" si="504"/>
        <v>#REF!</v>
      </c>
      <c r="HR179" s="167" t="e">
        <f t="shared" ca="1" si="505"/>
        <v>#REF!</v>
      </c>
      <c r="HS179" s="167" t="e">
        <f t="shared" ca="1" si="506"/>
        <v>#REF!</v>
      </c>
      <c r="HT179" s="167" t="e">
        <f t="shared" ca="1" si="507"/>
        <v>#REF!</v>
      </c>
      <c r="HU179" s="167" t="e">
        <f t="shared" ca="1" si="508"/>
        <v>#REF!</v>
      </c>
      <c r="HW179" s="167" t="e">
        <f t="shared" ca="1" si="509"/>
        <v>#REF!</v>
      </c>
      <c r="HX179" s="167">
        <f t="shared" si="510"/>
        <v>0</v>
      </c>
      <c r="HY179" s="167" t="e">
        <f t="shared" ca="1" si="592"/>
        <v>#REF!</v>
      </c>
      <c r="HZ179" s="219" t="e">
        <f t="shared" ca="1" si="593"/>
        <v>#REF!</v>
      </c>
    </row>
    <row r="180" spans="1:234" s="48" customFormat="1">
      <c r="A180" s="3" t="s">
        <v>350</v>
      </c>
      <c r="B180" s="202" t="str">
        <f>INDEX('Ref1'!$E:$E,MATCH(A180,'Ref1'!$A:$A,0))</f>
        <v>Isles of Scilly</v>
      </c>
      <c r="C180" s="42" t="str">
        <f>INDEX(Data1!B:B,MATCH(A180,Data1!A:A,0))</f>
        <v>UNIFIR</v>
      </c>
      <c r="D180" s="253" t="str">
        <f>INDEX(Data1!C:C,MATCH(A180,Data1!A:A,0))</f>
        <v>SW</v>
      </c>
      <c r="E180" s="200" t="str">
        <f>IF($C$6="No","No",IF(COUNTIF(Inputs!$K$359:$K$398,$A180)&gt;0,"Yes","No"))</f>
        <v>No</v>
      </c>
      <c r="F180" s="404"/>
      <c r="G180" s="62">
        <f>INDEX('4_RatesSplit'!K:K,MATCH($A180,'4_RatesSplit'!$A:$A,0))</f>
        <v>0</v>
      </c>
      <c r="H180" s="171">
        <f>INDEX('4_RatesSplit'!L:L,MATCH($A180,'4_RatesSplit'!$A:$A,0))</f>
        <v>0</v>
      </c>
      <c r="I180" s="167">
        <f>INDEX('4_RatesSplit'!M:M,MATCH($A180,'4_RatesSplit'!$A:$A,0))</f>
        <v>0</v>
      </c>
      <c r="J180" s="167">
        <f>INDEX('4_RatesSplit'!N:N,MATCH($A180,'4_RatesSplit'!$A:$A,0))</f>
        <v>0</v>
      </c>
      <c r="K180" s="167">
        <f>INDEX('4_RatesSplit'!O:O,MATCH($A180,'4_RatesSplit'!$A:$A,0))</f>
        <v>0</v>
      </c>
      <c r="L180" s="167">
        <f>INDEX('4_RatesSplit'!P:P,MATCH($A180,'4_RatesSplit'!$A:$A,0))</f>
        <v>0</v>
      </c>
      <c r="M180" s="167">
        <f>INDEX('4_RatesSplit'!Q:Q,MATCH($A180,'4_RatesSplit'!$A:$A,0))</f>
        <v>0</v>
      </c>
      <c r="N180" s="167">
        <f>INDEX('4_RatesSplit'!R:R,MATCH($A180,'4_RatesSplit'!$A:$A,0))</f>
        <v>0</v>
      </c>
      <c r="O180" s="167">
        <f>INDEX('4_RatesSplit'!S:S,MATCH($A180,'4_RatesSplit'!$A:$A,0))</f>
        <v>0</v>
      </c>
      <c r="P180" s="167">
        <f>INDEX('4_RatesSplit'!T:T,MATCH($A180,'4_RatesSplit'!$A:$A,0))</f>
        <v>0</v>
      </c>
      <c r="Q180" s="167">
        <f>INDEX('4_RatesSplit'!U:U,MATCH($A180,'4_RatesSplit'!$A:$A,0))</f>
        <v>0</v>
      </c>
      <c r="R180" s="167">
        <f>INDEX('4_RatesSplit'!V:V,MATCH($A180,'4_RatesSplit'!$A:$A,0))</f>
        <v>0</v>
      </c>
      <c r="S180" s="167">
        <f>INDEX('4_RatesSplit'!W:W,MATCH($A180,'4_RatesSplit'!$A:$A,0))</f>
        <v>0</v>
      </c>
      <c r="T180" s="167">
        <f>INDEX('4_RatesSplit'!X:X,MATCH($A180,'4_RatesSplit'!$A:$A,0))</f>
        <v>0</v>
      </c>
      <c r="U180" s="167">
        <f>INDEX('4_RatesSplit'!Y:Y,MATCH($A180,'4_RatesSplit'!$A:$A,0))</f>
        <v>0</v>
      </c>
      <c r="V180" s="167">
        <f>INDEX('4_RatesSplit'!Z:Z,MATCH($A180,'4_RatesSplit'!$A:$A,0))</f>
        <v>0</v>
      </c>
      <c r="W180" s="167">
        <f>INDEX('4_RatesSplit'!AA:AA,MATCH($A180,'4_RatesSplit'!$A:$A,0))</f>
        <v>0</v>
      </c>
      <c r="X180" s="18"/>
      <c r="Y180" s="168" t="e">
        <f ca="1">INDEX('4_RatesSplit'!AT:AT,MATCH($A180,'4_RatesSplit'!$A:$A,0))</f>
        <v>#REF!</v>
      </c>
      <c r="Z180" s="168" t="e">
        <f ca="1">INDEX('4_RatesSplit'!AU:AU,MATCH($A180,'4_RatesSplit'!$A:$A,0))</f>
        <v>#REF!</v>
      </c>
      <c r="AA180" s="168" t="e">
        <f ca="1">INDEX('4_RatesSplit'!AV:AV,MATCH($A180,'4_RatesSplit'!$A:$A,0))</f>
        <v>#REF!</v>
      </c>
      <c r="AB180" s="168" t="e">
        <f ca="1">INDEX('4_RatesSplit'!AW:AW,MATCH($A180,'4_RatesSplit'!$A:$A,0))</f>
        <v>#REF!</v>
      </c>
      <c r="AC180" s="168" t="e">
        <f ca="1">INDEX('4_RatesSplit'!AX:AX,MATCH($A180,'4_RatesSplit'!$A:$A,0))</f>
        <v>#REF!</v>
      </c>
      <c r="AD180" s="168" t="e">
        <f ca="1">INDEX('4_RatesSplit'!AY:AY,MATCH($A180,'4_RatesSplit'!$A:$A,0))</f>
        <v>#REF!</v>
      </c>
      <c r="AE180" s="168" t="e">
        <f ca="1">INDEX('4_RatesSplit'!AZ:AZ,MATCH($A180,'4_RatesSplit'!$A:$A,0))</f>
        <v>#REF!</v>
      </c>
      <c r="AF180" s="168" t="e">
        <f ca="1">INDEX('4_RatesSplit'!BA:BA,MATCH($A180,'4_RatesSplit'!$A:$A,0))</f>
        <v>#REF!</v>
      </c>
      <c r="AG180" s="168" t="e">
        <f ca="1">INDEX('4_RatesSplit'!BB:BB,MATCH($A180,'4_RatesSplit'!$A:$A,0))</f>
        <v>#REF!</v>
      </c>
      <c r="AH180" s="168" t="e">
        <f ca="1">INDEX('4_RatesSplit'!BC:BC,MATCH($A180,'4_RatesSplit'!$A:$A,0))</f>
        <v>#REF!</v>
      </c>
      <c r="AI180" s="168" t="e">
        <f ca="1">INDEX('4_RatesSplit'!BD:BD,MATCH($A180,'4_RatesSplit'!$A:$A,0))</f>
        <v>#REF!</v>
      </c>
      <c r="AJ180" s="168" t="e">
        <f ca="1">INDEX('4_RatesSplit'!BE:BE,MATCH($A180,'4_RatesSplit'!$A:$A,0))</f>
        <v>#REF!</v>
      </c>
      <c r="AK180" s="168" t="e">
        <f ca="1">INDEX('4_RatesSplit'!BF:BF,MATCH($A180,'4_RatesSplit'!$A:$A,0))</f>
        <v>#REF!</v>
      </c>
      <c r="AL180" s="168" t="e">
        <f ca="1">INDEX('4_RatesSplit'!BG:BG,MATCH($A180,'4_RatesSplit'!$A:$A,0))</f>
        <v>#REF!</v>
      </c>
      <c r="AM180" s="168" t="e">
        <f ca="1">INDEX('4_RatesSplit'!BH:BH,MATCH($A180,'4_RatesSplit'!$A:$A,0))</f>
        <v>#REF!</v>
      </c>
      <c r="AN180" s="198" t="e">
        <f ca="1">INDEX('4_RatesSplit'!BI:BI,MATCH($A180,'4_RatesSplit'!$A:$A,0))</f>
        <v>#REF!</v>
      </c>
      <c r="AO180" s="114"/>
      <c r="AP180" s="167" t="e">
        <f t="shared" ca="1" si="511"/>
        <v>#REF!</v>
      </c>
      <c r="AQ180" s="167" t="e">
        <f t="shared" ca="1" si="512"/>
        <v>#REF!</v>
      </c>
      <c r="AR180" s="167" t="e">
        <f t="shared" ca="1" si="513"/>
        <v>#REF!</v>
      </c>
      <c r="AS180" s="167" t="e">
        <f t="shared" ca="1" si="514"/>
        <v>#REF!</v>
      </c>
      <c r="AT180" s="167" t="e">
        <f t="shared" ca="1" si="515"/>
        <v>#REF!</v>
      </c>
      <c r="AU180" s="167" t="e">
        <f t="shared" ca="1" si="516"/>
        <v>#REF!</v>
      </c>
      <c r="AV180" s="167" t="e">
        <f t="shared" ca="1" si="517"/>
        <v>#REF!</v>
      </c>
      <c r="AW180" s="167" t="e">
        <f t="shared" ca="1" si="518"/>
        <v>#REF!</v>
      </c>
      <c r="AX180" s="167" t="e">
        <f t="shared" ca="1" si="519"/>
        <v>#REF!</v>
      </c>
      <c r="AY180" s="167" t="e">
        <f t="shared" ca="1" si="520"/>
        <v>#REF!</v>
      </c>
      <c r="AZ180" s="167" t="e">
        <f t="shared" ca="1" si="521"/>
        <v>#REF!</v>
      </c>
      <c r="BA180" s="167" t="e">
        <f t="shared" ca="1" si="522"/>
        <v>#REF!</v>
      </c>
      <c r="BB180" s="167" t="e">
        <f t="shared" ca="1" si="523"/>
        <v>#REF!</v>
      </c>
      <c r="BC180" s="167" t="e">
        <f t="shared" ca="1" si="524"/>
        <v>#REF!</v>
      </c>
      <c r="BD180" s="167" t="e">
        <f t="shared" ca="1" si="525"/>
        <v>#REF!</v>
      </c>
      <c r="BE180" s="167" t="e">
        <f t="shared" ca="1" si="526"/>
        <v>#REF!</v>
      </c>
      <c r="BF180" s="18"/>
      <c r="BG180" s="168">
        <f>INDEX('2_Needs'!$F:$F,MATCH($A180,'2_Needs'!$A:$A,0))</f>
        <v>1.2319415087347842E-4</v>
      </c>
      <c r="BH180" s="114"/>
      <c r="BI180" s="167">
        <f t="shared" ref="BI180:BX180" si="633">IF(BI$3="reset",$BG180*BI$6,BH180*(1+$C$4))</f>
        <v>0</v>
      </c>
      <c r="BJ180" s="167">
        <f t="shared" si="633"/>
        <v>0</v>
      </c>
      <c r="BK180" s="167">
        <f t="shared" si="633"/>
        <v>0</v>
      </c>
      <c r="BL180" s="167">
        <f t="shared" si="633"/>
        <v>0</v>
      </c>
      <c r="BM180" s="167">
        <f t="shared" si="633"/>
        <v>0</v>
      </c>
      <c r="BN180" s="167">
        <f t="shared" si="633"/>
        <v>0</v>
      </c>
      <c r="BO180" s="167">
        <f t="shared" si="633"/>
        <v>0</v>
      </c>
      <c r="BP180" s="167">
        <f t="shared" si="633"/>
        <v>0</v>
      </c>
      <c r="BQ180" s="167">
        <f t="shared" si="633"/>
        <v>0</v>
      </c>
      <c r="BR180" s="167">
        <f t="shared" si="633"/>
        <v>0</v>
      </c>
      <c r="BS180" s="167">
        <f t="shared" si="633"/>
        <v>0</v>
      </c>
      <c r="BT180" s="167">
        <f t="shared" si="633"/>
        <v>0</v>
      </c>
      <c r="BU180" s="167">
        <f t="shared" si="633"/>
        <v>0</v>
      </c>
      <c r="BV180" s="167">
        <f t="shared" si="633"/>
        <v>0</v>
      </c>
      <c r="BW180" s="167">
        <f t="shared" si="633"/>
        <v>0</v>
      </c>
      <c r="BX180" s="167">
        <f t="shared" si="633"/>
        <v>0</v>
      </c>
      <c r="BZ180" s="167" t="e">
        <f t="shared" ca="1" si="445"/>
        <v>#REF!</v>
      </c>
      <c r="CA180" s="167" t="e">
        <f t="shared" ca="1" si="446"/>
        <v>#REF!</v>
      </c>
      <c r="CB180" s="167" t="e">
        <f t="shared" ca="1" si="447"/>
        <v>#REF!</v>
      </c>
      <c r="CC180" s="167" t="e">
        <f t="shared" ca="1" si="448"/>
        <v>#REF!</v>
      </c>
      <c r="CD180" s="167" t="e">
        <f t="shared" ca="1" si="449"/>
        <v>#REF!</v>
      </c>
      <c r="CE180" s="167" t="e">
        <f t="shared" ca="1" si="450"/>
        <v>#REF!</v>
      </c>
      <c r="CF180" s="167" t="e">
        <f t="shared" ca="1" si="451"/>
        <v>#REF!</v>
      </c>
      <c r="CG180" s="167" t="e">
        <f t="shared" ca="1" si="452"/>
        <v>#REF!</v>
      </c>
      <c r="CH180" s="167" t="e">
        <f t="shared" ca="1" si="453"/>
        <v>#REF!</v>
      </c>
      <c r="CI180" s="167" t="e">
        <f t="shared" ca="1" si="454"/>
        <v>#REF!</v>
      </c>
      <c r="CJ180" s="167" t="e">
        <f t="shared" ca="1" si="455"/>
        <v>#REF!</v>
      </c>
      <c r="CK180" s="167" t="e">
        <f t="shared" ca="1" si="456"/>
        <v>#REF!</v>
      </c>
      <c r="CL180" s="167" t="e">
        <f t="shared" ca="1" si="457"/>
        <v>#REF!</v>
      </c>
      <c r="CM180" s="167" t="e">
        <f t="shared" ca="1" si="458"/>
        <v>#REF!</v>
      </c>
      <c r="CN180" s="167" t="e">
        <f t="shared" ca="1" si="459"/>
        <v>#REF!</v>
      </c>
      <c r="CO180" s="167" t="e">
        <f t="shared" ca="1" si="460"/>
        <v>#REF!</v>
      </c>
      <c r="CQ180" s="167" t="e">
        <f t="shared" ca="1" si="461"/>
        <v>#REF!</v>
      </c>
      <c r="CR180" s="167" t="e">
        <f t="shared" ca="1" si="462"/>
        <v>#REF!</v>
      </c>
      <c r="CS180" s="167" t="e">
        <f t="shared" ca="1" si="463"/>
        <v>#REF!</v>
      </c>
      <c r="CT180" s="167" t="e">
        <f t="shared" ca="1" si="464"/>
        <v>#REF!</v>
      </c>
      <c r="CU180" s="167" t="e">
        <f t="shared" ca="1" si="465"/>
        <v>#REF!</v>
      </c>
      <c r="CV180" s="167" t="e">
        <f t="shared" ca="1" si="466"/>
        <v>#REF!</v>
      </c>
      <c r="CW180" s="167" t="e">
        <f t="shared" ca="1" si="467"/>
        <v>#REF!</v>
      </c>
      <c r="CX180" s="167" t="e">
        <f t="shared" ca="1" si="468"/>
        <v>#REF!</v>
      </c>
      <c r="CY180" s="167" t="e">
        <f t="shared" ca="1" si="469"/>
        <v>#REF!</v>
      </c>
      <c r="CZ180" s="167" t="e">
        <f t="shared" ca="1" si="470"/>
        <v>#REF!</v>
      </c>
      <c r="DA180" s="167" t="e">
        <f t="shared" ca="1" si="471"/>
        <v>#REF!</v>
      </c>
      <c r="DB180" s="167" t="e">
        <f t="shared" ca="1" si="472"/>
        <v>#REF!</v>
      </c>
      <c r="DC180" s="167" t="e">
        <f t="shared" ca="1" si="473"/>
        <v>#REF!</v>
      </c>
      <c r="DD180" s="167" t="e">
        <f t="shared" ca="1" si="474"/>
        <v>#REF!</v>
      </c>
      <c r="DE180" s="167" t="e">
        <f t="shared" ca="1" si="475"/>
        <v>#REF!</v>
      </c>
      <c r="DF180" s="167" t="e">
        <f t="shared" ca="1" si="476"/>
        <v>#REF!</v>
      </c>
      <c r="DH180" s="167">
        <f t="shared" si="477"/>
        <v>0</v>
      </c>
      <c r="DI180" s="167">
        <f t="shared" si="478"/>
        <v>0</v>
      </c>
      <c r="DJ180" s="167">
        <f t="shared" si="479"/>
        <v>0</v>
      </c>
      <c r="DK180" s="167">
        <f t="shared" si="480"/>
        <v>0</v>
      </c>
      <c r="DL180" s="167">
        <f t="shared" si="481"/>
        <v>0</v>
      </c>
      <c r="DM180" s="167">
        <f t="shared" si="482"/>
        <v>0</v>
      </c>
      <c r="DN180" s="167">
        <f t="shared" si="483"/>
        <v>0</v>
      </c>
      <c r="DO180" s="167">
        <f t="shared" si="484"/>
        <v>0</v>
      </c>
      <c r="DP180" s="167">
        <f t="shared" si="485"/>
        <v>0</v>
      </c>
      <c r="DQ180" s="167">
        <f t="shared" si="486"/>
        <v>0</v>
      </c>
      <c r="DR180" s="167">
        <f t="shared" si="487"/>
        <v>0</v>
      </c>
      <c r="DS180" s="167">
        <f t="shared" si="488"/>
        <v>0</v>
      </c>
      <c r="DT180" s="167">
        <f t="shared" si="489"/>
        <v>0</v>
      </c>
      <c r="DU180" s="167">
        <f t="shared" si="490"/>
        <v>0</v>
      </c>
      <c r="DV180" s="167">
        <f t="shared" si="491"/>
        <v>0</v>
      </c>
      <c r="DW180" s="167">
        <f t="shared" si="492"/>
        <v>0</v>
      </c>
      <c r="DY180" s="167" t="e">
        <f t="shared" ca="1" si="528"/>
        <v>#REF!</v>
      </c>
      <c r="DZ180" s="167" t="e">
        <f t="shared" ca="1" si="529"/>
        <v>#REF!</v>
      </c>
      <c r="EA180" s="167" t="e">
        <f t="shared" ca="1" si="530"/>
        <v>#REF!</v>
      </c>
      <c r="EB180" s="167" t="e">
        <f t="shared" ca="1" si="531"/>
        <v>#REF!</v>
      </c>
      <c r="EC180" s="167" t="e">
        <f t="shared" ca="1" si="532"/>
        <v>#REF!</v>
      </c>
      <c r="ED180" s="167" t="e">
        <f t="shared" ca="1" si="533"/>
        <v>#REF!</v>
      </c>
      <c r="EE180" s="167" t="e">
        <f t="shared" ca="1" si="534"/>
        <v>#REF!</v>
      </c>
      <c r="EF180" s="167" t="e">
        <f t="shared" ca="1" si="535"/>
        <v>#REF!</v>
      </c>
      <c r="EG180" s="167" t="e">
        <f t="shared" ca="1" si="536"/>
        <v>#REF!</v>
      </c>
      <c r="EH180" s="167" t="e">
        <f t="shared" ca="1" si="537"/>
        <v>#REF!</v>
      </c>
      <c r="EI180" s="167" t="e">
        <f t="shared" ca="1" si="538"/>
        <v>#REF!</v>
      </c>
      <c r="EJ180" s="167" t="e">
        <f t="shared" ca="1" si="539"/>
        <v>#REF!</v>
      </c>
      <c r="EK180" s="167" t="e">
        <f t="shared" ca="1" si="540"/>
        <v>#REF!</v>
      </c>
      <c r="EL180" s="167" t="e">
        <f t="shared" ca="1" si="541"/>
        <v>#REF!</v>
      </c>
      <c r="EM180" s="167" t="e">
        <f t="shared" ca="1" si="542"/>
        <v>#REF!</v>
      </c>
      <c r="EN180" s="167" t="e">
        <f t="shared" ca="1" si="543"/>
        <v>#REF!</v>
      </c>
      <c r="EP180" s="167">
        <f t="shared" si="544"/>
        <v>0</v>
      </c>
      <c r="EQ180" s="167">
        <f t="shared" si="545"/>
        <v>0</v>
      </c>
      <c r="ER180" s="167">
        <f t="shared" si="546"/>
        <v>0</v>
      </c>
      <c r="ES180" s="167">
        <f t="shared" si="547"/>
        <v>0</v>
      </c>
      <c r="ET180" s="167">
        <f t="shared" si="548"/>
        <v>0</v>
      </c>
      <c r="EU180" s="167">
        <f t="shared" si="549"/>
        <v>0</v>
      </c>
      <c r="EV180" s="167">
        <f t="shared" si="550"/>
        <v>0</v>
      </c>
      <c r="EW180" s="167">
        <f t="shared" si="551"/>
        <v>0</v>
      </c>
      <c r="EX180" s="167">
        <f t="shared" si="552"/>
        <v>0</v>
      </c>
      <c r="EY180" s="167">
        <f t="shared" si="553"/>
        <v>0</v>
      </c>
      <c r="EZ180" s="167">
        <f t="shared" si="554"/>
        <v>0</v>
      </c>
      <c r="FA180" s="167">
        <f t="shared" si="555"/>
        <v>0</v>
      </c>
      <c r="FB180" s="167">
        <f t="shared" si="556"/>
        <v>0</v>
      </c>
      <c r="FC180" s="167">
        <f t="shared" si="557"/>
        <v>0</v>
      </c>
      <c r="FD180" s="167">
        <f t="shared" si="558"/>
        <v>0</v>
      </c>
      <c r="FE180" s="167">
        <f t="shared" si="559"/>
        <v>0</v>
      </c>
      <c r="FG180" s="167">
        <f t="shared" si="560"/>
        <v>0</v>
      </c>
      <c r="FH180" s="167">
        <f t="shared" si="561"/>
        <v>0</v>
      </c>
      <c r="FI180" s="167">
        <f t="shared" si="562"/>
        <v>0</v>
      </c>
      <c r="FJ180" s="167">
        <f t="shared" si="563"/>
        <v>0</v>
      </c>
      <c r="FK180" s="167">
        <f t="shared" si="564"/>
        <v>0</v>
      </c>
      <c r="FL180" s="167">
        <f t="shared" si="565"/>
        <v>0</v>
      </c>
      <c r="FM180" s="167">
        <f t="shared" si="566"/>
        <v>0</v>
      </c>
      <c r="FN180" s="167">
        <f t="shared" si="567"/>
        <v>0</v>
      </c>
      <c r="FO180" s="167">
        <f t="shared" si="568"/>
        <v>0</v>
      </c>
      <c r="FP180" s="167">
        <f t="shared" si="569"/>
        <v>0</v>
      </c>
      <c r="FQ180" s="167">
        <f t="shared" si="570"/>
        <v>0</v>
      </c>
      <c r="FR180" s="167">
        <f t="shared" si="571"/>
        <v>0</v>
      </c>
      <c r="FS180" s="167">
        <f t="shared" si="572"/>
        <v>0</v>
      </c>
      <c r="FT180" s="167">
        <f t="shared" si="573"/>
        <v>0</v>
      </c>
      <c r="FU180" s="167">
        <f t="shared" si="574"/>
        <v>0</v>
      </c>
      <c r="FV180" s="167">
        <f t="shared" si="575"/>
        <v>0</v>
      </c>
      <c r="FX180" s="167">
        <f t="shared" si="576"/>
        <v>0</v>
      </c>
      <c r="FY180" s="167">
        <f t="shared" si="577"/>
        <v>0</v>
      </c>
      <c r="FZ180" s="167">
        <f t="shared" si="578"/>
        <v>0</v>
      </c>
      <c r="GA180" s="167">
        <f t="shared" si="579"/>
        <v>0</v>
      </c>
      <c r="GB180" s="167">
        <f t="shared" si="580"/>
        <v>0</v>
      </c>
      <c r="GC180" s="167">
        <f t="shared" si="581"/>
        <v>0</v>
      </c>
      <c r="GD180" s="167">
        <f t="shared" si="582"/>
        <v>0</v>
      </c>
      <c r="GE180" s="167">
        <f t="shared" si="583"/>
        <v>0</v>
      </c>
      <c r="GF180" s="167">
        <f t="shared" si="584"/>
        <v>0</v>
      </c>
      <c r="GG180" s="167">
        <f t="shared" si="585"/>
        <v>0</v>
      </c>
      <c r="GH180" s="167">
        <f t="shared" si="586"/>
        <v>0</v>
      </c>
      <c r="GI180" s="167">
        <f t="shared" si="587"/>
        <v>0</v>
      </c>
      <c r="GJ180" s="167">
        <f t="shared" si="588"/>
        <v>0</v>
      </c>
      <c r="GK180" s="167">
        <f t="shared" si="589"/>
        <v>0</v>
      </c>
      <c r="GL180" s="167">
        <f t="shared" si="590"/>
        <v>0</v>
      </c>
      <c r="GM180" s="167">
        <f t="shared" si="591"/>
        <v>0</v>
      </c>
      <c r="GO180" s="167" t="e">
        <f t="shared" ca="1" si="426"/>
        <v>#REF!</v>
      </c>
      <c r="GP180" s="167" t="e">
        <f t="shared" ca="1" si="632"/>
        <v>#REF!</v>
      </c>
      <c r="GQ180" s="167" t="e">
        <f t="shared" ca="1" si="632"/>
        <v>#REF!</v>
      </c>
      <c r="GR180" s="167" t="e">
        <f t="shared" ca="1" si="632"/>
        <v>#REF!</v>
      </c>
      <c r="GS180" s="167" t="e">
        <f t="shared" ca="1" si="632"/>
        <v>#REF!</v>
      </c>
      <c r="GT180" s="167" t="e">
        <f t="shared" ca="1" si="632"/>
        <v>#REF!</v>
      </c>
      <c r="GU180" s="167" t="e">
        <f t="shared" ca="1" si="632"/>
        <v>#REF!</v>
      </c>
      <c r="GV180" s="167" t="e">
        <f t="shared" ca="1" si="632"/>
        <v>#REF!</v>
      </c>
      <c r="GW180" s="167" t="e">
        <f t="shared" ca="1" si="632"/>
        <v>#REF!</v>
      </c>
      <c r="GX180" s="167" t="e">
        <f t="shared" ca="1" si="632"/>
        <v>#REF!</v>
      </c>
      <c r="GY180" s="167" t="e">
        <f t="shared" ca="1" si="632"/>
        <v>#REF!</v>
      </c>
      <c r="GZ180" s="167" t="e">
        <f t="shared" ca="1" si="632"/>
        <v>#REF!</v>
      </c>
      <c r="HA180" s="167" t="e">
        <f t="shared" ca="1" si="632"/>
        <v>#REF!</v>
      </c>
      <c r="HB180" s="167" t="e">
        <f t="shared" ca="1" si="632"/>
        <v>#REF!</v>
      </c>
      <c r="HC180" s="167" t="e">
        <f t="shared" ca="1" si="632"/>
        <v>#REF!</v>
      </c>
      <c r="HD180" s="167" t="e">
        <f t="shared" ca="1" si="632"/>
        <v>#REF!</v>
      </c>
      <c r="HF180" s="167" t="e">
        <f t="shared" ca="1" si="493"/>
        <v>#REF!</v>
      </c>
      <c r="HG180" s="167" t="e">
        <f t="shared" ca="1" si="494"/>
        <v>#REF!</v>
      </c>
      <c r="HH180" s="167" t="e">
        <f t="shared" ca="1" si="495"/>
        <v>#REF!</v>
      </c>
      <c r="HI180" s="167" t="e">
        <f t="shared" ca="1" si="496"/>
        <v>#REF!</v>
      </c>
      <c r="HJ180" s="167" t="e">
        <f t="shared" ca="1" si="497"/>
        <v>#REF!</v>
      </c>
      <c r="HK180" s="167" t="e">
        <f t="shared" ca="1" si="498"/>
        <v>#REF!</v>
      </c>
      <c r="HL180" s="167" t="e">
        <f t="shared" ca="1" si="499"/>
        <v>#REF!</v>
      </c>
      <c r="HM180" s="167" t="e">
        <f t="shared" ca="1" si="500"/>
        <v>#REF!</v>
      </c>
      <c r="HN180" s="167" t="e">
        <f t="shared" ca="1" si="501"/>
        <v>#REF!</v>
      </c>
      <c r="HO180" s="167" t="e">
        <f t="shared" ca="1" si="502"/>
        <v>#REF!</v>
      </c>
      <c r="HP180" s="167" t="e">
        <f t="shared" ca="1" si="503"/>
        <v>#REF!</v>
      </c>
      <c r="HQ180" s="167" t="e">
        <f t="shared" ca="1" si="504"/>
        <v>#REF!</v>
      </c>
      <c r="HR180" s="167" t="e">
        <f t="shared" ca="1" si="505"/>
        <v>#REF!</v>
      </c>
      <c r="HS180" s="167" t="e">
        <f t="shared" ca="1" si="506"/>
        <v>#REF!</v>
      </c>
      <c r="HT180" s="167" t="e">
        <f t="shared" ca="1" si="507"/>
        <v>#REF!</v>
      </c>
      <c r="HU180" s="167" t="e">
        <f t="shared" ca="1" si="508"/>
        <v>#REF!</v>
      </c>
      <c r="HW180" s="167" t="e">
        <f t="shared" ca="1" si="509"/>
        <v>#REF!</v>
      </c>
      <c r="HX180" s="167">
        <f t="shared" si="510"/>
        <v>0</v>
      </c>
      <c r="HY180" s="167" t="e">
        <f t="shared" ca="1" si="592"/>
        <v>#REF!</v>
      </c>
      <c r="HZ180" s="219" t="e">
        <f t="shared" ca="1" si="593"/>
        <v>#REF!</v>
      </c>
    </row>
    <row r="181" spans="1:234" s="48" customFormat="1">
      <c r="A181" s="3" t="s">
        <v>352</v>
      </c>
      <c r="B181" s="202" t="str">
        <f>INDEX('Ref1'!$E:$E,MATCH(A181,'Ref1'!$A:$A,0))</f>
        <v>Islington</v>
      </c>
      <c r="C181" s="42" t="str">
        <f>INDEX(Data1!B:B,MATCH(A181,Data1!A:A,0))</f>
        <v>ILB</v>
      </c>
      <c r="D181" s="253" t="str">
        <f>INDEX(Data1!C:C,MATCH(A181,Data1!A:A,0))</f>
        <v>L</v>
      </c>
      <c r="E181" s="200" t="str">
        <f>IF($C$6="No","No",IF(COUNTIF(Inputs!$K$359:$K$398,$A181)&gt;0,"Yes","No"))</f>
        <v>No</v>
      </c>
      <c r="F181" s="404"/>
      <c r="G181" s="62">
        <f>INDEX('4_RatesSplit'!K:K,MATCH($A181,'4_RatesSplit'!$A:$A,0))</f>
        <v>0</v>
      </c>
      <c r="H181" s="171">
        <f>INDEX('4_RatesSplit'!L:L,MATCH($A181,'4_RatesSplit'!$A:$A,0))</f>
        <v>0</v>
      </c>
      <c r="I181" s="167">
        <f>INDEX('4_RatesSplit'!M:M,MATCH($A181,'4_RatesSplit'!$A:$A,0))</f>
        <v>0</v>
      </c>
      <c r="J181" s="167">
        <f>INDEX('4_RatesSplit'!N:N,MATCH($A181,'4_RatesSplit'!$A:$A,0))</f>
        <v>0</v>
      </c>
      <c r="K181" s="167">
        <f>INDEX('4_RatesSplit'!O:O,MATCH($A181,'4_RatesSplit'!$A:$A,0))</f>
        <v>0</v>
      </c>
      <c r="L181" s="167">
        <f>INDEX('4_RatesSplit'!P:P,MATCH($A181,'4_RatesSplit'!$A:$A,0))</f>
        <v>0</v>
      </c>
      <c r="M181" s="167">
        <f>INDEX('4_RatesSplit'!Q:Q,MATCH($A181,'4_RatesSplit'!$A:$A,0))</f>
        <v>0</v>
      </c>
      <c r="N181" s="167">
        <f>INDEX('4_RatesSplit'!R:R,MATCH($A181,'4_RatesSplit'!$A:$A,0))</f>
        <v>0</v>
      </c>
      <c r="O181" s="167">
        <f>INDEX('4_RatesSplit'!S:S,MATCH($A181,'4_RatesSplit'!$A:$A,0))</f>
        <v>0</v>
      </c>
      <c r="P181" s="167">
        <f>INDEX('4_RatesSplit'!T:T,MATCH($A181,'4_RatesSplit'!$A:$A,0))</f>
        <v>0</v>
      </c>
      <c r="Q181" s="167">
        <f>INDEX('4_RatesSplit'!U:U,MATCH($A181,'4_RatesSplit'!$A:$A,0))</f>
        <v>0</v>
      </c>
      <c r="R181" s="167">
        <f>INDEX('4_RatesSplit'!V:V,MATCH($A181,'4_RatesSplit'!$A:$A,0))</f>
        <v>0</v>
      </c>
      <c r="S181" s="167">
        <f>INDEX('4_RatesSplit'!W:W,MATCH($A181,'4_RatesSplit'!$A:$A,0))</f>
        <v>0</v>
      </c>
      <c r="T181" s="167">
        <f>INDEX('4_RatesSplit'!X:X,MATCH($A181,'4_RatesSplit'!$A:$A,0))</f>
        <v>0</v>
      </c>
      <c r="U181" s="167">
        <f>INDEX('4_RatesSplit'!Y:Y,MATCH($A181,'4_RatesSplit'!$A:$A,0))</f>
        <v>0</v>
      </c>
      <c r="V181" s="167">
        <f>INDEX('4_RatesSplit'!Z:Z,MATCH($A181,'4_RatesSplit'!$A:$A,0))</f>
        <v>0</v>
      </c>
      <c r="W181" s="167">
        <f>INDEX('4_RatesSplit'!AA:AA,MATCH($A181,'4_RatesSplit'!$A:$A,0))</f>
        <v>0</v>
      </c>
      <c r="X181" s="18"/>
      <c r="Y181" s="168" t="e">
        <f ca="1">INDEX('4_RatesSplit'!AT:AT,MATCH($A181,'4_RatesSplit'!$A:$A,0))</f>
        <v>#REF!</v>
      </c>
      <c r="Z181" s="168" t="e">
        <f ca="1">INDEX('4_RatesSplit'!AU:AU,MATCH($A181,'4_RatesSplit'!$A:$A,0))</f>
        <v>#REF!</v>
      </c>
      <c r="AA181" s="168" t="e">
        <f ca="1">INDEX('4_RatesSplit'!AV:AV,MATCH($A181,'4_RatesSplit'!$A:$A,0))</f>
        <v>#REF!</v>
      </c>
      <c r="AB181" s="168" t="e">
        <f ca="1">INDEX('4_RatesSplit'!AW:AW,MATCH($A181,'4_RatesSplit'!$A:$A,0))</f>
        <v>#REF!</v>
      </c>
      <c r="AC181" s="168" t="e">
        <f ca="1">INDEX('4_RatesSplit'!AX:AX,MATCH($A181,'4_RatesSplit'!$A:$A,0))</f>
        <v>#REF!</v>
      </c>
      <c r="AD181" s="168" t="e">
        <f ca="1">INDEX('4_RatesSplit'!AY:AY,MATCH($A181,'4_RatesSplit'!$A:$A,0))</f>
        <v>#REF!</v>
      </c>
      <c r="AE181" s="168" t="e">
        <f ca="1">INDEX('4_RatesSplit'!AZ:AZ,MATCH($A181,'4_RatesSplit'!$A:$A,0))</f>
        <v>#REF!</v>
      </c>
      <c r="AF181" s="168" t="e">
        <f ca="1">INDEX('4_RatesSplit'!BA:BA,MATCH($A181,'4_RatesSplit'!$A:$A,0))</f>
        <v>#REF!</v>
      </c>
      <c r="AG181" s="168" t="e">
        <f ca="1">INDEX('4_RatesSplit'!BB:BB,MATCH($A181,'4_RatesSplit'!$A:$A,0))</f>
        <v>#REF!</v>
      </c>
      <c r="AH181" s="168" t="e">
        <f ca="1">INDEX('4_RatesSplit'!BC:BC,MATCH($A181,'4_RatesSplit'!$A:$A,0))</f>
        <v>#REF!</v>
      </c>
      <c r="AI181" s="168" t="e">
        <f ca="1">INDEX('4_RatesSplit'!BD:BD,MATCH($A181,'4_RatesSplit'!$A:$A,0))</f>
        <v>#REF!</v>
      </c>
      <c r="AJ181" s="168" t="e">
        <f ca="1">INDEX('4_RatesSplit'!BE:BE,MATCH($A181,'4_RatesSplit'!$A:$A,0))</f>
        <v>#REF!</v>
      </c>
      <c r="AK181" s="168" t="e">
        <f ca="1">INDEX('4_RatesSplit'!BF:BF,MATCH($A181,'4_RatesSplit'!$A:$A,0))</f>
        <v>#REF!</v>
      </c>
      <c r="AL181" s="168" t="e">
        <f ca="1">INDEX('4_RatesSplit'!BG:BG,MATCH($A181,'4_RatesSplit'!$A:$A,0))</f>
        <v>#REF!</v>
      </c>
      <c r="AM181" s="168" t="e">
        <f ca="1">INDEX('4_RatesSplit'!BH:BH,MATCH($A181,'4_RatesSplit'!$A:$A,0))</f>
        <v>#REF!</v>
      </c>
      <c r="AN181" s="198" t="e">
        <f ca="1">INDEX('4_RatesSplit'!BI:BI,MATCH($A181,'4_RatesSplit'!$A:$A,0))</f>
        <v>#REF!</v>
      </c>
      <c r="AO181" s="114"/>
      <c r="AP181" s="167" t="e">
        <f t="shared" ca="1" si="511"/>
        <v>#REF!</v>
      </c>
      <c r="AQ181" s="167" t="e">
        <f t="shared" ca="1" si="512"/>
        <v>#REF!</v>
      </c>
      <c r="AR181" s="167" t="e">
        <f t="shared" ca="1" si="513"/>
        <v>#REF!</v>
      </c>
      <c r="AS181" s="167" t="e">
        <f t="shared" ca="1" si="514"/>
        <v>#REF!</v>
      </c>
      <c r="AT181" s="167" t="e">
        <f t="shared" ca="1" si="515"/>
        <v>#REF!</v>
      </c>
      <c r="AU181" s="167" t="e">
        <f t="shared" ca="1" si="516"/>
        <v>#REF!</v>
      </c>
      <c r="AV181" s="167" t="e">
        <f t="shared" ca="1" si="517"/>
        <v>#REF!</v>
      </c>
      <c r="AW181" s="167" t="e">
        <f t="shared" ca="1" si="518"/>
        <v>#REF!</v>
      </c>
      <c r="AX181" s="167" t="e">
        <f t="shared" ca="1" si="519"/>
        <v>#REF!</v>
      </c>
      <c r="AY181" s="167" t="e">
        <f t="shared" ca="1" si="520"/>
        <v>#REF!</v>
      </c>
      <c r="AZ181" s="167" t="e">
        <f t="shared" ca="1" si="521"/>
        <v>#REF!</v>
      </c>
      <c r="BA181" s="167" t="e">
        <f t="shared" ca="1" si="522"/>
        <v>#REF!</v>
      </c>
      <c r="BB181" s="167" t="e">
        <f t="shared" ca="1" si="523"/>
        <v>#REF!</v>
      </c>
      <c r="BC181" s="167" t="e">
        <f t="shared" ca="1" si="524"/>
        <v>#REF!</v>
      </c>
      <c r="BD181" s="167" t="e">
        <f t="shared" ca="1" si="525"/>
        <v>#REF!</v>
      </c>
      <c r="BE181" s="167" t="e">
        <f t="shared" ca="1" si="526"/>
        <v>#REF!</v>
      </c>
      <c r="BF181" s="18"/>
      <c r="BG181" s="168">
        <f>INDEX('2_Needs'!$F:$F,MATCH($A181,'2_Needs'!$A:$A,0))</f>
        <v>6.8335943584974046E-3</v>
      </c>
      <c r="BH181" s="114"/>
      <c r="BI181" s="167">
        <f t="shared" ref="BI181:BX181" si="634">IF(BI$3="reset",$BG181*BI$6,BH181*(1+$C$4))</f>
        <v>0</v>
      </c>
      <c r="BJ181" s="167">
        <f t="shared" si="634"/>
        <v>0</v>
      </c>
      <c r="BK181" s="167">
        <f t="shared" si="634"/>
        <v>0</v>
      </c>
      <c r="BL181" s="167">
        <f t="shared" si="634"/>
        <v>0</v>
      </c>
      <c r="BM181" s="167">
        <f t="shared" si="634"/>
        <v>0</v>
      </c>
      <c r="BN181" s="167">
        <f t="shared" si="634"/>
        <v>0</v>
      </c>
      <c r="BO181" s="167">
        <f t="shared" si="634"/>
        <v>0</v>
      </c>
      <c r="BP181" s="167">
        <f t="shared" si="634"/>
        <v>0</v>
      </c>
      <c r="BQ181" s="167">
        <f t="shared" si="634"/>
        <v>0</v>
      </c>
      <c r="BR181" s="167">
        <f t="shared" si="634"/>
        <v>0</v>
      </c>
      <c r="BS181" s="167">
        <f t="shared" si="634"/>
        <v>0</v>
      </c>
      <c r="BT181" s="167">
        <f t="shared" si="634"/>
        <v>0</v>
      </c>
      <c r="BU181" s="167">
        <f t="shared" si="634"/>
        <v>0</v>
      </c>
      <c r="BV181" s="167">
        <f t="shared" si="634"/>
        <v>0</v>
      </c>
      <c r="BW181" s="167">
        <f t="shared" si="634"/>
        <v>0</v>
      </c>
      <c r="BX181" s="167">
        <f t="shared" si="634"/>
        <v>0</v>
      </c>
      <c r="BZ181" s="167" t="e">
        <f t="shared" ca="1" si="445"/>
        <v>#REF!</v>
      </c>
      <c r="CA181" s="167" t="e">
        <f t="shared" ca="1" si="446"/>
        <v>#REF!</v>
      </c>
      <c r="CB181" s="167" t="e">
        <f t="shared" ca="1" si="447"/>
        <v>#REF!</v>
      </c>
      <c r="CC181" s="167" t="e">
        <f t="shared" ca="1" si="448"/>
        <v>#REF!</v>
      </c>
      <c r="CD181" s="167" t="e">
        <f t="shared" ca="1" si="449"/>
        <v>#REF!</v>
      </c>
      <c r="CE181" s="167" t="e">
        <f t="shared" ca="1" si="450"/>
        <v>#REF!</v>
      </c>
      <c r="CF181" s="167" t="e">
        <f t="shared" ca="1" si="451"/>
        <v>#REF!</v>
      </c>
      <c r="CG181" s="167" t="e">
        <f t="shared" ca="1" si="452"/>
        <v>#REF!</v>
      </c>
      <c r="CH181" s="167" t="e">
        <f t="shared" ca="1" si="453"/>
        <v>#REF!</v>
      </c>
      <c r="CI181" s="167" t="e">
        <f t="shared" ca="1" si="454"/>
        <v>#REF!</v>
      </c>
      <c r="CJ181" s="167" t="e">
        <f t="shared" ca="1" si="455"/>
        <v>#REF!</v>
      </c>
      <c r="CK181" s="167" t="e">
        <f t="shared" ca="1" si="456"/>
        <v>#REF!</v>
      </c>
      <c r="CL181" s="167" t="e">
        <f t="shared" ca="1" si="457"/>
        <v>#REF!</v>
      </c>
      <c r="CM181" s="167" t="e">
        <f t="shared" ca="1" si="458"/>
        <v>#REF!</v>
      </c>
      <c r="CN181" s="167" t="e">
        <f t="shared" ca="1" si="459"/>
        <v>#REF!</v>
      </c>
      <c r="CO181" s="167" t="e">
        <f t="shared" ca="1" si="460"/>
        <v>#REF!</v>
      </c>
      <c r="CQ181" s="167" t="e">
        <f t="shared" ca="1" si="461"/>
        <v>#REF!</v>
      </c>
      <c r="CR181" s="167" t="e">
        <f t="shared" ca="1" si="462"/>
        <v>#REF!</v>
      </c>
      <c r="CS181" s="167" t="e">
        <f t="shared" ca="1" si="463"/>
        <v>#REF!</v>
      </c>
      <c r="CT181" s="167" t="e">
        <f t="shared" ca="1" si="464"/>
        <v>#REF!</v>
      </c>
      <c r="CU181" s="167" t="e">
        <f t="shared" ca="1" si="465"/>
        <v>#REF!</v>
      </c>
      <c r="CV181" s="167" t="e">
        <f t="shared" ca="1" si="466"/>
        <v>#REF!</v>
      </c>
      <c r="CW181" s="167" t="e">
        <f t="shared" ca="1" si="467"/>
        <v>#REF!</v>
      </c>
      <c r="CX181" s="167" t="e">
        <f t="shared" ca="1" si="468"/>
        <v>#REF!</v>
      </c>
      <c r="CY181" s="167" t="e">
        <f t="shared" ca="1" si="469"/>
        <v>#REF!</v>
      </c>
      <c r="CZ181" s="167" t="e">
        <f t="shared" ca="1" si="470"/>
        <v>#REF!</v>
      </c>
      <c r="DA181" s="167" t="e">
        <f t="shared" ca="1" si="471"/>
        <v>#REF!</v>
      </c>
      <c r="DB181" s="167" t="e">
        <f t="shared" ca="1" si="472"/>
        <v>#REF!</v>
      </c>
      <c r="DC181" s="167" t="e">
        <f t="shared" ca="1" si="473"/>
        <v>#REF!</v>
      </c>
      <c r="DD181" s="167" t="e">
        <f t="shared" ca="1" si="474"/>
        <v>#REF!</v>
      </c>
      <c r="DE181" s="167" t="e">
        <f t="shared" ca="1" si="475"/>
        <v>#REF!</v>
      </c>
      <c r="DF181" s="167" t="e">
        <f t="shared" ca="1" si="476"/>
        <v>#REF!</v>
      </c>
      <c r="DH181" s="167">
        <f t="shared" si="477"/>
        <v>0</v>
      </c>
      <c r="DI181" s="167">
        <f t="shared" si="478"/>
        <v>0</v>
      </c>
      <c r="DJ181" s="167">
        <f t="shared" si="479"/>
        <v>0</v>
      </c>
      <c r="DK181" s="167">
        <f t="shared" si="480"/>
        <v>0</v>
      </c>
      <c r="DL181" s="167">
        <f t="shared" si="481"/>
        <v>0</v>
      </c>
      <c r="DM181" s="167">
        <f t="shared" si="482"/>
        <v>0</v>
      </c>
      <c r="DN181" s="167">
        <f t="shared" si="483"/>
        <v>0</v>
      </c>
      <c r="DO181" s="167">
        <f t="shared" si="484"/>
        <v>0</v>
      </c>
      <c r="DP181" s="167">
        <f t="shared" si="485"/>
        <v>0</v>
      </c>
      <c r="DQ181" s="167">
        <f t="shared" si="486"/>
        <v>0</v>
      </c>
      <c r="DR181" s="167">
        <f t="shared" si="487"/>
        <v>0</v>
      </c>
      <c r="DS181" s="167">
        <f t="shared" si="488"/>
        <v>0</v>
      </c>
      <c r="DT181" s="167">
        <f t="shared" si="489"/>
        <v>0</v>
      </c>
      <c r="DU181" s="167">
        <f t="shared" si="490"/>
        <v>0</v>
      </c>
      <c r="DV181" s="167">
        <f t="shared" si="491"/>
        <v>0</v>
      </c>
      <c r="DW181" s="167">
        <f t="shared" si="492"/>
        <v>0</v>
      </c>
      <c r="DY181" s="167" t="e">
        <f t="shared" ca="1" si="528"/>
        <v>#REF!</v>
      </c>
      <c r="DZ181" s="167" t="e">
        <f t="shared" ca="1" si="529"/>
        <v>#REF!</v>
      </c>
      <c r="EA181" s="167" t="e">
        <f t="shared" ca="1" si="530"/>
        <v>#REF!</v>
      </c>
      <c r="EB181" s="167" t="e">
        <f t="shared" ca="1" si="531"/>
        <v>#REF!</v>
      </c>
      <c r="EC181" s="167" t="e">
        <f t="shared" ca="1" si="532"/>
        <v>#REF!</v>
      </c>
      <c r="ED181" s="167" t="e">
        <f t="shared" ca="1" si="533"/>
        <v>#REF!</v>
      </c>
      <c r="EE181" s="167" t="e">
        <f t="shared" ca="1" si="534"/>
        <v>#REF!</v>
      </c>
      <c r="EF181" s="167" t="e">
        <f t="shared" ca="1" si="535"/>
        <v>#REF!</v>
      </c>
      <c r="EG181" s="167" t="e">
        <f t="shared" ca="1" si="536"/>
        <v>#REF!</v>
      </c>
      <c r="EH181" s="167" t="e">
        <f t="shared" ca="1" si="537"/>
        <v>#REF!</v>
      </c>
      <c r="EI181" s="167" t="e">
        <f t="shared" ca="1" si="538"/>
        <v>#REF!</v>
      </c>
      <c r="EJ181" s="167" t="e">
        <f t="shared" ca="1" si="539"/>
        <v>#REF!</v>
      </c>
      <c r="EK181" s="167" t="e">
        <f t="shared" ca="1" si="540"/>
        <v>#REF!</v>
      </c>
      <c r="EL181" s="167" t="e">
        <f t="shared" ca="1" si="541"/>
        <v>#REF!</v>
      </c>
      <c r="EM181" s="167" t="e">
        <f t="shared" ca="1" si="542"/>
        <v>#REF!</v>
      </c>
      <c r="EN181" s="167" t="e">
        <f t="shared" ca="1" si="543"/>
        <v>#REF!</v>
      </c>
      <c r="EP181" s="167">
        <f t="shared" si="544"/>
        <v>0</v>
      </c>
      <c r="EQ181" s="167">
        <f t="shared" si="545"/>
        <v>0</v>
      </c>
      <c r="ER181" s="167">
        <f t="shared" si="546"/>
        <v>0</v>
      </c>
      <c r="ES181" s="167">
        <f t="shared" si="547"/>
        <v>0</v>
      </c>
      <c r="ET181" s="167">
        <f t="shared" si="548"/>
        <v>0</v>
      </c>
      <c r="EU181" s="167">
        <f t="shared" si="549"/>
        <v>0</v>
      </c>
      <c r="EV181" s="167">
        <f t="shared" si="550"/>
        <v>0</v>
      </c>
      <c r="EW181" s="167">
        <f t="shared" si="551"/>
        <v>0</v>
      </c>
      <c r="EX181" s="167">
        <f t="shared" si="552"/>
        <v>0</v>
      </c>
      <c r="EY181" s="167">
        <f t="shared" si="553"/>
        <v>0</v>
      </c>
      <c r="EZ181" s="167">
        <f t="shared" si="554"/>
        <v>0</v>
      </c>
      <c r="FA181" s="167">
        <f t="shared" si="555"/>
        <v>0</v>
      </c>
      <c r="FB181" s="167">
        <f t="shared" si="556"/>
        <v>0</v>
      </c>
      <c r="FC181" s="167">
        <f t="shared" si="557"/>
        <v>0</v>
      </c>
      <c r="FD181" s="167">
        <f t="shared" si="558"/>
        <v>0</v>
      </c>
      <c r="FE181" s="167">
        <f t="shared" si="559"/>
        <v>0</v>
      </c>
      <c r="FG181" s="167">
        <f t="shared" si="560"/>
        <v>0</v>
      </c>
      <c r="FH181" s="167">
        <f t="shared" si="561"/>
        <v>0</v>
      </c>
      <c r="FI181" s="167">
        <f t="shared" si="562"/>
        <v>0</v>
      </c>
      <c r="FJ181" s="167">
        <f t="shared" si="563"/>
        <v>0</v>
      </c>
      <c r="FK181" s="167">
        <f t="shared" si="564"/>
        <v>0</v>
      </c>
      <c r="FL181" s="167">
        <f t="shared" si="565"/>
        <v>0</v>
      </c>
      <c r="FM181" s="167">
        <f t="shared" si="566"/>
        <v>0</v>
      </c>
      <c r="FN181" s="167">
        <f t="shared" si="567"/>
        <v>0</v>
      </c>
      <c r="FO181" s="167">
        <f t="shared" si="568"/>
        <v>0</v>
      </c>
      <c r="FP181" s="167">
        <f t="shared" si="569"/>
        <v>0</v>
      </c>
      <c r="FQ181" s="167">
        <f t="shared" si="570"/>
        <v>0</v>
      </c>
      <c r="FR181" s="167">
        <f t="shared" si="571"/>
        <v>0</v>
      </c>
      <c r="FS181" s="167">
        <f t="shared" si="572"/>
        <v>0</v>
      </c>
      <c r="FT181" s="167">
        <f t="shared" si="573"/>
        <v>0</v>
      </c>
      <c r="FU181" s="167">
        <f t="shared" si="574"/>
        <v>0</v>
      </c>
      <c r="FV181" s="167">
        <f t="shared" si="575"/>
        <v>0</v>
      </c>
      <c r="FX181" s="167">
        <f t="shared" si="576"/>
        <v>0</v>
      </c>
      <c r="FY181" s="167">
        <f t="shared" si="577"/>
        <v>0</v>
      </c>
      <c r="FZ181" s="167">
        <f t="shared" si="578"/>
        <v>0</v>
      </c>
      <c r="GA181" s="167">
        <f t="shared" si="579"/>
        <v>0</v>
      </c>
      <c r="GB181" s="167">
        <f t="shared" si="580"/>
        <v>0</v>
      </c>
      <c r="GC181" s="167">
        <f t="shared" si="581"/>
        <v>0</v>
      </c>
      <c r="GD181" s="167">
        <f t="shared" si="582"/>
        <v>0</v>
      </c>
      <c r="GE181" s="167">
        <f t="shared" si="583"/>
        <v>0</v>
      </c>
      <c r="GF181" s="167">
        <f t="shared" si="584"/>
        <v>0</v>
      </c>
      <c r="GG181" s="167">
        <f t="shared" si="585"/>
        <v>0</v>
      </c>
      <c r="GH181" s="167">
        <f t="shared" si="586"/>
        <v>0</v>
      </c>
      <c r="GI181" s="167">
        <f t="shared" si="587"/>
        <v>0</v>
      </c>
      <c r="GJ181" s="167">
        <f t="shared" si="588"/>
        <v>0</v>
      </c>
      <c r="GK181" s="167">
        <f t="shared" si="589"/>
        <v>0</v>
      </c>
      <c r="GL181" s="167">
        <f t="shared" si="590"/>
        <v>0</v>
      </c>
      <c r="GM181" s="167">
        <f t="shared" si="591"/>
        <v>0</v>
      </c>
      <c r="GO181" s="167" t="e">
        <f t="shared" ca="1" si="426"/>
        <v>#REF!</v>
      </c>
      <c r="GP181" s="167" t="e">
        <f t="shared" ca="1" si="632"/>
        <v>#REF!</v>
      </c>
      <c r="GQ181" s="167" t="e">
        <f t="shared" ca="1" si="632"/>
        <v>#REF!</v>
      </c>
      <c r="GR181" s="167" t="e">
        <f t="shared" ca="1" si="632"/>
        <v>#REF!</v>
      </c>
      <c r="GS181" s="167" t="e">
        <f t="shared" ca="1" si="632"/>
        <v>#REF!</v>
      </c>
      <c r="GT181" s="167" t="e">
        <f t="shared" ca="1" si="632"/>
        <v>#REF!</v>
      </c>
      <c r="GU181" s="167" t="e">
        <f t="shared" ca="1" si="632"/>
        <v>#REF!</v>
      </c>
      <c r="GV181" s="167" t="e">
        <f t="shared" ca="1" si="632"/>
        <v>#REF!</v>
      </c>
      <c r="GW181" s="167" t="e">
        <f t="shared" ca="1" si="632"/>
        <v>#REF!</v>
      </c>
      <c r="GX181" s="167" t="e">
        <f t="shared" ca="1" si="632"/>
        <v>#REF!</v>
      </c>
      <c r="GY181" s="167" t="e">
        <f t="shared" ca="1" si="632"/>
        <v>#REF!</v>
      </c>
      <c r="GZ181" s="167" t="e">
        <f t="shared" ca="1" si="632"/>
        <v>#REF!</v>
      </c>
      <c r="HA181" s="167" t="e">
        <f t="shared" ca="1" si="632"/>
        <v>#REF!</v>
      </c>
      <c r="HB181" s="167" t="e">
        <f t="shared" ca="1" si="632"/>
        <v>#REF!</v>
      </c>
      <c r="HC181" s="167" t="e">
        <f t="shared" ca="1" si="632"/>
        <v>#REF!</v>
      </c>
      <c r="HD181" s="167" t="e">
        <f t="shared" ca="1" si="632"/>
        <v>#REF!</v>
      </c>
      <c r="HF181" s="167" t="e">
        <f t="shared" ca="1" si="493"/>
        <v>#REF!</v>
      </c>
      <c r="HG181" s="167" t="e">
        <f t="shared" ca="1" si="494"/>
        <v>#REF!</v>
      </c>
      <c r="HH181" s="167" t="e">
        <f t="shared" ca="1" si="495"/>
        <v>#REF!</v>
      </c>
      <c r="HI181" s="167" t="e">
        <f t="shared" ca="1" si="496"/>
        <v>#REF!</v>
      </c>
      <c r="HJ181" s="167" t="e">
        <f t="shared" ca="1" si="497"/>
        <v>#REF!</v>
      </c>
      <c r="HK181" s="167" t="e">
        <f t="shared" ca="1" si="498"/>
        <v>#REF!</v>
      </c>
      <c r="HL181" s="167" t="e">
        <f t="shared" ca="1" si="499"/>
        <v>#REF!</v>
      </c>
      <c r="HM181" s="167" t="e">
        <f t="shared" ca="1" si="500"/>
        <v>#REF!</v>
      </c>
      <c r="HN181" s="167" t="e">
        <f t="shared" ca="1" si="501"/>
        <v>#REF!</v>
      </c>
      <c r="HO181" s="167" t="e">
        <f t="shared" ca="1" si="502"/>
        <v>#REF!</v>
      </c>
      <c r="HP181" s="167" t="e">
        <f t="shared" ca="1" si="503"/>
        <v>#REF!</v>
      </c>
      <c r="HQ181" s="167" t="e">
        <f t="shared" ca="1" si="504"/>
        <v>#REF!</v>
      </c>
      <c r="HR181" s="167" t="e">
        <f t="shared" ca="1" si="505"/>
        <v>#REF!</v>
      </c>
      <c r="HS181" s="167" t="e">
        <f t="shared" ca="1" si="506"/>
        <v>#REF!</v>
      </c>
      <c r="HT181" s="167" t="e">
        <f t="shared" ca="1" si="507"/>
        <v>#REF!</v>
      </c>
      <c r="HU181" s="167" t="e">
        <f t="shared" ca="1" si="508"/>
        <v>#REF!</v>
      </c>
      <c r="HW181" s="167" t="e">
        <f t="shared" ca="1" si="509"/>
        <v>#REF!</v>
      </c>
      <c r="HX181" s="167">
        <f t="shared" si="510"/>
        <v>0</v>
      </c>
      <c r="HY181" s="167" t="e">
        <f t="shared" ca="1" si="592"/>
        <v>#REF!</v>
      </c>
      <c r="HZ181" s="219" t="e">
        <f t="shared" ca="1" si="593"/>
        <v>#REF!</v>
      </c>
    </row>
    <row r="182" spans="1:234" s="48" customFormat="1">
      <c r="A182" s="3" t="s">
        <v>354</v>
      </c>
      <c r="B182" s="202" t="str">
        <f>INDEX('Ref1'!$E:$E,MATCH(A182,'Ref1'!$A:$A,0))</f>
        <v>Kensington and Chelsea</v>
      </c>
      <c r="C182" s="42" t="str">
        <f>INDEX(Data1!B:B,MATCH(A182,Data1!A:A,0))</f>
        <v>ILB</v>
      </c>
      <c r="D182" s="253" t="str">
        <f>INDEX(Data1!C:C,MATCH(A182,Data1!A:A,0))</f>
        <v>L</v>
      </c>
      <c r="E182" s="200" t="str">
        <f>IF($C$6="No","No",IF(COUNTIF(Inputs!$K$359:$K$398,$A182)&gt;0,"Yes","No"))</f>
        <v>No</v>
      </c>
      <c r="F182" s="404"/>
      <c r="G182" s="62">
        <f>INDEX('4_RatesSplit'!K:K,MATCH($A182,'4_RatesSplit'!$A:$A,0))</f>
        <v>0</v>
      </c>
      <c r="H182" s="171">
        <f>INDEX('4_RatesSplit'!L:L,MATCH($A182,'4_RatesSplit'!$A:$A,0))</f>
        <v>0</v>
      </c>
      <c r="I182" s="167">
        <f>INDEX('4_RatesSplit'!M:M,MATCH($A182,'4_RatesSplit'!$A:$A,0))</f>
        <v>0</v>
      </c>
      <c r="J182" s="167">
        <f>INDEX('4_RatesSplit'!N:N,MATCH($A182,'4_RatesSplit'!$A:$A,0))</f>
        <v>0</v>
      </c>
      <c r="K182" s="167">
        <f>INDEX('4_RatesSplit'!O:O,MATCH($A182,'4_RatesSplit'!$A:$A,0))</f>
        <v>0</v>
      </c>
      <c r="L182" s="167">
        <f>INDEX('4_RatesSplit'!P:P,MATCH($A182,'4_RatesSplit'!$A:$A,0))</f>
        <v>0</v>
      </c>
      <c r="M182" s="167">
        <f>INDEX('4_RatesSplit'!Q:Q,MATCH($A182,'4_RatesSplit'!$A:$A,0))</f>
        <v>0</v>
      </c>
      <c r="N182" s="167">
        <f>INDEX('4_RatesSplit'!R:R,MATCH($A182,'4_RatesSplit'!$A:$A,0))</f>
        <v>0</v>
      </c>
      <c r="O182" s="167">
        <f>INDEX('4_RatesSplit'!S:S,MATCH($A182,'4_RatesSplit'!$A:$A,0))</f>
        <v>0</v>
      </c>
      <c r="P182" s="167">
        <f>INDEX('4_RatesSplit'!T:T,MATCH($A182,'4_RatesSplit'!$A:$A,0))</f>
        <v>0</v>
      </c>
      <c r="Q182" s="167">
        <f>INDEX('4_RatesSplit'!U:U,MATCH($A182,'4_RatesSplit'!$A:$A,0))</f>
        <v>0</v>
      </c>
      <c r="R182" s="167">
        <f>INDEX('4_RatesSplit'!V:V,MATCH($A182,'4_RatesSplit'!$A:$A,0))</f>
        <v>0</v>
      </c>
      <c r="S182" s="167">
        <f>INDEX('4_RatesSplit'!W:W,MATCH($A182,'4_RatesSplit'!$A:$A,0))</f>
        <v>0</v>
      </c>
      <c r="T182" s="167">
        <f>INDEX('4_RatesSplit'!X:X,MATCH($A182,'4_RatesSplit'!$A:$A,0))</f>
        <v>0</v>
      </c>
      <c r="U182" s="167">
        <f>INDEX('4_RatesSplit'!Y:Y,MATCH($A182,'4_RatesSplit'!$A:$A,0))</f>
        <v>0</v>
      </c>
      <c r="V182" s="167">
        <f>INDEX('4_RatesSplit'!Z:Z,MATCH($A182,'4_RatesSplit'!$A:$A,0))</f>
        <v>0</v>
      </c>
      <c r="W182" s="167">
        <f>INDEX('4_RatesSplit'!AA:AA,MATCH($A182,'4_RatesSplit'!$A:$A,0))</f>
        <v>0</v>
      </c>
      <c r="X182" s="18"/>
      <c r="Y182" s="168" t="e">
        <f ca="1">INDEX('4_RatesSplit'!AT:AT,MATCH($A182,'4_RatesSplit'!$A:$A,0))</f>
        <v>#REF!</v>
      </c>
      <c r="Z182" s="168" t="e">
        <f ca="1">INDEX('4_RatesSplit'!AU:AU,MATCH($A182,'4_RatesSplit'!$A:$A,0))</f>
        <v>#REF!</v>
      </c>
      <c r="AA182" s="168" t="e">
        <f ca="1">INDEX('4_RatesSplit'!AV:AV,MATCH($A182,'4_RatesSplit'!$A:$A,0))</f>
        <v>#REF!</v>
      </c>
      <c r="AB182" s="168" t="e">
        <f ca="1">INDEX('4_RatesSplit'!AW:AW,MATCH($A182,'4_RatesSplit'!$A:$A,0))</f>
        <v>#REF!</v>
      </c>
      <c r="AC182" s="168" t="e">
        <f ca="1">INDEX('4_RatesSplit'!AX:AX,MATCH($A182,'4_RatesSplit'!$A:$A,0))</f>
        <v>#REF!</v>
      </c>
      <c r="AD182" s="168" t="e">
        <f ca="1">INDEX('4_RatesSplit'!AY:AY,MATCH($A182,'4_RatesSplit'!$A:$A,0))</f>
        <v>#REF!</v>
      </c>
      <c r="AE182" s="168" t="e">
        <f ca="1">INDEX('4_RatesSplit'!AZ:AZ,MATCH($A182,'4_RatesSplit'!$A:$A,0))</f>
        <v>#REF!</v>
      </c>
      <c r="AF182" s="168" t="e">
        <f ca="1">INDEX('4_RatesSplit'!BA:BA,MATCH($A182,'4_RatesSplit'!$A:$A,0))</f>
        <v>#REF!</v>
      </c>
      <c r="AG182" s="168" t="e">
        <f ca="1">INDEX('4_RatesSplit'!BB:BB,MATCH($A182,'4_RatesSplit'!$A:$A,0))</f>
        <v>#REF!</v>
      </c>
      <c r="AH182" s="168" t="e">
        <f ca="1">INDEX('4_RatesSplit'!BC:BC,MATCH($A182,'4_RatesSplit'!$A:$A,0))</f>
        <v>#REF!</v>
      </c>
      <c r="AI182" s="168" t="e">
        <f ca="1">INDEX('4_RatesSplit'!BD:BD,MATCH($A182,'4_RatesSplit'!$A:$A,0))</f>
        <v>#REF!</v>
      </c>
      <c r="AJ182" s="168" t="e">
        <f ca="1">INDEX('4_RatesSplit'!BE:BE,MATCH($A182,'4_RatesSplit'!$A:$A,0))</f>
        <v>#REF!</v>
      </c>
      <c r="AK182" s="168" t="e">
        <f ca="1">INDEX('4_RatesSplit'!BF:BF,MATCH($A182,'4_RatesSplit'!$A:$A,0))</f>
        <v>#REF!</v>
      </c>
      <c r="AL182" s="168" t="e">
        <f ca="1">INDEX('4_RatesSplit'!BG:BG,MATCH($A182,'4_RatesSplit'!$A:$A,0))</f>
        <v>#REF!</v>
      </c>
      <c r="AM182" s="168" t="e">
        <f ca="1">INDEX('4_RatesSplit'!BH:BH,MATCH($A182,'4_RatesSplit'!$A:$A,0))</f>
        <v>#REF!</v>
      </c>
      <c r="AN182" s="198" t="e">
        <f ca="1">INDEX('4_RatesSplit'!BI:BI,MATCH($A182,'4_RatesSplit'!$A:$A,0))</f>
        <v>#REF!</v>
      </c>
      <c r="AO182" s="114"/>
      <c r="AP182" s="167" t="e">
        <f t="shared" ca="1" si="511"/>
        <v>#REF!</v>
      </c>
      <c r="AQ182" s="167" t="e">
        <f t="shared" ca="1" si="512"/>
        <v>#REF!</v>
      </c>
      <c r="AR182" s="167" t="e">
        <f t="shared" ca="1" si="513"/>
        <v>#REF!</v>
      </c>
      <c r="AS182" s="167" t="e">
        <f t="shared" ca="1" si="514"/>
        <v>#REF!</v>
      </c>
      <c r="AT182" s="167" t="e">
        <f t="shared" ca="1" si="515"/>
        <v>#REF!</v>
      </c>
      <c r="AU182" s="167" t="e">
        <f t="shared" ca="1" si="516"/>
        <v>#REF!</v>
      </c>
      <c r="AV182" s="167" t="e">
        <f t="shared" ca="1" si="517"/>
        <v>#REF!</v>
      </c>
      <c r="AW182" s="167" t="e">
        <f t="shared" ca="1" si="518"/>
        <v>#REF!</v>
      </c>
      <c r="AX182" s="167" t="e">
        <f t="shared" ca="1" si="519"/>
        <v>#REF!</v>
      </c>
      <c r="AY182" s="167" t="e">
        <f t="shared" ca="1" si="520"/>
        <v>#REF!</v>
      </c>
      <c r="AZ182" s="167" t="e">
        <f t="shared" ca="1" si="521"/>
        <v>#REF!</v>
      </c>
      <c r="BA182" s="167" t="e">
        <f t="shared" ca="1" si="522"/>
        <v>#REF!</v>
      </c>
      <c r="BB182" s="167" t="e">
        <f t="shared" ca="1" si="523"/>
        <v>#REF!</v>
      </c>
      <c r="BC182" s="167" t="e">
        <f t="shared" ca="1" si="524"/>
        <v>#REF!</v>
      </c>
      <c r="BD182" s="167" t="e">
        <f t="shared" ca="1" si="525"/>
        <v>#REF!</v>
      </c>
      <c r="BE182" s="167" t="e">
        <f t="shared" ca="1" si="526"/>
        <v>#REF!</v>
      </c>
      <c r="BF182" s="18"/>
      <c r="BG182" s="168">
        <f>INDEX('2_Needs'!$F:$F,MATCH($A182,'2_Needs'!$A:$A,0))</f>
        <v>4.2265881554196154E-3</v>
      </c>
      <c r="BH182" s="114"/>
      <c r="BI182" s="167">
        <f t="shared" ref="BI182:BX182" si="635">IF(BI$3="reset",$BG182*BI$6,BH182*(1+$C$4))</f>
        <v>0</v>
      </c>
      <c r="BJ182" s="167">
        <f t="shared" si="635"/>
        <v>0</v>
      </c>
      <c r="BK182" s="167">
        <f t="shared" si="635"/>
        <v>0</v>
      </c>
      <c r="BL182" s="167">
        <f t="shared" si="635"/>
        <v>0</v>
      </c>
      <c r="BM182" s="167">
        <f t="shared" si="635"/>
        <v>0</v>
      </c>
      <c r="BN182" s="167">
        <f t="shared" si="635"/>
        <v>0</v>
      </c>
      <c r="BO182" s="167">
        <f t="shared" si="635"/>
        <v>0</v>
      </c>
      <c r="BP182" s="167">
        <f t="shared" si="635"/>
        <v>0</v>
      </c>
      <c r="BQ182" s="167">
        <f t="shared" si="635"/>
        <v>0</v>
      </c>
      <c r="BR182" s="167">
        <f t="shared" si="635"/>
        <v>0</v>
      </c>
      <c r="BS182" s="167">
        <f t="shared" si="635"/>
        <v>0</v>
      </c>
      <c r="BT182" s="167">
        <f t="shared" si="635"/>
        <v>0</v>
      </c>
      <c r="BU182" s="167">
        <f t="shared" si="635"/>
        <v>0</v>
      </c>
      <c r="BV182" s="167">
        <f t="shared" si="635"/>
        <v>0</v>
      </c>
      <c r="BW182" s="167">
        <f t="shared" si="635"/>
        <v>0</v>
      </c>
      <c r="BX182" s="167">
        <f t="shared" si="635"/>
        <v>0</v>
      </c>
      <c r="BZ182" s="167" t="e">
        <f t="shared" ca="1" si="445"/>
        <v>#REF!</v>
      </c>
      <c r="CA182" s="167" t="e">
        <f t="shared" ca="1" si="446"/>
        <v>#REF!</v>
      </c>
      <c r="CB182" s="167" t="e">
        <f t="shared" ca="1" si="447"/>
        <v>#REF!</v>
      </c>
      <c r="CC182" s="167" t="e">
        <f t="shared" ca="1" si="448"/>
        <v>#REF!</v>
      </c>
      <c r="CD182" s="167" t="e">
        <f t="shared" ca="1" si="449"/>
        <v>#REF!</v>
      </c>
      <c r="CE182" s="167" t="e">
        <f t="shared" ca="1" si="450"/>
        <v>#REF!</v>
      </c>
      <c r="CF182" s="167" t="e">
        <f t="shared" ca="1" si="451"/>
        <v>#REF!</v>
      </c>
      <c r="CG182" s="167" t="e">
        <f t="shared" ca="1" si="452"/>
        <v>#REF!</v>
      </c>
      <c r="CH182" s="167" t="e">
        <f t="shared" ca="1" si="453"/>
        <v>#REF!</v>
      </c>
      <c r="CI182" s="167" t="e">
        <f t="shared" ca="1" si="454"/>
        <v>#REF!</v>
      </c>
      <c r="CJ182" s="167" t="e">
        <f t="shared" ca="1" si="455"/>
        <v>#REF!</v>
      </c>
      <c r="CK182" s="167" t="e">
        <f t="shared" ca="1" si="456"/>
        <v>#REF!</v>
      </c>
      <c r="CL182" s="167" t="e">
        <f t="shared" ca="1" si="457"/>
        <v>#REF!</v>
      </c>
      <c r="CM182" s="167" t="e">
        <f t="shared" ca="1" si="458"/>
        <v>#REF!</v>
      </c>
      <c r="CN182" s="167" t="e">
        <f t="shared" ca="1" si="459"/>
        <v>#REF!</v>
      </c>
      <c r="CO182" s="167" t="e">
        <f t="shared" ca="1" si="460"/>
        <v>#REF!</v>
      </c>
      <c r="CQ182" s="167" t="e">
        <f t="shared" ca="1" si="461"/>
        <v>#REF!</v>
      </c>
      <c r="CR182" s="167" t="e">
        <f t="shared" ca="1" si="462"/>
        <v>#REF!</v>
      </c>
      <c r="CS182" s="167" t="e">
        <f t="shared" ca="1" si="463"/>
        <v>#REF!</v>
      </c>
      <c r="CT182" s="167" t="e">
        <f t="shared" ca="1" si="464"/>
        <v>#REF!</v>
      </c>
      <c r="CU182" s="167" t="e">
        <f t="shared" ca="1" si="465"/>
        <v>#REF!</v>
      </c>
      <c r="CV182" s="167" t="e">
        <f t="shared" ca="1" si="466"/>
        <v>#REF!</v>
      </c>
      <c r="CW182" s="167" t="e">
        <f t="shared" ca="1" si="467"/>
        <v>#REF!</v>
      </c>
      <c r="CX182" s="167" t="e">
        <f t="shared" ca="1" si="468"/>
        <v>#REF!</v>
      </c>
      <c r="CY182" s="167" t="e">
        <f t="shared" ca="1" si="469"/>
        <v>#REF!</v>
      </c>
      <c r="CZ182" s="167" t="e">
        <f t="shared" ca="1" si="470"/>
        <v>#REF!</v>
      </c>
      <c r="DA182" s="167" t="e">
        <f t="shared" ca="1" si="471"/>
        <v>#REF!</v>
      </c>
      <c r="DB182" s="167" t="e">
        <f t="shared" ca="1" si="472"/>
        <v>#REF!</v>
      </c>
      <c r="DC182" s="167" t="e">
        <f t="shared" ca="1" si="473"/>
        <v>#REF!</v>
      </c>
      <c r="DD182" s="167" t="e">
        <f t="shared" ca="1" si="474"/>
        <v>#REF!</v>
      </c>
      <c r="DE182" s="167" t="e">
        <f t="shared" ca="1" si="475"/>
        <v>#REF!</v>
      </c>
      <c r="DF182" s="167" t="e">
        <f t="shared" ca="1" si="476"/>
        <v>#REF!</v>
      </c>
      <c r="DH182" s="167">
        <f t="shared" si="477"/>
        <v>0</v>
      </c>
      <c r="DI182" s="167">
        <f t="shared" si="478"/>
        <v>0</v>
      </c>
      <c r="DJ182" s="167">
        <f t="shared" si="479"/>
        <v>0</v>
      </c>
      <c r="DK182" s="167">
        <f t="shared" si="480"/>
        <v>0</v>
      </c>
      <c r="DL182" s="167">
        <f t="shared" si="481"/>
        <v>0</v>
      </c>
      <c r="DM182" s="167">
        <f t="shared" si="482"/>
        <v>0</v>
      </c>
      <c r="DN182" s="167">
        <f t="shared" si="483"/>
        <v>0</v>
      </c>
      <c r="DO182" s="167">
        <f t="shared" si="484"/>
        <v>0</v>
      </c>
      <c r="DP182" s="167">
        <f t="shared" si="485"/>
        <v>0</v>
      </c>
      <c r="DQ182" s="167">
        <f t="shared" si="486"/>
        <v>0</v>
      </c>
      <c r="DR182" s="167">
        <f t="shared" si="487"/>
        <v>0</v>
      </c>
      <c r="DS182" s="167">
        <f t="shared" si="488"/>
        <v>0</v>
      </c>
      <c r="DT182" s="167">
        <f t="shared" si="489"/>
        <v>0</v>
      </c>
      <c r="DU182" s="167">
        <f t="shared" si="490"/>
        <v>0</v>
      </c>
      <c r="DV182" s="167">
        <f t="shared" si="491"/>
        <v>0</v>
      </c>
      <c r="DW182" s="167">
        <f t="shared" si="492"/>
        <v>0</v>
      </c>
      <c r="DY182" s="167" t="e">
        <f t="shared" ca="1" si="528"/>
        <v>#REF!</v>
      </c>
      <c r="DZ182" s="167" t="e">
        <f t="shared" ca="1" si="529"/>
        <v>#REF!</v>
      </c>
      <c r="EA182" s="167" t="e">
        <f t="shared" ca="1" si="530"/>
        <v>#REF!</v>
      </c>
      <c r="EB182" s="167" t="e">
        <f t="shared" ca="1" si="531"/>
        <v>#REF!</v>
      </c>
      <c r="EC182" s="167" t="e">
        <f t="shared" ca="1" si="532"/>
        <v>#REF!</v>
      </c>
      <c r="ED182" s="167" t="e">
        <f t="shared" ca="1" si="533"/>
        <v>#REF!</v>
      </c>
      <c r="EE182" s="167" t="e">
        <f t="shared" ca="1" si="534"/>
        <v>#REF!</v>
      </c>
      <c r="EF182" s="167" t="e">
        <f t="shared" ca="1" si="535"/>
        <v>#REF!</v>
      </c>
      <c r="EG182" s="167" t="e">
        <f t="shared" ca="1" si="536"/>
        <v>#REF!</v>
      </c>
      <c r="EH182" s="167" t="e">
        <f t="shared" ca="1" si="537"/>
        <v>#REF!</v>
      </c>
      <c r="EI182" s="167" t="e">
        <f t="shared" ca="1" si="538"/>
        <v>#REF!</v>
      </c>
      <c r="EJ182" s="167" t="e">
        <f t="shared" ca="1" si="539"/>
        <v>#REF!</v>
      </c>
      <c r="EK182" s="167" t="e">
        <f t="shared" ca="1" si="540"/>
        <v>#REF!</v>
      </c>
      <c r="EL182" s="167" t="e">
        <f t="shared" ca="1" si="541"/>
        <v>#REF!</v>
      </c>
      <c r="EM182" s="167" t="e">
        <f t="shared" ca="1" si="542"/>
        <v>#REF!</v>
      </c>
      <c r="EN182" s="167" t="e">
        <f t="shared" ca="1" si="543"/>
        <v>#REF!</v>
      </c>
      <c r="EP182" s="167">
        <f t="shared" si="544"/>
        <v>0</v>
      </c>
      <c r="EQ182" s="167">
        <f t="shared" si="545"/>
        <v>0</v>
      </c>
      <c r="ER182" s="167">
        <f t="shared" si="546"/>
        <v>0</v>
      </c>
      <c r="ES182" s="167">
        <f t="shared" si="547"/>
        <v>0</v>
      </c>
      <c r="ET182" s="167">
        <f t="shared" si="548"/>
        <v>0</v>
      </c>
      <c r="EU182" s="167">
        <f t="shared" si="549"/>
        <v>0</v>
      </c>
      <c r="EV182" s="167">
        <f t="shared" si="550"/>
        <v>0</v>
      </c>
      <c r="EW182" s="167">
        <f t="shared" si="551"/>
        <v>0</v>
      </c>
      <c r="EX182" s="167">
        <f t="shared" si="552"/>
        <v>0</v>
      </c>
      <c r="EY182" s="167">
        <f t="shared" si="553"/>
        <v>0</v>
      </c>
      <c r="EZ182" s="167">
        <f t="shared" si="554"/>
        <v>0</v>
      </c>
      <c r="FA182" s="167">
        <f t="shared" si="555"/>
        <v>0</v>
      </c>
      <c r="FB182" s="167">
        <f t="shared" si="556"/>
        <v>0</v>
      </c>
      <c r="FC182" s="167">
        <f t="shared" si="557"/>
        <v>0</v>
      </c>
      <c r="FD182" s="167">
        <f t="shared" si="558"/>
        <v>0</v>
      </c>
      <c r="FE182" s="167">
        <f t="shared" si="559"/>
        <v>0</v>
      </c>
      <c r="FG182" s="167">
        <f t="shared" si="560"/>
        <v>0</v>
      </c>
      <c r="FH182" s="167">
        <f t="shared" si="561"/>
        <v>0</v>
      </c>
      <c r="FI182" s="167">
        <f t="shared" si="562"/>
        <v>0</v>
      </c>
      <c r="FJ182" s="167">
        <f t="shared" si="563"/>
        <v>0</v>
      </c>
      <c r="FK182" s="167">
        <f t="shared" si="564"/>
        <v>0</v>
      </c>
      <c r="FL182" s="167">
        <f t="shared" si="565"/>
        <v>0</v>
      </c>
      <c r="FM182" s="167">
        <f t="shared" si="566"/>
        <v>0</v>
      </c>
      <c r="FN182" s="167">
        <f t="shared" si="567"/>
        <v>0</v>
      </c>
      <c r="FO182" s="167">
        <f t="shared" si="568"/>
        <v>0</v>
      </c>
      <c r="FP182" s="167">
        <f t="shared" si="569"/>
        <v>0</v>
      </c>
      <c r="FQ182" s="167">
        <f t="shared" si="570"/>
        <v>0</v>
      </c>
      <c r="FR182" s="167">
        <f t="shared" si="571"/>
        <v>0</v>
      </c>
      <c r="FS182" s="167">
        <f t="shared" si="572"/>
        <v>0</v>
      </c>
      <c r="FT182" s="167">
        <f t="shared" si="573"/>
        <v>0</v>
      </c>
      <c r="FU182" s="167">
        <f t="shared" si="574"/>
        <v>0</v>
      </c>
      <c r="FV182" s="167">
        <f t="shared" si="575"/>
        <v>0</v>
      </c>
      <c r="FX182" s="167">
        <f t="shared" si="576"/>
        <v>0</v>
      </c>
      <c r="FY182" s="167">
        <f t="shared" si="577"/>
        <v>0</v>
      </c>
      <c r="FZ182" s="167">
        <f t="shared" si="578"/>
        <v>0</v>
      </c>
      <c r="GA182" s="167">
        <f t="shared" si="579"/>
        <v>0</v>
      </c>
      <c r="GB182" s="167">
        <f t="shared" si="580"/>
        <v>0</v>
      </c>
      <c r="GC182" s="167">
        <f t="shared" si="581"/>
        <v>0</v>
      </c>
      <c r="GD182" s="167">
        <f t="shared" si="582"/>
        <v>0</v>
      </c>
      <c r="GE182" s="167">
        <f t="shared" si="583"/>
        <v>0</v>
      </c>
      <c r="GF182" s="167">
        <f t="shared" si="584"/>
        <v>0</v>
      </c>
      <c r="GG182" s="167">
        <f t="shared" si="585"/>
        <v>0</v>
      </c>
      <c r="GH182" s="167">
        <f t="shared" si="586"/>
        <v>0</v>
      </c>
      <c r="GI182" s="167">
        <f t="shared" si="587"/>
        <v>0</v>
      </c>
      <c r="GJ182" s="167">
        <f t="shared" si="588"/>
        <v>0</v>
      </c>
      <c r="GK182" s="167">
        <f t="shared" si="589"/>
        <v>0</v>
      </c>
      <c r="GL182" s="167">
        <f t="shared" si="590"/>
        <v>0</v>
      </c>
      <c r="GM182" s="167">
        <f t="shared" si="591"/>
        <v>0</v>
      </c>
      <c r="GO182" s="167" t="e">
        <f t="shared" ca="1" si="426"/>
        <v>#REF!</v>
      </c>
      <c r="GP182" s="167" t="e">
        <f t="shared" ca="1" si="632"/>
        <v>#REF!</v>
      </c>
      <c r="GQ182" s="167" t="e">
        <f t="shared" ca="1" si="632"/>
        <v>#REF!</v>
      </c>
      <c r="GR182" s="167" t="e">
        <f t="shared" ca="1" si="632"/>
        <v>#REF!</v>
      </c>
      <c r="GS182" s="167" t="e">
        <f t="shared" ca="1" si="632"/>
        <v>#REF!</v>
      </c>
      <c r="GT182" s="167" t="e">
        <f t="shared" ca="1" si="632"/>
        <v>#REF!</v>
      </c>
      <c r="GU182" s="167" t="e">
        <f t="shared" ca="1" si="632"/>
        <v>#REF!</v>
      </c>
      <c r="GV182" s="167" t="e">
        <f t="shared" ca="1" si="632"/>
        <v>#REF!</v>
      </c>
      <c r="GW182" s="167" t="e">
        <f t="shared" ca="1" si="632"/>
        <v>#REF!</v>
      </c>
      <c r="GX182" s="167" t="e">
        <f t="shared" ca="1" si="632"/>
        <v>#REF!</v>
      </c>
      <c r="GY182" s="167" t="e">
        <f t="shared" ca="1" si="632"/>
        <v>#REF!</v>
      </c>
      <c r="GZ182" s="167" t="e">
        <f t="shared" ca="1" si="632"/>
        <v>#REF!</v>
      </c>
      <c r="HA182" s="167" t="e">
        <f t="shared" ca="1" si="632"/>
        <v>#REF!</v>
      </c>
      <c r="HB182" s="167" t="e">
        <f t="shared" ca="1" si="632"/>
        <v>#REF!</v>
      </c>
      <c r="HC182" s="167" t="e">
        <f t="shared" ca="1" si="632"/>
        <v>#REF!</v>
      </c>
      <c r="HD182" s="167" t="e">
        <f t="shared" ca="1" si="632"/>
        <v>#REF!</v>
      </c>
      <c r="HF182" s="167" t="e">
        <f t="shared" ca="1" si="493"/>
        <v>#REF!</v>
      </c>
      <c r="HG182" s="167" t="e">
        <f t="shared" ca="1" si="494"/>
        <v>#REF!</v>
      </c>
      <c r="HH182" s="167" t="e">
        <f t="shared" ca="1" si="495"/>
        <v>#REF!</v>
      </c>
      <c r="HI182" s="167" t="e">
        <f t="shared" ca="1" si="496"/>
        <v>#REF!</v>
      </c>
      <c r="HJ182" s="167" t="e">
        <f t="shared" ca="1" si="497"/>
        <v>#REF!</v>
      </c>
      <c r="HK182" s="167" t="e">
        <f t="shared" ca="1" si="498"/>
        <v>#REF!</v>
      </c>
      <c r="HL182" s="167" t="e">
        <f t="shared" ca="1" si="499"/>
        <v>#REF!</v>
      </c>
      <c r="HM182" s="167" t="e">
        <f t="shared" ca="1" si="500"/>
        <v>#REF!</v>
      </c>
      <c r="HN182" s="167" t="e">
        <f t="shared" ca="1" si="501"/>
        <v>#REF!</v>
      </c>
      <c r="HO182" s="167" t="e">
        <f t="shared" ca="1" si="502"/>
        <v>#REF!</v>
      </c>
      <c r="HP182" s="167" t="e">
        <f t="shared" ca="1" si="503"/>
        <v>#REF!</v>
      </c>
      <c r="HQ182" s="167" t="e">
        <f t="shared" ca="1" si="504"/>
        <v>#REF!</v>
      </c>
      <c r="HR182" s="167" t="e">
        <f t="shared" ca="1" si="505"/>
        <v>#REF!</v>
      </c>
      <c r="HS182" s="167" t="e">
        <f t="shared" ca="1" si="506"/>
        <v>#REF!</v>
      </c>
      <c r="HT182" s="167" t="e">
        <f t="shared" ca="1" si="507"/>
        <v>#REF!</v>
      </c>
      <c r="HU182" s="167" t="e">
        <f t="shared" ca="1" si="508"/>
        <v>#REF!</v>
      </c>
      <c r="HW182" s="167" t="e">
        <f t="shared" ca="1" si="509"/>
        <v>#REF!</v>
      </c>
      <c r="HX182" s="167">
        <f t="shared" si="510"/>
        <v>0</v>
      </c>
      <c r="HY182" s="167" t="e">
        <f t="shared" ca="1" si="592"/>
        <v>#REF!</v>
      </c>
      <c r="HZ182" s="219" t="e">
        <f t="shared" ca="1" si="593"/>
        <v>#REF!</v>
      </c>
    </row>
    <row r="183" spans="1:234" s="48" customFormat="1">
      <c r="A183" s="3" t="s">
        <v>356</v>
      </c>
      <c r="B183" s="202" t="str">
        <f>INDEX('Ref1'!$E:$E,MATCH(A183,'Ref1'!$A:$A,0))</f>
        <v>Kent</v>
      </c>
      <c r="C183" s="42" t="str">
        <f>INDEX(Data1!B:B,MATCH(A183,Data1!A:A,0))</f>
        <v>SCNFIR</v>
      </c>
      <c r="D183" s="253" t="str">
        <f>INDEX(Data1!C:C,MATCH(A183,Data1!A:A,0))</f>
        <v>SE</v>
      </c>
      <c r="E183" s="200" t="str">
        <f>IF($C$6="No","No",IF(COUNTIF(Inputs!$K$359:$K$398,$A183)&gt;0,"Yes","No"))</f>
        <v>No</v>
      </c>
      <c r="F183" s="404"/>
      <c r="G183" s="62">
        <f>INDEX('4_RatesSplit'!K:K,MATCH($A183,'4_RatesSplit'!$A:$A,0))</f>
        <v>0</v>
      </c>
      <c r="H183" s="171">
        <f>INDEX('4_RatesSplit'!L:L,MATCH($A183,'4_RatesSplit'!$A:$A,0))</f>
        <v>0</v>
      </c>
      <c r="I183" s="167">
        <f>INDEX('4_RatesSplit'!M:M,MATCH($A183,'4_RatesSplit'!$A:$A,0))</f>
        <v>0</v>
      </c>
      <c r="J183" s="167">
        <f>INDEX('4_RatesSplit'!N:N,MATCH($A183,'4_RatesSplit'!$A:$A,0))</f>
        <v>0</v>
      </c>
      <c r="K183" s="167">
        <f>INDEX('4_RatesSplit'!O:O,MATCH($A183,'4_RatesSplit'!$A:$A,0))</f>
        <v>0</v>
      </c>
      <c r="L183" s="167">
        <f>INDEX('4_RatesSplit'!P:P,MATCH($A183,'4_RatesSplit'!$A:$A,0))</f>
        <v>0</v>
      </c>
      <c r="M183" s="167">
        <f>INDEX('4_RatesSplit'!Q:Q,MATCH($A183,'4_RatesSplit'!$A:$A,0))</f>
        <v>0</v>
      </c>
      <c r="N183" s="167">
        <f>INDEX('4_RatesSplit'!R:R,MATCH($A183,'4_RatesSplit'!$A:$A,0))</f>
        <v>0</v>
      </c>
      <c r="O183" s="167">
        <f>INDEX('4_RatesSplit'!S:S,MATCH($A183,'4_RatesSplit'!$A:$A,0))</f>
        <v>0</v>
      </c>
      <c r="P183" s="167">
        <f>INDEX('4_RatesSplit'!T:T,MATCH($A183,'4_RatesSplit'!$A:$A,0))</f>
        <v>0</v>
      </c>
      <c r="Q183" s="167">
        <f>INDEX('4_RatesSplit'!U:U,MATCH($A183,'4_RatesSplit'!$A:$A,0))</f>
        <v>0</v>
      </c>
      <c r="R183" s="167">
        <f>INDEX('4_RatesSplit'!V:V,MATCH($A183,'4_RatesSplit'!$A:$A,0))</f>
        <v>0</v>
      </c>
      <c r="S183" s="167">
        <f>INDEX('4_RatesSplit'!W:W,MATCH($A183,'4_RatesSplit'!$A:$A,0))</f>
        <v>0</v>
      </c>
      <c r="T183" s="167">
        <f>INDEX('4_RatesSplit'!X:X,MATCH($A183,'4_RatesSplit'!$A:$A,0))</f>
        <v>0</v>
      </c>
      <c r="U183" s="167">
        <f>INDEX('4_RatesSplit'!Y:Y,MATCH($A183,'4_RatesSplit'!$A:$A,0))</f>
        <v>0</v>
      </c>
      <c r="V183" s="167">
        <f>INDEX('4_RatesSplit'!Z:Z,MATCH($A183,'4_RatesSplit'!$A:$A,0))</f>
        <v>0</v>
      </c>
      <c r="W183" s="167">
        <f>INDEX('4_RatesSplit'!AA:AA,MATCH($A183,'4_RatesSplit'!$A:$A,0))</f>
        <v>0</v>
      </c>
      <c r="X183" s="18"/>
      <c r="Y183" s="168" t="e">
        <f ca="1">INDEX('4_RatesSplit'!AT:AT,MATCH($A183,'4_RatesSplit'!$A:$A,0))</f>
        <v>#REF!</v>
      </c>
      <c r="Z183" s="168" t="e">
        <f ca="1">INDEX('4_RatesSplit'!AU:AU,MATCH($A183,'4_RatesSplit'!$A:$A,0))</f>
        <v>#REF!</v>
      </c>
      <c r="AA183" s="168" t="e">
        <f ca="1">INDEX('4_RatesSplit'!AV:AV,MATCH($A183,'4_RatesSplit'!$A:$A,0))</f>
        <v>#REF!</v>
      </c>
      <c r="AB183" s="168" t="e">
        <f ca="1">INDEX('4_RatesSplit'!AW:AW,MATCH($A183,'4_RatesSplit'!$A:$A,0))</f>
        <v>#REF!</v>
      </c>
      <c r="AC183" s="168" t="e">
        <f ca="1">INDEX('4_RatesSplit'!AX:AX,MATCH($A183,'4_RatesSplit'!$A:$A,0))</f>
        <v>#REF!</v>
      </c>
      <c r="AD183" s="168" t="e">
        <f ca="1">INDEX('4_RatesSplit'!AY:AY,MATCH($A183,'4_RatesSplit'!$A:$A,0))</f>
        <v>#REF!</v>
      </c>
      <c r="AE183" s="168" t="e">
        <f ca="1">INDEX('4_RatesSplit'!AZ:AZ,MATCH($A183,'4_RatesSplit'!$A:$A,0))</f>
        <v>#REF!</v>
      </c>
      <c r="AF183" s="168" t="e">
        <f ca="1">INDEX('4_RatesSplit'!BA:BA,MATCH($A183,'4_RatesSplit'!$A:$A,0))</f>
        <v>#REF!</v>
      </c>
      <c r="AG183" s="168" t="e">
        <f ca="1">INDEX('4_RatesSplit'!BB:BB,MATCH($A183,'4_RatesSplit'!$A:$A,0))</f>
        <v>#REF!</v>
      </c>
      <c r="AH183" s="168" t="e">
        <f ca="1">INDEX('4_RatesSplit'!BC:BC,MATCH($A183,'4_RatesSplit'!$A:$A,0))</f>
        <v>#REF!</v>
      </c>
      <c r="AI183" s="168" t="e">
        <f ca="1">INDEX('4_RatesSplit'!BD:BD,MATCH($A183,'4_RatesSplit'!$A:$A,0))</f>
        <v>#REF!</v>
      </c>
      <c r="AJ183" s="168" t="e">
        <f ca="1">INDEX('4_RatesSplit'!BE:BE,MATCH($A183,'4_RatesSplit'!$A:$A,0))</f>
        <v>#REF!</v>
      </c>
      <c r="AK183" s="168" t="e">
        <f ca="1">INDEX('4_RatesSplit'!BF:BF,MATCH($A183,'4_RatesSplit'!$A:$A,0))</f>
        <v>#REF!</v>
      </c>
      <c r="AL183" s="168" t="e">
        <f ca="1">INDEX('4_RatesSplit'!BG:BG,MATCH($A183,'4_RatesSplit'!$A:$A,0))</f>
        <v>#REF!</v>
      </c>
      <c r="AM183" s="168" t="e">
        <f ca="1">INDEX('4_RatesSplit'!BH:BH,MATCH($A183,'4_RatesSplit'!$A:$A,0))</f>
        <v>#REF!</v>
      </c>
      <c r="AN183" s="198" t="e">
        <f ca="1">INDEX('4_RatesSplit'!BI:BI,MATCH($A183,'4_RatesSplit'!$A:$A,0))</f>
        <v>#REF!</v>
      </c>
      <c r="AO183" s="114"/>
      <c r="AP183" s="167" t="e">
        <f t="shared" ca="1" si="511"/>
        <v>#REF!</v>
      </c>
      <c r="AQ183" s="167" t="e">
        <f t="shared" ca="1" si="512"/>
        <v>#REF!</v>
      </c>
      <c r="AR183" s="167" t="e">
        <f t="shared" ca="1" si="513"/>
        <v>#REF!</v>
      </c>
      <c r="AS183" s="167" t="e">
        <f t="shared" ca="1" si="514"/>
        <v>#REF!</v>
      </c>
      <c r="AT183" s="167" t="e">
        <f t="shared" ca="1" si="515"/>
        <v>#REF!</v>
      </c>
      <c r="AU183" s="167" t="e">
        <f t="shared" ca="1" si="516"/>
        <v>#REF!</v>
      </c>
      <c r="AV183" s="167" t="e">
        <f t="shared" ca="1" si="517"/>
        <v>#REF!</v>
      </c>
      <c r="AW183" s="167" t="e">
        <f t="shared" ca="1" si="518"/>
        <v>#REF!</v>
      </c>
      <c r="AX183" s="167" t="e">
        <f t="shared" ca="1" si="519"/>
        <v>#REF!</v>
      </c>
      <c r="AY183" s="167" t="e">
        <f t="shared" ca="1" si="520"/>
        <v>#REF!</v>
      </c>
      <c r="AZ183" s="167" t="e">
        <f t="shared" ca="1" si="521"/>
        <v>#REF!</v>
      </c>
      <c r="BA183" s="167" t="e">
        <f t="shared" ca="1" si="522"/>
        <v>#REF!</v>
      </c>
      <c r="BB183" s="167" t="e">
        <f t="shared" ca="1" si="523"/>
        <v>#REF!</v>
      </c>
      <c r="BC183" s="167" t="e">
        <f t="shared" ca="1" si="524"/>
        <v>#REF!</v>
      </c>
      <c r="BD183" s="167" t="e">
        <f t="shared" ca="1" si="525"/>
        <v>#REF!</v>
      </c>
      <c r="BE183" s="167" t="e">
        <f t="shared" ca="1" si="526"/>
        <v>#REF!</v>
      </c>
      <c r="BF183" s="18"/>
      <c r="BG183" s="168">
        <f>INDEX('2_Needs'!$F:$F,MATCH($A183,'2_Needs'!$A:$A,0))</f>
        <v>1.5061125971579024E-2</v>
      </c>
      <c r="BH183" s="114"/>
      <c r="BI183" s="167">
        <f t="shared" ref="BI183:BX183" si="636">IF(BI$3="reset",$BG183*BI$6,BH183*(1+$C$4))</f>
        <v>0</v>
      </c>
      <c r="BJ183" s="167">
        <f t="shared" si="636"/>
        <v>0</v>
      </c>
      <c r="BK183" s="167">
        <f t="shared" si="636"/>
        <v>0</v>
      </c>
      <c r="BL183" s="167">
        <f t="shared" si="636"/>
        <v>0</v>
      </c>
      <c r="BM183" s="167">
        <f t="shared" si="636"/>
        <v>0</v>
      </c>
      <c r="BN183" s="167">
        <f t="shared" si="636"/>
        <v>0</v>
      </c>
      <c r="BO183" s="167">
        <f t="shared" si="636"/>
        <v>0</v>
      </c>
      <c r="BP183" s="167">
        <f t="shared" si="636"/>
        <v>0</v>
      </c>
      <c r="BQ183" s="167">
        <f t="shared" si="636"/>
        <v>0</v>
      </c>
      <c r="BR183" s="167">
        <f t="shared" si="636"/>
        <v>0</v>
      </c>
      <c r="BS183" s="167">
        <f t="shared" si="636"/>
        <v>0</v>
      </c>
      <c r="BT183" s="167">
        <f t="shared" si="636"/>
        <v>0</v>
      </c>
      <c r="BU183" s="167">
        <f t="shared" si="636"/>
        <v>0</v>
      </c>
      <c r="BV183" s="167">
        <f t="shared" si="636"/>
        <v>0</v>
      </c>
      <c r="BW183" s="167">
        <f t="shared" si="636"/>
        <v>0</v>
      </c>
      <c r="BX183" s="167">
        <f t="shared" si="636"/>
        <v>0</v>
      </c>
      <c r="BZ183" s="167" t="e">
        <f t="shared" ca="1" si="445"/>
        <v>#REF!</v>
      </c>
      <c r="CA183" s="167" t="e">
        <f t="shared" ca="1" si="446"/>
        <v>#REF!</v>
      </c>
      <c r="CB183" s="167" t="e">
        <f t="shared" ca="1" si="447"/>
        <v>#REF!</v>
      </c>
      <c r="CC183" s="167" t="e">
        <f t="shared" ca="1" si="448"/>
        <v>#REF!</v>
      </c>
      <c r="CD183" s="167" t="e">
        <f t="shared" ca="1" si="449"/>
        <v>#REF!</v>
      </c>
      <c r="CE183" s="167" t="e">
        <f t="shared" ca="1" si="450"/>
        <v>#REF!</v>
      </c>
      <c r="CF183" s="167" t="e">
        <f t="shared" ca="1" si="451"/>
        <v>#REF!</v>
      </c>
      <c r="CG183" s="167" t="e">
        <f t="shared" ca="1" si="452"/>
        <v>#REF!</v>
      </c>
      <c r="CH183" s="167" t="e">
        <f t="shared" ca="1" si="453"/>
        <v>#REF!</v>
      </c>
      <c r="CI183" s="167" t="e">
        <f t="shared" ca="1" si="454"/>
        <v>#REF!</v>
      </c>
      <c r="CJ183" s="167" t="e">
        <f t="shared" ca="1" si="455"/>
        <v>#REF!</v>
      </c>
      <c r="CK183" s="167" t="e">
        <f t="shared" ca="1" si="456"/>
        <v>#REF!</v>
      </c>
      <c r="CL183" s="167" t="e">
        <f t="shared" ca="1" si="457"/>
        <v>#REF!</v>
      </c>
      <c r="CM183" s="167" t="e">
        <f t="shared" ca="1" si="458"/>
        <v>#REF!</v>
      </c>
      <c r="CN183" s="167" t="e">
        <f t="shared" ca="1" si="459"/>
        <v>#REF!</v>
      </c>
      <c r="CO183" s="167" t="e">
        <f t="shared" ca="1" si="460"/>
        <v>#REF!</v>
      </c>
      <c r="CQ183" s="167" t="e">
        <f t="shared" ca="1" si="461"/>
        <v>#REF!</v>
      </c>
      <c r="CR183" s="167" t="e">
        <f t="shared" ca="1" si="462"/>
        <v>#REF!</v>
      </c>
      <c r="CS183" s="167" t="e">
        <f t="shared" ca="1" si="463"/>
        <v>#REF!</v>
      </c>
      <c r="CT183" s="167" t="e">
        <f t="shared" ca="1" si="464"/>
        <v>#REF!</v>
      </c>
      <c r="CU183" s="167" t="e">
        <f t="shared" ca="1" si="465"/>
        <v>#REF!</v>
      </c>
      <c r="CV183" s="167" t="e">
        <f t="shared" ca="1" si="466"/>
        <v>#REF!</v>
      </c>
      <c r="CW183" s="167" t="e">
        <f t="shared" ca="1" si="467"/>
        <v>#REF!</v>
      </c>
      <c r="CX183" s="167" t="e">
        <f t="shared" ca="1" si="468"/>
        <v>#REF!</v>
      </c>
      <c r="CY183" s="167" t="e">
        <f t="shared" ca="1" si="469"/>
        <v>#REF!</v>
      </c>
      <c r="CZ183" s="167" t="e">
        <f t="shared" ca="1" si="470"/>
        <v>#REF!</v>
      </c>
      <c r="DA183" s="167" t="e">
        <f t="shared" ca="1" si="471"/>
        <v>#REF!</v>
      </c>
      <c r="DB183" s="167" t="e">
        <f t="shared" ca="1" si="472"/>
        <v>#REF!</v>
      </c>
      <c r="DC183" s="167" t="e">
        <f t="shared" ca="1" si="473"/>
        <v>#REF!</v>
      </c>
      <c r="DD183" s="167" t="e">
        <f t="shared" ca="1" si="474"/>
        <v>#REF!</v>
      </c>
      <c r="DE183" s="167" t="e">
        <f t="shared" ca="1" si="475"/>
        <v>#REF!</v>
      </c>
      <c r="DF183" s="167" t="e">
        <f t="shared" ca="1" si="476"/>
        <v>#REF!</v>
      </c>
      <c r="DH183" s="167">
        <f t="shared" si="477"/>
        <v>0</v>
      </c>
      <c r="DI183" s="167">
        <f t="shared" si="478"/>
        <v>0</v>
      </c>
      <c r="DJ183" s="167">
        <f t="shared" si="479"/>
        <v>0</v>
      </c>
      <c r="DK183" s="167">
        <f t="shared" si="480"/>
        <v>0</v>
      </c>
      <c r="DL183" s="167">
        <f t="shared" si="481"/>
        <v>0</v>
      </c>
      <c r="DM183" s="167">
        <f t="shared" si="482"/>
        <v>0</v>
      </c>
      <c r="DN183" s="167">
        <f t="shared" si="483"/>
        <v>0</v>
      </c>
      <c r="DO183" s="167">
        <f t="shared" si="484"/>
        <v>0</v>
      </c>
      <c r="DP183" s="167">
        <f t="shared" si="485"/>
        <v>0</v>
      </c>
      <c r="DQ183" s="167">
        <f t="shared" si="486"/>
        <v>0</v>
      </c>
      <c r="DR183" s="167">
        <f t="shared" si="487"/>
        <v>0</v>
      </c>
      <c r="DS183" s="167">
        <f t="shared" si="488"/>
        <v>0</v>
      </c>
      <c r="DT183" s="167">
        <f t="shared" si="489"/>
        <v>0</v>
      </c>
      <c r="DU183" s="167">
        <f t="shared" si="490"/>
        <v>0</v>
      </c>
      <c r="DV183" s="167">
        <f t="shared" si="491"/>
        <v>0</v>
      </c>
      <c r="DW183" s="167">
        <f t="shared" si="492"/>
        <v>0</v>
      </c>
      <c r="DY183" s="167" t="e">
        <f t="shared" ca="1" si="528"/>
        <v>#REF!</v>
      </c>
      <c r="DZ183" s="167" t="e">
        <f t="shared" ca="1" si="529"/>
        <v>#REF!</v>
      </c>
      <c r="EA183" s="167" t="e">
        <f t="shared" ca="1" si="530"/>
        <v>#REF!</v>
      </c>
      <c r="EB183" s="167" t="e">
        <f t="shared" ca="1" si="531"/>
        <v>#REF!</v>
      </c>
      <c r="EC183" s="167" t="e">
        <f t="shared" ca="1" si="532"/>
        <v>#REF!</v>
      </c>
      <c r="ED183" s="167" t="e">
        <f t="shared" ca="1" si="533"/>
        <v>#REF!</v>
      </c>
      <c r="EE183" s="167" t="e">
        <f t="shared" ca="1" si="534"/>
        <v>#REF!</v>
      </c>
      <c r="EF183" s="167" t="e">
        <f t="shared" ca="1" si="535"/>
        <v>#REF!</v>
      </c>
      <c r="EG183" s="167" t="e">
        <f t="shared" ca="1" si="536"/>
        <v>#REF!</v>
      </c>
      <c r="EH183" s="167" t="e">
        <f t="shared" ca="1" si="537"/>
        <v>#REF!</v>
      </c>
      <c r="EI183" s="167" t="e">
        <f t="shared" ca="1" si="538"/>
        <v>#REF!</v>
      </c>
      <c r="EJ183" s="167" t="e">
        <f t="shared" ca="1" si="539"/>
        <v>#REF!</v>
      </c>
      <c r="EK183" s="167" t="e">
        <f t="shared" ca="1" si="540"/>
        <v>#REF!</v>
      </c>
      <c r="EL183" s="167" t="e">
        <f t="shared" ca="1" si="541"/>
        <v>#REF!</v>
      </c>
      <c r="EM183" s="167" t="e">
        <f t="shared" ca="1" si="542"/>
        <v>#REF!</v>
      </c>
      <c r="EN183" s="167" t="e">
        <f t="shared" ca="1" si="543"/>
        <v>#REF!</v>
      </c>
      <c r="EP183" s="167">
        <f t="shared" si="544"/>
        <v>0</v>
      </c>
      <c r="EQ183" s="167">
        <f t="shared" si="545"/>
        <v>0</v>
      </c>
      <c r="ER183" s="167">
        <f t="shared" si="546"/>
        <v>0</v>
      </c>
      <c r="ES183" s="167">
        <f t="shared" si="547"/>
        <v>0</v>
      </c>
      <c r="ET183" s="167">
        <f t="shared" si="548"/>
        <v>0</v>
      </c>
      <c r="EU183" s="167">
        <f t="shared" si="549"/>
        <v>0</v>
      </c>
      <c r="EV183" s="167">
        <f t="shared" si="550"/>
        <v>0</v>
      </c>
      <c r="EW183" s="167">
        <f t="shared" si="551"/>
        <v>0</v>
      </c>
      <c r="EX183" s="167">
        <f t="shared" si="552"/>
        <v>0</v>
      </c>
      <c r="EY183" s="167">
        <f t="shared" si="553"/>
        <v>0</v>
      </c>
      <c r="EZ183" s="167">
        <f t="shared" si="554"/>
        <v>0</v>
      </c>
      <c r="FA183" s="167">
        <f t="shared" si="555"/>
        <v>0</v>
      </c>
      <c r="FB183" s="167">
        <f t="shared" si="556"/>
        <v>0</v>
      </c>
      <c r="FC183" s="167">
        <f t="shared" si="557"/>
        <v>0</v>
      </c>
      <c r="FD183" s="167">
        <f t="shared" si="558"/>
        <v>0</v>
      </c>
      <c r="FE183" s="167">
        <f t="shared" si="559"/>
        <v>0</v>
      </c>
      <c r="FG183" s="167">
        <f t="shared" si="560"/>
        <v>0</v>
      </c>
      <c r="FH183" s="167">
        <f t="shared" si="561"/>
        <v>0</v>
      </c>
      <c r="FI183" s="167">
        <f t="shared" si="562"/>
        <v>0</v>
      </c>
      <c r="FJ183" s="167">
        <f t="shared" si="563"/>
        <v>0</v>
      </c>
      <c r="FK183" s="167">
        <f t="shared" si="564"/>
        <v>0</v>
      </c>
      <c r="FL183" s="167">
        <f t="shared" si="565"/>
        <v>0</v>
      </c>
      <c r="FM183" s="167">
        <f t="shared" si="566"/>
        <v>0</v>
      </c>
      <c r="FN183" s="167">
        <f t="shared" si="567"/>
        <v>0</v>
      </c>
      <c r="FO183" s="167">
        <f t="shared" si="568"/>
        <v>0</v>
      </c>
      <c r="FP183" s="167">
        <f t="shared" si="569"/>
        <v>0</v>
      </c>
      <c r="FQ183" s="167">
        <f t="shared" si="570"/>
        <v>0</v>
      </c>
      <c r="FR183" s="167">
        <f t="shared" si="571"/>
        <v>0</v>
      </c>
      <c r="FS183" s="167">
        <f t="shared" si="572"/>
        <v>0</v>
      </c>
      <c r="FT183" s="167">
        <f t="shared" si="573"/>
        <v>0</v>
      </c>
      <c r="FU183" s="167">
        <f t="shared" si="574"/>
        <v>0</v>
      </c>
      <c r="FV183" s="167">
        <f t="shared" si="575"/>
        <v>0</v>
      </c>
      <c r="FX183" s="167">
        <f t="shared" si="576"/>
        <v>0</v>
      </c>
      <c r="FY183" s="167">
        <f t="shared" si="577"/>
        <v>0</v>
      </c>
      <c r="FZ183" s="167">
        <f t="shared" si="578"/>
        <v>0</v>
      </c>
      <c r="GA183" s="167">
        <f t="shared" si="579"/>
        <v>0</v>
      </c>
      <c r="GB183" s="167">
        <f t="shared" si="580"/>
        <v>0</v>
      </c>
      <c r="GC183" s="167">
        <f t="shared" si="581"/>
        <v>0</v>
      </c>
      <c r="GD183" s="167">
        <f t="shared" si="582"/>
        <v>0</v>
      </c>
      <c r="GE183" s="167">
        <f t="shared" si="583"/>
        <v>0</v>
      </c>
      <c r="GF183" s="167">
        <f t="shared" si="584"/>
        <v>0</v>
      </c>
      <c r="GG183" s="167">
        <f t="shared" si="585"/>
        <v>0</v>
      </c>
      <c r="GH183" s="167">
        <f t="shared" si="586"/>
        <v>0</v>
      </c>
      <c r="GI183" s="167">
        <f t="shared" si="587"/>
        <v>0</v>
      </c>
      <c r="GJ183" s="167">
        <f t="shared" si="588"/>
        <v>0</v>
      </c>
      <c r="GK183" s="167">
        <f t="shared" si="589"/>
        <v>0</v>
      </c>
      <c r="GL183" s="167">
        <f t="shared" si="590"/>
        <v>0</v>
      </c>
      <c r="GM183" s="167">
        <f t="shared" si="591"/>
        <v>0</v>
      </c>
      <c r="GO183" s="167" t="e">
        <f t="shared" ca="1" si="426"/>
        <v>#REF!</v>
      </c>
      <c r="GP183" s="167" t="e">
        <f t="shared" ca="1" si="632"/>
        <v>#REF!</v>
      </c>
      <c r="GQ183" s="167" t="e">
        <f t="shared" ca="1" si="632"/>
        <v>#REF!</v>
      </c>
      <c r="GR183" s="167" t="e">
        <f t="shared" ca="1" si="632"/>
        <v>#REF!</v>
      </c>
      <c r="GS183" s="167" t="e">
        <f t="shared" ca="1" si="632"/>
        <v>#REF!</v>
      </c>
      <c r="GT183" s="167" t="e">
        <f t="shared" ca="1" si="632"/>
        <v>#REF!</v>
      </c>
      <c r="GU183" s="167" t="e">
        <f t="shared" ca="1" si="632"/>
        <v>#REF!</v>
      </c>
      <c r="GV183" s="167" t="e">
        <f t="shared" ca="1" si="632"/>
        <v>#REF!</v>
      </c>
      <c r="GW183" s="167" t="e">
        <f t="shared" ca="1" si="632"/>
        <v>#REF!</v>
      </c>
      <c r="GX183" s="167" t="e">
        <f t="shared" ca="1" si="632"/>
        <v>#REF!</v>
      </c>
      <c r="GY183" s="167" t="e">
        <f t="shared" ca="1" si="632"/>
        <v>#REF!</v>
      </c>
      <c r="GZ183" s="167" t="e">
        <f t="shared" ca="1" si="632"/>
        <v>#REF!</v>
      </c>
      <c r="HA183" s="167" t="e">
        <f t="shared" ca="1" si="632"/>
        <v>#REF!</v>
      </c>
      <c r="HB183" s="167" t="e">
        <f t="shared" ca="1" si="632"/>
        <v>#REF!</v>
      </c>
      <c r="HC183" s="167" t="e">
        <f t="shared" ca="1" si="632"/>
        <v>#REF!</v>
      </c>
      <c r="HD183" s="167" t="e">
        <f t="shared" ca="1" si="632"/>
        <v>#REF!</v>
      </c>
      <c r="HF183" s="167" t="e">
        <f t="shared" ca="1" si="493"/>
        <v>#REF!</v>
      </c>
      <c r="HG183" s="167" t="e">
        <f t="shared" ca="1" si="494"/>
        <v>#REF!</v>
      </c>
      <c r="HH183" s="167" t="e">
        <f t="shared" ca="1" si="495"/>
        <v>#REF!</v>
      </c>
      <c r="HI183" s="167" t="e">
        <f t="shared" ca="1" si="496"/>
        <v>#REF!</v>
      </c>
      <c r="HJ183" s="167" t="e">
        <f t="shared" ca="1" si="497"/>
        <v>#REF!</v>
      </c>
      <c r="HK183" s="167" t="e">
        <f t="shared" ca="1" si="498"/>
        <v>#REF!</v>
      </c>
      <c r="HL183" s="167" t="e">
        <f t="shared" ca="1" si="499"/>
        <v>#REF!</v>
      </c>
      <c r="HM183" s="167" t="e">
        <f t="shared" ca="1" si="500"/>
        <v>#REF!</v>
      </c>
      <c r="HN183" s="167" t="e">
        <f t="shared" ca="1" si="501"/>
        <v>#REF!</v>
      </c>
      <c r="HO183" s="167" t="e">
        <f t="shared" ca="1" si="502"/>
        <v>#REF!</v>
      </c>
      <c r="HP183" s="167" t="e">
        <f t="shared" ca="1" si="503"/>
        <v>#REF!</v>
      </c>
      <c r="HQ183" s="167" t="e">
        <f t="shared" ca="1" si="504"/>
        <v>#REF!</v>
      </c>
      <c r="HR183" s="167" t="e">
        <f t="shared" ca="1" si="505"/>
        <v>#REF!</v>
      </c>
      <c r="HS183" s="167" t="e">
        <f t="shared" ca="1" si="506"/>
        <v>#REF!</v>
      </c>
      <c r="HT183" s="167" t="e">
        <f t="shared" ca="1" si="507"/>
        <v>#REF!</v>
      </c>
      <c r="HU183" s="167" t="e">
        <f t="shared" ca="1" si="508"/>
        <v>#REF!</v>
      </c>
      <c r="HW183" s="167" t="e">
        <f t="shared" ca="1" si="509"/>
        <v>#REF!</v>
      </c>
      <c r="HX183" s="167">
        <f t="shared" si="510"/>
        <v>0</v>
      </c>
      <c r="HY183" s="167" t="e">
        <f t="shared" ca="1" si="592"/>
        <v>#REF!</v>
      </c>
      <c r="HZ183" s="219" t="e">
        <f t="shared" ca="1" si="593"/>
        <v>#REF!</v>
      </c>
    </row>
    <row r="184" spans="1:234" s="48" customFormat="1">
      <c r="A184" s="3" t="s">
        <v>358</v>
      </c>
      <c r="B184" s="202" t="str">
        <f>INDEX('Ref1'!$E:$E,MATCH(A184,'Ref1'!$A:$A,0))</f>
        <v>Kent Fire Authority</v>
      </c>
      <c r="C184" s="42" t="str">
        <f>INDEX(Data1!B:B,MATCH(A184,Data1!A:A,0))</f>
        <v>SFIR</v>
      </c>
      <c r="D184" s="253" t="str">
        <f>INDEX(Data1!C:C,MATCH(A184,Data1!A:A,0))</f>
        <v>SE</v>
      </c>
      <c r="E184" s="200" t="str">
        <f>IF($C$6="No","No",IF(COUNTIF(Inputs!$K$359:$K$398,$A184)&gt;0,"Yes","No"))</f>
        <v>No</v>
      </c>
      <c r="F184" s="404"/>
      <c r="G184" s="62">
        <f>INDEX('4_RatesSplit'!K:K,MATCH($A184,'4_RatesSplit'!$A:$A,0))</f>
        <v>0</v>
      </c>
      <c r="H184" s="171">
        <f>INDEX('4_RatesSplit'!L:L,MATCH($A184,'4_RatesSplit'!$A:$A,0))</f>
        <v>0</v>
      </c>
      <c r="I184" s="167">
        <f>INDEX('4_RatesSplit'!M:M,MATCH($A184,'4_RatesSplit'!$A:$A,0))</f>
        <v>0</v>
      </c>
      <c r="J184" s="167">
        <f>INDEX('4_RatesSplit'!N:N,MATCH($A184,'4_RatesSplit'!$A:$A,0))</f>
        <v>0</v>
      </c>
      <c r="K184" s="167">
        <f>INDEX('4_RatesSplit'!O:O,MATCH($A184,'4_RatesSplit'!$A:$A,0))</f>
        <v>0</v>
      </c>
      <c r="L184" s="167">
        <f>INDEX('4_RatesSplit'!P:P,MATCH($A184,'4_RatesSplit'!$A:$A,0))</f>
        <v>0</v>
      </c>
      <c r="M184" s="167">
        <f>INDEX('4_RatesSplit'!Q:Q,MATCH($A184,'4_RatesSplit'!$A:$A,0))</f>
        <v>0</v>
      </c>
      <c r="N184" s="167">
        <f>INDEX('4_RatesSplit'!R:R,MATCH($A184,'4_RatesSplit'!$A:$A,0))</f>
        <v>0</v>
      </c>
      <c r="O184" s="167">
        <f>INDEX('4_RatesSplit'!S:S,MATCH($A184,'4_RatesSplit'!$A:$A,0))</f>
        <v>0</v>
      </c>
      <c r="P184" s="167">
        <f>INDEX('4_RatesSplit'!T:T,MATCH($A184,'4_RatesSplit'!$A:$A,0))</f>
        <v>0</v>
      </c>
      <c r="Q184" s="167">
        <f>INDEX('4_RatesSplit'!U:U,MATCH($A184,'4_RatesSplit'!$A:$A,0))</f>
        <v>0</v>
      </c>
      <c r="R184" s="167">
        <f>INDEX('4_RatesSplit'!V:V,MATCH($A184,'4_RatesSplit'!$A:$A,0))</f>
        <v>0</v>
      </c>
      <c r="S184" s="167">
        <f>INDEX('4_RatesSplit'!W:W,MATCH($A184,'4_RatesSplit'!$A:$A,0))</f>
        <v>0</v>
      </c>
      <c r="T184" s="167">
        <f>INDEX('4_RatesSplit'!X:X,MATCH($A184,'4_RatesSplit'!$A:$A,0))</f>
        <v>0</v>
      </c>
      <c r="U184" s="167">
        <f>INDEX('4_RatesSplit'!Y:Y,MATCH($A184,'4_RatesSplit'!$A:$A,0))</f>
        <v>0</v>
      </c>
      <c r="V184" s="167">
        <f>INDEX('4_RatesSplit'!Z:Z,MATCH($A184,'4_RatesSplit'!$A:$A,0))</f>
        <v>0</v>
      </c>
      <c r="W184" s="167">
        <f>INDEX('4_RatesSplit'!AA:AA,MATCH($A184,'4_RatesSplit'!$A:$A,0))</f>
        <v>0</v>
      </c>
      <c r="X184" s="18"/>
      <c r="Y184" s="168" t="e">
        <f ca="1">INDEX('4_RatesSplit'!AT:AT,MATCH($A184,'4_RatesSplit'!$A:$A,0))</f>
        <v>#REF!</v>
      </c>
      <c r="Z184" s="168" t="e">
        <f ca="1">INDEX('4_RatesSplit'!AU:AU,MATCH($A184,'4_RatesSplit'!$A:$A,0))</f>
        <v>#REF!</v>
      </c>
      <c r="AA184" s="168" t="e">
        <f ca="1">INDEX('4_RatesSplit'!AV:AV,MATCH($A184,'4_RatesSplit'!$A:$A,0))</f>
        <v>#REF!</v>
      </c>
      <c r="AB184" s="168" t="e">
        <f ca="1">INDEX('4_RatesSplit'!AW:AW,MATCH($A184,'4_RatesSplit'!$A:$A,0))</f>
        <v>#REF!</v>
      </c>
      <c r="AC184" s="168" t="e">
        <f ca="1">INDEX('4_RatesSplit'!AX:AX,MATCH($A184,'4_RatesSplit'!$A:$A,0))</f>
        <v>#REF!</v>
      </c>
      <c r="AD184" s="168" t="e">
        <f ca="1">INDEX('4_RatesSplit'!AY:AY,MATCH($A184,'4_RatesSplit'!$A:$A,0))</f>
        <v>#REF!</v>
      </c>
      <c r="AE184" s="168" t="e">
        <f ca="1">INDEX('4_RatesSplit'!AZ:AZ,MATCH($A184,'4_RatesSplit'!$A:$A,0))</f>
        <v>#REF!</v>
      </c>
      <c r="AF184" s="168" t="e">
        <f ca="1">INDEX('4_RatesSplit'!BA:BA,MATCH($A184,'4_RatesSplit'!$A:$A,0))</f>
        <v>#REF!</v>
      </c>
      <c r="AG184" s="168" t="e">
        <f ca="1">INDEX('4_RatesSplit'!BB:BB,MATCH($A184,'4_RatesSplit'!$A:$A,0))</f>
        <v>#REF!</v>
      </c>
      <c r="AH184" s="168" t="e">
        <f ca="1">INDEX('4_RatesSplit'!BC:BC,MATCH($A184,'4_RatesSplit'!$A:$A,0))</f>
        <v>#REF!</v>
      </c>
      <c r="AI184" s="168" t="e">
        <f ca="1">INDEX('4_RatesSplit'!BD:BD,MATCH($A184,'4_RatesSplit'!$A:$A,0))</f>
        <v>#REF!</v>
      </c>
      <c r="AJ184" s="168" t="e">
        <f ca="1">INDEX('4_RatesSplit'!BE:BE,MATCH($A184,'4_RatesSplit'!$A:$A,0))</f>
        <v>#REF!</v>
      </c>
      <c r="AK184" s="168" t="e">
        <f ca="1">INDEX('4_RatesSplit'!BF:BF,MATCH($A184,'4_RatesSplit'!$A:$A,0))</f>
        <v>#REF!</v>
      </c>
      <c r="AL184" s="168" t="e">
        <f ca="1">INDEX('4_RatesSplit'!BG:BG,MATCH($A184,'4_RatesSplit'!$A:$A,0))</f>
        <v>#REF!</v>
      </c>
      <c r="AM184" s="168" t="e">
        <f ca="1">INDEX('4_RatesSplit'!BH:BH,MATCH($A184,'4_RatesSplit'!$A:$A,0))</f>
        <v>#REF!</v>
      </c>
      <c r="AN184" s="198" t="e">
        <f ca="1">INDEX('4_RatesSplit'!BI:BI,MATCH($A184,'4_RatesSplit'!$A:$A,0))</f>
        <v>#REF!</v>
      </c>
      <c r="AO184" s="114"/>
      <c r="AP184" s="167" t="e">
        <f t="shared" ca="1" si="511"/>
        <v>#REF!</v>
      </c>
      <c r="AQ184" s="167" t="e">
        <f t="shared" ca="1" si="512"/>
        <v>#REF!</v>
      </c>
      <c r="AR184" s="167" t="e">
        <f t="shared" ca="1" si="513"/>
        <v>#REF!</v>
      </c>
      <c r="AS184" s="167" t="e">
        <f t="shared" ca="1" si="514"/>
        <v>#REF!</v>
      </c>
      <c r="AT184" s="167" t="e">
        <f t="shared" ca="1" si="515"/>
        <v>#REF!</v>
      </c>
      <c r="AU184" s="167" t="e">
        <f t="shared" ca="1" si="516"/>
        <v>#REF!</v>
      </c>
      <c r="AV184" s="167" t="e">
        <f t="shared" ca="1" si="517"/>
        <v>#REF!</v>
      </c>
      <c r="AW184" s="167" t="e">
        <f t="shared" ca="1" si="518"/>
        <v>#REF!</v>
      </c>
      <c r="AX184" s="167" t="e">
        <f t="shared" ca="1" si="519"/>
        <v>#REF!</v>
      </c>
      <c r="AY184" s="167" t="e">
        <f t="shared" ca="1" si="520"/>
        <v>#REF!</v>
      </c>
      <c r="AZ184" s="167" t="e">
        <f t="shared" ca="1" si="521"/>
        <v>#REF!</v>
      </c>
      <c r="BA184" s="167" t="e">
        <f t="shared" ca="1" si="522"/>
        <v>#REF!</v>
      </c>
      <c r="BB184" s="167" t="e">
        <f t="shared" ca="1" si="523"/>
        <v>#REF!</v>
      </c>
      <c r="BC184" s="167" t="e">
        <f t="shared" ca="1" si="524"/>
        <v>#REF!</v>
      </c>
      <c r="BD184" s="167" t="e">
        <f t="shared" ca="1" si="525"/>
        <v>#REF!</v>
      </c>
      <c r="BE184" s="167" t="e">
        <f t="shared" ca="1" si="526"/>
        <v>#REF!</v>
      </c>
      <c r="BF184" s="18"/>
      <c r="BG184" s="168">
        <f>INDEX('2_Needs'!$F:$F,MATCH($A184,'2_Needs'!$A:$A,0))</f>
        <v>1.1945734540965891E-3</v>
      </c>
      <c r="BH184" s="114"/>
      <c r="BI184" s="167">
        <f t="shared" ref="BI184:BX184" si="637">IF(BI$3="reset",$BG184*BI$6,BH184*(1+$C$4))</f>
        <v>0</v>
      </c>
      <c r="BJ184" s="167">
        <f t="shared" si="637"/>
        <v>0</v>
      </c>
      <c r="BK184" s="167">
        <f t="shared" si="637"/>
        <v>0</v>
      </c>
      <c r="BL184" s="167">
        <f t="shared" si="637"/>
        <v>0</v>
      </c>
      <c r="BM184" s="167">
        <f t="shared" si="637"/>
        <v>0</v>
      </c>
      <c r="BN184" s="167">
        <f t="shared" si="637"/>
        <v>0</v>
      </c>
      <c r="BO184" s="167">
        <f t="shared" si="637"/>
        <v>0</v>
      </c>
      <c r="BP184" s="167">
        <f t="shared" si="637"/>
        <v>0</v>
      </c>
      <c r="BQ184" s="167">
        <f t="shared" si="637"/>
        <v>0</v>
      </c>
      <c r="BR184" s="167">
        <f t="shared" si="637"/>
        <v>0</v>
      </c>
      <c r="BS184" s="167">
        <f t="shared" si="637"/>
        <v>0</v>
      </c>
      <c r="BT184" s="167">
        <f t="shared" si="637"/>
        <v>0</v>
      </c>
      <c r="BU184" s="167">
        <f t="shared" si="637"/>
        <v>0</v>
      </c>
      <c r="BV184" s="167">
        <f t="shared" si="637"/>
        <v>0</v>
      </c>
      <c r="BW184" s="167">
        <f t="shared" si="637"/>
        <v>0</v>
      </c>
      <c r="BX184" s="167">
        <f t="shared" si="637"/>
        <v>0</v>
      </c>
      <c r="BZ184" s="167" t="e">
        <f t="shared" ca="1" si="445"/>
        <v>#REF!</v>
      </c>
      <c r="CA184" s="167" t="e">
        <f t="shared" ca="1" si="446"/>
        <v>#REF!</v>
      </c>
      <c r="CB184" s="167" t="e">
        <f t="shared" ca="1" si="447"/>
        <v>#REF!</v>
      </c>
      <c r="CC184" s="167" t="e">
        <f t="shared" ca="1" si="448"/>
        <v>#REF!</v>
      </c>
      <c r="CD184" s="167" t="e">
        <f t="shared" ca="1" si="449"/>
        <v>#REF!</v>
      </c>
      <c r="CE184" s="167" t="e">
        <f t="shared" ca="1" si="450"/>
        <v>#REF!</v>
      </c>
      <c r="CF184" s="167" t="e">
        <f t="shared" ca="1" si="451"/>
        <v>#REF!</v>
      </c>
      <c r="CG184" s="167" t="e">
        <f t="shared" ca="1" si="452"/>
        <v>#REF!</v>
      </c>
      <c r="CH184" s="167" t="e">
        <f t="shared" ca="1" si="453"/>
        <v>#REF!</v>
      </c>
      <c r="CI184" s="167" t="e">
        <f t="shared" ca="1" si="454"/>
        <v>#REF!</v>
      </c>
      <c r="CJ184" s="167" t="e">
        <f t="shared" ca="1" si="455"/>
        <v>#REF!</v>
      </c>
      <c r="CK184" s="167" t="e">
        <f t="shared" ca="1" si="456"/>
        <v>#REF!</v>
      </c>
      <c r="CL184" s="167" t="e">
        <f t="shared" ca="1" si="457"/>
        <v>#REF!</v>
      </c>
      <c r="CM184" s="167" t="e">
        <f t="shared" ca="1" si="458"/>
        <v>#REF!</v>
      </c>
      <c r="CN184" s="167" t="e">
        <f t="shared" ca="1" si="459"/>
        <v>#REF!</v>
      </c>
      <c r="CO184" s="167" t="e">
        <f t="shared" ca="1" si="460"/>
        <v>#REF!</v>
      </c>
      <c r="CQ184" s="167" t="e">
        <f t="shared" ca="1" si="461"/>
        <v>#REF!</v>
      </c>
      <c r="CR184" s="167" t="e">
        <f t="shared" ca="1" si="462"/>
        <v>#REF!</v>
      </c>
      <c r="CS184" s="167" t="e">
        <f t="shared" ca="1" si="463"/>
        <v>#REF!</v>
      </c>
      <c r="CT184" s="167" t="e">
        <f t="shared" ca="1" si="464"/>
        <v>#REF!</v>
      </c>
      <c r="CU184" s="167" t="e">
        <f t="shared" ca="1" si="465"/>
        <v>#REF!</v>
      </c>
      <c r="CV184" s="167" t="e">
        <f t="shared" ca="1" si="466"/>
        <v>#REF!</v>
      </c>
      <c r="CW184" s="167" t="e">
        <f t="shared" ca="1" si="467"/>
        <v>#REF!</v>
      </c>
      <c r="CX184" s="167" t="e">
        <f t="shared" ca="1" si="468"/>
        <v>#REF!</v>
      </c>
      <c r="CY184" s="167" t="e">
        <f t="shared" ca="1" si="469"/>
        <v>#REF!</v>
      </c>
      <c r="CZ184" s="167" t="e">
        <f t="shared" ca="1" si="470"/>
        <v>#REF!</v>
      </c>
      <c r="DA184" s="167" t="e">
        <f t="shared" ca="1" si="471"/>
        <v>#REF!</v>
      </c>
      <c r="DB184" s="167" t="e">
        <f t="shared" ca="1" si="472"/>
        <v>#REF!</v>
      </c>
      <c r="DC184" s="167" t="e">
        <f t="shared" ca="1" si="473"/>
        <v>#REF!</v>
      </c>
      <c r="DD184" s="167" t="e">
        <f t="shared" ca="1" si="474"/>
        <v>#REF!</v>
      </c>
      <c r="DE184" s="167" t="e">
        <f t="shared" ca="1" si="475"/>
        <v>#REF!</v>
      </c>
      <c r="DF184" s="167" t="e">
        <f t="shared" ca="1" si="476"/>
        <v>#REF!</v>
      </c>
      <c r="DH184" s="167">
        <f t="shared" si="477"/>
        <v>0</v>
      </c>
      <c r="DI184" s="167">
        <f t="shared" si="478"/>
        <v>0</v>
      </c>
      <c r="DJ184" s="167">
        <f t="shared" si="479"/>
        <v>0</v>
      </c>
      <c r="DK184" s="167">
        <f t="shared" si="480"/>
        <v>0</v>
      </c>
      <c r="DL184" s="167">
        <f t="shared" si="481"/>
        <v>0</v>
      </c>
      <c r="DM184" s="167">
        <f t="shared" si="482"/>
        <v>0</v>
      </c>
      <c r="DN184" s="167">
        <f t="shared" si="483"/>
        <v>0</v>
      </c>
      <c r="DO184" s="167">
        <f t="shared" si="484"/>
        <v>0</v>
      </c>
      <c r="DP184" s="167">
        <f t="shared" si="485"/>
        <v>0</v>
      </c>
      <c r="DQ184" s="167">
        <f t="shared" si="486"/>
        <v>0</v>
      </c>
      <c r="DR184" s="167">
        <f t="shared" si="487"/>
        <v>0</v>
      </c>
      <c r="DS184" s="167">
        <f t="shared" si="488"/>
        <v>0</v>
      </c>
      <c r="DT184" s="167">
        <f t="shared" si="489"/>
        <v>0</v>
      </c>
      <c r="DU184" s="167">
        <f t="shared" si="490"/>
        <v>0</v>
      </c>
      <c r="DV184" s="167">
        <f t="shared" si="491"/>
        <v>0</v>
      </c>
      <c r="DW184" s="167">
        <f t="shared" si="492"/>
        <v>0</v>
      </c>
      <c r="DY184" s="167" t="e">
        <f t="shared" ca="1" si="528"/>
        <v>#REF!</v>
      </c>
      <c r="DZ184" s="167" t="e">
        <f t="shared" ca="1" si="529"/>
        <v>#REF!</v>
      </c>
      <c r="EA184" s="167" t="e">
        <f t="shared" ca="1" si="530"/>
        <v>#REF!</v>
      </c>
      <c r="EB184" s="167" t="e">
        <f t="shared" ca="1" si="531"/>
        <v>#REF!</v>
      </c>
      <c r="EC184" s="167" t="e">
        <f t="shared" ca="1" si="532"/>
        <v>#REF!</v>
      </c>
      <c r="ED184" s="167" t="e">
        <f t="shared" ca="1" si="533"/>
        <v>#REF!</v>
      </c>
      <c r="EE184" s="167" t="e">
        <f t="shared" ca="1" si="534"/>
        <v>#REF!</v>
      </c>
      <c r="EF184" s="167" t="e">
        <f t="shared" ca="1" si="535"/>
        <v>#REF!</v>
      </c>
      <c r="EG184" s="167" t="e">
        <f t="shared" ca="1" si="536"/>
        <v>#REF!</v>
      </c>
      <c r="EH184" s="167" t="e">
        <f t="shared" ca="1" si="537"/>
        <v>#REF!</v>
      </c>
      <c r="EI184" s="167" t="e">
        <f t="shared" ca="1" si="538"/>
        <v>#REF!</v>
      </c>
      <c r="EJ184" s="167" t="e">
        <f t="shared" ca="1" si="539"/>
        <v>#REF!</v>
      </c>
      <c r="EK184" s="167" t="e">
        <f t="shared" ca="1" si="540"/>
        <v>#REF!</v>
      </c>
      <c r="EL184" s="167" t="e">
        <f t="shared" ca="1" si="541"/>
        <v>#REF!</v>
      </c>
      <c r="EM184" s="167" t="e">
        <f t="shared" ca="1" si="542"/>
        <v>#REF!</v>
      </c>
      <c r="EN184" s="167" t="e">
        <f t="shared" ca="1" si="543"/>
        <v>#REF!</v>
      </c>
      <c r="EP184" s="167">
        <f t="shared" si="544"/>
        <v>0</v>
      </c>
      <c r="EQ184" s="167">
        <f t="shared" si="545"/>
        <v>0</v>
      </c>
      <c r="ER184" s="167">
        <f t="shared" si="546"/>
        <v>0</v>
      </c>
      <c r="ES184" s="167">
        <f t="shared" si="547"/>
        <v>0</v>
      </c>
      <c r="ET184" s="167">
        <f t="shared" si="548"/>
        <v>0</v>
      </c>
      <c r="EU184" s="167">
        <f t="shared" si="549"/>
        <v>0</v>
      </c>
      <c r="EV184" s="167">
        <f t="shared" si="550"/>
        <v>0</v>
      </c>
      <c r="EW184" s="167">
        <f t="shared" si="551"/>
        <v>0</v>
      </c>
      <c r="EX184" s="167">
        <f t="shared" si="552"/>
        <v>0</v>
      </c>
      <c r="EY184" s="167">
        <f t="shared" si="553"/>
        <v>0</v>
      </c>
      <c r="EZ184" s="167">
        <f t="shared" si="554"/>
        <v>0</v>
      </c>
      <c r="FA184" s="167">
        <f t="shared" si="555"/>
        <v>0</v>
      </c>
      <c r="FB184" s="167">
        <f t="shared" si="556"/>
        <v>0</v>
      </c>
      <c r="FC184" s="167">
        <f t="shared" si="557"/>
        <v>0</v>
      </c>
      <c r="FD184" s="167">
        <f t="shared" si="558"/>
        <v>0</v>
      </c>
      <c r="FE184" s="167">
        <f t="shared" si="559"/>
        <v>0</v>
      </c>
      <c r="FG184" s="167">
        <f t="shared" si="560"/>
        <v>0</v>
      </c>
      <c r="FH184" s="167">
        <f t="shared" si="561"/>
        <v>0</v>
      </c>
      <c r="FI184" s="167">
        <f t="shared" si="562"/>
        <v>0</v>
      </c>
      <c r="FJ184" s="167">
        <f t="shared" si="563"/>
        <v>0</v>
      </c>
      <c r="FK184" s="167">
        <f t="shared" si="564"/>
        <v>0</v>
      </c>
      <c r="FL184" s="167">
        <f t="shared" si="565"/>
        <v>0</v>
      </c>
      <c r="FM184" s="167">
        <f t="shared" si="566"/>
        <v>0</v>
      </c>
      <c r="FN184" s="167">
        <f t="shared" si="567"/>
        <v>0</v>
      </c>
      <c r="FO184" s="167">
        <f t="shared" si="568"/>
        <v>0</v>
      </c>
      <c r="FP184" s="167">
        <f t="shared" si="569"/>
        <v>0</v>
      </c>
      <c r="FQ184" s="167">
        <f t="shared" si="570"/>
        <v>0</v>
      </c>
      <c r="FR184" s="167">
        <f t="shared" si="571"/>
        <v>0</v>
      </c>
      <c r="FS184" s="167">
        <f t="shared" si="572"/>
        <v>0</v>
      </c>
      <c r="FT184" s="167">
        <f t="shared" si="573"/>
        <v>0</v>
      </c>
      <c r="FU184" s="167">
        <f t="shared" si="574"/>
        <v>0</v>
      </c>
      <c r="FV184" s="167">
        <f t="shared" si="575"/>
        <v>0</v>
      </c>
      <c r="FX184" s="167">
        <f t="shared" si="576"/>
        <v>0</v>
      </c>
      <c r="FY184" s="167">
        <f t="shared" si="577"/>
        <v>0</v>
      </c>
      <c r="FZ184" s="167">
        <f t="shared" si="578"/>
        <v>0</v>
      </c>
      <c r="GA184" s="167">
        <f t="shared" si="579"/>
        <v>0</v>
      </c>
      <c r="GB184" s="167">
        <f t="shared" si="580"/>
        <v>0</v>
      </c>
      <c r="GC184" s="167">
        <f t="shared" si="581"/>
        <v>0</v>
      </c>
      <c r="GD184" s="167">
        <f t="shared" si="582"/>
        <v>0</v>
      </c>
      <c r="GE184" s="167">
        <f t="shared" si="583"/>
        <v>0</v>
      </c>
      <c r="GF184" s="167">
        <f t="shared" si="584"/>
        <v>0</v>
      </c>
      <c r="GG184" s="167">
        <f t="shared" si="585"/>
        <v>0</v>
      </c>
      <c r="GH184" s="167">
        <f t="shared" si="586"/>
        <v>0</v>
      </c>
      <c r="GI184" s="167">
        <f t="shared" si="587"/>
        <v>0</v>
      </c>
      <c r="GJ184" s="167">
        <f t="shared" si="588"/>
        <v>0</v>
      </c>
      <c r="GK184" s="167">
        <f t="shared" si="589"/>
        <v>0</v>
      </c>
      <c r="GL184" s="167">
        <f t="shared" si="590"/>
        <v>0</v>
      </c>
      <c r="GM184" s="167">
        <f t="shared" si="591"/>
        <v>0</v>
      </c>
      <c r="GO184" s="167" t="e">
        <f t="shared" ca="1" si="426"/>
        <v>#REF!</v>
      </c>
      <c r="GP184" s="167" t="e">
        <f t="shared" ca="1" si="632"/>
        <v>#REF!</v>
      </c>
      <c r="GQ184" s="167" t="e">
        <f t="shared" ca="1" si="632"/>
        <v>#REF!</v>
      </c>
      <c r="GR184" s="167" t="e">
        <f t="shared" ca="1" si="632"/>
        <v>#REF!</v>
      </c>
      <c r="GS184" s="167" t="e">
        <f t="shared" ca="1" si="632"/>
        <v>#REF!</v>
      </c>
      <c r="GT184" s="167" t="e">
        <f t="shared" ca="1" si="632"/>
        <v>#REF!</v>
      </c>
      <c r="GU184" s="167" t="e">
        <f t="shared" ca="1" si="632"/>
        <v>#REF!</v>
      </c>
      <c r="GV184" s="167" t="e">
        <f t="shared" ca="1" si="632"/>
        <v>#REF!</v>
      </c>
      <c r="GW184" s="167" t="e">
        <f t="shared" ca="1" si="632"/>
        <v>#REF!</v>
      </c>
      <c r="GX184" s="167" t="e">
        <f t="shared" ca="1" si="632"/>
        <v>#REF!</v>
      </c>
      <c r="GY184" s="167" t="e">
        <f t="shared" ca="1" si="632"/>
        <v>#REF!</v>
      </c>
      <c r="GZ184" s="167" t="e">
        <f t="shared" ca="1" si="632"/>
        <v>#REF!</v>
      </c>
      <c r="HA184" s="167" t="e">
        <f t="shared" ca="1" si="632"/>
        <v>#REF!</v>
      </c>
      <c r="HB184" s="167" t="e">
        <f t="shared" ca="1" si="632"/>
        <v>#REF!</v>
      </c>
      <c r="HC184" s="167" t="e">
        <f t="shared" ca="1" si="632"/>
        <v>#REF!</v>
      </c>
      <c r="HD184" s="167" t="e">
        <f t="shared" ca="1" si="632"/>
        <v>#REF!</v>
      </c>
      <c r="HF184" s="167" t="e">
        <f t="shared" ca="1" si="493"/>
        <v>#REF!</v>
      </c>
      <c r="HG184" s="167" t="e">
        <f t="shared" ca="1" si="494"/>
        <v>#REF!</v>
      </c>
      <c r="HH184" s="167" t="e">
        <f t="shared" ca="1" si="495"/>
        <v>#REF!</v>
      </c>
      <c r="HI184" s="167" t="e">
        <f t="shared" ca="1" si="496"/>
        <v>#REF!</v>
      </c>
      <c r="HJ184" s="167" t="e">
        <f t="shared" ca="1" si="497"/>
        <v>#REF!</v>
      </c>
      <c r="HK184" s="167" t="e">
        <f t="shared" ca="1" si="498"/>
        <v>#REF!</v>
      </c>
      <c r="HL184" s="167" t="e">
        <f t="shared" ca="1" si="499"/>
        <v>#REF!</v>
      </c>
      <c r="HM184" s="167" t="e">
        <f t="shared" ca="1" si="500"/>
        <v>#REF!</v>
      </c>
      <c r="HN184" s="167" t="e">
        <f t="shared" ca="1" si="501"/>
        <v>#REF!</v>
      </c>
      <c r="HO184" s="167" t="e">
        <f t="shared" ca="1" si="502"/>
        <v>#REF!</v>
      </c>
      <c r="HP184" s="167" t="e">
        <f t="shared" ca="1" si="503"/>
        <v>#REF!</v>
      </c>
      <c r="HQ184" s="167" t="e">
        <f t="shared" ca="1" si="504"/>
        <v>#REF!</v>
      </c>
      <c r="HR184" s="167" t="e">
        <f t="shared" ca="1" si="505"/>
        <v>#REF!</v>
      </c>
      <c r="HS184" s="167" t="e">
        <f t="shared" ca="1" si="506"/>
        <v>#REF!</v>
      </c>
      <c r="HT184" s="167" t="e">
        <f t="shared" ca="1" si="507"/>
        <v>#REF!</v>
      </c>
      <c r="HU184" s="167" t="e">
        <f t="shared" ca="1" si="508"/>
        <v>#REF!</v>
      </c>
      <c r="HW184" s="167" t="e">
        <f t="shared" ca="1" si="509"/>
        <v>#REF!</v>
      </c>
      <c r="HX184" s="167">
        <f t="shared" si="510"/>
        <v>0</v>
      </c>
      <c r="HY184" s="167" t="e">
        <f t="shared" ca="1" si="592"/>
        <v>#REF!</v>
      </c>
      <c r="HZ184" s="219" t="e">
        <f t="shared" ca="1" si="593"/>
        <v>#REF!</v>
      </c>
    </row>
    <row r="185" spans="1:234" s="48" customFormat="1">
      <c r="A185" s="3" t="s">
        <v>360</v>
      </c>
      <c r="B185" s="202" t="str">
        <f>INDEX('Ref1'!$E:$E,MATCH(A185,'Ref1'!$A:$A,0))</f>
        <v>Kettering</v>
      </c>
      <c r="C185" s="42" t="str">
        <f>INDEX(Data1!B:B,MATCH(A185,Data1!A:A,0))</f>
        <v>SD</v>
      </c>
      <c r="D185" s="253" t="str">
        <f>INDEX(Data1!C:C,MATCH(A185,Data1!A:A,0))</f>
        <v>EM</v>
      </c>
      <c r="E185" s="200" t="str">
        <f>IF($C$6="No","No",IF(COUNTIF(Inputs!$K$359:$K$398,$A185)&gt;0,"Yes","No"))</f>
        <v>No</v>
      </c>
      <c r="F185" s="404"/>
      <c r="G185" s="62">
        <f>INDEX('4_RatesSplit'!K:K,MATCH($A185,'4_RatesSplit'!$A:$A,0))</f>
        <v>0</v>
      </c>
      <c r="H185" s="171">
        <f>INDEX('4_RatesSplit'!L:L,MATCH($A185,'4_RatesSplit'!$A:$A,0))</f>
        <v>0</v>
      </c>
      <c r="I185" s="167">
        <f>INDEX('4_RatesSplit'!M:M,MATCH($A185,'4_RatesSplit'!$A:$A,0))</f>
        <v>0</v>
      </c>
      <c r="J185" s="167">
        <f>INDEX('4_RatesSplit'!N:N,MATCH($A185,'4_RatesSplit'!$A:$A,0))</f>
        <v>0</v>
      </c>
      <c r="K185" s="167">
        <f>INDEX('4_RatesSplit'!O:O,MATCH($A185,'4_RatesSplit'!$A:$A,0))</f>
        <v>0</v>
      </c>
      <c r="L185" s="167">
        <f>INDEX('4_RatesSplit'!P:P,MATCH($A185,'4_RatesSplit'!$A:$A,0))</f>
        <v>0</v>
      </c>
      <c r="M185" s="167">
        <f>INDEX('4_RatesSplit'!Q:Q,MATCH($A185,'4_RatesSplit'!$A:$A,0))</f>
        <v>0</v>
      </c>
      <c r="N185" s="167">
        <f>INDEX('4_RatesSplit'!R:R,MATCH($A185,'4_RatesSplit'!$A:$A,0))</f>
        <v>0</v>
      </c>
      <c r="O185" s="167">
        <f>INDEX('4_RatesSplit'!S:S,MATCH($A185,'4_RatesSplit'!$A:$A,0))</f>
        <v>0</v>
      </c>
      <c r="P185" s="167">
        <f>INDEX('4_RatesSplit'!T:T,MATCH($A185,'4_RatesSplit'!$A:$A,0))</f>
        <v>0</v>
      </c>
      <c r="Q185" s="167">
        <f>INDEX('4_RatesSplit'!U:U,MATCH($A185,'4_RatesSplit'!$A:$A,0))</f>
        <v>0</v>
      </c>
      <c r="R185" s="167">
        <f>INDEX('4_RatesSplit'!V:V,MATCH($A185,'4_RatesSplit'!$A:$A,0))</f>
        <v>0</v>
      </c>
      <c r="S185" s="167">
        <f>INDEX('4_RatesSplit'!W:W,MATCH($A185,'4_RatesSplit'!$A:$A,0))</f>
        <v>0</v>
      </c>
      <c r="T185" s="167">
        <f>INDEX('4_RatesSplit'!X:X,MATCH($A185,'4_RatesSplit'!$A:$A,0))</f>
        <v>0</v>
      </c>
      <c r="U185" s="167">
        <f>INDEX('4_RatesSplit'!Y:Y,MATCH($A185,'4_RatesSplit'!$A:$A,0))</f>
        <v>0</v>
      </c>
      <c r="V185" s="167">
        <f>INDEX('4_RatesSplit'!Z:Z,MATCH($A185,'4_RatesSplit'!$A:$A,0))</f>
        <v>0</v>
      </c>
      <c r="W185" s="167">
        <f>INDEX('4_RatesSplit'!AA:AA,MATCH($A185,'4_RatesSplit'!$A:$A,0))</f>
        <v>0</v>
      </c>
      <c r="X185" s="18"/>
      <c r="Y185" s="168" t="e">
        <f ca="1">INDEX('4_RatesSplit'!AT:AT,MATCH($A185,'4_RatesSplit'!$A:$A,0))</f>
        <v>#REF!</v>
      </c>
      <c r="Z185" s="168" t="e">
        <f ca="1">INDEX('4_RatesSplit'!AU:AU,MATCH($A185,'4_RatesSplit'!$A:$A,0))</f>
        <v>#REF!</v>
      </c>
      <c r="AA185" s="168" t="e">
        <f ca="1">INDEX('4_RatesSplit'!AV:AV,MATCH($A185,'4_RatesSplit'!$A:$A,0))</f>
        <v>#REF!</v>
      </c>
      <c r="AB185" s="168" t="e">
        <f ca="1">INDEX('4_RatesSplit'!AW:AW,MATCH($A185,'4_RatesSplit'!$A:$A,0))</f>
        <v>#REF!</v>
      </c>
      <c r="AC185" s="168" t="e">
        <f ca="1">INDEX('4_RatesSplit'!AX:AX,MATCH($A185,'4_RatesSplit'!$A:$A,0))</f>
        <v>#REF!</v>
      </c>
      <c r="AD185" s="168" t="e">
        <f ca="1">INDEX('4_RatesSplit'!AY:AY,MATCH($A185,'4_RatesSplit'!$A:$A,0))</f>
        <v>#REF!</v>
      </c>
      <c r="AE185" s="168" t="e">
        <f ca="1">INDEX('4_RatesSplit'!AZ:AZ,MATCH($A185,'4_RatesSplit'!$A:$A,0))</f>
        <v>#REF!</v>
      </c>
      <c r="AF185" s="168" t="e">
        <f ca="1">INDEX('4_RatesSplit'!BA:BA,MATCH($A185,'4_RatesSplit'!$A:$A,0))</f>
        <v>#REF!</v>
      </c>
      <c r="AG185" s="168" t="e">
        <f ca="1">INDEX('4_RatesSplit'!BB:BB,MATCH($A185,'4_RatesSplit'!$A:$A,0))</f>
        <v>#REF!</v>
      </c>
      <c r="AH185" s="168" t="e">
        <f ca="1">INDEX('4_RatesSplit'!BC:BC,MATCH($A185,'4_RatesSplit'!$A:$A,0))</f>
        <v>#REF!</v>
      </c>
      <c r="AI185" s="168" t="e">
        <f ca="1">INDEX('4_RatesSplit'!BD:BD,MATCH($A185,'4_RatesSplit'!$A:$A,0))</f>
        <v>#REF!</v>
      </c>
      <c r="AJ185" s="168" t="e">
        <f ca="1">INDEX('4_RatesSplit'!BE:BE,MATCH($A185,'4_RatesSplit'!$A:$A,0))</f>
        <v>#REF!</v>
      </c>
      <c r="AK185" s="168" t="e">
        <f ca="1">INDEX('4_RatesSplit'!BF:BF,MATCH($A185,'4_RatesSplit'!$A:$A,0))</f>
        <v>#REF!</v>
      </c>
      <c r="AL185" s="168" t="e">
        <f ca="1">INDEX('4_RatesSplit'!BG:BG,MATCH($A185,'4_RatesSplit'!$A:$A,0))</f>
        <v>#REF!</v>
      </c>
      <c r="AM185" s="168" t="e">
        <f ca="1">INDEX('4_RatesSplit'!BH:BH,MATCH($A185,'4_RatesSplit'!$A:$A,0))</f>
        <v>#REF!</v>
      </c>
      <c r="AN185" s="198" t="e">
        <f ca="1">INDEX('4_RatesSplit'!BI:BI,MATCH($A185,'4_RatesSplit'!$A:$A,0))</f>
        <v>#REF!</v>
      </c>
      <c r="AO185" s="114"/>
      <c r="AP185" s="167" t="e">
        <f t="shared" ca="1" si="511"/>
        <v>#REF!</v>
      </c>
      <c r="AQ185" s="167" t="e">
        <f t="shared" ca="1" si="512"/>
        <v>#REF!</v>
      </c>
      <c r="AR185" s="167" t="e">
        <f t="shared" ca="1" si="513"/>
        <v>#REF!</v>
      </c>
      <c r="AS185" s="167" t="e">
        <f t="shared" ca="1" si="514"/>
        <v>#REF!</v>
      </c>
      <c r="AT185" s="167" t="e">
        <f t="shared" ca="1" si="515"/>
        <v>#REF!</v>
      </c>
      <c r="AU185" s="167" t="e">
        <f t="shared" ca="1" si="516"/>
        <v>#REF!</v>
      </c>
      <c r="AV185" s="167" t="e">
        <f t="shared" ca="1" si="517"/>
        <v>#REF!</v>
      </c>
      <c r="AW185" s="167" t="e">
        <f t="shared" ca="1" si="518"/>
        <v>#REF!</v>
      </c>
      <c r="AX185" s="167" t="e">
        <f t="shared" ca="1" si="519"/>
        <v>#REF!</v>
      </c>
      <c r="AY185" s="167" t="e">
        <f t="shared" ca="1" si="520"/>
        <v>#REF!</v>
      </c>
      <c r="AZ185" s="167" t="e">
        <f t="shared" ca="1" si="521"/>
        <v>#REF!</v>
      </c>
      <c r="BA185" s="167" t="e">
        <f t="shared" ca="1" si="522"/>
        <v>#REF!</v>
      </c>
      <c r="BB185" s="167" t="e">
        <f t="shared" ca="1" si="523"/>
        <v>#REF!</v>
      </c>
      <c r="BC185" s="167" t="e">
        <f t="shared" ca="1" si="524"/>
        <v>#REF!</v>
      </c>
      <c r="BD185" s="167" t="e">
        <f t="shared" ca="1" si="525"/>
        <v>#REF!</v>
      </c>
      <c r="BE185" s="167" t="e">
        <f t="shared" ca="1" si="526"/>
        <v>#REF!</v>
      </c>
      <c r="BF185" s="18"/>
      <c r="BG185" s="168">
        <f>INDEX('2_Needs'!$F:$F,MATCH($A185,'2_Needs'!$A:$A,0))</f>
        <v>2.0234060687068133E-4</v>
      </c>
      <c r="BH185" s="114"/>
      <c r="BI185" s="167">
        <f t="shared" ref="BI185:BX185" si="638">IF(BI$3="reset",$BG185*BI$6,BH185*(1+$C$4))</f>
        <v>0</v>
      </c>
      <c r="BJ185" s="167">
        <f t="shared" si="638"/>
        <v>0</v>
      </c>
      <c r="BK185" s="167">
        <f t="shared" si="638"/>
        <v>0</v>
      </c>
      <c r="BL185" s="167">
        <f t="shared" si="638"/>
        <v>0</v>
      </c>
      <c r="BM185" s="167">
        <f t="shared" si="638"/>
        <v>0</v>
      </c>
      <c r="BN185" s="167">
        <f t="shared" si="638"/>
        <v>0</v>
      </c>
      <c r="BO185" s="167">
        <f t="shared" si="638"/>
        <v>0</v>
      </c>
      <c r="BP185" s="167">
        <f t="shared" si="638"/>
        <v>0</v>
      </c>
      <c r="BQ185" s="167">
        <f t="shared" si="638"/>
        <v>0</v>
      </c>
      <c r="BR185" s="167">
        <f t="shared" si="638"/>
        <v>0</v>
      </c>
      <c r="BS185" s="167">
        <f t="shared" si="638"/>
        <v>0</v>
      </c>
      <c r="BT185" s="167">
        <f t="shared" si="638"/>
        <v>0</v>
      </c>
      <c r="BU185" s="167">
        <f t="shared" si="638"/>
        <v>0</v>
      </c>
      <c r="BV185" s="167">
        <f t="shared" si="638"/>
        <v>0</v>
      </c>
      <c r="BW185" s="167">
        <f t="shared" si="638"/>
        <v>0</v>
      </c>
      <c r="BX185" s="167">
        <f t="shared" si="638"/>
        <v>0</v>
      </c>
      <c r="BZ185" s="167" t="e">
        <f t="shared" ca="1" si="445"/>
        <v>#REF!</v>
      </c>
      <c r="CA185" s="167" t="e">
        <f t="shared" ca="1" si="446"/>
        <v>#REF!</v>
      </c>
      <c r="CB185" s="167" t="e">
        <f t="shared" ca="1" si="447"/>
        <v>#REF!</v>
      </c>
      <c r="CC185" s="167" t="e">
        <f t="shared" ca="1" si="448"/>
        <v>#REF!</v>
      </c>
      <c r="CD185" s="167" t="e">
        <f t="shared" ca="1" si="449"/>
        <v>#REF!</v>
      </c>
      <c r="CE185" s="167" t="e">
        <f t="shared" ca="1" si="450"/>
        <v>#REF!</v>
      </c>
      <c r="CF185" s="167" t="e">
        <f t="shared" ca="1" si="451"/>
        <v>#REF!</v>
      </c>
      <c r="CG185" s="167" t="e">
        <f t="shared" ca="1" si="452"/>
        <v>#REF!</v>
      </c>
      <c r="CH185" s="167" t="e">
        <f t="shared" ca="1" si="453"/>
        <v>#REF!</v>
      </c>
      <c r="CI185" s="167" t="e">
        <f t="shared" ca="1" si="454"/>
        <v>#REF!</v>
      </c>
      <c r="CJ185" s="167" t="e">
        <f t="shared" ca="1" si="455"/>
        <v>#REF!</v>
      </c>
      <c r="CK185" s="167" t="e">
        <f t="shared" ca="1" si="456"/>
        <v>#REF!</v>
      </c>
      <c r="CL185" s="167" t="e">
        <f t="shared" ca="1" si="457"/>
        <v>#REF!</v>
      </c>
      <c r="CM185" s="167" t="e">
        <f t="shared" ca="1" si="458"/>
        <v>#REF!</v>
      </c>
      <c r="CN185" s="167" t="e">
        <f t="shared" ca="1" si="459"/>
        <v>#REF!</v>
      </c>
      <c r="CO185" s="167" t="e">
        <f t="shared" ca="1" si="460"/>
        <v>#REF!</v>
      </c>
      <c r="CQ185" s="167" t="e">
        <f t="shared" ca="1" si="461"/>
        <v>#REF!</v>
      </c>
      <c r="CR185" s="167" t="e">
        <f t="shared" ca="1" si="462"/>
        <v>#REF!</v>
      </c>
      <c r="CS185" s="167" t="e">
        <f t="shared" ca="1" si="463"/>
        <v>#REF!</v>
      </c>
      <c r="CT185" s="167" t="e">
        <f t="shared" ca="1" si="464"/>
        <v>#REF!</v>
      </c>
      <c r="CU185" s="167" t="e">
        <f t="shared" ca="1" si="465"/>
        <v>#REF!</v>
      </c>
      <c r="CV185" s="167" t="e">
        <f t="shared" ca="1" si="466"/>
        <v>#REF!</v>
      </c>
      <c r="CW185" s="167" t="e">
        <f t="shared" ca="1" si="467"/>
        <v>#REF!</v>
      </c>
      <c r="CX185" s="167" t="e">
        <f t="shared" ca="1" si="468"/>
        <v>#REF!</v>
      </c>
      <c r="CY185" s="167" t="e">
        <f t="shared" ca="1" si="469"/>
        <v>#REF!</v>
      </c>
      <c r="CZ185" s="167" t="e">
        <f t="shared" ca="1" si="470"/>
        <v>#REF!</v>
      </c>
      <c r="DA185" s="167" t="e">
        <f t="shared" ca="1" si="471"/>
        <v>#REF!</v>
      </c>
      <c r="DB185" s="167" t="e">
        <f t="shared" ca="1" si="472"/>
        <v>#REF!</v>
      </c>
      <c r="DC185" s="167" t="e">
        <f t="shared" ca="1" si="473"/>
        <v>#REF!</v>
      </c>
      <c r="DD185" s="167" t="e">
        <f t="shared" ca="1" si="474"/>
        <v>#REF!</v>
      </c>
      <c r="DE185" s="167" t="e">
        <f t="shared" ca="1" si="475"/>
        <v>#REF!</v>
      </c>
      <c r="DF185" s="167" t="e">
        <f t="shared" ca="1" si="476"/>
        <v>#REF!</v>
      </c>
      <c r="DH185" s="167">
        <f t="shared" si="477"/>
        <v>0</v>
      </c>
      <c r="DI185" s="167">
        <f t="shared" si="478"/>
        <v>0</v>
      </c>
      <c r="DJ185" s="167">
        <f t="shared" si="479"/>
        <v>0</v>
      </c>
      <c r="DK185" s="167">
        <f t="shared" si="480"/>
        <v>0</v>
      </c>
      <c r="DL185" s="167">
        <f t="shared" si="481"/>
        <v>0</v>
      </c>
      <c r="DM185" s="167">
        <f t="shared" si="482"/>
        <v>0</v>
      </c>
      <c r="DN185" s="167">
        <f t="shared" si="483"/>
        <v>0</v>
      </c>
      <c r="DO185" s="167">
        <f t="shared" si="484"/>
        <v>0</v>
      </c>
      <c r="DP185" s="167">
        <f t="shared" si="485"/>
        <v>0</v>
      </c>
      <c r="DQ185" s="167">
        <f t="shared" si="486"/>
        <v>0</v>
      </c>
      <c r="DR185" s="167">
        <f t="shared" si="487"/>
        <v>0</v>
      </c>
      <c r="DS185" s="167">
        <f t="shared" si="488"/>
        <v>0</v>
      </c>
      <c r="DT185" s="167">
        <f t="shared" si="489"/>
        <v>0</v>
      </c>
      <c r="DU185" s="167">
        <f t="shared" si="490"/>
        <v>0</v>
      </c>
      <c r="DV185" s="167">
        <f t="shared" si="491"/>
        <v>0</v>
      </c>
      <c r="DW185" s="167">
        <f t="shared" si="492"/>
        <v>0</v>
      </c>
      <c r="DY185" s="167" t="e">
        <f t="shared" ca="1" si="528"/>
        <v>#REF!</v>
      </c>
      <c r="DZ185" s="167" t="e">
        <f t="shared" ca="1" si="529"/>
        <v>#REF!</v>
      </c>
      <c r="EA185" s="167" t="e">
        <f t="shared" ca="1" si="530"/>
        <v>#REF!</v>
      </c>
      <c r="EB185" s="167" t="e">
        <f t="shared" ca="1" si="531"/>
        <v>#REF!</v>
      </c>
      <c r="EC185" s="167" t="e">
        <f t="shared" ca="1" si="532"/>
        <v>#REF!</v>
      </c>
      <c r="ED185" s="167" t="e">
        <f t="shared" ca="1" si="533"/>
        <v>#REF!</v>
      </c>
      <c r="EE185" s="167" t="e">
        <f t="shared" ca="1" si="534"/>
        <v>#REF!</v>
      </c>
      <c r="EF185" s="167" t="e">
        <f t="shared" ca="1" si="535"/>
        <v>#REF!</v>
      </c>
      <c r="EG185" s="167" t="e">
        <f t="shared" ca="1" si="536"/>
        <v>#REF!</v>
      </c>
      <c r="EH185" s="167" t="e">
        <f t="shared" ca="1" si="537"/>
        <v>#REF!</v>
      </c>
      <c r="EI185" s="167" t="e">
        <f t="shared" ca="1" si="538"/>
        <v>#REF!</v>
      </c>
      <c r="EJ185" s="167" t="e">
        <f t="shared" ca="1" si="539"/>
        <v>#REF!</v>
      </c>
      <c r="EK185" s="167" t="e">
        <f t="shared" ca="1" si="540"/>
        <v>#REF!</v>
      </c>
      <c r="EL185" s="167" t="e">
        <f t="shared" ca="1" si="541"/>
        <v>#REF!</v>
      </c>
      <c r="EM185" s="167" t="e">
        <f t="shared" ca="1" si="542"/>
        <v>#REF!</v>
      </c>
      <c r="EN185" s="167" t="e">
        <f t="shared" ca="1" si="543"/>
        <v>#REF!</v>
      </c>
      <c r="EP185" s="167">
        <f t="shared" si="544"/>
        <v>0</v>
      </c>
      <c r="EQ185" s="167">
        <f t="shared" si="545"/>
        <v>0</v>
      </c>
      <c r="ER185" s="167">
        <f t="shared" si="546"/>
        <v>0</v>
      </c>
      <c r="ES185" s="167">
        <f t="shared" si="547"/>
        <v>0</v>
      </c>
      <c r="ET185" s="167">
        <f t="shared" si="548"/>
        <v>0</v>
      </c>
      <c r="EU185" s="167">
        <f t="shared" si="549"/>
        <v>0</v>
      </c>
      <c r="EV185" s="167">
        <f t="shared" si="550"/>
        <v>0</v>
      </c>
      <c r="EW185" s="167">
        <f t="shared" si="551"/>
        <v>0</v>
      </c>
      <c r="EX185" s="167">
        <f t="shared" si="552"/>
        <v>0</v>
      </c>
      <c r="EY185" s="167">
        <f t="shared" si="553"/>
        <v>0</v>
      </c>
      <c r="EZ185" s="167">
        <f t="shared" si="554"/>
        <v>0</v>
      </c>
      <c r="FA185" s="167">
        <f t="shared" si="555"/>
        <v>0</v>
      </c>
      <c r="FB185" s="167">
        <f t="shared" si="556"/>
        <v>0</v>
      </c>
      <c r="FC185" s="167">
        <f t="shared" si="557"/>
        <v>0</v>
      </c>
      <c r="FD185" s="167">
        <f t="shared" si="558"/>
        <v>0</v>
      </c>
      <c r="FE185" s="167">
        <f t="shared" si="559"/>
        <v>0</v>
      </c>
      <c r="FG185" s="167">
        <f t="shared" si="560"/>
        <v>0</v>
      </c>
      <c r="FH185" s="167">
        <f t="shared" si="561"/>
        <v>0</v>
      </c>
      <c r="FI185" s="167">
        <f t="shared" si="562"/>
        <v>0</v>
      </c>
      <c r="FJ185" s="167">
        <f t="shared" si="563"/>
        <v>0</v>
      </c>
      <c r="FK185" s="167">
        <f t="shared" si="564"/>
        <v>0</v>
      </c>
      <c r="FL185" s="167">
        <f t="shared" si="565"/>
        <v>0</v>
      </c>
      <c r="FM185" s="167">
        <f t="shared" si="566"/>
        <v>0</v>
      </c>
      <c r="FN185" s="167">
        <f t="shared" si="567"/>
        <v>0</v>
      </c>
      <c r="FO185" s="167">
        <f t="shared" si="568"/>
        <v>0</v>
      </c>
      <c r="FP185" s="167">
        <f t="shared" si="569"/>
        <v>0</v>
      </c>
      <c r="FQ185" s="167">
        <f t="shared" si="570"/>
        <v>0</v>
      </c>
      <c r="FR185" s="167">
        <f t="shared" si="571"/>
        <v>0</v>
      </c>
      <c r="FS185" s="167">
        <f t="shared" si="572"/>
        <v>0</v>
      </c>
      <c r="FT185" s="167">
        <f t="shared" si="573"/>
        <v>0</v>
      </c>
      <c r="FU185" s="167">
        <f t="shared" si="574"/>
        <v>0</v>
      </c>
      <c r="FV185" s="167">
        <f t="shared" si="575"/>
        <v>0</v>
      </c>
      <c r="FX185" s="167">
        <f t="shared" si="576"/>
        <v>0</v>
      </c>
      <c r="FY185" s="167">
        <f t="shared" si="577"/>
        <v>0</v>
      </c>
      <c r="FZ185" s="167">
        <f t="shared" si="578"/>
        <v>0</v>
      </c>
      <c r="GA185" s="167">
        <f t="shared" si="579"/>
        <v>0</v>
      </c>
      <c r="GB185" s="167">
        <f t="shared" si="580"/>
        <v>0</v>
      </c>
      <c r="GC185" s="167">
        <f t="shared" si="581"/>
        <v>0</v>
      </c>
      <c r="GD185" s="167">
        <f t="shared" si="582"/>
        <v>0</v>
      </c>
      <c r="GE185" s="167">
        <f t="shared" si="583"/>
        <v>0</v>
      </c>
      <c r="GF185" s="167">
        <f t="shared" si="584"/>
        <v>0</v>
      </c>
      <c r="GG185" s="167">
        <f t="shared" si="585"/>
        <v>0</v>
      </c>
      <c r="GH185" s="167">
        <f t="shared" si="586"/>
        <v>0</v>
      </c>
      <c r="GI185" s="167">
        <f t="shared" si="587"/>
        <v>0</v>
      </c>
      <c r="GJ185" s="167">
        <f t="shared" si="588"/>
        <v>0</v>
      </c>
      <c r="GK185" s="167">
        <f t="shared" si="589"/>
        <v>0</v>
      </c>
      <c r="GL185" s="167">
        <f t="shared" si="590"/>
        <v>0</v>
      </c>
      <c r="GM185" s="167">
        <f t="shared" si="591"/>
        <v>0</v>
      </c>
      <c r="GO185" s="167" t="e">
        <f t="shared" ca="1" si="426"/>
        <v>#REF!</v>
      </c>
      <c r="GP185" s="167" t="e">
        <f t="shared" ca="1" si="632"/>
        <v>#REF!</v>
      </c>
      <c r="GQ185" s="167" t="e">
        <f t="shared" ca="1" si="632"/>
        <v>#REF!</v>
      </c>
      <c r="GR185" s="167" t="e">
        <f t="shared" ca="1" si="632"/>
        <v>#REF!</v>
      </c>
      <c r="GS185" s="167" t="e">
        <f t="shared" ca="1" si="632"/>
        <v>#REF!</v>
      </c>
      <c r="GT185" s="167" t="e">
        <f t="shared" ca="1" si="632"/>
        <v>#REF!</v>
      </c>
      <c r="GU185" s="167" t="e">
        <f t="shared" ca="1" si="632"/>
        <v>#REF!</v>
      </c>
      <c r="GV185" s="167" t="e">
        <f t="shared" ca="1" si="632"/>
        <v>#REF!</v>
      </c>
      <c r="GW185" s="167" t="e">
        <f t="shared" ca="1" si="632"/>
        <v>#REF!</v>
      </c>
      <c r="GX185" s="167" t="e">
        <f t="shared" ca="1" si="632"/>
        <v>#REF!</v>
      </c>
      <c r="GY185" s="167" t="e">
        <f t="shared" ca="1" si="632"/>
        <v>#REF!</v>
      </c>
      <c r="GZ185" s="167" t="e">
        <f t="shared" ca="1" si="632"/>
        <v>#REF!</v>
      </c>
      <c r="HA185" s="167" t="e">
        <f t="shared" ca="1" si="632"/>
        <v>#REF!</v>
      </c>
      <c r="HB185" s="167" t="e">
        <f t="shared" ca="1" si="632"/>
        <v>#REF!</v>
      </c>
      <c r="HC185" s="167" t="e">
        <f t="shared" ca="1" si="632"/>
        <v>#REF!</v>
      </c>
      <c r="HD185" s="167" t="e">
        <f t="shared" ca="1" si="632"/>
        <v>#REF!</v>
      </c>
      <c r="HF185" s="167" t="e">
        <f t="shared" ca="1" si="493"/>
        <v>#REF!</v>
      </c>
      <c r="HG185" s="167" t="e">
        <f t="shared" ca="1" si="494"/>
        <v>#REF!</v>
      </c>
      <c r="HH185" s="167" t="e">
        <f t="shared" ca="1" si="495"/>
        <v>#REF!</v>
      </c>
      <c r="HI185" s="167" t="e">
        <f t="shared" ca="1" si="496"/>
        <v>#REF!</v>
      </c>
      <c r="HJ185" s="167" t="e">
        <f t="shared" ca="1" si="497"/>
        <v>#REF!</v>
      </c>
      <c r="HK185" s="167" t="e">
        <f t="shared" ca="1" si="498"/>
        <v>#REF!</v>
      </c>
      <c r="HL185" s="167" t="e">
        <f t="shared" ca="1" si="499"/>
        <v>#REF!</v>
      </c>
      <c r="HM185" s="167" t="e">
        <f t="shared" ca="1" si="500"/>
        <v>#REF!</v>
      </c>
      <c r="HN185" s="167" t="e">
        <f t="shared" ca="1" si="501"/>
        <v>#REF!</v>
      </c>
      <c r="HO185" s="167" t="e">
        <f t="shared" ca="1" si="502"/>
        <v>#REF!</v>
      </c>
      <c r="HP185" s="167" t="e">
        <f t="shared" ca="1" si="503"/>
        <v>#REF!</v>
      </c>
      <c r="HQ185" s="167" t="e">
        <f t="shared" ca="1" si="504"/>
        <v>#REF!</v>
      </c>
      <c r="HR185" s="167" t="e">
        <f t="shared" ca="1" si="505"/>
        <v>#REF!</v>
      </c>
      <c r="HS185" s="167" t="e">
        <f t="shared" ca="1" si="506"/>
        <v>#REF!</v>
      </c>
      <c r="HT185" s="167" t="e">
        <f t="shared" ca="1" si="507"/>
        <v>#REF!</v>
      </c>
      <c r="HU185" s="167" t="e">
        <f t="shared" ca="1" si="508"/>
        <v>#REF!</v>
      </c>
      <c r="HW185" s="167" t="e">
        <f t="shared" ca="1" si="509"/>
        <v>#REF!</v>
      </c>
      <c r="HX185" s="167">
        <f t="shared" si="510"/>
        <v>0</v>
      </c>
      <c r="HY185" s="167" t="e">
        <f t="shared" ca="1" si="592"/>
        <v>#REF!</v>
      </c>
      <c r="HZ185" s="219" t="e">
        <f t="shared" ca="1" si="593"/>
        <v>#REF!</v>
      </c>
    </row>
    <row r="186" spans="1:234" s="48" customFormat="1">
      <c r="A186" s="3" t="s">
        <v>362</v>
      </c>
      <c r="B186" s="202" t="str">
        <f>INDEX('Ref1'!$E:$E,MATCH(A186,'Ref1'!$A:$A,0))</f>
        <v>Kings Lynn and West Norfolk</v>
      </c>
      <c r="C186" s="42" t="str">
        <f>INDEX(Data1!B:B,MATCH(A186,Data1!A:A,0))</f>
        <v>SD</v>
      </c>
      <c r="D186" s="253" t="str">
        <f>INDEX(Data1!C:C,MATCH(A186,Data1!A:A,0))</f>
        <v>E</v>
      </c>
      <c r="E186" s="200" t="str">
        <f>IF($C$6="No","No",IF(COUNTIF(Inputs!$K$359:$K$398,$A186)&gt;0,"Yes","No"))</f>
        <v>No</v>
      </c>
      <c r="F186" s="404"/>
      <c r="G186" s="62">
        <f>INDEX('4_RatesSplit'!K:K,MATCH($A186,'4_RatesSplit'!$A:$A,0))</f>
        <v>0</v>
      </c>
      <c r="H186" s="171">
        <f>INDEX('4_RatesSplit'!L:L,MATCH($A186,'4_RatesSplit'!$A:$A,0))</f>
        <v>0</v>
      </c>
      <c r="I186" s="167">
        <f>INDEX('4_RatesSplit'!M:M,MATCH($A186,'4_RatesSplit'!$A:$A,0))</f>
        <v>0</v>
      </c>
      <c r="J186" s="167">
        <f>INDEX('4_RatesSplit'!N:N,MATCH($A186,'4_RatesSplit'!$A:$A,0))</f>
        <v>0</v>
      </c>
      <c r="K186" s="167">
        <f>INDEX('4_RatesSplit'!O:O,MATCH($A186,'4_RatesSplit'!$A:$A,0))</f>
        <v>0</v>
      </c>
      <c r="L186" s="167">
        <f>INDEX('4_RatesSplit'!P:P,MATCH($A186,'4_RatesSplit'!$A:$A,0))</f>
        <v>0</v>
      </c>
      <c r="M186" s="167">
        <f>INDEX('4_RatesSplit'!Q:Q,MATCH($A186,'4_RatesSplit'!$A:$A,0))</f>
        <v>0</v>
      </c>
      <c r="N186" s="167">
        <f>INDEX('4_RatesSplit'!R:R,MATCH($A186,'4_RatesSplit'!$A:$A,0))</f>
        <v>0</v>
      </c>
      <c r="O186" s="167">
        <f>INDEX('4_RatesSplit'!S:S,MATCH($A186,'4_RatesSplit'!$A:$A,0))</f>
        <v>0</v>
      </c>
      <c r="P186" s="167">
        <f>INDEX('4_RatesSplit'!T:T,MATCH($A186,'4_RatesSplit'!$A:$A,0))</f>
        <v>0</v>
      </c>
      <c r="Q186" s="167">
        <f>INDEX('4_RatesSplit'!U:U,MATCH($A186,'4_RatesSplit'!$A:$A,0))</f>
        <v>0</v>
      </c>
      <c r="R186" s="167">
        <f>INDEX('4_RatesSplit'!V:V,MATCH($A186,'4_RatesSplit'!$A:$A,0))</f>
        <v>0</v>
      </c>
      <c r="S186" s="167">
        <f>INDEX('4_RatesSplit'!W:W,MATCH($A186,'4_RatesSplit'!$A:$A,0))</f>
        <v>0</v>
      </c>
      <c r="T186" s="167">
        <f>INDEX('4_RatesSplit'!X:X,MATCH($A186,'4_RatesSplit'!$A:$A,0))</f>
        <v>0</v>
      </c>
      <c r="U186" s="167">
        <f>INDEX('4_RatesSplit'!Y:Y,MATCH($A186,'4_RatesSplit'!$A:$A,0))</f>
        <v>0</v>
      </c>
      <c r="V186" s="167">
        <f>INDEX('4_RatesSplit'!Z:Z,MATCH($A186,'4_RatesSplit'!$A:$A,0))</f>
        <v>0</v>
      </c>
      <c r="W186" s="167">
        <f>INDEX('4_RatesSplit'!AA:AA,MATCH($A186,'4_RatesSplit'!$A:$A,0))</f>
        <v>0</v>
      </c>
      <c r="X186" s="18"/>
      <c r="Y186" s="168" t="e">
        <f ca="1">INDEX('4_RatesSplit'!AT:AT,MATCH($A186,'4_RatesSplit'!$A:$A,0))</f>
        <v>#REF!</v>
      </c>
      <c r="Z186" s="168" t="e">
        <f ca="1">INDEX('4_RatesSplit'!AU:AU,MATCH($A186,'4_RatesSplit'!$A:$A,0))</f>
        <v>#REF!</v>
      </c>
      <c r="AA186" s="168" t="e">
        <f ca="1">INDEX('4_RatesSplit'!AV:AV,MATCH($A186,'4_RatesSplit'!$A:$A,0))</f>
        <v>#REF!</v>
      </c>
      <c r="AB186" s="168" t="e">
        <f ca="1">INDEX('4_RatesSplit'!AW:AW,MATCH($A186,'4_RatesSplit'!$A:$A,0))</f>
        <v>#REF!</v>
      </c>
      <c r="AC186" s="168" t="e">
        <f ca="1">INDEX('4_RatesSplit'!AX:AX,MATCH($A186,'4_RatesSplit'!$A:$A,0))</f>
        <v>#REF!</v>
      </c>
      <c r="AD186" s="168" t="e">
        <f ca="1">INDEX('4_RatesSplit'!AY:AY,MATCH($A186,'4_RatesSplit'!$A:$A,0))</f>
        <v>#REF!</v>
      </c>
      <c r="AE186" s="168" t="e">
        <f ca="1">INDEX('4_RatesSplit'!AZ:AZ,MATCH($A186,'4_RatesSplit'!$A:$A,0))</f>
        <v>#REF!</v>
      </c>
      <c r="AF186" s="168" t="e">
        <f ca="1">INDEX('4_RatesSplit'!BA:BA,MATCH($A186,'4_RatesSplit'!$A:$A,0))</f>
        <v>#REF!</v>
      </c>
      <c r="AG186" s="168" t="e">
        <f ca="1">INDEX('4_RatesSplit'!BB:BB,MATCH($A186,'4_RatesSplit'!$A:$A,0))</f>
        <v>#REF!</v>
      </c>
      <c r="AH186" s="168" t="e">
        <f ca="1">INDEX('4_RatesSplit'!BC:BC,MATCH($A186,'4_RatesSplit'!$A:$A,0))</f>
        <v>#REF!</v>
      </c>
      <c r="AI186" s="168" t="e">
        <f ca="1">INDEX('4_RatesSplit'!BD:BD,MATCH($A186,'4_RatesSplit'!$A:$A,0))</f>
        <v>#REF!</v>
      </c>
      <c r="AJ186" s="168" t="e">
        <f ca="1">INDEX('4_RatesSplit'!BE:BE,MATCH($A186,'4_RatesSplit'!$A:$A,0))</f>
        <v>#REF!</v>
      </c>
      <c r="AK186" s="168" t="e">
        <f ca="1">INDEX('4_RatesSplit'!BF:BF,MATCH($A186,'4_RatesSplit'!$A:$A,0))</f>
        <v>#REF!</v>
      </c>
      <c r="AL186" s="168" t="e">
        <f ca="1">INDEX('4_RatesSplit'!BG:BG,MATCH($A186,'4_RatesSplit'!$A:$A,0))</f>
        <v>#REF!</v>
      </c>
      <c r="AM186" s="168" t="e">
        <f ca="1">INDEX('4_RatesSplit'!BH:BH,MATCH($A186,'4_RatesSplit'!$A:$A,0))</f>
        <v>#REF!</v>
      </c>
      <c r="AN186" s="198" t="e">
        <f ca="1">INDEX('4_RatesSplit'!BI:BI,MATCH($A186,'4_RatesSplit'!$A:$A,0))</f>
        <v>#REF!</v>
      </c>
      <c r="AO186" s="114"/>
      <c r="AP186" s="167" t="e">
        <f t="shared" ca="1" si="511"/>
        <v>#REF!</v>
      </c>
      <c r="AQ186" s="167" t="e">
        <f t="shared" ca="1" si="512"/>
        <v>#REF!</v>
      </c>
      <c r="AR186" s="167" t="e">
        <f t="shared" ca="1" si="513"/>
        <v>#REF!</v>
      </c>
      <c r="AS186" s="167" t="e">
        <f t="shared" ca="1" si="514"/>
        <v>#REF!</v>
      </c>
      <c r="AT186" s="167" t="e">
        <f t="shared" ca="1" si="515"/>
        <v>#REF!</v>
      </c>
      <c r="AU186" s="167" t="e">
        <f t="shared" ca="1" si="516"/>
        <v>#REF!</v>
      </c>
      <c r="AV186" s="167" t="e">
        <f t="shared" ca="1" si="517"/>
        <v>#REF!</v>
      </c>
      <c r="AW186" s="167" t="e">
        <f t="shared" ca="1" si="518"/>
        <v>#REF!</v>
      </c>
      <c r="AX186" s="167" t="e">
        <f t="shared" ca="1" si="519"/>
        <v>#REF!</v>
      </c>
      <c r="AY186" s="167" t="e">
        <f t="shared" ca="1" si="520"/>
        <v>#REF!</v>
      </c>
      <c r="AZ186" s="167" t="e">
        <f t="shared" ca="1" si="521"/>
        <v>#REF!</v>
      </c>
      <c r="BA186" s="167" t="e">
        <f t="shared" ca="1" si="522"/>
        <v>#REF!</v>
      </c>
      <c r="BB186" s="167" t="e">
        <f t="shared" ca="1" si="523"/>
        <v>#REF!</v>
      </c>
      <c r="BC186" s="167" t="e">
        <f t="shared" ca="1" si="524"/>
        <v>#REF!</v>
      </c>
      <c r="BD186" s="167" t="e">
        <f t="shared" ca="1" si="525"/>
        <v>#REF!</v>
      </c>
      <c r="BE186" s="167" t="e">
        <f t="shared" ca="1" si="526"/>
        <v>#REF!</v>
      </c>
      <c r="BF186" s="18"/>
      <c r="BG186" s="168">
        <f>INDEX('2_Needs'!$F:$F,MATCH($A186,'2_Needs'!$A:$A,0))</f>
        <v>4.4015403171120495E-4</v>
      </c>
      <c r="BH186" s="114"/>
      <c r="BI186" s="167">
        <f t="shared" ref="BI186:BX186" si="639">IF(BI$3="reset",$BG186*BI$6,BH186*(1+$C$4))</f>
        <v>0</v>
      </c>
      <c r="BJ186" s="167">
        <f t="shared" si="639"/>
        <v>0</v>
      </c>
      <c r="BK186" s="167">
        <f t="shared" si="639"/>
        <v>0</v>
      </c>
      <c r="BL186" s="167">
        <f t="shared" si="639"/>
        <v>0</v>
      </c>
      <c r="BM186" s="167">
        <f t="shared" si="639"/>
        <v>0</v>
      </c>
      <c r="BN186" s="167">
        <f t="shared" si="639"/>
        <v>0</v>
      </c>
      <c r="BO186" s="167">
        <f t="shared" si="639"/>
        <v>0</v>
      </c>
      <c r="BP186" s="167">
        <f t="shared" si="639"/>
        <v>0</v>
      </c>
      <c r="BQ186" s="167">
        <f t="shared" si="639"/>
        <v>0</v>
      </c>
      <c r="BR186" s="167">
        <f t="shared" si="639"/>
        <v>0</v>
      </c>
      <c r="BS186" s="167">
        <f t="shared" si="639"/>
        <v>0</v>
      </c>
      <c r="BT186" s="167">
        <f t="shared" si="639"/>
        <v>0</v>
      </c>
      <c r="BU186" s="167">
        <f t="shared" si="639"/>
        <v>0</v>
      </c>
      <c r="BV186" s="167">
        <f t="shared" si="639"/>
        <v>0</v>
      </c>
      <c r="BW186" s="167">
        <f t="shared" si="639"/>
        <v>0</v>
      </c>
      <c r="BX186" s="167">
        <f t="shared" si="639"/>
        <v>0</v>
      </c>
      <c r="BZ186" s="167" t="e">
        <f t="shared" ca="1" si="445"/>
        <v>#REF!</v>
      </c>
      <c r="CA186" s="167" t="e">
        <f t="shared" ca="1" si="446"/>
        <v>#REF!</v>
      </c>
      <c r="CB186" s="167" t="e">
        <f t="shared" ca="1" si="447"/>
        <v>#REF!</v>
      </c>
      <c r="CC186" s="167" t="e">
        <f t="shared" ca="1" si="448"/>
        <v>#REF!</v>
      </c>
      <c r="CD186" s="167" t="e">
        <f t="shared" ca="1" si="449"/>
        <v>#REF!</v>
      </c>
      <c r="CE186" s="167" t="e">
        <f t="shared" ca="1" si="450"/>
        <v>#REF!</v>
      </c>
      <c r="CF186" s="167" t="e">
        <f t="shared" ca="1" si="451"/>
        <v>#REF!</v>
      </c>
      <c r="CG186" s="167" t="e">
        <f t="shared" ca="1" si="452"/>
        <v>#REF!</v>
      </c>
      <c r="CH186" s="167" t="e">
        <f t="shared" ca="1" si="453"/>
        <v>#REF!</v>
      </c>
      <c r="CI186" s="167" t="e">
        <f t="shared" ca="1" si="454"/>
        <v>#REF!</v>
      </c>
      <c r="CJ186" s="167" t="e">
        <f t="shared" ca="1" si="455"/>
        <v>#REF!</v>
      </c>
      <c r="CK186" s="167" t="e">
        <f t="shared" ca="1" si="456"/>
        <v>#REF!</v>
      </c>
      <c r="CL186" s="167" t="e">
        <f t="shared" ca="1" si="457"/>
        <v>#REF!</v>
      </c>
      <c r="CM186" s="167" t="e">
        <f t="shared" ca="1" si="458"/>
        <v>#REF!</v>
      </c>
      <c r="CN186" s="167" t="e">
        <f t="shared" ca="1" si="459"/>
        <v>#REF!</v>
      </c>
      <c r="CO186" s="167" t="e">
        <f t="shared" ca="1" si="460"/>
        <v>#REF!</v>
      </c>
      <c r="CQ186" s="167" t="e">
        <f t="shared" ca="1" si="461"/>
        <v>#REF!</v>
      </c>
      <c r="CR186" s="167" t="e">
        <f t="shared" ca="1" si="462"/>
        <v>#REF!</v>
      </c>
      <c r="CS186" s="167" t="e">
        <f t="shared" ca="1" si="463"/>
        <v>#REF!</v>
      </c>
      <c r="CT186" s="167" t="e">
        <f t="shared" ca="1" si="464"/>
        <v>#REF!</v>
      </c>
      <c r="CU186" s="167" t="e">
        <f t="shared" ca="1" si="465"/>
        <v>#REF!</v>
      </c>
      <c r="CV186" s="167" t="e">
        <f t="shared" ca="1" si="466"/>
        <v>#REF!</v>
      </c>
      <c r="CW186" s="167" t="e">
        <f t="shared" ca="1" si="467"/>
        <v>#REF!</v>
      </c>
      <c r="CX186" s="167" t="e">
        <f t="shared" ca="1" si="468"/>
        <v>#REF!</v>
      </c>
      <c r="CY186" s="167" t="e">
        <f t="shared" ca="1" si="469"/>
        <v>#REF!</v>
      </c>
      <c r="CZ186" s="167" t="e">
        <f t="shared" ca="1" si="470"/>
        <v>#REF!</v>
      </c>
      <c r="DA186" s="167" t="e">
        <f t="shared" ca="1" si="471"/>
        <v>#REF!</v>
      </c>
      <c r="DB186" s="167" t="e">
        <f t="shared" ca="1" si="472"/>
        <v>#REF!</v>
      </c>
      <c r="DC186" s="167" t="e">
        <f t="shared" ca="1" si="473"/>
        <v>#REF!</v>
      </c>
      <c r="DD186" s="167" t="e">
        <f t="shared" ca="1" si="474"/>
        <v>#REF!</v>
      </c>
      <c r="DE186" s="167" t="e">
        <f t="shared" ca="1" si="475"/>
        <v>#REF!</v>
      </c>
      <c r="DF186" s="167" t="e">
        <f t="shared" ca="1" si="476"/>
        <v>#REF!</v>
      </c>
      <c r="DH186" s="167">
        <f t="shared" si="477"/>
        <v>0</v>
      </c>
      <c r="DI186" s="167">
        <f t="shared" si="478"/>
        <v>0</v>
      </c>
      <c r="DJ186" s="167">
        <f t="shared" si="479"/>
        <v>0</v>
      </c>
      <c r="DK186" s="167">
        <f t="shared" si="480"/>
        <v>0</v>
      </c>
      <c r="DL186" s="167">
        <f t="shared" si="481"/>
        <v>0</v>
      </c>
      <c r="DM186" s="167">
        <f t="shared" si="482"/>
        <v>0</v>
      </c>
      <c r="DN186" s="167">
        <f t="shared" si="483"/>
        <v>0</v>
      </c>
      <c r="DO186" s="167">
        <f t="shared" si="484"/>
        <v>0</v>
      </c>
      <c r="DP186" s="167">
        <f t="shared" si="485"/>
        <v>0</v>
      </c>
      <c r="DQ186" s="167">
        <f t="shared" si="486"/>
        <v>0</v>
      </c>
      <c r="DR186" s="167">
        <f t="shared" si="487"/>
        <v>0</v>
      </c>
      <c r="DS186" s="167">
        <f t="shared" si="488"/>
        <v>0</v>
      </c>
      <c r="DT186" s="167">
        <f t="shared" si="489"/>
        <v>0</v>
      </c>
      <c r="DU186" s="167">
        <f t="shared" si="490"/>
        <v>0</v>
      </c>
      <c r="DV186" s="167">
        <f t="shared" si="491"/>
        <v>0</v>
      </c>
      <c r="DW186" s="167">
        <f t="shared" si="492"/>
        <v>0</v>
      </c>
      <c r="DY186" s="167" t="e">
        <f t="shared" ca="1" si="528"/>
        <v>#REF!</v>
      </c>
      <c r="DZ186" s="167" t="e">
        <f t="shared" ca="1" si="529"/>
        <v>#REF!</v>
      </c>
      <c r="EA186" s="167" t="e">
        <f t="shared" ca="1" si="530"/>
        <v>#REF!</v>
      </c>
      <c r="EB186" s="167" t="e">
        <f t="shared" ca="1" si="531"/>
        <v>#REF!</v>
      </c>
      <c r="EC186" s="167" t="e">
        <f t="shared" ca="1" si="532"/>
        <v>#REF!</v>
      </c>
      <c r="ED186" s="167" t="e">
        <f t="shared" ca="1" si="533"/>
        <v>#REF!</v>
      </c>
      <c r="EE186" s="167" t="e">
        <f t="shared" ca="1" si="534"/>
        <v>#REF!</v>
      </c>
      <c r="EF186" s="167" t="e">
        <f t="shared" ca="1" si="535"/>
        <v>#REF!</v>
      </c>
      <c r="EG186" s="167" t="e">
        <f t="shared" ca="1" si="536"/>
        <v>#REF!</v>
      </c>
      <c r="EH186" s="167" t="e">
        <f t="shared" ca="1" si="537"/>
        <v>#REF!</v>
      </c>
      <c r="EI186" s="167" t="e">
        <f t="shared" ca="1" si="538"/>
        <v>#REF!</v>
      </c>
      <c r="EJ186" s="167" t="e">
        <f t="shared" ca="1" si="539"/>
        <v>#REF!</v>
      </c>
      <c r="EK186" s="167" t="e">
        <f t="shared" ca="1" si="540"/>
        <v>#REF!</v>
      </c>
      <c r="EL186" s="167" t="e">
        <f t="shared" ca="1" si="541"/>
        <v>#REF!</v>
      </c>
      <c r="EM186" s="167" t="e">
        <f t="shared" ca="1" si="542"/>
        <v>#REF!</v>
      </c>
      <c r="EN186" s="167" t="e">
        <f t="shared" ca="1" si="543"/>
        <v>#REF!</v>
      </c>
      <c r="EP186" s="167">
        <f t="shared" si="544"/>
        <v>0</v>
      </c>
      <c r="EQ186" s="167">
        <f t="shared" si="545"/>
        <v>0</v>
      </c>
      <c r="ER186" s="167">
        <f t="shared" si="546"/>
        <v>0</v>
      </c>
      <c r="ES186" s="167">
        <f t="shared" si="547"/>
        <v>0</v>
      </c>
      <c r="ET186" s="167">
        <f t="shared" si="548"/>
        <v>0</v>
      </c>
      <c r="EU186" s="167">
        <f t="shared" si="549"/>
        <v>0</v>
      </c>
      <c r="EV186" s="167">
        <f t="shared" si="550"/>
        <v>0</v>
      </c>
      <c r="EW186" s="167">
        <f t="shared" si="551"/>
        <v>0</v>
      </c>
      <c r="EX186" s="167">
        <f t="shared" si="552"/>
        <v>0</v>
      </c>
      <c r="EY186" s="167">
        <f t="shared" si="553"/>
        <v>0</v>
      </c>
      <c r="EZ186" s="167">
        <f t="shared" si="554"/>
        <v>0</v>
      </c>
      <c r="FA186" s="167">
        <f t="shared" si="555"/>
        <v>0</v>
      </c>
      <c r="FB186" s="167">
        <f t="shared" si="556"/>
        <v>0</v>
      </c>
      <c r="FC186" s="167">
        <f t="shared" si="557"/>
        <v>0</v>
      </c>
      <c r="FD186" s="167">
        <f t="shared" si="558"/>
        <v>0</v>
      </c>
      <c r="FE186" s="167">
        <f t="shared" si="559"/>
        <v>0</v>
      </c>
      <c r="FG186" s="167">
        <f t="shared" si="560"/>
        <v>0</v>
      </c>
      <c r="FH186" s="167">
        <f t="shared" si="561"/>
        <v>0</v>
      </c>
      <c r="FI186" s="167">
        <f t="shared" si="562"/>
        <v>0</v>
      </c>
      <c r="FJ186" s="167">
        <f t="shared" si="563"/>
        <v>0</v>
      </c>
      <c r="FK186" s="167">
        <f t="shared" si="564"/>
        <v>0</v>
      </c>
      <c r="FL186" s="167">
        <f t="shared" si="565"/>
        <v>0</v>
      </c>
      <c r="FM186" s="167">
        <f t="shared" si="566"/>
        <v>0</v>
      </c>
      <c r="FN186" s="167">
        <f t="shared" si="567"/>
        <v>0</v>
      </c>
      <c r="FO186" s="167">
        <f t="shared" si="568"/>
        <v>0</v>
      </c>
      <c r="FP186" s="167">
        <f t="shared" si="569"/>
        <v>0</v>
      </c>
      <c r="FQ186" s="167">
        <f t="shared" si="570"/>
        <v>0</v>
      </c>
      <c r="FR186" s="167">
        <f t="shared" si="571"/>
        <v>0</v>
      </c>
      <c r="FS186" s="167">
        <f t="shared" si="572"/>
        <v>0</v>
      </c>
      <c r="FT186" s="167">
        <f t="shared" si="573"/>
        <v>0</v>
      </c>
      <c r="FU186" s="167">
        <f t="shared" si="574"/>
        <v>0</v>
      </c>
      <c r="FV186" s="167">
        <f t="shared" si="575"/>
        <v>0</v>
      </c>
      <c r="FX186" s="167">
        <f t="shared" si="576"/>
        <v>0</v>
      </c>
      <c r="FY186" s="167">
        <f t="shared" si="577"/>
        <v>0</v>
      </c>
      <c r="FZ186" s="167">
        <f t="shared" si="578"/>
        <v>0</v>
      </c>
      <c r="GA186" s="167">
        <f t="shared" si="579"/>
        <v>0</v>
      </c>
      <c r="GB186" s="167">
        <f t="shared" si="580"/>
        <v>0</v>
      </c>
      <c r="GC186" s="167">
        <f t="shared" si="581"/>
        <v>0</v>
      </c>
      <c r="GD186" s="167">
        <f t="shared" si="582"/>
        <v>0</v>
      </c>
      <c r="GE186" s="167">
        <f t="shared" si="583"/>
        <v>0</v>
      </c>
      <c r="GF186" s="167">
        <f t="shared" si="584"/>
        <v>0</v>
      </c>
      <c r="GG186" s="167">
        <f t="shared" si="585"/>
        <v>0</v>
      </c>
      <c r="GH186" s="167">
        <f t="shared" si="586"/>
        <v>0</v>
      </c>
      <c r="GI186" s="167">
        <f t="shared" si="587"/>
        <v>0</v>
      </c>
      <c r="GJ186" s="167">
        <f t="shared" si="588"/>
        <v>0</v>
      </c>
      <c r="GK186" s="167">
        <f t="shared" si="589"/>
        <v>0</v>
      </c>
      <c r="GL186" s="167">
        <f t="shared" si="590"/>
        <v>0</v>
      </c>
      <c r="GM186" s="167">
        <f t="shared" si="591"/>
        <v>0</v>
      </c>
      <c r="GO186" s="167" t="e">
        <f t="shared" ca="1" si="426"/>
        <v>#REF!</v>
      </c>
      <c r="GP186" s="167" t="e">
        <f t="shared" ca="1" si="632"/>
        <v>#REF!</v>
      </c>
      <c r="GQ186" s="167" t="e">
        <f t="shared" ca="1" si="632"/>
        <v>#REF!</v>
      </c>
      <c r="GR186" s="167" t="e">
        <f t="shared" ca="1" si="632"/>
        <v>#REF!</v>
      </c>
      <c r="GS186" s="167" t="e">
        <f t="shared" ca="1" si="632"/>
        <v>#REF!</v>
      </c>
      <c r="GT186" s="167" t="e">
        <f t="shared" ca="1" si="632"/>
        <v>#REF!</v>
      </c>
      <c r="GU186" s="167" t="e">
        <f t="shared" ca="1" si="632"/>
        <v>#REF!</v>
      </c>
      <c r="GV186" s="167" t="e">
        <f t="shared" ca="1" si="632"/>
        <v>#REF!</v>
      </c>
      <c r="GW186" s="167" t="e">
        <f t="shared" ca="1" si="632"/>
        <v>#REF!</v>
      </c>
      <c r="GX186" s="167" t="e">
        <f t="shared" ca="1" si="632"/>
        <v>#REF!</v>
      </c>
      <c r="GY186" s="167" t="e">
        <f t="shared" ca="1" si="632"/>
        <v>#REF!</v>
      </c>
      <c r="GZ186" s="167" t="e">
        <f t="shared" ca="1" si="632"/>
        <v>#REF!</v>
      </c>
      <c r="HA186" s="167" t="e">
        <f t="shared" ca="1" si="632"/>
        <v>#REF!</v>
      </c>
      <c r="HB186" s="167" t="e">
        <f t="shared" ca="1" si="632"/>
        <v>#REF!</v>
      </c>
      <c r="HC186" s="167" t="e">
        <f t="shared" ca="1" si="632"/>
        <v>#REF!</v>
      </c>
      <c r="HD186" s="167" t="e">
        <f t="shared" ca="1" si="632"/>
        <v>#REF!</v>
      </c>
      <c r="HF186" s="167" t="e">
        <f t="shared" ca="1" si="493"/>
        <v>#REF!</v>
      </c>
      <c r="HG186" s="167" t="e">
        <f t="shared" ca="1" si="494"/>
        <v>#REF!</v>
      </c>
      <c r="HH186" s="167" t="e">
        <f t="shared" ca="1" si="495"/>
        <v>#REF!</v>
      </c>
      <c r="HI186" s="167" t="e">
        <f t="shared" ca="1" si="496"/>
        <v>#REF!</v>
      </c>
      <c r="HJ186" s="167" t="e">
        <f t="shared" ca="1" si="497"/>
        <v>#REF!</v>
      </c>
      <c r="HK186" s="167" t="e">
        <f t="shared" ca="1" si="498"/>
        <v>#REF!</v>
      </c>
      <c r="HL186" s="167" t="e">
        <f t="shared" ca="1" si="499"/>
        <v>#REF!</v>
      </c>
      <c r="HM186" s="167" t="e">
        <f t="shared" ca="1" si="500"/>
        <v>#REF!</v>
      </c>
      <c r="HN186" s="167" t="e">
        <f t="shared" ca="1" si="501"/>
        <v>#REF!</v>
      </c>
      <c r="HO186" s="167" t="e">
        <f t="shared" ca="1" si="502"/>
        <v>#REF!</v>
      </c>
      <c r="HP186" s="167" t="e">
        <f t="shared" ca="1" si="503"/>
        <v>#REF!</v>
      </c>
      <c r="HQ186" s="167" t="e">
        <f t="shared" ca="1" si="504"/>
        <v>#REF!</v>
      </c>
      <c r="HR186" s="167" t="e">
        <f t="shared" ca="1" si="505"/>
        <v>#REF!</v>
      </c>
      <c r="HS186" s="167" t="e">
        <f t="shared" ca="1" si="506"/>
        <v>#REF!</v>
      </c>
      <c r="HT186" s="167" t="e">
        <f t="shared" ca="1" si="507"/>
        <v>#REF!</v>
      </c>
      <c r="HU186" s="167" t="e">
        <f t="shared" ca="1" si="508"/>
        <v>#REF!</v>
      </c>
      <c r="HW186" s="167" t="e">
        <f t="shared" ca="1" si="509"/>
        <v>#REF!</v>
      </c>
      <c r="HX186" s="167">
        <f t="shared" si="510"/>
        <v>0</v>
      </c>
      <c r="HY186" s="167" t="e">
        <f t="shared" ca="1" si="592"/>
        <v>#REF!</v>
      </c>
      <c r="HZ186" s="219" t="e">
        <f t="shared" ca="1" si="593"/>
        <v>#REF!</v>
      </c>
    </row>
    <row r="187" spans="1:234" s="48" customFormat="1">
      <c r="A187" s="3" t="s">
        <v>364</v>
      </c>
      <c r="B187" s="202" t="str">
        <f>INDEX('Ref1'!$E:$E,MATCH(A187,'Ref1'!$A:$A,0))</f>
        <v>Kingston upon Hull</v>
      </c>
      <c r="C187" s="42" t="str">
        <f>INDEX(Data1!B:B,MATCH(A187,Data1!A:A,0))</f>
        <v>UNINFIR</v>
      </c>
      <c r="D187" s="253" t="str">
        <f>INDEX(Data1!C:C,MATCH(A187,Data1!A:A,0))</f>
        <v>YH</v>
      </c>
      <c r="E187" s="200" t="str">
        <f>IF($C$6="No","No",IF(COUNTIF(Inputs!$K$359:$K$398,$A187)&gt;0,"Yes","No"))</f>
        <v>No</v>
      </c>
      <c r="F187" s="404"/>
      <c r="G187" s="62">
        <f>INDEX('4_RatesSplit'!K:K,MATCH($A187,'4_RatesSplit'!$A:$A,0))</f>
        <v>0</v>
      </c>
      <c r="H187" s="171">
        <f>INDEX('4_RatesSplit'!L:L,MATCH($A187,'4_RatesSplit'!$A:$A,0))</f>
        <v>0</v>
      </c>
      <c r="I187" s="167">
        <f>INDEX('4_RatesSplit'!M:M,MATCH($A187,'4_RatesSplit'!$A:$A,0))</f>
        <v>0</v>
      </c>
      <c r="J187" s="167">
        <f>INDEX('4_RatesSplit'!N:N,MATCH($A187,'4_RatesSplit'!$A:$A,0))</f>
        <v>0</v>
      </c>
      <c r="K187" s="167">
        <f>INDEX('4_RatesSplit'!O:O,MATCH($A187,'4_RatesSplit'!$A:$A,0))</f>
        <v>0</v>
      </c>
      <c r="L187" s="167">
        <f>INDEX('4_RatesSplit'!P:P,MATCH($A187,'4_RatesSplit'!$A:$A,0))</f>
        <v>0</v>
      </c>
      <c r="M187" s="167">
        <f>INDEX('4_RatesSplit'!Q:Q,MATCH($A187,'4_RatesSplit'!$A:$A,0))</f>
        <v>0</v>
      </c>
      <c r="N187" s="167">
        <f>INDEX('4_RatesSplit'!R:R,MATCH($A187,'4_RatesSplit'!$A:$A,0))</f>
        <v>0</v>
      </c>
      <c r="O187" s="167">
        <f>INDEX('4_RatesSplit'!S:S,MATCH($A187,'4_RatesSplit'!$A:$A,0))</f>
        <v>0</v>
      </c>
      <c r="P187" s="167">
        <f>INDEX('4_RatesSplit'!T:T,MATCH($A187,'4_RatesSplit'!$A:$A,0))</f>
        <v>0</v>
      </c>
      <c r="Q187" s="167">
        <f>INDEX('4_RatesSplit'!U:U,MATCH($A187,'4_RatesSplit'!$A:$A,0))</f>
        <v>0</v>
      </c>
      <c r="R187" s="167">
        <f>INDEX('4_RatesSplit'!V:V,MATCH($A187,'4_RatesSplit'!$A:$A,0))</f>
        <v>0</v>
      </c>
      <c r="S187" s="167">
        <f>INDEX('4_RatesSplit'!W:W,MATCH($A187,'4_RatesSplit'!$A:$A,0))</f>
        <v>0</v>
      </c>
      <c r="T187" s="167">
        <f>INDEX('4_RatesSplit'!X:X,MATCH($A187,'4_RatesSplit'!$A:$A,0))</f>
        <v>0</v>
      </c>
      <c r="U187" s="167">
        <f>INDEX('4_RatesSplit'!Y:Y,MATCH($A187,'4_RatesSplit'!$A:$A,0))</f>
        <v>0</v>
      </c>
      <c r="V187" s="167">
        <f>INDEX('4_RatesSplit'!Z:Z,MATCH($A187,'4_RatesSplit'!$A:$A,0))</f>
        <v>0</v>
      </c>
      <c r="W187" s="167">
        <f>INDEX('4_RatesSplit'!AA:AA,MATCH($A187,'4_RatesSplit'!$A:$A,0))</f>
        <v>0</v>
      </c>
      <c r="X187" s="18"/>
      <c r="Y187" s="168" t="e">
        <f ca="1">INDEX('4_RatesSplit'!AT:AT,MATCH($A187,'4_RatesSplit'!$A:$A,0))</f>
        <v>#REF!</v>
      </c>
      <c r="Z187" s="168" t="e">
        <f ca="1">INDEX('4_RatesSplit'!AU:AU,MATCH($A187,'4_RatesSplit'!$A:$A,0))</f>
        <v>#REF!</v>
      </c>
      <c r="AA187" s="168" t="e">
        <f ca="1">INDEX('4_RatesSplit'!AV:AV,MATCH($A187,'4_RatesSplit'!$A:$A,0))</f>
        <v>#REF!</v>
      </c>
      <c r="AB187" s="168" t="e">
        <f ca="1">INDEX('4_RatesSplit'!AW:AW,MATCH($A187,'4_RatesSplit'!$A:$A,0))</f>
        <v>#REF!</v>
      </c>
      <c r="AC187" s="168" t="e">
        <f ca="1">INDEX('4_RatesSplit'!AX:AX,MATCH($A187,'4_RatesSplit'!$A:$A,0))</f>
        <v>#REF!</v>
      </c>
      <c r="AD187" s="168" t="e">
        <f ca="1">INDEX('4_RatesSplit'!AY:AY,MATCH($A187,'4_RatesSplit'!$A:$A,0))</f>
        <v>#REF!</v>
      </c>
      <c r="AE187" s="168" t="e">
        <f ca="1">INDEX('4_RatesSplit'!AZ:AZ,MATCH($A187,'4_RatesSplit'!$A:$A,0))</f>
        <v>#REF!</v>
      </c>
      <c r="AF187" s="168" t="e">
        <f ca="1">INDEX('4_RatesSplit'!BA:BA,MATCH($A187,'4_RatesSplit'!$A:$A,0))</f>
        <v>#REF!</v>
      </c>
      <c r="AG187" s="168" t="e">
        <f ca="1">INDEX('4_RatesSplit'!BB:BB,MATCH($A187,'4_RatesSplit'!$A:$A,0))</f>
        <v>#REF!</v>
      </c>
      <c r="AH187" s="168" t="e">
        <f ca="1">INDEX('4_RatesSplit'!BC:BC,MATCH($A187,'4_RatesSplit'!$A:$A,0))</f>
        <v>#REF!</v>
      </c>
      <c r="AI187" s="168" t="e">
        <f ca="1">INDEX('4_RatesSplit'!BD:BD,MATCH($A187,'4_RatesSplit'!$A:$A,0))</f>
        <v>#REF!</v>
      </c>
      <c r="AJ187" s="168" t="e">
        <f ca="1">INDEX('4_RatesSplit'!BE:BE,MATCH($A187,'4_RatesSplit'!$A:$A,0))</f>
        <v>#REF!</v>
      </c>
      <c r="AK187" s="168" t="e">
        <f ca="1">INDEX('4_RatesSplit'!BF:BF,MATCH($A187,'4_RatesSplit'!$A:$A,0))</f>
        <v>#REF!</v>
      </c>
      <c r="AL187" s="168" t="e">
        <f ca="1">INDEX('4_RatesSplit'!BG:BG,MATCH($A187,'4_RatesSplit'!$A:$A,0))</f>
        <v>#REF!</v>
      </c>
      <c r="AM187" s="168" t="e">
        <f ca="1">INDEX('4_RatesSplit'!BH:BH,MATCH($A187,'4_RatesSplit'!$A:$A,0))</f>
        <v>#REF!</v>
      </c>
      <c r="AN187" s="198" t="e">
        <f ca="1">INDEX('4_RatesSplit'!BI:BI,MATCH($A187,'4_RatesSplit'!$A:$A,0))</f>
        <v>#REF!</v>
      </c>
      <c r="AO187" s="114"/>
      <c r="AP187" s="167" t="e">
        <f t="shared" ca="1" si="511"/>
        <v>#REF!</v>
      </c>
      <c r="AQ187" s="167" t="e">
        <f t="shared" ca="1" si="512"/>
        <v>#REF!</v>
      </c>
      <c r="AR187" s="167" t="e">
        <f t="shared" ca="1" si="513"/>
        <v>#REF!</v>
      </c>
      <c r="AS187" s="167" t="e">
        <f t="shared" ca="1" si="514"/>
        <v>#REF!</v>
      </c>
      <c r="AT187" s="167" t="e">
        <f t="shared" ca="1" si="515"/>
        <v>#REF!</v>
      </c>
      <c r="AU187" s="167" t="e">
        <f t="shared" ca="1" si="516"/>
        <v>#REF!</v>
      </c>
      <c r="AV187" s="167" t="e">
        <f t="shared" ca="1" si="517"/>
        <v>#REF!</v>
      </c>
      <c r="AW187" s="167" t="e">
        <f t="shared" ca="1" si="518"/>
        <v>#REF!</v>
      </c>
      <c r="AX187" s="167" t="e">
        <f t="shared" ca="1" si="519"/>
        <v>#REF!</v>
      </c>
      <c r="AY187" s="167" t="e">
        <f t="shared" ca="1" si="520"/>
        <v>#REF!</v>
      </c>
      <c r="AZ187" s="167" t="e">
        <f t="shared" ca="1" si="521"/>
        <v>#REF!</v>
      </c>
      <c r="BA187" s="167" t="e">
        <f t="shared" ca="1" si="522"/>
        <v>#REF!</v>
      </c>
      <c r="BB187" s="167" t="e">
        <f t="shared" ca="1" si="523"/>
        <v>#REF!</v>
      </c>
      <c r="BC187" s="167" t="e">
        <f t="shared" ca="1" si="524"/>
        <v>#REF!</v>
      </c>
      <c r="BD187" s="167" t="e">
        <f t="shared" ca="1" si="525"/>
        <v>#REF!</v>
      </c>
      <c r="BE187" s="167" t="e">
        <f t="shared" ca="1" si="526"/>
        <v>#REF!</v>
      </c>
      <c r="BF187" s="18"/>
      <c r="BG187" s="168">
        <f>INDEX('2_Needs'!$F:$F,MATCH($A187,'2_Needs'!$A:$A,0))</f>
        <v>6.539235879061479E-3</v>
      </c>
      <c r="BH187" s="114"/>
      <c r="BI187" s="167">
        <f t="shared" ref="BI187:BX187" si="640">IF(BI$3="reset",$BG187*BI$6,BH187*(1+$C$4))</f>
        <v>0</v>
      </c>
      <c r="BJ187" s="167">
        <f t="shared" si="640"/>
        <v>0</v>
      </c>
      <c r="BK187" s="167">
        <f t="shared" si="640"/>
        <v>0</v>
      </c>
      <c r="BL187" s="167">
        <f t="shared" si="640"/>
        <v>0</v>
      </c>
      <c r="BM187" s="167">
        <f t="shared" si="640"/>
        <v>0</v>
      </c>
      <c r="BN187" s="167">
        <f t="shared" si="640"/>
        <v>0</v>
      </c>
      <c r="BO187" s="167">
        <f t="shared" si="640"/>
        <v>0</v>
      </c>
      <c r="BP187" s="167">
        <f t="shared" si="640"/>
        <v>0</v>
      </c>
      <c r="BQ187" s="167">
        <f t="shared" si="640"/>
        <v>0</v>
      </c>
      <c r="BR187" s="167">
        <f t="shared" si="640"/>
        <v>0</v>
      </c>
      <c r="BS187" s="167">
        <f t="shared" si="640"/>
        <v>0</v>
      </c>
      <c r="BT187" s="167">
        <f t="shared" si="640"/>
        <v>0</v>
      </c>
      <c r="BU187" s="167">
        <f t="shared" si="640"/>
        <v>0</v>
      </c>
      <c r="BV187" s="167">
        <f t="shared" si="640"/>
        <v>0</v>
      </c>
      <c r="BW187" s="167">
        <f t="shared" si="640"/>
        <v>0</v>
      </c>
      <c r="BX187" s="167">
        <f t="shared" si="640"/>
        <v>0</v>
      </c>
      <c r="BZ187" s="167" t="e">
        <f t="shared" ca="1" si="445"/>
        <v>#REF!</v>
      </c>
      <c r="CA187" s="167" t="e">
        <f t="shared" ca="1" si="446"/>
        <v>#REF!</v>
      </c>
      <c r="CB187" s="167" t="e">
        <f t="shared" ca="1" si="447"/>
        <v>#REF!</v>
      </c>
      <c r="CC187" s="167" t="e">
        <f t="shared" ca="1" si="448"/>
        <v>#REF!</v>
      </c>
      <c r="CD187" s="167" t="e">
        <f t="shared" ca="1" si="449"/>
        <v>#REF!</v>
      </c>
      <c r="CE187" s="167" t="e">
        <f t="shared" ca="1" si="450"/>
        <v>#REF!</v>
      </c>
      <c r="CF187" s="167" t="e">
        <f t="shared" ca="1" si="451"/>
        <v>#REF!</v>
      </c>
      <c r="CG187" s="167" t="e">
        <f t="shared" ca="1" si="452"/>
        <v>#REF!</v>
      </c>
      <c r="CH187" s="167" t="e">
        <f t="shared" ca="1" si="453"/>
        <v>#REF!</v>
      </c>
      <c r="CI187" s="167" t="e">
        <f t="shared" ca="1" si="454"/>
        <v>#REF!</v>
      </c>
      <c r="CJ187" s="167" t="e">
        <f t="shared" ca="1" si="455"/>
        <v>#REF!</v>
      </c>
      <c r="CK187" s="167" t="e">
        <f t="shared" ca="1" si="456"/>
        <v>#REF!</v>
      </c>
      <c r="CL187" s="167" t="e">
        <f t="shared" ca="1" si="457"/>
        <v>#REF!</v>
      </c>
      <c r="CM187" s="167" t="e">
        <f t="shared" ca="1" si="458"/>
        <v>#REF!</v>
      </c>
      <c r="CN187" s="167" t="e">
        <f t="shared" ca="1" si="459"/>
        <v>#REF!</v>
      </c>
      <c r="CO187" s="167" t="e">
        <f t="shared" ca="1" si="460"/>
        <v>#REF!</v>
      </c>
      <c r="CQ187" s="167" t="e">
        <f t="shared" ca="1" si="461"/>
        <v>#REF!</v>
      </c>
      <c r="CR187" s="167" t="e">
        <f t="shared" ca="1" si="462"/>
        <v>#REF!</v>
      </c>
      <c r="CS187" s="167" t="e">
        <f t="shared" ca="1" si="463"/>
        <v>#REF!</v>
      </c>
      <c r="CT187" s="167" t="e">
        <f t="shared" ca="1" si="464"/>
        <v>#REF!</v>
      </c>
      <c r="CU187" s="167" t="e">
        <f t="shared" ca="1" si="465"/>
        <v>#REF!</v>
      </c>
      <c r="CV187" s="167" t="e">
        <f t="shared" ca="1" si="466"/>
        <v>#REF!</v>
      </c>
      <c r="CW187" s="167" t="e">
        <f t="shared" ca="1" si="467"/>
        <v>#REF!</v>
      </c>
      <c r="CX187" s="167" t="e">
        <f t="shared" ca="1" si="468"/>
        <v>#REF!</v>
      </c>
      <c r="CY187" s="167" t="e">
        <f t="shared" ca="1" si="469"/>
        <v>#REF!</v>
      </c>
      <c r="CZ187" s="167" t="e">
        <f t="shared" ca="1" si="470"/>
        <v>#REF!</v>
      </c>
      <c r="DA187" s="167" t="e">
        <f t="shared" ca="1" si="471"/>
        <v>#REF!</v>
      </c>
      <c r="DB187" s="167" t="e">
        <f t="shared" ca="1" si="472"/>
        <v>#REF!</v>
      </c>
      <c r="DC187" s="167" t="e">
        <f t="shared" ca="1" si="473"/>
        <v>#REF!</v>
      </c>
      <c r="DD187" s="167" t="e">
        <f t="shared" ca="1" si="474"/>
        <v>#REF!</v>
      </c>
      <c r="DE187" s="167" t="e">
        <f t="shared" ca="1" si="475"/>
        <v>#REF!</v>
      </c>
      <c r="DF187" s="167" t="e">
        <f t="shared" ca="1" si="476"/>
        <v>#REF!</v>
      </c>
      <c r="DH187" s="167">
        <f t="shared" si="477"/>
        <v>0</v>
      </c>
      <c r="DI187" s="167">
        <f t="shared" si="478"/>
        <v>0</v>
      </c>
      <c r="DJ187" s="167">
        <f t="shared" si="479"/>
        <v>0</v>
      </c>
      <c r="DK187" s="167">
        <f t="shared" si="480"/>
        <v>0</v>
      </c>
      <c r="DL187" s="167">
        <f t="shared" si="481"/>
        <v>0</v>
      </c>
      <c r="DM187" s="167">
        <f t="shared" si="482"/>
        <v>0</v>
      </c>
      <c r="DN187" s="167">
        <f t="shared" si="483"/>
        <v>0</v>
      </c>
      <c r="DO187" s="167">
        <f t="shared" si="484"/>
        <v>0</v>
      </c>
      <c r="DP187" s="167">
        <f t="shared" si="485"/>
        <v>0</v>
      </c>
      <c r="DQ187" s="167">
        <f t="shared" si="486"/>
        <v>0</v>
      </c>
      <c r="DR187" s="167">
        <f t="shared" si="487"/>
        <v>0</v>
      </c>
      <c r="DS187" s="167">
        <f t="shared" si="488"/>
        <v>0</v>
      </c>
      <c r="DT187" s="167">
        <f t="shared" si="489"/>
        <v>0</v>
      </c>
      <c r="DU187" s="167">
        <f t="shared" si="490"/>
        <v>0</v>
      </c>
      <c r="DV187" s="167">
        <f t="shared" si="491"/>
        <v>0</v>
      </c>
      <c r="DW187" s="167">
        <f t="shared" si="492"/>
        <v>0</v>
      </c>
      <c r="DY187" s="167" t="e">
        <f t="shared" ca="1" si="528"/>
        <v>#REF!</v>
      </c>
      <c r="DZ187" s="167" t="e">
        <f t="shared" ca="1" si="529"/>
        <v>#REF!</v>
      </c>
      <c r="EA187" s="167" t="e">
        <f t="shared" ca="1" si="530"/>
        <v>#REF!</v>
      </c>
      <c r="EB187" s="167" t="e">
        <f t="shared" ca="1" si="531"/>
        <v>#REF!</v>
      </c>
      <c r="EC187" s="167" t="e">
        <f t="shared" ca="1" si="532"/>
        <v>#REF!</v>
      </c>
      <c r="ED187" s="167" t="e">
        <f t="shared" ca="1" si="533"/>
        <v>#REF!</v>
      </c>
      <c r="EE187" s="167" t="e">
        <f t="shared" ca="1" si="534"/>
        <v>#REF!</v>
      </c>
      <c r="EF187" s="167" t="e">
        <f t="shared" ca="1" si="535"/>
        <v>#REF!</v>
      </c>
      <c r="EG187" s="167" t="e">
        <f t="shared" ca="1" si="536"/>
        <v>#REF!</v>
      </c>
      <c r="EH187" s="167" t="e">
        <f t="shared" ca="1" si="537"/>
        <v>#REF!</v>
      </c>
      <c r="EI187" s="167" t="e">
        <f t="shared" ca="1" si="538"/>
        <v>#REF!</v>
      </c>
      <c r="EJ187" s="167" t="e">
        <f t="shared" ca="1" si="539"/>
        <v>#REF!</v>
      </c>
      <c r="EK187" s="167" t="e">
        <f t="shared" ca="1" si="540"/>
        <v>#REF!</v>
      </c>
      <c r="EL187" s="167" t="e">
        <f t="shared" ca="1" si="541"/>
        <v>#REF!</v>
      </c>
      <c r="EM187" s="167" t="e">
        <f t="shared" ca="1" si="542"/>
        <v>#REF!</v>
      </c>
      <c r="EN187" s="167" t="e">
        <f t="shared" ca="1" si="543"/>
        <v>#REF!</v>
      </c>
      <c r="EP187" s="167">
        <f t="shared" si="544"/>
        <v>0</v>
      </c>
      <c r="EQ187" s="167">
        <f t="shared" si="545"/>
        <v>0</v>
      </c>
      <c r="ER187" s="167">
        <f t="shared" si="546"/>
        <v>0</v>
      </c>
      <c r="ES187" s="167">
        <f t="shared" si="547"/>
        <v>0</v>
      </c>
      <c r="ET187" s="167">
        <f t="shared" si="548"/>
        <v>0</v>
      </c>
      <c r="EU187" s="167">
        <f t="shared" si="549"/>
        <v>0</v>
      </c>
      <c r="EV187" s="167">
        <f t="shared" si="550"/>
        <v>0</v>
      </c>
      <c r="EW187" s="167">
        <f t="shared" si="551"/>
        <v>0</v>
      </c>
      <c r="EX187" s="167">
        <f t="shared" si="552"/>
        <v>0</v>
      </c>
      <c r="EY187" s="167">
        <f t="shared" si="553"/>
        <v>0</v>
      </c>
      <c r="EZ187" s="167">
        <f t="shared" si="554"/>
        <v>0</v>
      </c>
      <c r="FA187" s="167">
        <f t="shared" si="555"/>
        <v>0</v>
      </c>
      <c r="FB187" s="167">
        <f t="shared" si="556"/>
        <v>0</v>
      </c>
      <c r="FC187" s="167">
        <f t="shared" si="557"/>
        <v>0</v>
      </c>
      <c r="FD187" s="167">
        <f t="shared" si="558"/>
        <v>0</v>
      </c>
      <c r="FE187" s="167">
        <f t="shared" si="559"/>
        <v>0</v>
      </c>
      <c r="FG187" s="167">
        <f t="shared" si="560"/>
        <v>0</v>
      </c>
      <c r="FH187" s="167">
        <f t="shared" si="561"/>
        <v>0</v>
      </c>
      <c r="FI187" s="167">
        <f t="shared" si="562"/>
        <v>0</v>
      </c>
      <c r="FJ187" s="167">
        <f t="shared" si="563"/>
        <v>0</v>
      </c>
      <c r="FK187" s="167">
        <f t="shared" si="564"/>
        <v>0</v>
      </c>
      <c r="FL187" s="167">
        <f t="shared" si="565"/>
        <v>0</v>
      </c>
      <c r="FM187" s="167">
        <f t="shared" si="566"/>
        <v>0</v>
      </c>
      <c r="FN187" s="167">
        <f t="shared" si="567"/>
        <v>0</v>
      </c>
      <c r="FO187" s="167">
        <f t="shared" si="568"/>
        <v>0</v>
      </c>
      <c r="FP187" s="167">
        <f t="shared" si="569"/>
        <v>0</v>
      </c>
      <c r="FQ187" s="167">
        <f t="shared" si="570"/>
        <v>0</v>
      </c>
      <c r="FR187" s="167">
        <f t="shared" si="571"/>
        <v>0</v>
      </c>
      <c r="FS187" s="167">
        <f t="shared" si="572"/>
        <v>0</v>
      </c>
      <c r="FT187" s="167">
        <f t="shared" si="573"/>
        <v>0</v>
      </c>
      <c r="FU187" s="167">
        <f t="shared" si="574"/>
        <v>0</v>
      </c>
      <c r="FV187" s="167">
        <f t="shared" si="575"/>
        <v>0</v>
      </c>
      <c r="FX187" s="167">
        <f t="shared" si="576"/>
        <v>0</v>
      </c>
      <c r="FY187" s="167">
        <f t="shared" si="577"/>
        <v>0</v>
      </c>
      <c r="FZ187" s="167">
        <f t="shared" si="578"/>
        <v>0</v>
      </c>
      <c r="GA187" s="167">
        <f t="shared" si="579"/>
        <v>0</v>
      </c>
      <c r="GB187" s="167">
        <f t="shared" si="580"/>
        <v>0</v>
      </c>
      <c r="GC187" s="167">
        <f t="shared" si="581"/>
        <v>0</v>
      </c>
      <c r="GD187" s="167">
        <f t="shared" si="582"/>
        <v>0</v>
      </c>
      <c r="GE187" s="167">
        <f t="shared" si="583"/>
        <v>0</v>
      </c>
      <c r="GF187" s="167">
        <f t="shared" si="584"/>
        <v>0</v>
      </c>
      <c r="GG187" s="167">
        <f t="shared" si="585"/>
        <v>0</v>
      </c>
      <c r="GH187" s="167">
        <f t="shared" si="586"/>
        <v>0</v>
      </c>
      <c r="GI187" s="167">
        <f t="shared" si="587"/>
        <v>0</v>
      </c>
      <c r="GJ187" s="167">
        <f t="shared" si="588"/>
        <v>0</v>
      </c>
      <c r="GK187" s="167">
        <f t="shared" si="589"/>
        <v>0</v>
      </c>
      <c r="GL187" s="167">
        <f t="shared" si="590"/>
        <v>0</v>
      </c>
      <c r="GM187" s="167">
        <f t="shared" si="591"/>
        <v>0</v>
      </c>
      <c r="GO187" s="167" t="e">
        <f t="shared" ca="1" si="426"/>
        <v>#REF!</v>
      </c>
      <c r="GP187" s="167" t="e">
        <f t="shared" ca="1" si="632"/>
        <v>#REF!</v>
      </c>
      <c r="GQ187" s="167" t="e">
        <f t="shared" ca="1" si="632"/>
        <v>#REF!</v>
      </c>
      <c r="GR187" s="167" t="e">
        <f t="shared" ca="1" si="632"/>
        <v>#REF!</v>
      </c>
      <c r="GS187" s="167" t="e">
        <f t="shared" ca="1" si="632"/>
        <v>#REF!</v>
      </c>
      <c r="GT187" s="167" t="e">
        <f t="shared" ca="1" si="632"/>
        <v>#REF!</v>
      </c>
      <c r="GU187" s="167" t="e">
        <f t="shared" ca="1" si="632"/>
        <v>#REF!</v>
      </c>
      <c r="GV187" s="167" t="e">
        <f t="shared" ca="1" si="632"/>
        <v>#REF!</v>
      </c>
      <c r="GW187" s="167" t="e">
        <f t="shared" ca="1" si="632"/>
        <v>#REF!</v>
      </c>
      <c r="GX187" s="167" t="e">
        <f t="shared" ca="1" si="632"/>
        <v>#REF!</v>
      </c>
      <c r="GY187" s="167" t="e">
        <f t="shared" ca="1" si="632"/>
        <v>#REF!</v>
      </c>
      <c r="GZ187" s="167" t="e">
        <f t="shared" ca="1" si="632"/>
        <v>#REF!</v>
      </c>
      <c r="HA187" s="167" t="e">
        <f t="shared" ca="1" si="632"/>
        <v>#REF!</v>
      </c>
      <c r="HB187" s="167" t="e">
        <f t="shared" ca="1" si="632"/>
        <v>#REF!</v>
      </c>
      <c r="HC187" s="167" t="e">
        <f t="shared" ca="1" si="632"/>
        <v>#REF!</v>
      </c>
      <c r="HD187" s="167" t="e">
        <f t="shared" ca="1" si="632"/>
        <v>#REF!</v>
      </c>
      <c r="HF187" s="167" t="e">
        <f t="shared" ca="1" si="493"/>
        <v>#REF!</v>
      </c>
      <c r="HG187" s="167" t="e">
        <f t="shared" ca="1" si="494"/>
        <v>#REF!</v>
      </c>
      <c r="HH187" s="167" t="e">
        <f t="shared" ca="1" si="495"/>
        <v>#REF!</v>
      </c>
      <c r="HI187" s="167" t="e">
        <f t="shared" ca="1" si="496"/>
        <v>#REF!</v>
      </c>
      <c r="HJ187" s="167" t="e">
        <f t="shared" ca="1" si="497"/>
        <v>#REF!</v>
      </c>
      <c r="HK187" s="167" t="e">
        <f t="shared" ca="1" si="498"/>
        <v>#REF!</v>
      </c>
      <c r="HL187" s="167" t="e">
        <f t="shared" ca="1" si="499"/>
        <v>#REF!</v>
      </c>
      <c r="HM187" s="167" t="e">
        <f t="shared" ca="1" si="500"/>
        <v>#REF!</v>
      </c>
      <c r="HN187" s="167" t="e">
        <f t="shared" ca="1" si="501"/>
        <v>#REF!</v>
      </c>
      <c r="HO187" s="167" t="e">
        <f t="shared" ca="1" si="502"/>
        <v>#REF!</v>
      </c>
      <c r="HP187" s="167" t="e">
        <f t="shared" ca="1" si="503"/>
        <v>#REF!</v>
      </c>
      <c r="HQ187" s="167" t="e">
        <f t="shared" ca="1" si="504"/>
        <v>#REF!</v>
      </c>
      <c r="HR187" s="167" t="e">
        <f t="shared" ca="1" si="505"/>
        <v>#REF!</v>
      </c>
      <c r="HS187" s="167" t="e">
        <f t="shared" ca="1" si="506"/>
        <v>#REF!</v>
      </c>
      <c r="HT187" s="167" t="e">
        <f t="shared" ca="1" si="507"/>
        <v>#REF!</v>
      </c>
      <c r="HU187" s="167" t="e">
        <f t="shared" ca="1" si="508"/>
        <v>#REF!</v>
      </c>
      <c r="HW187" s="167" t="e">
        <f t="shared" ca="1" si="509"/>
        <v>#REF!</v>
      </c>
      <c r="HX187" s="167">
        <f t="shared" si="510"/>
        <v>0</v>
      </c>
      <c r="HY187" s="167" t="e">
        <f t="shared" ca="1" si="592"/>
        <v>#REF!</v>
      </c>
      <c r="HZ187" s="219" t="e">
        <f t="shared" ca="1" si="593"/>
        <v>#REF!</v>
      </c>
    </row>
    <row r="188" spans="1:234" s="48" customFormat="1">
      <c r="A188" s="3" t="s">
        <v>366</v>
      </c>
      <c r="B188" s="202" t="str">
        <f>INDEX('Ref1'!$E:$E,MATCH(A188,'Ref1'!$A:$A,0))</f>
        <v>Kingston upon Thames</v>
      </c>
      <c r="C188" s="42" t="str">
        <f>INDEX(Data1!B:B,MATCH(A188,Data1!A:A,0))</f>
        <v>OLB</v>
      </c>
      <c r="D188" s="253" t="str">
        <f>INDEX(Data1!C:C,MATCH(A188,Data1!A:A,0))</f>
        <v>L</v>
      </c>
      <c r="E188" s="200" t="str">
        <f>IF($C$6="No","No",IF(COUNTIF(Inputs!$K$359:$K$398,$A188)&gt;0,"Yes","No"))</f>
        <v>No</v>
      </c>
      <c r="F188" s="404"/>
      <c r="G188" s="62">
        <f>INDEX('4_RatesSplit'!K:K,MATCH($A188,'4_RatesSplit'!$A:$A,0))</f>
        <v>0</v>
      </c>
      <c r="H188" s="171">
        <f>INDEX('4_RatesSplit'!L:L,MATCH($A188,'4_RatesSplit'!$A:$A,0))</f>
        <v>0</v>
      </c>
      <c r="I188" s="167">
        <f>INDEX('4_RatesSplit'!M:M,MATCH($A188,'4_RatesSplit'!$A:$A,0))</f>
        <v>0</v>
      </c>
      <c r="J188" s="167">
        <f>INDEX('4_RatesSplit'!N:N,MATCH($A188,'4_RatesSplit'!$A:$A,0))</f>
        <v>0</v>
      </c>
      <c r="K188" s="167">
        <f>INDEX('4_RatesSplit'!O:O,MATCH($A188,'4_RatesSplit'!$A:$A,0))</f>
        <v>0</v>
      </c>
      <c r="L188" s="167">
        <f>INDEX('4_RatesSplit'!P:P,MATCH($A188,'4_RatesSplit'!$A:$A,0))</f>
        <v>0</v>
      </c>
      <c r="M188" s="167">
        <f>INDEX('4_RatesSplit'!Q:Q,MATCH($A188,'4_RatesSplit'!$A:$A,0))</f>
        <v>0</v>
      </c>
      <c r="N188" s="167">
        <f>INDEX('4_RatesSplit'!R:R,MATCH($A188,'4_RatesSplit'!$A:$A,0))</f>
        <v>0</v>
      </c>
      <c r="O188" s="167">
        <f>INDEX('4_RatesSplit'!S:S,MATCH($A188,'4_RatesSplit'!$A:$A,0))</f>
        <v>0</v>
      </c>
      <c r="P188" s="167">
        <f>INDEX('4_RatesSplit'!T:T,MATCH($A188,'4_RatesSplit'!$A:$A,0))</f>
        <v>0</v>
      </c>
      <c r="Q188" s="167">
        <f>INDEX('4_RatesSplit'!U:U,MATCH($A188,'4_RatesSplit'!$A:$A,0))</f>
        <v>0</v>
      </c>
      <c r="R188" s="167">
        <f>INDEX('4_RatesSplit'!V:V,MATCH($A188,'4_RatesSplit'!$A:$A,0))</f>
        <v>0</v>
      </c>
      <c r="S188" s="167">
        <f>INDEX('4_RatesSplit'!W:W,MATCH($A188,'4_RatesSplit'!$A:$A,0))</f>
        <v>0</v>
      </c>
      <c r="T188" s="167">
        <f>INDEX('4_RatesSplit'!X:X,MATCH($A188,'4_RatesSplit'!$A:$A,0))</f>
        <v>0</v>
      </c>
      <c r="U188" s="167">
        <f>INDEX('4_RatesSplit'!Y:Y,MATCH($A188,'4_RatesSplit'!$A:$A,0))</f>
        <v>0</v>
      </c>
      <c r="V188" s="167">
        <f>INDEX('4_RatesSplit'!Z:Z,MATCH($A188,'4_RatesSplit'!$A:$A,0))</f>
        <v>0</v>
      </c>
      <c r="W188" s="167">
        <f>INDEX('4_RatesSplit'!AA:AA,MATCH($A188,'4_RatesSplit'!$A:$A,0))</f>
        <v>0</v>
      </c>
      <c r="X188" s="18"/>
      <c r="Y188" s="168" t="e">
        <f ca="1">INDEX('4_RatesSplit'!AT:AT,MATCH($A188,'4_RatesSplit'!$A:$A,0))</f>
        <v>#REF!</v>
      </c>
      <c r="Z188" s="168" t="e">
        <f ca="1">INDEX('4_RatesSplit'!AU:AU,MATCH($A188,'4_RatesSplit'!$A:$A,0))</f>
        <v>#REF!</v>
      </c>
      <c r="AA188" s="168" t="e">
        <f ca="1">INDEX('4_RatesSplit'!AV:AV,MATCH($A188,'4_RatesSplit'!$A:$A,0))</f>
        <v>#REF!</v>
      </c>
      <c r="AB188" s="168" t="e">
        <f ca="1">INDEX('4_RatesSplit'!AW:AW,MATCH($A188,'4_RatesSplit'!$A:$A,0))</f>
        <v>#REF!</v>
      </c>
      <c r="AC188" s="168" t="e">
        <f ca="1">INDEX('4_RatesSplit'!AX:AX,MATCH($A188,'4_RatesSplit'!$A:$A,0))</f>
        <v>#REF!</v>
      </c>
      <c r="AD188" s="168" t="e">
        <f ca="1">INDEX('4_RatesSplit'!AY:AY,MATCH($A188,'4_RatesSplit'!$A:$A,0))</f>
        <v>#REF!</v>
      </c>
      <c r="AE188" s="168" t="e">
        <f ca="1">INDEX('4_RatesSplit'!AZ:AZ,MATCH($A188,'4_RatesSplit'!$A:$A,0))</f>
        <v>#REF!</v>
      </c>
      <c r="AF188" s="168" t="e">
        <f ca="1">INDEX('4_RatesSplit'!BA:BA,MATCH($A188,'4_RatesSplit'!$A:$A,0))</f>
        <v>#REF!</v>
      </c>
      <c r="AG188" s="168" t="e">
        <f ca="1">INDEX('4_RatesSplit'!BB:BB,MATCH($A188,'4_RatesSplit'!$A:$A,0))</f>
        <v>#REF!</v>
      </c>
      <c r="AH188" s="168" t="e">
        <f ca="1">INDEX('4_RatesSplit'!BC:BC,MATCH($A188,'4_RatesSplit'!$A:$A,0))</f>
        <v>#REF!</v>
      </c>
      <c r="AI188" s="168" t="e">
        <f ca="1">INDEX('4_RatesSplit'!BD:BD,MATCH($A188,'4_RatesSplit'!$A:$A,0))</f>
        <v>#REF!</v>
      </c>
      <c r="AJ188" s="168" t="e">
        <f ca="1">INDEX('4_RatesSplit'!BE:BE,MATCH($A188,'4_RatesSplit'!$A:$A,0))</f>
        <v>#REF!</v>
      </c>
      <c r="AK188" s="168" t="e">
        <f ca="1">INDEX('4_RatesSplit'!BF:BF,MATCH($A188,'4_RatesSplit'!$A:$A,0))</f>
        <v>#REF!</v>
      </c>
      <c r="AL188" s="168" t="e">
        <f ca="1">INDEX('4_RatesSplit'!BG:BG,MATCH($A188,'4_RatesSplit'!$A:$A,0))</f>
        <v>#REF!</v>
      </c>
      <c r="AM188" s="168" t="e">
        <f ca="1">INDEX('4_RatesSplit'!BH:BH,MATCH($A188,'4_RatesSplit'!$A:$A,0))</f>
        <v>#REF!</v>
      </c>
      <c r="AN188" s="198" t="e">
        <f ca="1">INDEX('4_RatesSplit'!BI:BI,MATCH($A188,'4_RatesSplit'!$A:$A,0))</f>
        <v>#REF!</v>
      </c>
      <c r="AO188" s="114"/>
      <c r="AP188" s="167" t="e">
        <f t="shared" ca="1" si="511"/>
        <v>#REF!</v>
      </c>
      <c r="AQ188" s="167" t="e">
        <f t="shared" ca="1" si="512"/>
        <v>#REF!</v>
      </c>
      <c r="AR188" s="167" t="e">
        <f t="shared" ca="1" si="513"/>
        <v>#REF!</v>
      </c>
      <c r="AS188" s="167" t="e">
        <f t="shared" ca="1" si="514"/>
        <v>#REF!</v>
      </c>
      <c r="AT188" s="167" t="e">
        <f t="shared" ca="1" si="515"/>
        <v>#REF!</v>
      </c>
      <c r="AU188" s="167" t="e">
        <f t="shared" ca="1" si="516"/>
        <v>#REF!</v>
      </c>
      <c r="AV188" s="167" t="e">
        <f t="shared" ca="1" si="517"/>
        <v>#REF!</v>
      </c>
      <c r="AW188" s="167" t="e">
        <f t="shared" ca="1" si="518"/>
        <v>#REF!</v>
      </c>
      <c r="AX188" s="167" t="e">
        <f t="shared" ca="1" si="519"/>
        <v>#REF!</v>
      </c>
      <c r="AY188" s="167" t="e">
        <f t="shared" ca="1" si="520"/>
        <v>#REF!</v>
      </c>
      <c r="AZ188" s="167" t="e">
        <f t="shared" ca="1" si="521"/>
        <v>#REF!</v>
      </c>
      <c r="BA188" s="167" t="e">
        <f t="shared" ca="1" si="522"/>
        <v>#REF!</v>
      </c>
      <c r="BB188" s="167" t="e">
        <f t="shared" ca="1" si="523"/>
        <v>#REF!</v>
      </c>
      <c r="BC188" s="167" t="e">
        <f t="shared" ca="1" si="524"/>
        <v>#REF!</v>
      </c>
      <c r="BD188" s="167" t="e">
        <f t="shared" ca="1" si="525"/>
        <v>#REF!</v>
      </c>
      <c r="BE188" s="167" t="e">
        <f t="shared" ca="1" si="526"/>
        <v>#REF!</v>
      </c>
      <c r="BF188" s="18"/>
      <c r="BG188" s="168">
        <f>INDEX('2_Needs'!$F:$F,MATCH($A188,'2_Needs'!$A:$A,0))</f>
        <v>1.768639169314431E-3</v>
      </c>
      <c r="BH188" s="114"/>
      <c r="BI188" s="167">
        <f t="shared" ref="BI188:BX188" si="641">IF(BI$3="reset",$BG188*BI$6,BH188*(1+$C$4))</f>
        <v>0</v>
      </c>
      <c r="BJ188" s="167">
        <f t="shared" si="641"/>
        <v>0</v>
      </c>
      <c r="BK188" s="167">
        <f t="shared" si="641"/>
        <v>0</v>
      </c>
      <c r="BL188" s="167">
        <f t="shared" si="641"/>
        <v>0</v>
      </c>
      <c r="BM188" s="167">
        <f t="shared" si="641"/>
        <v>0</v>
      </c>
      <c r="BN188" s="167">
        <f t="shared" si="641"/>
        <v>0</v>
      </c>
      <c r="BO188" s="167">
        <f t="shared" si="641"/>
        <v>0</v>
      </c>
      <c r="BP188" s="167">
        <f t="shared" si="641"/>
        <v>0</v>
      </c>
      <c r="BQ188" s="167">
        <f t="shared" si="641"/>
        <v>0</v>
      </c>
      <c r="BR188" s="167">
        <f t="shared" si="641"/>
        <v>0</v>
      </c>
      <c r="BS188" s="167">
        <f t="shared" si="641"/>
        <v>0</v>
      </c>
      <c r="BT188" s="167">
        <f t="shared" si="641"/>
        <v>0</v>
      </c>
      <c r="BU188" s="167">
        <f t="shared" si="641"/>
        <v>0</v>
      </c>
      <c r="BV188" s="167">
        <f t="shared" si="641"/>
        <v>0</v>
      </c>
      <c r="BW188" s="167">
        <f t="shared" si="641"/>
        <v>0</v>
      </c>
      <c r="BX188" s="167">
        <f t="shared" si="641"/>
        <v>0</v>
      </c>
      <c r="BZ188" s="167" t="e">
        <f t="shared" ca="1" si="445"/>
        <v>#REF!</v>
      </c>
      <c r="CA188" s="167" t="e">
        <f t="shared" ca="1" si="446"/>
        <v>#REF!</v>
      </c>
      <c r="CB188" s="167" t="e">
        <f t="shared" ca="1" si="447"/>
        <v>#REF!</v>
      </c>
      <c r="CC188" s="167" t="e">
        <f t="shared" ca="1" si="448"/>
        <v>#REF!</v>
      </c>
      <c r="CD188" s="167" t="e">
        <f t="shared" ca="1" si="449"/>
        <v>#REF!</v>
      </c>
      <c r="CE188" s="167" t="e">
        <f t="shared" ca="1" si="450"/>
        <v>#REF!</v>
      </c>
      <c r="CF188" s="167" t="e">
        <f t="shared" ca="1" si="451"/>
        <v>#REF!</v>
      </c>
      <c r="CG188" s="167" t="e">
        <f t="shared" ca="1" si="452"/>
        <v>#REF!</v>
      </c>
      <c r="CH188" s="167" t="e">
        <f t="shared" ca="1" si="453"/>
        <v>#REF!</v>
      </c>
      <c r="CI188" s="167" t="e">
        <f t="shared" ca="1" si="454"/>
        <v>#REF!</v>
      </c>
      <c r="CJ188" s="167" t="e">
        <f t="shared" ca="1" si="455"/>
        <v>#REF!</v>
      </c>
      <c r="CK188" s="167" t="e">
        <f t="shared" ca="1" si="456"/>
        <v>#REF!</v>
      </c>
      <c r="CL188" s="167" t="e">
        <f t="shared" ca="1" si="457"/>
        <v>#REF!</v>
      </c>
      <c r="CM188" s="167" t="e">
        <f t="shared" ca="1" si="458"/>
        <v>#REF!</v>
      </c>
      <c r="CN188" s="167" t="e">
        <f t="shared" ca="1" si="459"/>
        <v>#REF!</v>
      </c>
      <c r="CO188" s="167" t="e">
        <f t="shared" ca="1" si="460"/>
        <v>#REF!</v>
      </c>
      <c r="CQ188" s="167" t="e">
        <f t="shared" ca="1" si="461"/>
        <v>#REF!</v>
      </c>
      <c r="CR188" s="167" t="e">
        <f t="shared" ca="1" si="462"/>
        <v>#REF!</v>
      </c>
      <c r="CS188" s="167" t="e">
        <f t="shared" ca="1" si="463"/>
        <v>#REF!</v>
      </c>
      <c r="CT188" s="167" t="e">
        <f t="shared" ca="1" si="464"/>
        <v>#REF!</v>
      </c>
      <c r="CU188" s="167" t="e">
        <f t="shared" ca="1" si="465"/>
        <v>#REF!</v>
      </c>
      <c r="CV188" s="167" t="e">
        <f t="shared" ca="1" si="466"/>
        <v>#REF!</v>
      </c>
      <c r="CW188" s="167" t="e">
        <f t="shared" ca="1" si="467"/>
        <v>#REF!</v>
      </c>
      <c r="CX188" s="167" t="e">
        <f t="shared" ca="1" si="468"/>
        <v>#REF!</v>
      </c>
      <c r="CY188" s="167" t="e">
        <f t="shared" ca="1" si="469"/>
        <v>#REF!</v>
      </c>
      <c r="CZ188" s="167" t="e">
        <f t="shared" ca="1" si="470"/>
        <v>#REF!</v>
      </c>
      <c r="DA188" s="167" t="e">
        <f t="shared" ca="1" si="471"/>
        <v>#REF!</v>
      </c>
      <c r="DB188" s="167" t="e">
        <f t="shared" ca="1" si="472"/>
        <v>#REF!</v>
      </c>
      <c r="DC188" s="167" t="e">
        <f t="shared" ca="1" si="473"/>
        <v>#REF!</v>
      </c>
      <c r="DD188" s="167" t="e">
        <f t="shared" ca="1" si="474"/>
        <v>#REF!</v>
      </c>
      <c r="DE188" s="167" t="e">
        <f t="shared" ca="1" si="475"/>
        <v>#REF!</v>
      </c>
      <c r="DF188" s="167" t="e">
        <f t="shared" ca="1" si="476"/>
        <v>#REF!</v>
      </c>
      <c r="DH188" s="167">
        <f t="shared" si="477"/>
        <v>0</v>
      </c>
      <c r="DI188" s="167">
        <f t="shared" si="478"/>
        <v>0</v>
      </c>
      <c r="DJ188" s="167">
        <f t="shared" si="479"/>
        <v>0</v>
      </c>
      <c r="DK188" s="167">
        <f t="shared" si="480"/>
        <v>0</v>
      </c>
      <c r="DL188" s="167">
        <f t="shared" si="481"/>
        <v>0</v>
      </c>
      <c r="DM188" s="167">
        <f t="shared" si="482"/>
        <v>0</v>
      </c>
      <c r="DN188" s="167">
        <f t="shared" si="483"/>
        <v>0</v>
      </c>
      <c r="DO188" s="167">
        <f t="shared" si="484"/>
        <v>0</v>
      </c>
      <c r="DP188" s="167">
        <f t="shared" si="485"/>
        <v>0</v>
      </c>
      <c r="DQ188" s="167">
        <f t="shared" si="486"/>
        <v>0</v>
      </c>
      <c r="DR188" s="167">
        <f t="shared" si="487"/>
        <v>0</v>
      </c>
      <c r="DS188" s="167">
        <f t="shared" si="488"/>
        <v>0</v>
      </c>
      <c r="DT188" s="167">
        <f t="shared" si="489"/>
        <v>0</v>
      </c>
      <c r="DU188" s="167">
        <f t="shared" si="490"/>
        <v>0</v>
      </c>
      <c r="DV188" s="167">
        <f t="shared" si="491"/>
        <v>0</v>
      </c>
      <c r="DW188" s="167">
        <f t="shared" si="492"/>
        <v>0</v>
      </c>
      <c r="DY188" s="167" t="e">
        <f t="shared" ca="1" si="528"/>
        <v>#REF!</v>
      </c>
      <c r="DZ188" s="167" t="e">
        <f t="shared" ca="1" si="529"/>
        <v>#REF!</v>
      </c>
      <c r="EA188" s="167" t="e">
        <f t="shared" ca="1" si="530"/>
        <v>#REF!</v>
      </c>
      <c r="EB188" s="167" t="e">
        <f t="shared" ca="1" si="531"/>
        <v>#REF!</v>
      </c>
      <c r="EC188" s="167" t="e">
        <f t="shared" ca="1" si="532"/>
        <v>#REF!</v>
      </c>
      <c r="ED188" s="167" t="e">
        <f t="shared" ca="1" si="533"/>
        <v>#REF!</v>
      </c>
      <c r="EE188" s="167" t="e">
        <f t="shared" ca="1" si="534"/>
        <v>#REF!</v>
      </c>
      <c r="EF188" s="167" t="e">
        <f t="shared" ca="1" si="535"/>
        <v>#REF!</v>
      </c>
      <c r="EG188" s="167" t="e">
        <f t="shared" ca="1" si="536"/>
        <v>#REF!</v>
      </c>
      <c r="EH188" s="167" t="e">
        <f t="shared" ca="1" si="537"/>
        <v>#REF!</v>
      </c>
      <c r="EI188" s="167" t="e">
        <f t="shared" ca="1" si="538"/>
        <v>#REF!</v>
      </c>
      <c r="EJ188" s="167" t="e">
        <f t="shared" ca="1" si="539"/>
        <v>#REF!</v>
      </c>
      <c r="EK188" s="167" t="e">
        <f t="shared" ca="1" si="540"/>
        <v>#REF!</v>
      </c>
      <c r="EL188" s="167" t="e">
        <f t="shared" ca="1" si="541"/>
        <v>#REF!</v>
      </c>
      <c r="EM188" s="167" t="e">
        <f t="shared" ca="1" si="542"/>
        <v>#REF!</v>
      </c>
      <c r="EN188" s="167" t="e">
        <f t="shared" ca="1" si="543"/>
        <v>#REF!</v>
      </c>
      <c r="EP188" s="167">
        <f t="shared" si="544"/>
        <v>0</v>
      </c>
      <c r="EQ188" s="167">
        <f t="shared" si="545"/>
        <v>0</v>
      </c>
      <c r="ER188" s="167">
        <f t="shared" si="546"/>
        <v>0</v>
      </c>
      <c r="ES188" s="167">
        <f t="shared" si="547"/>
        <v>0</v>
      </c>
      <c r="ET188" s="167">
        <f t="shared" si="548"/>
        <v>0</v>
      </c>
      <c r="EU188" s="167">
        <f t="shared" si="549"/>
        <v>0</v>
      </c>
      <c r="EV188" s="167">
        <f t="shared" si="550"/>
        <v>0</v>
      </c>
      <c r="EW188" s="167">
        <f t="shared" si="551"/>
        <v>0</v>
      </c>
      <c r="EX188" s="167">
        <f t="shared" si="552"/>
        <v>0</v>
      </c>
      <c r="EY188" s="167">
        <f t="shared" si="553"/>
        <v>0</v>
      </c>
      <c r="EZ188" s="167">
        <f t="shared" si="554"/>
        <v>0</v>
      </c>
      <c r="FA188" s="167">
        <f t="shared" si="555"/>
        <v>0</v>
      </c>
      <c r="FB188" s="167">
        <f t="shared" si="556"/>
        <v>0</v>
      </c>
      <c r="FC188" s="167">
        <f t="shared" si="557"/>
        <v>0</v>
      </c>
      <c r="FD188" s="167">
        <f t="shared" si="558"/>
        <v>0</v>
      </c>
      <c r="FE188" s="167">
        <f t="shared" si="559"/>
        <v>0</v>
      </c>
      <c r="FG188" s="167">
        <f t="shared" si="560"/>
        <v>0</v>
      </c>
      <c r="FH188" s="167">
        <f t="shared" si="561"/>
        <v>0</v>
      </c>
      <c r="FI188" s="167">
        <f t="shared" si="562"/>
        <v>0</v>
      </c>
      <c r="FJ188" s="167">
        <f t="shared" si="563"/>
        <v>0</v>
      </c>
      <c r="FK188" s="167">
        <f t="shared" si="564"/>
        <v>0</v>
      </c>
      <c r="FL188" s="167">
        <f t="shared" si="565"/>
        <v>0</v>
      </c>
      <c r="FM188" s="167">
        <f t="shared" si="566"/>
        <v>0</v>
      </c>
      <c r="FN188" s="167">
        <f t="shared" si="567"/>
        <v>0</v>
      </c>
      <c r="FO188" s="167">
        <f t="shared" si="568"/>
        <v>0</v>
      </c>
      <c r="FP188" s="167">
        <f t="shared" si="569"/>
        <v>0</v>
      </c>
      <c r="FQ188" s="167">
        <f t="shared" si="570"/>
        <v>0</v>
      </c>
      <c r="FR188" s="167">
        <f t="shared" si="571"/>
        <v>0</v>
      </c>
      <c r="FS188" s="167">
        <f t="shared" si="572"/>
        <v>0</v>
      </c>
      <c r="FT188" s="167">
        <f t="shared" si="573"/>
        <v>0</v>
      </c>
      <c r="FU188" s="167">
        <f t="shared" si="574"/>
        <v>0</v>
      </c>
      <c r="FV188" s="167">
        <f t="shared" si="575"/>
        <v>0</v>
      </c>
      <c r="FX188" s="167">
        <f t="shared" si="576"/>
        <v>0</v>
      </c>
      <c r="FY188" s="167">
        <f t="shared" si="577"/>
        <v>0</v>
      </c>
      <c r="FZ188" s="167">
        <f t="shared" si="578"/>
        <v>0</v>
      </c>
      <c r="GA188" s="167">
        <f t="shared" si="579"/>
        <v>0</v>
      </c>
      <c r="GB188" s="167">
        <f t="shared" si="580"/>
        <v>0</v>
      </c>
      <c r="GC188" s="167">
        <f t="shared" si="581"/>
        <v>0</v>
      </c>
      <c r="GD188" s="167">
        <f t="shared" si="582"/>
        <v>0</v>
      </c>
      <c r="GE188" s="167">
        <f t="shared" si="583"/>
        <v>0</v>
      </c>
      <c r="GF188" s="167">
        <f t="shared" si="584"/>
        <v>0</v>
      </c>
      <c r="GG188" s="167">
        <f t="shared" si="585"/>
        <v>0</v>
      </c>
      <c r="GH188" s="167">
        <f t="shared" si="586"/>
        <v>0</v>
      </c>
      <c r="GI188" s="167">
        <f t="shared" si="587"/>
        <v>0</v>
      </c>
      <c r="GJ188" s="167">
        <f t="shared" si="588"/>
        <v>0</v>
      </c>
      <c r="GK188" s="167">
        <f t="shared" si="589"/>
        <v>0</v>
      </c>
      <c r="GL188" s="167">
        <f t="shared" si="590"/>
        <v>0</v>
      </c>
      <c r="GM188" s="167">
        <f t="shared" si="591"/>
        <v>0</v>
      </c>
      <c r="GO188" s="167" t="e">
        <f t="shared" ca="1" si="426"/>
        <v>#REF!</v>
      </c>
      <c r="GP188" s="167" t="e">
        <f t="shared" ca="1" si="632"/>
        <v>#REF!</v>
      </c>
      <c r="GQ188" s="167" t="e">
        <f t="shared" ca="1" si="632"/>
        <v>#REF!</v>
      </c>
      <c r="GR188" s="167" t="e">
        <f t="shared" ca="1" si="632"/>
        <v>#REF!</v>
      </c>
      <c r="GS188" s="167" t="e">
        <f t="shared" ca="1" si="632"/>
        <v>#REF!</v>
      </c>
      <c r="GT188" s="167" t="e">
        <f t="shared" ca="1" si="632"/>
        <v>#REF!</v>
      </c>
      <c r="GU188" s="167" t="e">
        <f t="shared" ca="1" si="632"/>
        <v>#REF!</v>
      </c>
      <c r="GV188" s="167" t="e">
        <f t="shared" ca="1" si="632"/>
        <v>#REF!</v>
      </c>
      <c r="GW188" s="167" t="e">
        <f t="shared" ca="1" si="632"/>
        <v>#REF!</v>
      </c>
      <c r="GX188" s="167" t="e">
        <f t="shared" ca="1" si="632"/>
        <v>#REF!</v>
      </c>
      <c r="GY188" s="167" t="e">
        <f t="shared" ca="1" si="632"/>
        <v>#REF!</v>
      </c>
      <c r="GZ188" s="167" t="e">
        <f t="shared" ca="1" si="632"/>
        <v>#REF!</v>
      </c>
      <c r="HA188" s="167" t="e">
        <f t="shared" ca="1" si="632"/>
        <v>#REF!</v>
      </c>
      <c r="HB188" s="167" t="e">
        <f t="shared" ca="1" si="632"/>
        <v>#REF!</v>
      </c>
      <c r="HC188" s="167" t="e">
        <f t="shared" ca="1" si="632"/>
        <v>#REF!</v>
      </c>
      <c r="HD188" s="167" t="e">
        <f t="shared" ca="1" si="632"/>
        <v>#REF!</v>
      </c>
      <c r="HF188" s="167" t="e">
        <f t="shared" ca="1" si="493"/>
        <v>#REF!</v>
      </c>
      <c r="HG188" s="167" t="e">
        <f t="shared" ca="1" si="494"/>
        <v>#REF!</v>
      </c>
      <c r="HH188" s="167" t="e">
        <f t="shared" ca="1" si="495"/>
        <v>#REF!</v>
      </c>
      <c r="HI188" s="167" t="e">
        <f t="shared" ca="1" si="496"/>
        <v>#REF!</v>
      </c>
      <c r="HJ188" s="167" t="e">
        <f t="shared" ca="1" si="497"/>
        <v>#REF!</v>
      </c>
      <c r="HK188" s="167" t="e">
        <f t="shared" ca="1" si="498"/>
        <v>#REF!</v>
      </c>
      <c r="HL188" s="167" t="e">
        <f t="shared" ca="1" si="499"/>
        <v>#REF!</v>
      </c>
      <c r="HM188" s="167" t="e">
        <f t="shared" ca="1" si="500"/>
        <v>#REF!</v>
      </c>
      <c r="HN188" s="167" t="e">
        <f t="shared" ca="1" si="501"/>
        <v>#REF!</v>
      </c>
      <c r="HO188" s="167" t="e">
        <f t="shared" ca="1" si="502"/>
        <v>#REF!</v>
      </c>
      <c r="HP188" s="167" t="e">
        <f t="shared" ca="1" si="503"/>
        <v>#REF!</v>
      </c>
      <c r="HQ188" s="167" t="e">
        <f t="shared" ca="1" si="504"/>
        <v>#REF!</v>
      </c>
      <c r="HR188" s="167" t="e">
        <f t="shared" ca="1" si="505"/>
        <v>#REF!</v>
      </c>
      <c r="HS188" s="167" t="e">
        <f t="shared" ca="1" si="506"/>
        <v>#REF!</v>
      </c>
      <c r="HT188" s="167" t="e">
        <f t="shared" ca="1" si="507"/>
        <v>#REF!</v>
      </c>
      <c r="HU188" s="167" t="e">
        <f t="shared" ca="1" si="508"/>
        <v>#REF!</v>
      </c>
      <c r="HW188" s="167" t="e">
        <f t="shared" ca="1" si="509"/>
        <v>#REF!</v>
      </c>
      <c r="HX188" s="167">
        <f t="shared" si="510"/>
        <v>0</v>
      </c>
      <c r="HY188" s="167" t="e">
        <f t="shared" ca="1" si="592"/>
        <v>#REF!</v>
      </c>
      <c r="HZ188" s="219" t="e">
        <f t="shared" ca="1" si="593"/>
        <v>#REF!</v>
      </c>
    </row>
    <row r="189" spans="1:234" s="48" customFormat="1">
      <c r="A189" s="3" t="s">
        <v>368</v>
      </c>
      <c r="B189" s="202" t="str">
        <f>INDEX('Ref1'!$E:$E,MATCH(A189,'Ref1'!$A:$A,0))</f>
        <v>Kirklees</v>
      </c>
      <c r="C189" s="42" t="str">
        <f>INDEX(Data1!B:B,MATCH(A189,Data1!A:A,0))</f>
        <v>MD</v>
      </c>
      <c r="D189" s="253" t="str">
        <f>INDEX(Data1!C:C,MATCH(A189,Data1!A:A,0))</f>
        <v>YH</v>
      </c>
      <c r="E189" s="200" t="str">
        <f>IF($C$6="No","No",IF(COUNTIF(Inputs!$K$359:$K$398,$A189)&gt;0,"Yes","No"))</f>
        <v>No</v>
      </c>
      <c r="F189" s="404"/>
      <c r="G189" s="62">
        <f>INDEX('4_RatesSplit'!K:K,MATCH($A189,'4_RatesSplit'!$A:$A,0))</f>
        <v>0</v>
      </c>
      <c r="H189" s="171">
        <f>INDEX('4_RatesSplit'!L:L,MATCH($A189,'4_RatesSplit'!$A:$A,0))</f>
        <v>0</v>
      </c>
      <c r="I189" s="167">
        <f>INDEX('4_RatesSplit'!M:M,MATCH($A189,'4_RatesSplit'!$A:$A,0))</f>
        <v>0</v>
      </c>
      <c r="J189" s="167">
        <f>INDEX('4_RatesSplit'!N:N,MATCH($A189,'4_RatesSplit'!$A:$A,0))</f>
        <v>0</v>
      </c>
      <c r="K189" s="167">
        <f>INDEX('4_RatesSplit'!O:O,MATCH($A189,'4_RatesSplit'!$A:$A,0))</f>
        <v>0</v>
      </c>
      <c r="L189" s="167">
        <f>INDEX('4_RatesSplit'!P:P,MATCH($A189,'4_RatesSplit'!$A:$A,0))</f>
        <v>0</v>
      </c>
      <c r="M189" s="167">
        <f>INDEX('4_RatesSplit'!Q:Q,MATCH($A189,'4_RatesSplit'!$A:$A,0))</f>
        <v>0</v>
      </c>
      <c r="N189" s="167">
        <f>INDEX('4_RatesSplit'!R:R,MATCH($A189,'4_RatesSplit'!$A:$A,0))</f>
        <v>0</v>
      </c>
      <c r="O189" s="167">
        <f>INDEX('4_RatesSplit'!S:S,MATCH($A189,'4_RatesSplit'!$A:$A,0))</f>
        <v>0</v>
      </c>
      <c r="P189" s="167">
        <f>INDEX('4_RatesSplit'!T:T,MATCH($A189,'4_RatesSplit'!$A:$A,0))</f>
        <v>0</v>
      </c>
      <c r="Q189" s="167">
        <f>INDEX('4_RatesSplit'!U:U,MATCH($A189,'4_RatesSplit'!$A:$A,0))</f>
        <v>0</v>
      </c>
      <c r="R189" s="167">
        <f>INDEX('4_RatesSplit'!V:V,MATCH($A189,'4_RatesSplit'!$A:$A,0))</f>
        <v>0</v>
      </c>
      <c r="S189" s="167">
        <f>INDEX('4_RatesSplit'!W:W,MATCH($A189,'4_RatesSplit'!$A:$A,0))</f>
        <v>0</v>
      </c>
      <c r="T189" s="167">
        <f>INDEX('4_RatesSplit'!X:X,MATCH($A189,'4_RatesSplit'!$A:$A,0))</f>
        <v>0</v>
      </c>
      <c r="U189" s="167">
        <f>INDEX('4_RatesSplit'!Y:Y,MATCH($A189,'4_RatesSplit'!$A:$A,0))</f>
        <v>0</v>
      </c>
      <c r="V189" s="167">
        <f>INDEX('4_RatesSplit'!Z:Z,MATCH($A189,'4_RatesSplit'!$A:$A,0))</f>
        <v>0</v>
      </c>
      <c r="W189" s="167">
        <f>INDEX('4_RatesSplit'!AA:AA,MATCH($A189,'4_RatesSplit'!$A:$A,0))</f>
        <v>0</v>
      </c>
      <c r="X189" s="18"/>
      <c r="Y189" s="168" t="e">
        <f ca="1">INDEX('4_RatesSplit'!AT:AT,MATCH($A189,'4_RatesSplit'!$A:$A,0))</f>
        <v>#REF!</v>
      </c>
      <c r="Z189" s="168" t="e">
        <f ca="1">INDEX('4_RatesSplit'!AU:AU,MATCH($A189,'4_RatesSplit'!$A:$A,0))</f>
        <v>#REF!</v>
      </c>
      <c r="AA189" s="168" t="e">
        <f ca="1">INDEX('4_RatesSplit'!AV:AV,MATCH($A189,'4_RatesSplit'!$A:$A,0))</f>
        <v>#REF!</v>
      </c>
      <c r="AB189" s="168" t="e">
        <f ca="1">INDEX('4_RatesSplit'!AW:AW,MATCH($A189,'4_RatesSplit'!$A:$A,0))</f>
        <v>#REF!</v>
      </c>
      <c r="AC189" s="168" t="e">
        <f ca="1">INDEX('4_RatesSplit'!AX:AX,MATCH($A189,'4_RatesSplit'!$A:$A,0))</f>
        <v>#REF!</v>
      </c>
      <c r="AD189" s="168" t="e">
        <f ca="1">INDEX('4_RatesSplit'!AY:AY,MATCH($A189,'4_RatesSplit'!$A:$A,0))</f>
        <v>#REF!</v>
      </c>
      <c r="AE189" s="168" t="e">
        <f ca="1">INDEX('4_RatesSplit'!AZ:AZ,MATCH($A189,'4_RatesSplit'!$A:$A,0))</f>
        <v>#REF!</v>
      </c>
      <c r="AF189" s="168" t="e">
        <f ca="1">INDEX('4_RatesSplit'!BA:BA,MATCH($A189,'4_RatesSplit'!$A:$A,0))</f>
        <v>#REF!</v>
      </c>
      <c r="AG189" s="168" t="e">
        <f ca="1">INDEX('4_RatesSplit'!BB:BB,MATCH($A189,'4_RatesSplit'!$A:$A,0))</f>
        <v>#REF!</v>
      </c>
      <c r="AH189" s="168" t="e">
        <f ca="1">INDEX('4_RatesSplit'!BC:BC,MATCH($A189,'4_RatesSplit'!$A:$A,0))</f>
        <v>#REF!</v>
      </c>
      <c r="AI189" s="168" t="e">
        <f ca="1">INDEX('4_RatesSplit'!BD:BD,MATCH($A189,'4_RatesSplit'!$A:$A,0))</f>
        <v>#REF!</v>
      </c>
      <c r="AJ189" s="168" t="e">
        <f ca="1">INDEX('4_RatesSplit'!BE:BE,MATCH($A189,'4_RatesSplit'!$A:$A,0))</f>
        <v>#REF!</v>
      </c>
      <c r="AK189" s="168" t="e">
        <f ca="1">INDEX('4_RatesSplit'!BF:BF,MATCH($A189,'4_RatesSplit'!$A:$A,0))</f>
        <v>#REF!</v>
      </c>
      <c r="AL189" s="168" t="e">
        <f ca="1">INDEX('4_RatesSplit'!BG:BG,MATCH($A189,'4_RatesSplit'!$A:$A,0))</f>
        <v>#REF!</v>
      </c>
      <c r="AM189" s="168" t="e">
        <f ca="1">INDEX('4_RatesSplit'!BH:BH,MATCH($A189,'4_RatesSplit'!$A:$A,0))</f>
        <v>#REF!</v>
      </c>
      <c r="AN189" s="198" t="e">
        <f ca="1">INDEX('4_RatesSplit'!BI:BI,MATCH($A189,'4_RatesSplit'!$A:$A,0))</f>
        <v>#REF!</v>
      </c>
      <c r="AO189" s="114"/>
      <c r="AP189" s="167" t="e">
        <f t="shared" ca="1" si="511"/>
        <v>#REF!</v>
      </c>
      <c r="AQ189" s="167" t="e">
        <f t="shared" ca="1" si="512"/>
        <v>#REF!</v>
      </c>
      <c r="AR189" s="167" t="e">
        <f t="shared" ca="1" si="513"/>
        <v>#REF!</v>
      </c>
      <c r="AS189" s="167" t="e">
        <f t="shared" ca="1" si="514"/>
        <v>#REF!</v>
      </c>
      <c r="AT189" s="167" t="e">
        <f t="shared" ca="1" si="515"/>
        <v>#REF!</v>
      </c>
      <c r="AU189" s="167" t="e">
        <f t="shared" ca="1" si="516"/>
        <v>#REF!</v>
      </c>
      <c r="AV189" s="167" t="e">
        <f t="shared" ca="1" si="517"/>
        <v>#REF!</v>
      </c>
      <c r="AW189" s="167" t="e">
        <f t="shared" ca="1" si="518"/>
        <v>#REF!</v>
      </c>
      <c r="AX189" s="167" t="e">
        <f t="shared" ca="1" si="519"/>
        <v>#REF!</v>
      </c>
      <c r="AY189" s="167" t="e">
        <f t="shared" ca="1" si="520"/>
        <v>#REF!</v>
      </c>
      <c r="AZ189" s="167" t="e">
        <f t="shared" ca="1" si="521"/>
        <v>#REF!</v>
      </c>
      <c r="BA189" s="167" t="e">
        <f t="shared" ca="1" si="522"/>
        <v>#REF!</v>
      </c>
      <c r="BB189" s="167" t="e">
        <f t="shared" ca="1" si="523"/>
        <v>#REF!</v>
      </c>
      <c r="BC189" s="167" t="e">
        <f t="shared" ca="1" si="524"/>
        <v>#REF!</v>
      </c>
      <c r="BD189" s="167" t="e">
        <f t="shared" ca="1" si="525"/>
        <v>#REF!</v>
      </c>
      <c r="BE189" s="167" t="e">
        <f t="shared" ca="1" si="526"/>
        <v>#REF!</v>
      </c>
      <c r="BF189" s="18"/>
      <c r="BG189" s="168">
        <f>INDEX('2_Needs'!$F:$F,MATCH($A189,'2_Needs'!$A:$A,0))</f>
        <v>6.6271808471304872E-3</v>
      </c>
      <c r="BH189" s="114"/>
      <c r="BI189" s="167">
        <f t="shared" ref="BI189:BX189" si="642">IF(BI$3="reset",$BG189*BI$6,BH189*(1+$C$4))</f>
        <v>0</v>
      </c>
      <c r="BJ189" s="167">
        <f t="shared" si="642"/>
        <v>0</v>
      </c>
      <c r="BK189" s="167">
        <f t="shared" si="642"/>
        <v>0</v>
      </c>
      <c r="BL189" s="167">
        <f t="shared" si="642"/>
        <v>0</v>
      </c>
      <c r="BM189" s="167">
        <f t="shared" si="642"/>
        <v>0</v>
      </c>
      <c r="BN189" s="167">
        <f t="shared" si="642"/>
        <v>0</v>
      </c>
      <c r="BO189" s="167">
        <f t="shared" si="642"/>
        <v>0</v>
      </c>
      <c r="BP189" s="167">
        <f t="shared" si="642"/>
        <v>0</v>
      </c>
      <c r="BQ189" s="167">
        <f t="shared" si="642"/>
        <v>0</v>
      </c>
      <c r="BR189" s="167">
        <f t="shared" si="642"/>
        <v>0</v>
      </c>
      <c r="BS189" s="167">
        <f t="shared" si="642"/>
        <v>0</v>
      </c>
      <c r="BT189" s="167">
        <f t="shared" si="642"/>
        <v>0</v>
      </c>
      <c r="BU189" s="167">
        <f t="shared" si="642"/>
        <v>0</v>
      </c>
      <c r="BV189" s="167">
        <f t="shared" si="642"/>
        <v>0</v>
      </c>
      <c r="BW189" s="167">
        <f t="shared" si="642"/>
        <v>0</v>
      </c>
      <c r="BX189" s="167">
        <f t="shared" si="642"/>
        <v>0</v>
      </c>
      <c r="BZ189" s="167" t="e">
        <f t="shared" ca="1" si="445"/>
        <v>#REF!</v>
      </c>
      <c r="CA189" s="167" t="e">
        <f t="shared" ca="1" si="446"/>
        <v>#REF!</v>
      </c>
      <c r="CB189" s="167" t="e">
        <f t="shared" ca="1" si="447"/>
        <v>#REF!</v>
      </c>
      <c r="CC189" s="167" t="e">
        <f t="shared" ca="1" si="448"/>
        <v>#REF!</v>
      </c>
      <c r="CD189" s="167" t="e">
        <f t="shared" ca="1" si="449"/>
        <v>#REF!</v>
      </c>
      <c r="CE189" s="167" t="e">
        <f t="shared" ca="1" si="450"/>
        <v>#REF!</v>
      </c>
      <c r="CF189" s="167" t="e">
        <f t="shared" ca="1" si="451"/>
        <v>#REF!</v>
      </c>
      <c r="CG189" s="167" t="e">
        <f t="shared" ca="1" si="452"/>
        <v>#REF!</v>
      </c>
      <c r="CH189" s="167" t="e">
        <f t="shared" ca="1" si="453"/>
        <v>#REF!</v>
      </c>
      <c r="CI189" s="167" t="e">
        <f t="shared" ca="1" si="454"/>
        <v>#REF!</v>
      </c>
      <c r="CJ189" s="167" t="e">
        <f t="shared" ca="1" si="455"/>
        <v>#REF!</v>
      </c>
      <c r="CK189" s="167" t="e">
        <f t="shared" ca="1" si="456"/>
        <v>#REF!</v>
      </c>
      <c r="CL189" s="167" t="e">
        <f t="shared" ca="1" si="457"/>
        <v>#REF!</v>
      </c>
      <c r="CM189" s="167" t="e">
        <f t="shared" ca="1" si="458"/>
        <v>#REF!</v>
      </c>
      <c r="CN189" s="167" t="e">
        <f t="shared" ca="1" si="459"/>
        <v>#REF!</v>
      </c>
      <c r="CO189" s="167" t="e">
        <f t="shared" ca="1" si="460"/>
        <v>#REF!</v>
      </c>
      <c r="CQ189" s="167" t="e">
        <f t="shared" ca="1" si="461"/>
        <v>#REF!</v>
      </c>
      <c r="CR189" s="167" t="e">
        <f t="shared" ca="1" si="462"/>
        <v>#REF!</v>
      </c>
      <c r="CS189" s="167" t="e">
        <f t="shared" ca="1" si="463"/>
        <v>#REF!</v>
      </c>
      <c r="CT189" s="167" t="e">
        <f t="shared" ca="1" si="464"/>
        <v>#REF!</v>
      </c>
      <c r="CU189" s="167" t="e">
        <f t="shared" ca="1" si="465"/>
        <v>#REF!</v>
      </c>
      <c r="CV189" s="167" t="e">
        <f t="shared" ca="1" si="466"/>
        <v>#REF!</v>
      </c>
      <c r="CW189" s="167" t="e">
        <f t="shared" ca="1" si="467"/>
        <v>#REF!</v>
      </c>
      <c r="CX189" s="167" t="e">
        <f t="shared" ca="1" si="468"/>
        <v>#REF!</v>
      </c>
      <c r="CY189" s="167" t="e">
        <f t="shared" ca="1" si="469"/>
        <v>#REF!</v>
      </c>
      <c r="CZ189" s="167" t="e">
        <f t="shared" ca="1" si="470"/>
        <v>#REF!</v>
      </c>
      <c r="DA189" s="167" t="e">
        <f t="shared" ca="1" si="471"/>
        <v>#REF!</v>
      </c>
      <c r="DB189" s="167" t="e">
        <f t="shared" ca="1" si="472"/>
        <v>#REF!</v>
      </c>
      <c r="DC189" s="167" t="e">
        <f t="shared" ca="1" si="473"/>
        <v>#REF!</v>
      </c>
      <c r="DD189" s="167" t="e">
        <f t="shared" ca="1" si="474"/>
        <v>#REF!</v>
      </c>
      <c r="DE189" s="167" t="e">
        <f t="shared" ca="1" si="475"/>
        <v>#REF!</v>
      </c>
      <c r="DF189" s="167" t="e">
        <f t="shared" ca="1" si="476"/>
        <v>#REF!</v>
      </c>
      <c r="DH189" s="167">
        <f t="shared" si="477"/>
        <v>0</v>
      </c>
      <c r="DI189" s="167">
        <f t="shared" si="478"/>
        <v>0</v>
      </c>
      <c r="DJ189" s="167">
        <f t="shared" si="479"/>
        <v>0</v>
      </c>
      <c r="DK189" s="167">
        <f t="shared" si="480"/>
        <v>0</v>
      </c>
      <c r="DL189" s="167">
        <f t="shared" si="481"/>
        <v>0</v>
      </c>
      <c r="DM189" s="167">
        <f t="shared" si="482"/>
        <v>0</v>
      </c>
      <c r="DN189" s="167">
        <f t="shared" si="483"/>
        <v>0</v>
      </c>
      <c r="DO189" s="167">
        <f t="shared" si="484"/>
        <v>0</v>
      </c>
      <c r="DP189" s="167">
        <f t="shared" si="485"/>
        <v>0</v>
      </c>
      <c r="DQ189" s="167">
        <f t="shared" si="486"/>
        <v>0</v>
      </c>
      <c r="DR189" s="167">
        <f t="shared" si="487"/>
        <v>0</v>
      </c>
      <c r="DS189" s="167">
        <f t="shared" si="488"/>
        <v>0</v>
      </c>
      <c r="DT189" s="167">
        <f t="shared" si="489"/>
        <v>0</v>
      </c>
      <c r="DU189" s="167">
        <f t="shared" si="490"/>
        <v>0</v>
      </c>
      <c r="DV189" s="167">
        <f t="shared" si="491"/>
        <v>0</v>
      </c>
      <c r="DW189" s="167">
        <f t="shared" si="492"/>
        <v>0</v>
      </c>
      <c r="DY189" s="167" t="e">
        <f t="shared" ca="1" si="528"/>
        <v>#REF!</v>
      </c>
      <c r="DZ189" s="167" t="e">
        <f t="shared" ca="1" si="529"/>
        <v>#REF!</v>
      </c>
      <c r="EA189" s="167" t="e">
        <f t="shared" ca="1" si="530"/>
        <v>#REF!</v>
      </c>
      <c r="EB189" s="167" t="e">
        <f t="shared" ca="1" si="531"/>
        <v>#REF!</v>
      </c>
      <c r="EC189" s="167" t="e">
        <f t="shared" ca="1" si="532"/>
        <v>#REF!</v>
      </c>
      <c r="ED189" s="167" t="e">
        <f t="shared" ca="1" si="533"/>
        <v>#REF!</v>
      </c>
      <c r="EE189" s="167" t="e">
        <f t="shared" ca="1" si="534"/>
        <v>#REF!</v>
      </c>
      <c r="EF189" s="167" t="e">
        <f t="shared" ca="1" si="535"/>
        <v>#REF!</v>
      </c>
      <c r="EG189" s="167" t="e">
        <f t="shared" ca="1" si="536"/>
        <v>#REF!</v>
      </c>
      <c r="EH189" s="167" t="e">
        <f t="shared" ca="1" si="537"/>
        <v>#REF!</v>
      </c>
      <c r="EI189" s="167" t="e">
        <f t="shared" ca="1" si="538"/>
        <v>#REF!</v>
      </c>
      <c r="EJ189" s="167" t="e">
        <f t="shared" ca="1" si="539"/>
        <v>#REF!</v>
      </c>
      <c r="EK189" s="167" t="e">
        <f t="shared" ca="1" si="540"/>
        <v>#REF!</v>
      </c>
      <c r="EL189" s="167" t="e">
        <f t="shared" ca="1" si="541"/>
        <v>#REF!</v>
      </c>
      <c r="EM189" s="167" t="e">
        <f t="shared" ca="1" si="542"/>
        <v>#REF!</v>
      </c>
      <c r="EN189" s="167" t="e">
        <f t="shared" ca="1" si="543"/>
        <v>#REF!</v>
      </c>
      <c r="EP189" s="167">
        <f t="shared" si="544"/>
        <v>0</v>
      </c>
      <c r="EQ189" s="167">
        <f t="shared" si="545"/>
        <v>0</v>
      </c>
      <c r="ER189" s="167">
        <f t="shared" si="546"/>
        <v>0</v>
      </c>
      <c r="ES189" s="167">
        <f t="shared" si="547"/>
        <v>0</v>
      </c>
      <c r="ET189" s="167">
        <f t="shared" si="548"/>
        <v>0</v>
      </c>
      <c r="EU189" s="167">
        <f t="shared" si="549"/>
        <v>0</v>
      </c>
      <c r="EV189" s="167">
        <f t="shared" si="550"/>
        <v>0</v>
      </c>
      <c r="EW189" s="167">
        <f t="shared" si="551"/>
        <v>0</v>
      </c>
      <c r="EX189" s="167">
        <f t="shared" si="552"/>
        <v>0</v>
      </c>
      <c r="EY189" s="167">
        <f t="shared" si="553"/>
        <v>0</v>
      </c>
      <c r="EZ189" s="167">
        <f t="shared" si="554"/>
        <v>0</v>
      </c>
      <c r="FA189" s="167">
        <f t="shared" si="555"/>
        <v>0</v>
      </c>
      <c r="FB189" s="167">
        <f t="shared" si="556"/>
        <v>0</v>
      </c>
      <c r="FC189" s="167">
        <f t="shared" si="557"/>
        <v>0</v>
      </c>
      <c r="FD189" s="167">
        <f t="shared" si="558"/>
        <v>0</v>
      </c>
      <c r="FE189" s="167">
        <f t="shared" si="559"/>
        <v>0</v>
      </c>
      <c r="FG189" s="167">
        <f t="shared" si="560"/>
        <v>0</v>
      </c>
      <c r="FH189" s="167">
        <f t="shared" si="561"/>
        <v>0</v>
      </c>
      <c r="FI189" s="167">
        <f t="shared" si="562"/>
        <v>0</v>
      </c>
      <c r="FJ189" s="167">
        <f t="shared" si="563"/>
        <v>0</v>
      </c>
      <c r="FK189" s="167">
        <f t="shared" si="564"/>
        <v>0</v>
      </c>
      <c r="FL189" s="167">
        <f t="shared" si="565"/>
        <v>0</v>
      </c>
      <c r="FM189" s="167">
        <f t="shared" si="566"/>
        <v>0</v>
      </c>
      <c r="FN189" s="167">
        <f t="shared" si="567"/>
        <v>0</v>
      </c>
      <c r="FO189" s="167">
        <f t="shared" si="568"/>
        <v>0</v>
      </c>
      <c r="FP189" s="167">
        <f t="shared" si="569"/>
        <v>0</v>
      </c>
      <c r="FQ189" s="167">
        <f t="shared" si="570"/>
        <v>0</v>
      </c>
      <c r="FR189" s="167">
        <f t="shared" si="571"/>
        <v>0</v>
      </c>
      <c r="FS189" s="167">
        <f t="shared" si="572"/>
        <v>0</v>
      </c>
      <c r="FT189" s="167">
        <f t="shared" si="573"/>
        <v>0</v>
      </c>
      <c r="FU189" s="167">
        <f t="shared" si="574"/>
        <v>0</v>
      </c>
      <c r="FV189" s="167">
        <f t="shared" si="575"/>
        <v>0</v>
      </c>
      <c r="FX189" s="167">
        <f t="shared" si="576"/>
        <v>0</v>
      </c>
      <c r="FY189" s="167">
        <f t="shared" si="577"/>
        <v>0</v>
      </c>
      <c r="FZ189" s="167">
        <f t="shared" si="578"/>
        <v>0</v>
      </c>
      <c r="GA189" s="167">
        <f t="shared" si="579"/>
        <v>0</v>
      </c>
      <c r="GB189" s="167">
        <f t="shared" si="580"/>
        <v>0</v>
      </c>
      <c r="GC189" s="167">
        <f t="shared" si="581"/>
        <v>0</v>
      </c>
      <c r="GD189" s="167">
        <f t="shared" si="582"/>
        <v>0</v>
      </c>
      <c r="GE189" s="167">
        <f t="shared" si="583"/>
        <v>0</v>
      </c>
      <c r="GF189" s="167">
        <f t="shared" si="584"/>
        <v>0</v>
      </c>
      <c r="GG189" s="167">
        <f t="shared" si="585"/>
        <v>0</v>
      </c>
      <c r="GH189" s="167">
        <f t="shared" si="586"/>
        <v>0</v>
      </c>
      <c r="GI189" s="167">
        <f t="shared" si="587"/>
        <v>0</v>
      </c>
      <c r="GJ189" s="167">
        <f t="shared" si="588"/>
        <v>0</v>
      </c>
      <c r="GK189" s="167">
        <f t="shared" si="589"/>
        <v>0</v>
      </c>
      <c r="GL189" s="167">
        <f t="shared" si="590"/>
        <v>0</v>
      </c>
      <c r="GM189" s="167">
        <f t="shared" si="591"/>
        <v>0</v>
      </c>
      <c r="GO189" s="167" t="e">
        <f t="shared" ref="GO189:GO252" ca="1" si="643">GO$3*$BG189</f>
        <v>#REF!</v>
      </c>
      <c r="GP189" s="167" t="e">
        <f t="shared" ca="1" si="632"/>
        <v>#REF!</v>
      </c>
      <c r="GQ189" s="167" t="e">
        <f t="shared" ca="1" si="632"/>
        <v>#REF!</v>
      </c>
      <c r="GR189" s="167" t="e">
        <f t="shared" ca="1" si="632"/>
        <v>#REF!</v>
      </c>
      <c r="GS189" s="167" t="e">
        <f t="shared" ca="1" si="632"/>
        <v>#REF!</v>
      </c>
      <c r="GT189" s="167" t="e">
        <f t="shared" ca="1" si="632"/>
        <v>#REF!</v>
      </c>
      <c r="GU189" s="167" t="e">
        <f t="shared" ca="1" si="632"/>
        <v>#REF!</v>
      </c>
      <c r="GV189" s="167" t="e">
        <f t="shared" ca="1" si="632"/>
        <v>#REF!</v>
      </c>
      <c r="GW189" s="167" t="e">
        <f t="shared" ca="1" si="632"/>
        <v>#REF!</v>
      </c>
      <c r="GX189" s="167" t="e">
        <f t="shared" ca="1" si="632"/>
        <v>#REF!</v>
      </c>
      <c r="GY189" s="167" t="e">
        <f t="shared" ca="1" si="632"/>
        <v>#REF!</v>
      </c>
      <c r="GZ189" s="167" t="e">
        <f t="shared" ca="1" si="632"/>
        <v>#REF!</v>
      </c>
      <c r="HA189" s="167" t="e">
        <f t="shared" ca="1" si="632"/>
        <v>#REF!</v>
      </c>
      <c r="HB189" s="167" t="e">
        <f t="shared" ca="1" si="632"/>
        <v>#REF!</v>
      </c>
      <c r="HC189" s="167" t="e">
        <f t="shared" ca="1" si="632"/>
        <v>#REF!</v>
      </c>
      <c r="HD189" s="167" t="e">
        <f t="shared" ca="1" si="632"/>
        <v>#REF!</v>
      </c>
      <c r="HF189" s="167" t="e">
        <f t="shared" ca="1" si="493"/>
        <v>#REF!</v>
      </c>
      <c r="HG189" s="167" t="e">
        <f t="shared" ca="1" si="494"/>
        <v>#REF!</v>
      </c>
      <c r="HH189" s="167" t="e">
        <f t="shared" ca="1" si="495"/>
        <v>#REF!</v>
      </c>
      <c r="HI189" s="167" t="e">
        <f t="shared" ca="1" si="496"/>
        <v>#REF!</v>
      </c>
      <c r="HJ189" s="167" t="e">
        <f t="shared" ca="1" si="497"/>
        <v>#REF!</v>
      </c>
      <c r="HK189" s="167" t="e">
        <f t="shared" ca="1" si="498"/>
        <v>#REF!</v>
      </c>
      <c r="HL189" s="167" t="e">
        <f t="shared" ca="1" si="499"/>
        <v>#REF!</v>
      </c>
      <c r="HM189" s="167" t="e">
        <f t="shared" ca="1" si="500"/>
        <v>#REF!</v>
      </c>
      <c r="HN189" s="167" t="e">
        <f t="shared" ca="1" si="501"/>
        <v>#REF!</v>
      </c>
      <c r="HO189" s="167" t="e">
        <f t="shared" ca="1" si="502"/>
        <v>#REF!</v>
      </c>
      <c r="HP189" s="167" t="e">
        <f t="shared" ca="1" si="503"/>
        <v>#REF!</v>
      </c>
      <c r="HQ189" s="167" t="e">
        <f t="shared" ca="1" si="504"/>
        <v>#REF!</v>
      </c>
      <c r="HR189" s="167" t="e">
        <f t="shared" ca="1" si="505"/>
        <v>#REF!</v>
      </c>
      <c r="HS189" s="167" t="e">
        <f t="shared" ca="1" si="506"/>
        <v>#REF!</v>
      </c>
      <c r="HT189" s="167" t="e">
        <f t="shared" ca="1" si="507"/>
        <v>#REF!</v>
      </c>
      <c r="HU189" s="167" t="e">
        <f t="shared" ca="1" si="508"/>
        <v>#REF!</v>
      </c>
      <c r="HW189" s="167" t="e">
        <f t="shared" ca="1" si="509"/>
        <v>#REF!</v>
      </c>
      <c r="HX189" s="167">
        <f t="shared" si="510"/>
        <v>0</v>
      </c>
      <c r="HY189" s="167" t="e">
        <f t="shared" ca="1" si="592"/>
        <v>#REF!</v>
      </c>
      <c r="HZ189" s="219" t="e">
        <f t="shared" ca="1" si="593"/>
        <v>#REF!</v>
      </c>
    </row>
    <row r="190" spans="1:234" s="48" customFormat="1">
      <c r="A190" s="3" t="s">
        <v>370</v>
      </c>
      <c r="B190" s="202" t="str">
        <f>INDEX('Ref1'!$E:$E,MATCH(A190,'Ref1'!$A:$A,0))</f>
        <v>Knowsley</v>
      </c>
      <c r="C190" s="42" t="str">
        <f>INDEX(Data1!B:B,MATCH(A190,Data1!A:A,0))</f>
        <v>MD</v>
      </c>
      <c r="D190" s="253" t="str">
        <f>INDEX(Data1!C:C,MATCH(A190,Data1!A:A,0))</f>
        <v>NW</v>
      </c>
      <c r="E190" s="200" t="str">
        <f>IF($C$6="No","No",IF(COUNTIF(Inputs!$K$359:$K$398,$A190)&gt;0,"Yes","No"))</f>
        <v>No</v>
      </c>
      <c r="F190" s="404"/>
      <c r="G190" s="62">
        <f>INDEX('4_RatesSplit'!K:K,MATCH($A190,'4_RatesSplit'!$A:$A,0))</f>
        <v>0</v>
      </c>
      <c r="H190" s="171">
        <f>INDEX('4_RatesSplit'!L:L,MATCH($A190,'4_RatesSplit'!$A:$A,0))</f>
        <v>0</v>
      </c>
      <c r="I190" s="167">
        <f>INDEX('4_RatesSplit'!M:M,MATCH($A190,'4_RatesSplit'!$A:$A,0))</f>
        <v>0</v>
      </c>
      <c r="J190" s="167">
        <f>INDEX('4_RatesSplit'!N:N,MATCH($A190,'4_RatesSplit'!$A:$A,0))</f>
        <v>0</v>
      </c>
      <c r="K190" s="167">
        <f>INDEX('4_RatesSplit'!O:O,MATCH($A190,'4_RatesSplit'!$A:$A,0))</f>
        <v>0</v>
      </c>
      <c r="L190" s="167">
        <f>INDEX('4_RatesSplit'!P:P,MATCH($A190,'4_RatesSplit'!$A:$A,0))</f>
        <v>0</v>
      </c>
      <c r="M190" s="167">
        <f>INDEX('4_RatesSplit'!Q:Q,MATCH($A190,'4_RatesSplit'!$A:$A,0))</f>
        <v>0</v>
      </c>
      <c r="N190" s="167">
        <f>INDEX('4_RatesSplit'!R:R,MATCH($A190,'4_RatesSplit'!$A:$A,0))</f>
        <v>0</v>
      </c>
      <c r="O190" s="167">
        <f>INDEX('4_RatesSplit'!S:S,MATCH($A190,'4_RatesSplit'!$A:$A,0))</f>
        <v>0</v>
      </c>
      <c r="P190" s="167">
        <f>INDEX('4_RatesSplit'!T:T,MATCH($A190,'4_RatesSplit'!$A:$A,0))</f>
        <v>0</v>
      </c>
      <c r="Q190" s="167">
        <f>INDEX('4_RatesSplit'!U:U,MATCH($A190,'4_RatesSplit'!$A:$A,0))</f>
        <v>0</v>
      </c>
      <c r="R190" s="167">
        <f>INDEX('4_RatesSplit'!V:V,MATCH($A190,'4_RatesSplit'!$A:$A,0))</f>
        <v>0</v>
      </c>
      <c r="S190" s="167">
        <f>INDEX('4_RatesSplit'!W:W,MATCH($A190,'4_RatesSplit'!$A:$A,0))</f>
        <v>0</v>
      </c>
      <c r="T190" s="167">
        <f>INDEX('4_RatesSplit'!X:X,MATCH($A190,'4_RatesSplit'!$A:$A,0))</f>
        <v>0</v>
      </c>
      <c r="U190" s="167">
        <f>INDEX('4_RatesSplit'!Y:Y,MATCH($A190,'4_RatesSplit'!$A:$A,0))</f>
        <v>0</v>
      </c>
      <c r="V190" s="167">
        <f>INDEX('4_RatesSplit'!Z:Z,MATCH($A190,'4_RatesSplit'!$A:$A,0))</f>
        <v>0</v>
      </c>
      <c r="W190" s="167">
        <f>INDEX('4_RatesSplit'!AA:AA,MATCH($A190,'4_RatesSplit'!$A:$A,0))</f>
        <v>0</v>
      </c>
      <c r="X190" s="18"/>
      <c r="Y190" s="168" t="e">
        <f ca="1">INDEX('4_RatesSplit'!AT:AT,MATCH($A190,'4_RatesSplit'!$A:$A,0))</f>
        <v>#REF!</v>
      </c>
      <c r="Z190" s="168" t="e">
        <f ca="1">INDEX('4_RatesSplit'!AU:AU,MATCH($A190,'4_RatesSplit'!$A:$A,0))</f>
        <v>#REF!</v>
      </c>
      <c r="AA190" s="168" t="e">
        <f ca="1">INDEX('4_RatesSplit'!AV:AV,MATCH($A190,'4_RatesSplit'!$A:$A,0))</f>
        <v>#REF!</v>
      </c>
      <c r="AB190" s="168" t="e">
        <f ca="1">INDEX('4_RatesSplit'!AW:AW,MATCH($A190,'4_RatesSplit'!$A:$A,0))</f>
        <v>#REF!</v>
      </c>
      <c r="AC190" s="168" t="e">
        <f ca="1">INDEX('4_RatesSplit'!AX:AX,MATCH($A190,'4_RatesSplit'!$A:$A,0))</f>
        <v>#REF!</v>
      </c>
      <c r="AD190" s="168" t="e">
        <f ca="1">INDEX('4_RatesSplit'!AY:AY,MATCH($A190,'4_RatesSplit'!$A:$A,0))</f>
        <v>#REF!</v>
      </c>
      <c r="AE190" s="168" t="e">
        <f ca="1">INDEX('4_RatesSplit'!AZ:AZ,MATCH($A190,'4_RatesSplit'!$A:$A,0))</f>
        <v>#REF!</v>
      </c>
      <c r="AF190" s="168" t="e">
        <f ca="1">INDEX('4_RatesSplit'!BA:BA,MATCH($A190,'4_RatesSplit'!$A:$A,0))</f>
        <v>#REF!</v>
      </c>
      <c r="AG190" s="168" t="e">
        <f ca="1">INDEX('4_RatesSplit'!BB:BB,MATCH($A190,'4_RatesSplit'!$A:$A,0))</f>
        <v>#REF!</v>
      </c>
      <c r="AH190" s="168" t="e">
        <f ca="1">INDEX('4_RatesSplit'!BC:BC,MATCH($A190,'4_RatesSplit'!$A:$A,0))</f>
        <v>#REF!</v>
      </c>
      <c r="AI190" s="168" t="e">
        <f ca="1">INDEX('4_RatesSplit'!BD:BD,MATCH($A190,'4_RatesSplit'!$A:$A,0))</f>
        <v>#REF!</v>
      </c>
      <c r="AJ190" s="168" t="e">
        <f ca="1">INDEX('4_RatesSplit'!BE:BE,MATCH($A190,'4_RatesSplit'!$A:$A,0))</f>
        <v>#REF!</v>
      </c>
      <c r="AK190" s="168" t="e">
        <f ca="1">INDEX('4_RatesSplit'!BF:BF,MATCH($A190,'4_RatesSplit'!$A:$A,0))</f>
        <v>#REF!</v>
      </c>
      <c r="AL190" s="168" t="e">
        <f ca="1">INDEX('4_RatesSplit'!BG:BG,MATCH($A190,'4_RatesSplit'!$A:$A,0))</f>
        <v>#REF!</v>
      </c>
      <c r="AM190" s="168" t="e">
        <f ca="1">INDEX('4_RatesSplit'!BH:BH,MATCH($A190,'4_RatesSplit'!$A:$A,0))</f>
        <v>#REF!</v>
      </c>
      <c r="AN190" s="198" t="e">
        <f ca="1">INDEX('4_RatesSplit'!BI:BI,MATCH($A190,'4_RatesSplit'!$A:$A,0))</f>
        <v>#REF!</v>
      </c>
      <c r="AO190" s="114"/>
      <c r="AP190" s="167" t="e">
        <f t="shared" ca="1" si="511"/>
        <v>#REF!</v>
      </c>
      <c r="AQ190" s="167" t="e">
        <f t="shared" ca="1" si="512"/>
        <v>#REF!</v>
      </c>
      <c r="AR190" s="167" t="e">
        <f t="shared" ca="1" si="513"/>
        <v>#REF!</v>
      </c>
      <c r="AS190" s="167" t="e">
        <f t="shared" ca="1" si="514"/>
        <v>#REF!</v>
      </c>
      <c r="AT190" s="167" t="e">
        <f t="shared" ca="1" si="515"/>
        <v>#REF!</v>
      </c>
      <c r="AU190" s="167" t="e">
        <f t="shared" ca="1" si="516"/>
        <v>#REF!</v>
      </c>
      <c r="AV190" s="167" t="e">
        <f t="shared" ca="1" si="517"/>
        <v>#REF!</v>
      </c>
      <c r="AW190" s="167" t="e">
        <f t="shared" ca="1" si="518"/>
        <v>#REF!</v>
      </c>
      <c r="AX190" s="167" t="e">
        <f t="shared" ca="1" si="519"/>
        <v>#REF!</v>
      </c>
      <c r="AY190" s="167" t="e">
        <f t="shared" ca="1" si="520"/>
        <v>#REF!</v>
      </c>
      <c r="AZ190" s="167" t="e">
        <f t="shared" ca="1" si="521"/>
        <v>#REF!</v>
      </c>
      <c r="BA190" s="167" t="e">
        <f t="shared" ca="1" si="522"/>
        <v>#REF!</v>
      </c>
      <c r="BB190" s="167" t="e">
        <f t="shared" ca="1" si="523"/>
        <v>#REF!</v>
      </c>
      <c r="BC190" s="167" t="e">
        <f t="shared" ca="1" si="524"/>
        <v>#REF!</v>
      </c>
      <c r="BD190" s="167" t="e">
        <f t="shared" ca="1" si="525"/>
        <v>#REF!</v>
      </c>
      <c r="BE190" s="167" t="e">
        <f t="shared" ca="1" si="526"/>
        <v>#REF!</v>
      </c>
      <c r="BF190" s="18"/>
      <c r="BG190" s="168">
        <f>INDEX('2_Needs'!$F:$F,MATCH($A190,'2_Needs'!$A:$A,0))</f>
        <v>5.0007263895014845E-3</v>
      </c>
      <c r="BH190" s="114"/>
      <c r="BI190" s="167">
        <f t="shared" ref="BI190:BX190" si="644">IF(BI$3="reset",$BG190*BI$6,BH190*(1+$C$4))</f>
        <v>0</v>
      </c>
      <c r="BJ190" s="167">
        <f t="shared" si="644"/>
        <v>0</v>
      </c>
      <c r="BK190" s="167">
        <f t="shared" si="644"/>
        <v>0</v>
      </c>
      <c r="BL190" s="167">
        <f t="shared" si="644"/>
        <v>0</v>
      </c>
      <c r="BM190" s="167">
        <f t="shared" si="644"/>
        <v>0</v>
      </c>
      <c r="BN190" s="167">
        <f t="shared" si="644"/>
        <v>0</v>
      </c>
      <c r="BO190" s="167">
        <f t="shared" si="644"/>
        <v>0</v>
      </c>
      <c r="BP190" s="167">
        <f t="shared" si="644"/>
        <v>0</v>
      </c>
      <c r="BQ190" s="167">
        <f t="shared" si="644"/>
        <v>0</v>
      </c>
      <c r="BR190" s="167">
        <f t="shared" si="644"/>
        <v>0</v>
      </c>
      <c r="BS190" s="167">
        <f t="shared" si="644"/>
        <v>0</v>
      </c>
      <c r="BT190" s="167">
        <f t="shared" si="644"/>
        <v>0</v>
      </c>
      <c r="BU190" s="167">
        <f t="shared" si="644"/>
        <v>0</v>
      </c>
      <c r="BV190" s="167">
        <f t="shared" si="644"/>
        <v>0</v>
      </c>
      <c r="BW190" s="167">
        <f t="shared" si="644"/>
        <v>0</v>
      </c>
      <c r="BX190" s="167">
        <f t="shared" si="644"/>
        <v>0</v>
      </c>
      <c r="BZ190" s="167" t="e">
        <f t="shared" ca="1" si="445"/>
        <v>#REF!</v>
      </c>
      <c r="CA190" s="167" t="e">
        <f t="shared" ca="1" si="446"/>
        <v>#REF!</v>
      </c>
      <c r="CB190" s="167" t="e">
        <f t="shared" ca="1" si="447"/>
        <v>#REF!</v>
      </c>
      <c r="CC190" s="167" t="e">
        <f t="shared" ca="1" si="448"/>
        <v>#REF!</v>
      </c>
      <c r="CD190" s="167" t="e">
        <f t="shared" ca="1" si="449"/>
        <v>#REF!</v>
      </c>
      <c r="CE190" s="167" t="e">
        <f t="shared" ca="1" si="450"/>
        <v>#REF!</v>
      </c>
      <c r="CF190" s="167" t="e">
        <f t="shared" ca="1" si="451"/>
        <v>#REF!</v>
      </c>
      <c r="CG190" s="167" t="e">
        <f t="shared" ca="1" si="452"/>
        <v>#REF!</v>
      </c>
      <c r="CH190" s="167" t="e">
        <f t="shared" ca="1" si="453"/>
        <v>#REF!</v>
      </c>
      <c r="CI190" s="167" t="e">
        <f t="shared" ca="1" si="454"/>
        <v>#REF!</v>
      </c>
      <c r="CJ190" s="167" t="e">
        <f t="shared" ca="1" si="455"/>
        <v>#REF!</v>
      </c>
      <c r="CK190" s="167" t="e">
        <f t="shared" ca="1" si="456"/>
        <v>#REF!</v>
      </c>
      <c r="CL190" s="167" t="e">
        <f t="shared" ca="1" si="457"/>
        <v>#REF!</v>
      </c>
      <c r="CM190" s="167" t="e">
        <f t="shared" ca="1" si="458"/>
        <v>#REF!</v>
      </c>
      <c r="CN190" s="167" t="e">
        <f t="shared" ca="1" si="459"/>
        <v>#REF!</v>
      </c>
      <c r="CO190" s="167" t="e">
        <f t="shared" ca="1" si="460"/>
        <v>#REF!</v>
      </c>
      <c r="CQ190" s="167" t="e">
        <f t="shared" ca="1" si="461"/>
        <v>#REF!</v>
      </c>
      <c r="CR190" s="167" t="e">
        <f t="shared" ca="1" si="462"/>
        <v>#REF!</v>
      </c>
      <c r="CS190" s="167" t="e">
        <f t="shared" ca="1" si="463"/>
        <v>#REF!</v>
      </c>
      <c r="CT190" s="167" t="e">
        <f t="shared" ca="1" si="464"/>
        <v>#REF!</v>
      </c>
      <c r="CU190" s="167" t="e">
        <f t="shared" ca="1" si="465"/>
        <v>#REF!</v>
      </c>
      <c r="CV190" s="167" t="e">
        <f t="shared" ca="1" si="466"/>
        <v>#REF!</v>
      </c>
      <c r="CW190" s="167" t="e">
        <f t="shared" ca="1" si="467"/>
        <v>#REF!</v>
      </c>
      <c r="CX190" s="167" t="e">
        <f t="shared" ca="1" si="468"/>
        <v>#REF!</v>
      </c>
      <c r="CY190" s="167" t="e">
        <f t="shared" ca="1" si="469"/>
        <v>#REF!</v>
      </c>
      <c r="CZ190" s="167" t="e">
        <f t="shared" ca="1" si="470"/>
        <v>#REF!</v>
      </c>
      <c r="DA190" s="167" t="e">
        <f t="shared" ca="1" si="471"/>
        <v>#REF!</v>
      </c>
      <c r="DB190" s="167" t="e">
        <f t="shared" ca="1" si="472"/>
        <v>#REF!</v>
      </c>
      <c r="DC190" s="167" t="e">
        <f t="shared" ca="1" si="473"/>
        <v>#REF!</v>
      </c>
      <c r="DD190" s="167" t="e">
        <f t="shared" ca="1" si="474"/>
        <v>#REF!</v>
      </c>
      <c r="DE190" s="167" t="e">
        <f t="shared" ca="1" si="475"/>
        <v>#REF!</v>
      </c>
      <c r="DF190" s="167" t="e">
        <f t="shared" ca="1" si="476"/>
        <v>#REF!</v>
      </c>
      <c r="DH190" s="167">
        <f t="shared" si="477"/>
        <v>0</v>
      </c>
      <c r="DI190" s="167">
        <f t="shared" si="478"/>
        <v>0</v>
      </c>
      <c r="DJ190" s="167">
        <f t="shared" si="479"/>
        <v>0</v>
      </c>
      <c r="DK190" s="167">
        <f t="shared" si="480"/>
        <v>0</v>
      </c>
      <c r="DL190" s="167">
        <f t="shared" si="481"/>
        <v>0</v>
      </c>
      <c r="DM190" s="167">
        <f t="shared" si="482"/>
        <v>0</v>
      </c>
      <c r="DN190" s="167">
        <f t="shared" si="483"/>
        <v>0</v>
      </c>
      <c r="DO190" s="167">
        <f t="shared" si="484"/>
        <v>0</v>
      </c>
      <c r="DP190" s="167">
        <f t="shared" si="485"/>
        <v>0</v>
      </c>
      <c r="DQ190" s="167">
        <f t="shared" si="486"/>
        <v>0</v>
      </c>
      <c r="DR190" s="167">
        <f t="shared" si="487"/>
        <v>0</v>
      </c>
      <c r="DS190" s="167">
        <f t="shared" si="488"/>
        <v>0</v>
      </c>
      <c r="DT190" s="167">
        <f t="shared" si="489"/>
        <v>0</v>
      </c>
      <c r="DU190" s="167">
        <f t="shared" si="490"/>
        <v>0</v>
      </c>
      <c r="DV190" s="167">
        <f t="shared" si="491"/>
        <v>0</v>
      </c>
      <c r="DW190" s="167">
        <f t="shared" si="492"/>
        <v>0</v>
      </c>
      <c r="DY190" s="167" t="e">
        <f t="shared" ca="1" si="528"/>
        <v>#REF!</v>
      </c>
      <c r="DZ190" s="167" t="e">
        <f t="shared" ca="1" si="529"/>
        <v>#REF!</v>
      </c>
      <c r="EA190" s="167" t="e">
        <f t="shared" ca="1" si="530"/>
        <v>#REF!</v>
      </c>
      <c r="EB190" s="167" t="e">
        <f t="shared" ca="1" si="531"/>
        <v>#REF!</v>
      </c>
      <c r="EC190" s="167" t="e">
        <f t="shared" ca="1" si="532"/>
        <v>#REF!</v>
      </c>
      <c r="ED190" s="167" t="e">
        <f t="shared" ca="1" si="533"/>
        <v>#REF!</v>
      </c>
      <c r="EE190" s="167" t="e">
        <f t="shared" ca="1" si="534"/>
        <v>#REF!</v>
      </c>
      <c r="EF190" s="167" t="e">
        <f t="shared" ca="1" si="535"/>
        <v>#REF!</v>
      </c>
      <c r="EG190" s="167" t="e">
        <f t="shared" ca="1" si="536"/>
        <v>#REF!</v>
      </c>
      <c r="EH190" s="167" t="e">
        <f t="shared" ca="1" si="537"/>
        <v>#REF!</v>
      </c>
      <c r="EI190" s="167" t="e">
        <f t="shared" ca="1" si="538"/>
        <v>#REF!</v>
      </c>
      <c r="EJ190" s="167" t="e">
        <f t="shared" ca="1" si="539"/>
        <v>#REF!</v>
      </c>
      <c r="EK190" s="167" t="e">
        <f t="shared" ca="1" si="540"/>
        <v>#REF!</v>
      </c>
      <c r="EL190" s="167" t="e">
        <f t="shared" ca="1" si="541"/>
        <v>#REF!</v>
      </c>
      <c r="EM190" s="167" t="e">
        <f t="shared" ca="1" si="542"/>
        <v>#REF!</v>
      </c>
      <c r="EN190" s="167" t="e">
        <f t="shared" ca="1" si="543"/>
        <v>#REF!</v>
      </c>
      <c r="EP190" s="167">
        <f t="shared" si="544"/>
        <v>0</v>
      </c>
      <c r="EQ190" s="167">
        <f t="shared" si="545"/>
        <v>0</v>
      </c>
      <c r="ER190" s="167">
        <f t="shared" si="546"/>
        <v>0</v>
      </c>
      <c r="ES190" s="167">
        <f t="shared" si="547"/>
        <v>0</v>
      </c>
      <c r="ET190" s="167">
        <f t="shared" si="548"/>
        <v>0</v>
      </c>
      <c r="EU190" s="167">
        <f t="shared" si="549"/>
        <v>0</v>
      </c>
      <c r="EV190" s="167">
        <f t="shared" si="550"/>
        <v>0</v>
      </c>
      <c r="EW190" s="167">
        <f t="shared" si="551"/>
        <v>0</v>
      </c>
      <c r="EX190" s="167">
        <f t="shared" si="552"/>
        <v>0</v>
      </c>
      <c r="EY190" s="167">
        <f t="shared" si="553"/>
        <v>0</v>
      </c>
      <c r="EZ190" s="167">
        <f t="shared" si="554"/>
        <v>0</v>
      </c>
      <c r="FA190" s="167">
        <f t="shared" si="555"/>
        <v>0</v>
      </c>
      <c r="FB190" s="167">
        <f t="shared" si="556"/>
        <v>0</v>
      </c>
      <c r="FC190" s="167">
        <f t="shared" si="557"/>
        <v>0</v>
      </c>
      <c r="FD190" s="167">
        <f t="shared" si="558"/>
        <v>0</v>
      </c>
      <c r="FE190" s="167">
        <f t="shared" si="559"/>
        <v>0</v>
      </c>
      <c r="FG190" s="167">
        <f t="shared" si="560"/>
        <v>0</v>
      </c>
      <c r="FH190" s="167">
        <f t="shared" si="561"/>
        <v>0</v>
      </c>
      <c r="FI190" s="167">
        <f t="shared" si="562"/>
        <v>0</v>
      </c>
      <c r="FJ190" s="167">
        <f t="shared" si="563"/>
        <v>0</v>
      </c>
      <c r="FK190" s="167">
        <f t="shared" si="564"/>
        <v>0</v>
      </c>
      <c r="FL190" s="167">
        <f t="shared" si="565"/>
        <v>0</v>
      </c>
      <c r="FM190" s="167">
        <f t="shared" si="566"/>
        <v>0</v>
      </c>
      <c r="FN190" s="167">
        <f t="shared" si="567"/>
        <v>0</v>
      </c>
      <c r="FO190" s="167">
        <f t="shared" si="568"/>
        <v>0</v>
      </c>
      <c r="FP190" s="167">
        <f t="shared" si="569"/>
        <v>0</v>
      </c>
      <c r="FQ190" s="167">
        <f t="shared" si="570"/>
        <v>0</v>
      </c>
      <c r="FR190" s="167">
        <f t="shared" si="571"/>
        <v>0</v>
      </c>
      <c r="FS190" s="167">
        <f t="shared" si="572"/>
        <v>0</v>
      </c>
      <c r="FT190" s="167">
        <f t="shared" si="573"/>
        <v>0</v>
      </c>
      <c r="FU190" s="167">
        <f t="shared" si="574"/>
        <v>0</v>
      </c>
      <c r="FV190" s="167">
        <f t="shared" si="575"/>
        <v>0</v>
      </c>
      <c r="FX190" s="167">
        <f t="shared" si="576"/>
        <v>0</v>
      </c>
      <c r="FY190" s="167">
        <f t="shared" si="577"/>
        <v>0</v>
      </c>
      <c r="FZ190" s="167">
        <f t="shared" si="578"/>
        <v>0</v>
      </c>
      <c r="GA190" s="167">
        <f t="shared" si="579"/>
        <v>0</v>
      </c>
      <c r="GB190" s="167">
        <f t="shared" si="580"/>
        <v>0</v>
      </c>
      <c r="GC190" s="167">
        <f t="shared" si="581"/>
        <v>0</v>
      </c>
      <c r="GD190" s="167">
        <f t="shared" si="582"/>
        <v>0</v>
      </c>
      <c r="GE190" s="167">
        <f t="shared" si="583"/>
        <v>0</v>
      </c>
      <c r="GF190" s="167">
        <f t="shared" si="584"/>
        <v>0</v>
      </c>
      <c r="GG190" s="167">
        <f t="shared" si="585"/>
        <v>0</v>
      </c>
      <c r="GH190" s="167">
        <f t="shared" si="586"/>
        <v>0</v>
      </c>
      <c r="GI190" s="167">
        <f t="shared" si="587"/>
        <v>0</v>
      </c>
      <c r="GJ190" s="167">
        <f t="shared" si="588"/>
        <v>0</v>
      </c>
      <c r="GK190" s="167">
        <f t="shared" si="589"/>
        <v>0</v>
      </c>
      <c r="GL190" s="167">
        <f t="shared" si="590"/>
        <v>0</v>
      </c>
      <c r="GM190" s="167">
        <f t="shared" si="591"/>
        <v>0</v>
      </c>
      <c r="GO190" s="167" t="e">
        <f t="shared" ca="1" si="643"/>
        <v>#REF!</v>
      </c>
      <c r="GP190" s="167" t="e">
        <f t="shared" ca="1" si="632"/>
        <v>#REF!</v>
      </c>
      <c r="GQ190" s="167" t="e">
        <f t="shared" ca="1" si="632"/>
        <v>#REF!</v>
      </c>
      <c r="GR190" s="167" t="e">
        <f t="shared" ca="1" si="632"/>
        <v>#REF!</v>
      </c>
      <c r="GS190" s="167" t="e">
        <f t="shared" ca="1" si="632"/>
        <v>#REF!</v>
      </c>
      <c r="GT190" s="167" t="e">
        <f t="shared" ca="1" si="632"/>
        <v>#REF!</v>
      </c>
      <c r="GU190" s="167" t="e">
        <f t="shared" ca="1" si="632"/>
        <v>#REF!</v>
      </c>
      <c r="GV190" s="167" t="e">
        <f t="shared" ca="1" si="632"/>
        <v>#REF!</v>
      </c>
      <c r="GW190" s="167" t="e">
        <f t="shared" ca="1" si="632"/>
        <v>#REF!</v>
      </c>
      <c r="GX190" s="167" t="e">
        <f t="shared" ca="1" si="632"/>
        <v>#REF!</v>
      </c>
      <c r="GY190" s="167" t="e">
        <f t="shared" ca="1" si="632"/>
        <v>#REF!</v>
      </c>
      <c r="GZ190" s="167" t="e">
        <f t="shared" ca="1" si="632"/>
        <v>#REF!</v>
      </c>
      <c r="HA190" s="167" t="e">
        <f t="shared" ca="1" si="632"/>
        <v>#REF!</v>
      </c>
      <c r="HB190" s="167" t="e">
        <f t="shared" ca="1" si="632"/>
        <v>#REF!</v>
      </c>
      <c r="HC190" s="167" t="e">
        <f t="shared" ca="1" si="632"/>
        <v>#REF!</v>
      </c>
      <c r="HD190" s="167" t="e">
        <f t="shared" ca="1" si="632"/>
        <v>#REF!</v>
      </c>
      <c r="HF190" s="167" t="e">
        <f t="shared" ca="1" si="493"/>
        <v>#REF!</v>
      </c>
      <c r="HG190" s="167" t="e">
        <f t="shared" ca="1" si="494"/>
        <v>#REF!</v>
      </c>
      <c r="HH190" s="167" t="e">
        <f t="shared" ca="1" si="495"/>
        <v>#REF!</v>
      </c>
      <c r="HI190" s="167" t="e">
        <f t="shared" ca="1" si="496"/>
        <v>#REF!</v>
      </c>
      <c r="HJ190" s="167" t="e">
        <f t="shared" ca="1" si="497"/>
        <v>#REF!</v>
      </c>
      <c r="HK190" s="167" t="e">
        <f t="shared" ca="1" si="498"/>
        <v>#REF!</v>
      </c>
      <c r="HL190" s="167" t="e">
        <f t="shared" ca="1" si="499"/>
        <v>#REF!</v>
      </c>
      <c r="HM190" s="167" t="e">
        <f t="shared" ca="1" si="500"/>
        <v>#REF!</v>
      </c>
      <c r="HN190" s="167" t="e">
        <f t="shared" ca="1" si="501"/>
        <v>#REF!</v>
      </c>
      <c r="HO190" s="167" t="e">
        <f t="shared" ca="1" si="502"/>
        <v>#REF!</v>
      </c>
      <c r="HP190" s="167" t="e">
        <f t="shared" ca="1" si="503"/>
        <v>#REF!</v>
      </c>
      <c r="HQ190" s="167" t="e">
        <f t="shared" ca="1" si="504"/>
        <v>#REF!</v>
      </c>
      <c r="HR190" s="167" t="e">
        <f t="shared" ca="1" si="505"/>
        <v>#REF!</v>
      </c>
      <c r="HS190" s="167" t="e">
        <f t="shared" ca="1" si="506"/>
        <v>#REF!</v>
      </c>
      <c r="HT190" s="167" t="e">
        <f t="shared" ca="1" si="507"/>
        <v>#REF!</v>
      </c>
      <c r="HU190" s="167" t="e">
        <f t="shared" ca="1" si="508"/>
        <v>#REF!</v>
      </c>
      <c r="HW190" s="167" t="e">
        <f t="shared" ca="1" si="509"/>
        <v>#REF!</v>
      </c>
      <c r="HX190" s="167">
        <f t="shared" si="510"/>
        <v>0</v>
      </c>
      <c r="HY190" s="167" t="e">
        <f t="shared" ca="1" si="592"/>
        <v>#REF!</v>
      </c>
      <c r="HZ190" s="219" t="e">
        <f t="shared" ca="1" si="593"/>
        <v>#REF!</v>
      </c>
    </row>
    <row r="191" spans="1:234" s="48" customFormat="1">
      <c r="A191" s="3" t="s">
        <v>372</v>
      </c>
      <c r="B191" s="202" t="str">
        <f>INDEX('Ref1'!$E:$E,MATCH(A191,'Ref1'!$A:$A,0))</f>
        <v>Lambeth</v>
      </c>
      <c r="C191" s="42" t="str">
        <f>INDEX(Data1!B:B,MATCH(A191,Data1!A:A,0))</f>
        <v>ILB</v>
      </c>
      <c r="D191" s="253" t="str">
        <f>INDEX(Data1!C:C,MATCH(A191,Data1!A:A,0))</f>
        <v>L</v>
      </c>
      <c r="E191" s="200" t="str">
        <f>IF($C$6="No","No",IF(COUNTIF(Inputs!$K$359:$K$398,$A191)&gt;0,"Yes","No"))</f>
        <v>No</v>
      </c>
      <c r="F191" s="404"/>
      <c r="G191" s="62">
        <f>INDEX('4_RatesSplit'!K:K,MATCH($A191,'4_RatesSplit'!$A:$A,0))</f>
        <v>0</v>
      </c>
      <c r="H191" s="171">
        <f>INDEX('4_RatesSplit'!L:L,MATCH($A191,'4_RatesSplit'!$A:$A,0))</f>
        <v>0</v>
      </c>
      <c r="I191" s="167">
        <f>INDEX('4_RatesSplit'!M:M,MATCH($A191,'4_RatesSplit'!$A:$A,0))</f>
        <v>0</v>
      </c>
      <c r="J191" s="167">
        <f>INDEX('4_RatesSplit'!N:N,MATCH($A191,'4_RatesSplit'!$A:$A,0))</f>
        <v>0</v>
      </c>
      <c r="K191" s="167">
        <f>INDEX('4_RatesSplit'!O:O,MATCH($A191,'4_RatesSplit'!$A:$A,0))</f>
        <v>0</v>
      </c>
      <c r="L191" s="167">
        <f>INDEX('4_RatesSplit'!P:P,MATCH($A191,'4_RatesSplit'!$A:$A,0))</f>
        <v>0</v>
      </c>
      <c r="M191" s="167">
        <f>INDEX('4_RatesSplit'!Q:Q,MATCH($A191,'4_RatesSplit'!$A:$A,0))</f>
        <v>0</v>
      </c>
      <c r="N191" s="167">
        <f>INDEX('4_RatesSplit'!R:R,MATCH($A191,'4_RatesSplit'!$A:$A,0))</f>
        <v>0</v>
      </c>
      <c r="O191" s="167">
        <f>INDEX('4_RatesSplit'!S:S,MATCH($A191,'4_RatesSplit'!$A:$A,0))</f>
        <v>0</v>
      </c>
      <c r="P191" s="167">
        <f>INDEX('4_RatesSplit'!T:T,MATCH($A191,'4_RatesSplit'!$A:$A,0))</f>
        <v>0</v>
      </c>
      <c r="Q191" s="167">
        <f>INDEX('4_RatesSplit'!U:U,MATCH($A191,'4_RatesSplit'!$A:$A,0))</f>
        <v>0</v>
      </c>
      <c r="R191" s="167">
        <f>INDEX('4_RatesSplit'!V:V,MATCH($A191,'4_RatesSplit'!$A:$A,0))</f>
        <v>0</v>
      </c>
      <c r="S191" s="167">
        <f>INDEX('4_RatesSplit'!W:W,MATCH($A191,'4_RatesSplit'!$A:$A,0))</f>
        <v>0</v>
      </c>
      <c r="T191" s="167">
        <f>INDEX('4_RatesSplit'!X:X,MATCH($A191,'4_RatesSplit'!$A:$A,0))</f>
        <v>0</v>
      </c>
      <c r="U191" s="167">
        <f>INDEX('4_RatesSplit'!Y:Y,MATCH($A191,'4_RatesSplit'!$A:$A,0))</f>
        <v>0</v>
      </c>
      <c r="V191" s="167">
        <f>INDEX('4_RatesSplit'!Z:Z,MATCH($A191,'4_RatesSplit'!$A:$A,0))</f>
        <v>0</v>
      </c>
      <c r="W191" s="167">
        <f>INDEX('4_RatesSplit'!AA:AA,MATCH($A191,'4_RatesSplit'!$A:$A,0))</f>
        <v>0</v>
      </c>
      <c r="X191" s="18"/>
      <c r="Y191" s="168" t="e">
        <f ca="1">INDEX('4_RatesSplit'!AT:AT,MATCH($A191,'4_RatesSplit'!$A:$A,0))</f>
        <v>#REF!</v>
      </c>
      <c r="Z191" s="168" t="e">
        <f ca="1">INDEX('4_RatesSplit'!AU:AU,MATCH($A191,'4_RatesSplit'!$A:$A,0))</f>
        <v>#REF!</v>
      </c>
      <c r="AA191" s="168" t="e">
        <f ca="1">INDEX('4_RatesSplit'!AV:AV,MATCH($A191,'4_RatesSplit'!$A:$A,0))</f>
        <v>#REF!</v>
      </c>
      <c r="AB191" s="168" t="e">
        <f ca="1">INDEX('4_RatesSplit'!AW:AW,MATCH($A191,'4_RatesSplit'!$A:$A,0))</f>
        <v>#REF!</v>
      </c>
      <c r="AC191" s="168" t="e">
        <f ca="1">INDEX('4_RatesSplit'!AX:AX,MATCH($A191,'4_RatesSplit'!$A:$A,0))</f>
        <v>#REF!</v>
      </c>
      <c r="AD191" s="168" t="e">
        <f ca="1">INDEX('4_RatesSplit'!AY:AY,MATCH($A191,'4_RatesSplit'!$A:$A,0))</f>
        <v>#REF!</v>
      </c>
      <c r="AE191" s="168" t="e">
        <f ca="1">INDEX('4_RatesSplit'!AZ:AZ,MATCH($A191,'4_RatesSplit'!$A:$A,0))</f>
        <v>#REF!</v>
      </c>
      <c r="AF191" s="168" t="e">
        <f ca="1">INDEX('4_RatesSplit'!BA:BA,MATCH($A191,'4_RatesSplit'!$A:$A,0))</f>
        <v>#REF!</v>
      </c>
      <c r="AG191" s="168" t="e">
        <f ca="1">INDEX('4_RatesSplit'!BB:BB,MATCH($A191,'4_RatesSplit'!$A:$A,0))</f>
        <v>#REF!</v>
      </c>
      <c r="AH191" s="168" t="e">
        <f ca="1">INDEX('4_RatesSplit'!BC:BC,MATCH($A191,'4_RatesSplit'!$A:$A,0))</f>
        <v>#REF!</v>
      </c>
      <c r="AI191" s="168" t="e">
        <f ca="1">INDEX('4_RatesSplit'!BD:BD,MATCH($A191,'4_RatesSplit'!$A:$A,0))</f>
        <v>#REF!</v>
      </c>
      <c r="AJ191" s="168" t="e">
        <f ca="1">INDEX('4_RatesSplit'!BE:BE,MATCH($A191,'4_RatesSplit'!$A:$A,0))</f>
        <v>#REF!</v>
      </c>
      <c r="AK191" s="168" t="e">
        <f ca="1">INDEX('4_RatesSplit'!BF:BF,MATCH($A191,'4_RatesSplit'!$A:$A,0))</f>
        <v>#REF!</v>
      </c>
      <c r="AL191" s="168" t="e">
        <f ca="1">INDEX('4_RatesSplit'!BG:BG,MATCH($A191,'4_RatesSplit'!$A:$A,0))</f>
        <v>#REF!</v>
      </c>
      <c r="AM191" s="168" t="e">
        <f ca="1">INDEX('4_RatesSplit'!BH:BH,MATCH($A191,'4_RatesSplit'!$A:$A,0))</f>
        <v>#REF!</v>
      </c>
      <c r="AN191" s="198" t="e">
        <f ca="1">INDEX('4_RatesSplit'!BI:BI,MATCH($A191,'4_RatesSplit'!$A:$A,0))</f>
        <v>#REF!</v>
      </c>
      <c r="AO191" s="114"/>
      <c r="AP191" s="167" t="e">
        <f t="shared" ca="1" si="511"/>
        <v>#REF!</v>
      </c>
      <c r="AQ191" s="167" t="e">
        <f t="shared" ca="1" si="512"/>
        <v>#REF!</v>
      </c>
      <c r="AR191" s="167" t="e">
        <f t="shared" ca="1" si="513"/>
        <v>#REF!</v>
      </c>
      <c r="AS191" s="167" t="e">
        <f t="shared" ca="1" si="514"/>
        <v>#REF!</v>
      </c>
      <c r="AT191" s="167" t="e">
        <f t="shared" ca="1" si="515"/>
        <v>#REF!</v>
      </c>
      <c r="AU191" s="167" t="e">
        <f t="shared" ca="1" si="516"/>
        <v>#REF!</v>
      </c>
      <c r="AV191" s="167" t="e">
        <f t="shared" ca="1" si="517"/>
        <v>#REF!</v>
      </c>
      <c r="AW191" s="167" t="e">
        <f t="shared" ca="1" si="518"/>
        <v>#REF!</v>
      </c>
      <c r="AX191" s="167" t="e">
        <f t="shared" ca="1" si="519"/>
        <v>#REF!</v>
      </c>
      <c r="AY191" s="167" t="e">
        <f t="shared" ca="1" si="520"/>
        <v>#REF!</v>
      </c>
      <c r="AZ191" s="167" t="e">
        <f t="shared" ca="1" si="521"/>
        <v>#REF!</v>
      </c>
      <c r="BA191" s="167" t="e">
        <f t="shared" ca="1" si="522"/>
        <v>#REF!</v>
      </c>
      <c r="BB191" s="167" t="e">
        <f t="shared" ca="1" si="523"/>
        <v>#REF!</v>
      </c>
      <c r="BC191" s="167" t="e">
        <f t="shared" ca="1" si="524"/>
        <v>#REF!</v>
      </c>
      <c r="BD191" s="167" t="e">
        <f t="shared" ca="1" si="525"/>
        <v>#REF!</v>
      </c>
      <c r="BE191" s="167" t="e">
        <f t="shared" ca="1" si="526"/>
        <v>#REF!</v>
      </c>
      <c r="BF191" s="18"/>
      <c r="BG191" s="168">
        <f>INDEX('2_Needs'!$F:$F,MATCH($A191,'2_Needs'!$A:$A,0))</f>
        <v>8.9396135597796175E-3</v>
      </c>
      <c r="BH191" s="113"/>
      <c r="BI191" s="167">
        <f t="shared" ref="BI191:BX191" si="645">IF(BI$3="reset",$BG191*BI$6,BH191*(1+$C$4))</f>
        <v>0</v>
      </c>
      <c r="BJ191" s="167">
        <f t="shared" si="645"/>
        <v>0</v>
      </c>
      <c r="BK191" s="167">
        <f t="shared" si="645"/>
        <v>0</v>
      </c>
      <c r="BL191" s="167">
        <f t="shared" si="645"/>
        <v>0</v>
      </c>
      <c r="BM191" s="167">
        <f t="shared" si="645"/>
        <v>0</v>
      </c>
      <c r="BN191" s="167">
        <f t="shared" si="645"/>
        <v>0</v>
      </c>
      <c r="BO191" s="167">
        <f t="shared" si="645"/>
        <v>0</v>
      </c>
      <c r="BP191" s="167">
        <f t="shared" si="645"/>
        <v>0</v>
      </c>
      <c r="BQ191" s="167">
        <f t="shared" si="645"/>
        <v>0</v>
      </c>
      <c r="BR191" s="167">
        <f t="shared" si="645"/>
        <v>0</v>
      </c>
      <c r="BS191" s="167">
        <f t="shared" si="645"/>
        <v>0</v>
      </c>
      <c r="BT191" s="167">
        <f t="shared" si="645"/>
        <v>0</v>
      </c>
      <c r="BU191" s="167">
        <f t="shared" si="645"/>
        <v>0</v>
      </c>
      <c r="BV191" s="167">
        <f t="shared" si="645"/>
        <v>0</v>
      </c>
      <c r="BW191" s="167">
        <f t="shared" si="645"/>
        <v>0</v>
      </c>
      <c r="BX191" s="167">
        <f t="shared" si="645"/>
        <v>0</v>
      </c>
      <c r="BZ191" s="167" t="e">
        <f t="shared" ca="1" si="445"/>
        <v>#REF!</v>
      </c>
      <c r="CA191" s="167" t="e">
        <f t="shared" ca="1" si="446"/>
        <v>#REF!</v>
      </c>
      <c r="CB191" s="167" t="e">
        <f t="shared" ca="1" si="447"/>
        <v>#REF!</v>
      </c>
      <c r="CC191" s="167" t="e">
        <f t="shared" ca="1" si="448"/>
        <v>#REF!</v>
      </c>
      <c r="CD191" s="167" t="e">
        <f t="shared" ca="1" si="449"/>
        <v>#REF!</v>
      </c>
      <c r="CE191" s="167" t="e">
        <f t="shared" ca="1" si="450"/>
        <v>#REF!</v>
      </c>
      <c r="CF191" s="167" t="e">
        <f t="shared" ca="1" si="451"/>
        <v>#REF!</v>
      </c>
      <c r="CG191" s="167" t="e">
        <f t="shared" ca="1" si="452"/>
        <v>#REF!</v>
      </c>
      <c r="CH191" s="167" t="e">
        <f t="shared" ca="1" si="453"/>
        <v>#REF!</v>
      </c>
      <c r="CI191" s="167" t="e">
        <f t="shared" ca="1" si="454"/>
        <v>#REF!</v>
      </c>
      <c r="CJ191" s="167" t="e">
        <f t="shared" ca="1" si="455"/>
        <v>#REF!</v>
      </c>
      <c r="CK191" s="167" t="e">
        <f t="shared" ca="1" si="456"/>
        <v>#REF!</v>
      </c>
      <c r="CL191" s="167" t="e">
        <f t="shared" ca="1" si="457"/>
        <v>#REF!</v>
      </c>
      <c r="CM191" s="167" t="e">
        <f t="shared" ca="1" si="458"/>
        <v>#REF!</v>
      </c>
      <c r="CN191" s="167" t="e">
        <f t="shared" ca="1" si="459"/>
        <v>#REF!</v>
      </c>
      <c r="CO191" s="167" t="e">
        <f t="shared" ca="1" si="460"/>
        <v>#REF!</v>
      </c>
      <c r="CQ191" s="167" t="e">
        <f t="shared" ca="1" si="461"/>
        <v>#REF!</v>
      </c>
      <c r="CR191" s="167" t="e">
        <f t="shared" ca="1" si="462"/>
        <v>#REF!</v>
      </c>
      <c r="CS191" s="167" t="e">
        <f t="shared" ca="1" si="463"/>
        <v>#REF!</v>
      </c>
      <c r="CT191" s="167" t="e">
        <f t="shared" ca="1" si="464"/>
        <v>#REF!</v>
      </c>
      <c r="CU191" s="167" t="e">
        <f t="shared" ca="1" si="465"/>
        <v>#REF!</v>
      </c>
      <c r="CV191" s="167" t="e">
        <f t="shared" ca="1" si="466"/>
        <v>#REF!</v>
      </c>
      <c r="CW191" s="167" t="e">
        <f t="shared" ca="1" si="467"/>
        <v>#REF!</v>
      </c>
      <c r="CX191" s="167" t="e">
        <f t="shared" ca="1" si="468"/>
        <v>#REF!</v>
      </c>
      <c r="CY191" s="167" t="e">
        <f t="shared" ca="1" si="469"/>
        <v>#REF!</v>
      </c>
      <c r="CZ191" s="167" t="e">
        <f t="shared" ca="1" si="470"/>
        <v>#REF!</v>
      </c>
      <c r="DA191" s="167" t="e">
        <f t="shared" ca="1" si="471"/>
        <v>#REF!</v>
      </c>
      <c r="DB191" s="167" t="e">
        <f t="shared" ca="1" si="472"/>
        <v>#REF!</v>
      </c>
      <c r="DC191" s="167" t="e">
        <f t="shared" ca="1" si="473"/>
        <v>#REF!</v>
      </c>
      <c r="DD191" s="167" t="e">
        <f t="shared" ca="1" si="474"/>
        <v>#REF!</v>
      </c>
      <c r="DE191" s="167" t="e">
        <f t="shared" ca="1" si="475"/>
        <v>#REF!</v>
      </c>
      <c r="DF191" s="167" t="e">
        <f t="shared" ca="1" si="476"/>
        <v>#REF!</v>
      </c>
      <c r="DH191" s="167">
        <f t="shared" si="477"/>
        <v>0</v>
      </c>
      <c r="DI191" s="167">
        <f t="shared" si="478"/>
        <v>0</v>
      </c>
      <c r="DJ191" s="167">
        <f t="shared" si="479"/>
        <v>0</v>
      </c>
      <c r="DK191" s="167">
        <f t="shared" si="480"/>
        <v>0</v>
      </c>
      <c r="DL191" s="167">
        <f t="shared" si="481"/>
        <v>0</v>
      </c>
      <c r="DM191" s="167">
        <f t="shared" si="482"/>
        <v>0</v>
      </c>
      <c r="DN191" s="167">
        <f t="shared" si="483"/>
        <v>0</v>
      </c>
      <c r="DO191" s="167">
        <f t="shared" si="484"/>
        <v>0</v>
      </c>
      <c r="DP191" s="167">
        <f t="shared" si="485"/>
        <v>0</v>
      </c>
      <c r="DQ191" s="167">
        <f t="shared" si="486"/>
        <v>0</v>
      </c>
      <c r="DR191" s="167">
        <f t="shared" si="487"/>
        <v>0</v>
      </c>
      <c r="DS191" s="167">
        <f t="shared" si="488"/>
        <v>0</v>
      </c>
      <c r="DT191" s="167">
        <f t="shared" si="489"/>
        <v>0</v>
      </c>
      <c r="DU191" s="167">
        <f t="shared" si="490"/>
        <v>0</v>
      </c>
      <c r="DV191" s="167">
        <f t="shared" si="491"/>
        <v>0</v>
      </c>
      <c r="DW191" s="167">
        <f t="shared" si="492"/>
        <v>0</v>
      </c>
      <c r="DY191" s="167" t="e">
        <f t="shared" ca="1" si="528"/>
        <v>#REF!</v>
      </c>
      <c r="DZ191" s="167" t="e">
        <f t="shared" ca="1" si="529"/>
        <v>#REF!</v>
      </c>
      <c r="EA191" s="167" t="e">
        <f t="shared" ca="1" si="530"/>
        <v>#REF!</v>
      </c>
      <c r="EB191" s="167" t="e">
        <f t="shared" ca="1" si="531"/>
        <v>#REF!</v>
      </c>
      <c r="EC191" s="167" t="e">
        <f t="shared" ca="1" si="532"/>
        <v>#REF!</v>
      </c>
      <c r="ED191" s="167" t="e">
        <f t="shared" ca="1" si="533"/>
        <v>#REF!</v>
      </c>
      <c r="EE191" s="167" t="e">
        <f t="shared" ca="1" si="534"/>
        <v>#REF!</v>
      </c>
      <c r="EF191" s="167" t="e">
        <f t="shared" ca="1" si="535"/>
        <v>#REF!</v>
      </c>
      <c r="EG191" s="167" t="e">
        <f t="shared" ca="1" si="536"/>
        <v>#REF!</v>
      </c>
      <c r="EH191" s="167" t="e">
        <f t="shared" ca="1" si="537"/>
        <v>#REF!</v>
      </c>
      <c r="EI191" s="167" t="e">
        <f t="shared" ca="1" si="538"/>
        <v>#REF!</v>
      </c>
      <c r="EJ191" s="167" t="e">
        <f t="shared" ca="1" si="539"/>
        <v>#REF!</v>
      </c>
      <c r="EK191" s="167" t="e">
        <f t="shared" ca="1" si="540"/>
        <v>#REF!</v>
      </c>
      <c r="EL191" s="167" t="e">
        <f t="shared" ca="1" si="541"/>
        <v>#REF!</v>
      </c>
      <c r="EM191" s="167" t="e">
        <f t="shared" ca="1" si="542"/>
        <v>#REF!</v>
      </c>
      <c r="EN191" s="167" t="e">
        <f t="shared" ca="1" si="543"/>
        <v>#REF!</v>
      </c>
      <c r="EP191" s="167">
        <f t="shared" si="544"/>
        <v>0</v>
      </c>
      <c r="EQ191" s="167">
        <f t="shared" si="545"/>
        <v>0</v>
      </c>
      <c r="ER191" s="167">
        <f t="shared" si="546"/>
        <v>0</v>
      </c>
      <c r="ES191" s="167">
        <f t="shared" si="547"/>
        <v>0</v>
      </c>
      <c r="ET191" s="167">
        <f t="shared" si="548"/>
        <v>0</v>
      </c>
      <c r="EU191" s="167">
        <f t="shared" si="549"/>
        <v>0</v>
      </c>
      <c r="EV191" s="167">
        <f t="shared" si="550"/>
        <v>0</v>
      </c>
      <c r="EW191" s="167">
        <f t="shared" si="551"/>
        <v>0</v>
      </c>
      <c r="EX191" s="167">
        <f t="shared" si="552"/>
        <v>0</v>
      </c>
      <c r="EY191" s="167">
        <f t="shared" si="553"/>
        <v>0</v>
      </c>
      <c r="EZ191" s="167">
        <f t="shared" si="554"/>
        <v>0</v>
      </c>
      <c r="FA191" s="167">
        <f t="shared" si="555"/>
        <v>0</v>
      </c>
      <c r="FB191" s="167">
        <f t="shared" si="556"/>
        <v>0</v>
      </c>
      <c r="FC191" s="167">
        <f t="shared" si="557"/>
        <v>0</v>
      </c>
      <c r="FD191" s="167">
        <f t="shared" si="558"/>
        <v>0</v>
      </c>
      <c r="FE191" s="167">
        <f t="shared" si="559"/>
        <v>0</v>
      </c>
      <c r="FG191" s="167">
        <f t="shared" si="560"/>
        <v>0</v>
      </c>
      <c r="FH191" s="167">
        <f t="shared" si="561"/>
        <v>0</v>
      </c>
      <c r="FI191" s="167">
        <f t="shared" si="562"/>
        <v>0</v>
      </c>
      <c r="FJ191" s="167">
        <f t="shared" si="563"/>
        <v>0</v>
      </c>
      <c r="FK191" s="167">
        <f t="shared" si="564"/>
        <v>0</v>
      </c>
      <c r="FL191" s="167">
        <f t="shared" si="565"/>
        <v>0</v>
      </c>
      <c r="FM191" s="167">
        <f t="shared" si="566"/>
        <v>0</v>
      </c>
      <c r="FN191" s="167">
        <f t="shared" si="567"/>
        <v>0</v>
      </c>
      <c r="FO191" s="167">
        <f t="shared" si="568"/>
        <v>0</v>
      </c>
      <c r="FP191" s="167">
        <f t="shared" si="569"/>
        <v>0</v>
      </c>
      <c r="FQ191" s="167">
        <f t="shared" si="570"/>
        <v>0</v>
      </c>
      <c r="FR191" s="167">
        <f t="shared" si="571"/>
        <v>0</v>
      </c>
      <c r="FS191" s="167">
        <f t="shared" si="572"/>
        <v>0</v>
      </c>
      <c r="FT191" s="167">
        <f t="shared" si="573"/>
        <v>0</v>
      </c>
      <c r="FU191" s="167">
        <f t="shared" si="574"/>
        <v>0</v>
      </c>
      <c r="FV191" s="167">
        <f t="shared" si="575"/>
        <v>0</v>
      </c>
      <c r="FX191" s="167">
        <f t="shared" si="576"/>
        <v>0</v>
      </c>
      <c r="FY191" s="167">
        <f t="shared" si="577"/>
        <v>0</v>
      </c>
      <c r="FZ191" s="167">
        <f t="shared" si="578"/>
        <v>0</v>
      </c>
      <c r="GA191" s="167">
        <f t="shared" si="579"/>
        <v>0</v>
      </c>
      <c r="GB191" s="167">
        <f t="shared" si="580"/>
        <v>0</v>
      </c>
      <c r="GC191" s="167">
        <f t="shared" si="581"/>
        <v>0</v>
      </c>
      <c r="GD191" s="167">
        <f t="shared" si="582"/>
        <v>0</v>
      </c>
      <c r="GE191" s="167">
        <f t="shared" si="583"/>
        <v>0</v>
      </c>
      <c r="GF191" s="167">
        <f t="shared" si="584"/>
        <v>0</v>
      </c>
      <c r="GG191" s="167">
        <f t="shared" si="585"/>
        <v>0</v>
      </c>
      <c r="GH191" s="167">
        <f t="shared" si="586"/>
        <v>0</v>
      </c>
      <c r="GI191" s="167">
        <f t="shared" si="587"/>
        <v>0</v>
      </c>
      <c r="GJ191" s="167">
        <f t="shared" si="588"/>
        <v>0</v>
      </c>
      <c r="GK191" s="167">
        <f t="shared" si="589"/>
        <v>0</v>
      </c>
      <c r="GL191" s="167">
        <f t="shared" si="590"/>
        <v>0</v>
      </c>
      <c r="GM191" s="167">
        <f t="shared" si="591"/>
        <v>0</v>
      </c>
      <c r="GO191" s="167" t="e">
        <f t="shared" ca="1" si="643"/>
        <v>#REF!</v>
      </c>
      <c r="GP191" s="167" t="e">
        <f t="shared" ca="1" si="632"/>
        <v>#REF!</v>
      </c>
      <c r="GQ191" s="167" t="e">
        <f t="shared" ca="1" si="632"/>
        <v>#REF!</v>
      </c>
      <c r="GR191" s="167" t="e">
        <f t="shared" ca="1" si="632"/>
        <v>#REF!</v>
      </c>
      <c r="GS191" s="167" t="e">
        <f t="shared" ca="1" si="632"/>
        <v>#REF!</v>
      </c>
      <c r="GT191" s="167" t="e">
        <f t="shared" ca="1" si="632"/>
        <v>#REF!</v>
      </c>
      <c r="GU191" s="167" t="e">
        <f t="shared" ca="1" si="632"/>
        <v>#REF!</v>
      </c>
      <c r="GV191" s="167" t="e">
        <f t="shared" ca="1" si="632"/>
        <v>#REF!</v>
      </c>
      <c r="GW191" s="167" t="e">
        <f t="shared" ca="1" si="632"/>
        <v>#REF!</v>
      </c>
      <c r="GX191" s="167" t="e">
        <f t="shared" ca="1" si="632"/>
        <v>#REF!</v>
      </c>
      <c r="GY191" s="167" t="e">
        <f t="shared" ca="1" si="632"/>
        <v>#REF!</v>
      </c>
      <c r="GZ191" s="167" t="e">
        <f t="shared" ca="1" si="632"/>
        <v>#REF!</v>
      </c>
      <c r="HA191" s="167" t="e">
        <f t="shared" ca="1" si="632"/>
        <v>#REF!</v>
      </c>
      <c r="HB191" s="167" t="e">
        <f t="shared" ca="1" si="632"/>
        <v>#REF!</v>
      </c>
      <c r="HC191" s="167" t="e">
        <f t="shared" ca="1" si="632"/>
        <v>#REF!</v>
      </c>
      <c r="HD191" s="167" t="e">
        <f t="shared" ca="1" si="632"/>
        <v>#REF!</v>
      </c>
      <c r="HF191" s="167" t="e">
        <f t="shared" ca="1" si="493"/>
        <v>#REF!</v>
      </c>
      <c r="HG191" s="167" t="e">
        <f t="shared" ca="1" si="494"/>
        <v>#REF!</v>
      </c>
      <c r="HH191" s="167" t="e">
        <f t="shared" ca="1" si="495"/>
        <v>#REF!</v>
      </c>
      <c r="HI191" s="167" t="e">
        <f t="shared" ca="1" si="496"/>
        <v>#REF!</v>
      </c>
      <c r="HJ191" s="167" t="e">
        <f t="shared" ca="1" si="497"/>
        <v>#REF!</v>
      </c>
      <c r="HK191" s="167" t="e">
        <f t="shared" ca="1" si="498"/>
        <v>#REF!</v>
      </c>
      <c r="HL191" s="167" t="e">
        <f t="shared" ca="1" si="499"/>
        <v>#REF!</v>
      </c>
      <c r="HM191" s="167" t="e">
        <f t="shared" ca="1" si="500"/>
        <v>#REF!</v>
      </c>
      <c r="HN191" s="167" t="e">
        <f t="shared" ca="1" si="501"/>
        <v>#REF!</v>
      </c>
      <c r="HO191" s="167" t="e">
        <f t="shared" ca="1" si="502"/>
        <v>#REF!</v>
      </c>
      <c r="HP191" s="167" t="e">
        <f t="shared" ca="1" si="503"/>
        <v>#REF!</v>
      </c>
      <c r="HQ191" s="167" t="e">
        <f t="shared" ca="1" si="504"/>
        <v>#REF!</v>
      </c>
      <c r="HR191" s="167" t="e">
        <f t="shared" ca="1" si="505"/>
        <v>#REF!</v>
      </c>
      <c r="HS191" s="167" t="e">
        <f t="shared" ca="1" si="506"/>
        <v>#REF!</v>
      </c>
      <c r="HT191" s="167" t="e">
        <f t="shared" ca="1" si="507"/>
        <v>#REF!</v>
      </c>
      <c r="HU191" s="167" t="e">
        <f t="shared" ca="1" si="508"/>
        <v>#REF!</v>
      </c>
      <c r="HW191" s="167" t="e">
        <f t="shared" ca="1" si="509"/>
        <v>#REF!</v>
      </c>
      <c r="HX191" s="167">
        <f t="shared" si="510"/>
        <v>0</v>
      </c>
      <c r="HY191" s="167" t="e">
        <f t="shared" ca="1" si="592"/>
        <v>#REF!</v>
      </c>
      <c r="HZ191" s="219" t="e">
        <f t="shared" ca="1" si="593"/>
        <v>#REF!</v>
      </c>
    </row>
    <row r="192" spans="1:234" s="48" customFormat="1">
      <c r="A192" s="3" t="s">
        <v>374</v>
      </c>
      <c r="B192" s="202" t="str">
        <f>INDEX('Ref1'!$E:$E,MATCH(A192,'Ref1'!$A:$A,0))</f>
        <v>Lancashire</v>
      </c>
      <c r="C192" s="42" t="str">
        <f>INDEX(Data1!B:B,MATCH(A192,Data1!A:A,0))</f>
        <v>SCNFIR</v>
      </c>
      <c r="D192" s="253" t="str">
        <f>INDEX(Data1!C:C,MATCH(A192,Data1!A:A,0))</f>
        <v>NW</v>
      </c>
      <c r="E192" s="200" t="str">
        <f>IF($C$6="No","No",IF(COUNTIF(Inputs!$K$359:$K$398,$A192)&gt;0,"Yes","No"))</f>
        <v>No</v>
      </c>
      <c r="F192" s="404"/>
      <c r="G192" s="62">
        <f>INDEX('4_RatesSplit'!K:K,MATCH($A192,'4_RatesSplit'!$A:$A,0))</f>
        <v>0</v>
      </c>
      <c r="H192" s="171">
        <f>INDEX('4_RatesSplit'!L:L,MATCH($A192,'4_RatesSplit'!$A:$A,0))</f>
        <v>0</v>
      </c>
      <c r="I192" s="167">
        <f>INDEX('4_RatesSplit'!M:M,MATCH($A192,'4_RatesSplit'!$A:$A,0))</f>
        <v>0</v>
      </c>
      <c r="J192" s="167">
        <f>INDEX('4_RatesSplit'!N:N,MATCH($A192,'4_RatesSplit'!$A:$A,0))</f>
        <v>0</v>
      </c>
      <c r="K192" s="167">
        <f>INDEX('4_RatesSplit'!O:O,MATCH($A192,'4_RatesSplit'!$A:$A,0))</f>
        <v>0</v>
      </c>
      <c r="L192" s="167">
        <f>INDEX('4_RatesSplit'!P:P,MATCH($A192,'4_RatesSplit'!$A:$A,0))</f>
        <v>0</v>
      </c>
      <c r="M192" s="167">
        <f>INDEX('4_RatesSplit'!Q:Q,MATCH($A192,'4_RatesSplit'!$A:$A,0))</f>
        <v>0</v>
      </c>
      <c r="N192" s="167">
        <f>INDEX('4_RatesSplit'!R:R,MATCH($A192,'4_RatesSplit'!$A:$A,0))</f>
        <v>0</v>
      </c>
      <c r="O192" s="167">
        <f>INDEX('4_RatesSplit'!S:S,MATCH($A192,'4_RatesSplit'!$A:$A,0))</f>
        <v>0</v>
      </c>
      <c r="P192" s="167">
        <f>INDEX('4_RatesSplit'!T:T,MATCH($A192,'4_RatesSplit'!$A:$A,0))</f>
        <v>0</v>
      </c>
      <c r="Q192" s="167">
        <f>INDEX('4_RatesSplit'!U:U,MATCH($A192,'4_RatesSplit'!$A:$A,0))</f>
        <v>0</v>
      </c>
      <c r="R192" s="167">
        <f>INDEX('4_RatesSplit'!V:V,MATCH($A192,'4_RatesSplit'!$A:$A,0))</f>
        <v>0</v>
      </c>
      <c r="S192" s="167">
        <f>INDEX('4_RatesSplit'!W:W,MATCH($A192,'4_RatesSplit'!$A:$A,0))</f>
        <v>0</v>
      </c>
      <c r="T192" s="167">
        <f>INDEX('4_RatesSplit'!X:X,MATCH($A192,'4_RatesSplit'!$A:$A,0))</f>
        <v>0</v>
      </c>
      <c r="U192" s="167">
        <f>INDEX('4_RatesSplit'!Y:Y,MATCH($A192,'4_RatesSplit'!$A:$A,0))</f>
        <v>0</v>
      </c>
      <c r="V192" s="167">
        <f>INDEX('4_RatesSplit'!Z:Z,MATCH($A192,'4_RatesSplit'!$A:$A,0))</f>
        <v>0</v>
      </c>
      <c r="W192" s="167">
        <f>INDEX('4_RatesSplit'!AA:AA,MATCH($A192,'4_RatesSplit'!$A:$A,0))</f>
        <v>0</v>
      </c>
      <c r="X192" s="18"/>
      <c r="Y192" s="168" t="e">
        <f ca="1">INDEX('4_RatesSplit'!AT:AT,MATCH($A192,'4_RatesSplit'!$A:$A,0))</f>
        <v>#REF!</v>
      </c>
      <c r="Z192" s="168" t="e">
        <f ca="1">INDEX('4_RatesSplit'!AU:AU,MATCH($A192,'4_RatesSplit'!$A:$A,0))</f>
        <v>#REF!</v>
      </c>
      <c r="AA192" s="168" t="e">
        <f ca="1">INDEX('4_RatesSplit'!AV:AV,MATCH($A192,'4_RatesSplit'!$A:$A,0))</f>
        <v>#REF!</v>
      </c>
      <c r="AB192" s="168" t="e">
        <f ca="1">INDEX('4_RatesSplit'!AW:AW,MATCH($A192,'4_RatesSplit'!$A:$A,0))</f>
        <v>#REF!</v>
      </c>
      <c r="AC192" s="168" t="e">
        <f ca="1">INDEX('4_RatesSplit'!AX:AX,MATCH($A192,'4_RatesSplit'!$A:$A,0))</f>
        <v>#REF!</v>
      </c>
      <c r="AD192" s="168" t="e">
        <f ca="1">INDEX('4_RatesSplit'!AY:AY,MATCH($A192,'4_RatesSplit'!$A:$A,0))</f>
        <v>#REF!</v>
      </c>
      <c r="AE192" s="168" t="e">
        <f ca="1">INDEX('4_RatesSplit'!AZ:AZ,MATCH($A192,'4_RatesSplit'!$A:$A,0))</f>
        <v>#REF!</v>
      </c>
      <c r="AF192" s="168" t="e">
        <f ca="1">INDEX('4_RatesSplit'!BA:BA,MATCH($A192,'4_RatesSplit'!$A:$A,0))</f>
        <v>#REF!</v>
      </c>
      <c r="AG192" s="168" t="e">
        <f ca="1">INDEX('4_RatesSplit'!BB:BB,MATCH($A192,'4_RatesSplit'!$A:$A,0))</f>
        <v>#REF!</v>
      </c>
      <c r="AH192" s="168" t="e">
        <f ca="1">INDEX('4_RatesSplit'!BC:BC,MATCH($A192,'4_RatesSplit'!$A:$A,0))</f>
        <v>#REF!</v>
      </c>
      <c r="AI192" s="168" t="e">
        <f ca="1">INDEX('4_RatesSplit'!BD:BD,MATCH($A192,'4_RatesSplit'!$A:$A,0))</f>
        <v>#REF!</v>
      </c>
      <c r="AJ192" s="168" t="e">
        <f ca="1">INDEX('4_RatesSplit'!BE:BE,MATCH($A192,'4_RatesSplit'!$A:$A,0))</f>
        <v>#REF!</v>
      </c>
      <c r="AK192" s="168" t="e">
        <f ca="1">INDEX('4_RatesSplit'!BF:BF,MATCH($A192,'4_RatesSplit'!$A:$A,0))</f>
        <v>#REF!</v>
      </c>
      <c r="AL192" s="168" t="e">
        <f ca="1">INDEX('4_RatesSplit'!BG:BG,MATCH($A192,'4_RatesSplit'!$A:$A,0))</f>
        <v>#REF!</v>
      </c>
      <c r="AM192" s="168" t="e">
        <f ca="1">INDEX('4_RatesSplit'!BH:BH,MATCH($A192,'4_RatesSplit'!$A:$A,0))</f>
        <v>#REF!</v>
      </c>
      <c r="AN192" s="198" t="e">
        <f ca="1">INDEX('4_RatesSplit'!BI:BI,MATCH($A192,'4_RatesSplit'!$A:$A,0))</f>
        <v>#REF!</v>
      </c>
      <c r="AO192" s="114"/>
      <c r="AP192" s="167" t="e">
        <f t="shared" ca="1" si="511"/>
        <v>#REF!</v>
      </c>
      <c r="AQ192" s="167" t="e">
        <f t="shared" ca="1" si="512"/>
        <v>#REF!</v>
      </c>
      <c r="AR192" s="167" t="e">
        <f t="shared" ca="1" si="513"/>
        <v>#REF!</v>
      </c>
      <c r="AS192" s="167" t="e">
        <f t="shared" ca="1" si="514"/>
        <v>#REF!</v>
      </c>
      <c r="AT192" s="167" t="e">
        <f t="shared" ca="1" si="515"/>
        <v>#REF!</v>
      </c>
      <c r="AU192" s="167" t="e">
        <f t="shared" ca="1" si="516"/>
        <v>#REF!</v>
      </c>
      <c r="AV192" s="167" t="e">
        <f t="shared" ca="1" si="517"/>
        <v>#REF!</v>
      </c>
      <c r="AW192" s="167" t="e">
        <f t="shared" ca="1" si="518"/>
        <v>#REF!</v>
      </c>
      <c r="AX192" s="167" t="e">
        <f t="shared" ca="1" si="519"/>
        <v>#REF!</v>
      </c>
      <c r="AY192" s="167" t="e">
        <f t="shared" ca="1" si="520"/>
        <v>#REF!</v>
      </c>
      <c r="AZ192" s="167" t="e">
        <f t="shared" ca="1" si="521"/>
        <v>#REF!</v>
      </c>
      <c r="BA192" s="167" t="e">
        <f t="shared" ca="1" si="522"/>
        <v>#REF!</v>
      </c>
      <c r="BB192" s="167" t="e">
        <f t="shared" ca="1" si="523"/>
        <v>#REF!</v>
      </c>
      <c r="BC192" s="167" t="e">
        <f t="shared" ca="1" si="524"/>
        <v>#REF!</v>
      </c>
      <c r="BD192" s="167" t="e">
        <f t="shared" ca="1" si="525"/>
        <v>#REF!</v>
      </c>
      <c r="BE192" s="167" t="e">
        <f t="shared" ca="1" si="526"/>
        <v>#REF!</v>
      </c>
      <c r="BF192" s="18"/>
      <c r="BG192" s="168">
        <f>INDEX('2_Needs'!$F:$F,MATCH($A192,'2_Needs'!$A:$A,0))</f>
        <v>1.5187842356480165E-2</v>
      </c>
      <c r="BH192" s="114"/>
      <c r="BI192" s="167">
        <f t="shared" ref="BI192:BX192" si="646">IF(BI$3="reset",$BG192*BI$6,BH192*(1+$C$4))</f>
        <v>0</v>
      </c>
      <c r="BJ192" s="167">
        <f t="shared" si="646"/>
        <v>0</v>
      </c>
      <c r="BK192" s="167">
        <f t="shared" si="646"/>
        <v>0</v>
      </c>
      <c r="BL192" s="167">
        <f t="shared" si="646"/>
        <v>0</v>
      </c>
      <c r="BM192" s="167">
        <f t="shared" si="646"/>
        <v>0</v>
      </c>
      <c r="BN192" s="167">
        <f t="shared" si="646"/>
        <v>0</v>
      </c>
      <c r="BO192" s="167">
        <f t="shared" si="646"/>
        <v>0</v>
      </c>
      <c r="BP192" s="167">
        <f t="shared" si="646"/>
        <v>0</v>
      </c>
      <c r="BQ192" s="167">
        <f t="shared" si="646"/>
        <v>0</v>
      </c>
      <c r="BR192" s="167">
        <f t="shared" si="646"/>
        <v>0</v>
      </c>
      <c r="BS192" s="167">
        <f t="shared" si="646"/>
        <v>0</v>
      </c>
      <c r="BT192" s="167">
        <f t="shared" si="646"/>
        <v>0</v>
      </c>
      <c r="BU192" s="167">
        <f t="shared" si="646"/>
        <v>0</v>
      </c>
      <c r="BV192" s="167">
        <f t="shared" si="646"/>
        <v>0</v>
      </c>
      <c r="BW192" s="167">
        <f t="shared" si="646"/>
        <v>0</v>
      </c>
      <c r="BX192" s="167">
        <f t="shared" si="646"/>
        <v>0</v>
      </c>
      <c r="BZ192" s="167" t="e">
        <f t="shared" ca="1" si="445"/>
        <v>#REF!</v>
      </c>
      <c r="CA192" s="167" t="e">
        <f t="shared" ca="1" si="446"/>
        <v>#REF!</v>
      </c>
      <c r="CB192" s="167" t="e">
        <f t="shared" ca="1" si="447"/>
        <v>#REF!</v>
      </c>
      <c r="CC192" s="167" t="e">
        <f t="shared" ca="1" si="448"/>
        <v>#REF!</v>
      </c>
      <c r="CD192" s="167" t="e">
        <f t="shared" ca="1" si="449"/>
        <v>#REF!</v>
      </c>
      <c r="CE192" s="167" t="e">
        <f t="shared" ca="1" si="450"/>
        <v>#REF!</v>
      </c>
      <c r="CF192" s="167" t="e">
        <f t="shared" ca="1" si="451"/>
        <v>#REF!</v>
      </c>
      <c r="CG192" s="167" t="e">
        <f t="shared" ca="1" si="452"/>
        <v>#REF!</v>
      </c>
      <c r="CH192" s="167" t="e">
        <f t="shared" ca="1" si="453"/>
        <v>#REF!</v>
      </c>
      <c r="CI192" s="167" t="e">
        <f t="shared" ca="1" si="454"/>
        <v>#REF!</v>
      </c>
      <c r="CJ192" s="167" t="e">
        <f t="shared" ca="1" si="455"/>
        <v>#REF!</v>
      </c>
      <c r="CK192" s="167" t="e">
        <f t="shared" ca="1" si="456"/>
        <v>#REF!</v>
      </c>
      <c r="CL192" s="167" t="e">
        <f t="shared" ca="1" si="457"/>
        <v>#REF!</v>
      </c>
      <c r="CM192" s="167" t="e">
        <f t="shared" ca="1" si="458"/>
        <v>#REF!</v>
      </c>
      <c r="CN192" s="167" t="e">
        <f t="shared" ca="1" si="459"/>
        <v>#REF!</v>
      </c>
      <c r="CO192" s="167" t="e">
        <f t="shared" ca="1" si="460"/>
        <v>#REF!</v>
      </c>
      <c r="CQ192" s="167" t="e">
        <f t="shared" ca="1" si="461"/>
        <v>#REF!</v>
      </c>
      <c r="CR192" s="167" t="e">
        <f t="shared" ca="1" si="462"/>
        <v>#REF!</v>
      </c>
      <c r="CS192" s="167" t="e">
        <f t="shared" ca="1" si="463"/>
        <v>#REF!</v>
      </c>
      <c r="CT192" s="167" t="e">
        <f t="shared" ca="1" si="464"/>
        <v>#REF!</v>
      </c>
      <c r="CU192" s="167" t="e">
        <f t="shared" ca="1" si="465"/>
        <v>#REF!</v>
      </c>
      <c r="CV192" s="167" t="e">
        <f t="shared" ca="1" si="466"/>
        <v>#REF!</v>
      </c>
      <c r="CW192" s="167" t="e">
        <f t="shared" ca="1" si="467"/>
        <v>#REF!</v>
      </c>
      <c r="CX192" s="167" t="e">
        <f t="shared" ca="1" si="468"/>
        <v>#REF!</v>
      </c>
      <c r="CY192" s="167" t="e">
        <f t="shared" ca="1" si="469"/>
        <v>#REF!</v>
      </c>
      <c r="CZ192" s="167" t="e">
        <f t="shared" ca="1" si="470"/>
        <v>#REF!</v>
      </c>
      <c r="DA192" s="167" t="e">
        <f t="shared" ca="1" si="471"/>
        <v>#REF!</v>
      </c>
      <c r="DB192" s="167" t="e">
        <f t="shared" ca="1" si="472"/>
        <v>#REF!</v>
      </c>
      <c r="DC192" s="167" t="e">
        <f t="shared" ca="1" si="473"/>
        <v>#REF!</v>
      </c>
      <c r="DD192" s="167" t="e">
        <f t="shared" ca="1" si="474"/>
        <v>#REF!</v>
      </c>
      <c r="DE192" s="167" t="e">
        <f t="shared" ca="1" si="475"/>
        <v>#REF!</v>
      </c>
      <c r="DF192" s="167" t="e">
        <f t="shared" ca="1" si="476"/>
        <v>#REF!</v>
      </c>
      <c r="DH192" s="167">
        <f t="shared" si="477"/>
        <v>0</v>
      </c>
      <c r="DI192" s="167">
        <f t="shared" si="478"/>
        <v>0</v>
      </c>
      <c r="DJ192" s="167">
        <f t="shared" si="479"/>
        <v>0</v>
      </c>
      <c r="DK192" s="167">
        <f t="shared" si="480"/>
        <v>0</v>
      </c>
      <c r="DL192" s="167">
        <f t="shared" si="481"/>
        <v>0</v>
      </c>
      <c r="DM192" s="167">
        <f t="shared" si="482"/>
        <v>0</v>
      </c>
      <c r="DN192" s="167">
        <f t="shared" si="483"/>
        <v>0</v>
      </c>
      <c r="DO192" s="167">
        <f t="shared" si="484"/>
        <v>0</v>
      </c>
      <c r="DP192" s="167">
        <f t="shared" si="485"/>
        <v>0</v>
      </c>
      <c r="DQ192" s="167">
        <f t="shared" si="486"/>
        <v>0</v>
      </c>
      <c r="DR192" s="167">
        <f t="shared" si="487"/>
        <v>0</v>
      </c>
      <c r="DS192" s="167">
        <f t="shared" si="488"/>
        <v>0</v>
      </c>
      <c r="DT192" s="167">
        <f t="shared" si="489"/>
        <v>0</v>
      </c>
      <c r="DU192" s="167">
        <f t="shared" si="490"/>
        <v>0</v>
      </c>
      <c r="DV192" s="167">
        <f t="shared" si="491"/>
        <v>0</v>
      </c>
      <c r="DW192" s="167">
        <f t="shared" si="492"/>
        <v>0</v>
      </c>
      <c r="DY192" s="167" t="e">
        <f t="shared" ca="1" si="528"/>
        <v>#REF!</v>
      </c>
      <c r="DZ192" s="167" t="e">
        <f t="shared" ca="1" si="529"/>
        <v>#REF!</v>
      </c>
      <c r="EA192" s="167" t="e">
        <f t="shared" ca="1" si="530"/>
        <v>#REF!</v>
      </c>
      <c r="EB192" s="167" t="e">
        <f t="shared" ca="1" si="531"/>
        <v>#REF!</v>
      </c>
      <c r="EC192" s="167" t="e">
        <f t="shared" ca="1" si="532"/>
        <v>#REF!</v>
      </c>
      <c r="ED192" s="167" t="e">
        <f t="shared" ca="1" si="533"/>
        <v>#REF!</v>
      </c>
      <c r="EE192" s="167" t="e">
        <f t="shared" ca="1" si="534"/>
        <v>#REF!</v>
      </c>
      <c r="EF192" s="167" t="e">
        <f t="shared" ca="1" si="535"/>
        <v>#REF!</v>
      </c>
      <c r="EG192" s="167" t="e">
        <f t="shared" ca="1" si="536"/>
        <v>#REF!</v>
      </c>
      <c r="EH192" s="167" t="e">
        <f t="shared" ca="1" si="537"/>
        <v>#REF!</v>
      </c>
      <c r="EI192" s="167" t="e">
        <f t="shared" ca="1" si="538"/>
        <v>#REF!</v>
      </c>
      <c r="EJ192" s="167" t="e">
        <f t="shared" ca="1" si="539"/>
        <v>#REF!</v>
      </c>
      <c r="EK192" s="167" t="e">
        <f t="shared" ca="1" si="540"/>
        <v>#REF!</v>
      </c>
      <c r="EL192" s="167" t="e">
        <f t="shared" ca="1" si="541"/>
        <v>#REF!</v>
      </c>
      <c r="EM192" s="167" t="e">
        <f t="shared" ca="1" si="542"/>
        <v>#REF!</v>
      </c>
      <c r="EN192" s="167" t="e">
        <f t="shared" ca="1" si="543"/>
        <v>#REF!</v>
      </c>
      <c r="EP192" s="167">
        <f t="shared" si="544"/>
        <v>0</v>
      </c>
      <c r="EQ192" s="167">
        <f t="shared" si="545"/>
        <v>0</v>
      </c>
      <c r="ER192" s="167">
        <f t="shared" si="546"/>
        <v>0</v>
      </c>
      <c r="ES192" s="167">
        <f t="shared" si="547"/>
        <v>0</v>
      </c>
      <c r="ET192" s="167">
        <f t="shared" si="548"/>
        <v>0</v>
      </c>
      <c r="EU192" s="167">
        <f t="shared" si="549"/>
        <v>0</v>
      </c>
      <c r="EV192" s="167">
        <f t="shared" si="550"/>
        <v>0</v>
      </c>
      <c r="EW192" s="167">
        <f t="shared" si="551"/>
        <v>0</v>
      </c>
      <c r="EX192" s="167">
        <f t="shared" si="552"/>
        <v>0</v>
      </c>
      <c r="EY192" s="167">
        <f t="shared" si="553"/>
        <v>0</v>
      </c>
      <c r="EZ192" s="167">
        <f t="shared" si="554"/>
        <v>0</v>
      </c>
      <c r="FA192" s="167">
        <f t="shared" si="555"/>
        <v>0</v>
      </c>
      <c r="FB192" s="167">
        <f t="shared" si="556"/>
        <v>0</v>
      </c>
      <c r="FC192" s="167">
        <f t="shared" si="557"/>
        <v>0</v>
      </c>
      <c r="FD192" s="167">
        <f t="shared" si="558"/>
        <v>0</v>
      </c>
      <c r="FE192" s="167">
        <f t="shared" si="559"/>
        <v>0</v>
      </c>
      <c r="FG192" s="167">
        <f t="shared" si="560"/>
        <v>0</v>
      </c>
      <c r="FH192" s="167">
        <f t="shared" si="561"/>
        <v>0</v>
      </c>
      <c r="FI192" s="167">
        <f t="shared" si="562"/>
        <v>0</v>
      </c>
      <c r="FJ192" s="167">
        <f t="shared" si="563"/>
        <v>0</v>
      </c>
      <c r="FK192" s="167">
        <f t="shared" si="564"/>
        <v>0</v>
      </c>
      <c r="FL192" s="167">
        <f t="shared" si="565"/>
        <v>0</v>
      </c>
      <c r="FM192" s="167">
        <f t="shared" si="566"/>
        <v>0</v>
      </c>
      <c r="FN192" s="167">
        <f t="shared" si="567"/>
        <v>0</v>
      </c>
      <c r="FO192" s="167">
        <f t="shared" si="568"/>
        <v>0</v>
      </c>
      <c r="FP192" s="167">
        <f t="shared" si="569"/>
        <v>0</v>
      </c>
      <c r="FQ192" s="167">
        <f t="shared" si="570"/>
        <v>0</v>
      </c>
      <c r="FR192" s="167">
        <f t="shared" si="571"/>
        <v>0</v>
      </c>
      <c r="FS192" s="167">
        <f t="shared" si="572"/>
        <v>0</v>
      </c>
      <c r="FT192" s="167">
        <f t="shared" si="573"/>
        <v>0</v>
      </c>
      <c r="FU192" s="167">
        <f t="shared" si="574"/>
        <v>0</v>
      </c>
      <c r="FV192" s="167">
        <f t="shared" si="575"/>
        <v>0</v>
      </c>
      <c r="FX192" s="167">
        <f t="shared" si="576"/>
        <v>0</v>
      </c>
      <c r="FY192" s="167">
        <f t="shared" si="577"/>
        <v>0</v>
      </c>
      <c r="FZ192" s="167">
        <f t="shared" si="578"/>
        <v>0</v>
      </c>
      <c r="GA192" s="167">
        <f t="shared" si="579"/>
        <v>0</v>
      </c>
      <c r="GB192" s="167">
        <f t="shared" si="580"/>
        <v>0</v>
      </c>
      <c r="GC192" s="167">
        <f t="shared" si="581"/>
        <v>0</v>
      </c>
      <c r="GD192" s="167">
        <f t="shared" si="582"/>
        <v>0</v>
      </c>
      <c r="GE192" s="167">
        <f t="shared" si="583"/>
        <v>0</v>
      </c>
      <c r="GF192" s="167">
        <f t="shared" si="584"/>
        <v>0</v>
      </c>
      <c r="GG192" s="167">
        <f t="shared" si="585"/>
        <v>0</v>
      </c>
      <c r="GH192" s="167">
        <f t="shared" si="586"/>
        <v>0</v>
      </c>
      <c r="GI192" s="167">
        <f t="shared" si="587"/>
        <v>0</v>
      </c>
      <c r="GJ192" s="167">
        <f t="shared" si="588"/>
        <v>0</v>
      </c>
      <c r="GK192" s="167">
        <f t="shared" si="589"/>
        <v>0</v>
      </c>
      <c r="GL192" s="167">
        <f t="shared" si="590"/>
        <v>0</v>
      </c>
      <c r="GM192" s="167">
        <f t="shared" si="591"/>
        <v>0</v>
      </c>
      <c r="GO192" s="167" t="e">
        <f t="shared" ca="1" si="643"/>
        <v>#REF!</v>
      </c>
      <c r="GP192" s="167" t="e">
        <f t="shared" ca="1" si="632"/>
        <v>#REF!</v>
      </c>
      <c r="GQ192" s="167" t="e">
        <f t="shared" ca="1" si="632"/>
        <v>#REF!</v>
      </c>
      <c r="GR192" s="167" t="e">
        <f t="shared" ca="1" si="632"/>
        <v>#REF!</v>
      </c>
      <c r="GS192" s="167" t="e">
        <f t="shared" ca="1" si="632"/>
        <v>#REF!</v>
      </c>
      <c r="GT192" s="167" t="e">
        <f t="shared" ca="1" si="632"/>
        <v>#REF!</v>
      </c>
      <c r="GU192" s="167" t="e">
        <f t="shared" ca="1" si="632"/>
        <v>#REF!</v>
      </c>
      <c r="GV192" s="167" t="e">
        <f t="shared" ca="1" si="632"/>
        <v>#REF!</v>
      </c>
      <c r="GW192" s="167" t="e">
        <f t="shared" ca="1" si="632"/>
        <v>#REF!</v>
      </c>
      <c r="GX192" s="167" t="e">
        <f t="shared" ca="1" si="632"/>
        <v>#REF!</v>
      </c>
      <c r="GY192" s="167" t="e">
        <f t="shared" ca="1" si="632"/>
        <v>#REF!</v>
      </c>
      <c r="GZ192" s="167" t="e">
        <f t="shared" ca="1" si="632"/>
        <v>#REF!</v>
      </c>
      <c r="HA192" s="167" t="e">
        <f t="shared" ca="1" si="632"/>
        <v>#REF!</v>
      </c>
      <c r="HB192" s="167" t="e">
        <f t="shared" ca="1" si="632"/>
        <v>#REF!</v>
      </c>
      <c r="HC192" s="167" t="e">
        <f t="shared" ca="1" si="632"/>
        <v>#REF!</v>
      </c>
      <c r="HD192" s="167" t="e">
        <f t="shared" ca="1" si="632"/>
        <v>#REF!</v>
      </c>
      <c r="HF192" s="167" t="e">
        <f t="shared" ca="1" si="493"/>
        <v>#REF!</v>
      </c>
      <c r="HG192" s="167" t="e">
        <f t="shared" ca="1" si="494"/>
        <v>#REF!</v>
      </c>
      <c r="HH192" s="167" t="e">
        <f t="shared" ca="1" si="495"/>
        <v>#REF!</v>
      </c>
      <c r="HI192" s="167" t="e">
        <f t="shared" ca="1" si="496"/>
        <v>#REF!</v>
      </c>
      <c r="HJ192" s="167" t="e">
        <f t="shared" ca="1" si="497"/>
        <v>#REF!</v>
      </c>
      <c r="HK192" s="167" t="e">
        <f t="shared" ca="1" si="498"/>
        <v>#REF!</v>
      </c>
      <c r="HL192" s="167" t="e">
        <f t="shared" ca="1" si="499"/>
        <v>#REF!</v>
      </c>
      <c r="HM192" s="167" t="e">
        <f t="shared" ca="1" si="500"/>
        <v>#REF!</v>
      </c>
      <c r="HN192" s="167" t="e">
        <f t="shared" ca="1" si="501"/>
        <v>#REF!</v>
      </c>
      <c r="HO192" s="167" t="e">
        <f t="shared" ca="1" si="502"/>
        <v>#REF!</v>
      </c>
      <c r="HP192" s="167" t="e">
        <f t="shared" ca="1" si="503"/>
        <v>#REF!</v>
      </c>
      <c r="HQ192" s="167" t="e">
        <f t="shared" ca="1" si="504"/>
        <v>#REF!</v>
      </c>
      <c r="HR192" s="167" t="e">
        <f t="shared" ca="1" si="505"/>
        <v>#REF!</v>
      </c>
      <c r="HS192" s="167" t="e">
        <f t="shared" ca="1" si="506"/>
        <v>#REF!</v>
      </c>
      <c r="HT192" s="167" t="e">
        <f t="shared" ca="1" si="507"/>
        <v>#REF!</v>
      </c>
      <c r="HU192" s="167" t="e">
        <f t="shared" ca="1" si="508"/>
        <v>#REF!</v>
      </c>
      <c r="HW192" s="167" t="e">
        <f t="shared" ca="1" si="509"/>
        <v>#REF!</v>
      </c>
      <c r="HX192" s="167">
        <f t="shared" si="510"/>
        <v>0</v>
      </c>
      <c r="HY192" s="167" t="e">
        <f t="shared" ca="1" si="592"/>
        <v>#REF!</v>
      </c>
      <c r="HZ192" s="219" t="e">
        <f t="shared" ca="1" si="593"/>
        <v>#REF!</v>
      </c>
    </row>
    <row r="193" spans="1:234" s="48" customFormat="1">
      <c r="A193" s="3" t="s">
        <v>376</v>
      </c>
      <c r="B193" s="202" t="str">
        <f>INDEX('Ref1'!$E:$E,MATCH(A193,'Ref1'!$A:$A,0))</f>
        <v>Lancashire Fire Authority</v>
      </c>
      <c r="C193" s="42" t="str">
        <f>INDEX(Data1!B:B,MATCH(A193,Data1!A:A,0))</f>
        <v>SFIR</v>
      </c>
      <c r="D193" s="253" t="str">
        <f>INDEX(Data1!C:C,MATCH(A193,Data1!A:A,0))</f>
        <v>NW</v>
      </c>
      <c r="E193" s="200" t="str">
        <f>IF($C$6="No","No",IF(COUNTIF(Inputs!$K$359:$K$398,$A193)&gt;0,"Yes","No"))</f>
        <v>No</v>
      </c>
      <c r="F193" s="404"/>
      <c r="G193" s="62">
        <f>INDEX('4_RatesSplit'!K:K,MATCH($A193,'4_RatesSplit'!$A:$A,0))</f>
        <v>0</v>
      </c>
      <c r="H193" s="171">
        <f>INDEX('4_RatesSplit'!L:L,MATCH($A193,'4_RatesSplit'!$A:$A,0))</f>
        <v>0</v>
      </c>
      <c r="I193" s="167">
        <f>INDEX('4_RatesSplit'!M:M,MATCH($A193,'4_RatesSplit'!$A:$A,0))</f>
        <v>0</v>
      </c>
      <c r="J193" s="167">
        <f>INDEX('4_RatesSplit'!N:N,MATCH($A193,'4_RatesSplit'!$A:$A,0))</f>
        <v>0</v>
      </c>
      <c r="K193" s="167">
        <f>INDEX('4_RatesSplit'!O:O,MATCH($A193,'4_RatesSplit'!$A:$A,0))</f>
        <v>0</v>
      </c>
      <c r="L193" s="167">
        <f>INDEX('4_RatesSplit'!P:P,MATCH($A193,'4_RatesSplit'!$A:$A,0))</f>
        <v>0</v>
      </c>
      <c r="M193" s="167">
        <f>INDEX('4_RatesSplit'!Q:Q,MATCH($A193,'4_RatesSplit'!$A:$A,0))</f>
        <v>0</v>
      </c>
      <c r="N193" s="167">
        <f>INDEX('4_RatesSplit'!R:R,MATCH($A193,'4_RatesSplit'!$A:$A,0))</f>
        <v>0</v>
      </c>
      <c r="O193" s="167">
        <f>INDEX('4_RatesSplit'!S:S,MATCH($A193,'4_RatesSplit'!$A:$A,0))</f>
        <v>0</v>
      </c>
      <c r="P193" s="167">
        <f>INDEX('4_RatesSplit'!T:T,MATCH($A193,'4_RatesSplit'!$A:$A,0))</f>
        <v>0</v>
      </c>
      <c r="Q193" s="167">
        <f>INDEX('4_RatesSplit'!U:U,MATCH($A193,'4_RatesSplit'!$A:$A,0))</f>
        <v>0</v>
      </c>
      <c r="R193" s="167">
        <f>INDEX('4_RatesSplit'!V:V,MATCH($A193,'4_RatesSplit'!$A:$A,0))</f>
        <v>0</v>
      </c>
      <c r="S193" s="167">
        <f>INDEX('4_RatesSplit'!W:W,MATCH($A193,'4_RatesSplit'!$A:$A,0))</f>
        <v>0</v>
      </c>
      <c r="T193" s="167">
        <f>INDEX('4_RatesSplit'!X:X,MATCH($A193,'4_RatesSplit'!$A:$A,0))</f>
        <v>0</v>
      </c>
      <c r="U193" s="167">
        <f>INDEX('4_RatesSplit'!Y:Y,MATCH($A193,'4_RatesSplit'!$A:$A,0))</f>
        <v>0</v>
      </c>
      <c r="V193" s="167">
        <f>INDEX('4_RatesSplit'!Z:Z,MATCH($A193,'4_RatesSplit'!$A:$A,0))</f>
        <v>0</v>
      </c>
      <c r="W193" s="167">
        <f>INDEX('4_RatesSplit'!AA:AA,MATCH($A193,'4_RatesSplit'!$A:$A,0))</f>
        <v>0</v>
      </c>
      <c r="X193" s="18"/>
      <c r="Y193" s="168" t="e">
        <f ca="1">INDEX('4_RatesSplit'!AT:AT,MATCH($A193,'4_RatesSplit'!$A:$A,0))</f>
        <v>#REF!</v>
      </c>
      <c r="Z193" s="168" t="e">
        <f ca="1">INDEX('4_RatesSplit'!AU:AU,MATCH($A193,'4_RatesSplit'!$A:$A,0))</f>
        <v>#REF!</v>
      </c>
      <c r="AA193" s="168" t="e">
        <f ca="1">INDEX('4_RatesSplit'!AV:AV,MATCH($A193,'4_RatesSplit'!$A:$A,0))</f>
        <v>#REF!</v>
      </c>
      <c r="AB193" s="168" t="e">
        <f ca="1">INDEX('4_RatesSplit'!AW:AW,MATCH($A193,'4_RatesSplit'!$A:$A,0))</f>
        <v>#REF!</v>
      </c>
      <c r="AC193" s="168" t="e">
        <f ca="1">INDEX('4_RatesSplit'!AX:AX,MATCH($A193,'4_RatesSplit'!$A:$A,0))</f>
        <v>#REF!</v>
      </c>
      <c r="AD193" s="168" t="e">
        <f ca="1">INDEX('4_RatesSplit'!AY:AY,MATCH($A193,'4_RatesSplit'!$A:$A,0))</f>
        <v>#REF!</v>
      </c>
      <c r="AE193" s="168" t="e">
        <f ca="1">INDEX('4_RatesSplit'!AZ:AZ,MATCH($A193,'4_RatesSplit'!$A:$A,0))</f>
        <v>#REF!</v>
      </c>
      <c r="AF193" s="168" t="e">
        <f ca="1">INDEX('4_RatesSplit'!BA:BA,MATCH($A193,'4_RatesSplit'!$A:$A,0))</f>
        <v>#REF!</v>
      </c>
      <c r="AG193" s="168" t="e">
        <f ca="1">INDEX('4_RatesSplit'!BB:BB,MATCH($A193,'4_RatesSplit'!$A:$A,0))</f>
        <v>#REF!</v>
      </c>
      <c r="AH193" s="168" t="e">
        <f ca="1">INDEX('4_RatesSplit'!BC:BC,MATCH($A193,'4_RatesSplit'!$A:$A,0))</f>
        <v>#REF!</v>
      </c>
      <c r="AI193" s="168" t="e">
        <f ca="1">INDEX('4_RatesSplit'!BD:BD,MATCH($A193,'4_RatesSplit'!$A:$A,0))</f>
        <v>#REF!</v>
      </c>
      <c r="AJ193" s="168" t="e">
        <f ca="1">INDEX('4_RatesSplit'!BE:BE,MATCH($A193,'4_RatesSplit'!$A:$A,0))</f>
        <v>#REF!</v>
      </c>
      <c r="AK193" s="168" t="e">
        <f ca="1">INDEX('4_RatesSplit'!BF:BF,MATCH($A193,'4_RatesSplit'!$A:$A,0))</f>
        <v>#REF!</v>
      </c>
      <c r="AL193" s="168" t="e">
        <f ca="1">INDEX('4_RatesSplit'!BG:BG,MATCH($A193,'4_RatesSplit'!$A:$A,0))</f>
        <v>#REF!</v>
      </c>
      <c r="AM193" s="168" t="e">
        <f ca="1">INDEX('4_RatesSplit'!BH:BH,MATCH($A193,'4_RatesSplit'!$A:$A,0))</f>
        <v>#REF!</v>
      </c>
      <c r="AN193" s="198" t="e">
        <f ca="1">INDEX('4_RatesSplit'!BI:BI,MATCH($A193,'4_RatesSplit'!$A:$A,0))</f>
        <v>#REF!</v>
      </c>
      <c r="AO193" s="114"/>
      <c r="AP193" s="167" t="e">
        <f t="shared" ca="1" si="511"/>
        <v>#REF!</v>
      </c>
      <c r="AQ193" s="167" t="e">
        <f t="shared" ca="1" si="512"/>
        <v>#REF!</v>
      </c>
      <c r="AR193" s="167" t="e">
        <f t="shared" ca="1" si="513"/>
        <v>#REF!</v>
      </c>
      <c r="AS193" s="167" t="e">
        <f t="shared" ca="1" si="514"/>
        <v>#REF!</v>
      </c>
      <c r="AT193" s="167" t="e">
        <f t="shared" ca="1" si="515"/>
        <v>#REF!</v>
      </c>
      <c r="AU193" s="167" t="e">
        <f t="shared" ca="1" si="516"/>
        <v>#REF!</v>
      </c>
      <c r="AV193" s="167" t="e">
        <f t="shared" ca="1" si="517"/>
        <v>#REF!</v>
      </c>
      <c r="AW193" s="167" t="e">
        <f t="shared" ca="1" si="518"/>
        <v>#REF!</v>
      </c>
      <c r="AX193" s="167" t="e">
        <f t="shared" ca="1" si="519"/>
        <v>#REF!</v>
      </c>
      <c r="AY193" s="167" t="e">
        <f t="shared" ca="1" si="520"/>
        <v>#REF!</v>
      </c>
      <c r="AZ193" s="167" t="e">
        <f t="shared" ca="1" si="521"/>
        <v>#REF!</v>
      </c>
      <c r="BA193" s="167" t="e">
        <f t="shared" ca="1" si="522"/>
        <v>#REF!</v>
      </c>
      <c r="BB193" s="167" t="e">
        <f t="shared" ca="1" si="523"/>
        <v>#REF!</v>
      </c>
      <c r="BC193" s="167" t="e">
        <f t="shared" ca="1" si="524"/>
        <v>#REF!</v>
      </c>
      <c r="BD193" s="167" t="e">
        <f t="shared" ca="1" si="525"/>
        <v>#REF!</v>
      </c>
      <c r="BE193" s="167" t="e">
        <f t="shared" ca="1" si="526"/>
        <v>#REF!</v>
      </c>
      <c r="BF193" s="18"/>
      <c r="BG193" s="168">
        <f>INDEX('2_Needs'!$F:$F,MATCH($A193,'2_Needs'!$A:$A,0))</f>
        <v>1.2569656589930846E-3</v>
      </c>
      <c r="BH193" s="114"/>
      <c r="BI193" s="167">
        <f t="shared" ref="BI193:BX193" si="647">IF(BI$3="reset",$BG193*BI$6,BH193*(1+$C$4))</f>
        <v>0</v>
      </c>
      <c r="BJ193" s="167">
        <f t="shared" si="647"/>
        <v>0</v>
      </c>
      <c r="BK193" s="167">
        <f t="shared" si="647"/>
        <v>0</v>
      </c>
      <c r="BL193" s="167">
        <f t="shared" si="647"/>
        <v>0</v>
      </c>
      <c r="BM193" s="167">
        <f t="shared" si="647"/>
        <v>0</v>
      </c>
      <c r="BN193" s="167">
        <f t="shared" si="647"/>
        <v>0</v>
      </c>
      <c r="BO193" s="167">
        <f t="shared" si="647"/>
        <v>0</v>
      </c>
      <c r="BP193" s="167">
        <f t="shared" si="647"/>
        <v>0</v>
      </c>
      <c r="BQ193" s="167">
        <f t="shared" si="647"/>
        <v>0</v>
      </c>
      <c r="BR193" s="167">
        <f t="shared" si="647"/>
        <v>0</v>
      </c>
      <c r="BS193" s="167">
        <f t="shared" si="647"/>
        <v>0</v>
      </c>
      <c r="BT193" s="167">
        <f t="shared" si="647"/>
        <v>0</v>
      </c>
      <c r="BU193" s="167">
        <f t="shared" si="647"/>
        <v>0</v>
      </c>
      <c r="BV193" s="167">
        <f t="shared" si="647"/>
        <v>0</v>
      </c>
      <c r="BW193" s="167">
        <f t="shared" si="647"/>
        <v>0</v>
      </c>
      <c r="BX193" s="167">
        <f t="shared" si="647"/>
        <v>0</v>
      </c>
      <c r="BZ193" s="167" t="e">
        <f t="shared" ca="1" si="445"/>
        <v>#REF!</v>
      </c>
      <c r="CA193" s="167" t="e">
        <f t="shared" ca="1" si="446"/>
        <v>#REF!</v>
      </c>
      <c r="CB193" s="167" t="e">
        <f t="shared" ca="1" si="447"/>
        <v>#REF!</v>
      </c>
      <c r="CC193" s="167" t="e">
        <f t="shared" ca="1" si="448"/>
        <v>#REF!</v>
      </c>
      <c r="CD193" s="167" t="e">
        <f t="shared" ca="1" si="449"/>
        <v>#REF!</v>
      </c>
      <c r="CE193" s="167" t="e">
        <f t="shared" ca="1" si="450"/>
        <v>#REF!</v>
      </c>
      <c r="CF193" s="167" t="e">
        <f t="shared" ca="1" si="451"/>
        <v>#REF!</v>
      </c>
      <c r="CG193" s="167" t="e">
        <f t="shared" ca="1" si="452"/>
        <v>#REF!</v>
      </c>
      <c r="CH193" s="167" t="e">
        <f t="shared" ca="1" si="453"/>
        <v>#REF!</v>
      </c>
      <c r="CI193" s="167" t="e">
        <f t="shared" ca="1" si="454"/>
        <v>#REF!</v>
      </c>
      <c r="CJ193" s="167" t="e">
        <f t="shared" ca="1" si="455"/>
        <v>#REF!</v>
      </c>
      <c r="CK193" s="167" t="e">
        <f t="shared" ca="1" si="456"/>
        <v>#REF!</v>
      </c>
      <c r="CL193" s="167" t="e">
        <f t="shared" ca="1" si="457"/>
        <v>#REF!</v>
      </c>
      <c r="CM193" s="167" t="e">
        <f t="shared" ca="1" si="458"/>
        <v>#REF!</v>
      </c>
      <c r="CN193" s="167" t="e">
        <f t="shared" ca="1" si="459"/>
        <v>#REF!</v>
      </c>
      <c r="CO193" s="167" t="e">
        <f t="shared" ca="1" si="460"/>
        <v>#REF!</v>
      </c>
      <c r="CQ193" s="167" t="e">
        <f t="shared" ca="1" si="461"/>
        <v>#REF!</v>
      </c>
      <c r="CR193" s="167" t="e">
        <f t="shared" ca="1" si="462"/>
        <v>#REF!</v>
      </c>
      <c r="CS193" s="167" t="e">
        <f t="shared" ca="1" si="463"/>
        <v>#REF!</v>
      </c>
      <c r="CT193" s="167" t="e">
        <f t="shared" ca="1" si="464"/>
        <v>#REF!</v>
      </c>
      <c r="CU193" s="167" t="e">
        <f t="shared" ca="1" si="465"/>
        <v>#REF!</v>
      </c>
      <c r="CV193" s="167" t="e">
        <f t="shared" ca="1" si="466"/>
        <v>#REF!</v>
      </c>
      <c r="CW193" s="167" t="e">
        <f t="shared" ca="1" si="467"/>
        <v>#REF!</v>
      </c>
      <c r="CX193" s="167" t="e">
        <f t="shared" ca="1" si="468"/>
        <v>#REF!</v>
      </c>
      <c r="CY193" s="167" t="e">
        <f t="shared" ca="1" si="469"/>
        <v>#REF!</v>
      </c>
      <c r="CZ193" s="167" t="e">
        <f t="shared" ca="1" si="470"/>
        <v>#REF!</v>
      </c>
      <c r="DA193" s="167" t="e">
        <f t="shared" ca="1" si="471"/>
        <v>#REF!</v>
      </c>
      <c r="DB193" s="167" t="e">
        <f t="shared" ca="1" si="472"/>
        <v>#REF!</v>
      </c>
      <c r="DC193" s="167" t="e">
        <f t="shared" ca="1" si="473"/>
        <v>#REF!</v>
      </c>
      <c r="DD193" s="167" t="e">
        <f t="shared" ca="1" si="474"/>
        <v>#REF!</v>
      </c>
      <c r="DE193" s="167" t="e">
        <f t="shared" ca="1" si="475"/>
        <v>#REF!</v>
      </c>
      <c r="DF193" s="167" t="e">
        <f t="shared" ca="1" si="476"/>
        <v>#REF!</v>
      </c>
      <c r="DH193" s="167">
        <f t="shared" si="477"/>
        <v>0</v>
      </c>
      <c r="DI193" s="167">
        <f t="shared" si="478"/>
        <v>0</v>
      </c>
      <c r="DJ193" s="167">
        <f t="shared" si="479"/>
        <v>0</v>
      </c>
      <c r="DK193" s="167">
        <f t="shared" si="480"/>
        <v>0</v>
      </c>
      <c r="DL193" s="167">
        <f t="shared" si="481"/>
        <v>0</v>
      </c>
      <c r="DM193" s="167">
        <f t="shared" si="482"/>
        <v>0</v>
      </c>
      <c r="DN193" s="167">
        <f t="shared" si="483"/>
        <v>0</v>
      </c>
      <c r="DO193" s="167">
        <f t="shared" si="484"/>
        <v>0</v>
      </c>
      <c r="DP193" s="167">
        <f t="shared" si="485"/>
        <v>0</v>
      </c>
      <c r="DQ193" s="167">
        <f t="shared" si="486"/>
        <v>0</v>
      </c>
      <c r="DR193" s="167">
        <f t="shared" si="487"/>
        <v>0</v>
      </c>
      <c r="DS193" s="167">
        <f t="shared" si="488"/>
        <v>0</v>
      </c>
      <c r="DT193" s="167">
        <f t="shared" si="489"/>
        <v>0</v>
      </c>
      <c r="DU193" s="167">
        <f t="shared" si="490"/>
        <v>0</v>
      </c>
      <c r="DV193" s="167">
        <f t="shared" si="491"/>
        <v>0</v>
      </c>
      <c r="DW193" s="167">
        <f t="shared" si="492"/>
        <v>0</v>
      </c>
      <c r="DY193" s="167" t="e">
        <f t="shared" ca="1" si="528"/>
        <v>#REF!</v>
      </c>
      <c r="DZ193" s="167" t="e">
        <f t="shared" ca="1" si="529"/>
        <v>#REF!</v>
      </c>
      <c r="EA193" s="167" t="e">
        <f t="shared" ca="1" si="530"/>
        <v>#REF!</v>
      </c>
      <c r="EB193" s="167" t="e">
        <f t="shared" ca="1" si="531"/>
        <v>#REF!</v>
      </c>
      <c r="EC193" s="167" t="e">
        <f t="shared" ca="1" si="532"/>
        <v>#REF!</v>
      </c>
      <c r="ED193" s="167" t="e">
        <f t="shared" ca="1" si="533"/>
        <v>#REF!</v>
      </c>
      <c r="EE193" s="167" t="e">
        <f t="shared" ca="1" si="534"/>
        <v>#REF!</v>
      </c>
      <c r="EF193" s="167" t="e">
        <f t="shared" ca="1" si="535"/>
        <v>#REF!</v>
      </c>
      <c r="EG193" s="167" t="e">
        <f t="shared" ca="1" si="536"/>
        <v>#REF!</v>
      </c>
      <c r="EH193" s="167" t="e">
        <f t="shared" ca="1" si="537"/>
        <v>#REF!</v>
      </c>
      <c r="EI193" s="167" t="e">
        <f t="shared" ca="1" si="538"/>
        <v>#REF!</v>
      </c>
      <c r="EJ193" s="167" t="e">
        <f t="shared" ca="1" si="539"/>
        <v>#REF!</v>
      </c>
      <c r="EK193" s="167" t="e">
        <f t="shared" ca="1" si="540"/>
        <v>#REF!</v>
      </c>
      <c r="EL193" s="167" t="e">
        <f t="shared" ca="1" si="541"/>
        <v>#REF!</v>
      </c>
      <c r="EM193" s="167" t="e">
        <f t="shared" ca="1" si="542"/>
        <v>#REF!</v>
      </c>
      <c r="EN193" s="167" t="e">
        <f t="shared" ca="1" si="543"/>
        <v>#REF!</v>
      </c>
      <c r="EP193" s="167">
        <f t="shared" si="544"/>
        <v>0</v>
      </c>
      <c r="EQ193" s="167">
        <f t="shared" si="545"/>
        <v>0</v>
      </c>
      <c r="ER193" s="167">
        <f t="shared" si="546"/>
        <v>0</v>
      </c>
      <c r="ES193" s="167">
        <f t="shared" si="547"/>
        <v>0</v>
      </c>
      <c r="ET193" s="167">
        <f t="shared" si="548"/>
        <v>0</v>
      </c>
      <c r="EU193" s="167">
        <f t="shared" si="549"/>
        <v>0</v>
      </c>
      <c r="EV193" s="167">
        <f t="shared" si="550"/>
        <v>0</v>
      </c>
      <c r="EW193" s="167">
        <f t="shared" si="551"/>
        <v>0</v>
      </c>
      <c r="EX193" s="167">
        <f t="shared" si="552"/>
        <v>0</v>
      </c>
      <c r="EY193" s="167">
        <f t="shared" si="553"/>
        <v>0</v>
      </c>
      <c r="EZ193" s="167">
        <f t="shared" si="554"/>
        <v>0</v>
      </c>
      <c r="FA193" s="167">
        <f t="shared" si="555"/>
        <v>0</v>
      </c>
      <c r="FB193" s="167">
        <f t="shared" si="556"/>
        <v>0</v>
      </c>
      <c r="FC193" s="167">
        <f t="shared" si="557"/>
        <v>0</v>
      </c>
      <c r="FD193" s="167">
        <f t="shared" si="558"/>
        <v>0</v>
      </c>
      <c r="FE193" s="167">
        <f t="shared" si="559"/>
        <v>0</v>
      </c>
      <c r="FG193" s="167">
        <f t="shared" si="560"/>
        <v>0</v>
      </c>
      <c r="FH193" s="167">
        <f t="shared" si="561"/>
        <v>0</v>
      </c>
      <c r="FI193" s="167">
        <f t="shared" si="562"/>
        <v>0</v>
      </c>
      <c r="FJ193" s="167">
        <f t="shared" si="563"/>
        <v>0</v>
      </c>
      <c r="FK193" s="167">
        <f t="shared" si="564"/>
        <v>0</v>
      </c>
      <c r="FL193" s="167">
        <f t="shared" si="565"/>
        <v>0</v>
      </c>
      <c r="FM193" s="167">
        <f t="shared" si="566"/>
        <v>0</v>
      </c>
      <c r="FN193" s="167">
        <f t="shared" si="567"/>
        <v>0</v>
      </c>
      <c r="FO193" s="167">
        <f t="shared" si="568"/>
        <v>0</v>
      </c>
      <c r="FP193" s="167">
        <f t="shared" si="569"/>
        <v>0</v>
      </c>
      <c r="FQ193" s="167">
        <f t="shared" si="570"/>
        <v>0</v>
      </c>
      <c r="FR193" s="167">
        <f t="shared" si="571"/>
        <v>0</v>
      </c>
      <c r="FS193" s="167">
        <f t="shared" si="572"/>
        <v>0</v>
      </c>
      <c r="FT193" s="167">
        <f t="shared" si="573"/>
        <v>0</v>
      </c>
      <c r="FU193" s="167">
        <f t="shared" si="574"/>
        <v>0</v>
      </c>
      <c r="FV193" s="167">
        <f t="shared" si="575"/>
        <v>0</v>
      </c>
      <c r="FX193" s="167">
        <f t="shared" si="576"/>
        <v>0</v>
      </c>
      <c r="FY193" s="167">
        <f t="shared" si="577"/>
        <v>0</v>
      </c>
      <c r="FZ193" s="167">
        <f t="shared" si="578"/>
        <v>0</v>
      </c>
      <c r="GA193" s="167">
        <f t="shared" si="579"/>
        <v>0</v>
      </c>
      <c r="GB193" s="167">
        <f t="shared" si="580"/>
        <v>0</v>
      </c>
      <c r="GC193" s="167">
        <f t="shared" si="581"/>
        <v>0</v>
      </c>
      <c r="GD193" s="167">
        <f t="shared" si="582"/>
        <v>0</v>
      </c>
      <c r="GE193" s="167">
        <f t="shared" si="583"/>
        <v>0</v>
      </c>
      <c r="GF193" s="167">
        <f t="shared" si="584"/>
        <v>0</v>
      </c>
      <c r="GG193" s="167">
        <f t="shared" si="585"/>
        <v>0</v>
      </c>
      <c r="GH193" s="167">
        <f t="shared" si="586"/>
        <v>0</v>
      </c>
      <c r="GI193" s="167">
        <f t="shared" si="587"/>
        <v>0</v>
      </c>
      <c r="GJ193" s="167">
        <f t="shared" si="588"/>
        <v>0</v>
      </c>
      <c r="GK193" s="167">
        <f t="shared" si="589"/>
        <v>0</v>
      </c>
      <c r="GL193" s="167">
        <f t="shared" si="590"/>
        <v>0</v>
      </c>
      <c r="GM193" s="167">
        <f t="shared" si="591"/>
        <v>0</v>
      </c>
      <c r="GO193" s="167" t="e">
        <f t="shared" ca="1" si="643"/>
        <v>#REF!</v>
      </c>
      <c r="GP193" s="167" t="e">
        <f t="shared" ca="1" si="632"/>
        <v>#REF!</v>
      </c>
      <c r="GQ193" s="167" t="e">
        <f t="shared" ca="1" si="632"/>
        <v>#REF!</v>
      </c>
      <c r="GR193" s="167" t="e">
        <f t="shared" ca="1" si="632"/>
        <v>#REF!</v>
      </c>
      <c r="GS193" s="167" t="e">
        <f t="shared" ca="1" si="632"/>
        <v>#REF!</v>
      </c>
      <c r="GT193" s="167" t="e">
        <f t="shared" ca="1" si="632"/>
        <v>#REF!</v>
      </c>
      <c r="GU193" s="167" t="e">
        <f t="shared" ca="1" si="632"/>
        <v>#REF!</v>
      </c>
      <c r="GV193" s="167" t="e">
        <f t="shared" ca="1" si="632"/>
        <v>#REF!</v>
      </c>
      <c r="GW193" s="167" t="e">
        <f t="shared" ca="1" si="632"/>
        <v>#REF!</v>
      </c>
      <c r="GX193" s="167" t="e">
        <f t="shared" ca="1" si="632"/>
        <v>#REF!</v>
      </c>
      <c r="GY193" s="167" t="e">
        <f t="shared" ca="1" si="632"/>
        <v>#REF!</v>
      </c>
      <c r="GZ193" s="167" t="e">
        <f t="shared" ca="1" si="632"/>
        <v>#REF!</v>
      </c>
      <c r="HA193" s="167" t="e">
        <f t="shared" ca="1" si="632"/>
        <v>#REF!</v>
      </c>
      <c r="HB193" s="167" t="e">
        <f t="shared" ca="1" si="632"/>
        <v>#REF!</v>
      </c>
      <c r="HC193" s="167" t="e">
        <f t="shared" ca="1" si="632"/>
        <v>#REF!</v>
      </c>
      <c r="HD193" s="167" t="e">
        <f t="shared" ca="1" si="632"/>
        <v>#REF!</v>
      </c>
      <c r="HF193" s="167" t="e">
        <f t="shared" ca="1" si="493"/>
        <v>#REF!</v>
      </c>
      <c r="HG193" s="167" t="e">
        <f t="shared" ca="1" si="494"/>
        <v>#REF!</v>
      </c>
      <c r="HH193" s="167" t="e">
        <f t="shared" ca="1" si="495"/>
        <v>#REF!</v>
      </c>
      <c r="HI193" s="167" t="e">
        <f t="shared" ca="1" si="496"/>
        <v>#REF!</v>
      </c>
      <c r="HJ193" s="167" t="e">
        <f t="shared" ca="1" si="497"/>
        <v>#REF!</v>
      </c>
      <c r="HK193" s="167" t="e">
        <f t="shared" ca="1" si="498"/>
        <v>#REF!</v>
      </c>
      <c r="HL193" s="167" t="e">
        <f t="shared" ca="1" si="499"/>
        <v>#REF!</v>
      </c>
      <c r="HM193" s="167" t="e">
        <f t="shared" ca="1" si="500"/>
        <v>#REF!</v>
      </c>
      <c r="HN193" s="167" t="e">
        <f t="shared" ca="1" si="501"/>
        <v>#REF!</v>
      </c>
      <c r="HO193" s="167" t="e">
        <f t="shared" ca="1" si="502"/>
        <v>#REF!</v>
      </c>
      <c r="HP193" s="167" t="e">
        <f t="shared" ca="1" si="503"/>
        <v>#REF!</v>
      </c>
      <c r="HQ193" s="167" t="e">
        <f t="shared" ca="1" si="504"/>
        <v>#REF!</v>
      </c>
      <c r="HR193" s="167" t="e">
        <f t="shared" ca="1" si="505"/>
        <v>#REF!</v>
      </c>
      <c r="HS193" s="167" t="e">
        <f t="shared" ca="1" si="506"/>
        <v>#REF!</v>
      </c>
      <c r="HT193" s="167" t="e">
        <f t="shared" ca="1" si="507"/>
        <v>#REF!</v>
      </c>
      <c r="HU193" s="167" t="e">
        <f t="shared" ca="1" si="508"/>
        <v>#REF!</v>
      </c>
      <c r="HW193" s="167" t="e">
        <f t="shared" ca="1" si="509"/>
        <v>#REF!</v>
      </c>
      <c r="HX193" s="167">
        <f t="shared" si="510"/>
        <v>0</v>
      </c>
      <c r="HY193" s="167" t="e">
        <f t="shared" ca="1" si="592"/>
        <v>#REF!</v>
      </c>
      <c r="HZ193" s="219" t="e">
        <f t="shared" ca="1" si="593"/>
        <v>#REF!</v>
      </c>
    </row>
    <row r="194" spans="1:234" s="48" customFormat="1">
      <c r="A194" s="3" t="s">
        <v>378</v>
      </c>
      <c r="B194" s="202" t="str">
        <f>INDEX('Ref1'!$E:$E,MATCH(A194,'Ref1'!$A:$A,0))</f>
        <v>Lancaster</v>
      </c>
      <c r="C194" s="42" t="str">
        <f>INDEX(Data1!B:B,MATCH(A194,Data1!A:A,0))</f>
        <v>SD</v>
      </c>
      <c r="D194" s="253" t="str">
        <f>INDEX(Data1!C:C,MATCH(A194,Data1!A:A,0))</f>
        <v>NW</v>
      </c>
      <c r="E194" s="200" t="str">
        <f>IF($C$6="No","No",IF(COUNTIF(Inputs!$K$359:$K$398,$A194)&gt;0,"Yes","No"))</f>
        <v>No</v>
      </c>
      <c r="F194" s="404"/>
      <c r="G194" s="62">
        <f>INDEX('4_RatesSplit'!K:K,MATCH($A194,'4_RatesSplit'!$A:$A,0))</f>
        <v>0</v>
      </c>
      <c r="H194" s="171">
        <f>INDEX('4_RatesSplit'!L:L,MATCH($A194,'4_RatesSplit'!$A:$A,0))</f>
        <v>0</v>
      </c>
      <c r="I194" s="167">
        <f>INDEX('4_RatesSplit'!M:M,MATCH($A194,'4_RatesSplit'!$A:$A,0))</f>
        <v>0</v>
      </c>
      <c r="J194" s="167">
        <f>INDEX('4_RatesSplit'!N:N,MATCH($A194,'4_RatesSplit'!$A:$A,0))</f>
        <v>0</v>
      </c>
      <c r="K194" s="167">
        <f>INDEX('4_RatesSplit'!O:O,MATCH($A194,'4_RatesSplit'!$A:$A,0))</f>
        <v>0</v>
      </c>
      <c r="L194" s="167">
        <f>INDEX('4_RatesSplit'!P:P,MATCH($A194,'4_RatesSplit'!$A:$A,0))</f>
        <v>0</v>
      </c>
      <c r="M194" s="167">
        <f>INDEX('4_RatesSplit'!Q:Q,MATCH($A194,'4_RatesSplit'!$A:$A,0))</f>
        <v>0</v>
      </c>
      <c r="N194" s="167">
        <f>INDEX('4_RatesSplit'!R:R,MATCH($A194,'4_RatesSplit'!$A:$A,0))</f>
        <v>0</v>
      </c>
      <c r="O194" s="167">
        <f>INDEX('4_RatesSplit'!S:S,MATCH($A194,'4_RatesSplit'!$A:$A,0))</f>
        <v>0</v>
      </c>
      <c r="P194" s="167">
        <f>INDEX('4_RatesSplit'!T:T,MATCH($A194,'4_RatesSplit'!$A:$A,0))</f>
        <v>0</v>
      </c>
      <c r="Q194" s="167">
        <f>INDEX('4_RatesSplit'!U:U,MATCH($A194,'4_RatesSplit'!$A:$A,0))</f>
        <v>0</v>
      </c>
      <c r="R194" s="167">
        <f>INDEX('4_RatesSplit'!V:V,MATCH($A194,'4_RatesSplit'!$A:$A,0))</f>
        <v>0</v>
      </c>
      <c r="S194" s="167">
        <f>INDEX('4_RatesSplit'!W:W,MATCH($A194,'4_RatesSplit'!$A:$A,0))</f>
        <v>0</v>
      </c>
      <c r="T194" s="167">
        <f>INDEX('4_RatesSplit'!X:X,MATCH($A194,'4_RatesSplit'!$A:$A,0))</f>
        <v>0</v>
      </c>
      <c r="U194" s="167">
        <f>INDEX('4_RatesSplit'!Y:Y,MATCH($A194,'4_RatesSplit'!$A:$A,0))</f>
        <v>0</v>
      </c>
      <c r="V194" s="167">
        <f>INDEX('4_RatesSplit'!Z:Z,MATCH($A194,'4_RatesSplit'!$A:$A,0))</f>
        <v>0</v>
      </c>
      <c r="W194" s="167">
        <f>INDEX('4_RatesSplit'!AA:AA,MATCH($A194,'4_RatesSplit'!$A:$A,0))</f>
        <v>0</v>
      </c>
      <c r="X194" s="18"/>
      <c r="Y194" s="168" t="e">
        <f ca="1">INDEX('4_RatesSplit'!AT:AT,MATCH($A194,'4_RatesSplit'!$A:$A,0))</f>
        <v>#REF!</v>
      </c>
      <c r="Z194" s="168" t="e">
        <f ca="1">INDEX('4_RatesSplit'!AU:AU,MATCH($A194,'4_RatesSplit'!$A:$A,0))</f>
        <v>#REF!</v>
      </c>
      <c r="AA194" s="168" t="e">
        <f ca="1">INDEX('4_RatesSplit'!AV:AV,MATCH($A194,'4_RatesSplit'!$A:$A,0))</f>
        <v>#REF!</v>
      </c>
      <c r="AB194" s="168" t="e">
        <f ca="1">INDEX('4_RatesSplit'!AW:AW,MATCH($A194,'4_RatesSplit'!$A:$A,0))</f>
        <v>#REF!</v>
      </c>
      <c r="AC194" s="168" t="e">
        <f ca="1">INDEX('4_RatesSplit'!AX:AX,MATCH($A194,'4_RatesSplit'!$A:$A,0))</f>
        <v>#REF!</v>
      </c>
      <c r="AD194" s="168" t="e">
        <f ca="1">INDEX('4_RatesSplit'!AY:AY,MATCH($A194,'4_RatesSplit'!$A:$A,0))</f>
        <v>#REF!</v>
      </c>
      <c r="AE194" s="168" t="e">
        <f ca="1">INDEX('4_RatesSplit'!AZ:AZ,MATCH($A194,'4_RatesSplit'!$A:$A,0))</f>
        <v>#REF!</v>
      </c>
      <c r="AF194" s="168" t="e">
        <f ca="1">INDEX('4_RatesSplit'!BA:BA,MATCH($A194,'4_RatesSplit'!$A:$A,0))</f>
        <v>#REF!</v>
      </c>
      <c r="AG194" s="168" t="e">
        <f ca="1">INDEX('4_RatesSplit'!BB:BB,MATCH($A194,'4_RatesSplit'!$A:$A,0))</f>
        <v>#REF!</v>
      </c>
      <c r="AH194" s="168" t="e">
        <f ca="1">INDEX('4_RatesSplit'!BC:BC,MATCH($A194,'4_RatesSplit'!$A:$A,0))</f>
        <v>#REF!</v>
      </c>
      <c r="AI194" s="168" t="e">
        <f ca="1">INDEX('4_RatesSplit'!BD:BD,MATCH($A194,'4_RatesSplit'!$A:$A,0))</f>
        <v>#REF!</v>
      </c>
      <c r="AJ194" s="168" t="e">
        <f ca="1">INDEX('4_RatesSplit'!BE:BE,MATCH($A194,'4_RatesSplit'!$A:$A,0))</f>
        <v>#REF!</v>
      </c>
      <c r="AK194" s="168" t="e">
        <f ca="1">INDEX('4_RatesSplit'!BF:BF,MATCH($A194,'4_RatesSplit'!$A:$A,0))</f>
        <v>#REF!</v>
      </c>
      <c r="AL194" s="168" t="e">
        <f ca="1">INDEX('4_RatesSplit'!BG:BG,MATCH($A194,'4_RatesSplit'!$A:$A,0))</f>
        <v>#REF!</v>
      </c>
      <c r="AM194" s="168" t="e">
        <f ca="1">INDEX('4_RatesSplit'!BH:BH,MATCH($A194,'4_RatesSplit'!$A:$A,0))</f>
        <v>#REF!</v>
      </c>
      <c r="AN194" s="198" t="e">
        <f ca="1">INDEX('4_RatesSplit'!BI:BI,MATCH($A194,'4_RatesSplit'!$A:$A,0))</f>
        <v>#REF!</v>
      </c>
      <c r="AO194" s="114"/>
      <c r="AP194" s="167" t="e">
        <f t="shared" ca="1" si="511"/>
        <v>#REF!</v>
      </c>
      <c r="AQ194" s="167" t="e">
        <f t="shared" ca="1" si="512"/>
        <v>#REF!</v>
      </c>
      <c r="AR194" s="167" t="e">
        <f t="shared" ca="1" si="513"/>
        <v>#REF!</v>
      </c>
      <c r="AS194" s="167" t="e">
        <f t="shared" ca="1" si="514"/>
        <v>#REF!</v>
      </c>
      <c r="AT194" s="167" t="e">
        <f t="shared" ca="1" si="515"/>
        <v>#REF!</v>
      </c>
      <c r="AU194" s="167" t="e">
        <f t="shared" ca="1" si="516"/>
        <v>#REF!</v>
      </c>
      <c r="AV194" s="167" t="e">
        <f t="shared" ca="1" si="517"/>
        <v>#REF!</v>
      </c>
      <c r="AW194" s="167" t="e">
        <f t="shared" ca="1" si="518"/>
        <v>#REF!</v>
      </c>
      <c r="AX194" s="167" t="e">
        <f t="shared" ca="1" si="519"/>
        <v>#REF!</v>
      </c>
      <c r="AY194" s="167" t="e">
        <f t="shared" ca="1" si="520"/>
        <v>#REF!</v>
      </c>
      <c r="AZ194" s="167" t="e">
        <f t="shared" ca="1" si="521"/>
        <v>#REF!</v>
      </c>
      <c r="BA194" s="167" t="e">
        <f t="shared" ca="1" si="522"/>
        <v>#REF!</v>
      </c>
      <c r="BB194" s="167" t="e">
        <f t="shared" ca="1" si="523"/>
        <v>#REF!</v>
      </c>
      <c r="BC194" s="167" t="e">
        <f t="shared" ca="1" si="524"/>
        <v>#REF!</v>
      </c>
      <c r="BD194" s="167" t="e">
        <f t="shared" ca="1" si="525"/>
        <v>#REF!</v>
      </c>
      <c r="BE194" s="167" t="e">
        <f t="shared" ca="1" si="526"/>
        <v>#REF!</v>
      </c>
      <c r="BF194" s="18"/>
      <c r="BG194" s="168">
        <f>INDEX('2_Needs'!$F:$F,MATCH($A194,'2_Needs'!$A:$A,0))</f>
        <v>4.5983516529468464E-4</v>
      </c>
      <c r="BH194" s="114"/>
      <c r="BI194" s="167">
        <f t="shared" ref="BI194:BX194" si="648">IF(BI$3="reset",$BG194*BI$6,BH194*(1+$C$4))</f>
        <v>0</v>
      </c>
      <c r="BJ194" s="167">
        <f t="shared" si="648"/>
        <v>0</v>
      </c>
      <c r="BK194" s="167">
        <f t="shared" si="648"/>
        <v>0</v>
      </c>
      <c r="BL194" s="167">
        <f t="shared" si="648"/>
        <v>0</v>
      </c>
      <c r="BM194" s="167">
        <f t="shared" si="648"/>
        <v>0</v>
      </c>
      <c r="BN194" s="167">
        <f t="shared" si="648"/>
        <v>0</v>
      </c>
      <c r="BO194" s="167">
        <f t="shared" si="648"/>
        <v>0</v>
      </c>
      <c r="BP194" s="167">
        <f t="shared" si="648"/>
        <v>0</v>
      </c>
      <c r="BQ194" s="167">
        <f t="shared" si="648"/>
        <v>0</v>
      </c>
      <c r="BR194" s="167">
        <f t="shared" si="648"/>
        <v>0</v>
      </c>
      <c r="BS194" s="167">
        <f t="shared" si="648"/>
        <v>0</v>
      </c>
      <c r="BT194" s="167">
        <f t="shared" si="648"/>
        <v>0</v>
      </c>
      <c r="BU194" s="167">
        <f t="shared" si="648"/>
        <v>0</v>
      </c>
      <c r="BV194" s="167">
        <f t="shared" si="648"/>
        <v>0</v>
      </c>
      <c r="BW194" s="167">
        <f t="shared" si="648"/>
        <v>0</v>
      </c>
      <c r="BX194" s="167">
        <f t="shared" si="648"/>
        <v>0</v>
      </c>
      <c r="BZ194" s="167" t="e">
        <f t="shared" ca="1" si="445"/>
        <v>#REF!</v>
      </c>
      <c r="CA194" s="167" t="e">
        <f t="shared" ca="1" si="446"/>
        <v>#REF!</v>
      </c>
      <c r="CB194" s="167" t="e">
        <f t="shared" ca="1" si="447"/>
        <v>#REF!</v>
      </c>
      <c r="CC194" s="167" t="e">
        <f t="shared" ca="1" si="448"/>
        <v>#REF!</v>
      </c>
      <c r="CD194" s="167" t="e">
        <f t="shared" ca="1" si="449"/>
        <v>#REF!</v>
      </c>
      <c r="CE194" s="167" t="e">
        <f t="shared" ca="1" si="450"/>
        <v>#REF!</v>
      </c>
      <c r="CF194" s="167" t="e">
        <f t="shared" ca="1" si="451"/>
        <v>#REF!</v>
      </c>
      <c r="CG194" s="167" t="e">
        <f t="shared" ca="1" si="452"/>
        <v>#REF!</v>
      </c>
      <c r="CH194" s="167" t="e">
        <f t="shared" ca="1" si="453"/>
        <v>#REF!</v>
      </c>
      <c r="CI194" s="167" t="e">
        <f t="shared" ca="1" si="454"/>
        <v>#REF!</v>
      </c>
      <c r="CJ194" s="167" t="e">
        <f t="shared" ca="1" si="455"/>
        <v>#REF!</v>
      </c>
      <c r="CK194" s="167" t="e">
        <f t="shared" ca="1" si="456"/>
        <v>#REF!</v>
      </c>
      <c r="CL194" s="167" t="e">
        <f t="shared" ca="1" si="457"/>
        <v>#REF!</v>
      </c>
      <c r="CM194" s="167" t="e">
        <f t="shared" ca="1" si="458"/>
        <v>#REF!</v>
      </c>
      <c r="CN194" s="167" t="e">
        <f t="shared" ca="1" si="459"/>
        <v>#REF!</v>
      </c>
      <c r="CO194" s="167" t="e">
        <f t="shared" ca="1" si="460"/>
        <v>#REF!</v>
      </c>
      <c r="CQ194" s="167" t="e">
        <f t="shared" ca="1" si="461"/>
        <v>#REF!</v>
      </c>
      <c r="CR194" s="167" t="e">
        <f t="shared" ca="1" si="462"/>
        <v>#REF!</v>
      </c>
      <c r="CS194" s="167" t="e">
        <f t="shared" ca="1" si="463"/>
        <v>#REF!</v>
      </c>
      <c r="CT194" s="167" t="e">
        <f t="shared" ca="1" si="464"/>
        <v>#REF!</v>
      </c>
      <c r="CU194" s="167" t="e">
        <f t="shared" ca="1" si="465"/>
        <v>#REF!</v>
      </c>
      <c r="CV194" s="167" t="e">
        <f t="shared" ca="1" si="466"/>
        <v>#REF!</v>
      </c>
      <c r="CW194" s="167" t="e">
        <f t="shared" ca="1" si="467"/>
        <v>#REF!</v>
      </c>
      <c r="CX194" s="167" t="e">
        <f t="shared" ca="1" si="468"/>
        <v>#REF!</v>
      </c>
      <c r="CY194" s="167" t="e">
        <f t="shared" ca="1" si="469"/>
        <v>#REF!</v>
      </c>
      <c r="CZ194" s="167" t="e">
        <f t="shared" ca="1" si="470"/>
        <v>#REF!</v>
      </c>
      <c r="DA194" s="167" t="e">
        <f t="shared" ca="1" si="471"/>
        <v>#REF!</v>
      </c>
      <c r="DB194" s="167" t="e">
        <f t="shared" ca="1" si="472"/>
        <v>#REF!</v>
      </c>
      <c r="DC194" s="167" t="e">
        <f t="shared" ca="1" si="473"/>
        <v>#REF!</v>
      </c>
      <c r="DD194" s="167" t="e">
        <f t="shared" ca="1" si="474"/>
        <v>#REF!</v>
      </c>
      <c r="DE194" s="167" t="e">
        <f t="shared" ca="1" si="475"/>
        <v>#REF!</v>
      </c>
      <c r="DF194" s="167" t="e">
        <f t="shared" ca="1" si="476"/>
        <v>#REF!</v>
      </c>
      <c r="DH194" s="167">
        <f t="shared" si="477"/>
        <v>0</v>
      </c>
      <c r="DI194" s="167">
        <f t="shared" si="478"/>
        <v>0</v>
      </c>
      <c r="DJ194" s="167">
        <f t="shared" si="479"/>
        <v>0</v>
      </c>
      <c r="DK194" s="167">
        <f t="shared" si="480"/>
        <v>0</v>
      </c>
      <c r="DL194" s="167">
        <f t="shared" si="481"/>
        <v>0</v>
      </c>
      <c r="DM194" s="167">
        <f t="shared" si="482"/>
        <v>0</v>
      </c>
      <c r="DN194" s="167">
        <f t="shared" si="483"/>
        <v>0</v>
      </c>
      <c r="DO194" s="167">
        <f t="shared" si="484"/>
        <v>0</v>
      </c>
      <c r="DP194" s="167">
        <f t="shared" si="485"/>
        <v>0</v>
      </c>
      <c r="DQ194" s="167">
        <f t="shared" si="486"/>
        <v>0</v>
      </c>
      <c r="DR194" s="167">
        <f t="shared" si="487"/>
        <v>0</v>
      </c>
      <c r="DS194" s="167">
        <f t="shared" si="488"/>
        <v>0</v>
      </c>
      <c r="DT194" s="167">
        <f t="shared" si="489"/>
        <v>0</v>
      </c>
      <c r="DU194" s="167">
        <f t="shared" si="490"/>
        <v>0</v>
      </c>
      <c r="DV194" s="167">
        <f t="shared" si="491"/>
        <v>0</v>
      </c>
      <c r="DW194" s="167">
        <f t="shared" si="492"/>
        <v>0</v>
      </c>
      <c r="DY194" s="167" t="e">
        <f t="shared" ca="1" si="528"/>
        <v>#REF!</v>
      </c>
      <c r="DZ194" s="167" t="e">
        <f t="shared" ca="1" si="529"/>
        <v>#REF!</v>
      </c>
      <c r="EA194" s="167" t="e">
        <f t="shared" ca="1" si="530"/>
        <v>#REF!</v>
      </c>
      <c r="EB194" s="167" t="e">
        <f t="shared" ca="1" si="531"/>
        <v>#REF!</v>
      </c>
      <c r="EC194" s="167" t="e">
        <f t="shared" ca="1" si="532"/>
        <v>#REF!</v>
      </c>
      <c r="ED194" s="167" t="e">
        <f t="shared" ca="1" si="533"/>
        <v>#REF!</v>
      </c>
      <c r="EE194" s="167" t="e">
        <f t="shared" ca="1" si="534"/>
        <v>#REF!</v>
      </c>
      <c r="EF194" s="167" t="e">
        <f t="shared" ca="1" si="535"/>
        <v>#REF!</v>
      </c>
      <c r="EG194" s="167" t="e">
        <f t="shared" ca="1" si="536"/>
        <v>#REF!</v>
      </c>
      <c r="EH194" s="167" t="e">
        <f t="shared" ca="1" si="537"/>
        <v>#REF!</v>
      </c>
      <c r="EI194" s="167" t="e">
        <f t="shared" ca="1" si="538"/>
        <v>#REF!</v>
      </c>
      <c r="EJ194" s="167" t="e">
        <f t="shared" ca="1" si="539"/>
        <v>#REF!</v>
      </c>
      <c r="EK194" s="167" t="e">
        <f t="shared" ca="1" si="540"/>
        <v>#REF!</v>
      </c>
      <c r="EL194" s="167" t="e">
        <f t="shared" ca="1" si="541"/>
        <v>#REF!</v>
      </c>
      <c r="EM194" s="167" t="e">
        <f t="shared" ca="1" si="542"/>
        <v>#REF!</v>
      </c>
      <c r="EN194" s="167" t="e">
        <f t="shared" ca="1" si="543"/>
        <v>#REF!</v>
      </c>
      <c r="EP194" s="167">
        <f t="shared" si="544"/>
        <v>0</v>
      </c>
      <c r="EQ194" s="167">
        <f t="shared" si="545"/>
        <v>0</v>
      </c>
      <c r="ER194" s="167">
        <f t="shared" si="546"/>
        <v>0</v>
      </c>
      <c r="ES194" s="167">
        <f t="shared" si="547"/>
        <v>0</v>
      </c>
      <c r="ET194" s="167">
        <f t="shared" si="548"/>
        <v>0</v>
      </c>
      <c r="EU194" s="167">
        <f t="shared" si="549"/>
        <v>0</v>
      </c>
      <c r="EV194" s="167">
        <f t="shared" si="550"/>
        <v>0</v>
      </c>
      <c r="EW194" s="167">
        <f t="shared" si="551"/>
        <v>0</v>
      </c>
      <c r="EX194" s="167">
        <f t="shared" si="552"/>
        <v>0</v>
      </c>
      <c r="EY194" s="167">
        <f t="shared" si="553"/>
        <v>0</v>
      </c>
      <c r="EZ194" s="167">
        <f t="shared" si="554"/>
        <v>0</v>
      </c>
      <c r="FA194" s="167">
        <f t="shared" si="555"/>
        <v>0</v>
      </c>
      <c r="FB194" s="167">
        <f t="shared" si="556"/>
        <v>0</v>
      </c>
      <c r="FC194" s="167">
        <f t="shared" si="557"/>
        <v>0</v>
      </c>
      <c r="FD194" s="167">
        <f t="shared" si="558"/>
        <v>0</v>
      </c>
      <c r="FE194" s="167">
        <f t="shared" si="559"/>
        <v>0</v>
      </c>
      <c r="FG194" s="167">
        <f t="shared" si="560"/>
        <v>0</v>
      </c>
      <c r="FH194" s="167">
        <f t="shared" si="561"/>
        <v>0</v>
      </c>
      <c r="FI194" s="167">
        <f t="shared" si="562"/>
        <v>0</v>
      </c>
      <c r="FJ194" s="167">
        <f t="shared" si="563"/>
        <v>0</v>
      </c>
      <c r="FK194" s="167">
        <f t="shared" si="564"/>
        <v>0</v>
      </c>
      <c r="FL194" s="167">
        <f t="shared" si="565"/>
        <v>0</v>
      </c>
      <c r="FM194" s="167">
        <f t="shared" si="566"/>
        <v>0</v>
      </c>
      <c r="FN194" s="167">
        <f t="shared" si="567"/>
        <v>0</v>
      </c>
      <c r="FO194" s="167">
        <f t="shared" si="568"/>
        <v>0</v>
      </c>
      <c r="FP194" s="167">
        <f t="shared" si="569"/>
        <v>0</v>
      </c>
      <c r="FQ194" s="167">
        <f t="shared" si="570"/>
        <v>0</v>
      </c>
      <c r="FR194" s="167">
        <f t="shared" si="571"/>
        <v>0</v>
      </c>
      <c r="FS194" s="167">
        <f t="shared" si="572"/>
        <v>0</v>
      </c>
      <c r="FT194" s="167">
        <f t="shared" si="573"/>
        <v>0</v>
      </c>
      <c r="FU194" s="167">
        <f t="shared" si="574"/>
        <v>0</v>
      </c>
      <c r="FV194" s="167">
        <f t="shared" si="575"/>
        <v>0</v>
      </c>
      <c r="FX194" s="167">
        <f t="shared" si="576"/>
        <v>0</v>
      </c>
      <c r="FY194" s="167">
        <f t="shared" si="577"/>
        <v>0</v>
      </c>
      <c r="FZ194" s="167">
        <f t="shared" si="578"/>
        <v>0</v>
      </c>
      <c r="GA194" s="167">
        <f t="shared" si="579"/>
        <v>0</v>
      </c>
      <c r="GB194" s="167">
        <f t="shared" si="580"/>
        <v>0</v>
      </c>
      <c r="GC194" s="167">
        <f t="shared" si="581"/>
        <v>0</v>
      </c>
      <c r="GD194" s="167">
        <f t="shared" si="582"/>
        <v>0</v>
      </c>
      <c r="GE194" s="167">
        <f t="shared" si="583"/>
        <v>0</v>
      </c>
      <c r="GF194" s="167">
        <f t="shared" si="584"/>
        <v>0</v>
      </c>
      <c r="GG194" s="167">
        <f t="shared" si="585"/>
        <v>0</v>
      </c>
      <c r="GH194" s="167">
        <f t="shared" si="586"/>
        <v>0</v>
      </c>
      <c r="GI194" s="167">
        <f t="shared" si="587"/>
        <v>0</v>
      </c>
      <c r="GJ194" s="167">
        <f t="shared" si="588"/>
        <v>0</v>
      </c>
      <c r="GK194" s="167">
        <f t="shared" si="589"/>
        <v>0</v>
      </c>
      <c r="GL194" s="167">
        <f t="shared" si="590"/>
        <v>0</v>
      </c>
      <c r="GM194" s="167">
        <f t="shared" si="591"/>
        <v>0</v>
      </c>
      <c r="GO194" s="167" t="e">
        <f t="shared" ca="1" si="643"/>
        <v>#REF!</v>
      </c>
      <c r="GP194" s="167" t="e">
        <f t="shared" ca="1" si="632"/>
        <v>#REF!</v>
      </c>
      <c r="GQ194" s="167" t="e">
        <f t="shared" ca="1" si="632"/>
        <v>#REF!</v>
      </c>
      <c r="GR194" s="167" t="e">
        <f t="shared" ca="1" si="632"/>
        <v>#REF!</v>
      </c>
      <c r="GS194" s="167" t="e">
        <f t="shared" ca="1" si="632"/>
        <v>#REF!</v>
      </c>
      <c r="GT194" s="167" t="e">
        <f t="shared" ca="1" si="632"/>
        <v>#REF!</v>
      </c>
      <c r="GU194" s="167" t="e">
        <f t="shared" ca="1" si="632"/>
        <v>#REF!</v>
      </c>
      <c r="GV194" s="167" t="e">
        <f t="shared" ca="1" si="632"/>
        <v>#REF!</v>
      </c>
      <c r="GW194" s="167" t="e">
        <f t="shared" ca="1" si="632"/>
        <v>#REF!</v>
      </c>
      <c r="GX194" s="167" t="e">
        <f t="shared" ca="1" si="632"/>
        <v>#REF!</v>
      </c>
      <c r="GY194" s="167" t="e">
        <f t="shared" ca="1" si="632"/>
        <v>#REF!</v>
      </c>
      <c r="GZ194" s="167" t="e">
        <f t="shared" ca="1" si="632"/>
        <v>#REF!</v>
      </c>
      <c r="HA194" s="167" t="e">
        <f t="shared" ca="1" si="632"/>
        <v>#REF!</v>
      </c>
      <c r="HB194" s="167" t="e">
        <f t="shared" ca="1" si="632"/>
        <v>#REF!</v>
      </c>
      <c r="HC194" s="167" t="e">
        <f t="shared" ca="1" si="632"/>
        <v>#REF!</v>
      </c>
      <c r="HD194" s="167" t="e">
        <f t="shared" ca="1" si="632"/>
        <v>#REF!</v>
      </c>
      <c r="HF194" s="167" t="e">
        <f t="shared" ca="1" si="493"/>
        <v>#REF!</v>
      </c>
      <c r="HG194" s="167" t="e">
        <f t="shared" ca="1" si="494"/>
        <v>#REF!</v>
      </c>
      <c r="HH194" s="167" t="e">
        <f t="shared" ca="1" si="495"/>
        <v>#REF!</v>
      </c>
      <c r="HI194" s="167" t="e">
        <f t="shared" ca="1" si="496"/>
        <v>#REF!</v>
      </c>
      <c r="HJ194" s="167" t="e">
        <f t="shared" ca="1" si="497"/>
        <v>#REF!</v>
      </c>
      <c r="HK194" s="167" t="e">
        <f t="shared" ca="1" si="498"/>
        <v>#REF!</v>
      </c>
      <c r="HL194" s="167" t="e">
        <f t="shared" ca="1" si="499"/>
        <v>#REF!</v>
      </c>
      <c r="HM194" s="167" t="e">
        <f t="shared" ca="1" si="500"/>
        <v>#REF!</v>
      </c>
      <c r="HN194" s="167" t="e">
        <f t="shared" ca="1" si="501"/>
        <v>#REF!</v>
      </c>
      <c r="HO194" s="167" t="e">
        <f t="shared" ca="1" si="502"/>
        <v>#REF!</v>
      </c>
      <c r="HP194" s="167" t="e">
        <f t="shared" ca="1" si="503"/>
        <v>#REF!</v>
      </c>
      <c r="HQ194" s="167" t="e">
        <f t="shared" ca="1" si="504"/>
        <v>#REF!</v>
      </c>
      <c r="HR194" s="167" t="e">
        <f t="shared" ca="1" si="505"/>
        <v>#REF!</v>
      </c>
      <c r="HS194" s="167" t="e">
        <f t="shared" ca="1" si="506"/>
        <v>#REF!</v>
      </c>
      <c r="HT194" s="167" t="e">
        <f t="shared" ca="1" si="507"/>
        <v>#REF!</v>
      </c>
      <c r="HU194" s="167" t="e">
        <f t="shared" ca="1" si="508"/>
        <v>#REF!</v>
      </c>
      <c r="HW194" s="167" t="e">
        <f t="shared" ca="1" si="509"/>
        <v>#REF!</v>
      </c>
      <c r="HX194" s="167">
        <f t="shared" si="510"/>
        <v>0</v>
      </c>
      <c r="HY194" s="167" t="e">
        <f t="shared" ca="1" si="592"/>
        <v>#REF!</v>
      </c>
      <c r="HZ194" s="219" t="e">
        <f t="shared" ca="1" si="593"/>
        <v>#REF!</v>
      </c>
    </row>
    <row r="195" spans="1:234" s="48" customFormat="1">
      <c r="A195" s="3" t="s">
        <v>380</v>
      </c>
      <c r="B195" s="202" t="str">
        <f>INDEX('Ref1'!$E:$E,MATCH(A195,'Ref1'!$A:$A,0))</f>
        <v>Leeds</v>
      </c>
      <c r="C195" s="42" t="str">
        <f>INDEX(Data1!B:B,MATCH(A195,Data1!A:A,0))</f>
        <v>MD</v>
      </c>
      <c r="D195" s="253" t="str">
        <f>INDEX(Data1!C:C,MATCH(A195,Data1!A:A,0))</f>
        <v>YH</v>
      </c>
      <c r="E195" s="200" t="str">
        <f>IF($C$6="No","No",IF(COUNTIF(Inputs!$K$359:$K$398,$A195)&gt;0,"Yes","No"))</f>
        <v>No</v>
      </c>
      <c r="F195" s="404"/>
      <c r="G195" s="62">
        <f>INDEX('4_RatesSplit'!K:K,MATCH($A195,'4_RatesSplit'!$A:$A,0))</f>
        <v>0</v>
      </c>
      <c r="H195" s="171">
        <f>INDEX('4_RatesSplit'!L:L,MATCH($A195,'4_RatesSplit'!$A:$A,0))</f>
        <v>0</v>
      </c>
      <c r="I195" s="167">
        <f>INDEX('4_RatesSplit'!M:M,MATCH($A195,'4_RatesSplit'!$A:$A,0))</f>
        <v>0</v>
      </c>
      <c r="J195" s="167">
        <f>INDEX('4_RatesSplit'!N:N,MATCH($A195,'4_RatesSplit'!$A:$A,0))</f>
        <v>0</v>
      </c>
      <c r="K195" s="167">
        <f>INDEX('4_RatesSplit'!O:O,MATCH($A195,'4_RatesSplit'!$A:$A,0))</f>
        <v>0</v>
      </c>
      <c r="L195" s="167">
        <f>INDEX('4_RatesSplit'!P:P,MATCH($A195,'4_RatesSplit'!$A:$A,0))</f>
        <v>0</v>
      </c>
      <c r="M195" s="167">
        <f>INDEX('4_RatesSplit'!Q:Q,MATCH($A195,'4_RatesSplit'!$A:$A,0))</f>
        <v>0</v>
      </c>
      <c r="N195" s="167">
        <f>INDEX('4_RatesSplit'!R:R,MATCH($A195,'4_RatesSplit'!$A:$A,0))</f>
        <v>0</v>
      </c>
      <c r="O195" s="167">
        <f>INDEX('4_RatesSplit'!S:S,MATCH($A195,'4_RatesSplit'!$A:$A,0))</f>
        <v>0</v>
      </c>
      <c r="P195" s="167">
        <f>INDEX('4_RatesSplit'!T:T,MATCH($A195,'4_RatesSplit'!$A:$A,0))</f>
        <v>0</v>
      </c>
      <c r="Q195" s="167">
        <f>INDEX('4_RatesSplit'!U:U,MATCH($A195,'4_RatesSplit'!$A:$A,0))</f>
        <v>0</v>
      </c>
      <c r="R195" s="167">
        <f>INDEX('4_RatesSplit'!V:V,MATCH($A195,'4_RatesSplit'!$A:$A,0))</f>
        <v>0</v>
      </c>
      <c r="S195" s="167">
        <f>INDEX('4_RatesSplit'!W:W,MATCH($A195,'4_RatesSplit'!$A:$A,0))</f>
        <v>0</v>
      </c>
      <c r="T195" s="167">
        <f>INDEX('4_RatesSplit'!X:X,MATCH($A195,'4_RatesSplit'!$A:$A,0))</f>
        <v>0</v>
      </c>
      <c r="U195" s="167">
        <f>INDEX('4_RatesSplit'!Y:Y,MATCH($A195,'4_RatesSplit'!$A:$A,0))</f>
        <v>0</v>
      </c>
      <c r="V195" s="167">
        <f>INDEX('4_RatesSplit'!Z:Z,MATCH($A195,'4_RatesSplit'!$A:$A,0))</f>
        <v>0</v>
      </c>
      <c r="W195" s="167">
        <f>INDEX('4_RatesSplit'!AA:AA,MATCH($A195,'4_RatesSplit'!$A:$A,0))</f>
        <v>0</v>
      </c>
      <c r="X195" s="18"/>
      <c r="Y195" s="168" t="e">
        <f ca="1">INDEX('4_RatesSplit'!AT:AT,MATCH($A195,'4_RatesSplit'!$A:$A,0))</f>
        <v>#REF!</v>
      </c>
      <c r="Z195" s="168" t="e">
        <f ca="1">INDEX('4_RatesSplit'!AU:AU,MATCH($A195,'4_RatesSplit'!$A:$A,0))</f>
        <v>#REF!</v>
      </c>
      <c r="AA195" s="168" t="e">
        <f ca="1">INDEX('4_RatesSplit'!AV:AV,MATCH($A195,'4_RatesSplit'!$A:$A,0))</f>
        <v>#REF!</v>
      </c>
      <c r="AB195" s="168" t="e">
        <f ca="1">INDEX('4_RatesSplit'!AW:AW,MATCH($A195,'4_RatesSplit'!$A:$A,0))</f>
        <v>#REF!</v>
      </c>
      <c r="AC195" s="168" t="e">
        <f ca="1">INDEX('4_RatesSplit'!AX:AX,MATCH($A195,'4_RatesSplit'!$A:$A,0))</f>
        <v>#REF!</v>
      </c>
      <c r="AD195" s="168" t="e">
        <f ca="1">INDEX('4_RatesSplit'!AY:AY,MATCH($A195,'4_RatesSplit'!$A:$A,0))</f>
        <v>#REF!</v>
      </c>
      <c r="AE195" s="168" t="e">
        <f ca="1">INDEX('4_RatesSplit'!AZ:AZ,MATCH($A195,'4_RatesSplit'!$A:$A,0))</f>
        <v>#REF!</v>
      </c>
      <c r="AF195" s="168" t="e">
        <f ca="1">INDEX('4_RatesSplit'!BA:BA,MATCH($A195,'4_RatesSplit'!$A:$A,0))</f>
        <v>#REF!</v>
      </c>
      <c r="AG195" s="168" t="e">
        <f ca="1">INDEX('4_RatesSplit'!BB:BB,MATCH($A195,'4_RatesSplit'!$A:$A,0))</f>
        <v>#REF!</v>
      </c>
      <c r="AH195" s="168" t="e">
        <f ca="1">INDEX('4_RatesSplit'!BC:BC,MATCH($A195,'4_RatesSplit'!$A:$A,0))</f>
        <v>#REF!</v>
      </c>
      <c r="AI195" s="168" t="e">
        <f ca="1">INDEX('4_RatesSplit'!BD:BD,MATCH($A195,'4_RatesSplit'!$A:$A,0))</f>
        <v>#REF!</v>
      </c>
      <c r="AJ195" s="168" t="e">
        <f ca="1">INDEX('4_RatesSplit'!BE:BE,MATCH($A195,'4_RatesSplit'!$A:$A,0))</f>
        <v>#REF!</v>
      </c>
      <c r="AK195" s="168" t="e">
        <f ca="1">INDEX('4_RatesSplit'!BF:BF,MATCH($A195,'4_RatesSplit'!$A:$A,0))</f>
        <v>#REF!</v>
      </c>
      <c r="AL195" s="168" t="e">
        <f ca="1">INDEX('4_RatesSplit'!BG:BG,MATCH($A195,'4_RatesSplit'!$A:$A,0))</f>
        <v>#REF!</v>
      </c>
      <c r="AM195" s="168" t="e">
        <f ca="1">INDEX('4_RatesSplit'!BH:BH,MATCH($A195,'4_RatesSplit'!$A:$A,0))</f>
        <v>#REF!</v>
      </c>
      <c r="AN195" s="198" t="e">
        <f ca="1">INDEX('4_RatesSplit'!BI:BI,MATCH($A195,'4_RatesSplit'!$A:$A,0))</f>
        <v>#REF!</v>
      </c>
      <c r="AO195" s="114"/>
      <c r="AP195" s="167" t="e">
        <f t="shared" ca="1" si="511"/>
        <v>#REF!</v>
      </c>
      <c r="AQ195" s="167" t="e">
        <f t="shared" ca="1" si="512"/>
        <v>#REF!</v>
      </c>
      <c r="AR195" s="167" t="e">
        <f t="shared" ca="1" si="513"/>
        <v>#REF!</v>
      </c>
      <c r="AS195" s="167" t="e">
        <f t="shared" ca="1" si="514"/>
        <v>#REF!</v>
      </c>
      <c r="AT195" s="167" t="e">
        <f t="shared" ca="1" si="515"/>
        <v>#REF!</v>
      </c>
      <c r="AU195" s="167" t="e">
        <f t="shared" ca="1" si="516"/>
        <v>#REF!</v>
      </c>
      <c r="AV195" s="167" t="e">
        <f t="shared" ca="1" si="517"/>
        <v>#REF!</v>
      </c>
      <c r="AW195" s="167" t="e">
        <f t="shared" ca="1" si="518"/>
        <v>#REF!</v>
      </c>
      <c r="AX195" s="167" t="e">
        <f t="shared" ca="1" si="519"/>
        <v>#REF!</v>
      </c>
      <c r="AY195" s="167" t="e">
        <f t="shared" ca="1" si="520"/>
        <v>#REF!</v>
      </c>
      <c r="AZ195" s="167" t="e">
        <f t="shared" ca="1" si="521"/>
        <v>#REF!</v>
      </c>
      <c r="BA195" s="167" t="e">
        <f t="shared" ca="1" si="522"/>
        <v>#REF!</v>
      </c>
      <c r="BB195" s="167" t="e">
        <f t="shared" ca="1" si="523"/>
        <v>#REF!</v>
      </c>
      <c r="BC195" s="167" t="e">
        <f t="shared" ca="1" si="524"/>
        <v>#REF!</v>
      </c>
      <c r="BD195" s="167" t="e">
        <f t="shared" ca="1" si="525"/>
        <v>#REF!</v>
      </c>
      <c r="BE195" s="167" t="e">
        <f t="shared" ca="1" si="526"/>
        <v>#REF!</v>
      </c>
      <c r="BF195" s="18"/>
      <c r="BG195" s="168">
        <f>INDEX('2_Needs'!$F:$F,MATCH($A195,'2_Needs'!$A:$A,0))</f>
        <v>1.2699449926416591E-2</v>
      </c>
      <c r="BH195" s="114"/>
      <c r="BI195" s="167">
        <f t="shared" ref="BI195:BX195" si="649">IF(BI$3="reset",$BG195*BI$6,BH195*(1+$C$4))</f>
        <v>0</v>
      </c>
      <c r="BJ195" s="167">
        <f t="shared" si="649"/>
        <v>0</v>
      </c>
      <c r="BK195" s="167">
        <f t="shared" si="649"/>
        <v>0</v>
      </c>
      <c r="BL195" s="167">
        <f t="shared" si="649"/>
        <v>0</v>
      </c>
      <c r="BM195" s="167">
        <f t="shared" si="649"/>
        <v>0</v>
      </c>
      <c r="BN195" s="167">
        <f t="shared" si="649"/>
        <v>0</v>
      </c>
      <c r="BO195" s="167">
        <f t="shared" si="649"/>
        <v>0</v>
      </c>
      <c r="BP195" s="167">
        <f t="shared" si="649"/>
        <v>0</v>
      </c>
      <c r="BQ195" s="167">
        <f t="shared" si="649"/>
        <v>0</v>
      </c>
      <c r="BR195" s="167">
        <f t="shared" si="649"/>
        <v>0</v>
      </c>
      <c r="BS195" s="167">
        <f t="shared" si="649"/>
        <v>0</v>
      </c>
      <c r="BT195" s="167">
        <f t="shared" si="649"/>
        <v>0</v>
      </c>
      <c r="BU195" s="167">
        <f t="shared" si="649"/>
        <v>0</v>
      </c>
      <c r="BV195" s="167">
        <f t="shared" si="649"/>
        <v>0</v>
      </c>
      <c r="BW195" s="167">
        <f t="shared" si="649"/>
        <v>0</v>
      </c>
      <c r="BX195" s="167">
        <f t="shared" si="649"/>
        <v>0</v>
      </c>
      <c r="BZ195" s="167" t="e">
        <f t="shared" ca="1" si="445"/>
        <v>#REF!</v>
      </c>
      <c r="CA195" s="167" t="e">
        <f t="shared" ca="1" si="446"/>
        <v>#REF!</v>
      </c>
      <c r="CB195" s="167" t="e">
        <f t="shared" ca="1" si="447"/>
        <v>#REF!</v>
      </c>
      <c r="CC195" s="167" t="e">
        <f t="shared" ca="1" si="448"/>
        <v>#REF!</v>
      </c>
      <c r="CD195" s="167" t="e">
        <f t="shared" ca="1" si="449"/>
        <v>#REF!</v>
      </c>
      <c r="CE195" s="167" t="e">
        <f t="shared" ca="1" si="450"/>
        <v>#REF!</v>
      </c>
      <c r="CF195" s="167" t="e">
        <f t="shared" ca="1" si="451"/>
        <v>#REF!</v>
      </c>
      <c r="CG195" s="167" t="e">
        <f t="shared" ca="1" si="452"/>
        <v>#REF!</v>
      </c>
      <c r="CH195" s="167" t="e">
        <f t="shared" ca="1" si="453"/>
        <v>#REF!</v>
      </c>
      <c r="CI195" s="167" t="e">
        <f t="shared" ca="1" si="454"/>
        <v>#REF!</v>
      </c>
      <c r="CJ195" s="167" t="e">
        <f t="shared" ca="1" si="455"/>
        <v>#REF!</v>
      </c>
      <c r="CK195" s="167" t="e">
        <f t="shared" ca="1" si="456"/>
        <v>#REF!</v>
      </c>
      <c r="CL195" s="167" t="e">
        <f t="shared" ca="1" si="457"/>
        <v>#REF!</v>
      </c>
      <c r="CM195" s="167" t="e">
        <f t="shared" ca="1" si="458"/>
        <v>#REF!</v>
      </c>
      <c r="CN195" s="167" t="e">
        <f t="shared" ca="1" si="459"/>
        <v>#REF!</v>
      </c>
      <c r="CO195" s="167" t="e">
        <f t="shared" ca="1" si="460"/>
        <v>#REF!</v>
      </c>
      <c r="CQ195" s="167" t="e">
        <f t="shared" ca="1" si="461"/>
        <v>#REF!</v>
      </c>
      <c r="CR195" s="167" t="e">
        <f t="shared" ca="1" si="462"/>
        <v>#REF!</v>
      </c>
      <c r="CS195" s="167" t="e">
        <f t="shared" ca="1" si="463"/>
        <v>#REF!</v>
      </c>
      <c r="CT195" s="167" t="e">
        <f t="shared" ca="1" si="464"/>
        <v>#REF!</v>
      </c>
      <c r="CU195" s="167" t="e">
        <f t="shared" ca="1" si="465"/>
        <v>#REF!</v>
      </c>
      <c r="CV195" s="167" t="e">
        <f t="shared" ca="1" si="466"/>
        <v>#REF!</v>
      </c>
      <c r="CW195" s="167" t="e">
        <f t="shared" ca="1" si="467"/>
        <v>#REF!</v>
      </c>
      <c r="CX195" s="167" t="e">
        <f t="shared" ca="1" si="468"/>
        <v>#REF!</v>
      </c>
      <c r="CY195" s="167" t="e">
        <f t="shared" ca="1" si="469"/>
        <v>#REF!</v>
      </c>
      <c r="CZ195" s="167" t="e">
        <f t="shared" ca="1" si="470"/>
        <v>#REF!</v>
      </c>
      <c r="DA195" s="167" t="e">
        <f t="shared" ca="1" si="471"/>
        <v>#REF!</v>
      </c>
      <c r="DB195" s="167" t="e">
        <f t="shared" ca="1" si="472"/>
        <v>#REF!</v>
      </c>
      <c r="DC195" s="167" t="e">
        <f t="shared" ca="1" si="473"/>
        <v>#REF!</v>
      </c>
      <c r="DD195" s="167" t="e">
        <f t="shared" ca="1" si="474"/>
        <v>#REF!</v>
      </c>
      <c r="DE195" s="167" t="e">
        <f t="shared" ca="1" si="475"/>
        <v>#REF!</v>
      </c>
      <c r="DF195" s="167" t="e">
        <f t="shared" ca="1" si="476"/>
        <v>#REF!</v>
      </c>
      <c r="DH195" s="167">
        <f t="shared" si="477"/>
        <v>0</v>
      </c>
      <c r="DI195" s="167">
        <f t="shared" si="478"/>
        <v>0</v>
      </c>
      <c r="DJ195" s="167">
        <f t="shared" si="479"/>
        <v>0</v>
      </c>
      <c r="DK195" s="167">
        <f t="shared" si="480"/>
        <v>0</v>
      </c>
      <c r="DL195" s="167">
        <f t="shared" si="481"/>
        <v>0</v>
      </c>
      <c r="DM195" s="167">
        <f t="shared" si="482"/>
        <v>0</v>
      </c>
      <c r="DN195" s="167">
        <f t="shared" si="483"/>
        <v>0</v>
      </c>
      <c r="DO195" s="167">
        <f t="shared" si="484"/>
        <v>0</v>
      </c>
      <c r="DP195" s="167">
        <f t="shared" si="485"/>
        <v>0</v>
      </c>
      <c r="DQ195" s="167">
        <f t="shared" si="486"/>
        <v>0</v>
      </c>
      <c r="DR195" s="167">
        <f t="shared" si="487"/>
        <v>0</v>
      </c>
      <c r="DS195" s="167">
        <f t="shared" si="488"/>
        <v>0</v>
      </c>
      <c r="DT195" s="167">
        <f t="shared" si="489"/>
        <v>0</v>
      </c>
      <c r="DU195" s="167">
        <f t="shared" si="490"/>
        <v>0</v>
      </c>
      <c r="DV195" s="167">
        <f t="shared" si="491"/>
        <v>0</v>
      </c>
      <c r="DW195" s="167">
        <f t="shared" si="492"/>
        <v>0</v>
      </c>
      <c r="DY195" s="167" t="e">
        <f t="shared" ca="1" si="528"/>
        <v>#REF!</v>
      </c>
      <c r="DZ195" s="167" t="e">
        <f t="shared" ca="1" si="529"/>
        <v>#REF!</v>
      </c>
      <c r="EA195" s="167" t="e">
        <f t="shared" ca="1" si="530"/>
        <v>#REF!</v>
      </c>
      <c r="EB195" s="167" t="e">
        <f t="shared" ca="1" si="531"/>
        <v>#REF!</v>
      </c>
      <c r="EC195" s="167" t="e">
        <f t="shared" ca="1" si="532"/>
        <v>#REF!</v>
      </c>
      <c r="ED195" s="167" t="e">
        <f t="shared" ca="1" si="533"/>
        <v>#REF!</v>
      </c>
      <c r="EE195" s="167" t="e">
        <f t="shared" ca="1" si="534"/>
        <v>#REF!</v>
      </c>
      <c r="EF195" s="167" t="e">
        <f t="shared" ca="1" si="535"/>
        <v>#REF!</v>
      </c>
      <c r="EG195" s="167" t="e">
        <f t="shared" ca="1" si="536"/>
        <v>#REF!</v>
      </c>
      <c r="EH195" s="167" t="e">
        <f t="shared" ca="1" si="537"/>
        <v>#REF!</v>
      </c>
      <c r="EI195" s="167" t="e">
        <f t="shared" ca="1" si="538"/>
        <v>#REF!</v>
      </c>
      <c r="EJ195" s="167" t="e">
        <f t="shared" ca="1" si="539"/>
        <v>#REF!</v>
      </c>
      <c r="EK195" s="167" t="e">
        <f t="shared" ca="1" si="540"/>
        <v>#REF!</v>
      </c>
      <c r="EL195" s="167" t="e">
        <f t="shared" ca="1" si="541"/>
        <v>#REF!</v>
      </c>
      <c r="EM195" s="167" t="e">
        <f t="shared" ca="1" si="542"/>
        <v>#REF!</v>
      </c>
      <c r="EN195" s="167" t="e">
        <f t="shared" ca="1" si="543"/>
        <v>#REF!</v>
      </c>
      <c r="EP195" s="167">
        <f t="shared" si="544"/>
        <v>0</v>
      </c>
      <c r="EQ195" s="167">
        <f t="shared" si="545"/>
        <v>0</v>
      </c>
      <c r="ER195" s="167">
        <f t="shared" si="546"/>
        <v>0</v>
      </c>
      <c r="ES195" s="167">
        <f t="shared" si="547"/>
        <v>0</v>
      </c>
      <c r="ET195" s="167">
        <f t="shared" si="548"/>
        <v>0</v>
      </c>
      <c r="EU195" s="167">
        <f t="shared" si="549"/>
        <v>0</v>
      </c>
      <c r="EV195" s="167">
        <f t="shared" si="550"/>
        <v>0</v>
      </c>
      <c r="EW195" s="167">
        <f t="shared" si="551"/>
        <v>0</v>
      </c>
      <c r="EX195" s="167">
        <f t="shared" si="552"/>
        <v>0</v>
      </c>
      <c r="EY195" s="167">
        <f t="shared" si="553"/>
        <v>0</v>
      </c>
      <c r="EZ195" s="167">
        <f t="shared" si="554"/>
        <v>0</v>
      </c>
      <c r="FA195" s="167">
        <f t="shared" si="555"/>
        <v>0</v>
      </c>
      <c r="FB195" s="167">
        <f t="shared" si="556"/>
        <v>0</v>
      </c>
      <c r="FC195" s="167">
        <f t="shared" si="557"/>
        <v>0</v>
      </c>
      <c r="FD195" s="167">
        <f t="shared" si="558"/>
        <v>0</v>
      </c>
      <c r="FE195" s="167">
        <f t="shared" si="559"/>
        <v>0</v>
      </c>
      <c r="FG195" s="167">
        <f t="shared" si="560"/>
        <v>0</v>
      </c>
      <c r="FH195" s="167">
        <f t="shared" si="561"/>
        <v>0</v>
      </c>
      <c r="FI195" s="167">
        <f t="shared" si="562"/>
        <v>0</v>
      </c>
      <c r="FJ195" s="167">
        <f t="shared" si="563"/>
        <v>0</v>
      </c>
      <c r="FK195" s="167">
        <f t="shared" si="564"/>
        <v>0</v>
      </c>
      <c r="FL195" s="167">
        <f t="shared" si="565"/>
        <v>0</v>
      </c>
      <c r="FM195" s="167">
        <f t="shared" si="566"/>
        <v>0</v>
      </c>
      <c r="FN195" s="167">
        <f t="shared" si="567"/>
        <v>0</v>
      </c>
      <c r="FO195" s="167">
        <f t="shared" si="568"/>
        <v>0</v>
      </c>
      <c r="FP195" s="167">
        <f t="shared" si="569"/>
        <v>0</v>
      </c>
      <c r="FQ195" s="167">
        <f t="shared" si="570"/>
        <v>0</v>
      </c>
      <c r="FR195" s="167">
        <f t="shared" si="571"/>
        <v>0</v>
      </c>
      <c r="FS195" s="167">
        <f t="shared" si="572"/>
        <v>0</v>
      </c>
      <c r="FT195" s="167">
        <f t="shared" si="573"/>
        <v>0</v>
      </c>
      <c r="FU195" s="167">
        <f t="shared" si="574"/>
        <v>0</v>
      </c>
      <c r="FV195" s="167">
        <f t="shared" si="575"/>
        <v>0</v>
      </c>
      <c r="FX195" s="167">
        <f t="shared" si="576"/>
        <v>0</v>
      </c>
      <c r="FY195" s="167">
        <f t="shared" si="577"/>
        <v>0</v>
      </c>
      <c r="FZ195" s="167">
        <f t="shared" si="578"/>
        <v>0</v>
      </c>
      <c r="GA195" s="167">
        <f t="shared" si="579"/>
        <v>0</v>
      </c>
      <c r="GB195" s="167">
        <f t="shared" si="580"/>
        <v>0</v>
      </c>
      <c r="GC195" s="167">
        <f t="shared" si="581"/>
        <v>0</v>
      </c>
      <c r="GD195" s="167">
        <f t="shared" si="582"/>
        <v>0</v>
      </c>
      <c r="GE195" s="167">
        <f t="shared" si="583"/>
        <v>0</v>
      </c>
      <c r="GF195" s="167">
        <f t="shared" si="584"/>
        <v>0</v>
      </c>
      <c r="GG195" s="167">
        <f t="shared" si="585"/>
        <v>0</v>
      </c>
      <c r="GH195" s="167">
        <f t="shared" si="586"/>
        <v>0</v>
      </c>
      <c r="GI195" s="167">
        <f t="shared" si="587"/>
        <v>0</v>
      </c>
      <c r="GJ195" s="167">
        <f t="shared" si="588"/>
        <v>0</v>
      </c>
      <c r="GK195" s="167">
        <f t="shared" si="589"/>
        <v>0</v>
      </c>
      <c r="GL195" s="167">
        <f t="shared" si="590"/>
        <v>0</v>
      </c>
      <c r="GM195" s="167">
        <f t="shared" si="591"/>
        <v>0</v>
      </c>
      <c r="GO195" s="167" t="e">
        <f t="shared" ca="1" si="643"/>
        <v>#REF!</v>
      </c>
      <c r="GP195" s="167" t="e">
        <f t="shared" ca="1" si="632"/>
        <v>#REF!</v>
      </c>
      <c r="GQ195" s="167" t="e">
        <f t="shared" ca="1" si="632"/>
        <v>#REF!</v>
      </c>
      <c r="GR195" s="167" t="e">
        <f t="shared" ca="1" si="632"/>
        <v>#REF!</v>
      </c>
      <c r="GS195" s="167" t="e">
        <f t="shared" ca="1" si="632"/>
        <v>#REF!</v>
      </c>
      <c r="GT195" s="167" t="e">
        <f t="shared" ca="1" si="632"/>
        <v>#REF!</v>
      </c>
      <c r="GU195" s="167" t="e">
        <f t="shared" ca="1" si="632"/>
        <v>#REF!</v>
      </c>
      <c r="GV195" s="167" t="e">
        <f t="shared" ca="1" si="632"/>
        <v>#REF!</v>
      </c>
      <c r="GW195" s="167" t="e">
        <f t="shared" ca="1" si="632"/>
        <v>#REF!</v>
      </c>
      <c r="GX195" s="167" t="e">
        <f t="shared" ca="1" si="632"/>
        <v>#REF!</v>
      </c>
      <c r="GY195" s="167" t="e">
        <f t="shared" ca="1" si="632"/>
        <v>#REF!</v>
      </c>
      <c r="GZ195" s="167" t="e">
        <f t="shared" ca="1" si="632"/>
        <v>#REF!</v>
      </c>
      <c r="HA195" s="167" t="e">
        <f t="shared" ca="1" si="632"/>
        <v>#REF!</v>
      </c>
      <c r="HB195" s="167" t="e">
        <f t="shared" ca="1" si="632"/>
        <v>#REF!</v>
      </c>
      <c r="HC195" s="167" t="e">
        <f t="shared" ca="1" si="632"/>
        <v>#REF!</v>
      </c>
      <c r="HD195" s="167" t="e">
        <f t="shared" ca="1" si="632"/>
        <v>#REF!</v>
      </c>
      <c r="HF195" s="167" t="e">
        <f t="shared" ca="1" si="493"/>
        <v>#REF!</v>
      </c>
      <c r="HG195" s="167" t="e">
        <f t="shared" ca="1" si="494"/>
        <v>#REF!</v>
      </c>
      <c r="HH195" s="167" t="e">
        <f t="shared" ca="1" si="495"/>
        <v>#REF!</v>
      </c>
      <c r="HI195" s="167" t="e">
        <f t="shared" ca="1" si="496"/>
        <v>#REF!</v>
      </c>
      <c r="HJ195" s="167" t="e">
        <f t="shared" ca="1" si="497"/>
        <v>#REF!</v>
      </c>
      <c r="HK195" s="167" t="e">
        <f t="shared" ca="1" si="498"/>
        <v>#REF!</v>
      </c>
      <c r="HL195" s="167" t="e">
        <f t="shared" ca="1" si="499"/>
        <v>#REF!</v>
      </c>
      <c r="HM195" s="167" t="e">
        <f t="shared" ca="1" si="500"/>
        <v>#REF!</v>
      </c>
      <c r="HN195" s="167" t="e">
        <f t="shared" ca="1" si="501"/>
        <v>#REF!</v>
      </c>
      <c r="HO195" s="167" t="e">
        <f t="shared" ca="1" si="502"/>
        <v>#REF!</v>
      </c>
      <c r="HP195" s="167" t="e">
        <f t="shared" ca="1" si="503"/>
        <v>#REF!</v>
      </c>
      <c r="HQ195" s="167" t="e">
        <f t="shared" ca="1" si="504"/>
        <v>#REF!</v>
      </c>
      <c r="HR195" s="167" t="e">
        <f t="shared" ca="1" si="505"/>
        <v>#REF!</v>
      </c>
      <c r="HS195" s="167" t="e">
        <f t="shared" ca="1" si="506"/>
        <v>#REF!</v>
      </c>
      <c r="HT195" s="167" t="e">
        <f t="shared" ca="1" si="507"/>
        <v>#REF!</v>
      </c>
      <c r="HU195" s="167" t="e">
        <f t="shared" ca="1" si="508"/>
        <v>#REF!</v>
      </c>
      <c r="HW195" s="167" t="e">
        <f t="shared" ca="1" si="509"/>
        <v>#REF!</v>
      </c>
      <c r="HX195" s="167">
        <f t="shared" si="510"/>
        <v>0</v>
      </c>
      <c r="HY195" s="167" t="e">
        <f t="shared" ca="1" si="592"/>
        <v>#REF!</v>
      </c>
      <c r="HZ195" s="219" t="e">
        <f t="shared" ca="1" si="593"/>
        <v>#REF!</v>
      </c>
    </row>
    <row r="196" spans="1:234" s="48" customFormat="1">
      <c r="A196" s="3" t="s">
        <v>382</v>
      </c>
      <c r="B196" s="202" t="str">
        <f>INDEX('Ref1'!$E:$E,MATCH(A196,'Ref1'!$A:$A,0))</f>
        <v>Leicester</v>
      </c>
      <c r="C196" s="42" t="str">
        <f>INDEX(Data1!B:B,MATCH(A196,Data1!A:A,0))</f>
        <v>UNINFIR</v>
      </c>
      <c r="D196" s="253" t="str">
        <f>INDEX(Data1!C:C,MATCH(A196,Data1!A:A,0))</f>
        <v>EM</v>
      </c>
      <c r="E196" s="200" t="str">
        <f>IF($C$6="No","No",IF(COUNTIF(Inputs!$K$359:$K$398,$A196)&gt;0,"Yes","No"))</f>
        <v>No</v>
      </c>
      <c r="F196" s="404"/>
      <c r="G196" s="62">
        <f>INDEX('4_RatesSplit'!K:K,MATCH($A196,'4_RatesSplit'!$A:$A,0))</f>
        <v>0</v>
      </c>
      <c r="H196" s="171">
        <f>INDEX('4_RatesSplit'!L:L,MATCH($A196,'4_RatesSplit'!$A:$A,0))</f>
        <v>0</v>
      </c>
      <c r="I196" s="167">
        <f>INDEX('4_RatesSplit'!M:M,MATCH($A196,'4_RatesSplit'!$A:$A,0))</f>
        <v>0</v>
      </c>
      <c r="J196" s="167">
        <f>INDEX('4_RatesSplit'!N:N,MATCH($A196,'4_RatesSplit'!$A:$A,0))</f>
        <v>0</v>
      </c>
      <c r="K196" s="167">
        <f>INDEX('4_RatesSplit'!O:O,MATCH($A196,'4_RatesSplit'!$A:$A,0))</f>
        <v>0</v>
      </c>
      <c r="L196" s="167">
        <f>INDEX('4_RatesSplit'!P:P,MATCH($A196,'4_RatesSplit'!$A:$A,0))</f>
        <v>0</v>
      </c>
      <c r="M196" s="167">
        <f>INDEX('4_RatesSplit'!Q:Q,MATCH($A196,'4_RatesSplit'!$A:$A,0))</f>
        <v>0</v>
      </c>
      <c r="N196" s="167">
        <f>INDEX('4_RatesSplit'!R:R,MATCH($A196,'4_RatesSplit'!$A:$A,0))</f>
        <v>0</v>
      </c>
      <c r="O196" s="167">
        <f>INDEX('4_RatesSplit'!S:S,MATCH($A196,'4_RatesSplit'!$A:$A,0))</f>
        <v>0</v>
      </c>
      <c r="P196" s="167">
        <f>INDEX('4_RatesSplit'!T:T,MATCH($A196,'4_RatesSplit'!$A:$A,0))</f>
        <v>0</v>
      </c>
      <c r="Q196" s="167">
        <f>INDEX('4_RatesSplit'!U:U,MATCH($A196,'4_RatesSplit'!$A:$A,0))</f>
        <v>0</v>
      </c>
      <c r="R196" s="167">
        <f>INDEX('4_RatesSplit'!V:V,MATCH($A196,'4_RatesSplit'!$A:$A,0))</f>
        <v>0</v>
      </c>
      <c r="S196" s="167">
        <f>INDEX('4_RatesSplit'!W:W,MATCH($A196,'4_RatesSplit'!$A:$A,0))</f>
        <v>0</v>
      </c>
      <c r="T196" s="167">
        <f>INDEX('4_RatesSplit'!X:X,MATCH($A196,'4_RatesSplit'!$A:$A,0))</f>
        <v>0</v>
      </c>
      <c r="U196" s="167">
        <f>INDEX('4_RatesSplit'!Y:Y,MATCH($A196,'4_RatesSplit'!$A:$A,0))</f>
        <v>0</v>
      </c>
      <c r="V196" s="167">
        <f>INDEX('4_RatesSplit'!Z:Z,MATCH($A196,'4_RatesSplit'!$A:$A,0))</f>
        <v>0</v>
      </c>
      <c r="W196" s="167">
        <f>INDEX('4_RatesSplit'!AA:AA,MATCH($A196,'4_RatesSplit'!$A:$A,0))</f>
        <v>0</v>
      </c>
      <c r="X196" s="18"/>
      <c r="Y196" s="168" t="e">
        <f ca="1">INDEX('4_RatesSplit'!AT:AT,MATCH($A196,'4_RatesSplit'!$A:$A,0))</f>
        <v>#REF!</v>
      </c>
      <c r="Z196" s="168" t="e">
        <f ca="1">INDEX('4_RatesSplit'!AU:AU,MATCH($A196,'4_RatesSplit'!$A:$A,0))</f>
        <v>#REF!</v>
      </c>
      <c r="AA196" s="168" t="e">
        <f ca="1">INDEX('4_RatesSplit'!AV:AV,MATCH($A196,'4_RatesSplit'!$A:$A,0))</f>
        <v>#REF!</v>
      </c>
      <c r="AB196" s="168" t="e">
        <f ca="1">INDEX('4_RatesSplit'!AW:AW,MATCH($A196,'4_RatesSplit'!$A:$A,0))</f>
        <v>#REF!</v>
      </c>
      <c r="AC196" s="168" t="e">
        <f ca="1">INDEX('4_RatesSplit'!AX:AX,MATCH($A196,'4_RatesSplit'!$A:$A,0))</f>
        <v>#REF!</v>
      </c>
      <c r="AD196" s="168" t="e">
        <f ca="1">INDEX('4_RatesSplit'!AY:AY,MATCH($A196,'4_RatesSplit'!$A:$A,0))</f>
        <v>#REF!</v>
      </c>
      <c r="AE196" s="168" t="e">
        <f ca="1">INDEX('4_RatesSplit'!AZ:AZ,MATCH($A196,'4_RatesSplit'!$A:$A,0))</f>
        <v>#REF!</v>
      </c>
      <c r="AF196" s="168" t="e">
        <f ca="1">INDEX('4_RatesSplit'!BA:BA,MATCH($A196,'4_RatesSplit'!$A:$A,0))</f>
        <v>#REF!</v>
      </c>
      <c r="AG196" s="168" t="e">
        <f ca="1">INDEX('4_RatesSplit'!BB:BB,MATCH($A196,'4_RatesSplit'!$A:$A,0))</f>
        <v>#REF!</v>
      </c>
      <c r="AH196" s="168" t="e">
        <f ca="1">INDEX('4_RatesSplit'!BC:BC,MATCH($A196,'4_RatesSplit'!$A:$A,0))</f>
        <v>#REF!</v>
      </c>
      <c r="AI196" s="168" t="e">
        <f ca="1">INDEX('4_RatesSplit'!BD:BD,MATCH($A196,'4_RatesSplit'!$A:$A,0))</f>
        <v>#REF!</v>
      </c>
      <c r="AJ196" s="168" t="e">
        <f ca="1">INDEX('4_RatesSplit'!BE:BE,MATCH($A196,'4_RatesSplit'!$A:$A,0))</f>
        <v>#REF!</v>
      </c>
      <c r="AK196" s="168" t="e">
        <f ca="1">INDEX('4_RatesSplit'!BF:BF,MATCH($A196,'4_RatesSplit'!$A:$A,0))</f>
        <v>#REF!</v>
      </c>
      <c r="AL196" s="168" t="e">
        <f ca="1">INDEX('4_RatesSplit'!BG:BG,MATCH($A196,'4_RatesSplit'!$A:$A,0))</f>
        <v>#REF!</v>
      </c>
      <c r="AM196" s="168" t="e">
        <f ca="1">INDEX('4_RatesSplit'!BH:BH,MATCH($A196,'4_RatesSplit'!$A:$A,0))</f>
        <v>#REF!</v>
      </c>
      <c r="AN196" s="198" t="e">
        <f ca="1">INDEX('4_RatesSplit'!BI:BI,MATCH($A196,'4_RatesSplit'!$A:$A,0))</f>
        <v>#REF!</v>
      </c>
      <c r="AO196" s="114"/>
      <c r="AP196" s="167" t="e">
        <f t="shared" ca="1" si="511"/>
        <v>#REF!</v>
      </c>
      <c r="AQ196" s="167" t="e">
        <f t="shared" ca="1" si="512"/>
        <v>#REF!</v>
      </c>
      <c r="AR196" s="167" t="e">
        <f t="shared" ca="1" si="513"/>
        <v>#REF!</v>
      </c>
      <c r="AS196" s="167" t="e">
        <f t="shared" ca="1" si="514"/>
        <v>#REF!</v>
      </c>
      <c r="AT196" s="167" t="e">
        <f t="shared" ca="1" si="515"/>
        <v>#REF!</v>
      </c>
      <c r="AU196" s="167" t="e">
        <f t="shared" ca="1" si="516"/>
        <v>#REF!</v>
      </c>
      <c r="AV196" s="167" t="e">
        <f t="shared" ca="1" si="517"/>
        <v>#REF!</v>
      </c>
      <c r="AW196" s="167" t="e">
        <f t="shared" ca="1" si="518"/>
        <v>#REF!</v>
      </c>
      <c r="AX196" s="167" t="e">
        <f t="shared" ca="1" si="519"/>
        <v>#REF!</v>
      </c>
      <c r="AY196" s="167" t="e">
        <f t="shared" ca="1" si="520"/>
        <v>#REF!</v>
      </c>
      <c r="AZ196" s="167" t="e">
        <f t="shared" ca="1" si="521"/>
        <v>#REF!</v>
      </c>
      <c r="BA196" s="167" t="e">
        <f t="shared" ca="1" si="522"/>
        <v>#REF!</v>
      </c>
      <c r="BB196" s="167" t="e">
        <f t="shared" ca="1" si="523"/>
        <v>#REF!</v>
      </c>
      <c r="BC196" s="167" t="e">
        <f t="shared" ca="1" si="524"/>
        <v>#REF!</v>
      </c>
      <c r="BD196" s="167" t="e">
        <f t="shared" ca="1" si="525"/>
        <v>#REF!</v>
      </c>
      <c r="BE196" s="167" t="e">
        <f t="shared" ca="1" si="526"/>
        <v>#REF!</v>
      </c>
      <c r="BF196" s="18"/>
      <c r="BG196" s="168">
        <f>INDEX('2_Needs'!$F:$F,MATCH($A196,'2_Needs'!$A:$A,0))</f>
        <v>8.1219127692507241E-3</v>
      </c>
      <c r="BH196" s="114"/>
      <c r="BI196" s="167">
        <f t="shared" ref="BI196:BX196" si="650">IF(BI$3="reset",$BG196*BI$6,BH196*(1+$C$4))</f>
        <v>0</v>
      </c>
      <c r="BJ196" s="167">
        <f t="shared" si="650"/>
        <v>0</v>
      </c>
      <c r="BK196" s="167">
        <f t="shared" si="650"/>
        <v>0</v>
      </c>
      <c r="BL196" s="167">
        <f t="shared" si="650"/>
        <v>0</v>
      </c>
      <c r="BM196" s="167">
        <f t="shared" si="650"/>
        <v>0</v>
      </c>
      <c r="BN196" s="167">
        <f t="shared" si="650"/>
        <v>0</v>
      </c>
      <c r="BO196" s="167">
        <f t="shared" si="650"/>
        <v>0</v>
      </c>
      <c r="BP196" s="167">
        <f t="shared" si="650"/>
        <v>0</v>
      </c>
      <c r="BQ196" s="167">
        <f t="shared" si="650"/>
        <v>0</v>
      </c>
      <c r="BR196" s="167">
        <f t="shared" si="650"/>
        <v>0</v>
      </c>
      <c r="BS196" s="167">
        <f t="shared" si="650"/>
        <v>0</v>
      </c>
      <c r="BT196" s="167">
        <f t="shared" si="650"/>
        <v>0</v>
      </c>
      <c r="BU196" s="167">
        <f t="shared" si="650"/>
        <v>0</v>
      </c>
      <c r="BV196" s="167">
        <f t="shared" si="650"/>
        <v>0</v>
      </c>
      <c r="BW196" s="167">
        <f t="shared" si="650"/>
        <v>0</v>
      </c>
      <c r="BX196" s="167">
        <f t="shared" si="650"/>
        <v>0</v>
      </c>
      <c r="BZ196" s="167" t="e">
        <f t="shared" ca="1" si="445"/>
        <v>#REF!</v>
      </c>
      <c r="CA196" s="167" t="e">
        <f t="shared" ca="1" si="446"/>
        <v>#REF!</v>
      </c>
      <c r="CB196" s="167" t="e">
        <f t="shared" ca="1" si="447"/>
        <v>#REF!</v>
      </c>
      <c r="CC196" s="167" t="e">
        <f t="shared" ca="1" si="448"/>
        <v>#REF!</v>
      </c>
      <c r="CD196" s="167" t="e">
        <f t="shared" ca="1" si="449"/>
        <v>#REF!</v>
      </c>
      <c r="CE196" s="167" t="e">
        <f t="shared" ca="1" si="450"/>
        <v>#REF!</v>
      </c>
      <c r="CF196" s="167" t="e">
        <f t="shared" ca="1" si="451"/>
        <v>#REF!</v>
      </c>
      <c r="CG196" s="167" t="e">
        <f t="shared" ca="1" si="452"/>
        <v>#REF!</v>
      </c>
      <c r="CH196" s="167" t="e">
        <f t="shared" ca="1" si="453"/>
        <v>#REF!</v>
      </c>
      <c r="CI196" s="167" t="e">
        <f t="shared" ca="1" si="454"/>
        <v>#REF!</v>
      </c>
      <c r="CJ196" s="167" t="e">
        <f t="shared" ca="1" si="455"/>
        <v>#REF!</v>
      </c>
      <c r="CK196" s="167" t="e">
        <f t="shared" ca="1" si="456"/>
        <v>#REF!</v>
      </c>
      <c r="CL196" s="167" t="e">
        <f t="shared" ca="1" si="457"/>
        <v>#REF!</v>
      </c>
      <c r="CM196" s="167" t="e">
        <f t="shared" ca="1" si="458"/>
        <v>#REF!</v>
      </c>
      <c r="CN196" s="167" t="e">
        <f t="shared" ca="1" si="459"/>
        <v>#REF!</v>
      </c>
      <c r="CO196" s="167" t="e">
        <f t="shared" ca="1" si="460"/>
        <v>#REF!</v>
      </c>
      <c r="CQ196" s="167" t="e">
        <f t="shared" ca="1" si="461"/>
        <v>#REF!</v>
      </c>
      <c r="CR196" s="167" t="e">
        <f t="shared" ca="1" si="462"/>
        <v>#REF!</v>
      </c>
      <c r="CS196" s="167" t="e">
        <f t="shared" ca="1" si="463"/>
        <v>#REF!</v>
      </c>
      <c r="CT196" s="167" t="e">
        <f t="shared" ca="1" si="464"/>
        <v>#REF!</v>
      </c>
      <c r="CU196" s="167" t="e">
        <f t="shared" ca="1" si="465"/>
        <v>#REF!</v>
      </c>
      <c r="CV196" s="167" t="e">
        <f t="shared" ca="1" si="466"/>
        <v>#REF!</v>
      </c>
      <c r="CW196" s="167" t="e">
        <f t="shared" ca="1" si="467"/>
        <v>#REF!</v>
      </c>
      <c r="CX196" s="167" t="e">
        <f t="shared" ca="1" si="468"/>
        <v>#REF!</v>
      </c>
      <c r="CY196" s="167" t="e">
        <f t="shared" ca="1" si="469"/>
        <v>#REF!</v>
      </c>
      <c r="CZ196" s="167" t="e">
        <f t="shared" ca="1" si="470"/>
        <v>#REF!</v>
      </c>
      <c r="DA196" s="167" t="e">
        <f t="shared" ca="1" si="471"/>
        <v>#REF!</v>
      </c>
      <c r="DB196" s="167" t="e">
        <f t="shared" ca="1" si="472"/>
        <v>#REF!</v>
      </c>
      <c r="DC196" s="167" t="e">
        <f t="shared" ca="1" si="473"/>
        <v>#REF!</v>
      </c>
      <c r="DD196" s="167" t="e">
        <f t="shared" ca="1" si="474"/>
        <v>#REF!</v>
      </c>
      <c r="DE196" s="167" t="e">
        <f t="shared" ca="1" si="475"/>
        <v>#REF!</v>
      </c>
      <c r="DF196" s="167" t="e">
        <f t="shared" ca="1" si="476"/>
        <v>#REF!</v>
      </c>
      <c r="DH196" s="167">
        <f t="shared" si="477"/>
        <v>0</v>
      </c>
      <c r="DI196" s="167">
        <f t="shared" si="478"/>
        <v>0</v>
      </c>
      <c r="DJ196" s="167">
        <f t="shared" si="479"/>
        <v>0</v>
      </c>
      <c r="DK196" s="167">
        <f t="shared" si="480"/>
        <v>0</v>
      </c>
      <c r="DL196" s="167">
        <f t="shared" si="481"/>
        <v>0</v>
      </c>
      <c r="DM196" s="167">
        <f t="shared" si="482"/>
        <v>0</v>
      </c>
      <c r="DN196" s="167">
        <f t="shared" si="483"/>
        <v>0</v>
      </c>
      <c r="DO196" s="167">
        <f t="shared" si="484"/>
        <v>0</v>
      </c>
      <c r="DP196" s="167">
        <f t="shared" si="485"/>
        <v>0</v>
      </c>
      <c r="DQ196" s="167">
        <f t="shared" si="486"/>
        <v>0</v>
      </c>
      <c r="DR196" s="167">
        <f t="shared" si="487"/>
        <v>0</v>
      </c>
      <c r="DS196" s="167">
        <f t="shared" si="488"/>
        <v>0</v>
      </c>
      <c r="DT196" s="167">
        <f t="shared" si="489"/>
        <v>0</v>
      </c>
      <c r="DU196" s="167">
        <f t="shared" si="490"/>
        <v>0</v>
      </c>
      <c r="DV196" s="167">
        <f t="shared" si="491"/>
        <v>0</v>
      </c>
      <c r="DW196" s="167">
        <f t="shared" si="492"/>
        <v>0</v>
      </c>
      <c r="DY196" s="167" t="e">
        <f t="shared" ca="1" si="528"/>
        <v>#REF!</v>
      </c>
      <c r="DZ196" s="167" t="e">
        <f t="shared" ca="1" si="529"/>
        <v>#REF!</v>
      </c>
      <c r="EA196" s="167" t="e">
        <f t="shared" ca="1" si="530"/>
        <v>#REF!</v>
      </c>
      <c r="EB196" s="167" t="e">
        <f t="shared" ca="1" si="531"/>
        <v>#REF!</v>
      </c>
      <c r="EC196" s="167" t="e">
        <f t="shared" ca="1" si="532"/>
        <v>#REF!</v>
      </c>
      <c r="ED196" s="167" t="e">
        <f t="shared" ca="1" si="533"/>
        <v>#REF!</v>
      </c>
      <c r="EE196" s="167" t="e">
        <f t="shared" ca="1" si="534"/>
        <v>#REF!</v>
      </c>
      <c r="EF196" s="167" t="e">
        <f t="shared" ca="1" si="535"/>
        <v>#REF!</v>
      </c>
      <c r="EG196" s="167" t="e">
        <f t="shared" ca="1" si="536"/>
        <v>#REF!</v>
      </c>
      <c r="EH196" s="167" t="e">
        <f t="shared" ca="1" si="537"/>
        <v>#REF!</v>
      </c>
      <c r="EI196" s="167" t="e">
        <f t="shared" ca="1" si="538"/>
        <v>#REF!</v>
      </c>
      <c r="EJ196" s="167" t="e">
        <f t="shared" ca="1" si="539"/>
        <v>#REF!</v>
      </c>
      <c r="EK196" s="167" t="e">
        <f t="shared" ca="1" si="540"/>
        <v>#REF!</v>
      </c>
      <c r="EL196" s="167" t="e">
        <f t="shared" ca="1" si="541"/>
        <v>#REF!</v>
      </c>
      <c r="EM196" s="167" t="e">
        <f t="shared" ca="1" si="542"/>
        <v>#REF!</v>
      </c>
      <c r="EN196" s="167" t="e">
        <f t="shared" ca="1" si="543"/>
        <v>#REF!</v>
      </c>
      <c r="EP196" s="167">
        <f t="shared" si="544"/>
        <v>0</v>
      </c>
      <c r="EQ196" s="167">
        <f t="shared" si="545"/>
        <v>0</v>
      </c>
      <c r="ER196" s="167">
        <f t="shared" si="546"/>
        <v>0</v>
      </c>
      <c r="ES196" s="167">
        <f t="shared" si="547"/>
        <v>0</v>
      </c>
      <c r="ET196" s="167">
        <f t="shared" si="548"/>
        <v>0</v>
      </c>
      <c r="EU196" s="167">
        <f t="shared" si="549"/>
        <v>0</v>
      </c>
      <c r="EV196" s="167">
        <f t="shared" si="550"/>
        <v>0</v>
      </c>
      <c r="EW196" s="167">
        <f t="shared" si="551"/>
        <v>0</v>
      </c>
      <c r="EX196" s="167">
        <f t="shared" si="552"/>
        <v>0</v>
      </c>
      <c r="EY196" s="167">
        <f t="shared" si="553"/>
        <v>0</v>
      </c>
      <c r="EZ196" s="167">
        <f t="shared" si="554"/>
        <v>0</v>
      </c>
      <c r="FA196" s="167">
        <f t="shared" si="555"/>
        <v>0</v>
      </c>
      <c r="FB196" s="167">
        <f t="shared" si="556"/>
        <v>0</v>
      </c>
      <c r="FC196" s="167">
        <f t="shared" si="557"/>
        <v>0</v>
      </c>
      <c r="FD196" s="167">
        <f t="shared" si="558"/>
        <v>0</v>
      </c>
      <c r="FE196" s="167">
        <f t="shared" si="559"/>
        <v>0</v>
      </c>
      <c r="FG196" s="167">
        <f t="shared" si="560"/>
        <v>0</v>
      </c>
      <c r="FH196" s="167">
        <f t="shared" si="561"/>
        <v>0</v>
      </c>
      <c r="FI196" s="167">
        <f t="shared" si="562"/>
        <v>0</v>
      </c>
      <c r="FJ196" s="167">
        <f t="shared" si="563"/>
        <v>0</v>
      </c>
      <c r="FK196" s="167">
        <f t="shared" si="564"/>
        <v>0</v>
      </c>
      <c r="FL196" s="167">
        <f t="shared" si="565"/>
        <v>0</v>
      </c>
      <c r="FM196" s="167">
        <f t="shared" si="566"/>
        <v>0</v>
      </c>
      <c r="FN196" s="167">
        <f t="shared" si="567"/>
        <v>0</v>
      </c>
      <c r="FO196" s="167">
        <f t="shared" si="568"/>
        <v>0</v>
      </c>
      <c r="FP196" s="167">
        <f t="shared" si="569"/>
        <v>0</v>
      </c>
      <c r="FQ196" s="167">
        <f t="shared" si="570"/>
        <v>0</v>
      </c>
      <c r="FR196" s="167">
        <f t="shared" si="571"/>
        <v>0</v>
      </c>
      <c r="FS196" s="167">
        <f t="shared" si="572"/>
        <v>0</v>
      </c>
      <c r="FT196" s="167">
        <f t="shared" si="573"/>
        <v>0</v>
      </c>
      <c r="FU196" s="167">
        <f t="shared" si="574"/>
        <v>0</v>
      </c>
      <c r="FV196" s="167">
        <f t="shared" si="575"/>
        <v>0</v>
      </c>
      <c r="FX196" s="167">
        <f t="shared" si="576"/>
        <v>0</v>
      </c>
      <c r="FY196" s="167">
        <f t="shared" si="577"/>
        <v>0</v>
      </c>
      <c r="FZ196" s="167">
        <f t="shared" si="578"/>
        <v>0</v>
      </c>
      <c r="GA196" s="167">
        <f t="shared" si="579"/>
        <v>0</v>
      </c>
      <c r="GB196" s="167">
        <f t="shared" si="580"/>
        <v>0</v>
      </c>
      <c r="GC196" s="167">
        <f t="shared" si="581"/>
        <v>0</v>
      </c>
      <c r="GD196" s="167">
        <f t="shared" si="582"/>
        <v>0</v>
      </c>
      <c r="GE196" s="167">
        <f t="shared" si="583"/>
        <v>0</v>
      </c>
      <c r="GF196" s="167">
        <f t="shared" si="584"/>
        <v>0</v>
      </c>
      <c r="GG196" s="167">
        <f t="shared" si="585"/>
        <v>0</v>
      </c>
      <c r="GH196" s="167">
        <f t="shared" si="586"/>
        <v>0</v>
      </c>
      <c r="GI196" s="167">
        <f t="shared" si="587"/>
        <v>0</v>
      </c>
      <c r="GJ196" s="167">
        <f t="shared" si="588"/>
        <v>0</v>
      </c>
      <c r="GK196" s="167">
        <f t="shared" si="589"/>
        <v>0</v>
      </c>
      <c r="GL196" s="167">
        <f t="shared" si="590"/>
        <v>0</v>
      </c>
      <c r="GM196" s="167">
        <f t="shared" si="591"/>
        <v>0</v>
      </c>
      <c r="GO196" s="167" t="e">
        <f t="shared" ca="1" si="643"/>
        <v>#REF!</v>
      </c>
      <c r="GP196" s="167" t="e">
        <f t="shared" ca="1" si="632"/>
        <v>#REF!</v>
      </c>
      <c r="GQ196" s="167" t="e">
        <f t="shared" ca="1" si="632"/>
        <v>#REF!</v>
      </c>
      <c r="GR196" s="167" t="e">
        <f t="shared" ca="1" si="632"/>
        <v>#REF!</v>
      </c>
      <c r="GS196" s="167" t="e">
        <f t="shared" ca="1" si="632"/>
        <v>#REF!</v>
      </c>
      <c r="GT196" s="167" t="e">
        <f t="shared" ca="1" si="632"/>
        <v>#REF!</v>
      </c>
      <c r="GU196" s="167" t="e">
        <f t="shared" ca="1" si="632"/>
        <v>#REF!</v>
      </c>
      <c r="GV196" s="167" t="e">
        <f t="shared" ca="1" si="632"/>
        <v>#REF!</v>
      </c>
      <c r="GW196" s="167" t="e">
        <f t="shared" ca="1" si="632"/>
        <v>#REF!</v>
      </c>
      <c r="GX196" s="167" t="e">
        <f t="shared" ca="1" si="632"/>
        <v>#REF!</v>
      </c>
      <c r="GY196" s="167" t="e">
        <f t="shared" ca="1" si="632"/>
        <v>#REF!</v>
      </c>
      <c r="GZ196" s="167" t="e">
        <f t="shared" ca="1" si="632"/>
        <v>#REF!</v>
      </c>
      <c r="HA196" s="167" t="e">
        <f t="shared" ca="1" si="632"/>
        <v>#REF!</v>
      </c>
      <c r="HB196" s="167" t="e">
        <f t="shared" ca="1" si="632"/>
        <v>#REF!</v>
      </c>
      <c r="HC196" s="167" t="e">
        <f t="shared" ca="1" si="632"/>
        <v>#REF!</v>
      </c>
      <c r="HD196" s="167" t="e">
        <f t="shared" ref="GP196:HD213" ca="1" si="651">HD$3*$BG196</f>
        <v>#REF!</v>
      </c>
      <c r="HF196" s="167" t="e">
        <f t="shared" ca="1" si="493"/>
        <v>#REF!</v>
      </c>
      <c r="HG196" s="167" t="e">
        <f t="shared" ca="1" si="494"/>
        <v>#REF!</v>
      </c>
      <c r="HH196" s="167" t="e">
        <f t="shared" ca="1" si="495"/>
        <v>#REF!</v>
      </c>
      <c r="HI196" s="167" t="e">
        <f t="shared" ca="1" si="496"/>
        <v>#REF!</v>
      </c>
      <c r="HJ196" s="167" t="e">
        <f t="shared" ca="1" si="497"/>
        <v>#REF!</v>
      </c>
      <c r="HK196" s="167" t="e">
        <f t="shared" ca="1" si="498"/>
        <v>#REF!</v>
      </c>
      <c r="HL196" s="167" t="e">
        <f t="shared" ca="1" si="499"/>
        <v>#REF!</v>
      </c>
      <c r="HM196" s="167" t="e">
        <f t="shared" ca="1" si="500"/>
        <v>#REF!</v>
      </c>
      <c r="HN196" s="167" t="e">
        <f t="shared" ca="1" si="501"/>
        <v>#REF!</v>
      </c>
      <c r="HO196" s="167" t="e">
        <f t="shared" ca="1" si="502"/>
        <v>#REF!</v>
      </c>
      <c r="HP196" s="167" t="e">
        <f t="shared" ca="1" si="503"/>
        <v>#REF!</v>
      </c>
      <c r="HQ196" s="167" t="e">
        <f t="shared" ca="1" si="504"/>
        <v>#REF!</v>
      </c>
      <c r="HR196" s="167" t="e">
        <f t="shared" ca="1" si="505"/>
        <v>#REF!</v>
      </c>
      <c r="HS196" s="167" t="e">
        <f t="shared" ca="1" si="506"/>
        <v>#REF!</v>
      </c>
      <c r="HT196" s="167" t="e">
        <f t="shared" ca="1" si="507"/>
        <v>#REF!</v>
      </c>
      <c r="HU196" s="167" t="e">
        <f t="shared" ca="1" si="508"/>
        <v>#REF!</v>
      </c>
      <c r="HW196" s="167" t="e">
        <f t="shared" ca="1" si="509"/>
        <v>#REF!</v>
      </c>
      <c r="HX196" s="167">
        <f t="shared" si="510"/>
        <v>0</v>
      </c>
      <c r="HY196" s="167" t="e">
        <f t="shared" ca="1" si="592"/>
        <v>#REF!</v>
      </c>
      <c r="HZ196" s="219" t="e">
        <f t="shared" ca="1" si="593"/>
        <v>#REF!</v>
      </c>
    </row>
    <row r="197" spans="1:234" s="48" customFormat="1">
      <c r="A197" s="3" t="s">
        <v>384</v>
      </c>
      <c r="B197" s="202" t="str">
        <f>INDEX('Ref1'!$E:$E,MATCH(A197,'Ref1'!$A:$A,0))</f>
        <v>Leicestershire</v>
      </c>
      <c r="C197" s="42" t="str">
        <f>INDEX(Data1!B:B,MATCH(A197,Data1!A:A,0))</f>
        <v>SCNFIR</v>
      </c>
      <c r="D197" s="253" t="str">
        <f>INDEX(Data1!C:C,MATCH(A197,Data1!A:A,0))</f>
        <v>EM</v>
      </c>
      <c r="E197" s="200" t="str">
        <f>IF($C$6="No","No",IF(COUNTIF(Inputs!$K$359:$K$398,$A197)&gt;0,"Yes","No"))</f>
        <v>No</v>
      </c>
      <c r="F197" s="404"/>
      <c r="G197" s="62">
        <f>INDEX('4_RatesSplit'!K:K,MATCH($A197,'4_RatesSplit'!$A:$A,0))</f>
        <v>0</v>
      </c>
      <c r="H197" s="171">
        <f>INDEX('4_RatesSplit'!L:L,MATCH($A197,'4_RatesSplit'!$A:$A,0))</f>
        <v>0</v>
      </c>
      <c r="I197" s="167">
        <f>INDEX('4_RatesSplit'!M:M,MATCH($A197,'4_RatesSplit'!$A:$A,0))</f>
        <v>0</v>
      </c>
      <c r="J197" s="167">
        <f>INDEX('4_RatesSplit'!N:N,MATCH($A197,'4_RatesSplit'!$A:$A,0))</f>
        <v>0</v>
      </c>
      <c r="K197" s="167">
        <f>INDEX('4_RatesSplit'!O:O,MATCH($A197,'4_RatesSplit'!$A:$A,0))</f>
        <v>0</v>
      </c>
      <c r="L197" s="167">
        <f>INDEX('4_RatesSplit'!P:P,MATCH($A197,'4_RatesSplit'!$A:$A,0))</f>
        <v>0</v>
      </c>
      <c r="M197" s="167">
        <f>INDEX('4_RatesSplit'!Q:Q,MATCH($A197,'4_RatesSplit'!$A:$A,0))</f>
        <v>0</v>
      </c>
      <c r="N197" s="167">
        <f>INDEX('4_RatesSplit'!R:R,MATCH($A197,'4_RatesSplit'!$A:$A,0))</f>
        <v>0</v>
      </c>
      <c r="O197" s="167">
        <f>INDEX('4_RatesSplit'!S:S,MATCH($A197,'4_RatesSplit'!$A:$A,0))</f>
        <v>0</v>
      </c>
      <c r="P197" s="167">
        <f>INDEX('4_RatesSplit'!T:T,MATCH($A197,'4_RatesSplit'!$A:$A,0))</f>
        <v>0</v>
      </c>
      <c r="Q197" s="167">
        <f>INDEX('4_RatesSplit'!U:U,MATCH($A197,'4_RatesSplit'!$A:$A,0))</f>
        <v>0</v>
      </c>
      <c r="R197" s="167">
        <f>INDEX('4_RatesSplit'!V:V,MATCH($A197,'4_RatesSplit'!$A:$A,0))</f>
        <v>0</v>
      </c>
      <c r="S197" s="167">
        <f>INDEX('4_RatesSplit'!W:W,MATCH($A197,'4_RatesSplit'!$A:$A,0))</f>
        <v>0</v>
      </c>
      <c r="T197" s="167">
        <f>INDEX('4_RatesSplit'!X:X,MATCH($A197,'4_RatesSplit'!$A:$A,0))</f>
        <v>0</v>
      </c>
      <c r="U197" s="167">
        <f>INDEX('4_RatesSplit'!Y:Y,MATCH($A197,'4_RatesSplit'!$A:$A,0))</f>
        <v>0</v>
      </c>
      <c r="V197" s="167">
        <f>INDEX('4_RatesSplit'!Z:Z,MATCH($A197,'4_RatesSplit'!$A:$A,0))</f>
        <v>0</v>
      </c>
      <c r="W197" s="167">
        <f>INDEX('4_RatesSplit'!AA:AA,MATCH($A197,'4_RatesSplit'!$A:$A,0))</f>
        <v>0</v>
      </c>
      <c r="X197" s="18"/>
      <c r="Y197" s="168" t="e">
        <f ca="1">INDEX('4_RatesSplit'!AT:AT,MATCH($A197,'4_RatesSplit'!$A:$A,0))</f>
        <v>#REF!</v>
      </c>
      <c r="Z197" s="168" t="e">
        <f ca="1">INDEX('4_RatesSplit'!AU:AU,MATCH($A197,'4_RatesSplit'!$A:$A,0))</f>
        <v>#REF!</v>
      </c>
      <c r="AA197" s="168" t="e">
        <f ca="1">INDEX('4_RatesSplit'!AV:AV,MATCH($A197,'4_RatesSplit'!$A:$A,0))</f>
        <v>#REF!</v>
      </c>
      <c r="AB197" s="168" t="e">
        <f ca="1">INDEX('4_RatesSplit'!AW:AW,MATCH($A197,'4_RatesSplit'!$A:$A,0))</f>
        <v>#REF!</v>
      </c>
      <c r="AC197" s="168" t="e">
        <f ca="1">INDEX('4_RatesSplit'!AX:AX,MATCH($A197,'4_RatesSplit'!$A:$A,0))</f>
        <v>#REF!</v>
      </c>
      <c r="AD197" s="168" t="e">
        <f ca="1">INDEX('4_RatesSplit'!AY:AY,MATCH($A197,'4_RatesSplit'!$A:$A,0))</f>
        <v>#REF!</v>
      </c>
      <c r="AE197" s="168" t="e">
        <f ca="1">INDEX('4_RatesSplit'!AZ:AZ,MATCH($A197,'4_RatesSplit'!$A:$A,0))</f>
        <v>#REF!</v>
      </c>
      <c r="AF197" s="168" t="e">
        <f ca="1">INDEX('4_RatesSplit'!BA:BA,MATCH($A197,'4_RatesSplit'!$A:$A,0))</f>
        <v>#REF!</v>
      </c>
      <c r="AG197" s="168" t="e">
        <f ca="1">INDEX('4_RatesSplit'!BB:BB,MATCH($A197,'4_RatesSplit'!$A:$A,0))</f>
        <v>#REF!</v>
      </c>
      <c r="AH197" s="168" t="e">
        <f ca="1">INDEX('4_RatesSplit'!BC:BC,MATCH($A197,'4_RatesSplit'!$A:$A,0))</f>
        <v>#REF!</v>
      </c>
      <c r="AI197" s="168" t="e">
        <f ca="1">INDEX('4_RatesSplit'!BD:BD,MATCH($A197,'4_RatesSplit'!$A:$A,0))</f>
        <v>#REF!</v>
      </c>
      <c r="AJ197" s="168" t="e">
        <f ca="1">INDEX('4_RatesSplit'!BE:BE,MATCH($A197,'4_RatesSplit'!$A:$A,0))</f>
        <v>#REF!</v>
      </c>
      <c r="AK197" s="168" t="e">
        <f ca="1">INDEX('4_RatesSplit'!BF:BF,MATCH($A197,'4_RatesSplit'!$A:$A,0))</f>
        <v>#REF!</v>
      </c>
      <c r="AL197" s="168" t="e">
        <f ca="1">INDEX('4_RatesSplit'!BG:BG,MATCH($A197,'4_RatesSplit'!$A:$A,0))</f>
        <v>#REF!</v>
      </c>
      <c r="AM197" s="168" t="e">
        <f ca="1">INDEX('4_RatesSplit'!BH:BH,MATCH($A197,'4_RatesSplit'!$A:$A,0))</f>
        <v>#REF!</v>
      </c>
      <c r="AN197" s="198" t="e">
        <f ca="1">INDEX('4_RatesSplit'!BI:BI,MATCH($A197,'4_RatesSplit'!$A:$A,0))</f>
        <v>#REF!</v>
      </c>
      <c r="AO197" s="114"/>
      <c r="AP197" s="167" t="e">
        <f t="shared" ca="1" si="511"/>
        <v>#REF!</v>
      </c>
      <c r="AQ197" s="167" t="e">
        <f t="shared" ca="1" si="512"/>
        <v>#REF!</v>
      </c>
      <c r="AR197" s="167" t="e">
        <f t="shared" ca="1" si="513"/>
        <v>#REF!</v>
      </c>
      <c r="AS197" s="167" t="e">
        <f t="shared" ca="1" si="514"/>
        <v>#REF!</v>
      </c>
      <c r="AT197" s="167" t="e">
        <f t="shared" ca="1" si="515"/>
        <v>#REF!</v>
      </c>
      <c r="AU197" s="167" t="e">
        <f t="shared" ca="1" si="516"/>
        <v>#REF!</v>
      </c>
      <c r="AV197" s="167" t="e">
        <f t="shared" ca="1" si="517"/>
        <v>#REF!</v>
      </c>
      <c r="AW197" s="167" t="e">
        <f t="shared" ca="1" si="518"/>
        <v>#REF!</v>
      </c>
      <c r="AX197" s="167" t="e">
        <f t="shared" ca="1" si="519"/>
        <v>#REF!</v>
      </c>
      <c r="AY197" s="167" t="e">
        <f t="shared" ca="1" si="520"/>
        <v>#REF!</v>
      </c>
      <c r="AZ197" s="167" t="e">
        <f t="shared" ca="1" si="521"/>
        <v>#REF!</v>
      </c>
      <c r="BA197" s="167" t="e">
        <f t="shared" ca="1" si="522"/>
        <v>#REF!</v>
      </c>
      <c r="BB197" s="167" t="e">
        <f t="shared" ca="1" si="523"/>
        <v>#REF!</v>
      </c>
      <c r="BC197" s="167" t="e">
        <f t="shared" ca="1" si="524"/>
        <v>#REF!</v>
      </c>
      <c r="BD197" s="167" t="e">
        <f t="shared" ca="1" si="525"/>
        <v>#REF!</v>
      </c>
      <c r="BE197" s="167" t="e">
        <f t="shared" ca="1" si="526"/>
        <v>#REF!</v>
      </c>
      <c r="BF197" s="18"/>
      <c r="BG197" s="168">
        <f>INDEX('2_Needs'!$F:$F,MATCH($A197,'2_Needs'!$A:$A,0))</f>
        <v>4.9596149022174841E-3</v>
      </c>
      <c r="BH197" s="114"/>
      <c r="BI197" s="167">
        <f t="shared" ref="BI197:BX197" si="652">IF(BI$3="reset",$BG197*BI$6,BH197*(1+$C$4))</f>
        <v>0</v>
      </c>
      <c r="BJ197" s="167">
        <f t="shared" si="652"/>
        <v>0</v>
      </c>
      <c r="BK197" s="167">
        <f t="shared" si="652"/>
        <v>0</v>
      </c>
      <c r="BL197" s="167">
        <f t="shared" si="652"/>
        <v>0</v>
      </c>
      <c r="BM197" s="167">
        <f t="shared" si="652"/>
        <v>0</v>
      </c>
      <c r="BN197" s="167">
        <f t="shared" si="652"/>
        <v>0</v>
      </c>
      <c r="BO197" s="167">
        <f t="shared" si="652"/>
        <v>0</v>
      </c>
      <c r="BP197" s="167">
        <f t="shared" si="652"/>
        <v>0</v>
      </c>
      <c r="BQ197" s="167">
        <f t="shared" si="652"/>
        <v>0</v>
      </c>
      <c r="BR197" s="167">
        <f t="shared" si="652"/>
        <v>0</v>
      </c>
      <c r="BS197" s="167">
        <f t="shared" si="652"/>
        <v>0</v>
      </c>
      <c r="BT197" s="167">
        <f t="shared" si="652"/>
        <v>0</v>
      </c>
      <c r="BU197" s="167">
        <f t="shared" si="652"/>
        <v>0</v>
      </c>
      <c r="BV197" s="167">
        <f t="shared" si="652"/>
        <v>0</v>
      </c>
      <c r="BW197" s="167">
        <f t="shared" si="652"/>
        <v>0</v>
      </c>
      <c r="BX197" s="167">
        <f t="shared" si="652"/>
        <v>0</v>
      </c>
      <c r="BZ197" s="167" t="e">
        <f t="shared" ca="1" si="445"/>
        <v>#REF!</v>
      </c>
      <c r="CA197" s="167" t="e">
        <f t="shared" ca="1" si="446"/>
        <v>#REF!</v>
      </c>
      <c r="CB197" s="167" t="e">
        <f t="shared" ca="1" si="447"/>
        <v>#REF!</v>
      </c>
      <c r="CC197" s="167" t="e">
        <f t="shared" ca="1" si="448"/>
        <v>#REF!</v>
      </c>
      <c r="CD197" s="167" t="e">
        <f t="shared" ca="1" si="449"/>
        <v>#REF!</v>
      </c>
      <c r="CE197" s="167" t="e">
        <f t="shared" ca="1" si="450"/>
        <v>#REF!</v>
      </c>
      <c r="CF197" s="167" t="e">
        <f t="shared" ca="1" si="451"/>
        <v>#REF!</v>
      </c>
      <c r="CG197" s="167" t="e">
        <f t="shared" ca="1" si="452"/>
        <v>#REF!</v>
      </c>
      <c r="CH197" s="167" t="e">
        <f t="shared" ca="1" si="453"/>
        <v>#REF!</v>
      </c>
      <c r="CI197" s="167" t="e">
        <f t="shared" ca="1" si="454"/>
        <v>#REF!</v>
      </c>
      <c r="CJ197" s="167" t="e">
        <f t="shared" ca="1" si="455"/>
        <v>#REF!</v>
      </c>
      <c r="CK197" s="167" t="e">
        <f t="shared" ca="1" si="456"/>
        <v>#REF!</v>
      </c>
      <c r="CL197" s="167" t="e">
        <f t="shared" ca="1" si="457"/>
        <v>#REF!</v>
      </c>
      <c r="CM197" s="167" t="e">
        <f t="shared" ca="1" si="458"/>
        <v>#REF!</v>
      </c>
      <c r="CN197" s="167" t="e">
        <f t="shared" ca="1" si="459"/>
        <v>#REF!</v>
      </c>
      <c r="CO197" s="167" t="e">
        <f t="shared" ca="1" si="460"/>
        <v>#REF!</v>
      </c>
      <c r="CQ197" s="167" t="e">
        <f t="shared" ca="1" si="461"/>
        <v>#REF!</v>
      </c>
      <c r="CR197" s="167" t="e">
        <f t="shared" ca="1" si="462"/>
        <v>#REF!</v>
      </c>
      <c r="CS197" s="167" t="e">
        <f t="shared" ca="1" si="463"/>
        <v>#REF!</v>
      </c>
      <c r="CT197" s="167" t="e">
        <f t="shared" ca="1" si="464"/>
        <v>#REF!</v>
      </c>
      <c r="CU197" s="167" t="e">
        <f t="shared" ca="1" si="465"/>
        <v>#REF!</v>
      </c>
      <c r="CV197" s="167" t="e">
        <f t="shared" ca="1" si="466"/>
        <v>#REF!</v>
      </c>
      <c r="CW197" s="167" t="e">
        <f t="shared" ca="1" si="467"/>
        <v>#REF!</v>
      </c>
      <c r="CX197" s="167" t="e">
        <f t="shared" ca="1" si="468"/>
        <v>#REF!</v>
      </c>
      <c r="CY197" s="167" t="e">
        <f t="shared" ca="1" si="469"/>
        <v>#REF!</v>
      </c>
      <c r="CZ197" s="167" t="e">
        <f t="shared" ca="1" si="470"/>
        <v>#REF!</v>
      </c>
      <c r="DA197" s="167" t="e">
        <f t="shared" ca="1" si="471"/>
        <v>#REF!</v>
      </c>
      <c r="DB197" s="167" t="e">
        <f t="shared" ca="1" si="472"/>
        <v>#REF!</v>
      </c>
      <c r="DC197" s="167" t="e">
        <f t="shared" ca="1" si="473"/>
        <v>#REF!</v>
      </c>
      <c r="DD197" s="167" t="e">
        <f t="shared" ca="1" si="474"/>
        <v>#REF!</v>
      </c>
      <c r="DE197" s="167" t="e">
        <f t="shared" ca="1" si="475"/>
        <v>#REF!</v>
      </c>
      <c r="DF197" s="167" t="e">
        <f t="shared" ca="1" si="476"/>
        <v>#REF!</v>
      </c>
      <c r="DH197" s="167">
        <f t="shared" si="477"/>
        <v>0</v>
      </c>
      <c r="DI197" s="167">
        <f t="shared" si="478"/>
        <v>0</v>
      </c>
      <c r="DJ197" s="167">
        <f t="shared" si="479"/>
        <v>0</v>
      </c>
      <c r="DK197" s="167">
        <f t="shared" si="480"/>
        <v>0</v>
      </c>
      <c r="DL197" s="167">
        <f t="shared" si="481"/>
        <v>0</v>
      </c>
      <c r="DM197" s="167">
        <f t="shared" si="482"/>
        <v>0</v>
      </c>
      <c r="DN197" s="167">
        <f t="shared" si="483"/>
        <v>0</v>
      </c>
      <c r="DO197" s="167">
        <f t="shared" si="484"/>
        <v>0</v>
      </c>
      <c r="DP197" s="167">
        <f t="shared" si="485"/>
        <v>0</v>
      </c>
      <c r="DQ197" s="167">
        <f t="shared" si="486"/>
        <v>0</v>
      </c>
      <c r="DR197" s="167">
        <f t="shared" si="487"/>
        <v>0</v>
      </c>
      <c r="DS197" s="167">
        <f t="shared" si="488"/>
        <v>0</v>
      </c>
      <c r="DT197" s="167">
        <f t="shared" si="489"/>
        <v>0</v>
      </c>
      <c r="DU197" s="167">
        <f t="shared" si="490"/>
        <v>0</v>
      </c>
      <c r="DV197" s="167">
        <f t="shared" si="491"/>
        <v>0</v>
      </c>
      <c r="DW197" s="167">
        <f t="shared" si="492"/>
        <v>0</v>
      </c>
      <c r="DY197" s="167" t="e">
        <f t="shared" ca="1" si="528"/>
        <v>#REF!</v>
      </c>
      <c r="DZ197" s="167" t="e">
        <f t="shared" ca="1" si="529"/>
        <v>#REF!</v>
      </c>
      <c r="EA197" s="167" t="e">
        <f t="shared" ca="1" si="530"/>
        <v>#REF!</v>
      </c>
      <c r="EB197" s="167" t="e">
        <f t="shared" ca="1" si="531"/>
        <v>#REF!</v>
      </c>
      <c r="EC197" s="167" t="e">
        <f t="shared" ca="1" si="532"/>
        <v>#REF!</v>
      </c>
      <c r="ED197" s="167" t="e">
        <f t="shared" ca="1" si="533"/>
        <v>#REF!</v>
      </c>
      <c r="EE197" s="167" t="e">
        <f t="shared" ca="1" si="534"/>
        <v>#REF!</v>
      </c>
      <c r="EF197" s="167" t="e">
        <f t="shared" ca="1" si="535"/>
        <v>#REF!</v>
      </c>
      <c r="EG197" s="167" t="e">
        <f t="shared" ca="1" si="536"/>
        <v>#REF!</v>
      </c>
      <c r="EH197" s="167" t="e">
        <f t="shared" ca="1" si="537"/>
        <v>#REF!</v>
      </c>
      <c r="EI197" s="167" t="e">
        <f t="shared" ca="1" si="538"/>
        <v>#REF!</v>
      </c>
      <c r="EJ197" s="167" t="e">
        <f t="shared" ca="1" si="539"/>
        <v>#REF!</v>
      </c>
      <c r="EK197" s="167" t="e">
        <f t="shared" ca="1" si="540"/>
        <v>#REF!</v>
      </c>
      <c r="EL197" s="167" t="e">
        <f t="shared" ca="1" si="541"/>
        <v>#REF!</v>
      </c>
      <c r="EM197" s="167" t="e">
        <f t="shared" ca="1" si="542"/>
        <v>#REF!</v>
      </c>
      <c r="EN197" s="167" t="e">
        <f t="shared" ca="1" si="543"/>
        <v>#REF!</v>
      </c>
      <c r="EP197" s="167">
        <f t="shared" si="544"/>
        <v>0</v>
      </c>
      <c r="EQ197" s="167">
        <f t="shared" si="545"/>
        <v>0</v>
      </c>
      <c r="ER197" s="167">
        <f t="shared" si="546"/>
        <v>0</v>
      </c>
      <c r="ES197" s="167">
        <f t="shared" si="547"/>
        <v>0</v>
      </c>
      <c r="ET197" s="167">
        <f t="shared" si="548"/>
        <v>0</v>
      </c>
      <c r="EU197" s="167">
        <f t="shared" si="549"/>
        <v>0</v>
      </c>
      <c r="EV197" s="167">
        <f t="shared" si="550"/>
        <v>0</v>
      </c>
      <c r="EW197" s="167">
        <f t="shared" si="551"/>
        <v>0</v>
      </c>
      <c r="EX197" s="167">
        <f t="shared" si="552"/>
        <v>0</v>
      </c>
      <c r="EY197" s="167">
        <f t="shared" si="553"/>
        <v>0</v>
      </c>
      <c r="EZ197" s="167">
        <f t="shared" si="554"/>
        <v>0</v>
      </c>
      <c r="FA197" s="167">
        <f t="shared" si="555"/>
        <v>0</v>
      </c>
      <c r="FB197" s="167">
        <f t="shared" si="556"/>
        <v>0</v>
      </c>
      <c r="FC197" s="167">
        <f t="shared" si="557"/>
        <v>0</v>
      </c>
      <c r="FD197" s="167">
        <f t="shared" si="558"/>
        <v>0</v>
      </c>
      <c r="FE197" s="167">
        <f t="shared" si="559"/>
        <v>0</v>
      </c>
      <c r="FG197" s="167">
        <f t="shared" si="560"/>
        <v>0</v>
      </c>
      <c r="FH197" s="167">
        <f t="shared" si="561"/>
        <v>0</v>
      </c>
      <c r="FI197" s="167">
        <f t="shared" si="562"/>
        <v>0</v>
      </c>
      <c r="FJ197" s="167">
        <f t="shared" si="563"/>
        <v>0</v>
      </c>
      <c r="FK197" s="167">
        <f t="shared" si="564"/>
        <v>0</v>
      </c>
      <c r="FL197" s="167">
        <f t="shared" si="565"/>
        <v>0</v>
      </c>
      <c r="FM197" s="167">
        <f t="shared" si="566"/>
        <v>0</v>
      </c>
      <c r="FN197" s="167">
        <f t="shared" si="567"/>
        <v>0</v>
      </c>
      <c r="FO197" s="167">
        <f t="shared" si="568"/>
        <v>0</v>
      </c>
      <c r="FP197" s="167">
        <f t="shared" si="569"/>
        <v>0</v>
      </c>
      <c r="FQ197" s="167">
        <f t="shared" si="570"/>
        <v>0</v>
      </c>
      <c r="FR197" s="167">
        <f t="shared" si="571"/>
        <v>0</v>
      </c>
      <c r="FS197" s="167">
        <f t="shared" si="572"/>
        <v>0</v>
      </c>
      <c r="FT197" s="167">
        <f t="shared" si="573"/>
        <v>0</v>
      </c>
      <c r="FU197" s="167">
        <f t="shared" si="574"/>
        <v>0</v>
      </c>
      <c r="FV197" s="167">
        <f t="shared" si="575"/>
        <v>0</v>
      </c>
      <c r="FX197" s="167">
        <f t="shared" si="576"/>
        <v>0</v>
      </c>
      <c r="FY197" s="167">
        <f t="shared" si="577"/>
        <v>0</v>
      </c>
      <c r="FZ197" s="167">
        <f t="shared" si="578"/>
        <v>0</v>
      </c>
      <c r="GA197" s="167">
        <f t="shared" si="579"/>
        <v>0</v>
      </c>
      <c r="GB197" s="167">
        <f t="shared" si="580"/>
        <v>0</v>
      </c>
      <c r="GC197" s="167">
        <f t="shared" si="581"/>
        <v>0</v>
      </c>
      <c r="GD197" s="167">
        <f t="shared" si="582"/>
        <v>0</v>
      </c>
      <c r="GE197" s="167">
        <f t="shared" si="583"/>
        <v>0</v>
      </c>
      <c r="GF197" s="167">
        <f t="shared" si="584"/>
        <v>0</v>
      </c>
      <c r="GG197" s="167">
        <f t="shared" si="585"/>
        <v>0</v>
      </c>
      <c r="GH197" s="167">
        <f t="shared" si="586"/>
        <v>0</v>
      </c>
      <c r="GI197" s="167">
        <f t="shared" si="587"/>
        <v>0</v>
      </c>
      <c r="GJ197" s="167">
        <f t="shared" si="588"/>
        <v>0</v>
      </c>
      <c r="GK197" s="167">
        <f t="shared" si="589"/>
        <v>0</v>
      </c>
      <c r="GL197" s="167">
        <f t="shared" si="590"/>
        <v>0</v>
      </c>
      <c r="GM197" s="167">
        <f t="shared" si="591"/>
        <v>0</v>
      </c>
      <c r="GO197" s="167" t="e">
        <f t="shared" ca="1" si="643"/>
        <v>#REF!</v>
      </c>
      <c r="GP197" s="167" t="e">
        <f t="shared" ca="1" si="651"/>
        <v>#REF!</v>
      </c>
      <c r="GQ197" s="167" t="e">
        <f t="shared" ca="1" si="651"/>
        <v>#REF!</v>
      </c>
      <c r="GR197" s="167" t="e">
        <f t="shared" ca="1" si="651"/>
        <v>#REF!</v>
      </c>
      <c r="GS197" s="167" t="e">
        <f t="shared" ca="1" si="651"/>
        <v>#REF!</v>
      </c>
      <c r="GT197" s="167" t="e">
        <f t="shared" ca="1" si="651"/>
        <v>#REF!</v>
      </c>
      <c r="GU197" s="167" t="e">
        <f t="shared" ca="1" si="651"/>
        <v>#REF!</v>
      </c>
      <c r="GV197" s="167" t="e">
        <f t="shared" ca="1" si="651"/>
        <v>#REF!</v>
      </c>
      <c r="GW197" s="167" t="e">
        <f t="shared" ca="1" si="651"/>
        <v>#REF!</v>
      </c>
      <c r="GX197" s="167" t="e">
        <f t="shared" ca="1" si="651"/>
        <v>#REF!</v>
      </c>
      <c r="GY197" s="167" t="e">
        <f t="shared" ca="1" si="651"/>
        <v>#REF!</v>
      </c>
      <c r="GZ197" s="167" t="e">
        <f t="shared" ca="1" si="651"/>
        <v>#REF!</v>
      </c>
      <c r="HA197" s="167" t="e">
        <f t="shared" ca="1" si="651"/>
        <v>#REF!</v>
      </c>
      <c r="HB197" s="167" t="e">
        <f t="shared" ca="1" si="651"/>
        <v>#REF!</v>
      </c>
      <c r="HC197" s="167" t="e">
        <f t="shared" ca="1" si="651"/>
        <v>#REF!</v>
      </c>
      <c r="HD197" s="167" t="e">
        <f t="shared" ca="1" si="651"/>
        <v>#REF!</v>
      </c>
      <c r="HF197" s="167" t="e">
        <f t="shared" ca="1" si="493"/>
        <v>#REF!</v>
      </c>
      <c r="HG197" s="167" t="e">
        <f t="shared" ca="1" si="494"/>
        <v>#REF!</v>
      </c>
      <c r="HH197" s="167" t="e">
        <f t="shared" ca="1" si="495"/>
        <v>#REF!</v>
      </c>
      <c r="HI197" s="167" t="e">
        <f t="shared" ca="1" si="496"/>
        <v>#REF!</v>
      </c>
      <c r="HJ197" s="167" t="e">
        <f t="shared" ca="1" si="497"/>
        <v>#REF!</v>
      </c>
      <c r="HK197" s="167" t="e">
        <f t="shared" ca="1" si="498"/>
        <v>#REF!</v>
      </c>
      <c r="HL197" s="167" t="e">
        <f t="shared" ca="1" si="499"/>
        <v>#REF!</v>
      </c>
      <c r="HM197" s="167" t="e">
        <f t="shared" ca="1" si="500"/>
        <v>#REF!</v>
      </c>
      <c r="HN197" s="167" t="e">
        <f t="shared" ca="1" si="501"/>
        <v>#REF!</v>
      </c>
      <c r="HO197" s="167" t="e">
        <f t="shared" ca="1" si="502"/>
        <v>#REF!</v>
      </c>
      <c r="HP197" s="167" t="e">
        <f t="shared" ca="1" si="503"/>
        <v>#REF!</v>
      </c>
      <c r="HQ197" s="167" t="e">
        <f t="shared" ca="1" si="504"/>
        <v>#REF!</v>
      </c>
      <c r="HR197" s="167" t="e">
        <f t="shared" ca="1" si="505"/>
        <v>#REF!</v>
      </c>
      <c r="HS197" s="167" t="e">
        <f t="shared" ca="1" si="506"/>
        <v>#REF!</v>
      </c>
      <c r="HT197" s="167" t="e">
        <f t="shared" ca="1" si="507"/>
        <v>#REF!</v>
      </c>
      <c r="HU197" s="167" t="e">
        <f t="shared" ca="1" si="508"/>
        <v>#REF!</v>
      </c>
      <c r="HW197" s="167" t="e">
        <f t="shared" ca="1" si="509"/>
        <v>#REF!</v>
      </c>
      <c r="HX197" s="167">
        <f t="shared" si="510"/>
        <v>0</v>
      </c>
      <c r="HY197" s="167" t="e">
        <f t="shared" ca="1" si="592"/>
        <v>#REF!</v>
      </c>
      <c r="HZ197" s="219" t="e">
        <f t="shared" ca="1" si="593"/>
        <v>#REF!</v>
      </c>
    </row>
    <row r="198" spans="1:234" s="48" customFormat="1">
      <c r="A198" s="3" t="s">
        <v>386</v>
      </c>
      <c r="B198" s="202" t="str">
        <f>INDEX('Ref1'!$E:$E,MATCH(A198,'Ref1'!$A:$A,0))</f>
        <v>Leicestershire Fire Authority</v>
      </c>
      <c r="C198" s="42" t="str">
        <f>INDEX(Data1!B:B,MATCH(A198,Data1!A:A,0))</f>
        <v>SFIR</v>
      </c>
      <c r="D198" s="253" t="str">
        <f>INDEX(Data1!C:C,MATCH(A198,Data1!A:A,0))</f>
        <v>EM</v>
      </c>
      <c r="E198" s="200" t="str">
        <f>IF($C$6="No","No",IF(COUNTIF(Inputs!$K$359:$K$398,$A198)&gt;0,"Yes","No"))</f>
        <v>No</v>
      </c>
      <c r="F198" s="404"/>
      <c r="G198" s="62">
        <f>INDEX('4_RatesSplit'!K:K,MATCH($A198,'4_RatesSplit'!$A:$A,0))</f>
        <v>0</v>
      </c>
      <c r="H198" s="171">
        <f>INDEX('4_RatesSplit'!L:L,MATCH($A198,'4_RatesSplit'!$A:$A,0))</f>
        <v>0</v>
      </c>
      <c r="I198" s="167">
        <f>INDEX('4_RatesSplit'!M:M,MATCH($A198,'4_RatesSplit'!$A:$A,0))</f>
        <v>0</v>
      </c>
      <c r="J198" s="167">
        <f>INDEX('4_RatesSplit'!N:N,MATCH($A198,'4_RatesSplit'!$A:$A,0))</f>
        <v>0</v>
      </c>
      <c r="K198" s="167">
        <f>INDEX('4_RatesSplit'!O:O,MATCH($A198,'4_RatesSplit'!$A:$A,0))</f>
        <v>0</v>
      </c>
      <c r="L198" s="167">
        <f>INDEX('4_RatesSplit'!P:P,MATCH($A198,'4_RatesSplit'!$A:$A,0))</f>
        <v>0</v>
      </c>
      <c r="M198" s="167">
        <f>INDEX('4_RatesSplit'!Q:Q,MATCH($A198,'4_RatesSplit'!$A:$A,0))</f>
        <v>0</v>
      </c>
      <c r="N198" s="167">
        <f>INDEX('4_RatesSplit'!R:R,MATCH($A198,'4_RatesSplit'!$A:$A,0))</f>
        <v>0</v>
      </c>
      <c r="O198" s="167">
        <f>INDEX('4_RatesSplit'!S:S,MATCH($A198,'4_RatesSplit'!$A:$A,0))</f>
        <v>0</v>
      </c>
      <c r="P198" s="167">
        <f>INDEX('4_RatesSplit'!T:T,MATCH($A198,'4_RatesSplit'!$A:$A,0))</f>
        <v>0</v>
      </c>
      <c r="Q198" s="167">
        <f>INDEX('4_RatesSplit'!U:U,MATCH($A198,'4_RatesSplit'!$A:$A,0))</f>
        <v>0</v>
      </c>
      <c r="R198" s="167">
        <f>INDEX('4_RatesSplit'!V:V,MATCH($A198,'4_RatesSplit'!$A:$A,0))</f>
        <v>0</v>
      </c>
      <c r="S198" s="167">
        <f>INDEX('4_RatesSplit'!W:W,MATCH($A198,'4_RatesSplit'!$A:$A,0))</f>
        <v>0</v>
      </c>
      <c r="T198" s="167">
        <f>INDEX('4_RatesSplit'!X:X,MATCH($A198,'4_RatesSplit'!$A:$A,0))</f>
        <v>0</v>
      </c>
      <c r="U198" s="167">
        <f>INDEX('4_RatesSplit'!Y:Y,MATCH($A198,'4_RatesSplit'!$A:$A,0))</f>
        <v>0</v>
      </c>
      <c r="V198" s="167">
        <f>INDEX('4_RatesSplit'!Z:Z,MATCH($A198,'4_RatesSplit'!$A:$A,0))</f>
        <v>0</v>
      </c>
      <c r="W198" s="167">
        <f>INDEX('4_RatesSplit'!AA:AA,MATCH($A198,'4_RatesSplit'!$A:$A,0))</f>
        <v>0</v>
      </c>
      <c r="X198" s="18"/>
      <c r="Y198" s="168" t="e">
        <f ca="1">INDEX('4_RatesSplit'!AT:AT,MATCH($A198,'4_RatesSplit'!$A:$A,0))</f>
        <v>#REF!</v>
      </c>
      <c r="Z198" s="168" t="e">
        <f ca="1">INDEX('4_RatesSplit'!AU:AU,MATCH($A198,'4_RatesSplit'!$A:$A,0))</f>
        <v>#REF!</v>
      </c>
      <c r="AA198" s="168" t="e">
        <f ca="1">INDEX('4_RatesSplit'!AV:AV,MATCH($A198,'4_RatesSplit'!$A:$A,0))</f>
        <v>#REF!</v>
      </c>
      <c r="AB198" s="168" t="e">
        <f ca="1">INDEX('4_RatesSplit'!AW:AW,MATCH($A198,'4_RatesSplit'!$A:$A,0))</f>
        <v>#REF!</v>
      </c>
      <c r="AC198" s="168" t="e">
        <f ca="1">INDEX('4_RatesSplit'!AX:AX,MATCH($A198,'4_RatesSplit'!$A:$A,0))</f>
        <v>#REF!</v>
      </c>
      <c r="AD198" s="168" t="e">
        <f ca="1">INDEX('4_RatesSplit'!AY:AY,MATCH($A198,'4_RatesSplit'!$A:$A,0))</f>
        <v>#REF!</v>
      </c>
      <c r="AE198" s="168" t="e">
        <f ca="1">INDEX('4_RatesSplit'!AZ:AZ,MATCH($A198,'4_RatesSplit'!$A:$A,0))</f>
        <v>#REF!</v>
      </c>
      <c r="AF198" s="168" t="e">
        <f ca="1">INDEX('4_RatesSplit'!BA:BA,MATCH($A198,'4_RatesSplit'!$A:$A,0))</f>
        <v>#REF!</v>
      </c>
      <c r="AG198" s="168" t="e">
        <f ca="1">INDEX('4_RatesSplit'!BB:BB,MATCH($A198,'4_RatesSplit'!$A:$A,0))</f>
        <v>#REF!</v>
      </c>
      <c r="AH198" s="168" t="e">
        <f ca="1">INDEX('4_RatesSplit'!BC:BC,MATCH($A198,'4_RatesSplit'!$A:$A,0))</f>
        <v>#REF!</v>
      </c>
      <c r="AI198" s="168" t="e">
        <f ca="1">INDEX('4_RatesSplit'!BD:BD,MATCH($A198,'4_RatesSplit'!$A:$A,0))</f>
        <v>#REF!</v>
      </c>
      <c r="AJ198" s="168" t="e">
        <f ca="1">INDEX('4_RatesSplit'!BE:BE,MATCH($A198,'4_RatesSplit'!$A:$A,0))</f>
        <v>#REF!</v>
      </c>
      <c r="AK198" s="168" t="e">
        <f ca="1">INDEX('4_RatesSplit'!BF:BF,MATCH($A198,'4_RatesSplit'!$A:$A,0))</f>
        <v>#REF!</v>
      </c>
      <c r="AL198" s="168" t="e">
        <f ca="1">INDEX('4_RatesSplit'!BG:BG,MATCH($A198,'4_RatesSplit'!$A:$A,0))</f>
        <v>#REF!</v>
      </c>
      <c r="AM198" s="168" t="e">
        <f ca="1">INDEX('4_RatesSplit'!BH:BH,MATCH($A198,'4_RatesSplit'!$A:$A,0))</f>
        <v>#REF!</v>
      </c>
      <c r="AN198" s="198" t="e">
        <f ca="1">INDEX('4_RatesSplit'!BI:BI,MATCH($A198,'4_RatesSplit'!$A:$A,0))</f>
        <v>#REF!</v>
      </c>
      <c r="AO198" s="114"/>
      <c r="AP198" s="167" t="e">
        <f t="shared" ca="1" si="511"/>
        <v>#REF!</v>
      </c>
      <c r="AQ198" s="167" t="e">
        <f t="shared" ca="1" si="512"/>
        <v>#REF!</v>
      </c>
      <c r="AR198" s="167" t="e">
        <f t="shared" ca="1" si="513"/>
        <v>#REF!</v>
      </c>
      <c r="AS198" s="167" t="e">
        <f t="shared" ca="1" si="514"/>
        <v>#REF!</v>
      </c>
      <c r="AT198" s="167" t="e">
        <f t="shared" ca="1" si="515"/>
        <v>#REF!</v>
      </c>
      <c r="AU198" s="167" t="e">
        <f t="shared" ca="1" si="516"/>
        <v>#REF!</v>
      </c>
      <c r="AV198" s="167" t="e">
        <f t="shared" ca="1" si="517"/>
        <v>#REF!</v>
      </c>
      <c r="AW198" s="167" t="e">
        <f t="shared" ca="1" si="518"/>
        <v>#REF!</v>
      </c>
      <c r="AX198" s="167" t="e">
        <f t="shared" ca="1" si="519"/>
        <v>#REF!</v>
      </c>
      <c r="AY198" s="167" t="e">
        <f t="shared" ca="1" si="520"/>
        <v>#REF!</v>
      </c>
      <c r="AZ198" s="167" t="e">
        <f t="shared" ca="1" si="521"/>
        <v>#REF!</v>
      </c>
      <c r="BA198" s="167" t="e">
        <f t="shared" ca="1" si="522"/>
        <v>#REF!</v>
      </c>
      <c r="BB198" s="167" t="e">
        <f t="shared" ca="1" si="523"/>
        <v>#REF!</v>
      </c>
      <c r="BC198" s="167" t="e">
        <f t="shared" ca="1" si="524"/>
        <v>#REF!</v>
      </c>
      <c r="BD198" s="167" t="e">
        <f t="shared" ca="1" si="525"/>
        <v>#REF!</v>
      </c>
      <c r="BE198" s="167" t="e">
        <f t="shared" ca="1" si="526"/>
        <v>#REF!</v>
      </c>
      <c r="BF198" s="18"/>
      <c r="BG198" s="168">
        <f>INDEX('2_Needs'!$F:$F,MATCH($A198,'2_Needs'!$A:$A,0))</f>
        <v>7.2201321432282313E-4</v>
      </c>
      <c r="BH198" s="114"/>
      <c r="BI198" s="167">
        <f t="shared" ref="BI198:BX198" si="653">IF(BI$3="reset",$BG198*BI$6,BH198*(1+$C$4))</f>
        <v>0</v>
      </c>
      <c r="BJ198" s="167">
        <f t="shared" si="653"/>
        <v>0</v>
      </c>
      <c r="BK198" s="167">
        <f t="shared" si="653"/>
        <v>0</v>
      </c>
      <c r="BL198" s="167">
        <f t="shared" si="653"/>
        <v>0</v>
      </c>
      <c r="BM198" s="167">
        <f t="shared" si="653"/>
        <v>0</v>
      </c>
      <c r="BN198" s="167">
        <f t="shared" si="653"/>
        <v>0</v>
      </c>
      <c r="BO198" s="167">
        <f t="shared" si="653"/>
        <v>0</v>
      </c>
      <c r="BP198" s="167">
        <f t="shared" si="653"/>
        <v>0</v>
      </c>
      <c r="BQ198" s="167">
        <f t="shared" si="653"/>
        <v>0</v>
      </c>
      <c r="BR198" s="167">
        <f t="shared" si="653"/>
        <v>0</v>
      </c>
      <c r="BS198" s="167">
        <f t="shared" si="653"/>
        <v>0</v>
      </c>
      <c r="BT198" s="167">
        <f t="shared" si="653"/>
        <v>0</v>
      </c>
      <c r="BU198" s="167">
        <f t="shared" si="653"/>
        <v>0</v>
      </c>
      <c r="BV198" s="167">
        <f t="shared" si="653"/>
        <v>0</v>
      </c>
      <c r="BW198" s="167">
        <f t="shared" si="653"/>
        <v>0</v>
      </c>
      <c r="BX198" s="167">
        <f t="shared" si="653"/>
        <v>0</v>
      </c>
      <c r="BZ198" s="167" t="e">
        <f t="shared" ca="1" si="445"/>
        <v>#REF!</v>
      </c>
      <c r="CA198" s="167" t="e">
        <f t="shared" ca="1" si="446"/>
        <v>#REF!</v>
      </c>
      <c r="CB198" s="167" t="e">
        <f t="shared" ca="1" si="447"/>
        <v>#REF!</v>
      </c>
      <c r="CC198" s="167" t="e">
        <f t="shared" ca="1" si="448"/>
        <v>#REF!</v>
      </c>
      <c r="CD198" s="167" t="e">
        <f t="shared" ca="1" si="449"/>
        <v>#REF!</v>
      </c>
      <c r="CE198" s="167" t="e">
        <f t="shared" ca="1" si="450"/>
        <v>#REF!</v>
      </c>
      <c r="CF198" s="167" t="e">
        <f t="shared" ca="1" si="451"/>
        <v>#REF!</v>
      </c>
      <c r="CG198" s="167" t="e">
        <f t="shared" ca="1" si="452"/>
        <v>#REF!</v>
      </c>
      <c r="CH198" s="167" t="e">
        <f t="shared" ca="1" si="453"/>
        <v>#REF!</v>
      </c>
      <c r="CI198" s="167" t="e">
        <f t="shared" ca="1" si="454"/>
        <v>#REF!</v>
      </c>
      <c r="CJ198" s="167" t="e">
        <f t="shared" ca="1" si="455"/>
        <v>#REF!</v>
      </c>
      <c r="CK198" s="167" t="e">
        <f t="shared" ca="1" si="456"/>
        <v>#REF!</v>
      </c>
      <c r="CL198" s="167" t="e">
        <f t="shared" ca="1" si="457"/>
        <v>#REF!</v>
      </c>
      <c r="CM198" s="167" t="e">
        <f t="shared" ca="1" si="458"/>
        <v>#REF!</v>
      </c>
      <c r="CN198" s="167" t="e">
        <f t="shared" ca="1" si="459"/>
        <v>#REF!</v>
      </c>
      <c r="CO198" s="167" t="e">
        <f t="shared" ca="1" si="460"/>
        <v>#REF!</v>
      </c>
      <c r="CQ198" s="167" t="e">
        <f t="shared" ca="1" si="461"/>
        <v>#REF!</v>
      </c>
      <c r="CR198" s="167" t="e">
        <f t="shared" ca="1" si="462"/>
        <v>#REF!</v>
      </c>
      <c r="CS198" s="167" t="e">
        <f t="shared" ca="1" si="463"/>
        <v>#REF!</v>
      </c>
      <c r="CT198" s="167" t="e">
        <f t="shared" ca="1" si="464"/>
        <v>#REF!</v>
      </c>
      <c r="CU198" s="167" t="e">
        <f t="shared" ca="1" si="465"/>
        <v>#REF!</v>
      </c>
      <c r="CV198" s="167" t="e">
        <f t="shared" ca="1" si="466"/>
        <v>#REF!</v>
      </c>
      <c r="CW198" s="167" t="e">
        <f t="shared" ca="1" si="467"/>
        <v>#REF!</v>
      </c>
      <c r="CX198" s="167" t="e">
        <f t="shared" ca="1" si="468"/>
        <v>#REF!</v>
      </c>
      <c r="CY198" s="167" t="e">
        <f t="shared" ca="1" si="469"/>
        <v>#REF!</v>
      </c>
      <c r="CZ198" s="167" t="e">
        <f t="shared" ca="1" si="470"/>
        <v>#REF!</v>
      </c>
      <c r="DA198" s="167" t="e">
        <f t="shared" ca="1" si="471"/>
        <v>#REF!</v>
      </c>
      <c r="DB198" s="167" t="e">
        <f t="shared" ca="1" si="472"/>
        <v>#REF!</v>
      </c>
      <c r="DC198" s="167" t="e">
        <f t="shared" ca="1" si="473"/>
        <v>#REF!</v>
      </c>
      <c r="DD198" s="167" t="e">
        <f t="shared" ca="1" si="474"/>
        <v>#REF!</v>
      </c>
      <c r="DE198" s="167" t="e">
        <f t="shared" ca="1" si="475"/>
        <v>#REF!</v>
      </c>
      <c r="DF198" s="167" t="e">
        <f t="shared" ca="1" si="476"/>
        <v>#REF!</v>
      </c>
      <c r="DH198" s="167">
        <f t="shared" si="477"/>
        <v>0</v>
      </c>
      <c r="DI198" s="167">
        <f t="shared" si="478"/>
        <v>0</v>
      </c>
      <c r="DJ198" s="167">
        <f t="shared" si="479"/>
        <v>0</v>
      </c>
      <c r="DK198" s="167">
        <f t="shared" si="480"/>
        <v>0</v>
      </c>
      <c r="DL198" s="167">
        <f t="shared" si="481"/>
        <v>0</v>
      </c>
      <c r="DM198" s="167">
        <f t="shared" si="482"/>
        <v>0</v>
      </c>
      <c r="DN198" s="167">
        <f t="shared" si="483"/>
        <v>0</v>
      </c>
      <c r="DO198" s="167">
        <f t="shared" si="484"/>
        <v>0</v>
      </c>
      <c r="DP198" s="167">
        <f t="shared" si="485"/>
        <v>0</v>
      </c>
      <c r="DQ198" s="167">
        <f t="shared" si="486"/>
        <v>0</v>
      </c>
      <c r="DR198" s="167">
        <f t="shared" si="487"/>
        <v>0</v>
      </c>
      <c r="DS198" s="167">
        <f t="shared" si="488"/>
        <v>0</v>
      </c>
      <c r="DT198" s="167">
        <f t="shared" si="489"/>
        <v>0</v>
      </c>
      <c r="DU198" s="167">
        <f t="shared" si="490"/>
        <v>0</v>
      </c>
      <c r="DV198" s="167">
        <f t="shared" si="491"/>
        <v>0</v>
      </c>
      <c r="DW198" s="167">
        <f t="shared" si="492"/>
        <v>0</v>
      </c>
      <c r="DY198" s="167" t="e">
        <f t="shared" ca="1" si="528"/>
        <v>#REF!</v>
      </c>
      <c r="DZ198" s="167" t="e">
        <f t="shared" ca="1" si="529"/>
        <v>#REF!</v>
      </c>
      <c r="EA198" s="167" t="e">
        <f t="shared" ca="1" si="530"/>
        <v>#REF!</v>
      </c>
      <c r="EB198" s="167" t="e">
        <f t="shared" ca="1" si="531"/>
        <v>#REF!</v>
      </c>
      <c r="EC198" s="167" t="e">
        <f t="shared" ca="1" si="532"/>
        <v>#REF!</v>
      </c>
      <c r="ED198" s="167" t="e">
        <f t="shared" ca="1" si="533"/>
        <v>#REF!</v>
      </c>
      <c r="EE198" s="167" t="e">
        <f t="shared" ca="1" si="534"/>
        <v>#REF!</v>
      </c>
      <c r="EF198" s="167" t="e">
        <f t="shared" ca="1" si="535"/>
        <v>#REF!</v>
      </c>
      <c r="EG198" s="167" t="e">
        <f t="shared" ca="1" si="536"/>
        <v>#REF!</v>
      </c>
      <c r="EH198" s="167" t="e">
        <f t="shared" ca="1" si="537"/>
        <v>#REF!</v>
      </c>
      <c r="EI198" s="167" t="e">
        <f t="shared" ca="1" si="538"/>
        <v>#REF!</v>
      </c>
      <c r="EJ198" s="167" t="e">
        <f t="shared" ca="1" si="539"/>
        <v>#REF!</v>
      </c>
      <c r="EK198" s="167" t="e">
        <f t="shared" ca="1" si="540"/>
        <v>#REF!</v>
      </c>
      <c r="EL198" s="167" t="e">
        <f t="shared" ca="1" si="541"/>
        <v>#REF!</v>
      </c>
      <c r="EM198" s="167" t="e">
        <f t="shared" ca="1" si="542"/>
        <v>#REF!</v>
      </c>
      <c r="EN198" s="167" t="e">
        <f t="shared" ca="1" si="543"/>
        <v>#REF!</v>
      </c>
      <c r="EP198" s="167">
        <f t="shared" si="544"/>
        <v>0</v>
      </c>
      <c r="EQ198" s="167">
        <f t="shared" si="545"/>
        <v>0</v>
      </c>
      <c r="ER198" s="167">
        <f t="shared" si="546"/>
        <v>0</v>
      </c>
      <c r="ES198" s="167">
        <f t="shared" si="547"/>
        <v>0</v>
      </c>
      <c r="ET198" s="167">
        <f t="shared" si="548"/>
        <v>0</v>
      </c>
      <c r="EU198" s="167">
        <f t="shared" si="549"/>
        <v>0</v>
      </c>
      <c r="EV198" s="167">
        <f t="shared" si="550"/>
        <v>0</v>
      </c>
      <c r="EW198" s="167">
        <f t="shared" si="551"/>
        <v>0</v>
      </c>
      <c r="EX198" s="167">
        <f t="shared" si="552"/>
        <v>0</v>
      </c>
      <c r="EY198" s="167">
        <f t="shared" si="553"/>
        <v>0</v>
      </c>
      <c r="EZ198" s="167">
        <f t="shared" si="554"/>
        <v>0</v>
      </c>
      <c r="FA198" s="167">
        <f t="shared" si="555"/>
        <v>0</v>
      </c>
      <c r="FB198" s="167">
        <f t="shared" si="556"/>
        <v>0</v>
      </c>
      <c r="FC198" s="167">
        <f t="shared" si="557"/>
        <v>0</v>
      </c>
      <c r="FD198" s="167">
        <f t="shared" si="558"/>
        <v>0</v>
      </c>
      <c r="FE198" s="167">
        <f t="shared" si="559"/>
        <v>0</v>
      </c>
      <c r="FG198" s="167">
        <f t="shared" si="560"/>
        <v>0</v>
      </c>
      <c r="FH198" s="167">
        <f t="shared" si="561"/>
        <v>0</v>
      </c>
      <c r="FI198" s="167">
        <f t="shared" si="562"/>
        <v>0</v>
      </c>
      <c r="FJ198" s="167">
        <f t="shared" si="563"/>
        <v>0</v>
      </c>
      <c r="FK198" s="167">
        <f t="shared" si="564"/>
        <v>0</v>
      </c>
      <c r="FL198" s="167">
        <f t="shared" si="565"/>
        <v>0</v>
      </c>
      <c r="FM198" s="167">
        <f t="shared" si="566"/>
        <v>0</v>
      </c>
      <c r="FN198" s="167">
        <f t="shared" si="567"/>
        <v>0</v>
      </c>
      <c r="FO198" s="167">
        <f t="shared" si="568"/>
        <v>0</v>
      </c>
      <c r="FP198" s="167">
        <f t="shared" si="569"/>
        <v>0</v>
      </c>
      <c r="FQ198" s="167">
        <f t="shared" si="570"/>
        <v>0</v>
      </c>
      <c r="FR198" s="167">
        <f t="shared" si="571"/>
        <v>0</v>
      </c>
      <c r="FS198" s="167">
        <f t="shared" si="572"/>
        <v>0</v>
      </c>
      <c r="FT198" s="167">
        <f t="shared" si="573"/>
        <v>0</v>
      </c>
      <c r="FU198" s="167">
        <f t="shared" si="574"/>
        <v>0</v>
      </c>
      <c r="FV198" s="167">
        <f t="shared" si="575"/>
        <v>0</v>
      </c>
      <c r="FX198" s="167">
        <f t="shared" si="576"/>
        <v>0</v>
      </c>
      <c r="FY198" s="167">
        <f t="shared" si="577"/>
        <v>0</v>
      </c>
      <c r="FZ198" s="167">
        <f t="shared" si="578"/>
        <v>0</v>
      </c>
      <c r="GA198" s="167">
        <f t="shared" si="579"/>
        <v>0</v>
      </c>
      <c r="GB198" s="167">
        <f t="shared" si="580"/>
        <v>0</v>
      </c>
      <c r="GC198" s="167">
        <f t="shared" si="581"/>
        <v>0</v>
      </c>
      <c r="GD198" s="167">
        <f t="shared" si="582"/>
        <v>0</v>
      </c>
      <c r="GE198" s="167">
        <f t="shared" si="583"/>
        <v>0</v>
      </c>
      <c r="GF198" s="167">
        <f t="shared" si="584"/>
        <v>0</v>
      </c>
      <c r="GG198" s="167">
        <f t="shared" si="585"/>
        <v>0</v>
      </c>
      <c r="GH198" s="167">
        <f t="shared" si="586"/>
        <v>0</v>
      </c>
      <c r="GI198" s="167">
        <f t="shared" si="587"/>
        <v>0</v>
      </c>
      <c r="GJ198" s="167">
        <f t="shared" si="588"/>
        <v>0</v>
      </c>
      <c r="GK198" s="167">
        <f t="shared" si="589"/>
        <v>0</v>
      </c>
      <c r="GL198" s="167">
        <f t="shared" si="590"/>
        <v>0</v>
      </c>
      <c r="GM198" s="167">
        <f t="shared" si="591"/>
        <v>0</v>
      </c>
      <c r="GO198" s="167" t="e">
        <f t="shared" ca="1" si="643"/>
        <v>#REF!</v>
      </c>
      <c r="GP198" s="167" t="e">
        <f t="shared" ca="1" si="651"/>
        <v>#REF!</v>
      </c>
      <c r="GQ198" s="167" t="e">
        <f t="shared" ca="1" si="651"/>
        <v>#REF!</v>
      </c>
      <c r="GR198" s="167" t="e">
        <f t="shared" ca="1" si="651"/>
        <v>#REF!</v>
      </c>
      <c r="GS198" s="167" t="e">
        <f t="shared" ca="1" si="651"/>
        <v>#REF!</v>
      </c>
      <c r="GT198" s="167" t="e">
        <f t="shared" ca="1" si="651"/>
        <v>#REF!</v>
      </c>
      <c r="GU198" s="167" t="e">
        <f t="shared" ca="1" si="651"/>
        <v>#REF!</v>
      </c>
      <c r="GV198" s="167" t="e">
        <f t="shared" ca="1" si="651"/>
        <v>#REF!</v>
      </c>
      <c r="GW198" s="167" t="e">
        <f t="shared" ca="1" si="651"/>
        <v>#REF!</v>
      </c>
      <c r="GX198" s="167" t="e">
        <f t="shared" ca="1" si="651"/>
        <v>#REF!</v>
      </c>
      <c r="GY198" s="167" t="e">
        <f t="shared" ca="1" si="651"/>
        <v>#REF!</v>
      </c>
      <c r="GZ198" s="167" t="e">
        <f t="shared" ca="1" si="651"/>
        <v>#REF!</v>
      </c>
      <c r="HA198" s="167" t="e">
        <f t="shared" ca="1" si="651"/>
        <v>#REF!</v>
      </c>
      <c r="HB198" s="167" t="e">
        <f t="shared" ca="1" si="651"/>
        <v>#REF!</v>
      </c>
      <c r="HC198" s="167" t="e">
        <f t="shared" ca="1" si="651"/>
        <v>#REF!</v>
      </c>
      <c r="HD198" s="167" t="e">
        <f t="shared" ca="1" si="651"/>
        <v>#REF!</v>
      </c>
      <c r="HF198" s="167" t="e">
        <f t="shared" ca="1" si="493"/>
        <v>#REF!</v>
      </c>
      <c r="HG198" s="167" t="e">
        <f t="shared" ca="1" si="494"/>
        <v>#REF!</v>
      </c>
      <c r="HH198" s="167" t="e">
        <f t="shared" ca="1" si="495"/>
        <v>#REF!</v>
      </c>
      <c r="HI198" s="167" t="e">
        <f t="shared" ca="1" si="496"/>
        <v>#REF!</v>
      </c>
      <c r="HJ198" s="167" t="e">
        <f t="shared" ca="1" si="497"/>
        <v>#REF!</v>
      </c>
      <c r="HK198" s="167" t="e">
        <f t="shared" ca="1" si="498"/>
        <v>#REF!</v>
      </c>
      <c r="HL198" s="167" t="e">
        <f t="shared" ca="1" si="499"/>
        <v>#REF!</v>
      </c>
      <c r="HM198" s="167" t="e">
        <f t="shared" ca="1" si="500"/>
        <v>#REF!</v>
      </c>
      <c r="HN198" s="167" t="e">
        <f t="shared" ca="1" si="501"/>
        <v>#REF!</v>
      </c>
      <c r="HO198" s="167" t="e">
        <f t="shared" ca="1" si="502"/>
        <v>#REF!</v>
      </c>
      <c r="HP198" s="167" t="e">
        <f t="shared" ca="1" si="503"/>
        <v>#REF!</v>
      </c>
      <c r="HQ198" s="167" t="e">
        <f t="shared" ca="1" si="504"/>
        <v>#REF!</v>
      </c>
      <c r="HR198" s="167" t="e">
        <f t="shared" ca="1" si="505"/>
        <v>#REF!</v>
      </c>
      <c r="HS198" s="167" t="e">
        <f t="shared" ca="1" si="506"/>
        <v>#REF!</v>
      </c>
      <c r="HT198" s="167" t="e">
        <f t="shared" ca="1" si="507"/>
        <v>#REF!</v>
      </c>
      <c r="HU198" s="167" t="e">
        <f t="shared" ca="1" si="508"/>
        <v>#REF!</v>
      </c>
      <c r="HW198" s="167" t="e">
        <f t="shared" ca="1" si="509"/>
        <v>#REF!</v>
      </c>
      <c r="HX198" s="167">
        <f t="shared" si="510"/>
        <v>0</v>
      </c>
      <c r="HY198" s="167" t="e">
        <f t="shared" ca="1" si="592"/>
        <v>#REF!</v>
      </c>
      <c r="HZ198" s="219" t="e">
        <f t="shared" ca="1" si="593"/>
        <v>#REF!</v>
      </c>
    </row>
    <row r="199" spans="1:234" s="48" customFormat="1">
      <c r="A199" s="3" t="s">
        <v>388</v>
      </c>
      <c r="B199" s="202" t="str">
        <f>INDEX('Ref1'!$E:$E,MATCH(A199,'Ref1'!$A:$A,0))</f>
        <v>Lewes</v>
      </c>
      <c r="C199" s="42" t="str">
        <f>INDEX(Data1!B:B,MATCH(A199,Data1!A:A,0))</f>
        <v>SD</v>
      </c>
      <c r="D199" s="253" t="str">
        <f>INDEX(Data1!C:C,MATCH(A199,Data1!A:A,0))</f>
        <v>SE</v>
      </c>
      <c r="E199" s="200" t="str">
        <f>IF($C$6="No","No",IF(COUNTIF(Inputs!$K$359:$K$398,$A199)&gt;0,"Yes","No"))</f>
        <v>No</v>
      </c>
      <c r="F199" s="404"/>
      <c r="G199" s="62">
        <f>INDEX('4_RatesSplit'!K:K,MATCH($A199,'4_RatesSplit'!$A:$A,0))</f>
        <v>0</v>
      </c>
      <c r="H199" s="171">
        <f>INDEX('4_RatesSplit'!L:L,MATCH($A199,'4_RatesSplit'!$A:$A,0))</f>
        <v>0</v>
      </c>
      <c r="I199" s="167">
        <f>INDEX('4_RatesSplit'!M:M,MATCH($A199,'4_RatesSplit'!$A:$A,0))</f>
        <v>0</v>
      </c>
      <c r="J199" s="167">
        <f>INDEX('4_RatesSplit'!N:N,MATCH($A199,'4_RatesSplit'!$A:$A,0))</f>
        <v>0</v>
      </c>
      <c r="K199" s="167">
        <f>INDEX('4_RatesSplit'!O:O,MATCH($A199,'4_RatesSplit'!$A:$A,0))</f>
        <v>0</v>
      </c>
      <c r="L199" s="167">
        <f>INDEX('4_RatesSplit'!P:P,MATCH($A199,'4_RatesSplit'!$A:$A,0))</f>
        <v>0</v>
      </c>
      <c r="M199" s="167">
        <f>INDEX('4_RatesSplit'!Q:Q,MATCH($A199,'4_RatesSplit'!$A:$A,0))</f>
        <v>0</v>
      </c>
      <c r="N199" s="167">
        <f>INDEX('4_RatesSplit'!R:R,MATCH($A199,'4_RatesSplit'!$A:$A,0))</f>
        <v>0</v>
      </c>
      <c r="O199" s="167">
        <f>INDEX('4_RatesSplit'!S:S,MATCH($A199,'4_RatesSplit'!$A:$A,0))</f>
        <v>0</v>
      </c>
      <c r="P199" s="167">
        <f>INDEX('4_RatesSplit'!T:T,MATCH($A199,'4_RatesSplit'!$A:$A,0))</f>
        <v>0</v>
      </c>
      <c r="Q199" s="167">
        <f>INDEX('4_RatesSplit'!U:U,MATCH($A199,'4_RatesSplit'!$A:$A,0))</f>
        <v>0</v>
      </c>
      <c r="R199" s="167">
        <f>INDEX('4_RatesSplit'!V:V,MATCH($A199,'4_RatesSplit'!$A:$A,0))</f>
        <v>0</v>
      </c>
      <c r="S199" s="167">
        <f>INDEX('4_RatesSplit'!W:W,MATCH($A199,'4_RatesSplit'!$A:$A,0))</f>
        <v>0</v>
      </c>
      <c r="T199" s="167">
        <f>INDEX('4_RatesSplit'!X:X,MATCH($A199,'4_RatesSplit'!$A:$A,0))</f>
        <v>0</v>
      </c>
      <c r="U199" s="167">
        <f>INDEX('4_RatesSplit'!Y:Y,MATCH($A199,'4_RatesSplit'!$A:$A,0))</f>
        <v>0</v>
      </c>
      <c r="V199" s="167">
        <f>INDEX('4_RatesSplit'!Z:Z,MATCH($A199,'4_RatesSplit'!$A:$A,0))</f>
        <v>0</v>
      </c>
      <c r="W199" s="167">
        <f>INDEX('4_RatesSplit'!AA:AA,MATCH($A199,'4_RatesSplit'!$A:$A,0))</f>
        <v>0</v>
      </c>
      <c r="X199" s="18"/>
      <c r="Y199" s="168" t="e">
        <f ca="1">INDEX('4_RatesSplit'!AT:AT,MATCH($A199,'4_RatesSplit'!$A:$A,0))</f>
        <v>#REF!</v>
      </c>
      <c r="Z199" s="168" t="e">
        <f ca="1">INDEX('4_RatesSplit'!AU:AU,MATCH($A199,'4_RatesSplit'!$A:$A,0))</f>
        <v>#REF!</v>
      </c>
      <c r="AA199" s="168" t="e">
        <f ca="1">INDEX('4_RatesSplit'!AV:AV,MATCH($A199,'4_RatesSplit'!$A:$A,0))</f>
        <v>#REF!</v>
      </c>
      <c r="AB199" s="168" t="e">
        <f ca="1">INDEX('4_RatesSplit'!AW:AW,MATCH($A199,'4_RatesSplit'!$A:$A,0))</f>
        <v>#REF!</v>
      </c>
      <c r="AC199" s="168" t="e">
        <f ca="1">INDEX('4_RatesSplit'!AX:AX,MATCH($A199,'4_RatesSplit'!$A:$A,0))</f>
        <v>#REF!</v>
      </c>
      <c r="AD199" s="168" t="e">
        <f ca="1">INDEX('4_RatesSplit'!AY:AY,MATCH($A199,'4_RatesSplit'!$A:$A,0))</f>
        <v>#REF!</v>
      </c>
      <c r="AE199" s="168" t="e">
        <f ca="1">INDEX('4_RatesSplit'!AZ:AZ,MATCH($A199,'4_RatesSplit'!$A:$A,0))</f>
        <v>#REF!</v>
      </c>
      <c r="AF199" s="168" t="e">
        <f ca="1">INDEX('4_RatesSplit'!BA:BA,MATCH($A199,'4_RatesSplit'!$A:$A,0))</f>
        <v>#REF!</v>
      </c>
      <c r="AG199" s="168" t="e">
        <f ca="1">INDEX('4_RatesSplit'!BB:BB,MATCH($A199,'4_RatesSplit'!$A:$A,0))</f>
        <v>#REF!</v>
      </c>
      <c r="AH199" s="168" t="e">
        <f ca="1">INDEX('4_RatesSplit'!BC:BC,MATCH($A199,'4_RatesSplit'!$A:$A,0))</f>
        <v>#REF!</v>
      </c>
      <c r="AI199" s="168" t="e">
        <f ca="1">INDEX('4_RatesSplit'!BD:BD,MATCH($A199,'4_RatesSplit'!$A:$A,0))</f>
        <v>#REF!</v>
      </c>
      <c r="AJ199" s="168" t="e">
        <f ca="1">INDEX('4_RatesSplit'!BE:BE,MATCH($A199,'4_RatesSplit'!$A:$A,0))</f>
        <v>#REF!</v>
      </c>
      <c r="AK199" s="168" t="e">
        <f ca="1">INDEX('4_RatesSplit'!BF:BF,MATCH($A199,'4_RatesSplit'!$A:$A,0))</f>
        <v>#REF!</v>
      </c>
      <c r="AL199" s="168" t="e">
        <f ca="1">INDEX('4_RatesSplit'!BG:BG,MATCH($A199,'4_RatesSplit'!$A:$A,0))</f>
        <v>#REF!</v>
      </c>
      <c r="AM199" s="168" t="e">
        <f ca="1">INDEX('4_RatesSplit'!BH:BH,MATCH($A199,'4_RatesSplit'!$A:$A,0))</f>
        <v>#REF!</v>
      </c>
      <c r="AN199" s="198" t="e">
        <f ca="1">INDEX('4_RatesSplit'!BI:BI,MATCH($A199,'4_RatesSplit'!$A:$A,0))</f>
        <v>#REF!</v>
      </c>
      <c r="AO199" s="114"/>
      <c r="AP199" s="167" t="e">
        <f t="shared" ca="1" si="511"/>
        <v>#REF!</v>
      </c>
      <c r="AQ199" s="167" t="e">
        <f t="shared" ca="1" si="512"/>
        <v>#REF!</v>
      </c>
      <c r="AR199" s="167" t="e">
        <f t="shared" ca="1" si="513"/>
        <v>#REF!</v>
      </c>
      <c r="AS199" s="167" t="e">
        <f t="shared" ca="1" si="514"/>
        <v>#REF!</v>
      </c>
      <c r="AT199" s="167" t="e">
        <f t="shared" ca="1" si="515"/>
        <v>#REF!</v>
      </c>
      <c r="AU199" s="167" t="e">
        <f t="shared" ca="1" si="516"/>
        <v>#REF!</v>
      </c>
      <c r="AV199" s="167" t="e">
        <f t="shared" ca="1" si="517"/>
        <v>#REF!</v>
      </c>
      <c r="AW199" s="167" t="e">
        <f t="shared" ca="1" si="518"/>
        <v>#REF!</v>
      </c>
      <c r="AX199" s="167" t="e">
        <f t="shared" ca="1" si="519"/>
        <v>#REF!</v>
      </c>
      <c r="AY199" s="167" t="e">
        <f t="shared" ca="1" si="520"/>
        <v>#REF!</v>
      </c>
      <c r="AZ199" s="167" t="e">
        <f t="shared" ca="1" si="521"/>
        <v>#REF!</v>
      </c>
      <c r="BA199" s="167" t="e">
        <f t="shared" ca="1" si="522"/>
        <v>#REF!</v>
      </c>
      <c r="BB199" s="167" t="e">
        <f t="shared" ca="1" si="523"/>
        <v>#REF!</v>
      </c>
      <c r="BC199" s="167" t="e">
        <f t="shared" ca="1" si="524"/>
        <v>#REF!</v>
      </c>
      <c r="BD199" s="167" t="e">
        <f t="shared" ca="1" si="525"/>
        <v>#REF!</v>
      </c>
      <c r="BE199" s="167" t="e">
        <f t="shared" ca="1" si="526"/>
        <v>#REF!</v>
      </c>
      <c r="BF199" s="18"/>
      <c r="BG199" s="168">
        <f>INDEX('2_Needs'!$F:$F,MATCH($A199,'2_Needs'!$A:$A,0))</f>
        <v>1.7977853968098822E-4</v>
      </c>
      <c r="BH199" s="114"/>
      <c r="BI199" s="167">
        <f t="shared" ref="BI199:BX199" si="654">IF(BI$3="reset",$BG199*BI$6,BH199*(1+$C$4))</f>
        <v>0</v>
      </c>
      <c r="BJ199" s="167">
        <f t="shared" si="654"/>
        <v>0</v>
      </c>
      <c r="BK199" s="167">
        <f t="shared" si="654"/>
        <v>0</v>
      </c>
      <c r="BL199" s="167">
        <f t="shared" si="654"/>
        <v>0</v>
      </c>
      <c r="BM199" s="167">
        <f t="shared" si="654"/>
        <v>0</v>
      </c>
      <c r="BN199" s="167">
        <f t="shared" si="654"/>
        <v>0</v>
      </c>
      <c r="BO199" s="167">
        <f t="shared" si="654"/>
        <v>0</v>
      </c>
      <c r="BP199" s="167">
        <f t="shared" si="654"/>
        <v>0</v>
      </c>
      <c r="BQ199" s="167">
        <f t="shared" si="654"/>
        <v>0</v>
      </c>
      <c r="BR199" s="167">
        <f t="shared" si="654"/>
        <v>0</v>
      </c>
      <c r="BS199" s="167">
        <f t="shared" si="654"/>
        <v>0</v>
      </c>
      <c r="BT199" s="167">
        <f t="shared" si="654"/>
        <v>0</v>
      </c>
      <c r="BU199" s="167">
        <f t="shared" si="654"/>
        <v>0</v>
      </c>
      <c r="BV199" s="167">
        <f t="shared" si="654"/>
        <v>0</v>
      </c>
      <c r="BW199" s="167">
        <f t="shared" si="654"/>
        <v>0</v>
      </c>
      <c r="BX199" s="167">
        <f t="shared" si="654"/>
        <v>0</v>
      </c>
      <c r="BZ199" s="167" t="e">
        <f t="shared" ca="1" si="445"/>
        <v>#REF!</v>
      </c>
      <c r="CA199" s="167" t="e">
        <f t="shared" ca="1" si="446"/>
        <v>#REF!</v>
      </c>
      <c r="CB199" s="167" t="e">
        <f t="shared" ca="1" si="447"/>
        <v>#REF!</v>
      </c>
      <c r="CC199" s="167" t="e">
        <f t="shared" ca="1" si="448"/>
        <v>#REF!</v>
      </c>
      <c r="CD199" s="167" t="e">
        <f t="shared" ca="1" si="449"/>
        <v>#REF!</v>
      </c>
      <c r="CE199" s="167" t="e">
        <f t="shared" ca="1" si="450"/>
        <v>#REF!</v>
      </c>
      <c r="CF199" s="167" t="e">
        <f t="shared" ca="1" si="451"/>
        <v>#REF!</v>
      </c>
      <c r="CG199" s="167" t="e">
        <f t="shared" ca="1" si="452"/>
        <v>#REF!</v>
      </c>
      <c r="CH199" s="167" t="e">
        <f t="shared" ca="1" si="453"/>
        <v>#REF!</v>
      </c>
      <c r="CI199" s="167" t="e">
        <f t="shared" ca="1" si="454"/>
        <v>#REF!</v>
      </c>
      <c r="CJ199" s="167" t="e">
        <f t="shared" ca="1" si="455"/>
        <v>#REF!</v>
      </c>
      <c r="CK199" s="167" t="e">
        <f t="shared" ca="1" si="456"/>
        <v>#REF!</v>
      </c>
      <c r="CL199" s="167" t="e">
        <f t="shared" ca="1" si="457"/>
        <v>#REF!</v>
      </c>
      <c r="CM199" s="167" t="e">
        <f t="shared" ca="1" si="458"/>
        <v>#REF!</v>
      </c>
      <c r="CN199" s="167" t="e">
        <f t="shared" ca="1" si="459"/>
        <v>#REF!</v>
      </c>
      <c r="CO199" s="167" t="e">
        <f t="shared" ca="1" si="460"/>
        <v>#REF!</v>
      </c>
      <c r="CQ199" s="167" t="e">
        <f t="shared" ca="1" si="461"/>
        <v>#REF!</v>
      </c>
      <c r="CR199" s="167" t="e">
        <f t="shared" ca="1" si="462"/>
        <v>#REF!</v>
      </c>
      <c r="CS199" s="167" t="e">
        <f t="shared" ca="1" si="463"/>
        <v>#REF!</v>
      </c>
      <c r="CT199" s="167" t="e">
        <f t="shared" ca="1" si="464"/>
        <v>#REF!</v>
      </c>
      <c r="CU199" s="167" t="e">
        <f t="shared" ca="1" si="465"/>
        <v>#REF!</v>
      </c>
      <c r="CV199" s="167" t="e">
        <f t="shared" ca="1" si="466"/>
        <v>#REF!</v>
      </c>
      <c r="CW199" s="167" t="e">
        <f t="shared" ca="1" si="467"/>
        <v>#REF!</v>
      </c>
      <c r="CX199" s="167" t="e">
        <f t="shared" ca="1" si="468"/>
        <v>#REF!</v>
      </c>
      <c r="CY199" s="167" t="e">
        <f t="shared" ca="1" si="469"/>
        <v>#REF!</v>
      </c>
      <c r="CZ199" s="167" t="e">
        <f t="shared" ca="1" si="470"/>
        <v>#REF!</v>
      </c>
      <c r="DA199" s="167" t="e">
        <f t="shared" ca="1" si="471"/>
        <v>#REF!</v>
      </c>
      <c r="DB199" s="167" t="e">
        <f t="shared" ca="1" si="472"/>
        <v>#REF!</v>
      </c>
      <c r="DC199" s="167" t="e">
        <f t="shared" ca="1" si="473"/>
        <v>#REF!</v>
      </c>
      <c r="DD199" s="167" t="e">
        <f t="shared" ca="1" si="474"/>
        <v>#REF!</v>
      </c>
      <c r="DE199" s="167" t="e">
        <f t="shared" ca="1" si="475"/>
        <v>#REF!</v>
      </c>
      <c r="DF199" s="167" t="e">
        <f t="shared" ca="1" si="476"/>
        <v>#REF!</v>
      </c>
      <c r="DH199" s="167">
        <f t="shared" si="477"/>
        <v>0</v>
      </c>
      <c r="DI199" s="167">
        <f t="shared" si="478"/>
        <v>0</v>
      </c>
      <c r="DJ199" s="167">
        <f t="shared" si="479"/>
        <v>0</v>
      </c>
      <c r="DK199" s="167">
        <f t="shared" si="480"/>
        <v>0</v>
      </c>
      <c r="DL199" s="167">
        <f t="shared" si="481"/>
        <v>0</v>
      </c>
      <c r="DM199" s="167">
        <f t="shared" si="482"/>
        <v>0</v>
      </c>
      <c r="DN199" s="167">
        <f t="shared" si="483"/>
        <v>0</v>
      </c>
      <c r="DO199" s="167">
        <f t="shared" si="484"/>
        <v>0</v>
      </c>
      <c r="DP199" s="167">
        <f t="shared" si="485"/>
        <v>0</v>
      </c>
      <c r="DQ199" s="167">
        <f t="shared" si="486"/>
        <v>0</v>
      </c>
      <c r="DR199" s="167">
        <f t="shared" si="487"/>
        <v>0</v>
      </c>
      <c r="DS199" s="167">
        <f t="shared" si="488"/>
        <v>0</v>
      </c>
      <c r="DT199" s="167">
        <f t="shared" si="489"/>
        <v>0</v>
      </c>
      <c r="DU199" s="167">
        <f t="shared" si="490"/>
        <v>0</v>
      </c>
      <c r="DV199" s="167">
        <f t="shared" si="491"/>
        <v>0</v>
      </c>
      <c r="DW199" s="167">
        <f t="shared" si="492"/>
        <v>0</v>
      </c>
      <c r="DY199" s="167" t="e">
        <f t="shared" ca="1" si="528"/>
        <v>#REF!</v>
      </c>
      <c r="DZ199" s="167" t="e">
        <f t="shared" ca="1" si="529"/>
        <v>#REF!</v>
      </c>
      <c r="EA199" s="167" t="e">
        <f t="shared" ca="1" si="530"/>
        <v>#REF!</v>
      </c>
      <c r="EB199" s="167" t="e">
        <f t="shared" ca="1" si="531"/>
        <v>#REF!</v>
      </c>
      <c r="EC199" s="167" t="e">
        <f t="shared" ca="1" si="532"/>
        <v>#REF!</v>
      </c>
      <c r="ED199" s="167" t="e">
        <f t="shared" ca="1" si="533"/>
        <v>#REF!</v>
      </c>
      <c r="EE199" s="167" t="e">
        <f t="shared" ca="1" si="534"/>
        <v>#REF!</v>
      </c>
      <c r="EF199" s="167" t="e">
        <f t="shared" ca="1" si="535"/>
        <v>#REF!</v>
      </c>
      <c r="EG199" s="167" t="e">
        <f t="shared" ca="1" si="536"/>
        <v>#REF!</v>
      </c>
      <c r="EH199" s="167" t="e">
        <f t="shared" ca="1" si="537"/>
        <v>#REF!</v>
      </c>
      <c r="EI199" s="167" t="e">
        <f t="shared" ca="1" si="538"/>
        <v>#REF!</v>
      </c>
      <c r="EJ199" s="167" t="e">
        <f t="shared" ca="1" si="539"/>
        <v>#REF!</v>
      </c>
      <c r="EK199" s="167" t="e">
        <f t="shared" ca="1" si="540"/>
        <v>#REF!</v>
      </c>
      <c r="EL199" s="167" t="e">
        <f t="shared" ca="1" si="541"/>
        <v>#REF!</v>
      </c>
      <c r="EM199" s="167" t="e">
        <f t="shared" ca="1" si="542"/>
        <v>#REF!</v>
      </c>
      <c r="EN199" s="167" t="e">
        <f t="shared" ca="1" si="543"/>
        <v>#REF!</v>
      </c>
      <c r="EP199" s="167">
        <f t="shared" si="544"/>
        <v>0</v>
      </c>
      <c r="EQ199" s="167">
        <f t="shared" si="545"/>
        <v>0</v>
      </c>
      <c r="ER199" s="167">
        <f t="shared" si="546"/>
        <v>0</v>
      </c>
      <c r="ES199" s="167">
        <f t="shared" si="547"/>
        <v>0</v>
      </c>
      <c r="ET199" s="167">
        <f t="shared" si="548"/>
        <v>0</v>
      </c>
      <c r="EU199" s="167">
        <f t="shared" si="549"/>
        <v>0</v>
      </c>
      <c r="EV199" s="167">
        <f t="shared" si="550"/>
        <v>0</v>
      </c>
      <c r="EW199" s="167">
        <f t="shared" si="551"/>
        <v>0</v>
      </c>
      <c r="EX199" s="167">
        <f t="shared" si="552"/>
        <v>0</v>
      </c>
      <c r="EY199" s="167">
        <f t="shared" si="553"/>
        <v>0</v>
      </c>
      <c r="EZ199" s="167">
        <f t="shared" si="554"/>
        <v>0</v>
      </c>
      <c r="FA199" s="167">
        <f t="shared" si="555"/>
        <v>0</v>
      </c>
      <c r="FB199" s="167">
        <f t="shared" si="556"/>
        <v>0</v>
      </c>
      <c r="FC199" s="167">
        <f t="shared" si="557"/>
        <v>0</v>
      </c>
      <c r="FD199" s="167">
        <f t="shared" si="558"/>
        <v>0</v>
      </c>
      <c r="FE199" s="167">
        <f t="shared" si="559"/>
        <v>0</v>
      </c>
      <c r="FG199" s="167">
        <f t="shared" si="560"/>
        <v>0</v>
      </c>
      <c r="FH199" s="167">
        <f t="shared" si="561"/>
        <v>0</v>
      </c>
      <c r="FI199" s="167">
        <f t="shared" si="562"/>
        <v>0</v>
      </c>
      <c r="FJ199" s="167">
        <f t="shared" si="563"/>
        <v>0</v>
      </c>
      <c r="FK199" s="167">
        <f t="shared" si="564"/>
        <v>0</v>
      </c>
      <c r="FL199" s="167">
        <f t="shared" si="565"/>
        <v>0</v>
      </c>
      <c r="FM199" s="167">
        <f t="shared" si="566"/>
        <v>0</v>
      </c>
      <c r="FN199" s="167">
        <f t="shared" si="567"/>
        <v>0</v>
      </c>
      <c r="FO199" s="167">
        <f t="shared" si="568"/>
        <v>0</v>
      </c>
      <c r="FP199" s="167">
        <f t="shared" si="569"/>
        <v>0</v>
      </c>
      <c r="FQ199" s="167">
        <f t="shared" si="570"/>
        <v>0</v>
      </c>
      <c r="FR199" s="167">
        <f t="shared" si="571"/>
        <v>0</v>
      </c>
      <c r="FS199" s="167">
        <f t="shared" si="572"/>
        <v>0</v>
      </c>
      <c r="FT199" s="167">
        <f t="shared" si="573"/>
        <v>0</v>
      </c>
      <c r="FU199" s="167">
        <f t="shared" si="574"/>
        <v>0</v>
      </c>
      <c r="FV199" s="167">
        <f t="shared" si="575"/>
        <v>0</v>
      </c>
      <c r="FX199" s="167">
        <f t="shared" si="576"/>
        <v>0</v>
      </c>
      <c r="FY199" s="167">
        <f t="shared" si="577"/>
        <v>0</v>
      </c>
      <c r="FZ199" s="167">
        <f t="shared" si="578"/>
        <v>0</v>
      </c>
      <c r="GA199" s="167">
        <f t="shared" si="579"/>
        <v>0</v>
      </c>
      <c r="GB199" s="167">
        <f t="shared" si="580"/>
        <v>0</v>
      </c>
      <c r="GC199" s="167">
        <f t="shared" si="581"/>
        <v>0</v>
      </c>
      <c r="GD199" s="167">
        <f t="shared" si="582"/>
        <v>0</v>
      </c>
      <c r="GE199" s="167">
        <f t="shared" si="583"/>
        <v>0</v>
      </c>
      <c r="GF199" s="167">
        <f t="shared" si="584"/>
        <v>0</v>
      </c>
      <c r="GG199" s="167">
        <f t="shared" si="585"/>
        <v>0</v>
      </c>
      <c r="GH199" s="167">
        <f t="shared" si="586"/>
        <v>0</v>
      </c>
      <c r="GI199" s="167">
        <f t="shared" si="587"/>
        <v>0</v>
      </c>
      <c r="GJ199" s="167">
        <f t="shared" si="588"/>
        <v>0</v>
      </c>
      <c r="GK199" s="167">
        <f t="shared" si="589"/>
        <v>0</v>
      </c>
      <c r="GL199" s="167">
        <f t="shared" si="590"/>
        <v>0</v>
      </c>
      <c r="GM199" s="167">
        <f t="shared" si="591"/>
        <v>0</v>
      </c>
      <c r="GO199" s="167" t="e">
        <f t="shared" ca="1" si="643"/>
        <v>#REF!</v>
      </c>
      <c r="GP199" s="167" t="e">
        <f t="shared" ca="1" si="651"/>
        <v>#REF!</v>
      </c>
      <c r="GQ199" s="167" t="e">
        <f t="shared" ca="1" si="651"/>
        <v>#REF!</v>
      </c>
      <c r="GR199" s="167" t="e">
        <f t="shared" ca="1" si="651"/>
        <v>#REF!</v>
      </c>
      <c r="GS199" s="167" t="e">
        <f t="shared" ca="1" si="651"/>
        <v>#REF!</v>
      </c>
      <c r="GT199" s="167" t="e">
        <f t="shared" ca="1" si="651"/>
        <v>#REF!</v>
      </c>
      <c r="GU199" s="167" t="e">
        <f t="shared" ca="1" si="651"/>
        <v>#REF!</v>
      </c>
      <c r="GV199" s="167" t="e">
        <f t="shared" ca="1" si="651"/>
        <v>#REF!</v>
      </c>
      <c r="GW199" s="167" t="e">
        <f t="shared" ca="1" si="651"/>
        <v>#REF!</v>
      </c>
      <c r="GX199" s="167" t="e">
        <f t="shared" ca="1" si="651"/>
        <v>#REF!</v>
      </c>
      <c r="GY199" s="167" t="e">
        <f t="shared" ca="1" si="651"/>
        <v>#REF!</v>
      </c>
      <c r="GZ199" s="167" t="e">
        <f t="shared" ca="1" si="651"/>
        <v>#REF!</v>
      </c>
      <c r="HA199" s="167" t="e">
        <f t="shared" ca="1" si="651"/>
        <v>#REF!</v>
      </c>
      <c r="HB199" s="167" t="e">
        <f t="shared" ca="1" si="651"/>
        <v>#REF!</v>
      </c>
      <c r="HC199" s="167" t="e">
        <f t="shared" ca="1" si="651"/>
        <v>#REF!</v>
      </c>
      <c r="HD199" s="167" t="e">
        <f t="shared" ca="1" si="651"/>
        <v>#REF!</v>
      </c>
      <c r="HF199" s="167" t="e">
        <f t="shared" ca="1" si="493"/>
        <v>#REF!</v>
      </c>
      <c r="HG199" s="167" t="e">
        <f t="shared" ca="1" si="494"/>
        <v>#REF!</v>
      </c>
      <c r="HH199" s="167" t="e">
        <f t="shared" ca="1" si="495"/>
        <v>#REF!</v>
      </c>
      <c r="HI199" s="167" t="e">
        <f t="shared" ca="1" si="496"/>
        <v>#REF!</v>
      </c>
      <c r="HJ199" s="167" t="e">
        <f t="shared" ca="1" si="497"/>
        <v>#REF!</v>
      </c>
      <c r="HK199" s="167" t="e">
        <f t="shared" ca="1" si="498"/>
        <v>#REF!</v>
      </c>
      <c r="HL199" s="167" t="e">
        <f t="shared" ca="1" si="499"/>
        <v>#REF!</v>
      </c>
      <c r="HM199" s="167" t="e">
        <f t="shared" ca="1" si="500"/>
        <v>#REF!</v>
      </c>
      <c r="HN199" s="167" t="e">
        <f t="shared" ca="1" si="501"/>
        <v>#REF!</v>
      </c>
      <c r="HO199" s="167" t="e">
        <f t="shared" ca="1" si="502"/>
        <v>#REF!</v>
      </c>
      <c r="HP199" s="167" t="e">
        <f t="shared" ca="1" si="503"/>
        <v>#REF!</v>
      </c>
      <c r="HQ199" s="167" t="e">
        <f t="shared" ca="1" si="504"/>
        <v>#REF!</v>
      </c>
      <c r="HR199" s="167" t="e">
        <f t="shared" ca="1" si="505"/>
        <v>#REF!</v>
      </c>
      <c r="HS199" s="167" t="e">
        <f t="shared" ca="1" si="506"/>
        <v>#REF!</v>
      </c>
      <c r="HT199" s="167" t="e">
        <f t="shared" ca="1" si="507"/>
        <v>#REF!</v>
      </c>
      <c r="HU199" s="167" t="e">
        <f t="shared" ca="1" si="508"/>
        <v>#REF!</v>
      </c>
      <c r="HW199" s="167" t="e">
        <f t="shared" ca="1" si="509"/>
        <v>#REF!</v>
      </c>
      <c r="HX199" s="167">
        <f t="shared" si="510"/>
        <v>0</v>
      </c>
      <c r="HY199" s="167" t="e">
        <f t="shared" ca="1" si="592"/>
        <v>#REF!</v>
      </c>
      <c r="HZ199" s="219" t="e">
        <f t="shared" ca="1" si="593"/>
        <v>#REF!</v>
      </c>
    </row>
    <row r="200" spans="1:234" s="48" customFormat="1">
      <c r="A200" s="3" t="s">
        <v>390</v>
      </c>
      <c r="B200" s="202" t="str">
        <f>INDEX('Ref1'!$E:$E,MATCH(A200,'Ref1'!$A:$A,0))</f>
        <v>Lewisham</v>
      </c>
      <c r="C200" s="42" t="str">
        <f>INDEX(Data1!B:B,MATCH(A200,Data1!A:A,0))</f>
        <v>ILB</v>
      </c>
      <c r="D200" s="253" t="str">
        <f>INDEX(Data1!C:C,MATCH(A200,Data1!A:A,0))</f>
        <v>L</v>
      </c>
      <c r="E200" s="200" t="str">
        <f>IF($C$6="No","No",IF(COUNTIF(Inputs!$K$359:$K$398,$A200)&gt;0,"Yes","No"))</f>
        <v>No</v>
      </c>
      <c r="F200" s="404"/>
      <c r="G200" s="62">
        <f>INDEX('4_RatesSplit'!K:K,MATCH($A200,'4_RatesSplit'!$A:$A,0))</f>
        <v>0</v>
      </c>
      <c r="H200" s="171">
        <f>INDEX('4_RatesSplit'!L:L,MATCH($A200,'4_RatesSplit'!$A:$A,0))</f>
        <v>0</v>
      </c>
      <c r="I200" s="167">
        <f>INDEX('4_RatesSplit'!M:M,MATCH($A200,'4_RatesSplit'!$A:$A,0))</f>
        <v>0</v>
      </c>
      <c r="J200" s="167">
        <f>INDEX('4_RatesSplit'!N:N,MATCH($A200,'4_RatesSplit'!$A:$A,0))</f>
        <v>0</v>
      </c>
      <c r="K200" s="167">
        <f>INDEX('4_RatesSplit'!O:O,MATCH($A200,'4_RatesSplit'!$A:$A,0))</f>
        <v>0</v>
      </c>
      <c r="L200" s="167">
        <f>INDEX('4_RatesSplit'!P:P,MATCH($A200,'4_RatesSplit'!$A:$A,0))</f>
        <v>0</v>
      </c>
      <c r="M200" s="167">
        <f>INDEX('4_RatesSplit'!Q:Q,MATCH($A200,'4_RatesSplit'!$A:$A,0))</f>
        <v>0</v>
      </c>
      <c r="N200" s="167">
        <f>INDEX('4_RatesSplit'!R:R,MATCH($A200,'4_RatesSplit'!$A:$A,0))</f>
        <v>0</v>
      </c>
      <c r="O200" s="167">
        <f>INDEX('4_RatesSplit'!S:S,MATCH($A200,'4_RatesSplit'!$A:$A,0))</f>
        <v>0</v>
      </c>
      <c r="P200" s="167">
        <f>INDEX('4_RatesSplit'!T:T,MATCH($A200,'4_RatesSplit'!$A:$A,0))</f>
        <v>0</v>
      </c>
      <c r="Q200" s="167">
        <f>INDEX('4_RatesSplit'!U:U,MATCH($A200,'4_RatesSplit'!$A:$A,0))</f>
        <v>0</v>
      </c>
      <c r="R200" s="167">
        <f>INDEX('4_RatesSplit'!V:V,MATCH($A200,'4_RatesSplit'!$A:$A,0))</f>
        <v>0</v>
      </c>
      <c r="S200" s="167">
        <f>INDEX('4_RatesSplit'!W:W,MATCH($A200,'4_RatesSplit'!$A:$A,0))</f>
        <v>0</v>
      </c>
      <c r="T200" s="167">
        <f>INDEX('4_RatesSplit'!X:X,MATCH($A200,'4_RatesSplit'!$A:$A,0))</f>
        <v>0</v>
      </c>
      <c r="U200" s="167">
        <f>INDEX('4_RatesSplit'!Y:Y,MATCH($A200,'4_RatesSplit'!$A:$A,0))</f>
        <v>0</v>
      </c>
      <c r="V200" s="167">
        <f>INDEX('4_RatesSplit'!Z:Z,MATCH($A200,'4_RatesSplit'!$A:$A,0))</f>
        <v>0</v>
      </c>
      <c r="W200" s="167">
        <f>INDEX('4_RatesSplit'!AA:AA,MATCH($A200,'4_RatesSplit'!$A:$A,0))</f>
        <v>0</v>
      </c>
      <c r="X200" s="18"/>
      <c r="Y200" s="168" t="e">
        <f ca="1">INDEX('4_RatesSplit'!AT:AT,MATCH($A200,'4_RatesSplit'!$A:$A,0))</f>
        <v>#REF!</v>
      </c>
      <c r="Z200" s="168" t="e">
        <f ca="1">INDEX('4_RatesSplit'!AU:AU,MATCH($A200,'4_RatesSplit'!$A:$A,0))</f>
        <v>#REF!</v>
      </c>
      <c r="AA200" s="168" t="e">
        <f ca="1">INDEX('4_RatesSplit'!AV:AV,MATCH($A200,'4_RatesSplit'!$A:$A,0))</f>
        <v>#REF!</v>
      </c>
      <c r="AB200" s="168" t="e">
        <f ca="1">INDEX('4_RatesSplit'!AW:AW,MATCH($A200,'4_RatesSplit'!$A:$A,0))</f>
        <v>#REF!</v>
      </c>
      <c r="AC200" s="168" t="e">
        <f ca="1">INDEX('4_RatesSplit'!AX:AX,MATCH($A200,'4_RatesSplit'!$A:$A,0))</f>
        <v>#REF!</v>
      </c>
      <c r="AD200" s="168" t="e">
        <f ca="1">INDEX('4_RatesSplit'!AY:AY,MATCH($A200,'4_RatesSplit'!$A:$A,0))</f>
        <v>#REF!</v>
      </c>
      <c r="AE200" s="168" t="e">
        <f ca="1">INDEX('4_RatesSplit'!AZ:AZ,MATCH($A200,'4_RatesSplit'!$A:$A,0))</f>
        <v>#REF!</v>
      </c>
      <c r="AF200" s="168" t="e">
        <f ca="1">INDEX('4_RatesSplit'!BA:BA,MATCH($A200,'4_RatesSplit'!$A:$A,0))</f>
        <v>#REF!</v>
      </c>
      <c r="AG200" s="168" t="e">
        <f ca="1">INDEX('4_RatesSplit'!BB:BB,MATCH($A200,'4_RatesSplit'!$A:$A,0))</f>
        <v>#REF!</v>
      </c>
      <c r="AH200" s="168" t="e">
        <f ca="1">INDEX('4_RatesSplit'!BC:BC,MATCH($A200,'4_RatesSplit'!$A:$A,0))</f>
        <v>#REF!</v>
      </c>
      <c r="AI200" s="168" t="e">
        <f ca="1">INDEX('4_RatesSplit'!BD:BD,MATCH($A200,'4_RatesSplit'!$A:$A,0))</f>
        <v>#REF!</v>
      </c>
      <c r="AJ200" s="168" t="e">
        <f ca="1">INDEX('4_RatesSplit'!BE:BE,MATCH($A200,'4_RatesSplit'!$A:$A,0))</f>
        <v>#REF!</v>
      </c>
      <c r="AK200" s="168" t="e">
        <f ca="1">INDEX('4_RatesSplit'!BF:BF,MATCH($A200,'4_RatesSplit'!$A:$A,0))</f>
        <v>#REF!</v>
      </c>
      <c r="AL200" s="168" t="e">
        <f ca="1">INDEX('4_RatesSplit'!BG:BG,MATCH($A200,'4_RatesSplit'!$A:$A,0))</f>
        <v>#REF!</v>
      </c>
      <c r="AM200" s="168" t="e">
        <f ca="1">INDEX('4_RatesSplit'!BH:BH,MATCH($A200,'4_RatesSplit'!$A:$A,0))</f>
        <v>#REF!</v>
      </c>
      <c r="AN200" s="198" t="e">
        <f ca="1">INDEX('4_RatesSplit'!BI:BI,MATCH($A200,'4_RatesSplit'!$A:$A,0))</f>
        <v>#REF!</v>
      </c>
      <c r="AO200" s="114"/>
      <c r="AP200" s="167" t="e">
        <f t="shared" ca="1" si="511"/>
        <v>#REF!</v>
      </c>
      <c r="AQ200" s="167" t="e">
        <f t="shared" ca="1" si="512"/>
        <v>#REF!</v>
      </c>
      <c r="AR200" s="167" t="e">
        <f t="shared" ca="1" si="513"/>
        <v>#REF!</v>
      </c>
      <c r="AS200" s="167" t="e">
        <f t="shared" ca="1" si="514"/>
        <v>#REF!</v>
      </c>
      <c r="AT200" s="167" t="e">
        <f t="shared" ca="1" si="515"/>
        <v>#REF!</v>
      </c>
      <c r="AU200" s="167" t="e">
        <f t="shared" ca="1" si="516"/>
        <v>#REF!</v>
      </c>
      <c r="AV200" s="167" t="e">
        <f t="shared" ca="1" si="517"/>
        <v>#REF!</v>
      </c>
      <c r="AW200" s="167" t="e">
        <f t="shared" ca="1" si="518"/>
        <v>#REF!</v>
      </c>
      <c r="AX200" s="167" t="e">
        <f t="shared" ca="1" si="519"/>
        <v>#REF!</v>
      </c>
      <c r="AY200" s="167" t="e">
        <f t="shared" ca="1" si="520"/>
        <v>#REF!</v>
      </c>
      <c r="AZ200" s="167" t="e">
        <f t="shared" ca="1" si="521"/>
        <v>#REF!</v>
      </c>
      <c r="BA200" s="167" t="e">
        <f t="shared" ca="1" si="522"/>
        <v>#REF!</v>
      </c>
      <c r="BB200" s="167" t="e">
        <f t="shared" ca="1" si="523"/>
        <v>#REF!</v>
      </c>
      <c r="BC200" s="167" t="e">
        <f t="shared" ca="1" si="524"/>
        <v>#REF!</v>
      </c>
      <c r="BD200" s="167" t="e">
        <f t="shared" ca="1" si="525"/>
        <v>#REF!</v>
      </c>
      <c r="BE200" s="167" t="e">
        <f t="shared" ca="1" si="526"/>
        <v>#REF!</v>
      </c>
      <c r="BF200" s="18"/>
      <c r="BG200" s="168">
        <f>INDEX('2_Needs'!$F:$F,MATCH($A200,'2_Needs'!$A:$A,0))</f>
        <v>7.6270962459089901E-3</v>
      </c>
      <c r="BH200" s="114"/>
      <c r="BI200" s="167">
        <f t="shared" ref="BI200:BX200" si="655">IF(BI$3="reset",$BG200*BI$6,BH200*(1+$C$4))</f>
        <v>0</v>
      </c>
      <c r="BJ200" s="167">
        <f t="shared" si="655"/>
        <v>0</v>
      </c>
      <c r="BK200" s="167">
        <f t="shared" si="655"/>
        <v>0</v>
      </c>
      <c r="BL200" s="167">
        <f t="shared" si="655"/>
        <v>0</v>
      </c>
      <c r="BM200" s="167">
        <f t="shared" si="655"/>
        <v>0</v>
      </c>
      <c r="BN200" s="167">
        <f t="shared" si="655"/>
        <v>0</v>
      </c>
      <c r="BO200" s="167">
        <f t="shared" si="655"/>
        <v>0</v>
      </c>
      <c r="BP200" s="167">
        <f t="shared" si="655"/>
        <v>0</v>
      </c>
      <c r="BQ200" s="167">
        <f t="shared" si="655"/>
        <v>0</v>
      </c>
      <c r="BR200" s="167">
        <f t="shared" si="655"/>
        <v>0</v>
      </c>
      <c r="BS200" s="167">
        <f t="shared" si="655"/>
        <v>0</v>
      </c>
      <c r="BT200" s="167">
        <f t="shared" si="655"/>
        <v>0</v>
      </c>
      <c r="BU200" s="167">
        <f t="shared" si="655"/>
        <v>0</v>
      </c>
      <c r="BV200" s="167">
        <f t="shared" si="655"/>
        <v>0</v>
      </c>
      <c r="BW200" s="167">
        <f t="shared" si="655"/>
        <v>0</v>
      </c>
      <c r="BX200" s="167">
        <f t="shared" si="655"/>
        <v>0</v>
      </c>
      <c r="BZ200" s="167" t="e">
        <f t="shared" ca="1" si="445"/>
        <v>#REF!</v>
      </c>
      <c r="CA200" s="167" t="e">
        <f t="shared" ca="1" si="446"/>
        <v>#REF!</v>
      </c>
      <c r="CB200" s="167" t="e">
        <f t="shared" ca="1" si="447"/>
        <v>#REF!</v>
      </c>
      <c r="CC200" s="167" t="e">
        <f t="shared" ca="1" si="448"/>
        <v>#REF!</v>
      </c>
      <c r="CD200" s="167" t="e">
        <f t="shared" ca="1" si="449"/>
        <v>#REF!</v>
      </c>
      <c r="CE200" s="167" t="e">
        <f t="shared" ca="1" si="450"/>
        <v>#REF!</v>
      </c>
      <c r="CF200" s="167" t="e">
        <f t="shared" ca="1" si="451"/>
        <v>#REF!</v>
      </c>
      <c r="CG200" s="167" t="e">
        <f t="shared" ca="1" si="452"/>
        <v>#REF!</v>
      </c>
      <c r="CH200" s="167" t="e">
        <f t="shared" ca="1" si="453"/>
        <v>#REF!</v>
      </c>
      <c r="CI200" s="167" t="e">
        <f t="shared" ca="1" si="454"/>
        <v>#REF!</v>
      </c>
      <c r="CJ200" s="167" t="e">
        <f t="shared" ca="1" si="455"/>
        <v>#REF!</v>
      </c>
      <c r="CK200" s="167" t="e">
        <f t="shared" ca="1" si="456"/>
        <v>#REF!</v>
      </c>
      <c r="CL200" s="167" t="e">
        <f t="shared" ca="1" si="457"/>
        <v>#REF!</v>
      </c>
      <c r="CM200" s="167" t="e">
        <f t="shared" ca="1" si="458"/>
        <v>#REF!</v>
      </c>
      <c r="CN200" s="167" t="e">
        <f t="shared" ca="1" si="459"/>
        <v>#REF!</v>
      </c>
      <c r="CO200" s="167" t="e">
        <f t="shared" ca="1" si="460"/>
        <v>#REF!</v>
      </c>
      <c r="CQ200" s="167" t="e">
        <f t="shared" ca="1" si="461"/>
        <v>#REF!</v>
      </c>
      <c r="CR200" s="167" t="e">
        <f t="shared" ca="1" si="462"/>
        <v>#REF!</v>
      </c>
      <c r="CS200" s="167" t="e">
        <f t="shared" ca="1" si="463"/>
        <v>#REF!</v>
      </c>
      <c r="CT200" s="167" t="e">
        <f t="shared" ca="1" si="464"/>
        <v>#REF!</v>
      </c>
      <c r="CU200" s="167" t="e">
        <f t="shared" ca="1" si="465"/>
        <v>#REF!</v>
      </c>
      <c r="CV200" s="167" t="e">
        <f t="shared" ca="1" si="466"/>
        <v>#REF!</v>
      </c>
      <c r="CW200" s="167" t="e">
        <f t="shared" ca="1" si="467"/>
        <v>#REF!</v>
      </c>
      <c r="CX200" s="167" t="e">
        <f t="shared" ca="1" si="468"/>
        <v>#REF!</v>
      </c>
      <c r="CY200" s="167" t="e">
        <f t="shared" ca="1" si="469"/>
        <v>#REF!</v>
      </c>
      <c r="CZ200" s="167" t="e">
        <f t="shared" ca="1" si="470"/>
        <v>#REF!</v>
      </c>
      <c r="DA200" s="167" t="e">
        <f t="shared" ca="1" si="471"/>
        <v>#REF!</v>
      </c>
      <c r="DB200" s="167" t="e">
        <f t="shared" ca="1" si="472"/>
        <v>#REF!</v>
      </c>
      <c r="DC200" s="167" t="e">
        <f t="shared" ca="1" si="473"/>
        <v>#REF!</v>
      </c>
      <c r="DD200" s="167" t="e">
        <f t="shared" ca="1" si="474"/>
        <v>#REF!</v>
      </c>
      <c r="DE200" s="167" t="e">
        <f t="shared" ca="1" si="475"/>
        <v>#REF!</v>
      </c>
      <c r="DF200" s="167" t="e">
        <f t="shared" ca="1" si="476"/>
        <v>#REF!</v>
      </c>
      <c r="DH200" s="167">
        <f t="shared" si="477"/>
        <v>0</v>
      </c>
      <c r="DI200" s="167">
        <f t="shared" si="478"/>
        <v>0</v>
      </c>
      <c r="DJ200" s="167">
        <f t="shared" si="479"/>
        <v>0</v>
      </c>
      <c r="DK200" s="167">
        <f t="shared" si="480"/>
        <v>0</v>
      </c>
      <c r="DL200" s="167">
        <f t="shared" si="481"/>
        <v>0</v>
      </c>
      <c r="DM200" s="167">
        <f t="shared" si="482"/>
        <v>0</v>
      </c>
      <c r="DN200" s="167">
        <f t="shared" si="483"/>
        <v>0</v>
      </c>
      <c r="DO200" s="167">
        <f t="shared" si="484"/>
        <v>0</v>
      </c>
      <c r="DP200" s="167">
        <f t="shared" si="485"/>
        <v>0</v>
      </c>
      <c r="DQ200" s="167">
        <f t="shared" si="486"/>
        <v>0</v>
      </c>
      <c r="DR200" s="167">
        <f t="shared" si="487"/>
        <v>0</v>
      </c>
      <c r="DS200" s="167">
        <f t="shared" si="488"/>
        <v>0</v>
      </c>
      <c r="DT200" s="167">
        <f t="shared" si="489"/>
        <v>0</v>
      </c>
      <c r="DU200" s="167">
        <f t="shared" si="490"/>
        <v>0</v>
      </c>
      <c r="DV200" s="167">
        <f t="shared" si="491"/>
        <v>0</v>
      </c>
      <c r="DW200" s="167">
        <f t="shared" si="492"/>
        <v>0</v>
      </c>
      <c r="DY200" s="167" t="e">
        <f t="shared" ca="1" si="528"/>
        <v>#REF!</v>
      </c>
      <c r="DZ200" s="167" t="e">
        <f t="shared" ca="1" si="529"/>
        <v>#REF!</v>
      </c>
      <c r="EA200" s="167" t="e">
        <f t="shared" ca="1" si="530"/>
        <v>#REF!</v>
      </c>
      <c r="EB200" s="167" t="e">
        <f t="shared" ca="1" si="531"/>
        <v>#REF!</v>
      </c>
      <c r="EC200" s="167" t="e">
        <f t="shared" ca="1" si="532"/>
        <v>#REF!</v>
      </c>
      <c r="ED200" s="167" t="e">
        <f t="shared" ca="1" si="533"/>
        <v>#REF!</v>
      </c>
      <c r="EE200" s="167" t="e">
        <f t="shared" ca="1" si="534"/>
        <v>#REF!</v>
      </c>
      <c r="EF200" s="167" t="e">
        <f t="shared" ca="1" si="535"/>
        <v>#REF!</v>
      </c>
      <c r="EG200" s="167" t="e">
        <f t="shared" ca="1" si="536"/>
        <v>#REF!</v>
      </c>
      <c r="EH200" s="167" t="e">
        <f t="shared" ca="1" si="537"/>
        <v>#REF!</v>
      </c>
      <c r="EI200" s="167" t="e">
        <f t="shared" ca="1" si="538"/>
        <v>#REF!</v>
      </c>
      <c r="EJ200" s="167" t="e">
        <f t="shared" ca="1" si="539"/>
        <v>#REF!</v>
      </c>
      <c r="EK200" s="167" t="e">
        <f t="shared" ca="1" si="540"/>
        <v>#REF!</v>
      </c>
      <c r="EL200" s="167" t="e">
        <f t="shared" ca="1" si="541"/>
        <v>#REF!</v>
      </c>
      <c r="EM200" s="167" t="e">
        <f t="shared" ca="1" si="542"/>
        <v>#REF!</v>
      </c>
      <c r="EN200" s="167" t="e">
        <f t="shared" ca="1" si="543"/>
        <v>#REF!</v>
      </c>
      <c r="EP200" s="167">
        <f t="shared" si="544"/>
        <v>0</v>
      </c>
      <c r="EQ200" s="167">
        <f t="shared" si="545"/>
        <v>0</v>
      </c>
      <c r="ER200" s="167">
        <f t="shared" si="546"/>
        <v>0</v>
      </c>
      <c r="ES200" s="167">
        <f t="shared" si="547"/>
        <v>0</v>
      </c>
      <c r="ET200" s="167">
        <f t="shared" si="548"/>
        <v>0</v>
      </c>
      <c r="EU200" s="167">
        <f t="shared" si="549"/>
        <v>0</v>
      </c>
      <c r="EV200" s="167">
        <f t="shared" si="550"/>
        <v>0</v>
      </c>
      <c r="EW200" s="167">
        <f t="shared" si="551"/>
        <v>0</v>
      </c>
      <c r="EX200" s="167">
        <f t="shared" si="552"/>
        <v>0</v>
      </c>
      <c r="EY200" s="167">
        <f t="shared" si="553"/>
        <v>0</v>
      </c>
      <c r="EZ200" s="167">
        <f t="shared" si="554"/>
        <v>0</v>
      </c>
      <c r="FA200" s="167">
        <f t="shared" si="555"/>
        <v>0</v>
      </c>
      <c r="FB200" s="167">
        <f t="shared" si="556"/>
        <v>0</v>
      </c>
      <c r="FC200" s="167">
        <f t="shared" si="557"/>
        <v>0</v>
      </c>
      <c r="FD200" s="167">
        <f t="shared" si="558"/>
        <v>0</v>
      </c>
      <c r="FE200" s="167">
        <f t="shared" si="559"/>
        <v>0</v>
      </c>
      <c r="FG200" s="167">
        <f t="shared" si="560"/>
        <v>0</v>
      </c>
      <c r="FH200" s="167">
        <f t="shared" si="561"/>
        <v>0</v>
      </c>
      <c r="FI200" s="167">
        <f t="shared" si="562"/>
        <v>0</v>
      </c>
      <c r="FJ200" s="167">
        <f t="shared" si="563"/>
        <v>0</v>
      </c>
      <c r="FK200" s="167">
        <f t="shared" si="564"/>
        <v>0</v>
      </c>
      <c r="FL200" s="167">
        <f t="shared" si="565"/>
        <v>0</v>
      </c>
      <c r="FM200" s="167">
        <f t="shared" si="566"/>
        <v>0</v>
      </c>
      <c r="FN200" s="167">
        <f t="shared" si="567"/>
        <v>0</v>
      </c>
      <c r="FO200" s="167">
        <f t="shared" si="568"/>
        <v>0</v>
      </c>
      <c r="FP200" s="167">
        <f t="shared" si="569"/>
        <v>0</v>
      </c>
      <c r="FQ200" s="167">
        <f t="shared" si="570"/>
        <v>0</v>
      </c>
      <c r="FR200" s="167">
        <f t="shared" si="571"/>
        <v>0</v>
      </c>
      <c r="FS200" s="167">
        <f t="shared" si="572"/>
        <v>0</v>
      </c>
      <c r="FT200" s="167">
        <f t="shared" si="573"/>
        <v>0</v>
      </c>
      <c r="FU200" s="167">
        <f t="shared" si="574"/>
        <v>0</v>
      </c>
      <c r="FV200" s="167">
        <f t="shared" si="575"/>
        <v>0</v>
      </c>
      <c r="FX200" s="167">
        <f t="shared" si="576"/>
        <v>0</v>
      </c>
      <c r="FY200" s="167">
        <f t="shared" si="577"/>
        <v>0</v>
      </c>
      <c r="FZ200" s="167">
        <f t="shared" si="578"/>
        <v>0</v>
      </c>
      <c r="GA200" s="167">
        <f t="shared" si="579"/>
        <v>0</v>
      </c>
      <c r="GB200" s="167">
        <f t="shared" si="580"/>
        <v>0</v>
      </c>
      <c r="GC200" s="167">
        <f t="shared" si="581"/>
        <v>0</v>
      </c>
      <c r="GD200" s="167">
        <f t="shared" si="582"/>
        <v>0</v>
      </c>
      <c r="GE200" s="167">
        <f t="shared" si="583"/>
        <v>0</v>
      </c>
      <c r="GF200" s="167">
        <f t="shared" si="584"/>
        <v>0</v>
      </c>
      <c r="GG200" s="167">
        <f t="shared" si="585"/>
        <v>0</v>
      </c>
      <c r="GH200" s="167">
        <f t="shared" si="586"/>
        <v>0</v>
      </c>
      <c r="GI200" s="167">
        <f t="shared" si="587"/>
        <v>0</v>
      </c>
      <c r="GJ200" s="167">
        <f t="shared" si="588"/>
        <v>0</v>
      </c>
      <c r="GK200" s="167">
        <f t="shared" si="589"/>
        <v>0</v>
      </c>
      <c r="GL200" s="167">
        <f t="shared" si="590"/>
        <v>0</v>
      </c>
      <c r="GM200" s="167">
        <f t="shared" si="591"/>
        <v>0</v>
      </c>
      <c r="GO200" s="167" t="e">
        <f t="shared" ca="1" si="643"/>
        <v>#REF!</v>
      </c>
      <c r="GP200" s="167" t="e">
        <f t="shared" ca="1" si="651"/>
        <v>#REF!</v>
      </c>
      <c r="GQ200" s="167" t="e">
        <f t="shared" ca="1" si="651"/>
        <v>#REF!</v>
      </c>
      <c r="GR200" s="167" t="e">
        <f t="shared" ca="1" si="651"/>
        <v>#REF!</v>
      </c>
      <c r="GS200" s="167" t="e">
        <f t="shared" ca="1" si="651"/>
        <v>#REF!</v>
      </c>
      <c r="GT200" s="167" t="e">
        <f t="shared" ca="1" si="651"/>
        <v>#REF!</v>
      </c>
      <c r="GU200" s="167" t="e">
        <f t="shared" ca="1" si="651"/>
        <v>#REF!</v>
      </c>
      <c r="GV200" s="167" t="e">
        <f t="shared" ca="1" si="651"/>
        <v>#REF!</v>
      </c>
      <c r="GW200" s="167" t="e">
        <f t="shared" ca="1" si="651"/>
        <v>#REF!</v>
      </c>
      <c r="GX200" s="167" t="e">
        <f t="shared" ca="1" si="651"/>
        <v>#REF!</v>
      </c>
      <c r="GY200" s="167" t="e">
        <f t="shared" ca="1" si="651"/>
        <v>#REF!</v>
      </c>
      <c r="GZ200" s="167" t="e">
        <f t="shared" ca="1" si="651"/>
        <v>#REF!</v>
      </c>
      <c r="HA200" s="167" t="e">
        <f t="shared" ca="1" si="651"/>
        <v>#REF!</v>
      </c>
      <c r="HB200" s="167" t="e">
        <f t="shared" ca="1" si="651"/>
        <v>#REF!</v>
      </c>
      <c r="HC200" s="167" t="e">
        <f t="shared" ca="1" si="651"/>
        <v>#REF!</v>
      </c>
      <c r="HD200" s="167" t="e">
        <f t="shared" ca="1" si="651"/>
        <v>#REF!</v>
      </c>
      <c r="HF200" s="167" t="e">
        <f t="shared" ca="1" si="493"/>
        <v>#REF!</v>
      </c>
      <c r="HG200" s="167" t="e">
        <f t="shared" ca="1" si="494"/>
        <v>#REF!</v>
      </c>
      <c r="HH200" s="167" t="e">
        <f t="shared" ca="1" si="495"/>
        <v>#REF!</v>
      </c>
      <c r="HI200" s="167" t="e">
        <f t="shared" ca="1" si="496"/>
        <v>#REF!</v>
      </c>
      <c r="HJ200" s="167" t="e">
        <f t="shared" ca="1" si="497"/>
        <v>#REF!</v>
      </c>
      <c r="HK200" s="167" t="e">
        <f t="shared" ca="1" si="498"/>
        <v>#REF!</v>
      </c>
      <c r="HL200" s="167" t="e">
        <f t="shared" ca="1" si="499"/>
        <v>#REF!</v>
      </c>
      <c r="HM200" s="167" t="e">
        <f t="shared" ca="1" si="500"/>
        <v>#REF!</v>
      </c>
      <c r="HN200" s="167" t="e">
        <f t="shared" ca="1" si="501"/>
        <v>#REF!</v>
      </c>
      <c r="HO200" s="167" t="e">
        <f t="shared" ca="1" si="502"/>
        <v>#REF!</v>
      </c>
      <c r="HP200" s="167" t="e">
        <f t="shared" ca="1" si="503"/>
        <v>#REF!</v>
      </c>
      <c r="HQ200" s="167" t="e">
        <f t="shared" ca="1" si="504"/>
        <v>#REF!</v>
      </c>
      <c r="HR200" s="167" t="e">
        <f t="shared" ca="1" si="505"/>
        <v>#REF!</v>
      </c>
      <c r="HS200" s="167" t="e">
        <f t="shared" ca="1" si="506"/>
        <v>#REF!</v>
      </c>
      <c r="HT200" s="167" t="e">
        <f t="shared" ca="1" si="507"/>
        <v>#REF!</v>
      </c>
      <c r="HU200" s="167" t="e">
        <f t="shared" ca="1" si="508"/>
        <v>#REF!</v>
      </c>
      <c r="HW200" s="167" t="e">
        <f t="shared" ca="1" si="509"/>
        <v>#REF!</v>
      </c>
      <c r="HX200" s="167">
        <f t="shared" si="510"/>
        <v>0</v>
      </c>
      <c r="HY200" s="167" t="e">
        <f t="shared" ca="1" si="592"/>
        <v>#REF!</v>
      </c>
      <c r="HZ200" s="219" t="e">
        <f t="shared" ca="1" si="593"/>
        <v>#REF!</v>
      </c>
    </row>
    <row r="201" spans="1:234" s="48" customFormat="1">
      <c r="A201" s="3" t="s">
        <v>392</v>
      </c>
      <c r="B201" s="202" t="str">
        <f>INDEX('Ref1'!$E:$E,MATCH(A201,'Ref1'!$A:$A,0))</f>
        <v>Lichfield</v>
      </c>
      <c r="C201" s="42" t="str">
        <f>INDEX(Data1!B:B,MATCH(A201,Data1!A:A,0))</f>
        <v>SD</v>
      </c>
      <c r="D201" s="253" t="str">
        <f>INDEX(Data1!C:C,MATCH(A201,Data1!A:A,0))</f>
        <v>WM</v>
      </c>
      <c r="E201" s="200" t="str">
        <f>IF($C$6="No","No",IF(COUNTIF(Inputs!$K$359:$K$398,$A201)&gt;0,"Yes","No"))</f>
        <v>No</v>
      </c>
      <c r="F201" s="404"/>
      <c r="G201" s="62">
        <f>INDEX('4_RatesSplit'!K:K,MATCH($A201,'4_RatesSplit'!$A:$A,0))</f>
        <v>0</v>
      </c>
      <c r="H201" s="171">
        <f>INDEX('4_RatesSplit'!L:L,MATCH($A201,'4_RatesSplit'!$A:$A,0))</f>
        <v>0</v>
      </c>
      <c r="I201" s="167">
        <f>INDEX('4_RatesSplit'!M:M,MATCH($A201,'4_RatesSplit'!$A:$A,0))</f>
        <v>0</v>
      </c>
      <c r="J201" s="167">
        <f>INDEX('4_RatesSplit'!N:N,MATCH($A201,'4_RatesSplit'!$A:$A,0))</f>
        <v>0</v>
      </c>
      <c r="K201" s="167">
        <f>INDEX('4_RatesSplit'!O:O,MATCH($A201,'4_RatesSplit'!$A:$A,0))</f>
        <v>0</v>
      </c>
      <c r="L201" s="167">
        <f>INDEX('4_RatesSplit'!P:P,MATCH($A201,'4_RatesSplit'!$A:$A,0))</f>
        <v>0</v>
      </c>
      <c r="M201" s="167">
        <f>INDEX('4_RatesSplit'!Q:Q,MATCH($A201,'4_RatesSplit'!$A:$A,0))</f>
        <v>0</v>
      </c>
      <c r="N201" s="167">
        <f>INDEX('4_RatesSplit'!R:R,MATCH($A201,'4_RatesSplit'!$A:$A,0))</f>
        <v>0</v>
      </c>
      <c r="O201" s="167">
        <f>INDEX('4_RatesSplit'!S:S,MATCH($A201,'4_RatesSplit'!$A:$A,0))</f>
        <v>0</v>
      </c>
      <c r="P201" s="167">
        <f>INDEX('4_RatesSplit'!T:T,MATCH($A201,'4_RatesSplit'!$A:$A,0))</f>
        <v>0</v>
      </c>
      <c r="Q201" s="167">
        <f>INDEX('4_RatesSplit'!U:U,MATCH($A201,'4_RatesSplit'!$A:$A,0))</f>
        <v>0</v>
      </c>
      <c r="R201" s="167">
        <f>INDEX('4_RatesSplit'!V:V,MATCH($A201,'4_RatesSplit'!$A:$A,0))</f>
        <v>0</v>
      </c>
      <c r="S201" s="167">
        <f>INDEX('4_RatesSplit'!W:W,MATCH($A201,'4_RatesSplit'!$A:$A,0))</f>
        <v>0</v>
      </c>
      <c r="T201" s="167">
        <f>INDEX('4_RatesSplit'!X:X,MATCH($A201,'4_RatesSplit'!$A:$A,0))</f>
        <v>0</v>
      </c>
      <c r="U201" s="167">
        <f>INDEX('4_RatesSplit'!Y:Y,MATCH($A201,'4_RatesSplit'!$A:$A,0))</f>
        <v>0</v>
      </c>
      <c r="V201" s="167">
        <f>INDEX('4_RatesSplit'!Z:Z,MATCH($A201,'4_RatesSplit'!$A:$A,0))</f>
        <v>0</v>
      </c>
      <c r="W201" s="167">
        <f>INDEX('4_RatesSplit'!AA:AA,MATCH($A201,'4_RatesSplit'!$A:$A,0))</f>
        <v>0</v>
      </c>
      <c r="X201" s="18"/>
      <c r="Y201" s="168" t="e">
        <f ca="1">INDEX('4_RatesSplit'!AT:AT,MATCH($A201,'4_RatesSplit'!$A:$A,0))</f>
        <v>#REF!</v>
      </c>
      <c r="Z201" s="168" t="e">
        <f ca="1">INDEX('4_RatesSplit'!AU:AU,MATCH($A201,'4_RatesSplit'!$A:$A,0))</f>
        <v>#REF!</v>
      </c>
      <c r="AA201" s="168" t="e">
        <f ca="1">INDEX('4_RatesSplit'!AV:AV,MATCH($A201,'4_RatesSplit'!$A:$A,0))</f>
        <v>#REF!</v>
      </c>
      <c r="AB201" s="168" t="e">
        <f ca="1">INDEX('4_RatesSplit'!AW:AW,MATCH($A201,'4_RatesSplit'!$A:$A,0))</f>
        <v>#REF!</v>
      </c>
      <c r="AC201" s="168" t="e">
        <f ca="1">INDEX('4_RatesSplit'!AX:AX,MATCH($A201,'4_RatesSplit'!$A:$A,0))</f>
        <v>#REF!</v>
      </c>
      <c r="AD201" s="168" t="e">
        <f ca="1">INDEX('4_RatesSplit'!AY:AY,MATCH($A201,'4_RatesSplit'!$A:$A,0))</f>
        <v>#REF!</v>
      </c>
      <c r="AE201" s="168" t="e">
        <f ca="1">INDEX('4_RatesSplit'!AZ:AZ,MATCH($A201,'4_RatesSplit'!$A:$A,0))</f>
        <v>#REF!</v>
      </c>
      <c r="AF201" s="168" t="e">
        <f ca="1">INDEX('4_RatesSplit'!BA:BA,MATCH($A201,'4_RatesSplit'!$A:$A,0))</f>
        <v>#REF!</v>
      </c>
      <c r="AG201" s="168" t="e">
        <f ca="1">INDEX('4_RatesSplit'!BB:BB,MATCH($A201,'4_RatesSplit'!$A:$A,0))</f>
        <v>#REF!</v>
      </c>
      <c r="AH201" s="168" t="e">
        <f ca="1">INDEX('4_RatesSplit'!BC:BC,MATCH($A201,'4_RatesSplit'!$A:$A,0))</f>
        <v>#REF!</v>
      </c>
      <c r="AI201" s="168" t="e">
        <f ca="1">INDEX('4_RatesSplit'!BD:BD,MATCH($A201,'4_RatesSplit'!$A:$A,0))</f>
        <v>#REF!</v>
      </c>
      <c r="AJ201" s="168" t="e">
        <f ca="1">INDEX('4_RatesSplit'!BE:BE,MATCH($A201,'4_RatesSplit'!$A:$A,0))</f>
        <v>#REF!</v>
      </c>
      <c r="AK201" s="168" t="e">
        <f ca="1">INDEX('4_RatesSplit'!BF:BF,MATCH($A201,'4_RatesSplit'!$A:$A,0))</f>
        <v>#REF!</v>
      </c>
      <c r="AL201" s="168" t="e">
        <f ca="1">INDEX('4_RatesSplit'!BG:BG,MATCH($A201,'4_RatesSplit'!$A:$A,0))</f>
        <v>#REF!</v>
      </c>
      <c r="AM201" s="168" t="e">
        <f ca="1">INDEX('4_RatesSplit'!BH:BH,MATCH($A201,'4_RatesSplit'!$A:$A,0))</f>
        <v>#REF!</v>
      </c>
      <c r="AN201" s="198" t="e">
        <f ca="1">INDEX('4_RatesSplit'!BI:BI,MATCH($A201,'4_RatesSplit'!$A:$A,0))</f>
        <v>#REF!</v>
      </c>
      <c r="AO201" s="114"/>
      <c r="AP201" s="167" t="e">
        <f t="shared" ca="1" si="511"/>
        <v>#REF!</v>
      </c>
      <c r="AQ201" s="167" t="e">
        <f t="shared" ca="1" si="512"/>
        <v>#REF!</v>
      </c>
      <c r="AR201" s="167" t="e">
        <f t="shared" ca="1" si="513"/>
        <v>#REF!</v>
      </c>
      <c r="AS201" s="167" t="e">
        <f t="shared" ca="1" si="514"/>
        <v>#REF!</v>
      </c>
      <c r="AT201" s="167" t="e">
        <f t="shared" ca="1" si="515"/>
        <v>#REF!</v>
      </c>
      <c r="AU201" s="167" t="e">
        <f t="shared" ca="1" si="516"/>
        <v>#REF!</v>
      </c>
      <c r="AV201" s="167" t="e">
        <f t="shared" ca="1" si="517"/>
        <v>#REF!</v>
      </c>
      <c r="AW201" s="167" t="e">
        <f t="shared" ca="1" si="518"/>
        <v>#REF!</v>
      </c>
      <c r="AX201" s="167" t="e">
        <f t="shared" ca="1" si="519"/>
        <v>#REF!</v>
      </c>
      <c r="AY201" s="167" t="e">
        <f t="shared" ca="1" si="520"/>
        <v>#REF!</v>
      </c>
      <c r="AZ201" s="167" t="e">
        <f t="shared" ca="1" si="521"/>
        <v>#REF!</v>
      </c>
      <c r="BA201" s="167" t="e">
        <f t="shared" ca="1" si="522"/>
        <v>#REF!</v>
      </c>
      <c r="BB201" s="167" t="e">
        <f t="shared" ca="1" si="523"/>
        <v>#REF!</v>
      </c>
      <c r="BC201" s="167" t="e">
        <f t="shared" ca="1" si="524"/>
        <v>#REF!</v>
      </c>
      <c r="BD201" s="167" t="e">
        <f t="shared" ca="1" si="525"/>
        <v>#REF!</v>
      </c>
      <c r="BE201" s="167" t="e">
        <f t="shared" ca="1" si="526"/>
        <v>#REF!</v>
      </c>
      <c r="BF201" s="18"/>
      <c r="BG201" s="168">
        <f>INDEX('2_Needs'!$F:$F,MATCH($A201,'2_Needs'!$A:$A,0))</f>
        <v>1.6967014756957783E-4</v>
      </c>
      <c r="BH201" s="114"/>
      <c r="BI201" s="167">
        <f t="shared" ref="BI201:BX201" si="656">IF(BI$3="reset",$BG201*BI$6,BH201*(1+$C$4))</f>
        <v>0</v>
      </c>
      <c r="BJ201" s="167">
        <f t="shared" si="656"/>
        <v>0</v>
      </c>
      <c r="BK201" s="167">
        <f t="shared" si="656"/>
        <v>0</v>
      </c>
      <c r="BL201" s="167">
        <f t="shared" si="656"/>
        <v>0</v>
      </c>
      <c r="BM201" s="167">
        <f t="shared" si="656"/>
        <v>0</v>
      </c>
      <c r="BN201" s="167">
        <f t="shared" si="656"/>
        <v>0</v>
      </c>
      <c r="BO201" s="167">
        <f t="shared" si="656"/>
        <v>0</v>
      </c>
      <c r="BP201" s="167">
        <f t="shared" si="656"/>
        <v>0</v>
      </c>
      <c r="BQ201" s="167">
        <f t="shared" si="656"/>
        <v>0</v>
      </c>
      <c r="BR201" s="167">
        <f t="shared" si="656"/>
        <v>0</v>
      </c>
      <c r="BS201" s="167">
        <f t="shared" si="656"/>
        <v>0</v>
      </c>
      <c r="BT201" s="167">
        <f t="shared" si="656"/>
        <v>0</v>
      </c>
      <c r="BU201" s="167">
        <f t="shared" si="656"/>
        <v>0</v>
      </c>
      <c r="BV201" s="167">
        <f t="shared" si="656"/>
        <v>0</v>
      </c>
      <c r="BW201" s="167">
        <f t="shared" si="656"/>
        <v>0</v>
      </c>
      <c r="BX201" s="167">
        <f t="shared" si="656"/>
        <v>0</v>
      </c>
      <c r="BZ201" s="167" t="e">
        <f t="shared" ca="1" si="445"/>
        <v>#REF!</v>
      </c>
      <c r="CA201" s="167" t="e">
        <f t="shared" ca="1" si="446"/>
        <v>#REF!</v>
      </c>
      <c r="CB201" s="167" t="e">
        <f t="shared" ca="1" si="447"/>
        <v>#REF!</v>
      </c>
      <c r="CC201" s="167" t="e">
        <f t="shared" ca="1" si="448"/>
        <v>#REF!</v>
      </c>
      <c r="CD201" s="167" t="e">
        <f t="shared" ca="1" si="449"/>
        <v>#REF!</v>
      </c>
      <c r="CE201" s="167" t="e">
        <f t="shared" ca="1" si="450"/>
        <v>#REF!</v>
      </c>
      <c r="CF201" s="167" t="e">
        <f t="shared" ca="1" si="451"/>
        <v>#REF!</v>
      </c>
      <c r="CG201" s="167" t="e">
        <f t="shared" ca="1" si="452"/>
        <v>#REF!</v>
      </c>
      <c r="CH201" s="167" t="e">
        <f t="shared" ca="1" si="453"/>
        <v>#REF!</v>
      </c>
      <c r="CI201" s="167" t="e">
        <f t="shared" ca="1" si="454"/>
        <v>#REF!</v>
      </c>
      <c r="CJ201" s="167" t="e">
        <f t="shared" ca="1" si="455"/>
        <v>#REF!</v>
      </c>
      <c r="CK201" s="167" t="e">
        <f t="shared" ca="1" si="456"/>
        <v>#REF!</v>
      </c>
      <c r="CL201" s="167" t="e">
        <f t="shared" ca="1" si="457"/>
        <v>#REF!</v>
      </c>
      <c r="CM201" s="167" t="e">
        <f t="shared" ca="1" si="458"/>
        <v>#REF!</v>
      </c>
      <c r="CN201" s="167" t="e">
        <f t="shared" ca="1" si="459"/>
        <v>#REF!</v>
      </c>
      <c r="CO201" s="167" t="e">
        <f t="shared" ca="1" si="460"/>
        <v>#REF!</v>
      </c>
      <c r="CQ201" s="167" t="e">
        <f t="shared" ca="1" si="461"/>
        <v>#REF!</v>
      </c>
      <c r="CR201" s="167" t="e">
        <f t="shared" ca="1" si="462"/>
        <v>#REF!</v>
      </c>
      <c r="CS201" s="167" t="e">
        <f t="shared" ca="1" si="463"/>
        <v>#REF!</v>
      </c>
      <c r="CT201" s="167" t="e">
        <f t="shared" ca="1" si="464"/>
        <v>#REF!</v>
      </c>
      <c r="CU201" s="167" t="e">
        <f t="shared" ca="1" si="465"/>
        <v>#REF!</v>
      </c>
      <c r="CV201" s="167" t="e">
        <f t="shared" ca="1" si="466"/>
        <v>#REF!</v>
      </c>
      <c r="CW201" s="167" t="e">
        <f t="shared" ca="1" si="467"/>
        <v>#REF!</v>
      </c>
      <c r="CX201" s="167" t="e">
        <f t="shared" ca="1" si="468"/>
        <v>#REF!</v>
      </c>
      <c r="CY201" s="167" t="e">
        <f t="shared" ca="1" si="469"/>
        <v>#REF!</v>
      </c>
      <c r="CZ201" s="167" t="e">
        <f t="shared" ca="1" si="470"/>
        <v>#REF!</v>
      </c>
      <c r="DA201" s="167" t="e">
        <f t="shared" ca="1" si="471"/>
        <v>#REF!</v>
      </c>
      <c r="DB201" s="167" t="e">
        <f t="shared" ca="1" si="472"/>
        <v>#REF!</v>
      </c>
      <c r="DC201" s="167" t="e">
        <f t="shared" ca="1" si="473"/>
        <v>#REF!</v>
      </c>
      <c r="DD201" s="167" t="e">
        <f t="shared" ca="1" si="474"/>
        <v>#REF!</v>
      </c>
      <c r="DE201" s="167" t="e">
        <f t="shared" ca="1" si="475"/>
        <v>#REF!</v>
      </c>
      <c r="DF201" s="167" t="e">
        <f t="shared" ca="1" si="476"/>
        <v>#REF!</v>
      </c>
      <c r="DH201" s="167">
        <f t="shared" si="477"/>
        <v>0</v>
      </c>
      <c r="DI201" s="167">
        <f t="shared" si="478"/>
        <v>0</v>
      </c>
      <c r="DJ201" s="167">
        <f t="shared" si="479"/>
        <v>0</v>
      </c>
      <c r="DK201" s="167">
        <f t="shared" si="480"/>
        <v>0</v>
      </c>
      <c r="DL201" s="167">
        <f t="shared" si="481"/>
        <v>0</v>
      </c>
      <c r="DM201" s="167">
        <f t="shared" si="482"/>
        <v>0</v>
      </c>
      <c r="DN201" s="167">
        <f t="shared" si="483"/>
        <v>0</v>
      </c>
      <c r="DO201" s="167">
        <f t="shared" si="484"/>
        <v>0</v>
      </c>
      <c r="DP201" s="167">
        <f t="shared" si="485"/>
        <v>0</v>
      </c>
      <c r="DQ201" s="167">
        <f t="shared" si="486"/>
        <v>0</v>
      </c>
      <c r="DR201" s="167">
        <f t="shared" si="487"/>
        <v>0</v>
      </c>
      <c r="DS201" s="167">
        <f t="shared" si="488"/>
        <v>0</v>
      </c>
      <c r="DT201" s="167">
        <f t="shared" si="489"/>
        <v>0</v>
      </c>
      <c r="DU201" s="167">
        <f t="shared" si="490"/>
        <v>0</v>
      </c>
      <c r="DV201" s="167">
        <f t="shared" si="491"/>
        <v>0</v>
      </c>
      <c r="DW201" s="167">
        <f t="shared" si="492"/>
        <v>0</v>
      </c>
      <c r="DY201" s="167" t="e">
        <f t="shared" ca="1" si="528"/>
        <v>#REF!</v>
      </c>
      <c r="DZ201" s="167" t="e">
        <f t="shared" ca="1" si="529"/>
        <v>#REF!</v>
      </c>
      <c r="EA201" s="167" t="e">
        <f t="shared" ca="1" si="530"/>
        <v>#REF!</v>
      </c>
      <c r="EB201" s="167" t="e">
        <f t="shared" ca="1" si="531"/>
        <v>#REF!</v>
      </c>
      <c r="EC201" s="167" t="e">
        <f t="shared" ca="1" si="532"/>
        <v>#REF!</v>
      </c>
      <c r="ED201" s="167" t="e">
        <f t="shared" ca="1" si="533"/>
        <v>#REF!</v>
      </c>
      <c r="EE201" s="167" t="e">
        <f t="shared" ca="1" si="534"/>
        <v>#REF!</v>
      </c>
      <c r="EF201" s="167" t="e">
        <f t="shared" ca="1" si="535"/>
        <v>#REF!</v>
      </c>
      <c r="EG201" s="167" t="e">
        <f t="shared" ca="1" si="536"/>
        <v>#REF!</v>
      </c>
      <c r="EH201" s="167" t="e">
        <f t="shared" ca="1" si="537"/>
        <v>#REF!</v>
      </c>
      <c r="EI201" s="167" t="e">
        <f t="shared" ca="1" si="538"/>
        <v>#REF!</v>
      </c>
      <c r="EJ201" s="167" t="e">
        <f t="shared" ca="1" si="539"/>
        <v>#REF!</v>
      </c>
      <c r="EK201" s="167" t="e">
        <f t="shared" ca="1" si="540"/>
        <v>#REF!</v>
      </c>
      <c r="EL201" s="167" t="e">
        <f t="shared" ca="1" si="541"/>
        <v>#REF!</v>
      </c>
      <c r="EM201" s="167" t="e">
        <f t="shared" ca="1" si="542"/>
        <v>#REF!</v>
      </c>
      <c r="EN201" s="167" t="e">
        <f t="shared" ca="1" si="543"/>
        <v>#REF!</v>
      </c>
      <c r="EP201" s="167">
        <f t="shared" si="544"/>
        <v>0</v>
      </c>
      <c r="EQ201" s="167">
        <f t="shared" si="545"/>
        <v>0</v>
      </c>
      <c r="ER201" s="167">
        <f t="shared" si="546"/>
        <v>0</v>
      </c>
      <c r="ES201" s="167">
        <f t="shared" si="547"/>
        <v>0</v>
      </c>
      <c r="ET201" s="167">
        <f t="shared" si="548"/>
        <v>0</v>
      </c>
      <c r="EU201" s="167">
        <f t="shared" si="549"/>
        <v>0</v>
      </c>
      <c r="EV201" s="167">
        <f t="shared" si="550"/>
        <v>0</v>
      </c>
      <c r="EW201" s="167">
        <f t="shared" si="551"/>
        <v>0</v>
      </c>
      <c r="EX201" s="167">
        <f t="shared" si="552"/>
        <v>0</v>
      </c>
      <c r="EY201" s="167">
        <f t="shared" si="553"/>
        <v>0</v>
      </c>
      <c r="EZ201" s="167">
        <f t="shared" si="554"/>
        <v>0</v>
      </c>
      <c r="FA201" s="167">
        <f t="shared" si="555"/>
        <v>0</v>
      </c>
      <c r="FB201" s="167">
        <f t="shared" si="556"/>
        <v>0</v>
      </c>
      <c r="FC201" s="167">
        <f t="shared" si="557"/>
        <v>0</v>
      </c>
      <c r="FD201" s="167">
        <f t="shared" si="558"/>
        <v>0</v>
      </c>
      <c r="FE201" s="167">
        <f t="shared" si="559"/>
        <v>0</v>
      </c>
      <c r="FG201" s="167">
        <f t="shared" si="560"/>
        <v>0</v>
      </c>
      <c r="FH201" s="167">
        <f t="shared" si="561"/>
        <v>0</v>
      </c>
      <c r="FI201" s="167">
        <f t="shared" si="562"/>
        <v>0</v>
      </c>
      <c r="FJ201" s="167">
        <f t="shared" si="563"/>
        <v>0</v>
      </c>
      <c r="FK201" s="167">
        <f t="shared" si="564"/>
        <v>0</v>
      </c>
      <c r="FL201" s="167">
        <f t="shared" si="565"/>
        <v>0</v>
      </c>
      <c r="FM201" s="167">
        <f t="shared" si="566"/>
        <v>0</v>
      </c>
      <c r="FN201" s="167">
        <f t="shared" si="567"/>
        <v>0</v>
      </c>
      <c r="FO201" s="167">
        <f t="shared" si="568"/>
        <v>0</v>
      </c>
      <c r="FP201" s="167">
        <f t="shared" si="569"/>
        <v>0</v>
      </c>
      <c r="FQ201" s="167">
        <f t="shared" si="570"/>
        <v>0</v>
      </c>
      <c r="FR201" s="167">
        <f t="shared" si="571"/>
        <v>0</v>
      </c>
      <c r="FS201" s="167">
        <f t="shared" si="572"/>
        <v>0</v>
      </c>
      <c r="FT201" s="167">
        <f t="shared" si="573"/>
        <v>0</v>
      </c>
      <c r="FU201" s="167">
        <f t="shared" si="574"/>
        <v>0</v>
      </c>
      <c r="FV201" s="167">
        <f t="shared" si="575"/>
        <v>0</v>
      </c>
      <c r="FX201" s="167">
        <f t="shared" si="576"/>
        <v>0</v>
      </c>
      <c r="FY201" s="167">
        <f t="shared" si="577"/>
        <v>0</v>
      </c>
      <c r="FZ201" s="167">
        <f t="shared" si="578"/>
        <v>0</v>
      </c>
      <c r="GA201" s="167">
        <f t="shared" si="579"/>
        <v>0</v>
      </c>
      <c r="GB201" s="167">
        <f t="shared" si="580"/>
        <v>0</v>
      </c>
      <c r="GC201" s="167">
        <f t="shared" si="581"/>
        <v>0</v>
      </c>
      <c r="GD201" s="167">
        <f t="shared" si="582"/>
        <v>0</v>
      </c>
      <c r="GE201" s="167">
        <f t="shared" si="583"/>
        <v>0</v>
      </c>
      <c r="GF201" s="167">
        <f t="shared" si="584"/>
        <v>0</v>
      </c>
      <c r="GG201" s="167">
        <f t="shared" si="585"/>
        <v>0</v>
      </c>
      <c r="GH201" s="167">
        <f t="shared" si="586"/>
        <v>0</v>
      </c>
      <c r="GI201" s="167">
        <f t="shared" si="587"/>
        <v>0</v>
      </c>
      <c r="GJ201" s="167">
        <f t="shared" si="588"/>
        <v>0</v>
      </c>
      <c r="GK201" s="167">
        <f t="shared" si="589"/>
        <v>0</v>
      </c>
      <c r="GL201" s="167">
        <f t="shared" si="590"/>
        <v>0</v>
      </c>
      <c r="GM201" s="167">
        <f t="shared" si="591"/>
        <v>0</v>
      </c>
      <c r="GO201" s="167" t="e">
        <f t="shared" ca="1" si="643"/>
        <v>#REF!</v>
      </c>
      <c r="GP201" s="167" t="e">
        <f t="shared" ca="1" si="651"/>
        <v>#REF!</v>
      </c>
      <c r="GQ201" s="167" t="e">
        <f t="shared" ca="1" si="651"/>
        <v>#REF!</v>
      </c>
      <c r="GR201" s="167" t="e">
        <f t="shared" ca="1" si="651"/>
        <v>#REF!</v>
      </c>
      <c r="GS201" s="167" t="e">
        <f t="shared" ca="1" si="651"/>
        <v>#REF!</v>
      </c>
      <c r="GT201" s="167" t="e">
        <f t="shared" ca="1" si="651"/>
        <v>#REF!</v>
      </c>
      <c r="GU201" s="167" t="e">
        <f t="shared" ca="1" si="651"/>
        <v>#REF!</v>
      </c>
      <c r="GV201" s="167" t="e">
        <f t="shared" ca="1" si="651"/>
        <v>#REF!</v>
      </c>
      <c r="GW201" s="167" t="e">
        <f t="shared" ca="1" si="651"/>
        <v>#REF!</v>
      </c>
      <c r="GX201" s="167" t="e">
        <f t="shared" ca="1" si="651"/>
        <v>#REF!</v>
      </c>
      <c r="GY201" s="167" t="e">
        <f t="shared" ca="1" si="651"/>
        <v>#REF!</v>
      </c>
      <c r="GZ201" s="167" t="e">
        <f t="shared" ca="1" si="651"/>
        <v>#REF!</v>
      </c>
      <c r="HA201" s="167" t="e">
        <f t="shared" ca="1" si="651"/>
        <v>#REF!</v>
      </c>
      <c r="HB201" s="167" t="e">
        <f t="shared" ca="1" si="651"/>
        <v>#REF!</v>
      </c>
      <c r="HC201" s="167" t="e">
        <f t="shared" ca="1" si="651"/>
        <v>#REF!</v>
      </c>
      <c r="HD201" s="167" t="e">
        <f t="shared" ca="1" si="651"/>
        <v>#REF!</v>
      </c>
      <c r="HF201" s="167" t="e">
        <f t="shared" ca="1" si="493"/>
        <v>#REF!</v>
      </c>
      <c r="HG201" s="167" t="e">
        <f t="shared" ca="1" si="494"/>
        <v>#REF!</v>
      </c>
      <c r="HH201" s="167" t="e">
        <f t="shared" ca="1" si="495"/>
        <v>#REF!</v>
      </c>
      <c r="HI201" s="167" t="e">
        <f t="shared" ca="1" si="496"/>
        <v>#REF!</v>
      </c>
      <c r="HJ201" s="167" t="e">
        <f t="shared" ca="1" si="497"/>
        <v>#REF!</v>
      </c>
      <c r="HK201" s="167" t="e">
        <f t="shared" ca="1" si="498"/>
        <v>#REF!</v>
      </c>
      <c r="HL201" s="167" t="e">
        <f t="shared" ca="1" si="499"/>
        <v>#REF!</v>
      </c>
      <c r="HM201" s="167" t="e">
        <f t="shared" ca="1" si="500"/>
        <v>#REF!</v>
      </c>
      <c r="HN201" s="167" t="e">
        <f t="shared" ca="1" si="501"/>
        <v>#REF!</v>
      </c>
      <c r="HO201" s="167" t="e">
        <f t="shared" ca="1" si="502"/>
        <v>#REF!</v>
      </c>
      <c r="HP201" s="167" t="e">
        <f t="shared" ca="1" si="503"/>
        <v>#REF!</v>
      </c>
      <c r="HQ201" s="167" t="e">
        <f t="shared" ca="1" si="504"/>
        <v>#REF!</v>
      </c>
      <c r="HR201" s="167" t="e">
        <f t="shared" ca="1" si="505"/>
        <v>#REF!</v>
      </c>
      <c r="HS201" s="167" t="e">
        <f t="shared" ca="1" si="506"/>
        <v>#REF!</v>
      </c>
      <c r="HT201" s="167" t="e">
        <f t="shared" ca="1" si="507"/>
        <v>#REF!</v>
      </c>
      <c r="HU201" s="167" t="e">
        <f t="shared" ca="1" si="508"/>
        <v>#REF!</v>
      </c>
      <c r="HW201" s="167" t="e">
        <f t="shared" ca="1" si="509"/>
        <v>#REF!</v>
      </c>
      <c r="HX201" s="167">
        <f t="shared" si="510"/>
        <v>0</v>
      </c>
      <c r="HY201" s="167" t="e">
        <f t="shared" ca="1" si="592"/>
        <v>#REF!</v>
      </c>
      <c r="HZ201" s="219" t="e">
        <f t="shared" ca="1" si="593"/>
        <v>#REF!</v>
      </c>
    </row>
    <row r="202" spans="1:234" s="48" customFormat="1">
      <c r="A202" s="3" t="s">
        <v>394</v>
      </c>
      <c r="B202" s="202" t="str">
        <f>INDEX('Ref1'!$E:$E,MATCH(A202,'Ref1'!$A:$A,0))</f>
        <v>Lincoln</v>
      </c>
      <c r="C202" s="42" t="str">
        <f>INDEX(Data1!B:B,MATCH(A202,Data1!A:A,0))</f>
        <v>SD</v>
      </c>
      <c r="D202" s="253" t="str">
        <f>INDEX(Data1!C:C,MATCH(A202,Data1!A:A,0))</f>
        <v>EM</v>
      </c>
      <c r="E202" s="200" t="str">
        <f>IF($C$6="No","No",IF(COUNTIF(Inputs!$K$359:$K$398,$A202)&gt;0,"Yes","No"))</f>
        <v>No</v>
      </c>
      <c r="F202" s="404"/>
      <c r="G202" s="62">
        <f>INDEX('4_RatesSplit'!K:K,MATCH($A202,'4_RatesSplit'!$A:$A,0))</f>
        <v>0</v>
      </c>
      <c r="H202" s="171">
        <f>INDEX('4_RatesSplit'!L:L,MATCH($A202,'4_RatesSplit'!$A:$A,0))</f>
        <v>0</v>
      </c>
      <c r="I202" s="167">
        <f>INDEX('4_RatesSplit'!M:M,MATCH($A202,'4_RatesSplit'!$A:$A,0))</f>
        <v>0</v>
      </c>
      <c r="J202" s="167">
        <f>INDEX('4_RatesSplit'!N:N,MATCH($A202,'4_RatesSplit'!$A:$A,0))</f>
        <v>0</v>
      </c>
      <c r="K202" s="167">
        <f>INDEX('4_RatesSplit'!O:O,MATCH($A202,'4_RatesSplit'!$A:$A,0))</f>
        <v>0</v>
      </c>
      <c r="L202" s="167">
        <f>INDEX('4_RatesSplit'!P:P,MATCH($A202,'4_RatesSplit'!$A:$A,0))</f>
        <v>0</v>
      </c>
      <c r="M202" s="167">
        <f>INDEX('4_RatesSplit'!Q:Q,MATCH($A202,'4_RatesSplit'!$A:$A,0))</f>
        <v>0</v>
      </c>
      <c r="N202" s="167">
        <f>INDEX('4_RatesSplit'!R:R,MATCH($A202,'4_RatesSplit'!$A:$A,0))</f>
        <v>0</v>
      </c>
      <c r="O202" s="167">
        <f>INDEX('4_RatesSplit'!S:S,MATCH($A202,'4_RatesSplit'!$A:$A,0))</f>
        <v>0</v>
      </c>
      <c r="P202" s="167">
        <f>INDEX('4_RatesSplit'!T:T,MATCH($A202,'4_RatesSplit'!$A:$A,0))</f>
        <v>0</v>
      </c>
      <c r="Q202" s="167">
        <f>INDEX('4_RatesSplit'!U:U,MATCH($A202,'4_RatesSplit'!$A:$A,0))</f>
        <v>0</v>
      </c>
      <c r="R202" s="167">
        <f>INDEX('4_RatesSplit'!V:V,MATCH($A202,'4_RatesSplit'!$A:$A,0))</f>
        <v>0</v>
      </c>
      <c r="S202" s="167">
        <f>INDEX('4_RatesSplit'!W:W,MATCH($A202,'4_RatesSplit'!$A:$A,0))</f>
        <v>0</v>
      </c>
      <c r="T202" s="167">
        <f>INDEX('4_RatesSplit'!X:X,MATCH($A202,'4_RatesSplit'!$A:$A,0))</f>
        <v>0</v>
      </c>
      <c r="U202" s="167">
        <f>INDEX('4_RatesSplit'!Y:Y,MATCH($A202,'4_RatesSplit'!$A:$A,0))</f>
        <v>0</v>
      </c>
      <c r="V202" s="167">
        <f>INDEX('4_RatesSplit'!Z:Z,MATCH($A202,'4_RatesSplit'!$A:$A,0))</f>
        <v>0</v>
      </c>
      <c r="W202" s="167">
        <f>INDEX('4_RatesSplit'!AA:AA,MATCH($A202,'4_RatesSplit'!$A:$A,0))</f>
        <v>0</v>
      </c>
      <c r="X202" s="18"/>
      <c r="Y202" s="168" t="e">
        <f ca="1">INDEX('4_RatesSplit'!AT:AT,MATCH($A202,'4_RatesSplit'!$A:$A,0))</f>
        <v>#REF!</v>
      </c>
      <c r="Z202" s="168" t="e">
        <f ca="1">INDEX('4_RatesSplit'!AU:AU,MATCH($A202,'4_RatesSplit'!$A:$A,0))</f>
        <v>#REF!</v>
      </c>
      <c r="AA202" s="168" t="e">
        <f ca="1">INDEX('4_RatesSplit'!AV:AV,MATCH($A202,'4_RatesSplit'!$A:$A,0))</f>
        <v>#REF!</v>
      </c>
      <c r="AB202" s="168" t="e">
        <f ca="1">INDEX('4_RatesSplit'!AW:AW,MATCH($A202,'4_RatesSplit'!$A:$A,0))</f>
        <v>#REF!</v>
      </c>
      <c r="AC202" s="168" t="e">
        <f ca="1">INDEX('4_RatesSplit'!AX:AX,MATCH($A202,'4_RatesSplit'!$A:$A,0))</f>
        <v>#REF!</v>
      </c>
      <c r="AD202" s="168" t="e">
        <f ca="1">INDEX('4_RatesSplit'!AY:AY,MATCH($A202,'4_RatesSplit'!$A:$A,0))</f>
        <v>#REF!</v>
      </c>
      <c r="AE202" s="168" t="e">
        <f ca="1">INDEX('4_RatesSplit'!AZ:AZ,MATCH($A202,'4_RatesSplit'!$A:$A,0))</f>
        <v>#REF!</v>
      </c>
      <c r="AF202" s="168" t="e">
        <f ca="1">INDEX('4_RatesSplit'!BA:BA,MATCH($A202,'4_RatesSplit'!$A:$A,0))</f>
        <v>#REF!</v>
      </c>
      <c r="AG202" s="168" t="e">
        <f ca="1">INDEX('4_RatesSplit'!BB:BB,MATCH($A202,'4_RatesSplit'!$A:$A,0))</f>
        <v>#REF!</v>
      </c>
      <c r="AH202" s="168" t="e">
        <f ca="1">INDEX('4_RatesSplit'!BC:BC,MATCH($A202,'4_RatesSplit'!$A:$A,0))</f>
        <v>#REF!</v>
      </c>
      <c r="AI202" s="168" t="e">
        <f ca="1">INDEX('4_RatesSplit'!BD:BD,MATCH($A202,'4_RatesSplit'!$A:$A,0))</f>
        <v>#REF!</v>
      </c>
      <c r="AJ202" s="168" t="e">
        <f ca="1">INDEX('4_RatesSplit'!BE:BE,MATCH($A202,'4_RatesSplit'!$A:$A,0))</f>
        <v>#REF!</v>
      </c>
      <c r="AK202" s="168" t="e">
        <f ca="1">INDEX('4_RatesSplit'!BF:BF,MATCH($A202,'4_RatesSplit'!$A:$A,0))</f>
        <v>#REF!</v>
      </c>
      <c r="AL202" s="168" t="e">
        <f ca="1">INDEX('4_RatesSplit'!BG:BG,MATCH($A202,'4_RatesSplit'!$A:$A,0))</f>
        <v>#REF!</v>
      </c>
      <c r="AM202" s="168" t="e">
        <f ca="1">INDEX('4_RatesSplit'!BH:BH,MATCH($A202,'4_RatesSplit'!$A:$A,0))</f>
        <v>#REF!</v>
      </c>
      <c r="AN202" s="198" t="e">
        <f ca="1">INDEX('4_RatesSplit'!BI:BI,MATCH($A202,'4_RatesSplit'!$A:$A,0))</f>
        <v>#REF!</v>
      </c>
      <c r="AO202" s="114"/>
      <c r="AP202" s="167" t="e">
        <f t="shared" ca="1" si="511"/>
        <v>#REF!</v>
      </c>
      <c r="AQ202" s="167" t="e">
        <f t="shared" ca="1" si="512"/>
        <v>#REF!</v>
      </c>
      <c r="AR202" s="167" t="e">
        <f t="shared" ca="1" si="513"/>
        <v>#REF!</v>
      </c>
      <c r="AS202" s="167" t="e">
        <f t="shared" ca="1" si="514"/>
        <v>#REF!</v>
      </c>
      <c r="AT202" s="167" t="e">
        <f t="shared" ca="1" si="515"/>
        <v>#REF!</v>
      </c>
      <c r="AU202" s="167" t="e">
        <f t="shared" ca="1" si="516"/>
        <v>#REF!</v>
      </c>
      <c r="AV202" s="167" t="e">
        <f t="shared" ca="1" si="517"/>
        <v>#REF!</v>
      </c>
      <c r="AW202" s="167" t="e">
        <f t="shared" ca="1" si="518"/>
        <v>#REF!</v>
      </c>
      <c r="AX202" s="167" t="e">
        <f t="shared" ca="1" si="519"/>
        <v>#REF!</v>
      </c>
      <c r="AY202" s="167" t="e">
        <f t="shared" ca="1" si="520"/>
        <v>#REF!</v>
      </c>
      <c r="AZ202" s="167" t="e">
        <f t="shared" ca="1" si="521"/>
        <v>#REF!</v>
      </c>
      <c r="BA202" s="167" t="e">
        <f t="shared" ca="1" si="522"/>
        <v>#REF!</v>
      </c>
      <c r="BB202" s="167" t="e">
        <f t="shared" ca="1" si="523"/>
        <v>#REF!</v>
      </c>
      <c r="BC202" s="167" t="e">
        <f t="shared" ca="1" si="524"/>
        <v>#REF!</v>
      </c>
      <c r="BD202" s="167" t="e">
        <f t="shared" ca="1" si="525"/>
        <v>#REF!</v>
      </c>
      <c r="BE202" s="167" t="e">
        <f t="shared" ca="1" si="526"/>
        <v>#REF!</v>
      </c>
      <c r="BF202" s="18"/>
      <c r="BG202" s="168">
        <f>INDEX('2_Needs'!$F:$F,MATCH($A202,'2_Needs'!$A:$A,0))</f>
        <v>3.0572964126706086E-4</v>
      </c>
      <c r="BH202" s="114"/>
      <c r="BI202" s="167">
        <f t="shared" ref="BI202:BX202" si="657">IF(BI$3="reset",$BG202*BI$6,BH202*(1+$C$4))</f>
        <v>0</v>
      </c>
      <c r="BJ202" s="167">
        <f t="shared" si="657"/>
        <v>0</v>
      </c>
      <c r="BK202" s="167">
        <f t="shared" si="657"/>
        <v>0</v>
      </c>
      <c r="BL202" s="167">
        <f t="shared" si="657"/>
        <v>0</v>
      </c>
      <c r="BM202" s="167">
        <f t="shared" si="657"/>
        <v>0</v>
      </c>
      <c r="BN202" s="167">
        <f t="shared" si="657"/>
        <v>0</v>
      </c>
      <c r="BO202" s="167">
        <f t="shared" si="657"/>
        <v>0</v>
      </c>
      <c r="BP202" s="167">
        <f t="shared" si="657"/>
        <v>0</v>
      </c>
      <c r="BQ202" s="167">
        <f t="shared" si="657"/>
        <v>0</v>
      </c>
      <c r="BR202" s="167">
        <f t="shared" si="657"/>
        <v>0</v>
      </c>
      <c r="BS202" s="167">
        <f t="shared" si="657"/>
        <v>0</v>
      </c>
      <c r="BT202" s="167">
        <f t="shared" si="657"/>
        <v>0</v>
      </c>
      <c r="BU202" s="167">
        <f t="shared" si="657"/>
        <v>0</v>
      </c>
      <c r="BV202" s="167">
        <f t="shared" si="657"/>
        <v>0</v>
      </c>
      <c r="BW202" s="167">
        <f t="shared" si="657"/>
        <v>0</v>
      </c>
      <c r="BX202" s="167">
        <f t="shared" si="657"/>
        <v>0</v>
      </c>
      <c r="BZ202" s="167" t="e">
        <f t="shared" ca="1" si="445"/>
        <v>#REF!</v>
      </c>
      <c r="CA202" s="167" t="e">
        <f t="shared" ca="1" si="446"/>
        <v>#REF!</v>
      </c>
      <c r="CB202" s="167" t="e">
        <f t="shared" ca="1" si="447"/>
        <v>#REF!</v>
      </c>
      <c r="CC202" s="167" t="e">
        <f t="shared" ca="1" si="448"/>
        <v>#REF!</v>
      </c>
      <c r="CD202" s="167" t="e">
        <f t="shared" ca="1" si="449"/>
        <v>#REF!</v>
      </c>
      <c r="CE202" s="167" t="e">
        <f t="shared" ca="1" si="450"/>
        <v>#REF!</v>
      </c>
      <c r="CF202" s="167" t="e">
        <f t="shared" ca="1" si="451"/>
        <v>#REF!</v>
      </c>
      <c r="CG202" s="167" t="e">
        <f t="shared" ca="1" si="452"/>
        <v>#REF!</v>
      </c>
      <c r="CH202" s="167" t="e">
        <f t="shared" ca="1" si="453"/>
        <v>#REF!</v>
      </c>
      <c r="CI202" s="167" t="e">
        <f t="shared" ca="1" si="454"/>
        <v>#REF!</v>
      </c>
      <c r="CJ202" s="167" t="e">
        <f t="shared" ca="1" si="455"/>
        <v>#REF!</v>
      </c>
      <c r="CK202" s="167" t="e">
        <f t="shared" ca="1" si="456"/>
        <v>#REF!</v>
      </c>
      <c r="CL202" s="167" t="e">
        <f t="shared" ca="1" si="457"/>
        <v>#REF!</v>
      </c>
      <c r="CM202" s="167" t="e">
        <f t="shared" ca="1" si="458"/>
        <v>#REF!</v>
      </c>
      <c r="CN202" s="167" t="e">
        <f t="shared" ca="1" si="459"/>
        <v>#REF!</v>
      </c>
      <c r="CO202" s="167" t="e">
        <f t="shared" ca="1" si="460"/>
        <v>#REF!</v>
      </c>
      <c r="CQ202" s="167" t="e">
        <f t="shared" ca="1" si="461"/>
        <v>#REF!</v>
      </c>
      <c r="CR202" s="167" t="e">
        <f t="shared" ca="1" si="462"/>
        <v>#REF!</v>
      </c>
      <c r="CS202" s="167" t="e">
        <f t="shared" ca="1" si="463"/>
        <v>#REF!</v>
      </c>
      <c r="CT202" s="167" t="e">
        <f t="shared" ca="1" si="464"/>
        <v>#REF!</v>
      </c>
      <c r="CU202" s="167" t="e">
        <f t="shared" ca="1" si="465"/>
        <v>#REF!</v>
      </c>
      <c r="CV202" s="167" t="e">
        <f t="shared" ca="1" si="466"/>
        <v>#REF!</v>
      </c>
      <c r="CW202" s="167" t="e">
        <f t="shared" ca="1" si="467"/>
        <v>#REF!</v>
      </c>
      <c r="CX202" s="167" t="e">
        <f t="shared" ca="1" si="468"/>
        <v>#REF!</v>
      </c>
      <c r="CY202" s="167" t="e">
        <f t="shared" ca="1" si="469"/>
        <v>#REF!</v>
      </c>
      <c r="CZ202" s="167" t="e">
        <f t="shared" ca="1" si="470"/>
        <v>#REF!</v>
      </c>
      <c r="DA202" s="167" t="e">
        <f t="shared" ca="1" si="471"/>
        <v>#REF!</v>
      </c>
      <c r="DB202" s="167" t="e">
        <f t="shared" ca="1" si="472"/>
        <v>#REF!</v>
      </c>
      <c r="DC202" s="167" t="e">
        <f t="shared" ca="1" si="473"/>
        <v>#REF!</v>
      </c>
      <c r="DD202" s="167" t="e">
        <f t="shared" ca="1" si="474"/>
        <v>#REF!</v>
      </c>
      <c r="DE202" s="167" t="e">
        <f t="shared" ca="1" si="475"/>
        <v>#REF!</v>
      </c>
      <c r="DF202" s="167" t="e">
        <f t="shared" ca="1" si="476"/>
        <v>#REF!</v>
      </c>
      <c r="DH202" s="167">
        <f t="shared" si="477"/>
        <v>0</v>
      </c>
      <c r="DI202" s="167">
        <f t="shared" si="478"/>
        <v>0</v>
      </c>
      <c r="DJ202" s="167">
        <f t="shared" si="479"/>
        <v>0</v>
      </c>
      <c r="DK202" s="167">
        <f t="shared" si="480"/>
        <v>0</v>
      </c>
      <c r="DL202" s="167">
        <f t="shared" si="481"/>
        <v>0</v>
      </c>
      <c r="DM202" s="167">
        <f t="shared" si="482"/>
        <v>0</v>
      </c>
      <c r="DN202" s="167">
        <f t="shared" si="483"/>
        <v>0</v>
      </c>
      <c r="DO202" s="167">
        <f t="shared" si="484"/>
        <v>0</v>
      </c>
      <c r="DP202" s="167">
        <f t="shared" si="485"/>
        <v>0</v>
      </c>
      <c r="DQ202" s="167">
        <f t="shared" si="486"/>
        <v>0</v>
      </c>
      <c r="DR202" s="167">
        <f t="shared" si="487"/>
        <v>0</v>
      </c>
      <c r="DS202" s="167">
        <f t="shared" si="488"/>
        <v>0</v>
      </c>
      <c r="DT202" s="167">
        <f t="shared" si="489"/>
        <v>0</v>
      </c>
      <c r="DU202" s="167">
        <f t="shared" si="490"/>
        <v>0</v>
      </c>
      <c r="DV202" s="167">
        <f t="shared" si="491"/>
        <v>0</v>
      </c>
      <c r="DW202" s="167">
        <f t="shared" si="492"/>
        <v>0</v>
      </c>
      <c r="DY202" s="167" t="e">
        <f t="shared" ca="1" si="528"/>
        <v>#REF!</v>
      </c>
      <c r="DZ202" s="167" t="e">
        <f t="shared" ca="1" si="529"/>
        <v>#REF!</v>
      </c>
      <c r="EA202" s="167" t="e">
        <f t="shared" ca="1" si="530"/>
        <v>#REF!</v>
      </c>
      <c r="EB202" s="167" t="e">
        <f t="shared" ca="1" si="531"/>
        <v>#REF!</v>
      </c>
      <c r="EC202" s="167" t="e">
        <f t="shared" ca="1" si="532"/>
        <v>#REF!</v>
      </c>
      <c r="ED202" s="167" t="e">
        <f t="shared" ca="1" si="533"/>
        <v>#REF!</v>
      </c>
      <c r="EE202" s="167" t="e">
        <f t="shared" ca="1" si="534"/>
        <v>#REF!</v>
      </c>
      <c r="EF202" s="167" t="e">
        <f t="shared" ca="1" si="535"/>
        <v>#REF!</v>
      </c>
      <c r="EG202" s="167" t="e">
        <f t="shared" ca="1" si="536"/>
        <v>#REF!</v>
      </c>
      <c r="EH202" s="167" t="e">
        <f t="shared" ca="1" si="537"/>
        <v>#REF!</v>
      </c>
      <c r="EI202" s="167" t="e">
        <f t="shared" ca="1" si="538"/>
        <v>#REF!</v>
      </c>
      <c r="EJ202" s="167" t="e">
        <f t="shared" ca="1" si="539"/>
        <v>#REF!</v>
      </c>
      <c r="EK202" s="167" t="e">
        <f t="shared" ca="1" si="540"/>
        <v>#REF!</v>
      </c>
      <c r="EL202" s="167" t="e">
        <f t="shared" ca="1" si="541"/>
        <v>#REF!</v>
      </c>
      <c r="EM202" s="167" t="e">
        <f t="shared" ca="1" si="542"/>
        <v>#REF!</v>
      </c>
      <c r="EN202" s="167" t="e">
        <f t="shared" ca="1" si="543"/>
        <v>#REF!</v>
      </c>
      <c r="EP202" s="167">
        <f t="shared" si="544"/>
        <v>0</v>
      </c>
      <c r="EQ202" s="167">
        <f t="shared" si="545"/>
        <v>0</v>
      </c>
      <c r="ER202" s="167">
        <f t="shared" si="546"/>
        <v>0</v>
      </c>
      <c r="ES202" s="167">
        <f t="shared" si="547"/>
        <v>0</v>
      </c>
      <c r="ET202" s="167">
        <f t="shared" si="548"/>
        <v>0</v>
      </c>
      <c r="EU202" s="167">
        <f t="shared" si="549"/>
        <v>0</v>
      </c>
      <c r="EV202" s="167">
        <f t="shared" si="550"/>
        <v>0</v>
      </c>
      <c r="EW202" s="167">
        <f t="shared" si="551"/>
        <v>0</v>
      </c>
      <c r="EX202" s="167">
        <f t="shared" si="552"/>
        <v>0</v>
      </c>
      <c r="EY202" s="167">
        <f t="shared" si="553"/>
        <v>0</v>
      </c>
      <c r="EZ202" s="167">
        <f t="shared" si="554"/>
        <v>0</v>
      </c>
      <c r="FA202" s="167">
        <f t="shared" si="555"/>
        <v>0</v>
      </c>
      <c r="FB202" s="167">
        <f t="shared" si="556"/>
        <v>0</v>
      </c>
      <c r="FC202" s="167">
        <f t="shared" si="557"/>
        <v>0</v>
      </c>
      <c r="FD202" s="167">
        <f t="shared" si="558"/>
        <v>0</v>
      </c>
      <c r="FE202" s="167">
        <f t="shared" si="559"/>
        <v>0</v>
      </c>
      <c r="FG202" s="167">
        <f t="shared" si="560"/>
        <v>0</v>
      </c>
      <c r="FH202" s="167">
        <f t="shared" si="561"/>
        <v>0</v>
      </c>
      <c r="FI202" s="167">
        <f t="shared" si="562"/>
        <v>0</v>
      </c>
      <c r="FJ202" s="167">
        <f t="shared" si="563"/>
        <v>0</v>
      </c>
      <c r="FK202" s="167">
        <f t="shared" si="564"/>
        <v>0</v>
      </c>
      <c r="FL202" s="167">
        <f t="shared" si="565"/>
        <v>0</v>
      </c>
      <c r="FM202" s="167">
        <f t="shared" si="566"/>
        <v>0</v>
      </c>
      <c r="FN202" s="167">
        <f t="shared" si="567"/>
        <v>0</v>
      </c>
      <c r="FO202" s="167">
        <f t="shared" si="568"/>
        <v>0</v>
      </c>
      <c r="FP202" s="167">
        <f t="shared" si="569"/>
        <v>0</v>
      </c>
      <c r="FQ202" s="167">
        <f t="shared" si="570"/>
        <v>0</v>
      </c>
      <c r="FR202" s="167">
        <f t="shared" si="571"/>
        <v>0</v>
      </c>
      <c r="FS202" s="167">
        <f t="shared" si="572"/>
        <v>0</v>
      </c>
      <c r="FT202" s="167">
        <f t="shared" si="573"/>
        <v>0</v>
      </c>
      <c r="FU202" s="167">
        <f t="shared" si="574"/>
        <v>0</v>
      </c>
      <c r="FV202" s="167">
        <f t="shared" si="575"/>
        <v>0</v>
      </c>
      <c r="FX202" s="167">
        <f t="shared" si="576"/>
        <v>0</v>
      </c>
      <c r="FY202" s="167">
        <f t="shared" si="577"/>
        <v>0</v>
      </c>
      <c r="FZ202" s="167">
        <f t="shared" si="578"/>
        <v>0</v>
      </c>
      <c r="GA202" s="167">
        <f t="shared" si="579"/>
        <v>0</v>
      </c>
      <c r="GB202" s="167">
        <f t="shared" si="580"/>
        <v>0</v>
      </c>
      <c r="GC202" s="167">
        <f t="shared" si="581"/>
        <v>0</v>
      </c>
      <c r="GD202" s="167">
        <f t="shared" si="582"/>
        <v>0</v>
      </c>
      <c r="GE202" s="167">
        <f t="shared" si="583"/>
        <v>0</v>
      </c>
      <c r="GF202" s="167">
        <f t="shared" si="584"/>
        <v>0</v>
      </c>
      <c r="GG202" s="167">
        <f t="shared" si="585"/>
        <v>0</v>
      </c>
      <c r="GH202" s="167">
        <f t="shared" si="586"/>
        <v>0</v>
      </c>
      <c r="GI202" s="167">
        <f t="shared" si="587"/>
        <v>0</v>
      </c>
      <c r="GJ202" s="167">
        <f t="shared" si="588"/>
        <v>0</v>
      </c>
      <c r="GK202" s="167">
        <f t="shared" si="589"/>
        <v>0</v>
      </c>
      <c r="GL202" s="167">
        <f t="shared" si="590"/>
        <v>0</v>
      </c>
      <c r="GM202" s="167">
        <f t="shared" si="591"/>
        <v>0</v>
      </c>
      <c r="GO202" s="167" t="e">
        <f t="shared" ca="1" si="643"/>
        <v>#REF!</v>
      </c>
      <c r="GP202" s="167" t="e">
        <f t="shared" ca="1" si="651"/>
        <v>#REF!</v>
      </c>
      <c r="GQ202" s="167" t="e">
        <f t="shared" ca="1" si="651"/>
        <v>#REF!</v>
      </c>
      <c r="GR202" s="167" t="e">
        <f t="shared" ca="1" si="651"/>
        <v>#REF!</v>
      </c>
      <c r="GS202" s="167" t="e">
        <f t="shared" ca="1" si="651"/>
        <v>#REF!</v>
      </c>
      <c r="GT202" s="167" t="e">
        <f t="shared" ca="1" si="651"/>
        <v>#REF!</v>
      </c>
      <c r="GU202" s="167" t="e">
        <f t="shared" ca="1" si="651"/>
        <v>#REF!</v>
      </c>
      <c r="GV202" s="167" t="e">
        <f t="shared" ca="1" si="651"/>
        <v>#REF!</v>
      </c>
      <c r="GW202" s="167" t="e">
        <f t="shared" ca="1" si="651"/>
        <v>#REF!</v>
      </c>
      <c r="GX202" s="167" t="e">
        <f t="shared" ca="1" si="651"/>
        <v>#REF!</v>
      </c>
      <c r="GY202" s="167" t="e">
        <f t="shared" ca="1" si="651"/>
        <v>#REF!</v>
      </c>
      <c r="GZ202" s="167" t="e">
        <f t="shared" ca="1" si="651"/>
        <v>#REF!</v>
      </c>
      <c r="HA202" s="167" t="e">
        <f t="shared" ca="1" si="651"/>
        <v>#REF!</v>
      </c>
      <c r="HB202" s="167" t="e">
        <f t="shared" ca="1" si="651"/>
        <v>#REF!</v>
      </c>
      <c r="HC202" s="167" t="e">
        <f t="shared" ca="1" si="651"/>
        <v>#REF!</v>
      </c>
      <c r="HD202" s="167" t="e">
        <f t="shared" ca="1" si="651"/>
        <v>#REF!</v>
      </c>
      <c r="HF202" s="167" t="e">
        <f t="shared" ca="1" si="493"/>
        <v>#REF!</v>
      </c>
      <c r="HG202" s="167" t="e">
        <f t="shared" ca="1" si="494"/>
        <v>#REF!</v>
      </c>
      <c r="HH202" s="167" t="e">
        <f t="shared" ca="1" si="495"/>
        <v>#REF!</v>
      </c>
      <c r="HI202" s="167" t="e">
        <f t="shared" ca="1" si="496"/>
        <v>#REF!</v>
      </c>
      <c r="HJ202" s="167" t="e">
        <f t="shared" ca="1" si="497"/>
        <v>#REF!</v>
      </c>
      <c r="HK202" s="167" t="e">
        <f t="shared" ca="1" si="498"/>
        <v>#REF!</v>
      </c>
      <c r="HL202" s="167" t="e">
        <f t="shared" ca="1" si="499"/>
        <v>#REF!</v>
      </c>
      <c r="HM202" s="167" t="e">
        <f t="shared" ca="1" si="500"/>
        <v>#REF!</v>
      </c>
      <c r="HN202" s="167" t="e">
        <f t="shared" ca="1" si="501"/>
        <v>#REF!</v>
      </c>
      <c r="HO202" s="167" t="e">
        <f t="shared" ca="1" si="502"/>
        <v>#REF!</v>
      </c>
      <c r="HP202" s="167" t="e">
        <f t="shared" ca="1" si="503"/>
        <v>#REF!</v>
      </c>
      <c r="HQ202" s="167" t="e">
        <f t="shared" ca="1" si="504"/>
        <v>#REF!</v>
      </c>
      <c r="HR202" s="167" t="e">
        <f t="shared" ca="1" si="505"/>
        <v>#REF!</v>
      </c>
      <c r="HS202" s="167" t="e">
        <f t="shared" ca="1" si="506"/>
        <v>#REF!</v>
      </c>
      <c r="HT202" s="167" t="e">
        <f t="shared" ca="1" si="507"/>
        <v>#REF!</v>
      </c>
      <c r="HU202" s="167" t="e">
        <f t="shared" ca="1" si="508"/>
        <v>#REF!</v>
      </c>
      <c r="HW202" s="167" t="e">
        <f t="shared" ca="1" si="509"/>
        <v>#REF!</v>
      </c>
      <c r="HX202" s="167">
        <f t="shared" si="510"/>
        <v>0</v>
      </c>
      <c r="HY202" s="167" t="e">
        <f t="shared" ca="1" si="592"/>
        <v>#REF!</v>
      </c>
      <c r="HZ202" s="219" t="e">
        <f t="shared" ca="1" si="593"/>
        <v>#REF!</v>
      </c>
    </row>
    <row r="203" spans="1:234" s="48" customFormat="1">
      <c r="A203" s="3" t="s">
        <v>396</v>
      </c>
      <c r="B203" s="202" t="str">
        <f>INDEX('Ref1'!$E:$E,MATCH(A203,'Ref1'!$A:$A,0))</f>
        <v>Lincolnshire</v>
      </c>
      <c r="C203" s="42" t="str">
        <f>INDEX(Data1!B:B,MATCH(A203,Data1!A:A,0))</f>
        <v>SCFIR</v>
      </c>
      <c r="D203" s="253" t="str">
        <f>INDEX(Data1!C:C,MATCH(A203,Data1!A:A,0))</f>
        <v>EM</v>
      </c>
      <c r="E203" s="200" t="str">
        <f>IF($C$6="No","No",IF(COUNTIF(Inputs!$K$359:$K$398,$A203)&gt;0,"Yes","No"))</f>
        <v>No</v>
      </c>
      <c r="F203" s="404"/>
      <c r="G203" s="62">
        <f>INDEX('4_RatesSplit'!K:K,MATCH($A203,'4_RatesSplit'!$A:$A,0))</f>
        <v>0</v>
      </c>
      <c r="H203" s="171">
        <f>INDEX('4_RatesSplit'!L:L,MATCH($A203,'4_RatesSplit'!$A:$A,0))</f>
        <v>0</v>
      </c>
      <c r="I203" s="167">
        <f>INDEX('4_RatesSplit'!M:M,MATCH($A203,'4_RatesSplit'!$A:$A,0))</f>
        <v>0</v>
      </c>
      <c r="J203" s="167">
        <f>INDEX('4_RatesSplit'!N:N,MATCH($A203,'4_RatesSplit'!$A:$A,0))</f>
        <v>0</v>
      </c>
      <c r="K203" s="167">
        <f>INDEX('4_RatesSplit'!O:O,MATCH($A203,'4_RatesSplit'!$A:$A,0))</f>
        <v>0</v>
      </c>
      <c r="L203" s="167">
        <f>INDEX('4_RatesSplit'!P:P,MATCH($A203,'4_RatesSplit'!$A:$A,0))</f>
        <v>0</v>
      </c>
      <c r="M203" s="167">
        <f>INDEX('4_RatesSplit'!Q:Q,MATCH($A203,'4_RatesSplit'!$A:$A,0))</f>
        <v>0</v>
      </c>
      <c r="N203" s="167">
        <f>INDEX('4_RatesSplit'!R:R,MATCH($A203,'4_RatesSplit'!$A:$A,0))</f>
        <v>0</v>
      </c>
      <c r="O203" s="167">
        <f>INDEX('4_RatesSplit'!S:S,MATCH($A203,'4_RatesSplit'!$A:$A,0))</f>
        <v>0</v>
      </c>
      <c r="P203" s="167">
        <f>INDEX('4_RatesSplit'!T:T,MATCH($A203,'4_RatesSplit'!$A:$A,0))</f>
        <v>0</v>
      </c>
      <c r="Q203" s="167">
        <f>INDEX('4_RatesSplit'!U:U,MATCH($A203,'4_RatesSplit'!$A:$A,0))</f>
        <v>0</v>
      </c>
      <c r="R203" s="167">
        <f>INDEX('4_RatesSplit'!V:V,MATCH($A203,'4_RatesSplit'!$A:$A,0))</f>
        <v>0</v>
      </c>
      <c r="S203" s="167">
        <f>INDEX('4_RatesSplit'!W:W,MATCH($A203,'4_RatesSplit'!$A:$A,0))</f>
        <v>0</v>
      </c>
      <c r="T203" s="167">
        <f>INDEX('4_RatesSplit'!X:X,MATCH($A203,'4_RatesSplit'!$A:$A,0))</f>
        <v>0</v>
      </c>
      <c r="U203" s="167">
        <f>INDEX('4_RatesSplit'!Y:Y,MATCH($A203,'4_RatesSplit'!$A:$A,0))</f>
        <v>0</v>
      </c>
      <c r="V203" s="167">
        <f>INDEX('4_RatesSplit'!Z:Z,MATCH($A203,'4_RatesSplit'!$A:$A,0))</f>
        <v>0</v>
      </c>
      <c r="W203" s="167">
        <f>INDEX('4_RatesSplit'!AA:AA,MATCH($A203,'4_RatesSplit'!$A:$A,0))</f>
        <v>0</v>
      </c>
      <c r="X203" s="18"/>
      <c r="Y203" s="168" t="e">
        <f ca="1">INDEX('4_RatesSplit'!AT:AT,MATCH($A203,'4_RatesSplit'!$A:$A,0))</f>
        <v>#REF!</v>
      </c>
      <c r="Z203" s="168" t="e">
        <f ca="1">INDEX('4_RatesSplit'!AU:AU,MATCH($A203,'4_RatesSplit'!$A:$A,0))</f>
        <v>#REF!</v>
      </c>
      <c r="AA203" s="168" t="e">
        <f ca="1">INDEX('4_RatesSplit'!AV:AV,MATCH($A203,'4_RatesSplit'!$A:$A,0))</f>
        <v>#REF!</v>
      </c>
      <c r="AB203" s="168" t="e">
        <f ca="1">INDEX('4_RatesSplit'!AW:AW,MATCH($A203,'4_RatesSplit'!$A:$A,0))</f>
        <v>#REF!</v>
      </c>
      <c r="AC203" s="168" t="e">
        <f ca="1">INDEX('4_RatesSplit'!AX:AX,MATCH($A203,'4_RatesSplit'!$A:$A,0))</f>
        <v>#REF!</v>
      </c>
      <c r="AD203" s="168" t="e">
        <f ca="1">INDEX('4_RatesSplit'!AY:AY,MATCH($A203,'4_RatesSplit'!$A:$A,0))</f>
        <v>#REF!</v>
      </c>
      <c r="AE203" s="168" t="e">
        <f ca="1">INDEX('4_RatesSplit'!AZ:AZ,MATCH($A203,'4_RatesSplit'!$A:$A,0))</f>
        <v>#REF!</v>
      </c>
      <c r="AF203" s="168" t="e">
        <f ca="1">INDEX('4_RatesSplit'!BA:BA,MATCH($A203,'4_RatesSplit'!$A:$A,0))</f>
        <v>#REF!</v>
      </c>
      <c r="AG203" s="168" t="e">
        <f ca="1">INDEX('4_RatesSplit'!BB:BB,MATCH($A203,'4_RatesSplit'!$A:$A,0))</f>
        <v>#REF!</v>
      </c>
      <c r="AH203" s="168" t="e">
        <f ca="1">INDEX('4_RatesSplit'!BC:BC,MATCH($A203,'4_RatesSplit'!$A:$A,0))</f>
        <v>#REF!</v>
      </c>
      <c r="AI203" s="168" t="e">
        <f ca="1">INDEX('4_RatesSplit'!BD:BD,MATCH($A203,'4_RatesSplit'!$A:$A,0))</f>
        <v>#REF!</v>
      </c>
      <c r="AJ203" s="168" t="e">
        <f ca="1">INDEX('4_RatesSplit'!BE:BE,MATCH($A203,'4_RatesSplit'!$A:$A,0))</f>
        <v>#REF!</v>
      </c>
      <c r="AK203" s="168" t="e">
        <f ca="1">INDEX('4_RatesSplit'!BF:BF,MATCH($A203,'4_RatesSplit'!$A:$A,0))</f>
        <v>#REF!</v>
      </c>
      <c r="AL203" s="168" t="e">
        <f ca="1">INDEX('4_RatesSplit'!BG:BG,MATCH($A203,'4_RatesSplit'!$A:$A,0))</f>
        <v>#REF!</v>
      </c>
      <c r="AM203" s="168" t="e">
        <f ca="1">INDEX('4_RatesSplit'!BH:BH,MATCH($A203,'4_RatesSplit'!$A:$A,0))</f>
        <v>#REF!</v>
      </c>
      <c r="AN203" s="198" t="e">
        <f ca="1">INDEX('4_RatesSplit'!BI:BI,MATCH($A203,'4_RatesSplit'!$A:$A,0))</f>
        <v>#REF!</v>
      </c>
      <c r="AO203" s="114"/>
      <c r="AP203" s="167" t="e">
        <f t="shared" ca="1" si="511"/>
        <v>#REF!</v>
      </c>
      <c r="AQ203" s="167" t="e">
        <f t="shared" ca="1" si="512"/>
        <v>#REF!</v>
      </c>
      <c r="AR203" s="167" t="e">
        <f t="shared" ca="1" si="513"/>
        <v>#REF!</v>
      </c>
      <c r="AS203" s="167" t="e">
        <f t="shared" ca="1" si="514"/>
        <v>#REF!</v>
      </c>
      <c r="AT203" s="167" t="e">
        <f t="shared" ca="1" si="515"/>
        <v>#REF!</v>
      </c>
      <c r="AU203" s="167" t="e">
        <f t="shared" ca="1" si="516"/>
        <v>#REF!</v>
      </c>
      <c r="AV203" s="167" t="e">
        <f t="shared" ca="1" si="517"/>
        <v>#REF!</v>
      </c>
      <c r="AW203" s="167" t="e">
        <f t="shared" ca="1" si="518"/>
        <v>#REF!</v>
      </c>
      <c r="AX203" s="167" t="e">
        <f t="shared" ca="1" si="519"/>
        <v>#REF!</v>
      </c>
      <c r="AY203" s="167" t="e">
        <f t="shared" ca="1" si="520"/>
        <v>#REF!</v>
      </c>
      <c r="AZ203" s="167" t="e">
        <f t="shared" ca="1" si="521"/>
        <v>#REF!</v>
      </c>
      <c r="BA203" s="167" t="e">
        <f t="shared" ca="1" si="522"/>
        <v>#REF!</v>
      </c>
      <c r="BB203" s="167" t="e">
        <f t="shared" ca="1" si="523"/>
        <v>#REF!</v>
      </c>
      <c r="BC203" s="167" t="e">
        <f t="shared" ca="1" si="524"/>
        <v>#REF!</v>
      </c>
      <c r="BD203" s="167" t="e">
        <f t="shared" ca="1" si="525"/>
        <v>#REF!</v>
      </c>
      <c r="BE203" s="167" t="e">
        <f t="shared" ca="1" si="526"/>
        <v>#REF!</v>
      </c>
      <c r="BF203" s="18"/>
      <c r="BG203" s="168">
        <f>INDEX('2_Needs'!$F:$F,MATCH($A203,'2_Needs'!$A:$A,0))</f>
        <v>8.9344876490792275E-3</v>
      </c>
      <c r="BH203" s="114"/>
      <c r="BI203" s="167">
        <f t="shared" ref="BI203:BX203" si="658">IF(BI$3="reset",$BG203*BI$6,BH203*(1+$C$4))</f>
        <v>0</v>
      </c>
      <c r="BJ203" s="167">
        <f t="shared" si="658"/>
        <v>0</v>
      </c>
      <c r="BK203" s="167">
        <f t="shared" si="658"/>
        <v>0</v>
      </c>
      <c r="BL203" s="167">
        <f t="shared" si="658"/>
        <v>0</v>
      </c>
      <c r="BM203" s="167">
        <f t="shared" si="658"/>
        <v>0</v>
      </c>
      <c r="BN203" s="167">
        <f t="shared" si="658"/>
        <v>0</v>
      </c>
      <c r="BO203" s="167">
        <f t="shared" si="658"/>
        <v>0</v>
      </c>
      <c r="BP203" s="167">
        <f t="shared" si="658"/>
        <v>0</v>
      </c>
      <c r="BQ203" s="167">
        <f t="shared" si="658"/>
        <v>0</v>
      </c>
      <c r="BR203" s="167">
        <f t="shared" si="658"/>
        <v>0</v>
      </c>
      <c r="BS203" s="167">
        <f t="shared" si="658"/>
        <v>0</v>
      </c>
      <c r="BT203" s="167">
        <f t="shared" si="658"/>
        <v>0</v>
      </c>
      <c r="BU203" s="167">
        <f t="shared" si="658"/>
        <v>0</v>
      </c>
      <c r="BV203" s="167">
        <f t="shared" si="658"/>
        <v>0</v>
      </c>
      <c r="BW203" s="167">
        <f t="shared" si="658"/>
        <v>0</v>
      </c>
      <c r="BX203" s="167">
        <f t="shared" si="658"/>
        <v>0</v>
      </c>
      <c r="BZ203" s="167" t="e">
        <f t="shared" ca="1" si="445"/>
        <v>#REF!</v>
      </c>
      <c r="CA203" s="167" t="e">
        <f t="shared" ca="1" si="446"/>
        <v>#REF!</v>
      </c>
      <c r="CB203" s="167" t="e">
        <f t="shared" ca="1" si="447"/>
        <v>#REF!</v>
      </c>
      <c r="CC203" s="167" t="e">
        <f t="shared" ca="1" si="448"/>
        <v>#REF!</v>
      </c>
      <c r="CD203" s="167" t="e">
        <f t="shared" ca="1" si="449"/>
        <v>#REF!</v>
      </c>
      <c r="CE203" s="167" t="e">
        <f t="shared" ca="1" si="450"/>
        <v>#REF!</v>
      </c>
      <c r="CF203" s="167" t="e">
        <f t="shared" ca="1" si="451"/>
        <v>#REF!</v>
      </c>
      <c r="CG203" s="167" t="e">
        <f t="shared" ca="1" si="452"/>
        <v>#REF!</v>
      </c>
      <c r="CH203" s="167" t="e">
        <f t="shared" ca="1" si="453"/>
        <v>#REF!</v>
      </c>
      <c r="CI203" s="167" t="e">
        <f t="shared" ca="1" si="454"/>
        <v>#REF!</v>
      </c>
      <c r="CJ203" s="167" t="e">
        <f t="shared" ca="1" si="455"/>
        <v>#REF!</v>
      </c>
      <c r="CK203" s="167" t="e">
        <f t="shared" ca="1" si="456"/>
        <v>#REF!</v>
      </c>
      <c r="CL203" s="167" t="e">
        <f t="shared" ca="1" si="457"/>
        <v>#REF!</v>
      </c>
      <c r="CM203" s="167" t="e">
        <f t="shared" ca="1" si="458"/>
        <v>#REF!</v>
      </c>
      <c r="CN203" s="167" t="e">
        <f t="shared" ca="1" si="459"/>
        <v>#REF!</v>
      </c>
      <c r="CO203" s="167" t="e">
        <f t="shared" ca="1" si="460"/>
        <v>#REF!</v>
      </c>
      <c r="CQ203" s="167" t="e">
        <f t="shared" ca="1" si="461"/>
        <v>#REF!</v>
      </c>
      <c r="CR203" s="167" t="e">
        <f t="shared" ca="1" si="462"/>
        <v>#REF!</v>
      </c>
      <c r="CS203" s="167" t="e">
        <f t="shared" ca="1" si="463"/>
        <v>#REF!</v>
      </c>
      <c r="CT203" s="167" t="e">
        <f t="shared" ca="1" si="464"/>
        <v>#REF!</v>
      </c>
      <c r="CU203" s="167" t="e">
        <f t="shared" ca="1" si="465"/>
        <v>#REF!</v>
      </c>
      <c r="CV203" s="167" t="e">
        <f t="shared" ca="1" si="466"/>
        <v>#REF!</v>
      </c>
      <c r="CW203" s="167" t="e">
        <f t="shared" ca="1" si="467"/>
        <v>#REF!</v>
      </c>
      <c r="CX203" s="167" t="e">
        <f t="shared" ca="1" si="468"/>
        <v>#REF!</v>
      </c>
      <c r="CY203" s="167" t="e">
        <f t="shared" ca="1" si="469"/>
        <v>#REF!</v>
      </c>
      <c r="CZ203" s="167" t="e">
        <f t="shared" ca="1" si="470"/>
        <v>#REF!</v>
      </c>
      <c r="DA203" s="167" t="e">
        <f t="shared" ca="1" si="471"/>
        <v>#REF!</v>
      </c>
      <c r="DB203" s="167" t="e">
        <f t="shared" ca="1" si="472"/>
        <v>#REF!</v>
      </c>
      <c r="DC203" s="167" t="e">
        <f t="shared" ca="1" si="473"/>
        <v>#REF!</v>
      </c>
      <c r="DD203" s="167" t="e">
        <f t="shared" ca="1" si="474"/>
        <v>#REF!</v>
      </c>
      <c r="DE203" s="167" t="e">
        <f t="shared" ca="1" si="475"/>
        <v>#REF!</v>
      </c>
      <c r="DF203" s="167" t="e">
        <f t="shared" ca="1" si="476"/>
        <v>#REF!</v>
      </c>
      <c r="DH203" s="167">
        <f t="shared" si="477"/>
        <v>0</v>
      </c>
      <c r="DI203" s="167">
        <f t="shared" si="478"/>
        <v>0</v>
      </c>
      <c r="DJ203" s="167">
        <f t="shared" si="479"/>
        <v>0</v>
      </c>
      <c r="DK203" s="167">
        <f t="shared" si="480"/>
        <v>0</v>
      </c>
      <c r="DL203" s="167">
        <f t="shared" si="481"/>
        <v>0</v>
      </c>
      <c r="DM203" s="167">
        <f t="shared" si="482"/>
        <v>0</v>
      </c>
      <c r="DN203" s="167">
        <f t="shared" si="483"/>
        <v>0</v>
      </c>
      <c r="DO203" s="167">
        <f t="shared" si="484"/>
        <v>0</v>
      </c>
      <c r="DP203" s="167">
        <f t="shared" si="485"/>
        <v>0</v>
      </c>
      <c r="DQ203" s="167">
        <f t="shared" si="486"/>
        <v>0</v>
      </c>
      <c r="DR203" s="167">
        <f t="shared" si="487"/>
        <v>0</v>
      </c>
      <c r="DS203" s="167">
        <f t="shared" si="488"/>
        <v>0</v>
      </c>
      <c r="DT203" s="167">
        <f t="shared" si="489"/>
        <v>0</v>
      </c>
      <c r="DU203" s="167">
        <f t="shared" si="490"/>
        <v>0</v>
      </c>
      <c r="DV203" s="167">
        <f t="shared" si="491"/>
        <v>0</v>
      </c>
      <c r="DW203" s="167">
        <f t="shared" si="492"/>
        <v>0</v>
      </c>
      <c r="DY203" s="167" t="e">
        <f t="shared" ca="1" si="528"/>
        <v>#REF!</v>
      </c>
      <c r="DZ203" s="167" t="e">
        <f t="shared" ca="1" si="529"/>
        <v>#REF!</v>
      </c>
      <c r="EA203" s="167" t="e">
        <f t="shared" ca="1" si="530"/>
        <v>#REF!</v>
      </c>
      <c r="EB203" s="167" t="e">
        <f t="shared" ca="1" si="531"/>
        <v>#REF!</v>
      </c>
      <c r="EC203" s="167" t="e">
        <f t="shared" ca="1" si="532"/>
        <v>#REF!</v>
      </c>
      <c r="ED203" s="167" t="e">
        <f t="shared" ca="1" si="533"/>
        <v>#REF!</v>
      </c>
      <c r="EE203" s="167" t="e">
        <f t="shared" ca="1" si="534"/>
        <v>#REF!</v>
      </c>
      <c r="EF203" s="167" t="e">
        <f t="shared" ca="1" si="535"/>
        <v>#REF!</v>
      </c>
      <c r="EG203" s="167" t="e">
        <f t="shared" ca="1" si="536"/>
        <v>#REF!</v>
      </c>
      <c r="EH203" s="167" t="e">
        <f t="shared" ca="1" si="537"/>
        <v>#REF!</v>
      </c>
      <c r="EI203" s="167" t="e">
        <f t="shared" ca="1" si="538"/>
        <v>#REF!</v>
      </c>
      <c r="EJ203" s="167" t="e">
        <f t="shared" ca="1" si="539"/>
        <v>#REF!</v>
      </c>
      <c r="EK203" s="167" t="e">
        <f t="shared" ca="1" si="540"/>
        <v>#REF!</v>
      </c>
      <c r="EL203" s="167" t="e">
        <f t="shared" ca="1" si="541"/>
        <v>#REF!</v>
      </c>
      <c r="EM203" s="167" t="e">
        <f t="shared" ca="1" si="542"/>
        <v>#REF!</v>
      </c>
      <c r="EN203" s="167" t="e">
        <f t="shared" ca="1" si="543"/>
        <v>#REF!</v>
      </c>
      <c r="EP203" s="167">
        <f t="shared" si="544"/>
        <v>0</v>
      </c>
      <c r="EQ203" s="167">
        <f t="shared" si="545"/>
        <v>0</v>
      </c>
      <c r="ER203" s="167">
        <f t="shared" si="546"/>
        <v>0</v>
      </c>
      <c r="ES203" s="167">
        <f t="shared" si="547"/>
        <v>0</v>
      </c>
      <c r="ET203" s="167">
        <f t="shared" si="548"/>
        <v>0</v>
      </c>
      <c r="EU203" s="167">
        <f t="shared" si="549"/>
        <v>0</v>
      </c>
      <c r="EV203" s="167">
        <f t="shared" si="550"/>
        <v>0</v>
      </c>
      <c r="EW203" s="167">
        <f t="shared" si="551"/>
        <v>0</v>
      </c>
      <c r="EX203" s="167">
        <f t="shared" si="552"/>
        <v>0</v>
      </c>
      <c r="EY203" s="167">
        <f t="shared" si="553"/>
        <v>0</v>
      </c>
      <c r="EZ203" s="167">
        <f t="shared" si="554"/>
        <v>0</v>
      </c>
      <c r="FA203" s="167">
        <f t="shared" si="555"/>
        <v>0</v>
      </c>
      <c r="FB203" s="167">
        <f t="shared" si="556"/>
        <v>0</v>
      </c>
      <c r="FC203" s="167">
        <f t="shared" si="557"/>
        <v>0</v>
      </c>
      <c r="FD203" s="167">
        <f t="shared" si="558"/>
        <v>0</v>
      </c>
      <c r="FE203" s="167">
        <f t="shared" si="559"/>
        <v>0</v>
      </c>
      <c r="FG203" s="167">
        <f t="shared" si="560"/>
        <v>0</v>
      </c>
      <c r="FH203" s="167">
        <f t="shared" si="561"/>
        <v>0</v>
      </c>
      <c r="FI203" s="167">
        <f t="shared" si="562"/>
        <v>0</v>
      </c>
      <c r="FJ203" s="167">
        <f t="shared" si="563"/>
        <v>0</v>
      </c>
      <c r="FK203" s="167">
        <f t="shared" si="564"/>
        <v>0</v>
      </c>
      <c r="FL203" s="167">
        <f t="shared" si="565"/>
        <v>0</v>
      </c>
      <c r="FM203" s="167">
        <f t="shared" si="566"/>
        <v>0</v>
      </c>
      <c r="FN203" s="167">
        <f t="shared" si="567"/>
        <v>0</v>
      </c>
      <c r="FO203" s="167">
        <f t="shared" si="568"/>
        <v>0</v>
      </c>
      <c r="FP203" s="167">
        <f t="shared" si="569"/>
        <v>0</v>
      </c>
      <c r="FQ203" s="167">
        <f t="shared" si="570"/>
        <v>0</v>
      </c>
      <c r="FR203" s="167">
        <f t="shared" si="571"/>
        <v>0</v>
      </c>
      <c r="FS203" s="167">
        <f t="shared" si="572"/>
        <v>0</v>
      </c>
      <c r="FT203" s="167">
        <f t="shared" si="573"/>
        <v>0</v>
      </c>
      <c r="FU203" s="167">
        <f t="shared" si="574"/>
        <v>0</v>
      </c>
      <c r="FV203" s="167">
        <f t="shared" si="575"/>
        <v>0</v>
      </c>
      <c r="FX203" s="167">
        <f t="shared" si="576"/>
        <v>0</v>
      </c>
      <c r="FY203" s="167">
        <f t="shared" si="577"/>
        <v>0</v>
      </c>
      <c r="FZ203" s="167">
        <f t="shared" si="578"/>
        <v>0</v>
      </c>
      <c r="GA203" s="167">
        <f t="shared" si="579"/>
        <v>0</v>
      </c>
      <c r="GB203" s="167">
        <f t="shared" si="580"/>
        <v>0</v>
      </c>
      <c r="GC203" s="167">
        <f t="shared" si="581"/>
        <v>0</v>
      </c>
      <c r="GD203" s="167">
        <f t="shared" si="582"/>
        <v>0</v>
      </c>
      <c r="GE203" s="167">
        <f t="shared" si="583"/>
        <v>0</v>
      </c>
      <c r="GF203" s="167">
        <f t="shared" si="584"/>
        <v>0</v>
      </c>
      <c r="GG203" s="167">
        <f t="shared" si="585"/>
        <v>0</v>
      </c>
      <c r="GH203" s="167">
        <f t="shared" si="586"/>
        <v>0</v>
      </c>
      <c r="GI203" s="167">
        <f t="shared" si="587"/>
        <v>0</v>
      </c>
      <c r="GJ203" s="167">
        <f t="shared" si="588"/>
        <v>0</v>
      </c>
      <c r="GK203" s="167">
        <f t="shared" si="589"/>
        <v>0</v>
      </c>
      <c r="GL203" s="167">
        <f t="shared" si="590"/>
        <v>0</v>
      </c>
      <c r="GM203" s="167">
        <f t="shared" si="591"/>
        <v>0</v>
      </c>
      <c r="GO203" s="167" t="e">
        <f t="shared" ca="1" si="643"/>
        <v>#REF!</v>
      </c>
      <c r="GP203" s="167" t="e">
        <f t="shared" ca="1" si="651"/>
        <v>#REF!</v>
      </c>
      <c r="GQ203" s="167" t="e">
        <f t="shared" ca="1" si="651"/>
        <v>#REF!</v>
      </c>
      <c r="GR203" s="167" t="e">
        <f t="shared" ca="1" si="651"/>
        <v>#REF!</v>
      </c>
      <c r="GS203" s="167" t="e">
        <f t="shared" ca="1" si="651"/>
        <v>#REF!</v>
      </c>
      <c r="GT203" s="167" t="e">
        <f t="shared" ca="1" si="651"/>
        <v>#REF!</v>
      </c>
      <c r="GU203" s="167" t="e">
        <f t="shared" ca="1" si="651"/>
        <v>#REF!</v>
      </c>
      <c r="GV203" s="167" t="e">
        <f t="shared" ca="1" si="651"/>
        <v>#REF!</v>
      </c>
      <c r="GW203" s="167" t="e">
        <f t="shared" ca="1" si="651"/>
        <v>#REF!</v>
      </c>
      <c r="GX203" s="167" t="e">
        <f t="shared" ca="1" si="651"/>
        <v>#REF!</v>
      </c>
      <c r="GY203" s="167" t="e">
        <f t="shared" ca="1" si="651"/>
        <v>#REF!</v>
      </c>
      <c r="GZ203" s="167" t="e">
        <f t="shared" ca="1" si="651"/>
        <v>#REF!</v>
      </c>
      <c r="HA203" s="167" t="e">
        <f t="shared" ca="1" si="651"/>
        <v>#REF!</v>
      </c>
      <c r="HB203" s="167" t="e">
        <f t="shared" ca="1" si="651"/>
        <v>#REF!</v>
      </c>
      <c r="HC203" s="167" t="e">
        <f t="shared" ca="1" si="651"/>
        <v>#REF!</v>
      </c>
      <c r="HD203" s="167" t="e">
        <f t="shared" ca="1" si="651"/>
        <v>#REF!</v>
      </c>
      <c r="HF203" s="167" t="e">
        <f t="shared" ca="1" si="493"/>
        <v>#REF!</v>
      </c>
      <c r="HG203" s="167" t="e">
        <f t="shared" ca="1" si="494"/>
        <v>#REF!</v>
      </c>
      <c r="HH203" s="167" t="e">
        <f t="shared" ca="1" si="495"/>
        <v>#REF!</v>
      </c>
      <c r="HI203" s="167" t="e">
        <f t="shared" ca="1" si="496"/>
        <v>#REF!</v>
      </c>
      <c r="HJ203" s="167" t="e">
        <f t="shared" ca="1" si="497"/>
        <v>#REF!</v>
      </c>
      <c r="HK203" s="167" t="e">
        <f t="shared" ca="1" si="498"/>
        <v>#REF!</v>
      </c>
      <c r="HL203" s="167" t="e">
        <f t="shared" ca="1" si="499"/>
        <v>#REF!</v>
      </c>
      <c r="HM203" s="167" t="e">
        <f t="shared" ca="1" si="500"/>
        <v>#REF!</v>
      </c>
      <c r="HN203" s="167" t="e">
        <f t="shared" ca="1" si="501"/>
        <v>#REF!</v>
      </c>
      <c r="HO203" s="167" t="e">
        <f t="shared" ca="1" si="502"/>
        <v>#REF!</v>
      </c>
      <c r="HP203" s="167" t="e">
        <f t="shared" ca="1" si="503"/>
        <v>#REF!</v>
      </c>
      <c r="HQ203" s="167" t="e">
        <f t="shared" ca="1" si="504"/>
        <v>#REF!</v>
      </c>
      <c r="HR203" s="167" t="e">
        <f t="shared" ca="1" si="505"/>
        <v>#REF!</v>
      </c>
      <c r="HS203" s="167" t="e">
        <f t="shared" ca="1" si="506"/>
        <v>#REF!</v>
      </c>
      <c r="HT203" s="167" t="e">
        <f t="shared" ca="1" si="507"/>
        <v>#REF!</v>
      </c>
      <c r="HU203" s="167" t="e">
        <f t="shared" ca="1" si="508"/>
        <v>#REF!</v>
      </c>
      <c r="HW203" s="167" t="e">
        <f t="shared" ca="1" si="509"/>
        <v>#REF!</v>
      </c>
      <c r="HX203" s="167">
        <f t="shared" si="510"/>
        <v>0</v>
      </c>
      <c r="HY203" s="167" t="e">
        <f t="shared" ca="1" si="592"/>
        <v>#REF!</v>
      </c>
      <c r="HZ203" s="219" t="e">
        <f t="shared" ca="1" si="593"/>
        <v>#REF!</v>
      </c>
    </row>
    <row r="204" spans="1:234" s="48" customFormat="1">
      <c r="A204" s="3" t="s">
        <v>398</v>
      </c>
      <c r="B204" s="202" t="str">
        <f>INDEX('Ref1'!$E:$E,MATCH(A204,'Ref1'!$A:$A,0))</f>
        <v>Liverpool</v>
      </c>
      <c r="C204" s="42" t="str">
        <f>INDEX(Data1!B:B,MATCH(A204,Data1!A:A,0))</f>
        <v>MD</v>
      </c>
      <c r="D204" s="253" t="str">
        <f>INDEX(Data1!C:C,MATCH(A204,Data1!A:A,0))</f>
        <v>NW</v>
      </c>
      <c r="E204" s="200" t="str">
        <f>IF($C$6="No","No",IF(COUNTIF(Inputs!$K$359:$K$398,$A204)&gt;0,"Yes","No"))</f>
        <v>No</v>
      </c>
      <c r="F204" s="404"/>
      <c r="G204" s="62">
        <f>INDEX('4_RatesSplit'!K:K,MATCH($A204,'4_RatesSplit'!$A:$A,0))</f>
        <v>0</v>
      </c>
      <c r="H204" s="171">
        <f>INDEX('4_RatesSplit'!L:L,MATCH($A204,'4_RatesSplit'!$A:$A,0))</f>
        <v>0</v>
      </c>
      <c r="I204" s="167">
        <f>INDEX('4_RatesSplit'!M:M,MATCH($A204,'4_RatesSplit'!$A:$A,0))</f>
        <v>0</v>
      </c>
      <c r="J204" s="167">
        <f>INDEX('4_RatesSplit'!N:N,MATCH($A204,'4_RatesSplit'!$A:$A,0))</f>
        <v>0</v>
      </c>
      <c r="K204" s="167">
        <f>INDEX('4_RatesSplit'!O:O,MATCH($A204,'4_RatesSplit'!$A:$A,0))</f>
        <v>0</v>
      </c>
      <c r="L204" s="167">
        <f>INDEX('4_RatesSplit'!P:P,MATCH($A204,'4_RatesSplit'!$A:$A,0))</f>
        <v>0</v>
      </c>
      <c r="M204" s="167">
        <f>INDEX('4_RatesSplit'!Q:Q,MATCH($A204,'4_RatesSplit'!$A:$A,0))</f>
        <v>0</v>
      </c>
      <c r="N204" s="167">
        <f>INDEX('4_RatesSplit'!R:R,MATCH($A204,'4_RatesSplit'!$A:$A,0))</f>
        <v>0</v>
      </c>
      <c r="O204" s="167">
        <f>INDEX('4_RatesSplit'!S:S,MATCH($A204,'4_RatesSplit'!$A:$A,0))</f>
        <v>0</v>
      </c>
      <c r="P204" s="167">
        <f>INDEX('4_RatesSplit'!T:T,MATCH($A204,'4_RatesSplit'!$A:$A,0))</f>
        <v>0</v>
      </c>
      <c r="Q204" s="167">
        <f>INDEX('4_RatesSplit'!U:U,MATCH($A204,'4_RatesSplit'!$A:$A,0))</f>
        <v>0</v>
      </c>
      <c r="R204" s="167">
        <f>INDEX('4_RatesSplit'!V:V,MATCH($A204,'4_RatesSplit'!$A:$A,0))</f>
        <v>0</v>
      </c>
      <c r="S204" s="167">
        <f>INDEX('4_RatesSplit'!W:W,MATCH($A204,'4_RatesSplit'!$A:$A,0))</f>
        <v>0</v>
      </c>
      <c r="T204" s="167">
        <f>INDEX('4_RatesSplit'!X:X,MATCH($A204,'4_RatesSplit'!$A:$A,0))</f>
        <v>0</v>
      </c>
      <c r="U204" s="167">
        <f>INDEX('4_RatesSplit'!Y:Y,MATCH($A204,'4_RatesSplit'!$A:$A,0))</f>
        <v>0</v>
      </c>
      <c r="V204" s="167">
        <f>INDEX('4_RatesSplit'!Z:Z,MATCH($A204,'4_RatesSplit'!$A:$A,0))</f>
        <v>0</v>
      </c>
      <c r="W204" s="167">
        <f>INDEX('4_RatesSplit'!AA:AA,MATCH($A204,'4_RatesSplit'!$A:$A,0))</f>
        <v>0</v>
      </c>
      <c r="X204" s="18"/>
      <c r="Y204" s="168" t="e">
        <f ca="1">INDEX('4_RatesSplit'!AT:AT,MATCH($A204,'4_RatesSplit'!$A:$A,0))</f>
        <v>#REF!</v>
      </c>
      <c r="Z204" s="168" t="e">
        <f ca="1">INDEX('4_RatesSplit'!AU:AU,MATCH($A204,'4_RatesSplit'!$A:$A,0))</f>
        <v>#REF!</v>
      </c>
      <c r="AA204" s="168" t="e">
        <f ca="1">INDEX('4_RatesSplit'!AV:AV,MATCH($A204,'4_RatesSplit'!$A:$A,0))</f>
        <v>#REF!</v>
      </c>
      <c r="AB204" s="168" t="e">
        <f ca="1">INDEX('4_RatesSplit'!AW:AW,MATCH($A204,'4_RatesSplit'!$A:$A,0))</f>
        <v>#REF!</v>
      </c>
      <c r="AC204" s="168" t="e">
        <f ca="1">INDEX('4_RatesSplit'!AX:AX,MATCH($A204,'4_RatesSplit'!$A:$A,0))</f>
        <v>#REF!</v>
      </c>
      <c r="AD204" s="168" t="e">
        <f ca="1">INDEX('4_RatesSplit'!AY:AY,MATCH($A204,'4_RatesSplit'!$A:$A,0))</f>
        <v>#REF!</v>
      </c>
      <c r="AE204" s="168" t="e">
        <f ca="1">INDEX('4_RatesSplit'!AZ:AZ,MATCH($A204,'4_RatesSplit'!$A:$A,0))</f>
        <v>#REF!</v>
      </c>
      <c r="AF204" s="168" t="e">
        <f ca="1">INDEX('4_RatesSplit'!BA:BA,MATCH($A204,'4_RatesSplit'!$A:$A,0))</f>
        <v>#REF!</v>
      </c>
      <c r="AG204" s="168" t="e">
        <f ca="1">INDEX('4_RatesSplit'!BB:BB,MATCH($A204,'4_RatesSplit'!$A:$A,0))</f>
        <v>#REF!</v>
      </c>
      <c r="AH204" s="168" t="e">
        <f ca="1">INDEX('4_RatesSplit'!BC:BC,MATCH($A204,'4_RatesSplit'!$A:$A,0))</f>
        <v>#REF!</v>
      </c>
      <c r="AI204" s="168" t="e">
        <f ca="1">INDEX('4_RatesSplit'!BD:BD,MATCH($A204,'4_RatesSplit'!$A:$A,0))</f>
        <v>#REF!</v>
      </c>
      <c r="AJ204" s="168" t="e">
        <f ca="1">INDEX('4_RatesSplit'!BE:BE,MATCH($A204,'4_RatesSplit'!$A:$A,0))</f>
        <v>#REF!</v>
      </c>
      <c r="AK204" s="168" t="e">
        <f ca="1">INDEX('4_RatesSplit'!BF:BF,MATCH($A204,'4_RatesSplit'!$A:$A,0))</f>
        <v>#REF!</v>
      </c>
      <c r="AL204" s="168" t="e">
        <f ca="1">INDEX('4_RatesSplit'!BG:BG,MATCH($A204,'4_RatesSplit'!$A:$A,0))</f>
        <v>#REF!</v>
      </c>
      <c r="AM204" s="168" t="e">
        <f ca="1">INDEX('4_RatesSplit'!BH:BH,MATCH($A204,'4_RatesSplit'!$A:$A,0))</f>
        <v>#REF!</v>
      </c>
      <c r="AN204" s="198" t="e">
        <f ca="1">INDEX('4_RatesSplit'!BI:BI,MATCH($A204,'4_RatesSplit'!$A:$A,0))</f>
        <v>#REF!</v>
      </c>
      <c r="AO204" s="114"/>
      <c r="AP204" s="167" t="e">
        <f t="shared" ca="1" si="511"/>
        <v>#REF!</v>
      </c>
      <c r="AQ204" s="167" t="e">
        <f t="shared" ca="1" si="512"/>
        <v>#REF!</v>
      </c>
      <c r="AR204" s="167" t="e">
        <f t="shared" ca="1" si="513"/>
        <v>#REF!</v>
      </c>
      <c r="AS204" s="167" t="e">
        <f t="shared" ca="1" si="514"/>
        <v>#REF!</v>
      </c>
      <c r="AT204" s="167" t="e">
        <f t="shared" ca="1" si="515"/>
        <v>#REF!</v>
      </c>
      <c r="AU204" s="167" t="e">
        <f t="shared" ca="1" si="516"/>
        <v>#REF!</v>
      </c>
      <c r="AV204" s="167" t="e">
        <f t="shared" ca="1" si="517"/>
        <v>#REF!</v>
      </c>
      <c r="AW204" s="167" t="e">
        <f t="shared" ca="1" si="518"/>
        <v>#REF!</v>
      </c>
      <c r="AX204" s="167" t="e">
        <f t="shared" ca="1" si="519"/>
        <v>#REF!</v>
      </c>
      <c r="AY204" s="167" t="e">
        <f t="shared" ca="1" si="520"/>
        <v>#REF!</v>
      </c>
      <c r="AZ204" s="167" t="e">
        <f t="shared" ca="1" si="521"/>
        <v>#REF!</v>
      </c>
      <c r="BA204" s="167" t="e">
        <f t="shared" ca="1" si="522"/>
        <v>#REF!</v>
      </c>
      <c r="BB204" s="167" t="e">
        <f t="shared" ca="1" si="523"/>
        <v>#REF!</v>
      </c>
      <c r="BC204" s="167" t="e">
        <f t="shared" ca="1" si="524"/>
        <v>#REF!</v>
      </c>
      <c r="BD204" s="167" t="e">
        <f t="shared" ca="1" si="525"/>
        <v>#REF!</v>
      </c>
      <c r="BE204" s="167" t="e">
        <f t="shared" ca="1" si="526"/>
        <v>#REF!</v>
      </c>
      <c r="BF204" s="18"/>
      <c r="BG204" s="168">
        <f>INDEX('2_Needs'!$F:$F,MATCH($A204,'2_Needs'!$A:$A,0))</f>
        <v>1.4164087872248932E-2</v>
      </c>
      <c r="BH204" s="114"/>
      <c r="BI204" s="167">
        <f t="shared" ref="BI204:BX204" si="659">IF(BI$3="reset",$BG204*BI$6,BH204*(1+$C$4))</f>
        <v>0</v>
      </c>
      <c r="BJ204" s="167">
        <f t="shared" si="659"/>
        <v>0</v>
      </c>
      <c r="BK204" s="167">
        <f t="shared" si="659"/>
        <v>0</v>
      </c>
      <c r="BL204" s="167">
        <f t="shared" si="659"/>
        <v>0</v>
      </c>
      <c r="BM204" s="167">
        <f t="shared" si="659"/>
        <v>0</v>
      </c>
      <c r="BN204" s="167">
        <f t="shared" si="659"/>
        <v>0</v>
      </c>
      <c r="BO204" s="167">
        <f t="shared" si="659"/>
        <v>0</v>
      </c>
      <c r="BP204" s="167">
        <f t="shared" si="659"/>
        <v>0</v>
      </c>
      <c r="BQ204" s="167">
        <f t="shared" si="659"/>
        <v>0</v>
      </c>
      <c r="BR204" s="167">
        <f t="shared" si="659"/>
        <v>0</v>
      </c>
      <c r="BS204" s="167">
        <f t="shared" si="659"/>
        <v>0</v>
      </c>
      <c r="BT204" s="167">
        <f t="shared" si="659"/>
        <v>0</v>
      </c>
      <c r="BU204" s="167">
        <f t="shared" si="659"/>
        <v>0</v>
      </c>
      <c r="BV204" s="167">
        <f t="shared" si="659"/>
        <v>0</v>
      </c>
      <c r="BW204" s="167">
        <f t="shared" si="659"/>
        <v>0</v>
      </c>
      <c r="BX204" s="167">
        <f t="shared" si="659"/>
        <v>0</v>
      </c>
      <c r="BZ204" s="167" t="e">
        <f t="shared" ca="1" si="445"/>
        <v>#REF!</v>
      </c>
      <c r="CA204" s="167" t="e">
        <f t="shared" ca="1" si="446"/>
        <v>#REF!</v>
      </c>
      <c r="CB204" s="167" t="e">
        <f t="shared" ca="1" si="447"/>
        <v>#REF!</v>
      </c>
      <c r="CC204" s="167" t="e">
        <f t="shared" ca="1" si="448"/>
        <v>#REF!</v>
      </c>
      <c r="CD204" s="167" t="e">
        <f t="shared" ca="1" si="449"/>
        <v>#REF!</v>
      </c>
      <c r="CE204" s="167" t="e">
        <f t="shared" ca="1" si="450"/>
        <v>#REF!</v>
      </c>
      <c r="CF204" s="167" t="e">
        <f t="shared" ca="1" si="451"/>
        <v>#REF!</v>
      </c>
      <c r="CG204" s="167" t="e">
        <f t="shared" ca="1" si="452"/>
        <v>#REF!</v>
      </c>
      <c r="CH204" s="167" t="e">
        <f t="shared" ca="1" si="453"/>
        <v>#REF!</v>
      </c>
      <c r="CI204" s="167" t="e">
        <f t="shared" ca="1" si="454"/>
        <v>#REF!</v>
      </c>
      <c r="CJ204" s="167" t="e">
        <f t="shared" ca="1" si="455"/>
        <v>#REF!</v>
      </c>
      <c r="CK204" s="167" t="e">
        <f t="shared" ca="1" si="456"/>
        <v>#REF!</v>
      </c>
      <c r="CL204" s="167" t="e">
        <f t="shared" ca="1" si="457"/>
        <v>#REF!</v>
      </c>
      <c r="CM204" s="167" t="e">
        <f t="shared" ca="1" si="458"/>
        <v>#REF!</v>
      </c>
      <c r="CN204" s="167" t="e">
        <f t="shared" ca="1" si="459"/>
        <v>#REF!</v>
      </c>
      <c r="CO204" s="167" t="e">
        <f t="shared" ca="1" si="460"/>
        <v>#REF!</v>
      </c>
      <c r="CQ204" s="167" t="e">
        <f t="shared" ca="1" si="461"/>
        <v>#REF!</v>
      </c>
      <c r="CR204" s="167" t="e">
        <f t="shared" ca="1" si="462"/>
        <v>#REF!</v>
      </c>
      <c r="CS204" s="167" t="e">
        <f t="shared" ca="1" si="463"/>
        <v>#REF!</v>
      </c>
      <c r="CT204" s="167" t="e">
        <f t="shared" ca="1" si="464"/>
        <v>#REF!</v>
      </c>
      <c r="CU204" s="167" t="e">
        <f t="shared" ca="1" si="465"/>
        <v>#REF!</v>
      </c>
      <c r="CV204" s="167" t="e">
        <f t="shared" ca="1" si="466"/>
        <v>#REF!</v>
      </c>
      <c r="CW204" s="167" t="e">
        <f t="shared" ca="1" si="467"/>
        <v>#REF!</v>
      </c>
      <c r="CX204" s="167" t="e">
        <f t="shared" ca="1" si="468"/>
        <v>#REF!</v>
      </c>
      <c r="CY204" s="167" t="e">
        <f t="shared" ca="1" si="469"/>
        <v>#REF!</v>
      </c>
      <c r="CZ204" s="167" t="e">
        <f t="shared" ca="1" si="470"/>
        <v>#REF!</v>
      </c>
      <c r="DA204" s="167" t="e">
        <f t="shared" ca="1" si="471"/>
        <v>#REF!</v>
      </c>
      <c r="DB204" s="167" t="e">
        <f t="shared" ca="1" si="472"/>
        <v>#REF!</v>
      </c>
      <c r="DC204" s="167" t="e">
        <f t="shared" ca="1" si="473"/>
        <v>#REF!</v>
      </c>
      <c r="DD204" s="167" t="e">
        <f t="shared" ca="1" si="474"/>
        <v>#REF!</v>
      </c>
      <c r="DE204" s="167" t="e">
        <f t="shared" ca="1" si="475"/>
        <v>#REF!</v>
      </c>
      <c r="DF204" s="167" t="e">
        <f t="shared" ca="1" si="476"/>
        <v>#REF!</v>
      </c>
      <c r="DH204" s="167">
        <f t="shared" si="477"/>
        <v>0</v>
      </c>
      <c r="DI204" s="167">
        <f t="shared" si="478"/>
        <v>0</v>
      </c>
      <c r="DJ204" s="167">
        <f t="shared" si="479"/>
        <v>0</v>
      </c>
      <c r="DK204" s="167">
        <f t="shared" si="480"/>
        <v>0</v>
      </c>
      <c r="DL204" s="167">
        <f t="shared" si="481"/>
        <v>0</v>
      </c>
      <c r="DM204" s="167">
        <f t="shared" si="482"/>
        <v>0</v>
      </c>
      <c r="DN204" s="167">
        <f t="shared" si="483"/>
        <v>0</v>
      </c>
      <c r="DO204" s="167">
        <f t="shared" si="484"/>
        <v>0</v>
      </c>
      <c r="DP204" s="167">
        <f t="shared" si="485"/>
        <v>0</v>
      </c>
      <c r="DQ204" s="167">
        <f t="shared" si="486"/>
        <v>0</v>
      </c>
      <c r="DR204" s="167">
        <f t="shared" si="487"/>
        <v>0</v>
      </c>
      <c r="DS204" s="167">
        <f t="shared" si="488"/>
        <v>0</v>
      </c>
      <c r="DT204" s="167">
        <f t="shared" si="489"/>
        <v>0</v>
      </c>
      <c r="DU204" s="167">
        <f t="shared" si="490"/>
        <v>0</v>
      </c>
      <c r="DV204" s="167">
        <f t="shared" si="491"/>
        <v>0</v>
      </c>
      <c r="DW204" s="167">
        <f t="shared" si="492"/>
        <v>0</v>
      </c>
      <c r="DY204" s="167" t="e">
        <f t="shared" ca="1" si="528"/>
        <v>#REF!</v>
      </c>
      <c r="DZ204" s="167" t="e">
        <f t="shared" ca="1" si="529"/>
        <v>#REF!</v>
      </c>
      <c r="EA204" s="167" t="e">
        <f t="shared" ca="1" si="530"/>
        <v>#REF!</v>
      </c>
      <c r="EB204" s="167" t="e">
        <f t="shared" ca="1" si="531"/>
        <v>#REF!</v>
      </c>
      <c r="EC204" s="167" t="e">
        <f t="shared" ca="1" si="532"/>
        <v>#REF!</v>
      </c>
      <c r="ED204" s="167" t="e">
        <f t="shared" ca="1" si="533"/>
        <v>#REF!</v>
      </c>
      <c r="EE204" s="167" t="e">
        <f t="shared" ca="1" si="534"/>
        <v>#REF!</v>
      </c>
      <c r="EF204" s="167" t="e">
        <f t="shared" ca="1" si="535"/>
        <v>#REF!</v>
      </c>
      <c r="EG204" s="167" t="e">
        <f t="shared" ca="1" si="536"/>
        <v>#REF!</v>
      </c>
      <c r="EH204" s="167" t="e">
        <f t="shared" ca="1" si="537"/>
        <v>#REF!</v>
      </c>
      <c r="EI204" s="167" t="e">
        <f t="shared" ca="1" si="538"/>
        <v>#REF!</v>
      </c>
      <c r="EJ204" s="167" t="e">
        <f t="shared" ca="1" si="539"/>
        <v>#REF!</v>
      </c>
      <c r="EK204" s="167" t="e">
        <f t="shared" ca="1" si="540"/>
        <v>#REF!</v>
      </c>
      <c r="EL204" s="167" t="e">
        <f t="shared" ca="1" si="541"/>
        <v>#REF!</v>
      </c>
      <c r="EM204" s="167" t="e">
        <f t="shared" ca="1" si="542"/>
        <v>#REF!</v>
      </c>
      <c r="EN204" s="167" t="e">
        <f t="shared" ca="1" si="543"/>
        <v>#REF!</v>
      </c>
      <c r="EP204" s="167">
        <f t="shared" si="544"/>
        <v>0</v>
      </c>
      <c r="EQ204" s="167">
        <f t="shared" si="545"/>
        <v>0</v>
      </c>
      <c r="ER204" s="167">
        <f t="shared" si="546"/>
        <v>0</v>
      </c>
      <c r="ES204" s="167">
        <f t="shared" si="547"/>
        <v>0</v>
      </c>
      <c r="ET204" s="167">
        <f t="shared" si="548"/>
        <v>0</v>
      </c>
      <c r="EU204" s="167">
        <f t="shared" si="549"/>
        <v>0</v>
      </c>
      <c r="EV204" s="167">
        <f t="shared" si="550"/>
        <v>0</v>
      </c>
      <c r="EW204" s="167">
        <f t="shared" si="551"/>
        <v>0</v>
      </c>
      <c r="EX204" s="167">
        <f t="shared" si="552"/>
        <v>0</v>
      </c>
      <c r="EY204" s="167">
        <f t="shared" si="553"/>
        <v>0</v>
      </c>
      <c r="EZ204" s="167">
        <f t="shared" si="554"/>
        <v>0</v>
      </c>
      <c r="FA204" s="167">
        <f t="shared" si="555"/>
        <v>0</v>
      </c>
      <c r="FB204" s="167">
        <f t="shared" si="556"/>
        <v>0</v>
      </c>
      <c r="FC204" s="167">
        <f t="shared" si="557"/>
        <v>0</v>
      </c>
      <c r="FD204" s="167">
        <f t="shared" si="558"/>
        <v>0</v>
      </c>
      <c r="FE204" s="167">
        <f t="shared" si="559"/>
        <v>0</v>
      </c>
      <c r="FG204" s="167">
        <f t="shared" si="560"/>
        <v>0</v>
      </c>
      <c r="FH204" s="167">
        <f t="shared" si="561"/>
        <v>0</v>
      </c>
      <c r="FI204" s="167">
        <f t="shared" si="562"/>
        <v>0</v>
      </c>
      <c r="FJ204" s="167">
        <f t="shared" si="563"/>
        <v>0</v>
      </c>
      <c r="FK204" s="167">
        <f t="shared" si="564"/>
        <v>0</v>
      </c>
      <c r="FL204" s="167">
        <f t="shared" si="565"/>
        <v>0</v>
      </c>
      <c r="FM204" s="167">
        <f t="shared" si="566"/>
        <v>0</v>
      </c>
      <c r="FN204" s="167">
        <f t="shared" si="567"/>
        <v>0</v>
      </c>
      <c r="FO204" s="167">
        <f t="shared" si="568"/>
        <v>0</v>
      </c>
      <c r="FP204" s="167">
        <f t="shared" si="569"/>
        <v>0</v>
      </c>
      <c r="FQ204" s="167">
        <f t="shared" si="570"/>
        <v>0</v>
      </c>
      <c r="FR204" s="167">
        <f t="shared" si="571"/>
        <v>0</v>
      </c>
      <c r="FS204" s="167">
        <f t="shared" si="572"/>
        <v>0</v>
      </c>
      <c r="FT204" s="167">
        <f t="shared" si="573"/>
        <v>0</v>
      </c>
      <c r="FU204" s="167">
        <f t="shared" si="574"/>
        <v>0</v>
      </c>
      <c r="FV204" s="167">
        <f t="shared" si="575"/>
        <v>0</v>
      </c>
      <c r="FX204" s="167">
        <f t="shared" si="576"/>
        <v>0</v>
      </c>
      <c r="FY204" s="167">
        <f t="shared" si="577"/>
        <v>0</v>
      </c>
      <c r="FZ204" s="167">
        <f t="shared" si="578"/>
        <v>0</v>
      </c>
      <c r="GA204" s="167">
        <f t="shared" si="579"/>
        <v>0</v>
      </c>
      <c r="GB204" s="167">
        <f t="shared" si="580"/>
        <v>0</v>
      </c>
      <c r="GC204" s="167">
        <f t="shared" si="581"/>
        <v>0</v>
      </c>
      <c r="GD204" s="167">
        <f t="shared" si="582"/>
        <v>0</v>
      </c>
      <c r="GE204" s="167">
        <f t="shared" si="583"/>
        <v>0</v>
      </c>
      <c r="GF204" s="167">
        <f t="shared" si="584"/>
        <v>0</v>
      </c>
      <c r="GG204" s="167">
        <f t="shared" si="585"/>
        <v>0</v>
      </c>
      <c r="GH204" s="167">
        <f t="shared" si="586"/>
        <v>0</v>
      </c>
      <c r="GI204" s="167">
        <f t="shared" si="587"/>
        <v>0</v>
      </c>
      <c r="GJ204" s="167">
        <f t="shared" si="588"/>
        <v>0</v>
      </c>
      <c r="GK204" s="167">
        <f t="shared" si="589"/>
        <v>0</v>
      </c>
      <c r="GL204" s="167">
        <f t="shared" si="590"/>
        <v>0</v>
      </c>
      <c r="GM204" s="167">
        <f t="shared" si="591"/>
        <v>0</v>
      </c>
      <c r="GO204" s="167" t="e">
        <f t="shared" ca="1" si="643"/>
        <v>#REF!</v>
      </c>
      <c r="GP204" s="167" t="e">
        <f t="shared" ca="1" si="651"/>
        <v>#REF!</v>
      </c>
      <c r="GQ204" s="167" t="e">
        <f t="shared" ca="1" si="651"/>
        <v>#REF!</v>
      </c>
      <c r="GR204" s="167" t="e">
        <f t="shared" ca="1" si="651"/>
        <v>#REF!</v>
      </c>
      <c r="GS204" s="167" t="e">
        <f t="shared" ca="1" si="651"/>
        <v>#REF!</v>
      </c>
      <c r="GT204" s="167" t="e">
        <f t="shared" ca="1" si="651"/>
        <v>#REF!</v>
      </c>
      <c r="GU204" s="167" t="e">
        <f t="shared" ca="1" si="651"/>
        <v>#REF!</v>
      </c>
      <c r="GV204" s="167" t="e">
        <f t="shared" ca="1" si="651"/>
        <v>#REF!</v>
      </c>
      <c r="GW204" s="167" t="e">
        <f t="shared" ca="1" si="651"/>
        <v>#REF!</v>
      </c>
      <c r="GX204" s="167" t="e">
        <f t="shared" ca="1" si="651"/>
        <v>#REF!</v>
      </c>
      <c r="GY204" s="167" t="e">
        <f t="shared" ca="1" si="651"/>
        <v>#REF!</v>
      </c>
      <c r="GZ204" s="167" t="e">
        <f t="shared" ca="1" si="651"/>
        <v>#REF!</v>
      </c>
      <c r="HA204" s="167" t="e">
        <f t="shared" ca="1" si="651"/>
        <v>#REF!</v>
      </c>
      <c r="HB204" s="167" t="e">
        <f t="shared" ca="1" si="651"/>
        <v>#REF!</v>
      </c>
      <c r="HC204" s="167" t="e">
        <f t="shared" ca="1" si="651"/>
        <v>#REF!</v>
      </c>
      <c r="HD204" s="167" t="e">
        <f t="shared" ca="1" si="651"/>
        <v>#REF!</v>
      </c>
      <c r="HF204" s="167" t="e">
        <f t="shared" ca="1" si="493"/>
        <v>#REF!</v>
      </c>
      <c r="HG204" s="167" t="e">
        <f t="shared" ca="1" si="494"/>
        <v>#REF!</v>
      </c>
      <c r="HH204" s="167" t="e">
        <f t="shared" ca="1" si="495"/>
        <v>#REF!</v>
      </c>
      <c r="HI204" s="167" t="e">
        <f t="shared" ca="1" si="496"/>
        <v>#REF!</v>
      </c>
      <c r="HJ204" s="167" t="e">
        <f t="shared" ca="1" si="497"/>
        <v>#REF!</v>
      </c>
      <c r="HK204" s="167" t="e">
        <f t="shared" ca="1" si="498"/>
        <v>#REF!</v>
      </c>
      <c r="HL204" s="167" t="e">
        <f t="shared" ca="1" si="499"/>
        <v>#REF!</v>
      </c>
      <c r="HM204" s="167" t="e">
        <f t="shared" ca="1" si="500"/>
        <v>#REF!</v>
      </c>
      <c r="HN204" s="167" t="e">
        <f t="shared" ca="1" si="501"/>
        <v>#REF!</v>
      </c>
      <c r="HO204" s="167" t="e">
        <f t="shared" ca="1" si="502"/>
        <v>#REF!</v>
      </c>
      <c r="HP204" s="167" t="e">
        <f t="shared" ca="1" si="503"/>
        <v>#REF!</v>
      </c>
      <c r="HQ204" s="167" t="e">
        <f t="shared" ca="1" si="504"/>
        <v>#REF!</v>
      </c>
      <c r="HR204" s="167" t="e">
        <f t="shared" ca="1" si="505"/>
        <v>#REF!</v>
      </c>
      <c r="HS204" s="167" t="e">
        <f t="shared" ca="1" si="506"/>
        <v>#REF!</v>
      </c>
      <c r="HT204" s="167" t="e">
        <f t="shared" ca="1" si="507"/>
        <v>#REF!</v>
      </c>
      <c r="HU204" s="167" t="e">
        <f t="shared" ca="1" si="508"/>
        <v>#REF!</v>
      </c>
      <c r="HW204" s="167" t="e">
        <f t="shared" ca="1" si="509"/>
        <v>#REF!</v>
      </c>
      <c r="HX204" s="167">
        <f t="shared" si="510"/>
        <v>0</v>
      </c>
      <c r="HY204" s="167" t="e">
        <f t="shared" ca="1" si="592"/>
        <v>#REF!</v>
      </c>
      <c r="HZ204" s="219" t="e">
        <f t="shared" ca="1" si="593"/>
        <v>#REF!</v>
      </c>
    </row>
    <row r="205" spans="1:234" s="48" customFormat="1">
      <c r="A205" s="3" t="s">
        <v>400</v>
      </c>
      <c r="B205" s="202" t="str">
        <f>INDEX('Ref1'!$E:$E,MATCH(A205,'Ref1'!$A:$A,0))</f>
        <v>Luton</v>
      </c>
      <c r="C205" s="42" t="str">
        <f>INDEX(Data1!B:B,MATCH(A205,Data1!A:A,0))</f>
        <v>UNINFIR</v>
      </c>
      <c r="D205" s="253" t="str">
        <f>INDEX(Data1!C:C,MATCH(A205,Data1!A:A,0))</f>
        <v>E</v>
      </c>
      <c r="E205" s="200" t="str">
        <f>IF($C$6="No","No",IF(COUNTIF(Inputs!$K$359:$K$398,$A205)&gt;0,"Yes","No"))</f>
        <v>No</v>
      </c>
      <c r="F205" s="404"/>
      <c r="G205" s="62">
        <f>INDEX('4_RatesSplit'!K:K,MATCH($A205,'4_RatesSplit'!$A:$A,0))</f>
        <v>0</v>
      </c>
      <c r="H205" s="171">
        <f>INDEX('4_RatesSplit'!L:L,MATCH($A205,'4_RatesSplit'!$A:$A,0))</f>
        <v>0</v>
      </c>
      <c r="I205" s="167">
        <f>INDEX('4_RatesSplit'!M:M,MATCH($A205,'4_RatesSplit'!$A:$A,0))</f>
        <v>0</v>
      </c>
      <c r="J205" s="167">
        <f>INDEX('4_RatesSplit'!N:N,MATCH($A205,'4_RatesSplit'!$A:$A,0))</f>
        <v>0</v>
      </c>
      <c r="K205" s="167">
        <f>INDEX('4_RatesSplit'!O:O,MATCH($A205,'4_RatesSplit'!$A:$A,0))</f>
        <v>0</v>
      </c>
      <c r="L205" s="167">
        <f>INDEX('4_RatesSplit'!P:P,MATCH($A205,'4_RatesSplit'!$A:$A,0))</f>
        <v>0</v>
      </c>
      <c r="M205" s="167">
        <f>INDEX('4_RatesSplit'!Q:Q,MATCH($A205,'4_RatesSplit'!$A:$A,0))</f>
        <v>0</v>
      </c>
      <c r="N205" s="167">
        <f>INDEX('4_RatesSplit'!R:R,MATCH($A205,'4_RatesSplit'!$A:$A,0))</f>
        <v>0</v>
      </c>
      <c r="O205" s="167">
        <f>INDEX('4_RatesSplit'!S:S,MATCH($A205,'4_RatesSplit'!$A:$A,0))</f>
        <v>0</v>
      </c>
      <c r="P205" s="167">
        <f>INDEX('4_RatesSplit'!T:T,MATCH($A205,'4_RatesSplit'!$A:$A,0))</f>
        <v>0</v>
      </c>
      <c r="Q205" s="167">
        <f>INDEX('4_RatesSplit'!U:U,MATCH($A205,'4_RatesSplit'!$A:$A,0))</f>
        <v>0</v>
      </c>
      <c r="R205" s="167">
        <f>INDEX('4_RatesSplit'!V:V,MATCH($A205,'4_RatesSplit'!$A:$A,0))</f>
        <v>0</v>
      </c>
      <c r="S205" s="167">
        <f>INDEX('4_RatesSplit'!W:W,MATCH($A205,'4_RatesSplit'!$A:$A,0))</f>
        <v>0</v>
      </c>
      <c r="T205" s="167">
        <f>INDEX('4_RatesSplit'!X:X,MATCH($A205,'4_RatesSplit'!$A:$A,0))</f>
        <v>0</v>
      </c>
      <c r="U205" s="167">
        <f>INDEX('4_RatesSplit'!Y:Y,MATCH($A205,'4_RatesSplit'!$A:$A,0))</f>
        <v>0</v>
      </c>
      <c r="V205" s="167">
        <f>INDEX('4_RatesSplit'!Z:Z,MATCH($A205,'4_RatesSplit'!$A:$A,0))</f>
        <v>0</v>
      </c>
      <c r="W205" s="167">
        <f>INDEX('4_RatesSplit'!AA:AA,MATCH($A205,'4_RatesSplit'!$A:$A,0))</f>
        <v>0</v>
      </c>
      <c r="X205" s="18"/>
      <c r="Y205" s="168" t="e">
        <f ca="1">INDEX('4_RatesSplit'!AT:AT,MATCH($A205,'4_RatesSplit'!$A:$A,0))</f>
        <v>#REF!</v>
      </c>
      <c r="Z205" s="168" t="e">
        <f ca="1">INDEX('4_RatesSplit'!AU:AU,MATCH($A205,'4_RatesSplit'!$A:$A,0))</f>
        <v>#REF!</v>
      </c>
      <c r="AA205" s="168" t="e">
        <f ca="1">INDEX('4_RatesSplit'!AV:AV,MATCH($A205,'4_RatesSplit'!$A:$A,0))</f>
        <v>#REF!</v>
      </c>
      <c r="AB205" s="168" t="e">
        <f ca="1">INDEX('4_RatesSplit'!AW:AW,MATCH($A205,'4_RatesSplit'!$A:$A,0))</f>
        <v>#REF!</v>
      </c>
      <c r="AC205" s="168" t="e">
        <f ca="1">INDEX('4_RatesSplit'!AX:AX,MATCH($A205,'4_RatesSplit'!$A:$A,0))</f>
        <v>#REF!</v>
      </c>
      <c r="AD205" s="168" t="e">
        <f ca="1">INDEX('4_RatesSplit'!AY:AY,MATCH($A205,'4_RatesSplit'!$A:$A,0))</f>
        <v>#REF!</v>
      </c>
      <c r="AE205" s="168" t="e">
        <f ca="1">INDEX('4_RatesSplit'!AZ:AZ,MATCH($A205,'4_RatesSplit'!$A:$A,0))</f>
        <v>#REF!</v>
      </c>
      <c r="AF205" s="168" t="e">
        <f ca="1">INDEX('4_RatesSplit'!BA:BA,MATCH($A205,'4_RatesSplit'!$A:$A,0))</f>
        <v>#REF!</v>
      </c>
      <c r="AG205" s="168" t="e">
        <f ca="1">INDEX('4_RatesSplit'!BB:BB,MATCH($A205,'4_RatesSplit'!$A:$A,0))</f>
        <v>#REF!</v>
      </c>
      <c r="AH205" s="168" t="e">
        <f ca="1">INDEX('4_RatesSplit'!BC:BC,MATCH($A205,'4_RatesSplit'!$A:$A,0))</f>
        <v>#REF!</v>
      </c>
      <c r="AI205" s="168" t="e">
        <f ca="1">INDEX('4_RatesSplit'!BD:BD,MATCH($A205,'4_RatesSplit'!$A:$A,0))</f>
        <v>#REF!</v>
      </c>
      <c r="AJ205" s="168" t="e">
        <f ca="1">INDEX('4_RatesSplit'!BE:BE,MATCH($A205,'4_RatesSplit'!$A:$A,0))</f>
        <v>#REF!</v>
      </c>
      <c r="AK205" s="168" t="e">
        <f ca="1">INDEX('4_RatesSplit'!BF:BF,MATCH($A205,'4_RatesSplit'!$A:$A,0))</f>
        <v>#REF!</v>
      </c>
      <c r="AL205" s="168" t="e">
        <f ca="1">INDEX('4_RatesSplit'!BG:BG,MATCH($A205,'4_RatesSplit'!$A:$A,0))</f>
        <v>#REF!</v>
      </c>
      <c r="AM205" s="168" t="e">
        <f ca="1">INDEX('4_RatesSplit'!BH:BH,MATCH($A205,'4_RatesSplit'!$A:$A,0))</f>
        <v>#REF!</v>
      </c>
      <c r="AN205" s="198" t="e">
        <f ca="1">INDEX('4_RatesSplit'!BI:BI,MATCH($A205,'4_RatesSplit'!$A:$A,0))</f>
        <v>#REF!</v>
      </c>
      <c r="AO205" s="114"/>
      <c r="AP205" s="167" t="e">
        <f t="shared" ca="1" si="511"/>
        <v>#REF!</v>
      </c>
      <c r="AQ205" s="167" t="e">
        <f t="shared" ca="1" si="512"/>
        <v>#REF!</v>
      </c>
      <c r="AR205" s="167" t="e">
        <f t="shared" ca="1" si="513"/>
        <v>#REF!</v>
      </c>
      <c r="AS205" s="167" t="e">
        <f t="shared" ca="1" si="514"/>
        <v>#REF!</v>
      </c>
      <c r="AT205" s="167" t="e">
        <f t="shared" ca="1" si="515"/>
        <v>#REF!</v>
      </c>
      <c r="AU205" s="167" t="e">
        <f t="shared" ca="1" si="516"/>
        <v>#REF!</v>
      </c>
      <c r="AV205" s="167" t="e">
        <f t="shared" ca="1" si="517"/>
        <v>#REF!</v>
      </c>
      <c r="AW205" s="167" t="e">
        <f t="shared" ca="1" si="518"/>
        <v>#REF!</v>
      </c>
      <c r="AX205" s="167" t="e">
        <f t="shared" ca="1" si="519"/>
        <v>#REF!</v>
      </c>
      <c r="AY205" s="167" t="e">
        <f t="shared" ca="1" si="520"/>
        <v>#REF!</v>
      </c>
      <c r="AZ205" s="167" t="e">
        <f t="shared" ca="1" si="521"/>
        <v>#REF!</v>
      </c>
      <c r="BA205" s="167" t="e">
        <f t="shared" ca="1" si="522"/>
        <v>#REF!</v>
      </c>
      <c r="BB205" s="167" t="e">
        <f t="shared" ca="1" si="523"/>
        <v>#REF!</v>
      </c>
      <c r="BC205" s="167" t="e">
        <f t="shared" ca="1" si="524"/>
        <v>#REF!</v>
      </c>
      <c r="BD205" s="167" t="e">
        <f t="shared" ca="1" si="525"/>
        <v>#REF!</v>
      </c>
      <c r="BE205" s="167" t="e">
        <f t="shared" ca="1" si="526"/>
        <v>#REF!</v>
      </c>
      <c r="BF205" s="18"/>
      <c r="BG205" s="168">
        <f>INDEX('2_Needs'!$F:$F,MATCH($A205,'2_Needs'!$A:$A,0))</f>
        <v>3.9063865737419198E-3</v>
      </c>
      <c r="BH205" s="114"/>
      <c r="BI205" s="167">
        <f t="shared" ref="BI205:BX205" si="660">IF(BI$3="reset",$BG205*BI$6,BH205*(1+$C$4))</f>
        <v>0</v>
      </c>
      <c r="BJ205" s="167">
        <f t="shared" si="660"/>
        <v>0</v>
      </c>
      <c r="BK205" s="167">
        <f t="shared" si="660"/>
        <v>0</v>
      </c>
      <c r="BL205" s="167">
        <f t="shared" si="660"/>
        <v>0</v>
      </c>
      <c r="BM205" s="167">
        <f t="shared" si="660"/>
        <v>0</v>
      </c>
      <c r="BN205" s="167">
        <f t="shared" si="660"/>
        <v>0</v>
      </c>
      <c r="BO205" s="167">
        <f t="shared" si="660"/>
        <v>0</v>
      </c>
      <c r="BP205" s="167">
        <f t="shared" si="660"/>
        <v>0</v>
      </c>
      <c r="BQ205" s="167">
        <f t="shared" si="660"/>
        <v>0</v>
      </c>
      <c r="BR205" s="167">
        <f t="shared" si="660"/>
        <v>0</v>
      </c>
      <c r="BS205" s="167">
        <f t="shared" si="660"/>
        <v>0</v>
      </c>
      <c r="BT205" s="167">
        <f t="shared" si="660"/>
        <v>0</v>
      </c>
      <c r="BU205" s="167">
        <f t="shared" si="660"/>
        <v>0</v>
      </c>
      <c r="BV205" s="167">
        <f t="shared" si="660"/>
        <v>0</v>
      </c>
      <c r="BW205" s="167">
        <f t="shared" si="660"/>
        <v>0</v>
      </c>
      <c r="BX205" s="167">
        <f t="shared" si="660"/>
        <v>0</v>
      </c>
      <c r="BZ205" s="167" t="e">
        <f t="shared" ca="1" si="445"/>
        <v>#REF!</v>
      </c>
      <c r="CA205" s="167" t="e">
        <f t="shared" ca="1" si="446"/>
        <v>#REF!</v>
      </c>
      <c r="CB205" s="167" t="e">
        <f t="shared" ca="1" si="447"/>
        <v>#REF!</v>
      </c>
      <c r="CC205" s="167" t="e">
        <f t="shared" ca="1" si="448"/>
        <v>#REF!</v>
      </c>
      <c r="CD205" s="167" t="e">
        <f t="shared" ca="1" si="449"/>
        <v>#REF!</v>
      </c>
      <c r="CE205" s="167" t="e">
        <f t="shared" ca="1" si="450"/>
        <v>#REF!</v>
      </c>
      <c r="CF205" s="167" t="e">
        <f t="shared" ca="1" si="451"/>
        <v>#REF!</v>
      </c>
      <c r="CG205" s="167" t="e">
        <f t="shared" ca="1" si="452"/>
        <v>#REF!</v>
      </c>
      <c r="CH205" s="167" t="e">
        <f t="shared" ca="1" si="453"/>
        <v>#REF!</v>
      </c>
      <c r="CI205" s="167" t="e">
        <f t="shared" ca="1" si="454"/>
        <v>#REF!</v>
      </c>
      <c r="CJ205" s="167" t="e">
        <f t="shared" ca="1" si="455"/>
        <v>#REF!</v>
      </c>
      <c r="CK205" s="167" t="e">
        <f t="shared" ca="1" si="456"/>
        <v>#REF!</v>
      </c>
      <c r="CL205" s="167" t="e">
        <f t="shared" ca="1" si="457"/>
        <v>#REF!</v>
      </c>
      <c r="CM205" s="167" t="e">
        <f t="shared" ca="1" si="458"/>
        <v>#REF!</v>
      </c>
      <c r="CN205" s="167" t="e">
        <f t="shared" ca="1" si="459"/>
        <v>#REF!</v>
      </c>
      <c r="CO205" s="167" t="e">
        <f t="shared" ca="1" si="460"/>
        <v>#REF!</v>
      </c>
      <c r="CQ205" s="167" t="e">
        <f t="shared" ca="1" si="461"/>
        <v>#REF!</v>
      </c>
      <c r="CR205" s="167" t="e">
        <f t="shared" ca="1" si="462"/>
        <v>#REF!</v>
      </c>
      <c r="CS205" s="167" t="e">
        <f t="shared" ca="1" si="463"/>
        <v>#REF!</v>
      </c>
      <c r="CT205" s="167" t="e">
        <f t="shared" ca="1" si="464"/>
        <v>#REF!</v>
      </c>
      <c r="CU205" s="167" t="e">
        <f t="shared" ca="1" si="465"/>
        <v>#REF!</v>
      </c>
      <c r="CV205" s="167" t="e">
        <f t="shared" ca="1" si="466"/>
        <v>#REF!</v>
      </c>
      <c r="CW205" s="167" t="e">
        <f t="shared" ca="1" si="467"/>
        <v>#REF!</v>
      </c>
      <c r="CX205" s="167" t="e">
        <f t="shared" ca="1" si="468"/>
        <v>#REF!</v>
      </c>
      <c r="CY205" s="167" t="e">
        <f t="shared" ca="1" si="469"/>
        <v>#REF!</v>
      </c>
      <c r="CZ205" s="167" t="e">
        <f t="shared" ca="1" si="470"/>
        <v>#REF!</v>
      </c>
      <c r="DA205" s="167" t="e">
        <f t="shared" ca="1" si="471"/>
        <v>#REF!</v>
      </c>
      <c r="DB205" s="167" t="e">
        <f t="shared" ca="1" si="472"/>
        <v>#REF!</v>
      </c>
      <c r="DC205" s="167" t="e">
        <f t="shared" ca="1" si="473"/>
        <v>#REF!</v>
      </c>
      <c r="DD205" s="167" t="e">
        <f t="shared" ca="1" si="474"/>
        <v>#REF!</v>
      </c>
      <c r="DE205" s="167" t="e">
        <f t="shared" ca="1" si="475"/>
        <v>#REF!</v>
      </c>
      <c r="DF205" s="167" t="e">
        <f t="shared" ca="1" si="476"/>
        <v>#REF!</v>
      </c>
      <c r="DH205" s="167">
        <f t="shared" si="477"/>
        <v>0</v>
      </c>
      <c r="DI205" s="167">
        <f t="shared" si="478"/>
        <v>0</v>
      </c>
      <c r="DJ205" s="167">
        <f t="shared" si="479"/>
        <v>0</v>
      </c>
      <c r="DK205" s="167">
        <f t="shared" si="480"/>
        <v>0</v>
      </c>
      <c r="DL205" s="167">
        <f t="shared" si="481"/>
        <v>0</v>
      </c>
      <c r="DM205" s="167">
        <f t="shared" si="482"/>
        <v>0</v>
      </c>
      <c r="DN205" s="167">
        <f t="shared" si="483"/>
        <v>0</v>
      </c>
      <c r="DO205" s="167">
        <f t="shared" si="484"/>
        <v>0</v>
      </c>
      <c r="DP205" s="167">
        <f t="shared" si="485"/>
        <v>0</v>
      </c>
      <c r="DQ205" s="167">
        <f t="shared" si="486"/>
        <v>0</v>
      </c>
      <c r="DR205" s="167">
        <f t="shared" si="487"/>
        <v>0</v>
      </c>
      <c r="DS205" s="167">
        <f t="shared" si="488"/>
        <v>0</v>
      </c>
      <c r="DT205" s="167">
        <f t="shared" si="489"/>
        <v>0</v>
      </c>
      <c r="DU205" s="167">
        <f t="shared" si="490"/>
        <v>0</v>
      </c>
      <c r="DV205" s="167">
        <f t="shared" si="491"/>
        <v>0</v>
      </c>
      <c r="DW205" s="167">
        <f t="shared" si="492"/>
        <v>0</v>
      </c>
      <c r="DY205" s="167" t="e">
        <f t="shared" ca="1" si="528"/>
        <v>#REF!</v>
      </c>
      <c r="DZ205" s="167" t="e">
        <f t="shared" ca="1" si="529"/>
        <v>#REF!</v>
      </c>
      <c r="EA205" s="167" t="e">
        <f t="shared" ca="1" si="530"/>
        <v>#REF!</v>
      </c>
      <c r="EB205" s="167" t="e">
        <f t="shared" ca="1" si="531"/>
        <v>#REF!</v>
      </c>
      <c r="EC205" s="167" t="e">
        <f t="shared" ca="1" si="532"/>
        <v>#REF!</v>
      </c>
      <c r="ED205" s="167" t="e">
        <f t="shared" ca="1" si="533"/>
        <v>#REF!</v>
      </c>
      <c r="EE205" s="167" t="e">
        <f t="shared" ca="1" si="534"/>
        <v>#REF!</v>
      </c>
      <c r="EF205" s="167" t="e">
        <f t="shared" ca="1" si="535"/>
        <v>#REF!</v>
      </c>
      <c r="EG205" s="167" t="e">
        <f t="shared" ca="1" si="536"/>
        <v>#REF!</v>
      </c>
      <c r="EH205" s="167" t="e">
        <f t="shared" ca="1" si="537"/>
        <v>#REF!</v>
      </c>
      <c r="EI205" s="167" t="e">
        <f t="shared" ca="1" si="538"/>
        <v>#REF!</v>
      </c>
      <c r="EJ205" s="167" t="e">
        <f t="shared" ca="1" si="539"/>
        <v>#REF!</v>
      </c>
      <c r="EK205" s="167" t="e">
        <f t="shared" ca="1" si="540"/>
        <v>#REF!</v>
      </c>
      <c r="EL205" s="167" t="e">
        <f t="shared" ca="1" si="541"/>
        <v>#REF!</v>
      </c>
      <c r="EM205" s="167" t="e">
        <f t="shared" ca="1" si="542"/>
        <v>#REF!</v>
      </c>
      <c r="EN205" s="167" t="e">
        <f t="shared" ca="1" si="543"/>
        <v>#REF!</v>
      </c>
      <c r="EP205" s="167">
        <f t="shared" si="544"/>
        <v>0</v>
      </c>
      <c r="EQ205" s="167">
        <f t="shared" si="545"/>
        <v>0</v>
      </c>
      <c r="ER205" s="167">
        <f t="shared" si="546"/>
        <v>0</v>
      </c>
      <c r="ES205" s="167">
        <f t="shared" si="547"/>
        <v>0</v>
      </c>
      <c r="ET205" s="167">
        <f t="shared" si="548"/>
        <v>0</v>
      </c>
      <c r="EU205" s="167">
        <f t="shared" si="549"/>
        <v>0</v>
      </c>
      <c r="EV205" s="167">
        <f t="shared" si="550"/>
        <v>0</v>
      </c>
      <c r="EW205" s="167">
        <f t="shared" si="551"/>
        <v>0</v>
      </c>
      <c r="EX205" s="167">
        <f t="shared" si="552"/>
        <v>0</v>
      </c>
      <c r="EY205" s="167">
        <f t="shared" si="553"/>
        <v>0</v>
      </c>
      <c r="EZ205" s="167">
        <f t="shared" si="554"/>
        <v>0</v>
      </c>
      <c r="FA205" s="167">
        <f t="shared" si="555"/>
        <v>0</v>
      </c>
      <c r="FB205" s="167">
        <f t="shared" si="556"/>
        <v>0</v>
      </c>
      <c r="FC205" s="167">
        <f t="shared" si="557"/>
        <v>0</v>
      </c>
      <c r="FD205" s="167">
        <f t="shared" si="558"/>
        <v>0</v>
      </c>
      <c r="FE205" s="167">
        <f t="shared" si="559"/>
        <v>0</v>
      </c>
      <c r="FG205" s="167">
        <f t="shared" si="560"/>
        <v>0</v>
      </c>
      <c r="FH205" s="167">
        <f t="shared" si="561"/>
        <v>0</v>
      </c>
      <c r="FI205" s="167">
        <f t="shared" si="562"/>
        <v>0</v>
      </c>
      <c r="FJ205" s="167">
        <f t="shared" si="563"/>
        <v>0</v>
      </c>
      <c r="FK205" s="167">
        <f t="shared" si="564"/>
        <v>0</v>
      </c>
      <c r="FL205" s="167">
        <f t="shared" si="565"/>
        <v>0</v>
      </c>
      <c r="FM205" s="167">
        <f t="shared" si="566"/>
        <v>0</v>
      </c>
      <c r="FN205" s="167">
        <f t="shared" si="567"/>
        <v>0</v>
      </c>
      <c r="FO205" s="167">
        <f t="shared" si="568"/>
        <v>0</v>
      </c>
      <c r="FP205" s="167">
        <f t="shared" si="569"/>
        <v>0</v>
      </c>
      <c r="FQ205" s="167">
        <f t="shared" si="570"/>
        <v>0</v>
      </c>
      <c r="FR205" s="167">
        <f t="shared" si="571"/>
        <v>0</v>
      </c>
      <c r="FS205" s="167">
        <f t="shared" si="572"/>
        <v>0</v>
      </c>
      <c r="FT205" s="167">
        <f t="shared" si="573"/>
        <v>0</v>
      </c>
      <c r="FU205" s="167">
        <f t="shared" si="574"/>
        <v>0</v>
      </c>
      <c r="FV205" s="167">
        <f t="shared" si="575"/>
        <v>0</v>
      </c>
      <c r="FX205" s="167">
        <f t="shared" si="576"/>
        <v>0</v>
      </c>
      <c r="FY205" s="167">
        <f t="shared" si="577"/>
        <v>0</v>
      </c>
      <c r="FZ205" s="167">
        <f t="shared" si="578"/>
        <v>0</v>
      </c>
      <c r="GA205" s="167">
        <f t="shared" si="579"/>
        <v>0</v>
      </c>
      <c r="GB205" s="167">
        <f t="shared" si="580"/>
        <v>0</v>
      </c>
      <c r="GC205" s="167">
        <f t="shared" si="581"/>
        <v>0</v>
      </c>
      <c r="GD205" s="167">
        <f t="shared" si="582"/>
        <v>0</v>
      </c>
      <c r="GE205" s="167">
        <f t="shared" si="583"/>
        <v>0</v>
      </c>
      <c r="GF205" s="167">
        <f t="shared" si="584"/>
        <v>0</v>
      </c>
      <c r="GG205" s="167">
        <f t="shared" si="585"/>
        <v>0</v>
      </c>
      <c r="GH205" s="167">
        <f t="shared" si="586"/>
        <v>0</v>
      </c>
      <c r="GI205" s="167">
        <f t="shared" si="587"/>
        <v>0</v>
      </c>
      <c r="GJ205" s="167">
        <f t="shared" si="588"/>
        <v>0</v>
      </c>
      <c r="GK205" s="167">
        <f t="shared" si="589"/>
        <v>0</v>
      </c>
      <c r="GL205" s="167">
        <f t="shared" si="590"/>
        <v>0</v>
      </c>
      <c r="GM205" s="167">
        <f t="shared" si="591"/>
        <v>0</v>
      </c>
      <c r="GO205" s="167" t="e">
        <f t="shared" ca="1" si="643"/>
        <v>#REF!</v>
      </c>
      <c r="GP205" s="167" t="e">
        <f t="shared" ca="1" si="651"/>
        <v>#REF!</v>
      </c>
      <c r="GQ205" s="167" t="e">
        <f t="shared" ca="1" si="651"/>
        <v>#REF!</v>
      </c>
      <c r="GR205" s="167" t="e">
        <f t="shared" ca="1" si="651"/>
        <v>#REF!</v>
      </c>
      <c r="GS205" s="167" t="e">
        <f t="shared" ca="1" si="651"/>
        <v>#REF!</v>
      </c>
      <c r="GT205" s="167" t="e">
        <f t="shared" ca="1" si="651"/>
        <v>#REF!</v>
      </c>
      <c r="GU205" s="167" t="e">
        <f t="shared" ca="1" si="651"/>
        <v>#REF!</v>
      </c>
      <c r="GV205" s="167" t="e">
        <f t="shared" ca="1" si="651"/>
        <v>#REF!</v>
      </c>
      <c r="GW205" s="167" t="e">
        <f t="shared" ca="1" si="651"/>
        <v>#REF!</v>
      </c>
      <c r="GX205" s="167" t="e">
        <f t="shared" ca="1" si="651"/>
        <v>#REF!</v>
      </c>
      <c r="GY205" s="167" t="e">
        <f t="shared" ca="1" si="651"/>
        <v>#REF!</v>
      </c>
      <c r="GZ205" s="167" t="e">
        <f t="shared" ca="1" si="651"/>
        <v>#REF!</v>
      </c>
      <c r="HA205" s="167" t="e">
        <f t="shared" ca="1" si="651"/>
        <v>#REF!</v>
      </c>
      <c r="HB205" s="167" t="e">
        <f t="shared" ca="1" si="651"/>
        <v>#REF!</v>
      </c>
      <c r="HC205" s="167" t="e">
        <f t="shared" ca="1" si="651"/>
        <v>#REF!</v>
      </c>
      <c r="HD205" s="167" t="e">
        <f t="shared" ca="1" si="651"/>
        <v>#REF!</v>
      </c>
      <c r="HF205" s="167" t="e">
        <f t="shared" ca="1" si="493"/>
        <v>#REF!</v>
      </c>
      <c r="HG205" s="167" t="e">
        <f t="shared" ca="1" si="494"/>
        <v>#REF!</v>
      </c>
      <c r="HH205" s="167" t="e">
        <f t="shared" ca="1" si="495"/>
        <v>#REF!</v>
      </c>
      <c r="HI205" s="167" t="e">
        <f t="shared" ca="1" si="496"/>
        <v>#REF!</v>
      </c>
      <c r="HJ205" s="167" t="e">
        <f t="shared" ca="1" si="497"/>
        <v>#REF!</v>
      </c>
      <c r="HK205" s="167" t="e">
        <f t="shared" ca="1" si="498"/>
        <v>#REF!</v>
      </c>
      <c r="HL205" s="167" t="e">
        <f t="shared" ca="1" si="499"/>
        <v>#REF!</v>
      </c>
      <c r="HM205" s="167" t="e">
        <f t="shared" ca="1" si="500"/>
        <v>#REF!</v>
      </c>
      <c r="HN205" s="167" t="e">
        <f t="shared" ca="1" si="501"/>
        <v>#REF!</v>
      </c>
      <c r="HO205" s="167" t="e">
        <f t="shared" ca="1" si="502"/>
        <v>#REF!</v>
      </c>
      <c r="HP205" s="167" t="e">
        <f t="shared" ca="1" si="503"/>
        <v>#REF!</v>
      </c>
      <c r="HQ205" s="167" t="e">
        <f t="shared" ca="1" si="504"/>
        <v>#REF!</v>
      </c>
      <c r="HR205" s="167" t="e">
        <f t="shared" ca="1" si="505"/>
        <v>#REF!</v>
      </c>
      <c r="HS205" s="167" t="e">
        <f t="shared" ca="1" si="506"/>
        <v>#REF!</v>
      </c>
      <c r="HT205" s="167" t="e">
        <f t="shared" ca="1" si="507"/>
        <v>#REF!</v>
      </c>
      <c r="HU205" s="167" t="e">
        <f t="shared" ca="1" si="508"/>
        <v>#REF!</v>
      </c>
      <c r="HW205" s="167" t="e">
        <f t="shared" ca="1" si="509"/>
        <v>#REF!</v>
      </c>
      <c r="HX205" s="167">
        <f t="shared" si="510"/>
        <v>0</v>
      </c>
      <c r="HY205" s="167" t="e">
        <f t="shared" ca="1" si="592"/>
        <v>#REF!</v>
      </c>
      <c r="HZ205" s="219" t="e">
        <f t="shared" ca="1" si="593"/>
        <v>#REF!</v>
      </c>
    </row>
    <row r="206" spans="1:234" s="48" customFormat="1">
      <c r="A206" s="3" t="s">
        <v>402</v>
      </c>
      <c r="B206" s="202" t="str">
        <f>INDEX('Ref1'!$E:$E,MATCH(A206,'Ref1'!$A:$A,0))</f>
        <v>Maidstone</v>
      </c>
      <c r="C206" s="42" t="str">
        <f>INDEX(Data1!B:B,MATCH(A206,Data1!A:A,0))</f>
        <v>SD</v>
      </c>
      <c r="D206" s="253" t="str">
        <f>INDEX(Data1!C:C,MATCH(A206,Data1!A:A,0))</f>
        <v>SE</v>
      </c>
      <c r="E206" s="200" t="str">
        <f>IF($C$6="No","No",IF(COUNTIF(Inputs!$K$359:$K$398,$A206)&gt;0,"Yes","No"))</f>
        <v>No</v>
      </c>
      <c r="F206" s="404"/>
      <c r="G206" s="62">
        <f>INDEX('4_RatesSplit'!K:K,MATCH($A206,'4_RatesSplit'!$A:$A,0))</f>
        <v>0</v>
      </c>
      <c r="H206" s="171">
        <f>INDEX('4_RatesSplit'!L:L,MATCH($A206,'4_RatesSplit'!$A:$A,0))</f>
        <v>0</v>
      </c>
      <c r="I206" s="167">
        <f>INDEX('4_RatesSplit'!M:M,MATCH($A206,'4_RatesSplit'!$A:$A,0))</f>
        <v>0</v>
      </c>
      <c r="J206" s="167">
        <f>INDEX('4_RatesSplit'!N:N,MATCH($A206,'4_RatesSplit'!$A:$A,0))</f>
        <v>0</v>
      </c>
      <c r="K206" s="167">
        <f>INDEX('4_RatesSplit'!O:O,MATCH($A206,'4_RatesSplit'!$A:$A,0))</f>
        <v>0</v>
      </c>
      <c r="L206" s="167">
        <f>INDEX('4_RatesSplit'!P:P,MATCH($A206,'4_RatesSplit'!$A:$A,0))</f>
        <v>0</v>
      </c>
      <c r="M206" s="167">
        <f>INDEX('4_RatesSplit'!Q:Q,MATCH($A206,'4_RatesSplit'!$A:$A,0))</f>
        <v>0</v>
      </c>
      <c r="N206" s="167">
        <f>INDEX('4_RatesSplit'!R:R,MATCH($A206,'4_RatesSplit'!$A:$A,0))</f>
        <v>0</v>
      </c>
      <c r="O206" s="167">
        <f>INDEX('4_RatesSplit'!S:S,MATCH($A206,'4_RatesSplit'!$A:$A,0))</f>
        <v>0</v>
      </c>
      <c r="P206" s="167">
        <f>INDEX('4_RatesSplit'!T:T,MATCH($A206,'4_RatesSplit'!$A:$A,0))</f>
        <v>0</v>
      </c>
      <c r="Q206" s="167">
        <f>INDEX('4_RatesSplit'!U:U,MATCH($A206,'4_RatesSplit'!$A:$A,0))</f>
        <v>0</v>
      </c>
      <c r="R206" s="167">
        <f>INDEX('4_RatesSplit'!V:V,MATCH($A206,'4_RatesSplit'!$A:$A,0))</f>
        <v>0</v>
      </c>
      <c r="S206" s="167">
        <f>INDEX('4_RatesSplit'!W:W,MATCH($A206,'4_RatesSplit'!$A:$A,0))</f>
        <v>0</v>
      </c>
      <c r="T206" s="167">
        <f>INDEX('4_RatesSplit'!X:X,MATCH($A206,'4_RatesSplit'!$A:$A,0))</f>
        <v>0</v>
      </c>
      <c r="U206" s="167">
        <f>INDEX('4_RatesSplit'!Y:Y,MATCH($A206,'4_RatesSplit'!$A:$A,0))</f>
        <v>0</v>
      </c>
      <c r="V206" s="167">
        <f>INDEX('4_RatesSplit'!Z:Z,MATCH($A206,'4_RatesSplit'!$A:$A,0))</f>
        <v>0</v>
      </c>
      <c r="W206" s="167">
        <f>INDEX('4_RatesSplit'!AA:AA,MATCH($A206,'4_RatesSplit'!$A:$A,0))</f>
        <v>0</v>
      </c>
      <c r="X206" s="18"/>
      <c r="Y206" s="168" t="e">
        <f ca="1">INDEX('4_RatesSplit'!AT:AT,MATCH($A206,'4_RatesSplit'!$A:$A,0))</f>
        <v>#REF!</v>
      </c>
      <c r="Z206" s="168" t="e">
        <f ca="1">INDEX('4_RatesSplit'!AU:AU,MATCH($A206,'4_RatesSplit'!$A:$A,0))</f>
        <v>#REF!</v>
      </c>
      <c r="AA206" s="168" t="e">
        <f ca="1">INDEX('4_RatesSplit'!AV:AV,MATCH($A206,'4_RatesSplit'!$A:$A,0))</f>
        <v>#REF!</v>
      </c>
      <c r="AB206" s="168" t="e">
        <f ca="1">INDEX('4_RatesSplit'!AW:AW,MATCH($A206,'4_RatesSplit'!$A:$A,0))</f>
        <v>#REF!</v>
      </c>
      <c r="AC206" s="168" t="e">
        <f ca="1">INDEX('4_RatesSplit'!AX:AX,MATCH($A206,'4_RatesSplit'!$A:$A,0))</f>
        <v>#REF!</v>
      </c>
      <c r="AD206" s="168" t="e">
        <f ca="1">INDEX('4_RatesSplit'!AY:AY,MATCH($A206,'4_RatesSplit'!$A:$A,0))</f>
        <v>#REF!</v>
      </c>
      <c r="AE206" s="168" t="e">
        <f ca="1">INDEX('4_RatesSplit'!AZ:AZ,MATCH($A206,'4_RatesSplit'!$A:$A,0))</f>
        <v>#REF!</v>
      </c>
      <c r="AF206" s="168" t="e">
        <f ca="1">INDEX('4_RatesSplit'!BA:BA,MATCH($A206,'4_RatesSplit'!$A:$A,0))</f>
        <v>#REF!</v>
      </c>
      <c r="AG206" s="168" t="e">
        <f ca="1">INDEX('4_RatesSplit'!BB:BB,MATCH($A206,'4_RatesSplit'!$A:$A,0))</f>
        <v>#REF!</v>
      </c>
      <c r="AH206" s="168" t="e">
        <f ca="1">INDEX('4_RatesSplit'!BC:BC,MATCH($A206,'4_RatesSplit'!$A:$A,0))</f>
        <v>#REF!</v>
      </c>
      <c r="AI206" s="168" t="e">
        <f ca="1">INDEX('4_RatesSplit'!BD:BD,MATCH($A206,'4_RatesSplit'!$A:$A,0))</f>
        <v>#REF!</v>
      </c>
      <c r="AJ206" s="168" t="e">
        <f ca="1">INDEX('4_RatesSplit'!BE:BE,MATCH($A206,'4_RatesSplit'!$A:$A,0))</f>
        <v>#REF!</v>
      </c>
      <c r="AK206" s="168" t="e">
        <f ca="1">INDEX('4_RatesSplit'!BF:BF,MATCH($A206,'4_RatesSplit'!$A:$A,0))</f>
        <v>#REF!</v>
      </c>
      <c r="AL206" s="168" t="e">
        <f ca="1">INDEX('4_RatesSplit'!BG:BG,MATCH($A206,'4_RatesSplit'!$A:$A,0))</f>
        <v>#REF!</v>
      </c>
      <c r="AM206" s="168" t="e">
        <f ca="1">INDEX('4_RatesSplit'!BH:BH,MATCH($A206,'4_RatesSplit'!$A:$A,0))</f>
        <v>#REF!</v>
      </c>
      <c r="AN206" s="198" t="e">
        <f ca="1">INDEX('4_RatesSplit'!BI:BI,MATCH($A206,'4_RatesSplit'!$A:$A,0))</f>
        <v>#REF!</v>
      </c>
      <c r="AO206" s="114"/>
      <c r="AP206" s="167" t="e">
        <f t="shared" ca="1" si="511"/>
        <v>#REF!</v>
      </c>
      <c r="AQ206" s="167" t="e">
        <f t="shared" ca="1" si="512"/>
        <v>#REF!</v>
      </c>
      <c r="AR206" s="167" t="e">
        <f t="shared" ca="1" si="513"/>
        <v>#REF!</v>
      </c>
      <c r="AS206" s="167" t="e">
        <f t="shared" ca="1" si="514"/>
        <v>#REF!</v>
      </c>
      <c r="AT206" s="167" t="e">
        <f t="shared" ca="1" si="515"/>
        <v>#REF!</v>
      </c>
      <c r="AU206" s="167" t="e">
        <f t="shared" ca="1" si="516"/>
        <v>#REF!</v>
      </c>
      <c r="AV206" s="167" t="e">
        <f t="shared" ca="1" si="517"/>
        <v>#REF!</v>
      </c>
      <c r="AW206" s="167" t="e">
        <f t="shared" ca="1" si="518"/>
        <v>#REF!</v>
      </c>
      <c r="AX206" s="167" t="e">
        <f t="shared" ca="1" si="519"/>
        <v>#REF!</v>
      </c>
      <c r="AY206" s="167" t="e">
        <f t="shared" ca="1" si="520"/>
        <v>#REF!</v>
      </c>
      <c r="AZ206" s="167" t="e">
        <f t="shared" ca="1" si="521"/>
        <v>#REF!</v>
      </c>
      <c r="BA206" s="167" t="e">
        <f t="shared" ca="1" si="522"/>
        <v>#REF!</v>
      </c>
      <c r="BB206" s="167" t="e">
        <f t="shared" ca="1" si="523"/>
        <v>#REF!</v>
      </c>
      <c r="BC206" s="167" t="e">
        <f t="shared" ca="1" si="524"/>
        <v>#REF!</v>
      </c>
      <c r="BD206" s="167" t="e">
        <f t="shared" ca="1" si="525"/>
        <v>#REF!</v>
      </c>
      <c r="BE206" s="167" t="e">
        <f t="shared" ca="1" si="526"/>
        <v>#REF!</v>
      </c>
      <c r="BF206" s="18"/>
      <c r="BG206" s="168">
        <f>INDEX('2_Needs'!$F:$F,MATCH($A206,'2_Needs'!$A:$A,0))</f>
        <v>2.6129443888844465E-4</v>
      </c>
      <c r="BH206" s="114"/>
      <c r="BI206" s="167">
        <f t="shared" ref="BI206:BX206" si="661">IF(BI$3="reset",$BG206*BI$6,BH206*(1+$C$4))</f>
        <v>0</v>
      </c>
      <c r="BJ206" s="167">
        <f t="shared" si="661"/>
        <v>0</v>
      </c>
      <c r="BK206" s="167">
        <f t="shared" si="661"/>
        <v>0</v>
      </c>
      <c r="BL206" s="167">
        <f t="shared" si="661"/>
        <v>0</v>
      </c>
      <c r="BM206" s="167">
        <f t="shared" si="661"/>
        <v>0</v>
      </c>
      <c r="BN206" s="167">
        <f t="shared" si="661"/>
        <v>0</v>
      </c>
      <c r="BO206" s="167">
        <f t="shared" si="661"/>
        <v>0</v>
      </c>
      <c r="BP206" s="167">
        <f t="shared" si="661"/>
        <v>0</v>
      </c>
      <c r="BQ206" s="167">
        <f t="shared" si="661"/>
        <v>0</v>
      </c>
      <c r="BR206" s="167">
        <f t="shared" si="661"/>
        <v>0</v>
      </c>
      <c r="BS206" s="167">
        <f t="shared" si="661"/>
        <v>0</v>
      </c>
      <c r="BT206" s="167">
        <f t="shared" si="661"/>
        <v>0</v>
      </c>
      <c r="BU206" s="167">
        <f t="shared" si="661"/>
        <v>0</v>
      </c>
      <c r="BV206" s="167">
        <f t="shared" si="661"/>
        <v>0</v>
      </c>
      <c r="BW206" s="167">
        <f t="shared" si="661"/>
        <v>0</v>
      </c>
      <c r="BX206" s="167">
        <f t="shared" si="661"/>
        <v>0</v>
      </c>
      <c r="BZ206" s="167" t="e">
        <f t="shared" ref="BZ206:BZ269" ca="1" si="662">BI206-AP206</f>
        <v>#REF!</v>
      </c>
      <c r="CA206" s="167" t="e">
        <f t="shared" ref="CA206:CA269" ca="1" si="663">BJ206-AQ206</f>
        <v>#REF!</v>
      </c>
      <c r="CB206" s="167" t="e">
        <f t="shared" ref="CB206:CB269" ca="1" si="664">BK206-AR206</f>
        <v>#REF!</v>
      </c>
      <c r="CC206" s="167" t="e">
        <f t="shared" ref="CC206:CC269" ca="1" si="665">BL206-AS206</f>
        <v>#REF!</v>
      </c>
      <c r="CD206" s="167" t="e">
        <f t="shared" ref="CD206:CD269" ca="1" si="666">BM206-AT206</f>
        <v>#REF!</v>
      </c>
      <c r="CE206" s="167" t="e">
        <f t="shared" ref="CE206:CE269" ca="1" si="667">BN206-AU206</f>
        <v>#REF!</v>
      </c>
      <c r="CF206" s="167" t="e">
        <f t="shared" ref="CF206:CF269" ca="1" si="668">BO206-AV206</f>
        <v>#REF!</v>
      </c>
      <c r="CG206" s="167" t="e">
        <f t="shared" ref="CG206:CG269" ca="1" si="669">BP206-AW206</f>
        <v>#REF!</v>
      </c>
      <c r="CH206" s="167" t="e">
        <f t="shared" ref="CH206:CH269" ca="1" si="670">BQ206-AX206</f>
        <v>#REF!</v>
      </c>
      <c r="CI206" s="167" t="e">
        <f t="shared" ref="CI206:CI269" ca="1" si="671">BR206-AY206</f>
        <v>#REF!</v>
      </c>
      <c r="CJ206" s="167" t="e">
        <f t="shared" ref="CJ206:CJ269" ca="1" si="672">BS206-AZ206</f>
        <v>#REF!</v>
      </c>
      <c r="CK206" s="167" t="e">
        <f t="shared" ref="CK206:CK269" ca="1" si="673">BT206-BA206</f>
        <v>#REF!</v>
      </c>
      <c r="CL206" s="167" t="e">
        <f t="shared" ref="CL206:CL269" ca="1" si="674">BU206-BB206</f>
        <v>#REF!</v>
      </c>
      <c r="CM206" s="167" t="e">
        <f t="shared" ref="CM206:CM269" ca="1" si="675">BV206-BC206</f>
        <v>#REF!</v>
      </c>
      <c r="CN206" s="167" t="e">
        <f t="shared" ref="CN206:CN269" ca="1" si="676">BW206-BD206</f>
        <v>#REF!</v>
      </c>
      <c r="CO206" s="167" t="e">
        <f t="shared" ref="CO206:CO269" ca="1" si="677">BX206-BE206</f>
        <v>#REF!</v>
      </c>
      <c r="CQ206" s="167" t="e">
        <f t="shared" ref="CQ206:CQ269" ca="1" si="678">H206+BZ206</f>
        <v>#REF!</v>
      </c>
      <c r="CR206" s="167" t="e">
        <f t="shared" ref="CR206:CR269" ca="1" si="679">I206+CA206</f>
        <v>#REF!</v>
      </c>
      <c r="CS206" s="167" t="e">
        <f t="shared" ref="CS206:CS269" ca="1" si="680">J206+CB206</f>
        <v>#REF!</v>
      </c>
      <c r="CT206" s="167" t="e">
        <f t="shared" ref="CT206:CT269" ca="1" si="681">K206+CC206</f>
        <v>#REF!</v>
      </c>
      <c r="CU206" s="167" t="e">
        <f t="shared" ref="CU206:CU269" ca="1" si="682">L206+CD206</f>
        <v>#REF!</v>
      </c>
      <c r="CV206" s="167" t="e">
        <f t="shared" ref="CV206:CV269" ca="1" si="683">M206+CE206</f>
        <v>#REF!</v>
      </c>
      <c r="CW206" s="167" t="e">
        <f t="shared" ref="CW206:CW269" ca="1" si="684">N206+CF206</f>
        <v>#REF!</v>
      </c>
      <c r="CX206" s="167" t="e">
        <f t="shared" ref="CX206:CX269" ca="1" si="685">O206+CG206</f>
        <v>#REF!</v>
      </c>
      <c r="CY206" s="167" t="e">
        <f t="shared" ref="CY206:CY269" ca="1" si="686">P206+CH206</f>
        <v>#REF!</v>
      </c>
      <c r="CZ206" s="167" t="e">
        <f t="shared" ref="CZ206:CZ269" ca="1" si="687">Q206+CI206</f>
        <v>#REF!</v>
      </c>
      <c r="DA206" s="167" t="e">
        <f t="shared" ref="DA206:DA269" ca="1" si="688">R206+CJ206</f>
        <v>#REF!</v>
      </c>
      <c r="DB206" s="167" t="e">
        <f t="shared" ref="DB206:DB269" ca="1" si="689">S206+CK206</f>
        <v>#REF!</v>
      </c>
      <c r="DC206" s="167" t="e">
        <f t="shared" ref="DC206:DC269" ca="1" si="690">T206+CL206</f>
        <v>#REF!</v>
      </c>
      <c r="DD206" s="167" t="e">
        <f t="shared" ref="DD206:DD269" ca="1" si="691">U206+CM206</f>
        <v>#REF!</v>
      </c>
      <c r="DE206" s="167" t="e">
        <f t="shared" ref="DE206:DE269" ca="1" si="692">V206+CN206</f>
        <v>#REF!</v>
      </c>
      <c r="DF206" s="167" t="e">
        <f t="shared" ref="DF206:DF269" ca="1" si="693">W206+CO206</f>
        <v>#REF!</v>
      </c>
      <c r="DH206" s="167">
        <f t="shared" ref="DH206:DH269" si="694">BI206*(1+$C$5)</f>
        <v>0</v>
      </c>
      <c r="DI206" s="167">
        <f t="shared" ref="DI206:DI269" si="695">BJ206*(1+$C$5)</f>
        <v>0</v>
      </c>
      <c r="DJ206" s="167">
        <f t="shared" ref="DJ206:DJ269" si="696">BK206*(1+$C$5)</f>
        <v>0</v>
      </c>
      <c r="DK206" s="167">
        <f t="shared" ref="DK206:DK269" si="697">BL206*(1+$C$5)</f>
        <v>0</v>
      </c>
      <c r="DL206" s="167">
        <f t="shared" ref="DL206:DL269" si="698">BM206*(1+$C$5)</f>
        <v>0</v>
      </c>
      <c r="DM206" s="167">
        <f t="shared" ref="DM206:DM269" si="699">BN206*(1+$C$5)</f>
        <v>0</v>
      </c>
      <c r="DN206" s="167">
        <f t="shared" ref="DN206:DN269" si="700">BO206*(1+$C$5)</f>
        <v>0</v>
      </c>
      <c r="DO206" s="167">
        <f t="shared" ref="DO206:DO269" si="701">BP206*(1+$C$5)</f>
        <v>0</v>
      </c>
      <c r="DP206" s="167">
        <f t="shared" ref="DP206:DP269" si="702">BQ206*(1+$C$5)</f>
        <v>0</v>
      </c>
      <c r="DQ206" s="167">
        <f t="shared" ref="DQ206:DQ269" si="703">BR206*(1+$C$5)</f>
        <v>0</v>
      </c>
      <c r="DR206" s="167">
        <f t="shared" ref="DR206:DR269" si="704">BS206*(1+$C$5)</f>
        <v>0</v>
      </c>
      <c r="DS206" s="167">
        <f t="shared" ref="DS206:DS269" si="705">BT206*(1+$C$5)</f>
        <v>0</v>
      </c>
      <c r="DT206" s="167">
        <f t="shared" ref="DT206:DT269" si="706">BU206*(1+$C$5)</f>
        <v>0</v>
      </c>
      <c r="DU206" s="167">
        <f t="shared" ref="DU206:DU269" si="707">BV206*(1+$C$5)</f>
        <v>0</v>
      </c>
      <c r="DV206" s="167">
        <f t="shared" ref="DV206:DV269" si="708">BW206*(1+$C$5)</f>
        <v>0</v>
      </c>
      <c r="DW206" s="167">
        <f t="shared" ref="DW206:DW269" si="709">BX206*(1+$C$5)</f>
        <v>0</v>
      </c>
      <c r="DY206" s="167" t="e">
        <f t="shared" ca="1" si="528"/>
        <v>#REF!</v>
      </c>
      <c r="DZ206" s="167" t="e">
        <f t="shared" ca="1" si="529"/>
        <v>#REF!</v>
      </c>
      <c r="EA206" s="167" t="e">
        <f t="shared" ca="1" si="530"/>
        <v>#REF!</v>
      </c>
      <c r="EB206" s="167" t="e">
        <f t="shared" ca="1" si="531"/>
        <v>#REF!</v>
      </c>
      <c r="EC206" s="167" t="e">
        <f t="shared" ca="1" si="532"/>
        <v>#REF!</v>
      </c>
      <c r="ED206" s="167" t="e">
        <f t="shared" ca="1" si="533"/>
        <v>#REF!</v>
      </c>
      <c r="EE206" s="167" t="e">
        <f t="shared" ca="1" si="534"/>
        <v>#REF!</v>
      </c>
      <c r="EF206" s="167" t="e">
        <f t="shared" ca="1" si="535"/>
        <v>#REF!</v>
      </c>
      <c r="EG206" s="167" t="e">
        <f t="shared" ca="1" si="536"/>
        <v>#REF!</v>
      </c>
      <c r="EH206" s="167" t="e">
        <f t="shared" ca="1" si="537"/>
        <v>#REF!</v>
      </c>
      <c r="EI206" s="167" t="e">
        <f t="shared" ca="1" si="538"/>
        <v>#REF!</v>
      </c>
      <c r="EJ206" s="167" t="e">
        <f t="shared" ca="1" si="539"/>
        <v>#REF!</v>
      </c>
      <c r="EK206" s="167" t="e">
        <f t="shared" ca="1" si="540"/>
        <v>#REF!</v>
      </c>
      <c r="EL206" s="167" t="e">
        <f t="shared" ca="1" si="541"/>
        <v>#REF!</v>
      </c>
      <c r="EM206" s="167" t="e">
        <f t="shared" ca="1" si="542"/>
        <v>#REF!</v>
      </c>
      <c r="EN206" s="167" t="e">
        <f t="shared" ca="1" si="543"/>
        <v>#REF!</v>
      </c>
      <c r="EP206" s="167">
        <f t="shared" si="544"/>
        <v>0</v>
      </c>
      <c r="EQ206" s="167">
        <f t="shared" si="545"/>
        <v>0</v>
      </c>
      <c r="ER206" s="167">
        <f t="shared" si="546"/>
        <v>0</v>
      </c>
      <c r="ES206" s="167">
        <f t="shared" si="547"/>
        <v>0</v>
      </c>
      <c r="ET206" s="167">
        <f t="shared" si="548"/>
        <v>0</v>
      </c>
      <c r="EU206" s="167">
        <f t="shared" si="549"/>
        <v>0</v>
      </c>
      <c r="EV206" s="167">
        <f t="shared" si="550"/>
        <v>0</v>
      </c>
      <c r="EW206" s="167">
        <f t="shared" si="551"/>
        <v>0</v>
      </c>
      <c r="EX206" s="167">
        <f t="shared" si="552"/>
        <v>0</v>
      </c>
      <c r="EY206" s="167">
        <f t="shared" si="553"/>
        <v>0</v>
      </c>
      <c r="EZ206" s="167">
        <f t="shared" si="554"/>
        <v>0</v>
      </c>
      <c r="FA206" s="167">
        <f t="shared" si="555"/>
        <v>0</v>
      </c>
      <c r="FB206" s="167">
        <f t="shared" si="556"/>
        <v>0</v>
      </c>
      <c r="FC206" s="167">
        <f t="shared" si="557"/>
        <v>0</v>
      </c>
      <c r="FD206" s="167">
        <f t="shared" si="558"/>
        <v>0</v>
      </c>
      <c r="FE206" s="167">
        <f t="shared" si="559"/>
        <v>0</v>
      </c>
      <c r="FG206" s="167">
        <f t="shared" si="560"/>
        <v>0</v>
      </c>
      <c r="FH206" s="167">
        <f t="shared" si="561"/>
        <v>0</v>
      </c>
      <c r="FI206" s="167">
        <f t="shared" si="562"/>
        <v>0</v>
      </c>
      <c r="FJ206" s="167">
        <f t="shared" si="563"/>
        <v>0</v>
      </c>
      <c r="FK206" s="167">
        <f t="shared" si="564"/>
        <v>0</v>
      </c>
      <c r="FL206" s="167">
        <f t="shared" si="565"/>
        <v>0</v>
      </c>
      <c r="FM206" s="167">
        <f t="shared" si="566"/>
        <v>0</v>
      </c>
      <c r="FN206" s="167">
        <f t="shared" si="567"/>
        <v>0</v>
      </c>
      <c r="FO206" s="167">
        <f t="shared" si="568"/>
        <v>0</v>
      </c>
      <c r="FP206" s="167">
        <f t="shared" si="569"/>
        <v>0</v>
      </c>
      <c r="FQ206" s="167">
        <f t="shared" si="570"/>
        <v>0</v>
      </c>
      <c r="FR206" s="167">
        <f t="shared" si="571"/>
        <v>0</v>
      </c>
      <c r="FS206" s="167">
        <f t="shared" si="572"/>
        <v>0</v>
      </c>
      <c r="FT206" s="167">
        <f t="shared" si="573"/>
        <v>0</v>
      </c>
      <c r="FU206" s="167">
        <f t="shared" si="574"/>
        <v>0</v>
      </c>
      <c r="FV206" s="167">
        <f t="shared" si="575"/>
        <v>0</v>
      </c>
      <c r="FX206" s="167">
        <f t="shared" si="576"/>
        <v>0</v>
      </c>
      <c r="FY206" s="167">
        <f t="shared" si="577"/>
        <v>0</v>
      </c>
      <c r="FZ206" s="167">
        <f t="shared" si="578"/>
        <v>0</v>
      </c>
      <c r="GA206" s="167">
        <f t="shared" si="579"/>
        <v>0</v>
      </c>
      <c r="GB206" s="167">
        <f t="shared" si="580"/>
        <v>0</v>
      </c>
      <c r="GC206" s="167">
        <f t="shared" si="581"/>
        <v>0</v>
      </c>
      <c r="GD206" s="167">
        <f t="shared" si="582"/>
        <v>0</v>
      </c>
      <c r="GE206" s="167">
        <f t="shared" si="583"/>
        <v>0</v>
      </c>
      <c r="GF206" s="167">
        <f t="shared" si="584"/>
        <v>0</v>
      </c>
      <c r="GG206" s="167">
        <f t="shared" si="585"/>
        <v>0</v>
      </c>
      <c r="GH206" s="167">
        <f t="shared" si="586"/>
        <v>0</v>
      </c>
      <c r="GI206" s="167">
        <f t="shared" si="587"/>
        <v>0</v>
      </c>
      <c r="GJ206" s="167">
        <f t="shared" si="588"/>
        <v>0</v>
      </c>
      <c r="GK206" s="167">
        <f t="shared" si="589"/>
        <v>0</v>
      </c>
      <c r="GL206" s="167">
        <f t="shared" si="590"/>
        <v>0</v>
      </c>
      <c r="GM206" s="167">
        <f t="shared" si="591"/>
        <v>0</v>
      </c>
      <c r="GO206" s="167" t="e">
        <f t="shared" ca="1" si="643"/>
        <v>#REF!</v>
      </c>
      <c r="GP206" s="167" t="e">
        <f t="shared" ca="1" si="651"/>
        <v>#REF!</v>
      </c>
      <c r="GQ206" s="167" t="e">
        <f t="shared" ca="1" si="651"/>
        <v>#REF!</v>
      </c>
      <c r="GR206" s="167" t="e">
        <f t="shared" ca="1" si="651"/>
        <v>#REF!</v>
      </c>
      <c r="GS206" s="167" t="e">
        <f t="shared" ca="1" si="651"/>
        <v>#REF!</v>
      </c>
      <c r="GT206" s="167" t="e">
        <f t="shared" ca="1" si="651"/>
        <v>#REF!</v>
      </c>
      <c r="GU206" s="167" t="e">
        <f t="shared" ca="1" si="651"/>
        <v>#REF!</v>
      </c>
      <c r="GV206" s="167" t="e">
        <f t="shared" ca="1" si="651"/>
        <v>#REF!</v>
      </c>
      <c r="GW206" s="167" t="e">
        <f t="shared" ca="1" si="651"/>
        <v>#REF!</v>
      </c>
      <c r="GX206" s="167" t="e">
        <f t="shared" ca="1" si="651"/>
        <v>#REF!</v>
      </c>
      <c r="GY206" s="167" t="e">
        <f t="shared" ca="1" si="651"/>
        <v>#REF!</v>
      </c>
      <c r="GZ206" s="167" t="e">
        <f t="shared" ca="1" si="651"/>
        <v>#REF!</v>
      </c>
      <c r="HA206" s="167" t="e">
        <f t="shared" ca="1" si="651"/>
        <v>#REF!</v>
      </c>
      <c r="HB206" s="167" t="e">
        <f t="shared" ca="1" si="651"/>
        <v>#REF!</v>
      </c>
      <c r="HC206" s="167" t="e">
        <f t="shared" ca="1" si="651"/>
        <v>#REF!</v>
      </c>
      <c r="HD206" s="167" t="e">
        <f t="shared" ca="1" si="651"/>
        <v>#REF!</v>
      </c>
      <c r="HF206" s="167" t="e">
        <f t="shared" ref="HF206:HF269" ca="1" si="710">H206+BZ206+DY206+FX206+GO206</f>
        <v>#REF!</v>
      </c>
      <c r="HG206" s="167" t="e">
        <f t="shared" ref="HG206:HG269" ca="1" si="711">I206+CA206+DZ206+FY206+GP206</f>
        <v>#REF!</v>
      </c>
      <c r="HH206" s="167" t="e">
        <f t="shared" ref="HH206:HH269" ca="1" si="712">J206+CB206+EA206+FZ206+GQ206</f>
        <v>#REF!</v>
      </c>
      <c r="HI206" s="167" t="e">
        <f t="shared" ref="HI206:HI269" ca="1" si="713">K206+CC206+EB206+GA206+GR206</f>
        <v>#REF!</v>
      </c>
      <c r="HJ206" s="167" t="e">
        <f t="shared" ref="HJ206:HJ269" ca="1" si="714">L206+CD206+EC206+GB206+GS206</f>
        <v>#REF!</v>
      </c>
      <c r="HK206" s="167" t="e">
        <f t="shared" ref="HK206:HK269" ca="1" si="715">M206+CE206+ED206+GC206+GT206</f>
        <v>#REF!</v>
      </c>
      <c r="HL206" s="167" t="e">
        <f t="shared" ref="HL206:HL269" ca="1" si="716">N206+CF206+EE206+GD206+GU206</f>
        <v>#REF!</v>
      </c>
      <c r="HM206" s="167" t="e">
        <f t="shared" ref="HM206:HM269" ca="1" si="717">O206+CG206+EF206+GE206+GV206</f>
        <v>#REF!</v>
      </c>
      <c r="HN206" s="167" t="e">
        <f t="shared" ref="HN206:HN269" ca="1" si="718">P206+CH206+EG206+GF206+GW206</f>
        <v>#REF!</v>
      </c>
      <c r="HO206" s="167" t="e">
        <f t="shared" ref="HO206:HO269" ca="1" si="719">Q206+CI206+EH206+GG206+GX206</f>
        <v>#REF!</v>
      </c>
      <c r="HP206" s="167" t="e">
        <f t="shared" ref="HP206:HP269" ca="1" si="720">R206+CJ206+EI206+GH206+GY206</f>
        <v>#REF!</v>
      </c>
      <c r="HQ206" s="167" t="e">
        <f t="shared" ref="HQ206:HQ269" ca="1" si="721">S206+CK206+EJ206+GI206+GZ206</f>
        <v>#REF!</v>
      </c>
      <c r="HR206" s="167" t="e">
        <f t="shared" ref="HR206:HR269" ca="1" si="722">T206+CL206+EK206+GJ206+HA206</f>
        <v>#REF!</v>
      </c>
      <c r="HS206" s="167" t="e">
        <f t="shared" ref="HS206:HS269" ca="1" si="723">U206+CM206+EL206+GK206+HB206</f>
        <v>#REF!</v>
      </c>
      <c r="HT206" s="167" t="e">
        <f t="shared" ref="HT206:HT269" ca="1" si="724">V206+CN206+EM206+GL206+HC206</f>
        <v>#REF!</v>
      </c>
      <c r="HU206" s="167" t="e">
        <f t="shared" ref="HU206:HU269" ca="1" si="725">W206+CO206+EN206+GM206+HD206</f>
        <v>#REF!</v>
      </c>
      <c r="HW206" s="167" t="e">
        <f t="shared" ref="HW206:HW269" ca="1" si="726">HF206+NPV($C$4,$HG206:$HU206)</f>
        <v>#REF!</v>
      </c>
      <c r="HX206" s="167">
        <f t="shared" ref="HX206:HX269" si="727">BI206+NPV($C$4,BJ206:BX206)</f>
        <v>0</v>
      </c>
      <c r="HY206" s="167" t="e">
        <f t="shared" ca="1" si="592"/>
        <v>#REF!</v>
      </c>
      <c r="HZ206" s="219" t="e">
        <f t="shared" ca="1" si="593"/>
        <v>#REF!</v>
      </c>
    </row>
    <row r="207" spans="1:234" s="48" customFormat="1">
      <c r="A207" s="3" t="s">
        <v>404</v>
      </c>
      <c r="B207" s="202" t="str">
        <f>INDEX('Ref1'!$E:$E,MATCH(A207,'Ref1'!$A:$A,0))</f>
        <v>Maldon</v>
      </c>
      <c r="C207" s="42" t="str">
        <f>INDEX(Data1!B:B,MATCH(A207,Data1!A:A,0))</f>
        <v>SD</v>
      </c>
      <c r="D207" s="253" t="str">
        <f>INDEX(Data1!C:C,MATCH(A207,Data1!A:A,0))</f>
        <v>E</v>
      </c>
      <c r="E207" s="200" t="str">
        <f>IF($C$6="No","No",IF(COUNTIF(Inputs!$K$359:$K$398,$A207)&gt;0,"Yes","No"))</f>
        <v>No</v>
      </c>
      <c r="F207" s="404"/>
      <c r="G207" s="62">
        <f>INDEX('4_RatesSplit'!K:K,MATCH($A207,'4_RatesSplit'!$A:$A,0))</f>
        <v>0</v>
      </c>
      <c r="H207" s="171">
        <f>INDEX('4_RatesSplit'!L:L,MATCH($A207,'4_RatesSplit'!$A:$A,0))</f>
        <v>0</v>
      </c>
      <c r="I207" s="167">
        <f>INDEX('4_RatesSplit'!M:M,MATCH($A207,'4_RatesSplit'!$A:$A,0))</f>
        <v>0</v>
      </c>
      <c r="J207" s="167">
        <f>INDEX('4_RatesSplit'!N:N,MATCH($A207,'4_RatesSplit'!$A:$A,0))</f>
        <v>0</v>
      </c>
      <c r="K207" s="167">
        <f>INDEX('4_RatesSplit'!O:O,MATCH($A207,'4_RatesSplit'!$A:$A,0))</f>
        <v>0</v>
      </c>
      <c r="L207" s="167">
        <f>INDEX('4_RatesSplit'!P:P,MATCH($A207,'4_RatesSplit'!$A:$A,0))</f>
        <v>0</v>
      </c>
      <c r="M207" s="167">
        <f>INDEX('4_RatesSplit'!Q:Q,MATCH($A207,'4_RatesSplit'!$A:$A,0))</f>
        <v>0</v>
      </c>
      <c r="N207" s="167">
        <f>INDEX('4_RatesSplit'!R:R,MATCH($A207,'4_RatesSplit'!$A:$A,0))</f>
        <v>0</v>
      </c>
      <c r="O207" s="167">
        <f>INDEX('4_RatesSplit'!S:S,MATCH($A207,'4_RatesSplit'!$A:$A,0))</f>
        <v>0</v>
      </c>
      <c r="P207" s="167">
        <f>INDEX('4_RatesSplit'!T:T,MATCH($A207,'4_RatesSplit'!$A:$A,0))</f>
        <v>0</v>
      </c>
      <c r="Q207" s="167">
        <f>INDEX('4_RatesSplit'!U:U,MATCH($A207,'4_RatesSplit'!$A:$A,0))</f>
        <v>0</v>
      </c>
      <c r="R207" s="167">
        <f>INDEX('4_RatesSplit'!V:V,MATCH($A207,'4_RatesSplit'!$A:$A,0))</f>
        <v>0</v>
      </c>
      <c r="S207" s="167">
        <f>INDEX('4_RatesSplit'!W:W,MATCH($A207,'4_RatesSplit'!$A:$A,0))</f>
        <v>0</v>
      </c>
      <c r="T207" s="167">
        <f>INDEX('4_RatesSplit'!X:X,MATCH($A207,'4_RatesSplit'!$A:$A,0))</f>
        <v>0</v>
      </c>
      <c r="U207" s="167">
        <f>INDEX('4_RatesSplit'!Y:Y,MATCH($A207,'4_RatesSplit'!$A:$A,0))</f>
        <v>0</v>
      </c>
      <c r="V207" s="167">
        <f>INDEX('4_RatesSplit'!Z:Z,MATCH($A207,'4_RatesSplit'!$A:$A,0))</f>
        <v>0</v>
      </c>
      <c r="W207" s="167">
        <f>INDEX('4_RatesSplit'!AA:AA,MATCH($A207,'4_RatesSplit'!$A:$A,0))</f>
        <v>0</v>
      </c>
      <c r="X207" s="18"/>
      <c r="Y207" s="168" t="e">
        <f ca="1">INDEX('4_RatesSplit'!AT:AT,MATCH($A207,'4_RatesSplit'!$A:$A,0))</f>
        <v>#REF!</v>
      </c>
      <c r="Z207" s="168" t="e">
        <f ca="1">INDEX('4_RatesSplit'!AU:AU,MATCH($A207,'4_RatesSplit'!$A:$A,0))</f>
        <v>#REF!</v>
      </c>
      <c r="AA207" s="168" t="e">
        <f ca="1">INDEX('4_RatesSplit'!AV:AV,MATCH($A207,'4_RatesSplit'!$A:$A,0))</f>
        <v>#REF!</v>
      </c>
      <c r="AB207" s="168" t="e">
        <f ca="1">INDEX('4_RatesSplit'!AW:AW,MATCH($A207,'4_RatesSplit'!$A:$A,0))</f>
        <v>#REF!</v>
      </c>
      <c r="AC207" s="168" t="e">
        <f ca="1">INDEX('4_RatesSplit'!AX:AX,MATCH($A207,'4_RatesSplit'!$A:$A,0))</f>
        <v>#REF!</v>
      </c>
      <c r="AD207" s="168" t="e">
        <f ca="1">INDEX('4_RatesSplit'!AY:AY,MATCH($A207,'4_RatesSplit'!$A:$A,0))</f>
        <v>#REF!</v>
      </c>
      <c r="AE207" s="168" t="e">
        <f ca="1">INDEX('4_RatesSplit'!AZ:AZ,MATCH($A207,'4_RatesSplit'!$A:$A,0))</f>
        <v>#REF!</v>
      </c>
      <c r="AF207" s="168" t="e">
        <f ca="1">INDEX('4_RatesSplit'!BA:BA,MATCH($A207,'4_RatesSplit'!$A:$A,0))</f>
        <v>#REF!</v>
      </c>
      <c r="AG207" s="168" t="e">
        <f ca="1">INDEX('4_RatesSplit'!BB:BB,MATCH($A207,'4_RatesSplit'!$A:$A,0))</f>
        <v>#REF!</v>
      </c>
      <c r="AH207" s="168" t="e">
        <f ca="1">INDEX('4_RatesSplit'!BC:BC,MATCH($A207,'4_RatesSplit'!$A:$A,0))</f>
        <v>#REF!</v>
      </c>
      <c r="AI207" s="168" t="e">
        <f ca="1">INDEX('4_RatesSplit'!BD:BD,MATCH($A207,'4_RatesSplit'!$A:$A,0))</f>
        <v>#REF!</v>
      </c>
      <c r="AJ207" s="168" t="e">
        <f ca="1">INDEX('4_RatesSplit'!BE:BE,MATCH($A207,'4_RatesSplit'!$A:$A,0))</f>
        <v>#REF!</v>
      </c>
      <c r="AK207" s="168" t="e">
        <f ca="1">INDEX('4_RatesSplit'!BF:BF,MATCH($A207,'4_RatesSplit'!$A:$A,0))</f>
        <v>#REF!</v>
      </c>
      <c r="AL207" s="168" t="e">
        <f ca="1">INDEX('4_RatesSplit'!BG:BG,MATCH($A207,'4_RatesSplit'!$A:$A,0))</f>
        <v>#REF!</v>
      </c>
      <c r="AM207" s="168" t="e">
        <f ca="1">INDEX('4_RatesSplit'!BH:BH,MATCH($A207,'4_RatesSplit'!$A:$A,0))</f>
        <v>#REF!</v>
      </c>
      <c r="AN207" s="198" t="e">
        <f ca="1">INDEX('4_RatesSplit'!BI:BI,MATCH($A207,'4_RatesSplit'!$A:$A,0))</f>
        <v>#REF!</v>
      </c>
      <c r="AO207" s="114"/>
      <c r="AP207" s="167" t="e">
        <f t="shared" ref="AP207:AP270" ca="1" si="728">IF(AP$3="Reset",Y207*AP$6,AO207*(1+$C$4))</f>
        <v>#REF!</v>
      </c>
      <c r="AQ207" s="167" t="e">
        <f t="shared" ref="AQ207:AQ270" ca="1" si="729">IF(AQ$3="Reset",Z207*AQ$6,AP207*(1+$C$4))</f>
        <v>#REF!</v>
      </c>
      <c r="AR207" s="167" t="e">
        <f t="shared" ref="AR207:AR270" ca="1" si="730">IF(AR$3="Reset",AA207*AR$6,AQ207*(1+$C$4))</f>
        <v>#REF!</v>
      </c>
      <c r="AS207" s="167" t="e">
        <f t="shared" ref="AS207:AS270" ca="1" si="731">IF(AS$3="Reset",AB207*AS$6,AR207*(1+$C$4))</f>
        <v>#REF!</v>
      </c>
      <c r="AT207" s="167" t="e">
        <f t="shared" ref="AT207:AT270" ca="1" si="732">IF(AT$3="Reset",AC207*AT$6,AS207*(1+$C$4))</f>
        <v>#REF!</v>
      </c>
      <c r="AU207" s="167" t="e">
        <f t="shared" ref="AU207:AU270" ca="1" si="733">IF(AU$3="Reset",AD207*AU$6,AT207*(1+$C$4))</f>
        <v>#REF!</v>
      </c>
      <c r="AV207" s="167" t="e">
        <f t="shared" ref="AV207:AV270" ca="1" si="734">IF(AV$3="Reset",AE207*AV$6,AU207*(1+$C$4))</f>
        <v>#REF!</v>
      </c>
      <c r="AW207" s="167" t="e">
        <f t="shared" ref="AW207:AW270" ca="1" si="735">IF(AW$3="Reset",AF207*AW$6,AV207*(1+$C$4))</f>
        <v>#REF!</v>
      </c>
      <c r="AX207" s="167" t="e">
        <f t="shared" ref="AX207:AX270" ca="1" si="736">IF(AX$3="Reset",AG207*AX$6,AW207*(1+$C$4))</f>
        <v>#REF!</v>
      </c>
      <c r="AY207" s="167" t="e">
        <f t="shared" ref="AY207:AY270" ca="1" si="737">IF(AY$3="Reset",AH207*AY$6,AX207*(1+$C$4))</f>
        <v>#REF!</v>
      </c>
      <c r="AZ207" s="167" t="e">
        <f t="shared" ref="AZ207:AZ270" ca="1" si="738">IF(AZ$3="Reset",AI207*AZ$6,AY207*(1+$C$4))</f>
        <v>#REF!</v>
      </c>
      <c r="BA207" s="167" t="e">
        <f t="shared" ref="BA207:BA270" ca="1" si="739">IF(BA$3="Reset",AJ207*BA$6,AZ207*(1+$C$4))</f>
        <v>#REF!</v>
      </c>
      <c r="BB207" s="167" t="e">
        <f t="shared" ref="BB207:BB270" ca="1" si="740">IF(BB$3="Reset",AK207*BB$6,BA207*(1+$C$4))</f>
        <v>#REF!</v>
      </c>
      <c r="BC207" s="167" t="e">
        <f t="shared" ref="BC207:BC270" ca="1" si="741">IF(BC$3="Reset",AL207*BC$6,BB207*(1+$C$4))</f>
        <v>#REF!</v>
      </c>
      <c r="BD207" s="167" t="e">
        <f t="shared" ref="BD207:BD270" ca="1" si="742">IF(BD$3="Reset",AM207*BD$6,BC207*(1+$C$4))</f>
        <v>#REF!</v>
      </c>
      <c r="BE207" s="167" t="e">
        <f t="shared" ref="BE207:BE270" ca="1" si="743">IF(BE$3="Reset",AN207*BE$6,BD207*(1+$C$4))</f>
        <v>#REF!</v>
      </c>
      <c r="BF207" s="18"/>
      <c r="BG207" s="168">
        <f>INDEX('2_Needs'!$F:$F,MATCH($A207,'2_Needs'!$A:$A,0))</f>
        <v>1.2283774355819545E-4</v>
      </c>
      <c r="BH207" s="114"/>
      <c r="BI207" s="167">
        <f t="shared" ref="BI207:BX207" si="744">IF(BI$3="reset",$BG207*BI$6,BH207*(1+$C$4))</f>
        <v>0</v>
      </c>
      <c r="BJ207" s="167">
        <f t="shared" si="744"/>
        <v>0</v>
      </c>
      <c r="BK207" s="167">
        <f t="shared" si="744"/>
        <v>0</v>
      </c>
      <c r="BL207" s="167">
        <f t="shared" si="744"/>
        <v>0</v>
      </c>
      <c r="BM207" s="167">
        <f t="shared" si="744"/>
        <v>0</v>
      </c>
      <c r="BN207" s="167">
        <f t="shared" si="744"/>
        <v>0</v>
      </c>
      <c r="BO207" s="167">
        <f t="shared" si="744"/>
        <v>0</v>
      </c>
      <c r="BP207" s="167">
        <f t="shared" si="744"/>
        <v>0</v>
      </c>
      <c r="BQ207" s="167">
        <f t="shared" si="744"/>
        <v>0</v>
      </c>
      <c r="BR207" s="167">
        <f t="shared" si="744"/>
        <v>0</v>
      </c>
      <c r="BS207" s="167">
        <f t="shared" si="744"/>
        <v>0</v>
      </c>
      <c r="BT207" s="167">
        <f t="shared" si="744"/>
        <v>0</v>
      </c>
      <c r="BU207" s="167">
        <f t="shared" si="744"/>
        <v>0</v>
      </c>
      <c r="BV207" s="167">
        <f t="shared" si="744"/>
        <v>0</v>
      </c>
      <c r="BW207" s="167">
        <f t="shared" si="744"/>
        <v>0</v>
      </c>
      <c r="BX207" s="167">
        <f t="shared" si="744"/>
        <v>0</v>
      </c>
      <c r="BZ207" s="167" t="e">
        <f t="shared" ca="1" si="662"/>
        <v>#REF!</v>
      </c>
      <c r="CA207" s="167" t="e">
        <f t="shared" ca="1" si="663"/>
        <v>#REF!</v>
      </c>
      <c r="CB207" s="167" t="e">
        <f t="shared" ca="1" si="664"/>
        <v>#REF!</v>
      </c>
      <c r="CC207" s="167" t="e">
        <f t="shared" ca="1" si="665"/>
        <v>#REF!</v>
      </c>
      <c r="CD207" s="167" t="e">
        <f t="shared" ca="1" si="666"/>
        <v>#REF!</v>
      </c>
      <c r="CE207" s="167" t="e">
        <f t="shared" ca="1" si="667"/>
        <v>#REF!</v>
      </c>
      <c r="CF207" s="167" t="e">
        <f t="shared" ca="1" si="668"/>
        <v>#REF!</v>
      </c>
      <c r="CG207" s="167" t="e">
        <f t="shared" ca="1" si="669"/>
        <v>#REF!</v>
      </c>
      <c r="CH207" s="167" t="e">
        <f t="shared" ca="1" si="670"/>
        <v>#REF!</v>
      </c>
      <c r="CI207" s="167" t="e">
        <f t="shared" ca="1" si="671"/>
        <v>#REF!</v>
      </c>
      <c r="CJ207" s="167" t="e">
        <f t="shared" ca="1" si="672"/>
        <v>#REF!</v>
      </c>
      <c r="CK207" s="167" t="e">
        <f t="shared" ca="1" si="673"/>
        <v>#REF!</v>
      </c>
      <c r="CL207" s="167" t="e">
        <f t="shared" ca="1" si="674"/>
        <v>#REF!</v>
      </c>
      <c r="CM207" s="167" t="e">
        <f t="shared" ca="1" si="675"/>
        <v>#REF!</v>
      </c>
      <c r="CN207" s="167" t="e">
        <f t="shared" ca="1" si="676"/>
        <v>#REF!</v>
      </c>
      <c r="CO207" s="167" t="e">
        <f t="shared" ca="1" si="677"/>
        <v>#REF!</v>
      </c>
      <c r="CQ207" s="167" t="e">
        <f t="shared" ca="1" si="678"/>
        <v>#REF!</v>
      </c>
      <c r="CR207" s="167" t="e">
        <f t="shared" ca="1" si="679"/>
        <v>#REF!</v>
      </c>
      <c r="CS207" s="167" t="e">
        <f t="shared" ca="1" si="680"/>
        <v>#REF!</v>
      </c>
      <c r="CT207" s="167" t="e">
        <f t="shared" ca="1" si="681"/>
        <v>#REF!</v>
      </c>
      <c r="CU207" s="167" t="e">
        <f t="shared" ca="1" si="682"/>
        <v>#REF!</v>
      </c>
      <c r="CV207" s="167" t="e">
        <f t="shared" ca="1" si="683"/>
        <v>#REF!</v>
      </c>
      <c r="CW207" s="167" t="e">
        <f t="shared" ca="1" si="684"/>
        <v>#REF!</v>
      </c>
      <c r="CX207" s="167" t="e">
        <f t="shared" ca="1" si="685"/>
        <v>#REF!</v>
      </c>
      <c r="CY207" s="167" t="e">
        <f t="shared" ca="1" si="686"/>
        <v>#REF!</v>
      </c>
      <c r="CZ207" s="167" t="e">
        <f t="shared" ca="1" si="687"/>
        <v>#REF!</v>
      </c>
      <c r="DA207" s="167" t="e">
        <f t="shared" ca="1" si="688"/>
        <v>#REF!</v>
      </c>
      <c r="DB207" s="167" t="e">
        <f t="shared" ca="1" si="689"/>
        <v>#REF!</v>
      </c>
      <c r="DC207" s="167" t="e">
        <f t="shared" ca="1" si="690"/>
        <v>#REF!</v>
      </c>
      <c r="DD207" s="167" t="e">
        <f t="shared" ca="1" si="691"/>
        <v>#REF!</v>
      </c>
      <c r="DE207" s="167" t="e">
        <f t="shared" ca="1" si="692"/>
        <v>#REF!</v>
      </c>
      <c r="DF207" s="167" t="e">
        <f t="shared" ca="1" si="693"/>
        <v>#REF!</v>
      </c>
      <c r="DH207" s="167">
        <f t="shared" si="694"/>
        <v>0</v>
      </c>
      <c r="DI207" s="167">
        <f t="shared" si="695"/>
        <v>0</v>
      </c>
      <c r="DJ207" s="167">
        <f t="shared" si="696"/>
        <v>0</v>
      </c>
      <c r="DK207" s="167">
        <f t="shared" si="697"/>
        <v>0</v>
      </c>
      <c r="DL207" s="167">
        <f t="shared" si="698"/>
        <v>0</v>
      </c>
      <c r="DM207" s="167">
        <f t="shared" si="699"/>
        <v>0</v>
      </c>
      <c r="DN207" s="167">
        <f t="shared" si="700"/>
        <v>0</v>
      </c>
      <c r="DO207" s="167">
        <f t="shared" si="701"/>
        <v>0</v>
      </c>
      <c r="DP207" s="167">
        <f t="shared" si="702"/>
        <v>0</v>
      </c>
      <c r="DQ207" s="167">
        <f t="shared" si="703"/>
        <v>0</v>
      </c>
      <c r="DR207" s="167">
        <f t="shared" si="704"/>
        <v>0</v>
      </c>
      <c r="DS207" s="167">
        <f t="shared" si="705"/>
        <v>0</v>
      </c>
      <c r="DT207" s="167">
        <f t="shared" si="706"/>
        <v>0</v>
      </c>
      <c r="DU207" s="167">
        <f t="shared" si="707"/>
        <v>0</v>
      </c>
      <c r="DV207" s="167">
        <f t="shared" si="708"/>
        <v>0</v>
      </c>
      <c r="DW207" s="167">
        <f t="shared" si="709"/>
        <v>0</v>
      </c>
      <c r="DY207" s="167" t="e">
        <f t="shared" ref="DY207:DY270" ca="1" si="745">IF(DH207&gt;CQ207,DH207-CQ207,0)</f>
        <v>#REF!</v>
      </c>
      <c r="DZ207" s="167" t="e">
        <f t="shared" ref="DZ207:DZ270" ca="1" si="746">IF(DI207&gt;CR207,DI207-CR207,0)</f>
        <v>#REF!</v>
      </c>
      <c r="EA207" s="167" t="e">
        <f t="shared" ref="EA207:EA270" ca="1" si="747">IF(DJ207&gt;CS207,DJ207-CS207,0)</f>
        <v>#REF!</v>
      </c>
      <c r="EB207" s="167" t="e">
        <f t="shared" ref="EB207:EB270" ca="1" si="748">IF(DK207&gt;CT207,DK207-CT207,0)</f>
        <v>#REF!</v>
      </c>
      <c r="EC207" s="167" t="e">
        <f t="shared" ref="EC207:EC270" ca="1" si="749">IF(DL207&gt;CU207,DL207-CU207,0)</f>
        <v>#REF!</v>
      </c>
      <c r="ED207" s="167" t="e">
        <f t="shared" ref="ED207:ED270" ca="1" si="750">IF(DM207&gt;CV207,DM207-CV207,0)</f>
        <v>#REF!</v>
      </c>
      <c r="EE207" s="167" t="e">
        <f t="shared" ref="EE207:EE270" ca="1" si="751">IF(DN207&gt;CW207,DN207-CW207,0)</f>
        <v>#REF!</v>
      </c>
      <c r="EF207" s="167" t="e">
        <f t="shared" ref="EF207:EF270" ca="1" si="752">IF(DO207&gt;CX207,DO207-CX207,0)</f>
        <v>#REF!</v>
      </c>
      <c r="EG207" s="167" t="e">
        <f t="shared" ref="EG207:EG270" ca="1" si="753">IF(DP207&gt;CY207,DP207-CY207,0)</f>
        <v>#REF!</v>
      </c>
      <c r="EH207" s="167" t="e">
        <f t="shared" ref="EH207:EH270" ca="1" si="754">IF(DQ207&gt;CZ207,DQ207-CZ207,0)</f>
        <v>#REF!</v>
      </c>
      <c r="EI207" s="167" t="e">
        <f t="shared" ref="EI207:EI270" ca="1" si="755">IF(DR207&gt;DA207,DR207-DA207,0)</f>
        <v>#REF!</v>
      </c>
      <c r="EJ207" s="167" t="e">
        <f t="shared" ref="EJ207:EJ270" ca="1" si="756">IF(DS207&gt;DB207,DS207-DB207,0)</f>
        <v>#REF!</v>
      </c>
      <c r="EK207" s="167" t="e">
        <f t="shared" ref="EK207:EK270" ca="1" si="757">IF(DT207&gt;DC207,DT207-DC207,0)</f>
        <v>#REF!</v>
      </c>
      <c r="EL207" s="167" t="e">
        <f t="shared" ref="EL207:EL270" ca="1" si="758">IF(DU207&gt;DD207,DU207-DD207,0)</f>
        <v>#REF!</v>
      </c>
      <c r="EM207" s="167" t="e">
        <f t="shared" ref="EM207:EM270" ca="1" si="759">IF(DV207&gt;DE207,DV207-DE207,0)</f>
        <v>#REF!</v>
      </c>
      <c r="EN207" s="167" t="e">
        <f t="shared" ref="EN207:EN270" ca="1" si="760">IF(DW207&gt;DF207,DW207-DF207,0)</f>
        <v>#REF!</v>
      </c>
      <c r="EP207" s="167">
        <f t="shared" ref="EP207:EP270" si="761">IF($A$4="Option 2",MAX(CQ207-BI207,0),IF($A$4="Option 3",MAX(CQ207-BI207*(1+$A$6),0),IF($A$4="Option 1",0,"Error")))</f>
        <v>0</v>
      </c>
      <c r="EQ207" s="167">
        <f t="shared" ref="EQ207:EQ270" si="762">IF($A$4="Option 2",MAX(CR207-BJ207,0),IF($A$4="Option 3",MAX(CR207-BJ207*(1+$A$6),0),IF($A$4="Option 1",0,"Error")))</f>
        <v>0</v>
      </c>
      <c r="ER207" s="167">
        <f t="shared" ref="ER207:ER270" si="763">IF($A$4="Option 2",MAX(CS207-BK207,0),IF($A$4="Option 3",MAX(CS207-BK207*(1+$A$6),0),IF($A$4="Option 1",0,"Error")))</f>
        <v>0</v>
      </c>
      <c r="ES207" s="167">
        <f t="shared" ref="ES207:ES270" si="764">IF($A$4="Option 2",MAX(CT207-BL207,0),IF($A$4="Option 3",MAX(CT207-BL207*(1+$A$6),0),IF($A$4="Option 1",0,"Error")))</f>
        <v>0</v>
      </c>
      <c r="ET207" s="167">
        <f t="shared" ref="ET207:ET270" si="765">IF($A$4="Option 2",MAX(CU207-BM207,0),IF($A$4="Option 3",MAX(CU207-BM207*(1+$A$6),0),IF($A$4="Option 1",0,"Error")))</f>
        <v>0</v>
      </c>
      <c r="EU207" s="167">
        <f t="shared" ref="EU207:EU270" si="766">IF($A$4="Option 2",MAX(CV207-BN207,0),IF($A$4="Option 3",MAX(CV207-BN207*(1+$A$6),0),IF($A$4="Option 1",0,"Error")))</f>
        <v>0</v>
      </c>
      <c r="EV207" s="167">
        <f t="shared" ref="EV207:EV270" si="767">IF($A$4="Option 2",MAX(CW207-BO207,0),IF($A$4="Option 3",MAX(CW207-BO207*(1+$A$6),0),IF($A$4="Option 1",0,"Error")))</f>
        <v>0</v>
      </c>
      <c r="EW207" s="167">
        <f t="shared" ref="EW207:EW270" si="768">IF($A$4="Option 2",MAX(CX207-BP207,0),IF($A$4="Option 3",MAX(CX207-BP207*(1+$A$6),0),IF($A$4="Option 1",0,"Error")))</f>
        <v>0</v>
      </c>
      <c r="EX207" s="167">
        <f t="shared" ref="EX207:EX270" si="769">IF($A$4="Option 2",MAX(CY207-BQ207,0),IF($A$4="Option 3",MAX(CY207-BQ207*(1+$A$6),0),IF($A$4="Option 1",0,"Error")))</f>
        <v>0</v>
      </c>
      <c r="EY207" s="167">
        <f t="shared" ref="EY207:EY270" si="770">IF($A$4="Option 2",MAX(CZ207-BR207,0),IF($A$4="Option 3",MAX(CZ207-BR207*(1+$A$6),0),IF($A$4="Option 1",0,"Error")))</f>
        <v>0</v>
      </c>
      <c r="EZ207" s="167">
        <f t="shared" ref="EZ207:EZ270" si="771">IF($A$4="Option 2",MAX(DA207-BS207,0),IF($A$4="Option 3",MAX(DA207-BS207*(1+$A$6),0),IF($A$4="Option 1",0,"Error")))</f>
        <v>0</v>
      </c>
      <c r="FA207" s="167">
        <f t="shared" ref="FA207:FA270" si="772">IF($A$4="Option 2",MAX(DB207-BT207,0),IF($A$4="Option 3",MAX(DB207-BT207*(1+$A$6),0),IF($A$4="Option 1",0,"Error")))</f>
        <v>0</v>
      </c>
      <c r="FB207" s="167">
        <f t="shared" ref="FB207:FB270" si="773">IF($A$4="Option 2",MAX(DC207-BU207,0),IF($A$4="Option 3",MAX(DC207-BU207*(1+$A$6),0),IF($A$4="Option 1",0,"Error")))</f>
        <v>0</v>
      </c>
      <c r="FC207" s="167">
        <f t="shared" ref="FC207:FC270" si="774">IF($A$4="Option 2",MAX(DD207-BV207,0),IF($A$4="Option 3",MAX(DD207-BV207*(1+$A$6),0),IF($A$4="Option 1",0,"Error")))</f>
        <v>0</v>
      </c>
      <c r="FD207" s="167">
        <f t="shared" ref="FD207:FD270" si="775">IF($A$4="Option 2",MAX(DE207-BW207,0),IF($A$4="Option 3",MAX(DE207-BW207*(1+$A$6),0),IF($A$4="Option 1",0,"Error")))</f>
        <v>0</v>
      </c>
      <c r="FE207" s="167">
        <f t="shared" ref="FE207:FE270" si="776">IF($A$4="Option 2",MAX(DF207-BX207,0),IF($A$4="Option 3",MAX(DF207-BX207*(1+$A$6),0),IF($A$4="Option 1",0,"Error")))</f>
        <v>0</v>
      </c>
      <c r="FG207" s="167">
        <f t="shared" ref="FG207:FG270" si="777">IF($A$4="Option 2",MAX(MIN((1-BI207/AP207),$A$5/100),0),IF($A$4="Option 3",$A$7/100,IF($A$4="Option 1",0,"Error")))</f>
        <v>0</v>
      </c>
      <c r="FH207" s="167">
        <f t="shared" ref="FH207:FH270" si="778">IF($A$4="Option 2",MAX(MIN((1-BJ207/AQ207),$A$5/100),0),IF($A$4="Option 3",$A$7/100,IF($A$4="Option 1",0,"Error")))</f>
        <v>0</v>
      </c>
      <c r="FI207" s="167">
        <f t="shared" ref="FI207:FI270" si="779">IF($A$4="Option 2",MAX(MIN((1-BK207/AR207),$A$5/100),0),IF($A$4="Option 3",$A$7/100,IF($A$4="Option 1",0,"Error")))</f>
        <v>0</v>
      </c>
      <c r="FJ207" s="167">
        <f t="shared" ref="FJ207:FJ270" si="780">IF($A$4="Option 2",MAX(MIN((1-BL207/AS207),$A$5/100),0),IF($A$4="Option 3",$A$7/100,IF($A$4="Option 1",0,"Error")))</f>
        <v>0</v>
      </c>
      <c r="FK207" s="167">
        <f t="shared" ref="FK207:FK270" si="781">IF($A$4="Option 2",MAX(MIN((1-BM207/AT207),$A$5/100),0),IF($A$4="Option 3",$A$7/100,IF($A$4="Option 1",0,"Error")))</f>
        <v>0</v>
      </c>
      <c r="FL207" s="167">
        <f t="shared" ref="FL207:FL270" si="782">IF($A$4="Option 2",MAX(MIN((1-BN207/AU207),$A$5/100),0),IF($A$4="Option 3",$A$7/100,IF($A$4="Option 1",0,"Error")))</f>
        <v>0</v>
      </c>
      <c r="FM207" s="167">
        <f t="shared" ref="FM207:FM270" si="783">IF($A$4="Option 2",MAX(MIN((1-BO207/AV207),$A$5/100),0),IF($A$4="Option 3",$A$7/100,IF($A$4="Option 1",0,"Error")))</f>
        <v>0</v>
      </c>
      <c r="FN207" s="167">
        <f t="shared" ref="FN207:FN270" si="784">IF($A$4="Option 2",MAX(MIN((1-BP207/AW207),$A$5/100),0),IF($A$4="Option 3",$A$7/100,IF($A$4="Option 1",0,"Error")))</f>
        <v>0</v>
      </c>
      <c r="FO207" s="167">
        <f t="shared" ref="FO207:FO270" si="785">IF($A$4="Option 2",MAX(MIN((1-BQ207/AX207),$A$5/100),0),IF($A$4="Option 3",$A$7/100,IF($A$4="Option 1",0,"Error")))</f>
        <v>0</v>
      </c>
      <c r="FP207" s="167">
        <f t="shared" ref="FP207:FP270" si="786">IF($A$4="Option 2",MAX(MIN((1-BR207/AY207),$A$5/100),0),IF($A$4="Option 3",$A$7/100,IF($A$4="Option 1",0,"Error")))</f>
        <v>0</v>
      </c>
      <c r="FQ207" s="167">
        <f t="shared" ref="FQ207:FQ270" si="787">IF($A$4="Option 2",MAX(MIN((1-BS207/AZ207),$A$5/100),0),IF($A$4="Option 3",$A$7/100,IF($A$4="Option 1",0,"Error")))</f>
        <v>0</v>
      </c>
      <c r="FR207" s="167">
        <f t="shared" ref="FR207:FR270" si="788">IF($A$4="Option 2",MAX(MIN((1-BT207/BA207),$A$5/100),0),IF($A$4="Option 3",$A$7/100,IF($A$4="Option 1",0,"Error")))</f>
        <v>0</v>
      </c>
      <c r="FS207" s="167">
        <f t="shared" ref="FS207:FS270" si="789">IF($A$4="Option 2",MAX(MIN((1-BU207/BB207),$A$5/100),0),IF($A$4="Option 3",$A$7/100,IF($A$4="Option 1",0,"Error")))</f>
        <v>0</v>
      </c>
      <c r="FT207" s="167">
        <f t="shared" ref="FT207:FT270" si="790">IF($A$4="Option 2",MAX(MIN((1-BV207/BC207),$A$5/100),0),IF($A$4="Option 3",$A$7/100,IF($A$4="Option 1",0,"Error")))</f>
        <v>0</v>
      </c>
      <c r="FU207" s="167">
        <f t="shared" ref="FU207:FU270" si="791">IF($A$4="Option 2",MAX(MIN((1-BW207/BD207),$A$5/100),0),IF($A$4="Option 3",$A$7/100,IF($A$4="Option 1",0,"Error")))</f>
        <v>0</v>
      </c>
      <c r="FV207" s="167">
        <f t="shared" ref="FV207:FV270" si="792">IF($A$4="Option 2",MAX(MIN((1-BX207/BE207),$A$5/100),0),IF($A$4="Option 3",$A$7/100,IF($A$4="Option 1",0,"Error")))</f>
        <v>0</v>
      </c>
      <c r="FX207" s="167">
        <f t="shared" ref="FX207:FX270" si="793">(-1)*EP207*FG207</f>
        <v>0</v>
      </c>
      <c r="FY207" s="167">
        <f t="shared" ref="FY207:FY270" si="794">(-1)*EQ207*FH207</f>
        <v>0</v>
      </c>
      <c r="FZ207" s="167">
        <f t="shared" ref="FZ207:FZ270" si="795">(-1)*ER207*FI207</f>
        <v>0</v>
      </c>
      <c r="GA207" s="167">
        <f t="shared" ref="GA207:GA270" si="796">(-1)*ES207*FJ207</f>
        <v>0</v>
      </c>
      <c r="GB207" s="167">
        <f t="shared" ref="GB207:GB270" si="797">(-1)*ET207*FK207</f>
        <v>0</v>
      </c>
      <c r="GC207" s="167">
        <f t="shared" ref="GC207:GC270" si="798">(-1)*EU207*FL207</f>
        <v>0</v>
      </c>
      <c r="GD207" s="167">
        <f t="shared" ref="GD207:GD270" si="799">(-1)*EV207*FM207</f>
        <v>0</v>
      </c>
      <c r="GE207" s="167">
        <f t="shared" ref="GE207:GE270" si="800">(-1)*EW207*FN207</f>
        <v>0</v>
      </c>
      <c r="GF207" s="167">
        <f t="shared" ref="GF207:GF270" si="801">(-1)*EX207*FO207</f>
        <v>0</v>
      </c>
      <c r="GG207" s="167">
        <f t="shared" ref="GG207:GG270" si="802">(-1)*EY207*FP207</f>
        <v>0</v>
      </c>
      <c r="GH207" s="167">
        <f t="shared" ref="GH207:GH270" si="803">(-1)*EZ207*FQ207</f>
        <v>0</v>
      </c>
      <c r="GI207" s="167">
        <f t="shared" ref="GI207:GI270" si="804">(-1)*FA207*FR207</f>
        <v>0</v>
      </c>
      <c r="GJ207" s="167">
        <f t="shared" ref="GJ207:GJ270" si="805">(-1)*FB207*FS207</f>
        <v>0</v>
      </c>
      <c r="GK207" s="167">
        <f t="shared" ref="GK207:GK270" si="806">(-1)*FC207*FT207</f>
        <v>0</v>
      </c>
      <c r="GL207" s="167">
        <f t="shared" ref="GL207:GL270" si="807">(-1)*FD207*FU207</f>
        <v>0</v>
      </c>
      <c r="GM207" s="167">
        <f t="shared" ref="GM207:GM270" si="808">(-1)*FE207*FV207</f>
        <v>0</v>
      </c>
      <c r="GO207" s="167" t="e">
        <f t="shared" ca="1" si="643"/>
        <v>#REF!</v>
      </c>
      <c r="GP207" s="167" t="e">
        <f t="shared" ca="1" si="651"/>
        <v>#REF!</v>
      </c>
      <c r="GQ207" s="167" t="e">
        <f t="shared" ca="1" si="651"/>
        <v>#REF!</v>
      </c>
      <c r="GR207" s="167" t="e">
        <f t="shared" ca="1" si="651"/>
        <v>#REF!</v>
      </c>
      <c r="GS207" s="167" t="e">
        <f t="shared" ca="1" si="651"/>
        <v>#REF!</v>
      </c>
      <c r="GT207" s="167" t="e">
        <f t="shared" ca="1" si="651"/>
        <v>#REF!</v>
      </c>
      <c r="GU207" s="167" t="e">
        <f t="shared" ca="1" si="651"/>
        <v>#REF!</v>
      </c>
      <c r="GV207" s="167" t="e">
        <f t="shared" ca="1" si="651"/>
        <v>#REF!</v>
      </c>
      <c r="GW207" s="167" t="e">
        <f t="shared" ca="1" si="651"/>
        <v>#REF!</v>
      </c>
      <c r="GX207" s="167" t="e">
        <f t="shared" ca="1" si="651"/>
        <v>#REF!</v>
      </c>
      <c r="GY207" s="167" t="e">
        <f t="shared" ca="1" si="651"/>
        <v>#REF!</v>
      </c>
      <c r="GZ207" s="167" t="e">
        <f t="shared" ca="1" si="651"/>
        <v>#REF!</v>
      </c>
      <c r="HA207" s="167" t="e">
        <f t="shared" ca="1" si="651"/>
        <v>#REF!</v>
      </c>
      <c r="HB207" s="167" t="e">
        <f t="shared" ca="1" si="651"/>
        <v>#REF!</v>
      </c>
      <c r="HC207" s="167" t="e">
        <f t="shared" ca="1" si="651"/>
        <v>#REF!</v>
      </c>
      <c r="HD207" s="167" t="e">
        <f t="shared" ca="1" si="651"/>
        <v>#REF!</v>
      </c>
      <c r="HF207" s="167" t="e">
        <f t="shared" ca="1" si="710"/>
        <v>#REF!</v>
      </c>
      <c r="HG207" s="167" t="e">
        <f t="shared" ca="1" si="711"/>
        <v>#REF!</v>
      </c>
      <c r="HH207" s="167" t="e">
        <f t="shared" ca="1" si="712"/>
        <v>#REF!</v>
      </c>
      <c r="HI207" s="167" t="e">
        <f t="shared" ca="1" si="713"/>
        <v>#REF!</v>
      </c>
      <c r="HJ207" s="167" t="e">
        <f t="shared" ca="1" si="714"/>
        <v>#REF!</v>
      </c>
      <c r="HK207" s="167" t="e">
        <f t="shared" ca="1" si="715"/>
        <v>#REF!</v>
      </c>
      <c r="HL207" s="167" t="e">
        <f t="shared" ca="1" si="716"/>
        <v>#REF!</v>
      </c>
      <c r="HM207" s="167" t="e">
        <f t="shared" ca="1" si="717"/>
        <v>#REF!</v>
      </c>
      <c r="HN207" s="167" t="e">
        <f t="shared" ca="1" si="718"/>
        <v>#REF!</v>
      </c>
      <c r="HO207" s="167" t="e">
        <f t="shared" ca="1" si="719"/>
        <v>#REF!</v>
      </c>
      <c r="HP207" s="167" t="e">
        <f t="shared" ca="1" si="720"/>
        <v>#REF!</v>
      </c>
      <c r="HQ207" s="167" t="e">
        <f t="shared" ca="1" si="721"/>
        <v>#REF!</v>
      </c>
      <c r="HR207" s="167" t="e">
        <f t="shared" ca="1" si="722"/>
        <v>#REF!</v>
      </c>
      <c r="HS207" s="167" t="e">
        <f t="shared" ca="1" si="723"/>
        <v>#REF!</v>
      </c>
      <c r="HT207" s="167" t="e">
        <f t="shared" ca="1" si="724"/>
        <v>#REF!</v>
      </c>
      <c r="HU207" s="167" t="e">
        <f t="shared" ca="1" si="725"/>
        <v>#REF!</v>
      </c>
      <c r="HW207" s="167" t="e">
        <f t="shared" ca="1" si="726"/>
        <v>#REF!</v>
      </c>
      <c r="HX207" s="167">
        <f t="shared" si="727"/>
        <v>0</v>
      </c>
      <c r="HY207" s="167" t="e">
        <f t="shared" ref="HY207:HY270" ca="1" si="809">HW207-HX207</f>
        <v>#REF!</v>
      </c>
      <c r="HZ207" s="219" t="e">
        <f t="shared" ref="HZ207:HZ270" ca="1" si="810">HY207/HX207</f>
        <v>#REF!</v>
      </c>
    </row>
    <row r="208" spans="1:234" s="48" customFormat="1">
      <c r="A208" s="3" t="s">
        <v>406</v>
      </c>
      <c r="B208" s="202" t="str">
        <f>INDEX('Ref1'!$E:$E,MATCH(A208,'Ref1'!$A:$A,0))</f>
        <v>Malvern Hills</v>
      </c>
      <c r="C208" s="42" t="str">
        <f>INDEX(Data1!B:B,MATCH(A208,Data1!A:A,0))</f>
        <v>SD</v>
      </c>
      <c r="D208" s="253" t="str">
        <f>INDEX(Data1!C:C,MATCH(A208,Data1!A:A,0))</f>
        <v>WM</v>
      </c>
      <c r="E208" s="200" t="str">
        <f>IF($C$6="No","No",IF(COUNTIF(Inputs!$K$359:$K$398,$A208)&gt;0,"Yes","No"))</f>
        <v>No</v>
      </c>
      <c r="F208" s="404"/>
      <c r="G208" s="62">
        <f>INDEX('4_RatesSplit'!K:K,MATCH($A208,'4_RatesSplit'!$A:$A,0))</f>
        <v>0</v>
      </c>
      <c r="H208" s="171">
        <f>INDEX('4_RatesSplit'!L:L,MATCH($A208,'4_RatesSplit'!$A:$A,0))</f>
        <v>0</v>
      </c>
      <c r="I208" s="167">
        <f>INDEX('4_RatesSplit'!M:M,MATCH($A208,'4_RatesSplit'!$A:$A,0))</f>
        <v>0</v>
      </c>
      <c r="J208" s="167">
        <f>INDEX('4_RatesSplit'!N:N,MATCH($A208,'4_RatesSplit'!$A:$A,0))</f>
        <v>0</v>
      </c>
      <c r="K208" s="167">
        <f>INDEX('4_RatesSplit'!O:O,MATCH($A208,'4_RatesSplit'!$A:$A,0))</f>
        <v>0</v>
      </c>
      <c r="L208" s="167">
        <f>INDEX('4_RatesSplit'!P:P,MATCH($A208,'4_RatesSplit'!$A:$A,0))</f>
        <v>0</v>
      </c>
      <c r="M208" s="167">
        <f>INDEX('4_RatesSplit'!Q:Q,MATCH($A208,'4_RatesSplit'!$A:$A,0))</f>
        <v>0</v>
      </c>
      <c r="N208" s="167">
        <f>INDEX('4_RatesSplit'!R:R,MATCH($A208,'4_RatesSplit'!$A:$A,0))</f>
        <v>0</v>
      </c>
      <c r="O208" s="167">
        <f>INDEX('4_RatesSplit'!S:S,MATCH($A208,'4_RatesSplit'!$A:$A,0))</f>
        <v>0</v>
      </c>
      <c r="P208" s="167">
        <f>INDEX('4_RatesSplit'!T:T,MATCH($A208,'4_RatesSplit'!$A:$A,0))</f>
        <v>0</v>
      </c>
      <c r="Q208" s="167">
        <f>INDEX('4_RatesSplit'!U:U,MATCH($A208,'4_RatesSplit'!$A:$A,0))</f>
        <v>0</v>
      </c>
      <c r="R208" s="167">
        <f>INDEX('4_RatesSplit'!V:V,MATCH($A208,'4_RatesSplit'!$A:$A,0))</f>
        <v>0</v>
      </c>
      <c r="S208" s="167">
        <f>INDEX('4_RatesSplit'!W:W,MATCH($A208,'4_RatesSplit'!$A:$A,0))</f>
        <v>0</v>
      </c>
      <c r="T208" s="167">
        <f>INDEX('4_RatesSplit'!X:X,MATCH($A208,'4_RatesSplit'!$A:$A,0))</f>
        <v>0</v>
      </c>
      <c r="U208" s="167">
        <f>INDEX('4_RatesSplit'!Y:Y,MATCH($A208,'4_RatesSplit'!$A:$A,0))</f>
        <v>0</v>
      </c>
      <c r="V208" s="167">
        <f>INDEX('4_RatesSplit'!Z:Z,MATCH($A208,'4_RatesSplit'!$A:$A,0))</f>
        <v>0</v>
      </c>
      <c r="W208" s="167">
        <f>INDEX('4_RatesSplit'!AA:AA,MATCH($A208,'4_RatesSplit'!$A:$A,0))</f>
        <v>0</v>
      </c>
      <c r="X208" s="18"/>
      <c r="Y208" s="168" t="e">
        <f ca="1">INDEX('4_RatesSplit'!AT:AT,MATCH($A208,'4_RatesSplit'!$A:$A,0))</f>
        <v>#REF!</v>
      </c>
      <c r="Z208" s="168" t="e">
        <f ca="1">INDEX('4_RatesSplit'!AU:AU,MATCH($A208,'4_RatesSplit'!$A:$A,0))</f>
        <v>#REF!</v>
      </c>
      <c r="AA208" s="168" t="e">
        <f ca="1">INDEX('4_RatesSplit'!AV:AV,MATCH($A208,'4_RatesSplit'!$A:$A,0))</f>
        <v>#REF!</v>
      </c>
      <c r="AB208" s="168" t="e">
        <f ca="1">INDEX('4_RatesSplit'!AW:AW,MATCH($A208,'4_RatesSplit'!$A:$A,0))</f>
        <v>#REF!</v>
      </c>
      <c r="AC208" s="168" t="e">
        <f ca="1">INDEX('4_RatesSplit'!AX:AX,MATCH($A208,'4_RatesSplit'!$A:$A,0))</f>
        <v>#REF!</v>
      </c>
      <c r="AD208" s="168" t="e">
        <f ca="1">INDEX('4_RatesSplit'!AY:AY,MATCH($A208,'4_RatesSplit'!$A:$A,0))</f>
        <v>#REF!</v>
      </c>
      <c r="AE208" s="168" t="e">
        <f ca="1">INDEX('4_RatesSplit'!AZ:AZ,MATCH($A208,'4_RatesSplit'!$A:$A,0))</f>
        <v>#REF!</v>
      </c>
      <c r="AF208" s="168" t="e">
        <f ca="1">INDEX('4_RatesSplit'!BA:BA,MATCH($A208,'4_RatesSplit'!$A:$A,0))</f>
        <v>#REF!</v>
      </c>
      <c r="AG208" s="168" t="e">
        <f ca="1">INDEX('4_RatesSplit'!BB:BB,MATCH($A208,'4_RatesSplit'!$A:$A,0))</f>
        <v>#REF!</v>
      </c>
      <c r="AH208" s="168" t="e">
        <f ca="1">INDEX('4_RatesSplit'!BC:BC,MATCH($A208,'4_RatesSplit'!$A:$A,0))</f>
        <v>#REF!</v>
      </c>
      <c r="AI208" s="168" t="e">
        <f ca="1">INDEX('4_RatesSplit'!BD:BD,MATCH($A208,'4_RatesSplit'!$A:$A,0))</f>
        <v>#REF!</v>
      </c>
      <c r="AJ208" s="168" t="e">
        <f ca="1">INDEX('4_RatesSplit'!BE:BE,MATCH($A208,'4_RatesSplit'!$A:$A,0))</f>
        <v>#REF!</v>
      </c>
      <c r="AK208" s="168" t="e">
        <f ca="1">INDEX('4_RatesSplit'!BF:BF,MATCH($A208,'4_RatesSplit'!$A:$A,0))</f>
        <v>#REF!</v>
      </c>
      <c r="AL208" s="168" t="e">
        <f ca="1">INDEX('4_RatesSplit'!BG:BG,MATCH($A208,'4_RatesSplit'!$A:$A,0))</f>
        <v>#REF!</v>
      </c>
      <c r="AM208" s="168" t="e">
        <f ca="1">INDEX('4_RatesSplit'!BH:BH,MATCH($A208,'4_RatesSplit'!$A:$A,0))</f>
        <v>#REF!</v>
      </c>
      <c r="AN208" s="198" t="e">
        <f ca="1">INDEX('4_RatesSplit'!BI:BI,MATCH($A208,'4_RatesSplit'!$A:$A,0))</f>
        <v>#REF!</v>
      </c>
      <c r="AO208" s="114"/>
      <c r="AP208" s="167" t="e">
        <f t="shared" ca="1" si="728"/>
        <v>#REF!</v>
      </c>
      <c r="AQ208" s="167" t="e">
        <f t="shared" ca="1" si="729"/>
        <v>#REF!</v>
      </c>
      <c r="AR208" s="167" t="e">
        <f t="shared" ca="1" si="730"/>
        <v>#REF!</v>
      </c>
      <c r="AS208" s="167" t="e">
        <f t="shared" ca="1" si="731"/>
        <v>#REF!</v>
      </c>
      <c r="AT208" s="167" t="e">
        <f t="shared" ca="1" si="732"/>
        <v>#REF!</v>
      </c>
      <c r="AU208" s="167" t="e">
        <f t="shared" ca="1" si="733"/>
        <v>#REF!</v>
      </c>
      <c r="AV208" s="167" t="e">
        <f t="shared" ca="1" si="734"/>
        <v>#REF!</v>
      </c>
      <c r="AW208" s="167" t="e">
        <f t="shared" ca="1" si="735"/>
        <v>#REF!</v>
      </c>
      <c r="AX208" s="167" t="e">
        <f t="shared" ca="1" si="736"/>
        <v>#REF!</v>
      </c>
      <c r="AY208" s="167" t="e">
        <f t="shared" ca="1" si="737"/>
        <v>#REF!</v>
      </c>
      <c r="AZ208" s="167" t="e">
        <f t="shared" ca="1" si="738"/>
        <v>#REF!</v>
      </c>
      <c r="BA208" s="167" t="e">
        <f t="shared" ca="1" si="739"/>
        <v>#REF!</v>
      </c>
      <c r="BB208" s="167" t="e">
        <f t="shared" ca="1" si="740"/>
        <v>#REF!</v>
      </c>
      <c r="BC208" s="167" t="e">
        <f t="shared" ca="1" si="741"/>
        <v>#REF!</v>
      </c>
      <c r="BD208" s="167" t="e">
        <f t="shared" ca="1" si="742"/>
        <v>#REF!</v>
      </c>
      <c r="BE208" s="167" t="e">
        <f t="shared" ca="1" si="743"/>
        <v>#REF!</v>
      </c>
      <c r="BF208" s="18"/>
      <c r="BG208" s="168">
        <f>INDEX('2_Needs'!$F:$F,MATCH($A208,'2_Needs'!$A:$A,0))</f>
        <v>1.4655511366695701E-4</v>
      </c>
      <c r="BH208" s="114"/>
      <c r="BI208" s="167">
        <f t="shared" ref="BI208:BX208" si="811">IF(BI$3="reset",$BG208*BI$6,BH208*(1+$C$4))</f>
        <v>0</v>
      </c>
      <c r="BJ208" s="167">
        <f t="shared" si="811"/>
        <v>0</v>
      </c>
      <c r="BK208" s="167">
        <f t="shared" si="811"/>
        <v>0</v>
      </c>
      <c r="BL208" s="167">
        <f t="shared" si="811"/>
        <v>0</v>
      </c>
      <c r="BM208" s="167">
        <f t="shared" si="811"/>
        <v>0</v>
      </c>
      <c r="BN208" s="167">
        <f t="shared" si="811"/>
        <v>0</v>
      </c>
      <c r="BO208" s="167">
        <f t="shared" si="811"/>
        <v>0</v>
      </c>
      <c r="BP208" s="167">
        <f t="shared" si="811"/>
        <v>0</v>
      </c>
      <c r="BQ208" s="167">
        <f t="shared" si="811"/>
        <v>0</v>
      </c>
      <c r="BR208" s="167">
        <f t="shared" si="811"/>
        <v>0</v>
      </c>
      <c r="BS208" s="167">
        <f t="shared" si="811"/>
        <v>0</v>
      </c>
      <c r="BT208" s="167">
        <f t="shared" si="811"/>
        <v>0</v>
      </c>
      <c r="BU208" s="167">
        <f t="shared" si="811"/>
        <v>0</v>
      </c>
      <c r="BV208" s="167">
        <f t="shared" si="811"/>
        <v>0</v>
      </c>
      <c r="BW208" s="167">
        <f t="shared" si="811"/>
        <v>0</v>
      </c>
      <c r="BX208" s="167">
        <f t="shared" si="811"/>
        <v>0</v>
      </c>
      <c r="BZ208" s="167" t="e">
        <f t="shared" ca="1" si="662"/>
        <v>#REF!</v>
      </c>
      <c r="CA208" s="167" t="e">
        <f t="shared" ca="1" si="663"/>
        <v>#REF!</v>
      </c>
      <c r="CB208" s="167" t="e">
        <f t="shared" ca="1" si="664"/>
        <v>#REF!</v>
      </c>
      <c r="CC208" s="167" t="e">
        <f t="shared" ca="1" si="665"/>
        <v>#REF!</v>
      </c>
      <c r="CD208" s="167" t="e">
        <f t="shared" ca="1" si="666"/>
        <v>#REF!</v>
      </c>
      <c r="CE208" s="167" t="e">
        <f t="shared" ca="1" si="667"/>
        <v>#REF!</v>
      </c>
      <c r="CF208" s="167" t="e">
        <f t="shared" ca="1" si="668"/>
        <v>#REF!</v>
      </c>
      <c r="CG208" s="167" t="e">
        <f t="shared" ca="1" si="669"/>
        <v>#REF!</v>
      </c>
      <c r="CH208" s="167" t="e">
        <f t="shared" ca="1" si="670"/>
        <v>#REF!</v>
      </c>
      <c r="CI208" s="167" t="e">
        <f t="shared" ca="1" si="671"/>
        <v>#REF!</v>
      </c>
      <c r="CJ208" s="167" t="e">
        <f t="shared" ca="1" si="672"/>
        <v>#REF!</v>
      </c>
      <c r="CK208" s="167" t="e">
        <f t="shared" ca="1" si="673"/>
        <v>#REF!</v>
      </c>
      <c r="CL208" s="167" t="e">
        <f t="shared" ca="1" si="674"/>
        <v>#REF!</v>
      </c>
      <c r="CM208" s="167" t="e">
        <f t="shared" ca="1" si="675"/>
        <v>#REF!</v>
      </c>
      <c r="CN208" s="167" t="e">
        <f t="shared" ca="1" si="676"/>
        <v>#REF!</v>
      </c>
      <c r="CO208" s="167" t="e">
        <f t="shared" ca="1" si="677"/>
        <v>#REF!</v>
      </c>
      <c r="CQ208" s="167" t="e">
        <f t="shared" ca="1" si="678"/>
        <v>#REF!</v>
      </c>
      <c r="CR208" s="167" t="e">
        <f t="shared" ca="1" si="679"/>
        <v>#REF!</v>
      </c>
      <c r="CS208" s="167" t="e">
        <f t="shared" ca="1" si="680"/>
        <v>#REF!</v>
      </c>
      <c r="CT208" s="167" t="e">
        <f t="shared" ca="1" si="681"/>
        <v>#REF!</v>
      </c>
      <c r="CU208" s="167" t="e">
        <f t="shared" ca="1" si="682"/>
        <v>#REF!</v>
      </c>
      <c r="CV208" s="167" t="e">
        <f t="shared" ca="1" si="683"/>
        <v>#REF!</v>
      </c>
      <c r="CW208" s="167" t="e">
        <f t="shared" ca="1" si="684"/>
        <v>#REF!</v>
      </c>
      <c r="CX208" s="167" t="e">
        <f t="shared" ca="1" si="685"/>
        <v>#REF!</v>
      </c>
      <c r="CY208" s="167" t="e">
        <f t="shared" ca="1" si="686"/>
        <v>#REF!</v>
      </c>
      <c r="CZ208" s="167" t="e">
        <f t="shared" ca="1" si="687"/>
        <v>#REF!</v>
      </c>
      <c r="DA208" s="167" t="e">
        <f t="shared" ca="1" si="688"/>
        <v>#REF!</v>
      </c>
      <c r="DB208" s="167" t="e">
        <f t="shared" ca="1" si="689"/>
        <v>#REF!</v>
      </c>
      <c r="DC208" s="167" t="e">
        <f t="shared" ca="1" si="690"/>
        <v>#REF!</v>
      </c>
      <c r="DD208" s="167" t="e">
        <f t="shared" ca="1" si="691"/>
        <v>#REF!</v>
      </c>
      <c r="DE208" s="167" t="e">
        <f t="shared" ca="1" si="692"/>
        <v>#REF!</v>
      </c>
      <c r="DF208" s="167" t="e">
        <f t="shared" ca="1" si="693"/>
        <v>#REF!</v>
      </c>
      <c r="DH208" s="167">
        <f t="shared" si="694"/>
        <v>0</v>
      </c>
      <c r="DI208" s="167">
        <f t="shared" si="695"/>
        <v>0</v>
      </c>
      <c r="DJ208" s="167">
        <f t="shared" si="696"/>
        <v>0</v>
      </c>
      <c r="DK208" s="167">
        <f t="shared" si="697"/>
        <v>0</v>
      </c>
      <c r="DL208" s="167">
        <f t="shared" si="698"/>
        <v>0</v>
      </c>
      <c r="DM208" s="167">
        <f t="shared" si="699"/>
        <v>0</v>
      </c>
      <c r="DN208" s="167">
        <f t="shared" si="700"/>
        <v>0</v>
      </c>
      <c r="DO208" s="167">
        <f t="shared" si="701"/>
        <v>0</v>
      </c>
      <c r="DP208" s="167">
        <f t="shared" si="702"/>
        <v>0</v>
      </c>
      <c r="DQ208" s="167">
        <f t="shared" si="703"/>
        <v>0</v>
      </c>
      <c r="DR208" s="167">
        <f t="shared" si="704"/>
        <v>0</v>
      </c>
      <c r="DS208" s="167">
        <f t="shared" si="705"/>
        <v>0</v>
      </c>
      <c r="DT208" s="167">
        <f t="shared" si="706"/>
        <v>0</v>
      </c>
      <c r="DU208" s="167">
        <f t="shared" si="707"/>
        <v>0</v>
      </c>
      <c r="DV208" s="167">
        <f t="shared" si="708"/>
        <v>0</v>
      </c>
      <c r="DW208" s="167">
        <f t="shared" si="709"/>
        <v>0</v>
      </c>
      <c r="DY208" s="167" t="e">
        <f t="shared" ca="1" si="745"/>
        <v>#REF!</v>
      </c>
      <c r="DZ208" s="167" t="e">
        <f t="shared" ca="1" si="746"/>
        <v>#REF!</v>
      </c>
      <c r="EA208" s="167" t="e">
        <f t="shared" ca="1" si="747"/>
        <v>#REF!</v>
      </c>
      <c r="EB208" s="167" t="e">
        <f t="shared" ca="1" si="748"/>
        <v>#REF!</v>
      </c>
      <c r="EC208" s="167" t="e">
        <f t="shared" ca="1" si="749"/>
        <v>#REF!</v>
      </c>
      <c r="ED208" s="167" t="e">
        <f t="shared" ca="1" si="750"/>
        <v>#REF!</v>
      </c>
      <c r="EE208" s="167" t="e">
        <f t="shared" ca="1" si="751"/>
        <v>#REF!</v>
      </c>
      <c r="EF208" s="167" t="e">
        <f t="shared" ca="1" si="752"/>
        <v>#REF!</v>
      </c>
      <c r="EG208" s="167" t="e">
        <f t="shared" ca="1" si="753"/>
        <v>#REF!</v>
      </c>
      <c r="EH208" s="167" t="e">
        <f t="shared" ca="1" si="754"/>
        <v>#REF!</v>
      </c>
      <c r="EI208" s="167" t="e">
        <f t="shared" ca="1" si="755"/>
        <v>#REF!</v>
      </c>
      <c r="EJ208" s="167" t="e">
        <f t="shared" ca="1" si="756"/>
        <v>#REF!</v>
      </c>
      <c r="EK208" s="167" t="e">
        <f t="shared" ca="1" si="757"/>
        <v>#REF!</v>
      </c>
      <c r="EL208" s="167" t="e">
        <f t="shared" ca="1" si="758"/>
        <v>#REF!</v>
      </c>
      <c r="EM208" s="167" t="e">
        <f t="shared" ca="1" si="759"/>
        <v>#REF!</v>
      </c>
      <c r="EN208" s="167" t="e">
        <f t="shared" ca="1" si="760"/>
        <v>#REF!</v>
      </c>
      <c r="EP208" s="167">
        <f t="shared" si="761"/>
        <v>0</v>
      </c>
      <c r="EQ208" s="167">
        <f t="shared" si="762"/>
        <v>0</v>
      </c>
      <c r="ER208" s="167">
        <f t="shared" si="763"/>
        <v>0</v>
      </c>
      <c r="ES208" s="167">
        <f t="shared" si="764"/>
        <v>0</v>
      </c>
      <c r="ET208" s="167">
        <f t="shared" si="765"/>
        <v>0</v>
      </c>
      <c r="EU208" s="167">
        <f t="shared" si="766"/>
        <v>0</v>
      </c>
      <c r="EV208" s="167">
        <f t="shared" si="767"/>
        <v>0</v>
      </c>
      <c r="EW208" s="167">
        <f t="shared" si="768"/>
        <v>0</v>
      </c>
      <c r="EX208" s="167">
        <f t="shared" si="769"/>
        <v>0</v>
      </c>
      <c r="EY208" s="167">
        <f t="shared" si="770"/>
        <v>0</v>
      </c>
      <c r="EZ208" s="167">
        <f t="shared" si="771"/>
        <v>0</v>
      </c>
      <c r="FA208" s="167">
        <f t="shared" si="772"/>
        <v>0</v>
      </c>
      <c r="FB208" s="167">
        <f t="shared" si="773"/>
        <v>0</v>
      </c>
      <c r="FC208" s="167">
        <f t="shared" si="774"/>
        <v>0</v>
      </c>
      <c r="FD208" s="167">
        <f t="shared" si="775"/>
        <v>0</v>
      </c>
      <c r="FE208" s="167">
        <f t="shared" si="776"/>
        <v>0</v>
      </c>
      <c r="FG208" s="167">
        <f t="shared" si="777"/>
        <v>0</v>
      </c>
      <c r="FH208" s="167">
        <f t="shared" si="778"/>
        <v>0</v>
      </c>
      <c r="FI208" s="167">
        <f t="shared" si="779"/>
        <v>0</v>
      </c>
      <c r="FJ208" s="167">
        <f t="shared" si="780"/>
        <v>0</v>
      </c>
      <c r="FK208" s="167">
        <f t="shared" si="781"/>
        <v>0</v>
      </c>
      <c r="FL208" s="167">
        <f t="shared" si="782"/>
        <v>0</v>
      </c>
      <c r="FM208" s="167">
        <f t="shared" si="783"/>
        <v>0</v>
      </c>
      <c r="FN208" s="167">
        <f t="shared" si="784"/>
        <v>0</v>
      </c>
      <c r="FO208" s="167">
        <f t="shared" si="785"/>
        <v>0</v>
      </c>
      <c r="FP208" s="167">
        <f t="shared" si="786"/>
        <v>0</v>
      </c>
      <c r="FQ208" s="167">
        <f t="shared" si="787"/>
        <v>0</v>
      </c>
      <c r="FR208" s="167">
        <f t="shared" si="788"/>
        <v>0</v>
      </c>
      <c r="FS208" s="167">
        <f t="shared" si="789"/>
        <v>0</v>
      </c>
      <c r="FT208" s="167">
        <f t="shared" si="790"/>
        <v>0</v>
      </c>
      <c r="FU208" s="167">
        <f t="shared" si="791"/>
        <v>0</v>
      </c>
      <c r="FV208" s="167">
        <f t="shared" si="792"/>
        <v>0</v>
      </c>
      <c r="FX208" s="167">
        <f t="shared" si="793"/>
        <v>0</v>
      </c>
      <c r="FY208" s="167">
        <f t="shared" si="794"/>
        <v>0</v>
      </c>
      <c r="FZ208" s="167">
        <f t="shared" si="795"/>
        <v>0</v>
      </c>
      <c r="GA208" s="167">
        <f t="shared" si="796"/>
        <v>0</v>
      </c>
      <c r="GB208" s="167">
        <f t="shared" si="797"/>
        <v>0</v>
      </c>
      <c r="GC208" s="167">
        <f t="shared" si="798"/>
        <v>0</v>
      </c>
      <c r="GD208" s="167">
        <f t="shared" si="799"/>
        <v>0</v>
      </c>
      <c r="GE208" s="167">
        <f t="shared" si="800"/>
        <v>0</v>
      </c>
      <c r="GF208" s="167">
        <f t="shared" si="801"/>
        <v>0</v>
      </c>
      <c r="GG208" s="167">
        <f t="shared" si="802"/>
        <v>0</v>
      </c>
      <c r="GH208" s="167">
        <f t="shared" si="803"/>
        <v>0</v>
      </c>
      <c r="GI208" s="167">
        <f t="shared" si="804"/>
        <v>0</v>
      </c>
      <c r="GJ208" s="167">
        <f t="shared" si="805"/>
        <v>0</v>
      </c>
      <c r="GK208" s="167">
        <f t="shared" si="806"/>
        <v>0</v>
      </c>
      <c r="GL208" s="167">
        <f t="shared" si="807"/>
        <v>0</v>
      </c>
      <c r="GM208" s="167">
        <f t="shared" si="808"/>
        <v>0</v>
      </c>
      <c r="GO208" s="167" t="e">
        <f t="shared" ca="1" si="643"/>
        <v>#REF!</v>
      </c>
      <c r="GP208" s="167" t="e">
        <f t="shared" ca="1" si="651"/>
        <v>#REF!</v>
      </c>
      <c r="GQ208" s="167" t="e">
        <f t="shared" ca="1" si="651"/>
        <v>#REF!</v>
      </c>
      <c r="GR208" s="167" t="e">
        <f t="shared" ca="1" si="651"/>
        <v>#REF!</v>
      </c>
      <c r="GS208" s="167" t="e">
        <f t="shared" ca="1" si="651"/>
        <v>#REF!</v>
      </c>
      <c r="GT208" s="167" t="e">
        <f t="shared" ca="1" si="651"/>
        <v>#REF!</v>
      </c>
      <c r="GU208" s="167" t="e">
        <f t="shared" ca="1" si="651"/>
        <v>#REF!</v>
      </c>
      <c r="GV208" s="167" t="e">
        <f t="shared" ca="1" si="651"/>
        <v>#REF!</v>
      </c>
      <c r="GW208" s="167" t="e">
        <f t="shared" ca="1" si="651"/>
        <v>#REF!</v>
      </c>
      <c r="GX208" s="167" t="e">
        <f t="shared" ca="1" si="651"/>
        <v>#REF!</v>
      </c>
      <c r="GY208" s="167" t="e">
        <f t="shared" ca="1" si="651"/>
        <v>#REF!</v>
      </c>
      <c r="GZ208" s="167" t="e">
        <f t="shared" ca="1" si="651"/>
        <v>#REF!</v>
      </c>
      <c r="HA208" s="167" t="e">
        <f t="shared" ca="1" si="651"/>
        <v>#REF!</v>
      </c>
      <c r="HB208" s="167" t="e">
        <f t="shared" ca="1" si="651"/>
        <v>#REF!</v>
      </c>
      <c r="HC208" s="167" t="e">
        <f t="shared" ca="1" si="651"/>
        <v>#REF!</v>
      </c>
      <c r="HD208" s="167" t="e">
        <f t="shared" ca="1" si="651"/>
        <v>#REF!</v>
      </c>
      <c r="HF208" s="167" t="e">
        <f t="shared" ca="1" si="710"/>
        <v>#REF!</v>
      </c>
      <c r="HG208" s="167" t="e">
        <f t="shared" ca="1" si="711"/>
        <v>#REF!</v>
      </c>
      <c r="HH208" s="167" t="e">
        <f t="shared" ca="1" si="712"/>
        <v>#REF!</v>
      </c>
      <c r="HI208" s="167" t="e">
        <f t="shared" ca="1" si="713"/>
        <v>#REF!</v>
      </c>
      <c r="HJ208" s="167" t="e">
        <f t="shared" ca="1" si="714"/>
        <v>#REF!</v>
      </c>
      <c r="HK208" s="167" t="e">
        <f t="shared" ca="1" si="715"/>
        <v>#REF!</v>
      </c>
      <c r="HL208" s="167" t="e">
        <f t="shared" ca="1" si="716"/>
        <v>#REF!</v>
      </c>
      <c r="HM208" s="167" t="e">
        <f t="shared" ca="1" si="717"/>
        <v>#REF!</v>
      </c>
      <c r="HN208" s="167" t="e">
        <f t="shared" ca="1" si="718"/>
        <v>#REF!</v>
      </c>
      <c r="HO208" s="167" t="e">
        <f t="shared" ca="1" si="719"/>
        <v>#REF!</v>
      </c>
      <c r="HP208" s="167" t="e">
        <f t="shared" ca="1" si="720"/>
        <v>#REF!</v>
      </c>
      <c r="HQ208" s="167" t="e">
        <f t="shared" ca="1" si="721"/>
        <v>#REF!</v>
      </c>
      <c r="HR208" s="167" t="e">
        <f t="shared" ca="1" si="722"/>
        <v>#REF!</v>
      </c>
      <c r="HS208" s="167" t="e">
        <f t="shared" ca="1" si="723"/>
        <v>#REF!</v>
      </c>
      <c r="HT208" s="167" t="e">
        <f t="shared" ca="1" si="724"/>
        <v>#REF!</v>
      </c>
      <c r="HU208" s="167" t="e">
        <f t="shared" ca="1" si="725"/>
        <v>#REF!</v>
      </c>
      <c r="HW208" s="167" t="e">
        <f t="shared" ca="1" si="726"/>
        <v>#REF!</v>
      </c>
      <c r="HX208" s="167">
        <f t="shared" si="727"/>
        <v>0</v>
      </c>
      <c r="HY208" s="167" t="e">
        <f t="shared" ca="1" si="809"/>
        <v>#REF!</v>
      </c>
      <c r="HZ208" s="219" t="e">
        <f t="shared" ca="1" si="810"/>
        <v>#REF!</v>
      </c>
    </row>
    <row r="209" spans="1:234" s="48" customFormat="1">
      <c r="A209" s="3" t="s">
        <v>408</v>
      </c>
      <c r="B209" s="202" t="str">
        <f>INDEX('Ref1'!$E:$E,MATCH(A209,'Ref1'!$A:$A,0))</f>
        <v>Manchester</v>
      </c>
      <c r="C209" s="42" t="str">
        <f>INDEX(Data1!B:B,MATCH(A209,Data1!A:A,0))</f>
        <v>MD</v>
      </c>
      <c r="D209" s="253" t="str">
        <f>INDEX(Data1!C:C,MATCH(A209,Data1!A:A,0))</f>
        <v>NW</v>
      </c>
      <c r="E209" s="200" t="str">
        <f>IF($C$6="No","No",IF(COUNTIF(Inputs!$K$359:$K$398,$A209)&gt;0,"Yes","No"))</f>
        <v>No</v>
      </c>
      <c r="F209" s="404"/>
      <c r="G209" s="62">
        <f>INDEX('4_RatesSplit'!K:K,MATCH($A209,'4_RatesSplit'!$A:$A,0))</f>
        <v>0</v>
      </c>
      <c r="H209" s="171">
        <f>INDEX('4_RatesSplit'!L:L,MATCH($A209,'4_RatesSplit'!$A:$A,0))</f>
        <v>0</v>
      </c>
      <c r="I209" s="167">
        <f>INDEX('4_RatesSplit'!M:M,MATCH($A209,'4_RatesSplit'!$A:$A,0))</f>
        <v>0</v>
      </c>
      <c r="J209" s="167">
        <f>INDEX('4_RatesSplit'!N:N,MATCH($A209,'4_RatesSplit'!$A:$A,0))</f>
        <v>0</v>
      </c>
      <c r="K209" s="167">
        <f>INDEX('4_RatesSplit'!O:O,MATCH($A209,'4_RatesSplit'!$A:$A,0))</f>
        <v>0</v>
      </c>
      <c r="L209" s="167">
        <f>INDEX('4_RatesSplit'!P:P,MATCH($A209,'4_RatesSplit'!$A:$A,0))</f>
        <v>0</v>
      </c>
      <c r="M209" s="167">
        <f>INDEX('4_RatesSplit'!Q:Q,MATCH($A209,'4_RatesSplit'!$A:$A,0))</f>
        <v>0</v>
      </c>
      <c r="N209" s="167">
        <f>INDEX('4_RatesSplit'!R:R,MATCH($A209,'4_RatesSplit'!$A:$A,0))</f>
        <v>0</v>
      </c>
      <c r="O209" s="167">
        <f>INDEX('4_RatesSplit'!S:S,MATCH($A209,'4_RatesSplit'!$A:$A,0))</f>
        <v>0</v>
      </c>
      <c r="P209" s="167">
        <f>INDEX('4_RatesSplit'!T:T,MATCH($A209,'4_RatesSplit'!$A:$A,0))</f>
        <v>0</v>
      </c>
      <c r="Q209" s="167">
        <f>INDEX('4_RatesSplit'!U:U,MATCH($A209,'4_RatesSplit'!$A:$A,0))</f>
        <v>0</v>
      </c>
      <c r="R209" s="167">
        <f>INDEX('4_RatesSplit'!V:V,MATCH($A209,'4_RatesSplit'!$A:$A,0))</f>
        <v>0</v>
      </c>
      <c r="S209" s="167">
        <f>INDEX('4_RatesSplit'!W:W,MATCH($A209,'4_RatesSplit'!$A:$A,0))</f>
        <v>0</v>
      </c>
      <c r="T209" s="167">
        <f>INDEX('4_RatesSplit'!X:X,MATCH($A209,'4_RatesSplit'!$A:$A,0))</f>
        <v>0</v>
      </c>
      <c r="U209" s="167">
        <f>INDEX('4_RatesSplit'!Y:Y,MATCH($A209,'4_RatesSplit'!$A:$A,0))</f>
        <v>0</v>
      </c>
      <c r="V209" s="167">
        <f>INDEX('4_RatesSplit'!Z:Z,MATCH($A209,'4_RatesSplit'!$A:$A,0))</f>
        <v>0</v>
      </c>
      <c r="W209" s="167">
        <f>INDEX('4_RatesSplit'!AA:AA,MATCH($A209,'4_RatesSplit'!$A:$A,0))</f>
        <v>0</v>
      </c>
      <c r="X209" s="18"/>
      <c r="Y209" s="168" t="e">
        <f ca="1">INDEX('4_RatesSplit'!AT:AT,MATCH($A209,'4_RatesSplit'!$A:$A,0))</f>
        <v>#REF!</v>
      </c>
      <c r="Z209" s="168" t="e">
        <f ca="1">INDEX('4_RatesSplit'!AU:AU,MATCH($A209,'4_RatesSplit'!$A:$A,0))</f>
        <v>#REF!</v>
      </c>
      <c r="AA209" s="168" t="e">
        <f ca="1">INDEX('4_RatesSplit'!AV:AV,MATCH($A209,'4_RatesSplit'!$A:$A,0))</f>
        <v>#REF!</v>
      </c>
      <c r="AB209" s="168" t="e">
        <f ca="1">INDEX('4_RatesSplit'!AW:AW,MATCH($A209,'4_RatesSplit'!$A:$A,0))</f>
        <v>#REF!</v>
      </c>
      <c r="AC209" s="168" t="e">
        <f ca="1">INDEX('4_RatesSplit'!AX:AX,MATCH($A209,'4_RatesSplit'!$A:$A,0))</f>
        <v>#REF!</v>
      </c>
      <c r="AD209" s="168" t="e">
        <f ca="1">INDEX('4_RatesSplit'!AY:AY,MATCH($A209,'4_RatesSplit'!$A:$A,0))</f>
        <v>#REF!</v>
      </c>
      <c r="AE209" s="168" t="e">
        <f ca="1">INDEX('4_RatesSplit'!AZ:AZ,MATCH($A209,'4_RatesSplit'!$A:$A,0))</f>
        <v>#REF!</v>
      </c>
      <c r="AF209" s="168" t="e">
        <f ca="1">INDEX('4_RatesSplit'!BA:BA,MATCH($A209,'4_RatesSplit'!$A:$A,0))</f>
        <v>#REF!</v>
      </c>
      <c r="AG209" s="168" t="e">
        <f ca="1">INDEX('4_RatesSplit'!BB:BB,MATCH($A209,'4_RatesSplit'!$A:$A,0))</f>
        <v>#REF!</v>
      </c>
      <c r="AH209" s="168" t="e">
        <f ca="1">INDEX('4_RatesSplit'!BC:BC,MATCH($A209,'4_RatesSplit'!$A:$A,0))</f>
        <v>#REF!</v>
      </c>
      <c r="AI209" s="168" t="e">
        <f ca="1">INDEX('4_RatesSplit'!BD:BD,MATCH($A209,'4_RatesSplit'!$A:$A,0))</f>
        <v>#REF!</v>
      </c>
      <c r="AJ209" s="168" t="e">
        <f ca="1">INDEX('4_RatesSplit'!BE:BE,MATCH($A209,'4_RatesSplit'!$A:$A,0))</f>
        <v>#REF!</v>
      </c>
      <c r="AK209" s="168" t="e">
        <f ca="1">INDEX('4_RatesSplit'!BF:BF,MATCH($A209,'4_RatesSplit'!$A:$A,0))</f>
        <v>#REF!</v>
      </c>
      <c r="AL209" s="168" t="e">
        <f ca="1">INDEX('4_RatesSplit'!BG:BG,MATCH($A209,'4_RatesSplit'!$A:$A,0))</f>
        <v>#REF!</v>
      </c>
      <c r="AM209" s="168" t="e">
        <f ca="1">INDEX('4_RatesSplit'!BH:BH,MATCH($A209,'4_RatesSplit'!$A:$A,0))</f>
        <v>#REF!</v>
      </c>
      <c r="AN209" s="198" t="e">
        <f ca="1">INDEX('4_RatesSplit'!BI:BI,MATCH($A209,'4_RatesSplit'!$A:$A,0))</f>
        <v>#REF!</v>
      </c>
      <c r="AO209" s="114"/>
      <c r="AP209" s="167" t="e">
        <f t="shared" ca="1" si="728"/>
        <v>#REF!</v>
      </c>
      <c r="AQ209" s="167" t="e">
        <f t="shared" ca="1" si="729"/>
        <v>#REF!</v>
      </c>
      <c r="AR209" s="167" t="e">
        <f t="shared" ca="1" si="730"/>
        <v>#REF!</v>
      </c>
      <c r="AS209" s="167" t="e">
        <f t="shared" ca="1" si="731"/>
        <v>#REF!</v>
      </c>
      <c r="AT209" s="167" t="e">
        <f t="shared" ca="1" si="732"/>
        <v>#REF!</v>
      </c>
      <c r="AU209" s="167" t="e">
        <f t="shared" ca="1" si="733"/>
        <v>#REF!</v>
      </c>
      <c r="AV209" s="167" t="e">
        <f t="shared" ca="1" si="734"/>
        <v>#REF!</v>
      </c>
      <c r="AW209" s="167" t="e">
        <f t="shared" ca="1" si="735"/>
        <v>#REF!</v>
      </c>
      <c r="AX209" s="167" t="e">
        <f t="shared" ca="1" si="736"/>
        <v>#REF!</v>
      </c>
      <c r="AY209" s="167" t="e">
        <f t="shared" ca="1" si="737"/>
        <v>#REF!</v>
      </c>
      <c r="AZ209" s="167" t="e">
        <f t="shared" ca="1" si="738"/>
        <v>#REF!</v>
      </c>
      <c r="BA209" s="167" t="e">
        <f t="shared" ca="1" si="739"/>
        <v>#REF!</v>
      </c>
      <c r="BB209" s="167" t="e">
        <f t="shared" ca="1" si="740"/>
        <v>#REF!</v>
      </c>
      <c r="BC209" s="167" t="e">
        <f t="shared" ca="1" si="741"/>
        <v>#REF!</v>
      </c>
      <c r="BD209" s="167" t="e">
        <f t="shared" ca="1" si="742"/>
        <v>#REF!</v>
      </c>
      <c r="BE209" s="167" t="e">
        <f t="shared" ca="1" si="743"/>
        <v>#REF!</v>
      </c>
      <c r="BF209" s="18"/>
      <c r="BG209" s="168">
        <f>INDEX('2_Needs'!$F:$F,MATCH($A209,'2_Needs'!$A:$A,0))</f>
        <v>1.432926145111784E-2</v>
      </c>
      <c r="BH209" s="114"/>
      <c r="BI209" s="167">
        <f t="shared" ref="BI209:BX209" si="812">IF(BI$3="reset",$BG209*BI$6,BH209*(1+$C$4))</f>
        <v>0</v>
      </c>
      <c r="BJ209" s="167">
        <f t="shared" si="812"/>
        <v>0</v>
      </c>
      <c r="BK209" s="167">
        <f t="shared" si="812"/>
        <v>0</v>
      </c>
      <c r="BL209" s="167">
        <f t="shared" si="812"/>
        <v>0</v>
      </c>
      <c r="BM209" s="167">
        <f t="shared" si="812"/>
        <v>0</v>
      </c>
      <c r="BN209" s="167">
        <f t="shared" si="812"/>
        <v>0</v>
      </c>
      <c r="BO209" s="167">
        <f t="shared" si="812"/>
        <v>0</v>
      </c>
      <c r="BP209" s="167">
        <f t="shared" si="812"/>
        <v>0</v>
      </c>
      <c r="BQ209" s="167">
        <f t="shared" si="812"/>
        <v>0</v>
      </c>
      <c r="BR209" s="167">
        <f t="shared" si="812"/>
        <v>0</v>
      </c>
      <c r="BS209" s="167">
        <f t="shared" si="812"/>
        <v>0</v>
      </c>
      <c r="BT209" s="167">
        <f t="shared" si="812"/>
        <v>0</v>
      </c>
      <c r="BU209" s="167">
        <f t="shared" si="812"/>
        <v>0</v>
      </c>
      <c r="BV209" s="167">
        <f t="shared" si="812"/>
        <v>0</v>
      </c>
      <c r="BW209" s="167">
        <f t="shared" si="812"/>
        <v>0</v>
      </c>
      <c r="BX209" s="167">
        <f t="shared" si="812"/>
        <v>0</v>
      </c>
      <c r="BZ209" s="167" t="e">
        <f t="shared" ca="1" si="662"/>
        <v>#REF!</v>
      </c>
      <c r="CA209" s="167" t="e">
        <f t="shared" ca="1" si="663"/>
        <v>#REF!</v>
      </c>
      <c r="CB209" s="167" t="e">
        <f t="shared" ca="1" si="664"/>
        <v>#REF!</v>
      </c>
      <c r="CC209" s="167" t="e">
        <f t="shared" ca="1" si="665"/>
        <v>#REF!</v>
      </c>
      <c r="CD209" s="167" t="e">
        <f t="shared" ca="1" si="666"/>
        <v>#REF!</v>
      </c>
      <c r="CE209" s="167" t="e">
        <f t="shared" ca="1" si="667"/>
        <v>#REF!</v>
      </c>
      <c r="CF209" s="167" t="e">
        <f t="shared" ca="1" si="668"/>
        <v>#REF!</v>
      </c>
      <c r="CG209" s="167" t="e">
        <f t="shared" ca="1" si="669"/>
        <v>#REF!</v>
      </c>
      <c r="CH209" s="167" t="e">
        <f t="shared" ca="1" si="670"/>
        <v>#REF!</v>
      </c>
      <c r="CI209" s="167" t="e">
        <f t="shared" ca="1" si="671"/>
        <v>#REF!</v>
      </c>
      <c r="CJ209" s="167" t="e">
        <f t="shared" ca="1" si="672"/>
        <v>#REF!</v>
      </c>
      <c r="CK209" s="167" t="e">
        <f t="shared" ca="1" si="673"/>
        <v>#REF!</v>
      </c>
      <c r="CL209" s="167" t="e">
        <f t="shared" ca="1" si="674"/>
        <v>#REF!</v>
      </c>
      <c r="CM209" s="167" t="e">
        <f t="shared" ca="1" si="675"/>
        <v>#REF!</v>
      </c>
      <c r="CN209" s="167" t="e">
        <f t="shared" ca="1" si="676"/>
        <v>#REF!</v>
      </c>
      <c r="CO209" s="167" t="e">
        <f t="shared" ca="1" si="677"/>
        <v>#REF!</v>
      </c>
      <c r="CQ209" s="167" t="e">
        <f t="shared" ca="1" si="678"/>
        <v>#REF!</v>
      </c>
      <c r="CR209" s="167" t="e">
        <f t="shared" ca="1" si="679"/>
        <v>#REF!</v>
      </c>
      <c r="CS209" s="167" t="e">
        <f t="shared" ca="1" si="680"/>
        <v>#REF!</v>
      </c>
      <c r="CT209" s="167" t="e">
        <f t="shared" ca="1" si="681"/>
        <v>#REF!</v>
      </c>
      <c r="CU209" s="167" t="e">
        <f t="shared" ca="1" si="682"/>
        <v>#REF!</v>
      </c>
      <c r="CV209" s="167" t="e">
        <f t="shared" ca="1" si="683"/>
        <v>#REF!</v>
      </c>
      <c r="CW209" s="167" t="e">
        <f t="shared" ca="1" si="684"/>
        <v>#REF!</v>
      </c>
      <c r="CX209" s="167" t="e">
        <f t="shared" ca="1" si="685"/>
        <v>#REF!</v>
      </c>
      <c r="CY209" s="167" t="e">
        <f t="shared" ca="1" si="686"/>
        <v>#REF!</v>
      </c>
      <c r="CZ209" s="167" t="e">
        <f t="shared" ca="1" si="687"/>
        <v>#REF!</v>
      </c>
      <c r="DA209" s="167" t="e">
        <f t="shared" ca="1" si="688"/>
        <v>#REF!</v>
      </c>
      <c r="DB209" s="167" t="e">
        <f t="shared" ca="1" si="689"/>
        <v>#REF!</v>
      </c>
      <c r="DC209" s="167" t="e">
        <f t="shared" ca="1" si="690"/>
        <v>#REF!</v>
      </c>
      <c r="DD209" s="167" t="e">
        <f t="shared" ca="1" si="691"/>
        <v>#REF!</v>
      </c>
      <c r="DE209" s="167" t="e">
        <f t="shared" ca="1" si="692"/>
        <v>#REF!</v>
      </c>
      <c r="DF209" s="167" t="e">
        <f t="shared" ca="1" si="693"/>
        <v>#REF!</v>
      </c>
      <c r="DH209" s="167">
        <f t="shared" si="694"/>
        <v>0</v>
      </c>
      <c r="DI209" s="167">
        <f t="shared" si="695"/>
        <v>0</v>
      </c>
      <c r="DJ209" s="167">
        <f t="shared" si="696"/>
        <v>0</v>
      </c>
      <c r="DK209" s="167">
        <f t="shared" si="697"/>
        <v>0</v>
      </c>
      <c r="DL209" s="167">
        <f t="shared" si="698"/>
        <v>0</v>
      </c>
      <c r="DM209" s="167">
        <f t="shared" si="699"/>
        <v>0</v>
      </c>
      <c r="DN209" s="167">
        <f t="shared" si="700"/>
        <v>0</v>
      </c>
      <c r="DO209" s="167">
        <f t="shared" si="701"/>
        <v>0</v>
      </c>
      <c r="DP209" s="167">
        <f t="shared" si="702"/>
        <v>0</v>
      </c>
      <c r="DQ209" s="167">
        <f t="shared" si="703"/>
        <v>0</v>
      </c>
      <c r="DR209" s="167">
        <f t="shared" si="704"/>
        <v>0</v>
      </c>
      <c r="DS209" s="167">
        <f t="shared" si="705"/>
        <v>0</v>
      </c>
      <c r="DT209" s="167">
        <f t="shared" si="706"/>
        <v>0</v>
      </c>
      <c r="DU209" s="167">
        <f t="shared" si="707"/>
        <v>0</v>
      </c>
      <c r="DV209" s="167">
        <f t="shared" si="708"/>
        <v>0</v>
      </c>
      <c r="DW209" s="167">
        <f t="shared" si="709"/>
        <v>0</v>
      </c>
      <c r="DY209" s="167" t="e">
        <f t="shared" ca="1" si="745"/>
        <v>#REF!</v>
      </c>
      <c r="DZ209" s="167" t="e">
        <f t="shared" ca="1" si="746"/>
        <v>#REF!</v>
      </c>
      <c r="EA209" s="167" t="e">
        <f t="shared" ca="1" si="747"/>
        <v>#REF!</v>
      </c>
      <c r="EB209" s="167" t="e">
        <f t="shared" ca="1" si="748"/>
        <v>#REF!</v>
      </c>
      <c r="EC209" s="167" t="e">
        <f t="shared" ca="1" si="749"/>
        <v>#REF!</v>
      </c>
      <c r="ED209" s="167" t="e">
        <f t="shared" ca="1" si="750"/>
        <v>#REF!</v>
      </c>
      <c r="EE209" s="167" t="e">
        <f t="shared" ca="1" si="751"/>
        <v>#REF!</v>
      </c>
      <c r="EF209" s="167" t="e">
        <f t="shared" ca="1" si="752"/>
        <v>#REF!</v>
      </c>
      <c r="EG209" s="167" t="e">
        <f t="shared" ca="1" si="753"/>
        <v>#REF!</v>
      </c>
      <c r="EH209" s="167" t="e">
        <f t="shared" ca="1" si="754"/>
        <v>#REF!</v>
      </c>
      <c r="EI209" s="167" t="e">
        <f t="shared" ca="1" si="755"/>
        <v>#REF!</v>
      </c>
      <c r="EJ209" s="167" t="e">
        <f t="shared" ca="1" si="756"/>
        <v>#REF!</v>
      </c>
      <c r="EK209" s="167" t="e">
        <f t="shared" ca="1" si="757"/>
        <v>#REF!</v>
      </c>
      <c r="EL209" s="167" t="e">
        <f t="shared" ca="1" si="758"/>
        <v>#REF!</v>
      </c>
      <c r="EM209" s="167" t="e">
        <f t="shared" ca="1" si="759"/>
        <v>#REF!</v>
      </c>
      <c r="EN209" s="167" t="e">
        <f t="shared" ca="1" si="760"/>
        <v>#REF!</v>
      </c>
      <c r="EP209" s="167">
        <f t="shared" si="761"/>
        <v>0</v>
      </c>
      <c r="EQ209" s="167">
        <f t="shared" si="762"/>
        <v>0</v>
      </c>
      <c r="ER209" s="167">
        <f t="shared" si="763"/>
        <v>0</v>
      </c>
      <c r="ES209" s="167">
        <f t="shared" si="764"/>
        <v>0</v>
      </c>
      <c r="ET209" s="167">
        <f t="shared" si="765"/>
        <v>0</v>
      </c>
      <c r="EU209" s="167">
        <f t="shared" si="766"/>
        <v>0</v>
      </c>
      <c r="EV209" s="167">
        <f t="shared" si="767"/>
        <v>0</v>
      </c>
      <c r="EW209" s="167">
        <f t="shared" si="768"/>
        <v>0</v>
      </c>
      <c r="EX209" s="167">
        <f t="shared" si="769"/>
        <v>0</v>
      </c>
      <c r="EY209" s="167">
        <f t="shared" si="770"/>
        <v>0</v>
      </c>
      <c r="EZ209" s="167">
        <f t="shared" si="771"/>
        <v>0</v>
      </c>
      <c r="FA209" s="167">
        <f t="shared" si="772"/>
        <v>0</v>
      </c>
      <c r="FB209" s="167">
        <f t="shared" si="773"/>
        <v>0</v>
      </c>
      <c r="FC209" s="167">
        <f t="shared" si="774"/>
        <v>0</v>
      </c>
      <c r="FD209" s="167">
        <f t="shared" si="775"/>
        <v>0</v>
      </c>
      <c r="FE209" s="167">
        <f t="shared" si="776"/>
        <v>0</v>
      </c>
      <c r="FG209" s="167">
        <f t="shared" si="777"/>
        <v>0</v>
      </c>
      <c r="FH209" s="167">
        <f t="shared" si="778"/>
        <v>0</v>
      </c>
      <c r="FI209" s="167">
        <f t="shared" si="779"/>
        <v>0</v>
      </c>
      <c r="FJ209" s="167">
        <f t="shared" si="780"/>
        <v>0</v>
      </c>
      <c r="FK209" s="167">
        <f t="shared" si="781"/>
        <v>0</v>
      </c>
      <c r="FL209" s="167">
        <f t="shared" si="782"/>
        <v>0</v>
      </c>
      <c r="FM209" s="167">
        <f t="shared" si="783"/>
        <v>0</v>
      </c>
      <c r="FN209" s="167">
        <f t="shared" si="784"/>
        <v>0</v>
      </c>
      <c r="FO209" s="167">
        <f t="shared" si="785"/>
        <v>0</v>
      </c>
      <c r="FP209" s="167">
        <f t="shared" si="786"/>
        <v>0</v>
      </c>
      <c r="FQ209" s="167">
        <f t="shared" si="787"/>
        <v>0</v>
      </c>
      <c r="FR209" s="167">
        <f t="shared" si="788"/>
        <v>0</v>
      </c>
      <c r="FS209" s="167">
        <f t="shared" si="789"/>
        <v>0</v>
      </c>
      <c r="FT209" s="167">
        <f t="shared" si="790"/>
        <v>0</v>
      </c>
      <c r="FU209" s="167">
        <f t="shared" si="791"/>
        <v>0</v>
      </c>
      <c r="FV209" s="167">
        <f t="shared" si="792"/>
        <v>0</v>
      </c>
      <c r="FX209" s="167">
        <f t="shared" si="793"/>
        <v>0</v>
      </c>
      <c r="FY209" s="167">
        <f t="shared" si="794"/>
        <v>0</v>
      </c>
      <c r="FZ209" s="167">
        <f t="shared" si="795"/>
        <v>0</v>
      </c>
      <c r="GA209" s="167">
        <f t="shared" si="796"/>
        <v>0</v>
      </c>
      <c r="GB209" s="167">
        <f t="shared" si="797"/>
        <v>0</v>
      </c>
      <c r="GC209" s="167">
        <f t="shared" si="798"/>
        <v>0</v>
      </c>
      <c r="GD209" s="167">
        <f t="shared" si="799"/>
        <v>0</v>
      </c>
      <c r="GE209" s="167">
        <f t="shared" si="800"/>
        <v>0</v>
      </c>
      <c r="GF209" s="167">
        <f t="shared" si="801"/>
        <v>0</v>
      </c>
      <c r="GG209" s="167">
        <f t="shared" si="802"/>
        <v>0</v>
      </c>
      <c r="GH209" s="167">
        <f t="shared" si="803"/>
        <v>0</v>
      </c>
      <c r="GI209" s="167">
        <f t="shared" si="804"/>
        <v>0</v>
      </c>
      <c r="GJ209" s="167">
        <f t="shared" si="805"/>
        <v>0</v>
      </c>
      <c r="GK209" s="167">
        <f t="shared" si="806"/>
        <v>0</v>
      </c>
      <c r="GL209" s="167">
        <f t="shared" si="807"/>
        <v>0</v>
      </c>
      <c r="GM209" s="167">
        <f t="shared" si="808"/>
        <v>0</v>
      </c>
      <c r="GO209" s="167" t="e">
        <f t="shared" ca="1" si="643"/>
        <v>#REF!</v>
      </c>
      <c r="GP209" s="167" t="e">
        <f t="shared" ca="1" si="651"/>
        <v>#REF!</v>
      </c>
      <c r="GQ209" s="167" t="e">
        <f t="shared" ca="1" si="651"/>
        <v>#REF!</v>
      </c>
      <c r="GR209" s="167" t="e">
        <f t="shared" ca="1" si="651"/>
        <v>#REF!</v>
      </c>
      <c r="GS209" s="167" t="e">
        <f t="shared" ca="1" si="651"/>
        <v>#REF!</v>
      </c>
      <c r="GT209" s="167" t="e">
        <f t="shared" ca="1" si="651"/>
        <v>#REF!</v>
      </c>
      <c r="GU209" s="167" t="e">
        <f t="shared" ca="1" si="651"/>
        <v>#REF!</v>
      </c>
      <c r="GV209" s="167" t="e">
        <f t="shared" ca="1" si="651"/>
        <v>#REF!</v>
      </c>
      <c r="GW209" s="167" t="e">
        <f t="shared" ca="1" si="651"/>
        <v>#REF!</v>
      </c>
      <c r="GX209" s="167" t="e">
        <f t="shared" ca="1" si="651"/>
        <v>#REF!</v>
      </c>
      <c r="GY209" s="167" t="e">
        <f t="shared" ca="1" si="651"/>
        <v>#REF!</v>
      </c>
      <c r="GZ209" s="167" t="e">
        <f t="shared" ca="1" si="651"/>
        <v>#REF!</v>
      </c>
      <c r="HA209" s="167" t="e">
        <f t="shared" ca="1" si="651"/>
        <v>#REF!</v>
      </c>
      <c r="HB209" s="167" t="e">
        <f t="shared" ca="1" si="651"/>
        <v>#REF!</v>
      </c>
      <c r="HC209" s="167" t="e">
        <f t="shared" ca="1" si="651"/>
        <v>#REF!</v>
      </c>
      <c r="HD209" s="167" t="e">
        <f t="shared" ca="1" si="651"/>
        <v>#REF!</v>
      </c>
      <c r="HF209" s="167" t="e">
        <f t="shared" ca="1" si="710"/>
        <v>#REF!</v>
      </c>
      <c r="HG209" s="167" t="e">
        <f t="shared" ca="1" si="711"/>
        <v>#REF!</v>
      </c>
      <c r="HH209" s="167" t="e">
        <f t="shared" ca="1" si="712"/>
        <v>#REF!</v>
      </c>
      <c r="HI209" s="167" t="e">
        <f t="shared" ca="1" si="713"/>
        <v>#REF!</v>
      </c>
      <c r="HJ209" s="167" t="e">
        <f t="shared" ca="1" si="714"/>
        <v>#REF!</v>
      </c>
      <c r="HK209" s="167" t="e">
        <f t="shared" ca="1" si="715"/>
        <v>#REF!</v>
      </c>
      <c r="HL209" s="167" t="e">
        <f t="shared" ca="1" si="716"/>
        <v>#REF!</v>
      </c>
      <c r="HM209" s="167" t="e">
        <f t="shared" ca="1" si="717"/>
        <v>#REF!</v>
      </c>
      <c r="HN209" s="167" t="e">
        <f t="shared" ca="1" si="718"/>
        <v>#REF!</v>
      </c>
      <c r="HO209" s="167" t="e">
        <f t="shared" ca="1" si="719"/>
        <v>#REF!</v>
      </c>
      <c r="HP209" s="167" t="e">
        <f t="shared" ca="1" si="720"/>
        <v>#REF!</v>
      </c>
      <c r="HQ209" s="167" t="e">
        <f t="shared" ca="1" si="721"/>
        <v>#REF!</v>
      </c>
      <c r="HR209" s="167" t="e">
        <f t="shared" ca="1" si="722"/>
        <v>#REF!</v>
      </c>
      <c r="HS209" s="167" t="e">
        <f t="shared" ca="1" si="723"/>
        <v>#REF!</v>
      </c>
      <c r="HT209" s="167" t="e">
        <f t="shared" ca="1" si="724"/>
        <v>#REF!</v>
      </c>
      <c r="HU209" s="167" t="e">
        <f t="shared" ca="1" si="725"/>
        <v>#REF!</v>
      </c>
      <c r="HW209" s="167" t="e">
        <f t="shared" ca="1" si="726"/>
        <v>#REF!</v>
      </c>
      <c r="HX209" s="167">
        <f t="shared" si="727"/>
        <v>0</v>
      </c>
      <c r="HY209" s="167" t="e">
        <f t="shared" ca="1" si="809"/>
        <v>#REF!</v>
      </c>
      <c r="HZ209" s="219" t="e">
        <f t="shared" ca="1" si="810"/>
        <v>#REF!</v>
      </c>
    </row>
    <row r="210" spans="1:234" s="48" customFormat="1">
      <c r="A210" s="3" t="s">
        <v>410</v>
      </c>
      <c r="B210" s="202" t="str">
        <f>INDEX('Ref1'!$E:$E,MATCH(A210,'Ref1'!$A:$A,0))</f>
        <v>Mansfield</v>
      </c>
      <c r="C210" s="42" t="str">
        <f>INDEX(Data1!B:B,MATCH(A210,Data1!A:A,0))</f>
        <v>SD</v>
      </c>
      <c r="D210" s="253" t="str">
        <f>INDEX(Data1!C:C,MATCH(A210,Data1!A:A,0))</f>
        <v>EM</v>
      </c>
      <c r="E210" s="200" t="str">
        <f>IF($C$6="No","No",IF(COUNTIF(Inputs!$K$359:$K$398,$A210)&gt;0,"Yes","No"))</f>
        <v>No</v>
      </c>
      <c r="F210" s="404"/>
      <c r="G210" s="62">
        <f>INDEX('4_RatesSplit'!K:K,MATCH($A210,'4_RatesSplit'!$A:$A,0))</f>
        <v>0</v>
      </c>
      <c r="H210" s="171">
        <f>INDEX('4_RatesSplit'!L:L,MATCH($A210,'4_RatesSplit'!$A:$A,0))</f>
        <v>0</v>
      </c>
      <c r="I210" s="167">
        <f>INDEX('4_RatesSplit'!M:M,MATCH($A210,'4_RatesSplit'!$A:$A,0))</f>
        <v>0</v>
      </c>
      <c r="J210" s="167">
        <f>INDEX('4_RatesSplit'!N:N,MATCH($A210,'4_RatesSplit'!$A:$A,0))</f>
        <v>0</v>
      </c>
      <c r="K210" s="167">
        <f>INDEX('4_RatesSplit'!O:O,MATCH($A210,'4_RatesSplit'!$A:$A,0))</f>
        <v>0</v>
      </c>
      <c r="L210" s="167">
        <f>INDEX('4_RatesSplit'!P:P,MATCH($A210,'4_RatesSplit'!$A:$A,0))</f>
        <v>0</v>
      </c>
      <c r="M210" s="167">
        <f>INDEX('4_RatesSplit'!Q:Q,MATCH($A210,'4_RatesSplit'!$A:$A,0))</f>
        <v>0</v>
      </c>
      <c r="N210" s="167">
        <f>INDEX('4_RatesSplit'!R:R,MATCH($A210,'4_RatesSplit'!$A:$A,0))</f>
        <v>0</v>
      </c>
      <c r="O210" s="167">
        <f>INDEX('4_RatesSplit'!S:S,MATCH($A210,'4_RatesSplit'!$A:$A,0))</f>
        <v>0</v>
      </c>
      <c r="P210" s="167">
        <f>INDEX('4_RatesSplit'!T:T,MATCH($A210,'4_RatesSplit'!$A:$A,0))</f>
        <v>0</v>
      </c>
      <c r="Q210" s="167">
        <f>INDEX('4_RatesSplit'!U:U,MATCH($A210,'4_RatesSplit'!$A:$A,0))</f>
        <v>0</v>
      </c>
      <c r="R210" s="167">
        <f>INDEX('4_RatesSplit'!V:V,MATCH($A210,'4_RatesSplit'!$A:$A,0))</f>
        <v>0</v>
      </c>
      <c r="S210" s="167">
        <f>INDEX('4_RatesSplit'!W:W,MATCH($A210,'4_RatesSplit'!$A:$A,0))</f>
        <v>0</v>
      </c>
      <c r="T210" s="167">
        <f>INDEX('4_RatesSplit'!X:X,MATCH($A210,'4_RatesSplit'!$A:$A,0))</f>
        <v>0</v>
      </c>
      <c r="U210" s="167">
        <f>INDEX('4_RatesSplit'!Y:Y,MATCH($A210,'4_RatesSplit'!$A:$A,0))</f>
        <v>0</v>
      </c>
      <c r="V210" s="167">
        <f>INDEX('4_RatesSplit'!Z:Z,MATCH($A210,'4_RatesSplit'!$A:$A,0))</f>
        <v>0</v>
      </c>
      <c r="W210" s="167">
        <f>INDEX('4_RatesSplit'!AA:AA,MATCH($A210,'4_RatesSplit'!$A:$A,0))</f>
        <v>0</v>
      </c>
      <c r="X210" s="18"/>
      <c r="Y210" s="168" t="e">
        <f ca="1">INDEX('4_RatesSplit'!AT:AT,MATCH($A210,'4_RatesSplit'!$A:$A,0))</f>
        <v>#REF!</v>
      </c>
      <c r="Z210" s="168" t="e">
        <f ca="1">INDEX('4_RatesSplit'!AU:AU,MATCH($A210,'4_RatesSplit'!$A:$A,0))</f>
        <v>#REF!</v>
      </c>
      <c r="AA210" s="168" t="e">
        <f ca="1">INDEX('4_RatesSplit'!AV:AV,MATCH($A210,'4_RatesSplit'!$A:$A,0))</f>
        <v>#REF!</v>
      </c>
      <c r="AB210" s="168" t="e">
        <f ca="1">INDEX('4_RatesSplit'!AW:AW,MATCH($A210,'4_RatesSplit'!$A:$A,0))</f>
        <v>#REF!</v>
      </c>
      <c r="AC210" s="168" t="e">
        <f ca="1">INDEX('4_RatesSplit'!AX:AX,MATCH($A210,'4_RatesSplit'!$A:$A,0))</f>
        <v>#REF!</v>
      </c>
      <c r="AD210" s="168" t="e">
        <f ca="1">INDEX('4_RatesSplit'!AY:AY,MATCH($A210,'4_RatesSplit'!$A:$A,0))</f>
        <v>#REF!</v>
      </c>
      <c r="AE210" s="168" t="e">
        <f ca="1">INDEX('4_RatesSplit'!AZ:AZ,MATCH($A210,'4_RatesSplit'!$A:$A,0))</f>
        <v>#REF!</v>
      </c>
      <c r="AF210" s="168" t="e">
        <f ca="1">INDEX('4_RatesSplit'!BA:BA,MATCH($A210,'4_RatesSplit'!$A:$A,0))</f>
        <v>#REF!</v>
      </c>
      <c r="AG210" s="168" t="e">
        <f ca="1">INDEX('4_RatesSplit'!BB:BB,MATCH($A210,'4_RatesSplit'!$A:$A,0))</f>
        <v>#REF!</v>
      </c>
      <c r="AH210" s="168" t="e">
        <f ca="1">INDEX('4_RatesSplit'!BC:BC,MATCH($A210,'4_RatesSplit'!$A:$A,0))</f>
        <v>#REF!</v>
      </c>
      <c r="AI210" s="168" t="e">
        <f ca="1">INDEX('4_RatesSplit'!BD:BD,MATCH($A210,'4_RatesSplit'!$A:$A,0))</f>
        <v>#REF!</v>
      </c>
      <c r="AJ210" s="168" t="e">
        <f ca="1">INDEX('4_RatesSplit'!BE:BE,MATCH($A210,'4_RatesSplit'!$A:$A,0))</f>
        <v>#REF!</v>
      </c>
      <c r="AK210" s="168" t="e">
        <f ca="1">INDEX('4_RatesSplit'!BF:BF,MATCH($A210,'4_RatesSplit'!$A:$A,0))</f>
        <v>#REF!</v>
      </c>
      <c r="AL210" s="168" t="e">
        <f ca="1">INDEX('4_RatesSplit'!BG:BG,MATCH($A210,'4_RatesSplit'!$A:$A,0))</f>
        <v>#REF!</v>
      </c>
      <c r="AM210" s="168" t="e">
        <f ca="1">INDEX('4_RatesSplit'!BH:BH,MATCH($A210,'4_RatesSplit'!$A:$A,0))</f>
        <v>#REF!</v>
      </c>
      <c r="AN210" s="198" t="e">
        <f ca="1">INDEX('4_RatesSplit'!BI:BI,MATCH($A210,'4_RatesSplit'!$A:$A,0))</f>
        <v>#REF!</v>
      </c>
      <c r="AO210" s="114"/>
      <c r="AP210" s="167" t="e">
        <f t="shared" ca="1" si="728"/>
        <v>#REF!</v>
      </c>
      <c r="AQ210" s="167" t="e">
        <f t="shared" ca="1" si="729"/>
        <v>#REF!</v>
      </c>
      <c r="AR210" s="167" t="e">
        <f t="shared" ca="1" si="730"/>
        <v>#REF!</v>
      </c>
      <c r="AS210" s="167" t="e">
        <f t="shared" ca="1" si="731"/>
        <v>#REF!</v>
      </c>
      <c r="AT210" s="167" t="e">
        <f t="shared" ca="1" si="732"/>
        <v>#REF!</v>
      </c>
      <c r="AU210" s="167" t="e">
        <f t="shared" ca="1" si="733"/>
        <v>#REF!</v>
      </c>
      <c r="AV210" s="167" t="e">
        <f t="shared" ca="1" si="734"/>
        <v>#REF!</v>
      </c>
      <c r="AW210" s="167" t="e">
        <f t="shared" ca="1" si="735"/>
        <v>#REF!</v>
      </c>
      <c r="AX210" s="167" t="e">
        <f t="shared" ca="1" si="736"/>
        <v>#REF!</v>
      </c>
      <c r="AY210" s="167" t="e">
        <f t="shared" ca="1" si="737"/>
        <v>#REF!</v>
      </c>
      <c r="AZ210" s="167" t="e">
        <f t="shared" ca="1" si="738"/>
        <v>#REF!</v>
      </c>
      <c r="BA210" s="167" t="e">
        <f t="shared" ca="1" si="739"/>
        <v>#REF!</v>
      </c>
      <c r="BB210" s="167" t="e">
        <f t="shared" ca="1" si="740"/>
        <v>#REF!</v>
      </c>
      <c r="BC210" s="167" t="e">
        <f t="shared" ca="1" si="741"/>
        <v>#REF!</v>
      </c>
      <c r="BD210" s="167" t="e">
        <f t="shared" ca="1" si="742"/>
        <v>#REF!</v>
      </c>
      <c r="BE210" s="167" t="e">
        <f t="shared" ca="1" si="743"/>
        <v>#REF!</v>
      </c>
      <c r="BF210" s="18"/>
      <c r="BG210" s="168">
        <f>INDEX('2_Needs'!$F:$F,MATCH($A210,'2_Needs'!$A:$A,0))</f>
        <v>2.9914361170345572E-4</v>
      </c>
      <c r="BH210" s="114"/>
      <c r="BI210" s="167">
        <f t="shared" ref="BI210:BX210" si="813">IF(BI$3="reset",$BG210*BI$6,BH210*(1+$C$4))</f>
        <v>0</v>
      </c>
      <c r="BJ210" s="167">
        <f t="shared" si="813"/>
        <v>0</v>
      </c>
      <c r="BK210" s="167">
        <f t="shared" si="813"/>
        <v>0</v>
      </c>
      <c r="BL210" s="167">
        <f t="shared" si="813"/>
        <v>0</v>
      </c>
      <c r="BM210" s="167">
        <f t="shared" si="813"/>
        <v>0</v>
      </c>
      <c r="BN210" s="167">
        <f t="shared" si="813"/>
        <v>0</v>
      </c>
      <c r="BO210" s="167">
        <f t="shared" si="813"/>
        <v>0</v>
      </c>
      <c r="BP210" s="167">
        <f t="shared" si="813"/>
        <v>0</v>
      </c>
      <c r="BQ210" s="167">
        <f t="shared" si="813"/>
        <v>0</v>
      </c>
      <c r="BR210" s="167">
        <f t="shared" si="813"/>
        <v>0</v>
      </c>
      <c r="BS210" s="167">
        <f t="shared" si="813"/>
        <v>0</v>
      </c>
      <c r="BT210" s="167">
        <f t="shared" si="813"/>
        <v>0</v>
      </c>
      <c r="BU210" s="167">
        <f t="shared" si="813"/>
        <v>0</v>
      </c>
      <c r="BV210" s="167">
        <f t="shared" si="813"/>
        <v>0</v>
      </c>
      <c r="BW210" s="167">
        <f t="shared" si="813"/>
        <v>0</v>
      </c>
      <c r="BX210" s="167">
        <f t="shared" si="813"/>
        <v>0</v>
      </c>
      <c r="BZ210" s="167" t="e">
        <f t="shared" ca="1" si="662"/>
        <v>#REF!</v>
      </c>
      <c r="CA210" s="167" t="e">
        <f t="shared" ca="1" si="663"/>
        <v>#REF!</v>
      </c>
      <c r="CB210" s="167" t="e">
        <f t="shared" ca="1" si="664"/>
        <v>#REF!</v>
      </c>
      <c r="CC210" s="167" t="e">
        <f t="shared" ca="1" si="665"/>
        <v>#REF!</v>
      </c>
      <c r="CD210" s="167" t="e">
        <f t="shared" ca="1" si="666"/>
        <v>#REF!</v>
      </c>
      <c r="CE210" s="167" t="e">
        <f t="shared" ca="1" si="667"/>
        <v>#REF!</v>
      </c>
      <c r="CF210" s="167" t="e">
        <f t="shared" ca="1" si="668"/>
        <v>#REF!</v>
      </c>
      <c r="CG210" s="167" t="e">
        <f t="shared" ca="1" si="669"/>
        <v>#REF!</v>
      </c>
      <c r="CH210" s="167" t="e">
        <f t="shared" ca="1" si="670"/>
        <v>#REF!</v>
      </c>
      <c r="CI210" s="167" t="e">
        <f t="shared" ca="1" si="671"/>
        <v>#REF!</v>
      </c>
      <c r="CJ210" s="167" t="e">
        <f t="shared" ca="1" si="672"/>
        <v>#REF!</v>
      </c>
      <c r="CK210" s="167" t="e">
        <f t="shared" ca="1" si="673"/>
        <v>#REF!</v>
      </c>
      <c r="CL210" s="167" t="e">
        <f t="shared" ca="1" si="674"/>
        <v>#REF!</v>
      </c>
      <c r="CM210" s="167" t="e">
        <f t="shared" ca="1" si="675"/>
        <v>#REF!</v>
      </c>
      <c r="CN210" s="167" t="e">
        <f t="shared" ca="1" si="676"/>
        <v>#REF!</v>
      </c>
      <c r="CO210" s="167" t="e">
        <f t="shared" ca="1" si="677"/>
        <v>#REF!</v>
      </c>
      <c r="CQ210" s="167" t="e">
        <f t="shared" ca="1" si="678"/>
        <v>#REF!</v>
      </c>
      <c r="CR210" s="167" t="e">
        <f t="shared" ca="1" si="679"/>
        <v>#REF!</v>
      </c>
      <c r="CS210" s="167" t="e">
        <f t="shared" ca="1" si="680"/>
        <v>#REF!</v>
      </c>
      <c r="CT210" s="167" t="e">
        <f t="shared" ca="1" si="681"/>
        <v>#REF!</v>
      </c>
      <c r="CU210" s="167" t="e">
        <f t="shared" ca="1" si="682"/>
        <v>#REF!</v>
      </c>
      <c r="CV210" s="167" t="e">
        <f t="shared" ca="1" si="683"/>
        <v>#REF!</v>
      </c>
      <c r="CW210" s="167" t="e">
        <f t="shared" ca="1" si="684"/>
        <v>#REF!</v>
      </c>
      <c r="CX210" s="167" t="e">
        <f t="shared" ca="1" si="685"/>
        <v>#REF!</v>
      </c>
      <c r="CY210" s="167" t="e">
        <f t="shared" ca="1" si="686"/>
        <v>#REF!</v>
      </c>
      <c r="CZ210" s="167" t="e">
        <f t="shared" ca="1" si="687"/>
        <v>#REF!</v>
      </c>
      <c r="DA210" s="167" t="e">
        <f t="shared" ca="1" si="688"/>
        <v>#REF!</v>
      </c>
      <c r="DB210" s="167" t="e">
        <f t="shared" ca="1" si="689"/>
        <v>#REF!</v>
      </c>
      <c r="DC210" s="167" t="e">
        <f t="shared" ca="1" si="690"/>
        <v>#REF!</v>
      </c>
      <c r="DD210" s="167" t="e">
        <f t="shared" ca="1" si="691"/>
        <v>#REF!</v>
      </c>
      <c r="DE210" s="167" t="e">
        <f t="shared" ca="1" si="692"/>
        <v>#REF!</v>
      </c>
      <c r="DF210" s="167" t="e">
        <f t="shared" ca="1" si="693"/>
        <v>#REF!</v>
      </c>
      <c r="DH210" s="167">
        <f t="shared" si="694"/>
        <v>0</v>
      </c>
      <c r="DI210" s="167">
        <f t="shared" si="695"/>
        <v>0</v>
      </c>
      <c r="DJ210" s="167">
        <f t="shared" si="696"/>
        <v>0</v>
      </c>
      <c r="DK210" s="167">
        <f t="shared" si="697"/>
        <v>0</v>
      </c>
      <c r="DL210" s="167">
        <f t="shared" si="698"/>
        <v>0</v>
      </c>
      <c r="DM210" s="167">
        <f t="shared" si="699"/>
        <v>0</v>
      </c>
      <c r="DN210" s="167">
        <f t="shared" si="700"/>
        <v>0</v>
      </c>
      <c r="DO210" s="167">
        <f t="shared" si="701"/>
        <v>0</v>
      </c>
      <c r="DP210" s="167">
        <f t="shared" si="702"/>
        <v>0</v>
      </c>
      <c r="DQ210" s="167">
        <f t="shared" si="703"/>
        <v>0</v>
      </c>
      <c r="DR210" s="167">
        <f t="shared" si="704"/>
        <v>0</v>
      </c>
      <c r="DS210" s="167">
        <f t="shared" si="705"/>
        <v>0</v>
      </c>
      <c r="DT210" s="167">
        <f t="shared" si="706"/>
        <v>0</v>
      </c>
      <c r="DU210" s="167">
        <f t="shared" si="707"/>
        <v>0</v>
      </c>
      <c r="DV210" s="167">
        <f t="shared" si="708"/>
        <v>0</v>
      </c>
      <c r="DW210" s="167">
        <f t="shared" si="709"/>
        <v>0</v>
      </c>
      <c r="DY210" s="167" t="e">
        <f t="shared" ca="1" si="745"/>
        <v>#REF!</v>
      </c>
      <c r="DZ210" s="167" t="e">
        <f t="shared" ca="1" si="746"/>
        <v>#REF!</v>
      </c>
      <c r="EA210" s="167" t="e">
        <f t="shared" ca="1" si="747"/>
        <v>#REF!</v>
      </c>
      <c r="EB210" s="167" t="e">
        <f t="shared" ca="1" si="748"/>
        <v>#REF!</v>
      </c>
      <c r="EC210" s="167" t="e">
        <f t="shared" ca="1" si="749"/>
        <v>#REF!</v>
      </c>
      <c r="ED210" s="167" t="e">
        <f t="shared" ca="1" si="750"/>
        <v>#REF!</v>
      </c>
      <c r="EE210" s="167" t="e">
        <f t="shared" ca="1" si="751"/>
        <v>#REF!</v>
      </c>
      <c r="EF210" s="167" t="e">
        <f t="shared" ca="1" si="752"/>
        <v>#REF!</v>
      </c>
      <c r="EG210" s="167" t="e">
        <f t="shared" ca="1" si="753"/>
        <v>#REF!</v>
      </c>
      <c r="EH210" s="167" t="e">
        <f t="shared" ca="1" si="754"/>
        <v>#REF!</v>
      </c>
      <c r="EI210" s="167" t="e">
        <f t="shared" ca="1" si="755"/>
        <v>#REF!</v>
      </c>
      <c r="EJ210" s="167" t="e">
        <f t="shared" ca="1" si="756"/>
        <v>#REF!</v>
      </c>
      <c r="EK210" s="167" t="e">
        <f t="shared" ca="1" si="757"/>
        <v>#REF!</v>
      </c>
      <c r="EL210" s="167" t="e">
        <f t="shared" ca="1" si="758"/>
        <v>#REF!</v>
      </c>
      <c r="EM210" s="167" t="e">
        <f t="shared" ca="1" si="759"/>
        <v>#REF!</v>
      </c>
      <c r="EN210" s="167" t="e">
        <f t="shared" ca="1" si="760"/>
        <v>#REF!</v>
      </c>
      <c r="EP210" s="167">
        <f t="shared" si="761"/>
        <v>0</v>
      </c>
      <c r="EQ210" s="167">
        <f t="shared" si="762"/>
        <v>0</v>
      </c>
      <c r="ER210" s="167">
        <f t="shared" si="763"/>
        <v>0</v>
      </c>
      <c r="ES210" s="167">
        <f t="shared" si="764"/>
        <v>0</v>
      </c>
      <c r="ET210" s="167">
        <f t="shared" si="765"/>
        <v>0</v>
      </c>
      <c r="EU210" s="167">
        <f t="shared" si="766"/>
        <v>0</v>
      </c>
      <c r="EV210" s="167">
        <f t="shared" si="767"/>
        <v>0</v>
      </c>
      <c r="EW210" s="167">
        <f t="shared" si="768"/>
        <v>0</v>
      </c>
      <c r="EX210" s="167">
        <f t="shared" si="769"/>
        <v>0</v>
      </c>
      <c r="EY210" s="167">
        <f t="shared" si="770"/>
        <v>0</v>
      </c>
      <c r="EZ210" s="167">
        <f t="shared" si="771"/>
        <v>0</v>
      </c>
      <c r="FA210" s="167">
        <f t="shared" si="772"/>
        <v>0</v>
      </c>
      <c r="FB210" s="167">
        <f t="shared" si="773"/>
        <v>0</v>
      </c>
      <c r="FC210" s="167">
        <f t="shared" si="774"/>
        <v>0</v>
      </c>
      <c r="FD210" s="167">
        <f t="shared" si="775"/>
        <v>0</v>
      </c>
      <c r="FE210" s="167">
        <f t="shared" si="776"/>
        <v>0</v>
      </c>
      <c r="FG210" s="167">
        <f t="shared" si="777"/>
        <v>0</v>
      </c>
      <c r="FH210" s="167">
        <f t="shared" si="778"/>
        <v>0</v>
      </c>
      <c r="FI210" s="167">
        <f t="shared" si="779"/>
        <v>0</v>
      </c>
      <c r="FJ210" s="167">
        <f t="shared" si="780"/>
        <v>0</v>
      </c>
      <c r="FK210" s="167">
        <f t="shared" si="781"/>
        <v>0</v>
      </c>
      <c r="FL210" s="167">
        <f t="shared" si="782"/>
        <v>0</v>
      </c>
      <c r="FM210" s="167">
        <f t="shared" si="783"/>
        <v>0</v>
      </c>
      <c r="FN210" s="167">
        <f t="shared" si="784"/>
        <v>0</v>
      </c>
      <c r="FO210" s="167">
        <f t="shared" si="785"/>
        <v>0</v>
      </c>
      <c r="FP210" s="167">
        <f t="shared" si="786"/>
        <v>0</v>
      </c>
      <c r="FQ210" s="167">
        <f t="shared" si="787"/>
        <v>0</v>
      </c>
      <c r="FR210" s="167">
        <f t="shared" si="788"/>
        <v>0</v>
      </c>
      <c r="FS210" s="167">
        <f t="shared" si="789"/>
        <v>0</v>
      </c>
      <c r="FT210" s="167">
        <f t="shared" si="790"/>
        <v>0</v>
      </c>
      <c r="FU210" s="167">
        <f t="shared" si="791"/>
        <v>0</v>
      </c>
      <c r="FV210" s="167">
        <f t="shared" si="792"/>
        <v>0</v>
      </c>
      <c r="FX210" s="167">
        <f t="shared" si="793"/>
        <v>0</v>
      </c>
      <c r="FY210" s="167">
        <f t="shared" si="794"/>
        <v>0</v>
      </c>
      <c r="FZ210" s="167">
        <f t="shared" si="795"/>
        <v>0</v>
      </c>
      <c r="GA210" s="167">
        <f t="shared" si="796"/>
        <v>0</v>
      </c>
      <c r="GB210" s="167">
        <f t="shared" si="797"/>
        <v>0</v>
      </c>
      <c r="GC210" s="167">
        <f t="shared" si="798"/>
        <v>0</v>
      </c>
      <c r="GD210" s="167">
        <f t="shared" si="799"/>
        <v>0</v>
      </c>
      <c r="GE210" s="167">
        <f t="shared" si="800"/>
        <v>0</v>
      </c>
      <c r="GF210" s="167">
        <f t="shared" si="801"/>
        <v>0</v>
      </c>
      <c r="GG210" s="167">
        <f t="shared" si="802"/>
        <v>0</v>
      </c>
      <c r="GH210" s="167">
        <f t="shared" si="803"/>
        <v>0</v>
      </c>
      <c r="GI210" s="167">
        <f t="shared" si="804"/>
        <v>0</v>
      </c>
      <c r="GJ210" s="167">
        <f t="shared" si="805"/>
        <v>0</v>
      </c>
      <c r="GK210" s="167">
        <f t="shared" si="806"/>
        <v>0</v>
      </c>
      <c r="GL210" s="167">
        <f t="shared" si="807"/>
        <v>0</v>
      </c>
      <c r="GM210" s="167">
        <f t="shared" si="808"/>
        <v>0</v>
      </c>
      <c r="GO210" s="167" t="e">
        <f t="shared" ca="1" si="643"/>
        <v>#REF!</v>
      </c>
      <c r="GP210" s="167" t="e">
        <f t="shared" ca="1" si="651"/>
        <v>#REF!</v>
      </c>
      <c r="GQ210" s="167" t="e">
        <f t="shared" ca="1" si="651"/>
        <v>#REF!</v>
      </c>
      <c r="GR210" s="167" t="e">
        <f t="shared" ca="1" si="651"/>
        <v>#REF!</v>
      </c>
      <c r="GS210" s="167" t="e">
        <f t="shared" ca="1" si="651"/>
        <v>#REF!</v>
      </c>
      <c r="GT210" s="167" t="e">
        <f t="shared" ca="1" si="651"/>
        <v>#REF!</v>
      </c>
      <c r="GU210" s="167" t="e">
        <f t="shared" ca="1" si="651"/>
        <v>#REF!</v>
      </c>
      <c r="GV210" s="167" t="e">
        <f t="shared" ca="1" si="651"/>
        <v>#REF!</v>
      </c>
      <c r="GW210" s="167" t="e">
        <f t="shared" ca="1" si="651"/>
        <v>#REF!</v>
      </c>
      <c r="GX210" s="167" t="e">
        <f t="shared" ca="1" si="651"/>
        <v>#REF!</v>
      </c>
      <c r="GY210" s="167" t="e">
        <f t="shared" ca="1" si="651"/>
        <v>#REF!</v>
      </c>
      <c r="GZ210" s="167" t="e">
        <f t="shared" ca="1" si="651"/>
        <v>#REF!</v>
      </c>
      <c r="HA210" s="167" t="e">
        <f t="shared" ca="1" si="651"/>
        <v>#REF!</v>
      </c>
      <c r="HB210" s="167" t="e">
        <f t="shared" ca="1" si="651"/>
        <v>#REF!</v>
      </c>
      <c r="HC210" s="167" t="e">
        <f t="shared" ca="1" si="651"/>
        <v>#REF!</v>
      </c>
      <c r="HD210" s="167" t="e">
        <f t="shared" ca="1" si="651"/>
        <v>#REF!</v>
      </c>
      <c r="HF210" s="167" t="e">
        <f t="shared" ca="1" si="710"/>
        <v>#REF!</v>
      </c>
      <c r="HG210" s="167" t="e">
        <f t="shared" ca="1" si="711"/>
        <v>#REF!</v>
      </c>
      <c r="HH210" s="167" t="e">
        <f t="shared" ca="1" si="712"/>
        <v>#REF!</v>
      </c>
      <c r="HI210" s="167" t="e">
        <f t="shared" ca="1" si="713"/>
        <v>#REF!</v>
      </c>
      <c r="HJ210" s="167" t="e">
        <f t="shared" ca="1" si="714"/>
        <v>#REF!</v>
      </c>
      <c r="HK210" s="167" t="e">
        <f t="shared" ca="1" si="715"/>
        <v>#REF!</v>
      </c>
      <c r="HL210" s="167" t="e">
        <f t="shared" ca="1" si="716"/>
        <v>#REF!</v>
      </c>
      <c r="HM210" s="167" t="e">
        <f t="shared" ca="1" si="717"/>
        <v>#REF!</v>
      </c>
      <c r="HN210" s="167" t="e">
        <f t="shared" ca="1" si="718"/>
        <v>#REF!</v>
      </c>
      <c r="HO210" s="167" t="e">
        <f t="shared" ca="1" si="719"/>
        <v>#REF!</v>
      </c>
      <c r="HP210" s="167" t="e">
        <f t="shared" ca="1" si="720"/>
        <v>#REF!</v>
      </c>
      <c r="HQ210" s="167" t="e">
        <f t="shared" ca="1" si="721"/>
        <v>#REF!</v>
      </c>
      <c r="HR210" s="167" t="e">
        <f t="shared" ca="1" si="722"/>
        <v>#REF!</v>
      </c>
      <c r="HS210" s="167" t="e">
        <f t="shared" ca="1" si="723"/>
        <v>#REF!</v>
      </c>
      <c r="HT210" s="167" t="e">
        <f t="shared" ca="1" si="724"/>
        <v>#REF!</v>
      </c>
      <c r="HU210" s="167" t="e">
        <f t="shared" ca="1" si="725"/>
        <v>#REF!</v>
      </c>
      <c r="HW210" s="167" t="e">
        <f t="shared" ca="1" si="726"/>
        <v>#REF!</v>
      </c>
      <c r="HX210" s="167">
        <f t="shared" si="727"/>
        <v>0</v>
      </c>
      <c r="HY210" s="167" t="e">
        <f t="shared" ca="1" si="809"/>
        <v>#REF!</v>
      </c>
      <c r="HZ210" s="219" t="e">
        <f t="shared" ca="1" si="810"/>
        <v>#REF!</v>
      </c>
    </row>
    <row r="211" spans="1:234" s="48" customFormat="1">
      <c r="A211" s="3" t="s">
        <v>412</v>
      </c>
      <c r="B211" s="202" t="str">
        <f>INDEX('Ref1'!$E:$E,MATCH(A211,'Ref1'!$A:$A,0))</f>
        <v>Medway</v>
      </c>
      <c r="C211" s="42" t="str">
        <f>INDEX(Data1!B:B,MATCH(A211,Data1!A:A,0))</f>
        <v>UNINFIR</v>
      </c>
      <c r="D211" s="253" t="str">
        <f>INDEX(Data1!C:C,MATCH(A211,Data1!A:A,0))</f>
        <v>SE</v>
      </c>
      <c r="E211" s="200" t="str">
        <f>IF($C$6="No","No",IF(COUNTIF(Inputs!$K$359:$K$398,$A211)&gt;0,"Yes","No"))</f>
        <v>No</v>
      </c>
      <c r="F211" s="404"/>
      <c r="G211" s="62">
        <f>INDEX('4_RatesSplit'!K:K,MATCH($A211,'4_RatesSplit'!$A:$A,0))</f>
        <v>0</v>
      </c>
      <c r="H211" s="171">
        <f>INDEX('4_RatesSplit'!L:L,MATCH($A211,'4_RatesSplit'!$A:$A,0))</f>
        <v>0</v>
      </c>
      <c r="I211" s="167">
        <f>INDEX('4_RatesSplit'!M:M,MATCH($A211,'4_RatesSplit'!$A:$A,0))</f>
        <v>0</v>
      </c>
      <c r="J211" s="167">
        <f>INDEX('4_RatesSplit'!N:N,MATCH($A211,'4_RatesSplit'!$A:$A,0))</f>
        <v>0</v>
      </c>
      <c r="K211" s="167">
        <f>INDEX('4_RatesSplit'!O:O,MATCH($A211,'4_RatesSplit'!$A:$A,0))</f>
        <v>0</v>
      </c>
      <c r="L211" s="167">
        <f>INDEX('4_RatesSplit'!P:P,MATCH($A211,'4_RatesSplit'!$A:$A,0))</f>
        <v>0</v>
      </c>
      <c r="M211" s="167">
        <f>INDEX('4_RatesSplit'!Q:Q,MATCH($A211,'4_RatesSplit'!$A:$A,0))</f>
        <v>0</v>
      </c>
      <c r="N211" s="167">
        <f>INDEX('4_RatesSplit'!R:R,MATCH($A211,'4_RatesSplit'!$A:$A,0))</f>
        <v>0</v>
      </c>
      <c r="O211" s="167">
        <f>INDEX('4_RatesSplit'!S:S,MATCH($A211,'4_RatesSplit'!$A:$A,0))</f>
        <v>0</v>
      </c>
      <c r="P211" s="167">
        <f>INDEX('4_RatesSplit'!T:T,MATCH($A211,'4_RatesSplit'!$A:$A,0))</f>
        <v>0</v>
      </c>
      <c r="Q211" s="167">
        <f>INDEX('4_RatesSplit'!U:U,MATCH($A211,'4_RatesSplit'!$A:$A,0))</f>
        <v>0</v>
      </c>
      <c r="R211" s="167">
        <f>INDEX('4_RatesSplit'!V:V,MATCH($A211,'4_RatesSplit'!$A:$A,0))</f>
        <v>0</v>
      </c>
      <c r="S211" s="167">
        <f>INDEX('4_RatesSplit'!W:W,MATCH($A211,'4_RatesSplit'!$A:$A,0))</f>
        <v>0</v>
      </c>
      <c r="T211" s="167">
        <f>INDEX('4_RatesSplit'!X:X,MATCH($A211,'4_RatesSplit'!$A:$A,0))</f>
        <v>0</v>
      </c>
      <c r="U211" s="167">
        <f>INDEX('4_RatesSplit'!Y:Y,MATCH($A211,'4_RatesSplit'!$A:$A,0))</f>
        <v>0</v>
      </c>
      <c r="V211" s="167">
        <f>INDEX('4_RatesSplit'!Z:Z,MATCH($A211,'4_RatesSplit'!$A:$A,0))</f>
        <v>0</v>
      </c>
      <c r="W211" s="167">
        <f>INDEX('4_RatesSplit'!AA:AA,MATCH($A211,'4_RatesSplit'!$A:$A,0))</f>
        <v>0</v>
      </c>
      <c r="X211" s="18"/>
      <c r="Y211" s="168" t="e">
        <f ca="1">INDEX('4_RatesSplit'!AT:AT,MATCH($A211,'4_RatesSplit'!$A:$A,0))</f>
        <v>#REF!</v>
      </c>
      <c r="Z211" s="168" t="e">
        <f ca="1">INDEX('4_RatesSplit'!AU:AU,MATCH($A211,'4_RatesSplit'!$A:$A,0))</f>
        <v>#REF!</v>
      </c>
      <c r="AA211" s="168" t="e">
        <f ca="1">INDEX('4_RatesSplit'!AV:AV,MATCH($A211,'4_RatesSplit'!$A:$A,0))</f>
        <v>#REF!</v>
      </c>
      <c r="AB211" s="168" t="e">
        <f ca="1">INDEX('4_RatesSplit'!AW:AW,MATCH($A211,'4_RatesSplit'!$A:$A,0))</f>
        <v>#REF!</v>
      </c>
      <c r="AC211" s="168" t="e">
        <f ca="1">INDEX('4_RatesSplit'!AX:AX,MATCH($A211,'4_RatesSplit'!$A:$A,0))</f>
        <v>#REF!</v>
      </c>
      <c r="AD211" s="168" t="e">
        <f ca="1">INDEX('4_RatesSplit'!AY:AY,MATCH($A211,'4_RatesSplit'!$A:$A,0))</f>
        <v>#REF!</v>
      </c>
      <c r="AE211" s="168" t="e">
        <f ca="1">INDEX('4_RatesSplit'!AZ:AZ,MATCH($A211,'4_RatesSplit'!$A:$A,0))</f>
        <v>#REF!</v>
      </c>
      <c r="AF211" s="168" t="e">
        <f ca="1">INDEX('4_RatesSplit'!BA:BA,MATCH($A211,'4_RatesSplit'!$A:$A,0))</f>
        <v>#REF!</v>
      </c>
      <c r="AG211" s="168" t="e">
        <f ca="1">INDEX('4_RatesSplit'!BB:BB,MATCH($A211,'4_RatesSplit'!$A:$A,0))</f>
        <v>#REF!</v>
      </c>
      <c r="AH211" s="168" t="e">
        <f ca="1">INDEX('4_RatesSplit'!BC:BC,MATCH($A211,'4_RatesSplit'!$A:$A,0))</f>
        <v>#REF!</v>
      </c>
      <c r="AI211" s="168" t="e">
        <f ca="1">INDEX('4_RatesSplit'!BD:BD,MATCH($A211,'4_RatesSplit'!$A:$A,0))</f>
        <v>#REF!</v>
      </c>
      <c r="AJ211" s="168" t="e">
        <f ca="1">INDEX('4_RatesSplit'!BE:BE,MATCH($A211,'4_RatesSplit'!$A:$A,0))</f>
        <v>#REF!</v>
      </c>
      <c r="AK211" s="168" t="e">
        <f ca="1">INDEX('4_RatesSplit'!BF:BF,MATCH($A211,'4_RatesSplit'!$A:$A,0))</f>
        <v>#REF!</v>
      </c>
      <c r="AL211" s="168" t="e">
        <f ca="1">INDEX('4_RatesSplit'!BG:BG,MATCH($A211,'4_RatesSplit'!$A:$A,0))</f>
        <v>#REF!</v>
      </c>
      <c r="AM211" s="168" t="e">
        <f ca="1">INDEX('4_RatesSplit'!BH:BH,MATCH($A211,'4_RatesSplit'!$A:$A,0))</f>
        <v>#REF!</v>
      </c>
      <c r="AN211" s="198" t="e">
        <f ca="1">INDEX('4_RatesSplit'!BI:BI,MATCH($A211,'4_RatesSplit'!$A:$A,0))</f>
        <v>#REF!</v>
      </c>
      <c r="AO211" s="114"/>
      <c r="AP211" s="167" t="e">
        <f t="shared" ca="1" si="728"/>
        <v>#REF!</v>
      </c>
      <c r="AQ211" s="167" t="e">
        <f t="shared" ca="1" si="729"/>
        <v>#REF!</v>
      </c>
      <c r="AR211" s="167" t="e">
        <f t="shared" ca="1" si="730"/>
        <v>#REF!</v>
      </c>
      <c r="AS211" s="167" t="e">
        <f t="shared" ca="1" si="731"/>
        <v>#REF!</v>
      </c>
      <c r="AT211" s="167" t="e">
        <f t="shared" ca="1" si="732"/>
        <v>#REF!</v>
      </c>
      <c r="AU211" s="167" t="e">
        <f t="shared" ca="1" si="733"/>
        <v>#REF!</v>
      </c>
      <c r="AV211" s="167" t="e">
        <f t="shared" ca="1" si="734"/>
        <v>#REF!</v>
      </c>
      <c r="AW211" s="167" t="e">
        <f t="shared" ca="1" si="735"/>
        <v>#REF!</v>
      </c>
      <c r="AX211" s="167" t="e">
        <f t="shared" ca="1" si="736"/>
        <v>#REF!</v>
      </c>
      <c r="AY211" s="167" t="e">
        <f t="shared" ca="1" si="737"/>
        <v>#REF!</v>
      </c>
      <c r="AZ211" s="167" t="e">
        <f t="shared" ca="1" si="738"/>
        <v>#REF!</v>
      </c>
      <c r="BA211" s="167" t="e">
        <f t="shared" ca="1" si="739"/>
        <v>#REF!</v>
      </c>
      <c r="BB211" s="167" t="e">
        <f t="shared" ca="1" si="740"/>
        <v>#REF!</v>
      </c>
      <c r="BC211" s="167" t="e">
        <f t="shared" ca="1" si="741"/>
        <v>#REF!</v>
      </c>
      <c r="BD211" s="167" t="e">
        <f t="shared" ca="1" si="742"/>
        <v>#REF!</v>
      </c>
      <c r="BE211" s="167" t="e">
        <f t="shared" ca="1" si="743"/>
        <v>#REF!</v>
      </c>
      <c r="BF211" s="18"/>
      <c r="BG211" s="168">
        <f>INDEX('2_Needs'!$F:$F,MATCH($A211,'2_Needs'!$A:$A,0))</f>
        <v>3.8646506756776144E-3</v>
      </c>
      <c r="BH211" s="114"/>
      <c r="BI211" s="167">
        <f t="shared" ref="BI211:BX211" si="814">IF(BI$3="reset",$BG211*BI$6,BH211*(1+$C$4))</f>
        <v>0</v>
      </c>
      <c r="BJ211" s="167">
        <f t="shared" si="814"/>
        <v>0</v>
      </c>
      <c r="BK211" s="167">
        <f t="shared" si="814"/>
        <v>0</v>
      </c>
      <c r="BL211" s="167">
        <f t="shared" si="814"/>
        <v>0</v>
      </c>
      <c r="BM211" s="167">
        <f t="shared" si="814"/>
        <v>0</v>
      </c>
      <c r="BN211" s="167">
        <f t="shared" si="814"/>
        <v>0</v>
      </c>
      <c r="BO211" s="167">
        <f t="shared" si="814"/>
        <v>0</v>
      </c>
      <c r="BP211" s="167">
        <f t="shared" si="814"/>
        <v>0</v>
      </c>
      <c r="BQ211" s="167">
        <f t="shared" si="814"/>
        <v>0</v>
      </c>
      <c r="BR211" s="167">
        <f t="shared" si="814"/>
        <v>0</v>
      </c>
      <c r="BS211" s="167">
        <f t="shared" si="814"/>
        <v>0</v>
      </c>
      <c r="BT211" s="167">
        <f t="shared" si="814"/>
        <v>0</v>
      </c>
      <c r="BU211" s="167">
        <f t="shared" si="814"/>
        <v>0</v>
      </c>
      <c r="BV211" s="167">
        <f t="shared" si="814"/>
        <v>0</v>
      </c>
      <c r="BW211" s="167">
        <f t="shared" si="814"/>
        <v>0</v>
      </c>
      <c r="BX211" s="167">
        <f t="shared" si="814"/>
        <v>0</v>
      </c>
      <c r="BZ211" s="167" t="e">
        <f t="shared" ca="1" si="662"/>
        <v>#REF!</v>
      </c>
      <c r="CA211" s="167" t="e">
        <f t="shared" ca="1" si="663"/>
        <v>#REF!</v>
      </c>
      <c r="CB211" s="167" t="e">
        <f t="shared" ca="1" si="664"/>
        <v>#REF!</v>
      </c>
      <c r="CC211" s="167" t="e">
        <f t="shared" ca="1" si="665"/>
        <v>#REF!</v>
      </c>
      <c r="CD211" s="167" t="e">
        <f t="shared" ca="1" si="666"/>
        <v>#REF!</v>
      </c>
      <c r="CE211" s="167" t="e">
        <f t="shared" ca="1" si="667"/>
        <v>#REF!</v>
      </c>
      <c r="CF211" s="167" t="e">
        <f t="shared" ca="1" si="668"/>
        <v>#REF!</v>
      </c>
      <c r="CG211" s="167" t="e">
        <f t="shared" ca="1" si="669"/>
        <v>#REF!</v>
      </c>
      <c r="CH211" s="167" t="e">
        <f t="shared" ca="1" si="670"/>
        <v>#REF!</v>
      </c>
      <c r="CI211" s="167" t="e">
        <f t="shared" ca="1" si="671"/>
        <v>#REF!</v>
      </c>
      <c r="CJ211" s="167" t="e">
        <f t="shared" ca="1" si="672"/>
        <v>#REF!</v>
      </c>
      <c r="CK211" s="167" t="e">
        <f t="shared" ca="1" si="673"/>
        <v>#REF!</v>
      </c>
      <c r="CL211" s="167" t="e">
        <f t="shared" ca="1" si="674"/>
        <v>#REF!</v>
      </c>
      <c r="CM211" s="167" t="e">
        <f t="shared" ca="1" si="675"/>
        <v>#REF!</v>
      </c>
      <c r="CN211" s="167" t="e">
        <f t="shared" ca="1" si="676"/>
        <v>#REF!</v>
      </c>
      <c r="CO211" s="167" t="e">
        <f t="shared" ca="1" si="677"/>
        <v>#REF!</v>
      </c>
      <c r="CQ211" s="167" t="e">
        <f t="shared" ca="1" si="678"/>
        <v>#REF!</v>
      </c>
      <c r="CR211" s="167" t="e">
        <f t="shared" ca="1" si="679"/>
        <v>#REF!</v>
      </c>
      <c r="CS211" s="167" t="e">
        <f t="shared" ca="1" si="680"/>
        <v>#REF!</v>
      </c>
      <c r="CT211" s="167" t="e">
        <f t="shared" ca="1" si="681"/>
        <v>#REF!</v>
      </c>
      <c r="CU211" s="167" t="e">
        <f t="shared" ca="1" si="682"/>
        <v>#REF!</v>
      </c>
      <c r="CV211" s="167" t="e">
        <f t="shared" ca="1" si="683"/>
        <v>#REF!</v>
      </c>
      <c r="CW211" s="167" t="e">
        <f t="shared" ca="1" si="684"/>
        <v>#REF!</v>
      </c>
      <c r="CX211" s="167" t="e">
        <f t="shared" ca="1" si="685"/>
        <v>#REF!</v>
      </c>
      <c r="CY211" s="167" t="e">
        <f t="shared" ca="1" si="686"/>
        <v>#REF!</v>
      </c>
      <c r="CZ211" s="167" t="e">
        <f t="shared" ca="1" si="687"/>
        <v>#REF!</v>
      </c>
      <c r="DA211" s="167" t="e">
        <f t="shared" ca="1" si="688"/>
        <v>#REF!</v>
      </c>
      <c r="DB211" s="167" t="e">
        <f t="shared" ca="1" si="689"/>
        <v>#REF!</v>
      </c>
      <c r="DC211" s="167" t="e">
        <f t="shared" ca="1" si="690"/>
        <v>#REF!</v>
      </c>
      <c r="DD211" s="167" t="e">
        <f t="shared" ca="1" si="691"/>
        <v>#REF!</v>
      </c>
      <c r="DE211" s="167" t="e">
        <f t="shared" ca="1" si="692"/>
        <v>#REF!</v>
      </c>
      <c r="DF211" s="167" t="e">
        <f t="shared" ca="1" si="693"/>
        <v>#REF!</v>
      </c>
      <c r="DH211" s="167">
        <f t="shared" si="694"/>
        <v>0</v>
      </c>
      <c r="DI211" s="167">
        <f t="shared" si="695"/>
        <v>0</v>
      </c>
      <c r="DJ211" s="167">
        <f t="shared" si="696"/>
        <v>0</v>
      </c>
      <c r="DK211" s="167">
        <f t="shared" si="697"/>
        <v>0</v>
      </c>
      <c r="DL211" s="167">
        <f t="shared" si="698"/>
        <v>0</v>
      </c>
      <c r="DM211" s="167">
        <f t="shared" si="699"/>
        <v>0</v>
      </c>
      <c r="DN211" s="167">
        <f t="shared" si="700"/>
        <v>0</v>
      </c>
      <c r="DO211" s="167">
        <f t="shared" si="701"/>
        <v>0</v>
      </c>
      <c r="DP211" s="167">
        <f t="shared" si="702"/>
        <v>0</v>
      </c>
      <c r="DQ211" s="167">
        <f t="shared" si="703"/>
        <v>0</v>
      </c>
      <c r="DR211" s="167">
        <f t="shared" si="704"/>
        <v>0</v>
      </c>
      <c r="DS211" s="167">
        <f t="shared" si="705"/>
        <v>0</v>
      </c>
      <c r="DT211" s="167">
        <f t="shared" si="706"/>
        <v>0</v>
      </c>
      <c r="DU211" s="167">
        <f t="shared" si="707"/>
        <v>0</v>
      </c>
      <c r="DV211" s="167">
        <f t="shared" si="708"/>
        <v>0</v>
      </c>
      <c r="DW211" s="167">
        <f t="shared" si="709"/>
        <v>0</v>
      </c>
      <c r="DY211" s="167" t="e">
        <f t="shared" ca="1" si="745"/>
        <v>#REF!</v>
      </c>
      <c r="DZ211" s="167" t="e">
        <f t="shared" ca="1" si="746"/>
        <v>#REF!</v>
      </c>
      <c r="EA211" s="167" t="e">
        <f t="shared" ca="1" si="747"/>
        <v>#REF!</v>
      </c>
      <c r="EB211" s="167" t="e">
        <f t="shared" ca="1" si="748"/>
        <v>#REF!</v>
      </c>
      <c r="EC211" s="167" t="e">
        <f t="shared" ca="1" si="749"/>
        <v>#REF!</v>
      </c>
      <c r="ED211" s="167" t="e">
        <f t="shared" ca="1" si="750"/>
        <v>#REF!</v>
      </c>
      <c r="EE211" s="167" t="e">
        <f t="shared" ca="1" si="751"/>
        <v>#REF!</v>
      </c>
      <c r="EF211" s="167" t="e">
        <f t="shared" ca="1" si="752"/>
        <v>#REF!</v>
      </c>
      <c r="EG211" s="167" t="e">
        <f t="shared" ca="1" si="753"/>
        <v>#REF!</v>
      </c>
      <c r="EH211" s="167" t="e">
        <f t="shared" ca="1" si="754"/>
        <v>#REF!</v>
      </c>
      <c r="EI211" s="167" t="e">
        <f t="shared" ca="1" si="755"/>
        <v>#REF!</v>
      </c>
      <c r="EJ211" s="167" t="e">
        <f t="shared" ca="1" si="756"/>
        <v>#REF!</v>
      </c>
      <c r="EK211" s="167" t="e">
        <f t="shared" ca="1" si="757"/>
        <v>#REF!</v>
      </c>
      <c r="EL211" s="167" t="e">
        <f t="shared" ca="1" si="758"/>
        <v>#REF!</v>
      </c>
      <c r="EM211" s="167" t="e">
        <f t="shared" ca="1" si="759"/>
        <v>#REF!</v>
      </c>
      <c r="EN211" s="167" t="e">
        <f t="shared" ca="1" si="760"/>
        <v>#REF!</v>
      </c>
      <c r="EP211" s="167">
        <f t="shared" si="761"/>
        <v>0</v>
      </c>
      <c r="EQ211" s="167">
        <f t="shared" si="762"/>
        <v>0</v>
      </c>
      <c r="ER211" s="167">
        <f t="shared" si="763"/>
        <v>0</v>
      </c>
      <c r="ES211" s="167">
        <f t="shared" si="764"/>
        <v>0</v>
      </c>
      <c r="ET211" s="167">
        <f t="shared" si="765"/>
        <v>0</v>
      </c>
      <c r="EU211" s="167">
        <f t="shared" si="766"/>
        <v>0</v>
      </c>
      <c r="EV211" s="167">
        <f t="shared" si="767"/>
        <v>0</v>
      </c>
      <c r="EW211" s="167">
        <f t="shared" si="768"/>
        <v>0</v>
      </c>
      <c r="EX211" s="167">
        <f t="shared" si="769"/>
        <v>0</v>
      </c>
      <c r="EY211" s="167">
        <f t="shared" si="770"/>
        <v>0</v>
      </c>
      <c r="EZ211" s="167">
        <f t="shared" si="771"/>
        <v>0</v>
      </c>
      <c r="FA211" s="167">
        <f t="shared" si="772"/>
        <v>0</v>
      </c>
      <c r="FB211" s="167">
        <f t="shared" si="773"/>
        <v>0</v>
      </c>
      <c r="FC211" s="167">
        <f t="shared" si="774"/>
        <v>0</v>
      </c>
      <c r="FD211" s="167">
        <f t="shared" si="775"/>
        <v>0</v>
      </c>
      <c r="FE211" s="167">
        <f t="shared" si="776"/>
        <v>0</v>
      </c>
      <c r="FG211" s="167">
        <f t="shared" si="777"/>
        <v>0</v>
      </c>
      <c r="FH211" s="167">
        <f t="shared" si="778"/>
        <v>0</v>
      </c>
      <c r="FI211" s="167">
        <f t="shared" si="779"/>
        <v>0</v>
      </c>
      <c r="FJ211" s="167">
        <f t="shared" si="780"/>
        <v>0</v>
      </c>
      <c r="FK211" s="167">
        <f t="shared" si="781"/>
        <v>0</v>
      </c>
      <c r="FL211" s="167">
        <f t="shared" si="782"/>
        <v>0</v>
      </c>
      <c r="FM211" s="167">
        <f t="shared" si="783"/>
        <v>0</v>
      </c>
      <c r="FN211" s="167">
        <f t="shared" si="784"/>
        <v>0</v>
      </c>
      <c r="FO211" s="167">
        <f t="shared" si="785"/>
        <v>0</v>
      </c>
      <c r="FP211" s="167">
        <f t="shared" si="786"/>
        <v>0</v>
      </c>
      <c r="FQ211" s="167">
        <f t="shared" si="787"/>
        <v>0</v>
      </c>
      <c r="FR211" s="167">
        <f t="shared" si="788"/>
        <v>0</v>
      </c>
      <c r="FS211" s="167">
        <f t="shared" si="789"/>
        <v>0</v>
      </c>
      <c r="FT211" s="167">
        <f t="shared" si="790"/>
        <v>0</v>
      </c>
      <c r="FU211" s="167">
        <f t="shared" si="791"/>
        <v>0</v>
      </c>
      <c r="FV211" s="167">
        <f t="shared" si="792"/>
        <v>0</v>
      </c>
      <c r="FX211" s="167">
        <f t="shared" si="793"/>
        <v>0</v>
      </c>
      <c r="FY211" s="167">
        <f t="shared" si="794"/>
        <v>0</v>
      </c>
      <c r="FZ211" s="167">
        <f t="shared" si="795"/>
        <v>0</v>
      </c>
      <c r="GA211" s="167">
        <f t="shared" si="796"/>
        <v>0</v>
      </c>
      <c r="GB211" s="167">
        <f t="shared" si="797"/>
        <v>0</v>
      </c>
      <c r="GC211" s="167">
        <f t="shared" si="798"/>
        <v>0</v>
      </c>
      <c r="GD211" s="167">
        <f t="shared" si="799"/>
        <v>0</v>
      </c>
      <c r="GE211" s="167">
        <f t="shared" si="800"/>
        <v>0</v>
      </c>
      <c r="GF211" s="167">
        <f t="shared" si="801"/>
        <v>0</v>
      </c>
      <c r="GG211" s="167">
        <f t="shared" si="802"/>
        <v>0</v>
      </c>
      <c r="GH211" s="167">
        <f t="shared" si="803"/>
        <v>0</v>
      </c>
      <c r="GI211" s="167">
        <f t="shared" si="804"/>
        <v>0</v>
      </c>
      <c r="GJ211" s="167">
        <f t="shared" si="805"/>
        <v>0</v>
      </c>
      <c r="GK211" s="167">
        <f t="shared" si="806"/>
        <v>0</v>
      </c>
      <c r="GL211" s="167">
        <f t="shared" si="807"/>
        <v>0</v>
      </c>
      <c r="GM211" s="167">
        <f t="shared" si="808"/>
        <v>0</v>
      </c>
      <c r="GO211" s="167" t="e">
        <f t="shared" ca="1" si="643"/>
        <v>#REF!</v>
      </c>
      <c r="GP211" s="167" t="e">
        <f t="shared" ca="1" si="651"/>
        <v>#REF!</v>
      </c>
      <c r="GQ211" s="167" t="e">
        <f t="shared" ca="1" si="651"/>
        <v>#REF!</v>
      </c>
      <c r="GR211" s="167" t="e">
        <f t="shared" ca="1" si="651"/>
        <v>#REF!</v>
      </c>
      <c r="GS211" s="167" t="e">
        <f t="shared" ca="1" si="651"/>
        <v>#REF!</v>
      </c>
      <c r="GT211" s="167" t="e">
        <f t="shared" ca="1" si="651"/>
        <v>#REF!</v>
      </c>
      <c r="GU211" s="167" t="e">
        <f t="shared" ca="1" si="651"/>
        <v>#REF!</v>
      </c>
      <c r="GV211" s="167" t="e">
        <f t="shared" ca="1" si="651"/>
        <v>#REF!</v>
      </c>
      <c r="GW211" s="167" t="e">
        <f t="shared" ca="1" si="651"/>
        <v>#REF!</v>
      </c>
      <c r="GX211" s="167" t="e">
        <f t="shared" ca="1" si="651"/>
        <v>#REF!</v>
      </c>
      <c r="GY211" s="167" t="e">
        <f t="shared" ca="1" si="651"/>
        <v>#REF!</v>
      </c>
      <c r="GZ211" s="167" t="e">
        <f t="shared" ca="1" si="651"/>
        <v>#REF!</v>
      </c>
      <c r="HA211" s="167" t="e">
        <f t="shared" ca="1" si="651"/>
        <v>#REF!</v>
      </c>
      <c r="HB211" s="167" t="e">
        <f t="shared" ca="1" si="651"/>
        <v>#REF!</v>
      </c>
      <c r="HC211" s="167" t="e">
        <f t="shared" ca="1" si="651"/>
        <v>#REF!</v>
      </c>
      <c r="HD211" s="167" t="e">
        <f t="shared" ca="1" si="651"/>
        <v>#REF!</v>
      </c>
      <c r="HF211" s="167" t="e">
        <f t="shared" ca="1" si="710"/>
        <v>#REF!</v>
      </c>
      <c r="HG211" s="167" t="e">
        <f t="shared" ca="1" si="711"/>
        <v>#REF!</v>
      </c>
      <c r="HH211" s="167" t="e">
        <f t="shared" ca="1" si="712"/>
        <v>#REF!</v>
      </c>
      <c r="HI211" s="167" t="e">
        <f t="shared" ca="1" si="713"/>
        <v>#REF!</v>
      </c>
      <c r="HJ211" s="167" t="e">
        <f t="shared" ca="1" si="714"/>
        <v>#REF!</v>
      </c>
      <c r="HK211" s="167" t="e">
        <f t="shared" ca="1" si="715"/>
        <v>#REF!</v>
      </c>
      <c r="HL211" s="167" t="e">
        <f t="shared" ca="1" si="716"/>
        <v>#REF!</v>
      </c>
      <c r="HM211" s="167" t="e">
        <f t="shared" ca="1" si="717"/>
        <v>#REF!</v>
      </c>
      <c r="HN211" s="167" t="e">
        <f t="shared" ca="1" si="718"/>
        <v>#REF!</v>
      </c>
      <c r="HO211" s="167" t="e">
        <f t="shared" ca="1" si="719"/>
        <v>#REF!</v>
      </c>
      <c r="HP211" s="167" t="e">
        <f t="shared" ca="1" si="720"/>
        <v>#REF!</v>
      </c>
      <c r="HQ211" s="167" t="e">
        <f t="shared" ca="1" si="721"/>
        <v>#REF!</v>
      </c>
      <c r="HR211" s="167" t="e">
        <f t="shared" ca="1" si="722"/>
        <v>#REF!</v>
      </c>
      <c r="HS211" s="167" t="e">
        <f t="shared" ca="1" si="723"/>
        <v>#REF!</v>
      </c>
      <c r="HT211" s="167" t="e">
        <f t="shared" ca="1" si="724"/>
        <v>#REF!</v>
      </c>
      <c r="HU211" s="167" t="e">
        <f t="shared" ca="1" si="725"/>
        <v>#REF!</v>
      </c>
      <c r="HW211" s="167" t="e">
        <f t="shared" ca="1" si="726"/>
        <v>#REF!</v>
      </c>
      <c r="HX211" s="167">
        <f t="shared" si="727"/>
        <v>0</v>
      </c>
      <c r="HY211" s="167" t="e">
        <f t="shared" ca="1" si="809"/>
        <v>#REF!</v>
      </c>
      <c r="HZ211" s="219" t="e">
        <f t="shared" ca="1" si="810"/>
        <v>#REF!</v>
      </c>
    </row>
    <row r="212" spans="1:234" s="48" customFormat="1">
      <c r="A212" s="3" t="s">
        <v>414</v>
      </c>
      <c r="B212" s="202" t="str">
        <f>INDEX('Ref1'!$E:$E,MATCH(A212,'Ref1'!$A:$A,0))</f>
        <v>Melton</v>
      </c>
      <c r="C212" s="42" t="str">
        <f>INDEX(Data1!B:B,MATCH(A212,Data1!A:A,0))</f>
        <v>SD</v>
      </c>
      <c r="D212" s="253" t="str">
        <f>INDEX(Data1!C:C,MATCH(A212,Data1!A:A,0))</f>
        <v>EM</v>
      </c>
      <c r="E212" s="200" t="str">
        <f>IF($C$6="No","No",IF(COUNTIF(Inputs!$K$359:$K$398,$A212)&gt;0,"Yes","No"))</f>
        <v>No</v>
      </c>
      <c r="F212" s="404"/>
      <c r="G212" s="62">
        <f>INDEX('4_RatesSplit'!K:K,MATCH($A212,'4_RatesSplit'!$A:$A,0))</f>
        <v>0</v>
      </c>
      <c r="H212" s="171">
        <f>INDEX('4_RatesSplit'!L:L,MATCH($A212,'4_RatesSplit'!$A:$A,0))</f>
        <v>0</v>
      </c>
      <c r="I212" s="167">
        <f>INDEX('4_RatesSplit'!M:M,MATCH($A212,'4_RatesSplit'!$A:$A,0))</f>
        <v>0</v>
      </c>
      <c r="J212" s="167">
        <f>INDEX('4_RatesSplit'!N:N,MATCH($A212,'4_RatesSplit'!$A:$A,0))</f>
        <v>0</v>
      </c>
      <c r="K212" s="167">
        <f>INDEX('4_RatesSplit'!O:O,MATCH($A212,'4_RatesSplit'!$A:$A,0))</f>
        <v>0</v>
      </c>
      <c r="L212" s="167">
        <f>INDEX('4_RatesSplit'!P:P,MATCH($A212,'4_RatesSplit'!$A:$A,0))</f>
        <v>0</v>
      </c>
      <c r="M212" s="167">
        <f>INDEX('4_RatesSplit'!Q:Q,MATCH($A212,'4_RatesSplit'!$A:$A,0))</f>
        <v>0</v>
      </c>
      <c r="N212" s="167">
        <f>INDEX('4_RatesSplit'!R:R,MATCH($A212,'4_RatesSplit'!$A:$A,0))</f>
        <v>0</v>
      </c>
      <c r="O212" s="167">
        <f>INDEX('4_RatesSplit'!S:S,MATCH($A212,'4_RatesSplit'!$A:$A,0))</f>
        <v>0</v>
      </c>
      <c r="P212" s="167">
        <f>INDEX('4_RatesSplit'!T:T,MATCH($A212,'4_RatesSplit'!$A:$A,0))</f>
        <v>0</v>
      </c>
      <c r="Q212" s="167">
        <f>INDEX('4_RatesSplit'!U:U,MATCH($A212,'4_RatesSplit'!$A:$A,0))</f>
        <v>0</v>
      </c>
      <c r="R212" s="167">
        <f>INDEX('4_RatesSplit'!V:V,MATCH($A212,'4_RatesSplit'!$A:$A,0))</f>
        <v>0</v>
      </c>
      <c r="S212" s="167">
        <f>INDEX('4_RatesSplit'!W:W,MATCH($A212,'4_RatesSplit'!$A:$A,0))</f>
        <v>0</v>
      </c>
      <c r="T212" s="167">
        <f>INDEX('4_RatesSplit'!X:X,MATCH($A212,'4_RatesSplit'!$A:$A,0))</f>
        <v>0</v>
      </c>
      <c r="U212" s="167">
        <f>INDEX('4_RatesSplit'!Y:Y,MATCH($A212,'4_RatesSplit'!$A:$A,0))</f>
        <v>0</v>
      </c>
      <c r="V212" s="167">
        <f>INDEX('4_RatesSplit'!Z:Z,MATCH($A212,'4_RatesSplit'!$A:$A,0))</f>
        <v>0</v>
      </c>
      <c r="W212" s="167">
        <f>INDEX('4_RatesSplit'!AA:AA,MATCH($A212,'4_RatesSplit'!$A:$A,0))</f>
        <v>0</v>
      </c>
      <c r="X212" s="18"/>
      <c r="Y212" s="168" t="e">
        <f ca="1">INDEX('4_RatesSplit'!AT:AT,MATCH($A212,'4_RatesSplit'!$A:$A,0))</f>
        <v>#REF!</v>
      </c>
      <c r="Z212" s="168" t="e">
        <f ca="1">INDEX('4_RatesSplit'!AU:AU,MATCH($A212,'4_RatesSplit'!$A:$A,0))</f>
        <v>#REF!</v>
      </c>
      <c r="AA212" s="168" t="e">
        <f ca="1">INDEX('4_RatesSplit'!AV:AV,MATCH($A212,'4_RatesSplit'!$A:$A,0))</f>
        <v>#REF!</v>
      </c>
      <c r="AB212" s="168" t="e">
        <f ca="1">INDEX('4_RatesSplit'!AW:AW,MATCH($A212,'4_RatesSplit'!$A:$A,0))</f>
        <v>#REF!</v>
      </c>
      <c r="AC212" s="168" t="e">
        <f ca="1">INDEX('4_RatesSplit'!AX:AX,MATCH($A212,'4_RatesSplit'!$A:$A,0))</f>
        <v>#REF!</v>
      </c>
      <c r="AD212" s="168" t="e">
        <f ca="1">INDEX('4_RatesSplit'!AY:AY,MATCH($A212,'4_RatesSplit'!$A:$A,0))</f>
        <v>#REF!</v>
      </c>
      <c r="AE212" s="168" t="e">
        <f ca="1">INDEX('4_RatesSplit'!AZ:AZ,MATCH($A212,'4_RatesSplit'!$A:$A,0))</f>
        <v>#REF!</v>
      </c>
      <c r="AF212" s="168" t="e">
        <f ca="1">INDEX('4_RatesSplit'!BA:BA,MATCH($A212,'4_RatesSplit'!$A:$A,0))</f>
        <v>#REF!</v>
      </c>
      <c r="AG212" s="168" t="e">
        <f ca="1">INDEX('4_RatesSplit'!BB:BB,MATCH($A212,'4_RatesSplit'!$A:$A,0))</f>
        <v>#REF!</v>
      </c>
      <c r="AH212" s="168" t="e">
        <f ca="1">INDEX('4_RatesSplit'!BC:BC,MATCH($A212,'4_RatesSplit'!$A:$A,0))</f>
        <v>#REF!</v>
      </c>
      <c r="AI212" s="168" t="e">
        <f ca="1">INDEX('4_RatesSplit'!BD:BD,MATCH($A212,'4_RatesSplit'!$A:$A,0))</f>
        <v>#REF!</v>
      </c>
      <c r="AJ212" s="168" t="e">
        <f ca="1">INDEX('4_RatesSplit'!BE:BE,MATCH($A212,'4_RatesSplit'!$A:$A,0))</f>
        <v>#REF!</v>
      </c>
      <c r="AK212" s="168" t="e">
        <f ca="1">INDEX('4_RatesSplit'!BF:BF,MATCH($A212,'4_RatesSplit'!$A:$A,0))</f>
        <v>#REF!</v>
      </c>
      <c r="AL212" s="168" t="e">
        <f ca="1">INDEX('4_RatesSplit'!BG:BG,MATCH($A212,'4_RatesSplit'!$A:$A,0))</f>
        <v>#REF!</v>
      </c>
      <c r="AM212" s="168" t="e">
        <f ca="1">INDEX('4_RatesSplit'!BH:BH,MATCH($A212,'4_RatesSplit'!$A:$A,0))</f>
        <v>#REF!</v>
      </c>
      <c r="AN212" s="198" t="e">
        <f ca="1">INDEX('4_RatesSplit'!BI:BI,MATCH($A212,'4_RatesSplit'!$A:$A,0))</f>
        <v>#REF!</v>
      </c>
      <c r="AO212" s="114"/>
      <c r="AP212" s="167" t="e">
        <f t="shared" ca="1" si="728"/>
        <v>#REF!</v>
      </c>
      <c r="AQ212" s="167" t="e">
        <f t="shared" ca="1" si="729"/>
        <v>#REF!</v>
      </c>
      <c r="AR212" s="167" t="e">
        <f t="shared" ca="1" si="730"/>
        <v>#REF!</v>
      </c>
      <c r="AS212" s="167" t="e">
        <f t="shared" ca="1" si="731"/>
        <v>#REF!</v>
      </c>
      <c r="AT212" s="167" t="e">
        <f t="shared" ca="1" si="732"/>
        <v>#REF!</v>
      </c>
      <c r="AU212" s="167" t="e">
        <f t="shared" ca="1" si="733"/>
        <v>#REF!</v>
      </c>
      <c r="AV212" s="167" t="e">
        <f t="shared" ca="1" si="734"/>
        <v>#REF!</v>
      </c>
      <c r="AW212" s="167" t="e">
        <f t="shared" ca="1" si="735"/>
        <v>#REF!</v>
      </c>
      <c r="AX212" s="167" t="e">
        <f t="shared" ca="1" si="736"/>
        <v>#REF!</v>
      </c>
      <c r="AY212" s="167" t="e">
        <f t="shared" ca="1" si="737"/>
        <v>#REF!</v>
      </c>
      <c r="AZ212" s="167" t="e">
        <f t="shared" ca="1" si="738"/>
        <v>#REF!</v>
      </c>
      <c r="BA212" s="167" t="e">
        <f t="shared" ca="1" si="739"/>
        <v>#REF!</v>
      </c>
      <c r="BB212" s="167" t="e">
        <f t="shared" ca="1" si="740"/>
        <v>#REF!</v>
      </c>
      <c r="BC212" s="167" t="e">
        <f t="shared" ca="1" si="741"/>
        <v>#REF!</v>
      </c>
      <c r="BD212" s="167" t="e">
        <f t="shared" ca="1" si="742"/>
        <v>#REF!</v>
      </c>
      <c r="BE212" s="167" t="e">
        <f t="shared" ca="1" si="743"/>
        <v>#REF!</v>
      </c>
      <c r="BF212" s="18"/>
      <c r="BG212" s="168">
        <f>INDEX('2_Needs'!$F:$F,MATCH($A212,'2_Needs'!$A:$A,0))</f>
        <v>1.0641741141481134E-4</v>
      </c>
      <c r="BH212" s="114"/>
      <c r="BI212" s="167">
        <f t="shared" ref="BI212:BX212" si="815">IF(BI$3="reset",$BG212*BI$6,BH212*(1+$C$4))</f>
        <v>0</v>
      </c>
      <c r="BJ212" s="167">
        <f t="shared" si="815"/>
        <v>0</v>
      </c>
      <c r="BK212" s="167">
        <f t="shared" si="815"/>
        <v>0</v>
      </c>
      <c r="BL212" s="167">
        <f t="shared" si="815"/>
        <v>0</v>
      </c>
      <c r="BM212" s="167">
        <f t="shared" si="815"/>
        <v>0</v>
      </c>
      <c r="BN212" s="167">
        <f t="shared" si="815"/>
        <v>0</v>
      </c>
      <c r="BO212" s="167">
        <f t="shared" si="815"/>
        <v>0</v>
      </c>
      <c r="BP212" s="167">
        <f t="shared" si="815"/>
        <v>0</v>
      </c>
      <c r="BQ212" s="167">
        <f t="shared" si="815"/>
        <v>0</v>
      </c>
      <c r="BR212" s="167">
        <f t="shared" si="815"/>
        <v>0</v>
      </c>
      <c r="BS212" s="167">
        <f t="shared" si="815"/>
        <v>0</v>
      </c>
      <c r="BT212" s="167">
        <f t="shared" si="815"/>
        <v>0</v>
      </c>
      <c r="BU212" s="167">
        <f t="shared" si="815"/>
        <v>0</v>
      </c>
      <c r="BV212" s="167">
        <f t="shared" si="815"/>
        <v>0</v>
      </c>
      <c r="BW212" s="167">
        <f t="shared" si="815"/>
        <v>0</v>
      </c>
      <c r="BX212" s="167">
        <f t="shared" si="815"/>
        <v>0</v>
      </c>
      <c r="BZ212" s="167" t="e">
        <f t="shared" ca="1" si="662"/>
        <v>#REF!</v>
      </c>
      <c r="CA212" s="167" t="e">
        <f t="shared" ca="1" si="663"/>
        <v>#REF!</v>
      </c>
      <c r="CB212" s="167" t="e">
        <f t="shared" ca="1" si="664"/>
        <v>#REF!</v>
      </c>
      <c r="CC212" s="167" t="e">
        <f t="shared" ca="1" si="665"/>
        <v>#REF!</v>
      </c>
      <c r="CD212" s="167" t="e">
        <f t="shared" ca="1" si="666"/>
        <v>#REF!</v>
      </c>
      <c r="CE212" s="167" t="e">
        <f t="shared" ca="1" si="667"/>
        <v>#REF!</v>
      </c>
      <c r="CF212" s="167" t="e">
        <f t="shared" ca="1" si="668"/>
        <v>#REF!</v>
      </c>
      <c r="CG212" s="167" t="e">
        <f t="shared" ca="1" si="669"/>
        <v>#REF!</v>
      </c>
      <c r="CH212" s="167" t="e">
        <f t="shared" ca="1" si="670"/>
        <v>#REF!</v>
      </c>
      <c r="CI212" s="167" t="e">
        <f t="shared" ca="1" si="671"/>
        <v>#REF!</v>
      </c>
      <c r="CJ212" s="167" t="e">
        <f t="shared" ca="1" si="672"/>
        <v>#REF!</v>
      </c>
      <c r="CK212" s="167" t="e">
        <f t="shared" ca="1" si="673"/>
        <v>#REF!</v>
      </c>
      <c r="CL212" s="167" t="e">
        <f t="shared" ca="1" si="674"/>
        <v>#REF!</v>
      </c>
      <c r="CM212" s="167" t="e">
        <f t="shared" ca="1" si="675"/>
        <v>#REF!</v>
      </c>
      <c r="CN212" s="167" t="e">
        <f t="shared" ca="1" si="676"/>
        <v>#REF!</v>
      </c>
      <c r="CO212" s="167" t="e">
        <f t="shared" ca="1" si="677"/>
        <v>#REF!</v>
      </c>
      <c r="CQ212" s="167" t="e">
        <f t="shared" ca="1" si="678"/>
        <v>#REF!</v>
      </c>
      <c r="CR212" s="167" t="e">
        <f t="shared" ca="1" si="679"/>
        <v>#REF!</v>
      </c>
      <c r="CS212" s="167" t="e">
        <f t="shared" ca="1" si="680"/>
        <v>#REF!</v>
      </c>
      <c r="CT212" s="167" t="e">
        <f t="shared" ca="1" si="681"/>
        <v>#REF!</v>
      </c>
      <c r="CU212" s="167" t="e">
        <f t="shared" ca="1" si="682"/>
        <v>#REF!</v>
      </c>
      <c r="CV212" s="167" t="e">
        <f t="shared" ca="1" si="683"/>
        <v>#REF!</v>
      </c>
      <c r="CW212" s="167" t="e">
        <f t="shared" ca="1" si="684"/>
        <v>#REF!</v>
      </c>
      <c r="CX212" s="167" t="e">
        <f t="shared" ca="1" si="685"/>
        <v>#REF!</v>
      </c>
      <c r="CY212" s="167" t="e">
        <f t="shared" ca="1" si="686"/>
        <v>#REF!</v>
      </c>
      <c r="CZ212" s="167" t="e">
        <f t="shared" ca="1" si="687"/>
        <v>#REF!</v>
      </c>
      <c r="DA212" s="167" t="e">
        <f t="shared" ca="1" si="688"/>
        <v>#REF!</v>
      </c>
      <c r="DB212" s="167" t="e">
        <f t="shared" ca="1" si="689"/>
        <v>#REF!</v>
      </c>
      <c r="DC212" s="167" t="e">
        <f t="shared" ca="1" si="690"/>
        <v>#REF!</v>
      </c>
      <c r="DD212" s="167" t="e">
        <f t="shared" ca="1" si="691"/>
        <v>#REF!</v>
      </c>
      <c r="DE212" s="167" t="e">
        <f t="shared" ca="1" si="692"/>
        <v>#REF!</v>
      </c>
      <c r="DF212" s="167" t="e">
        <f t="shared" ca="1" si="693"/>
        <v>#REF!</v>
      </c>
      <c r="DH212" s="167">
        <f t="shared" si="694"/>
        <v>0</v>
      </c>
      <c r="DI212" s="167">
        <f t="shared" si="695"/>
        <v>0</v>
      </c>
      <c r="DJ212" s="167">
        <f t="shared" si="696"/>
        <v>0</v>
      </c>
      <c r="DK212" s="167">
        <f t="shared" si="697"/>
        <v>0</v>
      </c>
      <c r="DL212" s="167">
        <f t="shared" si="698"/>
        <v>0</v>
      </c>
      <c r="DM212" s="167">
        <f t="shared" si="699"/>
        <v>0</v>
      </c>
      <c r="DN212" s="167">
        <f t="shared" si="700"/>
        <v>0</v>
      </c>
      <c r="DO212" s="167">
        <f t="shared" si="701"/>
        <v>0</v>
      </c>
      <c r="DP212" s="167">
        <f t="shared" si="702"/>
        <v>0</v>
      </c>
      <c r="DQ212" s="167">
        <f t="shared" si="703"/>
        <v>0</v>
      </c>
      <c r="DR212" s="167">
        <f t="shared" si="704"/>
        <v>0</v>
      </c>
      <c r="DS212" s="167">
        <f t="shared" si="705"/>
        <v>0</v>
      </c>
      <c r="DT212" s="167">
        <f t="shared" si="706"/>
        <v>0</v>
      </c>
      <c r="DU212" s="167">
        <f t="shared" si="707"/>
        <v>0</v>
      </c>
      <c r="DV212" s="167">
        <f t="shared" si="708"/>
        <v>0</v>
      </c>
      <c r="DW212" s="167">
        <f t="shared" si="709"/>
        <v>0</v>
      </c>
      <c r="DY212" s="167" t="e">
        <f t="shared" ca="1" si="745"/>
        <v>#REF!</v>
      </c>
      <c r="DZ212" s="167" t="e">
        <f t="shared" ca="1" si="746"/>
        <v>#REF!</v>
      </c>
      <c r="EA212" s="167" t="e">
        <f t="shared" ca="1" si="747"/>
        <v>#REF!</v>
      </c>
      <c r="EB212" s="167" t="e">
        <f t="shared" ca="1" si="748"/>
        <v>#REF!</v>
      </c>
      <c r="EC212" s="167" t="e">
        <f t="shared" ca="1" si="749"/>
        <v>#REF!</v>
      </c>
      <c r="ED212" s="167" t="e">
        <f t="shared" ca="1" si="750"/>
        <v>#REF!</v>
      </c>
      <c r="EE212" s="167" t="e">
        <f t="shared" ca="1" si="751"/>
        <v>#REF!</v>
      </c>
      <c r="EF212" s="167" t="e">
        <f t="shared" ca="1" si="752"/>
        <v>#REF!</v>
      </c>
      <c r="EG212" s="167" t="e">
        <f t="shared" ca="1" si="753"/>
        <v>#REF!</v>
      </c>
      <c r="EH212" s="167" t="e">
        <f t="shared" ca="1" si="754"/>
        <v>#REF!</v>
      </c>
      <c r="EI212" s="167" t="e">
        <f t="shared" ca="1" si="755"/>
        <v>#REF!</v>
      </c>
      <c r="EJ212" s="167" t="e">
        <f t="shared" ca="1" si="756"/>
        <v>#REF!</v>
      </c>
      <c r="EK212" s="167" t="e">
        <f t="shared" ca="1" si="757"/>
        <v>#REF!</v>
      </c>
      <c r="EL212" s="167" t="e">
        <f t="shared" ca="1" si="758"/>
        <v>#REF!</v>
      </c>
      <c r="EM212" s="167" t="e">
        <f t="shared" ca="1" si="759"/>
        <v>#REF!</v>
      </c>
      <c r="EN212" s="167" t="e">
        <f t="shared" ca="1" si="760"/>
        <v>#REF!</v>
      </c>
      <c r="EP212" s="167">
        <f t="shared" si="761"/>
        <v>0</v>
      </c>
      <c r="EQ212" s="167">
        <f t="shared" si="762"/>
        <v>0</v>
      </c>
      <c r="ER212" s="167">
        <f t="shared" si="763"/>
        <v>0</v>
      </c>
      <c r="ES212" s="167">
        <f t="shared" si="764"/>
        <v>0</v>
      </c>
      <c r="ET212" s="167">
        <f t="shared" si="765"/>
        <v>0</v>
      </c>
      <c r="EU212" s="167">
        <f t="shared" si="766"/>
        <v>0</v>
      </c>
      <c r="EV212" s="167">
        <f t="shared" si="767"/>
        <v>0</v>
      </c>
      <c r="EW212" s="167">
        <f t="shared" si="768"/>
        <v>0</v>
      </c>
      <c r="EX212" s="167">
        <f t="shared" si="769"/>
        <v>0</v>
      </c>
      <c r="EY212" s="167">
        <f t="shared" si="770"/>
        <v>0</v>
      </c>
      <c r="EZ212" s="167">
        <f t="shared" si="771"/>
        <v>0</v>
      </c>
      <c r="FA212" s="167">
        <f t="shared" si="772"/>
        <v>0</v>
      </c>
      <c r="FB212" s="167">
        <f t="shared" si="773"/>
        <v>0</v>
      </c>
      <c r="FC212" s="167">
        <f t="shared" si="774"/>
        <v>0</v>
      </c>
      <c r="FD212" s="167">
        <f t="shared" si="775"/>
        <v>0</v>
      </c>
      <c r="FE212" s="167">
        <f t="shared" si="776"/>
        <v>0</v>
      </c>
      <c r="FG212" s="167">
        <f t="shared" si="777"/>
        <v>0</v>
      </c>
      <c r="FH212" s="167">
        <f t="shared" si="778"/>
        <v>0</v>
      </c>
      <c r="FI212" s="167">
        <f t="shared" si="779"/>
        <v>0</v>
      </c>
      <c r="FJ212" s="167">
        <f t="shared" si="780"/>
        <v>0</v>
      </c>
      <c r="FK212" s="167">
        <f t="shared" si="781"/>
        <v>0</v>
      </c>
      <c r="FL212" s="167">
        <f t="shared" si="782"/>
        <v>0</v>
      </c>
      <c r="FM212" s="167">
        <f t="shared" si="783"/>
        <v>0</v>
      </c>
      <c r="FN212" s="167">
        <f t="shared" si="784"/>
        <v>0</v>
      </c>
      <c r="FO212" s="167">
        <f t="shared" si="785"/>
        <v>0</v>
      </c>
      <c r="FP212" s="167">
        <f t="shared" si="786"/>
        <v>0</v>
      </c>
      <c r="FQ212" s="167">
        <f t="shared" si="787"/>
        <v>0</v>
      </c>
      <c r="FR212" s="167">
        <f t="shared" si="788"/>
        <v>0</v>
      </c>
      <c r="FS212" s="167">
        <f t="shared" si="789"/>
        <v>0</v>
      </c>
      <c r="FT212" s="167">
        <f t="shared" si="790"/>
        <v>0</v>
      </c>
      <c r="FU212" s="167">
        <f t="shared" si="791"/>
        <v>0</v>
      </c>
      <c r="FV212" s="167">
        <f t="shared" si="792"/>
        <v>0</v>
      </c>
      <c r="FX212" s="167">
        <f t="shared" si="793"/>
        <v>0</v>
      </c>
      <c r="FY212" s="167">
        <f t="shared" si="794"/>
        <v>0</v>
      </c>
      <c r="FZ212" s="167">
        <f t="shared" si="795"/>
        <v>0</v>
      </c>
      <c r="GA212" s="167">
        <f t="shared" si="796"/>
        <v>0</v>
      </c>
      <c r="GB212" s="167">
        <f t="shared" si="797"/>
        <v>0</v>
      </c>
      <c r="GC212" s="167">
        <f t="shared" si="798"/>
        <v>0</v>
      </c>
      <c r="GD212" s="167">
        <f t="shared" si="799"/>
        <v>0</v>
      </c>
      <c r="GE212" s="167">
        <f t="shared" si="800"/>
        <v>0</v>
      </c>
      <c r="GF212" s="167">
        <f t="shared" si="801"/>
        <v>0</v>
      </c>
      <c r="GG212" s="167">
        <f t="shared" si="802"/>
        <v>0</v>
      </c>
      <c r="GH212" s="167">
        <f t="shared" si="803"/>
        <v>0</v>
      </c>
      <c r="GI212" s="167">
        <f t="shared" si="804"/>
        <v>0</v>
      </c>
      <c r="GJ212" s="167">
        <f t="shared" si="805"/>
        <v>0</v>
      </c>
      <c r="GK212" s="167">
        <f t="shared" si="806"/>
        <v>0</v>
      </c>
      <c r="GL212" s="167">
        <f t="shared" si="807"/>
        <v>0</v>
      </c>
      <c r="GM212" s="167">
        <f t="shared" si="808"/>
        <v>0</v>
      </c>
      <c r="GO212" s="167" t="e">
        <f t="shared" ca="1" si="643"/>
        <v>#REF!</v>
      </c>
      <c r="GP212" s="167" t="e">
        <f t="shared" ca="1" si="651"/>
        <v>#REF!</v>
      </c>
      <c r="GQ212" s="167" t="e">
        <f t="shared" ca="1" si="651"/>
        <v>#REF!</v>
      </c>
      <c r="GR212" s="167" t="e">
        <f t="shared" ca="1" si="651"/>
        <v>#REF!</v>
      </c>
      <c r="GS212" s="167" t="e">
        <f t="shared" ca="1" si="651"/>
        <v>#REF!</v>
      </c>
      <c r="GT212" s="167" t="e">
        <f t="shared" ca="1" si="651"/>
        <v>#REF!</v>
      </c>
      <c r="GU212" s="167" t="e">
        <f t="shared" ca="1" si="651"/>
        <v>#REF!</v>
      </c>
      <c r="GV212" s="167" t="e">
        <f t="shared" ca="1" si="651"/>
        <v>#REF!</v>
      </c>
      <c r="GW212" s="167" t="e">
        <f t="shared" ca="1" si="651"/>
        <v>#REF!</v>
      </c>
      <c r="GX212" s="167" t="e">
        <f t="shared" ca="1" si="651"/>
        <v>#REF!</v>
      </c>
      <c r="GY212" s="167" t="e">
        <f t="shared" ca="1" si="651"/>
        <v>#REF!</v>
      </c>
      <c r="GZ212" s="167" t="e">
        <f t="shared" ca="1" si="651"/>
        <v>#REF!</v>
      </c>
      <c r="HA212" s="167" t="e">
        <f t="shared" ca="1" si="651"/>
        <v>#REF!</v>
      </c>
      <c r="HB212" s="167" t="e">
        <f t="shared" ca="1" si="651"/>
        <v>#REF!</v>
      </c>
      <c r="HC212" s="167" t="e">
        <f t="shared" ca="1" si="651"/>
        <v>#REF!</v>
      </c>
      <c r="HD212" s="167" t="e">
        <f t="shared" ca="1" si="651"/>
        <v>#REF!</v>
      </c>
      <c r="HF212" s="167" t="e">
        <f t="shared" ca="1" si="710"/>
        <v>#REF!</v>
      </c>
      <c r="HG212" s="167" t="e">
        <f t="shared" ca="1" si="711"/>
        <v>#REF!</v>
      </c>
      <c r="HH212" s="167" t="e">
        <f t="shared" ca="1" si="712"/>
        <v>#REF!</v>
      </c>
      <c r="HI212" s="167" t="e">
        <f t="shared" ca="1" si="713"/>
        <v>#REF!</v>
      </c>
      <c r="HJ212" s="167" t="e">
        <f t="shared" ca="1" si="714"/>
        <v>#REF!</v>
      </c>
      <c r="HK212" s="167" t="e">
        <f t="shared" ca="1" si="715"/>
        <v>#REF!</v>
      </c>
      <c r="HL212" s="167" t="e">
        <f t="shared" ca="1" si="716"/>
        <v>#REF!</v>
      </c>
      <c r="HM212" s="167" t="e">
        <f t="shared" ca="1" si="717"/>
        <v>#REF!</v>
      </c>
      <c r="HN212" s="167" t="e">
        <f t="shared" ca="1" si="718"/>
        <v>#REF!</v>
      </c>
      <c r="HO212" s="167" t="e">
        <f t="shared" ca="1" si="719"/>
        <v>#REF!</v>
      </c>
      <c r="HP212" s="167" t="e">
        <f t="shared" ca="1" si="720"/>
        <v>#REF!</v>
      </c>
      <c r="HQ212" s="167" t="e">
        <f t="shared" ca="1" si="721"/>
        <v>#REF!</v>
      </c>
      <c r="HR212" s="167" t="e">
        <f t="shared" ca="1" si="722"/>
        <v>#REF!</v>
      </c>
      <c r="HS212" s="167" t="e">
        <f t="shared" ca="1" si="723"/>
        <v>#REF!</v>
      </c>
      <c r="HT212" s="167" t="e">
        <f t="shared" ca="1" si="724"/>
        <v>#REF!</v>
      </c>
      <c r="HU212" s="167" t="e">
        <f t="shared" ca="1" si="725"/>
        <v>#REF!</v>
      </c>
      <c r="HW212" s="167" t="e">
        <f t="shared" ca="1" si="726"/>
        <v>#REF!</v>
      </c>
      <c r="HX212" s="167">
        <f t="shared" si="727"/>
        <v>0</v>
      </c>
      <c r="HY212" s="167" t="e">
        <f t="shared" ca="1" si="809"/>
        <v>#REF!</v>
      </c>
      <c r="HZ212" s="219" t="e">
        <f t="shared" ca="1" si="810"/>
        <v>#REF!</v>
      </c>
    </row>
    <row r="213" spans="1:234" s="48" customFormat="1">
      <c r="A213" s="3" t="s">
        <v>416</v>
      </c>
      <c r="B213" s="202" t="str">
        <f>INDEX('Ref1'!$E:$E,MATCH(A213,'Ref1'!$A:$A,0))</f>
        <v>Mendip</v>
      </c>
      <c r="C213" s="42" t="str">
        <f>INDEX(Data1!B:B,MATCH(A213,Data1!A:A,0))</f>
        <v>SD</v>
      </c>
      <c r="D213" s="253" t="str">
        <f>INDEX(Data1!C:C,MATCH(A213,Data1!A:A,0))</f>
        <v>SW</v>
      </c>
      <c r="E213" s="200" t="str">
        <f>IF($C$6="No","No",IF(COUNTIF(Inputs!$K$359:$K$398,$A213)&gt;0,"Yes","No"))</f>
        <v>No</v>
      </c>
      <c r="F213" s="404"/>
      <c r="G213" s="62">
        <f>INDEX('4_RatesSplit'!K:K,MATCH($A213,'4_RatesSplit'!$A:$A,0))</f>
        <v>0</v>
      </c>
      <c r="H213" s="171">
        <f>INDEX('4_RatesSplit'!L:L,MATCH($A213,'4_RatesSplit'!$A:$A,0))</f>
        <v>0</v>
      </c>
      <c r="I213" s="167">
        <f>INDEX('4_RatesSplit'!M:M,MATCH($A213,'4_RatesSplit'!$A:$A,0))</f>
        <v>0</v>
      </c>
      <c r="J213" s="167">
        <f>INDEX('4_RatesSplit'!N:N,MATCH($A213,'4_RatesSplit'!$A:$A,0))</f>
        <v>0</v>
      </c>
      <c r="K213" s="167">
        <f>INDEX('4_RatesSplit'!O:O,MATCH($A213,'4_RatesSplit'!$A:$A,0))</f>
        <v>0</v>
      </c>
      <c r="L213" s="167">
        <f>INDEX('4_RatesSplit'!P:P,MATCH($A213,'4_RatesSplit'!$A:$A,0))</f>
        <v>0</v>
      </c>
      <c r="M213" s="167">
        <f>INDEX('4_RatesSplit'!Q:Q,MATCH($A213,'4_RatesSplit'!$A:$A,0))</f>
        <v>0</v>
      </c>
      <c r="N213" s="167">
        <f>INDEX('4_RatesSplit'!R:R,MATCH($A213,'4_RatesSplit'!$A:$A,0))</f>
        <v>0</v>
      </c>
      <c r="O213" s="167">
        <f>INDEX('4_RatesSplit'!S:S,MATCH($A213,'4_RatesSplit'!$A:$A,0))</f>
        <v>0</v>
      </c>
      <c r="P213" s="167">
        <f>INDEX('4_RatesSplit'!T:T,MATCH($A213,'4_RatesSplit'!$A:$A,0))</f>
        <v>0</v>
      </c>
      <c r="Q213" s="167">
        <f>INDEX('4_RatesSplit'!U:U,MATCH($A213,'4_RatesSplit'!$A:$A,0))</f>
        <v>0</v>
      </c>
      <c r="R213" s="167">
        <f>INDEX('4_RatesSplit'!V:V,MATCH($A213,'4_RatesSplit'!$A:$A,0))</f>
        <v>0</v>
      </c>
      <c r="S213" s="167">
        <f>INDEX('4_RatesSplit'!W:W,MATCH($A213,'4_RatesSplit'!$A:$A,0))</f>
        <v>0</v>
      </c>
      <c r="T213" s="167">
        <f>INDEX('4_RatesSplit'!X:X,MATCH($A213,'4_RatesSplit'!$A:$A,0))</f>
        <v>0</v>
      </c>
      <c r="U213" s="167">
        <f>INDEX('4_RatesSplit'!Y:Y,MATCH($A213,'4_RatesSplit'!$A:$A,0))</f>
        <v>0</v>
      </c>
      <c r="V213" s="167">
        <f>INDEX('4_RatesSplit'!Z:Z,MATCH($A213,'4_RatesSplit'!$A:$A,0))</f>
        <v>0</v>
      </c>
      <c r="W213" s="167">
        <f>INDEX('4_RatesSplit'!AA:AA,MATCH($A213,'4_RatesSplit'!$A:$A,0))</f>
        <v>0</v>
      </c>
      <c r="X213" s="18"/>
      <c r="Y213" s="168" t="e">
        <f ca="1">INDEX('4_RatesSplit'!AT:AT,MATCH($A213,'4_RatesSplit'!$A:$A,0))</f>
        <v>#REF!</v>
      </c>
      <c r="Z213" s="168" t="e">
        <f ca="1">INDEX('4_RatesSplit'!AU:AU,MATCH($A213,'4_RatesSplit'!$A:$A,0))</f>
        <v>#REF!</v>
      </c>
      <c r="AA213" s="168" t="e">
        <f ca="1">INDEX('4_RatesSplit'!AV:AV,MATCH($A213,'4_RatesSplit'!$A:$A,0))</f>
        <v>#REF!</v>
      </c>
      <c r="AB213" s="168" t="e">
        <f ca="1">INDEX('4_RatesSplit'!AW:AW,MATCH($A213,'4_RatesSplit'!$A:$A,0))</f>
        <v>#REF!</v>
      </c>
      <c r="AC213" s="168" t="e">
        <f ca="1">INDEX('4_RatesSplit'!AX:AX,MATCH($A213,'4_RatesSplit'!$A:$A,0))</f>
        <v>#REF!</v>
      </c>
      <c r="AD213" s="168" t="e">
        <f ca="1">INDEX('4_RatesSplit'!AY:AY,MATCH($A213,'4_RatesSplit'!$A:$A,0))</f>
        <v>#REF!</v>
      </c>
      <c r="AE213" s="168" t="e">
        <f ca="1">INDEX('4_RatesSplit'!AZ:AZ,MATCH($A213,'4_RatesSplit'!$A:$A,0))</f>
        <v>#REF!</v>
      </c>
      <c r="AF213" s="168" t="e">
        <f ca="1">INDEX('4_RatesSplit'!BA:BA,MATCH($A213,'4_RatesSplit'!$A:$A,0))</f>
        <v>#REF!</v>
      </c>
      <c r="AG213" s="168" t="e">
        <f ca="1">INDEX('4_RatesSplit'!BB:BB,MATCH($A213,'4_RatesSplit'!$A:$A,0))</f>
        <v>#REF!</v>
      </c>
      <c r="AH213" s="168" t="e">
        <f ca="1">INDEX('4_RatesSplit'!BC:BC,MATCH($A213,'4_RatesSplit'!$A:$A,0))</f>
        <v>#REF!</v>
      </c>
      <c r="AI213" s="168" t="e">
        <f ca="1">INDEX('4_RatesSplit'!BD:BD,MATCH($A213,'4_RatesSplit'!$A:$A,0))</f>
        <v>#REF!</v>
      </c>
      <c r="AJ213" s="168" t="e">
        <f ca="1">INDEX('4_RatesSplit'!BE:BE,MATCH($A213,'4_RatesSplit'!$A:$A,0))</f>
        <v>#REF!</v>
      </c>
      <c r="AK213" s="168" t="e">
        <f ca="1">INDEX('4_RatesSplit'!BF:BF,MATCH($A213,'4_RatesSplit'!$A:$A,0))</f>
        <v>#REF!</v>
      </c>
      <c r="AL213" s="168" t="e">
        <f ca="1">INDEX('4_RatesSplit'!BG:BG,MATCH($A213,'4_RatesSplit'!$A:$A,0))</f>
        <v>#REF!</v>
      </c>
      <c r="AM213" s="168" t="e">
        <f ca="1">INDEX('4_RatesSplit'!BH:BH,MATCH($A213,'4_RatesSplit'!$A:$A,0))</f>
        <v>#REF!</v>
      </c>
      <c r="AN213" s="198" t="e">
        <f ca="1">INDEX('4_RatesSplit'!BI:BI,MATCH($A213,'4_RatesSplit'!$A:$A,0))</f>
        <v>#REF!</v>
      </c>
      <c r="AO213" s="114"/>
      <c r="AP213" s="167" t="e">
        <f t="shared" ca="1" si="728"/>
        <v>#REF!</v>
      </c>
      <c r="AQ213" s="167" t="e">
        <f t="shared" ca="1" si="729"/>
        <v>#REF!</v>
      </c>
      <c r="AR213" s="167" t="e">
        <f t="shared" ca="1" si="730"/>
        <v>#REF!</v>
      </c>
      <c r="AS213" s="167" t="e">
        <f t="shared" ca="1" si="731"/>
        <v>#REF!</v>
      </c>
      <c r="AT213" s="167" t="e">
        <f t="shared" ca="1" si="732"/>
        <v>#REF!</v>
      </c>
      <c r="AU213" s="167" t="e">
        <f t="shared" ca="1" si="733"/>
        <v>#REF!</v>
      </c>
      <c r="AV213" s="167" t="e">
        <f t="shared" ca="1" si="734"/>
        <v>#REF!</v>
      </c>
      <c r="AW213" s="167" t="e">
        <f t="shared" ca="1" si="735"/>
        <v>#REF!</v>
      </c>
      <c r="AX213" s="167" t="e">
        <f t="shared" ca="1" si="736"/>
        <v>#REF!</v>
      </c>
      <c r="AY213" s="167" t="e">
        <f t="shared" ca="1" si="737"/>
        <v>#REF!</v>
      </c>
      <c r="AZ213" s="167" t="e">
        <f t="shared" ca="1" si="738"/>
        <v>#REF!</v>
      </c>
      <c r="BA213" s="167" t="e">
        <f t="shared" ca="1" si="739"/>
        <v>#REF!</v>
      </c>
      <c r="BB213" s="167" t="e">
        <f t="shared" ca="1" si="740"/>
        <v>#REF!</v>
      </c>
      <c r="BC213" s="167" t="e">
        <f t="shared" ca="1" si="741"/>
        <v>#REF!</v>
      </c>
      <c r="BD213" s="167" t="e">
        <f t="shared" ca="1" si="742"/>
        <v>#REF!</v>
      </c>
      <c r="BE213" s="167" t="e">
        <f t="shared" ca="1" si="743"/>
        <v>#REF!</v>
      </c>
      <c r="BF213" s="18"/>
      <c r="BG213" s="168">
        <f>INDEX('2_Needs'!$F:$F,MATCH($A213,'2_Needs'!$A:$A,0))</f>
        <v>2.329670312150492E-4</v>
      </c>
      <c r="BH213" s="114"/>
      <c r="BI213" s="167">
        <f t="shared" ref="BI213:BX213" si="816">IF(BI$3="reset",$BG213*BI$6,BH213*(1+$C$4))</f>
        <v>0</v>
      </c>
      <c r="BJ213" s="167">
        <f t="shared" si="816"/>
        <v>0</v>
      </c>
      <c r="BK213" s="167">
        <f t="shared" si="816"/>
        <v>0</v>
      </c>
      <c r="BL213" s="167">
        <f t="shared" si="816"/>
        <v>0</v>
      </c>
      <c r="BM213" s="167">
        <f t="shared" si="816"/>
        <v>0</v>
      </c>
      <c r="BN213" s="167">
        <f t="shared" si="816"/>
        <v>0</v>
      </c>
      <c r="BO213" s="167">
        <f t="shared" si="816"/>
        <v>0</v>
      </c>
      <c r="BP213" s="167">
        <f t="shared" si="816"/>
        <v>0</v>
      </c>
      <c r="BQ213" s="167">
        <f t="shared" si="816"/>
        <v>0</v>
      </c>
      <c r="BR213" s="167">
        <f t="shared" si="816"/>
        <v>0</v>
      </c>
      <c r="BS213" s="167">
        <f t="shared" si="816"/>
        <v>0</v>
      </c>
      <c r="BT213" s="167">
        <f t="shared" si="816"/>
        <v>0</v>
      </c>
      <c r="BU213" s="167">
        <f t="shared" si="816"/>
        <v>0</v>
      </c>
      <c r="BV213" s="167">
        <f t="shared" si="816"/>
        <v>0</v>
      </c>
      <c r="BW213" s="167">
        <f t="shared" si="816"/>
        <v>0</v>
      </c>
      <c r="BX213" s="167">
        <f t="shared" si="816"/>
        <v>0</v>
      </c>
      <c r="BZ213" s="167" t="e">
        <f t="shared" ca="1" si="662"/>
        <v>#REF!</v>
      </c>
      <c r="CA213" s="167" t="e">
        <f t="shared" ca="1" si="663"/>
        <v>#REF!</v>
      </c>
      <c r="CB213" s="167" t="e">
        <f t="shared" ca="1" si="664"/>
        <v>#REF!</v>
      </c>
      <c r="CC213" s="167" t="e">
        <f t="shared" ca="1" si="665"/>
        <v>#REF!</v>
      </c>
      <c r="CD213" s="167" t="e">
        <f t="shared" ca="1" si="666"/>
        <v>#REF!</v>
      </c>
      <c r="CE213" s="167" t="e">
        <f t="shared" ca="1" si="667"/>
        <v>#REF!</v>
      </c>
      <c r="CF213" s="167" t="e">
        <f t="shared" ca="1" si="668"/>
        <v>#REF!</v>
      </c>
      <c r="CG213" s="167" t="e">
        <f t="shared" ca="1" si="669"/>
        <v>#REF!</v>
      </c>
      <c r="CH213" s="167" t="e">
        <f t="shared" ca="1" si="670"/>
        <v>#REF!</v>
      </c>
      <c r="CI213" s="167" t="e">
        <f t="shared" ca="1" si="671"/>
        <v>#REF!</v>
      </c>
      <c r="CJ213" s="167" t="e">
        <f t="shared" ca="1" si="672"/>
        <v>#REF!</v>
      </c>
      <c r="CK213" s="167" t="e">
        <f t="shared" ca="1" si="673"/>
        <v>#REF!</v>
      </c>
      <c r="CL213" s="167" t="e">
        <f t="shared" ca="1" si="674"/>
        <v>#REF!</v>
      </c>
      <c r="CM213" s="167" t="e">
        <f t="shared" ca="1" si="675"/>
        <v>#REF!</v>
      </c>
      <c r="CN213" s="167" t="e">
        <f t="shared" ca="1" si="676"/>
        <v>#REF!</v>
      </c>
      <c r="CO213" s="167" t="e">
        <f t="shared" ca="1" si="677"/>
        <v>#REF!</v>
      </c>
      <c r="CQ213" s="167" t="e">
        <f t="shared" ca="1" si="678"/>
        <v>#REF!</v>
      </c>
      <c r="CR213" s="167" t="e">
        <f t="shared" ca="1" si="679"/>
        <v>#REF!</v>
      </c>
      <c r="CS213" s="167" t="e">
        <f t="shared" ca="1" si="680"/>
        <v>#REF!</v>
      </c>
      <c r="CT213" s="167" t="e">
        <f t="shared" ca="1" si="681"/>
        <v>#REF!</v>
      </c>
      <c r="CU213" s="167" t="e">
        <f t="shared" ca="1" si="682"/>
        <v>#REF!</v>
      </c>
      <c r="CV213" s="167" t="e">
        <f t="shared" ca="1" si="683"/>
        <v>#REF!</v>
      </c>
      <c r="CW213" s="167" t="e">
        <f t="shared" ca="1" si="684"/>
        <v>#REF!</v>
      </c>
      <c r="CX213" s="167" t="e">
        <f t="shared" ca="1" si="685"/>
        <v>#REF!</v>
      </c>
      <c r="CY213" s="167" t="e">
        <f t="shared" ca="1" si="686"/>
        <v>#REF!</v>
      </c>
      <c r="CZ213" s="167" t="e">
        <f t="shared" ca="1" si="687"/>
        <v>#REF!</v>
      </c>
      <c r="DA213" s="167" t="e">
        <f t="shared" ca="1" si="688"/>
        <v>#REF!</v>
      </c>
      <c r="DB213" s="167" t="e">
        <f t="shared" ca="1" si="689"/>
        <v>#REF!</v>
      </c>
      <c r="DC213" s="167" t="e">
        <f t="shared" ca="1" si="690"/>
        <v>#REF!</v>
      </c>
      <c r="DD213" s="167" t="e">
        <f t="shared" ca="1" si="691"/>
        <v>#REF!</v>
      </c>
      <c r="DE213" s="167" t="e">
        <f t="shared" ca="1" si="692"/>
        <v>#REF!</v>
      </c>
      <c r="DF213" s="167" t="e">
        <f t="shared" ca="1" si="693"/>
        <v>#REF!</v>
      </c>
      <c r="DH213" s="167">
        <f t="shared" si="694"/>
        <v>0</v>
      </c>
      <c r="DI213" s="167">
        <f t="shared" si="695"/>
        <v>0</v>
      </c>
      <c r="DJ213" s="167">
        <f t="shared" si="696"/>
        <v>0</v>
      </c>
      <c r="DK213" s="167">
        <f t="shared" si="697"/>
        <v>0</v>
      </c>
      <c r="DL213" s="167">
        <f t="shared" si="698"/>
        <v>0</v>
      </c>
      <c r="DM213" s="167">
        <f t="shared" si="699"/>
        <v>0</v>
      </c>
      <c r="DN213" s="167">
        <f t="shared" si="700"/>
        <v>0</v>
      </c>
      <c r="DO213" s="167">
        <f t="shared" si="701"/>
        <v>0</v>
      </c>
      <c r="DP213" s="167">
        <f t="shared" si="702"/>
        <v>0</v>
      </c>
      <c r="DQ213" s="167">
        <f t="shared" si="703"/>
        <v>0</v>
      </c>
      <c r="DR213" s="167">
        <f t="shared" si="704"/>
        <v>0</v>
      </c>
      <c r="DS213" s="167">
        <f t="shared" si="705"/>
        <v>0</v>
      </c>
      <c r="DT213" s="167">
        <f t="shared" si="706"/>
        <v>0</v>
      </c>
      <c r="DU213" s="167">
        <f t="shared" si="707"/>
        <v>0</v>
      </c>
      <c r="DV213" s="167">
        <f t="shared" si="708"/>
        <v>0</v>
      </c>
      <c r="DW213" s="167">
        <f t="shared" si="709"/>
        <v>0</v>
      </c>
      <c r="DY213" s="167" t="e">
        <f t="shared" ca="1" si="745"/>
        <v>#REF!</v>
      </c>
      <c r="DZ213" s="167" t="e">
        <f t="shared" ca="1" si="746"/>
        <v>#REF!</v>
      </c>
      <c r="EA213" s="167" t="e">
        <f t="shared" ca="1" si="747"/>
        <v>#REF!</v>
      </c>
      <c r="EB213" s="167" t="e">
        <f t="shared" ca="1" si="748"/>
        <v>#REF!</v>
      </c>
      <c r="EC213" s="167" t="e">
        <f t="shared" ca="1" si="749"/>
        <v>#REF!</v>
      </c>
      <c r="ED213" s="167" t="e">
        <f t="shared" ca="1" si="750"/>
        <v>#REF!</v>
      </c>
      <c r="EE213" s="167" t="e">
        <f t="shared" ca="1" si="751"/>
        <v>#REF!</v>
      </c>
      <c r="EF213" s="167" t="e">
        <f t="shared" ca="1" si="752"/>
        <v>#REF!</v>
      </c>
      <c r="EG213" s="167" t="e">
        <f t="shared" ca="1" si="753"/>
        <v>#REF!</v>
      </c>
      <c r="EH213" s="167" t="e">
        <f t="shared" ca="1" si="754"/>
        <v>#REF!</v>
      </c>
      <c r="EI213" s="167" t="e">
        <f t="shared" ca="1" si="755"/>
        <v>#REF!</v>
      </c>
      <c r="EJ213" s="167" t="e">
        <f t="shared" ca="1" si="756"/>
        <v>#REF!</v>
      </c>
      <c r="EK213" s="167" t="e">
        <f t="shared" ca="1" si="757"/>
        <v>#REF!</v>
      </c>
      <c r="EL213" s="167" t="e">
        <f t="shared" ca="1" si="758"/>
        <v>#REF!</v>
      </c>
      <c r="EM213" s="167" t="e">
        <f t="shared" ca="1" si="759"/>
        <v>#REF!</v>
      </c>
      <c r="EN213" s="167" t="e">
        <f t="shared" ca="1" si="760"/>
        <v>#REF!</v>
      </c>
      <c r="EP213" s="167">
        <f t="shared" si="761"/>
        <v>0</v>
      </c>
      <c r="EQ213" s="167">
        <f t="shared" si="762"/>
        <v>0</v>
      </c>
      <c r="ER213" s="167">
        <f t="shared" si="763"/>
        <v>0</v>
      </c>
      <c r="ES213" s="167">
        <f t="shared" si="764"/>
        <v>0</v>
      </c>
      <c r="ET213" s="167">
        <f t="shared" si="765"/>
        <v>0</v>
      </c>
      <c r="EU213" s="167">
        <f t="shared" si="766"/>
        <v>0</v>
      </c>
      <c r="EV213" s="167">
        <f t="shared" si="767"/>
        <v>0</v>
      </c>
      <c r="EW213" s="167">
        <f t="shared" si="768"/>
        <v>0</v>
      </c>
      <c r="EX213" s="167">
        <f t="shared" si="769"/>
        <v>0</v>
      </c>
      <c r="EY213" s="167">
        <f t="shared" si="770"/>
        <v>0</v>
      </c>
      <c r="EZ213" s="167">
        <f t="shared" si="771"/>
        <v>0</v>
      </c>
      <c r="FA213" s="167">
        <f t="shared" si="772"/>
        <v>0</v>
      </c>
      <c r="FB213" s="167">
        <f t="shared" si="773"/>
        <v>0</v>
      </c>
      <c r="FC213" s="167">
        <f t="shared" si="774"/>
        <v>0</v>
      </c>
      <c r="FD213" s="167">
        <f t="shared" si="775"/>
        <v>0</v>
      </c>
      <c r="FE213" s="167">
        <f t="shared" si="776"/>
        <v>0</v>
      </c>
      <c r="FG213" s="167">
        <f t="shared" si="777"/>
        <v>0</v>
      </c>
      <c r="FH213" s="167">
        <f t="shared" si="778"/>
        <v>0</v>
      </c>
      <c r="FI213" s="167">
        <f t="shared" si="779"/>
        <v>0</v>
      </c>
      <c r="FJ213" s="167">
        <f t="shared" si="780"/>
        <v>0</v>
      </c>
      <c r="FK213" s="167">
        <f t="shared" si="781"/>
        <v>0</v>
      </c>
      <c r="FL213" s="167">
        <f t="shared" si="782"/>
        <v>0</v>
      </c>
      <c r="FM213" s="167">
        <f t="shared" si="783"/>
        <v>0</v>
      </c>
      <c r="FN213" s="167">
        <f t="shared" si="784"/>
        <v>0</v>
      </c>
      <c r="FO213" s="167">
        <f t="shared" si="785"/>
        <v>0</v>
      </c>
      <c r="FP213" s="167">
        <f t="shared" si="786"/>
        <v>0</v>
      </c>
      <c r="FQ213" s="167">
        <f t="shared" si="787"/>
        <v>0</v>
      </c>
      <c r="FR213" s="167">
        <f t="shared" si="788"/>
        <v>0</v>
      </c>
      <c r="FS213" s="167">
        <f t="shared" si="789"/>
        <v>0</v>
      </c>
      <c r="FT213" s="167">
        <f t="shared" si="790"/>
        <v>0</v>
      </c>
      <c r="FU213" s="167">
        <f t="shared" si="791"/>
        <v>0</v>
      </c>
      <c r="FV213" s="167">
        <f t="shared" si="792"/>
        <v>0</v>
      </c>
      <c r="FX213" s="167">
        <f t="shared" si="793"/>
        <v>0</v>
      </c>
      <c r="FY213" s="167">
        <f t="shared" si="794"/>
        <v>0</v>
      </c>
      <c r="FZ213" s="167">
        <f t="shared" si="795"/>
        <v>0</v>
      </c>
      <c r="GA213" s="167">
        <f t="shared" si="796"/>
        <v>0</v>
      </c>
      <c r="GB213" s="167">
        <f t="shared" si="797"/>
        <v>0</v>
      </c>
      <c r="GC213" s="167">
        <f t="shared" si="798"/>
        <v>0</v>
      </c>
      <c r="GD213" s="167">
        <f t="shared" si="799"/>
        <v>0</v>
      </c>
      <c r="GE213" s="167">
        <f t="shared" si="800"/>
        <v>0</v>
      </c>
      <c r="GF213" s="167">
        <f t="shared" si="801"/>
        <v>0</v>
      </c>
      <c r="GG213" s="167">
        <f t="shared" si="802"/>
        <v>0</v>
      </c>
      <c r="GH213" s="167">
        <f t="shared" si="803"/>
        <v>0</v>
      </c>
      <c r="GI213" s="167">
        <f t="shared" si="804"/>
        <v>0</v>
      </c>
      <c r="GJ213" s="167">
        <f t="shared" si="805"/>
        <v>0</v>
      </c>
      <c r="GK213" s="167">
        <f t="shared" si="806"/>
        <v>0</v>
      </c>
      <c r="GL213" s="167">
        <f t="shared" si="807"/>
        <v>0</v>
      </c>
      <c r="GM213" s="167">
        <f t="shared" si="808"/>
        <v>0</v>
      </c>
      <c r="GO213" s="167" t="e">
        <f t="shared" ca="1" si="643"/>
        <v>#REF!</v>
      </c>
      <c r="GP213" s="167" t="e">
        <f t="shared" ca="1" si="651"/>
        <v>#REF!</v>
      </c>
      <c r="GQ213" s="167" t="e">
        <f t="shared" ca="1" si="651"/>
        <v>#REF!</v>
      </c>
      <c r="GR213" s="167" t="e">
        <f t="shared" ca="1" si="651"/>
        <v>#REF!</v>
      </c>
      <c r="GS213" s="167" t="e">
        <f t="shared" ca="1" si="651"/>
        <v>#REF!</v>
      </c>
      <c r="GT213" s="167" t="e">
        <f t="shared" ca="1" si="651"/>
        <v>#REF!</v>
      </c>
      <c r="GU213" s="167" t="e">
        <f t="shared" ca="1" si="651"/>
        <v>#REF!</v>
      </c>
      <c r="GV213" s="167" t="e">
        <f t="shared" ca="1" si="651"/>
        <v>#REF!</v>
      </c>
      <c r="GW213" s="167" t="e">
        <f t="shared" ca="1" si="651"/>
        <v>#REF!</v>
      </c>
      <c r="GX213" s="167" t="e">
        <f t="shared" ca="1" si="651"/>
        <v>#REF!</v>
      </c>
      <c r="GY213" s="167" t="e">
        <f t="shared" ca="1" si="651"/>
        <v>#REF!</v>
      </c>
      <c r="GZ213" s="167" t="e">
        <f t="shared" ca="1" si="651"/>
        <v>#REF!</v>
      </c>
      <c r="HA213" s="167" t="e">
        <f t="shared" ca="1" si="651"/>
        <v>#REF!</v>
      </c>
      <c r="HB213" s="167" t="e">
        <f t="shared" ca="1" si="651"/>
        <v>#REF!</v>
      </c>
      <c r="HC213" s="167" t="e">
        <f t="shared" ca="1" si="651"/>
        <v>#REF!</v>
      </c>
      <c r="HD213" s="167" t="e">
        <f t="shared" ref="GP213:HD230" ca="1" si="817">HD$3*$BG213</f>
        <v>#REF!</v>
      </c>
      <c r="HF213" s="167" t="e">
        <f t="shared" ca="1" si="710"/>
        <v>#REF!</v>
      </c>
      <c r="HG213" s="167" t="e">
        <f t="shared" ca="1" si="711"/>
        <v>#REF!</v>
      </c>
      <c r="HH213" s="167" t="e">
        <f t="shared" ca="1" si="712"/>
        <v>#REF!</v>
      </c>
      <c r="HI213" s="167" t="e">
        <f t="shared" ca="1" si="713"/>
        <v>#REF!</v>
      </c>
      <c r="HJ213" s="167" t="e">
        <f t="shared" ca="1" si="714"/>
        <v>#REF!</v>
      </c>
      <c r="HK213" s="167" t="e">
        <f t="shared" ca="1" si="715"/>
        <v>#REF!</v>
      </c>
      <c r="HL213" s="167" t="e">
        <f t="shared" ca="1" si="716"/>
        <v>#REF!</v>
      </c>
      <c r="HM213" s="167" t="e">
        <f t="shared" ca="1" si="717"/>
        <v>#REF!</v>
      </c>
      <c r="HN213" s="167" t="e">
        <f t="shared" ca="1" si="718"/>
        <v>#REF!</v>
      </c>
      <c r="HO213" s="167" t="e">
        <f t="shared" ca="1" si="719"/>
        <v>#REF!</v>
      </c>
      <c r="HP213" s="167" t="e">
        <f t="shared" ca="1" si="720"/>
        <v>#REF!</v>
      </c>
      <c r="HQ213" s="167" t="e">
        <f t="shared" ca="1" si="721"/>
        <v>#REF!</v>
      </c>
      <c r="HR213" s="167" t="e">
        <f t="shared" ca="1" si="722"/>
        <v>#REF!</v>
      </c>
      <c r="HS213" s="167" t="e">
        <f t="shared" ca="1" si="723"/>
        <v>#REF!</v>
      </c>
      <c r="HT213" s="167" t="e">
        <f t="shared" ca="1" si="724"/>
        <v>#REF!</v>
      </c>
      <c r="HU213" s="167" t="e">
        <f t="shared" ca="1" si="725"/>
        <v>#REF!</v>
      </c>
      <c r="HW213" s="167" t="e">
        <f t="shared" ca="1" si="726"/>
        <v>#REF!</v>
      </c>
      <c r="HX213" s="167">
        <f t="shared" si="727"/>
        <v>0</v>
      </c>
      <c r="HY213" s="167" t="e">
        <f t="shared" ca="1" si="809"/>
        <v>#REF!</v>
      </c>
      <c r="HZ213" s="219" t="e">
        <f t="shared" ca="1" si="810"/>
        <v>#REF!</v>
      </c>
    </row>
    <row r="214" spans="1:234" s="48" customFormat="1">
      <c r="A214" s="3" t="s">
        <v>418</v>
      </c>
      <c r="B214" s="202" t="str">
        <f>INDEX('Ref1'!$E:$E,MATCH(A214,'Ref1'!$A:$A,0))</f>
        <v>Merseyside Fire</v>
      </c>
      <c r="C214" s="42" t="str">
        <f>INDEX(Data1!B:B,MATCH(A214,Data1!A:A,0))</f>
        <v>FIR</v>
      </c>
      <c r="D214" s="253" t="str">
        <f>INDEX(Data1!C:C,MATCH(A214,Data1!A:A,0))</f>
        <v>NW</v>
      </c>
      <c r="E214" s="200" t="str">
        <f>IF($C$6="No","No",IF(COUNTIF(Inputs!$K$359:$K$398,$A214)&gt;0,"Yes","No"))</f>
        <v>No</v>
      </c>
      <c r="F214" s="404"/>
      <c r="G214" s="62">
        <f>INDEX('4_RatesSplit'!K:K,MATCH($A214,'4_RatesSplit'!$A:$A,0))</f>
        <v>0</v>
      </c>
      <c r="H214" s="171">
        <f>INDEX('4_RatesSplit'!L:L,MATCH($A214,'4_RatesSplit'!$A:$A,0))</f>
        <v>0</v>
      </c>
      <c r="I214" s="167">
        <f>INDEX('4_RatesSplit'!M:M,MATCH($A214,'4_RatesSplit'!$A:$A,0))</f>
        <v>0</v>
      </c>
      <c r="J214" s="167">
        <f>INDEX('4_RatesSplit'!N:N,MATCH($A214,'4_RatesSplit'!$A:$A,0))</f>
        <v>0</v>
      </c>
      <c r="K214" s="167">
        <f>INDEX('4_RatesSplit'!O:O,MATCH($A214,'4_RatesSplit'!$A:$A,0))</f>
        <v>0</v>
      </c>
      <c r="L214" s="167">
        <f>INDEX('4_RatesSplit'!P:P,MATCH($A214,'4_RatesSplit'!$A:$A,0))</f>
        <v>0</v>
      </c>
      <c r="M214" s="167">
        <f>INDEX('4_RatesSplit'!Q:Q,MATCH($A214,'4_RatesSplit'!$A:$A,0))</f>
        <v>0</v>
      </c>
      <c r="N214" s="167">
        <f>INDEX('4_RatesSplit'!R:R,MATCH($A214,'4_RatesSplit'!$A:$A,0))</f>
        <v>0</v>
      </c>
      <c r="O214" s="167">
        <f>INDEX('4_RatesSplit'!S:S,MATCH($A214,'4_RatesSplit'!$A:$A,0))</f>
        <v>0</v>
      </c>
      <c r="P214" s="167">
        <f>INDEX('4_RatesSplit'!T:T,MATCH($A214,'4_RatesSplit'!$A:$A,0))</f>
        <v>0</v>
      </c>
      <c r="Q214" s="167">
        <f>INDEX('4_RatesSplit'!U:U,MATCH($A214,'4_RatesSplit'!$A:$A,0))</f>
        <v>0</v>
      </c>
      <c r="R214" s="167">
        <f>INDEX('4_RatesSplit'!V:V,MATCH($A214,'4_RatesSplit'!$A:$A,0))</f>
        <v>0</v>
      </c>
      <c r="S214" s="167">
        <f>INDEX('4_RatesSplit'!W:W,MATCH($A214,'4_RatesSplit'!$A:$A,0))</f>
        <v>0</v>
      </c>
      <c r="T214" s="167">
        <f>INDEX('4_RatesSplit'!X:X,MATCH($A214,'4_RatesSplit'!$A:$A,0))</f>
        <v>0</v>
      </c>
      <c r="U214" s="167">
        <f>INDEX('4_RatesSplit'!Y:Y,MATCH($A214,'4_RatesSplit'!$A:$A,0))</f>
        <v>0</v>
      </c>
      <c r="V214" s="167">
        <f>INDEX('4_RatesSplit'!Z:Z,MATCH($A214,'4_RatesSplit'!$A:$A,0))</f>
        <v>0</v>
      </c>
      <c r="W214" s="167">
        <f>INDEX('4_RatesSplit'!AA:AA,MATCH($A214,'4_RatesSplit'!$A:$A,0))</f>
        <v>0</v>
      </c>
      <c r="X214" s="18"/>
      <c r="Y214" s="168" t="e">
        <f ca="1">INDEX('4_RatesSplit'!AT:AT,MATCH($A214,'4_RatesSplit'!$A:$A,0))</f>
        <v>#REF!</v>
      </c>
      <c r="Z214" s="168" t="e">
        <f ca="1">INDEX('4_RatesSplit'!AU:AU,MATCH($A214,'4_RatesSplit'!$A:$A,0))</f>
        <v>#REF!</v>
      </c>
      <c r="AA214" s="168" t="e">
        <f ca="1">INDEX('4_RatesSplit'!AV:AV,MATCH($A214,'4_RatesSplit'!$A:$A,0))</f>
        <v>#REF!</v>
      </c>
      <c r="AB214" s="168" t="e">
        <f ca="1">INDEX('4_RatesSplit'!AW:AW,MATCH($A214,'4_RatesSplit'!$A:$A,0))</f>
        <v>#REF!</v>
      </c>
      <c r="AC214" s="168" t="e">
        <f ca="1">INDEX('4_RatesSplit'!AX:AX,MATCH($A214,'4_RatesSplit'!$A:$A,0))</f>
        <v>#REF!</v>
      </c>
      <c r="AD214" s="168" t="e">
        <f ca="1">INDEX('4_RatesSplit'!AY:AY,MATCH($A214,'4_RatesSplit'!$A:$A,0))</f>
        <v>#REF!</v>
      </c>
      <c r="AE214" s="168" t="e">
        <f ca="1">INDEX('4_RatesSplit'!AZ:AZ,MATCH($A214,'4_RatesSplit'!$A:$A,0))</f>
        <v>#REF!</v>
      </c>
      <c r="AF214" s="168" t="e">
        <f ca="1">INDEX('4_RatesSplit'!BA:BA,MATCH($A214,'4_RatesSplit'!$A:$A,0))</f>
        <v>#REF!</v>
      </c>
      <c r="AG214" s="168" t="e">
        <f ca="1">INDEX('4_RatesSplit'!BB:BB,MATCH($A214,'4_RatesSplit'!$A:$A,0))</f>
        <v>#REF!</v>
      </c>
      <c r="AH214" s="168" t="e">
        <f ca="1">INDEX('4_RatesSplit'!BC:BC,MATCH($A214,'4_RatesSplit'!$A:$A,0))</f>
        <v>#REF!</v>
      </c>
      <c r="AI214" s="168" t="e">
        <f ca="1">INDEX('4_RatesSplit'!BD:BD,MATCH($A214,'4_RatesSplit'!$A:$A,0))</f>
        <v>#REF!</v>
      </c>
      <c r="AJ214" s="168" t="e">
        <f ca="1">INDEX('4_RatesSplit'!BE:BE,MATCH($A214,'4_RatesSplit'!$A:$A,0))</f>
        <v>#REF!</v>
      </c>
      <c r="AK214" s="168" t="e">
        <f ca="1">INDEX('4_RatesSplit'!BF:BF,MATCH($A214,'4_RatesSplit'!$A:$A,0))</f>
        <v>#REF!</v>
      </c>
      <c r="AL214" s="168" t="e">
        <f ca="1">INDEX('4_RatesSplit'!BG:BG,MATCH($A214,'4_RatesSplit'!$A:$A,0))</f>
        <v>#REF!</v>
      </c>
      <c r="AM214" s="168" t="e">
        <f ca="1">INDEX('4_RatesSplit'!BH:BH,MATCH($A214,'4_RatesSplit'!$A:$A,0))</f>
        <v>#REF!</v>
      </c>
      <c r="AN214" s="198" t="e">
        <f ca="1">INDEX('4_RatesSplit'!BI:BI,MATCH($A214,'4_RatesSplit'!$A:$A,0))</f>
        <v>#REF!</v>
      </c>
      <c r="AO214" s="114"/>
      <c r="AP214" s="167" t="e">
        <f t="shared" ca="1" si="728"/>
        <v>#REF!</v>
      </c>
      <c r="AQ214" s="167" t="e">
        <f t="shared" ca="1" si="729"/>
        <v>#REF!</v>
      </c>
      <c r="AR214" s="167" t="e">
        <f t="shared" ca="1" si="730"/>
        <v>#REF!</v>
      </c>
      <c r="AS214" s="167" t="e">
        <f t="shared" ca="1" si="731"/>
        <v>#REF!</v>
      </c>
      <c r="AT214" s="167" t="e">
        <f t="shared" ca="1" si="732"/>
        <v>#REF!</v>
      </c>
      <c r="AU214" s="167" t="e">
        <f t="shared" ca="1" si="733"/>
        <v>#REF!</v>
      </c>
      <c r="AV214" s="167" t="e">
        <f t="shared" ca="1" si="734"/>
        <v>#REF!</v>
      </c>
      <c r="AW214" s="167" t="e">
        <f t="shared" ca="1" si="735"/>
        <v>#REF!</v>
      </c>
      <c r="AX214" s="167" t="e">
        <f t="shared" ca="1" si="736"/>
        <v>#REF!</v>
      </c>
      <c r="AY214" s="167" t="e">
        <f t="shared" ca="1" si="737"/>
        <v>#REF!</v>
      </c>
      <c r="AZ214" s="167" t="e">
        <f t="shared" ca="1" si="738"/>
        <v>#REF!</v>
      </c>
      <c r="BA214" s="167" t="e">
        <f t="shared" ca="1" si="739"/>
        <v>#REF!</v>
      </c>
      <c r="BB214" s="167" t="e">
        <f t="shared" ca="1" si="740"/>
        <v>#REF!</v>
      </c>
      <c r="BC214" s="167" t="e">
        <f t="shared" ca="1" si="741"/>
        <v>#REF!</v>
      </c>
      <c r="BD214" s="167" t="e">
        <f t="shared" ca="1" si="742"/>
        <v>#REF!</v>
      </c>
      <c r="BE214" s="167" t="e">
        <f t="shared" ca="1" si="743"/>
        <v>#REF!</v>
      </c>
      <c r="BF214" s="18"/>
      <c r="BG214" s="168">
        <f>INDEX('2_Needs'!$F:$F,MATCH($A214,'2_Needs'!$A:$A,0))</f>
        <v>1.6140188292934861E-3</v>
      </c>
      <c r="BH214" s="114"/>
      <c r="BI214" s="167">
        <f t="shared" ref="BI214:BX214" si="818">IF(BI$3="reset",$BG214*BI$6,BH214*(1+$C$4))</f>
        <v>0</v>
      </c>
      <c r="BJ214" s="167">
        <f t="shared" si="818"/>
        <v>0</v>
      </c>
      <c r="BK214" s="167">
        <f t="shared" si="818"/>
        <v>0</v>
      </c>
      <c r="BL214" s="167">
        <f t="shared" si="818"/>
        <v>0</v>
      </c>
      <c r="BM214" s="167">
        <f t="shared" si="818"/>
        <v>0</v>
      </c>
      <c r="BN214" s="167">
        <f t="shared" si="818"/>
        <v>0</v>
      </c>
      <c r="BO214" s="167">
        <f t="shared" si="818"/>
        <v>0</v>
      </c>
      <c r="BP214" s="167">
        <f t="shared" si="818"/>
        <v>0</v>
      </c>
      <c r="BQ214" s="167">
        <f t="shared" si="818"/>
        <v>0</v>
      </c>
      <c r="BR214" s="167">
        <f t="shared" si="818"/>
        <v>0</v>
      </c>
      <c r="BS214" s="167">
        <f t="shared" si="818"/>
        <v>0</v>
      </c>
      <c r="BT214" s="167">
        <f t="shared" si="818"/>
        <v>0</v>
      </c>
      <c r="BU214" s="167">
        <f t="shared" si="818"/>
        <v>0</v>
      </c>
      <c r="BV214" s="167">
        <f t="shared" si="818"/>
        <v>0</v>
      </c>
      <c r="BW214" s="167">
        <f t="shared" si="818"/>
        <v>0</v>
      </c>
      <c r="BX214" s="167">
        <f t="shared" si="818"/>
        <v>0</v>
      </c>
      <c r="BZ214" s="167" t="e">
        <f t="shared" ca="1" si="662"/>
        <v>#REF!</v>
      </c>
      <c r="CA214" s="167" t="e">
        <f t="shared" ca="1" si="663"/>
        <v>#REF!</v>
      </c>
      <c r="CB214" s="167" t="e">
        <f t="shared" ca="1" si="664"/>
        <v>#REF!</v>
      </c>
      <c r="CC214" s="167" t="e">
        <f t="shared" ca="1" si="665"/>
        <v>#REF!</v>
      </c>
      <c r="CD214" s="167" t="e">
        <f t="shared" ca="1" si="666"/>
        <v>#REF!</v>
      </c>
      <c r="CE214" s="167" t="e">
        <f t="shared" ca="1" si="667"/>
        <v>#REF!</v>
      </c>
      <c r="CF214" s="167" t="e">
        <f t="shared" ca="1" si="668"/>
        <v>#REF!</v>
      </c>
      <c r="CG214" s="167" t="e">
        <f t="shared" ca="1" si="669"/>
        <v>#REF!</v>
      </c>
      <c r="CH214" s="167" t="e">
        <f t="shared" ca="1" si="670"/>
        <v>#REF!</v>
      </c>
      <c r="CI214" s="167" t="e">
        <f t="shared" ca="1" si="671"/>
        <v>#REF!</v>
      </c>
      <c r="CJ214" s="167" t="e">
        <f t="shared" ca="1" si="672"/>
        <v>#REF!</v>
      </c>
      <c r="CK214" s="167" t="e">
        <f t="shared" ca="1" si="673"/>
        <v>#REF!</v>
      </c>
      <c r="CL214" s="167" t="e">
        <f t="shared" ca="1" si="674"/>
        <v>#REF!</v>
      </c>
      <c r="CM214" s="167" t="e">
        <f t="shared" ca="1" si="675"/>
        <v>#REF!</v>
      </c>
      <c r="CN214" s="167" t="e">
        <f t="shared" ca="1" si="676"/>
        <v>#REF!</v>
      </c>
      <c r="CO214" s="167" t="e">
        <f t="shared" ca="1" si="677"/>
        <v>#REF!</v>
      </c>
      <c r="CQ214" s="167" t="e">
        <f t="shared" ca="1" si="678"/>
        <v>#REF!</v>
      </c>
      <c r="CR214" s="167" t="e">
        <f t="shared" ca="1" si="679"/>
        <v>#REF!</v>
      </c>
      <c r="CS214" s="167" t="e">
        <f t="shared" ca="1" si="680"/>
        <v>#REF!</v>
      </c>
      <c r="CT214" s="167" t="e">
        <f t="shared" ca="1" si="681"/>
        <v>#REF!</v>
      </c>
      <c r="CU214" s="167" t="e">
        <f t="shared" ca="1" si="682"/>
        <v>#REF!</v>
      </c>
      <c r="CV214" s="167" t="e">
        <f t="shared" ca="1" si="683"/>
        <v>#REF!</v>
      </c>
      <c r="CW214" s="167" t="e">
        <f t="shared" ca="1" si="684"/>
        <v>#REF!</v>
      </c>
      <c r="CX214" s="167" t="e">
        <f t="shared" ca="1" si="685"/>
        <v>#REF!</v>
      </c>
      <c r="CY214" s="167" t="e">
        <f t="shared" ca="1" si="686"/>
        <v>#REF!</v>
      </c>
      <c r="CZ214" s="167" t="e">
        <f t="shared" ca="1" si="687"/>
        <v>#REF!</v>
      </c>
      <c r="DA214" s="167" t="e">
        <f t="shared" ca="1" si="688"/>
        <v>#REF!</v>
      </c>
      <c r="DB214" s="167" t="e">
        <f t="shared" ca="1" si="689"/>
        <v>#REF!</v>
      </c>
      <c r="DC214" s="167" t="e">
        <f t="shared" ca="1" si="690"/>
        <v>#REF!</v>
      </c>
      <c r="DD214" s="167" t="e">
        <f t="shared" ca="1" si="691"/>
        <v>#REF!</v>
      </c>
      <c r="DE214" s="167" t="e">
        <f t="shared" ca="1" si="692"/>
        <v>#REF!</v>
      </c>
      <c r="DF214" s="167" t="e">
        <f t="shared" ca="1" si="693"/>
        <v>#REF!</v>
      </c>
      <c r="DH214" s="167">
        <f t="shared" si="694"/>
        <v>0</v>
      </c>
      <c r="DI214" s="167">
        <f t="shared" si="695"/>
        <v>0</v>
      </c>
      <c r="DJ214" s="167">
        <f t="shared" si="696"/>
        <v>0</v>
      </c>
      <c r="DK214" s="167">
        <f t="shared" si="697"/>
        <v>0</v>
      </c>
      <c r="DL214" s="167">
        <f t="shared" si="698"/>
        <v>0</v>
      </c>
      <c r="DM214" s="167">
        <f t="shared" si="699"/>
        <v>0</v>
      </c>
      <c r="DN214" s="167">
        <f t="shared" si="700"/>
        <v>0</v>
      </c>
      <c r="DO214" s="167">
        <f t="shared" si="701"/>
        <v>0</v>
      </c>
      <c r="DP214" s="167">
        <f t="shared" si="702"/>
        <v>0</v>
      </c>
      <c r="DQ214" s="167">
        <f t="shared" si="703"/>
        <v>0</v>
      </c>
      <c r="DR214" s="167">
        <f t="shared" si="704"/>
        <v>0</v>
      </c>
      <c r="DS214" s="167">
        <f t="shared" si="705"/>
        <v>0</v>
      </c>
      <c r="DT214" s="167">
        <f t="shared" si="706"/>
        <v>0</v>
      </c>
      <c r="DU214" s="167">
        <f t="shared" si="707"/>
        <v>0</v>
      </c>
      <c r="DV214" s="167">
        <f t="shared" si="708"/>
        <v>0</v>
      </c>
      <c r="DW214" s="167">
        <f t="shared" si="709"/>
        <v>0</v>
      </c>
      <c r="DY214" s="167" t="e">
        <f t="shared" ca="1" si="745"/>
        <v>#REF!</v>
      </c>
      <c r="DZ214" s="167" t="e">
        <f t="shared" ca="1" si="746"/>
        <v>#REF!</v>
      </c>
      <c r="EA214" s="167" t="e">
        <f t="shared" ca="1" si="747"/>
        <v>#REF!</v>
      </c>
      <c r="EB214" s="167" t="e">
        <f t="shared" ca="1" si="748"/>
        <v>#REF!</v>
      </c>
      <c r="EC214" s="167" t="e">
        <f t="shared" ca="1" si="749"/>
        <v>#REF!</v>
      </c>
      <c r="ED214" s="167" t="e">
        <f t="shared" ca="1" si="750"/>
        <v>#REF!</v>
      </c>
      <c r="EE214" s="167" t="e">
        <f t="shared" ca="1" si="751"/>
        <v>#REF!</v>
      </c>
      <c r="EF214" s="167" t="e">
        <f t="shared" ca="1" si="752"/>
        <v>#REF!</v>
      </c>
      <c r="EG214" s="167" t="e">
        <f t="shared" ca="1" si="753"/>
        <v>#REF!</v>
      </c>
      <c r="EH214" s="167" t="e">
        <f t="shared" ca="1" si="754"/>
        <v>#REF!</v>
      </c>
      <c r="EI214" s="167" t="e">
        <f t="shared" ca="1" si="755"/>
        <v>#REF!</v>
      </c>
      <c r="EJ214" s="167" t="e">
        <f t="shared" ca="1" si="756"/>
        <v>#REF!</v>
      </c>
      <c r="EK214" s="167" t="e">
        <f t="shared" ca="1" si="757"/>
        <v>#REF!</v>
      </c>
      <c r="EL214" s="167" t="e">
        <f t="shared" ca="1" si="758"/>
        <v>#REF!</v>
      </c>
      <c r="EM214" s="167" t="e">
        <f t="shared" ca="1" si="759"/>
        <v>#REF!</v>
      </c>
      <c r="EN214" s="167" t="e">
        <f t="shared" ca="1" si="760"/>
        <v>#REF!</v>
      </c>
      <c r="EP214" s="167">
        <f t="shared" si="761"/>
        <v>0</v>
      </c>
      <c r="EQ214" s="167">
        <f t="shared" si="762"/>
        <v>0</v>
      </c>
      <c r="ER214" s="167">
        <f t="shared" si="763"/>
        <v>0</v>
      </c>
      <c r="ES214" s="167">
        <f t="shared" si="764"/>
        <v>0</v>
      </c>
      <c r="ET214" s="167">
        <f t="shared" si="765"/>
        <v>0</v>
      </c>
      <c r="EU214" s="167">
        <f t="shared" si="766"/>
        <v>0</v>
      </c>
      <c r="EV214" s="167">
        <f t="shared" si="767"/>
        <v>0</v>
      </c>
      <c r="EW214" s="167">
        <f t="shared" si="768"/>
        <v>0</v>
      </c>
      <c r="EX214" s="167">
        <f t="shared" si="769"/>
        <v>0</v>
      </c>
      <c r="EY214" s="167">
        <f t="shared" si="770"/>
        <v>0</v>
      </c>
      <c r="EZ214" s="167">
        <f t="shared" si="771"/>
        <v>0</v>
      </c>
      <c r="FA214" s="167">
        <f t="shared" si="772"/>
        <v>0</v>
      </c>
      <c r="FB214" s="167">
        <f t="shared" si="773"/>
        <v>0</v>
      </c>
      <c r="FC214" s="167">
        <f t="shared" si="774"/>
        <v>0</v>
      </c>
      <c r="FD214" s="167">
        <f t="shared" si="775"/>
        <v>0</v>
      </c>
      <c r="FE214" s="167">
        <f t="shared" si="776"/>
        <v>0</v>
      </c>
      <c r="FG214" s="167">
        <f t="shared" si="777"/>
        <v>0</v>
      </c>
      <c r="FH214" s="167">
        <f t="shared" si="778"/>
        <v>0</v>
      </c>
      <c r="FI214" s="167">
        <f t="shared" si="779"/>
        <v>0</v>
      </c>
      <c r="FJ214" s="167">
        <f t="shared" si="780"/>
        <v>0</v>
      </c>
      <c r="FK214" s="167">
        <f t="shared" si="781"/>
        <v>0</v>
      </c>
      <c r="FL214" s="167">
        <f t="shared" si="782"/>
        <v>0</v>
      </c>
      <c r="FM214" s="167">
        <f t="shared" si="783"/>
        <v>0</v>
      </c>
      <c r="FN214" s="167">
        <f t="shared" si="784"/>
        <v>0</v>
      </c>
      <c r="FO214" s="167">
        <f t="shared" si="785"/>
        <v>0</v>
      </c>
      <c r="FP214" s="167">
        <f t="shared" si="786"/>
        <v>0</v>
      </c>
      <c r="FQ214" s="167">
        <f t="shared" si="787"/>
        <v>0</v>
      </c>
      <c r="FR214" s="167">
        <f t="shared" si="788"/>
        <v>0</v>
      </c>
      <c r="FS214" s="167">
        <f t="shared" si="789"/>
        <v>0</v>
      </c>
      <c r="FT214" s="167">
        <f t="shared" si="790"/>
        <v>0</v>
      </c>
      <c r="FU214" s="167">
        <f t="shared" si="791"/>
        <v>0</v>
      </c>
      <c r="FV214" s="167">
        <f t="shared" si="792"/>
        <v>0</v>
      </c>
      <c r="FX214" s="167">
        <f t="shared" si="793"/>
        <v>0</v>
      </c>
      <c r="FY214" s="167">
        <f t="shared" si="794"/>
        <v>0</v>
      </c>
      <c r="FZ214" s="167">
        <f t="shared" si="795"/>
        <v>0</v>
      </c>
      <c r="GA214" s="167">
        <f t="shared" si="796"/>
        <v>0</v>
      </c>
      <c r="GB214" s="167">
        <f t="shared" si="797"/>
        <v>0</v>
      </c>
      <c r="GC214" s="167">
        <f t="shared" si="798"/>
        <v>0</v>
      </c>
      <c r="GD214" s="167">
        <f t="shared" si="799"/>
        <v>0</v>
      </c>
      <c r="GE214" s="167">
        <f t="shared" si="800"/>
        <v>0</v>
      </c>
      <c r="GF214" s="167">
        <f t="shared" si="801"/>
        <v>0</v>
      </c>
      <c r="GG214" s="167">
        <f t="shared" si="802"/>
        <v>0</v>
      </c>
      <c r="GH214" s="167">
        <f t="shared" si="803"/>
        <v>0</v>
      </c>
      <c r="GI214" s="167">
        <f t="shared" si="804"/>
        <v>0</v>
      </c>
      <c r="GJ214" s="167">
        <f t="shared" si="805"/>
        <v>0</v>
      </c>
      <c r="GK214" s="167">
        <f t="shared" si="806"/>
        <v>0</v>
      </c>
      <c r="GL214" s="167">
        <f t="shared" si="807"/>
        <v>0</v>
      </c>
      <c r="GM214" s="167">
        <f t="shared" si="808"/>
        <v>0</v>
      </c>
      <c r="GO214" s="167" t="e">
        <f t="shared" ca="1" si="643"/>
        <v>#REF!</v>
      </c>
      <c r="GP214" s="167" t="e">
        <f t="shared" ca="1" si="817"/>
        <v>#REF!</v>
      </c>
      <c r="GQ214" s="167" t="e">
        <f t="shared" ca="1" si="817"/>
        <v>#REF!</v>
      </c>
      <c r="GR214" s="167" t="e">
        <f t="shared" ca="1" si="817"/>
        <v>#REF!</v>
      </c>
      <c r="GS214" s="167" t="e">
        <f t="shared" ca="1" si="817"/>
        <v>#REF!</v>
      </c>
      <c r="GT214" s="167" t="e">
        <f t="shared" ca="1" si="817"/>
        <v>#REF!</v>
      </c>
      <c r="GU214" s="167" t="e">
        <f t="shared" ca="1" si="817"/>
        <v>#REF!</v>
      </c>
      <c r="GV214" s="167" t="e">
        <f t="shared" ca="1" si="817"/>
        <v>#REF!</v>
      </c>
      <c r="GW214" s="167" t="e">
        <f t="shared" ca="1" si="817"/>
        <v>#REF!</v>
      </c>
      <c r="GX214" s="167" t="e">
        <f t="shared" ca="1" si="817"/>
        <v>#REF!</v>
      </c>
      <c r="GY214" s="167" t="e">
        <f t="shared" ca="1" si="817"/>
        <v>#REF!</v>
      </c>
      <c r="GZ214" s="167" t="e">
        <f t="shared" ca="1" si="817"/>
        <v>#REF!</v>
      </c>
      <c r="HA214" s="167" t="e">
        <f t="shared" ca="1" si="817"/>
        <v>#REF!</v>
      </c>
      <c r="HB214" s="167" t="e">
        <f t="shared" ca="1" si="817"/>
        <v>#REF!</v>
      </c>
      <c r="HC214" s="167" t="e">
        <f t="shared" ca="1" si="817"/>
        <v>#REF!</v>
      </c>
      <c r="HD214" s="167" t="e">
        <f t="shared" ca="1" si="817"/>
        <v>#REF!</v>
      </c>
      <c r="HF214" s="167" t="e">
        <f t="shared" ca="1" si="710"/>
        <v>#REF!</v>
      </c>
      <c r="HG214" s="167" t="e">
        <f t="shared" ca="1" si="711"/>
        <v>#REF!</v>
      </c>
      <c r="HH214" s="167" t="e">
        <f t="shared" ca="1" si="712"/>
        <v>#REF!</v>
      </c>
      <c r="HI214" s="167" t="e">
        <f t="shared" ca="1" si="713"/>
        <v>#REF!</v>
      </c>
      <c r="HJ214" s="167" t="e">
        <f t="shared" ca="1" si="714"/>
        <v>#REF!</v>
      </c>
      <c r="HK214" s="167" t="e">
        <f t="shared" ca="1" si="715"/>
        <v>#REF!</v>
      </c>
      <c r="HL214" s="167" t="e">
        <f t="shared" ca="1" si="716"/>
        <v>#REF!</v>
      </c>
      <c r="HM214" s="167" t="e">
        <f t="shared" ca="1" si="717"/>
        <v>#REF!</v>
      </c>
      <c r="HN214" s="167" t="e">
        <f t="shared" ca="1" si="718"/>
        <v>#REF!</v>
      </c>
      <c r="HO214" s="167" t="e">
        <f t="shared" ca="1" si="719"/>
        <v>#REF!</v>
      </c>
      <c r="HP214" s="167" t="e">
        <f t="shared" ca="1" si="720"/>
        <v>#REF!</v>
      </c>
      <c r="HQ214" s="167" t="e">
        <f t="shared" ca="1" si="721"/>
        <v>#REF!</v>
      </c>
      <c r="HR214" s="167" t="e">
        <f t="shared" ca="1" si="722"/>
        <v>#REF!</v>
      </c>
      <c r="HS214" s="167" t="e">
        <f t="shared" ca="1" si="723"/>
        <v>#REF!</v>
      </c>
      <c r="HT214" s="167" t="e">
        <f t="shared" ca="1" si="724"/>
        <v>#REF!</v>
      </c>
      <c r="HU214" s="167" t="e">
        <f t="shared" ca="1" si="725"/>
        <v>#REF!</v>
      </c>
      <c r="HW214" s="167" t="e">
        <f t="shared" ca="1" si="726"/>
        <v>#REF!</v>
      </c>
      <c r="HX214" s="167">
        <f t="shared" si="727"/>
        <v>0</v>
      </c>
      <c r="HY214" s="167" t="e">
        <f t="shared" ca="1" si="809"/>
        <v>#REF!</v>
      </c>
      <c r="HZ214" s="219" t="e">
        <f t="shared" ca="1" si="810"/>
        <v>#REF!</v>
      </c>
    </row>
    <row r="215" spans="1:234" s="48" customFormat="1">
      <c r="A215" s="3" t="s">
        <v>420</v>
      </c>
      <c r="B215" s="202" t="str">
        <f>INDEX('Ref1'!$E:$E,MATCH(A215,'Ref1'!$A:$A,0))</f>
        <v>Merton</v>
      </c>
      <c r="C215" s="42" t="str">
        <f>INDEX(Data1!B:B,MATCH(A215,Data1!A:A,0))</f>
        <v>OLB</v>
      </c>
      <c r="D215" s="253" t="str">
        <f>INDEX(Data1!C:C,MATCH(A215,Data1!A:A,0))</f>
        <v>L</v>
      </c>
      <c r="E215" s="200" t="str">
        <f>IF($C$6="No","No",IF(COUNTIF(Inputs!$K$359:$K$398,$A215)&gt;0,"Yes","No"))</f>
        <v>No</v>
      </c>
      <c r="F215" s="404"/>
      <c r="G215" s="62">
        <f>INDEX('4_RatesSplit'!K:K,MATCH($A215,'4_RatesSplit'!$A:$A,0))</f>
        <v>0</v>
      </c>
      <c r="H215" s="171">
        <f>INDEX('4_RatesSplit'!L:L,MATCH($A215,'4_RatesSplit'!$A:$A,0))</f>
        <v>0</v>
      </c>
      <c r="I215" s="167">
        <f>INDEX('4_RatesSplit'!M:M,MATCH($A215,'4_RatesSplit'!$A:$A,0))</f>
        <v>0</v>
      </c>
      <c r="J215" s="167">
        <f>INDEX('4_RatesSplit'!N:N,MATCH($A215,'4_RatesSplit'!$A:$A,0))</f>
        <v>0</v>
      </c>
      <c r="K215" s="167">
        <f>INDEX('4_RatesSplit'!O:O,MATCH($A215,'4_RatesSplit'!$A:$A,0))</f>
        <v>0</v>
      </c>
      <c r="L215" s="167">
        <f>INDEX('4_RatesSplit'!P:P,MATCH($A215,'4_RatesSplit'!$A:$A,0))</f>
        <v>0</v>
      </c>
      <c r="M215" s="167">
        <f>INDEX('4_RatesSplit'!Q:Q,MATCH($A215,'4_RatesSplit'!$A:$A,0))</f>
        <v>0</v>
      </c>
      <c r="N215" s="167">
        <f>INDEX('4_RatesSplit'!R:R,MATCH($A215,'4_RatesSplit'!$A:$A,0))</f>
        <v>0</v>
      </c>
      <c r="O215" s="167">
        <f>INDEX('4_RatesSplit'!S:S,MATCH($A215,'4_RatesSplit'!$A:$A,0))</f>
        <v>0</v>
      </c>
      <c r="P215" s="167">
        <f>INDEX('4_RatesSplit'!T:T,MATCH($A215,'4_RatesSplit'!$A:$A,0))</f>
        <v>0</v>
      </c>
      <c r="Q215" s="167">
        <f>INDEX('4_RatesSplit'!U:U,MATCH($A215,'4_RatesSplit'!$A:$A,0))</f>
        <v>0</v>
      </c>
      <c r="R215" s="167">
        <f>INDEX('4_RatesSplit'!V:V,MATCH($A215,'4_RatesSplit'!$A:$A,0))</f>
        <v>0</v>
      </c>
      <c r="S215" s="167">
        <f>INDEX('4_RatesSplit'!W:W,MATCH($A215,'4_RatesSplit'!$A:$A,0))</f>
        <v>0</v>
      </c>
      <c r="T215" s="167">
        <f>INDEX('4_RatesSplit'!X:X,MATCH($A215,'4_RatesSplit'!$A:$A,0))</f>
        <v>0</v>
      </c>
      <c r="U215" s="167">
        <f>INDEX('4_RatesSplit'!Y:Y,MATCH($A215,'4_RatesSplit'!$A:$A,0))</f>
        <v>0</v>
      </c>
      <c r="V215" s="167">
        <f>INDEX('4_RatesSplit'!Z:Z,MATCH($A215,'4_RatesSplit'!$A:$A,0))</f>
        <v>0</v>
      </c>
      <c r="W215" s="167">
        <f>INDEX('4_RatesSplit'!AA:AA,MATCH($A215,'4_RatesSplit'!$A:$A,0))</f>
        <v>0</v>
      </c>
      <c r="X215" s="18"/>
      <c r="Y215" s="168" t="e">
        <f ca="1">INDEX('4_RatesSplit'!AT:AT,MATCH($A215,'4_RatesSplit'!$A:$A,0))</f>
        <v>#REF!</v>
      </c>
      <c r="Z215" s="168" t="e">
        <f ca="1">INDEX('4_RatesSplit'!AU:AU,MATCH($A215,'4_RatesSplit'!$A:$A,0))</f>
        <v>#REF!</v>
      </c>
      <c r="AA215" s="168" t="e">
        <f ca="1">INDEX('4_RatesSplit'!AV:AV,MATCH($A215,'4_RatesSplit'!$A:$A,0))</f>
        <v>#REF!</v>
      </c>
      <c r="AB215" s="168" t="e">
        <f ca="1">INDEX('4_RatesSplit'!AW:AW,MATCH($A215,'4_RatesSplit'!$A:$A,0))</f>
        <v>#REF!</v>
      </c>
      <c r="AC215" s="168" t="e">
        <f ca="1">INDEX('4_RatesSplit'!AX:AX,MATCH($A215,'4_RatesSplit'!$A:$A,0))</f>
        <v>#REF!</v>
      </c>
      <c r="AD215" s="168" t="e">
        <f ca="1">INDEX('4_RatesSplit'!AY:AY,MATCH($A215,'4_RatesSplit'!$A:$A,0))</f>
        <v>#REF!</v>
      </c>
      <c r="AE215" s="168" t="e">
        <f ca="1">INDEX('4_RatesSplit'!AZ:AZ,MATCH($A215,'4_RatesSplit'!$A:$A,0))</f>
        <v>#REF!</v>
      </c>
      <c r="AF215" s="168" t="e">
        <f ca="1">INDEX('4_RatesSplit'!BA:BA,MATCH($A215,'4_RatesSplit'!$A:$A,0))</f>
        <v>#REF!</v>
      </c>
      <c r="AG215" s="168" t="e">
        <f ca="1">INDEX('4_RatesSplit'!BB:BB,MATCH($A215,'4_RatesSplit'!$A:$A,0))</f>
        <v>#REF!</v>
      </c>
      <c r="AH215" s="168" t="e">
        <f ca="1">INDEX('4_RatesSplit'!BC:BC,MATCH($A215,'4_RatesSplit'!$A:$A,0))</f>
        <v>#REF!</v>
      </c>
      <c r="AI215" s="168" t="e">
        <f ca="1">INDEX('4_RatesSplit'!BD:BD,MATCH($A215,'4_RatesSplit'!$A:$A,0))</f>
        <v>#REF!</v>
      </c>
      <c r="AJ215" s="168" t="e">
        <f ca="1">INDEX('4_RatesSplit'!BE:BE,MATCH($A215,'4_RatesSplit'!$A:$A,0))</f>
        <v>#REF!</v>
      </c>
      <c r="AK215" s="168" t="e">
        <f ca="1">INDEX('4_RatesSplit'!BF:BF,MATCH($A215,'4_RatesSplit'!$A:$A,0))</f>
        <v>#REF!</v>
      </c>
      <c r="AL215" s="168" t="e">
        <f ca="1">INDEX('4_RatesSplit'!BG:BG,MATCH($A215,'4_RatesSplit'!$A:$A,0))</f>
        <v>#REF!</v>
      </c>
      <c r="AM215" s="168" t="e">
        <f ca="1">INDEX('4_RatesSplit'!BH:BH,MATCH($A215,'4_RatesSplit'!$A:$A,0))</f>
        <v>#REF!</v>
      </c>
      <c r="AN215" s="198" t="e">
        <f ca="1">INDEX('4_RatesSplit'!BI:BI,MATCH($A215,'4_RatesSplit'!$A:$A,0))</f>
        <v>#REF!</v>
      </c>
      <c r="AO215" s="114"/>
      <c r="AP215" s="167" t="e">
        <f t="shared" ca="1" si="728"/>
        <v>#REF!</v>
      </c>
      <c r="AQ215" s="167" t="e">
        <f t="shared" ca="1" si="729"/>
        <v>#REF!</v>
      </c>
      <c r="AR215" s="167" t="e">
        <f t="shared" ca="1" si="730"/>
        <v>#REF!</v>
      </c>
      <c r="AS215" s="167" t="e">
        <f t="shared" ca="1" si="731"/>
        <v>#REF!</v>
      </c>
      <c r="AT215" s="167" t="e">
        <f t="shared" ca="1" si="732"/>
        <v>#REF!</v>
      </c>
      <c r="AU215" s="167" t="e">
        <f t="shared" ca="1" si="733"/>
        <v>#REF!</v>
      </c>
      <c r="AV215" s="167" t="e">
        <f t="shared" ca="1" si="734"/>
        <v>#REF!</v>
      </c>
      <c r="AW215" s="167" t="e">
        <f t="shared" ca="1" si="735"/>
        <v>#REF!</v>
      </c>
      <c r="AX215" s="167" t="e">
        <f t="shared" ca="1" si="736"/>
        <v>#REF!</v>
      </c>
      <c r="AY215" s="167" t="e">
        <f t="shared" ca="1" si="737"/>
        <v>#REF!</v>
      </c>
      <c r="AZ215" s="167" t="e">
        <f t="shared" ca="1" si="738"/>
        <v>#REF!</v>
      </c>
      <c r="BA215" s="167" t="e">
        <f t="shared" ca="1" si="739"/>
        <v>#REF!</v>
      </c>
      <c r="BB215" s="167" t="e">
        <f t="shared" ca="1" si="740"/>
        <v>#REF!</v>
      </c>
      <c r="BC215" s="167" t="e">
        <f t="shared" ca="1" si="741"/>
        <v>#REF!</v>
      </c>
      <c r="BD215" s="167" t="e">
        <f t="shared" ca="1" si="742"/>
        <v>#REF!</v>
      </c>
      <c r="BE215" s="167" t="e">
        <f t="shared" ca="1" si="743"/>
        <v>#REF!</v>
      </c>
      <c r="BF215" s="18"/>
      <c r="BG215" s="168">
        <f>INDEX('2_Needs'!$F:$F,MATCH($A215,'2_Needs'!$A:$A,0))</f>
        <v>2.8824650389255527E-3</v>
      </c>
      <c r="BH215" s="114"/>
      <c r="BI215" s="167">
        <f t="shared" ref="BI215:BX215" si="819">IF(BI$3="reset",$BG215*BI$6,BH215*(1+$C$4))</f>
        <v>0</v>
      </c>
      <c r="BJ215" s="167">
        <f t="shared" si="819"/>
        <v>0</v>
      </c>
      <c r="BK215" s="167">
        <f t="shared" si="819"/>
        <v>0</v>
      </c>
      <c r="BL215" s="167">
        <f t="shared" si="819"/>
        <v>0</v>
      </c>
      <c r="BM215" s="167">
        <f t="shared" si="819"/>
        <v>0</v>
      </c>
      <c r="BN215" s="167">
        <f t="shared" si="819"/>
        <v>0</v>
      </c>
      <c r="BO215" s="167">
        <f t="shared" si="819"/>
        <v>0</v>
      </c>
      <c r="BP215" s="167">
        <f t="shared" si="819"/>
        <v>0</v>
      </c>
      <c r="BQ215" s="167">
        <f t="shared" si="819"/>
        <v>0</v>
      </c>
      <c r="BR215" s="167">
        <f t="shared" si="819"/>
        <v>0</v>
      </c>
      <c r="BS215" s="167">
        <f t="shared" si="819"/>
        <v>0</v>
      </c>
      <c r="BT215" s="167">
        <f t="shared" si="819"/>
        <v>0</v>
      </c>
      <c r="BU215" s="167">
        <f t="shared" si="819"/>
        <v>0</v>
      </c>
      <c r="BV215" s="167">
        <f t="shared" si="819"/>
        <v>0</v>
      </c>
      <c r="BW215" s="167">
        <f t="shared" si="819"/>
        <v>0</v>
      </c>
      <c r="BX215" s="167">
        <f t="shared" si="819"/>
        <v>0</v>
      </c>
      <c r="BZ215" s="167" t="e">
        <f t="shared" ca="1" si="662"/>
        <v>#REF!</v>
      </c>
      <c r="CA215" s="167" t="e">
        <f t="shared" ca="1" si="663"/>
        <v>#REF!</v>
      </c>
      <c r="CB215" s="167" t="e">
        <f t="shared" ca="1" si="664"/>
        <v>#REF!</v>
      </c>
      <c r="CC215" s="167" t="e">
        <f t="shared" ca="1" si="665"/>
        <v>#REF!</v>
      </c>
      <c r="CD215" s="167" t="e">
        <f t="shared" ca="1" si="666"/>
        <v>#REF!</v>
      </c>
      <c r="CE215" s="167" t="e">
        <f t="shared" ca="1" si="667"/>
        <v>#REF!</v>
      </c>
      <c r="CF215" s="167" t="e">
        <f t="shared" ca="1" si="668"/>
        <v>#REF!</v>
      </c>
      <c r="CG215" s="167" t="e">
        <f t="shared" ca="1" si="669"/>
        <v>#REF!</v>
      </c>
      <c r="CH215" s="167" t="e">
        <f t="shared" ca="1" si="670"/>
        <v>#REF!</v>
      </c>
      <c r="CI215" s="167" t="e">
        <f t="shared" ca="1" si="671"/>
        <v>#REF!</v>
      </c>
      <c r="CJ215" s="167" t="e">
        <f t="shared" ca="1" si="672"/>
        <v>#REF!</v>
      </c>
      <c r="CK215" s="167" t="e">
        <f t="shared" ca="1" si="673"/>
        <v>#REF!</v>
      </c>
      <c r="CL215" s="167" t="e">
        <f t="shared" ca="1" si="674"/>
        <v>#REF!</v>
      </c>
      <c r="CM215" s="167" t="e">
        <f t="shared" ca="1" si="675"/>
        <v>#REF!</v>
      </c>
      <c r="CN215" s="167" t="e">
        <f t="shared" ca="1" si="676"/>
        <v>#REF!</v>
      </c>
      <c r="CO215" s="167" t="e">
        <f t="shared" ca="1" si="677"/>
        <v>#REF!</v>
      </c>
      <c r="CQ215" s="167" t="e">
        <f t="shared" ca="1" si="678"/>
        <v>#REF!</v>
      </c>
      <c r="CR215" s="167" t="e">
        <f t="shared" ca="1" si="679"/>
        <v>#REF!</v>
      </c>
      <c r="CS215" s="167" t="e">
        <f t="shared" ca="1" si="680"/>
        <v>#REF!</v>
      </c>
      <c r="CT215" s="167" t="e">
        <f t="shared" ca="1" si="681"/>
        <v>#REF!</v>
      </c>
      <c r="CU215" s="167" t="e">
        <f t="shared" ca="1" si="682"/>
        <v>#REF!</v>
      </c>
      <c r="CV215" s="167" t="e">
        <f t="shared" ca="1" si="683"/>
        <v>#REF!</v>
      </c>
      <c r="CW215" s="167" t="e">
        <f t="shared" ca="1" si="684"/>
        <v>#REF!</v>
      </c>
      <c r="CX215" s="167" t="e">
        <f t="shared" ca="1" si="685"/>
        <v>#REF!</v>
      </c>
      <c r="CY215" s="167" t="e">
        <f t="shared" ca="1" si="686"/>
        <v>#REF!</v>
      </c>
      <c r="CZ215" s="167" t="e">
        <f t="shared" ca="1" si="687"/>
        <v>#REF!</v>
      </c>
      <c r="DA215" s="167" t="e">
        <f t="shared" ca="1" si="688"/>
        <v>#REF!</v>
      </c>
      <c r="DB215" s="167" t="e">
        <f t="shared" ca="1" si="689"/>
        <v>#REF!</v>
      </c>
      <c r="DC215" s="167" t="e">
        <f t="shared" ca="1" si="690"/>
        <v>#REF!</v>
      </c>
      <c r="DD215" s="167" t="e">
        <f t="shared" ca="1" si="691"/>
        <v>#REF!</v>
      </c>
      <c r="DE215" s="167" t="e">
        <f t="shared" ca="1" si="692"/>
        <v>#REF!</v>
      </c>
      <c r="DF215" s="167" t="e">
        <f t="shared" ca="1" si="693"/>
        <v>#REF!</v>
      </c>
      <c r="DH215" s="167">
        <f t="shared" si="694"/>
        <v>0</v>
      </c>
      <c r="DI215" s="167">
        <f t="shared" si="695"/>
        <v>0</v>
      </c>
      <c r="DJ215" s="167">
        <f t="shared" si="696"/>
        <v>0</v>
      </c>
      <c r="DK215" s="167">
        <f t="shared" si="697"/>
        <v>0</v>
      </c>
      <c r="DL215" s="167">
        <f t="shared" si="698"/>
        <v>0</v>
      </c>
      <c r="DM215" s="167">
        <f t="shared" si="699"/>
        <v>0</v>
      </c>
      <c r="DN215" s="167">
        <f t="shared" si="700"/>
        <v>0</v>
      </c>
      <c r="DO215" s="167">
        <f t="shared" si="701"/>
        <v>0</v>
      </c>
      <c r="DP215" s="167">
        <f t="shared" si="702"/>
        <v>0</v>
      </c>
      <c r="DQ215" s="167">
        <f t="shared" si="703"/>
        <v>0</v>
      </c>
      <c r="DR215" s="167">
        <f t="shared" si="704"/>
        <v>0</v>
      </c>
      <c r="DS215" s="167">
        <f t="shared" si="705"/>
        <v>0</v>
      </c>
      <c r="DT215" s="167">
        <f t="shared" si="706"/>
        <v>0</v>
      </c>
      <c r="DU215" s="167">
        <f t="shared" si="707"/>
        <v>0</v>
      </c>
      <c r="DV215" s="167">
        <f t="shared" si="708"/>
        <v>0</v>
      </c>
      <c r="DW215" s="167">
        <f t="shared" si="709"/>
        <v>0</v>
      </c>
      <c r="DY215" s="167" t="e">
        <f t="shared" ca="1" si="745"/>
        <v>#REF!</v>
      </c>
      <c r="DZ215" s="167" t="e">
        <f t="shared" ca="1" si="746"/>
        <v>#REF!</v>
      </c>
      <c r="EA215" s="167" t="e">
        <f t="shared" ca="1" si="747"/>
        <v>#REF!</v>
      </c>
      <c r="EB215" s="167" t="e">
        <f t="shared" ca="1" si="748"/>
        <v>#REF!</v>
      </c>
      <c r="EC215" s="167" t="e">
        <f t="shared" ca="1" si="749"/>
        <v>#REF!</v>
      </c>
      <c r="ED215" s="167" t="e">
        <f t="shared" ca="1" si="750"/>
        <v>#REF!</v>
      </c>
      <c r="EE215" s="167" t="e">
        <f t="shared" ca="1" si="751"/>
        <v>#REF!</v>
      </c>
      <c r="EF215" s="167" t="e">
        <f t="shared" ca="1" si="752"/>
        <v>#REF!</v>
      </c>
      <c r="EG215" s="167" t="e">
        <f t="shared" ca="1" si="753"/>
        <v>#REF!</v>
      </c>
      <c r="EH215" s="167" t="e">
        <f t="shared" ca="1" si="754"/>
        <v>#REF!</v>
      </c>
      <c r="EI215" s="167" t="e">
        <f t="shared" ca="1" si="755"/>
        <v>#REF!</v>
      </c>
      <c r="EJ215" s="167" t="e">
        <f t="shared" ca="1" si="756"/>
        <v>#REF!</v>
      </c>
      <c r="EK215" s="167" t="e">
        <f t="shared" ca="1" si="757"/>
        <v>#REF!</v>
      </c>
      <c r="EL215" s="167" t="e">
        <f t="shared" ca="1" si="758"/>
        <v>#REF!</v>
      </c>
      <c r="EM215" s="167" t="e">
        <f t="shared" ca="1" si="759"/>
        <v>#REF!</v>
      </c>
      <c r="EN215" s="167" t="e">
        <f t="shared" ca="1" si="760"/>
        <v>#REF!</v>
      </c>
      <c r="EP215" s="167">
        <f t="shared" si="761"/>
        <v>0</v>
      </c>
      <c r="EQ215" s="167">
        <f t="shared" si="762"/>
        <v>0</v>
      </c>
      <c r="ER215" s="167">
        <f t="shared" si="763"/>
        <v>0</v>
      </c>
      <c r="ES215" s="167">
        <f t="shared" si="764"/>
        <v>0</v>
      </c>
      <c r="ET215" s="167">
        <f t="shared" si="765"/>
        <v>0</v>
      </c>
      <c r="EU215" s="167">
        <f t="shared" si="766"/>
        <v>0</v>
      </c>
      <c r="EV215" s="167">
        <f t="shared" si="767"/>
        <v>0</v>
      </c>
      <c r="EW215" s="167">
        <f t="shared" si="768"/>
        <v>0</v>
      </c>
      <c r="EX215" s="167">
        <f t="shared" si="769"/>
        <v>0</v>
      </c>
      <c r="EY215" s="167">
        <f t="shared" si="770"/>
        <v>0</v>
      </c>
      <c r="EZ215" s="167">
        <f t="shared" si="771"/>
        <v>0</v>
      </c>
      <c r="FA215" s="167">
        <f t="shared" si="772"/>
        <v>0</v>
      </c>
      <c r="FB215" s="167">
        <f t="shared" si="773"/>
        <v>0</v>
      </c>
      <c r="FC215" s="167">
        <f t="shared" si="774"/>
        <v>0</v>
      </c>
      <c r="FD215" s="167">
        <f t="shared" si="775"/>
        <v>0</v>
      </c>
      <c r="FE215" s="167">
        <f t="shared" si="776"/>
        <v>0</v>
      </c>
      <c r="FG215" s="167">
        <f t="shared" si="777"/>
        <v>0</v>
      </c>
      <c r="FH215" s="167">
        <f t="shared" si="778"/>
        <v>0</v>
      </c>
      <c r="FI215" s="167">
        <f t="shared" si="779"/>
        <v>0</v>
      </c>
      <c r="FJ215" s="167">
        <f t="shared" si="780"/>
        <v>0</v>
      </c>
      <c r="FK215" s="167">
        <f t="shared" si="781"/>
        <v>0</v>
      </c>
      <c r="FL215" s="167">
        <f t="shared" si="782"/>
        <v>0</v>
      </c>
      <c r="FM215" s="167">
        <f t="shared" si="783"/>
        <v>0</v>
      </c>
      <c r="FN215" s="167">
        <f t="shared" si="784"/>
        <v>0</v>
      </c>
      <c r="FO215" s="167">
        <f t="shared" si="785"/>
        <v>0</v>
      </c>
      <c r="FP215" s="167">
        <f t="shared" si="786"/>
        <v>0</v>
      </c>
      <c r="FQ215" s="167">
        <f t="shared" si="787"/>
        <v>0</v>
      </c>
      <c r="FR215" s="167">
        <f t="shared" si="788"/>
        <v>0</v>
      </c>
      <c r="FS215" s="167">
        <f t="shared" si="789"/>
        <v>0</v>
      </c>
      <c r="FT215" s="167">
        <f t="shared" si="790"/>
        <v>0</v>
      </c>
      <c r="FU215" s="167">
        <f t="shared" si="791"/>
        <v>0</v>
      </c>
      <c r="FV215" s="167">
        <f t="shared" si="792"/>
        <v>0</v>
      </c>
      <c r="FX215" s="167">
        <f t="shared" si="793"/>
        <v>0</v>
      </c>
      <c r="FY215" s="167">
        <f t="shared" si="794"/>
        <v>0</v>
      </c>
      <c r="FZ215" s="167">
        <f t="shared" si="795"/>
        <v>0</v>
      </c>
      <c r="GA215" s="167">
        <f t="shared" si="796"/>
        <v>0</v>
      </c>
      <c r="GB215" s="167">
        <f t="shared" si="797"/>
        <v>0</v>
      </c>
      <c r="GC215" s="167">
        <f t="shared" si="798"/>
        <v>0</v>
      </c>
      <c r="GD215" s="167">
        <f t="shared" si="799"/>
        <v>0</v>
      </c>
      <c r="GE215" s="167">
        <f t="shared" si="800"/>
        <v>0</v>
      </c>
      <c r="GF215" s="167">
        <f t="shared" si="801"/>
        <v>0</v>
      </c>
      <c r="GG215" s="167">
        <f t="shared" si="802"/>
        <v>0</v>
      </c>
      <c r="GH215" s="167">
        <f t="shared" si="803"/>
        <v>0</v>
      </c>
      <c r="GI215" s="167">
        <f t="shared" si="804"/>
        <v>0</v>
      </c>
      <c r="GJ215" s="167">
        <f t="shared" si="805"/>
        <v>0</v>
      </c>
      <c r="GK215" s="167">
        <f t="shared" si="806"/>
        <v>0</v>
      </c>
      <c r="GL215" s="167">
        <f t="shared" si="807"/>
        <v>0</v>
      </c>
      <c r="GM215" s="167">
        <f t="shared" si="808"/>
        <v>0</v>
      </c>
      <c r="GO215" s="167" t="e">
        <f t="shared" ca="1" si="643"/>
        <v>#REF!</v>
      </c>
      <c r="GP215" s="167" t="e">
        <f t="shared" ca="1" si="817"/>
        <v>#REF!</v>
      </c>
      <c r="GQ215" s="167" t="e">
        <f t="shared" ca="1" si="817"/>
        <v>#REF!</v>
      </c>
      <c r="GR215" s="167" t="e">
        <f t="shared" ca="1" si="817"/>
        <v>#REF!</v>
      </c>
      <c r="GS215" s="167" t="e">
        <f t="shared" ca="1" si="817"/>
        <v>#REF!</v>
      </c>
      <c r="GT215" s="167" t="e">
        <f t="shared" ca="1" si="817"/>
        <v>#REF!</v>
      </c>
      <c r="GU215" s="167" t="e">
        <f t="shared" ca="1" si="817"/>
        <v>#REF!</v>
      </c>
      <c r="GV215" s="167" t="e">
        <f t="shared" ca="1" si="817"/>
        <v>#REF!</v>
      </c>
      <c r="GW215" s="167" t="e">
        <f t="shared" ca="1" si="817"/>
        <v>#REF!</v>
      </c>
      <c r="GX215" s="167" t="e">
        <f t="shared" ca="1" si="817"/>
        <v>#REF!</v>
      </c>
      <c r="GY215" s="167" t="e">
        <f t="shared" ca="1" si="817"/>
        <v>#REF!</v>
      </c>
      <c r="GZ215" s="167" t="e">
        <f t="shared" ca="1" si="817"/>
        <v>#REF!</v>
      </c>
      <c r="HA215" s="167" t="e">
        <f t="shared" ca="1" si="817"/>
        <v>#REF!</v>
      </c>
      <c r="HB215" s="167" t="e">
        <f t="shared" ca="1" si="817"/>
        <v>#REF!</v>
      </c>
      <c r="HC215" s="167" t="e">
        <f t="shared" ca="1" si="817"/>
        <v>#REF!</v>
      </c>
      <c r="HD215" s="167" t="e">
        <f t="shared" ca="1" si="817"/>
        <v>#REF!</v>
      </c>
      <c r="HF215" s="167" t="e">
        <f t="shared" ca="1" si="710"/>
        <v>#REF!</v>
      </c>
      <c r="HG215" s="167" t="e">
        <f t="shared" ca="1" si="711"/>
        <v>#REF!</v>
      </c>
      <c r="HH215" s="167" t="e">
        <f t="shared" ca="1" si="712"/>
        <v>#REF!</v>
      </c>
      <c r="HI215" s="167" t="e">
        <f t="shared" ca="1" si="713"/>
        <v>#REF!</v>
      </c>
      <c r="HJ215" s="167" t="e">
        <f t="shared" ca="1" si="714"/>
        <v>#REF!</v>
      </c>
      <c r="HK215" s="167" t="e">
        <f t="shared" ca="1" si="715"/>
        <v>#REF!</v>
      </c>
      <c r="HL215" s="167" t="e">
        <f t="shared" ca="1" si="716"/>
        <v>#REF!</v>
      </c>
      <c r="HM215" s="167" t="e">
        <f t="shared" ca="1" si="717"/>
        <v>#REF!</v>
      </c>
      <c r="HN215" s="167" t="e">
        <f t="shared" ca="1" si="718"/>
        <v>#REF!</v>
      </c>
      <c r="HO215" s="167" t="e">
        <f t="shared" ca="1" si="719"/>
        <v>#REF!</v>
      </c>
      <c r="HP215" s="167" t="e">
        <f t="shared" ca="1" si="720"/>
        <v>#REF!</v>
      </c>
      <c r="HQ215" s="167" t="e">
        <f t="shared" ca="1" si="721"/>
        <v>#REF!</v>
      </c>
      <c r="HR215" s="167" t="e">
        <f t="shared" ca="1" si="722"/>
        <v>#REF!</v>
      </c>
      <c r="HS215" s="167" t="e">
        <f t="shared" ca="1" si="723"/>
        <v>#REF!</v>
      </c>
      <c r="HT215" s="167" t="e">
        <f t="shared" ca="1" si="724"/>
        <v>#REF!</v>
      </c>
      <c r="HU215" s="167" t="e">
        <f t="shared" ca="1" si="725"/>
        <v>#REF!</v>
      </c>
      <c r="HW215" s="167" t="e">
        <f t="shared" ca="1" si="726"/>
        <v>#REF!</v>
      </c>
      <c r="HX215" s="167">
        <f t="shared" si="727"/>
        <v>0</v>
      </c>
      <c r="HY215" s="167" t="e">
        <f t="shared" ca="1" si="809"/>
        <v>#REF!</v>
      </c>
      <c r="HZ215" s="219" t="e">
        <f t="shared" ca="1" si="810"/>
        <v>#REF!</v>
      </c>
    </row>
    <row r="216" spans="1:234" s="48" customFormat="1">
      <c r="A216" s="3" t="s">
        <v>422</v>
      </c>
      <c r="B216" s="202" t="str">
        <f>INDEX('Ref1'!$E:$E,MATCH(A216,'Ref1'!$A:$A,0))</f>
        <v>Mid Devon</v>
      </c>
      <c r="C216" s="42" t="str">
        <f>INDEX(Data1!B:B,MATCH(A216,Data1!A:A,0))</f>
        <v>SD</v>
      </c>
      <c r="D216" s="253" t="str">
        <f>INDEX(Data1!C:C,MATCH(A216,Data1!A:A,0))</f>
        <v>SW</v>
      </c>
      <c r="E216" s="200" t="str">
        <f>IF($C$6="No","No",IF(COUNTIF(Inputs!$K$359:$K$398,$A216)&gt;0,"Yes","No"))</f>
        <v>No</v>
      </c>
      <c r="F216" s="404"/>
      <c r="G216" s="62">
        <f>INDEX('4_RatesSplit'!K:K,MATCH($A216,'4_RatesSplit'!$A:$A,0))</f>
        <v>0</v>
      </c>
      <c r="H216" s="171">
        <f>INDEX('4_RatesSplit'!L:L,MATCH($A216,'4_RatesSplit'!$A:$A,0))</f>
        <v>0</v>
      </c>
      <c r="I216" s="167">
        <f>INDEX('4_RatesSplit'!M:M,MATCH($A216,'4_RatesSplit'!$A:$A,0))</f>
        <v>0</v>
      </c>
      <c r="J216" s="167">
        <f>INDEX('4_RatesSplit'!N:N,MATCH($A216,'4_RatesSplit'!$A:$A,0))</f>
        <v>0</v>
      </c>
      <c r="K216" s="167">
        <f>INDEX('4_RatesSplit'!O:O,MATCH($A216,'4_RatesSplit'!$A:$A,0))</f>
        <v>0</v>
      </c>
      <c r="L216" s="167">
        <f>INDEX('4_RatesSplit'!P:P,MATCH($A216,'4_RatesSplit'!$A:$A,0))</f>
        <v>0</v>
      </c>
      <c r="M216" s="167">
        <f>INDEX('4_RatesSplit'!Q:Q,MATCH($A216,'4_RatesSplit'!$A:$A,0))</f>
        <v>0</v>
      </c>
      <c r="N216" s="167">
        <f>INDEX('4_RatesSplit'!R:R,MATCH($A216,'4_RatesSplit'!$A:$A,0))</f>
        <v>0</v>
      </c>
      <c r="O216" s="167">
        <f>INDEX('4_RatesSplit'!S:S,MATCH($A216,'4_RatesSplit'!$A:$A,0))</f>
        <v>0</v>
      </c>
      <c r="P216" s="167">
        <f>INDEX('4_RatesSplit'!T:T,MATCH($A216,'4_RatesSplit'!$A:$A,0))</f>
        <v>0</v>
      </c>
      <c r="Q216" s="167">
        <f>INDEX('4_RatesSplit'!U:U,MATCH($A216,'4_RatesSplit'!$A:$A,0))</f>
        <v>0</v>
      </c>
      <c r="R216" s="167">
        <f>INDEX('4_RatesSplit'!V:V,MATCH($A216,'4_RatesSplit'!$A:$A,0))</f>
        <v>0</v>
      </c>
      <c r="S216" s="167">
        <f>INDEX('4_RatesSplit'!W:W,MATCH($A216,'4_RatesSplit'!$A:$A,0))</f>
        <v>0</v>
      </c>
      <c r="T216" s="167">
        <f>INDEX('4_RatesSplit'!X:X,MATCH($A216,'4_RatesSplit'!$A:$A,0))</f>
        <v>0</v>
      </c>
      <c r="U216" s="167">
        <f>INDEX('4_RatesSplit'!Y:Y,MATCH($A216,'4_RatesSplit'!$A:$A,0))</f>
        <v>0</v>
      </c>
      <c r="V216" s="167">
        <f>INDEX('4_RatesSplit'!Z:Z,MATCH($A216,'4_RatesSplit'!$A:$A,0))</f>
        <v>0</v>
      </c>
      <c r="W216" s="167">
        <f>INDEX('4_RatesSplit'!AA:AA,MATCH($A216,'4_RatesSplit'!$A:$A,0))</f>
        <v>0</v>
      </c>
      <c r="X216" s="18"/>
      <c r="Y216" s="168" t="e">
        <f ca="1">INDEX('4_RatesSplit'!AT:AT,MATCH($A216,'4_RatesSplit'!$A:$A,0))</f>
        <v>#REF!</v>
      </c>
      <c r="Z216" s="168" t="e">
        <f ca="1">INDEX('4_RatesSplit'!AU:AU,MATCH($A216,'4_RatesSplit'!$A:$A,0))</f>
        <v>#REF!</v>
      </c>
      <c r="AA216" s="168" t="e">
        <f ca="1">INDEX('4_RatesSplit'!AV:AV,MATCH($A216,'4_RatesSplit'!$A:$A,0))</f>
        <v>#REF!</v>
      </c>
      <c r="AB216" s="168" t="e">
        <f ca="1">INDEX('4_RatesSplit'!AW:AW,MATCH($A216,'4_RatesSplit'!$A:$A,0))</f>
        <v>#REF!</v>
      </c>
      <c r="AC216" s="168" t="e">
        <f ca="1">INDEX('4_RatesSplit'!AX:AX,MATCH($A216,'4_RatesSplit'!$A:$A,0))</f>
        <v>#REF!</v>
      </c>
      <c r="AD216" s="168" t="e">
        <f ca="1">INDEX('4_RatesSplit'!AY:AY,MATCH($A216,'4_RatesSplit'!$A:$A,0))</f>
        <v>#REF!</v>
      </c>
      <c r="AE216" s="168" t="e">
        <f ca="1">INDEX('4_RatesSplit'!AZ:AZ,MATCH($A216,'4_RatesSplit'!$A:$A,0))</f>
        <v>#REF!</v>
      </c>
      <c r="AF216" s="168" t="e">
        <f ca="1">INDEX('4_RatesSplit'!BA:BA,MATCH($A216,'4_RatesSplit'!$A:$A,0))</f>
        <v>#REF!</v>
      </c>
      <c r="AG216" s="168" t="e">
        <f ca="1">INDEX('4_RatesSplit'!BB:BB,MATCH($A216,'4_RatesSplit'!$A:$A,0))</f>
        <v>#REF!</v>
      </c>
      <c r="AH216" s="168" t="e">
        <f ca="1">INDEX('4_RatesSplit'!BC:BC,MATCH($A216,'4_RatesSplit'!$A:$A,0))</f>
        <v>#REF!</v>
      </c>
      <c r="AI216" s="168" t="e">
        <f ca="1">INDEX('4_RatesSplit'!BD:BD,MATCH($A216,'4_RatesSplit'!$A:$A,0))</f>
        <v>#REF!</v>
      </c>
      <c r="AJ216" s="168" t="e">
        <f ca="1">INDEX('4_RatesSplit'!BE:BE,MATCH($A216,'4_RatesSplit'!$A:$A,0))</f>
        <v>#REF!</v>
      </c>
      <c r="AK216" s="168" t="e">
        <f ca="1">INDEX('4_RatesSplit'!BF:BF,MATCH($A216,'4_RatesSplit'!$A:$A,0))</f>
        <v>#REF!</v>
      </c>
      <c r="AL216" s="168" t="e">
        <f ca="1">INDEX('4_RatesSplit'!BG:BG,MATCH($A216,'4_RatesSplit'!$A:$A,0))</f>
        <v>#REF!</v>
      </c>
      <c r="AM216" s="168" t="e">
        <f ca="1">INDEX('4_RatesSplit'!BH:BH,MATCH($A216,'4_RatesSplit'!$A:$A,0))</f>
        <v>#REF!</v>
      </c>
      <c r="AN216" s="198" t="e">
        <f ca="1">INDEX('4_RatesSplit'!BI:BI,MATCH($A216,'4_RatesSplit'!$A:$A,0))</f>
        <v>#REF!</v>
      </c>
      <c r="AO216" s="114"/>
      <c r="AP216" s="167" t="e">
        <f t="shared" ca="1" si="728"/>
        <v>#REF!</v>
      </c>
      <c r="AQ216" s="167" t="e">
        <f t="shared" ca="1" si="729"/>
        <v>#REF!</v>
      </c>
      <c r="AR216" s="167" t="e">
        <f t="shared" ca="1" si="730"/>
        <v>#REF!</v>
      </c>
      <c r="AS216" s="167" t="e">
        <f t="shared" ca="1" si="731"/>
        <v>#REF!</v>
      </c>
      <c r="AT216" s="167" t="e">
        <f t="shared" ca="1" si="732"/>
        <v>#REF!</v>
      </c>
      <c r="AU216" s="167" t="e">
        <f t="shared" ca="1" si="733"/>
        <v>#REF!</v>
      </c>
      <c r="AV216" s="167" t="e">
        <f t="shared" ca="1" si="734"/>
        <v>#REF!</v>
      </c>
      <c r="AW216" s="167" t="e">
        <f t="shared" ca="1" si="735"/>
        <v>#REF!</v>
      </c>
      <c r="AX216" s="167" t="e">
        <f t="shared" ca="1" si="736"/>
        <v>#REF!</v>
      </c>
      <c r="AY216" s="167" t="e">
        <f t="shared" ca="1" si="737"/>
        <v>#REF!</v>
      </c>
      <c r="AZ216" s="167" t="e">
        <f t="shared" ca="1" si="738"/>
        <v>#REF!</v>
      </c>
      <c r="BA216" s="167" t="e">
        <f t="shared" ca="1" si="739"/>
        <v>#REF!</v>
      </c>
      <c r="BB216" s="167" t="e">
        <f t="shared" ca="1" si="740"/>
        <v>#REF!</v>
      </c>
      <c r="BC216" s="167" t="e">
        <f t="shared" ca="1" si="741"/>
        <v>#REF!</v>
      </c>
      <c r="BD216" s="167" t="e">
        <f t="shared" ca="1" si="742"/>
        <v>#REF!</v>
      </c>
      <c r="BE216" s="167" t="e">
        <f t="shared" ca="1" si="743"/>
        <v>#REF!</v>
      </c>
      <c r="BF216" s="18"/>
      <c r="BG216" s="168">
        <f>INDEX('2_Needs'!$F:$F,MATCH($A216,'2_Needs'!$A:$A,0))</f>
        <v>1.7739102395863618E-4</v>
      </c>
      <c r="BH216" s="114"/>
      <c r="BI216" s="167">
        <f t="shared" ref="BI216:BX216" si="820">IF(BI$3="reset",$BG216*BI$6,BH216*(1+$C$4))</f>
        <v>0</v>
      </c>
      <c r="BJ216" s="167">
        <f t="shared" si="820"/>
        <v>0</v>
      </c>
      <c r="BK216" s="167">
        <f t="shared" si="820"/>
        <v>0</v>
      </c>
      <c r="BL216" s="167">
        <f t="shared" si="820"/>
        <v>0</v>
      </c>
      <c r="BM216" s="167">
        <f t="shared" si="820"/>
        <v>0</v>
      </c>
      <c r="BN216" s="167">
        <f t="shared" si="820"/>
        <v>0</v>
      </c>
      <c r="BO216" s="167">
        <f t="shared" si="820"/>
        <v>0</v>
      </c>
      <c r="BP216" s="167">
        <f t="shared" si="820"/>
        <v>0</v>
      </c>
      <c r="BQ216" s="167">
        <f t="shared" si="820"/>
        <v>0</v>
      </c>
      <c r="BR216" s="167">
        <f t="shared" si="820"/>
        <v>0</v>
      </c>
      <c r="BS216" s="167">
        <f t="shared" si="820"/>
        <v>0</v>
      </c>
      <c r="BT216" s="167">
        <f t="shared" si="820"/>
        <v>0</v>
      </c>
      <c r="BU216" s="167">
        <f t="shared" si="820"/>
        <v>0</v>
      </c>
      <c r="BV216" s="167">
        <f t="shared" si="820"/>
        <v>0</v>
      </c>
      <c r="BW216" s="167">
        <f t="shared" si="820"/>
        <v>0</v>
      </c>
      <c r="BX216" s="167">
        <f t="shared" si="820"/>
        <v>0</v>
      </c>
      <c r="BZ216" s="167" t="e">
        <f t="shared" ca="1" si="662"/>
        <v>#REF!</v>
      </c>
      <c r="CA216" s="167" t="e">
        <f t="shared" ca="1" si="663"/>
        <v>#REF!</v>
      </c>
      <c r="CB216" s="167" t="e">
        <f t="shared" ca="1" si="664"/>
        <v>#REF!</v>
      </c>
      <c r="CC216" s="167" t="e">
        <f t="shared" ca="1" si="665"/>
        <v>#REF!</v>
      </c>
      <c r="CD216" s="167" t="e">
        <f t="shared" ca="1" si="666"/>
        <v>#REF!</v>
      </c>
      <c r="CE216" s="167" t="e">
        <f t="shared" ca="1" si="667"/>
        <v>#REF!</v>
      </c>
      <c r="CF216" s="167" t="e">
        <f t="shared" ca="1" si="668"/>
        <v>#REF!</v>
      </c>
      <c r="CG216" s="167" t="e">
        <f t="shared" ca="1" si="669"/>
        <v>#REF!</v>
      </c>
      <c r="CH216" s="167" t="e">
        <f t="shared" ca="1" si="670"/>
        <v>#REF!</v>
      </c>
      <c r="CI216" s="167" t="e">
        <f t="shared" ca="1" si="671"/>
        <v>#REF!</v>
      </c>
      <c r="CJ216" s="167" t="e">
        <f t="shared" ca="1" si="672"/>
        <v>#REF!</v>
      </c>
      <c r="CK216" s="167" t="e">
        <f t="shared" ca="1" si="673"/>
        <v>#REF!</v>
      </c>
      <c r="CL216" s="167" t="e">
        <f t="shared" ca="1" si="674"/>
        <v>#REF!</v>
      </c>
      <c r="CM216" s="167" t="e">
        <f t="shared" ca="1" si="675"/>
        <v>#REF!</v>
      </c>
      <c r="CN216" s="167" t="e">
        <f t="shared" ca="1" si="676"/>
        <v>#REF!</v>
      </c>
      <c r="CO216" s="167" t="e">
        <f t="shared" ca="1" si="677"/>
        <v>#REF!</v>
      </c>
      <c r="CQ216" s="167" t="e">
        <f t="shared" ca="1" si="678"/>
        <v>#REF!</v>
      </c>
      <c r="CR216" s="167" t="e">
        <f t="shared" ca="1" si="679"/>
        <v>#REF!</v>
      </c>
      <c r="CS216" s="167" t="e">
        <f t="shared" ca="1" si="680"/>
        <v>#REF!</v>
      </c>
      <c r="CT216" s="167" t="e">
        <f t="shared" ca="1" si="681"/>
        <v>#REF!</v>
      </c>
      <c r="CU216" s="167" t="e">
        <f t="shared" ca="1" si="682"/>
        <v>#REF!</v>
      </c>
      <c r="CV216" s="167" t="e">
        <f t="shared" ca="1" si="683"/>
        <v>#REF!</v>
      </c>
      <c r="CW216" s="167" t="e">
        <f t="shared" ca="1" si="684"/>
        <v>#REF!</v>
      </c>
      <c r="CX216" s="167" t="e">
        <f t="shared" ca="1" si="685"/>
        <v>#REF!</v>
      </c>
      <c r="CY216" s="167" t="e">
        <f t="shared" ca="1" si="686"/>
        <v>#REF!</v>
      </c>
      <c r="CZ216" s="167" t="e">
        <f t="shared" ca="1" si="687"/>
        <v>#REF!</v>
      </c>
      <c r="DA216" s="167" t="e">
        <f t="shared" ca="1" si="688"/>
        <v>#REF!</v>
      </c>
      <c r="DB216" s="167" t="e">
        <f t="shared" ca="1" si="689"/>
        <v>#REF!</v>
      </c>
      <c r="DC216" s="167" t="e">
        <f t="shared" ca="1" si="690"/>
        <v>#REF!</v>
      </c>
      <c r="DD216" s="167" t="e">
        <f t="shared" ca="1" si="691"/>
        <v>#REF!</v>
      </c>
      <c r="DE216" s="167" t="e">
        <f t="shared" ca="1" si="692"/>
        <v>#REF!</v>
      </c>
      <c r="DF216" s="167" t="e">
        <f t="shared" ca="1" si="693"/>
        <v>#REF!</v>
      </c>
      <c r="DH216" s="167">
        <f t="shared" si="694"/>
        <v>0</v>
      </c>
      <c r="DI216" s="167">
        <f t="shared" si="695"/>
        <v>0</v>
      </c>
      <c r="DJ216" s="167">
        <f t="shared" si="696"/>
        <v>0</v>
      </c>
      <c r="DK216" s="167">
        <f t="shared" si="697"/>
        <v>0</v>
      </c>
      <c r="DL216" s="167">
        <f t="shared" si="698"/>
        <v>0</v>
      </c>
      <c r="DM216" s="167">
        <f t="shared" si="699"/>
        <v>0</v>
      </c>
      <c r="DN216" s="167">
        <f t="shared" si="700"/>
        <v>0</v>
      </c>
      <c r="DO216" s="167">
        <f t="shared" si="701"/>
        <v>0</v>
      </c>
      <c r="DP216" s="167">
        <f t="shared" si="702"/>
        <v>0</v>
      </c>
      <c r="DQ216" s="167">
        <f t="shared" si="703"/>
        <v>0</v>
      </c>
      <c r="DR216" s="167">
        <f t="shared" si="704"/>
        <v>0</v>
      </c>
      <c r="DS216" s="167">
        <f t="shared" si="705"/>
        <v>0</v>
      </c>
      <c r="DT216" s="167">
        <f t="shared" si="706"/>
        <v>0</v>
      </c>
      <c r="DU216" s="167">
        <f t="shared" si="707"/>
        <v>0</v>
      </c>
      <c r="DV216" s="167">
        <f t="shared" si="708"/>
        <v>0</v>
      </c>
      <c r="DW216" s="167">
        <f t="shared" si="709"/>
        <v>0</v>
      </c>
      <c r="DY216" s="167" t="e">
        <f t="shared" ca="1" si="745"/>
        <v>#REF!</v>
      </c>
      <c r="DZ216" s="167" t="e">
        <f t="shared" ca="1" si="746"/>
        <v>#REF!</v>
      </c>
      <c r="EA216" s="167" t="e">
        <f t="shared" ca="1" si="747"/>
        <v>#REF!</v>
      </c>
      <c r="EB216" s="167" t="e">
        <f t="shared" ca="1" si="748"/>
        <v>#REF!</v>
      </c>
      <c r="EC216" s="167" t="e">
        <f t="shared" ca="1" si="749"/>
        <v>#REF!</v>
      </c>
      <c r="ED216" s="167" t="e">
        <f t="shared" ca="1" si="750"/>
        <v>#REF!</v>
      </c>
      <c r="EE216" s="167" t="e">
        <f t="shared" ca="1" si="751"/>
        <v>#REF!</v>
      </c>
      <c r="EF216" s="167" t="e">
        <f t="shared" ca="1" si="752"/>
        <v>#REF!</v>
      </c>
      <c r="EG216" s="167" t="e">
        <f t="shared" ca="1" si="753"/>
        <v>#REF!</v>
      </c>
      <c r="EH216" s="167" t="e">
        <f t="shared" ca="1" si="754"/>
        <v>#REF!</v>
      </c>
      <c r="EI216" s="167" t="e">
        <f t="shared" ca="1" si="755"/>
        <v>#REF!</v>
      </c>
      <c r="EJ216" s="167" t="e">
        <f t="shared" ca="1" si="756"/>
        <v>#REF!</v>
      </c>
      <c r="EK216" s="167" t="e">
        <f t="shared" ca="1" si="757"/>
        <v>#REF!</v>
      </c>
      <c r="EL216" s="167" t="e">
        <f t="shared" ca="1" si="758"/>
        <v>#REF!</v>
      </c>
      <c r="EM216" s="167" t="e">
        <f t="shared" ca="1" si="759"/>
        <v>#REF!</v>
      </c>
      <c r="EN216" s="167" t="e">
        <f t="shared" ca="1" si="760"/>
        <v>#REF!</v>
      </c>
      <c r="EP216" s="167">
        <f t="shared" si="761"/>
        <v>0</v>
      </c>
      <c r="EQ216" s="167">
        <f t="shared" si="762"/>
        <v>0</v>
      </c>
      <c r="ER216" s="167">
        <f t="shared" si="763"/>
        <v>0</v>
      </c>
      <c r="ES216" s="167">
        <f t="shared" si="764"/>
        <v>0</v>
      </c>
      <c r="ET216" s="167">
        <f t="shared" si="765"/>
        <v>0</v>
      </c>
      <c r="EU216" s="167">
        <f t="shared" si="766"/>
        <v>0</v>
      </c>
      <c r="EV216" s="167">
        <f t="shared" si="767"/>
        <v>0</v>
      </c>
      <c r="EW216" s="167">
        <f t="shared" si="768"/>
        <v>0</v>
      </c>
      <c r="EX216" s="167">
        <f t="shared" si="769"/>
        <v>0</v>
      </c>
      <c r="EY216" s="167">
        <f t="shared" si="770"/>
        <v>0</v>
      </c>
      <c r="EZ216" s="167">
        <f t="shared" si="771"/>
        <v>0</v>
      </c>
      <c r="FA216" s="167">
        <f t="shared" si="772"/>
        <v>0</v>
      </c>
      <c r="FB216" s="167">
        <f t="shared" si="773"/>
        <v>0</v>
      </c>
      <c r="FC216" s="167">
        <f t="shared" si="774"/>
        <v>0</v>
      </c>
      <c r="FD216" s="167">
        <f t="shared" si="775"/>
        <v>0</v>
      </c>
      <c r="FE216" s="167">
        <f t="shared" si="776"/>
        <v>0</v>
      </c>
      <c r="FG216" s="167">
        <f t="shared" si="777"/>
        <v>0</v>
      </c>
      <c r="FH216" s="167">
        <f t="shared" si="778"/>
        <v>0</v>
      </c>
      <c r="FI216" s="167">
        <f t="shared" si="779"/>
        <v>0</v>
      </c>
      <c r="FJ216" s="167">
        <f t="shared" si="780"/>
        <v>0</v>
      </c>
      <c r="FK216" s="167">
        <f t="shared" si="781"/>
        <v>0</v>
      </c>
      <c r="FL216" s="167">
        <f t="shared" si="782"/>
        <v>0</v>
      </c>
      <c r="FM216" s="167">
        <f t="shared" si="783"/>
        <v>0</v>
      </c>
      <c r="FN216" s="167">
        <f t="shared" si="784"/>
        <v>0</v>
      </c>
      <c r="FO216" s="167">
        <f t="shared" si="785"/>
        <v>0</v>
      </c>
      <c r="FP216" s="167">
        <f t="shared" si="786"/>
        <v>0</v>
      </c>
      <c r="FQ216" s="167">
        <f t="shared" si="787"/>
        <v>0</v>
      </c>
      <c r="FR216" s="167">
        <f t="shared" si="788"/>
        <v>0</v>
      </c>
      <c r="FS216" s="167">
        <f t="shared" si="789"/>
        <v>0</v>
      </c>
      <c r="FT216" s="167">
        <f t="shared" si="790"/>
        <v>0</v>
      </c>
      <c r="FU216" s="167">
        <f t="shared" si="791"/>
        <v>0</v>
      </c>
      <c r="FV216" s="167">
        <f t="shared" si="792"/>
        <v>0</v>
      </c>
      <c r="FX216" s="167">
        <f t="shared" si="793"/>
        <v>0</v>
      </c>
      <c r="FY216" s="167">
        <f t="shared" si="794"/>
        <v>0</v>
      </c>
      <c r="FZ216" s="167">
        <f t="shared" si="795"/>
        <v>0</v>
      </c>
      <c r="GA216" s="167">
        <f t="shared" si="796"/>
        <v>0</v>
      </c>
      <c r="GB216" s="167">
        <f t="shared" si="797"/>
        <v>0</v>
      </c>
      <c r="GC216" s="167">
        <f t="shared" si="798"/>
        <v>0</v>
      </c>
      <c r="GD216" s="167">
        <f t="shared" si="799"/>
        <v>0</v>
      </c>
      <c r="GE216" s="167">
        <f t="shared" si="800"/>
        <v>0</v>
      </c>
      <c r="GF216" s="167">
        <f t="shared" si="801"/>
        <v>0</v>
      </c>
      <c r="GG216" s="167">
        <f t="shared" si="802"/>
        <v>0</v>
      </c>
      <c r="GH216" s="167">
        <f t="shared" si="803"/>
        <v>0</v>
      </c>
      <c r="GI216" s="167">
        <f t="shared" si="804"/>
        <v>0</v>
      </c>
      <c r="GJ216" s="167">
        <f t="shared" si="805"/>
        <v>0</v>
      </c>
      <c r="GK216" s="167">
        <f t="shared" si="806"/>
        <v>0</v>
      </c>
      <c r="GL216" s="167">
        <f t="shared" si="807"/>
        <v>0</v>
      </c>
      <c r="GM216" s="167">
        <f t="shared" si="808"/>
        <v>0</v>
      </c>
      <c r="GO216" s="167" t="e">
        <f t="shared" ca="1" si="643"/>
        <v>#REF!</v>
      </c>
      <c r="GP216" s="167" t="e">
        <f t="shared" ca="1" si="817"/>
        <v>#REF!</v>
      </c>
      <c r="GQ216" s="167" t="e">
        <f t="shared" ca="1" si="817"/>
        <v>#REF!</v>
      </c>
      <c r="GR216" s="167" t="e">
        <f t="shared" ca="1" si="817"/>
        <v>#REF!</v>
      </c>
      <c r="GS216" s="167" t="e">
        <f t="shared" ca="1" si="817"/>
        <v>#REF!</v>
      </c>
      <c r="GT216" s="167" t="e">
        <f t="shared" ca="1" si="817"/>
        <v>#REF!</v>
      </c>
      <c r="GU216" s="167" t="e">
        <f t="shared" ca="1" si="817"/>
        <v>#REF!</v>
      </c>
      <c r="GV216" s="167" t="e">
        <f t="shared" ca="1" si="817"/>
        <v>#REF!</v>
      </c>
      <c r="GW216" s="167" t="e">
        <f t="shared" ca="1" si="817"/>
        <v>#REF!</v>
      </c>
      <c r="GX216" s="167" t="e">
        <f t="shared" ca="1" si="817"/>
        <v>#REF!</v>
      </c>
      <c r="GY216" s="167" t="e">
        <f t="shared" ca="1" si="817"/>
        <v>#REF!</v>
      </c>
      <c r="GZ216" s="167" t="e">
        <f t="shared" ca="1" si="817"/>
        <v>#REF!</v>
      </c>
      <c r="HA216" s="167" t="e">
        <f t="shared" ca="1" si="817"/>
        <v>#REF!</v>
      </c>
      <c r="HB216" s="167" t="e">
        <f t="shared" ca="1" si="817"/>
        <v>#REF!</v>
      </c>
      <c r="HC216" s="167" t="e">
        <f t="shared" ca="1" si="817"/>
        <v>#REF!</v>
      </c>
      <c r="HD216" s="167" t="e">
        <f t="shared" ca="1" si="817"/>
        <v>#REF!</v>
      </c>
      <c r="HF216" s="167" t="e">
        <f t="shared" ca="1" si="710"/>
        <v>#REF!</v>
      </c>
      <c r="HG216" s="167" t="e">
        <f t="shared" ca="1" si="711"/>
        <v>#REF!</v>
      </c>
      <c r="HH216" s="167" t="e">
        <f t="shared" ca="1" si="712"/>
        <v>#REF!</v>
      </c>
      <c r="HI216" s="167" t="e">
        <f t="shared" ca="1" si="713"/>
        <v>#REF!</v>
      </c>
      <c r="HJ216" s="167" t="e">
        <f t="shared" ca="1" si="714"/>
        <v>#REF!</v>
      </c>
      <c r="HK216" s="167" t="e">
        <f t="shared" ca="1" si="715"/>
        <v>#REF!</v>
      </c>
      <c r="HL216" s="167" t="e">
        <f t="shared" ca="1" si="716"/>
        <v>#REF!</v>
      </c>
      <c r="HM216" s="167" t="e">
        <f t="shared" ca="1" si="717"/>
        <v>#REF!</v>
      </c>
      <c r="HN216" s="167" t="e">
        <f t="shared" ca="1" si="718"/>
        <v>#REF!</v>
      </c>
      <c r="HO216" s="167" t="e">
        <f t="shared" ca="1" si="719"/>
        <v>#REF!</v>
      </c>
      <c r="HP216" s="167" t="e">
        <f t="shared" ca="1" si="720"/>
        <v>#REF!</v>
      </c>
      <c r="HQ216" s="167" t="e">
        <f t="shared" ca="1" si="721"/>
        <v>#REF!</v>
      </c>
      <c r="HR216" s="167" t="e">
        <f t="shared" ca="1" si="722"/>
        <v>#REF!</v>
      </c>
      <c r="HS216" s="167" t="e">
        <f t="shared" ca="1" si="723"/>
        <v>#REF!</v>
      </c>
      <c r="HT216" s="167" t="e">
        <f t="shared" ca="1" si="724"/>
        <v>#REF!</v>
      </c>
      <c r="HU216" s="167" t="e">
        <f t="shared" ca="1" si="725"/>
        <v>#REF!</v>
      </c>
      <c r="HW216" s="167" t="e">
        <f t="shared" ca="1" si="726"/>
        <v>#REF!</v>
      </c>
      <c r="HX216" s="167">
        <f t="shared" si="727"/>
        <v>0</v>
      </c>
      <c r="HY216" s="167" t="e">
        <f t="shared" ca="1" si="809"/>
        <v>#REF!</v>
      </c>
      <c r="HZ216" s="219" t="e">
        <f t="shared" ca="1" si="810"/>
        <v>#REF!</v>
      </c>
    </row>
    <row r="217" spans="1:234" s="48" customFormat="1">
      <c r="A217" s="3" t="s">
        <v>424</v>
      </c>
      <c r="B217" s="202" t="str">
        <f>INDEX('Ref1'!$E:$E,MATCH(A217,'Ref1'!$A:$A,0))</f>
        <v>Mid Suffolk</v>
      </c>
      <c r="C217" s="42" t="str">
        <f>INDEX(Data1!B:B,MATCH(A217,Data1!A:A,0))</f>
        <v>SD</v>
      </c>
      <c r="D217" s="253" t="str">
        <f>INDEX(Data1!C:C,MATCH(A217,Data1!A:A,0))</f>
        <v>E</v>
      </c>
      <c r="E217" s="200" t="str">
        <f>IF($C$6="No","No",IF(COUNTIF(Inputs!$K$359:$K$398,$A217)&gt;0,"Yes","No"))</f>
        <v>No</v>
      </c>
      <c r="F217" s="404"/>
      <c r="G217" s="62">
        <f>INDEX('4_RatesSplit'!K:K,MATCH($A217,'4_RatesSplit'!$A:$A,0))</f>
        <v>0</v>
      </c>
      <c r="H217" s="171">
        <f>INDEX('4_RatesSplit'!L:L,MATCH($A217,'4_RatesSplit'!$A:$A,0))</f>
        <v>0</v>
      </c>
      <c r="I217" s="167">
        <f>INDEX('4_RatesSplit'!M:M,MATCH($A217,'4_RatesSplit'!$A:$A,0))</f>
        <v>0</v>
      </c>
      <c r="J217" s="167">
        <f>INDEX('4_RatesSplit'!N:N,MATCH($A217,'4_RatesSplit'!$A:$A,0))</f>
        <v>0</v>
      </c>
      <c r="K217" s="167">
        <f>INDEX('4_RatesSplit'!O:O,MATCH($A217,'4_RatesSplit'!$A:$A,0))</f>
        <v>0</v>
      </c>
      <c r="L217" s="167">
        <f>INDEX('4_RatesSplit'!P:P,MATCH($A217,'4_RatesSplit'!$A:$A,0))</f>
        <v>0</v>
      </c>
      <c r="M217" s="167">
        <f>INDEX('4_RatesSplit'!Q:Q,MATCH($A217,'4_RatesSplit'!$A:$A,0))</f>
        <v>0</v>
      </c>
      <c r="N217" s="167">
        <f>INDEX('4_RatesSplit'!R:R,MATCH($A217,'4_RatesSplit'!$A:$A,0))</f>
        <v>0</v>
      </c>
      <c r="O217" s="167">
        <f>INDEX('4_RatesSplit'!S:S,MATCH($A217,'4_RatesSplit'!$A:$A,0))</f>
        <v>0</v>
      </c>
      <c r="P217" s="167">
        <f>INDEX('4_RatesSplit'!T:T,MATCH($A217,'4_RatesSplit'!$A:$A,0))</f>
        <v>0</v>
      </c>
      <c r="Q217" s="167">
        <f>INDEX('4_RatesSplit'!U:U,MATCH($A217,'4_RatesSplit'!$A:$A,0))</f>
        <v>0</v>
      </c>
      <c r="R217" s="167">
        <f>INDEX('4_RatesSplit'!V:V,MATCH($A217,'4_RatesSplit'!$A:$A,0))</f>
        <v>0</v>
      </c>
      <c r="S217" s="167">
        <f>INDEX('4_RatesSplit'!W:W,MATCH($A217,'4_RatesSplit'!$A:$A,0))</f>
        <v>0</v>
      </c>
      <c r="T217" s="167">
        <f>INDEX('4_RatesSplit'!X:X,MATCH($A217,'4_RatesSplit'!$A:$A,0))</f>
        <v>0</v>
      </c>
      <c r="U217" s="167">
        <f>INDEX('4_RatesSplit'!Y:Y,MATCH($A217,'4_RatesSplit'!$A:$A,0))</f>
        <v>0</v>
      </c>
      <c r="V217" s="167">
        <f>INDEX('4_RatesSplit'!Z:Z,MATCH($A217,'4_RatesSplit'!$A:$A,0))</f>
        <v>0</v>
      </c>
      <c r="W217" s="167">
        <f>INDEX('4_RatesSplit'!AA:AA,MATCH($A217,'4_RatesSplit'!$A:$A,0))</f>
        <v>0</v>
      </c>
      <c r="X217" s="18"/>
      <c r="Y217" s="168" t="e">
        <f ca="1">INDEX('4_RatesSplit'!AT:AT,MATCH($A217,'4_RatesSplit'!$A:$A,0))</f>
        <v>#REF!</v>
      </c>
      <c r="Z217" s="168" t="e">
        <f ca="1">INDEX('4_RatesSplit'!AU:AU,MATCH($A217,'4_RatesSplit'!$A:$A,0))</f>
        <v>#REF!</v>
      </c>
      <c r="AA217" s="168" t="e">
        <f ca="1">INDEX('4_RatesSplit'!AV:AV,MATCH($A217,'4_RatesSplit'!$A:$A,0))</f>
        <v>#REF!</v>
      </c>
      <c r="AB217" s="168" t="e">
        <f ca="1">INDEX('4_RatesSplit'!AW:AW,MATCH($A217,'4_RatesSplit'!$A:$A,0))</f>
        <v>#REF!</v>
      </c>
      <c r="AC217" s="168" t="e">
        <f ca="1">INDEX('4_RatesSplit'!AX:AX,MATCH($A217,'4_RatesSplit'!$A:$A,0))</f>
        <v>#REF!</v>
      </c>
      <c r="AD217" s="168" t="e">
        <f ca="1">INDEX('4_RatesSplit'!AY:AY,MATCH($A217,'4_RatesSplit'!$A:$A,0))</f>
        <v>#REF!</v>
      </c>
      <c r="AE217" s="168" t="e">
        <f ca="1">INDEX('4_RatesSplit'!AZ:AZ,MATCH($A217,'4_RatesSplit'!$A:$A,0))</f>
        <v>#REF!</v>
      </c>
      <c r="AF217" s="168" t="e">
        <f ca="1">INDEX('4_RatesSplit'!BA:BA,MATCH($A217,'4_RatesSplit'!$A:$A,0))</f>
        <v>#REF!</v>
      </c>
      <c r="AG217" s="168" t="e">
        <f ca="1">INDEX('4_RatesSplit'!BB:BB,MATCH($A217,'4_RatesSplit'!$A:$A,0))</f>
        <v>#REF!</v>
      </c>
      <c r="AH217" s="168" t="e">
        <f ca="1">INDEX('4_RatesSplit'!BC:BC,MATCH($A217,'4_RatesSplit'!$A:$A,0))</f>
        <v>#REF!</v>
      </c>
      <c r="AI217" s="168" t="e">
        <f ca="1">INDEX('4_RatesSplit'!BD:BD,MATCH($A217,'4_RatesSplit'!$A:$A,0))</f>
        <v>#REF!</v>
      </c>
      <c r="AJ217" s="168" t="e">
        <f ca="1">INDEX('4_RatesSplit'!BE:BE,MATCH($A217,'4_RatesSplit'!$A:$A,0))</f>
        <v>#REF!</v>
      </c>
      <c r="AK217" s="168" t="e">
        <f ca="1">INDEX('4_RatesSplit'!BF:BF,MATCH($A217,'4_RatesSplit'!$A:$A,0))</f>
        <v>#REF!</v>
      </c>
      <c r="AL217" s="168" t="e">
        <f ca="1">INDEX('4_RatesSplit'!BG:BG,MATCH($A217,'4_RatesSplit'!$A:$A,0))</f>
        <v>#REF!</v>
      </c>
      <c r="AM217" s="168" t="e">
        <f ca="1">INDEX('4_RatesSplit'!BH:BH,MATCH($A217,'4_RatesSplit'!$A:$A,0))</f>
        <v>#REF!</v>
      </c>
      <c r="AN217" s="198" t="e">
        <f ca="1">INDEX('4_RatesSplit'!BI:BI,MATCH($A217,'4_RatesSplit'!$A:$A,0))</f>
        <v>#REF!</v>
      </c>
      <c r="AO217" s="114"/>
      <c r="AP217" s="167" t="e">
        <f t="shared" ca="1" si="728"/>
        <v>#REF!</v>
      </c>
      <c r="AQ217" s="167" t="e">
        <f t="shared" ca="1" si="729"/>
        <v>#REF!</v>
      </c>
      <c r="AR217" s="167" t="e">
        <f t="shared" ca="1" si="730"/>
        <v>#REF!</v>
      </c>
      <c r="AS217" s="167" t="e">
        <f t="shared" ca="1" si="731"/>
        <v>#REF!</v>
      </c>
      <c r="AT217" s="167" t="e">
        <f t="shared" ca="1" si="732"/>
        <v>#REF!</v>
      </c>
      <c r="AU217" s="167" t="e">
        <f t="shared" ca="1" si="733"/>
        <v>#REF!</v>
      </c>
      <c r="AV217" s="167" t="e">
        <f t="shared" ca="1" si="734"/>
        <v>#REF!</v>
      </c>
      <c r="AW217" s="167" t="e">
        <f t="shared" ca="1" si="735"/>
        <v>#REF!</v>
      </c>
      <c r="AX217" s="167" t="e">
        <f t="shared" ca="1" si="736"/>
        <v>#REF!</v>
      </c>
      <c r="AY217" s="167" t="e">
        <f t="shared" ca="1" si="737"/>
        <v>#REF!</v>
      </c>
      <c r="AZ217" s="167" t="e">
        <f t="shared" ca="1" si="738"/>
        <v>#REF!</v>
      </c>
      <c r="BA217" s="167" t="e">
        <f t="shared" ca="1" si="739"/>
        <v>#REF!</v>
      </c>
      <c r="BB217" s="167" t="e">
        <f t="shared" ca="1" si="740"/>
        <v>#REF!</v>
      </c>
      <c r="BC217" s="167" t="e">
        <f t="shared" ca="1" si="741"/>
        <v>#REF!</v>
      </c>
      <c r="BD217" s="167" t="e">
        <f t="shared" ca="1" si="742"/>
        <v>#REF!</v>
      </c>
      <c r="BE217" s="167" t="e">
        <f t="shared" ca="1" si="743"/>
        <v>#REF!</v>
      </c>
      <c r="BF217" s="18"/>
      <c r="BG217" s="168">
        <f>INDEX('2_Needs'!$F:$F,MATCH($A217,'2_Needs'!$A:$A,0))</f>
        <v>1.8229030061172143E-4</v>
      </c>
      <c r="BH217" s="114"/>
      <c r="BI217" s="167">
        <f t="shared" ref="BI217:BX217" si="821">IF(BI$3="reset",$BG217*BI$6,BH217*(1+$C$4))</f>
        <v>0</v>
      </c>
      <c r="BJ217" s="167">
        <f t="shared" si="821"/>
        <v>0</v>
      </c>
      <c r="BK217" s="167">
        <f t="shared" si="821"/>
        <v>0</v>
      </c>
      <c r="BL217" s="167">
        <f t="shared" si="821"/>
        <v>0</v>
      </c>
      <c r="BM217" s="167">
        <f t="shared" si="821"/>
        <v>0</v>
      </c>
      <c r="BN217" s="167">
        <f t="shared" si="821"/>
        <v>0</v>
      </c>
      <c r="BO217" s="167">
        <f t="shared" si="821"/>
        <v>0</v>
      </c>
      <c r="BP217" s="167">
        <f t="shared" si="821"/>
        <v>0</v>
      </c>
      <c r="BQ217" s="167">
        <f t="shared" si="821"/>
        <v>0</v>
      </c>
      <c r="BR217" s="167">
        <f t="shared" si="821"/>
        <v>0</v>
      </c>
      <c r="BS217" s="167">
        <f t="shared" si="821"/>
        <v>0</v>
      </c>
      <c r="BT217" s="167">
        <f t="shared" si="821"/>
        <v>0</v>
      </c>
      <c r="BU217" s="167">
        <f t="shared" si="821"/>
        <v>0</v>
      </c>
      <c r="BV217" s="167">
        <f t="shared" si="821"/>
        <v>0</v>
      </c>
      <c r="BW217" s="167">
        <f t="shared" si="821"/>
        <v>0</v>
      </c>
      <c r="BX217" s="167">
        <f t="shared" si="821"/>
        <v>0</v>
      </c>
      <c r="BZ217" s="167" t="e">
        <f t="shared" ca="1" si="662"/>
        <v>#REF!</v>
      </c>
      <c r="CA217" s="167" t="e">
        <f t="shared" ca="1" si="663"/>
        <v>#REF!</v>
      </c>
      <c r="CB217" s="167" t="e">
        <f t="shared" ca="1" si="664"/>
        <v>#REF!</v>
      </c>
      <c r="CC217" s="167" t="e">
        <f t="shared" ca="1" si="665"/>
        <v>#REF!</v>
      </c>
      <c r="CD217" s="167" t="e">
        <f t="shared" ca="1" si="666"/>
        <v>#REF!</v>
      </c>
      <c r="CE217" s="167" t="e">
        <f t="shared" ca="1" si="667"/>
        <v>#REF!</v>
      </c>
      <c r="CF217" s="167" t="e">
        <f t="shared" ca="1" si="668"/>
        <v>#REF!</v>
      </c>
      <c r="CG217" s="167" t="e">
        <f t="shared" ca="1" si="669"/>
        <v>#REF!</v>
      </c>
      <c r="CH217" s="167" t="e">
        <f t="shared" ca="1" si="670"/>
        <v>#REF!</v>
      </c>
      <c r="CI217" s="167" t="e">
        <f t="shared" ca="1" si="671"/>
        <v>#REF!</v>
      </c>
      <c r="CJ217" s="167" t="e">
        <f t="shared" ca="1" si="672"/>
        <v>#REF!</v>
      </c>
      <c r="CK217" s="167" t="e">
        <f t="shared" ca="1" si="673"/>
        <v>#REF!</v>
      </c>
      <c r="CL217" s="167" t="e">
        <f t="shared" ca="1" si="674"/>
        <v>#REF!</v>
      </c>
      <c r="CM217" s="167" t="e">
        <f t="shared" ca="1" si="675"/>
        <v>#REF!</v>
      </c>
      <c r="CN217" s="167" t="e">
        <f t="shared" ca="1" si="676"/>
        <v>#REF!</v>
      </c>
      <c r="CO217" s="167" t="e">
        <f t="shared" ca="1" si="677"/>
        <v>#REF!</v>
      </c>
      <c r="CQ217" s="167" t="e">
        <f t="shared" ca="1" si="678"/>
        <v>#REF!</v>
      </c>
      <c r="CR217" s="167" t="e">
        <f t="shared" ca="1" si="679"/>
        <v>#REF!</v>
      </c>
      <c r="CS217" s="167" t="e">
        <f t="shared" ca="1" si="680"/>
        <v>#REF!</v>
      </c>
      <c r="CT217" s="167" t="e">
        <f t="shared" ca="1" si="681"/>
        <v>#REF!</v>
      </c>
      <c r="CU217" s="167" t="e">
        <f t="shared" ca="1" si="682"/>
        <v>#REF!</v>
      </c>
      <c r="CV217" s="167" t="e">
        <f t="shared" ca="1" si="683"/>
        <v>#REF!</v>
      </c>
      <c r="CW217" s="167" t="e">
        <f t="shared" ca="1" si="684"/>
        <v>#REF!</v>
      </c>
      <c r="CX217" s="167" t="e">
        <f t="shared" ca="1" si="685"/>
        <v>#REF!</v>
      </c>
      <c r="CY217" s="167" t="e">
        <f t="shared" ca="1" si="686"/>
        <v>#REF!</v>
      </c>
      <c r="CZ217" s="167" t="e">
        <f t="shared" ca="1" si="687"/>
        <v>#REF!</v>
      </c>
      <c r="DA217" s="167" t="e">
        <f t="shared" ca="1" si="688"/>
        <v>#REF!</v>
      </c>
      <c r="DB217" s="167" t="e">
        <f t="shared" ca="1" si="689"/>
        <v>#REF!</v>
      </c>
      <c r="DC217" s="167" t="e">
        <f t="shared" ca="1" si="690"/>
        <v>#REF!</v>
      </c>
      <c r="DD217" s="167" t="e">
        <f t="shared" ca="1" si="691"/>
        <v>#REF!</v>
      </c>
      <c r="DE217" s="167" t="e">
        <f t="shared" ca="1" si="692"/>
        <v>#REF!</v>
      </c>
      <c r="DF217" s="167" t="e">
        <f t="shared" ca="1" si="693"/>
        <v>#REF!</v>
      </c>
      <c r="DH217" s="167">
        <f t="shared" si="694"/>
        <v>0</v>
      </c>
      <c r="DI217" s="167">
        <f t="shared" si="695"/>
        <v>0</v>
      </c>
      <c r="DJ217" s="167">
        <f t="shared" si="696"/>
        <v>0</v>
      </c>
      <c r="DK217" s="167">
        <f t="shared" si="697"/>
        <v>0</v>
      </c>
      <c r="DL217" s="167">
        <f t="shared" si="698"/>
        <v>0</v>
      </c>
      <c r="DM217" s="167">
        <f t="shared" si="699"/>
        <v>0</v>
      </c>
      <c r="DN217" s="167">
        <f t="shared" si="700"/>
        <v>0</v>
      </c>
      <c r="DO217" s="167">
        <f t="shared" si="701"/>
        <v>0</v>
      </c>
      <c r="DP217" s="167">
        <f t="shared" si="702"/>
        <v>0</v>
      </c>
      <c r="DQ217" s="167">
        <f t="shared" si="703"/>
        <v>0</v>
      </c>
      <c r="DR217" s="167">
        <f t="shared" si="704"/>
        <v>0</v>
      </c>
      <c r="DS217" s="167">
        <f t="shared" si="705"/>
        <v>0</v>
      </c>
      <c r="DT217" s="167">
        <f t="shared" si="706"/>
        <v>0</v>
      </c>
      <c r="DU217" s="167">
        <f t="shared" si="707"/>
        <v>0</v>
      </c>
      <c r="DV217" s="167">
        <f t="shared" si="708"/>
        <v>0</v>
      </c>
      <c r="DW217" s="167">
        <f t="shared" si="709"/>
        <v>0</v>
      </c>
      <c r="DY217" s="167" t="e">
        <f t="shared" ca="1" si="745"/>
        <v>#REF!</v>
      </c>
      <c r="DZ217" s="167" t="e">
        <f t="shared" ca="1" si="746"/>
        <v>#REF!</v>
      </c>
      <c r="EA217" s="167" t="e">
        <f t="shared" ca="1" si="747"/>
        <v>#REF!</v>
      </c>
      <c r="EB217" s="167" t="e">
        <f t="shared" ca="1" si="748"/>
        <v>#REF!</v>
      </c>
      <c r="EC217" s="167" t="e">
        <f t="shared" ca="1" si="749"/>
        <v>#REF!</v>
      </c>
      <c r="ED217" s="167" t="e">
        <f t="shared" ca="1" si="750"/>
        <v>#REF!</v>
      </c>
      <c r="EE217" s="167" t="e">
        <f t="shared" ca="1" si="751"/>
        <v>#REF!</v>
      </c>
      <c r="EF217" s="167" t="e">
        <f t="shared" ca="1" si="752"/>
        <v>#REF!</v>
      </c>
      <c r="EG217" s="167" t="e">
        <f t="shared" ca="1" si="753"/>
        <v>#REF!</v>
      </c>
      <c r="EH217" s="167" t="e">
        <f t="shared" ca="1" si="754"/>
        <v>#REF!</v>
      </c>
      <c r="EI217" s="167" t="e">
        <f t="shared" ca="1" si="755"/>
        <v>#REF!</v>
      </c>
      <c r="EJ217" s="167" t="e">
        <f t="shared" ca="1" si="756"/>
        <v>#REF!</v>
      </c>
      <c r="EK217" s="167" t="e">
        <f t="shared" ca="1" si="757"/>
        <v>#REF!</v>
      </c>
      <c r="EL217" s="167" t="e">
        <f t="shared" ca="1" si="758"/>
        <v>#REF!</v>
      </c>
      <c r="EM217" s="167" t="e">
        <f t="shared" ca="1" si="759"/>
        <v>#REF!</v>
      </c>
      <c r="EN217" s="167" t="e">
        <f t="shared" ca="1" si="760"/>
        <v>#REF!</v>
      </c>
      <c r="EP217" s="167">
        <f t="shared" si="761"/>
        <v>0</v>
      </c>
      <c r="EQ217" s="167">
        <f t="shared" si="762"/>
        <v>0</v>
      </c>
      <c r="ER217" s="167">
        <f t="shared" si="763"/>
        <v>0</v>
      </c>
      <c r="ES217" s="167">
        <f t="shared" si="764"/>
        <v>0</v>
      </c>
      <c r="ET217" s="167">
        <f t="shared" si="765"/>
        <v>0</v>
      </c>
      <c r="EU217" s="167">
        <f t="shared" si="766"/>
        <v>0</v>
      </c>
      <c r="EV217" s="167">
        <f t="shared" si="767"/>
        <v>0</v>
      </c>
      <c r="EW217" s="167">
        <f t="shared" si="768"/>
        <v>0</v>
      </c>
      <c r="EX217" s="167">
        <f t="shared" si="769"/>
        <v>0</v>
      </c>
      <c r="EY217" s="167">
        <f t="shared" si="770"/>
        <v>0</v>
      </c>
      <c r="EZ217" s="167">
        <f t="shared" si="771"/>
        <v>0</v>
      </c>
      <c r="FA217" s="167">
        <f t="shared" si="772"/>
        <v>0</v>
      </c>
      <c r="FB217" s="167">
        <f t="shared" si="773"/>
        <v>0</v>
      </c>
      <c r="FC217" s="167">
        <f t="shared" si="774"/>
        <v>0</v>
      </c>
      <c r="FD217" s="167">
        <f t="shared" si="775"/>
        <v>0</v>
      </c>
      <c r="FE217" s="167">
        <f t="shared" si="776"/>
        <v>0</v>
      </c>
      <c r="FG217" s="167">
        <f t="shared" si="777"/>
        <v>0</v>
      </c>
      <c r="FH217" s="167">
        <f t="shared" si="778"/>
        <v>0</v>
      </c>
      <c r="FI217" s="167">
        <f t="shared" si="779"/>
        <v>0</v>
      </c>
      <c r="FJ217" s="167">
        <f t="shared" si="780"/>
        <v>0</v>
      </c>
      <c r="FK217" s="167">
        <f t="shared" si="781"/>
        <v>0</v>
      </c>
      <c r="FL217" s="167">
        <f t="shared" si="782"/>
        <v>0</v>
      </c>
      <c r="FM217" s="167">
        <f t="shared" si="783"/>
        <v>0</v>
      </c>
      <c r="FN217" s="167">
        <f t="shared" si="784"/>
        <v>0</v>
      </c>
      <c r="FO217" s="167">
        <f t="shared" si="785"/>
        <v>0</v>
      </c>
      <c r="FP217" s="167">
        <f t="shared" si="786"/>
        <v>0</v>
      </c>
      <c r="FQ217" s="167">
        <f t="shared" si="787"/>
        <v>0</v>
      </c>
      <c r="FR217" s="167">
        <f t="shared" si="788"/>
        <v>0</v>
      </c>
      <c r="FS217" s="167">
        <f t="shared" si="789"/>
        <v>0</v>
      </c>
      <c r="FT217" s="167">
        <f t="shared" si="790"/>
        <v>0</v>
      </c>
      <c r="FU217" s="167">
        <f t="shared" si="791"/>
        <v>0</v>
      </c>
      <c r="FV217" s="167">
        <f t="shared" si="792"/>
        <v>0</v>
      </c>
      <c r="FX217" s="167">
        <f t="shared" si="793"/>
        <v>0</v>
      </c>
      <c r="FY217" s="167">
        <f t="shared" si="794"/>
        <v>0</v>
      </c>
      <c r="FZ217" s="167">
        <f t="shared" si="795"/>
        <v>0</v>
      </c>
      <c r="GA217" s="167">
        <f t="shared" si="796"/>
        <v>0</v>
      </c>
      <c r="GB217" s="167">
        <f t="shared" si="797"/>
        <v>0</v>
      </c>
      <c r="GC217" s="167">
        <f t="shared" si="798"/>
        <v>0</v>
      </c>
      <c r="GD217" s="167">
        <f t="shared" si="799"/>
        <v>0</v>
      </c>
      <c r="GE217" s="167">
        <f t="shared" si="800"/>
        <v>0</v>
      </c>
      <c r="GF217" s="167">
        <f t="shared" si="801"/>
        <v>0</v>
      </c>
      <c r="GG217" s="167">
        <f t="shared" si="802"/>
        <v>0</v>
      </c>
      <c r="GH217" s="167">
        <f t="shared" si="803"/>
        <v>0</v>
      </c>
      <c r="GI217" s="167">
        <f t="shared" si="804"/>
        <v>0</v>
      </c>
      <c r="GJ217" s="167">
        <f t="shared" si="805"/>
        <v>0</v>
      </c>
      <c r="GK217" s="167">
        <f t="shared" si="806"/>
        <v>0</v>
      </c>
      <c r="GL217" s="167">
        <f t="shared" si="807"/>
        <v>0</v>
      </c>
      <c r="GM217" s="167">
        <f t="shared" si="808"/>
        <v>0</v>
      </c>
      <c r="GO217" s="167" t="e">
        <f t="shared" ca="1" si="643"/>
        <v>#REF!</v>
      </c>
      <c r="GP217" s="167" t="e">
        <f t="shared" ca="1" si="817"/>
        <v>#REF!</v>
      </c>
      <c r="GQ217" s="167" t="e">
        <f t="shared" ca="1" si="817"/>
        <v>#REF!</v>
      </c>
      <c r="GR217" s="167" t="e">
        <f t="shared" ca="1" si="817"/>
        <v>#REF!</v>
      </c>
      <c r="GS217" s="167" t="e">
        <f t="shared" ca="1" si="817"/>
        <v>#REF!</v>
      </c>
      <c r="GT217" s="167" t="e">
        <f t="shared" ca="1" si="817"/>
        <v>#REF!</v>
      </c>
      <c r="GU217" s="167" t="e">
        <f t="shared" ca="1" si="817"/>
        <v>#REF!</v>
      </c>
      <c r="GV217" s="167" t="e">
        <f t="shared" ca="1" si="817"/>
        <v>#REF!</v>
      </c>
      <c r="GW217" s="167" t="e">
        <f t="shared" ca="1" si="817"/>
        <v>#REF!</v>
      </c>
      <c r="GX217" s="167" t="e">
        <f t="shared" ca="1" si="817"/>
        <v>#REF!</v>
      </c>
      <c r="GY217" s="167" t="e">
        <f t="shared" ca="1" si="817"/>
        <v>#REF!</v>
      </c>
      <c r="GZ217" s="167" t="e">
        <f t="shared" ca="1" si="817"/>
        <v>#REF!</v>
      </c>
      <c r="HA217" s="167" t="e">
        <f t="shared" ca="1" si="817"/>
        <v>#REF!</v>
      </c>
      <c r="HB217" s="167" t="e">
        <f t="shared" ca="1" si="817"/>
        <v>#REF!</v>
      </c>
      <c r="HC217" s="167" t="e">
        <f t="shared" ca="1" si="817"/>
        <v>#REF!</v>
      </c>
      <c r="HD217" s="167" t="e">
        <f t="shared" ca="1" si="817"/>
        <v>#REF!</v>
      </c>
      <c r="HF217" s="167" t="e">
        <f t="shared" ca="1" si="710"/>
        <v>#REF!</v>
      </c>
      <c r="HG217" s="167" t="e">
        <f t="shared" ca="1" si="711"/>
        <v>#REF!</v>
      </c>
      <c r="HH217" s="167" t="e">
        <f t="shared" ca="1" si="712"/>
        <v>#REF!</v>
      </c>
      <c r="HI217" s="167" t="e">
        <f t="shared" ca="1" si="713"/>
        <v>#REF!</v>
      </c>
      <c r="HJ217" s="167" t="e">
        <f t="shared" ca="1" si="714"/>
        <v>#REF!</v>
      </c>
      <c r="HK217" s="167" t="e">
        <f t="shared" ca="1" si="715"/>
        <v>#REF!</v>
      </c>
      <c r="HL217" s="167" t="e">
        <f t="shared" ca="1" si="716"/>
        <v>#REF!</v>
      </c>
      <c r="HM217" s="167" t="e">
        <f t="shared" ca="1" si="717"/>
        <v>#REF!</v>
      </c>
      <c r="HN217" s="167" t="e">
        <f t="shared" ca="1" si="718"/>
        <v>#REF!</v>
      </c>
      <c r="HO217" s="167" t="e">
        <f t="shared" ca="1" si="719"/>
        <v>#REF!</v>
      </c>
      <c r="HP217" s="167" t="e">
        <f t="shared" ca="1" si="720"/>
        <v>#REF!</v>
      </c>
      <c r="HQ217" s="167" t="e">
        <f t="shared" ca="1" si="721"/>
        <v>#REF!</v>
      </c>
      <c r="HR217" s="167" t="e">
        <f t="shared" ca="1" si="722"/>
        <v>#REF!</v>
      </c>
      <c r="HS217" s="167" t="e">
        <f t="shared" ca="1" si="723"/>
        <v>#REF!</v>
      </c>
      <c r="HT217" s="167" t="e">
        <f t="shared" ca="1" si="724"/>
        <v>#REF!</v>
      </c>
      <c r="HU217" s="167" t="e">
        <f t="shared" ca="1" si="725"/>
        <v>#REF!</v>
      </c>
      <c r="HW217" s="167" t="e">
        <f t="shared" ca="1" si="726"/>
        <v>#REF!</v>
      </c>
      <c r="HX217" s="167">
        <f t="shared" si="727"/>
        <v>0</v>
      </c>
      <c r="HY217" s="167" t="e">
        <f t="shared" ca="1" si="809"/>
        <v>#REF!</v>
      </c>
      <c r="HZ217" s="219" t="e">
        <f t="shared" ca="1" si="810"/>
        <v>#REF!</v>
      </c>
    </row>
    <row r="218" spans="1:234" s="48" customFormat="1">
      <c r="A218" s="3" t="s">
        <v>426</v>
      </c>
      <c r="B218" s="202" t="str">
        <f>INDEX('Ref1'!$E:$E,MATCH(A218,'Ref1'!$A:$A,0))</f>
        <v>Mid Sussex</v>
      </c>
      <c r="C218" s="42" t="str">
        <f>INDEX(Data1!B:B,MATCH(A218,Data1!A:A,0))</f>
        <v>SD</v>
      </c>
      <c r="D218" s="253" t="str">
        <f>INDEX(Data1!C:C,MATCH(A218,Data1!A:A,0))</f>
        <v>SE</v>
      </c>
      <c r="E218" s="200" t="str">
        <f>IF($C$6="No","No",IF(COUNTIF(Inputs!$K$359:$K$398,$A218)&gt;0,"Yes","No"))</f>
        <v>No</v>
      </c>
      <c r="F218" s="404"/>
      <c r="G218" s="62">
        <f>INDEX('4_RatesSplit'!K:K,MATCH($A218,'4_RatesSplit'!$A:$A,0))</f>
        <v>0</v>
      </c>
      <c r="H218" s="171">
        <f>INDEX('4_RatesSplit'!L:L,MATCH($A218,'4_RatesSplit'!$A:$A,0))</f>
        <v>0</v>
      </c>
      <c r="I218" s="167">
        <f>INDEX('4_RatesSplit'!M:M,MATCH($A218,'4_RatesSplit'!$A:$A,0))</f>
        <v>0</v>
      </c>
      <c r="J218" s="167">
        <f>INDEX('4_RatesSplit'!N:N,MATCH($A218,'4_RatesSplit'!$A:$A,0))</f>
        <v>0</v>
      </c>
      <c r="K218" s="167">
        <f>INDEX('4_RatesSplit'!O:O,MATCH($A218,'4_RatesSplit'!$A:$A,0))</f>
        <v>0</v>
      </c>
      <c r="L218" s="167">
        <f>INDEX('4_RatesSplit'!P:P,MATCH($A218,'4_RatesSplit'!$A:$A,0))</f>
        <v>0</v>
      </c>
      <c r="M218" s="167">
        <f>INDEX('4_RatesSplit'!Q:Q,MATCH($A218,'4_RatesSplit'!$A:$A,0))</f>
        <v>0</v>
      </c>
      <c r="N218" s="167">
        <f>INDEX('4_RatesSplit'!R:R,MATCH($A218,'4_RatesSplit'!$A:$A,0))</f>
        <v>0</v>
      </c>
      <c r="O218" s="167">
        <f>INDEX('4_RatesSplit'!S:S,MATCH($A218,'4_RatesSplit'!$A:$A,0))</f>
        <v>0</v>
      </c>
      <c r="P218" s="167">
        <f>INDEX('4_RatesSplit'!T:T,MATCH($A218,'4_RatesSplit'!$A:$A,0))</f>
        <v>0</v>
      </c>
      <c r="Q218" s="167">
        <f>INDEX('4_RatesSplit'!U:U,MATCH($A218,'4_RatesSplit'!$A:$A,0))</f>
        <v>0</v>
      </c>
      <c r="R218" s="167">
        <f>INDEX('4_RatesSplit'!V:V,MATCH($A218,'4_RatesSplit'!$A:$A,0))</f>
        <v>0</v>
      </c>
      <c r="S218" s="167">
        <f>INDEX('4_RatesSplit'!W:W,MATCH($A218,'4_RatesSplit'!$A:$A,0))</f>
        <v>0</v>
      </c>
      <c r="T218" s="167">
        <f>INDEX('4_RatesSplit'!X:X,MATCH($A218,'4_RatesSplit'!$A:$A,0))</f>
        <v>0</v>
      </c>
      <c r="U218" s="167">
        <f>INDEX('4_RatesSplit'!Y:Y,MATCH($A218,'4_RatesSplit'!$A:$A,0))</f>
        <v>0</v>
      </c>
      <c r="V218" s="167">
        <f>INDEX('4_RatesSplit'!Z:Z,MATCH($A218,'4_RatesSplit'!$A:$A,0))</f>
        <v>0</v>
      </c>
      <c r="W218" s="167">
        <f>INDEX('4_RatesSplit'!AA:AA,MATCH($A218,'4_RatesSplit'!$A:$A,0))</f>
        <v>0</v>
      </c>
      <c r="X218" s="18"/>
      <c r="Y218" s="168" t="e">
        <f ca="1">INDEX('4_RatesSplit'!AT:AT,MATCH($A218,'4_RatesSplit'!$A:$A,0))</f>
        <v>#REF!</v>
      </c>
      <c r="Z218" s="168" t="e">
        <f ca="1">INDEX('4_RatesSplit'!AU:AU,MATCH($A218,'4_RatesSplit'!$A:$A,0))</f>
        <v>#REF!</v>
      </c>
      <c r="AA218" s="168" t="e">
        <f ca="1">INDEX('4_RatesSplit'!AV:AV,MATCH($A218,'4_RatesSplit'!$A:$A,0))</f>
        <v>#REF!</v>
      </c>
      <c r="AB218" s="168" t="e">
        <f ca="1">INDEX('4_RatesSplit'!AW:AW,MATCH($A218,'4_RatesSplit'!$A:$A,0))</f>
        <v>#REF!</v>
      </c>
      <c r="AC218" s="168" t="e">
        <f ca="1">INDEX('4_RatesSplit'!AX:AX,MATCH($A218,'4_RatesSplit'!$A:$A,0))</f>
        <v>#REF!</v>
      </c>
      <c r="AD218" s="168" t="e">
        <f ca="1">INDEX('4_RatesSplit'!AY:AY,MATCH($A218,'4_RatesSplit'!$A:$A,0))</f>
        <v>#REF!</v>
      </c>
      <c r="AE218" s="168" t="e">
        <f ca="1">INDEX('4_RatesSplit'!AZ:AZ,MATCH($A218,'4_RatesSplit'!$A:$A,0))</f>
        <v>#REF!</v>
      </c>
      <c r="AF218" s="168" t="e">
        <f ca="1">INDEX('4_RatesSplit'!BA:BA,MATCH($A218,'4_RatesSplit'!$A:$A,0))</f>
        <v>#REF!</v>
      </c>
      <c r="AG218" s="168" t="e">
        <f ca="1">INDEX('4_RatesSplit'!BB:BB,MATCH($A218,'4_RatesSplit'!$A:$A,0))</f>
        <v>#REF!</v>
      </c>
      <c r="AH218" s="168" t="e">
        <f ca="1">INDEX('4_RatesSplit'!BC:BC,MATCH($A218,'4_RatesSplit'!$A:$A,0))</f>
        <v>#REF!</v>
      </c>
      <c r="AI218" s="168" t="e">
        <f ca="1">INDEX('4_RatesSplit'!BD:BD,MATCH($A218,'4_RatesSplit'!$A:$A,0))</f>
        <v>#REF!</v>
      </c>
      <c r="AJ218" s="168" t="e">
        <f ca="1">INDEX('4_RatesSplit'!BE:BE,MATCH($A218,'4_RatesSplit'!$A:$A,0))</f>
        <v>#REF!</v>
      </c>
      <c r="AK218" s="168" t="e">
        <f ca="1">INDEX('4_RatesSplit'!BF:BF,MATCH($A218,'4_RatesSplit'!$A:$A,0))</f>
        <v>#REF!</v>
      </c>
      <c r="AL218" s="168" t="e">
        <f ca="1">INDEX('4_RatesSplit'!BG:BG,MATCH($A218,'4_RatesSplit'!$A:$A,0))</f>
        <v>#REF!</v>
      </c>
      <c r="AM218" s="168" t="e">
        <f ca="1">INDEX('4_RatesSplit'!BH:BH,MATCH($A218,'4_RatesSplit'!$A:$A,0))</f>
        <v>#REF!</v>
      </c>
      <c r="AN218" s="198" t="e">
        <f ca="1">INDEX('4_RatesSplit'!BI:BI,MATCH($A218,'4_RatesSplit'!$A:$A,0))</f>
        <v>#REF!</v>
      </c>
      <c r="AO218" s="114"/>
      <c r="AP218" s="167" t="e">
        <f t="shared" ca="1" si="728"/>
        <v>#REF!</v>
      </c>
      <c r="AQ218" s="167" t="e">
        <f t="shared" ca="1" si="729"/>
        <v>#REF!</v>
      </c>
      <c r="AR218" s="167" t="e">
        <f t="shared" ca="1" si="730"/>
        <v>#REF!</v>
      </c>
      <c r="AS218" s="167" t="e">
        <f t="shared" ca="1" si="731"/>
        <v>#REF!</v>
      </c>
      <c r="AT218" s="167" t="e">
        <f t="shared" ca="1" si="732"/>
        <v>#REF!</v>
      </c>
      <c r="AU218" s="167" t="e">
        <f t="shared" ca="1" si="733"/>
        <v>#REF!</v>
      </c>
      <c r="AV218" s="167" t="e">
        <f t="shared" ca="1" si="734"/>
        <v>#REF!</v>
      </c>
      <c r="AW218" s="167" t="e">
        <f t="shared" ca="1" si="735"/>
        <v>#REF!</v>
      </c>
      <c r="AX218" s="167" t="e">
        <f t="shared" ca="1" si="736"/>
        <v>#REF!</v>
      </c>
      <c r="AY218" s="167" t="e">
        <f t="shared" ca="1" si="737"/>
        <v>#REF!</v>
      </c>
      <c r="AZ218" s="167" t="e">
        <f t="shared" ca="1" si="738"/>
        <v>#REF!</v>
      </c>
      <c r="BA218" s="167" t="e">
        <f t="shared" ca="1" si="739"/>
        <v>#REF!</v>
      </c>
      <c r="BB218" s="167" t="e">
        <f t="shared" ca="1" si="740"/>
        <v>#REF!</v>
      </c>
      <c r="BC218" s="167" t="e">
        <f t="shared" ca="1" si="741"/>
        <v>#REF!</v>
      </c>
      <c r="BD218" s="167" t="e">
        <f t="shared" ca="1" si="742"/>
        <v>#REF!</v>
      </c>
      <c r="BE218" s="167" t="e">
        <f t="shared" ca="1" si="743"/>
        <v>#REF!</v>
      </c>
      <c r="BF218" s="18"/>
      <c r="BG218" s="168">
        <f>INDEX('2_Needs'!$F:$F,MATCH($A218,'2_Needs'!$A:$A,0))</f>
        <v>1.7171575070068805E-4</v>
      </c>
      <c r="BH218" s="114"/>
      <c r="BI218" s="167">
        <f t="shared" ref="BI218:BX218" si="822">IF(BI$3="reset",$BG218*BI$6,BH218*(1+$C$4))</f>
        <v>0</v>
      </c>
      <c r="BJ218" s="167">
        <f t="shared" si="822"/>
        <v>0</v>
      </c>
      <c r="BK218" s="167">
        <f t="shared" si="822"/>
        <v>0</v>
      </c>
      <c r="BL218" s="167">
        <f t="shared" si="822"/>
        <v>0</v>
      </c>
      <c r="BM218" s="167">
        <f t="shared" si="822"/>
        <v>0</v>
      </c>
      <c r="BN218" s="167">
        <f t="shared" si="822"/>
        <v>0</v>
      </c>
      <c r="BO218" s="167">
        <f t="shared" si="822"/>
        <v>0</v>
      </c>
      <c r="BP218" s="167">
        <f t="shared" si="822"/>
        <v>0</v>
      </c>
      <c r="BQ218" s="167">
        <f t="shared" si="822"/>
        <v>0</v>
      </c>
      <c r="BR218" s="167">
        <f t="shared" si="822"/>
        <v>0</v>
      </c>
      <c r="BS218" s="167">
        <f t="shared" si="822"/>
        <v>0</v>
      </c>
      <c r="BT218" s="167">
        <f t="shared" si="822"/>
        <v>0</v>
      </c>
      <c r="BU218" s="167">
        <f t="shared" si="822"/>
        <v>0</v>
      </c>
      <c r="BV218" s="167">
        <f t="shared" si="822"/>
        <v>0</v>
      </c>
      <c r="BW218" s="167">
        <f t="shared" si="822"/>
        <v>0</v>
      </c>
      <c r="BX218" s="167">
        <f t="shared" si="822"/>
        <v>0</v>
      </c>
      <c r="BZ218" s="167" t="e">
        <f t="shared" ca="1" si="662"/>
        <v>#REF!</v>
      </c>
      <c r="CA218" s="167" t="e">
        <f t="shared" ca="1" si="663"/>
        <v>#REF!</v>
      </c>
      <c r="CB218" s="167" t="e">
        <f t="shared" ca="1" si="664"/>
        <v>#REF!</v>
      </c>
      <c r="CC218" s="167" t="e">
        <f t="shared" ca="1" si="665"/>
        <v>#REF!</v>
      </c>
      <c r="CD218" s="167" t="e">
        <f t="shared" ca="1" si="666"/>
        <v>#REF!</v>
      </c>
      <c r="CE218" s="167" t="e">
        <f t="shared" ca="1" si="667"/>
        <v>#REF!</v>
      </c>
      <c r="CF218" s="167" t="e">
        <f t="shared" ca="1" si="668"/>
        <v>#REF!</v>
      </c>
      <c r="CG218" s="167" t="e">
        <f t="shared" ca="1" si="669"/>
        <v>#REF!</v>
      </c>
      <c r="CH218" s="167" t="e">
        <f t="shared" ca="1" si="670"/>
        <v>#REF!</v>
      </c>
      <c r="CI218" s="167" t="e">
        <f t="shared" ca="1" si="671"/>
        <v>#REF!</v>
      </c>
      <c r="CJ218" s="167" t="e">
        <f t="shared" ca="1" si="672"/>
        <v>#REF!</v>
      </c>
      <c r="CK218" s="167" t="e">
        <f t="shared" ca="1" si="673"/>
        <v>#REF!</v>
      </c>
      <c r="CL218" s="167" t="e">
        <f t="shared" ca="1" si="674"/>
        <v>#REF!</v>
      </c>
      <c r="CM218" s="167" t="e">
        <f t="shared" ca="1" si="675"/>
        <v>#REF!</v>
      </c>
      <c r="CN218" s="167" t="e">
        <f t="shared" ca="1" si="676"/>
        <v>#REF!</v>
      </c>
      <c r="CO218" s="167" t="e">
        <f t="shared" ca="1" si="677"/>
        <v>#REF!</v>
      </c>
      <c r="CQ218" s="167" t="e">
        <f t="shared" ca="1" si="678"/>
        <v>#REF!</v>
      </c>
      <c r="CR218" s="167" t="e">
        <f t="shared" ca="1" si="679"/>
        <v>#REF!</v>
      </c>
      <c r="CS218" s="167" t="e">
        <f t="shared" ca="1" si="680"/>
        <v>#REF!</v>
      </c>
      <c r="CT218" s="167" t="e">
        <f t="shared" ca="1" si="681"/>
        <v>#REF!</v>
      </c>
      <c r="CU218" s="167" t="e">
        <f t="shared" ca="1" si="682"/>
        <v>#REF!</v>
      </c>
      <c r="CV218" s="167" t="e">
        <f t="shared" ca="1" si="683"/>
        <v>#REF!</v>
      </c>
      <c r="CW218" s="167" t="e">
        <f t="shared" ca="1" si="684"/>
        <v>#REF!</v>
      </c>
      <c r="CX218" s="167" t="e">
        <f t="shared" ca="1" si="685"/>
        <v>#REF!</v>
      </c>
      <c r="CY218" s="167" t="e">
        <f t="shared" ca="1" si="686"/>
        <v>#REF!</v>
      </c>
      <c r="CZ218" s="167" t="e">
        <f t="shared" ca="1" si="687"/>
        <v>#REF!</v>
      </c>
      <c r="DA218" s="167" t="e">
        <f t="shared" ca="1" si="688"/>
        <v>#REF!</v>
      </c>
      <c r="DB218" s="167" t="e">
        <f t="shared" ca="1" si="689"/>
        <v>#REF!</v>
      </c>
      <c r="DC218" s="167" t="e">
        <f t="shared" ca="1" si="690"/>
        <v>#REF!</v>
      </c>
      <c r="DD218" s="167" t="e">
        <f t="shared" ca="1" si="691"/>
        <v>#REF!</v>
      </c>
      <c r="DE218" s="167" t="e">
        <f t="shared" ca="1" si="692"/>
        <v>#REF!</v>
      </c>
      <c r="DF218" s="167" t="e">
        <f t="shared" ca="1" si="693"/>
        <v>#REF!</v>
      </c>
      <c r="DH218" s="167">
        <f t="shared" si="694"/>
        <v>0</v>
      </c>
      <c r="DI218" s="167">
        <f t="shared" si="695"/>
        <v>0</v>
      </c>
      <c r="DJ218" s="167">
        <f t="shared" si="696"/>
        <v>0</v>
      </c>
      <c r="DK218" s="167">
        <f t="shared" si="697"/>
        <v>0</v>
      </c>
      <c r="DL218" s="167">
        <f t="shared" si="698"/>
        <v>0</v>
      </c>
      <c r="DM218" s="167">
        <f t="shared" si="699"/>
        <v>0</v>
      </c>
      <c r="DN218" s="167">
        <f t="shared" si="700"/>
        <v>0</v>
      </c>
      <c r="DO218" s="167">
        <f t="shared" si="701"/>
        <v>0</v>
      </c>
      <c r="DP218" s="167">
        <f t="shared" si="702"/>
        <v>0</v>
      </c>
      <c r="DQ218" s="167">
        <f t="shared" si="703"/>
        <v>0</v>
      </c>
      <c r="DR218" s="167">
        <f t="shared" si="704"/>
        <v>0</v>
      </c>
      <c r="DS218" s="167">
        <f t="shared" si="705"/>
        <v>0</v>
      </c>
      <c r="DT218" s="167">
        <f t="shared" si="706"/>
        <v>0</v>
      </c>
      <c r="DU218" s="167">
        <f t="shared" si="707"/>
        <v>0</v>
      </c>
      <c r="DV218" s="167">
        <f t="shared" si="708"/>
        <v>0</v>
      </c>
      <c r="DW218" s="167">
        <f t="shared" si="709"/>
        <v>0</v>
      </c>
      <c r="DY218" s="167" t="e">
        <f t="shared" ca="1" si="745"/>
        <v>#REF!</v>
      </c>
      <c r="DZ218" s="167" t="e">
        <f t="shared" ca="1" si="746"/>
        <v>#REF!</v>
      </c>
      <c r="EA218" s="167" t="e">
        <f t="shared" ca="1" si="747"/>
        <v>#REF!</v>
      </c>
      <c r="EB218" s="167" t="e">
        <f t="shared" ca="1" si="748"/>
        <v>#REF!</v>
      </c>
      <c r="EC218" s="167" t="e">
        <f t="shared" ca="1" si="749"/>
        <v>#REF!</v>
      </c>
      <c r="ED218" s="167" t="e">
        <f t="shared" ca="1" si="750"/>
        <v>#REF!</v>
      </c>
      <c r="EE218" s="167" t="e">
        <f t="shared" ca="1" si="751"/>
        <v>#REF!</v>
      </c>
      <c r="EF218" s="167" t="e">
        <f t="shared" ca="1" si="752"/>
        <v>#REF!</v>
      </c>
      <c r="EG218" s="167" t="e">
        <f t="shared" ca="1" si="753"/>
        <v>#REF!</v>
      </c>
      <c r="EH218" s="167" t="e">
        <f t="shared" ca="1" si="754"/>
        <v>#REF!</v>
      </c>
      <c r="EI218" s="167" t="e">
        <f t="shared" ca="1" si="755"/>
        <v>#REF!</v>
      </c>
      <c r="EJ218" s="167" t="e">
        <f t="shared" ca="1" si="756"/>
        <v>#REF!</v>
      </c>
      <c r="EK218" s="167" t="e">
        <f t="shared" ca="1" si="757"/>
        <v>#REF!</v>
      </c>
      <c r="EL218" s="167" t="e">
        <f t="shared" ca="1" si="758"/>
        <v>#REF!</v>
      </c>
      <c r="EM218" s="167" t="e">
        <f t="shared" ca="1" si="759"/>
        <v>#REF!</v>
      </c>
      <c r="EN218" s="167" t="e">
        <f t="shared" ca="1" si="760"/>
        <v>#REF!</v>
      </c>
      <c r="EP218" s="167">
        <f t="shared" si="761"/>
        <v>0</v>
      </c>
      <c r="EQ218" s="167">
        <f t="shared" si="762"/>
        <v>0</v>
      </c>
      <c r="ER218" s="167">
        <f t="shared" si="763"/>
        <v>0</v>
      </c>
      <c r="ES218" s="167">
        <f t="shared" si="764"/>
        <v>0</v>
      </c>
      <c r="ET218" s="167">
        <f t="shared" si="765"/>
        <v>0</v>
      </c>
      <c r="EU218" s="167">
        <f t="shared" si="766"/>
        <v>0</v>
      </c>
      <c r="EV218" s="167">
        <f t="shared" si="767"/>
        <v>0</v>
      </c>
      <c r="EW218" s="167">
        <f t="shared" si="768"/>
        <v>0</v>
      </c>
      <c r="EX218" s="167">
        <f t="shared" si="769"/>
        <v>0</v>
      </c>
      <c r="EY218" s="167">
        <f t="shared" si="770"/>
        <v>0</v>
      </c>
      <c r="EZ218" s="167">
        <f t="shared" si="771"/>
        <v>0</v>
      </c>
      <c r="FA218" s="167">
        <f t="shared" si="772"/>
        <v>0</v>
      </c>
      <c r="FB218" s="167">
        <f t="shared" si="773"/>
        <v>0</v>
      </c>
      <c r="FC218" s="167">
        <f t="shared" si="774"/>
        <v>0</v>
      </c>
      <c r="FD218" s="167">
        <f t="shared" si="775"/>
        <v>0</v>
      </c>
      <c r="FE218" s="167">
        <f t="shared" si="776"/>
        <v>0</v>
      </c>
      <c r="FG218" s="167">
        <f t="shared" si="777"/>
        <v>0</v>
      </c>
      <c r="FH218" s="167">
        <f t="shared" si="778"/>
        <v>0</v>
      </c>
      <c r="FI218" s="167">
        <f t="shared" si="779"/>
        <v>0</v>
      </c>
      <c r="FJ218" s="167">
        <f t="shared" si="780"/>
        <v>0</v>
      </c>
      <c r="FK218" s="167">
        <f t="shared" si="781"/>
        <v>0</v>
      </c>
      <c r="FL218" s="167">
        <f t="shared" si="782"/>
        <v>0</v>
      </c>
      <c r="FM218" s="167">
        <f t="shared" si="783"/>
        <v>0</v>
      </c>
      <c r="FN218" s="167">
        <f t="shared" si="784"/>
        <v>0</v>
      </c>
      <c r="FO218" s="167">
        <f t="shared" si="785"/>
        <v>0</v>
      </c>
      <c r="FP218" s="167">
        <f t="shared" si="786"/>
        <v>0</v>
      </c>
      <c r="FQ218" s="167">
        <f t="shared" si="787"/>
        <v>0</v>
      </c>
      <c r="FR218" s="167">
        <f t="shared" si="788"/>
        <v>0</v>
      </c>
      <c r="FS218" s="167">
        <f t="shared" si="789"/>
        <v>0</v>
      </c>
      <c r="FT218" s="167">
        <f t="shared" si="790"/>
        <v>0</v>
      </c>
      <c r="FU218" s="167">
        <f t="shared" si="791"/>
        <v>0</v>
      </c>
      <c r="FV218" s="167">
        <f t="shared" si="792"/>
        <v>0</v>
      </c>
      <c r="FX218" s="167">
        <f t="shared" si="793"/>
        <v>0</v>
      </c>
      <c r="FY218" s="167">
        <f t="shared" si="794"/>
        <v>0</v>
      </c>
      <c r="FZ218" s="167">
        <f t="shared" si="795"/>
        <v>0</v>
      </c>
      <c r="GA218" s="167">
        <f t="shared" si="796"/>
        <v>0</v>
      </c>
      <c r="GB218" s="167">
        <f t="shared" si="797"/>
        <v>0</v>
      </c>
      <c r="GC218" s="167">
        <f t="shared" si="798"/>
        <v>0</v>
      </c>
      <c r="GD218" s="167">
        <f t="shared" si="799"/>
        <v>0</v>
      </c>
      <c r="GE218" s="167">
        <f t="shared" si="800"/>
        <v>0</v>
      </c>
      <c r="GF218" s="167">
        <f t="shared" si="801"/>
        <v>0</v>
      </c>
      <c r="GG218" s="167">
        <f t="shared" si="802"/>
        <v>0</v>
      </c>
      <c r="GH218" s="167">
        <f t="shared" si="803"/>
        <v>0</v>
      </c>
      <c r="GI218" s="167">
        <f t="shared" si="804"/>
        <v>0</v>
      </c>
      <c r="GJ218" s="167">
        <f t="shared" si="805"/>
        <v>0</v>
      </c>
      <c r="GK218" s="167">
        <f t="shared" si="806"/>
        <v>0</v>
      </c>
      <c r="GL218" s="167">
        <f t="shared" si="807"/>
        <v>0</v>
      </c>
      <c r="GM218" s="167">
        <f t="shared" si="808"/>
        <v>0</v>
      </c>
      <c r="GO218" s="167" t="e">
        <f t="shared" ca="1" si="643"/>
        <v>#REF!</v>
      </c>
      <c r="GP218" s="167" t="e">
        <f t="shared" ca="1" si="817"/>
        <v>#REF!</v>
      </c>
      <c r="GQ218" s="167" t="e">
        <f t="shared" ca="1" si="817"/>
        <v>#REF!</v>
      </c>
      <c r="GR218" s="167" t="e">
        <f t="shared" ca="1" si="817"/>
        <v>#REF!</v>
      </c>
      <c r="GS218" s="167" t="e">
        <f t="shared" ca="1" si="817"/>
        <v>#REF!</v>
      </c>
      <c r="GT218" s="167" t="e">
        <f t="shared" ca="1" si="817"/>
        <v>#REF!</v>
      </c>
      <c r="GU218" s="167" t="e">
        <f t="shared" ca="1" si="817"/>
        <v>#REF!</v>
      </c>
      <c r="GV218" s="167" t="e">
        <f t="shared" ca="1" si="817"/>
        <v>#REF!</v>
      </c>
      <c r="GW218" s="167" t="e">
        <f t="shared" ca="1" si="817"/>
        <v>#REF!</v>
      </c>
      <c r="GX218" s="167" t="e">
        <f t="shared" ca="1" si="817"/>
        <v>#REF!</v>
      </c>
      <c r="GY218" s="167" t="e">
        <f t="shared" ca="1" si="817"/>
        <v>#REF!</v>
      </c>
      <c r="GZ218" s="167" t="e">
        <f t="shared" ca="1" si="817"/>
        <v>#REF!</v>
      </c>
      <c r="HA218" s="167" t="e">
        <f t="shared" ca="1" si="817"/>
        <v>#REF!</v>
      </c>
      <c r="HB218" s="167" t="e">
        <f t="shared" ca="1" si="817"/>
        <v>#REF!</v>
      </c>
      <c r="HC218" s="167" t="e">
        <f t="shared" ca="1" si="817"/>
        <v>#REF!</v>
      </c>
      <c r="HD218" s="167" t="e">
        <f t="shared" ca="1" si="817"/>
        <v>#REF!</v>
      </c>
      <c r="HF218" s="167" t="e">
        <f t="shared" ca="1" si="710"/>
        <v>#REF!</v>
      </c>
      <c r="HG218" s="167" t="e">
        <f t="shared" ca="1" si="711"/>
        <v>#REF!</v>
      </c>
      <c r="HH218" s="167" t="e">
        <f t="shared" ca="1" si="712"/>
        <v>#REF!</v>
      </c>
      <c r="HI218" s="167" t="e">
        <f t="shared" ca="1" si="713"/>
        <v>#REF!</v>
      </c>
      <c r="HJ218" s="167" t="e">
        <f t="shared" ca="1" si="714"/>
        <v>#REF!</v>
      </c>
      <c r="HK218" s="167" t="e">
        <f t="shared" ca="1" si="715"/>
        <v>#REF!</v>
      </c>
      <c r="HL218" s="167" t="e">
        <f t="shared" ca="1" si="716"/>
        <v>#REF!</v>
      </c>
      <c r="HM218" s="167" t="e">
        <f t="shared" ca="1" si="717"/>
        <v>#REF!</v>
      </c>
      <c r="HN218" s="167" t="e">
        <f t="shared" ca="1" si="718"/>
        <v>#REF!</v>
      </c>
      <c r="HO218" s="167" t="e">
        <f t="shared" ca="1" si="719"/>
        <v>#REF!</v>
      </c>
      <c r="HP218" s="167" t="e">
        <f t="shared" ca="1" si="720"/>
        <v>#REF!</v>
      </c>
      <c r="HQ218" s="167" t="e">
        <f t="shared" ca="1" si="721"/>
        <v>#REF!</v>
      </c>
      <c r="HR218" s="167" t="e">
        <f t="shared" ca="1" si="722"/>
        <v>#REF!</v>
      </c>
      <c r="HS218" s="167" t="e">
        <f t="shared" ca="1" si="723"/>
        <v>#REF!</v>
      </c>
      <c r="HT218" s="167" t="e">
        <f t="shared" ca="1" si="724"/>
        <v>#REF!</v>
      </c>
      <c r="HU218" s="167" t="e">
        <f t="shared" ca="1" si="725"/>
        <v>#REF!</v>
      </c>
      <c r="HW218" s="167" t="e">
        <f t="shared" ca="1" si="726"/>
        <v>#REF!</v>
      </c>
      <c r="HX218" s="167">
        <f t="shared" si="727"/>
        <v>0</v>
      </c>
      <c r="HY218" s="167" t="e">
        <f t="shared" ca="1" si="809"/>
        <v>#REF!</v>
      </c>
      <c r="HZ218" s="219" t="e">
        <f t="shared" ca="1" si="810"/>
        <v>#REF!</v>
      </c>
    </row>
    <row r="219" spans="1:234" s="48" customFormat="1">
      <c r="A219" s="3" t="s">
        <v>428</v>
      </c>
      <c r="B219" s="202" t="str">
        <f>INDEX('Ref1'!$E:$E,MATCH(A219,'Ref1'!$A:$A,0))</f>
        <v>Middlesbrough</v>
      </c>
      <c r="C219" s="42" t="str">
        <f>INDEX(Data1!B:B,MATCH(A219,Data1!A:A,0))</f>
        <v>UNINFIR</v>
      </c>
      <c r="D219" s="253" t="str">
        <f>INDEX(Data1!C:C,MATCH(A219,Data1!A:A,0))</f>
        <v>NE</v>
      </c>
      <c r="E219" s="200" t="str">
        <f>IF($C$6="No","No",IF(COUNTIF(Inputs!$K$359:$K$398,$A219)&gt;0,"Yes","No"))</f>
        <v>No</v>
      </c>
      <c r="F219" s="404"/>
      <c r="G219" s="62">
        <f>INDEX('4_RatesSplit'!K:K,MATCH($A219,'4_RatesSplit'!$A:$A,0))</f>
        <v>0</v>
      </c>
      <c r="H219" s="171">
        <f>INDEX('4_RatesSplit'!L:L,MATCH($A219,'4_RatesSplit'!$A:$A,0))</f>
        <v>0</v>
      </c>
      <c r="I219" s="167">
        <f>INDEX('4_RatesSplit'!M:M,MATCH($A219,'4_RatesSplit'!$A:$A,0))</f>
        <v>0</v>
      </c>
      <c r="J219" s="167">
        <f>INDEX('4_RatesSplit'!N:N,MATCH($A219,'4_RatesSplit'!$A:$A,0))</f>
        <v>0</v>
      </c>
      <c r="K219" s="167">
        <f>INDEX('4_RatesSplit'!O:O,MATCH($A219,'4_RatesSplit'!$A:$A,0))</f>
        <v>0</v>
      </c>
      <c r="L219" s="167">
        <f>INDEX('4_RatesSplit'!P:P,MATCH($A219,'4_RatesSplit'!$A:$A,0))</f>
        <v>0</v>
      </c>
      <c r="M219" s="167">
        <f>INDEX('4_RatesSplit'!Q:Q,MATCH($A219,'4_RatesSplit'!$A:$A,0))</f>
        <v>0</v>
      </c>
      <c r="N219" s="167">
        <f>INDEX('4_RatesSplit'!R:R,MATCH($A219,'4_RatesSplit'!$A:$A,0))</f>
        <v>0</v>
      </c>
      <c r="O219" s="167">
        <f>INDEX('4_RatesSplit'!S:S,MATCH($A219,'4_RatesSplit'!$A:$A,0))</f>
        <v>0</v>
      </c>
      <c r="P219" s="167">
        <f>INDEX('4_RatesSplit'!T:T,MATCH($A219,'4_RatesSplit'!$A:$A,0))</f>
        <v>0</v>
      </c>
      <c r="Q219" s="167">
        <f>INDEX('4_RatesSplit'!U:U,MATCH($A219,'4_RatesSplit'!$A:$A,0))</f>
        <v>0</v>
      </c>
      <c r="R219" s="167">
        <f>INDEX('4_RatesSplit'!V:V,MATCH($A219,'4_RatesSplit'!$A:$A,0))</f>
        <v>0</v>
      </c>
      <c r="S219" s="167">
        <f>INDEX('4_RatesSplit'!W:W,MATCH($A219,'4_RatesSplit'!$A:$A,0))</f>
        <v>0</v>
      </c>
      <c r="T219" s="167">
        <f>INDEX('4_RatesSplit'!X:X,MATCH($A219,'4_RatesSplit'!$A:$A,0))</f>
        <v>0</v>
      </c>
      <c r="U219" s="167">
        <f>INDEX('4_RatesSplit'!Y:Y,MATCH($A219,'4_RatesSplit'!$A:$A,0))</f>
        <v>0</v>
      </c>
      <c r="V219" s="167">
        <f>INDEX('4_RatesSplit'!Z:Z,MATCH($A219,'4_RatesSplit'!$A:$A,0))</f>
        <v>0</v>
      </c>
      <c r="W219" s="167">
        <f>INDEX('4_RatesSplit'!AA:AA,MATCH($A219,'4_RatesSplit'!$A:$A,0))</f>
        <v>0</v>
      </c>
      <c r="X219" s="18"/>
      <c r="Y219" s="168" t="e">
        <f ca="1">INDEX('4_RatesSplit'!AT:AT,MATCH($A219,'4_RatesSplit'!$A:$A,0))</f>
        <v>#REF!</v>
      </c>
      <c r="Z219" s="168" t="e">
        <f ca="1">INDEX('4_RatesSplit'!AU:AU,MATCH($A219,'4_RatesSplit'!$A:$A,0))</f>
        <v>#REF!</v>
      </c>
      <c r="AA219" s="168" t="e">
        <f ca="1">INDEX('4_RatesSplit'!AV:AV,MATCH($A219,'4_RatesSplit'!$A:$A,0))</f>
        <v>#REF!</v>
      </c>
      <c r="AB219" s="168" t="e">
        <f ca="1">INDEX('4_RatesSplit'!AW:AW,MATCH($A219,'4_RatesSplit'!$A:$A,0))</f>
        <v>#REF!</v>
      </c>
      <c r="AC219" s="168" t="e">
        <f ca="1">INDEX('4_RatesSplit'!AX:AX,MATCH($A219,'4_RatesSplit'!$A:$A,0))</f>
        <v>#REF!</v>
      </c>
      <c r="AD219" s="168" t="e">
        <f ca="1">INDEX('4_RatesSplit'!AY:AY,MATCH($A219,'4_RatesSplit'!$A:$A,0))</f>
        <v>#REF!</v>
      </c>
      <c r="AE219" s="168" t="e">
        <f ca="1">INDEX('4_RatesSplit'!AZ:AZ,MATCH($A219,'4_RatesSplit'!$A:$A,0))</f>
        <v>#REF!</v>
      </c>
      <c r="AF219" s="168" t="e">
        <f ca="1">INDEX('4_RatesSplit'!BA:BA,MATCH($A219,'4_RatesSplit'!$A:$A,0))</f>
        <v>#REF!</v>
      </c>
      <c r="AG219" s="168" t="e">
        <f ca="1">INDEX('4_RatesSplit'!BB:BB,MATCH($A219,'4_RatesSplit'!$A:$A,0))</f>
        <v>#REF!</v>
      </c>
      <c r="AH219" s="168" t="e">
        <f ca="1">INDEX('4_RatesSplit'!BC:BC,MATCH($A219,'4_RatesSplit'!$A:$A,0))</f>
        <v>#REF!</v>
      </c>
      <c r="AI219" s="168" t="e">
        <f ca="1">INDEX('4_RatesSplit'!BD:BD,MATCH($A219,'4_RatesSplit'!$A:$A,0))</f>
        <v>#REF!</v>
      </c>
      <c r="AJ219" s="168" t="e">
        <f ca="1">INDEX('4_RatesSplit'!BE:BE,MATCH($A219,'4_RatesSplit'!$A:$A,0))</f>
        <v>#REF!</v>
      </c>
      <c r="AK219" s="168" t="e">
        <f ca="1">INDEX('4_RatesSplit'!BF:BF,MATCH($A219,'4_RatesSplit'!$A:$A,0))</f>
        <v>#REF!</v>
      </c>
      <c r="AL219" s="168" t="e">
        <f ca="1">INDEX('4_RatesSplit'!BG:BG,MATCH($A219,'4_RatesSplit'!$A:$A,0))</f>
        <v>#REF!</v>
      </c>
      <c r="AM219" s="168" t="e">
        <f ca="1">INDEX('4_RatesSplit'!BH:BH,MATCH($A219,'4_RatesSplit'!$A:$A,0))</f>
        <v>#REF!</v>
      </c>
      <c r="AN219" s="198" t="e">
        <f ca="1">INDEX('4_RatesSplit'!BI:BI,MATCH($A219,'4_RatesSplit'!$A:$A,0))</f>
        <v>#REF!</v>
      </c>
      <c r="AO219" s="114"/>
      <c r="AP219" s="167" t="e">
        <f t="shared" ca="1" si="728"/>
        <v>#REF!</v>
      </c>
      <c r="AQ219" s="167" t="e">
        <f t="shared" ca="1" si="729"/>
        <v>#REF!</v>
      </c>
      <c r="AR219" s="167" t="e">
        <f t="shared" ca="1" si="730"/>
        <v>#REF!</v>
      </c>
      <c r="AS219" s="167" t="e">
        <f t="shared" ca="1" si="731"/>
        <v>#REF!</v>
      </c>
      <c r="AT219" s="167" t="e">
        <f t="shared" ca="1" si="732"/>
        <v>#REF!</v>
      </c>
      <c r="AU219" s="167" t="e">
        <f t="shared" ca="1" si="733"/>
        <v>#REF!</v>
      </c>
      <c r="AV219" s="167" t="e">
        <f t="shared" ca="1" si="734"/>
        <v>#REF!</v>
      </c>
      <c r="AW219" s="167" t="e">
        <f t="shared" ca="1" si="735"/>
        <v>#REF!</v>
      </c>
      <c r="AX219" s="167" t="e">
        <f t="shared" ca="1" si="736"/>
        <v>#REF!</v>
      </c>
      <c r="AY219" s="167" t="e">
        <f t="shared" ca="1" si="737"/>
        <v>#REF!</v>
      </c>
      <c r="AZ219" s="167" t="e">
        <f t="shared" ca="1" si="738"/>
        <v>#REF!</v>
      </c>
      <c r="BA219" s="167" t="e">
        <f t="shared" ca="1" si="739"/>
        <v>#REF!</v>
      </c>
      <c r="BB219" s="167" t="e">
        <f t="shared" ca="1" si="740"/>
        <v>#REF!</v>
      </c>
      <c r="BC219" s="167" t="e">
        <f t="shared" ca="1" si="741"/>
        <v>#REF!</v>
      </c>
      <c r="BD219" s="167" t="e">
        <f t="shared" ca="1" si="742"/>
        <v>#REF!</v>
      </c>
      <c r="BE219" s="167" t="e">
        <f t="shared" ca="1" si="743"/>
        <v>#REF!</v>
      </c>
      <c r="BF219" s="18"/>
      <c r="BG219" s="168">
        <f>INDEX('2_Needs'!$F:$F,MATCH($A219,'2_Needs'!$A:$A,0))</f>
        <v>3.6886082409667846E-3</v>
      </c>
      <c r="BH219" s="114"/>
      <c r="BI219" s="167">
        <f t="shared" ref="BI219:BX219" si="823">IF(BI$3="reset",$BG219*BI$6,BH219*(1+$C$4))</f>
        <v>0</v>
      </c>
      <c r="BJ219" s="167">
        <f t="shared" si="823"/>
        <v>0</v>
      </c>
      <c r="BK219" s="167">
        <f t="shared" si="823"/>
        <v>0</v>
      </c>
      <c r="BL219" s="167">
        <f t="shared" si="823"/>
        <v>0</v>
      </c>
      <c r="BM219" s="167">
        <f t="shared" si="823"/>
        <v>0</v>
      </c>
      <c r="BN219" s="167">
        <f t="shared" si="823"/>
        <v>0</v>
      </c>
      <c r="BO219" s="167">
        <f t="shared" si="823"/>
        <v>0</v>
      </c>
      <c r="BP219" s="167">
        <f t="shared" si="823"/>
        <v>0</v>
      </c>
      <c r="BQ219" s="167">
        <f t="shared" si="823"/>
        <v>0</v>
      </c>
      <c r="BR219" s="167">
        <f t="shared" si="823"/>
        <v>0</v>
      </c>
      <c r="BS219" s="167">
        <f t="shared" si="823"/>
        <v>0</v>
      </c>
      <c r="BT219" s="167">
        <f t="shared" si="823"/>
        <v>0</v>
      </c>
      <c r="BU219" s="167">
        <f t="shared" si="823"/>
        <v>0</v>
      </c>
      <c r="BV219" s="167">
        <f t="shared" si="823"/>
        <v>0</v>
      </c>
      <c r="BW219" s="167">
        <f t="shared" si="823"/>
        <v>0</v>
      </c>
      <c r="BX219" s="167">
        <f t="shared" si="823"/>
        <v>0</v>
      </c>
      <c r="BZ219" s="167" t="e">
        <f t="shared" ca="1" si="662"/>
        <v>#REF!</v>
      </c>
      <c r="CA219" s="167" t="e">
        <f t="shared" ca="1" si="663"/>
        <v>#REF!</v>
      </c>
      <c r="CB219" s="167" t="e">
        <f t="shared" ca="1" si="664"/>
        <v>#REF!</v>
      </c>
      <c r="CC219" s="167" t="e">
        <f t="shared" ca="1" si="665"/>
        <v>#REF!</v>
      </c>
      <c r="CD219" s="167" t="e">
        <f t="shared" ca="1" si="666"/>
        <v>#REF!</v>
      </c>
      <c r="CE219" s="167" t="e">
        <f t="shared" ca="1" si="667"/>
        <v>#REF!</v>
      </c>
      <c r="CF219" s="167" t="e">
        <f t="shared" ca="1" si="668"/>
        <v>#REF!</v>
      </c>
      <c r="CG219" s="167" t="e">
        <f t="shared" ca="1" si="669"/>
        <v>#REF!</v>
      </c>
      <c r="CH219" s="167" t="e">
        <f t="shared" ca="1" si="670"/>
        <v>#REF!</v>
      </c>
      <c r="CI219" s="167" t="e">
        <f t="shared" ca="1" si="671"/>
        <v>#REF!</v>
      </c>
      <c r="CJ219" s="167" t="e">
        <f t="shared" ca="1" si="672"/>
        <v>#REF!</v>
      </c>
      <c r="CK219" s="167" t="e">
        <f t="shared" ca="1" si="673"/>
        <v>#REF!</v>
      </c>
      <c r="CL219" s="167" t="e">
        <f t="shared" ca="1" si="674"/>
        <v>#REF!</v>
      </c>
      <c r="CM219" s="167" t="e">
        <f t="shared" ca="1" si="675"/>
        <v>#REF!</v>
      </c>
      <c r="CN219" s="167" t="e">
        <f t="shared" ca="1" si="676"/>
        <v>#REF!</v>
      </c>
      <c r="CO219" s="167" t="e">
        <f t="shared" ca="1" si="677"/>
        <v>#REF!</v>
      </c>
      <c r="CQ219" s="167" t="e">
        <f t="shared" ca="1" si="678"/>
        <v>#REF!</v>
      </c>
      <c r="CR219" s="167" t="e">
        <f t="shared" ca="1" si="679"/>
        <v>#REF!</v>
      </c>
      <c r="CS219" s="167" t="e">
        <f t="shared" ca="1" si="680"/>
        <v>#REF!</v>
      </c>
      <c r="CT219" s="167" t="e">
        <f t="shared" ca="1" si="681"/>
        <v>#REF!</v>
      </c>
      <c r="CU219" s="167" t="e">
        <f t="shared" ca="1" si="682"/>
        <v>#REF!</v>
      </c>
      <c r="CV219" s="167" t="e">
        <f t="shared" ca="1" si="683"/>
        <v>#REF!</v>
      </c>
      <c r="CW219" s="167" t="e">
        <f t="shared" ca="1" si="684"/>
        <v>#REF!</v>
      </c>
      <c r="CX219" s="167" t="e">
        <f t="shared" ca="1" si="685"/>
        <v>#REF!</v>
      </c>
      <c r="CY219" s="167" t="e">
        <f t="shared" ca="1" si="686"/>
        <v>#REF!</v>
      </c>
      <c r="CZ219" s="167" t="e">
        <f t="shared" ca="1" si="687"/>
        <v>#REF!</v>
      </c>
      <c r="DA219" s="167" t="e">
        <f t="shared" ca="1" si="688"/>
        <v>#REF!</v>
      </c>
      <c r="DB219" s="167" t="e">
        <f t="shared" ca="1" si="689"/>
        <v>#REF!</v>
      </c>
      <c r="DC219" s="167" t="e">
        <f t="shared" ca="1" si="690"/>
        <v>#REF!</v>
      </c>
      <c r="DD219" s="167" t="e">
        <f t="shared" ca="1" si="691"/>
        <v>#REF!</v>
      </c>
      <c r="DE219" s="167" t="e">
        <f t="shared" ca="1" si="692"/>
        <v>#REF!</v>
      </c>
      <c r="DF219" s="167" t="e">
        <f t="shared" ca="1" si="693"/>
        <v>#REF!</v>
      </c>
      <c r="DH219" s="167">
        <f t="shared" si="694"/>
        <v>0</v>
      </c>
      <c r="DI219" s="167">
        <f t="shared" si="695"/>
        <v>0</v>
      </c>
      <c r="DJ219" s="167">
        <f t="shared" si="696"/>
        <v>0</v>
      </c>
      <c r="DK219" s="167">
        <f t="shared" si="697"/>
        <v>0</v>
      </c>
      <c r="DL219" s="167">
        <f t="shared" si="698"/>
        <v>0</v>
      </c>
      <c r="DM219" s="167">
        <f t="shared" si="699"/>
        <v>0</v>
      </c>
      <c r="DN219" s="167">
        <f t="shared" si="700"/>
        <v>0</v>
      </c>
      <c r="DO219" s="167">
        <f t="shared" si="701"/>
        <v>0</v>
      </c>
      <c r="DP219" s="167">
        <f t="shared" si="702"/>
        <v>0</v>
      </c>
      <c r="DQ219" s="167">
        <f t="shared" si="703"/>
        <v>0</v>
      </c>
      <c r="DR219" s="167">
        <f t="shared" si="704"/>
        <v>0</v>
      </c>
      <c r="DS219" s="167">
        <f t="shared" si="705"/>
        <v>0</v>
      </c>
      <c r="DT219" s="167">
        <f t="shared" si="706"/>
        <v>0</v>
      </c>
      <c r="DU219" s="167">
        <f t="shared" si="707"/>
        <v>0</v>
      </c>
      <c r="DV219" s="167">
        <f t="shared" si="708"/>
        <v>0</v>
      </c>
      <c r="DW219" s="167">
        <f t="shared" si="709"/>
        <v>0</v>
      </c>
      <c r="DY219" s="167" t="e">
        <f t="shared" ca="1" si="745"/>
        <v>#REF!</v>
      </c>
      <c r="DZ219" s="167" t="e">
        <f t="shared" ca="1" si="746"/>
        <v>#REF!</v>
      </c>
      <c r="EA219" s="167" t="e">
        <f t="shared" ca="1" si="747"/>
        <v>#REF!</v>
      </c>
      <c r="EB219" s="167" t="e">
        <f t="shared" ca="1" si="748"/>
        <v>#REF!</v>
      </c>
      <c r="EC219" s="167" t="e">
        <f t="shared" ca="1" si="749"/>
        <v>#REF!</v>
      </c>
      <c r="ED219" s="167" t="e">
        <f t="shared" ca="1" si="750"/>
        <v>#REF!</v>
      </c>
      <c r="EE219" s="167" t="e">
        <f t="shared" ca="1" si="751"/>
        <v>#REF!</v>
      </c>
      <c r="EF219" s="167" t="e">
        <f t="shared" ca="1" si="752"/>
        <v>#REF!</v>
      </c>
      <c r="EG219" s="167" t="e">
        <f t="shared" ca="1" si="753"/>
        <v>#REF!</v>
      </c>
      <c r="EH219" s="167" t="e">
        <f t="shared" ca="1" si="754"/>
        <v>#REF!</v>
      </c>
      <c r="EI219" s="167" t="e">
        <f t="shared" ca="1" si="755"/>
        <v>#REF!</v>
      </c>
      <c r="EJ219" s="167" t="e">
        <f t="shared" ca="1" si="756"/>
        <v>#REF!</v>
      </c>
      <c r="EK219" s="167" t="e">
        <f t="shared" ca="1" si="757"/>
        <v>#REF!</v>
      </c>
      <c r="EL219" s="167" t="e">
        <f t="shared" ca="1" si="758"/>
        <v>#REF!</v>
      </c>
      <c r="EM219" s="167" t="e">
        <f t="shared" ca="1" si="759"/>
        <v>#REF!</v>
      </c>
      <c r="EN219" s="167" t="e">
        <f t="shared" ca="1" si="760"/>
        <v>#REF!</v>
      </c>
      <c r="EP219" s="167">
        <f t="shared" si="761"/>
        <v>0</v>
      </c>
      <c r="EQ219" s="167">
        <f t="shared" si="762"/>
        <v>0</v>
      </c>
      <c r="ER219" s="167">
        <f t="shared" si="763"/>
        <v>0</v>
      </c>
      <c r="ES219" s="167">
        <f t="shared" si="764"/>
        <v>0</v>
      </c>
      <c r="ET219" s="167">
        <f t="shared" si="765"/>
        <v>0</v>
      </c>
      <c r="EU219" s="167">
        <f t="shared" si="766"/>
        <v>0</v>
      </c>
      <c r="EV219" s="167">
        <f t="shared" si="767"/>
        <v>0</v>
      </c>
      <c r="EW219" s="167">
        <f t="shared" si="768"/>
        <v>0</v>
      </c>
      <c r="EX219" s="167">
        <f t="shared" si="769"/>
        <v>0</v>
      </c>
      <c r="EY219" s="167">
        <f t="shared" si="770"/>
        <v>0</v>
      </c>
      <c r="EZ219" s="167">
        <f t="shared" si="771"/>
        <v>0</v>
      </c>
      <c r="FA219" s="167">
        <f t="shared" si="772"/>
        <v>0</v>
      </c>
      <c r="FB219" s="167">
        <f t="shared" si="773"/>
        <v>0</v>
      </c>
      <c r="FC219" s="167">
        <f t="shared" si="774"/>
        <v>0</v>
      </c>
      <c r="FD219" s="167">
        <f t="shared" si="775"/>
        <v>0</v>
      </c>
      <c r="FE219" s="167">
        <f t="shared" si="776"/>
        <v>0</v>
      </c>
      <c r="FG219" s="167">
        <f t="shared" si="777"/>
        <v>0</v>
      </c>
      <c r="FH219" s="167">
        <f t="shared" si="778"/>
        <v>0</v>
      </c>
      <c r="FI219" s="167">
        <f t="shared" si="779"/>
        <v>0</v>
      </c>
      <c r="FJ219" s="167">
        <f t="shared" si="780"/>
        <v>0</v>
      </c>
      <c r="FK219" s="167">
        <f t="shared" si="781"/>
        <v>0</v>
      </c>
      <c r="FL219" s="167">
        <f t="shared" si="782"/>
        <v>0</v>
      </c>
      <c r="FM219" s="167">
        <f t="shared" si="783"/>
        <v>0</v>
      </c>
      <c r="FN219" s="167">
        <f t="shared" si="784"/>
        <v>0</v>
      </c>
      <c r="FO219" s="167">
        <f t="shared" si="785"/>
        <v>0</v>
      </c>
      <c r="FP219" s="167">
        <f t="shared" si="786"/>
        <v>0</v>
      </c>
      <c r="FQ219" s="167">
        <f t="shared" si="787"/>
        <v>0</v>
      </c>
      <c r="FR219" s="167">
        <f t="shared" si="788"/>
        <v>0</v>
      </c>
      <c r="FS219" s="167">
        <f t="shared" si="789"/>
        <v>0</v>
      </c>
      <c r="FT219" s="167">
        <f t="shared" si="790"/>
        <v>0</v>
      </c>
      <c r="FU219" s="167">
        <f t="shared" si="791"/>
        <v>0</v>
      </c>
      <c r="FV219" s="167">
        <f t="shared" si="792"/>
        <v>0</v>
      </c>
      <c r="FX219" s="167">
        <f t="shared" si="793"/>
        <v>0</v>
      </c>
      <c r="FY219" s="167">
        <f t="shared" si="794"/>
        <v>0</v>
      </c>
      <c r="FZ219" s="167">
        <f t="shared" si="795"/>
        <v>0</v>
      </c>
      <c r="GA219" s="167">
        <f t="shared" si="796"/>
        <v>0</v>
      </c>
      <c r="GB219" s="167">
        <f t="shared" si="797"/>
        <v>0</v>
      </c>
      <c r="GC219" s="167">
        <f t="shared" si="798"/>
        <v>0</v>
      </c>
      <c r="GD219" s="167">
        <f t="shared" si="799"/>
        <v>0</v>
      </c>
      <c r="GE219" s="167">
        <f t="shared" si="800"/>
        <v>0</v>
      </c>
      <c r="GF219" s="167">
        <f t="shared" si="801"/>
        <v>0</v>
      </c>
      <c r="GG219" s="167">
        <f t="shared" si="802"/>
        <v>0</v>
      </c>
      <c r="GH219" s="167">
        <f t="shared" si="803"/>
        <v>0</v>
      </c>
      <c r="GI219" s="167">
        <f t="shared" si="804"/>
        <v>0</v>
      </c>
      <c r="GJ219" s="167">
        <f t="shared" si="805"/>
        <v>0</v>
      </c>
      <c r="GK219" s="167">
        <f t="shared" si="806"/>
        <v>0</v>
      </c>
      <c r="GL219" s="167">
        <f t="shared" si="807"/>
        <v>0</v>
      </c>
      <c r="GM219" s="167">
        <f t="shared" si="808"/>
        <v>0</v>
      </c>
      <c r="GO219" s="167" t="e">
        <f t="shared" ca="1" si="643"/>
        <v>#REF!</v>
      </c>
      <c r="GP219" s="167" t="e">
        <f t="shared" ca="1" si="817"/>
        <v>#REF!</v>
      </c>
      <c r="GQ219" s="167" t="e">
        <f t="shared" ca="1" si="817"/>
        <v>#REF!</v>
      </c>
      <c r="GR219" s="167" t="e">
        <f t="shared" ca="1" si="817"/>
        <v>#REF!</v>
      </c>
      <c r="GS219" s="167" t="e">
        <f t="shared" ca="1" si="817"/>
        <v>#REF!</v>
      </c>
      <c r="GT219" s="167" t="e">
        <f t="shared" ca="1" si="817"/>
        <v>#REF!</v>
      </c>
      <c r="GU219" s="167" t="e">
        <f t="shared" ca="1" si="817"/>
        <v>#REF!</v>
      </c>
      <c r="GV219" s="167" t="e">
        <f t="shared" ca="1" si="817"/>
        <v>#REF!</v>
      </c>
      <c r="GW219" s="167" t="e">
        <f t="shared" ca="1" si="817"/>
        <v>#REF!</v>
      </c>
      <c r="GX219" s="167" t="e">
        <f t="shared" ca="1" si="817"/>
        <v>#REF!</v>
      </c>
      <c r="GY219" s="167" t="e">
        <f t="shared" ca="1" si="817"/>
        <v>#REF!</v>
      </c>
      <c r="GZ219" s="167" t="e">
        <f t="shared" ca="1" si="817"/>
        <v>#REF!</v>
      </c>
      <c r="HA219" s="167" t="e">
        <f t="shared" ca="1" si="817"/>
        <v>#REF!</v>
      </c>
      <c r="HB219" s="167" t="e">
        <f t="shared" ca="1" si="817"/>
        <v>#REF!</v>
      </c>
      <c r="HC219" s="167" t="e">
        <f t="shared" ca="1" si="817"/>
        <v>#REF!</v>
      </c>
      <c r="HD219" s="167" t="e">
        <f t="shared" ca="1" si="817"/>
        <v>#REF!</v>
      </c>
      <c r="HF219" s="167" t="e">
        <f t="shared" ca="1" si="710"/>
        <v>#REF!</v>
      </c>
      <c r="HG219" s="167" t="e">
        <f t="shared" ca="1" si="711"/>
        <v>#REF!</v>
      </c>
      <c r="HH219" s="167" t="e">
        <f t="shared" ca="1" si="712"/>
        <v>#REF!</v>
      </c>
      <c r="HI219" s="167" t="e">
        <f t="shared" ca="1" si="713"/>
        <v>#REF!</v>
      </c>
      <c r="HJ219" s="167" t="e">
        <f t="shared" ca="1" si="714"/>
        <v>#REF!</v>
      </c>
      <c r="HK219" s="167" t="e">
        <f t="shared" ca="1" si="715"/>
        <v>#REF!</v>
      </c>
      <c r="HL219" s="167" t="e">
        <f t="shared" ca="1" si="716"/>
        <v>#REF!</v>
      </c>
      <c r="HM219" s="167" t="e">
        <f t="shared" ca="1" si="717"/>
        <v>#REF!</v>
      </c>
      <c r="HN219" s="167" t="e">
        <f t="shared" ca="1" si="718"/>
        <v>#REF!</v>
      </c>
      <c r="HO219" s="167" t="e">
        <f t="shared" ca="1" si="719"/>
        <v>#REF!</v>
      </c>
      <c r="HP219" s="167" t="e">
        <f t="shared" ca="1" si="720"/>
        <v>#REF!</v>
      </c>
      <c r="HQ219" s="167" t="e">
        <f t="shared" ca="1" si="721"/>
        <v>#REF!</v>
      </c>
      <c r="HR219" s="167" t="e">
        <f t="shared" ca="1" si="722"/>
        <v>#REF!</v>
      </c>
      <c r="HS219" s="167" t="e">
        <f t="shared" ca="1" si="723"/>
        <v>#REF!</v>
      </c>
      <c r="HT219" s="167" t="e">
        <f t="shared" ca="1" si="724"/>
        <v>#REF!</v>
      </c>
      <c r="HU219" s="167" t="e">
        <f t="shared" ca="1" si="725"/>
        <v>#REF!</v>
      </c>
      <c r="HW219" s="167" t="e">
        <f t="shared" ca="1" si="726"/>
        <v>#REF!</v>
      </c>
      <c r="HX219" s="167">
        <f t="shared" si="727"/>
        <v>0</v>
      </c>
      <c r="HY219" s="167" t="e">
        <f t="shared" ca="1" si="809"/>
        <v>#REF!</v>
      </c>
      <c r="HZ219" s="219" t="e">
        <f t="shared" ca="1" si="810"/>
        <v>#REF!</v>
      </c>
    </row>
    <row r="220" spans="1:234" s="48" customFormat="1">
      <c r="A220" s="3" t="s">
        <v>430</v>
      </c>
      <c r="B220" s="202" t="str">
        <f>INDEX('Ref1'!$E:$E,MATCH(A220,'Ref1'!$A:$A,0))</f>
        <v>Milton Keynes</v>
      </c>
      <c r="C220" s="42" t="str">
        <f>INDEX(Data1!B:B,MATCH(A220,Data1!A:A,0))</f>
        <v>UNINFIR</v>
      </c>
      <c r="D220" s="253" t="str">
        <f>INDEX(Data1!C:C,MATCH(A220,Data1!A:A,0))</f>
        <v>SE</v>
      </c>
      <c r="E220" s="200" t="str">
        <f>IF($C$6="No","No",IF(COUNTIF(Inputs!$K$359:$K$398,$A220)&gt;0,"Yes","No"))</f>
        <v>No</v>
      </c>
      <c r="F220" s="404"/>
      <c r="G220" s="62">
        <f>INDEX('4_RatesSplit'!K:K,MATCH($A220,'4_RatesSplit'!$A:$A,0))</f>
        <v>0</v>
      </c>
      <c r="H220" s="171">
        <f>INDEX('4_RatesSplit'!L:L,MATCH($A220,'4_RatesSplit'!$A:$A,0))</f>
        <v>0</v>
      </c>
      <c r="I220" s="167">
        <f>INDEX('4_RatesSplit'!M:M,MATCH($A220,'4_RatesSplit'!$A:$A,0))</f>
        <v>0</v>
      </c>
      <c r="J220" s="167">
        <f>INDEX('4_RatesSplit'!N:N,MATCH($A220,'4_RatesSplit'!$A:$A,0))</f>
        <v>0</v>
      </c>
      <c r="K220" s="167">
        <f>INDEX('4_RatesSplit'!O:O,MATCH($A220,'4_RatesSplit'!$A:$A,0))</f>
        <v>0</v>
      </c>
      <c r="L220" s="167">
        <f>INDEX('4_RatesSplit'!P:P,MATCH($A220,'4_RatesSplit'!$A:$A,0))</f>
        <v>0</v>
      </c>
      <c r="M220" s="167">
        <f>INDEX('4_RatesSplit'!Q:Q,MATCH($A220,'4_RatesSplit'!$A:$A,0))</f>
        <v>0</v>
      </c>
      <c r="N220" s="167">
        <f>INDEX('4_RatesSplit'!R:R,MATCH($A220,'4_RatesSplit'!$A:$A,0))</f>
        <v>0</v>
      </c>
      <c r="O220" s="167">
        <f>INDEX('4_RatesSplit'!S:S,MATCH($A220,'4_RatesSplit'!$A:$A,0))</f>
        <v>0</v>
      </c>
      <c r="P220" s="167">
        <f>INDEX('4_RatesSplit'!T:T,MATCH($A220,'4_RatesSplit'!$A:$A,0))</f>
        <v>0</v>
      </c>
      <c r="Q220" s="167">
        <f>INDEX('4_RatesSplit'!U:U,MATCH($A220,'4_RatesSplit'!$A:$A,0))</f>
        <v>0</v>
      </c>
      <c r="R220" s="167">
        <f>INDEX('4_RatesSplit'!V:V,MATCH($A220,'4_RatesSplit'!$A:$A,0))</f>
        <v>0</v>
      </c>
      <c r="S220" s="167">
        <f>INDEX('4_RatesSplit'!W:W,MATCH($A220,'4_RatesSplit'!$A:$A,0))</f>
        <v>0</v>
      </c>
      <c r="T220" s="167">
        <f>INDEX('4_RatesSplit'!X:X,MATCH($A220,'4_RatesSplit'!$A:$A,0))</f>
        <v>0</v>
      </c>
      <c r="U220" s="167">
        <f>INDEX('4_RatesSplit'!Y:Y,MATCH($A220,'4_RatesSplit'!$A:$A,0))</f>
        <v>0</v>
      </c>
      <c r="V220" s="167">
        <f>INDEX('4_RatesSplit'!Z:Z,MATCH($A220,'4_RatesSplit'!$A:$A,0))</f>
        <v>0</v>
      </c>
      <c r="W220" s="167">
        <f>INDEX('4_RatesSplit'!AA:AA,MATCH($A220,'4_RatesSplit'!$A:$A,0))</f>
        <v>0</v>
      </c>
      <c r="X220" s="18"/>
      <c r="Y220" s="168" t="e">
        <f ca="1">INDEX('4_RatesSplit'!AT:AT,MATCH($A220,'4_RatesSplit'!$A:$A,0))</f>
        <v>#REF!</v>
      </c>
      <c r="Z220" s="168" t="e">
        <f ca="1">INDEX('4_RatesSplit'!AU:AU,MATCH($A220,'4_RatesSplit'!$A:$A,0))</f>
        <v>#REF!</v>
      </c>
      <c r="AA220" s="168" t="e">
        <f ca="1">INDEX('4_RatesSplit'!AV:AV,MATCH($A220,'4_RatesSplit'!$A:$A,0))</f>
        <v>#REF!</v>
      </c>
      <c r="AB220" s="168" t="e">
        <f ca="1">INDEX('4_RatesSplit'!AW:AW,MATCH($A220,'4_RatesSplit'!$A:$A,0))</f>
        <v>#REF!</v>
      </c>
      <c r="AC220" s="168" t="e">
        <f ca="1">INDEX('4_RatesSplit'!AX:AX,MATCH($A220,'4_RatesSplit'!$A:$A,0))</f>
        <v>#REF!</v>
      </c>
      <c r="AD220" s="168" t="e">
        <f ca="1">INDEX('4_RatesSplit'!AY:AY,MATCH($A220,'4_RatesSplit'!$A:$A,0))</f>
        <v>#REF!</v>
      </c>
      <c r="AE220" s="168" t="e">
        <f ca="1">INDEX('4_RatesSplit'!AZ:AZ,MATCH($A220,'4_RatesSplit'!$A:$A,0))</f>
        <v>#REF!</v>
      </c>
      <c r="AF220" s="168" t="e">
        <f ca="1">INDEX('4_RatesSplit'!BA:BA,MATCH($A220,'4_RatesSplit'!$A:$A,0))</f>
        <v>#REF!</v>
      </c>
      <c r="AG220" s="168" t="e">
        <f ca="1">INDEX('4_RatesSplit'!BB:BB,MATCH($A220,'4_RatesSplit'!$A:$A,0))</f>
        <v>#REF!</v>
      </c>
      <c r="AH220" s="168" t="e">
        <f ca="1">INDEX('4_RatesSplit'!BC:BC,MATCH($A220,'4_RatesSplit'!$A:$A,0))</f>
        <v>#REF!</v>
      </c>
      <c r="AI220" s="168" t="e">
        <f ca="1">INDEX('4_RatesSplit'!BD:BD,MATCH($A220,'4_RatesSplit'!$A:$A,0))</f>
        <v>#REF!</v>
      </c>
      <c r="AJ220" s="168" t="e">
        <f ca="1">INDEX('4_RatesSplit'!BE:BE,MATCH($A220,'4_RatesSplit'!$A:$A,0))</f>
        <v>#REF!</v>
      </c>
      <c r="AK220" s="168" t="e">
        <f ca="1">INDEX('4_RatesSplit'!BF:BF,MATCH($A220,'4_RatesSplit'!$A:$A,0))</f>
        <v>#REF!</v>
      </c>
      <c r="AL220" s="168" t="e">
        <f ca="1">INDEX('4_RatesSplit'!BG:BG,MATCH($A220,'4_RatesSplit'!$A:$A,0))</f>
        <v>#REF!</v>
      </c>
      <c r="AM220" s="168" t="e">
        <f ca="1">INDEX('4_RatesSplit'!BH:BH,MATCH($A220,'4_RatesSplit'!$A:$A,0))</f>
        <v>#REF!</v>
      </c>
      <c r="AN220" s="198" t="e">
        <f ca="1">INDEX('4_RatesSplit'!BI:BI,MATCH($A220,'4_RatesSplit'!$A:$A,0))</f>
        <v>#REF!</v>
      </c>
      <c r="AO220" s="114"/>
      <c r="AP220" s="167" t="e">
        <f t="shared" ca="1" si="728"/>
        <v>#REF!</v>
      </c>
      <c r="AQ220" s="167" t="e">
        <f t="shared" ca="1" si="729"/>
        <v>#REF!</v>
      </c>
      <c r="AR220" s="167" t="e">
        <f t="shared" ca="1" si="730"/>
        <v>#REF!</v>
      </c>
      <c r="AS220" s="167" t="e">
        <f t="shared" ca="1" si="731"/>
        <v>#REF!</v>
      </c>
      <c r="AT220" s="167" t="e">
        <f t="shared" ca="1" si="732"/>
        <v>#REF!</v>
      </c>
      <c r="AU220" s="167" t="e">
        <f t="shared" ca="1" si="733"/>
        <v>#REF!</v>
      </c>
      <c r="AV220" s="167" t="e">
        <f t="shared" ca="1" si="734"/>
        <v>#REF!</v>
      </c>
      <c r="AW220" s="167" t="e">
        <f t="shared" ca="1" si="735"/>
        <v>#REF!</v>
      </c>
      <c r="AX220" s="167" t="e">
        <f t="shared" ca="1" si="736"/>
        <v>#REF!</v>
      </c>
      <c r="AY220" s="167" t="e">
        <f t="shared" ca="1" si="737"/>
        <v>#REF!</v>
      </c>
      <c r="AZ220" s="167" t="e">
        <f t="shared" ca="1" si="738"/>
        <v>#REF!</v>
      </c>
      <c r="BA220" s="167" t="e">
        <f t="shared" ca="1" si="739"/>
        <v>#REF!</v>
      </c>
      <c r="BB220" s="167" t="e">
        <f t="shared" ca="1" si="740"/>
        <v>#REF!</v>
      </c>
      <c r="BC220" s="167" t="e">
        <f t="shared" ca="1" si="741"/>
        <v>#REF!</v>
      </c>
      <c r="BD220" s="167" t="e">
        <f t="shared" ca="1" si="742"/>
        <v>#REF!</v>
      </c>
      <c r="BE220" s="167" t="e">
        <f t="shared" ca="1" si="743"/>
        <v>#REF!</v>
      </c>
      <c r="BF220" s="18"/>
      <c r="BG220" s="168">
        <f>INDEX('2_Needs'!$F:$F,MATCH($A220,'2_Needs'!$A:$A,0))</f>
        <v>3.724907023379985E-3</v>
      </c>
      <c r="BH220" s="114"/>
      <c r="BI220" s="167">
        <f t="shared" ref="BI220:BX220" si="824">IF(BI$3="reset",$BG220*BI$6,BH220*(1+$C$4))</f>
        <v>0</v>
      </c>
      <c r="BJ220" s="167">
        <f t="shared" si="824"/>
        <v>0</v>
      </c>
      <c r="BK220" s="167">
        <f t="shared" si="824"/>
        <v>0</v>
      </c>
      <c r="BL220" s="167">
        <f t="shared" si="824"/>
        <v>0</v>
      </c>
      <c r="BM220" s="167">
        <f t="shared" si="824"/>
        <v>0</v>
      </c>
      <c r="BN220" s="167">
        <f t="shared" si="824"/>
        <v>0</v>
      </c>
      <c r="BO220" s="167">
        <f t="shared" si="824"/>
        <v>0</v>
      </c>
      <c r="BP220" s="167">
        <f t="shared" si="824"/>
        <v>0</v>
      </c>
      <c r="BQ220" s="167">
        <f t="shared" si="824"/>
        <v>0</v>
      </c>
      <c r="BR220" s="167">
        <f t="shared" si="824"/>
        <v>0</v>
      </c>
      <c r="BS220" s="167">
        <f t="shared" si="824"/>
        <v>0</v>
      </c>
      <c r="BT220" s="167">
        <f t="shared" si="824"/>
        <v>0</v>
      </c>
      <c r="BU220" s="167">
        <f t="shared" si="824"/>
        <v>0</v>
      </c>
      <c r="BV220" s="167">
        <f t="shared" si="824"/>
        <v>0</v>
      </c>
      <c r="BW220" s="167">
        <f t="shared" si="824"/>
        <v>0</v>
      </c>
      <c r="BX220" s="167">
        <f t="shared" si="824"/>
        <v>0</v>
      </c>
      <c r="BZ220" s="167" t="e">
        <f t="shared" ca="1" si="662"/>
        <v>#REF!</v>
      </c>
      <c r="CA220" s="167" t="e">
        <f t="shared" ca="1" si="663"/>
        <v>#REF!</v>
      </c>
      <c r="CB220" s="167" t="e">
        <f t="shared" ca="1" si="664"/>
        <v>#REF!</v>
      </c>
      <c r="CC220" s="167" t="e">
        <f t="shared" ca="1" si="665"/>
        <v>#REF!</v>
      </c>
      <c r="CD220" s="167" t="e">
        <f t="shared" ca="1" si="666"/>
        <v>#REF!</v>
      </c>
      <c r="CE220" s="167" t="e">
        <f t="shared" ca="1" si="667"/>
        <v>#REF!</v>
      </c>
      <c r="CF220" s="167" t="e">
        <f t="shared" ca="1" si="668"/>
        <v>#REF!</v>
      </c>
      <c r="CG220" s="167" t="e">
        <f t="shared" ca="1" si="669"/>
        <v>#REF!</v>
      </c>
      <c r="CH220" s="167" t="e">
        <f t="shared" ca="1" si="670"/>
        <v>#REF!</v>
      </c>
      <c r="CI220" s="167" t="e">
        <f t="shared" ca="1" si="671"/>
        <v>#REF!</v>
      </c>
      <c r="CJ220" s="167" t="e">
        <f t="shared" ca="1" si="672"/>
        <v>#REF!</v>
      </c>
      <c r="CK220" s="167" t="e">
        <f t="shared" ca="1" si="673"/>
        <v>#REF!</v>
      </c>
      <c r="CL220" s="167" t="e">
        <f t="shared" ca="1" si="674"/>
        <v>#REF!</v>
      </c>
      <c r="CM220" s="167" t="e">
        <f t="shared" ca="1" si="675"/>
        <v>#REF!</v>
      </c>
      <c r="CN220" s="167" t="e">
        <f t="shared" ca="1" si="676"/>
        <v>#REF!</v>
      </c>
      <c r="CO220" s="167" t="e">
        <f t="shared" ca="1" si="677"/>
        <v>#REF!</v>
      </c>
      <c r="CQ220" s="167" t="e">
        <f t="shared" ca="1" si="678"/>
        <v>#REF!</v>
      </c>
      <c r="CR220" s="167" t="e">
        <f t="shared" ca="1" si="679"/>
        <v>#REF!</v>
      </c>
      <c r="CS220" s="167" t="e">
        <f t="shared" ca="1" si="680"/>
        <v>#REF!</v>
      </c>
      <c r="CT220" s="167" t="e">
        <f t="shared" ca="1" si="681"/>
        <v>#REF!</v>
      </c>
      <c r="CU220" s="167" t="e">
        <f t="shared" ca="1" si="682"/>
        <v>#REF!</v>
      </c>
      <c r="CV220" s="167" t="e">
        <f t="shared" ca="1" si="683"/>
        <v>#REF!</v>
      </c>
      <c r="CW220" s="167" t="e">
        <f t="shared" ca="1" si="684"/>
        <v>#REF!</v>
      </c>
      <c r="CX220" s="167" t="e">
        <f t="shared" ca="1" si="685"/>
        <v>#REF!</v>
      </c>
      <c r="CY220" s="167" t="e">
        <f t="shared" ca="1" si="686"/>
        <v>#REF!</v>
      </c>
      <c r="CZ220" s="167" t="e">
        <f t="shared" ca="1" si="687"/>
        <v>#REF!</v>
      </c>
      <c r="DA220" s="167" t="e">
        <f t="shared" ca="1" si="688"/>
        <v>#REF!</v>
      </c>
      <c r="DB220" s="167" t="e">
        <f t="shared" ca="1" si="689"/>
        <v>#REF!</v>
      </c>
      <c r="DC220" s="167" t="e">
        <f t="shared" ca="1" si="690"/>
        <v>#REF!</v>
      </c>
      <c r="DD220" s="167" t="e">
        <f t="shared" ca="1" si="691"/>
        <v>#REF!</v>
      </c>
      <c r="DE220" s="167" t="e">
        <f t="shared" ca="1" si="692"/>
        <v>#REF!</v>
      </c>
      <c r="DF220" s="167" t="e">
        <f t="shared" ca="1" si="693"/>
        <v>#REF!</v>
      </c>
      <c r="DH220" s="167">
        <f t="shared" si="694"/>
        <v>0</v>
      </c>
      <c r="DI220" s="167">
        <f t="shared" si="695"/>
        <v>0</v>
      </c>
      <c r="DJ220" s="167">
        <f t="shared" si="696"/>
        <v>0</v>
      </c>
      <c r="DK220" s="167">
        <f t="shared" si="697"/>
        <v>0</v>
      </c>
      <c r="DL220" s="167">
        <f t="shared" si="698"/>
        <v>0</v>
      </c>
      <c r="DM220" s="167">
        <f t="shared" si="699"/>
        <v>0</v>
      </c>
      <c r="DN220" s="167">
        <f t="shared" si="700"/>
        <v>0</v>
      </c>
      <c r="DO220" s="167">
        <f t="shared" si="701"/>
        <v>0</v>
      </c>
      <c r="DP220" s="167">
        <f t="shared" si="702"/>
        <v>0</v>
      </c>
      <c r="DQ220" s="167">
        <f t="shared" si="703"/>
        <v>0</v>
      </c>
      <c r="DR220" s="167">
        <f t="shared" si="704"/>
        <v>0</v>
      </c>
      <c r="DS220" s="167">
        <f t="shared" si="705"/>
        <v>0</v>
      </c>
      <c r="DT220" s="167">
        <f t="shared" si="706"/>
        <v>0</v>
      </c>
      <c r="DU220" s="167">
        <f t="shared" si="707"/>
        <v>0</v>
      </c>
      <c r="DV220" s="167">
        <f t="shared" si="708"/>
        <v>0</v>
      </c>
      <c r="DW220" s="167">
        <f t="shared" si="709"/>
        <v>0</v>
      </c>
      <c r="DY220" s="167" t="e">
        <f t="shared" ca="1" si="745"/>
        <v>#REF!</v>
      </c>
      <c r="DZ220" s="167" t="e">
        <f t="shared" ca="1" si="746"/>
        <v>#REF!</v>
      </c>
      <c r="EA220" s="167" t="e">
        <f t="shared" ca="1" si="747"/>
        <v>#REF!</v>
      </c>
      <c r="EB220" s="167" t="e">
        <f t="shared" ca="1" si="748"/>
        <v>#REF!</v>
      </c>
      <c r="EC220" s="167" t="e">
        <f t="shared" ca="1" si="749"/>
        <v>#REF!</v>
      </c>
      <c r="ED220" s="167" t="e">
        <f t="shared" ca="1" si="750"/>
        <v>#REF!</v>
      </c>
      <c r="EE220" s="167" t="e">
        <f t="shared" ca="1" si="751"/>
        <v>#REF!</v>
      </c>
      <c r="EF220" s="167" t="e">
        <f t="shared" ca="1" si="752"/>
        <v>#REF!</v>
      </c>
      <c r="EG220" s="167" t="e">
        <f t="shared" ca="1" si="753"/>
        <v>#REF!</v>
      </c>
      <c r="EH220" s="167" t="e">
        <f t="shared" ca="1" si="754"/>
        <v>#REF!</v>
      </c>
      <c r="EI220" s="167" t="e">
        <f t="shared" ca="1" si="755"/>
        <v>#REF!</v>
      </c>
      <c r="EJ220" s="167" t="e">
        <f t="shared" ca="1" si="756"/>
        <v>#REF!</v>
      </c>
      <c r="EK220" s="167" t="e">
        <f t="shared" ca="1" si="757"/>
        <v>#REF!</v>
      </c>
      <c r="EL220" s="167" t="e">
        <f t="shared" ca="1" si="758"/>
        <v>#REF!</v>
      </c>
      <c r="EM220" s="167" t="e">
        <f t="shared" ca="1" si="759"/>
        <v>#REF!</v>
      </c>
      <c r="EN220" s="167" t="e">
        <f t="shared" ca="1" si="760"/>
        <v>#REF!</v>
      </c>
      <c r="EP220" s="167">
        <f t="shared" si="761"/>
        <v>0</v>
      </c>
      <c r="EQ220" s="167">
        <f t="shared" si="762"/>
        <v>0</v>
      </c>
      <c r="ER220" s="167">
        <f t="shared" si="763"/>
        <v>0</v>
      </c>
      <c r="ES220" s="167">
        <f t="shared" si="764"/>
        <v>0</v>
      </c>
      <c r="ET220" s="167">
        <f t="shared" si="765"/>
        <v>0</v>
      </c>
      <c r="EU220" s="167">
        <f t="shared" si="766"/>
        <v>0</v>
      </c>
      <c r="EV220" s="167">
        <f t="shared" si="767"/>
        <v>0</v>
      </c>
      <c r="EW220" s="167">
        <f t="shared" si="768"/>
        <v>0</v>
      </c>
      <c r="EX220" s="167">
        <f t="shared" si="769"/>
        <v>0</v>
      </c>
      <c r="EY220" s="167">
        <f t="shared" si="770"/>
        <v>0</v>
      </c>
      <c r="EZ220" s="167">
        <f t="shared" si="771"/>
        <v>0</v>
      </c>
      <c r="FA220" s="167">
        <f t="shared" si="772"/>
        <v>0</v>
      </c>
      <c r="FB220" s="167">
        <f t="shared" si="773"/>
        <v>0</v>
      </c>
      <c r="FC220" s="167">
        <f t="shared" si="774"/>
        <v>0</v>
      </c>
      <c r="FD220" s="167">
        <f t="shared" si="775"/>
        <v>0</v>
      </c>
      <c r="FE220" s="167">
        <f t="shared" si="776"/>
        <v>0</v>
      </c>
      <c r="FG220" s="167">
        <f t="shared" si="777"/>
        <v>0</v>
      </c>
      <c r="FH220" s="167">
        <f t="shared" si="778"/>
        <v>0</v>
      </c>
      <c r="FI220" s="167">
        <f t="shared" si="779"/>
        <v>0</v>
      </c>
      <c r="FJ220" s="167">
        <f t="shared" si="780"/>
        <v>0</v>
      </c>
      <c r="FK220" s="167">
        <f t="shared" si="781"/>
        <v>0</v>
      </c>
      <c r="FL220" s="167">
        <f t="shared" si="782"/>
        <v>0</v>
      </c>
      <c r="FM220" s="167">
        <f t="shared" si="783"/>
        <v>0</v>
      </c>
      <c r="FN220" s="167">
        <f t="shared" si="784"/>
        <v>0</v>
      </c>
      <c r="FO220" s="167">
        <f t="shared" si="785"/>
        <v>0</v>
      </c>
      <c r="FP220" s="167">
        <f t="shared" si="786"/>
        <v>0</v>
      </c>
      <c r="FQ220" s="167">
        <f t="shared" si="787"/>
        <v>0</v>
      </c>
      <c r="FR220" s="167">
        <f t="shared" si="788"/>
        <v>0</v>
      </c>
      <c r="FS220" s="167">
        <f t="shared" si="789"/>
        <v>0</v>
      </c>
      <c r="FT220" s="167">
        <f t="shared" si="790"/>
        <v>0</v>
      </c>
      <c r="FU220" s="167">
        <f t="shared" si="791"/>
        <v>0</v>
      </c>
      <c r="FV220" s="167">
        <f t="shared" si="792"/>
        <v>0</v>
      </c>
      <c r="FX220" s="167">
        <f t="shared" si="793"/>
        <v>0</v>
      </c>
      <c r="FY220" s="167">
        <f t="shared" si="794"/>
        <v>0</v>
      </c>
      <c r="FZ220" s="167">
        <f t="shared" si="795"/>
        <v>0</v>
      </c>
      <c r="GA220" s="167">
        <f t="shared" si="796"/>
        <v>0</v>
      </c>
      <c r="GB220" s="167">
        <f t="shared" si="797"/>
        <v>0</v>
      </c>
      <c r="GC220" s="167">
        <f t="shared" si="798"/>
        <v>0</v>
      </c>
      <c r="GD220" s="167">
        <f t="shared" si="799"/>
        <v>0</v>
      </c>
      <c r="GE220" s="167">
        <f t="shared" si="800"/>
        <v>0</v>
      </c>
      <c r="GF220" s="167">
        <f t="shared" si="801"/>
        <v>0</v>
      </c>
      <c r="GG220" s="167">
        <f t="shared" si="802"/>
        <v>0</v>
      </c>
      <c r="GH220" s="167">
        <f t="shared" si="803"/>
        <v>0</v>
      </c>
      <c r="GI220" s="167">
        <f t="shared" si="804"/>
        <v>0</v>
      </c>
      <c r="GJ220" s="167">
        <f t="shared" si="805"/>
        <v>0</v>
      </c>
      <c r="GK220" s="167">
        <f t="shared" si="806"/>
        <v>0</v>
      </c>
      <c r="GL220" s="167">
        <f t="shared" si="807"/>
        <v>0</v>
      </c>
      <c r="GM220" s="167">
        <f t="shared" si="808"/>
        <v>0</v>
      </c>
      <c r="GO220" s="167" t="e">
        <f t="shared" ca="1" si="643"/>
        <v>#REF!</v>
      </c>
      <c r="GP220" s="167" t="e">
        <f t="shared" ca="1" si="817"/>
        <v>#REF!</v>
      </c>
      <c r="GQ220" s="167" t="e">
        <f t="shared" ca="1" si="817"/>
        <v>#REF!</v>
      </c>
      <c r="GR220" s="167" t="e">
        <f t="shared" ca="1" si="817"/>
        <v>#REF!</v>
      </c>
      <c r="GS220" s="167" t="e">
        <f t="shared" ca="1" si="817"/>
        <v>#REF!</v>
      </c>
      <c r="GT220" s="167" t="e">
        <f t="shared" ca="1" si="817"/>
        <v>#REF!</v>
      </c>
      <c r="GU220" s="167" t="e">
        <f t="shared" ca="1" si="817"/>
        <v>#REF!</v>
      </c>
      <c r="GV220" s="167" t="e">
        <f t="shared" ca="1" si="817"/>
        <v>#REF!</v>
      </c>
      <c r="GW220" s="167" t="e">
        <f t="shared" ca="1" si="817"/>
        <v>#REF!</v>
      </c>
      <c r="GX220" s="167" t="e">
        <f t="shared" ca="1" si="817"/>
        <v>#REF!</v>
      </c>
      <c r="GY220" s="167" t="e">
        <f t="shared" ca="1" si="817"/>
        <v>#REF!</v>
      </c>
      <c r="GZ220" s="167" t="e">
        <f t="shared" ca="1" si="817"/>
        <v>#REF!</v>
      </c>
      <c r="HA220" s="167" t="e">
        <f t="shared" ca="1" si="817"/>
        <v>#REF!</v>
      </c>
      <c r="HB220" s="167" t="e">
        <f t="shared" ca="1" si="817"/>
        <v>#REF!</v>
      </c>
      <c r="HC220" s="167" t="e">
        <f t="shared" ca="1" si="817"/>
        <v>#REF!</v>
      </c>
      <c r="HD220" s="167" t="e">
        <f t="shared" ca="1" si="817"/>
        <v>#REF!</v>
      </c>
      <c r="HF220" s="167" t="e">
        <f t="shared" ca="1" si="710"/>
        <v>#REF!</v>
      </c>
      <c r="HG220" s="167" t="e">
        <f t="shared" ca="1" si="711"/>
        <v>#REF!</v>
      </c>
      <c r="HH220" s="167" t="e">
        <f t="shared" ca="1" si="712"/>
        <v>#REF!</v>
      </c>
      <c r="HI220" s="167" t="e">
        <f t="shared" ca="1" si="713"/>
        <v>#REF!</v>
      </c>
      <c r="HJ220" s="167" t="e">
        <f t="shared" ca="1" si="714"/>
        <v>#REF!</v>
      </c>
      <c r="HK220" s="167" t="e">
        <f t="shared" ca="1" si="715"/>
        <v>#REF!</v>
      </c>
      <c r="HL220" s="167" t="e">
        <f t="shared" ca="1" si="716"/>
        <v>#REF!</v>
      </c>
      <c r="HM220" s="167" t="e">
        <f t="shared" ca="1" si="717"/>
        <v>#REF!</v>
      </c>
      <c r="HN220" s="167" t="e">
        <f t="shared" ca="1" si="718"/>
        <v>#REF!</v>
      </c>
      <c r="HO220" s="167" t="e">
        <f t="shared" ca="1" si="719"/>
        <v>#REF!</v>
      </c>
      <c r="HP220" s="167" t="e">
        <f t="shared" ca="1" si="720"/>
        <v>#REF!</v>
      </c>
      <c r="HQ220" s="167" t="e">
        <f t="shared" ca="1" si="721"/>
        <v>#REF!</v>
      </c>
      <c r="HR220" s="167" t="e">
        <f t="shared" ca="1" si="722"/>
        <v>#REF!</v>
      </c>
      <c r="HS220" s="167" t="e">
        <f t="shared" ca="1" si="723"/>
        <v>#REF!</v>
      </c>
      <c r="HT220" s="167" t="e">
        <f t="shared" ca="1" si="724"/>
        <v>#REF!</v>
      </c>
      <c r="HU220" s="167" t="e">
        <f t="shared" ca="1" si="725"/>
        <v>#REF!</v>
      </c>
      <c r="HW220" s="167" t="e">
        <f t="shared" ca="1" si="726"/>
        <v>#REF!</v>
      </c>
      <c r="HX220" s="167">
        <f t="shared" si="727"/>
        <v>0</v>
      </c>
      <c r="HY220" s="167" t="e">
        <f t="shared" ca="1" si="809"/>
        <v>#REF!</v>
      </c>
      <c r="HZ220" s="219" t="e">
        <f t="shared" ca="1" si="810"/>
        <v>#REF!</v>
      </c>
    </row>
    <row r="221" spans="1:234" s="48" customFormat="1">
      <c r="A221" s="3" t="s">
        <v>432</v>
      </c>
      <c r="B221" s="202" t="str">
        <f>INDEX('Ref1'!$E:$E,MATCH(A221,'Ref1'!$A:$A,0))</f>
        <v>Mole Valley</v>
      </c>
      <c r="C221" s="42" t="str">
        <f>INDEX(Data1!B:B,MATCH(A221,Data1!A:A,0))</f>
        <v>SD</v>
      </c>
      <c r="D221" s="253" t="str">
        <f>INDEX(Data1!C:C,MATCH(A221,Data1!A:A,0))</f>
        <v>SE</v>
      </c>
      <c r="E221" s="200" t="str">
        <f>IF($C$6="No","No",IF(COUNTIF(Inputs!$K$359:$K$398,$A221)&gt;0,"Yes","No"))</f>
        <v>No</v>
      </c>
      <c r="F221" s="404"/>
      <c r="G221" s="62">
        <f>INDEX('4_RatesSplit'!K:K,MATCH($A221,'4_RatesSplit'!$A:$A,0))</f>
        <v>0</v>
      </c>
      <c r="H221" s="171">
        <f>INDEX('4_RatesSplit'!L:L,MATCH($A221,'4_RatesSplit'!$A:$A,0))</f>
        <v>0</v>
      </c>
      <c r="I221" s="167">
        <f>INDEX('4_RatesSplit'!M:M,MATCH($A221,'4_RatesSplit'!$A:$A,0))</f>
        <v>0</v>
      </c>
      <c r="J221" s="167">
        <f>INDEX('4_RatesSplit'!N:N,MATCH($A221,'4_RatesSplit'!$A:$A,0))</f>
        <v>0</v>
      </c>
      <c r="K221" s="167">
        <f>INDEX('4_RatesSplit'!O:O,MATCH($A221,'4_RatesSplit'!$A:$A,0))</f>
        <v>0</v>
      </c>
      <c r="L221" s="167">
        <f>INDEX('4_RatesSplit'!P:P,MATCH($A221,'4_RatesSplit'!$A:$A,0))</f>
        <v>0</v>
      </c>
      <c r="M221" s="167">
        <f>INDEX('4_RatesSplit'!Q:Q,MATCH($A221,'4_RatesSplit'!$A:$A,0))</f>
        <v>0</v>
      </c>
      <c r="N221" s="167">
        <f>INDEX('4_RatesSplit'!R:R,MATCH($A221,'4_RatesSplit'!$A:$A,0))</f>
        <v>0</v>
      </c>
      <c r="O221" s="167">
        <f>INDEX('4_RatesSplit'!S:S,MATCH($A221,'4_RatesSplit'!$A:$A,0))</f>
        <v>0</v>
      </c>
      <c r="P221" s="167">
        <f>INDEX('4_RatesSplit'!T:T,MATCH($A221,'4_RatesSplit'!$A:$A,0))</f>
        <v>0</v>
      </c>
      <c r="Q221" s="167">
        <f>INDEX('4_RatesSplit'!U:U,MATCH($A221,'4_RatesSplit'!$A:$A,0))</f>
        <v>0</v>
      </c>
      <c r="R221" s="167">
        <f>INDEX('4_RatesSplit'!V:V,MATCH($A221,'4_RatesSplit'!$A:$A,0))</f>
        <v>0</v>
      </c>
      <c r="S221" s="167">
        <f>INDEX('4_RatesSplit'!W:W,MATCH($A221,'4_RatesSplit'!$A:$A,0))</f>
        <v>0</v>
      </c>
      <c r="T221" s="167">
        <f>INDEX('4_RatesSplit'!X:X,MATCH($A221,'4_RatesSplit'!$A:$A,0))</f>
        <v>0</v>
      </c>
      <c r="U221" s="167">
        <f>INDEX('4_RatesSplit'!Y:Y,MATCH($A221,'4_RatesSplit'!$A:$A,0))</f>
        <v>0</v>
      </c>
      <c r="V221" s="167">
        <f>INDEX('4_RatesSplit'!Z:Z,MATCH($A221,'4_RatesSplit'!$A:$A,0))</f>
        <v>0</v>
      </c>
      <c r="W221" s="167">
        <f>INDEX('4_RatesSplit'!AA:AA,MATCH($A221,'4_RatesSplit'!$A:$A,0))</f>
        <v>0</v>
      </c>
      <c r="X221" s="18"/>
      <c r="Y221" s="168" t="e">
        <f ca="1">INDEX('4_RatesSplit'!AT:AT,MATCH($A221,'4_RatesSplit'!$A:$A,0))</f>
        <v>#REF!</v>
      </c>
      <c r="Z221" s="168" t="e">
        <f ca="1">INDEX('4_RatesSplit'!AU:AU,MATCH($A221,'4_RatesSplit'!$A:$A,0))</f>
        <v>#REF!</v>
      </c>
      <c r="AA221" s="168" t="e">
        <f ca="1">INDEX('4_RatesSplit'!AV:AV,MATCH($A221,'4_RatesSplit'!$A:$A,0))</f>
        <v>#REF!</v>
      </c>
      <c r="AB221" s="168" t="e">
        <f ca="1">INDEX('4_RatesSplit'!AW:AW,MATCH($A221,'4_RatesSplit'!$A:$A,0))</f>
        <v>#REF!</v>
      </c>
      <c r="AC221" s="168" t="e">
        <f ca="1">INDEX('4_RatesSplit'!AX:AX,MATCH($A221,'4_RatesSplit'!$A:$A,0))</f>
        <v>#REF!</v>
      </c>
      <c r="AD221" s="168" t="e">
        <f ca="1">INDEX('4_RatesSplit'!AY:AY,MATCH($A221,'4_RatesSplit'!$A:$A,0))</f>
        <v>#REF!</v>
      </c>
      <c r="AE221" s="168" t="e">
        <f ca="1">INDEX('4_RatesSplit'!AZ:AZ,MATCH($A221,'4_RatesSplit'!$A:$A,0))</f>
        <v>#REF!</v>
      </c>
      <c r="AF221" s="168" t="e">
        <f ca="1">INDEX('4_RatesSplit'!BA:BA,MATCH($A221,'4_RatesSplit'!$A:$A,0))</f>
        <v>#REF!</v>
      </c>
      <c r="AG221" s="168" t="e">
        <f ca="1">INDEX('4_RatesSplit'!BB:BB,MATCH($A221,'4_RatesSplit'!$A:$A,0))</f>
        <v>#REF!</v>
      </c>
      <c r="AH221" s="168" t="e">
        <f ca="1">INDEX('4_RatesSplit'!BC:BC,MATCH($A221,'4_RatesSplit'!$A:$A,0))</f>
        <v>#REF!</v>
      </c>
      <c r="AI221" s="168" t="e">
        <f ca="1">INDEX('4_RatesSplit'!BD:BD,MATCH($A221,'4_RatesSplit'!$A:$A,0))</f>
        <v>#REF!</v>
      </c>
      <c r="AJ221" s="168" t="e">
        <f ca="1">INDEX('4_RatesSplit'!BE:BE,MATCH($A221,'4_RatesSplit'!$A:$A,0))</f>
        <v>#REF!</v>
      </c>
      <c r="AK221" s="168" t="e">
        <f ca="1">INDEX('4_RatesSplit'!BF:BF,MATCH($A221,'4_RatesSplit'!$A:$A,0))</f>
        <v>#REF!</v>
      </c>
      <c r="AL221" s="168" t="e">
        <f ca="1">INDEX('4_RatesSplit'!BG:BG,MATCH($A221,'4_RatesSplit'!$A:$A,0))</f>
        <v>#REF!</v>
      </c>
      <c r="AM221" s="168" t="e">
        <f ca="1">INDEX('4_RatesSplit'!BH:BH,MATCH($A221,'4_RatesSplit'!$A:$A,0))</f>
        <v>#REF!</v>
      </c>
      <c r="AN221" s="198" t="e">
        <f ca="1">INDEX('4_RatesSplit'!BI:BI,MATCH($A221,'4_RatesSplit'!$A:$A,0))</f>
        <v>#REF!</v>
      </c>
      <c r="AO221" s="114"/>
      <c r="AP221" s="167" t="e">
        <f t="shared" ca="1" si="728"/>
        <v>#REF!</v>
      </c>
      <c r="AQ221" s="167" t="e">
        <f t="shared" ca="1" si="729"/>
        <v>#REF!</v>
      </c>
      <c r="AR221" s="167" t="e">
        <f t="shared" ca="1" si="730"/>
        <v>#REF!</v>
      </c>
      <c r="AS221" s="167" t="e">
        <f t="shared" ca="1" si="731"/>
        <v>#REF!</v>
      </c>
      <c r="AT221" s="167" t="e">
        <f t="shared" ca="1" si="732"/>
        <v>#REF!</v>
      </c>
      <c r="AU221" s="167" t="e">
        <f t="shared" ca="1" si="733"/>
        <v>#REF!</v>
      </c>
      <c r="AV221" s="167" t="e">
        <f t="shared" ca="1" si="734"/>
        <v>#REF!</v>
      </c>
      <c r="AW221" s="167" t="e">
        <f t="shared" ca="1" si="735"/>
        <v>#REF!</v>
      </c>
      <c r="AX221" s="167" t="e">
        <f t="shared" ca="1" si="736"/>
        <v>#REF!</v>
      </c>
      <c r="AY221" s="167" t="e">
        <f t="shared" ca="1" si="737"/>
        <v>#REF!</v>
      </c>
      <c r="AZ221" s="167" t="e">
        <f t="shared" ca="1" si="738"/>
        <v>#REF!</v>
      </c>
      <c r="BA221" s="167" t="e">
        <f t="shared" ca="1" si="739"/>
        <v>#REF!</v>
      </c>
      <c r="BB221" s="167" t="e">
        <f t="shared" ca="1" si="740"/>
        <v>#REF!</v>
      </c>
      <c r="BC221" s="167" t="e">
        <f t="shared" ca="1" si="741"/>
        <v>#REF!</v>
      </c>
      <c r="BD221" s="167" t="e">
        <f t="shared" ca="1" si="742"/>
        <v>#REF!</v>
      </c>
      <c r="BE221" s="167" t="e">
        <f t="shared" ca="1" si="743"/>
        <v>#REF!</v>
      </c>
      <c r="BF221" s="18"/>
      <c r="BG221" s="168">
        <f>INDEX('2_Needs'!$F:$F,MATCH($A221,'2_Needs'!$A:$A,0))</f>
        <v>1.0309730185151718E-4</v>
      </c>
      <c r="BH221" s="114"/>
      <c r="BI221" s="167">
        <f t="shared" ref="BI221:BX221" si="825">IF(BI$3="reset",$BG221*BI$6,BH221*(1+$C$4))</f>
        <v>0</v>
      </c>
      <c r="BJ221" s="167">
        <f t="shared" si="825"/>
        <v>0</v>
      </c>
      <c r="BK221" s="167">
        <f t="shared" si="825"/>
        <v>0</v>
      </c>
      <c r="BL221" s="167">
        <f t="shared" si="825"/>
        <v>0</v>
      </c>
      <c r="BM221" s="167">
        <f t="shared" si="825"/>
        <v>0</v>
      </c>
      <c r="BN221" s="167">
        <f t="shared" si="825"/>
        <v>0</v>
      </c>
      <c r="BO221" s="167">
        <f t="shared" si="825"/>
        <v>0</v>
      </c>
      <c r="BP221" s="167">
        <f t="shared" si="825"/>
        <v>0</v>
      </c>
      <c r="BQ221" s="167">
        <f t="shared" si="825"/>
        <v>0</v>
      </c>
      <c r="BR221" s="167">
        <f t="shared" si="825"/>
        <v>0</v>
      </c>
      <c r="BS221" s="167">
        <f t="shared" si="825"/>
        <v>0</v>
      </c>
      <c r="BT221" s="167">
        <f t="shared" si="825"/>
        <v>0</v>
      </c>
      <c r="BU221" s="167">
        <f t="shared" si="825"/>
        <v>0</v>
      </c>
      <c r="BV221" s="167">
        <f t="shared" si="825"/>
        <v>0</v>
      </c>
      <c r="BW221" s="167">
        <f t="shared" si="825"/>
        <v>0</v>
      </c>
      <c r="BX221" s="167">
        <f t="shared" si="825"/>
        <v>0</v>
      </c>
      <c r="BZ221" s="167" t="e">
        <f ca="1">BI221-AP221</f>
        <v>#REF!</v>
      </c>
      <c r="CA221" s="167" t="e">
        <f t="shared" ca="1" si="663"/>
        <v>#REF!</v>
      </c>
      <c r="CB221" s="167" t="e">
        <f t="shared" ca="1" si="664"/>
        <v>#REF!</v>
      </c>
      <c r="CC221" s="167" t="e">
        <f t="shared" ca="1" si="665"/>
        <v>#REF!</v>
      </c>
      <c r="CD221" s="167" t="e">
        <f t="shared" ca="1" si="666"/>
        <v>#REF!</v>
      </c>
      <c r="CE221" s="167" t="e">
        <f t="shared" ca="1" si="667"/>
        <v>#REF!</v>
      </c>
      <c r="CF221" s="167" t="e">
        <f t="shared" ca="1" si="668"/>
        <v>#REF!</v>
      </c>
      <c r="CG221" s="167" t="e">
        <f t="shared" ca="1" si="669"/>
        <v>#REF!</v>
      </c>
      <c r="CH221" s="167" t="e">
        <f t="shared" ca="1" si="670"/>
        <v>#REF!</v>
      </c>
      <c r="CI221" s="167" t="e">
        <f t="shared" ca="1" si="671"/>
        <v>#REF!</v>
      </c>
      <c r="CJ221" s="167" t="e">
        <f t="shared" ca="1" si="672"/>
        <v>#REF!</v>
      </c>
      <c r="CK221" s="167" t="e">
        <f t="shared" ca="1" si="673"/>
        <v>#REF!</v>
      </c>
      <c r="CL221" s="167" t="e">
        <f t="shared" ca="1" si="674"/>
        <v>#REF!</v>
      </c>
      <c r="CM221" s="167" t="e">
        <f t="shared" ca="1" si="675"/>
        <v>#REF!</v>
      </c>
      <c r="CN221" s="167" t="e">
        <f t="shared" ca="1" si="676"/>
        <v>#REF!</v>
      </c>
      <c r="CO221" s="167" t="e">
        <f t="shared" ca="1" si="677"/>
        <v>#REF!</v>
      </c>
      <c r="CQ221" s="167" t="e">
        <f t="shared" ca="1" si="678"/>
        <v>#REF!</v>
      </c>
      <c r="CR221" s="167" t="e">
        <f t="shared" ca="1" si="679"/>
        <v>#REF!</v>
      </c>
      <c r="CS221" s="167" t="e">
        <f t="shared" ca="1" si="680"/>
        <v>#REF!</v>
      </c>
      <c r="CT221" s="167" t="e">
        <f t="shared" ca="1" si="681"/>
        <v>#REF!</v>
      </c>
      <c r="CU221" s="167" t="e">
        <f t="shared" ca="1" si="682"/>
        <v>#REF!</v>
      </c>
      <c r="CV221" s="167" t="e">
        <f t="shared" ca="1" si="683"/>
        <v>#REF!</v>
      </c>
      <c r="CW221" s="167" t="e">
        <f t="shared" ca="1" si="684"/>
        <v>#REF!</v>
      </c>
      <c r="CX221" s="167" t="e">
        <f t="shared" ca="1" si="685"/>
        <v>#REF!</v>
      </c>
      <c r="CY221" s="167" t="e">
        <f t="shared" ca="1" si="686"/>
        <v>#REF!</v>
      </c>
      <c r="CZ221" s="167" t="e">
        <f t="shared" ca="1" si="687"/>
        <v>#REF!</v>
      </c>
      <c r="DA221" s="167" t="e">
        <f t="shared" ca="1" si="688"/>
        <v>#REF!</v>
      </c>
      <c r="DB221" s="167" t="e">
        <f t="shared" ca="1" si="689"/>
        <v>#REF!</v>
      </c>
      <c r="DC221" s="167" t="e">
        <f t="shared" ca="1" si="690"/>
        <v>#REF!</v>
      </c>
      <c r="DD221" s="167" t="e">
        <f t="shared" ca="1" si="691"/>
        <v>#REF!</v>
      </c>
      <c r="DE221" s="167" t="e">
        <f t="shared" ca="1" si="692"/>
        <v>#REF!</v>
      </c>
      <c r="DF221" s="167" t="e">
        <f t="shared" ca="1" si="693"/>
        <v>#REF!</v>
      </c>
      <c r="DH221" s="167">
        <f t="shared" si="694"/>
        <v>0</v>
      </c>
      <c r="DI221" s="167">
        <f t="shared" si="695"/>
        <v>0</v>
      </c>
      <c r="DJ221" s="167">
        <f t="shared" si="696"/>
        <v>0</v>
      </c>
      <c r="DK221" s="167">
        <f t="shared" si="697"/>
        <v>0</v>
      </c>
      <c r="DL221" s="167">
        <f t="shared" si="698"/>
        <v>0</v>
      </c>
      <c r="DM221" s="167">
        <f t="shared" si="699"/>
        <v>0</v>
      </c>
      <c r="DN221" s="167">
        <f t="shared" si="700"/>
        <v>0</v>
      </c>
      <c r="DO221" s="167">
        <f t="shared" si="701"/>
        <v>0</v>
      </c>
      <c r="DP221" s="167">
        <f t="shared" si="702"/>
        <v>0</v>
      </c>
      <c r="DQ221" s="167">
        <f t="shared" si="703"/>
        <v>0</v>
      </c>
      <c r="DR221" s="167">
        <f t="shared" si="704"/>
        <v>0</v>
      </c>
      <c r="DS221" s="167">
        <f t="shared" si="705"/>
        <v>0</v>
      </c>
      <c r="DT221" s="167">
        <f t="shared" si="706"/>
        <v>0</v>
      </c>
      <c r="DU221" s="167">
        <f t="shared" si="707"/>
        <v>0</v>
      </c>
      <c r="DV221" s="167">
        <f t="shared" si="708"/>
        <v>0</v>
      </c>
      <c r="DW221" s="167">
        <f t="shared" si="709"/>
        <v>0</v>
      </c>
      <c r="DY221" s="167" t="e">
        <f t="shared" ca="1" si="745"/>
        <v>#REF!</v>
      </c>
      <c r="DZ221" s="167" t="e">
        <f t="shared" ca="1" si="746"/>
        <v>#REF!</v>
      </c>
      <c r="EA221" s="167" t="e">
        <f t="shared" ca="1" si="747"/>
        <v>#REF!</v>
      </c>
      <c r="EB221" s="167" t="e">
        <f t="shared" ca="1" si="748"/>
        <v>#REF!</v>
      </c>
      <c r="EC221" s="167" t="e">
        <f t="shared" ca="1" si="749"/>
        <v>#REF!</v>
      </c>
      <c r="ED221" s="167" t="e">
        <f t="shared" ca="1" si="750"/>
        <v>#REF!</v>
      </c>
      <c r="EE221" s="167" t="e">
        <f t="shared" ca="1" si="751"/>
        <v>#REF!</v>
      </c>
      <c r="EF221" s="167" t="e">
        <f t="shared" ca="1" si="752"/>
        <v>#REF!</v>
      </c>
      <c r="EG221" s="167" t="e">
        <f t="shared" ca="1" si="753"/>
        <v>#REF!</v>
      </c>
      <c r="EH221" s="167" t="e">
        <f t="shared" ca="1" si="754"/>
        <v>#REF!</v>
      </c>
      <c r="EI221" s="167" t="e">
        <f t="shared" ca="1" si="755"/>
        <v>#REF!</v>
      </c>
      <c r="EJ221" s="167" t="e">
        <f t="shared" ca="1" si="756"/>
        <v>#REF!</v>
      </c>
      <c r="EK221" s="167" t="e">
        <f t="shared" ca="1" si="757"/>
        <v>#REF!</v>
      </c>
      <c r="EL221" s="167" t="e">
        <f t="shared" ca="1" si="758"/>
        <v>#REF!</v>
      </c>
      <c r="EM221" s="167" t="e">
        <f t="shared" ca="1" si="759"/>
        <v>#REF!</v>
      </c>
      <c r="EN221" s="167" t="e">
        <f t="shared" ca="1" si="760"/>
        <v>#REF!</v>
      </c>
      <c r="EP221" s="167">
        <f t="shared" si="761"/>
        <v>0</v>
      </c>
      <c r="EQ221" s="167">
        <f t="shared" si="762"/>
        <v>0</v>
      </c>
      <c r="ER221" s="167">
        <f t="shared" si="763"/>
        <v>0</v>
      </c>
      <c r="ES221" s="167">
        <f t="shared" si="764"/>
        <v>0</v>
      </c>
      <c r="ET221" s="167">
        <f t="shared" si="765"/>
        <v>0</v>
      </c>
      <c r="EU221" s="167">
        <f t="shared" si="766"/>
        <v>0</v>
      </c>
      <c r="EV221" s="167">
        <f t="shared" si="767"/>
        <v>0</v>
      </c>
      <c r="EW221" s="167">
        <f t="shared" si="768"/>
        <v>0</v>
      </c>
      <c r="EX221" s="167">
        <f t="shared" si="769"/>
        <v>0</v>
      </c>
      <c r="EY221" s="167">
        <f t="shared" si="770"/>
        <v>0</v>
      </c>
      <c r="EZ221" s="167">
        <f t="shared" si="771"/>
        <v>0</v>
      </c>
      <c r="FA221" s="167">
        <f t="shared" si="772"/>
        <v>0</v>
      </c>
      <c r="FB221" s="167">
        <f t="shared" si="773"/>
        <v>0</v>
      </c>
      <c r="FC221" s="167">
        <f t="shared" si="774"/>
        <v>0</v>
      </c>
      <c r="FD221" s="167">
        <f t="shared" si="775"/>
        <v>0</v>
      </c>
      <c r="FE221" s="167">
        <f t="shared" si="776"/>
        <v>0</v>
      </c>
      <c r="FG221" s="167">
        <f t="shared" si="777"/>
        <v>0</v>
      </c>
      <c r="FH221" s="167">
        <f t="shared" si="778"/>
        <v>0</v>
      </c>
      <c r="FI221" s="167">
        <f t="shared" si="779"/>
        <v>0</v>
      </c>
      <c r="FJ221" s="167">
        <f t="shared" si="780"/>
        <v>0</v>
      </c>
      <c r="FK221" s="167">
        <f t="shared" si="781"/>
        <v>0</v>
      </c>
      <c r="FL221" s="167">
        <f t="shared" si="782"/>
        <v>0</v>
      </c>
      <c r="FM221" s="167">
        <f t="shared" si="783"/>
        <v>0</v>
      </c>
      <c r="FN221" s="167">
        <f t="shared" si="784"/>
        <v>0</v>
      </c>
      <c r="FO221" s="167">
        <f t="shared" si="785"/>
        <v>0</v>
      </c>
      <c r="FP221" s="167">
        <f t="shared" si="786"/>
        <v>0</v>
      </c>
      <c r="FQ221" s="167">
        <f t="shared" si="787"/>
        <v>0</v>
      </c>
      <c r="FR221" s="167">
        <f t="shared" si="788"/>
        <v>0</v>
      </c>
      <c r="FS221" s="167">
        <f t="shared" si="789"/>
        <v>0</v>
      </c>
      <c r="FT221" s="167">
        <f t="shared" si="790"/>
        <v>0</v>
      </c>
      <c r="FU221" s="167">
        <f t="shared" si="791"/>
        <v>0</v>
      </c>
      <c r="FV221" s="167">
        <f t="shared" si="792"/>
        <v>0</v>
      </c>
      <c r="FX221" s="167">
        <f t="shared" si="793"/>
        <v>0</v>
      </c>
      <c r="FY221" s="167">
        <f t="shared" si="794"/>
        <v>0</v>
      </c>
      <c r="FZ221" s="167">
        <f t="shared" si="795"/>
        <v>0</v>
      </c>
      <c r="GA221" s="167">
        <f t="shared" si="796"/>
        <v>0</v>
      </c>
      <c r="GB221" s="167">
        <f t="shared" si="797"/>
        <v>0</v>
      </c>
      <c r="GC221" s="167">
        <f t="shared" si="798"/>
        <v>0</v>
      </c>
      <c r="GD221" s="167">
        <f t="shared" si="799"/>
        <v>0</v>
      </c>
      <c r="GE221" s="167">
        <f t="shared" si="800"/>
        <v>0</v>
      </c>
      <c r="GF221" s="167">
        <f t="shared" si="801"/>
        <v>0</v>
      </c>
      <c r="GG221" s="167">
        <f t="shared" si="802"/>
        <v>0</v>
      </c>
      <c r="GH221" s="167">
        <f t="shared" si="803"/>
        <v>0</v>
      </c>
      <c r="GI221" s="167">
        <f t="shared" si="804"/>
        <v>0</v>
      </c>
      <c r="GJ221" s="167">
        <f t="shared" si="805"/>
        <v>0</v>
      </c>
      <c r="GK221" s="167">
        <f t="shared" si="806"/>
        <v>0</v>
      </c>
      <c r="GL221" s="167">
        <f t="shared" si="807"/>
        <v>0</v>
      </c>
      <c r="GM221" s="167">
        <f t="shared" si="808"/>
        <v>0</v>
      </c>
      <c r="GO221" s="167" t="e">
        <f t="shared" ca="1" si="643"/>
        <v>#REF!</v>
      </c>
      <c r="GP221" s="167" t="e">
        <f t="shared" ca="1" si="817"/>
        <v>#REF!</v>
      </c>
      <c r="GQ221" s="167" t="e">
        <f t="shared" ca="1" si="817"/>
        <v>#REF!</v>
      </c>
      <c r="GR221" s="167" t="e">
        <f t="shared" ca="1" si="817"/>
        <v>#REF!</v>
      </c>
      <c r="GS221" s="167" t="e">
        <f t="shared" ca="1" si="817"/>
        <v>#REF!</v>
      </c>
      <c r="GT221" s="167" t="e">
        <f t="shared" ca="1" si="817"/>
        <v>#REF!</v>
      </c>
      <c r="GU221" s="167" t="e">
        <f t="shared" ca="1" si="817"/>
        <v>#REF!</v>
      </c>
      <c r="GV221" s="167" t="e">
        <f t="shared" ca="1" si="817"/>
        <v>#REF!</v>
      </c>
      <c r="GW221" s="167" t="e">
        <f t="shared" ca="1" si="817"/>
        <v>#REF!</v>
      </c>
      <c r="GX221" s="167" t="e">
        <f t="shared" ca="1" si="817"/>
        <v>#REF!</v>
      </c>
      <c r="GY221" s="167" t="e">
        <f t="shared" ca="1" si="817"/>
        <v>#REF!</v>
      </c>
      <c r="GZ221" s="167" t="e">
        <f t="shared" ca="1" si="817"/>
        <v>#REF!</v>
      </c>
      <c r="HA221" s="167" t="e">
        <f t="shared" ca="1" si="817"/>
        <v>#REF!</v>
      </c>
      <c r="HB221" s="167" t="e">
        <f t="shared" ca="1" si="817"/>
        <v>#REF!</v>
      </c>
      <c r="HC221" s="167" t="e">
        <f t="shared" ca="1" si="817"/>
        <v>#REF!</v>
      </c>
      <c r="HD221" s="167" t="e">
        <f t="shared" ca="1" si="817"/>
        <v>#REF!</v>
      </c>
      <c r="HF221" s="167" t="e">
        <f t="shared" ca="1" si="710"/>
        <v>#REF!</v>
      </c>
      <c r="HG221" s="167" t="e">
        <f t="shared" ca="1" si="711"/>
        <v>#REF!</v>
      </c>
      <c r="HH221" s="167" t="e">
        <f t="shared" ca="1" si="712"/>
        <v>#REF!</v>
      </c>
      <c r="HI221" s="167" t="e">
        <f t="shared" ca="1" si="713"/>
        <v>#REF!</v>
      </c>
      <c r="HJ221" s="167" t="e">
        <f t="shared" ca="1" si="714"/>
        <v>#REF!</v>
      </c>
      <c r="HK221" s="167" t="e">
        <f t="shared" ca="1" si="715"/>
        <v>#REF!</v>
      </c>
      <c r="HL221" s="167" t="e">
        <f t="shared" ca="1" si="716"/>
        <v>#REF!</v>
      </c>
      <c r="HM221" s="167" t="e">
        <f t="shared" ca="1" si="717"/>
        <v>#REF!</v>
      </c>
      <c r="HN221" s="167" t="e">
        <f t="shared" ca="1" si="718"/>
        <v>#REF!</v>
      </c>
      <c r="HO221" s="167" t="e">
        <f t="shared" ca="1" si="719"/>
        <v>#REF!</v>
      </c>
      <c r="HP221" s="167" t="e">
        <f t="shared" ca="1" si="720"/>
        <v>#REF!</v>
      </c>
      <c r="HQ221" s="167" t="e">
        <f t="shared" ca="1" si="721"/>
        <v>#REF!</v>
      </c>
      <c r="HR221" s="167" t="e">
        <f t="shared" ca="1" si="722"/>
        <v>#REF!</v>
      </c>
      <c r="HS221" s="167" t="e">
        <f t="shared" ca="1" si="723"/>
        <v>#REF!</v>
      </c>
      <c r="HT221" s="167" t="e">
        <f t="shared" ca="1" si="724"/>
        <v>#REF!</v>
      </c>
      <c r="HU221" s="167" t="e">
        <f t="shared" ca="1" si="725"/>
        <v>#REF!</v>
      </c>
      <c r="HW221" s="167" t="e">
        <f t="shared" ca="1" si="726"/>
        <v>#REF!</v>
      </c>
      <c r="HX221" s="167">
        <f t="shared" si="727"/>
        <v>0</v>
      </c>
      <c r="HY221" s="167" t="e">
        <f t="shared" ca="1" si="809"/>
        <v>#REF!</v>
      </c>
      <c r="HZ221" s="219" t="e">
        <f t="shared" ca="1" si="810"/>
        <v>#REF!</v>
      </c>
    </row>
    <row r="222" spans="1:234" s="48" customFormat="1">
      <c r="A222" s="3" t="s">
        <v>434</v>
      </c>
      <c r="B222" s="202" t="str">
        <f>INDEX('Ref1'!$E:$E,MATCH(A222,'Ref1'!$A:$A,0))</f>
        <v>New Forest</v>
      </c>
      <c r="C222" s="42" t="str">
        <f>INDEX(Data1!B:B,MATCH(A222,Data1!A:A,0))</f>
        <v>SD</v>
      </c>
      <c r="D222" s="253" t="str">
        <f>INDEX(Data1!C:C,MATCH(A222,Data1!A:A,0))</f>
        <v>SE</v>
      </c>
      <c r="E222" s="200" t="str">
        <f>IF($C$6="No","No",IF(COUNTIF(Inputs!$K$359:$K$398,$A222)&gt;0,"Yes","No"))</f>
        <v>No</v>
      </c>
      <c r="F222" s="404"/>
      <c r="G222" s="62">
        <f>INDEX('4_RatesSplit'!K:K,MATCH($A222,'4_RatesSplit'!$A:$A,0))</f>
        <v>0</v>
      </c>
      <c r="H222" s="171">
        <f>INDEX('4_RatesSplit'!L:L,MATCH($A222,'4_RatesSplit'!$A:$A,0))</f>
        <v>0</v>
      </c>
      <c r="I222" s="167">
        <f>INDEX('4_RatesSplit'!M:M,MATCH($A222,'4_RatesSplit'!$A:$A,0))</f>
        <v>0</v>
      </c>
      <c r="J222" s="167">
        <f>INDEX('4_RatesSplit'!N:N,MATCH($A222,'4_RatesSplit'!$A:$A,0))</f>
        <v>0</v>
      </c>
      <c r="K222" s="167">
        <f>INDEX('4_RatesSplit'!O:O,MATCH($A222,'4_RatesSplit'!$A:$A,0))</f>
        <v>0</v>
      </c>
      <c r="L222" s="167">
        <f>INDEX('4_RatesSplit'!P:P,MATCH($A222,'4_RatesSplit'!$A:$A,0))</f>
        <v>0</v>
      </c>
      <c r="M222" s="167">
        <f>INDEX('4_RatesSplit'!Q:Q,MATCH($A222,'4_RatesSplit'!$A:$A,0))</f>
        <v>0</v>
      </c>
      <c r="N222" s="167">
        <f>INDEX('4_RatesSplit'!R:R,MATCH($A222,'4_RatesSplit'!$A:$A,0))</f>
        <v>0</v>
      </c>
      <c r="O222" s="167">
        <f>INDEX('4_RatesSplit'!S:S,MATCH($A222,'4_RatesSplit'!$A:$A,0))</f>
        <v>0</v>
      </c>
      <c r="P222" s="167">
        <f>INDEX('4_RatesSplit'!T:T,MATCH($A222,'4_RatesSplit'!$A:$A,0))</f>
        <v>0</v>
      </c>
      <c r="Q222" s="167">
        <f>INDEX('4_RatesSplit'!U:U,MATCH($A222,'4_RatesSplit'!$A:$A,0))</f>
        <v>0</v>
      </c>
      <c r="R222" s="167">
        <f>INDEX('4_RatesSplit'!V:V,MATCH($A222,'4_RatesSplit'!$A:$A,0))</f>
        <v>0</v>
      </c>
      <c r="S222" s="167">
        <f>INDEX('4_RatesSplit'!W:W,MATCH($A222,'4_RatesSplit'!$A:$A,0))</f>
        <v>0</v>
      </c>
      <c r="T222" s="167">
        <f>INDEX('4_RatesSplit'!X:X,MATCH($A222,'4_RatesSplit'!$A:$A,0))</f>
        <v>0</v>
      </c>
      <c r="U222" s="167">
        <f>INDEX('4_RatesSplit'!Y:Y,MATCH($A222,'4_RatesSplit'!$A:$A,0))</f>
        <v>0</v>
      </c>
      <c r="V222" s="167">
        <f>INDEX('4_RatesSplit'!Z:Z,MATCH($A222,'4_RatesSplit'!$A:$A,0))</f>
        <v>0</v>
      </c>
      <c r="W222" s="167">
        <f>INDEX('4_RatesSplit'!AA:AA,MATCH($A222,'4_RatesSplit'!$A:$A,0))</f>
        <v>0</v>
      </c>
      <c r="X222" s="18"/>
      <c r="Y222" s="168" t="e">
        <f ca="1">INDEX('4_RatesSplit'!AT:AT,MATCH($A222,'4_RatesSplit'!$A:$A,0))</f>
        <v>#REF!</v>
      </c>
      <c r="Z222" s="168" t="e">
        <f ca="1">INDEX('4_RatesSplit'!AU:AU,MATCH($A222,'4_RatesSplit'!$A:$A,0))</f>
        <v>#REF!</v>
      </c>
      <c r="AA222" s="168" t="e">
        <f ca="1">INDEX('4_RatesSplit'!AV:AV,MATCH($A222,'4_RatesSplit'!$A:$A,0))</f>
        <v>#REF!</v>
      </c>
      <c r="AB222" s="168" t="e">
        <f ca="1">INDEX('4_RatesSplit'!AW:AW,MATCH($A222,'4_RatesSplit'!$A:$A,0))</f>
        <v>#REF!</v>
      </c>
      <c r="AC222" s="168" t="e">
        <f ca="1">INDEX('4_RatesSplit'!AX:AX,MATCH($A222,'4_RatesSplit'!$A:$A,0))</f>
        <v>#REF!</v>
      </c>
      <c r="AD222" s="168" t="e">
        <f ca="1">INDEX('4_RatesSplit'!AY:AY,MATCH($A222,'4_RatesSplit'!$A:$A,0))</f>
        <v>#REF!</v>
      </c>
      <c r="AE222" s="168" t="e">
        <f ca="1">INDEX('4_RatesSplit'!AZ:AZ,MATCH($A222,'4_RatesSplit'!$A:$A,0))</f>
        <v>#REF!</v>
      </c>
      <c r="AF222" s="168" t="e">
        <f ca="1">INDEX('4_RatesSplit'!BA:BA,MATCH($A222,'4_RatesSplit'!$A:$A,0))</f>
        <v>#REF!</v>
      </c>
      <c r="AG222" s="168" t="e">
        <f ca="1">INDEX('4_RatesSplit'!BB:BB,MATCH($A222,'4_RatesSplit'!$A:$A,0))</f>
        <v>#REF!</v>
      </c>
      <c r="AH222" s="168" t="e">
        <f ca="1">INDEX('4_RatesSplit'!BC:BC,MATCH($A222,'4_RatesSplit'!$A:$A,0))</f>
        <v>#REF!</v>
      </c>
      <c r="AI222" s="168" t="e">
        <f ca="1">INDEX('4_RatesSplit'!BD:BD,MATCH($A222,'4_RatesSplit'!$A:$A,0))</f>
        <v>#REF!</v>
      </c>
      <c r="AJ222" s="168" t="e">
        <f ca="1">INDEX('4_RatesSplit'!BE:BE,MATCH($A222,'4_RatesSplit'!$A:$A,0))</f>
        <v>#REF!</v>
      </c>
      <c r="AK222" s="168" t="e">
        <f ca="1">INDEX('4_RatesSplit'!BF:BF,MATCH($A222,'4_RatesSplit'!$A:$A,0))</f>
        <v>#REF!</v>
      </c>
      <c r="AL222" s="168" t="e">
        <f ca="1">INDEX('4_RatesSplit'!BG:BG,MATCH($A222,'4_RatesSplit'!$A:$A,0))</f>
        <v>#REF!</v>
      </c>
      <c r="AM222" s="168" t="e">
        <f ca="1">INDEX('4_RatesSplit'!BH:BH,MATCH($A222,'4_RatesSplit'!$A:$A,0))</f>
        <v>#REF!</v>
      </c>
      <c r="AN222" s="198" t="e">
        <f ca="1">INDEX('4_RatesSplit'!BI:BI,MATCH($A222,'4_RatesSplit'!$A:$A,0))</f>
        <v>#REF!</v>
      </c>
      <c r="AO222" s="114"/>
      <c r="AP222" s="167" t="e">
        <f t="shared" ca="1" si="728"/>
        <v>#REF!</v>
      </c>
      <c r="AQ222" s="167" t="e">
        <f t="shared" ca="1" si="729"/>
        <v>#REF!</v>
      </c>
      <c r="AR222" s="167" t="e">
        <f t="shared" ca="1" si="730"/>
        <v>#REF!</v>
      </c>
      <c r="AS222" s="167" t="e">
        <f t="shared" ca="1" si="731"/>
        <v>#REF!</v>
      </c>
      <c r="AT222" s="167" t="e">
        <f t="shared" ca="1" si="732"/>
        <v>#REF!</v>
      </c>
      <c r="AU222" s="167" t="e">
        <f t="shared" ca="1" si="733"/>
        <v>#REF!</v>
      </c>
      <c r="AV222" s="167" t="e">
        <f t="shared" ca="1" si="734"/>
        <v>#REF!</v>
      </c>
      <c r="AW222" s="167" t="e">
        <f t="shared" ca="1" si="735"/>
        <v>#REF!</v>
      </c>
      <c r="AX222" s="167" t="e">
        <f t="shared" ca="1" si="736"/>
        <v>#REF!</v>
      </c>
      <c r="AY222" s="167" t="e">
        <f t="shared" ca="1" si="737"/>
        <v>#REF!</v>
      </c>
      <c r="AZ222" s="167" t="e">
        <f t="shared" ca="1" si="738"/>
        <v>#REF!</v>
      </c>
      <c r="BA222" s="167" t="e">
        <f t="shared" ca="1" si="739"/>
        <v>#REF!</v>
      </c>
      <c r="BB222" s="167" t="e">
        <f t="shared" ca="1" si="740"/>
        <v>#REF!</v>
      </c>
      <c r="BC222" s="167" t="e">
        <f t="shared" ca="1" si="741"/>
        <v>#REF!</v>
      </c>
      <c r="BD222" s="167" t="e">
        <f t="shared" ca="1" si="742"/>
        <v>#REF!</v>
      </c>
      <c r="BE222" s="167" t="e">
        <f t="shared" ca="1" si="743"/>
        <v>#REF!</v>
      </c>
      <c r="BF222" s="18"/>
      <c r="BG222" s="168">
        <f>INDEX('2_Needs'!$F:$F,MATCH($A222,'2_Needs'!$A:$A,0))</f>
        <v>3.2041493032747102E-4</v>
      </c>
      <c r="BH222" s="114"/>
      <c r="BI222" s="167">
        <f t="shared" ref="BI222:BX222" si="826">IF(BI$3="reset",$BG222*BI$6,BH222*(1+$C$4))</f>
        <v>0</v>
      </c>
      <c r="BJ222" s="167">
        <f t="shared" si="826"/>
        <v>0</v>
      </c>
      <c r="BK222" s="167">
        <f t="shared" si="826"/>
        <v>0</v>
      </c>
      <c r="BL222" s="167">
        <f t="shared" si="826"/>
        <v>0</v>
      </c>
      <c r="BM222" s="167">
        <f t="shared" si="826"/>
        <v>0</v>
      </c>
      <c r="BN222" s="167">
        <f t="shared" si="826"/>
        <v>0</v>
      </c>
      <c r="BO222" s="167">
        <f t="shared" si="826"/>
        <v>0</v>
      </c>
      <c r="BP222" s="167">
        <f t="shared" si="826"/>
        <v>0</v>
      </c>
      <c r="BQ222" s="167">
        <f t="shared" si="826"/>
        <v>0</v>
      </c>
      <c r="BR222" s="167">
        <f t="shared" si="826"/>
        <v>0</v>
      </c>
      <c r="BS222" s="167">
        <f t="shared" si="826"/>
        <v>0</v>
      </c>
      <c r="BT222" s="167">
        <f t="shared" si="826"/>
        <v>0</v>
      </c>
      <c r="BU222" s="167">
        <f t="shared" si="826"/>
        <v>0</v>
      </c>
      <c r="BV222" s="167">
        <f t="shared" si="826"/>
        <v>0</v>
      </c>
      <c r="BW222" s="167">
        <f t="shared" si="826"/>
        <v>0</v>
      </c>
      <c r="BX222" s="167">
        <f t="shared" si="826"/>
        <v>0</v>
      </c>
      <c r="BZ222" s="167" t="e">
        <f t="shared" ca="1" si="662"/>
        <v>#REF!</v>
      </c>
      <c r="CA222" s="167" t="e">
        <f t="shared" ca="1" si="663"/>
        <v>#REF!</v>
      </c>
      <c r="CB222" s="167" t="e">
        <f t="shared" ca="1" si="664"/>
        <v>#REF!</v>
      </c>
      <c r="CC222" s="167" t="e">
        <f t="shared" ca="1" si="665"/>
        <v>#REF!</v>
      </c>
      <c r="CD222" s="167" t="e">
        <f t="shared" ca="1" si="666"/>
        <v>#REF!</v>
      </c>
      <c r="CE222" s="167" t="e">
        <f t="shared" ca="1" si="667"/>
        <v>#REF!</v>
      </c>
      <c r="CF222" s="167" t="e">
        <f t="shared" ca="1" si="668"/>
        <v>#REF!</v>
      </c>
      <c r="CG222" s="167" t="e">
        <f t="shared" ca="1" si="669"/>
        <v>#REF!</v>
      </c>
      <c r="CH222" s="167" t="e">
        <f t="shared" ca="1" si="670"/>
        <v>#REF!</v>
      </c>
      <c r="CI222" s="167" t="e">
        <f t="shared" ca="1" si="671"/>
        <v>#REF!</v>
      </c>
      <c r="CJ222" s="167" t="e">
        <f t="shared" ca="1" si="672"/>
        <v>#REF!</v>
      </c>
      <c r="CK222" s="167" t="e">
        <f t="shared" ca="1" si="673"/>
        <v>#REF!</v>
      </c>
      <c r="CL222" s="167" t="e">
        <f t="shared" ca="1" si="674"/>
        <v>#REF!</v>
      </c>
      <c r="CM222" s="167" t="e">
        <f t="shared" ca="1" si="675"/>
        <v>#REF!</v>
      </c>
      <c r="CN222" s="167" t="e">
        <f t="shared" ca="1" si="676"/>
        <v>#REF!</v>
      </c>
      <c r="CO222" s="167" t="e">
        <f t="shared" ca="1" si="677"/>
        <v>#REF!</v>
      </c>
      <c r="CQ222" s="167" t="e">
        <f t="shared" ca="1" si="678"/>
        <v>#REF!</v>
      </c>
      <c r="CR222" s="167" t="e">
        <f t="shared" ca="1" si="679"/>
        <v>#REF!</v>
      </c>
      <c r="CS222" s="167" t="e">
        <f t="shared" ca="1" si="680"/>
        <v>#REF!</v>
      </c>
      <c r="CT222" s="167" t="e">
        <f t="shared" ca="1" si="681"/>
        <v>#REF!</v>
      </c>
      <c r="CU222" s="167" t="e">
        <f t="shared" ca="1" si="682"/>
        <v>#REF!</v>
      </c>
      <c r="CV222" s="167" t="e">
        <f t="shared" ca="1" si="683"/>
        <v>#REF!</v>
      </c>
      <c r="CW222" s="167" t="e">
        <f t="shared" ca="1" si="684"/>
        <v>#REF!</v>
      </c>
      <c r="CX222" s="167" t="e">
        <f t="shared" ca="1" si="685"/>
        <v>#REF!</v>
      </c>
      <c r="CY222" s="167" t="e">
        <f t="shared" ca="1" si="686"/>
        <v>#REF!</v>
      </c>
      <c r="CZ222" s="167" t="e">
        <f t="shared" ca="1" si="687"/>
        <v>#REF!</v>
      </c>
      <c r="DA222" s="167" t="e">
        <f t="shared" ca="1" si="688"/>
        <v>#REF!</v>
      </c>
      <c r="DB222" s="167" t="e">
        <f t="shared" ca="1" si="689"/>
        <v>#REF!</v>
      </c>
      <c r="DC222" s="167" t="e">
        <f t="shared" ca="1" si="690"/>
        <v>#REF!</v>
      </c>
      <c r="DD222" s="167" t="e">
        <f t="shared" ca="1" si="691"/>
        <v>#REF!</v>
      </c>
      <c r="DE222" s="167" t="e">
        <f t="shared" ca="1" si="692"/>
        <v>#REF!</v>
      </c>
      <c r="DF222" s="167" t="e">
        <f t="shared" ca="1" si="693"/>
        <v>#REF!</v>
      </c>
      <c r="DH222" s="167">
        <f t="shared" si="694"/>
        <v>0</v>
      </c>
      <c r="DI222" s="167">
        <f t="shared" si="695"/>
        <v>0</v>
      </c>
      <c r="DJ222" s="167">
        <f t="shared" si="696"/>
        <v>0</v>
      </c>
      <c r="DK222" s="167">
        <f t="shared" si="697"/>
        <v>0</v>
      </c>
      <c r="DL222" s="167">
        <f t="shared" si="698"/>
        <v>0</v>
      </c>
      <c r="DM222" s="167">
        <f t="shared" si="699"/>
        <v>0</v>
      </c>
      <c r="DN222" s="167">
        <f t="shared" si="700"/>
        <v>0</v>
      </c>
      <c r="DO222" s="167">
        <f t="shared" si="701"/>
        <v>0</v>
      </c>
      <c r="DP222" s="167">
        <f t="shared" si="702"/>
        <v>0</v>
      </c>
      <c r="DQ222" s="167">
        <f t="shared" si="703"/>
        <v>0</v>
      </c>
      <c r="DR222" s="167">
        <f t="shared" si="704"/>
        <v>0</v>
      </c>
      <c r="DS222" s="167">
        <f t="shared" si="705"/>
        <v>0</v>
      </c>
      <c r="DT222" s="167">
        <f t="shared" si="706"/>
        <v>0</v>
      </c>
      <c r="DU222" s="167">
        <f t="shared" si="707"/>
        <v>0</v>
      </c>
      <c r="DV222" s="167">
        <f t="shared" si="708"/>
        <v>0</v>
      </c>
      <c r="DW222" s="167">
        <f t="shared" si="709"/>
        <v>0</v>
      </c>
      <c r="DY222" s="167" t="e">
        <f t="shared" ca="1" si="745"/>
        <v>#REF!</v>
      </c>
      <c r="DZ222" s="167" t="e">
        <f t="shared" ca="1" si="746"/>
        <v>#REF!</v>
      </c>
      <c r="EA222" s="167" t="e">
        <f t="shared" ca="1" si="747"/>
        <v>#REF!</v>
      </c>
      <c r="EB222" s="167" t="e">
        <f t="shared" ca="1" si="748"/>
        <v>#REF!</v>
      </c>
      <c r="EC222" s="167" t="e">
        <f t="shared" ca="1" si="749"/>
        <v>#REF!</v>
      </c>
      <c r="ED222" s="167" t="e">
        <f t="shared" ca="1" si="750"/>
        <v>#REF!</v>
      </c>
      <c r="EE222" s="167" t="e">
        <f t="shared" ca="1" si="751"/>
        <v>#REF!</v>
      </c>
      <c r="EF222" s="167" t="e">
        <f t="shared" ca="1" si="752"/>
        <v>#REF!</v>
      </c>
      <c r="EG222" s="167" t="e">
        <f t="shared" ca="1" si="753"/>
        <v>#REF!</v>
      </c>
      <c r="EH222" s="167" t="e">
        <f t="shared" ca="1" si="754"/>
        <v>#REF!</v>
      </c>
      <c r="EI222" s="167" t="e">
        <f t="shared" ca="1" si="755"/>
        <v>#REF!</v>
      </c>
      <c r="EJ222" s="167" t="e">
        <f t="shared" ca="1" si="756"/>
        <v>#REF!</v>
      </c>
      <c r="EK222" s="167" t="e">
        <f t="shared" ca="1" si="757"/>
        <v>#REF!</v>
      </c>
      <c r="EL222" s="167" t="e">
        <f t="shared" ca="1" si="758"/>
        <v>#REF!</v>
      </c>
      <c r="EM222" s="167" t="e">
        <f t="shared" ca="1" si="759"/>
        <v>#REF!</v>
      </c>
      <c r="EN222" s="167" t="e">
        <f t="shared" ca="1" si="760"/>
        <v>#REF!</v>
      </c>
      <c r="EP222" s="167">
        <f t="shared" si="761"/>
        <v>0</v>
      </c>
      <c r="EQ222" s="167">
        <f t="shared" si="762"/>
        <v>0</v>
      </c>
      <c r="ER222" s="167">
        <f t="shared" si="763"/>
        <v>0</v>
      </c>
      <c r="ES222" s="167">
        <f t="shared" si="764"/>
        <v>0</v>
      </c>
      <c r="ET222" s="167">
        <f t="shared" si="765"/>
        <v>0</v>
      </c>
      <c r="EU222" s="167">
        <f t="shared" si="766"/>
        <v>0</v>
      </c>
      <c r="EV222" s="167">
        <f t="shared" si="767"/>
        <v>0</v>
      </c>
      <c r="EW222" s="167">
        <f t="shared" si="768"/>
        <v>0</v>
      </c>
      <c r="EX222" s="167">
        <f t="shared" si="769"/>
        <v>0</v>
      </c>
      <c r="EY222" s="167">
        <f t="shared" si="770"/>
        <v>0</v>
      </c>
      <c r="EZ222" s="167">
        <f t="shared" si="771"/>
        <v>0</v>
      </c>
      <c r="FA222" s="167">
        <f t="shared" si="772"/>
        <v>0</v>
      </c>
      <c r="FB222" s="167">
        <f t="shared" si="773"/>
        <v>0</v>
      </c>
      <c r="FC222" s="167">
        <f t="shared" si="774"/>
        <v>0</v>
      </c>
      <c r="FD222" s="167">
        <f t="shared" si="775"/>
        <v>0</v>
      </c>
      <c r="FE222" s="167">
        <f t="shared" si="776"/>
        <v>0</v>
      </c>
      <c r="FG222" s="167">
        <f t="shared" si="777"/>
        <v>0</v>
      </c>
      <c r="FH222" s="167">
        <f t="shared" si="778"/>
        <v>0</v>
      </c>
      <c r="FI222" s="167">
        <f t="shared" si="779"/>
        <v>0</v>
      </c>
      <c r="FJ222" s="167">
        <f t="shared" si="780"/>
        <v>0</v>
      </c>
      <c r="FK222" s="167">
        <f t="shared" si="781"/>
        <v>0</v>
      </c>
      <c r="FL222" s="167">
        <f t="shared" si="782"/>
        <v>0</v>
      </c>
      <c r="FM222" s="167">
        <f t="shared" si="783"/>
        <v>0</v>
      </c>
      <c r="FN222" s="167">
        <f t="shared" si="784"/>
        <v>0</v>
      </c>
      <c r="FO222" s="167">
        <f t="shared" si="785"/>
        <v>0</v>
      </c>
      <c r="FP222" s="167">
        <f t="shared" si="786"/>
        <v>0</v>
      </c>
      <c r="FQ222" s="167">
        <f t="shared" si="787"/>
        <v>0</v>
      </c>
      <c r="FR222" s="167">
        <f t="shared" si="788"/>
        <v>0</v>
      </c>
      <c r="FS222" s="167">
        <f t="shared" si="789"/>
        <v>0</v>
      </c>
      <c r="FT222" s="167">
        <f t="shared" si="790"/>
        <v>0</v>
      </c>
      <c r="FU222" s="167">
        <f t="shared" si="791"/>
        <v>0</v>
      </c>
      <c r="FV222" s="167">
        <f t="shared" si="792"/>
        <v>0</v>
      </c>
      <c r="FX222" s="167">
        <f t="shared" si="793"/>
        <v>0</v>
      </c>
      <c r="FY222" s="167">
        <f t="shared" si="794"/>
        <v>0</v>
      </c>
      <c r="FZ222" s="167">
        <f t="shared" si="795"/>
        <v>0</v>
      </c>
      <c r="GA222" s="167">
        <f t="shared" si="796"/>
        <v>0</v>
      </c>
      <c r="GB222" s="167">
        <f t="shared" si="797"/>
        <v>0</v>
      </c>
      <c r="GC222" s="167">
        <f t="shared" si="798"/>
        <v>0</v>
      </c>
      <c r="GD222" s="167">
        <f t="shared" si="799"/>
        <v>0</v>
      </c>
      <c r="GE222" s="167">
        <f t="shared" si="800"/>
        <v>0</v>
      </c>
      <c r="GF222" s="167">
        <f t="shared" si="801"/>
        <v>0</v>
      </c>
      <c r="GG222" s="167">
        <f t="shared" si="802"/>
        <v>0</v>
      </c>
      <c r="GH222" s="167">
        <f t="shared" si="803"/>
        <v>0</v>
      </c>
      <c r="GI222" s="167">
        <f t="shared" si="804"/>
        <v>0</v>
      </c>
      <c r="GJ222" s="167">
        <f t="shared" si="805"/>
        <v>0</v>
      </c>
      <c r="GK222" s="167">
        <f t="shared" si="806"/>
        <v>0</v>
      </c>
      <c r="GL222" s="167">
        <f t="shared" si="807"/>
        <v>0</v>
      </c>
      <c r="GM222" s="167">
        <f t="shared" si="808"/>
        <v>0</v>
      </c>
      <c r="GO222" s="167" t="e">
        <f t="shared" ca="1" si="643"/>
        <v>#REF!</v>
      </c>
      <c r="GP222" s="167" t="e">
        <f t="shared" ca="1" si="817"/>
        <v>#REF!</v>
      </c>
      <c r="GQ222" s="167" t="e">
        <f t="shared" ca="1" si="817"/>
        <v>#REF!</v>
      </c>
      <c r="GR222" s="167" t="e">
        <f t="shared" ca="1" si="817"/>
        <v>#REF!</v>
      </c>
      <c r="GS222" s="167" t="e">
        <f t="shared" ca="1" si="817"/>
        <v>#REF!</v>
      </c>
      <c r="GT222" s="167" t="e">
        <f t="shared" ca="1" si="817"/>
        <v>#REF!</v>
      </c>
      <c r="GU222" s="167" t="e">
        <f t="shared" ca="1" si="817"/>
        <v>#REF!</v>
      </c>
      <c r="GV222" s="167" t="e">
        <f t="shared" ca="1" si="817"/>
        <v>#REF!</v>
      </c>
      <c r="GW222" s="167" t="e">
        <f t="shared" ca="1" si="817"/>
        <v>#REF!</v>
      </c>
      <c r="GX222" s="167" t="e">
        <f t="shared" ca="1" si="817"/>
        <v>#REF!</v>
      </c>
      <c r="GY222" s="167" t="e">
        <f t="shared" ca="1" si="817"/>
        <v>#REF!</v>
      </c>
      <c r="GZ222" s="167" t="e">
        <f t="shared" ca="1" si="817"/>
        <v>#REF!</v>
      </c>
      <c r="HA222" s="167" t="e">
        <f t="shared" ca="1" si="817"/>
        <v>#REF!</v>
      </c>
      <c r="HB222" s="167" t="e">
        <f t="shared" ca="1" si="817"/>
        <v>#REF!</v>
      </c>
      <c r="HC222" s="167" t="e">
        <f t="shared" ca="1" si="817"/>
        <v>#REF!</v>
      </c>
      <c r="HD222" s="167" t="e">
        <f t="shared" ca="1" si="817"/>
        <v>#REF!</v>
      </c>
      <c r="HF222" s="167" t="e">
        <f t="shared" ca="1" si="710"/>
        <v>#REF!</v>
      </c>
      <c r="HG222" s="167" t="e">
        <f t="shared" ca="1" si="711"/>
        <v>#REF!</v>
      </c>
      <c r="HH222" s="167" t="e">
        <f t="shared" ca="1" si="712"/>
        <v>#REF!</v>
      </c>
      <c r="HI222" s="167" t="e">
        <f t="shared" ca="1" si="713"/>
        <v>#REF!</v>
      </c>
      <c r="HJ222" s="167" t="e">
        <f t="shared" ca="1" si="714"/>
        <v>#REF!</v>
      </c>
      <c r="HK222" s="167" t="e">
        <f t="shared" ca="1" si="715"/>
        <v>#REF!</v>
      </c>
      <c r="HL222" s="167" t="e">
        <f t="shared" ca="1" si="716"/>
        <v>#REF!</v>
      </c>
      <c r="HM222" s="167" t="e">
        <f t="shared" ca="1" si="717"/>
        <v>#REF!</v>
      </c>
      <c r="HN222" s="167" t="e">
        <f t="shared" ca="1" si="718"/>
        <v>#REF!</v>
      </c>
      <c r="HO222" s="167" t="e">
        <f t="shared" ca="1" si="719"/>
        <v>#REF!</v>
      </c>
      <c r="HP222" s="167" t="e">
        <f t="shared" ca="1" si="720"/>
        <v>#REF!</v>
      </c>
      <c r="HQ222" s="167" t="e">
        <f t="shared" ca="1" si="721"/>
        <v>#REF!</v>
      </c>
      <c r="HR222" s="167" t="e">
        <f t="shared" ca="1" si="722"/>
        <v>#REF!</v>
      </c>
      <c r="HS222" s="167" t="e">
        <f t="shared" ca="1" si="723"/>
        <v>#REF!</v>
      </c>
      <c r="HT222" s="167" t="e">
        <f t="shared" ca="1" si="724"/>
        <v>#REF!</v>
      </c>
      <c r="HU222" s="167" t="e">
        <f t="shared" ca="1" si="725"/>
        <v>#REF!</v>
      </c>
      <c r="HW222" s="167" t="e">
        <f t="shared" ca="1" si="726"/>
        <v>#REF!</v>
      </c>
      <c r="HX222" s="167">
        <f t="shared" si="727"/>
        <v>0</v>
      </c>
      <c r="HY222" s="167" t="e">
        <f t="shared" ca="1" si="809"/>
        <v>#REF!</v>
      </c>
      <c r="HZ222" s="219" t="e">
        <f t="shared" ca="1" si="810"/>
        <v>#REF!</v>
      </c>
    </row>
    <row r="223" spans="1:234" s="48" customFormat="1">
      <c r="A223" s="3" t="s">
        <v>436</v>
      </c>
      <c r="B223" s="202" t="str">
        <f>INDEX('Ref1'!$E:$E,MATCH(A223,'Ref1'!$A:$A,0))</f>
        <v>Newark and Sherwood</v>
      </c>
      <c r="C223" s="42" t="str">
        <f>INDEX(Data1!B:B,MATCH(A223,Data1!A:A,0))</f>
        <v>SD</v>
      </c>
      <c r="D223" s="253" t="str">
        <f>INDEX(Data1!C:C,MATCH(A223,Data1!A:A,0))</f>
        <v>EM</v>
      </c>
      <c r="E223" s="200" t="str">
        <f>IF($C$6="No","No",IF(COUNTIF(Inputs!$K$359:$K$398,$A223)&gt;0,"Yes","No"))</f>
        <v>No</v>
      </c>
      <c r="F223" s="404"/>
      <c r="G223" s="62">
        <f>INDEX('4_RatesSplit'!K:K,MATCH($A223,'4_RatesSplit'!$A:$A,0))</f>
        <v>0</v>
      </c>
      <c r="H223" s="171">
        <f>INDEX('4_RatesSplit'!L:L,MATCH($A223,'4_RatesSplit'!$A:$A,0))</f>
        <v>0</v>
      </c>
      <c r="I223" s="167">
        <f>INDEX('4_RatesSplit'!M:M,MATCH($A223,'4_RatesSplit'!$A:$A,0))</f>
        <v>0</v>
      </c>
      <c r="J223" s="167">
        <f>INDEX('4_RatesSplit'!N:N,MATCH($A223,'4_RatesSplit'!$A:$A,0))</f>
        <v>0</v>
      </c>
      <c r="K223" s="167">
        <f>INDEX('4_RatesSplit'!O:O,MATCH($A223,'4_RatesSplit'!$A:$A,0))</f>
        <v>0</v>
      </c>
      <c r="L223" s="167">
        <f>INDEX('4_RatesSplit'!P:P,MATCH($A223,'4_RatesSplit'!$A:$A,0))</f>
        <v>0</v>
      </c>
      <c r="M223" s="167">
        <f>INDEX('4_RatesSplit'!Q:Q,MATCH($A223,'4_RatesSplit'!$A:$A,0))</f>
        <v>0</v>
      </c>
      <c r="N223" s="167">
        <f>INDEX('4_RatesSplit'!R:R,MATCH($A223,'4_RatesSplit'!$A:$A,0))</f>
        <v>0</v>
      </c>
      <c r="O223" s="167">
        <f>INDEX('4_RatesSplit'!S:S,MATCH($A223,'4_RatesSplit'!$A:$A,0))</f>
        <v>0</v>
      </c>
      <c r="P223" s="167">
        <f>INDEX('4_RatesSplit'!T:T,MATCH($A223,'4_RatesSplit'!$A:$A,0))</f>
        <v>0</v>
      </c>
      <c r="Q223" s="167">
        <f>INDEX('4_RatesSplit'!U:U,MATCH($A223,'4_RatesSplit'!$A:$A,0))</f>
        <v>0</v>
      </c>
      <c r="R223" s="167">
        <f>INDEX('4_RatesSplit'!V:V,MATCH($A223,'4_RatesSplit'!$A:$A,0))</f>
        <v>0</v>
      </c>
      <c r="S223" s="167">
        <f>INDEX('4_RatesSplit'!W:W,MATCH($A223,'4_RatesSplit'!$A:$A,0))</f>
        <v>0</v>
      </c>
      <c r="T223" s="167">
        <f>INDEX('4_RatesSplit'!X:X,MATCH($A223,'4_RatesSplit'!$A:$A,0))</f>
        <v>0</v>
      </c>
      <c r="U223" s="167">
        <f>INDEX('4_RatesSplit'!Y:Y,MATCH($A223,'4_RatesSplit'!$A:$A,0))</f>
        <v>0</v>
      </c>
      <c r="V223" s="167">
        <f>INDEX('4_RatesSplit'!Z:Z,MATCH($A223,'4_RatesSplit'!$A:$A,0))</f>
        <v>0</v>
      </c>
      <c r="W223" s="167">
        <f>INDEX('4_RatesSplit'!AA:AA,MATCH($A223,'4_RatesSplit'!$A:$A,0))</f>
        <v>0</v>
      </c>
      <c r="X223" s="18"/>
      <c r="Y223" s="168" t="e">
        <f ca="1">INDEX('4_RatesSplit'!AT:AT,MATCH($A223,'4_RatesSplit'!$A:$A,0))</f>
        <v>#REF!</v>
      </c>
      <c r="Z223" s="168" t="e">
        <f ca="1">INDEX('4_RatesSplit'!AU:AU,MATCH($A223,'4_RatesSplit'!$A:$A,0))</f>
        <v>#REF!</v>
      </c>
      <c r="AA223" s="168" t="e">
        <f ca="1">INDEX('4_RatesSplit'!AV:AV,MATCH($A223,'4_RatesSplit'!$A:$A,0))</f>
        <v>#REF!</v>
      </c>
      <c r="AB223" s="168" t="e">
        <f ca="1">INDEX('4_RatesSplit'!AW:AW,MATCH($A223,'4_RatesSplit'!$A:$A,0))</f>
        <v>#REF!</v>
      </c>
      <c r="AC223" s="168" t="e">
        <f ca="1">INDEX('4_RatesSplit'!AX:AX,MATCH($A223,'4_RatesSplit'!$A:$A,0))</f>
        <v>#REF!</v>
      </c>
      <c r="AD223" s="168" t="e">
        <f ca="1">INDEX('4_RatesSplit'!AY:AY,MATCH($A223,'4_RatesSplit'!$A:$A,0))</f>
        <v>#REF!</v>
      </c>
      <c r="AE223" s="168" t="e">
        <f ca="1">INDEX('4_RatesSplit'!AZ:AZ,MATCH($A223,'4_RatesSplit'!$A:$A,0))</f>
        <v>#REF!</v>
      </c>
      <c r="AF223" s="168" t="e">
        <f ca="1">INDEX('4_RatesSplit'!BA:BA,MATCH($A223,'4_RatesSplit'!$A:$A,0))</f>
        <v>#REF!</v>
      </c>
      <c r="AG223" s="168" t="e">
        <f ca="1">INDEX('4_RatesSplit'!BB:BB,MATCH($A223,'4_RatesSplit'!$A:$A,0))</f>
        <v>#REF!</v>
      </c>
      <c r="AH223" s="168" t="e">
        <f ca="1">INDEX('4_RatesSplit'!BC:BC,MATCH($A223,'4_RatesSplit'!$A:$A,0))</f>
        <v>#REF!</v>
      </c>
      <c r="AI223" s="168" t="e">
        <f ca="1">INDEX('4_RatesSplit'!BD:BD,MATCH($A223,'4_RatesSplit'!$A:$A,0))</f>
        <v>#REF!</v>
      </c>
      <c r="AJ223" s="168" t="e">
        <f ca="1">INDEX('4_RatesSplit'!BE:BE,MATCH($A223,'4_RatesSplit'!$A:$A,0))</f>
        <v>#REF!</v>
      </c>
      <c r="AK223" s="168" t="e">
        <f ca="1">INDEX('4_RatesSplit'!BF:BF,MATCH($A223,'4_RatesSplit'!$A:$A,0))</f>
        <v>#REF!</v>
      </c>
      <c r="AL223" s="168" t="e">
        <f ca="1">INDEX('4_RatesSplit'!BG:BG,MATCH($A223,'4_RatesSplit'!$A:$A,0))</f>
        <v>#REF!</v>
      </c>
      <c r="AM223" s="168" t="e">
        <f ca="1">INDEX('4_RatesSplit'!BH:BH,MATCH($A223,'4_RatesSplit'!$A:$A,0))</f>
        <v>#REF!</v>
      </c>
      <c r="AN223" s="198" t="e">
        <f ca="1">INDEX('4_RatesSplit'!BI:BI,MATCH($A223,'4_RatesSplit'!$A:$A,0))</f>
        <v>#REF!</v>
      </c>
      <c r="AO223" s="114"/>
      <c r="AP223" s="167" t="e">
        <f t="shared" ca="1" si="728"/>
        <v>#REF!</v>
      </c>
      <c r="AQ223" s="167" t="e">
        <f t="shared" ca="1" si="729"/>
        <v>#REF!</v>
      </c>
      <c r="AR223" s="167" t="e">
        <f t="shared" ca="1" si="730"/>
        <v>#REF!</v>
      </c>
      <c r="AS223" s="167" t="e">
        <f t="shared" ca="1" si="731"/>
        <v>#REF!</v>
      </c>
      <c r="AT223" s="167" t="e">
        <f t="shared" ca="1" si="732"/>
        <v>#REF!</v>
      </c>
      <c r="AU223" s="167" t="e">
        <f t="shared" ca="1" si="733"/>
        <v>#REF!</v>
      </c>
      <c r="AV223" s="167" t="e">
        <f t="shared" ca="1" si="734"/>
        <v>#REF!</v>
      </c>
      <c r="AW223" s="167" t="e">
        <f t="shared" ca="1" si="735"/>
        <v>#REF!</v>
      </c>
      <c r="AX223" s="167" t="e">
        <f t="shared" ca="1" si="736"/>
        <v>#REF!</v>
      </c>
      <c r="AY223" s="167" t="e">
        <f t="shared" ca="1" si="737"/>
        <v>#REF!</v>
      </c>
      <c r="AZ223" s="167" t="e">
        <f t="shared" ca="1" si="738"/>
        <v>#REF!</v>
      </c>
      <c r="BA223" s="167" t="e">
        <f t="shared" ca="1" si="739"/>
        <v>#REF!</v>
      </c>
      <c r="BB223" s="167" t="e">
        <f t="shared" ca="1" si="740"/>
        <v>#REF!</v>
      </c>
      <c r="BC223" s="167" t="e">
        <f t="shared" ca="1" si="741"/>
        <v>#REF!</v>
      </c>
      <c r="BD223" s="167" t="e">
        <f t="shared" ca="1" si="742"/>
        <v>#REF!</v>
      </c>
      <c r="BE223" s="167" t="e">
        <f t="shared" ca="1" si="743"/>
        <v>#REF!</v>
      </c>
      <c r="BF223" s="18"/>
      <c r="BG223" s="168">
        <f>INDEX('2_Needs'!$F:$F,MATCH($A223,'2_Needs'!$A:$A,0))</f>
        <v>2.9479217545237951E-4</v>
      </c>
      <c r="BH223" s="114"/>
      <c r="BI223" s="167">
        <f t="shared" ref="BI223:BX223" si="827">IF(BI$3="reset",$BG223*BI$6,BH223*(1+$C$4))</f>
        <v>0</v>
      </c>
      <c r="BJ223" s="167">
        <f t="shared" si="827"/>
        <v>0</v>
      </c>
      <c r="BK223" s="167">
        <f t="shared" si="827"/>
        <v>0</v>
      </c>
      <c r="BL223" s="167">
        <f t="shared" si="827"/>
        <v>0</v>
      </c>
      <c r="BM223" s="167">
        <f t="shared" si="827"/>
        <v>0</v>
      </c>
      <c r="BN223" s="167">
        <f t="shared" si="827"/>
        <v>0</v>
      </c>
      <c r="BO223" s="167">
        <f t="shared" si="827"/>
        <v>0</v>
      </c>
      <c r="BP223" s="167">
        <f t="shared" si="827"/>
        <v>0</v>
      </c>
      <c r="BQ223" s="167">
        <f t="shared" si="827"/>
        <v>0</v>
      </c>
      <c r="BR223" s="167">
        <f t="shared" si="827"/>
        <v>0</v>
      </c>
      <c r="BS223" s="167">
        <f t="shared" si="827"/>
        <v>0</v>
      </c>
      <c r="BT223" s="167">
        <f t="shared" si="827"/>
        <v>0</v>
      </c>
      <c r="BU223" s="167">
        <f t="shared" si="827"/>
        <v>0</v>
      </c>
      <c r="BV223" s="167">
        <f t="shared" si="827"/>
        <v>0</v>
      </c>
      <c r="BW223" s="167">
        <f t="shared" si="827"/>
        <v>0</v>
      </c>
      <c r="BX223" s="167">
        <f t="shared" si="827"/>
        <v>0</v>
      </c>
      <c r="BZ223" s="167" t="e">
        <f t="shared" ca="1" si="662"/>
        <v>#REF!</v>
      </c>
      <c r="CA223" s="167" t="e">
        <f t="shared" ca="1" si="663"/>
        <v>#REF!</v>
      </c>
      <c r="CB223" s="167" t="e">
        <f t="shared" ca="1" si="664"/>
        <v>#REF!</v>
      </c>
      <c r="CC223" s="167" t="e">
        <f t="shared" ca="1" si="665"/>
        <v>#REF!</v>
      </c>
      <c r="CD223" s="167" t="e">
        <f t="shared" ca="1" si="666"/>
        <v>#REF!</v>
      </c>
      <c r="CE223" s="167" t="e">
        <f t="shared" ca="1" si="667"/>
        <v>#REF!</v>
      </c>
      <c r="CF223" s="167" t="e">
        <f t="shared" ca="1" si="668"/>
        <v>#REF!</v>
      </c>
      <c r="CG223" s="167" t="e">
        <f t="shared" ca="1" si="669"/>
        <v>#REF!</v>
      </c>
      <c r="CH223" s="167" t="e">
        <f t="shared" ca="1" si="670"/>
        <v>#REF!</v>
      </c>
      <c r="CI223" s="167" t="e">
        <f t="shared" ca="1" si="671"/>
        <v>#REF!</v>
      </c>
      <c r="CJ223" s="167" t="e">
        <f t="shared" ca="1" si="672"/>
        <v>#REF!</v>
      </c>
      <c r="CK223" s="167" t="e">
        <f t="shared" ca="1" si="673"/>
        <v>#REF!</v>
      </c>
      <c r="CL223" s="167" t="e">
        <f t="shared" ca="1" si="674"/>
        <v>#REF!</v>
      </c>
      <c r="CM223" s="167" t="e">
        <f t="shared" ca="1" si="675"/>
        <v>#REF!</v>
      </c>
      <c r="CN223" s="167" t="e">
        <f t="shared" ca="1" si="676"/>
        <v>#REF!</v>
      </c>
      <c r="CO223" s="167" t="e">
        <f t="shared" ca="1" si="677"/>
        <v>#REF!</v>
      </c>
      <c r="CQ223" s="167" t="e">
        <f t="shared" ca="1" si="678"/>
        <v>#REF!</v>
      </c>
      <c r="CR223" s="167" t="e">
        <f t="shared" ca="1" si="679"/>
        <v>#REF!</v>
      </c>
      <c r="CS223" s="167" t="e">
        <f t="shared" ca="1" si="680"/>
        <v>#REF!</v>
      </c>
      <c r="CT223" s="167" t="e">
        <f t="shared" ca="1" si="681"/>
        <v>#REF!</v>
      </c>
      <c r="CU223" s="167" t="e">
        <f t="shared" ca="1" si="682"/>
        <v>#REF!</v>
      </c>
      <c r="CV223" s="167" t="e">
        <f t="shared" ca="1" si="683"/>
        <v>#REF!</v>
      </c>
      <c r="CW223" s="167" t="e">
        <f t="shared" ca="1" si="684"/>
        <v>#REF!</v>
      </c>
      <c r="CX223" s="167" t="e">
        <f t="shared" ca="1" si="685"/>
        <v>#REF!</v>
      </c>
      <c r="CY223" s="167" t="e">
        <f t="shared" ca="1" si="686"/>
        <v>#REF!</v>
      </c>
      <c r="CZ223" s="167" t="e">
        <f t="shared" ca="1" si="687"/>
        <v>#REF!</v>
      </c>
      <c r="DA223" s="167" t="e">
        <f t="shared" ca="1" si="688"/>
        <v>#REF!</v>
      </c>
      <c r="DB223" s="167" t="e">
        <f t="shared" ca="1" si="689"/>
        <v>#REF!</v>
      </c>
      <c r="DC223" s="167" t="e">
        <f t="shared" ca="1" si="690"/>
        <v>#REF!</v>
      </c>
      <c r="DD223" s="167" t="e">
        <f t="shared" ca="1" si="691"/>
        <v>#REF!</v>
      </c>
      <c r="DE223" s="167" t="e">
        <f t="shared" ca="1" si="692"/>
        <v>#REF!</v>
      </c>
      <c r="DF223" s="167" t="e">
        <f t="shared" ca="1" si="693"/>
        <v>#REF!</v>
      </c>
      <c r="DH223" s="167">
        <f t="shared" si="694"/>
        <v>0</v>
      </c>
      <c r="DI223" s="167">
        <f t="shared" si="695"/>
        <v>0</v>
      </c>
      <c r="DJ223" s="167">
        <f t="shared" si="696"/>
        <v>0</v>
      </c>
      <c r="DK223" s="167">
        <f t="shared" si="697"/>
        <v>0</v>
      </c>
      <c r="DL223" s="167">
        <f t="shared" si="698"/>
        <v>0</v>
      </c>
      <c r="DM223" s="167">
        <f t="shared" si="699"/>
        <v>0</v>
      </c>
      <c r="DN223" s="167">
        <f t="shared" si="700"/>
        <v>0</v>
      </c>
      <c r="DO223" s="167">
        <f t="shared" si="701"/>
        <v>0</v>
      </c>
      <c r="DP223" s="167">
        <f t="shared" si="702"/>
        <v>0</v>
      </c>
      <c r="DQ223" s="167">
        <f t="shared" si="703"/>
        <v>0</v>
      </c>
      <c r="DR223" s="167">
        <f t="shared" si="704"/>
        <v>0</v>
      </c>
      <c r="DS223" s="167">
        <f t="shared" si="705"/>
        <v>0</v>
      </c>
      <c r="DT223" s="167">
        <f t="shared" si="706"/>
        <v>0</v>
      </c>
      <c r="DU223" s="167">
        <f t="shared" si="707"/>
        <v>0</v>
      </c>
      <c r="DV223" s="167">
        <f t="shared" si="708"/>
        <v>0</v>
      </c>
      <c r="DW223" s="167">
        <f t="shared" si="709"/>
        <v>0</v>
      </c>
      <c r="DY223" s="167" t="e">
        <f t="shared" ca="1" si="745"/>
        <v>#REF!</v>
      </c>
      <c r="DZ223" s="167" t="e">
        <f t="shared" ca="1" si="746"/>
        <v>#REF!</v>
      </c>
      <c r="EA223" s="167" t="e">
        <f t="shared" ca="1" si="747"/>
        <v>#REF!</v>
      </c>
      <c r="EB223" s="167" t="e">
        <f t="shared" ca="1" si="748"/>
        <v>#REF!</v>
      </c>
      <c r="EC223" s="167" t="e">
        <f t="shared" ca="1" si="749"/>
        <v>#REF!</v>
      </c>
      <c r="ED223" s="167" t="e">
        <f t="shared" ca="1" si="750"/>
        <v>#REF!</v>
      </c>
      <c r="EE223" s="167" t="e">
        <f t="shared" ca="1" si="751"/>
        <v>#REF!</v>
      </c>
      <c r="EF223" s="167" t="e">
        <f t="shared" ca="1" si="752"/>
        <v>#REF!</v>
      </c>
      <c r="EG223" s="167" t="e">
        <f t="shared" ca="1" si="753"/>
        <v>#REF!</v>
      </c>
      <c r="EH223" s="167" t="e">
        <f t="shared" ca="1" si="754"/>
        <v>#REF!</v>
      </c>
      <c r="EI223" s="167" t="e">
        <f t="shared" ca="1" si="755"/>
        <v>#REF!</v>
      </c>
      <c r="EJ223" s="167" t="e">
        <f t="shared" ca="1" si="756"/>
        <v>#REF!</v>
      </c>
      <c r="EK223" s="167" t="e">
        <f t="shared" ca="1" si="757"/>
        <v>#REF!</v>
      </c>
      <c r="EL223" s="167" t="e">
        <f t="shared" ca="1" si="758"/>
        <v>#REF!</v>
      </c>
      <c r="EM223" s="167" t="e">
        <f t="shared" ca="1" si="759"/>
        <v>#REF!</v>
      </c>
      <c r="EN223" s="167" t="e">
        <f t="shared" ca="1" si="760"/>
        <v>#REF!</v>
      </c>
      <c r="EP223" s="167">
        <f t="shared" si="761"/>
        <v>0</v>
      </c>
      <c r="EQ223" s="167">
        <f t="shared" si="762"/>
        <v>0</v>
      </c>
      <c r="ER223" s="167">
        <f t="shared" si="763"/>
        <v>0</v>
      </c>
      <c r="ES223" s="167">
        <f t="shared" si="764"/>
        <v>0</v>
      </c>
      <c r="ET223" s="167">
        <f t="shared" si="765"/>
        <v>0</v>
      </c>
      <c r="EU223" s="167">
        <f t="shared" si="766"/>
        <v>0</v>
      </c>
      <c r="EV223" s="167">
        <f t="shared" si="767"/>
        <v>0</v>
      </c>
      <c r="EW223" s="167">
        <f t="shared" si="768"/>
        <v>0</v>
      </c>
      <c r="EX223" s="167">
        <f t="shared" si="769"/>
        <v>0</v>
      </c>
      <c r="EY223" s="167">
        <f t="shared" si="770"/>
        <v>0</v>
      </c>
      <c r="EZ223" s="167">
        <f t="shared" si="771"/>
        <v>0</v>
      </c>
      <c r="FA223" s="167">
        <f t="shared" si="772"/>
        <v>0</v>
      </c>
      <c r="FB223" s="167">
        <f t="shared" si="773"/>
        <v>0</v>
      </c>
      <c r="FC223" s="167">
        <f t="shared" si="774"/>
        <v>0</v>
      </c>
      <c r="FD223" s="167">
        <f t="shared" si="775"/>
        <v>0</v>
      </c>
      <c r="FE223" s="167">
        <f t="shared" si="776"/>
        <v>0</v>
      </c>
      <c r="FG223" s="167">
        <f t="shared" si="777"/>
        <v>0</v>
      </c>
      <c r="FH223" s="167">
        <f t="shared" si="778"/>
        <v>0</v>
      </c>
      <c r="FI223" s="167">
        <f t="shared" si="779"/>
        <v>0</v>
      </c>
      <c r="FJ223" s="167">
        <f t="shared" si="780"/>
        <v>0</v>
      </c>
      <c r="FK223" s="167">
        <f t="shared" si="781"/>
        <v>0</v>
      </c>
      <c r="FL223" s="167">
        <f t="shared" si="782"/>
        <v>0</v>
      </c>
      <c r="FM223" s="167">
        <f t="shared" si="783"/>
        <v>0</v>
      </c>
      <c r="FN223" s="167">
        <f t="shared" si="784"/>
        <v>0</v>
      </c>
      <c r="FO223" s="167">
        <f t="shared" si="785"/>
        <v>0</v>
      </c>
      <c r="FP223" s="167">
        <f t="shared" si="786"/>
        <v>0</v>
      </c>
      <c r="FQ223" s="167">
        <f t="shared" si="787"/>
        <v>0</v>
      </c>
      <c r="FR223" s="167">
        <f t="shared" si="788"/>
        <v>0</v>
      </c>
      <c r="FS223" s="167">
        <f t="shared" si="789"/>
        <v>0</v>
      </c>
      <c r="FT223" s="167">
        <f t="shared" si="790"/>
        <v>0</v>
      </c>
      <c r="FU223" s="167">
        <f t="shared" si="791"/>
        <v>0</v>
      </c>
      <c r="FV223" s="167">
        <f t="shared" si="792"/>
        <v>0</v>
      </c>
      <c r="FX223" s="167">
        <f t="shared" si="793"/>
        <v>0</v>
      </c>
      <c r="FY223" s="167">
        <f t="shared" si="794"/>
        <v>0</v>
      </c>
      <c r="FZ223" s="167">
        <f t="shared" si="795"/>
        <v>0</v>
      </c>
      <c r="GA223" s="167">
        <f t="shared" si="796"/>
        <v>0</v>
      </c>
      <c r="GB223" s="167">
        <f t="shared" si="797"/>
        <v>0</v>
      </c>
      <c r="GC223" s="167">
        <f t="shared" si="798"/>
        <v>0</v>
      </c>
      <c r="GD223" s="167">
        <f t="shared" si="799"/>
        <v>0</v>
      </c>
      <c r="GE223" s="167">
        <f t="shared" si="800"/>
        <v>0</v>
      </c>
      <c r="GF223" s="167">
        <f t="shared" si="801"/>
        <v>0</v>
      </c>
      <c r="GG223" s="167">
        <f t="shared" si="802"/>
        <v>0</v>
      </c>
      <c r="GH223" s="167">
        <f t="shared" si="803"/>
        <v>0</v>
      </c>
      <c r="GI223" s="167">
        <f t="shared" si="804"/>
        <v>0</v>
      </c>
      <c r="GJ223" s="167">
        <f t="shared" si="805"/>
        <v>0</v>
      </c>
      <c r="GK223" s="167">
        <f t="shared" si="806"/>
        <v>0</v>
      </c>
      <c r="GL223" s="167">
        <f t="shared" si="807"/>
        <v>0</v>
      </c>
      <c r="GM223" s="167">
        <f t="shared" si="808"/>
        <v>0</v>
      </c>
      <c r="GO223" s="167" t="e">
        <f t="shared" ca="1" si="643"/>
        <v>#REF!</v>
      </c>
      <c r="GP223" s="167" t="e">
        <f t="shared" ca="1" si="817"/>
        <v>#REF!</v>
      </c>
      <c r="GQ223" s="167" t="e">
        <f t="shared" ca="1" si="817"/>
        <v>#REF!</v>
      </c>
      <c r="GR223" s="167" t="e">
        <f t="shared" ca="1" si="817"/>
        <v>#REF!</v>
      </c>
      <c r="GS223" s="167" t="e">
        <f t="shared" ca="1" si="817"/>
        <v>#REF!</v>
      </c>
      <c r="GT223" s="167" t="e">
        <f t="shared" ca="1" si="817"/>
        <v>#REF!</v>
      </c>
      <c r="GU223" s="167" t="e">
        <f t="shared" ca="1" si="817"/>
        <v>#REF!</v>
      </c>
      <c r="GV223" s="167" t="e">
        <f t="shared" ca="1" si="817"/>
        <v>#REF!</v>
      </c>
      <c r="GW223" s="167" t="e">
        <f t="shared" ca="1" si="817"/>
        <v>#REF!</v>
      </c>
      <c r="GX223" s="167" t="e">
        <f t="shared" ca="1" si="817"/>
        <v>#REF!</v>
      </c>
      <c r="GY223" s="167" t="e">
        <f t="shared" ca="1" si="817"/>
        <v>#REF!</v>
      </c>
      <c r="GZ223" s="167" t="e">
        <f t="shared" ca="1" si="817"/>
        <v>#REF!</v>
      </c>
      <c r="HA223" s="167" t="e">
        <f t="shared" ca="1" si="817"/>
        <v>#REF!</v>
      </c>
      <c r="HB223" s="167" t="e">
        <f t="shared" ca="1" si="817"/>
        <v>#REF!</v>
      </c>
      <c r="HC223" s="167" t="e">
        <f t="shared" ca="1" si="817"/>
        <v>#REF!</v>
      </c>
      <c r="HD223" s="167" t="e">
        <f t="shared" ca="1" si="817"/>
        <v>#REF!</v>
      </c>
      <c r="HF223" s="167" t="e">
        <f t="shared" ca="1" si="710"/>
        <v>#REF!</v>
      </c>
      <c r="HG223" s="167" t="e">
        <f t="shared" ca="1" si="711"/>
        <v>#REF!</v>
      </c>
      <c r="HH223" s="167" t="e">
        <f t="shared" ca="1" si="712"/>
        <v>#REF!</v>
      </c>
      <c r="HI223" s="167" t="e">
        <f t="shared" ca="1" si="713"/>
        <v>#REF!</v>
      </c>
      <c r="HJ223" s="167" t="e">
        <f t="shared" ca="1" si="714"/>
        <v>#REF!</v>
      </c>
      <c r="HK223" s="167" t="e">
        <f t="shared" ca="1" si="715"/>
        <v>#REF!</v>
      </c>
      <c r="HL223" s="167" t="e">
        <f t="shared" ca="1" si="716"/>
        <v>#REF!</v>
      </c>
      <c r="HM223" s="167" t="e">
        <f t="shared" ca="1" si="717"/>
        <v>#REF!</v>
      </c>
      <c r="HN223" s="167" t="e">
        <f t="shared" ca="1" si="718"/>
        <v>#REF!</v>
      </c>
      <c r="HO223" s="167" t="e">
        <f t="shared" ca="1" si="719"/>
        <v>#REF!</v>
      </c>
      <c r="HP223" s="167" t="e">
        <f t="shared" ca="1" si="720"/>
        <v>#REF!</v>
      </c>
      <c r="HQ223" s="167" t="e">
        <f t="shared" ca="1" si="721"/>
        <v>#REF!</v>
      </c>
      <c r="HR223" s="167" t="e">
        <f t="shared" ca="1" si="722"/>
        <v>#REF!</v>
      </c>
      <c r="HS223" s="167" t="e">
        <f t="shared" ca="1" si="723"/>
        <v>#REF!</v>
      </c>
      <c r="HT223" s="167" t="e">
        <f t="shared" ca="1" si="724"/>
        <v>#REF!</v>
      </c>
      <c r="HU223" s="167" t="e">
        <f t="shared" ca="1" si="725"/>
        <v>#REF!</v>
      </c>
      <c r="HW223" s="167" t="e">
        <f t="shared" ca="1" si="726"/>
        <v>#REF!</v>
      </c>
      <c r="HX223" s="167">
        <f t="shared" si="727"/>
        <v>0</v>
      </c>
      <c r="HY223" s="167" t="e">
        <f t="shared" ca="1" si="809"/>
        <v>#REF!</v>
      </c>
      <c r="HZ223" s="219" t="e">
        <f t="shared" ca="1" si="810"/>
        <v>#REF!</v>
      </c>
    </row>
    <row r="224" spans="1:234" s="48" customFormat="1">
      <c r="A224" s="3" t="s">
        <v>438</v>
      </c>
      <c r="B224" s="202" t="str">
        <f>INDEX('Ref1'!$E:$E,MATCH(A224,'Ref1'!$A:$A,0))</f>
        <v>Newcastle upon Tyne</v>
      </c>
      <c r="C224" s="42" t="str">
        <f>INDEX(Data1!B:B,MATCH(A224,Data1!A:A,0))</f>
        <v>MD</v>
      </c>
      <c r="D224" s="253" t="str">
        <f>INDEX(Data1!C:C,MATCH(A224,Data1!A:A,0))</f>
        <v>NE</v>
      </c>
      <c r="E224" s="200" t="str">
        <f>IF($C$6="No","No",IF(COUNTIF(Inputs!$K$359:$K$398,$A224)&gt;0,"Yes","No"))</f>
        <v>No</v>
      </c>
      <c r="F224" s="404"/>
      <c r="G224" s="62">
        <f>INDEX('4_RatesSplit'!K:K,MATCH($A224,'4_RatesSplit'!$A:$A,0))</f>
        <v>0</v>
      </c>
      <c r="H224" s="171">
        <f>INDEX('4_RatesSplit'!L:L,MATCH($A224,'4_RatesSplit'!$A:$A,0))</f>
        <v>0</v>
      </c>
      <c r="I224" s="167">
        <f>INDEX('4_RatesSplit'!M:M,MATCH($A224,'4_RatesSplit'!$A:$A,0))</f>
        <v>0</v>
      </c>
      <c r="J224" s="167">
        <f>INDEX('4_RatesSplit'!N:N,MATCH($A224,'4_RatesSplit'!$A:$A,0))</f>
        <v>0</v>
      </c>
      <c r="K224" s="167">
        <f>INDEX('4_RatesSplit'!O:O,MATCH($A224,'4_RatesSplit'!$A:$A,0))</f>
        <v>0</v>
      </c>
      <c r="L224" s="167">
        <f>INDEX('4_RatesSplit'!P:P,MATCH($A224,'4_RatesSplit'!$A:$A,0))</f>
        <v>0</v>
      </c>
      <c r="M224" s="167">
        <f>INDEX('4_RatesSplit'!Q:Q,MATCH($A224,'4_RatesSplit'!$A:$A,0))</f>
        <v>0</v>
      </c>
      <c r="N224" s="167">
        <f>INDEX('4_RatesSplit'!R:R,MATCH($A224,'4_RatesSplit'!$A:$A,0))</f>
        <v>0</v>
      </c>
      <c r="O224" s="167">
        <f>INDEX('4_RatesSplit'!S:S,MATCH($A224,'4_RatesSplit'!$A:$A,0))</f>
        <v>0</v>
      </c>
      <c r="P224" s="167">
        <f>INDEX('4_RatesSplit'!T:T,MATCH($A224,'4_RatesSplit'!$A:$A,0))</f>
        <v>0</v>
      </c>
      <c r="Q224" s="167">
        <f>INDEX('4_RatesSplit'!U:U,MATCH($A224,'4_RatesSplit'!$A:$A,0))</f>
        <v>0</v>
      </c>
      <c r="R224" s="167">
        <f>INDEX('4_RatesSplit'!V:V,MATCH($A224,'4_RatesSplit'!$A:$A,0))</f>
        <v>0</v>
      </c>
      <c r="S224" s="167">
        <f>INDEX('4_RatesSplit'!W:W,MATCH($A224,'4_RatesSplit'!$A:$A,0))</f>
        <v>0</v>
      </c>
      <c r="T224" s="167">
        <f>INDEX('4_RatesSplit'!X:X,MATCH($A224,'4_RatesSplit'!$A:$A,0))</f>
        <v>0</v>
      </c>
      <c r="U224" s="167">
        <f>INDEX('4_RatesSplit'!Y:Y,MATCH($A224,'4_RatesSplit'!$A:$A,0))</f>
        <v>0</v>
      </c>
      <c r="V224" s="167">
        <f>INDEX('4_RatesSplit'!Z:Z,MATCH($A224,'4_RatesSplit'!$A:$A,0))</f>
        <v>0</v>
      </c>
      <c r="W224" s="167">
        <f>INDEX('4_RatesSplit'!AA:AA,MATCH($A224,'4_RatesSplit'!$A:$A,0))</f>
        <v>0</v>
      </c>
      <c r="X224" s="18"/>
      <c r="Y224" s="168" t="e">
        <f ca="1">INDEX('4_RatesSplit'!AT:AT,MATCH($A224,'4_RatesSplit'!$A:$A,0))</f>
        <v>#REF!</v>
      </c>
      <c r="Z224" s="168" t="e">
        <f ca="1">INDEX('4_RatesSplit'!AU:AU,MATCH($A224,'4_RatesSplit'!$A:$A,0))</f>
        <v>#REF!</v>
      </c>
      <c r="AA224" s="168" t="e">
        <f ca="1">INDEX('4_RatesSplit'!AV:AV,MATCH($A224,'4_RatesSplit'!$A:$A,0))</f>
        <v>#REF!</v>
      </c>
      <c r="AB224" s="168" t="e">
        <f ca="1">INDEX('4_RatesSplit'!AW:AW,MATCH($A224,'4_RatesSplit'!$A:$A,0))</f>
        <v>#REF!</v>
      </c>
      <c r="AC224" s="168" t="e">
        <f ca="1">INDEX('4_RatesSplit'!AX:AX,MATCH($A224,'4_RatesSplit'!$A:$A,0))</f>
        <v>#REF!</v>
      </c>
      <c r="AD224" s="168" t="e">
        <f ca="1">INDEX('4_RatesSplit'!AY:AY,MATCH($A224,'4_RatesSplit'!$A:$A,0))</f>
        <v>#REF!</v>
      </c>
      <c r="AE224" s="168" t="e">
        <f ca="1">INDEX('4_RatesSplit'!AZ:AZ,MATCH($A224,'4_RatesSplit'!$A:$A,0))</f>
        <v>#REF!</v>
      </c>
      <c r="AF224" s="168" t="e">
        <f ca="1">INDEX('4_RatesSplit'!BA:BA,MATCH($A224,'4_RatesSplit'!$A:$A,0))</f>
        <v>#REF!</v>
      </c>
      <c r="AG224" s="168" t="e">
        <f ca="1">INDEX('4_RatesSplit'!BB:BB,MATCH($A224,'4_RatesSplit'!$A:$A,0))</f>
        <v>#REF!</v>
      </c>
      <c r="AH224" s="168" t="e">
        <f ca="1">INDEX('4_RatesSplit'!BC:BC,MATCH($A224,'4_RatesSplit'!$A:$A,0))</f>
        <v>#REF!</v>
      </c>
      <c r="AI224" s="168" t="e">
        <f ca="1">INDEX('4_RatesSplit'!BD:BD,MATCH($A224,'4_RatesSplit'!$A:$A,0))</f>
        <v>#REF!</v>
      </c>
      <c r="AJ224" s="168" t="e">
        <f ca="1">INDEX('4_RatesSplit'!BE:BE,MATCH($A224,'4_RatesSplit'!$A:$A,0))</f>
        <v>#REF!</v>
      </c>
      <c r="AK224" s="168" t="e">
        <f ca="1">INDEX('4_RatesSplit'!BF:BF,MATCH($A224,'4_RatesSplit'!$A:$A,0))</f>
        <v>#REF!</v>
      </c>
      <c r="AL224" s="168" t="e">
        <f ca="1">INDEX('4_RatesSplit'!BG:BG,MATCH($A224,'4_RatesSplit'!$A:$A,0))</f>
        <v>#REF!</v>
      </c>
      <c r="AM224" s="168" t="e">
        <f ca="1">INDEX('4_RatesSplit'!BH:BH,MATCH($A224,'4_RatesSplit'!$A:$A,0))</f>
        <v>#REF!</v>
      </c>
      <c r="AN224" s="198" t="e">
        <f ca="1">INDEX('4_RatesSplit'!BI:BI,MATCH($A224,'4_RatesSplit'!$A:$A,0))</f>
        <v>#REF!</v>
      </c>
      <c r="AO224" s="114"/>
      <c r="AP224" s="167" t="e">
        <f t="shared" ca="1" si="728"/>
        <v>#REF!</v>
      </c>
      <c r="AQ224" s="167" t="e">
        <f t="shared" ca="1" si="729"/>
        <v>#REF!</v>
      </c>
      <c r="AR224" s="167" t="e">
        <f t="shared" ca="1" si="730"/>
        <v>#REF!</v>
      </c>
      <c r="AS224" s="167" t="e">
        <f t="shared" ca="1" si="731"/>
        <v>#REF!</v>
      </c>
      <c r="AT224" s="167" t="e">
        <f t="shared" ca="1" si="732"/>
        <v>#REF!</v>
      </c>
      <c r="AU224" s="167" t="e">
        <f t="shared" ca="1" si="733"/>
        <v>#REF!</v>
      </c>
      <c r="AV224" s="167" t="e">
        <f t="shared" ca="1" si="734"/>
        <v>#REF!</v>
      </c>
      <c r="AW224" s="167" t="e">
        <f t="shared" ca="1" si="735"/>
        <v>#REF!</v>
      </c>
      <c r="AX224" s="167" t="e">
        <f t="shared" ca="1" si="736"/>
        <v>#REF!</v>
      </c>
      <c r="AY224" s="167" t="e">
        <f t="shared" ca="1" si="737"/>
        <v>#REF!</v>
      </c>
      <c r="AZ224" s="167" t="e">
        <f t="shared" ca="1" si="738"/>
        <v>#REF!</v>
      </c>
      <c r="BA224" s="167" t="e">
        <f t="shared" ca="1" si="739"/>
        <v>#REF!</v>
      </c>
      <c r="BB224" s="167" t="e">
        <f t="shared" ca="1" si="740"/>
        <v>#REF!</v>
      </c>
      <c r="BC224" s="167" t="e">
        <f t="shared" ca="1" si="741"/>
        <v>#REF!</v>
      </c>
      <c r="BD224" s="167" t="e">
        <f t="shared" ca="1" si="742"/>
        <v>#REF!</v>
      </c>
      <c r="BE224" s="167" t="e">
        <f t="shared" ca="1" si="743"/>
        <v>#REF!</v>
      </c>
      <c r="BF224" s="18"/>
      <c r="BG224" s="168">
        <f>INDEX('2_Needs'!$F:$F,MATCH($A224,'2_Needs'!$A:$A,0))</f>
        <v>7.2454388962355405E-3</v>
      </c>
      <c r="BH224" s="114"/>
      <c r="BI224" s="167">
        <f t="shared" ref="BI224:BX224" si="828">IF(BI$3="reset",$BG224*BI$6,BH224*(1+$C$4))</f>
        <v>0</v>
      </c>
      <c r="BJ224" s="167">
        <f t="shared" si="828"/>
        <v>0</v>
      </c>
      <c r="BK224" s="167">
        <f t="shared" si="828"/>
        <v>0</v>
      </c>
      <c r="BL224" s="167">
        <f t="shared" si="828"/>
        <v>0</v>
      </c>
      <c r="BM224" s="167">
        <f t="shared" si="828"/>
        <v>0</v>
      </c>
      <c r="BN224" s="167">
        <f t="shared" si="828"/>
        <v>0</v>
      </c>
      <c r="BO224" s="167">
        <f t="shared" si="828"/>
        <v>0</v>
      </c>
      <c r="BP224" s="167">
        <f t="shared" si="828"/>
        <v>0</v>
      </c>
      <c r="BQ224" s="167">
        <f t="shared" si="828"/>
        <v>0</v>
      </c>
      <c r="BR224" s="167">
        <f t="shared" si="828"/>
        <v>0</v>
      </c>
      <c r="BS224" s="167">
        <f t="shared" si="828"/>
        <v>0</v>
      </c>
      <c r="BT224" s="167">
        <f t="shared" si="828"/>
        <v>0</v>
      </c>
      <c r="BU224" s="167">
        <f t="shared" si="828"/>
        <v>0</v>
      </c>
      <c r="BV224" s="167">
        <f t="shared" si="828"/>
        <v>0</v>
      </c>
      <c r="BW224" s="167">
        <f t="shared" si="828"/>
        <v>0</v>
      </c>
      <c r="BX224" s="167">
        <f t="shared" si="828"/>
        <v>0</v>
      </c>
      <c r="BZ224" s="167" t="e">
        <f t="shared" ca="1" si="662"/>
        <v>#REF!</v>
      </c>
      <c r="CA224" s="167" t="e">
        <f t="shared" ca="1" si="663"/>
        <v>#REF!</v>
      </c>
      <c r="CB224" s="167" t="e">
        <f t="shared" ca="1" si="664"/>
        <v>#REF!</v>
      </c>
      <c r="CC224" s="167" t="e">
        <f t="shared" ca="1" si="665"/>
        <v>#REF!</v>
      </c>
      <c r="CD224" s="167" t="e">
        <f t="shared" ca="1" si="666"/>
        <v>#REF!</v>
      </c>
      <c r="CE224" s="167" t="e">
        <f t="shared" ca="1" si="667"/>
        <v>#REF!</v>
      </c>
      <c r="CF224" s="167" t="e">
        <f t="shared" ca="1" si="668"/>
        <v>#REF!</v>
      </c>
      <c r="CG224" s="167" t="e">
        <f t="shared" ca="1" si="669"/>
        <v>#REF!</v>
      </c>
      <c r="CH224" s="167" t="e">
        <f t="shared" ca="1" si="670"/>
        <v>#REF!</v>
      </c>
      <c r="CI224" s="167" t="e">
        <f t="shared" ca="1" si="671"/>
        <v>#REF!</v>
      </c>
      <c r="CJ224" s="167" t="e">
        <f t="shared" ca="1" si="672"/>
        <v>#REF!</v>
      </c>
      <c r="CK224" s="167" t="e">
        <f t="shared" ca="1" si="673"/>
        <v>#REF!</v>
      </c>
      <c r="CL224" s="167" t="e">
        <f t="shared" ca="1" si="674"/>
        <v>#REF!</v>
      </c>
      <c r="CM224" s="167" t="e">
        <f t="shared" ca="1" si="675"/>
        <v>#REF!</v>
      </c>
      <c r="CN224" s="167" t="e">
        <f t="shared" ca="1" si="676"/>
        <v>#REF!</v>
      </c>
      <c r="CO224" s="167" t="e">
        <f t="shared" ca="1" si="677"/>
        <v>#REF!</v>
      </c>
      <c r="CQ224" s="167" t="e">
        <f t="shared" ca="1" si="678"/>
        <v>#REF!</v>
      </c>
      <c r="CR224" s="167" t="e">
        <f t="shared" ca="1" si="679"/>
        <v>#REF!</v>
      </c>
      <c r="CS224" s="167" t="e">
        <f t="shared" ca="1" si="680"/>
        <v>#REF!</v>
      </c>
      <c r="CT224" s="167" t="e">
        <f t="shared" ca="1" si="681"/>
        <v>#REF!</v>
      </c>
      <c r="CU224" s="167" t="e">
        <f t="shared" ca="1" si="682"/>
        <v>#REF!</v>
      </c>
      <c r="CV224" s="167" t="e">
        <f t="shared" ca="1" si="683"/>
        <v>#REF!</v>
      </c>
      <c r="CW224" s="167" t="e">
        <f t="shared" ca="1" si="684"/>
        <v>#REF!</v>
      </c>
      <c r="CX224" s="167" t="e">
        <f t="shared" ca="1" si="685"/>
        <v>#REF!</v>
      </c>
      <c r="CY224" s="167" t="e">
        <f t="shared" ca="1" si="686"/>
        <v>#REF!</v>
      </c>
      <c r="CZ224" s="167" t="e">
        <f t="shared" ca="1" si="687"/>
        <v>#REF!</v>
      </c>
      <c r="DA224" s="167" t="e">
        <f t="shared" ca="1" si="688"/>
        <v>#REF!</v>
      </c>
      <c r="DB224" s="167" t="e">
        <f t="shared" ca="1" si="689"/>
        <v>#REF!</v>
      </c>
      <c r="DC224" s="167" t="e">
        <f t="shared" ca="1" si="690"/>
        <v>#REF!</v>
      </c>
      <c r="DD224" s="167" t="e">
        <f t="shared" ca="1" si="691"/>
        <v>#REF!</v>
      </c>
      <c r="DE224" s="167" t="e">
        <f t="shared" ca="1" si="692"/>
        <v>#REF!</v>
      </c>
      <c r="DF224" s="167" t="e">
        <f t="shared" ca="1" si="693"/>
        <v>#REF!</v>
      </c>
      <c r="DH224" s="167">
        <f t="shared" si="694"/>
        <v>0</v>
      </c>
      <c r="DI224" s="167">
        <f t="shared" si="695"/>
        <v>0</v>
      </c>
      <c r="DJ224" s="167">
        <f t="shared" si="696"/>
        <v>0</v>
      </c>
      <c r="DK224" s="167">
        <f t="shared" si="697"/>
        <v>0</v>
      </c>
      <c r="DL224" s="167">
        <f t="shared" si="698"/>
        <v>0</v>
      </c>
      <c r="DM224" s="167">
        <f t="shared" si="699"/>
        <v>0</v>
      </c>
      <c r="DN224" s="167">
        <f t="shared" si="700"/>
        <v>0</v>
      </c>
      <c r="DO224" s="167">
        <f t="shared" si="701"/>
        <v>0</v>
      </c>
      <c r="DP224" s="167">
        <f t="shared" si="702"/>
        <v>0</v>
      </c>
      <c r="DQ224" s="167">
        <f t="shared" si="703"/>
        <v>0</v>
      </c>
      <c r="DR224" s="167">
        <f t="shared" si="704"/>
        <v>0</v>
      </c>
      <c r="DS224" s="167">
        <f t="shared" si="705"/>
        <v>0</v>
      </c>
      <c r="DT224" s="167">
        <f t="shared" si="706"/>
        <v>0</v>
      </c>
      <c r="DU224" s="167">
        <f t="shared" si="707"/>
        <v>0</v>
      </c>
      <c r="DV224" s="167">
        <f t="shared" si="708"/>
        <v>0</v>
      </c>
      <c r="DW224" s="167">
        <f t="shared" si="709"/>
        <v>0</v>
      </c>
      <c r="DY224" s="167" t="e">
        <f t="shared" ca="1" si="745"/>
        <v>#REF!</v>
      </c>
      <c r="DZ224" s="167" t="e">
        <f t="shared" ca="1" si="746"/>
        <v>#REF!</v>
      </c>
      <c r="EA224" s="167" t="e">
        <f t="shared" ca="1" si="747"/>
        <v>#REF!</v>
      </c>
      <c r="EB224" s="167" t="e">
        <f t="shared" ca="1" si="748"/>
        <v>#REF!</v>
      </c>
      <c r="EC224" s="167" t="e">
        <f t="shared" ca="1" si="749"/>
        <v>#REF!</v>
      </c>
      <c r="ED224" s="167" t="e">
        <f t="shared" ca="1" si="750"/>
        <v>#REF!</v>
      </c>
      <c r="EE224" s="167" t="e">
        <f t="shared" ca="1" si="751"/>
        <v>#REF!</v>
      </c>
      <c r="EF224" s="167" t="e">
        <f t="shared" ca="1" si="752"/>
        <v>#REF!</v>
      </c>
      <c r="EG224" s="167" t="e">
        <f t="shared" ca="1" si="753"/>
        <v>#REF!</v>
      </c>
      <c r="EH224" s="167" t="e">
        <f t="shared" ca="1" si="754"/>
        <v>#REF!</v>
      </c>
      <c r="EI224" s="167" t="e">
        <f t="shared" ca="1" si="755"/>
        <v>#REF!</v>
      </c>
      <c r="EJ224" s="167" t="e">
        <f t="shared" ca="1" si="756"/>
        <v>#REF!</v>
      </c>
      <c r="EK224" s="167" t="e">
        <f t="shared" ca="1" si="757"/>
        <v>#REF!</v>
      </c>
      <c r="EL224" s="167" t="e">
        <f t="shared" ca="1" si="758"/>
        <v>#REF!</v>
      </c>
      <c r="EM224" s="167" t="e">
        <f t="shared" ca="1" si="759"/>
        <v>#REF!</v>
      </c>
      <c r="EN224" s="167" t="e">
        <f t="shared" ca="1" si="760"/>
        <v>#REF!</v>
      </c>
      <c r="EP224" s="167">
        <f t="shared" si="761"/>
        <v>0</v>
      </c>
      <c r="EQ224" s="167">
        <f t="shared" si="762"/>
        <v>0</v>
      </c>
      <c r="ER224" s="167">
        <f t="shared" si="763"/>
        <v>0</v>
      </c>
      <c r="ES224" s="167">
        <f t="shared" si="764"/>
        <v>0</v>
      </c>
      <c r="ET224" s="167">
        <f t="shared" si="765"/>
        <v>0</v>
      </c>
      <c r="EU224" s="167">
        <f t="shared" si="766"/>
        <v>0</v>
      </c>
      <c r="EV224" s="167">
        <f t="shared" si="767"/>
        <v>0</v>
      </c>
      <c r="EW224" s="167">
        <f t="shared" si="768"/>
        <v>0</v>
      </c>
      <c r="EX224" s="167">
        <f t="shared" si="769"/>
        <v>0</v>
      </c>
      <c r="EY224" s="167">
        <f t="shared" si="770"/>
        <v>0</v>
      </c>
      <c r="EZ224" s="167">
        <f t="shared" si="771"/>
        <v>0</v>
      </c>
      <c r="FA224" s="167">
        <f t="shared" si="772"/>
        <v>0</v>
      </c>
      <c r="FB224" s="167">
        <f t="shared" si="773"/>
        <v>0</v>
      </c>
      <c r="FC224" s="167">
        <f t="shared" si="774"/>
        <v>0</v>
      </c>
      <c r="FD224" s="167">
        <f t="shared" si="775"/>
        <v>0</v>
      </c>
      <c r="FE224" s="167">
        <f t="shared" si="776"/>
        <v>0</v>
      </c>
      <c r="FG224" s="167">
        <f t="shared" si="777"/>
        <v>0</v>
      </c>
      <c r="FH224" s="167">
        <f t="shared" si="778"/>
        <v>0</v>
      </c>
      <c r="FI224" s="167">
        <f t="shared" si="779"/>
        <v>0</v>
      </c>
      <c r="FJ224" s="167">
        <f t="shared" si="780"/>
        <v>0</v>
      </c>
      <c r="FK224" s="167">
        <f t="shared" si="781"/>
        <v>0</v>
      </c>
      <c r="FL224" s="167">
        <f t="shared" si="782"/>
        <v>0</v>
      </c>
      <c r="FM224" s="167">
        <f t="shared" si="783"/>
        <v>0</v>
      </c>
      <c r="FN224" s="167">
        <f t="shared" si="784"/>
        <v>0</v>
      </c>
      <c r="FO224" s="167">
        <f t="shared" si="785"/>
        <v>0</v>
      </c>
      <c r="FP224" s="167">
        <f t="shared" si="786"/>
        <v>0</v>
      </c>
      <c r="FQ224" s="167">
        <f t="shared" si="787"/>
        <v>0</v>
      </c>
      <c r="FR224" s="167">
        <f t="shared" si="788"/>
        <v>0</v>
      </c>
      <c r="FS224" s="167">
        <f t="shared" si="789"/>
        <v>0</v>
      </c>
      <c r="FT224" s="167">
        <f t="shared" si="790"/>
        <v>0</v>
      </c>
      <c r="FU224" s="167">
        <f t="shared" si="791"/>
        <v>0</v>
      </c>
      <c r="FV224" s="167">
        <f t="shared" si="792"/>
        <v>0</v>
      </c>
      <c r="FX224" s="167">
        <f t="shared" si="793"/>
        <v>0</v>
      </c>
      <c r="FY224" s="167">
        <f t="shared" si="794"/>
        <v>0</v>
      </c>
      <c r="FZ224" s="167">
        <f t="shared" si="795"/>
        <v>0</v>
      </c>
      <c r="GA224" s="167">
        <f t="shared" si="796"/>
        <v>0</v>
      </c>
      <c r="GB224" s="167">
        <f t="shared" si="797"/>
        <v>0</v>
      </c>
      <c r="GC224" s="167">
        <f t="shared" si="798"/>
        <v>0</v>
      </c>
      <c r="GD224" s="167">
        <f t="shared" si="799"/>
        <v>0</v>
      </c>
      <c r="GE224" s="167">
        <f t="shared" si="800"/>
        <v>0</v>
      </c>
      <c r="GF224" s="167">
        <f t="shared" si="801"/>
        <v>0</v>
      </c>
      <c r="GG224" s="167">
        <f t="shared" si="802"/>
        <v>0</v>
      </c>
      <c r="GH224" s="167">
        <f t="shared" si="803"/>
        <v>0</v>
      </c>
      <c r="GI224" s="167">
        <f t="shared" si="804"/>
        <v>0</v>
      </c>
      <c r="GJ224" s="167">
        <f t="shared" si="805"/>
        <v>0</v>
      </c>
      <c r="GK224" s="167">
        <f t="shared" si="806"/>
        <v>0</v>
      </c>
      <c r="GL224" s="167">
        <f t="shared" si="807"/>
        <v>0</v>
      </c>
      <c r="GM224" s="167">
        <f t="shared" si="808"/>
        <v>0</v>
      </c>
      <c r="GO224" s="167" t="e">
        <f t="shared" ca="1" si="643"/>
        <v>#REF!</v>
      </c>
      <c r="GP224" s="167" t="e">
        <f t="shared" ca="1" si="817"/>
        <v>#REF!</v>
      </c>
      <c r="GQ224" s="167" t="e">
        <f t="shared" ca="1" si="817"/>
        <v>#REF!</v>
      </c>
      <c r="GR224" s="167" t="e">
        <f t="shared" ca="1" si="817"/>
        <v>#REF!</v>
      </c>
      <c r="GS224" s="167" t="e">
        <f t="shared" ca="1" si="817"/>
        <v>#REF!</v>
      </c>
      <c r="GT224" s="167" t="e">
        <f t="shared" ca="1" si="817"/>
        <v>#REF!</v>
      </c>
      <c r="GU224" s="167" t="e">
        <f t="shared" ca="1" si="817"/>
        <v>#REF!</v>
      </c>
      <c r="GV224" s="167" t="e">
        <f t="shared" ca="1" si="817"/>
        <v>#REF!</v>
      </c>
      <c r="GW224" s="167" t="e">
        <f t="shared" ca="1" si="817"/>
        <v>#REF!</v>
      </c>
      <c r="GX224" s="167" t="e">
        <f t="shared" ca="1" si="817"/>
        <v>#REF!</v>
      </c>
      <c r="GY224" s="167" t="e">
        <f t="shared" ca="1" si="817"/>
        <v>#REF!</v>
      </c>
      <c r="GZ224" s="167" t="e">
        <f t="shared" ca="1" si="817"/>
        <v>#REF!</v>
      </c>
      <c r="HA224" s="167" t="e">
        <f t="shared" ca="1" si="817"/>
        <v>#REF!</v>
      </c>
      <c r="HB224" s="167" t="e">
        <f t="shared" ca="1" si="817"/>
        <v>#REF!</v>
      </c>
      <c r="HC224" s="167" t="e">
        <f t="shared" ca="1" si="817"/>
        <v>#REF!</v>
      </c>
      <c r="HD224" s="167" t="e">
        <f t="shared" ca="1" si="817"/>
        <v>#REF!</v>
      </c>
      <c r="HF224" s="167" t="e">
        <f t="shared" ca="1" si="710"/>
        <v>#REF!</v>
      </c>
      <c r="HG224" s="167" t="e">
        <f t="shared" ca="1" si="711"/>
        <v>#REF!</v>
      </c>
      <c r="HH224" s="167" t="e">
        <f t="shared" ca="1" si="712"/>
        <v>#REF!</v>
      </c>
      <c r="HI224" s="167" t="e">
        <f t="shared" ca="1" si="713"/>
        <v>#REF!</v>
      </c>
      <c r="HJ224" s="167" t="e">
        <f t="shared" ca="1" si="714"/>
        <v>#REF!</v>
      </c>
      <c r="HK224" s="167" t="e">
        <f t="shared" ca="1" si="715"/>
        <v>#REF!</v>
      </c>
      <c r="HL224" s="167" t="e">
        <f t="shared" ca="1" si="716"/>
        <v>#REF!</v>
      </c>
      <c r="HM224" s="167" t="e">
        <f t="shared" ca="1" si="717"/>
        <v>#REF!</v>
      </c>
      <c r="HN224" s="167" t="e">
        <f t="shared" ca="1" si="718"/>
        <v>#REF!</v>
      </c>
      <c r="HO224" s="167" t="e">
        <f t="shared" ca="1" si="719"/>
        <v>#REF!</v>
      </c>
      <c r="HP224" s="167" t="e">
        <f t="shared" ca="1" si="720"/>
        <v>#REF!</v>
      </c>
      <c r="HQ224" s="167" t="e">
        <f t="shared" ca="1" si="721"/>
        <v>#REF!</v>
      </c>
      <c r="HR224" s="167" t="e">
        <f t="shared" ca="1" si="722"/>
        <v>#REF!</v>
      </c>
      <c r="HS224" s="167" t="e">
        <f t="shared" ca="1" si="723"/>
        <v>#REF!</v>
      </c>
      <c r="HT224" s="167" t="e">
        <f t="shared" ca="1" si="724"/>
        <v>#REF!</v>
      </c>
      <c r="HU224" s="167" t="e">
        <f t="shared" ca="1" si="725"/>
        <v>#REF!</v>
      </c>
      <c r="HW224" s="167" t="e">
        <f t="shared" ca="1" si="726"/>
        <v>#REF!</v>
      </c>
      <c r="HX224" s="167">
        <f t="shared" si="727"/>
        <v>0</v>
      </c>
      <c r="HY224" s="167" t="e">
        <f t="shared" ca="1" si="809"/>
        <v>#REF!</v>
      </c>
      <c r="HZ224" s="219" t="e">
        <f t="shared" ca="1" si="810"/>
        <v>#REF!</v>
      </c>
    </row>
    <row r="225" spans="1:234" s="48" customFormat="1">
      <c r="A225" s="3" t="s">
        <v>440</v>
      </c>
      <c r="B225" s="202" t="str">
        <f>INDEX('Ref1'!$E:$E,MATCH(A225,'Ref1'!$A:$A,0))</f>
        <v>Newcastle-under-Lyme</v>
      </c>
      <c r="C225" s="42" t="str">
        <f>INDEX(Data1!B:B,MATCH(A225,Data1!A:A,0))</f>
        <v>SD</v>
      </c>
      <c r="D225" s="253" t="str">
        <f>INDEX(Data1!C:C,MATCH(A225,Data1!A:A,0))</f>
        <v>WM</v>
      </c>
      <c r="E225" s="200" t="str">
        <f>IF($C$6="No","No",IF(COUNTIF(Inputs!$K$359:$K$398,$A225)&gt;0,"Yes","No"))</f>
        <v>No</v>
      </c>
      <c r="F225" s="404"/>
      <c r="G225" s="62">
        <f>INDEX('4_RatesSplit'!K:K,MATCH($A225,'4_RatesSplit'!$A:$A,0))</f>
        <v>0</v>
      </c>
      <c r="H225" s="171">
        <f>INDEX('4_RatesSplit'!L:L,MATCH($A225,'4_RatesSplit'!$A:$A,0))</f>
        <v>0</v>
      </c>
      <c r="I225" s="167">
        <f>INDEX('4_RatesSplit'!M:M,MATCH($A225,'4_RatesSplit'!$A:$A,0))</f>
        <v>0</v>
      </c>
      <c r="J225" s="167">
        <f>INDEX('4_RatesSplit'!N:N,MATCH($A225,'4_RatesSplit'!$A:$A,0))</f>
        <v>0</v>
      </c>
      <c r="K225" s="167">
        <f>INDEX('4_RatesSplit'!O:O,MATCH($A225,'4_RatesSplit'!$A:$A,0))</f>
        <v>0</v>
      </c>
      <c r="L225" s="167">
        <f>INDEX('4_RatesSplit'!P:P,MATCH($A225,'4_RatesSplit'!$A:$A,0))</f>
        <v>0</v>
      </c>
      <c r="M225" s="167">
        <f>INDEX('4_RatesSplit'!Q:Q,MATCH($A225,'4_RatesSplit'!$A:$A,0))</f>
        <v>0</v>
      </c>
      <c r="N225" s="167">
        <f>INDEX('4_RatesSplit'!R:R,MATCH($A225,'4_RatesSplit'!$A:$A,0))</f>
        <v>0</v>
      </c>
      <c r="O225" s="167">
        <f>INDEX('4_RatesSplit'!S:S,MATCH($A225,'4_RatesSplit'!$A:$A,0))</f>
        <v>0</v>
      </c>
      <c r="P225" s="167">
        <f>INDEX('4_RatesSplit'!T:T,MATCH($A225,'4_RatesSplit'!$A:$A,0))</f>
        <v>0</v>
      </c>
      <c r="Q225" s="167">
        <f>INDEX('4_RatesSplit'!U:U,MATCH($A225,'4_RatesSplit'!$A:$A,0))</f>
        <v>0</v>
      </c>
      <c r="R225" s="167">
        <f>INDEX('4_RatesSplit'!V:V,MATCH($A225,'4_RatesSplit'!$A:$A,0))</f>
        <v>0</v>
      </c>
      <c r="S225" s="167">
        <f>INDEX('4_RatesSplit'!W:W,MATCH($A225,'4_RatesSplit'!$A:$A,0))</f>
        <v>0</v>
      </c>
      <c r="T225" s="167">
        <f>INDEX('4_RatesSplit'!X:X,MATCH($A225,'4_RatesSplit'!$A:$A,0))</f>
        <v>0</v>
      </c>
      <c r="U225" s="167">
        <f>INDEX('4_RatesSplit'!Y:Y,MATCH($A225,'4_RatesSplit'!$A:$A,0))</f>
        <v>0</v>
      </c>
      <c r="V225" s="167">
        <f>INDEX('4_RatesSplit'!Z:Z,MATCH($A225,'4_RatesSplit'!$A:$A,0))</f>
        <v>0</v>
      </c>
      <c r="W225" s="167">
        <f>INDEX('4_RatesSplit'!AA:AA,MATCH($A225,'4_RatesSplit'!$A:$A,0))</f>
        <v>0</v>
      </c>
      <c r="X225" s="18"/>
      <c r="Y225" s="168" t="e">
        <f ca="1">INDEX('4_RatesSplit'!AT:AT,MATCH($A225,'4_RatesSplit'!$A:$A,0))</f>
        <v>#REF!</v>
      </c>
      <c r="Z225" s="168" t="e">
        <f ca="1">INDEX('4_RatesSplit'!AU:AU,MATCH($A225,'4_RatesSplit'!$A:$A,0))</f>
        <v>#REF!</v>
      </c>
      <c r="AA225" s="168" t="e">
        <f ca="1">INDEX('4_RatesSplit'!AV:AV,MATCH($A225,'4_RatesSplit'!$A:$A,0))</f>
        <v>#REF!</v>
      </c>
      <c r="AB225" s="168" t="e">
        <f ca="1">INDEX('4_RatesSplit'!AW:AW,MATCH($A225,'4_RatesSplit'!$A:$A,0))</f>
        <v>#REF!</v>
      </c>
      <c r="AC225" s="168" t="e">
        <f ca="1">INDEX('4_RatesSplit'!AX:AX,MATCH($A225,'4_RatesSplit'!$A:$A,0))</f>
        <v>#REF!</v>
      </c>
      <c r="AD225" s="168" t="e">
        <f ca="1">INDEX('4_RatesSplit'!AY:AY,MATCH($A225,'4_RatesSplit'!$A:$A,0))</f>
        <v>#REF!</v>
      </c>
      <c r="AE225" s="168" t="e">
        <f ca="1">INDEX('4_RatesSplit'!AZ:AZ,MATCH($A225,'4_RatesSplit'!$A:$A,0))</f>
        <v>#REF!</v>
      </c>
      <c r="AF225" s="168" t="e">
        <f ca="1">INDEX('4_RatesSplit'!BA:BA,MATCH($A225,'4_RatesSplit'!$A:$A,0))</f>
        <v>#REF!</v>
      </c>
      <c r="AG225" s="168" t="e">
        <f ca="1">INDEX('4_RatesSplit'!BB:BB,MATCH($A225,'4_RatesSplit'!$A:$A,0))</f>
        <v>#REF!</v>
      </c>
      <c r="AH225" s="168" t="e">
        <f ca="1">INDEX('4_RatesSplit'!BC:BC,MATCH($A225,'4_RatesSplit'!$A:$A,0))</f>
        <v>#REF!</v>
      </c>
      <c r="AI225" s="168" t="e">
        <f ca="1">INDEX('4_RatesSplit'!BD:BD,MATCH($A225,'4_RatesSplit'!$A:$A,0))</f>
        <v>#REF!</v>
      </c>
      <c r="AJ225" s="168" t="e">
        <f ca="1">INDEX('4_RatesSplit'!BE:BE,MATCH($A225,'4_RatesSplit'!$A:$A,0))</f>
        <v>#REF!</v>
      </c>
      <c r="AK225" s="168" t="e">
        <f ca="1">INDEX('4_RatesSplit'!BF:BF,MATCH($A225,'4_RatesSplit'!$A:$A,0))</f>
        <v>#REF!</v>
      </c>
      <c r="AL225" s="168" t="e">
        <f ca="1">INDEX('4_RatesSplit'!BG:BG,MATCH($A225,'4_RatesSplit'!$A:$A,0))</f>
        <v>#REF!</v>
      </c>
      <c r="AM225" s="168" t="e">
        <f ca="1">INDEX('4_RatesSplit'!BH:BH,MATCH($A225,'4_RatesSplit'!$A:$A,0))</f>
        <v>#REF!</v>
      </c>
      <c r="AN225" s="198" t="e">
        <f ca="1">INDEX('4_RatesSplit'!BI:BI,MATCH($A225,'4_RatesSplit'!$A:$A,0))</f>
        <v>#REF!</v>
      </c>
      <c r="AO225" s="114"/>
      <c r="AP225" s="167" t="e">
        <f t="shared" ca="1" si="728"/>
        <v>#REF!</v>
      </c>
      <c r="AQ225" s="167" t="e">
        <f t="shared" ca="1" si="729"/>
        <v>#REF!</v>
      </c>
      <c r="AR225" s="167" t="e">
        <f t="shared" ca="1" si="730"/>
        <v>#REF!</v>
      </c>
      <c r="AS225" s="167" t="e">
        <f t="shared" ca="1" si="731"/>
        <v>#REF!</v>
      </c>
      <c r="AT225" s="167" t="e">
        <f t="shared" ca="1" si="732"/>
        <v>#REF!</v>
      </c>
      <c r="AU225" s="167" t="e">
        <f t="shared" ca="1" si="733"/>
        <v>#REF!</v>
      </c>
      <c r="AV225" s="167" t="e">
        <f t="shared" ca="1" si="734"/>
        <v>#REF!</v>
      </c>
      <c r="AW225" s="167" t="e">
        <f t="shared" ca="1" si="735"/>
        <v>#REF!</v>
      </c>
      <c r="AX225" s="167" t="e">
        <f t="shared" ca="1" si="736"/>
        <v>#REF!</v>
      </c>
      <c r="AY225" s="167" t="e">
        <f t="shared" ca="1" si="737"/>
        <v>#REF!</v>
      </c>
      <c r="AZ225" s="167" t="e">
        <f t="shared" ca="1" si="738"/>
        <v>#REF!</v>
      </c>
      <c r="BA225" s="167" t="e">
        <f t="shared" ca="1" si="739"/>
        <v>#REF!</v>
      </c>
      <c r="BB225" s="167" t="e">
        <f t="shared" ca="1" si="740"/>
        <v>#REF!</v>
      </c>
      <c r="BC225" s="167" t="e">
        <f t="shared" ca="1" si="741"/>
        <v>#REF!</v>
      </c>
      <c r="BD225" s="167" t="e">
        <f t="shared" ca="1" si="742"/>
        <v>#REF!</v>
      </c>
      <c r="BE225" s="167" t="e">
        <f t="shared" ca="1" si="743"/>
        <v>#REF!</v>
      </c>
      <c r="BF225" s="18"/>
      <c r="BG225" s="168">
        <f>INDEX('2_Needs'!$F:$F,MATCH($A225,'2_Needs'!$A:$A,0))</f>
        <v>2.9946380865689907E-4</v>
      </c>
      <c r="BH225" s="114"/>
      <c r="BI225" s="167">
        <f t="shared" ref="BI225:BX225" si="829">IF(BI$3="reset",$BG225*BI$6,BH225*(1+$C$4))</f>
        <v>0</v>
      </c>
      <c r="BJ225" s="167">
        <f t="shared" si="829"/>
        <v>0</v>
      </c>
      <c r="BK225" s="167">
        <f t="shared" si="829"/>
        <v>0</v>
      </c>
      <c r="BL225" s="167">
        <f t="shared" si="829"/>
        <v>0</v>
      </c>
      <c r="BM225" s="167">
        <f t="shared" si="829"/>
        <v>0</v>
      </c>
      <c r="BN225" s="167">
        <f t="shared" si="829"/>
        <v>0</v>
      </c>
      <c r="BO225" s="167">
        <f t="shared" si="829"/>
        <v>0</v>
      </c>
      <c r="BP225" s="167">
        <f t="shared" si="829"/>
        <v>0</v>
      </c>
      <c r="BQ225" s="167">
        <f t="shared" si="829"/>
        <v>0</v>
      </c>
      <c r="BR225" s="167">
        <f t="shared" si="829"/>
        <v>0</v>
      </c>
      <c r="BS225" s="167">
        <f t="shared" si="829"/>
        <v>0</v>
      </c>
      <c r="BT225" s="167">
        <f t="shared" si="829"/>
        <v>0</v>
      </c>
      <c r="BU225" s="167">
        <f t="shared" si="829"/>
        <v>0</v>
      </c>
      <c r="BV225" s="167">
        <f t="shared" si="829"/>
        <v>0</v>
      </c>
      <c r="BW225" s="167">
        <f t="shared" si="829"/>
        <v>0</v>
      </c>
      <c r="BX225" s="167">
        <f t="shared" si="829"/>
        <v>0</v>
      </c>
      <c r="BZ225" s="167" t="e">
        <f t="shared" ca="1" si="662"/>
        <v>#REF!</v>
      </c>
      <c r="CA225" s="167" t="e">
        <f t="shared" ca="1" si="663"/>
        <v>#REF!</v>
      </c>
      <c r="CB225" s="167" t="e">
        <f t="shared" ca="1" si="664"/>
        <v>#REF!</v>
      </c>
      <c r="CC225" s="167" t="e">
        <f t="shared" ca="1" si="665"/>
        <v>#REF!</v>
      </c>
      <c r="CD225" s="167" t="e">
        <f t="shared" ca="1" si="666"/>
        <v>#REF!</v>
      </c>
      <c r="CE225" s="167" t="e">
        <f t="shared" ca="1" si="667"/>
        <v>#REF!</v>
      </c>
      <c r="CF225" s="167" t="e">
        <f t="shared" ca="1" si="668"/>
        <v>#REF!</v>
      </c>
      <c r="CG225" s="167" t="e">
        <f t="shared" ca="1" si="669"/>
        <v>#REF!</v>
      </c>
      <c r="CH225" s="167" t="e">
        <f t="shared" ca="1" si="670"/>
        <v>#REF!</v>
      </c>
      <c r="CI225" s="167" t="e">
        <f t="shared" ca="1" si="671"/>
        <v>#REF!</v>
      </c>
      <c r="CJ225" s="167" t="e">
        <f t="shared" ca="1" si="672"/>
        <v>#REF!</v>
      </c>
      <c r="CK225" s="167" t="e">
        <f t="shared" ca="1" si="673"/>
        <v>#REF!</v>
      </c>
      <c r="CL225" s="167" t="e">
        <f t="shared" ca="1" si="674"/>
        <v>#REF!</v>
      </c>
      <c r="CM225" s="167" t="e">
        <f t="shared" ca="1" si="675"/>
        <v>#REF!</v>
      </c>
      <c r="CN225" s="167" t="e">
        <f t="shared" ca="1" si="676"/>
        <v>#REF!</v>
      </c>
      <c r="CO225" s="167" t="e">
        <f t="shared" ca="1" si="677"/>
        <v>#REF!</v>
      </c>
      <c r="CQ225" s="167" t="e">
        <f t="shared" ca="1" si="678"/>
        <v>#REF!</v>
      </c>
      <c r="CR225" s="167" t="e">
        <f t="shared" ca="1" si="679"/>
        <v>#REF!</v>
      </c>
      <c r="CS225" s="167" t="e">
        <f t="shared" ca="1" si="680"/>
        <v>#REF!</v>
      </c>
      <c r="CT225" s="167" t="e">
        <f t="shared" ca="1" si="681"/>
        <v>#REF!</v>
      </c>
      <c r="CU225" s="167" t="e">
        <f t="shared" ca="1" si="682"/>
        <v>#REF!</v>
      </c>
      <c r="CV225" s="167" t="e">
        <f t="shared" ca="1" si="683"/>
        <v>#REF!</v>
      </c>
      <c r="CW225" s="167" t="e">
        <f t="shared" ca="1" si="684"/>
        <v>#REF!</v>
      </c>
      <c r="CX225" s="167" t="e">
        <f t="shared" ca="1" si="685"/>
        <v>#REF!</v>
      </c>
      <c r="CY225" s="167" t="e">
        <f t="shared" ca="1" si="686"/>
        <v>#REF!</v>
      </c>
      <c r="CZ225" s="167" t="e">
        <f t="shared" ca="1" si="687"/>
        <v>#REF!</v>
      </c>
      <c r="DA225" s="167" t="e">
        <f t="shared" ca="1" si="688"/>
        <v>#REF!</v>
      </c>
      <c r="DB225" s="167" t="e">
        <f t="shared" ca="1" si="689"/>
        <v>#REF!</v>
      </c>
      <c r="DC225" s="167" t="e">
        <f t="shared" ca="1" si="690"/>
        <v>#REF!</v>
      </c>
      <c r="DD225" s="167" t="e">
        <f t="shared" ca="1" si="691"/>
        <v>#REF!</v>
      </c>
      <c r="DE225" s="167" t="e">
        <f t="shared" ca="1" si="692"/>
        <v>#REF!</v>
      </c>
      <c r="DF225" s="167" t="e">
        <f t="shared" ca="1" si="693"/>
        <v>#REF!</v>
      </c>
      <c r="DH225" s="167">
        <f t="shared" si="694"/>
        <v>0</v>
      </c>
      <c r="DI225" s="167">
        <f t="shared" si="695"/>
        <v>0</v>
      </c>
      <c r="DJ225" s="167">
        <f t="shared" si="696"/>
        <v>0</v>
      </c>
      <c r="DK225" s="167">
        <f t="shared" si="697"/>
        <v>0</v>
      </c>
      <c r="DL225" s="167">
        <f t="shared" si="698"/>
        <v>0</v>
      </c>
      <c r="DM225" s="167">
        <f t="shared" si="699"/>
        <v>0</v>
      </c>
      <c r="DN225" s="167">
        <f t="shared" si="700"/>
        <v>0</v>
      </c>
      <c r="DO225" s="167">
        <f t="shared" si="701"/>
        <v>0</v>
      </c>
      <c r="DP225" s="167">
        <f t="shared" si="702"/>
        <v>0</v>
      </c>
      <c r="DQ225" s="167">
        <f t="shared" si="703"/>
        <v>0</v>
      </c>
      <c r="DR225" s="167">
        <f t="shared" si="704"/>
        <v>0</v>
      </c>
      <c r="DS225" s="167">
        <f t="shared" si="705"/>
        <v>0</v>
      </c>
      <c r="DT225" s="167">
        <f t="shared" si="706"/>
        <v>0</v>
      </c>
      <c r="DU225" s="167">
        <f t="shared" si="707"/>
        <v>0</v>
      </c>
      <c r="DV225" s="167">
        <f t="shared" si="708"/>
        <v>0</v>
      </c>
      <c r="DW225" s="167">
        <f t="shared" si="709"/>
        <v>0</v>
      </c>
      <c r="DY225" s="167" t="e">
        <f t="shared" ca="1" si="745"/>
        <v>#REF!</v>
      </c>
      <c r="DZ225" s="167" t="e">
        <f t="shared" ca="1" si="746"/>
        <v>#REF!</v>
      </c>
      <c r="EA225" s="167" t="e">
        <f t="shared" ca="1" si="747"/>
        <v>#REF!</v>
      </c>
      <c r="EB225" s="167" t="e">
        <f t="shared" ca="1" si="748"/>
        <v>#REF!</v>
      </c>
      <c r="EC225" s="167" t="e">
        <f t="shared" ca="1" si="749"/>
        <v>#REF!</v>
      </c>
      <c r="ED225" s="167" t="e">
        <f t="shared" ca="1" si="750"/>
        <v>#REF!</v>
      </c>
      <c r="EE225" s="167" t="e">
        <f t="shared" ca="1" si="751"/>
        <v>#REF!</v>
      </c>
      <c r="EF225" s="167" t="e">
        <f t="shared" ca="1" si="752"/>
        <v>#REF!</v>
      </c>
      <c r="EG225" s="167" t="e">
        <f t="shared" ca="1" si="753"/>
        <v>#REF!</v>
      </c>
      <c r="EH225" s="167" t="e">
        <f t="shared" ca="1" si="754"/>
        <v>#REF!</v>
      </c>
      <c r="EI225" s="167" t="e">
        <f t="shared" ca="1" si="755"/>
        <v>#REF!</v>
      </c>
      <c r="EJ225" s="167" t="e">
        <f t="shared" ca="1" si="756"/>
        <v>#REF!</v>
      </c>
      <c r="EK225" s="167" t="e">
        <f t="shared" ca="1" si="757"/>
        <v>#REF!</v>
      </c>
      <c r="EL225" s="167" t="e">
        <f t="shared" ca="1" si="758"/>
        <v>#REF!</v>
      </c>
      <c r="EM225" s="167" t="e">
        <f t="shared" ca="1" si="759"/>
        <v>#REF!</v>
      </c>
      <c r="EN225" s="167" t="e">
        <f t="shared" ca="1" si="760"/>
        <v>#REF!</v>
      </c>
      <c r="EP225" s="167">
        <f t="shared" si="761"/>
        <v>0</v>
      </c>
      <c r="EQ225" s="167">
        <f t="shared" si="762"/>
        <v>0</v>
      </c>
      <c r="ER225" s="167">
        <f t="shared" si="763"/>
        <v>0</v>
      </c>
      <c r="ES225" s="167">
        <f t="shared" si="764"/>
        <v>0</v>
      </c>
      <c r="ET225" s="167">
        <f t="shared" si="765"/>
        <v>0</v>
      </c>
      <c r="EU225" s="167">
        <f t="shared" si="766"/>
        <v>0</v>
      </c>
      <c r="EV225" s="167">
        <f t="shared" si="767"/>
        <v>0</v>
      </c>
      <c r="EW225" s="167">
        <f t="shared" si="768"/>
        <v>0</v>
      </c>
      <c r="EX225" s="167">
        <f t="shared" si="769"/>
        <v>0</v>
      </c>
      <c r="EY225" s="167">
        <f t="shared" si="770"/>
        <v>0</v>
      </c>
      <c r="EZ225" s="167">
        <f t="shared" si="771"/>
        <v>0</v>
      </c>
      <c r="FA225" s="167">
        <f t="shared" si="772"/>
        <v>0</v>
      </c>
      <c r="FB225" s="167">
        <f t="shared" si="773"/>
        <v>0</v>
      </c>
      <c r="FC225" s="167">
        <f t="shared" si="774"/>
        <v>0</v>
      </c>
      <c r="FD225" s="167">
        <f t="shared" si="775"/>
        <v>0</v>
      </c>
      <c r="FE225" s="167">
        <f t="shared" si="776"/>
        <v>0</v>
      </c>
      <c r="FG225" s="167">
        <f t="shared" si="777"/>
        <v>0</v>
      </c>
      <c r="FH225" s="167">
        <f t="shared" si="778"/>
        <v>0</v>
      </c>
      <c r="FI225" s="167">
        <f t="shared" si="779"/>
        <v>0</v>
      </c>
      <c r="FJ225" s="167">
        <f t="shared" si="780"/>
        <v>0</v>
      </c>
      <c r="FK225" s="167">
        <f t="shared" si="781"/>
        <v>0</v>
      </c>
      <c r="FL225" s="167">
        <f t="shared" si="782"/>
        <v>0</v>
      </c>
      <c r="FM225" s="167">
        <f t="shared" si="783"/>
        <v>0</v>
      </c>
      <c r="FN225" s="167">
        <f t="shared" si="784"/>
        <v>0</v>
      </c>
      <c r="FO225" s="167">
        <f t="shared" si="785"/>
        <v>0</v>
      </c>
      <c r="FP225" s="167">
        <f t="shared" si="786"/>
        <v>0</v>
      </c>
      <c r="FQ225" s="167">
        <f t="shared" si="787"/>
        <v>0</v>
      </c>
      <c r="FR225" s="167">
        <f t="shared" si="788"/>
        <v>0</v>
      </c>
      <c r="FS225" s="167">
        <f t="shared" si="789"/>
        <v>0</v>
      </c>
      <c r="FT225" s="167">
        <f t="shared" si="790"/>
        <v>0</v>
      </c>
      <c r="FU225" s="167">
        <f t="shared" si="791"/>
        <v>0</v>
      </c>
      <c r="FV225" s="167">
        <f t="shared" si="792"/>
        <v>0</v>
      </c>
      <c r="FX225" s="167">
        <f t="shared" si="793"/>
        <v>0</v>
      </c>
      <c r="FY225" s="167">
        <f t="shared" si="794"/>
        <v>0</v>
      </c>
      <c r="FZ225" s="167">
        <f t="shared" si="795"/>
        <v>0</v>
      </c>
      <c r="GA225" s="167">
        <f t="shared" si="796"/>
        <v>0</v>
      </c>
      <c r="GB225" s="167">
        <f t="shared" si="797"/>
        <v>0</v>
      </c>
      <c r="GC225" s="167">
        <f t="shared" si="798"/>
        <v>0</v>
      </c>
      <c r="GD225" s="167">
        <f t="shared" si="799"/>
        <v>0</v>
      </c>
      <c r="GE225" s="167">
        <f t="shared" si="800"/>
        <v>0</v>
      </c>
      <c r="GF225" s="167">
        <f t="shared" si="801"/>
        <v>0</v>
      </c>
      <c r="GG225" s="167">
        <f t="shared" si="802"/>
        <v>0</v>
      </c>
      <c r="GH225" s="167">
        <f t="shared" si="803"/>
        <v>0</v>
      </c>
      <c r="GI225" s="167">
        <f t="shared" si="804"/>
        <v>0</v>
      </c>
      <c r="GJ225" s="167">
        <f t="shared" si="805"/>
        <v>0</v>
      </c>
      <c r="GK225" s="167">
        <f t="shared" si="806"/>
        <v>0</v>
      </c>
      <c r="GL225" s="167">
        <f t="shared" si="807"/>
        <v>0</v>
      </c>
      <c r="GM225" s="167">
        <f t="shared" si="808"/>
        <v>0</v>
      </c>
      <c r="GO225" s="167" t="e">
        <f t="shared" ca="1" si="643"/>
        <v>#REF!</v>
      </c>
      <c r="GP225" s="167" t="e">
        <f t="shared" ca="1" si="817"/>
        <v>#REF!</v>
      </c>
      <c r="GQ225" s="167" t="e">
        <f t="shared" ca="1" si="817"/>
        <v>#REF!</v>
      </c>
      <c r="GR225" s="167" t="e">
        <f t="shared" ca="1" si="817"/>
        <v>#REF!</v>
      </c>
      <c r="GS225" s="167" t="e">
        <f t="shared" ca="1" si="817"/>
        <v>#REF!</v>
      </c>
      <c r="GT225" s="167" t="e">
        <f t="shared" ca="1" si="817"/>
        <v>#REF!</v>
      </c>
      <c r="GU225" s="167" t="e">
        <f t="shared" ca="1" si="817"/>
        <v>#REF!</v>
      </c>
      <c r="GV225" s="167" t="e">
        <f t="shared" ca="1" si="817"/>
        <v>#REF!</v>
      </c>
      <c r="GW225" s="167" t="e">
        <f t="shared" ca="1" si="817"/>
        <v>#REF!</v>
      </c>
      <c r="GX225" s="167" t="e">
        <f t="shared" ca="1" si="817"/>
        <v>#REF!</v>
      </c>
      <c r="GY225" s="167" t="e">
        <f t="shared" ca="1" si="817"/>
        <v>#REF!</v>
      </c>
      <c r="GZ225" s="167" t="e">
        <f t="shared" ca="1" si="817"/>
        <v>#REF!</v>
      </c>
      <c r="HA225" s="167" t="e">
        <f t="shared" ca="1" si="817"/>
        <v>#REF!</v>
      </c>
      <c r="HB225" s="167" t="e">
        <f t="shared" ca="1" si="817"/>
        <v>#REF!</v>
      </c>
      <c r="HC225" s="167" t="e">
        <f t="shared" ca="1" si="817"/>
        <v>#REF!</v>
      </c>
      <c r="HD225" s="167" t="e">
        <f t="shared" ca="1" si="817"/>
        <v>#REF!</v>
      </c>
      <c r="HF225" s="167" t="e">
        <f t="shared" ca="1" si="710"/>
        <v>#REF!</v>
      </c>
      <c r="HG225" s="167" t="e">
        <f t="shared" ca="1" si="711"/>
        <v>#REF!</v>
      </c>
      <c r="HH225" s="167" t="e">
        <f t="shared" ca="1" si="712"/>
        <v>#REF!</v>
      </c>
      <c r="HI225" s="167" t="e">
        <f t="shared" ca="1" si="713"/>
        <v>#REF!</v>
      </c>
      <c r="HJ225" s="167" t="e">
        <f t="shared" ca="1" si="714"/>
        <v>#REF!</v>
      </c>
      <c r="HK225" s="167" t="e">
        <f t="shared" ca="1" si="715"/>
        <v>#REF!</v>
      </c>
      <c r="HL225" s="167" t="e">
        <f t="shared" ca="1" si="716"/>
        <v>#REF!</v>
      </c>
      <c r="HM225" s="167" t="e">
        <f t="shared" ca="1" si="717"/>
        <v>#REF!</v>
      </c>
      <c r="HN225" s="167" t="e">
        <f t="shared" ca="1" si="718"/>
        <v>#REF!</v>
      </c>
      <c r="HO225" s="167" t="e">
        <f t="shared" ca="1" si="719"/>
        <v>#REF!</v>
      </c>
      <c r="HP225" s="167" t="e">
        <f t="shared" ca="1" si="720"/>
        <v>#REF!</v>
      </c>
      <c r="HQ225" s="167" t="e">
        <f t="shared" ca="1" si="721"/>
        <v>#REF!</v>
      </c>
      <c r="HR225" s="167" t="e">
        <f t="shared" ca="1" si="722"/>
        <v>#REF!</v>
      </c>
      <c r="HS225" s="167" t="e">
        <f t="shared" ca="1" si="723"/>
        <v>#REF!</v>
      </c>
      <c r="HT225" s="167" t="e">
        <f t="shared" ca="1" si="724"/>
        <v>#REF!</v>
      </c>
      <c r="HU225" s="167" t="e">
        <f t="shared" ca="1" si="725"/>
        <v>#REF!</v>
      </c>
      <c r="HW225" s="167" t="e">
        <f t="shared" ca="1" si="726"/>
        <v>#REF!</v>
      </c>
      <c r="HX225" s="167">
        <f t="shared" si="727"/>
        <v>0</v>
      </c>
      <c r="HY225" s="167" t="e">
        <f t="shared" ca="1" si="809"/>
        <v>#REF!</v>
      </c>
      <c r="HZ225" s="219" t="e">
        <f t="shared" ca="1" si="810"/>
        <v>#REF!</v>
      </c>
    </row>
    <row r="226" spans="1:234" s="48" customFormat="1">
      <c r="A226" s="3" t="s">
        <v>442</v>
      </c>
      <c r="B226" s="202" t="str">
        <f>INDEX('Ref1'!$E:$E,MATCH(A226,'Ref1'!$A:$A,0))</f>
        <v>Newham</v>
      </c>
      <c r="C226" s="42" t="str">
        <f>INDEX(Data1!B:B,MATCH(A226,Data1!A:A,0))</f>
        <v>OLB</v>
      </c>
      <c r="D226" s="253" t="str">
        <f>INDEX(Data1!C:C,MATCH(A226,Data1!A:A,0))</f>
        <v>L</v>
      </c>
      <c r="E226" s="200" t="str">
        <f>IF($C$6="No","No",IF(COUNTIF(Inputs!$K$359:$K$398,$A226)&gt;0,"Yes","No"))</f>
        <v>No</v>
      </c>
      <c r="F226" s="404"/>
      <c r="G226" s="62">
        <f>INDEX('4_RatesSplit'!K:K,MATCH($A226,'4_RatesSplit'!$A:$A,0))</f>
        <v>0</v>
      </c>
      <c r="H226" s="171">
        <f>INDEX('4_RatesSplit'!L:L,MATCH($A226,'4_RatesSplit'!$A:$A,0))</f>
        <v>0</v>
      </c>
      <c r="I226" s="167">
        <f>INDEX('4_RatesSplit'!M:M,MATCH($A226,'4_RatesSplit'!$A:$A,0))</f>
        <v>0</v>
      </c>
      <c r="J226" s="167">
        <f>INDEX('4_RatesSplit'!N:N,MATCH($A226,'4_RatesSplit'!$A:$A,0))</f>
        <v>0</v>
      </c>
      <c r="K226" s="167">
        <f>INDEX('4_RatesSplit'!O:O,MATCH($A226,'4_RatesSplit'!$A:$A,0))</f>
        <v>0</v>
      </c>
      <c r="L226" s="167">
        <f>INDEX('4_RatesSplit'!P:P,MATCH($A226,'4_RatesSplit'!$A:$A,0))</f>
        <v>0</v>
      </c>
      <c r="M226" s="167">
        <f>INDEX('4_RatesSplit'!Q:Q,MATCH($A226,'4_RatesSplit'!$A:$A,0))</f>
        <v>0</v>
      </c>
      <c r="N226" s="167">
        <f>INDEX('4_RatesSplit'!R:R,MATCH($A226,'4_RatesSplit'!$A:$A,0))</f>
        <v>0</v>
      </c>
      <c r="O226" s="167">
        <f>INDEX('4_RatesSplit'!S:S,MATCH($A226,'4_RatesSplit'!$A:$A,0))</f>
        <v>0</v>
      </c>
      <c r="P226" s="167">
        <f>INDEX('4_RatesSplit'!T:T,MATCH($A226,'4_RatesSplit'!$A:$A,0))</f>
        <v>0</v>
      </c>
      <c r="Q226" s="167">
        <f>INDEX('4_RatesSplit'!U:U,MATCH($A226,'4_RatesSplit'!$A:$A,0))</f>
        <v>0</v>
      </c>
      <c r="R226" s="167">
        <f>INDEX('4_RatesSplit'!V:V,MATCH($A226,'4_RatesSplit'!$A:$A,0))</f>
        <v>0</v>
      </c>
      <c r="S226" s="167">
        <f>INDEX('4_RatesSplit'!W:W,MATCH($A226,'4_RatesSplit'!$A:$A,0))</f>
        <v>0</v>
      </c>
      <c r="T226" s="167">
        <f>INDEX('4_RatesSplit'!X:X,MATCH($A226,'4_RatesSplit'!$A:$A,0))</f>
        <v>0</v>
      </c>
      <c r="U226" s="167">
        <f>INDEX('4_RatesSplit'!Y:Y,MATCH($A226,'4_RatesSplit'!$A:$A,0))</f>
        <v>0</v>
      </c>
      <c r="V226" s="167">
        <f>INDEX('4_RatesSplit'!Z:Z,MATCH($A226,'4_RatesSplit'!$A:$A,0))</f>
        <v>0</v>
      </c>
      <c r="W226" s="167">
        <f>INDEX('4_RatesSplit'!AA:AA,MATCH($A226,'4_RatesSplit'!$A:$A,0))</f>
        <v>0</v>
      </c>
      <c r="X226" s="18"/>
      <c r="Y226" s="168" t="e">
        <f ca="1">INDEX('4_RatesSplit'!AT:AT,MATCH($A226,'4_RatesSplit'!$A:$A,0))</f>
        <v>#REF!</v>
      </c>
      <c r="Z226" s="168" t="e">
        <f ca="1">INDEX('4_RatesSplit'!AU:AU,MATCH($A226,'4_RatesSplit'!$A:$A,0))</f>
        <v>#REF!</v>
      </c>
      <c r="AA226" s="168" t="e">
        <f ca="1">INDEX('4_RatesSplit'!AV:AV,MATCH($A226,'4_RatesSplit'!$A:$A,0))</f>
        <v>#REF!</v>
      </c>
      <c r="AB226" s="168" t="e">
        <f ca="1">INDEX('4_RatesSplit'!AW:AW,MATCH($A226,'4_RatesSplit'!$A:$A,0))</f>
        <v>#REF!</v>
      </c>
      <c r="AC226" s="168" t="e">
        <f ca="1">INDEX('4_RatesSplit'!AX:AX,MATCH($A226,'4_RatesSplit'!$A:$A,0))</f>
        <v>#REF!</v>
      </c>
      <c r="AD226" s="168" t="e">
        <f ca="1">INDEX('4_RatesSplit'!AY:AY,MATCH($A226,'4_RatesSplit'!$A:$A,0))</f>
        <v>#REF!</v>
      </c>
      <c r="AE226" s="168" t="e">
        <f ca="1">INDEX('4_RatesSplit'!AZ:AZ,MATCH($A226,'4_RatesSplit'!$A:$A,0))</f>
        <v>#REF!</v>
      </c>
      <c r="AF226" s="168" t="e">
        <f ca="1">INDEX('4_RatesSplit'!BA:BA,MATCH($A226,'4_RatesSplit'!$A:$A,0))</f>
        <v>#REF!</v>
      </c>
      <c r="AG226" s="168" t="e">
        <f ca="1">INDEX('4_RatesSplit'!BB:BB,MATCH($A226,'4_RatesSplit'!$A:$A,0))</f>
        <v>#REF!</v>
      </c>
      <c r="AH226" s="168" t="e">
        <f ca="1">INDEX('4_RatesSplit'!BC:BC,MATCH($A226,'4_RatesSplit'!$A:$A,0))</f>
        <v>#REF!</v>
      </c>
      <c r="AI226" s="168" t="e">
        <f ca="1">INDEX('4_RatesSplit'!BD:BD,MATCH($A226,'4_RatesSplit'!$A:$A,0))</f>
        <v>#REF!</v>
      </c>
      <c r="AJ226" s="168" t="e">
        <f ca="1">INDEX('4_RatesSplit'!BE:BE,MATCH($A226,'4_RatesSplit'!$A:$A,0))</f>
        <v>#REF!</v>
      </c>
      <c r="AK226" s="168" t="e">
        <f ca="1">INDEX('4_RatesSplit'!BF:BF,MATCH($A226,'4_RatesSplit'!$A:$A,0))</f>
        <v>#REF!</v>
      </c>
      <c r="AL226" s="168" t="e">
        <f ca="1">INDEX('4_RatesSplit'!BG:BG,MATCH($A226,'4_RatesSplit'!$A:$A,0))</f>
        <v>#REF!</v>
      </c>
      <c r="AM226" s="168" t="e">
        <f ca="1">INDEX('4_RatesSplit'!BH:BH,MATCH($A226,'4_RatesSplit'!$A:$A,0))</f>
        <v>#REF!</v>
      </c>
      <c r="AN226" s="198" t="e">
        <f ca="1">INDEX('4_RatesSplit'!BI:BI,MATCH($A226,'4_RatesSplit'!$A:$A,0))</f>
        <v>#REF!</v>
      </c>
      <c r="AO226" s="114"/>
      <c r="AP226" s="167" t="e">
        <f t="shared" ca="1" si="728"/>
        <v>#REF!</v>
      </c>
      <c r="AQ226" s="167" t="e">
        <f t="shared" ca="1" si="729"/>
        <v>#REF!</v>
      </c>
      <c r="AR226" s="167" t="e">
        <f t="shared" ca="1" si="730"/>
        <v>#REF!</v>
      </c>
      <c r="AS226" s="167" t="e">
        <f t="shared" ca="1" si="731"/>
        <v>#REF!</v>
      </c>
      <c r="AT226" s="167" t="e">
        <f t="shared" ca="1" si="732"/>
        <v>#REF!</v>
      </c>
      <c r="AU226" s="167" t="e">
        <f t="shared" ca="1" si="733"/>
        <v>#REF!</v>
      </c>
      <c r="AV226" s="167" t="e">
        <f t="shared" ca="1" si="734"/>
        <v>#REF!</v>
      </c>
      <c r="AW226" s="167" t="e">
        <f t="shared" ca="1" si="735"/>
        <v>#REF!</v>
      </c>
      <c r="AX226" s="167" t="e">
        <f t="shared" ca="1" si="736"/>
        <v>#REF!</v>
      </c>
      <c r="AY226" s="167" t="e">
        <f t="shared" ca="1" si="737"/>
        <v>#REF!</v>
      </c>
      <c r="AZ226" s="167" t="e">
        <f t="shared" ca="1" si="738"/>
        <v>#REF!</v>
      </c>
      <c r="BA226" s="167" t="e">
        <f t="shared" ca="1" si="739"/>
        <v>#REF!</v>
      </c>
      <c r="BB226" s="167" t="e">
        <f t="shared" ca="1" si="740"/>
        <v>#REF!</v>
      </c>
      <c r="BC226" s="167" t="e">
        <f t="shared" ca="1" si="741"/>
        <v>#REF!</v>
      </c>
      <c r="BD226" s="167" t="e">
        <f t="shared" ca="1" si="742"/>
        <v>#REF!</v>
      </c>
      <c r="BE226" s="167" t="e">
        <f t="shared" ca="1" si="743"/>
        <v>#REF!</v>
      </c>
      <c r="BF226" s="18"/>
      <c r="BG226" s="168">
        <f>INDEX('2_Needs'!$F:$F,MATCH($A226,'2_Needs'!$A:$A,0))</f>
        <v>8.9350189311279155E-3</v>
      </c>
      <c r="BH226" s="114"/>
      <c r="BI226" s="167">
        <f t="shared" ref="BI226:BX226" si="830">IF(BI$3="reset",$BG226*BI$6,BH226*(1+$C$4))</f>
        <v>0</v>
      </c>
      <c r="BJ226" s="167">
        <f t="shared" si="830"/>
        <v>0</v>
      </c>
      <c r="BK226" s="167">
        <f t="shared" si="830"/>
        <v>0</v>
      </c>
      <c r="BL226" s="167">
        <f t="shared" si="830"/>
        <v>0</v>
      </c>
      <c r="BM226" s="167">
        <f t="shared" si="830"/>
        <v>0</v>
      </c>
      <c r="BN226" s="167">
        <f t="shared" si="830"/>
        <v>0</v>
      </c>
      <c r="BO226" s="167">
        <f t="shared" si="830"/>
        <v>0</v>
      </c>
      <c r="BP226" s="167">
        <f t="shared" si="830"/>
        <v>0</v>
      </c>
      <c r="BQ226" s="167">
        <f t="shared" si="830"/>
        <v>0</v>
      </c>
      <c r="BR226" s="167">
        <f t="shared" si="830"/>
        <v>0</v>
      </c>
      <c r="BS226" s="167">
        <f t="shared" si="830"/>
        <v>0</v>
      </c>
      <c r="BT226" s="167">
        <f t="shared" si="830"/>
        <v>0</v>
      </c>
      <c r="BU226" s="167">
        <f t="shared" si="830"/>
        <v>0</v>
      </c>
      <c r="BV226" s="167">
        <f t="shared" si="830"/>
        <v>0</v>
      </c>
      <c r="BW226" s="167">
        <f t="shared" si="830"/>
        <v>0</v>
      </c>
      <c r="BX226" s="167">
        <f t="shared" si="830"/>
        <v>0</v>
      </c>
      <c r="BZ226" s="167" t="e">
        <f t="shared" ca="1" si="662"/>
        <v>#REF!</v>
      </c>
      <c r="CA226" s="167" t="e">
        <f t="shared" ca="1" si="663"/>
        <v>#REF!</v>
      </c>
      <c r="CB226" s="167" t="e">
        <f t="shared" ca="1" si="664"/>
        <v>#REF!</v>
      </c>
      <c r="CC226" s="167" t="e">
        <f t="shared" ca="1" si="665"/>
        <v>#REF!</v>
      </c>
      <c r="CD226" s="167" t="e">
        <f t="shared" ca="1" si="666"/>
        <v>#REF!</v>
      </c>
      <c r="CE226" s="167" t="e">
        <f t="shared" ca="1" si="667"/>
        <v>#REF!</v>
      </c>
      <c r="CF226" s="167" t="e">
        <f t="shared" ca="1" si="668"/>
        <v>#REF!</v>
      </c>
      <c r="CG226" s="167" t="e">
        <f t="shared" ca="1" si="669"/>
        <v>#REF!</v>
      </c>
      <c r="CH226" s="167" t="e">
        <f t="shared" ca="1" si="670"/>
        <v>#REF!</v>
      </c>
      <c r="CI226" s="167" t="e">
        <f t="shared" ca="1" si="671"/>
        <v>#REF!</v>
      </c>
      <c r="CJ226" s="167" t="e">
        <f t="shared" ca="1" si="672"/>
        <v>#REF!</v>
      </c>
      <c r="CK226" s="167" t="e">
        <f t="shared" ca="1" si="673"/>
        <v>#REF!</v>
      </c>
      <c r="CL226" s="167" t="e">
        <f t="shared" ca="1" si="674"/>
        <v>#REF!</v>
      </c>
      <c r="CM226" s="167" t="e">
        <f t="shared" ca="1" si="675"/>
        <v>#REF!</v>
      </c>
      <c r="CN226" s="167" t="e">
        <f t="shared" ca="1" si="676"/>
        <v>#REF!</v>
      </c>
      <c r="CO226" s="167" t="e">
        <f t="shared" ca="1" si="677"/>
        <v>#REF!</v>
      </c>
      <c r="CQ226" s="167" t="e">
        <f t="shared" ca="1" si="678"/>
        <v>#REF!</v>
      </c>
      <c r="CR226" s="167" t="e">
        <f t="shared" ca="1" si="679"/>
        <v>#REF!</v>
      </c>
      <c r="CS226" s="167" t="e">
        <f t="shared" ca="1" si="680"/>
        <v>#REF!</v>
      </c>
      <c r="CT226" s="167" t="e">
        <f t="shared" ca="1" si="681"/>
        <v>#REF!</v>
      </c>
      <c r="CU226" s="167" t="e">
        <f t="shared" ca="1" si="682"/>
        <v>#REF!</v>
      </c>
      <c r="CV226" s="167" t="e">
        <f t="shared" ca="1" si="683"/>
        <v>#REF!</v>
      </c>
      <c r="CW226" s="167" t="e">
        <f t="shared" ca="1" si="684"/>
        <v>#REF!</v>
      </c>
      <c r="CX226" s="167" t="e">
        <f t="shared" ca="1" si="685"/>
        <v>#REF!</v>
      </c>
      <c r="CY226" s="167" t="e">
        <f t="shared" ca="1" si="686"/>
        <v>#REF!</v>
      </c>
      <c r="CZ226" s="167" t="e">
        <f t="shared" ca="1" si="687"/>
        <v>#REF!</v>
      </c>
      <c r="DA226" s="167" t="e">
        <f t="shared" ca="1" si="688"/>
        <v>#REF!</v>
      </c>
      <c r="DB226" s="167" t="e">
        <f t="shared" ca="1" si="689"/>
        <v>#REF!</v>
      </c>
      <c r="DC226" s="167" t="e">
        <f t="shared" ca="1" si="690"/>
        <v>#REF!</v>
      </c>
      <c r="DD226" s="167" t="e">
        <f t="shared" ca="1" si="691"/>
        <v>#REF!</v>
      </c>
      <c r="DE226" s="167" t="e">
        <f t="shared" ca="1" si="692"/>
        <v>#REF!</v>
      </c>
      <c r="DF226" s="167" t="e">
        <f t="shared" ca="1" si="693"/>
        <v>#REF!</v>
      </c>
      <c r="DH226" s="167">
        <f t="shared" si="694"/>
        <v>0</v>
      </c>
      <c r="DI226" s="167">
        <f t="shared" si="695"/>
        <v>0</v>
      </c>
      <c r="DJ226" s="167">
        <f t="shared" si="696"/>
        <v>0</v>
      </c>
      <c r="DK226" s="167">
        <f t="shared" si="697"/>
        <v>0</v>
      </c>
      <c r="DL226" s="167">
        <f t="shared" si="698"/>
        <v>0</v>
      </c>
      <c r="DM226" s="167">
        <f t="shared" si="699"/>
        <v>0</v>
      </c>
      <c r="DN226" s="167">
        <f t="shared" si="700"/>
        <v>0</v>
      </c>
      <c r="DO226" s="167">
        <f t="shared" si="701"/>
        <v>0</v>
      </c>
      <c r="DP226" s="167">
        <f t="shared" si="702"/>
        <v>0</v>
      </c>
      <c r="DQ226" s="167">
        <f t="shared" si="703"/>
        <v>0</v>
      </c>
      <c r="DR226" s="167">
        <f t="shared" si="704"/>
        <v>0</v>
      </c>
      <c r="DS226" s="167">
        <f t="shared" si="705"/>
        <v>0</v>
      </c>
      <c r="DT226" s="167">
        <f t="shared" si="706"/>
        <v>0</v>
      </c>
      <c r="DU226" s="167">
        <f t="shared" si="707"/>
        <v>0</v>
      </c>
      <c r="DV226" s="167">
        <f t="shared" si="708"/>
        <v>0</v>
      </c>
      <c r="DW226" s="167">
        <f t="shared" si="709"/>
        <v>0</v>
      </c>
      <c r="DY226" s="167" t="e">
        <f t="shared" ca="1" si="745"/>
        <v>#REF!</v>
      </c>
      <c r="DZ226" s="167" t="e">
        <f t="shared" ca="1" si="746"/>
        <v>#REF!</v>
      </c>
      <c r="EA226" s="167" t="e">
        <f t="shared" ca="1" si="747"/>
        <v>#REF!</v>
      </c>
      <c r="EB226" s="167" t="e">
        <f t="shared" ca="1" si="748"/>
        <v>#REF!</v>
      </c>
      <c r="EC226" s="167" t="e">
        <f t="shared" ca="1" si="749"/>
        <v>#REF!</v>
      </c>
      <c r="ED226" s="167" t="e">
        <f t="shared" ca="1" si="750"/>
        <v>#REF!</v>
      </c>
      <c r="EE226" s="167" t="e">
        <f t="shared" ca="1" si="751"/>
        <v>#REF!</v>
      </c>
      <c r="EF226" s="167" t="e">
        <f t="shared" ca="1" si="752"/>
        <v>#REF!</v>
      </c>
      <c r="EG226" s="167" t="e">
        <f t="shared" ca="1" si="753"/>
        <v>#REF!</v>
      </c>
      <c r="EH226" s="167" t="e">
        <f t="shared" ca="1" si="754"/>
        <v>#REF!</v>
      </c>
      <c r="EI226" s="167" t="e">
        <f t="shared" ca="1" si="755"/>
        <v>#REF!</v>
      </c>
      <c r="EJ226" s="167" t="e">
        <f t="shared" ca="1" si="756"/>
        <v>#REF!</v>
      </c>
      <c r="EK226" s="167" t="e">
        <f t="shared" ca="1" si="757"/>
        <v>#REF!</v>
      </c>
      <c r="EL226" s="167" t="e">
        <f t="shared" ca="1" si="758"/>
        <v>#REF!</v>
      </c>
      <c r="EM226" s="167" t="e">
        <f t="shared" ca="1" si="759"/>
        <v>#REF!</v>
      </c>
      <c r="EN226" s="167" t="e">
        <f t="shared" ca="1" si="760"/>
        <v>#REF!</v>
      </c>
      <c r="EP226" s="167">
        <f t="shared" si="761"/>
        <v>0</v>
      </c>
      <c r="EQ226" s="167">
        <f t="shared" si="762"/>
        <v>0</v>
      </c>
      <c r="ER226" s="167">
        <f t="shared" si="763"/>
        <v>0</v>
      </c>
      <c r="ES226" s="167">
        <f t="shared" si="764"/>
        <v>0</v>
      </c>
      <c r="ET226" s="167">
        <f t="shared" si="765"/>
        <v>0</v>
      </c>
      <c r="EU226" s="167">
        <f t="shared" si="766"/>
        <v>0</v>
      </c>
      <c r="EV226" s="167">
        <f t="shared" si="767"/>
        <v>0</v>
      </c>
      <c r="EW226" s="167">
        <f t="shared" si="768"/>
        <v>0</v>
      </c>
      <c r="EX226" s="167">
        <f t="shared" si="769"/>
        <v>0</v>
      </c>
      <c r="EY226" s="167">
        <f t="shared" si="770"/>
        <v>0</v>
      </c>
      <c r="EZ226" s="167">
        <f t="shared" si="771"/>
        <v>0</v>
      </c>
      <c r="FA226" s="167">
        <f t="shared" si="772"/>
        <v>0</v>
      </c>
      <c r="FB226" s="167">
        <f t="shared" si="773"/>
        <v>0</v>
      </c>
      <c r="FC226" s="167">
        <f t="shared" si="774"/>
        <v>0</v>
      </c>
      <c r="FD226" s="167">
        <f t="shared" si="775"/>
        <v>0</v>
      </c>
      <c r="FE226" s="167">
        <f t="shared" si="776"/>
        <v>0</v>
      </c>
      <c r="FG226" s="167">
        <f t="shared" si="777"/>
        <v>0</v>
      </c>
      <c r="FH226" s="167">
        <f t="shared" si="778"/>
        <v>0</v>
      </c>
      <c r="FI226" s="167">
        <f t="shared" si="779"/>
        <v>0</v>
      </c>
      <c r="FJ226" s="167">
        <f t="shared" si="780"/>
        <v>0</v>
      </c>
      <c r="FK226" s="167">
        <f t="shared" si="781"/>
        <v>0</v>
      </c>
      <c r="FL226" s="167">
        <f t="shared" si="782"/>
        <v>0</v>
      </c>
      <c r="FM226" s="167">
        <f t="shared" si="783"/>
        <v>0</v>
      </c>
      <c r="FN226" s="167">
        <f t="shared" si="784"/>
        <v>0</v>
      </c>
      <c r="FO226" s="167">
        <f t="shared" si="785"/>
        <v>0</v>
      </c>
      <c r="FP226" s="167">
        <f t="shared" si="786"/>
        <v>0</v>
      </c>
      <c r="FQ226" s="167">
        <f t="shared" si="787"/>
        <v>0</v>
      </c>
      <c r="FR226" s="167">
        <f t="shared" si="788"/>
        <v>0</v>
      </c>
      <c r="FS226" s="167">
        <f t="shared" si="789"/>
        <v>0</v>
      </c>
      <c r="FT226" s="167">
        <f t="shared" si="790"/>
        <v>0</v>
      </c>
      <c r="FU226" s="167">
        <f t="shared" si="791"/>
        <v>0</v>
      </c>
      <c r="FV226" s="167">
        <f t="shared" si="792"/>
        <v>0</v>
      </c>
      <c r="FX226" s="167">
        <f t="shared" si="793"/>
        <v>0</v>
      </c>
      <c r="FY226" s="167">
        <f t="shared" si="794"/>
        <v>0</v>
      </c>
      <c r="FZ226" s="167">
        <f t="shared" si="795"/>
        <v>0</v>
      </c>
      <c r="GA226" s="167">
        <f t="shared" si="796"/>
        <v>0</v>
      </c>
      <c r="GB226" s="167">
        <f t="shared" si="797"/>
        <v>0</v>
      </c>
      <c r="GC226" s="167">
        <f t="shared" si="798"/>
        <v>0</v>
      </c>
      <c r="GD226" s="167">
        <f t="shared" si="799"/>
        <v>0</v>
      </c>
      <c r="GE226" s="167">
        <f t="shared" si="800"/>
        <v>0</v>
      </c>
      <c r="GF226" s="167">
        <f t="shared" si="801"/>
        <v>0</v>
      </c>
      <c r="GG226" s="167">
        <f t="shared" si="802"/>
        <v>0</v>
      </c>
      <c r="GH226" s="167">
        <f t="shared" si="803"/>
        <v>0</v>
      </c>
      <c r="GI226" s="167">
        <f t="shared" si="804"/>
        <v>0</v>
      </c>
      <c r="GJ226" s="167">
        <f t="shared" si="805"/>
        <v>0</v>
      </c>
      <c r="GK226" s="167">
        <f t="shared" si="806"/>
        <v>0</v>
      </c>
      <c r="GL226" s="167">
        <f t="shared" si="807"/>
        <v>0</v>
      </c>
      <c r="GM226" s="167">
        <f t="shared" si="808"/>
        <v>0</v>
      </c>
      <c r="GO226" s="167" t="e">
        <f t="shared" ca="1" si="643"/>
        <v>#REF!</v>
      </c>
      <c r="GP226" s="167" t="e">
        <f t="shared" ca="1" si="817"/>
        <v>#REF!</v>
      </c>
      <c r="GQ226" s="167" t="e">
        <f t="shared" ca="1" si="817"/>
        <v>#REF!</v>
      </c>
      <c r="GR226" s="167" t="e">
        <f t="shared" ca="1" si="817"/>
        <v>#REF!</v>
      </c>
      <c r="GS226" s="167" t="e">
        <f t="shared" ca="1" si="817"/>
        <v>#REF!</v>
      </c>
      <c r="GT226" s="167" t="e">
        <f t="shared" ca="1" si="817"/>
        <v>#REF!</v>
      </c>
      <c r="GU226" s="167" t="e">
        <f t="shared" ca="1" si="817"/>
        <v>#REF!</v>
      </c>
      <c r="GV226" s="167" t="e">
        <f t="shared" ca="1" si="817"/>
        <v>#REF!</v>
      </c>
      <c r="GW226" s="167" t="e">
        <f t="shared" ca="1" si="817"/>
        <v>#REF!</v>
      </c>
      <c r="GX226" s="167" t="e">
        <f t="shared" ca="1" si="817"/>
        <v>#REF!</v>
      </c>
      <c r="GY226" s="167" t="e">
        <f t="shared" ca="1" si="817"/>
        <v>#REF!</v>
      </c>
      <c r="GZ226" s="167" t="e">
        <f t="shared" ca="1" si="817"/>
        <v>#REF!</v>
      </c>
      <c r="HA226" s="167" t="e">
        <f t="shared" ca="1" si="817"/>
        <v>#REF!</v>
      </c>
      <c r="HB226" s="167" t="e">
        <f t="shared" ca="1" si="817"/>
        <v>#REF!</v>
      </c>
      <c r="HC226" s="167" t="e">
        <f t="shared" ca="1" si="817"/>
        <v>#REF!</v>
      </c>
      <c r="HD226" s="167" t="e">
        <f t="shared" ca="1" si="817"/>
        <v>#REF!</v>
      </c>
      <c r="HF226" s="167" t="e">
        <f t="shared" ca="1" si="710"/>
        <v>#REF!</v>
      </c>
      <c r="HG226" s="167" t="e">
        <f t="shared" ca="1" si="711"/>
        <v>#REF!</v>
      </c>
      <c r="HH226" s="167" t="e">
        <f t="shared" ca="1" si="712"/>
        <v>#REF!</v>
      </c>
      <c r="HI226" s="167" t="e">
        <f t="shared" ca="1" si="713"/>
        <v>#REF!</v>
      </c>
      <c r="HJ226" s="167" t="e">
        <f t="shared" ca="1" si="714"/>
        <v>#REF!</v>
      </c>
      <c r="HK226" s="167" t="e">
        <f t="shared" ca="1" si="715"/>
        <v>#REF!</v>
      </c>
      <c r="HL226" s="167" t="e">
        <f t="shared" ca="1" si="716"/>
        <v>#REF!</v>
      </c>
      <c r="HM226" s="167" t="e">
        <f t="shared" ca="1" si="717"/>
        <v>#REF!</v>
      </c>
      <c r="HN226" s="167" t="e">
        <f t="shared" ca="1" si="718"/>
        <v>#REF!</v>
      </c>
      <c r="HO226" s="167" t="e">
        <f t="shared" ca="1" si="719"/>
        <v>#REF!</v>
      </c>
      <c r="HP226" s="167" t="e">
        <f t="shared" ca="1" si="720"/>
        <v>#REF!</v>
      </c>
      <c r="HQ226" s="167" t="e">
        <f t="shared" ca="1" si="721"/>
        <v>#REF!</v>
      </c>
      <c r="HR226" s="167" t="e">
        <f t="shared" ca="1" si="722"/>
        <v>#REF!</v>
      </c>
      <c r="HS226" s="167" t="e">
        <f t="shared" ca="1" si="723"/>
        <v>#REF!</v>
      </c>
      <c r="HT226" s="167" t="e">
        <f t="shared" ca="1" si="724"/>
        <v>#REF!</v>
      </c>
      <c r="HU226" s="167" t="e">
        <f t="shared" ca="1" si="725"/>
        <v>#REF!</v>
      </c>
      <c r="HW226" s="167" t="e">
        <f t="shared" ca="1" si="726"/>
        <v>#REF!</v>
      </c>
      <c r="HX226" s="167">
        <f t="shared" si="727"/>
        <v>0</v>
      </c>
      <c r="HY226" s="167" t="e">
        <f t="shared" ca="1" si="809"/>
        <v>#REF!</v>
      </c>
      <c r="HZ226" s="219" t="e">
        <f t="shared" ca="1" si="810"/>
        <v>#REF!</v>
      </c>
    </row>
    <row r="227" spans="1:234" s="48" customFormat="1">
      <c r="A227" s="3" t="s">
        <v>444</v>
      </c>
      <c r="B227" s="202" t="str">
        <f>INDEX('Ref1'!$E:$E,MATCH(A227,'Ref1'!$A:$A,0))</f>
        <v>Norfolk</v>
      </c>
      <c r="C227" s="42" t="str">
        <f>INDEX(Data1!B:B,MATCH(A227,Data1!A:A,0))</f>
        <v>SCFIR</v>
      </c>
      <c r="D227" s="253" t="str">
        <f>INDEX(Data1!C:C,MATCH(A227,Data1!A:A,0))</f>
        <v>E</v>
      </c>
      <c r="E227" s="200" t="str">
        <f>IF($C$6="No","No",IF(COUNTIF(Inputs!$K$359:$K$398,$A227)&gt;0,"Yes","No"))</f>
        <v>No</v>
      </c>
      <c r="F227" s="404"/>
      <c r="G227" s="62">
        <f>INDEX('4_RatesSplit'!K:K,MATCH($A227,'4_RatesSplit'!$A:$A,0))</f>
        <v>0</v>
      </c>
      <c r="H227" s="171">
        <f>INDEX('4_RatesSplit'!L:L,MATCH($A227,'4_RatesSplit'!$A:$A,0))</f>
        <v>0</v>
      </c>
      <c r="I227" s="167">
        <f>INDEX('4_RatesSplit'!M:M,MATCH($A227,'4_RatesSplit'!$A:$A,0))</f>
        <v>0</v>
      </c>
      <c r="J227" s="167">
        <f>INDEX('4_RatesSplit'!N:N,MATCH($A227,'4_RatesSplit'!$A:$A,0))</f>
        <v>0</v>
      </c>
      <c r="K227" s="167">
        <f>INDEX('4_RatesSplit'!O:O,MATCH($A227,'4_RatesSplit'!$A:$A,0))</f>
        <v>0</v>
      </c>
      <c r="L227" s="167">
        <f>INDEX('4_RatesSplit'!P:P,MATCH($A227,'4_RatesSplit'!$A:$A,0))</f>
        <v>0</v>
      </c>
      <c r="M227" s="167">
        <f>INDEX('4_RatesSplit'!Q:Q,MATCH($A227,'4_RatesSplit'!$A:$A,0))</f>
        <v>0</v>
      </c>
      <c r="N227" s="167">
        <f>INDEX('4_RatesSplit'!R:R,MATCH($A227,'4_RatesSplit'!$A:$A,0))</f>
        <v>0</v>
      </c>
      <c r="O227" s="167">
        <f>INDEX('4_RatesSplit'!S:S,MATCH($A227,'4_RatesSplit'!$A:$A,0))</f>
        <v>0</v>
      </c>
      <c r="P227" s="167">
        <f>INDEX('4_RatesSplit'!T:T,MATCH($A227,'4_RatesSplit'!$A:$A,0))</f>
        <v>0</v>
      </c>
      <c r="Q227" s="167">
        <f>INDEX('4_RatesSplit'!U:U,MATCH($A227,'4_RatesSplit'!$A:$A,0))</f>
        <v>0</v>
      </c>
      <c r="R227" s="167">
        <f>INDEX('4_RatesSplit'!V:V,MATCH($A227,'4_RatesSplit'!$A:$A,0))</f>
        <v>0</v>
      </c>
      <c r="S227" s="167">
        <f>INDEX('4_RatesSplit'!W:W,MATCH($A227,'4_RatesSplit'!$A:$A,0))</f>
        <v>0</v>
      </c>
      <c r="T227" s="167">
        <f>INDEX('4_RatesSplit'!X:X,MATCH($A227,'4_RatesSplit'!$A:$A,0))</f>
        <v>0</v>
      </c>
      <c r="U227" s="167">
        <f>INDEX('4_RatesSplit'!Y:Y,MATCH($A227,'4_RatesSplit'!$A:$A,0))</f>
        <v>0</v>
      </c>
      <c r="V227" s="167">
        <f>INDEX('4_RatesSplit'!Z:Z,MATCH($A227,'4_RatesSplit'!$A:$A,0))</f>
        <v>0</v>
      </c>
      <c r="W227" s="167">
        <f>INDEX('4_RatesSplit'!AA:AA,MATCH($A227,'4_RatesSplit'!$A:$A,0))</f>
        <v>0</v>
      </c>
      <c r="X227" s="18"/>
      <c r="Y227" s="168" t="e">
        <f ca="1">INDEX('4_RatesSplit'!AT:AT,MATCH($A227,'4_RatesSplit'!$A:$A,0))</f>
        <v>#REF!</v>
      </c>
      <c r="Z227" s="168" t="e">
        <f ca="1">INDEX('4_RatesSplit'!AU:AU,MATCH($A227,'4_RatesSplit'!$A:$A,0))</f>
        <v>#REF!</v>
      </c>
      <c r="AA227" s="168" t="e">
        <f ca="1">INDEX('4_RatesSplit'!AV:AV,MATCH($A227,'4_RatesSplit'!$A:$A,0))</f>
        <v>#REF!</v>
      </c>
      <c r="AB227" s="168" t="e">
        <f ca="1">INDEX('4_RatesSplit'!AW:AW,MATCH($A227,'4_RatesSplit'!$A:$A,0))</f>
        <v>#REF!</v>
      </c>
      <c r="AC227" s="168" t="e">
        <f ca="1">INDEX('4_RatesSplit'!AX:AX,MATCH($A227,'4_RatesSplit'!$A:$A,0))</f>
        <v>#REF!</v>
      </c>
      <c r="AD227" s="168" t="e">
        <f ca="1">INDEX('4_RatesSplit'!AY:AY,MATCH($A227,'4_RatesSplit'!$A:$A,0))</f>
        <v>#REF!</v>
      </c>
      <c r="AE227" s="168" t="e">
        <f ca="1">INDEX('4_RatesSplit'!AZ:AZ,MATCH($A227,'4_RatesSplit'!$A:$A,0))</f>
        <v>#REF!</v>
      </c>
      <c r="AF227" s="168" t="e">
        <f ca="1">INDEX('4_RatesSplit'!BA:BA,MATCH($A227,'4_RatesSplit'!$A:$A,0))</f>
        <v>#REF!</v>
      </c>
      <c r="AG227" s="168" t="e">
        <f ca="1">INDEX('4_RatesSplit'!BB:BB,MATCH($A227,'4_RatesSplit'!$A:$A,0))</f>
        <v>#REF!</v>
      </c>
      <c r="AH227" s="168" t="e">
        <f ca="1">INDEX('4_RatesSplit'!BC:BC,MATCH($A227,'4_RatesSplit'!$A:$A,0))</f>
        <v>#REF!</v>
      </c>
      <c r="AI227" s="168" t="e">
        <f ca="1">INDEX('4_RatesSplit'!BD:BD,MATCH($A227,'4_RatesSplit'!$A:$A,0))</f>
        <v>#REF!</v>
      </c>
      <c r="AJ227" s="168" t="e">
        <f ca="1">INDEX('4_RatesSplit'!BE:BE,MATCH($A227,'4_RatesSplit'!$A:$A,0))</f>
        <v>#REF!</v>
      </c>
      <c r="AK227" s="168" t="e">
        <f ca="1">INDEX('4_RatesSplit'!BF:BF,MATCH($A227,'4_RatesSplit'!$A:$A,0))</f>
        <v>#REF!</v>
      </c>
      <c r="AL227" s="168" t="e">
        <f ca="1">INDEX('4_RatesSplit'!BG:BG,MATCH($A227,'4_RatesSplit'!$A:$A,0))</f>
        <v>#REF!</v>
      </c>
      <c r="AM227" s="168" t="e">
        <f ca="1">INDEX('4_RatesSplit'!BH:BH,MATCH($A227,'4_RatesSplit'!$A:$A,0))</f>
        <v>#REF!</v>
      </c>
      <c r="AN227" s="198" t="e">
        <f ca="1">INDEX('4_RatesSplit'!BI:BI,MATCH($A227,'4_RatesSplit'!$A:$A,0))</f>
        <v>#REF!</v>
      </c>
      <c r="AO227" s="114"/>
      <c r="AP227" s="167" t="e">
        <f t="shared" ca="1" si="728"/>
        <v>#REF!</v>
      </c>
      <c r="AQ227" s="167" t="e">
        <f t="shared" ca="1" si="729"/>
        <v>#REF!</v>
      </c>
      <c r="AR227" s="167" t="e">
        <f t="shared" ca="1" si="730"/>
        <v>#REF!</v>
      </c>
      <c r="AS227" s="167" t="e">
        <f t="shared" ca="1" si="731"/>
        <v>#REF!</v>
      </c>
      <c r="AT227" s="167" t="e">
        <f t="shared" ca="1" si="732"/>
        <v>#REF!</v>
      </c>
      <c r="AU227" s="167" t="e">
        <f t="shared" ca="1" si="733"/>
        <v>#REF!</v>
      </c>
      <c r="AV227" s="167" t="e">
        <f t="shared" ca="1" si="734"/>
        <v>#REF!</v>
      </c>
      <c r="AW227" s="167" t="e">
        <f t="shared" ca="1" si="735"/>
        <v>#REF!</v>
      </c>
      <c r="AX227" s="167" t="e">
        <f t="shared" ca="1" si="736"/>
        <v>#REF!</v>
      </c>
      <c r="AY227" s="167" t="e">
        <f t="shared" ca="1" si="737"/>
        <v>#REF!</v>
      </c>
      <c r="AZ227" s="167" t="e">
        <f t="shared" ca="1" si="738"/>
        <v>#REF!</v>
      </c>
      <c r="BA227" s="167" t="e">
        <f t="shared" ca="1" si="739"/>
        <v>#REF!</v>
      </c>
      <c r="BB227" s="167" t="e">
        <f t="shared" ca="1" si="740"/>
        <v>#REF!</v>
      </c>
      <c r="BC227" s="167" t="e">
        <f t="shared" ca="1" si="741"/>
        <v>#REF!</v>
      </c>
      <c r="BD227" s="167" t="e">
        <f t="shared" ca="1" si="742"/>
        <v>#REF!</v>
      </c>
      <c r="BE227" s="167" t="e">
        <f t="shared" ca="1" si="743"/>
        <v>#REF!</v>
      </c>
      <c r="BF227" s="18"/>
      <c r="BG227" s="168">
        <f>INDEX('2_Needs'!$F:$F,MATCH($A227,'2_Needs'!$A:$A,0))</f>
        <v>1.24256481414383E-2</v>
      </c>
      <c r="BH227" s="114"/>
      <c r="BI227" s="167">
        <f t="shared" ref="BI227:BX227" si="831">IF(BI$3="reset",$BG227*BI$6,BH227*(1+$C$4))</f>
        <v>0</v>
      </c>
      <c r="BJ227" s="167">
        <f t="shared" si="831"/>
        <v>0</v>
      </c>
      <c r="BK227" s="167">
        <f t="shared" si="831"/>
        <v>0</v>
      </c>
      <c r="BL227" s="167">
        <f t="shared" si="831"/>
        <v>0</v>
      </c>
      <c r="BM227" s="167">
        <f t="shared" si="831"/>
        <v>0</v>
      </c>
      <c r="BN227" s="167">
        <f t="shared" si="831"/>
        <v>0</v>
      </c>
      <c r="BO227" s="167">
        <f t="shared" si="831"/>
        <v>0</v>
      </c>
      <c r="BP227" s="167">
        <f t="shared" si="831"/>
        <v>0</v>
      </c>
      <c r="BQ227" s="167">
        <f t="shared" si="831"/>
        <v>0</v>
      </c>
      <c r="BR227" s="167">
        <f t="shared" si="831"/>
        <v>0</v>
      </c>
      <c r="BS227" s="167">
        <f t="shared" si="831"/>
        <v>0</v>
      </c>
      <c r="BT227" s="167">
        <f t="shared" si="831"/>
        <v>0</v>
      </c>
      <c r="BU227" s="167">
        <f t="shared" si="831"/>
        <v>0</v>
      </c>
      <c r="BV227" s="167">
        <f t="shared" si="831"/>
        <v>0</v>
      </c>
      <c r="BW227" s="167">
        <f t="shared" si="831"/>
        <v>0</v>
      </c>
      <c r="BX227" s="167">
        <f t="shared" si="831"/>
        <v>0</v>
      </c>
      <c r="BZ227" s="167" t="e">
        <f t="shared" ca="1" si="662"/>
        <v>#REF!</v>
      </c>
      <c r="CA227" s="167" t="e">
        <f t="shared" ca="1" si="663"/>
        <v>#REF!</v>
      </c>
      <c r="CB227" s="167" t="e">
        <f t="shared" ca="1" si="664"/>
        <v>#REF!</v>
      </c>
      <c r="CC227" s="167" t="e">
        <f t="shared" ca="1" si="665"/>
        <v>#REF!</v>
      </c>
      <c r="CD227" s="167" t="e">
        <f t="shared" ca="1" si="666"/>
        <v>#REF!</v>
      </c>
      <c r="CE227" s="167" t="e">
        <f t="shared" ca="1" si="667"/>
        <v>#REF!</v>
      </c>
      <c r="CF227" s="167" t="e">
        <f t="shared" ca="1" si="668"/>
        <v>#REF!</v>
      </c>
      <c r="CG227" s="167" t="e">
        <f t="shared" ca="1" si="669"/>
        <v>#REF!</v>
      </c>
      <c r="CH227" s="167" t="e">
        <f t="shared" ca="1" si="670"/>
        <v>#REF!</v>
      </c>
      <c r="CI227" s="167" t="e">
        <f t="shared" ca="1" si="671"/>
        <v>#REF!</v>
      </c>
      <c r="CJ227" s="167" t="e">
        <f t="shared" ca="1" si="672"/>
        <v>#REF!</v>
      </c>
      <c r="CK227" s="167" t="e">
        <f t="shared" ca="1" si="673"/>
        <v>#REF!</v>
      </c>
      <c r="CL227" s="167" t="e">
        <f t="shared" ca="1" si="674"/>
        <v>#REF!</v>
      </c>
      <c r="CM227" s="167" t="e">
        <f t="shared" ca="1" si="675"/>
        <v>#REF!</v>
      </c>
      <c r="CN227" s="167" t="e">
        <f t="shared" ca="1" si="676"/>
        <v>#REF!</v>
      </c>
      <c r="CO227" s="167" t="e">
        <f t="shared" ca="1" si="677"/>
        <v>#REF!</v>
      </c>
      <c r="CQ227" s="167" t="e">
        <f t="shared" ca="1" si="678"/>
        <v>#REF!</v>
      </c>
      <c r="CR227" s="167" t="e">
        <f t="shared" ca="1" si="679"/>
        <v>#REF!</v>
      </c>
      <c r="CS227" s="167" t="e">
        <f t="shared" ca="1" si="680"/>
        <v>#REF!</v>
      </c>
      <c r="CT227" s="167" t="e">
        <f t="shared" ca="1" si="681"/>
        <v>#REF!</v>
      </c>
      <c r="CU227" s="167" t="e">
        <f t="shared" ca="1" si="682"/>
        <v>#REF!</v>
      </c>
      <c r="CV227" s="167" t="e">
        <f t="shared" ca="1" si="683"/>
        <v>#REF!</v>
      </c>
      <c r="CW227" s="167" t="e">
        <f t="shared" ca="1" si="684"/>
        <v>#REF!</v>
      </c>
      <c r="CX227" s="167" t="e">
        <f t="shared" ca="1" si="685"/>
        <v>#REF!</v>
      </c>
      <c r="CY227" s="167" t="e">
        <f t="shared" ca="1" si="686"/>
        <v>#REF!</v>
      </c>
      <c r="CZ227" s="167" t="e">
        <f t="shared" ca="1" si="687"/>
        <v>#REF!</v>
      </c>
      <c r="DA227" s="167" t="e">
        <f t="shared" ca="1" si="688"/>
        <v>#REF!</v>
      </c>
      <c r="DB227" s="167" t="e">
        <f t="shared" ca="1" si="689"/>
        <v>#REF!</v>
      </c>
      <c r="DC227" s="167" t="e">
        <f t="shared" ca="1" si="690"/>
        <v>#REF!</v>
      </c>
      <c r="DD227" s="167" t="e">
        <f t="shared" ca="1" si="691"/>
        <v>#REF!</v>
      </c>
      <c r="DE227" s="167" t="e">
        <f t="shared" ca="1" si="692"/>
        <v>#REF!</v>
      </c>
      <c r="DF227" s="167" t="e">
        <f t="shared" ca="1" si="693"/>
        <v>#REF!</v>
      </c>
      <c r="DH227" s="167">
        <f t="shared" si="694"/>
        <v>0</v>
      </c>
      <c r="DI227" s="167">
        <f t="shared" si="695"/>
        <v>0</v>
      </c>
      <c r="DJ227" s="167">
        <f t="shared" si="696"/>
        <v>0</v>
      </c>
      <c r="DK227" s="167">
        <f t="shared" si="697"/>
        <v>0</v>
      </c>
      <c r="DL227" s="167">
        <f t="shared" si="698"/>
        <v>0</v>
      </c>
      <c r="DM227" s="167">
        <f t="shared" si="699"/>
        <v>0</v>
      </c>
      <c r="DN227" s="167">
        <f t="shared" si="700"/>
        <v>0</v>
      </c>
      <c r="DO227" s="167">
        <f t="shared" si="701"/>
        <v>0</v>
      </c>
      <c r="DP227" s="167">
        <f t="shared" si="702"/>
        <v>0</v>
      </c>
      <c r="DQ227" s="167">
        <f t="shared" si="703"/>
        <v>0</v>
      </c>
      <c r="DR227" s="167">
        <f t="shared" si="704"/>
        <v>0</v>
      </c>
      <c r="DS227" s="167">
        <f t="shared" si="705"/>
        <v>0</v>
      </c>
      <c r="DT227" s="167">
        <f t="shared" si="706"/>
        <v>0</v>
      </c>
      <c r="DU227" s="167">
        <f t="shared" si="707"/>
        <v>0</v>
      </c>
      <c r="DV227" s="167">
        <f t="shared" si="708"/>
        <v>0</v>
      </c>
      <c r="DW227" s="167">
        <f t="shared" si="709"/>
        <v>0</v>
      </c>
      <c r="DY227" s="167" t="e">
        <f t="shared" ca="1" si="745"/>
        <v>#REF!</v>
      </c>
      <c r="DZ227" s="167" t="e">
        <f t="shared" ca="1" si="746"/>
        <v>#REF!</v>
      </c>
      <c r="EA227" s="167" t="e">
        <f t="shared" ca="1" si="747"/>
        <v>#REF!</v>
      </c>
      <c r="EB227" s="167" t="e">
        <f t="shared" ca="1" si="748"/>
        <v>#REF!</v>
      </c>
      <c r="EC227" s="167" t="e">
        <f t="shared" ca="1" si="749"/>
        <v>#REF!</v>
      </c>
      <c r="ED227" s="167" t="e">
        <f t="shared" ca="1" si="750"/>
        <v>#REF!</v>
      </c>
      <c r="EE227" s="167" t="e">
        <f t="shared" ca="1" si="751"/>
        <v>#REF!</v>
      </c>
      <c r="EF227" s="167" t="e">
        <f t="shared" ca="1" si="752"/>
        <v>#REF!</v>
      </c>
      <c r="EG227" s="167" t="e">
        <f t="shared" ca="1" si="753"/>
        <v>#REF!</v>
      </c>
      <c r="EH227" s="167" t="e">
        <f t="shared" ca="1" si="754"/>
        <v>#REF!</v>
      </c>
      <c r="EI227" s="167" t="e">
        <f t="shared" ca="1" si="755"/>
        <v>#REF!</v>
      </c>
      <c r="EJ227" s="167" t="e">
        <f t="shared" ca="1" si="756"/>
        <v>#REF!</v>
      </c>
      <c r="EK227" s="167" t="e">
        <f t="shared" ca="1" si="757"/>
        <v>#REF!</v>
      </c>
      <c r="EL227" s="167" t="e">
        <f t="shared" ca="1" si="758"/>
        <v>#REF!</v>
      </c>
      <c r="EM227" s="167" t="e">
        <f t="shared" ca="1" si="759"/>
        <v>#REF!</v>
      </c>
      <c r="EN227" s="167" t="e">
        <f t="shared" ca="1" si="760"/>
        <v>#REF!</v>
      </c>
      <c r="EP227" s="167">
        <f t="shared" si="761"/>
        <v>0</v>
      </c>
      <c r="EQ227" s="167">
        <f t="shared" si="762"/>
        <v>0</v>
      </c>
      <c r="ER227" s="167">
        <f t="shared" si="763"/>
        <v>0</v>
      </c>
      <c r="ES227" s="167">
        <f t="shared" si="764"/>
        <v>0</v>
      </c>
      <c r="ET227" s="167">
        <f t="shared" si="765"/>
        <v>0</v>
      </c>
      <c r="EU227" s="167">
        <f t="shared" si="766"/>
        <v>0</v>
      </c>
      <c r="EV227" s="167">
        <f t="shared" si="767"/>
        <v>0</v>
      </c>
      <c r="EW227" s="167">
        <f t="shared" si="768"/>
        <v>0</v>
      </c>
      <c r="EX227" s="167">
        <f t="shared" si="769"/>
        <v>0</v>
      </c>
      <c r="EY227" s="167">
        <f t="shared" si="770"/>
        <v>0</v>
      </c>
      <c r="EZ227" s="167">
        <f t="shared" si="771"/>
        <v>0</v>
      </c>
      <c r="FA227" s="167">
        <f t="shared" si="772"/>
        <v>0</v>
      </c>
      <c r="FB227" s="167">
        <f t="shared" si="773"/>
        <v>0</v>
      </c>
      <c r="FC227" s="167">
        <f t="shared" si="774"/>
        <v>0</v>
      </c>
      <c r="FD227" s="167">
        <f t="shared" si="775"/>
        <v>0</v>
      </c>
      <c r="FE227" s="167">
        <f t="shared" si="776"/>
        <v>0</v>
      </c>
      <c r="FG227" s="167">
        <f t="shared" si="777"/>
        <v>0</v>
      </c>
      <c r="FH227" s="167">
        <f t="shared" si="778"/>
        <v>0</v>
      </c>
      <c r="FI227" s="167">
        <f t="shared" si="779"/>
        <v>0</v>
      </c>
      <c r="FJ227" s="167">
        <f t="shared" si="780"/>
        <v>0</v>
      </c>
      <c r="FK227" s="167">
        <f t="shared" si="781"/>
        <v>0</v>
      </c>
      <c r="FL227" s="167">
        <f t="shared" si="782"/>
        <v>0</v>
      </c>
      <c r="FM227" s="167">
        <f t="shared" si="783"/>
        <v>0</v>
      </c>
      <c r="FN227" s="167">
        <f t="shared" si="784"/>
        <v>0</v>
      </c>
      <c r="FO227" s="167">
        <f t="shared" si="785"/>
        <v>0</v>
      </c>
      <c r="FP227" s="167">
        <f t="shared" si="786"/>
        <v>0</v>
      </c>
      <c r="FQ227" s="167">
        <f t="shared" si="787"/>
        <v>0</v>
      </c>
      <c r="FR227" s="167">
        <f t="shared" si="788"/>
        <v>0</v>
      </c>
      <c r="FS227" s="167">
        <f t="shared" si="789"/>
        <v>0</v>
      </c>
      <c r="FT227" s="167">
        <f t="shared" si="790"/>
        <v>0</v>
      </c>
      <c r="FU227" s="167">
        <f t="shared" si="791"/>
        <v>0</v>
      </c>
      <c r="FV227" s="167">
        <f t="shared" si="792"/>
        <v>0</v>
      </c>
      <c r="FX227" s="167">
        <f t="shared" si="793"/>
        <v>0</v>
      </c>
      <c r="FY227" s="167">
        <f t="shared" si="794"/>
        <v>0</v>
      </c>
      <c r="FZ227" s="167">
        <f t="shared" si="795"/>
        <v>0</v>
      </c>
      <c r="GA227" s="167">
        <f t="shared" si="796"/>
        <v>0</v>
      </c>
      <c r="GB227" s="167">
        <f t="shared" si="797"/>
        <v>0</v>
      </c>
      <c r="GC227" s="167">
        <f t="shared" si="798"/>
        <v>0</v>
      </c>
      <c r="GD227" s="167">
        <f t="shared" si="799"/>
        <v>0</v>
      </c>
      <c r="GE227" s="167">
        <f t="shared" si="800"/>
        <v>0</v>
      </c>
      <c r="GF227" s="167">
        <f t="shared" si="801"/>
        <v>0</v>
      </c>
      <c r="GG227" s="167">
        <f t="shared" si="802"/>
        <v>0</v>
      </c>
      <c r="GH227" s="167">
        <f t="shared" si="803"/>
        <v>0</v>
      </c>
      <c r="GI227" s="167">
        <f t="shared" si="804"/>
        <v>0</v>
      </c>
      <c r="GJ227" s="167">
        <f t="shared" si="805"/>
        <v>0</v>
      </c>
      <c r="GK227" s="167">
        <f t="shared" si="806"/>
        <v>0</v>
      </c>
      <c r="GL227" s="167">
        <f t="shared" si="807"/>
        <v>0</v>
      </c>
      <c r="GM227" s="167">
        <f t="shared" si="808"/>
        <v>0</v>
      </c>
      <c r="GO227" s="167" t="e">
        <f t="shared" ca="1" si="643"/>
        <v>#REF!</v>
      </c>
      <c r="GP227" s="167" t="e">
        <f t="shared" ca="1" si="817"/>
        <v>#REF!</v>
      </c>
      <c r="GQ227" s="167" t="e">
        <f t="shared" ca="1" si="817"/>
        <v>#REF!</v>
      </c>
      <c r="GR227" s="167" t="e">
        <f t="shared" ca="1" si="817"/>
        <v>#REF!</v>
      </c>
      <c r="GS227" s="167" t="e">
        <f t="shared" ca="1" si="817"/>
        <v>#REF!</v>
      </c>
      <c r="GT227" s="167" t="e">
        <f t="shared" ca="1" si="817"/>
        <v>#REF!</v>
      </c>
      <c r="GU227" s="167" t="e">
        <f t="shared" ca="1" si="817"/>
        <v>#REF!</v>
      </c>
      <c r="GV227" s="167" t="e">
        <f t="shared" ca="1" si="817"/>
        <v>#REF!</v>
      </c>
      <c r="GW227" s="167" t="e">
        <f t="shared" ca="1" si="817"/>
        <v>#REF!</v>
      </c>
      <c r="GX227" s="167" t="e">
        <f t="shared" ca="1" si="817"/>
        <v>#REF!</v>
      </c>
      <c r="GY227" s="167" t="e">
        <f t="shared" ca="1" si="817"/>
        <v>#REF!</v>
      </c>
      <c r="GZ227" s="167" t="e">
        <f t="shared" ca="1" si="817"/>
        <v>#REF!</v>
      </c>
      <c r="HA227" s="167" t="e">
        <f t="shared" ca="1" si="817"/>
        <v>#REF!</v>
      </c>
      <c r="HB227" s="167" t="e">
        <f t="shared" ca="1" si="817"/>
        <v>#REF!</v>
      </c>
      <c r="HC227" s="167" t="e">
        <f t="shared" ca="1" si="817"/>
        <v>#REF!</v>
      </c>
      <c r="HD227" s="167" t="e">
        <f t="shared" ca="1" si="817"/>
        <v>#REF!</v>
      </c>
      <c r="HF227" s="167" t="e">
        <f t="shared" ca="1" si="710"/>
        <v>#REF!</v>
      </c>
      <c r="HG227" s="167" t="e">
        <f t="shared" ca="1" si="711"/>
        <v>#REF!</v>
      </c>
      <c r="HH227" s="167" t="e">
        <f t="shared" ca="1" si="712"/>
        <v>#REF!</v>
      </c>
      <c r="HI227" s="167" t="e">
        <f t="shared" ca="1" si="713"/>
        <v>#REF!</v>
      </c>
      <c r="HJ227" s="167" t="e">
        <f t="shared" ca="1" si="714"/>
        <v>#REF!</v>
      </c>
      <c r="HK227" s="167" t="e">
        <f t="shared" ca="1" si="715"/>
        <v>#REF!</v>
      </c>
      <c r="HL227" s="167" t="e">
        <f t="shared" ca="1" si="716"/>
        <v>#REF!</v>
      </c>
      <c r="HM227" s="167" t="e">
        <f t="shared" ca="1" si="717"/>
        <v>#REF!</v>
      </c>
      <c r="HN227" s="167" t="e">
        <f t="shared" ca="1" si="718"/>
        <v>#REF!</v>
      </c>
      <c r="HO227" s="167" t="e">
        <f t="shared" ca="1" si="719"/>
        <v>#REF!</v>
      </c>
      <c r="HP227" s="167" t="e">
        <f t="shared" ca="1" si="720"/>
        <v>#REF!</v>
      </c>
      <c r="HQ227" s="167" t="e">
        <f t="shared" ca="1" si="721"/>
        <v>#REF!</v>
      </c>
      <c r="HR227" s="167" t="e">
        <f t="shared" ca="1" si="722"/>
        <v>#REF!</v>
      </c>
      <c r="HS227" s="167" t="e">
        <f t="shared" ca="1" si="723"/>
        <v>#REF!</v>
      </c>
      <c r="HT227" s="167" t="e">
        <f t="shared" ca="1" si="724"/>
        <v>#REF!</v>
      </c>
      <c r="HU227" s="167" t="e">
        <f t="shared" ca="1" si="725"/>
        <v>#REF!</v>
      </c>
      <c r="HW227" s="167" t="e">
        <f t="shared" ca="1" si="726"/>
        <v>#REF!</v>
      </c>
      <c r="HX227" s="167">
        <f t="shared" si="727"/>
        <v>0</v>
      </c>
      <c r="HY227" s="167" t="e">
        <f t="shared" ca="1" si="809"/>
        <v>#REF!</v>
      </c>
      <c r="HZ227" s="219" t="e">
        <f t="shared" ca="1" si="810"/>
        <v>#REF!</v>
      </c>
    </row>
    <row r="228" spans="1:234" s="48" customFormat="1">
      <c r="A228" s="3" t="s">
        <v>446</v>
      </c>
      <c r="B228" s="202" t="str">
        <f>INDEX('Ref1'!$E:$E,MATCH(A228,'Ref1'!$A:$A,0))</f>
        <v>North Devon</v>
      </c>
      <c r="C228" s="42" t="str">
        <f>INDEX(Data1!B:B,MATCH(A228,Data1!A:A,0))</f>
        <v>SD</v>
      </c>
      <c r="D228" s="253" t="str">
        <f>INDEX(Data1!C:C,MATCH(A228,Data1!A:A,0))</f>
        <v>SW</v>
      </c>
      <c r="E228" s="200" t="str">
        <f>IF($C$6="No","No",IF(COUNTIF(Inputs!$K$359:$K$398,$A228)&gt;0,"Yes","No"))</f>
        <v>No</v>
      </c>
      <c r="F228" s="404"/>
      <c r="G228" s="62">
        <f>INDEX('4_RatesSplit'!K:K,MATCH($A228,'4_RatesSplit'!$A:$A,0))</f>
        <v>0</v>
      </c>
      <c r="H228" s="171">
        <f>INDEX('4_RatesSplit'!L:L,MATCH($A228,'4_RatesSplit'!$A:$A,0))</f>
        <v>0</v>
      </c>
      <c r="I228" s="167">
        <f>INDEX('4_RatesSplit'!M:M,MATCH($A228,'4_RatesSplit'!$A:$A,0))</f>
        <v>0</v>
      </c>
      <c r="J228" s="167">
        <f>INDEX('4_RatesSplit'!N:N,MATCH($A228,'4_RatesSplit'!$A:$A,0))</f>
        <v>0</v>
      </c>
      <c r="K228" s="167">
        <f>INDEX('4_RatesSplit'!O:O,MATCH($A228,'4_RatesSplit'!$A:$A,0))</f>
        <v>0</v>
      </c>
      <c r="L228" s="167">
        <f>INDEX('4_RatesSplit'!P:P,MATCH($A228,'4_RatesSplit'!$A:$A,0))</f>
        <v>0</v>
      </c>
      <c r="M228" s="167">
        <f>INDEX('4_RatesSplit'!Q:Q,MATCH($A228,'4_RatesSplit'!$A:$A,0))</f>
        <v>0</v>
      </c>
      <c r="N228" s="167">
        <f>INDEX('4_RatesSplit'!R:R,MATCH($A228,'4_RatesSplit'!$A:$A,0))</f>
        <v>0</v>
      </c>
      <c r="O228" s="167">
        <f>INDEX('4_RatesSplit'!S:S,MATCH($A228,'4_RatesSplit'!$A:$A,0))</f>
        <v>0</v>
      </c>
      <c r="P228" s="167">
        <f>INDEX('4_RatesSplit'!T:T,MATCH($A228,'4_RatesSplit'!$A:$A,0))</f>
        <v>0</v>
      </c>
      <c r="Q228" s="167">
        <f>INDEX('4_RatesSplit'!U:U,MATCH($A228,'4_RatesSplit'!$A:$A,0))</f>
        <v>0</v>
      </c>
      <c r="R228" s="167">
        <f>INDEX('4_RatesSplit'!V:V,MATCH($A228,'4_RatesSplit'!$A:$A,0))</f>
        <v>0</v>
      </c>
      <c r="S228" s="167">
        <f>INDEX('4_RatesSplit'!W:W,MATCH($A228,'4_RatesSplit'!$A:$A,0))</f>
        <v>0</v>
      </c>
      <c r="T228" s="167">
        <f>INDEX('4_RatesSplit'!X:X,MATCH($A228,'4_RatesSplit'!$A:$A,0))</f>
        <v>0</v>
      </c>
      <c r="U228" s="167">
        <f>INDEX('4_RatesSplit'!Y:Y,MATCH($A228,'4_RatesSplit'!$A:$A,0))</f>
        <v>0</v>
      </c>
      <c r="V228" s="167">
        <f>INDEX('4_RatesSplit'!Z:Z,MATCH($A228,'4_RatesSplit'!$A:$A,0))</f>
        <v>0</v>
      </c>
      <c r="W228" s="167">
        <f>INDEX('4_RatesSplit'!AA:AA,MATCH($A228,'4_RatesSplit'!$A:$A,0))</f>
        <v>0</v>
      </c>
      <c r="X228" s="18"/>
      <c r="Y228" s="168" t="e">
        <f ca="1">INDEX('4_RatesSplit'!AT:AT,MATCH($A228,'4_RatesSplit'!$A:$A,0))</f>
        <v>#REF!</v>
      </c>
      <c r="Z228" s="168" t="e">
        <f ca="1">INDEX('4_RatesSplit'!AU:AU,MATCH($A228,'4_RatesSplit'!$A:$A,0))</f>
        <v>#REF!</v>
      </c>
      <c r="AA228" s="168" t="e">
        <f ca="1">INDEX('4_RatesSplit'!AV:AV,MATCH($A228,'4_RatesSplit'!$A:$A,0))</f>
        <v>#REF!</v>
      </c>
      <c r="AB228" s="168" t="e">
        <f ca="1">INDEX('4_RatesSplit'!AW:AW,MATCH($A228,'4_RatesSplit'!$A:$A,0))</f>
        <v>#REF!</v>
      </c>
      <c r="AC228" s="168" t="e">
        <f ca="1">INDEX('4_RatesSplit'!AX:AX,MATCH($A228,'4_RatesSplit'!$A:$A,0))</f>
        <v>#REF!</v>
      </c>
      <c r="AD228" s="168" t="e">
        <f ca="1">INDEX('4_RatesSplit'!AY:AY,MATCH($A228,'4_RatesSplit'!$A:$A,0))</f>
        <v>#REF!</v>
      </c>
      <c r="AE228" s="168" t="e">
        <f ca="1">INDEX('4_RatesSplit'!AZ:AZ,MATCH($A228,'4_RatesSplit'!$A:$A,0))</f>
        <v>#REF!</v>
      </c>
      <c r="AF228" s="168" t="e">
        <f ca="1">INDEX('4_RatesSplit'!BA:BA,MATCH($A228,'4_RatesSplit'!$A:$A,0))</f>
        <v>#REF!</v>
      </c>
      <c r="AG228" s="168" t="e">
        <f ca="1">INDEX('4_RatesSplit'!BB:BB,MATCH($A228,'4_RatesSplit'!$A:$A,0))</f>
        <v>#REF!</v>
      </c>
      <c r="AH228" s="168" t="e">
        <f ca="1">INDEX('4_RatesSplit'!BC:BC,MATCH($A228,'4_RatesSplit'!$A:$A,0))</f>
        <v>#REF!</v>
      </c>
      <c r="AI228" s="168" t="e">
        <f ca="1">INDEX('4_RatesSplit'!BD:BD,MATCH($A228,'4_RatesSplit'!$A:$A,0))</f>
        <v>#REF!</v>
      </c>
      <c r="AJ228" s="168" t="e">
        <f ca="1">INDEX('4_RatesSplit'!BE:BE,MATCH($A228,'4_RatesSplit'!$A:$A,0))</f>
        <v>#REF!</v>
      </c>
      <c r="AK228" s="168" t="e">
        <f ca="1">INDEX('4_RatesSplit'!BF:BF,MATCH($A228,'4_RatesSplit'!$A:$A,0))</f>
        <v>#REF!</v>
      </c>
      <c r="AL228" s="168" t="e">
        <f ca="1">INDEX('4_RatesSplit'!BG:BG,MATCH($A228,'4_RatesSplit'!$A:$A,0))</f>
        <v>#REF!</v>
      </c>
      <c r="AM228" s="168" t="e">
        <f ca="1">INDEX('4_RatesSplit'!BH:BH,MATCH($A228,'4_RatesSplit'!$A:$A,0))</f>
        <v>#REF!</v>
      </c>
      <c r="AN228" s="198" t="e">
        <f ca="1">INDEX('4_RatesSplit'!BI:BI,MATCH($A228,'4_RatesSplit'!$A:$A,0))</f>
        <v>#REF!</v>
      </c>
      <c r="AO228" s="114"/>
      <c r="AP228" s="167" t="e">
        <f t="shared" ca="1" si="728"/>
        <v>#REF!</v>
      </c>
      <c r="AQ228" s="167" t="e">
        <f t="shared" ca="1" si="729"/>
        <v>#REF!</v>
      </c>
      <c r="AR228" s="167" t="e">
        <f t="shared" ca="1" si="730"/>
        <v>#REF!</v>
      </c>
      <c r="AS228" s="167" t="e">
        <f t="shared" ca="1" si="731"/>
        <v>#REF!</v>
      </c>
      <c r="AT228" s="167" t="e">
        <f t="shared" ca="1" si="732"/>
        <v>#REF!</v>
      </c>
      <c r="AU228" s="167" t="e">
        <f t="shared" ca="1" si="733"/>
        <v>#REF!</v>
      </c>
      <c r="AV228" s="167" t="e">
        <f t="shared" ca="1" si="734"/>
        <v>#REF!</v>
      </c>
      <c r="AW228" s="167" t="e">
        <f t="shared" ca="1" si="735"/>
        <v>#REF!</v>
      </c>
      <c r="AX228" s="167" t="e">
        <f t="shared" ca="1" si="736"/>
        <v>#REF!</v>
      </c>
      <c r="AY228" s="167" t="e">
        <f t="shared" ca="1" si="737"/>
        <v>#REF!</v>
      </c>
      <c r="AZ228" s="167" t="e">
        <f t="shared" ca="1" si="738"/>
        <v>#REF!</v>
      </c>
      <c r="BA228" s="167" t="e">
        <f t="shared" ca="1" si="739"/>
        <v>#REF!</v>
      </c>
      <c r="BB228" s="167" t="e">
        <f t="shared" ca="1" si="740"/>
        <v>#REF!</v>
      </c>
      <c r="BC228" s="167" t="e">
        <f t="shared" ca="1" si="741"/>
        <v>#REF!</v>
      </c>
      <c r="BD228" s="167" t="e">
        <f t="shared" ca="1" si="742"/>
        <v>#REF!</v>
      </c>
      <c r="BE228" s="167" t="e">
        <f t="shared" ca="1" si="743"/>
        <v>#REF!</v>
      </c>
      <c r="BF228" s="18"/>
      <c r="BG228" s="168">
        <f>INDEX('2_Needs'!$F:$F,MATCH($A228,'2_Needs'!$A:$A,0))</f>
        <v>2.3972566016747194E-4</v>
      </c>
      <c r="BH228" s="114"/>
      <c r="BI228" s="167">
        <f t="shared" ref="BI228:BX228" si="832">IF(BI$3="reset",$BG228*BI$6,BH228*(1+$C$4))</f>
        <v>0</v>
      </c>
      <c r="BJ228" s="167">
        <f t="shared" si="832"/>
        <v>0</v>
      </c>
      <c r="BK228" s="167">
        <f t="shared" si="832"/>
        <v>0</v>
      </c>
      <c r="BL228" s="167">
        <f t="shared" si="832"/>
        <v>0</v>
      </c>
      <c r="BM228" s="167">
        <f t="shared" si="832"/>
        <v>0</v>
      </c>
      <c r="BN228" s="167">
        <f t="shared" si="832"/>
        <v>0</v>
      </c>
      <c r="BO228" s="167">
        <f t="shared" si="832"/>
        <v>0</v>
      </c>
      <c r="BP228" s="167">
        <f t="shared" si="832"/>
        <v>0</v>
      </c>
      <c r="BQ228" s="167">
        <f t="shared" si="832"/>
        <v>0</v>
      </c>
      <c r="BR228" s="167">
        <f t="shared" si="832"/>
        <v>0</v>
      </c>
      <c r="BS228" s="167">
        <f t="shared" si="832"/>
        <v>0</v>
      </c>
      <c r="BT228" s="167">
        <f t="shared" si="832"/>
        <v>0</v>
      </c>
      <c r="BU228" s="167">
        <f t="shared" si="832"/>
        <v>0</v>
      </c>
      <c r="BV228" s="167">
        <f t="shared" si="832"/>
        <v>0</v>
      </c>
      <c r="BW228" s="167">
        <f t="shared" si="832"/>
        <v>0</v>
      </c>
      <c r="BX228" s="167">
        <f t="shared" si="832"/>
        <v>0</v>
      </c>
      <c r="BZ228" s="167" t="e">
        <f t="shared" ca="1" si="662"/>
        <v>#REF!</v>
      </c>
      <c r="CA228" s="167" t="e">
        <f t="shared" ca="1" si="663"/>
        <v>#REF!</v>
      </c>
      <c r="CB228" s="167" t="e">
        <f t="shared" ca="1" si="664"/>
        <v>#REF!</v>
      </c>
      <c r="CC228" s="167" t="e">
        <f t="shared" ca="1" si="665"/>
        <v>#REF!</v>
      </c>
      <c r="CD228" s="167" t="e">
        <f t="shared" ca="1" si="666"/>
        <v>#REF!</v>
      </c>
      <c r="CE228" s="167" t="e">
        <f t="shared" ca="1" si="667"/>
        <v>#REF!</v>
      </c>
      <c r="CF228" s="167" t="e">
        <f t="shared" ca="1" si="668"/>
        <v>#REF!</v>
      </c>
      <c r="CG228" s="167" t="e">
        <f t="shared" ca="1" si="669"/>
        <v>#REF!</v>
      </c>
      <c r="CH228" s="167" t="e">
        <f t="shared" ca="1" si="670"/>
        <v>#REF!</v>
      </c>
      <c r="CI228" s="167" t="e">
        <f t="shared" ca="1" si="671"/>
        <v>#REF!</v>
      </c>
      <c r="CJ228" s="167" t="e">
        <f t="shared" ca="1" si="672"/>
        <v>#REF!</v>
      </c>
      <c r="CK228" s="167" t="e">
        <f t="shared" ca="1" si="673"/>
        <v>#REF!</v>
      </c>
      <c r="CL228" s="167" t="e">
        <f t="shared" ca="1" si="674"/>
        <v>#REF!</v>
      </c>
      <c r="CM228" s="167" t="e">
        <f t="shared" ca="1" si="675"/>
        <v>#REF!</v>
      </c>
      <c r="CN228" s="167" t="e">
        <f t="shared" ca="1" si="676"/>
        <v>#REF!</v>
      </c>
      <c r="CO228" s="167" t="e">
        <f t="shared" ca="1" si="677"/>
        <v>#REF!</v>
      </c>
      <c r="CQ228" s="167" t="e">
        <f t="shared" ca="1" si="678"/>
        <v>#REF!</v>
      </c>
      <c r="CR228" s="167" t="e">
        <f t="shared" ca="1" si="679"/>
        <v>#REF!</v>
      </c>
      <c r="CS228" s="167" t="e">
        <f t="shared" ca="1" si="680"/>
        <v>#REF!</v>
      </c>
      <c r="CT228" s="167" t="e">
        <f t="shared" ca="1" si="681"/>
        <v>#REF!</v>
      </c>
      <c r="CU228" s="167" t="e">
        <f t="shared" ca="1" si="682"/>
        <v>#REF!</v>
      </c>
      <c r="CV228" s="167" t="e">
        <f t="shared" ca="1" si="683"/>
        <v>#REF!</v>
      </c>
      <c r="CW228" s="167" t="e">
        <f t="shared" ca="1" si="684"/>
        <v>#REF!</v>
      </c>
      <c r="CX228" s="167" t="e">
        <f t="shared" ca="1" si="685"/>
        <v>#REF!</v>
      </c>
      <c r="CY228" s="167" t="e">
        <f t="shared" ca="1" si="686"/>
        <v>#REF!</v>
      </c>
      <c r="CZ228" s="167" t="e">
        <f t="shared" ca="1" si="687"/>
        <v>#REF!</v>
      </c>
      <c r="DA228" s="167" t="e">
        <f t="shared" ca="1" si="688"/>
        <v>#REF!</v>
      </c>
      <c r="DB228" s="167" t="e">
        <f t="shared" ca="1" si="689"/>
        <v>#REF!</v>
      </c>
      <c r="DC228" s="167" t="e">
        <f t="shared" ca="1" si="690"/>
        <v>#REF!</v>
      </c>
      <c r="DD228" s="167" t="e">
        <f t="shared" ca="1" si="691"/>
        <v>#REF!</v>
      </c>
      <c r="DE228" s="167" t="e">
        <f t="shared" ca="1" si="692"/>
        <v>#REF!</v>
      </c>
      <c r="DF228" s="167" t="e">
        <f t="shared" ca="1" si="693"/>
        <v>#REF!</v>
      </c>
      <c r="DH228" s="167">
        <f t="shared" si="694"/>
        <v>0</v>
      </c>
      <c r="DI228" s="167">
        <f t="shared" si="695"/>
        <v>0</v>
      </c>
      <c r="DJ228" s="167">
        <f t="shared" si="696"/>
        <v>0</v>
      </c>
      <c r="DK228" s="167">
        <f t="shared" si="697"/>
        <v>0</v>
      </c>
      <c r="DL228" s="167">
        <f t="shared" si="698"/>
        <v>0</v>
      </c>
      <c r="DM228" s="167">
        <f t="shared" si="699"/>
        <v>0</v>
      </c>
      <c r="DN228" s="167">
        <f t="shared" si="700"/>
        <v>0</v>
      </c>
      <c r="DO228" s="167">
        <f t="shared" si="701"/>
        <v>0</v>
      </c>
      <c r="DP228" s="167">
        <f t="shared" si="702"/>
        <v>0</v>
      </c>
      <c r="DQ228" s="167">
        <f t="shared" si="703"/>
        <v>0</v>
      </c>
      <c r="DR228" s="167">
        <f t="shared" si="704"/>
        <v>0</v>
      </c>
      <c r="DS228" s="167">
        <f t="shared" si="705"/>
        <v>0</v>
      </c>
      <c r="DT228" s="167">
        <f t="shared" si="706"/>
        <v>0</v>
      </c>
      <c r="DU228" s="167">
        <f t="shared" si="707"/>
        <v>0</v>
      </c>
      <c r="DV228" s="167">
        <f t="shared" si="708"/>
        <v>0</v>
      </c>
      <c r="DW228" s="167">
        <f t="shared" si="709"/>
        <v>0</v>
      </c>
      <c r="DY228" s="167" t="e">
        <f t="shared" ca="1" si="745"/>
        <v>#REF!</v>
      </c>
      <c r="DZ228" s="167" t="e">
        <f t="shared" ca="1" si="746"/>
        <v>#REF!</v>
      </c>
      <c r="EA228" s="167" t="e">
        <f t="shared" ca="1" si="747"/>
        <v>#REF!</v>
      </c>
      <c r="EB228" s="167" t="e">
        <f t="shared" ca="1" si="748"/>
        <v>#REF!</v>
      </c>
      <c r="EC228" s="167" t="e">
        <f t="shared" ca="1" si="749"/>
        <v>#REF!</v>
      </c>
      <c r="ED228" s="167" t="e">
        <f t="shared" ca="1" si="750"/>
        <v>#REF!</v>
      </c>
      <c r="EE228" s="167" t="e">
        <f t="shared" ca="1" si="751"/>
        <v>#REF!</v>
      </c>
      <c r="EF228" s="167" t="e">
        <f t="shared" ca="1" si="752"/>
        <v>#REF!</v>
      </c>
      <c r="EG228" s="167" t="e">
        <f t="shared" ca="1" si="753"/>
        <v>#REF!</v>
      </c>
      <c r="EH228" s="167" t="e">
        <f t="shared" ca="1" si="754"/>
        <v>#REF!</v>
      </c>
      <c r="EI228" s="167" t="e">
        <f t="shared" ca="1" si="755"/>
        <v>#REF!</v>
      </c>
      <c r="EJ228" s="167" t="e">
        <f t="shared" ca="1" si="756"/>
        <v>#REF!</v>
      </c>
      <c r="EK228" s="167" t="e">
        <f t="shared" ca="1" si="757"/>
        <v>#REF!</v>
      </c>
      <c r="EL228" s="167" t="e">
        <f t="shared" ca="1" si="758"/>
        <v>#REF!</v>
      </c>
      <c r="EM228" s="167" t="e">
        <f t="shared" ca="1" si="759"/>
        <v>#REF!</v>
      </c>
      <c r="EN228" s="167" t="e">
        <f t="shared" ca="1" si="760"/>
        <v>#REF!</v>
      </c>
      <c r="EP228" s="167">
        <f t="shared" si="761"/>
        <v>0</v>
      </c>
      <c r="EQ228" s="167">
        <f t="shared" si="762"/>
        <v>0</v>
      </c>
      <c r="ER228" s="167">
        <f t="shared" si="763"/>
        <v>0</v>
      </c>
      <c r="ES228" s="167">
        <f t="shared" si="764"/>
        <v>0</v>
      </c>
      <c r="ET228" s="167">
        <f t="shared" si="765"/>
        <v>0</v>
      </c>
      <c r="EU228" s="167">
        <f t="shared" si="766"/>
        <v>0</v>
      </c>
      <c r="EV228" s="167">
        <f t="shared" si="767"/>
        <v>0</v>
      </c>
      <c r="EW228" s="167">
        <f t="shared" si="768"/>
        <v>0</v>
      </c>
      <c r="EX228" s="167">
        <f t="shared" si="769"/>
        <v>0</v>
      </c>
      <c r="EY228" s="167">
        <f t="shared" si="770"/>
        <v>0</v>
      </c>
      <c r="EZ228" s="167">
        <f t="shared" si="771"/>
        <v>0</v>
      </c>
      <c r="FA228" s="167">
        <f t="shared" si="772"/>
        <v>0</v>
      </c>
      <c r="FB228" s="167">
        <f t="shared" si="773"/>
        <v>0</v>
      </c>
      <c r="FC228" s="167">
        <f t="shared" si="774"/>
        <v>0</v>
      </c>
      <c r="FD228" s="167">
        <f t="shared" si="775"/>
        <v>0</v>
      </c>
      <c r="FE228" s="167">
        <f t="shared" si="776"/>
        <v>0</v>
      </c>
      <c r="FG228" s="167">
        <f t="shared" si="777"/>
        <v>0</v>
      </c>
      <c r="FH228" s="167">
        <f t="shared" si="778"/>
        <v>0</v>
      </c>
      <c r="FI228" s="167">
        <f t="shared" si="779"/>
        <v>0</v>
      </c>
      <c r="FJ228" s="167">
        <f t="shared" si="780"/>
        <v>0</v>
      </c>
      <c r="FK228" s="167">
        <f t="shared" si="781"/>
        <v>0</v>
      </c>
      <c r="FL228" s="167">
        <f t="shared" si="782"/>
        <v>0</v>
      </c>
      <c r="FM228" s="167">
        <f t="shared" si="783"/>
        <v>0</v>
      </c>
      <c r="FN228" s="167">
        <f t="shared" si="784"/>
        <v>0</v>
      </c>
      <c r="FO228" s="167">
        <f t="shared" si="785"/>
        <v>0</v>
      </c>
      <c r="FP228" s="167">
        <f t="shared" si="786"/>
        <v>0</v>
      </c>
      <c r="FQ228" s="167">
        <f t="shared" si="787"/>
        <v>0</v>
      </c>
      <c r="FR228" s="167">
        <f t="shared" si="788"/>
        <v>0</v>
      </c>
      <c r="FS228" s="167">
        <f t="shared" si="789"/>
        <v>0</v>
      </c>
      <c r="FT228" s="167">
        <f t="shared" si="790"/>
        <v>0</v>
      </c>
      <c r="FU228" s="167">
        <f t="shared" si="791"/>
        <v>0</v>
      </c>
      <c r="FV228" s="167">
        <f t="shared" si="792"/>
        <v>0</v>
      </c>
      <c r="FX228" s="167">
        <f t="shared" si="793"/>
        <v>0</v>
      </c>
      <c r="FY228" s="167">
        <f t="shared" si="794"/>
        <v>0</v>
      </c>
      <c r="FZ228" s="167">
        <f t="shared" si="795"/>
        <v>0</v>
      </c>
      <c r="GA228" s="167">
        <f t="shared" si="796"/>
        <v>0</v>
      </c>
      <c r="GB228" s="167">
        <f t="shared" si="797"/>
        <v>0</v>
      </c>
      <c r="GC228" s="167">
        <f t="shared" si="798"/>
        <v>0</v>
      </c>
      <c r="GD228" s="167">
        <f t="shared" si="799"/>
        <v>0</v>
      </c>
      <c r="GE228" s="167">
        <f t="shared" si="800"/>
        <v>0</v>
      </c>
      <c r="GF228" s="167">
        <f t="shared" si="801"/>
        <v>0</v>
      </c>
      <c r="GG228" s="167">
        <f t="shared" si="802"/>
        <v>0</v>
      </c>
      <c r="GH228" s="167">
        <f t="shared" si="803"/>
        <v>0</v>
      </c>
      <c r="GI228" s="167">
        <f t="shared" si="804"/>
        <v>0</v>
      </c>
      <c r="GJ228" s="167">
        <f t="shared" si="805"/>
        <v>0</v>
      </c>
      <c r="GK228" s="167">
        <f t="shared" si="806"/>
        <v>0</v>
      </c>
      <c r="GL228" s="167">
        <f t="shared" si="807"/>
        <v>0</v>
      </c>
      <c r="GM228" s="167">
        <f t="shared" si="808"/>
        <v>0</v>
      </c>
      <c r="GO228" s="167" t="e">
        <f t="shared" ca="1" si="643"/>
        <v>#REF!</v>
      </c>
      <c r="GP228" s="167" t="e">
        <f t="shared" ca="1" si="817"/>
        <v>#REF!</v>
      </c>
      <c r="GQ228" s="167" t="e">
        <f t="shared" ca="1" si="817"/>
        <v>#REF!</v>
      </c>
      <c r="GR228" s="167" t="e">
        <f t="shared" ca="1" si="817"/>
        <v>#REF!</v>
      </c>
      <c r="GS228" s="167" t="e">
        <f t="shared" ca="1" si="817"/>
        <v>#REF!</v>
      </c>
      <c r="GT228" s="167" t="e">
        <f t="shared" ca="1" si="817"/>
        <v>#REF!</v>
      </c>
      <c r="GU228" s="167" t="e">
        <f t="shared" ca="1" si="817"/>
        <v>#REF!</v>
      </c>
      <c r="GV228" s="167" t="e">
        <f t="shared" ca="1" si="817"/>
        <v>#REF!</v>
      </c>
      <c r="GW228" s="167" t="e">
        <f t="shared" ca="1" si="817"/>
        <v>#REF!</v>
      </c>
      <c r="GX228" s="167" t="e">
        <f t="shared" ca="1" si="817"/>
        <v>#REF!</v>
      </c>
      <c r="GY228" s="167" t="e">
        <f t="shared" ca="1" si="817"/>
        <v>#REF!</v>
      </c>
      <c r="GZ228" s="167" t="e">
        <f t="shared" ca="1" si="817"/>
        <v>#REF!</v>
      </c>
      <c r="HA228" s="167" t="e">
        <f t="shared" ca="1" si="817"/>
        <v>#REF!</v>
      </c>
      <c r="HB228" s="167" t="e">
        <f t="shared" ca="1" si="817"/>
        <v>#REF!</v>
      </c>
      <c r="HC228" s="167" t="e">
        <f t="shared" ca="1" si="817"/>
        <v>#REF!</v>
      </c>
      <c r="HD228" s="167" t="e">
        <f t="shared" ca="1" si="817"/>
        <v>#REF!</v>
      </c>
      <c r="HF228" s="167" t="e">
        <f t="shared" ca="1" si="710"/>
        <v>#REF!</v>
      </c>
      <c r="HG228" s="167" t="e">
        <f t="shared" ca="1" si="711"/>
        <v>#REF!</v>
      </c>
      <c r="HH228" s="167" t="e">
        <f t="shared" ca="1" si="712"/>
        <v>#REF!</v>
      </c>
      <c r="HI228" s="167" t="e">
        <f t="shared" ca="1" si="713"/>
        <v>#REF!</v>
      </c>
      <c r="HJ228" s="167" t="e">
        <f t="shared" ca="1" si="714"/>
        <v>#REF!</v>
      </c>
      <c r="HK228" s="167" t="e">
        <f t="shared" ca="1" si="715"/>
        <v>#REF!</v>
      </c>
      <c r="HL228" s="167" t="e">
        <f t="shared" ca="1" si="716"/>
        <v>#REF!</v>
      </c>
      <c r="HM228" s="167" t="e">
        <f t="shared" ca="1" si="717"/>
        <v>#REF!</v>
      </c>
      <c r="HN228" s="167" t="e">
        <f t="shared" ca="1" si="718"/>
        <v>#REF!</v>
      </c>
      <c r="HO228" s="167" t="e">
        <f t="shared" ca="1" si="719"/>
        <v>#REF!</v>
      </c>
      <c r="HP228" s="167" t="e">
        <f t="shared" ca="1" si="720"/>
        <v>#REF!</v>
      </c>
      <c r="HQ228" s="167" t="e">
        <f t="shared" ca="1" si="721"/>
        <v>#REF!</v>
      </c>
      <c r="HR228" s="167" t="e">
        <f t="shared" ca="1" si="722"/>
        <v>#REF!</v>
      </c>
      <c r="HS228" s="167" t="e">
        <f t="shared" ca="1" si="723"/>
        <v>#REF!</v>
      </c>
      <c r="HT228" s="167" t="e">
        <f t="shared" ca="1" si="724"/>
        <v>#REF!</v>
      </c>
      <c r="HU228" s="167" t="e">
        <f t="shared" ca="1" si="725"/>
        <v>#REF!</v>
      </c>
      <c r="HW228" s="167" t="e">
        <f t="shared" ca="1" si="726"/>
        <v>#REF!</v>
      </c>
      <c r="HX228" s="167">
        <f t="shared" si="727"/>
        <v>0</v>
      </c>
      <c r="HY228" s="167" t="e">
        <f t="shared" ca="1" si="809"/>
        <v>#REF!</v>
      </c>
      <c r="HZ228" s="219" t="e">
        <f t="shared" ca="1" si="810"/>
        <v>#REF!</v>
      </c>
    </row>
    <row r="229" spans="1:234" s="48" customFormat="1">
      <c r="A229" s="3" t="s">
        <v>448</v>
      </c>
      <c r="B229" s="202" t="str">
        <f>INDEX('Ref1'!$E:$E,MATCH(A229,'Ref1'!$A:$A,0))</f>
        <v>North Dorset</v>
      </c>
      <c r="C229" s="42" t="str">
        <f>INDEX(Data1!B:B,MATCH(A229,Data1!A:A,0))</f>
        <v>SD</v>
      </c>
      <c r="D229" s="253" t="str">
        <f>INDEX(Data1!C:C,MATCH(A229,Data1!A:A,0))</f>
        <v>SW</v>
      </c>
      <c r="E229" s="200" t="str">
        <f>IF($C$6="No","No",IF(COUNTIF(Inputs!$K$359:$K$398,$A229)&gt;0,"Yes","No"))</f>
        <v>No</v>
      </c>
      <c r="F229" s="404"/>
      <c r="G229" s="62">
        <f>INDEX('4_RatesSplit'!K:K,MATCH($A229,'4_RatesSplit'!$A:$A,0))</f>
        <v>0</v>
      </c>
      <c r="H229" s="171">
        <f>INDEX('4_RatesSplit'!L:L,MATCH($A229,'4_RatesSplit'!$A:$A,0))</f>
        <v>0</v>
      </c>
      <c r="I229" s="167">
        <f>INDEX('4_RatesSplit'!M:M,MATCH($A229,'4_RatesSplit'!$A:$A,0))</f>
        <v>0</v>
      </c>
      <c r="J229" s="167">
        <f>INDEX('4_RatesSplit'!N:N,MATCH($A229,'4_RatesSplit'!$A:$A,0))</f>
        <v>0</v>
      </c>
      <c r="K229" s="167">
        <f>INDEX('4_RatesSplit'!O:O,MATCH($A229,'4_RatesSplit'!$A:$A,0))</f>
        <v>0</v>
      </c>
      <c r="L229" s="167">
        <f>INDEX('4_RatesSplit'!P:P,MATCH($A229,'4_RatesSplit'!$A:$A,0))</f>
        <v>0</v>
      </c>
      <c r="M229" s="167">
        <f>INDEX('4_RatesSplit'!Q:Q,MATCH($A229,'4_RatesSplit'!$A:$A,0))</f>
        <v>0</v>
      </c>
      <c r="N229" s="167">
        <f>INDEX('4_RatesSplit'!R:R,MATCH($A229,'4_RatesSplit'!$A:$A,0))</f>
        <v>0</v>
      </c>
      <c r="O229" s="167">
        <f>INDEX('4_RatesSplit'!S:S,MATCH($A229,'4_RatesSplit'!$A:$A,0))</f>
        <v>0</v>
      </c>
      <c r="P229" s="167">
        <f>INDEX('4_RatesSplit'!T:T,MATCH($A229,'4_RatesSplit'!$A:$A,0))</f>
        <v>0</v>
      </c>
      <c r="Q229" s="167">
        <f>INDEX('4_RatesSplit'!U:U,MATCH($A229,'4_RatesSplit'!$A:$A,0))</f>
        <v>0</v>
      </c>
      <c r="R229" s="167">
        <f>INDEX('4_RatesSplit'!V:V,MATCH($A229,'4_RatesSplit'!$A:$A,0))</f>
        <v>0</v>
      </c>
      <c r="S229" s="167">
        <f>INDEX('4_RatesSplit'!W:W,MATCH($A229,'4_RatesSplit'!$A:$A,0))</f>
        <v>0</v>
      </c>
      <c r="T229" s="167">
        <f>INDEX('4_RatesSplit'!X:X,MATCH($A229,'4_RatesSplit'!$A:$A,0))</f>
        <v>0</v>
      </c>
      <c r="U229" s="167">
        <f>INDEX('4_RatesSplit'!Y:Y,MATCH($A229,'4_RatesSplit'!$A:$A,0))</f>
        <v>0</v>
      </c>
      <c r="V229" s="167">
        <f>INDEX('4_RatesSplit'!Z:Z,MATCH($A229,'4_RatesSplit'!$A:$A,0))</f>
        <v>0</v>
      </c>
      <c r="W229" s="167">
        <f>INDEX('4_RatesSplit'!AA:AA,MATCH($A229,'4_RatesSplit'!$A:$A,0))</f>
        <v>0</v>
      </c>
      <c r="X229" s="18"/>
      <c r="Y229" s="168" t="e">
        <f ca="1">INDEX('4_RatesSplit'!AT:AT,MATCH($A229,'4_RatesSplit'!$A:$A,0))</f>
        <v>#REF!</v>
      </c>
      <c r="Z229" s="168" t="e">
        <f ca="1">INDEX('4_RatesSplit'!AU:AU,MATCH($A229,'4_RatesSplit'!$A:$A,0))</f>
        <v>#REF!</v>
      </c>
      <c r="AA229" s="168" t="e">
        <f ca="1">INDEX('4_RatesSplit'!AV:AV,MATCH($A229,'4_RatesSplit'!$A:$A,0))</f>
        <v>#REF!</v>
      </c>
      <c r="AB229" s="168" t="e">
        <f ca="1">INDEX('4_RatesSplit'!AW:AW,MATCH($A229,'4_RatesSplit'!$A:$A,0))</f>
        <v>#REF!</v>
      </c>
      <c r="AC229" s="168" t="e">
        <f ca="1">INDEX('4_RatesSplit'!AX:AX,MATCH($A229,'4_RatesSplit'!$A:$A,0))</f>
        <v>#REF!</v>
      </c>
      <c r="AD229" s="168" t="e">
        <f ca="1">INDEX('4_RatesSplit'!AY:AY,MATCH($A229,'4_RatesSplit'!$A:$A,0))</f>
        <v>#REF!</v>
      </c>
      <c r="AE229" s="168" t="e">
        <f ca="1">INDEX('4_RatesSplit'!AZ:AZ,MATCH($A229,'4_RatesSplit'!$A:$A,0))</f>
        <v>#REF!</v>
      </c>
      <c r="AF229" s="168" t="e">
        <f ca="1">INDEX('4_RatesSplit'!BA:BA,MATCH($A229,'4_RatesSplit'!$A:$A,0))</f>
        <v>#REF!</v>
      </c>
      <c r="AG229" s="168" t="e">
        <f ca="1">INDEX('4_RatesSplit'!BB:BB,MATCH($A229,'4_RatesSplit'!$A:$A,0))</f>
        <v>#REF!</v>
      </c>
      <c r="AH229" s="168" t="e">
        <f ca="1">INDEX('4_RatesSplit'!BC:BC,MATCH($A229,'4_RatesSplit'!$A:$A,0))</f>
        <v>#REF!</v>
      </c>
      <c r="AI229" s="168" t="e">
        <f ca="1">INDEX('4_RatesSplit'!BD:BD,MATCH($A229,'4_RatesSplit'!$A:$A,0))</f>
        <v>#REF!</v>
      </c>
      <c r="AJ229" s="168" t="e">
        <f ca="1">INDEX('4_RatesSplit'!BE:BE,MATCH($A229,'4_RatesSplit'!$A:$A,0))</f>
        <v>#REF!</v>
      </c>
      <c r="AK229" s="168" t="e">
        <f ca="1">INDEX('4_RatesSplit'!BF:BF,MATCH($A229,'4_RatesSplit'!$A:$A,0))</f>
        <v>#REF!</v>
      </c>
      <c r="AL229" s="168" t="e">
        <f ca="1">INDEX('4_RatesSplit'!BG:BG,MATCH($A229,'4_RatesSplit'!$A:$A,0))</f>
        <v>#REF!</v>
      </c>
      <c r="AM229" s="168" t="e">
        <f ca="1">INDEX('4_RatesSplit'!BH:BH,MATCH($A229,'4_RatesSplit'!$A:$A,0))</f>
        <v>#REF!</v>
      </c>
      <c r="AN229" s="198" t="e">
        <f ca="1">INDEX('4_RatesSplit'!BI:BI,MATCH($A229,'4_RatesSplit'!$A:$A,0))</f>
        <v>#REF!</v>
      </c>
      <c r="AO229" s="114"/>
      <c r="AP229" s="167" t="e">
        <f t="shared" ca="1" si="728"/>
        <v>#REF!</v>
      </c>
      <c r="AQ229" s="167" t="e">
        <f t="shared" ca="1" si="729"/>
        <v>#REF!</v>
      </c>
      <c r="AR229" s="167" t="e">
        <f t="shared" ca="1" si="730"/>
        <v>#REF!</v>
      </c>
      <c r="AS229" s="167" t="e">
        <f t="shared" ca="1" si="731"/>
        <v>#REF!</v>
      </c>
      <c r="AT229" s="167" t="e">
        <f t="shared" ca="1" si="732"/>
        <v>#REF!</v>
      </c>
      <c r="AU229" s="167" t="e">
        <f t="shared" ca="1" si="733"/>
        <v>#REF!</v>
      </c>
      <c r="AV229" s="167" t="e">
        <f t="shared" ca="1" si="734"/>
        <v>#REF!</v>
      </c>
      <c r="AW229" s="167" t="e">
        <f t="shared" ca="1" si="735"/>
        <v>#REF!</v>
      </c>
      <c r="AX229" s="167" t="e">
        <f t="shared" ca="1" si="736"/>
        <v>#REF!</v>
      </c>
      <c r="AY229" s="167" t="e">
        <f t="shared" ca="1" si="737"/>
        <v>#REF!</v>
      </c>
      <c r="AZ229" s="167" t="e">
        <f t="shared" ca="1" si="738"/>
        <v>#REF!</v>
      </c>
      <c r="BA229" s="167" t="e">
        <f t="shared" ca="1" si="739"/>
        <v>#REF!</v>
      </c>
      <c r="BB229" s="167" t="e">
        <f t="shared" ca="1" si="740"/>
        <v>#REF!</v>
      </c>
      <c r="BC229" s="167" t="e">
        <f t="shared" ca="1" si="741"/>
        <v>#REF!</v>
      </c>
      <c r="BD229" s="167" t="e">
        <f t="shared" ca="1" si="742"/>
        <v>#REF!</v>
      </c>
      <c r="BE229" s="167" t="e">
        <f t="shared" ca="1" si="743"/>
        <v>#REF!</v>
      </c>
      <c r="BF229" s="18"/>
      <c r="BG229" s="168">
        <f>INDEX('2_Needs'!$F:$F,MATCH($A229,'2_Needs'!$A:$A,0))</f>
        <v>1.3300474646652134E-4</v>
      </c>
      <c r="BH229" s="114"/>
      <c r="BI229" s="167">
        <f t="shared" ref="BI229:BX229" si="833">IF(BI$3="reset",$BG229*BI$6,BH229*(1+$C$4))</f>
        <v>0</v>
      </c>
      <c r="BJ229" s="167">
        <f t="shared" si="833"/>
        <v>0</v>
      </c>
      <c r="BK229" s="167">
        <f t="shared" si="833"/>
        <v>0</v>
      </c>
      <c r="BL229" s="167">
        <f t="shared" si="833"/>
        <v>0</v>
      </c>
      <c r="BM229" s="167">
        <f t="shared" si="833"/>
        <v>0</v>
      </c>
      <c r="BN229" s="167">
        <f t="shared" si="833"/>
        <v>0</v>
      </c>
      <c r="BO229" s="167">
        <f t="shared" si="833"/>
        <v>0</v>
      </c>
      <c r="BP229" s="167">
        <f t="shared" si="833"/>
        <v>0</v>
      </c>
      <c r="BQ229" s="167">
        <f t="shared" si="833"/>
        <v>0</v>
      </c>
      <c r="BR229" s="167">
        <f t="shared" si="833"/>
        <v>0</v>
      </c>
      <c r="BS229" s="167">
        <f t="shared" si="833"/>
        <v>0</v>
      </c>
      <c r="BT229" s="167">
        <f t="shared" si="833"/>
        <v>0</v>
      </c>
      <c r="BU229" s="167">
        <f t="shared" si="833"/>
        <v>0</v>
      </c>
      <c r="BV229" s="167">
        <f t="shared" si="833"/>
        <v>0</v>
      </c>
      <c r="BW229" s="167">
        <f t="shared" si="833"/>
        <v>0</v>
      </c>
      <c r="BX229" s="167">
        <f t="shared" si="833"/>
        <v>0</v>
      </c>
      <c r="BZ229" s="167" t="e">
        <f t="shared" ca="1" si="662"/>
        <v>#REF!</v>
      </c>
      <c r="CA229" s="167" t="e">
        <f t="shared" ca="1" si="663"/>
        <v>#REF!</v>
      </c>
      <c r="CB229" s="167" t="e">
        <f t="shared" ca="1" si="664"/>
        <v>#REF!</v>
      </c>
      <c r="CC229" s="167" t="e">
        <f t="shared" ca="1" si="665"/>
        <v>#REF!</v>
      </c>
      <c r="CD229" s="167" t="e">
        <f t="shared" ca="1" si="666"/>
        <v>#REF!</v>
      </c>
      <c r="CE229" s="167" t="e">
        <f t="shared" ca="1" si="667"/>
        <v>#REF!</v>
      </c>
      <c r="CF229" s="167" t="e">
        <f t="shared" ca="1" si="668"/>
        <v>#REF!</v>
      </c>
      <c r="CG229" s="167" t="e">
        <f t="shared" ca="1" si="669"/>
        <v>#REF!</v>
      </c>
      <c r="CH229" s="167" t="e">
        <f t="shared" ca="1" si="670"/>
        <v>#REF!</v>
      </c>
      <c r="CI229" s="167" t="e">
        <f t="shared" ca="1" si="671"/>
        <v>#REF!</v>
      </c>
      <c r="CJ229" s="167" t="e">
        <f t="shared" ca="1" si="672"/>
        <v>#REF!</v>
      </c>
      <c r="CK229" s="167" t="e">
        <f t="shared" ca="1" si="673"/>
        <v>#REF!</v>
      </c>
      <c r="CL229" s="167" t="e">
        <f t="shared" ca="1" si="674"/>
        <v>#REF!</v>
      </c>
      <c r="CM229" s="167" t="e">
        <f t="shared" ca="1" si="675"/>
        <v>#REF!</v>
      </c>
      <c r="CN229" s="167" t="e">
        <f t="shared" ca="1" si="676"/>
        <v>#REF!</v>
      </c>
      <c r="CO229" s="167" t="e">
        <f t="shared" ca="1" si="677"/>
        <v>#REF!</v>
      </c>
      <c r="CQ229" s="167" t="e">
        <f t="shared" ca="1" si="678"/>
        <v>#REF!</v>
      </c>
      <c r="CR229" s="167" t="e">
        <f t="shared" ca="1" si="679"/>
        <v>#REF!</v>
      </c>
      <c r="CS229" s="167" t="e">
        <f t="shared" ca="1" si="680"/>
        <v>#REF!</v>
      </c>
      <c r="CT229" s="167" t="e">
        <f t="shared" ca="1" si="681"/>
        <v>#REF!</v>
      </c>
      <c r="CU229" s="167" t="e">
        <f t="shared" ca="1" si="682"/>
        <v>#REF!</v>
      </c>
      <c r="CV229" s="167" t="e">
        <f t="shared" ca="1" si="683"/>
        <v>#REF!</v>
      </c>
      <c r="CW229" s="167" t="e">
        <f t="shared" ca="1" si="684"/>
        <v>#REF!</v>
      </c>
      <c r="CX229" s="167" t="e">
        <f t="shared" ca="1" si="685"/>
        <v>#REF!</v>
      </c>
      <c r="CY229" s="167" t="e">
        <f t="shared" ca="1" si="686"/>
        <v>#REF!</v>
      </c>
      <c r="CZ229" s="167" t="e">
        <f t="shared" ca="1" si="687"/>
        <v>#REF!</v>
      </c>
      <c r="DA229" s="167" t="e">
        <f t="shared" ca="1" si="688"/>
        <v>#REF!</v>
      </c>
      <c r="DB229" s="167" t="e">
        <f t="shared" ca="1" si="689"/>
        <v>#REF!</v>
      </c>
      <c r="DC229" s="167" t="e">
        <f t="shared" ca="1" si="690"/>
        <v>#REF!</v>
      </c>
      <c r="DD229" s="167" t="e">
        <f t="shared" ca="1" si="691"/>
        <v>#REF!</v>
      </c>
      <c r="DE229" s="167" t="e">
        <f t="shared" ca="1" si="692"/>
        <v>#REF!</v>
      </c>
      <c r="DF229" s="167" t="e">
        <f t="shared" ca="1" si="693"/>
        <v>#REF!</v>
      </c>
      <c r="DH229" s="167">
        <f t="shared" si="694"/>
        <v>0</v>
      </c>
      <c r="DI229" s="167">
        <f t="shared" si="695"/>
        <v>0</v>
      </c>
      <c r="DJ229" s="167">
        <f t="shared" si="696"/>
        <v>0</v>
      </c>
      <c r="DK229" s="167">
        <f t="shared" si="697"/>
        <v>0</v>
      </c>
      <c r="DL229" s="167">
        <f t="shared" si="698"/>
        <v>0</v>
      </c>
      <c r="DM229" s="167">
        <f t="shared" si="699"/>
        <v>0</v>
      </c>
      <c r="DN229" s="167">
        <f t="shared" si="700"/>
        <v>0</v>
      </c>
      <c r="DO229" s="167">
        <f t="shared" si="701"/>
        <v>0</v>
      </c>
      <c r="DP229" s="167">
        <f t="shared" si="702"/>
        <v>0</v>
      </c>
      <c r="DQ229" s="167">
        <f t="shared" si="703"/>
        <v>0</v>
      </c>
      <c r="DR229" s="167">
        <f t="shared" si="704"/>
        <v>0</v>
      </c>
      <c r="DS229" s="167">
        <f t="shared" si="705"/>
        <v>0</v>
      </c>
      <c r="DT229" s="167">
        <f t="shared" si="706"/>
        <v>0</v>
      </c>
      <c r="DU229" s="167">
        <f t="shared" si="707"/>
        <v>0</v>
      </c>
      <c r="DV229" s="167">
        <f t="shared" si="708"/>
        <v>0</v>
      </c>
      <c r="DW229" s="167">
        <f t="shared" si="709"/>
        <v>0</v>
      </c>
      <c r="DY229" s="167" t="e">
        <f t="shared" ca="1" si="745"/>
        <v>#REF!</v>
      </c>
      <c r="DZ229" s="167" t="e">
        <f t="shared" ca="1" si="746"/>
        <v>#REF!</v>
      </c>
      <c r="EA229" s="167" t="e">
        <f t="shared" ca="1" si="747"/>
        <v>#REF!</v>
      </c>
      <c r="EB229" s="167" t="e">
        <f t="shared" ca="1" si="748"/>
        <v>#REF!</v>
      </c>
      <c r="EC229" s="167" t="e">
        <f t="shared" ca="1" si="749"/>
        <v>#REF!</v>
      </c>
      <c r="ED229" s="167" t="e">
        <f t="shared" ca="1" si="750"/>
        <v>#REF!</v>
      </c>
      <c r="EE229" s="167" t="e">
        <f t="shared" ca="1" si="751"/>
        <v>#REF!</v>
      </c>
      <c r="EF229" s="167" t="e">
        <f t="shared" ca="1" si="752"/>
        <v>#REF!</v>
      </c>
      <c r="EG229" s="167" t="e">
        <f t="shared" ca="1" si="753"/>
        <v>#REF!</v>
      </c>
      <c r="EH229" s="167" t="e">
        <f t="shared" ca="1" si="754"/>
        <v>#REF!</v>
      </c>
      <c r="EI229" s="167" t="e">
        <f t="shared" ca="1" si="755"/>
        <v>#REF!</v>
      </c>
      <c r="EJ229" s="167" t="e">
        <f t="shared" ca="1" si="756"/>
        <v>#REF!</v>
      </c>
      <c r="EK229" s="167" t="e">
        <f t="shared" ca="1" si="757"/>
        <v>#REF!</v>
      </c>
      <c r="EL229" s="167" t="e">
        <f t="shared" ca="1" si="758"/>
        <v>#REF!</v>
      </c>
      <c r="EM229" s="167" t="e">
        <f t="shared" ca="1" si="759"/>
        <v>#REF!</v>
      </c>
      <c r="EN229" s="167" t="e">
        <f t="shared" ca="1" si="760"/>
        <v>#REF!</v>
      </c>
      <c r="EP229" s="167">
        <f t="shared" si="761"/>
        <v>0</v>
      </c>
      <c r="EQ229" s="167">
        <f t="shared" si="762"/>
        <v>0</v>
      </c>
      <c r="ER229" s="167">
        <f t="shared" si="763"/>
        <v>0</v>
      </c>
      <c r="ES229" s="167">
        <f t="shared" si="764"/>
        <v>0</v>
      </c>
      <c r="ET229" s="167">
        <f t="shared" si="765"/>
        <v>0</v>
      </c>
      <c r="EU229" s="167">
        <f t="shared" si="766"/>
        <v>0</v>
      </c>
      <c r="EV229" s="167">
        <f t="shared" si="767"/>
        <v>0</v>
      </c>
      <c r="EW229" s="167">
        <f t="shared" si="768"/>
        <v>0</v>
      </c>
      <c r="EX229" s="167">
        <f t="shared" si="769"/>
        <v>0</v>
      </c>
      <c r="EY229" s="167">
        <f t="shared" si="770"/>
        <v>0</v>
      </c>
      <c r="EZ229" s="167">
        <f t="shared" si="771"/>
        <v>0</v>
      </c>
      <c r="FA229" s="167">
        <f t="shared" si="772"/>
        <v>0</v>
      </c>
      <c r="FB229" s="167">
        <f t="shared" si="773"/>
        <v>0</v>
      </c>
      <c r="FC229" s="167">
        <f t="shared" si="774"/>
        <v>0</v>
      </c>
      <c r="FD229" s="167">
        <f t="shared" si="775"/>
        <v>0</v>
      </c>
      <c r="FE229" s="167">
        <f t="shared" si="776"/>
        <v>0</v>
      </c>
      <c r="FG229" s="167">
        <f t="shared" si="777"/>
        <v>0</v>
      </c>
      <c r="FH229" s="167">
        <f t="shared" si="778"/>
        <v>0</v>
      </c>
      <c r="FI229" s="167">
        <f t="shared" si="779"/>
        <v>0</v>
      </c>
      <c r="FJ229" s="167">
        <f t="shared" si="780"/>
        <v>0</v>
      </c>
      <c r="FK229" s="167">
        <f t="shared" si="781"/>
        <v>0</v>
      </c>
      <c r="FL229" s="167">
        <f t="shared" si="782"/>
        <v>0</v>
      </c>
      <c r="FM229" s="167">
        <f t="shared" si="783"/>
        <v>0</v>
      </c>
      <c r="FN229" s="167">
        <f t="shared" si="784"/>
        <v>0</v>
      </c>
      <c r="FO229" s="167">
        <f t="shared" si="785"/>
        <v>0</v>
      </c>
      <c r="FP229" s="167">
        <f t="shared" si="786"/>
        <v>0</v>
      </c>
      <c r="FQ229" s="167">
        <f t="shared" si="787"/>
        <v>0</v>
      </c>
      <c r="FR229" s="167">
        <f t="shared" si="788"/>
        <v>0</v>
      </c>
      <c r="FS229" s="167">
        <f t="shared" si="789"/>
        <v>0</v>
      </c>
      <c r="FT229" s="167">
        <f t="shared" si="790"/>
        <v>0</v>
      </c>
      <c r="FU229" s="167">
        <f t="shared" si="791"/>
        <v>0</v>
      </c>
      <c r="FV229" s="167">
        <f t="shared" si="792"/>
        <v>0</v>
      </c>
      <c r="FX229" s="167">
        <f t="shared" si="793"/>
        <v>0</v>
      </c>
      <c r="FY229" s="167">
        <f t="shared" si="794"/>
        <v>0</v>
      </c>
      <c r="FZ229" s="167">
        <f t="shared" si="795"/>
        <v>0</v>
      </c>
      <c r="GA229" s="167">
        <f t="shared" si="796"/>
        <v>0</v>
      </c>
      <c r="GB229" s="167">
        <f t="shared" si="797"/>
        <v>0</v>
      </c>
      <c r="GC229" s="167">
        <f t="shared" si="798"/>
        <v>0</v>
      </c>
      <c r="GD229" s="167">
        <f t="shared" si="799"/>
        <v>0</v>
      </c>
      <c r="GE229" s="167">
        <f t="shared" si="800"/>
        <v>0</v>
      </c>
      <c r="GF229" s="167">
        <f t="shared" si="801"/>
        <v>0</v>
      </c>
      <c r="GG229" s="167">
        <f t="shared" si="802"/>
        <v>0</v>
      </c>
      <c r="GH229" s="167">
        <f t="shared" si="803"/>
        <v>0</v>
      </c>
      <c r="GI229" s="167">
        <f t="shared" si="804"/>
        <v>0</v>
      </c>
      <c r="GJ229" s="167">
        <f t="shared" si="805"/>
        <v>0</v>
      </c>
      <c r="GK229" s="167">
        <f t="shared" si="806"/>
        <v>0</v>
      </c>
      <c r="GL229" s="167">
        <f t="shared" si="807"/>
        <v>0</v>
      </c>
      <c r="GM229" s="167">
        <f t="shared" si="808"/>
        <v>0</v>
      </c>
      <c r="GO229" s="167" t="e">
        <f t="shared" ca="1" si="643"/>
        <v>#REF!</v>
      </c>
      <c r="GP229" s="167" t="e">
        <f t="shared" ca="1" si="817"/>
        <v>#REF!</v>
      </c>
      <c r="GQ229" s="167" t="e">
        <f t="shared" ca="1" si="817"/>
        <v>#REF!</v>
      </c>
      <c r="GR229" s="167" t="e">
        <f t="shared" ca="1" si="817"/>
        <v>#REF!</v>
      </c>
      <c r="GS229" s="167" t="e">
        <f t="shared" ca="1" si="817"/>
        <v>#REF!</v>
      </c>
      <c r="GT229" s="167" t="e">
        <f t="shared" ca="1" si="817"/>
        <v>#REF!</v>
      </c>
      <c r="GU229" s="167" t="e">
        <f t="shared" ca="1" si="817"/>
        <v>#REF!</v>
      </c>
      <c r="GV229" s="167" t="e">
        <f t="shared" ca="1" si="817"/>
        <v>#REF!</v>
      </c>
      <c r="GW229" s="167" t="e">
        <f t="shared" ca="1" si="817"/>
        <v>#REF!</v>
      </c>
      <c r="GX229" s="167" t="e">
        <f t="shared" ca="1" si="817"/>
        <v>#REF!</v>
      </c>
      <c r="GY229" s="167" t="e">
        <f t="shared" ca="1" si="817"/>
        <v>#REF!</v>
      </c>
      <c r="GZ229" s="167" t="e">
        <f t="shared" ca="1" si="817"/>
        <v>#REF!</v>
      </c>
      <c r="HA229" s="167" t="e">
        <f t="shared" ca="1" si="817"/>
        <v>#REF!</v>
      </c>
      <c r="HB229" s="167" t="e">
        <f t="shared" ca="1" si="817"/>
        <v>#REF!</v>
      </c>
      <c r="HC229" s="167" t="e">
        <f t="shared" ca="1" si="817"/>
        <v>#REF!</v>
      </c>
      <c r="HD229" s="167" t="e">
        <f t="shared" ca="1" si="817"/>
        <v>#REF!</v>
      </c>
      <c r="HF229" s="167" t="e">
        <f t="shared" ca="1" si="710"/>
        <v>#REF!</v>
      </c>
      <c r="HG229" s="167" t="e">
        <f t="shared" ca="1" si="711"/>
        <v>#REF!</v>
      </c>
      <c r="HH229" s="167" t="e">
        <f t="shared" ca="1" si="712"/>
        <v>#REF!</v>
      </c>
      <c r="HI229" s="167" t="e">
        <f t="shared" ca="1" si="713"/>
        <v>#REF!</v>
      </c>
      <c r="HJ229" s="167" t="e">
        <f t="shared" ca="1" si="714"/>
        <v>#REF!</v>
      </c>
      <c r="HK229" s="167" t="e">
        <f t="shared" ca="1" si="715"/>
        <v>#REF!</v>
      </c>
      <c r="HL229" s="167" t="e">
        <f t="shared" ca="1" si="716"/>
        <v>#REF!</v>
      </c>
      <c r="HM229" s="167" t="e">
        <f t="shared" ca="1" si="717"/>
        <v>#REF!</v>
      </c>
      <c r="HN229" s="167" t="e">
        <f t="shared" ca="1" si="718"/>
        <v>#REF!</v>
      </c>
      <c r="HO229" s="167" t="e">
        <f t="shared" ca="1" si="719"/>
        <v>#REF!</v>
      </c>
      <c r="HP229" s="167" t="e">
        <f t="shared" ca="1" si="720"/>
        <v>#REF!</v>
      </c>
      <c r="HQ229" s="167" t="e">
        <f t="shared" ca="1" si="721"/>
        <v>#REF!</v>
      </c>
      <c r="HR229" s="167" t="e">
        <f t="shared" ca="1" si="722"/>
        <v>#REF!</v>
      </c>
      <c r="HS229" s="167" t="e">
        <f t="shared" ca="1" si="723"/>
        <v>#REF!</v>
      </c>
      <c r="HT229" s="167" t="e">
        <f t="shared" ca="1" si="724"/>
        <v>#REF!</v>
      </c>
      <c r="HU229" s="167" t="e">
        <f t="shared" ca="1" si="725"/>
        <v>#REF!</v>
      </c>
      <c r="HW229" s="167" t="e">
        <f t="shared" ca="1" si="726"/>
        <v>#REF!</v>
      </c>
      <c r="HX229" s="167">
        <f t="shared" si="727"/>
        <v>0</v>
      </c>
      <c r="HY229" s="167" t="e">
        <f t="shared" ca="1" si="809"/>
        <v>#REF!</v>
      </c>
      <c r="HZ229" s="219" t="e">
        <f t="shared" ca="1" si="810"/>
        <v>#REF!</v>
      </c>
    </row>
    <row r="230" spans="1:234" s="48" customFormat="1">
      <c r="A230" s="3" t="s">
        <v>450</v>
      </c>
      <c r="B230" s="202" t="str">
        <f>INDEX('Ref1'!$E:$E,MATCH(A230,'Ref1'!$A:$A,0))</f>
        <v>North East Derbyshire</v>
      </c>
      <c r="C230" s="42" t="str">
        <f>INDEX(Data1!B:B,MATCH(A230,Data1!A:A,0))</f>
        <v>SD</v>
      </c>
      <c r="D230" s="253" t="str">
        <f>INDEX(Data1!C:C,MATCH(A230,Data1!A:A,0))</f>
        <v>EM</v>
      </c>
      <c r="E230" s="200" t="str">
        <f>IF($C$6="No","No",IF(COUNTIF(Inputs!$K$359:$K$398,$A230)&gt;0,"Yes","No"))</f>
        <v>No</v>
      </c>
      <c r="F230" s="404"/>
      <c r="G230" s="62">
        <f>INDEX('4_RatesSplit'!K:K,MATCH($A230,'4_RatesSplit'!$A:$A,0))</f>
        <v>0</v>
      </c>
      <c r="H230" s="171">
        <f>INDEX('4_RatesSplit'!L:L,MATCH($A230,'4_RatesSplit'!$A:$A,0))</f>
        <v>0</v>
      </c>
      <c r="I230" s="167">
        <f>INDEX('4_RatesSplit'!M:M,MATCH($A230,'4_RatesSplit'!$A:$A,0))</f>
        <v>0</v>
      </c>
      <c r="J230" s="167">
        <f>INDEX('4_RatesSplit'!N:N,MATCH($A230,'4_RatesSplit'!$A:$A,0))</f>
        <v>0</v>
      </c>
      <c r="K230" s="167">
        <f>INDEX('4_RatesSplit'!O:O,MATCH($A230,'4_RatesSplit'!$A:$A,0))</f>
        <v>0</v>
      </c>
      <c r="L230" s="167">
        <f>INDEX('4_RatesSplit'!P:P,MATCH($A230,'4_RatesSplit'!$A:$A,0))</f>
        <v>0</v>
      </c>
      <c r="M230" s="167">
        <f>INDEX('4_RatesSplit'!Q:Q,MATCH($A230,'4_RatesSplit'!$A:$A,0))</f>
        <v>0</v>
      </c>
      <c r="N230" s="167">
        <f>INDEX('4_RatesSplit'!R:R,MATCH($A230,'4_RatesSplit'!$A:$A,0))</f>
        <v>0</v>
      </c>
      <c r="O230" s="167">
        <f>INDEX('4_RatesSplit'!S:S,MATCH($A230,'4_RatesSplit'!$A:$A,0))</f>
        <v>0</v>
      </c>
      <c r="P230" s="167">
        <f>INDEX('4_RatesSplit'!T:T,MATCH($A230,'4_RatesSplit'!$A:$A,0))</f>
        <v>0</v>
      </c>
      <c r="Q230" s="167">
        <f>INDEX('4_RatesSplit'!U:U,MATCH($A230,'4_RatesSplit'!$A:$A,0))</f>
        <v>0</v>
      </c>
      <c r="R230" s="167">
        <f>INDEX('4_RatesSplit'!V:V,MATCH($A230,'4_RatesSplit'!$A:$A,0))</f>
        <v>0</v>
      </c>
      <c r="S230" s="167">
        <f>INDEX('4_RatesSplit'!W:W,MATCH($A230,'4_RatesSplit'!$A:$A,0))</f>
        <v>0</v>
      </c>
      <c r="T230" s="167">
        <f>INDEX('4_RatesSplit'!X:X,MATCH($A230,'4_RatesSplit'!$A:$A,0))</f>
        <v>0</v>
      </c>
      <c r="U230" s="167">
        <f>INDEX('4_RatesSplit'!Y:Y,MATCH($A230,'4_RatesSplit'!$A:$A,0))</f>
        <v>0</v>
      </c>
      <c r="V230" s="167">
        <f>INDEX('4_RatesSplit'!Z:Z,MATCH($A230,'4_RatesSplit'!$A:$A,0))</f>
        <v>0</v>
      </c>
      <c r="W230" s="167">
        <f>INDEX('4_RatesSplit'!AA:AA,MATCH($A230,'4_RatesSplit'!$A:$A,0))</f>
        <v>0</v>
      </c>
      <c r="X230" s="18"/>
      <c r="Y230" s="168" t="e">
        <f ca="1">INDEX('4_RatesSplit'!AT:AT,MATCH($A230,'4_RatesSplit'!$A:$A,0))</f>
        <v>#REF!</v>
      </c>
      <c r="Z230" s="168" t="e">
        <f ca="1">INDEX('4_RatesSplit'!AU:AU,MATCH($A230,'4_RatesSplit'!$A:$A,0))</f>
        <v>#REF!</v>
      </c>
      <c r="AA230" s="168" t="e">
        <f ca="1">INDEX('4_RatesSplit'!AV:AV,MATCH($A230,'4_RatesSplit'!$A:$A,0))</f>
        <v>#REF!</v>
      </c>
      <c r="AB230" s="168" t="e">
        <f ca="1">INDEX('4_RatesSplit'!AW:AW,MATCH($A230,'4_RatesSplit'!$A:$A,0))</f>
        <v>#REF!</v>
      </c>
      <c r="AC230" s="168" t="e">
        <f ca="1">INDEX('4_RatesSplit'!AX:AX,MATCH($A230,'4_RatesSplit'!$A:$A,0))</f>
        <v>#REF!</v>
      </c>
      <c r="AD230" s="168" t="e">
        <f ca="1">INDEX('4_RatesSplit'!AY:AY,MATCH($A230,'4_RatesSplit'!$A:$A,0))</f>
        <v>#REF!</v>
      </c>
      <c r="AE230" s="168" t="e">
        <f ca="1">INDEX('4_RatesSplit'!AZ:AZ,MATCH($A230,'4_RatesSplit'!$A:$A,0))</f>
        <v>#REF!</v>
      </c>
      <c r="AF230" s="168" t="e">
        <f ca="1">INDEX('4_RatesSplit'!BA:BA,MATCH($A230,'4_RatesSplit'!$A:$A,0))</f>
        <v>#REF!</v>
      </c>
      <c r="AG230" s="168" t="e">
        <f ca="1">INDEX('4_RatesSplit'!BB:BB,MATCH($A230,'4_RatesSplit'!$A:$A,0))</f>
        <v>#REF!</v>
      </c>
      <c r="AH230" s="168" t="e">
        <f ca="1">INDEX('4_RatesSplit'!BC:BC,MATCH($A230,'4_RatesSplit'!$A:$A,0))</f>
        <v>#REF!</v>
      </c>
      <c r="AI230" s="168" t="e">
        <f ca="1">INDEX('4_RatesSplit'!BD:BD,MATCH($A230,'4_RatesSplit'!$A:$A,0))</f>
        <v>#REF!</v>
      </c>
      <c r="AJ230" s="168" t="e">
        <f ca="1">INDEX('4_RatesSplit'!BE:BE,MATCH($A230,'4_RatesSplit'!$A:$A,0))</f>
        <v>#REF!</v>
      </c>
      <c r="AK230" s="168" t="e">
        <f ca="1">INDEX('4_RatesSplit'!BF:BF,MATCH($A230,'4_RatesSplit'!$A:$A,0))</f>
        <v>#REF!</v>
      </c>
      <c r="AL230" s="168" t="e">
        <f ca="1">INDEX('4_RatesSplit'!BG:BG,MATCH($A230,'4_RatesSplit'!$A:$A,0))</f>
        <v>#REF!</v>
      </c>
      <c r="AM230" s="168" t="e">
        <f ca="1">INDEX('4_RatesSplit'!BH:BH,MATCH($A230,'4_RatesSplit'!$A:$A,0))</f>
        <v>#REF!</v>
      </c>
      <c r="AN230" s="198" t="e">
        <f ca="1">INDEX('4_RatesSplit'!BI:BI,MATCH($A230,'4_RatesSplit'!$A:$A,0))</f>
        <v>#REF!</v>
      </c>
      <c r="AO230" s="114"/>
      <c r="AP230" s="167" t="e">
        <f t="shared" ca="1" si="728"/>
        <v>#REF!</v>
      </c>
      <c r="AQ230" s="167" t="e">
        <f t="shared" ca="1" si="729"/>
        <v>#REF!</v>
      </c>
      <c r="AR230" s="167" t="e">
        <f t="shared" ca="1" si="730"/>
        <v>#REF!</v>
      </c>
      <c r="AS230" s="167" t="e">
        <f t="shared" ca="1" si="731"/>
        <v>#REF!</v>
      </c>
      <c r="AT230" s="167" t="e">
        <f t="shared" ca="1" si="732"/>
        <v>#REF!</v>
      </c>
      <c r="AU230" s="167" t="e">
        <f t="shared" ca="1" si="733"/>
        <v>#REF!</v>
      </c>
      <c r="AV230" s="167" t="e">
        <f t="shared" ca="1" si="734"/>
        <v>#REF!</v>
      </c>
      <c r="AW230" s="167" t="e">
        <f t="shared" ca="1" si="735"/>
        <v>#REF!</v>
      </c>
      <c r="AX230" s="167" t="e">
        <f t="shared" ca="1" si="736"/>
        <v>#REF!</v>
      </c>
      <c r="AY230" s="167" t="e">
        <f t="shared" ca="1" si="737"/>
        <v>#REF!</v>
      </c>
      <c r="AZ230" s="167" t="e">
        <f t="shared" ca="1" si="738"/>
        <v>#REF!</v>
      </c>
      <c r="BA230" s="167" t="e">
        <f t="shared" ca="1" si="739"/>
        <v>#REF!</v>
      </c>
      <c r="BB230" s="167" t="e">
        <f t="shared" ca="1" si="740"/>
        <v>#REF!</v>
      </c>
      <c r="BC230" s="167" t="e">
        <f t="shared" ca="1" si="741"/>
        <v>#REF!</v>
      </c>
      <c r="BD230" s="167" t="e">
        <f t="shared" ca="1" si="742"/>
        <v>#REF!</v>
      </c>
      <c r="BE230" s="167" t="e">
        <f t="shared" ca="1" si="743"/>
        <v>#REF!</v>
      </c>
      <c r="BF230" s="18"/>
      <c r="BG230" s="168">
        <f>INDEX('2_Needs'!$F:$F,MATCH($A230,'2_Needs'!$A:$A,0))</f>
        <v>2.2458991074343688E-4</v>
      </c>
      <c r="BH230" s="114"/>
      <c r="BI230" s="167">
        <f t="shared" ref="BI230:BX230" si="834">IF(BI$3="reset",$BG230*BI$6,BH230*(1+$C$4))</f>
        <v>0</v>
      </c>
      <c r="BJ230" s="167">
        <f t="shared" si="834"/>
        <v>0</v>
      </c>
      <c r="BK230" s="167">
        <f t="shared" si="834"/>
        <v>0</v>
      </c>
      <c r="BL230" s="167">
        <f t="shared" si="834"/>
        <v>0</v>
      </c>
      <c r="BM230" s="167">
        <f t="shared" si="834"/>
        <v>0</v>
      </c>
      <c r="BN230" s="167">
        <f t="shared" si="834"/>
        <v>0</v>
      </c>
      <c r="BO230" s="167">
        <f t="shared" si="834"/>
        <v>0</v>
      </c>
      <c r="BP230" s="167">
        <f t="shared" si="834"/>
        <v>0</v>
      </c>
      <c r="BQ230" s="167">
        <f t="shared" si="834"/>
        <v>0</v>
      </c>
      <c r="BR230" s="167">
        <f t="shared" si="834"/>
        <v>0</v>
      </c>
      <c r="BS230" s="167">
        <f t="shared" si="834"/>
        <v>0</v>
      </c>
      <c r="BT230" s="167">
        <f t="shared" si="834"/>
        <v>0</v>
      </c>
      <c r="BU230" s="167">
        <f t="shared" si="834"/>
        <v>0</v>
      </c>
      <c r="BV230" s="167">
        <f t="shared" si="834"/>
        <v>0</v>
      </c>
      <c r="BW230" s="167">
        <f t="shared" si="834"/>
        <v>0</v>
      </c>
      <c r="BX230" s="167">
        <f t="shared" si="834"/>
        <v>0</v>
      </c>
      <c r="BZ230" s="167" t="e">
        <f t="shared" ca="1" si="662"/>
        <v>#REF!</v>
      </c>
      <c r="CA230" s="167" t="e">
        <f t="shared" ca="1" si="663"/>
        <v>#REF!</v>
      </c>
      <c r="CB230" s="167" t="e">
        <f t="shared" ca="1" si="664"/>
        <v>#REF!</v>
      </c>
      <c r="CC230" s="167" t="e">
        <f t="shared" ca="1" si="665"/>
        <v>#REF!</v>
      </c>
      <c r="CD230" s="167" t="e">
        <f t="shared" ca="1" si="666"/>
        <v>#REF!</v>
      </c>
      <c r="CE230" s="167" t="e">
        <f t="shared" ca="1" si="667"/>
        <v>#REF!</v>
      </c>
      <c r="CF230" s="167" t="e">
        <f t="shared" ca="1" si="668"/>
        <v>#REF!</v>
      </c>
      <c r="CG230" s="167" t="e">
        <f t="shared" ca="1" si="669"/>
        <v>#REF!</v>
      </c>
      <c r="CH230" s="167" t="e">
        <f t="shared" ca="1" si="670"/>
        <v>#REF!</v>
      </c>
      <c r="CI230" s="167" t="e">
        <f t="shared" ca="1" si="671"/>
        <v>#REF!</v>
      </c>
      <c r="CJ230" s="167" t="e">
        <f t="shared" ca="1" si="672"/>
        <v>#REF!</v>
      </c>
      <c r="CK230" s="167" t="e">
        <f t="shared" ca="1" si="673"/>
        <v>#REF!</v>
      </c>
      <c r="CL230" s="167" t="e">
        <f t="shared" ca="1" si="674"/>
        <v>#REF!</v>
      </c>
      <c r="CM230" s="167" t="e">
        <f t="shared" ca="1" si="675"/>
        <v>#REF!</v>
      </c>
      <c r="CN230" s="167" t="e">
        <f t="shared" ca="1" si="676"/>
        <v>#REF!</v>
      </c>
      <c r="CO230" s="167" t="e">
        <f t="shared" ca="1" si="677"/>
        <v>#REF!</v>
      </c>
      <c r="CQ230" s="167" t="e">
        <f t="shared" ca="1" si="678"/>
        <v>#REF!</v>
      </c>
      <c r="CR230" s="167" t="e">
        <f t="shared" ca="1" si="679"/>
        <v>#REF!</v>
      </c>
      <c r="CS230" s="167" t="e">
        <f t="shared" ca="1" si="680"/>
        <v>#REF!</v>
      </c>
      <c r="CT230" s="167" t="e">
        <f t="shared" ca="1" si="681"/>
        <v>#REF!</v>
      </c>
      <c r="CU230" s="167" t="e">
        <f t="shared" ca="1" si="682"/>
        <v>#REF!</v>
      </c>
      <c r="CV230" s="167" t="e">
        <f t="shared" ca="1" si="683"/>
        <v>#REF!</v>
      </c>
      <c r="CW230" s="167" t="e">
        <f t="shared" ca="1" si="684"/>
        <v>#REF!</v>
      </c>
      <c r="CX230" s="167" t="e">
        <f t="shared" ca="1" si="685"/>
        <v>#REF!</v>
      </c>
      <c r="CY230" s="167" t="e">
        <f t="shared" ca="1" si="686"/>
        <v>#REF!</v>
      </c>
      <c r="CZ230" s="167" t="e">
        <f t="shared" ca="1" si="687"/>
        <v>#REF!</v>
      </c>
      <c r="DA230" s="167" t="e">
        <f t="shared" ca="1" si="688"/>
        <v>#REF!</v>
      </c>
      <c r="DB230" s="167" t="e">
        <f t="shared" ca="1" si="689"/>
        <v>#REF!</v>
      </c>
      <c r="DC230" s="167" t="e">
        <f t="shared" ca="1" si="690"/>
        <v>#REF!</v>
      </c>
      <c r="DD230" s="167" t="e">
        <f t="shared" ca="1" si="691"/>
        <v>#REF!</v>
      </c>
      <c r="DE230" s="167" t="e">
        <f t="shared" ca="1" si="692"/>
        <v>#REF!</v>
      </c>
      <c r="DF230" s="167" t="e">
        <f t="shared" ca="1" si="693"/>
        <v>#REF!</v>
      </c>
      <c r="DH230" s="167">
        <f t="shared" si="694"/>
        <v>0</v>
      </c>
      <c r="DI230" s="167">
        <f t="shared" si="695"/>
        <v>0</v>
      </c>
      <c r="DJ230" s="167">
        <f t="shared" si="696"/>
        <v>0</v>
      </c>
      <c r="DK230" s="167">
        <f t="shared" si="697"/>
        <v>0</v>
      </c>
      <c r="DL230" s="167">
        <f t="shared" si="698"/>
        <v>0</v>
      </c>
      <c r="DM230" s="167">
        <f t="shared" si="699"/>
        <v>0</v>
      </c>
      <c r="DN230" s="167">
        <f t="shared" si="700"/>
        <v>0</v>
      </c>
      <c r="DO230" s="167">
        <f t="shared" si="701"/>
        <v>0</v>
      </c>
      <c r="DP230" s="167">
        <f t="shared" si="702"/>
        <v>0</v>
      </c>
      <c r="DQ230" s="167">
        <f t="shared" si="703"/>
        <v>0</v>
      </c>
      <c r="DR230" s="167">
        <f t="shared" si="704"/>
        <v>0</v>
      </c>
      <c r="DS230" s="167">
        <f t="shared" si="705"/>
        <v>0</v>
      </c>
      <c r="DT230" s="167">
        <f t="shared" si="706"/>
        <v>0</v>
      </c>
      <c r="DU230" s="167">
        <f t="shared" si="707"/>
        <v>0</v>
      </c>
      <c r="DV230" s="167">
        <f t="shared" si="708"/>
        <v>0</v>
      </c>
      <c r="DW230" s="167">
        <f t="shared" si="709"/>
        <v>0</v>
      </c>
      <c r="DY230" s="167" t="e">
        <f t="shared" ca="1" si="745"/>
        <v>#REF!</v>
      </c>
      <c r="DZ230" s="167" t="e">
        <f t="shared" ca="1" si="746"/>
        <v>#REF!</v>
      </c>
      <c r="EA230" s="167" t="e">
        <f t="shared" ca="1" si="747"/>
        <v>#REF!</v>
      </c>
      <c r="EB230" s="167" t="e">
        <f t="shared" ca="1" si="748"/>
        <v>#REF!</v>
      </c>
      <c r="EC230" s="167" t="e">
        <f t="shared" ca="1" si="749"/>
        <v>#REF!</v>
      </c>
      <c r="ED230" s="167" t="e">
        <f t="shared" ca="1" si="750"/>
        <v>#REF!</v>
      </c>
      <c r="EE230" s="167" t="e">
        <f t="shared" ca="1" si="751"/>
        <v>#REF!</v>
      </c>
      <c r="EF230" s="167" t="e">
        <f t="shared" ca="1" si="752"/>
        <v>#REF!</v>
      </c>
      <c r="EG230" s="167" t="e">
        <f t="shared" ca="1" si="753"/>
        <v>#REF!</v>
      </c>
      <c r="EH230" s="167" t="e">
        <f t="shared" ca="1" si="754"/>
        <v>#REF!</v>
      </c>
      <c r="EI230" s="167" t="e">
        <f t="shared" ca="1" si="755"/>
        <v>#REF!</v>
      </c>
      <c r="EJ230" s="167" t="e">
        <f t="shared" ca="1" si="756"/>
        <v>#REF!</v>
      </c>
      <c r="EK230" s="167" t="e">
        <f t="shared" ca="1" si="757"/>
        <v>#REF!</v>
      </c>
      <c r="EL230" s="167" t="e">
        <f t="shared" ca="1" si="758"/>
        <v>#REF!</v>
      </c>
      <c r="EM230" s="167" t="e">
        <f t="shared" ca="1" si="759"/>
        <v>#REF!</v>
      </c>
      <c r="EN230" s="167" t="e">
        <f t="shared" ca="1" si="760"/>
        <v>#REF!</v>
      </c>
      <c r="EP230" s="167">
        <f t="shared" si="761"/>
        <v>0</v>
      </c>
      <c r="EQ230" s="167">
        <f t="shared" si="762"/>
        <v>0</v>
      </c>
      <c r="ER230" s="167">
        <f t="shared" si="763"/>
        <v>0</v>
      </c>
      <c r="ES230" s="167">
        <f t="shared" si="764"/>
        <v>0</v>
      </c>
      <c r="ET230" s="167">
        <f t="shared" si="765"/>
        <v>0</v>
      </c>
      <c r="EU230" s="167">
        <f t="shared" si="766"/>
        <v>0</v>
      </c>
      <c r="EV230" s="167">
        <f t="shared" si="767"/>
        <v>0</v>
      </c>
      <c r="EW230" s="167">
        <f t="shared" si="768"/>
        <v>0</v>
      </c>
      <c r="EX230" s="167">
        <f t="shared" si="769"/>
        <v>0</v>
      </c>
      <c r="EY230" s="167">
        <f t="shared" si="770"/>
        <v>0</v>
      </c>
      <c r="EZ230" s="167">
        <f t="shared" si="771"/>
        <v>0</v>
      </c>
      <c r="FA230" s="167">
        <f t="shared" si="772"/>
        <v>0</v>
      </c>
      <c r="FB230" s="167">
        <f t="shared" si="773"/>
        <v>0</v>
      </c>
      <c r="FC230" s="167">
        <f t="shared" si="774"/>
        <v>0</v>
      </c>
      <c r="FD230" s="167">
        <f t="shared" si="775"/>
        <v>0</v>
      </c>
      <c r="FE230" s="167">
        <f t="shared" si="776"/>
        <v>0</v>
      </c>
      <c r="FG230" s="167">
        <f t="shared" si="777"/>
        <v>0</v>
      </c>
      <c r="FH230" s="167">
        <f t="shared" si="778"/>
        <v>0</v>
      </c>
      <c r="FI230" s="167">
        <f t="shared" si="779"/>
        <v>0</v>
      </c>
      <c r="FJ230" s="167">
        <f t="shared" si="780"/>
        <v>0</v>
      </c>
      <c r="FK230" s="167">
        <f t="shared" si="781"/>
        <v>0</v>
      </c>
      <c r="FL230" s="167">
        <f t="shared" si="782"/>
        <v>0</v>
      </c>
      <c r="FM230" s="167">
        <f t="shared" si="783"/>
        <v>0</v>
      </c>
      <c r="FN230" s="167">
        <f t="shared" si="784"/>
        <v>0</v>
      </c>
      <c r="FO230" s="167">
        <f t="shared" si="785"/>
        <v>0</v>
      </c>
      <c r="FP230" s="167">
        <f t="shared" si="786"/>
        <v>0</v>
      </c>
      <c r="FQ230" s="167">
        <f t="shared" si="787"/>
        <v>0</v>
      </c>
      <c r="FR230" s="167">
        <f t="shared" si="788"/>
        <v>0</v>
      </c>
      <c r="FS230" s="167">
        <f t="shared" si="789"/>
        <v>0</v>
      </c>
      <c r="FT230" s="167">
        <f t="shared" si="790"/>
        <v>0</v>
      </c>
      <c r="FU230" s="167">
        <f t="shared" si="791"/>
        <v>0</v>
      </c>
      <c r="FV230" s="167">
        <f t="shared" si="792"/>
        <v>0</v>
      </c>
      <c r="FX230" s="167">
        <f t="shared" si="793"/>
        <v>0</v>
      </c>
      <c r="FY230" s="167">
        <f t="shared" si="794"/>
        <v>0</v>
      </c>
      <c r="FZ230" s="167">
        <f t="shared" si="795"/>
        <v>0</v>
      </c>
      <c r="GA230" s="167">
        <f t="shared" si="796"/>
        <v>0</v>
      </c>
      <c r="GB230" s="167">
        <f t="shared" si="797"/>
        <v>0</v>
      </c>
      <c r="GC230" s="167">
        <f t="shared" si="798"/>
        <v>0</v>
      </c>
      <c r="GD230" s="167">
        <f t="shared" si="799"/>
        <v>0</v>
      </c>
      <c r="GE230" s="167">
        <f t="shared" si="800"/>
        <v>0</v>
      </c>
      <c r="GF230" s="167">
        <f t="shared" si="801"/>
        <v>0</v>
      </c>
      <c r="GG230" s="167">
        <f t="shared" si="802"/>
        <v>0</v>
      </c>
      <c r="GH230" s="167">
        <f t="shared" si="803"/>
        <v>0</v>
      </c>
      <c r="GI230" s="167">
        <f t="shared" si="804"/>
        <v>0</v>
      </c>
      <c r="GJ230" s="167">
        <f t="shared" si="805"/>
        <v>0</v>
      </c>
      <c r="GK230" s="167">
        <f t="shared" si="806"/>
        <v>0</v>
      </c>
      <c r="GL230" s="167">
        <f t="shared" si="807"/>
        <v>0</v>
      </c>
      <c r="GM230" s="167">
        <f t="shared" si="808"/>
        <v>0</v>
      </c>
      <c r="GO230" s="167" t="e">
        <f t="shared" ca="1" si="643"/>
        <v>#REF!</v>
      </c>
      <c r="GP230" s="167" t="e">
        <f t="shared" ca="1" si="817"/>
        <v>#REF!</v>
      </c>
      <c r="GQ230" s="167" t="e">
        <f t="shared" ca="1" si="817"/>
        <v>#REF!</v>
      </c>
      <c r="GR230" s="167" t="e">
        <f t="shared" ca="1" si="817"/>
        <v>#REF!</v>
      </c>
      <c r="GS230" s="167" t="e">
        <f t="shared" ca="1" si="817"/>
        <v>#REF!</v>
      </c>
      <c r="GT230" s="167" t="e">
        <f t="shared" ca="1" si="817"/>
        <v>#REF!</v>
      </c>
      <c r="GU230" s="167" t="e">
        <f t="shared" ca="1" si="817"/>
        <v>#REF!</v>
      </c>
      <c r="GV230" s="167" t="e">
        <f t="shared" ca="1" si="817"/>
        <v>#REF!</v>
      </c>
      <c r="GW230" s="167" t="e">
        <f t="shared" ca="1" si="817"/>
        <v>#REF!</v>
      </c>
      <c r="GX230" s="167" t="e">
        <f t="shared" ca="1" si="817"/>
        <v>#REF!</v>
      </c>
      <c r="GY230" s="167" t="e">
        <f t="shared" ca="1" si="817"/>
        <v>#REF!</v>
      </c>
      <c r="GZ230" s="167" t="e">
        <f t="shared" ca="1" si="817"/>
        <v>#REF!</v>
      </c>
      <c r="HA230" s="167" t="e">
        <f t="shared" ca="1" si="817"/>
        <v>#REF!</v>
      </c>
      <c r="HB230" s="167" t="e">
        <f t="shared" ca="1" si="817"/>
        <v>#REF!</v>
      </c>
      <c r="HC230" s="167" t="e">
        <f t="shared" ca="1" si="817"/>
        <v>#REF!</v>
      </c>
      <c r="HD230" s="167" t="e">
        <f t="shared" ref="GP230:HD247" ca="1" si="835">HD$3*$BG230</f>
        <v>#REF!</v>
      </c>
      <c r="HF230" s="167" t="e">
        <f t="shared" ca="1" si="710"/>
        <v>#REF!</v>
      </c>
      <c r="HG230" s="167" t="e">
        <f t="shared" ca="1" si="711"/>
        <v>#REF!</v>
      </c>
      <c r="HH230" s="167" t="e">
        <f t="shared" ca="1" si="712"/>
        <v>#REF!</v>
      </c>
      <c r="HI230" s="167" t="e">
        <f t="shared" ca="1" si="713"/>
        <v>#REF!</v>
      </c>
      <c r="HJ230" s="167" t="e">
        <f t="shared" ca="1" si="714"/>
        <v>#REF!</v>
      </c>
      <c r="HK230" s="167" t="e">
        <f t="shared" ca="1" si="715"/>
        <v>#REF!</v>
      </c>
      <c r="HL230" s="167" t="e">
        <f t="shared" ca="1" si="716"/>
        <v>#REF!</v>
      </c>
      <c r="HM230" s="167" t="e">
        <f t="shared" ca="1" si="717"/>
        <v>#REF!</v>
      </c>
      <c r="HN230" s="167" t="e">
        <f t="shared" ca="1" si="718"/>
        <v>#REF!</v>
      </c>
      <c r="HO230" s="167" t="e">
        <f t="shared" ca="1" si="719"/>
        <v>#REF!</v>
      </c>
      <c r="HP230" s="167" t="e">
        <f t="shared" ca="1" si="720"/>
        <v>#REF!</v>
      </c>
      <c r="HQ230" s="167" t="e">
        <f t="shared" ca="1" si="721"/>
        <v>#REF!</v>
      </c>
      <c r="HR230" s="167" t="e">
        <f t="shared" ca="1" si="722"/>
        <v>#REF!</v>
      </c>
      <c r="HS230" s="167" t="e">
        <f t="shared" ca="1" si="723"/>
        <v>#REF!</v>
      </c>
      <c r="HT230" s="167" t="e">
        <f t="shared" ca="1" si="724"/>
        <v>#REF!</v>
      </c>
      <c r="HU230" s="167" t="e">
        <f t="shared" ca="1" si="725"/>
        <v>#REF!</v>
      </c>
      <c r="HW230" s="167" t="e">
        <f t="shared" ca="1" si="726"/>
        <v>#REF!</v>
      </c>
      <c r="HX230" s="167">
        <f t="shared" si="727"/>
        <v>0</v>
      </c>
      <c r="HY230" s="167" t="e">
        <f t="shared" ca="1" si="809"/>
        <v>#REF!</v>
      </c>
      <c r="HZ230" s="219" t="e">
        <f t="shared" ca="1" si="810"/>
        <v>#REF!</v>
      </c>
    </row>
    <row r="231" spans="1:234" s="48" customFormat="1">
      <c r="A231" s="3" t="s">
        <v>452</v>
      </c>
      <c r="B231" s="202" t="str">
        <f>INDEX('Ref1'!$E:$E,MATCH(A231,'Ref1'!$A:$A,0))</f>
        <v>North East Lincolnshire</v>
      </c>
      <c r="C231" s="42" t="str">
        <f>INDEX(Data1!B:B,MATCH(A231,Data1!A:A,0))</f>
        <v>UNINFIR</v>
      </c>
      <c r="D231" s="253" t="str">
        <f>INDEX(Data1!C:C,MATCH(A231,Data1!A:A,0))</f>
        <v>YH</v>
      </c>
      <c r="E231" s="200" t="str">
        <f>IF($C$6="No","No",IF(COUNTIF(Inputs!$K$359:$K$398,$A231)&gt;0,"Yes","No"))</f>
        <v>No</v>
      </c>
      <c r="F231" s="404"/>
      <c r="G231" s="62">
        <f>INDEX('4_RatesSplit'!K:K,MATCH($A231,'4_RatesSplit'!$A:$A,0))</f>
        <v>0</v>
      </c>
      <c r="H231" s="171">
        <f>INDEX('4_RatesSplit'!L:L,MATCH($A231,'4_RatesSplit'!$A:$A,0))</f>
        <v>0</v>
      </c>
      <c r="I231" s="167">
        <f>INDEX('4_RatesSplit'!M:M,MATCH($A231,'4_RatesSplit'!$A:$A,0))</f>
        <v>0</v>
      </c>
      <c r="J231" s="167">
        <f>INDEX('4_RatesSplit'!N:N,MATCH($A231,'4_RatesSplit'!$A:$A,0))</f>
        <v>0</v>
      </c>
      <c r="K231" s="167">
        <f>INDEX('4_RatesSplit'!O:O,MATCH($A231,'4_RatesSplit'!$A:$A,0))</f>
        <v>0</v>
      </c>
      <c r="L231" s="167">
        <f>INDEX('4_RatesSplit'!P:P,MATCH($A231,'4_RatesSplit'!$A:$A,0))</f>
        <v>0</v>
      </c>
      <c r="M231" s="167">
        <f>INDEX('4_RatesSplit'!Q:Q,MATCH($A231,'4_RatesSplit'!$A:$A,0))</f>
        <v>0</v>
      </c>
      <c r="N231" s="167">
        <f>INDEX('4_RatesSplit'!R:R,MATCH($A231,'4_RatesSplit'!$A:$A,0))</f>
        <v>0</v>
      </c>
      <c r="O231" s="167">
        <f>INDEX('4_RatesSplit'!S:S,MATCH($A231,'4_RatesSplit'!$A:$A,0))</f>
        <v>0</v>
      </c>
      <c r="P231" s="167">
        <f>INDEX('4_RatesSplit'!T:T,MATCH($A231,'4_RatesSplit'!$A:$A,0))</f>
        <v>0</v>
      </c>
      <c r="Q231" s="167">
        <f>INDEX('4_RatesSplit'!U:U,MATCH($A231,'4_RatesSplit'!$A:$A,0))</f>
        <v>0</v>
      </c>
      <c r="R231" s="167">
        <f>INDEX('4_RatesSplit'!V:V,MATCH($A231,'4_RatesSplit'!$A:$A,0))</f>
        <v>0</v>
      </c>
      <c r="S231" s="167">
        <f>INDEX('4_RatesSplit'!W:W,MATCH($A231,'4_RatesSplit'!$A:$A,0))</f>
        <v>0</v>
      </c>
      <c r="T231" s="167">
        <f>INDEX('4_RatesSplit'!X:X,MATCH($A231,'4_RatesSplit'!$A:$A,0))</f>
        <v>0</v>
      </c>
      <c r="U231" s="167">
        <f>INDEX('4_RatesSplit'!Y:Y,MATCH($A231,'4_RatesSplit'!$A:$A,0))</f>
        <v>0</v>
      </c>
      <c r="V231" s="167">
        <f>INDEX('4_RatesSplit'!Z:Z,MATCH($A231,'4_RatesSplit'!$A:$A,0))</f>
        <v>0</v>
      </c>
      <c r="W231" s="167">
        <f>INDEX('4_RatesSplit'!AA:AA,MATCH($A231,'4_RatesSplit'!$A:$A,0))</f>
        <v>0</v>
      </c>
      <c r="X231" s="18"/>
      <c r="Y231" s="168" t="e">
        <f ca="1">INDEX('4_RatesSplit'!AT:AT,MATCH($A231,'4_RatesSplit'!$A:$A,0))</f>
        <v>#REF!</v>
      </c>
      <c r="Z231" s="168" t="e">
        <f ca="1">INDEX('4_RatesSplit'!AU:AU,MATCH($A231,'4_RatesSplit'!$A:$A,0))</f>
        <v>#REF!</v>
      </c>
      <c r="AA231" s="168" t="e">
        <f ca="1">INDEX('4_RatesSplit'!AV:AV,MATCH($A231,'4_RatesSplit'!$A:$A,0))</f>
        <v>#REF!</v>
      </c>
      <c r="AB231" s="168" t="e">
        <f ca="1">INDEX('4_RatesSplit'!AW:AW,MATCH($A231,'4_RatesSplit'!$A:$A,0))</f>
        <v>#REF!</v>
      </c>
      <c r="AC231" s="168" t="e">
        <f ca="1">INDEX('4_RatesSplit'!AX:AX,MATCH($A231,'4_RatesSplit'!$A:$A,0))</f>
        <v>#REF!</v>
      </c>
      <c r="AD231" s="168" t="e">
        <f ca="1">INDEX('4_RatesSplit'!AY:AY,MATCH($A231,'4_RatesSplit'!$A:$A,0))</f>
        <v>#REF!</v>
      </c>
      <c r="AE231" s="168" t="e">
        <f ca="1">INDEX('4_RatesSplit'!AZ:AZ,MATCH($A231,'4_RatesSplit'!$A:$A,0))</f>
        <v>#REF!</v>
      </c>
      <c r="AF231" s="168" t="e">
        <f ca="1">INDEX('4_RatesSplit'!BA:BA,MATCH($A231,'4_RatesSplit'!$A:$A,0))</f>
        <v>#REF!</v>
      </c>
      <c r="AG231" s="168" t="e">
        <f ca="1">INDEX('4_RatesSplit'!BB:BB,MATCH($A231,'4_RatesSplit'!$A:$A,0))</f>
        <v>#REF!</v>
      </c>
      <c r="AH231" s="168" t="e">
        <f ca="1">INDEX('4_RatesSplit'!BC:BC,MATCH($A231,'4_RatesSplit'!$A:$A,0))</f>
        <v>#REF!</v>
      </c>
      <c r="AI231" s="168" t="e">
        <f ca="1">INDEX('4_RatesSplit'!BD:BD,MATCH($A231,'4_RatesSplit'!$A:$A,0))</f>
        <v>#REF!</v>
      </c>
      <c r="AJ231" s="168" t="e">
        <f ca="1">INDEX('4_RatesSplit'!BE:BE,MATCH($A231,'4_RatesSplit'!$A:$A,0))</f>
        <v>#REF!</v>
      </c>
      <c r="AK231" s="168" t="e">
        <f ca="1">INDEX('4_RatesSplit'!BF:BF,MATCH($A231,'4_RatesSplit'!$A:$A,0))</f>
        <v>#REF!</v>
      </c>
      <c r="AL231" s="168" t="e">
        <f ca="1">INDEX('4_RatesSplit'!BG:BG,MATCH($A231,'4_RatesSplit'!$A:$A,0))</f>
        <v>#REF!</v>
      </c>
      <c r="AM231" s="168" t="e">
        <f ca="1">INDEX('4_RatesSplit'!BH:BH,MATCH($A231,'4_RatesSplit'!$A:$A,0))</f>
        <v>#REF!</v>
      </c>
      <c r="AN231" s="198" t="e">
        <f ca="1">INDEX('4_RatesSplit'!BI:BI,MATCH($A231,'4_RatesSplit'!$A:$A,0))</f>
        <v>#REF!</v>
      </c>
      <c r="AO231" s="114"/>
      <c r="AP231" s="167" t="e">
        <f t="shared" ca="1" si="728"/>
        <v>#REF!</v>
      </c>
      <c r="AQ231" s="167" t="e">
        <f t="shared" ca="1" si="729"/>
        <v>#REF!</v>
      </c>
      <c r="AR231" s="167" t="e">
        <f t="shared" ca="1" si="730"/>
        <v>#REF!</v>
      </c>
      <c r="AS231" s="167" t="e">
        <f t="shared" ca="1" si="731"/>
        <v>#REF!</v>
      </c>
      <c r="AT231" s="167" t="e">
        <f t="shared" ca="1" si="732"/>
        <v>#REF!</v>
      </c>
      <c r="AU231" s="167" t="e">
        <f t="shared" ca="1" si="733"/>
        <v>#REF!</v>
      </c>
      <c r="AV231" s="167" t="e">
        <f t="shared" ca="1" si="734"/>
        <v>#REF!</v>
      </c>
      <c r="AW231" s="167" t="e">
        <f t="shared" ca="1" si="735"/>
        <v>#REF!</v>
      </c>
      <c r="AX231" s="167" t="e">
        <f t="shared" ca="1" si="736"/>
        <v>#REF!</v>
      </c>
      <c r="AY231" s="167" t="e">
        <f t="shared" ca="1" si="737"/>
        <v>#REF!</v>
      </c>
      <c r="AZ231" s="167" t="e">
        <f t="shared" ca="1" si="738"/>
        <v>#REF!</v>
      </c>
      <c r="BA231" s="167" t="e">
        <f t="shared" ca="1" si="739"/>
        <v>#REF!</v>
      </c>
      <c r="BB231" s="167" t="e">
        <f t="shared" ca="1" si="740"/>
        <v>#REF!</v>
      </c>
      <c r="BC231" s="167" t="e">
        <f t="shared" ca="1" si="741"/>
        <v>#REF!</v>
      </c>
      <c r="BD231" s="167" t="e">
        <f t="shared" ca="1" si="742"/>
        <v>#REF!</v>
      </c>
      <c r="BE231" s="167" t="e">
        <f t="shared" ca="1" si="743"/>
        <v>#REF!</v>
      </c>
      <c r="BF231" s="18"/>
      <c r="BG231" s="168">
        <f>INDEX('2_Needs'!$F:$F,MATCH($A231,'2_Needs'!$A:$A,0))</f>
        <v>3.1847281742064778E-3</v>
      </c>
      <c r="BH231" s="114"/>
      <c r="BI231" s="167">
        <f t="shared" ref="BI231:BX231" si="836">IF(BI$3="reset",$BG231*BI$6,BH231*(1+$C$4))</f>
        <v>0</v>
      </c>
      <c r="BJ231" s="167">
        <f t="shared" si="836"/>
        <v>0</v>
      </c>
      <c r="BK231" s="167">
        <f t="shared" si="836"/>
        <v>0</v>
      </c>
      <c r="BL231" s="167">
        <f t="shared" si="836"/>
        <v>0</v>
      </c>
      <c r="BM231" s="167">
        <f t="shared" si="836"/>
        <v>0</v>
      </c>
      <c r="BN231" s="167">
        <f t="shared" si="836"/>
        <v>0</v>
      </c>
      <c r="BO231" s="167">
        <f t="shared" si="836"/>
        <v>0</v>
      </c>
      <c r="BP231" s="167">
        <f t="shared" si="836"/>
        <v>0</v>
      </c>
      <c r="BQ231" s="167">
        <f t="shared" si="836"/>
        <v>0</v>
      </c>
      <c r="BR231" s="167">
        <f t="shared" si="836"/>
        <v>0</v>
      </c>
      <c r="BS231" s="167">
        <f t="shared" si="836"/>
        <v>0</v>
      </c>
      <c r="BT231" s="167">
        <f t="shared" si="836"/>
        <v>0</v>
      </c>
      <c r="BU231" s="167">
        <f t="shared" si="836"/>
        <v>0</v>
      </c>
      <c r="BV231" s="167">
        <f t="shared" si="836"/>
        <v>0</v>
      </c>
      <c r="BW231" s="167">
        <f t="shared" si="836"/>
        <v>0</v>
      </c>
      <c r="BX231" s="167">
        <f t="shared" si="836"/>
        <v>0</v>
      </c>
      <c r="BZ231" s="167" t="e">
        <f t="shared" ca="1" si="662"/>
        <v>#REF!</v>
      </c>
      <c r="CA231" s="167" t="e">
        <f t="shared" ca="1" si="663"/>
        <v>#REF!</v>
      </c>
      <c r="CB231" s="167" t="e">
        <f t="shared" ca="1" si="664"/>
        <v>#REF!</v>
      </c>
      <c r="CC231" s="167" t="e">
        <f t="shared" ca="1" si="665"/>
        <v>#REF!</v>
      </c>
      <c r="CD231" s="167" t="e">
        <f t="shared" ca="1" si="666"/>
        <v>#REF!</v>
      </c>
      <c r="CE231" s="167" t="e">
        <f t="shared" ca="1" si="667"/>
        <v>#REF!</v>
      </c>
      <c r="CF231" s="167" t="e">
        <f t="shared" ca="1" si="668"/>
        <v>#REF!</v>
      </c>
      <c r="CG231" s="167" t="e">
        <f t="shared" ca="1" si="669"/>
        <v>#REF!</v>
      </c>
      <c r="CH231" s="167" t="e">
        <f t="shared" ca="1" si="670"/>
        <v>#REF!</v>
      </c>
      <c r="CI231" s="167" t="e">
        <f t="shared" ca="1" si="671"/>
        <v>#REF!</v>
      </c>
      <c r="CJ231" s="167" t="e">
        <f t="shared" ca="1" si="672"/>
        <v>#REF!</v>
      </c>
      <c r="CK231" s="167" t="e">
        <f t="shared" ca="1" si="673"/>
        <v>#REF!</v>
      </c>
      <c r="CL231" s="167" t="e">
        <f t="shared" ca="1" si="674"/>
        <v>#REF!</v>
      </c>
      <c r="CM231" s="167" t="e">
        <f t="shared" ca="1" si="675"/>
        <v>#REF!</v>
      </c>
      <c r="CN231" s="167" t="e">
        <f t="shared" ca="1" si="676"/>
        <v>#REF!</v>
      </c>
      <c r="CO231" s="167" t="e">
        <f t="shared" ca="1" si="677"/>
        <v>#REF!</v>
      </c>
      <c r="CQ231" s="167" t="e">
        <f t="shared" ca="1" si="678"/>
        <v>#REF!</v>
      </c>
      <c r="CR231" s="167" t="e">
        <f t="shared" ca="1" si="679"/>
        <v>#REF!</v>
      </c>
      <c r="CS231" s="167" t="e">
        <f t="shared" ca="1" si="680"/>
        <v>#REF!</v>
      </c>
      <c r="CT231" s="167" t="e">
        <f t="shared" ca="1" si="681"/>
        <v>#REF!</v>
      </c>
      <c r="CU231" s="167" t="e">
        <f t="shared" ca="1" si="682"/>
        <v>#REF!</v>
      </c>
      <c r="CV231" s="167" t="e">
        <f t="shared" ca="1" si="683"/>
        <v>#REF!</v>
      </c>
      <c r="CW231" s="167" t="e">
        <f t="shared" ca="1" si="684"/>
        <v>#REF!</v>
      </c>
      <c r="CX231" s="167" t="e">
        <f t="shared" ca="1" si="685"/>
        <v>#REF!</v>
      </c>
      <c r="CY231" s="167" t="e">
        <f t="shared" ca="1" si="686"/>
        <v>#REF!</v>
      </c>
      <c r="CZ231" s="167" t="e">
        <f t="shared" ca="1" si="687"/>
        <v>#REF!</v>
      </c>
      <c r="DA231" s="167" t="e">
        <f t="shared" ca="1" si="688"/>
        <v>#REF!</v>
      </c>
      <c r="DB231" s="167" t="e">
        <f t="shared" ca="1" si="689"/>
        <v>#REF!</v>
      </c>
      <c r="DC231" s="167" t="e">
        <f t="shared" ca="1" si="690"/>
        <v>#REF!</v>
      </c>
      <c r="DD231" s="167" t="e">
        <f t="shared" ca="1" si="691"/>
        <v>#REF!</v>
      </c>
      <c r="DE231" s="167" t="e">
        <f t="shared" ca="1" si="692"/>
        <v>#REF!</v>
      </c>
      <c r="DF231" s="167" t="e">
        <f t="shared" ca="1" si="693"/>
        <v>#REF!</v>
      </c>
      <c r="DH231" s="167">
        <f t="shared" si="694"/>
        <v>0</v>
      </c>
      <c r="DI231" s="167">
        <f t="shared" si="695"/>
        <v>0</v>
      </c>
      <c r="DJ231" s="167">
        <f t="shared" si="696"/>
        <v>0</v>
      </c>
      <c r="DK231" s="167">
        <f t="shared" si="697"/>
        <v>0</v>
      </c>
      <c r="DL231" s="167">
        <f t="shared" si="698"/>
        <v>0</v>
      </c>
      <c r="DM231" s="167">
        <f t="shared" si="699"/>
        <v>0</v>
      </c>
      <c r="DN231" s="167">
        <f t="shared" si="700"/>
        <v>0</v>
      </c>
      <c r="DO231" s="167">
        <f t="shared" si="701"/>
        <v>0</v>
      </c>
      <c r="DP231" s="167">
        <f t="shared" si="702"/>
        <v>0</v>
      </c>
      <c r="DQ231" s="167">
        <f t="shared" si="703"/>
        <v>0</v>
      </c>
      <c r="DR231" s="167">
        <f t="shared" si="704"/>
        <v>0</v>
      </c>
      <c r="DS231" s="167">
        <f t="shared" si="705"/>
        <v>0</v>
      </c>
      <c r="DT231" s="167">
        <f t="shared" si="706"/>
        <v>0</v>
      </c>
      <c r="DU231" s="167">
        <f t="shared" si="707"/>
        <v>0</v>
      </c>
      <c r="DV231" s="167">
        <f t="shared" si="708"/>
        <v>0</v>
      </c>
      <c r="DW231" s="167">
        <f t="shared" si="709"/>
        <v>0</v>
      </c>
      <c r="DY231" s="167" t="e">
        <f t="shared" ca="1" si="745"/>
        <v>#REF!</v>
      </c>
      <c r="DZ231" s="167" t="e">
        <f t="shared" ca="1" si="746"/>
        <v>#REF!</v>
      </c>
      <c r="EA231" s="167" t="e">
        <f t="shared" ca="1" si="747"/>
        <v>#REF!</v>
      </c>
      <c r="EB231" s="167" t="e">
        <f t="shared" ca="1" si="748"/>
        <v>#REF!</v>
      </c>
      <c r="EC231" s="167" t="e">
        <f t="shared" ca="1" si="749"/>
        <v>#REF!</v>
      </c>
      <c r="ED231" s="167" t="e">
        <f t="shared" ca="1" si="750"/>
        <v>#REF!</v>
      </c>
      <c r="EE231" s="167" t="e">
        <f t="shared" ca="1" si="751"/>
        <v>#REF!</v>
      </c>
      <c r="EF231" s="167" t="e">
        <f t="shared" ca="1" si="752"/>
        <v>#REF!</v>
      </c>
      <c r="EG231" s="167" t="e">
        <f t="shared" ca="1" si="753"/>
        <v>#REF!</v>
      </c>
      <c r="EH231" s="167" t="e">
        <f t="shared" ca="1" si="754"/>
        <v>#REF!</v>
      </c>
      <c r="EI231" s="167" t="e">
        <f t="shared" ca="1" si="755"/>
        <v>#REF!</v>
      </c>
      <c r="EJ231" s="167" t="e">
        <f t="shared" ca="1" si="756"/>
        <v>#REF!</v>
      </c>
      <c r="EK231" s="167" t="e">
        <f t="shared" ca="1" si="757"/>
        <v>#REF!</v>
      </c>
      <c r="EL231" s="167" t="e">
        <f t="shared" ca="1" si="758"/>
        <v>#REF!</v>
      </c>
      <c r="EM231" s="167" t="e">
        <f t="shared" ca="1" si="759"/>
        <v>#REF!</v>
      </c>
      <c r="EN231" s="167" t="e">
        <f t="shared" ca="1" si="760"/>
        <v>#REF!</v>
      </c>
      <c r="EP231" s="167">
        <f t="shared" si="761"/>
        <v>0</v>
      </c>
      <c r="EQ231" s="167">
        <f t="shared" si="762"/>
        <v>0</v>
      </c>
      <c r="ER231" s="167">
        <f t="shared" si="763"/>
        <v>0</v>
      </c>
      <c r="ES231" s="167">
        <f t="shared" si="764"/>
        <v>0</v>
      </c>
      <c r="ET231" s="167">
        <f t="shared" si="765"/>
        <v>0</v>
      </c>
      <c r="EU231" s="167">
        <f t="shared" si="766"/>
        <v>0</v>
      </c>
      <c r="EV231" s="167">
        <f t="shared" si="767"/>
        <v>0</v>
      </c>
      <c r="EW231" s="167">
        <f t="shared" si="768"/>
        <v>0</v>
      </c>
      <c r="EX231" s="167">
        <f t="shared" si="769"/>
        <v>0</v>
      </c>
      <c r="EY231" s="167">
        <f t="shared" si="770"/>
        <v>0</v>
      </c>
      <c r="EZ231" s="167">
        <f t="shared" si="771"/>
        <v>0</v>
      </c>
      <c r="FA231" s="167">
        <f t="shared" si="772"/>
        <v>0</v>
      </c>
      <c r="FB231" s="167">
        <f t="shared" si="773"/>
        <v>0</v>
      </c>
      <c r="FC231" s="167">
        <f t="shared" si="774"/>
        <v>0</v>
      </c>
      <c r="FD231" s="167">
        <f t="shared" si="775"/>
        <v>0</v>
      </c>
      <c r="FE231" s="167">
        <f t="shared" si="776"/>
        <v>0</v>
      </c>
      <c r="FG231" s="167">
        <f t="shared" si="777"/>
        <v>0</v>
      </c>
      <c r="FH231" s="167">
        <f t="shared" si="778"/>
        <v>0</v>
      </c>
      <c r="FI231" s="167">
        <f t="shared" si="779"/>
        <v>0</v>
      </c>
      <c r="FJ231" s="167">
        <f t="shared" si="780"/>
        <v>0</v>
      </c>
      <c r="FK231" s="167">
        <f t="shared" si="781"/>
        <v>0</v>
      </c>
      <c r="FL231" s="167">
        <f t="shared" si="782"/>
        <v>0</v>
      </c>
      <c r="FM231" s="167">
        <f t="shared" si="783"/>
        <v>0</v>
      </c>
      <c r="FN231" s="167">
        <f t="shared" si="784"/>
        <v>0</v>
      </c>
      <c r="FO231" s="167">
        <f t="shared" si="785"/>
        <v>0</v>
      </c>
      <c r="FP231" s="167">
        <f t="shared" si="786"/>
        <v>0</v>
      </c>
      <c r="FQ231" s="167">
        <f t="shared" si="787"/>
        <v>0</v>
      </c>
      <c r="FR231" s="167">
        <f t="shared" si="788"/>
        <v>0</v>
      </c>
      <c r="FS231" s="167">
        <f t="shared" si="789"/>
        <v>0</v>
      </c>
      <c r="FT231" s="167">
        <f t="shared" si="790"/>
        <v>0</v>
      </c>
      <c r="FU231" s="167">
        <f t="shared" si="791"/>
        <v>0</v>
      </c>
      <c r="FV231" s="167">
        <f t="shared" si="792"/>
        <v>0</v>
      </c>
      <c r="FX231" s="167">
        <f t="shared" si="793"/>
        <v>0</v>
      </c>
      <c r="FY231" s="167">
        <f t="shared" si="794"/>
        <v>0</v>
      </c>
      <c r="FZ231" s="167">
        <f t="shared" si="795"/>
        <v>0</v>
      </c>
      <c r="GA231" s="167">
        <f t="shared" si="796"/>
        <v>0</v>
      </c>
      <c r="GB231" s="167">
        <f t="shared" si="797"/>
        <v>0</v>
      </c>
      <c r="GC231" s="167">
        <f t="shared" si="798"/>
        <v>0</v>
      </c>
      <c r="GD231" s="167">
        <f t="shared" si="799"/>
        <v>0</v>
      </c>
      <c r="GE231" s="167">
        <f t="shared" si="800"/>
        <v>0</v>
      </c>
      <c r="GF231" s="167">
        <f t="shared" si="801"/>
        <v>0</v>
      </c>
      <c r="GG231" s="167">
        <f t="shared" si="802"/>
        <v>0</v>
      </c>
      <c r="GH231" s="167">
        <f t="shared" si="803"/>
        <v>0</v>
      </c>
      <c r="GI231" s="167">
        <f t="shared" si="804"/>
        <v>0</v>
      </c>
      <c r="GJ231" s="167">
        <f t="shared" si="805"/>
        <v>0</v>
      </c>
      <c r="GK231" s="167">
        <f t="shared" si="806"/>
        <v>0</v>
      </c>
      <c r="GL231" s="167">
        <f t="shared" si="807"/>
        <v>0</v>
      </c>
      <c r="GM231" s="167">
        <f t="shared" si="808"/>
        <v>0</v>
      </c>
      <c r="GO231" s="167" t="e">
        <f t="shared" ca="1" si="643"/>
        <v>#REF!</v>
      </c>
      <c r="GP231" s="167" t="e">
        <f t="shared" ca="1" si="835"/>
        <v>#REF!</v>
      </c>
      <c r="GQ231" s="167" t="e">
        <f t="shared" ca="1" si="835"/>
        <v>#REF!</v>
      </c>
      <c r="GR231" s="167" t="e">
        <f t="shared" ca="1" si="835"/>
        <v>#REF!</v>
      </c>
      <c r="GS231" s="167" t="e">
        <f t="shared" ca="1" si="835"/>
        <v>#REF!</v>
      </c>
      <c r="GT231" s="167" t="e">
        <f t="shared" ca="1" si="835"/>
        <v>#REF!</v>
      </c>
      <c r="GU231" s="167" t="e">
        <f t="shared" ca="1" si="835"/>
        <v>#REF!</v>
      </c>
      <c r="GV231" s="167" t="e">
        <f t="shared" ca="1" si="835"/>
        <v>#REF!</v>
      </c>
      <c r="GW231" s="167" t="e">
        <f t="shared" ca="1" si="835"/>
        <v>#REF!</v>
      </c>
      <c r="GX231" s="167" t="e">
        <f t="shared" ca="1" si="835"/>
        <v>#REF!</v>
      </c>
      <c r="GY231" s="167" t="e">
        <f t="shared" ca="1" si="835"/>
        <v>#REF!</v>
      </c>
      <c r="GZ231" s="167" t="e">
        <f t="shared" ca="1" si="835"/>
        <v>#REF!</v>
      </c>
      <c r="HA231" s="167" t="e">
        <f t="shared" ca="1" si="835"/>
        <v>#REF!</v>
      </c>
      <c r="HB231" s="167" t="e">
        <f t="shared" ca="1" si="835"/>
        <v>#REF!</v>
      </c>
      <c r="HC231" s="167" t="e">
        <f t="shared" ca="1" si="835"/>
        <v>#REF!</v>
      </c>
      <c r="HD231" s="167" t="e">
        <f t="shared" ca="1" si="835"/>
        <v>#REF!</v>
      </c>
      <c r="HF231" s="167" t="e">
        <f t="shared" ca="1" si="710"/>
        <v>#REF!</v>
      </c>
      <c r="HG231" s="167" t="e">
        <f t="shared" ca="1" si="711"/>
        <v>#REF!</v>
      </c>
      <c r="HH231" s="167" t="e">
        <f t="shared" ca="1" si="712"/>
        <v>#REF!</v>
      </c>
      <c r="HI231" s="167" t="e">
        <f t="shared" ca="1" si="713"/>
        <v>#REF!</v>
      </c>
      <c r="HJ231" s="167" t="e">
        <f t="shared" ca="1" si="714"/>
        <v>#REF!</v>
      </c>
      <c r="HK231" s="167" t="e">
        <f t="shared" ca="1" si="715"/>
        <v>#REF!</v>
      </c>
      <c r="HL231" s="167" t="e">
        <f t="shared" ca="1" si="716"/>
        <v>#REF!</v>
      </c>
      <c r="HM231" s="167" t="e">
        <f t="shared" ca="1" si="717"/>
        <v>#REF!</v>
      </c>
      <c r="HN231" s="167" t="e">
        <f t="shared" ca="1" si="718"/>
        <v>#REF!</v>
      </c>
      <c r="HO231" s="167" t="e">
        <f t="shared" ca="1" si="719"/>
        <v>#REF!</v>
      </c>
      <c r="HP231" s="167" t="e">
        <f t="shared" ca="1" si="720"/>
        <v>#REF!</v>
      </c>
      <c r="HQ231" s="167" t="e">
        <f t="shared" ca="1" si="721"/>
        <v>#REF!</v>
      </c>
      <c r="HR231" s="167" t="e">
        <f t="shared" ca="1" si="722"/>
        <v>#REF!</v>
      </c>
      <c r="HS231" s="167" t="e">
        <f t="shared" ca="1" si="723"/>
        <v>#REF!</v>
      </c>
      <c r="HT231" s="167" t="e">
        <f t="shared" ca="1" si="724"/>
        <v>#REF!</v>
      </c>
      <c r="HU231" s="167" t="e">
        <f t="shared" ca="1" si="725"/>
        <v>#REF!</v>
      </c>
      <c r="HW231" s="167" t="e">
        <f t="shared" ca="1" si="726"/>
        <v>#REF!</v>
      </c>
      <c r="HX231" s="167">
        <f t="shared" si="727"/>
        <v>0</v>
      </c>
      <c r="HY231" s="167" t="e">
        <f t="shared" ca="1" si="809"/>
        <v>#REF!</v>
      </c>
      <c r="HZ231" s="219" t="e">
        <f t="shared" ca="1" si="810"/>
        <v>#REF!</v>
      </c>
    </row>
    <row r="232" spans="1:234" s="48" customFormat="1">
      <c r="A232" s="3" t="s">
        <v>454</v>
      </c>
      <c r="B232" s="202" t="str">
        <f>INDEX('Ref1'!$E:$E,MATCH(A232,'Ref1'!$A:$A,0))</f>
        <v>North Hertfordshire</v>
      </c>
      <c r="C232" s="42" t="str">
        <f>INDEX(Data1!B:B,MATCH(A232,Data1!A:A,0))</f>
        <v>SD</v>
      </c>
      <c r="D232" s="253" t="str">
        <f>INDEX(Data1!C:C,MATCH(A232,Data1!A:A,0))</f>
        <v>E</v>
      </c>
      <c r="E232" s="200" t="str">
        <f>IF($C$6="No","No",IF(COUNTIF(Inputs!$K$359:$K$398,$A232)&gt;0,"Yes","No"))</f>
        <v>No</v>
      </c>
      <c r="F232" s="404"/>
      <c r="G232" s="62">
        <f>INDEX('4_RatesSplit'!K:K,MATCH($A232,'4_RatesSplit'!$A:$A,0))</f>
        <v>0</v>
      </c>
      <c r="H232" s="171">
        <f>INDEX('4_RatesSplit'!L:L,MATCH($A232,'4_RatesSplit'!$A:$A,0))</f>
        <v>0</v>
      </c>
      <c r="I232" s="167">
        <f>INDEX('4_RatesSplit'!M:M,MATCH($A232,'4_RatesSplit'!$A:$A,0))</f>
        <v>0</v>
      </c>
      <c r="J232" s="167">
        <f>INDEX('4_RatesSplit'!N:N,MATCH($A232,'4_RatesSplit'!$A:$A,0))</f>
        <v>0</v>
      </c>
      <c r="K232" s="167">
        <f>INDEX('4_RatesSplit'!O:O,MATCH($A232,'4_RatesSplit'!$A:$A,0))</f>
        <v>0</v>
      </c>
      <c r="L232" s="167">
        <f>INDEX('4_RatesSplit'!P:P,MATCH($A232,'4_RatesSplit'!$A:$A,0))</f>
        <v>0</v>
      </c>
      <c r="M232" s="167">
        <f>INDEX('4_RatesSplit'!Q:Q,MATCH($A232,'4_RatesSplit'!$A:$A,0))</f>
        <v>0</v>
      </c>
      <c r="N232" s="167">
        <f>INDEX('4_RatesSplit'!R:R,MATCH($A232,'4_RatesSplit'!$A:$A,0))</f>
        <v>0</v>
      </c>
      <c r="O232" s="167">
        <f>INDEX('4_RatesSplit'!S:S,MATCH($A232,'4_RatesSplit'!$A:$A,0))</f>
        <v>0</v>
      </c>
      <c r="P232" s="167">
        <f>INDEX('4_RatesSplit'!T:T,MATCH($A232,'4_RatesSplit'!$A:$A,0))</f>
        <v>0</v>
      </c>
      <c r="Q232" s="167">
        <f>INDEX('4_RatesSplit'!U:U,MATCH($A232,'4_RatesSplit'!$A:$A,0))</f>
        <v>0</v>
      </c>
      <c r="R232" s="167">
        <f>INDEX('4_RatesSplit'!V:V,MATCH($A232,'4_RatesSplit'!$A:$A,0))</f>
        <v>0</v>
      </c>
      <c r="S232" s="167">
        <f>INDEX('4_RatesSplit'!W:W,MATCH($A232,'4_RatesSplit'!$A:$A,0))</f>
        <v>0</v>
      </c>
      <c r="T232" s="167">
        <f>INDEX('4_RatesSplit'!X:X,MATCH($A232,'4_RatesSplit'!$A:$A,0))</f>
        <v>0</v>
      </c>
      <c r="U232" s="167">
        <f>INDEX('4_RatesSplit'!Y:Y,MATCH($A232,'4_RatesSplit'!$A:$A,0))</f>
        <v>0</v>
      </c>
      <c r="V232" s="167">
        <f>INDEX('4_RatesSplit'!Z:Z,MATCH($A232,'4_RatesSplit'!$A:$A,0))</f>
        <v>0</v>
      </c>
      <c r="W232" s="167">
        <f>INDEX('4_RatesSplit'!AA:AA,MATCH($A232,'4_RatesSplit'!$A:$A,0))</f>
        <v>0</v>
      </c>
      <c r="X232" s="18"/>
      <c r="Y232" s="168" t="e">
        <f ca="1">INDEX('4_RatesSplit'!AT:AT,MATCH($A232,'4_RatesSplit'!$A:$A,0))</f>
        <v>#REF!</v>
      </c>
      <c r="Z232" s="168" t="e">
        <f ca="1">INDEX('4_RatesSplit'!AU:AU,MATCH($A232,'4_RatesSplit'!$A:$A,0))</f>
        <v>#REF!</v>
      </c>
      <c r="AA232" s="168" t="e">
        <f ca="1">INDEX('4_RatesSplit'!AV:AV,MATCH($A232,'4_RatesSplit'!$A:$A,0))</f>
        <v>#REF!</v>
      </c>
      <c r="AB232" s="168" t="e">
        <f ca="1">INDEX('4_RatesSplit'!AW:AW,MATCH($A232,'4_RatesSplit'!$A:$A,0))</f>
        <v>#REF!</v>
      </c>
      <c r="AC232" s="168" t="e">
        <f ca="1">INDEX('4_RatesSplit'!AX:AX,MATCH($A232,'4_RatesSplit'!$A:$A,0))</f>
        <v>#REF!</v>
      </c>
      <c r="AD232" s="168" t="e">
        <f ca="1">INDEX('4_RatesSplit'!AY:AY,MATCH($A232,'4_RatesSplit'!$A:$A,0))</f>
        <v>#REF!</v>
      </c>
      <c r="AE232" s="168" t="e">
        <f ca="1">INDEX('4_RatesSplit'!AZ:AZ,MATCH($A232,'4_RatesSplit'!$A:$A,0))</f>
        <v>#REF!</v>
      </c>
      <c r="AF232" s="168" t="e">
        <f ca="1">INDEX('4_RatesSplit'!BA:BA,MATCH($A232,'4_RatesSplit'!$A:$A,0))</f>
        <v>#REF!</v>
      </c>
      <c r="AG232" s="168" t="e">
        <f ca="1">INDEX('4_RatesSplit'!BB:BB,MATCH($A232,'4_RatesSplit'!$A:$A,0))</f>
        <v>#REF!</v>
      </c>
      <c r="AH232" s="168" t="e">
        <f ca="1">INDEX('4_RatesSplit'!BC:BC,MATCH($A232,'4_RatesSplit'!$A:$A,0))</f>
        <v>#REF!</v>
      </c>
      <c r="AI232" s="168" t="e">
        <f ca="1">INDEX('4_RatesSplit'!BD:BD,MATCH($A232,'4_RatesSplit'!$A:$A,0))</f>
        <v>#REF!</v>
      </c>
      <c r="AJ232" s="168" t="e">
        <f ca="1">INDEX('4_RatesSplit'!BE:BE,MATCH($A232,'4_RatesSplit'!$A:$A,0))</f>
        <v>#REF!</v>
      </c>
      <c r="AK232" s="168" t="e">
        <f ca="1">INDEX('4_RatesSplit'!BF:BF,MATCH($A232,'4_RatesSplit'!$A:$A,0))</f>
        <v>#REF!</v>
      </c>
      <c r="AL232" s="168" t="e">
        <f ca="1">INDEX('4_RatesSplit'!BG:BG,MATCH($A232,'4_RatesSplit'!$A:$A,0))</f>
        <v>#REF!</v>
      </c>
      <c r="AM232" s="168" t="e">
        <f ca="1">INDEX('4_RatesSplit'!BH:BH,MATCH($A232,'4_RatesSplit'!$A:$A,0))</f>
        <v>#REF!</v>
      </c>
      <c r="AN232" s="198" t="e">
        <f ca="1">INDEX('4_RatesSplit'!BI:BI,MATCH($A232,'4_RatesSplit'!$A:$A,0))</f>
        <v>#REF!</v>
      </c>
      <c r="AO232" s="114"/>
      <c r="AP232" s="167" t="e">
        <f t="shared" ca="1" si="728"/>
        <v>#REF!</v>
      </c>
      <c r="AQ232" s="167" t="e">
        <f t="shared" ca="1" si="729"/>
        <v>#REF!</v>
      </c>
      <c r="AR232" s="167" t="e">
        <f t="shared" ca="1" si="730"/>
        <v>#REF!</v>
      </c>
      <c r="AS232" s="167" t="e">
        <f t="shared" ca="1" si="731"/>
        <v>#REF!</v>
      </c>
      <c r="AT232" s="167" t="e">
        <f t="shared" ca="1" si="732"/>
        <v>#REF!</v>
      </c>
      <c r="AU232" s="167" t="e">
        <f t="shared" ca="1" si="733"/>
        <v>#REF!</v>
      </c>
      <c r="AV232" s="167" t="e">
        <f t="shared" ca="1" si="734"/>
        <v>#REF!</v>
      </c>
      <c r="AW232" s="167" t="e">
        <f t="shared" ca="1" si="735"/>
        <v>#REF!</v>
      </c>
      <c r="AX232" s="167" t="e">
        <f t="shared" ca="1" si="736"/>
        <v>#REF!</v>
      </c>
      <c r="AY232" s="167" t="e">
        <f t="shared" ca="1" si="737"/>
        <v>#REF!</v>
      </c>
      <c r="AZ232" s="167" t="e">
        <f t="shared" ca="1" si="738"/>
        <v>#REF!</v>
      </c>
      <c r="BA232" s="167" t="e">
        <f t="shared" ca="1" si="739"/>
        <v>#REF!</v>
      </c>
      <c r="BB232" s="167" t="e">
        <f t="shared" ca="1" si="740"/>
        <v>#REF!</v>
      </c>
      <c r="BC232" s="167" t="e">
        <f t="shared" ca="1" si="741"/>
        <v>#REF!</v>
      </c>
      <c r="BD232" s="167" t="e">
        <f t="shared" ca="1" si="742"/>
        <v>#REF!</v>
      </c>
      <c r="BE232" s="167" t="e">
        <f t="shared" ca="1" si="743"/>
        <v>#REF!</v>
      </c>
      <c r="BF232" s="18"/>
      <c r="BG232" s="168">
        <f>INDEX('2_Needs'!$F:$F,MATCH($A232,'2_Needs'!$A:$A,0))</f>
        <v>2.1850108399085395E-4</v>
      </c>
      <c r="BH232" s="114"/>
      <c r="BI232" s="167">
        <f t="shared" ref="BI232:BX232" si="837">IF(BI$3="reset",$BG232*BI$6,BH232*(1+$C$4))</f>
        <v>0</v>
      </c>
      <c r="BJ232" s="167">
        <f t="shared" si="837"/>
        <v>0</v>
      </c>
      <c r="BK232" s="167">
        <f t="shared" si="837"/>
        <v>0</v>
      </c>
      <c r="BL232" s="167">
        <f t="shared" si="837"/>
        <v>0</v>
      </c>
      <c r="BM232" s="167">
        <f t="shared" si="837"/>
        <v>0</v>
      </c>
      <c r="BN232" s="167">
        <f t="shared" si="837"/>
        <v>0</v>
      </c>
      <c r="BO232" s="167">
        <f t="shared" si="837"/>
        <v>0</v>
      </c>
      <c r="BP232" s="167">
        <f t="shared" si="837"/>
        <v>0</v>
      </c>
      <c r="BQ232" s="167">
        <f t="shared" si="837"/>
        <v>0</v>
      </c>
      <c r="BR232" s="167">
        <f t="shared" si="837"/>
        <v>0</v>
      </c>
      <c r="BS232" s="167">
        <f t="shared" si="837"/>
        <v>0</v>
      </c>
      <c r="BT232" s="167">
        <f t="shared" si="837"/>
        <v>0</v>
      </c>
      <c r="BU232" s="167">
        <f t="shared" si="837"/>
        <v>0</v>
      </c>
      <c r="BV232" s="167">
        <f t="shared" si="837"/>
        <v>0</v>
      </c>
      <c r="BW232" s="167">
        <f t="shared" si="837"/>
        <v>0</v>
      </c>
      <c r="BX232" s="167">
        <f t="shared" si="837"/>
        <v>0</v>
      </c>
      <c r="BZ232" s="167" t="e">
        <f t="shared" ca="1" si="662"/>
        <v>#REF!</v>
      </c>
      <c r="CA232" s="167" t="e">
        <f t="shared" ca="1" si="663"/>
        <v>#REF!</v>
      </c>
      <c r="CB232" s="167" t="e">
        <f t="shared" ca="1" si="664"/>
        <v>#REF!</v>
      </c>
      <c r="CC232" s="167" t="e">
        <f t="shared" ca="1" si="665"/>
        <v>#REF!</v>
      </c>
      <c r="CD232" s="167" t="e">
        <f t="shared" ca="1" si="666"/>
        <v>#REF!</v>
      </c>
      <c r="CE232" s="167" t="e">
        <f t="shared" ca="1" si="667"/>
        <v>#REF!</v>
      </c>
      <c r="CF232" s="167" t="e">
        <f t="shared" ca="1" si="668"/>
        <v>#REF!</v>
      </c>
      <c r="CG232" s="167" t="e">
        <f t="shared" ca="1" si="669"/>
        <v>#REF!</v>
      </c>
      <c r="CH232" s="167" t="e">
        <f t="shared" ca="1" si="670"/>
        <v>#REF!</v>
      </c>
      <c r="CI232" s="167" t="e">
        <f t="shared" ca="1" si="671"/>
        <v>#REF!</v>
      </c>
      <c r="CJ232" s="167" t="e">
        <f t="shared" ca="1" si="672"/>
        <v>#REF!</v>
      </c>
      <c r="CK232" s="167" t="e">
        <f t="shared" ca="1" si="673"/>
        <v>#REF!</v>
      </c>
      <c r="CL232" s="167" t="e">
        <f t="shared" ca="1" si="674"/>
        <v>#REF!</v>
      </c>
      <c r="CM232" s="167" t="e">
        <f t="shared" ca="1" si="675"/>
        <v>#REF!</v>
      </c>
      <c r="CN232" s="167" t="e">
        <f t="shared" ca="1" si="676"/>
        <v>#REF!</v>
      </c>
      <c r="CO232" s="167" t="e">
        <f t="shared" ca="1" si="677"/>
        <v>#REF!</v>
      </c>
      <c r="CQ232" s="167" t="e">
        <f t="shared" ca="1" si="678"/>
        <v>#REF!</v>
      </c>
      <c r="CR232" s="167" t="e">
        <f t="shared" ca="1" si="679"/>
        <v>#REF!</v>
      </c>
      <c r="CS232" s="167" t="e">
        <f t="shared" ca="1" si="680"/>
        <v>#REF!</v>
      </c>
      <c r="CT232" s="167" t="e">
        <f t="shared" ca="1" si="681"/>
        <v>#REF!</v>
      </c>
      <c r="CU232" s="167" t="e">
        <f t="shared" ca="1" si="682"/>
        <v>#REF!</v>
      </c>
      <c r="CV232" s="167" t="e">
        <f t="shared" ca="1" si="683"/>
        <v>#REF!</v>
      </c>
      <c r="CW232" s="167" t="e">
        <f t="shared" ca="1" si="684"/>
        <v>#REF!</v>
      </c>
      <c r="CX232" s="167" t="e">
        <f t="shared" ca="1" si="685"/>
        <v>#REF!</v>
      </c>
      <c r="CY232" s="167" t="e">
        <f t="shared" ca="1" si="686"/>
        <v>#REF!</v>
      </c>
      <c r="CZ232" s="167" t="e">
        <f t="shared" ca="1" si="687"/>
        <v>#REF!</v>
      </c>
      <c r="DA232" s="167" t="e">
        <f t="shared" ca="1" si="688"/>
        <v>#REF!</v>
      </c>
      <c r="DB232" s="167" t="e">
        <f t="shared" ca="1" si="689"/>
        <v>#REF!</v>
      </c>
      <c r="DC232" s="167" t="e">
        <f t="shared" ca="1" si="690"/>
        <v>#REF!</v>
      </c>
      <c r="DD232" s="167" t="e">
        <f t="shared" ca="1" si="691"/>
        <v>#REF!</v>
      </c>
      <c r="DE232" s="167" t="e">
        <f t="shared" ca="1" si="692"/>
        <v>#REF!</v>
      </c>
      <c r="DF232" s="167" t="e">
        <f t="shared" ca="1" si="693"/>
        <v>#REF!</v>
      </c>
      <c r="DH232" s="167">
        <f t="shared" si="694"/>
        <v>0</v>
      </c>
      <c r="DI232" s="167">
        <f t="shared" si="695"/>
        <v>0</v>
      </c>
      <c r="DJ232" s="167">
        <f t="shared" si="696"/>
        <v>0</v>
      </c>
      <c r="DK232" s="167">
        <f t="shared" si="697"/>
        <v>0</v>
      </c>
      <c r="DL232" s="167">
        <f t="shared" si="698"/>
        <v>0</v>
      </c>
      <c r="DM232" s="167">
        <f t="shared" si="699"/>
        <v>0</v>
      </c>
      <c r="DN232" s="167">
        <f t="shared" si="700"/>
        <v>0</v>
      </c>
      <c r="DO232" s="167">
        <f t="shared" si="701"/>
        <v>0</v>
      </c>
      <c r="DP232" s="167">
        <f t="shared" si="702"/>
        <v>0</v>
      </c>
      <c r="DQ232" s="167">
        <f t="shared" si="703"/>
        <v>0</v>
      </c>
      <c r="DR232" s="167">
        <f t="shared" si="704"/>
        <v>0</v>
      </c>
      <c r="DS232" s="167">
        <f t="shared" si="705"/>
        <v>0</v>
      </c>
      <c r="DT232" s="167">
        <f t="shared" si="706"/>
        <v>0</v>
      </c>
      <c r="DU232" s="167">
        <f t="shared" si="707"/>
        <v>0</v>
      </c>
      <c r="DV232" s="167">
        <f t="shared" si="708"/>
        <v>0</v>
      </c>
      <c r="DW232" s="167">
        <f t="shared" si="709"/>
        <v>0</v>
      </c>
      <c r="DY232" s="167" t="e">
        <f t="shared" ca="1" si="745"/>
        <v>#REF!</v>
      </c>
      <c r="DZ232" s="167" t="e">
        <f t="shared" ca="1" si="746"/>
        <v>#REF!</v>
      </c>
      <c r="EA232" s="167" t="e">
        <f t="shared" ca="1" si="747"/>
        <v>#REF!</v>
      </c>
      <c r="EB232" s="167" t="e">
        <f t="shared" ca="1" si="748"/>
        <v>#REF!</v>
      </c>
      <c r="EC232" s="167" t="e">
        <f t="shared" ca="1" si="749"/>
        <v>#REF!</v>
      </c>
      <c r="ED232" s="167" t="e">
        <f t="shared" ca="1" si="750"/>
        <v>#REF!</v>
      </c>
      <c r="EE232" s="167" t="e">
        <f t="shared" ca="1" si="751"/>
        <v>#REF!</v>
      </c>
      <c r="EF232" s="167" t="e">
        <f t="shared" ca="1" si="752"/>
        <v>#REF!</v>
      </c>
      <c r="EG232" s="167" t="e">
        <f t="shared" ca="1" si="753"/>
        <v>#REF!</v>
      </c>
      <c r="EH232" s="167" t="e">
        <f t="shared" ca="1" si="754"/>
        <v>#REF!</v>
      </c>
      <c r="EI232" s="167" t="e">
        <f t="shared" ca="1" si="755"/>
        <v>#REF!</v>
      </c>
      <c r="EJ232" s="167" t="e">
        <f t="shared" ca="1" si="756"/>
        <v>#REF!</v>
      </c>
      <c r="EK232" s="167" t="e">
        <f t="shared" ca="1" si="757"/>
        <v>#REF!</v>
      </c>
      <c r="EL232" s="167" t="e">
        <f t="shared" ca="1" si="758"/>
        <v>#REF!</v>
      </c>
      <c r="EM232" s="167" t="e">
        <f t="shared" ca="1" si="759"/>
        <v>#REF!</v>
      </c>
      <c r="EN232" s="167" t="e">
        <f t="shared" ca="1" si="760"/>
        <v>#REF!</v>
      </c>
      <c r="EP232" s="167">
        <f t="shared" si="761"/>
        <v>0</v>
      </c>
      <c r="EQ232" s="167">
        <f t="shared" si="762"/>
        <v>0</v>
      </c>
      <c r="ER232" s="167">
        <f t="shared" si="763"/>
        <v>0</v>
      </c>
      <c r="ES232" s="167">
        <f t="shared" si="764"/>
        <v>0</v>
      </c>
      <c r="ET232" s="167">
        <f t="shared" si="765"/>
        <v>0</v>
      </c>
      <c r="EU232" s="167">
        <f t="shared" si="766"/>
        <v>0</v>
      </c>
      <c r="EV232" s="167">
        <f t="shared" si="767"/>
        <v>0</v>
      </c>
      <c r="EW232" s="167">
        <f t="shared" si="768"/>
        <v>0</v>
      </c>
      <c r="EX232" s="167">
        <f t="shared" si="769"/>
        <v>0</v>
      </c>
      <c r="EY232" s="167">
        <f t="shared" si="770"/>
        <v>0</v>
      </c>
      <c r="EZ232" s="167">
        <f t="shared" si="771"/>
        <v>0</v>
      </c>
      <c r="FA232" s="167">
        <f t="shared" si="772"/>
        <v>0</v>
      </c>
      <c r="FB232" s="167">
        <f t="shared" si="773"/>
        <v>0</v>
      </c>
      <c r="FC232" s="167">
        <f t="shared" si="774"/>
        <v>0</v>
      </c>
      <c r="FD232" s="167">
        <f t="shared" si="775"/>
        <v>0</v>
      </c>
      <c r="FE232" s="167">
        <f t="shared" si="776"/>
        <v>0</v>
      </c>
      <c r="FG232" s="167">
        <f t="shared" si="777"/>
        <v>0</v>
      </c>
      <c r="FH232" s="167">
        <f t="shared" si="778"/>
        <v>0</v>
      </c>
      <c r="FI232" s="167">
        <f t="shared" si="779"/>
        <v>0</v>
      </c>
      <c r="FJ232" s="167">
        <f t="shared" si="780"/>
        <v>0</v>
      </c>
      <c r="FK232" s="167">
        <f t="shared" si="781"/>
        <v>0</v>
      </c>
      <c r="FL232" s="167">
        <f t="shared" si="782"/>
        <v>0</v>
      </c>
      <c r="FM232" s="167">
        <f t="shared" si="783"/>
        <v>0</v>
      </c>
      <c r="FN232" s="167">
        <f t="shared" si="784"/>
        <v>0</v>
      </c>
      <c r="FO232" s="167">
        <f t="shared" si="785"/>
        <v>0</v>
      </c>
      <c r="FP232" s="167">
        <f t="shared" si="786"/>
        <v>0</v>
      </c>
      <c r="FQ232" s="167">
        <f t="shared" si="787"/>
        <v>0</v>
      </c>
      <c r="FR232" s="167">
        <f t="shared" si="788"/>
        <v>0</v>
      </c>
      <c r="FS232" s="167">
        <f t="shared" si="789"/>
        <v>0</v>
      </c>
      <c r="FT232" s="167">
        <f t="shared" si="790"/>
        <v>0</v>
      </c>
      <c r="FU232" s="167">
        <f t="shared" si="791"/>
        <v>0</v>
      </c>
      <c r="FV232" s="167">
        <f t="shared" si="792"/>
        <v>0</v>
      </c>
      <c r="FX232" s="167">
        <f t="shared" si="793"/>
        <v>0</v>
      </c>
      <c r="FY232" s="167">
        <f t="shared" si="794"/>
        <v>0</v>
      </c>
      <c r="FZ232" s="167">
        <f t="shared" si="795"/>
        <v>0</v>
      </c>
      <c r="GA232" s="167">
        <f t="shared" si="796"/>
        <v>0</v>
      </c>
      <c r="GB232" s="167">
        <f t="shared" si="797"/>
        <v>0</v>
      </c>
      <c r="GC232" s="167">
        <f t="shared" si="798"/>
        <v>0</v>
      </c>
      <c r="GD232" s="167">
        <f t="shared" si="799"/>
        <v>0</v>
      </c>
      <c r="GE232" s="167">
        <f t="shared" si="800"/>
        <v>0</v>
      </c>
      <c r="GF232" s="167">
        <f t="shared" si="801"/>
        <v>0</v>
      </c>
      <c r="GG232" s="167">
        <f t="shared" si="802"/>
        <v>0</v>
      </c>
      <c r="GH232" s="167">
        <f t="shared" si="803"/>
        <v>0</v>
      </c>
      <c r="GI232" s="167">
        <f t="shared" si="804"/>
        <v>0</v>
      </c>
      <c r="GJ232" s="167">
        <f t="shared" si="805"/>
        <v>0</v>
      </c>
      <c r="GK232" s="167">
        <f t="shared" si="806"/>
        <v>0</v>
      </c>
      <c r="GL232" s="167">
        <f t="shared" si="807"/>
        <v>0</v>
      </c>
      <c r="GM232" s="167">
        <f t="shared" si="808"/>
        <v>0</v>
      </c>
      <c r="GO232" s="167" t="e">
        <f t="shared" ca="1" si="643"/>
        <v>#REF!</v>
      </c>
      <c r="GP232" s="167" t="e">
        <f t="shared" ca="1" si="835"/>
        <v>#REF!</v>
      </c>
      <c r="GQ232" s="167" t="e">
        <f t="shared" ca="1" si="835"/>
        <v>#REF!</v>
      </c>
      <c r="GR232" s="167" t="e">
        <f t="shared" ca="1" si="835"/>
        <v>#REF!</v>
      </c>
      <c r="GS232" s="167" t="e">
        <f t="shared" ca="1" si="835"/>
        <v>#REF!</v>
      </c>
      <c r="GT232" s="167" t="e">
        <f t="shared" ca="1" si="835"/>
        <v>#REF!</v>
      </c>
      <c r="GU232" s="167" t="e">
        <f t="shared" ca="1" si="835"/>
        <v>#REF!</v>
      </c>
      <c r="GV232" s="167" t="e">
        <f t="shared" ca="1" si="835"/>
        <v>#REF!</v>
      </c>
      <c r="GW232" s="167" t="e">
        <f t="shared" ca="1" si="835"/>
        <v>#REF!</v>
      </c>
      <c r="GX232" s="167" t="e">
        <f t="shared" ca="1" si="835"/>
        <v>#REF!</v>
      </c>
      <c r="GY232" s="167" t="e">
        <f t="shared" ca="1" si="835"/>
        <v>#REF!</v>
      </c>
      <c r="GZ232" s="167" t="e">
        <f t="shared" ca="1" si="835"/>
        <v>#REF!</v>
      </c>
      <c r="HA232" s="167" t="e">
        <f t="shared" ca="1" si="835"/>
        <v>#REF!</v>
      </c>
      <c r="HB232" s="167" t="e">
        <f t="shared" ca="1" si="835"/>
        <v>#REF!</v>
      </c>
      <c r="HC232" s="167" t="e">
        <f t="shared" ca="1" si="835"/>
        <v>#REF!</v>
      </c>
      <c r="HD232" s="167" t="e">
        <f t="shared" ca="1" si="835"/>
        <v>#REF!</v>
      </c>
      <c r="HF232" s="167" t="e">
        <f t="shared" ca="1" si="710"/>
        <v>#REF!</v>
      </c>
      <c r="HG232" s="167" t="e">
        <f t="shared" ca="1" si="711"/>
        <v>#REF!</v>
      </c>
      <c r="HH232" s="167" t="e">
        <f t="shared" ca="1" si="712"/>
        <v>#REF!</v>
      </c>
      <c r="HI232" s="167" t="e">
        <f t="shared" ca="1" si="713"/>
        <v>#REF!</v>
      </c>
      <c r="HJ232" s="167" t="e">
        <f t="shared" ca="1" si="714"/>
        <v>#REF!</v>
      </c>
      <c r="HK232" s="167" t="e">
        <f t="shared" ca="1" si="715"/>
        <v>#REF!</v>
      </c>
      <c r="HL232" s="167" t="e">
        <f t="shared" ca="1" si="716"/>
        <v>#REF!</v>
      </c>
      <c r="HM232" s="167" t="e">
        <f t="shared" ca="1" si="717"/>
        <v>#REF!</v>
      </c>
      <c r="HN232" s="167" t="e">
        <f t="shared" ca="1" si="718"/>
        <v>#REF!</v>
      </c>
      <c r="HO232" s="167" t="e">
        <f t="shared" ca="1" si="719"/>
        <v>#REF!</v>
      </c>
      <c r="HP232" s="167" t="e">
        <f t="shared" ca="1" si="720"/>
        <v>#REF!</v>
      </c>
      <c r="HQ232" s="167" t="e">
        <f t="shared" ca="1" si="721"/>
        <v>#REF!</v>
      </c>
      <c r="HR232" s="167" t="e">
        <f t="shared" ca="1" si="722"/>
        <v>#REF!</v>
      </c>
      <c r="HS232" s="167" t="e">
        <f t="shared" ca="1" si="723"/>
        <v>#REF!</v>
      </c>
      <c r="HT232" s="167" t="e">
        <f t="shared" ca="1" si="724"/>
        <v>#REF!</v>
      </c>
      <c r="HU232" s="167" t="e">
        <f t="shared" ca="1" si="725"/>
        <v>#REF!</v>
      </c>
      <c r="HW232" s="167" t="e">
        <f t="shared" ca="1" si="726"/>
        <v>#REF!</v>
      </c>
      <c r="HX232" s="167">
        <f t="shared" si="727"/>
        <v>0</v>
      </c>
      <c r="HY232" s="167" t="e">
        <f t="shared" ca="1" si="809"/>
        <v>#REF!</v>
      </c>
      <c r="HZ232" s="219" t="e">
        <f t="shared" ca="1" si="810"/>
        <v>#REF!</v>
      </c>
    </row>
    <row r="233" spans="1:234" s="48" customFormat="1">
      <c r="A233" s="3" t="s">
        <v>456</v>
      </c>
      <c r="B233" s="202" t="str">
        <f>INDEX('Ref1'!$E:$E,MATCH(A233,'Ref1'!$A:$A,0))</f>
        <v>North Kesteven</v>
      </c>
      <c r="C233" s="42" t="str">
        <f>INDEX(Data1!B:B,MATCH(A233,Data1!A:A,0))</f>
        <v>SD</v>
      </c>
      <c r="D233" s="253" t="str">
        <f>INDEX(Data1!C:C,MATCH(A233,Data1!A:A,0))</f>
        <v>EM</v>
      </c>
      <c r="E233" s="200" t="str">
        <f>IF($C$6="No","No",IF(COUNTIF(Inputs!$K$359:$K$398,$A233)&gt;0,"Yes","No"))</f>
        <v>No</v>
      </c>
      <c r="F233" s="404"/>
      <c r="G233" s="62">
        <f>INDEX('4_RatesSplit'!K:K,MATCH($A233,'4_RatesSplit'!$A:$A,0))</f>
        <v>0</v>
      </c>
      <c r="H233" s="171">
        <f>INDEX('4_RatesSplit'!L:L,MATCH($A233,'4_RatesSplit'!$A:$A,0))</f>
        <v>0</v>
      </c>
      <c r="I233" s="167">
        <f>INDEX('4_RatesSplit'!M:M,MATCH($A233,'4_RatesSplit'!$A:$A,0))</f>
        <v>0</v>
      </c>
      <c r="J233" s="167">
        <f>INDEX('4_RatesSplit'!N:N,MATCH($A233,'4_RatesSplit'!$A:$A,0))</f>
        <v>0</v>
      </c>
      <c r="K233" s="167">
        <f>INDEX('4_RatesSplit'!O:O,MATCH($A233,'4_RatesSplit'!$A:$A,0))</f>
        <v>0</v>
      </c>
      <c r="L233" s="167">
        <f>INDEX('4_RatesSplit'!P:P,MATCH($A233,'4_RatesSplit'!$A:$A,0))</f>
        <v>0</v>
      </c>
      <c r="M233" s="167">
        <f>INDEX('4_RatesSplit'!Q:Q,MATCH($A233,'4_RatesSplit'!$A:$A,0))</f>
        <v>0</v>
      </c>
      <c r="N233" s="167">
        <f>INDEX('4_RatesSplit'!R:R,MATCH($A233,'4_RatesSplit'!$A:$A,0))</f>
        <v>0</v>
      </c>
      <c r="O233" s="167">
        <f>INDEX('4_RatesSplit'!S:S,MATCH($A233,'4_RatesSplit'!$A:$A,0))</f>
        <v>0</v>
      </c>
      <c r="P233" s="167">
        <f>INDEX('4_RatesSplit'!T:T,MATCH($A233,'4_RatesSplit'!$A:$A,0))</f>
        <v>0</v>
      </c>
      <c r="Q233" s="167">
        <f>INDEX('4_RatesSplit'!U:U,MATCH($A233,'4_RatesSplit'!$A:$A,0))</f>
        <v>0</v>
      </c>
      <c r="R233" s="167">
        <f>INDEX('4_RatesSplit'!V:V,MATCH($A233,'4_RatesSplit'!$A:$A,0))</f>
        <v>0</v>
      </c>
      <c r="S233" s="167">
        <f>INDEX('4_RatesSplit'!W:W,MATCH($A233,'4_RatesSplit'!$A:$A,0))</f>
        <v>0</v>
      </c>
      <c r="T233" s="167">
        <f>INDEX('4_RatesSplit'!X:X,MATCH($A233,'4_RatesSplit'!$A:$A,0))</f>
        <v>0</v>
      </c>
      <c r="U233" s="167">
        <f>INDEX('4_RatesSplit'!Y:Y,MATCH($A233,'4_RatesSplit'!$A:$A,0))</f>
        <v>0</v>
      </c>
      <c r="V233" s="167">
        <f>INDEX('4_RatesSplit'!Z:Z,MATCH($A233,'4_RatesSplit'!$A:$A,0))</f>
        <v>0</v>
      </c>
      <c r="W233" s="167">
        <f>INDEX('4_RatesSplit'!AA:AA,MATCH($A233,'4_RatesSplit'!$A:$A,0))</f>
        <v>0</v>
      </c>
      <c r="X233" s="18"/>
      <c r="Y233" s="168" t="e">
        <f ca="1">INDEX('4_RatesSplit'!AT:AT,MATCH($A233,'4_RatesSplit'!$A:$A,0))</f>
        <v>#REF!</v>
      </c>
      <c r="Z233" s="168" t="e">
        <f ca="1">INDEX('4_RatesSplit'!AU:AU,MATCH($A233,'4_RatesSplit'!$A:$A,0))</f>
        <v>#REF!</v>
      </c>
      <c r="AA233" s="168" t="e">
        <f ca="1">INDEX('4_RatesSplit'!AV:AV,MATCH($A233,'4_RatesSplit'!$A:$A,0))</f>
        <v>#REF!</v>
      </c>
      <c r="AB233" s="168" t="e">
        <f ca="1">INDEX('4_RatesSplit'!AW:AW,MATCH($A233,'4_RatesSplit'!$A:$A,0))</f>
        <v>#REF!</v>
      </c>
      <c r="AC233" s="168" t="e">
        <f ca="1">INDEX('4_RatesSplit'!AX:AX,MATCH($A233,'4_RatesSplit'!$A:$A,0))</f>
        <v>#REF!</v>
      </c>
      <c r="AD233" s="168" t="e">
        <f ca="1">INDEX('4_RatesSplit'!AY:AY,MATCH($A233,'4_RatesSplit'!$A:$A,0))</f>
        <v>#REF!</v>
      </c>
      <c r="AE233" s="168" t="e">
        <f ca="1">INDEX('4_RatesSplit'!AZ:AZ,MATCH($A233,'4_RatesSplit'!$A:$A,0))</f>
        <v>#REF!</v>
      </c>
      <c r="AF233" s="168" t="e">
        <f ca="1">INDEX('4_RatesSplit'!BA:BA,MATCH($A233,'4_RatesSplit'!$A:$A,0))</f>
        <v>#REF!</v>
      </c>
      <c r="AG233" s="168" t="e">
        <f ca="1">INDEX('4_RatesSplit'!BB:BB,MATCH($A233,'4_RatesSplit'!$A:$A,0))</f>
        <v>#REF!</v>
      </c>
      <c r="AH233" s="168" t="e">
        <f ca="1">INDEX('4_RatesSplit'!BC:BC,MATCH($A233,'4_RatesSplit'!$A:$A,0))</f>
        <v>#REF!</v>
      </c>
      <c r="AI233" s="168" t="e">
        <f ca="1">INDEX('4_RatesSplit'!BD:BD,MATCH($A233,'4_RatesSplit'!$A:$A,0))</f>
        <v>#REF!</v>
      </c>
      <c r="AJ233" s="168" t="e">
        <f ca="1">INDEX('4_RatesSplit'!BE:BE,MATCH($A233,'4_RatesSplit'!$A:$A,0))</f>
        <v>#REF!</v>
      </c>
      <c r="AK233" s="168" t="e">
        <f ca="1">INDEX('4_RatesSplit'!BF:BF,MATCH($A233,'4_RatesSplit'!$A:$A,0))</f>
        <v>#REF!</v>
      </c>
      <c r="AL233" s="168" t="e">
        <f ca="1">INDEX('4_RatesSplit'!BG:BG,MATCH($A233,'4_RatesSplit'!$A:$A,0))</f>
        <v>#REF!</v>
      </c>
      <c r="AM233" s="168" t="e">
        <f ca="1">INDEX('4_RatesSplit'!BH:BH,MATCH($A233,'4_RatesSplit'!$A:$A,0))</f>
        <v>#REF!</v>
      </c>
      <c r="AN233" s="198" t="e">
        <f ca="1">INDEX('4_RatesSplit'!BI:BI,MATCH($A233,'4_RatesSplit'!$A:$A,0))</f>
        <v>#REF!</v>
      </c>
      <c r="AO233" s="114"/>
      <c r="AP233" s="167" t="e">
        <f t="shared" ca="1" si="728"/>
        <v>#REF!</v>
      </c>
      <c r="AQ233" s="167" t="e">
        <f t="shared" ca="1" si="729"/>
        <v>#REF!</v>
      </c>
      <c r="AR233" s="167" t="e">
        <f t="shared" ca="1" si="730"/>
        <v>#REF!</v>
      </c>
      <c r="AS233" s="167" t="e">
        <f t="shared" ca="1" si="731"/>
        <v>#REF!</v>
      </c>
      <c r="AT233" s="167" t="e">
        <f t="shared" ca="1" si="732"/>
        <v>#REF!</v>
      </c>
      <c r="AU233" s="167" t="e">
        <f t="shared" ca="1" si="733"/>
        <v>#REF!</v>
      </c>
      <c r="AV233" s="167" t="e">
        <f t="shared" ca="1" si="734"/>
        <v>#REF!</v>
      </c>
      <c r="AW233" s="167" t="e">
        <f t="shared" ca="1" si="735"/>
        <v>#REF!</v>
      </c>
      <c r="AX233" s="167" t="e">
        <f t="shared" ca="1" si="736"/>
        <v>#REF!</v>
      </c>
      <c r="AY233" s="167" t="e">
        <f t="shared" ca="1" si="737"/>
        <v>#REF!</v>
      </c>
      <c r="AZ233" s="167" t="e">
        <f t="shared" ca="1" si="738"/>
        <v>#REF!</v>
      </c>
      <c r="BA233" s="167" t="e">
        <f t="shared" ca="1" si="739"/>
        <v>#REF!</v>
      </c>
      <c r="BB233" s="167" t="e">
        <f t="shared" ca="1" si="740"/>
        <v>#REF!</v>
      </c>
      <c r="BC233" s="167" t="e">
        <f t="shared" ca="1" si="741"/>
        <v>#REF!</v>
      </c>
      <c r="BD233" s="167" t="e">
        <f t="shared" ca="1" si="742"/>
        <v>#REF!</v>
      </c>
      <c r="BE233" s="167" t="e">
        <f t="shared" ca="1" si="743"/>
        <v>#REF!</v>
      </c>
      <c r="BF233" s="18"/>
      <c r="BG233" s="168">
        <f>INDEX('2_Needs'!$F:$F,MATCH($A233,'2_Needs'!$A:$A,0))</f>
        <v>2.4958292898054872E-4</v>
      </c>
      <c r="BH233" s="114"/>
      <c r="BI233" s="167">
        <f t="shared" ref="BI233:BX233" si="838">IF(BI$3="reset",$BG233*BI$6,BH233*(1+$C$4))</f>
        <v>0</v>
      </c>
      <c r="BJ233" s="167">
        <f t="shared" si="838"/>
        <v>0</v>
      </c>
      <c r="BK233" s="167">
        <f t="shared" si="838"/>
        <v>0</v>
      </c>
      <c r="BL233" s="167">
        <f t="shared" si="838"/>
        <v>0</v>
      </c>
      <c r="BM233" s="167">
        <f t="shared" si="838"/>
        <v>0</v>
      </c>
      <c r="BN233" s="167">
        <f t="shared" si="838"/>
        <v>0</v>
      </c>
      <c r="BO233" s="167">
        <f t="shared" si="838"/>
        <v>0</v>
      </c>
      <c r="BP233" s="167">
        <f t="shared" si="838"/>
        <v>0</v>
      </c>
      <c r="BQ233" s="167">
        <f t="shared" si="838"/>
        <v>0</v>
      </c>
      <c r="BR233" s="167">
        <f t="shared" si="838"/>
        <v>0</v>
      </c>
      <c r="BS233" s="167">
        <f t="shared" si="838"/>
        <v>0</v>
      </c>
      <c r="BT233" s="167">
        <f t="shared" si="838"/>
        <v>0</v>
      </c>
      <c r="BU233" s="167">
        <f t="shared" si="838"/>
        <v>0</v>
      </c>
      <c r="BV233" s="167">
        <f t="shared" si="838"/>
        <v>0</v>
      </c>
      <c r="BW233" s="167">
        <f t="shared" si="838"/>
        <v>0</v>
      </c>
      <c r="BX233" s="167">
        <f t="shared" si="838"/>
        <v>0</v>
      </c>
      <c r="BZ233" s="167" t="e">
        <f t="shared" ca="1" si="662"/>
        <v>#REF!</v>
      </c>
      <c r="CA233" s="167" t="e">
        <f t="shared" ca="1" si="663"/>
        <v>#REF!</v>
      </c>
      <c r="CB233" s="167" t="e">
        <f t="shared" ca="1" si="664"/>
        <v>#REF!</v>
      </c>
      <c r="CC233" s="167" t="e">
        <f t="shared" ca="1" si="665"/>
        <v>#REF!</v>
      </c>
      <c r="CD233" s="167" t="e">
        <f t="shared" ca="1" si="666"/>
        <v>#REF!</v>
      </c>
      <c r="CE233" s="167" t="e">
        <f t="shared" ca="1" si="667"/>
        <v>#REF!</v>
      </c>
      <c r="CF233" s="167" t="e">
        <f t="shared" ca="1" si="668"/>
        <v>#REF!</v>
      </c>
      <c r="CG233" s="167" t="e">
        <f t="shared" ca="1" si="669"/>
        <v>#REF!</v>
      </c>
      <c r="CH233" s="167" t="e">
        <f t="shared" ca="1" si="670"/>
        <v>#REF!</v>
      </c>
      <c r="CI233" s="167" t="e">
        <f t="shared" ca="1" si="671"/>
        <v>#REF!</v>
      </c>
      <c r="CJ233" s="167" t="e">
        <f t="shared" ca="1" si="672"/>
        <v>#REF!</v>
      </c>
      <c r="CK233" s="167" t="e">
        <f t="shared" ca="1" si="673"/>
        <v>#REF!</v>
      </c>
      <c r="CL233" s="167" t="e">
        <f t="shared" ca="1" si="674"/>
        <v>#REF!</v>
      </c>
      <c r="CM233" s="167" t="e">
        <f t="shared" ca="1" si="675"/>
        <v>#REF!</v>
      </c>
      <c r="CN233" s="167" t="e">
        <f t="shared" ca="1" si="676"/>
        <v>#REF!</v>
      </c>
      <c r="CO233" s="167" t="e">
        <f t="shared" ca="1" si="677"/>
        <v>#REF!</v>
      </c>
      <c r="CQ233" s="167" t="e">
        <f t="shared" ca="1" si="678"/>
        <v>#REF!</v>
      </c>
      <c r="CR233" s="167" t="e">
        <f t="shared" ca="1" si="679"/>
        <v>#REF!</v>
      </c>
      <c r="CS233" s="167" t="e">
        <f t="shared" ca="1" si="680"/>
        <v>#REF!</v>
      </c>
      <c r="CT233" s="167" t="e">
        <f t="shared" ca="1" si="681"/>
        <v>#REF!</v>
      </c>
      <c r="CU233" s="167" t="e">
        <f t="shared" ca="1" si="682"/>
        <v>#REF!</v>
      </c>
      <c r="CV233" s="167" t="e">
        <f t="shared" ca="1" si="683"/>
        <v>#REF!</v>
      </c>
      <c r="CW233" s="167" t="e">
        <f t="shared" ca="1" si="684"/>
        <v>#REF!</v>
      </c>
      <c r="CX233" s="167" t="e">
        <f t="shared" ca="1" si="685"/>
        <v>#REF!</v>
      </c>
      <c r="CY233" s="167" t="e">
        <f t="shared" ca="1" si="686"/>
        <v>#REF!</v>
      </c>
      <c r="CZ233" s="167" t="e">
        <f t="shared" ca="1" si="687"/>
        <v>#REF!</v>
      </c>
      <c r="DA233" s="167" t="e">
        <f t="shared" ca="1" si="688"/>
        <v>#REF!</v>
      </c>
      <c r="DB233" s="167" t="e">
        <f t="shared" ca="1" si="689"/>
        <v>#REF!</v>
      </c>
      <c r="DC233" s="167" t="e">
        <f t="shared" ca="1" si="690"/>
        <v>#REF!</v>
      </c>
      <c r="DD233" s="167" t="e">
        <f t="shared" ca="1" si="691"/>
        <v>#REF!</v>
      </c>
      <c r="DE233" s="167" t="e">
        <f t="shared" ca="1" si="692"/>
        <v>#REF!</v>
      </c>
      <c r="DF233" s="167" t="e">
        <f t="shared" ca="1" si="693"/>
        <v>#REF!</v>
      </c>
      <c r="DH233" s="167">
        <f t="shared" si="694"/>
        <v>0</v>
      </c>
      <c r="DI233" s="167">
        <f t="shared" si="695"/>
        <v>0</v>
      </c>
      <c r="DJ233" s="167">
        <f t="shared" si="696"/>
        <v>0</v>
      </c>
      <c r="DK233" s="167">
        <f t="shared" si="697"/>
        <v>0</v>
      </c>
      <c r="DL233" s="167">
        <f t="shared" si="698"/>
        <v>0</v>
      </c>
      <c r="DM233" s="167">
        <f t="shared" si="699"/>
        <v>0</v>
      </c>
      <c r="DN233" s="167">
        <f t="shared" si="700"/>
        <v>0</v>
      </c>
      <c r="DO233" s="167">
        <f t="shared" si="701"/>
        <v>0</v>
      </c>
      <c r="DP233" s="167">
        <f t="shared" si="702"/>
        <v>0</v>
      </c>
      <c r="DQ233" s="167">
        <f t="shared" si="703"/>
        <v>0</v>
      </c>
      <c r="DR233" s="167">
        <f t="shared" si="704"/>
        <v>0</v>
      </c>
      <c r="DS233" s="167">
        <f t="shared" si="705"/>
        <v>0</v>
      </c>
      <c r="DT233" s="167">
        <f t="shared" si="706"/>
        <v>0</v>
      </c>
      <c r="DU233" s="167">
        <f t="shared" si="707"/>
        <v>0</v>
      </c>
      <c r="DV233" s="167">
        <f t="shared" si="708"/>
        <v>0</v>
      </c>
      <c r="DW233" s="167">
        <f t="shared" si="709"/>
        <v>0</v>
      </c>
      <c r="DY233" s="167" t="e">
        <f t="shared" ca="1" si="745"/>
        <v>#REF!</v>
      </c>
      <c r="DZ233" s="167" t="e">
        <f t="shared" ca="1" si="746"/>
        <v>#REF!</v>
      </c>
      <c r="EA233" s="167" t="e">
        <f t="shared" ca="1" si="747"/>
        <v>#REF!</v>
      </c>
      <c r="EB233" s="167" t="e">
        <f t="shared" ca="1" si="748"/>
        <v>#REF!</v>
      </c>
      <c r="EC233" s="167" t="e">
        <f t="shared" ca="1" si="749"/>
        <v>#REF!</v>
      </c>
      <c r="ED233" s="167" t="e">
        <f t="shared" ca="1" si="750"/>
        <v>#REF!</v>
      </c>
      <c r="EE233" s="167" t="e">
        <f t="shared" ca="1" si="751"/>
        <v>#REF!</v>
      </c>
      <c r="EF233" s="167" t="e">
        <f t="shared" ca="1" si="752"/>
        <v>#REF!</v>
      </c>
      <c r="EG233" s="167" t="e">
        <f t="shared" ca="1" si="753"/>
        <v>#REF!</v>
      </c>
      <c r="EH233" s="167" t="e">
        <f t="shared" ca="1" si="754"/>
        <v>#REF!</v>
      </c>
      <c r="EI233" s="167" t="e">
        <f t="shared" ca="1" si="755"/>
        <v>#REF!</v>
      </c>
      <c r="EJ233" s="167" t="e">
        <f t="shared" ca="1" si="756"/>
        <v>#REF!</v>
      </c>
      <c r="EK233" s="167" t="e">
        <f t="shared" ca="1" si="757"/>
        <v>#REF!</v>
      </c>
      <c r="EL233" s="167" t="e">
        <f t="shared" ca="1" si="758"/>
        <v>#REF!</v>
      </c>
      <c r="EM233" s="167" t="e">
        <f t="shared" ca="1" si="759"/>
        <v>#REF!</v>
      </c>
      <c r="EN233" s="167" t="e">
        <f t="shared" ca="1" si="760"/>
        <v>#REF!</v>
      </c>
      <c r="EP233" s="167">
        <f t="shared" si="761"/>
        <v>0</v>
      </c>
      <c r="EQ233" s="167">
        <f t="shared" si="762"/>
        <v>0</v>
      </c>
      <c r="ER233" s="167">
        <f t="shared" si="763"/>
        <v>0</v>
      </c>
      <c r="ES233" s="167">
        <f t="shared" si="764"/>
        <v>0</v>
      </c>
      <c r="ET233" s="167">
        <f t="shared" si="765"/>
        <v>0</v>
      </c>
      <c r="EU233" s="167">
        <f t="shared" si="766"/>
        <v>0</v>
      </c>
      <c r="EV233" s="167">
        <f t="shared" si="767"/>
        <v>0</v>
      </c>
      <c r="EW233" s="167">
        <f t="shared" si="768"/>
        <v>0</v>
      </c>
      <c r="EX233" s="167">
        <f t="shared" si="769"/>
        <v>0</v>
      </c>
      <c r="EY233" s="167">
        <f t="shared" si="770"/>
        <v>0</v>
      </c>
      <c r="EZ233" s="167">
        <f t="shared" si="771"/>
        <v>0</v>
      </c>
      <c r="FA233" s="167">
        <f t="shared" si="772"/>
        <v>0</v>
      </c>
      <c r="FB233" s="167">
        <f t="shared" si="773"/>
        <v>0</v>
      </c>
      <c r="FC233" s="167">
        <f t="shared" si="774"/>
        <v>0</v>
      </c>
      <c r="FD233" s="167">
        <f t="shared" si="775"/>
        <v>0</v>
      </c>
      <c r="FE233" s="167">
        <f t="shared" si="776"/>
        <v>0</v>
      </c>
      <c r="FG233" s="167">
        <f t="shared" si="777"/>
        <v>0</v>
      </c>
      <c r="FH233" s="167">
        <f t="shared" si="778"/>
        <v>0</v>
      </c>
      <c r="FI233" s="167">
        <f t="shared" si="779"/>
        <v>0</v>
      </c>
      <c r="FJ233" s="167">
        <f t="shared" si="780"/>
        <v>0</v>
      </c>
      <c r="FK233" s="167">
        <f t="shared" si="781"/>
        <v>0</v>
      </c>
      <c r="FL233" s="167">
        <f t="shared" si="782"/>
        <v>0</v>
      </c>
      <c r="FM233" s="167">
        <f t="shared" si="783"/>
        <v>0</v>
      </c>
      <c r="FN233" s="167">
        <f t="shared" si="784"/>
        <v>0</v>
      </c>
      <c r="FO233" s="167">
        <f t="shared" si="785"/>
        <v>0</v>
      </c>
      <c r="FP233" s="167">
        <f t="shared" si="786"/>
        <v>0</v>
      </c>
      <c r="FQ233" s="167">
        <f t="shared" si="787"/>
        <v>0</v>
      </c>
      <c r="FR233" s="167">
        <f t="shared" si="788"/>
        <v>0</v>
      </c>
      <c r="FS233" s="167">
        <f t="shared" si="789"/>
        <v>0</v>
      </c>
      <c r="FT233" s="167">
        <f t="shared" si="790"/>
        <v>0</v>
      </c>
      <c r="FU233" s="167">
        <f t="shared" si="791"/>
        <v>0</v>
      </c>
      <c r="FV233" s="167">
        <f t="shared" si="792"/>
        <v>0</v>
      </c>
      <c r="FX233" s="167">
        <f t="shared" si="793"/>
        <v>0</v>
      </c>
      <c r="FY233" s="167">
        <f t="shared" si="794"/>
        <v>0</v>
      </c>
      <c r="FZ233" s="167">
        <f t="shared" si="795"/>
        <v>0</v>
      </c>
      <c r="GA233" s="167">
        <f t="shared" si="796"/>
        <v>0</v>
      </c>
      <c r="GB233" s="167">
        <f t="shared" si="797"/>
        <v>0</v>
      </c>
      <c r="GC233" s="167">
        <f t="shared" si="798"/>
        <v>0</v>
      </c>
      <c r="GD233" s="167">
        <f t="shared" si="799"/>
        <v>0</v>
      </c>
      <c r="GE233" s="167">
        <f t="shared" si="800"/>
        <v>0</v>
      </c>
      <c r="GF233" s="167">
        <f t="shared" si="801"/>
        <v>0</v>
      </c>
      <c r="GG233" s="167">
        <f t="shared" si="802"/>
        <v>0</v>
      </c>
      <c r="GH233" s="167">
        <f t="shared" si="803"/>
        <v>0</v>
      </c>
      <c r="GI233" s="167">
        <f t="shared" si="804"/>
        <v>0</v>
      </c>
      <c r="GJ233" s="167">
        <f t="shared" si="805"/>
        <v>0</v>
      </c>
      <c r="GK233" s="167">
        <f t="shared" si="806"/>
        <v>0</v>
      </c>
      <c r="GL233" s="167">
        <f t="shared" si="807"/>
        <v>0</v>
      </c>
      <c r="GM233" s="167">
        <f t="shared" si="808"/>
        <v>0</v>
      </c>
      <c r="GO233" s="167" t="e">
        <f t="shared" ca="1" si="643"/>
        <v>#REF!</v>
      </c>
      <c r="GP233" s="167" t="e">
        <f t="shared" ca="1" si="835"/>
        <v>#REF!</v>
      </c>
      <c r="GQ233" s="167" t="e">
        <f t="shared" ca="1" si="835"/>
        <v>#REF!</v>
      </c>
      <c r="GR233" s="167" t="e">
        <f t="shared" ca="1" si="835"/>
        <v>#REF!</v>
      </c>
      <c r="GS233" s="167" t="e">
        <f t="shared" ca="1" si="835"/>
        <v>#REF!</v>
      </c>
      <c r="GT233" s="167" t="e">
        <f t="shared" ca="1" si="835"/>
        <v>#REF!</v>
      </c>
      <c r="GU233" s="167" t="e">
        <f t="shared" ca="1" si="835"/>
        <v>#REF!</v>
      </c>
      <c r="GV233" s="167" t="e">
        <f t="shared" ca="1" si="835"/>
        <v>#REF!</v>
      </c>
      <c r="GW233" s="167" t="e">
        <f t="shared" ca="1" si="835"/>
        <v>#REF!</v>
      </c>
      <c r="GX233" s="167" t="e">
        <f t="shared" ca="1" si="835"/>
        <v>#REF!</v>
      </c>
      <c r="GY233" s="167" t="e">
        <f t="shared" ca="1" si="835"/>
        <v>#REF!</v>
      </c>
      <c r="GZ233" s="167" t="e">
        <f t="shared" ca="1" si="835"/>
        <v>#REF!</v>
      </c>
      <c r="HA233" s="167" t="e">
        <f t="shared" ca="1" si="835"/>
        <v>#REF!</v>
      </c>
      <c r="HB233" s="167" t="e">
        <f t="shared" ca="1" si="835"/>
        <v>#REF!</v>
      </c>
      <c r="HC233" s="167" t="e">
        <f t="shared" ca="1" si="835"/>
        <v>#REF!</v>
      </c>
      <c r="HD233" s="167" t="e">
        <f t="shared" ca="1" si="835"/>
        <v>#REF!</v>
      </c>
      <c r="HF233" s="167" t="e">
        <f t="shared" ca="1" si="710"/>
        <v>#REF!</v>
      </c>
      <c r="HG233" s="167" t="e">
        <f t="shared" ca="1" si="711"/>
        <v>#REF!</v>
      </c>
      <c r="HH233" s="167" t="e">
        <f t="shared" ca="1" si="712"/>
        <v>#REF!</v>
      </c>
      <c r="HI233" s="167" t="e">
        <f t="shared" ca="1" si="713"/>
        <v>#REF!</v>
      </c>
      <c r="HJ233" s="167" t="e">
        <f t="shared" ca="1" si="714"/>
        <v>#REF!</v>
      </c>
      <c r="HK233" s="167" t="e">
        <f t="shared" ca="1" si="715"/>
        <v>#REF!</v>
      </c>
      <c r="HL233" s="167" t="e">
        <f t="shared" ca="1" si="716"/>
        <v>#REF!</v>
      </c>
      <c r="HM233" s="167" t="e">
        <f t="shared" ca="1" si="717"/>
        <v>#REF!</v>
      </c>
      <c r="HN233" s="167" t="e">
        <f t="shared" ca="1" si="718"/>
        <v>#REF!</v>
      </c>
      <c r="HO233" s="167" t="e">
        <f t="shared" ca="1" si="719"/>
        <v>#REF!</v>
      </c>
      <c r="HP233" s="167" t="e">
        <f t="shared" ca="1" si="720"/>
        <v>#REF!</v>
      </c>
      <c r="HQ233" s="167" t="e">
        <f t="shared" ca="1" si="721"/>
        <v>#REF!</v>
      </c>
      <c r="HR233" s="167" t="e">
        <f t="shared" ca="1" si="722"/>
        <v>#REF!</v>
      </c>
      <c r="HS233" s="167" t="e">
        <f t="shared" ca="1" si="723"/>
        <v>#REF!</v>
      </c>
      <c r="HT233" s="167" t="e">
        <f t="shared" ca="1" si="724"/>
        <v>#REF!</v>
      </c>
      <c r="HU233" s="167" t="e">
        <f t="shared" ca="1" si="725"/>
        <v>#REF!</v>
      </c>
      <c r="HW233" s="167" t="e">
        <f t="shared" ca="1" si="726"/>
        <v>#REF!</v>
      </c>
      <c r="HX233" s="167">
        <f t="shared" si="727"/>
        <v>0</v>
      </c>
      <c r="HY233" s="167" t="e">
        <f t="shared" ca="1" si="809"/>
        <v>#REF!</v>
      </c>
      <c r="HZ233" s="219" t="e">
        <f t="shared" ca="1" si="810"/>
        <v>#REF!</v>
      </c>
    </row>
    <row r="234" spans="1:234" s="48" customFormat="1">
      <c r="A234" s="3" t="s">
        <v>458</v>
      </c>
      <c r="B234" s="202" t="str">
        <f>INDEX('Ref1'!$E:$E,MATCH(A234,'Ref1'!$A:$A,0))</f>
        <v>North Lincolnshire</v>
      </c>
      <c r="C234" s="42" t="str">
        <f>INDEX(Data1!B:B,MATCH(A234,Data1!A:A,0))</f>
        <v>UNINFIR</v>
      </c>
      <c r="D234" s="253" t="str">
        <f>INDEX(Data1!C:C,MATCH(A234,Data1!A:A,0))</f>
        <v>YH</v>
      </c>
      <c r="E234" s="200" t="str">
        <f>IF($C$6="No","No",IF(COUNTIF(Inputs!$K$359:$K$398,$A234)&gt;0,"Yes","No"))</f>
        <v>No</v>
      </c>
      <c r="F234" s="404"/>
      <c r="G234" s="62">
        <f>INDEX('4_RatesSplit'!K:K,MATCH($A234,'4_RatesSplit'!$A:$A,0))</f>
        <v>0</v>
      </c>
      <c r="H234" s="171">
        <f>INDEX('4_RatesSplit'!L:L,MATCH($A234,'4_RatesSplit'!$A:$A,0))</f>
        <v>0</v>
      </c>
      <c r="I234" s="167">
        <f>INDEX('4_RatesSplit'!M:M,MATCH($A234,'4_RatesSplit'!$A:$A,0))</f>
        <v>0</v>
      </c>
      <c r="J234" s="167">
        <f>INDEX('4_RatesSplit'!N:N,MATCH($A234,'4_RatesSplit'!$A:$A,0))</f>
        <v>0</v>
      </c>
      <c r="K234" s="167">
        <f>INDEX('4_RatesSplit'!O:O,MATCH($A234,'4_RatesSplit'!$A:$A,0))</f>
        <v>0</v>
      </c>
      <c r="L234" s="167">
        <f>INDEX('4_RatesSplit'!P:P,MATCH($A234,'4_RatesSplit'!$A:$A,0))</f>
        <v>0</v>
      </c>
      <c r="M234" s="167">
        <f>INDEX('4_RatesSplit'!Q:Q,MATCH($A234,'4_RatesSplit'!$A:$A,0))</f>
        <v>0</v>
      </c>
      <c r="N234" s="167">
        <f>INDEX('4_RatesSplit'!R:R,MATCH($A234,'4_RatesSplit'!$A:$A,0))</f>
        <v>0</v>
      </c>
      <c r="O234" s="167">
        <f>INDEX('4_RatesSplit'!S:S,MATCH($A234,'4_RatesSplit'!$A:$A,0))</f>
        <v>0</v>
      </c>
      <c r="P234" s="167">
        <f>INDEX('4_RatesSplit'!T:T,MATCH($A234,'4_RatesSplit'!$A:$A,0))</f>
        <v>0</v>
      </c>
      <c r="Q234" s="167">
        <f>INDEX('4_RatesSplit'!U:U,MATCH($A234,'4_RatesSplit'!$A:$A,0))</f>
        <v>0</v>
      </c>
      <c r="R234" s="167">
        <f>INDEX('4_RatesSplit'!V:V,MATCH($A234,'4_RatesSplit'!$A:$A,0))</f>
        <v>0</v>
      </c>
      <c r="S234" s="167">
        <f>INDEX('4_RatesSplit'!W:W,MATCH($A234,'4_RatesSplit'!$A:$A,0))</f>
        <v>0</v>
      </c>
      <c r="T234" s="167">
        <f>INDEX('4_RatesSplit'!X:X,MATCH($A234,'4_RatesSplit'!$A:$A,0))</f>
        <v>0</v>
      </c>
      <c r="U234" s="167">
        <f>INDEX('4_RatesSplit'!Y:Y,MATCH($A234,'4_RatesSplit'!$A:$A,0))</f>
        <v>0</v>
      </c>
      <c r="V234" s="167">
        <f>INDEX('4_RatesSplit'!Z:Z,MATCH($A234,'4_RatesSplit'!$A:$A,0))</f>
        <v>0</v>
      </c>
      <c r="W234" s="167">
        <f>INDEX('4_RatesSplit'!AA:AA,MATCH($A234,'4_RatesSplit'!$A:$A,0))</f>
        <v>0</v>
      </c>
      <c r="X234" s="18"/>
      <c r="Y234" s="168" t="e">
        <f ca="1">INDEX('4_RatesSplit'!AT:AT,MATCH($A234,'4_RatesSplit'!$A:$A,0))</f>
        <v>#REF!</v>
      </c>
      <c r="Z234" s="168" t="e">
        <f ca="1">INDEX('4_RatesSplit'!AU:AU,MATCH($A234,'4_RatesSplit'!$A:$A,0))</f>
        <v>#REF!</v>
      </c>
      <c r="AA234" s="168" t="e">
        <f ca="1">INDEX('4_RatesSplit'!AV:AV,MATCH($A234,'4_RatesSplit'!$A:$A,0))</f>
        <v>#REF!</v>
      </c>
      <c r="AB234" s="168" t="e">
        <f ca="1">INDEX('4_RatesSplit'!AW:AW,MATCH($A234,'4_RatesSplit'!$A:$A,0))</f>
        <v>#REF!</v>
      </c>
      <c r="AC234" s="168" t="e">
        <f ca="1">INDEX('4_RatesSplit'!AX:AX,MATCH($A234,'4_RatesSplit'!$A:$A,0))</f>
        <v>#REF!</v>
      </c>
      <c r="AD234" s="168" t="e">
        <f ca="1">INDEX('4_RatesSplit'!AY:AY,MATCH($A234,'4_RatesSplit'!$A:$A,0))</f>
        <v>#REF!</v>
      </c>
      <c r="AE234" s="168" t="e">
        <f ca="1">INDEX('4_RatesSplit'!AZ:AZ,MATCH($A234,'4_RatesSplit'!$A:$A,0))</f>
        <v>#REF!</v>
      </c>
      <c r="AF234" s="168" t="e">
        <f ca="1">INDEX('4_RatesSplit'!BA:BA,MATCH($A234,'4_RatesSplit'!$A:$A,0))</f>
        <v>#REF!</v>
      </c>
      <c r="AG234" s="168" t="e">
        <f ca="1">INDEX('4_RatesSplit'!BB:BB,MATCH($A234,'4_RatesSplit'!$A:$A,0))</f>
        <v>#REF!</v>
      </c>
      <c r="AH234" s="168" t="e">
        <f ca="1">INDEX('4_RatesSplit'!BC:BC,MATCH($A234,'4_RatesSplit'!$A:$A,0))</f>
        <v>#REF!</v>
      </c>
      <c r="AI234" s="168" t="e">
        <f ca="1">INDEX('4_RatesSplit'!BD:BD,MATCH($A234,'4_RatesSplit'!$A:$A,0))</f>
        <v>#REF!</v>
      </c>
      <c r="AJ234" s="168" t="e">
        <f ca="1">INDEX('4_RatesSplit'!BE:BE,MATCH($A234,'4_RatesSplit'!$A:$A,0))</f>
        <v>#REF!</v>
      </c>
      <c r="AK234" s="168" t="e">
        <f ca="1">INDEX('4_RatesSplit'!BF:BF,MATCH($A234,'4_RatesSplit'!$A:$A,0))</f>
        <v>#REF!</v>
      </c>
      <c r="AL234" s="168" t="e">
        <f ca="1">INDEX('4_RatesSplit'!BG:BG,MATCH($A234,'4_RatesSplit'!$A:$A,0))</f>
        <v>#REF!</v>
      </c>
      <c r="AM234" s="168" t="e">
        <f ca="1">INDEX('4_RatesSplit'!BH:BH,MATCH($A234,'4_RatesSplit'!$A:$A,0))</f>
        <v>#REF!</v>
      </c>
      <c r="AN234" s="198" t="e">
        <f ca="1">INDEX('4_RatesSplit'!BI:BI,MATCH($A234,'4_RatesSplit'!$A:$A,0))</f>
        <v>#REF!</v>
      </c>
      <c r="AO234" s="114"/>
      <c r="AP234" s="167" t="e">
        <f t="shared" ca="1" si="728"/>
        <v>#REF!</v>
      </c>
      <c r="AQ234" s="167" t="e">
        <f t="shared" ca="1" si="729"/>
        <v>#REF!</v>
      </c>
      <c r="AR234" s="167" t="e">
        <f t="shared" ca="1" si="730"/>
        <v>#REF!</v>
      </c>
      <c r="AS234" s="167" t="e">
        <f t="shared" ca="1" si="731"/>
        <v>#REF!</v>
      </c>
      <c r="AT234" s="167" t="e">
        <f t="shared" ca="1" si="732"/>
        <v>#REF!</v>
      </c>
      <c r="AU234" s="167" t="e">
        <f t="shared" ca="1" si="733"/>
        <v>#REF!</v>
      </c>
      <c r="AV234" s="167" t="e">
        <f t="shared" ca="1" si="734"/>
        <v>#REF!</v>
      </c>
      <c r="AW234" s="167" t="e">
        <f t="shared" ca="1" si="735"/>
        <v>#REF!</v>
      </c>
      <c r="AX234" s="167" t="e">
        <f t="shared" ca="1" si="736"/>
        <v>#REF!</v>
      </c>
      <c r="AY234" s="167" t="e">
        <f t="shared" ca="1" si="737"/>
        <v>#REF!</v>
      </c>
      <c r="AZ234" s="167" t="e">
        <f t="shared" ca="1" si="738"/>
        <v>#REF!</v>
      </c>
      <c r="BA234" s="167" t="e">
        <f t="shared" ca="1" si="739"/>
        <v>#REF!</v>
      </c>
      <c r="BB234" s="167" t="e">
        <f t="shared" ca="1" si="740"/>
        <v>#REF!</v>
      </c>
      <c r="BC234" s="167" t="e">
        <f t="shared" ca="1" si="741"/>
        <v>#REF!</v>
      </c>
      <c r="BD234" s="167" t="e">
        <f t="shared" ca="1" si="742"/>
        <v>#REF!</v>
      </c>
      <c r="BE234" s="167" t="e">
        <f t="shared" ca="1" si="743"/>
        <v>#REF!</v>
      </c>
      <c r="BF234" s="18"/>
      <c r="BG234" s="168">
        <f>INDEX('2_Needs'!$F:$F,MATCH($A234,'2_Needs'!$A:$A,0))</f>
        <v>2.6588513006793792E-3</v>
      </c>
      <c r="BH234" s="114"/>
      <c r="BI234" s="167">
        <f t="shared" ref="BI234:BX234" si="839">IF(BI$3="reset",$BG234*BI$6,BH234*(1+$C$4))</f>
        <v>0</v>
      </c>
      <c r="BJ234" s="167">
        <f t="shared" si="839"/>
        <v>0</v>
      </c>
      <c r="BK234" s="167">
        <f t="shared" si="839"/>
        <v>0</v>
      </c>
      <c r="BL234" s="167">
        <f t="shared" si="839"/>
        <v>0</v>
      </c>
      <c r="BM234" s="167">
        <f t="shared" si="839"/>
        <v>0</v>
      </c>
      <c r="BN234" s="167">
        <f t="shared" si="839"/>
        <v>0</v>
      </c>
      <c r="BO234" s="167">
        <f t="shared" si="839"/>
        <v>0</v>
      </c>
      <c r="BP234" s="167">
        <f t="shared" si="839"/>
        <v>0</v>
      </c>
      <c r="BQ234" s="167">
        <f t="shared" si="839"/>
        <v>0</v>
      </c>
      <c r="BR234" s="167">
        <f t="shared" si="839"/>
        <v>0</v>
      </c>
      <c r="BS234" s="167">
        <f t="shared" si="839"/>
        <v>0</v>
      </c>
      <c r="BT234" s="167">
        <f t="shared" si="839"/>
        <v>0</v>
      </c>
      <c r="BU234" s="167">
        <f t="shared" si="839"/>
        <v>0</v>
      </c>
      <c r="BV234" s="167">
        <f t="shared" si="839"/>
        <v>0</v>
      </c>
      <c r="BW234" s="167">
        <f t="shared" si="839"/>
        <v>0</v>
      </c>
      <c r="BX234" s="167">
        <f t="shared" si="839"/>
        <v>0</v>
      </c>
      <c r="BZ234" s="167" t="e">
        <f t="shared" ca="1" si="662"/>
        <v>#REF!</v>
      </c>
      <c r="CA234" s="167" t="e">
        <f t="shared" ca="1" si="663"/>
        <v>#REF!</v>
      </c>
      <c r="CB234" s="167" t="e">
        <f t="shared" ca="1" si="664"/>
        <v>#REF!</v>
      </c>
      <c r="CC234" s="167" t="e">
        <f t="shared" ca="1" si="665"/>
        <v>#REF!</v>
      </c>
      <c r="CD234" s="167" t="e">
        <f t="shared" ca="1" si="666"/>
        <v>#REF!</v>
      </c>
      <c r="CE234" s="167" t="e">
        <f t="shared" ca="1" si="667"/>
        <v>#REF!</v>
      </c>
      <c r="CF234" s="167" t="e">
        <f t="shared" ca="1" si="668"/>
        <v>#REF!</v>
      </c>
      <c r="CG234" s="167" t="e">
        <f t="shared" ca="1" si="669"/>
        <v>#REF!</v>
      </c>
      <c r="CH234" s="167" t="e">
        <f t="shared" ca="1" si="670"/>
        <v>#REF!</v>
      </c>
      <c r="CI234" s="167" t="e">
        <f t="shared" ca="1" si="671"/>
        <v>#REF!</v>
      </c>
      <c r="CJ234" s="167" t="e">
        <f t="shared" ca="1" si="672"/>
        <v>#REF!</v>
      </c>
      <c r="CK234" s="167" t="e">
        <f t="shared" ca="1" si="673"/>
        <v>#REF!</v>
      </c>
      <c r="CL234" s="167" t="e">
        <f t="shared" ca="1" si="674"/>
        <v>#REF!</v>
      </c>
      <c r="CM234" s="167" t="e">
        <f t="shared" ca="1" si="675"/>
        <v>#REF!</v>
      </c>
      <c r="CN234" s="167" t="e">
        <f t="shared" ca="1" si="676"/>
        <v>#REF!</v>
      </c>
      <c r="CO234" s="167" t="e">
        <f t="shared" ca="1" si="677"/>
        <v>#REF!</v>
      </c>
      <c r="CQ234" s="167" t="e">
        <f t="shared" ca="1" si="678"/>
        <v>#REF!</v>
      </c>
      <c r="CR234" s="167" t="e">
        <f t="shared" ca="1" si="679"/>
        <v>#REF!</v>
      </c>
      <c r="CS234" s="167" t="e">
        <f t="shared" ca="1" si="680"/>
        <v>#REF!</v>
      </c>
      <c r="CT234" s="167" t="e">
        <f t="shared" ca="1" si="681"/>
        <v>#REF!</v>
      </c>
      <c r="CU234" s="167" t="e">
        <f t="shared" ca="1" si="682"/>
        <v>#REF!</v>
      </c>
      <c r="CV234" s="167" t="e">
        <f t="shared" ca="1" si="683"/>
        <v>#REF!</v>
      </c>
      <c r="CW234" s="167" t="e">
        <f t="shared" ca="1" si="684"/>
        <v>#REF!</v>
      </c>
      <c r="CX234" s="167" t="e">
        <f t="shared" ca="1" si="685"/>
        <v>#REF!</v>
      </c>
      <c r="CY234" s="167" t="e">
        <f t="shared" ca="1" si="686"/>
        <v>#REF!</v>
      </c>
      <c r="CZ234" s="167" t="e">
        <f t="shared" ca="1" si="687"/>
        <v>#REF!</v>
      </c>
      <c r="DA234" s="167" t="e">
        <f t="shared" ca="1" si="688"/>
        <v>#REF!</v>
      </c>
      <c r="DB234" s="167" t="e">
        <f t="shared" ca="1" si="689"/>
        <v>#REF!</v>
      </c>
      <c r="DC234" s="167" t="e">
        <f t="shared" ca="1" si="690"/>
        <v>#REF!</v>
      </c>
      <c r="DD234" s="167" t="e">
        <f t="shared" ca="1" si="691"/>
        <v>#REF!</v>
      </c>
      <c r="DE234" s="167" t="e">
        <f t="shared" ca="1" si="692"/>
        <v>#REF!</v>
      </c>
      <c r="DF234" s="167" t="e">
        <f t="shared" ca="1" si="693"/>
        <v>#REF!</v>
      </c>
      <c r="DH234" s="167">
        <f t="shared" si="694"/>
        <v>0</v>
      </c>
      <c r="DI234" s="167">
        <f t="shared" si="695"/>
        <v>0</v>
      </c>
      <c r="DJ234" s="167">
        <f t="shared" si="696"/>
        <v>0</v>
      </c>
      <c r="DK234" s="167">
        <f t="shared" si="697"/>
        <v>0</v>
      </c>
      <c r="DL234" s="167">
        <f t="shared" si="698"/>
        <v>0</v>
      </c>
      <c r="DM234" s="167">
        <f t="shared" si="699"/>
        <v>0</v>
      </c>
      <c r="DN234" s="167">
        <f t="shared" si="700"/>
        <v>0</v>
      </c>
      <c r="DO234" s="167">
        <f t="shared" si="701"/>
        <v>0</v>
      </c>
      <c r="DP234" s="167">
        <f t="shared" si="702"/>
        <v>0</v>
      </c>
      <c r="DQ234" s="167">
        <f t="shared" si="703"/>
        <v>0</v>
      </c>
      <c r="DR234" s="167">
        <f t="shared" si="704"/>
        <v>0</v>
      </c>
      <c r="DS234" s="167">
        <f t="shared" si="705"/>
        <v>0</v>
      </c>
      <c r="DT234" s="167">
        <f t="shared" si="706"/>
        <v>0</v>
      </c>
      <c r="DU234" s="167">
        <f t="shared" si="707"/>
        <v>0</v>
      </c>
      <c r="DV234" s="167">
        <f t="shared" si="708"/>
        <v>0</v>
      </c>
      <c r="DW234" s="167">
        <f t="shared" si="709"/>
        <v>0</v>
      </c>
      <c r="DY234" s="167" t="e">
        <f t="shared" ca="1" si="745"/>
        <v>#REF!</v>
      </c>
      <c r="DZ234" s="167" t="e">
        <f t="shared" ca="1" si="746"/>
        <v>#REF!</v>
      </c>
      <c r="EA234" s="167" t="e">
        <f t="shared" ca="1" si="747"/>
        <v>#REF!</v>
      </c>
      <c r="EB234" s="167" t="e">
        <f t="shared" ca="1" si="748"/>
        <v>#REF!</v>
      </c>
      <c r="EC234" s="167" t="e">
        <f t="shared" ca="1" si="749"/>
        <v>#REF!</v>
      </c>
      <c r="ED234" s="167" t="e">
        <f t="shared" ca="1" si="750"/>
        <v>#REF!</v>
      </c>
      <c r="EE234" s="167" t="e">
        <f t="shared" ca="1" si="751"/>
        <v>#REF!</v>
      </c>
      <c r="EF234" s="167" t="e">
        <f t="shared" ca="1" si="752"/>
        <v>#REF!</v>
      </c>
      <c r="EG234" s="167" t="e">
        <f t="shared" ca="1" si="753"/>
        <v>#REF!</v>
      </c>
      <c r="EH234" s="167" t="e">
        <f t="shared" ca="1" si="754"/>
        <v>#REF!</v>
      </c>
      <c r="EI234" s="167" t="e">
        <f t="shared" ca="1" si="755"/>
        <v>#REF!</v>
      </c>
      <c r="EJ234" s="167" t="e">
        <f t="shared" ca="1" si="756"/>
        <v>#REF!</v>
      </c>
      <c r="EK234" s="167" t="e">
        <f t="shared" ca="1" si="757"/>
        <v>#REF!</v>
      </c>
      <c r="EL234" s="167" t="e">
        <f t="shared" ca="1" si="758"/>
        <v>#REF!</v>
      </c>
      <c r="EM234" s="167" t="e">
        <f t="shared" ca="1" si="759"/>
        <v>#REF!</v>
      </c>
      <c r="EN234" s="167" t="e">
        <f t="shared" ca="1" si="760"/>
        <v>#REF!</v>
      </c>
      <c r="EP234" s="167">
        <f t="shared" si="761"/>
        <v>0</v>
      </c>
      <c r="EQ234" s="167">
        <f t="shared" si="762"/>
        <v>0</v>
      </c>
      <c r="ER234" s="167">
        <f t="shared" si="763"/>
        <v>0</v>
      </c>
      <c r="ES234" s="167">
        <f t="shared" si="764"/>
        <v>0</v>
      </c>
      <c r="ET234" s="167">
        <f t="shared" si="765"/>
        <v>0</v>
      </c>
      <c r="EU234" s="167">
        <f t="shared" si="766"/>
        <v>0</v>
      </c>
      <c r="EV234" s="167">
        <f t="shared" si="767"/>
        <v>0</v>
      </c>
      <c r="EW234" s="167">
        <f t="shared" si="768"/>
        <v>0</v>
      </c>
      <c r="EX234" s="167">
        <f t="shared" si="769"/>
        <v>0</v>
      </c>
      <c r="EY234" s="167">
        <f t="shared" si="770"/>
        <v>0</v>
      </c>
      <c r="EZ234" s="167">
        <f t="shared" si="771"/>
        <v>0</v>
      </c>
      <c r="FA234" s="167">
        <f t="shared" si="772"/>
        <v>0</v>
      </c>
      <c r="FB234" s="167">
        <f t="shared" si="773"/>
        <v>0</v>
      </c>
      <c r="FC234" s="167">
        <f t="shared" si="774"/>
        <v>0</v>
      </c>
      <c r="FD234" s="167">
        <f t="shared" si="775"/>
        <v>0</v>
      </c>
      <c r="FE234" s="167">
        <f t="shared" si="776"/>
        <v>0</v>
      </c>
      <c r="FG234" s="167">
        <f t="shared" si="777"/>
        <v>0</v>
      </c>
      <c r="FH234" s="167">
        <f t="shared" si="778"/>
        <v>0</v>
      </c>
      <c r="FI234" s="167">
        <f t="shared" si="779"/>
        <v>0</v>
      </c>
      <c r="FJ234" s="167">
        <f t="shared" si="780"/>
        <v>0</v>
      </c>
      <c r="FK234" s="167">
        <f t="shared" si="781"/>
        <v>0</v>
      </c>
      <c r="FL234" s="167">
        <f t="shared" si="782"/>
        <v>0</v>
      </c>
      <c r="FM234" s="167">
        <f t="shared" si="783"/>
        <v>0</v>
      </c>
      <c r="FN234" s="167">
        <f t="shared" si="784"/>
        <v>0</v>
      </c>
      <c r="FO234" s="167">
        <f t="shared" si="785"/>
        <v>0</v>
      </c>
      <c r="FP234" s="167">
        <f t="shared" si="786"/>
        <v>0</v>
      </c>
      <c r="FQ234" s="167">
        <f t="shared" si="787"/>
        <v>0</v>
      </c>
      <c r="FR234" s="167">
        <f t="shared" si="788"/>
        <v>0</v>
      </c>
      <c r="FS234" s="167">
        <f t="shared" si="789"/>
        <v>0</v>
      </c>
      <c r="FT234" s="167">
        <f t="shared" si="790"/>
        <v>0</v>
      </c>
      <c r="FU234" s="167">
        <f t="shared" si="791"/>
        <v>0</v>
      </c>
      <c r="FV234" s="167">
        <f t="shared" si="792"/>
        <v>0</v>
      </c>
      <c r="FX234" s="167">
        <f t="shared" si="793"/>
        <v>0</v>
      </c>
      <c r="FY234" s="167">
        <f t="shared" si="794"/>
        <v>0</v>
      </c>
      <c r="FZ234" s="167">
        <f t="shared" si="795"/>
        <v>0</v>
      </c>
      <c r="GA234" s="167">
        <f t="shared" si="796"/>
        <v>0</v>
      </c>
      <c r="GB234" s="167">
        <f t="shared" si="797"/>
        <v>0</v>
      </c>
      <c r="GC234" s="167">
        <f t="shared" si="798"/>
        <v>0</v>
      </c>
      <c r="GD234" s="167">
        <f t="shared" si="799"/>
        <v>0</v>
      </c>
      <c r="GE234" s="167">
        <f t="shared" si="800"/>
        <v>0</v>
      </c>
      <c r="GF234" s="167">
        <f t="shared" si="801"/>
        <v>0</v>
      </c>
      <c r="GG234" s="167">
        <f t="shared" si="802"/>
        <v>0</v>
      </c>
      <c r="GH234" s="167">
        <f t="shared" si="803"/>
        <v>0</v>
      </c>
      <c r="GI234" s="167">
        <f t="shared" si="804"/>
        <v>0</v>
      </c>
      <c r="GJ234" s="167">
        <f t="shared" si="805"/>
        <v>0</v>
      </c>
      <c r="GK234" s="167">
        <f t="shared" si="806"/>
        <v>0</v>
      </c>
      <c r="GL234" s="167">
        <f t="shared" si="807"/>
        <v>0</v>
      </c>
      <c r="GM234" s="167">
        <f t="shared" si="808"/>
        <v>0</v>
      </c>
      <c r="GO234" s="167" t="e">
        <f t="shared" ca="1" si="643"/>
        <v>#REF!</v>
      </c>
      <c r="GP234" s="167" t="e">
        <f t="shared" ca="1" si="835"/>
        <v>#REF!</v>
      </c>
      <c r="GQ234" s="167" t="e">
        <f t="shared" ca="1" si="835"/>
        <v>#REF!</v>
      </c>
      <c r="GR234" s="167" t="e">
        <f t="shared" ca="1" si="835"/>
        <v>#REF!</v>
      </c>
      <c r="GS234" s="167" t="e">
        <f t="shared" ca="1" si="835"/>
        <v>#REF!</v>
      </c>
      <c r="GT234" s="167" t="e">
        <f t="shared" ca="1" si="835"/>
        <v>#REF!</v>
      </c>
      <c r="GU234" s="167" t="e">
        <f t="shared" ca="1" si="835"/>
        <v>#REF!</v>
      </c>
      <c r="GV234" s="167" t="e">
        <f t="shared" ca="1" si="835"/>
        <v>#REF!</v>
      </c>
      <c r="GW234" s="167" t="e">
        <f t="shared" ca="1" si="835"/>
        <v>#REF!</v>
      </c>
      <c r="GX234" s="167" t="e">
        <f t="shared" ca="1" si="835"/>
        <v>#REF!</v>
      </c>
      <c r="GY234" s="167" t="e">
        <f t="shared" ca="1" si="835"/>
        <v>#REF!</v>
      </c>
      <c r="GZ234" s="167" t="e">
        <f t="shared" ca="1" si="835"/>
        <v>#REF!</v>
      </c>
      <c r="HA234" s="167" t="e">
        <f t="shared" ca="1" si="835"/>
        <v>#REF!</v>
      </c>
      <c r="HB234" s="167" t="e">
        <f t="shared" ca="1" si="835"/>
        <v>#REF!</v>
      </c>
      <c r="HC234" s="167" t="e">
        <f t="shared" ca="1" si="835"/>
        <v>#REF!</v>
      </c>
      <c r="HD234" s="167" t="e">
        <f t="shared" ca="1" si="835"/>
        <v>#REF!</v>
      </c>
      <c r="HF234" s="167" t="e">
        <f t="shared" ca="1" si="710"/>
        <v>#REF!</v>
      </c>
      <c r="HG234" s="167" t="e">
        <f t="shared" ca="1" si="711"/>
        <v>#REF!</v>
      </c>
      <c r="HH234" s="167" t="e">
        <f t="shared" ca="1" si="712"/>
        <v>#REF!</v>
      </c>
      <c r="HI234" s="167" t="e">
        <f t="shared" ca="1" si="713"/>
        <v>#REF!</v>
      </c>
      <c r="HJ234" s="167" t="e">
        <f t="shared" ca="1" si="714"/>
        <v>#REF!</v>
      </c>
      <c r="HK234" s="167" t="e">
        <f t="shared" ca="1" si="715"/>
        <v>#REF!</v>
      </c>
      <c r="HL234" s="167" t="e">
        <f t="shared" ca="1" si="716"/>
        <v>#REF!</v>
      </c>
      <c r="HM234" s="167" t="e">
        <f t="shared" ca="1" si="717"/>
        <v>#REF!</v>
      </c>
      <c r="HN234" s="167" t="e">
        <f t="shared" ca="1" si="718"/>
        <v>#REF!</v>
      </c>
      <c r="HO234" s="167" t="e">
        <f t="shared" ca="1" si="719"/>
        <v>#REF!</v>
      </c>
      <c r="HP234" s="167" t="e">
        <f t="shared" ca="1" si="720"/>
        <v>#REF!</v>
      </c>
      <c r="HQ234" s="167" t="e">
        <f t="shared" ca="1" si="721"/>
        <v>#REF!</v>
      </c>
      <c r="HR234" s="167" t="e">
        <f t="shared" ca="1" si="722"/>
        <v>#REF!</v>
      </c>
      <c r="HS234" s="167" t="e">
        <f t="shared" ca="1" si="723"/>
        <v>#REF!</v>
      </c>
      <c r="HT234" s="167" t="e">
        <f t="shared" ca="1" si="724"/>
        <v>#REF!</v>
      </c>
      <c r="HU234" s="167" t="e">
        <f t="shared" ca="1" si="725"/>
        <v>#REF!</v>
      </c>
      <c r="HW234" s="167" t="e">
        <f t="shared" ca="1" si="726"/>
        <v>#REF!</v>
      </c>
      <c r="HX234" s="167">
        <f t="shared" si="727"/>
        <v>0</v>
      </c>
      <c r="HY234" s="167" t="e">
        <f t="shared" ca="1" si="809"/>
        <v>#REF!</v>
      </c>
      <c r="HZ234" s="219" t="e">
        <f t="shared" ca="1" si="810"/>
        <v>#REF!</v>
      </c>
    </row>
    <row r="235" spans="1:234" s="48" customFormat="1">
      <c r="A235" s="3" t="s">
        <v>460</v>
      </c>
      <c r="B235" s="202" t="str">
        <f>INDEX('Ref1'!$E:$E,MATCH(A235,'Ref1'!$A:$A,0))</f>
        <v>North Norfolk</v>
      </c>
      <c r="C235" s="42" t="str">
        <f>INDEX(Data1!B:B,MATCH(A235,Data1!A:A,0))</f>
        <v>SD</v>
      </c>
      <c r="D235" s="253" t="str">
        <f>INDEX(Data1!C:C,MATCH(A235,Data1!A:A,0))</f>
        <v>E</v>
      </c>
      <c r="E235" s="200" t="str">
        <f>IF($C$6="No","No",IF(COUNTIF(Inputs!$K$359:$K$398,$A235)&gt;0,"Yes","No"))</f>
        <v>No</v>
      </c>
      <c r="F235" s="404"/>
      <c r="G235" s="62">
        <f>INDEX('4_RatesSplit'!K:K,MATCH($A235,'4_RatesSplit'!$A:$A,0))</f>
        <v>0</v>
      </c>
      <c r="H235" s="171">
        <f>INDEX('4_RatesSplit'!L:L,MATCH($A235,'4_RatesSplit'!$A:$A,0))</f>
        <v>0</v>
      </c>
      <c r="I235" s="167">
        <f>INDEX('4_RatesSplit'!M:M,MATCH($A235,'4_RatesSplit'!$A:$A,0))</f>
        <v>0</v>
      </c>
      <c r="J235" s="167">
        <f>INDEX('4_RatesSplit'!N:N,MATCH($A235,'4_RatesSplit'!$A:$A,0))</f>
        <v>0</v>
      </c>
      <c r="K235" s="167">
        <f>INDEX('4_RatesSplit'!O:O,MATCH($A235,'4_RatesSplit'!$A:$A,0))</f>
        <v>0</v>
      </c>
      <c r="L235" s="167">
        <f>INDEX('4_RatesSplit'!P:P,MATCH($A235,'4_RatesSplit'!$A:$A,0))</f>
        <v>0</v>
      </c>
      <c r="M235" s="167">
        <f>INDEX('4_RatesSplit'!Q:Q,MATCH($A235,'4_RatesSplit'!$A:$A,0))</f>
        <v>0</v>
      </c>
      <c r="N235" s="167">
        <f>INDEX('4_RatesSplit'!R:R,MATCH($A235,'4_RatesSplit'!$A:$A,0))</f>
        <v>0</v>
      </c>
      <c r="O235" s="167">
        <f>INDEX('4_RatesSplit'!S:S,MATCH($A235,'4_RatesSplit'!$A:$A,0))</f>
        <v>0</v>
      </c>
      <c r="P235" s="167">
        <f>INDEX('4_RatesSplit'!T:T,MATCH($A235,'4_RatesSplit'!$A:$A,0))</f>
        <v>0</v>
      </c>
      <c r="Q235" s="167">
        <f>INDEX('4_RatesSplit'!U:U,MATCH($A235,'4_RatesSplit'!$A:$A,0))</f>
        <v>0</v>
      </c>
      <c r="R235" s="167">
        <f>INDEX('4_RatesSplit'!V:V,MATCH($A235,'4_RatesSplit'!$A:$A,0))</f>
        <v>0</v>
      </c>
      <c r="S235" s="167">
        <f>INDEX('4_RatesSplit'!W:W,MATCH($A235,'4_RatesSplit'!$A:$A,0))</f>
        <v>0</v>
      </c>
      <c r="T235" s="167">
        <f>INDEX('4_RatesSplit'!X:X,MATCH($A235,'4_RatesSplit'!$A:$A,0))</f>
        <v>0</v>
      </c>
      <c r="U235" s="167">
        <f>INDEX('4_RatesSplit'!Y:Y,MATCH($A235,'4_RatesSplit'!$A:$A,0))</f>
        <v>0</v>
      </c>
      <c r="V235" s="167">
        <f>INDEX('4_RatesSplit'!Z:Z,MATCH($A235,'4_RatesSplit'!$A:$A,0))</f>
        <v>0</v>
      </c>
      <c r="W235" s="167">
        <f>INDEX('4_RatesSplit'!AA:AA,MATCH($A235,'4_RatesSplit'!$A:$A,0))</f>
        <v>0</v>
      </c>
      <c r="X235" s="18"/>
      <c r="Y235" s="168" t="e">
        <f ca="1">INDEX('4_RatesSplit'!AT:AT,MATCH($A235,'4_RatesSplit'!$A:$A,0))</f>
        <v>#REF!</v>
      </c>
      <c r="Z235" s="168" t="e">
        <f ca="1">INDEX('4_RatesSplit'!AU:AU,MATCH($A235,'4_RatesSplit'!$A:$A,0))</f>
        <v>#REF!</v>
      </c>
      <c r="AA235" s="168" t="e">
        <f ca="1">INDEX('4_RatesSplit'!AV:AV,MATCH($A235,'4_RatesSplit'!$A:$A,0))</f>
        <v>#REF!</v>
      </c>
      <c r="AB235" s="168" t="e">
        <f ca="1">INDEX('4_RatesSplit'!AW:AW,MATCH($A235,'4_RatesSplit'!$A:$A,0))</f>
        <v>#REF!</v>
      </c>
      <c r="AC235" s="168" t="e">
        <f ca="1">INDEX('4_RatesSplit'!AX:AX,MATCH($A235,'4_RatesSplit'!$A:$A,0))</f>
        <v>#REF!</v>
      </c>
      <c r="AD235" s="168" t="e">
        <f ca="1">INDEX('4_RatesSplit'!AY:AY,MATCH($A235,'4_RatesSplit'!$A:$A,0))</f>
        <v>#REF!</v>
      </c>
      <c r="AE235" s="168" t="e">
        <f ca="1">INDEX('4_RatesSplit'!AZ:AZ,MATCH($A235,'4_RatesSplit'!$A:$A,0))</f>
        <v>#REF!</v>
      </c>
      <c r="AF235" s="168" t="e">
        <f ca="1">INDEX('4_RatesSplit'!BA:BA,MATCH($A235,'4_RatesSplit'!$A:$A,0))</f>
        <v>#REF!</v>
      </c>
      <c r="AG235" s="168" t="e">
        <f ca="1">INDEX('4_RatesSplit'!BB:BB,MATCH($A235,'4_RatesSplit'!$A:$A,0))</f>
        <v>#REF!</v>
      </c>
      <c r="AH235" s="168" t="e">
        <f ca="1">INDEX('4_RatesSplit'!BC:BC,MATCH($A235,'4_RatesSplit'!$A:$A,0))</f>
        <v>#REF!</v>
      </c>
      <c r="AI235" s="168" t="e">
        <f ca="1">INDEX('4_RatesSplit'!BD:BD,MATCH($A235,'4_RatesSplit'!$A:$A,0))</f>
        <v>#REF!</v>
      </c>
      <c r="AJ235" s="168" t="e">
        <f ca="1">INDEX('4_RatesSplit'!BE:BE,MATCH($A235,'4_RatesSplit'!$A:$A,0))</f>
        <v>#REF!</v>
      </c>
      <c r="AK235" s="168" t="e">
        <f ca="1">INDEX('4_RatesSplit'!BF:BF,MATCH($A235,'4_RatesSplit'!$A:$A,0))</f>
        <v>#REF!</v>
      </c>
      <c r="AL235" s="168" t="e">
        <f ca="1">INDEX('4_RatesSplit'!BG:BG,MATCH($A235,'4_RatesSplit'!$A:$A,0))</f>
        <v>#REF!</v>
      </c>
      <c r="AM235" s="168" t="e">
        <f ca="1">INDEX('4_RatesSplit'!BH:BH,MATCH($A235,'4_RatesSplit'!$A:$A,0))</f>
        <v>#REF!</v>
      </c>
      <c r="AN235" s="198" t="e">
        <f ca="1">INDEX('4_RatesSplit'!BI:BI,MATCH($A235,'4_RatesSplit'!$A:$A,0))</f>
        <v>#REF!</v>
      </c>
      <c r="AO235" s="114"/>
      <c r="AP235" s="167" t="e">
        <f t="shared" ca="1" si="728"/>
        <v>#REF!</v>
      </c>
      <c r="AQ235" s="167" t="e">
        <f t="shared" ca="1" si="729"/>
        <v>#REF!</v>
      </c>
      <c r="AR235" s="167" t="e">
        <f t="shared" ca="1" si="730"/>
        <v>#REF!</v>
      </c>
      <c r="AS235" s="167" t="e">
        <f t="shared" ca="1" si="731"/>
        <v>#REF!</v>
      </c>
      <c r="AT235" s="167" t="e">
        <f t="shared" ca="1" si="732"/>
        <v>#REF!</v>
      </c>
      <c r="AU235" s="167" t="e">
        <f t="shared" ca="1" si="733"/>
        <v>#REF!</v>
      </c>
      <c r="AV235" s="167" t="e">
        <f t="shared" ca="1" si="734"/>
        <v>#REF!</v>
      </c>
      <c r="AW235" s="167" t="e">
        <f t="shared" ca="1" si="735"/>
        <v>#REF!</v>
      </c>
      <c r="AX235" s="167" t="e">
        <f t="shared" ca="1" si="736"/>
        <v>#REF!</v>
      </c>
      <c r="AY235" s="167" t="e">
        <f t="shared" ca="1" si="737"/>
        <v>#REF!</v>
      </c>
      <c r="AZ235" s="167" t="e">
        <f t="shared" ca="1" si="738"/>
        <v>#REF!</v>
      </c>
      <c r="BA235" s="167" t="e">
        <f t="shared" ca="1" si="739"/>
        <v>#REF!</v>
      </c>
      <c r="BB235" s="167" t="e">
        <f t="shared" ca="1" si="740"/>
        <v>#REF!</v>
      </c>
      <c r="BC235" s="167" t="e">
        <f t="shared" ca="1" si="741"/>
        <v>#REF!</v>
      </c>
      <c r="BD235" s="167" t="e">
        <f t="shared" ca="1" si="742"/>
        <v>#REF!</v>
      </c>
      <c r="BE235" s="167" t="e">
        <f t="shared" ca="1" si="743"/>
        <v>#REF!</v>
      </c>
      <c r="BF235" s="18"/>
      <c r="BG235" s="168">
        <f>INDEX('2_Needs'!$F:$F,MATCH($A235,'2_Needs'!$A:$A,0))</f>
        <v>2.585207936744766E-4</v>
      </c>
      <c r="BH235" s="114"/>
      <c r="BI235" s="167">
        <f t="shared" ref="BI235:BX235" si="840">IF(BI$3="reset",$BG235*BI$6,BH235*(1+$C$4))</f>
        <v>0</v>
      </c>
      <c r="BJ235" s="167">
        <f t="shared" si="840"/>
        <v>0</v>
      </c>
      <c r="BK235" s="167">
        <f t="shared" si="840"/>
        <v>0</v>
      </c>
      <c r="BL235" s="167">
        <f t="shared" si="840"/>
        <v>0</v>
      </c>
      <c r="BM235" s="167">
        <f t="shared" si="840"/>
        <v>0</v>
      </c>
      <c r="BN235" s="167">
        <f t="shared" si="840"/>
        <v>0</v>
      </c>
      <c r="BO235" s="167">
        <f t="shared" si="840"/>
        <v>0</v>
      </c>
      <c r="BP235" s="167">
        <f t="shared" si="840"/>
        <v>0</v>
      </c>
      <c r="BQ235" s="167">
        <f t="shared" si="840"/>
        <v>0</v>
      </c>
      <c r="BR235" s="167">
        <f t="shared" si="840"/>
        <v>0</v>
      </c>
      <c r="BS235" s="167">
        <f t="shared" si="840"/>
        <v>0</v>
      </c>
      <c r="BT235" s="167">
        <f t="shared" si="840"/>
        <v>0</v>
      </c>
      <c r="BU235" s="167">
        <f t="shared" si="840"/>
        <v>0</v>
      </c>
      <c r="BV235" s="167">
        <f t="shared" si="840"/>
        <v>0</v>
      </c>
      <c r="BW235" s="167">
        <f t="shared" si="840"/>
        <v>0</v>
      </c>
      <c r="BX235" s="167">
        <f t="shared" si="840"/>
        <v>0</v>
      </c>
      <c r="BZ235" s="167" t="e">
        <f t="shared" ca="1" si="662"/>
        <v>#REF!</v>
      </c>
      <c r="CA235" s="167" t="e">
        <f t="shared" ca="1" si="663"/>
        <v>#REF!</v>
      </c>
      <c r="CB235" s="167" t="e">
        <f t="shared" ca="1" si="664"/>
        <v>#REF!</v>
      </c>
      <c r="CC235" s="167" t="e">
        <f t="shared" ca="1" si="665"/>
        <v>#REF!</v>
      </c>
      <c r="CD235" s="167" t="e">
        <f t="shared" ca="1" si="666"/>
        <v>#REF!</v>
      </c>
      <c r="CE235" s="167" t="e">
        <f t="shared" ca="1" si="667"/>
        <v>#REF!</v>
      </c>
      <c r="CF235" s="167" t="e">
        <f t="shared" ca="1" si="668"/>
        <v>#REF!</v>
      </c>
      <c r="CG235" s="167" t="e">
        <f t="shared" ca="1" si="669"/>
        <v>#REF!</v>
      </c>
      <c r="CH235" s="167" t="e">
        <f t="shared" ca="1" si="670"/>
        <v>#REF!</v>
      </c>
      <c r="CI235" s="167" t="e">
        <f t="shared" ca="1" si="671"/>
        <v>#REF!</v>
      </c>
      <c r="CJ235" s="167" t="e">
        <f t="shared" ca="1" si="672"/>
        <v>#REF!</v>
      </c>
      <c r="CK235" s="167" t="e">
        <f t="shared" ca="1" si="673"/>
        <v>#REF!</v>
      </c>
      <c r="CL235" s="167" t="e">
        <f t="shared" ca="1" si="674"/>
        <v>#REF!</v>
      </c>
      <c r="CM235" s="167" t="e">
        <f t="shared" ca="1" si="675"/>
        <v>#REF!</v>
      </c>
      <c r="CN235" s="167" t="e">
        <f t="shared" ca="1" si="676"/>
        <v>#REF!</v>
      </c>
      <c r="CO235" s="167" t="e">
        <f t="shared" ca="1" si="677"/>
        <v>#REF!</v>
      </c>
      <c r="CQ235" s="167" t="e">
        <f t="shared" ca="1" si="678"/>
        <v>#REF!</v>
      </c>
      <c r="CR235" s="167" t="e">
        <f t="shared" ca="1" si="679"/>
        <v>#REF!</v>
      </c>
      <c r="CS235" s="167" t="e">
        <f t="shared" ca="1" si="680"/>
        <v>#REF!</v>
      </c>
      <c r="CT235" s="167" t="e">
        <f t="shared" ca="1" si="681"/>
        <v>#REF!</v>
      </c>
      <c r="CU235" s="167" t="e">
        <f t="shared" ca="1" si="682"/>
        <v>#REF!</v>
      </c>
      <c r="CV235" s="167" t="e">
        <f t="shared" ca="1" si="683"/>
        <v>#REF!</v>
      </c>
      <c r="CW235" s="167" t="e">
        <f t="shared" ca="1" si="684"/>
        <v>#REF!</v>
      </c>
      <c r="CX235" s="167" t="e">
        <f t="shared" ca="1" si="685"/>
        <v>#REF!</v>
      </c>
      <c r="CY235" s="167" t="e">
        <f t="shared" ca="1" si="686"/>
        <v>#REF!</v>
      </c>
      <c r="CZ235" s="167" t="e">
        <f t="shared" ca="1" si="687"/>
        <v>#REF!</v>
      </c>
      <c r="DA235" s="167" t="e">
        <f t="shared" ca="1" si="688"/>
        <v>#REF!</v>
      </c>
      <c r="DB235" s="167" t="e">
        <f t="shared" ca="1" si="689"/>
        <v>#REF!</v>
      </c>
      <c r="DC235" s="167" t="e">
        <f t="shared" ca="1" si="690"/>
        <v>#REF!</v>
      </c>
      <c r="DD235" s="167" t="e">
        <f t="shared" ca="1" si="691"/>
        <v>#REF!</v>
      </c>
      <c r="DE235" s="167" t="e">
        <f t="shared" ca="1" si="692"/>
        <v>#REF!</v>
      </c>
      <c r="DF235" s="167" t="e">
        <f t="shared" ca="1" si="693"/>
        <v>#REF!</v>
      </c>
      <c r="DH235" s="167">
        <f t="shared" si="694"/>
        <v>0</v>
      </c>
      <c r="DI235" s="167">
        <f t="shared" si="695"/>
        <v>0</v>
      </c>
      <c r="DJ235" s="167">
        <f t="shared" si="696"/>
        <v>0</v>
      </c>
      <c r="DK235" s="167">
        <f t="shared" si="697"/>
        <v>0</v>
      </c>
      <c r="DL235" s="167">
        <f t="shared" si="698"/>
        <v>0</v>
      </c>
      <c r="DM235" s="167">
        <f t="shared" si="699"/>
        <v>0</v>
      </c>
      <c r="DN235" s="167">
        <f t="shared" si="700"/>
        <v>0</v>
      </c>
      <c r="DO235" s="167">
        <f t="shared" si="701"/>
        <v>0</v>
      </c>
      <c r="DP235" s="167">
        <f t="shared" si="702"/>
        <v>0</v>
      </c>
      <c r="DQ235" s="167">
        <f t="shared" si="703"/>
        <v>0</v>
      </c>
      <c r="DR235" s="167">
        <f t="shared" si="704"/>
        <v>0</v>
      </c>
      <c r="DS235" s="167">
        <f t="shared" si="705"/>
        <v>0</v>
      </c>
      <c r="DT235" s="167">
        <f t="shared" si="706"/>
        <v>0</v>
      </c>
      <c r="DU235" s="167">
        <f t="shared" si="707"/>
        <v>0</v>
      </c>
      <c r="DV235" s="167">
        <f t="shared" si="708"/>
        <v>0</v>
      </c>
      <c r="DW235" s="167">
        <f t="shared" si="709"/>
        <v>0</v>
      </c>
      <c r="DY235" s="167" t="e">
        <f t="shared" ca="1" si="745"/>
        <v>#REF!</v>
      </c>
      <c r="DZ235" s="167" t="e">
        <f t="shared" ca="1" si="746"/>
        <v>#REF!</v>
      </c>
      <c r="EA235" s="167" t="e">
        <f t="shared" ca="1" si="747"/>
        <v>#REF!</v>
      </c>
      <c r="EB235" s="167" t="e">
        <f t="shared" ca="1" si="748"/>
        <v>#REF!</v>
      </c>
      <c r="EC235" s="167" t="e">
        <f t="shared" ca="1" si="749"/>
        <v>#REF!</v>
      </c>
      <c r="ED235" s="167" t="e">
        <f t="shared" ca="1" si="750"/>
        <v>#REF!</v>
      </c>
      <c r="EE235" s="167" t="e">
        <f t="shared" ca="1" si="751"/>
        <v>#REF!</v>
      </c>
      <c r="EF235" s="167" t="e">
        <f t="shared" ca="1" si="752"/>
        <v>#REF!</v>
      </c>
      <c r="EG235" s="167" t="e">
        <f t="shared" ca="1" si="753"/>
        <v>#REF!</v>
      </c>
      <c r="EH235" s="167" t="e">
        <f t="shared" ca="1" si="754"/>
        <v>#REF!</v>
      </c>
      <c r="EI235" s="167" t="e">
        <f t="shared" ca="1" si="755"/>
        <v>#REF!</v>
      </c>
      <c r="EJ235" s="167" t="e">
        <f t="shared" ca="1" si="756"/>
        <v>#REF!</v>
      </c>
      <c r="EK235" s="167" t="e">
        <f t="shared" ca="1" si="757"/>
        <v>#REF!</v>
      </c>
      <c r="EL235" s="167" t="e">
        <f t="shared" ca="1" si="758"/>
        <v>#REF!</v>
      </c>
      <c r="EM235" s="167" t="e">
        <f t="shared" ca="1" si="759"/>
        <v>#REF!</v>
      </c>
      <c r="EN235" s="167" t="e">
        <f t="shared" ca="1" si="760"/>
        <v>#REF!</v>
      </c>
      <c r="EP235" s="167">
        <f t="shared" si="761"/>
        <v>0</v>
      </c>
      <c r="EQ235" s="167">
        <f t="shared" si="762"/>
        <v>0</v>
      </c>
      <c r="ER235" s="167">
        <f t="shared" si="763"/>
        <v>0</v>
      </c>
      <c r="ES235" s="167">
        <f t="shared" si="764"/>
        <v>0</v>
      </c>
      <c r="ET235" s="167">
        <f t="shared" si="765"/>
        <v>0</v>
      </c>
      <c r="EU235" s="167">
        <f t="shared" si="766"/>
        <v>0</v>
      </c>
      <c r="EV235" s="167">
        <f t="shared" si="767"/>
        <v>0</v>
      </c>
      <c r="EW235" s="167">
        <f t="shared" si="768"/>
        <v>0</v>
      </c>
      <c r="EX235" s="167">
        <f t="shared" si="769"/>
        <v>0</v>
      </c>
      <c r="EY235" s="167">
        <f t="shared" si="770"/>
        <v>0</v>
      </c>
      <c r="EZ235" s="167">
        <f t="shared" si="771"/>
        <v>0</v>
      </c>
      <c r="FA235" s="167">
        <f t="shared" si="772"/>
        <v>0</v>
      </c>
      <c r="FB235" s="167">
        <f t="shared" si="773"/>
        <v>0</v>
      </c>
      <c r="FC235" s="167">
        <f t="shared" si="774"/>
        <v>0</v>
      </c>
      <c r="FD235" s="167">
        <f t="shared" si="775"/>
        <v>0</v>
      </c>
      <c r="FE235" s="167">
        <f t="shared" si="776"/>
        <v>0</v>
      </c>
      <c r="FG235" s="167">
        <f t="shared" si="777"/>
        <v>0</v>
      </c>
      <c r="FH235" s="167">
        <f t="shared" si="778"/>
        <v>0</v>
      </c>
      <c r="FI235" s="167">
        <f t="shared" si="779"/>
        <v>0</v>
      </c>
      <c r="FJ235" s="167">
        <f t="shared" si="780"/>
        <v>0</v>
      </c>
      <c r="FK235" s="167">
        <f t="shared" si="781"/>
        <v>0</v>
      </c>
      <c r="FL235" s="167">
        <f t="shared" si="782"/>
        <v>0</v>
      </c>
      <c r="FM235" s="167">
        <f t="shared" si="783"/>
        <v>0</v>
      </c>
      <c r="FN235" s="167">
        <f t="shared" si="784"/>
        <v>0</v>
      </c>
      <c r="FO235" s="167">
        <f t="shared" si="785"/>
        <v>0</v>
      </c>
      <c r="FP235" s="167">
        <f t="shared" si="786"/>
        <v>0</v>
      </c>
      <c r="FQ235" s="167">
        <f t="shared" si="787"/>
        <v>0</v>
      </c>
      <c r="FR235" s="167">
        <f t="shared" si="788"/>
        <v>0</v>
      </c>
      <c r="FS235" s="167">
        <f t="shared" si="789"/>
        <v>0</v>
      </c>
      <c r="FT235" s="167">
        <f t="shared" si="790"/>
        <v>0</v>
      </c>
      <c r="FU235" s="167">
        <f t="shared" si="791"/>
        <v>0</v>
      </c>
      <c r="FV235" s="167">
        <f t="shared" si="792"/>
        <v>0</v>
      </c>
      <c r="FX235" s="167">
        <f t="shared" si="793"/>
        <v>0</v>
      </c>
      <c r="FY235" s="167">
        <f t="shared" si="794"/>
        <v>0</v>
      </c>
      <c r="FZ235" s="167">
        <f t="shared" si="795"/>
        <v>0</v>
      </c>
      <c r="GA235" s="167">
        <f t="shared" si="796"/>
        <v>0</v>
      </c>
      <c r="GB235" s="167">
        <f t="shared" si="797"/>
        <v>0</v>
      </c>
      <c r="GC235" s="167">
        <f t="shared" si="798"/>
        <v>0</v>
      </c>
      <c r="GD235" s="167">
        <f t="shared" si="799"/>
        <v>0</v>
      </c>
      <c r="GE235" s="167">
        <f t="shared" si="800"/>
        <v>0</v>
      </c>
      <c r="GF235" s="167">
        <f t="shared" si="801"/>
        <v>0</v>
      </c>
      <c r="GG235" s="167">
        <f t="shared" si="802"/>
        <v>0</v>
      </c>
      <c r="GH235" s="167">
        <f t="shared" si="803"/>
        <v>0</v>
      </c>
      <c r="GI235" s="167">
        <f t="shared" si="804"/>
        <v>0</v>
      </c>
      <c r="GJ235" s="167">
        <f t="shared" si="805"/>
        <v>0</v>
      </c>
      <c r="GK235" s="167">
        <f t="shared" si="806"/>
        <v>0</v>
      </c>
      <c r="GL235" s="167">
        <f t="shared" si="807"/>
        <v>0</v>
      </c>
      <c r="GM235" s="167">
        <f t="shared" si="808"/>
        <v>0</v>
      </c>
      <c r="GO235" s="167" t="e">
        <f t="shared" ca="1" si="643"/>
        <v>#REF!</v>
      </c>
      <c r="GP235" s="167" t="e">
        <f t="shared" ca="1" si="835"/>
        <v>#REF!</v>
      </c>
      <c r="GQ235" s="167" t="e">
        <f t="shared" ca="1" si="835"/>
        <v>#REF!</v>
      </c>
      <c r="GR235" s="167" t="e">
        <f t="shared" ca="1" si="835"/>
        <v>#REF!</v>
      </c>
      <c r="GS235" s="167" t="e">
        <f t="shared" ca="1" si="835"/>
        <v>#REF!</v>
      </c>
      <c r="GT235" s="167" t="e">
        <f t="shared" ca="1" si="835"/>
        <v>#REF!</v>
      </c>
      <c r="GU235" s="167" t="e">
        <f t="shared" ca="1" si="835"/>
        <v>#REF!</v>
      </c>
      <c r="GV235" s="167" t="e">
        <f t="shared" ca="1" si="835"/>
        <v>#REF!</v>
      </c>
      <c r="GW235" s="167" t="e">
        <f t="shared" ca="1" si="835"/>
        <v>#REF!</v>
      </c>
      <c r="GX235" s="167" t="e">
        <f t="shared" ca="1" si="835"/>
        <v>#REF!</v>
      </c>
      <c r="GY235" s="167" t="e">
        <f t="shared" ca="1" si="835"/>
        <v>#REF!</v>
      </c>
      <c r="GZ235" s="167" t="e">
        <f t="shared" ca="1" si="835"/>
        <v>#REF!</v>
      </c>
      <c r="HA235" s="167" t="e">
        <f t="shared" ca="1" si="835"/>
        <v>#REF!</v>
      </c>
      <c r="HB235" s="167" t="e">
        <f t="shared" ca="1" si="835"/>
        <v>#REF!</v>
      </c>
      <c r="HC235" s="167" t="e">
        <f t="shared" ca="1" si="835"/>
        <v>#REF!</v>
      </c>
      <c r="HD235" s="167" t="e">
        <f t="shared" ca="1" si="835"/>
        <v>#REF!</v>
      </c>
      <c r="HF235" s="167" t="e">
        <f t="shared" ca="1" si="710"/>
        <v>#REF!</v>
      </c>
      <c r="HG235" s="167" t="e">
        <f t="shared" ca="1" si="711"/>
        <v>#REF!</v>
      </c>
      <c r="HH235" s="167" t="e">
        <f t="shared" ca="1" si="712"/>
        <v>#REF!</v>
      </c>
      <c r="HI235" s="167" t="e">
        <f t="shared" ca="1" si="713"/>
        <v>#REF!</v>
      </c>
      <c r="HJ235" s="167" t="e">
        <f t="shared" ca="1" si="714"/>
        <v>#REF!</v>
      </c>
      <c r="HK235" s="167" t="e">
        <f t="shared" ca="1" si="715"/>
        <v>#REF!</v>
      </c>
      <c r="HL235" s="167" t="e">
        <f t="shared" ca="1" si="716"/>
        <v>#REF!</v>
      </c>
      <c r="HM235" s="167" t="e">
        <f t="shared" ca="1" si="717"/>
        <v>#REF!</v>
      </c>
      <c r="HN235" s="167" t="e">
        <f t="shared" ca="1" si="718"/>
        <v>#REF!</v>
      </c>
      <c r="HO235" s="167" t="e">
        <f t="shared" ca="1" si="719"/>
        <v>#REF!</v>
      </c>
      <c r="HP235" s="167" t="e">
        <f t="shared" ca="1" si="720"/>
        <v>#REF!</v>
      </c>
      <c r="HQ235" s="167" t="e">
        <f t="shared" ca="1" si="721"/>
        <v>#REF!</v>
      </c>
      <c r="HR235" s="167" t="e">
        <f t="shared" ca="1" si="722"/>
        <v>#REF!</v>
      </c>
      <c r="HS235" s="167" t="e">
        <f t="shared" ca="1" si="723"/>
        <v>#REF!</v>
      </c>
      <c r="HT235" s="167" t="e">
        <f t="shared" ca="1" si="724"/>
        <v>#REF!</v>
      </c>
      <c r="HU235" s="167" t="e">
        <f t="shared" ca="1" si="725"/>
        <v>#REF!</v>
      </c>
      <c r="HW235" s="167" t="e">
        <f t="shared" ca="1" si="726"/>
        <v>#REF!</v>
      </c>
      <c r="HX235" s="167">
        <f t="shared" si="727"/>
        <v>0</v>
      </c>
      <c r="HY235" s="167" t="e">
        <f t="shared" ca="1" si="809"/>
        <v>#REF!</v>
      </c>
      <c r="HZ235" s="219" t="e">
        <f t="shared" ca="1" si="810"/>
        <v>#REF!</v>
      </c>
    </row>
    <row r="236" spans="1:234" s="48" customFormat="1">
      <c r="A236" s="3" t="s">
        <v>462</v>
      </c>
      <c r="B236" s="202" t="str">
        <f>INDEX('Ref1'!$E:$E,MATCH(A236,'Ref1'!$A:$A,0))</f>
        <v>North Somerset</v>
      </c>
      <c r="C236" s="42" t="str">
        <f>INDEX(Data1!B:B,MATCH(A236,Data1!A:A,0))</f>
        <v>UNINFIR</v>
      </c>
      <c r="D236" s="253" t="str">
        <f>INDEX(Data1!C:C,MATCH(A236,Data1!A:A,0))</f>
        <v>SW</v>
      </c>
      <c r="E236" s="200" t="str">
        <f>IF($C$6="No","No",IF(COUNTIF(Inputs!$K$359:$K$398,$A236)&gt;0,"Yes","No"))</f>
        <v>No</v>
      </c>
      <c r="F236" s="404"/>
      <c r="G236" s="62">
        <f>INDEX('4_RatesSplit'!K:K,MATCH($A236,'4_RatesSplit'!$A:$A,0))</f>
        <v>0</v>
      </c>
      <c r="H236" s="171">
        <f>INDEX('4_RatesSplit'!L:L,MATCH($A236,'4_RatesSplit'!$A:$A,0))</f>
        <v>0</v>
      </c>
      <c r="I236" s="167">
        <f>INDEX('4_RatesSplit'!M:M,MATCH($A236,'4_RatesSplit'!$A:$A,0))</f>
        <v>0</v>
      </c>
      <c r="J236" s="167">
        <f>INDEX('4_RatesSplit'!N:N,MATCH($A236,'4_RatesSplit'!$A:$A,0))</f>
        <v>0</v>
      </c>
      <c r="K236" s="167">
        <f>INDEX('4_RatesSplit'!O:O,MATCH($A236,'4_RatesSplit'!$A:$A,0))</f>
        <v>0</v>
      </c>
      <c r="L236" s="167">
        <f>INDEX('4_RatesSplit'!P:P,MATCH($A236,'4_RatesSplit'!$A:$A,0))</f>
        <v>0</v>
      </c>
      <c r="M236" s="167">
        <f>INDEX('4_RatesSplit'!Q:Q,MATCH($A236,'4_RatesSplit'!$A:$A,0))</f>
        <v>0</v>
      </c>
      <c r="N236" s="167">
        <f>INDEX('4_RatesSplit'!R:R,MATCH($A236,'4_RatesSplit'!$A:$A,0))</f>
        <v>0</v>
      </c>
      <c r="O236" s="167">
        <f>INDEX('4_RatesSplit'!S:S,MATCH($A236,'4_RatesSplit'!$A:$A,0))</f>
        <v>0</v>
      </c>
      <c r="P236" s="167">
        <f>INDEX('4_RatesSplit'!T:T,MATCH($A236,'4_RatesSplit'!$A:$A,0))</f>
        <v>0</v>
      </c>
      <c r="Q236" s="167">
        <f>INDEX('4_RatesSplit'!U:U,MATCH($A236,'4_RatesSplit'!$A:$A,0))</f>
        <v>0</v>
      </c>
      <c r="R236" s="167">
        <f>INDEX('4_RatesSplit'!V:V,MATCH($A236,'4_RatesSplit'!$A:$A,0))</f>
        <v>0</v>
      </c>
      <c r="S236" s="167">
        <f>INDEX('4_RatesSplit'!W:W,MATCH($A236,'4_RatesSplit'!$A:$A,0))</f>
        <v>0</v>
      </c>
      <c r="T236" s="167">
        <f>INDEX('4_RatesSplit'!X:X,MATCH($A236,'4_RatesSplit'!$A:$A,0))</f>
        <v>0</v>
      </c>
      <c r="U236" s="167">
        <f>INDEX('4_RatesSplit'!Y:Y,MATCH($A236,'4_RatesSplit'!$A:$A,0))</f>
        <v>0</v>
      </c>
      <c r="V236" s="167">
        <f>INDEX('4_RatesSplit'!Z:Z,MATCH($A236,'4_RatesSplit'!$A:$A,0))</f>
        <v>0</v>
      </c>
      <c r="W236" s="167">
        <f>INDEX('4_RatesSplit'!AA:AA,MATCH($A236,'4_RatesSplit'!$A:$A,0))</f>
        <v>0</v>
      </c>
      <c r="X236" s="18"/>
      <c r="Y236" s="168" t="e">
        <f ca="1">INDEX('4_RatesSplit'!AT:AT,MATCH($A236,'4_RatesSplit'!$A:$A,0))</f>
        <v>#REF!</v>
      </c>
      <c r="Z236" s="168" t="e">
        <f ca="1">INDEX('4_RatesSplit'!AU:AU,MATCH($A236,'4_RatesSplit'!$A:$A,0))</f>
        <v>#REF!</v>
      </c>
      <c r="AA236" s="168" t="e">
        <f ca="1">INDEX('4_RatesSplit'!AV:AV,MATCH($A236,'4_RatesSplit'!$A:$A,0))</f>
        <v>#REF!</v>
      </c>
      <c r="AB236" s="168" t="e">
        <f ca="1">INDEX('4_RatesSplit'!AW:AW,MATCH($A236,'4_RatesSplit'!$A:$A,0))</f>
        <v>#REF!</v>
      </c>
      <c r="AC236" s="168" t="e">
        <f ca="1">INDEX('4_RatesSplit'!AX:AX,MATCH($A236,'4_RatesSplit'!$A:$A,0))</f>
        <v>#REF!</v>
      </c>
      <c r="AD236" s="168" t="e">
        <f ca="1">INDEX('4_RatesSplit'!AY:AY,MATCH($A236,'4_RatesSplit'!$A:$A,0))</f>
        <v>#REF!</v>
      </c>
      <c r="AE236" s="168" t="e">
        <f ca="1">INDEX('4_RatesSplit'!AZ:AZ,MATCH($A236,'4_RatesSplit'!$A:$A,0))</f>
        <v>#REF!</v>
      </c>
      <c r="AF236" s="168" t="e">
        <f ca="1">INDEX('4_RatesSplit'!BA:BA,MATCH($A236,'4_RatesSplit'!$A:$A,0))</f>
        <v>#REF!</v>
      </c>
      <c r="AG236" s="168" t="e">
        <f ca="1">INDEX('4_RatesSplit'!BB:BB,MATCH($A236,'4_RatesSplit'!$A:$A,0))</f>
        <v>#REF!</v>
      </c>
      <c r="AH236" s="168" t="e">
        <f ca="1">INDEX('4_RatesSplit'!BC:BC,MATCH($A236,'4_RatesSplit'!$A:$A,0))</f>
        <v>#REF!</v>
      </c>
      <c r="AI236" s="168" t="e">
        <f ca="1">INDEX('4_RatesSplit'!BD:BD,MATCH($A236,'4_RatesSplit'!$A:$A,0))</f>
        <v>#REF!</v>
      </c>
      <c r="AJ236" s="168" t="e">
        <f ca="1">INDEX('4_RatesSplit'!BE:BE,MATCH($A236,'4_RatesSplit'!$A:$A,0))</f>
        <v>#REF!</v>
      </c>
      <c r="AK236" s="168" t="e">
        <f ca="1">INDEX('4_RatesSplit'!BF:BF,MATCH($A236,'4_RatesSplit'!$A:$A,0))</f>
        <v>#REF!</v>
      </c>
      <c r="AL236" s="168" t="e">
        <f ca="1">INDEX('4_RatesSplit'!BG:BG,MATCH($A236,'4_RatesSplit'!$A:$A,0))</f>
        <v>#REF!</v>
      </c>
      <c r="AM236" s="168" t="e">
        <f ca="1">INDEX('4_RatesSplit'!BH:BH,MATCH($A236,'4_RatesSplit'!$A:$A,0))</f>
        <v>#REF!</v>
      </c>
      <c r="AN236" s="198" t="e">
        <f ca="1">INDEX('4_RatesSplit'!BI:BI,MATCH($A236,'4_RatesSplit'!$A:$A,0))</f>
        <v>#REF!</v>
      </c>
      <c r="AO236" s="114"/>
      <c r="AP236" s="167" t="e">
        <f t="shared" ca="1" si="728"/>
        <v>#REF!</v>
      </c>
      <c r="AQ236" s="167" t="e">
        <f t="shared" ca="1" si="729"/>
        <v>#REF!</v>
      </c>
      <c r="AR236" s="167" t="e">
        <f t="shared" ca="1" si="730"/>
        <v>#REF!</v>
      </c>
      <c r="AS236" s="167" t="e">
        <f t="shared" ca="1" si="731"/>
        <v>#REF!</v>
      </c>
      <c r="AT236" s="167" t="e">
        <f t="shared" ca="1" si="732"/>
        <v>#REF!</v>
      </c>
      <c r="AU236" s="167" t="e">
        <f t="shared" ca="1" si="733"/>
        <v>#REF!</v>
      </c>
      <c r="AV236" s="167" t="e">
        <f t="shared" ca="1" si="734"/>
        <v>#REF!</v>
      </c>
      <c r="AW236" s="167" t="e">
        <f t="shared" ca="1" si="735"/>
        <v>#REF!</v>
      </c>
      <c r="AX236" s="167" t="e">
        <f t="shared" ca="1" si="736"/>
        <v>#REF!</v>
      </c>
      <c r="AY236" s="167" t="e">
        <f t="shared" ca="1" si="737"/>
        <v>#REF!</v>
      </c>
      <c r="AZ236" s="167" t="e">
        <f t="shared" ca="1" si="738"/>
        <v>#REF!</v>
      </c>
      <c r="BA236" s="167" t="e">
        <f t="shared" ca="1" si="739"/>
        <v>#REF!</v>
      </c>
      <c r="BB236" s="167" t="e">
        <f t="shared" ca="1" si="740"/>
        <v>#REF!</v>
      </c>
      <c r="BC236" s="167" t="e">
        <f t="shared" ca="1" si="741"/>
        <v>#REF!</v>
      </c>
      <c r="BD236" s="167" t="e">
        <f t="shared" ca="1" si="742"/>
        <v>#REF!</v>
      </c>
      <c r="BE236" s="167" t="e">
        <f t="shared" ca="1" si="743"/>
        <v>#REF!</v>
      </c>
      <c r="BF236" s="18"/>
      <c r="BG236" s="168">
        <f>INDEX('2_Needs'!$F:$F,MATCH($A236,'2_Needs'!$A:$A,0))</f>
        <v>2.5475978058125334E-3</v>
      </c>
      <c r="BH236" s="114"/>
      <c r="BI236" s="167">
        <f t="shared" ref="BI236:BX236" si="841">IF(BI$3="reset",$BG236*BI$6,BH236*(1+$C$4))</f>
        <v>0</v>
      </c>
      <c r="BJ236" s="167">
        <f t="shared" si="841"/>
        <v>0</v>
      </c>
      <c r="BK236" s="167">
        <f t="shared" si="841"/>
        <v>0</v>
      </c>
      <c r="BL236" s="167">
        <f t="shared" si="841"/>
        <v>0</v>
      </c>
      <c r="BM236" s="167">
        <f t="shared" si="841"/>
        <v>0</v>
      </c>
      <c r="BN236" s="167">
        <f t="shared" si="841"/>
        <v>0</v>
      </c>
      <c r="BO236" s="167">
        <f t="shared" si="841"/>
        <v>0</v>
      </c>
      <c r="BP236" s="167">
        <f t="shared" si="841"/>
        <v>0</v>
      </c>
      <c r="BQ236" s="167">
        <f t="shared" si="841"/>
        <v>0</v>
      </c>
      <c r="BR236" s="167">
        <f t="shared" si="841"/>
        <v>0</v>
      </c>
      <c r="BS236" s="167">
        <f t="shared" si="841"/>
        <v>0</v>
      </c>
      <c r="BT236" s="167">
        <f t="shared" si="841"/>
        <v>0</v>
      </c>
      <c r="BU236" s="167">
        <f t="shared" si="841"/>
        <v>0</v>
      </c>
      <c r="BV236" s="167">
        <f t="shared" si="841"/>
        <v>0</v>
      </c>
      <c r="BW236" s="167">
        <f t="shared" si="841"/>
        <v>0</v>
      </c>
      <c r="BX236" s="167">
        <f t="shared" si="841"/>
        <v>0</v>
      </c>
      <c r="BZ236" s="167" t="e">
        <f t="shared" ca="1" si="662"/>
        <v>#REF!</v>
      </c>
      <c r="CA236" s="167" t="e">
        <f t="shared" ca="1" si="663"/>
        <v>#REF!</v>
      </c>
      <c r="CB236" s="167" t="e">
        <f t="shared" ca="1" si="664"/>
        <v>#REF!</v>
      </c>
      <c r="CC236" s="167" t="e">
        <f t="shared" ca="1" si="665"/>
        <v>#REF!</v>
      </c>
      <c r="CD236" s="167" t="e">
        <f t="shared" ca="1" si="666"/>
        <v>#REF!</v>
      </c>
      <c r="CE236" s="167" t="e">
        <f t="shared" ca="1" si="667"/>
        <v>#REF!</v>
      </c>
      <c r="CF236" s="167" t="e">
        <f t="shared" ca="1" si="668"/>
        <v>#REF!</v>
      </c>
      <c r="CG236" s="167" t="e">
        <f t="shared" ca="1" si="669"/>
        <v>#REF!</v>
      </c>
      <c r="CH236" s="167" t="e">
        <f t="shared" ca="1" si="670"/>
        <v>#REF!</v>
      </c>
      <c r="CI236" s="167" t="e">
        <f t="shared" ca="1" si="671"/>
        <v>#REF!</v>
      </c>
      <c r="CJ236" s="167" t="e">
        <f t="shared" ca="1" si="672"/>
        <v>#REF!</v>
      </c>
      <c r="CK236" s="167" t="e">
        <f t="shared" ca="1" si="673"/>
        <v>#REF!</v>
      </c>
      <c r="CL236" s="167" t="e">
        <f t="shared" ca="1" si="674"/>
        <v>#REF!</v>
      </c>
      <c r="CM236" s="167" t="e">
        <f t="shared" ca="1" si="675"/>
        <v>#REF!</v>
      </c>
      <c r="CN236" s="167" t="e">
        <f t="shared" ca="1" si="676"/>
        <v>#REF!</v>
      </c>
      <c r="CO236" s="167" t="e">
        <f t="shared" ca="1" si="677"/>
        <v>#REF!</v>
      </c>
      <c r="CQ236" s="167" t="e">
        <f t="shared" ca="1" si="678"/>
        <v>#REF!</v>
      </c>
      <c r="CR236" s="167" t="e">
        <f t="shared" ca="1" si="679"/>
        <v>#REF!</v>
      </c>
      <c r="CS236" s="167" t="e">
        <f t="shared" ca="1" si="680"/>
        <v>#REF!</v>
      </c>
      <c r="CT236" s="167" t="e">
        <f t="shared" ca="1" si="681"/>
        <v>#REF!</v>
      </c>
      <c r="CU236" s="167" t="e">
        <f t="shared" ca="1" si="682"/>
        <v>#REF!</v>
      </c>
      <c r="CV236" s="167" t="e">
        <f t="shared" ca="1" si="683"/>
        <v>#REF!</v>
      </c>
      <c r="CW236" s="167" t="e">
        <f t="shared" ca="1" si="684"/>
        <v>#REF!</v>
      </c>
      <c r="CX236" s="167" t="e">
        <f t="shared" ca="1" si="685"/>
        <v>#REF!</v>
      </c>
      <c r="CY236" s="167" t="e">
        <f t="shared" ca="1" si="686"/>
        <v>#REF!</v>
      </c>
      <c r="CZ236" s="167" t="e">
        <f t="shared" ca="1" si="687"/>
        <v>#REF!</v>
      </c>
      <c r="DA236" s="167" t="e">
        <f t="shared" ca="1" si="688"/>
        <v>#REF!</v>
      </c>
      <c r="DB236" s="167" t="e">
        <f t="shared" ca="1" si="689"/>
        <v>#REF!</v>
      </c>
      <c r="DC236" s="167" t="e">
        <f t="shared" ca="1" si="690"/>
        <v>#REF!</v>
      </c>
      <c r="DD236" s="167" t="e">
        <f t="shared" ca="1" si="691"/>
        <v>#REF!</v>
      </c>
      <c r="DE236" s="167" t="e">
        <f t="shared" ca="1" si="692"/>
        <v>#REF!</v>
      </c>
      <c r="DF236" s="167" t="e">
        <f t="shared" ca="1" si="693"/>
        <v>#REF!</v>
      </c>
      <c r="DH236" s="167">
        <f t="shared" si="694"/>
        <v>0</v>
      </c>
      <c r="DI236" s="167">
        <f t="shared" si="695"/>
        <v>0</v>
      </c>
      <c r="DJ236" s="167">
        <f t="shared" si="696"/>
        <v>0</v>
      </c>
      <c r="DK236" s="167">
        <f t="shared" si="697"/>
        <v>0</v>
      </c>
      <c r="DL236" s="167">
        <f t="shared" si="698"/>
        <v>0</v>
      </c>
      <c r="DM236" s="167">
        <f t="shared" si="699"/>
        <v>0</v>
      </c>
      <c r="DN236" s="167">
        <f t="shared" si="700"/>
        <v>0</v>
      </c>
      <c r="DO236" s="167">
        <f t="shared" si="701"/>
        <v>0</v>
      </c>
      <c r="DP236" s="167">
        <f t="shared" si="702"/>
        <v>0</v>
      </c>
      <c r="DQ236" s="167">
        <f t="shared" si="703"/>
        <v>0</v>
      </c>
      <c r="DR236" s="167">
        <f t="shared" si="704"/>
        <v>0</v>
      </c>
      <c r="DS236" s="167">
        <f t="shared" si="705"/>
        <v>0</v>
      </c>
      <c r="DT236" s="167">
        <f t="shared" si="706"/>
        <v>0</v>
      </c>
      <c r="DU236" s="167">
        <f t="shared" si="707"/>
        <v>0</v>
      </c>
      <c r="DV236" s="167">
        <f t="shared" si="708"/>
        <v>0</v>
      </c>
      <c r="DW236" s="167">
        <f t="shared" si="709"/>
        <v>0</v>
      </c>
      <c r="DY236" s="167" t="e">
        <f t="shared" ca="1" si="745"/>
        <v>#REF!</v>
      </c>
      <c r="DZ236" s="167" t="e">
        <f t="shared" ca="1" si="746"/>
        <v>#REF!</v>
      </c>
      <c r="EA236" s="167" t="e">
        <f t="shared" ca="1" si="747"/>
        <v>#REF!</v>
      </c>
      <c r="EB236" s="167" t="e">
        <f t="shared" ca="1" si="748"/>
        <v>#REF!</v>
      </c>
      <c r="EC236" s="167" t="e">
        <f t="shared" ca="1" si="749"/>
        <v>#REF!</v>
      </c>
      <c r="ED236" s="167" t="e">
        <f t="shared" ca="1" si="750"/>
        <v>#REF!</v>
      </c>
      <c r="EE236" s="167" t="e">
        <f t="shared" ca="1" si="751"/>
        <v>#REF!</v>
      </c>
      <c r="EF236" s="167" t="e">
        <f t="shared" ca="1" si="752"/>
        <v>#REF!</v>
      </c>
      <c r="EG236" s="167" t="e">
        <f t="shared" ca="1" si="753"/>
        <v>#REF!</v>
      </c>
      <c r="EH236" s="167" t="e">
        <f t="shared" ca="1" si="754"/>
        <v>#REF!</v>
      </c>
      <c r="EI236" s="167" t="e">
        <f t="shared" ca="1" si="755"/>
        <v>#REF!</v>
      </c>
      <c r="EJ236" s="167" t="e">
        <f t="shared" ca="1" si="756"/>
        <v>#REF!</v>
      </c>
      <c r="EK236" s="167" t="e">
        <f t="shared" ca="1" si="757"/>
        <v>#REF!</v>
      </c>
      <c r="EL236" s="167" t="e">
        <f t="shared" ca="1" si="758"/>
        <v>#REF!</v>
      </c>
      <c r="EM236" s="167" t="e">
        <f t="shared" ca="1" si="759"/>
        <v>#REF!</v>
      </c>
      <c r="EN236" s="167" t="e">
        <f t="shared" ca="1" si="760"/>
        <v>#REF!</v>
      </c>
      <c r="EP236" s="167">
        <f t="shared" si="761"/>
        <v>0</v>
      </c>
      <c r="EQ236" s="167">
        <f t="shared" si="762"/>
        <v>0</v>
      </c>
      <c r="ER236" s="167">
        <f t="shared" si="763"/>
        <v>0</v>
      </c>
      <c r="ES236" s="167">
        <f t="shared" si="764"/>
        <v>0</v>
      </c>
      <c r="ET236" s="167">
        <f t="shared" si="765"/>
        <v>0</v>
      </c>
      <c r="EU236" s="167">
        <f t="shared" si="766"/>
        <v>0</v>
      </c>
      <c r="EV236" s="167">
        <f t="shared" si="767"/>
        <v>0</v>
      </c>
      <c r="EW236" s="167">
        <f t="shared" si="768"/>
        <v>0</v>
      </c>
      <c r="EX236" s="167">
        <f t="shared" si="769"/>
        <v>0</v>
      </c>
      <c r="EY236" s="167">
        <f t="shared" si="770"/>
        <v>0</v>
      </c>
      <c r="EZ236" s="167">
        <f t="shared" si="771"/>
        <v>0</v>
      </c>
      <c r="FA236" s="167">
        <f t="shared" si="772"/>
        <v>0</v>
      </c>
      <c r="FB236" s="167">
        <f t="shared" si="773"/>
        <v>0</v>
      </c>
      <c r="FC236" s="167">
        <f t="shared" si="774"/>
        <v>0</v>
      </c>
      <c r="FD236" s="167">
        <f t="shared" si="775"/>
        <v>0</v>
      </c>
      <c r="FE236" s="167">
        <f t="shared" si="776"/>
        <v>0</v>
      </c>
      <c r="FG236" s="167">
        <f t="shared" si="777"/>
        <v>0</v>
      </c>
      <c r="FH236" s="167">
        <f t="shared" si="778"/>
        <v>0</v>
      </c>
      <c r="FI236" s="167">
        <f t="shared" si="779"/>
        <v>0</v>
      </c>
      <c r="FJ236" s="167">
        <f t="shared" si="780"/>
        <v>0</v>
      </c>
      <c r="FK236" s="167">
        <f t="shared" si="781"/>
        <v>0</v>
      </c>
      <c r="FL236" s="167">
        <f t="shared" si="782"/>
        <v>0</v>
      </c>
      <c r="FM236" s="167">
        <f t="shared" si="783"/>
        <v>0</v>
      </c>
      <c r="FN236" s="167">
        <f t="shared" si="784"/>
        <v>0</v>
      </c>
      <c r="FO236" s="167">
        <f t="shared" si="785"/>
        <v>0</v>
      </c>
      <c r="FP236" s="167">
        <f t="shared" si="786"/>
        <v>0</v>
      </c>
      <c r="FQ236" s="167">
        <f t="shared" si="787"/>
        <v>0</v>
      </c>
      <c r="FR236" s="167">
        <f t="shared" si="788"/>
        <v>0</v>
      </c>
      <c r="FS236" s="167">
        <f t="shared" si="789"/>
        <v>0</v>
      </c>
      <c r="FT236" s="167">
        <f t="shared" si="790"/>
        <v>0</v>
      </c>
      <c r="FU236" s="167">
        <f t="shared" si="791"/>
        <v>0</v>
      </c>
      <c r="FV236" s="167">
        <f t="shared" si="792"/>
        <v>0</v>
      </c>
      <c r="FX236" s="167">
        <f t="shared" si="793"/>
        <v>0</v>
      </c>
      <c r="FY236" s="167">
        <f t="shared" si="794"/>
        <v>0</v>
      </c>
      <c r="FZ236" s="167">
        <f t="shared" si="795"/>
        <v>0</v>
      </c>
      <c r="GA236" s="167">
        <f t="shared" si="796"/>
        <v>0</v>
      </c>
      <c r="GB236" s="167">
        <f t="shared" si="797"/>
        <v>0</v>
      </c>
      <c r="GC236" s="167">
        <f t="shared" si="798"/>
        <v>0</v>
      </c>
      <c r="GD236" s="167">
        <f t="shared" si="799"/>
        <v>0</v>
      </c>
      <c r="GE236" s="167">
        <f t="shared" si="800"/>
        <v>0</v>
      </c>
      <c r="GF236" s="167">
        <f t="shared" si="801"/>
        <v>0</v>
      </c>
      <c r="GG236" s="167">
        <f t="shared" si="802"/>
        <v>0</v>
      </c>
      <c r="GH236" s="167">
        <f t="shared" si="803"/>
        <v>0</v>
      </c>
      <c r="GI236" s="167">
        <f t="shared" si="804"/>
        <v>0</v>
      </c>
      <c r="GJ236" s="167">
        <f t="shared" si="805"/>
        <v>0</v>
      </c>
      <c r="GK236" s="167">
        <f t="shared" si="806"/>
        <v>0</v>
      </c>
      <c r="GL236" s="167">
        <f t="shared" si="807"/>
        <v>0</v>
      </c>
      <c r="GM236" s="167">
        <f t="shared" si="808"/>
        <v>0</v>
      </c>
      <c r="GO236" s="167" t="e">
        <f t="shared" ca="1" si="643"/>
        <v>#REF!</v>
      </c>
      <c r="GP236" s="167" t="e">
        <f t="shared" ca="1" si="835"/>
        <v>#REF!</v>
      </c>
      <c r="GQ236" s="167" t="e">
        <f t="shared" ca="1" si="835"/>
        <v>#REF!</v>
      </c>
      <c r="GR236" s="167" t="e">
        <f t="shared" ca="1" si="835"/>
        <v>#REF!</v>
      </c>
      <c r="GS236" s="167" t="e">
        <f t="shared" ca="1" si="835"/>
        <v>#REF!</v>
      </c>
      <c r="GT236" s="167" t="e">
        <f t="shared" ca="1" si="835"/>
        <v>#REF!</v>
      </c>
      <c r="GU236" s="167" t="e">
        <f t="shared" ca="1" si="835"/>
        <v>#REF!</v>
      </c>
      <c r="GV236" s="167" t="e">
        <f t="shared" ca="1" si="835"/>
        <v>#REF!</v>
      </c>
      <c r="GW236" s="167" t="e">
        <f t="shared" ca="1" si="835"/>
        <v>#REF!</v>
      </c>
      <c r="GX236" s="167" t="e">
        <f t="shared" ca="1" si="835"/>
        <v>#REF!</v>
      </c>
      <c r="GY236" s="167" t="e">
        <f t="shared" ca="1" si="835"/>
        <v>#REF!</v>
      </c>
      <c r="GZ236" s="167" t="e">
        <f t="shared" ca="1" si="835"/>
        <v>#REF!</v>
      </c>
      <c r="HA236" s="167" t="e">
        <f t="shared" ca="1" si="835"/>
        <v>#REF!</v>
      </c>
      <c r="HB236" s="167" t="e">
        <f t="shared" ca="1" si="835"/>
        <v>#REF!</v>
      </c>
      <c r="HC236" s="167" t="e">
        <f t="shared" ca="1" si="835"/>
        <v>#REF!</v>
      </c>
      <c r="HD236" s="167" t="e">
        <f t="shared" ca="1" si="835"/>
        <v>#REF!</v>
      </c>
      <c r="HF236" s="167" t="e">
        <f t="shared" ca="1" si="710"/>
        <v>#REF!</v>
      </c>
      <c r="HG236" s="167" t="e">
        <f t="shared" ca="1" si="711"/>
        <v>#REF!</v>
      </c>
      <c r="HH236" s="167" t="e">
        <f t="shared" ca="1" si="712"/>
        <v>#REF!</v>
      </c>
      <c r="HI236" s="167" t="e">
        <f t="shared" ca="1" si="713"/>
        <v>#REF!</v>
      </c>
      <c r="HJ236" s="167" t="e">
        <f t="shared" ca="1" si="714"/>
        <v>#REF!</v>
      </c>
      <c r="HK236" s="167" t="e">
        <f t="shared" ca="1" si="715"/>
        <v>#REF!</v>
      </c>
      <c r="HL236" s="167" t="e">
        <f t="shared" ca="1" si="716"/>
        <v>#REF!</v>
      </c>
      <c r="HM236" s="167" t="e">
        <f t="shared" ca="1" si="717"/>
        <v>#REF!</v>
      </c>
      <c r="HN236" s="167" t="e">
        <f t="shared" ca="1" si="718"/>
        <v>#REF!</v>
      </c>
      <c r="HO236" s="167" t="e">
        <f t="shared" ca="1" si="719"/>
        <v>#REF!</v>
      </c>
      <c r="HP236" s="167" t="e">
        <f t="shared" ca="1" si="720"/>
        <v>#REF!</v>
      </c>
      <c r="HQ236" s="167" t="e">
        <f t="shared" ca="1" si="721"/>
        <v>#REF!</v>
      </c>
      <c r="HR236" s="167" t="e">
        <f t="shared" ca="1" si="722"/>
        <v>#REF!</v>
      </c>
      <c r="HS236" s="167" t="e">
        <f t="shared" ca="1" si="723"/>
        <v>#REF!</v>
      </c>
      <c r="HT236" s="167" t="e">
        <f t="shared" ca="1" si="724"/>
        <v>#REF!</v>
      </c>
      <c r="HU236" s="167" t="e">
        <f t="shared" ca="1" si="725"/>
        <v>#REF!</v>
      </c>
      <c r="HW236" s="167" t="e">
        <f t="shared" ca="1" si="726"/>
        <v>#REF!</v>
      </c>
      <c r="HX236" s="167">
        <f t="shared" si="727"/>
        <v>0</v>
      </c>
      <c r="HY236" s="167" t="e">
        <f t="shared" ca="1" si="809"/>
        <v>#REF!</v>
      </c>
      <c r="HZ236" s="219" t="e">
        <f t="shared" ca="1" si="810"/>
        <v>#REF!</v>
      </c>
    </row>
    <row r="237" spans="1:234" s="48" customFormat="1">
      <c r="A237" s="3" t="s">
        <v>464</v>
      </c>
      <c r="B237" s="202" t="str">
        <f>INDEX('Ref1'!$E:$E,MATCH(A237,'Ref1'!$A:$A,0))</f>
        <v>North Tyneside</v>
      </c>
      <c r="C237" s="42" t="str">
        <f>INDEX(Data1!B:B,MATCH(A237,Data1!A:A,0))</f>
        <v>MD</v>
      </c>
      <c r="D237" s="253" t="str">
        <f>INDEX(Data1!C:C,MATCH(A237,Data1!A:A,0))</f>
        <v>NE</v>
      </c>
      <c r="E237" s="200" t="str">
        <f>IF($C$6="No","No",IF(COUNTIF(Inputs!$K$359:$K$398,$A237)&gt;0,"Yes","No"))</f>
        <v>No</v>
      </c>
      <c r="F237" s="404"/>
      <c r="G237" s="62">
        <f>INDEX('4_RatesSplit'!K:K,MATCH($A237,'4_RatesSplit'!$A:$A,0))</f>
        <v>0</v>
      </c>
      <c r="H237" s="171">
        <f>INDEX('4_RatesSplit'!L:L,MATCH($A237,'4_RatesSplit'!$A:$A,0))</f>
        <v>0</v>
      </c>
      <c r="I237" s="167">
        <f>INDEX('4_RatesSplit'!M:M,MATCH($A237,'4_RatesSplit'!$A:$A,0))</f>
        <v>0</v>
      </c>
      <c r="J237" s="167">
        <f>INDEX('4_RatesSplit'!N:N,MATCH($A237,'4_RatesSplit'!$A:$A,0))</f>
        <v>0</v>
      </c>
      <c r="K237" s="167">
        <f>INDEX('4_RatesSplit'!O:O,MATCH($A237,'4_RatesSplit'!$A:$A,0))</f>
        <v>0</v>
      </c>
      <c r="L237" s="167">
        <f>INDEX('4_RatesSplit'!P:P,MATCH($A237,'4_RatesSplit'!$A:$A,0))</f>
        <v>0</v>
      </c>
      <c r="M237" s="167">
        <f>INDEX('4_RatesSplit'!Q:Q,MATCH($A237,'4_RatesSplit'!$A:$A,0))</f>
        <v>0</v>
      </c>
      <c r="N237" s="167">
        <f>INDEX('4_RatesSplit'!R:R,MATCH($A237,'4_RatesSplit'!$A:$A,0))</f>
        <v>0</v>
      </c>
      <c r="O237" s="167">
        <f>INDEX('4_RatesSplit'!S:S,MATCH($A237,'4_RatesSplit'!$A:$A,0))</f>
        <v>0</v>
      </c>
      <c r="P237" s="167">
        <f>INDEX('4_RatesSplit'!T:T,MATCH($A237,'4_RatesSplit'!$A:$A,0))</f>
        <v>0</v>
      </c>
      <c r="Q237" s="167">
        <f>INDEX('4_RatesSplit'!U:U,MATCH($A237,'4_RatesSplit'!$A:$A,0))</f>
        <v>0</v>
      </c>
      <c r="R237" s="167">
        <f>INDEX('4_RatesSplit'!V:V,MATCH($A237,'4_RatesSplit'!$A:$A,0))</f>
        <v>0</v>
      </c>
      <c r="S237" s="167">
        <f>INDEX('4_RatesSplit'!W:W,MATCH($A237,'4_RatesSplit'!$A:$A,0))</f>
        <v>0</v>
      </c>
      <c r="T237" s="167">
        <f>INDEX('4_RatesSplit'!X:X,MATCH($A237,'4_RatesSplit'!$A:$A,0))</f>
        <v>0</v>
      </c>
      <c r="U237" s="167">
        <f>INDEX('4_RatesSplit'!Y:Y,MATCH($A237,'4_RatesSplit'!$A:$A,0))</f>
        <v>0</v>
      </c>
      <c r="V237" s="167">
        <f>INDEX('4_RatesSplit'!Z:Z,MATCH($A237,'4_RatesSplit'!$A:$A,0))</f>
        <v>0</v>
      </c>
      <c r="W237" s="167">
        <f>INDEX('4_RatesSplit'!AA:AA,MATCH($A237,'4_RatesSplit'!$A:$A,0))</f>
        <v>0</v>
      </c>
      <c r="X237" s="18"/>
      <c r="Y237" s="168" t="e">
        <f ca="1">INDEX('4_RatesSplit'!AT:AT,MATCH($A237,'4_RatesSplit'!$A:$A,0))</f>
        <v>#REF!</v>
      </c>
      <c r="Z237" s="168" t="e">
        <f ca="1">INDEX('4_RatesSplit'!AU:AU,MATCH($A237,'4_RatesSplit'!$A:$A,0))</f>
        <v>#REF!</v>
      </c>
      <c r="AA237" s="168" t="e">
        <f ca="1">INDEX('4_RatesSplit'!AV:AV,MATCH($A237,'4_RatesSplit'!$A:$A,0))</f>
        <v>#REF!</v>
      </c>
      <c r="AB237" s="168" t="e">
        <f ca="1">INDEX('4_RatesSplit'!AW:AW,MATCH($A237,'4_RatesSplit'!$A:$A,0))</f>
        <v>#REF!</v>
      </c>
      <c r="AC237" s="168" t="e">
        <f ca="1">INDEX('4_RatesSplit'!AX:AX,MATCH($A237,'4_RatesSplit'!$A:$A,0))</f>
        <v>#REF!</v>
      </c>
      <c r="AD237" s="168" t="e">
        <f ca="1">INDEX('4_RatesSplit'!AY:AY,MATCH($A237,'4_RatesSplit'!$A:$A,0))</f>
        <v>#REF!</v>
      </c>
      <c r="AE237" s="168" t="e">
        <f ca="1">INDEX('4_RatesSplit'!AZ:AZ,MATCH($A237,'4_RatesSplit'!$A:$A,0))</f>
        <v>#REF!</v>
      </c>
      <c r="AF237" s="168" t="e">
        <f ca="1">INDEX('4_RatesSplit'!BA:BA,MATCH($A237,'4_RatesSplit'!$A:$A,0))</f>
        <v>#REF!</v>
      </c>
      <c r="AG237" s="168" t="e">
        <f ca="1">INDEX('4_RatesSplit'!BB:BB,MATCH($A237,'4_RatesSplit'!$A:$A,0))</f>
        <v>#REF!</v>
      </c>
      <c r="AH237" s="168" t="e">
        <f ca="1">INDEX('4_RatesSplit'!BC:BC,MATCH($A237,'4_RatesSplit'!$A:$A,0))</f>
        <v>#REF!</v>
      </c>
      <c r="AI237" s="168" t="e">
        <f ca="1">INDEX('4_RatesSplit'!BD:BD,MATCH($A237,'4_RatesSplit'!$A:$A,0))</f>
        <v>#REF!</v>
      </c>
      <c r="AJ237" s="168" t="e">
        <f ca="1">INDEX('4_RatesSplit'!BE:BE,MATCH($A237,'4_RatesSplit'!$A:$A,0))</f>
        <v>#REF!</v>
      </c>
      <c r="AK237" s="168" t="e">
        <f ca="1">INDEX('4_RatesSplit'!BF:BF,MATCH($A237,'4_RatesSplit'!$A:$A,0))</f>
        <v>#REF!</v>
      </c>
      <c r="AL237" s="168" t="e">
        <f ca="1">INDEX('4_RatesSplit'!BG:BG,MATCH($A237,'4_RatesSplit'!$A:$A,0))</f>
        <v>#REF!</v>
      </c>
      <c r="AM237" s="168" t="e">
        <f ca="1">INDEX('4_RatesSplit'!BH:BH,MATCH($A237,'4_RatesSplit'!$A:$A,0))</f>
        <v>#REF!</v>
      </c>
      <c r="AN237" s="198" t="e">
        <f ca="1">INDEX('4_RatesSplit'!BI:BI,MATCH($A237,'4_RatesSplit'!$A:$A,0))</f>
        <v>#REF!</v>
      </c>
      <c r="AO237" s="114"/>
      <c r="AP237" s="167" t="e">
        <f t="shared" ca="1" si="728"/>
        <v>#REF!</v>
      </c>
      <c r="AQ237" s="167" t="e">
        <f t="shared" ca="1" si="729"/>
        <v>#REF!</v>
      </c>
      <c r="AR237" s="167" t="e">
        <f t="shared" ca="1" si="730"/>
        <v>#REF!</v>
      </c>
      <c r="AS237" s="167" t="e">
        <f t="shared" ca="1" si="731"/>
        <v>#REF!</v>
      </c>
      <c r="AT237" s="167" t="e">
        <f t="shared" ca="1" si="732"/>
        <v>#REF!</v>
      </c>
      <c r="AU237" s="167" t="e">
        <f t="shared" ca="1" si="733"/>
        <v>#REF!</v>
      </c>
      <c r="AV237" s="167" t="e">
        <f t="shared" ca="1" si="734"/>
        <v>#REF!</v>
      </c>
      <c r="AW237" s="167" t="e">
        <f t="shared" ca="1" si="735"/>
        <v>#REF!</v>
      </c>
      <c r="AX237" s="167" t="e">
        <f t="shared" ca="1" si="736"/>
        <v>#REF!</v>
      </c>
      <c r="AY237" s="167" t="e">
        <f t="shared" ca="1" si="737"/>
        <v>#REF!</v>
      </c>
      <c r="AZ237" s="167" t="e">
        <f t="shared" ca="1" si="738"/>
        <v>#REF!</v>
      </c>
      <c r="BA237" s="167" t="e">
        <f t="shared" ca="1" si="739"/>
        <v>#REF!</v>
      </c>
      <c r="BB237" s="167" t="e">
        <f t="shared" ca="1" si="740"/>
        <v>#REF!</v>
      </c>
      <c r="BC237" s="167" t="e">
        <f t="shared" ca="1" si="741"/>
        <v>#REF!</v>
      </c>
      <c r="BD237" s="167" t="e">
        <f t="shared" ca="1" si="742"/>
        <v>#REF!</v>
      </c>
      <c r="BE237" s="167" t="e">
        <f t="shared" ca="1" si="743"/>
        <v>#REF!</v>
      </c>
      <c r="BF237" s="18"/>
      <c r="BG237" s="168">
        <f>INDEX('2_Needs'!$F:$F,MATCH($A237,'2_Needs'!$A:$A,0))</f>
        <v>3.871634784070608E-3</v>
      </c>
      <c r="BH237" s="114"/>
      <c r="BI237" s="167">
        <f t="shared" ref="BI237:BX237" si="842">IF(BI$3="reset",$BG237*BI$6,BH237*(1+$C$4))</f>
        <v>0</v>
      </c>
      <c r="BJ237" s="167">
        <f t="shared" si="842"/>
        <v>0</v>
      </c>
      <c r="BK237" s="167">
        <f t="shared" si="842"/>
        <v>0</v>
      </c>
      <c r="BL237" s="167">
        <f t="shared" si="842"/>
        <v>0</v>
      </c>
      <c r="BM237" s="167">
        <f t="shared" si="842"/>
        <v>0</v>
      </c>
      <c r="BN237" s="167">
        <f t="shared" si="842"/>
        <v>0</v>
      </c>
      <c r="BO237" s="167">
        <f t="shared" si="842"/>
        <v>0</v>
      </c>
      <c r="BP237" s="167">
        <f t="shared" si="842"/>
        <v>0</v>
      </c>
      <c r="BQ237" s="167">
        <f t="shared" si="842"/>
        <v>0</v>
      </c>
      <c r="BR237" s="167">
        <f t="shared" si="842"/>
        <v>0</v>
      </c>
      <c r="BS237" s="167">
        <f t="shared" si="842"/>
        <v>0</v>
      </c>
      <c r="BT237" s="167">
        <f t="shared" si="842"/>
        <v>0</v>
      </c>
      <c r="BU237" s="167">
        <f t="shared" si="842"/>
        <v>0</v>
      </c>
      <c r="BV237" s="167">
        <f t="shared" si="842"/>
        <v>0</v>
      </c>
      <c r="BW237" s="167">
        <f t="shared" si="842"/>
        <v>0</v>
      </c>
      <c r="BX237" s="167">
        <f t="shared" si="842"/>
        <v>0</v>
      </c>
      <c r="BZ237" s="167" t="e">
        <f t="shared" ca="1" si="662"/>
        <v>#REF!</v>
      </c>
      <c r="CA237" s="167" t="e">
        <f t="shared" ca="1" si="663"/>
        <v>#REF!</v>
      </c>
      <c r="CB237" s="167" t="e">
        <f t="shared" ca="1" si="664"/>
        <v>#REF!</v>
      </c>
      <c r="CC237" s="167" t="e">
        <f t="shared" ca="1" si="665"/>
        <v>#REF!</v>
      </c>
      <c r="CD237" s="167" t="e">
        <f t="shared" ca="1" si="666"/>
        <v>#REF!</v>
      </c>
      <c r="CE237" s="167" t="e">
        <f t="shared" ca="1" si="667"/>
        <v>#REF!</v>
      </c>
      <c r="CF237" s="167" t="e">
        <f t="shared" ca="1" si="668"/>
        <v>#REF!</v>
      </c>
      <c r="CG237" s="167" t="e">
        <f t="shared" ca="1" si="669"/>
        <v>#REF!</v>
      </c>
      <c r="CH237" s="167" t="e">
        <f t="shared" ca="1" si="670"/>
        <v>#REF!</v>
      </c>
      <c r="CI237" s="167" t="e">
        <f t="shared" ca="1" si="671"/>
        <v>#REF!</v>
      </c>
      <c r="CJ237" s="167" t="e">
        <f t="shared" ca="1" si="672"/>
        <v>#REF!</v>
      </c>
      <c r="CK237" s="167" t="e">
        <f t="shared" ca="1" si="673"/>
        <v>#REF!</v>
      </c>
      <c r="CL237" s="167" t="e">
        <f t="shared" ca="1" si="674"/>
        <v>#REF!</v>
      </c>
      <c r="CM237" s="167" t="e">
        <f t="shared" ca="1" si="675"/>
        <v>#REF!</v>
      </c>
      <c r="CN237" s="167" t="e">
        <f t="shared" ca="1" si="676"/>
        <v>#REF!</v>
      </c>
      <c r="CO237" s="167" t="e">
        <f t="shared" ca="1" si="677"/>
        <v>#REF!</v>
      </c>
      <c r="CQ237" s="167" t="e">
        <f t="shared" ca="1" si="678"/>
        <v>#REF!</v>
      </c>
      <c r="CR237" s="167" t="e">
        <f t="shared" ca="1" si="679"/>
        <v>#REF!</v>
      </c>
      <c r="CS237" s="167" t="e">
        <f t="shared" ca="1" si="680"/>
        <v>#REF!</v>
      </c>
      <c r="CT237" s="167" t="e">
        <f t="shared" ca="1" si="681"/>
        <v>#REF!</v>
      </c>
      <c r="CU237" s="167" t="e">
        <f t="shared" ca="1" si="682"/>
        <v>#REF!</v>
      </c>
      <c r="CV237" s="167" t="e">
        <f t="shared" ca="1" si="683"/>
        <v>#REF!</v>
      </c>
      <c r="CW237" s="167" t="e">
        <f t="shared" ca="1" si="684"/>
        <v>#REF!</v>
      </c>
      <c r="CX237" s="167" t="e">
        <f t="shared" ca="1" si="685"/>
        <v>#REF!</v>
      </c>
      <c r="CY237" s="167" t="e">
        <f t="shared" ca="1" si="686"/>
        <v>#REF!</v>
      </c>
      <c r="CZ237" s="167" t="e">
        <f t="shared" ca="1" si="687"/>
        <v>#REF!</v>
      </c>
      <c r="DA237" s="167" t="e">
        <f t="shared" ca="1" si="688"/>
        <v>#REF!</v>
      </c>
      <c r="DB237" s="167" t="e">
        <f t="shared" ca="1" si="689"/>
        <v>#REF!</v>
      </c>
      <c r="DC237" s="167" t="e">
        <f t="shared" ca="1" si="690"/>
        <v>#REF!</v>
      </c>
      <c r="DD237" s="167" t="e">
        <f t="shared" ca="1" si="691"/>
        <v>#REF!</v>
      </c>
      <c r="DE237" s="167" t="e">
        <f t="shared" ca="1" si="692"/>
        <v>#REF!</v>
      </c>
      <c r="DF237" s="167" t="e">
        <f t="shared" ca="1" si="693"/>
        <v>#REF!</v>
      </c>
      <c r="DH237" s="167">
        <f t="shared" si="694"/>
        <v>0</v>
      </c>
      <c r="DI237" s="167">
        <f t="shared" si="695"/>
        <v>0</v>
      </c>
      <c r="DJ237" s="167">
        <f t="shared" si="696"/>
        <v>0</v>
      </c>
      <c r="DK237" s="167">
        <f t="shared" si="697"/>
        <v>0</v>
      </c>
      <c r="DL237" s="167">
        <f t="shared" si="698"/>
        <v>0</v>
      </c>
      <c r="DM237" s="167">
        <f t="shared" si="699"/>
        <v>0</v>
      </c>
      <c r="DN237" s="167">
        <f t="shared" si="700"/>
        <v>0</v>
      </c>
      <c r="DO237" s="167">
        <f t="shared" si="701"/>
        <v>0</v>
      </c>
      <c r="DP237" s="167">
        <f t="shared" si="702"/>
        <v>0</v>
      </c>
      <c r="DQ237" s="167">
        <f t="shared" si="703"/>
        <v>0</v>
      </c>
      <c r="DR237" s="167">
        <f t="shared" si="704"/>
        <v>0</v>
      </c>
      <c r="DS237" s="167">
        <f t="shared" si="705"/>
        <v>0</v>
      </c>
      <c r="DT237" s="167">
        <f t="shared" si="706"/>
        <v>0</v>
      </c>
      <c r="DU237" s="167">
        <f t="shared" si="707"/>
        <v>0</v>
      </c>
      <c r="DV237" s="167">
        <f t="shared" si="708"/>
        <v>0</v>
      </c>
      <c r="DW237" s="167">
        <f t="shared" si="709"/>
        <v>0</v>
      </c>
      <c r="DY237" s="167" t="e">
        <f t="shared" ca="1" si="745"/>
        <v>#REF!</v>
      </c>
      <c r="DZ237" s="167" t="e">
        <f t="shared" ca="1" si="746"/>
        <v>#REF!</v>
      </c>
      <c r="EA237" s="167" t="e">
        <f t="shared" ca="1" si="747"/>
        <v>#REF!</v>
      </c>
      <c r="EB237" s="167" t="e">
        <f t="shared" ca="1" si="748"/>
        <v>#REF!</v>
      </c>
      <c r="EC237" s="167" t="e">
        <f t="shared" ca="1" si="749"/>
        <v>#REF!</v>
      </c>
      <c r="ED237" s="167" t="e">
        <f t="shared" ca="1" si="750"/>
        <v>#REF!</v>
      </c>
      <c r="EE237" s="167" t="e">
        <f t="shared" ca="1" si="751"/>
        <v>#REF!</v>
      </c>
      <c r="EF237" s="167" t="e">
        <f t="shared" ca="1" si="752"/>
        <v>#REF!</v>
      </c>
      <c r="EG237" s="167" t="e">
        <f t="shared" ca="1" si="753"/>
        <v>#REF!</v>
      </c>
      <c r="EH237" s="167" t="e">
        <f t="shared" ca="1" si="754"/>
        <v>#REF!</v>
      </c>
      <c r="EI237" s="167" t="e">
        <f t="shared" ca="1" si="755"/>
        <v>#REF!</v>
      </c>
      <c r="EJ237" s="167" t="e">
        <f t="shared" ca="1" si="756"/>
        <v>#REF!</v>
      </c>
      <c r="EK237" s="167" t="e">
        <f t="shared" ca="1" si="757"/>
        <v>#REF!</v>
      </c>
      <c r="EL237" s="167" t="e">
        <f t="shared" ca="1" si="758"/>
        <v>#REF!</v>
      </c>
      <c r="EM237" s="167" t="e">
        <f t="shared" ca="1" si="759"/>
        <v>#REF!</v>
      </c>
      <c r="EN237" s="167" t="e">
        <f t="shared" ca="1" si="760"/>
        <v>#REF!</v>
      </c>
      <c r="EP237" s="167">
        <f t="shared" si="761"/>
        <v>0</v>
      </c>
      <c r="EQ237" s="167">
        <f t="shared" si="762"/>
        <v>0</v>
      </c>
      <c r="ER237" s="167">
        <f t="shared" si="763"/>
        <v>0</v>
      </c>
      <c r="ES237" s="167">
        <f t="shared" si="764"/>
        <v>0</v>
      </c>
      <c r="ET237" s="167">
        <f t="shared" si="765"/>
        <v>0</v>
      </c>
      <c r="EU237" s="167">
        <f t="shared" si="766"/>
        <v>0</v>
      </c>
      <c r="EV237" s="167">
        <f t="shared" si="767"/>
        <v>0</v>
      </c>
      <c r="EW237" s="167">
        <f t="shared" si="768"/>
        <v>0</v>
      </c>
      <c r="EX237" s="167">
        <f t="shared" si="769"/>
        <v>0</v>
      </c>
      <c r="EY237" s="167">
        <f t="shared" si="770"/>
        <v>0</v>
      </c>
      <c r="EZ237" s="167">
        <f t="shared" si="771"/>
        <v>0</v>
      </c>
      <c r="FA237" s="167">
        <f t="shared" si="772"/>
        <v>0</v>
      </c>
      <c r="FB237" s="167">
        <f t="shared" si="773"/>
        <v>0</v>
      </c>
      <c r="FC237" s="167">
        <f t="shared" si="774"/>
        <v>0</v>
      </c>
      <c r="FD237" s="167">
        <f t="shared" si="775"/>
        <v>0</v>
      </c>
      <c r="FE237" s="167">
        <f t="shared" si="776"/>
        <v>0</v>
      </c>
      <c r="FG237" s="167">
        <f t="shared" si="777"/>
        <v>0</v>
      </c>
      <c r="FH237" s="167">
        <f t="shared" si="778"/>
        <v>0</v>
      </c>
      <c r="FI237" s="167">
        <f t="shared" si="779"/>
        <v>0</v>
      </c>
      <c r="FJ237" s="167">
        <f t="shared" si="780"/>
        <v>0</v>
      </c>
      <c r="FK237" s="167">
        <f t="shared" si="781"/>
        <v>0</v>
      </c>
      <c r="FL237" s="167">
        <f t="shared" si="782"/>
        <v>0</v>
      </c>
      <c r="FM237" s="167">
        <f t="shared" si="783"/>
        <v>0</v>
      </c>
      <c r="FN237" s="167">
        <f t="shared" si="784"/>
        <v>0</v>
      </c>
      <c r="FO237" s="167">
        <f t="shared" si="785"/>
        <v>0</v>
      </c>
      <c r="FP237" s="167">
        <f t="shared" si="786"/>
        <v>0</v>
      </c>
      <c r="FQ237" s="167">
        <f t="shared" si="787"/>
        <v>0</v>
      </c>
      <c r="FR237" s="167">
        <f t="shared" si="788"/>
        <v>0</v>
      </c>
      <c r="FS237" s="167">
        <f t="shared" si="789"/>
        <v>0</v>
      </c>
      <c r="FT237" s="167">
        <f t="shared" si="790"/>
        <v>0</v>
      </c>
      <c r="FU237" s="167">
        <f t="shared" si="791"/>
        <v>0</v>
      </c>
      <c r="FV237" s="167">
        <f t="shared" si="792"/>
        <v>0</v>
      </c>
      <c r="FX237" s="167">
        <f t="shared" si="793"/>
        <v>0</v>
      </c>
      <c r="FY237" s="167">
        <f t="shared" si="794"/>
        <v>0</v>
      </c>
      <c r="FZ237" s="167">
        <f t="shared" si="795"/>
        <v>0</v>
      </c>
      <c r="GA237" s="167">
        <f t="shared" si="796"/>
        <v>0</v>
      </c>
      <c r="GB237" s="167">
        <f t="shared" si="797"/>
        <v>0</v>
      </c>
      <c r="GC237" s="167">
        <f t="shared" si="798"/>
        <v>0</v>
      </c>
      <c r="GD237" s="167">
        <f t="shared" si="799"/>
        <v>0</v>
      </c>
      <c r="GE237" s="167">
        <f t="shared" si="800"/>
        <v>0</v>
      </c>
      <c r="GF237" s="167">
        <f t="shared" si="801"/>
        <v>0</v>
      </c>
      <c r="GG237" s="167">
        <f t="shared" si="802"/>
        <v>0</v>
      </c>
      <c r="GH237" s="167">
        <f t="shared" si="803"/>
        <v>0</v>
      </c>
      <c r="GI237" s="167">
        <f t="shared" si="804"/>
        <v>0</v>
      </c>
      <c r="GJ237" s="167">
        <f t="shared" si="805"/>
        <v>0</v>
      </c>
      <c r="GK237" s="167">
        <f t="shared" si="806"/>
        <v>0</v>
      </c>
      <c r="GL237" s="167">
        <f t="shared" si="807"/>
        <v>0</v>
      </c>
      <c r="GM237" s="167">
        <f t="shared" si="808"/>
        <v>0</v>
      </c>
      <c r="GO237" s="167" t="e">
        <f t="shared" ca="1" si="643"/>
        <v>#REF!</v>
      </c>
      <c r="GP237" s="167" t="e">
        <f t="shared" ca="1" si="835"/>
        <v>#REF!</v>
      </c>
      <c r="GQ237" s="167" t="e">
        <f t="shared" ca="1" si="835"/>
        <v>#REF!</v>
      </c>
      <c r="GR237" s="167" t="e">
        <f t="shared" ca="1" si="835"/>
        <v>#REF!</v>
      </c>
      <c r="GS237" s="167" t="e">
        <f t="shared" ca="1" si="835"/>
        <v>#REF!</v>
      </c>
      <c r="GT237" s="167" t="e">
        <f t="shared" ca="1" si="835"/>
        <v>#REF!</v>
      </c>
      <c r="GU237" s="167" t="e">
        <f t="shared" ca="1" si="835"/>
        <v>#REF!</v>
      </c>
      <c r="GV237" s="167" t="e">
        <f t="shared" ca="1" si="835"/>
        <v>#REF!</v>
      </c>
      <c r="GW237" s="167" t="e">
        <f t="shared" ca="1" si="835"/>
        <v>#REF!</v>
      </c>
      <c r="GX237" s="167" t="e">
        <f t="shared" ca="1" si="835"/>
        <v>#REF!</v>
      </c>
      <c r="GY237" s="167" t="e">
        <f t="shared" ca="1" si="835"/>
        <v>#REF!</v>
      </c>
      <c r="GZ237" s="167" t="e">
        <f t="shared" ca="1" si="835"/>
        <v>#REF!</v>
      </c>
      <c r="HA237" s="167" t="e">
        <f t="shared" ca="1" si="835"/>
        <v>#REF!</v>
      </c>
      <c r="HB237" s="167" t="e">
        <f t="shared" ca="1" si="835"/>
        <v>#REF!</v>
      </c>
      <c r="HC237" s="167" t="e">
        <f t="shared" ca="1" si="835"/>
        <v>#REF!</v>
      </c>
      <c r="HD237" s="167" t="e">
        <f t="shared" ca="1" si="835"/>
        <v>#REF!</v>
      </c>
      <c r="HF237" s="167" t="e">
        <f t="shared" ca="1" si="710"/>
        <v>#REF!</v>
      </c>
      <c r="HG237" s="167" t="e">
        <f t="shared" ca="1" si="711"/>
        <v>#REF!</v>
      </c>
      <c r="HH237" s="167" t="e">
        <f t="shared" ca="1" si="712"/>
        <v>#REF!</v>
      </c>
      <c r="HI237" s="167" t="e">
        <f t="shared" ca="1" si="713"/>
        <v>#REF!</v>
      </c>
      <c r="HJ237" s="167" t="e">
        <f t="shared" ca="1" si="714"/>
        <v>#REF!</v>
      </c>
      <c r="HK237" s="167" t="e">
        <f t="shared" ca="1" si="715"/>
        <v>#REF!</v>
      </c>
      <c r="HL237" s="167" t="e">
        <f t="shared" ca="1" si="716"/>
        <v>#REF!</v>
      </c>
      <c r="HM237" s="167" t="e">
        <f t="shared" ca="1" si="717"/>
        <v>#REF!</v>
      </c>
      <c r="HN237" s="167" t="e">
        <f t="shared" ca="1" si="718"/>
        <v>#REF!</v>
      </c>
      <c r="HO237" s="167" t="e">
        <f t="shared" ca="1" si="719"/>
        <v>#REF!</v>
      </c>
      <c r="HP237" s="167" t="e">
        <f t="shared" ca="1" si="720"/>
        <v>#REF!</v>
      </c>
      <c r="HQ237" s="167" t="e">
        <f t="shared" ca="1" si="721"/>
        <v>#REF!</v>
      </c>
      <c r="HR237" s="167" t="e">
        <f t="shared" ca="1" si="722"/>
        <v>#REF!</v>
      </c>
      <c r="HS237" s="167" t="e">
        <f t="shared" ca="1" si="723"/>
        <v>#REF!</v>
      </c>
      <c r="HT237" s="167" t="e">
        <f t="shared" ca="1" si="724"/>
        <v>#REF!</v>
      </c>
      <c r="HU237" s="167" t="e">
        <f t="shared" ca="1" si="725"/>
        <v>#REF!</v>
      </c>
      <c r="HW237" s="167" t="e">
        <f t="shared" ca="1" si="726"/>
        <v>#REF!</v>
      </c>
      <c r="HX237" s="167">
        <f t="shared" si="727"/>
        <v>0</v>
      </c>
      <c r="HY237" s="167" t="e">
        <f t="shared" ca="1" si="809"/>
        <v>#REF!</v>
      </c>
      <c r="HZ237" s="219" t="e">
        <f t="shared" ca="1" si="810"/>
        <v>#REF!</v>
      </c>
    </row>
    <row r="238" spans="1:234" s="48" customFormat="1">
      <c r="A238" s="3" t="s">
        <v>466</v>
      </c>
      <c r="B238" s="202" t="str">
        <f>INDEX('Ref1'!$E:$E,MATCH(A238,'Ref1'!$A:$A,0))</f>
        <v>North Warwickshire</v>
      </c>
      <c r="C238" s="42" t="str">
        <f>INDEX(Data1!B:B,MATCH(A238,Data1!A:A,0))</f>
        <v>SD</v>
      </c>
      <c r="D238" s="253" t="str">
        <f>INDEX(Data1!C:C,MATCH(A238,Data1!A:A,0))</f>
        <v>WM</v>
      </c>
      <c r="E238" s="200" t="str">
        <f>IF($C$6="No","No",IF(COUNTIF(Inputs!$K$359:$K$398,$A238)&gt;0,"Yes","No"))</f>
        <v>No</v>
      </c>
      <c r="F238" s="404"/>
      <c r="G238" s="62">
        <f>INDEX('4_RatesSplit'!K:K,MATCH($A238,'4_RatesSplit'!$A:$A,0))</f>
        <v>0</v>
      </c>
      <c r="H238" s="171">
        <f>INDEX('4_RatesSplit'!L:L,MATCH($A238,'4_RatesSplit'!$A:$A,0))</f>
        <v>0</v>
      </c>
      <c r="I238" s="167">
        <f>INDEX('4_RatesSplit'!M:M,MATCH($A238,'4_RatesSplit'!$A:$A,0))</f>
        <v>0</v>
      </c>
      <c r="J238" s="167">
        <f>INDEX('4_RatesSplit'!N:N,MATCH($A238,'4_RatesSplit'!$A:$A,0))</f>
        <v>0</v>
      </c>
      <c r="K238" s="167">
        <f>INDEX('4_RatesSplit'!O:O,MATCH($A238,'4_RatesSplit'!$A:$A,0))</f>
        <v>0</v>
      </c>
      <c r="L238" s="167">
        <f>INDEX('4_RatesSplit'!P:P,MATCH($A238,'4_RatesSplit'!$A:$A,0))</f>
        <v>0</v>
      </c>
      <c r="M238" s="167">
        <f>INDEX('4_RatesSplit'!Q:Q,MATCH($A238,'4_RatesSplit'!$A:$A,0))</f>
        <v>0</v>
      </c>
      <c r="N238" s="167">
        <f>INDEX('4_RatesSplit'!R:R,MATCH($A238,'4_RatesSplit'!$A:$A,0))</f>
        <v>0</v>
      </c>
      <c r="O238" s="167">
        <f>INDEX('4_RatesSplit'!S:S,MATCH($A238,'4_RatesSplit'!$A:$A,0))</f>
        <v>0</v>
      </c>
      <c r="P238" s="167">
        <f>INDEX('4_RatesSplit'!T:T,MATCH($A238,'4_RatesSplit'!$A:$A,0))</f>
        <v>0</v>
      </c>
      <c r="Q238" s="167">
        <f>INDEX('4_RatesSplit'!U:U,MATCH($A238,'4_RatesSplit'!$A:$A,0))</f>
        <v>0</v>
      </c>
      <c r="R238" s="167">
        <f>INDEX('4_RatesSplit'!V:V,MATCH($A238,'4_RatesSplit'!$A:$A,0))</f>
        <v>0</v>
      </c>
      <c r="S238" s="167">
        <f>INDEX('4_RatesSplit'!W:W,MATCH($A238,'4_RatesSplit'!$A:$A,0))</f>
        <v>0</v>
      </c>
      <c r="T238" s="167">
        <f>INDEX('4_RatesSplit'!X:X,MATCH($A238,'4_RatesSplit'!$A:$A,0))</f>
        <v>0</v>
      </c>
      <c r="U238" s="167">
        <f>INDEX('4_RatesSplit'!Y:Y,MATCH($A238,'4_RatesSplit'!$A:$A,0))</f>
        <v>0</v>
      </c>
      <c r="V238" s="167">
        <f>INDEX('4_RatesSplit'!Z:Z,MATCH($A238,'4_RatesSplit'!$A:$A,0))</f>
        <v>0</v>
      </c>
      <c r="W238" s="167">
        <f>INDEX('4_RatesSplit'!AA:AA,MATCH($A238,'4_RatesSplit'!$A:$A,0))</f>
        <v>0</v>
      </c>
      <c r="X238" s="18"/>
      <c r="Y238" s="168" t="e">
        <f ca="1">INDEX('4_RatesSplit'!AT:AT,MATCH($A238,'4_RatesSplit'!$A:$A,0))</f>
        <v>#REF!</v>
      </c>
      <c r="Z238" s="168" t="e">
        <f ca="1">INDEX('4_RatesSplit'!AU:AU,MATCH($A238,'4_RatesSplit'!$A:$A,0))</f>
        <v>#REF!</v>
      </c>
      <c r="AA238" s="168" t="e">
        <f ca="1">INDEX('4_RatesSplit'!AV:AV,MATCH($A238,'4_RatesSplit'!$A:$A,0))</f>
        <v>#REF!</v>
      </c>
      <c r="AB238" s="168" t="e">
        <f ca="1">INDEX('4_RatesSplit'!AW:AW,MATCH($A238,'4_RatesSplit'!$A:$A,0))</f>
        <v>#REF!</v>
      </c>
      <c r="AC238" s="168" t="e">
        <f ca="1">INDEX('4_RatesSplit'!AX:AX,MATCH($A238,'4_RatesSplit'!$A:$A,0))</f>
        <v>#REF!</v>
      </c>
      <c r="AD238" s="168" t="e">
        <f ca="1">INDEX('4_RatesSplit'!AY:AY,MATCH($A238,'4_RatesSplit'!$A:$A,0))</f>
        <v>#REF!</v>
      </c>
      <c r="AE238" s="168" t="e">
        <f ca="1">INDEX('4_RatesSplit'!AZ:AZ,MATCH($A238,'4_RatesSplit'!$A:$A,0))</f>
        <v>#REF!</v>
      </c>
      <c r="AF238" s="168" t="e">
        <f ca="1">INDEX('4_RatesSplit'!BA:BA,MATCH($A238,'4_RatesSplit'!$A:$A,0))</f>
        <v>#REF!</v>
      </c>
      <c r="AG238" s="168" t="e">
        <f ca="1">INDEX('4_RatesSplit'!BB:BB,MATCH($A238,'4_RatesSplit'!$A:$A,0))</f>
        <v>#REF!</v>
      </c>
      <c r="AH238" s="168" t="e">
        <f ca="1">INDEX('4_RatesSplit'!BC:BC,MATCH($A238,'4_RatesSplit'!$A:$A,0))</f>
        <v>#REF!</v>
      </c>
      <c r="AI238" s="168" t="e">
        <f ca="1">INDEX('4_RatesSplit'!BD:BD,MATCH($A238,'4_RatesSplit'!$A:$A,0))</f>
        <v>#REF!</v>
      </c>
      <c r="AJ238" s="168" t="e">
        <f ca="1">INDEX('4_RatesSplit'!BE:BE,MATCH($A238,'4_RatesSplit'!$A:$A,0))</f>
        <v>#REF!</v>
      </c>
      <c r="AK238" s="168" t="e">
        <f ca="1">INDEX('4_RatesSplit'!BF:BF,MATCH($A238,'4_RatesSplit'!$A:$A,0))</f>
        <v>#REF!</v>
      </c>
      <c r="AL238" s="168" t="e">
        <f ca="1">INDEX('4_RatesSplit'!BG:BG,MATCH($A238,'4_RatesSplit'!$A:$A,0))</f>
        <v>#REF!</v>
      </c>
      <c r="AM238" s="168" t="e">
        <f ca="1">INDEX('4_RatesSplit'!BH:BH,MATCH($A238,'4_RatesSplit'!$A:$A,0))</f>
        <v>#REF!</v>
      </c>
      <c r="AN238" s="198" t="e">
        <f ca="1">INDEX('4_RatesSplit'!BI:BI,MATCH($A238,'4_RatesSplit'!$A:$A,0))</f>
        <v>#REF!</v>
      </c>
      <c r="AO238" s="114"/>
      <c r="AP238" s="167" t="e">
        <f t="shared" ca="1" si="728"/>
        <v>#REF!</v>
      </c>
      <c r="AQ238" s="167" t="e">
        <f t="shared" ca="1" si="729"/>
        <v>#REF!</v>
      </c>
      <c r="AR238" s="167" t="e">
        <f t="shared" ca="1" si="730"/>
        <v>#REF!</v>
      </c>
      <c r="AS238" s="167" t="e">
        <f t="shared" ca="1" si="731"/>
        <v>#REF!</v>
      </c>
      <c r="AT238" s="167" t="e">
        <f t="shared" ca="1" si="732"/>
        <v>#REF!</v>
      </c>
      <c r="AU238" s="167" t="e">
        <f t="shared" ca="1" si="733"/>
        <v>#REF!</v>
      </c>
      <c r="AV238" s="167" t="e">
        <f t="shared" ca="1" si="734"/>
        <v>#REF!</v>
      </c>
      <c r="AW238" s="167" t="e">
        <f t="shared" ca="1" si="735"/>
        <v>#REF!</v>
      </c>
      <c r="AX238" s="167" t="e">
        <f t="shared" ca="1" si="736"/>
        <v>#REF!</v>
      </c>
      <c r="AY238" s="167" t="e">
        <f t="shared" ca="1" si="737"/>
        <v>#REF!</v>
      </c>
      <c r="AZ238" s="167" t="e">
        <f t="shared" ca="1" si="738"/>
        <v>#REF!</v>
      </c>
      <c r="BA238" s="167" t="e">
        <f t="shared" ca="1" si="739"/>
        <v>#REF!</v>
      </c>
      <c r="BB238" s="167" t="e">
        <f t="shared" ca="1" si="740"/>
        <v>#REF!</v>
      </c>
      <c r="BC238" s="167" t="e">
        <f t="shared" ca="1" si="741"/>
        <v>#REF!</v>
      </c>
      <c r="BD238" s="167" t="e">
        <f t="shared" ca="1" si="742"/>
        <v>#REF!</v>
      </c>
      <c r="BE238" s="167" t="e">
        <f t="shared" ca="1" si="743"/>
        <v>#REF!</v>
      </c>
      <c r="BF238" s="18"/>
      <c r="BG238" s="168">
        <f>INDEX('2_Needs'!$F:$F,MATCH($A238,'2_Needs'!$A:$A,0))</f>
        <v>1.5403200011132506E-4</v>
      </c>
      <c r="BH238" s="114"/>
      <c r="BI238" s="167">
        <f t="shared" ref="BI238:BX238" si="843">IF(BI$3="reset",$BG238*BI$6,BH238*(1+$C$4))</f>
        <v>0</v>
      </c>
      <c r="BJ238" s="167">
        <f t="shared" si="843"/>
        <v>0</v>
      </c>
      <c r="BK238" s="167">
        <f t="shared" si="843"/>
        <v>0</v>
      </c>
      <c r="BL238" s="167">
        <f t="shared" si="843"/>
        <v>0</v>
      </c>
      <c r="BM238" s="167">
        <f t="shared" si="843"/>
        <v>0</v>
      </c>
      <c r="BN238" s="167">
        <f t="shared" si="843"/>
        <v>0</v>
      </c>
      <c r="BO238" s="167">
        <f t="shared" si="843"/>
        <v>0</v>
      </c>
      <c r="BP238" s="167">
        <f t="shared" si="843"/>
        <v>0</v>
      </c>
      <c r="BQ238" s="167">
        <f t="shared" si="843"/>
        <v>0</v>
      </c>
      <c r="BR238" s="167">
        <f t="shared" si="843"/>
        <v>0</v>
      </c>
      <c r="BS238" s="167">
        <f t="shared" si="843"/>
        <v>0</v>
      </c>
      <c r="BT238" s="167">
        <f t="shared" si="843"/>
        <v>0</v>
      </c>
      <c r="BU238" s="167">
        <f t="shared" si="843"/>
        <v>0</v>
      </c>
      <c r="BV238" s="167">
        <f t="shared" si="843"/>
        <v>0</v>
      </c>
      <c r="BW238" s="167">
        <f t="shared" si="843"/>
        <v>0</v>
      </c>
      <c r="BX238" s="167">
        <f t="shared" si="843"/>
        <v>0</v>
      </c>
      <c r="BZ238" s="167" t="e">
        <f t="shared" ca="1" si="662"/>
        <v>#REF!</v>
      </c>
      <c r="CA238" s="167" t="e">
        <f t="shared" ca="1" si="663"/>
        <v>#REF!</v>
      </c>
      <c r="CB238" s="167" t="e">
        <f t="shared" ca="1" si="664"/>
        <v>#REF!</v>
      </c>
      <c r="CC238" s="167" t="e">
        <f t="shared" ca="1" si="665"/>
        <v>#REF!</v>
      </c>
      <c r="CD238" s="167" t="e">
        <f t="shared" ca="1" si="666"/>
        <v>#REF!</v>
      </c>
      <c r="CE238" s="167" t="e">
        <f t="shared" ca="1" si="667"/>
        <v>#REF!</v>
      </c>
      <c r="CF238" s="167" t="e">
        <f t="shared" ca="1" si="668"/>
        <v>#REF!</v>
      </c>
      <c r="CG238" s="167" t="e">
        <f t="shared" ca="1" si="669"/>
        <v>#REF!</v>
      </c>
      <c r="CH238" s="167" t="e">
        <f t="shared" ca="1" si="670"/>
        <v>#REF!</v>
      </c>
      <c r="CI238" s="167" t="e">
        <f t="shared" ca="1" si="671"/>
        <v>#REF!</v>
      </c>
      <c r="CJ238" s="167" t="e">
        <f t="shared" ca="1" si="672"/>
        <v>#REF!</v>
      </c>
      <c r="CK238" s="167" t="e">
        <f t="shared" ca="1" si="673"/>
        <v>#REF!</v>
      </c>
      <c r="CL238" s="167" t="e">
        <f t="shared" ca="1" si="674"/>
        <v>#REF!</v>
      </c>
      <c r="CM238" s="167" t="e">
        <f t="shared" ca="1" si="675"/>
        <v>#REF!</v>
      </c>
      <c r="CN238" s="167" t="e">
        <f t="shared" ca="1" si="676"/>
        <v>#REF!</v>
      </c>
      <c r="CO238" s="167" t="e">
        <f t="shared" ca="1" si="677"/>
        <v>#REF!</v>
      </c>
      <c r="CQ238" s="167" t="e">
        <f t="shared" ca="1" si="678"/>
        <v>#REF!</v>
      </c>
      <c r="CR238" s="167" t="e">
        <f t="shared" ca="1" si="679"/>
        <v>#REF!</v>
      </c>
      <c r="CS238" s="167" t="e">
        <f t="shared" ca="1" si="680"/>
        <v>#REF!</v>
      </c>
      <c r="CT238" s="167" t="e">
        <f t="shared" ca="1" si="681"/>
        <v>#REF!</v>
      </c>
      <c r="CU238" s="167" t="e">
        <f t="shared" ca="1" si="682"/>
        <v>#REF!</v>
      </c>
      <c r="CV238" s="167" t="e">
        <f t="shared" ca="1" si="683"/>
        <v>#REF!</v>
      </c>
      <c r="CW238" s="167" t="e">
        <f t="shared" ca="1" si="684"/>
        <v>#REF!</v>
      </c>
      <c r="CX238" s="167" t="e">
        <f t="shared" ca="1" si="685"/>
        <v>#REF!</v>
      </c>
      <c r="CY238" s="167" t="e">
        <f t="shared" ca="1" si="686"/>
        <v>#REF!</v>
      </c>
      <c r="CZ238" s="167" t="e">
        <f t="shared" ca="1" si="687"/>
        <v>#REF!</v>
      </c>
      <c r="DA238" s="167" t="e">
        <f t="shared" ca="1" si="688"/>
        <v>#REF!</v>
      </c>
      <c r="DB238" s="167" t="e">
        <f t="shared" ca="1" si="689"/>
        <v>#REF!</v>
      </c>
      <c r="DC238" s="167" t="e">
        <f t="shared" ca="1" si="690"/>
        <v>#REF!</v>
      </c>
      <c r="DD238" s="167" t="e">
        <f t="shared" ca="1" si="691"/>
        <v>#REF!</v>
      </c>
      <c r="DE238" s="167" t="e">
        <f t="shared" ca="1" si="692"/>
        <v>#REF!</v>
      </c>
      <c r="DF238" s="167" t="e">
        <f t="shared" ca="1" si="693"/>
        <v>#REF!</v>
      </c>
      <c r="DH238" s="167">
        <f t="shared" si="694"/>
        <v>0</v>
      </c>
      <c r="DI238" s="167">
        <f t="shared" si="695"/>
        <v>0</v>
      </c>
      <c r="DJ238" s="167">
        <f t="shared" si="696"/>
        <v>0</v>
      </c>
      <c r="DK238" s="167">
        <f t="shared" si="697"/>
        <v>0</v>
      </c>
      <c r="DL238" s="167">
        <f t="shared" si="698"/>
        <v>0</v>
      </c>
      <c r="DM238" s="167">
        <f t="shared" si="699"/>
        <v>0</v>
      </c>
      <c r="DN238" s="167">
        <f t="shared" si="700"/>
        <v>0</v>
      </c>
      <c r="DO238" s="167">
        <f t="shared" si="701"/>
        <v>0</v>
      </c>
      <c r="DP238" s="167">
        <f t="shared" si="702"/>
        <v>0</v>
      </c>
      <c r="DQ238" s="167">
        <f t="shared" si="703"/>
        <v>0</v>
      </c>
      <c r="DR238" s="167">
        <f t="shared" si="704"/>
        <v>0</v>
      </c>
      <c r="DS238" s="167">
        <f t="shared" si="705"/>
        <v>0</v>
      </c>
      <c r="DT238" s="167">
        <f t="shared" si="706"/>
        <v>0</v>
      </c>
      <c r="DU238" s="167">
        <f t="shared" si="707"/>
        <v>0</v>
      </c>
      <c r="DV238" s="167">
        <f t="shared" si="708"/>
        <v>0</v>
      </c>
      <c r="DW238" s="167">
        <f t="shared" si="709"/>
        <v>0</v>
      </c>
      <c r="DY238" s="167" t="e">
        <f t="shared" ca="1" si="745"/>
        <v>#REF!</v>
      </c>
      <c r="DZ238" s="167" t="e">
        <f t="shared" ca="1" si="746"/>
        <v>#REF!</v>
      </c>
      <c r="EA238" s="167" t="e">
        <f t="shared" ca="1" si="747"/>
        <v>#REF!</v>
      </c>
      <c r="EB238" s="167" t="e">
        <f t="shared" ca="1" si="748"/>
        <v>#REF!</v>
      </c>
      <c r="EC238" s="167" t="e">
        <f t="shared" ca="1" si="749"/>
        <v>#REF!</v>
      </c>
      <c r="ED238" s="167" t="e">
        <f t="shared" ca="1" si="750"/>
        <v>#REF!</v>
      </c>
      <c r="EE238" s="167" t="e">
        <f t="shared" ca="1" si="751"/>
        <v>#REF!</v>
      </c>
      <c r="EF238" s="167" t="e">
        <f t="shared" ca="1" si="752"/>
        <v>#REF!</v>
      </c>
      <c r="EG238" s="167" t="e">
        <f t="shared" ca="1" si="753"/>
        <v>#REF!</v>
      </c>
      <c r="EH238" s="167" t="e">
        <f t="shared" ca="1" si="754"/>
        <v>#REF!</v>
      </c>
      <c r="EI238" s="167" t="e">
        <f t="shared" ca="1" si="755"/>
        <v>#REF!</v>
      </c>
      <c r="EJ238" s="167" t="e">
        <f t="shared" ca="1" si="756"/>
        <v>#REF!</v>
      </c>
      <c r="EK238" s="167" t="e">
        <f t="shared" ca="1" si="757"/>
        <v>#REF!</v>
      </c>
      <c r="EL238" s="167" t="e">
        <f t="shared" ca="1" si="758"/>
        <v>#REF!</v>
      </c>
      <c r="EM238" s="167" t="e">
        <f t="shared" ca="1" si="759"/>
        <v>#REF!</v>
      </c>
      <c r="EN238" s="167" t="e">
        <f t="shared" ca="1" si="760"/>
        <v>#REF!</v>
      </c>
      <c r="EP238" s="167">
        <f t="shared" si="761"/>
        <v>0</v>
      </c>
      <c r="EQ238" s="167">
        <f t="shared" si="762"/>
        <v>0</v>
      </c>
      <c r="ER238" s="167">
        <f t="shared" si="763"/>
        <v>0</v>
      </c>
      <c r="ES238" s="167">
        <f t="shared" si="764"/>
        <v>0</v>
      </c>
      <c r="ET238" s="167">
        <f t="shared" si="765"/>
        <v>0</v>
      </c>
      <c r="EU238" s="167">
        <f t="shared" si="766"/>
        <v>0</v>
      </c>
      <c r="EV238" s="167">
        <f t="shared" si="767"/>
        <v>0</v>
      </c>
      <c r="EW238" s="167">
        <f t="shared" si="768"/>
        <v>0</v>
      </c>
      <c r="EX238" s="167">
        <f t="shared" si="769"/>
        <v>0</v>
      </c>
      <c r="EY238" s="167">
        <f t="shared" si="770"/>
        <v>0</v>
      </c>
      <c r="EZ238" s="167">
        <f t="shared" si="771"/>
        <v>0</v>
      </c>
      <c r="FA238" s="167">
        <f t="shared" si="772"/>
        <v>0</v>
      </c>
      <c r="FB238" s="167">
        <f t="shared" si="773"/>
        <v>0</v>
      </c>
      <c r="FC238" s="167">
        <f t="shared" si="774"/>
        <v>0</v>
      </c>
      <c r="FD238" s="167">
        <f t="shared" si="775"/>
        <v>0</v>
      </c>
      <c r="FE238" s="167">
        <f t="shared" si="776"/>
        <v>0</v>
      </c>
      <c r="FG238" s="167">
        <f t="shared" si="777"/>
        <v>0</v>
      </c>
      <c r="FH238" s="167">
        <f t="shared" si="778"/>
        <v>0</v>
      </c>
      <c r="FI238" s="167">
        <f t="shared" si="779"/>
        <v>0</v>
      </c>
      <c r="FJ238" s="167">
        <f t="shared" si="780"/>
        <v>0</v>
      </c>
      <c r="FK238" s="167">
        <f t="shared" si="781"/>
        <v>0</v>
      </c>
      <c r="FL238" s="167">
        <f t="shared" si="782"/>
        <v>0</v>
      </c>
      <c r="FM238" s="167">
        <f t="shared" si="783"/>
        <v>0</v>
      </c>
      <c r="FN238" s="167">
        <f t="shared" si="784"/>
        <v>0</v>
      </c>
      <c r="FO238" s="167">
        <f t="shared" si="785"/>
        <v>0</v>
      </c>
      <c r="FP238" s="167">
        <f t="shared" si="786"/>
        <v>0</v>
      </c>
      <c r="FQ238" s="167">
        <f t="shared" si="787"/>
        <v>0</v>
      </c>
      <c r="FR238" s="167">
        <f t="shared" si="788"/>
        <v>0</v>
      </c>
      <c r="FS238" s="167">
        <f t="shared" si="789"/>
        <v>0</v>
      </c>
      <c r="FT238" s="167">
        <f t="shared" si="790"/>
        <v>0</v>
      </c>
      <c r="FU238" s="167">
        <f t="shared" si="791"/>
        <v>0</v>
      </c>
      <c r="FV238" s="167">
        <f t="shared" si="792"/>
        <v>0</v>
      </c>
      <c r="FX238" s="167">
        <f t="shared" si="793"/>
        <v>0</v>
      </c>
      <c r="FY238" s="167">
        <f t="shared" si="794"/>
        <v>0</v>
      </c>
      <c r="FZ238" s="167">
        <f t="shared" si="795"/>
        <v>0</v>
      </c>
      <c r="GA238" s="167">
        <f t="shared" si="796"/>
        <v>0</v>
      </c>
      <c r="GB238" s="167">
        <f t="shared" si="797"/>
        <v>0</v>
      </c>
      <c r="GC238" s="167">
        <f t="shared" si="798"/>
        <v>0</v>
      </c>
      <c r="GD238" s="167">
        <f t="shared" si="799"/>
        <v>0</v>
      </c>
      <c r="GE238" s="167">
        <f t="shared" si="800"/>
        <v>0</v>
      </c>
      <c r="GF238" s="167">
        <f t="shared" si="801"/>
        <v>0</v>
      </c>
      <c r="GG238" s="167">
        <f t="shared" si="802"/>
        <v>0</v>
      </c>
      <c r="GH238" s="167">
        <f t="shared" si="803"/>
        <v>0</v>
      </c>
      <c r="GI238" s="167">
        <f t="shared" si="804"/>
        <v>0</v>
      </c>
      <c r="GJ238" s="167">
        <f t="shared" si="805"/>
        <v>0</v>
      </c>
      <c r="GK238" s="167">
        <f t="shared" si="806"/>
        <v>0</v>
      </c>
      <c r="GL238" s="167">
        <f t="shared" si="807"/>
        <v>0</v>
      </c>
      <c r="GM238" s="167">
        <f t="shared" si="808"/>
        <v>0</v>
      </c>
      <c r="GO238" s="167" t="e">
        <f t="shared" ca="1" si="643"/>
        <v>#REF!</v>
      </c>
      <c r="GP238" s="167" t="e">
        <f t="shared" ca="1" si="835"/>
        <v>#REF!</v>
      </c>
      <c r="GQ238" s="167" t="e">
        <f t="shared" ca="1" si="835"/>
        <v>#REF!</v>
      </c>
      <c r="GR238" s="167" t="e">
        <f t="shared" ca="1" si="835"/>
        <v>#REF!</v>
      </c>
      <c r="GS238" s="167" t="e">
        <f t="shared" ca="1" si="835"/>
        <v>#REF!</v>
      </c>
      <c r="GT238" s="167" t="e">
        <f t="shared" ca="1" si="835"/>
        <v>#REF!</v>
      </c>
      <c r="GU238" s="167" t="e">
        <f t="shared" ca="1" si="835"/>
        <v>#REF!</v>
      </c>
      <c r="GV238" s="167" t="e">
        <f t="shared" ca="1" si="835"/>
        <v>#REF!</v>
      </c>
      <c r="GW238" s="167" t="e">
        <f t="shared" ca="1" si="835"/>
        <v>#REF!</v>
      </c>
      <c r="GX238" s="167" t="e">
        <f t="shared" ca="1" si="835"/>
        <v>#REF!</v>
      </c>
      <c r="GY238" s="167" t="e">
        <f t="shared" ca="1" si="835"/>
        <v>#REF!</v>
      </c>
      <c r="GZ238" s="167" t="e">
        <f t="shared" ca="1" si="835"/>
        <v>#REF!</v>
      </c>
      <c r="HA238" s="167" t="e">
        <f t="shared" ca="1" si="835"/>
        <v>#REF!</v>
      </c>
      <c r="HB238" s="167" t="e">
        <f t="shared" ca="1" si="835"/>
        <v>#REF!</v>
      </c>
      <c r="HC238" s="167" t="e">
        <f t="shared" ca="1" si="835"/>
        <v>#REF!</v>
      </c>
      <c r="HD238" s="167" t="e">
        <f t="shared" ca="1" si="835"/>
        <v>#REF!</v>
      </c>
      <c r="HF238" s="167" t="e">
        <f t="shared" ca="1" si="710"/>
        <v>#REF!</v>
      </c>
      <c r="HG238" s="167" t="e">
        <f t="shared" ca="1" si="711"/>
        <v>#REF!</v>
      </c>
      <c r="HH238" s="167" t="e">
        <f t="shared" ca="1" si="712"/>
        <v>#REF!</v>
      </c>
      <c r="HI238" s="167" t="e">
        <f t="shared" ca="1" si="713"/>
        <v>#REF!</v>
      </c>
      <c r="HJ238" s="167" t="e">
        <f t="shared" ca="1" si="714"/>
        <v>#REF!</v>
      </c>
      <c r="HK238" s="167" t="e">
        <f t="shared" ca="1" si="715"/>
        <v>#REF!</v>
      </c>
      <c r="HL238" s="167" t="e">
        <f t="shared" ca="1" si="716"/>
        <v>#REF!</v>
      </c>
      <c r="HM238" s="167" t="e">
        <f t="shared" ca="1" si="717"/>
        <v>#REF!</v>
      </c>
      <c r="HN238" s="167" t="e">
        <f t="shared" ca="1" si="718"/>
        <v>#REF!</v>
      </c>
      <c r="HO238" s="167" t="e">
        <f t="shared" ca="1" si="719"/>
        <v>#REF!</v>
      </c>
      <c r="HP238" s="167" t="e">
        <f t="shared" ca="1" si="720"/>
        <v>#REF!</v>
      </c>
      <c r="HQ238" s="167" t="e">
        <f t="shared" ca="1" si="721"/>
        <v>#REF!</v>
      </c>
      <c r="HR238" s="167" t="e">
        <f t="shared" ca="1" si="722"/>
        <v>#REF!</v>
      </c>
      <c r="HS238" s="167" t="e">
        <f t="shared" ca="1" si="723"/>
        <v>#REF!</v>
      </c>
      <c r="HT238" s="167" t="e">
        <f t="shared" ca="1" si="724"/>
        <v>#REF!</v>
      </c>
      <c r="HU238" s="167" t="e">
        <f t="shared" ca="1" si="725"/>
        <v>#REF!</v>
      </c>
      <c r="HW238" s="167" t="e">
        <f t="shared" ca="1" si="726"/>
        <v>#REF!</v>
      </c>
      <c r="HX238" s="167">
        <f t="shared" si="727"/>
        <v>0</v>
      </c>
      <c r="HY238" s="167" t="e">
        <f t="shared" ca="1" si="809"/>
        <v>#REF!</v>
      </c>
      <c r="HZ238" s="219" t="e">
        <f t="shared" ca="1" si="810"/>
        <v>#REF!</v>
      </c>
    </row>
    <row r="239" spans="1:234" s="48" customFormat="1">
      <c r="A239" s="3" t="s">
        <v>468</v>
      </c>
      <c r="B239" s="202" t="str">
        <f>INDEX('Ref1'!$E:$E,MATCH(A239,'Ref1'!$A:$A,0))</f>
        <v>North West Leicestershire</v>
      </c>
      <c r="C239" s="42" t="str">
        <f>INDEX(Data1!B:B,MATCH(A239,Data1!A:A,0))</f>
        <v>SD</v>
      </c>
      <c r="D239" s="253" t="str">
        <f>INDEX(Data1!C:C,MATCH(A239,Data1!A:A,0))</f>
        <v>EM</v>
      </c>
      <c r="E239" s="200" t="str">
        <f>IF($C$6="No","No",IF(COUNTIF(Inputs!$K$359:$K$398,$A239)&gt;0,"Yes","No"))</f>
        <v>No</v>
      </c>
      <c r="F239" s="404"/>
      <c r="G239" s="62">
        <f>INDEX('4_RatesSplit'!K:K,MATCH($A239,'4_RatesSplit'!$A:$A,0))</f>
        <v>0</v>
      </c>
      <c r="H239" s="171">
        <f>INDEX('4_RatesSplit'!L:L,MATCH($A239,'4_RatesSplit'!$A:$A,0))</f>
        <v>0</v>
      </c>
      <c r="I239" s="167">
        <f>INDEX('4_RatesSplit'!M:M,MATCH($A239,'4_RatesSplit'!$A:$A,0))</f>
        <v>0</v>
      </c>
      <c r="J239" s="167">
        <f>INDEX('4_RatesSplit'!N:N,MATCH($A239,'4_RatesSplit'!$A:$A,0))</f>
        <v>0</v>
      </c>
      <c r="K239" s="167">
        <f>INDEX('4_RatesSplit'!O:O,MATCH($A239,'4_RatesSplit'!$A:$A,0))</f>
        <v>0</v>
      </c>
      <c r="L239" s="167">
        <f>INDEX('4_RatesSplit'!P:P,MATCH($A239,'4_RatesSplit'!$A:$A,0))</f>
        <v>0</v>
      </c>
      <c r="M239" s="167">
        <f>INDEX('4_RatesSplit'!Q:Q,MATCH($A239,'4_RatesSplit'!$A:$A,0))</f>
        <v>0</v>
      </c>
      <c r="N239" s="167">
        <f>INDEX('4_RatesSplit'!R:R,MATCH($A239,'4_RatesSplit'!$A:$A,0))</f>
        <v>0</v>
      </c>
      <c r="O239" s="167">
        <f>INDEX('4_RatesSplit'!S:S,MATCH($A239,'4_RatesSplit'!$A:$A,0))</f>
        <v>0</v>
      </c>
      <c r="P239" s="167">
        <f>INDEX('4_RatesSplit'!T:T,MATCH($A239,'4_RatesSplit'!$A:$A,0))</f>
        <v>0</v>
      </c>
      <c r="Q239" s="167">
        <f>INDEX('4_RatesSplit'!U:U,MATCH($A239,'4_RatesSplit'!$A:$A,0))</f>
        <v>0</v>
      </c>
      <c r="R239" s="167">
        <f>INDEX('4_RatesSplit'!V:V,MATCH($A239,'4_RatesSplit'!$A:$A,0))</f>
        <v>0</v>
      </c>
      <c r="S239" s="167">
        <f>INDEX('4_RatesSplit'!W:W,MATCH($A239,'4_RatesSplit'!$A:$A,0))</f>
        <v>0</v>
      </c>
      <c r="T239" s="167">
        <f>INDEX('4_RatesSplit'!X:X,MATCH($A239,'4_RatesSplit'!$A:$A,0))</f>
        <v>0</v>
      </c>
      <c r="U239" s="167">
        <f>INDEX('4_RatesSplit'!Y:Y,MATCH($A239,'4_RatesSplit'!$A:$A,0))</f>
        <v>0</v>
      </c>
      <c r="V239" s="167">
        <f>INDEX('4_RatesSplit'!Z:Z,MATCH($A239,'4_RatesSplit'!$A:$A,0))</f>
        <v>0</v>
      </c>
      <c r="W239" s="167">
        <f>INDEX('4_RatesSplit'!AA:AA,MATCH($A239,'4_RatesSplit'!$A:$A,0))</f>
        <v>0</v>
      </c>
      <c r="X239" s="18"/>
      <c r="Y239" s="168" t="e">
        <f ca="1">INDEX('4_RatesSplit'!AT:AT,MATCH($A239,'4_RatesSplit'!$A:$A,0))</f>
        <v>#REF!</v>
      </c>
      <c r="Z239" s="168" t="e">
        <f ca="1">INDEX('4_RatesSplit'!AU:AU,MATCH($A239,'4_RatesSplit'!$A:$A,0))</f>
        <v>#REF!</v>
      </c>
      <c r="AA239" s="168" t="e">
        <f ca="1">INDEX('4_RatesSplit'!AV:AV,MATCH($A239,'4_RatesSplit'!$A:$A,0))</f>
        <v>#REF!</v>
      </c>
      <c r="AB239" s="168" t="e">
        <f ca="1">INDEX('4_RatesSplit'!AW:AW,MATCH($A239,'4_RatesSplit'!$A:$A,0))</f>
        <v>#REF!</v>
      </c>
      <c r="AC239" s="168" t="e">
        <f ca="1">INDEX('4_RatesSplit'!AX:AX,MATCH($A239,'4_RatesSplit'!$A:$A,0))</f>
        <v>#REF!</v>
      </c>
      <c r="AD239" s="168" t="e">
        <f ca="1">INDEX('4_RatesSplit'!AY:AY,MATCH($A239,'4_RatesSplit'!$A:$A,0))</f>
        <v>#REF!</v>
      </c>
      <c r="AE239" s="168" t="e">
        <f ca="1">INDEX('4_RatesSplit'!AZ:AZ,MATCH($A239,'4_RatesSplit'!$A:$A,0))</f>
        <v>#REF!</v>
      </c>
      <c r="AF239" s="168" t="e">
        <f ca="1">INDEX('4_RatesSplit'!BA:BA,MATCH($A239,'4_RatesSplit'!$A:$A,0))</f>
        <v>#REF!</v>
      </c>
      <c r="AG239" s="168" t="e">
        <f ca="1">INDEX('4_RatesSplit'!BB:BB,MATCH($A239,'4_RatesSplit'!$A:$A,0))</f>
        <v>#REF!</v>
      </c>
      <c r="AH239" s="168" t="e">
        <f ca="1">INDEX('4_RatesSplit'!BC:BC,MATCH($A239,'4_RatesSplit'!$A:$A,0))</f>
        <v>#REF!</v>
      </c>
      <c r="AI239" s="168" t="e">
        <f ca="1">INDEX('4_RatesSplit'!BD:BD,MATCH($A239,'4_RatesSplit'!$A:$A,0))</f>
        <v>#REF!</v>
      </c>
      <c r="AJ239" s="168" t="e">
        <f ca="1">INDEX('4_RatesSplit'!BE:BE,MATCH($A239,'4_RatesSplit'!$A:$A,0))</f>
        <v>#REF!</v>
      </c>
      <c r="AK239" s="168" t="e">
        <f ca="1">INDEX('4_RatesSplit'!BF:BF,MATCH($A239,'4_RatesSplit'!$A:$A,0))</f>
        <v>#REF!</v>
      </c>
      <c r="AL239" s="168" t="e">
        <f ca="1">INDEX('4_RatesSplit'!BG:BG,MATCH($A239,'4_RatesSplit'!$A:$A,0))</f>
        <v>#REF!</v>
      </c>
      <c r="AM239" s="168" t="e">
        <f ca="1">INDEX('4_RatesSplit'!BH:BH,MATCH($A239,'4_RatesSplit'!$A:$A,0))</f>
        <v>#REF!</v>
      </c>
      <c r="AN239" s="198" t="e">
        <f ca="1">INDEX('4_RatesSplit'!BI:BI,MATCH($A239,'4_RatesSplit'!$A:$A,0))</f>
        <v>#REF!</v>
      </c>
      <c r="AO239" s="114"/>
      <c r="AP239" s="167" t="e">
        <f t="shared" ca="1" si="728"/>
        <v>#REF!</v>
      </c>
      <c r="AQ239" s="167" t="e">
        <f t="shared" ca="1" si="729"/>
        <v>#REF!</v>
      </c>
      <c r="AR239" s="167" t="e">
        <f t="shared" ca="1" si="730"/>
        <v>#REF!</v>
      </c>
      <c r="AS239" s="167" t="e">
        <f t="shared" ca="1" si="731"/>
        <v>#REF!</v>
      </c>
      <c r="AT239" s="167" t="e">
        <f t="shared" ca="1" si="732"/>
        <v>#REF!</v>
      </c>
      <c r="AU239" s="167" t="e">
        <f t="shared" ca="1" si="733"/>
        <v>#REF!</v>
      </c>
      <c r="AV239" s="167" t="e">
        <f t="shared" ca="1" si="734"/>
        <v>#REF!</v>
      </c>
      <c r="AW239" s="167" t="e">
        <f t="shared" ca="1" si="735"/>
        <v>#REF!</v>
      </c>
      <c r="AX239" s="167" t="e">
        <f t="shared" ca="1" si="736"/>
        <v>#REF!</v>
      </c>
      <c r="AY239" s="167" t="e">
        <f t="shared" ca="1" si="737"/>
        <v>#REF!</v>
      </c>
      <c r="AZ239" s="167" t="e">
        <f t="shared" ca="1" si="738"/>
        <v>#REF!</v>
      </c>
      <c r="BA239" s="167" t="e">
        <f t="shared" ca="1" si="739"/>
        <v>#REF!</v>
      </c>
      <c r="BB239" s="167" t="e">
        <f t="shared" ca="1" si="740"/>
        <v>#REF!</v>
      </c>
      <c r="BC239" s="167" t="e">
        <f t="shared" ca="1" si="741"/>
        <v>#REF!</v>
      </c>
      <c r="BD239" s="167" t="e">
        <f t="shared" ca="1" si="742"/>
        <v>#REF!</v>
      </c>
      <c r="BE239" s="167" t="e">
        <f t="shared" ca="1" si="743"/>
        <v>#REF!</v>
      </c>
      <c r="BF239" s="18"/>
      <c r="BG239" s="168">
        <f>INDEX('2_Needs'!$F:$F,MATCH($A239,'2_Needs'!$A:$A,0))</f>
        <v>1.9266405738468655E-4</v>
      </c>
      <c r="BH239" s="114"/>
      <c r="BI239" s="167">
        <f t="shared" ref="BI239:BX239" si="844">IF(BI$3="reset",$BG239*BI$6,BH239*(1+$C$4))</f>
        <v>0</v>
      </c>
      <c r="BJ239" s="167">
        <f t="shared" si="844"/>
        <v>0</v>
      </c>
      <c r="BK239" s="167">
        <f t="shared" si="844"/>
        <v>0</v>
      </c>
      <c r="BL239" s="167">
        <f t="shared" si="844"/>
        <v>0</v>
      </c>
      <c r="BM239" s="167">
        <f t="shared" si="844"/>
        <v>0</v>
      </c>
      <c r="BN239" s="167">
        <f t="shared" si="844"/>
        <v>0</v>
      </c>
      <c r="BO239" s="167">
        <f t="shared" si="844"/>
        <v>0</v>
      </c>
      <c r="BP239" s="167">
        <f t="shared" si="844"/>
        <v>0</v>
      </c>
      <c r="BQ239" s="167">
        <f t="shared" si="844"/>
        <v>0</v>
      </c>
      <c r="BR239" s="167">
        <f t="shared" si="844"/>
        <v>0</v>
      </c>
      <c r="BS239" s="167">
        <f t="shared" si="844"/>
        <v>0</v>
      </c>
      <c r="BT239" s="167">
        <f t="shared" si="844"/>
        <v>0</v>
      </c>
      <c r="BU239" s="167">
        <f t="shared" si="844"/>
        <v>0</v>
      </c>
      <c r="BV239" s="167">
        <f t="shared" si="844"/>
        <v>0</v>
      </c>
      <c r="BW239" s="167">
        <f t="shared" si="844"/>
        <v>0</v>
      </c>
      <c r="BX239" s="167">
        <f t="shared" si="844"/>
        <v>0</v>
      </c>
      <c r="BZ239" s="167" t="e">
        <f t="shared" ca="1" si="662"/>
        <v>#REF!</v>
      </c>
      <c r="CA239" s="167" t="e">
        <f t="shared" ca="1" si="663"/>
        <v>#REF!</v>
      </c>
      <c r="CB239" s="167" t="e">
        <f t="shared" ca="1" si="664"/>
        <v>#REF!</v>
      </c>
      <c r="CC239" s="167" t="e">
        <f t="shared" ca="1" si="665"/>
        <v>#REF!</v>
      </c>
      <c r="CD239" s="167" t="e">
        <f t="shared" ca="1" si="666"/>
        <v>#REF!</v>
      </c>
      <c r="CE239" s="167" t="e">
        <f t="shared" ca="1" si="667"/>
        <v>#REF!</v>
      </c>
      <c r="CF239" s="167" t="e">
        <f t="shared" ca="1" si="668"/>
        <v>#REF!</v>
      </c>
      <c r="CG239" s="167" t="e">
        <f t="shared" ca="1" si="669"/>
        <v>#REF!</v>
      </c>
      <c r="CH239" s="167" t="e">
        <f t="shared" ca="1" si="670"/>
        <v>#REF!</v>
      </c>
      <c r="CI239" s="167" t="e">
        <f t="shared" ca="1" si="671"/>
        <v>#REF!</v>
      </c>
      <c r="CJ239" s="167" t="e">
        <f t="shared" ca="1" si="672"/>
        <v>#REF!</v>
      </c>
      <c r="CK239" s="167" t="e">
        <f t="shared" ca="1" si="673"/>
        <v>#REF!</v>
      </c>
      <c r="CL239" s="167" t="e">
        <f t="shared" ca="1" si="674"/>
        <v>#REF!</v>
      </c>
      <c r="CM239" s="167" t="e">
        <f t="shared" ca="1" si="675"/>
        <v>#REF!</v>
      </c>
      <c r="CN239" s="167" t="e">
        <f t="shared" ca="1" si="676"/>
        <v>#REF!</v>
      </c>
      <c r="CO239" s="167" t="e">
        <f t="shared" ca="1" si="677"/>
        <v>#REF!</v>
      </c>
      <c r="CQ239" s="167" t="e">
        <f t="shared" ca="1" si="678"/>
        <v>#REF!</v>
      </c>
      <c r="CR239" s="167" t="e">
        <f t="shared" ca="1" si="679"/>
        <v>#REF!</v>
      </c>
      <c r="CS239" s="167" t="e">
        <f t="shared" ca="1" si="680"/>
        <v>#REF!</v>
      </c>
      <c r="CT239" s="167" t="e">
        <f t="shared" ca="1" si="681"/>
        <v>#REF!</v>
      </c>
      <c r="CU239" s="167" t="e">
        <f t="shared" ca="1" si="682"/>
        <v>#REF!</v>
      </c>
      <c r="CV239" s="167" t="e">
        <f t="shared" ca="1" si="683"/>
        <v>#REF!</v>
      </c>
      <c r="CW239" s="167" t="e">
        <f t="shared" ca="1" si="684"/>
        <v>#REF!</v>
      </c>
      <c r="CX239" s="167" t="e">
        <f t="shared" ca="1" si="685"/>
        <v>#REF!</v>
      </c>
      <c r="CY239" s="167" t="e">
        <f t="shared" ca="1" si="686"/>
        <v>#REF!</v>
      </c>
      <c r="CZ239" s="167" t="e">
        <f t="shared" ca="1" si="687"/>
        <v>#REF!</v>
      </c>
      <c r="DA239" s="167" t="e">
        <f t="shared" ca="1" si="688"/>
        <v>#REF!</v>
      </c>
      <c r="DB239" s="167" t="e">
        <f t="shared" ca="1" si="689"/>
        <v>#REF!</v>
      </c>
      <c r="DC239" s="167" t="e">
        <f t="shared" ca="1" si="690"/>
        <v>#REF!</v>
      </c>
      <c r="DD239" s="167" t="e">
        <f t="shared" ca="1" si="691"/>
        <v>#REF!</v>
      </c>
      <c r="DE239" s="167" t="e">
        <f t="shared" ca="1" si="692"/>
        <v>#REF!</v>
      </c>
      <c r="DF239" s="167" t="e">
        <f t="shared" ca="1" si="693"/>
        <v>#REF!</v>
      </c>
      <c r="DH239" s="167">
        <f t="shared" si="694"/>
        <v>0</v>
      </c>
      <c r="DI239" s="167">
        <f t="shared" si="695"/>
        <v>0</v>
      </c>
      <c r="DJ239" s="167">
        <f t="shared" si="696"/>
        <v>0</v>
      </c>
      <c r="DK239" s="167">
        <f t="shared" si="697"/>
        <v>0</v>
      </c>
      <c r="DL239" s="167">
        <f t="shared" si="698"/>
        <v>0</v>
      </c>
      <c r="DM239" s="167">
        <f t="shared" si="699"/>
        <v>0</v>
      </c>
      <c r="DN239" s="167">
        <f t="shared" si="700"/>
        <v>0</v>
      </c>
      <c r="DO239" s="167">
        <f t="shared" si="701"/>
        <v>0</v>
      </c>
      <c r="DP239" s="167">
        <f t="shared" si="702"/>
        <v>0</v>
      </c>
      <c r="DQ239" s="167">
        <f t="shared" si="703"/>
        <v>0</v>
      </c>
      <c r="DR239" s="167">
        <f t="shared" si="704"/>
        <v>0</v>
      </c>
      <c r="DS239" s="167">
        <f t="shared" si="705"/>
        <v>0</v>
      </c>
      <c r="DT239" s="167">
        <f t="shared" si="706"/>
        <v>0</v>
      </c>
      <c r="DU239" s="167">
        <f t="shared" si="707"/>
        <v>0</v>
      </c>
      <c r="DV239" s="167">
        <f t="shared" si="708"/>
        <v>0</v>
      </c>
      <c r="DW239" s="167">
        <f t="shared" si="709"/>
        <v>0</v>
      </c>
      <c r="DY239" s="167" t="e">
        <f t="shared" ca="1" si="745"/>
        <v>#REF!</v>
      </c>
      <c r="DZ239" s="167" t="e">
        <f t="shared" ca="1" si="746"/>
        <v>#REF!</v>
      </c>
      <c r="EA239" s="167" t="e">
        <f t="shared" ca="1" si="747"/>
        <v>#REF!</v>
      </c>
      <c r="EB239" s="167" t="e">
        <f t="shared" ca="1" si="748"/>
        <v>#REF!</v>
      </c>
      <c r="EC239" s="167" t="e">
        <f t="shared" ca="1" si="749"/>
        <v>#REF!</v>
      </c>
      <c r="ED239" s="167" t="e">
        <f t="shared" ca="1" si="750"/>
        <v>#REF!</v>
      </c>
      <c r="EE239" s="167" t="e">
        <f t="shared" ca="1" si="751"/>
        <v>#REF!</v>
      </c>
      <c r="EF239" s="167" t="e">
        <f t="shared" ca="1" si="752"/>
        <v>#REF!</v>
      </c>
      <c r="EG239" s="167" t="e">
        <f t="shared" ca="1" si="753"/>
        <v>#REF!</v>
      </c>
      <c r="EH239" s="167" t="e">
        <f t="shared" ca="1" si="754"/>
        <v>#REF!</v>
      </c>
      <c r="EI239" s="167" t="e">
        <f t="shared" ca="1" si="755"/>
        <v>#REF!</v>
      </c>
      <c r="EJ239" s="167" t="e">
        <f t="shared" ca="1" si="756"/>
        <v>#REF!</v>
      </c>
      <c r="EK239" s="167" t="e">
        <f t="shared" ca="1" si="757"/>
        <v>#REF!</v>
      </c>
      <c r="EL239" s="167" t="e">
        <f t="shared" ca="1" si="758"/>
        <v>#REF!</v>
      </c>
      <c r="EM239" s="167" t="e">
        <f t="shared" ca="1" si="759"/>
        <v>#REF!</v>
      </c>
      <c r="EN239" s="167" t="e">
        <f t="shared" ca="1" si="760"/>
        <v>#REF!</v>
      </c>
      <c r="EP239" s="167">
        <f t="shared" si="761"/>
        <v>0</v>
      </c>
      <c r="EQ239" s="167">
        <f t="shared" si="762"/>
        <v>0</v>
      </c>
      <c r="ER239" s="167">
        <f t="shared" si="763"/>
        <v>0</v>
      </c>
      <c r="ES239" s="167">
        <f t="shared" si="764"/>
        <v>0</v>
      </c>
      <c r="ET239" s="167">
        <f t="shared" si="765"/>
        <v>0</v>
      </c>
      <c r="EU239" s="167">
        <f t="shared" si="766"/>
        <v>0</v>
      </c>
      <c r="EV239" s="167">
        <f t="shared" si="767"/>
        <v>0</v>
      </c>
      <c r="EW239" s="167">
        <f t="shared" si="768"/>
        <v>0</v>
      </c>
      <c r="EX239" s="167">
        <f t="shared" si="769"/>
        <v>0</v>
      </c>
      <c r="EY239" s="167">
        <f t="shared" si="770"/>
        <v>0</v>
      </c>
      <c r="EZ239" s="167">
        <f t="shared" si="771"/>
        <v>0</v>
      </c>
      <c r="FA239" s="167">
        <f t="shared" si="772"/>
        <v>0</v>
      </c>
      <c r="FB239" s="167">
        <f t="shared" si="773"/>
        <v>0</v>
      </c>
      <c r="FC239" s="167">
        <f t="shared" si="774"/>
        <v>0</v>
      </c>
      <c r="FD239" s="167">
        <f t="shared" si="775"/>
        <v>0</v>
      </c>
      <c r="FE239" s="167">
        <f t="shared" si="776"/>
        <v>0</v>
      </c>
      <c r="FG239" s="167">
        <f t="shared" si="777"/>
        <v>0</v>
      </c>
      <c r="FH239" s="167">
        <f t="shared" si="778"/>
        <v>0</v>
      </c>
      <c r="FI239" s="167">
        <f t="shared" si="779"/>
        <v>0</v>
      </c>
      <c r="FJ239" s="167">
        <f t="shared" si="780"/>
        <v>0</v>
      </c>
      <c r="FK239" s="167">
        <f t="shared" si="781"/>
        <v>0</v>
      </c>
      <c r="FL239" s="167">
        <f t="shared" si="782"/>
        <v>0</v>
      </c>
      <c r="FM239" s="167">
        <f t="shared" si="783"/>
        <v>0</v>
      </c>
      <c r="FN239" s="167">
        <f t="shared" si="784"/>
        <v>0</v>
      </c>
      <c r="FO239" s="167">
        <f t="shared" si="785"/>
        <v>0</v>
      </c>
      <c r="FP239" s="167">
        <f t="shared" si="786"/>
        <v>0</v>
      </c>
      <c r="FQ239" s="167">
        <f t="shared" si="787"/>
        <v>0</v>
      </c>
      <c r="FR239" s="167">
        <f t="shared" si="788"/>
        <v>0</v>
      </c>
      <c r="FS239" s="167">
        <f t="shared" si="789"/>
        <v>0</v>
      </c>
      <c r="FT239" s="167">
        <f t="shared" si="790"/>
        <v>0</v>
      </c>
      <c r="FU239" s="167">
        <f t="shared" si="791"/>
        <v>0</v>
      </c>
      <c r="FV239" s="167">
        <f t="shared" si="792"/>
        <v>0</v>
      </c>
      <c r="FX239" s="167">
        <f t="shared" si="793"/>
        <v>0</v>
      </c>
      <c r="FY239" s="167">
        <f t="shared" si="794"/>
        <v>0</v>
      </c>
      <c r="FZ239" s="167">
        <f t="shared" si="795"/>
        <v>0</v>
      </c>
      <c r="GA239" s="167">
        <f t="shared" si="796"/>
        <v>0</v>
      </c>
      <c r="GB239" s="167">
        <f t="shared" si="797"/>
        <v>0</v>
      </c>
      <c r="GC239" s="167">
        <f t="shared" si="798"/>
        <v>0</v>
      </c>
      <c r="GD239" s="167">
        <f t="shared" si="799"/>
        <v>0</v>
      </c>
      <c r="GE239" s="167">
        <f t="shared" si="800"/>
        <v>0</v>
      </c>
      <c r="GF239" s="167">
        <f t="shared" si="801"/>
        <v>0</v>
      </c>
      <c r="GG239" s="167">
        <f t="shared" si="802"/>
        <v>0</v>
      </c>
      <c r="GH239" s="167">
        <f t="shared" si="803"/>
        <v>0</v>
      </c>
      <c r="GI239" s="167">
        <f t="shared" si="804"/>
        <v>0</v>
      </c>
      <c r="GJ239" s="167">
        <f t="shared" si="805"/>
        <v>0</v>
      </c>
      <c r="GK239" s="167">
        <f t="shared" si="806"/>
        <v>0</v>
      </c>
      <c r="GL239" s="167">
        <f t="shared" si="807"/>
        <v>0</v>
      </c>
      <c r="GM239" s="167">
        <f t="shared" si="808"/>
        <v>0</v>
      </c>
      <c r="GO239" s="167" t="e">
        <f t="shared" ca="1" si="643"/>
        <v>#REF!</v>
      </c>
      <c r="GP239" s="167" t="e">
        <f t="shared" ca="1" si="835"/>
        <v>#REF!</v>
      </c>
      <c r="GQ239" s="167" t="e">
        <f t="shared" ca="1" si="835"/>
        <v>#REF!</v>
      </c>
      <c r="GR239" s="167" t="e">
        <f t="shared" ca="1" si="835"/>
        <v>#REF!</v>
      </c>
      <c r="GS239" s="167" t="e">
        <f t="shared" ca="1" si="835"/>
        <v>#REF!</v>
      </c>
      <c r="GT239" s="167" t="e">
        <f t="shared" ca="1" si="835"/>
        <v>#REF!</v>
      </c>
      <c r="GU239" s="167" t="e">
        <f t="shared" ca="1" si="835"/>
        <v>#REF!</v>
      </c>
      <c r="GV239" s="167" t="e">
        <f t="shared" ca="1" si="835"/>
        <v>#REF!</v>
      </c>
      <c r="GW239" s="167" t="e">
        <f t="shared" ca="1" si="835"/>
        <v>#REF!</v>
      </c>
      <c r="GX239" s="167" t="e">
        <f t="shared" ca="1" si="835"/>
        <v>#REF!</v>
      </c>
      <c r="GY239" s="167" t="e">
        <f t="shared" ca="1" si="835"/>
        <v>#REF!</v>
      </c>
      <c r="GZ239" s="167" t="e">
        <f t="shared" ca="1" si="835"/>
        <v>#REF!</v>
      </c>
      <c r="HA239" s="167" t="e">
        <f t="shared" ca="1" si="835"/>
        <v>#REF!</v>
      </c>
      <c r="HB239" s="167" t="e">
        <f t="shared" ca="1" si="835"/>
        <v>#REF!</v>
      </c>
      <c r="HC239" s="167" t="e">
        <f t="shared" ca="1" si="835"/>
        <v>#REF!</v>
      </c>
      <c r="HD239" s="167" t="e">
        <f t="shared" ca="1" si="835"/>
        <v>#REF!</v>
      </c>
      <c r="HF239" s="167" t="e">
        <f t="shared" ca="1" si="710"/>
        <v>#REF!</v>
      </c>
      <c r="HG239" s="167" t="e">
        <f t="shared" ca="1" si="711"/>
        <v>#REF!</v>
      </c>
      <c r="HH239" s="167" t="e">
        <f t="shared" ca="1" si="712"/>
        <v>#REF!</v>
      </c>
      <c r="HI239" s="167" t="e">
        <f t="shared" ca="1" si="713"/>
        <v>#REF!</v>
      </c>
      <c r="HJ239" s="167" t="e">
        <f t="shared" ca="1" si="714"/>
        <v>#REF!</v>
      </c>
      <c r="HK239" s="167" t="e">
        <f t="shared" ca="1" si="715"/>
        <v>#REF!</v>
      </c>
      <c r="HL239" s="167" t="e">
        <f t="shared" ca="1" si="716"/>
        <v>#REF!</v>
      </c>
      <c r="HM239" s="167" t="e">
        <f t="shared" ca="1" si="717"/>
        <v>#REF!</v>
      </c>
      <c r="HN239" s="167" t="e">
        <f t="shared" ca="1" si="718"/>
        <v>#REF!</v>
      </c>
      <c r="HO239" s="167" t="e">
        <f t="shared" ca="1" si="719"/>
        <v>#REF!</v>
      </c>
      <c r="HP239" s="167" t="e">
        <f t="shared" ca="1" si="720"/>
        <v>#REF!</v>
      </c>
      <c r="HQ239" s="167" t="e">
        <f t="shared" ca="1" si="721"/>
        <v>#REF!</v>
      </c>
      <c r="HR239" s="167" t="e">
        <f t="shared" ca="1" si="722"/>
        <v>#REF!</v>
      </c>
      <c r="HS239" s="167" t="e">
        <f t="shared" ca="1" si="723"/>
        <v>#REF!</v>
      </c>
      <c r="HT239" s="167" t="e">
        <f t="shared" ca="1" si="724"/>
        <v>#REF!</v>
      </c>
      <c r="HU239" s="167" t="e">
        <f t="shared" ca="1" si="725"/>
        <v>#REF!</v>
      </c>
      <c r="HW239" s="167" t="e">
        <f t="shared" ca="1" si="726"/>
        <v>#REF!</v>
      </c>
      <c r="HX239" s="167">
        <f t="shared" si="727"/>
        <v>0</v>
      </c>
      <c r="HY239" s="167" t="e">
        <f t="shared" ca="1" si="809"/>
        <v>#REF!</v>
      </c>
      <c r="HZ239" s="219" t="e">
        <f t="shared" ca="1" si="810"/>
        <v>#REF!</v>
      </c>
    </row>
    <row r="240" spans="1:234" s="48" customFormat="1">
      <c r="A240" s="3" t="s">
        <v>470</v>
      </c>
      <c r="B240" s="202" t="str">
        <f>INDEX('Ref1'!$E:$E,MATCH(A240,'Ref1'!$A:$A,0))</f>
        <v>North Yorkshire</v>
      </c>
      <c r="C240" s="42" t="str">
        <f>INDEX(Data1!B:B,MATCH(A240,Data1!A:A,0))</f>
        <v>SCNFIR</v>
      </c>
      <c r="D240" s="253" t="str">
        <f>INDEX(Data1!C:C,MATCH(A240,Data1!A:A,0))</f>
        <v>YH</v>
      </c>
      <c r="E240" s="200" t="str">
        <f>IF($C$6="No","No",IF(COUNTIF(Inputs!$K$359:$K$398,$A240)&gt;0,"Yes","No"))</f>
        <v>No</v>
      </c>
      <c r="F240" s="404"/>
      <c r="G240" s="62">
        <f>INDEX('4_RatesSplit'!K:K,MATCH($A240,'4_RatesSplit'!$A:$A,0))</f>
        <v>0</v>
      </c>
      <c r="H240" s="171">
        <f>INDEX('4_RatesSplit'!L:L,MATCH($A240,'4_RatesSplit'!$A:$A,0))</f>
        <v>0</v>
      </c>
      <c r="I240" s="167">
        <f>INDEX('4_RatesSplit'!M:M,MATCH($A240,'4_RatesSplit'!$A:$A,0))</f>
        <v>0</v>
      </c>
      <c r="J240" s="167">
        <f>INDEX('4_RatesSplit'!N:N,MATCH($A240,'4_RatesSplit'!$A:$A,0))</f>
        <v>0</v>
      </c>
      <c r="K240" s="167">
        <f>INDEX('4_RatesSplit'!O:O,MATCH($A240,'4_RatesSplit'!$A:$A,0))</f>
        <v>0</v>
      </c>
      <c r="L240" s="167">
        <f>INDEX('4_RatesSplit'!P:P,MATCH($A240,'4_RatesSplit'!$A:$A,0))</f>
        <v>0</v>
      </c>
      <c r="M240" s="167">
        <f>INDEX('4_RatesSplit'!Q:Q,MATCH($A240,'4_RatesSplit'!$A:$A,0))</f>
        <v>0</v>
      </c>
      <c r="N240" s="167">
        <f>INDEX('4_RatesSplit'!R:R,MATCH($A240,'4_RatesSplit'!$A:$A,0))</f>
        <v>0</v>
      </c>
      <c r="O240" s="167">
        <f>INDEX('4_RatesSplit'!S:S,MATCH($A240,'4_RatesSplit'!$A:$A,0))</f>
        <v>0</v>
      </c>
      <c r="P240" s="167">
        <f>INDEX('4_RatesSplit'!T:T,MATCH($A240,'4_RatesSplit'!$A:$A,0))</f>
        <v>0</v>
      </c>
      <c r="Q240" s="167">
        <f>INDEX('4_RatesSplit'!U:U,MATCH($A240,'4_RatesSplit'!$A:$A,0))</f>
        <v>0</v>
      </c>
      <c r="R240" s="167">
        <f>INDEX('4_RatesSplit'!V:V,MATCH($A240,'4_RatesSplit'!$A:$A,0))</f>
        <v>0</v>
      </c>
      <c r="S240" s="167">
        <f>INDEX('4_RatesSplit'!W:W,MATCH($A240,'4_RatesSplit'!$A:$A,0))</f>
        <v>0</v>
      </c>
      <c r="T240" s="167">
        <f>INDEX('4_RatesSplit'!X:X,MATCH($A240,'4_RatesSplit'!$A:$A,0))</f>
        <v>0</v>
      </c>
      <c r="U240" s="167">
        <f>INDEX('4_RatesSplit'!Y:Y,MATCH($A240,'4_RatesSplit'!$A:$A,0))</f>
        <v>0</v>
      </c>
      <c r="V240" s="167">
        <f>INDEX('4_RatesSplit'!Z:Z,MATCH($A240,'4_RatesSplit'!$A:$A,0))</f>
        <v>0</v>
      </c>
      <c r="W240" s="167">
        <f>INDEX('4_RatesSplit'!AA:AA,MATCH($A240,'4_RatesSplit'!$A:$A,0))</f>
        <v>0</v>
      </c>
      <c r="X240" s="18"/>
      <c r="Y240" s="168" t="e">
        <f ca="1">INDEX('4_RatesSplit'!AT:AT,MATCH($A240,'4_RatesSplit'!$A:$A,0))</f>
        <v>#REF!</v>
      </c>
      <c r="Z240" s="168" t="e">
        <f ca="1">INDEX('4_RatesSplit'!AU:AU,MATCH($A240,'4_RatesSplit'!$A:$A,0))</f>
        <v>#REF!</v>
      </c>
      <c r="AA240" s="168" t="e">
        <f ca="1">INDEX('4_RatesSplit'!AV:AV,MATCH($A240,'4_RatesSplit'!$A:$A,0))</f>
        <v>#REF!</v>
      </c>
      <c r="AB240" s="168" t="e">
        <f ca="1">INDEX('4_RatesSplit'!AW:AW,MATCH($A240,'4_RatesSplit'!$A:$A,0))</f>
        <v>#REF!</v>
      </c>
      <c r="AC240" s="168" t="e">
        <f ca="1">INDEX('4_RatesSplit'!AX:AX,MATCH($A240,'4_RatesSplit'!$A:$A,0))</f>
        <v>#REF!</v>
      </c>
      <c r="AD240" s="168" t="e">
        <f ca="1">INDEX('4_RatesSplit'!AY:AY,MATCH($A240,'4_RatesSplit'!$A:$A,0))</f>
        <v>#REF!</v>
      </c>
      <c r="AE240" s="168" t="e">
        <f ca="1">INDEX('4_RatesSplit'!AZ:AZ,MATCH($A240,'4_RatesSplit'!$A:$A,0))</f>
        <v>#REF!</v>
      </c>
      <c r="AF240" s="168" t="e">
        <f ca="1">INDEX('4_RatesSplit'!BA:BA,MATCH($A240,'4_RatesSplit'!$A:$A,0))</f>
        <v>#REF!</v>
      </c>
      <c r="AG240" s="168" t="e">
        <f ca="1">INDEX('4_RatesSplit'!BB:BB,MATCH($A240,'4_RatesSplit'!$A:$A,0))</f>
        <v>#REF!</v>
      </c>
      <c r="AH240" s="168" t="e">
        <f ca="1">INDEX('4_RatesSplit'!BC:BC,MATCH($A240,'4_RatesSplit'!$A:$A,0))</f>
        <v>#REF!</v>
      </c>
      <c r="AI240" s="168" t="e">
        <f ca="1">INDEX('4_RatesSplit'!BD:BD,MATCH($A240,'4_RatesSplit'!$A:$A,0))</f>
        <v>#REF!</v>
      </c>
      <c r="AJ240" s="168" t="e">
        <f ca="1">INDEX('4_RatesSplit'!BE:BE,MATCH($A240,'4_RatesSplit'!$A:$A,0))</f>
        <v>#REF!</v>
      </c>
      <c r="AK240" s="168" t="e">
        <f ca="1">INDEX('4_RatesSplit'!BF:BF,MATCH($A240,'4_RatesSplit'!$A:$A,0))</f>
        <v>#REF!</v>
      </c>
      <c r="AL240" s="168" t="e">
        <f ca="1">INDEX('4_RatesSplit'!BG:BG,MATCH($A240,'4_RatesSplit'!$A:$A,0))</f>
        <v>#REF!</v>
      </c>
      <c r="AM240" s="168" t="e">
        <f ca="1">INDEX('4_RatesSplit'!BH:BH,MATCH($A240,'4_RatesSplit'!$A:$A,0))</f>
        <v>#REF!</v>
      </c>
      <c r="AN240" s="198" t="e">
        <f ca="1">INDEX('4_RatesSplit'!BI:BI,MATCH($A240,'4_RatesSplit'!$A:$A,0))</f>
        <v>#REF!</v>
      </c>
      <c r="AO240" s="114"/>
      <c r="AP240" s="167" t="e">
        <f t="shared" ca="1" si="728"/>
        <v>#REF!</v>
      </c>
      <c r="AQ240" s="167" t="e">
        <f t="shared" ca="1" si="729"/>
        <v>#REF!</v>
      </c>
      <c r="AR240" s="167" t="e">
        <f t="shared" ca="1" si="730"/>
        <v>#REF!</v>
      </c>
      <c r="AS240" s="167" t="e">
        <f t="shared" ca="1" si="731"/>
        <v>#REF!</v>
      </c>
      <c r="AT240" s="167" t="e">
        <f t="shared" ca="1" si="732"/>
        <v>#REF!</v>
      </c>
      <c r="AU240" s="167" t="e">
        <f t="shared" ca="1" si="733"/>
        <v>#REF!</v>
      </c>
      <c r="AV240" s="167" t="e">
        <f t="shared" ca="1" si="734"/>
        <v>#REF!</v>
      </c>
      <c r="AW240" s="167" t="e">
        <f t="shared" ca="1" si="735"/>
        <v>#REF!</v>
      </c>
      <c r="AX240" s="167" t="e">
        <f t="shared" ca="1" si="736"/>
        <v>#REF!</v>
      </c>
      <c r="AY240" s="167" t="e">
        <f t="shared" ca="1" si="737"/>
        <v>#REF!</v>
      </c>
      <c r="AZ240" s="167" t="e">
        <f t="shared" ca="1" si="738"/>
        <v>#REF!</v>
      </c>
      <c r="BA240" s="167" t="e">
        <f t="shared" ca="1" si="739"/>
        <v>#REF!</v>
      </c>
      <c r="BB240" s="167" t="e">
        <f t="shared" ca="1" si="740"/>
        <v>#REF!</v>
      </c>
      <c r="BC240" s="167" t="e">
        <f t="shared" ca="1" si="741"/>
        <v>#REF!</v>
      </c>
      <c r="BD240" s="167" t="e">
        <f t="shared" ca="1" si="742"/>
        <v>#REF!</v>
      </c>
      <c r="BE240" s="167" t="e">
        <f t="shared" ca="1" si="743"/>
        <v>#REF!</v>
      </c>
      <c r="BF240" s="18"/>
      <c r="BG240" s="168">
        <f>INDEX('2_Needs'!$F:$F,MATCH($A240,'2_Needs'!$A:$A,0))</f>
        <v>5.4278692288297001E-3</v>
      </c>
      <c r="BH240" s="114"/>
      <c r="BI240" s="167">
        <f t="shared" ref="BI240:BX240" si="845">IF(BI$3="reset",$BG240*BI$6,BH240*(1+$C$4))</f>
        <v>0</v>
      </c>
      <c r="BJ240" s="167">
        <f t="shared" si="845"/>
        <v>0</v>
      </c>
      <c r="BK240" s="167">
        <f t="shared" si="845"/>
        <v>0</v>
      </c>
      <c r="BL240" s="167">
        <f t="shared" si="845"/>
        <v>0</v>
      </c>
      <c r="BM240" s="167">
        <f t="shared" si="845"/>
        <v>0</v>
      </c>
      <c r="BN240" s="167">
        <f t="shared" si="845"/>
        <v>0</v>
      </c>
      <c r="BO240" s="167">
        <f t="shared" si="845"/>
        <v>0</v>
      </c>
      <c r="BP240" s="167">
        <f t="shared" si="845"/>
        <v>0</v>
      </c>
      <c r="BQ240" s="167">
        <f t="shared" si="845"/>
        <v>0</v>
      </c>
      <c r="BR240" s="167">
        <f t="shared" si="845"/>
        <v>0</v>
      </c>
      <c r="BS240" s="167">
        <f t="shared" si="845"/>
        <v>0</v>
      </c>
      <c r="BT240" s="167">
        <f t="shared" si="845"/>
        <v>0</v>
      </c>
      <c r="BU240" s="167">
        <f t="shared" si="845"/>
        <v>0</v>
      </c>
      <c r="BV240" s="167">
        <f t="shared" si="845"/>
        <v>0</v>
      </c>
      <c r="BW240" s="167">
        <f t="shared" si="845"/>
        <v>0</v>
      </c>
      <c r="BX240" s="167">
        <f t="shared" si="845"/>
        <v>0</v>
      </c>
      <c r="BZ240" s="167" t="e">
        <f t="shared" ca="1" si="662"/>
        <v>#REF!</v>
      </c>
      <c r="CA240" s="167" t="e">
        <f t="shared" ca="1" si="663"/>
        <v>#REF!</v>
      </c>
      <c r="CB240" s="167" t="e">
        <f t="shared" ca="1" si="664"/>
        <v>#REF!</v>
      </c>
      <c r="CC240" s="167" t="e">
        <f t="shared" ca="1" si="665"/>
        <v>#REF!</v>
      </c>
      <c r="CD240" s="167" t="e">
        <f t="shared" ca="1" si="666"/>
        <v>#REF!</v>
      </c>
      <c r="CE240" s="167" t="e">
        <f t="shared" ca="1" si="667"/>
        <v>#REF!</v>
      </c>
      <c r="CF240" s="167" t="e">
        <f t="shared" ca="1" si="668"/>
        <v>#REF!</v>
      </c>
      <c r="CG240" s="167" t="e">
        <f t="shared" ca="1" si="669"/>
        <v>#REF!</v>
      </c>
      <c r="CH240" s="167" t="e">
        <f t="shared" ca="1" si="670"/>
        <v>#REF!</v>
      </c>
      <c r="CI240" s="167" t="e">
        <f t="shared" ca="1" si="671"/>
        <v>#REF!</v>
      </c>
      <c r="CJ240" s="167" t="e">
        <f t="shared" ca="1" si="672"/>
        <v>#REF!</v>
      </c>
      <c r="CK240" s="167" t="e">
        <f t="shared" ca="1" si="673"/>
        <v>#REF!</v>
      </c>
      <c r="CL240" s="167" t="e">
        <f t="shared" ca="1" si="674"/>
        <v>#REF!</v>
      </c>
      <c r="CM240" s="167" t="e">
        <f t="shared" ca="1" si="675"/>
        <v>#REF!</v>
      </c>
      <c r="CN240" s="167" t="e">
        <f t="shared" ca="1" si="676"/>
        <v>#REF!</v>
      </c>
      <c r="CO240" s="167" t="e">
        <f t="shared" ca="1" si="677"/>
        <v>#REF!</v>
      </c>
      <c r="CQ240" s="167" t="e">
        <f t="shared" ca="1" si="678"/>
        <v>#REF!</v>
      </c>
      <c r="CR240" s="167" t="e">
        <f t="shared" ca="1" si="679"/>
        <v>#REF!</v>
      </c>
      <c r="CS240" s="167" t="e">
        <f t="shared" ca="1" si="680"/>
        <v>#REF!</v>
      </c>
      <c r="CT240" s="167" t="e">
        <f t="shared" ca="1" si="681"/>
        <v>#REF!</v>
      </c>
      <c r="CU240" s="167" t="e">
        <f t="shared" ca="1" si="682"/>
        <v>#REF!</v>
      </c>
      <c r="CV240" s="167" t="e">
        <f t="shared" ca="1" si="683"/>
        <v>#REF!</v>
      </c>
      <c r="CW240" s="167" t="e">
        <f t="shared" ca="1" si="684"/>
        <v>#REF!</v>
      </c>
      <c r="CX240" s="167" t="e">
        <f t="shared" ca="1" si="685"/>
        <v>#REF!</v>
      </c>
      <c r="CY240" s="167" t="e">
        <f t="shared" ca="1" si="686"/>
        <v>#REF!</v>
      </c>
      <c r="CZ240" s="167" t="e">
        <f t="shared" ca="1" si="687"/>
        <v>#REF!</v>
      </c>
      <c r="DA240" s="167" t="e">
        <f t="shared" ca="1" si="688"/>
        <v>#REF!</v>
      </c>
      <c r="DB240" s="167" t="e">
        <f t="shared" ca="1" si="689"/>
        <v>#REF!</v>
      </c>
      <c r="DC240" s="167" t="e">
        <f t="shared" ca="1" si="690"/>
        <v>#REF!</v>
      </c>
      <c r="DD240" s="167" t="e">
        <f t="shared" ca="1" si="691"/>
        <v>#REF!</v>
      </c>
      <c r="DE240" s="167" t="e">
        <f t="shared" ca="1" si="692"/>
        <v>#REF!</v>
      </c>
      <c r="DF240" s="167" t="e">
        <f t="shared" ca="1" si="693"/>
        <v>#REF!</v>
      </c>
      <c r="DH240" s="167">
        <f t="shared" si="694"/>
        <v>0</v>
      </c>
      <c r="DI240" s="167">
        <f t="shared" si="695"/>
        <v>0</v>
      </c>
      <c r="DJ240" s="167">
        <f t="shared" si="696"/>
        <v>0</v>
      </c>
      <c r="DK240" s="167">
        <f t="shared" si="697"/>
        <v>0</v>
      </c>
      <c r="DL240" s="167">
        <f t="shared" si="698"/>
        <v>0</v>
      </c>
      <c r="DM240" s="167">
        <f t="shared" si="699"/>
        <v>0</v>
      </c>
      <c r="DN240" s="167">
        <f t="shared" si="700"/>
        <v>0</v>
      </c>
      <c r="DO240" s="167">
        <f t="shared" si="701"/>
        <v>0</v>
      </c>
      <c r="DP240" s="167">
        <f t="shared" si="702"/>
        <v>0</v>
      </c>
      <c r="DQ240" s="167">
        <f t="shared" si="703"/>
        <v>0</v>
      </c>
      <c r="DR240" s="167">
        <f t="shared" si="704"/>
        <v>0</v>
      </c>
      <c r="DS240" s="167">
        <f t="shared" si="705"/>
        <v>0</v>
      </c>
      <c r="DT240" s="167">
        <f t="shared" si="706"/>
        <v>0</v>
      </c>
      <c r="DU240" s="167">
        <f t="shared" si="707"/>
        <v>0</v>
      </c>
      <c r="DV240" s="167">
        <f t="shared" si="708"/>
        <v>0</v>
      </c>
      <c r="DW240" s="167">
        <f t="shared" si="709"/>
        <v>0</v>
      </c>
      <c r="DY240" s="167" t="e">
        <f t="shared" ca="1" si="745"/>
        <v>#REF!</v>
      </c>
      <c r="DZ240" s="167" t="e">
        <f t="shared" ca="1" si="746"/>
        <v>#REF!</v>
      </c>
      <c r="EA240" s="167" t="e">
        <f t="shared" ca="1" si="747"/>
        <v>#REF!</v>
      </c>
      <c r="EB240" s="167" t="e">
        <f t="shared" ca="1" si="748"/>
        <v>#REF!</v>
      </c>
      <c r="EC240" s="167" t="e">
        <f t="shared" ca="1" si="749"/>
        <v>#REF!</v>
      </c>
      <c r="ED240" s="167" t="e">
        <f t="shared" ca="1" si="750"/>
        <v>#REF!</v>
      </c>
      <c r="EE240" s="167" t="e">
        <f t="shared" ca="1" si="751"/>
        <v>#REF!</v>
      </c>
      <c r="EF240" s="167" t="e">
        <f t="shared" ca="1" si="752"/>
        <v>#REF!</v>
      </c>
      <c r="EG240" s="167" t="e">
        <f t="shared" ca="1" si="753"/>
        <v>#REF!</v>
      </c>
      <c r="EH240" s="167" t="e">
        <f t="shared" ca="1" si="754"/>
        <v>#REF!</v>
      </c>
      <c r="EI240" s="167" t="e">
        <f t="shared" ca="1" si="755"/>
        <v>#REF!</v>
      </c>
      <c r="EJ240" s="167" t="e">
        <f t="shared" ca="1" si="756"/>
        <v>#REF!</v>
      </c>
      <c r="EK240" s="167" t="e">
        <f t="shared" ca="1" si="757"/>
        <v>#REF!</v>
      </c>
      <c r="EL240" s="167" t="e">
        <f t="shared" ca="1" si="758"/>
        <v>#REF!</v>
      </c>
      <c r="EM240" s="167" t="e">
        <f t="shared" ca="1" si="759"/>
        <v>#REF!</v>
      </c>
      <c r="EN240" s="167" t="e">
        <f t="shared" ca="1" si="760"/>
        <v>#REF!</v>
      </c>
      <c r="EP240" s="167">
        <f t="shared" si="761"/>
        <v>0</v>
      </c>
      <c r="EQ240" s="167">
        <f t="shared" si="762"/>
        <v>0</v>
      </c>
      <c r="ER240" s="167">
        <f t="shared" si="763"/>
        <v>0</v>
      </c>
      <c r="ES240" s="167">
        <f t="shared" si="764"/>
        <v>0</v>
      </c>
      <c r="ET240" s="167">
        <f t="shared" si="765"/>
        <v>0</v>
      </c>
      <c r="EU240" s="167">
        <f t="shared" si="766"/>
        <v>0</v>
      </c>
      <c r="EV240" s="167">
        <f t="shared" si="767"/>
        <v>0</v>
      </c>
      <c r="EW240" s="167">
        <f t="shared" si="768"/>
        <v>0</v>
      </c>
      <c r="EX240" s="167">
        <f t="shared" si="769"/>
        <v>0</v>
      </c>
      <c r="EY240" s="167">
        <f t="shared" si="770"/>
        <v>0</v>
      </c>
      <c r="EZ240" s="167">
        <f t="shared" si="771"/>
        <v>0</v>
      </c>
      <c r="FA240" s="167">
        <f t="shared" si="772"/>
        <v>0</v>
      </c>
      <c r="FB240" s="167">
        <f t="shared" si="773"/>
        <v>0</v>
      </c>
      <c r="FC240" s="167">
        <f t="shared" si="774"/>
        <v>0</v>
      </c>
      <c r="FD240" s="167">
        <f t="shared" si="775"/>
        <v>0</v>
      </c>
      <c r="FE240" s="167">
        <f t="shared" si="776"/>
        <v>0</v>
      </c>
      <c r="FG240" s="167">
        <f t="shared" si="777"/>
        <v>0</v>
      </c>
      <c r="FH240" s="167">
        <f t="shared" si="778"/>
        <v>0</v>
      </c>
      <c r="FI240" s="167">
        <f t="shared" si="779"/>
        <v>0</v>
      </c>
      <c r="FJ240" s="167">
        <f t="shared" si="780"/>
        <v>0</v>
      </c>
      <c r="FK240" s="167">
        <f t="shared" si="781"/>
        <v>0</v>
      </c>
      <c r="FL240" s="167">
        <f t="shared" si="782"/>
        <v>0</v>
      </c>
      <c r="FM240" s="167">
        <f t="shared" si="783"/>
        <v>0</v>
      </c>
      <c r="FN240" s="167">
        <f t="shared" si="784"/>
        <v>0</v>
      </c>
      <c r="FO240" s="167">
        <f t="shared" si="785"/>
        <v>0</v>
      </c>
      <c r="FP240" s="167">
        <f t="shared" si="786"/>
        <v>0</v>
      </c>
      <c r="FQ240" s="167">
        <f t="shared" si="787"/>
        <v>0</v>
      </c>
      <c r="FR240" s="167">
        <f t="shared" si="788"/>
        <v>0</v>
      </c>
      <c r="FS240" s="167">
        <f t="shared" si="789"/>
        <v>0</v>
      </c>
      <c r="FT240" s="167">
        <f t="shared" si="790"/>
        <v>0</v>
      </c>
      <c r="FU240" s="167">
        <f t="shared" si="791"/>
        <v>0</v>
      </c>
      <c r="FV240" s="167">
        <f t="shared" si="792"/>
        <v>0</v>
      </c>
      <c r="FX240" s="167">
        <f t="shared" si="793"/>
        <v>0</v>
      </c>
      <c r="FY240" s="167">
        <f t="shared" si="794"/>
        <v>0</v>
      </c>
      <c r="FZ240" s="167">
        <f t="shared" si="795"/>
        <v>0</v>
      </c>
      <c r="GA240" s="167">
        <f t="shared" si="796"/>
        <v>0</v>
      </c>
      <c r="GB240" s="167">
        <f t="shared" si="797"/>
        <v>0</v>
      </c>
      <c r="GC240" s="167">
        <f t="shared" si="798"/>
        <v>0</v>
      </c>
      <c r="GD240" s="167">
        <f t="shared" si="799"/>
        <v>0</v>
      </c>
      <c r="GE240" s="167">
        <f t="shared" si="800"/>
        <v>0</v>
      </c>
      <c r="GF240" s="167">
        <f t="shared" si="801"/>
        <v>0</v>
      </c>
      <c r="GG240" s="167">
        <f t="shared" si="802"/>
        <v>0</v>
      </c>
      <c r="GH240" s="167">
        <f t="shared" si="803"/>
        <v>0</v>
      </c>
      <c r="GI240" s="167">
        <f t="shared" si="804"/>
        <v>0</v>
      </c>
      <c r="GJ240" s="167">
        <f t="shared" si="805"/>
        <v>0</v>
      </c>
      <c r="GK240" s="167">
        <f t="shared" si="806"/>
        <v>0</v>
      </c>
      <c r="GL240" s="167">
        <f t="shared" si="807"/>
        <v>0</v>
      </c>
      <c r="GM240" s="167">
        <f t="shared" si="808"/>
        <v>0</v>
      </c>
      <c r="GO240" s="167" t="e">
        <f t="shared" ca="1" si="643"/>
        <v>#REF!</v>
      </c>
      <c r="GP240" s="167" t="e">
        <f t="shared" ca="1" si="835"/>
        <v>#REF!</v>
      </c>
      <c r="GQ240" s="167" t="e">
        <f t="shared" ca="1" si="835"/>
        <v>#REF!</v>
      </c>
      <c r="GR240" s="167" t="e">
        <f t="shared" ca="1" si="835"/>
        <v>#REF!</v>
      </c>
      <c r="GS240" s="167" t="e">
        <f t="shared" ca="1" si="835"/>
        <v>#REF!</v>
      </c>
      <c r="GT240" s="167" t="e">
        <f t="shared" ca="1" si="835"/>
        <v>#REF!</v>
      </c>
      <c r="GU240" s="167" t="e">
        <f t="shared" ca="1" si="835"/>
        <v>#REF!</v>
      </c>
      <c r="GV240" s="167" t="e">
        <f t="shared" ca="1" si="835"/>
        <v>#REF!</v>
      </c>
      <c r="GW240" s="167" t="e">
        <f t="shared" ca="1" si="835"/>
        <v>#REF!</v>
      </c>
      <c r="GX240" s="167" t="e">
        <f t="shared" ca="1" si="835"/>
        <v>#REF!</v>
      </c>
      <c r="GY240" s="167" t="e">
        <f t="shared" ca="1" si="835"/>
        <v>#REF!</v>
      </c>
      <c r="GZ240" s="167" t="e">
        <f t="shared" ca="1" si="835"/>
        <v>#REF!</v>
      </c>
      <c r="HA240" s="167" t="e">
        <f t="shared" ca="1" si="835"/>
        <v>#REF!</v>
      </c>
      <c r="HB240" s="167" t="e">
        <f t="shared" ca="1" si="835"/>
        <v>#REF!</v>
      </c>
      <c r="HC240" s="167" t="e">
        <f t="shared" ca="1" si="835"/>
        <v>#REF!</v>
      </c>
      <c r="HD240" s="167" t="e">
        <f t="shared" ca="1" si="835"/>
        <v>#REF!</v>
      </c>
      <c r="HF240" s="167" t="e">
        <f t="shared" ca="1" si="710"/>
        <v>#REF!</v>
      </c>
      <c r="HG240" s="167" t="e">
        <f t="shared" ca="1" si="711"/>
        <v>#REF!</v>
      </c>
      <c r="HH240" s="167" t="e">
        <f t="shared" ca="1" si="712"/>
        <v>#REF!</v>
      </c>
      <c r="HI240" s="167" t="e">
        <f t="shared" ca="1" si="713"/>
        <v>#REF!</v>
      </c>
      <c r="HJ240" s="167" t="e">
        <f t="shared" ca="1" si="714"/>
        <v>#REF!</v>
      </c>
      <c r="HK240" s="167" t="e">
        <f t="shared" ca="1" si="715"/>
        <v>#REF!</v>
      </c>
      <c r="HL240" s="167" t="e">
        <f t="shared" ca="1" si="716"/>
        <v>#REF!</v>
      </c>
      <c r="HM240" s="167" t="e">
        <f t="shared" ca="1" si="717"/>
        <v>#REF!</v>
      </c>
      <c r="HN240" s="167" t="e">
        <f t="shared" ca="1" si="718"/>
        <v>#REF!</v>
      </c>
      <c r="HO240" s="167" t="e">
        <f t="shared" ca="1" si="719"/>
        <v>#REF!</v>
      </c>
      <c r="HP240" s="167" t="e">
        <f t="shared" ca="1" si="720"/>
        <v>#REF!</v>
      </c>
      <c r="HQ240" s="167" t="e">
        <f t="shared" ca="1" si="721"/>
        <v>#REF!</v>
      </c>
      <c r="HR240" s="167" t="e">
        <f t="shared" ca="1" si="722"/>
        <v>#REF!</v>
      </c>
      <c r="HS240" s="167" t="e">
        <f t="shared" ca="1" si="723"/>
        <v>#REF!</v>
      </c>
      <c r="HT240" s="167" t="e">
        <f t="shared" ca="1" si="724"/>
        <v>#REF!</v>
      </c>
      <c r="HU240" s="167" t="e">
        <f t="shared" ca="1" si="725"/>
        <v>#REF!</v>
      </c>
      <c r="HW240" s="167" t="e">
        <f t="shared" ca="1" si="726"/>
        <v>#REF!</v>
      </c>
      <c r="HX240" s="167">
        <f t="shared" si="727"/>
        <v>0</v>
      </c>
      <c r="HY240" s="167" t="e">
        <f t="shared" ca="1" si="809"/>
        <v>#REF!</v>
      </c>
      <c r="HZ240" s="219" t="e">
        <f t="shared" ca="1" si="810"/>
        <v>#REF!</v>
      </c>
    </row>
    <row r="241" spans="1:234" s="48" customFormat="1">
      <c r="A241" s="3" t="s">
        <v>472</v>
      </c>
      <c r="B241" s="202" t="str">
        <f>INDEX('Ref1'!$E:$E,MATCH(A241,'Ref1'!$A:$A,0))</f>
        <v>North Yorkshire Fire Authority</v>
      </c>
      <c r="C241" s="42" t="str">
        <f>INDEX(Data1!B:B,MATCH(A241,Data1!A:A,0))</f>
        <v>SFIR</v>
      </c>
      <c r="D241" s="253" t="str">
        <f>INDEX(Data1!C:C,MATCH(A241,Data1!A:A,0))</f>
        <v>YH</v>
      </c>
      <c r="E241" s="200" t="str">
        <f>IF($C$6="No","No",IF(COUNTIF(Inputs!$K$359:$K$398,$A241)&gt;0,"Yes","No"))</f>
        <v>No</v>
      </c>
      <c r="F241" s="404"/>
      <c r="G241" s="62">
        <f>INDEX('4_RatesSplit'!K:K,MATCH($A241,'4_RatesSplit'!$A:$A,0))</f>
        <v>0</v>
      </c>
      <c r="H241" s="171">
        <f>INDEX('4_RatesSplit'!L:L,MATCH($A241,'4_RatesSplit'!$A:$A,0))</f>
        <v>0</v>
      </c>
      <c r="I241" s="167">
        <f>INDEX('4_RatesSplit'!M:M,MATCH($A241,'4_RatesSplit'!$A:$A,0))</f>
        <v>0</v>
      </c>
      <c r="J241" s="167">
        <f>INDEX('4_RatesSplit'!N:N,MATCH($A241,'4_RatesSplit'!$A:$A,0))</f>
        <v>0</v>
      </c>
      <c r="K241" s="167">
        <f>INDEX('4_RatesSplit'!O:O,MATCH($A241,'4_RatesSplit'!$A:$A,0))</f>
        <v>0</v>
      </c>
      <c r="L241" s="167">
        <f>INDEX('4_RatesSplit'!P:P,MATCH($A241,'4_RatesSplit'!$A:$A,0))</f>
        <v>0</v>
      </c>
      <c r="M241" s="167">
        <f>INDEX('4_RatesSplit'!Q:Q,MATCH($A241,'4_RatesSplit'!$A:$A,0))</f>
        <v>0</v>
      </c>
      <c r="N241" s="167">
        <f>INDEX('4_RatesSplit'!R:R,MATCH($A241,'4_RatesSplit'!$A:$A,0))</f>
        <v>0</v>
      </c>
      <c r="O241" s="167">
        <f>INDEX('4_RatesSplit'!S:S,MATCH($A241,'4_RatesSplit'!$A:$A,0))</f>
        <v>0</v>
      </c>
      <c r="P241" s="167">
        <f>INDEX('4_RatesSplit'!T:T,MATCH($A241,'4_RatesSplit'!$A:$A,0))</f>
        <v>0</v>
      </c>
      <c r="Q241" s="167">
        <f>INDEX('4_RatesSplit'!U:U,MATCH($A241,'4_RatesSplit'!$A:$A,0))</f>
        <v>0</v>
      </c>
      <c r="R241" s="167">
        <f>INDEX('4_RatesSplit'!V:V,MATCH($A241,'4_RatesSplit'!$A:$A,0))</f>
        <v>0</v>
      </c>
      <c r="S241" s="167">
        <f>INDEX('4_RatesSplit'!W:W,MATCH($A241,'4_RatesSplit'!$A:$A,0))</f>
        <v>0</v>
      </c>
      <c r="T241" s="167">
        <f>INDEX('4_RatesSplit'!X:X,MATCH($A241,'4_RatesSplit'!$A:$A,0))</f>
        <v>0</v>
      </c>
      <c r="U241" s="167">
        <f>INDEX('4_RatesSplit'!Y:Y,MATCH($A241,'4_RatesSplit'!$A:$A,0))</f>
        <v>0</v>
      </c>
      <c r="V241" s="167">
        <f>INDEX('4_RatesSplit'!Z:Z,MATCH($A241,'4_RatesSplit'!$A:$A,0))</f>
        <v>0</v>
      </c>
      <c r="W241" s="167">
        <f>INDEX('4_RatesSplit'!AA:AA,MATCH($A241,'4_RatesSplit'!$A:$A,0))</f>
        <v>0</v>
      </c>
      <c r="X241" s="18"/>
      <c r="Y241" s="168" t="e">
        <f ca="1">INDEX('4_RatesSplit'!AT:AT,MATCH($A241,'4_RatesSplit'!$A:$A,0))</f>
        <v>#REF!</v>
      </c>
      <c r="Z241" s="168" t="e">
        <f ca="1">INDEX('4_RatesSplit'!AU:AU,MATCH($A241,'4_RatesSplit'!$A:$A,0))</f>
        <v>#REF!</v>
      </c>
      <c r="AA241" s="168" t="e">
        <f ca="1">INDEX('4_RatesSplit'!AV:AV,MATCH($A241,'4_RatesSplit'!$A:$A,0))</f>
        <v>#REF!</v>
      </c>
      <c r="AB241" s="168" t="e">
        <f ca="1">INDEX('4_RatesSplit'!AW:AW,MATCH($A241,'4_RatesSplit'!$A:$A,0))</f>
        <v>#REF!</v>
      </c>
      <c r="AC241" s="168" t="e">
        <f ca="1">INDEX('4_RatesSplit'!AX:AX,MATCH($A241,'4_RatesSplit'!$A:$A,0))</f>
        <v>#REF!</v>
      </c>
      <c r="AD241" s="168" t="e">
        <f ca="1">INDEX('4_RatesSplit'!AY:AY,MATCH($A241,'4_RatesSplit'!$A:$A,0))</f>
        <v>#REF!</v>
      </c>
      <c r="AE241" s="168" t="e">
        <f ca="1">INDEX('4_RatesSplit'!AZ:AZ,MATCH($A241,'4_RatesSplit'!$A:$A,0))</f>
        <v>#REF!</v>
      </c>
      <c r="AF241" s="168" t="e">
        <f ca="1">INDEX('4_RatesSplit'!BA:BA,MATCH($A241,'4_RatesSplit'!$A:$A,0))</f>
        <v>#REF!</v>
      </c>
      <c r="AG241" s="168" t="e">
        <f ca="1">INDEX('4_RatesSplit'!BB:BB,MATCH($A241,'4_RatesSplit'!$A:$A,0))</f>
        <v>#REF!</v>
      </c>
      <c r="AH241" s="168" t="e">
        <f ca="1">INDEX('4_RatesSplit'!BC:BC,MATCH($A241,'4_RatesSplit'!$A:$A,0))</f>
        <v>#REF!</v>
      </c>
      <c r="AI241" s="168" t="e">
        <f ca="1">INDEX('4_RatesSplit'!BD:BD,MATCH($A241,'4_RatesSplit'!$A:$A,0))</f>
        <v>#REF!</v>
      </c>
      <c r="AJ241" s="168" t="e">
        <f ca="1">INDEX('4_RatesSplit'!BE:BE,MATCH($A241,'4_RatesSplit'!$A:$A,0))</f>
        <v>#REF!</v>
      </c>
      <c r="AK241" s="168" t="e">
        <f ca="1">INDEX('4_RatesSplit'!BF:BF,MATCH($A241,'4_RatesSplit'!$A:$A,0))</f>
        <v>#REF!</v>
      </c>
      <c r="AL241" s="168" t="e">
        <f ca="1">INDEX('4_RatesSplit'!BG:BG,MATCH($A241,'4_RatesSplit'!$A:$A,0))</f>
        <v>#REF!</v>
      </c>
      <c r="AM241" s="168" t="e">
        <f ca="1">INDEX('4_RatesSplit'!BH:BH,MATCH($A241,'4_RatesSplit'!$A:$A,0))</f>
        <v>#REF!</v>
      </c>
      <c r="AN241" s="198" t="e">
        <f ca="1">INDEX('4_RatesSplit'!BI:BI,MATCH($A241,'4_RatesSplit'!$A:$A,0))</f>
        <v>#REF!</v>
      </c>
      <c r="AO241" s="114"/>
      <c r="AP241" s="167" t="e">
        <f t="shared" ca="1" si="728"/>
        <v>#REF!</v>
      </c>
      <c r="AQ241" s="167" t="e">
        <f t="shared" ca="1" si="729"/>
        <v>#REF!</v>
      </c>
      <c r="AR241" s="167" t="e">
        <f t="shared" ca="1" si="730"/>
        <v>#REF!</v>
      </c>
      <c r="AS241" s="167" t="e">
        <f t="shared" ca="1" si="731"/>
        <v>#REF!</v>
      </c>
      <c r="AT241" s="167" t="e">
        <f t="shared" ca="1" si="732"/>
        <v>#REF!</v>
      </c>
      <c r="AU241" s="167" t="e">
        <f t="shared" ca="1" si="733"/>
        <v>#REF!</v>
      </c>
      <c r="AV241" s="167" t="e">
        <f t="shared" ca="1" si="734"/>
        <v>#REF!</v>
      </c>
      <c r="AW241" s="167" t="e">
        <f t="shared" ca="1" si="735"/>
        <v>#REF!</v>
      </c>
      <c r="AX241" s="167" t="e">
        <f t="shared" ca="1" si="736"/>
        <v>#REF!</v>
      </c>
      <c r="AY241" s="167" t="e">
        <f t="shared" ca="1" si="737"/>
        <v>#REF!</v>
      </c>
      <c r="AZ241" s="167" t="e">
        <f t="shared" ca="1" si="738"/>
        <v>#REF!</v>
      </c>
      <c r="BA241" s="167" t="e">
        <f t="shared" ca="1" si="739"/>
        <v>#REF!</v>
      </c>
      <c r="BB241" s="167" t="e">
        <f t="shared" ca="1" si="740"/>
        <v>#REF!</v>
      </c>
      <c r="BC241" s="167" t="e">
        <f t="shared" ca="1" si="741"/>
        <v>#REF!</v>
      </c>
      <c r="BD241" s="167" t="e">
        <f t="shared" ca="1" si="742"/>
        <v>#REF!</v>
      </c>
      <c r="BE241" s="167" t="e">
        <f t="shared" ca="1" si="743"/>
        <v>#REF!</v>
      </c>
      <c r="BF241" s="18"/>
      <c r="BG241" s="168">
        <f>INDEX('2_Needs'!$F:$F,MATCH($A241,'2_Needs'!$A:$A,0))</f>
        <v>4.9333656428947835E-4</v>
      </c>
      <c r="BH241" s="114"/>
      <c r="BI241" s="167">
        <f t="shared" ref="BI241:BX241" si="846">IF(BI$3="reset",$BG241*BI$6,BH241*(1+$C$4))</f>
        <v>0</v>
      </c>
      <c r="BJ241" s="167">
        <f t="shared" si="846"/>
        <v>0</v>
      </c>
      <c r="BK241" s="167">
        <f t="shared" si="846"/>
        <v>0</v>
      </c>
      <c r="BL241" s="167">
        <f t="shared" si="846"/>
        <v>0</v>
      </c>
      <c r="BM241" s="167">
        <f t="shared" si="846"/>
        <v>0</v>
      </c>
      <c r="BN241" s="167">
        <f t="shared" si="846"/>
        <v>0</v>
      </c>
      <c r="BO241" s="167">
        <f t="shared" si="846"/>
        <v>0</v>
      </c>
      <c r="BP241" s="167">
        <f t="shared" si="846"/>
        <v>0</v>
      </c>
      <c r="BQ241" s="167">
        <f t="shared" si="846"/>
        <v>0</v>
      </c>
      <c r="BR241" s="167">
        <f t="shared" si="846"/>
        <v>0</v>
      </c>
      <c r="BS241" s="167">
        <f t="shared" si="846"/>
        <v>0</v>
      </c>
      <c r="BT241" s="167">
        <f t="shared" si="846"/>
        <v>0</v>
      </c>
      <c r="BU241" s="167">
        <f t="shared" si="846"/>
        <v>0</v>
      </c>
      <c r="BV241" s="167">
        <f t="shared" si="846"/>
        <v>0</v>
      </c>
      <c r="BW241" s="167">
        <f t="shared" si="846"/>
        <v>0</v>
      </c>
      <c r="BX241" s="167">
        <f t="shared" si="846"/>
        <v>0</v>
      </c>
      <c r="BZ241" s="167" t="e">
        <f t="shared" ca="1" si="662"/>
        <v>#REF!</v>
      </c>
      <c r="CA241" s="167" t="e">
        <f t="shared" ca="1" si="663"/>
        <v>#REF!</v>
      </c>
      <c r="CB241" s="167" t="e">
        <f t="shared" ca="1" si="664"/>
        <v>#REF!</v>
      </c>
      <c r="CC241" s="167" t="e">
        <f t="shared" ca="1" si="665"/>
        <v>#REF!</v>
      </c>
      <c r="CD241" s="167" t="e">
        <f t="shared" ca="1" si="666"/>
        <v>#REF!</v>
      </c>
      <c r="CE241" s="167" t="e">
        <f t="shared" ca="1" si="667"/>
        <v>#REF!</v>
      </c>
      <c r="CF241" s="167" t="e">
        <f t="shared" ca="1" si="668"/>
        <v>#REF!</v>
      </c>
      <c r="CG241" s="167" t="e">
        <f t="shared" ca="1" si="669"/>
        <v>#REF!</v>
      </c>
      <c r="CH241" s="167" t="e">
        <f t="shared" ca="1" si="670"/>
        <v>#REF!</v>
      </c>
      <c r="CI241" s="167" t="e">
        <f t="shared" ca="1" si="671"/>
        <v>#REF!</v>
      </c>
      <c r="CJ241" s="167" t="e">
        <f t="shared" ca="1" si="672"/>
        <v>#REF!</v>
      </c>
      <c r="CK241" s="167" t="e">
        <f t="shared" ca="1" si="673"/>
        <v>#REF!</v>
      </c>
      <c r="CL241" s="167" t="e">
        <f t="shared" ca="1" si="674"/>
        <v>#REF!</v>
      </c>
      <c r="CM241" s="167" t="e">
        <f t="shared" ca="1" si="675"/>
        <v>#REF!</v>
      </c>
      <c r="CN241" s="167" t="e">
        <f t="shared" ca="1" si="676"/>
        <v>#REF!</v>
      </c>
      <c r="CO241" s="167" t="e">
        <f t="shared" ca="1" si="677"/>
        <v>#REF!</v>
      </c>
      <c r="CQ241" s="167" t="e">
        <f t="shared" ca="1" si="678"/>
        <v>#REF!</v>
      </c>
      <c r="CR241" s="167" t="e">
        <f t="shared" ca="1" si="679"/>
        <v>#REF!</v>
      </c>
      <c r="CS241" s="167" t="e">
        <f t="shared" ca="1" si="680"/>
        <v>#REF!</v>
      </c>
      <c r="CT241" s="167" t="e">
        <f t="shared" ca="1" si="681"/>
        <v>#REF!</v>
      </c>
      <c r="CU241" s="167" t="e">
        <f t="shared" ca="1" si="682"/>
        <v>#REF!</v>
      </c>
      <c r="CV241" s="167" t="e">
        <f t="shared" ca="1" si="683"/>
        <v>#REF!</v>
      </c>
      <c r="CW241" s="167" t="e">
        <f t="shared" ca="1" si="684"/>
        <v>#REF!</v>
      </c>
      <c r="CX241" s="167" t="e">
        <f t="shared" ca="1" si="685"/>
        <v>#REF!</v>
      </c>
      <c r="CY241" s="167" t="e">
        <f t="shared" ca="1" si="686"/>
        <v>#REF!</v>
      </c>
      <c r="CZ241" s="167" t="e">
        <f t="shared" ca="1" si="687"/>
        <v>#REF!</v>
      </c>
      <c r="DA241" s="167" t="e">
        <f t="shared" ca="1" si="688"/>
        <v>#REF!</v>
      </c>
      <c r="DB241" s="167" t="e">
        <f t="shared" ca="1" si="689"/>
        <v>#REF!</v>
      </c>
      <c r="DC241" s="167" t="e">
        <f t="shared" ca="1" si="690"/>
        <v>#REF!</v>
      </c>
      <c r="DD241" s="167" t="e">
        <f t="shared" ca="1" si="691"/>
        <v>#REF!</v>
      </c>
      <c r="DE241" s="167" t="e">
        <f t="shared" ca="1" si="692"/>
        <v>#REF!</v>
      </c>
      <c r="DF241" s="167" t="e">
        <f t="shared" ca="1" si="693"/>
        <v>#REF!</v>
      </c>
      <c r="DH241" s="167">
        <f t="shared" si="694"/>
        <v>0</v>
      </c>
      <c r="DI241" s="167">
        <f t="shared" si="695"/>
        <v>0</v>
      </c>
      <c r="DJ241" s="167">
        <f t="shared" si="696"/>
        <v>0</v>
      </c>
      <c r="DK241" s="167">
        <f t="shared" si="697"/>
        <v>0</v>
      </c>
      <c r="DL241" s="167">
        <f t="shared" si="698"/>
        <v>0</v>
      </c>
      <c r="DM241" s="167">
        <f t="shared" si="699"/>
        <v>0</v>
      </c>
      <c r="DN241" s="167">
        <f t="shared" si="700"/>
        <v>0</v>
      </c>
      <c r="DO241" s="167">
        <f t="shared" si="701"/>
        <v>0</v>
      </c>
      <c r="DP241" s="167">
        <f t="shared" si="702"/>
        <v>0</v>
      </c>
      <c r="DQ241" s="167">
        <f t="shared" si="703"/>
        <v>0</v>
      </c>
      <c r="DR241" s="167">
        <f t="shared" si="704"/>
        <v>0</v>
      </c>
      <c r="DS241" s="167">
        <f t="shared" si="705"/>
        <v>0</v>
      </c>
      <c r="DT241" s="167">
        <f t="shared" si="706"/>
        <v>0</v>
      </c>
      <c r="DU241" s="167">
        <f t="shared" si="707"/>
        <v>0</v>
      </c>
      <c r="DV241" s="167">
        <f t="shared" si="708"/>
        <v>0</v>
      </c>
      <c r="DW241" s="167">
        <f t="shared" si="709"/>
        <v>0</v>
      </c>
      <c r="DY241" s="167" t="e">
        <f t="shared" ca="1" si="745"/>
        <v>#REF!</v>
      </c>
      <c r="DZ241" s="167" t="e">
        <f t="shared" ca="1" si="746"/>
        <v>#REF!</v>
      </c>
      <c r="EA241" s="167" t="e">
        <f t="shared" ca="1" si="747"/>
        <v>#REF!</v>
      </c>
      <c r="EB241" s="167" t="e">
        <f t="shared" ca="1" si="748"/>
        <v>#REF!</v>
      </c>
      <c r="EC241" s="167" t="e">
        <f t="shared" ca="1" si="749"/>
        <v>#REF!</v>
      </c>
      <c r="ED241" s="167" t="e">
        <f t="shared" ca="1" si="750"/>
        <v>#REF!</v>
      </c>
      <c r="EE241" s="167" t="e">
        <f t="shared" ca="1" si="751"/>
        <v>#REF!</v>
      </c>
      <c r="EF241" s="167" t="e">
        <f t="shared" ca="1" si="752"/>
        <v>#REF!</v>
      </c>
      <c r="EG241" s="167" t="e">
        <f t="shared" ca="1" si="753"/>
        <v>#REF!</v>
      </c>
      <c r="EH241" s="167" t="e">
        <f t="shared" ca="1" si="754"/>
        <v>#REF!</v>
      </c>
      <c r="EI241" s="167" t="e">
        <f t="shared" ca="1" si="755"/>
        <v>#REF!</v>
      </c>
      <c r="EJ241" s="167" t="e">
        <f t="shared" ca="1" si="756"/>
        <v>#REF!</v>
      </c>
      <c r="EK241" s="167" t="e">
        <f t="shared" ca="1" si="757"/>
        <v>#REF!</v>
      </c>
      <c r="EL241" s="167" t="e">
        <f t="shared" ca="1" si="758"/>
        <v>#REF!</v>
      </c>
      <c r="EM241" s="167" t="e">
        <f t="shared" ca="1" si="759"/>
        <v>#REF!</v>
      </c>
      <c r="EN241" s="167" t="e">
        <f t="shared" ca="1" si="760"/>
        <v>#REF!</v>
      </c>
      <c r="EP241" s="167">
        <f t="shared" si="761"/>
        <v>0</v>
      </c>
      <c r="EQ241" s="167">
        <f t="shared" si="762"/>
        <v>0</v>
      </c>
      <c r="ER241" s="167">
        <f t="shared" si="763"/>
        <v>0</v>
      </c>
      <c r="ES241" s="167">
        <f t="shared" si="764"/>
        <v>0</v>
      </c>
      <c r="ET241" s="167">
        <f t="shared" si="765"/>
        <v>0</v>
      </c>
      <c r="EU241" s="167">
        <f t="shared" si="766"/>
        <v>0</v>
      </c>
      <c r="EV241" s="167">
        <f t="shared" si="767"/>
        <v>0</v>
      </c>
      <c r="EW241" s="167">
        <f t="shared" si="768"/>
        <v>0</v>
      </c>
      <c r="EX241" s="167">
        <f t="shared" si="769"/>
        <v>0</v>
      </c>
      <c r="EY241" s="167">
        <f t="shared" si="770"/>
        <v>0</v>
      </c>
      <c r="EZ241" s="167">
        <f t="shared" si="771"/>
        <v>0</v>
      </c>
      <c r="FA241" s="167">
        <f t="shared" si="772"/>
        <v>0</v>
      </c>
      <c r="FB241" s="167">
        <f t="shared" si="773"/>
        <v>0</v>
      </c>
      <c r="FC241" s="167">
        <f t="shared" si="774"/>
        <v>0</v>
      </c>
      <c r="FD241" s="167">
        <f t="shared" si="775"/>
        <v>0</v>
      </c>
      <c r="FE241" s="167">
        <f t="shared" si="776"/>
        <v>0</v>
      </c>
      <c r="FG241" s="167">
        <f t="shared" si="777"/>
        <v>0</v>
      </c>
      <c r="FH241" s="167">
        <f t="shared" si="778"/>
        <v>0</v>
      </c>
      <c r="FI241" s="167">
        <f t="shared" si="779"/>
        <v>0</v>
      </c>
      <c r="FJ241" s="167">
        <f t="shared" si="780"/>
        <v>0</v>
      </c>
      <c r="FK241" s="167">
        <f t="shared" si="781"/>
        <v>0</v>
      </c>
      <c r="FL241" s="167">
        <f t="shared" si="782"/>
        <v>0</v>
      </c>
      <c r="FM241" s="167">
        <f t="shared" si="783"/>
        <v>0</v>
      </c>
      <c r="FN241" s="167">
        <f t="shared" si="784"/>
        <v>0</v>
      </c>
      <c r="FO241" s="167">
        <f t="shared" si="785"/>
        <v>0</v>
      </c>
      <c r="FP241" s="167">
        <f t="shared" si="786"/>
        <v>0</v>
      </c>
      <c r="FQ241" s="167">
        <f t="shared" si="787"/>
        <v>0</v>
      </c>
      <c r="FR241" s="167">
        <f t="shared" si="788"/>
        <v>0</v>
      </c>
      <c r="FS241" s="167">
        <f t="shared" si="789"/>
        <v>0</v>
      </c>
      <c r="FT241" s="167">
        <f t="shared" si="790"/>
        <v>0</v>
      </c>
      <c r="FU241" s="167">
        <f t="shared" si="791"/>
        <v>0</v>
      </c>
      <c r="FV241" s="167">
        <f t="shared" si="792"/>
        <v>0</v>
      </c>
      <c r="FX241" s="167">
        <f t="shared" si="793"/>
        <v>0</v>
      </c>
      <c r="FY241" s="167">
        <f t="shared" si="794"/>
        <v>0</v>
      </c>
      <c r="FZ241" s="167">
        <f t="shared" si="795"/>
        <v>0</v>
      </c>
      <c r="GA241" s="167">
        <f t="shared" si="796"/>
        <v>0</v>
      </c>
      <c r="GB241" s="167">
        <f t="shared" si="797"/>
        <v>0</v>
      </c>
      <c r="GC241" s="167">
        <f t="shared" si="798"/>
        <v>0</v>
      </c>
      <c r="GD241" s="167">
        <f t="shared" si="799"/>
        <v>0</v>
      </c>
      <c r="GE241" s="167">
        <f t="shared" si="800"/>
        <v>0</v>
      </c>
      <c r="GF241" s="167">
        <f t="shared" si="801"/>
        <v>0</v>
      </c>
      <c r="GG241" s="167">
        <f t="shared" si="802"/>
        <v>0</v>
      </c>
      <c r="GH241" s="167">
        <f t="shared" si="803"/>
        <v>0</v>
      </c>
      <c r="GI241" s="167">
        <f t="shared" si="804"/>
        <v>0</v>
      </c>
      <c r="GJ241" s="167">
        <f t="shared" si="805"/>
        <v>0</v>
      </c>
      <c r="GK241" s="167">
        <f t="shared" si="806"/>
        <v>0</v>
      </c>
      <c r="GL241" s="167">
        <f t="shared" si="807"/>
        <v>0</v>
      </c>
      <c r="GM241" s="167">
        <f t="shared" si="808"/>
        <v>0</v>
      </c>
      <c r="GO241" s="167" t="e">
        <f t="shared" ca="1" si="643"/>
        <v>#REF!</v>
      </c>
      <c r="GP241" s="167" t="e">
        <f t="shared" ca="1" si="835"/>
        <v>#REF!</v>
      </c>
      <c r="GQ241" s="167" t="e">
        <f t="shared" ca="1" si="835"/>
        <v>#REF!</v>
      </c>
      <c r="GR241" s="167" t="e">
        <f t="shared" ca="1" si="835"/>
        <v>#REF!</v>
      </c>
      <c r="GS241" s="167" t="e">
        <f t="shared" ca="1" si="835"/>
        <v>#REF!</v>
      </c>
      <c r="GT241" s="167" t="e">
        <f t="shared" ca="1" si="835"/>
        <v>#REF!</v>
      </c>
      <c r="GU241" s="167" t="e">
        <f t="shared" ca="1" si="835"/>
        <v>#REF!</v>
      </c>
      <c r="GV241" s="167" t="e">
        <f t="shared" ca="1" si="835"/>
        <v>#REF!</v>
      </c>
      <c r="GW241" s="167" t="e">
        <f t="shared" ca="1" si="835"/>
        <v>#REF!</v>
      </c>
      <c r="GX241" s="167" t="e">
        <f t="shared" ca="1" si="835"/>
        <v>#REF!</v>
      </c>
      <c r="GY241" s="167" t="e">
        <f t="shared" ca="1" si="835"/>
        <v>#REF!</v>
      </c>
      <c r="GZ241" s="167" t="e">
        <f t="shared" ca="1" si="835"/>
        <v>#REF!</v>
      </c>
      <c r="HA241" s="167" t="e">
        <f t="shared" ca="1" si="835"/>
        <v>#REF!</v>
      </c>
      <c r="HB241" s="167" t="e">
        <f t="shared" ca="1" si="835"/>
        <v>#REF!</v>
      </c>
      <c r="HC241" s="167" t="e">
        <f t="shared" ca="1" si="835"/>
        <v>#REF!</v>
      </c>
      <c r="HD241" s="167" t="e">
        <f t="shared" ca="1" si="835"/>
        <v>#REF!</v>
      </c>
      <c r="HF241" s="167" t="e">
        <f t="shared" ca="1" si="710"/>
        <v>#REF!</v>
      </c>
      <c r="HG241" s="167" t="e">
        <f t="shared" ca="1" si="711"/>
        <v>#REF!</v>
      </c>
      <c r="HH241" s="167" t="e">
        <f t="shared" ca="1" si="712"/>
        <v>#REF!</v>
      </c>
      <c r="HI241" s="167" t="e">
        <f t="shared" ca="1" si="713"/>
        <v>#REF!</v>
      </c>
      <c r="HJ241" s="167" t="e">
        <f t="shared" ca="1" si="714"/>
        <v>#REF!</v>
      </c>
      <c r="HK241" s="167" t="e">
        <f t="shared" ca="1" si="715"/>
        <v>#REF!</v>
      </c>
      <c r="HL241" s="167" t="e">
        <f t="shared" ca="1" si="716"/>
        <v>#REF!</v>
      </c>
      <c r="HM241" s="167" t="e">
        <f t="shared" ca="1" si="717"/>
        <v>#REF!</v>
      </c>
      <c r="HN241" s="167" t="e">
        <f t="shared" ca="1" si="718"/>
        <v>#REF!</v>
      </c>
      <c r="HO241" s="167" t="e">
        <f t="shared" ca="1" si="719"/>
        <v>#REF!</v>
      </c>
      <c r="HP241" s="167" t="e">
        <f t="shared" ca="1" si="720"/>
        <v>#REF!</v>
      </c>
      <c r="HQ241" s="167" t="e">
        <f t="shared" ca="1" si="721"/>
        <v>#REF!</v>
      </c>
      <c r="HR241" s="167" t="e">
        <f t="shared" ca="1" si="722"/>
        <v>#REF!</v>
      </c>
      <c r="HS241" s="167" t="e">
        <f t="shared" ca="1" si="723"/>
        <v>#REF!</v>
      </c>
      <c r="HT241" s="167" t="e">
        <f t="shared" ca="1" si="724"/>
        <v>#REF!</v>
      </c>
      <c r="HU241" s="167" t="e">
        <f t="shared" ca="1" si="725"/>
        <v>#REF!</v>
      </c>
      <c r="HW241" s="167" t="e">
        <f t="shared" ca="1" si="726"/>
        <v>#REF!</v>
      </c>
      <c r="HX241" s="167">
        <f t="shared" si="727"/>
        <v>0</v>
      </c>
      <c r="HY241" s="167" t="e">
        <f t="shared" ca="1" si="809"/>
        <v>#REF!</v>
      </c>
      <c r="HZ241" s="219" t="e">
        <f t="shared" ca="1" si="810"/>
        <v>#REF!</v>
      </c>
    </row>
    <row r="242" spans="1:234" s="48" customFormat="1">
      <c r="A242" s="3" t="s">
        <v>474</v>
      </c>
      <c r="B242" s="202" t="str">
        <f>INDEX('Ref1'!$E:$E,MATCH(A242,'Ref1'!$A:$A,0))</f>
        <v>Northampton</v>
      </c>
      <c r="C242" s="42" t="str">
        <f>INDEX(Data1!B:B,MATCH(A242,Data1!A:A,0))</f>
        <v>SD</v>
      </c>
      <c r="D242" s="253" t="str">
        <f>INDEX(Data1!C:C,MATCH(A242,Data1!A:A,0))</f>
        <v>EM</v>
      </c>
      <c r="E242" s="200" t="str">
        <f>IF($C$6="No","No",IF(COUNTIF(Inputs!$K$359:$K$398,$A242)&gt;0,"Yes","No"))</f>
        <v>No</v>
      </c>
      <c r="F242" s="404"/>
      <c r="G242" s="62">
        <f>INDEX('4_RatesSplit'!K:K,MATCH($A242,'4_RatesSplit'!$A:$A,0))</f>
        <v>0</v>
      </c>
      <c r="H242" s="171">
        <f>INDEX('4_RatesSplit'!L:L,MATCH($A242,'4_RatesSplit'!$A:$A,0))</f>
        <v>0</v>
      </c>
      <c r="I242" s="167">
        <f>INDEX('4_RatesSplit'!M:M,MATCH($A242,'4_RatesSplit'!$A:$A,0))</f>
        <v>0</v>
      </c>
      <c r="J242" s="167">
        <f>INDEX('4_RatesSplit'!N:N,MATCH($A242,'4_RatesSplit'!$A:$A,0))</f>
        <v>0</v>
      </c>
      <c r="K242" s="167">
        <f>INDEX('4_RatesSplit'!O:O,MATCH($A242,'4_RatesSplit'!$A:$A,0))</f>
        <v>0</v>
      </c>
      <c r="L242" s="167">
        <f>INDEX('4_RatesSplit'!P:P,MATCH($A242,'4_RatesSplit'!$A:$A,0))</f>
        <v>0</v>
      </c>
      <c r="M242" s="167">
        <f>INDEX('4_RatesSplit'!Q:Q,MATCH($A242,'4_RatesSplit'!$A:$A,0))</f>
        <v>0</v>
      </c>
      <c r="N242" s="167">
        <f>INDEX('4_RatesSplit'!R:R,MATCH($A242,'4_RatesSplit'!$A:$A,0))</f>
        <v>0</v>
      </c>
      <c r="O242" s="167">
        <f>INDEX('4_RatesSplit'!S:S,MATCH($A242,'4_RatesSplit'!$A:$A,0))</f>
        <v>0</v>
      </c>
      <c r="P242" s="167">
        <f>INDEX('4_RatesSplit'!T:T,MATCH($A242,'4_RatesSplit'!$A:$A,0))</f>
        <v>0</v>
      </c>
      <c r="Q242" s="167">
        <f>INDEX('4_RatesSplit'!U:U,MATCH($A242,'4_RatesSplit'!$A:$A,0))</f>
        <v>0</v>
      </c>
      <c r="R242" s="167">
        <f>INDEX('4_RatesSplit'!V:V,MATCH($A242,'4_RatesSplit'!$A:$A,0))</f>
        <v>0</v>
      </c>
      <c r="S242" s="167">
        <f>INDEX('4_RatesSplit'!W:W,MATCH($A242,'4_RatesSplit'!$A:$A,0))</f>
        <v>0</v>
      </c>
      <c r="T242" s="167">
        <f>INDEX('4_RatesSplit'!X:X,MATCH($A242,'4_RatesSplit'!$A:$A,0))</f>
        <v>0</v>
      </c>
      <c r="U242" s="167">
        <f>INDEX('4_RatesSplit'!Y:Y,MATCH($A242,'4_RatesSplit'!$A:$A,0))</f>
        <v>0</v>
      </c>
      <c r="V242" s="167">
        <f>INDEX('4_RatesSplit'!Z:Z,MATCH($A242,'4_RatesSplit'!$A:$A,0))</f>
        <v>0</v>
      </c>
      <c r="W242" s="167">
        <f>INDEX('4_RatesSplit'!AA:AA,MATCH($A242,'4_RatesSplit'!$A:$A,0))</f>
        <v>0</v>
      </c>
      <c r="X242" s="18"/>
      <c r="Y242" s="168" t="e">
        <f ca="1">INDEX('4_RatesSplit'!AT:AT,MATCH($A242,'4_RatesSplit'!$A:$A,0))</f>
        <v>#REF!</v>
      </c>
      <c r="Z242" s="168" t="e">
        <f ca="1">INDEX('4_RatesSplit'!AU:AU,MATCH($A242,'4_RatesSplit'!$A:$A,0))</f>
        <v>#REF!</v>
      </c>
      <c r="AA242" s="168" t="e">
        <f ca="1">INDEX('4_RatesSplit'!AV:AV,MATCH($A242,'4_RatesSplit'!$A:$A,0))</f>
        <v>#REF!</v>
      </c>
      <c r="AB242" s="168" t="e">
        <f ca="1">INDEX('4_RatesSplit'!AW:AW,MATCH($A242,'4_RatesSplit'!$A:$A,0))</f>
        <v>#REF!</v>
      </c>
      <c r="AC242" s="168" t="e">
        <f ca="1">INDEX('4_RatesSplit'!AX:AX,MATCH($A242,'4_RatesSplit'!$A:$A,0))</f>
        <v>#REF!</v>
      </c>
      <c r="AD242" s="168" t="e">
        <f ca="1">INDEX('4_RatesSplit'!AY:AY,MATCH($A242,'4_RatesSplit'!$A:$A,0))</f>
        <v>#REF!</v>
      </c>
      <c r="AE242" s="168" t="e">
        <f ca="1">INDEX('4_RatesSplit'!AZ:AZ,MATCH($A242,'4_RatesSplit'!$A:$A,0))</f>
        <v>#REF!</v>
      </c>
      <c r="AF242" s="168" t="e">
        <f ca="1">INDEX('4_RatesSplit'!BA:BA,MATCH($A242,'4_RatesSplit'!$A:$A,0))</f>
        <v>#REF!</v>
      </c>
      <c r="AG242" s="168" t="e">
        <f ca="1">INDEX('4_RatesSplit'!BB:BB,MATCH($A242,'4_RatesSplit'!$A:$A,0))</f>
        <v>#REF!</v>
      </c>
      <c r="AH242" s="168" t="e">
        <f ca="1">INDEX('4_RatesSplit'!BC:BC,MATCH($A242,'4_RatesSplit'!$A:$A,0))</f>
        <v>#REF!</v>
      </c>
      <c r="AI242" s="168" t="e">
        <f ca="1">INDEX('4_RatesSplit'!BD:BD,MATCH($A242,'4_RatesSplit'!$A:$A,0))</f>
        <v>#REF!</v>
      </c>
      <c r="AJ242" s="168" t="e">
        <f ca="1">INDEX('4_RatesSplit'!BE:BE,MATCH($A242,'4_RatesSplit'!$A:$A,0))</f>
        <v>#REF!</v>
      </c>
      <c r="AK242" s="168" t="e">
        <f ca="1">INDEX('4_RatesSplit'!BF:BF,MATCH($A242,'4_RatesSplit'!$A:$A,0))</f>
        <v>#REF!</v>
      </c>
      <c r="AL242" s="168" t="e">
        <f ca="1">INDEX('4_RatesSplit'!BG:BG,MATCH($A242,'4_RatesSplit'!$A:$A,0))</f>
        <v>#REF!</v>
      </c>
      <c r="AM242" s="168" t="e">
        <f ca="1">INDEX('4_RatesSplit'!BH:BH,MATCH($A242,'4_RatesSplit'!$A:$A,0))</f>
        <v>#REF!</v>
      </c>
      <c r="AN242" s="198" t="e">
        <f ca="1">INDEX('4_RatesSplit'!BI:BI,MATCH($A242,'4_RatesSplit'!$A:$A,0))</f>
        <v>#REF!</v>
      </c>
      <c r="AO242" s="114"/>
      <c r="AP242" s="167" t="e">
        <f t="shared" ca="1" si="728"/>
        <v>#REF!</v>
      </c>
      <c r="AQ242" s="167" t="e">
        <f t="shared" ca="1" si="729"/>
        <v>#REF!</v>
      </c>
      <c r="AR242" s="167" t="e">
        <f t="shared" ca="1" si="730"/>
        <v>#REF!</v>
      </c>
      <c r="AS242" s="167" t="e">
        <f t="shared" ca="1" si="731"/>
        <v>#REF!</v>
      </c>
      <c r="AT242" s="167" t="e">
        <f t="shared" ca="1" si="732"/>
        <v>#REF!</v>
      </c>
      <c r="AU242" s="167" t="e">
        <f t="shared" ca="1" si="733"/>
        <v>#REF!</v>
      </c>
      <c r="AV242" s="167" t="e">
        <f t="shared" ca="1" si="734"/>
        <v>#REF!</v>
      </c>
      <c r="AW242" s="167" t="e">
        <f t="shared" ca="1" si="735"/>
        <v>#REF!</v>
      </c>
      <c r="AX242" s="167" t="e">
        <f t="shared" ca="1" si="736"/>
        <v>#REF!</v>
      </c>
      <c r="AY242" s="167" t="e">
        <f t="shared" ca="1" si="737"/>
        <v>#REF!</v>
      </c>
      <c r="AZ242" s="167" t="e">
        <f t="shared" ca="1" si="738"/>
        <v>#REF!</v>
      </c>
      <c r="BA242" s="167" t="e">
        <f t="shared" ca="1" si="739"/>
        <v>#REF!</v>
      </c>
      <c r="BB242" s="167" t="e">
        <f t="shared" ca="1" si="740"/>
        <v>#REF!</v>
      </c>
      <c r="BC242" s="167" t="e">
        <f t="shared" ca="1" si="741"/>
        <v>#REF!</v>
      </c>
      <c r="BD242" s="167" t="e">
        <f t="shared" ca="1" si="742"/>
        <v>#REF!</v>
      </c>
      <c r="BE242" s="167" t="e">
        <f t="shared" ca="1" si="743"/>
        <v>#REF!</v>
      </c>
      <c r="BF242" s="18"/>
      <c r="BG242" s="168">
        <f>INDEX('2_Needs'!$F:$F,MATCH($A242,'2_Needs'!$A:$A,0))</f>
        <v>5.4760041828256004E-4</v>
      </c>
      <c r="BH242" s="114"/>
      <c r="BI242" s="167">
        <f t="shared" ref="BI242:BX242" si="847">IF(BI$3="reset",$BG242*BI$6,BH242*(1+$C$4))</f>
        <v>0</v>
      </c>
      <c r="BJ242" s="167">
        <f t="shared" si="847"/>
        <v>0</v>
      </c>
      <c r="BK242" s="167">
        <f t="shared" si="847"/>
        <v>0</v>
      </c>
      <c r="BL242" s="167">
        <f t="shared" si="847"/>
        <v>0</v>
      </c>
      <c r="BM242" s="167">
        <f t="shared" si="847"/>
        <v>0</v>
      </c>
      <c r="BN242" s="167">
        <f t="shared" si="847"/>
        <v>0</v>
      </c>
      <c r="BO242" s="167">
        <f t="shared" si="847"/>
        <v>0</v>
      </c>
      <c r="BP242" s="167">
        <f t="shared" si="847"/>
        <v>0</v>
      </c>
      <c r="BQ242" s="167">
        <f t="shared" si="847"/>
        <v>0</v>
      </c>
      <c r="BR242" s="167">
        <f t="shared" si="847"/>
        <v>0</v>
      </c>
      <c r="BS242" s="167">
        <f t="shared" si="847"/>
        <v>0</v>
      </c>
      <c r="BT242" s="167">
        <f t="shared" si="847"/>
        <v>0</v>
      </c>
      <c r="BU242" s="167">
        <f t="shared" si="847"/>
        <v>0</v>
      </c>
      <c r="BV242" s="167">
        <f t="shared" si="847"/>
        <v>0</v>
      </c>
      <c r="BW242" s="167">
        <f t="shared" si="847"/>
        <v>0</v>
      </c>
      <c r="BX242" s="167">
        <f t="shared" si="847"/>
        <v>0</v>
      </c>
      <c r="BZ242" s="167" t="e">
        <f t="shared" ca="1" si="662"/>
        <v>#REF!</v>
      </c>
      <c r="CA242" s="167" t="e">
        <f t="shared" ca="1" si="663"/>
        <v>#REF!</v>
      </c>
      <c r="CB242" s="167" t="e">
        <f t="shared" ca="1" si="664"/>
        <v>#REF!</v>
      </c>
      <c r="CC242" s="167" t="e">
        <f t="shared" ca="1" si="665"/>
        <v>#REF!</v>
      </c>
      <c r="CD242" s="167" t="e">
        <f t="shared" ca="1" si="666"/>
        <v>#REF!</v>
      </c>
      <c r="CE242" s="167" t="e">
        <f t="shared" ca="1" si="667"/>
        <v>#REF!</v>
      </c>
      <c r="CF242" s="167" t="e">
        <f t="shared" ca="1" si="668"/>
        <v>#REF!</v>
      </c>
      <c r="CG242" s="167" t="e">
        <f t="shared" ca="1" si="669"/>
        <v>#REF!</v>
      </c>
      <c r="CH242" s="167" t="e">
        <f t="shared" ca="1" si="670"/>
        <v>#REF!</v>
      </c>
      <c r="CI242" s="167" t="e">
        <f t="shared" ca="1" si="671"/>
        <v>#REF!</v>
      </c>
      <c r="CJ242" s="167" t="e">
        <f t="shared" ca="1" si="672"/>
        <v>#REF!</v>
      </c>
      <c r="CK242" s="167" t="e">
        <f t="shared" ca="1" si="673"/>
        <v>#REF!</v>
      </c>
      <c r="CL242" s="167" t="e">
        <f t="shared" ca="1" si="674"/>
        <v>#REF!</v>
      </c>
      <c r="CM242" s="167" t="e">
        <f t="shared" ca="1" si="675"/>
        <v>#REF!</v>
      </c>
      <c r="CN242" s="167" t="e">
        <f t="shared" ca="1" si="676"/>
        <v>#REF!</v>
      </c>
      <c r="CO242" s="167" t="e">
        <f t="shared" ca="1" si="677"/>
        <v>#REF!</v>
      </c>
      <c r="CQ242" s="167" t="e">
        <f t="shared" ca="1" si="678"/>
        <v>#REF!</v>
      </c>
      <c r="CR242" s="167" t="e">
        <f t="shared" ca="1" si="679"/>
        <v>#REF!</v>
      </c>
      <c r="CS242" s="167" t="e">
        <f t="shared" ca="1" si="680"/>
        <v>#REF!</v>
      </c>
      <c r="CT242" s="167" t="e">
        <f t="shared" ca="1" si="681"/>
        <v>#REF!</v>
      </c>
      <c r="CU242" s="167" t="e">
        <f t="shared" ca="1" si="682"/>
        <v>#REF!</v>
      </c>
      <c r="CV242" s="167" t="e">
        <f t="shared" ca="1" si="683"/>
        <v>#REF!</v>
      </c>
      <c r="CW242" s="167" t="e">
        <f t="shared" ca="1" si="684"/>
        <v>#REF!</v>
      </c>
      <c r="CX242" s="167" t="e">
        <f t="shared" ca="1" si="685"/>
        <v>#REF!</v>
      </c>
      <c r="CY242" s="167" t="e">
        <f t="shared" ca="1" si="686"/>
        <v>#REF!</v>
      </c>
      <c r="CZ242" s="167" t="e">
        <f t="shared" ca="1" si="687"/>
        <v>#REF!</v>
      </c>
      <c r="DA242" s="167" t="e">
        <f t="shared" ca="1" si="688"/>
        <v>#REF!</v>
      </c>
      <c r="DB242" s="167" t="e">
        <f t="shared" ca="1" si="689"/>
        <v>#REF!</v>
      </c>
      <c r="DC242" s="167" t="e">
        <f t="shared" ca="1" si="690"/>
        <v>#REF!</v>
      </c>
      <c r="DD242" s="167" t="e">
        <f t="shared" ca="1" si="691"/>
        <v>#REF!</v>
      </c>
      <c r="DE242" s="167" t="e">
        <f t="shared" ca="1" si="692"/>
        <v>#REF!</v>
      </c>
      <c r="DF242" s="167" t="e">
        <f t="shared" ca="1" si="693"/>
        <v>#REF!</v>
      </c>
      <c r="DH242" s="167">
        <f t="shared" si="694"/>
        <v>0</v>
      </c>
      <c r="DI242" s="167">
        <f t="shared" si="695"/>
        <v>0</v>
      </c>
      <c r="DJ242" s="167">
        <f t="shared" si="696"/>
        <v>0</v>
      </c>
      <c r="DK242" s="167">
        <f t="shared" si="697"/>
        <v>0</v>
      </c>
      <c r="DL242" s="167">
        <f t="shared" si="698"/>
        <v>0</v>
      </c>
      <c r="DM242" s="167">
        <f t="shared" si="699"/>
        <v>0</v>
      </c>
      <c r="DN242" s="167">
        <f t="shared" si="700"/>
        <v>0</v>
      </c>
      <c r="DO242" s="167">
        <f t="shared" si="701"/>
        <v>0</v>
      </c>
      <c r="DP242" s="167">
        <f t="shared" si="702"/>
        <v>0</v>
      </c>
      <c r="DQ242" s="167">
        <f t="shared" si="703"/>
        <v>0</v>
      </c>
      <c r="DR242" s="167">
        <f t="shared" si="704"/>
        <v>0</v>
      </c>
      <c r="DS242" s="167">
        <f t="shared" si="705"/>
        <v>0</v>
      </c>
      <c r="DT242" s="167">
        <f t="shared" si="706"/>
        <v>0</v>
      </c>
      <c r="DU242" s="167">
        <f t="shared" si="707"/>
        <v>0</v>
      </c>
      <c r="DV242" s="167">
        <f t="shared" si="708"/>
        <v>0</v>
      </c>
      <c r="DW242" s="167">
        <f t="shared" si="709"/>
        <v>0</v>
      </c>
      <c r="DY242" s="167" t="e">
        <f t="shared" ca="1" si="745"/>
        <v>#REF!</v>
      </c>
      <c r="DZ242" s="167" t="e">
        <f t="shared" ca="1" si="746"/>
        <v>#REF!</v>
      </c>
      <c r="EA242" s="167" t="e">
        <f t="shared" ca="1" si="747"/>
        <v>#REF!</v>
      </c>
      <c r="EB242" s="167" t="e">
        <f t="shared" ca="1" si="748"/>
        <v>#REF!</v>
      </c>
      <c r="EC242" s="167" t="e">
        <f t="shared" ca="1" si="749"/>
        <v>#REF!</v>
      </c>
      <c r="ED242" s="167" t="e">
        <f t="shared" ca="1" si="750"/>
        <v>#REF!</v>
      </c>
      <c r="EE242" s="167" t="e">
        <f t="shared" ca="1" si="751"/>
        <v>#REF!</v>
      </c>
      <c r="EF242" s="167" t="e">
        <f t="shared" ca="1" si="752"/>
        <v>#REF!</v>
      </c>
      <c r="EG242" s="167" t="e">
        <f t="shared" ca="1" si="753"/>
        <v>#REF!</v>
      </c>
      <c r="EH242" s="167" t="e">
        <f t="shared" ca="1" si="754"/>
        <v>#REF!</v>
      </c>
      <c r="EI242" s="167" t="e">
        <f t="shared" ca="1" si="755"/>
        <v>#REF!</v>
      </c>
      <c r="EJ242" s="167" t="e">
        <f t="shared" ca="1" si="756"/>
        <v>#REF!</v>
      </c>
      <c r="EK242" s="167" t="e">
        <f t="shared" ca="1" si="757"/>
        <v>#REF!</v>
      </c>
      <c r="EL242" s="167" t="e">
        <f t="shared" ca="1" si="758"/>
        <v>#REF!</v>
      </c>
      <c r="EM242" s="167" t="e">
        <f t="shared" ca="1" si="759"/>
        <v>#REF!</v>
      </c>
      <c r="EN242" s="167" t="e">
        <f t="shared" ca="1" si="760"/>
        <v>#REF!</v>
      </c>
      <c r="EP242" s="167">
        <f t="shared" si="761"/>
        <v>0</v>
      </c>
      <c r="EQ242" s="167">
        <f t="shared" si="762"/>
        <v>0</v>
      </c>
      <c r="ER242" s="167">
        <f t="shared" si="763"/>
        <v>0</v>
      </c>
      <c r="ES242" s="167">
        <f t="shared" si="764"/>
        <v>0</v>
      </c>
      <c r="ET242" s="167">
        <f t="shared" si="765"/>
        <v>0</v>
      </c>
      <c r="EU242" s="167">
        <f t="shared" si="766"/>
        <v>0</v>
      </c>
      <c r="EV242" s="167">
        <f t="shared" si="767"/>
        <v>0</v>
      </c>
      <c r="EW242" s="167">
        <f t="shared" si="768"/>
        <v>0</v>
      </c>
      <c r="EX242" s="167">
        <f t="shared" si="769"/>
        <v>0</v>
      </c>
      <c r="EY242" s="167">
        <f t="shared" si="770"/>
        <v>0</v>
      </c>
      <c r="EZ242" s="167">
        <f t="shared" si="771"/>
        <v>0</v>
      </c>
      <c r="FA242" s="167">
        <f t="shared" si="772"/>
        <v>0</v>
      </c>
      <c r="FB242" s="167">
        <f t="shared" si="773"/>
        <v>0</v>
      </c>
      <c r="FC242" s="167">
        <f t="shared" si="774"/>
        <v>0</v>
      </c>
      <c r="FD242" s="167">
        <f t="shared" si="775"/>
        <v>0</v>
      </c>
      <c r="FE242" s="167">
        <f t="shared" si="776"/>
        <v>0</v>
      </c>
      <c r="FG242" s="167">
        <f t="shared" si="777"/>
        <v>0</v>
      </c>
      <c r="FH242" s="167">
        <f t="shared" si="778"/>
        <v>0</v>
      </c>
      <c r="FI242" s="167">
        <f t="shared" si="779"/>
        <v>0</v>
      </c>
      <c r="FJ242" s="167">
        <f t="shared" si="780"/>
        <v>0</v>
      </c>
      <c r="FK242" s="167">
        <f t="shared" si="781"/>
        <v>0</v>
      </c>
      <c r="FL242" s="167">
        <f t="shared" si="782"/>
        <v>0</v>
      </c>
      <c r="FM242" s="167">
        <f t="shared" si="783"/>
        <v>0</v>
      </c>
      <c r="FN242" s="167">
        <f t="shared" si="784"/>
        <v>0</v>
      </c>
      <c r="FO242" s="167">
        <f t="shared" si="785"/>
        <v>0</v>
      </c>
      <c r="FP242" s="167">
        <f t="shared" si="786"/>
        <v>0</v>
      </c>
      <c r="FQ242" s="167">
        <f t="shared" si="787"/>
        <v>0</v>
      </c>
      <c r="FR242" s="167">
        <f t="shared" si="788"/>
        <v>0</v>
      </c>
      <c r="FS242" s="167">
        <f t="shared" si="789"/>
        <v>0</v>
      </c>
      <c r="FT242" s="167">
        <f t="shared" si="790"/>
        <v>0</v>
      </c>
      <c r="FU242" s="167">
        <f t="shared" si="791"/>
        <v>0</v>
      </c>
      <c r="FV242" s="167">
        <f t="shared" si="792"/>
        <v>0</v>
      </c>
      <c r="FX242" s="167">
        <f t="shared" si="793"/>
        <v>0</v>
      </c>
      <c r="FY242" s="167">
        <f t="shared" si="794"/>
        <v>0</v>
      </c>
      <c r="FZ242" s="167">
        <f t="shared" si="795"/>
        <v>0</v>
      </c>
      <c r="GA242" s="167">
        <f t="shared" si="796"/>
        <v>0</v>
      </c>
      <c r="GB242" s="167">
        <f t="shared" si="797"/>
        <v>0</v>
      </c>
      <c r="GC242" s="167">
        <f t="shared" si="798"/>
        <v>0</v>
      </c>
      <c r="GD242" s="167">
        <f t="shared" si="799"/>
        <v>0</v>
      </c>
      <c r="GE242" s="167">
        <f t="shared" si="800"/>
        <v>0</v>
      </c>
      <c r="GF242" s="167">
        <f t="shared" si="801"/>
        <v>0</v>
      </c>
      <c r="GG242" s="167">
        <f t="shared" si="802"/>
        <v>0</v>
      </c>
      <c r="GH242" s="167">
        <f t="shared" si="803"/>
        <v>0</v>
      </c>
      <c r="GI242" s="167">
        <f t="shared" si="804"/>
        <v>0</v>
      </c>
      <c r="GJ242" s="167">
        <f t="shared" si="805"/>
        <v>0</v>
      </c>
      <c r="GK242" s="167">
        <f t="shared" si="806"/>
        <v>0</v>
      </c>
      <c r="GL242" s="167">
        <f t="shared" si="807"/>
        <v>0</v>
      </c>
      <c r="GM242" s="167">
        <f t="shared" si="808"/>
        <v>0</v>
      </c>
      <c r="GO242" s="167" t="e">
        <f t="shared" ca="1" si="643"/>
        <v>#REF!</v>
      </c>
      <c r="GP242" s="167" t="e">
        <f t="shared" ca="1" si="835"/>
        <v>#REF!</v>
      </c>
      <c r="GQ242" s="167" t="e">
        <f t="shared" ca="1" si="835"/>
        <v>#REF!</v>
      </c>
      <c r="GR242" s="167" t="e">
        <f t="shared" ca="1" si="835"/>
        <v>#REF!</v>
      </c>
      <c r="GS242" s="167" t="e">
        <f t="shared" ca="1" si="835"/>
        <v>#REF!</v>
      </c>
      <c r="GT242" s="167" t="e">
        <f t="shared" ca="1" si="835"/>
        <v>#REF!</v>
      </c>
      <c r="GU242" s="167" t="e">
        <f t="shared" ca="1" si="835"/>
        <v>#REF!</v>
      </c>
      <c r="GV242" s="167" t="e">
        <f t="shared" ca="1" si="835"/>
        <v>#REF!</v>
      </c>
      <c r="GW242" s="167" t="e">
        <f t="shared" ca="1" si="835"/>
        <v>#REF!</v>
      </c>
      <c r="GX242" s="167" t="e">
        <f t="shared" ca="1" si="835"/>
        <v>#REF!</v>
      </c>
      <c r="GY242" s="167" t="e">
        <f t="shared" ca="1" si="835"/>
        <v>#REF!</v>
      </c>
      <c r="GZ242" s="167" t="e">
        <f t="shared" ca="1" si="835"/>
        <v>#REF!</v>
      </c>
      <c r="HA242" s="167" t="e">
        <f t="shared" ca="1" si="835"/>
        <v>#REF!</v>
      </c>
      <c r="HB242" s="167" t="e">
        <f t="shared" ca="1" si="835"/>
        <v>#REF!</v>
      </c>
      <c r="HC242" s="167" t="e">
        <f t="shared" ca="1" si="835"/>
        <v>#REF!</v>
      </c>
      <c r="HD242" s="167" t="e">
        <f t="shared" ca="1" si="835"/>
        <v>#REF!</v>
      </c>
      <c r="HF242" s="167" t="e">
        <f t="shared" ca="1" si="710"/>
        <v>#REF!</v>
      </c>
      <c r="HG242" s="167" t="e">
        <f t="shared" ca="1" si="711"/>
        <v>#REF!</v>
      </c>
      <c r="HH242" s="167" t="e">
        <f t="shared" ca="1" si="712"/>
        <v>#REF!</v>
      </c>
      <c r="HI242" s="167" t="e">
        <f t="shared" ca="1" si="713"/>
        <v>#REF!</v>
      </c>
      <c r="HJ242" s="167" t="e">
        <f t="shared" ca="1" si="714"/>
        <v>#REF!</v>
      </c>
      <c r="HK242" s="167" t="e">
        <f t="shared" ca="1" si="715"/>
        <v>#REF!</v>
      </c>
      <c r="HL242" s="167" t="e">
        <f t="shared" ca="1" si="716"/>
        <v>#REF!</v>
      </c>
      <c r="HM242" s="167" t="e">
        <f t="shared" ca="1" si="717"/>
        <v>#REF!</v>
      </c>
      <c r="HN242" s="167" t="e">
        <f t="shared" ca="1" si="718"/>
        <v>#REF!</v>
      </c>
      <c r="HO242" s="167" t="e">
        <f t="shared" ca="1" si="719"/>
        <v>#REF!</v>
      </c>
      <c r="HP242" s="167" t="e">
        <f t="shared" ca="1" si="720"/>
        <v>#REF!</v>
      </c>
      <c r="HQ242" s="167" t="e">
        <f t="shared" ca="1" si="721"/>
        <v>#REF!</v>
      </c>
      <c r="HR242" s="167" t="e">
        <f t="shared" ca="1" si="722"/>
        <v>#REF!</v>
      </c>
      <c r="HS242" s="167" t="e">
        <f t="shared" ca="1" si="723"/>
        <v>#REF!</v>
      </c>
      <c r="HT242" s="167" t="e">
        <f t="shared" ca="1" si="724"/>
        <v>#REF!</v>
      </c>
      <c r="HU242" s="167" t="e">
        <f t="shared" ca="1" si="725"/>
        <v>#REF!</v>
      </c>
      <c r="HW242" s="167" t="e">
        <f t="shared" ca="1" si="726"/>
        <v>#REF!</v>
      </c>
      <c r="HX242" s="167">
        <f t="shared" si="727"/>
        <v>0</v>
      </c>
      <c r="HY242" s="167" t="e">
        <f t="shared" ca="1" si="809"/>
        <v>#REF!</v>
      </c>
      <c r="HZ242" s="219" t="e">
        <f t="shared" ca="1" si="810"/>
        <v>#REF!</v>
      </c>
    </row>
    <row r="243" spans="1:234" s="48" customFormat="1">
      <c r="A243" s="3" t="s">
        <v>476</v>
      </c>
      <c r="B243" s="202" t="str">
        <f>INDEX('Ref1'!$E:$E,MATCH(A243,'Ref1'!$A:$A,0))</f>
        <v>Northamptonshire</v>
      </c>
      <c r="C243" s="42" t="str">
        <f>INDEX(Data1!B:B,MATCH(A243,Data1!A:A,0))</f>
        <v>SCFIR</v>
      </c>
      <c r="D243" s="253" t="str">
        <f>INDEX(Data1!C:C,MATCH(A243,Data1!A:A,0))</f>
        <v>EM</v>
      </c>
      <c r="E243" s="200" t="str">
        <f>IF($C$6="No","No",IF(COUNTIF(Inputs!$K$359:$K$398,$A243)&gt;0,"Yes","No"))</f>
        <v>No</v>
      </c>
      <c r="F243" s="404"/>
      <c r="G243" s="62">
        <f>INDEX('4_RatesSplit'!K:K,MATCH($A243,'4_RatesSplit'!$A:$A,0))</f>
        <v>0</v>
      </c>
      <c r="H243" s="171">
        <f>INDEX('4_RatesSplit'!L:L,MATCH($A243,'4_RatesSplit'!$A:$A,0))</f>
        <v>0</v>
      </c>
      <c r="I243" s="167">
        <f>INDEX('4_RatesSplit'!M:M,MATCH($A243,'4_RatesSplit'!$A:$A,0))</f>
        <v>0</v>
      </c>
      <c r="J243" s="167">
        <f>INDEX('4_RatesSplit'!N:N,MATCH($A243,'4_RatesSplit'!$A:$A,0))</f>
        <v>0</v>
      </c>
      <c r="K243" s="167">
        <f>INDEX('4_RatesSplit'!O:O,MATCH($A243,'4_RatesSplit'!$A:$A,0))</f>
        <v>0</v>
      </c>
      <c r="L243" s="167">
        <f>INDEX('4_RatesSplit'!P:P,MATCH($A243,'4_RatesSplit'!$A:$A,0))</f>
        <v>0</v>
      </c>
      <c r="M243" s="167">
        <f>INDEX('4_RatesSplit'!Q:Q,MATCH($A243,'4_RatesSplit'!$A:$A,0))</f>
        <v>0</v>
      </c>
      <c r="N243" s="167">
        <f>INDEX('4_RatesSplit'!R:R,MATCH($A243,'4_RatesSplit'!$A:$A,0))</f>
        <v>0</v>
      </c>
      <c r="O243" s="167">
        <f>INDEX('4_RatesSplit'!S:S,MATCH($A243,'4_RatesSplit'!$A:$A,0))</f>
        <v>0</v>
      </c>
      <c r="P243" s="167">
        <f>INDEX('4_RatesSplit'!T:T,MATCH($A243,'4_RatesSplit'!$A:$A,0))</f>
        <v>0</v>
      </c>
      <c r="Q243" s="167">
        <f>INDEX('4_RatesSplit'!U:U,MATCH($A243,'4_RatesSplit'!$A:$A,0))</f>
        <v>0</v>
      </c>
      <c r="R243" s="167">
        <f>INDEX('4_RatesSplit'!V:V,MATCH($A243,'4_RatesSplit'!$A:$A,0))</f>
        <v>0</v>
      </c>
      <c r="S243" s="167">
        <f>INDEX('4_RatesSplit'!W:W,MATCH($A243,'4_RatesSplit'!$A:$A,0))</f>
        <v>0</v>
      </c>
      <c r="T243" s="167">
        <f>INDEX('4_RatesSplit'!X:X,MATCH($A243,'4_RatesSplit'!$A:$A,0))</f>
        <v>0</v>
      </c>
      <c r="U243" s="167">
        <f>INDEX('4_RatesSplit'!Y:Y,MATCH($A243,'4_RatesSplit'!$A:$A,0))</f>
        <v>0</v>
      </c>
      <c r="V243" s="167">
        <f>INDEX('4_RatesSplit'!Z:Z,MATCH($A243,'4_RatesSplit'!$A:$A,0))</f>
        <v>0</v>
      </c>
      <c r="W243" s="167">
        <f>INDEX('4_RatesSplit'!AA:AA,MATCH($A243,'4_RatesSplit'!$A:$A,0))</f>
        <v>0</v>
      </c>
      <c r="X243" s="18"/>
      <c r="Y243" s="168" t="e">
        <f ca="1">INDEX('4_RatesSplit'!AT:AT,MATCH($A243,'4_RatesSplit'!$A:$A,0))</f>
        <v>#REF!</v>
      </c>
      <c r="Z243" s="168" t="e">
        <f ca="1">INDEX('4_RatesSplit'!AU:AU,MATCH($A243,'4_RatesSplit'!$A:$A,0))</f>
        <v>#REF!</v>
      </c>
      <c r="AA243" s="168" t="e">
        <f ca="1">INDEX('4_RatesSplit'!AV:AV,MATCH($A243,'4_RatesSplit'!$A:$A,0))</f>
        <v>#REF!</v>
      </c>
      <c r="AB243" s="168" t="e">
        <f ca="1">INDEX('4_RatesSplit'!AW:AW,MATCH($A243,'4_RatesSplit'!$A:$A,0))</f>
        <v>#REF!</v>
      </c>
      <c r="AC243" s="168" t="e">
        <f ca="1">INDEX('4_RatesSplit'!AX:AX,MATCH($A243,'4_RatesSplit'!$A:$A,0))</f>
        <v>#REF!</v>
      </c>
      <c r="AD243" s="168" t="e">
        <f ca="1">INDEX('4_RatesSplit'!AY:AY,MATCH($A243,'4_RatesSplit'!$A:$A,0))</f>
        <v>#REF!</v>
      </c>
      <c r="AE243" s="168" t="e">
        <f ca="1">INDEX('4_RatesSplit'!AZ:AZ,MATCH($A243,'4_RatesSplit'!$A:$A,0))</f>
        <v>#REF!</v>
      </c>
      <c r="AF243" s="168" t="e">
        <f ca="1">INDEX('4_RatesSplit'!BA:BA,MATCH($A243,'4_RatesSplit'!$A:$A,0))</f>
        <v>#REF!</v>
      </c>
      <c r="AG243" s="168" t="e">
        <f ca="1">INDEX('4_RatesSplit'!BB:BB,MATCH($A243,'4_RatesSplit'!$A:$A,0))</f>
        <v>#REF!</v>
      </c>
      <c r="AH243" s="168" t="e">
        <f ca="1">INDEX('4_RatesSplit'!BC:BC,MATCH($A243,'4_RatesSplit'!$A:$A,0))</f>
        <v>#REF!</v>
      </c>
      <c r="AI243" s="168" t="e">
        <f ca="1">INDEX('4_RatesSplit'!BD:BD,MATCH($A243,'4_RatesSplit'!$A:$A,0))</f>
        <v>#REF!</v>
      </c>
      <c r="AJ243" s="168" t="e">
        <f ca="1">INDEX('4_RatesSplit'!BE:BE,MATCH($A243,'4_RatesSplit'!$A:$A,0))</f>
        <v>#REF!</v>
      </c>
      <c r="AK243" s="168" t="e">
        <f ca="1">INDEX('4_RatesSplit'!BF:BF,MATCH($A243,'4_RatesSplit'!$A:$A,0))</f>
        <v>#REF!</v>
      </c>
      <c r="AL243" s="168" t="e">
        <f ca="1">INDEX('4_RatesSplit'!BG:BG,MATCH($A243,'4_RatesSplit'!$A:$A,0))</f>
        <v>#REF!</v>
      </c>
      <c r="AM243" s="168" t="e">
        <f ca="1">INDEX('4_RatesSplit'!BH:BH,MATCH($A243,'4_RatesSplit'!$A:$A,0))</f>
        <v>#REF!</v>
      </c>
      <c r="AN243" s="198" t="e">
        <f ca="1">INDEX('4_RatesSplit'!BI:BI,MATCH($A243,'4_RatesSplit'!$A:$A,0))</f>
        <v>#REF!</v>
      </c>
      <c r="AO243" s="114"/>
      <c r="AP243" s="167" t="e">
        <f t="shared" ca="1" si="728"/>
        <v>#REF!</v>
      </c>
      <c r="AQ243" s="167" t="e">
        <f t="shared" ca="1" si="729"/>
        <v>#REF!</v>
      </c>
      <c r="AR243" s="167" t="e">
        <f t="shared" ca="1" si="730"/>
        <v>#REF!</v>
      </c>
      <c r="AS243" s="167" t="e">
        <f t="shared" ca="1" si="731"/>
        <v>#REF!</v>
      </c>
      <c r="AT243" s="167" t="e">
        <f t="shared" ca="1" si="732"/>
        <v>#REF!</v>
      </c>
      <c r="AU243" s="167" t="e">
        <f t="shared" ca="1" si="733"/>
        <v>#REF!</v>
      </c>
      <c r="AV243" s="167" t="e">
        <f t="shared" ca="1" si="734"/>
        <v>#REF!</v>
      </c>
      <c r="AW243" s="167" t="e">
        <f t="shared" ca="1" si="735"/>
        <v>#REF!</v>
      </c>
      <c r="AX243" s="167" t="e">
        <f t="shared" ca="1" si="736"/>
        <v>#REF!</v>
      </c>
      <c r="AY243" s="167" t="e">
        <f t="shared" ca="1" si="737"/>
        <v>#REF!</v>
      </c>
      <c r="AZ243" s="167" t="e">
        <f t="shared" ca="1" si="738"/>
        <v>#REF!</v>
      </c>
      <c r="BA243" s="167" t="e">
        <f t="shared" ca="1" si="739"/>
        <v>#REF!</v>
      </c>
      <c r="BB243" s="167" t="e">
        <f t="shared" ca="1" si="740"/>
        <v>#REF!</v>
      </c>
      <c r="BC243" s="167" t="e">
        <f t="shared" ca="1" si="741"/>
        <v>#REF!</v>
      </c>
      <c r="BD243" s="167" t="e">
        <f t="shared" ca="1" si="742"/>
        <v>#REF!</v>
      </c>
      <c r="BE243" s="167" t="e">
        <f t="shared" ca="1" si="743"/>
        <v>#REF!</v>
      </c>
      <c r="BF243" s="18"/>
      <c r="BG243" s="168">
        <f>INDEX('2_Needs'!$F:$F,MATCH($A243,'2_Needs'!$A:$A,0))</f>
        <v>7.3757454247246413E-3</v>
      </c>
      <c r="BH243" s="114"/>
      <c r="BI243" s="167">
        <f t="shared" ref="BI243:BX243" si="848">IF(BI$3="reset",$BG243*BI$6,BH243*(1+$C$4))</f>
        <v>0</v>
      </c>
      <c r="BJ243" s="167">
        <f t="shared" si="848"/>
        <v>0</v>
      </c>
      <c r="BK243" s="167">
        <f t="shared" si="848"/>
        <v>0</v>
      </c>
      <c r="BL243" s="167">
        <f t="shared" si="848"/>
        <v>0</v>
      </c>
      <c r="BM243" s="167">
        <f t="shared" si="848"/>
        <v>0</v>
      </c>
      <c r="BN243" s="167">
        <f t="shared" si="848"/>
        <v>0</v>
      </c>
      <c r="BO243" s="167">
        <f t="shared" si="848"/>
        <v>0</v>
      </c>
      <c r="BP243" s="167">
        <f t="shared" si="848"/>
        <v>0</v>
      </c>
      <c r="BQ243" s="167">
        <f t="shared" si="848"/>
        <v>0</v>
      </c>
      <c r="BR243" s="167">
        <f t="shared" si="848"/>
        <v>0</v>
      </c>
      <c r="BS243" s="167">
        <f t="shared" si="848"/>
        <v>0</v>
      </c>
      <c r="BT243" s="167">
        <f t="shared" si="848"/>
        <v>0</v>
      </c>
      <c r="BU243" s="167">
        <f t="shared" si="848"/>
        <v>0</v>
      </c>
      <c r="BV243" s="167">
        <f t="shared" si="848"/>
        <v>0</v>
      </c>
      <c r="BW243" s="167">
        <f t="shared" si="848"/>
        <v>0</v>
      </c>
      <c r="BX243" s="167">
        <f t="shared" si="848"/>
        <v>0</v>
      </c>
      <c r="BZ243" s="167" t="e">
        <f t="shared" ca="1" si="662"/>
        <v>#REF!</v>
      </c>
      <c r="CA243" s="167" t="e">
        <f t="shared" ca="1" si="663"/>
        <v>#REF!</v>
      </c>
      <c r="CB243" s="167" t="e">
        <f t="shared" ca="1" si="664"/>
        <v>#REF!</v>
      </c>
      <c r="CC243" s="167" t="e">
        <f t="shared" ca="1" si="665"/>
        <v>#REF!</v>
      </c>
      <c r="CD243" s="167" t="e">
        <f t="shared" ca="1" si="666"/>
        <v>#REF!</v>
      </c>
      <c r="CE243" s="167" t="e">
        <f t="shared" ca="1" si="667"/>
        <v>#REF!</v>
      </c>
      <c r="CF243" s="167" t="e">
        <f t="shared" ca="1" si="668"/>
        <v>#REF!</v>
      </c>
      <c r="CG243" s="167" t="e">
        <f t="shared" ca="1" si="669"/>
        <v>#REF!</v>
      </c>
      <c r="CH243" s="167" t="e">
        <f t="shared" ca="1" si="670"/>
        <v>#REF!</v>
      </c>
      <c r="CI243" s="167" t="e">
        <f t="shared" ca="1" si="671"/>
        <v>#REF!</v>
      </c>
      <c r="CJ243" s="167" t="e">
        <f t="shared" ca="1" si="672"/>
        <v>#REF!</v>
      </c>
      <c r="CK243" s="167" t="e">
        <f t="shared" ca="1" si="673"/>
        <v>#REF!</v>
      </c>
      <c r="CL243" s="167" t="e">
        <f t="shared" ca="1" si="674"/>
        <v>#REF!</v>
      </c>
      <c r="CM243" s="167" t="e">
        <f t="shared" ca="1" si="675"/>
        <v>#REF!</v>
      </c>
      <c r="CN243" s="167" t="e">
        <f t="shared" ca="1" si="676"/>
        <v>#REF!</v>
      </c>
      <c r="CO243" s="167" t="e">
        <f t="shared" ca="1" si="677"/>
        <v>#REF!</v>
      </c>
      <c r="CQ243" s="167" t="e">
        <f t="shared" ca="1" si="678"/>
        <v>#REF!</v>
      </c>
      <c r="CR243" s="167" t="e">
        <f t="shared" ca="1" si="679"/>
        <v>#REF!</v>
      </c>
      <c r="CS243" s="167" t="e">
        <f t="shared" ca="1" si="680"/>
        <v>#REF!</v>
      </c>
      <c r="CT243" s="167" t="e">
        <f t="shared" ca="1" si="681"/>
        <v>#REF!</v>
      </c>
      <c r="CU243" s="167" t="e">
        <f t="shared" ca="1" si="682"/>
        <v>#REF!</v>
      </c>
      <c r="CV243" s="167" t="e">
        <f t="shared" ca="1" si="683"/>
        <v>#REF!</v>
      </c>
      <c r="CW243" s="167" t="e">
        <f t="shared" ca="1" si="684"/>
        <v>#REF!</v>
      </c>
      <c r="CX243" s="167" t="e">
        <f t="shared" ca="1" si="685"/>
        <v>#REF!</v>
      </c>
      <c r="CY243" s="167" t="e">
        <f t="shared" ca="1" si="686"/>
        <v>#REF!</v>
      </c>
      <c r="CZ243" s="167" t="e">
        <f t="shared" ca="1" si="687"/>
        <v>#REF!</v>
      </c>
      <c r="DA243" s="167" t="e">
        <f t="shared" ca="1" si="688"/>
        <v>#REF!</v>
      </c>
      <c r="DB243" s="167" t="e">
        <f t="shared" ca="1" si="689"/>
        <v>#REF!</v>
      </c>
      <c r="DC243" s="167" t="e">
        <f t="shared" ca="1" si="690"/>
        <v>#REF!</v>
      </c>
      <c r="DD243" s="167" t="e">
        <f t="shared" ca="1" si="691"/>
        <v>#REF!</v>
      </c>
      <c r="DE243" s="167" t="e">
        <f t="shared" ca="1" si="692"/>
        <v>#REF!</v>
      </c>
      <c r="DF243" s="167" t="e">
        <f t="shared" ca="1" si="693"/>
        <v>#REF!</v>
      </c>
      <c r="DH243" s="167">
        <f t="shared" si="694"/>
        <v>0</v>
      </c>
      <c r="DI243" s="167">
        <f t="shared" si="695"/>
        <v>0</v>
      </c>
      <c r="DJ243" s="167">
        <f t="shared" si="696"/>
        <v>0</v>
      </c>
      <c r="DK243" s="167">
        <f t="shared" si="697"/>
        <v>0</v>
      </c>
      <c r="DL243" s="167">
        <f t="shared" si="698"/>
        <v>0</v>
      </c>
      <c r="DM243" s="167">
        <f t="shared" si="699"/>
        <v>0</v>
      </c>
      <c r="DN243" s="167">
        <f t="shared" si="700"/>
        <v>0</v>
      </c>
      <c r="DO243" s="167">
        <f t="shared" si="701"/>
        <v>0</v>
      </c>
      <c r="DP243" s="167">
        <f t="shared" si="702"/>
        <v>0</v>
      </c>
      <c r="DQ243" s="167">
        <f t="shared" si="703"/>
        <v>0</v>
      </c>
      <c r="DR243" s="167">
        <f t="shared" si="704"/>
        <v>0</v>
      </c>
      <c r="DS243" s="167">
        <f t="shared" si="705"/>
        <v>0</v>
      </c>
      <c r="DT243" s="167">
        <f t="shared" si="706"/>
        <v>0</v>
      </c>
      <c r="DU243" s="167">
        <f t="shared" si="707"/>
        <v>0</v>
      </c>
      <c r="DV243" s="167">
        <f t="shared" si="708"/>
        <v>0</v>
      </c>
      <c r="DW243" s="167">
        <f t="shared" si="709"/>
        <v>0</v>
      </c>
      <c r="DY243" s="167" t="e">
        <f t="shared" ca="1" si="745"/>
        <v>#REF!</v>
      </c>
      <c r="DZ243" s="167" t="e">
        <f t="shared" ca="1" si="746"/>
        <v>#REF!</v>
      </c>
      <c r="EA243" s="167" t="e">
        <f t="shared" ca="1" si="747"/>
        <v>#REF!</v>
      </c>
      <c r="EB243" s="167" t="e">
        <f t="shared" ca="1" si="748"/>
        <v>#REF!</v>
      </c>
      <c r="EC243" s="167" t="e">
        <f t="shared" ca="1" si="749"/>
        <v>#REF!</v>
      </c>
      <c r="ED243" s="167" t="e">
        <f t="shared" ca="1" si="750"/>
        <v>#REF!</v>
      </c>
      <c r="EE243" s="167" t="e">
        <f t="shared" ca="1" si="751"/>
        <v>#REF!</v>
      </c>
      <c r="EF243" s="167" t="e">
        <f t="shared" ca="1" si="752"/>
        <v>#REF!</v>
      </c>
      <c r="EG243" s="167" t="e">
        <f t="shared" ca="1" si="753"/>
        <v>#REF!</v>
      </c>
      <c r="EH243" s="167" t="e">
        <f t="shared" ca="1" si="754"/>
        <v>#REF!</v>
      </c>
      <c r="EI243" s="167" t="e">
        <f t="shared" ca="1" si="755"/>
        <v>#REF!</v>
      </c>
      <c r="EJ243" s="167" t="e">
        <f t="shared" ca="1" si="756"/>
        <v>#REF!</v>
      </c>
      <c r="EK243" s="167" t="e">
        <f t="shared" ca="1" si="757"/>
        <v>#REF!</v>
      </c>
      <c r="EL243" s="167" t="e">
        <f t="shared" ca="1" si="758"/>
        <v>#REF!</v>
      </c>
      <c r="EM243" s="167" t="e">
        <f t="shared" ca="1" si="759"/>
        <v>#REF!</v>
      </c>
      <c r="EN243" s="167" t="e">
        <f t="shared" ca="1" si="760"/>
        <v>#REF!</v>
      </c>
      <c r="EP243" s="167">
        <f t="shared" si="761"/>
        <v>0</v>
      </c>
      <c r="EQ243" s="167">
        <f t="shared" si="762"/>
        <v>0</v>
      </c>
      <c r="ER243" s="167">
        <f t="shared" si="763"/>
        <v>0</v>
      </c>
      <c r="ES243" s="167">
        <f t="shared" si="764"/>
        <v>0</v>
      </c>
      <c r="ET243" s="167">
        <f t="shared" si="765"/>
        <v>0</v>
      </c>
      <c r="EU243" s="167">
        <f t="shared" si="766"/>
        <v>0</v>
      </c>
      <c r="EV243" s="167">
        <f t="shared" si="767"/>
        <v>0</v>
      </c>
      <c r="EW243" s="167">
        <f t="shared" si="768"/>
        <v>0</v>
      </c>
      <c r="EX243" s="167">
        <f t="shared" si="769"/>
        <v>0</v>
      </c>
      <c r="EY243" s="167">
        <f t="shared" si="770"/>
        <v>0</v>
      </c>
      <c r="EZ243" s="167">
        <f t="shared" si="771"/>
        <v>0</v>
      </c>
      <c r="FA243" s="167">
        <f t="shared" si="772"/>
        <v>0</v>
      </c>
      <c r="FB243" s="167">
        <f t="shared" si="773"/>
        <v>0</v>
      </c>
      <c r="FC243" s="167">
        <f t="shared" si="774"/>
        <v>0</v>
      </c>
      <c r="FD243" s="167">
        <f t="shared" si="775"/>
        <v>0</v>
      </c>
      <c r="FE243" s="167">
        <f t="shared" si="776"/>
        <v>0</v>
      </c>
      <c r="FG243" s="167">
        <f t="shared" si="777"/>
        <v>0</v>
      </c>
      <c r="FH243" s="167">
        <f t="shared" si="778"/>
        <v>0</v>
      </c>
      <c r="FI243" s="167">
        <f t="shared" si="779"/>
        <v>0</v>
      </c>
      <c r="FJ243" s="167">
        <f t="shared" si="780"/>
        <v>0</v>
      </c>
      <c r="FK243" s="167">
        <f t="shared" si="781"/>
        <v>0</v>
      </c>
      <c r="FL243" s="167">
        <f t="shared" si="782"/>
        <v>0</v>
      </c>
      <c r="FM243" s="167">
        <f t="shared" si="783"/>
        <v>0</v>
      </c>
      <c r="FN243" s="167">
        <f t="shared" si="784"/>
        <v>0</v>
      </c>
      <c r="FO243" s="167">
        <f t="shared" si="785"/>
        <v>0</v>
      </c>
      <c r="FP243" s="167">
        <f t="shared" si="786"/>
        <v>0</v>
      </c>
      <c r="FQ243" s="167">
        <f t="shared" si="787"/>
        <v>0</v>
      </c>
      <c r="FR243" s="167">
        <f t="shared" si="788"/>
        <v>0</v>
      </c>
      <c r="FS243" s="167">
        <f t="shared" si="789"/>
        <v>0</v>
      </c>
      <c r="FT243" s="167">
        <f t="shared" si="790"/>
        <v>0</v>
      </c>
      <c r="FU243" s="167">
        <f t="shared" si="791"/>
        <v>0</v>
      </c>
      <c r="FV243" s="167">
        <f t="shared" si="792"/>
        <v>0</v>
      </c>
      <c r="FX243" s="167">
        <f t="shared" si="793"/>
        <v>0</v>
      </c>
      <c r="FY243" s="167">
        <f t="shared" si="794"/>
        <v>0</v>
      </c>
      <c r="FZ243" s="167">
        <f t="shared" si="795"/>
        <v>0</v>
      </c>
      <c r="GA243" s="167">
        <f t="shared" si="796"/>
        <v>0</v>
      </c>
      <c r="GB243" s="167">
        <f t="shared" si="797"/>
        <v>0</v>
      </c>
      <c r="GC243" s="167">
        <f t="shared" si="798"/>
        <v>0</v>
      </c>
      <c r="GD243" s="167">
        <f t="shared" si="799"/>
        <v>0</v>
      </c>
      <c r="GE243" s="167">
        <f t="shared" si="800"/>
        <v>0</v>
      </c>
      <c r="GF243" s="167">
        <f t="shared" si="801"/>
        <v>0</v>
      </c>
      <c r="GG243" s="167">
        <f t="shared" si="802"/>
        <v>0</v>
      </c>
      <c r="GH243" s="167">
        <f t="shared" si="803"/>
        <v>0</v>
      </c>
      <c r="GI243" s="167">
        <f t="shared" si="804"/>
        <v>0</v>
      </c>
      <c r="GJ243" s="167">
        <f t="shared" si="805"/>
        <v>0</v>
      </c>
      <c r="GK243" s="167">
        <f t="shared" si="806"/>
        <v>0</v>
      </c>
      <c r="GL243" s="167">
        <f t="shared" si="807"/>
        <v>0</v>
      </c>
      <c r="GM243" s="167">
        <f t="shared" si="808"/>
        <v>0</v>
      </c>
      <c r="GO243" s="167" t="e">
        <f t="shared" ca="1" si="643"/>
        <v>#REF!</v>
      </c>
      <c r="GP243" s="167" t="e">
        <f t="shared" ca="1" si="835"/>
        <v>#REF!</v>
      </c>
      <c r="GQ243" s="167" t="e">
        <f t="shared" ca="1" si="835"/>
        <v>#REF!</v>
      </c>
      <c r="GR243" s="167" t="e">
        <f t="shared" ca="1" si="835"/>
        <v>#REF!</v>
      </c>
      <c r="GS243" s="167" t="e">
        <f t="shared" ca="1" si="835"/>
        <v>#REF!</v>
      </c>
      <c r="GT243" s="167" t="e">
        <f t="shared" ca="1" si="835"/>
        <v>#REF!</v>
      </c>
      <c r="GU243" s="167" t="e">
        <f t="shared" ca="1" si="835"/>
        <v>#REF!</v>
      </c>
      <c r="GV243" s="167" t="e">
        <f t="shared" ca="1" si="835"/>
        <v>#REF!</v>
      </c>
      <c r="GW243" s="167" t="e">
        <f t="shared" ca="1" si="835"/>
        <v>#REF!</v>
      </c>
      <c r="GX243" s="167" t="e">
        <f t="shared" ca="1" si="835"/>
        <v>#REF!</v>
      </c>
      <c r="GY243" s="167" t="e">
        <f t="shared" ca="1" si="835"/>
        <v>#REF!</v>
      </c>
      <c r="GZ243" s="167" t="e">
        <f t="shared" ca="1" si="835"/>
        <v>#REF!</v>
      </c>
      <c r="HA243" s="167" t="e">
        <f t="shared" ca="1" si="835"/>
        <v>#REF!</v>
      </c>
      <c r="HB243" s="167" t="e">
        <f t="shared" ca="1" si="835"/>
        <v>#REF!</v>
      </c>
      <c r="HC243" s="167" t="e">
        <f t="shared" ca="1" si="835"/>
        <v>#REF!</v>
      </c>
      <c r="HD243" s="167" t="e">
        <f t="shared" ca="1" si="835"/>
        <v>#REF!</v>
      </c>
      <c r="HF243" s="167" t="e">
        <f t="shared" ca="1" si="710"/>
        <v>#REF!</v>
      </c>
      <c r="HG243" s="167" t="e">
        <f t="shared" ca="1" si="711"/>
        <v>#REF!</v>
      </c>
      <c r="HH243" s="167" t="e">
        <f t="shared" ca="1" si="712"/>
        <v>#REF!</v>
      </c>
      <c r="HI243" s="167" t="e">
        <f t="shared" ca="1" si="713"/>
        <v>#REF!</v>
      </c>
      <c r="HJ243" s="167" t="e">
        <f t="shared" ca="1" si="714"/>
        <v>#REF!</v>
      </c>
      <c r="HK243" s="167" t="e">
        <f t="shared" ca="1" si="715"/>
        <v>#REF!</v>
      </c>
      <c r="HL243" s="167" t="e">
        <f t="shared" ca="1" si="716"/>
        <v>#REF!</v>
      </c>
      <c r="HM243" s="167" t="e">
        <f t="shared" ca="1" si="717"/>
        <v>#REF!</v>
      </c>
      <c r="HN243" s="167" t="e">
        <f t="shared" ca="1" si="718"/>
        <v>#REF!</v>
      </c>
      <c r="HO243" s="167" t="e">
        <f t="shared" ca="1" si="719"/>
        <v>#REF!</v>
      </c>
      <c r="HP243" s="167" t="e">
        <f t="shared" ca="1" si="720"/>
        <v>#REF!</v>
      </c>
      <c r="HQ243" s="167" t="e">
        <f t="shared" ca="1" si="721"/>
        <v>#REF!</v>
      </c>
      <c r="HR243" s="167" t="e">
        <f t="shared" ca="1" si="722"/>
        <v>#REF!</v>
      </c>
      <c r="HS243" s="167" t="e">
        <f t="shared" ca="1" si="723"/>
        <v>#REF!</v>
      </c>
      <c r="HT243" s="167" t="e">
        <f t="shared" ca="1" si="724"/>
        <v>#REF!</v>
      </c>
      <c r="HU243" s="167" t="e">
        <f t="shared" ca="1" si="725"/>
        <v>#REF!</v>
      </c>
      <c r="HW243" s="167" t="e">
        <f t="shared" ca="1" si="726"/>
        <v>#REF!</v>
      </c>
      <c r="HX243" s="167">
        <f t="shared" si="727"/>
        <v>0</v>
      </c>
      <c r="HY243" s="167" t="e">
        <f t="shared" ca="1" si="809"/>
        <v>#REF!</v>
      </c>
      <c r="HZ243" s="219" t="e">
        <f t="shared" ca="1" si="810"/>
        <v>#REF!</v>
      </c>
    </row>
    <row r="244" spans="1:234" s="48" customFormat="1">
      <c r="A244" s="3" t="s">
        <v>478</v>
      </c>
      <c r="B244" s="202" t="str">
        <f>INDEX('Ref1'!$E:$E,MATCH(A244,'Ref1'!$A:$A,0))</f>
        <v>Northumberland</v>
      </c>
      <c r="C244" s="42" t="str">
        <f>INDEX(Data1!B:B,MATCH(A244,Data1!A:A,0))</f>
        <v>UNIFIR</v>
      </c>
      <c r="D244" s="253" t="str">
        <f>INDEX(Data1!C:C,MATCH(A244,Data1!A:A,0))</f>
        <v>NE</v>
      </c>
      <c r="E244" s="200" t="str">
        <f>IF($C$6="No","No",IF(COUNTIF(Inputs!$K$359:$K$398,$A244)&gt;0,"Yes","No"))</f>
        <v>No</v>
      </c>
      <c r="F244" s="404"/>
      <c r="G244" s="62">
        <f>INDEX('4_RatesSplit'!K:K,MATCH($A244,'4_RatesSplit'!$A:$A,0))</f>
        <v>0</v>
      </c>
      <c r="H244" s="171">
        <f>INDEX('4_RatesSplit'!L:L,MATCH($A244,'4_RatesSplit'!$A:$A,0))</f>
        <v>0</v>
      </c>
      <c r="I244" s="167">
        <f>INDEX('4_RatesSplit'!M:M,MATCH($A244,'4_RatesSplit'!$A:$A,0))</f>
        <v>0</v>
      </c>
      <c r="J244" s="167">
        <f>INDEX('4_RatesSplit'!N:N,MATCH($A244,'4_RatesSplit'!$A:$A,0))</f>
        <v>0</v>
      </c>
      <c r="K244" s="167">
        <f>INDEX('4_RatesSplit'!O:O,MATCH($A244,'4_RatesSplit'!$A:$A,0))</f>
        <v>0</v>
      </c>
      <c r="L244" s="167">
        <f>INDEX('4_RatesSplit'!P:P,MATCH($A244,'4_RatesSplit'!$A:$A,0))</f>
        <v>0</v>
      </c>
      <c r="M244" s="167">
        <f>INDEX('4_RatesSplit'!Q:Q,MATCH($A244,'4_RatesSplit'!$A:$A,0))</f>
        <v>0</v>
      </c>
      <c r="N244" s="167">
        <f>INDEX('4_RatesSplit'!R:R,MATCH($A244,'4_RatesSplit'!$A:$A,0))</f>
        <v>0</v>
      </c>
      <c r="O244" s="167">
        <f>INDEX('4_RatesSplit'!S:S,MATCH($A244,'4_RatesSplit'!$A:$A,0))</f>
        <v>0</v>
      </c>
      <c r="P244" s="167">
        <f>INDEX('4_RatesSplit'!T:T,MATCH($A244,'4_RatesSplit'!$A:$A,0))</f>
        <v>0</v>
      </c>
      <c r="Q244" s="167">
        <f>INDEX('4_RatesSplit'!U:U,MATCH($A244,'4_RatesSplit'!$A:$A,0))</f>
        <v>0</v>
      </c>
      <c r="R244" s="167">
        <f>INDEX('4_RatesSplit'!V:V,MATCH($A244,'4_RatesSplit'!$A:$A,0))</f>
        <v>0</v>
      </c>
      <c r="S244" s="167">
        <f>INDEX('4_RatesSplit'!W:W,MATCH($A244,'4_RatesSplit'!$A:$A,0))</f>
        <v>0</v>
      </c>
      <c r="T244" s="167">
        <f>INDEX('4_RatesSplit'!X:X,MATCH($A244,'4_RatesSplit'!$A:$A,0))</f>
        <v>0</v>
      </c>
      <c r="U244" s="167">
        <f>INDEX('4_RatesSplit'!Y:Y,MATCH($A244,'4_RatesSplit'!$A:$A,0))</f>
        <v>0</v>
      </c>
      <c r="V244" s="167">
        <f>INDEX('4_RatesSplit'!Z:Z,MATCH($A244,'4_RatesSplit'!$A:$A,0))</f>
        <v>0</v>
      </c>
      <c r="W244" s="167">
        <f>INDEX('4_RatesSplit'!AA:AA,MATCH($A244,'4_RatesSplit'!$A:$A,0))</f>
        <v>0</v>
      </c>
      <c r="X244" s="18"/>
      <c r="Y244" s="168" t="e">
        <f ca="1">INDEX('4_RatesSplit'!AT:AT,MATCH($A244,'4_RatesSplit'!$A:$A,0))</f>
        <v>#REF!</v>
      </c>
      <c r="Z244" s="168" t="e">
        <f ca="1">INDEX('4_RatesSplit'!AU:AU,MATCH($A244,'4_RatesSplit'!$A:$A,0))</f>
        <v>#REF!</v>
      </c>
      <c r="AA244" s="168" t="e">
        <f ca="1">INDEX('4_RatesSplit'!AV:AV,MATCH($A244,'4_RatesSplit'!$A:$A,0))</f>
        <v>#REF!</v>
      </c>
      <c r="AB244" s="168" t="e">
        <f ca="1">INDEX('4_RatesSplit'!AW:AW,MATCH($A244,'4_RatesSplit'!$A:$A,0))</f>
        <v>#REF!</v>
      </c>
      <c r="AC244" s="168" t="e">
        <f ca="1">INDEX('4_RatesSplit'!AX:AX,MATCH($A244,'4_RatesSplit'!$A:$A,0))</f>
        <v>#REF!</v>
      </c>
      <c r="AD244" s="168" t="e">
        <f ca="1">INDEX('4_RatesSplit'!AY:AY,MATCH($A244,'4_RatesSplit'!$A:$A,0))</f>
        <v>#REF!</v>
      </c>
      <c r="AE244" s="168" t="e">
        <f ca="1">INDEX('4_RatesSplit'!AZ:AZ,MATCH($A244,'4_RatesSplit'!$A:$A,0))</f>
        <v>#REF!</v>
      </c>
      <c r="AF244" s="168" t="e">
        <f ca="1">INDEX('4_RatesSplit'!BA:BA,MATCH($A244,'4_RatesSplit'!$A:$A,0))</f>
        <v>#REF!</v>
      </c>
      <c r="AG244" s="168" t="e">
        <f ca="1">INDEX('4_RatesSplit'!BB:BB,MATCH($A244,'4_RatesSplit'!$A:$A,0))</f>
        <v>#REF!</v>
      </c>
      <c r="AH244" s="168" t="e">
        <f ca="1">INDEX('4_RatesSplit'!BC:BC,MATCH($A244,'4_RatesSplit'!$A:$A,0))</f>
        <v>#REF!</v>
      </c>
      <c r="AI244" s="168" t="e">
        <f ca="1">INDEX('4_RatesSplit'!BD:BD,MATCH($A244,'4_RatesSplit'!$A:$A,0))</f>
        <v>#REF!</v>
      </c>
      <c r="AJ244" s="168" t="e">
        <f ca="1">INDEX('4_RatesSplit'!BE:BE,MATCH($A244,'4_RatesSplit'!$A:$A,0))</f>
        <v>#REF!</v>
      </c>
      <c r="AK244" s="168" t="e">
        <f ca="1">INDEX('4_RatesSplit'!BF:BF,MATCH($A244,'4_RatesSplit'!$A:$A,0))</f>
        <v>#REF!</v>
      </c>
      <c r="AL244" s="168" t="e">
        <f ca="1">INDEX('4_RatesSplit'!BG:BG,MATCH($A244,'4_RatesSplit'!$A:$A,0))</f>
        <v>#REF!</v>
      </c>
      <c r="AM244" s="168" t="e">
        <f ca="1">INDEX('4_RatesSplit'!BH:BH,MATCH($A244,'4_RatesSplit'!$A:$A,0))</f>
        <v>#REF!</v>
      </c>
      <c r="AN244" s="198" t="e">
        <f ca="1">INDEX('4_RatesSplit'!BI:BI,MATCH($A244,'4_RatesSplit'!$A:$A,0))</f>
        <v>#REF!</v>
      </c>
      <c r="AO244" s="114"/>
      <c r="AP244" s="167" t="e">
        <f t="shared" ca="1" si="728"/>
        <v>#REF!</v>
      </c>
      <c r="AQ244" s="167" t="e">
        <f t="shared" ca="1" si="729"/>
        <v>#REF!</v>
      </c>
      <c r="AR244" s="167" t="e">
        <f t="shared" ca="1" si="730"/>
        <v>#REF!</v>
      </c>
      <c r="AS244" s="167" t="e">
        <f t="shared" ca="1" si="731"/>
        <v>#REF!</v>
      </c>
      <c r="AT244" s="167" t="e">
        <f t="shared" ca="1" si="732"/>
        <v>#REF!</v>
      </c>
      <c r="AU244" s="167" t="e">
        <f t="shared" ca="1" si="733"/>
        <v>#REF!</v>
      </c>
      <c r="AV244" s="167" t="e">
        <f t="shared" ca="1" si="734"/>
        <v>#REF!</v>
      </c>
      <c r="AW244" s="167" t="e">
        <f t="shared" ca="1" si="735"/>
        <v>#REF!</v>
      </c>
      <c r="AX244" s="167" t="e">
        <f t="shared" ca="1" si="736"/>
        <v>#REF!</v>
      </c>
      <c r="AY244" s="167" t="e">
        <f t="shared" ca="1" si="737"/>
        <v>#REF!</v>
      </c>
      <c r="AZ244" s="167" t="e">
        <f t="shared" ca="1" si="738"/>
        <v>#REF!</v>
      </c>
      <c r="BA244" s="167" t="e">
        <f t="shared" ca="1" si="739"/>
        <v>#REF!</v>
      </c>
      <c r="BB244" s="167" t="e">
        <f t="shared" ca="1" si="740"/>
        <v>#REF!</v>
      </c>
      <c r="BC244" s="167" t="e">
        <f t="shared" ca="1" si="741"/>
        <v>#REF!</v>
      </c>
      <c r="BD244" s="167" t="e">
        <f t="shared" ca="1" si="742"/>
        <v>#REF!</v>
      </c>
      <c r="BE244" s="167" t="e">
        <f t="shared" ca="1" si="743"/>
        <v>#REF!</v>
      </c>
      <c r="BF244" s="18"/>
      <c r="BG244" s="168">
        <f>INDEX('2_Needs'!$F:$F,MATCH($A244,'2_Needs'!$A:$A,0))</f>
        <v>5.5239049949675411E-3</v>
      </c>
      <c r="BH244" s="114"/>
      <c r="BI244" s="167">
        <f t="shared" ref="BI244:BX244" si="849">IF(BI$3="reset",$BG244*BI$6,BH244*(1+$C$4))</f>
        <v>0</v>
      </c>
      <c r="BJ244" s="167">
        <f t="shared" si="849"/>
        <v>0</v>
      </c>
      <c r="BK244" s="167">
        <f t="shared" si="849"/>
        <v>0</v>
      </c>
      <c r="BL244" s="167">
        <f t="shared" si="849"/>
        <v>0</v>
      </c>
      <c r="BM244" s="167">
        <f t="shared" si="849"/>
        <v>0</v>
      </c>
      <c r="BN244" s="167">
        <f t="shared" si="849"/>
        <v>0</v>
      </c>
      <c r="BO244" s="167">
        <f t="shared" si="849"/>
        <v>0</v>
      </c>
      <c r="BP244" s="167">
        <f t="shared" si="849"/>
        <v>0</v>
      </c>
      <c r="BQ244" s="167">
        <f t="shared" si="849"/>
        <v>0</v>
      </c>
      <c r="BR244" s="167">
        <f t="shared" si="849"/>
        <v>0</v>
      </c>
      <c r="BS244" s="167">
        <f t="shared" si="849"/>
        <v>0</v>
      </c>
      <c r="BT244" s="167">
        <f t="shared" si="849"/>
        <v>0</v>
      </c>
      <c r="BU244" s="167">
        <f t="shared" si="849"/>
        <v>0</v>
      </c>
      <c r="BV244" s="167">
        <f t="shared" si="849"/>
        <v>0</v>
      </c>
      <c r="BW244" s="167">
        <f t="shared" si="849"/>
        <v>0</v>
      </c>
      <c r="BX244" s="167">
        <f t="shared" si="849"/>
        <v>0</v>
      </c>
      <c r="BZ244" s="167" t="e">
        <f t="shared" ca="1" si="662"/>
        <v>#REF!</v>
      </c>
      <c r="CA244" s="167" t="e">
        <f t="shared" ca="1" si="663"/>
        <v>#REF!</v>
      </c>
      <c r="CB244" s="167" t="e">
        <f t="shared" ca="1" si="664"/>
        <v>#REF!</v>
      </c>
      <c r="CC244" s="167" t="e">
        <f t="shared" ca="1" si="665"/>
        <v>#REF!</v>
      </c>
      <c r="CD244" s="167" t="e">
        <f t="shared" ca="1" si="666"/>
        <v>#REF!</v>
      </c>
      <c r="CE244" s="167" t="e">
        <f t="shared" ca="1" si="667"/>
        <v>#REF!</v>
      </c>
      <c r="CF244" s="167" t="e">
        <f t="shared" ca="1" si="668"/>
        <v>#REF!</v>
      </c>
      <c r="CG244" s="167" t="e">
        <f t="shared" ca="1" si="669"/>
        <v>#REF!</v>
      </c>
      <c r="CH244" s="167" t="e">
        <f t="shared" ca="1" si="670"/>
        <v>#REF!</v>
      </c>
      <c r="CI244" s="167" t="e">
        <f t="shared" ca="1" si="671"/>
        <v>#REF!</v>
      </c>
      <c r="CJ244" s="167" t="e">
        <f t="shared" ca="1" si="672"/>
        <v>#REF!</v>
      </c>
      <c r="CK244" s="167" t="e">
        <f t="shared" ca="1" si="673"/>
        <v>#REF!</v>
      </c>
      <c r="CL244" s="167" t="e">
        <f t="shared" ca="1" si="674"/>
        <v>#REF!</v>
      </c>
      <c r="CM244" s="167" t="e">
        <f t="shared" ca="1" si="675"/>
        <v>#REF!</v>
      </c>
      <c r="CN244" s="167" t="e">
        <f t="shared" ca="1" si="676"/>
        <v>#REF!</v>
      </c>
      <c r="CO244" s="167" t="e">
        <f t="shared" ca="1" si="677"/>
        <v>#REF!</v>
      </c>
      <c r="CQ244" s="167" t="e">
        <f t="shared" ca="1" si="678"/>
        <v>#REF!</v>
      </c>
      <c r="CR244" s="167" t="e">
        <f t="shared" ca="1" si="679"/>
        <v>#REF!</v>
      </c>
      <c r="CS244" s="167" t="e">
        <f t="shared" ca="1" si="680"/>
        <v>#REF!</v>
      </c>
      <c r="CT244" s="167" t="e">
        <f t="shared" ca="1" si="681"/>
        <v>#REF!</v>
      </c>
      <c r="CU244" s="167" t="e">
        <f t="shared" ca="1" si="682"/>
        <v>#REF!</v>
      </c>
      <c r="CV244" s="167" t="e">
        <f t="shared" ca="1" si="683"/>
        <v>#REF!</v>
      </c>
      <c r="CW244" s="167" t="e">
        <f t="shared" ca="1" si="684"/>
        <v>#REF!</v>
      </c>
      <c r="CX244" s="167" t="e">
        <f t="shared" ca="1" si="685"/>
        <v>#REF!</v>
      </c>
      <c r="CY244" s="167" t="e">
        <f t="shared" ca="1" si="686"/>
        <v>#REF!</v>
      </c>
      <c r="CZ244" s="167" t="e">
        <f t="shared" ca="1" si="687"/>
        <v>#REF!</v>
      </c>
      <c r="DA244" s="167" t="e">
        <f t="shared" ca="1" si="688"/>
        <v>#REF!</v>
      </c>
      <c r="DB244" s="167" t="e">
        <f t="shared" ca="1" si="689"/>
        <v>#REF!</v>
      </c>
      <c r="DC244" s="167" t="e">
        <f t="shared" ca="1" si="690"/>
        <v>#REF!</v>
      </c>
      <c r="DD244" s="167" t="e">
        <f t="shared" ca="1" si="691"/>
        <v>#REF!</v>
      </c>
      <c r="DE244" s="167" t="e">
        <f t="shared" ca="1" si="692"/>
        <v>#REF!</v>
      </c>
      <c r="DF244" s="167" t="e">
        <f t="shared" ca="1" si="693"/>
        <v>#REF!</v>
      </c>
      <c r="DH244" s="167">
        <f t="shared" si="694"/>
        <v>0</v>
      </c>
      <c r="DI244" s="167">
        <f t="shared" si="695"/>
        <v>0</v>
      </c>
      <c r="DJ244" s="167">
        <f t="shared" si="696"/>
        <v>0</v>
      </c>
      <c r="DK244" s="167">
        <f t="shared" si="697"/>
        <v>0</v>
      </c>
      <c r="DL244" s="167">
        <f t="shared" si="698"/>
        <v>0</v>
      </c>
      <c r="DM244" s="167">
        <f t="shared" si="699"/>
        <v>0</v>
      </c>
      <c r="DN244" s="167">
        <f t="shared" si="700"/>
        <v>0</v>
      </c>
      <c r="DO244" s="167">
        <f t="shared" si="701"/>
        <v>0</v>
      </c>
      <c r="DP244" s="167">
        <f t="shared" si="702"/>
        <v>0</v>
      </c>
      <c r="DQ244" s="167">
        <f t="shared" si="703"/>
        <v>0</v>
      </c>
      <c r="DR244" s="167">
        <f t="shared" si="704"/>
        <v>0</v>
      </c>
      <c r="DS244" s="167">
        <f t="shared" si="705"/>
        <v>0</v>
      </c>
      <c r="DT244" s="167">
        <f t="shared" si="706"/>
        <v>0</v>
      </c>
      <c r="DU244" s="167">
        <f t="shared" si="707"/>
        <v>0</v>
      </c>
      <c r="DV244" s="167">
        <f t="shared" si="708"/>
        <v>0</v>
      </c>
      <c r="DW244" s="167">
        <f t="shared" si="709"/>
        <v>0</v>
      </c>
      <c r="DY244" s="167" t="e">
        <f t="shared" ca="1" si="745"/>
        <v>#REF!</v>
      </c>
      <c r="DZ244" s="167" t="e">
        <f t="shared" ca="1" si="746"/>
        <v>#REF!</v>
      </c>
      <c r="EA244" s="167" t="e">
        <f t="shared" ca="1" si="747"/>
        <v>#REF!</v>
      </c>
      <c r="EB244" s="167" t="e">
        <f t="shared" ca="1" si="748"/>
        <v>#REF!</v>
      </c>
      <c r="EC244" s="167" t="e">
        <f t="shared" ca="1" si="749"/>
        <v>#REF!</v>
      </c>
      <c r="ED244" s="167" t="e">
        <f t="shared" ca="1" si="750"/>
        <v>#REF!</v>
      </c>
      <c r="EE244" s="167" t="e">
        <f t="shared" ca="1" si="751"/>
        <v>#REF!</v>
      </c>
      <c r="EF244" s="167" t="e">
        <f t="shared" ca="1" si="752"/>
        <v>#REF!</v>
      </c>
      <c r="EG244" s="167" t="e">
        <f t="shared" ca="1" si="753"/>
        <v>#REF!</v>
      </c>
      <c r="EH244" s="167" t="e">
        <f t="shared" ca="1" si="754"/>
        <v>#REF!</v>
      </c>
      <c r="EI244" s="167" t="e">
        <f t="shared" ca="1" si="755"/>
        <v>#REF!</v>
      </c>
      <c r="EJ244" s="167" t="e">
        <f t="shared" ca="1" si="756"/>
        <v>#REF!</v>
      </c>
      <c r="EK244" s="167" t="e">
        <f t="shared" ca="1" si="757"/>
        <v>#REF!</v>
      </c>
      <c r="EL244" s="167" t="e">
        <f t="shared" ca="1" si="758"/>
        <v>#REF!</v>
      </c>
      <c r="EM244" s="167" t="e">
        <f t="shared" ca="1" si="759"/>
        <v>#REF!</v>
      </c>
      <c r="EN244" s="167" t="e">
        <f t="shared" ca="1" si="760"/>
        <v>#REF!</v>
      </c>
      <c r="EP244" s="167">
        <f t="shared" si="761"/>
        <v>0</v>
      </c>
      <c r="EQ244" s="167">
        <f t="shared" si="762"/>
        <v>0</v>
      </c>
      <c r="ER244" s="167">
        <f t="shared" si="763"/>
        <v>0</v>
      </c>
      <c r="ES244" s="167">
        <f t="shared" si="764"/>
        <v>0</v>
      </c>
      <c r="ET244" s="167">
        <f t="shared" si="765"/>
        <v>0</v>
      </c>
      <c r="EU244" s="167">
        <f t="shared" si="766"/>
        <v>0</v>
      </c>
      <c r="EV244" s="167">
        <f t="shared" si="767"/>
        <v>0</v>
      </c>
      <c r="EW244" s="167">
        <f t="shared" si="768"/>
        <v>0</v>
      </c>
      <c r="EX244" s="167">
        <f t="shared" si="769"/>
        <v>0</v>
      </c>
      <c r="EY244" s="167">
        <f t="shared" si="770"/>
        <v>0</v>
      </c>
      <c r="EZ244" s="167">
        <f t="shared" si="771"/>
        <v>0</v>
      </c>
      <c r="FA244" s="167">
        <f t="shared" si="772"/>
        <v>0</v>
      </c>
      <c r="FB244" s="167">
        <f t="shared" si="773"/>
        <v>0</v>
      </c>
      <c r="FC244" s="167">
        <f t="shared" si="774"/>
        <v>0</v>
      </c>
      <c r="FD244" s="167">
        <f t="shared" si="775"/>
        <v>0</v>
      </c>
      <c r="FE244" s="167">
        <f t="shared" si="776"/>
        <v>0</v>
      </c>
      <c r="FG244" s="167">
        <f t="shared" si="777"/>
        <v>0</v>
      </c>
      <c r="FH244" s="167">
        <f t="shared" si="778"/>
        <v>0</v>
      </c>
      <c r="FI244" s="167">
        <f t="shared" si="779"/>
        <v>0</v>
      </c>
      <c r="FJ244" s="167">
        <f t="shared" si="780"/>
        <v>0</v>
      </c>
      <c r="FK244" s="167">
        <f t="shared" si="781"/>
        <v>0</v>
      </c>
      <c r="FL244" s="167">
        <f t="shared" si="782"/>
        <v>0</v>
      </c>
      <c r="FM244" s="167">
        <f t="shared" si="783"/>
        <v>0</v>
      </c>
      <c r="FN244" s="167">
        <f t="shared" si="784"/>
        <v>0</v>
      </c>
      <c r="FO244" s="167">
        <f t="shared" si="785"/>
        <v>0</v>
      </c>
      <c r="FP244" s="167">
        <f t="shared" si="786"/>
        <v>0</v>
      </c>
      <c r="FQ244" s="167">
        <f t="shared" si="787"/>
        <v>0</v>
      </c>
      <c r="FR244" s="167">
        <f t="shared" si="788"/>
        <v>0</v>
      </c>
      <c r="FS244" s="167">
        <f t="shared" si="789"/>
        <v>0</v>
      </c>
      <c r="FT244" s="167">
        <f t="shared" si="790"/>
        <v>0</v>
      </c>
      <c r="FU244" s="167">
        <f t="shared" si="791"/>
        <v>0</v>
      </c>
      <c r="FV244" s="167">
        <f t="shared" si="792"/>
        <v>0</v>
      </c>
      <c r="FX244" s="167">
        <f t="shared" si="793"/>
        <v>0</v>
      </c>
      <c r="FY244" s="167">
        <f t="shared" si="794"/>
        <v>0</v>
      </c>
      <c r="FZ244" s="167">
        <f t="shared" si="795"/>
        <v>0</v>
      </c>
      <c r="GA244" s="167">
        <f t="shared" si="796"/>
        <v>0</v>
      </c>
      <c r="GB244" s="167">
        <f t="shared" si="797"/>
        <v>0</v>
      </c>
      <c r="GC244" s="167">
        <f t="shared" si="798"/>
        <v>0</v>
      </c>
      <c r="GD244" s="167">
        <f t="shared" si="799"/>
        <v>0</v>
      </c>
      <c r="GE244" s="167">
        <f t="shared" si="800"/>
        <v>0</v>
      </c>
      <c r="GF244" s="167">
        <f t="shared" si="801"/>
        <v>0</v>
      </c>
      <c r="GG244" s="167">
        <f t="shared" si="802"/>
        <v>0</v>
      </c>
      <c r="GH244" s="167">
        <f t="shared" si="803"/>
        <v>0</v>
      </c>
      <c r="GI244" s="167">
        <f t="shared" si="804"/>
        <v>0</v>
      </c>
      <c r="GJ244" s="167">
        <f t="shared" si="805"/>
        <v>0</v>
      </c>
      <c r="GK244" s="167">
        <f t="shared" si="806"/>
        <v>0</v>
      </c>
      <c r="GL244" s="167">
        <f t="shared" si="807"/>
        <v>0</v>
      </c>
      <c r="GM244" s="167">
        <f t="shared" si="808"/>
        <v>0</v>
      </c>
      <c r="GO244" s="167" t="e">
        <f t="shared" ca="1" si="643"/>
        <v>#REF!</v>
      </c>
      <c r="GP244" s="167" t="e">
        <f t="shared" ca="1" si="835"/>
        <v>#REF!</v>
      </c>
      <c r="GQ244" s="167" t="e">
        <f t="shared" ca="1" si="835"/>
        <v>#REF!</v>
      </c>
      <c r="GR244" s="167" t="e">
        <f t="shared" ca="1" si="835"/>
        <v>#REF!</v>
      </c>
      <c r="GS244" s="167" t="e">
        <f t="shared" ca="1" si="835"/>
        <v>#REF!</v>
      </c>
      <c r="GT244" s="167" t="e">
        <f t="shared" ca="1" si="835"/>
        <v>#REF!</v>
      </c>
      <c r="GU244" s="167" t="e">
        <f t="shared" ca="1" si="835"/>
        <v>#REF!</v>
      </c>
      <c r="GV244" s="167" t="e">
        <f t="shared" ca="1" si="835"/>
        <v>#REF!</v>
      </c>
      <c r="GW244" s="167" t="e">
        <f t="shared" ca="1" si="835"/>
        <v>#REF!</v>
      </c>
      <c r="GX244" s="167" t="e">
        <f t="shared" ca="1" si="835"/>
        <v>#REF!</v>
      </c>
      <c r="GY244" s="167" t="e">
        <f t="shared" ca="1" si="835"/>
        <v>#REF!</v>
      </c>
      <c r="GZ244" s="167" t="e">
        <f t="shared" ca="1" si="835"/>
        <v>#REF!</v>
      </c>
      <c r="HA244" s="167" t="e">
        <f t="shared" ca="1" si="835"/>
        <v>#REF!</v>
      </c>
      <c r="HB244" s="167" t="e">
        <f t="shared" ca="1" si="835"/>
        <v>#REF!</v>
      </c>
      <c r="HC244" s="167" t="e">
        <f t="shared" ca="1" si="835"/>
        <v>#REF!</v>
      </c>
      <c r="HD244" s="167" t="e">
        <f t="shared" ca="1" si="835"/>
        <v>#REF!</v>
      </c>
      <c r="HF244" s="167" t="e">
        <f t="shared" ca="1" si="710"/>
        <v>#REF!</v>
      </c>
      <c r="HG244" s="167" t="e">
        <f t="shared" ca="1" si="711"/>
        <v>#REF!</v>
      </c>
      <c r="HH244" s="167" t="e">
        <f t="shared" ca="1" si="712"/>
        <v>#REF!</v>
      </c>
      <c r="HI244" s="167" t="e">
        <f t="shared" ca="1" si="713"/>
        <v>#REF!</v>
      </c>
      <c r="HJ244" s="167" t="e">
        <f t="shared" ca="1" si="714"/>
        <v>#REF!</v>
      </c>
      <c r="HK244" s="167" t="e">
        <f t="shared" ca="1" si="715"/>
        <v>#REF!</v>
      </c>
      <c r="HL244" s="167" t="e">
        <f t="shared" ca="1" si="716"/>
        <v>#REF!</v>
      </c>
      <c r="HM244" s="167" t="e">
        <f t="shared" ca="1" si="717"/>
        <v>#REF!</v>
      </c>
      <c r="HN244" s="167" t="e">
        <f t="shared" ca="1" si="718"/>
        <v>#REF!</v>
      </c>
      <c r="HO244" s="167" t="e">
        <f t="shared" ca="1" si="719"/>
        <v>#REF!</v>
      </c>
      <c r="HP244" s="167" t="e">
        <f t="shared" ca="1" si="720"/>
        <v>#REF!</v>
      </c>
      <c r="HQ244" s="167" t="e">
        <f t="shared" ca="1" si="721"/>
        <v>#REF!</v>
      </c>
      <c r="HR244" s="167" t="e">
        <f t="shared" ca="1" si="722"/>
        <v>#REF!</v>
      </c>
      <c r="HS244" s="167" t="e">
        <f t="shared" ca="1" si="723"/>
        <v>#REF!</v>
      </c>
      <c r="HT244" s="167" t="e">
        <f t="shared" ca="1" si="724"/>
        <v>#REF!</v>
      </c>
      <c r="HU244" s="167" t="e">
        <f t="shared" ca="1" si="725"/>
        <v>#REF!</v>
      </c>
      <c r="HW244" s="167" t="e">
        <f t="shared" ca="1" si="726"/>
        <v>#REF!</v>
      </c>
      <c r="HX244" s="167">
        <f t="shared" si="727"/>
        <v>0</v>
      </c>
      <c r="HY244" s="167" t="e">
        <f t="shared" ca="1" si="809"/>
        <v>#REF!</v>
      </c>
      <c r="HZ244" s="219" t="e">
        <f t="shared" ca="1" si="810"/>
        <v>#REF!</v>
      </c>
    </row>
    <row r="245" spans="1:234" s="48" customFormat="1">
      <c r="A245" s="3" t="s">
        <v>480</v>
      </c>
      <c r="B245" s="202" t="str">
        <f>INDEX('Ref1'!$E:$E,MATCH(A245,'Ref1'!$A:$A,0))</f>
        <v>Norwich</v>
      </c>
      <c r="C245" s="42" t="str">
        <f>INDEX(Data1!B:B,MATCH(A245,Data1!A:A,0))</f>
        <v>SD</v>
      </c>
      <c r="D245" s="253" t="str">
        <f>INDEX(Data1!C:C,MATCH(A245,Data1!A:A,0))</f>
        <v>E</v>
      </c>
      <c r="E245" s="200" t="str">
        <f>IF($C$6="No","No",IF(COUNTIF(Inputs!$K$359:$K$398,$A245)&gt;0,"Yes","No"))</f>
        <v>No</v>
      </c>
      <c r="F245" s="404"/>
      <c r="G245" s="62">
        <f>INDEX('4_RatesSplit'!K:K,MATCH($A245,'4_RatesSplit'!$A:$A,0))</f>
        <v>0</v>
      </c>
      <c r="H245" s="171">
        <f>INDEX('4_RatesSplit'!L:L,MATCH($A245,'4_RatesSplit'!$A:$A,0))</f>
        <v>0</v>
      </c>
      <c r="I245" s="167">
        <f>INDEX('4_RatesSplit'!M:M,MATCH($A245,'4_RatesSplit'!$A:$A,0))</f>
        <v>0</v>
      </c>
      <c r="J245" s="167">
        <f>INDEX('4_RatesSplit'!N:N,MATCH($A245,'4_RatesSplit'!$A:$A,0))</f>
        <v>0</v>
      </c>
      <c r="K245" s="167">
        <f>INDEX('4_RatesSplit'!O:O,MATCH($A245,'4_RatesSplit'!$A:$A,0))</f>
        <v>0</v>
      </c>
      <c r="L245" s="167">
        <f>INDEX('4_RatesSplit'!P:P,MATCH($A245,'4_RatesSplit'!$A:$A,0))</f>
        <v>0</v>
      </c>
      <c r="M245" s="167">
        <f>INDEX('4_RatesSplit'!Q:Q,MATCH($A245,'4_RatesSplit'!$A:$A,0))</f>
        <v>0</v>
      </c>
      <c r="N245" s="167">
        <f>INDEX('4_RatesSplit'!R:R,MATCH($A245,'4_RatesSplit'!$A:$A,0))</f>
        <v>0</v>
      </c>
      <c r="O245" s="167">
        <f>INDEX('4_RatesSplit'!S:S,MATCH($A245,'4_RatesSplit'!$A:$A,0))</f>
        <v>0</v>
      </c>
      <c r="P245" s="167">
        <f>INDEX('4_RatesSplit'!T:T,MATCH($A245,'4_RatesSplit'!$A:$A,0))</f>
        <v>0</v>
      </c>
      <c r="Q245" s="167">
        <f>INDEX('4_RatesSplit'!U:U,MATCH($A245,'4_RatesSplit'!$A:$A,0))</f>
        <v>0</v>
      </c>
      <c r="R245" s="167">
        <f>INDEX('4_RatesSplit'!V:V,MATCH($A245,'4_RatesSplit'!$A:$A,0))</f>
        <v>0</v>
      </c>
      <c r="S245" s="167">
        <f>INDEX('4_RatesSplit'!W:W,MATCH($A245,'4_RatesSplit'!$A:$A,0))</f>
        <v>0</v>
      </c>
      <c r="T245" s="167">
        <f>INDEX('4_RatesSplit'!X:X,MATCH($A245,'4_RatesSplit'!$A:$A,0))</f>
        <v>0</v>
      </c>
      <c r="U245" s="167">
        <f>INDEX('4_RatesSplit'!Y:Y,MATCH($A245,'4_RatesSplit'!$A:$A,0))</f>
        <v>0</v>
      </c>
      <c r="V245" s="167">
        <f>INDEX('4_RatesSplit'!Z:Z,MATCH($A245,'4_RatesSplit'!$A:$A,0))</f>
        <v>0</v>
      </c>
      <c r="W245" s="167">
        <f>INDEX('4_RatesSplit'!AA:AA,MATCH($A245,'4_RatesSplit'!$A:$A,0))</f>
        <v>0</v>
      </c>
      <c r="X245" s="18"/>
      <c r="Y245" s="168" t="e">
        <f ca="1">INDEX('4_RatesSplit'!AT:AT,MATCH($A245,'4_RatesSplit'!$A:$A,0))</f>
        <v>#REF!</v>
      </c>
      <c r="Z245" s="168" t="e">
        <f ca="1">INDEX('4_RatesSplit'!AU:AU,MATCH($A245,'4_RatesSplit'!$A:$A,0))</f>
        <v>#REF!</v>
      </c>
      <c r="AA245" s="168" t="e">
        <f ca="1">INDEX('4_RatesSplit'!AV:AV,MATCH($A245,'4_RatesSplit'!$A:$A,0))</f>
        <v>#REF!</v>
      </c>
      <c r="AB245" s="168" t="e">
        <f ca="1">INDEX('4_RatesSplit'!AW:AW,MATCH($A245,'4_RatesSplit'!$A:$A,0))</f>
        <v>#REF!</v>
      </c>
      <c r="AC245" s="168" t="e">
        <f ca="1">INDEX('4_RatesSplit'!AX:AX,MATCH($A245,'4_RatesSplit'!$A:$A,0))</f>
        <v>#REF!</v>
      </c>
      <c r="AD245" s="168" t="e">
        <f ca="1">INDEX('4_RatesSplit'!AY:AY,MATCH($A245,'4_RatesSplit'!$A:$A,0))</f>
        <v>#REF!</v>
      </c>
      <c r="AE245" s="168" t="e">
        <f ca="1">INDEX('4_RatesSplit'!AZ:AZ,MATCH($A245,'4_RatesSplit'!$A:$A,0))</f>
        <v>#REF!</v>
      </c>
      <c r="AF245" s="168" t="e">
        <f ca="1">INDEX('4_RatesSplit'!BA:BA,MATCH($A245,'4_RatesSplit'!$A:$A,0))</f>
        <v>#REF!</v>
      </c>
      <c r="AG245" s="168" t="e">
        <f ca="1">INDEX('4_RatesSplit'!BB:BB,MATCH($A245,'4_RatesSplit'!$A:$A,0))</f>
        <v>#REF!</v>
      </c>
      <c r="AH245" s="168" t="e">
        <f ca="1">INDEX('4_RatesSplit'!BC:BC,MATCH($A245,'4_RatesSplit'!$A:$A,0))</f>
        <v>#REF!</v>
      </c>
      <c r="AI245" s="168" t="e">
        <f ca="1">INDEX('4_RatesSplit'!BD:BD,MATCH($A245,'4_RatesSplit'!$A:$A,0))</f>
        <v>#REF!</v>
      </c>
      <c r="AJ245" s="168" t="e">
        <f ca="1">INDEX('4_RatesSplit'!BE:BE,MATCH($A245,'4_RatesSplit'!$A:$A,0))</f>
        <v>#REF!</v>
      </c>
      <c r="AK245" s="168" t="e">
        <f ca="1">INDEX('4_RatesSplit'!BF:BF,MATCH($A245,'4_RatesSplit'!$A:$A,0))</f>
        <v>#REF!</v>
      </c>
      <c r="AL245" s="168" t="e">
        <f ca="1">INDEX('4_RatesSplit'!BG:BG,MATCH($A245,'4_RatesSplit'!$A:$A,0))</f>
        <v>#REF!</v>
      </c>
      <c r="AM245" s="168" t="e">
        <f ca="1">INDEX('4_RatesSplit'!BH:BH,MATCH($A245,'4_RatesSplit'!$A:$A,0))</f>
        <v>#REF!</v>
      </c>
      <c r="AN245" s="198" t="e">
        <f ca="1">INDEX('4_RatesSplit'!BI:BI,MATCH($A245,'4_RatesSplit'!$A:$A,0))</f>
        <v>#REF!</v>
      </c>
      <c r="AO245" s="114"/>
      <c r="AP245" s="167" t="e">
        <f t="shared" ca="1" si="728"/>
        <v>#REF!</v>
      </c>
      <c r="AQ245" s="167" t="e">
        <f t="shared" ca="1" si="729"/>
        <v>#REF!</v>
      </c>
      <c r="AR245" s="167" t="e">
        <f t="shared" ca="1" si="730"/>
        <v>#REF!</v>
      </c>
      <c r="AS245" s="167" t="e">
        <f t="shared" ca="1" si="731"/>
        <v>#REF!</v>
      </c>
      <c r="AT245" s="167" t="e">
        <f t="shared" ca="1" si="732"/>
        <v>#REF!</v>
      </c>
      <c r="AU245" s="167" t="e">
        <f t="shared" ca="1" si="733"/>
        <v>#REF!</v>
      </c>
      <c r="AV245" s="167" t="e">
        <f t="shared" ca="1" si="734"/>
        <v>#REF!</v>
      </c>
      <c r="AW245" s="167" t="e">
        <f t="shared" ca="1" si="735"/>
        <v>#REF!</v>
      </c>
      <c r="AX245" s="167" t="e">
        <f t="shared" ca="1" si="736"/>
        <v>#REF!</v>
      </c>
      <c r="AY245" s="167" t="e">
        <f t="shared" ca="1" si="737"/>
        <v>#REF!</v>
      </c>
      <c r="AZ245" s="167" t="e">
        <f t="shared" ca="1" si="738"/>
        <v>#REF!</v>
      </c>
      <c r="BA245" s="167" t="e">
        <f t="shared" ca="1" si="739"/>
        <v>#REF!</v>
      </c>
      <c r="BB245" s="167" t="e">
        <f t="shared" ca="1" si="740"/>
        <v>#REF!</v>
      </c>
      <c r="BC245" s="167" t="e">
        <f t="shared" ca="1" si="741"/>
        <v>#REF!</v>
      </c>
      <c r="BD245" s="167" t="e">
        <f t="shared" ca="1" si="742"/>
        <v>#REF!</v>
      </c>
      <c r="BE245" s="167" t="e">
        <f t="shared" ca="1" si="743"/>
        <v>#REF!</v>
      </c>
      <c r="BF245" s="18"/>
      <c r="BG245" s="168">
        <f>INDEX('2_Needs'!$F:$F,MATCH($A245,'2_Needs'!$A:$A,0))</f>
        <v>4.7985981367622895E-4</v>
      </c>
      <c r="BH245" s="114"/>
      <c r="BI245" s="167">
        <f t="shared" ref="BI245:BX245" si="850">IF(BI$3="reset",$BG245*BI$6,BH245*(1+$C$4))</f>
        <v>0</v>
      </c>
      <c r="BJ245" s="167">
        <f t="shared" si="850"/>
        <v>0</v>
      </c>
      <c r="BK245" s="167">
        <f t="shared" si="850"/>
        <v>0</v>
      </c>
      <c r="BL245" s="167">
        <f t="shared" si="850"/>
        <v>0</v>
      </c>
      <c r="BM245" s="167">
        <f t="shared" si="850"/>
        <v>0</v>
      </c>
      <c r="BN245" s="167">
        <f t="shared" si="850"/>
        <v>0</v>
      </c>
      <c r="BO245" s="167">
        <f t="shared" si="850"/>
        <v>0</v>
      </c>
      <c r="BP245" s="167">
        <f t="shared" si="850"/>
        <v>0</v>
      </c>
      <c r="BQ245" s="167">
        <f t="shared" si="850"/>
        <v>0</v>
      </c>
      <c r="BR245" s="167">
        <f t="shared" si="850"/>
        <v>0</v>
      </c>
      <c r="BS245" s="167">
        <f t="shared" si="850"/>
        <v>0</v>
      </c>
      <c r="BT245" s="167">
        <f t="shared" si="850"/>
        <v>0</v>
      </c>
      <c r="BU245" s="167">
        <f t="shared" si="850"/>
        <v>0</v>
      </c>
      <c r="BV245" s="167">
        <f t="shared" si="850"/>
        <v>0</v>
      </c>
      <c r="BW245" s="167">
        <f t="shared" si="850"/>
        <v>0</v>
      </c>
      <c r="BX245" s="167">
        <f t="shared" si="850"/>
        <v>0</v>
      </c>
      <c r="BZ245" s="167" t="e">
        <f t="shared" ca="1" si="662"/>
        <v>#REF!</v>
      </c>
      <c r="CA245" s="167" t="e">
        <f t="shared" ca="1" si="663"/>
        <v>#REF!</v>
      </c>
      <c r="CB245" s="167" t="e">
        <f t="shared" ca="1" si="664"/>
        <v>#REF!</v>
      </c>
      <c r="CC245" s="167" t="e">
        <f t="shared" ca="1" si="665"/>
        <v>#REF!</v>
      </c>
      <c r="CD245" s="167" t="e">
        <f t="shared" ca="1" si="666"/>
        <v>#REF!</v>
      </c>
      <c r="CE245" s="167" t="e">
        <f t="shared" ca="1" si="667"/>
        <v>#REF!</v>
      </c>
      <c r="CF245" s="167" t="e">
        <f t="shared" ca="1" si="668"/>
        <v>#REF!</v>
      </c>
      <c r="CG245" s="167" t="e">
        <f t="shared" ca="1" si="669"/>
        <v>#REF!</v>
      </c>
      <c r="CH245" s="167" t="e">
        <f t="shared" ca="1" si="670"/>
        <v>#REF!</v>
      </c>
      <c r="CI245" s="167" t="e">
        <f t="shared" ca="1" si="671"/>
        <v>#REF!</v>
      </c>
      <c r="CJ245" s="167" t="e">
        <f t="shared" ca="1" si="672"/>
        <v>#REF!</v>
      </c>
      <c r="CK245" s="167" t="e">
        <f t="shared" ca="1" si="673"/>
        <v>#REF!</v>
      </c>
      <c r="CL245" s="167" t="e">
        <f t="shared" ca="1" si="674"/>
        <v>#REF!</v>
      </c>
      <c r="CM245" s="167" t="e">
        <f t="shared" ca="1" si="675"/>
        <v>#REF!</v>
      </c>
      <c r="CN245" s="167" t="e">
        <f t="shared" ca="1" si="676"/>
        <v>#REF!</v>
      </c>
      <c r="CO245" s="167" t="e">
        <f t="shared" ca="1" si="677"/>
        <v>#REF!</v>
      </c>
      <c r="CQ245" s="167" t="e">
        <f t="shared" ca="1" si="678"/>
        <v>#REF!</v>
      </c>
      <c r="CR245" s="167" t="e">
        <f t="shared" ca="1" si="679"/>
        <v>#REF!</v>
      </c>
      <c r="CS245" s="167" t="e">
        <f t="shared" ca="1" si="680"/>
        <v>#REF!</v>
      </c>
      <c r="CT245" s="167" t="e">
        <f t="shared" ca="1" si="681"/>
        <v>#REF!</v>
      </c>
      <c r="CU245" s="167" t="e">
        <f t="shared" ca="1" si="682"/>
        <v>#REF!</v>
      </c>
      <c r="CV245" s="167" t="e">
        <f t="shared" ca="1" si="683"/>
        <v>#REF!</v>
      </c>
      <c r="CW245" s="167" t="e">
        <f t="shared" ca="1" si="684"/>
        <v>#REF!</v>
      </c>
      <c r="CX245" s="167" t="e">
        <f t="shared" ca="1" si="685"/>
        <v>#REF!</v>
      </c>
      <c r="CY245" s="167" t="e">
        <f t="shared" ca="1" si="686"/>
        <v>#REF!</v>
      </c>
      <c r="CZ245" s="167" t="e">
        <f t="shared" ca="1" si="687"/>
        <v>#REF!</v>
      </c>
      <c r="DA245" s="167" t="e">
        <f t="shared" ca="1" si="688"/>
        <v>#REF!</v>
      </c>
      <c r="DB245" s="167" t="e">
        <f t="shared" ca="1" si="689"/>
        <v>#REF!</v>
      </c>
      <c r="DC245" s="167" t="e">
        <f t="shared" ca="1" si="690"/>
        <v>#REF!</v>
      </c>
      <c r="DD245" s="167" t="e">
        <f t="shared" ca="1" si="691"/>
        <v>#REF!</v>
      </c>
      <c r="DE245" s="167" t="e">
        <f t="shared" ca="1" si="692"/>
        <v>#REF!</v>
      </c>
      <c r="DF245" s="167" t="e">
        <f t="shared" ca="1" si="693"/>
        <v>#REF!</v>
      </c>
      <c r="DH245" s="167">
        <f t="shared" si="694"/>
        <v>0</v>
      </c>
      <c r="DI245" s="167">
        <f t="shared" si="695"/>
        <v>0</v>
      </c>
      <c r="DJ245" s="167">
        <f t="shared" si="696"/>
        <v>0</v>
      </c>
      <c r="DK245" s="167">
        <f t="shared" si="697"/>
        <v>0</v>
      </c>
      <c r="DL245" s="167">
        <f t="shared" si="698"/>
        <v>0</v>
      </c>
      <c r="DM245" s="167">
        <f t="shared" si="699"/>
        <v>0</v>
      </c>
      <c r="DN245" s="167">
        <f t="shared" si="700"/>
        <v>0</v>
      </c>
      <c r="DO245" s="167">
        <f t="shared" si="701"/>
        <v>0</v>
      </c>
      <c r="DP245" s="167">
        <f t="shared" si="702"/>
        <v>0</v>
      </c>
      <c r="DQ245" s="167">
        <f t="shared" si="703"/>
        <v>0</v>
      </c>
      <c r="DR245" s="167">
        <f t="shared" si="704"/>
        <v>0</v>
      </c>
      <c r="DS245" s="167">
        <f t="shared" si="705"/>
        <v>0</v>
      </c>
      <c r="DT245" s="167">
        <f t="shared" si="706"/>
        <v>0</v>
      </c>
      <c r="DU245" s="167">
        <f t="shared" si="707"/>
        <v>0</v>
      </c>
      <c r="DV245" s="167">
        <f t="shared" si="708"/>
        <v>0</v>
      </c>
      <c r="DW245" s="167">
        <f t="shared" si="709"/>
        <v>0</v>
      </c>
      <c r="DY245" s="167" t="e">
        <f t="shared" ca="1" si="745"/>
        <v>#REF!</v>
      </c>
      <c r="DZ245" s="167" t="e">
        <f t="shared" ca="1" si="746"/>
        <v>#REF!</v>
      </c>
      <c r="EA245" s="167" t="e">
        <f t="shared" ca="1" si="747"/>
        <v>#REF!</v>
      </c>
      <c r="EB245" s="167" t="e">
        <f t="shared" ca="1" si="748"/>
        <v>#REF!</v>
      </c>
      <c r="EC245" s="167" t="e">
        <f t="shared" ca="1" si="749"/>
        <v>#REF!</v>
      </c>
      <c r="ED245" s="167" t="e">
        <f t="shared" ca="1" si="750"/>
        <v>#REF!</v>
      </c>
      <c r="EE245" s="167" t="e">
        <f t="shared" ca="1" si="751"/>
        <v>#REF!</v>
      </c>
      <c r="EF245" s="167" t="e">
        <f t="shared" ca="1" si="752"/>
        <v>#REF!</v>
      </c>
      <c r="EG245" s="167" t="e">
        <f t="shared" ca="1" si="753"/>
        <v>#REF!</v>
      </c>
      <c r="EH245" s="167" t="e">
        <f t="shared" ca="1" si="754"/>
        <v>#REF!</v>
      </c>
      <c r="EI245" s="167" t="e">
        <f t="shared" ca="1" si="755"/>
        <v>#REF!</v>
      </c>
      <c r="EJ245" s="167" t="e">
        <f t="shared" ca="1" si="756"/>
        <v>#REF!</v>
      </c>
      <c r="EK245" s="167" t="e">
        <f t="shared" ca="1" si="757"/>
        <v>#REF!</v>
      </c>
      <c r="EL245" s="167" t="e">
        <f t="shared" ca="1" si="758"/>
        <v>#REF!</v>
      </c>
      <c r="EM245" s="167" t="e">
        <f t="shared" ca="1" si="759"/>
        <v>#REF!</v>
      </c>
      <c r="EN245" s="167" t="e">
        <f t="shared" ca="1" si="760"/>
        <v>#REF!</v>
      </c>
      <c r="EP245" s="167">
        <f t="shared" si="761"/>
        <v>0</v>
      </c>
      <c r="EQ245" s="167">
        <f t="shared" si="762"/>
        <v>0</v>
      </c>
      <c r="ER245" s="167">
        <f t="shared" si="763"/>
        <v>0</v>
      </c>
      <c r="ES245" s="167">
        <f t="shared" si="764"/>
        <v>0</v>
      </c>
      <c r="ET245" s="167">
        <f t="shared" si="765"/>
        <v>0</v>
      </c>
      <c r="EU245" s="167">
        <f t="shared" si="766"/>
        <v>0</v>
      </c>
      <c r="EV245" s="167">
        <f t="shared" si="767"/>
        <v>0</v>
      </c>
      <c r="EW245" s="167">
        <f t="shared" si="768"/>
        <v>0</v>
      </c>
      <c r="EX245" s="167">
        <f t="shared" si="769"/>
        <v>0</v>
      </c>
      <c r="EY245" s="167">
        <f t="shared" si="770"/>
        <v>0</v>
      </c>
      <c r="EZ245" s="167">
        <f t="shared" si="771"/>
        <v>0</v>
      </c>
      <c r="FA245" s="167">
        <f t="shared" si="772"/>
        <v>0</v>
      </c>
      <c r="FB245" s="167">
        <f t="shared" si="773"/>
        <v>0</v>
      </c>
      <c r="FC245" s="167">
        <f t="shared" si="774"/>
        <v>0</v>
      </c>
      <c r="FD245" s="167">
        <f t="shared" si="775"/>
        <v>0</v>
      </c>
      <c r="FE245" s="167">
        <f t="shared" si="776"/>
        <v>0</v>
      </c>
      <c r="FG245" s="167">
        <f t="shared" si="777"/>
        <v>0</v>
      </c>
      <c r="FH245" s="167">
        <f t="shared" si="778"/>
        <v>0</v>
      </c>
      <c r="FI245" s="167">
        <f t="shared" si="779"/>
        <v>0</v>
      </c>
      <c r="FJ245" s="167">
        <f t="shared" si="780"/>
        <v>0</v>
      </c>
      <c r="FK245" s="167">
        <f t="shared" si="781"/>
        <v>0</v>
      </c>
      <c r="FL245" s="167">
        <f t="shared" si="782"/>
        <v>0</v>
      </c>
      <c r="FM245" s="167">
        <f t="shared" si="783"/>
        <v>0</v>
      </c>
      <c r="FN245" s="167">
        <f t="shared" si="784"/>
        <v>0</v>
      </c>
      <c r="FO245" s="167">
        <f t="shared" si="785"/>
        <v>0</v>
      </c>
      <c r="FP245" s="167">
        <f t="shared" si="786"/>
        <v>0</v>
      </c>
      <c r="FQ245" s="167">
        <f t="shared" si="787"/>
        <v>0</v>
      </c>
      <c r="FR245" s="167">
        <f t="shared" si="788"/>
        <v>0</v>
      </c>
      <c r="FS245" s="167">
        <f t="shared" si="789"/>
        <v>0</v>
      </c>
      <c r="FT245" s="167">
        <f t="shared" si="790"/>
        <v>0</v>
      </c>
      <c r="FU245" s="167">
        <f t="shared" si="791"/>
        <v>0</v>
      </c>
      <c r="FV245" s="167">
        <f t="shared" si="792"/>
        <v>0</v>
      </c>
      <c r="FX245" s="167">
        <f t="shared" si="793"/>
        <v>0</v>
      </c>
      <c r="FY245" s="167">
        <f t="shared" si="794"/>
        <v>0</v>
      </c>
      <c r="FZ245" s="167">
        <f t="shared" si="795"/>
        <v>0</v>
      </c>
      <c r="GA245" s="167">
        <f t="shared" si="796"/>
        <v>0</v>
      </c>
      <c r="GB245" s="167">
        <f t="shared" si="797"/>
        <v>0</v>
      </c>
      <c r="GC245" s="167">
        <f t="shared" si="798"/>
        <v>0</v>
      </c>
      <c r="GD245" s="167">
        <f t="shared" si="799"/>
        <v>0</v>
      </c>
      <c r="GE245" s="167">
        <f t="shared" si="800"/>
        <v>0</v>
      </c>
      <c r="GF245" s="167">
        <f t="shared" si="801"/>
        <v>0</v>
      </c>
      <c r="GG245" s="167">
        <f t="shared" si="802"/>
        <v>0</v>
      </c>
      <c r="GH245" s="167">
        <f t="shared" si="803"/>
        <v>0</v>
      </c>
      <c r="GI245" s="167">
        <f t="shared" si="804"/>
        <v>0</v>
      </c>
      <c r="GJ245" s="167">
        <f t="shared" si="805"/>
        <v>0</v>
      </c>
      <c r="GK245" s="167">
        <f t="shared" si="806"/>
        <v>0</v>
      </c>
      <c r="GL245" s="167">
        <f t="shared" si="807"/>
        <v>0</v>
      </c>
      <c r="GM245" s="167">
        <f t="shared" si="808"/>
        <v>0</v>
      </c>
      <c r="GO245" s="167" t="e">
        <f t="shared" ca="1" si="643"/>
        <v>#REF!</v>
      </c>
      <c r="GP245" s="167" t="e">
        <f t="shared" ca="1" si="835"/>
        <v>#REF!</v>
      </c>
      <c r="GQ245" s="167" t="e">
        <f t="shared" ca="1" si="835"/>
        <v>#REF!</v>
      </c>
      <c r="GR245" s="167" t="e">
        <f t="shared" ca="1" si="835"/>
        <v>#REF!</v>
      </c>
      <c r="GS245" s="167" t="e">
        <f t="shared" ca="1" si="835"/>
        <v>#REF!</v>
      </c>
      <c r="GT245" s="167" t="e">
        <f t="shared" ca="1" si="835"/>
        <v>#REF!</v>
      </c>
      <c r="GU245" s="167" t="e">
        <f t="shared" ca="1" si="835"/>
        <v>#REF!</v>
      </c>
      <c r="GV245" s="167" t="e">
        <f t="shared" ca="1" si="835"/>
        <v>#REF!</v>
      </c>
      <c r="GW245" s="167" t="e">
        <f t="shared" ca="1" si="835"/>
        <v>#REF!</v>
      </c>
      <c r="GX245" s="167" t="e">
        <f t="shared" ca="1" si="835"/>
        <v>#REF!</v>
      </c>
      <c r="GY245" s="167" t="e">
        <f t="shared" ca="1" si="835"/>
        <v>#REF!</v>
      </c>
      <c r="GZ245" s="167" t="e">
        <f t="shared" ca="1" si="835"/>
        <v>#REF!</v>
      </c>
      <c r="HA245" s="167" t="e">
        <f t="shared" ca="1" si="835"/>
        <v>#REF!</v>
      </c>
      <c r="HB245" s="167" t="e">
        <f t="shared" ca="1" si="835"/>
        <v>#REF!</v>
      </c>
      <c r="HC245" s="167" t="e">
        <f t="shared" ca="1" si="835"/>
        <v>#REF!</v>
      </c>
      <c r="HD245" s="167" t="e">
        <f t="shared" ca="1" si="835"/>
        <v>#REF!</v>
      </c>
      <c r="HF245" s="167" t="e">
        <f t="shared" ca="1" si="710"/>
        <v>#REF!</v>
      </c>
      <c r="HG245" s="167" t="e">
        <f t="shared" ca="1" si="711"/>
        <v>#REF!</v>
      </c>
      <c r="HH245" s="167" t="e">
        <f t="shared" ca="1" si="712"/>
        <v>#REF!</v>
      </c>
      <c r="HI245" s="167" t="e">
        <f t="shared" ca="1" si="713"/>
        <v>#REF!</v>
      </c>
      <c r="HJ245" s="167" t="e">
        <f t="shared" ca="1" si="714"/>
        <v>#REF!</v>
      </c>
      <c r="HK245" s="167" t="e">
        <f t="shared" ca="1" si="715"/>
        <v>#REF!</v>
      </c>
      <c r="HL245" s="167" t="e">
        <f t="shared" ca="1" si="716"/>
        <v>#REF!</v>
      </c>
      <c r="HM245" s="167" t="e">
        <f t="shared" ca="1" si="717"/>
        <v>#REF!</v>
      </c>
      <c r="HN245" s="167" t="e">
        <f t="shared" ca="1" si="718"/>
        <v>#REF!</v>
      </c>
      <c r="HO245" s="167" t="e">
        <f t="shared" ca="1" si="719"/>
        <v>#REF!</v>
      </c>
      <c r="HP245" s="167" t="e">
        <f t="shared" ca="1" si="720"/>
        <v>#REF!</v>
      </c>
      <c r="HQ245" s="167" t="e">
        <f t="shared" ca="1" si="721"/>
        <v>#REF!</v>
      </c>
      <c r="HR245" s="167" t="e">
        <f t="shared" ca="1" si="722"/>
        <v>#REF!</v>
      </c>
      <c r="HS245" s="167" t="e">
        <f t="shared" ca="1" si="723"/>
        <v>#REF!</v>
      </c>
      <c r="HT245" s="167" t="e">
        <f t="shared" ca="1" si="724"/>
        <v>#REF!</v>
      </c>
      <c r="HU245" s="167" t="e">
        <f t="shared" ca="1" si="725"/>
        <v>#REF!</v>
      </c>
      <c r="HW245" s="167" t="e">
        <f t="shared" ca="1" si="726"/>
        <v>#REF!</v>
      </c>
      <c r="HX245" s="167">
        <f t="shared" si="727"/>
        <v>0</v>
      </c>
      <c r="HY245" s="167" t="e">
        <f t="shared" ca="1" si="809"/>
        <v>#REF!</v>
      </c>
      <c r="HZ245" s="219" t="e">
        <f t="shared" ca="1" si="810"/>
        <v>#REF!</v>
      </c>
    </row>
    <row r="246" spans="1:234" s="48" customFormat="1">
      <c r="A246" s="3" t="s">
        <v>482</v>
      </c>
      <c r="B246" s="202" t="str">
        <f>INDEX('Ref1'!$E:$E,MATCH(A246,'Ref1'!$A:$A,0))</f>
        <v>Nottingham</v>
      </c>
      <c r="C246" s="42" t="str">
        <f>INDEX(Data1!B:B,MATCH(A246,Data1!A:A,0))</f>
        <v>UNINFIR</v>
      </c>
      <c r="D246" s="253" t="str">
        <f>INDEX(Data1!C:C,MATCH(A246,Data1!A:A,0))</f>
        <v>EM</v>
      </c>
      <c r="E246" s="200" t="str">
        <f>IF($C$6="No","No",IF(COUNTIF(Inputs!$K$359:$K$398,$A246)&gt;0,"Yes","No"))</f>
        <v>No</v>
      </c>
      <c r="F246" s="404"/>
      <c r="G246" s="62">
        <f>INDEX('4_RatesSplit'!K:K,MATCH($A246,'4_RatesSplit'!$A:$A,0))</f>
        <v>0</v>
      </c>
      <c r="H246" s="171">
        <f>INDEX('4_RatesSplit'!L:L,MATCH($A246,'4_RatesSplit'!$A:$A,0))</f>
        <v>0</v>
      </c>
      <c r="I246" s="167">
        <f>INDEX('4_RatesSplit'!M:M,MATCH($A246,'4_RatesSplit'!$A:$A,0))</f>
        <v>0</v>
      </c>
      <c r="J246" s="167">
        <f>INDEX('4_RatesSplit'!N:N,MATCH($A246,'4_RatesSplit'!$A:$A,0))</f>
        <v>0</v>
      </c>
      <c r="K246" s="167">
        <f>INDEX('4_RatesSplit'!O:O,MATCH($A246,'4_RatesSplit'!$A:$A,0))</f>
        <v>0</v>
      </c>
      <c r="L246" s="167">
        <f>INDEX('4_RatesSplit'!P:P,MATCH($A246,'4_RatesSplit'!$A:$A,0))</f>
        <v>0</v>
      </c>
      <c r="M246" s="167">
        <f>INDEX('4_RatesSplit'!Q:Q,MATCH($A246,'4_RatesSplit'!$A:$A,0))</f>
        <v>0</v>
      </c>
      <c r="N246" s="167">
        <f>INDEX('4_RatesSplit'!R:R,MATCH($A246,'4_RatesSplit'!$A:$A,0))</f>
        <v>0</v>
      </c>
      <c r="O246" s="167">
        <f>INDEX('4_RatesSplit'!S:S,MATCH($A246,'4_RatesSplit'!$A:$A,0))</f>
        <v>0</v>
      </c>
      <c r="P246" s="167">
        <f>INDEX('4_RatesSplit'!T:T,MATCH($A246,'4_RatesSplit'!$A:$A,0))</f>
        <v>0</v>
      </c>
      <c r="Q246" s="167">
        <f>INDEX('4_RatesSplit'!U:U,MATCH($A246,'4_RatesSplit'!$A:$A,0))</f>
        <v>0</v>
      </c>
      <c r="R246" s="167">
        <f>INDEX('4_RatesSplit'!V:V,MATCH($A246,'4_RatesSplit'!$A:$A,0))</f>
        <v>0</v>
      </c>
      <c r="S246" s="167">
        <f>INDEX('4_RatesSplit'!W:W,MATCH($A246,'4_RatesSplit'!$A:$A,0))</f>
        <v>0</v>
      </c>
      <c r="T246" s="167">
        <f>INDEX('4_RatesSplit'!X:X,MATCH($A246,'4_RatesSplit'!$A:$A,0))</f>
        <v>0</v>
      </c>
      <c r="U246" s="167">
        <f>INDEX('4_RatesSplit'!Y:Y,MATCH($A246,'4_RatesSplit'!$A:$A,0))</f>
        <v>0</v>
      </c>
      <c r="V246" s="167">
        <f>INDEX('4_RatesSplit'!Z:Z,MATCH($A246,'4_RatesSplit'!$A:$A,0))</f>
        <v>0</v>
      </c>
      <c r="W246" s="167">
        <f>INDEX('4_RatesSplit'!AA:AA,MATCH($A246,'4_RatesSplit'!$A:$A,0))</f>
        <v>0</v>
      </c>
      <c r="X246" s="18"/>
      <c r="Y246" s="168" t="e">
        <f ca="1">INDEX('4_RatesSplit'!AT:AT,MATCH($A246,'4_RatesSplit'!$A:$A,0))</f>
        <v>#REF!</v>
      </c>
      <c r="Z246" s="168" t="e">
        <f ca="1">INDEX('4_RatesSplit'!AU:AU,MATCH($A246,'4_RatesSplit'!$A:$A,0))</f>
        <v>#REF!</v>
      </c>
      <c r="AA246" s="168" t="e">
        <f ca="1">INDEX('4_RatesSplit'!AV:AV,MATCH($A246,'4_RatesSplit'!$A:$A,0))</f>
        <v>#REF!</v>
      </c>
      <c r="AB246" s="168" t="e">
        <f ca="1">INDEX('4_RatesSplit'!AW:AW,MATCH($A246,'4_RatesSplit'!$A:$A,0))</f>
        <v>#REF!</v>
      </c>
      <c r="AC246" s="168" t="e">
        <f ca="1">INDEX('4_RatesSplit'!AX:AX,MATCH($A246,'4_RatesSplit'!$A:$A,0))</f>
        <v>#REF!</v>
      </c>
      <c r="AD246" s="168" t="e">
        <f ca="1">INDEX('4_RatesSplit'!AY:AY,MATCH($A246,'4_RatesSplit'!$A:$A,0))</f>
        <v>#REF!</v>
      </c>
      <c r="AE246" s="168" t="e">
        <f ca="1">INDEX('4_RatesSplit'!AZ:AZ,MATCH($A246,'4_RatesSplit'!$A:$A,0))</f>
        <v>#REF!</v>
      </c>
      <c r="AF246" s="168" t="e">
        <f ca="1">INDEX('4_RatesSplit'!BA:BA,MATCH($A246,'4_RatesSplit'!$A:$A,0))</f>
        <v>#REF!</v>
      </c>
      <c r="AG246" s="168" t="e">
        <f ca="1">INDEX('4_RatesSplit'!BB:BB,MATCH($A246,'4_RatesSplit'!$A:$A,0))</f>
        <v>#REF!</v>
      </c>
      <c r="AH246" s="168" t="e">
        <f ca="1">INDEX('4_RatesSplit'!BC:BC,MATCH($A246,'4_RatesSplit'!$A:$A,0))</f>
        <v>#REF!</v>
      </c>
      <c r="AI246" s="168" t="e">
        <f ca="1">INDEX('4_RatesSplit'!BD:BD,MATCH($A246,'4_RatesSplit'!$A:$A,0))</f>
        <v>#REF!</v>
      </c>
      <c r="AJ246" s="168" t="e">
        <f ca="1">INDEX('4_RatesSplit'!BE:BE,MATCH($A246,'4_RatesSplit'!$A:$A,0))</f>
        <v>#REF!</v>
      </c>
      <c r="AK246" s="168" t="e">
        <f ca="1">INDEX('4_RatesSplit'!BF:BF,MATCH($A246,'4_RatesSplit'!$A:$A,0))</f>
        <v>#REF!</v>
      </c>
      <c r="AL246" s="168" t="e">
        <f ca="1">INDEX('4_RatesSplit'!BG:BG,MATCH($A246,'4_RatesSplit'!$A:$A,0))</f>
        <v>#REF!</v>
      </c>
      <c r="AM246" s="168" t="e">
        <f ca="1">INDEX('4_RatesSplit'!BH:BH,MATCH($A246,'4_RatesSplit'!$A:$A,0))</f>
        <v>#REF!</v>
      </c>
      <c r="AN246" s="198" t="e">
        <f ca="1">INDEX('4_RatesSplit'!BI:BI,MATCH($A246,'4_RatesSplit'!$A:$A,0))</f>
        <v>#REF!</v>
      </c>
      <c r="AO246" s="114"/>
      <c r="AP246" s="167" t="e">
        <f t="shared" ca="1" si="728"/>
        <v>#REF!</v>
      </c>
      <c r="AQ246" s="167" t="e">
        <f t="shared" ca="1" si="729"/>
        <v>#REF!</v>
      </c>
      <c r="AR246" s="167" t="e">
        <f t="shared" ca="1" si="730"/>
        <v>#REF!</v>
      </c>
      <c r="AS246" s="167" t="e">
        <f t="shared" ca="1" si="731"/>
        <v>#REF!</v>
      </c>
      <c r="AT246" s="167" t="e">
        <f t="shared" ca="1" si="732"/>
        <v>#REF!</v>
      </c>
      <c r="AU246" s="167" t="e">
        <f t="shared" ca="1" si="733"/>
        <v>#REF!</v>
      </c>
      <c r="AV246" s="167" t="e">
        <f t="shared" ca="1" si="734"/>
        <v>#REF!</v>
      </c>
      <c r="AW246" s="167" t="e">
        <f t="shared" ca="1" si="735"/>
        <v>#REF!</v>
      </c>
      <c r="AX246" s="167" t="e">
        <f t="shared" ca="1" si="736"/>
        <v>#REF!</v>
      </c>
      <c r="AY246" s="167" t="e">
        <f t="shared" ca="1" si="737"/>
        <v>#REF!</v>
      </c>
      <c r="AZ246" s="167" t="e">
        <f t="shared" ca="1" si="738"/>
        <v>#REF!</v>
      </c>
      <c r="BA246" s="167" t="e">
        <f t="shared" ca="1" si="739"/>
        <v>#REF!</v>
      </c>
      <c r="BB246" s="167" t="e">
        <f t="shared" ca="1" si="740"/>
        <v>#REF!</v>
      </c>
      <c r="BC246" s="167" t="e">
        <f t="shared" ca="1" si="741"/>
        <v>#REF!</v>
      </c>
      <c r="BD246" s="167" t="e">
        <f t="shared" ca="1" si="742"/>
        <v>#REF!</v>
      </c>
      <c r="BE246" s="167" t="e">
        <f t="shared" ca="1" si="743"/>
        <v>#REF!</v>
      </c>
      <c r="BF246" s="18"/>
      <c r="BG246" s="168">
        <f>INDEX('2_Needs'!$F:$F,MATCH($A246,'2_Needs'!$A:$A,0))</f>
        <v>7.7413404618352378E-3</v>
      </c>
      <c r="BH246" s="114"/>
      <c r="BI246" s="167">
        <f t="shared" ref="BI246:BX246" si="851">IF(BI$3="reset",$BG246*BI$6,BH246*(1+$C$4))</f>
        <v>0</v>
      </c>
      <c r="BJ246" s="167">
        <f t="shared" si="851"/>
        <v>0</v>
      </c>
      <c r="BK246" s="167">
        <f t="shared" si="851"/>
        <v>0</v>
      </c>
      <c r="BL246" s="167">
        <f t="shared" si="851"/>
        <v>0</v>
      </c>
      <c r="BM246" s="167">
        <f t="shared" si="851"/>
        <v>0</v>
      </c>
      <c r="BN246" s="167">
        <f t="shared" si="851"/>
        <v>0</v>
      </c>
      <c r="BO246" s="167">
        <f t="shared" si="851"/>
        <v>0</v>
      </c>
      <c r="BP246" s="167">
        <f t="shared" si="851"/>
        <v>0</v>
      </c>
      <c r="BQ246" s="167">
        <f t="shared" si="851"/>
        <v>0</v>
      </c>
      <c r="BR246" s="167">
        <f t="shared" si="851"/>
        <v>0</v>
      </c>
      <c r="BS246" s="167">
        <f t="shared" si="851"/>
        <v>0</v>
      </c>
      <c r="BT246" s="167">
        <f t="shared" si="851"/>
        <v>0</v>
      </c>
      <c r="BU246" s="167">
        <f t="shared" si="851"/>
        <v>0</v>
      </c>
      <c r="BV246" s="167">
        <f t="shared" si="851"/>
        <v>0</v>
      </c>
      <c r="BW246" s="167">
        <f t="shared" si="851"/>
        <v>0</v>
      </c>
      <c r="BX246" s="167">
        <f t="shared" si="851"/>
        <v>0</v>
      </c>
      <c r="BZ246" s="167" t="e">
        <f t="shared" ca="1" si="662"/>
        <v>#REF!</v>
      </c>
      <c r="CA246" s="167" t="e">
        <f t="shared" ca="1" si="663"/>
        <v>#REF!</v>
      </c>
      <c r="CB246" s="167" t="e">
        <f t="shared" ca="1" si="664"/>
        <v>#REF!</v>
      </c>
      <c r="CC246" s="167" t="e">
        <f t="shared" ca="1" si="665"/>
        <v>#REF!</v>
      </c>
      <c r="CD246" s="167" t="e">
        <f t="shared" ca="1" si="666"/>
        <v>#REF!</v>
      </c>
      <c r="CE246" s="167" t="e">
        <f t="shared" ca="1" si="667"/>
        <v>#REF!</v>
      </c>
      <c r="CF246" s="167" t="e">
        <f t="shared" ca="1" si="668"/>
        <v>#REF!</v>
      </c>
      <c r="CG246" s="167" t="e">
        <f t="shared" ca="1" si="669"/>
        <v>#REF!</v>
      </c>
      <c r="CH246" s="167" t="e">
        <f t="shared" ca="1" si="670"/>
        <v>#REF!</v>
      </c>
      <c r="CI246" s="167" t="e">
        <f t="shared" ca="1" si="671"/>
        <v>#REF!</v>
      </c>
      <c r="CJ246" s="167" t="e">
        <f t="shared" ca="1" si="672"/>
        <v>#REF!</v>
      </c>
      <c r="CK246" s="167" t="e">
        <f t="shared" ca="1" si="673"/>
        <v>#REF!</v>
      </c>
      <c r="CL246" s="167" t="e">
        <f t="shared" ca="1" si="674"/>
        <v>#REF!</v>
      </c>
      <c r="CM246" s="167" t="e">
        <f t="shared" ca="1" si="675"/>
        <v>#REF!</v>
      </c>
      <c r="CN246" s="167" t="e">
        <f t="shared" ca="1" si="676"/>
        <v>#REF!</v>
      </c>
      <c r="CO246" s="167" t="e">
        <f t="shared" ca="1" si="677"/>
        <v>#REF!</v>
      </c>
      <c r="CQ246" s="167" t="e">
        <f t="shared" ca="1" si="678"/>
        <v>#REF!</v>
      </c>
      <c r="CR246" s="167" t="e">
        <f t="shared" ca="1" si="679"/>
        <v>#REF!</v>
      </c>
      <c r="CS246" s="167" t="e">
        <f t="shared" ca="1" si="680"/>
        <v>#REF!</v>
      </c>
      <c r="CT246" s="167" t="e">
        <f t="shared" ca="1" si="681"/>
        <v>#REF!</v>
      </c>
      <c r="CU246" s="167" t="e">
        <f t="shared" ca="1" si="682"/>
        <v>#REF!</v>
      </c>
      <c r="CV246" s="167" t="e">
        <f t="shared" ca="1" si="683"/>
        <v>#REF!</v>
      </c>
      <c r="CW246" s="167" t="e">
        <f t="shared" ca="1" si="684"/>
        <v>#REF!</v>
      </c>
      <c r="CX246" s="167" t="e">
        <f t="shared" ca="1" si="685"/>
        <v>#REF!</v>
      </c>
      <c r="CY246" s="167" t="e">
        <f t="shared" ca="1" si="686"/>
        <v>#REF!</v>
      </c>
      <c r="CZ246" s="167" t="e">
        <f t="shared" ca="1" si="687"/>
        <v>#REF!</v>
      </c>
      <c r="DA246" s="167" t="e">
        <f t="shared" ca="1" si="688"/>
        <v>#REF!</v>
      </c>
      <c r="DB246" s="167" t="e">
        <f t="shared" ca="1" si="689"/>
        <v>#REF!</v>
      </c>
      <c r="DC246" s="167" t="e">
        <f t="shared" ca="1" si="690"/>
        <v>#REF!</v>
      </c>
      <c r="DD246" s="167" t="e">
        <f t="shared" ca="1" si="691"/>
        <v>#REF!</v>
      </c>
      <c r="DE246" s="167" t="e">
        <f t="shared" ca="1" si="692"/>
        <v>#REF!</v>
      </c>
      <c r="DF246" s="167" t="e">
        <f t="shared" ca="1" si="693"/>
        <v>#REF!</v>
      </c>
      <c r="DH246" s="167">
        <f t="shared" si="694"/>
        <v>0</v>
      </c>
      <c r="DI246" s="167">
        <f t="shared" si="695"/>
        <v>0</v>
      </c>
      <c r="DJ246" s="167">
        <f t="shared" si="696"/>
        <v>0</v>
      </c>
      <c r="DK246" s="167">
        <f t="shared" si="697"/>
        <v>0</v>
      </c>
      <c r="DL246" s="167">
        <f t="shared" si="698"/>
        <v>0</v>
      </c>
      <c r="DM246" s="167">
        <f t="shared" si="699"/>
        <v>0</v>
      </c>
      <c r="DN246" s="167">
        <f t="shared" si="700"/>
        <v>0</v>
      </c>
      <c r="DO246" s="167">
        <f t="shared" si="701"/>
        <v>0</v>
      </c>
      <c r="DP246" s="167">
        <f t="shared" si="702"/>
        <v>0</v>
      </c>
      <c r="DQ246" s="167">
        <f t="shared" si="703"/>
        <v>0</v>
      </c>
      <c r="DR246" s="167">
        <f t="shared" si="704"/>
        <v>0</v>
      </c>
      <c r="DS246" s="167">
        <f t="shared" si="705"/>
        <v>0</v>
      </c>
      <c r="DT246" s="167">
        <f t="shared" si="706"/>
        <v>0</v>
      </c>
      <c r="DU246" s="167">
        <f t="shared" si="707"/>
        <v>0</v>
      </c>
      <c r="DV246" s="167">
        <f t="shared" si="708"/>
        <v>0</v>
      </c>
      <c r="DW246" s="167">
        <f t="shared" si="709"/>
        <v>0</v>
      </c>
      <c r="DY246" s="167" t="e">
        <f t="shared" ca="1" si="745"/>
        <v>#REF!</v>
      </c>
      <c r="DZ246" s="167" t="e">
        <f t="shared" ca="1" si="746"/>
        <v>#REF!</v>
      </c>
      <c r="EA246" s="167" t="e">
        <f t="shared" ca="1" si="747"/>
        <v>#REF!</v>
      </c>
      <c r="EB246" s="167" t="e">
        <f t="shared" ca="1" si="748"/>
        <v>#REF!</v>
      </c>
      <c r="EC246" s="167" t="e">
        <f t="shared" ca="1" si="749"/>
        <v>#REF!</v>
      </c>
      <c r="ED246" s="167" t="e">
        <f t="shared" ca="1" si="750"/>
        <v>#REF!</v>
      </c>
      <c r="EE246" s="167" t="e">
        <f t="shared" ca="1" si="751"/>
        <v>#REF!</v>
      </c>
      <c r="EF246" s="167" t="e">
        <f t="shared" ca="1" si="752"/>
        <v>#REF!</v>
      </c>
      <c r="EG246" s="167" t="e">
        <f t="shared" ca="1" si="753"/>
        <v>#REF!</v>
      </c>
      <c r="EH246" s="167" t="e">
        <f t="shared" ca="1" si="754"/>
        <v>#REF!</v>
      </c>
      <c r="EI246" s="167" t="e">
        <f t="shared" ca="1" si="755"/>
        <v>#REF!</v>
      </c>
      <c r="EJ246" s="167" t="e">
        <f t="shared" ca="1" si="756"/>
        <v>#REF!</v>
      </c>
      <c r="EK246" s="167" t="e">
        <f t="shared" ca="1" si="757"/>
        <v>#REF!</v>
      </c>
      <c r="EL246" s="167" t="e">
        <f t="shared" ca="1" si="758"/>
        <v>#REF!</v>
      </c>
      <c r="EM246" s="167" t="e">
        <f t="shared" ca="1" si="759"/>
        <v>#REF!</v>
      </c>
      <c r="EN246" s="167" t="e">
        <f t="shared" ca="1" si="760"/>
        <v>#REF!</v>
      </c>
      <c r="EP246" s="167">
        <f t="shared" si="761"/>
        <v>0</v>
      </c>
      <c r="EQ246" s="167">
        <f t="shared" si="762"/>
        <v>0</v>
      </c>
      <c r="ER246" s="167">
        <f t="shared" si="763"/>
        <v>0</v>
      </c>
      <c r="ES246" s="167">
        <f t="shared" si="764"/>
        <v>0</v>
      </c>
      <c r="ET246" s="167">
        <f t="shared" si="765"/>
        <v>0</v>
      </c>
      <c r="EU246" s="167">
        <f t="shared" si="766"/>
        <v>0</v>
      </c>
      <c r="EV246" s="167">
        <f t="shared" si="767"/>
        <v>0</v>
      </c>
      <c r="EW246" s="167">
        <f t="shared" si="768"/>
        <v>0</v>
      </c>
      <c r="EX246" s="167">
        <f t="shared" si="769"/>
        <v>0</v>
      </c>
      <c r="EY246" s="167">
        <f t="shared" si="770"/>
        <v>0</v>
      </c>
      <c r="EZ246" s="167">
        <f t="shared" si="771"/>
        <v>0</v>
      </c>
      <c r="FA246" s="167">
        <f t="shared" si="772"/>
        <v>0</v>
      </c>
      <c r="FB246" s="167">
        <f t="shared" si="773"/>
        <v>0</v>
      </c>
      <c r="FC246" s="167">
        <f t="shared" si="774"/>
        <v>0</v>
      </c>
      <c r="FD246" s="167">
        <f t="shared" si="775"/>
        <v>0</v>
      </c>
      <c r="FE246" s="167">
        <f t="shared" si="776"/>
        <v>0</v>
      </c>
      <c r="FG246" s="167">
        <f t="shared" si="777"/>
        <v>0</v>
      </c>
      <c r="FH246" s="167">
        <f t="shared" si="778"/>
        <v>0</v>
      </c>
      <c r="FI246" s="167">
        <f t="shared" si="779"/>
        <v>0</v>
      </c>
      <c r="FJ246" s="167">
        <f t="shared" si="780"/>
        <v>0</v>
      </c>
      <c r="FK246" s="167">
        <f t="shared" si="781"/>
        <v>0</v>
      </c>
      <c r="FL246" s="167">
        <f t="shared" si="782"/>
        <v>0</v>
      </c>
      <c r="FM246" s="167">
        <f t="shared" si="783"/>
        <v>0</v>
      </c>
      <c r="FN246" s="167">
        <f t="shared" si="784"/>
        <v>0</v>
      </c>
      <c r="FO246" s="167">
        <f t="shared" si="785"/>
        <v>0</v>
      </c>
      <c r="FP246" s="167">
        <f t="shared" si="786"/>
        <v>0</v>
      </c>
      <c r="FQ246" s="167">
        <f t="shared" si="787"/>
        <v>0</v>
      </c>
      <c r="FR246" s="167">
        <f t="shared" si="788"/>
        <v>0</v>
      </c>
      <c r="FS246" s="167">
        <f t="shared" si="789"/>
        <v>0</v>
      </c>
      <c r="FT246" s="167">
        <f t="shared" si="790"/>
        <v>0</v>
      </c>
      <c r="FU246" s="167">
        <f t="shared" si="791"/>
        <v>0</v>
      </c>
      <c r="FV246" s="167">
        <f t="shared" si="792"/>
        <v>0</v>
      </c>
      <c r="FX246" s="167">
        <f t="shared" si="793"/>
        <v>0</v>
      </c>
      <c r="FY246" s="167">
        <f t="shared" si="794"/>
        <v>0</v>
      </c>
      <c r="FZ246" s="167">
        <f t="shared" si="795"/>
        <v>0</v>
      </c>
      <c r="GA246" s="167">
        <f t="shared" si="796"/>
        <v>0</v>
      </c>
      <c r="GB246" s="167">
        <f t="shared" si="797"/>
        <v>0</v>
      </c>
      <c r="GC246" s="167">
        <f t="shared" si="798"/>
        <v>0</v>
      </c>
      <c r="GD246" s="167">
        <f t="shared" si="799"/>
        <v>0</v>
      </c>
      <c r="GE246" s="167">
        <f t="shared" si="800"/>
        <v>0</v>
      </c>
      <c r="GF246" s="167">
        <f t="shared" si="801"/>
        <v>0</v>
      </c>
      <c r="GG246" s="167">
        <f t="shared" si="802"/>
        <v>0</v>
      </c>
      <c r="GH246" s="167">
        <f t="shared" si="803"/>
        <v>0</v>
      </c>
      <c r="GI246" s="167">
        <f t="shared" si="804"/>
        <v>0</v>
      </c>
      <c r="GJ246" s="167">
        <f t="shared" si="805"/>
        <v>0</v>
      </c>
      <c r="GK246" s="167">
        <f t="shared" si="806"/>
        <v>0</v>
      </c>
      <c r="GL246" s="167">
        <f t="shared" si="807"/>
        <v>0</v>
      </c>
      <c r="GM246" s="167">
        <f t="shared" si="808"/>
        <v>0</v>
      </c>
      <c r="GO246" s="167" t="e">
        <f t="shared" ca="1" si="643"/>
        <v>#REF!</v>
      </c>
      <c r="GP246" s="167" t="e">
        <f t="shared" ca="1" si="835"/>
        <v>#REF!</v>
      </c>
      <c r="GQ246" s="167" t="e">
        <f t="shared" ca="1" si="835"/>
        <v>#REF!</v>
      </c>
      <c r="GR246" s="167" t="e">
        <f t="shared" ca="1" si="835"/>
        <v>#REF!</v>
      </c>
      <c r="GS246" s="167" t="e">
        <f t="shared" ca="1" si="835"/>
        <v>#REF!</v>
      </c>
      <c r="GT246" s="167" t="e">
        <f t="shared" ca="1" si="835"/>
        <v>#REF!</v>
      </c>
      <c r="GU246" s="167" t="e">
        <f t="shared" ca="1" si="835"/>
        <v>#REF!</v>
      </c>
      <c r="GV246" s="167" t="e">
        <f t="shared" ca="1" si="835"/>
        <v>#REF!</v>
      </c>
      <c r="GW246" s="167" t="e">
        <f t="shared" ca="1" si="835"/>
        <v>#REF!</v>
      </c>
      <c r="GX246" s="167" t="e">
        <f t="shared" ca="1" si="835"/>
        <v>#REF!</v>
      </c>
      <c r="GY246" s="167" t="e">
        <f t="shared" ca="1" si="835"/>
        <v>#REF!</v>
      </c>
      <c r="GZ246" s="167" t="e">
        <f t="shared" ca="1" si="835"/>
        <v>#REF!</v>
      </c>
      <c r="HA246" s="167" t="e">
        <f t="shared" ca="1" si="835"/>
        <v>#REF!</v>
      </c>
      <c r="HB246" s="167" t="e">
        <f t="shared" ca="1" si="835"/>
        <v>#REF!</v>
      </c>
      <c r="HC246" s="167" t="e">
        <f t="shared" ca="1" si="835"/>
        <v>#REF!</v>
      </c>
      <c r="HD246" s="167" t="e">
        <f t="shared" ca="1" si="835"/>
        <v>#REF!</v>
      </c>
      <c r="HF246" s="167" t="e">
        <f t="shared" ca="1" si="710"/>
        <v>#REF!</v>
      </c>
      <c r="HG246" s="167" t="e">
        <f t="shared" ca="1" si="711"/>
        <v>#REF!</v>
      </c>
      <c r="HH246" s="167" t="e">
        <f t="shared" ca="1" si="712"/>
        <v>#REF!</v>
      </c>
      <c r="HI246" s="167" t="e">
        <f t="shared" ca="1" si="713"/>
        <v>#REF!</v>
      </c>
      <c r="HJ246" s="167" t="e">
        <f t="shared" ca="1" si="714"/>
        <v>#REF!</v>
      </c>
      <c r="HK246" s="167" t="e">
        <f t="shared" ca="1" si="715"/>
        <v>#REF!</v>
      </c>
      <c r="HL246" s="167" t="e">
        <f t="shared" ca="1" si="716"/>
        <v>#REF!</v>
      </c>
      <c r="HM246" s="167" t="e">
        <f t="shared" ca="1" si="717"/>
        <v>#REF!</v>
      </c>
      <c r="HN246" s="167" t="e">
        <f t="shared" ca="1" si="718"/>
        <v>#REF!</v>
      </c>
      <c r="HO246" s="167" t="e">
        <f t="shared" ca="1" si="719"/>
        <v>#REF!</v>
      </c>
      <c r="HP246" s="167" t="e">
        <f t="shared" ca="1" si="720"/>
        <v>#REF!</v>
      </c>
      <c r="HQ246" s="167" t="e">
        <f t="shared" ca="1" si="721"/>
        <v>#REF!</v>
      </c>
      <c r="HR246" s="167" t="e">
        <f t="shared" ca="1" si="722"/>
        <v>#REF!</v>
      </c>
      <c r="HS246" s="167" t="e">
        <f t="shared" ca="1" si="723"/>
        <v>#REF!</v>
      </c>
      <c r="HT246" s="167" t="e">
        <f t="shared" ca="1" si="724"/>
        <v>#REF!</v>
      </c>
      <c r="HU246" s="167" t="e">
        <f t="shared" ca="1" si="725"/>
        <v>#REF!</v>
      </c>
      <c r="HW246" s="167" t="e">
        <f t="shared" ca="1" si="726"/>
        <v>#REF!</v>
      </c>
      <c r="HX246" s="167">
        <f t="shared" si="727"/>
        <v>0</v>
      </c>
      <c r="HY246" s="167" t="e">
        <f t="shared" ca="1" si="809"/>
        <v>#REF!</v>
      </c>
      <c r="HZ246" s="219" t="e">
        <f t="shared" ca="1" si="810"/>
        <v>#REF!</v>
      </c>
    </row>
    <row r="247" spans="1:234" s="48" customFormat="1">
      <c r="A247" s="3" t="s">
        <v>484</v>
      </c>
      <c r="B247" s="202" t="str">
        <f>INDEX('Ref1'!$E:$E,MATCH(A247,'Ref1'!$A:$A,0))</f>
        <v>Nottinghamshire</v>
      </c>
      <c r="C247" s="42" t="str">
        <f>INDEX(Data1!B:B,MATCH(A247,Data1!A:A,0))</f>
        <v>SCNFIR</v>
      </c>
      <c r="D247" s="253" t="str">
        <f>INDEX(Data1!C:C,MATCH(A247,Data1!A:A,0))</f>
        <v>EM</v>
      </c>
      <c r="E247" s="200" t="str">
        <f>IF($C$6="No","No",IF(COUNTIF(Inputs!$K$359:$K$398,$A247)&gt;0,"Yes","No"))</f>
        <v>No</v>
      </c>
      <c r="F247" s="404"/>
      <c r="G247" s="62">
        <f>INDEX('4_RatesSplit'!K:K,MATCH($A247,'4_RatesSplit'!$A:$A,0))</f>
        <v>0</v>
      </c>
      <c r="H247" s="171">
        <f>INDEX('4_RatesSplit'!L:L,MATCH($A247,'4_RatesSplit'!$A:$A,0))</f>
        <v>0</v>
      </c>
      <c r="I247" s="167">
        <f>INDEX('4_RatesSplit'!M:M,MATCH($A247,'4_RatesSplit'!$A:$A,0))</f>
        <v>0</v>
      </c>
      <c r="J247" s="167">
        <f>INDEX('4_RatesSplit'!N:N,MATCH($A247,'4_RatesSplit'!$A:$A,0))</f>
        <v>0</v>
      </c>
      <c r="K247" s="167">
        <f>INDEX('4_RatesSplit'!O:O,MATCH($A247,'4_RatesSplit'!$A:$A,0))</f>
        <v>0</v>
      </c>
      <c r="L247" s="167">
        <f>INDEX('4_RatesSplit'!P:P,MATCH($A247,'4_RatesSplit'!$A:$A,0))</f>
        <v>0</v>
      </c>
      <c r="M247" s="167">
        <f>INDEX('4_RatesSplit'!Q:Q,MATCH($A247,'4_RatesSplit'!$A:$A,0))</f>
        <v>0</v>
      </c>
      <c r="N247" s="167">
        <f>INDEX('4_RatesSplit'!R:R,MATCH($A247,'4_RatesSplit'!$A:$A,0))</f>
        <v>0</v>
      </c>
      <c r="O247" s="167">
        <f>INDEX('4_RatesSplit'!S:S,MATCH($A247,'4_RatesSplit'!$A:$A,0))</f>
        <v>0</v>
      </c>
      <c r="P247" s="167">
        <f>INDEX('4_RatesSplit'!T:T,MATCH($A247,'4_RatesSplit'!$A:$A,0))</f>
        <v>0</v>
      </c>
      <c r="Q247" s="167">
        <f>INDEX('4_RatesSplit'!U:U,MATCH($A247,'4_RatesSplit'!$A:$A,0))</f>
        <v>0</v>
      </c>
      <c r="R247" s="167">
        <f>INDEX('4_RatesSplit'!V:V,MATCH($A247,'4_RatesSplit'!$A:$A,0))</f>
        <v>0</v>
      </c>
      <c r="S247" s="167">
        <f>INDEX('4_RatesSplit'!W:W,MATCH($A247,'4_RatesSplit'!$A:$A,0))</f>
        <v>0</v>
      </c>
      <c r="T247" s="167">
        <f>INDEX('4_RatesSplit'!X:X,MATCH($A247,'4_RatesSplit'!$A:$A,0))</f>
        <v>0</v>
      </c>
      <c r="U247" s="167">
        <f>INDEX('4_RatesSplit'!Y:Y,MATCH($A247,'4_RatesSplit'!$A:$A,0))</f>
        <v>0</v>
      </c>
      <c r="V247" s="167">
        <f>INDEX('4_RatesSplit'!Z:Z,MATCH($A247,'4_RatesSplit'!$A:$A,0))</f>
        <v>0</v>
      </c>
      <c r="W247" s="167">
        <f>INDEX('4_RatesSplit'!AA:AA,MATCH($A247,'4_RatesSplit'!$A:$A,0))</f>
        <v>0</v>
      </c>
      <c r="X247" s="18"/>
      <c r="Y247" s="168" t="e">
        <f ca="1">INDEX('4_RatesSplit'!AT:AT,MATCH($A247,'4_RatesSplit'!$A:$A,0))</f>
        <v>#REF!</v>
      </c>
      <c r="Z247" s="168" t="e">
        <f ca="1">INDEX('4_RatesSplit'!AU:AU,MATCH($A247,'4_RatesSplit'!$A:$A,0))</f>
        <v>#REF!</v>
      </c>
      <c r="AA247" s="168" t="e">
        <f ca="1">INDEX('4_RatesSplit'!AV:AV,MATCH($A247,'4_RatesSplit'!$A:$A,0))</f>
        <v>#REF!</v>
      </c>
      <c r="AB247" s="168" t="e">
        <f ca="1">INDEX('4_RatesSplit'!AW:AW,MATCH($A247,'4_RatesSplit'!$A:$A,0))</f>
        <v>#REF!</v>
      </c>
      <c r="AC247" s="168" t="e">
        <f ca="1">INDEX('4_RatesSplit'!AX:AX,MATCH($A247,'4_RatesSplit'!$A:$A,0))</f>
        <v>#REF!</v>
      </c>
      <c r="AD247" s="168" t="e">
        <f ca="1">INDEX('4_RatesSplit'!AY:AY,MATCH($A247,'4_RatesSplit'!$A:$A,0))</f>
        <v>#REF!</v>
      </c>
      <c r="AE247" s="168" t="e">
        <f ca="1">INDEX('4_RatesSplit'!AZ:AZ,MATCH($A247,'4_RatesSplit'!$A:$A,0))</f>
        <v>#REF!</v>
      </c>
      <c r="AF247" s="168" t="e">
        <f ca="1">INDEX('4_RatesSplit'!BA:BA,MATCH($A247,'4_RatesSplit'!$A:$A,0))</f>
        <v>#REF!</v>
      </c>
      <c r="AG247" s="168" t="e">
        <f ca="1">INDEX('4_RatesSplit'!BB:BB,MATCH($A247,'4_RatesSplit'!$A:$A,0))</f>
        <v>#REF!</v>
      </c>
      <c r="AH247" s="168" t="e">
        <f ca="1">INDEX('4_RatesSplit'!BC:BC,MATCH($A247,'4_RatesSplit'!$A:$A,0))</f>
        <v>#REF!</v>
      </c>
      <c r="AI247" s="168" t="e">
        <f ca="1">INDEX('4_RatesSplit'!BD:BD,MATCH($A247,'4_RatesSplit'!$A:$A,0))</f>
        <v>#REF!</v>
      </c>
      <c r="AJ247" s="168" t="e">
        <f ca="1">INDEX('4_RatesSplit'!BE:BE,MATCH($A247,'4_RatesSplit'!$A:$A,0))</f>
        <v>#REF!</v>
      </c>
      <c r="AK247" s="168" t="e">
        <f ca="1">INDEX('4_RatesSplit'!BF:BF,MATCH($A247,'4_RatesSplit'!$A:$A,0))</f>
        <v>#REF!</v>
      </c>
      <c r="AL247" s="168" t="e">
        <f ca="1">INDEX('4_RatesSplit'!BG:BG,MATCH($A247,'4_RatesSplit'!$A:$A,0))</f>
        <v>#REF!</v>
      </c>
      <c r="AM247" s="168" t="e">
        <f ca="1">INDEX('4_RatesSplit'!BH:BH,MATCH($A247,'4_RatesSplit'!$A:$A,0))</f>
        <v>#REF!</v>
      </c>
      <c r="AN247" s="198" t="e">
        <f ca="1">INDEX('4_RatesSplit'!BI:BI,MATCH($A247,'4_RatesSplit'!$A:$A,0))</f>
        <v>#REF!</v>
      </c>
      <c r="AO247" s="114"/>
      <c r="AP247" s="167" t="e">
        <f t="shared" ca="1" si="728"/>
        <v>#REF!</v>
      </c>
      <c r="AQ247" s="167" t="e">
        <f t="shared" ca="1" si="729"/>
        <v>#REF!</v>
      </c>
      <c r="AR247" s="167" t="e">
        <f t="shared" ca="1" si="730"/>
        <v>#REF!</v>
      </c>
      <c r="AS247" s="167" t="e">
        <f t="shared" ca="1" si="731"/>
        <v>#REF!</v>
      </c>
      <c r="AT247" s="167" t="e">
        <f t="shared" ca="1" si="732"/>
        <v>#REF!</v>
      </c>
      <c r="AU247" s="167" t="e">
        <f t="shared" ca="1" si="733"/>
        <v>#REF!</v>
      </c>
      <c r="AV247" s="167" t="e">
        <f t="shared" ca="1" si="734"/>
        <v>#REF!</v>
      </c>
      <c r="AW247" s="167" t="e">
        <f t="shared" ca="1" si="735"/>
        <v>#REF!</v>
      </c>
      <c r="AX247" s="167" t="e">
        <f t="shared" ca="1" si="736"/>
        <v>#REF!</v>
      </c>
      <c r="AY247" s="167" t="e">
        <f t="shared" ca="1" si="737"/>
        <v>#REF!</v>
      </c>
      <c r="AZ247" s="167" t="e">
        <f t="shared" ca="1" si="738"/>
        <v>#REF!</v>
      </c>
      <c r="BA247" s="167" t="e">
        <f t="shared" ca="1" si="739"/>
        <v>#REF!</v>
      </c>
      <c r="BB247" s="167" t="e">
        <f t="shared" ca="1" si="740"/>
        <v>#REF!</v>
      </c>
      <c r="BC247" s="167" t="e">
        <f t="shared" ca="1" si="741"/>
        <v>#REF!</v>
      </c>
      <c r="BD247" s="167" t="e">
        <f t="shared" ca="1" si="742"/>
        <v>#REF!</v>
      </c>
      <c r="BE247" s="167" t="e">
        <f t="shared" ca="1" si="743"/>
        <v>#REF!</v>
      </c>
      <c r="BF247" s="18"/>
      <c r="BG247" s="168">
        <f>INDEX('2_Needs'!$F:$F,MATCH($A247,'2_Needs'!$A:$A,0))</f>
        <v>8.7288622429500511E-3</v>
      </c>
      <c r="BH247" s="114"/>
      <c r="BI247" s="167">
        <f t="shared" ref="BI247:BX247" si="852">IF(BI$3="reset",$BG247*BI$6,BH247*(1+$C$4))</f>
        <v>0</v>
      </c>
      <c r="BJ247" s="167">
        <f t="shared" si="852"/>
        <v>0</v>
      </c>
      <c r="BK247" s="167">
        <f t="shared" si="852"/>
        <v>0</v>
      </c>
      <c r="BL247" s="167">
        <f t="shared" si="852"/>
        <v>0</v>
      </c>
      <c r="BM247" s="167">
        <f t="shared" si="852"/>
        <v>0</v>
      </c>
      <c r="BN247" s="167">
        <f t="shared" si="852"/>
        <v>0</v>
      </c>
      <c r="BO247" s="167">
        <f t="shared" si="852"/>
        <v>0</v>
      </c>
      <c r="BP247" s="167">
        <f t="shared" si="852"/>
        <v>0</v>
      </c>
      <c r="BQ247" s="167">
        <f t="shared" si="852"/>
        <v>0</v>
      </c>
      <c r="BR247" s="167">
        <f t="shared" si="852"/>
        <v>0</v>
      </c>
      <c r="BS247" s="167">
        <f t="shared" si="852"/>
        <v>0</v>
      </c>
      <c r="BT247" s="167">
        <f t="shared" si="852"/>
        <v>0</v>
      </c>
      <c r="BU247" s="167">
        <f t="shared" si="852"/>
        <v>0</v>
      </c>
      <c r="BV247" s="167">
        <f t="shared" si="852"/>
        <v>0</v>
      </c>
      <c r="BW247" s="167">
        <f t="shared" si="852"/>
        <v>0</v>
      </c>
      <c r="BX247" s="167">
        <f t="shared" si="852"/>
        <v>0</v>
      </c>
      <c r="BZ247" s="167" t="e">
        <f t="shared" ca="1" si="662"/>
        <v>#REF!</v>
      </c>
      <c r="CA247" s="167" t="e">
        <f t="shared" ca="1" si="663"/>
        <v>#REF!</v>
      </c>
      <c r="CB247" s="167" t="e">
        <f t="shared" ca="1" si="664"/>
        <v>#REF!</v>
      </c>
      <c r="CC247" s="167" t="e">
        <f t="shared" ca="1" si="665"/>
        <v>#REF!</v>
      </c>
      <c r="CD247" s="167" t="e">
        <f t="shared" ca="1" si="666"/>
        <v>#REF!</v>
      </c>
      <c r="CE247" s="167" t="e">
        <f t="shared" ca="1" si="667"/>
        <v>#REF!</v>
      </c>
      <c r="CF247" s="167" t="e">
        <f t="shared" ca="1" si="668"/>
        <v>#REF!</v>
      </c>
      <c r="CG247" s="167" t="e">
        <f t="shared" ca="1" si="669"/>
        <v>#REF!</v>
      </c>
      <c r="CH247" s="167" t="e">
        <f t="shared" ca="1" si="670"/>
        <v>#REF!</v>
      </c>
      <c r="CI247" s="167" t="e">
        <f t="shared" ca="1" si="671"/>
        <v>#REF!</v>
      </c>
      <c r="CJ247" s="167" t="e">
        <f t="shared" ca="1" si="672"/>
        <v>#REF!</v>
      </c>
      <c r="CK247" s="167" t="e">
        <f t="shared" ca="1" si="673"/>
        <v>#REF!</v>
      </c>
      <c r="CL247" s="167" t="e">
        <f t="shared" ca="1" si="674"/>
        <v>#REF!</v>
      </c>
      <c r="CM247" s="167" t="e">
        <f t="shared" ca="1" si="675"/>
        <v>#REF!</v>
      </c>
      <c r="CN247" s="167" t="e">
        <f t="shared" ca="1" si="676"/>
        <v>#REF!</v>
      </c>
      <c r="CO247" s="167" t="e">
        <f t="shared" ca="1" si="677"/>
        <v>#REF!</v>
      </c>
      <c r="CQ247" s="167" t="e">
        <f t="shared" ca="1" si="678"/>
        <v>#REF!</v>
      </c>
      <c r="CR247" s="167" t="e">
        <f t="shared" ca="1" si="679"/>
        <v>#REF!</v>
      </c>
      <c r="CS247" s="167" t="e">
        <f t="shared" ca="1" si="680"/>
        <v>#REF!</v>
      </c>
      <c r="CT247" s="167" t="e">
        <f t="shared" ca="1" si="681"/>
        <v>#REF!</v>
      </c>
      <c r="CU247" s="167" t="e">
        <f t="shared" ca="1" si="682"/>
        <v>#REF!</v>
      </c>
      <c r="CV247" s="167" t="e">
        <f t="shared" ca="1" si="683"/>
        <v>#REF!</v>
      </c>
      <c r="CW247" s="167" t="e">
        <f t="shared" ca="1" si="684"/>
        <v>#REF!</v>
      </c>
      <c r="CX247" s="167" t="e">
        <f t="shared" ca="1" si="685"/>
        <v>#REF!</v>
      </c>
      <c r="CY247" s="167" t="e">
        <f t="shared" ca="1" si="686"/>
        <v>#REF!</v>
      </c>
      <c r="CZ247" s="167" t="e">
        <f t="shared" ca="1" si="687"/>
        <v>#REF!</v>
      </c>
      <c r="DA247" s="167" t="e">
        <f t="shared" ca="1" si="688"/>
        <v>#REF!</v>
      </c>
      <c r="DB247" s="167" t="e">
        <f t="shared" ca="1" si="689"/>
        <v>#REF!</v>
      </c>
      <c r="DC247" s="167" t="e">
        <f t="shared" ca="1" si="690"/>
        <v>#REF!</v>
      </c>
      <c r="DD247" s="167" t="e">
        <f t="shared" ca="1" si="691"/>
        <v>#REF!</v>
      </c>
      <c r="DE247" s="167" t="e">
        <f t="shared" ca="1" si="692"/>
        <v>#REF!</v>
      </c>
      <c r="DF247" s="167" t="e">
        <f t="shared" ca="1" si="693"/>
        <v>#REF!</v>
      </c>
      <c r="DH247" s="167">
        <f t="shared" si="694"/>
        <v>0</v>
      </c>
      <c r="DI247" s="167">
        <f t="shared" si="695"/>
        <v>0</v>
      </c>
      <c r="DJ247" s="167">
        <f t="shared" si="696"/>
        <v>0</v>
      </c>
      <c r="DK247" s="167">
        <f t="shared" si="697"/>
        <v>0</v>
      </c>
      <c r="DL247" s="167">
        <f t="shared" si="698"/>
        <v>0</v>
      </c>
      <c r="DM247" s="167">
        <f t="shared" si="699"/>
        <v>0</v>
      </c>
      <c r="DN247" s="167">
        <f t="shared" si="700"/>
        <v>0</v>
      </c>
      <c r="DO247" s="167">
        <f t="shared" si="701"/>
        <v>0</v>
      </c>
      <c r="DP247" s="167">
        <f t="shared" si="702"/>
        <v>0</v>
      </c>
      <c r="DQ247" s="167">
        <f t="shared" si="703"/>
        <v>0</v>
      </c>
      <c r="DR247" s="167">
        <f t="shared" si="704"/>
        <v>0</v>
      </c>
      <c r="DS247" s="167">
        <f t="shared" si="705"/>
        <v>0</v>
      </c>
      <c r="DT247" s="167">
        <f t="shared" si="706"/>
        <v>0</v>
      </c>
      <c r="DU247" s="167">
        <f t="shared" si="707"/>
        <v>0</v>
      </c>
      <c r="DV247" s="167">
        <f t="shared" si="708"/>
        <v>0</v>
      </c>
      <c r="DW247" s="167">
        <f t="shared" si="709"/>
        <v>0</v>
      </c>
      <c r="DY247" s="167" t="e">
        <f t="shared" ca="1" si="745"/>
        <v>#REF!</v>
      </c>
      <c r="DZ247" s="167" t="e">
        <f t="shared" ca="1" si="746"/>
        <v>#REF!</v>
      </c>
      <c r="EA247" s="167" t="e">
        <f t="shared" ca="1" si="747"/>
        <v>#REF!</v>
      </c>
      <c r="EB247" s="167" t="e">
        <f t="shared" ca="1" si="748"/>
        <v>#REF!</v>
      </c>
      <c r="EC247" s="167" t="e">
        <f t="shared" ca="1" si="749"/>
        <v>#REF!</v>
      </c>
      <c r="ED247" s="167" t="e">
        <f t="shared" ca="1" si="750"/>
        <v>#REF!</v>
      </c>
      <c r="EE247" s="167" t="e">
        <f t="shared" ca="1" si="751"/>
        <v>#REF!</v>
      </c>
      <c r="EF247" s="167" t="e">
        <f t="shared" ca="1" si="752"/>
        <v>#REF!</v>
      </c>
      <c r="EG247" s="167" t="e">
        <f t="shared" ca="1" si="753"/>
        <v>#REF!</v>
      </c>
      <c r="EH247" s="167" t="e">
        <f t="shared" ca="1" si="754"/>
        <v>#REF!</v>
      </c>
      <c r="EI247" s="167" t="e">
        <f t="shared" ca="1" si="755"/>
        <v>#REF!</v>
      </c>
      <c r="EJ247" s="167" t="e">
        <f t="shared" ca="1" si="756"/>
        <v>#REF!</v>
      </c>
      <c r="EK247" s="167" t="e">
        <f t="shared" ca="1" si="757"/>
        <v>#REF!</v>
      </c>
      <c r="EL247" s="167" t="e">
        <f t="shared" ca="1" si="758"/>
        <v>#REF!</v>
      </c>
      <c r="EM247" s="167" t="e">
        <f t="shared" ca="1" si="759"/>
        <v>#REF!</v>
      </c>
      <c r="EN247" s="167" t="e">
        <f t="shared" ca="1" si="760"/>
        <v>#REF!</v>
      </c>
      <c r="EP247" s="167">
        <f t="shared" si="761"/>
        <v>0</v>
      </c>
      <c r="EQ247" s="167">
        <f t="shared" si="762"/>
        <v>0</v>
      </c>
      <c r="ER247" s="167">
        <f t="shared" si="763"/>
        <v>0</v>
      </c>
      <c r="ES247" s="167">
        <f t="shared" si="764"/>
        <v>0</v>
      </c>
      <c r="ET247" s="167">
        <f t="shared" si="765"/>
        <v>0</v>
      </c>
      <c r="EU247" s="167">
        <f t="shared" si="766"/>
        <v>0</v>
      </c>
      <c r="EV247" s="167">
        <f t="shared" si="767"/>
        <v>0</v>
      </c>
      <c r="EW247" s="167">
        <f t="shared" si="768"/>
        <v>0</v>
      </c>
      <c r="EX247" s="167">
        <f t="shared" si="769"/>
        <v>0</v>
      </c>
      <c r="EY247" s="167">
        <f t="shared" si="770"/>
        <v>0</v>
      </c>
      <c r="EZ247" s="167">
        <f t="shared" si="771"/>
        <v>0</v>
      </c>
      <c r="FA247" s="167">
        <f t="shared" si="772"/>
        <v>0</v>
      </c>
      <c r="FB247" s="167">
        <f t="shared" si="773"/>
        <v>0</v>
      </c>
      <c r="FC247" s="167">
        <f t="shared" si="774"/>
        <v>0</v>
      </c>
      <c r="FD247" s="167">
        <f t="shared" si="775"/>
        <v>0</v>
      </c>
      <c r="FE247" s="167">
        <f t="shared" si="776"/>
        <v>0</v>
      </c>
      <c r="FG247" s="167">
        <f t="shared" si="777"/>
        <v>0</v>
      </c>
      <c r="FH247" s="167">
        <f t="shared" si="778"/>
        <v>0</v>
      </c>
      <c r="FI247" s="167">
        <f t="shared" si="779"/>
        <v>0</v>
      </c>
      <c r="FJ247" s="167">
        <f t="shared" si="780"/>
        <v>0</v>
      </c>
      <c r="FK247" s="167">
        <f t="shared" si="781"/>
        <v>0</v>
      </c>
      <c r="FL247" s="167">
        <f t="shared" si="782"/>
        <v>0</v>
      </c>
      <c r="FM247" s="167">
        <f t="shared" si="783"/>
        <v>0</v>
      </c>
      <c r="FN247" s="167">
        <f t="shared" si="784"/>
        <v>0</v>
      </c>
      <c r="FO247" s="167">
        <f t="shared" si="785"/>
        <v>0</v>
      </c>
      <c r="FP247" s="167">
        <f t="shared" si="786"/>
        <v>0</v>
      </c>
      <c r="FQ247" s="167">
        <f t="shared" si="787"/>
        <v>0</v>
      </c>
      <c r="FR247" s="167">
        <f t="shared" si="788"/>
        <v>0</v>
      </c>
      <c r="FS247" s="167">
        <f t="shared" si="789"/>
        <v>0</v>
      </c>
      <c r="FT247" s="167">
        <f t="shared" si="790"/>
        <v>0</v>
      </c>
      <c r="FU247" s="167">
        <f t="shared" si="791"/>
        <v>0</v>
      </c>
      <c r="FV247" s="167">
        <f t="shared" si="792"/>
        <v>0</v>
      </c>
      <c r="FX247" s="167">
        <f t="shared" si="793"/>
        <v>0</v>
      </c>
      <c r="FY247" s="167">
        <f t="shared" si="794"/>
        <v>0</v>
      </c>
      <c r="FZ247" s="167">
        <f t="shared" si="795"/>
        <v>0</v>
      </c>
      <c r="GA247" s="167">
        <f t="shared" si="796"/>
        <v>0</v>
      </c>
      <c r="GB247" s="167">
        <f t="shared" si="797"/>
        <v>0</v>
      </c>
      <c r="GC247" s="167">
        <f t="shared" si="798"/>
        <v>0</v>
      </c>
      <c r="GD247" s="167">
        <f t="shared" si="799"/>
        <v>0</v>
      </c>
      <c r="GE247" s="167">
        <f t="shared" si="800"/>
        <v>0</v>
      </c>
      <c r="GF247" s="167">
        <f t="shared" si="801"/>
        <v>0</v>
      </c>
      <c r="GG247" s="167">
        <f t="shared" si="802"/>
        <v>0</v>
      </c>
      <c r="GH247" s="167">
        <f t="shared" si="803"/>
        <v>0</v>
      </c>
      <c r="GI247" s="167">
        <f t="shared" si="804"/>
        <v>0</v>
      </c>
      <c r="GJ247" s="167">
        <f t="shared" si="805"/>
        <v>0</v>
      </c>
      <c r="GK247" s="167">
        <f t="shared" si="806"/>
        <v>0</v>
      </c>
      <c r="GL247" s="167">
        <f t="shared" si="807"/>
        <v>0</v>
      </c>
      <c r="GM247" s="167">
        <f t="shared" si="808"/>
        <v>0</v>
      </c>
      <c r="GO247" s="167" t="e">
        <f t="shared" ca="1" si="643"/>
        <v>#REF!</v>
      </c>
      <c r="GP247" s="167" t="e">
        <f t="shared" ca="1" si="835"/>
        <v>#REF!</v>
      </c>
      <c r="GQ247" s="167" t="e">
        <f t="shared" ca="1" si="835"/>
        <v>#REF!</v>
      </c>
      <c r="GR247" s="167" t="e">
        <f t="shared" ca="1" si="835"/>
        <v>#REF!</v>
      </c>
      <c r="GS247" s="167" t="e">
        <f t="shared" ca="1" si="835"/>
        <v>#REF!</v>
      </c>
      <c r="GT247" s="167" t="e">
        <f t="shared" ca="1" si="835"/>
        <v>#REF!</v>
      </c>
      <c r="GU247" s="167" t="e">
        <f t="shared" ca="1" si="835"/>
        <v>#REF!</v>
      </c>
      <c r="GV247" s="167" t="e">
        <f t="shared" ca="1" si="835"/>
        <v>#REF!</v>
      </c>
      <c r="GW247" s="167" t="e">
        <f t="shared" ca="1" si="835"/>
        <v>#REF!</v>
      </c>
      <c r="GX247" s="167" t="e">
        <f t="shared" ca="1" si="835"/>
        <v>#REF!</v>
      </c>
      <c r="GY247" s="167" t="e">
        <f t="shared" ca="1" si="835"/>
        <v>#REF!</v>
      </c>
      <c r="GZ247" s="167" t="e">
        <f t="shared" ca="1" si="835"/>
        <v>#REF!</v>
      </c>
      <c r="HA247" s="167" t="e">
        <f t="shared" ca="1" si="835"/>
        <v>#REF!</v>
      </c>
      <c r="HB247" s="167" t="e">
        <f t="shared" ca="1" si="835"/>
        <v>#REF!</v>
      </c>
      <c r="HC247" s="167" t="e">
        <f t="shared" ca="1" si="835"/>
        <v>#REF!</v>
      </c>
      <c r="HD247" s="167" t="e">
        <f t="shared" ref="GP247:HD264" ca="1" si="853">HD$3*$BG247</f>
        <v>#REF!</v>
      </c>
      <c r="HF247" s="167" t="e">
        <f t="shared" ca="1" si="710"/>
        <v>#REF!</v>
      </c>
      <c r="HG247" s="167" t="e">
        <f t="shared" ca="1" si="711"/>
        <v>#REF!</v>
      </c>
      <c r="HH247" s="167" t="e">
        <f t="shared" ca="1" si="712"/>
        <v>#REF!</v>
      </c>
      <c r="HI247" s="167" t="e">
        <f t="shared" ca="1" si="713"/>
        <v>#REF!</v>
      </c>
      <c r="HJ247" s="167" t="e">
        <f t="shared" ca="1" si="714"/>
        <v>#REF!</v>
      </c>
      <c r="HK247" s="167" t="e">
        <f t="shared" ca="1" si="715"/>
        <v>#REF!</v>
      </c>
      <c r="HL247" s="167" t="e">
        <f t="shared" ca="1" si="716"/>
        <v>#REF!</v>
      </c>
      <c r="HM247" s="167" t="e">
        <f t="shared" ca="1" si="717"/>
        <v>#REF!</v>
      </c>
      <c r="HN247" s="167" t="e">
        <f t="shared" ca="1" si="718"/>
        <v>#REF!</v>
      </c>
      <c r="HO247" s="167" t="e">
        <f t="shared" ca="1" si="719"/>
        <v>#REF!</v>
      </c>
      <c r="HP247" s="167" t="e">
        <f t="shared" ca="1" si="720"/>
        <v>#REF!</v>
      </c>
      <c r="HQ247" s="167" t="e">
        <f t="shared" ca="1" si="721"/>
        <v>#REF!</v>
      </c>
      <c r="HR247" s="167" t="e">
        <f t="shared" ca="1" si="722"/>
        <v>#REF!</v>
      </c>
      <c r="HS247" s="167" t="e">
        <f t="shared" ca="1" si="723"/>
        <v>#REF!</v>
      </c>
      <c r="HT247" s="167" t="e">
        <f t="shared" ca="1" si="724"/>
        <v>#REF!</v>
      </c>
      <c r="HU247" s="167" t="e">
        <f t="shared" ca="1" si="725"/>
        <v>#REF!</v>
      </c>
      <c r="HW247" s="167" t="e">
        <f t="shared" ca="1" si="726"/>
        <v>#REF!</v>
      </c>
      <c r="HX247" s="167">
        <f t="shared" si="727"/>
        <v>0</v>
      </c>
      <c r="HY247" s="167" t="e">
        <f t="shared" ca="1" si="809"/>
        <v>#REF!</v>
      </c>
      <c r="HZ247" s="219" t="e">
        <f t="shared" ca="1" si="810"/>
        <v>#REF!</v>
      </c>
    </row>
    <row r="248" spans="1:234" s="48" customFormat="1">
      <c r="A248" s="3" t="s">
        <v>486</v>
      </c>
      <c r="B248" s="202" t="str">
        <f>INDEX('Ref1'!$E:$E,MATCH(A248,'Ref1'!$A:$A,0))</f>
        <v>Nottinghamshire Fire Authority</v>
      </c>
      <c r="C248" s="42" t="str">
        <f>INDEX(Data1!B:B,MATCH(A248,Data1!A:A,0))</f>
        <v>SFIR</v>
      </c>
      <c r="D248" s="253" t="str">
        <f>INDEX(Data1!C:C,MATCH(A248,Data1!A:A,0))</f>
        <v>EM</v>
      </c>
      <c r="E248" s="200" t="str">
        <f>IF($C$6="No","No",IF(COUNTIF(Inputs!$K$359:$K$398,$A248)&gt;0,"Yes","No"))</f>
        <v>No</v>
      </c>
      <c r="F248" s="404"/>
      <c r="G248" s="62">
        <f>INDEX('4_RatesSplit'!K:K,MATCH($A248,'4_RatesSplit'!$A:$A,0))</f>
        <v>0</v>
      </c>
      <c r="H248" s="171">
        <f>INDEX('4_RatesSplit'!L:L,MATCH($A248,'4_RatesSplit'!$A:$A,0))</f>
        <v>0</v>
      </c>
      <c r="I248" s="167">
        <f>INDEX('4_RatesSplit'!M:M,MATCH($A248,'4_RatesSplit'!$A:$A,0))</f>
        <v>0</v>
      </c>
      <c r="J248" s="167">
        <f>INDEX('4_RatesSplit'!N:N,MATCH($A248,'4_RatesSplit'!$A:$A,0))</f>
        <v>0</v>
      </c>
      <c r="K248" s="167">
        <f>INDEX('4_RatesSplit'!O:O,MATCH($A248,'4_RatesSplit'!$A:$A,0))</f>
        <v>0</v>
      </c>
      <c r="L248" s="167">
        <f>INDEX('4_RatesSplit'!P:P,MATCH($A248,'4_RatesSplit'!$A:$A,0))</f>
        <v>0</v>
      </c>
      <c r="M248" s="167">
        <f>INDEX('4_RatesSplit'!Q:Q,MATCH($A248,'4_RatesSplit'!$A:$A,0))</f>
        <v>0</v>
      </c>
      <c r="N248" s="167">
        <f>INDEX('4_RatesSplit'!R:R,MATCH($A248,'4_RatesSplit'!$A:$A,0))</f>
        <v>0</v>
      </c>
      <c r="O248" s="167">
        <f>INDEX('4_RatesSplit'!S:S,MATCH($A248,'4_RatesSplit'!$A:$A,0))</f>
        <v>0</v>
      </c>
      <c r="P248" s="167">
        <f>INDEX('4_RatesSplit'!T:T,MATCH($A248,'4_RatesSplit'!$A:$A,0))</f>
        <v>0</v>
      </c>
      <c r="Q248" s="167">
        <f>INDEX('4_RatesSplit'!U:U,MATCH($A248,'4_RatesSplit'!$A:$A,0))</f>
        <v>0</v>
      </c>
      <c r="R248" s="167">
        <f>INDEX('4_RatesSplit'!V:V,MATCH($A248,'4_RatesSplit'!$A:$A,0))</f>
        <v>0</v>
      </c>
      <c r="S248" s="167">
        <f>INDEX('4_RatesSplit'!W:W,MATCH($A248,'4_RatesSplit'!$A:$A,0))</f>
        <v>0</v>
      </c>
      <c r="T248" s="167">
        <f>INDEX('4_RatesSplit'!X:X,MATCH($A248,'4_RatesSplit'!$A:$A,0))</f>
        <v>0</v>
      </c>
      <c r="U248" s="167">
        <f>INDEX('4_RatesSplit'!Y:Y,MATCH($A248,'4_RatesSplit'!$A:$A,0))</f>
        <v>0</v>
      </c>
      <c r="V248" s="167">
        <f>INDEX('4_RatesSplit'!Z:Z,MATCH($A248,'4_RatesSplit'!$A:$A,0))</f>
        <v>0</v>
      </c>
      <c r="W248" s="167">
        <f>INDEX('4_RatesSplit'!AA:AA,MATCH($A248,'4_RatesSplit'!$A:$A,0))</f>
        <v>0</v>
      </c>
      <c r="X248" s="18"/>
      <c r="Y248" s="168" t="e">
        <f ca="1">INDEX('4_RatesSplit'!AT:AT,MATCH($A248,'4_RatesSplit'!$A:$A,0))</f>
        <v>#REF!</v>
      </c>
      <c r="Z248" s="168" t="e">
        <f ca="1">INDEX('4_RatesSplit'!AU:AU,MATCH($A248,'4_RatesSplit'!$A:$A,0))</f>
        <v>#REF!</v>
      </c>
      <c r="AA248" s="168" t="e">
        <f ca="1">INDEX('4_RatesSplit'!AV:AV,MATCH($A248,'4_RatesSplit'!$A:$A,0))</f>
        <v>#REF!</v>
      </c>
      <c r="AB248" s="168" t="e">
        <f ca="1">INDEX('4_RatesSplit'!AW:AW,MATCH($A248,'4_RatesSplit'!$A:$A,0))</f>
        <v>#REF!</v>
      </c>
      <c r="AC248" s="168" t="e">
        <f ca="1">INDEX('4_RatesSplit'!AX:AX,MATCH($A248,'4_RatesSplit'!$A:$A,0))</f>
        <v>#REF!</v>
      </c>
      <c r="AD248" s="168" t="e">
        <f ca="1">INDEX('4_RatesSplit'!AY:AY,MATCH($A248,'4_RatesSplit'!$A:$A,0))</f>
        <v>#REF!</v>
      </c>
      <c r="AE248" s="168" t="e">
        <f ca="1">INDEX('4_RatesSplit'!AZ:AZ,MATCH($A248,'4_RatesSplit'!$A:$A,0))</f>
        <v>#REF!</v>
      </c>
      <c r="AF248" s="168" t="e">
        <f ca="1">INDEX('4_RatesSplit'!BA:BA,MATCH($A248,'4_RatesSplit'!$A:$A,0))</f>
        <v>#REF!</v>
      </c>
      <c r="AG248" s="168" t="e">
        <f ca="1">INDEX('4_RatesSplit'!BB:BB,MATCH($A248,'4_RatesSplit'!$A:$A,0))</f>
        <v>#REF!</v>
      </c>
      <c r="AH248" s="168" t="e">
        <f ca="1">INDEX('4_RatesSplit'!BC:BC,MATCH($A248,'4_RatesSplit'!$A:$A,0))</f>
        <v>#REF!</v>
      </c>
      <c r="AI248" s="168" t="e">
        <f ca="1">INDEX('4_RatesSplit'!BD:BD,MATCH($A248,'4_RatesSplit'!$A:$A,0))</f>
        <v>#REF!</v>
      </c>
      <c r="AJ248" s="168" t="e">
        <f ca="1">INDEX('4_RatesSplit'!BE:BE,MATCH($A248,'4_RatesSplit'!$A:$A,0))</f>
        <v>#REF!</v>
      </c>
      <c r="AK248" s="168" t="e">
        <f ca="1">INDEX('4_RatesSplit'!BF:BF,MATCH($A248,'4_RatesSplit'!$A:$A,0))</f>
        <v>#REF!</v>
      </c>
      <c r="AL248" s="168" t="e">
        <f ca="1">INDEX('4_RatesSplit'!BG:BG,MATCH($A248,'4_RatesSplit'!$A:$A,0))</f>
        <v>#REF!</v>
      </c>
      <c r="AM248" s="168" t="e">
        <f ca="1">INDEX('4_RatesSplit'!BH:BH,MATCH($A248,'4_RatesSplit'!$A:$A,0))</f>
        <v>#REF!</v>
      </c>
      <c r="AN248" s="198" t="e">
        <f ca="1">INDEX('4_RatesSplit'!BI:BI,MATCH($A248,'4_RatesSplit'!$A:$A,0))</f>
        <v>#REF!</v>
      </c>
      <c r="AO248" s="114"/>
      <c r="AP248" s="167" t="e">
        <f t="shared" ca="1" si="728"/>
        <v>#REF!</v>
      </c>
      <c r="AQ248" s="167" t="e">
        <f t="shared" ca="1" si="729"/>
        <v>#REF!</v>
      </c>
      <c r="AR248" s="167" t="e">
        <f t="shared" ca="1" si="730"/>
        <v>#REF!</v>
      </c>
      <c r="AS248" s="167" t="e">
        <f t="shared" ca="1" si="731"/>
        <v>#REF!</v>
      </c>
      <c r="AT248" s="167" t="e">
        <f t="shared" ca="1" si="732"/>
        <v>#REF!</v>
      </c>
      <c r="AU248" s="167" t="e">
        <f t="shared" ca="1" si="733"/>
        <v>#REF!</v>
      </c>
      <c r="AV248" s="167" t="e">
        <f t="shared" ca="1" si="734"/>
        <v>#REF!</v>
      </c>
      <c r="AW248" s="167" t="e">
        <f t="shared" ca="1" si="735"/>
        <v>#REF!</v>
      </c>
      <c r="AX248" s="167" t="e">
        <f t="shared" ca="1" si="736"/>
        <v>#REF!</v>
      </c>
      <c r="AY248" s="167" t="e">
        <f t="shared" ca="1" si="737"/>
        <v>#REF!</v>
      </c>
      <c r="AZ248" s="167" t="e">
        <f t="shared" ca="1" si="738"/>
        <v>#REF!</v>
      </c>
      <c r="BA248" s="167" t="e">
        <f t="shared" ca="1" si="739"/>
        <v>#REF!</v>
      </c>
      <c r="BB248" s="167" t="e">
        <f t="shared" ca="1" si="740"/>
        <v>#REF!</v>
      </c>
      <c r="BC248" s="167" t="e">
        <f t="shared" ca="1" si="741"/>
        <v>#REF!</v>
      </c>
      <c r="BD248" s="167" t="e">
        <f t="shared" ca="1" si="742"/>
        <v>#REF!</v>
      </c>
      <c r="BE248" s="167" t="e">
        <f t="shared" ca="1" si="743"/>
        <v>#REF!</v>
      </c>
      <c r="BF248" s="18"/>
      <c r="BG248" s="168">
        <f>INDEX('2_Needs'!$F:$F,MATCH($A248,'2_Needs'!$A:$A,0))</f>
        <v>8.6940394442960617E-4</v>
      </c>
      <c r="BH248" s="114"/>
      <c r="BI248" s="167">
        <f t="shared" ref="BI248:BX248" si="854">IF(BI$3="reset",$BG248*BI$6,BH248*(1+$C$4))</f>
        <v>0</v>
      </c>
      <c r="BJ248" s="167">
        <f t="shared" si="854"/>
        <v>0</v>
      </c>
      <c r="BK248" s="167">
        <f t="shared" si="854"/>
        <v>0</v>
      </c>
      <c r="BL248" s="167">
        <f t="shared" si="854"/>
        <v>0</v>
      </c>
      <c r="BM248" s="167">
        <f t="shared" si="854"/>
        <v>0</v>
      </c>
      <c r="BN248" s="167">
        <f t="shared" si="854"/>
        <v>0</v>
      </c>
      <c r="BO248" s="167">
        <f t="shared" si="854"/>
        <v>0</v>
      </c>
      <c r="BP248" s="167">
        <f t="shared" si="854"/>
        <v>0</v>
      </c>
      <c r="BQ248" s="167">
        <f t="shared" si="854"/>
        <v>0</v>
      </c>
      <c r="BR248" s="167">
        <f t="shared" si="854"/>
        <v>0</v>
      </c>
      <c r="BS248" s="167">
        <f t="shared" si="854"/>
        <v>0</v>
      </c>
      <c r="BT248" s="167">
        <f t="shared" si="854"/>
        <v>0</v>
      </c>
      <c r="BU248" s="167">
        <f t="shared" si="854"/>
        <v>0</v>
      </c>
      <c r="BV248" s="167">
        <f t="shared" si="854"/>
        <v>0</v>
      </c>
      <c r="BW248" s="167">
        <f t="shared" si="854"/>
        <v>0</v>
      </c>
      <c r="BX248" s="167">
        <f t="shared" si="854"/>
        <v>0</v>
      </c>
      <c r="BZ248" s="167" t="e">
        <f t="shared" ca="1" si="662"/>
        <v>#REF!</v>
      </c>
      <c r="CA248" s="167" t="e">
        <f t="shared" ca="1" si="663"/>
        <v>#REF!</v>
      </c>
      <c r="CB248" s="167" t="e">
        <f t="shared" ca="1" si="664"/>
        <v>#REF!</v>
      </c>
      <c r="CC248" s="167" t="e">
        <f t="shared" ca="1" si="665"/>
        <v>#REF!</v>
      </c>
      <c r="CD248" s="167" t="e">
        <f t="shared" ca="1" si="666"/>
        <v>#REF!</v>
      </c>
      <c r="CE248" s="167" t="e">
        <f t="shared" ca="1" si="667"/>
        <v>#REF!</v>
      </c>
      <c r="CF248" s="167" t="e">
        <f t="shared" ca="1" si="668"/>
        <v>#REF!</v>
      </c>
      <c r="CG248" s="167" t="e">
        <f t="shared" ca="1" si="669"/>
        <v>#REF!</v>
      </c>
      <c r="CH248" s="167" t="e">
        <f t="shared" ca="1" si="670"/>
        <v>#REF!</v>
      </c>
      <c r="CI248" s="167" t="e">
        <f t="shared" ca="1" si="671"/>
        <v>#REF!</v>
      </c>
      <c r="CJ248" s="167" t="e">
        <f t="shared" ca="1" si="672"/>
        <v>#REF!</v>
      </c>
      <c r="CK248" s="167" t="e">
        <f t="shared" ca="1" si="673"/>
        <v>#REF!</v>
      </c>
      <c r="CL248" s="167" t="e">
        <f t="shared" ca="1" si="674"/>
        <v>#REF!</v>
      </c>
      <c r="CM248" s="167" t="e">
        <f t="shared" ca="1" si="675"/>
        <v>#REF!</v>
      </c>
      <c r="CN248" s="167" t="e">
        <f t="shared" ca="1" si="676"/>
        <v>#REF!</v>
      </c>
      <c r="CO248" s="167" t="e">
        <f t="shared" ca="1" si="677"/>
        <v>#REF!</v>
      </c>
      <c r="CQ248" s="167" t="e">
        <f t="shared" ca="1" si="678"/>
        <v>#REF!</v>
      </c>
      <c r="CR248" s="167" t="e">
        <f t="shared" ca="1" si="679"/>
        <v>#REF!</v>
      </c>
      <c r="CS248" s="167" t="e">
        <f t="shared" ca="1" si="680"/>
        <v>#REF!</v>
      </c>
      <c r="CT248" s="167" t="e">
        <f t="shared" ca="1" si="681"/>
        <v>#REF!</v>
      </c>
      <c r="CU248" s="167" t="e">
        <f t="shared" ca="1" si="682"/>
        <v>#REF!</v>
      </c>
      <c r="CV248" s="167" t="e">
        <f t="shared" ca="1" si="683"/>
        <v>#REF!</v>
      </c>
      <c r="CW248" s="167" t="e">
        <f t="shared" ca="1" si="684"/>
        <v>#REF!</v>
      </c>
      <c r="CX248" s="167" t="e">
        <f t="shared" ca="1" si="685"/>
        <v>#REF!</v>
      </c>
      <c r="CY248" s="167" t="e">
        <f t="shared" ca="1" si="686"/>
        <v>#REF!</v>
      </c>
      <c r="CZ248" s="167" t="e">
        <f t="shared" ca="1" si="687"/>
        <v>#REF!</v>
      </c>
      <c r="DA248" s="167" t="e">
        <f t="shared" ca="1" si="688"/>
        <v>#REF!</v>
      </c>
      <c r="DB248" s="167" t="e">
        <f t="shared" ca="1" si="689"/>
        <v>#REF!</v>
      </c>
      <c r="DC248" s="167" t="e">
        <f t="shared" ca="1" si="690"/>
        <v>#REF!</v>
      </c>
      <c r="DD248" s="167" t="e">
        <f t="shared" ca="1" si="691"/>
        <v>#REF!</v>
      </c>
      <c r="DE248" s="167" t="e">
        <f t="shared" ca="1" si="692"/>
        <v>#REF!</v>
      </c>
      <c r="DF248" s="167" t="e">
        <f t="shared" ca="1" si="693"/>
        <v>#REF!</v>
      </c>
      <c r="DH248" s="167">
        <f t="shared" si="694"/>
        <v>0</v>
      </c>
      <c r="DI248" s="167">
        <f t="shared" si="695"/>
        <v>0</v>
      </c>
      <c r="DJ248" s="167">
        <f t="shared" si="696"/>
        <v>0</v>
      </c>
      <c r="DK248" s="167">
        <f t="shared" si="697"/>
        <v>0</v>
      </c>
      <c r="DL248" s="167">
        <f t="shared" si="698"/>
        <v>0</v>
      </c>
      <c r="DM248" s="167">
        <f t="shared" si="699"/>
        <v>0</v>
      </c>
      <c r="DN248" s="167">
        <f t="shared" si="700"/>
        <v>0</v>
      </c>
      <c r="DO248" s="167">
        <f t="shared" si="701"/>
        <v>0</v>
      </c>
      <c r="DP248" s="167">
        <f t="shared" si="702"/>
        <v>0</v>
      </c>
      <c r="DQ248" s="167">
        <f t="shared" si="703"/>
        <v>0</v>
      </c>
      <c r="DR248" s="167">
        <f t="shared" si="704"/>
        <v>0</v>
      </c>
      <c r="DS248" s="167">
        <f t="shared" si="705"/>
        <v>0</v>
      </c>
      <c r="DT248" s="167">
        <f t="shared" si="706"/>
        <v>0</v>
      </c>
      <c r="DU248" s="167">
        <f t="shared" si="707"/>
        <v>0</v>
      </c>
      <c r="DV248" s="167">
        <f t="shared" si="708"/>
        <v>0</v>
      </c>
      <c r="DW248" s="167">
        <f t="shared" si="709"/>
        <v>0</v>
      </c>
      <c r="DY248" s="167" t="e">
        <f t="shared" ca="1" si="745"/>
        <v>#REF!</v>
      </c>
      <c r="DZ248" s="167" t="e">
        <f t="shared" ca="1" si="746"/>
        <v>#REF!</v>
      </c>
      <c r="EA248" s="167" t="e">
        <f t="shared" ca="1" si="747"/>
        <v>#REF!</v>
      </c>
      <c r="EB248" s="167" t="e">
        <f t="shared" ca="1" si="748"/>
        <v>#REF!</v>
      </c>
      <c r="EC248" s="167" t="e">
        <f t="shared" ca="1" si="749"/>
        <v>#REF!</v>
      </c>
      <c r="ED248" s="167" t="e">
        <f t="shared" ca="1" si="750"/>
        <v>#REF!</v>
      </c>
      <c r="EE248" s="167" t="e">
        <f t="shared" ca="1" si="751"/>
        <v>#REF!</v>
      </c>
      <c r="EF248" s="167" t="e">
        <f t="shared" ca="1" si="752"/>
        <v>#REF!</v>
      </c>
      <c r="EG248" s="167" t="e">
        <f t="shared" ca="1" si="753"/>
        <v>#REF!</v>
      </c>
      <c r="EH248" s="167" t="e">
        <f t="shared" ca="1" si="754"/>
        <v>#REF!</v>
      </c>
      <c r="EI248" s="167" t="e">
        <f t="shared" ca="1" si="755"/>
        <v>#REF!</v>
      </c>
      <c r="EJ248" s="167" t="e">
        <f t="shared" ca="1" si="756"/>
        <v>#REF!</v>
      </c>
      <c r="EK248" s="167" t="e">
        <f t="shared" ca="1" si="757"/>
        <v>#REF!</v>
      </c>
      <c r="EL248" s="167" t="e">
        <f t="shared" ca="1" si="758"/>
        <v>#REF!</v>
      </c>
      <c r="EM248" s="167" t="e">
        <f t="shared" ca="1" si="759"/>
        <v>#REF!</v>
      </c>
      <c r="EN248" s="167" t="e">
        <f t="shared" ca="1" si="760"/>
        <v>#REF!</v>
      </c>
      <c r="EP248" s="167">
        <f t="shared" si="761"/>
        <v>0</v>
      </c>
      <c r="EQ248" s="167">
        <f t="shared" si="762"/>
        <v>0</v>
      </c>
      <c r="ER248" s="167">
        <f t="shared" si="763"/>
        <v>0</v>
      </c>
      <c r="ES248" s="167">
        <f t="shared" si="764"/>
        <v>0</v>
      </c>
      <c r="ET248" s="167">
        <f t="shared" si="765"/>
        <v>0</v>
      </c>
      <c r="EU248" s="167">
        <f t="shared" si="766"/>
        <v>0</v>
      </c>
      <c r="EV248" s="167">
        <f t="shared" si="767"/>
        <v>0</v>
      </c>
      <c r="EW248" s="167">
        <f t="shared" si="768"/>
        <v>0</v>
      </c>
      <c r="EX248" s="167">
        <f t="shared" si="769"/>
        <v>0</v>
      </c>
      <c r="EY248" s="167">
        <f t="shared" si="770"/>
        <v>0</v>
      </c>
      <c r="EZ248" s="167">
        <f t="shared" si="771"/>
        <v>0</v>
      </c>
      <c r="FA248" s="167">
        <f t="shared" si="772"/>
        <v>0</v>
      </c>
      <c r="FB248" s="167">
        <f t="shared" si="773"/>
        <v>0</v>
      </c>
      <c r="FC248" s="167">
        <f t="shared" si="774"/>
        <v>0</v>
      </c>
      <c r="FD248" s="167">
        <f t="shared" si="775"/>
        <v>0</v>
      </c>
      <c r="FE248" s="167">
        <f t="shared" si="776"/>
        <v>0</v>
      </c>
      <c r="FG248" s="167">
        <f t="shared" si="777"/>
        <v>0</v>
      </c>
      <c r="FH248" s="167">
        <f t="shared" si="778"/>
        <v>0</v>
      </c>
      <c r="FI248" s="167">
        <f t="shared" si="779"/>
        <v>0</v>
      </c>
      <c r="FJ248" s="167">
        <f t="shared" si="780"/>
        <v>0</v>
      </c>
      <c r="FK248" s="167">
        <f t="shared" si="781"/>
        <v>0</v>
      </c>
      <c r="FL248" s="167">
        <f t="shared" si="782"/>
        <v>0</v>
      </c>
      <c r="FM248" s="167">
        <f t="shared" si="783"/>
        <v>0</v>
      </c>
      <c r="FN248" s="167">
        <f t="shared" si="784"/>
        <v>0</v>
      </c>
      <c r="FO248" s="167">
        <f t="shared" si="785"/>
        <v>0</v>
      </c>
      <c r="FP248" s="167">
        <f t="shared" si="786"/>
        <v>0</v>
      </c>
      <c r="FQ248" s="167">
        <f t="shared" si="787"/>
        <v>0</v>
      </c>
      <c r="FR248" s="167">
        <f t="shared" si="788"/>
        <v>0</v>
      </c>
      <c r="FS248" s="167">
        <f t="shared" si="789"/>
        <v>0</v>
      </c>
      <c r="FT248" s="167">
        <f t="shared" si="790"/>
        <v>0</v>
      </c>
      <c r="FU248" s="167">
        <f t="shared" si="791"/>
        <v>0</v>
      </c>
      <c r="FV248" s="167">
        <f t="shared" si="792"/>
        <v>0</v>
      </c>
      <c r="FX248" s="167">
        <f t="shared" si="793"/>
        <v>0</v>
      </c>
      <c r="FY248" s="167">
        <f t="shared" si="794"/>
        <v>0</v>
      </c>
      <c r="FZ248" s="167">
        <f t="shared" si="795"/>
        <v>0</v>
      </c>
      <c r="GA248" s="167">
        <f t="shared" si="796"/>
        <v>0</v>
      </c>
      <c r="GB248" s="167">
        <f t="shared" si="797"/>
        <v>0</v>
      </c>
      <c r="GC248" s="167">
        <f t="shared" si="798"/>
        <v>0</v>
      </c>
      <c r="GD248" s="167">
        <f t="shared" si="799"/>
        <v>0</v>
      </c>
      <c r="GE248" s="167">
        <f t="shared" si="800"/>
        <v>0</v>
      </c>
      <c r="GF248" s="167">
        <f t="shared" si="801"/>
        <v>0</v>
      </c>
      <c r="GG248" s="167">
        <f t="shared" si="802"/>
        <v>0</v>
      </c>
      <c r="GH248" s="167">
        <f t="shared" si="803"/>
        <v>0</v>
      </c>
      <c r="GI248" s="167">
        <f t="shared" si="804"/>
        <v>0</v>
      </c>
      <c r="GJ248" s="167">
        <f t="shared" si="805"/>
        <v>0</v>
      </c>
      <c r="GK248" s="167">
        <f t="shared" si="806"/>
        <v>0</v>
      </c>
      <c r="GL248" s="167">
        <f t="shared" si="807"/>
        <v>0</v>
      </c>
      <c r="GM248" s="167">
        <f t="shared" si="808"/>
        <v>0</v>
      </c>
      <c r="GO248" s="167" t="e">
        <f t="shared" ca="1" si="643"/>
        <v>#REF!</v>
      </c>
      <c r="GP248" s="167" t="e">
        <f t="shared" ca="1" si="853"/>
        <v>#REF!</v>
      </c>
      <c r="GQ248" s="167" t="e">
        <f t="shared" ca="1" si="853"/>
        <v>#REF!</v>
      </c>
      <c r="GR248" s="167" t="e">
        <f t="shared" ca="1" si="853"/>
        <v>#REF!</v>
      </c>
      <c r="GS248" s="167" t="e">
        <f t="shared" ca="1" si="853"/>
        <v>#REF!</v>
      </c>
      <c r="GT248" s="167" t="e">
        <f t="shared" ca="1" si="853"/>
        <v>#REF!</v>
      </c>
      <c r="GU248" s="167" t="e">
        <f t="shared" ca="1" si="853"/>
        <v>#REF!</v>
      </c>
      <c r="GV248" s="167" t="e">
        <f t="shared" ca="1" si="853"/>
        <v>#REF!</v>
      </c>
      <c r="GW248" s="167" t="e">
        <f t="shared" ca="1" si="853"/>
        <v>#REF!</v>
      </c>
      <c r="GX248" s="167" t="e">
        <f t="shared" ca="1" si="853"/>
        <v>#REF!</v>
      </c>
      <c r="GY248" s="167" t="e">
        <f t="shared" ca="1" si="853"/>
        <v>#REF!</v>
      </c>
      <c r="GZ248" s="167" t="e">
        <f t="shared" ca="1" si="853"/>
        <v>#REF!</v>
      </c>
      <c r="HA248" s="167" t="e">
        <f t="shared" ca="1" si="853"/>
        <v>#REF!</v>
      </c>
      <c r="HB248" s="167" t="e">
        <f t="shared" ca="1" si="853"/>
        <v>#REF!</v>
      </c>
      <c r="HC248" s="167" t="e">
        <f t="shared" ca="1" si="853"/>
        <v>#REF!</v>
      </c>
      <c r="HD248" s="167" t="e">
        <f t="shared" ca="1" si="853"/>
        <v>#REF!</v>
      </c>
      <c r="HF248" s="167" t="e">
        <f t="shared" ca="1" si="710"/>
        <v>#REF!</v>
      </c>
      <c r="HG248" s="167" t="e">
        <f t="shared" ca="1" si="711"/>
        <v>#REF!</v>
      </c>
      <c r="HH248" s="167" t="e">
        <f t="shared" ca="1" si="712"/>
        <v>#REF!</v>
      </c>
      <c r="HI248" s="167" t="e">
        <f t="shared" ca="1" si="713"/>
        <v>#REF!</v>
      </c>
      <c r="HJ248" s="167" t="e">
        <f t="shared" ca="1" si="714"/>
        <v>#REF!</v>
      </c>
      <c r="HK248" s="167" t="e">
        <f t="shared" ca="1" si="715"/>
        <v>#REF!</v>
      </c>
      <c r="HL248" s="167" t="e">
        <f t="shared" ca="1" si="716"/>
        <v>#REF!</v>
      </c>
      <c r="HM248" s="167" t="e">
        <f t="shared" ca="1" si="717"/>
        <v>#REF!</v>
      </c>
      <c r="HN248" s="167" t="e">
        <f t="shared" ca="1" si="718"/>
        <v>#REF!</v>
      </c>
      <c r="HO248" s="167" t="e">
        <f t="shared" ca="1" si="719"/>
        <v>#REF!</v>
      </c>
      <c r="HP248" s="167" t="e">
        <f t="shared" ca="1" si="720"/>
        <v>#REF!</v>
      </c>
      <c r="HQ248" s="167" t="e">
        <f t="shared" ca="1" si="721"/>
        <v>#REF!</v>
      </c>
      <c r="HR248" s="167" t="e">
        <f t="shared" ca="1" si="722"/>
        <v>#REF!</v>
      </c>
      <c r="HS248" s="167" t="e">
        <f t="shared" ca="1" si="723"/>
        <v>#REF!</v>
      </c>
      <c r="HT248" s="167" t="e">
        <f t="shared" ca="1" si="724"/>
        <v>#REF!</v>
      </c>
      <c r="HU248" s="167" t="e">
        <f t="shared" ca="1" si="725"/>
        <v>#REF!</v>
      </c>
      <c r="HW248" s="167" t="e">
        <f t="shared" ca="1" si="726"/>
        <v>#REF!</v>
      </c>
      <c r="HX248" s="167">
        <f t="shared" si="727"/>
        <v>0</v>
      </c>
      <c r="HY248" s="167" t="e">
        <f t="shared" ca="1" si="809"/>
        <v>#REF!</v>
      </c>
      <c r="HZ248" s="219" t="e">
        <f t="shared" ca="1" si="810"/>
        <v>#REF!</v>
      </c>
    </row>
    <row r="249" spans="1:234" s="48" customFormat="1">
      <c r="A249" s="3" t="s">
        <v>488</v>
      </c>
      <c r="B249" s="202" t="str">
        <f>INDEX('Ref1'!$E:$E,MATCH(A249,'Ref1'!$A:$A,0))</f>
        <v>Nuneaton and Bedworth</v>
      </c>
      <c r="C249" s="42" t="str">
        <f>INDEX(Data1!B:B,MATCH(A249,Data1!A:A,0))</f>
        <v>SD</v>
      </c>
      <c r="D249" s="253" t="str">
        <f>INDEX(Data1!C:C,MATCH(A249,Data1!A:A,0))</f>
        <v>WM</v>
      </c>
      <c r="E249" s="200" t="str">
        <f>IF($C$6="No","No",IF(COUNTIF(Inputs!$K$359:$K$398,$A249)&gt;0,"Yes","No"))</f>
        <v>No</v>
      </c>
      <c r="F249" s="404"/>
      <c r="G249" s="62">
        <f>INDEX('4_RatesSplit'!K:K,MATCH($A249,'4_RatesSplit'!$A:$A,0))</f>
        <v>0</v>
      </c>
      <c r="H249" s="171">
        <f>INDEX('4_RatesSplit'!L:L,MATCH($A249,'4_RatesSplit'!$A:$A,0))</f>
        <v>0</v>
      </c>
      <c r="I249" s="167">
        <f>INDEX('4_RatesSplit'!M:M,MATCH($A249,'4_RatesSplit'!$A:$A,0))</f>
        <v>0</v>
      </c>
      <c r="J249" s="167">
        <f>INDEX('4_RatesSplit'!N:N,MATCH($A249,'4_RatesSplit'!$A:$A,0))</f>
        <v>0</v>
      </c>
      <c r="K249" s="167">
        <f>INDEX('4_RatesSplit'!O:O,MATCH($A249,'4_RatesSplit'!$A:$A,0))</f>
        <v>0</v>
      </c>
      <c r="L249" s="167">
        <f>INDEX('4_RatesSplit'!P:P,MATCH($A249,'4_RatesSplit'!$A:$A,0))</f>
        <v>0</v>
      </c>
      <c r="M249" s="167">
        <f>INDEX('4_RatesSplit'!Q:Q,MATCH($A249,'4_RatesSplit'!$A:$A,0))</f>
        <v>0</v>
      </c>
      <c r="N249" s="167">
        <f>INDEX('4_RatesSplit'!R:R,MATCH($A249,'4_RatesSplit'!$A:$A,0))</f>
        <v>0</v>
      </c>
      <c r="O249" s="167">
        <f>INDEX('4_RatesSplit'!S:S,MATCH($A249,'4_RatesSplit'!$A:$A,0))</f>
        <v>0</v>
      </c>
      <c r="P249" s="167">
        <f>INDEX('4_RatesSplit'!T:T,MATCH($A249,'4_RatesSplit'!$A:$A,0))</f>
        <v>0</v>
      </c>
      <c r="Q249" s="167">
        <f>INDEX('4_RatesSplit'!U:U,MATCH($A249,'4_RatesSplit'!$A:$A,0))</f>
        <v>0</v>
      </c>
      <c r="R249" s="167">
        <f>INDEX('4_RatesSplit'!V:V,MATCH($A249,'4_RatesSplit'!$A:$A,0))</f>
        <v>0</v>
      </c>
      <c r="S249" s="167">
        <f>INDEX('4_RatesSplit'!W:W,MATCH($A249,'4_RatesSplit'!$A:$A,0))</f>
        <v>0</v>
      </c>
      <c r="T249" s="167">
        <f>INDEX('4_RatesSplit'!X:X,MATCH($A249,'4_RatesSplit'!$A:$A,0))</f>
        <v>0</v>
      </c>
      <c r="U249" s="167">
        <f>INDEX('4_RatesSplit'!Y:Y,MATCH($A249,'4_RatesSplit'!$A:$A,0))</f>
        <v>0</v>
      </c>
      <c r="V249" s="167">
        <f>INDEX('4_RatesSplit'!Z:Z,MATCH($A249,'4_RatesSplit'!$A:$A,0))</f>
        <v>0</v>
      </c>
      <c r="W249" s="167">
        <f>INDEX('4_RatesSplit'!AA:AA,MATCH($A249,'4_RatesSplit'!$A:$A,0))</f>
        <v>0</v>
      </c>
      <c r="X249" s="18"/>
      <c r="Y249" s="168" t="e">
        <f ca="1">INDEX('4_RatesSplit'!AT:AT,MATCH($A249,'4_RatesSplit'!$A:$A,0))</f>
        <v>#REF!</v>
      </c>
      <c r="Z249" s="168" t="e">
        <f ca="1">INDEX('4_RatesSplit'!AU:AU,MATCH($A249,'4_RatesSplit'!$A:$A,0))</f>
        <v>#REF!</v>
      </c>
      <c r="AA249" s="168" t="e">
        <f ca="1">INDEX('4_RatesSplit'!AV:AV,MATCH($A249,'4_RatesSplit'!$A:$A,0))</f>
        <v>#REF!</v>
      </c>
      <c r="AB249" s="168" t="e">
        <f ca="1">INDEX('4_RatesSplit'!AW:AW,MATCH($A249,'4_RatesSplit'!$A:$A,0))</f>
        <v>#REF!</v>
      </c>
      <c r="AC249" s="168" t="e">
        <f ca="1">INDEX('4_RatesSplit'!AX:AX,MATCH($A249,'4_RatesSplit'!$A:$A,0))</f>
        <v>#REF!</v>
      </c>
      <c r="AD249" s="168" t="e">
        <f ca="1">INDEX('4_RatesSplit'!AY:AY,MATCH($A249,'4_RatesSplit'!$A:$A,0))</f>
        <v>#REF!</v>
      </c>
      <c r="AE249" s="168" t="e">
        <f ca="1">INDEX('4_RatesSplit'!AZ:AZ,MATCH($A249,'4_RatesSplit'!$A:$A,0))</f>
        <v>#REF!</v>
      </c>
      <c r="AF249" s="168" t="e">
        <f ca="1">INDEX('4_RatesSplit'!BA:BA,MATCH($A249,'4_RatesSplit'!$A:$A,0))</f>
        <v>#REF!</v>
      </c>
      <c r="AG249" s="168" t="e">
        <f ca="1">INDEX('4_RatesSplit'!BB:BB,MATCH($A249,'4_RatesSplit'!$A:$A,0))</f>
        <v>#REF!</v>
      </c>
      <c r="AH249" s="168" t="e">
        <f ca="1">INDEX('4_RatesSplit'!BC:BC,MATCH($A249,'4_RatesSplit'!$A:$A,0))</f>
        <v>#REF!</v>
      </c>
      <c r="AI249" s="168" t="e">
        <f ca="1">INDEX('4_RatesSplit'!BD:BD,MATCH($A249,'4_RatesSplit'!$A:$A,0))</f>
        <v>#REF!</v>
      </c>
      <c r="AJ249" s="168" t="e">
        <f ca="1">INDEX('4_RatesSplit'!BE:BE,MATCH($A249,'4_RatesSplit'!$A:$A,0))</f>
        <v>#REF!</v>
      </c>
      <c r="AK249" s="168" t="e">
        <f ca="1">INDEX('4_RatesSplit'!BF:BF,MATCH($A249,'4_RatesSplit'!$A:$A,0))</f>
        <v>#REF!</v>
      </c>
      <c r="AL249" s="168" t="e">
        <f ca="1">INDEX('4_RatesSplit'!BG:BG,MATCH($A249,'4_RatesSplit'!$A:$A,0))</f>
        <v>#REF!</v>
      </c>
      <c r="AM249" s="168" t="e">
        <f ca="1">INDEX('4_RatesSplit'!BH:BH,MATCH($A249,'4_RatesSplit'!$A:$A,0))</f>
        <v>#REF!</v>
      </c>
      <c r="AN249" s="198" t="e">
        <f ca="1">INDEX('4_RatesSplit'!BI:BI,MATCH($A249,'4_RatesSplit'!$A:$A,0))</f>
        <v>#REF!</v>
      </c>
      <c r="AO249" s="114"/>
      <c r="AP249" s="167" t="e">
        <f t="shared" ca="1" si="728"/>
        <v>#REF!</v>
      </c>
      <c r="AQ249" s="167" t="e">
        <f t="shared" ca="1" si="729"/>
        <v>#REF!</v>
      </c>
      <c r="AR249" s="167" t="e">
        <f t="shared" ca="1" si="730"/>
        <v>#REF!</v>
      </c>
      <c r="AS249" s="167" t="e">
        <f t="shared" ca="1" si="731"/>
        <v>#REF!</v>
      </c>
      <c r="AT249" s="167" t="e">
        <f t="shared" ca="1" si="732"/>
        <v>#REF!</v>
      </c>
      <c r="AU249" s="167" t="e">
        <f t="shared" ca="1" si="733"/>
        <v>#REF!</v>
      </c>
      <c r="AV249" s="167" t="e">
        <f t="shared" ca="1" si="734"/>
        <v>#REF!</v>
      </c>
      <c r="AW249" s="167" t="e">
        <f t="shared" ca="1" si="735"/>
        <v>#REF!</v>
      </c>
      <c r="AX249" s="167" t="e">
        <f t="shared" ca="1" si="736"/>
        <v>#REF!</v>
      </c>
      <c r="AY249" s="167" t="e">
        <f t="shared" ca="1" si="737"/>
        <v>#REF!</v>
      </c>
      <c r="AZ249" s="167" t="e">
        <f t="shared" ca="1" si="738"/>
        <v>#REF!</v>
      </c>
      <c r="BA249" s="167" t="e">
        <f t="shared" ca="1" si="739"/>
        <v>#REF!</v>
      </c>
      <c r="BB249" s="167" t="e">
        <f t="shared" ca="1" si="740"/>
        <v>#REF!</v>
      </c>
      <c r="BC249" s="167" t="e">
        <f t="shared" ca="1" si="741"/>
        <v>#REF!</v>
      </c>
      <c r="BD249" s="167" t="e">
        <f t="shared" ca="1" si="742"/>
        <v>#REF!</v>
      </c>
      <c r="BE249" s="167" t="e">
        <f t="shared" ca="1" si="743"/>
        <v>#REF!</v>
      </c>
      <c r="BF249" s="18"/>
      <c r="BG249" s="168">
        <f>INDEX('2_Needs'!$F:$F,MATCH($A249,'2_Needs'!$A:$A,0))</f>
        <v>2.9591328864864353E-4</v>
      </c>
      <c r="BH249" s="114"/>
      <c r="BI249" s="167">
        <f t="shared" ref="BI249:BX249" si="855">IF(BI$3="reset",$BG249*BI$6,BH249*(1+$C$4))</f>
        <v>0</v>
      </c>
      <c r="BJ249" s="167">
        <f t="shared" si="855"/>
        <v>0</v>
      </c>
      <c r="BK249" s="167">
        <f t="shared" si="855"/>
        <v>0</v>
      </c>
      <c r="BL249" s="167">
        <f t="shared" si="855"/>
        <v>0</v>
      </c>
      <c r="BM249" s="167">
        <f t="shared" si="855"/>
        <v>0</v>
      </c>
      <c r="BN249" s="167">
        <f t="shared" si="855"/>
        <v>0</v>
      </c>
      <c r="BO249" s="167">
        <f t="shared" si="855"/>
        <v>0</v>
      </c>
      <c r="BP249" s="167">
        <f t="shared" si="855"/>
        <v>0</v>
      </c>
      <c r="BQ249" s="167">
        <f t="shared" si="855"/>
        <v>0</v>
      </c>
      <c r="BR249" s="167">
        <f t="shared" si="855"/>
        <v>0</v>
      </c>
      <c r="BS249" s="167">
        <f t="shared" si="855"/>
        <v>0</v>
      </c>
      <c r="BT249" s="167">
        <f t="shared" si="855"/>
        <v>0</v>
      </c>
      <c r="BU249" s="167">
        <f t="shared" si="855"/>
        <v>0</v>
      </c>
      <c r="BV249" s="167">
        <f t="shared" si="855"/>
        <v>0</v>
      </c>
      <c r="BW249" s="167">
        <f t="shared" si="855"/>
        <v>0</v>
      </c>
      <c r="BX249" s="167">
        <f t="shared" si="855"/>
        <v>0</v>
      </c>
      <c r="BZ249" s="167" t="e">
        <f t="shared" ca="1" si="662"/>
        <v>#REF!</v>
      </c>
      <c r="CA249" s="167" t="e">
        <f t="shared" ca="1" si="663"/>
        <v>#REF!</v>
      </c>
      <c r="CB249" s="167" t="e">
        <f t="shared" ca="1" si="664"/>
        <v>#REF!</v>
      </c>
      <c r="CC249" s="167" t="e">
        <f t="shared" ca="1" si="665"/>
        <v>#REF!</v>
      </c>
      <c r="CD249" s="167" t="e">
        <f t="shared" ca="1" si="666"/>
        <v>#REF!</v>
      </c>
      <c r="CE249" s="167" t="e">
        <f t="shared" ca="1" si="667"/>
        <v>#REF!</v>
      </c>
      <c r="CF249" s="167" t="e">
        <f t="shared" ca="1" si="668"/>
        <v>#REF!</v>
      </c>
      <c r="CG249" s="167" t="e">
        <f t="shared" ca="1" si="669"/>
        <v>#REF!</v>
      </c>
      <c r="CH249" s="167" t="e">
        <f t="shared" ca="1" si="670"/>
        <v>#REF!</v>
      </c>
      <c r="CI249" s="167" t="e">
        <f t="shared" ca="1" si="671"/>
        <v>#REF!</v>
      </c>
      <c r="CJ249" s="167" t="e">
        <f t="shared" ca="1" si="672"/>
        <v>#REF!</v>
      </c>
      <c r="CK249" s="167" t="e">
        <f t="shared" ca="1" si="673"/>
        <v>#REF!</v>
      </c>
      <c r="CL249" s="167" t="e">
        <f t="shared" ca="1" si="674"/>
        <v>#REF!</v>
      </c>
      <c r="CM249" s="167" t="e">
        <f t="shared" ca="1" si="675"/>
        <v>#REF!</v>
      </c>
      <c r="CN249" s="167" t="e">
        <f t="shared" ca="1" si="676"/>
        <v>#REF!</v>
      </c>
      <c r="CO249" s="167" t="e">
        <f t="shared" ca="1" si="677"/>
        <v>#REF!</v>
      </c>
      <c r="CQ249" s="167" t="e">
        <f t="shared" ca="1" si="678"/>
        <v>#REF!</v>
      </c>
      <c r="CR249" s="167" t="e">
        <f t="shared" ca="1" si="679"/>
        <v>#REF!</v>
      </c>
      <c r="CS249" s="167" t="e">
        <f t="shared" ca="1" si="680"/>
        <v>#REF!</v>
      </c>
      <c r="CT249" s="167" t="e">
        <f t="shared" ca="1" si="681"/>
        <v>#REF!</v>
      </c>
      <c r="CU249" s="167" t="e">
        <f t="shared" ca="1" si="682"/>
        <v>#REF!</v>
      </c>
      <c r="CV249" s="167" t="e">
        <f t="shared" ca="1" si="683"/>
        <v>#REF!</v>
      </c>
      <c r="CW249" s="167" t="e">
        <f t="shared" ca="1" si="684"/>
        <v>#REF!</v>
      </c>
      <c r="CX249" s="167" t="e">
        <f t="shared" ca="1" si="685"/>
        <v>#REF!</v>
      </c>
      <c r="CY249" s="167" t="e">
        <f t="shared" ca="1" si="686"/>
        <v>#REF!</v>
      </c>
      <c r="CZ249" s="167" t="e">
        <f t="shared" ca="1" si="687"/>
        <v>#REF!</v>
      </c>
      <c r="DA249" s="167" t="e">
        <f t="shared" ca="1" si="688"/>
        <v>#REF!</v>
      </c>
      <c r="DB249" s="167" t="e">
        <f t="shared" ca="1" si="689"/>
        <v>#REF!</v>
      </c>
      <c r="DC249" s="167" t="e">
        <f t="shared" ca="1" si="690"/>
        <v>#REF!</v>
      </c>
      <c r="DD249" s="167" t="e">
        <f t="shared" ca="1" si="691"/>
        <v>#REF!</v>
      </c>
      <c r="DE249" s="167" t="e">
        <f t="shared" ca="1" si="692"/>
        <v>#REF!</v>
      </c>
      <c r="DF249" s="167" t="e">
        <f t="shared" ca="1" si="693"/>
        <v>#REF!</v>
      </c>
      <c r="DH249" s="167">
        <f t="shared" si="694"/>
        <v>0</v>
      </c>
      <c r="DI249" s="167">
        <f t="shared" si="695"/>
        <v>0</v>
      </c>
      <c r="DJ249" s="167">
        <f t="shared" si="696"/>
        <v>0</v>
      </c>
      <c r="DK249" s="167">
        <f t="shared" si="697"/>
        <v>0</v>
      </c>
      <c r="DL249" s="167">
        <f t="shared" si="698"/>
        <v>0</v>
      </c>
      <c r="DM249" s="167">
        <f t="shared" si="699"/>
        <v>0</v>
      </c>
      <c r="DN249" s="167">
        <f t="shared" si="700"/>
        <v>0</v>
      </c>
      <c r="DO249" s="167">
        <f t="shared" si="701"/>
        <v>0</v>
      </c>
      <c r="DP249" s="167">
        <f t="shared" si="702"/>
        <v>0</v>
      </c>
      <c r="DQ249" s="167">
        <f t="shared" si="703"/>
        <v>0</v>
      </c>
      <c r="DR249" s="167">
        <f t="shared" si="704"/>
        <v>0</v>
      </c>
      <c r="DS249" s="167">
        <f t="shared" si="705"/>
        <v>0</v>
      </c>
      <c r="DT249" s="167">
        <f t="shared" si="706"/>
        <v>0</v>
      </c>
      <c r="DU249" s="167">
        <f t="shared" si="707"/>
        <v>0</v>
      </c>
      <c r="DV249" s="167">
        <f t="shared" si="708"/>
        <v>0</v>
      </c>
      <c r="DW249" s="167">
        <f t="shared" si="709"/>
        <v>0</v>
      </c>
      <c r="DY249" s="167" t="e">
        <f t="shared" ca="1" si="745"/>
        <v>#REF!</v>
      </c>
      <c r="DZ249" s="167" t="e">
        <f t="shared" ca="1" si="746"/>
        <v>#REF!</v>
      </c>
      <c r="EA249" s="167" t="e">
        <f t="shared" ca="1" si="747"/>
        <v>#REF!</v>
      </c>
      <c r="EB249" s="167" t="e">
        <f t="shared" ca="1" si="748"/>
        <v>#REF!</v>
      </c>
      <c r="EC249" s="167" t="e">
        <f t="shared" ca="1" si="749"/>
        <v>#REF!</v>
      </c>
      <c r="ED249" s="167" t="e">
        <f t="shared" ca="1" si="750"/>
        <v>#REF!</v>
      </c>
      <c r="EE249" s="167" t="e">
        <f t="shared" ca="1" si="751"/>
        <v>#REF!</v>
      </c>
      <c r="EF249" s="167" t="e">
        <f t="shared" ca="1" si="752"/>
        <v>#REF!</v>
      </c>
      <c r="EG249" s="167" t="e">
        <f t="shared" ca="1" si="753"/>
        <v>#REF!</v>
      </c>
      <c r="EH249" s="167" t="e">
        <f t="shared" ca="1" si="754"/>
        <v>#REF!</v>
      </c>
      <c r="EI249" s="167" t="e">
        <f t="shared" ca="1" si="755"/>
        <v>#REF!</v>
      </c>
      <c r="EJ249" s="167" t="e">
        <f t="shared" ca="1" si="756"/>
        <v>#REF!</v>
      </c>
      <c r="EK249" s="167" t="e">
        <f t="shared" ca="1" si="757"/>
        <v>#REF!</v>
      </c>
      <c r="EL249" s="167" t="e">
        <f t="shared" ca="1" si="758"/>
        <v>#REF!</v>
      </c>
      <c r="EM249" s="167" t="e">
        <f t="shared" ca="1" si="759"/>
        <v>#REF!</v>
      </c>
      <c r="EN249" s="167" t="e">
        <f t="shared" ca="1" si="760"/>
        <v>#REF!</v>
      </c>
      <c r="EP249" s="167">
        <f t="shared" si="761"/>
        <v>0</v>
      </c>
      <c r="EQ249" s="167">
        <f t="shared" si="762"/>
        <v>0</v>
      </c>
      <c r="ER249" s="167">
        <f t="shared" si="763"/>
        <v>0</v>
      </c>
      <c r="ES249" s="167">
        <f t="shared" si="764"/>
        <v>0</v>
      </c>
      <c r="ET249" s="167">
        <f t="shared" si="765"/>
        <v>0</v>
      </c>
      <c r="EU249" s="167">
        <f t="shared" si="766"/>
        <v>0</v>
      </c>
      <c r="EV249" s="167">
        <f t="shared" si="767"/>
        <v>0</v>
      </c>
      <c r="EW249" s="167">
        <f t="shared" si="768"/>
        <v>0</v>
      </c>
      <c r="EX249" s="167">
        <f t="shared" si="769"/>
        <v>0</v>
      </c>
      <c r="EY249" s="167">
        <f t="shared" si="770"/>
        <v>0</v>
      </c>
      <c r="EZ249" s="167">
        <f t="shared" si="771"/>
        <v>0</v>
      </c>
      <c r="FA249" s="167">
        <f t="shared" si="772"/>
        <v>0</v>
      </c>
      <c r="FB249" s="167">
        <f t="shared" si="773"/>
        <v>0</v>
      </c>
      <c r="FC249" s="167">
        <f t="shared" si="774"/>
        <v>0</v>
      </c>
      <c r="FD249" s="167">
        <f t="shared" si="775"/>
        <v>0</v>
      </c>
      <c r="FE249" s="167">
        <f t="shared" si="776"/>
        <v>0</v>
      </c>
      <c r="FG249" s="167">
        <f t="shared" si="777"/>
        <v>0</v>
      </c>
      <c r="FH249" s="167">
        <f t="shared" si="778"/>
        <v>0</v>
      </c>
      <c r="FI249" s="167">
        <f t="shared" si="779"/>
        <v>0</v>
      </c>
      <c r="FJ249" s="167">
        <f t="shared" si="780"/>
        <v>0</v>
      </c>
      <c r="FK249" s="167">
        <f t="shared" si="781"/>
        <v>0</v>
      </c>
      <c r="FL249" s="167">
        <f t="shared" si="782"/>
        <v>0</v>
      </c>
      <c r="FM249" s="167">
        <f t="shared" si="783"/>
        <v>0</v>
      </c>
      <c r="FN249" s="167">
        <f t="shared" si="784"/>
        <v>0</v>
      </c>
      <c r="FO249" s="167">
        <f t="shared" si="785"/>
        <v>0</v>
      </c>
      <c r="FP249" s="167">
        <f t="shared" si="786"/>
        <v>0</v>
      </c>
      <c r="FQ249" s="167">
        <f t="shared" si="787"/>
        <v>0</v>
      </c>
      <c r="FR249" s="167">
        <f t="shared" si="788"/>
        <v>0</v>
      </c>
      <c r="FS249" s="167">
        <f t="shared" si="789"/>
        <v>0</v>
      </c>
      <c r="FT249" s="167">
        <f t="shared" si="790"/>
        <v>0</v>
      </c>
      <c r="FU249" s="167">
        <f t="shared" si="791"/>
        <v>0</v>
      </c>
      <c r="FV249" s="167">
        <f t="shared" si="792"/>
        <v>0</v>
      </c>
      <c r="FX249" s="167">
        <f t="shared" si="793"/>
        <v>0</v>
      </c>
      <c r="FY249" s="167">
        <f t="shared" si="794"/>
        <v>0</v>
      </c>
      <c r="FZ249" s="167">
        <f t="shared" si="795"/>
        <v>0</v>
      </c>
      <c r="GA249" s="167">
        <f t="shared" si="796"/>
        <v>0</v>
      </c>
      <c r="GB249" s="167">
        <f t="shared" si="797"/>
        <v>0</v>
      </c>
      <c r="GC249" s="167">
        <f t="shared" si="798"/>
        <v>0</v>
      </c>
      <c r="GD249" s="167">
        <f t="shared" si="799"/>
        <v>0</v>
      </c>
      <c r="GE249" s="167">
        <f t="shared" si="800"/>
        <v>0</v>
      </c>
      <c r="GF249" s="167">
        <f t="shared" si="801"/>
        <v>0</v>
      </c>
      <c r="GG249" s="167">
        <f t="shared" si="802"/>
        <v>0</v>
      </c>
      <c r="GH249" s="167">
        <f t="shared" si="803"/>
        <v>0</v>
      </c>
      <c r="GI249" s="167">
        <f t="shared" si="804"/>
        <v>0</v>
      </c>
      <c r="GJ249" s="167">
        <f t="shared" si="805"/>
        <v>0</v>
      </c>
      <c r="GK249" s="167">
        <f t="shared" si="806"/>
        <v>0</v>
      </c>
      <c r="GL249" s="167">
        <f t="shared" si="807"/>
        <v>0</v>
      </c>
      <c r="GM249" s="167">
        <f t="shared" si="808"/>
        <v>0</v>
      </c>
      <c r="GO249" s="167" t="e">
        <f t="shared" ca="1" si="643"/>
        <v>#REF!</v>
      </c>
      <c r="GP249" s="167" t="e">
        <f t="shared" ca="1" si="853"/>
        <v>#REF!</v>
      </c>
      <c r="GQ249" s="167" t="e">
        <f t="shared" ca="1" si="853"/>
        <v>#REF!</v>
      </c>
      <c r="GR249" s="167" t="e">
        <f t="shared" ca="1" si="853"/>
        <v>#REF!</v>
      </c>
      <c r="GS249" s="167" t="e">
        <f t="shared" ca="1" si="853"/>
        <v>#REF!</v>
      </c>
      <c r="GT249" s="167" t="e">
        <f t="shared" ca="1" si="853"/>
        <v>#REF!</v>
      </c>
      <c r="GU249" s="167" t="e">
        <f t="shared" ca="1" si="853"/>
        <v>#REF!</v>
      </c>
      <c r="GV249" s="167" t="e">
        <f t="shared" ca="1" si="853"/>
        <v>#REF!</v>
      </c>
      <c r="GW249" s="167" t="e">
        <f t="shared" ca="1" si="853"/>
        <v>#REF!</v>
      </c>
      <c r="GX249" s="167" t="e">
        <f t="shared" ca="1" si="853"/>
        <v>#REF!</v>
      </c>
      <c r="GY249" s="167" t="e">
        <f t="shared" ca="1" si="853"/>
        <v>#REF!</v>
      </c>
      <c r="GZ249" s="167" t="e">
        <f t="shared" ca="1" si="853"/>
        <v>#REF!</v>
      </c>
      <c r="HA249" s="167" t="e">
        <f t="shared" ca="1" si="853"/>
        <v>#REF!</v>
      </c>
      <c r="HB249" s="167" t="e">
        <f t="shared" ca="1" si="853"/>
        <v>#REF!</v>
      </c>
      <c r="HC249" s="167" t="e">
        <f t="shared" ca="1" si="853"/>
        <v>#REF!</v>
      </c>
      <c r="HD249" s="167" t="e">
        <f t="shared" ca="1" si="853"/>
        <v>#REF!</v>
      </c>
      <c r="HF249" s="167" t="e">
        <f t="shared" ca="1" si="710"/>
        <v>#REF!</v>
      </c>
      <c r="HG249" s="167" t="e">
        <f t="shared" ca="1" si="711"/>
        <v>#REF!</v>
      </c>
      <c r="HH249" s="167" t="e">
        <f t="shared" ca="1" si="712"/>
        <v>#REF!</v>
      </c>
      <c r="HI249" s="167" t="e">
        <f t="shared" ca="1" si="713"/>
        <v>#REF!</v>
      </c>
      <c r="HJ249" s="167" t="e">
        <f t="shared" ca="1" si="714"/>
        <v>#REF!</v>
      </c>
      <c r="HK249" s="167" t="e">
        <f t="shared" ca="1" si="715"/>
        <v>#REF!</v>
      </c>
      <c r="HL249" s="167" t="e">
        <f t="shared" ca="1" si="716"/>
        <v>#REF!</v>
      </c>
      <c r="HM249" s="167" t="e">
        <f t="shared" ca="1" si="717"/>
        <v>#REF!</v>
      </c>
      <c r="HN249" s="167" t="e">
        <f t="shared" ca="1" si="718"/>
        <v>#REF!</v>
      </c>
      <c r="HO249" s="167" t="e">
        <f t="shared" ca="1" si="719"/>
        <v>#REF!</v>
      </c>
      <c r="HP249" s="167" t="e">
        <f t="shared" ca="1" si="720"/>
        <v>#REF!</v>
      </c>
      <c r="HQ249" s="167" t="e">
        <f t="shared" ca="1" si="721"/>
        <v>#REF!</v>
      </c>
      <c r="HR249" s="167" t="e">
        <f t="shared" ca="1" si="722"/>
        <v>#REF!</v>
      </c>
      <c r="HS249" s="167" t="e">
        <f t="shared" ca="1" si="723"/>
        <v>#REF!</v>
      </c>
      <c r="HT249" s="167" t="e">
        <f t="shared" ca="1" si="724"/>
        <v>#REF!</v>
      </c>
      <c r="HU249" s="167" t="e">
        <f t="shared" ca="1" si="725"/>
        <v>#REF!</v>
      </c>
      <c r="HW249" s="167" t="e">
        <f t="shared" ca="1" si="726"/>
        <v>#REF!</v>
      </c>
      <c r="HX249" s="167">
        <f t="shared" si="727"/>
        <v>0</v>
      </c>
      <c r="HY249" s="167" t="e">
        <f t="shared" ca="1" si="809"/>
        <v>#REF!</v>
      </c>
      <c r="HZ249" s="219" t="e">
        <f t="shared" ca="1" si="810"/>
        <v>#REF!</v>
      </c>
    </row>
    <row r="250" spans="1:234" s="48" customFormat="1">
      <c r="A250" s="3" t="s">
        <v>490</v>
      </c>
      <c r="B250" s="202" t="str">
        <f>INDEX('Ref1'!$E:$E,MATCH(A250,'Ref1'!$A:$A,0))</f>
        <v>Oadby and Wigston</v>
      </c>
      <c r="C250" s="42" t="str">
        <f>INDEX(Data1!B:B,MATCH(A250,Data1!A:A,0))</f>
        <v>SD</v>
      </c>
      <c r="D250" s="253" t="str">
        <f>INDEX(Data1!C:C,MATCH(A250,Data1!A:A,0))</f>
        <v>EM</v>
      </c>
      <c r="E250" s="200" t="str">
        <f>IF($C$6="No","No",IF(COUNTIF(Inputs!$K$359:$K$398,$A250)&gt;0,"Yes","No"))</f>
        <v>No</v>
      </c>
      <c r="F250" s="404"/>
      <c r="G250" s="62">
        <f>INDEX('4_RatesSplit'!K:K,MATCH($A250,'4_RatesSplit'!$A:$A,0))</f>
        <v>0</v>
      </c>
      <c r="H250" s="171">
        <f>INDEX('4_RatesSplit'!L:L,MATCH($A250,'4_RatesSplit'!$A:$A,0))</f>
        <v>0</v>
      </c>
      <c r="I250" s="167">
        <f>INDEX('4_RatesSplit'!M:M,MATCH($A250,'4_RatesSplit'!$A:$A,0))</f>
        <v>0</v>
      </c>
      <c r="J250" s="167">
        <f>INDEX('4_RatesSplit'!N:N,MATCH($A250,'4_RatesSplit'!$A:$A,0))</f>
        <v>0</v>
      </c>
      <c r="K250" s="167">
        <f>INDEX('4_RatesSplit'!O:O,MATCH($A250,'4_RatesSplit'!$A:$A,0))</f>
        <v>0</v>
      </c>
      <c r="L250" s="167">
        <f>INDEX('4_RatesSplit'!P:P,MATCH($A250,'4_RatesSplit'!$A:$A,0))</f>
        <v>0</v>
      </c>
      <c r="M250" s="167">
        <f>INDEX('4_RatesSplit'!Q:Q,MATCH($A250,'4_RatesSplit'!$A:$A,0))</f>
        <v>0</v>
      </c>
      <c r="N250" s="167">
        <f>INDEX('4_RatesSplit'!R:R,MATCH($A250,'4_RatesSplit'!$A:$A,0))</f>
        <v>0</v>
      </c>
      <c r="O250" s="167">
        <f>INDEX('4_RatesSplit'!S:S,MATCH($A250,'4_RatesSplit'!$A:$A,0))</f>
        <v>0</v>
      </c>
      <c r="P250" s="167">
        <f>INDEX('4_RatesSplit'!T:T,MATCH($A250,'4_RatesSplit'!$A:$A,0))</f>
        <v>0</v>
      </c>
      <c r="Q250" s="167">
        <f>INDEX('4_RatesSplit'!U:U,MATCH($A250,'4_RatesSplit'!$A:$A,0))</f>
        <v>0</v>
      </c>
      <c r="R250" s="167">
        <f>INDEX('4_RatesSplit'!V:V,MATCH($A250,'4_RatesSplit'!$A:$A,0))</f>
        <v>0</v>
      </c>
      <c r="S250" s="167">
        <f>INDEX('4_RatesSplit'!W:W,MATCH($A250,'4_RatesSplit'!$A:$A,0))</f>
        <v>0</v>
      </c>
      <c r="T250" s="167">
        <f>INDEX('4_RatesSplit'!X:X,MATCH($A250,'4_RatesSplit'!$A:$A,0))</f>
        <v>0</v>
      </c>
      <c r="U250" s="167">
        <f>INDEX('4_RatesSplit'!Y:Y,MATCH($A250,'4_RatesSplit'!$A:$A,0))</f>
        <v>0</v>
      </c>
      <c r="V250" s="167">
        <f>INDEX('4_RatesSplit'!Z:Z,MATCH($A250,'4_RatesSplit'!$A:$A,0))</f>
        <v>0</v>
      </c>
      <c r="W250" s="167">
        <f>INDEX('4_RatesSplit'!AA:AA,MATCH($A250,'4_RatesSplit'!$A:$A,0))</f>
        <v>0</v>
      </c>
      <c r="X250" s="18"/>
      <c r="Y250" s="168" t="e">
        <f ca="1">INDEX('4_RatesSplit'!AT:AT,MATCH($A250,'4_RatesSplit'!$A:$A,0))</f>
        <v>#REF!</v>
      </c>
      <c r="Z250" s="168" t="e">
        <f ca="1">INDEX('4_RatesSplit'!AU:AU,MATCH($A250,'4_RatesSplit'!$A:$A,0))</f>
        <v>#REF!</v>
      </c>
      <c r="AA250" s="168" t="e">
        <f ca="1">INDEX('4_RatesSplit'!AV:AV,MATCH($A250,'4_RatesSplit'!$A:$A,0))</f>
        <v>#REF!</v>
      </c>
      <c r="AB250" s="168" t="e">
        <f ca="1">INDEX('4_RatesSplit'!AW:AW,MATCH($A250,'4_RatesSplit'!$A:$A,0))</f>
        <v>#REF!</v>
      </c>
      <c r="AC250" s="168" t="e">
        <f ca="1">INDEX('4_RatesSplit'!AX:AX,MATCH($A250,'4_RatesSplit'!$A:$A,0))</f>
        <v>#REF!</v>
      </c>
      <c r="AD250" s="168" t="e">
        <f ca="1">INDEX('4_RatesSplit'!AY:AY,MATCH($A250,'4_RatesSplit'!$A:$A,0))</f>
        <v>#REF!</v>
      </c>
      <c r="AE250" s="168" t="e">
        <f ca="1">INDEX('4_RatesSplit'!AZ:AZ,MATCH($A250,'4_RatesSplit'!$A:$A,0))</f>
        <v>#REF!</v>
      </c>
      <c r="AF250" s="168" t="e">
        <f ca="1">INDEX('4_RatesSplit'!BA:BA,MATCH($A250,'4_RatesSplit'!$A:$A,0))</f>
        <v>#REF!</v>
      </c>
      <c r="AG250" s="168" t="e">
        <f ca="1">INDEX('4_RatesSplit'!BB:BB,MATCH($A250,'4_RatesSplit'!$A:$A,0))</f>
        <v>#REF!</v>
      </c>
      <c r="AH250" s="168" t="e">
        <f ca="1">INDEX('4_RatesSplit'!BC:BC,MATCH($A250,'4_RatesSplit'!$A:$A,0))</f>
        <v>#REF!</v>
      </c>
      <c r="AI250" s="168" t="e">
        <f ca="1">INDEX('4_RatesSplit'!BD:BD,MATCH($A250,'4_RatesSplit'!$A:$A,0))</f>
        <v>#REF!</v>
      </c>
      <c r="AJ250" s="168" t="e">
        <f ca="1">INDEX('4_RatesSplit'!BE:BE,MATCH($A250,'4_RatesSplit'!$A:$A,0))</f>
        <v>#REF!</v>
      </c>
      <c r="AK250" s="168" t="e">
        <f ca="1">INDEX('4_RatesSplit'!BF:BF,MATCH($A250,'4_RatesSplit'!$A:$A,0))</f>
        <v>#REF!</v>
      </c>
      <c r="AL250" s="168" t="e">
        <f ca="1">INDEX('4_RatesSplit'!BG:BG,MATCH($A250,'4_RatesSplit'!$A:$A,0))</f>
        <v>#REF!</v>
      </c>
      <c r="AM250" s="168" t="e">
        <f ca="1">INDEX('4_RatesSplit'!BH:BH,MATCH($A250,'4_RatesSplit'!$A:$A,0))</f>
        <v>#REF!</v>
      </c>
      <c r="AN250" s="198" t="e">
        <f ca="1">INDEX('4_RatesSplit'!BI:BI,MATCH($A250,'4_RatesSplit'!$A:$A,0))</f>
        <v>#REF!</v>
      </c>
      <c r="AO250" s="114"/>
      <c r="AP250" s="167" t="e">
        <f t="shared" ca="1" si="728"/>
        <v>#REF!</v>
      </c>
      <c r="AQ250" s="167" t="e">
        <f t="shared" ca="1" si="729"/>
        <v>#REF!</v>
      </c>
      <c r="AR250" s="167" t="e">
        <f t="shared" ca="1" si="730"/>
        <v>#REF!</v>
      </c>
      <c r="AS250" s="167" t="e">
        <f t="shared" ca="1" si="731"/>
        <v>#REF!</v>
      </c>
      <c r="AT250" s="167" t="e">
        <f t="shared" ca="1" si="732"/>
        <v>#REF!</v>
      </c>
      <c r="AU250" s="167" t="e">
        <f t="shared" ca="1" si="733"/>
        <v>#REF!</v>
      </c>
      <c r="AV250" s="167" t="e">
        <f t="shared" ca="1" si="734"/>
        <v>#REF!</v>
      </c>
      <c r="AW250" s="167" t="e">
        <f t="shared" ca="1" si="735"/>
        <v>#REF!</v>
      </c>
      <c r="AX250" s="167" t="e">
        <f t="shared" ca="1" si="736"/>
        <v>#REF!</v>
      </c>
      <c r="AY250" s="167" t="e">
        <f t="shared" ca="1" si="737"/>
        <v>#REF!</v>
      </c>
      <c r="AZ250" s="167" t="e">
        <f t="shared" ca="1" si="738"/>
        <v>#REF!</v>
      </c>
      <c r="BA250" s="167" t="e">
        <f t="shared" ca="1" si="739"/>
        <v>#REF!</v>
      </c>
      <c r="BB250" s="167" t="e">
        <f t="shared" ca="1" si="740"/>
        <v>#REF!</v>
      </c>
      <c r="BC250" s="167" t="e">
        <f t="shared" ca="1" si="741"/>
        <v>#REF!</v>
      </c>
      <c r="BD250" s="167" t="e">
        <f t="shared" ca="1" si="742"/>
        <v>#REF!</v>
      </c>
      <c r="BE250" s="167" t="e">
        <f t="shared" ca="1" si="743"/>
        <v>#REF!</v>
      </c>
      <c r="BF250" s="18"/>
      <c r="BG250" s="168">
        <f>INDEX('2_Needs'!$F:$F,MATCH($A250,'2_Needs'!$A:$A,0))</f>
        <v>1.2362220270563102E-4</v>
      </c>
      <c r="BH250" s="114"/>
      <c r="BI250" s="167">
        <f t="shared" ref="BI250:BX250" si="856">IF(BI$3="reset",$BG250*BI$6,BH250*(1+$C$4))</f>
        <v>0</v>
      </c>
      <c r="BJ250" s="167">
        <f t="shared" si="856"/>
        <v>0</v>
      </c>
      <c r="BK250" s="167">
        <f t="shared" si="856"/>
        <v>0</v>
      </c>
      <c r="BL250" s="167">
        <f t="shared" si="856"/>
        <v>0</v>
      </c>
      <c r="BM250" s="167">
        <f t="shared" si="856"/>
        <v>0</v>
      </c>
      <c r="BN250" s="167">
        <f t="shared" si="856"/>
        <v>0</v>
      </c>
      <c r="BO250" s="167">
        <f t="shared" si="856"/>
        <v>0</v>
      </c>
      <c r="BP250" s="167">
        <f t="shared" si="856"/>
        <v>0</v>
      </c>
      <c r="BQ250" s="167">
        <f t="shared" si="856"/>
        <v>0</v>
      </c>
      <c r="BR250" s="167">
        <f t="shared" si="856"/>
        <v>0</v>
      </c>
      <c r="BS250" s="167">
        <f t="shared" si="856"/>
        <v>0</v>
      </c>
      <c r="BT250" s="167">
        <f t="shared" si="856"/>
        <v>0</v>
      </c>
      <c r="BU250" s="167">
        <f t="shared" si="856"/>
        <v>0</v>
      </c>
      <c r="BV250" s="167">
        <f t="shared" si="856"/>
        <v>0</v>
      </c>
      <c r="BW250" s="167">
        <f t="shared" si="856"/>
        <v>0</v>
      </c>
      <c r="BX250" s="167">
        <f t="shared" si="856"/>
        <v>0</v>
      </c>
      <c r="BZ250" s="167" t="e">
        <f t="shared" ca="1" si="662"/>
        <v>#REF!</v>
      </c>
      <c r="CA250" s="167" t="e">
        <f t="shared" ca="1" si="663"/>
        <v>#REF!</v>
      </c>
      <c r="CB250" s="167" t="e">
        <f t="shared" ca="1" si="664"/>
        <v>#REF!</v>
      </c>
      <c r="CC250" s="167" t="e">
        <f t="shared" ca="1" si="665"/>
        <v>#REF!</v>
      </c>
      <c r="CD250" s="167" t="e">
        <f t="shared" ca="1" si="666"/>
        <v>#REF!</v>
      </c>
      <c r="CE250" s="167" t="e">
        <f t="shared" ca="1" si="667"/>
        <v>#REF!</v>
      </c>
      <c r="CF250" s="167" t="e">
        <f t="shared" ca="1" si="668"/>
        <v>#REF!</v>
      </c>
      <c r="CG250" s="167" t="e">
        <f t="shared" ca="1" si="669"/>
        <v>#REF!</v>
      </c>
      <c r="CH250" s="167" t="e">
        <f t="shared" ca="1" si="670"/>
        <v>#REF!</v>
      </c>
      <c r="CI250" s="167" t="e">
        <f t="shared" ca="1" si="671"/>
        <v>#REF!</v>
      </c>
      <c r="CJ250" s="167" t="e">
        <f t="shared" ca="1" si="672"/>
        <v>#REF!</v>
      </c>
      <c r="CK250" s="167" t="e">
        <f t="shared" ca="1" si="673"/>
        <v>#REF!</v>
      </c>
      <c r="CL250" s="167" t="e">
        <f t="shared" ca="1" si="674"/>
        <v>#REF!</v>
      </c>
      <c r="CM250" s="167" t="e">
        <f t="shared" ca="1" si="675"/>
        <v>#REF!</v>
      </c>
      <c r="CN250" s="167" t="e">
        <f t="shared" ca="1" si="676"/>
        <v>#REF!</v>
      </c>
      <c r="CO250" s="167" t="e">
        <f t="shared" ca="1" si="677"/>
        <v>#REF!</v>
      </c>
      <c r="CQ250" s="167" t="e">
        <f t="shared" ca="1" si="678"/>
        <v>#REF!</v>
      </c>
      <c r="CR250" s="167" t="e">
        <f t="shared" ca="1" si="679"/>
        <v>#REF!</v>
      </c>
      <c r="CS250" s="167" t="e">
        <f t="shared" ca="1" si="680"/>
        <v>#REF!</v>
      </c>
      <c r="CT250" s="167" t="e">
        <f t="shared" ca="1" si="681"/>
        <v>#REF!</v>
      </c>
      <c r="CU250" s="167" t="e">
        <f t="shared" ca="1" si="682"/>
        <v>#REF!</v>
      </c>
      <c r="CV250" s="167" t="e">
        <f t="shared" ca="1" si="683"/>
        <v>#REF!</v>
      </c>
      <c r="CW250" s="167" t="e">
        <f t="shared" ca="1" si="684"/>
        <v>#REF!</v>
      </c>
      <c r="CX250" s="167" t="e">
        <f t="shared" ca="1" si="685"/>
        <v>#REF!</v>
      </c>
      <c r="CY250" s="167" t="e">
        <f t="shared" ca="1" si="686"/>
        <v>#REF!</v>
      </c>
      <c r="CZ250" s="167" t="e">
        <f t="shared" ca="1" si="687"/>
        <v>#REF!</v>
      </c>
      <c r="DA250" s="167" t="e">
        <f t="shared" ca="1" si="688"/>
        <v>#REF!</v>
      </c>
      <c r="DB250" s="167" t="e">
        <f t="shared" ca="1" si="689"/>
        <v>#REF!</v>
      </c>
      <c r="DC250" s="167" t="e">
        <f t="shared" ca="1" si="690"/>
        <v>#REF!</v>
      </c>
      <c r="DD250" s="167" t="e">
        <f t="shared" ca="1" si="691"/>
        <v>#REF!</v>
      </c>
      <c r="DE250" s="167" t="e">
        <f t="shared" ca="1" si="692"/>
        <v>#REF!</v>
      </c>
      <c r="DF250" s="167" t="e">
        <f t="shared" ca="1" si="693"/>
        <v>#REF!</v>
      </c>
      <c r="DH250" s="167">
        <f t="shared" si="694"/>
        <v>0</v>
      </c>
      <c r="DI250" s="167">
        <f t="shared" si="695"/>
        <v>0</v>
      </c>
      <c r="DJ250" s="167">
        <f t="shared" si="696"/>
        <v>0</v>
      </c>
      <c r="DK250" s="167">
        <f t="shared" si="697"/>
        <v>0</v>
      </c>
      <c r="DL250" s="167">
        <f t="shared" si="698"/>
        <v>0</v>
      </c>
      <c r="DM250" s="167">
        <f t="shared" si="699"/>
        <v>0</v>
      </c>
      <c r="DN250" s="167">
        <f t="shared" si="700"/>
        <v>0</v>
      </c>
      <c r="DO250" s="167">
        <f t="shared" si="701"/>
        <v>0</v>
      </c>
      <c r="DP250" s="167">
        <f t="shared" si="702"/>
        <v>0</v>
      </c>
      <c r="DQ250" s="167">
        <f t="shared" si="703"/>
        <v>0</v>
      </c>
      <c r="DR250" s="167">
        <f t="shared" si="704"/>
        <v>0</v>
      </c>
      <c r="DS250" s="167">
        <f t="shared" si="705"/>
        <v>0</v>
      </c>
      <c r="DT250" s="167">
        <f t="shared" si="706"/>
        <v>0</v>
      </c>
      <c r="DU250" s="167">
        <f t="shared" si="707"/>
        <v>0</v>
      </c>
      <c r="DV250" s="167">
        <f t="shared" si="708"/>
        <v>0</v>
      </c>
      <c r="DW250" s="167">
        <f t="shared" si="709"/>
        <v>0</v>
      </c>
      <c r="DY250" s="167" t="e">
        <f t="shared" ca="1" si="745"/>
        <v>#REF!</v>
      </c>
      <c r="DZ250" s="167" t="e">
        <f t="shared" ca="1" si="746"/>
        <v>#REF!</v>
      </c>
      <c r="EA250" s="167" t="e">
        <f t="shared" ca="1" si="747"/>
        <v>#REF!</v>
      </c>
      <c r="EB250" s="167" t="e">
        <f t="shared" ca="1" si="748"/>
        <v>#REF!</v>
      </c>
      <c r="EC250" s="167" t="e">
        <f t="shared" ca="1" si="749"/>
        <v>#REF!</v>
      </c>
      <c r="ED250" s="167" t="e">
        <f t="shared" ca="1" si="750"/>
        <v>#REF!</v>
      </c>
      <c r="EE250" s="167" t="e">
        <f t="shared" ca="1" si="751"/>
        <v>#REF!</v>
      </c>
      <c r="EF250" s="167" t="e">
        <f t="shared" ca="1" si="752"/>
        <v>#REF!</v>
      </c>
      <c r="EG250" s="167" t="e">
        <f t="shared" ca="1" si="753"/>
        <v>#REF!</v>
      </c>
      <c r="EH250" s="167" t="e">
        <f t="shared" ca="1" si="754"/>
        <v>#REF!</v>
      </c>
      <c r="EI250" s="167" t="e">
        <f t="shared" ca="1" si="755"/>
        <v>#REF!</v>
      </c>
      <c r="EJ250" s="167" t="e">
        <f t="shared" ca="1" si="756"/>
        <v>#REF!</v>
      </c>
      <c r="EK250" s="167" t="e">
        <f t="shared" ca="1" si="757"/>
        <v>#REF!</v>
      </c>
      <c r="EL250" s="167" t="e">
        <f t="shared" ca="1" si="758"/>
        <v>#REF!</v>
      </c>
      <c r="EM250" s="167" t="e">
        <f t="shared" ca="1" si="759"/>
        <v>#REF!</v>
      </c>
      <c r="EN250" s="167" t="e">
        <f t="shared" ca="1" si="760"/>
        <v>#REF!</v>
      </c>
      <c r="EP250" s="167">
        <f t="shared" si="761"/>
        <v>0</v>
      </c>
      <c r="EQ250" s="167">
        <f t="shared" si="762"/>
        <v>0</v>
      </c>
      <c r="ER250" s="167">
        <f t="shared" si="763"/>
        <v>0</v>
      </c>
      <c r="ES250" s="167">
        <f t="shared" si="764"/>
        <v>0</v>
      </c>
      <c r="ET250" s="167">
        <f t="shared" si="765"/>
        <v>0</v>
      </c>
      <c r="EU250" s="167">
        <f t="shared" si="766"/>
        <v>0</v>
      </c>
      <c r="EV250" s="167">
        <f t="shared" si="767"/>
        <v>0</v>
      </c>
      <c r="EW250" s="167">
        <f t="shared" si="768"/>
        <v>0</v>
      </c>
      <c r="EX250" s="167">
        <f t="shared" si="769"/>
        <v>0</v>
      </c>
      <c r="EY250" s="167">
        <f t="shared" si="770"/>
        <v>0</v>
      </c>
      <c r="EZ250" s="167">
        <f t="shared" si="771"/>
        <v>0</v>
      </c>
      <c r="FA250" s="167">
        <f t="shared" si="772"/>
        <v>0</v>
      </c>
      <c r="FB250" s="167">
        <f t="shared" si="773"/>
        <v>0</v>
      </c>
      <c r="FC250" s="167">
        <f t="shared" si="774"/>
        <v>0</v>
      </c>
      <c r="FD250" s="167">
        <f t="shared" si="775"/>
        <v>0</v>
      </c>
      <c r="FE250" s="167">
        <f t="shared" si="776"/>
        <v>0</v>
      </c>
      <c r="FG250" s="167">
        <f t="shared" si="777"/>
        <v>0</v>
      </c>
      <c r="FH250" s="167">
        <f t="shared" si="778"/>
        <v>0</v>
      </c>
      <c r="FI250" s="167">
        <f t="shared" si="779"/>
        <v>0</v>
      </c>
      <c r="FJ250" s="167">
        <f t="shared" si="780"/>
        <v>0</v>
      </c>
      <c r="FK250" s="167">
        <f t="shared" si="781"/>
        <v>0</v>
      </c>
      <c r="FL250" s="167">
        <f t="shared" si="782"/>
        <v>0</v>
      </c>
      <c r="FM250" s="167">
        <f t="shared" si="783"/>
        <v>0</v>
      </c>
      <c r="FN250" s="167">
        <f t="shared" si="784"/>
        <v>0</v>
      </c>
      <c r="FO250" s="167">
        <f t="shared" si="785"/>
        <v>0</v>
      </c>
      <c r="FP250" s="167">
        <f t="shared" si="786"/>
        <v>0</v>
      </c>
      <c r="FQ250" s="167">
        <f t="shared" si="787"/>
        <v>0</v>
      </c>
      <c r="FR250" s="167">
        <f t="shared" si="788"/>
        <v>0</v>
      </c>
      <c r="FS250" s="167">
        <f t="shared" si="789"/>
        <v>0</v>
      </c>
      <c r="FT250" s="167">
        <f t="shared" si="790"/>
        <v>0</v>
      </c>
      <c r="FU250" s="167">
        <f t="shared" si="791"/>
        <v>0</v>
      </c>
      <c r="FV250" s="167">
        <f t="shared" si="792"/>
        <v>0</v>
      </c>
      <c r="FX250" s="167">
        <f t="shared" si="793"/>
        <v>0</v>
      </c>
      <c r="FY250" s="167">
        <f t="shared" si="794"/>
        <v>0</v>
      </c>
      <c r="FZ250" s="167">
        <f t="shared" si="795"/>
        <v>0</v>
      </c>
      <c r="GA250" s="167">
        <f t="shared" si="796"/>
        <v>0</v>
      </c>
      <c r="GB250" s="167">
        <f t="shared" si="797"/>
        <v>0</v>
      </c>
      <c r="GC250" s="167">
        <f t="shared" si="798"/>
        <v>0</v>
      </c>
      <c r="GD250" s="167">
        <f t="shared" si="799"/>
        <v>0</v>
      </c>
      <c r="GE250" s="167">
        <f t="shared" si="800"/>
        <v>0</v>
      </c>
      <c r="GF250" s="167">
        <f t="shared" si="801"/>
        <v>0</v>
      </c>
      <c r="GG250" s="167">
        <f t="shared" si="802"/>
        <v>0</v>
      </c>
      <c r="GH250" s="167">
        <f t="shared" si="803"/>
        <v>0</v>
      </c>
      <c r="GI250" s="167">
        <f t="shared" si="804"/>
        <v>0</v>
      </c>
      <c r="GJ250" s="167">
        <f t="shared" si="805"/>
        <v>0</v>
      </c>
      <c r="GK250" s="167">
        <f t="shared" si="806"/>
        <v>0</v>
      </c>
      <c r="GL250" s="167">
        <f t="shared" si="807"/>
        <v>0</v>
      </c>
      <c r="GM250" s="167">
        <f t="shared" si="808"/>
        <v>0</v>
      </c>
      <c r="GO250" s="167" t="e">
        <f t="shared" ca="1" si="643"/>
        <v>#REF!</v>
      </c>
      <c r="GP250" s="167" t="e">
        <f t="shared" ca="1" si="853"/>
        <v>#REF!</v>
      </c>
      <c r="GQ250" s="167" t="e">
        <f t="shared" ca="1" si="853"/>
        <v>#REF!</v>
      </c>
      <c r="GR250" s="167" t="e">
        <f t="shared" ca="1" si="853"/>
        <v>#REF!</v>
      </c>
      <c r="GS250" s="167" t="e">
        <f t="shared" ca="1" si="853"/>
        <v>#REF!</v>
      </c>
      <c r="GT250" s="167" t="e">
        <f t="shared" ca="1" si="853"/>
        <v>#REF!</v>
      </c>
      <c r="GU250" s="167" t="e">
        <f t="shared" ca="1" si="853"/>
        <v>#REF!</v>
      </c>
      <c r="GV250" s="167" t="e">
        <f t="shared" ca="1" si="853"/>
        <v>#REF!</v>
      </c>
      <c r="GW250" s="167" t="e">
        <f t="shared" ca="1" si="853"/>
        <v>#REF!</v>
      </c>
      <c r="GX250" s="167" t="e">
        <f t="shared" ca="1" si="853"/>
        <v>#REF!</v>
      </c>
      <c r="GY250" s="167" t="e">
        <f t="shared" ca="1" si="853"/>
        <v>#REF!</v>
      </c>
      <c r="GZ250" s="167" t="e">
        <f t="shared" ca="1" si="853"/>
        <v>#REF!</v>
      </c>
      <c r="HA250" s="167" t="e">
        <f t="shared" ca="1" si="853"/>
        <v>#REF!</v>
      </c>
      <c r="HB250" s="167" t="e">
        <f t="shared" ca="1" si="853"/>
        <v>#REF!</v>
      </c>
      <c r="HC250" s="167" t="e">
        <f t="shared" ca="1" si="853"/>
        <v>#REF!</v>
      </c>
      <c r="HD250" s="167" t="e">
        <f t="shared" ca="1" si="853"/>
        <v>#REF!</v>
      </c>
      <c r="HF250" s="167" t="e">
        <f t="shared" ca="1" si="710"/>
        <v>#REF!</v>
      </c>
      <c r="HG250" s="167" t="e">
        <f t="shared" ca="1" si="711"/>
        <v>#REF!</v>
      </c>
      <c r="HH250" s="167" t="e">
        <f t="shared" ca="1" si="712"/>
        <v>#REF!</v>
      </c>
      <c r="HI250" s="167" t="e">
        <f t="shared" ca="1" si="713"/>
        <v>#REF!</v>
      </c>
      <c r="HJ250" s="167" t="e">
        <f t="shared" ca="1" si="714"/>
        <v>#REF!</v>
      </c>
      <c r="HK250" s="167" t="e">
        <f t="shared" ca="1" si="715"/>
        <v>#REF!</v>
      </c>
      <c r="HL250" s="167" t="e">
        <f t="shared" ca="1" si="716"/>
        <v>#REF!</v>
      </c>
      <c r="HM250" s="167" t="e">
        <f t="shared" ca="1" si="717"/>
        <v>#REF!</v>
      </c>
      <c r="HN250" s="167" t="e">
        <f t="shared" ca="1" si="718"/>
        <v>#REF!</v>
      </c>
      <c r="HO250" s="167" t="e">
        <f t="shared" ca="1" si="719"/>
        <v>#REF!</v>
      </c>
      <c r="HP250" s="167" t="e">
        <f t="shared" ca="1" si="720"/>
        <v>#REF!</v>
      </c>
      <c r="HQ250" s="167" t="e">
        <f t="shared" ca="1" si="721"/>
        <v>#REF!</v>
      </c>
      <c r="HR250" s="167" t="e">
        <f t="shared" ca="1" si="722"/>
        <v>#REF!</v>
      </c>
      <c r="HS250" s="167" t="e">
        <f t="shared" ca="1" si="723"/>
        <v>#REF!</v>
      </c>
      <c r="HT250" s="167" t="e">
        <f t="shared" ca="1" si="724"/>
        <v>#REF!</v>
      </c>
      <c r="HU250" s="167" t="e">
        <f t="shared" ca="1" si="725"/>
        <v>#REF!</v>
      </c>
      <c r="HW250" s="167" t="e">
        <f t="shared" ca="1" si="726"/>
        <v>#REF!</v>
      </c>
      <c r="HX250" s="167">
        <f t="shared" si="727"/>
        <v>0</v>
      </c>
      <c r="HY250" s="167" t="e">
        <f t="shared" ca="1" si="809"/>
        <v>#REF!</v>
      </c>
      <c r="HZ250" s="219" t="e">
        <f t="shared" ca="1" si="810"/>
        <v>#REF!</v>
      </c>
    </row>
    <row r="251" spans="1:234" s="48" customFormat="1">
      <c r="A251" s="3" t="s">
        <v>492</v>
      </c>
      <c r="B251" s="202" t="str">
        <f>INDEX('Ref1'!$E:$E,MATCH(A251,'Ref1'!$A:$A,0))</f>
        <v>Oldham</v>
      </c>
      <c r="C251" s="42" t="str">
        <f>INDEX(Data1!B:B,MATCH(A251,Data1!A:A,0))</f>
        <v>MD</v>
      </c>
      <c r="D251" s="253" t="str">
        <f>INDEX(Data1!C:C,MATCH(A251,Data1!A:A,0))</f>
        <v>NW</v>
      </c>
      <c r="E251" s="200" t="str">
        <f>IF($C$6="No","No",IF(COUNTIF(Inputs!$K$359:$K$398,$A251)&gt;0,"Yes","No"))</f>
        <v>No</v>
      </c>
      <c r="F251" s="404"/>
      <c r="G251" s="62">
        <f>INDEX('4_RatesSplit'!K:K,MATCH($A251,'4_RatesSplit'!$A:$A,0))</f>
        <v>0</v>
      </c>
      <c r="H251" s="171">
        <f>INDEX('4_RatesSplit'!L:L,MATCH($A251,'4_RatesSplit'!$A:$A,0))</f>
        <v>0</v>
      </c>
      <c r="I251" s="167">
        <f>INDEX('4_RatesSplit'!M:M,MATCH($A251,'4_RatesSplit'!$A:$A,0))</f>
        <v>0</v>
      </c>
      <c r="J251" s="167">
        <f>INDEX('4_RatesSplit'!N:N,MATCH($A251,'4_RatesSplit'!$A:$A,0))</f>
        <v>0</v>
      </c>
      <c r="K251" s="167">
        <f>INDEX('4_RatesSplit'!O:O,MATCH($A251,'4_RatesSplit'!$A:$A,0))</f>
        <v>0</v>
      </c>
      <c r="L251" s="167">
        <f>INDEX('4_RatesSplit'!P:P,MATCH($A251,'4_RatesSplit'!$A:$A,0))</f>
        <v>0</v>
      </c>
      <c r="M251" s="167">
        <f>INDEX('4_RatesSplit'!Q:Q,MATCH($A251,'4_RatesSplit'!$A:$A,0))</f>
        <v>0</v>
      </c>
      <c r="N251" s="167">
        <f>INDEX('4_RatesSplit'!R:R,MATCH($A251,'4_RatesSplit'!$A:$A,0))</f>
        <v>0</v>
      </c>
      <c r="O251" s="167">
        <f>INDEX('4_RatesSplit'!S:S,MATCH($A251,'4_RatesSplit'!$A:$A,0))</f>
        <v>0</v>
      </c>
      <c r="P251" s="167">
        <f>INDEX('4_RatesSplit'!T:T,MATCH($A251,'4_RatesSplit'!$A:$A,0))</f>
        <v>0</v>
      </c>
      <c r="Q251" s="167">
        <f>INDEX('4_RatesSplit'!U:U,MATCH($A251,'4_RatesSplit'!$A:$A,0))</f>
        <v>0</v>
      </c>
      <c r="R251" s="167">
        <f>INDEX('4_RatesSplit'!V:V,MATCH($A251,'4_RatesSplit'!$A:$A,0))</f>
        <v>0</v>
      </c>
      <c r="S251" s="167">
        <f>INDEX('4_RatesSplit'!W:W,MATCH($A251,'4_RatesSplit'!$A:$A,0))</f>
        <v>0</v>
      </c>
      <c r="T251" s="167">
        <f>INDEX('4_RatesSplit'!X:X,MATCH($A251,'4_RatesSplit'!$A:$A,0))</f>
        <v>0</v>
      </c>
      <c r="U251" s="167">
        <f>INDEX('4_RatesSplit'!Y:Y,MATCH($A251,'4_RatesSplit'!$A:$A,0))</f>
        <v>0</v>
      </c>
      <c r="V251" s="167">
        <f>INDEX('4_RatesSplit'!Z:Z,MATCH($A251,'4_RatesSplit'!$A:$A,0))</f>
        <v>0</v>
      </c>
      <c r="W251" s="167">
        <f>INDEX('4_RatesSplit'!AA:AA,MATCH($A251,'4_RatesSplit'!$A:$A,0))</f>
        <v>0</v>
      </c>
      <c r="X251" s="18"/>
      <c r="Y251" s="168" t="e">
        <f ca="1">INDEX('4_RatesSplit'!AT:AT,MATCH($A251,'4_RatesSplit'!$A:$A,0))</f>
        <v>#REF!</v>
      </c>
      <c r="Z251" s="168" t="e">
        <f ca="1">INDEX('4_RatesSplit'!AU:AU,MATCH($A251,'4_RatesSplit'!$A:$A,0))</f>
        <v>#REF!</v>
      </c>
      <c r="AA251" s="168" t="e">
        <f ca="1">INDEX('4_RatesSplit'!AV:AV,MATCH($A251,'4_RatesSplit'!$A:$A,0))</f>
        <v>#REF!</v>
      </c>
      <c r="AB251" s="168" t="e">
        <f ca="1">INDEX('4_RatesSplit'!AW:AW,MATCH($A251,'4_RatesSplit'!$A:$A,0))</f>
        <v>#REF!</v>
      </c>
      <c r="AC251" s="168" t="e">
        <f ca="1">INDEX('4_RatesSplit'!AX:AX,MATCH($A251,'4_RatesSplit'!$A:$A,0))</f>
        <v>#REF!</v>
      </c>
      <c r="AD251" s="168" t="e">
        <f ca="1">INDEX('4_RatesSplit'!AY:AY,MATCH($A251,'4_RatesSplit'!$A:$A,0))</f>
        <v>#REF!</v>
      </c>
      <c r="AE251" s="168" t="e">
        <f ca="1">INDEX('4_RatesSplit'!AZ:AZ,MATCH($A251,'4_RatesSplit'!$A:$A,0))</f>
        <v>#REF!</v>
      </c>
      <c r="AF251" s="168" t="e">
        <f ca="1">INDEX('4_RatesSplit'!BA:BA,MATCH($A251,'4_RatesSplit'!$A:$A,0))</f>
        <v>#REF!</v>
      </c>
      <c r="AG251" s="168" t="e">
        <f ca="1">INDEX('4_RatesSplit'!BB:BB,MATCH($A251,'4_RatesSplit'!$A:$A,0))</f>
        <v>#REF!</v>
      </c>
      <c r="AH251" s="168" t="e">
        <f ca="1">INDEX('4_RatesSplit'!BC:BC,MATCH($A251,'4_RatesSplit'!$A:$A,0))</f>
        <v>#REF!</v>
      </c>
      <c r="AI251" s="168" t="e">
        <f ca="1">INDEX('4_RatesSplit'!BD:BD,MATCH($A251,'4_RatesSplit'!$A:$A,0))</f>
        <v>#REF!</v>
      </c>
      <c r="AJ251" s="168" t="e">
        <f ca="1">INDEX('4_RatesSplit'!BE:BE,MATCH($A251,'4_RatesSplit'!$A:$A,0))</f>
        <v>#REF!</v>
      </c>
      <c r="AK251" s="168" t="e">
        <f ca="1">INDEX('4_RatesSplit'!BF:BF,MATCH($A251,'4_RatesSplit'!$A:$A,0))</f>
        <v>#REF!</v>
      </c>
      <c r="AL251" s="168" t="e">
        <f ca="1">INDEX('4_RatesSplit'!BG:BG,MATCH($A251,'4_RatesSplit'!$A:$A,0))</f>
        <v>#REF!</v>
      </c>
      <c r="AM251" s="168" t="e">
        <f ca="1">INDEX('4_RatesSplit'!BH:BH,MATCH($A251,'4_RatesSplit'!$A:$A,0))</f>
        <v>#REF!</v>
      </c>
      <c r="AN251" s="198" t="e">
        <f ca="1">INDEX('4_RatesSplit'!BI:BI,MATCH($A251,'4_RatesSplit'!$A:$A,0))</f>
        <v>#REF!</v>
      </c>
      <c r="AO251" s="114"/>
      <c r="AP251" s="167" t="e">
        <f t="shared" ca="1" si="728"/>
        <v>#REF!</v>
      </c>
      <c r="AQ251" s="167" t="e">
        <f t="shared" ca="1" si="729"/>
        <v>#REF!</v>
      </c>
      <c r="AR251" s="167" t="e">
        <f t="shared" ca="1" si="730"/>
        <v>#REF!</v>
      </c>
      <c r="AS251" s="167" t="e">
        <f t="shared" ca="1" si="731"/>
        <v>#REF!</v>
      </c>
      <c r="AT251" s="167" t="e">
        <f t="shared" ca="1" si="732"/>
        <v>#REF!</v>
      </c>
      <c r="AU251" s="167" t="e">
        <f t="shared" ca="1" si="733"/>
        <v>#REF!</v>
      </c>
      <c r="AV251" s="167" t="e">
        <f t="shared" ca="1" si="734"/>
        <v>#REF!</v>
      </c>
      <c r="AW251" s="167" t="e">
        <f t="shared" ca="1" si="735"/>
        <v>#REF!</v>
      </c>
      <c r="AX251" s="167" t="e">
        <f t="shared" ca="1" si="736"/>
        <v>#REF!</v>
      </c>
      <c r="AY251" s="167" t="e">
        <f t="shared" ca="1" si="737"/>
        <v>#REF!</v>
      </c>
      <c r="AZ251" s="167" t="e">
        <f t="shared" ca="1" si="738"/>
        <v>#REF!</v>
      </c>
      <c r="BA251" s="167" t="e">
        <f t="shared" ca="1" si="739"/>
        <v>#REF!</v>
      </c>
      <c r="BB251" s="167" t="e">
        <f t="shared" ca="1" si="740"/>
        <v>#REF!</v>
      </c>
      <c r="BC251" s="167" t="e">
        <f t="shared" ca="1" si="741"/>
        <v>#REF!</v>
      </c>
      <c r="BD251" s="167" t="e">
        <f t="shared" ca="1" si="742"/>
        <v>#REF!</v>
      </c>
      <c r="BE251" s="167" t="e">
        <f t="shared" ca="1" si="743"/>
        <v>#REF!</v>
      </c>
      <c r="BF251" s="18"/>
      <c r="BG251" s="168">
        <f>INDEX('2_Needs'!$F:$F,MATCH($A251,'2_Needs'!$A:$A,0))</f>
        <v>5.1934780295985047E-3</v>
      </c>
      <c r="BH251" s="114"/>
      <c r="BI251" s="167">
        <f t="shared" ref="BI251:BX251" si="857">IF(BI$3="reset",$BG251*BI$6,BH251*(1+$C$4))</f>
        <v>0</v>
      </c>
      <c r="BJ251" s="167">
        <f t="shared" si="857"/>
        <v>0</v>
      </c>
      <c r="BK251" s="167">
        <f t="shared" si="857"/>
        <v>0</v>
      </c>
      <c r="BL251" s="167">
        <f t="shared" si="857"/>
        <v>0</v>
      </c>
      <c r="BM251" s="167">
        <f t="shared" si="857"/>
        <v>0</v>
      </c>
      <c r="BN251" s="167">
        <f t="shared" si="857"/>
        <v>0</v>
      </c>
      <c r="BO251" s="167">
        <f t="shared" si="857"/>
        <v>0</v>
      </c>
      <c r="BP251" s="167">
        <f t="shared" si="857"/>
        <v>0</v>
      </c>
      <c r="BQ251" s="167">
        <f t="shared" si="857"/>
        <v>0</v>
      </c>
      <c r="BR251" s="167">
        <f t="shared" si="857"/>
        <v>0</v>
      </c>
      <c r="BS251" s="167">
        <f t="shared" si="857"/>
        <v>0</v>
      </c>
      <c r="BT251" s="167">
        <f t="shared" si="857"/>
        <v>0</v>
      </c>
      <c r="BU251" s="167">
        <f t="shared" si="857"/>
        <v>0</v>
      </c>
      <c r="BV251" s="167">
        <f t="shared" si="857"/>
        <v>0</v>
      </c>
      <c r="BW251" s="167">
        <f t="shared" si="857"/>
        <v>0</v>
      </c>
      <c r="BX251" s="167">
        <f t="shared" si="857"/>
        <v>0</v>
      </c>
      <c r="BZ251" s="167" t="e">
        <f t="shared" ca="1" si="662"/>
        <v>#REF!</v>
      </c>
      <c r="CA251" s="167" t="e">
        <f t="shared" ca="1" si="663"/>
        <v>#REF!</v>
      </c>
      <c r="CB251" s="167" t="e">
        <f t="shared" ca="1" si="664"/>
        <v>#REF!</v>
      </c>
      <c r="CC251" s="167" t="e">
        <f t="shared" ca="1" si="665"/>
        <v>#REF!</v>
      </c>
      <c r="CD251" s="167" t="e">
        <f t="shared" ca="1" si="666"/>
        <v>#REF!</v>
      </c>
      <c r="CE251" s="167" t="e">
        <f t="shared" ca="1" si="667"/>
        <v>#REF!</v>
      </c>
      <c r="CF251" s="167" t="e">
        <f t="shared" ca="1" si="668"/>
        <v>#REF!</v>
      </c>
      <c r="CG251" s="167" t="e">
        <f t="shared" ca="1" si="669"/>
        <v>#REF!</v>
      </c>
      <c r="CH251" s="167" t="e">
        <f t="shared" ca="1" si="670"/>
        <v>#REF!</v>
      </c>
      <c r="CI251" s="167" t="e">
        <f t="shared" ca="1" si="671"/>
        <v>#REF!</v>
      </c>
      <c r="CJ251" s="167" t="e">
        <f t="shared" ca="1" si="672"/>
        <v>#REF!</v>
      </c>
      <c r="CK251" s="167" t="e">
        <f t="shared" ca="1" si="673"/>
        <v>#REF!</v>
      </c>
      <c r="CL251" s="167" t="e">
        <f t="shared" ca="1" si="674"/>
        <v>#REF!</v>
      </c>
      <c r="CM251" s="167" t="e">
        <f t="shared" ca="1" si="675"/>
        <v>#REF!</v>
      </c>
      <c r="CN251" s="167" t="e">
        <f t="shared" ca="1" si="676"/>
        <v>#REF!</v>
      </c>
      <c r="CO251" s="167" t="e">
        <f t="shared" ca="1" si="677"/>
        <v>#REF!</v>
      </c>
      <c r="CQ251" s="167" t="e">
        <f t="shared" ca="1" si="678"/>
        <v>#REF!</v>
      </c>
      <c r="CR251" s="167" t="e">
        <f t="shared" ca="1" si="679"/>
        <v>#REF!</v>
      </c>
      <c r="CS251" s="167" t="e">
        <f t="shared" ca="1" si="680"/>
        <v>#REF!</v>
      </c>
      <c r="CT251" s="167" t="e">
        <f t="shared" ca="1" si="681"/>
        <v>#REF!</v>
      </c>
      <c r="CU251" s="167" t="e">
        <f t="shared" ca="1" si="682"/>
        <v>#REF!</v>
      </c>
      <c r="CV251" s="167" t="e">
        <f t="shared" ca="1" si="683"/>
        <v>#REF!</v>
      </c>
      <c r="CW251" s="167" t="e">
        <f t="shared" ca="1" si="684"/>
        <v>#REF!</v>
      </c>
      <c r="CX251" s="167" t="e">
        <f t="shared" ca="1" si="685"/>
        <v>#REF!</v>
      </c>
      <c r="CY251" s="167" t="e">
        <f t="shared" ca="1" si="686"/>
        <v>#REF!</v>
      </c>
      <c r="CZ251" s="167" t="e">
        <f t="shared" ca="1" si="687"/>
        <v>#REF!</v>
      </c>
      <c r="DA251" s="167" t="e">
        <f t="shared" ca="1" si="688"/>
        <v>#REF!</v>
      </c>
      <c r="DB251" s="167" t="e">
        <f t="shared" ca="1" si="689"/>
        <v>#REF!</v>
      </c>
      <c r="DC251" s="167" t="e">
        <f t="shared" ca="1" si="690"/>
        <v>#REF!</v>
      </c>
      <c r="DD251" s="167" t="e">
        <f t="shared" ca="1" si="691"/>
        <v>#REF!</v>
      </c>
      <c r="DE251" s="167" t="e">
        <f t="shared" ca="1" si="692"/>
        <v>#REF!</v>
      </c>
      <c r="DF251" s="167" t="e">
        <f t="shared" ca="1" si="693"/>
        <v>#REF!</v>
      </c>
      <c r="DH251" s="167">
        <f t="shared" si="694"/>
        <v>0</v>
      </c>
      <c r="DI251" s="167">
        <f t="shared" si="695"/>
        <v>0</v>
      </c>
      <c r="DJ251" s="167">
        <f t="shared" si="696"/>
        <v>0</v>
      </c>
      <c r="DK251" s="167">
        <f t="shared" si="697"/>
        <v>0</v>
      </c>
      <c r="DL251" s="167">
        <f t="shared" si="698"/>
        <v>0</v>
      </c>
      <c r="DM251" s="167">
        <f t="shared" si="699"/>
        <v>0</v>
      </c>
      <c r="DN251" s="167">
        <f t="shared" si="700"/>
        <v>0</v>
      </c>
      <c r="DO251" s="167">
        <f t="shared" si="701"/>
        <v>0</v>
      </c>
      <c r="DP251" s="167">
        <f t="shared" si="702"/>
        <v>0</v>
      </c>
      <c r="DQ251" s="167">
        <f t="shared" si="703"/>
        <v>0</v>
      </c>
      <c r="DR251" s="167">
        <f t="shared" si="704"/>
        <v>0</v>
      </c>
      <c r="DS251" s="167">
        <f t="shared" si="705"/>
        <v>0</v>
      </c>
      <c r="DT251" s="167">
        <f t="shared" si="706"/>
        <v>0</v>
      </c>
      <c r="DU251" s="167">
        <f t="shared" si="707"/>
        <v>0</v>
      </c>
      <c r="DV251" s="167">
        <f t="shared" si="708"/>
        <v>0</v>
      </c>
      <c r="DW251" s="167">
        <f t="shared" si="709"/>
        <v>0</v>
      </c>
      <c r="DY251" s="167" t="e">
        <f t="shared" ca="1" si="745"/>
        <v>#REF!</v>
      </c>
      <c r="DZ251" s="167" t="e">
        <f t="shared" ca="1" si="746"/>
        <v>#REF!</v>
      </c>
      <c r="EA251" s="167" t="e">
        <f t="shared" ca="1" si="747"/>
        <v>#REF!</v>
      </c>
      <c r="EB251" s="167" t="e">
        <f t="shared" ca="1" si="748"/>
        <v>#REF!</v>
      </c>
      <c r="EC251" s="167" t="e">
        <f t="shared" ca="1" si="749"/>
        <v>#REF!</v>
      </c>
      <c r="ED251" s="167" t="e">
        <f t="shared" ca="1" si="750"/>
        <v>#REF!</v>
      </c>
      <c r="EE251" s="167" t="e">
        <f t="shared" ca="1" si="751"/>
        <v>#REF!</v>
      </c>
      <c r="EF251" s="167" t="e">
        <f t="shared" ca="1" si="752"/>
        <v>#REF!</v>
      </c>
      <c r="EG251" s="167" t="e">
        <f t="shared" ca="1" si="753"/>
        <v>#REF!</v>
      </c>
      <c r="EH251" s="167" t="e">
        <f t="shared" ca="1" si="754"/>
        <v>#REF!</v>
      </c>
      <c r="EI251" s="167" t="e">
        <f t="shared" ca="1" si="755"/>
        <v>#REF!</v>
      </c>
      <c r="EJ251" s="167" t="e">
        <f t="shared" ca="1" si="756"/>
        <v>#REF!</v>
      </c>
      <c r="EK251" s="167" t="e">
        <f t="shared" ca="1" si="757"/>
        <v>#REF!</v>
      </c>
      <c r="EL251" s="167" t="e">
        <f t="shared" ca="1" si="758"/>
        <v>#REF!</v>
      </c>
      <c r="EM251" s="167" t="e">
        <f t="shared" ca="1" si="759"/>
        <v>#REF!</v>
      </c>
      <c r="EN251" s="167" t="e">
        <f t="shared" ca="1" si="760"/>
        <v>#REF!</v>
      </c>
      <c r="EP251" s="167">
        <f t="shared" si="761"/>
        <v>0</v>
      </c>
      <c r="EQ251" s="167">
        <f t="shared" si="762"/>
        <v>0</v>
      </c>
      <c r="ER251" s="167">
        <f t="shared" si="763"/>
        <v>0</v>
      </c>
      <c r="ES251" s="167">
        <f t="shared" si="764"/>
        <v>0</v>
      </c>
      <c r="ET251" s="167">
        <f t="shared" si="765"/>
        <v>0</v>
      </c>
      <c r="EU251" s="167">
        <f t="shared" si="766"/>
        <v>0</v>
      </c>
      <c r="EV251" s="167">
        <f t="shared" si="767"/>
        <v>0</v>
      </c>
      <c r="EW251" s="167">
        <f t="shared" si="768"/>
        <v>0</v>
      </c>
      <c r="EX251" s="167">
        <f t="shared" si="769"/>
        <v>0</v>
      </c>
      <c r="EY251" s="167">
        <f t="shared" si="770"/>
        <v>0</v>
      </c>
      <c r="EZ251" s="167">
        <f t="shared" si="771"/>
        <v>0</v>
      </c>
      <c r="FA251" s="167">
        <f t="shared" si="772"/>
        <v>0</v>
      </c>
      <c r="FB251" s="167">
        <f t="shared" si="773"/>
        <v>0</v>
      </c>
      <c r="FC251" s="167">
        <f t="shared" si="774"/>
        <v>0</v>
      </c>
      <c r="FD251" s="167">
        <f t="shared" si="775"/>
        <v>0</v>
      </c>
      <c r="FE251" s="167">
        <f t="shared" si="776"/>
        <v>0</v>
      </c>
      <c r="FG251" s="167">
        <f t="shared" si="777"/>
        <v>0</v>
      </c>
      <c r="FH251" s="167">
        <f t="shared" si="778"/>
        <v>0</v>
      </c>
      <c r="FI251" s="167">
        <f t="shared" si="779"/>
        <v>0</v>
      </c>
      <c r="FJ251" s="167">
        <f t="shared" si="780"/>
        <v>0</v>
      </c>
      <c r="FK251" s="167">
        <f t="shared" si="781"/>
        <v>0</v>
      </c>
      <c r="FL251" s="167">
        <f t="shared" si="782"/>
        <v>0</v>
      </c>
      <c r="FM251" s="167">
        <f t="shared" si="783"/>
        <v>0</v>
      </c>
      <c r="FN251" s="167">
        <f t="shared" si="784"/>
        <v>0</v>
      </c>
      <c r="FO251" s="167">
        <f t="shared" si="785"/>
        <v>0</v>
      </c>
      <c r="FP251" s="167">
        <f t="shared" si="786"/>
        <v>0</v>
      </c>
      <c r="FQ251" s="167">
        <f t="shared" si="787"/>
        <v>0</v>
      </c>
      <c r="FR251" s="167">
        <f t="shared" si="788"/>
        <v>0</v>
      </c>
      <c r="FS251" s="167">
        <f t="shared" si="789"/>
        <v>0</v>
      </c>
      <c r="FT251" s="167">
        <f t="shared" si="790"/>
        <v>0</v>
      </c>
      <c r="FU251" s="167">
        <f t="shared" si="791"/>
        <v>0</v>
      </c>
      <c r="FV251" s="167">
        <f t="shared" si="792"/>
        <v>0</v>
      </c>
      <c r="FX251" s="167">
        <f t="shared" si="793"/>
        <v>0</v>
      </c>
      <c r="FY251" s="167">
        <f t="shared" si="794"/>
        <v>0</v>
      </c>
      <c r="FZ251" s="167">
        <f t="shared" si="795"/>
        <v>0</v>
      </c>
      <c r="GA251" s="167">
        <f t="shared" si="796"/>
        <v>0</v>
      </c>
      <c r="GB251" s="167">
        <f t="shared" si="797"/>
        <v>0</v>
      </c>
      <c r="GC251" s="167">
        <f t="shared" si="798"/>
        <v>0</v>
      </c>
      <c r="GD251" s="167">
        <f t="shared" si="799"/>
        <v>0</v>
      </c>
      <c r="GE251" s="167">
        <f t="shared" si="800"/>
        <v>0</v>
      </c>
      <c r="GF251" s="167">
        <f t="shared" si="801"/>
        <v>0</v>
      </c>
      <c r="GG251" s="167">
        <f t="shared" si="802"/>
        <v>0</v>
      </c>
      <c r="GH251" s="167">
        <f t="shared" si="803"/>
        <v>0</v>
      </c>
      <c r="GI251" s="167">
        <f t="shared" si="804"/>
        <v>0</v>
      </c>
      <c r="GJ251" s="167">
        <f t="shared" si="805"/>
        <v>0</v>
      </c>
      <c r="GK251" s="167">
        <f t="shared" si="806"/>
        <v>0</v>
      </c>
      <c r="GL251" s="167">
        <f t="shared" si="807"/>
        <v>0</v>
      </c>
      <c r="GM251" s="167">
        <f t="shared" si="808"/>
        <v>0</v>
      </c>
      <c r="GO251" s="167" t="e">
        <f t="shared" ca="1" si="643"/>
        <v>#REF!</v>
      </c>
      <c r="GP251" s="167" t="e">
        <f t="shared" ca="1" si="853"/>
        <v>#REF!</v>
      </c>
      <c r="GQ251" s="167" t="e">
        <f t="shared" ca="1" si="853"/>
        <v>#REF!</v>
      </c>
      <c r="GR251" s="167" t="e">
        <f t="shared" ca="1" si="853"/>
        <v>#REF!</v>
      </c>
      <c r="GS251" s="167" t="e">
        <f t="shared" ca="1" si="853"/>
        <v>#REF!</v>
      </c>
      <c r="GT251" s="167" t="e">
        <f t="shared" ca="1" si="853"/>
        <v>#REF!</v>
      </c>
      <c r="GU251" s="167" t="e">
        <f t="shared" ca="1" si="853"/>
        <v>#REF!</v>
      </c>
      <c r="GV251" s="167" t="e">
        <f t="shared" ca="1" si="853"/>
        <v>#REF!</v>
      </c>
      <c r="GW251" s="167" t="e">
        <f t="shared" ca="1" si="853"/>
        <v>#REF!</v>
      </c>
      <c r="GX251" s="167" t="e">
        <f t="shared" ca="1" si="853"/>
        <v>#REF!</v>
      </c>
      <c r="GY251" s="167" t="e">
        <f t="shared" ca="1" si="853"/>
        <v>#REF!</v>
      </c>
      <c r="GZ251" s="167" t="e">
        <f t="shared" ca="1" si="853"/>
        <v>#REF!</v>
      </c>
      <c r="HA251" s="167" t="e">
        <f t="shared" ca="1" si="853"/>
        <v>#REF!</v>
      </c>
      <c r="HB251" s="167" t="e">
        <f t="shared" ca="1" si="853"/>
        <v>#REF!</v>
      </c>
      <c r="HC251" s="167" t="e">
        <f t="shared" ca="1" si="853"/>
        <v>#REF!</v>
      </c>
      <c r="HD251" s="167" t="e">
        <f t="shared" ca="1" si="853"/>
        <v>#REF!</v>
      </c>
      <c r="HF251" s="167" t="e">
        <f t="shared" ca="1" si="710"/>
        <v>#REF!</v>
      </c>
      <c r="HG251" s="167" t="e">
        <f t="shared" ca="1" si="711"/>
        <v>#REF!</v>
      </c>
      <c r="HH251" s="167" t="e">
        <f t="shared" ca="1" si="712"/>
        <v>#REF!</v>
      </c>
      <c r="HI251" s="167" t="e">
        <f t="shared" ca="1" si="713"/>
        <v>#REF!</v>
      </c>
      <c r="HJ251" s="167" t="e">
        <f t="shared" ca="1" si="714"/>
        <v>#REF!</v>
      </c>
      <c r="HK251" s="167" t="e">
        <f t="shared" ca="1" si="715"/>
        <v>#REF!</v>
      </c>
      <c r="HL251" s="167" t="e">
        <f t="shared" ca="1" si="716"/>
        <v>#REF!</v>
      </c>
      <c r="HM251" s="167" t="e">
        <f t="shared" ca="1" si="717"/>
        <v>#REF!</v>
      </c>
      <c r="HN251" s="167" t="e">
        <f t="shared" ca="1" si="718"/>
        <v>#REF!</v>
      </c>
      <c r="HO251" s="167" t="e">
        <f t="shared" ca="1" si="719"/>
        <v>#REF!</v>
      </c>
      <c r="HP251" s="167" t="e">
        <f t="shared" ca="1" si="720"/>
        <v>#REF!</v>
      </c>
      <c r="HQ251" s="167" t="e">
        <f t="shared" ca="1" si="721"/>
        <v>#REF!</v>
      </c>
      <c r="HR251" s="167" t="e">
        <f t="shared" ca="1" si="722"/>
        <v>#REF!</v>
      </c>
      <c r="HS251" s="167" t="e">
        <f t="shared" ca="1" si="723"/>
        <v>#REF!</v>
      </c>
      <c r="HT251" s="167" t="e">
        <f t="shared" ca="1" si="724"/>
        <v>#REF!</v>
      </c>
      <c r="HU251" s="167" t="e">
        <f t="shared" ca="1" si="725"/>
        <v>#REF!</v>
      </c>
      <c r="HW251" s="167" t="e">
        <f t="shared" ca="1" si="726"/>
        <v>#REF!</v>
      </c>
      <c r="HX251" s="167">
        <f t="shared" si="727"/>
        <v>0</v>
      </c>
      <c r="HY251" s="167" t="e">
        <f t="shared" ca="1" si="809"/>
        <v>#REF!</v>
      </c>
      <c r="HZ251" s="219" t="e">
        <f t="shared" ca="1" si="810"/>
        <v>#REF!</v>
      </c>
    </row>
    <row r="252" spans="1:234" s="48" customFormat="1">
      <c r="A252" s="3" t="s">
        <v>494</v>
      </c>
      <c r="B252" s="202" t="str">
        <f>INDEX('Ref1'!$E:$E,MATCH(A252,'Ref1'!$A:$A,0))</f>
        <v>Oxford</v>
      </c>
      <c r="C252" s="42" t="str">
        <f>INDEX(Data1!B:B,MATCH(A252,Data1!A:A,0))</f>
        <v>SD</v>
      </c>
      <c r="D252" s="253" t="str">
        <f>INDEX(Data1!C:C,MATCH(A252,Data1!A:A,0))</f>
        <v>SE</v>
      </c>
      <c r="E252" s="200" t="str">
        <f>IF($C$6="No","No",IF(COUNTIF(Inputs!$K$359:$K$398,$A252)&gt;0,"Yes","No"))</f>
        <v>No</v>
      </c>
      <c r="F252" s="404"/>
      <c r="G252" s="62">
        <f>INDEX('4_RatesSplit'!K:K,MATCH($A252,'4_RatesSplit'!$A:$A,0))</f>
        <v>0</v>
      </c>
      <c r="H252" s="171">
        <f>INDEX('4_RatesSplit'!L:L,MATCH($A252,'4_RatesSplit'!$A:$A,0))</f>
        <v>0</v>
      </c>
      <c r="I252" s="167">
        <f>INDEX('4_RatesSplit'!M:M,MATCH($A252,'4_RatesSplit'!$A:$A,0))</f>
        <v>0</v>
      </c>
      <c r="J252" s="167">
        <f>INDEX('4_RatesSplit'!N:N,MATCH($A252,'4_RatesSplit'!$A:$A,0))</f>
        <v>0</v>
      </c>
      <c r="K252" s="167">
        <f>INDEX('4_RatesSplit'!O:O,MATCH($A252,'4_RatesSplit'!$A:$A,0))</f>
        <v>0</v>
      </c>
      <c r="L252" s="167">
        <f>INDEX('4_RatesSplit'!P:P,MATCH($A252,'4_RatesSplit'!$A:$A,0))</f>
        <v>0</v>
      </c>
      <c r="M252" s="167">
        <f>INDEX('4_RatesSplit'!Q:Q,MATCH($A252,'4_RatesSplit'!$A:$A,0))</f>
        <v>0</v>
      </c>
      <c r="N252" s="167">
        <f>INDEX('4_RatesSplit'!R:R,MATCH($A252,'4_RatesSplit'!$A:$A,0))</f>
        <v>0</v>
      </c>
      <c r="O252" s="167">
        <f>INDEX('4_RatesSplit'!S:S,MATCH($A252,'4_RatesSplit'!$A:$A,0))</f>
        <v>0</v>
      </c>
      <c r="P252" s="167">
        <f>INDEX('4_RatesSplit'!T:T,MATCH($A252,'4_RatesSplit'!$A:$A,0))</f>
        <v>0</v>
      </c>
      <c r="Q252" s="167">
        <f>INDEX('4_RatesSplit'!U:U,MATCH($A252,'4_RatesSplit'!$A:$A,0))</f>
        <v>0</v>
      </c>
      <c r="R252" s="167">
        <f>INDEX('4_RatesSplit'!V:V,MATCH($A252,'4_RatesSplit'!$A:$A,0))</f>
        <v>0</v>
      </c>
      <c r="S252" s="167">
        <f>INDEX('4_RatesSplit'!W:W,MATCH($A252,'4_RatesSplit'!$A:$A,0))</f>
        <v>0</v>
      </c>
      <c r="T252" s="167">
        <f>INDEX('4_RatesSplit'!X:X,MATCH($A252,'4_RatesSplit'!$A:$A,0))</f>
        <v>0</v>
      </c>
      <c r="U252" s="167">
        <f>INDEX('4_RatesSplit'!Y:Y,MATCH($A252,'4_RatesSplit'!$A:$A,0))</f>
        <v>0</v>
      </c>
      <c r="V252" s="167">
        <f>INDEX('4_RatesSplit'!Z:Z,MATCH($A252,'4_RatesSplit'!$A:$A,0))</f>
        <v>0</v>
      </c>
      <c r="W252" s="167">
        <f>INDEX('4_RatesSplit'!AA:AA,MATCH($A252,'4_RatesSplit'!$A:$A,0))</f>
        <v>0</v>
      </c>
      <c r="X252" s="18"/>
      <c r="Y252" s="168" t="e">
        <f ca="1">INDEX('4_RatesSplit'!AT:AT,MATCH($A252,'4_RatesSplit'!$A:$A,0))</f>
        <v>#REF!</v>
      </c>
      <c r="Z252" s="168" t="e">
        <f ca="1">INDEX('4_RatesSplit'!AU:AU,MATCH($A252,'4_RatesSplit'!$A:$A,0))</f>
        <v>#REF!</v>
      </c>
      <c r="AA252" s="168" t="e">
        <f ca="1">INDEX('4_RatesSplit'!AV:AV,MATCH($A252,'4_RatesSplit'!$A:$A,0))</f>
        <v>#REF!</v>
      </c>
      <c r="AB252" s="168" t="e">
        <f ca="1">INDEX('4_RatesSplit'!AW:AW,MATCH($A252,'4_RatesSplit'!$A:$A,0))</f>
        <v>#REF!</v>
      </c>
      <c r="AC252" s="168" t="e">
        <f ca="1">INDEX('4_RatesSplit'!AX:AX,MATCH($A252,'4_RatesSplit'!$A:$A,0))</f>
        <v>#REF!</v>
      </c>
      <c r="AD252" s="168" t="e">
        <f ca="1">INDEX('4_RatesSplit'!AY:AY,MATCH($A252,'4_RatesSplit'!$A:$A,0))</f>
        <v>#REF!</v>
      </c>
      <c r="AE252" s="168" t="e">
        <f ca="1">INDEX('4_RatesSplit'!AZ:AZ,MATCH($A252,'4_RatesSplit'!$A:$A,0))</f>
        <v>#REF!</v>
      </c>
      <c r="AF252" s="168" t="e">
        <f ca="1">INDEX('4_RatesSplit'!BA:BA,MATCH($A252,'4_RatesSplit'!$A:$A,0))</f>
        <v>#REF!</v>
      </c>
      <c r="AG252" s="168" t="e">
        <f ca="1">INDEX('4_RatesSplit'!BB:BB,MATCH($A252,'4_RatesSplit'!$A:$A,0))</f>
        <v>#REF!</v>
      </c>
      <c r="AH252" s="168" t="e">
        <f ca="1">INDEX('4_RatesSplit'!BC:BC,MATCH($A252,'4_RatesSplit'!$A:$A,0))</f>
        <v>#REF!</v>
      </c>
      <c r="AI252" s="168" t="e">
        <f ca="1">INDEX('4_RatesSplit'!BD:BD,MATCH($A252,'4_RatesSplit'!$A:$A,0))</f>
        <v>#REF!</v>
      </c>
      <c r="AJ252" s="168" t="e">
        <f ca="1">INDEX('4_RatesSplit'!BE:BE,MATCH($A252,'4_RatesSplit'!$A:$A,0))</f>
        <v>#REF!</v>
      </c>
      <c r="AK252" s="168" t="e">
        <f ca="1">INDEX('4_RatesSplit'!BF:BF,MATCH($A252,'4_RatesSplit'!$A:$A,0))</f>
        <v>#REF!</v>
      </c>
      <c r="AL252" s="168" t="e">
        <f ca="1">INDEX('4_RatesSplit'!BG:BG,MATCH($A252,'4_RatesSplit'!$A:$A,0))</f>
        <v>#REF!</v>
      </c>
      <c r="AM252" s="168" t="e">
        <f ca="1">INDEX('4_RatesSplit'!BH:BH,MATCH($A252,'4_RatesSplit'!$A:$A,0))</f>
        <v>#REF!</v>
      </c>
      <c r="AN252" s="198" t="e">
        <f ca="1">INDEX('4_RatesSplit'!BI:BI,MATCH($A252,'4_RatesSplit'!$A:$A,0))</f>
        <v>#REF!</v>
      </c>
      <c r="AO252" s="114"/>
      <c r="AP252" s="167" t="e">
        <f t="shared" ca="1" si="728"/>
        <v>#REF!</v>
      </c>
      <c r="AQ252" s="167" t="e">
        <f t="shared" ca="1" si="729"/>
        <v>#REF!</v>
      </c>
      <c r="AR252" s="167" t="e">
        <f t="shared" ca="1" si="730"/>
        <v>#REF!</v>
      </c>
      <c r="AS252" s="167" t="e">
        <f t="shared" ca="1" si="731"/>
        <v>#REF!</v>
      </c>
      <c r="AT252" s="167" t="e">
        <f t="shared" ca="1" si="732"/>
        <v>#REF!</v>
      </c>
      <c r="AU252" s="167" t="e">
        <f t="shared" ca="1" si="733"/>
        <v>#REF!</v>
      </c>
      <c r="AV252" s="167" t="e">
        <f t="shared" ca="1" si="734"/>
        <v>#REF!</v>
      </c>
      <c r="AW252" s="167" t="e">
        <f t="shared" ca="1" si="735"/>
        <v>#REF!</v>
      </c>
      <c r="AX252" s="167" t="e">
        <f t="shared" ca="1" si="736"/>
        <v>#REF!</v>
      </c>
      <c r="AY252" s="167" t="e">
        <f t="shared" ca="1" si="737"/>
        <v>#REF!</v>
      </c>
      <c r="AZ252" s="167" t="e">
        <f t="shared" ca="1" si="738"/>
        <v>#REF!</v>
      </c>
      <c r="BA252" s="167" t="e">
        <f t="shared" ca="1" si="739"/>
        <v>#REF!</v>
      </c>
      <c r="BB252" s="167" t="e">
        <f t="shared" ca="1" si="740"/>
        <v>#REF!</v>
      </c>
      <c r="BC252" s="167" t="e">
        <f t="shared" ca="1" si="741"/>
        <v>#REF!</v>
      </c>
      <c r="BD252" s="167" t="e">
        <f t="shared" ca="1" si="742"/>
        <v>#REF!</v>
      </c>
      <c r="BE252" s="167" t="e">
        <f t="shared" ca="1" si="743"/>
        <v>#REF!</v>
      </c>
      <c r="BF252" s="18"/>
      <c r="BG252" s="168">
        <f>INDEX('2_Needs'!$F:$F,MATCH($A252,'2_Needs'!$A:$A,0))</f>
        <v>5.0176178448848338E-4</v>
      </c>
      <c r="BH252" s="114"/>
      <c r="BI252" s="167">
        <f t="shared" ref="BI252:BX252" si="858">IF(BI$3="reset",$BG252*BI$6,BH252*(1+$C$4))</f>
        <v>0</v>
      </c>
      <c r="BJ252" s="167">
        <f t="shared" si="858"/>
        <v>0</v>
      </c>
      <c r="BK252" s="167">
        <f t="shared" si="858"/>
        <v>0</v>
      </c>
      <c r="BL252" s="167">
        <f t="shared" si="858"/>
        <v>0</v>
      </c>
      <c r="BM252" s="167">
        <f t="shared" si="858"/>
        <v>0</v>
      </c>
      <c r="BN252" s="167">
        <f t="shared" si="858"/>
        <v>0</v>
      </c>
      <c r="BO252" s="167">
        <f t="shared" si="858"/>
        <v>0</v>
      </c>
      <c r="BP252" s="167">
        <f t="shared" si="858"/>
        <v>0</v>
      </c>
      <c r="BQ252" s="167">
        <f t="shared" si="858"/>
        <v>0</v>
      </c>
      <c r="BR252" s="167">
        <f t="shared" si="858"/>
        <v>0</v>
      </c>
      <c r="BS252" s="167">
        <f t="shared" si="858"/>
        <v>0</v>
      </c>
      <c r="BT252" s="167">
        <f t="shared" si="858"/>
        <v>0</v>
      </c>
      <c r="BU252" s="167">
        <f t="shared" si="858"/>
        <v>0</v>
      </c>
      <c r="BV252" s="167">
        <f t="shared" si="858"/>
        <v>0</v>
      </c>
      <c r="BW252" s="167">
        <f t="shared" si="858"/>
        <v>0</v>
      </c>
      <c r="BX252" s="167">
        <f t="shared" si="858"/>
        <v>0</v>
      </c>
      <c r="BZ252" s="167" t="e">
        <f t="shared" ca="1" si="662"/>
        <v>#REF!</v>
      </c>
      <c r="CA252" s="167" t="e">
        <f t="shared" ca="1" si="663"/>
        <v>#REF!</v>
      </c>
      <c r="CB252" s="167" t="e">
        <f t="shared" ca="1" si="664"/>
        <v>#REF!</v>
      </c>
      <c r="CC252" s="167" t="e">
        <f t="shared" ca="1" si="665"/>
        <v>#REF!</v>
      </c>
      <c r="CD252" s="167" t="e">
        <f t="shared" ca="1" si="666"/>
        <v>#REF!</v>
      </c>
      <c r="CE252" s="167" t="e">
        <f t="shared" ca="1" si="667"/>
        <v>#REF!</v>
      </c>
      <c r="CF252" s="167" t="e">
        <f t="shared" ca="1" si="668"/>
        <v>#REF!</v>
      </c>
      <c r="CG252" s="167" t="e">
        <f t="shared" ca="1" si="669"/>
        <v>#REF!</v>
      </c>
      <c r="CH252" s="167" t="e">
        <f t="shared" ca="1" si="670"/>
        <v>#REF!</v>
      </c>
      <c r="CI252" s="167" t="e">
        <f t="shared" ca="1" si="671"/>
        <v>#REF!</v>
      </c>
      <c r="CJ252" s="167" t="e">
        <f t="shared" ca="1" si="672"/>
        <v>#REF!</v>
      </c>
      <c r="CK252" s="167" t="e">
        <f t="shared" ca="1" si="673"/>
        <v>#REF!</v>
      </c>
      <c r="CL252" s="167" t="e">
        <f t="shared" ca="1" si="674"/>
        <v>#REF!</v>
      </c>
      <c r="CM252" s="167" t="e">
        <f t="shared" ca="1" si="675"/>
        <v>#REF!</v>
      </c>
      <c r="CN252" s="167" t="e">
        <f t="shared" ca="1" si="676"/>
        <v>#REF!</v>
      </c>
      <c r="CO252" s="167" t="e">
        <f t="shared" ca="1" si="677"/>
        <v>#REF!</v>
      </c>
      <c r="CQ252" s="167" t="e">
        <f t="shared" ca="1" si="678"/>
        <v>#REF!</v>
      </c>
      <c r="CR252" s="167" t="e">
        <f t="shared" ca="1" si="679"/>
        <v>#REF!</v>
      </c>
      <c r="CS252" s="167" t="e">
        <f t="shared" ca="1" si="680"/>
        <v>#REF!</v>
      </c>
      <c r="CT252" s="167" t="e">
        <f t="shared" ca="1" si="681"/>
        <v>#REF!</v>
      </c>
      <c r="CU252" s="167" t="e">
        <f t="shared" ca="1" si="682"/>
        <v>#REF!</v>
      </c>
      <c r="CV252" s="167" t="e">
        <f t="shared" ca="1" si="683"/>
        <v>#REF!</v>
      </c>
      <c r="CW252" s="167" t="e">
        <f t="shared" ca="1" si="684"/>
        <v>#REF!</v>
      </c>
      <c r="CX252" s="167" t="e">
        <f t="shared" ca="1" si="685"/>
        <v>#REF!</v>
      </c>
      <c r="CY252" s="167" t="e">
        <f t="shared" ca="1" si="686"/>
        <v>#REF!</v>
      </c>
      <c r="CZ252" s="167" t="e">
        <f t="shared" ca="1" si="687"/>
        <v>#REF!</v>
      </c>
      <c r="DA252" s="167" t="e">
        <f t="shared" ca="1" si="688"/>
        <v>#REF!</v>
      </c>
      <c r="DB252" s="167" t="e">
        <f t="shared" ca="1" si="689"/>
        <v>#REF!</v>
      </c>
      <c r="DC252" s="167" t="e">
        <f t="shared" ca="1" si="690"/>
        <v>#REF!</v>
      </c>
      <c r="DD252" s="167" t="e">
        <f t="shared" ca="1" si="691"/>
        <v>#REF!</v>
      </c>
      <c r="DE252" s="167" t="e">
        <f t="shared" ca="1" si="692"/>
        <v>#REF!</v>
      </c>
      <c r="DF252" s="167" t="e">
        <f t="shared" ca="1" si="693"/>
        <v>#REF!</v>
      </c>
      <c r="DH252" s="167">
        <f t="shared" si="694"/>
        <v>0</v>
      </c>
      <c r="DI252" s="167">
        <f t="shared" si="695"/>
        <v>0</v>
      </c>
      <c r="DJ252" s="167">
        <f t="shared" si="696"/>
        <v>0</v>
      </c>
      <c r="DK252" s="167">
        <f t="shared" si="697"/>
        <v>0</v>
      </c>
      <c r="DL252" s="167">
        <f t="shared" si="698"/>
        <v>0</v>
      </c>
      <c r="DM252" s="167">
        <f t="shared" si="699"/>
        <v>0</v>
      </c>
      <c r="DN252" s="167">
        <f t="shared" si="700"/>
        <v>0</v>
      </c>
      <c r="DO252" s="167">
        <f t="shared" si="701"/>
        <v>0</v>
      </c>
      <c r="DP252" s="167">
        <f t="shared" si="702"/>
        <v>0</v>
      </c>
      <c r="DQ252" s="167">
        <f t="shared" si="703"/>
        <v>0</v>
      </c>
      <c r="DR252" s="167">
        <f t="shared" si="704"/>
        <v>0</v>
      </c>
      <c r="DS252" s="167">
        <f t="shared" si="705"/>
        <v>0</v>
      </c>
      <c r="DT252" s="167">
        <f t="shared" si="706"/>
        <v>0</v>
      </c>
      <c r="DU252" s="167">
        <f t="shared" si="707"/>
        <v>0</v>
      </c>
      <c r="DV252" s="167">
        <f t="shared" si="708"/>
        <v>0</v>
      </c>
      <c r="DW252" s="167">
        <f t="shared" si="709"/>
        <v>0</v>
      </c>
      <c r="DY252" s="167" t="e">
        <f t="shared" ca="1" si="745"/>
        <v>#REF!</v>
      </c>
      <c r="DZ252" s="167" t="e">
        <f t="shared" ca="1" si="746"/>
        <v>#REF!</v>
      </c>
      <c r="EA252" s="167" t="e">
        <f t="shared" ca="1" si="747"/>
        <v>#REF!</v>
      </c>
      <c r="EB252" s="167" t="e">
        <f t="shared" ca="1" si="748"/>
        <v>#REF!</v>
      </c>
      <c r="EC252" s="167" t="e">
        <f t="shared" ca="1" si="749"/>
        <v>#REF!</v>
      </c>
      <c r="ED252" s="167" t="e">
        <f t="shared" ca="1" si="750"/>
        <v>#REF!</v>
      </c>
      <c r="EE252" s="167" t="e">
        <f t="shared" ca="1" si="751"/>
        <v>#REF!</v>
      </c>
      <c r="EF252" s="167" t="e">
        <f t="shared" ca="1" si="752"/>
        <v>#REF!</v>
      </c>
      <c r="EG252" s="167" t="e">
        <f t="shared" ca="1" si="753"/>
        <v>#REF!</v>
      </c>
      <c r="EH252" s="167" t="e">
        <f t="shared" ca="1" si="754"/>
        <v>#REF!</v>
      </c>
      <c r="EI252" s="167" t="e">
        <f t="shared" ca="1" si="755"/>
        <v>#REF!</v>
      </c>
      <c r="EJ252" s="167" t="e">
        <f t="shared" ca="1" si="756"/>
        <v>#REF!</v>
      </c>
      <c r="EK252" s="167" t="e">
        <f t="shared" ca="1" si="757"/>
        <v>#REF!</v>
      </c>
      <c r="EL252" s="167" t="e">
        <f t="shared" ca="1" si="758"/>
        <v>#REF!</v>
      </c>
      <c r="EM252" s="167" t="e">
        <f t="shared" ca="1" si="759"/>
        <v>#REF!</v>
      </c>
      <c r="EN252" s="167" t="e">
        <f t="shared" ca="1" si="760"/>
        <v>#REF!</v>
      </c>
      <c r="EP252" s="167">
        <f t="shared" si="761"/>
        <v>0</v>
      </c>
      <c r="EQ252" s="167">
        <f t="shared" si="762"/>
        <v>0</v>
      </c>
      <c r="ER252" s="167">
        <f t="shared" si="763"/>
        <v>0</v>
      </c>
      <c r="ES252" s="167">
        <f t="shared" si="764"/>
        <v>0</v>
      </c>
      <c r="ET252" s="167">
        <f t="shared" si="765"/>
        <v>0</v>
      </c>
      <c r="EU252" s="167">
        <f t="shared" si="766"/>
        <v>0</v>
      </c>
      <c r="EV252" s="167">
        <f t="shared" si="767"/>
        <v>0</v>
      </c>
      <c r="EW252" s="167">
        <f t="shared" si="768"/>
        <v>0</v>
      </c>
      <c r="EX252" s="167">
        <f t="shared" si="769"/>
        <v>0</v>
      </c>
      <c r="EY252" s="167">
        <f t="shared" si="770"/>
        <v>0</v>
      </c>
      <c r="EZ252" s="167">
        <f t="shared" si="771"/>
        <v>0</v>
      </c>
      <c r="FA252" s="167">
        <f t="shared" si="772"/>
        <v>0</v>
      </c>
      <c r="FB252" s="167">
        <f t="shared" si="773"/>
        <v>0</v>
      </c>
      <c r="FC252" s="167">
        <f t="shared" si="774"/>
        <v>0</v>
      </c>
      <c r="FD252" s="167">
        <f t="shared" si="775"/>
        <v>0</v>
      </c>
      <c r="FE252" s="167">
        <f t="shared" si="776"/>
        <v>0</v>
      </c>
      <c r="FG252" s="167">
        <f t="shared" si="777"/>
        <v>0</v>
      </c>
      <c r="FH252" s="167">
        <f t="shared" si="778"/>
        <v>0</v>
      </c>
      <c r="FI252" s="167">
        <f t="shared" si="779"/>
        <v>0</v>
      </c>
      <c r="FJ252" s="167">
        <f t="shared" si="780"/>
        <v>0</v>
      </c>
      <c r="FK252" s="167">
        <f t="shared" si="781"/>
        <v>0</v>
      </c>
      <c r="FL252" s="167">
        <f t="shared" si="782"/>
        <v>0</v>
      </c>
      <c r="FM252" s="167">
        <f t="shared" si="783"/>
        <v>0</v>
      </c>
      <c r="FN252" s="167">
        <f t="shared" si="784"/>
        <v>0</v>
      </c>
      <c r="FO252" s="167">
        <f t="shared" si="785"/>
        <v>0</v>
      </c>
      <c r="FP252" s="167">
        <f t="shared" si="786"/>
        <v>0</v>
      </c>
      <c r="FQ252" s="167">
        <f t="shared" si="787"/>
        <v>0</v>
      </c>
      <c r="FR252" s="167">
        <f t="shared" si="788"/>
        <v>0</v>
      </c>
      <c r="FS252" s="167">
        <f t="shared" si="789"/>
        <v>0</v>
      </c>
      <c r="FT252" s="167">
        <f t="shared" si="790"/>
        <v>0</v>
      </c>
      <c r="FU252" s="167">
        <f t="shared" si="791"/>
        <v>0</v>
      </c>
      <c r="FV252" s="167">
        <f t="shared" si="792"/>
        <v>0</v>
      </c>
      <c r="FX252" s="167">
        <f t="shared" si="793"/>
        <v>0</v>
      </c>
      <c r="FY252" s="167">
        <f t="shared" si="794"/>
        <v>0</v>
      </c>
      <c r="FZ252" s="167">
        <f t="shared" si="795"/>
        <v>0</v>
      </c>
      <c r="GA252" s="167">
        <f t="shared" si="796"/>
        <v>0</v>
      </c>
      <c r="GB252" s="167">
        <f t="shared" si="797"/>
        <v>0</v>
      </c>
      <c r="GC252" s="167">
        <f t="shared" si="798"/>
        <v>0</v>
      </c>
      <c r="GD252" s="167">
        <f t="shared" si="799"/>
        <v>0</v>
      </c>
      <c r="GE252" s="167">
        <f t="shared" si="800"/>
        <v>0</v>
      </c>
      <c r="GF252" s="167">
        <f t="shared" si="801"/>
        <v>0</v>
      </c>
      <c r="GG252" s="167">
        <f t="shared" si="802"/>
        <v>0</v>
      </c>
      <c r="GH252" s="167">
        <f t="shared" si="803"/>
        <v>0</v>
      </c>
      <c r="GI252" s="167">
        <f t="shared" si="804"/>
        <v>0</v>
      </c>
      <c r="GJ252" s="167">
        <f t="shared" si="805"/>
        <v>0</v>
      </c>
      <c r="GK252" s="167">
        <f t="shared" si="806"/>
        <v>0</v>
      </c>
      <c r="GL252" s="167">
        <f t="shared" si="807"/>
        <v>0</v>
      </c>
      <c r="GM252" s="167">
        <f t="shared" si="808"/>
        <v>0</v>
      </c>
      <c r="GO252" s="167" t="e">
        <f t="shared" ca="1" si="643"/>
        <v>#REF!</v>
      </c>
      <c r="GP252" s="167" t="e">
        <f t="shared" ca="1" si="853"/>
        <v>#REF!</v>
      </c>
      <c r="GQ252" s="167" t="e">
        <f t="shared" ca="1" si="853"/>
        <v>#REF!</v>
      </c>
      <c r="GR252" s="167" t="e">
        <f t="shared" ca="1" si="853"/>
        <v>#REF!</v>
      </c>
      <c r="GS252" s="167" t="e">
        <f t="shared" ca="1" si="853"/>
        <v>#REF!</v>
      </c>
      <c r="GT252" s="167" t="e">
        <f t="shared" ca="1" si="853"/>
        <v>#REF!</v>
      </c>
      <c r="GU252" s="167" t="e">
        <f t="shared" ca="1" si="853"/>
        <v>#REF!</v>
      </c>
      <c r="GV252" s="167" t="e">
        <f t="shared" ca="1" si="853"/>
        <v>#REF!</v>
      </c>
      <c r="GW252" s="167" t="e">
        <f t="shared" ca="1" si="853"/>
        <v>#REF!</v>
      </c>
      <c r="GX252" s="167" t="e">
        <f t="shared" ca="1" si="853"/>
        <v>#REF!</v>
      </c>
      <c r="GY252" s="167" t="e">
        <f t="shared" ca="1" si="853"/>
        <v>#REF!</v>
      </c>
      <c r="GZ252" s="167" t="e">
        <f t="shared" ca="1" si="853"/>
        <v>#REF!</v>
      </c>
      <c r="HA252" s="167" t="e">
        <f t="shared" ca="1" si="853"/>
        <v>#REF!</v>
      </c>
      <c r="HB252" s="167" t="e">
        <f t="shared" ca="1" si="853"/>
        <v>#REF!</v>
      </c>
      <c r="HC252" s="167" t="e">
        <f t="shared" ca="1" si="853"/>
        <v>#REF!</v>
      </c>
      <c r="HD252" s="167" t="e">
        <f t="shared" ca="1" si="853"/>
        <v>#REF!</v>
      </c>
      <c r="HF252" s="167" t="e">
        <f t="shared" ca="1" si="710"/>
        <v>#REF!</v>
      </c>
      <c r="HG252" s="167" t="e">
        <f t="shared" ca="1" si="711"/>
        <v>#REF!</v>
      </c>
      <c r="HH252" s="167" t="e">
        <f t="shared" ca="1" si="712"/>
        <v>#REF!</v>
      </c>
      <c r="HI252" s="167" t="e">
        <f t="shared" ca="1" si="713"/>
        <v>#REF!</v>
      </c>
      <c r="HJ252" s="167" t="e">
        <f t="shared" ca="1" si="714"/>
        <v>#REF!</v>
      </c>
      <c r="HK252" s="167" t="e">
        <f t="shared" ca="1" si="715"/>
        <v>#REF!</v>
      </c>
      <c r="HL252" s="167" t="e">
        <f t="shared" ca="1" si="716"/>
        <v>#REF!</v>
      </c>
      <c r="HM252" s="167" t="e">
        <f t="shared" ca="1" si="717"/>
        <v>#REF!</v>
      </c>
      <c r="HN252" s="167" t="e">
        <f t="shared" ca="1" si="718"/>
        <v>#REF!</v>
      </c>
      <c r="HO252" s="167" t="e">
        <f t="shared" ca="1" si="719"/>
        <v>#REF!</v>
      </c>
      <c r="HP252" s="167" t="e">
        <f t="shared" ca="1" si="720"/>
        <v>#REF!</v>
      </c>
      <c r="HQ252" s="167" t="e">
        <f t="shared" ca="1" si="721"/>
        <v>#REF!</v>
      </c>
      <c r="HR252" s="167" t="e">
        <f t="shared" ca="1" si="722"/>
        <v>#REF!</v>
      </c>
      <c r="HS252" s="167" t="e">
        <f t="shared" ca="1" si="723"/>
        <v>#REF!</v>
      </c>
      <c r="HT252" s="167" t="e">
        <f t="shared" ca="1" si="724"/>
        <v>#REF!</v>
      </c>
      <c r="HU252" s="167" t="e">
        <f t="shared" ca="1" si="725"/>
        <v>#REF!</v>
      </c>
      <c r="HW252" s="167" t="e">
        <f t="shared" ca="1" si="726"/>
        <v>#REF!</v>
      </c>
      <c r="HX252" s="167">
        <f t="shared" si="727"/>
        <v>0</v>
      </c>
      <c r="HY252" s="167" t="e">
        <f t="shared" ca="1" si="809"/>
        <v>#REF!</v>
      </c>
      <c r="HZ252" s="219" t="e">
        <f t="shared" ca="1" si="810"/>
        <v>#REF!</v>
      </c>
    </row>
    <row r="253" spans="1:234" s="48" customFormat="1">
      <c r="A253" s="3" t="s">
        <v>496</v>
      </c>
      <c r="B253" s="202" t="str">
        <f>INDEX('Ref1'!$E:$E,MATCH(A253,'Ref1'!$A:$A,0))</f>
        <v>Oxfordshire</v>
      </c>
      <c r="C253" s="42" t="str">
        <f>INDEX(Data1!B:B,MATCH(A253,Data1!A:A,0))</f>
        <v>SCFIR</v>
      </c>
      <c r="D253" s="253" t="str">
        <f>INDEX(Data1!C:C,MATCH(A253,Data1!A:A,0))</f>
        <v>SE</v>
      </c>
      <c r="E253" s="200" t="str">
        <f>IF($C$6="No","No",IF(COUNTIF(Inputs!$K$359:$K$398,$A253)&gt;0,"Yes","No"))</f>
        <v>No</v>
      </c>
      <c r="F253" s="404"/>
      <c r="G253" s="62">
        <f>INDEX('4_RatesSplit'!K:K,MATCH($A253,'4_RatesSplit'!$A:$A,0))</f>
        <v>0</v>
      </c>
      <c r="H253" s="171">
        <f>INDEX('4_RatesSplit'!L:L,MATCH($A253,'4_RatesSplit'!$A:$A,0))</f>
        <v>0</v>
      </c>
      <c r="I253" s="167">
        <f>INDEX('4_RatesSplit'!M:M,MATCH($A253,'4_RatesSplit'!$A:$A,0))</f>
        <v>0</v>
      </c>
      <c r="J253" s="167">
        <f>INDEX('4_RatesSplit'!N:N,MATCH($A253,'4_RatesSplit'!$A:$A,0))</f>
        <v>0</v>
      </c>
      <c r="K253" s="167">
        <f>INDEX('4_RatesSplit'!O:O,MATCH($A253,'4_RatesSplit'!$A:$A,0))</f>
        <v>0</v>
      </c>
      <c r="L253" s="167">
        <f>INDEX('4_RatesSplit'!P:P,MATCH($A253,'4_RatesSplit'!$A:$A,0))</f>
        <v>0</v>
      </c>
      <c r="M253" s="167">
        <f>INDEX('4_RatesSplit'!Q:Q,MATCH($A253,'4_RatesSplit'!$A:$A,0))</f>
        <v>0</v>
      </c>
      <c r="N253" s="167">
        <f>INDEX('4_RatesSplit'!R:R,MATCH($A253,'4_RatesSplit'!$A:$A,0))</f>
        <v>0</v>
      </c>
      <c r="O253" s="167">
        <f>INDEX('4_RatesSplit'!S:S,MATCH($A253,'4_RatesSplit'!$A:$A,0))</f>
        <v>0</v>
      </c>
      <c r="P253" s="167">
        <f>INDEX('4_RatesSplit'!T:T,MATCH($A253,'4_RatesSplit'!$A:$A,0))</f>
        <v>0</v>
      </c>
      <c r="Q253" s="167">
        <f>INDEX('4_RatesSplit'!U:U,MATCH($A253,'4_RatesSplit'!$A:$A,0))</f>
        <v>0</v>
      </c>
      <c r="R253" s="167">
        <f>INDEX('4_RatesSplit'!V:V,MATCH($A253,'4_RatesSplit'!$A:$A,0))</f>
        <v>0</v>
      </c>
      <c r="S253" s="167">
        <f>INDEX('4_RatesSplit'!W:W,MATCH($A253,'4_RatesSplit'!$A:$A,0))</f>
        <v>0</v>
      </c>
      <c r="T253" s="167">
        <f>INDEX('4_RatesSplit'!X:X,MATCH($A253,'4_RatesSplit'!$A:$A,0))</f>
        <v>0</v>
      </c>
      <c r="U253" s="167">
        <f>INDEX('4_RatesSplit'!Y:Y,MATCH($A253,'4_RatesSplit'!$A:$A,0))</f>
        <v>0</v>
      </c>
      <c r="V253" s="167">
        <f>INDEX('4_RatesSplit'!Z:Z,MATCH($A253,'4_RatesSplit'!$A:$A,0))</f>
        <v>0</v>
      </c>
      <c r="W253" s="167">
        <f>INDEX('4_RatesSplit'!AA:AA,MATCH($A253,'4_RatesSplit'!$A:$A,0))</f>
        <v>0</v>
      </c>
      <c r="X253" s="18"/>
      <c r="Y253" s="168" t="e">
        <f ca="1">INDEX('4_RatesSplit'!AT:AT,MATCH($A253,'4_RatesSplit'!$A:$A,0))</f>
        <v>#REF!</v>
      </c>
      <c r="Z253" s="168" t="e">
        <f ca="1">INDEX('4_RatesSplit'!AU:AU,MATCH($A253,'4_RatesSplit'!$A:$A,0))</f>
        <v>#REF!</v>
      </c>
      <c r="AA253" s="168" t="e">
        <f ca="1">INDEX('4_RatesSplit'!AV:AV,MATCH($A253,'4_RatesSplit'!$A:$A,0))</f>
        <v>#REF!</v>
      </c>
      <c r="AB253" s="168" t="e">
        <f ca="1">INDEX('4_RatesSplit'!AW:AW,MATCH($A253,'4_RatesSplit'!$A:$A,0))</f>
        <v>#REF!</v>
      </c>
      <c r="AC253" s="168" t="e">
        <f ca="1">INDEX('4_RatesSplit'!AX:AX,MATCH($A253,'4_RatesSplit'!$A:$A,0))</f>
        <v>#REF!</v>
      </c>
      <c r="AD253" s="168" t="e">
        <f ca="1">INDEX('4_RatesSplit'!AY:AY,MATCH($A253,'4_RatesSplit'!$A:$A,0))</f>
        <v>#REF!</v>
      </c>
      <c r="AE253" s="168" t="e">
        <f ca="1">INDEX('4_RatesSplit'!AZ:AZ,MATCH($A253,'4_RatesSplit'!$A:$A,0))</f>
        <v>#REF!</v>
      </c>
      <c r="AF253" s="168" t="e">
        <f ca="1">INDEX('4_RatesSplit'!BA:BA,MATCH($A253,'4_RatesSplit'!$A:$A,0))</f>
        <v>#REF!</v>
      </c>
      <c r="AG253" s="168" t="e">
        <f ca="1">INDEX('4_RatesSplit'!BB:BB,MATCH($A253,'4_RatesSplit'!$A:$A,0))</f>
        <v>#REF!</v>
      </c>
      <c r="AH253" s="168" t="e">
        <f ca="1">INDEX('4_RatesSplit'!BC:BC,MATCH($A253,'4_RatesSplit'!$A:$A,0))</f>
        <v>#REF!</v>
      </c>
      <c r="AI253" s="168" t="e">
        <f ca="1">INDEX('4_RatesSplit'!BD:BD,MATCH($A253,'4_RatesSplit'!$A:$A,0))</f>
        <v>#REF!</v>
      </c>
      <c r="AJ253" s="168" t="e">
        <f ca="1">INDEX('4_RatesSplit'!BE:BE,MATCH($A253,'4_RatesSplit'!$A:$A,0))</f>
        <v>#REF!</v>
      </c>
      <c r="AK253" s="168" t="e">
        <f ca="1">INDEX('4_RatesSplit'!BF:BF,MATCH($A253,'4_RatesSplit'!$A:$A,0))</f>
        <v>#REF!</v>
      </c>
      <c r="AL253" s="168" t="e">
        <f ca="1">INDEX('4_RatesSplit'!BG:BG,MATCH($A253,'4_RatesSplit'!$A:$A,0))</f>
        <v>#REF!</v>
      </c>
      <c r="AM253" s="168" t="e">
        <f ca="1">INDEX('4_RatesSplit'!BH:BH,MATCH($A253,'4_RatesSplit'!$A:$A,0))</f>
        <v>#REF!</v>
      </c>
      <c r="AN253" s="198" t="e">
        <f ca="1">INDEX('4_RatesSplit'!BI:BI,MATCH($A253,'4_RatesSplit'!$A:$A,0))</f>
        <v>#REF!</v>
      </c>
      <c r="AO253" s="114"/>
      <c r="AP253" s="167" t="e">
        <f t="shared" ca="1" si="728"/>
        <v>#REF!</v>
      </c>
      <c r="AQ253" s="167" t="e">
        <f t="shared" ca="1" si="729"/>
        <v>#REF!</v>
      </c>
      <c r="AR253" s="167" t="e">
        <f t="shared" ca="1" si="730"/>
        <v>#REF!</v>
      </c>
      <c r="AS253" s="167" t="e">
        <f t="shared" ca="1" si="731"/>
        <v>#REF!</v>
      </c>
      <c r="AT253" s="167" t="e">
        <f t="shared" ca="1" si="732"/>
        <v>#REF!</v>
      </c>
      <c r="AU253" s="167" t="e">
        <f t="shared" ca="1" si="733"/>
        <v>#REF!</v>
      </c>
      <c r="AV253" s="167" t="e">
        <f t="shared" ca="1" si="734"/>
        <v>#REF!</v>
      </c>
      <c r="AW253" s="167" t="e">
        <f t="shared" ca="1" si="735"/>
        <v>#REF!</v>
      </c>
      <c r="AX253" s="167" t="e">
        <f t="shared" ca="1" si="736"/>
        <v>#REF!</v>
      </c>
      <c r="AY253" s="167" t="e">
        <f t="shared" ca="1" si="737"/>
        <v>#REF!</v>
      </c>
      <c r="AZ253" s="167" t="e">
        <f t="shared" ca="1" si="738"/>
        <v>#REF!</v>
      </c>
      <c r="BA253" s="167" t="e">
        <f t="shared" ca="1" si="739"/>
        <v>#REF!</v>
      </c>
      <c r="BB253" s="167" t="e">
        <f t="shared" ca="1" si="740"/>
        <v>#REF!</v>
      </c>
      <c r="BC253" s="167" t="e">
        <f t="shared" ca="1" si="741"/>
        <v>#REF!</v>
      </c>
      <c r="BD253" s="167" t="e">
        <f t="shared" ca="1" si="742"/>
        <v>#REF!</v>
      </c>
      <c r="BE253" s="167" t="e">
        <f t="shared" ca="1" si="743"/>
        <v>#REF!</v>
      </c>
      <c r="BF253" s="18"/>
      <c r="BG253" s="168">
        <f>INDEX('2_Needs'!$F:$F,MATCH($A253,'2_Needs'!$A:$A,0))</f>
        <v>5.7676857040343957E-3</v>
      </c>
      <c r="BH253" s="114"/>
      <c r="BI253" s="167">
        <f t="shared" ref="BI253:BX253" si="859">IF(BI$3="reset",$BG253*BI$6,BH253*(1+$C$4))</f>
        <v>0</v>
      </c>
      <c r="BJ253" s="167">
        <f t="shared" si="859"/>
        <v>0</v>
      </c>
      <c r="BK253" s="167">
        <f t="shared" si="859"/>
        <v>0</v>
      </c>
      <c r="BL253" s="167">
        <f t="shared" si="859"/>
        <v>0</v>
      </c>
      <c r="BM253" s="167">
        <f t="shared" si="859"/>
        <v>0</v>
      </c>
      <c r="BN253" s="167">
        <f t="shared" si="859"/>
        <v>0</v>
      </c>
      <c r="BO253" s="167">
        <f t="shared" si="859"/>
        <v>0</v>
      </c>
      <c r="BP253" s="167">
        <f t="shared" si="859"/>
        <v>0</v>
      </c>
      <c r="BQ253" s="167">
        <f t="shared" si="859"/>
        <v>0</v>
      </c>
      <c r="BR253" s="167">
        <f t="shared" si="859"/>
        <v>0</v>
      </c>
      <c r="BS253" s="167">
        <f t="shared" si="859"/>
        <v>0</v>
      </c>
      <c r="BT253" s="167">
        <f t="shared" si="859"/>
        <v>0</v>
      </c>
      <c r="BU253" s="167">
        <f t="shared" si="859"/>
        <v>0</v>
      </c>
      <c r="BV253" s="167">
        <f t="shared" si="859"/>
        <v>0</v>
      </c>
      <c r="BW253" s="167">
        <f t="shared" si="859"/>
        <v>0</v>
      </c>
      <c r="BX253" s="167">
        <f t="shared" si="859"/>
        <v>0</v>
      </c>
      <c r="BZ253" s="167" t="e">
        <f t="shared" ca="1" si="662"/>
        <v>#REF!</v>
      </c>
      <c r="CA253" s="167" t="e">
        <f t="shared" ca="1" si="663"/>
        <v>#REF!</v>
      </c>
      <c r="CB253" s="167" t="e">
        <f t="shared" ca="1" si="664"/>
        <v>#REF!</v>
      </c>
      <c r="CC253" s="167" t="e">
        <f t="shared" ca="1" si="665"/>
        <v>#REF!</v>
      </c>
      <c r="CD253" s="167" t="e">
        <f t="shared" ca="1" si="666"/>
        <v>#REF!</v>
      </c>
      <c r="CE253" s="167" t="e">
        <f t="shared" ca="1" si="667"/>
        <v>#REF!</v>
      </c>
      <c r="CF253" s="167" t="e">
        <f t="shared" ca="1" si="668"/>
        <v>#REF!</v>
      </c>
      <c r="CG253" s="167" t="e">
        <f t="shared" ca="1" si="669"/>
        <v>#REF!</v>
      </c>
      <c r="CH253" s="167" t="e">
        <f t="shared" ca="1" si="670"/>
        <v>#REF!</v>
      </c>
      <c r="CI253" s="167" t="e">
        <f t="shared" ca="1" si="671"/>
        <v>#REF!</v>
      </c>
      <c r="CJ253" s="167" t="e">
        <f t="shared" ca="1" si="672"/>
        <v>#REF!</v>
      </c>
      <c r="CK253" s="167" t="e">
        <f t="shared" ca="1" si="673"/>
        <v>#REF!</v>
      </c>
      <c r="CL253" s="167" t="e">
        <f t="shared" ca="1" si="674"/>
        <v>#REF!</v>
      </c>
      <c r="CM253" s="167" t="e">
        <f t="shared" ca="1" si="675"/>
        <v>#REF!</v>
      </c>
      <c r="CN253" s="167" t="e">
        <f t="shared" ca="1" si="676"/>
        <v>#REF!</v>
      </c>
      <c r="CO253" s="167" t="e">
        <f t="shared" ca="1" si="677"/>
        <v>#REF!</v>
      </c>
      <c r="CQ253" s="167" t="e">
        <f t="shared" ca="1" si="678"/>
        <v>#REF!</v>
      </c>
      <c r="CR253" s="167" t="e">
        <f t="shared" ca="1" si="679"/>
        <v>#REF!</v>
      </c>
      <c r="CS253" s="167" t="e">
        <f t="shared" ca="1" si="680"/>
        <v>#REF!</v>
      </c>
      <c r="CT253" s="167" t="e">
        <f t="shared" ca="1" si="681"/>
        <v>#REF!</v>
      </c>
      <c r="CU253" s="167" t="e">
        <f t="shared" ca="1" si="682"/>
        <v>#REF!</v>
      </c>
      <c r="CV253" s="167" t="e">
        <f t="shared" ca="1" si="683"/>
        <v>#REF!</v>
      </c>
      <c r="CW253" s="167" t="e">
        <f t="shared" ca="1" si="684"/>
        <v>#REF!</v>
      </c>
      <c r="CX253" s="167" t="e">
        <f t="shared" ca="1" si="685"/>
        <v>#REF!</v>
      </c>
      <c r="CY253" s="167" t="e">
        <f t="shared" ca="1" si="686"/>
        <v>#REF!</v>
      </c>
      <c r="CZ253" s="167" t="e">
        <f t="shared" ca="1" si="687"/>
        <v>#REF!</v>
      </c>
      <c r="DA253" s="167" t="e">
        <f t="shared" ca="1" si="688"/>
        <v>#REF!</v>
      </c>
      <c r="DB253" s="167" t="e">
        <f t="shared" ca="1" si="689"/>
        <v>#REF!</v>
      </c>
      <c r="DC253" s="167" t="e">
        <f t="shared" ca="1" si="690"/>
        <v>#REF!</v>
      </c>
      <c r="DD253" s="167" t="e">
        <f t="shared" ca="1" si="691"/>
        <v>#REF!</v>
      </c>
      <c r="DE253" s="167" t="e">
        <f t="shared" ca="1" si="692"/>
        <v>#REF!</v>
      </c>
      <c r="DF253" s="167" t="e">
        <f t="shared" ca="1" si="693"/>
        <v>#REF!</v>
      </c>
      <c r="DH253" s="167">
        <f t="shared" si="694"/>
        <v>0</v>
      </c>
      <c r="DI253" s="167">
        <f t="shared" si="695"/>
        <v>0</v>
      </c>
      <c r="DJ253" s="167">
        <f t="shared" si="696"/>
        <v>0</v>
      </c>
      <c r="DK253" s="167">
        <f t="shared" si="697"/>
        <v>0</v>
      </c>
      <c r="DL253" s="167">
        <f t="shared" si="698"/>
        <v>0</v>
      </c>
      <c r="DM253" s="167">
        <f t="shared" si="699"/>
        <v>0</v>
      </c>
      <c r="DN253" s="167">
        <f t="shared" si="700"/>
        <v>0</v>
      </c>
      <c r="DO253" s="167">
        <f t="shared" si="701"/>
        <v>0</v>
      </c>
      <c r="DP253" s="167">
        <f t="shared" si="702"/>
        <v>0</v>
      </c>
      <c r="DQ253" s="167">
        <f t="shared" si="703"/>
        <v>0</v>
      </c>
      <c r="DR253" s="167">
        <f t="shared" si="704"/>
        <v>0</v>
      </c>
      <c r="DS253" s="167">
        <f t="shared" si="705"/>
        <v>0</v>
      </c>
      <c r="DT253" s="167">
        <f t="shared" si="706"/>
        <v>0</v>
      </c>
      <c r="DU253" s="167">
        <f t="shared" si="707"/>
        <v>0</v>
      </c>
      <c r="DV253" s="167">
        <f t="shared" si="708"/>
        <v>0</v>
      </c>
      <c r="DW253" s="167">
        <f t="shared" si="709"/>
        <v>0</v>
      </c>
      <c r="DY253" s="167" t="e">
        <f t="shared" ca="1" si="745"/>
        <v>#REF!</v>
      </c>
      <c r="DZ253" s="167" t="e">
        <f t="shared" ca="1" si="746"/>
        <v>#REF!</v>
      </c>
      <c r="EA253" s="167" t="e">
        <f t="shared" ca="1" si="747"/>
        <v>#REF!</v>
      </c>
      <c r="EB253" s="167" t="e">
        <f t="shared" ca="1" si="748"/>
        <v>#REF!</v>
      </c>
      <c r="EC253" s="167" t="e">
        <f t="shared" ca="1" si="749"/>
        <v>#REF!</v>
      </c>
      <c r="ED253" s="167" t="e">
        <f t="shared" ca="1" si="750"/>
        <v>#REF!</v>
      </c>
      <c r="EE253" s="167" t="e">
        <f t="shared" ca="1" si="751"/>
        <v>#REF!</v>
      </c>
      <c r="EF253" s="167" t="e">
        <f t="shared" ca="1" si="752"/>
        <v>#REF!</v>
      </c>
      <c r="EG253" s="167" t="e">
        <f t="shared" ca="1" si="753"/>
        <v>#REF!</v>
      </c>
      <c r="EH253" s="167" t="e">
        <f t="shared" ca="1" si="754"/>
        <v>#REF!</v>
      </c>
      <c r="EI253" s="167" t="e">
        <f t="shared" ca="1" si="755"/>
        <v>#REF!</v>
      </c>
      <c r="EJ253" s="167" t="e">
        <f t="shared" ca="1" si="756"/>
        <v>#REF!</v>
      </c>
      <c r="EK253" s="167" t="e">
        <f t="shared" ca="1" si="757"/>
        <v>#REF!</v>
      </c>
      <c r="EL253" s="167" t="e">
        <f t="shared" ca="1" si="758"/>
        <v>#REF!</v>
      </c>
      <c r="EM253" s="167" t="e">
        <f t="shared" ca="1" si="759"/>
        <v>#REF!</v>
      </c>
      <c r="EN253" s="167" t="e">
        <f t="shared" ca="1" si="760"/>
        <v>#REF!</v>
      </c>
      <c r="EP253" s="167">
        <f t="shared" si="761"/>
        <v>0</v>
      </c>
      <c r="EQ253" s="167">
        <f t="shared" si="762"/>
        <v>0</v>
      </c>
      <c r="ER253" s="167">
        <f t="shared" si="763"/>
        <v>0</v>
      </c>
      <c r="ES253" s="167">
        <f t="shared" si="764"/>
        <v>0</v>
      </c>
      <c r="ET253" s="167">
        <f t="shared" si="765"/>
        <v>0</v>
      </c>
      <c r="EU253" s="167">
        <f t="shared" si="766"/>
        <v>0</v>
      </c>
      <c r="EV253" s="167">
        <f t="shared" si="767"/>
        <v>0</v>
      </c>
      <c r="EW253" s="167">
        <f t="shared" si="768"/>
        <v>0</v>
      </c>
      <c r="EX253" s="167">
        <f t="shared" si="769"/>
        <v>0</v>
      </c>
      <c r="EY253" s="167">
        <f t="shared" si="770"/>
        <v>0</v>
      </c>
      <c r="EZ253" s="167">
        <f t="shared" si="771"/>
        <v>0</v>
      </c>
      <c r="FA253" s="167">
        <f t="shared" si="772"/>
        <v>0</v>
      </c>
      <c r="FB253" s="167">
        <f t="shared" si="773"/>
        <v>0</v>
      </c>
      <c r="FC253" s="167">
        <f t="shared" si="774"/>
        <v>0</v>
      </c>
      <c r="FD253" s="167">
        <f t="shared" si="775"/>
        <v>0</v>
      </c>
      <c r="FE253" s="167">
        <f t="shared" si="776"/>
        <v>0</v>
      </c>
      <c r="FG253" s="167">
        <f t="shared" si="777"/>
        <v>0</v>
      </c>
      <c r="FH253" s="167">
        <f t="shared" si="778"/>
        <v>0</v>
      </c>
      <c r="FI253" s="167">
        <f t="shared" si="779"/>
        <v>0</v>
      </c>
      <c r="FJ253" s="167">
        <f t="shared" si="780"/>
        <v>0</v>
      </c>
      <c r="FK253" s="167">
        <f t="shared" si="781"/>
        <v>0</v>
      </c>
      <c r="FL253" s="167">
        <f t="shared" si="782"/>
        <v>0</v>
      </c>
      <c r="FM253" s="167">
        <f t="shared" si="783"/>
        <v>0</v>
      </c>
      <c r="FN253" s="167">
        <f t="shared" si="784"/>
        <v>0</v>
      </c>
      <c r="FO253" s="167">
        <f t="shared" si="785"/>
        <v>0</v>
      </c>
      <c r="FP253" s="167">
        <f t="shared" si="786"/>
        <v>0</v>
      </c>
      <c r="FQ253" s="167">
        <f t="shared" si="787"/>
        <v>0</v>
      </c>
      <c r="FR253" s="167">
        <f t="shared" si="788"/>
        <v>0</v>
      </c>
      <c r="FS253" s="167">
        <f t="shared" si="789"/>
        <v>0</v>
      </c>
      <c r="FT253" s="167">
        <f t="shared" si="790"/>
        <v>0</v>
      </c>
      <c r="FU253" s="167">
        <f t="shared" si="791"/>
        <v>0</v>
      </c>
      <c r="FV253" s="167">
        <f t="shared" si="792"/>
        <v>0</v>
      </c>
      <c r="FX253" s="167">
        <f t="shared" si="793"/>
        <v>0</v>
      </c>
      <c r="FY253" s="167">
        <f t="shared" si="794"/>
        <v>0</v>
      </c>
      <c r="FZ253" s="167">
        <f t="shared" si="795"/>
        <v>0</v>
      </c>
      <c r="GA253" s="167">
        <f t="shared" si="796"/>
        <v>0</v>
      </c>
      <c r="GB253" s="167">
        <f t="shared" si="797"/>
        <v>0</v>
      </c>
      <c r="GC253" s="167">
        <f t="shared" si="798"/>
        <v>0</v>
      </c>
      <c r="GD253" s="167">
        <f t="shared" si="799"/>
        <v>0</v>
      </c>
      <c r="GE253" s="167">
        <f t="shared" si="800"/>
        <v>0</v>
      </c>
      <c r="GF253" s="167">
        <f t="shared" si="801"/>
        <v>0</v>
      </c>
      <c r="GG253" s="167">
        <f t="shared" si="802"/>
        <v>0</v>
      </c>
      <c r="GH253" s="167">
        <f t="shared" si="803"/>
        <v>0</v>
      </c>
      <c r="GI253" s="167">
        <f t="shared" si="804"/>
        <v>0</v>
      </c>
      <c r="GJ253" s="167">
        <f t="shared" si="805"/>
        <v>0</v>
      </c>
      <c r="GK253" s="167">
        <f t="shared" si="806"/>
        <v>0</v>
      </c>
      <c r="GL253" s="167">
        <f t="shared" si="807"/>
        <v>0</v>
      </c>
      <c r="GM253" s="167">
        <f t="shared" si="808"/>
        <v>0</v>
      </c>
      <c r="GO253" s="167" t="e">
        <f t="shared" ref="GO253:GO316" ca="1" si="860">GO$3*$BG253</f>
        <v>#REF!</v>
      </c>
      <c r="GP253" s="167" t="e">
        <f t="shared" ca="1" si="853"/>
        <v>#REF!</v>
      </c>
      <c r="GQ253" s="167" t="e">
        <f t="shared" ca="1" si="853"/>
        <v>#REF!</v>
      </c>
      <c r="GR253" s="167" t="e">
        <f t="shared" ca="1" si="853"/>
        <v>#REF!</v>
      </c>
      <c r="GS253" s="167" t="e">
        <f t="shared" ca="1" si="853"/>
        <v>#REF!</v>
      </c>
      <c r="GT253" s="167" t="e">
        <f t="shared" ca="1" si="853"/>
        <v>#REF!</v>
      </c>
      <c r="GU253" s="167" t="e">
        <f t="shared" ca="1" si="853"/>
        <v>#REF!</v>
      </c>
      <c r="GV253" s="167" t="e">
        <f t="shared" ca="1" si="853"/>
        <v>#REF!</v>
      </c>
      <c r="GW253" s="167" t="e">
        <f t="shared" ca="1" si="853"/>
        <v>#REF!</v>
      </c>
      <c r="GX253" s="167" t="e">
        <f t="shared" ca="1" si="853"/>
        <v>#REF!</v>
      </c>
      <c r="GY253" s="167" t="e">
        <f t="shared" ca="1" si="853"/>
        <v>#REF!</v>
      </c>
      <c r="GZ253" s="167" t="e">
        <f t="shared" ca="1" si="853"/>
        <v>#REF!</v>
      </c>
      <c r="HA253" s="167" t="e">
        <f t="shared" ca="1" si="853"/>
        <v>#REF!</v>
      </c>
      <c r="HB253" s="167" t="e">
        <f t="shared" ca="1" si="853"/>
        <v>#REF!</v>
      </c>
      <c r="HC253" s="167" t="e">
        <f t="shared" ca="1" si="853"/>
        <v>#REF!</v>
      </c>
      <c r="HD253" s="167" t="e">
        <f t="shared" ca="1" si="853"/>
        <v>#REF!</v>
      </c>
      <c r="HF253" s="167" t="e">
        <f t="shared" ca="1" si="710"/>
        <v>#REF!</v>
      </c>
      <c r="HG253" s="167" t="e">
        <f t="shared" ca="1" si="711"/>
        <v>#REF!</v>
      </c>
      <c r="HH253" s="167" t="e">
        <f t="shared" ca="1" si="712"/>
        <v>#REF!</v>
      </c>
      <c r="HI253" s="167" t="e">
        <f t="shared" ca="1" si="713"/>
        <v>#REF!</v>
      </c>
      <c r="HJ253" s="167" t="e">
        <f t="shared" ca="1" si="714"/>
        <v>#REF!</v>
      </c>
      <c r="HK253" s="167" t="e">
        <f t="shared" ca="1" si="715"/>
        <v>#REF!</v>
      </c>
      <c r="HL253" s="167" t="e">
        <f t="shared" ca="1" si="716"/>
        <v>#REF!</v>
      </c>
      <c r="HM253" s="167" t="e">
        <f t="shared" ca="1" si="717"/>
        <v>#REF!</v>
      </c>
      <c r="HN253" s="167" t="e">
        <f t="shared" ca="1" si="718"/>
        <v>#REF!</v>
      </c>
      <c r="HO253" s="167" t="e">
        <f t="shared" ca="1" si="719"/>
        <v>#REF!</v>
      </c>
      <c r="HP253" s="167" t="e">
        <f t="shared" ca="1" si="720"/>
        <v>#REF!</v>
      </c>
      <c r="HQ253" s="167" t="e">
        <f t="shared" ca="1" si="721"/>
        <v>#REF!</v>
      </c>
      <c r="HR253" s="167" t="e">
        <f t="shared" ca="1" si="722"/>
        <v>#REF!</v>
      </c>
      <c r="HS253" s="167" t="e">
        <f t="shared" ca="1" si="723"/>
        <v>#REF!</v>
      </c>
      <c r="HT253" s="167" t="e">
        <f t="shared" ca="1" si="724"/>
        <v>#REF!</v>
      </c>
      <c r="HU253" s="167" t="e">
        <f t="shared" ca="1" si="725"/>
        <v>#REF!</v>
      </c>
      <c r="HW253" s="167" t="e">
        <f t="shared" ca="1" si="726"/>
        <v>#REF!</v>
      </c>
      <c r="HX253" s="167">
        <f t="shared" si="727"/>
        <v>0</v>
      </c>
      <c r="HY253" s="167" t="e">
        <f t="shared" ca="1" si="809"/>
        <v>#REF!</v>
      </c>
      <c r="HZ253" s="219" t="e">
        <f t="shared" ca="1" si="810"/>
        <v>#REF!</v>
      </c>
    </row>
    <row r="254" spans="1:234" s="48" customFormat="1">
      <c r="A254" s="3" t="s">
        <v>498</v>
      </c>
      <c r="B254" s="202" t="str">
        <f>INDEX('Ref1'!$E:$E,MATCH(A254,'Ref1'!$A:$A,0))</f>
        <v>Pendle</v>
      </c>
      <c r="C254" s="42" t="str">
        <f>INDEX(Data1!B:B,MATCH(A254,Data1!A:A,0))</f>
        <v>SD</v>
      </c>
      <c r="D254" s="253" t="str">
        <f>INDEX(Data1!C:C,MATCH(A254,Data1!A:A,0))</f>
        <v>NW</v>
      </c>
      <c r="E254" s="200" t="str">
        <f>IF($C$6="No","No",IF(COUNTIF(Inputs!$K$359:$K$398,$A254)&gt;0,"Yes","No"))</f>
        <v>No</v>
      </c>
      <c r="F254" s="404"/>
      <c r="G254" s="62">
        <f>INDEX('4_RatesSplit'!K:K,MATCH($A254,'4_RatesSplit'!$A:$A,0))</f>
        <v>0</v>
      </c>
      <c r="H254" s="171">
        <f>INDEX('4_RatesSplit'!L:L,MATCH($A254,'4_RatesSplit'!$A:$A,0))</f>
        <v>0</v>
      </c>
      <c r="I254" s="167">
        <f>INDEX('4_RatesSplit'!M:M,MATCH($A254,'4_RatesSplit'!$A:$A,0))</f>
        <v>0</v>
      </c>
      <c r="J254" s="167">
        <f>INDEX('4_RatesSplit'!N:N,MATCH($A254,'4_RatesSplit'!$A:$A,0))</f>
        <v>0</v>
      </c>
      <c r="K254" s="167">
        <f>INDEX('4_RatesSplit'!O:O,MATCH($A254,'4_RatesSplit'!$A:$A,0))</f>
        <v>0</v>
      </c>
      <c r="L254" s="167">
        <f>INDEX('4_RatesSplit'!P:P,MATCH($A254,'4_RatesSplit'!$A:$A,0))</f>
        <v>0</v>
      </c>
      <c r="M254" s="167">
        <f>INDEX('4_RatesSplit'!Q:Q,MATCH($A254,'4_RatesSplit'!$A:$A,0))</f>
        <v>0</v>
      </c>
      <c r="N254" s="167">
        <f>INDEX('4_RatesSplit'!R:R,MATCH($A254,'4_RatesSplit'!$A:$A,0))</f>
        <v>0</v>
      </c>
      <c r="O254" s="167">
        <f>INDEX('4_RatesSplit'!S:S,MATCH($A254,'4_RatesSplit'!$A:$A,0))</f>
        <v>0</v>
      </c>
      <c r="P254" s="167">
        <f>INDEX('4_RatesSplit'!T:T,MATCH($A254,'4_RatesSplit'!$A:$A,0))</f>
        <v>0</v>
      </c>
      <c r="Q254" s="167">
        <f>INDEX('4_RatesSplit'!U:U,MATCH($A254,'4_RatesSplit'!$A:$A,0))</f>
        <v>0</v>
      </c>
      <c r="R254" s="167">
        <f>INDEX('4_RatesSplit'!V:V,MATCH($A254,'4_RatesSplit'!$A:$A,0))</f>
        <v>0</v>
      </c>
      <c r="S254" s="167">
        <f>INDEX('4_RatesSplit'!W:W,MATCH($A254,'4_RatesSplit'!$A:$A,0))</f>
        <v>0</v>
      </c>
      <c r="T254" s="167">
        <f>INDEX('4_RatesSplit'!X:X,MATCH($A254,'4_RatesSplit'!$A:$A,0))</f>
        <v>0</v>
      </c>
      <c r="U254" s="167">
        <f>INDEX('4_RatesSplit'!Y:Y,MATCH($A254,'4_RatesSplit'!$A:$A,0))</f>
        <v>0</v>
      </c>
      <c r="V254" s="167">
        <f>INDEX('4_RatesSplit'!Z:Z,MATCH($A254,'4_RatesSplit'!$A:$A,0))</f>
        <v>0</v>
      </c>
      <c r="W254" s="167">
        <f>INDEX('4_RatesSplit'!AA:AA,MATCH($A254,'4_RatesSplit'!$A:$A,0))</f>
        <v>0</v>
      </c>
      <c r="X254" s="18"/>
      <c r="Y254" s="168" t="e">
        <f ca="1">INDEX('4_RatesSplit'!AT:AT,MATCH($A254,'4_RatesSplit'!$A:$A,0))</f>
        <v>#REF!</v>
      </c>
      <c r="Z254" s="168" t="e">
        <f ca="1">INDEX('4_RatesSplit'!AU:AU,MATCH($A254,'4_RatesSplit'!$A:$A,0))</f>
        <v>#REF!</v>
      </c>
      <c r="AA254" s="168" t="e">
        <f ca="1">INDEX('4_RatesSplit'!AV:AV,MATCH($A254,'4_RatesSplit'!$A:$A,0))</f>
        <v>#REF!</v>
      </c>
      <c r="AB254" s="168" t="e">
        <f ca="1">INDEX('4_RatesSplit'!AW:AW,MATCH($A254,'4_RatesSplit'!$A:$A,0))</f>
        <v>#REF!</v>
      </c>
      <c r="AC254" s="168" t="e">
        <f ca="1">INDEX('4_RatesSplit'!AX:AX,MATCH($A254,'4_RatesSplit'!$A:$A,0))</f>
        <v>#REF!</v>
      </c>
      <c r="AD254" s="168" t="e">
        <f ca="1">INDEX('4_RatesSplit'!AY:AY,MATCH($A254,'4_RatesSplit'!$A:$A,0))</f>
        <v>#REF!</v>
      </c>
      <c r="AE254" s="168" t="e">
        <f ca="1">INDEX('4_RatesSplit'!AZ:AZ,MATCH($A254,'4_RatesSplit'!$A:$A,0))</f>
        <v>#REF!</v>
      </c>
      <c r="AF254" s="168" t="e">
        <f ca="1">INDEX('4_RatesSplit'!BA:BA,MATCH($A254,'4_RatesSplit'!$A:$A,0))</f>
        <v>#REF!</v>
      </c>
      <c r="AG254" s="168" t="e">
        <f ca="1">INDEX('4_RatesSplit'!BB:BB,MATCH($A254,'4_RatesSplit'!$A:$A,0))</f>
        <v>#REF!</v>
      </c>
      <c r="AH254" s="168" t="e">
        <f ca="1">INDEX('4_RatesSplit'!BC:BC,MATCH($A254,'4_RatesSplit'!$A:$A,0))</f>
        <v>#REF!</v>
      </c>
      <c r="AI254" s="168" t="e">
        <f ca="1">INDEX('4_RatesSplit'!BD:BD,MATCH($A254,'4_RatesSplit'!$A:$A,0))</f>
        <v>#REF!</v>
      </c>
      <c r="AJ254" s="168" t="e">
        <f ca="1">INDEX('4_RatesSplit'!BE:BE,MATCH($A254,'4_RatesSplit'!$A:$A,0))</f>
        <v>#REF!</v>
      </c>
      <c r="AK254" s="168" t="e">
        <f ca="1">INDEX('4_RatesSplit'!BF:BF,MATCH($A254,'4_RatesSplit'!$A:$A,0))</f>
        <v>#REF!</v>
      </c>
      <c r="AL254" s="168" t="e">
        <f ca="1">INDEX('4_RatesSplit'!BG:BG,MATCH($A254,'4_RatesSplit'!$A:$A,0))</f>
        <v>#REF!</v>
      </c>
      <c r="AM254" s="168" t="e">
        <f ca="1">INDEX('4_RatesSplit'!BH:BH,MATCH($A254,'4_RatesSplit'!$A:$A,0))</f>
        <v>#REF!</v>
      </c>
      <c r="AN254" s="198" t="e">
        <f ca="1">INDEX('4_RatesSplit'!BI:BI,MATCH($A254,'4_RatesSplit'!$A:$A,0))</f>
        <v>#REF!</v>
      </c>
      <c r="AO254" s="114"/>
      <c r="AP254" s="167" t="e">
        <f t="shared" ca="1" si="728"/>
        <v>#REF!</v>
      </c>
      <c r="AQ254" s="167" t="e">
        <f t="shared" ca="1" si="729"/>
        <v>#REF!</v>
      </c>
      <c r="AR254" s="167" t="e">
        <f t="shared" ca="1" si="730"/>
        <v>#REF!</v>
      </c>
      <c r="AS254" s="167" t="e">
        <f t="shared" ca="1" si="731"/>
        <v>#REF!</v>
      </c>
      <c r="AT254" s="167" t="e">
        <f t="shared" ca="1" si="732"/>
        <v>#REF!</v>
      </c>
      <c r="AU254" s="167" t="e">
        <f t="shared" ca="1" si="733"/>
        <v>#REF!</v>
      </c>
      <c r="AV254" s="167" t="e">
        <f t="shared" ca="1" si="734"/>
        <v>#REF!</v>
      </c>
      <c r="AW254" s="167" t="e">
        <f t="shared" ca="1" si="735"/>
        <v>#REF!</v>
      </c>
      <c r="AX254" s="167" t="e">
        <f t="shared" ca="1" si="736"/>
        <v>#REF!</v>
      </c>
      <c r="AY254" s="167" t="e">
        <f t="shared" ca="1" si="737"/>
        <v>#REF!</v>
      </c>
      <c r="AZ254" s="167" t="e">
        <f t="shared" ca="1" si="738"/>
        <v>#REF!</v>
      </c>
      <c r="BA254" s="167" t="e">
        <f t="shared" ca="1" si="739"/>
        <v>#REF!</v>
      </c>
      <c r="BB254" s="167" t="e">
        <f t="shared" ca="1" si="740"/>
        <v>#REF!</v>
      </c>
      <c r="BC254" s="167" t="e">
        <f t="shared" ca="1" si="741"/>
        <v>#REF!</v>
      </c>
      <c r="BD254" s="167" t="e">
        <f t="shared" ca="1" si="742"/>
        <v>#REF!</v>
      </c>
      <c r="BE254" s="167" t="e">
        <f t="shared" ca="1" si="743"/>
        <v>#REF!</v>
      </c>
      <c r="BF254" s="18"/>
      <c r="BG254" s="168">
        <f>INDEX('2_Needs'!$F:$F,MATCH($A254,'2_Needs'!$A:$A,0))</f>
        <v>3.2634572177322942E-4</v>
      </c>
      <c r="BH254" s="114"/>
      <c r="BI254" s="167">
        <f t="shared" ref="BI254:BX254" si="861">IF(BI$3="reset",$BG254*BI$6,BH254*(1+$C$4))</f>
        <v>0</v>
      </c>
      <c r="BJ254" s="167">
        <f t="shared" si="861"/>
        <v>0</v>
      </c>
      <c r="BK254" s="167">
        <f t="shared" si="861"/>
        <v>0</v>
      </c>
      <c r="BL254" s="167">
        <f t="shared" si="861"/>
        <v>0</v>
      </c>
      <c r="BM254" s="167">
        <f t="shared" si="861"/>
        <v>0</v>
      </c>
      <c r="BN254" s="167">
        <f t="shared" si="861"/>
        <v>0</v>
      </c>
      <c r="BO254" s="167">
        <f t="shared" si="861"/>
        <v>0</v>
      </c>
      <c r="BP254" s="167">
        <f t="shared" si="861"/>
        <v>0</v>
      </c>
      <c r="BQ254" s="167">
        <f t="shared" si="861"/>
        <v>0</v>
      </c>
      <c r="BR254" s="167">
        <f t="shared" si="861"/>
        <v>0</v>
      </c>
      <c r="BS254" s="167">
        <f t="shared" si="861"/>
        <v>0</v>
      </c>
      <c r="BT254" s="167">
        <f t="shared" si="861"/>
        <v>0</v>
      </c>
      <c r="BU254" s="167">
        <f t="shared" si="861"/>
        <v>0</v>
      </c>
      <c r="BV254" s="167">
        <f t="shared" si="861"/>
        <v>0</v>
      </c>
      <c r="BW254" s="167">
        <f t="shared" si="861"/>
        <v>0</v>
      </c>
      <c r="BX254" s="167">
        <f t="shared" si="861"/>
        <v>0</v>
      </c>
      <c r="BZ254" s="167" t="e">
        <f t="shared" ca="1" si="662"/>
        <v>#REF!</v>
      </c>
      <c r="CA254" s="167" t="e">
        <f t="shared" ca="1" si="663"/>
        <v>#REF!</v>
      </c>
      <c r="CB254" s="167" t="e">
        <f t="shared" ca="1" si="664"/>
        <v>#REF!</v>
      </c>
      <c r="CC254" s="167" t="e">
        <f t="shared" ca="1" si="665"/>
        <v>#REF!</v>
      </c>
      <c r="CD254" s="167" t="e">
        <f t="shared" ca="1" si="666"/>
        <v>#REF!</v>
      </c>
      <c r="CE254" s="167" t="e">
        <f t="shared" ca="1" si="667"/>
        <v>#REF!</v>
      </c>
      <c r="CF254" s="167" t="e">
        <f t="shared" ca="1" si="668"/>
        <v>#REF!</v>
      </c>
      <c r="CG254" s="167" t="e">
        <f t="shared" ca="1" si="669"/>
        <v>#REF!</v>
      </c>
      <c r="CH254" s="167" t="e">
        <f t="shared" ca="1" si="670"/>
        <v>#REF!</v>
      </c>
      <c r="CI254" s="167" t="e">
        <f t="shared" ca="1" si="671"/>
        <v>#REF!</v>
      </c>
      <c r="CJ254" s="167" t="e">
        <f t="shared" ca="1" si="672"/>
        <v>#REF!</v>
      </c>
      <c r="CK254" s="167" t="e">
        <f t="shared" ca="1" si="673"/>
        <v>#REF!</v>
      </c>
      <c r="CL254" s="167" t="e">
        <f t="shared" ca="1" si="674"/>
        <v>#REF!</v>
      </c>
      <c r="CM254" s="167" t="e">
        <f t="shared" ca="1" si="675"/>
        <v>#REF!</v>
      </c>
      <c r="CN254" s="167" t="e">
        <f t="shared" ca="1" si="676"/>
        <v>#REF!</v>
      </c>
      <c r="CO254" s="167" t="e">
        <f t="shared" ca="1" si="677"/>
        <v>#REF!</v>
      </c>
      <c r="CQ254" s="167" t="e">
        <f t="shared" ca="1" si="678"/>
        <v>#REF!</v>
      </c>
      <c r="CR254" s="167" t="e">
        <f t="shared" ca="1" si="679"/>
        <v>#REF!</v>
      </c>
      <c r="CS254" s="167" t="e">
        <f t="shared" ca="1" si="680"/>
        <v>#REF!</v>
      </c>
      <c r="CT254" s="167" t="e">
        <f t="shared" ca="1" si="681"/>
        <v>#REF!</v>
      </c>
      <c r="CU254" s="167" t="e">
        <f t="shared" ca="1" si="682"/>
        <v>#REF!</v>
      </c>
      <c r="CV254" s="167" t="e">
        <f t="shared" ca="1" si="683"/>
        <v>#REF!</v>
      </c>
      <c r="CW254" s="167" t="e">
        <f t="shared" ca="1" si="684"/>
        <v>#REF!</v>
      </c>
      <c r="CX254" s="167" t="e">
        <f t="shared" ca="1" si="685"/>
        <v>#REF!</v>
      </c>
      <c r="CY254" s="167" t="e">
        <f t="shared" ca="1" si="686"/>
        <v>#REF!</v>
      </c>
      <c r="CZ254" s="167" t="e">
        <f t="shared" ca="1" si="687"/>
        <v>#REF!</v>
      </c>
      <c r="DA254" s="167" t="e">
        <f t="shared" ca="1" si="688"/>
        <v>#REF!</v>
      </c>
      <c r="DB254" s="167" t="e">
        <f t="shared" ca="1" si="689"/>
        <v>#REF!</v>
      </c>
      <c r="DC254" s="167" t="e">
        <f t="shared" ca="1" si="690"/>
        <v>#REF!</v>
      </c>
      <c r="DD254" s="167" t="e">
        <f t="shared" ca="1" si="691"/>
        <v>#REF!</v>
      </c>
      <c r="DE254" s="167" t="e">
        <f t="shared" ca="1" si="692"/>
        <v>#REF!</v>
      </c>
      <c r="DF254" s="167" t="e">
        <f t="shared" ca="1" si="693"/>
        <v>#REF!</v>
      </c>
      <c r="DH254" s="167">
        <f t="shared" si="694"/>
        <v>0</v>
      </c>
      <c r="DI254" s="167">
        <f t="shared" si="695"/>
        <v>0</v>
      </c>
      <c r="DJ254" s="167">
        <f t="shared" si="696"/>
        <v>0</v>
      </c>
      <c r="DK254" s="167">
        <f t="shared" si="697"/>
        <v>0</v>
      </c>
      <c r="DL254" s="167">
        <f t="shared" si="698"/>
        <v>0</v>
      </c>
      <c r="DM254" s="167">
        <f t="shared" si="699"/>
        <v>0</v>
      </c>
      <c r="DN254" s="167">
        <f t="shared" si="700"/>
        <v>0</v>
      </c>
      <c r="DO254" s="167">
        <f t="shared" si="701"/>
        <v>0</v>
      </c>
      <c r="DP254" s="167">
        <f t="shared" si="702"/>
        <v>0</v>
      </c>
      <c r="DQ254" s="167">
        <f t="shared" si="703"/>
        <v>0</v>
      </c>
      <c r="DR254" s="167">
        <f t="shared" si="704"/>
        <v>0</v>
      </c>
      <c r="DS254" s="167">
        <f t="shared" si="705"/>
        <v>0</v>
      </c>
      <c r="DT254" s="167">
        <f t="shared" si="706"/>
        <v>0</v>
      </c>
      <c r="DU254" s="167">
        <f t="shared" si="707"/>
        <v>0</v>
      </c>
      <c r="DV254" s="167">
        <f t="shared" si="708"/>
        <v>0</v>
      </c>
      <c r="DW254" s="167">
        <f t="shared" si="709"/>
        <v>0</v>
      </c>
      <c r="DY254" s="167" t="e">
        <f t="shared" ca="1" si="745"/>
        <v>#REF!</v>
      </c>
      <c r="DZ254" s="167" t="e">
        <f t="shared" ca="1" si="746"/>
        <v>#REF!</v>
      </c>
      <c r="EA254" s="167" t="e">
        <f t="shared" ca="1" si="747"/>
        <v>#REF!</v>
      </c>
      <c r="EB254" s="167" t="e">
        <f t="shared" ca="1" si="748"/>
        <v>#REF!</v>
      </c>
      <c r="EC254" s="167" t="e">
        <f t="shared" ca="1" si="749"/>
        <v>#REF!</v>
      </c>
      <c r="ED254" s="167" t="e">
        <f t="shared" ca="1" si="750"/>
        <v>#REF!</v>
      </c>
      <c r="EE254" s="167" t="e">
        <f t="shared" ca="1" si="751"/>
        <v>#REF!</v>
      </c>
      <c r="EF254" s="167" t="e">
        <f t="shared" ca="1" si="752"/>
        <v>#REF!</v>
      </c>
      <c r="EG254" s="167" t="e">
        <f t="shared" ca="1" si="753"/>
        <v>#REF!</v>
      </c>
      <c r="EH254" s="167" t="e">
        <f t="shared" ca="1" si="754"/>
        <v>#REF!</v>
      </c>
      <c r="EI254" s="167" t="e">
        <f t="shared" ca="1" si="755"/>
        <v>#REF!</v>
      </c>
      <c r="EJ254" s="167" t="e">
        <f t="shared" ca="1" si="756"/>
        <v>#REF!</v>
      </c>
      <c r="EK254" s="167" t="e">
        <f t="shared" ca="1" si="757"/>
        <v>#REF!</v>
      </c>
      <c r="EL254" s="167" t="e">
        <f t="shared" ca="1" si="758"/>
        <v>#REF!</v>
      </c>
      <c r="EM254" s="167" t="e">
        <f t="shared" ca="1" si="759"/>
        <v>#REF!</v>
      </c>
      <c r="EN254" s="167" t="e">
        <f t="shared" ca="1" si="760"/>
        <v>#REF!</v>
      </c>
      <c r="EP254" s="167">
        <f t="shared" si="761"/>
        <v>0</v>
      </c>
      <c r="EQ254" s="167">
        <f t="shared" si="762"/>
        <v>0</v>
      </c>
      <c r="ER254" s="167">
        <f t="shared" si="763"/>
        <v>0</v>
      </c>
      <c r="ES254" s="167">
        <f t="shared" si="764"/>
        <v>0</v>
      </c>
      <c r="ET254" s="167">
        <f t="shared" si="765"/>
        <v>0</v>
      </c>
      <c r="EU254" s="167">
        <f t="shared" si="766"/>
        <v>0</v>
      </c>
      <c r="EV254" s="167">
        <f t="shared" si="767"/>
        <v>0</v>
      </c>
      <c r="EW254" s="167">
        <f t="shared" si="768"/>
        <v>0</v>
      </c>
      <c r="EX254" s="167">
        <f t="shared" si="769"/>
        <v>0</v>
      </c>
      <c r="EY254" s="167">
        <f t="shared" si="770"/>
        <v>0</v>
      </c>
      <c r="EZ254" s="167">
        <f t="shared" si="771"/>
        <v>0</v>
      </c>
      <c r="FA254" s="167">
        <f t="shared" si="772"/>
        <v>0</v>
      </c>
      <c r="FB254" s="167">
        <f t="shared" si="773"/>
        <v>0</v>
      </c>
      <c r="FC254" s="167">
        <f t="shared" si="774"/>
        <v>0</v>
      </c>
      <c r="FD254" s="167">
        <f t="shared" si="775"/>
        <v>0</v>
      </c>
      <c r="FE254" s="167">
        <f t="shared" si="776"/>
        <v>0</v>
      </c>
      <c r="FG254" s="167">
        <f t="shared" si="777"/>
        <v>0</v>
      </c>
      <c r="FH254" s="167">
        <f t="shared" si="778"/>
        <v>0</v>
      </c>
      <c r="FI254" s="167">
        <f t="shared" si="779"/>
        <v>0</v>
      </c>
      <c r="FJ254" s="167">
        <f t="shared" si="780"/>
        <v>0</v>
      </c>
      <c r="FK254" s="167">
        <f t="shared" si="781"/>
        <v>0</v>
      </c>
      <c r="FL254" s="167">
        <f t="shared" si="782"/>
        <v>0</v>
      </c>
      <c r="FM254" s="167">
        <f t="shared" si="783"/>
        <v>0</v>
      </c>
      <c r="FN254" s="167">
        <f t="shared" si="784"/>
        <v>0</v>
      </c>
      <c r="FO254" s="167">
        <f t="shared" si="785"/>
        <v>0</v>
      </c>
      <c r="FP254" s="167">
        <f t="shared" si="786"/>
        <v>0</v>
      </c>
      <c r="FQ254" s="167">
        <f t="shared" si="787"/>
        <v>0</v>
      </c>
      <c r="FR254" s="167">
        <f t="shared" si="788"/>
        <v>0</v>
      </c>
      <c r="FS254" s="167">
        <f t="shared" si="789"/>
        <v>0</v>
      </c>
      <c r="FT254" s="167">
        <f t="shared" si="790"/>
        <v>0</v>
      </c>
      <c r="FU254" s="167">
        <f t="shared" si="791"/>
        <v>0</v>
      </c>
      <c r="FV254" s="167">
        <f t="shared" si="792"/>
        <v>0</v>
      </c>
      <c r="FX254" s="167">
        <f t="shared" si="793"/>
        <v>0</v>
      </c>
      <c r="FY254" s="167">
        <f t="shared" si="794"/>
        <v>0</v>
      </c>
      <c r="FZ254" s="167">
        <f t="shared" si="795"/>
        <v>0</v>
      </c>
      <c r="GA254" s="167">
        <f t="shared" si="796"/>
        <v>0</v>
      </c>
      <c r="GB254" s="167">
        <f t="shared" si="797"/>
        <v>0</v>
      </c>
      <c r="GC254" s="167">
        <f t="shared" si="798"/>
        <v>0</v>
      </c>
      <c r="GD254" s="167">
        <f t="shared" si="799"/>
        <v>0</v>
      </c>
      <c r="GE254" s="167">
        <f t="shared" si="800"/>
        <v>0</v>
      </c>
      <c r="GF254" s="167">
        <f t="shared" si="801"/>
        <v>0</v>
      </c>
      <c r="GG254" s="167">
        <f t="shared" si="802"/>
        <v>0</v>
      </c>
      <c r="GH254" s="167">
        <f t="shared" si="803"/>
        <v>0</v>
      </c>
      <c r="GI254" s="167">
        <f t="shared" si="804"/>
        <v>0</v>
      </c>
      <c r="GJ254" s="167">
        <f t="shared" si="805"/>
        <v>0</v>
      </c>
      <c r="GK254" s="167">
        <f t="shared" si="806"/>
        <v>0</v>
      </c>
      <c r="GL254" s="167">
        <f t="shared" si="807"/>
        <v>0</v>
      </c>
      <c r="GM254" s="167">
        <f t="shared" si="808"/>
        <v>0</v>
      </c>
      <c r="GO254" s="167" t="e">
        <f t="shared" ca="1" si="860"/>
        <v>#REF!</v>
      </c>
      <c r="GP254" s="167" t="e">
        <f t="shared" ca="1" si="853"/>
        <v>#REF!</v>
      </c>
      <c r="GQ254" s="167" t="e">
        <f t="shared" ca="1" si="853"/>
        <v>#REF!</v>
      </c>
      <c r="GR254" s="167" t="e">
        <f t="shared" ca="1" si="853"/>
        <v>#REF!</v>
      </c>
      <c r="GS254" s="167" t="e">
        <f t="shared" ca="1" si="853"/>
        <v>#REF!</v>
      </c>
      <c r="GT254" s="167" t="e">
        <f t="shared" ca="1" si="853"/>
        <v>#REF!</v>
      </c>
      <c r="GU254" s="167" t="e">
        <f t="shared" ca="1" si="853"/>
        <v>#REF!</v>
      </c>
      <c r="GV254" s="167" t="e">
        <f t="shared" ca="1" si="853"/>
        <v>#REF!</v>
      </c>
      <c r="GW254" s="167" t="e">
        <f t="shared" ca="1" si="853"/>
        <v>#REF!</v>
      </c>
      <c r="GX254" s="167" t="e">
        <f t="shared" ca="1" si="853"/>
        <v>#REF!</v>
      </c>
      <c r="GY254" s="167" t="e">
        <f t="shared" ca="1" si="853"/>
        <v>#REF!</v>
      </c>
      <c r="GZ254" s="167" t="e">
        <f t="shared" ca="1" si="853"/>
        <v>#REF!</v>
      </c>
      <c r="HA254" s="167" t="e">
        <f t="shared" ca="1" si="853"/>
        <v>#REF!</v>
      </c>
      <c r="HB254" s="167" t="e">
        <f t="shared" ca="1" si="853"/>
        <v>#REF!</v>
      </c>
      <c r="HC254" s="167" t="e">
        <f t="shared" ca="1" si="853"/>
        <v>#REF!</v>
      </c>
      <c r="HD254" s="167" t="e">
        <f t="shared" ca="1" si="853"/>
        <v>#REF!</v>
      </c>
      <c r="HF254" s="167" t="e">
        <f t="shared" ca="1" si="710"/>
        <v>#REF!</v>
      </c>
      <c r="HG254" s="167" t="e">
        <f t="shared" ca="1" si="711"/>
        <v>#REF!</v>
      </c>
      <c r="HH254" s="167" t="e">
        <f t="shared" ca="1" si="712"/>
        <v>#REF!</v>
      </c>
      <c r="HI254" s="167" t="e">
        <f t="shared" ca="1" si="713"/>
        <v>#REF!</v>
      </c>
      <c r="HJ254" s="167" t="e">
        <f t="shared" ca="1" si="714"/>
        <v>#REF!</v>
      </c>
      <c r="HK254" s="167" t="e">
        <f t="shared" ca="1" si="715"/>
        <v>#REF!</v>
      </c>
      <c r="HL254" s="167" t="e">
        <f t="shared" ca="1" si="716"/>
        <v>#REF!</v>
      </c>
      <c r="HM254" s="167" t="e">
        <f t="shared" ca="1" si="717"/>
        <v>#REF!</v>
      </c>
      <c r="HN254" s="167" t="e">
        <f t="shared" ca="1" si="718"/>
        <v>#REF!</v>
      </c>
      <c r="HO254" s="167" t="e">
        <f t="shared" ca="1" si="719"/>
        <v>#REF!</v>
      </c>
      <c r="HP254" s="167" t="e">
        <f t="shared" ca="1" si="720"/>
        <v>#REF!</v>
      </c>
      <c r="HQ254" s="167" t="e">
        <f t="shared" ca="1" si="721"/>
        <v>#REF!</v>
      </c>
      <c r="HR254" s="167" t="e">
        <f t="shared" ca="1" si="722"/>
        <v>#REF!</v>
      </c>
      <c r="HS254" s="167" t="e">
        <f t="shared" ca="1" si="723"/>
        <v>#REF!</v>
      </c>
      <c r="HT254" s="167" t="e">
        <f t="shared" ca="1" si="724"/>
        <v>#REF!</v>
      </c>
      <c r="HU254" s="167" t="e">
        <f t="shared" ca="1" si="725"/>
        <v>#REF!</v>
      </c>
      <c r="HW254" s="167" t="e">
        <f t="shared" ca="1" si="726"/>
        <v>#REF!</v>
      </c>
      <c r="HX254" s="167">
        <f t="shared" si="727"/>
        <v>0</v>
      </c>
      <c r="HY254" s="167" t="e">
        <f t="shared" ca="1" si="809"/>
        <v>#REF!</v>
      </c>
      <c r="HZ254" s="219" t="e">
        <f t="shared" ca="1" si="810"/>
        <v>#REF!</v>
      </c>
    </row>
    <row r="255" spans="1:234" s="48" customFormat="1">
      <c r="A255" s="3" t="s">
        <v>500</v>
      </c>
      <c r="B255" s="202" t="str">
        <f>INDEX('Ref1'!$E:$E,MATCH(A255,'Ref1'!$A:$A,0))</f>
        <v>Peterborough</v>
      </c>
      <c r="C255" s="42" t="str">
        <f>INDEX(Data1!B:B,MATCH(A255,Data1!A:A,0))</f>
        <v>UNINFIR</v>
      </c>
      <c r="D255" s="253" t="str">
        <f>INDEX(Data1!C:C,MATCH(A255,Data1!A:A,0))</f>
        <v>E</v>
      </c>
      <c r="E255" s="200" t="str">
        <f>IF($C$6="No","No",IF(COUNTIF(Inputs!$K$359:$K$398,$A255)&gt;0,"Yes","No"))</f>
        <v>No</v>
      </c>
      <c r="F255" s="404"/>
      <c r="G255" s="62">
        <f>INDEX('4_RatesSplit'!K:K,MATCH($A255,'4_RatesSplit'!$A:$A,0))</f>
        <v>0</v>
      </c>
      <c r="H255" s="171">
        <f>INDEX('4_RatesSplit'!L:L,MATCH($A255,'4_RatesSplit'!$A:$A,0))</f>
        <v>0</v>
      </c>
      <c r="I255" s="167">
        <f>INDEX('4_RatesSplit'!M:M,MATCH($A255,'4_RatesSplit'!$A:$A,0))</f>
        <v>0</v>
      </c>
      <c r="J255" s="167">
        <f>INDEX('4_RatesSplit'!N:N,MATCH($A255,'4_RatesSplit'!$A:$A,0))</f>
        <v>0</v>
      </c>
      <c r="K255" s="167">
        <f>INDEX('4_RatesSplit'!O:O,MATCH($A255,'4_RatesSplit'!$A:$A,0))</f>
        <v>0</v>
      </c>
      <c r="L255" s="167">
        <f>INDEX('4_RatesSplit'!P:P,MATCH($A255,'4_RatesSplit'!$A:$A,0))</f>
        <v>0</v>
      </c>
      <c r="M255" s="167">
        <f>INDEX('4_RatesSplit'!Q:Q,MATCH($A255,'4_RatesSplit'!$A:$A,0))</f>
        <v>0</v>
      </c>
      <c r="N255" s="167">
        <f>INDEX('4_RatesSplit'!R:R,MATCH($A255,'4_RatesSplit'!$A:$A,0))</f>
        <v>0</v>
      </c>
      <c r="O255" s="167">
        <f>INDEX('4_RatesSplit'!S:S,MATCH($A255,'4_RatesSplit'!$A:$A,0))</f>
        <v>0</v>
      </c>
      <c r="P255" s="167">
        <f>INDEX('4_RatesSplit'!T:T,MATCH($A255,'4_RatesSplit'!$A:$A,0))</f>
        <v>0</v>
      </c>
      <c r="Q255" s="167">
        <f>INDEX('4_RatesSplit'!U:U,MATCH($A255,'4_RatesSplit'!$A:$A,0))</f>
        <v>0</v>
      </c>
      <c r="R255" s="167">
        <f>INDEX('4_RatesSplit'!V:V,MATCH($A255,'4_RatesSplit'!$A:$A,0))</f>
        <v>0</v>
      </c>
      <c r="S255" s="167">
        <f>INDEX('4_RatesSplit'!W:W,MATCH($A255,'4_RatesSplit'!$A:$A,0))</f>
        <v>0</v>
      </c>
      <c r="T255" s="167">
        <f>INDEX('4_RatesSplit'!X:X,MATCH($A255,'4_RatesSplit'!$A:$A,0))</f>
        <v>0</v>
      </c>
      <c r="U255" s="167">
        <f>INDEX('4_RatesSplit'!Y:Y,MATCH($A255,'4_RatesSplit'!$A:$A,0))</f>
        <v>0</v>
      </c>
      <c r="V255" s="167">
        <f>INDEX('4_RatesSplit'!Z:Z,MATCH($A255,'4_RatesSplit'!$A:$A,0))</f>
        <v>0</v>
      </c>
      <c r="W255" s="167">
        <f>INDEX('4_RatesSplit'!AA:AA,MATCH($A255,'4_RatesSplit'!$A:$A,0))</f>
        <v>0</v>
      </c>
      <c r="X255" s="18"/>
      <c r="Y255" s="168" t="e">
        <f ca="1">INDEX('4_RatesSplit'!AT:AT,MATCH($A255,'4_RatesSplit'!$A:$A,0))</f>
        <v>#REF!</v>
      </c>
      <c r="Z255" s="168" t="e">
        <f ca="1">INDEX('4_RatesSplit'!AU:AU,MATCH($A255,'4_RatesSplit'!$A:$A,0))</f>
        <v>#REF!</v>
      </c>
      <c r="AA255" s="168" t="e">
        <f ca="1">INDEX('4_RatesSplit'!AV:AV,MATCH($A255,'4_RatesSplit'!$A:$A,0))</f>
        <v>#REF!</v>
      </c>
      <c r="AB255" s="168" t="e">
        <f ca="1">INDEX('4_RatesSplit'!AW:AW,MATCH($A255,'4_RatesSplit'!$A:$A,0))</f>
        <v>#REF!</v>
      </c>
      <c r="AC255" s="168" t="e">
        <f ca="1">INDEX('4_RatesSplit'!AX:AX,MATCH($A255,'4_RatesSplit'!$A:$A,0))</f>
        <v>#REF!</v>
      </c>
      <c r="AD255" s="168" t="e">
        <f ca="1">INDEX('4_RatesSplit'!AY:AY,MATCH($A255,'4_RatesSplit'!$A:$A,0))</f>
        <v>#REF!</v>
      </c>
      <c r="AE255" s="168" t="e">
        <f ca="1">INDEX('4_RatesSplit'!AZ:AZ,MATCH($A255,'4_RatesSplit'!$A:$A,0))</f>
        <v>#REF!</v>
      </c>
      <c r="AF255" s="168" t="e">
        <f ca="1">INDEX('4_RatesSplit'!BA:BA,MATCH($A255,'4_RatesSplit'!$A:$A,0))</f>
        <v>#REF!</v>
      </c>
      <c r="AG255" s="168" t="e">
        <f ca="1">INDEX('4_RatesSplit'!BB:BB,MATCH($A255,'4_RatesSplit'!$A:$A,0))</f>
        <v>#REF!</v>
      </c>
      <c r="AH255" s="168" t="e">
        <f ca="1">INDEX('4_RatesSplit'!BC:BC,MATCH($A255,'4_RatesSplit'!$A:$A,0))</f>
        <v>#REF!</v>
      </c>
      <c r="AI255" s="168" t="e">
        <f ca="1">INDEX('4_RatesSplit'!BD:BD,MATCH($A255,'4_RatesSplit'!$A:$A,0))</f>
        <v>#REF!</v>
      </c>
      <c r="AJ255" s="168" t="e">
        <f ca="1">INDEX('4_RatesSplit'!BE:BE,MATCH($A255,'4_RatesSplit'!$A:$A,0))</f>
        <v>#REF!</v>
      </c>
      <c r="AK255" s="168" t="e">
        <f ca="1">INDEX('4_RatesSplit'!BF:BF,MATCH($A255,'4_RatesSplit'!$A:$A,0))</f>
        <v>#REF!</v>
      </c>
      <c r="AL255" s="168" t="e">
        <f ca="1">INDEX('4_RatesSplit'!BG:BG,MATCH($A255,'4_RatesSplit'!$A:$A,0))</f>
        <v>#REF!</v>
      </c>
      <c r="AM255" s="168" t="e">
        <f ca="1">INDEX('4_RatesSplit'!BH:BH,MATCH($A255,'4_RatesSplit'!$A:$A,0))</f>
        <v>#REF!</v>
      </c>
      <c r="AN255" s="198" t="e">
        <f ca="1">INDEX('4_RatesSplit'!BI:BI,MATCH($A255,'4_RatesSplit'!$A:$A,0))</f>
        <v>#REF!</v>
      </c>
      <c r="AO255" s="114"/>
      <c r="AP255" s="167" t="e">
        <f t="shared" ca="1" si="728"/>
        <v>#REF!</v>
      </c>
      <c r="AQ255" s="167" t="e">
        <f t="shared" ca="1" si="729"/>
        <v>#REF!</v>
      </c>
      <c r="AR255" s="167" t="e">
        <f t="shared" ca="1" si="730"/>
        <v>#REF!</v>
      </c>
      <c r="AS255" s="167" t="e">
        <f t="shared" ca="1" si="731"/>
        <v>#REF!</v>
      </c>
      <c r="AT255" s="167" t="e">
        <f t="shared" ca="1" si="732"/>
        <v>#REF!</v>
      </c>
      <c r="AU255" s="167" t="e">
        <f t="shared" ca="1" si="733"/>
        <v>#REF!</v>
      </c>
      <c r="AV255" s="167" t="e">
        <f t="shared" ca="1" si="734"/>
        <v>#REF!</v>
      </c>
      <c r="AW255" s="167" t="e">
        <f t="shared" ca="1" si="735"/>
        <v>#REF!</v>
      </c>
      <c r="AX255" s="167" t="e">
        <f t="shared" ca="1" si="736"/>
        <v>#REF!</v>
      </c>
      <c r="AY255" s="167" t="e">
        <f t="shared" ca="1" si="737"/>
        <v>#REF!</v>
      </c>
      <c r="AZ255" s="167" t="e">
        <f t="shared" ca="1" si="738"/>
        <v>#REF!</v>
      </c>
      <c r="BA255" s="167" t="e">
        <f t="shared" ca="1" si="739"/>
        <v>#REF!</v>
      </c>
      <c r="BB255" s="167" t="e">
        <f t="shared" ca="1" si="740"/>
        <v>#REF!</v>
      </c>
      <c r="BC255" s="167" t="e">
        <f t="shared" ca="1" si="741"/>
        <v>#REF!</v>
      </c>
      <c r="BD255" s="167" t="e">
        <f t="shared" ca="1" si="742"/>
        <v>#REF!</v>
      </c>
      <c r="BE255" s="167" t="e">
        <f t="shared" ca="1" si="743"/>
        <v>#REF!</v>
      </c>
      <c r="BF255" s="18"/>
      <c r="BG255" s="168">
        <f>INDEX('2_Needs'!$F:$F,MATCH($A255,'2_Needs'!$A:$A,0))</f>
        <v>3.367439969988604E-3</v>
      </c>
      <c r="BH255" s="114"/>
      <c r="BI255" s="167">
        <f t="shared" ref="BI255:BX255" si="862">IF(BI$3="reset",$BG255*BI$6,BH255*(1+$C$4))</f>
        <v>0</v>
      </c>
      <c r="BJ255" s="167">
        <f t="shared" si="862"/>
        <v>0</v>
      </c>
      <c r="BK255" s="167">
        <f t="shared" si="862"/>
        <v>0</v>
      </c>
      <c r="BL255" s="167">
        <f t="shared" si="862"/>
        <v>0</v>
      </c>
      <c r="BM255" s="167">
        <f t="shared" si="862"/>
        <v>0</v>
      </c>
      <c r="BN255" s="167">
        <f t="shared" si="862"/>
        <v>0</v>
      </c>
      <c r="BO255" s="167">
        <f t="shared" si="862"/>
        <v>0</v>
      </c>
      <c r="BP255" s="167">
        <f t="shared" si="862"/>
        <v>0</v>
      </c>
      <c r="BQ255" s="167">
        <f t="shared" si="862"/>
        <v>0</v>
      </c>
      <c r="BR255" s="167">
        <f t="shared" si="862"/>
        <v>0</v>
      </c>
      <c r="BS255" s="167">
        <f t="shared" si="862"/>
        <v>0</v>
      </c>
      <c r="BT255" s="167">
        <f t="shared" si="862"/>
        <v>0</v>
      </c>
      <c r="BU255" s="167">
        <f t="shared" si="862"/>
        <v>0</v>
      </c>
      <c r="BV255" s="167">
        <f t="shared" si="862"/>
        <v>0</v>
      </c>
      <c r="BW255" s="167">
        <f t="shared" si="862"/>
        <v>0</v>
      </c>
      <c r="BX255" s="167">
        <f t="shared" si="862"/>
        <v>0</v>
      </c>
      <c r="BZ255" s="167" t="e">
        <f t="shared" ca="1" si="662"/>
        <v>#REF!</v>
      </c>
      <c r="CA255" s="167" t="e">
        <f t="shared" ca="1" si="663"/>
        <v>#REF!</v>
      </c>
      <c r="CB255" s="167" t="e">
        <f t="shared" ca="1" si="664"/>
        <v>#REF!</v>
      </c>
      <c r="CC255" s="167" t="e">
        <f t="shared" ca="1" si="665"/>
        <v>#REF!</v>
      </c>
      <c r="CD255" s="167" t="e">
        <f t="shared" ca="1" si="666"/>
        <v>#REF!</v>
      </c>
      <c r="CE255" s="167" t="e">
        <f t="shared" ca="1" si="667"/>
        <v>#REF!</v>
      </c>
      <c r="CF255" s="167" t="e">
        <f t="shared" ca="1" si="668"/>
        <v>#REF!</v>
      </c>
      <c r="CG255" s="167" t="e">
        <f t="shared" ca="1" si="669"/>
        <v>#REF!</v>
      </c>
      <c r="CH255" s="167" t="e">
        <f t="shared" ca="1" si="670"/>
        <v>#REF!</v>
      </c>
      <c r="CI255" s="167" t="e">
        <f t="shared" ca="1" si="671"/>
        <v>#REF!</v>
      </c>
      <c r="CJ255" s="167" t="e">
        <f t="shared" ca="1" si="672"/>
        <v>#REF!</v>
      </c>
      <c r="CK255" s="167" t="e">
        <f t="shared" ca="1" si="673"/>
        <v>#REF!</v>
      </c>
      <c r="CL255" s="167" t="e">
        <f t="shared" ca="1" si="674"/>
        <v>#REF!</v>
      </c>
      <c r="CM255" s="167" t="e">
        <f t="shared" ca="1" si="675"/>
        <v>#REF!</v>
      </c>
      <c r="CN255" s="167" t="e">
        <f t="shared" ca="1" si="676"/>
        <v>#REF!</v>
      </c>
      <c r="CO255" s="167" t="e">
        <f t="shared" ca="1" si="677"/>
        <v>#REF!</v>
      </c>
      <c r="CQ255" s="167" t="e">
        <f t="shared" ca="1" si="678"/>
        <v>#REF!</v>
      </c>
      <c r="CR255" s="167" t="e">
        <f t="shared" ca="1" si="679"/>
        <v>#REF!</v>
      </c>
      <c r="CS255" s="167" t="e">
        <f t="shared" ca="1" si="680"/>
        <v>#REF!</v>
      </c>
      <c r="CT255" s="167" t="e">
        <f t="shared" ca="1" si="681"/>
        <v>#REF!</v>
      </c>
      <c r="CU255" s="167" t="e">
        <f t="shared" ca="1" si="682"/>
        <v>#REF!</v>
      </c>
      <c r="CV255" s="167" t="e">
        <f t="shared" ca="1" si="683"/>
        <v>#REF!</v>
      </c>
      <c r="CW255" s="167" t="e">
        <f t="shared" ca="1" si="684"/>
        <v>#REF!</v>
      </c>
      <c r="CX255" s="167" t="e">
        <f t="shared" ca="1" si="685"/>
        <v>#REF!</v>
      </c>
      <c r="CY255" s="167" t="e">
        <f t="shared" ca="1" si="686"/>
        <v>#REF!</v>
      </c>
      <c r="CZ255" s="167" t="e">
        <f t="shared" ca="1" si="687"/>
        <v>#REF!</v>
      </c>
      <c r="DA255" s="167" t="e">
        <f t="shared" ca="1" si="688"/>
        <v>#REF!</v>
      </c>
      <c r="DB255" s="167" t="e">
        <f t="shared" ca="1" si="689"/>
        <v>#REF!</v>
      </c>
      <c r="DC255" s="167" t="e">
        <f t="shared" ca="1" si="690"/>
        <v>#REF!</v>
      </c>
      <c r="DD255" s="167" t="e">
        <f t="shared" ca="1" si="691"/>
        <v>#REF!</v>
      </c>
      <c r="DE255" s="167" t="e">
        <f t="shared" ca="1" si="692"/>
        <v>#REF!</v>
      </c>
      <c r="DF255" s="167" t="e">
        <f t="shared" ca="1" si="693"/>
        <v>#REF!</v>
      </c>
      <c r="DH255" s="167">
        <f t="shared" si="694"/>
        <v>0</v>
      </c>
      <c r="DI255" s="167">
        <f t="shared" si="695"/>
        <v>0</v>
      </c>
      <c r="DJ255" s="167">
        <f t="shared" si="696"/>
        <v>0</v>
      </c>
      <c r="DK255" s="167">
        <f t="shared" si="697"/>
        <v>0</v>
      </c>
      <c r="DL255" s="167">
        <f t="shared" si="698"/>
        <v>0</v>
      </c>
      <c r="DM255" s="167">
        <f t="shared" si="699"/>
        <v>0</v>
      </c>
      <c r="DN255" s="167">
        <f t="shared" si="700"/>
        <v>0</v>
      </c>
      <c r="DO255" s="167">
        <f t="shared" si="701"/>
        <v>0</v>
      </c>
      <c r="DP255" s="167">
        <f t="shared" si="702"/>
        <v>0</v>
      </c>
      <c r="DQ255" s="167">
        <f t="shared" si="703"/>
        <v>0</v>
      </c>
      <c r="DR255" s="167">
        <f t="shared" si="704"/>
        <v>0</v>
      </c>
      <c r="DS255" s="167">
        <f t="shared" si="705"/>
        <v>0</v>
      </c>
      <c r="DT255" s="167">
        <f t="shared" si="706"/>
        <v>0</v>
      </c>
      <c r="DU255" s="167">
        <f t="shared" si="707"/>
        <v>0</v>
      </c>
      <c r="DV255" s="167">
        <f t="shared" si="708"/>
        <v>0</v>
      </c>
      <c r="DW255" s="167">
        <f t="shared" si="709"/>
        <v>0</v>
      </c>
      <c r="DY255" s="167" t="e">
        <f t="shared" ca="1" si="745"/>
        <v>#REF!</v>
      </c>
      <c r="DZ255" s="167" t="e">
        <f t="shared" ca="1" si="746"/>
        <v>#REF!</v>
      </c>
      <c r="EA255" s="167" t="e">
        <f t="shared" ca="1" si="747"/>
        <v>#REF!</v>
      </c>
      <c r="EB255" s="167" t="e">
        <f t="shared" ca="1" si="748"/>
        <v>#REF!</v>
      </c>
      <c r="EC255" s="167" t="e">
        <f t="shared" ca="1" si="749"/>
        <v>#REF!</v>
      </c>
      <c r="ED255" s="167" t="e">
        <f t="shared" ca="1" si="750"/>
        <v>#REF!</v>
      </c>
      <c r="EE255" s="167" t="e">
        <f t="shared" ca="1" si="751"/>
        <v>#REF!</v>
      </c>
      <c r="EF255" s="167" t="e">
        <f t="shared" ca="1" si="752"/>
        <v>#REF!</v>
      </c>
      <c r="EG255" s="167" t="e">
        <f t="shared" ca="1" si="753"/>
        <v>#REF!</v>
      </c>
      <c r="EH255" s="167" t="e">
        <f t="shared" ca="1" si="754"/>
        <v>#REF!</v>
      </c>
      <c r="EI255" s="167" t="e">
        <f t="shared" ca="1" si="755"/>
        <v>#REF!</v>
      </c>
      <c r="EJ255" s="167" t="e">
        <f t="shared" ca="1" si="756"/>
        <v>#REF!</v>
      </c>
      <c r="EK255" s="167" t="e">
        <f t="shared" ca="1" si="757"/>
        <v>#REF!</v>
      </c>
      <c r="EL255" s="167" t="e">
        <f t="shared" ca="1" si="758"/>
        <v>#REF!</v>
      </c>
      <c r="EM255" s="167" t="e">
        <f t="shared" ca="1" si="759"/>
        <v>#REF!</v>
      </c>
      <c r="EN255" s="167" t="e">
        <f t="shared" ca="1" si="760"/>
        <v>#REF!</v>
      </c>
      <c r="EP255" s="167">
        <f t="shared" si="761"/>
        <v>0</v>
      </c>
      <c r="EQ255" s="167">
        <f t="shared" si="762"/>
        <v>0</v>
      </c>
      <c r="ER255" s="167">
        <f t="shared" si="763"/>
        <v>0</v>
      </c>
      <c r="ES255" s="167">
        <f t="shared" si="764"/>
        <v>0</v>
      </c>
      <c r="ET255" s="167">
        <f t="shared" si="765"/>
        <v>0</v>
      </c>
      <c r="EU255" s="167">
        <f t="shared" si="766"/>
        <v>0</v>
      </c>
      <c r="EV255" s="167">
        <f t="shared" si="767"/>
        <v>0</v>
      </c>
      <c r="EW255" s="167">
        <f t="shared" si="768"/>
        <v>0</v>
      </c>
      <c r="EX255" s="167">
        <f t="shared" si="769"/>
        <v>0</v>
      </c>
      <c r="EY255" s="167">
        <f t="shared" si="770"/>
        <v>0</v>
      </c>
      <c r="EZ255" s="167">
        <f t="shared" si="771"/>
        <v>0</v>
      </c>
      <c r="FA255" s="167">
        <f t="shared" si="772"/>
        <v>0</v>
      </c>
      <c r="FB255" s="167">
        <f t="shared" si="773"/>
        <v>0</v>
      </c>
      <c r="FC255" s="167">
        <f t="shared" si="774"/>
        <v>0</v>
      </c>
      <c r="FD255" s="167">
        <f t="shared" si="775"/>
        <v>0</v>
      </c>
      <c r="FE255" s="167">
        <f t="shared" si="776"/>
        <v>0</v>
      </c>
      <c r="FG255" s="167">
        <f t="shared" si="777"/>
        <v>0</v>
      </c>
      <c r="FH255" s="167">
        <f t="shared" si="778"/>
        <v>0</v>
      </c>
      <c r="FI255" s="167">
        <f t="shared" si="779"/>
        <v>0</v>
      </c>
      <c r="FJ255" s="167">
        <f t="shared" si="780"/>
        <v>0</v>
      </c>
      <c r="FK255" s="167">
        <f t="shared" si="781"/>
        <v>0</v>
      </c>
      <c r="FL255" s="167">
        <f t="shared" si="782"/>
        <v>0</v>
      </c>
      <c r="FM255" s="167">
        <f t="shared" si="783"/>
        <v>0</v>
      </c>
      <c r="FN255" s="167">
        <f t="shared" si="784"/>
        <v>0</v>
      </c>
      <c r="FO255" s="167">
        <f t="shared" si="785"/>
        <v>0</v>
      </c>
      <c r="FP255" s="167">
        <f t="shared" si="786"/>
        <v>0</v>
      </c>
      <c r="FQ255" s="167">
        <f t="shared" si="787"/>
        <v>0</v>
      </c>
      <c r="FR255" s="167">
        <f t="shared" si="788"/>
        <v>0</v>
      </c>
      <c r="FS255" s="167">
        <f t="shared" si="789"/>
        <v>0</v>
      </c>
      <c r="FT255" s="167">
        <f t="shared" si="790"/>
        <v>0</v>
      </c>
      <c r="FU255" s="167">
        <f t="shared" si="791"/>
        <v>0</v>
      </c>
      <c r="FV255" s="167">
        <f t="shared" si="792"/>
        <v>0</v>
      </c>
      <c r="FX255" s="167">
        <f t="shared" si="793"/>
        <v>0</v>
      </c>
      <c r="FY255" s="167">
        <f t="shared" si="794"/>
        <v>0</v>
      </c>
      <c r="FZ255" s="167">
        <f t="shared" si="795"/>
        <v>0</v>
      </c>
      <c r="GA255" s="167">
        <f t="shared" si="796"/>
        <v>0</v>
      </c>
      <c r="GB255" s="167">
        <f t="shared" si="797"/>
        <v>0</v>
      </c>
      <c r="GC255" s="167">
        <f t="shared" si="798"/>
        <v>0</v>
      </c>
      <c r="GD255" s="167">
        <f t="shared" si="799"/>
        <v>0</v>
      </c>
      <c r="GE255" s="167">
        <f t="shared" si="800"/>
        <v>0</v>
      </c>
      <c r="GF255" s="167">
        <f t="shared" si="801"/>
        <v>0</v>
      </c>
      <c r="GG255" s="167">
        <f t="shared" si="802"/>
        <v>0</v>
      </c>
      <c r="GH255" s="167">
        <f t="shared" si="803"/>
        <v>0</v>
      </c>
      <c r="GI255" s="167">
        <f t="shared" si="804"/>
        <v>0</v>
      </c>
      <c r="GJ255" s="167">
        <f t="shared" si="805"/>
        <v>0</v>
      </c>
      <c r="GK255" s="167">
        <f t="shared" si="806"/>
        <v>0</v>
      </c>
      <c r="GL255" s="167">
        <f t="shared" si="807"/>
        <v>0</v>
      </c>
      <c r="GM255" s="167">
        <f t="shared" si="808"/>
        <v>0</v>
      </c>
      <c r="GO255" s="167" t="e">
        <f t="shared" ca="1" si="860"/>
        <v>#REF!</v>
      </c>
      <c r="GP255" s="167" t="e">
        <f t="shared" ca="1" si="853"/>
        <v>#REF!</v>
      </c>
      <c r="GQ255" s="167" t="e">
        <f t="shared" ca="1" si="853"/>
        <v>#REF!</v>
      </c>
      <c r="GR255" s="167" t="e">
        <f t="shared" ca="1" si="853"/>
        <v>#REF!</v>
      </c>
      <c r="GS255" s="167" t="e">
        <f t="shared" ca="1" si="853"/>
        <v>#REF!</v>
      </c>
      <c r="GT255" s="167" t="e">
        <f t="shared" ca="1" si="853"/>
        <v>#REF!</v>
      </c>
      <c r="GU255" s="167" t="e">
        <f t="shared" ca="1" si="853"/>
        <v>#REF!</v>
      </c>
      <c r="GV255" s="167" t="e">
        <f t="shared" ca="1" si="853"/>
        <v>#REF!</v>
      </c>
      <c r="GW255" s="167" t="e">
        <f t="shared" ca="1" si="853"/>
        <v>#REF!</v>
      </c>
      <c r="GX255" s="167" t="e">
        <f t="shared" ca="1" si="853"/>
        <v>#REF!</v>
      </c>
      <c r="GY255" s="167" t="e">
        <f t="shared" ca="1" si="853"/>
        <v>#REF!</v>
      </c>
      <c r="GZ255" s="167" t="e">
        <f t="shared" ca="1" si="853"/>
        <v>#REF!</v>
      </c>
      <c r="HA255" s="167" t="e">
        <f t="shared" ca="1" si="853"/>
        <v>#REF!</v>
      </c>
      <c r="HB255" s="167" t="e">
        <f t="shared" ca="1" si="853"/>
        <v>#REF!</v>
      </c>
      <c r="HC255" s="167" t="e">
        <f t="shared" ca="1" si="853"/>
        <v>#REF!</v>
      </c>
      <c r="HD255" s="167" t="e">
        <f t="shared" ca="1" si="853"/>
        <v>#REF!</v>
      </c>
      <c r="HF255" s="167" t="e">
        <f t="shared" ca="1" si="710"/>
        <v>#REF!</v>
      </c>
      <c r="HG255" s="167" t="e">
        <f t="shared" ca="1" si="711"/>
        <v>#REF!</v>
      </c>
      <c r="HH255" s="167" t="e">
        <f t="shared" ca="1" si="712"/>
        <v>#REF!</v>
      </c>
      <c r="HI255" s="167" t="e">
        <f t="shared" ca="1" si="713"/>
        <v>#REF!</v>
      </c>
      <c r="HJ255" s="167" t="e">
        <f t="shared" ca="1" si="714"/>
        <v>#REF!</v>
      </c>
      <c r="HK255" s="167" t="e">
        <f t="shared" ca="1" si="715"/>
        <v>#REF!</v>
      </c>
      <c r="HL255" s="167" t="e">
        <f t="shared" ca="1" si="716"/>
        <v>#REF!</v>
      </c>
      <c r="HM255" s="167" t="e">
        <f t="shared" ca="1" si="717"/>
        <v>#REF!</v>
      </c>
      <c r="HN255" s="167" t="e">
        <f t="shared" ca="1" si="718"/>
        <v>#REF!</v>
      </c>
      <c r="HO255" s="167" t="e">
        <f t="shared" ca="1" si="719"/>
        <v>#REF!</v>
      </c>
      <c r="HP255" s="167" t="e">
        <f t="shared" ca="1" si="720"/>
        <v>#REF!</v>
      </c>
      <c r="HQ255" s="167" t="e">
        <f t="shared" ca="1" si="721"/>
        <v>#REF!</v>
      </c>
      <c r="HR255" s="167" t="e">
        <f t="shared" ca="1" si="722"/>
        <v>#REF!</v>
      </c>
      <c r="HS255" s="167" t="e">
        <f t="shared" ca="1" si="723"/>
        <v>#REF!</v>
      </c>
      <c r="HT255" s="167" t="e">
        <f t="shared" ca="1" si="724"/>
        <v>#REF!</v>
      </c>
      <c r="HU255" s="167" t="e">
        <f t="shared" ca="1" si="725"/>
        <v>#REF!</v>
      </c>
      <c r="HW255" s="167" t="e">
        <f t="shared" ca="1" si="726"/>
        <v>#REF!</v>
      </c>
      <c r="HX255" s="167">
        <f t="shared" si="727"/>
        <v>0</v>
      </c>
      <c r="HY255" s="167" t="e">
        <f t="shared" ca="1" si="809"/>
        <v>#REF!</v>
      </c>
      <c r="HZ255" s="219" t="e">
        <f t="shared" ca="1" si="810"/>
        <v>#REF!</v>
      </c>
    </row>
    <row r="256" spans="1:234" s="48" customFormat="1">
      <c r="A256" s="3" t="s">
        <v>502</v>
      </c>
      <c r="B256" s="202" t="str">
        <f>INDEX('Ref1'!$E:$E,MATCH(A256,'Ref1'!$A:$A,0))</f>
        <v>Plymouth</v>
      </c>
      <c r="C256" s="42" t="str">
        <f>INDEX(Data1!B:B,MATCH(A256,Data1!A:A,0))</f>
        <v>UNINFIR</v>
      </c>
      <c r="D256" s="253" t="str">
        <f>INDEX(Data1!C:C,MATCH(A256,Data1!A:A,0))</f>
        <v>SW</v>
      </c>
      <c r="E256" s="200" t="str">
        <f>IF($C$6="No","No",IF(COUNTIF(Inputs!$K$359:$K$398,$A256)&gt;0,"Yes","No"))</f>
        <v>No</v>
      </c>
      <c r="F256" s="404"/>
      <c r="G256" s="62">
        <f>INDEX('4_RatesSplit'!K:K,MATCH($A256,'4_RatesSplit'!$A:$A,0))</f>
        <v>0</v>
      </c>
      <c r="H256" s="171">
        <f>INDEX('4_RatesSplit'!L:L,MATCH($A256,'4_RatesSplit'!$A:$A,0))</f>
        <v>0</v>
      </c>
      <c r="I256" s="167">
        <f>INDEX('4_RatesSplit'!M:M,MATCH($A256,'4_RatesSplit'!$A:$A,0))</f>
        <v>0</v>
      </c>
      <c r="J256" s="167">
        <f>INDEX('4_RatesSplit'!N:N,MATCH($A256,'4_RatesSplit'!$A:$A,0))</f>
        <v>0</v>
      </c>
      <c r="K256" s="167">
        <f>INDEX('4_RatesSplit'!O:O,MATCH($A256,'4_RatesSplit'!$A:$A,0))</f>
        <v>0</v>
      </c>
      <c r="L256" s="167">
        <f>INDEX('4_RatesSplit'!P:P,MATCH($A256,'4_RatesSplit'!$A:$A,0))</f>
        <v>0</v>
      </c>
      <c r="M256" s="167">
        <f>INDEX('4_RatesSplit'!Q:Q,MATCH($A256,'4_RatesSplit'!$A:$A,0))</f>
        <v>0</v>
      </c>
      <c r="N256" s="167">
        <f>INDEX('4_RatesSplit'!R:R,MATCH($A256,'4_RatesSplit'!$A:$A,0))</f>
        <v>0</v>
      </c>
      <c r="O256" s="167">
        <f>INDEX('4_RatesSplit'!S:S,MATCH($A256,'4_RatesSplit'!$A:$A,0))</f>
        <v>0</v>
      </c>
      <c r="P256" s="167">
        <f>INDEX('4_RatesSplit'!T:T,MATCH($A256,'4_RatesSplit'!$A:$A,0))</f>
        <v>0</v>
      </c>
      <c r="Q256" s="167">
        <f>INDEX('4_RatesSplit'!U:U,MATCH($A256,'4_RatesSplit'!$A:$A,0))</f>
        <v>0</v>
      </c>
      <c r="R256" s="167">
        <f>INDEX('4_RatesSplit'!V:V,MATCH($A256,'4_RatesSplit'!$A:$A,0))</f>
        <v>0</v>
      </c>
      <c r="S256" s="167">
        <f>INDEX('4_RatesSplit'!W:W,MATCH($A256,'4_RatesSplit'!$A:$A,0))</f>
        <v>0</v>
      </c>
      <c r="T256" s="167">
        <f>INDEX('4_RatesSplit'!X:X,MATCH($A256,'4_RatesSplit'!$A:$A,0))</f>
        <v>0</v>
      </c>
      <c r="U256" s="167">
        <f>INDEX('4_RatesSplit'!Y:Y,MATCH($A256,'4_RatesSplit'!$A:$A,0))</f>
        <v>0</v>
      </c>
      <c r="V256" s="167">
        <f>INDEX('4_RatesSplit'!Z:Z,MATCH($A256,'4_RatesSplit'!$A:$A,0))</f>
        <v>0</v>
      </c>
      <c r="W256" s="167">
        <f>INDEX('4_RatesSplit'!AA:AA,MATCH($A256,'4_RatesSplit'!$A:$A,0))</f>
        <v>0</v>
      </c>
      <c r="X256" s="18"/>
      <c r="Y256" s="168" t="e">
        <f ca="1">INDEX('4_RatesSplit'!AT:AT,MATCH($A256,'4_RatesSplit'!$A:$A,0))</f>
        <v>#REF!</v>
      </c>
      <c r="Z256" s="168" t="e">
        <f ca="1">INDEX('4_RatesSplit'!AU:AU,MATCH($A256,'4_RatesSplit'!$A:$A,0))</f>
        <v>#REF!</v>
      </c>
      <c r="AA256" s="168" t="e">
        <f ca="1">INDEX('4_RatesSplit'!AV:AV,MATCH($A256,'4_RatesSplit'!$A:$A,0))</f>
        <v>#REF!</v>
      </c>
      <c r="AB256" s="168" t="e">
        <f ca="1">INDEX('4_RatesSplit'!AW:AW,MATCH($A256,'4_RatesSplit'!$A:$A,0))</f>
        <v>#REF!</v>
      </c>
      <c r="AC256" s="168" t="e">
        <f ca="1">INDEX('4_RatesSplit'!AX:AX,MATCH($A256,'4_RatesSplit'!$A:$A,0))</f>
        <v>#REF!</v>
      </c>
      <c r="AD256" s="168" t="e">
        <f ca="1">INDEX('4_RatesSplit'!AY:AY,MATCH($A256,'4_RatesSplit'!$A:$A,0))</f>
        <v>#REF!</v>
      </c>
      <c r="AE256" s="168" t="e">
        <f ca="1">INDEX('4_RatesSplit'!AZ:AZ,MATCH($A256,'4_RatesSplit'!$A:$A,0))</f>
        <v>#REF!</v>
      </c>
      <c r="AF256" s="168" t="e">
        <f ca="1">INDEX('4_RatesSplit'!BA:BA,MATCH($A256,'4_RatesSplit'!$A:$A,0))</f>
        <v>#REF!</v>
      </c>
      <c r="AG256" s="168" t="e">
        <f ca="1">INDEX('4_RatesSplit'!BB:BB,MATCH($A256,'4_RatesSplit'!$A:$A,0))</f>
        <v>#REF!</v>
      </c>
      <c r="AH256" s="168" t="e">
        <f ca="1">INDEX('4_RatesSplit'!BC:BC,MATCH($A256,'4_RatesSplit'!$A:$A,0))</f>
        <v>#REF!</v>
      </c>
      <c r="AI256" s="168" t="e">
        <f ca="1">INDEX('4_RatesSplit'!BD:BD,MATCH($A256,'4_RatesSplit'!$A:$A,0))</f>
        <v>#REF!</v>
      </c>
      <c r="AJ256" s="168" t="e">
        <f ca="1">INDEX('4_RatesSplit'!BE:BE,MATCH($A256,'4_RatesSplit'!$A:$A,0))</f>
        <v>#REF!</v>
      </c>
      <c r="AK256" s="168" t="e">
        <f ca="1">INDEX('4_RatesSplit'!BF:BF,MATCH($A256,'4_RatesSplit'!$A:$A,0))</f>
        <v>#REF!</v>
      </c>
      <c r="AL256" s="168" t="e">
        <f ca="1">INDEX('4_RatesSplit'!BG:BG,MATCH($A256,'4_RatesSplit'!$A:$A,0))</f>
        <v>#REF!</v>
      </c>
      <c r="AM256" s="168" t="e">
        <f ca="1">INDEX('4_RatesSplit'!BH:BH,MATCH($A256,'4_RatesSplit'!$A:$A,0))</f>
        <v>#REF!</v>
      </c>
      <c r="AN256" s="198" t="e">
        <f ca="1">INDEX('4_RatesSplit'!BI:BI,MATCH($A256,'4_RatesSplit'!$A:$A,0))</f>
        <v>#REF!</v>
      </c>
      <c r="AO256" s="114"/>
      <c r="AP256" s="167" t="e">
        <f t="shared" ca="1" si="728"/>
        <v>#REF!</v>
      </c>
      <c r="AQ256" s="167" t="e">
        <f t="shared" ca="1" si="729"/>
        <v>#REF!</v>
      </c>
      <c r="AR256" s="167" t="e">
        <f t="shared" ca="1" si="730"/>
        <v>#REF!</v>
      </c>
      <c r="AS256" s="167" t="e">
        <f t="shared" ca="1" si="731"/>
        <v>#REF!</v>
      </c>
      <c r="AT256" s="167" t="e">
        <f t="shared" ca="1" si="732"/>
        <v>#REF!</v>
      </c>
      <c r="AU256" s="167" t="e">
        <f t="shared" ca="1" si="733"/>
        <v>#REF!</v>
      </c>
      <c r="AV256" s="167" t="e">
        <f t="shared" ca="1" si="734"/>
        <v>#REF!</v>
      </c>
      <c r="AW256" s="167" t="e">
        <f t="shared" ca="1" si="735"/>
        <v>#REF!</v>
      </c>
      <c r="AX256" s="167" t="e">
        <f t="shared" ca="1" si="736"/>
        <v>#REF!</v>
      </c>
      <c r="AY256" s="167" t="e">
        <f t="shared" ca="1" si="737"/>
        <v>#REF!</v>
      </c>
      <c r="AZ256" s="167" t="e">
        <f t="shared" ca="1" si="738"/>
        <v>#REF!</v>
      </c>
      <c r="BA256" s="167" t="e">
        <f t="shared" ca="1" si="739"/>
        <v>#REF!</v>
      </c>
      <c r="BB256" s="167" t="e">
        <f t="shared" ca="1" si="740"/>
        <v>#REF!</v>
      </c>
      <c r="BC256" s="167" t="e">
        <f t="shared" ca="1" si="741"/>
        <v>#REF!</v>
      </c>
      <c r="BD256" s="167" t="e">
        <f t="shared" ca="1" si="742"/>
        <v>#REF!</v>
      </c>
      <c r="BE256" s="167" t="e">
        <f t="shared" ca="1" si="743"/>
        <v>#REF!</v>
      </c>
      <c r="BF256" s="18"/>
      <c r="BG256" s="168">
        <f>INDEX('2_Needs'!$F:$F,MATCH($A256,'2_Needs'!$A:$A,0))</f>
        <v>4.6758786474404351E-3</v>
      </c>
      <c r="BH256" s="114"/>
      <c r="BI256" s="167">
        <f t="shared" ref="BI256:BX256" si="863">IF(BI$3="reset",$BG256*BI$6,BH256*(1+$C$4))</f>
        <v>0</v>
      </c>
      <c r="BJ256" s="167">
        <f t="shared" si="863"/>
        <v>0</v>
      </c>
      <c r="BK256" s="167">
        <f t="shared" si="863"/>
        <v>0</v>
      </c>
      <c r="BL256" s="167">
        <f t="shared" si="863"/>
        <v>0</v>
      </c>
      <c r="BM256" s="167">
        <f t="shared" si="863"/>
        <v>0</v>
      </c>
      <c r="BN256" s="167">
        <f t="shared" si="863"/>
        <v>0</v>
      </c>
      <c r="BO256" s="167">
        <f t="shared" si="863"/>
        <v>0</v>
      </c>
      <c r="BP256" s="167">
        <f t="shared" si="863"/>
        <v>0</v>
      </c>
      <c r="BQ256" s="167">
        <f t="shared" si="863"/>
        <v>0</v>
      </c>
      <c r="BR256" s="167">
        <f t="shared" si="863"/>
        <v>0</v>
      </c>
      <c r="BS256" s="167">
        <f t="shared" si="863"/>
        <v>0</v>
      </c>
      <c r="BT256" s="167">
        <f t="shared" si="863"/>
        <v>0</v>
      </c>
      <c r="BU256" s="167">
        <f t="shared" si="863"/>
        <v>0</v>
      </c>
      <c r="BV256" s="167">
        <f t="shared" si="863"/>
        <v>0</v>
      </c>
      <c r="BW256" s="167">
        <f t="shared" si="863"/>
        <v>0</v>
      </c>
      <c r="BX256" s="167">
        <f t="shared" si="863"/>
        <v>0</v>
      </c>
      <c r="BZ256" s="167" t="e">
        <f t="shared" ca="1" si="662"/>
        <v>#REF!</v>
      </c>
      <c r="CA256" s="167" t="e">
        <f t="shared" ca="1" si="663"/>
        <v>#REF!</v>
      </c>
      <c r="CB256" s="167" t="e">
        <f t="shared" ca="1" si="664"/>
        <v>#REF!</v>
      </c>
      <c r="CC256" s="167" t="e">
        <f t="shared" ca="1" si="665"/>
        <v>#REF!</v>
      </c>
      <c r="CD256" s="167" t="e">
        <f t="shared" ca="1" si="666"/>
        <v>#REF!</v>
      </c>
      <c r="CE256" s="167" t="e">
        <f t="shared" ca="1" si="667"/>
        <v>#REF!</v>
      </c>
      <c r="CF256" s="167" t="e">
        <f t="shared" ca="1" si="668"/>
        <v>#REF!</v>
      </c>
      <c r="CG256" s="167" t="e">
        <f t="shared" ca="1" si="669"/>
        <v>#REF!</v>
      </c>
      <c r="CH256" s="167" t="e">
        <f t="shared" ca="1" si="670"/>
        <v>#REF!</v>
      </c>
      <c r="CI256" s="167" t="e">
        <f t="shared" ca="1" si="671"/>
        <v>#REF!</v>
      </c>
      <c r="CJ256" s="167" t="e">
        <f t="shared" ca="1" si="672"/>
        <v>#REF!</v>
      </c>
      <c r="CK256" s="167" t="e">
        <f t="shared" ca="1" si="673"/>
        <v>#REF!</v>
      </c>
      <c r="CL256" s="167" t="e">
        <f t="shared" ca="1" si="674"/>
        <v>#REF!</v>
      </c>
      <c r="CM256" s="167" t="e">
        <f t="shared" ca="1" si="675"/>
        <v>#REF!</v>
      </c>
      <c r="CN256" s="167" t="e">
        <f t="shared" ca="1" si="676"/>
        <v>#REF!</v>
      </c>
      <c r="CO256" s="167" t="e">
        <f t="shared" ca="1" si="677"/>
        <v>#REF!</v>
      </c>
      <c r="CQ256" s="167" t="e">
        <f t="shared" ca="1" si="678"/>
        <v>#REF!</v>
      </c>
      <c r="CR256" s="167" t="e">
        <f t="shared" ca="1" si="679"/>
        <v>#REF!</v>
      </c>
      <c r="CS256" s="167" t="e">
        <f t="shared" ca="1" si="680"/>
        <v>#REF!</v>
      </c>
      <c r="CT256" s="167" t="e">
        <f t="shared" ca="1" si="681"/>
        <v>#REF!</v>
      </c>
      <c r="CU256" s="167" t="e">
        <f t="shared" ca="1" si="682"/>
        <v>#REF!</v>
      </c>
      <c r="CV256" s="167" t="e">
        <f t="shared" ca="1" si="683"/>
        <v>#REF!</v>
      </c>
      <c r="CW256" s="167" t="e">
        <f t="shared" ca="1" si="684"/>
        <v>#REF!</v>
      </c>
      <c r="CX256" s="167" t="e">
        <f t="shared" ca="1" si="685"/>
        <v>#REF!</v>
      </c>
      <c r="CY256" s="167" t="e">
        <f t="shared" ca="1" si="686"/>
        <v>#REF!</v>
      </c>
      <c r="CZ256" s="167" t="e">
        <f t="shared" ca="1" si="687"/>
        <v>#REF!</v>
      </c>
      <c r="DA256" s="167" t="e">
        <f t="shared" ca="1" si="688"/>
        <v>#REF!</v>
      </c>
      <c r="DB256" s="167" t="e">
        <f t="shared" ca="1" si="689"/>
        <v>#REF!</v>
      </c>
      <c r="DC256" s="167" t="e">
        <f t="shared" ca="1" si="690"/>
        <v>#REF!</v>
      </c>
      <c r="DD256" s="167" t="e">
        <f t="shared" ca="1" si="691"/>
        <v>#REF!</v>
      </c>
      <c r="DE256" s="167" t="e">
        <f t="shared" ca="1" si="692"/>
        <v>#REF!</v>
      </c>
      <c r="DF256" s="167" t="e">
        <f t="shared" ca="1" si="693"/>
        <v>#REF!</v>
      </c>
      <c r="DH256" s="167">
        <f t="shared" si="694"/>
        <v>0</v>
      </c>
      <c r="DI256" s="167">
        <f t="shared" si="695"/>
        <v>0</v>
      </c>
      <c r="DJ256" s="167">
        <f t="shared" si="696"/>
        <v>0</v>
      </c>
      <c r="DK256" s="167">
        <f t="shared" si="697"/>
        <v>0</v>
      </c>
      <c r="DL256" s="167">
        <f t="shared" si="698"/>
        <v>0</v>
      </c>
      <c r="DM256" s="167">
        <f t="shared" si="699"/>
        <v>0</v>
      </c>
      <c r="DN256" s="167">
        <f t="shared" si="700"/>
        <v>0</v>
      </c>
      <c r="DO256" s="167">
        <f t="shared" si="701"/>
        <v>0</v>
      </c>
      <c r="DP256" s="167">
        <f t="shared" si="702"/>
        <v>0</v>
      </c>
      <c r="DQ256" s="167">
        <f t="shared" si="703"/>
        <v>0</v>
      </c>
      <c r="DR256" s="167">
        <f t="shared" si="704"/>
        <v>0</v>
      </c>
      <c r="DS256" s="167">
        <f t="shared" si="705"/>
        <v>0</v>
      </c>
      <c r="DT256" s="167">
        <f t="shared" si="706"/>
        <v>0</v>
      </c>
      <c r="DU256" s="167">
        <f t="shared" si="707"/>
        <v>0</v>
      </c>
      <c r="DV256" s="167">
        <f t="shared" si="708"/>
        <v>0</v>
      </c>
      <c r="DW256" s="167">
        <f t="shared" si="709"/>
        <v>0</v>
      </c>
      <c r="DY256" s="167" t="e">
        <f t="shared" ca="1" si="745"/>
        <v>#REF!</v>
      </c>
      <c r="DZ256" s="167" t="e">
        <f t="shared" ca="1" si="746"/>
        <v>#REF!</v>
      </c>
      <c r="EA256" s="167" t="e">
        <f t="shared" ca="1" si="747"/>
        <v>#REF!</v>
      </c>
      <c r="EB256" s="167" t="e">
        <f t="shared" ca="1" si="748"/>
        <v>#REF!</v>
      </c>
      <c r="EC256" s="167" t="e">
        <f t="shared" ca="1" si="749"/>
        <v>#REF!</v>
      </c>
      <c r="ED256" s="167" t="e">
        <f t="shared" ca="1" si="750"/>
        <v>#REF!</v>
      </c>
      <c r="EE256" s="167" t="e">
        <f t="shared" ca="1" si="751"/>
        <v>#REF!</v>
      </c>
      <c r="EF256" s="167" t="e">
        <f t="shared" ca="1" si="752"/>
        <v>#REF!</v>
      </c>
      <c r="EG256" s="167" t="e">
        <f t="shared" ca="1" si="753"/>
        <v>#REF!</v>
      </c>
      <c r="EH256" s="167" t="e">
        <f t="shared" ca="1" si="754"/>
        <v>#REF!</v>
      </c>
      <c r="EI256" s="167" t="e">
        <f t="shared" ca="1" si="755"/>
        <v>#REF!</v>
      </c>
      <c r="EJ256" s="167" t="e">
        <f t="shared" ca="1" si="756"/>
        <v>#REF!</v>
      </c>
      <c r="EK256" s="167" t="e">
        <f t="shared" ca="1" si="757"/>
        <v>#REF!</v>
      </c>
      <c r="EL256" s="167" t="e">
        <f t="shared" ca="1" si="758"/>
        <v>#REF!</v>
      </c>
      <c r="EM256" s="167" t="e">
        <f t="shared" ca="1" si="759"/>
        <v>#REF!</v>
      </c>
      <c r="EN256" s="167" t="e">
        <f t="shared" ca="1" si="760"/>
        <v>#REF!</v>
      </c>
      <c r="EP256" s="167">
        <f t="shared" si="761"/>
        <v>0</v>
      </c>
      <c r="EQ256" s="167">
        <f t="shared" si="762"/>
        <v>0</v>
      </c>
      <c r="ER256" s="167">
        <f t="shared" si="763"/>
        <v>0</v>
      </c>
      <c r="ES256" s="167">
        <f t="shared" si="764"/>
        <v>0</v>
      </c>
      <c r="ET256" s="167">
        <f t="shared" si="765"/>
        <v>0</v>
      </c>
      <c r="EU256" s="167">
        <f t="shared" si="766"/>
        <v>0</v>
      </c>
      <c r="EV256" s="167">
        <f t="shared" si="767"/>
        <v>0</v>
      </c>
      <c r="EW256" s="167">
        <f t="shared" si="768"/>
        <v>0</v>
      </c>
      <c r="EX256" s="167">
        <f t="shared" si="769"/>
        <v>0</v>
      </c>
      <c r="EY256" s="167">
        <f t="shared" si="770"/>
        <v>0</v>
      </c>
      <c r="EZ256" s="167">
        <f t="shared" si="771"/>
        <v>0</v>
      </c>
      <c r="FA256" s="167">
        <f t="shared" si="772"/>
        <v>0</v>
      </c>
      <c r="FB256" s="167">
        <f t="shared" si="773"/>
        <v>0</v>
      </c>
      <c r="FC256" s="167">
        <f t="shared" si="774"/>
        <v>0</v>
      </c>
      <c r="FD256" s="167">
        <f t="shared" si="775"/>
        <v>0</v>
      </c>
      <c r="FE256" s="167">
        <f t="shared" si="776"/>
        <v>0</v>
      </c>
      <c r="FG256" s="167">
        <f t="shared" si="777"/>
        <v>0</v>
      </c>
      <c r="FH256" s="167">
        <f t="shared" si="778"/>
        <v>0</v>
      </c>
      <c r="FI256" s="167">
        <f t="shared" si="779"/>
        <v>0</v>
      </c>
      <c r="FJ256" s="167">
        <f t="shared" si="780"/>
        <v>0</v>
      </c>
      <c r="FK256" s="167">
        <f t="shared" si="781"/>
        <v>0</v>
      </c>
      <c r="FL256" s="167">
        <f t="shared" si="782"/>
        <v>0</v>
      </c>
      <c r="FM256" s="167">
        <f t="shared" si="783"/>
        <v>0</v>
      </c>
      <c r="FN256" s="167">
        <f t="shared" si="784"/>
        <v>0</v>
      </c>
      <c r="FO256" s="167">
        <f t="shared" si="785"/>
        <v>0</v>
      </c>
      <c r="FP256" s="167">
        <f t="shared" si="786"/>
        <v>0</v>
      </c>
      <c r="FQ256" s="167">
        <f t="shared" si="787"/>
        <v>0</v>
      </c>
      <c r="FR256" s="167">
        <f t="shared" si="788"/>
        <v>0</v>
      </c>
      <c r="FS256" s="167">
        <f t="shared" si="789"/>
        <v>0</v>
      </c>
      <c r="FT256" s="167">
        <f t="shared" si="790"/>
        <v>0</v>
      </c>
      <c r="FU256" s="167">
        <f t="shared" si="791"/>
        <v>0</v>
      </c>
      <c r="FV256" s="167">
        <f t="shared" si="792"/>
        <v>0</v>
      </c>
      <c r="FX256" s="167">
        <f t="shared" si="793"/>
        <v>0</v>
      </c>
      <c r="FY256" s="167">
        <f t="shared" si="794"/>
        <v>0</v>
      </c>
      <c r="FZ256" s="167">
        <f t="shared" si="795"/>
        <v>0</v>
      </c>
      <c r="GA256" s="167">
        <f t="shared" si="796"/>
        <v>0</v>
      </c>
      <c r="GB256" s="167">
        <f t="shared" si="797"/>
        <v>0</v>
      </c>
      <c r="GC256" s="167">
        <f t="shared" si="798"/>
        <v>0</v>
      </c>
      <c r="GD256" s="167">
        <f t="shared" si="799"/>
        <v>0</v>
      </c>
      <c r="GE256" s="167">
        <f t="shared" si="800"/>
        <v>0</v>
      </c>
      <c r="GF256" s="167">
        <f t="shared" si="801"/>
        <v>0</v>
      </c>
      <c r="GG256" s="167">
        <f t="shared" si="802"/>
        <v>0</v>
      </c>
      <c r="GH256" s="167">
        <f t="shared" si="803"/>
        <v>0</v>
      </c>
      <c r="GI256" s="167">
        <f t="shared" si="804"/>
        <v>0</v>
      </c>
      <c r="GJ256" s="167">
        <f t="shared" si="805"/>
        <v>0</v>
      </c>
      <c r="GK256" s="167">
        <f t="shared" si="806"/>
        <v>0</v>
      </c>
      <c r="GL256" s="167">
        <f t="shared" si="807"/>
        <v>0</v>
      </c>
      <c r="GM256" s="167">
        <f t="shared" si="808"/>
        <v>0</v>
      </c>
      <c r="GO256" s="167" t="e">
        <f t="shared" ca="1" si="860"/>
        <v>#REF!</v>
      </c>
      <c r="GP256" s="167" t="e">
        <f t="shared" ca="1" si="853"/>
        <v>#REF!</v>
      </c>
      <c r="GQ256" s="167" t="e">
        <f t="shared" ca="1" si="853"/>
        <v>#REF!</v>
      </c>
      <c r="GR256" s="167" t="e">
        <f t="shared" ca="1" si="853"/>
        <v>#REF!</v>
      </c>
      <c r="GS256" s="167" t="e">
        <f t="shared" ca="1" si="853"/>
        <v>#REF!</v>
      </c>
      <c r="GT256" s="167" t="e">
        <f t="shared" ca="1" si="853"/>
        <v>#REF!</v>
      </c>
      <c r="GU256" s="167" t="e">
        <f t="shared" ca="1" si="853"/>
        <v>#REF!</v>
      </c>
      <c r="GV256" s="167" t="e">
        <f t="shared" ca="1" si="853"/>
        <v>#REF!</v>
      </c>
      <c r="GW256" s="167" t="e">
        <f t="shared" ca="1" si="853"/>
        <v>#REF!</v>
      </c>
      <c r="GX256" s="167" t="e">
        <f t="shared" ca="1" si="853"/>
        <v>#REF!</v>
      </c>
      <c r="GY256" s="167" t="e">
        <f t="shared" ca="1" si="853"/>
        <v>#REF!</v>
      </c>
      <c r="GZ256" s="167" t="e">
        <f t="shared" ca="1" si="853"/>
        <v>#REF!</v>
      </c>
      <c r="HA256" s="167" t="e">
        <f t="shared" ca="1" si="853"/>
        <v>#REF!</v>
      </c>
      <c r="HB256" s="167" t="e">
        <f t="shared" ca="1" si="853"/>
        <v>#REF!</v>
      </c>
      <c r="HC256" s="167" t="e">
        <f t="shared" ca="1" si="853"/>
        <v>#REF!</v>
      </c>
      <c r="HD256" s="167" t="e">
        <f t="shared" ca="1" si="853"/>
        <v>#REF!</v>
      </c>
      <c r="HF256" s="167" t="e">
        <f t="shared" ca="1" si="710"/>
        <v>#REF!</v>
      </c>
      <c r="HG256" s="167" t="e">
        <f t="shared" ca="1" si="711"/>
        <v>#REF!</v>
      </c>
      <c r="HH256" s="167" t="e">
        <f t="shared" ca="1" si="712"/>
        <v>#REF!</v>
      </c>
      <c r="HI256" s="167" t="e">
        <f t="shared" ca="1" si="713"/>
        <v>#REF!</v>
      </c>
      <c r="HJ256" s="167" t="e">
        <f t="shared" ca="1" si="714"/>
        <v>#REF!</v>
      </c>
      <c r="HK256" s="167" t="e">
        <f t="shared" ca="1" si="715"/>
        <v>#REF!</v>
      </c>
      <c r="HL256" s="167" t="e">
        <f t="shared" ca="1" si="716"/>
        <v>#REF!</v>
      </c>
      <c r="HM256" s="167" t="e">
        <f t="shared" ca="1" si="717"/>
        <v>#REF!</v>
      </c>
      <c r="HN256" s="167" t="e">
        <f t="shared" ca="1" si="718"/>
        <v>#REF!</v>
      </c>
      <c r="HO256" s="167" t="e">
        <f t="shared" ca="1" si="719"/>
        <v>#REF!</v>
      </c>
      <c r="HP256" s="167" t="e">
        <f t="shared" ca="1" si="720"/>
        <v>#REF!</v>
      </c>
      <c r="HQ256" s="167" t="e">
        <f t="shared" ca="1" si="721"/>
        <v>#REF!</v>
      </c>
      <c r="HR256" s="167" t="e">
        <f t="shared" ca="1" si="722"/>
        <v>#REF!</v>
      </c>
      <c r="HS256" s="167" t="e">
        <f t="shared" ca="1" si="723"/>
        <v>#REF!</v>
      </c>
      <c r="HT256" s="167" t="e">
        <f t="shared" ca="1" si="724"/>
        <v>#REF!</v>
      </c>
      <c r="HU256" s="167" t="e">
        <f t="shared" ca="1" si="725"/>
        <v>#REF!</v>
      </c>
      <c r="HW256" s="167" t="e">
        <f t="shared" ca="1" si="726"/>
        <v>#REF!</v>
      </c>
      <c r="HX256" s="167">
        <f t="shared" si="727"/>
        <v>0</v>
      </c>
      <c r="HY256" s="167" t="e">
        <f t="shared" ca="1" si="809"/>
        <v>#REF!</v>
      </c>
      <c r="HZ256" s="219" t="e">
        <f t="shared" ca="1" si="810"/>
        <v>#REF!</v>
      </c>
    </row>
    <row r="257" spans="1:234" s="48" customFormat="1">
      <c r="A257" s="3" t="s">
        <v>504</v>
      </c>
      <c r="B257" s="202" t="str">
        <f>INDEX('Ref1'!$E:$E,MATCH(A257,'Ref1'!$A:$A,0))</f>
        <v>Poole</v>
      </c>
      <c r="C257" s="42" t="str">
        <f>INDEX(Data1!B:B,MATCH(A257,Data1!A:A,0))</f>
        <v>UNINFIR</v>
      </c>
      <c r="D257" s="253" t="str">
        <f>INDEX(Data1!C:C,MATCH(A257,Data1!A:A,0))</f>
        <v>SW</v>
      </c>
      <c r="E257" s="200" t="str">
        <f>IF($C$6="No","No",IF(COUNTIF(Inputs!$K$359:$K$398,$A257)&gt;0,"Yes","No"))</f>
        <v>No</v>
      </c>
      <c r="F257" s="404"/>
      <c r="G257" s="62">
        <f>INDEX('4_RatesSplit'!K:K,MATCH($A257,'4_RatesSplit'!$A:$A,0))</f>
        <v>0</v>
      </c>
      <c r="H257" s="171">
        <f>INDEX('4_RatesSplit'!L:L,MATCH($A257,'4_RatesSplit'!$A:$A,0))</f>
        <v>0</v>
      </c>
      <c r="I257" s="167">
        <f>INDEX('4_RatesSplit'!M:M,MATCH($A257,'4_RatesSplit'!$A:$A,0))</f>
        <v>0</v>
      </c>
      <c r="J257" s="167">
        <f>INDEX('4_RatesSplit'!N:N,MATCH($A257,'4_RatesSplit'!$A:$A,0))</f>
        <v>0</v>
      </c>
      <c r="K257" s="167">
        <f>INDEX('4_RatesSplit'!O:O,MATCH($A257,'4_RatesSplit'!$A:$A,0))</f>
        <v>0</v>
      </c>
      <c r="L257" s="167">
        <f>INDEX('4_RatesSplit'!P:P,MATCH($A257,'4_RatesSplit'!$A:$A,0))</f>
        <v>0</v>
      </c>
      <c r="M257" s="167">
        <f>INDEX('4_RatesSplit'!Q:Q,MATCH($A257,'4_RatesSplit'!$A:$A,0))</f>
        <v>0</v>
      </c>
      <c r="N257" s="167">
        <f>INDEX('4_RatesSplit'!R:R,MATCH($A257,'4_RatesSplit'!$A:$A,0))</f>
        <v>0</v>
      </c>
      <c r="O257" s="167">
        <f>INDEX('4_RatesSplit'!S:S,MATCH($A257,'4_RatesSplit'!$A:$A,0))</f>
        <v>0</v>
      </c>
      <c r="P257" s="167">
        <f>INDEX('4_RatesSplit'!T:T,MATCH($A257,'4_RatesSplit'!$A:$A,0))</f>
        <v>0</v>
      </c>
      <c r="Q257" s="167">
        <f>INDEX('4_RatesSplit'!U:U,MATCH($A257,'4_RatesSplit'!$A:$A,0))</f>
        <v>0</v>
      </c>
      <c r="R257" s="167">
        <f>INDEX('4_RatesSplit'!V:V,MATCH($A257,'4_RatesSplit'!$A:$A,0))</f>
        <v>0</v>
      </c>
      <c r="S257" s="167">
        <f>INDEX('4_RatesSplit'!W:W,MATCH($A257,'4_RatesSplit'!$A:$A,0))</f>
        <v>0</v>
      </c>
      <c r="T257" s="167">
        <f>INDEX('4_RatesSplit'!X:X,MATCH($A257,'4_RatesSplit'!$A:$A,0))</f>
        <v>0</v>
      </c>
      <c r="U257" s="167">
        <f>INDEX('4_RatesSplit'!Y:Y,MATCH($A257,'4_RatesSplit'!$A:$A,0))</f>
        <v>0</v>
      </c>
      <c r="V257" s="167">
        <f>INDEX('4_RatesSplit'!Z:Z,MATCH($A257,'4_RatesSplit'!$A:$A,0))</f>
        <v>0</v>
      </c>
      <c r="W257" s="167">
        <f>INDEX('4_RatesSplit'!AA:AA,MATCH($A257,'4_RatesSplit'!$A:$A,0))</f>
        <v>0</v>
      </c>
      <c r="X257" s="18"/>
      <c r="Y257" s="168" t="e">
        <f ca="1">INDEX('4_RatesSplit'!AT:AT,MATCH($A257,'4_RatesSplit'!$A:$A,0))</f>
        <v>#REF!</v>
      </c>
      <c r="Z257" s="168" t="e">
        <f ca="1">INDEX('4_RatesSplit'!AU:AU,MATCH($A257,'4_RatesSplit'!$A:$A,0))</f>
        <v>#REF!</v>
      </c>
      <c r="AA257" s="168" t="e">
        <f ca="1">INDEX('4_RatesSplit'!AV:AV,MATCH($A257,'4_RatesSplit'!$A:$A,0))</f>
        <v>#REF!</v>
      </c>
      <c r="AB257" s="168" t="e">
        <f ca="1">INDEX('4_RatesSplit'!AW:AW,MATCH($A257,'4_RatesSplit'!$A:$A,0))</f>
        <v>#REF!</v>
      </c>
      <c r="AC257" s="168" t="e">
        <f ca="1">INDEX('4_RatesSplit'!AX:AX,MATCH($A257,'4_RatesSplit'!$A:$A,0))</f>
        <v>#REF!</v>
      </c>
      <c r="AD257" s="168" t="e">
        <f ca="1">INDEX('4_RatesSplit'!AY:AY,MATCH($A257,'4_RatesSplit'!$A:$A,0))</f>
        <v>#REF!</v>
      </c>
      <c r="AE257" s="168" t="e">
        <f ca="1">INDEX('4_RatesSplit'!AZ:AZ,MATCH($A257,'4_RatesSplit'!$A:$A,0))</f>
        <v>#REF!</v>
      </c>
      <c r="AF257" s="168" t="e">
        <f ca="1">INDEX('4_RatesSplit'!BA:BA,MATCH($A257,'4_RatesSplit'!$A:$A,0))</f>
        <v>#REF!</v>
      </c>
      <c r="AG257" s="168" t="e">
        <f ca="1">INDEX('4_RatesSplit'!BB:BB,MATCH($A257,'4_RatesSplit'!$A:$A,0))</f>
        <v>#REF!</v>
      </c>
      <c r="AH257" s="168" t="e">
        <f ca="1">INDEX('4_RatesSplit'!BC:BC,MATCH($A257,'4_RatesSplit'!$A:$A,0))</f>
        <v>#REF!</v>
      </c>
      <c r="AI257" s="168" t="e">
        <f ca="1">INDEX('4_RatesSplit'!BD:BD,MATCH($A257,'4_RatesSplit'!$A:$A,0))</f>
        <v>#REF!</v>
      </c>
      <c r="AJ257" s="168" t="e">
        <f ca="1">INDEX('4_RatesSplit'!BE:BE,MATCH($A257,'4_RatesSplit'!$A:$A,0))</f>
        <v>#REF!</v>
      </c>
      <c r="AK257" s="168" t="e">
        <f ca="1">INDEX('4_RatesSplit'!BF:BF,MATCH($A257,'4_RatesSplit'!$A:$A,0))</f>
        <v>#REF!</v>
      </c>
      <c r="AL257" s="168" t="e">
        <f ca="1">INDEX('4_RatesSplit'!BG:BG,MATCH($A257,'4_RatesSplit'!$A:$A,0))</f>
        <v>#REF!</v>
      </c>
      <c r="AM257" s="168" t="e">
        <f ca="1">INDEX('4_RatesSplit'!BH:BH,MATCH($A257,'4_RatesSplit'!$A:$A,0))</f>
        <v>#REF!</v>
      </c>
      <c r="AN257" s="198" t="e">
        <f ca="1">INDEX('4_RatesSplit'!BI:BI,MATCH($A257,'4_RatesSplit'!$A:$A,0))</f>
        <v>#REF!</v>
      </c>
      <c r="AO257" s="114"/>
      <c r="AP257" s="167" t="e">
        <f t="shared" ca="1" si="728"/>
        <v>#REF!</v>
      </c>
      <c r="AQ257" s="167" t="e">
        <f t="shared" ca="1" si="729"/>
        <v>#REF!</v>
      </c>
      <c r="AR257" s="167" t="e">
        <f t="shared" ca="1" si="730"/>
        <v>#REF!</v>
      </c>
      <c r="AS257" s="167" t="e">
        <f t="shared" ca="1" si="731"/>
        <v>#REF!</v>
      </c>
      <c r="AT257" s="167" t="e">
        <f t="shared" ca="1" si="732"/>
        <v>#REF!</v>
      </c>
      <c r="AU257" s="167" t="e">
        <f t="shared" ca="1" si="733"/>
        <v>#REF!</v>
      </c>
      <c r="AV257" s="167" t="e">
        <f t="shared" ca="1" si="734"/>
        <v>#REF!</v>
      </c>
      <c r="AW257" s="167" t="e">
        <f t="shared" ca="1" si="735"/>
        <v>#REF!</v>
      </c>
      <c r="AX257" s="167" t="e">
        <f t="shared" ca="1" si="736"/>
        <v>#REF!</v>
      </c>
      <c r="AY257" s="167" t="e">
        <f t="shared" ca="1" si="737"/>
        <v>#REF!</v>
      </c>
      <c r="AZ257" s="167" t="e">
        <f t="shared" ca="1" si="738"/>
        <v>#REF!</v>
      </c>
      <c r="BA257" s="167" t="e">
        <f t="shared" ca="1" si="739"/>
        <v>#REF!</v>
      </c>
      <c r="BB257" s="167" t="e">
        <f t="shared" ca="1" si="740"/>
        <v>#REF!</v>
      </c>
      <c r="BC257" s="167" t="e">
        <f t="shared" ca="1" si="741"/>
        <v>#REF!</v>
      </c>
      <c r="BD257" s="167" t="e">
        <f t="shared" ca="1" si="742"/>
        <v>#REF!</v>
      </c>
      <c r="BE257" s="167" t="e">
        <f t="shared" ca="1" si="743"/>
        <v>#REF!</v>
      </c>
      <c r="BF257" s="18"/>
      <c r="BG257" s="168">
        <f>INDEX('2_Needs'!$F:$F,MATCH($A257,'2_Needs'!$A:$A,0))</f>
        <v>1.3907658622332761E-3</v>
      </c>
      <c r="BH257" s="114"/>
      <c r="BI257" s="167">
        <f t="shared" ref="BI257:BX257" si="864">IF(BI$3="reset",$BG257*BI$6,BH257*(1+$C$4))</f>
        <v>0</v>
      </c>
      <c r="BJ257" s="167">
        <f t="shared" si="864"/>
        <v>0</v>
      </c>
      <c r="BK257" s="167">
        <f t="shared" si="864"/>
        <v>0</v>
      </c>
      <c r="BL257" s="167">
        <f t="shared" si="864"/>
        <v>0</v>
      </c>
      <c r="BM257" s="167">
        <f t="shared" si="864"/>
        <v>0</v>
      </c>
      <c r="BN257" s="167">
        <f t="shared" si="864"/>
        <v>0</v>
      </c>
      <c r="BO257" s="167">
        <f t="shared" si="864"/>
        <v>0</v>
      </c>
      <c r="BP257" s="167">
        <f t="shared" si="864"/>
        <v>0</v>
      </c>
      <c r="BQ257" s="167">
        <f t="shared" si="864"/>
        <v>0</v>
      </c>
      <c r="BR257" s="167">
        <f t="shared" si="864"/>
        <v>0</v>
      </c>
      <c r="BS257" s="167">
        <f t="shared" si="864"/>
        <v>0</v>
      </c>
      <c r="BT257" s="167">
        <f t="shared" si="864"/>
        <v>0</v>
      </c>
      <c r="BU257" s="167">
        <f t="shared" si="864"/>
        <v>0</v>
      </c>
      <c r="BV257" s="167">
        <f t="shared" si="864"/>
        <v>0</v>
      </c>
      <c r="BW257" s="167">
        <f t="shared" si="864"/>
        <v>0</v>
      </c>
      <c r="BX257" s="167">
        <f t="shared" si="864"/>
        <v>0</v>
      </c>
      <c r="BZ257" s="167" t="e">
        <f t="shared" ca="1" si="662"/>
        <v>#REF!</v>
      </c>
      <c r="CA257" s="167" t="e">
        <f t="shared" ca="1" si="663"/>
        <v>#REF!</v>
      </c>
      <c r="CB257" s="167" t="e">
        <f t="shared" ca="1" si="664"/>
        <v>#REF!</v>
      </c>
      <c r="CC257" s="167" t="e">
        <f t="shared" ca="1" si="665"/>
        <v>#REF!</v>
      </c>
      <c r="CD257" s="167" t="e">
        <f t="shared" ca="1" si="666"/>
        <v>#REF!</v>
      </c>
      <c r="CE257" s="167" t="e">
        <f t="shared" ca="1" si="667"/>
        <v>#REF!</v>
      </c>
      <c r="CF257" s="167" t="e">
        <f t="shared" ca="1" si="668"/>
        <v>#REF!</v>
      </c>
      <c r="CG257" s="167" t="e">
        <f t="shared" ca="1" si="669"/>
        <v>#REF!</v>
      </c>
      <c r="CH257" s="167" t="e">
        <f t="shared" ca="1" si="670"/>
        <v>#REF!</v>
      </c>
      <c r="CI257" s="167" t="e">
        <f t="shared" ca="1" si="671"/>
        <v>#REF!</v>
      </c>
      <c r="CJ257" s="167" t="e">
        <f t="shared" ca="1" si="672"/>
        <v>#REF!</v>
      </c>
      <c r="CK257" s="167" t="e">
        <f t="shared" ca="1" si="673"/>
        <v>#REF!</v>
      </c>
      <c r="CL257" s="167" t="e">
        <f t="shared" ca="1" si="674"/>
        <v>#REF!</v>
      </c>
      <c r="CM257" s="167" t="e">
        <f t="shared" ca="1" si="675"/>
        <v>#REF!</v>
      </c>
      <c r="CN257" s="167" t="e">
        <f t="shared" ca="1" si="676"/>
        <v>#REF!</v>
      </c>
      <c r="CO257" s="167" t="e">
        <f t="shared" ca="1" si="677"/>
        <v>#REF!</v>
      </c>
      <c r="CQ257" s="167" t="e">
        <f t="shared" ca="1" si="678"/>
        <v>#REF!</v>
      </c>
      <c r="CR257" s="167" t="e">
        <f t="shared" ca="1" si="679"/>
        <v>#REF!</v>
      </c>
      <c r="CS257" s="167" t="e">
        <f t="shared" ca="1" si="680"/>
        <v>#REF!</v>
      </c>
      <c r="CT257" s="167" t="e">
        <f t="shared" ca="1" si="681"/>
        <v>#REF!</v>
      </c>
      <c r="CU257" s="167" t="e">
        <f t="shared" ca="1" si="682"/>
        <v>#REF!</v>
      </c>
      <c r="CV257" s="167" t="e">
        <f t="shared" ca="1" si="683"/>
        <v>#REF!</v>
      </c>
      <c r="CW257" s="167" t="e">
        <f t="shared" ca="1" si="684"/>
        <v>#REF!</v>
      </c>
      <c r="CX257" s="167" t="e">
        <f t="shared" ca="1" si="685"/>
        <v>#REF!</v>
      </c>
      <c r="CY257" s="167" t="e">
        <f t="shared" ca="1" si="686"/>
        <v>#REF!</v>
      </c>
      <c r="CZ257" s="167" t="e">
        <f t="shared" ca="1" si="687"/>
        <v>#REF!</v>
      </c>
      <c r="DA257" s="167" t="e">
        <f t="shared" ca="1" si="688"/>
        <v>#REF!</v>
      </c>
      <c r="DB257" s="167" t="e">
        <f t="shared" ca="1" si="689"/>
        <v>#REF!</v>
      </c>
      <c r="DC257" s="167" t="e">
        <f t="shared" ca="1" si="690"/>
        <v>#REF!</v>
      </c>
      <c r="DD257" s="167" t="e">
        <f t="shared" ca="1" si="691"/>
        <v>#REF!</v>
      </c>
      <c r="DE257" s="167" t="e">
        <f t="shared" ca="1" si="692"/>
        <v>#REF!</v>
      </c>
      <c r="DF257" s="167" t="e">
        <f t="shared" ca="1" si="693"/>
        <v>#REF!</v>
      </c>
      <c r="DH257" s="167">
        <f t="shared" si="694"/>
        <v>0</v>
      </c>
      <c r="DI257" s="167">
        <f t="shared" si="695"/>
        <v>0</v>
      </c>
      <c r="DJ257" s="167">
        <f t="shared" si="696"/>
        <v>0</v>
      </c>
      <c r="DK257" s="167">
        <f t="shared" si="697"/>
        <v>0</v>
      </c>
      <c r="DL257" s="167">
        <f t="shared" si="698"/>
        <v>0</v>
      </c>
      <c r="DM257" s="167">
        <f t="shared" si="699"/>
        <v>0</v>
      </c>
      <c r="DN257" s="167">
        <f t="shared" si="700"/>
        <v>0</v>
      </c>
      <c r="DO257" s="167">
        <f t="shared" si="701"/>
        <v>0</v>
      </c>
      <c r="DP257" s="167">
        <f t="shared" si="702"/>
        <v>0</v>
      </c>
      <c r="DQ257" s="167">
        <f t="shared" si="703"/>
        <v>0</v>
      </c>
      <c r="DR257" s="167">
        <f t="shared" si="704"/>
        <v>0</v>
      </c>
      <c r="DS257" s="167">
        <f t="shared" si="705"/>
        <v>0</v>
      </c>
      <c r="DT257" s="167">
        <f t="shared" si="706"/>
        <v>0</v>
      </c>
      <c r="DU257" s="167">
        <f t="shared" si="707"/>
        <v>0</v>
      </c>
      <c r="DV257" s="167">
        <f t="shared" si="708"/>
        <v>0</v>
      </c>
      <c r="DW257" s="167">
        <f t="shared" si="709"/>
        <v>0</v>
      </c>
      <c r="DY257" s="167" t="e">
        <f t="shared" ca="1" si="745"/>
        <v>#REF!</v>
      </c>
      <c r="DZ257" s="167" t="e">
        <f t="shared" ca="1" si="746"/>
        <v>#REF!</v>
      </c>
      <c r="EA257" s="167" t="e">
        <f t="shared" ca="1" si="747"/>
        <v>#REF!</v>
      </c>
      <c r="EB257" s="167" t="e">
        <f t="shared" ca="1" si="748"/>
        <v>#REF!</v>
      </c>
      <c r="EC257" s="167" t="e">
        <f t="shared" ca="1" si="749"/>
        <v>#REF!</v>
      </c>
      <c r="ED257" s="167" t="e">
        <f t="shared" ca="1" si="750"/>
        <v>#REF!</v>
      </c>
      <c r="EE257" s="167" t="e">
        <f t="shared" ca="1" si="751"/>
        <v>#REF!</v>
      </c>
      <c r="EF257" s="167" t="e">
        <f t="shared" ca="1" si="752"/>
        <v>#REF!</v>
      </c>
      <c r="EG257" s="167" t="e">
        <f t="shared" ca="1" si="753"/>
        <v>#REF!</v>
      </c>
      <c r="EH257" s="167" t="e">
        <f t="shared" ca="1" si="754"/>
        <v>#REF!</v>
      </c>
      <c r="EI257" s="167" t="e">
        <f t="shared" ca="1" si="755"/>
        <v>#REF!</v>
      </c>
      <c r="EJ257" s="167" t="e">
        <f t="shared" ca="1" si="756"/>
        <v>#REF!</v>
      </c>
      <c r="EK257" s="167" t="e">
        <f t="shared" ca="1" si="757"/>
        <v>#REF!</v>
      </c>
      <c r="EL257" s="167" t="e">
        <f t="shared" ca="1" si="758"/>
        <v>#REF!</v>
      </c>
      <c r="EM257" s="167" t="e">
        <f t="shared" ca="1" si="759"/>
        <v>#REF!</v>
      </c>
      <c r="EN257" s="167" t="e">
        <f t="shared" ca="1" si="760"/>
        <v>#REF!</v>
      </c>
      <c r="EP257" s="167">
        <f t="shared" si="761"/>
        <v>0</v>
      </c>
      <c r="EQ257" s="167">
        <f t="shared" si="762"/>
        <v>0</v>
      </c>
      <c r="ER257" s="167">
        <f t="shared" si="763"/>
        <v>0</v>
      </c>
      <c r="ES257" s="167">
        <f t="shared" si="764"/>
        <v>0</v>
      </c>
      <c r="ET257" s="167">
        <f t="shared" si="765"/>
        <v>0</v>
      </c>
      <c r="EU257" s="167">
        <f t="shared" si="766"/>
        <v>0</v>
      </c>
      <c r="EV257" s="167">
        <f t="shared" si="767"/>
        <v>0</v>
      </c>
      <c r="EW257" s="167">
        <f t="shared" si="768"/>
        <v>0</v>
      </c>
      <c r="EX257" s="167">
        <f t="shared" si="769"/>
        <v>0</v>
      </c>
      <c r="EY257" s="167">
        <f t="shared" si="770"/>
        <v>0</v>
      </c>
      <c r="EZ257" s="167">
        <f t="shared" si="771"/>
        <v>0</v>
      </c>
      <c r="FA257" s="167">
        <f t="shared" si="772"/>
        <v>0</v>
      </c>
      <c r="FB257" s="167">
        <f t="shared" si="773"/>
        <v>0</v>
      </c>
      <c r="FC257" s="167">
        <f t="shared" si="774"/>
        <v>0</v>
      </c>
      <c r="FD257" s="167">
        <f t="shared" si="775"/>
        <v>0</v>
      </c>
      <c r="FE257" s="167">
        <f t="shared" si="776"/>
        <v>0</v>
      </c>
      <c r="FG257" s="167">
        <f t="shared" si="777"/>
        <v>0</v>
      </c>
      <c r="FH257" s="167">
        <f t="shared" si="778"/>
        <v>0</v>
      </c>
      <c r="FI257" s="167">
        <f t="shared" si="779"/>
        <v>0</v>
      </c>
      <c r="FJ257" s="167">
        <f t="shared" si="780"/>
        <v>0</v>
      </c>
      <c r="FK257" s="167">
        <f t="shared" si="781"/>
        <v>0</v>
      </c>
      <c r="FL257" s="167">
        <f t="shared" si="782"/>
        <v>0</v>
      </c>
      <c r="FM257" s="167">
        <f t="shared" si="783"/>
        <v>0</v>
      </c>
      <c r="FN257" s="167">
        <f t="shared" si="784"/>
        <v>0</v>
      </c>
      <c r="FO257" s="167">
        <f t="shared" si="785"/>
        <v>0</v>
      </c>
      <c r="FP257" s="167">
        <f t="shared" si="786"/>
        <v>0</v>
      </c>
      <c r="FQ257" s="167">
        <f t="shared" si="787"/>
        <v>0</v>
      </c>
      <c r="FR257" s="167">
        <f t="shared" si="788"/>
        <v>0</v>
      </c>
      <c r="FS257" s="167">
        <f t="shared" si="789"/>
        <v>0</v>
      </c>
      <c r="FT257" s="167">
        <f t="shared" si="790"/>
        <v>0</v>
      </c>
      <c r="FU257" s="167">
        <f t="shared" si="791"/>
        <v>0</v>
      </c>
      <c r="FV257" s="167">
        <f t="shared" si="792"/>
        <v>0</v>
      </c>
      <c r="FX257" s="167">
        <f t="shared" si="793"/>
        <v>0</v>
      </c>
      <c r="FY257" s="167">
        <f t="shared" si="794"/>
        <v>0</v>
      </c>
      <c r="FZ257" s="167">
        <f t="shared" si="795"/>
        <v>0</v>
      </c>
      <c r="GA257" s="167">
        <f t="shared" si="796"/>
        <v>0</v>
      </c>
      <c r="GB257" s="167">
        <f t="shared" si="797"/>
        <v>0</v>
      </c>
      <c r="GC257" s="167">
        <f t="shared" si="798"/>
        <v>0</v>
      </c>
      <c r="GD257" s="167">
        <f t="shared" si="799"/>
        <v>0</v>
      </c>
      <c r="GE257" s="167">
        <f t="shared" si="800"/>
        <v>0</v>
      </c>
      <c r="GF257" s="167">
        <f t="shared" si="801"/>
        <v>0</v>
      </c>
      <c r="GG257" s="167">
        <f t="shared" si="802"/>
        <v>0</v>
      </c>
      <c r="GH257" s="167">
        <f t="shared" si="803"/>
        <v>0</v>
      </c>
      <c r="GI257" s="167">
        <f t="shared" si="804"/>
        <v>0</v>
      </c>
      <c r="GJ257" s="167">
        <f t="shared" si="805"/>
        <v>0</v>
      </c>
      <c r="GK257" s="167">
        <f t="shared" si="806"/>
        <v>0</v>
      </c>
      <c r="GL257" s="167">
        <f t="shared" si="807"/>
        <v>0</v>
      </c>
      <c r="GM257" s="167">
        <f t="shared" si="808"/>
        <v>0</v>
      </c>
      <c r="GO257" s="167" t="e">
        <f t="shared" ca="1" si="860"/>
        <v>#REF!</v>
      </c>
      <c r="GP257" s="167" t="e">
        <f t="shared" ca="1" si="853"/>
        <v>#REF!</v>
      </c>
      <c r="GQ257" s="167" t="e">
        <f t="shared" ca="1" si="853"/>
        <v>#REF!</v>
      </c>
      <c r="GR257" s="167" t="e">
        <f t="shared" ca="1" si="853"/>
        <v>#REF!</v>
      </c>
      <c r="GS257" s="167" t="e">
        <f t="shared" ca="1" si="853"/>
        <v>#REF!</v>
      </c>
      <c r="GT257" s="167" t="e">
        <f t="shared" ca="1" si="853"/>
        <v>#REF!</v>
      </c>
      <c r="GU257" s="167" t="e">
        <f t="shared" ca="1" si="853"/>
        <v>#REF!</v>
      </c>
      <c r="GV257" s="167" t="e">
        <f t="shared" ca="1" si="853"/>
        <v>#REF!</v>
      </c>
      <c r="GW257" s="167" t="e">
        <f t="shared" ca="1" si="853"/>
        <v>#REF!</v>
      </c>
      <c r="GX257" s="167" t="e">
        <f t="shared" ca="1" si="853"/>
        <v>#REF!</v>
      </c>
      <c r="GY257" s="167" t="e">
        <f t="shared" ca="1" si="853"/>
        <v>#REF!</v>
      </c>
      <c r="GZ257" s="167" t="e">
        <f t="shared" ca="1" si="853"/>
        <v>#REF!</v>
      </c>
      <c r="HA257" s="167" t="e">
        <f t="shared" ca="1" si="853"/>
        <v>#REF!</v>
      </c>
      <c r="HB257" s="167" t="e">
        <f t="shared" ca="1" si="853"/>
        <v>#REF!</v>
      </c>
      <c r="HC257" s="167" t="e">
        <f t="shared" ca="1" si="853"/>
        <v>#REF!</v>
      </c>
      <c r="HD257" s="167" t="e">
        <f t="shared" ca="1" si="853"/>
        <v>#REF!</v>
      </c>
      <c r="HF257" s="167" t="e">
        <f t="shared" ca="1" si="710"/>
        <v>#REF!</v>
      </c>
      <c r="HG257" s="167" t="e">
        <f t="shared" ca="1" si="711"/>
        <v>#REF!</v>
      </c>
      <c r="HH257" s="167" t="e">
        <f t="shared" ca="1" si="712"/>
        <v>#REF!</v>
      </c>
      <c r="HI257" s="167" t="e">
        <f t="shared" ca="1" si="713"/>
        <v>#REF!</v>
      </c>
      <c r="HJ257" s="167" t="e">
        <f t="shared" ca="1" si="714"/>
        <v>#REF!</v>
      </c>
      <c r="HK257" s="167" t="e">
        <f t="shared" ca="1" si="715"/>
        <v>#REF!</v>
      </c>
      <c r="HL257" s="167" t="e">
        <f t="shared" ca="1" si="716"/>
        <v>#REF!</v>
      </c>
      <c r="HM257" s="167" t="e">
        <f t="shared" ca="1" si="717"/>
        <v>#REF!</v>
      </c>
      <c r="HN257" s="167" t="e">
        <f t="shared" ca="1" si="718"/>
        <v>#REF!</v>
      </c>
      <c r="HO257" s="167" t="e">
        <f t="shared" ca="1" si="719"/>
        <v>#REF!</v>
      </c>
      <c r="HP257" s="167" t="e">
        <f t="shared" ca="1" si="720"/>
        <v>#REF!</v>
      </c>
      <c r="HQ257" s="167" t="e">
        <f t="shared" ca="1" si="721"/>
        <v>#REF!</v>
      </c>
      <c r="HR257" s="167" t="e">
        <f t="shared" ca="1" si="722"/>
        <v>#REF!</v>
      </c>
      <c r="HS257" s="167" t="e">
        <f t="shared" ca="1" si="723"/>
        <v>#REF!</v>
      </c>
      <c r="HT257" s="167" t="e">
        <f t="shared" ca="1" si="724"/>
        <v>#REF!</v>
      </c>
      <c r="HU257" s="167" t="e">
        <f t="shared" ca="1" si="725"/>
        <v>#REF!</v>
      </c>
      <c r="HW257" s="167" t="e">
        <f t="shared" ca="1" si="726"/>
        <v>#REF!</v>
      </c>
      <c r="HX257" s="167">
        <f t="shared" si="727"/>
        <v>0</v>
      </c>
      <c r="HY257" s="167" t="e">
        <f t="shared" ca="1" si="809"/>
        <v>#REF!</v>
      </c>
      <c r="HZ257" s="219" t="e">
        <f t="shared" ca="1" si="810"/>
        <v>#REF!</v>
      </c>
    </row>
    <row r="258" spans="1:234" s="48" customFormat="1">
      <c r="A258" s="3" t="s">
        <v>506</v>
      </c>
      <c r="B258" s="202" t="str">
        <f>INDEX('Ref1'!$E:$E,MATCH(A258,'Ref1'!$A:$A,0))</f>
        <v>Portsmouth</v>
      </c>
      <c r="C258" s="42" t="str">
        <f>INDEX(Data1!B:B,MATCH(A258,Data1!A:A,0))</f>
        <v>UNINFIR</v>
      </c>
      <c r="D258" s="253" t="str">
        <f>INDEX(Data1!C:C,MATCH(A258,Data1!A:A,0))</f>
        <v>SE</v>
      </c>
      <c r="E258" s="200" t="str">
        <f>IF($C$6="No","No",IF(COUNTIF(Inputs!$K$359:$K$398,$A258)&gt;0,"Yes","No"))</f>
        <v>No</v>
      </c>
      <c r="F258" s="404"/>
      <c r="G258" s="62">
        <f>INDEX('4_RatesSplit'!K:K,MATCH($A258,'4_RatesSplit'!$A:$A,0))</f>
        <v>0</v>
      </c>
      <c r="H258" s="171">
        <f>INDEX('4_RatesSplit'!L:L,MATCH($A258,'4_RatesSplit'!$A:$A,0))</f>
        <v>0</v>
      </c>
      <c r="I258" s="167">
        <f>INDEX('4_RatesSplit'!M:M,MATCH($A258,'4_RatesSplit'!$A:$A,0))</f>
        <v>0</v>
      </c>
      <c r="J258" s="167">
        <f>INDEX('4_RatesSplit'!N:N,MATCH($A258,'4_RatesSplit'!$A:$A,0))</f>
        <v>0</v>
      </c>
      <c r="K258" s="167">
        <f>INDEX('4_RatesSplit'!O:O,MATCH($A258,'4_RatesSplit'!$A:$A,0))</f>
        <v>0</v>
      </c>
      <c r="L258" s="167">
        <f>INDEX('4_RatesSplit'!P:P,MATCH($A258,'4_RatesSplit'!$A:$A,0))</f>
        <v>0</v>
      </c>
      <c r="M258" s="167">
        <f>INDEX('4_RatesSplit'!Q:Q,MATCH($A258,'4_RatesSplit'!$A:$A,0))</f>
        <v>0</v>
      </c>
      <c r="N258" s="167">
        <f>INDEX('4_RatesSplit'!R:R,MATCH($A258,'4_RatesSplit'!$A:$A,0))</f>
        <v>0</v>
      </c>
      <c r="O258" s="167">
        <f>INDEX('4_RatesSplit'!S:S,MATCH($A258,'4_RatesSplit'!$A:$A,0))</f>
        <v>0</v>
      </c>
      <c r="P258" s="167">
        <f>INDEX('4_RatesSplit'!T:T,MATCH($A258,'4_RatesSplit'!$A:$A,0))</f>
        <v>0</v>
      </c>
      <c r="Q258" s="167">
        <f>INDEX('4_RatesSplit'!U:U,MATCH($A258,'4_RatesSplit'!$A:$A,0))</f>
        <v>0</v>
      </c>
      <c r="R258" s="167">
        <f>INDEX('4_RatesSplit'!V:V,MATCH($A258,'4_RatesSplit'!$A:$A,0))</f>
        <v>0</v>
      </c>
      <c r="S258" s="167">
        <f>INDEX('4_RatesSplit'!W:W,MATCH($A258,'4_RatesSplit'!$A:$A,0))</f>
        <v>0</v>
      </c>
      <c r="T258" s="167">
        <f>INDEX('4_RatesSplit'!X:X,MATCH($A258,'4_RatesSplit'!$A:$A,0))</f>
        <v>0</v>
      </c>
      <c r="U258" s="167">
        <f>INDEX('4_RatesSplit'!Y:Y,MATCH($A258,'4_RatesSplit'!$A:$A,0))</f>
        <v>0</v>
      </c>
      <c r="V258" s="167">
        <f>INDEX('4_RatesSplit'!Z:Z,MATCH($A258,'4_RatesSplit'!$A:$A,0))</f>
        <v>0</v>
      </c>
      <c r="W258" s="167">
        <f>INDEX('4_RatesSplit'!AA:AA,MATCH($A258,'4_RatesSplit'!$A:$A,0))</f>
        <v>0</v>
      </c>
      <c r="X258" s="18"/>
      <c r="Y258" s="168" t="e">
        <f ca="1">INDEX('4_RatesSplit'!AT:AT,MATCH($A258,'4_RatesSplit'!$A:$A,0))</f>
        <v>#REF!</v>
      </c>
      <c r="Z258" s="168" t="e">
        <f ca="1">INDEX('4_RatesSplit'!AU:AU,MATCH($A258,'4_RatesSplit'!$A:$A,0))</f>
        <v>#REF!</v>
      </c>
      <c r="AA258" s="168" t="e">
        <f ca="1">INDEX('4_RatesSplit'!AV:AV,MATCH($A258,'4_RatesSplit'!$A:$A,0))</f>
        <v>#REF!</v>
      </c>
      <c r="AB258" s="168" t="e">
        <f ca="1">INDEX('4_RatesSplit'!AW:AW,MATCH($A258,'4_RatesSplit'!$A:$A,0))</f>
        <v>#REF!</v>
      </c>
      <c r="AC258" s="168" t="e">
        <f ca="1">INDEX('4_RatesSplit'!AX:AX,MATCH($A258,'4_RatesSplit'!$A:$A,0))</f>
        <v>#REF!</v>
      </c>
      <c r="AD258" s="168" t="e">
        <f ca="1">INDEX('4_RatesSplit'!AY:AY,MATCH($A258,'4_RatesSplit'!$A:$A,0))</f>
        <v>#REF!</v>
      </c>
      <c r="AE258" s="168" t="e">
        <f ca="1">INDEX('4_RatesSplit'!AZ:AZ,MATCH($A258,'4_RatesSplit'!$A:$A,0))</f>
        <v>#REF!</v>
      </c>
      <c r="AF258" s="168" t="e">
        <f ca="1">INDEX('4_RatesSplit'!BA:BA,MATCH($A258,'4_RatesSplit'!$A:$A,0))</f>
        <v>#REF!</v>
      </c>
      <c r="AG258" s="168" t="e">
        <f ca="1">INDEX('4_RatesSplit'!BB:BB,MATCH($A258,'4_RatesSplit'!$A:$A,0))</f>
        <v>#REF!</v>
      </c>
      <c r="AH258" s="168" t="e">
        <f ca="1">INDEX('4_RatesSplit'!BC:BC,MATCH($A258,'4_RatesSplit'!$A:$A,0))</f>
        <v>#REF!</v>
      </c>
      <c r="AI258" s="168" t="e">
        <f ca="1">INDEX('4_RatesSplit'!BD:BD,MATCH($A258,'4_RatesSplit'!$A:$A,0))</f>
        <v>#REF!</v>
      </c>
      <c r="AJ258" s="168" t="e">
        <f ca="1">INDEX('4_RatesSplit'!BE:BE,MATCH($A258,'4_RatesSplit'!$A:$A,0))</f>
        <v>#REF!</v>
      </c>
      <c r="AK258" s="168" t="e">
        <f ca="1">INDEX('4_RatesSplit'!BF:BF,MATCH($A258,'4_RatesSplit'!$A:$A,0))</f>
        <v>#REF!</v>
      </c>
      <c r="AL258" s="168" t="e">
        <f ca="1">INDEX('4_RatesSplit'!BG:BG,MATCH($A258,'4_RatesSplit'!$A:$A,0))</f>
        <v>#REF!</v>
      </c>
      <c r="AM258" s="168" t="e">
        <f ca="1">INDEX('4_RatesSplit'!BH:BH,MATCH($A258,'4_RatesSplit'!$A:$A,0))</f>
        <v>#REF!</v>
      </c>
      <c r="AN258" s="198" t="e">
        <f ca="1">INDEX('4_RatesSplit'!BI:BI,MATCH($A258,'4_RatesSplit'!$A:$A,0))</f>
        <v>#REF!</v>
      </c>
      <c r="AO258" s="114"/>
      <c r="AP258" s="167" t="e">
        <f t="shared" ca="1" si="728"/>
        <v>#REF!</v>
      </c>
      <c r="AQ258" s="167" t="e">
        <f t="shared" ca="1" si="729"/>
        <v>#REF!</v>
      </c>
      <c r="AR258" s="167" t="e">
        <f t="shared" ca="1" si="730"/>
        <v>#REF!</v>
      </c>
      <c r="AS258" s="167" t="e">
        <f t="shared" ca="1" si="731"/>
        <v>#REF!</v>
      </c>
      <c r="AT258" s="167" t="e">
        <f t="shared" ca="1" si="732"/>
        <v>#REF!</v>
      </c>
      <c r="AU258" s="167" t="e">
        <f t="shared" ca="1" si="733"/>
        <v>#REF!</v>
      </c>
      <c r="AV258" s="167" t="e">
        <f t="shared" ca="1" si="734"/>
        <v>#REF!</v>
      </c>
      <c r="AW258" s="167" t="e">
        <f t="shared" ca="1" si="735"/>
        <v>#REF!</v>
      </c>
      <c r="AX258" s="167" t="e">
        <f t="shared" ca="1" si="736"/>
        <v>#REF!</v>
      </c>
      <c r="AY258" s="167" t="e">
        <f t="shared" ca="1" si="737"/>
        <v>#REF!</v>
      </c>
      <c r="AZ258" s="167" t="e">
        <f t="shared" ca="1" si="738"/>
        <v>#REF!</v>
      </c>
      <c r="BA258" s="167" t="e">
        <f t="shared" ca="1" si="739"/>
        <v>#REF!</v>
      </c>
      <c r="BB258" s="167" t="e">
        <f t="shared" ca="1" si="740"/>
        <v>#REF!</v>
      </c>
      <c r="BC258" s="167" t="e">
        <f t="shared" ca="1" si="741"/>
        <v>#REF!</v>
      </c>
      <c r="BD258" s="167" t="e">
        <f t="shared" ca="1" si="742"/>
        <v>#REF!</v>
      </c>
      <c r="BE258" s="167" t="e">
        <f t="shared" ca="1" si="743"/>
        <v>#REF!</v>
      </c>
      <c r="BF258" s="18"/>
      <c r="BG258" s="168">
        <f>INDEX('2_Needs'!$F:$F,MATCH($A258,'2_Needs'!$A:$A,0))</f>
        <v>3.8892408399223348E-3</v>
      </c>
      <c r="BH258" s="114"/>
      <c r="BI258" s="167">
        <f t="shared" ref="BI258:BX258" si="865">IF(BI$3="reset",$BG258*BI$6,BH258*(1+$C$4))</f>
        <v>0</v>
      </c>
      <c r="BJ258" s="167">
        <f t="shared" si="865"/>
        <v>0</v>
      </c>
      <c r="BK258" s="167">
        <f t="shared" si="865"/>
        <v>0</v>
      </c>
      <c r="BL258" s="167">
        <f t="shared" si="865"/>
        <v>0</v>
      </c>
      <c r="BM258" s="167">
        <f t="shared" si="865"/>
        <v>0</v>
      </c>
      <c r="BN258" s="167">
        <f t="shared" si="865"/>
        <v>0</v>
      </c>
      <c r="BO258" s="167">
        <f t="shared" si="865"/>
        <v>0</v>
      </c>
      <c r="BP258" s="167">
        <f t="shared" si="865"/>
        <v>0</v>
      </c>
      <c r="BQ258" s="167">
        <f t="shared" si="865"/>
        <v>0</v>
      </c>
      <c r="BR258" s="167">
        <f t="shared" si="865"/>
        <v>0</v>
      </c>
      <c r="BS258" s="167">
        <f t="shared" si="865"/>
        <v>0</v>
      </c>
      <c r="BT258" s="167">
        <f t="shared" si="865"/>
        <v>0</v>
      </c>
      <c r="BU258" s="167">
        <f t="shared" si="865"/>
        <v>0</v>
      </c>
      <c r="BV258" s="167">
        <f t="shared" si="865"/>
        <v>0</v>
      </c>
      <c r="BW258" s="167">
        <f t="shared" si="865"/>
        <v>0</v>
      </c>
      <c r="BX258" s="167">
        <f t="shared" si="865"/>
        <v>0</v>
      </c>
      <c r="BZ258" s="167" t="e">
        <f t="shared" ca="1" si="662"/>
        <v>#REF!</v>
      </c>
      <c r="CA258" s="167" t="e">
        <f t="shared" ca="1" si="663"/>
        <v>#REF!</v>
      </c>
      <c r="CB258" s="167" t="e">
        <f t="shared" ca="1" si="664"/>
        <v>#REF!</v>
      </c>
      <c r="CC258" s="167" t="e">
        <f t="shared" ca="1" si="665"/>
        <v>#REF!</v>
      </c>
      <c r="CD258" s="167" t="e">
        <f t="shared" ca="1" si="666"/>
        <v>#REF!</v>
      </c>
      <c r="CE258" s="167" t="e">
        <f t="shared" ca="1" si="667"/>
        <v>#REF!</v>
      </c>
      <c r="CF258" s="167" t="e">
        <f t="shared" ca="1" si="668"/>
        <v>#REF!</v>
      </c>
      <c r="CG258" s="167" t="e">
        <f t="shared" ca="1" si="669"/>
        <v>#REF!</v>
      </c>
      <c r="CH258" s="167" t="e">
        <f t="shared" ca="1" si="670"/>
        <v>#REF!</v>
      </c>
      <c r="CI258" s="167" t="e">
        <f t="shared" ca="1" si="671"/>
        <v>#REF!</v>
      </c>
      <c r="CJ258" s="167" t="e">
        <f t="shared" ca="1" si="672"/>
        <v>#REF!</v>
      </c>
      <c r="CK258" s="167" t="e">
        <f t="shared" ca="1" si="673"/>
        <v>#REF!</v>
      </c>
      <c r="CL258" s="167" t="e">
        <f t="shared" ca="1" si="674"/>
        <v>#REF!</v>
      </c>
      <c r="CM258" s="167" t="e">
        <f t="shared" ca="1" si="675"/>
        <v>#REF!</v>
      </c>
      <c r="CN258" s="167" t="e">
        <f t="shared" ca="1" si="676"/>
        <v>#REF!</v>
      </c>
      <c r="CO258" s="167" t="e">
        <f t="shared" ca="1" si="677"/>
        <v>#REF!</v>
      </c>
      <c r="CQ258" s="167" t="e">
        <f t="shared" ca="1" si="678"/>
        <v>#REF!</v>
      </c>
      <c r="CR258" s="167" t="e">
        <f t="shared" ca="1" si="679"/>
        <v>#REF!</v>
      </c>
      <c r="CS258" s="167" t="e">
        <f t="shared" ca="1" si="680"/>
        <v>#REF!</v>
      </c>
      <c r="CT258" s="167" t="e">
        <f t="shared" ca="1" si="681"/>
        <v>#REF!</v>
      </c>
      <c r="CU258" s="167" t="e">
        <f t="shared" ca="1" si="682"/>
        <v>#REF!</v>
      </c>
      <c r="CV258" s="167" t="e">
        <f t="shared" ca="1" si="683"/>
        <v>#REF!</v>
      </c>
      <c r="CW258" s="167" t="e">
        <f t="shared" ca="1" si="684"/>
        <v>#REF!</v>
      </c>
      <c r="CX258" s="167" t="e">
        <f t="shared" ca="1" si="685"/>
        <v>#REF!</v>
      </c>
      <c r="CY258" s="167" t="e">
        <f t="shared" ca="1" si="686"/>
        <v>#REF!</v>
      </c>
      <c r="CZ258" s="167" t="e">
        <f t="shared" ca="1" si="687"/>
        <v>#REF!</v>
      </c>
      <c r="DA258" s="167" t="e">
        <f t="shared" ca="1" si="688"/>
        <v>#REF!</v>
      </c>
      <c r="DB258" s="167" t="e">
        <f t="shared" ca="1" si="689"/>
        <v>#REF!</v>
      </c>
      <c r="DC258" s="167" t="e">
        <f t="shared" ca="1" si="690"/>
        <v>#REF!</v>
      </c>
      <c r="DD258" s="167" t="e">
        <f t="shared" ca="1" si="691"/>
        <v>#REF!</v>
      </c>
      <c r="DE258" s="167" t="e">
        <f t="shared" ca="1" si="692"/>
        <v>#REF!</v>
      </c>
      <c r="DF258" s="167" t="e">
        <f t="shared" ca="1" si="693"/>
        <v>#REF!</v>
      </c>
      <c r="DH258" s="167">
        <f t="shared" si="694"/>
        <v>0</v>
      </c>
      <c r="DI258" s="167">
        <f t="shared" si="695"/>
        <v>0</v>
      </c>
      <c r="DJ258" s="167">
        <f t="shared" si="696"/>
        <v>0</v>
      </c>
      <c r="DK258" s="167">
        <f t="shared" si="697"/>
        <v>0</v>
      </c>
      <c r="DL258" s="167">
        <f t="shared" si="698"/>
        <v>0</v>
      </c>
      <c r="DM258" s="167">
        <f t="shared" si="699"/>
        <v>0</v>
      </c>
      <c r="DN258" s="167">
        <f t="shared" si="700"/>
        <v>0</v>
      </c>
      <c r="DO258" s="167">
        <f t="shared" si="701"/>
        <v>0</v>
      </c>
      <c r="DP258" s="167">
        <f t="shared" si="702"/>
        <v>0</v>
      </c>
      <c r="DQ258" s="167">
        <f t="shared" si="703"/>
        <v>0</v>
      </c>
      <c r="DR258" s="167">
        <f t="shared" si="704"/>
        <v>0</v>
      </c>
      <c r="DS258" s="167">
        <f t="shared" si="705"/>
        <v>0</v>
      </c>
      <c r="DT258" s="167">
        <f t="shared" si="706"/>
        <v>0</v>
      </c>
      <c r="DU258" s="167">
        <f t="shared" si="707"/>
        <v>0</v>
      </c>
      <c r="DV258" s="167">
        <f t="shared" si="708"/>
        <v>0</v>
      </c>
      <c r="DW258" s="167">
        <f t="shared" si="709"/>
        <v>0</v>
      </c>
      <c r="DY258" s="167" t="e">
        <f t="shared" ca="1" si="745"/>
        <v>#REF!</v>
      </c>
      <c r="DZ258" s="167" t="e">
        <f t="shared" ca="1" si="746"/>
        <v>#REF!</v>
      </c>
      <c r="EA258" s="167" t="e">
        <f t="shared" ca="1" si="747"/>
        <v>#REF!</v>
      </c>
      <c r="EB258" s="167" t="e">
        <f t="shared" ca="1" si="748"/>
        <v>#REF!</v>
      </c>
      <c r="EC258" s="167" t="e">
        <f t="shared" ca="1" si="749"/>
        <v>#REF!</v>
      </c>
      <c r="ED258" s="167" t="e">
        <f t="shared" ca="1" si="750"/>
        <v>#REF!</v>
      </c>
      <c r="EE258" s="167" t="e">
        <f t="shared" ca="1" si="751"/>
        <v>#REF!</v>
      </c>
      <c r="EF258" s="167" t="e">
        <f t="shared" ca="1" si="752"/>
        <v>#REF!</v>
      </c>
      <c r="EG258" s="167" t="e">
        <f t="shared" ca="1" si="753"/>
        <v>#REF!</v>
      </c>
      <c r="EH258" s="167" t="e">
        <f t="shared" ca="1" si="754"/>
        <v>#REF!</v>
      </c>
      <c r="EI258" s="167" t="e">
        <f t="shared" ca="1" si="755"/>
        <v>#REF!</v>
      </c>
      <c r="EJ258" s="167" t="e">
        <f t="shared" ca="1" si="756"/>
        <v>#REF!</v>
      </c>
      <c r="EK258" s="167" t="e">
        <f t="shared" ca="1" si="757"/>
        <v>#REF!</v>
      </c>
      <c r="EL258" s="167" t="e">
        <f t="shared" ca="1" si="758"/>
        <v>#REF!</v>
      </c>
      <c r="EM258" s="167" t="e">
        <f t="shared" ca="1" si="759"/>
        <v>#REF!</v>
      </c>
      <c r="EN258" s="167" t="e">
        <f t="shared" ca="1" si="760"/>
        <v>#REF!</v>
      </c>
      <c r="EP258" s="167">
        <f t="shared" si="761"/>
        <v>0</v>
      </c>
      <c r="EQ258" s="167">
        <f t="shared" si="762"/>
        <v>0</v>
      </c>
      <c r="ER258" s="167">
        <f t="shared" si="763"/>
        <v>0</v>
      </c>
      <c r="ES258" s="167">
        <f t="shared" si="764"/>
        <v>0</v>
      </c>
      <c r="ET258" s="167">
        <f t="shared" si="765"/>
        <v>0</v>
      </c>
      <c r="EU258" s="167">
        <f t="shared" si="766"/>
        <v>0</v>
      </c>
      <c r="EV258" s="167">
        <f t="shared" si="767"/>
        <v>0</v>
      </c>
      <c r="EW258" s="167">
        <f t="shared" si="768"/>
        <v>0</v>
      </c>
      <c r="EX258" s="167">
        <f t="shared" si="769"/>
        <v>0</v>
      </c>
      <c r="EY258" s="167">
        <f t="shared" si="770"/>
        <v>0</v>
      </c>
      <c r="EZ258" s="167">
        <f t="shared" si="771"/>
        <v>0</v>
      </c>
      <c r="FA258" s="167">
        <f t="shared" si="772"/>
        <v>0</v>
      </c>
      <c r="FB258" s="167">
        <f t="shared" si="773"/>
        <v>0</v>
      </c>
      <c r="FC258" s="167">
        <f t="shared" si="774"/>
        <v>0</v>
      </c>
      <c r="FD258" s="167">
        <f t="shared" si="775"/>
        <v>0</v>
      </c>
      <c r="FE258" s="167">
        <f t="shared" si="776"/>
        <v>0</v>
      </c>
      <c r="FG258" s="167">
        <f t="shared" si="777"/>
        <v>0</v>
      </c>
      <c r="FH258" s="167">
        <f t="shared" si="778"/>
        <v>0</v>
      </c>
      <c r="FI258" s="167">
        <f t="shared" si="779"/>
        <v>0</v>
      </c>
      <c r="FJ258" s="167">
        <f t="shared" si="780"/>
        <v>0</v>
      </c>
      <c r="FK258" s="167">
        <f t="shared" si="781"/>
        <v>0</v>
      </c>
      <c r="FL258" s="167">
        <f t="shared" si="782"/>
        <v>0</v>
      </c>
      <c r="FM258" s="167">
        <f t="shared" si="783"/>
        <v>0</v>
      </c>
      <c r="FN258" s="167">
        <f t="shared" si="784"/>
        <v>0</v>
      </c>
      <c r="FO258" s="167">
        <f t="shared" si="785"/>
        <v>0</v>
      </c>
      <c r="FP258" s="167">
        <f t="shared" si="786"/>
        <v>0</v>
      </c>
      <c r="FQ258" s="167">
        <f t="shared" si="787"/>
        <v>0</v>
      </c>
      <c r="FR258" s="167">
        <f t="shared" si="788"/>
        <v>0</v>
      </c>
      <c r="FS258" s="167">
        <f t="shared" si="789"/>
        <v>0</v>
      </c>
      <c r="FT258" s="167">
        <f t="shared" si="790"/>
        <v>0</v>
      </c>
      <c r="FU258" s="167">
        <f t="shared" si="791"/>
        <v>0</v>
      </c>
      <c r="FV258" s="167">
        <f t="shared" si="792"/>
        <v>0</v>
      </c>
      <c r="FX258" s="167">
        <f t="shared" si="793"/>
        <v>0</v>
      </c>
      <c r="FY258" s="167">
        <f t="shared" si="794"/>
        <v>0</v>
      </c>
      <c r="FZ258" s="167">
        <f t="shared" si="795"/>
        <v>0</v>
      </c>
      <c r="GA258" s="167">
        <f t="shared" si="796"/>
        <v>0</v>
      </c>
      <c r="GB258" s="167">
        <f t="shared" si="797"/>
        <v>0</v>
      </c>
      <c r="GC258" s="167">
        <f t="shared" si="798"/>
        <v>0</v>
      </c>
      <c r="GD258" s="167">
        <f t="shared" si="799"/>
        <v>0</v>
      </c>
      <c r="GE258" s="167">
        <f t="shared" si="800"/>
        <v>0</v>
      </c>
      <c r="GF258" s="167">
        <f t="shared" si="801"/>
        <v>0</v>
      </c>
      <c r="GG258" s="167">
        <f t="shared" si="802"/>
        <v>0</v>
      </c>
      <c r="GH258" s="167">
        <f t="shared" si="803"/>
        <v>0</v>
      </c>
      <c r="GI258" s="167">
        <f t="shared" si="804"/>
        <v>0</v>
      </c>
      <c r="GJ258" s="167">
        <f t="shared" si="805"/>
        <v>0</v>
      </c>
      <c r="GK258" s="167">
        <f t="shared" si="806"/>
        <v>0</v>
      </c>
      <c r="GL258" s="167">
        <f t="shared" si="807"/>
        <v>0</v>
      </c>
      <c r="GM258" s="167">
        <f t="shared" si="808"/>
        <v>0</v>
      </c>
      <c r="GO258" s="167" t="e">
        <f t="shared" ca="1" si="860"/>
        <v>#REF!</v>
      </c>
      <c r="GP258" s="167" t="e">
        <f t="shared" ca="1" si="853"/>
        <v>#REF!</v>
      </c>
      <c r="GQ258" s="167" t="e">
        <f t="shared" ca="1" si="853"/>
        <v>#REF!</v>
      </c>
      <c r="GR258" s="167" t="e">
        <f t="shared" ca="1" si="853"/>
        <v>#REF!</v>
      </c>
      <c r="GS258" s="167" t="e">
        <f t="shared" ca="1" si="853"/>
        <v>#REF!</v>
      </c>
      <c r="GT258" s="167" t="e">
        <f t="shared" ca="1" si="853"/>
        <v>#REF!</v>
      </c>
      <c r="GU258" s="167" t="e">
        <f t="shared" ca="1" si="853"/>
        <v>#REF!</v>
      </c>
      <c r="GV258" s="167" t="e">
        <f t="shared" ca="1" si="853"/>
        <v>#REF!</v>
      </c>
      <c r="GW258" s="167" t="e">
        <f t="shared" ca="1" si="853"/>
        <v>#REF!</v>
      </c>
      <c r="GX258" s="167" t="e">
        <f t="shared" ca="1" si="853"/>
        <v>#REF!</v>
      </c>
      <c r="GY258" s="167" t="e">
        <f t="shared" ca="1" si="853"/>
        <v>#REF!</v>
      </c>
      <c r="GZ258" s="167" t="e">
        <f t="shared" ca="1" si="853"/>
        <v>#REF!</v>
      </c>
      <c r="HA258" s="167" t="e">
        <f t="shared" ca="1" si="853"/>
        <v>#REF!</v>
      </c>
      <c r="HB258" s="167" t="e">
        <f t="shared" ca="1" si="853"/>
        <v>#REF!</v>
      </c>
      <c r="HC258" s="167" t="e">
        <f t="shared" ca="1" si="853"/>
        <v>#REF!</v>
      </c>
      <c r="HD258" s="167" t="e">
        <f t="shared" ca="1" si="853"/>
        <v>#REF!</v>
      </c>
      <c r="HF258" s="167" t="e">
        <f t="shared" ca="1" si="710"/>
        <v>#REF!</v>
      </c>
      <c r="HG258" s="167" t="e">
        <f t="shared" ca="1" si="711"/>
        <v>#REF!</v>
      </c>
      <c r="HH258" s="167" t="e">
        <f t="shared" ca="1" si="712"/>
        <v>#REF!</v>
      </c>
      <c r="HI258" s="167" t="e">
        <f t="shared" ca="1" si="713"/>
        <v>#REF!</v>
      </c>
      <c r="HJ258" s="167" t="e">
        <f t="shared" ca="1" si="714"/>
        <v>#REF!</v>
      </c>
      <c r="HK258" s="167" t="e">
        <f t="shared" ca="1" si="715"/>
        <v>#REF!</v>
      </c>
      <c r="HL258" s="167" t="e">
        <f t="shared" ca="1" si="716"/>
        <v>#REF!</v>
      </c>
      <c r="HM258" s="167" t="e">
        <f t="shared" ca="1" si="717"/>
        <v>#REF!</v>
      </c>
      <c r="HN258" s="167" t="e">
        <f t="shared" ca="1" si="718"/>
        <v>#REF!</v>
      </c>
      <c r="HO258" s="167" t="e">
        <f t="shared" ca="1" si="719"/>
        <v>#REF!</v>
      </c>
      <c r="HP258" s="167" t="e">
        <f t="shared" ca="1" si="720"/>
        <v>#REF!</v>
      </c>
      <c r="HQ258" s="167" t="e">
        <f t="shared" ca="1" si="721"/>
        <v>#REF!</v>
      </c>
      <c r="HR258" s="167" t="e">
        <f t="shared" ca="1" si="722"/>
        <v>#REF!</v>
      </c>
      <c r="HS258" s="167" t="e">
        <f t="shared" ca="1" si="723"/>
        <v>#REF!</v>
      </c>
      <c r="HT258" s="167" t="e">
        <f t="shared" ca="1" si="724"/>
        <v>#REF!</v>
      </c>
      <c r="HU258" s="167" t="e">
        <f t="shared" ca="1" si="725"/>
        <v>#REF!</v>
      </c>
      <c r="HW258" s="167" t="e">
        <f t="shared" ca="1" si="726"/>
        <v>#REF!</v>
      </c>
      <c r="HX258" s="167">
        <f t="shared" si="727"/>
        <v>0</v>
      </c>
      <c r="HY258" s="167" t="e">
        <f t="shared" ca="1" si="809"/>
        <v>#REF!</v>
      </c>
      <c r="HZ258" s="219" t="e">
        <f t="shared" ca="1" si="810"/>
        <v>#REF!</v>
      </c>
    </row>
    <row r="259" spans="1:234" s="48" customFormat="1">
      <c r="A259" s="3" t="s">
        <v>508</v>
      </c>
      <c r="B259" s="202" t="str">
        <f>INDEX('Ref1'!$E:$E,MATCH(A259,'Ref1'!$A:$A,0))</f>
        <v>Preston</v>
      </c>
      <c r="C259" s="42" t="str">
        <f>INDEX(Data1!B:B,MATCH(A259,Data1!A:A,0))</f>
        <v>SD</v>
      </c>
      <c r="D259" s="253" t="str">
        <f>INDEX(Data1!C:C,MATCH(A259,Data1!A:A,0))</f>
        <v>NW</v>
      </c>
      <c r="E259" s="200" t="str">
        <f>IF($C$6="No","No",IF(COUNTIF(Inputs!$K$359:$K$398,$A259)&gt;0,"Yes","No"))</f>
        <v>No</v>
      </c>
      <c r="F259" s="404"/>
      <c r="G259" s="62">
        <f>INDEX('4_RatesSplit'!K:K,MATCH($A259,'4_RatesSplit'!$A:$A,0))</f>
        <v>0</v>
      </c>
      <c r="H259" s="171">
        <f>INDEX('4_RatesSplit'!L:L,MATCH($A259,'4_RatesSplit'!$A:$A,0))</f>
        <v>0</v>
      </c>
      <c r="I259" s="167">
        <f>INDEX('4_RatesSplit'!M:M,MATCH($A259,'4_RatesSplit'!$A:$A,0))</f>
        <v>0</v>
      </c>
      <c r="J259" s="167">
        <f>INDEX('4_RatesSplit'!N:N,MATCH($A259,'4_RatesSplit'!$A:$A,0))</f>
        <v>0</v>
      </c>
      <c r="K259" s="167">
        <f>INDEX('4_RatesSplit'!O:O,MATCH($A259,'4_RatesSplit'!$A:$A,0))</f>
        <v>0</v>
      </c>
      <c r="L259" s="167">
        <f>INDEX('4_RatesSplit'!P:P,MATCH($A259,'4_RatesSplit'!$A:$A,0))</f>
        <v>0</v>
      </c>
      <c r="M259" s="167">
        <f>INDEX('4_RatesSplit'!Q:Q,MATCH($A259,'4_RatesSplit'!$A:$A,0))</f>
        <v>0</v>
      </c>
      <c r="N259" s="167">
        <f>INDEX('4_RatesSplit'!R:R,MATCH($A259,'4_RatesSplit'!$A:$A,0))</f>
        <v>0</v>
      </c>
      <c r="O259" s="167">
        <f>INDEX('4_RatesSplit'!S:S,MATCH($A259,'4_RatesSplit'!$A:$A,0))</f>
        <v>0</v>
      </c>
      <c r="P259" s="167">
        <f>INDEX('4_RatesSplit'!T:T,MATCH($A259,'4_RatesSplit'!$A:$A,0))</f>
        <v>0</v>
      </c>
      <c r="Q259" s="167">
        <f>INDEX('4_RatesSplit'!U:U,MATCH($A259,'4_RatesSplit'!$A:$A,0))</f>
        <v>0</v>
      </c>
      <c r="R259" s="167">
        <f>INDEX('4_RatesSplit'!V:V,MATCH($A259,'4_RatesSplit'!$A:$A,0))</f>
        <v>0</v>
      </c>
      <c r="S259" s="167">
        <f>INDEX('4_RatesSplit'!W:W,MATCH($A259,'4_RatesSplit'!$A:$A,0))</f>
        <v>0</v>
      </c>
      <c r="T259" s="167">
        <f>INDEX('4_RatesSplit'!X:X,MATCH($A259,'4_RatesSplit'!$A:$A,0))</f>
        <v>0</v>
      </c>
      <c r="U259" s="167">
        <f>INDEX('4_RatesSplit'!Y:Y,MATCH($A259,'4_RatesSplit'!$A:$A,0))</f>
        <v>0</v>
      </c>
      <c r="V259" s="167">
        <f>INDEX('4_RatesSplit'!Z:Z,MATCH($A259,'4_RatesSplit'!$A:$A,0))</f>
        <v>0</v>
      </c>
      <c r="W259" s="167">
        <f>INDEX('4_RatesSplit'!AA:AA,MATCH($A259,'4_RatesSplit'!$A:$A,0))</f>
        <v>0</v>
      </c>
      <c r="X259" s="18"/>
      <c r="Y259" s="168" t="e">
        <f ca="1">INDEX('4_RatesSplit'!AT:AT,MATCH($A259,'4_RatesSplit'!$A:$A,0))</f>
        <v>#REF!</v>
      </c>
      <c r="Z259" s="168" t="e">
        <f ca="1">INDEX('4_RatesSplit'!AU:AU,MATCH($A259,'4_RatesSplit'!$A:$A,0))</f>
        <v>#REF!</v>
      </c>
      <c r="AA259" s="168" t="e">
        <f ca="1">INDEX('4_RatesSplit'!AV:AV,MATCH($A259,'4_RatesSplit'!$A:$A,0))</f>
        <v>#REF!</v>
      </c>
      <c r="AB259" s="168" t="e">
        <f ca="1">INDEX('4_RatesSplit'!AW:AW,MATCH($A259,'4_RatesSplit'!$A:$A,0))</f>
        <v>#REF!</v>
      </c>
      <c r="AC259" s="168" t="e">
        <f ca="1">INDEX('4_RatesSplit'!AX:AX,MATCH($A259,'4_RatesSplit'!$A:$A,0))</f>
        <v>#REF!</v>
      </c>
      <c r="AD259" s="168" t="e">
        <f ca="1">INDEX('4_RatesSplit'!AY:AY,MATCH($A259,'4_RatesSplit'!$A:$A,0))</f>
        <v>#REF!</v>
      </c>
      <c r="AE259" s="168" t="e">
        <f ca="1">INDEX('4_RatesSplit'!AZ:AZ,MATCH($A259,'4_RatesSplit'!$A:$A,0))</f>
        <v>#REF!</v>
      </c>
      <c r="AF259" s="168" t="e">
        <f ca="1">INDEX('4_RatesSplit'!BA:BA,MATCH($A259,'4_RatesSplit'!$A:$A,0))</f>
        <v>#REF!</v>
      </c>
      <c r="AG259" s="168" t="e">
        <f ca="1">INDEX('4_RatesSplit'!BB:BB,MATCH($A259,'4_RatesSplit'!$A:$A,0))</f>
        <v>#REF!</v>
      </c>
      <c r="AH259" s="168" t="e">
        <f ca="1">INDEX('4_RatesSplit'!BC:BC,MATCH($A259,'4_RatesSplit'!$A:$A,0))</f>
        <v>#REF!</v>
      </c>
      <c r="AI259" s="168" t="e">
        <f ca="1">INDEX('4_RatesSplit'!BD:BD,MATCH($A259,'4_RatesSplit'!$A:$A,0))</f>
        <v>#REF!</v>
      </c>
      <c r="AJ259" s="168" t="e">
        <f ca="1">INDEX('4_RatesSplit'!BE:BE,MATCH($A259,'4_RatesSplit'!$A:$A,0))</f>
        <v>#REF!</v>
      </c>
      <c r="AK259" s="168" t="e">
        <f ca="1">INDEX('4_RatesSplit'!BF:BF,MATCH($A259,'4_RatesSplit'!$A:$A,0))</f>
        <v>#REF!</v>
      </c>
      <c r="AL259" s="168" t="e">
        <f ca="1">INDEX('4_RatesSplit'!BG:BG,MATCH($A259,'4_RatesSplit'!$A:$A,0))</f>
        <v>#REF!</v>
      </c>
      <c r="AM259" s="168" t="e">
        <f ca="1">INDEX('4_RatesSplit'!BH:BH,MATCH($A259,'4_RatesSplit'!$A:$A,0))</f>
        <v>#REF!</v>
      </c>
      <c r="AN259" s="198" t="e">
        <f ca="1">INDEX('4_RatesSplit'!BI:BI,MATCH($A259,'4_RatesSplit'!$A:$A,0))</f>
        <v>#REF!</v>
      </c>
      <c r="AO259" s="114"/>
      <c r="AP259" s="167" t="e">
        <f t="shared" ca="1" si="728"/>
        <v>#REF!</v>
      </c>
      <c r="AQ259" s="167" t="e">
        <f t="shared" ca="1" si="729"/>
        <v>#REF!</v>
      </c>
      <c r="AR259" s="167" t="e">
        <f t="shared" ca="1" si="730"/>
        <v>#REF!</v>
      </c>
      <c r="AS259" s="167" t="e">
        <f t="shared" ca="1" si="731"/>
        <v>#REF!</v>
      </c>
      <c r="AT259" s="167" t="e">
        <f t="shared" ca="1" si="732"/>
        <v>#REF!</v>
      </c>
      <c r="AU259" s="167" t="e">
        <f t="shared" ca="1" si="733"/>
        <v>#REF!</v>
      </c>
      <c r="AV259" s="167" t="e">
        <f t="shared" ca="1" si="734"/>
        <v>#REF!</v>
      </c>
      <c r="AW259" s="167" t="e">
        <f t="shared" ca="1" si="735"/>
        <v>#REF!</v>
      </c>
      <c r="AX259" s="167" t="e">
        <f t="shared" ca="1" si="736"/>
        <v>#REF!</v>
      </c>
      <c r="AY259" s="167" t="e">
        <f t="shared" ca="1" si="737"/>
        <v>#REF!</v>
      </c>
      <c r="AZ259" s="167" t="e">
        <f t="shared" ca="1" si="738"/>
        <v>#REF!</v>
      </c>
      <c r="BA259" s="167" t="e">
        <f t="shared" ca="1" si="739"/>
        <v>#REF!</v>
      </c>
      <c r="BB259" s="167" t="e">
        <f t="shared" ca="1" si="740"/>
        <v>#REF!</v>
      </c>
      <c r="BC259" s="167" t="e">
        <f t="shared" ca="1" si="741"/>
        <v>#REF!</v>
      </c>
      <c r="BD259" s="167" t="e">
        <f t="shared" ca="1" si="742"/>
        <v>#REF!</v>
      </c>
      <c r="BE259" s="167" t="e">
        <f t="shared" ca="1" si="743"/>
        <v>#REF!</v>
      </c>
      <c r="BF259" s="18"/>
      <c r="BG259" s="168">
        <f>INDEX('2_Needs'!$F:$F,MATCH($A259,'2_Needs'!$A:$A,0))</f>
        <v>4.4563341411730557E-4</v>
      </c>
      <c r="BH259" s="114"/>
      <c r="BI259" s="167">
        <f t="shared" ref="BI259:BX259" si="866">IF(BI$3="reset",$BG259*BI$6,BH259*(1+$C$4))</f>
        <v>0</v>
      </c>
      <c r="BJ259" s="167">
        <f t="shared" si="866"/>
        <v>0</v>
      </c>
      <c r="BK259" s="167">
        <f t="shared" si="866"/>
        <v>0</v>
      </c>
      <c r="BL259" s="167">
        <f t="shared" si="866"/>
        <v>0</v>
      </c>
      <c r="BM259" s="167">
        <f t="shared" si="866"/>
        <v>0</v>
      </c>
      <c r="BN259" s="167">
        <f t="shared" si="866"/>
        <v>0</v>
      </c>
      <c r="BO259" s="167">
        <f t="shared" si="866"/>
        <v>0</v>
      </c>
      <c r="BP259" s="167">
        <f t="shared" si="866"/>
        <v>0</v>
      </c>
      <c r="BQ259" s="167">
        <f t="shared" si="866"/>
        <v>0</v>
      </c>
      <c r="BR259" s="167">
        <f t="shared" si="866"/>
        <v>0</v>
      </c>
      <c r="BS259" s="167">
        <f t="shared" si="866"/>
        <v>0</v>
      </c>
      <c r="BT259" s="167">
        <f t="shared" si="866"/>
        <v>0</v>
      </c>
      <c r="BU259" s="167">
        <f t="shared" si="866"/>
        <v>0</v>
      </c>
      <c r="BV259" s="167">
        <f t="shared" si="866"/>
        <v>0</v>
      </c>
      <c r="BW259" s="167">
        <f t="shared" si="866"/>
        <v>0</v>
      </c>
      <c r="BX259" s="167">
        <f t="shared" si="866"/>
        <v>0</v>
      </c>
      <c r="BZ259" s="167" t="e">
        <f t="shared" ca="1" si="662"/>
        <v>#REF!</v>
      </c>
      <c r="CA259" s="167" t="e">
        <f t="shared" ca="1" si="663"/>
        <v>#REF!</v>
      </c>
      <c r="CB259" s="167" t="e">
        <f t="shared" ca="1" si="664"/>
        <v>#REF!</v>
      </c>
      <c r="CC259" s="167" t="e">
        <f t="shared" ca="1" si="665"/>
        <v>#REF!</v>
      </c>
      <c r="CD259" s="167" t="e">
        <f t="shared" ca="1" si="666"/>
        <v>#REF!</v>
      </c>
      <c r="CE259" s="167" t="e">
        <f t="shared" ca="1" si="667"/>
        <v>#REF!</v>
      </c>
      <c r="CF259" s="167" t="e">
        <f t="shared" ca="1" si="668"/>
        <v>#REF!</v>
      </c>
      <c r="CG259" s="167" t="e">
        <f t="shared" ca="1" si="669"/>
        <v>#REF!</v>
      </c>
      <c r="CH259" s="167" t="e">
        <f t="shared" ca="1" si="670"/>
        <v>#REF!</v>
      </c>
      <c r="CI259" s="167" t="e">
        <f t="shared" ca="1" si="671"/>
        <v>#REF!</v>
      </c>
      <c r="CJ259" s="167" t="e">
        <f t="shared" ca="1" si="672"/>
        <v>#REF!</v>
      </c>
      <c r="CK259" s="167" t="e">
        <f t="shared" ca="1" si="673"/>
        <v>#REF!</v>
      </c>
      <c r="CL259" s="167" t="e">
        <f t="shared" ca="1" si="674"/>
        <v>#REF!</v>
      </c>
      <c r="CM259" s="167" t="e">
        <f t="shared" ca="1" si="675"/>
        <v>#REF!</v>
      </c>
      <c r="CN259" s="167" t="e">
        <f t="shared" ca="1" si="676"/>
        <v>#REF!</v>
      </c>
      <c r="CO259" s="167" t="e">
        <f t="shared" ca="1" si="677"/>
        <v>#REF!</v>
      </c>
      <c r="CQ259" s="167" t="e">
        <f t="shared" ca="1" si="678"/>
        <v>#REF!</v>
      </c>
      <c r="CR259" s="167" t="e">
        <f t="shared" ca="1" si="679"/>
        <v>#REF!</v>
      </c>
      <c r="CS259" s="167" t="e">
        <f t="shared" ca="1" si="680"/>
        <v>#REF!</v>
      </c>
      <c r="CT259" s="167" t="e">
        <f t="shared" ca="1" si="681"/>
        <v>#REF!</v>
      </c>
      <c r="CU259" s="167" t="e">
        <f t="shared" ca="1" si="682"/>
        <v>#REF!</v>
      </c>
      <c r="CV259" s="167" t="e">
        <f t="shared" ca="1" si="683"/>
        <v>#REF!</v>
      </c>
      <c r="CW259" s="167" t="e">
        <f t="shared" ca="1" si="684"/>
        <v>#REF!</v>
      </c>
      <c r="CX259" s="167" t="e">
        <f t="shared" ca="1" si="685"/>
        <v>#REF!</v>
      </c>
      <c r="CY259" s="167" t="e">
        <f t="shared" ca="1" si="686"/>
        <v>#REF!</v>
      </c>
      <c r="CZ259" s="167" t="e">
        <f t="shared" ca="1" si="687"/>
        <v>#REF!</v>
      </c>
      <c r="DA259" s="167" t="e">
        <f t="shared" ca="1" si="688"/>
        <v>#REF!</v>
      </c>
      <c r="DB259" s="167" t="e">
        <f t="shared" ca="1" si="689"/>
        <v>#REF!</v>
      </c>
      <c r="DC259" s="167" t="e">
        <f t="shared" ca="1" si="690"/>
        <v>#REF!</v>
      </c>
      <c r="DD259" s="167" t="e">
        <f t="shared" ca="1" si="691"/>
        <v>#REF!</v>
      </c>
      <c r="DE259" s="167" t="e">
        <f t="shared" ca="1" si="692"/>
        <v>#REF!</v>
      </c>
      <c r="DF259" s="167" t="e">
        <f t="shared" ca="1" si="693"/>
        <v>#REF!</v>
      </c>
      <c r="DH259" s="167">
        <f t="shared" si="694"/>
        <v>0</v>
      </c>
      <c r="DI259" s="167">
        <f t="shared" si="695"/>
        <v>0</v>
      </c>
      <c r="DJ259" s="167">
        <f t="shared" si="696"/>
        <v>0</v>
      </c>
      <c r="DK259" s="167">
        <f t="shared" si="697"/>
        <v>0</v>
      </c>
      <c r="DL259" s="167">
        <f t="shared" si="698"/>
        <v>0</v>
      </c>
      <c r="DM259" s="167">
        <f t="shared" si="699"/>
        <v>0</v>
      </c>
      <c r="DN259" s="167">
        <f t="shared" si="700"/>
        <v>0</v>
      </c>
      <c r="DO259" s="167">
        <f t="shared" si="701"/>
        <v>0</v>
      </c>
      <c r="DP259" s="167">
        <f t="shared" si="702"/>
        <v>0</v>
      </c>
      <c r="DQ259" s="167">
        <f t="shared" si="703"/>
        <v>0</v>
      </c>
      <c r="DR259" s="167">
        <f t="shared" si="704"/>
        <v>0</v>
      </c>
      <c r="DS259" s="167">
        <f t="shared" si="705"/>
        <v>0</v>
      </c>
      <c r="DT259" s="167">
        <f t="shared" si="706"/>
        <v>0</v>
      </c>
      <c r="DU259" s="167">
        <f t="shared" si="707"/>
        <v>0</v>
      </c>
      <c r="DV259" s="167">
        <f t="shared" si="708"/>
        <v>0</v>
      </c>
      <c r="DW259" s="167">
        <f t="shared" si="709"/>
        <v>0</v>
      </c>
      <c r="DY259" s="167" t="e">
        <f t="shared" ca="1" si="745"/>
        <v>#REF!</v>
      </c>
      <c r="DZ259" s="167" t="e">
        <f t="shared" ca="1" si="746"/>
        <v>#REF!</v>
      </c>
      <c r="EA259" s="167" t="e">
        <f t="shared" ca="1" si="747"/>
        <v>#REF!</v>
      </c>
      <c r="EB259" s="167" t="e">
        <f t="shared" ca="1" si="748"/>
        <v>#REF!</v>
      </c>
      <c r="EC259" s="167" t="e">
        <f t="shared" ca="1" si="749"/>
        <v>#REF!</v>
      </c>
      <c r="ED259" s="167" t="e">
        <f t="shared" ca="1" si="750"/>
        <v>#REF!</v>
      </c>
      <c r="EE259" s="167" t="e">
        <f t="shared" ca="1" si="751"/>
        <v>#REF!</v>
      </c>
      <c r="EF259" s="167" t="e">
        <f t="shared" ca="1" si="752"/>
        <v>#REF!</v>
      </c>
      <c r="EG259" s="167" t="e">
        <f t="shared" ca="1" si="753"/>
        <v>#REF!</v>
      </c>
      <c r="EH259" s="167" t="e">
        <f t="shared" ca="1" si="754"/>
        <v>#REF!</v>
      </c>
      <c r="EI259" s="167" t="e">
        <f t="shared" ca="1" si="755"/>
        <v>#REF!</v>
      </c>
      <c r="EJ259" s="167" t="e">
        <f t="shared" ca="1" si="756"/>
        <v>#REF!</v>
      </c>
      <c r="EK259" s="167" t="e">
        <f t="shared" ca="1" si="757"/>
        <v>#REF!</v>
      </c>
      <c r="EL259" s="167" t="e">
        <f t="shared" ca="1" si="758"/>
        <v>#REF!</v>
      </c>
      <c r="EM259" s="167" t="e">
        <f t="shared" ca="1" si="759"/>
        <v>#REF!</v>
      </c>
      <c r="EN259" s="167" t="e">
        <f t="shared" ca="1" si="760"/>
        <v>#REF!</v>
      </c>
      <c r="EP259" s="167">
        <f t="shared" si="761"/>
        <v>0</v>
      </c>
      <c r="EQ259" s="167">
        <f t="shared" si="762"/>
        <v>0</v>
      </c>
      <c r="ER259" s="167">
        <f t="shared" si="763"/>
        <v>0</v>
      </c>
      <c r="ES259" s="167">
        <f t="shared" si="764"/>
        <v>0</v>
      </c>
      <c r="ET259" s="167">
        <f t="shared" si="765"/>
        <v>0</v>
      </c>
      <c r="EU259" s="167">
        <f t="shared" si="766"/>
        <v>0</v>
      </c>
      <c r="EV259" s="167">
        <f t="shared" si="767"/>
        <v>0</v>
      </c>
      <c r="EW259" s="167">
        <f t="shared" si="768"/>
        <v>0</v>
      </c>
      <c r="EX259" s="167">
        <f t="shared" si="769"/>
        <v>0</v>
      </c>
      <c r="EY259" s="167">
        <f t="shared" si="770"/>
        <v>0</v>
      </c>
      <c r="EZ259" s="167">
        <f t="shared" si="771"/>
        <v>0</v>
      </c>
      <c r="FA259" s="167">
        <f t="shared" si="772"/>
        <v>0</v>
      </c>
      <c r="FB259" s="167">
        <f t="shared" si="773"/>
        <v>0</v>
      </c>
      <c r="FC259" s="167">
        <f t="shared" si="774"/>
        <v>0</v>
      </c>
      <c r="FD259" s="167">
        <f t="shared" si="775"/>
        <v>0</v>
      </c>
      <c r="FE259" s="167">
        <f t="shared" si="776"/>
        <v>0</v>
      </c>
      <c r="FG259" s="167">
        <f t="shared" si="777"/>
        <v>0</v>
      </c>
      <c r="FH259" s="167">
        <f t="shared" si="778"/>
        <v>0</v>
      </c>
      <c r="FI259" s="167">
        <f t="shared" si="779"/>
        <v>0</v>
      </c>
      <c r="FJ259" s="167">
        <f t="shared" si="780"/>
        <v>0</v>
      </c>
      <c r="FK259" s="167">
        <f t="shared" si="781"/>
        <v>0</v>
      </c>
      <c r="FL259" s="167">
        <f t="shared" si="782"/>
        <v>0</v>
      </c>
      <c r="FM259" s="167">
        <f t="shared" si="783"/>
        <v>0</v>
      </c>
      <c r="FN259" s="167">
        <f t="shared" si="784"/>
        <v>0</v>
      </c>
      <c r="FO259" s="167">
        <f t="shared" si="785"/>
        <v>0</v>
      </c>
      <c r="FP259" s="167">
        <f t="shared" si="786"/>
        <v>0</v>
      </c>
      <c r="FQ259" s="167">
        <f t="shared" si="787"/>
        <v>0</v>
      </c>
      <c r="FR259" s="167">
        <f t="shared" si="788"/>
        <v>0</v>
      </c>
      <c r="FS259" s="167">
        <f t="shared" si="789"/>
        <v>0</v>
      </c>
      <c r="FT259" s="167">
        <f t="shared" si="790"/>
        <v>0</v>
      </c>
      <c r="FU259" s="167">
        <f t="shared" si="791"/>
        <v>0</v>
      </c>
      <c r="FV259" s="167">
        <f t="shared" si="792"/>
        <v>0</v>
      </c>
      <c r="FX259" s="167">
        <f t="shared" si="793"/>
        <v>0</v>
      </c>
      <c r="FY259" s="167">
        <f t="shared" si="794"/>
        <v>0</v>
      </c>
      <c r="FZ259" s="167">
        <f t="shared" si="795"/>
        <v>0</v>
      </c>
      <c r="GA259" s="167">
        <f t="shared" si="796"/>
        <v>0</v>
      </c>
      <c r="GB259" s="167">
        <f t="shared" si="797"/>
        <v>0</v>
      </c>
      <c r="GC259" s="167">
        <f t="shared" si="798"/>
        <v>0</v>
      </c>
      <c r="GD259" s="167">
        <f t="shared" si="799"/>
        <v>0</v>
      </c>
      <c r="GE259" s="167">
        <f t="shared" si="800"/>
        <v>0</v>
      </c>
      <c r="GF259" s="167">
        <f t="shared" si="801"/>
        <v>0</v>
      </c>
      <c r="GG259" s="167">
        <f t="shared" si="802"/>
        <v>0</v>
      </c>
      <c r="GH259" s="167">
        <f t="shared" si="803"/>
        <v>0</v>
      </c>
      <c r="GI259" s="167">
        <f t="shared" si="804"/>
        <v>0</v>
      </c>
      <c r="GJ259" s="167">
        <f t="shared" si="805"/>
        <v>0</v>
      </c>
      <c r="GK259" s="167">
        <f t="shared" si="806"/>
        <v>0</v>
      </c>
      <c r="GL259" s="167">
        <f t="shared" si="807"/>
        <v>0</v>
      </c>
      <c r="GM259" s="167">
        <f t="shared" si="808"/>
        <v>0</v>
      </c>
      <c r="GO259" s="167" t="e">
        <f t="shared" ca="1" si="860"/>
        <v>#REF!</v>
      </c>
      <c r="GP259" s="167" t="e">
        <f t="shared" ca="1" si="853"/>
        <v>#REF!</v>
      </c>
      <c r="GQ259" s="167" t="e">
        <f t="shared" ca="1" si="853"/>
        <v>#REF!</v>
      </c>
      <c r="GR259" s="167" t="e">
        <f t="shared" ca="1" si="853"/>
        <v>#REF!</v>
      </c>
      <c r="GS259" s="167" t="e">
        <f t="shared" ca="1" si="853"/>
        <v>#REF!</v>
      </c>
      <c r="GT259" s="167" t="e">
        <f t="shared" ca="1" si="853"/>
        <v>#REF!</v>
      </c>
      <c r="GU259" s="167" t="e">
        <f t="shared" ca="1" si="853"/>
        <v>#REF!</v>
      </c>
      <c r="GV259" s="167" t="e">
        <f t="shared" ca="1" si="853"/>
        <v>#REF!</v>
      </c>
      <c r="GW259" s="167" t="e">
        <f t="shared" ca="1" si="853"/>
        <v>#REF!</v>
      </c>
      <c r="GX259" s="167" t="e">
        <f t="shared" ca="1" si="853"/>
        <v>#REF!</v>
      </c>
      <c r="GY259" s="167" t="e">
        <f t="shared" ca="1" si="853"/>
        <v>#REF!</v>
      </c>
      <c r="GZ259" s="167" t="e">
        <f t="shared" ca="1" si="853"/>
        <v>#REF!</v>
      </c>
      <c r="HA259" s="167" t="e">
        <f t="shared" ca="1" si="853"/>
        <v>#REF!</v>
      </c>
      <c r="HB259" s="167" t="e">
        <f t="shared" ca="1" si="853"/>
        <v>#REF!</v>
      </c>
      <c r="HC259" s="167" t="e">
        <f t="shared" ca="1" si="853"/>
        <v>#REF!</v>
      </c>
      <c r="HD259" s="167" t="e">
        <f t="shared" ca="1" si="853"/>
        <v>#REF!</v>
      </c>
      <c r="HF259" s="167" t="e">
        <f t="shared" ca="1" si="710"/>
        <v>#REF!</v>
      </c>
      <c r="HG259" s="167" t="e">
        <f t="shared" ca="1" si="711"/>
        <v>#REF!</v>
      </c>
      <c r="HH259" s="167" t="e">
        <f t="shared" ca="1" si="712"/>
        <v>#REF!</v>
      </c>
      <c r="HI259" s="167" t="e">
        <f t="shared" ca="1" si="713"/>
        <v>#REF!</v>
      </c>
      <c r="HJ259" s="167" t="e">
        <f t="shared" ca="1" si="714"/>
        <v>#REF!</v>
      </c>
      <c r="HK259" s="167" t="e">
        <f t="shared" ca="1" si="715"/>
        <v>#REF!</v>
      </c>
      <c r="HL259" s="167" t="e">
        <f t="shared" ca="1" si="716"/>
        <v>#REF!</v>
      </c>
      <c r="HM259" s="167" t="e">
        <f t="shared" ca="1" si="717"/>
        <v>#REF!</v>
      </c>
      <c r="HN259" s="167" t="e">
        <f t="shared" ca="1" si="718"/>
        <v>#REF!</v>
      </c>
      <c r="HO259" s="167" t="e">
        <f t="shared" ca="1" si="719"/>
        <v>#REF!</v>
      </c>
      <c r="HP259" s="167" t="e">
        <f t="shared" ca="1" si="720"/>
        <v>#REF!</v>
      </c>
      <c r="HQ259" s="167" t="e">
        <f t="shared" ca="1" si="721"/>
        <v>#REF!</v>
      </c>
      <c r="HR259" s="167" t="e">
        <f t="shared" ca="1" si="722"/>
        <v>#REF!</v>
      </c>
      <c r="HS259" s="167" t="e">
        <f t="shared" ca="1" si="723"/>
        <v>#REF!</v>
      </c>
      <c r="HT259" s="167" t="e">
        <f t="shared" ca="1" si="724"/>
        <v>#REF!</v>
      </c>
      <c r="HU259" s="167" t="e">
        <f t="shared" ca="1" si="725"/>
        <v>#REF!</v>
      </c>
      <c r="HW259" s="167" t="e">
        <f t="shared" ca="1" si="726"/>
        <v>#REF!</v>
      </c>
      <c r="HX259" s="167">
        <f t="shared" si="727"/>
        <v>0</v>
      </c>
      <c r="HY259" s="167" t="e">
        <f t="shared" ca="1" si="809"/>
        <v>#REF!</v>
      </c>
      <c r="HZ259" s="219" t="e">
        <f t="shared" ca="1" si="810"/>
        <v>#REF!</v>
      </c>
    </row>
    <row r="260" spans="1:234" s="48" customFormat="1">
      <c r="A260" s="3" t="s">
        <v>510</v>
      </c>
      <c r="B260" s="202" t="str">
        <f>INDEX('Ref1'!$E:$E,MATCH(A260,'Ref1'!$A:$A,0))</f>
        <v>Purbeck</v>
      </c>
      <c r="C260" s="42" t="str">
        <f>INDEX(Data1!B:B,MATCH(A260,Data1!A:A,0))</f>
        <v>SD</v>
      </c>
      <c r="D260" s="253" t="str">
        <f>INDEX(Data1!C:C,MATCH(A260,Data1!A:A,0))</f>
        <v>SW</v>
      </c>
      <c r="E260" s="200" t="str">
        <f>IF($C$6="No","No",IF(COUNTIF(Inputs!$K$359:$K$398,$A260)&gt;0,"Yes","No"))</f>
        <v>No</v>
      </c>
      <c r="F260" s="404"/>
      <c r="G260" s="62">
        <f>INDEX('4_RatesSplit'!K:K,MATCH($A260,'4_RatesSplit'!$A:$A,0))</f>
        <v>0</v>
      </c>
      <c r="H260" s="171">
        <f>INDEX('4_RatesSplit'!L:L,MATCH($A260,'4_RatesSplit'!$A:$A,0))</f>
        <v>0</v>
      </c>
      <c r="I260" s="167">
        <f>INDEX('4_RatesSplit'!M:M,MATCH($A260,'4_RatesSplit'!$A:$A,0))</f>
        <v>0</v>
      </c>
      <c r="J260" s="167">
        <f>INDEX('4_RatesSplit'!N:N,MATCH($A260,'4_RatesSplit'!$A:$A,0))</f>
        <v>0</v>
      </c>
      <c r="K260" s="167">
        <f>INDEX('4_RatesSplit'!O:O,MATCH($A260,'4_RatesSplit'!$A:$A,0))</f>
        <v>0</v>
      </c>
      <c r="L260" s="167">
        <f>INDEX('4_RatesSplit'!P:P,MATCH($A260,'4_RatesSplit'!$A:$A,0))</f>
        <v>0</v>
      </c>
      <c r="M260" s="167">
        <f>INDEX('4_RatesSplit'!Q:Q,MATCH($A260,'4_RatesSplit'!$A:$A,0))</f>
        <v>0</v>
      </c>
      <c r="N260" s="167">
        <f>INDEX('4_RatesSplit'!R:R,MATCH($A260,'4_RatesSplit'!$A:$A,0))</f>
        <v>0</v>
      </c>
      <c r="O260" s="167">
        <f>INDEX('4_RatesSplit'!S:S,MATCH($A260,'4_RatesSplit'!$A:$A,0))</f>
        <v>0</v>
      </c>
      <c r="P260" s="167">
        <f>INDEX('4_RatesSplit'!T:T,MATCH($A260,'4_RatesSplit'!$A:$A,0))</f>
        <v>0</v>
      </c>
      <c r="Q260" s="167">
        <f>INDEX('4_RatesSplit'!U:U,MATCH($A260,'4_RatesSplit'!$A:$A,0))</f>
        <v>0</v>
      </c>
      <c r="R260" s="167">
        <f>INDEX('4_RatesSplit'!V:V,MATCH($A260,'4_RatesSplit'!$A:$A,0))</f>
        <v>0</v>
      </c>
      <c r="S260" s="167">
        <f>INDEX('4_RatesSplit'!W:W,MATCH($A260,'4_RatesSplit'!$A:$A,0))</f>
        <v>0</v>
      </c>
      <c r="T260" s="167">
        <f>INDEX('4_RatesSplit'!X:X,MATCH($A260,'4_RatesSplit'!$A:$A,0))</f>
        <v>0</v>
      </c>
      <c r="U260" s="167">
        <f>INDEX('4_RatesSplit'!Y:Y,MATCH($A260,'4_RatesSplit'!$A:$A,0))</f>
        <v>0</v>
      </c>
      <c r="V260" s="167">
        <f>INDEX('4_RatesSplit'!Z:Z,MATCH($A260,'4_RatesSplit'!$A:$A,0))</f>
        <v>0</v>
      </c>
      <c r="W260" s="167">
        <f>INDEX('4_RatesSplit'!AA:AA,MATCH($A260,'4_RatesSplit'!$A:$A,0))</f>
        <v>0</v>
      </c>
      <c r="X260" s="18"/>
      <c r="Y260" s="168" t="e">
        <f ca="1">INDEX('4_RatesSplit'!AT:AT,MATCH($A260,'4_RatesSplit'!$A:$A,0))</f>
        <v>#REF!</v>
      </c>
      <c r="Z260" s="168" t="e">
        <f ca="1">INDEX('4_RatesSplit'!AU:AU,MATCH($A260,'4_RatesSplit'!$A:$A,0))</f>
        <v>#REF!</v>
      </c>
      <c r="AA260" s="168" t="e">
        <f ca="1">INDEX('4_RatesSplit'!AV:AV,MATCH($A260,'4_RatesSplit'!$A:$A,0))</f>
        <v>#REF!</v>
      </c>
      <c r="AB260" s="168" t="e">
        <f ca="1">INDEX('4_RatesSplit'!AW:AW,MATCH($A260,'4_RatesSplit'!$A:$A,0))</f>
        <v>#REF!</v>
      </c>
      <c r="AC260" s="168" t="e">
        <f ca="1">INDEX('4_RatesSplit'!AX:AX,MATCH($A260,'4_RatesSplit'!$A:$A,0))</f>
        <v>#REF!</v>
      </c>
      <c r="AD260" s="168" t="e">
        <f ca="1">INDEX('4_RatesSplit'!AY:AY,MATCH($A260,'4_RatesSplit'!$A:$A,0))</f>
        <v>#REF!</v>
      </c>
      <c r="AE260" s="168" t="e">
        <f ca="1">INDEX('4_RatesSplit'!AZ:AZ,MATCH($A260,'4_RatesSplit'!$A:$A,0))</f>
        <v>#REF!</v>
      </c>
      <c r="AF260" s="168" t="e">
        <f ca="1">INDEX('4_RatesSplit'!BA:BA,MATCH($A260,'4_RatesSplit'!$A:$A,0))</f>
        <v>#REF!</v>
      </c>
      <c r="AG260" s="168" t="e">
        <f ca="1">INDEX('4_RatesSplit'!BB:BB,MATCH($A260,'4_RatesSplit'!$A:$A,0))</f>
        <v>#REF!</v>
      </c>
      <c r="AH260" s="168" t="e">
        <f ca="1">INDEX('4_RatesSplit'!BC:BC,MATCH($A260,'4_RatesSplit'!$A:$A,0))</f>
        <v>#REF!</v>
      </c>
      <c r="AI260" s="168" t="e">
        <f ca="1">INDEX('4_RatesSplit'!BD:BD,MATCH($A260,'4_RatesSplit'!$A:$A,0))</f>
        <v>#REF!</v>
      </c>
      <c r="AJ260" s="168" t="e">
        <f ca="1">INDEX('4_RatesSplit'!BE:BE,MATCH($A260,'4_RatesSplit'!$A:$A,0))</f>
        <v>#REF!</v>
      </c>
      <c r="AK260" s="168" t="e">
        <f ca="1">INDEX('4_RatesSplit'!BF:BF,MATCH($A260,'4_RatesSplit'!$A:$A,0))</f>
        <v>#REF!</v>
      </c>
      <c r="AL260" s="168" t="e">
        <f ca="1">INDEX('4_RatesSplit'!BG:BG,MATCH($A260,'4_RatesSplit'!$A:$A,0))</f>
        <v>#REF!</v>
      </c>
      <c r="AM260" s="168" t="e">
        <f ca="1">INDEX('4_RatesSplit'!BH:BH,MATCH($A260,'4_RatesSplit'!$A:$A,0))</f>
        <v>#REF!</v>
      </c>
      <c r="AN260" s="198" t="e">
        <f ca="1">INDEX('4_RatesSplit'!BI:BI,MATCH($A260,'4_RatesSplit'!$A:$A,0))</f>
        <v>#REF!</v>
      </c>
      <c r="AO260" s="114"/>
      <c r="AP260" s="167" t="e">
        <f t="shared" ca="1" si="728"/>
        <v>#REF!</v>
      </c>
      <c r="AQ260" s="167" t="e">
        <f t="shared" ca="1" si="729"/>
        <v>#REF!</v>
      </c>
      <c r="AR260" s="167" t="e">
        <f t="shared" ca="1" si="730"/>
        <v>#REF!</v>
      </c>
      <c r="AS260" s="167" t="e">
        <f t="shared" ca="1" si="731"/>
        <v>#REF!</v>
      </c>
      <c r="AT260" s="167" t="e">
        <f t="shared" ca="1" si="732"/>
        <v>#REF!</v>
      </c>
      <c r="AU260" s="167" t="e">
        <f t="shared" ca="1" si="733"/>
        <v>#REF!</v>
      </c>
      <c r="AV260" s="167" t="e">
        <f t="shared" ca="1" si="734"/>
        <v>#REF!</v>
      </c>
      <c r="AW260" s="167" t="e">
        <f t="shared" ca="1" si="735"/>
        <v>#REF!</v>
      </c>
      <c r="AX260" s="167" t="e">
        <f t="shared" ca="1" si="736"/>
        <v>#REF!</v>
      </c>
      <c r="AY260" s="167" t="e">
        <f t="shared" ca="1" si="737"/>
        <v>#REF!</v>
      </c>
      <c r="AZ260" s="167" t="e">
        <f t="shared" ca="1" si="738"/>
        <v>#REF!</v>
      </c>
      <c r="BA260" s="167" t="e">
        <f t="shared" ca="1" si="739"/>
        <v>#REF!</v>
      </c>
      <c r="BB260" s="167" t="e">
        <f t="shared" ca="1" si="740"/>
        <v>#REF!</v>
      </c>
      <c r="BC260" s="167" t="e">
        <f t="shared" ca="1" si="741"/>
        <v>#REF!</v>
      </c>
      <c r="BD260" s="167" t="e">
        <f t="shared" ca="1" si="742"/>
        <v>#REF!</v>
      </c>
      <c r="BE260" s="167" t="e">
        <f t="shared" ca="1" si="743"/>
        <v>#REF!</v>
      </c>
      <c r="BF260" s="18"/>
      <c r="BG260" s="168">
        <f>INDEX('2_Needs'!$F:$F,MATCH($A260,'2_Needs'!$A:$A,0))</f>
        <v>9.2638334302718933E-5</v>
      </c>
      <c r="BH260" s="114"/>
      <c r="BI260" s="167">
        <f t="shared" ref="BI260:BX260" si="867">IF(BI$3="reset",$BG260*BI$6,BH260*(1+$C$4))</f>
        <v>0</v>
      </c>
      <c r="BJ260" s="167">
        <f t="shared" si="867"/>
        <v>0</v>
      </c>
      <c r="BK260" s="167">
        <f t="shared" si="867"/>
        <v>0</v>
      </c>
      <c r="BL260" s="167">
        <f t="shared" si="867"/>
        <v>0</v>
      </c>
      <c r="BM260" s="167">
        <f t="shared" si="867"/>
        <v>0</v>
      </c>
      <c r="BN260" s="167">
        <f t="shared" si="867"/>
        <v>0</v>
      </c>
      <c r="BO260" s="167">
        <f t="shared" si="867"/>
        <v>0</v>
      </c>
      <c r="BP260" s="167">
        <f t="shared" si="867"/>
        <v>0</v>
      </c>
      <c r="BQ260" s="167">
        <f t="shared" si="867"/>
        <v>0</v>
      </c>
      <c r="BR260" s="167">
        <f t="shared" si="867"/>
        <v>0</v>
      </c>
      <c r="BS260" s="167">
        <f t="shared" si="867"/>
        <v>0</v>
      </c>
      <c r="BT260" s="167">
        <f t="shared" si="867"/>
        <v>0</v>
      </c>
      <c r="BU260" s="167">
        <f t="shared" si="867"/>
        <v>0</v>
      </c>
      <c r="BV260" s="167">
        <f t="shared" si="867"/>
        <v>0</v>
      </c>
      <c r="BW260" s="167">
        <f t="shared" si="867"/>
        <v>0</v>
      </c>
      <c r="BX260" s="167">
        <f t="shared" si="867"/>
        <v>0</v>
      </c>
      <c r="BZ260" s="167" t="e">
        <f t="shared" ca="1" si="662"/>
        <v>#REF!</v>
      </c>
      <c r="CA260" s="167" t="e">
        <f t="shared" ca="1" si="663"/>
        <v>#REF!</v>
      </c>
      <c r="CB260" s="167" t="e">
        <f t="shared" ca="1" si="664"/>
        <v>#REF!</v>
      </c>
      <c r="CC260" s="167" t="e">
        <f t="shared" ca="1" si="665"/>
        <v>#REF!</v>
      </c>
      <c r="CD260" s="167" t="e">
        <f t="shared" ca="1" si="666"/>
        <v>#REF!</v>
      </c>
      <c r="CE260" s="167" t="e">
        <f t="shared" ca="1" si="667"/>
        <v>#REF!</v>
      </c>
      <c r="CF260" s="167" t="e">
        <f t="shared" ca="1" si="668"/>
        <v>#REF!</v>
      </c>
      <c r="CG260" s="167" t="e">
        <f t="shared" ca="1" si="669"/>
        <v>#REF!</v>
      </c>
      <c r="CH260" s="167" t="e">
        <f t="shared" ca="1" si="670"/>
        <v>#REF!</v>
      </c>
      <c r="CI260" s="167" t="e">
        <f t="shared" ca="1" si="671"/>
        <v>#REF!</v>
      </c>
      <c r="CJ260" s="167" t="e">
        <f t="shared" ca="1" si="672"/>
        <v>#REF!</v>
      </c>
      <c r="CK260" s="167" t="e">
        <f t="shared" ca="1" si="673"/>
        <v>#REF!</v>
      </c>
      <c r="CL260" s="167" t="e">
        <f t="shared" ca="1" si="674"/>
        <v>#REF!</v>
      </c>
      <c r="CM260" s="167" t="e">
        <f t="shared" ca="1" si="675"/>
        <v>#REF!</v>
      </c>
      <c r="CN260" s="167" t="e">
        <f t="shared" ca="1" si="676"/>
        <v>#REF!</v>
      </c>
      <c r="CO260" s="167" t="e">
        <f t="shared" ca="1" si="677"/>
        <v>#REF!</v>
      </c>
      <c r="CQ260" s="167" t="e">
        <f t="shared" ca="1" si="678"/>
        <v>#REF!</v>
      </c>
      <c r="CR260" s="167" t="e">
        <f t="shared" ca="1" si="679"/>
        <v>#REF!</v>
      </c>
      <c r="CS260" s="167" t="e">
        <f t="shared" ca="1" si="680"/>
        <v>#REF!</v>
      </c>
      <c r="CT260" s="167" t="e">
        <f t="shared" ca="1" si="681"/>
        <v>#REF!</v>
      </c>
      <c r="CU260" s="167" t="e">
        <f t="shared" ca="1" si="682"/>
        <v>#REF!</v>
      </c>
      <c r="CV260" s="167" t="e">
        <f t="shared" ca="1" si="683"/>
        <v>#REF!</v>
      </c>
      <c r="CW260" s="167" t="e">
        <f t="shared" ca="1" si="684"/>
        <v>#REF!</v>
      </c>
      <c r="CX260" s="167" t="e">
        <f t="shared" ca="1" si="685"/>
        <v>#REF!</v>
      </c>
      <c r="CY260" s="167" t="e">
        <f t="shared" ca="1" si="686"/>
        <v>#REF!</v>
      </c>
      <c r="CZ260" s="167" t="e">
        <f t="shared" ca="1" si="687"/>
        <v>#REF!</v>
      </c>
      <c r="DA260" s="167" t="e">
        <f t="shared" ca="1" si="688"/>
        <v>#REF!</v>
      </c>
      <c r="DB260" s="167" t="e">
        <f t="shared" ca="1" si="689"/>
        <v>#REF!</v>
      </c>
      <c r="DC260" s="167" t="e">
        <f t="shared" ca="1" si="690"/>
        <v>#REF!</v>
      </c>
      <c r="DD260" s="167" t="e">
        <f t="shared" ca="1" si="691"/>
        <v>#REF!</v>
      </c>
      <c r="DE260" s="167" t="e">
        <f t="shared" ca="1" si="692"/>
        <v>#REF!</v>
      </c>
      <c r="DF260" s="167" t="e">
        <f t="shared" ca="1" si="693"/>
        <v>#REF!</v>
      </c>
      <c r="DH260" s="167">
        <f t="shared" si="694"/>
        <v>0</v>
      </c>
      <c r="DI260" s="167">
        <f t="shared" si="695"/>
        <v>0</v>
      </c>
      <c r="DJ260" s="167">
        <f t="shared" si="696"/>
        <v>0</v>
      </c>
      <c r="DK260" s="167">
        <f t="shared" si="697"/>
        <v>0</v>
      </c>
      <c r="DL260" s="167">
        <f t="shared" si="698"/>
        <v>0</v>
      </c>
      <c r="DM260" s="167">
        <f t="shared" si="699"/>
        <v>0</v>
      </c>
      <c r="DN260" s="167">
        <f t="shared" si="700"/>
        <v>0</v>
      </c>
      <c r="DO260" s="167">
        <f t="shared" si="701"/>
        <v>0</v>
      </c>
      <c r="DP260" s="167">
        <f t="shared" si="702"/>
        <v>0</v>
      </c>
      <c r="DQ260" s="167">
        <f t="shared" si="703"/>
        <v>0</v>
      </c>
      <c r="DR260" s="167">
        <f t="shared" si="704"/>
        <v>0</v>
      </c>
      <c r="DS260" s="167">
        <f t="shared" si="705"/>
        <v>0</v>
      </c>
      <c r="DT260" s="167">
        <f t="shared" si="706"/>
        <v>0</v>
      </c>
      <c r="DU260" s="167">
        <f t="shared" si="707"/>
        <v>0</v>
      </c>
      <c r="DV260" s="167">
        <f t="shared" si="708"/>
        <v>0</v>
      </c>
      <c r="DW260" s="167">
        <f t="shared" si="709"/>
        <v>0</v>
      </c>
      <c r="DY260" s="167" t="e">
        <f t="shared" ca="1" si="745"/>
        <v>#REF!</v>
      </c>
      <c r="DZ260" s="167" t="e">
        <f t="shared" ca="1" si="746"/>
        <v>#REF!</v>
      </c>
      <c r="EA260" s="167" t="e">
        <f t="shared" ca="1" si="747"/>
        <v>#REF!</v>
      </c>
      <c r="EB260" s="167" t="e">
        <f t="shared" ca="1" si="748"/>
        <v>#REF!</v>
      </c>
      <c r="EC260" s="167" t="e">
        <f t="shared" ca="1" si="749"/>
        <v>#REF!</v>
      </c>
      <c r="ED260" s="167" t="e">
        <f t="shared" ca="1" si="750"/>
        <v>#REF!</v>
      </c>
      <c r="EE260" s="167" t="e">
        <f t="shared" ca="1" si="751"/>
        <v>#REF!</v>
      </c>
      <c r="EF260" s="167" t="e">
        <f t="shared" ca="1" si="752"/>
        <v>#REF!</v>
      </c>
      <c r="EG260" s="167" t="e">
        <f t="shared" ca="1" si="753"/>
        <v>#REF!</v>
      </c>
      <c r="EH260" s="167" t="e">
        <f t="shared" ca="1" si="754"/>
        <v>#REF!</v>
      </c>
      <c r="EI260" s="167" t="e">
        <f t="shared" ca="1" si="755"/>
        <v>#REF!</v>
      </c>
      <c r="EJ260" s="167" t="e">
        <f t="shared" ca="1" si="756"/>
        <v>#REF!</v>
      </c>
      <c r="EK260" s="167" t="e">
        <f t="shared" ca="1" si="757"/>
        <v>#REF!</v>
      </c>
      <c r="EL260" s="167" t="e">
        <f t="shared" ca="1" si="758"/>
        <v>#REF!</v>
      </c>
      <c r="EM260" s="167" t="e">
        <f t="shared" ca="1" si="759"/>
        <v>#REF!</v>
      </c>
      <c r="EN260" s="167" t="e">
        <f t="shared" ca="1" si="760"/>
        <v>#REF!</v>
      </c>
      <c r="EP260" s="167">
        <f t="shared" si="761"/>
        <v>0</v>
      </c>
      <c r="EQ260" s="167">
        <f t="shared" si="762"/>
        <v>0</v>
      </c>
      <c r="ER260" s="167">
        <f t="shared" si="763"/>
        <v>0</v>
      </c>
      <c r="ES260" s="167">
        <f t="shared" si="764"/>
        <v>0</v>
      </c>
      <c r="ET260" s="167">
        <f t="shared" si="765"/>
        <v>0</v>
      </c>
      <c r="EU260" s="167">
        <f t="shared" si="766"/>
        <v>0</v>
      </c>
      <c r="EV260" s="167">
        <f t="shared" si="767"/>
        <v>0</v>
      </c>
      <c r="EW260" s="167">
        <f t="shared" si="768"/>
        <v>0</v>
      </c>
      <c r="EX260" s="167">
        <f t="shared" si="769"/>
        <v>0</v>
      </c>
      <c r="EY260" s="167">
        <f t="shared" si="770"/>
        <v>0</v>
      </c>
      <c r="EZ260" s="167">
        <f t="shared" si="771"/>
        <v>0</v>
      </c>
      <c r="FA260" s="167">
        <f t="shared" si="772"/>
        <v>0</v>
      </c>
      <c r="FB260" s="167">
        <f t="shared" si="773"/>
        <v>0</v>
      </c>
      <c r="FC260" s="167">
        <f t="shared" si="774"/>
        <v>0</v>
      </c>
      <c r="FD260" s="167">
        <f t="shared" si="775"/>
        <v>0</v>
      </c>
      <c r="FE260" s="167">
        <f t="shared" si="776"/>
        <v>0</v>
      </c>
      <c r="FG260" s="167">
        <f t="shared" si="777"/>
        <v>0</v>
      </c>
      <c r="FH260" s="167">
        <f t="shared" si="778"/>
        <v>0</v>
      </c>
      <c r="FI260" s="167">
        <f t="shared" si="779"/>
        <v>0</v>
      </c>
      <c r="FJ260" s="167">
        <f t="shared" si="780"/>
        <v>0</v>
      </c>
      <c r="FK260" s="167">
        <f t="shared" si="781"/>
        <v>0</v>
      </c>
      <c r="FL260" s="167">
        <f t="shared" si="782"/>
        <v>0</v>
      </c>
      <c r="FM260" s="167">
        <f t="shared" si="783"/>
        <v>0</v>
      </c>
      <c r="FN260" s="167">
        <f t="shared" si="784"/>
        <v>0</v>
      </c>
      <c r="FO260" s="167">
        <f t="shared" si="785"/>
        <v>0</v>
      </c>
      <c r="FP260" s="167">
        <f t="shared" si="786"/>
        <v>0</v>
      </c>
      <c r="FQ260" s="167">
        <f t="shared" si="787"/>
        <v>0</v>
      </c>
      <c r="FR260" s="167">
        <f t="shared" si="788"/>
        <v>0</v>
      </c>
      <c r="FS260" s="167">
        <f t="shared" si="789"/>
        <v>0</v>
      </c>
      <c r="FT260" s="167">
        <f t="shared" si="790"/>
        <v>0</v>
      </c>
      <c r="FU260" s="167">
        <f t="shared" si="791"/>
        <v>0</v>
      </c>
      <c r="FV260" s="167">
        <f t="shared" si="792"/>
        <v>0</v>
      </c>
      <c r="FX260" s="167">
        <f t="shared" si="793"/>
        <v>0</v>
      </c>
      <c r="FY260" s="167">
        <f t="shared" si="794"/>
        <v>0</v>
      </c>
      <c r="FZ260" s="167">
        <f t="shared" si="795"/>
        <v>0</v>
      </c>
      <c r="GA260" s="167">
        <f t="shared" si="796"/>
        <v>0</v>
      </c>
      <c r="GB260" s="167">
        <f t="shared" si="797"/>
        <v>0</v>
      </c>
      <c r="GC260" s="167">
        <f t="shared" si="798"/>
        <v>0</v>
      </c>
      <c r="GD260" s="167">
        <f t="shared" si="799"/>
        <v>0</v>
      </c>
      <c r="GE260" s="167">
        <f t="shared" si="800"/>
        <v>0</v>
      </c>
      <c r="GF260" s="167">
        <f t="shared" si="801"/>
        <v>0</v>
      </c>
      <c r="GG260" s="167">
        <f t="shared" si="802"/>
        <v>0</v>
      </c>
      <c r="GH260" s="167">
        <f t="shared" si="803"/>
        <v>0</v>
      </c>
      <c r="GI260" s="167">
        <f t="shared" si="804"/>
        <v>0</v>
      </c>
      <c r="GJ260" s="167">
        <f t="shared" si="805"/>
        <v>0</v>
      </c>
      <c r="GK260" s="167">
        <f t="shared" si="806"/>
        <v>0</v>
      </c>
      <c r="GL260" s="167">
        <f t="shared" si="807"/>
        <v>0</v>
      </c>
      <c r="GM260" s="167">
        <f t="shared" si="808"/>
        <v>0</v>
      </c>
      <c r="GO260" s="167" t="e">
        <f t="shared" ca="1" si="860"/>
        <v>#REF!</v>
      </c>
      <c r="GP260" s="167" t="e">
        <f t="shared" ca="1" si="853"/>
        <v>#REF!</v>
      </c>
      <c r="GQ260" s="167" t="e">
        <f t="shared" ca="1" si="853"/>
        <v>#REF!</v>
      </c>
      <c r="GR260" s="167" t="e">
        <f t="shared" ca="1" si="853"/>
        <v>#REF!</v>
      </c>
      <c r="GS260" s="167" t="e">
        <f t="shared" ca="1" si="853"/>
        <v>#REF!</v>
      </c>
      <c r="GT260" s="167" t="e">
        <f t="shared" ca="1" si="853"/>
        <v>#REF!</v>
      </c>
      <c r="GU260" s="167" t="e">
        <f t="shared" ca="1" si="853"/>
        <v>#REF!</v>
      </c>
      <c r="GV260" s="167" t="e">
        <f t="shared" ca="1" si="853"/>
        <v>#REF!</v>
      </c>
      <c r="GW260" s="167" t="e">
        <f t="shared" ca="1" si="853"/>
        <v>#REF!</v>
      </c>
      <c r="GX260" s="167" t="e">
        <f t="shared" ca="1" si="853"/>
        <v>#REF!</v>
      </c>
      <c r="GY260" s="167" t="e">
        <f t="shared" ca="1" si="853"/>
        <v>#REF!</v>
      </c>
      <c r="GZ260" s="167" t="e">
        <f t="shared" ca="1" si="853"/>
        <v>#REF!</v>
      </c>
      <c r="HA260" s="167" t="e">
        <f t="shared" ca="1" si="853"/>
        <v>#REF!</v>
      </c>
      <c r="HB260" s="167" t="e">
        <f t="shared" ca="1" si="853"/>
        <v>#REF!</v>
      </c>
      <c r="HC260" s="167" t="e">
        <f t="shared" ca="1" si="853"/>
        <v>#REF!</v>
      </c>
      <c r="HD260" s="167" t="e">
        <f t="shared" ca="1" si="853"/>
        <v>#REF!</v>
      </c>
      <c r="HF260" s="167" t="e">
        <f t="shared" ca="1" si="710"/>
        <v>#REF!</v>
      </c>
      <c r="HG260" s="167" t="e">
        <f t="shared" ca="1" si="711"/>
        <v>#REF!</v>
      </c>
      <c r="HH260" s="167" t="e">
        <f t="shared" ca="1" si="712"/>
        <v>#REF!</v>
      </c>
      <c r="HI260" s="167" t="e">
        <f t="shared" ca="1" si="713"/>
        <v>#REF!</v>
      </c>
      <c r="HJ260" s="167" t="e">
        <f t="shared" ca="1" si="714"/>
        <v>#REF!</v>
      </c>
      <c r="HK260" s="167" t="e">
        <f t="shared" ca="1" si="715"/>
        <v>#REF!</v>
      </c>
      <c r="HL260" s="167" t="e">
        <f t="shared" ca="1" si="716"/>
        <v>#REF!</v>
      </c>
      <c r="HM260" s="167" t="e">
        <f t="shared" ca="1" si="717"/>
        <v>#REF!</v>
      </c>
      <c r="HN260" s="167" t="e">
        <f t="shared" ca="1" si="718"/>
        <v>#REF!</v>
      </c>
      <c r="HO260" s="167" t="e">
        <f t="shared" ca="1" si="719"/>
        <v>#REF!</v>
      </c>
      <c r="HP260" s="167" t="e">
        <f t="shared" ca="1" si="720"/>
        <v>#REF!</v>
      </c>
      <c r="HQ260" s="167" t="e">
        <f t="shared" ca="1" si="721"/>
        <v>#REF!</v>
      </c>
      <c r="HR260" s="167" t="e">
        <f t="shared" ca="1" si="722"/>
        <v>#REF!</v>
      </c>
      <c r="HS260" s="167" t="e">
        <f t="shared" ca="1" si="723"/>
        <v>#REF!</v>
      </c>
      <c r="HT260" s="167" t="e">
        <f t="shared" ca="1" si="724"/>
        <v>#REF!</v>
      </c>
      <c r="HU260" s="167" t="e">
        <f t="shared" ca="1" si="725"/>
        <v>#REF!</v>
      </c>
      <c r="HW260" s="167" t="e">
        <f t="shared" ca="1" si="726"/>
        <v>#REF!</v>
      </c>
      <c r="HX260" s="167">
        <f t="shared" si="727"/>
        <v>0</v>
      </c>
      <c r="HY260" s="167" t="e">
        <f t="shared" ca="1" si="809"/>
        <v>#REF!</v>
      </c>
      <c r="HZ260" s="219" t="e">
        <f t="shared" ca="1" si="810"/>
        <v>#REF!</v>
      </c>
    </row>
    <row r="261" spans="1:234" s="48" customFormat="1">
      <c r="A261" s="3" t="s">
        <v>516</v>
      </c>
      <c r="B261" s="202" t="str">
        <f>INDEX('Ref1'!$E:$E,MATCH(A261,'Ref1'!$A:$A,0))</f>
        <v>Reading</v>
      </c>
      <c r="C261" s="42" t="str">
        <f>INDEX(Data1!B:B,MATCH(A261,Data1!A:A,0))</f>
        <v>UNINFIR</v>
      </c>
      <c r="D261" s="253" t="str">
        <f>INDEX(Data1!C:C,MATCH(A261,Data1!A:A,0))</f>
        <v>SE</v>
      </c>
      <c r="E261" s="200" t="str">
        <f>IF($C$6="No","No",IF(COUNTIF(Inputs!$K$359:$K$398,$A261)&gt;0,"Yes","No"))</f>
        <v>No</v>
      </c>
      <c r="F261" s="404"/>
      <c r="G261" s="62">
        <f>INDEX('4_RatesSplit'!K:K,MATCH($A261,'4_RatesSplit'!$A:$A,0))</f>
        <v>0</v>
      </c>
      <c r="H261" s="171">
        <f>INDEX('4_RatesSplit'!L:L,MATCH($A261,'4_RatesSplit'!$A:$A,0))</f>
        <v>0</v>
      </c>
      <c r="I261" s="167">
        <f>INDEX('4_RatesSplit'!M:M,MATCH($A261,'4_RatesSplit'!$A:$A,0))</f>
        <v>0</v>
      </c>
      <c r="J261" s="167">
        <f>INDEX('4_RatesSplit'!N:N,MATCH($A261,'4_RatesSplit'!$A:$A,0))</f>
        <v>0</v>
      </c>
      <c r="K261" s="167">
        <f>INDEX('4_RatesSplit'!O:O,MATCH($A261,'4_RatesSplit'!$A:$A,0))</f>
        <v>0</v>
      </c>
      <c r="L261" s="167">
        <f>INDEX('4_RatesSplit'!P:P,MATCH($A261,'4_RatesSplit'!$A:$A,0))</f>
        <v>0</v>
      </c>
      <c r="M261" s="167">
        <f>INDEX('4_RatesSplit'!Q:Q,MATCH($A261,'4_RatesSplit'!$A:$A,0))</f>
        <v>0</v>
      </c>
      <c r="N261" s="167">
        <f>INDEX('4_RatesSplit'!R:R,MATCH($A261,'4_RatesSplit'!$A:$A,0))</f>
        <v>0</v>
      </c>
      <c r="O261" s="167">
        <f>INDEX('4_RatesSplit'!S:S,MATCH($A261,'4_RatesSplit'!$A:$A,0))</f>
        <v>0</v>
      </c>
      <c r="P261" s="167">
        <f>INDEX('4_RatesSplit'!T:T,MATCH($A261,'4_RatesSplit'!$A:$A,0))</f>
        <v>0</v>
      </c>
      <c r="Q261" s="167">
        <f>INDEX('4_RatesSplit'!U:U,MATCH($A261,'4_RatesSplit'!$A:$A,0))</f>
        <v>0</v>
      </c>
      <c r="R261" s="167">
        <f>INDEX('4_RatesSplit'!V:V,MATCH($A261,'4_RatesSplit'!$A:$A,0))</f>
        <v>0</v>
      </c>
      <c r="S261" s="167">
        <f>INDEX('4_RatesSplit'!W:W,MATCH($A261,'4_RatesSplit'!$A:$A,0))</f>
        <v>0</v>
      </c>
      <c r="T261" s="167">
        <f>INDEX('4_RatesSplit'!X:X,MATCH($A261,'4_RatesSplit'!$A:$A,0))</f>
        <v>0</v>
      </c>
      <c r="U261" s="167">
        <f>INDEX('4_RatesSplit'!Y:Y,MATCH($A261,'4_RatesSplit'!$A:$A,0))</f>
        <v>0</v>
      </c>
      <c r="V261" s="167">
        <f>INDEX('4_RatesSplit'!Z:Z,MATCH($A261,'4_RatesSplit'!$A:$A,0))</f>
        <v>0</v>
      </c>
      <c r="W261" s="167">
        <f>INDEX('4_RatesSplit'!AA:AA,MATCH($A261,'4_RatesSplit'!$A:$A,0))</f>
        <v>0</v>
      </c>
      <c r="X261" s="18"/>
      <c r="Y261" s="168" t="e">
        <f ca="1">INDEX('4_RatesSplit'!AT:AT,MATCH($A261,'4_RatesSplit'!$A:$A,0))</f>
        <v>#REF!</v>
      </c>
      <c r="Z261" s="168" t="e">
        <f ca="1">INDEX('4_RatesSplit'!AU:AU,MATCH($A261,'4_RatesSplit'!$A:$A,0))</f>
        <v>#REF!</v>
      </c>
      <c r="AA261" s="168" t="e">
        <f ca="1">INDEX('4_RatesSplit'!AV:AV,MATCH($A261,'4_RatesSplit'!$A:$A,0))</f>
        <v>#REF!</v>
      </c>
      <c r="AB261" s="168" t="e">
        <f ca="1">INDEX('4_RatesSplit'!AW:AW,MATCH($A261,'4_RatesSplit'!$A:$A,0))</f>
        <v>#REF!</v>
      </c>
      <c r="AC261" s="168" t="e">
        <f ca="1">INDEX('4_RatesSplit'!AX:AX,MATCH($A261,'4_RatesSplit'!$A:$A,0))</f>
        <v>#REF!</v>
      </c>
      <c r="AD261" s="168" t="e">
        <f ca="1">INDEX('4_RatesSplit'!AY:AY,MATCH($A261,'4_RatesSplit'!$A:$A,0))</f>
        <v>#REF!</v>
      </c>
      <c r="AE261" s="168" t="e">
        <f ca="1">INDEX('4_RatesSplit'!AZ:AZ,MATCH($A261,'4_RatesSplit'!$A:$A,0))</f>
        <v>#REF!</v>
      </c>
      <c r="AF261" s="168" t="e">
        <f ca="1">INDEX('4_RatesSplit'!BA:BA,MATCH($A261,'4_RatesSplit'!$A:$A,0))</f>
        <v>#REF!</v>
      </c>
      <c r="AG261" s="168" t="e">
        <f ca="1">INDEX('4_RatesSplit'!BB:BB,MATCH($A261,'4_RatesSplit'!$A:$A,0))</f>
        <v>#REF!</v>
      </c>
      <c r="AH261" s="168" t="e">
        <f ca="1">INDEX('4_RatesSplit'!BC:BC,MATCH($A261,'4_RatesSplit'!$A:$A,0))</f>
        <v>#REF!</v>
      </c>
      <c r="AI261" s="168" t="e">
        <f ca="1">INDEX('4_RatesSplit'!BD:BD,MATCH($A261,'4_RatesSplit'!$A:$A,0))</f>
        <v>#REF!</v>
      </c>
      <c r="AJ261" s="168" t="e">
        <f ca="1">INDEX('4_RatesSplit'!BE:BE,MATCH($A261,'4_RatesSplit'!$A:$A,0))</f>
        <v>#REF!</v>
      </c>
      <c r="AK261" s="168" t="e">
        <f ca="1">INDEX('4_RatesSplit'!BF:BF,MATCH($A261,'4_RatesSplit'!$A:$A,0))</f>
        <v>#REF!</v>
      </c>
      <c r="AL261" s="168" t="e">
        <f ca="1">INDEX('4_RatesSplit'!BG:BG,MATCH($A261,'4_RatesSplit'!$A:$A,0))</f>
        <v>#REF!</v>
      </c>
      <c r="AM261" s="168" t="e">
        <f ca="1">INDEX('4_RatesSplit'!BH:BH,MATCH($A261,'4_RatesSplit'!$A:$A,0))</f>
        <v>#REF!</v>
      </c>
      <c r="AN261" s="198" t="e">
        <f ca="1">INDEX('4_RatesSplit'!BI:BI,MATCH($A261,'4_RatesSplit'!$A:$A,0))</f>
        <v>#REF!</v>
      </c>
      <c r="AO261" s="114"/>
      <c r="AP261" s="167" t="e">
        <f t="shared" ca="1" si="728"/>
        <v>#REF!</v>
      </c>
      <c r="AQ261" s="167" t="e">
        <f t="shared" ca="1" si="729"/>
        <v>#REF!</v>
      </c>
      <c r="AR261" s="167" t="e">
        <f t="shared" ca="1" si="730"/>
        <v>#REF!</v>
      </c>
      <c r="AS261" s="167" t="e">
        <f t="shared" ca="1" si="731"/>
        <v>#REF!</v>
      </c>
      <c r="AT261" s="167" t="e">
        <f t="shared" ca="1" si="732"/>
        <v>#REF!</v>
      </c>
      <c r="AU261" s="167" t="e">
        <f t="shared" ca="1" si="733"/>
        <v>#REF!</v>
      </c>
      <c r="AV261" s="167" t="e">
        <f t="shared" ca="1" si="734"/>
        <v>#REF!</v>
      </c>
      <c r="AW261" s="167" t="e">
        <f t="shared" ca="1" si="735"/>
        <v>#REF!</v>
      </c>
      <c r="AX261" s="167" t="e">
        <f t="shared" ca="1" si="736"/>
        <v>#REF!</v>
      </c>
      <c r="AY261" s="167" t="e">
        <f t="shared" ca="1" si="737"/>
        <v>#REF!</v>
      </c>
      <c r="AZ261" s="167" t="e">
        <f t="shared" ca="1" si="738"/>
        <v>#REF!</v>
      </c>
      <c r="BA261" s="167" t="e">
        <f t="shared" ca="1" si="739"/>
        <v>#REF!</v>
      </c>
      <c r="BB261" s="167" t="e">
        <f t="shared" ca="1" si="740"/>
        <v>#REF!</v>
      </c>
      <c r="BC261" s="167" t="e">
        <f t="shared" ca="1" si="741"/>
        <v>#REF!</v>
      </c>
      <c r="BD261" s="167" t="e">
        <f t="shared" ca="1" si="742"/>
        <v>#REF!</v>
      </c>
      <c r="BE261" s="167" t="e">
        <f t="shared" ca="1" si="743"/>
        <v>#REF!</v>
      </c>
      <c r="BF261" s="18"/>
      <c r="BG261" s="168">
        <f>INDEX('2_Needs'!$F:$F,MATCH($A261,'2_Needs'!$A:$A,0))</f>
        <v>2.4603835091500091E-3</v>
      </c>
      <c r="BH261" s="114"/>
      <c r="BI261" s="167">
        <f t="shared" ref="BI261:BX261" si="868">IF(BI$3="reset",$BG261*BI$6,BH261*(1+$C$4))</f>
        <v>0</v>
      </c>
      <c r="BJ261" s="167">
        <f t="shared" si="868"/>
        <v>0</v>
      </c>
      <c r="BK261" s="167">
        <f t="shared" si="868"/>
        <v>0</v>
      </c>
      <c r="BL261" s="167">
        <f t="shared" si="868"/>
        <v>0</v>
      </c>
      <c r="BM261" s="167">
        <f t="shared" si="868"/>
        <v>0</v>
      </c>
      <c r="BN261" s="167">
        <f t="shared" si="868"/>
        <v>0</v>
      </c>
      <c r="BO261" s="167">
        <f t="shared" si="868"/>
        <v>0</v>
      </c>
      <c r="BP261" s="167">
        <f t="shared" si="868"/>
        <v>0</v>
      </c>
      <c r="BQ261" s="167">
        <f t="shared" si="868"/>
        <v>0</v>
      </c>
      <c r="BR261" s="167">
        <f t="shared" si="868"/>
        <v>0</v>
      </c>
      <c r="BS261" s="167">
        <f t="shared" si="868"/>
        <v>0</v>
      </c>
      <c r="BT261" s="167">
        <f t="shared" si="868"/>
        <v>0</v>
      </c>
      <c r="BU261" s="167">
        <f t="shared" si="868"/>
        <v>0</v>
      </c>
      <c r="BV261" s="167">
        <f t="shared" si="868"/>
        <v>0</v>
      </c>
      <c r="BW261" s="167">
        <f t="shared" si="868"/>
        <v>0</v>
      </c>
      <c r="BX261" s="167">
        <f t="shared" si="868"/>
        <v>0</v>
      </c>
      <c r="BZ261" s="167" t="e">
        <f t="shared" ca="1" si="662"/>
        <v>#REF!</v>
      </c>
      <c r="CA261" s="167" t="e">
        <f t="shared" ca="1" si="663"/>
        <v>#REF!</v>
      </c>
      <c r="CB261" s="167" t="e">
        <f t="shared" ca="1" si="664"/>
        <v>#REF!</v>
      </c>
      <c r="CC261" s="167" t="e">
        <f t="shared" ca="1" si="665"/>
        <v>#REF!</v>
      </c>
      <c r="CD261" s="167" t="e">
        <f t="shared" ca="1" si="666"/>
        <v>#REF!</v>
      </c>
      <c r="CE261" s="167" t="e">
        <f t="shared" ca="1" si="667"/>
        <v>#REF!</v>
      </c>
      <c r="CF261" s="167" t="e">
        <f t="shared" ca="1" si="668"/>
        <v>#REF!</v>
      </c>
      <c r="CG261" s="167" t="e">
        <f t="shared" ca="1" si="669"/>
        <v>#REF!</v>
      </c>
      <c r="CH261" s="167" t="e">
        <f t="shared" ca="1" si="670"/>
        <v>#REF!</v>
      </c>
      <c r="CI261" s="167" t="e">
        <f t="shared" ca="1" si="671"/>
        <v>#REF!</v>
      </c>
      <c r="CJ261" s="167" t="e">
        <f t="shared" ca="1" si="672"/>
        <v>#REF!</v>
      </c>
      <c r="CK261" s="167" t="e">
        <f t="shared" ca="1" si="673"/>
        <v>#REF!</v>
      </c>
      <c r="CL261" s="167" t="e">
        <f t="shared" ca="1" si="674"/>
        <v>#REF!</v>
      </c>
      <c r="CM261" s="167" t="e">
        <f t="shared" ca="1" si="675"/>
        <v>#REF!</v>
      </c>
      <c r="CN261" s="167" t="e">
        <f t="shared" ca="1" si="676"/>
        <v>#REF!</v>
      </c>
      <c r="CO261" s="167" t="e">
        <f t="shared" ca="1" si="677"/>
        <v>#REF!</v>
      </c>
      <c r="CQ261" s="167" t="e">
        <f t="shared" ca="1" si="678"/>
        <v>#REF!</v>
      </c>
      <c r="CR261" s="167" t="e">
        <f t="shared" ca="1" si="679"/>
        <v>#REF!</v>
      </c>
      <c r="CS261" s="167" t="e">
        <f t="shared" ca="1" si="680"/>
        <v>#REF!</v>
      </c>
      <c r="CT261" s="167" t="e">
        <f t="shared" ca="1" si="681"/>
        <v>#REF!</v>
      </c>
      <c r="CU261" s="167" t="e">
        <f t="shared" ca="1" si="682"/>
        <v>#REF!</v>
      </c>
      <c r="CV261" s="167" t="e">
        <f t="shared" ca="1" si="683"/>
        <v>#REF!</v>
      </c>
      <c r="CW261" s="167" t="e">
        <f t="shared" ca="1" si="684"/>
        <v>#REF!</v>
      </c>
      <c r="CX261" s="167" t="e">
        <f t="shared" ca="1" si="685"/>
        <v>#REF!</v>
      </c>
      <c r="CY261" s="167" t="e">
        <f t="shared" ca="1" si="686"/>
        <v>#REF!</v>
      </c>
      <c r="CZ261" s="167" t="e">
        <f t="shared" ca="1" si="687"/>
        <v>#REF!</v>
      </c>
      <c r="DA261" s="167" t="e">
        <f t="shared" ca="1" si="688"/>
        <v>#REF!</v>
      </c>
      <c r="DB261" s="167" t="e">
        <f t="shared" ca="1" si="689"/>
        <v>#REF!</v>
      </c>
      <c r="DC261" s="167" t="e">
        <f t="shared" ca="1" si="690"/>
        <v>#REF!</v>
      </c>
      <c r="DD261" s="167" t="e">
        <f t="shared" ca="1" si="691"/>
        <v>#REF!</v>
      </c>
      <c r="DE261" s="167" t="e">
        <f t="shared" ca="1" si="692"/>
        <v>#REF!</v>
      </c>
      <c r="DF261" s="167" t="e">
        <f t="shared" ca="1" si="693"/>
        <v>#REF!</v>
      </c>
      <c r="DH261" s="167">
        <f t="shared" si="694"/>
        <v>0</v>
      </c>
      <c r="DI261" s="167">
        <f t="shared" si="695"/>
        <v>0</v>
      </c>
      <c r="DJ261" s="167">
        <f t="shared" si="696"/>
        <v>0</v>
      </c>
      <c r="DK261" s="167">
        <f t="shared" si="697"/>
        <v>0</v>
      </c>
      <c r="DL261" s="167">
        <f t="shared" si="698"/>
        <v>0</v>
      </c>
      <c r="DM261" s="167">
        <f t="shared" si="699"/>
        <v>0</v>
      </c>
      <c r="DN261" s="167">
        <f t="shared" si="700"/>
        <v>0</v>
      </c>
      <c r="DO261" s="167">
        <f t="shared" si="701"/>
        <v>0</v>
      </c>
      <c r="DP261" s="167">
        <f t="shared" si="702"/>
        <v>0</v>
      </c>
      <c r="DQ261" s="167">
        <f t="shared" si="703"/>
        <v>0</v>
      </c>
      <c r="DR261" s="167">
        <f t="shared" si="704"/>
        <v>0</v>
      </c>
      <c r="DS261" s="167">
        <f t="shared" si="705"/>
        <v>0</v>
      </c>
      <c r="DT261" s="167">
        <f t="shared" si="706"/>
        <v>0</v>
      </c>
      <c r="DU261" s="167">
        <f t="shared" si="707"/>
        <v>0</v>
      </c>
      <c r="DV261" s="167">
        <f t="shared" si="708"/>
        <v>0</v>
      </c>
      <c r="DW261" s="167">
        <f t="shared" si="709"/>
        <v>0</v>
      </c>
      <c r="DY261" s="167" t="e">
        <f t="shared" ca="1" si="745"/>
        <v>#REF!</v>
      </c>
      <c r="DZ261" s="167" t="e">
        <f t="shared" ca="1" si="746"/>
        <v>#REF!</v>
      </c>
      <c r="EA261" s="167" t="e">
        <f t="shared" ca="1" si="747"/>
        <v>#REF!</v>
      </c>
      <c r="EB261" s="167" t="e">
        <f t="shared" ca="1" si="748"/>
        <v>#REF!</v>
      </c>
      <c r="EC261" s="167" t="e">
        <f t="shared" ca="1" si="749"/>
        <v>#REF!</v>
      </c>
      <c r="ED261" s="167" t="e">
        <f t="shared" ca="1" si="750"/>
        <v>#REF!</v>
      </c>
      <c r="EE261" s="167" t="e">
        <f t="shared" ca="1" si="751"/>
        <v>#REF!</v>
      </c>
      <c r="EF261" s="167" t="e">
        <f t="shared" ca="1" si="752"/>
        <v>#REF!</v>
      </c>
      <c r="EG261" s="167" t="e">
        <f t="shared" ca="1" si="753"/>
        <v>#REF!</v>
      </c>
      <c r="EH261" s="167" t="e">
        <f t="shared" ca="1" si="754"/>
        <v>#REF!</v>
      </c>
      <c r="EI261" s="167" t="e">
        <f t="shared" ca="1" si="755"/>
        <v>#REF!</v>
      </c>
      <c r="EJ261" s="167" t="e">
        <f t="shared" ca="1" si="756"/>
        <v>#REF!</v>
      </c>
      <c r="EK261" s="167" t="e">
        <f t="shared" ca="1" si="757"/>
        <v>#REF!</v>
      </c>
      <c r="EL261" s="167" t="e">
        <f t="shared" ca="1" si="758"/>
        <v>#REF!</v>
      </c>
      <c r="EM261" s="167" t="e">
        <f t="shared" ca="1" si="759"/>
        <v>#REF!</v>
      </c>
      <c r="EN261" s="167" t="e">
        <f t="shared" ca="1" si="760"/>
        <v>#REF!</v>
      </c>
      <c r="EP261" s="167">
        <f t="shared" si="761"/>
        <v>0</v>
      </c>
      <c r="EQ261" s="167">
        <f t="shared" si="762"/>
        <v>0</v>
      </c>
      <c r="ER261" s="167">
        <f t="shared" si="763"/>
        <v>0</v>
      </c>
      <c r="ES261" s="167">
        <f t="shared" si="764"/>
        <v>0</v>
      </c>
      <c r="ET261" s="167">
        <f t="shared" si="765"/>
        <v>0</v>
      </c>
      <c r="EU261" s="167">
        <f t="shared" si="766"/>
        <v>0</v>
      </c>
      <c r="EV261" s="167">
        <f t="shared" si="767"/>
        <v>0</v>
      </c>
      <c r="EW261" s="167">
        <f t="shared" si="768"/>
        <v>0</v>
      </c>
      <c r="EX261" s="167">
        <f t="shared" si="769"/>
        <v>0</v>
      </c>
      <c r="EY261" s="167">
        <f t="shared" si="770"/>
        <v>0</v>
      </c>
      <c r="EZ261" s="167">
        <f t="shared" si="771"/>
        <v>0</v>
      </c>
      <c r="FA261" s="167">
        <f t="shared" si="772"/>
        <v>0</v>
      </c>
      <c r="FB261" s="167">
        <f t="shared" si="773"/>
        <v>0</v>
      </c>
      <c r="FC261" s="167">
        <f t="shared" si="774"/>
        <v>0</v>
      </c>
      <c r="FD261" s="167">
        <f t="shared" si="775"/>
        <v>0</v>
      </c>
      <c r="FE261" s="167">
        <f t="shared" si="776"/>
        <v>0</v>
      </c>
      <c r="FG261" s="167">
        <f t="shared" si="777"/>
        <v>0</v>
      </c>
      <c r="FH261" s="167">
        <f t="shared" si="778"/>
        <v>0</v>
      </c>
      <c r="FI261" s="167">
        <f t="shared" si="779"/>
        <v>0</v>
      </c>
      <c r="FJ261" s="167">
        <f t="shared" si="780"/>
        <v>0</v>
      </c>
      <c r="FK261" s="167">
        <f t="shared" si="781"/>
        <v>0</v>
      </c>
      <c r="FL261" s="167">
        <f t="shared" si="782"/>
        <v>0</v>
      </c>
      <c r="FM261" s="167">
        <f t="shared" si="783"/>
        <v>0</v>
      </c>
      <c r="FN261" s="167">
        <f t="shared" si="784"/>
        <v>0</v>
      </c>
      <c r="FO261" s="167">
        <f t="shared" si="785"/>
        <v>0</v>
      </c>
      <c r="FP261" s="167">
        <f t="shared" si="786"/>
        <v>0</v>
      </c>
      <c r="FQ261" s="167">
        <f t="shared" si="787"/>
        <v>0</v>
      </c>
      <c r="FR261" s="167">
        <f t="shared" si="788"/>
        <v>0</v>
      </c>
      <c r="FS261" s="167">
        <f t="shared" si="789"/>
        <v>0</v>
      </c>
      <c r="FT261" s="167">
        <f t="shared" si="790"/>
        <v>0</v>
      </c>
      <c r="FU261" s="167">
        <f t="shared" si="791"/>
        <v>0</v>
      </c>
      <c r="FV261" s="167">
        <f t="shared" si="792"/>
        <v>0</v>
      </c>
      <c r="FX261" s="167">
        <f t="shared" si="793"/>
        <v>0</v>
      </c>
      <c r="FY261" s="167">
        <f t="shared" si="794"/>
        <v>0</v>
      </c>
      <c r="FZ261" s="167">
        <f t="shared" si="795"/>
        <v>0</v>
      </c>
      <c r="GA261" s="167">
        <f t="shared" si="796"/>
        <v>0</v>
      </c>
      <c r="GB261" s="167">
        <f t="shared" si="797"/>
        <v>0</v>
      </c>
      <c r="GC261" s="167">
        <f t="shared" si="798"/>
        <v>0</v>
      </c>
      <c r="GD261" s="167">
        <f t="shared" si="799"/>
        <v>0</v>
      </c>
      <c r="GE261" s="167">
        <f t="shared" si="800"/>
        <v>0</v>
      </c>
      <c r="GF261" s="167">
        <f t="shared" si="801"/>
        <v>0</v>
      </c>
      <c r="GG261" s="167">
        <f t="shared" si="802"/>
        <v>0</v>
      </c>
      <c r="GH261" s="167">
        <f t="shared" si="803"/>
        <v>0</v>
      </c>
      <c r="GI261" s="167">
        <f t="shared" si="804"/>
        <v>0</v>
      </c>
      <c r="GJ261" s="167">
        <f t="shared" si="805"/>
        <v>0</v>
      </c>
      <c r="GK261" s="167">
        <f t="shared" si="806"/>
        <v>0</v>
      </c>
      <c r="GL261" s="167">
        <f t="shared" si="807"/>
        <v>0</v>
      </c>
      <c r="GM261" s="167">
        <f t="shared" si="808"/>
        <v>0</v>
      </c>
      <c r="GO261" s="167" t="e">
        <f t="shared" ca="1" si="860"/>
        <v>#REF!</v>
      </c>
      <c r="GP261" s="167" t="e">
        <f t="shared" ca="1" si="853"/>
        <v>#REF!</v>
      </c>
      <c r="GQ261" s="167" t="e">
        <f t="shared" ca="1" si="853"/>
        <v>#REF!</v>
      </c>
      <c r="GR261" s="167" t="e">
        <f t="shared" ca="1" si="853"/>
        <v>#REF!</v>
      </c>
      <c r="GS261" s="167" t="e">
        <f t="shared" ca="1" si="853"/>
        <v>#REF!</v>
      </c>
      <c r="GT261" s="167" t="e">
        <f t="shared" ca="1" si="853"/>
        <v>#REF!</v>
      </c>
      <c r="GU261" s="167" t="e">
        <f t="shared" ca="1" si="853"/>
        <v>#REF!</v>
      </c>
      <c r="GV261" s="167" t="e">
        <f t="shared" ca="1" si="853"/>
        <v>#REF!</v>
      </c>
      <c r="GW261" s="167" t="e">
        <f t="shared" ca="1" si="853"/>
        <v>#REF!</v>
      </c>
      <c r="GX261" s="167" t="e">
        <f t="shared" ca="1" si="853"/>
        <v>#REF!</v>
      </c>
      <c r="GY261" s="167" t="e">
        <f t="shared" ca="1" si="853"/>
        <v>#REF!</v>
      </c>
      <c r="GZ261" s="167" t="e">
        <f t="shared" ca="1" si="853"/>
        <v>#REF!</v>
      </c>
      <c r="HA261" s="167" t="e">
        <f t="shared" ca="1" si="853"/>
        <v>#REF!</v>
      </c>
      <c r="HB261" s="167" t="e">
        <f t="shared" ca="1" si="853"/>
        <v>#REF!</v>
      </c>
      <c r="HC261" s="167" t="e">
        <f t="shared" ca="1" si="853"/>
        <v>#REF!</v>
      </c>
      <c r="HD261" s="167" t="e">
        <f t="shared" ca="1" si="853"/>
        <v>#REF!</v>
      </c>
      <c r="HF261" s="167" t="e">
        <f t="shared" ca="1" si="710"/>
        <v>#REF!</v>
      </c>
      <c r="HG261" s="167" t="e">
        <f t="shared" ca="1" si="711"/>
        <v>#REF!</v>
      </c>
      <c r="HH261" s="167" t="e">
        <f t="shared" ca="1" si="712"/>
        <v>#REF!</v>
      </c>
      <c r="HI261" s="167" t="e">
        <f t="shared" ca="1" si="713"/>
        <v>#REF!</v>
      </c>
      <c r="HJ261" s="167" t="e">
        <f t="shared" ca="1" si="714"/>
        <v>#REF!</v>
      </c>
      <c r="HK261" s="167" t="e">
        <f t="shared" ca="1" si="715"/>
        <v>#REF!</v>
      </c>
      <c r="HL261" s="167" t="e">
        <f t="shared" ca="1" si="716"/>
        <v>#REF!</v>
      </c>
      <c r="HM261" s="167" t="e">
        <f t="shared" ca="1" si="717"/>
        <v>#REF!</v>
      </c>
      <c r="HN261" s="167" t="e">
        <f t="shared" ca="1" si="718"/>
        <v>#REF!</v>
      </c>
      <c r="HO261" s="167" t="e">
        <f t="shared" ca="1" si="719"/>
        <v>#REF!</v>
      </c>
      <c r="HP261" s="167" t="e">
        <f t="shared" ca="1" si="720"/>
        <v>#REF!</v>
      </c>
      <c r="HQ261" s="167" t="e">
        <f t="shared" ca="1" si="721"/>
        <v>#REF!</v>
      </c>
      <c r="HR261" s="167" t="e">
        <f t="shared" ca="1" si="722"/>
        <v>#REF!</v>
      </c>
      <c r="HS261" s="167" t="e">
        <f t="shared" ca="1" si="723"/>
        <v>#REF!</v>
      </c>
      <c r="HT261" s="167" t="e">
        <f t="shared" ca="1" si="724"/>
        <v>#REF!</v>
      </c>
      <c r="HU261" s="167" t="e">
        <f t="shared" ca="1" si="725"/>
        <v>#REF!</v>
      </c>
      <c r="HW261" s="167" t="e">
        <f t="shared" ca="1" si="726"/>
        <v>#REF!</v>
      </c>
      <c r="HX261" s="167">
        <f t="shared" si="727"/>
        <v>0</v>
      </c>
      <c r="HY261" s="167" t="e">
        <f t="shared" ca="1" si="809"/>
        <v>#REF!</v>
      </c>
      <c r="HZ261" s="219" t="e">
        <f t="shared" ca="1" si="810"/>
        <v>#REF!</v>
      </c>
    </row>
    <row r="262" spans="1:234" s="48" customFormat="1">
      <c r="A262" s="3" t="s">
        <v>518</v>
      </c>
      <c r="B262" s="202" t="str">
        <f>INDEX('Ref1'!$E:$E,MATCH(A262,'Ref1'!$A:$A,0))</f>
        <v>Redbridge</v>
      </c>
      <c r="C262" s="42" t="str">
        <f>INDEX(Data1!B:B,MATCH(A262,Data1!A:A,0))</f>
        <v>OLB</v>
      </c>
      <c r="D262" s="253" t="str">
        <f>INDEX(Data1!C:C,MATCH(A262,Data1!A:A,0))</f>
        <v>L</v>
      </c>
      <c r="E262" s="200" t="str">
        <f>IF($C$6="No","No",IF(COUNTIF(Inputs!$K$359:$K$398,$A262)&gt;0,"Yes","No"))</f>
        <v>No</v>
      </c>
      <c r="F262" s="404"/>
      <c r="G262" s="62">
        <f>INDEX('4_RatesSplit'!K:K,MATCH($A262,'4_RatesSplit'!$A:$A,0))</f>
        <v>0</v>
      </c>
      <c r="H262" s="171">
        <f>INDEX('4_RatesSplit'!L:L,MATCH($A262,'4_RatesSplit'!$A:$A,0))</f>
        <v>0</v>
      </c>
      <c r="I262" s="167">
        <f>INDEX('4_RatesSplit'!M:M,MATCH($A262,'4_RatesSplit'!$A:$A,0))</f>
        <v>0</v>
      </c>
      <c r="J262" s="167">
        <f>INDEX('4_RatesSplit'!N:N,MATCH($A262,'4_RatesSplit'!$A:$A,0))</f>
        <v>0</v>
      </c>
      <c r="K262" s="167">
        <f>INDEX('4_RatesSplit'!O:O,MATCH($A262,'4_RatesSplit'!$A:$A,0))</f>
        <v>0</v>
      </c>
      <c r="L262" s="167">
        <f>INDEX('4_RatesSplit'!P:P,MATCH($A262,'4_RatesSplit'!$A:$A,0))</f>
        <v>0</v>
      </c>
      <c r="M262" s="167">
        <f>INDEX('4_RatesSplit'!Q:Q,MATCH($A262,'4_RatesSplit'!$A:$A,0))</f>
        <v>0</v>
      </c>
      <c r="N262" s="167">
        <f>INDEX('4_RatesSplit'!R:R,MATCH($A262,'4_RatesSplit'!$A:$A,0))</f>
        <v>0</v>
      </c>
      <c r="O262" s="167">
        <f>INDEX('4_RatesSplit'!S:S,MATCH($A262,'4_RatesSplit'!$A:$A,0))</f>
        <v>0</v>
      </c>
      <c r="P262" s="167">
        <f>INDEX('4_RatesSplit'!T:T,MATCH($A262,'4_RatesSplit'!$A:$A,0))</f>
        <v>0</v>
      </c>
      <c r="Q262" s="167">
        <f>INDEX('4_RatesSplit'!U:U,MATCH($A262,'4_RatesSplit'!$A:$A,0))</f>
        <v>0</v>
      </c>
      <c r="R262" s="167">
        <f>INDEX('4_RatesSplit'!V:V,MATCH($A262,'4_RatesSplit'!$A:$A,0))</f>
        <v>0</v>
      </c>
      <c r="S262" s="167">
        <f>INDEX('4_RatesSplit'!W:W,MATCH($A262,'4_RatesSplit'!$A:$A,0))</f>
        <v>0</v>
      </c>
      <c r="T262" s="167">
        <f>INDEX('4_RatesSplit'!X:X,MATCH($A262,'4_RatesSplit'!$A:$A,0))</f>
        <v>0</v>
      </c>
      <c r="U262" s="167">
        <f>INDEX('4_RatesSplit'!Y:Y,MATCH($A262,'4_RatesSplit'!$A:$A,0))</f>
        <v>0</v>
      </c>
      <c r="V262" s="167">
        <f>INDEX('4_RatesSplit'!Z:Z,MATCH($A262,'4_RatesSplit'!$A:$A,0))</f>
        <v>0</v>
      </c>
      <c r="W262" s="167">
        <f>INDEX('4_RatesSplit'!AA:AA,MATCH($A262,'4_RatesSplit'!$A:$A,0))</f>
        <v>0</v>
      </c>
      <c r="X262" s="18"/>
      <c r="Y262" s="168" t="e">
        <f ca="1">INDEX('4_RatesSplit'!AT:AT,MATCH($A262,'4_RatesSplit'!$A:$A,0))</f>
        <v>#REF!</v>
      </c>
      <c r="Z262" s="168" t="e">
        <f ca="1">INDEX('4_RatesSplit'!AU:AU,MATCH($A262,'4_RatesSplit'!$A:$A,0))</f>
        <v>#REF!</v>
      </c>
      <c r="AA262" s="168" t="e">
        <f ca="1">INDEX('4_RatesSplit'!AV:AV,MATCH($A262,'4_RatesSplit'!$A:$A,0))</f>
        <v>#REF!</v>
      </c>
      <c r="AB262" s="168" t="e">
        <f ca="1">INDEX('4_RatesSplit'!AW:AW,MATCH($A262,'4_RatesSplit'!$A:$A,0))</f>
        <v>#REF!</v>
      </c>
      <c r="AC262" s="168" t="e">
        <f ca="1">INDEX('4_RatesSplit'!AX:AX,MATCH($A262,'4_RatesSplit'!$A:$A,0))</f>
        <v>#REF!</v>
      </c>
      <c r="AD262" s="168" t="e">
        <f ca="1">INDEX('4_RatesSplit'!AY:AY,MATCH($A262,'4_RatesSplit'!$A:$A,0))</f>
        <v>#REF!</v>
      </c>
      <c r="AE262" s="168" t="e">
        <f ca="1">INDEX('4_RatesSplit'!AZ:AZ,MATCH($A262,'4_RatesSplit'!$A:$A,0))</f>
        <v>#REF!</v>
      </c>
      <c r="AF262" s="168" t="e">
        <f ca="1">INDEX('4_RatesSplit'!BA:BA,MATCH($A262,'4_RatesSplit'!$A:$A,0))</f>
        <v>#REF!</v>
      </c>
      <c r="AG262" s="168" t="e">
        <f ca="1">INDEX('4_RatesSplit'!BB:BB,MATCH($A262,'4_RatesSplit'!$A:$A,0))</f>
        <v>#REF!</v>
      </c>
      <c r="AH262" s="168" t="e">
        <f ca="1">INDEX('4_RatesSplit'!BC:BC,MATCH($A262,'4_RatesSplit'!$A:$A,0))</f>
        <v>#REF!</v>
      </c>
      <c r="AI262" s="168" t="e">
        <f ca="1">INDEX('4_RatesSplit'!BD:BD,MATCH($A262,'4_RatesSplit'!$A:$A,0))</f>
        <v>#REF!</v>
      </c>
      <c r="AJ262" s="168" t="e">
        <f ca="1">INDEX('4_RatesSplit'!BE:BE,MATCH($A262,'4_RatesSplit'!$A:$A,0))</f>
        <v>#REF!</v>
      </c>
      <c r="AK262" s="168" t="e">
        <f ca="1">INDEX('4_RatesSplit'!BF:BF,MATCH($A262,'4_RatesSplit'!$A:$A,0))</f>
        <v>#REF!</v>
      </c>
      <c r="AL262" s="168" t="e">
        <f ca="1">INDEX('4_RatesSplit'!BG:BG,MATCH($A262,'4_RatesSplit'!$A:$A,0))</f>
        <v>#REF!</v>
      </c>
      <c r="AM262" s="168" t="e">
        <f ca="1">INDEX('4_RatesSplit'!BH:BH,MATCH($A262,'4_RatesSplit'!$A:$A,0))</f>
        <v>#REF!</v>
      </c>
      <c r="AN262" s="198" t="e">
        <f ca="1">INDEX('4_RatesSplit'!BI:BI,MATCH($A262,'4_RatesSplit'!$A:$A,0))</f>
        <v>#REF!</v>
      </c>
      <c r="AO262" s="114"/>
      <c r="AP262" s="167" t="e">
        <f t="shared" ca="1" si="728"/>
        <v>#REF!</v>
      </c>
      <c r="AQ262" s="167" t="e">
        <f t="shared" ca="1" si="729"/>
        <v>#REF!</v>
      </c>
      <c r="AR262" s="167" t="e">
        <f t="shared" ca="1" si="730"/>
        <v>#REF!</v>
      </c>
      <c r="AS262" s="167" t="e">
        <f t="shared" ca="1" si="731"/>
        <v>#REF!</v>
      </c>
      <c r="AT262" s="167" t="e">
        <f t="shared" ca="1" si="732"/>
        <v>#REF!</v>
      </c>
      <c r="AU262" s="167" t="e">
        <f t="shared" ca="1" si="733"/>
        <v>#REF!</v>
      </c>
      <c r="AV262" s="167" t="e">
        <f t="shared" ca="1" si="734"/>
        <v>#REF!</v>
      </c>
      <c r="AW262" s="167" t="e">
        <f t="shared" ca="1" si="735"/>
        <v>#REF!</v>
      </c>
      <c r="AX262" s="167" t="e">
        <f t="shared" ca="1" si="736"/>
        <v>#REF!</v>
      </c>
      <c r="AY262" s="167" t="e">
        <f t="shared" ca="1" si="737"/>
        <v>#REF!</v>
      </c>
      <c r="AZ262" s="167" t="e">
        <f t="shared" ca="1" si="738"/>
        <v>#REF!</v>
      </c>
      <c r="BA262" s="167" t="e">
        <f t="shared" ca="1" si="739"/>
        <v>#REF!</v>
      </c>
      <c r="BB262" s="167" t="e">
        <f t="shared" ca="1" si="740"/>
        <v>#REF!</v>
      </c>
      <c r="BC262" s="167" t="e">
        <f t="shared" ca="1" si="741"/>
        <v>#REF!</v>
      </c>
      <c r="BD262" s="167" t="e">
        <f t="shared" ca="1" si="742"/>
        <v>#REF!</v>
      </c>
      <c r="BE262" s="167" t="e">
        <f t="shared" ca="1" si="743"/>
        <v>#REF!</v>
      </c>
      <c r="BF262" s="18"/>
      <c r="BG262" s="168">
        <f>INDEX('2_Needs'!$F:$F,MATCH($A262,'2_Needs'!$A:$A,0))</f>
        <v>4.2835305228958375E-3</v>
      </c>
      <c r="BH262" s="114"/>
      <c r="BI262" s="167">
        <f t="shared" ref="BI262:BX262" si="869">IF(BI$3="reset",$BG262*BI$6,BH262*(1+$C$4))</f>
        <v>0</v>
      </c>
      <c r="BJ262" s="167">
        <f t="shared" si="869"/>
        <v>0</v>
      </c>
      <c r="BK262" s="167">
        <f t="shared" si="869"/>
        <v>0</v>
      </c>
      <c r="BL262" s="167">
        <f t="shared" si="869"/>
        <v>0</v>
      </c>
      <c r="BM262" s="167">
        <f t="shared" si="869"/>
        <v>0</v>
      </c>
      <c r="BN262" s="167">
        <f t="shared" si="869"/>
        <v>0</v>
      </c>
      <c r="BO262" s="167">
        <f t="shared" si="869"/>
        <v>0</v>
      </c>
      <c r="BP262" s="167">
        <f t="shared" si="869"/>
        <v>0</v>
      </c>
      <c r="BQ262" s="167">
        <f t="shared" si="869"/>
        <v>0</v>
      </c>
      <c r="BR262" s="167">
        <f t="shared" si="869"/>
        <v>0</v>
      </c>
      <c r="BS262" s="167">
        <f t="shared" si="869"/>
        <v>0</v>
      </c>
      <c r="BT262" s="167">
        <f t="shared" si="869"/>
        <v>0</v>
      </c>
      <c r="BU262" s="167">
        <f t="shared" si="869"/>
        <v>0</v>
      </c>
      <c r="BV262" s="167">
        <f t="shared" si="869"/>
        <v>0</v>
      </c>
      <c r="BW262" s="167">
        <f t="shared" si="869"/>
        <v>0</v>
      </c>
      <c r="BX262" s="167">
        <f t="shared" si="869"/>
        <v>0</v>
      </c>
      <c r="BZ262" s="167" t="e">
        <f t="shared" ca="1" si="662"/>
        <v>#REF!</v>
      </c>
      <c r="CA262" s="167" t="e">
        <f t="shared" ca="1" si="663"/>
        <v>#REF!</v>
      </c>
      <c r="CB262" s="167" t="e">
        <f t="shared" ca="1" si="664"/>
        <v>#REF!</v>
      </c>
      <c r="CC262" s="167" t="e">
        <f t="shared" ca="1" si="665"/>
        <v>#REF!</v>
      </c>
      <c r="CD262" s="167" t="e">
        <f t="shared" ca="1" si="666"/>
        <v>#REF!</v>
      </c>
      <c r="CE262" s="167" t="e">
        <f t="shared" ca="1" si="667"/>
        <v>#REF!</v>
      </c>
      <c r="CF262" s="167" t="e">
        <f t="shared" ca="1" si="668"/>
        <v>#REF!</v>
      </c>
      <c r="CG262" s="167" t="e">
        <f t="shared" ca="1" si="669"/>
        <v>#REF!</v>
      </c>
      <c r="CH262" s="167" t="e">
        <f t="shared" ca="1" si="670"/>
        <v>#REF!</v>
      </c>
      <c r="CI262" s="167" t="e">
        <f t="shared" ca="1" si="671"/>
        <v>#REF!</v>
      </c>
      <c r="CJ262" s="167" t="e">
        <f t="shared" ca="1" si="672"/>
        <v>#REF!</v>
      </c>
      <c r="CK262" s="167" t="e">
        <f t="shared" ca="1" si="673"/>
        <v>#REF!</v>
      </c>
      <c r="CL262" s="167" t="e">
        <f t="shared" ca="1" si="674"/>
        <v>#REF!</v>
      </c>
      <c r="CM262" s="167" t="e">
        <f t="shared" ca="1" si="675"/>
        <v>#REF!</v>
      </c>
      <c r="CN262" s="167" t="e">
        <f t="shared" ca="1" si="676"/>
        <v>#REF!</v>
      </c>
      <c r="CO262" s="167" t="e">
        <f t="shared" ca="1" si="677"/>
        <v>#REF!</v>
      </c>
      <c r="CQ262" s="167" t="e">
        <f t="shared" ca="1" si="678"/>
        <v>#REF!</v>
      </c>
      <c r="CR262" s="167" t="e">
        <f t="shared" ca="1" si="679"/>
        <v>#REF!</v>
      </c>
      <c r="CS262" s="167" t="e">
        <f t="shared" ca="1" si="680"/>
        <v>#REF!</v>
      </c>
      <c r="CT262" s="167" t="e">
        <f t="shared" ca="1" si="681"/>
        <v>#REF!</v>
      </c>
      <c r="CU262" s="167" t="e">
        <f t="shared" ca="1" si="682"/>
        <v>#REF!</v>
      </c>
      <c r="CV262" s="167" t="e">
        <f t="shared" ca="1" si="683"/>
        <v>#REF!</v>
      </c>
      <c r="CW262" s="167" t="e">
        <f t="shared" ca="1" si="684"/>
        <v>#REF!</v>
      </c>
      <c r="CX262" s="167" t="e">
        <f t="shared" ca="1" si="685"/>
        <v>#REF!</v>
      </c>
      <c r="CY262" s="167" t="e">
        <f t="shared" ca="1" si="686"/>
        <v>#REF!</v>
      </c>
      <c r="CZ262" s="167" t="e">
        <f t="shared" ca="1" si="687"/>
        <v>#REF!</v>
      </c>
      <c r="DA262" s="167" t="e">
        <f t="shared" ca="1" si="688"/>
        <v>#REF!</v>
      </c>
      <c r="DB262" s="167" t="e">
        <f t="shared" ca="1" si="689"/>
        <v>#REF!</v>
      </c>
      <c r="DC262" s="167" t="e">
        <f t="shared" ca="1" si="690"/>
        <v>#REF!</v>
      </c>
      <c r="DD262" s="167" t="e">
        <f t="shared" ca="1" si="691"/>
        <v>#REF!</v>
      </c>
      <c r="DE262" s="167" t="e">
        <f t="shared" ca="1" si="692"/>
        <v>#REF!</v>
      </c>
      <c r="DF262" s="167" t="e">
        <f t="shared" ca="1" si="693"/>
        <v>#REF!</v>
      </c>
      <c r="DH262" s="167">
        <f t="shared" si="694"/>
        <v>0</v>
      </c>
      <c r="DI262" s="167">
        <f t="shared" si="695"/>
        <v>0</v>
      </c>
      <c r="DJ262" s="167">
        <f t="shared" si="696"/>
        <v>0</v>
      </c>
      <c r="DK262" s="167">
        <f t="shared" si="697"/>
        <v>0</v>
      </c>
      <c r="DL262" s="167">
        <f t="shared" si="698"/>
        <v>0</v>
      </c>
      <c r="DM262" s="167">
        <f t="shared" si="699"/>
        <v>0</v>
      </c>
      <c r="DN262" s="167">
        <f t="shared" si="700"/>
        <v>0</v>
      </c>
      <c r="DO262" s="167">
        <f t="shared" si="701"/>
        <v>0</v>
      </c>
      <c r="DP262" s="167">
        <f t="shared" si="702"/>
        <v>0</v>
      </c>
      <c r="DQ262" s="167">
        <f t="shared" si="703"/>
        <v>0</v>
      </c>
      <c r="DR262" s="167">
        <f t="shared" si="704"/>
        <v>0</v>
      </c>
      <c r="DS262" s="167">
        <f t="shared" si="705"/>
        <v>0</v>
      </c>
      <c r="DT262" s="167">
        <f t="shared" si="706"/>
        <v>0</v>
      </c>
      <c r="DU262" s="167">
        <f t="shared" si="707"/>
        <v>0</v>
      </c>
      <c r="DV262" s="167">
        <f t="shared" si="708"/>
        <v>0</v>
      </c>
      <c r="DW262" s="167">
        <f t="shared" si="709"/>
        <v>0</v>
      </c>
      <c r="DY262" s="167" t="e">
        <f t="shared" ca="1" si="745"/>
        <v>#REF!</v>
      </c>
      <c r="DZ262" s="167" t="e">
        <f t="shared" ca="1" si="746"/>
        <v>#REF!</v>
      </c>
      <c r="EA262" s="167" t="e">
        <f t="shared" ca="1" si="747"/>
        <v>#REF!</v>
      </c>
      <c r="EB262" s="167" t="e">
        <f t="shared" ca="1" si="748"/>
        <v>#REF!</v>
      </c>
      <c r="EC262" s="167" t="e">
        <f t="shared" ca="1" si="749"/>
        <v>#REF!</v>
      </c>
      <c r="ED262" s="167" t="e">
        <f t="shared" ca="1" si="750"/>
        <v>#REF!</v>
      </c>
      <c r="EE262" s="167" t="e">
        <f t="shared" ca="1" si="751"/>
        <v>#REF!</v>
      </c>
      <c r="EF262" s="167" t="e">
        <f t="shared" ca="1" si="752"/>
        <v>#REF!</v>
      </c>
      <c r="EG262" s="167" t="e">
        <f t="shared" ca="1" si="753"/>
        <v>#REF!</v>
      </c>
      <c r="EH262" s="167" t="e">
        <f t="shared" ca="1" si="754"/>
        <v>#REF!</v>
      </c>
      <c r="EI262" s="167" t="e">
        <f t="shared" ca="1" si="755"/>
        <v>#REF!</v>
      </c>
      <c r="EJ262" s="167" t="e">
        <f t="shared" ca="1" si="756"/>
        <v>#REF!</v>
      </c>
      <c r="EK262" s="167" t="e">
        <f t="shared" ca="1" si="757"/>
        <v>#REF!</v>
      </c>
      <c r="EL262" s="167" t="e">
        <f t="shared" ca="1" si="758"/>
        <v>#REF!</v>
      </c>
      <c r="EM262" s="167" t="e">
        <f t="shared" ca="1" si="759"/>
        <v>#REF!</v>
      </c>
      <c r="EN262" s="167" t="e">
        <f t="shared" ca="1" si="760"/>
        <v>#REF!</v>
      </c>
      <c r="EP262" s="167">
        <f t="shared" si="761"/>
        <v>0</v>
      </c>
      <c r="EQ262" s="167">
        <f t="shared" si="762"/>
        <v>0</v>
      </c>
      <c r="ER262" s="167">
        <f t="shared" si="763"/>
        <v>0</v>
      </c>
      <c r="ES262" s="167">
        <f t="shared" si="764"/>
        <v>0</v>
      </c>
      <c r="ET262" s="167">
        <f t="shared" si="765"/>
        <v>0</v>
      </c>
      <c r="EU262" s="167">
        <f t="shared" si="766"/>
        <v>0</v>
      </c>
      <c r="EV262" s="167">
        <f t="shared" si="767"/>
        <v>0</v>
      </c>
      <c r="EW262" s="167">
        <f t="shared" si="768"/>
        <v>0</v>
      </c>
      <c r="EX262" s="167">
        <f t="shared" si="769"/>
        <v>0</v>
      </c>
      <c r="EY262" s="167">
        <f t="shared" si="770"/>
        <v>0</v>
      </c>
      <c r="EZ262" s="167">
        <f t="shared" si="771"/>
        <v>0</v>
      </c>
      <c r="FA262" s="167">
        <f t="shared" si="772"/>
        <v>0</v>
      </c>
      <c r="FB262" s="167">
        <f t="shared" si="773"/>
        <v>0</v>
      </c>
      <c r="FC262" s="167">
        <f t="shared" si="774"/>
        <v>0</v>
      </c>
      <c r="FD262" s="167">
        <f t="shared" si="775"/>
        <v>0</v>
      </c>
      <c r="FE262" s="167">
        <f t="shared" si="776"/>
        <v>0</v>
      </c>
      <c r="FG262" s="167">
        <f t="shared" si="777"/>
        <v>0</v>
      </c>
      <c r="FH262" s="167">
        <f t="shared" si="778"/>
        <v>0</v>
      </c>
      <c r="FI262" s="167">
        <f t="shared" si="779"/>
        <v>0</v>
      </c>
      <c r="FJ262" s="167">
        <f t="shared" si="780"/>
        <v>0</v>
      </c>
      <c r="FK262" s="167">
        <f t="shared" si="781"/>
        <v>0</v>
      </c>
      <c r="FL262" s="167">
        <f t="shared" si="782"/>
        <v>0</v>
      </c>
      <c r="FM262" s="167">
        <f t="shared" si="783"/>
        <v>0</v>
      </c>
      <c r="FN262" s="167">
        <f t="shared" si="784"/>
        <v>0</v>
      </c>
      <c r="FO262" s="167">
        <f t="shared" si="785"/>
        <v>0</v>
      </c>
      <c r="FP262" s="167">
        <f t="shared" si="786"/>
        <v>0</v>
      </c>
      <c r="FQ262" s="167">
        <f t="shared" si="787"/>
        <v>0</v>
      </c>
      <c r="FR262" s="167">
        <f t="shared" si="788"/>
        <v>0</v>
      </c>
      <c r="FS262" s="167">
        <f t="shared" si="789"/>
        <v>0</v>
      </c>
      <c r="FT262" s="167">
        <f t="shared" si="790"/>
        <v>0</v>
      </c>
      <c r="FU262" s="167">
        <f t="shared" si="791"/>
        <v>0</v>
      </c>
      <c r="FV262" s="167">
        <f t="shared" si="792"/>
        <v>0</v>
      </c>
      <c r="FX262" s="167">
        <f t="shared" si="793"/>
        <v>0</v>
      </c>
      <c r="FY262" s="167">
        <f t="shared" si="794"/>
        <v>0</v>
      </c>
      <c r="FZ262" s="167">
        <f t="shared" si="795"/>
        <v>0</v>
      </c>
      <c r="GA262" s="167">
        <f t="shared" si="796"/>
        <v>0</v>
      </c>
      <c r="GB262" s="167">
        <f t="shared" si="797"/>
        <v>0</v>
      </c>
      <c r="GC262" s="167">
        <f t="shared" si="798"/>
        <v>0</v>
      </c>
      <c r="GD262" s="167">
        <f t="shared" si="799"/>
        <v>0</v>
      </c>
      <c r="GE262" s="167">
        <f t="shared" si="800"/>
        <v>0</v>
      </c>
      <c r="GF262" s="167">
        <f t="shared" si="801"/>
        <v>0</v>
      </c>
      <c r="GG262" s="167">
        <f t="shared" si="802"/>
        <v>0</v>
      </c>
      <c r="GH262" s="167">
        <f t="shared" si="803"/>
        <v>0</v>
      </c>
      <c r="GI262" s="167">
        <f t="shared" si="804"/>
        <v>0</v>
      </c>
      <c r="GJ262" s="167">
        <f t="shared" si="805"/>
        <v>0</v>
      </c>
      <c r="GK262" s="167">
        <f t="shared" si="806"/>
        <v>0</v>
      </c>
      <c r="GL262" s="167">
        <f t="shared" si="807"/>
        <v>0</v>
      </c>
      <c r="GM262" s="167">
        <f t="shared" si="808"/>
        <v>0</v>
      </c>
      <c r="GO262" s="167" t="e">
        <f t="shared" ca="1" si="860"/>
        <v>#REF!</v>
      </c>
      <c r="GP262" s="167" t="e">
        <f t="shared" ca="1" si="853"/>
        <v>#REF!</v>
      </c>
      <c r="GQ262" s="167" t="e">
        <f t="shared" ca="1" si="853"/>
        <v>#REF!</v>
      </c>
      <c r="GR262" s="167" t="e">
        <f t="shared" ca="1" si="853"/>
        <v>#REF!</v>
      </c>
      <c r="GS262" s="167" t="e">
        <f t="shared" ca="1" si="853"/>
        <v>#REF!</v>
      </c>
      <c r="GT262" s="167" t="e">
        <f t="shared" ca="1" si="853"/>
        <v>#REF!</v>
      </c>
      <c r="GU262" s="167" t="e">
        <f t="shared" ca="1" si="853"/>
        <v>#REF!</v>
      </c>
      <c r="GV262" s="167" t="e">
        <f t="shared" ca="1" si="853"/>
        <v>#REF!</v>
      </c>
      <c r="GW262" s="167" t="e">
        <f t="shared" ca="1" si="853"/>
        <v>#REF!</v>
      </c>
      <c r="GX262" s="167" t="e">
        <f t="shared" ca="1" si="853"/>
        <v>#REF!</v>
      </c>
      <c r="GY262" s="167" t="e">
        <f t="shared" ca="1" si="853"/>
        <v>#REF!</v>
      </c>
      <c r="GZ262" s="167" t="e">
        <f t="shared" ca="1" si="853"/>
        <v>#REF!</v>
      </c>
      <c r="HA262" s="167" t="e">
        <f t="shared" ca="1" si="853"/>
        <v>#REF!</v>
      </c>
      <c r="HB262" s="167" t="e">
        <f t="shared" ca="1" si="853"/>
        <v>#REF!</v>
      </c>
      <c r="HC262" s="167" t="e">
        <f t="shared" ca="1" si="853"/>
        <v>#REF!</v>
      </c>
      <c r="HD262" s="167" t="e">
        <f t="shared" ca="1" si="853"/>
        <v>#REF!</v>
      </c>
      <c r="HF262" s="167" t="e">
        <f t="shared" ca="1" si="710"/>
        <v>#REF!</v>
      </c>
      <c r="HG262" s="167" t="e">
        <f t="shared" ca="1" si="711"/>
        <v>#REF!</v>
      </c>
      <c r="HH262" s="167" t="e">
        <f t="shared" ca="1" si="712"/>
        <v>#REF!</v>
      </c>
      <c r="HI262" s="167" t="e">
        <f t="shared" ca="1" si="713"/>
        <v>#REF!</v>
      </c>
      <c r="HJ262" s="167" t="e">
        <f t="shared" ca="1" si="714"/>
        <v>#REF!</v>
      </c>
      <c r="HK262" s="167" t="e">
        <f t="shared" ca="1" si="715"/>
        <v>#REF!</v>
      </c>
      <c r="HL262" s="167" t="e">
        <f t="shared" ca="1" si="716"/>
        <v>#REF!</v>
      </c>
      <c r="HM262" s="167" t="e">
        <f t="shared" ca="1" si="717"/>
        <v>#REF!</v>
      </c>
      <c r="HN262" s="167" t="e">
        <f t="shared" ca="1" si="718"/>
        <v>#REF!</v>
      </c>
      <c r="HO262" s="167" t="e">
        <f t="shared" ca="1" si="719"/>
        <v>#REF!</v>
      </c>
      <c r="HP262" s="167" t="e">
        <f t="shared" ca="1" si="720"/>
        <v>#REF!</v>
      </c>
      <c r="HQ262" s="167" t="e">
        <f t="shared" ca="1" si="721"/>
        <v>#REF!</v>
      </c>
      <c r="HR262" s="167" t="e">
        <f t="shared" ca="1" si="722"/>
        <v>#REF!</v>
      </c>
      <c r="HS262" s="167" t="e">
        <f t="shared" ca="1" si="723"/>
        <v>#REF!</v>
      </c>
      <c r="HT262" s="167" t="e">
        <f t="shared" ca="1" si="724"/>
        <v>#REF!</v>
      </c>
      <c r="HU262" s="167" t="e">
        <f t="shared" ca="1" si="725"/>
        <v>#REF!</v>
      </c>
      <c r="HW262" s="167" t="e">
        <f t="shared" ca="1" si="726"/>
        <v>#REF!</v>
      </c>
      <c r="HX262" s="167">
        <f t="shared" si="727"/>
        <v>0</v>
      </c>
      <c r="HY262" s="167" t="e">
        <f t="shared" ca="1" si="809"/>
        <v>#REF!</v>
      </c>
      <c r="HZ262" s="219" t="e">
        <f t="shared" ca="1" si="810"/>
        <v>#REF!</v>
      </c>
    </row>
    <row r="263" spans="1:234" s="48" customFormat="1">
      <c r="A263" s="3" t="s">
        <v>520</v>
      </c>
      <c r="B263" s="202" t="str">
        <f>INDEX('Ref1'!$E:$E,MATCH(A263,'Ref1'!$A:$A,0))</f>
        <v>Redcar and Cleveland</v>
      </c>
      <c r="C263" s="42" t="str">
        <f>INDEX(Data1!B:B,MATCH(A263,Data1!A:A,0))</f>
        <v>UNINFIR</v>
      </c>
      <c r="D263" s="253" t="str">
        <f>INDEX(Data1!C:C,MATCH(A263,Data1!A:A,0))</f>
        <v>NE</v>
      </c>
      <c r="E263" s="200" t="str">
        <f>IF($C$6="No","No",IF(COUNTIF(Inputs!$K$359:$K$398,$A263)&gt;0,"Yes","No"))</f>
        <v>No</v>
      </c>
      <c r="F263" s="404"/>
      <c r="G263" s="62">
        <f>INDEX('4_RatesSplit'!K:K,MATCH($A263,'4_RatesSplit'!$A:$A,0))</f>
        <v>0</v>
      </c>
      <c r="H263" s="171">
        <f>INDEX('4_RatesSplit'!L:L,MATCH($A263,'4_RatesSplit'!$A:$A,0))</f>
        <v>0</v>
      </c>
      <c r="I263" s="167">
        <f>INDEX('4_RatesSplit'!M:M,MATCH($A263,'4_RatesSplit'!$A:$A,0))</f>
        <v>0</v>
      </c>
      <c r="J263" s="167">
        <f>INDEX('4_RatesSplit'!N:N,MATCH($A263,'4_RatesSplit'!$A:$A,0))</f>
        <v>0</v>
      </c>
      <c r="K263" s="167">
        <f>INDEX('4_RatesSplit'!O:O,MATCH($A263,'4_RatesSplit'!$A:$A,0))</f>
        <v>0</v>
      </c>
      <c r="L263" s="167">
        <f>INDEX('4_RatesSplit'!P:P,MATCH($A263,'4_RatesSplit'!$A:$A,0))</f>
        <v>0</v>
      </c>
      <c r="M263" s="167">
        <f>INDEX('4_RatesSplit'!Q:Q,MATCH($A263,'4_RatesSplit'!$A:$A,0))</f>
        <v>0</v>
      </c>
      <c r="N263" s="167">
        <f>INDEX('4_RatesSplit'!R:R,MATCH($A263,'4_RatesSplit'!$A:$A,0))</f>
        <v>0</v>
      </c>
      <c r="O263" s="167">
        <f>INDEX('4_RatesSplit'!S:S,MATCH($A263,'4_RatesSplit'!$A:$A,0))</f>
        <v>0</v>
      </c>
      <c r="P263" s="167">
        <f>INDEX('4_RatesSplit'!T:T,MATCH($A263,'4_RatesSplit'!$A:$A,0))</f>
        <v>0</v>
      </c>
      <c r="Q263" s="167">
        <f>INDEX('4_RatesSplit'!U:U,MATCH($A263,'4_RatesSplit'!$A:$A,0))</f>
        <v>0</v>
      </c>
      <c r="R263" s="167">
        <f>INDEX('4_RatesSplit'!V:V,MATCH($A263,'4_RatesSplit'!$A:$A,0))</f>
        <v>0</v>
      </c>
      <c r="S263" s="167">
        <f>INDEX('4_RatesSplit'!W:W,MATCH($A263,'4_RatesSplit'!$A:$A,0))</f>
        <v>0</v>
      </c>
      <c r="T263" s="167">
        <f>INDEX('4_RatesSplit'!X:X,MATCH($A263,'4_RatesSplit'!$A:$A,0))</f>
        <v>0</v>
      </c>
      <c r="U263" s="167">
        <f>INDEX('4_RatesSplit'!Y:Y,MATCH($A263,'4_RatesSplit'!$A:$A,0))</f>
        <v>0</v>
      </c>
      <c r="V263" s="167">
        <f>INDEX('4_RatesSplit'!Z:Z,MATCH($A263,'4_RatesSplit'!$A:$A,0))</f>
        <v>0</v>
      </c>
      <c r="W263" s="167">
        <f>INDEX('4_RatesSplit'!AA:AA,MATCH($A263,'4_RatesSplit'!$A:$A,0))</f>
        <v>0</v>
      </c>
      <c r="X263" s="18"/>
      <c r="Y263" s="168" t="e">
        <f ca="1">INDEX('4_RatesSplit'!AT:AT,MATCH($A263,'4_RatesSplit'!$A:$A,0))</f>
        <v>#REF!</v>
      </c>
      <c r="Z263" s="168" t="e">
        <f ca="1">INDEX('4_RatesSplit'!AU:AU,MATCH($A263,'4_RatesSplit'!$A:$A,0))</f>
        <v>#REF!</v>
      </c>
      <c r="AA263" s="168" t="e">
        <f ca="1">INDEX('4_RatesSplit'!AV:AV,MATCH($A263,'4_RatesSplit'!$A:$A,0))</f>
        <v>#REF!</v>
      </c>
      <c r="AB263" s="168" t="e">
        <f ca="1">INDEX('4_RatesSplit'!AW:AW,MATCH($A263,'4_RatesSplit'!$A:$A,0))</f>
        <v>#REF!</v>
      </c>
      <c r="AC263" s="168" t="e">
        <f ca="1">INDEX('4_RatesSplit'!AX:AX,MATCH($A263,'4_RatesSplit'!$A:$A,0))</f>
        <v>#REF!</v>
      </c>
      <c r="AD263" s="168" t="e">
        <f ca="1">INDEX('4_RatesSplit'!AY:AY,MATCH($A263,'4_RatesSplit'!$A:$A,0))</f>
        <v>#REF!</v>
      </c>
      <c r="AE263" s="168" t="e">
        <f ca="1">INDEX('4_RatesSplit'!AZ:AZ,MATCH($A263,'4_RatesSplit'!$A:$A,0))</f>
        <v>#REF!</v>
      </c>
      <c r="AF263" s="168" t="e">
        <f ca="1">INDEX('4_RatesSplit'!BA:BA,MATCH($A263,'4_RatesSplit'!$A:$A,0))</f>
        <v>#REF!</v>
      </c>
      <c r="AG263" s="168" t="e">
        <f ca="1">INDEX('4_RatesSplit'!BB:BB,MATCH($A263,'4_RatesSplit'!$A:$A,0))</f>
        <v>#REF!</v>
      </c>
      <c r="AH263" s="168" t="e">
        <f ca="1">INDEX('4_RatesSplit'!BC:BC,MATCH($A263,'4_RatesSplit'!$A:$A,0))</f>
        <v>#REF!</v>
      </c>
      <c r="AI263" s="168" t="e">
        <f ca="1">INDEX('4_RatesSplit'!BD:BD,MATCH($A263,'4_RatesSplit'!$A:$A,0))</f>
        <v>#REF!</v>
      </c>
      <c r="AJ263" s="168" t="e">
        <f ca="1">INDEX('4_RatesSplit'!BE:BE,MATCH($A263,'4_RatesSplit'!$A:$A,0))</f>
        <v>#REF!</v>
      </c>
      <c r="AK263" s="168" t="e">
        <f ca="1">INDEX('4_RatesSplit'!BF:BF,MATCH($A263,'4_RatesSplit'!$A:$A,0))</f>
        <v>#REF!</v>
      </c>
      <c r="AL263" s="168" t="e">
        <f ca="1">INDEX('4_RatesSplit'!BG:BG,MATCH($A263,'4_RatesSplit'!$A:$A,0))</f>
        <v>#REF!</v>
      </c>
      <c r="AM263" s="168" t="e">
        <f ca="1">INDEX('4_RatesSplit'!BH:BH,MATCH($A263,'4_RatesSplit'!$A:$A,0))</f>
        <v>#REF!</v>
      </c>
      <c r="AN263" s="198" t="e">
        <f ca="1">INDEX('4_RatesSplit'!BI:BI,MATCH($A263,'4_RatesSplit'!$A:$A,0))</f>
        <v>#REF!</v>
      </c>
      <c r="AO263" s="114"/>
      <c r="AP263" s="167" t="e">
        <f t="shared" ca="1" si="728"/>
        <v>#REF!</v>
      </c>
      <c r="AQ263" s="167" t="e">
        <f t="shared" ca="1" si="729"/>
        <v>#REF!</v>
      </c>
      <c r="AR263" s="167" t="e">
        <f t="shared" ca="1" si="730"/>
        <v>#REF!</v>
      </c>
      <c r="AS263" s="167" t="e">
        <f t="shared" ca="1" si="731"/>
        <v>#REF!</v>
      </c>
      <c r="AT263" s="167" t="e">
        <f t="shared" ca="1" si="732"/>
        <v>#REF!</v>
      </c>
      <c r="AU263" s="167" t="e">
        <f t="shared" ca="1" si="733"/>
        <v>#REF!</v>
      </c>
      <c r="AV263" s="167" t="e">
        <f t="shared" ca="1" si="734"/>
        <v>#REF!</v>
      </c>
      <c r="AW263" s="167" t="e">
        <f t="shared" ca="1" si="735"/>
        <v>#REF!</v>
      </c>
      <c r="AX263" s="167" t="e">
        <f t="shared" ca="1" si="736"/>
        <v>#REF!</v>
      </c>
      <c r="AY263" s="167" t="e">
        <f t="shared" ca="1" si="737"/>
        <v>#REF!</v>
      </c>
      <c r="AZ263" s="167" t="e">
        <f t="shared" ca="1" si="738"/>
        <v>#REF!</v>
      </c>
      <c r="BA263" s="167" t="e">
        <f t="shared" ca="1" si="739"/>
        <v>#REF!</v>
      </c>
      <c r="BB263" s="167" t="e">
        <f t="shared" ca="1" si="740"/>
        <v>#REF!</v>
      </c>
      <c r="BC263" s="167" t="e">
        <f t="shared" ca="1" si="741"/>
        <v>#REF!</v>
      </c>
      <c r="BD263" s="167" t="e">
        <f t="shared" ca="1" si="742"/>
        <v>#REF!</v>
      </c>
      <c r="BE263" s="167" t="e">
        <f t="shared" ca="1" si="743"/>
        <v>#REF!</v>
      </c>
      <c r="BF263" s="18"/>
      <c r="BG263" s="168">
        <f>INDEX('2_Needs'!$F:$F,MATCH($A263,'2_Needs'!$A:$A,0))</f>
        <v>2.8900782917741265E-3</v>
      </c>
      <c r="BH263" s="114"/>
      <c r="BI263" s="167">
        <f t="shared" ref="BI263:BX263" si="870">IF(BI$3="reset",$BG263*BI$6,BH263*(1+$C$4))</f>
        <v>0</v>
      </c>
      <c r="BJ263" s="167">
        <f t="shared" si="870"/>
        <v>0</v>
      </c>
      <c r="BK263" s="167">
        <f t="shared" si="870"/>
        <v>0</v>
      </c>
      <c r="BL263" s="167">
        <f t="shared" si="870"/>
        <v>0</v>
      </c>
      <c r="BM263" s="167">
        <f t="shared" si="870"/>
        <v>0</v>
      </c>
      <c r="BN263" s="167">
        <f t="shared" si="870"/>
        <v>0</v>
      </c>
      <c r="BO263" s="167">
        <f t="shared" si="870"/>
        <v>0</v>
      </c>
      <c r="BP263" s="167">
        <f t="shared" si="870"/>
        <v>0</v>
      </c>
      <c r="BQ263" s="167">
        <f t="shared" si="870"/>
        <v>0</v>
      </c>
      <c r="BR263" s="167">
        <f t="shared" si="870"/>
        <v>0</v>
      </c>
      <c r="BS263" s="167">
        <f t="shared" si="870"/>
        <v>0</v>
      </c>
      <c r="BT263" s="167">
        <f t="shared" si="870"/>
        <v>0</v>
      </c>
      <c r="BU263" s="167">
        <f t="shared" si="870"/>
        <v>0</v>
      </c>
      <c r="BV263" s="167">
        <f t="shared" si="870"/>
        <v>0</v>
      </c>
      <c r="BW263" s="167">
        <f t="shared" si="870"/>
        <v>0</v>
      </c>
      <c r="BX263" s="167">
        <f t="shared" si="870"/>
        <v>0</v>
      </c>
      <c r="BZ263" s="167" t="e">
        <f t="shared" ca="1" si="662"/>
        <v>#REF!</v>
      </c>
      <c r="CA263" s="167" t="e">
        <f t="shared" ca="1" si="663"/>
        <v>#REF!</v>
      </c>
      <c r="CB263" s="167" t="e">
        <f t="shared" ca="1" si="664"/>
        <v>#REF!</v>
      </c>
      <c r="CC263" s="167" t="e">
        <f t="shared" ca="1" si="665"/>
        <v>#REF!</v>
      </c>
      <c r="CD263" s="167" t="e">
        <f t="shared" ca="1" si="666"/>
        <v>#REF!</v>
      </c>
      <c r="CE263" s="167" t="e">
        <f t="shared" ca="1" si="667"/>
        <v>#REF!</v>
      </c>
      <c r="CF263" s="167" t="e">
        <f t="shared" ca="1" si="668"/>
        <v>#REF!</v>
      </c>
      <c r="CG263" s="167" t="e">
        <f t="shared" ca="1" si="669"/>
        <v>#REF!</v>
      </c>
      <c r="CH263" s="167" t="e">
        <f t="shared" ca="1" si="670"/>
        <v>#REF!</v>
      </c>
      <c r="CI263" s="167" t="e">
        <f t="shared" ca="1" si="671"/>
        <v>#REF!</v>
      </c>
      <c r="CJ263" s="167" t="e">
        <f t="shared" ca="1" si="672"/>
        <v>#REF!</v>
      </c>
      <c r="CK263" s="167" t="e">
        <f t="shared" ca="1" si="673"/>
        <v>#REF!</v>
      </c>
      <c r="CL263" s="167" t="e">
        <f t="shared" ca="1" si="674"/>
        <v>#REF!</v>
      </c>
      <c r="CM263" s="167" t="e">
        <f t="shared" ca="1" si="675"/>
        <v>#REF!</v>
      </c>
      <c r="CN263" s="167" t="e">
        <f t="shared" ca="1" si="676"/>
        <v>#REF!</v>
      </c>
      <c r="CO263" s="167" t="e">
        <f t="shared" ca="1" si="677"/>
        <v>#REF!</v>
      </c>
      <c r="CQ263" s="167" t="e">
        <f t="shared" ca="1" si="678"/>
        <v>#REF!</v>
      </c>
      <c r="CR263" s="167" t="e">
        <f t="shared" ca="1" si="679"/>
        <v>#REF!</v>
      </c>
      <c r="CS263" s="167" t="e">
        <f t="shared" ca="1" si="680"/>
        <v>#REF!</v>
      </c>
      <c r="CT263" s="167" t="e">
        <f t="shared" ca="1" si="681"/>
        <v>#REF!</v>
      </c>
      <c r="CU263" s="167" t="e">
        <f t="shared" ca="1" si="682"/>
        <v>#REF!</v>
      </c>
      <c r="CV263" s="167" t="e">
        <f t="shared" ca="1" si="683"/>
        <v>#REF!</v>
      </c>
      <c r="CW263" s="167" t="e">
        <f t="shared" ca="1" si="684"/>
        <v>#REF!</v>
      </c>
      <c r="CX263" s="167" t="e">
        <f t="shared" ca="1" si="685"/>
        <v>#REF!</v>
      </c>
      <c r="CY263" s="167" t="e">
        <f t="shared" ca="1" si="686"/>
        <v>#REF!</v>
      </c>
      <c r="CZ263" s="167" t="e">
        <f t="shared" ca="1" si="687"/>
        <v>#REF!</v>
      </c>
      <c r="DA263" s="167" t="e">
        <f t="shared" ca="1" si="688"/>
        <v>#REF!</v>
      </c>
      <c r="DB263" s="167" t="e">
        <f t="shared" ca="1" si="689"/>
        <v>#REF!</v>
      </c>
      <c r="DC263" s="167" t="e">
        <f t="shared" ca="1" si="690"/>
        <v>#REF!</v>
      </c>
      <c r="DD263" s="167" t="e">
        <f t="shared" ca="1" si="691"/>
        <v>#REF!</v>
      </c>
      <c r="DE263" s="167" t="e">
        <f t="shared" ca="1" si="692"/>
        <v>#REF!</v>
      </c>
      <c r="DF263" s="167" t="e">
        <f t="shared" ca="1" si="693"/>
        <v>#REF!</v>
      </c>
      <c r="DH263" s="167">
        <f t="shared" si="694"/>
        <v>0</v>
      </c>
      <c r="DI263" s="167">
        <f t="shared" si="695"/>
        <v>0</v>
      </c>
      <c r="DJ263" s="167">
        <f t="shared" si="696"/>
        <v>0</v>
      </c>
      <c r="DK263" s="167">
        <f t="shared" si="697"/>
        <v>0</v>
      </c>
      <c r="DL263" s="167">
        <f t="shared" si="698"/>
        <v>0</v>
      </c>
      <c r="DM263" s="167">
        <f t="shared" si="699"/>
        <v>0</v>
      </c>
      <c r="DN263" s="167">
        <f t="shared" si="700"/>
        <v>0</v>
      </c>
      <c r="DO263" s="167">
        <f t="shared" si="701"/>
        <v>0</v>
      </c>
      <c r="DP263" s="167">
        <f t="shared" si="702"/>
        <v>0</v>
      </c>
      <c r="DQ263" s="167">
        <f t="shared" si="703"/>
        <v>0</v>
      </c>
      <c r="DR263" s="167">
        <f t="shared" si="704"/>
        <v>0</v>
      </c>
      <c r="DS263" s="167">
        <f t="shared" si="705"/>
        <v>0</v>
      </c>
      <c r="DT263" s="167">
        <f t="shared" si="706"/>
        <v>0</v>
      </c>
      <c r="DU263" s="167">
        <f t="shared" si="707"/>
        <v>0</v>
      </c>
      <c r="DV263" s="167">
        <f t="shared" si="708"/>
        <v>0</v>
      </c>
      <c r="DW263" s="167">
        <f t="shared" si="709"/>
        <v>0</v>
      </c>
      <c r="DY263" s="167" t="e">
        <f t="shared" ca="1" si="745"/>
        <v>#REF!</v>
      </c>
      <c r="DZ263" s="167" t="e">
        <f t="shared" ca="1" si="746"/>
        <v>#REF!</v>
      </c>
      <c r="EA263" s="167" t="e">
        <f t="shared" ca="1" si="747"/>
        <v>#REF!</v>
      </c>
      <c r="EB263" s="167" t="e">
        <f t="shared" ca="1" si="748"/>
        <v>#REF!</v>
      </c>
      <c r="EC263" s="167" t="e">
        <f t="shared" ca="1" si="749"/>
        <v>#REF!</v>
      </c>
      <c r="ED263" s="167" t="e">
        <f t="shared" ca="1" si="750"/>
        <v>#REF!</v>
      </c>
      <c r="EE263" s="167" t="e">
        <f t="shared" ca="1" si="751"/>
        <v>#REF!</v>
      </c>
      <c r="EF263" s="167" t="e">
        <f t="shared" ca="1" si="752"/>
        <v>#REF!</v>
      </c>
      <c r="EG263" s="167" t="e">
        <f t="shared" ca="1" si="753"/>
        <v>#REF!</v>
      </c>
      <c r="EH263" s="167" t="e">
        <f t="shared" ca="1" si="754"/>
        <v>#REF!</v>
      </c>
      <c r="EI263" s="167" t="e">
        <f t="shared" ca="1" si="755"/>
        <v>#REF!</v>
      </c>
      <c r="EJ263" s="167" t="e">
        <f t="shared" ca="1" si="756"/>
        <v>#REF!</v>
      </c>
      <c r="EK263" s="167" t="e">
        <f t="shared" ca="1" si="757"/>
        <v>#REF!</v>
      </c>
      <c r="EL263" s="167" t="e">
        <f t="shared" ca="1" si="758"/>
        <v>#REF!</v>
      </c>
      <c r="EM263" s="167" t="e">
        <f t="shared" ca="1" si="759"/>
        <v>#REF!</v>
      </c>
      <c r="EN263" s="167" t="e">
        <f t="shared" ca="1" si="760"/>
        <v>#REF!</v>
      </c>
      <c r="EP263" s="167">
        <f t="shared" si="761"/>
        <v>0</v>
      </c>
      <c r="EQ263" s="167">
        <f t="shared" si="762"/>
        <v>0</v>
      </c>
      <c r="ER263" s="167">
        <f t="shared" si="763"/>
        <v>0</v>
      </c>
      <c r="ES263" s="167">
        <f t="shared" si="764"/>
        <v>0</v>
      </c>
      <c r="ET263" s="167">
        <f t="shared" si="765"/>
        <v>0</v>
      </c>
      <c r="EU263" s="167">
        <f t="shared" si="766"/>
        <v>0</v>
      </c>
      <c r="EV263" s="167">
        <f t="shared" si="767"/>
        <v>0</v>
      </c>
      <c r="EW263" s="167">
        <f t="shared" si="768"/>
        <v>0</v>
      </c>
      <c r="EX263" s="167">
        <f t="shared" si="769"/>
        <v>0</v>
      </c>
      <c r="EY263" s="167">
        <f t="shared" si="770"/>
        <v>0</v>
      </c>
      <c r="EZ263" s="167">
        <f t="shared" si="771"/>
        <v>0</v>
      </c>
      <c r="FA263" s="167">
        <f t="shared" si="772"/>
        <v>0</v>
      </c>
      <c r="FB263" s="167">
        <f t="shared" si="773"/>
        <v>0</v>
      </c>
      <c r="FC263" s="167">
        <f t="shared" si="774"/>
        <v>0</v>
      </c>
      <c r="FD263" s="167">
        <f t="shared" si="775"/>
        <v>0</v>
      </c>
      <c r="FE263" s="167">
        <f t="shared" si="776"/>
        <v>0</v>
      </c>
      <c r="FG263" s="167">
        <f t="shared" si="777"/>
        <v>0</v>
      </c>
      <c r="FH263" s="167">
        <f t="shared" si="778"/>
        <v>0</v>
      </c>
      <c r="FI263" s="167">
        <f t="shared" si="779"/>
        <v>0</v>
      </c>
      <c r="FJ263" s="167">
        <f t="shared" si="780"/>
        <v>0</v>
      </c>
      <c r="FK263" s="167">
        <f t="shared" si="781"/>
        <v>0</v>
      </c>
      <c r="FL263" s="167">
        <f t="shared" si="782"/>
        <v>0</v>
      </c>
      <c r="FM263" s="167">
        <f t="shared" si="783"/>
        <v>0</v>
      </c>
      <c r="FN263" s="167">
        <f t="shared" si="784"/>
        <v>0</v>
      </c>
      <c r="FO263" s="167">
        <f t="shared" si="785"/>
        <v>0</v>
      </c>
      <c r="FP263" s="167">
        <f t="shared" si="786"/>
        <v>0</v>
      </c>
      <c r="FQ263" s="167">
        <f t="shared" si="787"/>
        <v>0</v>
      </c>
      <c r="FR263" s="167">
        <f t="shared" si="788"/>
        <v>0</v>
      </c>
      <c r="FS263" s="167">
        <f t="shared" si="789"/>
        <v>0</v>
      </c>
      <c r="FT263" s="167">
        <f t="shared" si="790"/>
        <v>0</v>
      </c>
      <c r="FU263" s="167">
        <f t="shared" si="791"/>
        <v>0</v>
      </c>
      <c r="FV263" s="167">
        <f t="shared" si="792"/>
        <v>0</v>
      </c>
      <c r="FX263" s="167">
        <f t="shared" si="793"/>
        <v>0</v>
      </c>
      <c r="FY263" s="167">
        <f t="shared" si="794"/>
        <v>0</v>
      </c>
      <c r="FZ263" s="167">
        <f t="shared" si="795"/>
        <v>0</v>
      </c>
      <c r="GA263" s="167">
        <f t="shared" si="796"/>
        <v>0</v>
      </c>
      <c r="GB263" s="167">
        <f t="shared" si="797"/>
        <v>0</v>
      </c>
      <c r="GC263" s="167">
        <f t="shared" si="798"/>
        <v>0</v>
      </c>
      <c r="GD263" s="167">
        <f t="shared" si="799"/>
        <v>0</v>
      </c>
      <c r="GE263" s="167">
        <f t="shared" si="800"/>
        <v>0</v>
      </c>
      <c r="GF263" s="167">
        <f t="shared" si="801"/>
        <v>0</v>
      </c>
      <c r="GG263" s="167">
        <f t="shared" si="802"/>
        <v>0</v>
      </c>
      <c r="GH263" s="167">
        <f t="shared" si="803"/>
        <v>0</v>
      </c>
      <c r="GI263" s="167">
        <f t="shared" si="804"/>
        <v>0</v>
      </c>
      <c r="GJ263" s="167">
        <f t="shared" si="805"/>
        <v>0</v>
      </c>
      <c r="GK263" s="167">
        <f t="shared" si="806"/>
        <v>0</v>
      </c>
      <c r="GL263" s="167">
        <f t="shared" si="807"/>
        <v>0</v>
      </c>
      <c r="GM263" s="167">
        <f t="shared" si="808"/>
        <v>0</v>
      </c>
      <c r="GO263" s="167" t="e">
        <f t="shared" ca="1" si="860"/>
        <v>#REF!</v>
      </c>
      <c r="GP263" s="167" t="e">
        <f t="shared" ca="1" si="853"/>
        <v>#REF!</v>
      </c>
      <c r="GQ263" s="167" t="e">
        <f t="shared" ca="1" si="853"/>
        <v>#REF!</v>
      </c>
      <c r="GR263" s="167" t="e">
        <f t="shared" ca="1" si="853"/>
        <v>#REF!</v>
      </c>
      <c r="GS263" s="167" t="e">
        <f t="shared" ca="1" si="853"/>
        <v>#REF!</v>
      </c>
      <c r="GT263" s="167" t="e">
        <f t="shared" ca="1" si="853"/>
        <v>#REF!</v>
      </c>
      <c r="GU263" s="167" t="e">
        <f t="shared" ca="1" si="853"/>
        <v>#REF!</v>
      </c>
      <c r="GV263" s="167" t="e">
        <f t="shared" ca="1" si="853"/>
        <v>#REF!</v>
      </c>
      <c r="GW263" s="167" t="e">
        <f t="shared" ca="1" si="853"/>
        <v>#REF!</v>
      </c>
      <c r="GX263" s="167" t="e">
        <f t="shared" ca="1" si="853"/>
        <v>#REF!</v>
      </c>
      <c r="GY263" s="167" t="e">
        <f t="shared" ca="1" si="853"/>
        <v>#REF!</v>
      </c>
      <c r="GZ263" s="167" t="e">
        <f t="shared" ca="1" si="853"/>
        <v>#REF!</v>
      </c>
      <c r="HA263" s="167" t="e">
        <f t="shared" ca="1" si="853"/>
        <v>#REF!</v>
      </c>
      <c r="HB263" s="167" t="e">
        <f t="shared" ca="1" si="853"/>
        <v>#REF!</v>
      </c>
      <c r="HC263" s="167" t="e">
        <f t="shared" ca="1" si="853"/>
        <v>#REF!</v>
      </c>
      <c r="HD263" s="167" t="e">
        <f t="shared" ca="1" si="853"/>
        <v>#REF!</v>
      </c>
      <c r="HF263" s="167" t="e">
        <f t="shared" ca="1" si="710"/>
        <v>#REF!</v>
      </c>
      <c r="HG263" s="167" t="e">
        <f t="shared" ca="1" si="711"/>
        <v>#REF!</v>
      </c>
      <c r="HH263" s="167" t="e">
        <f t="shared" ca="1" si="712"/>
        <v>#REF!</v>
      </c>
      <c r="HI263" s="167" t="e">
        <f t="shared" ca="1" si="713"/>
        <v>#REF!</v>
      </c>
      <c r="HJ263" s="167" t="e">
        <f t="shared" ca="1" si="714"/>
        <v>#REF!</v>
      </c>
      <c r="HK263" s="167" t="e">
        <f t="shared" ca="1" si="715"/>
        <v>#REF!</v>
      </c>
      <c r="HL263" s="167" t="e">
        <f t="shared" ca="1" si="716"/>
        <v>#REF!</v>
      </c>
      <c r="HM263" s="167" t="e">
        <f t="shared" ca="1" si="717"/>
        <v>#REF!</v>
      </c>
      <c r="HN263" s="167" t="e">
        <f t="shared" ca="1" si="718"/>
        <v>#REF!</v>
      </c>
      <c r="HO263" s="167" t="e">
        <f t="shared" ca="1" si="719"/>
        <v>#REF!</v>
      </c>
      <c r="HP263" s="167" t="e">
        <f t="shared" ca="1" si="720"/>
        <v>#REF!</v>
      </c>
      <c r="HQ263" s="167" t="e">
        <f t="shared" ca="1" si="721"/>
        <v>#REF!</v>
      </c>
      <c r="HR263" s="167" t="e">
        <f t="shared" ca="1" si="722"/>
        <v>#REF!</v>
      </c>
      <c r="HS263" s="167" t="e">
        <f t="shared" ca="1" si="723"/>
        <v>#REF!</v>
      </c>
      <c r="HT263" s="167" t="e">
        <f t="shared" ca="1" si="724"/>
        <v>#REF!</v>
      </c>
      <c r="HU263" s="167" t="e">
        <f t="shared" ca="1" si="725"/>
        <v>#REF!</v>
      </c>
      <c r="HW263" s="167" t="e">
        <f t="shared" ca="1" si="726"/>
        <v>#REF!</v>
      </c>
      <c r="HX263" s="167">
        <f t="shared" si="727"/>
        <v>0</v>
      </c>
      <c r="HY263" s="167" t="e">
        <f t="shared" ca="1" si="809"/>
        <v>#REF!</v>
      </c>
      <c r="HZ263" s="219" t="e">
        <f t="shared" ca="1" si="810"/>
        <v>#REF!</v>
      </c>
    </row>
    <row r="264" spans="1:234" s="48" customFormat="1">
      <c r="A264" s="3" t="s">
        <v>522</v>
      </c>
      <c r="B264" s="202" t="str">
        <f>INDEX('Ref1'!$E:$E,MATCH(A264,'Ref1'!$A:$A,0))</f>
        <v>Redditch</v>
      </c>
      <c r="C264" s="42" t="str">
        <f>INDEX(Data1!B:B,MATCH(A264,Data1!A:A,0))</f>
        <v>SD</v>
      </c>
      <c r="D264" s="253" t="str">
        <f>INDEX(Data1!C:C,MATCH(A264,Data1!A:A,0))</f>
        <v>WM</v>
      </c>
      <c r="E264" s="200" t="str">
        <f>IF($C$6="No","No",IF(COUNTIF(Inputs!$K$359:$K$398,$A264)&gt;0,"Yes","No"))</f>
        <v>No</v>
      </c>
      <c r="F264" s="404"/>
      <c r="G264" s="62">
        <f>INDEX('4_RatesSplit'!K:K,MATCH($A264,'4_RatesSplit'!$A:$A,0))</f>
        <v>0</v>
      </c>
      <c r="H264" s="171">
        <f>INDEX('4_RatesSplit'!L:L,MATCH($A264,'4_RatesSplit'!$A:$A,0))</f>
        <v>0</v>
      </c>
      <c r="I264" s="167">
        <f>INDEX('4_RatesSplit'!M:M,MATCH($A264,'4_RatesSplit'!$A:$A,0))</f>
        <v>0</v>
      </c>
      <c r="J264" s="167">
        <f>INDEX('4_RatesSplit'!N:N,MATCH($A264,'4_RatesSplit'!$A:$A,0))</f>
        <v>0</v>
      </c>
      <c r="K264" s="167">
        <f>INDEX('4_RatesSplit'!O:O,MATCH($A264,'4_RatesSplit'!$A:$A,0))</f>
        <v>0</v>
      </c>
      <c r="L264" s="167">
        <f>INDEX('4_RatesSplit'!P:P,MATCH($A264,'4_RatesSplit'!$A:$A,0))</f>
        <v>0</v>
      </c>
      <c r="M264" s="167">
        <f>INDEX('4_RatesSplit'!Q:Q,MATCH($A264,'4_RatesSplit'!$A:$A,0))</f>
        <v>0</v>
      </c>
      <c r="N264" s="167">
        <f>INDEX('4_RatesSplit'!R:R,MATCH($A264,'4_RatesSplit'!$A:$A,0))</f>
        <v>0</v>
      </c>
      <c r="O264" s="167">
        <f>INDEX('4_RatesSplit'!S:S,MATCH($A264,'4_RatesSplit'!$A:$A,0))</f>
        <v>0</v>
      </c>
      <c r="P264" s="167">
        <f>INDEX('4_RatesSplit'!T:T,MATCH($A264,'4_RatesSplit'!$A:$A,0))</f>
        <v>0</v>
      </c>
      <c r="Q264" s="167">
        <f>INDEX('4_RatesSplit'!U:U,MATCH($A264,'4_RatesSplit'!$A:$A,0))</f>
        <v>0</v>
      </c>
      <c r="R264" s="167">
        <f>INDEX('4_RatesSplit'!V:V,MATCH($A264,'4_RatesSplit'!$A:$A,0))</f>
        <v>0</v>
      </c>
      <c r="S264" s="167">
        <f>INDEX('4_RatesSplit'!W:W,MATCH($A264,'4_RatesSplit'!$A:$A,0))</f>
        <v>0</v>
      </c>
      <c r="T264" s="167">
        <f>INDEX('4_RatesSplit'!X:X,MATCH($A264,'4_RatesSplit'!$A:$A,0))</f>
        <v>0</v>
      </c>
      <c r="U264" s="167">
        <f>INDEX('4_RatesSplit'!Y:Y,MATCH($A264,'4_RatesSplit'!$A:$A,0))</f>
        <v>0</v>
      </c>
      <c r="V264" s="167">
        <f>INDEX('4_RatesSplit'!Z:Z,MATCH($A264,'4_RatesSplit'!$A:$A,0))</f>
        <v>0</v>
      </c>
      <c r="W264" s="167">
        <f>INDEX('4_RatesSplit'!AA:AA,MATCH($A264,'4_RatesSplit'!$A:$A,0))</f>
        <v>0</v>
      </c>
      <c r="X264" s="18"/>
      <c r="Y264" s="168" t="e">
        <f ca="1">INDEX('4_RatesSplit'!AT:AT,MATCH($A264,'4_RatesSplit'!$A:$A,0))</f>
        <v>#REF!</v>
      </c>
      <c r="Z264" s="168" t="e">
        <f ca="1">INDEX('4_RatesSplit'!AU:AU,MATCH($A264,'4_RatesSplit'!$A:$A,0))</f>
        <v>#REF!</v>
      </c>
      <c r="AA264" s="168" t="e">
        <f ca="1">INDEX('4_RatesSplit'!AV:AV,MATCH($A264,'4_RatesSplit'!$A:$A,0))</f>
        <v>#REF!</v>
      </c>
      <c r="AB264" s="168" t="e">
        <f ca="1">INDEX('4_RatesSplit'!AW:AW,MATCH($A264,'4_RatesSplit'!$A:$A,0))</f>
        <v>#REF!</v>
      </c>
      <c r="AC264" s="168" t="e">
        <f ca="1">INDEX('4_RatesSplit'!AX:AX,MATCH($A264,'4_RatesSplit'!$A:$A,0))</f>
        <v>#REF!</v>
      </c>
      <c r="AD264" s="168" t="e">
        <f ca="1">INDEX('4_RatesSplit'!AY:AY,MATCH($A264,'4_RatesSplit'!$A:$A,0))</f>
        <v>#REF!</v>
      </c>
      <c r="AE264" s="168" t="e">
        <f ca="1">INDEX('4_RatesSplit'!AZ:AZ,MATCH($A264,'4_RatesSplit'!$A:$A,0))</f>
        <v>#REF!</v>
      </c>
      <c r="AF264" s="168" t="e">
        <f ca="1">INDEX('4_RatesSplit'!BA:BA,MATCH($A264,'4_RatesSplit'!$A:$A,0))</f>
        <v>#REF!</v>
      </c>
      <c r="AG264" s="168" t="e">
        <f ca="1">INDEX('4_RatesSplit'!BB:BB,MATCH($A264,'4_RatesSplit'!$A:$A,0))</f>
        <v>#REF!</v>
      </c>
      <c r="AH264" s="168" t="e">
        <f ca="1">INDEX('4_RatesSplit'!BC:BC,MATCH($A264,'4_RatesSplit'!$A:$A,0))</f>
        <v>#REF!</v>
      </c>
      <c r="AI264" s="168" t="e">
        <f ca="1">INDEX('4_RatesSplit'!BD:BD,MATCH($A264,'4_RatesSplit'!$A:$A,0))</f>
        <v>#REF!</v>
      </c>
      <c r="AJ264" s="168" t="e">
        <f ca="1">INDEX('4_RatesSplit'!BE:BE,MATCH($A264,'4_RatesSplit'!$A:$A,0))</f>
        <v>#REF!</v>
      </c>
      <c r="AK264" s="168" t="e">
        <f ca="1">INDEX('4_RatesSplit'!BF:BF,MATCH($A264,'4_RatesSplit'!$A:$A,0))</f>
        <v>#REF!</v>
      </c>
      <c r="AL264" s="168" t="e">
        <f ca="1">INDEX('4_RatesSplit'!BG:BG,MATCH($A264,'4_RatesSplit'!$A:$A,0))</f>
        <v>#REF!</v>
      </c>
      <c r="AM264" s="168" t="e">
        <f ca="1">INDEX('4_RatesSplit'!BH:BH,MATCH($A264,'4_RatesSplit'!$A:$A,0))</f>
        <v>#REF!</v>
      </c>
      <c r="AN264" s="198" t="e">
        <f ca="1">INDEX('4_RatesSplit'!BI:BI,MATCH($A264,'4_RatesSplit'!$A:$A,0))</f>
        <v>#REF!</v>
      </c>
      <c r="AO264" s="114"/>
      <c r="AP264" s="167" t="e">
        <f t="shared" ca="1" si="728"/>
        <v>#REF!</v>
      </c>
      <c r="AQ264" s="167" t="e">
        <f t="shared" ca="1" si="729"/>
        <v>#REF!</v>
      </c>
      <c r="AR264" s="167" t="e">
        <f t="shared" ca="1" si="730"/>
        <v>#REF!</v>
      </c>
      <c r="AS264" s="167" t="e">
        <f t="shared" ca="1" si="731"/>
        <v>#REF!</v>
      </c>
      <c r="AT264" s="167" t="e">
        <f t="shared" ca="1" si="732"/>
        <v>#REF!</v>
      </c>
      <c r="AU264" s="167" t="e">
        <f t="shared" ca="1" si="733"/>
        <v>#REF!</v>
      </c>
      <c r="AV264" s="167" t="e">
        <f t="shared" ca="1" si="734"/>
        <v>#REF!</v>
      </c>
      <c r="AW264" s="167" t="e">
        <f t="shared" ca="1" si="735"/>
        <v>#REF!</v>
      </c>
      <c r="AX264" s="167" t="e">
        <f t="shared" ca="1" si="736"/>
        <v>#REF!</v>
      </c>
      <c r="AY264" s="167" t="e">
        <f t="shared" ca="1" si="737"/>
        <v>#REF!</v>
      </c>
      <c r="AZ264" s="167" t="e">
        <f t="shared" ca="1" si="738"/>
        <v>#REF!</v>
      </c>
      <c r="BA264" s="167" t="e">
        <f t="shared" ca="1" si="739"/>
        <v>#REF!</v>
      </c>
      <c r="BB264" s="167" t="e">
        <f t="shared" ca="1" si="740"/>
        <v>#REF!</v>
      </c>
      <c r="BC264" s="167" t="e">
        <f t="shared" ca="1" si="741"/>
        <v>#REF!</v>
      </c>
      <c r="BD264" s="167" t="e">
        <f t="shared" ca="1" si="742"/>
        <v>#REF!</v>
      </c>
      <c r="BE264" s="167" t="e">
        <f t="shared" ca="1" si="743"/>
        <v>#REF!</v>
      </c>
      <c r="BF264" s="18"/>
      <c r="BG264" s="168">
        <f>INDEX('2_Needs'!$F:$F,MATCH($A264,'2_Needs'!$A:$A,0))</f>
        <v>1.7685447793168942E-4</v>
      </c>
      <c r="BH264" s="114"/>
      <c r="BI264" s="167">
        <f t="shared" ref="BI264:BX264" si="871">IF(BI$3="reset",$BG264*BI$6,BH264*(1+$C$4))</f>
        <v>0</v>
      </c>
      <c r="BJ264" s="167">
        <f t="shared" si="871"/>
        <v>0</v>
      </c>
      <c r="BK264" s="167">
        <f t="shared" si="871"/>
        <v>0</v>
      </c>
      <c r="BL264" s="167">
        <f t="shared" si="871"/>
        <v>0</v>
      </c>
      <c r="BM264" s="167">
        <f t="shared" si="871"/>
        <v>0</v>
      </c>
      <c r="BN264" s="167">
        <f t="shared" si="871"/>
        <v>0</v>
      </c>
      <c r="BO264" s="167">
        <f t="shared" si="871"/>
        <v>0</v>
      </c>
      <c r="BP264" s="167">
        <f t="shared" si="871"/>
        <v>0</v>
      </c>
      <c r="BQ264" s="167">
        <f t="shared" si="871"/>
        <v>0</v>
      </c>
      <c r="BR264" s="167">
        <f t="shared" si="871"/>
        <v>0</v>
      </c>
      <c r="BS264" s="167">
        <f t="shared" si="871"/>
        <v>0</v>
      </c>
      <c r="BT264" s="167">
        <f t="shared" si="871"/>
        <v>0</v>
      </c>
      <c r="BU264" s="167">
        <f t="shared" si="871"/>
        <v>0</v>
      </c>
      <c r="BV264" s="167">
        <f t="shared" si="871"/>
        <v>0</v>
      </c>
      <c r="BW264" s="167">
        <f t="shared" si="871"/>
        <v>0</v>
      </c>
      <c r="BX264" s="167">
        <f t="shared" si="871"/>
        <v>0</v>
      </c>
      <c r="BZ264" s="167" t="e">
        <f t="shared" ca="1" si="662"/>
        <v>#REF!</v>
      </c>
      <c r="CA264" s="167" t="e">
        <f t="shared" ca="1" si="663"/>
        <v>#REF!</v>
      </c>
      <c r="CB264" s="167" t="e">
        <f t="shared" ca="1" si="664"/>
        <v>#REF!</v>
      </c>
      <c r="CC264" s="167" t="e">
        <f t="shared" ca="1" si="665"/>
        <v>#REF!</v>
      </c>
      <c r="CD264" s="167" t="e">
        <f t="shared" ca="1" si="666"/>
        <v>#REF!</v>
      </c>
      <c r="CE264" s="167" t="e">
        <f t="shared" ca="1" si="667"/>
        <v>#REF!</v>
      </c>
      <c r="CF264" s="167" t="e">
        <f t="shared" ca="1" si="668"/>
        <v>#REF!</v>
      </c>
      <c r="CG264" s="167" t="e">
        <f t="shared" ca="1" si="669"/>
        <v>#REF!</v>
      </c>
      <c r="CH264" s="167" t="e">
        <f t="shared" ca="1" si="670"/>
        <v>#REF!</v>
      </c>
      <c r="CI264" s="167" t="e">
        <f t="shared" ca="1" si="671"/>
        <v>#REF!</v>
      </c>
      <c r="CJ264" s="167" t="e">
        <f t="shared" ca="1" si="672"/>
        <v>#REF!</v>
      </c>
      <c r="CK264" s="167" t="e">
        <f t="shared" ca="1" si="673"/>
        <v>#REF!</v>
      </c>
      <c r="CL264" s="167" t="e">
        <f t="shared" ca="1" si="674"/>
        <v>#REF!</v>
      </c>
      <c r="CM264" s="167" t="e">
        <f t="shared" ca="1" si="675"/>
        <v>#REF!</v>
      </c>
      <c r="CN264" s="167" t="e">
        <f t="shared" ca="1" si="676"/>
        <v>#REF!</v>
      </c>
      <c r="CO264" s="167" t="e">
        <f t="shared" ca="1" si="677"/>
        <v>#REF!</v>
      </c>
      <c r="CQ264" s="167" t="e">
        <f t="shared" ca="1" si="678"/>
        <v>#REF!</v>
      </c>
      <c r="CR264" s="167" t="e">
        <f t="shared" ca="1" si="679"/>
        <v>#REF!</v>
      </c>
      <c r="CS264" s="167" t="e">
        <f t="shared" ca="1" si="680"/>
        <v>#REF!</v>
      </c>
      <c r="CT264" s="167" t="e">
        <f t="shared" ca="1" si="681"/>
        <v>#REF!</v>
      </c>
      <c r="CU264" s="167" t="e">
        <f t="shared" ca="1" si="682"/>
        <v>#REF!</v>
      </c>
      <c r="CV264" s="167" t="e">
        <f t="shared" ca="1" si="683"/>
        <v>#REF!</v>
      </c>
      <c r="CW264" s="167" t="e">
        <f t="shared" ca="1" si="684"/>
        <v>#REF!</v>
      </c>
      <c r="CX264" s="167" t="e">
        <f t="shared" ca="1" si="685"/>
        <v>#REF!</v>
      </c>
      <c r="CY264" s="167" t="e">
        <f t="shared" ca="1" si="686"/>
        <v>#REF!</v>
      </c>
      <c r="CZ264" s="167" t="e">
        <f t="shared" ca="1" si="687"/>
        <v>#REF!</v>
      </c>
      <c r="DA264" s="167" t="e">
        <f t="shared" ca="1" si="688"/>
        <v>#REF!</v>
      </c>
      <c r="DB264" s="167" t="e">
        <f t="shared" ca="1" si="689"/>
        <v>#REF!</v>
      </c>
      <c r="DC264" s="167" t="e">
        <f t="shared" ca="1" si="690"/>
        <v>#REF!</v>
      </c>
      <c r="DD264" s="167" t="e">
        <f t="shared" ca="1" si="691"/>
        <v>#REF!</v>
      </c>
      <c r="DE264" s="167" t="e">
        <f t="shared" ca="1" si="692"/>
        <v>#REF!</v>
      </c>
      <c r="DF264" s="167" t="e">
        <f t="shared" ca="1" si="693"/>
        <v>#REF!</v>
      </c>
      <c r="DH264" s="167">
        <f t="shared" si="694"/>
        <v>0</v>
      </c>
      <c r="DI264" s="167">
        <f t="shared" si="695"/>
        <v>0</v>
      </c>
      <c r="DJ264" s="167">
        <f t="shared" si="696"/>
        <v>0</v>
      </c>
      <c r="DK264" s="167">
        <f t="shared" si="697"/>
        <v>0</v>
      </c>
      <c r="DL264" s="167">
        <f t="shared" si="698"/>
        <v>0</v>
      </c>
      <c r="DM264" s="167">
        <f t="shared" si="699"/>
        <v>0</v>
      </c>
      <c r="DN264" s="167">
        <f t="shared" si="700"/>
        <v>0</v>
      </c>
      <c r="DO264" s="167">
        <f t="shared" si="701"/>
        <v>0</v>
      </c>
      <c r="DP264" s="167">
        <f t="shared" si="702"/>
        <v>0</v>
      </c>
      <c r="DQ264" s="167">
        <f t="shared" si="703"/>
        <v>0</v>
      </c>
      <c r="DR264" s="167">
        <f t="shared" si="704"/>
        <v>0</v>
      </c>
      <c r="DS264" s="167">
        <f t="shared" si="705"/>
        <v>0</v>
      </c>
      <c r="DT264" s="167">
        <f t="shared" si="706"/>
        <v>0</v>
      </c>
      <c r="DU264" s="167">
        <f t="shared" si="707"/>
        <v>0</v>
      </c>
      <c r="DV264" s="167">
        <f t="shared" si="708"/>
        <v>0</v>
      </c>
      <c r="DW264" s="167">
        <f t="shared" si="709"/>
        <v>0</v>
      </c>
      <c r="DY264" s="167" t="e">
        <f t="shared" ca="1" si="745"/>
        <v>#REF!</v>
      </c>
      <c r="DZ264" s="167" t="e">
        <f t="shared" ca="1" si="746"/>
        <v>#REF!</v>
      </c>
      <c r="EA264" s="167" t="e">
        <f t="shared" ca="1" si="747"/>
        <v>#REF!</v>
      </c>
      <c r="EB264" s="167" t="e">
        <f t="shared" ca="1" si="748"/>
        <v>#REF!</v>
      </c>
      <c r="EC264" s="167" t="e">
        <f t="shared" ca="1" si="749"/>
        <v>#REF!</v>
      </c>
      <c r="ED264" s="167" t="e">
        <f t="shared" ca="1" si="750"/>
        <v>#REF!</v>
      </c>
      <c r="EE264" s="167" t="e">
        <f t="shared" ca="1" si="751"/>
        <v>#REF!</v>
      </c>
      <c r="EF264" s="167" t="e">
        <f t="shared" ca="1" si="752"/>
        <v>#REF!</v>
      </c>
      <c r="EG264" s="167" t="e">
        <f t="shared" ca="1" si="753"/>
        <v>#REF!</v>
      </c>
      <c r="EH264" s="167" t="e">
        <f t="shared" ca="1" si="754"/>
        <v>#REF!</v>
      </c>
      <c r="EI264" s="167" t="e">
        <f t="shared" ca="1" si="755"/>
        <v>#REF!</v>
      </c>
      <c r="EJ264" s="167" t="e">
        <f t="shared" ca="1" si="756"/>
        <v>#REF!</v>
      </c>
      <c r="EK264" s="167" t="e">
        <f t="shared" ca="1" si="757"/>
        <v>#REF!</v>
      </c>
      <c r="EL264" s="167" t="e">
        <f t="shared" ca="1" si="758"/>
        <v>#REF!</v>
      </c>
      <c r="EM264" s="167" t="e">
        <f t="shared" ca="1" si="759"/>
        <v>#REF!</v>
      </c>
      <c r="EN264" s="167" t="e">
        <f t="shared" ca="1" si="760"/>
        <v>#REF!</v>
      </c>
      <c r="EP264" s="167">
        <f t="shared" si="761"/>
        <v>0</v>
      </c>
      <c r="EQ264" s="167">
        <f t="shared" si="762"/>
        <v>0</v>
      </c>
      <c r="ER264" s="167">
        <f t="shared" si="763"/>
        <v>0</v>
      </c>
      <c r="ES264" s="167">
        <f t="shared" si="764"/>
        <v>0</v>
      </c>
      <c r="ET264" s="167">
        <f t="shared" si="765"/>
        <v>0</v>
      </c>
      <c r="EU264" s="167">
        <f t="shared" si="766"/>
        <v>0</v>
      </c>
      <c r="EV264" s="167">
        <f t="shared" si="767"/>
        <v>0</v>
      </c>
      <c r="EW264" s="167">
        <f t="shared" si="768"/>
        <v>0</v>
      </c>
      <c r="EX264" s="167">
        <f t="shared" si="769"/>
        <v>0</v>
      </c>
      <c r="EY264" s="167">
        <f t="shared" si="770"/>
        <v>0</v>
      </c>
      <c r="EZ264" s="167">
        <f t="shared" si="771"/>
        <v>0</v>
      </c>
      <c r="FA264" s="167">
        <f t="shared" si="772"/>
        <v>0</v>
      </c>
      <c r="FB264" s="167">
        <f t="shared" si="773"/>
        <v>0</v>
      </c>
      <c r="FC264" s="167">
        <f t="shared" si="774"/>
        <v>0</v>
      </c>
      <c r="FD264" s="167">
        <f t="shared" si="775"/>
        <v>0</v>
      </c>
      <c r="FE264" s="167">
        <f t="shared" si="776"/>
        <v>0</v>
      </c>
      <c r="FG264" s="167">
        <f t="shared" si="777"/>
        <v>0</v>
      </c>
      <c r="FH264" s="167">
        <f t="shared" si="778"/>
        <v>0</v>
      </c>
      <c r="FI264" s="167">
        <f t="shared" si="779"/>
        <v>0</v>
      </c>
      <c r="FJ264" s="167">
        <f t="shared" si="780"/>
        <v>0</v>
      </c>
      <c r="FK264" s="167">
        <f t="shared" si="781"/>
        <v>0</v>
      </c>
      <c r="FL264" s="167">
        <f t="shared" si="782"/>
        <v>0</v>
      </c>
      <c r="FM264" s="167">
        <f t="shared" si="783"/>
        <v>0</v>
      </c>
      <c r="FN264" s="167">
        <f t="shared" si="784"/>
        <v>0</v>
      </c>
      <c r="FO264" s="167">
        <f t="shared" si="785"/>
        <v>0</v>
      </c>
      <c r="FP264" s="167">
        <f t="shared" si="786"/>
        <v>0</v>
      </c>
      <c r="FQ264" s="167">
        <f t="shared" si="787"/>
        <v>0</v>
      </c>
      <c r="FR264" s="167">
        <f t="shared" si="788"/>
        <v>0</v>
      </c>
      <c r="FS264" s="167">
        <f t="shared" si="789"/>
        <v>0</v>
      </c>
      <c r="FT264" s="167">
        <f t="shared" si="790"/>
        <v>0</v>
      </c>
      <c r="FU264" s="167">
        <f t="shared" si="791"/>
        <v>0</v>
      </c>
      <c r="FV264" s="167">
        <f t="shared" si="792"/>
        <v>0</v>
      </c>
      <c r="FX264" s="167">
        <f t="shared" si="793"/>
        <v>0</v>
      </c>
      <c r="FY264" s="167">
        <f t="shared" si="794"/>
        <v>0</v>
      </c>
      <c r="FZ264" s="167">
        <f t="shared" si="795"/>
        <v>0</v>
      </c>
      <c r="GA264" s="167">
        <f t="shared" si="796"/>
        <v>0</v>
      </c>
      <c r="GB264" s="167">
        <f t="shared" si="797"/>
        <v>0</v>
      </c>
      <c r="GC264" s="167">
        <f t="shared" si="798"/>
        <v>0</v>
      </c>
      <c r="GD264" s="167">
        <f t="shared" si="799"/>
        <v>0</v>
      </c>
      <c r="GE264" s="167">
        <f t="shared" si="800"/>
        <v>0</v>
      </c>
      <c r="GF264" s="167">
        <f t="shared" si="801"/>
        <v>0</v>
      </c>
      <c r="GG264" s="167">
        <f t="shared" si="802"/>
        <v>0</v>
      </c>
      <c r="GH264" s="167">
        <f t="shared" si="803"/>
        <v>0</v>
      </c>
      <c r="GI264" s="167">
        <f t="shared" si="804"/>
        <v>0</v>
      </c>
      <c r="GJ264" s="167">
        <f t="shared" si="805"/>
        <v>0</v>
      </c>
      <c r="GK264" s="167">
        <f t="shared" si="806"/>
        <v>0</v>
      </c>
      <c r="GL264" s="167">
        <f t="shared" si="807"/>
        <v>0</v>
      </c>
      <c r="GM264" s="167">
        <f t="shared" si="808"/>
        <v>0</v>
      </c>
      <c r="GO264" s="167" t="e">
        <f t="shared" ca="1" si="860"/>
        <v>#REF!</v>
      </c>
      <c r="GP264" s="167" t="e">
        <f t="shared" ca="1" si="853"/>
        <v>#REF!</v>
      </c>
      <c r="GQ264" s="167" t="e">
        <f t="shared" ca="1" si="853"/>
        <v>#REF!</v>
      </c>
      <c r="GR264" s="167" t="e">
        <f t="shared" ca="1" si="853"/>
        <v>#REF!</v>
      </c>
      <c r="GS264" s="167" t="e">
        <f t="shared" ca="1" si="853"/>
        <v>#REF!</v>
      </c>
      <c r="GT264" s="167" t="e">
        <f t="shared" ca="1" si="853"/>
        <v>#REF!</v>
      </c>
      <c r="GU264" s="167" t="e">
        <f t="shared" ca="1" si="853"/>
        <v>#REF!</v>
      </c>
      <c r="GV264" s="167" t="e">
        <f t="shared" ca="1" si="853"/>
        <v>#REF!</v>
      </c>
      <c r="GW264" s="167" t="e">
        <f t="shared" ca="1" si="853"/>
        <v>#REF!</v>
      </c>
      <c r="GX264" s="167" t="e">
        <f t="shared" ca="1" si="853"/>
        <v>#REF!</v>
      </c>
      <c r="GY264" s="167" t="e">
        <f t="shared" ca="1" si="853"/>
        <v>#REF!</v>
      </c>
      <c r="GZ264" s="167" t="e">
        <f t="shared" ca="1" si="853"/>
        <v>#REF!</v>
      </c>
      <c r="HA264" s="167" t="e">
        <f t="shared" ca="1" si="853"/>
        <v>#REF!</v>
      </c>
      <c r="HB264" s="167" t="e">
        <f t="shared" ca="1" si="853"/>
        <v>#REF!</v>
      </c>
      <c r="HC264" s="167" t="e">
        <f t="shared" ca="1" si="853"/>
        <v>#REF!</v>
      </c>
      <c r="HD264" s="167" t="e">
        <f t="shared" ref="GP264:HD281" ca="1" si="872">HD$3*$BG264</f>
        <v>#REF!</v>
      </c>
      <c r="HF264" s="167" t="e">
        <f t="shared" ca="1" si="710"/>
        <v>#REF!</v>
      </c>
      <c r="HG264" s="167" t="e">
        <f t="shared" ca="1" si="711"/>
        <v>#REF!</v>
      </c>
      <c r="HH264" s="167" t="e">
        <f t="shared" ca="1" si="712"/>
        <v>#REF!</v>
      </c>
      <c r="HI264" s="167" t="e">
        <f t="shared" ca="1" si="713"/>
        <v>#REF!</v>
      </c>
      <c r="HJ264" s="167" t="e">
        <f t="shared" ca="1" si="714"/>
        <v>#REF!</v>
      </c>
      <c r="HK264" s="167" t="e">
        <f t="shared" ca="1" si="715"/>
        <v>#REF!</v>
      </c>
      <c r="HL264" s="167" t="e">
        <f t="shared" ca="1" si="716"/>
        <v>#REF!</v>
      </c>
      <c r="HM264" s="167" t="e">
        <f t="shared" ca="1" si="717"/>
        <v>#REF!</v>
      </c>
      <c r="HN264" s="167" t="e">
        <f t="shared" ca="1" si="718"/>
        <v>#REF!</v>
      </c>
      <c r="HO264" s="167" t="e">
        <f t="shared" ca="1" si="719"/>
        <v>#REF!</v>
      </c>
      <c r="HP264" s="167" t="e">
        <f t="shared" ca="1" si="720"/>
        <v>#REF!</v>
      </c>
      <c r="HQ264" s="167" t="e">
        <f t="shared" ca="1" si="721"/>
        <v>#REF!</v>
      </c>
      <c r="HR264" s="167" t="e">
        <f t="shared" ca="1" si="722"/>
        <v>#REF!</v>
      </c>
      <c r="HS264" s="167" t="e">
        <f t="shared" ca="1" si="723"/>
        <v>#REF!</v>
      </c>
      <c r="HT264" s="167" t="e">
        <f t="shared" ca="1" si="724"/>
        <v>#REF!</v>
      </c>
      <c r="HU264" s="167" t="e">
        <f t="shared" ca="1" si="725"/>
        <v>#REF!</v>
      </c>
      <c r="HW264" s="167" t="e">
        <f t="shared" ca="1" si="726"/>
        <v>#REF!</v>
      </c>
      <c r="HX264" s="167">
        <f t="shared" si="727"/>
        <v>0</v>
      </c>
      <c r="HY264" s="167" t="e">
        <f t="shared" ca="1" si="809"/>
        <v>#REF!</v>
      </c>
      <c r="HZ264" s="219" t="e">
        <f t="shared" ca="1" si="810"/>
        <v>#REF!</v>
      </c>
    </row>
    <row r="265" spans="1:234" s="48" customFormat="1">
      <c r="A265" s="3" t="s">
        <v>524</v>
      </c>
      <c r="B265" s="202" t="str">
        <f>INDEX('Ref1'!$E:$E,MATCH(A265,'Ref1'!$A:$A,0))</f>
        <v>Reigate and Banstead</v>
      </c>
      <c r="C265" s="42" t="str">
        <f>INDEX(Data1!B:B,MATCH(A265,Data1!A:A,0))</f>
        <v>SD</v>
      </c>
      <c r="D265" s="253" t="str">
        <f>INDEX(Data1!C:C,MATCH(A265,Data1!A:A,0))</f>
        <v>SE</v>
      </c>
      <c r="E265" s="200" t="str">
        <f>IF($C$6="No","No",IF(COUNTIF(Inputs!$K$359:$K$398,$A265)&gt;0,"Yes","No"))</f>
        <v>No</v>
      </c>
      <c r="F265" s="404"/>
      <c r="G265" s="62">
        <f>INDEX('4_RatesSplit'!K:K,MATCH($A265,'4_RatesSplit'!$A:$A,0))</f>
        <v>0</v>
      </c>
      <c r="H265" s="171">
        <f>INDEX('4_RatesSplit'!L:L,MATCH($A265,'4_RatesSplit'!$A:$A,0))</f>
        <v>0</v>
      </c>
      <c r="I265" s="167">
        <f>INDEX('4_RatesSplit'!M:M,MATCH($A265,'4_RatesSplit'!$A:$A,0))</f>
        <v>0</v>
      </c>
      <c r="J265" s="167">
        <f>INDEX('4_RatesSplit'!N:N,MATCH($A265,'4_RatesSplit'!$A:$A,0))</f>
        <v>0</v>
      </c>
      <c r="K265" s="167">
        <f>INDEX('4_RatesSplit'!O:O,MATCH($A265,'4_RatesSplit'!$A:$A,0))</f>
        <v>0</v>
      </c>
      <c r="L265" s="167">
        <f>INDEX('4_RatesSplit'!P:P,MATCH($A265,'4_RatesSplit'!$A:$A,0))</f>
        <v>0</v>
      </c>
      <c r="M265" s="167">
        <f>INDEX('4_RatesSplit'!Q:Q,MATCH($A265,'4_RatesSplit'!$A:$A,0))</f>
        <v>0</v>
      </c>
      <c r="N265" s="167">
        <f>INDEX('4_RatesSplit'!R:R,MATCH($A265,'4_RatesSplit'!$A:$A,0))</f>
        <v>0</v>
      </c>
      <c r="O265" s="167">
        <f>INDEX('4_RatesSplit'!S:S,MATCH($A265,'4_RatesSplit'!$A:$A,0))</f>
        <v>0</v>
      </c>
      <c r="P265" s="167">
        <f>INDEX('4_RatesSplit'!T:T,MATCH($A265,'4_RatesSplit'!$A:$A,0))</f>
        <v>0</v>
      </c>
      <c r="Q265" s="167">
        <f>INDEX('4_RatesSplit'!U:U,MATCH($A265,'4_RatesSplit'!$A:$A,0))</f>
        <v>0</v>
      </c>
      <c r="R265" s="167">
        <f>INDEX('4_RatesSplit'!V:V,MATCH($A265,'4_RatesSplit'!$A:$A,0))</f>
        <v>0</v>
      </c>
      <c r="S265" s="167">
        <f>INDEX('4_RatesSplit'!W:W,MATCH($A265,'4_RatesSplit'!$A:$A,0))</f>
        <v>0</v>
      </c>
      <c r="T265" s="167">
        <f>INDEX('4_RatesSplit'!X:X,MATCH($A265,'4_RatesSplit'!$A:$A,0))</f>
        <v>0</v>
      </c>
      <c r="U265" s="167">
        <f>INDEX('4_RatesSplit'!Y:Y,MATCH($A265,'4_RatesSplit'!$A:$A,0))</f>
        <v>0</v>
      </c>
      <c r="V265" s="167">
        <f>INDEX('4_RatesSplit'!Z:Z,MATCH($A265,'4_RatesSplit'!$A:$A,0))</f>
        <v>0</v>
      </c>
      <c r="W265" s="167">
        <f>INDEX('4_RatesSplit'!AA:AA,MATCH($A265,'4_RatesSplit'!$A:$A,0))</f>
        <v>0</v>
      </c>
      <c r="X265" s="18"/>
      <c r="Y265" s="168" t="e">
        <f ca="1">INDEX('4_RatesSplit'!AT:AT,MATCH($A265,'4_RatesSplit'!$A:$A,0))</f>
        <v>#REF!</v>
      </c>
      <c r="Z265" s="168" t="e">
        <f ca="1">INDEX('4_RatesSplit'!AU:AU,MATCH($A265,'4_RatesSplit'!$A:$A,0))</f>
        <v>#REF!</v>
      </c>
      <c r="AA265" s="168" t="e">
        <f ca="1">INDEX('4_RatesSplit'!AV:AV,MATCH($A265,'4_RatesSplit'!$A:$A,0))</f>
        <v>#REF!</v>
      </c>
      <c r="AB265" s="168" t="e">
        <f ca="1">INDEX('4_RatesSplit'!AW:AW,MATCH($A265,'4_RatesSplit'!$A:$A,0))</f>
        <v>#REF!</v>
      </c>
      <c r="AC265" s="168" t="e">
        <f ca="1">INDEX('4_RatesSplit'!AX:AX,MATCH($A265,'4_RatesSplit'!$A:$A,0))</f>
        <v>#REF!</v>
      </c>
      <c r="AD265" s="168" t="e">
        <f ca="1">INDEX('4_RatesSplit'!AY:AY,MATCH($A265,'4_RatesSplit'!$A:$A,0))</f>
        <v>#REF!</v>
      </c>
      <c r="AE265" s="168" t="e">
        <f ca="1">INDEX('4_RatesSplit'!AZ:AZ,MATCH($A265,'4_RatesSplit'!$A:$A,0))</f>
        <v>#REF!</v>
      </c>
      <c r="AF265" s="168" t="e">
        <f ca="1">INDEX('4_RatesSplit'!BA:BA,MATCH($A265,'4_RatesSplit'!$A:$A,0))</f>
        <v>#REF!</v>
      </c>
      <c r="AG265" s="168" t="e">
        <f ca="1">INDEX('4_RatesSplit'!BB:BB,MATCH($A265,'4_RatesSplit'!$A:$A,0))</f>
        <v>#REF!</v>
      </c>
      <c r="AH265" s="168" t="e">
        <f ca="1">INDEX('4_RatesSplit'!BC:BC,MATCH($A265,'4_RatesSplit'!$A:$A,0))</f>
        <v>#REF!</v>
      </c>
      <c r="AI265" s="168" t="e">
        <f ca="1">INDEX('4_RatesSplit'!BD:BD,MATCH($A265,'4_RatesSplit'!$A:$A,0))</f>
        <v>#REF!</v>
      </c>
      <c r="AJ265" s="168" t="e">
        <f ca="1">INDEX('4_RatesSplit'!BE:BE,MATCH($A265,'4_RatesSplit'!$A:$A,0))</f>
        <v>#REF!</v>
      </c>
      <c r="AK265" s="168" t="e">
        <f ca="1">INDEX('4_RatesSplit'!BF:BF,MATCH($A265,'4_RatesSplit'!$A:$A,0))</f>
        <v>#REF!</v>
      </c>
      <c r="AL265" s="168" t="e">
        <f ca="1">INDEX('4_RatesSplit'!BG:BG,MATCH($A265,'4_RatesSplit'!$A:$A,0))</f>
        <v>#REF!</v>
      </c>
      <c r="AM265" s="168" t="e">
        <f ca="1">INDEX('4_RatesSplit'!BH:BH,MATCH($A265,'4_RatesSplit'!$A:$A,0))</f>
        <v>#REF!</v>
      </c>
      <c r="AN265" s="198" t="e">
        <f ca="1">INDEX('4_RatesSplit'!BI:BI,MATCH($A265,'4_RatesSplit'!$A:$A,0))</f>
        <v>#REF!</v>
      </c>
      <c r="AO265" s="114"/>
      <c r="AP265" s="167" t="e">
        <f t="shared" ca="1" si="728"/>
        <v>#REF!</v>
      </c>
      <c r="AQ265" s="167" t="e">
        <f t="shared" ca="1" si="729"/>
        <v>#REF!</v>
      </c>
      <c r="AR265" s="167" t="e">
        <f t="shared" ca="1" si="730"/>
        <v>#REF!</v>
      </c>
      <c r="AS265" s="167" t="e">
        <f t="shared" ca="1" si="731"/>
        <v>#REF!</v>
      </c>
      <c r="AT265" s="167" t="e">
        <f t="shared" ca="1" si="732"/>
        <v>#REF!</v>
      </c>
      <c r="AU265" s="167" t="e">
        <f t="shared" ca="1" si="733"/>
        <v>#REF!</v>
      </c>
      <c r="AV265" s="167" t="e">
        <f t="shared" ca="1" si="734"/>
        <v>#REF!</v>
      </c>
      <c r="AW265" s="167" t="e">
        <f t="shared" ca="1" si="735"/>
        <v>#REF!</v>
      </c>
      <c r="AX265" s="167" t="e">
        <f t="shared" ca="1" si="736"/>
        <v>#REF!</v>
      </c>
      <c r="AY265" s="167" t="e">
        <f t="shared" ca="1" si="737"/>
        <v>#REF!</v>
      </c>
      <c r="AZ265" s="167" t="e">
        <f t="shared" ca="1" si="738"/>
        <v>#REF!</v>
      </c>
      <c r="BA265" s="167" t="e">
        <f t="shared" ca="1" si="739"/>
        <v>#REF!</v>
      </c>
      <c r="BB265" s="167" t="e">
        <f t="shared" ca="1" si="740"/>
        <v>#REF!</v>
      </c>
      <c r="BC265" s="167" t="e">
        <f t="shared" ca="1" si="741"/>
        <v>#REF!</v>
      </c>
      <c r="BD265" s="167" t="e">
        <f t="shared" ca="1" si="742"/>
        <v>#REF!</v>
      </c>
      <c r="BE265" s="167" t="e">
        <f t="shared" ca="1" si="743"/>
        <v>#REF!</v>
      </c>
      <c r="BF265" s="18"/>
      <c r="BG265" s="168">
        <f>INDEX('2_Needs'!$F:$F,MATCH($A265,'2_Needs'!$A:$A,0))</f>
        <v>1.9121663706690861E-4</v>
      </c>
      <c r="BH265" s="114"/>
      <c r="BI265" s="167">
        <f t="shared" ref="BI265:BX265" si="873">IF(BI$3="reset",$BG265*BI$6,BH265*(1+$C$4))</f>
        <v>0</v>
      </c>
      <c r="BJ265" s="167">
        <f t="shared" si="873"/>
        <v>0</v>
      </c>
      <c r="BK265" s="167">
        <f t="shared" si="873"/>
        <v>0</v>
      </c>
      <c r="BL265" s="167">
        <f t="shared" si="873"/>
        <v>0</v>
      </c>
      <c r="BM265" s="167">
        <f t="shared" si="873"/>
        <v>0</v>
      </c>
      <c r="BN265" s="167">
        <f t="shared" si="873"/>
        <v>0</v>
      </c>
      <c r="BO265" s="167">
        <f t="shared" si="873"/>
        <v>0</v>
      </c>
      <c r="BP265" s="167">
        <f t="shared" si="873"/>
        <v>0</v>
      </c>
      <c r="BQ265" s="167">
        <f t="shared" si="873"/>
        <v>0</v>
      </c>
      <c r="BR265" s="167">
        <f t="shared" si="873"/>
        <v>0</v>
      </c>
      <c r="BS265" s="167">
        <f t="shared" si="873"/>
        <v>0</v>
      </c>
      <c r="BT265" s="167">
        <f t="shared" si="873"/>
        <v>0</v>
      </c>
      <c r="BU265" s="167">
        <f t="shared" si="873"/>
        <v>0</v>
      </c>
      <c r="BV265" s="167">
        <f t="shared" si="873"/>
        <v>0</v>
      </c>
      <c r="BW265" s="167">
        <f t="shared" si="873"/>
        <v>0</v>
      </c>
      <c r="BX265" s="167">
        <f t="shared" si="873"/>
        <v>0</v>
      </c>
      <c r="BZ265" s="167" t="e">
        <f t="shared" ca="1" si="662"/>
        <v>#REF!</v>
      </c>
      <c r="CA265" s="167" t="e">
        <f t="shared" ca="1" si="663"/>
        <v>#REF!</v>
      </c>
      <c r="CB265" s="167" t="e">
        <f t="shared" ca="1" si="664"/>
        <v>#REF!</v>
      </c>
      <c r="CC265" s="167" t="e">
        <f t="shared" ca="1" si="665"/>
        <v>#REF!</v>
      </c>
      <c r="CD265" s="167" t="e">
        <f t="shared" ca="1" si="666"/>
        <v>#REF!</v>
      </c>
      <c r="CE265" s="167" t="e">
        <f t="shared" ca="1" si="667"/>
        <v>#REF!</v>
      </c>
      <c r="CF265" s="167" t="e">
        <f t="shared" ca="1" si="668"/>
        <v>#REF!</v>
      </c>
      <c r="CG265" s="167" t="e">
        <f t="shared" ca="1" si="669"/>
        <v>#REF!</v>
      </c>
      <c r="CH265" s="167" t="e">
        <f t="shared" ca="1" si="670"/>
        <v>#REF!</v>
      </c>
      <c r="CI265" s="167" t="e">
        <f t="shared" ca="1" si="671"/>
        <v>#REF!</v>
      </c>
      <c r="CJ265" s="167" t="e">
        <f t="shared" ca="1" si="672"/>
        <v>#REF!</v>
      </c>
      <c r="CK265" s="167" t="e">
        <f t="shared" ca="1" si="673"/>
        <v>#REF!</v>
      </c>
      <c r="CL265" s="167" t="e">
        <f t="shared" ca="1" si="674"/>
        <v>#REF!</v>
      </c>
      <c r="CM265" s="167" t="e">
        <f t="shared" ca="1" si="675"/>
        <v>#REF!</v>
      </c>
      <c r="CN265" s="167" t="e">
        <f t="shared" ca="1" si="676"/>
        <v>#REF!</v>
      </c>
      <c r="CO265" s="167" t="e">
        <f t="shared" ca="1" si="677"/>
        <v>#REF!</v>
      </c>
      <c r="CQ265" s="167" t="e">
        <f t="shared" ca="1" si="678"/>
        <v>#REF!</v>
      </c>
      <c r="CR265" s="167" t="e">
        <f t="shared" ca="1" si="679"/>
        <v>#REF!</v>
      </c>
      <c r="CS265" s="167" t="e">
        <f t="shared" ca="1" si="680"/>
        <v>#REF!</v>
      </c>
      <c r="CT265" s="167" t="e">
        <f t="shared" ca="1" si="681"/>
        <v>#REF!</v>
      </c>
      <c r="CU265" s="167" t="e">
        <f t="shared" ca="1" si="682"/>
        <v>#REF!</v>
      </c>
      <c r="CV265" s="167" t="e">
        <f t="shared" ca="1" si="683"/>
        <v>#REF!</v>
      </c>
      <c r="CW265" s="167" t="e">
        <f t="shared" ca="1" si="684"/>
        <v>#REF!</v>
      </c>
      <c r="CX265" s="167" t="e">
        <f t="shared" ca="1" si="685"/>
        <v>#REF!</v>
      </c>
      <c r="CY265" s="167" t="e">
        <f t="shared" ca="1" si="686"/>
        <v>#REF!</v>
      </c>
      <c r="CZ265" s="167" t="e">
        <f t="shared" ca="1" si="687"/>
        <v>#REF!</v>
      </c>
      <c r="DA265" s="167" t="e">
        <f t="shared" ca="1" si="688"/>
        <v>#REF!</v>
      </c>
      <c r="DB265" s="167" t="e">
        <f t="shared" ca="1" si="689"/>
        <v>#REF!</v>
      </c>
      <c r="DC265" s="167" t="e">
        <f t="shared" ca="1" si="690"/>
        <v>#REF!</v>
      </c>
      <c r="DD265" s="167" t="e">
        <f t="shared" ca="1" si="691"/>
        <v>#REF!</v>
      </c>
      <c r="DE265" s="167" t="e">
        <f t="shared" ca="1" si="692"/>
        <v>#REF!</v>
      </c>
      <c r="DF265" s="167" t="e">
        <f t="shared" ca="1" si="693"/>
        <v>#REF!</v>
      </c>
      <c r="DH265" s="167">
        <f t="shared" si="694"/>
        <v>0</v>
      </c>
      <c r="DI265" s="167">
        <f t="shared" si="695"/>
        <v>0</v>
      </c>
      <c r="DJ265" s="167">
        <f t="shared" si="696"/>
        <v>0</v>
      </c>
      <c r="DK265" s="167">
        <f t="shared" si="697"/>
        <v>0</v>
      </c>
      <c r="DL265" s="167">
        <f t="shared" si="698"/>
        <v>0</v>
      </c>
      <c r="DM265" s="167">
        <f t="shared" si="699"/>
        <v>0</v>
      </c>
      <c r="DN265" s="167">
        <f t="shared" si="700"/>
        <v>0</v>
      </c>
      <c r="DO265" s="167">
        <f t="shared" si="701"/>
        <v>0</v>
      </c>
      <c r="DP265" s="167">
        <f t="shared" si="702"/>
        <v>0</v>
      </c>
      <c r="DQ265" s="167">
        <f t="shared" si="703"/>
        <v>0</v>
      </c>
      <c r="DR265" s="167">
        <f t="shared" si="704"/>
        <v>0</v>
      </c>
      <c r="DS265" s="167">
        <f t="shared" si="705"/>
        <v>0</v>
      </c>
      <c r="DT265" s="167">
        <f t="shared" si="706"/>
        <v>0</v>
      </c>
      <c r="DU265" s="167">
        <f t="shared" si="707"/>
        <v>0</v>
      </c>
      <c r="DV265" s="167">
        <f t="shared" si="708"/>
        <v>0</v>
      </c>
      <c r="DW265" s="167">
        <f t="shared" si="709"/>
        <v>0</v>
      </c>
      <c r="DY265" s="167" t="e">
        <f t="shared" ca="1" si="745"/>
        <v>#REF!</v>
      </c>
      <c r="DZ265" s="167" t="e">
        <f t="shared" ca="1" si="746"/>
        <v>#REF!</v>
      </c>
      <c r="EA265" s="167" t="e">
        <f t="shared" ca="1" si="747"/>
        <v>#REF!</v>
      </c>
      <c r="EB265" s="167" t="e">
        <f t="shared" ca="1" si="748"/>
        <v>#REF!</v>
      </c>
      <c r="EC265" s="167" t="e">
        <f t="shared" ca="1" si="749"/>
        <v>#REF!</v>
      </c>
      <c r="ED265" s="167" t="e">
        <f t="shared" ca="1" si="750"/>
        <v>#REF!</v>
      </c>
      <c r="EE265" s="167" t="e">
        <f t="shared" ca="1" si="751"/>
        <v>#REF!</v>
      </c>
      <c r="EF265" s="167" t="e">
        <f t="shared" ca="1" si="752"/>
        <v>#REF!</v>
      </c>
      <c r="EG265" s="167" t="e">
        <f t="shared" ca="1" si="753"/>
        <v>#REF!</v>
      </c>
      <c r="EH265" s="167" t="e">
        <f t="shared" ca="1" si="754"/>
        <v>#REF!</v>
      </c>
      <c r="EI265" s="167" t="e">
        <f t="shared" ca="1" si="755"/>
        <v>#REF!</v>
      </c>
      <c r="EJ265" s="167" t="e">
        <f t="shared" ca="1" si="756"/>
        <v>#REF!</v>
      </c>
      <c r="EK265" s="167" t="e">
        <f t="shared" ca="1" si="757"/>
        <v>#REF!</v>
      </c>
      <c r="EL265" s="167" t="e">
        <f t="shared" ca="1" si="758"/>
        <v>#REF!</v>
      </c>
      <c r="EM265" s="167" t="e">
        <f t="shared" ca="1" si="759"/>
        <v>#REF!</v>
      </c>
      <c r="EN265" s="167" t="e">
        <f t="shared" ca="1" si="760"/>
        <v>#REF!</v>
      </c>
      <c r="EP265" s="167">
        <f t="shared" si="761"/>
        <v>0</v>
      </c>
      <c r="EQ265" s="167">
        <f t="shared" si="762"/>
        <v>0</v>
      </c>
      <c r="ER265" s="167">
        <f t="shared" si="763"/>
        <v>0</v>
      </c>
      <c r="ES265" s="167">
        <f t="shared" si="764"/>
        <v>0</v>
      </c>
      <c r="ET265" s="167">
        <f t="shared" si="765"/>
        <v>0</v>
      </c>
      <c r="EU265" s="167">
        <f t="shared" si="766"/>
        <v>0</v>
      </c>
      <c r="EV265" s="167">
        <f t="shared" si="767"/>
        <v>0</v>
      </c>
      <c r="EW265" s="167">
        <f t="shared" si="768"/>
        <v>0</v>
      </c>
      <c r="EX265" s="167">
        <f t="shared" si="769"/>
        <v>0</v>
      </c>
      <c r="EY265" s="167">
        <f t="shared" si="770"/>
        <v>0</v>
      </c>
      <c r="EZ265" s="167">
        <f t="shared" si="771"/>
        <v>0</v>
      </c>
      <c r="FA265" s="167">
        <f t="shared" si="772"/>
        <v>0</v>
      </c>
      <c r="FB265" s="167">
        <f t="shared" si="773"/>
        <v>0</v>
      </c>
      <c r="FC265" s="167">
        <f t="shared" si="774"/>
        <v>0</v>
      </c>
      <c r="FD265" s="167">
        <f t="shared" si="775"/>
        <v>0</v>
      </c>
      <c r="FE265" s="167">
        <f t="shared" si="776"/>
        <v>0</v>
      </c>
      <c r="FG265" s="167">
        <f t="shared" si="777"/>
        <v>0</v>
      </c>
      <c r="FH265" s="167">
        <f t="shared" si="778"/>
        <v>0</v>
      </c>
      <c r="FI265" s="167">
        <f t="shared" si="779"/>
        <v>0</v>
      </c>
      <c r="FJ265" s="167">
        <f t="shared" si="780"/>
        <v>0</v>
      </c>
      <c r="FK265" s="167">
        <f t="shared" si="781"/>
        <v>0</v>
      </c>
      <c r="FL265" s="167">
        <f t="shared" si="782"/>
        <v>0</v>
      </c>
      <c r="FM265" s="167">
        <f t="shared" si="783"/>
        <v>0</v>
      </c>
      <c r="FN265" s="167">
        <f t="shared" si="784"/>
        <v>0</v>
      </c>
      <c r="FO265" s="167">
        <f t="shared" si="785"/>
        <v>0</v>
      </c>
      <c r="FP265" s="167">
        <f t="shared" si="786"/>
        <v>0</v>
      </c>
      <c r="FQ265" s="167">
        <f t="shared" si="787"/>
        <v>0</v>
      </c>
      <c r="FR265" s="167">
        <f t="shared" si="788"/>
        <v>0</v>
      </c>
      <c r="FS265" s="167">
        <f t="shared" si="789"/>
        <v>0</v>
      </c>
      <c r="FT265" s="167">
        <f t="shared" si="790"/>
        <v>0</v>
      </c>
      <c r="FU265" s="167">
        <f t="shared" si="791"/>
        <v>0</v>
      </c>
      <c r="FV265" s="167">
        <f t="shared" si="792"/>
        <v>0</v>
      </c>
      <c r="FX265" s="167">
        <f t="shared" si="793"/>
        <v>0</v>
      </c>
      <c r="FY265" s="167">
        <f t="shared" si="794"/>
        <v>0</v>
      </c>
      <c r="FZ265" s="167">
        <f t="shared" si="795"/>
        <v>0</v>
      </c>
      <c r="GA265" s="167">
        <f t="shared" si="796"/>
        <v>0</v>
      </c>
      <c r="GB265" s="167">
        <f t="shared" si="797"/>
        <v>0</v>
      </c>
      <c r="GC265" s="167">
        <f t="shared" si="798"/>
        <v>0</v>
      </c>
      <c r="GD265" s="167">
        <f t="shared" si="799"/>
        <v>0</v>
      </c>
      <c r="GE265" s="167">
        <f t="shared" si="800"/>
        <v>0</v>
      </c>
      <c r="GF265" s="167">
        <f t="shared" si="801"/>
        <v>0</v>
      </c>
      <c r="GG265" s="167">
        <f t="shared" si="802"/>
        <v>0</v>
      </c>
      <c r="GH265" s="167">
        <f t="shared" si="803"/>
        <v>0</v>
      </c>
      <c r="GI265" s="167">
        <f t="shared" si="804"/>
        <v>0</v>
      </c>
      <c r="GJ265" s="167">
        <f t="shared" si="805"/>
        <v>0</v>
      </c>
      <c r="GK265" s="167">
        <f t="shared" si="806"/>
        <v>0</v>
      </c>
      <c r="GL265" s="167">
        <f t="shared" si="807"/>
        <v>0</v>
      </c>
      <c r="GM265" s="167">
        <f t="shared" si="808"/>
        <v>0</v>
      </c>
      <c r="GO265" s="167" t="e">
        <f t="shared" ca="1" si="860"/>
        <v>#REF!</v>
      </c>
      <c r="GP265" s="167" t="e">
        <f t="shared" ca="1" si="872"/>
        <v>#REF!</v>
      </c>
      <c r="GQ265" s="167" t="e">
        <f t="shared" ca="1" si="872"/>
        <v>#REF!</v>
      </c>
      <c r="GR265" s="167" t="e">
        <f t="shared" ca="1" si="872"/>
        <v>#REF!</v>
      </c>
      <c r="GS265" s="167" t="e">
        <f t="shared" ca="1" si="872"/>
        <v>#REF!</v>
      </c>
      <c r="GT265" s="167" t="e">
        <f t="shared" ca="1" si="872"/>
        <v>#REF!</v>
      </c>
      <c r="GU265" s="167" t="e">
        <f t="shared" ca="1" si="872"/>
        <v>#REF!</v>
      </c>
      <c r="GV265" s="167" t="e">
        <f t="shared" ca="1" si="872"/>
        <v>#REF!</v>
      </c>
      <c r="GW265" s="167" t="e">
        <f t="shared" ca="1" si="872"/>
        <v>#REF!</v>
      </c>
      <c r="GX265" s="167" t="e">
        <f t="shared" ca="1" si="872"/>
        <v>#REF!</v>
      </c>
      <c r="GY265" s="167" t="e">
        <f t="shared" ca="1" si="872"/>
        <v>#REF!</v>
      </c>
      <c r="GZ265" s="167" t="e">
        <f t="shared" ca="1" si="872"/>
        <v>#REF!</v>
      </c>
      <c r="HA265" s="167" t="e">
        <f t="shared" ca="1" si="872"/>
        <v>#REF!</v>
      </c>
      <c r="HB265" s="167" t="e">
        <f t="shared" ca="1" si="872"/>
        <v>#REF!</v>
      </c>
      <c r="HC265" s="167" t="e">
        <f t="shared" ca="1" si="872"/>
        <v>#REF!</v>
      </c>
      <c r="HD265" s="167" t="e">
        <f t="shared" ca="1" si="872"/>
        <v>#REF!</v>
      </c>
      <c r="HF265" s="167" t="e">
        <f t="shared" ca="1" si="710"/>
        <v>#REF!</v>
      </c>
      <c r="HG265" s="167" t="e">
        <f t="shared" ca="1" si="711"/>
        <v>#REF!</v>
      </c>
      <c r="HH265" s="167" t="e">
        <f t="shared" ca="1" si="712"/>
        <v>#REF!</v>
      </c>
      <c r="HI265" s="167" t="e">
        <f t="shared" ca="1" si="713"/>
        <v>#REF!</v>
      </c>
      <c r="HJ265" s="167" t="e">
        <f t="shared" ca="1" si="714"/>
        <v>#REF!</v>
      </c>
      <c r="HK265" s="167" t="e">
        <f t="shared" ca="1" si="715"/>
        <v>#REF!</v>
      </c>
      <c r="HL265" s="167" t="e">
        <f t="shared" ca="1" si="716"/>
        <v>#REF!</v>
      </c>
      <c r="HM265" s="167" t="e">
        <f t="shared" ca="1" si="717"/>
        <v>#REF!</v>
      </c>
      <c r="HN265" s="167" t="e">
        <f t="shared" ca="1" si="718"/>
        <v>#REF!</v>
      </c>
      <c r="HO265" s="167" t="e">
        <f t="shared" ca="1" si="719"/>
        <v>#REF!</v>
      </c>
      <c r="HP265" s="167" t="e">
        <f t="shared" ca="1" si="720"/>
        <v>#REF!</v>
      </c>
      <c r="HQ265" s="167" t="e">
        <f t="shared" ca="1" si="721"/>
        <v>#REF!</v>
      </c>
      <c r="HR265" s="167" t="e">
        <f t="shared" ca="1" si="722"/>
        <v>#REF!</v>
      </c>
      <c r="HS265" s="167" t="e">
        <f t="shared" ca="1" si="723"/>
        <v>#REF!</v>
      </c>
      <c r="HT265" s="167" t="e">
        <f t="shared" ca="1" si="724"/>
        <v>#REF!</v>
      </c>
      <c r="HU265" s="167" t="e">
        <f t="shared" ca="1" si="725"/>
        <v>#REF!</v>
      </c>
      <c r="HW265" s="167" t="e">
        <f t="shared" ca="1" si="726"/>
        <v>#REF!</v>
      </c>
      <c r="HX265" s="167">
        <f t="shared" si="727"/>
        <v>0</v>
      </c>
      <c r="HY265" s="167" t="e">
        <f t="shared" ca="1" si="809"/>
        <v>#REF!</v>
      </c>
      <c r="HZ265" s="219" t="e">
        <f t="shared" ca="1" si="810"/>
        <v>#REF!</v>
      </c>
    </row>
    <row r="266" spans="1:234" s="48" customFormat="1">
      <c r="A266" s="3" t="s">
        <v>526</v>
      </c>
      <c r="B266" s="202" t="str">
        <f>INDEX('Ref1'!$E:$E,MATCH(A266,'Ref1'!$A:$A,0))</f>
        <v>Ribble Valley</v>
      </c>
      <c r="C266" s="42" t="str">
        <f>INDEX(Data1!B:B,MATCH(A266,Data1!A:A,0))</f>
        <v>SD</v>
      </c>
      <c r="D266" s="253" t="str">
        <f>INDEX(Data1!C:C,MATCH(A266,Data1!A:A,0))</f>
        <v>NW</v>
      </c>
      <c r="E266" s="200" t="str">
        <f>IF($C$6="No","No",IF(COUNTIF(Inputs!$K$359:$K$398,$A266)&gt;0,"Yes","No"))</f>
        <v>No</v>
      </c>
      <c r="F266" s="404"/>
      <c r="G266" s="62">
        <f>INDEX('4_RatesSplit'!K:K,MATCH($A266,'4_RatesSplit'!$A:$A,0))</f>
        <v>0</v>
      </c>
      <c r="H266" s="171">
        <f>INDEX('4_RatesSplit'!L:L,MATCH($A266,'4_RatesSplit'!$A:$A,0))</f>
        <v>0</v>
      </c>
      <c r="I266" s="167">
        <f>INDEX('4_RatesSplit'!M:M,MATCH($A266,'4_RatesSplit'!$A:$A,0))</f>
        <v>0</v>
      </c>
      <c r="J266" s="167">
        <f>INDEX('4_RatesSplit'!N:N,MATCH($A266,'4_RatesSplit'!$A:$A,0))</f>
        <v>0</v>
      </c>
      <c r="K266" s="167">
        <f>INDEX('4_RatesSplit'!O:O,MATCH($A266,'4_RatesSplit'!$A:$A,0))</f>
        <v>0</v>
      </c>
      <c r="L266" s="167">
        <f>INDEX('4_RatesSplit'!P:P,MATCH($A266,'4_RatesSplit'!$A:$A,0))</f>
        <v>0</v>
      </c>
      <c r="M266" s="167">
        <f>INDEX('4_RatesSplit'!Q:Q,MATCH($A266,'4_RatesSplit'!$A:$A,0))</f>
        <v>0</v>
      </c>
      <c r="N266" s="167">
        <f>INDEX('4_RatesSplit'!R:R,MATCH($A266,'4_RatesSplit'!$A:$A,0))</f>
        <v>0</v>
      </c>
      <c r="O266" s="167">
        <f>INDEX('4_RatesSplit'!S:S,MATCH($A266,'4_RatesSplit'!$A:$A,0))</f>
        <v>0</v>
      </c>
      <c r="P266" s="167">
        <f>INDEX('4_RatesSplit'!T:T,MATCH($A266,'4_RatesSplit'!$A:$A,0))</f>
        <v>0</v>
      </c>
      <c r="Q266" s="167">
        <f>INDEX('4_RatesSplit'!U:U,MATCH($A266,'4_RatesSplit'!$A:$A,0))</f>
        <v>0</v>
      </c>
      <c r="R266" s="167">
        <f>INDEX('4_RatesSplit'!V:V,MATCH($A266,'4_RatesSplit'!$A:$A,0))</f>
        <v>0</v>
      </c>
      <c r="S266" s="167">
        <f>INDEX('4_RatesSplit'!W:W,MATCH($A266,'4_RatesSplit'!$A:$A,0))</f>
        <v>0</v>
      </c>
      <c r="T266" s="167">
        <f>INDEX('4_RatesSplit'!X:X,MATCH($A266,'4_RatesSplit'!$A:$A,0))</f>
        <v>0</v>
      </c>
      <c r="U266" s="167">
        <f>INDEX('4_RatesSplit'!Y:Y,MATCH($A266,'4_RatesSplit'!$A:$A,0))</f>
        <v>0</v>
      </c>
      <c r="V266" s="167">
        <f>INDEX('4_RatesSplit'!Z:Z,MATCH($A266,'4_RatesSplit'!$A:$A,0))</f>
        <v>0</v>
      </c>
      <c r="W266" s="167">
        <f>INDEX('4_RatesSplit'!AA:AA,MATCH($A266,'4_RatesSplit'!$A:$A,0))</f>
        <v>0</v>
      </c>
      <c r="X266" s="18"/>
      <c r="Y266" s="168" t="e">
        <f ca="1">INDEX('4_RatesSplit'!AT:AT,MATCH($A266,'4_RatesSplit'!$A:$A,0))</f>
        <v>#REF!</v>
      </c>
      <c r="Z266" s="168" t="e">
        <f ca="1">INDEX('4_RatesSplit'!AU:AU,MATCH($A266,'4_RatesSplit'!$A:$A,0))</f>
        <v>#REF!</v>
      </c>
      <c r="AA266" s="168" t="e">
        <f ca="1">INDEX('4_RatesSplit'!AV:AV,MATCH($A266,'4_RatesSplit'!$A:$A,0))</f>
        <v>#REF!</v>
      </c>
      <c r="AB266" s="168" t="e">
        <f ca="1">INDEX('4_RatesSplit'!AW:AW,MATCH($A266,'4_RatesSplit'!$A:$A,0))</f>
        <v>#REF!</v>
      </c>
      <c r="AC266" s="168" t="e">
        <f ca="1">INDEX('4_RatesSplit'!AX:AX,MATCH($A266,'4_RatesSplit'!$A:$A,0))</f>
        <v>#REF!</v>
      </c>
      <c r="AD266" s="168" t="e">
        <f ca="1">INDEX('4_RatesSplit'!AY:AY,MATCH($A266,'4_RatesSplit'!$A:$A,0))</f>
        <v>#REF!</v>
      </c>
      <c r="AE266" s="168" t="e">
        <f ca="1">INDEX('4_RatesSplit'!AZ:AZ,MATCH($A266,'4_RatesSplit'!$A:$A,0))</f>
        <v>#REF!</v>
      </c>
      <c r="AF266" s="168" t="e">
        <f ca="1">INDEX('4_RatesSplit'!BA:BA,MATCH($A266,'4_RatesSplit'!$A:$A,0))</f>
        <v>#REF!</v>
      </c>
      <c r="AG266" s="168" t="e">
        <f ca="1">INDEX('4_RatesSplit'!BB:BB,MATCH($A266,'4_RatesSplit'!$A:$A,0))</f>
        <v>#REF!</v>
      </c>
      <c r="AH266" s="168" t="e">
        <f ca="1">INDEX('4_RatesSplit'!BC:BC,MATCH($A266,'4_RatesSplit'!$A:$A,0))</f>
        <v>#REF!</v>
      </c>
      <c r="AI266" s="168" t="e">
        <f ca="1">INDEX('4_RatesSplit'!BD:BD,MATCH($A266,'4_RatesSplit'!$A:$A,0))</f>
        <v>#REF!</v>
      </c>
      <c r="AJ266" s="168" t="e">
        <f ca="1">INDEX('4_RatesSplit'!BE:BE,MATCH($A266,'4_RatesSplit'!$A:$A,0))</f>
        <v>#REF!</v>
      </c>
      <c r="AK266" s="168" t="e">
        <f ca="1">INDEX('4_RatesSplit'!BF:BF,MATCH($A266,'4_RatesSplit'!$A:$A,0))</f>
        <v>#REF!</v>
      </c>
      <c r="AL266" s="168" t="e">
        <f ca="1">INDEX('4_RatesSplit'!BG:BG,MATCH($A266,'4_RatesSplit'!$A:$A,0))</f>
        <v>#REF!</v>
      </c>
      <c r="AM266" s="168" t="e">
        <f ca="1">INDEX('4_RatesSplit'!BH:BH,MATCH($A266,'4_RatesSplit'!$A:$A,0))</f>
        <v>#REF!</v>
      </c>
      <c r="AN266" s="198" t="e">
        <f ca="1">INDEX('4_RatesSplit'!BI:BI,MATCH($A266,'4_RatesSplit'!$A:$A,0))</f>
        <v>#REF!</v>
      </c>
      <c r="AO266" s="114"/>
      <c r="AP266" s="167" t="e">
        <f t="shared" ca="1" si="728"/>
        <v>#REF!</v>
      </c>
      <c r="AQ266" s="167" t="e">
        <f t="shared" ca="1" si="729"/>
        <v>#REF!</v>
      </c>
      <c r="AR266" s="167" t="e">
        <f t="shared" ca="1" si="730"/>
        <v>#REF!</v>
      </c>
      <c r="AS266" s="167" t="e">
        <f t="shared" ca="1" si="731"/>
        <v>#REF!</v>
      </c>
      <c r="AT266" s="167" t="e">
        <f t="shared" ca="1" si="732"/>
        <v>#REF!</v>
      </c>
      <c r="AU266" s="167" t="e">
        <f t="shared" ca="1" si="733"/>
        <v>#REF!</v>
      </c>
      <c r="AV266" s="167" t="e">
        <f t="shared" ca="1" si="734"/>
        <v>#REF!</v>
      </c>
      <c r="AW266" s="167" t="e">
        <f t="shared" ca="1" si="735"/>
        <v>#REF!</v>
      </c>
      <c r="AX266" s="167" t="e">
        <f t="shared" ca="1" si="736"/>
        <v>#REF!</v>
      </c>
      <c r="AY266" s="167" t="e">
        <f t="shared" ca="1" si="737"/>
        <v>#REF!</v>
      </c>
      <c r="AZ266" s="167" t="e">
        <f t="shared" ca="1" si="738"/>
        <v>#REF!</v>
      </c>
      <c r="BA266" s="167" t="e">
        <f t="shared" ca="1" si="739"/>
        <v>#REF!</v>
      </c>
      <c r="BB266" s="167" t="e">
        <f t="shared" ca="1" si="740"/>
        <v>#REF!</v>
      </c>
      <c r="BC266" s="167" t="e">
        <f t="shared" ca="1" si="741"/>
        <v>#REF!</v>
      </c>
      <c r="BD266" s="167" t="e">
        <f t="shared" ca="1" si="742"/>
        <v>#REF!</v>
      </c>
      <c r="BE266" s="167" t="e">
        <f t="shared" ca="1" si="743"/>
        <v>#REF!</v>
      </c>
      <c r="BF266" s="18"/>
      <c r="BG266" s="168">
        <f>INDEX('2_Needs'!$F:$F,MATCH($A266,'2_Needs'!$A:$A,0))</f>
        <v>1.085625802950413E-4</v>
      </c>
      <c r="BH266" s="114"/>
      <c r="BI266" s="167">
        <f t="shared" ref="BI266:BX266" si="874">IF(BI$3="reset",$BG266*BI$6,BH266*(1+$C$4))</f>
        <v>0</v>
      </c>
      <c r="BJ266" s="167">
        <f t="shared" si="874"/>
        <v>0</v>
      </c>
      <c r="BK266" s="167">
        <f t="shared" si="874"/>
        <v>0</v>
      </c>
      <c r="BL266" s="167">
        <f t="shared" si="874"/>
        <v>0</v>
      </c>
      <c r="BM266" s="167">
        <f t="shared" si="874"/>
        <v>0</v>
      </c>
      <c r="BN266" s="167">
        <f t="shared" si="874"/>
        <v>0</v>
      </c>
      <c r="BO266" s="167">
        <f t="shared" si="874"/>
        <v>0</v>
      </c>
      <c r="BP266" s="167">
        <f t="shared" si="874"/>
        <v>0</v>
      </c>
      <c r="BQ266" s="167">
        <f t="shared" si="874"/>
        <v>0</v>
      </c>
      <c r="BR266" s="167">
        <f t="shared" si="874"/>
        <v>0</v>
      </c>
      <c r="BS266" s="167">
        <f t="shared" si="874"/>
        <v>0</v>
      </c>
      <c r="BT266" s="167">
        <f t="shared" si="874"/>
        <v>0</v>
      </c>
      <c r="BU266" s="167">
        <f t="shared" si="874"/>
        <v>0</v>
      </c>
      <c r="BV266" s="167">
        <f t="shared" si="874"/>
        <v>0</v>
      </c>
      <c r="BW266" s="167">
        <f t="shared" si="874"/>
        <v>0</v>
      </c>
      <c r="BX266" s="167">
        <f t="shared" si="874"/>
        <v>0</v>
      </c>
      <c r="BZ266" s="167" t="e">
        <f t="shared" ca="1" si="662"/>
        <v>#REF!</v>
      </c>
      <c r="CA266" s="167" t="e">
        <f t="shared" ca="1" si="663"/>
        <v>#REF!</v>
      </c>
      <c r="CB266" s="167" t="e">
        <f t="shared" ca="1" si="664"/>
        <v>#REF!</v>
      </c>
      <c r="CC266" s="167" t="e">
        <f t="shared" ca="1" si="665"/>
        <v>#REF!</v>
      </c>
      <c r="CD266" s="167" t="e">
        <f t="shared" ca="1" si="666"/>
        <v>#REF!</v>
      </c>
      <c r="CE266" s="167" t="e">
        <f t="shared" ca="1" si="667"/>
        <v>#REF!</v>
      </c>
      <c r="CF266" s="167" t="e">
        <f t="shared" ca="1" si="668"/>
        <v>#REF!</v>
      </c>
      <c r="CG266" s="167" t="e">
        <f t="shared" ca="1" si="669"/>
        <v>#REF!</v>
      </c>
      <c r="CH266" s="167" t="e">
        <f t="shared" ca="1" si="670"/>
        <v>#REF!</v>
      </c>
      <c r="CI266" s="167" t="e">
        <f t="shared" ca="1" si="671"/>
        <v>#REF!</v>
      </c>
      <c r="CJ266" s="167" t="e">
        <f t="shared" ca="1" si="672"/>
        <v>#REF!</v>
      </c>
      <c r="CK266" s="167" t="e">
        <f t="shared" ca="1" si="673"/>
        <v>#REF!</v>
      </c>
      <c r="CL266" s="167" t="e">
        <f t="shared" ca="1" si="674"/>
        <v>#REF!</v>
      </c>
      <c r="CM266" s="167" t="e">
        <f t="shared" ca="1" si="675"/>
        <v>#REF!</v>
      </c>
      <c r="CN266" s="167" t="e">
        <f t="shared" ca="1" si="676"/>
        <v>#REF!</v>
      </c>
      <c r="CO266" s="167" t="e">
        <f t="shared" ca="1" si="677"/>
        <v>#REF!</v>
      </c>
      <c r="CQ266" s="167" t="e">
        <f t="shared" ca="1" si="678"/>
        <v>#REF!</v>
      </c>
      <c r="CR266" s="167" t="e">
        <f t="shared" ca="1" si="679"/>
        <v>#REF!</v>
      </c>
      <c r="CS266" s="167" t="e">
        <f t="shared" ca="1" si="680"/>
        <v>#REF!</v>
      </c>
      <c r="CT266" s="167" t="e">
        <f t="shared" ca="1" si="681"/>
        <v>#REF!</v>
      </c>
      <c r="CU266" s="167" t="e">
        <f t="shared" ca="1" si="682"/>
        <v>#REF!</v>
      </c>
      <c r="CV266" s="167" t="e">
        <f t="shared" ca="1" si="683"/>
        <v>#REF!</v>
      </c>
      <c r="CW266" s="167" t="e">
        <f t="shared" ca="1" si="684"/>
        <v>#REF!</v>
      </c>
      <c r="CX266" s="167" t="e">
        <f t="shared" ca="1" si="685"/>
        <v>#REF!</v>
      </c>
      <c r="CY266" s="167" t="e">
        <f t="shared" ca="1" si="686"/>
        <v>#REF!</v>
      </c>
      <c r="CZ266" s="167" t="e">
        <f t="shared" ca="1" si="687"/>
        <v>#REF!</v>
      </c>
      <c r="DA266" s="167" t="e">
        <f t="shared" ca="1" si="688"/>
        <v>#REF!</v>
      </c>
      <c r="DB266" s="167" t="e">
        <f t="shared" ca="1" si="689"/>
        <v>#REF!</v>
      </c>
      <c r="DC266" s="167" t="e">
        <f t="shared" ca="1" si="690"/>
        <v>#REF!</v>
      </c>
      <c r="DD266" s="167" t="e">
        <f t="shared" ca="1" si="691"/>
        <v>#REF!</v>
      </c>
      <c r="DE266" s="167" t="e">
        <f t="shared" ca="1" si="692"/>
        <v>#REF!</v>
      </c>
      <c r="DF266" s="167" t="e">
        <f t="shared" ca="1" si="693"/>
        <v>#REF!</v>
      </c>
      <c r="DH266" s="167">
        <f t="shared" si="694"/>
        <v>0</v>
      </c>
      <c r="DI266" s="167">
        <f t="shared" si="695"/>
        <v>0</v>
      </c>
      <c r="DJ266" s="167">
        <f t="shared" si="696"/>
        <v>0</v>
      </c>
      <c r="DK266" s="167">
        <f t="shared" si="697"/>
        <v>0</v>
      </c>
      <c r="DL266" s="167">
        <f t="shared" si="698"/>
        <v>0</v>
      </c>
      <c r="DM266" s="167">
        <f t="shared" si="699"/>
        <v>0</v>
      </c>
      <c r="DN266" s="167">
        <f t="shared" si="700"/>
        <v>0</v>
      </c>
      <c r="DO266" s="167">
        <f t="shared" si="701"/>
        <v>0</v>
      </c>
      <c r="DP266" s="167">
        <f t="shared" si="702"/>
        <v>0</v>
      </c>
      <c r="DQ266" s="167">
        <f t="shared" si="703"/>
        <v>0</v>
      </c>
      <c r="DR266" s="167">
        <f t="shared" si="704"/>
        <v>0</v>
      </c>
      <c r="DS266" s="167">
        <f t="shared" si="705"/>
        <v>0</v>
      </c>
      <c r="DT266" s="167">
        <f t="shared" si="706"/>
        <v>0</v>
      </c>
      <c r="DU266" s="167">
        <f t="shared" si="707"/>
        <v>0</v>
      </c>
      <c r="DV266" s="167">
        <f t="shared" si="708"/>
        <v>0</v>
      </c>
      <c r="DW266" s="167">
        <f t="shared" si="709"/>
        <v>0</v>
      </c>
      <c r="DY266" s="167" t="e">
        <f t="shared" ca="1" si="745"/>
        <v>#REF!</v>
      </c>
      <c r="DZ266" s="167" t="e">
        <f t="shared" ca="1" si="746"/>
        <v>#REF!</v>
      </c>
      <c r="EA266" s="167" t="e">
        <f t="shared" ca="1" si="747"/>
        <v>#REF!</v>
      </c>
      <c r="EB266" s="167" t="e">
        <f t="shared" ca="1" si="748"/>
        <v>#REF!</v>
      </c>
      <c r="EC266" s="167" t="e">
        <f t="shared" ca="1" si="749"/>
        <v>#REF!</v>
      </c>
      <c r="ED266" s="167" t="e">
        <f t="shared" ca="1" si="750"/>
        <v>#REF!</v>
      </c>
      <c r="EE266" s="167" t="e">
        <f t="shared" ca="1" si="751"/>
        <v>#REF!</v>
      </c>
      <c r="EF266" s="167" t="e">
        <f t="shared" ca="1" si="752"/>
        <v>#REF!</v>
      </c>
      <c r="EG266" s="167" t="e">
        <f t="shared" ca="1" si="753"/>
        <v>#REF!</v>
      </c>
      <c r="EH266" s="167" t="e">
        <f t="shared" ca="1" si="754"/>
        <v>#REF!</v>
      </c>
      <c r="EI266" s="167" t="e">
        <f t="shared" ca="1" si="755"/>
        <v>#REF!</v>
      </c>
      <c r="EJ266" s="167" t="e">
        <f t="shared" ca="1" si="756"/>
        <v>#REF!</v>
      </c>
      <c r="EK266" s="167" t="e">
        <f t="shared" ca="1" si="757"/>
        <v>#REF!</v>
      </c>
      <c r="EL266" s="167" t="e">
        <f t="shared" ca="1" si="758"/>
        <v>#REF!</v>
      </c>
      <c r="EM266" s="167" t="e">
        <f t="shared" ca="1" si="759"/>
        <v>#REF!</v>
      </c>
      <c r="EN266" s="167" t="e">
        <f t="shared" ca="1" si="760"/>
        <v>#REF!</v>
      </c>
      <c r="EP266" s="167">
        <f t="shared" si="761"/>
        <v>0</v>
      </c>
      <c r="EQ266" s="167">
        <f t="shared" si="762"/>
        <v>0</v>
      </c>
      <c r="ER266" s="167">
        <f t="shared" si="763"/>
        <v>0</v>
      </c>
      <c r="ES266" s="167">
        <f t="shared" si="764"/>
        <v>0</v>
      </c>
      <c r="ET266" s="167">
        <f t="shared" si="765"/>
        <v>0</v>
      </c>
      <c r="EU266" s="167">
        <f t="shared" si="766"/>
        <v>0</v>
      </c>
      <c r="EV266" s="167">
        <f t="shared" si="767"/>
        <v>0</v>
      </c>
      <c r="EW266" s="167">
        <f t="shared" si="768"/>
        <v>0</v>
      </c>
      <c r="EX266" s="167">
        <f t="shared" si="769"/>
        <v>0</v>
      </c>
      <c r="EY266" s="167">
        <f t="shared" si="770"/>
        <v>0</v>
      </c>
      <c r="EZ266" s="167">
        <f t="shared" si="771"/>
        <v>0</v>
      </c>
      <c r="FA266" s="167">
        <f t="shared" si="772"/>
        <v>0</v>
      </c>
      <c r="FB266" s="167">
        <f t="shared" si="773"/>
        <v>0</v>
      </c>
      <c r="FC266" s="167">
        <f t="shared" si="774"/>
        <v>0</v>
      </c>
      <c r="FD266" s="167">
        <f t="shared" si="775"/>
        <v>0</v>
      </c>
      <c r="FE266" s="167">
        <f t="shared" si="776"/>
        <v>0</v>
      </c>
      <c r="FG266" s="167">
        <f t="shared" si="777"/>
        <v>0</v>
      </c>
      <c r="FH266" s="167">
        <f t="shared" si="778"/>
        <v>0</v>
      </c>
      <c r="FI266" s="167">
        <f t="shared" si="779"/>
        <v>0</v>
      </c>
      <c r="FJ266" s="167">
        <f t="shared" si="780"/>
        <v>0</v>
      </c>
      <c r="FK266" s="167">
        <f t="shared" si="781"/>
        <v>0</v>
      </c>
      <c r="FL266" s="167">
        <f t="shared" si="782"/>
        <v>0</v>
      </c>
      <c r="FM266" s="167">
        <f t="shared" si="783"/>
        <v>0</v>
      </c>
      <c r="FN266" s="167">
        <f t="shared" si="784"/>
        <v>0</v>
      </c>
      <c r="FO266" s="167">
        <f t="shared" si="785"/>
        <v>0</v>
      </c>
      <c r="FP266" s="167">
        <f t="shared" si="786"/>
        <v>0</v>
      </c>
      <c r="FQ266" s="167">
        <f t="shared" si="787"/>
        <v>0</v>
      </c>
      <c r="FR266" s="167">
        <f t="shared" si="788"/>
        <v>0</v>
      </c>
      <c r="FS266" s="167">
        <f t="shared" si="789"/>
        <v>0</v>
      </c>
      <c r="FT266" s="167">
        <f t="shared" si="790"/>
        <v>0</v>
      </c>
      <c r="FU266" s="167">
        <f t="shared" si="791"/>
        <v>0</v>
      </c>
      <c r="FV266" s="167">
        <f t="shared" si="792"/>
        <v>0</v>
      </c>
      <c r="FX266" s="167">
        <f t="shared" si="793"/>
        <v>0</v>
      </c>
      <c r="FY266" s="167">
        <f t="shared" si="794"/>
        <v>0</v>
      </c>
      <c r="FZ266" s="167">
        <f t="shared" si="795"/>
        <v>0</v>
      </c>
      <c r="GA266" s="167">
        <f t="shared" si="796"/>
        <v>0</v>
      </c>
      <c r="GB266" s="167">
        <f t="shared" si="797"/>
        <v>0</v>
      </c>
      <c r="GC266" s="167">
        <f t="shared" si="798"/>
        <v>0</v>
      </c>
      <c r="GD266" s="167">
        <f t="shared" si="799"/>
        <v>0</v>
      </c>
      <c r="GE266" s="167">
        <f t="shared" si="800"/>
        <v>0</v>
      </c>
      <c r="GF266" s="167">
        <f t="shared" si="801"/>
        <v>0</v>
      </c>
      <c r="GG266" s="167">
        <f t="shared" si="802"/>
        <v>0</v>
      </c>
      <c r="GH266" s="167">
        <f t="shared" si="803"/>
        <v>0</v>
      </c>
      <c r="GI266" s="167">
        <f t="shared" si="804"/>
        <v>0</v>
      </c>
      <c r="GJ266" s="167">
        <f t="shared" si="805"/>
        <v>0</v>
      </c>
      <c r="GK266" s="167">
        <f t="shared" si="806"/>
        <v>0</v>
      </c>
      <c r="GL266" s="167">
        <f t="shared" si="807"/>
        <v>0</v>
      </c>
      <c r="GM266" s="167">
        <f t="shared" si="808"/>
        <v>0</v>
      </c>
      <c r="GO266" s="167" t="e">
        <f t="shared" ca="1" si="860"/>
        <v>#REF!</v>
      </c>
      <c r="GP266" s="167" t="e">
        <f t="shared" ca="1" si="872"/>
        <v>#REF!</v>
      </c>
      <c r="GQ266" s="167" t="e">
        <f t="shared" ca="1" si="872"/>
        <v>#REF!</v>
      </c>
      <c r="GR266" s="167" t="e">
        <f t="shared" ca="1" si="872"/>
        <v>#REF!</v>
      </c>
      <c r="GS266" s="167" t="e">
        <f t="shared" ca="1" si="872"/>
        <v>#REF!</v>
      </c>
      <c r="GT266" s="167" t="e">
        <f t="shared" ca="1" si="872"/>
        <v>#REF!</v>
      </c>
      <c r="GU266" s="167" t="e">
        <f t="shared" ca="1" si="872"/>
        <v>#REF!</v>
      </c>
      <c r="GV266" s="167" t="e">
        <f t="shared" ca="1" si="872"/>
        <v>#REF!</v>
      </c>
      <c r="GW266" s="167" t="e">
        <f t="shared" ca="1" si="872"/>
        <v>#REF!</v>
      </c>
      <c r="GX266" s="167" t="e">
        <f t="shared" ca="1" si="872"/>
        <v>#REF!</v>
      </c>
      <c r="GY266" s="167" t="e">
        <f t="shared" ca="1" si="872"/>
        <v>#REF!</v>
      </c>
      <c r="GZ266" s="167" t="e">
        <f t="shared" ca="1" si="872"/>
        <v>#REF!</v>
      </c>
      <c r="HA266" s="167" t="e">
        <f t="shared" ca="1" si="872"/>
        <v>#REF!</v>
      </c>
      <c r="HB266" s="167" t="e">
        <f t="shared" ca="1" si="872"/>
        <v>#REF!</v>
      </c>
      <c r="HC266" s="167" t="e">
        <f t="shared" ca="1" si="872"/>
        <v>#REF!</v>
      </c>
      <c r="HD266" s="167" t="e">
        <f t="shared" ca="1" si="872"/>
        <v>#REF!</v>
      </c>
      <c r="HF266" s="167" t="e">
        <f t="shared" ca="1" si="710"/>
        <v>#REF!</v>
      </c>
      <c r="HG266" s="167" t="e">
        <f t="shared" ca="1" si="711"/>
        <v>#REF!</v>
      </c>
      <c r="HH266" s="167" t="e">
        <f t="shared" ca="1" si="712"/>
        <v>#REF!</v>
      </c>
      <c r="HI266" s="167" t="e">
        <f t="shared" ca="1" si="713"/>
        <v>#REF!</v>
      </c>
      <c r="HJ266" s="167" t="e">
        <f t="shared" ca="1" si="714"/>
        <v>#REF!</v>
      </c>
      <c r="HK266" s="167" t="e">
        <f t="shared" ca="1" si="715"/>
        <v>#REF!</v>
      </c>
      <c r="HL266" s="167" t="e">
        <f t="shared" ca="1" si="716"/>
        <v>#REF!</v>
      </c>
      <c r="HM266" s="167" t="e">
        <f t="shared" ca="1" si="717"/>
        <v>#REF!</v>
      </c>
      <c r="HN266" s="167" t="e">
        <f t="shared" ca="1" si="718"/>
        <v>#REF!</v>
      </c>
      <c r="HO266" s="167" t="e">
        <f t="shared" ca="1" si="719"/>
        <v>#REF!</v>
      </c>
      <c r="HP266" s="167" t="e">
        <f t="shared" ca="1" si="720"/>
        <v>#REF!</v>
      </c>
      <c r="HQ266" s="167" t="e">
        <f t="shared" ca="1" si="721"/>
        <v>#REF!</v>
      </c>
      <c r="HR266" s="167" t="e">
        <f t="shared" ca="1" si="722"/>
        <v>#REF!</v>
      </c>
      <c r="HS266" s="167" t="e">
        <f t="shared" ca="1" si="723"/>
        <v>#REF!</v>
      </c>
      <c r="HT266" s="167" t="e">
        <f t="shared" ca="1" si="724"/>
        <v>#REF!</v>
      </c>
      <c r="HU266" s="167" t="e">
        <f t="shared" ca="1" si="725"/>
        <v>#REF!</v>
      </c>
      <c r="HW266" s="167" t="e">
        <f t="shared" ca="1" si="726"/>
        <v>#REF!</v>
      </c>
      <c r="HX266" s="167">
        <f t="shared" si="727"/>
        <v>0</v>
      </c>
      <c r="HY266" s="167" t="e">
        <f t="shared" ca="1" si="809"/>
        <v>#REF!</v>
      </c>
      <c r="HZ266" s="219" t="e">
        <f t="shared" ca="1" si="810"/>
        <v>#REF!</v>
      </c>
    </row>
    <row r="267" spans="1:234" s="48" customFormat="1">
      <c r="A267" s="3" t="s">
        <v>528</v>
      </c>
      <c r="B267" s="202" t="str">
        <f>INDEX('Ref1'!$E:$E,MATCH(A267,'Ref1'!$A:$A,0))</f>
        <v>Richmond upon Thames</v>
      </c>
      <c r="C267" s="42" t="str">
        <f>INDEX(Data1!B:B,MATCH(A267,Data1!A:A,0))</f>
        <v>OLB</v>
      </c>
      <c r="D267" s="253" t="str">
        <f>INDEX(Data1!C:C,MATCH(A267,Data1!A:A,0))</f>
        <v>L</v>
      </c>
      <c r="E267" s="200" t="str">
        <f>IF($C$6="No","No",IF(COUNTIF(Inputs!$K$359:$K$398,$A267)&gt;0,"Yes","No"))</f>
        <v>No</v>
      </c>
      <c r="F267" s="404"/>
      <c r="G267" s="62">
        <f>INDEX('4_RatesSplit'!K:K,MATCH($A267,'4_RatesSplit'!$A:$A,0))</f>
        <v>0</v>
      </c>
      <c r="H267" s="171">
        <f>INDEX('4_RatesSplit'!L:L,MATCH($A267,'4_RatesSplit'!$A:$A,0))</f>
        <v>0</v>
      </c>
      <c r="I267" s="167">
        <f>INDEX('4_RatesSplit'!M:M,MATCH($A267,'4_RatesSplit'!$A:$A,0))</f>
        <v>0</v>
      </c>
      <c r="J267" s="167">
        <f>INDEX('4_RatesSplit'!N:N,MATCH($A267,'4_RatesSplit'!$A:$A,0))</f>
        <v>0</v>
      </c>
      <c r="K267" s="167">
        <f>INDEX('4_RatesSplit'!O:O,MATCH($A267,'4_RatesSplit'!$A:$A,0))</f>
        <v>0</v>
      </c>
      <c r="L267" s="167">
        <f>INDEX('4_RatesSplit'!P:P,MATCH($A267,'4_RatesSplit'!$A:$A,0))</f>
        <v>0</v>
      </c>
      <c r="M267" s="167">
        <f>INDEX('4_RatesSplit'!Q:Q,MATCH($A267,'4_RatesSplit'!$A:$A,0))</f>
        <v>0</v>
      </c>
      <c r="N267" s="167">
        <f>INDEX('4_RatesSplit'!R:R,MATCH($A267,'4_RatesSplit'!$A:$A,0))</f>
        <v>0</v>
      </c>
      <c r="O267" s="167">
        <f>INDEX('4_RatesSplit'!S:S,MATCH($A267,'4_RatesSplit'!$A:$A,0))</f>
        <v>0</v>
      </c>
      <c r="P267" s="167">
        <f>INDEX('4_RatesSplit'!T:T,MATCH($A267,'4_RatesSplit'!$A:$A,0))</f>
        <v>0</v>
      </c>
      <c r="Q267" s="167">
        <f>INDEX('4_RatesSplit'!U:U,MATCH($A267,'4_RatesSplit'!$A:$A,0))</f>
        <v>0</v>
      </c>
      <c r="R267" s="167">
        <f>INDEX('4_RatesSplit'!V:V,MATCH($A267,'4_RatesSplit'!$A:$A,0))</f>
        <v>0</v>
      </c>
      <c r="S267" s="167">
        <f>INDEX('4_RatesSplit'!W:W,MATCH($A267,'4_RatesSplit'!$A:$A,0))</f>
        <v>0</v>
      </c>
      <c r="T267" s="167">
        <f>INDEX('4_RatesSplit'!X:X,MATCH($A267,'4_RatesSplit'!$A:$A,0))</f>
        <v>0</v>
      </c>
      <c r="U267" s="167">
        <f>INDEX('4_RatesSplit'!Y:Y,MATCH($A267,'4_RatesSplit'!$A:$A,0))</f>
        <v>0</v>
      </c>
      <c r="V267" s="167">
        <f>INDEX('4_RatesSplit'!Z:Z,MATCH($A267,'4_RatesSplit'!$A:$A,0))</f>
        <v>0</v>
      </c>
      <c r="W267" s="167">
        <f>INDEX('4_RatesSplit'!AA:AA,MATCH($A267,'4_RatesSplit'!$A:$A,0))</f>
        <v>0</v>
      </c>
      <c r="X267" s="18"/>
      <c r="Y267" s="168" t="e">
        <f ca="1">INDEX('4_RatesSplit'!AT:AT,MATCH($A267,'4_RatesSplit'!$A:$A,0))</f>
        <v>#REF!</v>
      </c>
      <c r="Z267" s="168" t="e">
        <f ca="1">INDEX('4_RatesSplit'!AU:AU,MATCH($A267,'4_RatesSplit'!$A:$A,0))</f>
        <v>#REF!</v>
      </c>
      <c r="AA267" s="168" t="e">
        <f ca="1">INDEX('4_RatesSplit'!AV:AV,MATCH($A267,'4_RatesSplit'!$A:$A,0))</f>
        <v>#REF!</v>
      </c>
      <c r="AB267" s="168" t="e">
        <f ca="1">INDEX('4_RatesSplit'!AW:AW,MATCH($A267,'4_RatesSplit'!$A:$A,0))</f>
        <v>#REF!</v>
      </c>
      <c r="AC267" s="168" t="e">
        <f ca="1">INDEX('4_RatesSplit'!AX:AX,MATCH($A267,'4_RatesSplit'!$A:$A,0))</f>
        <v>#REF!</v>
      </c>
      <c r="AD267" s="168" t="e">
        <f ca="1">INDEX('4_RatesSplit'!AY:AY,MATCH($A267,'4_RatesSplit'!$A:$A,0))</f>
        <v>#REF!</v>
      </c>
      <c r="AE267" s="168" t="e">
        <f ca="1">INDEX('4_RatesSplit'!AZ:AZ,MATCH($A267,'4_RatesSplit'!$A:$A,0))</f>
        <v>#REF!</v>
      </c>
      <c r="AF267" s="168" t="e">
        <f ca="1">INDEX('4_RatesSplit'!BA:BA,MATCH($A267,'4_RatesSplit'!$A:$A,0))</f>
        <v>#REF!</v>
      </c>
      <c r="AG267" s="168" t="e">
        <f ca="1">INDEX('4_RatesSplit'!BB:BB,MATCH($A267,'4_RatesSplit'!$A:$A,0))</f>
        <v>#REF!</v>
      </c>
      <c r="AH267" s="168" t="e">
        <f ca="1">INDEX('4_RatesSplit'!BC:BC,MATCH($A267,'4_RatesSplit'!$A:$A,0))</f>
        <v>#REF!</v>
      </c>
      <c r="AI267" s="168" t="e">
        <f ca="1">INDEX('4_RatesSplit'!BD:BD,MATCH($A267,'4_RatesSplit'!$A:$A,0))</f>
        <v>#REF!</v>
      </c>
      <c r="AJ267" s="168" t="e">
        <f ca="1">INDEX('4_RatesSplit'!BE:BE,MATCH($A267,'4_RatesSplit'!$A:$A,0))</f>
        <v>#REF!</v>
      </c>
      <c r="AK267" s="168" t="e">
        <f ca="1">INDEX('4_RatesSplit'!BF:BF,MATCH($A267,'4_RatesSplit'!$A:$A,0))</f>
        <v>#REF!</v>
      </c>
      <c r="AL267" s="168" t="e">
        <f ca="1">INDEX('4_RatesSplit'!BG:BG,MATCH($A267,'4_RatesSplit'!$A:$A,0))</f>
        <v>#REF!</v>
      </c>
      <c r="AM267" s="168" t="e">
        <f ca="1">INDEX('4_RatesSplit'!BH:BH,MATCH($A267,'4_RatesSplit'!$A:$A,0))</f>
        <v>#REF!</v>
      </c>
      <c r="AN267" s="198" t="e">
        <f ca="1">INDEX('4_RatesSplit'!BI:BI,MATCH($A267,'4_RatesSplit'!$A:$A,0))</f>
        <v>#REF!</v>
      </c>
      <c r="AO267" s="114"/>
      <c r="AP267" s="167" t="e">
        <f t="shared" ca="1" si="728"/>
        <v>#REF!</v>
      </c>
      <c r="AQ267" s="167" t="e">
        <f t="shared" ca="1" si="729"/>
        <v>#REF!</v>
      </c>
      <c r="AR267" s="167" t="e">
        <f t="shared" ca="1" si="730"/>
        <v>#REF!</v>
      </c>
      <c r="AS267" s="167" t="e">
        <f t="shared" ca="1" si="731"/>
        <v>#REF!</v>
      </c>
      <c r="AT267" s="167" t="e">
        <f t="shared" ca="1" si="732"/>
        <v>#REF!</v>
      </c>
      <c r="AU267" s="167" t="e">
        <f t="shared" ca="1" si="733"/>
        <v>#REF!</v>
      </c>
      <c r="AV267" s="167" t="e">
        <f t="shared" ca="1" si="734"/>
        <v>#REF!</v>
      </c>
      <c r="AW267" s="167" t="e">
        <f t="shared" ca="1" si="735"/>
        <v>#REF!</v>
      </c>
      <c r="AX267" s="167" t="e">
        <f t="shared" ca="1" si="736"/>
        <v>#REF!</v>
      </c>
      <c r="AY267" s="167" t="e">
        <f t="shared" ca="1" si="737"/>
        <v>#REF!</v>
      </c>
      <c r="AZ267" s="167" t="e">
        <f t="shared" ca="1" si="738"/>
        <v>#REF!</v>
      </c>
      <c r="BA267" s="167" t="e">
        <f t="shared" ca="1" si="739"/>
        <v>#REF!</v>
      </c>
      <c r="BB267" s="167" t="e">
        <f t="shared" ca="1" si="740"/>
        <v>#REF!</v>
      </c>
      <c r="BC267" s="167" t="e">
        <f t="shared" ca="1" si="741"/>
        <v>#REF!</v>
      </c>
      <c r="BD267" s="167" t="e">
        <f t="shared" ca="1" si="742"/>
        <v>#REF!</v>
      </c>
      <c r="BE267" s="167" t="e">
        <f t="shared" ca="1" si="743"/>
        <v>#REF!</v>
      </c>
      <c r="BF267" s="18"/>
      <c r="BG267" s="168">
        <f>INDEX('2_Needs'!$F:$F,MATCH($A267,'2_Needs'!$A:$A,0))</f>
        <v>1.80942504313227E-3</v>
      </c>
      <c r="BH267" s="114"/>
      <c r="BI267" s="167">
        <f t="shared" ref="BI267:BX267" si="875">IF(BI$3="reset",$BG267*BI$6,BH267*(1+$C$4))</f>
        <v>0</v>
      </c>
      <c r="BJ267" s="167">
        <f t="shared" si="875"/>
        <v>0</v>
      </c>
      <c r="BK267" s="167">
        <f t="shared" si="875"/>
        <v>0</v>
      </c>
      <c r="BL267" s="167">
        <f t="shared" si="875"/>
        <v>0</v>
      </c>
      <c r="BM267" s="167">
        <f t="shared" si="875"/>
        <v>0</v>
      </c>
      <c r="BN267" s="167">
        <f t="shared" si="875"/>
        <v>0</v>
      </c>
      <c r="BO267" s="167">
        <f t="shared" si="875"/>
        <v>0</v>
      </c>
      <c r="BP267" s="167">
        <f t="shared" si="875"/>
        <v>0</v>
      </c>
      <c r="BQ267" s="167">
        <f t="shared" si="875"/>
        <v>0</v>
      </c>
      <c r="BR267" s="167">
        <f t="shared" si="875"/>
        <v>0</v>
      </c>
      <c r="BS267" s="167">
        <f t="shared" si="875"/>
        <v>0</v>
      </c>
      <c r="BT267" s="167">
        <f t="shared" si="875"/>
        <v>0</v>
      </c>
      <c r="BU267" s="167">
        <f t="shared" si="875"/>
        <v>0</v>
      </c>
      <c r="BV267" s="167">
        <f t="shared" si="875"/>
        <v>0</v>
      </c>
      <c r="BW267" s="167">
        <f t="shared" si="875"/>
        <v>0</v>
      </c>
      <c r="BX267" s="167">
        <f t="shared" si="875"/>
        <v>0</v>
      </c>
      <c r="BZ267" s="167" t="e">
        <f t="shared" ca="1" si="662"/>
        <v>#REF!</v>
      </c>
      <c r="CA267" s="167" t="e">
        <f t="shared" ca="1" si="663"/>
        <v>#REF!</v>
      </c>
      <c r="CB267" s="167" t="e">
        <f t="shared" ca="1" si="664"/>
        <v>#REF!</v>
      </c>
      <c r="CC267" s="167" t="e">
        <f t="shared" ca="1" si="665"/>
        <v>#REF!</v>
      </c>
      <c r="CD267" s="167" t="e">
        <f t="shared" ca="1" si="666"/>
        <v>#REF!</v>
      </c>
      <c r="CE267" s="167" t="e">
        <f t="shared" ca="1" si="667"/>
        <v>#REF!</v>
      </c>
      <c r="CF267" s="167" t="e">
        <f t="shared" ca="1" si="668"/>
        <v>#REF!</v>
      </c>
      <c r="CG267" s="167" t="e">
        <f t="shared" ca="1" si="669"/>
        <v>#REF!</v>
      </c>
      <c r="CH267" s="167" t="e">
        <f t="shared" ca="1" si="670"/>
        <v>#REF!</v>
      </c>
      <c r="CI267" s="167" t="e">
        <f t="shared" ca="1" si="671"/>
        <v>#REF!</v>
      </c>
      <c r="CJ267" s="167" t="e">
        <f t="shared" ca="1" si="672"/>
        <v>#REF!</v>
      </c>
      <c r="CK267" s="167" t="e">
        <f t="shared" ca="1" si="673"/>
        <v>#REF!</v>
      </c>
      <c r="CL267" s="167" t="e">
        <f t="shared" ca="1" si="674"/>
        <v>#REF!</v>
      </c>
      <c r="CM267" s="167" t="e">
        <f t="shared" ca="1" si="675"/>
        <v>#REF!</v>
      </c>
      <c r="CN267" s="167" t="e">
        <f t="shared" ca="1" si="676"/>
        <v>#REF!</v>
      </c>
      <c r="CO267" s="167" t="e">
        <f t="shared" ca="1" si="677"/>
        <v>#REF!</v>
      </c>
      <c r="CQ267" s="167" t="e">
        <f t="shared" ca="1" si="678"/>
        <v>#REF!</v>
      </c>
      <c r="CR267" s="167" t="e">
        <f t="shared" ca="1" si="679"/>
        <v>#REF!</v>
      </c>
      <c r="CS267" s="167" t="e">
        <f t="shared" ca="1" si="680"/>
        <v>#REF!</v>
      </c>
      <c r="CT267" s="167" t="e">
        <f t="shared" ca="1" si="681"/>
        <v>#REF!</v>
      </c>
      <c r="CU267" s="167" t="e">
        <f t="shared" ca="1" si="682"/>
        <v>#REF!</v>
      </c>
      <c r="CV267" s="167" t="e">
        <f t="shared" ca="1" si="683"/>
        <v>#REF!</v>
      </c>
      <c r="CW267" s="167" t="e">
        <f t="shared" ca="1" si="684"/>
        <v>#REF!</v>
      </c>
      <c r="CX267" s="167" t="e">
        <f t="shared" ca="1" si="685"/>
        <v>#REF!</v>
      </c>
      <c r="CY267" s="167" t="e">
        <f t="shared" ca="1" si="686"/>
        <v>#REF!</v>
      </c>
      <c r="CZ267" s="167" t="e">
        <f t="shared" ca="1" si="687"/>
        <v>#REF!</v>
      </c>
      <c r="DA267" s="167" t="e">
        <f t="shared" ca="1" si="688"/>
        <v>#REF!</v>
      </c>
      <c r="DB267" s="167" t="e">
        <f t="shared" ca="1" si="689"/>
        <v>#REF!</v>
      </c>
      <c r="DC267" s="167" t="e">
        <f t="shared" ca="1" si="690"/>
        <v>#REF!</v>
      </c>
      <c r="DD267" s="167" t="e">
        <f t="shared" ca="1" si="691"/>
        <v>#REF!</v>
      </c>
      <c r="DE267" s="167" t="e">
        <f t="shared" ca="1" si="692"/>
        <v>#REF!</v>
      </c>
      <c r="DF267" s="167" t="e">
        <f t="shared" ca="1" si="693"/>
        <v>#REF!</v>
      </c>
      <c r="DH267" s="167">
        <f t="shared" si="694"/>
        <v>0</v>
      </c>
      <c r="DI267" s="167">
        <f t="shared" si="695"/>
        <v>0</v>
      </c>
      <c r="DJ267" s="167">
        <f t="shared" si="696"/>
        <v>0</v>
      </c>
      <c r="DK267" s="167">
        <f t="shared" si="697"/>
        <v>0</v>
      </c>
      <c r="DL267" s="167">
        <f t="shared" si="698"/>
        <v>0</v>
      </c>
      <c r="DM267" s="167">
        <f t="shared" si="699"/>
        <v>0</v>
      </c>
      <c r="DN267" s="167">
        <f t="shared" si="700"/>
        <v>0</v>
      </c>
      <c r="DO267" s="167">
        <f t="shared" si="701"/>
        <v>0</v>
      </c>
      <c r="DP267" s="167">
        <f t="shared" si="702"/>
        <v>0</v>
      </c>
      <c r="DQ267" s="167">
        <f t="shared" si="703"/>
        <v>0</v>
      </c>
      <c r="DR267" s="167">
        <f t="shared" si="704"/>
        <v>0</v>
      </c>
      <c r="DS267" s="167">
        <f t="shared" si="705"/>
        <v>0</v>
      </c>
      <c r="DT267" s="167">
        <f t="shared" si="706"/>
        <v>0</v>
      </c>
      <c r="DU267" s="167">
        <f t="shared" si="707"/>
        <v>0</v>
      </c>
      <c r="DV267" s="167">
        <f t="shared" si="708"/>
        <v>0</v>
      </c>
      <c r="DW267" s="167">
        <f t="shared" si="709"/>
        <v>0</v>
      </c>
      <c r="DY267" s="167" t="e">
        <f t="shared" ca="1" si="745"/>
        <v>#REF!</v>
      </c>
      <c r="DZ267" s="167" t="e">
        <f t="shared" ca="1" si="746"/>
        <v>#REF!</v>
      </c>
      <c r="EA267" s="167" t="e">
        <f t="shared" ca="1" si="747"/>
        <v>#REF!</v>
      </c>
      <c r="EB267" s="167" t="e">
        <f t="shared" ca="1" si="748"/>
        <v>#REF!</v>
      </c>
      <c r="EC267" s="167" t="e">
        <f t="shared" ca="1" si="749"/>
        <v>#REF!</v>
      </c>
      <c r="ED267" s="167" t="e">
        <f t="shared" ca="1" si="750"/>
        <v>#REF!</v>
      </c>
      <c r="EE267" s="167" t="e">
        <f t="shared" ca="1" si="751"/>
        <v>#REF!</v>
      </c>
      <c r="EF267" s="167" t="e">
        <f t="shared" ca="1" si="752"/>
        <v>#REF!</v>
      </c>
      <c r="EG267" s="167" t="e">
        <f t="shared" ca="1" si="753"/>
        <v>#REF!</v>
      </c>
      <c r="EH267" s="167" t="e">
        <f t="shared" ca="1" si="754"/>
        <v>#REF!</v>
      </c>
      <c r="EI267" s="167" t="e">
        <f t="shared" ca="1" si="755"/>
        <v>#REF!</v>
      </c>
      <c r="EJ267" s="167" t="e">
        <f t="shared" ca="1" si="756"/>
        <v>#REF!</v>
      </c>
      <c r="EK267" s="167" t="e">
        <f t="shared" ca="1" si="757"/>
        <v>#REF!</v>
      </c>
      <c r="EL267" s="167" t="e">
        <f t="shared" ca="1" si="758"/>
        <v>#REF!</v>
      </c>
      <c r="EM267" s="167" t="e">
        <f t="shared" ca="1" si="759"/>
        <v>#REF!</v>
      </c>
      <c r="EN267" s="167" t="e">
        <f t="shared" ca="1" si="760"/>
        <v>#REF!</v>
      </c>
      <c r="EP267" s="167">
        <f t="shared" si="761"/>
        <v>0</v>
      </c>
      <c r="EQ267" s="167">
        <f t="shared" si="762"/>
        <v>0</v>
      </c>
      <c r="ER267" s="167">
        <f t="shared" si="763"/>
        <v>0</v>
      </c>
      <c r="ES267" s="167">
        <f t="shared" si="764"/>
        <v>0</v>
      </c>
      <c r="ET267" s="167">
        <f t="shared" si="765"/>
        <v>0</v>
      </c>
      <c r="EU267" s="167">
        <f t="shared" si="766"/>
        <v>0</v>
      </c>
      <c r="EV267" s="167">
        <f t="shared" si="767"/>
        <v>0</v>
      </c>
      <c r="EW267" s="167">
        <f t="shared" si="768"/>
        <v>0</v>
      </c>
      <c r="EX267" s="167">
        <f t="shared" si="769"/>
        <v>0</v>
      </c>
      <c r="EY267" s="167">
        <f t="shared" si="770"/>
        <v>0</v>
      </c>
      <c r="EZ267" s="167">
        <f t="shared" si="771"/>
        <v>0</v>
      </c>
      <c r="FA267" s="167">
        <f t="shared" si="772"/>
        <v>0</v>
      </c>
      <c r="FB267" s="167">
        <f t="shared" si="773"/>
        <v>0</v>
      </c>
      <c r="FC267" s="167">
        <f t="shared" si="774"/>
        <v>0</v>
      </c>
      <c r="FD267" s="167">
        <f t="shared" si="775"/>
        <v>0</v>
      </c>
      <c r="FE267" s="167">
        <f t="shared" si="776"/>
        <v>0</v>
      </c>
      <c r="FG267" s="167">
        <f t="shared" si="777"/>
        <v>0</v>
      </c>
      <c r="FH267" s="167">
        <f t="shared" si="778"/>
        <v>0</v>
      </c>
      <c r="FI267" s="167">
        <f t="shared" si="779"/>
        <v>0</v>
      </c>
      <c r="FJ267" s="167">
        <f t="shared" si="780"/>
        <v>0</v>
      </c>
      <c r="FK267" s="167">
        <f t="shared" si="781"/>
        <v>0</v>
      </c>
      <c r="FL267" s="167">
        <f t="shared" si="782"/>
        <v>0</v>
      </c>
      <c r="FM267" s="167">
        <f t="shared" si="783"/>
        <v>0</v>
      </c>
      <c r="FN267" s="167">
        <f t="shared" si="784"/>
        <v>0</v>
      </c>
      <c r="FO267" s="167">
        <f t="shared" si="785"/>
        <v>0</v>
      </c>
      <c r="FP267" s="167">
        <f t="shared" si="786"/>
        <v>0</v>
      </c>
      <c r="FQ267" s="167">
        <f t="shared" si="787"/>
        <v>0</v>
      </c>
      <c r="FR267" s="167">
        <f t="shared" si="788"/>
        <v>0</v>
      </c>
      <c r="FS267" s="167">
        <f t="shared" si="789"/>
        <v>0</v>
      </c>
      <c r="FT267" s="167">
        <f t="shared" si="790"/>
        <v>0</v>
      </c>
      <c r="FU267" s="167">
        <f t="shared" si="791"/>
        <v>0</v>
      </c>
      <c r="FV267" s="167">
        <f t="shared" si="792"/>
        <v>0</v>
      </c>
      <c r="FX267" s="167">
        <f t="shared" si="793"/>
        <v>0</v>
      </c>
      <c r="FY267" s="167">
        <f t="shared" si="794"/>
        <v>0</v>
      </c>
      <c r="FZ267" s="167">
        <f t="shared" si="795"/>
        <v>0</v>
      </c>
      <c r="GA267" s="167">
        <f t="shared" si="796"/>
        <v>0</v>
      </c>
      <c r="GB267" s="167">
        <f t="shared" si="797"/>
        <v>0</v>
      </c>
      <c r="GC267" s="167">
        <f t="shared" si="798"/>
        <v>0</v>
      </c>
      <c r="GD267" s="167">
        <f t="shared" si="799"/>
        <v>0</v>
      </c>
      <c r="GE267" s="167">
        <f t="shared" si="800"/>
        <v>0</v>
      </c>
      <c r="GF267" s="167">
        <f t="shared" si="801"/>
        <v>0</v>
      </c>
      <c r="GG267" s="167">
        <f t="shared" si="802"/>
        <v>0</v>
      </c>
      <c r="GH267" s="167">
        <f t="shared" si="803"/>
        <v>0</v>
      </c>
      <c r="GI267" s="167">
        <f t="shared" si="804"/>
        <v>0</v>
      </c>
      <c r="GJ267" s="167">
        <f t="shared" si="805"/>
        <v>0</v>
      </c>
      <c r="GK267" s="167">
        <f t="shared" si="806"/>
        <v>0</v>
      </c>
      <c r="GL267" s="167">
        <f t="shared" si="807"/>
        <v>0</v>
      </c>
      <c r="GM267" s="167">
        <f t="shared" si="808"/>
        <v>0</v>
      </c>
      <c r="GO267" s="167" t="e">
        <f t="shared" ca="1" si="860"/>
        <v>#REF!</v>
      </c>
      <c r="GP267" s="167" t="e">
        <f t="shared" ca="1" si="872"/>
        <v>#REF!</v>
      </c>
      <c r="GQ267" s="167" t="e">
        <f t="shared" ca="1" si="872"/>
        <v>#REF!</v>
      </c>
      <c r="GR267" s="167" t="e">
        <f t="shared" ca="1" si="872"/>
        <v>#REF!</v>
      </c>
      <c r="GS267" s="167" t="e">
        <f t="shared" ca="1" si="872"/>
        <v>#REF!</v>
      </c>
      <c r="GT267" s="167" t="e">
        <f t="shared" ca="1" si="872"/>
        <v>#REF!</v>
      </c>
      <c r="GU267" s="167" t="e">
        <f t="shared" ca="1" si="872"/>
        <v>#REF!</v>
      </c>
      <c r="GV267" s="167" t="e">
        <f t="shared" ca="1" si="872"/>
        <v>#REF!</v>
      </c>
      <c r="GW267" s="167" t="e">
        <f t="shared" ca="1" si="872"/>
        <v>#REF!</v>
      </c>
      <c r="GX267" s="167" t="e">
        <f t="shared" ca="1" si="872"/>
        <v>#REF!</v>
      </c>
      <c r="GY267" s="167" t="e">
        <f t="shared" ca="1" si="872"/>
        <v>#REF!</v>
      </c>
      <c r="GZ267" s="167" t="e">
        <f t="shared" ca="1" si="872"/>
        <v>#REF!</v>
      </c>
      <c r="HA267" s="167" t="e">
        <f t="shared" ca="1" si="872"/>
        <v>#REF!</v>
      </c>
      <c r="HB267" s="167" t="e">
        <f t="shared" ca="1" si="872"/>
        <v>#REF!</v>
      </c>
      <c r="HC267" s="167" t="e">
        <f t="shared" ca="1" si="872"/>
        <v>#REF!</v>
      </c>
      <c r="HD267" s="167" t="e">
        <f t="shared" ca="1" si="872"/>
        <v>#REF!</v>
      </c>
      <c r="HF267" s="167" t="e">
        <f t="shared" ca="1" si="710"/>
        <v>#REF!</v>
      </c>
      <c r="HG267" s="167" t="e">
        <f t="shared" ca="1" si="711"/>
        <v>#REF!</v>
      </c>
      <c r="HH267" s="167" t="e">
        <f t="shared" ca="1" si="712"/>
        <v>#REF!</v>
      </c>
      <c r="HI267" s="167" t="e">
        <f t="shared" ca="1" si="713"/>
        <v>#REF!</v>
      </c>
      <c r="HJ267" s="167" t="e">
        <f t="shared" ca="1" si="714"/>
        <v>#REF!</v>
      </c>
      <c r="HK267" s="167" t="e">
        <f t="shared" ca="1" si="715"/>
        <v>#REF!</v>
      </c>
      <c r="HL267" s="167" t="e">
        <f t="shared" ca="1" si="716"/>
        <v>#REF!</v>
      </c>
      <c r="HM267" s="167" t="e">
        <f t="shared" ca="1" si="717"/>
        <v>#REF!</v>
      </c>
      <c r="HN267" s="167" t="e">
        <f t="shared" ca="1" si="718"/>
        <v>#REF!</v>
      </c>
      <c r="HO267" s="167" t="e">
        <f t="shared" ca="1" si="719"/>
        <v>#REF!</v>
      </c>
      <c r="HP267" s="167" t="e">
        <f t="shared" ca="1" si="720"/>
        <v>#REF!</v>
      </c>
      <c r="HQ267" s="167" t="e">
        <f t="shared" ca="1" si="721"/>
        <v>#REF!</v>
      </c>
      <c r="HR267" s="167" t="e">
        <f t="shared" ca="1" si="722"/>
        <v>#REF!</v>
      </c>
      <c r="HS267" s="167" t="e">
        <f t="shared" ca="1" si="723"/>
        <v>#REF!</v>
      </c>
      <c r="HT267" s="167" t="e">
        <f t="shared" ca="1" si="724"/>
        <v>#REF!</v>
      </c>
      <c r="HU267" s="167" t="e">
        <f t="shared" ca="1" si="725"/>
        <v>#REF!</v>
      </c>
      <c r="HW267" s="167" t="e">
        <f t="shared" ca="1" si="726"/>
        <v>#REF!</v>
      </c>
      <c r="HX267" s="167">
        <f t="shared" si="727"/>
        <v>0</v>
      </c>
      <c r="HY267" s="167" t="e">
        <f t="shared" ca="1" si="809"/>
        <v>#REF!</v>
      </c>
      <c r="HZ267" s="219" t="e">
        <f t="shared" ca="1" si="810"/>
        <v>#REF!</v>
      </c>
    </row>
    <row r="268" spans="1:234" s="48" customFormat="1">
      <c r="A268" s="3" t="s">
        <v>530</v>
      </c>
      <c r="B268" s="202" t="str">
        <f>INDEX('Ref1'!$E:$E,MATCH(A268,'Ref1'!$A:$A,0))</f>
        <v>Richmondshire</v>
      </c>
      <c r="C268" s="42" t="str">
        <f>INDEX(Data1!B:B,MATCH(A268,Data1!A:A,0))</f>
        <v>SD</v>
      </c>
      <c r="D268" s="253" t="str">
        <f>INDEX(Data1!C:C,MATCH(A268,Data1!A:A,0))</f>
        <v>YH</v>
      </c>
      <c r="E268" s="200" t="str">
        <f>IF($C$6="No","No",IF(COUNTIF(Inputs!$K$359:$K$398,$A268)&gt;0,"Yes","No"))</f>
        <v>No</v>
      </c>
      <c r="F268" s="404"/>
      <c r="G268" s="62">
        <f>INDEX('4_RatesSplit'!K:K,MATCH($A268,'4_RatesSplit'!$A:$A,0))</f>
        <v>0</v>
      </c>
      <c r="H268" s="171">
        <f>INDEX('4_RatesSplit'!L:L,MATCH($A268,'4_RatesSplit'!$A:$A,0))</f>
        <v>0</v>
      </c>
      <c r="I268" s="167">
        <f>INDEX('4_RatesSplit'!M:M,MATCH($A268,'4_RatesSplit'!$A:$A,0))</f>
        <v>0</v>
      </c>
      <c r="J268" s="167">
        <f>INDEX('4_RatesSplit'!N:N,MATCH($A268,'4_RatesSplit'!$A:$A,0))</f>
        <v>0</v>
      </c>
      <c r="K268" s="167">
        <f>INDEX('4_RatesSplit'!O:O,MATCH($A268,'4_RatesSplit'!$A:$A,0))</f>
        <v>0</v>
      </c>
      <c r="L268" s="167">
        <f>INDEX('4_RatesSplit'!P:P,MATCH($A268,'4_RatesSplit'!$A:$A,0))</f>
        <v>0</v>
      </c>
      <c r="M268" s="167">
        <f>INDEX('4_RatesSplit'!Q:Q,MATCH($A268,'4_RatesSplit'!$A:$A,0))</f>
        <v>0</v>
      </c>
      <c r="N268" s="167">
        <f>INDEX('4_RatesSplit'!R:R,MATCH($A268,'4_RatesSplit'!$A:$A,0))</f>
        <v>0</v>
      </c>
      <c r="O268" s="167">
        <f>INDEX('4_RatesSplit'!S:S,MATCH($A268,'4_RatesSplit'!$A:$A,0))</f>
        <v>0</v>
      </c>
      <c r="P268" s="167">
        <f>INDEX('4_RatesSplit'!T:T,MATCH($A268,'4_RatesSplit'!$A:$A,0))</f>
        <v>0</v>
      </c>
      <c r="Q268" s="167">
        <f>INDEX('4_RatesSplit'!U:U,MATCH($A268,'4_RatesSplit'!$A:$A,0))</f>
        <v>0</v>
      </c>
      <c r="R268" s="167">
        <f>INDEX('4_RatesSplit'!V:V,MATCH($A268,'4_RatesSplit'!$A:$A,0))</f>
        <v>0</v>
      </c>
      <c r="S268" s="167">
        <f>INDEX('4_RatesSplit'!W:W,MATCH($A268,'4_RatesSplit'!$A:$A,0))</f>
        <v>0</v>
      </c>
      <c r="T268" s="167">
        <f>INDEX('4_RatesSplit'!X:X,MATCH($A268,'4_RatesSplit'!$A:$A,0))</f>
        <v>0</v>
      </c>
      <c r="U268" s="167">
        <f>INDEX('4_RatesSplit'!Y:Y,MATCH($A268,'4_RatesSplit'!$A:$A,0))</f>
        <v>0</v>
      </c>
      <c r="V268" s="167">
        <f>INDEX('4_RatesSplit'!Z:Z,MATCH($A268,'4_RatesSplit'!$A:$A,0))</f>
        <v>0</v>
      </c>
      <c r="W268" s="167">
        <f>INDEX('4_RatesSplit'!AA:AA,MATCH($A268,'4_RatesSplit'!$A:$A,0))</f>
        <v>0</v>
      </c>
      <c r="X268" s="18"/>
      <c r="Y268" s="168" t="e">
        <f ca="1">INDEX('4_RatesSplit'!AT:AT,MATCH($A268,'4_RatesSplit'!$A:$A,0))</f>
        <v>#REF!</v>
      </c>
      <c r="Z268" s="168" t="e">
        <f ca="1">INDEX('4_RatesSplit'!AU:AU,MATCH($A268,'4_RatesSplit'!$A:$A,0))</f>
        <v>#REF!</v>
      </c>
      <c r="AA268" s="168" t="e">
        <f ca="1">INDEX('4_RatesSplit'!AV:AV,MATCH($A268,'4_RatesSplit'!$A:$A,0))</f>
        <v>#REF!</v>
      </c>
      <c r="AB268" s="168" t="e">
        <f ca="1">INDEX('4_RatesSplit'!AW:AW,MATCH($A268,'4_RatesSplit'!$A:$A,0))</f>
        <v>#REF!</v>
      </c>
      <c r="AC268" s="168" t="e">
        <f ca="1">INDEX('4_RatesSplit'!AX:AX,MATCH($A268,'4_RatesSplit'!$A:$A,0))</f>
        <v>#REF!</v>
      </c>
      <c r="AD268" s="168" t="e">
        <f ca="1">INDEX('4_RatesSplit'!AY:AY,MATCH($A268,'4_RatesSplit'!$A:$A,0))</f>
        <v>#REF!</v>
      </c>
      <c r="AE268" s="168" t="e">
        <f ca="1">INDEX('4_RatesSplit'!AZ:AZ,MATCH($A268,'4_RatesSplit'!$A:$A,0))</f>
        <v>#REF!</v>
      </c>
      <c r="AF268" s="168" t="e">
        <f ca="1">INDEX('4_RatesSplit'!BA:BA,MATCH($A268,'4_RatesSplit'!$A:$A,0))</f>
        <v>#REF!</v>
      </c>
      <c r="AG268" s="168" t="e">
        <f ca="1">INDEX('4_RatesSplit'!BB:BB,MATCH($A268,'4_RatesSplit'!$A:$A,0))</f>
        <v>#REF!</v>
      </c>
      <c r="AH268" s="168" t="e">
        <f ca="1">INDEX('4_RatesSplit'!BC:BC,MATCH($A268,'4_RatesSplit'!$A:$A,0))</f>
        <v>#REF!</v>
      </c>
      <c r="AI268" s="168" t="e">
        <f ca="1">INDEX('4_RatesSplit'!BD:BD,MATCH($A268,'4_RatesSplit'!$A:$A,0))</f>
        <v>#REF!</v>
      </c>
      <c r="AJ268" s="168" t="e">
        <f ca="1">INDEX('4_RatesSplit'!BE:BE,MATCH($A268,'4_RatesSplit'!$A:$A,0))</f>
        <v>#REF!</v>
      </c>
      <c r="AK268" s="168" t="e">
        <f ca="1">INDEX('4_RatesSplit'!BF:BF,MATCH($A268,'4_RatesSplit'!$A:$A,0))</f>
        <v>#REF!</v>
      </c>
      <c r="AL268" s="168" t="e">
        <f ca="1">INDEX('4_RatesSplit'!BG:BG,MATCH($A268,'4_RatesSplit'!$A:$A,0))</f>
        <v>#REF!</v>
      </c>
      <c r="AM268" s="168" t="e">
        <f ca="1">INDEX('4_RatesSplit'!BH:BH,MATCH($A268,'4_RatesSplit'!$A:$A,0))</f>
        <v>#REF!</v>
      </c>
      <c r="AN268" s="198" t="e">
        <f ca="1">INDEX('4_RatesSplit'!BI:BI,MATCH($A268,'4_RatesSplit'!$A:$A,0))</f>
        <v>#REF!</v>
      </c>
      <c r="AO268" s="114"/>
      <c r="AP268" s="167" t="e">
        <f t="shared" ca="1" si="728"/>
        <v>#REF!</v>
      </c>
      <c r="AQ268" s="167" t="e">
        <f t="shared" ca="1" si="729"/>
        <v>#REF!</v>
      </c>
      <c r="AR268" s="167" t="e">
        <f t="shared" ca="1" si="730"/>
        <v>#REF!</v>
      </c>
      <c r="AS268" s="167" t="e">
        <f t="shared" ca="1" si="731"/>
        <v>#REF!</v>
      </c>
      <c r="AT268" s="167" t="e">
        <f t="shared" ca="1" si="732"/>
        <v>#REF!</v>
      </c>
      <c r="AU268" s="167" t="e">
        <f t="shared" ca="1" si="733"/>
        <v>#REF!</v>
      </c>
      <c r="AV268" s="167" t="e">
        <f t="shared" ca="1" si="734"/>
        <v>#REF!</v>
      </c>
      <c r="AW268" s="167" t="e">
        <f t="shared" ca="1" si="735"/>
        <v>#REF!</v>
      </c>
      <c r="AX268" s="167" t="e">
        <f t="shared" ca="1" si="736"/>
        <v>#REF!</v>
      </c>
      <c r="AY268" s="167" t="e">
        <f t="shared" ca="1" si="737"/>
        <v>#REF!</v>
      </c>
      <c r="AZ268" s="167" t="e">
        <f t="shared" ca="1" si="738"/>
        <v>#REF!</v>
      </c>
      <c r="BA268" s="167" t="e">
        <f t="shared" ca="1" si="739"/>
        <v>#REF!</v>
      </c>
      <c r="BB268" s="167" t="e">
        <f t="shared" ca="1" si="740"/>
        <v>#REF!</v>
      </c>
      <c r="BC268" s="167" t="e">
        <f t="shared" ca="1" si="741"/>
        <v>#REF!</v>
      </c>
      <c r="BD268" s="167" t="e">
        <f t="shared" ca="1" si="742"/>
        <v>#REF!</v>
      </c>
      <c r="BE268" s="167" t="e">
        <f t="shared" ca="1" si="743"/>
        <v>#REF!</v>
      </c>
      <c r="BF268" s="18"/>
      <c r="BG268" s="168">
        <f>INDEX('2_Needs'!$F:$F,MATCH($A268,'2_Needs'!$A:$A,0))</f>
        <v>1.2057471959504405E-4</v>
      </c>
      <c r="BH268" s="114"/>
      <c r="BI268" s="167">
        <f t="shared" ref="BI268:BX268" si="876">IF(BI$3="reset",$BG268*BI$6,BH268*(1+$C$4))</f>
        <v>0</v>
      </c>
      <c r="BJ268" s="167">
        <f t="shared" si="876"/>
        <v>0</v>
      </c>
      <c r="BK268" s="167">
        <f t="shared" si="876"/>
        <v>0</v>
      </c>
      <c r="BL268" s="167">
        <f t="shared" si="876"/>
        <v>0</v>
      </c>
      <c r="BM268" s="167">
        <f t="shared" si="876"/>
        <v>0</v>
      </c>
      <c r="BN268" s="167">
        <f t="shared" si="876"/>
        <v>0</v>
      </c>
      <c r="BO268" s="167">
        <f t="shared" si="876"/>
        <v>0</v>
      </c>
      <c r="BP268" s="167">
        <f t="shared" si="876"/>
        <v>0</v>
      </c>
      <c r="BQ268" s="167">
        <f t="shared" si="876"/>
        <v>0</v>
      </c>
      <c r="BR268" s="167">
        <f t="shared" si="876"/>
        <v>0</v>
      </c>
      <c r="BS268" s="167">
        <f t="shared" si="876"/>
        <v>0</v>
      </c>
      <c r="BT268" s="167">
        <f t="shared" si="876"/>
        <v>0</v>
      </c>
      <c r="BU268" s="167">
        <f t="shared" si="876"/>
        <v>0</v>
      </c>
      <c r="BV268" s="167">
        <f t="shared" si="876"/>
        <v>0</v>
      </c>
      <c r="BW268" s="167">
        <f t="shared" si="876"/>
        <v>0</v>
      </c>
      <c r="BX268" s="167">
        <f t="shared" si="876"/>
        <v>0</v>
      </c>
      <c r="BZ268" s="167" t="e">
        <f t="shared" ca="1" si="662"/>
        <v>#REF!</v>
      </c>
      <c r="CA268" s="167" t="e">
        <f t="shared" ca="1" si="663"/>
        <v>#REF!</v>
      </c>
      <c r="CB268" s="167" t="e">
        <f t="shared" ca="1" si="664"/>
        <v>#REF!</v>
      </c>
      <c r="CC268" s="167" t="e">
        <f t="shared" ca="1" si="665"/>
        <v>#REF!</v>
      </c>
      <c r="CD268" s="167" t="e">
        <f t="shared" ca="1" si="666"/>
        <v>#REF!</v>
      </c>
      <c r="CE268" s="167" t="e">
        <f t="shared" ca="1" si="667"/>
        <v>#REF!</v>
      </c>
      <c r="CF268" s="167" t="e">
        <f t="shared" ca="1" si="668"/>
        <v>#REF!</v>
      </c>
      <c r="CG268" s="167" t="e">
        <f t="shared" ca="1" si="669"/>
        <v>#REF!</v>
      </c>
      <c r="CH268" s="167" t="e">
        <f t="shared" ca="1" si="670"/>
        <v>#REF!</v>
      </c>
      <c r="CI268" s="167" t="e">
        <f t="shared" ca="1" si="671"/>
        <v>#REF!</v>
      </c>
      <c r="CJ268" s="167" t="e">
        <f t="shared" ca="1" si="672"/>
        <v>#REF!</v>
      </c>
      <c r="CK268" s="167" t="e">
        <f t="shared" ca="1" si="673"/>
        <v>#REF!</v>
      </c>
      <c r="CL268" s="167" t="e">
        <f t="shared" ca="1" si="674"/>
        <v>#REF!</v>
      </c>
      <c r="CM268" s="167" t="e">
        <f t="shared" ca="1" si="675"/>
        <v>#REF!</v>
      </c>
      <c r="CN268" s="167" t="e">
        <f t="shared" ca="1" si="676"/>
        <v>#REF!</v>
      </c>
      <c r="CO268" s="167" t="e">
        <f t="shared" ca="1" si="677"/>
        <v>#REF!</v>
      </c>
      <c r="CQ268" s="167" t="e">
        <f t="shared" ca="1" si="678"/>
        <v>#REF!</v>
      </c>
      <c r="CR268" s="167" t="e">
        <f t="shared" ca="1" si="679"/>
        <v>#REF!</v>
      </c>
      <c r="CS268" s="167" t="e">
        <f t="shared" ca="1" si="680"/>
        <v>#REF!</v>
      </c>
      <c r="CT268" s="167" t="e">
        <f t="shared" ca="1" si="681"/>
        <v>#REF!</v>
      </c>
      <c r="CU268" s="167" t="e">
        <f t="shared" ca="1" si="682"/>
        <v>#REF!</v>
      </c>
      <c r="CV268" s="167" t="e">
        <f t="shared" ca="1" si="683"/>
        <v>#REF!</v>
      </c>
      <c r="CW268" s="167" t="e">
        <f t="shared" ca="1" si="684"/>
        <v>#REF!</v>
      </c>
      <c r="CX268" s="167" t="e">
        <f t="shared" ca="1" si="685"/>
        <v>#REF!</v>
      </c>
      <c r="CY268" s="167" t="e">
        <f t="shared" ca="1" si="686"/>
        <v>#REF!</v>
      </c>
      <c r="CZ268" s="167" t="e">
        <f t="shared" ca="1" si="687"/>
        <v>#REF!</v>
      </c>
      <c r="DA268" s="167" t="e">
        <f t="shared" ca="1" si="688"/>
        <v>#REF!</v>
      </c>
      <c r="DB268" s="167" t="e">
        <f t="shared" ca="1" si="689"/>
        <v>#REF!</v>
      </c>
      <c r="DC268" s="167" t="e">
        <f t="shared" ca="1" si="690"/>
        <v>#REF!</v>
      </c>
      <c r="DD268" s="167" t="e">
        <f t="shared" ca="1" si="691"/>
        <v>#REF!</v>
      </c>
      <c r="DE268" s="167" t="e">
        <f t="shared" ca="1" si="692"/>
        <v>#REF!</v>
      </c>
      <c r="DF268" s="167" t="e">
        <f t="shared" ca="1" si="693"/>
        <v>#REF!</v>
      </c>
      <c r="DH268" s="167">
        <f t="shared" si="694"/>
        <v>0</v>
      </c>
      <c r="DI268" s="167">
        <f t="shared" si="695"/>
        <v>0</v>
      </c>
      <c r="DJ268" s="167">
        <f t="shared" si="696"/>
        <v>0</v>
      </c>
      <c r="DK268" s="167">
        <f t="shared" si="697"/>
        <v>0</v>
      </c>
      <c r="DL268" s="167">
        <f t="shared" si="698"/>
        <v>0</v>
      </c>
      <c r="DM268" s="167">
        <f t="shared" si="699"/>
        <v>0</v>
      </c>
      <c r="DN268" s="167">
        <f t="shared" si="700"/>
        <v>0</v>
      </c>
      <c r="DO268" s="167">
        <f t="shared" si="701"/>
        <v>0</v>
      </c>
      <c r="DP268" s="167">
        <f t="shared" si="702"/>
        <v>0</v>
      </c>
      <c r="DQ268" s="167">
        <f t="shared" si="703"/>
        <v>0</v>
      </c>
      <c r="DR268" s="167">
        <f t="shared" si="704"/>
        <v>0</v>
      </c>
      <c r="DS268" s="167">
        <f t="shared" si="705"/>
        <v>0</v>
      </c>
      <c r="DT268" s="167">
        <f t="shared" si="706"/>
        <v>0</v>
      </c>
      <c r="DU268" s="167">
        <f t="shared" si="707"/>
        <v>0</v>
      </c>
      <c r="DV268" s="167">
        <f t="shared" si="708"/>
        <v>0</v>
      </c>
      <c r="DW268" s="167">
        <f t="shared" si="709"/>
        <v>0</v>
      </c>
      <c r="DY268" s="167" t="e">
        <f t="shared" ca="1" si="745"/>
        <v>#REF!</v>
      </c>
      <c r="DZ268" s="167" t="e">
        <f t="shared" ca="1" si="746"/>
        <v>#REF!</v>
      </c>
      <c r="EA268" s="167" t="e">
        <f t="shared" ca="1" si="747"/>
        <v>#REF!</v>
      </c>
      <c r="EB268" s="167" t="e">
        <f t="shared" ca="1" si="748"/>
        <v>#REF!</v>
      </c>
      <c r="EC268" s="167" t="e">
        <f t="shared" ca="1" si="749"/>
        <v>#REF!</v>
      </c>
      <c r="ED268" s="167" t="e">
        <f t="shared" ca="1" si="750"/>
        <v>#REF!</v>
      </c>
      <c r="EE268" s="167" t="e">
        <f t="shared" ca="1" si="751"/>
        <v>#REF!</v>
      </c>
      <c r="EF268" s="167" t="e">
        <f t="shared" ca="1" si="752"/>
        <v>#REF!</v>
      </c>
      <c r="EG268" s="167" t="e">
        <f t="shared" ca="1" si="753"/>
        <v>#REF!</v>
      </c>
      <c r="EH268" s="167" t="e">
        <f t="shared" ca="1" si="754"/>
        <v>#REF!</v>
      </c>
      <c r="EI268" s="167" t="e">
        <f t="shared" ca="1" si="755"/>
        <v>#REF!</v>
      </c>
      <c r="EJ268" s="167" t="e">
        <f t="shared" ca="1" si="756"/>
        <v>#REF!</v>
      </c>
      <c r="EK268" s="167" t="e">
        <f t="shared" ca="1" si="757"/>
        <v>#REF!</v>
      </c>
      <c r="EL268" s="167" t="e">
        <f t="shared" ca="1" si="758"/>
        <v>#REF!</v>
      </c>
      <c r="EM268" s="167" t="e">
        <f t="shared" ca="1" si="759"/>
        <v>#REF!</v>
      </c>
      <c r="EN268" s="167" t="e">
        <f t="shared" ca="1" si="760"/>
        <v>#REF!</v>
      </c>
      <c r="EP268" s="167">
        <f t="shared" si="761"/>
        <v>0</v>
      </c>
      <c r="EQ268" s="167">
        <f t="shared" si="762"/>
        <v>0</v>
      </c>
      <c r="ER268" s="167">
        <f t="shared" si="763"/>
        <v>0</v>
      </c>
      <c r="ES268" s="167">
        <f t="shared" si="764"/>
        <v>0</v>
      </c>
      <c r="ET268" s="167">
        <f t="shared" si="765"/>
        <v>0</v>
      </c>
      <c r="EU268" s="167">
        <f t="shared" si="766"/>
        <v>0</v>
      </c>
      <c r="EV268" s="167">
        <f t="shared" si="767"/>
        <v>0</v>
      </c>
      <c r="EW268" s="167">
        <f t="shared" si="768"/>
        <v>0</v>
      </c>
      <c r="EX268" s="167">
        <f t="shared" si="769"/>
        <v>0</v>
      </c>
      <c r="EY268" s="167">
        <f t="shared" si="770"/>
        <v>0</v>
      </c>
      <c r="EZ268" s="167">
        <f t="shared" si="771"/>
        <v>0</v>
      </c>
      <c r="FA268" s="167">
        <f t="shared" si="772"/>
        <v>0</v>
      </c>
      <c r="FB268" s="167">
        <f t="shared" si="773"/>
        <v>0</v>
      </c>
      <c r="FC268" s="167">
        <f t="shared" si="774"/>
        <v>0</v>
      </c>
      <c r="FD268" s="167">
        <f t="shared" si="775"/>
        <v>0</v>
      </c>
      <c r="FE268" s="167">
        <f t="shared" si="776"/>
        <v>0</v>
      </c>
      <c r="FG268" s="167">
        <f t="shared" si="777"/>
        <v>0</v>
      </c>
      <c r="FH268" s="167">
        <f t="shared" si="778"/>
        <v>0</v>
      </c>
      <c r="FI268" s="167">
        <f t="shared" si="779"/>
        <v>0</v>
      </c>
      <c r="FJ268" s="167">
        <f t="shared" si="780"/>
        <v>0</v>
      </c>
      <c r="FK268" s="167">
        <f t="shared" si="781"/>
        <v>0</v>
      </c>
      <c r="FL268" s="167">
        <f t="shared" si="782"/>
        <v>0</v>
      </c>
      <c r="FM268" s="167">
        <f t="shared" si="783"/>
        <v>0</v>
      </c>
      <c r="FN268" s="167">
        <f t="shared" si="784"/>
        <v>0</v>
      </c>
      <c r="FO268" s="167">
        <f t="shared" si="785"/>
        <v>0</v>
      </c>
      <c r="FP268" s="167">
        <f t="shared" si="786"/>
        <v>0</v>
      </c>
      <c r="FQ268" s="167">
        <f t="shared" si="787"/>
        <v>0</v>
      </c>
      <c r="FR268" s="167">
        <f t="shared" si="788"/>
        <v>0</v>
      </c>
      <c r="FS268" s="167">
        <f t="shared" si="789"/>
        <v>0</v>
      </c>
      <c r="FT268" s="167">
        <f t="shared" si="790"/>
        <v>0</v>
      </c>
      <c r="FU268" s="167">
        <f t="shared" si="791"/>
        <v>0</v>
      </c>
      <c r="FV268" s="167">
        <f t="shared" si="792"/>
        <v>0</v>
      </c>
      <c r="FX268" s="167">
        <f t="shared" si="793"/>
        <v>0</v>
      </c>
      <c r="FY268" s="167">
        <f t="shared" si="794"/>
        <v>0</v>
      </c>
      <c r="FZ268" s="167">
        <f t="shared" si="795"/>
        <v>0</v>
      </c>
      <c r="GA268" s="167">
        <f t="shared" si="796"/>
        <v>0</v>
      </c>
      <c r="GB268" s="167">
        <f t="shared" si="797"/>
        <v>0</v>
      </c>
      <c r="GC268" s="167">
        <f t="shared" si="798"/>
        <v>0</v>
      </c>
      <c r="GD268" s="167">
        <f t="shared" si="799"/>
        <v>0</v>
      </c>
      <c r="GE268" s="167">
        <f t="shared" si="800"/>
        <v>0</v>
      </c>
      <c r="GF268" s="167">
        <f t="shared" si="801"/>
        <v>0</v>
      </c>
      <c r="GG268" s="167">
        <f t="shared" si="802"/>
        <v>0</v>
      </c>
      <c r="GH268" s="167">
        <f t="shared" si="803"/>
        <v>0</v>
      </c>
      <c r="GI268" s="167">
        <f t="shared" si="804"/>
        <v>0</v>
      </c>
      <c r="GJ268" s="167">
        <f t="shared" si="805"/>
        <v>0</v>
      </c>
      <c r="GK268" s="167">
        <f t="shared" si="806"/>
        <v>0</v>
      </c>
      <c r="GL268" s="167">
        <f t="shared" si="807"/>
        <v>0</v>
      </c>
      <c r="GM268" s="167">
        <f t="shared" si="808"/>
        <v>0</v>
      </c>
      <c r="GO268" s="167" t="e">
        <f t="shared" ca="1" si="860"/>
        <v>#REF!</v>
      </c>
      <c r="GP268" s="167" t="e">
        <f t="shared" ca="1" si="872"/>
        <v>#REF!</v>
      </c>
      <c r="GQ268" s="167" t="e">
        <f t="shared" ca="1" si="872"/>
        <v>#REF!</v>
      </c>
      <c r="GR268" s="167" t="e">
        <f t="shared" ca="1" si="872"/>
        <v>#REF!</v>
      </c>
      <c r="GS268" s="167" t="e">
        <f t="shared" ca="1" si="872"/>
        <v>#REF!</v>
      </c>
      <c r="GT268" s="167" t="e">
        <f t="shared" ca="1" si="872"/>
        <v>#REF!</v>
      </c>
      <c r="GU268" s="167" t="e">
        <f t="shared" ca="1" si="872"/>
        <v>#REF!</v>
      </c>
      <c r="GV268" s="167" t="e">
        <f t="shared" ca="1" si="872"/>
        <v>#REF!</v>
      </c>
      <c r="GW268" s="167" t="e">
        <f t="shared" ca="1" si="872"/>
        <v>#REF!</v>
      </c>
      <c r="GX268" s="167" t="e">
        <f t="shared" ca="1" si="872"/>
        <v>#REF!</v>
      </c>
      <c r="GY268" s="167" t="e">
        <f t="shared" ca="1" si="872"/>
        <v>#REF!</v>
      </c>
      <c r="GZ268" s="167" t="e">
        <f t="shared" ca="1" si="872"/>
        <v>#REF!</v>
      </c>
      <c r="HA268" s="167" t="e">
        <f t="shared" ca="1" si="872"/>
        <v>#REF!</v>
      </c>
      <c r="HB268" s="167" t="e">
        <f t="shared" ca="1" si="872"/>
        <v>#REF!</v>
      </c>
      <c r="HC268" s="167" t="e">
        <f t="shared" ca="1" si="872"/>
        <v>#REF!</v>
      </c>
      <c r="HD268" s="167" t="e">
        <f t="shared" ca="1" si="872"/>
        <v>#REF!</v>
      </c>
      <c r="HF268" s="167" t="e">
        <f t="shared" ca="1" si="710"/>
        <v>#REF!</v>
      </c>
      <c r="HG268" s="167" t="e">
        <f t="shared" ca="1" si="711"/>
        <v>#REF!</v>
      </c>
      <c r="HH268" s="167" t="e">
        <f t="shared" ca="1" si="712"/>
        <v>#REF!</v>
      </c>
      <c r="HI268" s="167" t="e">
        <f t="shared" ca="1" si="713"/>
        <v>#REF!</v>
      </c>
      <c r="HJ268" s="167" t="e">
        <f t="shared" ca="1" si="714"/>
        <v>#REF!</v>
      </c>
      <c r="HK268" s="167" t="e">
        <f t="shared" ca="1" si="715"/>
        <v>#REF!</v>
      </c>
      <c r="HL268" s="167" t="e">
        <f t="shared" ca="1" si="716"/>
        <v>#REF!</v>
      </c>
      <c r="HM268" s="167" t="e">
        <f t="shared" ca="1" si="717"/>
        <v>#REF!</v>
      </c>
      <c r="HN268" s="167" t="e">
        <f t="shared" ca="1" si="718"/>
        <v>#REF!</v>
      </c>
      <c r="HO268" s="167" t="e">
        <f t="shared" ca="1" si="719"/>
        <v>#REF!</v>
      </c>
      <c r="HP268" s="167" t="e">
        <f t="shared" ca="1" si="720"/>
        <v>#REF!</v>
      </c>
      <c r="HQ268" s="167" t="e">
        <f t="shared" ca="1" si="721"/>
        <v>#REF!</v>
      </c>
      <c r="HR268" s="167" t="e">
        <f t="shared" ca="1" si="722"/>
        <v>#REF!</v>
      </c>
      <c r="HS268" s="167" t="e">
        <f t="shared" ca="1" si="723"/>
        <v>#REF!</v>
      </c>
      <c r="HT268" s="167" t="e">
        <f t="shared" ca="1" si="724"/>
        <v>#REF!</v>
      </c>
      <c r="HU268" s="167" t="e">
        <f t="shared" ca="1" si="725"/>
        <v>#REF!</v>
      </c>
      <c r="HW268" s="167" t="e">
        <f t="shared" ca="1" si="726"/>
        <v>#REF!</v>
      </c>
      <c r="HX268" s="167">
        <f t="shared" si="727"/>
        <v>0</v>
      </c>
      <c r="HY268" s="167" t="e">
        <f t="shared" ca="1" si="809"/>
        <v>#REF!</v>
      </c>
      <c r="HZ268" s="219" t="e">
        <f t="shared" ca="1" si="810"/>
        <v>#REF!</v>
      </c>
    </row>
    <row r="269" spans="1:234" s="48" customFormat="1">
      <c r="A269" s="3" t="s">
        <v>532</v>
      </c>
      <c r="B269" s="202" t="str">
        <f>INDEX('Ref1'!$E:$E,MATCH(A269,'Ref1'!$A:$A,0))</f>
        <v>Rochdale</v>
      </c>
      <c r="C269" s="42" t="str">
        <f>INDEX(Data1!B:B,MATCH(A269,Data1!A:A,0))</f>
        <v>MD</v>
      </c>
      <c r="D269" s="253" t="str">
        <f>INDEX(Data1!C:C,MATCH(A269,Data1!A:A,0))</f>
        <v>NW</v>
      </c>
      <c r="E269" s="200" t="str">
        <f>IF($C$6="No","No",IF(COUNTIF(Inputs!$K$359:$K$398,$A269)&gt;0,"Yes","No"))</f>
        <v>No</v>
      </c>
      <c r="F269" s="404"/>
      <c r="G269" s="62">
        <f>INDEX('4_RatesSplit'!K:K,MATCH($A269,'4_RatesSplit'!$A:$A,0))</f>
        <v>0</v>
      </c>
      <c r="H269" s="171">
        <f>INDEX('4_RatesSplit'!L:L,MATCH($A269,'4_RatesSplit'!$A:$A,0))</f>
        <v>0</v>
      </c>
      <c r="I269" s="167">
        <f>INDEX('4_RatesSplit'!M:M,MATCH($A269,'4_RatesSplit'!$A:$A,0))</f>
        <v>0</v>
      </c>
      <c r="J269" s="167">
        <f>INDEX('4_RatesSplit'!N:N,MATCH($A269,'4_RatesSplit'!$A:$A,0))</f>
        <v>0</v>
      </c>
      <c r="K269" s="167">
        <f>INDEX('4_RatesSplit'!O:O,MATCH($A269,'4_RatesSplit'!$A:$A,0))</f>
        <v>0</v>
      </c>
      <c r="L269" s="167">
        <f>INDEX('4_RatesSplit'!P:P,MATCH($A269,'4_RatesSplit'!$A:$A,0))</f>
        <v>0</v>
      </c>
      <c r="M269" s="167">
        <f>INDEX('4_RatesSplit'!Q:Q,MATCH($A269,'4_RatesSplit'!$A:$A,0))</f>
        <v>0</v>
      </c>
      <c r="N269" s="167">
        <f>INDEX('4_RatesSplit'!R:R,MATCH($A269,'4_RatesSplit'!$A:$A,0))</f>
        <v>0</v>
      </c>
      <c r="O269" s="167">
        <f>INDEX('4_RatesSplit'!S:S,MATCH($A269,'4_RatesSplit'!$A:$A,0))</f>
        <v>0</v>
      </c>
      <c r="P269" s="167">
        <f>INDEX('4_RatesSplit'!T:T,MATCH($A269,'4_RatesSplit'!$A:$A,0))</f>
        <v>0</v>
      </c>
      <c r="Q269" s="167">
        <f>INDEX('4_RatesSplit'!U:U,MATCH($A269,'4_RatesSplit'!$A:$A,0))</f>
        <v>0</v>
      </c>
      <c r="R269" s="167">
        <f>INDEX('4_RatesSplit'!V:V,MATCH($A269,'4_RatesSplit'!$A:$A,0))</f>
        <v>0</v>
      </c>
      <c r="S269" s="167">
        <f>INDEX('4_RatesSplit'!W:W,MATCH($A269,'4_RatesSplit'!$A:$A,0))</f>
        <v>0</v>
      </c>
      <c r="T269" s="167">
        <f>INDEX('4_RatesSplit'!X:X,MATCH($A269,'4_RatesSplit'!$A:$A,0))</f>
        <v>0</v>
      </c>
      <c r="U269" s="167">
        <f>INDEX('4_RatesSplit'!Y:Y,MATCH($A269,'4_RatesSplit'!$A:$A,0))</f>
        <v>0</v>
      </c>
      <c r="V269" s="167">
        <f>INDEX('4_RatesSplit'!Z:Z,MATCH($A269,'4_RatesSplit'!$A:$A,0))</f>
        <v>0</v>
      </c>
      <c r="W269" s="167">
        <f>INDEX('4_RatesSplit'!AA:AA,MATCH($A269,'4_RatesSplit'!$A:$A,0))</f>
        <v>0</v>
      </c>
      <c r="X269" s="18"/>
      <c r="Y269" s="168" t="e">
        <f ca="1">INDEX('4_RatesSplit'!AT:AT,MATCH($A269,'4_RatesSplit'!$A:$A,0))</f>
        <v>#REF!</v>
      </c>
      <c r="Z269" s="168" t="e">
        <f ca="1">INDEX('4_RatesSplit'!AU:AU,MATCH($A269,'4_RatesSplit'!$A:$A,0))</f>
        <v>#REF!</v>
      </c>
      <c r="AA269" s="168" t="e">
        <f ca="1">INDEX('4_RatesSplit'!AV:AV,MATCH($A269,'4_RatesSplit'!$A:$A,0))</f>
        <v>#REF!</v>
      </c>
      <c r="AB269" s="168" t="e">
        <f ca="1">INDEX('4_RatesSplit'!AW:AW,MATCH($A269,'4_RatesSplit'!$A:$A,0))</f>
        <v>#REF!</v>
      </c>
      <c r="AC269" s="168" t="e">
        <f ca="1">INDEX('4_RatesSplit'!AX:AX,MATCH($A269,'4_RatesSplit'!$A:$A,0))</f>
        <v>#REF!</v>
      </c>
      <c r="AD269" s="168" t="e">
        <f ca="1">INDEX('4_RatesSplit'!AY:AY,MATCH($A269,'4_RatesSplit'!$A:$A,0))</f>
        <v>#REF!</v>
      </c>
      <c r="AE269" s="168" t="e">
        <f ca="1">INDEX('4_RatesSplit'!AZ:AZ,MATCH($A269,'4_RatesSplit'!$A:$A,0))</f>
        <v>#REF!</v>
      </c>
      <c r="AF269" s="168" t="e">
        <f ca="1">INDEX('4_RatesSplit'!BA:BA,MATCH($A269,'4_RatesSplit'!$A:$A,0))</f>
        <v>#REF!</v>
      </c>
      <c r="AG269" s="168" t="e">
        <f ca="1">INDEX('4_RatesSplit'!BB:BB,MATCH($A269,'4_RatesSplit'!$A:$A,0))</f>
        <v>#REF!</v>
      </c>
      <c r="AH269" s="168" t="e">
        <f ca="1">INDEX('4_RatesSplit'!BC:BC,MATCH($A269,'4_RatesSplit'!$A:$A,0))</f>
        <v>#REF!</v>
      </c>
      <c r="AI269" s="168" t="e">
        <f ca="1">INDEX('4_RatesSplit'!BD:BD,MATCH($A269,'4_RatesSplit'!$A:$A,0))</f>
        <v>#REF!</v>
      </c>
      <c r="AJ269" s="168" t="e">
        <f ca="1">INDEX('4_RatesSplit'!BE:BE,MATCH($A269,'4_RatesSplit'!$A:$A,0))</f>
        <v>#REF!</v>
      </c>
      <c r="AK269" s="168" t="e">
        <f ca="1">INDEX('4_RatesSplit'!BF:BF,MATCH($A269,'4_RatesSplit'!$A:$A,0))</f>
        <v>#REF!</v>
      </c>
      <c r="AL269" s="168" t="e">
        <f ca="1">INDEX('4_RatesSplit'!BG:BG,MATCH($A269,'4_RatesSplit'!$A:$A,0))</f>
        <v>#REF!</v>
      </c>
      <c r="AM269" s="168" t="e">
        <f ca="1">INDEX('4_RatesSplit'!BH:BH,MATCH($A269,'4_RatesSplit'!$A:$A,0))</f>
        <v>#REF!</v>
      </c>
      <c r="AN269" s="198" t="e">
        <f ca="1">INDEX('4_RatesSplit'!BI:BI,MATCH($A269,'4_RatesSplit'!$A:$A,0))</f>
        <v>#REF!</v>
      </c>
      <c r="AO269" s="114"/>
      <c r="AP269" s="167" t="e">
        <f t="shared" ca="1" si="728"/>
        <v>#REF!</v>
      </c>
      <c r="AQ269" s="167" t="e">
        <f t="shared" ca="1" si="729"/>
        <v>#REF!</v>
      </c>
      <c r="AR269" s="167" t="e">
        <f t="shared" ca="1" si="730"/>
        <v>#REF!</v>
      </c>
      <c r="AS269" s="167" t="e">
        <f t="shared" ca="1" si="731"/>
        <v>#REF!</v>
      </c>
      <c r="AT269" s="167" t="e">
        <f t="shared" ca="1" si="732"/>
        <v>#REF!</v>
      </c>
      <c r="AU269" s="167" t="e">
        <f t="shared" ca="1" si="733"/>
        <v>#REF!</v>
      </c>
      <c r="AV269" s="167" t="e">
        <f t="shared" ca="1" si="734"/>
        <v>#REF!</v>
      </c>
      <c r="AW269" s="167" t="e">
        <f t="shared" ca="1" si="735"/>
        <v>#REF!</v>
      </c>
      <c r="AX269" s="167" t="e">
        <f t="shared" ca="1" si="736"/>
        <v>#REF!</v>
      </c>
      <c r="AY269" s="167" t="e">
        <f t="shared" ca="1" si="737"/>
        <v>#REF!</v>
      </c>
      <c r="AZ269" s="167" t="e">
        <f t="shared" ca="1" si="738"/>
        <v>#REF!</v>
      </c>
      <c r="BA269" s="167" t="e">
        <f t="shared" ca="1" si="739"/>
        <v>#REF!</v>
      </c>
      <c r="BB269" s="167" t="e">
        <f t="shared" ca="1" si="740"/>
        <v>#REF!</v>
      </c>
      <c r="BC269" s="167" t="e">
        <f t="shared" ca="1" si="741"/>
        <v>#REF!</v>
      </c>
      <c r="BD269" s="167" t="e">
        <f t="shared" ca="1" si="742"/>
        <v>#REF!</v>
      </c>
      <c r="BE269" s="167" t="e">
        <f t="shared" ca="1" si="743"/>
        <v>#REF!</v>
      </c>
      <c r="BF269" s="18"/>
      <c r="BG269" s="168">
        <f>INDEX('2_Needs'!$F:$F,MATCH($A269,'2_Needs'!$A:$A,0))</f>
        <v>4.9181718782600296E-3</v>
      </c>
      <c r="BH269" s="114"/>
      <c r="BI269" s="167">
        <f t="shared" ref="BI269:BX269" si="877">IF(BI$3="reset",$BG269*BI$6,BH269*(1+$C$4))</f>
        <v>0</v>
      </c>
      <c r="BJ269" s="167">
        <f t="shared" si="877"/>
        <v>0</v>
      </c>
      <c r="BK269" s="167">
        <f t="shared" si="877"/>
        <v>0</v>
      </c>
      <c r="BL269" s="167">
        <f t="shared" si="877"/>
        <v>0</v>
      </c>
      <c r="BM269" s="167">
        <f t="shared" si="877"/>
        <v>0</v>
      </c>
      <c r="BN269" s="167">
        <f t="shared" si="877"/>
        <v>0</v>
      </c>
      <c r="BO269" s="167">
        <f t="shared" si="877"/>
        <v>0</v>
      </c>
      <c r="BP269" s="167">
        <f t="shared" si="877"/>
        <v>0</v>
      </c>
      <c r="BQ269" s="167">
        <f t="shared" si="877"/>
        <v>0</v>
      </c>
      <c r="BR269" s="167">
        <f t="shared" si="877"/>
        <v>0</v>
      </c>
      <c r="BS269" s="167">
        <f t="shared" si="877"/>
        <v>0</v>
      </c>
      <c r="BT269" s="167">
        <f t="shared" si="877"/>
        <v>0</v>
      </c>
      <c r="BU269" s="167">
        <f t="shared" si="877"/>
        <v>0</v>
      </c>
      <c r="BV269" s="167">
        <f t="shared" si="877"/>
        <v>0</v>
      </c>
      <c r="BW269" s="167">
        <f t="shared" si="877"/>
        <v>0</v>
      </c>
      <c r="BX269" s="167">
        <f t="shared" si="877"/>
        <v>0</v>
      </c>
      <c r="BZ269" s="167" t="e">
        <f t="shared" ca="1" si="662"/>
        <v>#REF!</v>
      </c>
      <c r="CA269" s="167" t="e">
        <f t="shared" ca="1" si="663"/>
        <v>#REF!</v>
      </c>
      <c r="CB269" s="167" t="e">
        <f t="shared" ca="1" si="664"/>
        <v>#REF!</v>
      </c>
      <c r="CC269" s="167" t="e">
        <f t="shared" ca="1" si="665"/>
        <v>#REF!</v>
      </c>
      <c r="CD269" s="167" t="e">
        <f t="shared" ca="1" si="666"/>
        <v>#REF!</v>
      </c>
      <c r="CE269" s="167" t="e">
        <f t="shared" ca="1" si="667"/>
        <v>#REF!</v>
      </c>
      <c r="CF269" s="167" t="e">
        <f t="shared" ca="1" si="668"/>
        <v>#REF!</v>
      </c>
      <c r="CG269" s="167" t="e">
        <f t="shared" ca="1" si="669"/>
        <v>#REF!</v>
      </c>
      <c r="CH269" s="167" t="e">
        <f t="shared" ca="1" si="670"/>
        <v>#REF!</v>
      </c>
      <c r="CI269" s="167" t="e">
        <f t="shared" ca="1" si="671"/>
        <v>#REF!</v>
      </c>
      <c r="CJ269" s="167" t="e">
        <f t="shared" ca="1" si="672"/>
        <v>#REF!</v>
      </c>
      <c r="CK269" s="167" t="e">
        <f t="shared" ca="1" si="673"/>
        <v>#REF!</v>
      </c>
      <c r="CL269" s="167" t="e">
        <f t="shared" ca="1" si="674"/>
        <v>#REF!</v>
      </c>
      <c r="CM269" s="167" t="e">
        <f t="shared" ca="1" si="675"/>
        <v>#REF!</v>
      </c>
      <c r="CN269" s="167" t="e">
        <f t="shared" ca="1" si="676"/>
        <v>#REF!</v>
      </c>
      <c r="CO269" s="167" t="e">
        <f t="shared" ca="1" si="677"/>
        <v>#REF!</v>
      </c>
      <c r="CQ269" s="167" t="e">
        <f t="shared" ca="1" si="678"/>
        <v>#REF!</v>
      </c>
      <c r="CR269" s="167" t="e">
        <f t="shared" ca="1" si="679"/>
        <v>#REF!</v>
      </c>
      <c r="CS269" s="167" t="e">
        <f t="shared" ca="1" si="680"/>
        <v>#REF!</v>
      </c>
      <c r="CT269" s="167" t="e">
        <f t="shared" ca="1" si="681"/>
        <v>#REF!</v>
      </c>
      <c r="CU269" s="167" t="e">
        <f t="shared" ca="1" si="682"/>
        <v>#REF!</v>
      </c>
      <c r="CV269" s="167" t="e">
        <f t="shared" ca="1" si="683"/>
        <v>#REF!</v>
      </c>
      <c r="CW269" s="167" t="e">
        <f t="shared" ca="1" si="684"/>
        <v>#REF!</v>
      </c>
      <c r="CX269" s="167" t="e">
        <f t="shared" ca="1" si="685"/>
        <v>#REF!</v>
      </c>
      <c r="CY269" s="167" t="e">
        <f t="shared" ca="1" si="686"/>
        <v>#REF!</v>
      </c>
      <c r="CZ269" s="167" t="e">
        <f t="shared" ca="1" si="687"/>
        <v>#REF!</v>
      </c>
      <c r="DA269" s="167" t="e">
        <f t="shared" ca="1" si="688"/>
        <v>#REF!</v>
      </c>
      <c r="DB269" s="167" t="e">
        <f t="shared" ca="1" si="689"/>
        <v>#REF!</v>
      </c>
      <c r="DC269" s="167" t="e">
        <f t="shared" ca="1" si="690"/>
        <v>#REF!</v>
      </c>
      <c r="DD269" s="167" t="e">
        <f t="shared" ca="1" si="691"/>
        <v>#REF!</v>
      </c>
      <c r="DE269" s="167" t="e">
        <f t="shared" ca="1" si="692"/>
        <v>#REF!</v>
      </c>
      <c r="DF269" s="167" t="e">
        <f t="shared" ca="1" si="693"/>
        <v>#REF!</v>
      </c>
      <c r="DH269" s="167">
        <f t="shared" si="694"/>
        <v>0</v>
      </c>
      <c r="DI269" s="167">
        <f t="shared" si="695"/>
        <v>0</v>
      </c>
      <c r="DJ269" s="167">
        <f t="shared" si="696"/>
        <v>0</v>
      </c>
      <c r="DK269" s="167">
        <f t="shared" si="697"/>
        <v>0</v>
      </c>
      <c r="DL269" s="167">
        <f t="shared" si="698"/>
        <v>0</v>
      </c>
      <c r="DM269" s="167">
        <f t="shared" si="699"/>
        <v>0</v>
      </c>
      <c r="DN269" s="167">
        <f t="shared" si="700"/>
        <v>0</v>
      </c>
      <c r="DO269" s="167">
        <f t="shared" si="701"/>
        <v>0</v>
      </c>
      <c r="DP269" s="167">
        <f t="shared" si="702"/>
        <v>0</v>
      </c>
      <c r="DQ269" s="167">
        <f t="shared" si="703"/>
        <v>0</v>
      </c>
      <c r="DR269" s="167">
        <f t="shared" si="704"/>
        <v>0</v>
      </c>
      <c r="DS269" s="167">
        <f t="shared" si="705"/>
        <v>0</v>
      </c>
      <c r="DT269" s="167">
        <f t="shared" si="706"/>
        <v>0</v>
      </c>
      <c r="DU269" s="167">
        <f t="shared" si="707"/>
        <v>0</v>
      </c>
      <c r="DV269" s="167">
        <f t="shared" si="708"/>
        <v>0</v>
      </c>
      <c r="DW269" s="167">
        <f t="shared" si="709"/>
        <v>0</v>
      </c>
      <c r="DY269" s="167" t="e">
        <f t="shared" ca="1" si="745"/>
        <v>#REF!</v>
      </c>
      <c r="DZ269" s="167" t="e">
        <f t="shared" ca="1" si="746"/>
        <v>#REF!</v>
      </c>
      <c r="EA269" s="167" t="e">
        <f t="shared" ca="1" si="747"/>
        <v>#REF!</v>
      </c>
      <c r="EB269" s="167" t="e">
        <f t="shared" ca="1" si="748"/>
        <v>#REF!</v>
      </c>
      <c r="EC269" s="167" t="e">
        <f t="shared" ca="1" si="749"/>
        <v>#REF!</v>
      </c>
      <c r="ED269" s="167" t="e">
        <f t="shared" ca="1" si="750"/>
        <v>#REF!</v>
      </c>
      <c r="EE269" s="167" t="e">
        <f t="shared" ca="1" si="751"/>
        <v>#REF!</v>
      </c>
      <c r="EF269" s="167" t="e">
        <f t="shared" ca="1" si="752"/>
        <v>#REF!</v>
      </c>
      <c r="EG269" s="167" t="e">
        <f t="shared" ca="1" si="753"/>
        <v>#REF!</v>
      </c>
      <c r="EH269" s="167" t="e">
        <f t="shared" ca="1" si="754"/>
        <v>#REF!</v>
      </c>
      <c r="EI269" s="167" t="e">
        <f t="shared" ca="1" si="755"/>
        <v>#REF!</v>
      </c>
      <c r="EJ269" s="167" t="e">
        <f t="shared" ca="1" si="756"/>
        <v>#REF!</v>
      </c>
      <c r="EK269" s="167" t="e">
        <f t="shared" ca="1" si="757"/>
        <v>#REF!</v>
      </c>
      <c r="EL269" s="167" t="e">
        <f t="shared" ca="1" si="758"/>
        <v>#REF!</v>
      </c>
      <c r="EM269" s="167" t="e">
        <f t="shared" ca="1" si="759"/>
        <v>#REF!</v>
      </c>
      <c r="EN269" s="167" t="e">
        <f t="shared" ca="1" si="760"/>
        <v>#REF!</v>
      </c>
      <c r="EP269" s="167">
        <f t="shared" si="761"/>
        <v>0</v>
      </c>
      <c r="EQ269" s="167">
        <f t="shared" si="762"/>
        <v>0</v>
      </c>
      <c r="ER269" s="167">
        <f t="shared" si="763"/>
        <v>0</v>
      </c>
      <c r="ES269" s="167">
        <f t="shared" si="764"/>
        <v>0</v>
      </c>
      <c r="ET269" s="167">
        <f t="shared" si="765"/>
        <v>0</v>
      </c>
      <c r="EU269" s="167">
        <f t="shared" si="766"/>
        <v>0</v>
      </c>
      <c r="EV269" s="167">
        <f t="shared" si="767"/>
        <v>0</v>
      </c>
      <c r="EW269" s="167">
        <f t="shared" si="768"/>
        <v>0</v>
      </c>
      <c r="EX269" s="167">
        <f t="shared" si="769"/>
        <v>0</v>
      </c>
      <c r="EY269" s="167">
        <f t="shared" si="770"/>
        <v>0</v>
      </c>
      <c r="EZ269" s="167">
        <f t="shared" si="771"/>
        <v>0</v>
      </c>
      <c r="FA269" s="167">
        <f t="shared" si="772"/>
        <v>0</v>
      </c>
      <c r="FB269" s="167">
        <f t="shared" si="773"/>
        <v>0</v>
      </c>
      <c r="FC269" s="167">
        <f t="shared" si="774"/>
        <v>0</v>
      </c>
      <c r="FD269" s="167">
        <f t="shared" si="775"/>
        <v>0</v>
      </c>
      <c r="FE269" s="167">
        <f t="shared" si="776"/>
        <v>0</v>
      </c>
      <c r="FG269" s="167">
        <f t="shared" si="777"/>
        <v>0</v>
      </c>
      <c r="FH269" s="167">
        <f t="shared" si="778"/>
        <v>0</v>
      </c>
      <c r="FI269" s="167">
        <f t="shared" si="779"/>
        <v>0</v>
      </c>
      <c r="FJ269" s="167">
        <f t="shared" si="780"/>
        <v>0</v>
      </c>
      <c r="FK269" s="167">
        <f t="shared" si="781"/>
        <v>0</v>
      </c>
      <c r="FL269" s="167">
        <f t="shared" si="782"/>
        <v>0</v>
      </c>
      <c r="FM269" s="167">
        <f t="shared" si="783"/>
        <v>0</v>
      </c>
      <c r="FN269" s="167">
        <f t="shared" si="784"/>
        <v>0</v>
      </c>
      <c r="FO269" s="167">
        <f t="shared" si="785"/>
        <v>0</v>
      </c>
      <c r="FP269" s="167">
        <f t="shared" si="786"/>
        <v>0</v>
      </c>
      <c r="FQ269" s="167">
        <f t="shared" si="787"/>
        <v>0</v>
      </c>
      <c r="FR269" s="167">
        <f t="shared" si="788"/>
        <v>0</v>
      </c>
      <c r="FS269" s="167">
        <f t="shared" si="789"/>
        <v>0</v>
      </c>
      <c r="FT269" s="167">
        <f t="shared" si="790"/>
        <v>0</v>
      </c>
      <c r="FU269" s="167">
        <f t="shared" si="791"/>
        <v>0</v>
      </c>
      <c r="FV269" s="167">
        <f t="shared" si="792"/>
        <v>0</v>
      </c>
      <c r="FX269" s="167">
        <f t="shared" si="793"/>
        <v>0</v>
      </c>
      <c r="FY269" s="167">
        <f t="shared" si="794"/>
        <v>0</v>
      </c>
      <c r="FZ269" s="167">
        <f t="shared" si="795"/>
        <v>0</v>
      </c>
      <c r="GA269" s="167">
        <f t="shared" si="796"/>
        <v>0</v>
      </c>
      <c r="GB269" s="167">
        <f t="shared" si="797"/>
        <v>0</v>
      </c>
      <c r="GC269" s="167">
        <f t="shared" si="798"/>
        <v>0</v>
      </c>
      <c r="GD269" s="167">
        <f t="shared" si="799"/>
        <v>0</v>
      </c>
      <c r="GE269" s="167">
        <f t="shared" si="800"/>
        <v>0</v>
      </c>
      <c r="GF269" s="167">
        <f t="shared" si="801"/>
        <v>0</v>
      </c>
      <c r="GG269" s="167">
        <f t="shared" si="802"/>
        <v>0</v>
      </c>
      <c r="GH269" s="167">
        <f t="shared" si="803"/>
        <v>0</v>
      </c>
      <c r="GI269" s="167">
        <f t="shared" si="804"/>
        <v>0</v>
      </c>
      <c r="GJ269" s="167">
        <f t="shared" si="805"/>
        <v>0</v>
      </c>
      <c r="GK269" s="167">
        <f t="shared" si="806"/>
        <v>0</v>
      </c>
      <c r="GL269" s="167">
        <f t="shared" si="807"/>
        <v>0</v>
      </c>
      <c r="GM269" s="167">
        <f t="shared" si="808"/>
        <v>0</v>
      </c>
      <c r="GO269" s="167" t="e">
        <f t="shared" ca="1" si="860"/>
        <v>#REF!</v>
      </c>
      <c r="GP269" s="167" t="e">
        <f t="shared" ca="1" si="872"/>
        <v>#REF!</v>
      </c>
      <c r="GQ269" s="167" t="e">
        <f t="shared" ca="1" si="872"/>
        <v>#REF!</v>
      </c>
      <c r="GR269" s="167" t="e">
        <f t="shared" ca="1" si="872"/>
        <v>#REF!</v>
      </c>
      <c r="GS269" s="167" t="e">
        <f t="shared" ca="1" si="872"/>
        <v>#REF!</v>
      </c>
      <c r="GT269" s="167" t="e">
        <f t="shared" ca="1" si="872"/>
        <v>#REF!</v>
      </c>
      <c r="GU269" s="167" t="e">
        <f t="shared" ca="1" si="872"/>
        <v>#REF!</v>
      </c>
      <c r="GV269" s="167" t="e">
        <f t="shared" ca="1" si="872"/>
        <v>#REF!</v>
      </c>
      <c r="GW269" s="167" t="e">
        <f t="shared" ca="1" si="872"/>
        <v>#REF!</v>
      </c>
      <c r="GX269" s="167" t="e">
        <f t="shared" ca="1" si="872"/>
        <v>#REF!</v>
      </c>
      <c r="GY269" s="167" t="e">
        <f t="shared" ca="1" si="872"/>
        <v>#REF!</v>
      </c>
      <c r="GZ269" s="167" t="e">
        <f t="shared" ca="1" si="872"/>
        <v>#REF!</v>
      </c>
      <c r="HA269" s="167" t="e">
        <f t="shared" ca="1" si="872"/>
        <v>#REF!</v>
      </c>
      <c r="HB269" s="167" t="e">
        <f t="shared" ca="1" si="872"/>
        <v>#REF!</v>
      </c>
      <c r="HC269" s="167" t="e">
        <f t="shared" ca="1" si="872"/>
        <v>#REF!</v>
      </c>
      <c r="HD269" s="167" t="e">
        <f t="shared" ca="1" si="872"/>
        <v>#REF!</v>
      </c>
      <c r="HF269" s="167" t="e">
        <f t="shared" ca="1" si="710"/>
        <v>#REF!</v>
      </c>
      <c r="HG269" s="167" t="e">
        <f t="shared" ca="1" si="711"/>
        <v>#REF!</v>
      </c>
      <c r="HH269" s="167" t="e">
        <f t="shared" ca="1" si="712"/>
        <v>#REF!</v>
      </c>
      <c r="HI269" s="167" t="e">
        <f t="shared" ca="1" si="713"/>
        <v>#REF!</v>
      </c>
      <c r="HJ269" s="167" t="e">
        <f t="shared" ca="1" si="714"/>
        <v>#REF!</v>
      </c>
      <c r="HK269" s="167" t="e">
        <f t="shared" ca="1" si="715"/>
        <v>#REF!</v>
      </c>
      <c r="HL269" s="167" t="e">
        <f t="shared" ca="1" si="716"/>
        <v>#REF!</v>
      </c>
      <c r="HM269" s="167" t="e">
        <f t="shared" ca="1" si="717"/>
        <v>#REF!</v>
      </c>
      <c r="HN269" s="167" t="e">
        <f t="shared" ca="1" si="718"/>
        <v>#REF!</v>
      </c>
      <c r="HO269" s="167" t="e">
        <f t="shared" ca="1" si="719"/>
        <v>#REF!</v>
      </c>
      <c r="HP269" s="167" t="e">
        <f t="shared" ca="1" si="720"/>
        <v>#REF!</v>
      </c>
      <c r="HQ269" s="167" t="e">
        <f t="shared" ca="1" si="721"/>
        <v>#REF!</v>
      </c>
      <c r="HR269" s="167" t="e">
        <f t="shared" ca="1" si="722"/>
        <v>#REF!</v>
      </c>
      <c r="HS269" s="167" t="e">
        <f t="shared" ca="1" si="723"/>
        <v>#REF!</v>
      </c>
      <c r="HT269" s="167" t="e">
        <f t="shared" ca="1" si="724"/>
        <v>#REF!</v>
      </c>
      <c r="HU269" s="167" t="e">
        <f t="shared" ca="1" si="725"/>
        <v>#REF!</v>
      </c>
      <c r="HW269" s="167" t="e">
        <f t="shared" ca="1" si="726"/>
        <v>#REF!</v>
      </c>
      <c r="HX269" s="167">
        <f t="shared" si="727"/>
        <v>0</v>
      </c>
      <c r="HY269" s="167" t="e">
        <f t="shared" ca="1" si="809"/>
        <v>#REF!</v>
      </c>
      <c r="HZ269" s="219" t="e">
        <f t="shared" ca="1" si="810"/>
        <v>#REF!</v>
      </c>
    </row>
    <row r="270" spans="1:234" s="48" customFormat="1">
      <c r="A270" s="3" t="s">
        <v>534</v>
      </c>
      <c r="B270" s="202" t="str">
        <f>INDEX('Ref1'!$E:$E,MATCH(A270,'Ref1'!$A:$A,0))</f>
        <v>Rochford</v>
      </c>
      <c r="C270" s="42" t="str">
        <f>INDEX(Data1!B:B,MATCH(A270,Data1!A:A,0))</f>
        <v>SD</v>
      </c>
      <c r="D270" s="253" t="str">
        <f>INDEX(Data1!C:C,MATCH(A270,Data1!A:A,0))</f>
        <v>E</v>
      </c>
      <c r="E270" s="200" t="str">
        <f>IF($C$6="No","No",IF(COUNTIF(Inputs!$K$359:$K$398,$A270)&gt;0,"Yes","No"))</f>
        <v>No</v>
      </c>
      <c r="F270" s="404"/>
      <c r="G270" s="62">
        <f>INDEX('4_RatesSplit'!K:K,MATCH($A270,'4_RatesSplit'!$A:$A,0))</f>
        <v>0</v>
      </c>
      <c r="H270" s="171">
        <f>INDEX('4_RatesSplit'!L:L,MATCH($A270,'4_RatesSplit'!$A:$A,0))</f>
        <v>0</v>
      </c>
      <c r="I270" s="167">
        <f>INDEX('4_RatesSplit'!M:M,MATCH($A270,'4_RatesSplit'!$A:$A,0))</f>
        <v>0</v>
      </c>
      <c r="J270" s="167">
        <f>INDEX('4_RatesSplit'!N:N,MATCH($A270,'4_RatesSplit'!$A:$A,0))</f>
        <v>0</v>
      </c>
      <c r="K270" s="167">
        <f>INDEX('4_RatesSplit'!O:O,MATCH($A270,'4_RatesSplit'!$A:$A,0))</f>
        <v>0</v>
      </c>
      <c r="L270" s="167">
        <f>INDEX('4_RatesSplit'!P:P,MATCH($A270,'4_RatesSplit'!$A:$A,0))</f>
        <v>0</v>
      </c>
      <c r="M270" s="167">
        <f>INDEX('4_RatesSplit'!Q:Q,MATCH($A270,'4_RatesSplit'!$A:$A,0))</f>
        <v>0</v>
      </c>
      <c r="N270" s="167">
        <f>INDEX('4_RatesSplit'!R:R,MATCH($A270,'4_RatesSplit'!$A:$A,0))</f>
        <v>0</v>
      </c>
      <c r="O270" s="167">
        <f>INDEX('4_RatesSplit'!S:S,MATCH($A270,'4_RatesSplit'!$A:$A,0))</f>
        <v>0</v>
      </c>
      <c r="P270" s="167">
        <f>INDEX('4_RatesSplit'!T:T,MATCH($A270,'4_RatesSplit'!$A:$A,0))</f>
        <v>0</v>
      </c>
      <c r="Q270" s="167">
        <f>INDEX('4_RatesSplit'!U:U,MATCH($A270,'4_RatesSplit'!$A:$A,0))</f>
        <v>0</v>
      </c>
      <c r="R270" s="167">
        <f>INDEX('4_RatesSplit'!V:V,MATCH($A270,'4_RatesSplit'!$A:$A,0))</f>
        <v>0</v>
      </c>
      <c r="S270" s="167">
        <f>INDEX('4_RatesSplit'!W:W,MATCH($A270,'4_RatesSplit'!$A:$A,0))</f>
        <v>0</v>
      </c>
      <c r="T270" s="167">
        <f>INDEX('4_RatesSplit'!X:X,MATCH($A270,'4_RatesSplit'!$A:$A,0))</f>
        <v>0</v>
      </c>
      <c r="U270" s="167">
        <f>INDEX('4_RatesSplit'!Y:Y,MATCH($A270,'4_RatesSplit'!$A:$A,0))</f>
        <v>0</v>
      </c>
      <c r="V270" s="167">
        <f>INDEX('4_RatesSplit'!Z:Z,MATCH($A270,'4_RatesSplit'!$A:$A,0))</f>
        <v>0</v>
      </c>
      <c r="W270" s="167">
        <f>INDEX('4_RatesSplit'!AA:AA,MATCH($A270,'4_RatesSplit'!$A:$A,0))</f>
        <v>0</v>
      </c>
      <c r="X270" s="18"/>
      <c r="Y270" s="168" t="e">
        <f ca="1">INDEX('4_RatesSplit'!AT:AT,MATCH($A270,'4_RatesSplit'!$A:$A,0))</f>
        <v>#REF!</v>
      </c>
      <c r="Z270" s="168" t="e">
        <f ca="1">INDEX('4_RatesSplit'!AU:AU,MATCH($A270,'4_RatesSplit'!$A:$A,0))</f>
        <v>#REF!</v>
      </c>
      <c r="AA270" s="168" t="e">
        <f ca="1">INDEX('4_RatesSplit'!AV:AV,MATCH($A270,'4_RatesSplit'!$A:$A,0))</f>
        <v>#REF!</v>
      </c>
      <c r="AB270" s="168" t="e">
        <f ca="1">INDEX('4_RatesSplit'!AW:AW,MATCH($A270,'4_RatesSplit'!$A:$A,0))</f>
        <v>#REF!</v>
      </c>
      <c r="AC270" s="168" t="e">
        <f ca="1">INDEX('4_RatesSplit'!AX:AX,MATCH($A270,'4_RatesSplit'!$A:$A,0))</f>
        <v>#REF!</v>
      </c>
      <c r="AD270" s="168" t="e">
        <f ca="1">INDEX('4_RatesSplit'!AY:AY,MATCH($A270,'4_RatesSplit'!$A:$A,0))</f>
        <v>#REF!</v>
      </c>
      <c r="AE270" s="168" t="e">
        <f ca="1">INDEX('4_RatesSplit'!AZ:AZ,MATCH($A270,'4_RatesSplit'!$A:$A,0))</f>
        <v>#REF!</v>
      </c>
      <c r="AF270" s="168" t="e">
        <f ca="1">INDEX('4_RatesSplit'!BA:BA,MATCH($A270,'4_RatesSplit'!$A:$A,0))</f>
        <v>#REF!</v>
      </c>
      <c r="AG270" s="168" t="e">
        <f ca="1">INDEX('4_RatesSplit'!BB:BB,MATCH($A270,'4_RatesSplit'!$A:$A,0))</f>
        <v>#REF!</v>
      </c>
      <c r="AH270" s="168" t="e">
        <f ca="1">INDEX('4_RatesSplit'!BC:BC,MATCH($A270,'4_RatesSplit'!$A:$A,0))</f>
        <v>#REF!</v>
      </c>
      <c r="AI270" s="168" t="e">
        <f ca="1">INDEX('4_RatesSplit'!BD:BD,MATCH($A270,'4_RatesSplit'!$A:$A,0))</f>
        <v>#REF!</v>
      </c>
      <c r="AJ270" s="168" t="e">
        <f ca="1">INDEX('4_RatesSplit'!BE:BE,MATCH($A270,'4_RatesSplit'!$A:$A,0))</f>
        <v>#REF!</v>
      </c>
      <c r="AK270" s="168" t="e">
        <f ca="1">INDEX('4_RatesSplit'!BF:BF,MATCH($A270,'4_RatesSplit'!$A:$A,0))</f>
        <v>#REF!</v>
      </c>
      <c r="AL270" s="168" t="e">
        <f ca="1">INDEX('4_RatesSplit'!BG:BG,MATCH($A270,'4_RatesSplit'!$A:$A,0))</f>
        <v>#REF!</v>
      </c>
      <c r="AM270" s="168" t="e">
        <f ca="1">INDEX('4_RatesSplit'!BH:BH,MATCH($A270,'4_RatesSplit'!$A:$A,0))</f>
        <v>#REF!</v>
      </c>
      <c r="AN270" s="198" t="e">
        <f ca="1">INDEX('4_RatesSplit'!BI:BI,MATCH($A270,'4_RatesSplit'!$A:$A,0))</f>
        <v>#REF!</v>
      </c>
      <c r="AO270" s="114"/>
      <c r="AP270" s="167" t="e">
        <f t="shared" ca="1" si="728"/>
        <v>#REF!</v>
      </c>
      <c r="AQ270" s="167" t="e">
        <f t="shared" ca="1" si="729"/>
        <v>#REF!</v>
      </c>
      <c r="AR270" s="167" t="e">
        <f t="shared" ca="1" si="730"/>
        <v>#REF!</v>
      </c>
      <c r="AS270" s="167" t="e">
        <f t="shared" ca="1" si="731"/>
        <v>#REF!</v>
      </c>
      <c r="AT270" s="167" t="e">
        <f t="shared" ca="1" si="732"/>
        <v>#REF!</v>
      </c>
      <c r="AU270" s="167" t="e">
        <f t="shared" ca="1" si="733"/>
        <v>#REF!</v>
      </c>
      <c r="AV270" s="167" t="e">
        <f t="shared" ca="1" si="734"/>
        <v>#REF!</v>
      </c>
      <c r="AW270" s="167" t="e">
        <f t="shared" ca="1" si="735"/>
        <v>#REF!</v>
      </c>
      <c r="AX270" s="167" t="e">
        <f t="shared" ca="1" si="736"/>
        <v>#REF!</v>
      </c>
      <c r="AY270" s="167" t="e">
        <f t="shared" ca="1" si="737"/>
        <v>#REF!</v>
      </c>
      <c r="AZ270" s="167" t="e">
        <f t="shared" ca="1" si="738"/>
        <v>#REF!</v>
      </c>
      <c r="BA270" s="167" t="e">
        <f t="shared" ca="1" si="739"/>
        <v>#REF!</v>
      </c>
      <c r="BB270" s="167" t="e">
        <f t="shared" ca="1" si="740"/>
        <v>#REF!</v>
      </c>
      <c r="BC270" s="167" t="e">
        <f t="shared" ca="1" si="741"/>
        <v>#REF!</v>
      </c>
      <c r="BD270" s="167" t="e">
        <f t="shared" ca="1" si="742"/>
        <v>#REF!</v>
      </c>
      <c r="BE270" s="167" t="e">
        <f t="shared" ca="1" si="743"/>
        <v>#REF!</v>
      </c>
      <c r="BF270" s="18"/>
      <c r="BG270" s="168">
        <f>INDEX('2_Needs'!$F:$F,MATCH($A270,'2_Needs'!$A:$A,0))</f>
        <v>1.3929520289359605E-4</v>
      </c>
      <c r="BH270" s="114"/>
      <c r="BI270" s="167">
        <f t="shared" ref="BI270:BX270" si="878">IF(BI$3="reset",$BG270*BI$6,BH270*(1+$C$4))</f>
        <v>0</v>
      </c>
      <c r="BJ270" s="167">
        <f t="shared" si="878"/>
        <v>0</v>
      </c>
      <c r="BK270" s="167">
        <f t="shared" si="878"/>
        <v>0</v>
      </c>
      <c r="BL270" s="167">
        <f t="shared" si="878"/>
        <v>0</v>
      </c>
      <c r="BM270" s="167">
        <f t="shared" si="878"/>
        <v>0</v>
      </c>
      <c r="BN270" s="167">
        <f t="shared" si="878"/>
        <v>0</v>
      </c>
      <c r="BO270" s="167">
        <f t="shared" si="878"/>
        <v>0</v>
      </c>
      <c r="BP270" s="167">
        <f t="shared" si="878"/>
        <v>0</v>
      </c>
      <c r="BQ270" s="167">
        <f t="shared" si="878"/>
        <v>0</v>
      </c>
      <c r="BR270" s="167">
        <f t="shared" si="878"/>
        <v>0</v>
      </c>
      <c r="BS270" s="167">
        <f t="shared" si="878"/>
        <v>0</v>
      </c>
      <c r="BT270" s="167">
        <f t="shared" si="878"/>
        <v>0</v>
      </c>
      <c r="BU270" s="167">
        <f t="shared" si="878"/>
        <v>0</v>
      </c>
      <c r="BV270" s="167">
        <f t="shared" si="878"/>
        <v>0</v>
      </c>
      <c r="BW270" s="167">
        <f t="shared" si="878"/>
        <v>0</v>
      </c>
      <c r="BX270" s="167">
        <f t="shared" si="878"/>
        <v>0</v>
      </c>
      <c r="BZ270" s="167" t="e">
        <f t="shared" ref="BZ270:BZ333" ca="1" si="879">BI270-AP270</f>
        <v>#REF!</v>
      </c>
      <c r="CA270" s="167" t="e">
        <f t="shared" ref="CA270:CA333" ca="1" si="880">BJ270-AQ270</f>
        <v>#REF!</v>
      </c>
      <c r="CB270" s="167" t="e">
        <f t="shared" ref="CB270:CB333" ca="1" si="881">BK270-AR270</f>
        <v>#REF!</v>
      </c>
      <c r="CC270" s="167" t="e">
        <f t="shared" ref="CC270:CC333" ca="1" si="882">BL270-AS270</f>
        <v>#REF!</v>
      </c>
      <c r="CD270" s="167" t="e">
        <f t="shared" ref="CD270:CD333" ca="1" si="883">BM270-AT270</f>
        <v>#REF!</v>
      </c>
      <c r="CE270" s="167" t="e">
        <f t="shared" ref="CE270:CE333" ca="1" si="884">BN270-AU270</f>
        <v>#REF!</v>
      </c>
      <c r="CF270" s="167" t="e">
        <f t="shared" ref="CF270:CF333" ca="1" si="885">BO270-AV270</f>
        <v>#REF!</v>
      </c>
      <c r="CG270" s="167" t="e">
        <f t="shared" ref="CG270:CG333" ca="1" si="886">BP270-AW270</f>
        <v>#REF!</v>
      </c>
      <c r="CH270" s="167" t="e">
        <f t="shared" ref="CH270:CH333" ca="1" si="887">BQ270-AX270</f>
        <v>#REF!</v>
      </c>
      <c r="CI270" s="167" t="e">
        <f t="shared" ref="CI270:CI333" ca="1" si="888">BR270-AY270</f>
        <v>#REF!</v>
      </c>
      <c r="CJ270" s="167" t="e">
        <f t="shared" ref="CJ270:CJ333" ca="1" si="889">BS270-AZ270</f>
        <v>#REF!</v>
      </c>
      <c r="CK270" s="167" t="e">
        <f t="shared" ref="CK270:CK333" ca="1" si="890">BT270-BA270</f>
        <v>#REF!</v>
      </c>
      <c r="CL270" s="167" t="e">
        <f t="shared" ref="CL270:CL333" ca="1" si="891">BU270-BB270</f>
        <v>#REF!</v>
      </c>
      <c r="CM270" s="167" t="e">
        <f t="shared" ref="CM270:CM333" ca="1" si="892">BV270-BC270</f>
        <v>#REF!</v>
      </c>
      <c r="CN270" s="167" t="e">
        <f t="shared" ref="CN270:CN333" ca="1" si="893">BW270-BD270</f>
        <v>#REF!</v>
      </c>
      <c r="CO270" s="167" t="e">
        <f t="shared" ref="CO270:CO333" ca="1" si="894">BX270-BE270</f>
        <v>#REF!</v>
      </c>
      <c r="CQ270" s="167" t="e">
        <f t="shared" ref="CQ270:CQ333" ca="1" si="895">H270+BZ270</f>
        <v>#REF!</v>
      </c>
      <c r="CR270" s="167" t="e">
        <f t="shared" ref="CR270:CR333" ca="1" si="896">I270+CA270</f>
        <v>#REF!</v>
      </c>
      <c r="CS270" s="167" t="e">
        <f t="shared" ref="CS270:CS333" ca="1" si="897">J270+CB270</f>
        <v>#REF!</v>
      </c>
      <c r="CT270" s="167" t="e">
        <f t="shared" ref="CT270:CT333" ca="1" si="898">K270+CC270</f>
        <v>#REF!</v>
      </c>
      <c r="CU270" s="167" t="e">
        <f t="shared" ref="CU270:CU333" ca="1" si="899">L270+CD270</f>
        <v>#REF!</v>
      </c>
      <c r="CV270" s="167" t="e">
        <f t="shared" ref="CV270:CV333" ca="1" si="900">M270+CE270</f>
        <v>#REF!</v>
      </c>
      <c r="CW270" s="167" t="e">
        <f t="shared" ref="CW270:CW333" ca="1" si="901">N270+CF270</f>
        <v>#REF!</v>
      </c>
      <c r="CX270" s="167" t="e">
        <f t="shared" ref="CX270:CX333" ca="1" si="902">O270+CG270</f>
        <v>#REF!</v>
      </c>
      <c r="CY270" s="167" t="e">
        <f t="shared" ref="CY270:CY333" ca="1" si="903">P270+CH270</f>
        <v>#REF!</v>
      </c>
      <c r="CZ270" s="167" t="e">
        <f t="shared" ref="CZ270:CZ333" ca="1" si="904">Q270+CI270</f>
        <v>#REF!</v>
      </c>
      <c r="DA270" s="167" t="e">
        <f t="shared" ref="DA270:DA333" ca="1" si="905">R270+CJ270</f>
        <v>#REF!</v>
      </c>
      <c r="DB270" s="167" t="e">
        <f t="shared" ref="DB270:DB333" ca="1" si="906">S270+CK270</f>
        <v>#REF!</v>
      </c>
      <c r="DC270" s="167" t="e">
        <f t="shared" ref="DC270:DC333" ca="1" si="907">T270+CL270</f>
        <v>#REF!</v>
      </c>
      <c r="DD270" s="167" t="e">
        <f t="shared" ref="DD270:DD333" ca="1" si="908">U270+CM270</f>
        <v>#REF!</v>
      </c>
      <c r="DE270" s="167" t="e">
        <f t="shared" ref="DE270:DE333" ca="1" si="909">V270+CN270</f>
        <v>#REF!</v>
      </c>
      <c r="DF270" s="167" t="e">
        <f t="shared" ref="DF270:DF333" ca="1" si="910">W270+CO270</f>
        <v>#REF!</v>
      </c>
      <c r="DH270" s="167">
        <f t="shared" ref="DH270:DH333" si="911">BI270*(1+$C$5)</f>
        <v>0</v>
      </c>
      <c r="DI270" s="167">
        <f t="shared" ref="DI270:DI333" si="912">BJ270*(1+$C$5)</f>
        <v>0</v>
      </c>
      <c r="DJ270" s="167">
        <f t="shared" ref="DJ270:DJ333" si="913">BK270*(1+$C$5)</f>
        <v>0</v>
      </c>
      <c r="DK270" s="167">
        <f t="shared" ref="DK270:DK333" si="914">BL270*(1+$C$5)</f>
        <v>0</v>
      </c>
      <c r="DL270" s="167">
        <f t="shared" ref="DL270:DL333" si="915">BM270*(1+$C$5)</f>
        <v>0</v>
      </c>
      <c r="DM270" s="167">
        <f t="shared" ref="DM270:DM333" si="916">BN270*(1+$C$5)</f>
        <v>0</v>
      </c>
      <c r="DN270" s="167">
        <f t="shared" ref="DN270:DN333" si="917">BO270*(1+$C$5)</f>
        <v>0</v>
      </c>
      <c r="DO270" s="167">
        <f t="shared" ref="DO270:DO333" si="918">BP270*(1+$C$5)</f>
        <v>0</v>
      </c>
      <c r="DP270" s="167">
        <f t="shared" ref="DP270:DP333" si="919">BQ270*(1+$C$5)</f>
        <v>0</v>
      </c>
      <c r="DQ270" s="167">
        <f t="shared" ref="DQ270:DQ333" si="920">BR270*(1+$C$5)</f>
        <v>0</v>
      </c>
      <c r="DR270" s="167">
        <f t="shared" ref="DR270:DR333" si="921">BS270*(1+$C$5)</f>
        <v>0</v>
      </c>
      <c r="DS270" s="167">
        <f t="shared" ref="DS270:DS333" si="922">BT270*(1+$C$5)</f>
        <v>0</v>
      </c>
      <c r="DT270" s="167">
        <f t="shared" ref="DT270:DT333" si="923">BU270*(1+$C$5)</f>
        <v>0</v>
      </c>
      <c r="DU270" s="167">
        <f t="shared" ref="DU270:DU333" si="924">BV270*(1+$C$5)</f>
        <v>0</v>
      </c>
      <c r="DV270" s="167">
        <f t="shared" ref="DV270:DV333" si="925">BW270*(1+$C$5)</f>
        <v>0</v>
      </c>
      <c r="DW270" s="167">
        <f t="shared" ref="DW270:DW333" si="926">BX270*(1+$C$5)</f>
        <v>0</v>
      </c>
      <c r="DY270" s="167" t="e">
        <f t="shared" ca="1" si="745"/>
        <v>#REF!</v>
      </c>
      <c r="DZ270" s="167" t="e">
        <f t="shared" ca="1" si="746"/>
        <v>#REF!</v>
      </c>
      <c r="EA270" s="167" t="e">
        <f t="shared" ca="1" si="747"/>
        <v>#REF!</v>
      </c>
      <c r="EB270" s="167" t="e">
        <f t="shared" ca="1" si="748"/>
        <v>#REF!</v>
      </c>
      <c r="EC270" s="167" t="e">
        <f t="shared" ca="1" si="749"/>
        <v>#REF!</v>
      </c>
      <c r="ED270" s="167" t="e">
        <f t="shared" ca="1" si="750"/>
        <v>#REF!</v>
      </c>
      <c r="EE270" s="167" t="e">
        <f t="shared" ca="1" si="751"/>
        <v>#REF!</v>
      </c>
      <c r="EF270" s="167" t="e">
        <f t="shared" ca="1" si="752"/>
        <v>#REF!</v>
      </c>
      <c r="EG270" s="167" t="e">
        <f t="shared" ca="1" si="753"/>
        <v>#REF!</v>
      </c>
      <c r="EH270" s="167" t="e">
        <f t="shared" ca="1" si="754"/>
        <v>#REF!</v>
      </c>
      <c r="EI270" s="167" t="e">
        <f t="shared" ca="1" si="755"/>
        <v>#REF!</v>
      </c>
      <c r="EJ270" s="167" t="e">
        <f t="shared" ca="1" si="756"/>
        <v>#REF!</v>
      </c>
      <c r="EK270" s="167" t="e">
        <f t="shared" ca="1" si="757"/>
        <v>#REF!</v>
      </c>
      <c r="EL270" s="167" t="e">
        <f t="shared" ca="1" si="758"/>
        <v>#REF!</v>
      </c>
      <c r="EM270" s="167" t="e">
        <f t="shared" ca="1" si="759"/>
        <v>#REF!</v>
      </c>
      <c r="EN270" s="167" t="e">
        <f t="shared" ca="1" si="760"/>
        <v>#REF!</v>
      </c>
      <c r="EP270" s="167">
        <f t="shared" si="761"/>
        <v>0</v>
      </c>
      <c r="EQ270" s="167">
        <f t="shared" si="762"/>
        <v>0</v>
      </c>
      <c r="ER270" s="167">
        <f t="shared" si="763"/>
        <v>0</v>
      </c>
      <c r="ES270" s="167">
        <f t="shared" si="764"/>
        <v>0</v>
      </c>
      <c r="ET270" s="167">
        <f t="shared" si="765"/>
        <v>0</v>
      </c>
      <c r="EU270" s="167">
        <f t="shared" si="766"/>
        <v>0</v>
      </c>
      <c r="EV270" s="167">
        <f t="shared" si="767"/>
        <v>0</v>
      </c>
      <c r="EW270" s="167">
        <f t="shared" si="768"/>
        <v>0</v>
      </c>
      <c r="EX270" s="167">
        <f t="shared" si="769"/>
        <v>0</v>
      </c>
      <c r="EY270" s="167">
        <f t="shared" si="770"/>
        <v>0</v>
      </c>
      <c r="EZ270" s="167">
        <f t="shared" si="771"/>
        <v>0</v>
      </c>
      <c r="FA270" s="167">
        <f t="shared" si="772"/>
        <v>0</v>
      </c>
      <c r="FB270" s="167">
        <f t="shared" si="773"/>
        <v>0</v>
      </c>
      <c r="FC270" s="167">
        <f t="shared" si="774"/>
        <v>0</v>
      </c>
      <c r="FD270" s="167">
        <f t="shared" si="775"/>
        <v>0</v>
      </c>
      <c r="FE270" s="167">
        <f t="shared" si="776"/>
        <v>0</v>
      </c>
      <c r="FG270" s="167">
        <f t="shared" si="777"/>
        <v>0</v>
      </c>
      <c r="FH270" s="167">
        <f t="shared" si="778"/>
        <v>0</v>
      </c>
      <c r="FI270" s="167">
        <f t="shared" si="779"/>
        <v>0</v>
      </c>
      <c r="FJ270" s="167">
        <f t="shared" si="780"/>
        <v>0</v>
      </c>
      <c r="FK270" s="167">
        <f t="shared" si="781"/>
        <v>0</v>
      </c>
      <c r="FL270" s="167">
        <f t="shared" si="782"/>
        <v>0</v>
      </c>
      <c r="FM270" s="167">
        <f t="shared" si="783"/>
        <v>0</v>
      </c>
      <c r="FN270" s="167">
        <f t="shared" si="784"/>
        <v>0</v>
      </c>
      <c r="FO270" s="167">
        <f t="shared" si="785"/>
        <v>0</v>
      </c>
      <c r="FP270" s="167">
        <f t="shared" si="786"/>
        <v>0</v>
      </c>
      <c r="FQ270" s="167">
        <f t="shared" si="787"/>
        <v>0</v>
      </c>
      <c r="FR270" s="167">
        <f t="shared" si="788"/>
        <v>0</v>
      </c>
      <c r="FS270" s="167">
        <f t="shared" si="789"/>
        <v>0</v>
      </c>
      <c r="FT270" s="167">
        <f t="shared" si="790"/>
        <v>0</v>
      </c>
      <c r="FU270" s="167">
        <f t="shared" si="791"/>
        <v>0</v>
      </c>
      <c r="FV270" s="167">
        <f t="shared" si="792"/>
        <v>0</v>
      </c>
      <c r="FX270" s="167">
        <f t="shared" si="793"/>
        <v>0</v>
      </c>
      <c r="FY270" s="167">
        <f t="shared" si="794"/>
        <v>0</v>
      </c>
      <c r="FZ270" s="167">
        <f t="shared" si="795"/>
        <v>0</v>
      </c>
      <c r="GA270" s="167">
        <f t="shared" si="796"/>
        <v>0</v>
      </c>
      <c r="GB270" s="167">
        <f t="shared" si="797"/>
        <v>0</v>
      </c>
      <c r="GC270" s="167">
        <f t="shared" si="798"/>
        <v>0</v>
      </c>
      <c r="GD270" s="167">
        <f t="shared" si="799"/>
        <v>0</v>
      </c>
      <c r="GE270" s="167">
        <f t="shared" si="800"/>
        <v>0</v>
      </c>
      <c r="GF270" s="167">
        <f t="shared" si="801"/>
        <v>0</v>
      </c>
      <c r="GG270" s="167">
        <f t="shared" si="802"/>
        <v>0</v>
      </c>
      <c r="GH270" s="167">
        <f t="shared" si="803"/>
        <v>0</v>
      </c>
      <c r="GI270" s="167">
        <f t="shared" si="804"/>
        <v>0</v>
      </c>
      <c r="GJ270" s="167">
        <f t="shared" si="805"/>
        <v>0</v>
      </c>
      <c r="GK270" s="167">
        <f t="shared" si="806"/>
        <v>0</v>
      </c>
      <c r="GL270" s="167">
        <f t="shared" si="807"/>
        <v>0</v>
      </c>
      <c r="GM270" s="167">
        <f t="shared" si="808"/>
        <v>0</v>
      </c>
      <c r="GO270" s="167" t="e">
        <f t="shared" ca="1" si="860"/>
        <v>#REF!</v>
      </c>
      <c r="GP270" s="167" t="e">
        <f t="shared" ca="1" si="872"/>
        <v>#REF!</v>
      </c>
      <c r="GQ270" s="167" t="e">
        <f t="shared" ca="1" si="872"/>
        <v>#REF!</v>
      </c>
      <c r="GR270" s="167" t="e">
        <f t="shared" ca="1" si="872"/>
        <v>#REF!</v>
      </c>
      <c r="GS270" s="167" t="e">
        <f t="shared" ca="1" si="872"/>
        <v>#REF!</v>
      </c>
      <c r="GT270" s="167" t="e">
        <f t="shared" ca="1" si="872"/>
        <v>#REF!</v>
      </c>
      <c r="GU270" s="167" t="e">
        <f t="shared" ca="1" si="872"/>
        <v>#REF!</v>
      </c>
      <c r="GV270" s="167" t="e">
        <f t="shared" ca="1" si="872"/>
        <v>#REF!</v>
      </c>
      <c r="GW270" s="167" t="e">
        <f t="shared" ca="1" si="872"/>
        <v>#REF!</v>
      </c>
      <c r="GX270" s="167" t="e">
        <f t="shared" ca="1" si="872"/>
        <v>#REF!</v>
      </c>
      <c r="GY270" s="167" t="e">
        <f t="shared" ca="1" si="872"/>
        <v>#REF!</v>
      </c>
      <c r="GZ270" s="167" t="e">
        <f t="shared" ca="1" si="872"/>
        <v>#REF!</v>
      </c>
      <c r="HA270" s="167" t="e">
        <f t="shared" ca="1" si="872"/>
        <v>#REF!</v>
      </c>
      <c r="HB270" s="167" t="e">
        <f t="shared" ca="1" si="872"/>
        <v>#REF!</v>
      </c>
      <c r="HC270" s="167" t="e">
        <f t="shared" ca="1" si="872"/>
        <v>#REF!</v>
      </c>
      <c r="HD270" s="167" t="e">
        <f t="shared" ca="1" si="872"/>
        <v>#REF!</v>
      </c>
      <c r="HF270" s="167" t="e">
        <f t="shared" ref="HF270:HF333" ca="1" si="927">H270+BZ270+DY270+FX270+GO270</f>
        <v>#REF!</v>
      </c>
      <c r="HG270" s="167" t="e">
        <f t="shared" ref="HG270:HG333" ca="1" si="928">I270+CA270+DZ270+FY270+GP270</f>
        <v>#REF!</v>
      </c>
      <c r="HH270" s="167" t="e">
        <f t="shared" ref="HH270:HH333" ca="1" si="929">J270+CB270+EA270+FZ270+GQ270</f>
        <v>#REF!</v>
      </c>
      <c r="HI270" s="167" t="e">
        <f t="shared" ref="HI270:HI333" ca="1" si="930">K270+CC270+EB270+GA270+GR270</f>
        <v>#REF!</v>
      </c>
      <c r="HJ270" s="167" t="e">
        <f t="shared" ref="HJ270:HJ333" ca="1" si="931">L270+CD270+EC270+GB270+GS270</f>
        <v>#REF!</v>
      </c>
      <c r="HK270" s="167" t="e">
        <f t="shared" ref="HK270:HK333" ca="1" si="932">M270+CE270+ED270+GC270+GT270</f>
        <v>#REF!</v>
      </c>
      <c r="HL270" s="167" t="e">
        <f t="shared" ref="HL270:HL333" ca="1" si="933">N270+CF270+EE270+GD270+GU270</f>
        <v>#REF!</v>
      </c>
      <c r="HM270" s="167" t="e">
        <f t="shared" ref="HM270:HM333" ca="1" si="934">O270+CG270+EF270+GE270+GV270</f>
        <v>#REF!</v>
      </c>
      <c r="HN270" s="167" t="e">
        <f t="shared" ref="HN270:HN333" ca="1" si="935">P270+CH270+EG270+GF270+GW270</f>
        <v>#REF!</v>
      </c>
      <c r="HO270" s="167" t="e">
        <f t="shared" ref="HO270:HO333" ca="1" si="936">Q270+CI270+EH270+GG270+GX270</f>
        <v>#REF!</v>
      </c>
      <c r="HP270" s="167" t="e">
        <f t="shared" ref="HP270:HP333" ca="1" si="937">R270+CJ270+EI270+GH270+GY270</f>
        <v>#REF!</v>
      </c>
      <c r="HQ270" s="167" t="e">
        <f t="shared" ref="HQ270:HQ333" ca="1" si="938">S270+CK270+EJ270+GI270+GZ270</f>
        <v>#REF!</v>
      </c>
      <c r="HR270" s="167" t="e">
        <f t="shared" ref="HR270:HR333" ca="1" si="939">T270+CL270+EK270+GJ270+HA270</f>
        <v>#REF!</v>
      </c>
      <c r="HS270" s="167" t="e">
        <f t="shared" ref="HS270:HS333" ca="1" si="940">U270+CM270+EL270+GK270+HB270</f>
        <v>#REF!</v>
      </c>
      <c r="HT270" s="167" t="e">
        <f t="shared" ref="HT270:HT333" ca="1" si="941">V270+CN270+EM270+GL270+HC270</f>
        <v>#REF!</v>
      </c>
      <c r="HU270" s="167" t="e">
        <f t="shared" ref="HU270:HU333" ca="1" si="942">W270+CO270+EN270+GM270+HD270</f>
        <v>#REF!</v>
      </c>
      <c r="HW270" s="167" t="e">
        <f t="shared" ref="HW270:HW333" ca="1" si="943">HF270+NPV($C$4,$HG270:$HU270)</f>
        <v>#REF!</v>
      </c>
      <c r="HX270" s="167">
        <f t="shared" ref="HX270:HX333" si="944">BI270+NPV($C$4,BJ270:BX270)</f>
        <v>0</v>
      </c>
      <c r="HY270" s="167" t="e">
        <f t="shared" ca="1" si="809"/>
        <v>#REF!</v>
      </c>
      <c r="HZ270" s="219" t="e">
        <f t="shared" ca="1" si="810"/>
        <v>#REF!</v>
      </c>
    </row>
    <row r="271" spans="1:234" s="48" customFormat="1">
      <c r="A271" s="3" t="s">
        <v>536</v>
      </c>
      <c r="B271" s="202" t="str">
        <f>INDEX('Ref1'!$E:$E,MATCH(A271,'Ref1'!$A:$A,0))</f>
        <v>Rossendale</v>
      </c>
      <c r="C271" s="42" t="str">
        <f>INDEX(Data1!B:B,MATCH(A271,Data1!A:A,0))</f>
        <v>SD</v>
      </c>
      <c r="D271" s="253" t="str">
        <f>INDEX(Data1!C:C,MATCH(A271,Data1!A:A,0))</f>
        <v>NW</v>
      </c>
      <c r="E271" s="200" t="str">
        <f>IF($C$6="No","No",IF(COUNTIF(Inputs!$K$359:$K$398,$A271)&gt;0,"Yes","No"))</f>
        <v>No</v>
      </c>
      <c r="F271" s="404"/>
      <c r="G271" s="62">
        <f>INDEX('4_RatesSplit'!K:K,MATCH($A271,'4_RatesSplit'!$A:$A,0))</f>
        <v>0</v>
      </c>
      <c r="H271" s="171">
        <f>INDEX('4_RatesSplit'!L:L,MATCH($A271,'4_RatesSplit'!$A:$A,0))</f>
        <v>0</v>
      </c>
      <c r="I271" s="167">
        <f>INDEX('4_RatesSplit'!M:M,MATCH($A271,'4_RatesSplit'!$A:$A,0))</f>
        <v>0</v>
      </c>
      <c r="J271" s="167">
        <f>INDEX('4_RatesSplit'!N:N,MATCH($A271,'4_RatesSplit'!$A:$A,0))</f>
        <v>0</v>
      </c>
      <c r="K271" s="167">
        <f>INDEX('4_RatesSplit'!O:O,MATCH($A271,'4_RatesSplit'!$A:$A,0))</f>
        <v>0</v>
      </c>
      <c r="L271" s="167">
        <f>INDEX('4_RatesSplit'!P:P,MATCH($A271,'4_RatesSplit'!$A:$A,0))</f>
        <v>0</v>
      </c>
      <c r="M271" s="167">
        <f>INDEX('4_RatesSplit'!Q:Q,MATCH($A271,'4_RatesSplit'!$A:$A,0))</f>
        <v>0</v>
      </c>
      <c r="N271" s="167">
        <f>INDEX('4_RatesSplit'!R:R,MATCH($A271,'4_RatesSplit'!$A:$A,0))</f>
        <v>0</v>
      </c>
      <c r="O271" s="167">
        <f>INDEX('4_RatesSplit'!S:S,MATCH($A271,'4_RatesSplit'!$A:$A,0))</f>
        <v>0</v>
      </c>
      <c r="P271" s="167">
        <f>INDEX('4_RatesSplit'!T:T,MATCH($A271,'4_RatesSplit'!$A:$A,0))</f>
        <v>0</v>
      </c>
      <c r="Q271" s="167">
        <f>INDEX('4_RatesSplit'!U:U,MATCH($A271,'4_RatesSplit'!$A:$A,0))</f>
        <v>0</v>
      </c>
      <c r="R271" s="167">
        <f>INDEX('4_RatesSplit'!V:V,MATCH($A271,'4_RatesSplit'!$A:$A,0))</f>
        <v>0</v>
      </c>
      <c r="S271" s="167">
        <f>INDEX('4_RatesSplit'!W:W,MATCH($A271,'4_RatesSplit'!$A:$A,0))</f>
        <v>0</v>
      </c>
      <c r="T271" s="167">
        <f>INDEX('4_RatesSplit'!X:X,MATCH($A271,'4_RatesSplit'!$A:$A,0))</f>
        <v>0</v>
      </c>
      <c r="U271" s="167">
        <f>INDEX('4_RatesSplit'!Y:Y,MATCH($A271,'4_RatesSplit'!$A:$A,0))</f>
        <v>0</v>
      </c>
      <c r="V271" s="167">
        <f>INDEX('4_RatesSplit'!Z:Z,MATCH($A271,'4_RatesSplit'!$A:$A,0))</f>
        <v>0</v>
      </c>
      <c r="W271" s="167">
        <f>INDEX('4_RatesSplit'!AA:AA,MATCH($A271,'4_RatesSplit'!$A:$A,0))</f>
        <v>0</v>
      </c>
      <c r="X271" s="18"/>
      <c r="Y271" s="168" t="e">
        <f ca="1">INDEX('4_RatesSplit'!AT:AT,MATCH($A271,'4_RatesSplit'!$A:$A,0))</f>
        <v>#REF!</v>
      </c>
      <c r="Z271" s="168" t="e">
        <f ca="1">INDEX('4_RatesSplit'!AU:AU,MATCH($A271,'4_RatesSplit'!$A:$A,0))</f>
        <v>#REF!</v>
      </c>
      <c r="AA271" s="168" t="e">
        <f ca="1">INDEX('4_RatesSplit'!AV:AV,MATCH($A271,'4_RatesSplit'!$A:$A,0))</f>
        <v>#REF!</v>
      </c>
      <c r="AB271" s="168" t="e">
        <f ca="1">INDEX('4_RatesSplit'!AW:AW,MATCH($A271,'4_RatesSplit'!$A:$A,0))</f>
        <v>#REF!</v>
      </c>
      <c r="AC271" s="168" t="e">
        <f ca="1">INDEX('4_RatesSplit'!AX:AX,MATCH($A271,'4_RatesSplit'!$A:$A,0))</f>
        <v>#REF!</v>
      </c>
      <c r="AD271" s="168" t="e">
        <f ca="1">INDEX('4_RatesSplit'!AY:AY,MATCH($A271,'4_RatesSplit'!$A:$A,0))</f>
        <v>#REF!</v>
      </c>
      <c r="AE271" s="168" t="e">
        <f ca="1">INDEX('4_RatesSplit'!AZ:AZ,MATCH($A271,'4_RatesSplit'!$A:$A,0))</f>
        <v>#REF!</v>
      </c>
      <c r="AF271" s="168" t="e">
        <f ca="1">INDEX('4_RatesSplit'!BA:BA,MATCH($A271,'4_RatesSplit'!$A:$A,0))</f>
        <v>#REF!</v>
      </c>
      <c r="AG271" s="168" t="e">
        <f ca="1">INDEX('4_RatesSplit'!BB:BB,MATCH($A271,'4_RatesSplit'!$A:$A,0))</f>
        <v>#REF!</v>
      </c>
      <c r="AH271" s="168" t="e">
        <f ca="1">INDEX('4_RatesSplit'!BC:BC,MATCH($A271,'4_RatesSplit'!$A:$A,0))</f>
        <v>#REF!</v>
      </c>
      <c r="AI271" s="168" t="e">
        <f ca="1">INDEX('4_RatesSplit'!BD:BD,MATCH($A271,'4_RatesSplit'!$A:$A,0))</f>
        <v>#REF!</v>
      </c>
      <c r="AJ271" s="168" t="e">
        <f ca="1">INDEX('4_RatesSplit'!BE:BE,MATCH($A271,'4_RatesSplit'!$A:$A,0))</f>
        <v>#REF!</v>
      </c>
      <c r="AK271" s="168" t="e">
        <f ca="1">INDEX('4_RatesSplit'!BF:BF,MATCH($A271,'4_RatesSplit'!$A:$A,0))</f>
        <v>#REF!</v>
      </c>
      <c r="AL271" s="168" t="e">
        <f ca="1">INDEX('4_RatesSplit'!BG:BG,MATCH($A271,'4_RatesSplit'!$A:$A,0))</f>
        <v>#REF!</v>
      </c>
      <c r="AM271" s="168" t="e">
        <f ca="1">INDEX('4_RatesSplit'!BH:BH,MATCH($A271,'4_RatesSplit'!$A:$A,0))</f>
        <v>#REF!</v>
      </c>
      <c r="AN271" s="198" t="e">
        <f ca="1">INDEX('4_RatesSplit'!BI:BI,MATCH($A271,'4_RatesSplit'!$A:$A,0))</f>
        <v>#REF!</v>
      </c>
      <c r="AO271" s="114"/>
      <c r="AP271" s="167" t="e">
        <f t="shared" ref="AP271:AP334" ca="1" si="945">IF(AP$3="Reset",Y271*AP$6,AO271*(1+$C$4))</f>
        <v>#REF!</v>
      </c>
      <c r="AQ271" s="167" t="e">
        <f t="shared" ref="AQ271:AQ334" ca="1" si="946">IF(AQ$3="Reset",Z271*AQ$6,AP271*(1+$C$4))</f>
        <v>#REF!</v>
      </c>
      <c r="AR271" s="167" t="e">
        <f t="shared" ref="AR271:AR334" ca="1" si="947">IF(AR$3="Reset",AA271*AR$6,AQ271*(1+$C$4))</f>
        <v>#REF!</v>
      </c>
      <c r="AS271" s="167" t="e">
        <f t="shared" ref="AS271:AS334" ca="1" si="948">IF(AS$3="Reset",AB271*AS$6,AR271*(1+$C$4))</f>
        <v>#REF!</v>
      </c>
      <c r="AT271" s="167" t="e">
        <f t="shared" ref="AT271:AT334" ca="1" si="949">IF(AT$3="Reset",AC271*AT$6,AS271*(1+$C$4))</f>
        <v>#REF!</v>
      </c>
      <c r="AU271" s="167" t="e">
        <f t="shared" ref="AU271:AU334" ca="1" si="950">IF(AU$3="Reset",AD271*AU$6,AT271*(1+$C$4))</f>
        <v>#REF!</v>
      </c>
      <c r="AV271" s="167" t="e">
        <f t="shared" ref="AV271:AV334" ca="1" si="951">IF(AV$3="Reset",AE271*AV$6,AU271*(1+$C$4))</f>
        <v>#REF!</v>
      </c>
      <c r="AW271" s="167" t="e">
        <f t="shared" ref="AW271:AW334" ca="1" si="952">IF(AW$3="Reset",AF271*AW$6,AV271*(1+$C$4))</f>
        <v>#REF!</v>
      </c>
      <c r="AX271" s="167" t="e">
        <f t="shared" ref="AX271:AX334" ca="1" si="953">IF(AX$3="Reset",AG271*AX$6,AW271*(1+$C$4))</f>
        <v>#REF!</v>
      </c>
      <c r="AY271" s="167" t="e">
        <f t="shared" ref="AY271:AY334" ca="1" si="954">IF(AY$3="Reset",AH271*AY$6,AX271*(1+$C$4))</f>
        <v>#REF!</v>
      </c>
      <c r="AZ271" s="167" t="e">
        <f t="shared" ref="AZ271:AZ334" ca="1" si="955">IF(AZ$3="Reset",AI271*AZ$6,AY271*(1+$C$4))</f>
        <v>#REF!</v>
      </c>
      <c r="BA271" s="167" t="e">
        <f t="shared" ref="BA271:BA334" ca="1" si="956">IF(BA$3="Reset",AJ271*BA$6,AZ271*(1+$C$4))</f>
        <v>#REF!</v>
      </c>
      <c r="BB271" s="167" t="e">
        <f t="shared" ref="BB271:BB334" ca="1" si="957">IF(BB$3="Reset",AK271*BB$6,BA271*(1+$C$4))</f>
        <v>#REF!</v>
      </c>
      <c r="BC271" s="167" t="e">
        <f t="shared" ref="BC271:BC334" ca="1" si="958">IF(BC$3="Reset",AL271*BC$6,BB271*(1+$C$4))</f>
        <v>#REF!</v>
      </c>
      <c r="BD271" s="167" t="e">
        <f t="shared" ref="BD271:BD334" ca="1" si="959">IF(BD$3="Reset",AM271*BD$6,BC271*(1+$C$4))</f>
        <v>#REF!</v>
      </c>
      <c r="BE271" s="167" t="e">
        <f t="shared" ref="BE271:BE334" ca="1" si="960">IF(BE$3="Reset",AN271*BE$6,BD271*(1+$C$4))</f>
        <v>#REF!</v>
      </c>
      <c r="BF271" s="18"/>
      <c r="BG271" s="168">
        <f>INDEX('2_Needs'!$F:$F,MATCH($A271,'2_Needs'!$A:$A,0))</f>
        <v>1.747043706990782E-4</v>
      </c>
      <c r="BH271" s="114"/>
      <c r="BI271" s="167">
        <f t="shared" ref="BI271:BX271" si="961">IF(BI$3="reset",$BG271*BI$6,BH271*(1+$C$4))</f>
        <v>0</v>
      </c>
      <c r="BJ271" s="167">
        <f t="shared" si="961"/>
        <v>0</v>
      </c>
      <c r="BK271" s="167">
        <f t="shared" si="961"/>
        <v>0</v>
      </c>
      <c r="BL271" s="167">
        <f t="shared" si="961"/>
        <v>0</v>
      </c>
      <c r="BM271" s="167">
        <f t="shared" si="961"/>
        <v>0</v>
      </c>
      <c r="BN271" s="167">
        <f t="shared" si="961"/>
        <v>0</v>
      </c>
      <c r="BO271" s="167">
        <f t="shared" si="961"/>
        <v>0</v>
      </c>
      <c r="BP271" s="167">
        <f t="shared" si="961"/>
        <v>0</v>
      </c>
      <c r="BQ271" s="167">
        <f t="shared" si="961"/>
        <v>0</v>
      </c>
      <c r="BR271" s="167">
        <f t="shared" si="961"/>
        <v>0</v>
      </c>
      <c r="BS271" s="167">
        <f t="shared" si="961"/>
        <v>0</v>
      </c>
      <c r="BT271" s="167">
        <f t="shared" si="961"/>
        <v>0</v>
      </c>
      <c r="BU271" s="167">
        <f t="shared" si="961"/>
        <v>0</v>
      </c>
      <c r="BV271" s="167">
        <f t="shared" si="961"/>
        <v>0</v>
      </c>
      <c r="BW271" s="167">
        <f t="shared" si="961"/>
        <v>0</v>
      </c>
      <c r="BX271" s="167">
        <f t="shared" si="961"/>
        <v>0</v>
      </c>
      <c r="BZ271" s="167" t="e">
        <f t="shared" ca="1" si="879"/>
        <v>#REF!</v>
      </c>
      <c r="CA271" s="167" t="e">
        <f t="shared" ca="1" si="880"/>
        <v>#REF!</v>
      </c>
      <c r="CB271" s="167" t="e">
        <f t="shared" ca="1" si="881"/>
        <v>#REF!</v>
      </c>
      <c r="CC271" s="167" t="e">
        <f t="shared" ca="1" si="882"/>
        <v>#REF!</v>
      </c>
      <c r="CD271" s="167" t="e">
        <f t="shared" ca="1" si="883"/>
        <v>#REF!</v>
      </c>
      <c r="CE271" s="167" t="e">
        <f t="shared" ca="1" si="884"/>
        <v>#REF!</v>
      </c>
      <c r="CF271" s="167" t="e">
        <f t="shared" ca="1" si="885"/>
        <v>#REF!</v>
      </c>
      <c r="CG271" s="167" t="e">
        <f t="shared" ca="1" si="886"/>
        <v>#REF!</v>
      </c>
      <c r="CH271" s="167" t="e">
        <f t="shared" ca="1" si="887"/>
        <v>#REF!</v>
      </c>
      <c r="CI271" s="167" t="e">
        <f t="shared" ca="1" si="888"/>
        <v>#REF!</v>
      </c>
      <c r="CJ271" s="167" t="e">
        <f t="shared" ca="1" si="889"/>
        <v>#REF!</v>
      </c>
      <c r="CK271" s="167" t="e">
        <f t="shared" ca="1" si="890"/>
        <v>#REF!</v>
      </c>
      <c r="CL271" s="167" t="e">
        <f t="shared" ca="1" si="891"/>
        <v>#REF!</v>
      </c>
      <c r="CM271" s="167" t="e">
        <f t="shared" ca="1" si="892"/>
        <v>#REF!</v>
      </c>
      <c r="CN271" s="167" t="e">
        <f t="shared" ca="1" si="893"/>
        <v>#REF!</v>
      </c>
      <c r="CO271" s="167" t="e">
        <f t="shared" ca="1" si="894"/>
        <v>#REF!</v>
      </c>
      <c r="CQ271" s="167" t="e">
        <f t="shared" ca="1" si="895"/>
        <v>#REF!</v>
      </c>
      <c r="CR271" s="167" t="e">
        <f t="shared" ca="1" si="896"/>
        <v>#REF!</v>
      </c>
      <c r="CS271" s="167" t="e">
        <f t="shared" ca="1" si="897"/>
        <v>#REF!</v>
      </c>
      <c r="CT271" s="167" t="e">
        <f t="shared" ca="1" si="898"/>
        <v>#REF!</v>
      </c>
      <c r="CU271" s="167" t="e">
        <f t="shared" ca="1" si="899"/>
        <v>#REF!</v>
      </c>
      <c r="CV271" s="167" t="e">
        <f t="shared" ca="1" si="900"/>
        <v>#REF!</v>
      </c>
      <c r="CW271" s="167" t="e">
        <f t="shared" ca="1" si="901"/>
        <v>#REF!</v>
      </c>
      <c r="CX271" s="167" t="e">
        <f t="shared" ca="1" si="902"/>
        <v>#REF!</v>
      </c>
      <c r="CY271" s="167" t="e">
        <f t="shared" ca="1" si="903"/>
        <v>#REF!</v>
      </c>
      <c r="CZ271" s="167" t="e">
        <f t="shared" ca="1" si="904"/>
        <v>#REF!</v>
      </c>
      <c r="DA271" s="167" t="e">
        <f t="shared" ca="1" si="905"/>
        <v>#REF!</v>
      </c>
      <c r="DB271" s="167" t="e">
        <f t="shared" ca="1" si="906"/>
        <v>#REF!</v>
      </c>
      <c r="DC271" s="167" t="e">
        <f t="shared" ca="1" si="907"/>
        <v>#REF!</v>
      </c>
      <c r="DD271" s="167" t="e">
        <f t="shared" ca="1" si="908"/>
        <v>#REF!</v>
      </c>
      <c r="DE271" s="167" t="e">
        <f t="shared" ca="1" si="909"/>
        <v>#REF!</v>
      </c>
      <c r="DF271" s="167" t="e">
        <f t="shared" ca="1" si="910"/>
        <v>#REF!</v>
      </c>
      <c r="DH271" s="167">
        <f t="shared" si="911"/>
        <v>0</v>
      </c>
      <c r="DI271" s="167">
        <f t="shared" si="912"/>
        <v>0</v>
      </c>
      <c r="DJ271" s="167">
        <f t="shared" si="913"/>
        <v>0</v>
      </c>
      <c r="DK271" s="167">
        <f t="shared" si="914"/>
        <v>0</v>
      </c>
      <c r="DL271" s="167">
        <f t="shared" si="915"/>
        <v>0</v>
      </c>
      <c r="DM271" s="167">
        <f t="shared" si="916"/>
        <v>0</v>
      </c>
      <c r="DN271" s="167">
        <f t="shared" si="917"/>
        <v>0</v>
      </c>
      <c r="DO271" s="167">
        <f t="shared" si="918"/>
        <v>0</v>
      </c>
      <c r="DP271" s="167">
        <f t="shared" si="919"/>
        <v>0</v>
      </c>
      <c r="DQ271" s="167">
        <f t="shared" si="920"/>
        <v>0</v>
      </c>
      <c r="DR271" s="167">
        <f t="shared" si="921"/>
        <v>0</v>
      </c>
      <c r="DS271" s="167">
        <f t="shared" si="922"/>
        <v>0</v>
      </c>
      <c r="DT271" s="167">
        <f t="shared" si="923"/>
        <v>0</v>
      </c>
      <c r="DU271" s="167">
        <f t="shared" si="924"/>
        <v>0</v>
      </c>
      <c r="DV271" s="167">
        <f t="shared" si="925"/>
        <v>0</v>
      </c>
      <c r="DW271" s="167">
        <f t="shared" si="926"/>
        <v>0</v>
      </c>
      <c r="DY271" s="167" t="e">
        <f t="shared" ref="DY271:DY334" ca="1" si="962">IF(DH271&gt;CQ271,DH271-CQ271,0)</f>
        <v>#REF!</v>
      </c>
      <c r="DZ271" s="167" t="e">
        <f t="shared" ref="DZ271:DZ334" ca="1" si="963">IF(DI271&gt;CR271,DI271-CR271,0)</f>
        <v>#REF!</v>
      </c>
      <c r="EA271" s="167" t="e">
        <f t="shared" ref="EA271:EA334" ca="1" si="964">IF(DJ271&gt;CS271,DJ271-CS271,0)</f>
        <v>#REF!</v>
      </c>
      <c r="EB271" s="167" t="e">
        <f t="shared" ref="EB271:EB334" ca="1" si="965">IF(DK271&gt;CT271,DK271-CT271,0)</f>
        <v>#REF!</v>
      </c>
      <c r="EC271" s="167" t="e">
        <f t="shared" ref="EC271:EC334" ca="1" si="966">IF(DL271&gt;CU271,DL271-CU271,0)</f>
        <v>#REF!</v>
      </c>
      <c r="ED271" s="167" t="e">
        <f t="shared" ref="ED271:ED334" ca="1" si="967">IF(DM271&gt;CV271,DM271-CV271,0)</f>
        <v>#REF!</v>
      </c>
      <c r="EE271" s="167" t="e">
        <f t="shared" ref="EE271:EE334" ca="1" si="968">IF(DN271&gt;CW271,DN271-CW271,0)</f>
        <v>#REF!</v>
      </c>
      <c r="EF271" s="167" t="e">
        <f t="shared" ref="EF271:EF334" ca="1" si="969">IF(DO271&gt;CX271,DO271-CX271,0)</f>
        <v>#REF!</v>
      </c>
      <c r="EG271" s="167" t="e">
        <f t="shared" ref="EG271:EG334" ca="1" si="970">IF(DP271&gt;CY271,DP271-CY271,0)</f>
        <v>#REF!</v>
      </c>
      <c r="EH271" s="167" t="e">
        <f t="shared" ref="EH271:EH334" ca="1" si="971">IF(DQ271&gt;CZ271,DQ271-CZ271,0)</f>
        <v>#REF!</v>
      </c>
      <c r="EI271" s="167" t="e">
        <f t="shared" ref="EI271:EI334" ca="1" si="972">IF(DR271&gt;DA271,DR271-DA271,0)</f>
        <v>#REF!</v>
      </c>
      <c r="EJ271" s="167" t="e">
        <f t="shared" ref="EJ271:EJ334" ca="1" si="973">IF(DS271&gt;DB271,DS271-DB271,0)</f>
        <v>#REF!</v>
      </c>
      <c r="EK271" s="167" t="e">
        <f t="shared" ref="EK271:EK334" ca="1" si="974">IF(DT271&gt;DC271,DT271-DC271,0)</f>
        <v>#REF!</v>
      </c>
      <c r="EL271" s="167" t="e">
        <f t="shared" ref="EL271:EL334" ca="1" si="975">IF(DU271&gt;DD271,DU271-DD271,0)</f>
        <v>#REF!</v>
      </c>
      <c r="EM271" s="167" t="e">
        <f t="shared" ref="EM271:EM334" ca="1" si="976">IF(DV271&gt;DE271,DV271-DE271,0)</f>
        <v>#REF!</v>
      </c>
      <c r="EN271" s="167" t="e">
        <f t="shared" ref="EN271:EN334" ca="1" si="977">IF(DW271&gt;DF271,DW271-DF271,0)</f>
        <v>#REF!</v>
      </c>
      <c r="EP271" s="167">
        <f t="shared" ref="EP271:EP334" si="978">IF($A$4="Option 2",MAX(CQ271-BI271,0),IF($A$4="Option 3",MAX(CQ271-BI271*(1+$A$6),0),IF($A$4="Option 1",0,"Error")))</f>
        <v>0</v>
      </c>
      <c r="EQ271" s="167">
        <f t="shared" ref="EQ271:EQ334" si="979">IF($A$4="Option 2",MAX(CR271-BJ271,0),IF($A$4="Option 3",MAX(CR271-BJ271*(1+$A$6),0),IF($A$4="Option 1",0,"Error")))</f>
        <v>0</v>
      </c>
      <c r="ER271" s="167">
        <f t="shared" ref="ER271:ER334" si="980">IF($A$4="Option 2",MAX(CS271-BK271,0),IF($A$4="Option 3",MAX(CS271-BK271*(1+$A$6),0),IF($A$4="Option 1",0,"Error")))</f>
        <v>0</v>
      </c>
      <c r="ES271" s="167">
        <f t="shared" ref="ES271:ES334" si="981">IF($A$4="Option 2",MAX(CT271-BL271,0),IF($A$4="Option 3",MAX(CT271-BL271*(1+$A$6),0),IF($A$4="Option 1",0,"Error")))</f>
        <v>0</v>
      </c>
      <c r="ET271" s="167">
        <f t="shared" ref="ET271:ET334" si="982">IF($A$4="Option 2",MAX(CU271-BM271,0),IF($A$4="Option 3",MAX(CU271-BM271*(1+$A$6),0),IF($A$4="Option 1",0,"Error")))</f>
        <v>0</v>
      </c>
      <c r="EU271" s="167">
        <f t="shared" ref="EU271:EU334" si="983">IF($A$4="Option 2",MAX(CV271-BN271,0),IF($A$4="Option 3",MAX(CV271-BN271*(1+$A$6),0),IF($A$4="Option 1",0,"Error")))</f>
        <v>0</v>
      </c>
      <c r="EV271" s="167">
        <f t="shared" ref="EV271:EV334" si="984">IF($A$4="Option 2",MAX(CW271-BO271,0),IF($A$4="Option 3",MAX(CW271-BO271*(1+$A$6),0),IF($A$4="Option 1",0,"Error")))</f>
        <v>0</v>
      </c>
      <c r="EW271" s="167">
        <f t="shared" ref="EW271:EW334" si="985">IF($A$4="Option 2",MAX(CX271-BP271,0),IF($A$4="Option 3",MAX(CX271-BP271*(1+$A$6),0),IF($A$4="Option 1",0,"Error")))</f>
        <v>0</v>
      </c>
      <c r="EX271" s="167">
        <f t="shared" ref="EX271:EX334" si="986">IF($A$4="Option 2",MAX(CY271-BQ271,0),IF($A$4="Option 3",MAX(CY271-BQ271*(1+$A$6),0),IF($A$4="Option 1",0,"Error")))</f>
        <v>0</v>
      </c>
      <c r="EY271" s="167">
        <f t="shared" ref="EY271:EY334" si="987">IF($A$4="Option 2",MAX(CZ271-BR271,0),IF($A$4="Option 3",MAX(CZ271-BR271*(1+$A$6),0),IF($A$4="Option 1",0,"Error")))</f>
        <v>0</v>
      </c>
      <c r="EZ271" s="167">
        <f t="shared" ref="EZ271:EZ334" si="988">IF($A$4="Option 2",MAX(DA271-BS271,0),IF($A$4="Option 3",MAX(DA271-BS271*(1+$A$6),0),IF($A$4="Option 1",0,"Error")))</f>
        <v>0</v>
      </c>
      <c r="FA271" s="167">
        <f t="shared" ref="FA271:FA334" si="989">IF($A$4="Option 2",MAX(DB271-BT271,0),IF($A$4="Option 3",MAX(DB271-BT271*(1+$A$6),0),IF($A$4="Option 1",0,"Error")))</f>
        <v>0</v>
      </c>
      <c r="FB271" s="167">
        <f t="shared" ref="FB271:FB334" si="990">IF($A$4="Option 2",MAX(DC271-BU271,0),IF($A$4="Option 3",MAX(DC271-BU271*(1+$A$6),0),IF($A$4="Option 1",0,"Error")))</f>
        <v>0</v>
      </c>
      <c r="FC271" s="167">
        <f t="shared" ref="FC271:FC334" si="991">IF($A$4="Option 2",MAX(DD271-BV271,0),IF($A$4="Option 3",MAX(DD271-BV271*(1+$A$6),0),IF($A$4="Option 1",0,"Error")))</f>
        <v>0</v>
      </c>
      <c r="FD271" s="167">
        <f t="shared" ref="FD271:FD334" si="992">IF($A$4="Option 2",MAX(DE271-BW271,0),IF($A$4="Option 3",MAX(DE271-BW271*(1+$A$6),0),IF($A$4="Option 1",0,"Error")))</f>
        <v>0</v>
      </c>
      <c r="FE271" s="167">
        <f t="shared" ref="FE271:FE334" si="993">IF($A$4="Option 2",MAX(DF271-BX271,0),IF($A$4="Option 3",MAX(DF271-BX271*(1+$A$6),0),IF($A$4="Option 1",0,"Error")))</f>
        <v>0</v>
      </c>
      <c r="FG271" s="167">
        <f t="shared" ref="FG271:FG334" si="994">IF($A$4="Option 2",MAX(MIN((1-BI271/AP271),$A$5/100),0),IF($A$4="Option 3",$A$7/100,IF($A$4="Option 1",0,"Error")))</f>
        <v>0</v>
      </c>
      <c r="FH271" s="167">
        <f t="shared" ref="FH271:FH334" si="995">IF($A$4="Option 2",MAX(MIN((1-BJ271/AQ271),$A$5/100),0),IF($A$4="Option 3",$A$7/100,IF($A$4="Option 1",0,"Error")))</f>
        <v>0</v>
      </c>
      <c r="FI271" s="167">
        <f t="shared" ref="FI271:FI334" si="996">IF($A$4="Option 2",MAX(MIN((1-BK271/AR271),$A$5/100),0),IF($A$4="Option 3",$A$7/100,IF($A$4="Option 1",0,"Error")))</f>
        <v>0</v>
      </c>
      <c r="FJ271" s="167">
        <f t="shared" ref="FJ271:FJ334" si="997">IF($A$4="Option 2",MAX(MIN((1-BL271/AS271),$A$5/100),0),IF($A$4="Option 3",$A$7/100,IF($A$4="Option 1",0,"Error")))</f>
        <v>0</v>
      </c>
      <c r="FK271" s="167">
        <f t="shared" ref="FK271:FK334" si="998">IF($A$4="Option 2",MAX(MIN((1-BM271/AT271),$A$5/100),0),IF($A$4="Option 3",$A$7/100,IF($A$4="Option 1",0,"Error")))</f>
        <v>0</v>
      </c>
      <c r="FL271" s="167">
        <f t="shared" ref="FL271:FL334" si="999">IF($A$4="Option 2",MAX(MIN((1-BN271/AU271),$A$5/100),0),IF($A$4="Option 3",$A$7/100,IF($A$4="Option 1",0,"Error")))</f>
        <v>0</v>
      </c>
      <c r="FM271" s="167">
        <f t="shared" ref="FM271:FM334" si="1000">IF($A$4="Option 2",MAX(MIN((1-BO271/AV271),$A$5/100),0),IF($A$4="Option 3",$A$7/100,IF($A$4="Option 1",0,"Error")))</f>
        <v>0</v>
      </c>
      <c r="FN271" s="167">
        <f t="shared" ref="FN271:FN334" si="1001">IF($A$4="Option 2",MAX(MIN((1-BP271/AW271),$A$5/100),0),IF($A$4="Option 3",$A$7/100,IF($A$4="Option 1",0,"Error")))</f>
        <v>0</v>
      </c>
      <c r="FO271" s="167">
        <f t="shared" ref="FO271:FO334" si="1002">IF($A$4="Option 2",MAX(MIN((1-BQ271/AX271),$A$5/100),0),IF($A$4="Option 3",$A$7/100,IF($A$4="Option 1",0,"Error")))</f>
        <v>0</v>
      </c>
      <c r="FP271" s="167">
        <f t="shared" ref="FP271:FP334" si="1003">IF($A$4="Option 2",MAX(MIN((1-BR271/AY271),$A$5/100),0),IF($A$4="Option 3",$A$7/100,IF($A$4="Option 1",0,"Error")))</f>
        <v>0</v>
      </c>
      <c r="FQ271" s="167">
        <f t="shared" ref="FQ271:FQ334" si="1004">IF($A$4="Option 2",MAX(MIN((1-BS271/AZ271),$A$5/100),0),IF($A$4="Option 3",$A$7/100,IF($A$4="Option 1",0,"Error")))</f>
        <v>0</v>
      </c>
      <c r="FR271" s="167">
        <f t="shared" ref="FR271:FR334" si="1005">IF($A$4="Option 2",MAX(MIN((1-BT271/BA271),$A$5/100),0),IF($A$4="Option 3",$A$7/100,IF($A$4="Option 1",0,"Error")))</f>
        <v>0</v>
      </c>
      <c r="FS271" s="167">
        <f t="shared" ref="FS271:FS334" si="1006">IF($A$4="Option 2",MAX(MIN((1-BU271/BB271),$A$5/100),0),IF($A$4="Option 3",$A$7/100,IF($A$4="Option 1",0,"Error")))</f>
        <v>0</v>
      </c>
      <c r="FT271" s="167">
        <f t="shared" ref="FT271:FT334" si="1007">IF($A$4="Option 2",MAX(MIN((1-BV271/BC271),$A$5/100),0),IF($A$4="Option 3",$A$7/100,IF($A$4="Option 1",0,"Error")))</f>
        <v>0</v>
      </c>
      <c r="FU271" s="167">
        <f t="shared" ref="FU271:FU334" si="1008">IF($A$4="Option 2",MAX(MIN((1-BW271/BD271),$A$5/100),0),IF($A$4="Option 3",$A$7/100,IF($A$4="Option 1",0,"Error")))</f>
        <v>0</v>
      </c>
      <c r="FV271" s="167">
        <f t="shared" ref="FV271:FV334" si="1009">IF($A$4="Option 2",MAX(MIN((1-BX271/BE271),$A$5/100),0),IF($A$4="Option 3",$A$7/100,IF($A$4="Option 1",0,"Error")))</f>
        <v>0</v>
      </c>
      <c r="FX271" s="167">
        <f t="shared" ref="FX271:FX334" si="1010">(-1)*EP271*FG271</f>
        <v>0</v>
      </c>
      <c r="FY271" s="167">
        <f t="shared" ref="FY271:FY334" si="1011">(-1)*EQ271*FH271</f>
        <v>0</v>
      </c>
      <c r="FZ271" s="167">
        <f t="shared" ref="FZ271:FZ334" si="1012">(-1)*ER271*FI271</f>
        <v>0</v>
      </c>
      <c r="GA271" s="167">
        <f t="shared" ref="GA271:GA334" si="1013">(-1)*ES271*FJ271</f>
        <v>0</v>
      </c>
      <c r="GB271" s="167">
        <f t="shared" ref="GB271:GB334" si="1014">(-1)*ET271*FK271</f>
        <v>0</v>
      </c>
      <c r="GC271" s="167">
        <f t="shared" ref="GC271:GC334" si="1015">(-1)*EU271*FL271</f>
        <v>0</v>
      </c>
      <c r="GD271" s="167">
        <f t="shared" ref="GD271:GD334" si="1016">(-1)*EV271*FM271</f>
        <v>0</v>
      </c>
      <c r="GE271" s="167">
        <f t="shared" ref="GE271:GE334" si="1017">(-1)*EW271*FN271</f>
        <v>0</v>
      </c>
      <c r="GF271" s="167">
        <f t="shared" ref="GF271:GF334" si="1018">(-1)*EX271*FO271</f>
        <v>0</v>
      </c>
      <c r="GG271" s="167">
        <f t="shared" ref="GG271:GG334" si="1019">(-1)*EY271*FP271</f>
        <v>0</v>
      </c>
      <c r="GH271" s="167">
        <f t="shared" ref="GH271:GH334" si="1020">(-1)*EZ271*FQ271</f>
        <v>0</v>
      </c>
      <c r="GI271" s="167">
        <f t="shared" ref="GI271:GI334" si="1021">(-1)*FA271*FR271</f>
        <v>0</v>
      </c>
      <c r="GJ271" s="167">
        <f t="shared" ref="GJ271:GJ334" si="1022">(-1)*FB271*FS271</f>
        <v>0</v>
      </c>
      <c r="GK271" s="167">
        <f t="shared" ref="GK271:GK334" si="1023">(-1)*FC271*FT271</f>
        <v>0</v>
      </c>
      <c r="GL271" s="167">
        <f t="shared" ref="GL271:GL334" si="1024">(-1)*FD271*FU271</f>
        <v>0</v>
      </c>
      <c r="GM271" s="167">
        <f t="shared" ref="GM271:GM334" si="1025">(-1)*FE271*FV271</f>
        <v>0</v>
      </c>
      <c r="GO271" s="167" t="e">
        <f t="shared" ca="1" si="860"/>
        <v>#REF!</v>
      </c>
      <c r="GP271" s="167" t="e">
        <f t="shared" ca="1" si="872"/>
        <v>#REF!</v>
      </c>
      <c r="GQ271" s="167" t="e">
        <f t="shared" ca="1" si="872"/>
        <v>#REF!</v>
      </c>
      <c r="GR271" s="167" t="e">
        <f t="shared" ca="1" si="872"/>
        <v>#REF!</v>
      </c>
      <c r="GS271" s="167" t="e">
        <f t="shared" ca="1" si="872"/>
        <v>#REF!</v>
      </c>
      <c r="GT271" s="167" t="e">
        <f t="shared" ca="1" si="872"/>
        <v>#REF!</v>
      </c>
      <c r="GU271" s="167" t="e">
        <f t="shared" ca="1" si="872"/>
        <v>#REF!</v>
      </c>
      <c r="GV271" s="167" t="e">
        <f t="shared" ca="1" si="872"/>
        <v>#REF!</v>
      </c>
      <c r="GW271" s="167" t="e">
        <f t="shared" ca="1" si="872"/>
        <v>#REF!</v>
      </c>
      <c r="GX271" s="167" t="e">
        <f t="shared" ca="1" si="872"/>
        <v>#REF!</v>
      </c>
      <c r="GY271" s="167" t="e">
        <f t="shared" ca="1" si="872"/>
        <v>#REF!</v>
      </c>
      <c r="GZ271" s="167" t="e">
        <f t="shared" ca="1" si="872"/>
        <v>#REF!</v>
      </c>
      <c r="HA271" s="167" t="e">
        <f t="shared" ca="1" si="872"/>
        <v>#REF!</v>
      </c>
      <c r="HB271" s="167" t="e">
        <f t="shared" ca="1" si="872"/>
        <v>#REF!</v>
      </c>
      <c r="HC271" s="167" t="e">
        <f t="shared" ca="1" si="872"/>
        <v>#REF!</v>
      </c>
      <c r="HD271" s="167" t="e">
        <f t="shared" ca="1" si="872"/>
        <v>#REF!</v>
      </c>
      <c r="HF271" s="167" t="e">
        <f t="shared" ca="1" si="927"/>
        <v>#REF!</v>
      </c>
      <c r="HG271" s="167" t="e">
        <f t="shared" ca="1" si="928"/>
        <v>#REF!</v>
      </c>
      <c r="HH271" s="167" t="e">
        <f t="shared" ca="1" si="929"/>
        <v>#REF!</v>
      </c>
      <c r="HI271" s="167" t="e">
        <f t="shared" ca="1" si="930"/>
        <v>#REF!</v>
      </c>
      <c r="HJ271" s="167" t="e">
        <f t="shared" ca="1" si="931"/>
        <v>#REF!</v>
      </c>
      <c r="HK271" s="167" t="e">
        <f t="shared" ca="1" si="932"/>
        <v>#REF!</v>
      </c>
      <c r="HL271" s="167" t="e">
        <f t="shared" ca="1" si="933"/>
        <v>#REF!</v>
      </c>
      <c r="HM271" s="167" t="e">
        <f t="shared" ca="1" si="934"/>
        <v>#REF!</v>
      </c>
      <c r="HN271" s="167" t="e">
        <f t="shared" ca="1" si="935"/>
        <v>#REF!</v>
      </c>
      <c r="HO271" s="167" t="e">
        <f t="shared" ca="1" si="936"/>
        <v>#REF!</v>
      </c>
      <c r="HP271" s="167" t="e">
        <f t="shared" ca="1" si="937"/>
        <v>#REF!</v>
      </c>
      <c r="HQ271" s="167" t="e">
        <f t="shared" ca="1" si="938"/>
        <v>#REF!</v>
      </c>
      <c r="HR271" s="167" t="e">
        <f t="shared" ca="1" si="939"/>
        <v>#REF!</v>
      </c>
      <c r="HS271" s="167" t="e">
        <f t="shared" ca="1" si="940"/>
        <v>#REF!</v>
      </c>
      <c r="HT271" s="167" t="e">
        <f t="shared" ca="1" si="941"/>
        <v>#REF!</v>
      </c>
      <c r="HU271" s="167" t="e">
        <f t="shared" ca="1" si="942"/>
        <v>#REF!</v>
      </c>
      <c r="HW271" s="167" t="e">
        <f t="shared" ca="1" si="943"/>
        <v>#REF!</v>
      </c>
      <c r="HX271" s="167">
        <f t="shared" si="944"/>
        <v>0</v>
      </c>
      <c r="HY271" s="167" t="e">
        <f t="shared" ref="HY271:HY334" ca="1" si="1026">HW271-HX271</f>
        <v>#REF!</v>
      </c>
      <c r="HZ271" s="219" t="e">
        <f t="shared" ref="HZ271:HZ334" ca="1" si="1027">HY271/HX271</f>
        <v>#REF!</v>
      </c>
    </row>
    <row r="272" spans="1:234" s="48" customFormat="1">
      <c r="A272" s="3" t="s">
        <v>538</v>
      </c>
      <c r="B272" s="202" t="str">
        <f>INDEX('Ref1'!$E:$E,MATCH(A272,'Ref1'!$A:$A,0))</f>
        <v>Rother</v>
      </c>
      <c r="C272" s="42" t="str">
        <f>INDEX(Data1!B:B,MATCH(A272,Data1!A:A,0))</f>
        <v>SD</v>
      </c>
      <c r="D272" s="253" t="str">
        <f>INDEX(Data1!C:C,MATCH(A272,Data1!A:A,0))</f>
        <v>SE</v>
      </c>
      <c r="E272" s="200" t="str">
        <f>IF($C$6="No","No",IF(COUNTIF(Inputs!$K$359:$K$398,$A272)&gt;0,"Yes","No"))</f>
        <v>No</v>
      </c>
      <c r="F272" s="404"/>
      <c r="G272" s="62">
        <f>INDEX('4_RatesSplit'!K:K,MATCH($A272,'4_RatesSplit'!$A:$A,0))</f>
        <v>0</v>
      </c>
      <c r="H272" s="171">
        <f>INDEX('4_RatesSplit'!L:L,MATCH($A272,'4_RatesSplit'!$A:$A,0))</f>
        <v>0</v>
      </c>
      <c r="I272" s="167">
        <f>INDEX('4_RatesSplit'!M:M,MATCH($A272,'4_RatesSplit'!$A:$A,0))</f>
        <v>0</v>
      </c>
      <c r="J272" s="167">
        <f>INDEX('4_RatesSplit'!N:N,MATCH($A272,'4_RatesSplit'!$A:$A,0))</f>
        <v>0</v>
      </c>
      <c r="K272" s="167">
        <f>INDEX('4_RatesSplit'!O:O,MATCH($A272,'4_RatesSplit'!$A:$A,0))</f>
        <v>0</v>
      </c>
      <c r="L272" s="167">
        <f>INDEX('4_RatesSplit'!P:P,MATCH($A272,'4_RatesSplit'!$A:$A,0))</f>
        <v>0</v>
      </c>
      <c r="M272" s="167">
        <f>INDEX('4_RatesSplit'!Q:Q,MATCH($A272,'4_RatesSplit'!$A:$A,0))</f>
        <v>0</v>
      </c>
      <c r="N272" s="167">
        <f>INDEX('4_RatesSplit'!R:R,MATCH($A272,'4_RatesSplit'!$A:$A,0))</f>
        <v>0</v>
      </c>
      <c r="O272" s="167">
        <f>INDEX('4_RatesSplit'!S:S,MATCH($A272,'4_RatesSplit'!$A:$A,0))</f>
        <v>0</v>
      </c>
      <c r="P272" s="167">
        <f>INDEX('4_RatesSplit'!T:T,MATCH($A272,'4_RatesSplit'!$A:$A,0))</f>
        <v>0</v>
      </c>
      <c r="Q272" s="167">
        <f>INDEX('4_RatesSplit'!U:U,MATCH($A272,'4_RatesSplit'!$A:$A,0))</f>
        <v>0</v>
      </c>
      <c r="R272" s="167">
        <f>INDEX('4_RatesSplit'!V:V,MATCH($A272,'4_RatesSplit'!$A:$A,0))</f>
        <v>0</v>
      </c>
      <c r="S272" s="167">
        <f>INDEX('4_RatesSplit'!W:W,MATCH($A272,'4_RatesSplit'!$A:$A,0))</f>
        <v>0</v>
      </c>
      <c r="T272" s="167">
        <f>INDEX('4_RatesSplit'!X:X,MATCH($A272,'4_RatesSplit'!$A:$A,0))</f>
        <v>0</v>
      </c>
      <c r="U272" s="167">
        <f>INDEX('4_RatesSplit'!Y:Y,MATCH($A272,'4_RatesSplit'!$A:$A,0))</f>
        <v>0</v>
      </c>
      <c r="V272" s="167">
        <f>INDEX('4_RatesSplit'!Z:Z,MATCH($A272,'4_RatesSplit'!$A:$A,0))</f>
        <v>0</v>
      </c>
      <c r="W272" s="167">
        <f>INDEX('4_RatesSplit'!AA:AA,MATCH($A272,'4_RatesSplit'!$A:$A,0))</f>
        <v>0</v>
      </c>
      <c r="X272" s="18"/>
      <c r="Y272" s="168" t="e">
        <f ca="1">INDEX('4_RatesSplit'!AT:AT,MATCH($A272,'4_RatesSplit'!$A:$A,0))</f>
        <v>#REF!</v>
      </c>
      <c r="Z272" s="168" t="e">
        <f ca="1">INDEX('4_RatesSplit'!AU:AU,MATCH($A272,'4_RatesSplit'!$A:$A,0))</f>
        <v>#REF!</v>
      </c>
      <c r="AA272" s="168" t="e">
        <f ca="1">INDEX('4_RatesSplit'!AV:AV,MATCH($A272,'4_RatesSplit'!$A:$A,0))</f>
        <v>#REF!</v>
      </c>
      <c r="AB272" s="168" t="e">
        <f ca="1">INDEX('4_RatesSplit'!AW:AW,MATCH($A272,'4_RatesSplit'!$A:$A,0))</f>
        <v>#REF!</v>
      </c>
      <c r="AC272" s="168" t="e">
        <f ca="1">INDEX('4_RatesSplit'!AX:AX,MATCH($A272,'4_RatesSplit'!$A:$A,0))</f>
        <v>#REF!</v>
      </c>
      <c r="AD272" s="168" t="e">
        <f ca="1">INDEX('4_RatesSplit'!AY:AY,MATCH($A272,'4_RatesSplit'!$A:$A,0))</f>
        <v>#REF!</v>
      </c>
      <c r="AE272" s="168" t="e">
        <f ca="1">INDEX('4_RatesSplit'!AZ:AZ,MATCH($A272,'4_RatesSplit'!$A:$A,0))</f>
        <v>#REF!</v>
      </c>
      <c r="AF272" s="168" t="e">
        <f ca="1">INDEX('4_RatesSplit'!BA:BA,MATCH($A272,'4_RatesSplit'!$A:$A,0))</f>
        <v>#REF!</v>
      </c>
      <c r="AG272" s="168" t="e">
        <f ca="1">INDEX('4_RatesSplit'!BB:BB,MATCH($A272,'4_RatesSplit'!$A:$A,0))</f>
        <v>#REF!</v>
      </c>
      <c r="AH272" s="168" t="e">
        <f ca="1">INDEX('4_RatesSplit'!BC:BC,MATCH($A272,'4_RatesSplit'!$A:$A,0))</f>
        <v>#REF!</v>
      </c>
      <c r="AI272" s="168" t="e">
        <f ca="1">INDEX('4_RatesSplit'!BD:BD,MATCH($A272,'4_RatesSplit'!$A:$A,0))</f>
        <v>#REF!</v>
      </c>
      <c r="AJ272" s="168" t="e">
        <f ca="1">INDEX('4_RatesSplit'!BE:BE,MATCH($A272,'4_RatesSplit'!$A:$A,0))</f>
        <v>#REF!</v>
      </c>
      <c r="AK272" s="168" t="e">
        <f ca="1">INDEX('4_RatesSplit'!BF:BF,MATCH($A272,'4_RatesSplit'!$A:$A,0))</f>
        <v>#REF!</v>
      </c>
      <c r="AL272" s="168" t="e">
        <f ca="1">INDEX('4_RatesSplit'!BG:BG,MATCH($A272,'4_RatesSplit'!$A:$A,0))</f>
        <v>#REF!</v>
      </c>
      <c r="AM272" s="168" t="e">
        <f ca="1">INDEX('4_RatesSplit'!BH:BH,MATCH($A272,'4_RatesSplit'!$A:$A,0))</f>
        <v>#REF!</v>
      </c>
      <c r="AN272" s="198" t="e">
        <f ca="1">INDEX('4_RatesSplit'!BI:BI,MATCH($A272,'4_RatesSplit'!$A:$A,0))</f>
        <v>#REF!</v>
      </c>
      <c r="AO272" s="114"/>
      <c r="AP272" s="167" t="e">
        <f t="shared" ca="1" si="945"/>
        <v>#REF!</v>
      </c>
      <c r="AQ272" s="167" t="e">
        <f t="shared" ca="1" si="946"/>
        <v>#REF!</v>
      </c>
      <c r="AR272" s="167" t="e">
        <f t="shared" ca="1" si="947"/>
        <v>#REF!</v>
      </c>
      <c r="AS272" s="167" t="e">
        <f t="shared" ca="1" si="948"/>
        <v>#REF!</v>
      </c>
      <c r="AT272" s="167" t="e">
        <f t="shared" ca="1" si="949"/>
        <v>#REF!</v>
      </c>
      <c r="AU272" s="167" t="e">
        <f t="shared" ca="1" si="950"/>
        <v>#REF!</v>
      </c>
      <c r="AV272" s="167" t="e">
        <f t="shared" ca="1" si="951"/>
        <v>#REF!</v>
      </c>
      <c r="AW272" s="167" t="e">
        <f t="shared" ca="1" si="952"/>
        <v>#REF!</v>
      </c>
      <c r="AX272" s="167" t="e">
        <f t="shared" ca="1" si="953"/>
        <v>#REF!</v>
      </c>
      <c r="AY272" s="167" t="e">
        <f t="shared" ca="1" si="954"/>
        <v>#REF!</v>
      </c>
      <c r="AZ272" s="167" t="e">
        <f t="shared" ca="1" si="955"/>
        <v>#REF!</v>
      </c>
      <c r="BA272" s="167" t="e">
        <f t="shared" ca="1" si="956"/>
        <v>#REF!</v>
      </c>
      <c r="BB272" s="167" t="e">
        <f t="shared" ca="1" si="957"/>
        <v>#REF!</v>
      </c>
      <c r="BC272" s="167" t="e">
        <f t="shared" ca="1" si="958"/>
        <v>#REF!</v>
      </c>
      <c r="BD272" s="167" t="e">
        <f t="shared" ca="1" si="959"/>
        <v>#REF!</v>
      </c>
      <c r="BE272" s="167" t="e">
        <f t="shared" ca="1" si="960"/>
        <v>#REF!</v>
      </c>
      <c r="BF272" s="18"/>
      <c r="BG272" s="168">
        <f>INDEX('2_Needs'!$F:$F,MATCH($A272,'2_Needs'!$A:$A,0))</f>
        <v>1.9040270334116504E-4</v>
      </c>
      <c r="BH272" s="114"/>
      <c r="BI272" s="167">
        <f t="shared" ref="BI272:BX272" si="1028">IF(BI$3="reset",$BG272*BI$6,BH272*(1+$C$4))</f>
        <v>0</v>
      </c>
      <c r="BJ272" s="167">
        <f t="shared" si="1028"/>
        <v>0</v>
      </c>
      <c r="BK272" s="167">
        <f t="shared" si="1028"/>
        <v>0</v>
      </c>
      <c r="BL272" s="167">
        <f t="shared" si="1028"/>
        <v>0</v>
      </c>
      <c r="BM272" s="167">
        <f t="shared" si="1028"/>
        <v>0</v>
      </c>
      <c r="BN272" s="167">
        <f t="shared" si="1028"/>
        <v>0</v>
      </c>
      <c r="BO272" s="167">
        <f t="shared" si="1028"/>
        <v>0</v>
      </c>
      <c r="BP272" s="167">
        <f t="shared" si="1028"/>
        <v>0</v>
      </c>
      <c r="BQ272" s="167">
        <f t="shared" si="1028"/>
        <v>0</v>
      </c>
      <c r="BR272" s="167">
        <f t="shared" si="1028"/>
        <v>0</v>
      </c>
      <c r="BS272" s="167">
        <f t="shared" si="1028"/>
        <v>0</v>
      </c>
      <c r="BT272" s="167">
        <f t="shared" si="1028"/>
        <v>0</v>
      </c>
      <c r="BU272" s="167">
        <f t="shared" si="1028"/>
        <v>0</v>
      </c>
      <c r="BV272" s="167">
        <f t="shared" si="1028"/>
        <v>0</v>
      </c>
      <c r="BW272" s="167">
        <f t="shared" si="1028"/>
        <v>0</v>
      </c>
      <c r="BX272" s="167">
        <f t="shared" si="1028"/>
        <v>0</v>
      </c>
      <c r="BZ272" s="167" t="e">
        <f t="shared" ca="1" si="879"/>
        <v>#REF!</v>
      </c>
      <c r="CA272" s="167" t="e">
        <f t="shared" ca="1" si="880"/>
        <v>#REF!</v>
      </c>
      <c r="CB272" s="167" t="e">
        <f t="shared" ca="1" si="881"/>
        <v>#REF!</v>
      </c>
      <c r="CC272" s="167" t="e">
        <f t="shared" ca="1" si="882"/>
        <v>#REF!</v>
      </c>
      <c r="CD272" s="167" t="e">
        <f t="shared" ca="1" si="883"/>
        <v>#REF!</v>
      </c>
      <c r="CE272" s="167" t="e">
        <f t="shared" ca="1" si="884"/>
        <v>#REF!</v>
      </c>
      <c r="CF272" s="167" t="e">
        <f t="shared" ca="1" si="885"/>
        <v>#REF!</v>
      </c>
      <c r="CG272" s="167" t="e">
        <f t="shared" ca="1" si="886"/>
        <v>#REF!</v>
      </c>
      <c r="CH272" s="167" t="e">
        <f t="shared" ca="1" si="887"/>
        <v>#REF!</v>
      </c>
      <c r="CI272" s="167" t="e">
        <f t="shared" ca="1" si="888"/>
        <v>#REF!</v>
      </c>
      <c r="CJ272" s="167" t="e">
        <f t="shared" ca="1" si="889"/>
        <v>#REF!</v>
      </c>
      <c r="CK272" s="167" t="e">
        <f t="shared" ca="1" si="890"/>
        <v>#REF!</v>
      </c>
      <c r="CL272" s="167" t="e">
        <f t="shared" ca="1" si="891"/>
        <v>#REF!</v>
      </c>
      <c r="CM272" s="167" t="e">
        <f t="shared" ca="1" si="892"/>
        <v>#REF!</v>
      </c>
      <c r="CN272" s="167" t="e">
        <f t="shared" ca="1" si="893"/>
        <v>#REF!</v>
      </c>
      <c r="CO272" s="167" t="e">
        <f t="shared" ca="1" si="894"/>
        <v>#REF!</v>
      </c>
      <c r="CQ272" s="167" t="e">
        <f t="shared" ca="1" si="895"/>
        <v>#REF!</v>
      </c>
      <c r="CR272" s="167" t="e">
        <f t="shared" ca="1" si="896"/>
        <v>#REF!</v>
      </c>
      <c r="CS272" s="167" t="e">
        <f t="shared" ca="1" si="897"/>
        <v>#REF!</v>
      </c>
      <c r="CT272" s="167" t="e">
        <f t="shared" ca="1" si="898"/>
        <v>#REF!</v>
      </c>
      <c r="CU272" s="167" t="e">
        <f t="shared" ca="1" si="899"/>
        <v>#REF!</v>
      </c>
      <c r="CV272" s="167" t="e">
        <f t="shared" ca="1" si="900"/>
        <v>#REF!</v>
      </c>
      <c r="CW272" s="167" t="e">
        <f t="shared" ca="1" si="901"/>
        <v>#REF!</v>
      </c>
      <c r="CX272" s="167" t="e">
        <f t="shared" ca="1" si="902"/>
        <v>#REF!</v>
      </c>
      <c r="CY272" s="167" t="e">
        <f t="shared" ca="1" si="903"/>
        <v>#REF!</v>
      </c>
      <c r="CZ272" s="167" t="e">
        <f t="shared" ca="1" si="904"/>
        <v>#REF!</v>
      </c>
      <c r="DA272" s="167" t="e">
        <f t="shared" ca="1" si="905"/>
        <v>#REF!</v>
      </c>
      <c r="DB272" s="167" t="e">
        <f t="shared" ca="1" si="906"/>
        <v>#REF!</v>
      </c>
      <c r="DC272" s="167" t="e">
        <f t="shared" ca="1" si="907"/>
        <v>#REF!</v>
      </c>
      <c r="DD272" s="167" t="e">
        <f t="shared" ca="1" si="908"/>
        <v>#REF!</v>
      </c>
      <c r="DE272" s="167" t="e">
        <f t="shared" ca="1" si="909"/>
        <v>#REF!</v>
      </c>
      <c r="DF272" s="167" t="e">
        <f t="shared" ca="1" si="910"/>
        <v>#REF!</v>
      </c>
      <c r="DH272" s="167">
        <f t="shared" si="911"/>
        <v>0</v>
      </c>
      <c r="DI272" s="167">
        <f t="shared" si="912"/>
        <v>0</v>
      </c>
      <c r="DJ272" s="167">
        <f t="shared" si="913"/>
        <v>0</v>
      </c>
      <c r="DK272" s="167">
        <f t="shared" si="914"/>
        <v>0</v>
      </c>
      <c r="DL272" s="167">
        <f t="shared" si="915"/>
        <v>0</v>
      </c>
      <c r="DM272" s="167">
        <f t="shared" si="916"/>
        <v>0</v>
      </c>
      <c r="DN272" s="167">
        <f t="shared" si="917"/>
        <v>0</v>
      </c>
      <c r="DO272" s="167">
        <f t="shared" si="918"/>
        <v>0</v>
      </c>
      <c r="DP272" s="167">
        <f t="shared" si="919"/>
        <v>0</v>
      </c>
      <c r="DQ272" s="167">
        <f t="shared" si="920"/>
        <v>0</v>
      </c>
      <c r="DR272" s="167">
        <f t="shared" si="921"/>
        <v>0</v>
      </c>
      <c r="DS272" s="167">
        <f t="shared" si="922"/>
        <v>0</v>
      </c>
      <c r="DT272" s="167">
        <f t="shared" si="923"/>
        <v>0</v>
      </c>
      <c r="DU272" s="167">
        <f t="shared" si="924"/>
        <v>0</v>
      </c>
      <c r="DV272" s="167">
        <f t="shared" si="925"/>
        <v>0</v>
      </c>
      <c r="DW272" s="167">
        <f t="shared" si="926"/>
        <v>0</v>
      </c>
      <c r="DY272" s="167" t="e">
        <f t="shared" ca="1" si="962"/>
        <v>#REF!</v>
      </c>
      <c r="DZ272" s="167" t="e">
        <f t="shared" ca="1" si="963"/>
        <v>#REF!</v>
      </c>
      <c r="EA272" s="167" t="e">
        <f t="shared" ca="1" si="964"/>
        <v>#REF!</v>
      </c>
      <c r="EB272" s="167" t="e">
        <f t="shared" ca="1" si="965"/>
        <v>#REF!</v>
      </c>
      <c r="EC272" s="167" t="e">
        <f t="shared" ca="1" si="966"/>
        <v>#REF!</v>
      </c>
      <c r="ED272" s="167" t="e">
        <f t="shared" ca="1" si="967"/>
        <v>#REF!</v>
      </c>
      <c r="EE272" s="167" t="e">
        <f t="shared" ca="1" si="968"/>
        <v>#REF!</v>
      </c>
      <c r="EF272" s="167" t="e">
        <f t="shared" ca="1" si="969"/>
        <v>#REF!</v>
      </c>
      <c r="EG272" s="167" t="e">
        <f t="shared" ca="1" si="970"/>
        <v>#REF!</v>
      </c>
      <c r="EH272" s="167" t="e">
        <f t="shared" ca="1" si="971"/>
        <v>#REF!</v>
      </c>
      <c r="EI272" s="167" t="e">
        <f t="shared" ca="1" si="972"/>
        <v>#REF!</v>
      </c>
      <c r="EJ272" s="167" t="e">
        <f t="shared" ca="1" si="973"/>
        <v>#REF!</v>
      </c>
      <c r="EK272" s="167" t="e">
        <f t="shared" ca="1" si="974"/>
        <v>#REF!</v>
      </c>
      <c r="EL272" s="167" t="e">
        <f t="shared" ca="1" si="975"/>
        <v>#REF!</v>
      </c>
      <c r="EM272" s="167" t="e">
        <f t="shared" ca="1" si="976"/>
        <v>#REF!</v>
      </c>
      <c r="EN272" s="167" t="e">
        <f t="shared" ca="1" si="977"/>
        <v>#REF!</v>
      </c>
      <c r="EP272" s="167">
        <f t="shared" si="978"/>
        <v>0</v>
      </c>
      <c r="EQ272" s="167">
        <f t="shared" si="979"/>
        <v>0</v>
      </c>
      <c r="ER272" s="167">
        <f t="shared" si="980"/>
        <v>0</v>
      </c>
      <c r="ES272" s="167">
        <f t="shared" si="981"/>
        <v>0</v>
      </c>
      <c r="ET272" s="167">
        <f t="shared" si="982"/>
        <v>0</v>
      </c>
      <c r="EU272" s="167">
        <f t="shared" si="983"/>
        <v>0</v>
      </c>
      <c r="EV272" s="167">
        <f t="shared" si="984"/>
        <v>0</v>
      </c>
      <c r="EW272" s="167">
        <f t="shared" si="985"/>
        <v>0</v>
      </c>
      <c r="EX272" s="167">
        <f t="shared" si="986"/>
        <v>0</v>
      </c>
      <c r="EY272" s="167">
        <f t="shared" si="987"/>
        <v>0</v>
      </c>
      <c r="EZ272" s="167">
        <f t="shared" si="988"/>
        <v>0</v>
      </c>
      <c r="FA272" s="167">
        <f t="shared" si="989"/>
        <v>0</v>
      </c>
      <c r="FB272" s="167">
        <f t="shared" si="990"/>
        <v>0</v>
      </c>
      <c r="FC272" s="167">
        <f t="shared" si="991"/>
        <v>0</v>
      </c>
      <c r="FD272" s="167">
        <f t="shared" si="992"/>
        <v>0</v>
      </c>
      <c r="FE272" s="167">
        <f t="shared" si="993"/>
        <v>0</v>
      </c>
      <c r="FG272" s="167">
        <f t="shared" si="994"/>
        <v>0</v>
      </c>
      <c r="FH272" s="167">
        <f t="shared" si="995"/>
        <v>0</v>
      </c>
      <c r="FI272" s="167">
        <f t="shared" si="996"/>
        <v>0</v>
      </c>
      <c r="FJ272" s="167">
        <f t="shared" si="997"/>
        <v>0</v>
      </c>
      <c r="FK272" s="167">
        <f t="shared" si="998"/>
        <v>0</v>
      </c>
      <c r="FL272" s="167">
        <f t="shared" si="999"/>
        <v>0</v>
      </c>
      <c r="FM272" s="167">
        <f t="shared" si="1000"/>
        <v>0</v>
      </c>
      <c r="FN272" s="167">
        <f t="shared" si="1001"/>
        <v>0</v>
      </c>
      <c r="FO272" s="167">
        <f t="shared" si="1002"/>
        <v>0</v>
      </c>
      <c r="FP272" s="167">
        <f t="shared" si="1003"/>
        <v>0</v>
      </c>
      <c r="FQ272" s="167">
        <f t="shared" si="1004"/>
        <v>0</v>
      </c>
      <c r="FR272" s="167">
        <f t="shared" si="1005"/>
        <v>0</v>
      </c>
      <c r="FS272" s="167">
        <f t="shared" si="1006"/>
        <v>0</v>
      </c>
      <c r="FT272" s="167">
        <f t="shared" si="1007"/>
        <v>0</v>
      </c>
      <c r="FU272" s="167">
        <f t="shared" si="1008"/>
        <v>0</v>
      </c>
      <c r="FV272" s="167">
        <f t="shared" si="1009"/>
        <v>0</v>
      </c>
      <c r="FX272" s="167">
        <f t="shared" si="1010"/>
        <v>0</v>
      </c>
      <c r="FY272" s="167">
        <f t="shared" si="1011"/>
        <v>0</v>
      </c>
      <c r="FZ272" s="167">
        <f t="shared" si="1012"/>
        <v>0</v>
      </c>
      <c r="GA272" s="167">
        <f t="shared" si="1013"/>
        <v>0</v>
      </c>
      <c r="GB272" s="167">
        <f t="shared" si="1014"/>
        <v>0</v>
      </c>
      <c r="GC272" s="167">
        <f t="shared" si="1015"/>
        <v>0</v>
      </c>
      <c r="GD272" s="167">
        <f t="shared" si="1016"/>
        <v>0</v>
      </c>
      <c r="GE272" s="167">
        <f t="shared" si="1017"/>
        <v>0</v>
      </c>
      <c r="GF272" s="167">
        <f t="shared" si="1018"/>
        <v>0</v>
      </c>
      <c r="GG272" s="167">
        <f t="shared" si="1019"/>
        <v>0</v>
      </c>
      <c r="GH272" s="167">
        <f t="shared" si="1020"/>
        <v>0</v>
      </c>
      <c r="GI272" s="167">
        <f t="shared" si="1021"/>
        <v>0</v>
      </c>
      <c r="GJ272" s="167">
        <f t="shared" si="1022"/>
        <v>0</v>
      </c>
      <c r="GK272" s="167">
        <f t="shared" si="1023"/>
        <v>0</v>
      </c>
      <c r="GL272" s="167">
        <f t="shared" si="1024"/>
        <v>0</v>
      </c>
      <c r="GM272" s="167">
        <f t="shared" si="1025"/>
        <v>0</v>
      </c>
      <c r="GO272" s="167" t="e">
        <f t="shared" ca="1" si="860"/>
        <v>#REF!</v>
      </c>
      <c r="GP272" s="167" t="e">
        <f t="shared" ca="1" si="872"/>
        <v>#REF!</v>
      </c>
      <c r="GQ272" s="167" t="e">
        <f t="shared" ca="1" si="872"/>
        <v>#REF!</v>
      </c>
      <c r="GR272" s="167" t="e">
        <f t="shared" ca="1" si="872"/>
        <v>#REF!</v>
      </c>
      <c r="GS272" s="167" t="e">
        <f t="shared" ca="1" si="872"/>
        <v>#REF!</v>
      </c>
      <c r="GT272" s="167" t="e">
        <f t="shared" ca="1" si="872"/>
        <v>#REF!</v>
      </c>
      <c r="GU272" s="167" t="e">
        <f t="shared" ca="1" si="872"/>
        <v>#REF!</v>
      </c>
      <c r="GV272" s="167" t="e">
        <f t="shared" ca="1" si="872"/>
        <v>#REF!</v>
      </c>
      <c r="GW272" s="167" t="e">
        <f t="shared" ca="1" si="872"/>
        <v>#REF!</v>
      </c>
      <c r="GX272" s="167" t="e">
        <f t="shared" ca="1" si="872"/>
        <v>#REF!</v>
      </c>
      <c r="GY272" s="167" t="e">
        <f t="shared" ca="1" si="872"/>
        <v>#REF!</v>
      </c>
      <c r="GZ272" s="167" t="e">
        <f t="shared" ca="1" si="872"/>
        <v>#REF!</v>
      </c>
      <c r="HA272" s="167" t="e">
        <f t="shared" ca="1" si="872"/>
        <v>#REF!</v>
      </c>
      <c r="HB272" s="167" t="e">
        <f t="shared" ca="1" si="872"/>
        <v>#REF!</v>
      </c>
      <c r="HC272" s="167" t="e">
        <f t="shared" ca="1" si="872"/>
        <v>#REF!</v>
      </c>
      <c r="HD272" s="167" t="e">
        <f t="shared" ca="1" si="872"/>
        <v>#REF!</v>
      </c>
      <c r="HF272" s="167" t="e">
        <f t="shared" ca="1" si="927"/>
        <v>#REF!</v>
      </c>
      <c r="HG272" s="167" t="e">
        <f t="shared" ca="1" si="928"/>
        <v>#REF!</v>
      </c>
      <c r="HH272" s="167" t="e">
        <f t="shared" ca="1" si="929"/>
        <v>#REF!</v>
      </c>
      <c r="HI272" s="167" t="e">
        <f t="shared" ca="1" si="930"/>
        <v>#REF!</v>
      </c>
      <c r="HJ272" s="167" t="e">
        <f t="shared" ca="1" si="931"/>
        <v>#REF!</v>
      </c>
      <c r="HK272" s="167" t="e">
        <f t="shared" ca="1" si="932"/>
        <v>#REF!</v>
      </c>
      <c r="HL272" s="167" t="e">
        <f t="shared" ca="1" si="933"/>
        <v>#REF!</v>
      </c>
      <c r="HM272" s="167" t="e">
        <f t="shared" ca="1" si="934"/>
        <v>#REF!</v>
      </c>
      <c r="HN272" s="167" t="e">
        <f t="shared" ca="1" si="935"/>
        <v>#REF!</v>
      </c>
      <c r="HO272" s="167" t="e">
        <f t="shared" ca="1" si="936"/>
        <v>#REF!</v>
      </c>
      <c r="HP272" s="167" t="e">
        <f t="shared" ca="1" si="937"/>
        <v>#REF!</v>
      </c>
      <c r="HQ272" s="167" t="e">
        <f t="shared" ca="1" si="938"/>
        <v>#REF!</v>
      </c>
      <c r="HR272" s="167" t="e">
        <f t="shared" ca="1" si="939"/>
        <v>#REF!</v>
      </c>
      <c r="HS272" s="167" t="e">
        <f t="shared" ca="1" si="940"/>
        <v>#REF!</v>
      </c>
      <c r="HT272" s="167" t="e">
        <f t="shared" ca="1" si="941"/>
        <v>#REF!</v>
      </c>
      <c r="HU272" s="167" t="e">
        <f t="shared" ca="1" si="942"/>
        <v>#REF!</v>
      </c>
      <c r="HW272" s="167" t="e">
        <f t="shared" ca="1" si="943"/>
        <v>#REF!</v>
      </c>
      <c r="HX272" s="167">
        <f t="shared" si="944"/>
        <v>0</v>
      </c>
      <c r="HY272" s="167" t="e">
        <f t="shared" ca="1" si="1026"/>
        <v>#REF!</v>
      </c>
      <c r="HZ272" s="219" t="e">
        <f t="shared" ca="1" si="1027"/>
        <v>#REF!</v>
      </c>
    </row>
    <row r="273" spans="1:234" s="48" customFormat="1">
      <c r="A273" s="3" t="s">
        <v>540</v>
      </c>
      <c r="B273" s="202" t="str">
        <f>INDEX('Ref1'!$E:$E,MATCH(A273,'Ref1'!$A:$A,0))</f>
        <v>Rotherham</v>
      </c>
      <c r="C273" s="42" t="str">
        <f>INDEX(Data1!B:B,MATCH(A273,Data1!A:A,0))</f>
        <v>MD</v>
      </c>
      <c r="D273" s="253" t="str">
        <f>INDEX(Data1!C:C,MATCH(A273,Data1!A:A,0))</f>
        <v>YH</v>
      </c>
      <c r="E273" s="200" t="str">
        <f>IF($C$6="No","No",IF(COUNTIF(Inputs!$K$359:$K$398,$A273)&gt;0,"Yes","No"))</f>
        <v>No</v>
      </c>
      <c r="F273" s="404"/>
      <c r="G273" s="62">
        <f>INDEX('4_RatesSplit'!K:K,MATCH($A273,'4_RatesSplit'!$A:$A,0))</f>
        <v>0</v>
      </c>
      <c r="H273" s="171">
        <f>INDEX('4_RatesSplit'!L:L,MATCH($A273,'4_RatesSplit'!$A:$A,0))</f>
        <v>0</v>
      </c>
      <c r="I273" s="167">
        <f>INDEX('4_RatesSplit'!M:M,MATCH($A273,'4_RatesSplit'!$A:$A,0))</f>
        <v>0</v>
      </c>
      <c r="J273" s="167">
        <f>INDEX('4_RatesSplit'!N:N,MATCH($A273,'4_RatesSplit'!$A:$A,0))</f>
        <v>0</v>
      </c>
      <c r="K273" s="167">
        <f>INDEX('4_RatesSplit'!O:O,MATCH($A273,'4_RatesSplit'!$A:$A,0))</f>
        <v>0</v>
      </c>
      <c r="L273" s="167">
        <f>INDEX('4_RatesSplit'!P:P,MATCH($A273,'4_RatesSplit'!$A:$A,0))</f>
        <v>0</v>
      </c>
      <c r="M273" s="167">
        <f>INDEX('4_RatesSplit'!Q:Q,MATCH($A273,'4_RatesSplit'!$A:$A,0))</f>
        <v>0</v>
      </c>
      <c r="N273" s="167">
        <f>INDEX('4_RatesSplit'!R:R,MATCH($A273,'4_RatesSplit'!$A:$A,0))</f>
        <v>0</v>
      </c>
      <c r="O273" s="167">
        <f>INDEX('4_RatesSplit'!S:S,MATCH($A273,'4_RatesSplit'!$A:$A,0))</f>
        <v>0</v>
      </c>
      <c r="P273" s="167">
        <f>INDEX('4_RatesSplit'!T:T,MATCH($A273,'4_RatesSplit'!$A:$A,0))</f>
        <v>0</v>
      </c>
      <c r="Q273" s="167">
        <f>INDEX('4_RatesSplit'!U:U,MATCH($A273,'4_RatesSplit'!$A:$A,0))</f>
        <v>0</v>
      </c>
      <c r="R273" s="167">
        <f>INDEX('4_RatesSplit'!V:V,MATCH($A273,'4_RatesSplit'!$A:$A,0))</f>
        <v>0</v>
      </c>
      <c r="S273" s="167">
        <f>INDEX('4_RatesSplit'!W:W,MATCH($A273,'4_RatesSplit'!$A:$A,0))</f>
        <v>0</v>
      </c>
      <c r="T273" s="167">
        <f>INDEX('4_RatesSplit'!X:X,MATCH($A273,'4_RatesSplit'!$A:$A,0))</f>
        <v>0</v>
      </c>
      <c r="U273" s="167">
        <f>INDEX('4_RatesSplit'!Y:Y,MATCH($A273,'4_RatesSplit'!$A:$A,0))</f>
        <v>0</v>
      </c>
      <c r="V273" s="167">
        <f>INDEX('4_RatesSplit'!Z:Z,MATCH($A273,'4_RatesSplit'!$A:$A,0))</f>
        <v>0</v>
      </c>
      <c r="W273" s="167">
        <f>INDEX('4_RatesSplit'!AA:AA,MATCH($A273,'4_RatesSplit'!$A:$A,0))</f>
        <v>0</v>
      </c>
      <c r="X273" s="18"/>
      <c r="Y273" s="168" t="e">
        <f ca="1">INDEX('4_RatesSplit'!AT:AT,MATCH($A273,'4_RatesSplit'!$A:$A,0))</f>
        <v>#REF!</v>
      </c>
      <c r="Z273" s="168" t="e">
        <f ca="1">INDEX('4_RatesSplit'!AU:AU,MATCH($A273,'4_RatesSplit'!$A:$A,0))</f>
        <v>#REF!</v>
      </c>
      <c r="AA273" s="168" t="e">
        <f ca="1">INDEX('4_RatesSplit'!AV:AV,MATCH($A273,'4_RatesSplit'!$A:$A,0))</f>
        <v>#REF!</v>
      </c>
      <c r="AB273" s="168" t="e">
        <f ca="1">INDEX('4_RatesSplit'!AW:AW,MATCH($A273,'4_RatesSplit'!$A:$A,0))</f>
        <v>#REF!</v>
      </c>
      <c r="AC273" s="168" t="e">
        <f ca="1">INDEX('4_RatesSplit'!AX:AX,MATCH($A273,'4_RatesSplit'!$A:$A,0))</f>
        <v>#REF!</v>
      </c>
      <c r="AD273" s="168" t="e">
        <f ca="1">INDEX('4_RatesSplit'!AY:AY,MATCH($A273,'4_RatesSplit'!$A:$A,0))</f>
        <v>#REF!</v>
      </c>
      <c r="AE273" s="168" t="e">
        <f ca="1">INDEX('4_RatesSplit'!AZ:AZ,MATCH($A273,'4_RatesSplit'!$A:$A,0))</f>
        <v>#REF!</v>
      </c>
      <c r="AF273" s="168" t="e">
        <f ca="1">INDEX('4_RatesSplit'!BA:BA,MATCH($A273,'4_RatesSplit'!$A:$A,0))</f>
        <v>#REF!</v>
      </c>
      <c r="AG273" s="168" t="e">
        <f ca="1">INDEX('4_RatesSplit'!BB:BB,MATCH($A273,'4_RatesSplit'!$A:$A,0))</f>
        <v>#REF!</v>
      </c>
      <c r="AH273" s="168" t="e">
        <f ca="1">INDEX('4_RatesSplit'!BC:BC,MATCH($A273,'4_RatesSplit'!$A:$A,0))</f>
        <v>#REF!</v>
      </c>
      <c r="AI273" s="168" t="e">
        <f ca="1">INDEX('4_RatesSplit'!BD:BD,MATCH($A273,'4_RatesSplit'!$A:$A,0))</f>
        <v>#REF!</v>
      </c>
      <c r="AJ273" s="168" t="e">
        <f ca="1">INDEX('4_RatesSplit'!BE:BE,MATCH($A273,'4_RatesSplit'!$A:$A,0))</f>
        <v>#REF!</v>
      </c>
      <c r="AK273" s="168" t="e">
        <f ca="1">INDEX('4_RatesSplit'!BF:BF,MATCH($A273,'4_RatesSplit'!$A:$A,0))</f>
        <v>#REF!</v>
      </c>
      <c r="AL273" s="168" t="e">
        <f ca="1">INDEX('4_RatesSplit'!BG:BG,MATCH($A273,'4_RatesSplit'!$A:$A,0))</f>
        <v>#REF!</v>
      </c>
      <c r="AM273" s="168" t="e">
        <f ca="1">INDEX('4_RatesSplit'!BH:BH,MATCH($A273,'4_RatesSplit'!$A:$A,0))</f>
        <v>#REF!</v>
      </c>
      <c r="AN273" s="198" t="e">
        <f ca="1">INDEX('4_RatesSplit'!BI:BI,MATCH($A273,'4_RatesSplit'!$A:$A,0))</f>
        <v>#REF!</v>
      </c>
      <c r="AO273" s="114"/>
      <c r="AP273" s="167" t="e">
        <f t="shared" ca="1" si="945"/>
        <v>#REF!</v>
      </c>
      <c r="AQ273" s="167" t="e">
        <f t="shared" ca="1" si="946"/>
        <v>#REF!</v>
      </c>
      <c r="AR273" s="167" t="e">
        <f t="shared" ca="1" si="947"/>
        <v>#REF!</v>
      </c>
      <c r="AS273" s="167" t="e">
        <f t="shared" ca="1" si="948"/>
        <v>#REF!</v>
      </c>
      <c r="AT273" s="167" t="e">
        <f t="shared" ca="1" si="949"/>
        <v>#REF!</v>
      </c>
      <c r="AU273" s="167" t="e">
        <f t="shared" ca="1" si="950"/>
        <v>#REF!</v>
      </c>
      <c r="AV273" s="167" t="e">
        <f t="shared" ca="1" si="951"/>
        <v>#REF!</v>
      </c>
      <c r="AW273" s="167" t="e">
        <f t="shared" ca="1" si="952"/>
        <v>#REF!</v>
      </c>
      <c r="AX273" s="167" t="e">
        <f t="shared" ca="1" si="953"/>
        <v>#REF!</v>
      </c>
      <c r="AY273" s="167" t="e">
        <f t="shared" ca="1" si="954"/>
        <v>#REF!</v>
      </c>
      <c r="AZ273" s="167" t="e">
        <f t="shared" ca="1" si="955"/>
        <v>#REF!</v>
      </c>
      <c r="BA273" s="167" t="e">
        <f t="shared" ca="1" si="956"/>
        <v>#REF!</v>
      </c>
      <c r="BB273" s="167" t="e">
        <f t="shared" ca="1" si="957"/>
        <v>#REF!</v>
      </c>
      <c r="BC273" s="167" t="e">
        <f t="shared" ca="1" si="958"/>
        <v>#REF!</v>
      </c>
      <c r="BD273" s="167" t="e">
        <f t="shared" ca="1" si="959"/>
        <v>#REF!</v>
      </c>
      <c r="BE273" s="167" t="e">
        <f t="shared" ca="1" si="960"/>
        <v>#REF!</v>
      </c>
      <c r="BF273" s="18"/>
      <c r="BG273" s="168">
        <f>INDEX('2_Needs'!$F:$F,MATCH($A273,'2_Needs'!$A:$A,0))</f>
        <v>5.1459918386309277E-3</v>
      </c>
      <c r="BH273" s="114"/>
      <c r="BI273" s="167">
        <f t="shared" ref="BI273:BX273" si="1029">IF(BI$3="reset",$BG273*BI$6,BH273*(1+$C$4))</f>
        <v>0</v>
      </c>
      <c r="BJ273" s="167">
        <f t="shared" si="1029"/>
        <v>0</v>
      </c>
      <c r="BK273" s="167">
        <f t="shared" si="1029"/>
        <v>0</v>
      </c>
      <c r="BL273" s="167">
        <f t="shared" si="1029"/>
        <v>0</v>
      </c>
      <c r="BM273" s="167">
        <f t="shared" si="1029"/>
        <v>0</v>
      </c>
      <c r="BN273" s="167">
        <f t="shared" si="1029"/>
        <v>0</v>
      </c>
      <c r="BO273" s="167">
        <f t="shared" si="1029"/>
        <v>0</v>
      </c>
      <c r="BP273" s="167">
        <f t="shared" si="1029"/>
        <v>0</v>
      </c>
      <c r="BQ273" s="167">
        <f t="shared" si="1029"/>
        <v>0</v>
      </c>
      <c r="BR273" s="167">
        <f t="shared" si="1029"/>
        <v>0</v>
      </c>
      <c r="BS273" s="167">
        <f t="shared" si="1029"/>
        <v>0</v>
      </c>
      <c r="BT273" s="167">
        <f t="shared" si="1029"/>
        <v>0</v>
      </c>
      <c r="BU273" s="167">
        <f t="shared" si="1029"/>
        <v>0</v>
      </c>
      <c r="BV273" s="167">
        <f t="shared" si="1029"/>
        <v>0</v>
      </c>
      <c r="BW273" s="167">
        <f t="shared" si="1029"/>
        <v>0</v>
      </c>
      <c r="BX273" s="167">
        <f t="shared" si="1029"/>
        <v>0</v>
      </c>
      <c r="BZ273" s="167" t="e">
        <f t="shared" ca="1" si="879"/>
        <v>#REF!</v>
      </c>
      <c r="CA273" s="167" t="e">
        <f t="shared" ca="1" si="880"/>
        <v>#REF!</v>
      </c>
      <c r="CB273" s="167" t="e">
        <f t="shared" ca="1" si="881"/>
        <v>#REF!</v>
      </c>
      <c r="CC273" s="167" t="e">
        <f t="shared" ca="1" si="882"/>
        <v>#REF!</v>
      </c>
      <c r="CD273" s="167" t="e">
        <f t="shared" ca="1" si="883"/>
        <v>#REF!</v>
      </c>
      <c r="CE273" s="167" t="e">
        <f t="shared" ca="1" si="884"/>
        <v>#REF!</v>
      </c>
      <c r="CF273" s="167" t="e">
        <f t="shared" ca="1" si="885"/>
        <v>#REF!</v>
      </c>
      <c r="CG273" s="167" t="e">
        <f t="shared" ca="1" si="886"/>
        <v>#REF!</v>
      </c>
      <c r="CH273" s="167" t="e">
        <f t="shared" ca="1" si="887"/>
        <v>#REF!</v>
      </c>
      <c r="CI273" s="167" t="e">
        <f t="shared" ca="1" si="888"/>
        <v>#REF!</v>
      </c>
      <c r="CJ273" s="167" t="e">
        <f t="shared" ca="1" si="889"/>
        <v>#REF!</v>
      </c>
      <c r="CK273" s="167" t="e">
        <f t="shared" ca="1" si="890"/>
        <v>#REF!</v>
      </c>
      <c r="CL273" s="167" t="e">
        <f t="shared" ca="1" si="891"/>
        <v>#REF!</v>
      </c>
      <c r="CM273" s="167" t="e">
        <f t="shared" ca="1" si="892"/>
        <v>#REF!</v>
      </c>
      <c r="CN273" s="167" t="e">
        <f t="shared" ca="1" si="893"/>
        <v>#REF!</v>
      </c>
      <c r="CO273" s="167" t="e">
        <f t="shared" ca="1" si="894"/>
        <v>#REF!</v>
      </c>
      <c r="CQ273" s="167" t="e">
        <f t="shared" ca="1" si="895"/>
        <v>#REF!</v>
      </c>
      <c r="CR273" s="167" t="e">
        <f t="shared" ca="1" si="896"/>
        <v>#REF!</v>
      </c>
      <c r="CS273" s="167" t="e">
        <f t="shared" ca="1" si="897"/>
        <v>#REF!</v>
      </c>
      <c r="CT273" s="167" t="e">
        <f t="shared" ca="1" si="898"/>
        <v>#REF!</v>
      </c>
      <c r="CU273" s="167" t="e">
        <f t="shared" ca="1" si="899"/>
        <v>#REF!</v>
      </c>
      <c r="CV273" s="167" t="e">
        <f t="shared" ca="1" si="900"/>
        <v>#REF!</v>
      </c>
      <c r="CW273" s="167" t="e">
        <f t="shared" ca="1" si="901"/>
        <v>#REF!</v>
      </c>
      <c r="CX273" s="167" t="e">
        <f t="shared" ca="1" si="902"/>
        <v>#REF!</v>
      </c>
      <c r="CY273" s="167" t="e">
        <f t="shared" ca="1" si="903"/>
        <v>#REF!</v>
      </c>
      <c r="CZ273" s="167" t="e">
        <f t="shared" ca="1" si="904"/>
        <v>#REF!</v>
      </c>
      <c r="DA273" s="167" t="e">
        <f t="shared" ca="1" si="905"/>
        <v>#REF!</v>
      </c>
      <c r="DB273" s="167" t="e">
        <f t="shared" ca="1" si="906"/>
        <v>#REF!</v>
      </c>
      <c r="DC273" s="167" t="e">
        <f t="shared" ca="1" si="907"/>
        <v>#REF!</v>
      </c>
      <c r="DD273" s="167" t="e">
        <f t="shared" ca="1" si="908"/>
        <v>#REF!</v>
      </c>
      <c r="DE273" s="167" t="e">
        <f t="shared" ca="1" si="909"/>
        <v>#REF!</v>
      </c>
      <c r="DF273" s="167" t="e">
        <f t="shared" ca="1" si="910"/>
        <v>#REF!</v>
      </c>
      <c r="DH273" s="167">
        <f t="shared" si="911"/>
        <v>0</v>
      </c>
      <c r="DI273" s="167">
        <f t="shared" si="912"/>
        <v>0</v>
      </c>
      <c r="DJ273" s="167">
        <f t="shared" si="913"/>
        <v>0</v>
      </c>
      <c r="DK273" s="167">
        <f t="shared" si="914"/>
        <v>0</v>
      </c>
      <c r="DL273" s="167">
        <f t="shared" si="915"/>
        <v>0</v>
      </c>
      <c r="DM273" s="167">
        <f t="shared" si="916"/>
        <v>0</v>
      </c>
      <c r="DN273" s="167">
        <f t="shared" si="917"/>
        <v>0</v>
      </c>
      <c r="DO273" s="167">
        <f t="shared" si="918"/>
        <v>0</v>
      </c>
      <c r="DP273" s="167">
        <f t="shared" si="919"/>
        <v>0</v>
      </c>
      <c r="DQ273" s="167">
        <f t="shared" si="920"/>
        <v>0</v>
      </c>
      <c r="DR273" s="167">
        <f t="shared" si="921"/>
        <v>0</v>
      </c>
      <c r="DS273" s="167">
        <f t="shared" si="922"/>
        <v>0</v>
      </c>
      <c r="DT273" s="167">
        <f t="shared" si="923"/>
        <v>0</v>
      </c>
      <c r="DU273" s="167">
        <f t="shared" si="924"/>
        <v>0</v>
      </c>
      <c r="DV273" s="167">
        <f t="shared" si="925"/>
        <v>0</v>
      </c>
      <c r="DW273" s="167">
        <f t="shared" si="926"/>
        <v>0</v>
      </c>
      <c r="DY273" s="167" t="e">
        <f t="shared" ca="1" si="962"/>
        <v>#REF!</v>
      </c>
      <c r="DZ273" s="167" t="e">
        <f t="shared" ca="1" si="963"/>
        <v>#REF!</v>
      </c>
      <c r="EA273" s="167" t="e">
        <f t="shared" ca="1" si="964"/>
        <v>#REF!</v>
      </c>
      <c r="EB273" s="167" t="e">
        <f t="shared" ca="1" si="965"/>
        <v>#REF!</v>
      </c>
      <c r="EC273" s="167" t="e">
        <f t="shared" ca="1" si="966"/>
        <v>#REF!</v>
      </c>
      <c r="ED273" s="167" t="e">
        <f t="shared" ca="1" si="967"/>
        <v>#REF!</v>
      </c>
      <c r="EE273" s="167" t="e">
        <f t="shared" ca="1" si="968"/>
        <v>#REF!</v>
      </c>
      <c r="EF273" s="167" t="e">
        <f t="shared" ca="1" si="969"/>
        <v>#REF!</v>
      </c>
      <c r="EG273" s="167" t="e">
        <f t="shared" ca="1" si="970"/>
        <v>#REF!</v>
      </c>
      <c r="EH273" s="167" t="e">
        <f t="shared" ca="1" si="971"/>
        <v>#REF!</v>
      </c>
      <c r="EI273" s="167" t="e">
        <f t="shared" ca="1" si="972"/>
        <v>#REF!</v>
      </c>
      <c r="EJ273" s="167" t="e">
        <f t="shared" ca="1" si="973"/>
        <v>#REF!</v>
      </c>
      <c r="EK273" s="167" t="e">
        <f t="shared" ca="1" si="974"/>
        <v>#REF!</v>
      </c>
      <c r="EL273" s="167" t="e">
        <f t="shared" ca="1" si="975"/>
        <v>#REF!</v>
      </c>
      <c r="EM273" s="167" t="e">
        <f t="shared" ca="1" si="976"/>
        <v>#REF!</v>
      </c>
      <c r="EN273" s="167" t="e">
        <f t="shared" ca="1" si="977"/>
        <v>#REF!</v>
      </c>
      <c r="EP273" s="167">
        <f t="shared" si="978"/>
        <v>0</v>
      </c>
      <c r="EQ273" s="167">
        <f t="shared" si="979"/>
        <v>0</v>
      </c>
      <c r="ER273" s="167">
        <f t="shared" si="980"/>
        <v>0</v>
      </c>
      <c r="ES273" s="167">
        <f t="shared" si="981"/>
        <v>0</v>
      </c>
      <c r="ET273" s="167">
        <f t="shared" si="982"/>
        <v>0</v>
      </c>
      <c r="EU273" s="167">
        <f t="shared" si="983"/>
        <v>0</v>
      </c>
      <c r="EV273" s="167">
        <f t="shared" si="984"/>
        <v>0</v>
      </c>
      <c r="EW273" s="167">
        <f t="shared" si="985"/>
        <v>0</v>
      </c>
      <c r="EX273" s="167">
        <f t="shared" si="986"/>
        <v>0</v>
      </c>
      <c r="EY273" s="167">
        <f t="shared" si="987"/>
        <v>0</v>
      </c>
      <c r="EZ273" s="167">
        <f t="shared" si="988"/>
        <v>0</v>
      </c>
      <c r="FA273" s="167">
        <f t="shared" si="989"/>
        <v>0</v>
      </c>
      <c r="FB273" s="167">
        <f t="shared" si="990"/>
        <v>0</v>
      </c>
      <c r="FC273" s="167">
        <f t="shared" si="991"/>
        <v>0</v>
      </c>
      <c r="FD273" s="167">
        <f t="shared" si="992"/>
        <v>0</v>
      </c>
      <c r="FE273" s="167">
        <f t="shared" si="993"/>
        <v>0</v>
      </c>
      <c r="FG273" s="167">
        <f t="shared" si="994"/>
        <v>0</v>
      </c>
      <c r="FH273" s="167">
        <f t="shared" si="995"/>
        <v>0</v>
      </c>
      <c r="FI273" s="167">
        <f t="shared" si="996"/>
        <v>0</v>
      </c>
      <c r="FJ273" s="167">
        <f t="shared" si="997"/>
        <v>0</v>
      </c>
      <c r="FK273" s="167">
        <f t="shared" si="998"/>
        <v>0</v>
      </c>
      <c r="FL273" s="167">
        <f t="shared" si="999"/>
        <v>0</v>
      </c>
      <c r="FM273" s="167">
        <f t="shared" si="1000"/>
        <v>0</v>
      </c>
      <c r="FN273" s="167">
        <f t="shared" si="1001"/>
        <v>0</v>
      </c>
      <c r="FO273" s="167">
        <f t="shared" si="1002"/>
        <v>0</v>
      </c>
      <c r="FP273" s="167">
        <f t="shared" si="1003"/>
        <v>0</v>
      </c>
      <c r="FQ273" s="167">
        <f t="shared" si="1004"/>
        <v>0</v>
      </c>
      <c r="FR273" s="167">
        <f t="shared" si="1005"/>
        <v>0</v>
      </c>
      <c r="FS273" s="167">
        <f t="shared" si="1006"/>
        <v>0</v>
      </c>
      <c r="FT273" s="167">
        <f t="shared" si="1007"/>
        <v>0</v>
      </c>
      <c r="FU273" s="167">
        <f t="shared" si="1008"/>
        <v>0</v>
      </c>
      <c r="FV273" s="167">
        <f t="shared" si="1009"/>
        <v>0</v>
      </c>
      <c r="FX273" s="167">
        <f t="shared" si="1010"/>
        <v>0</v>
      </c>
      <c r="FY273" s="167">
        <f t="shared" si="1011"/>
        <v>0</v>
      </c>
      <c r="FZ273" s="167">
        <f t="shared" si="1012"/>
        <v>0</v>
      </c>
      <c r="GA273" s="167">
        <f t="shared" si="1013"/>
        <v>0</v>
      </c>
      <c r="GB273" s="167">
        <f t="shared" si="1014"/>
        <v>0</v>
      </c>
      <c r="GC273" s="167">
        <f t="shared" si="1015"/>
        <v>0</v>
      </c>
      <c r="GD273" s="167">
        <f t="shared" si="1016"/>
        <v>0</v>
      </c>
      <c r="GE273" s="167">
        <f t="shared" si="1017"/>
        <v>0</v>
      </c>
      <c r="GF273" s="167">
        <f t="shared" si="1018"/>
        <v>0</v>
      </c>
      <c r="GG273" s="167">
        <f t="shared" si="1019"/>
        <v>0</v>
      </c>
      <c r="GH273" s="167">
        <f t="shared" si="1020"/>
        <v>0</v>
      </c>
      <c r="GI273" s="167">
        <f t="shared" si="1021"/>
        <v>0</v>
      </c>
      <c r="GJ273" s="167">
        <f t="shared" si="1022"/>
        <v>0</v>
      </c>
      <c r="GK273" s="167">
        <f t="shared" si="1023"/>
        <v>0</v>
      </c>
      <c r="GL273" s="167">
        <f t="shared" si="1024"/>
        <v>0</v>
      </c>
      <c r="GM273" s="167">
        <f t="shared" si="1025"/>
        <v>0</v>
      </c>
      <c r="GO273" s="167" t="e">
        <f t="shared" ca="1" si="860"/>
        <v>#REF!</v>
      </c>
      <c r="GP273" s="167" t="e">
        <f t="shared" ca="1" si="872"/>
        <v>#REF!</v>
      </c>
      <c r="GQ273" s="167" t="e">
        <f t="shared" ca="1" si="872"/>
        <v>#REF!</v>
      </c>
      <c r="GR273" s="167" t="e">
        <f t="shared" ca="1" si="872"/>
        <v>#REF!</v>
      </c>
      <c r="GS273" s="167" t="e">
        <f t="shared" ca="1" si="872"/>
        <v>#REF!</v>
      </c>
      <c r="GT273" s="167" t="e">
        <f t="shared" ca="1" si="872"/>
        <v>#REF!</v>
      </c>
      <c r="GU273" s="167" t="e">
        <f t="shared" ca="1" si="872"/>
        <v>#REF!</v>
      </c>
      <c r="GV273" s="167" t="e">
        <f t="shared" ca="1" si="872"/>
        <v>#REF!</v>
      </c>
      <c r="GW273" s="167" t="e">
        <f t="shared" ca="1" si="872"/>
        <v>#REF!</v>
      </c>
      <c r="GX273" s="167" t="e">
        <f t="shared" ca="1" si="872"/>
        <v>#REF!</v>
      </c>
      <c r="GY273" s="167" t="e">
        <f t="shared" ca="1" si="872"/>
        <v>#REF!</v>
      </c>
      <c r="GZ273" s="167" t="e">
        <f t="shared" ca="1" si="872"/>
        <v>#REF!</v>
      </c>
      <c r="HA273" s="167" t="e">
        <f t="shared" ca="1" si="872"/>
        <v>#REF!</v>
      </c>
      <c r="HB273" s="167" t="e">
        <f t="shared" ca="1" si="872"/>
        <v>#REF!</v>
      </c>
      <c r="HC273" s="167" t="e">
        <f t="shared" ca="1" si="872"/>
        <v>#REF!</v>
      </c>
      <c r="HD273" s="167" t="e">
        <f t="shared" ca="1" si="872"/>
        <v>#REF!</v>
      </c>
      <c r="HF273" s="167" t="e">
        <f t="shared" ca="1" si="927"/>
        <v>#REF!</v>
      </c>
      <c r="HG273" s="167" t="e">
        <f t="shared" ca="1" si="928"/>
        <v>#REF!</v>
      </c>
      <c r="HH273" s="167" t="e">
        <f t="shared" ca="1" si="929"/>
        <v>#REF!</v>
      </c>
      <c r="HI273" s="167" t="e">
        <f t="shared" ca="1" si="930"/>
        <v>#REF!</v>
      </c>
      <c r="HJ273" s="167" t="e">
        <f t="shared" ca="1" si="931"/>
        <v>#REF!</v>
      </c>
      <c r="HK273" s="167" t="e">
        <f t="shared" ca="1" si="932"/>
        <v>#REF!</v>
      </c>
      <c r="HL273" s="167" t="e">
        <f t="shared" ca="1" si="933"/>
        <v>#REF!</v>
      </c>
      <c r="HM273" s="167" t="e">
        <f t="shared" ca="1" si="934"/>
        <v>#REF!</v>
      </c>
      <c r="HN273" s="167" t="e">
        <f t="shared" ca="1" si="935"/>
        <v>#REF!</v>
      </c>
      <c r="HO273" s="167" t="e">
        <f t="shared" ca="1" si="936"/>
        <v>#REF!</v>
      </c>
      <c r="HP273" s="167" t="e">
        <f t="shared" ca="1" si="937"/>
        <v>#REF!</v>
      </c>
      <c r="HQ273" s="167" t="e">
        <f t="shared" ca="1" si="938"/>
        <v>#REF!</v>
      </c>
      <c r="HR273" s="167" t="e">
        <f t="shared" ca="1" si="939"/>
        <v>#REF!</v>
      </c>
      <c r="HS273" s="167" t="e">
        <f t="shared" ca="1" si="940"/>
        <v>#REF!</v>
      </c>
      <c r="HT273" s="167" t="e">
        <f t="shared" ca="1" si="941"/>
        <v>#REF!</v>
      </c>
      <c r="HU273" s="167" t="e">
        <f t="shared" ca="1" si="942"/>
        <v>#REF!</v>
      </c>
      <c r="HW273" s="167" t="e">
        <f t="shared" ca="1" si="943"/>
        <v>#REF!</v>
      </c>
      <c r="HX273" s="167">
        <f t="shared" si="944"/>
        <v>0</v>
      </c>
      <c r="HY273" s="167" t="e">
        <f t="shared" ca="1" si="1026"/>
        <v>#REF!</v>
      </c>
      <c r="HZ273" s="219" t="e">
        <f t="shared" ca="1" si="1027"/>
        <v>#REF!</v>
      </c>
    </row>
    <row r="274" spans="1:234" s="48" customFormat="1">
      <c r="A274" s="3" t="s">
        <v>542</v>
      </c>
      <c r="B274" s="202" t="str">
        <f>INDEX('Ref1'!$E:$E,MATCH(A274,'Ref1'!$A:$A,0))</f>
        <v>Rugby</v>
      </c>
      <c r="C274" s="42" t="str">
        <f>INDEX(Data1!B:B,MATCH(A274,Data1!A:A,0))</f>
        <v>SD</v>
      </c>
      <c r="D274" s="253" t="str">
        <f>INDEX(Data1!C:C,MATCH(A274,Data1!A:A,0))</f>
        <v>WM</v>
      </c>
      <c r="E274" s="200" t="str">
        <f>IF($C$6="No","No",IF(COUNTIF(Inputs!$K$359:$K$398,$A274)&gt;0,"Yes","No"))</f>
        <v>No</v>
      </c>
      <c r="F274" s="404"/>
      <c r="G274" s="62">
        <f>INDEX('4_RatesSplit'!K:K,MATCH($A274,'4_RatesSplit'!$A:$A,0))</f>
        <v>0</v>
      </c>
      <c r="H274" s="171">
        <f>INDEX('4_RatesSplit'!L:L,MATCH($A274,'4_RatesSplit'!$A:$A,0))</f>
        <v>0</v>
      </c>
      <c r="I274" s="167">
        <f>INDEX('4_RatesSplit'!M:M,MATCH($A274,'4_RatesSplit'!$A:$A,0))</f>
        <v>0</v>
      </c>
      <c r="J274" s="167">
        <f>INDEX('4_RatesSplit'!N:N,MATCH($A274,'4_RatesSplit'!$A:$A,0))</f>
        <v>0</v>
      </c>
      <c r="K274" s="167">
        <f>INDEX('4_RatesSplit'!O:O,MATCH($A274,'4_RatesSplit'!$A:$A,0))</f>
        <v>0</v>
      </c>
      <c r="L274" s="167">
        <f>INDEX('4_RatesSplit'!P:P,MATCH($A274,'4_RatesSplit'!$A:$A,0))</f>
        <v>0</v>
      </c>
      <c r="M274" s="167">
        <f>INDEX('4_RatesSplit'!Q:Q,MATCH($A274,'4_RatesSplit'!$A:$A,0))</f>
        <v>0</v>
      </c>
      <c r="N274" s="167">
        <f>INDEX('4_RatesSplit'!R:R,MATCH($A274,'4_RatesSplit'!$A:$A,0))</f>
        <v>0</v>
      </c>
      <c r="O274" s="167">
        <f>INDEX('4_RatesSplit'!S:S,MATCH($A274,'4_RatesSplit'!$A:$A,0))</f>
        <v>0</v>
      </c>
      <c r="P274" s="167">
        <f>INDEX('4_RatesSplit'!T:T,MATCH($A274,'4_RatesSplit'!$A:$A,0))</f>
        <v>0</v>
      </c>
      <c r="Q274" s="167">
        <f>INDEX('4_RatesSplit'!U:U,MATCH($A274,'4_RatesSplit'!$A:$A,0))</f>
        <v>0</v>
      </c>
      <c r="R274" s="167">
        <f>INDEX('4_RatesSplit'!V:V,MATCH($A274,'4_RatesSplit'!$A:$A,0))</f>
        <v>0</v>
      </c>
      <c r="S274" s="167">
        <f>INDEX('4_RatesSplit'!W:W,MATCH($A274,'4_RatesSplit'!$A:$A,0))</f>
        <v>0</v>
      </c>
      <c r="T274" s="167">
        <f>INDEX('4_RatesSplit'!X:X,MATCH($A274,'4_RatesSplit'!$A:$A,0))</f>
        <v>0</v>
      </c>
      <c r="U274" s="167">
        <f>INDEX('4_RatesSplit'!Y:Y,MATCH($A274,'4_RatesSplit'!$A:$A,0))</f>
        <v>0</v>
      </c>
      <c r="V274" s="167">
        <f>INDEX('4_RatesSplit'!Z:Z,MATCH($A274,'4_RatesSplit'!$A:$A,0))</f>
        <v>0</v>
      </c>
      <c r="W274" s="167">
        <f>INDEX('4_RatesSplit'!AA:AA,MATCH($A274,'4_RatesSplit'!$A:$A,0))</f>
        <v>0</v>
      </c>
      <c r="X274" s="18"/>
      <c r="Y274" s="168" t="e">
        <f ca="1">INDEX('4_RatesSplit'!AT:AT,MATCH($A274,'4_RatesSplit'!$A:$A,0))</f>
        <v>#REF!</v>
      </c>
      <c r="Z274" s="168" t="e">
        <f ca="1">INDEX('4_RatesSplit'!AU:AU,MATCH($A274,'4_RatesSplit'!$A:$A,0))</f>
        <v>#REF!</v>
      </c>
      <c r="AA274" s="168" t="e">
        <f ca="1">INDEX('4_RatesSplit'!AV:AV,MATCH($A274,'4_RatesSplit'!$A:$A,0))</f>
        <v>#REF!</v>
      </c>
      <c r="AB274" s="168" t="e">
        <f ca="1">INDEX('4_RatesSplit'!AW:AW,MATCH($A274,'4_RatesSplit'!$A:$A,0))</f>
        <v>#REF!</v>
      </c>
      <c r="AC274" s="168" t="e">
        <f ca="1">INDEX('4_RatesSplit'!AX:AX,MATCH($A274,'4_RatesSplit'!$A:$A,0))</f>
        <v>#REF!</v>
      </c>
      <c r="AD274" s="168" t="e">
        <f ca="1">INDEX('4_RatesSplit'!AY:AY,MATCH($A274,'4_RatesSplit'!$A:$A,0))</f>
        <v>#REF!</v>
      </c>
      <c r="AE274" s="168" t="e">
        <f ca="1">INDEX('4_RatesSplit'!AZ:AZ,MATCH($A274,'4_RatesSplit'!$A:$A,0))</f>
        <v>#REF!</v>
      </c>
      <c r="AF274" s="168" t="e">
        <f ca="1">INDEX('4_RatesSplit'!BA:BA,MATCH($A274,'4_RatesSplit'!$A:$A,0))</f>
        <v>#REF!</v>
      </c>
      <c r="AG274" s="168" t="e">
        <f ca="1">INDEX('4_RatesSplit'!BB:BB,MATCH($A274,'4_RatesSplit'!$A:$A,0))</f>
        <v>#REF!</v>
      </c>
      <c r="AH274" s="168" t="e">
        <f ca="1">INDEX('4_RatesSplit'!BC:BC,MATCH($A274,'4_RatesSplit'!$A:$A,0))</f>
        <v>#REF!</v>
      </c>
      <c r="AI274" s="168" t="e">
        <f ca="1">INDEX('4_RatesSplit'!BD:BD,MATCH($A274,'4_RatesSplit'!$A:$A,0))</f>
        <v>#REF!</v>
      </c>
      <c r="AJ274" s="168" t="e">
        <f ca="1">INDEX('4_RatesSplit'!BE:BE,MATCH($A274,'4_RatesSplit'!$A:$A,0))</f>
        <v>#REF!</v>
      </c>
      <c r="AK274" s="168" t="e">
        <f ca="1">INDEX('4_RatesSplit'!BF:BF,MATCH($A274,'4_RatesSplit'!$A:$A,0))</f>
        <v>#REF!</v>
      </c>
      <c r="AL274" s="168" t="e">
        <f ca="1">INDEX('4_RatesSplit'!BG:BG,MATCH($A274,'4_RatesSplit'!$A:$A,0))</f>
        <v>#REF!</v>
      </c>
      <c r="AM274" s="168" t="e">
        <f ca="1">INDEX('4_RatesSplit'!BH:BH,MATCH($A274,'4_RatesSplit'!$A:$A,0))</f>
        <v>#REF!</v>
      </c>
      <c r="AN274" s="198" t="e">
        <f ca="1">INDEX('4_RatesSplit'!BI:BI,MATCH($A274,'4_RatesSplit'!$A:$A,0))</f>
        <v>#REF!</v>
      </c>
      <c r="AO274" s="114"/>
      <c r="AP274" s="167" t="e">
        <f t="shared" ca="1" si="945"/>
        <v>#REF!</v>
      </c>
      <c r="AQ274" s="167" t="e">
        <f t="shared" ca="1" si="946"/>
        <v>#REF!</v>
      </c>
      <c r="AR274" s="167" t="e">
        <f t="shared" ca="1" si="947"/>
        <v>#REF!</v>
      </c>
      <c r="AS274" s="167" t="e">
        <f t="shared" ca="1" si="948"/>
        <v>#REF!</v>
      </c>
      <c r="AT274" s="167" t="e">
        <f t="shared" ca="1" si="949"/>
        <v>#REF!</v>
      </c>
      <c r="AU274" s="167" t="e">
        <f t="shared" ca="1" si="950"/>
        <v>#REF!</v>
      </c>
      <c r="AV274" s="167" t="e">
        <f t="shared" ca="1" si="951"/>
        <v>#REF!</v>
      </c>
      <c r="AW274" s="167" t="e">
        <f t="shared" ca="1" si="952"/>
        <v>#REF!</v>
      </c>
      <c r="AX274" s="167" t="e">
        <f t="shared" ca="1" si="953"/>
        <v>#REF!</v>
      </c>
      <c r="AY274" s="167" t="e">
        <f t="shared" ca="1" si="954"/>
        <v>#REF!</v>
      </c>
      <c r="AZ274" s="167" t="e">
        <f t="shared" ca="1" si="955"/>
        <v>#REF!</v>
      </c>
      <c r="BA274" s="167" t="e">
        <f t="shared" ca="1" si="956"/>
        <v>#REF!</v>
      </c>
      <c r="BB274" s="167" t="e">
        <f t="shared" ca="1" si="957"/>
        <v>#REF!</v>
      </c>
      <c r="BC274" s="167" t="e">
        <f t="shared" ca="1" si="958"/>
        <v>#REF!</v>
      </c>
      <c r="BD274" s="167" t="e">
        <f t="shared" ca="1" si="959"/>
        <v>#REF!</v>
      </c>
      <c r="BE274" s="167" t="e">
        <f t="shared" ca="1" si="960"/>
        <v>#REF!</v>
      </c>
      <c r="BF274" s="18"/>
      <c r="BG274" s="168">
        <f>INDEX('2_Needs'!$F:$F,MATCH($A274,'2_Needs'!$A:$A,0))</f>
        <v>1.9352508031740729E-4</v>
      </c>
      <c r="BH274" s="114"/>
      <c r="BI274" s="167">
        <f t="shared" ref="BI274:BX274" si="1030">IF(BI$3="reset",$BG274*BI$6,BH274*(1+$C$4))</f>
        <v>0</v>
      </c>
      <c r="BJ274" s="167">
        <f t="shared" si="1030"/>
        <v>0</v>
      </c>
      <c r="BK274" s="167">
        <f t="shared" si="1030"/>
        <v>0</v>
      </c>
      <c r="BL274" s="167">
        <f t="shared" si="1030"/>
        <v>0</v>
      </c>
      <c r="BM274" s="167">
        <f t="shared" si="1030"/>
        <v>0</v>
      </c>
      <c r="BN274" s="167">
        <f t="shared" si="1030"/>
        <v>0</v>
      </c>
      <c r="BO274" s="167">
        <f t="shared" si="1030"/>
        <v>0</v>
      </c>
      <c r="BP274" s="167">
        <f t="shared" si="1030"/>
        <v>0</v>
      </c>
      <c r="BQ274" s="167">
        <f t="shared" si="1030"/>
        <v>0</v>
      </c>
      <c r="BR274" s="167">
        <f t="shared" si="1030"/>
        <v>0</v>
      </c>
      <c r="BS274" s="167">
        <f t="shared" si="1030"/>
        <v>0</v>
      </c>
      <c r="BT274" s="167">
        <f t="shared" si="1030"/>
        <v>0</v>
      </c>
      <c r="BU274" s="167">
        <f t="shared" si="1030"/>
        <v>0</v>
      </c>
      <c r="BV274" s="167">
        <f t="shared" si="1030"/>
        <v>0</v>
      </c>
      <c r="BW274" s="167">
        <f t="shared" si="1030"/>
        <v>0</v>
      </c>
      <c r="BX274" s="167">
        <f t="shared" si="1030"/>
        <v>0</v>
      </c>
      <c r="BZ274" s="167" t="e">
        <f t="shared" ca="1" si="879"/>
        <v>#REF!</v>
      </c>
      <c r="CA274" s="167" t="e">
        <f t="shared" ca="1" si="880"/>
        <v>#REF!</v>
      </c>
      <c r="CB274" s="167" t="e">
        <f t="shared" ca="1" si="881"/>
        <v>#REF!</v>
      </c>
      <c r="CC274" s="167" t="e">
        <f t="shared" ca="1" si="882"/>
        <v>#REF!</v>
      </c>
      <c r="CD274" s="167" t="e">
        <f t="shared" ca="1" si="883"/>
        <v>#REF!</v>
      </c>
      <c r="CE274" s="167" t="e">
        <f t="shared" ca="1" si="884"/>
        <v>#REF!</v>
      </c>
      <c r="CF274" s="167" t="e">
        <f t="shared" ca="1" si="885"/>
        <v>#REF!</v>
      </c>
      <c r="CG274" s="167" t="e">
        <f t="shared" ca="1" si="886"/>
        <v>#REF!</v>
      </c>
      <c r="CH274" s="167" t="e">
        <f t="shared" ca="1" si="887"/>
        <v>#REF!</v>
      </c>
      <c r="CI274" s="167" t="e">
        <f t="shared" ca="1" si="888"/>
        <v>#REF!</v>
      </c>
      <c r="CJ274" s="167" t="e">
        <f t="shared" ca="1" si="889"/>
        <v>#REF!</v>
      </c>
      <c r="CK274" s="167" t="e">
        <f t="shared" ca="1" si="890"/>
        <v>#REF!</v>
      </c>
      <c r="CL274" s="167" t="e">
        <f t="shared" ca="1" si="891"/>
        <v>#REF!</v>
      </c>
      <c r="CM274" s="167" t="e">
        <f t="shared" ca="1" si="892"/>
        <v>#REF!</v>
      </c>
      <c r="CN274" s="167" t="e">
        <f t="shared" ca="1" si="893"/>
        <v>#REF!</v>
      </c>
      <c r="CO274" s="167" t="e">
        <f t="shared" ca="1" si="894"/>
        <v>#REF!</v>
      </c>
      <c r="CQ274" s="167" t="e">
        <f t="shared" ca="1" si="895"/>
        <v>#REF!</v>
      </c>
      <c r="CR274" s="167" t="e">
        <f t="shared" ca="1" si="896"/>
        <v>#REF!</v>
      </c>
      <c r="CS274" s="167" t="e">
        <f t="shared" ca="1" si="897"/>
        <v>#REF!</v>
      </c>
      <c r="CT274" s="167" t="e">
        <f t="shared" ca="1" si="898"/>
        <v>#REF!</v>
      </c>
      <c r="CU274" s="167" t="e">
        <f t="shared" ca="1" si="899"/>
        <v>#REF!</v>
      </c>
      <c r="CV274" s="167" t="e">
        <f t="shared" ca="1" si="900"/>
        <v>#REF!</v>
      </c>
      <c r="CW274" s="167" t="e">
        <f t="shared" ca="1" si="901"/>
        <v>#REF!</v>
      </c>
      <c r="CX274" s="167" t="e">
        <f t="shared" ca="1" si="902"/>
        <v>#REF!</v>
      </c>
      <c r="CY274" s="167" t="e">
        <f t="shared" ca="1" si="903"/>
        <v>#REF!</v>
      </c>
      <c r="CZ274" s="167" t="e">
        <f t="shared" ca="1" si="904"/>
        <v>#REF!</v>
      </c>
      <c r="DA274" s="167" t="e">
        <f t="shared" ca="1" si="905"/>
        <v>#REF!</v>
      </c>
      <c r="DB274" s="167" t="e">
        <f t="shared" ca="1" si="906"/>
        <v>#REF!</v>
      </c>
      <c r="DC274" s="167" t="e">
        <f t="shared" ca="1" si="907"/>
        <v>#REF!</v>
      </c>
      <c r="DD274" s="167" t="e">
        <f t="shared" ca="1" si="908"/>
        <v>#REF!</v>
      </c>
      <c r="DE274" s="167" t="e">
        <f t="shared" ca="1" si="909"/>
        <v>#REF!</v>
      </c>
      <c r="DF274" s="167" t="e">
        <f t="shared" ca="1" si="910"/>
        <v>#REF!</v>
      </c>
      <c r="DH274" s="167">
        <f t="shared" si="911"/>
        <v>0</v>
      </c>
      <c r="DI274" s="167">
        <f t="shared" si="912"/>
        <v>0</v>
      </c>
      <c r="DJ274" s="167">
        <f t="shared" si="913"/>
        <v>0</v>
      </c>
      <c r="DK274" s="167">
        <f t="shared" si="914"/>
        <v>0</v>
      </c>
      <c r="DL274" s="167">
        <f t="shared" si="915"/>
        <v>0</v>
      </c>
      <c r="DM274" s="167">
        <f t="shared" si="916"/>
        <v>0</v>
      </c>
      <c r="DN274" s="167">
        <f t="shared" si="917"/>
        <v>0</v>
      </c>
      <c r="DO274" s="167">
        <f t="shared" si="918"/>
        <v>0</v>
      </c>
      <c r="DP274" s="167">
        <f t="shared" si="919"/>
        <v>0</v>
      </c>
      <c r="DQ274" s="167">
        <f t="shared" si="920"/>
        <v>0</v>
      </c>
      <c r="DR274" s="167">
        <f t="shared" si="921"/>
        <v>0</v>
      </c>
      <c r="DS274" s="167">
        <f t="shared" si="922"/>
        <v>0</v>
      </c>
      <c r="DT274" s="167">
        <f t="shared" si="923"/>
        <v>0</v>
      </c>
      <c r="DU274" s="167">
        <f t="shared" si="924"/>
        <v>0</v>
      </c>
      <c r="DV274" s="167">
        <f t="shared" si="925"/>
        <v>0</v>
      </c>
      <c r="DW274" s="167">
        <f t="shared" si="926"/>
        <v>0</v>
      </c>
      <c r="DY274" s="167" t="e">
        <f t="shared" ca="1" si="962"/>
        <v>#REF!</v>
      </c>
      <c r="DZ274" s="167" t="e">
        <f t="shared" ca="1" si="963"/>
        <v>#REF!</v>
      </c>
      <c r="EA274" s="167" t="e">
        <f t="shared" ca="1" si="964"/>
        <v>#REF!</v>
      </c>
      <c r="EB274" s="167" t="e">
        <f t="shared" ca="1" si="965"/>
        <v>#REF!</v>
      </c>
      <c r="EC274" s="167" t="e">
        <f t="shared" ca="1" si="966"/>
        <v>#REF!</v>
      </c>
      <c r="ED274" s="167" t="e">
        <f t="shared" ca="1" si="967"/>
        <v>#REF!</v>
      </c>
      <c r="EE274" s="167" t="e">
        <f t="shared" ca="1" si="968"/>
        <v>#REF!</v>
      </c>
      <c r="EF274" s="167" t="e">
        <f t="shared" ca="1" si="969"/>
        <v>#REF!</v>
      </c>
      <c r="EG274" s="167" t="e">
        <f t="shared" ca="1" si="970"/>
        <v>#REF!</v>
      </c>
      <c r="EH274" s="167" t="e">
        <f t="shared" ca="1" si="971"/>
        <v>#REF!</v>
      </c>
      <c r="EI274" s="167" t="e">
        <f t="shared" ca="1" si="972"/>
        <v>#REF!</v>
      </c>
      <c r="EJ274" s="167" t="e">
        <f t="shared" ca="1" si="973"/>
        <v>#REF!</v>
      </c>
      <c r="EK274" s="167" t="e">
        <f t="shared" ca="1" si="974"/>
        <v>#REF!</v>
      </c>
      <c r="EL274" s="167" t="e">
        <f t="shared" ca="1" si="975"/>
        <v>#REF!</v>
      </c>
      <c r="EM274" s="167" t="e">
        <f t="shared" ca="1" si="976"/>
        <v>#REF!</v>
      </c>
      <c r="EN274" s="167" t="e">
        <f t="shared" ca="1" si="977"/>
        <v>#REF!</v>
      </c>
      <c r="EP274" s="167">
        <f t="shared" si="978"/>
        <v>0</v>
      </c>
      <c r="EQ274" s="167">
        <f t="shared" si="979"/>
        <v>0</v>
      </c>
      <c r="ER274" s="167">
        <f t="shared" si="980"/>
        <v>0</v>
      </c>
      <c r="ES274" s="167">
        <f t="shared" si="981"/>
        <v>0</v>
      </c>
      <c r="ET274" s="167">
        <f t="shared" si="982"/>
        <v>0</v>
      </c>
      <c r="EU274" s="167">
        <f t="shared" si="983"/>
        <v>0</v>
      </c>
      <c r="EV274" s="167">
        <f t="shared" si="984"/>
        <v>0</v>
      </c>
      <c r="EW274" s="167">
        <f t="shared" si="985"/>
        <v>0</v>
      </c>
      <c r="EX274" s="167">
        <f t="shared" si="986"/>
        <v>0</v>
      </c>
      <c r="EY274" s="167">
        <f t="shared" si="987"/>
        <v>0</v>
      </c>
      <c r="EZ274" s="167">
        <f t="shared" si="988"/>
        <v>0</v>
      </c>
      <c r="FA274" s="167">
        <f t="shared" si="989"/>
        <v>0</v>
      </c>
      <c r="FB274" s="167">
        <f t="shared" si="990"/>
        <v>0</v>
      </c>
      <c r="FC274" s="167">
        <f t="shared" si="991"/>
        <v>0</v>
      </c>
      <c r="FD274" s="167">
        <f t="shared" si="992"/>
        <v>0</v>
      </c>
      <c r="FE274" s="167">
        <f t="shared" si="993"/>
        <v>0</v>
      </c>
      <c r="FG274" s="167">
        <f t="shared" si="994"/>
        <v>0</v>
      </c>
      <c r="FH274" s="167">
        <f t="shared" si="995"/>
        <v>0</v>
      </c>
      <c r="FI274" s="167">
        <f t="shared" si="996"/>
        <v>0</v>
      </c>
      <c r="FJ274" s="167">
        <f t="shared" si="997"/>
        <v>0</v>
      </c>
      <c r="FK274" s="167">
        <f t="shared" si="998"/>
        <v>0</v>
      </c>
      <c r="FL274" s="167">
        <f t="shared" si="999"/>
        <v>0</v>
      </c>
      <c r="FM274" s="167">
        <f t="shared" si="1000"/>
        <v>0</v>
      </c>
      <c r="FN274" s="167">
        <f t="shared" si="1001"/>
        <v>0</v>
      </c>
      <c r="FO274" s="167">
        <f t="shared" si="1002"/>
        <v>0</v>
      </c>
      <c r="FP274" s="167">
        <f t="shared" si="1003"/>
        <v>0</v>
      </c>
      <c r="FQ274" s="167">
        <f t="shared" si="1004"/>
        <v>0</v>
      </c>
      <c r="FR274" s="167">
        <f t="shared" si="1005"/>
        <v>0</v>
      </c>
      <c r="FS274" s="167">
        <f t="shared" si="1006"/>
        <v>0</v>
      </c>
      <c r="FT274" s="167">
        <f t="shared" si="1007"/>
        <v>0</v>
      </c>
      <c r="FU274" s="167">
        <f t="shared" si="1008"/>
        <v>0</v>
      </c>
      <c r="FV274" s="167">
        <f t="shared" si="1009"/>
        <v>0</v>
      </c>
      <c r="FX274" s="167">
        <f t="shared" si="1010"/>
        <v>0</v>
      </c>
      <c r="FY274" s="167">
        <f t="shared" si="1011"/>
        <v>0</v>
      </c>
      <c r="FZ274" s="167">
        <f t="shared" si="1012"/>
        <v>0</v>
      </c>
      <c r="GA274" s="167">
        <f t="shared" si="1013"/>
        <v>0</v>
      </c>
      <c r="GB274" s="167">
        <f t="shared" si="1014"/>
        <v>0</v>
      </c>
      <c r="GC274" s="167">
        <f t="shared" si="1015"/>
        <v>0</v>
      </c>
      <c r="GD274" s="167">
        <f t="shared" si="1016"/>
        <v>0</v>
      </c>
      <c r="GE274" s="167">
        <f t="shared" si="1017"/>
        <v>0</v>
      </c>
      <c r="GF274" s="167">
        <f t="shared" si="1018"/>
        <v>0</v>
      </c>
      <c r="GG274" s="167">
        <f t="shared" si="1019"/>
        <v>0</v>
      </c>
      <c r="GH274" s="167">
        <f t="shared" si="1020"/>
        <v>0</v>
      </c>
      <c r="GI274" s="167">
        <f t="shared" si="1021"/>
        <v>0</v>
      </c>
      <c r="GJ274" s="167">
        <f t="shared" si="1022"/>
        <v>0</v>
      </c>
      <c r="GK274" s="167">
        <f t="shared" si="1023"/>
        <v>0</v>
      </c>
      <c r="GL274" s="167">
        <f t="shared" si="1024"/>
        <v>0</v>
      </c>
      <c r="GM274" s="167">
        <f t="shared" si="1025"/>
        <v>0</v>
      </c>
      <c r="GO274" s="167" t="e">
        <f t="shared" ca="1" si="860"/>
        <v>#REF!</v>
      </c>
      <c r="GP274" s="167" t="e">
        <f t="shared" ca="1" si="872"/>
        <v>#REF!</v>
      </c>
      <c r="GQ274" s="167" t="e">
        <f t="shared" ca="1" si="872"/>
        <v>#REF!</v>
      </c>
      <c r="GR274" s="167" t="e">
        <f t="shared" ca="1" si="872"/>
        <v>#REF!</v>
      </c>
      <c r="GS274" s="167" t="e">
        <f t="shared" ca="1" si="872"/>
        <v>#REF!</v>
      </c>
      <c r="GT274" s="167" t="e">
        <f t="shared" ca="1" si="872"/>
        <v>#REF!</v>
      </c>
      <c r="GU274" s="167" t="e">
        <f t="shared" ca="1" si="872"/>
        <v>#REF!</v>
      </c>
      <c r="GV274" s="167" t="e">
        <f t="shared" ca="1" si="872"/>
        <v>#REF!</v>
      </c>
      <c r="GW274" s="167" t="e">
        <f t="shared" ca="1" si="872"/>
        <v>#REF!</v>
      </c>
      <c r="GX274" s="167" t="e">
        <f t="shared" ca="1" si="872"/>
        <v>#REF!</v>
      </c>
      <c r="GY274" s="167" t="e">
        <f t="shared" ca="1" si="872"/>
        <v>#REF!</v>
      </c>
      <c r="GZ274" s="167" t="e">
        <f t="shared" ca="1" si="872"/>
        <v>#REF!</v>
      </c>
      <c r="HA274" s="167" t="e">
        <f t="shared" ca="1" si="872"/>
        <v>#REF!</v>
      </c>
      <c r="HB274" s="167" t="e">
        <f t="shared" ca="1" si="872"/>
        <v>#REF!</v>
      </c>
      <c r="HC274" s="167" t="e">
        <f t="shared" ca="1" si="872"/>
        <v>#REF!</v>
      </c>
      <c r="HD274" s="167" t="e">
        <f t="shared" ca="1" si="872"/>
        <v>#REF!</v>
      </c>
      <c r="HF274" s="167" t="e">
        <f t="shared" ca="1" si="927"/>
        <v>#REF!</v>
      </c>
      <c r="HG274" s="167" t="e">
        <f t="shared" ca="1" si="928"/>
        <v>#REF!</v>
      </c>
      <c r="HH274" s="167" t="e">
        <f t="shared" ca="1" si="929"/>
        <v>#REF!</v>
      </c>
      <c r="HI274" s="167" t="e">
        <f t="shared" ca="1" si="930"/>
        <v>#REF!</v>
      </c>
      <c r="HJ274" s="167" t="e">
        <f t="shared" ca="1" si="931"/>
        <v>#REF!</v>
      </c>
      <c r="HK274" s="167" t="e">
        <f t="shared" ca="1" si="932"/>
        <v>#REF!</v>
      </c>
      <c r="HL274" s="167" t="e">
        <f t="shared" ca="1" si="933"/>
        <v>#REF!</v>
      </c>
      <c r="HM274" s="167" t="e">
        <f t="shared" ca="1" si="934"/>
        <v>#REF!</v>
      </c>
      <c r="HN274" s="167" t="e">
        <f t="shared" ca="1" si="935"/>
        <v>#REF!</v>
      </c>
      <c r="HO274" s="167" t="e">
        <f t="shared" ca="1" si="936"/>
        <v>#REF!</v>
      </c>
      <c r="HP274" s="167" t="e">
        <f t="shared" ca="1" si="937"/>
        <v>#REF!</v>
      </c>
      <c r="HQ274" s="167" t="e">
        <f t="shared" ca="1" si="938"/>
        <v>#REF!</v>
      </c>
      <c r="HR274" s="167" t="e">
        <f t="shared" ca="1" si="939"/>
        <v>#REF!</v>
      </c>
      <c r="HS274" s="167" t="e">
        <f t="shared" ca="1" si="940"/>
        <v>#REF!</v>
      </c>
      <c r="HT274" s="167" t="e">
        <f t="shared" ca="1" si="941"/>
        <v>#REF!</v>
      </c>
      <c r="HU274" s="167" t="e">
        <f t="shared" ca="1" si="942"/>
        <v>#REF!</v>
      </c>
      <c r="HW274" s="167" t="e">
        <f t="shared" ca="1" si="943"/>
        <v>#REF!</v>
      </c>
      <c r="HX274" s="167">
        <f t="shared" si="944"/>
        <v>0</v>
      </c>
      <c r="HY274" s="167" t="e">
        <f t="shared" ca="1" si="1026"/>
        <v>#REF!</v>
      </c>
      <c r="HZ274" s="219" t="e">
        <f t="shared" ca="1" si="1027"/>
        <v>#REF!</v>
      </c>
    </row>
    <row r="275" spans="1:234" s="48" customFormat="1">
      <c r="A275" s="3" t="s">
        <v>544</v>
      </c>
      <c r="B275" s="202" t="str">
        <f>INDEX('Ref1'!$E:$E,MATCH(A275,'Ref1'!$A:$A,0))</f>
        <v>Runnymede</v>
      </c>
      <c r="C275" s="42" t="str">
        <f>INDEX(Data1!B:B,MATCH(A275,Data1!A:A,0))</f>
        <v>SD</v>
      </c>
      <c r="D275" s="253" t="str">
        <f>INDEX(Data1!C:C,MATCH(A275,Data1!A:A,0))</f>
        <v>SE</v>
      </c>
      <c r="E275" s="200" t="str">
        <f>IF($C$6="No","No",IF(COUNTIF(Inputs!$K$359:$K$398,$A275)&gt;0,"Yes","No"))</f>
        <v>No</v>
      </c>
      <c r="F275" s="404"/>
      <c r="G275" s="62">
        <f>INDEX('4_RatesSplit'!K:K,MATCH($A275,'4_RatesSplit'!$A:$A,0))</f>
        <v>0</v>
      </c>
      <c r="H275" s="171">
        <f>INDEX('4_RatesSplit'!L:L,MATCH($A275,'4_RatesSplit'!$A:$A,0))</f>
        <v>0</v>
      </c>
      <c r="I275" s="167">
        <f>INDEX('4_RatesSplit'!M:M,MATCH($A275,'4_RatesSplit'!$A:$A,0))</f>
        <v>0</v>
      </c>
      <c r="J275" s="167">
        <f>INDEX('4_RatesSplit'!N:N,MATCH($A275,'4_RatesSplit'!$A:$A,0))</f>
        <v>0</v>
      </c>
      <c r="K275" s="167">
        <f>INDEX('4_RatesSplit'!O:O,MATCH($A275,'4_RatesSplit'!$A:$A,0))</f>
        <v>0</v>
      </c>
      <c r="L275" s="167">
        <f>INDEX('4_RatesSplit'!P:P,MATCH($A275,'4_RatesSplit'!$A:$A,0))</f>
        <v>0</v>
      </c>
      <c r="M275" s="167">
        <f>INDEX('4_RatesSplit'!Q:Q,MATCH($A275,'4_RatesSplit'!$A:$A,0))</f>
        <v>0</v>
      </c>
      <c r="N275" s="167">
        <f>INDEX('4_RatesSplit'!R:R,MATCH($A275,'4_RatesSplit'!$A:$A,0))</f>
        <v>0</v>
      </c>
      <c r="O275" s="167">
        <f>INDEX('4_RatesSplit'!S:S,MATCH($A275,'4_RatesSplit'!$A:$A,0))</f>
        <v>0</v>
      </c>
      <c r="P275" s="167">
        <f>INDEX('4_RatesSplit'!T:T,MATCH($A275,'4_RatesSplit'!$A:$A,0))</f>
        <v>0</v>
      </c>
      <c r="Q275" s="167">
        <f>INDEX('4_RatesSplit'!U:U,MATCH($A275,'4_RatesSplit'!$A:$A,0))</f>
        <v>0</v>
      </c>
      <c r="R275" s="167">
        <f>INDEX('4_RatesSplit'!V:V,MATCH($A275,'4_RatesSplit'!$A:$A,0))</f>
        <v>0</v>
      </c>
      <c r="S275" s="167">
        <f>INDEX('4_RatesSplit'!W:W,MATCH($A275,'4_RatesSplit'!$A:$A,0))</f>
        <v>0</v>
      </c>
      <c r="T275" s="167">
        <f>INDEX('4_RatesSplit'!X:X,MATCH($A275,'4_RatesSplit'!$A:$A,0))</f>
        <v>0</v>
      </c>
      <c r="U275" s="167">
        <f>INDEX('4_RatesSplit'!Y:Y,MATCH($A275,'4_RatesSplit'!$A:$A,0))</f>
        <v>0</v>
      </c>
      <c r="V275" s="167">
        <f>INDEX('4_RatesSplit'!Z:Z,MATCH($A275,'4_RatesSplit'!$A:$A,0))</f>
        <v>0</v>
      </c>
      <c r="W275" s="167">
        <f>INDEX('4_RatesSplit'!AA:AA,MATCH($A275,'4_RatesSplit'!$A:$A,0))</f>
        <v>0</v>
      </c>
      <c r="X275" s="18"/>
      <c r="Y275" s="168" t="e">
        <f ca="1">INDEX('4_RatesSplit'!AT:AT,MATCH($A275,'4_RatesSplit'!$A:$A,0))</f>
        <v>#REF!</v>
      </c>
      <c r="Z275" s="168" t="e">
        <f ca="1">INDEX('4_RatesSplit'!AU:AU,MATCH($A275,'4_RatesSplit'!$A:$A,0))</f>
        <v>#REF!</v>
      </c>
      <c r="AA275" s="168" t="e">
        <f ca="1">INDEX('4_RatesSplit'!AV:AV,MATCH($A275,'4_RatesSplit'!$A:$A,0))</f>
        <v>#REF!</v>
      </c>
      <c r="AB275" s="168" t="e">
        <f ca="1">INDEX('4_RatesSplit'!AW:AW,MATCH($A275,'4_RatesSplit'!$A:$A,0))</f>
        <v>#REF!</v>
      </c>
      <c r="AC275" s="168" t="e">
        <f ca="1">INDEX('4_RatesSplit'!AX:AX,MATCH($A275,'4_RatesSplit'!$A:$A,0))</f>
        <v>#REF!</v>
      </c>
      <c r="AD275" s="168" t="e">
        <f ca="1">INDEX('4_RatesSplit'!AY:AY,MATCH($A275,'4_RatesSplit'!$A:$A,0))</f>
        <v>#REF!</v>
      </c>
      <c r="AE275" s="168" t="e">
        <f ca="1">INDEX('4_RatesSplit'!AZ:AZ,MATCH($A275,'4_RatesSplit'!$A:$A,0))</f>
        <v>#REF!</v>
      </c>
      <c r="AF275" s="168" t="e">
        <f ca="1">INDEX('4_RatesSplit'!BA:BA,MATCH($A275,'4_RatesSplit'!$A:$A,0))</f>
        <v>#REF!</v>
      </c>
      <c r="AG275" s="168" t="e">
        <f ca="1">INDEX('4_RatesSplit'!BB:BB,MATCH($A275,'4_RatesSplit'!$A:$A,0))</f>
        <v>#REF!</v>
      </c>
      <c r="AH275" s="168" t="e">
        <f ca="1">INDEX('4_RatesSplit'!BC:BC,MATCH($A275,'4_RatesSplit'!$A:$A,0))</f>
        <v>#REF!</v>
      </c>
      <c r="AI275" s="168" t="e">
        <f ca="1">INDEX('4_RatesSplit'!BD:BD,MATCH($A275,'4_RatesSplit'!$A:$A,0))</f>
        <v>#REF!</v>
      </c>
      <c r="AJ275" s="168" t="e">
        <f ca="1">INDEX('4_RatesSplit'!BE:BE,MATCH($A275,'4_RatesSplit'!$A:$A,0))</f>
        <v>#REF!</v>
      </c>
      <c r="AK275" s="168" t="e">
        <f ca="1">INDEX('4_RatesSplit'!BF:BF,MATCH($A275,'4_RatesSplit'!$A:$A,0))</f>
        <v>#REF!</v>
      </c>
      <c r="AL275" s="168" t="e">
        <f ca="1">INDEX('4_RatesSplit'!BG:BG,MATCH($A275,'4_RatesSplit'!$A:$A,0))</f>
        <v>#REF!</v>
      </c>
      <c r="AM275" s="168" t="e">
        <f ca="1">INDEX('4_RatesSplit'!BH:BH,MATCH($A275,'4_RatesSplit'!$A:$A,0))</f>
        <v>#REF!</v>
      </c>
      <c r="AN275" s="198" t="e">
        <f ca="1">INDEX('4_RatesSplit'!BI:BI,MATCH($A275,'4_RatesSplit'!$A:$A,0))</f>
        <v>#REF!</v>
      </c>
      <c r="AO275" s="114"/>
      <c r="AP275" s="167" t="e">
        <f t="shared" ca="1" si="945"/>
        <v>#REF!</v>
      </c>
      <c r="AQ275" s="167" t="e">
        <f t="shared" ca="1" si="946"/>
        <v>#REF!</v>
      </c>
      <c r="AR275" s="167" t="e">
        <f t="shared" ca="1" si="947"/>
        <v>#REF!</v>
      </c>
      <c r="AS275" s="167" t="e">
        <f t="shared" ca="1" si="948"/>
        <v>#REF!</v>
      </c>
      <c r="AT275" s="167" t="e">
        <f t="shared" ca="1" si="949"/>
        <v>#REF!</v>
      </c>
      <c r="AU275" s="167" t="e">
        <f t="shared" ca="1" si="950"/>
        <v>#REF!</v>
      </c>
      <c r="AV275" s="167" t="e">
        <f t="shared" ca="1" si="951"/>
        <v>#REF!</v>
      </c>
      <c r="AW275" s="167" t="e">
        <f t="shared" ca="1" si="952"/>
        <v>#REF!</v>
      </c>
      <c r="AX275" s="167" t="e">
        <f t="shared" ca="1" si="953"/>
        <v>#REF!</v>
      </c>
      <c r="AY275" s="167" t="e">
        <f t="shared" ca="1" si="954"/>
        <v>#REF!</v>
      </c>
      <c r="AZ275" s="167" t="e">
        <f t="shared" ca="1" si="955"/>
        <v>#REF!</v>
      </c>
      <c r="BA275" s="167" t="e">
        <f t="shared" ca="1" si="956"/>
        <v>#REF!</v>
      </c>
      <c r="BB275" s="167" t="e">
        <f t="shared" ca="1" si="957"/>
        <v>#REF!</v>
      </c>
      <c r="BC275" s="167" t="e">
        <f t="shared" ca="1" si="958"/>
        <v>#REF!</v>
      </c>
      <c r="BD275" s="167" t="e">
        <f t="shared" ca="1" si="959"/>
        <v>#REF!</v>
      </c>
      <c r="BE275" s="167" t="e">
        <f t="shared" ca="1" si="960"/>
        <v>#REF!</v>
      </c>
      <c r="BF275" s="18"/>
      <c r="BG275" s="168">
        <f>INDEX('2_Needs'!$F:$F,MATCH($A275,'2_Needs'!$A:$A,0))</f>
        <v>1.4856905010221709E-4</v>
      </c>
      <c r="BH275" s="114"/>
      <c r="BI275" s="167">
        <f t="shared" ref="BI275:BX275" si="1031">IF(BI$3="reset",$BG275*BI$6,BH275*(1+$C$4))</f>
        <v>0</v>
      </c>
      <c r="BJ275" s="167">
        <f t="shared" si="1031"/>
        <v>0</v>
      </c>
      <c r="BK275" s="167">
        <f t="shared" si="1031"/>
        <v>0</v>
      </c>
      <c r="BL275" s="167">
        <f t="shared" si="1031"/>
        <v>0</v>
      </c>
      <c r="BM275" s="167">
        <f t="shared" si="1031"/>
        <v>0</v>
      </c>
      <c r="BN275" s="167">
        <f t="shared" si="1031"/>
        <v>0</v>
      </c>
      <c r="BO275" s="167">
        <f t="shared" si="1031"/>
        <v>0</v>
      </c>
      <c r="BP275" s="167">
        <f t="shared" si="1031"/>
        <v>0</v>
      </c>
      <c r="BQ275" s="167">
        <f t="shared" si="1031"/>
        <v>0</v>
      </c>
      <c r="BR275" s="167">
        <f t="shared" si="1031"/>
        <v>0</v>
      </c>
      <c r="BS275" s="167">
        <f t="shared" si="1031"/>
        <v>0</v>
      </c>
      <c r="BT275" s="167">
        <f t="shared" si="1031"/>
        <v>0</v>
      </c>
      <c r="BU275" s="167">
        <f t="shared" si="1031"/>
        <v>0</v>
      </c>
      <c r="BV275" s="167">
        <f t="shared" si="1031"/>
        <v>0</v>
      </c>
      <c r="BW275" s="167">
        <f t="shared" si="1031"/>
        <v>0</v>
      </c>
      <c r="BX275" s="167">
        <f t="shared" si="1031"/>
        <v>0</v>
      </c>
      <c r="BZ275" s="167" t="e">
        <f t="shared" ca="1" si="879"/>
        <v>#REF!</v>
      </c>
      <c r="CA275" s="167" t="e">
        <f t="shared" ca="1" si="880"/>
        <v>#REF!</v>
      </c>
      <c r="CB275" s="167" t="e">
        <f t="shared" ca="1" si="881"/>
        <v>#REF!</v>
      </c>
      <c r="CC275" s="167" t="e">
        <f t="shared" ca="1" si="882"/>
        <v>#REF!</v>
      </c>
      <c r="CD275" s="167" t="e">
        <f t="shared" ca="1" si="883"/>
        <v>#REF!</v>
      </c>
      <c r="CE275" s="167" t="e">
        <f t="shared" ca="1" si="884"/>
        <v>#REF!</v>
      </c>
      <c r="CF275" s="167" t="e">
        <f t="shared" ca="1" si="885"/>
        <v>#REF!</v>
      </c>
      <c r="CG275" s="167" t="e">
        <f t="shared" ca="1" si="886"/>
        <v>#REF!</v>
      </c>
      <c r="CH275" s="167" t="e">
        <f t="shared" ca="1" si="887"/>
        <v>#REF!</v>
      </c>
      <c r="CI275" s="167" t="e">
        <f t="shared" ca="1" si="888"/>
        <v>#REF!</v>
      </c>
      <c r="CJ275" s="167" t="e">
        <f t="shared" ca="1" si="889"/>
        <v>#REF!</v>
      </c>
      <c r="CK275" s="167" t="e">
        <f t="shared" ca="1" si="890"/>
        <v>#REF!</v>
      </c>
      <c r="CL275" s="167" t="e">
        <f t="shared" ca="1" si="891"/>
        <v>#REF!</v>
      </c>
      <c r="CM275" s="167" t="e">
        <f t="shared" ca="1" si="892"/>
        <v>#REF!</v>
      </c>
      <c r="CN275" s="167" t="e">
        <f t="shared" ca="1" si="893"/>
        <v>#REF!</v>
      </c>
      <c r="CO275" s="167" t="e">
        <f t="shared" ca="1" si="894"/>
        <v>#REF!</v>
      </c>
      <c r="CQ275" s="167" t="e">
        <f t="shared" ca="1" si="895"/>
        <v>#REF!</v>
      </c>
      <c r="CR275" s="167" t="e">
        <f t="shared" ca="1" si="896"/>
        <v>#REF!</v>
      </c>
      <c r="CS275" s="167" t="e">
        <f t="shared" ca="1" si="897"/>
        <v>#REF!</v>
      </c>
      <c r="CT275" s="167" t="e">
        <f t="shared" ca="1" si="898"/>
        <v>#REF!</v>
      </c>
      <c r="CU275" s="167" t="e">
        <f t="shared" ca="1" si="899"/>
        <v>#REF!</v>
      </c>
      <c r="CV275" s="167" t="e">
        <f t="shared" ca="1" si="900"/>
        <v>#REF!</v>
      </c>
      <c r="CW275" s="167" t="e">
        <f t="shared" ca="1" si="901"/>
        <v>#REF!</v>
      </c>
      <c r="CX275" s="167" t="e">
        <f t="shared" ca="1" si="902"/>
        <v>#REF!</v>
      </c>
      <c r="CY275" s="167" t="e">
        <f t="shared" ca="1" si="903"/>
        <v>#REF!</v>
      </c>
      <c r="CZ275" s="167" t="e">
        <f t="shared" ca="1" si="904"/>
        <v>#REF!</v>
      </c>
      <c r="DA275" s="167" t="e">
        <f t="shared" ca="1" si="905"/>
        <v>#REF!</v>
      </c>
      <c r="DB275" s="167" t="e">
        <f t="shared" ca="1" si="906"/>
        <v>#REF!</v>
      </c>
      <c r="DC275" s="167" t="e">
        <f t="shared" ca="1" si="907"/>
        <v>#REF!</v>
      </c>
      <c r="DD275" s="167" t="e">
        <f t="shared" ca="1" si="908"/>
        <v>#REF!</v>
      </c>
      <c r="DE275" s="167" t="e">
        <f t="shared" ca="1" si="909"/>
        <v>#REF!</v>
      </c>
      <c r="DF275" s="167" t="e">
        <f t="shared" ca="1" si="910"/>
        <v>#REF!</v>
      </c>
      <c r="DH275" s="167">
        <f t="shared" si="911"/>
        <v>0</v>
      </c>
      <c r="DI275" s="167">
        <f t="shared" si="912"/>
        <v>0</v>
      </c>
      <c r="DJ275" s="167">
        <f t="shared" si="913"/>
        <v>0</v>
      </c>
      <c r="DK275" s="167">
        <f t="shared" si="914"/>
        <v>0</v>
      </c>
      <c r="DL275" s="167">
        <f t="shared" si="915"/>
        <v>0</v>
      </c>
      <c r="DM275" s="167">
        <f t="shared" si="916"/>
        <v>0</v>
      </c>
      <c r="DN275" s="167">
        <f t="shared" si="917"/>
        <v>0</v>
      </c>
      <c r="DO275" s="167">
        <f t="shared" si="918"/>
        <v>0</v>
      </c>
      <c r="DP275" s="167">
        <f t="shared" si="919"/>
        <v>0</v>
      </c>
      <c r="DQ275" s="167">
        <f t="shared" si="920"/>
        <v>0</v>
      </c>
      <c r="DR275" s="167">
        <f t="shared" si="921"/>
        <v>0</v>
      </c>
      <c r="DS275" s="167">
        <f t="shared" si="922"/>
        <v>0</v>
      </c>
      <c r="DT275" s="167">
        <f t="shared" si="923"/>
        <v>0</v>
      </c>
      <c r="DU275" s="167">
        <f t="shared" si="924"/>
        <v>0</v>
      </c>
      <c r="DV275" s="167">
        <f t="shared" si="925"/>
        <v>0</v>
      </c>
      <c r="DW275" s="167">
        <f t="shared" si="926"/>
        <v>0</v>
      </c>
      <c r="DY275" s="167" t="e">
        <f t="shared" ca="1" si="962"/>
        <v>#REF!</v>
      </c>
      <c r="DZ275" s="167" t="e">
        <f t="shared" ca="1" si="963"/>
        <v>#REF!</v>
      </c>
      <c r="EA275" s="167" t="e">
        <f t="shared" ca="1" si="964"/>
        <v>#REF!</v>
      </c>
      <c r="EB275" s="167" t="e">
        <f t="shared" ca="1" si="965"/>
        <v>#REF!</v>
      </c>
      <c r="EC275" s="167" t="e">
        <f t="shared" ca="1" si="966"/>
        <v>#REF!</v>
      </c>
      <c r="ED275" s="167" t="e">
        <f t="shared" ca="1" si="967"/>
        <v>#REF!</v>
      </c>
      <c r="EE275" s="167" t="e">
        <f t="shared" ca="1" si="968"/>
        <v>#REF!</v>
      </c>
      <c r="EF275" s="167" t="e">
        <f t="shared" ca="1" si="969"/>
        <v>#REF!</v>
      </c>
      <c r="EG275" s="167" t="e">
        <f t="shared" ca="1" si="970"/>
        <v>#REF!</v>
      </c>
      <c r="EH275" s="167" t="e">
        <f t="shared" ca="1" si="971"/>
        <v>#REF!</v>
      </c>
      <c r="EI275" s="167" t="e">
        <f t="shared" ca="1" si="972"/>
        <v>#REF!</v>
      </c>
      <c r="EJ275" s="167" t="e">
        <f t="shared" ca="1" si="973"/>
        <v>#REF!</v>
      </c>
      <c r="EK275" s="167" t="e">
        <f t="shared" ca="1" si="974"/>
        <v>#REF!</v>
      </c>
      <c r="EL275" s="167" t="e">
        <f t="shared" ca="1" si="975"/>
        <v>#REF!</v>
      </c>
      <c r="EM275" s="167" t="e">
        <f t="shared" ca="1" si="976"/>
        <v>#REF!</v>
      </c>
      <c r="EN275" s="167" t="e">
        <f t="shared" ca="1" si="977"/>
        <v>#REF!</v>
      </c>
      <c r="EP275" s="167">
        <f t="shared" si="978"/>
        <v>0</v>
      </c>
      <c r="EQ275" s="167">
        <f t="shared" si="979"/>
        <v>0</v>
      </c>
      <c r="ER275" s="167">
        <f t="shared" si="980"/>
        <v>0</v>
      </c>
      <c r="ES275" s="167">
        <f t="shared" si="981"/>
        <v>0</v>
      </c>
      <c r="ET275" s="167">
        <f t="shared" si="982"/>
        <v>0</v>
      </c>
      <c r="EU275" s="167">
        <f t="shared" si="983"/>
        <v>0</v>
      </c>
      <c r="EV275" s="167">
        <f t="shared" si="984"/>
        <v>0</v>
      </c>
      <c r="EW275" s="167">
        <f t="shared" si="985"/>
        <v>0</v>
      </c>
      <c r="EX275" s="167">
        <f t="shared" si="986"/>
        <v>0</v>
      </c>
      <c r="EY275" s="167">
        <f t="shared" si="987"/>
        <v>0</v>
      </c>
      <c r="EZ275" s="167">
        <f t="shared" si="988"/>
        <v>0</v>
      </c>
      <c r="FA275" s="167">
        <f t="shared" si="989"/>
        <v>0</v>
      </c>
      <c r="FB275" s="167">
        <f t="shared" si="990"/>
        <v>0</v>
      </c>
      <c r="FC275" s="167">
        <f t="shared" si="991"/>
        <v>0</v>
      </c>
      <c r="FD275" s="167">
        <f t="shared" si="992"/>
        <v>0</v>
      </c>
      <c r="FE275" s="167">
        <f t="shared" si="993"/>
        <v>0</v>
      </c>
      <c r="FG275" s="167">
        <f t="shared" si="994"/>
        <v>0</v>
      </c>
      <c r="FH275" s="167">
        <f t="shared" si="995"/>
        <v>0</v>
      </c>
      <c r="FI275" s="167">
        <f t="shared" si="996"/>
        <v>0</v>
      </c>
      <c r="FJ275" s="167">
        <f t="shared" si="997"/>
        <v>0</v>
      </c>
      <c r="FK275" s="167">
        <f t="shared" si="998"/>
        <v>0</v>
      </c>
      <c r="FL275" s="167">
        <f t="shared" si="999"/>
        <v>0</v>
      </c>
      <c r="FM275" s="167">
        <f t="shared" si="1000"/>
        <v>0</v>
      </c>
      <c r="FN275" s="167">
        <f t="shared" si="1001"/>
        <v>0</v>
      </c>
      <c r="FO275" s="167">
        <f t="shared" si="1002"/>
        <v>0</v>
      </c>
      <c r="FP275" s="167">
        <f t="shared" si="1003"/>
        <v>0</v>
      </c>
      <c r="FQ275" s="167">
        <f t="shared" si="1004"/>
        <v>0</v>
      </c>
      <c r="FR275" s="167">
        <f t="shared" si="1005"/>
        <v>0</v>
      </c>
      <c r="FS275" s="167">
        <f t="shared" si="1006"/>
        <v>0</v>
      </c>
      <c r="FT275" s="167">
        <f t="shared" si="1007"/>
        <v>0</v>
      </c>
      <c r="FU275" s="167">
        <f t="shared" si="1008"/>
        <v>0</v>
      </c>
      <c r="FV275" s="167">
        <f t="shared" si="1009"/>
        <v>0</v>
      </c>
      <c r="FX275" s="167">
        <f t="shared" si="1010"/>
        <v>0</v>
      </c>
      <c r="FY275" s="167">
        <f t="shared" si="1011"/>
        <v>0</v>
      </c>
      <c r="FZ275" s="167">
        <f t="shared" si="1012"/>
        <v>0</v>
      </c>
      <c r="GA275" s="167">
        <f t="shared" si="1013"/>
        <v>0</v>
      </c>
      <c r="GB275" s="167">
        <f t="shared" si="1014"/>
        <v>0</v>
      </c>
      <c r="GC275" s="167">
        <f t="shared" si="1015"/>
        <v>0</v>
      </c>
      <c r="GD275" s="167">
        <f t="shared" si="1016"/>
        <v>0</v>
      </c>
      <c r="GE275" s="167">
        <f t="shared" si="1017"/>
        <v>0</v>
      </c>
      <c r="GF275" s="167">
        <f t="shared" si="1018"/>
        <v>0</v>
      </c>
      <c r="GG275" s="167">
        <f t="shared" si="1019"/>
        <v>0</v>
      </c>
      <c r="GH275" s="167">
        <f t="shared" si="1020"/>
        <v>0</v>
      </c>
      <c r="GI275" s="167">
        <f t="shared" si="1021"/>
        <v>0</v>
      </c>
      <c r="GJ275" s="167">
        <f t="shared" si="1022"/>
        <v>0</v>
      </c>
      <c r="GK275" s="167">
        <f t="shared" si="1023"/>
        <v>0</v>
      </c>
      <c r="GL275" s="167">
        <f t="shared" si="1024"/>
        <v>0</v>
      </c>
      <c r="GM275" s="167">
        <f t="shared" si="1025"/>
        <v>0</v>
      </c>
      <c r="GO275" s="167" t="e">
        <f t="shared" ca="1" si="860"/>
        <v>#REF!</v>
      </c>
      <c r="GP275" s="167" t="e">
        <f t="shared" ca="1" si="872"/>
        <v>#REF!</v>
      </c>
      <c r="GQ275" s="167" t="e">
        <f t="shared" ca="1" si="872"/>
        <v>#REF!</v>
      </c>
      <c r="GR275" s="167" t="e">
        <f t="shared" ca="1" si="872"/>
        <v>#REF!</v>
      </c>
      <c r="GS275" s="167" t="e">
        <f t="shared" ca="1" si="872"/>
        <v>#REF!</v>
      </c>
      <c r="GT275" s="167" t="e">
        <f t="shared" ca="1" si="872"/>
        <v>#REF!</v>
      </c>
      <c r="GU275" s="167" t="e">
        <f t="shared" ca="1" si="872"/>
        <v>#REF!</v>
      </c>
      <c r="GV275" s="167" t="e">
        <f t="shared" ca="1" si="872"/>
        <v>#REF!</v>
      </c>
      <c r="GW275" s="167" t="e">
        <f t="shared" ca="1" si="872"/>
        <v>#REF!</v>
      </c>
      <c r="GX275" s="167" t="e">
        <f t="shared" ca="1" si="872"/>
        <v>#REF!</v>
      </c>
      <c r="GY275" s="167" t="e">
        <f t="shared" ca="1" si="872"/>
        <v>#REF!</v>
      </c>
      <c r="GZ275" s="167" t="e">
        <f t="shared" ca="1" si="872"/>
        <v>#REF!</v>
      </c>
      <c r="HA275" s="167" t="e">
        <f t="shared" ca="1" si="872"/>
        <v>#REF!</v>
      </c>
      <c r="HB275" s="167" t="e">
        <f t="shared" ca="1" si="872"/>
        <v>#REF!</v>
      </c>
      <c r="HC275" s="167" t="e">
        <f t="shared" ca="1" si="872"/>
        <v>#REF!</v>
      </c>
      <c r="HD275" s="167" t="e">
        <f t="shared" ca="1" si="872"/>
        <v>#REF!</v>
      </c>
      <c r="HF275" s="167" t="e">
        <f t="shared" ca="1" si="927"/>
        <v>#REF!</v>
      </c>
      <c r="HG275" s="167" t="e">
        <f t="shared" ca="1" si="928"/>
        <v>#REF!</v>
      </c>
      <c r="HH275" s="167" t="e">
        <f t="shared" ca="1" si="929"/>
        <v>#REF!</v>
      </c>
      <c r="HI275" s="167" t="e">
        <f t="shared" ca="1" si="930"/>
        <v>#REF!</v>
      </c>
      <c r="HJ275" s="167" t="e">
        <f t="shared" ca="1" si="931"/>
        <v>#REF!</v>
      </c>
      <c r="HK275" s="167" t="e">
        <f t="shared" ca="1" si="932"/>
        <v>#REF!</v>
      </c>
      <c r="HL275" s="167" t="e">
        <f t="shared" ca="1" si="933"/>
        <v>#REF!</v>
      </c>
      <c r="HM275" s="167" t="e">
        <f t="shared" ca="1" si="934"/>
        <v>#REF!</v>
      </c>
      <c r="HN275" s="167" t="e">
        <f t="shared" ca="1" si="935"/>
        <v>#REF!</v>
      </c>
      <c r="HO275" s="167" t="e">
        <f t="shared" ca="1" si="936"/>
        <v>#REF!</v>
      </c>
      <c r="HP275" s="167" t="e">
        <f t="shared" ca="1" si="937"/>
        <v>#REF!</v>
      </c>
      <c r="HQ275" s="167" t="e">
        <f t="shared" ca="1" si="938"/>
        <v>#REF!</v>
      </c>
      <c r="HR275" s="167" t="e">
        <f t="shared" ca="1" si="939"/>
        <v>#REF!</v>
      </c>
      <c r="HS275" s="167" t="e">
        <f t="shared" ca="1" si="940"/>
        <v>#REF!</v>
      </c>
      <c r="HT275" s="167" t="e">
        <f t="shared" ca="1" si="941"/>
        <v>#REF!</v>
      </c>
      <c r="HU275" s="167" t="e">
        <f t="shared" ca="1" si="942"/>
        <v>#REF!</v>
      </c>
      <c r="HW275" s="167" t="e">
        <f t="shared" ca="1" si="943"/>
        <v>#REF!</v>
      </c>
      <c r="HX275" s="167">
        <f t="shared" si="944"/>
        <v>0</v>
      </c>
      <c r="HY275" s="167" t="e">
        <f t="shared" ca="1" si="1026"/>
        <v>#REF!</v>
      </c>
      <c r="HZ275" s="219" t="e">
        <f t="shared" ca="1" si="1027"/>
        <v>#REF!</v>
      </c>
    </row>
    <row r="276" spans="1:234" s="48" customFormat="1">
      <c r="A276" s="3" t="s">
        <v>546</v>
      </c>
      <c r="B276" s="202" t="str">
        <f>INDEX('Ref1'!$E:$E,MATCH(A276,'Ref1'!$A:$A,0))</f>
        <v>Rushcliffe</v>
      </c>
      <c r="C276" s="42" t="str">
        <f>INDEX(Data1!B:B,MATCH(A276,Data1!A:A,0))</f>
        <v>SD</v>
      </c>
      <c r="D276" s="253" t="str">
        <f>INDEX(Data1!C:C,MATCH(A276,Data1!A:A,0))</f>
        <v>EM</v>
      </c>
      <c r="E276" s="200" t="str">
        <f>IF($C$6="No","No",IF(COUNTIF(Inputs!$K$359:$K$398,$A276)&gt;0,"Yes","No"))</f>
        <v>No</v>
      </c>
      <c r="F276" s="404"/>
      <c r="G276" s="62">
        <f>INDEX('4_RatesSplit'!K:K,MATCH($A276,'4_RatesSplit'!$A:$A,0))</f>
        <v>0</v>
      </c>
      <c r="H276" s="171">
        <f>INDEX('4_RatesSplit'!L:L,MATCH($A276,'4_RatesSplit'!$A:$A,0))</f>
        <v>0</v>
      </c>
      <c r="I276" s="167">
        <f>INDEX('4_RatesSplit'!M:M,MATCH($A276,'4_RatesSplit'!$A:$A,0))</f>
        <v>0</v>
      </c>
      <c r="J276" s="167">
        <f>INDEX('4_RatesSplit'!N:N,MATCH($A276,'4_RatesSplit'!$A:$A,0))</f>
        <v>0</v>
      </c>
      <c r="K276" s="167">
        <f>INDEX('4_RatesSplit'!O:O,MATCH($A276,'4_RatesSplit'!$A:$A,0))</f>
        <v>0</v>
      </c>
      <c r="L276" s="167">
        <f>INDEX('4_RatesSplit'!P:P,MATCH($A276,'4_RatesSplit'!$A:$A,0))</f>
        <v>0</v>
      </c>
      <c r="M276" s="167">
        <f>INDEX('4_RatesSplit'!Q:Q,MATCH($A276,'4_RatesSplit'!$A:$A,0))</f>
        <v>0</v>
      </c>
      <c r="N276" s="167">
        <f>INDEX('4_RatesSplit'!R:R,MATCH($A276,'4_RatesSplit'!$A:$A,0))</f>
        <v>0</v>
      </c>
      <c r="O276" s="167">
        <f>INDEX('4_RatesSplit'!S:S,MATCH($A276,'4_RatesSplit'!$A:$A,0))</f>
        <v>0</v>
      </c>
      <c r="P276" s="167">
        <f>INDEX('4_RatesSplit'!T:T,MATCH($A276,'4_RatesSplit'!$A:$A,0))</f>
        <v>0</v>
      </c>
      <c r="Q276" s="167">
        <f>INDEX('4_RatesSplit'!U:U,MATCH($A276,'4_RatesSplit'!$A:$A,0))</f>
        <v>0</v>
      </c>
      <c r="R276" s="167">
        <f>INDEX('4_RatesSplit'!V:V,MATCH($A276,'4_RatesSplit'!$A:$A,0))</f>
        <v>0</v>
      </c>
      <c r="S276" s="167">
        <f>INDEX('4_RatesSplit'!W:W,MATCH($A276,'4_RatesSplit'!$A:$A,0))</f>
        <v>0</v>
      </c>
      <c r="T276" s="167">
        <f>INDEX('4_RatesSplit'!X:X,MATCH($A276,'4_RatesSplit'!$A:$A,0))</f>
        <v>0</v>
      </c>
      <c r="U276" s="167">
        <f>INDEX('4_RatesSplit'!Y:Y,MATCH($A276,'4_RatesSplit'!$A:$A,0))</f>
        <v>0</v>
      </c>
      <c r="V276" s="167">
        <f>INDEX('4_RatesSplit'!Z:Z,MATCH($A276,'4_RatesSplit'!$A:$A,0))</f>
        <v>0</v>
      </c>
      <c r="W276" s="167">
        <f>INDEX('4_RatesSplit'!AA:AA,MATCH($A276,'4_RatesSplit'!$A:$A,0))</f>
        <v>0</v>
      </c>
      <c r="X276" s="18"/>
      <c r="Y276" s="168" t="e">
        <f ca="1">INDEX('4_RatesSplit'!AT:AT,MATCH($A276,'4_RatesSplit'!$A:$A,0))</f>
        <v>#REF!</v>
      </c>
      <c r="Z276" s="168" t="e">
        <f ca="1">INDEX('4_RatesSplit'!AU:AU,MATCH($A276,'4_RatesSplit'!$A:$A,0))</f>
        <v>#REF!</v>
      </c>
      <c r="AA276" s="168" t="e">
        <f ca="1">INDEX('4_RatesSplit'!AV:AV,MATCH($A276,'4_RatesSplit'!$A:$A,0))</f>
        <v>#REF!</v>
      </c>
      <c r="AB276" s="168" t="e">
        <f ca="1">INDEX('4_RatesSplit'!AW:AW,MATCH($A276,'4_RatesSplit'!$A:$A,0))</f>
        <v>#REF!</v>
      </c>
      <c r="AC276" s="168" t="e">
        <f ca="1">INDEX('4_RatesSplit'!AX:AX,MATCH($A276,'4_RatesSplit'!$A:$A,0))</f>
        <v>#REF!</v>
      </c>
      <c r="AD276" s="168" t="e">
        <f ca="1">INDEX('4_RatesSplit'!AY:AY,MATCH($A276,'4_RatesSplit'!$A:$A,0))</f>
        <v>#REF!</v>
      </c>
      <c r="AE276" s="168" t="e">
        <f ca="1">INDEX('4_RatesSplit'!AZ:AZ,MATCH($A276,'4_RatesSplit'!$A:$A,0))</f>
        <v>#REF!</v>
      </c>
      <c r="AF276" s="168" t="e">
        <f ca="1">INDEX('4_RatesSplit'!BA:BA,MATCH($A276,'4_RatesSplit'!$A:$A,0))</f>
        <v>#REF!</v>
      </c>
      <c r="AG276" s="168" t="e">
        <f ca="1">INDEX('4_RatesSplit'!BB:BB,MATCH($A276,'4_RatesSplit'!$A:$A,0))</f>
        <v>#REF!</v>
      </c>
      <c r="AH276" s="168" t="e">
        <f ca="1">INDEX('4_RatesSplit'!BC:BC,MATCH($A276,'4_RatesSplit'!$A:$A,0))</f>
        <v>#REF!</v>
      </c>
      <c r="AI276" s="168" t="e">
        <f ca="1">INDEX('4_RatesSplit'!BD:BD,MATCH($A276,'4_RatesSplit'!$A:$A,0))</f>
        <v>#REF!</v>
      </c>
      <c r="AJ276" s="168" t="e">
        <f ca="1">INDEX('4_RatesSplit'!BE:BE,MATCH($A276,'4_RatesSplit'!$A:$A,0))</f>
        <v>#REF!</v>
      </c>
      <c r="AK276" s="168" t="e">
        <f ca="1">INDEX('4_RatesSplit'!BF:BF,MATCH($A276,'4_RatesSplit'!$A:$A,0))</f>
        <v>#REF!</v>
      </c>
      <c r="AL276" s="168" t="e">
        <f ca="1">INDEX('4_RatesSplit'!BG:BG,MATCH($A276,'4_RatesSplit'!$A:$A,0))</f>
        <v>#REF!</v>
      </c>
      <c r="AM276" s="168" t="e">
        <f ca="1">INDEX('4_RatesSplit'!BH:BH,MATCH($A276,'4_RatesSplit'!$A:$A,0))</f>
        <v>#REF!</v>
      </c>
      <c r="AN276" s="198" t="e">
        <f ca="1">INDEX('4_RatesSplit'!BI:BI,MATCH($A276,'4_RatesSplit'!$A:$A,0))</f>
        <v>#REF!</v>
      </c>
      <c r="AO276" s="114"/>
      <c r="AP276" s="167" t="e">
        <f t="shared" ca="1" si="945"/>
        <v>#REF!</v>
      </c>
      <c r="AQ276" s="167" t="e">
        <f t="shared" ca="1" si="946"/>
        <v>#REF!</v>
      </c>
      <c r="AR276" s="167" t="e">
        <f t="shared" ca="1" si="947"/>
        <v>#REF!</v>
      </c>
      <c r="AS276" s="167" t="e">
        <f t="shared" ca="1" si="948"/>
        <v>#REF!</v>
      </c>
      <c r="AT276" s="167" t="e">
        <f t="shared" ca="1" si="949"/>
        <v>#REF!</v>
      </c>
      <c r="AU276" s="167" t="e">
        <f t="shared" ca="1" si="950"/>
        <v>#REF!</v>
      </c>
      <c r="AV276" s="167" t="e">
        <f t="shared" ca="1" si="951"/>
        <v>#REF!</v>
      </c>
      <c r="AW276" s="167" t="e">
        <f t="shared" ca="1" si="952"/>
        <v>#REF!</v>
      </c>
      <c r="AX276" s="167" t="e">
        <f t="shared" ca="1" si="953"/>
        <v>#REF!</v>
      </c>
      <c r="AY276" s="167" t="e">
        <f t="shared" ca="1" si="954"/>
        <v>#REF!</v>
      </c>
      <c r="AZ276" s="167" t="e">
        <f t="shared" ca="1" si="955"/>
        <v>#REF!</v>
      </c>
      <c r="BA276" s="167" t="e">
        <f t="shared" ca="1" si="956"/>
        <v>#REF!</v>
      </c>
      <c r="BB276" s="167" t="e">
        <f t="shared" ca="1" si="957"/>
        <v>#REF!</v>
      </c>
      <c r="BC276" s="167" t="e">
        <f t="shared" ca="1" si="958"/>
        <v>#REF!</v>
      </c>
      <c r="BD276" s="167" t="e">
        <f t="shared" ca="1" si="959"/>
        <v>#REF!</v>
      </c>
      <c r="BE276" s="167" t="e">
        <f t="shared" ca="1" si="960"/>
        <v>#REF!</v>
      </c>
      <c r="BF276" s="18"/>
      <c r="BG276" s="168">
        <f>INDEX('2_Needs'!$F:$F,MATCH($A276,'2_Needs'!$A:$A,0))</f>
        <v>1.9111751987298522E-4</v>
      </c>
      <c r="BH276" s="114"/>
      <c r="BI276" s="167">
        <f t="shared" ref="BI276:BX276" si="1032">IF(BI$3="reset",$BG276*BI$6,BH276*(1+$C$4))</f>
        <v>0</v>
      </c>
      <c r="BJ276" s="167">
        <f t="shared" si="1032"/>
        <v>0</v>
      </c>
      <c r="BK276" s="167">
        <f t="shared" si="1032"/>
        <v>0</v>
      </c>
      <c r="BL276" s="167">
        <f t="shared" si="1032"/>
        <v>0</v>
      </c>
      <c r="BM276" s="167">
        <f t="shared" si="1032"/>
        <v>0</v>
      </c>
      <c r="BN276" s="167">
        <f t="shared" si="1032"/>
        <v>0</v>
      </c>
      <c r="BO276" s="167">
        <f t="shared" si="1032"/>
        <v>0</v>
      </c>
      <c r="BP276" s="167">
        <f t="shared" si="1032"/>
        <v>0</v>
      </c>
      <c r="BQ276" s="167">
        <f t="shared" si="1032"/>
        <v>0</v>
      </c>
      <c r="BR276" s="167">
        <f t="shared" si="1032"/>
        <v>0</v>
      </c>
      <c r="BS276" s="167">
        <f t="shared" si="1032"/>
        <v>0</v>
      </c>
      <c r="BT276" s="167">
        <f t="shared" si="1032"/>
        <v>0</v>
      </c>
      <c r="BU276" s="167">
        <f t="shared" si="1032"/>
        <v>0</v>
      </c>
      <c r="BV276" s="167">
        <f t="shared" si="1032"/>
        <v>0</v>
      </c>
      <c r="BW276" s="167">
        <f t="shared" si="1032"/>
        <v>0</v>
      </c>
      <c r="BX276" s="167">
        <f t="shared" si="1032"/>
        <v>0</v>
      </c>
      <c r="BZ276" s="167" t="e">
        <f t="shared" ca="1" si="879"/>
        <v>#REF!</v>
      </c>
      <c r="CA276" s="167" t="e">
        <f t="shared" ca="1" si="880"/>
        <v>#REF!</v>
      </c>
      <c r="CB276" s="167" t="e">
        <f t="shared" ca="1" si="881"/>
        <v>#REF!</v>
      </c>
      <c r="CC276" s="167" t="e">
        <f t="shared" ca="1" si="882"/>
        <v>#REF!</v>
      </c>
      <c r="CD276" s="167" t="e">
        <f t="shared" ca="1" si="883"/>
        <v>#REF!</v>
      </c>
      <c r="CE276" s="167" t="e">
        <f t="shared" ca="1" si="884"/>
        <v>#REF!</v>
      </c>
      <c r="CF276" s="167" t="e">
        <f t="shared" ca="1" si="885"/>
        <v>#REF!</v>
      </c>
      <c r="CG276" s="167" t="e">
        <f t="shared" ca="1" si="886"/>
        <v>#REF!</v>
      </c>
      <c r="CH276" s="167" t="e">
        <f t="shared" ca="1" si="887"/>
        <v>#REF!</v>
      </c>
      <c r="CI276" s="167" t="e">
        <f t="shared" ca="1" si="888"/>
        <v>#REF!</v>
      </c>
      <c r="CJ276" s="167" t="e">
        <f t="shared" ca="1" si="889"/>
        <v>#REF!</v>
      </c>
      <c r="CK276" s="167" t="e">
        <f t="shared" ca="1" si="890"/>
        <v>#REF!</v>
      </c>
      <c r="CL276" s="167" t="e">
        <f t="shared" ca="1" si="891"/>
        <v>#REF!</v>
      </c>
      <c r="CM276" s="167" t="e">
        <f t="shared" ca="1" si="892"/>
        <v>#REF!</v>
      </c>
      <c r="CN276" s="167" t="e">
        <f t="shared" ca="1" si="893"/>
        <v>#REF!</v>
      </c>
      <c r="CO276" s="167" t="e">
        <f t="shared" ca="1" si="894"/>
        <v>#REF!</v>
      </c>
      <c r="CQ276" s="167" t="e">
        <f t="shared" ca="1" si="895"/>
        <v>#REF!</v>
      </c>
      <c r="CR276" s="167" t="e">
        <f t="shared" ca="1" si="896"/>
        <v>#REF!</v>
      </c>
      <c r="CS276" s="167" t="e">
        <f t="shared" ca="1" si="897"/>
        <v>#REF!</v>
      </c>
      <c r="CT276" s="167" t="e">
        <f t="shared" ca="1" si="898"/>
        <v>#REF!</v>
      </c>
      <c r="CU276" s="167" t="e">
        <f t="shared" ca="1" si="899"/>
        <v>#REF!</v>
      </c>
      <c r="CV276" s="167" t="e">
        <f t="shared" ca="1" si="900"/>
        <v>#REF!</v>
      </c>
      <c r="CW276" s="167" t="e">
        <f t="shared" ca="1" si="901"/>
        <v>#REF!</v>
      </c>
      <c r="CX276" s="167" t="e">
        <f t="shared" ca="1" si="902"/>
        <v>#REF!</v>
      </c>
      <c r="CY276" s="167" t="e">
        <f t="shared" ca="1" si="903"/>
        <v>#REF!</v>
      </c>
      <c r="CZ276" s="167" t="e">
        <f t="shared" ca="1" si="904"/>
        <v>#REF!</v>
      </c>
      <c r="DA276" s="167" t="e">
        <f t="shared" ca="1" si="905"/>
        <v>#REF!</v>
      </c>
      <c r="DB276" s="167" t="e">
        <f t="shared" ca="1" si="906"/>
        <v>#REF!</v>
      </c>
      <c r="DC276" s="167" t="e">
        <f t="shared" ca="1" si="907"/>
        <v>#REF!</v>
      </c>
      <c r="DD276" s="167" t="e">
        <f t="shared" ca="1" si="908"/>
        <v>#REF!</v>
      </c>
      <c r="DE276" s="167" t="e">
        <f t="shared" ca="1" si="909"/>
        <v>#REF!</v>
      </c>
      <c r="DF276" s="167" t="e">
        <f t="shared" ca="1" si="910"/>
        <v>#REF!</v>
      </c>
      <c r="DH276" s="167">
        <f t="shared" si="911"/>
        <v>0</v>
      </c>
      <c r="DI276" s="167">
        <f t="shared" si="912"/>
        <v>0</v>
      </c>
      <c r="DJ276" s="167">
        <f t="shared" si="913"/>
        <v>0</v>
      </c>
      <c r="DK276" s="167">
        <f t="shared" si="914"/>
        <v>0</v>
      </c>
      <c r="DL276" s="167">
        <f t="shared" si="915"/>
        <v>0</v>
      </c>
      <c r="DM276" s="167">
        <f t="shared" si="916"/>
        <v>0</v>
      </c>
      <c r="DN276" s="167">
        <f t="shared" si="917"/>
        <v>0</v>
      </c>
      <c r="DO276" s="167">
        <f t="shared" si="918"/>
        <v>0</v>
      </c>
      <c r="DP276" s="167">
        <f t="shared" si="919"/>
        <v>0</v>
      </c>
      <c r="DQ276" s="167">
        <f t="shared" si="920"/>
        <v>0</v>
      </c>
      <c r="DR276" s="167">
        <f t="shared" si="921"/>
        <v>0</v>
      </c>
      <c r="DS276" s="167">
        <f t="shared" si="922"/>
        <v>0</v>
      </c>
      <c r="DT276" s="167">
        <f t="shared" si="923"/>
        <v>0</v>
      </c>
      <c r="DU276" s="167">
        <f t="shared" si="924"/>
        <v>0</v>
      </c>
      <c r="DV276" s="167">
        <f t="shared" si="925"/>
        <v>0</v>
      </c>
      <c r="DW276" s="167">
        <f t="shared" si="926"/>
        <v>0</v>
      </c>
      <c r="DY276" s="167" t="e">
        <f t="shared" ca="1" si="962"/>
        <v>#REF!</v>
      </c>
      <c r="DZ276" s="167" t="e">
        <f t="shared" ca="1" si="963"/>
        <v>#REF!</v>
      </c>
      <c r="EA276" s="167" t="e">
        <f t="shared" ca="1" si="964"/>
        <v>#REF!</v>
      </c>
      <c r="EB276" s="167" t="e">
        <f t="shared" ca="1" si="965"/>
        <v>#REF!</v>
      </c>
      <c r="EC276" s="167" t="e">
        <f t="shared" ca="1" si="966"/>
        <v>#REF!</v>
      </c>
      <c r="ED276" s="167" t="e">
        <f t="shared" ca="1" si="967"/>
        <v>#REF!</v>
      </c>
      <c r="EE276" s="167" t="e">
        <f t="shared" ca="1" si="968"/>
        <v>#REF!</v>
      </c>
      <c r="EF276" s="167" t="e">
        <f t="shared" ca="1" si="969"/>
        <v>#REF!</v>
      </c>
      <c r="EG276" s="167" t="e">
        <f t="shared" ca="1" si="970"/>
        <v>#REF!</v>
      </c>
      <c r="EH276" s="167" t="e">
        <f t="shared" ca="1" si="971"/>
        <v>#REF!</v>
      </c>
      <c r="EI276" s="167" t="e">
        <f t="shared" ca="1" si="972"/>
        <v>#REF!</v>
      </c>
      <c r="EJ276" s="167" t="e">
        <f t="shared" ca="1" si="973"/>
        <v>#REF!</v>
      </c>
      <c r="EK276" s="167" t="e">
        <f t="shared" ca="1" si="974"/>
        <v>#REF!</v>
      </c>
      <c r="EL276" s="167" t="e">
        <f t="shared" ca="1" si="975"/>
        <v>#REF!</v>
      </c>
      <c r="EM276" s="167" t="e">
        <f t="shared" ca="1" si="976"/>
        <v>#REF!</v>
      </c>
      <c r="EN276" s="167" t="e">
        <f t="shared" ca="1" si="977"/>
        <v>#REF!</v>
      </c>
      <c r="EP276" s="167">
        <f t="shared" si="978"/>
        <v>0</v>
      </c>
      <c r="EQ276" s="167">
        <f t="shared" si="979"/>
        <v>0</v>
      </c>
      <c r="ER276" s="167">
        <f t="shared" si="980"/>
        <v>0</v>
      </c>
      <c r="ES276" s="167">
        <f t="shared" si="981"/>
        <v>0</v>
      </c>
      <c r="ET276" s="167">
        <f t="shared" si="982"/>
        <v>0</v>
      </c>
      <c r="EU276" s="167">
        <f t="shared" si="983"/>
        <v>0</v>
      </c>
      <c r="EV276" s="167">
        <f t="shared" si="984"/>
        <v>0</v>
      </c>
      <c r="EW276" s="167">
        <f t="shared" si="985"/>
        <v>0</v>
      </c>
      <c r="EX276" s="167">
        <f t="shared" si="986"/>
        <v>0</v>
      </c>
      <c r="EY276" s="167">
        <f t="shared" si="987"/>
        <v>0</v>
      </c>
      <c r="EZ276" s="167">
        <f t="shared" si="988"/>
        <v>0</v>
      </c>
      <c r="FA276" s="167">
        <f t="shared" si="989"/>
        <v>0</v>
      </c>
      <c r="FB276" s="167">
        <f t="shared" si="990"/>
        <v>0</v>
      </c>
      <c r="FC276" s="167">
        <f t="shared" si="991"/>
        <v>0</v>
      </c>
      <c r="FD276" s="167">
        <f t="shared" si="992"/>
        <v>0</v>
      </c>
      <c r="FE276" s="167">
        <f t="shared" si="993"/>
        <v>0</v>
      </c>
      <c r="FG276" s="167">
        <f t="shared" si="994"/>
        <v>0</v>
      </c>
      <c r="FH276" s="167">
        <f t="shared" si="995"/>
        <v>0</v>
      </c>
      <c r="FI276" s="167">
        <f t="shared" si="996"/>
        <v>0</v>
      </c>
      <c r="FJ276" s="167">
        <f t="shared" si="997"/>
        <v>0</v>
      </c>
      <c r="FK276" s="167">
        <f t="shared" si="998"/>
        <v>0</v>
      </c>
      <c r="FL276" s="167">
        <f t="shared" si="999"/>
        <v>0</v>
      </c>
      <c r="FM276" s="167">
        <f t="shared" si="1000"/>
        <v>0</v>
      </c>
      <c r="FN276" s="167">
        <f t="shared" si="1001"/>
        <v>0</v>
      </c>
      <c r="FO276" s="167">
        <f t="shared" si="1002"/>
        <v>0</v>
      </c>
      <c r="FP276" s="167">
        <f t="shared" si="1003"/>
        <v>0</v>
      </c>
      <c r="FQ276" s="167">
        <f t="shared" si="1004"/>
        <v>0</v>
      </c>
      <c r="FR276" s="167">
        <f t="shared" si="1005"/>
        <v>0</v>
      </c>
      <c r="FS276" s="167">
        <f t="shared" si="1006"/>
        <v>0</v>
      </c>
      <c r="FT276" s="167">
        <f t="shared" si="1007"/>
        <v>0</v>
      </c>
      <c r="FU276" s="167">
        <f t="shared" si="1008"/>
        <v>0</v>
      </c>
      <c r="FV276" s="167">
        <f t="shared" si="1009"/>
        <v>0</v>
      </c>
      <c r="FX276" s="167">
        <f t="shared" si="1010"/>
        <v>0</v>
      </c>
      <c r="FY276" s="167">
        <f t="shared" si="1011"/>
        <v>0</v>
      </c>
      <c r="FZ276" s="167">
        <f t="shared" si="1012"/>
        <v>0</v>
      </c>
      <c r="GA276" s="167">
        <f t="shared" si="1013"/>
        <v>0</v>
      </c>
      <c r="GB276" s="167">
        <f t="shared" si="1014"/>
        <v>0</v>
      </c>
      <c r="GC276" s="167">
        <f t="shared" si="1015"/>
        <v>0</v>
      </c>
      <c r="GD276" s="167">
        <f t="shared" si="1016"/>
        <v>0</v>
      </c>
      <c r="GE276" s="167">
        <f t="shared" si="1017"/>
        <v>0</v>
      </c>
      <c r="GF276" s="167">
        <f t="shared" si="1018"/>
        <v>0</v>
      </c>
      <c r="GG276" s="167">
        <f t="shared" si="1019"/>
        <v>0</v>
      </c>
      <c r="GH276" s="167">
        <f t="shared" si="1020"/>
        <v>0</v>
      </c>
      <c r="GI276" s="167">
        <f t="shared" si="1021"/>
        <v>0</v>
      </c>
      <c r="GJ276" s="167">
        <f t="shared" si="1022"/>
        <v>0</v>
      </c>
      <c r="GK276" s="167">
        <f t="shared" si="1023"/>
        <v>0</v>
      </c>
      <c r="GL276" s="167">
        <f t="shared" si="1024"/>
        <v>0</v>
      </c>
      <c r="GM276" s="167">
        <f t="shared" si="1025"/>
        <v>0</v>
      </c>
      <c r="GO276" s="167" t="e">
        <f t="shared" ca="1" si="860"/>
        <v>#REF!</v>
      </c>
      <c r="GP276" s="167" t="e">
        <f t="shared" ca="1" si="872"/>
        <v>#REF!</v>
      </c>
      <c r="GQ276" s="167" t="e">
        <f t="shared" ca="1" si="872"/>
        <v>#REF!</v>
      </c>
      <c r="GR276" s="167" t="e">
        <f t="shared" ca="1" si="872"/>
        <v>#REF!</v>
      </c>
      <c r="GS276" s="167" t="e">
        <f t="shared" ca="1" si="872"/>
        <v>#REF!</v>
      </c>
      <c r="GT276" s="167" t="e">
        <f t="shared" ca="1" si="872"/>
        <v>#REF!</v>
      </c>
      <c r="GU276" s="167" t="e">
        <f t="shared" ca="1" si="872"/>
        <v>#REF!</v>
      </c>
      <c r="GV276" s="167" t="e">
        <f t="shared" ca="1" si="872"/>
        <v>#REF!</v>
      </c>
      <c r="GW276" s="167" t="e">
        <f t="shared" ca="1" si="872"/>
        <v>#REF!</v>
      </c>
      <c r="GX276" s="167" t="e">
        <f t="shared" ca="1" si="872"/>
        <v>#REF!</v>
      </c>
      <c r="GY276" s="167" t="e">
        <f t="shared" ca="1" si="872"/>
        <v>#REF!</v>
      </c>
      <c r="GZ276" s="167" t="e">
        <f t="shared" ca="1" si="872"/>
        <v>#REF!</v>
      </c>
      <c r="HA276" s="167" t="e">
        <f t="shared" ca="1" si="872"/>
        <v>#REF!</v>
      </c>
      <c r="HB276" s="167" t="e">
        <f t="shared" ca="1" si="872"/>
        <v>#REF!</v>
      </c>
      <c r="HC276" s="167" t="e">
        <f t="shared" ca="1" si="872"/>
        <v>#REF!</v>
      </c>
      <c r="HD276" s="167" t="e">
        <f t="shared" ca="1" si="872"/>
        <v>#REF!</v>
      </c>
      <c r="HF276" s="167" t="e">
        <f t="shared" ca="1" si="927"/>
        <v>#REF!</v>
      </c>
      <c r="HG276" s="167" t="e">
        <f t="shared" ca="1" si="928"/>
        <v>#REF!</v>
      </c>
      <c r="HH276" s="167" t="e">
        <f t="shared" ca="1" si="929"/>
        <v>#REF!</v>
      </c>
      <c r="HI276" s="167" t="e">
        <f t="shared" ca="1" si="930"/>
        <v>#REF!</v>
      </c>
      <c r="HJ276" s="167" t="e">
        <f t="shared" ca="1" si="931"/>
        <v>#REF!</v>
      </c>
      <c r="HK276" s="167" t="e">
        <f t="shared" ca="1" si="932"/>
        <v>#REF!</v>
      </c>
      <c r="HL276" s="167" t="e">
        <f t="shared" ca="1" si="933"/>
        <v>#REF!</v>
      </c>
      <c r="HM276" s="167" t="e">
        <f t="shared" ca="1" si="934"/>
        <v>#REF!</v>
      </c>
      <c r="HN276" s="167" t="e">
        <f t="shared" ca="1" si="935"/>
        <v>#REF!</v>
      </c>
      <c r="HO276" s="167" t="e">
        <f t="shared" ca="1" si="936"/>
        <v>#REF!</v>
      </c>
      <c r="HP276" s="167" t="e">
        <f t="shared" ca="1" si="937"/>
        <v>#REF!</v>
      </c>
      <c r="HQ276" s="167" t="e">
        <f t="shared" ca="1" si="938"/>
        <v>#REF!</v>
      </c>
      <c r="HR276" s="167" t="e">
        <f t="shared" ca="1" si="939"/>
        <v>#REF!</v>
      </c>
      <c r="HS276" s="167" t="e">
        <f t="shared" ca="1" si="940"/>
        <v>#REF!</v>
      </c>
      <c r="HT276" s="167" t="e">
        <f t="shared" ca="1" si="941"/>
        <v>#REF!</v>
      </c>
      <c r="HU276" s="167" t="e">
        <f t="shared" ca="1" si="942"/>
        <v>#REF!</v>
      </c>
      <c r="HW276" s="167" t="e">
        <f t="shared" ca="1" si="943"/>
        <v>#REF!</v>
      </c>
      <c r="HX276" s="167">
        <f t="shared" si="944"/>
        <v>0</v>
      </c>
      <c r="HY276" s="167" t="e">
        <f t="shared" ca="1" si="1026"/>
        <v>#REF!</v>
      </c>
      <c r="HZ276" s="219" t="e">
        <f t="shared" ca="1" si="1027"/>
        <v>#REF!</v>
      </c>
    </row>
    <row r="277" spans="1:234" s="48" customFormat="1">
      <c r="A277" s="3" t="s">
        <v>548</v>
      </c>
      <c r="B277" s="202" t="str">
        <f>INDEX('Ref1'!$E:$E,MATCH(A277,'Ref1'!$A:$A,0))</f>
        <v>Rushmoor</v>
      </c>
      <c r="C277" s="42" t="str">
        <f>INDEX(Data1!B:B,MATCH(A277,Data1!A:A,0))</f>
        <v>SD</v>
      </c>
      <c r="D277" s="253" t="str">
        <f>INDEX(Data1!C:C,MATCH(A277,Data1!A:A,0))</f>
        <v>SE</v>
      </c>
      <c r="E277" s="200" t="str">
        <f>IF($C$6="No","No",IF(COUNTIF(Inputs!$K$359:$K$398,$A277)&gt;0,"Yes","No"))</f>
        <v>No</v>
      </c>
      <c r="F277" s="404"/>
      <c r="G277" s="62">
        <f>INDEX('4_RatesSplit'!K:K,MATCH($A277,'4_RatesSplit'!$A:$A,0))</f>
        <v>0</v>
      </c>
      <c r="H277" s="171">
        <f>INDEX('4_RatesSplit'!L:L,MATCH($A277,'4_RatesSplit'!$A:$A,0))</f>
        <v>0</v>
      </c>
      <c r="I277" s="167">
        <f>INDEX('4_RatesSplit'!M:M,MATCH($A277,'4_RatesSplit'!$A:$A,0))</f>
        <v>0</v>
      </c>
      <c r="J277" s="167">
        <f>INDEX('4_RatesSplit'!N:N,MATCH($A277,'4_RatesSplit'!$A:$A,0))</f>
        <v>0</v>
      </c>
      <c r="K277" s="167">
        <f>INDEX('4_RatesSplit'!O:O,MATCH($A277,'4_RatesSplit'!$A:$A,0))</f>
        <v>0</v>
      </c>
      <c r="L277" s="167">
        <f>INDEX('4_RatesSplit'!P:P,MATCH($A277,'4_RatesSplit'!$A:$A,0))</f>
        <v>0</v>
      </c>
      <c r="M277" s="167">
        <f>INDEX('4_RatesSplit'!Q:Q,MATCH($A277,'4_RatesSplit'!$A:$A,0))</f>
        <v>0</v>
      </c>
      <c r="N277" s="167">
        <f>INDEX('4_RatesSplit'!R:R,MATCH($A277,'4_RatesSplit'!$A:$A,0))</f>
        <v>0</v>
      </c>
      <c r="O277" s="167">
        <f>INDEX('4_RatesSplit'!S:S,MATCH($A277,'4_RatesSplit'!$A:$A,0))</f>
        <v>0</v>
      </c>
      <c r="P277" s="167">
        <f>INDEX('4_RatesSplit'!T:T,MATCH($A277,'4_RatesSplit'!$A:$A,0))</f>
        <v>0</v>
      </c>
      <c r="Q277" s="167">
        <f>INDEX('4_RatesSplit'!U:U,MATCH($A277,'4_RatesSplit'!$A:$A,0))</f>
        <v>0</v>
      </c>
      <c r="R277" s="167">
        <f>INDEX('4_RatesSplit'!V:V,MATCH($A277,'4_RatesSplit'!$A:$A,0))</f>
        <v>0</v>
      </c>
      <c r="S277" s="167">
        <f>INDEX('4_RatesSplit'!W:W,MATCH($A277,'4_RatesSplit'!$A:$A,0))</f>
        <v>0</v>
      </c>
      <c r="T277" s="167">
        <f>INDEX('4_RatesSplit'!X:X,MATCH($A277,'4_RatesSplit'!$A:$A,0))</f>
        <v>0</v>
      </c>
      <c r="U277" s="167">
        <f>INDEX('4_RatesSplit'!Y:Y,MATCH($A277,'4_RatesSplit'!$A:$A,0))</f>
        <v>0</v>
      </c>
      <c r="V277" s="167">
        <f>INDEX('4_RatesSplit'!Z:Z,MATCH($A277,'4_RatesSplit'!$A:$A,0))</f>
        <v>0</v>
      </c>
      <c r="W277" s="167">
        <f>INDEX('4_RatesSplit'!AA:AA,MATCH($A277,'4_RatesSplit'!$A:$A,0))</f>
        <v>0</v>
      </c>
      <c r="X277" s="18"/>
      <c r="Y277" s="168" t="e">
        <f ca="1">INDEX('4_RatesSplit'!AT:AT,MATCH($A277,'4_RatesSplit'!$A:$A,0))</f>
        <v>#REF!</v>
      </c>
      <c r="Z277" s="168" t="e">
        <f ca="1">INDEX('4_RatesSplit'!AU:AU,MATCH($A277,'4_RatesSplit'!$A:$A,0))</f>
        <v>#REF!</v>
      </c>
      <c r="AA277" s="168" t="e">
        <f ca="1">INDEX('4_RatesSplit'!AV:AV,MATCH($A277,'4_RatesSplit'!$A:$A,0))</f>
        <v>#REF!</v>
      </c>
      <c r="AB277" s="168" t="e">
        <f ca="1">INDEX('4_RatesSplit'!AW:AW,MATCH($A277,'4_RatesSplit'!$A:$A,0))</f>
        <v>#REF!</v>
      </c>
      <c r="AC277" s="168" t="e">
        <f ca="1">INDEX('4_RatesSplit'!AX:AX,MATCH($A277,'4_RatesSplit'!$A:$A,0))</f>
        <v>#REF!</v>
      </c>
      <c r="AD277" s="168" t="e">
        <f ca="1">INDEX('4_RatesSplit'!AY:AY,MATCH($A277,'4_RatesSplit'!$A:$A,0))</f>
        <v>#REF!</v>
      </c>
      <c r="AE277" s="168" t="e">
        <f ca="1">INDEX('4_RatesSplit'!AZ:AZ,MATCH($A277,'4_RatesSplit'!$A:$A,0))</f>
        <v>#REF!</v>
      </c>
      <c r="AF277" s="168" t="e">
        <f ca="1">INDEX('4_RatesSplit'!BA:BA,MATCH($A277,'4_RatesSplit'!$A:$A,0))</f>
        <v>#REF!</v>
      </c>
      <c r="AG277" s="168" t="e">
        <f ca="1">INDEX('4_RatesSplit'!BB:BB,MATCH($A277,'4_RatesSplit'!$A:$A,0))</f>
        <v>#REF!</v>
      </c>
      <c r="AH277" s="168" t="e">
        <f ca="1">INDEX('4_RatesSplit'!BC:BC,MATCH($A277,'4_RatesSplit'!$A:$A,0))</f>
        <v>#REF!</v>
      </c>
      <c r="AI277" s="168" t="e">
        <f ca="1">INDEX('4_RatesSplit'!BD:BD,MATCH($A277,'4_RatesSplit'!$A:$A,0))</f>
        <v>#REF!</v>
      </c>
      <c r="AJ277" s="168" t="e">
        <f ca="1">INDEX('4_RatesSplit'!BE:BE,MATCH($A277,'4_RatesSplit'!$A:$A,0))</f>
        <v>#REF!</v>
      </c>
      <c r="AK277" s="168" t="e">
        <f ca="1">INDEX('4_RatesSplit'!BF:BF,MATCH($A277,'4_RatesSplit'!$A:$A,0))</f>
        <v>#REF!</v>
      </c>
      <c r="AL277" s="168" t="e">
        <f ca="1">INDEX('4_RatesSplit'!BG:BG,MATCH($A277,'4_RatesSplit'!$A:$A,0))</f>
        <v>#REF!</v>
      </c>
      <c r="AM277" s="168" t="e">
        <f ca="1">INDEX('4_RatesSplit'!BH:BH,MATCH($A277,'4_RatesSplit'!$A:$A,0))</f>
        <v>#REF!</v>
      </c>
      <c r="AN277" s="198" t="e">
        <f ca="1">INDEX('4_RatesSplit'!BI:BI,MATCH($A277,'4_RatesSplit'!$A:$A,0))</f>
        <v>#REF!</v>
      </c>
      <c r="AO277" s="114"/>
      <c r="AP277" s="167" t="e">
        <f t="shared" ca="1" si="945"/>
        <v>#REF!</v>
      </c>
      <c r="AQ277" s="167" t="e">
        <f t="shared" ca="1" si="946"/>
        <v>#REF!</v>
      </c>
      <c r="AR277" s="167" t="e">
        <f t="shared" ca="1" si="947"/>
        <v>#REF!</v>
      </c>
      <c r="AS277" s="167" t="e">
        <f t="shared" ca="1" si="948"/>
        <v>#REF!</v>
      </c>
      <c r="AT277" s="167" t="e">
        <f t="shared" ca="1" si="949"/>
        <v>#REF!</v>
      </c>
      <c r="AU277" s="167" t="e">
        <f t="shared" ca="1" si="950"/>
        <v>#REF!</v>
      </c>
      <c r="AV277" s="167" t="e">
        <f t="shared" ca="1" si="951"/>
        <v>#REF!</v>
      </c>
      <c r="AW277" s="167" t="e">
        <f t="shared" ca="1" si="952"/>
        <v>#REF!</v>
      </c>
      <c r="AX277" s="167" t="e">
        <f t="shared" ca="1" si="953"/>
        <v>#REF!</v>
      </c>
      <c r="AY277" s="167" t="e">
        <f t="shared" ca="1" si="954"/>
        <v>#REF!</v>
      </c>
      <c r="AZ277" s="167" t="e">
        <f t="shared" ca="1" si="955"/>
        <v>#REF!</v>
      </c>
      <c r="BA277" s="167" t="e">
        <f t="shared" ca="1" si="956"/>
        <v>#REF!</v>
      </c>
      <c r="BB277" s="167" t="e">
        <f t="shared" ca="1" si="957"/>
        <v>#REF!</v>
      </c>
      <c r="BC277" s="167" t="e">
        <f t="shared" ca="1" si="958"/>
        <v>#REF!</v>
      </c>
      <c r="BD277" s="167" t="e">
        <f t="shared" ca="1" si="959"/>
        <v>#REF!</v>
      </c>
      <c r="BE277" s="167" t="e">
        <f t="shared" ca="1" si="960"/>
        <v>#REF!</v>
      </c>
      <c r="BF277" s="18"/>
      <c r="BG277" s="168">
        <f>INDEX('2_Needs'!$F:$F,MATCH($A277,'2_Needs'!$A:$A,0))</f>
        <v>1.9084603576982479E-4</v>
      </c>
      <c r="BH277" s="114"/>
      <c r="BI277" s="167">
        <f t="shared" ref="BI277:BX277" si="1033">IF(BI$3="reset",$BG277*BI$6,BH277*(1+$C$4))</f>
        <v>0</v>
      </c>
      <c r="BJ277" s="167">
        <f t="shared" si="1033"/>
        <v>0</v>
      </c>
      <c r="BK277" s="167">
        <f t="shared" si="1033"/>
        <v>0</v>
      </c>
      <c r="BL277" s="167">
        <f t="shared" si="1033"/>
        <v>0</v>
      </c>
      <c r="BM277" s="167">
        <f t="shared" si="1033"/>
        <v>0</v>
      </c>
      <c r="BN277" s="167">
        <f t="shared" si="1033"/>
        <v>0</v>
      </c>
      <c r="BO277" s="167">
        <f t="shared" si="1033"/>
        <v>0</v>
      </c>
      <c r="BP277" s="167">
        <f t="shared" si="1033"/>
        <v>0</v>
      </c>
      <c r="BQ277" s="167">
        <f t="shared" si="1033"/>
        <v>0</v>
      </c>
      <c r="BR277" s="167">
        <f t="shared" si="1033"/>
        <v>0</v>
      </c>
      <c r="BS277" s="167">
        <f t="shared" si="1033"/>
        <v>0</v>
      </c>
      <c r="BT277" s="167">
        <f t="shared" si="1033"/>
        <v>0</v>
      </c>
      <c r="BU277" s="167">
        <f t="shared" si="1033"/>
        <v>0</v>
      </c>
      <c r="BV277" s="167">
        <f t="shared" si="1033"/>
        <v>0</v>
      </c>
      <c r="BW277" s="167">
        <f t="shared" si="1033"/>
        <v>0</v>
      </c>
      <c r="BX277" s="167">
        <f t="shared" si="1033"/>
        <v>0</v>
      </c>
      <c r="BZ277" s="167" t="e">
        <f t="shared" ca="1" si="879"/>
        <v>#REF!</v>
      </c>
      <c r="CA277" s="167" t="e">
        <f t="shared" ca="1" si="880"/>
        <v>#REF!</v>
      </c>
      <c r="CB277" s="167" t="e">
        <f t="shared" ca="1" si="881"/>
        <v>#REF!</v>
      </c>
      <c r="CC277" s="167" t="e">
        <f t="shared" ca="1" si="882"/>
        <v>#REF!</v>
      </c>
      <c r="CD277" s="167" t="e">
        <f t="shared" ca="1" si="883"/>
        <v>#REF!</v>
      </c>
      <c r="CE277" s="167" t="e">
        <f t="shared" ca="1" si="884"/>
        <v>#REF!</v>
      </c>
      <c r="CF277" s="167" t="e">
        <f t="shared" ca="1" si="885"/>
        <v>#REF!</v>
      </c>
      <c r="CG277" s="167" t="e">
        <f t="shared" ca="1" si="886"/>
        <v>#REF!</v>
      </c>
      <c r="CH277" s="167" t="e">
        <f t="shared" ca="1" si="887"/>
        <v>#REF!</v>
      </c>
      <c r="CI277" s="167" t="e">
        <f t="shared" ca="1" si="888"/>
        <v>#REF!</v>
      </c>
      <c r="CJ277" s="167" t="e">
        <f t="shared" ca="1" si="889"/>
        <v>#REF!</v>
      </c>
      <c r="CK277" s="167" t="e">
        <f t="shared" ca="1" si="890"/>
        <v>#REF!</v>
      </c>
      <c r="CL277" s="167" t="e">
        <f t="shared" ca="1" si="891"/>
        <v>#REF!</v>
      </c>
      <c r="CM277" s="167" t="e">
        <f t="shared" ca="1" si="892"/>
        <v>#REF!</v>
      </c>
      <c r="CN277" s="167" t="e">
        <f t="shared" ca="1" si="893"/>
        <v>#REF!</v>
      </c>
      <c r="CO277" s="167" t="e">
        <f t="shared" ca="1" si="894"/>
        <v>#REF!</v>
      </c>
      <c r="CQ277" s="167" t="e">
        <f t="shared" ca="1" si="895"/>
        <v>#REF!</v>
      </c>
      <c r="CR277" s="167" t="e">
        <f t="shared" ca="1" si="896"/>
        <v>#REF!</v>
      </c>
      <c r="CS277" s="167" t="e">
        <f t="shared" ca="1" si="897"/>
        <v>#REF!</v>
      </c>
      <c r="CT277" s="167" t="e">
        <f t="shared" ca="1" si="898"/>
        <v>#REF!</v>
      </c>
      <c r="CU277" s="167" t="e">
        <f t="shared" ca="1" si="899"/>
        <v>#REF!</v>
      </c>
      <c r="CV277" s="167" t="e">
        <f t="shared" ca="1" si="900"/>
        <v>#REF!</v>
      </c>
      <c r="CW277" s="167" t="e">
        <f t="shared" ca="1" si="901"/>
        <v>#REF!</v>
      </c>
      <c r="CX277" s="167" t="e">
        <f t="shared" ca="1" si="902"/>
        <v>#REF!</v>
      </c>
      <c r="CY277" s="167" t="e">
        <f t="shared" ca="1" si="903"/>
        <v>#REF!</v>
      </c>
      <c r="CZ277" s="167" t="e">
        <f t="shared" ca="1" si="904"/>
        <v>#REF!</v>
      </c>
      <c r="DA277" s="167" t="e">
        <f t="shared" ca="1" si="905"/>
        <v>#REF!</v>
      </c>
      <c r="DB277" s="167" t="e">
        <f t="shared" ca="1" si="906"/>
        <v>#REF!</v>
      </c>
      <c r="DC277" s="167" t="e">
        <f t="shared" ca="1" si="907"/>
        <v>#REF!</v>
      </c>
      <c r="DD277" s="167" t="e">
        <f t="shared" ca="1" si="908"/>
        <v>#REF!</v>
      </c>
      <c r="DE277" s="167" t="e">
        <f t="shared" ca="1" si="909"/>
        <v>#REF!</v>
      </c>
      <c r="DF277" s="167" t="e">
        <f t="shared" ca="1" si="910"/>
        <v>#REF!</v>
      </c>
      <c r="DH277" s="167">
        <f t="shared" si="911"/>
        <v>0</v>
      </c>
      <c r="DI277" s="167">
        <f t="shared" si="912"/>
        <v>0</v>
      </c>
      <c r="DJ277" s="167">
        <f t="shared" si="913"/>
        <v>0</v>
      </c>
      <c r="DK277" s="167">
        <f t="shared" si="914"/>
        <v>0</v>
      </c>
      <c r="DL277" s="167">
        <f t="shared" si="915"/>
        <v>0</v>
      </c>
      <c r="DM277" s="167">
        <f t="shared" si="916"/>
        <v>0</v>
      </c>
      <c r="DN277" s="167">
        <f t="shared" si="917"/>
        <v>0</v>
      </c>
      <c r="DO277" s="167">
        <f t="shared" si="918"/>
        <v>0</v>
      </c>
      <c r="DP277" s="167">
        <f t="shared" si="919"/>
        <v>0</v>
      </c>
      <c r="DQ277" s="167">
        <f t="shared" si="920"/>
        <v>0</v>
      </c>
      <c r="DR277" s="167">
        <f t="shared" si="921"/>
        <v>0</v>
      </c>
      <c r="DS277" s="167">
        <f t="shared" si="922"/>
        <v>0</v>
      </c>
      <c r="DT277" s="167">
        <f t="shared" si="923"/>
        <v>0</v>
      </c>
      <c r="DU277" s="167">
        <f t="shared" si="924"/>
        <v>0</v>
      </c>
      <c r="DV277" s="167">
        <f t="shared" si="925"/>
        <v>0</v>
      </c>
      <c r="DW277" s="167">
        <f t="shared" si="926"/>
        <v>0</v>
      </c>
      <c r="DY277" s="167" t="e">
        <f t="shared" ca="1" si="962"/>
        <v>#REF!</v>
      </c>
      <c r="DZ277" s="167" t="e">
        <f t="shared" ca="1" si="963"/>
        <v>#REF!</v>
      </c>
      <c r="EA277" s="167" t="e">
        <f t="shared" ca="1" si="964"/>
        <v>#REF!</v>
      </c>
      <c r="EB277" s="167" t="e">
        <f t="shared" ca="1" si="965"/>
        <v>#REF!</v>
      </c>
      <c r="EC277" s="167" t="e">
        <f t="shared" ca="1" si="966"/>
        <v>#REF!</v>
      </c>
      <c r="ED277" s="167" t="e">
        <f t="shared" ca="1" si="967"/>
        <v>#REF!</v>
      </c>
      <c r="EE277" s="167" t="e">
        <f t="shared" ca="1" si="968"/>
        <v>#REF!</v>
      </c>
      <c r="EF277" s="167" t="e">
        <f t="shared" ca="1" si="969"/>
        <v>#REF!</v>
      </c>
      <c r="EG277" s="167" t="e">
        <f t="shared" ca="1" si="970"/>
        <v>#REF!</v>
      </c>
      <c r="EH277" s="167" t="e">
        <f t="shared" ca="1" si="971"/>
        <v>#REF!</v>
      </c>
      <c r="EI277" s="167" t="e">
        <f t="shared" ca="1" si="972"/>
        <v>#REF!</v>
      </c>
      <c r="EJ277" s="167" t="e">
        <f t="shared" ca="1" si="973"/>
        <v>#REF!</v>
      </c>
      <c r="EK277" s="167" t="e">
        <f t="shared" ca="1" si="974"/>
        <v>#REF!</v>
      </c>
      <c r="EL277" s="167" t="e">
        <f t="shared" ca="1" si="975"/>
        <v>#REF!</v>
      </c>
      <c r="EM277" s="167" t="e">
        <f t="shared" ca="1" si="976"/>
        <v>#REF!</v>
      </c>
      <c r="EN277" s="167" t="e">
        <f t="shared" ca="1" si="977"/>
        <v>#REF!</v>
      </c>
      <c r="EP277" s="167">
        <f t="shared" si="978"/>
        <v>0</v>
      </c>
      <c r="EQ277" s="167">
        <f t="shared" si="979"/>
        <v>0</v>
      </c>
      <c r="ER277" s="167">
        <f t="shared" si="980"/>
        <v>0</v>
      </c>
      <c r="ES277" s="167">
        <f t="shared" si="981"/>
        <v>0</v>
      </c>
      <c r="ET277" s="167">
        <f t="shared" si="982"/>
        <v>0</v>
      </c>
      <c r="EU277" s="167">
        <f t="shared" si="983"/>
        <v>0</v>
      </c>
      <c r="EV277" s="167">
        <f t="shared" si="984"/>
        <v>0</v>
      </c>
      <c r="EW277" s="167">
        <f t="shared" si="985"/>
        <v>0</v>
      </c>
      <c r="EX277" s="167">
        <f t="shared" si="986"/>
        <v>0</v>
      </c>
      <c r="EY277" s="167">
        <f t="shared" si="987"/>
        <v>0</v>
      </c>
      <c r="EZ277" s="167">
        <f t="shared" si="988"/>
        <v>0</v>
      </c>
      <c r="FA277" s="167">
        <f t="shared" si="989"/>
        <v>0</v>
      </c>
      <c r="FB277" s="167">
        <f t="shared" si="990"/>
        <v>0</v>
      </c>
      <c r="FC277" s="167">
        <f t="shared" si="991"/>
        <v>0</v>
      </c>
      <c r="FD277" s="167">
        <f t="shared" si="992"/>
        <v>0</v>
      </c>
      <c r="FE277" s="167">
        <f t="shared" si="993"/>
        <v>0</v>
      </c>
      <c r="FG277" s="167">
        <f t="shared" si="994"/>
        <v>0</v>
      </c>
      <c r="FH277" s="167">
        <f t="shared" si="995"/>
        <v>0</v>
      </c>
      <c r="FI277" s="167">
        <f t="shared" si="996"/>
        <v>0</v>
      </c>
      <c r="FJ277" s="167">
        <f t="shared" si="997"/>
        <v>0</v>
      </c>
      <c r="FK277" s="167">
        <f t="shared" si="998"/>
        <v>0</v>
      </c>
      <c r="FL277" s="167">
        <f t="shared" si="999"/>
        <v>0</v>
      </c>
      <c r="FM277" s="167">
        <f t="shared" si="1000"/>
        <v>0</v>
      </c>
      <c r="FN277" s="167">
        <f t="shared" si="1001"/>
        <v>0</v>
      </c>
      <c r="FO277" s="167">
        <f t="shared" si="1002"/>
        <v>0</v>
      </c>
      <c r="FP277" s="167">
        <f t="shared" si="1003"/>
        <v>0</v>
      </c>
      <c r="FQ277" s="167">
        <f t="shared" si="1004"/>
        <v>0</v>
      </c>
      <c r="FR277" s="167">
        <f t="shared" si="1005"/>
        <v>0</v>
      </c>
      <c r="FS277" s="167">
        <f t="shared" si="1006"/>
        <v>0</v>
      </c>
      <c r="FT277" s="167">
        <f t="shared" si="1007"/>
        <v>0</v>
      </c>
      <c r="FU277" s="167">
        <f t="shared" si="1008"/>
        <v>0</v>
      </c>
      <c r="FV277" s="167">
        <f t="shared" si="1009"/>
        <v>0</v>
      </c>
      <c r="FX277" s="167">
        <f t="shared" si="1010"/>
        <v>0</v>
      </c>
      <c r="FY277" s="167">
        <f t="shared" si="1011"/>
        <v>0</v>
      </c>
      <c r="FZ277" s="167">
        <f t="shared" si="1012"/>
        <v>0</v>
      </c>
      <c r="GA277" s="167">
        <f t="shared" si="1013"/>
        <v>0</v>
      </c>
      <c r="GB277" s="167">
        <f t="shared" si="1014"/>
        <v>0</v>
      </c>
      <c r="GC277" s="167">
        <f t="shared" si="1015"/>
        <v>0</v>
      </c>
      <c r="GD277" s="167">
        <f t="shared" si="1016"/>
        <v>0</v>
      </c>
      <c r="GE277" s="167">
        <f t="shared" si="1017"/>
        <v>0</v>
      </c>
      <c r="GF277" s="167">
        <f t="shared" si="1018"/>
        <v>0</v>
      </c>
      <c r="GG277" s="167">
        <f t="shared" si="1019"/>
        <v>0</v>
      </c>
      <c r="GH277" s="167">
        <f t="shared" si="1020"/>
        <v>0</v>
      </c>
      <c r="GI277" s="167">
        <f t="shared" si="1021"/>
        <v>0</v>
      </c>
      <c r="GJ277" s="167">
        <f t="shared" si="1022"/>
        <v>0</v>
      </c>
      <c r="GK277" s="167">
        <f t="shared" si="1023"/>
        <v>0</v>
      </c>
      <c r="GL277" s="167">
        <f t="shared" si="1024"/>
        <v>0</v>
      </c>
      <c r="GM277" s="167">
        <f t="shared" si="1025"/>
        <v>0</v>
      </c>
      <c r="GO277" s="167" t="e">
        <f t="shared" ca="1" si="860"/>
        <v>#REF!</v>
      </c>
      <c r="GP277" s="167" t="e">
        <f t="shared" ca="1" si="872"/>
        <v>#REF!</v>
      </c>
      <c r="GQ277" s="167" t="e">
        <f t="shared" ca="1" si="872"/>
        <v>#REF!</v>
      </c>
      <c r="GR277" s="167" t="e">
        <f t="shared" ca="1" si="872"/>
        <v>#REF!</v>
      </c>
      <c r="GS277" s="167" t="e">
        <f t="shared" ca="1" si="872"/>
        <v>#REF!</v>
      </c>
      <c r="GT277" s="167" t="e">
        <f t="shared" ca="1" si="872"/>
        <v>#REF!</v>
      </c>
      <c r="GU277" s="167" t="e">
        <f t="shared" ca="1" si="872"/>
        <v>#REF!</v>
      </c>
      <c r="GV277" s="167" t="e">
        <f t="shared" ca="1" si="872"/>
        <v>#REF!</v>
      </c>
      <c r="GW277" s="167" t="e">
        <f t="shared" ca="1" si="872"/>
        <v>#REF!</v>
      </c>
      <c r="GX277" s="167" t="e">
        <f t="shared" ca="1" si="872"/>
        <v>#REF!</v>
      </c>
      <c r="GY277" s="167" t="e">
        <f t="shared" ca="1" si="872"/>
        <v>#REF!</v>
      </c>
      <c r="GZ277" s="167" t="e">
        <f t="shared" ca="1" si="872"/>
        <v>#REF!</v>
      </c>
      <c r="HA277" s="167" t="e">
        <f t="shared" ca="1" si="872"/>
        <v>#REF!</v>
      </c>
      <c r="HB277" s="167" t="e">
        <f t="shared" ca="1" si="872"/>
        <v>#REF!</v>
      </c>
      <c r="HC277" s="167" t="e">
        <f t="shared" ca="1" si="872"/>
        <v>#REF!</v>
      </c>
      <c r="HD277" s="167" t="e">
        <f t="shared" ca="1" si="872"/>
        <v>#REF!</v>
      </c>
      <c r="HF277" s="167" t="e">
        <f t="shared" ca="1" si="927"/>
        <v>#REF!</v>
      </c>
      <c r="HG277" s="167" t="e">
        <f t="shared" ca="1" si="928"/>
        <v>#REF!</v>
      </c>
      <c r="HH277" s="167" t="e">
        <f t="shared" ca="1" si="929"/>
        <v>#REF!</v>
      </c>
      <c r="HI277" s="167" t="e">
        <f t="shared" ca="1" si="930"/>
        <v>#REF!</v>
      </c>
      <c r="HJ277" s="167" t="e">
        <f t="shared" ca="1" si="931"/>
        <v>#REF!</v>
      </c>
      <c r="HK277" s="167" t="e">
        <f t="shared" ca="1" si="932"/>
        <v>#REF!</v>
      </c>
      <c r="HL277" s="167" t="e">
        <f t="shared" ca="1" si="933"/>
        <v>#REF!</v>
      </c>
      <c r="HM277" s="167" t="e">
        <f t="shared" ca="1" si="934"/>
        <v>#REF!</v>
      </c>
      <c r="HN277" s="167" t="e">
        <f t="shared" ca="1" si="935"/>
        <v>#REF!</v>
      </c>
      <c r="HO277" s="167" t="e">
        <f t="shared" ca="1" si="936"/>
        <v>#REF!</v>
      </c>
      <c r="HP277" s="167" t="e">
        <f t="shared" ca="1" si="937"/>
        <v>#REF!</v>
      </c>
      <c r="HQ277" s="167" t="e">
        <f t="shared" ca="1" si="938"/>
        <v>#REF!</v>
      </c>
      <c r="HR277" s="167" t="e">
        <f t="shared" ca="1" si="939"/>
        <v>#REF!</v>
      </c>
      <c r="HS277" s="167" t="e">
        <f t="shared" ca="1" si="940"/>
        <v>#REF!</v>
      </c>
      <c r="HT277" s="167" t="e">
        <f t="shared" ca="1" si="941"/>
        <v>#REF!</v>
      </c>
      <c r="HU277" s="167" t="e">
        <f t="shared" ca="1" si="942"/>
        <v>#REF!</v>
      </c>
      <c r="HW277" s="167" t="e">
        <f t="shared" ca="1" si="943"/>
        <v>#REF!</v>
      </c>
      <c r="HX277" s="167">
        <f t="shared" si="944"/>
        <v>0</v>
      </c>
      <c r="HY277" s="167" t="e">
        <f t="shared" ca="1" si="1026"/>
        <v>#REF!</v>
      </c>
      <c r="HZ277" s="219" t="e">
        <f t="shared" ca="1" si="1027"/>
        <v>#REF!</v>
      </c>
    </row>
    <row r="278" spans="1:234" s="48" customFormat="1">
      <c r="A278" s="3" t="s">
        <v>550</v>
      </c>
      <c r="B278" s="202" t="str">
        <f>INDEX('Ref1'!$E:$E,MATCH(A278,'Ref1'!$A:$A,0))</f>
        <v>Rutland</v>
      </c>
      <c r="C278" s="42" t="str">
        <f>INDEX(Data1!B:B,MATCH(A278,Data1!A:A,0))</f>
        <v>UNINFIR</v>
      </c>
      <c r="D278" s="253" t="str">
        <f>INDEX(Data1!C:C,MATCH(A278,Data1!A:A,0))</f>
        <v>EM</v>
      </c>
      <c r="E278" s="200" t="str">
        <f>IF($C$6="No","No",IF(COUNTIF(Inputs!$K$359:$K$398,$A278)&gt;0,"Yes","No"))</f>
        <v>No</v>
      </c>
      <c r="F278" s="404"/>
      <c r="G278" s="62">
        <f>INDEX('4_RatesSplit'!K:K,MATCH($A278,'4_RatesSplit'!$A:$A,0))</f>
        <v>0</v>
      </c>
      <c r="H278" s="171">
        <f>INDEX('4_RatesSplit'!L:L,MATCH($A278,'4_RatesSplit'!$A:$A,0))</f>
        <v>0</v>
      </c>
      <c r="I278" s="167">
        <f>INDEX('4_RatesSplit'!M:M,MATCH($A278,'4_RatesSplit'!$A:$A,0))</f>
        <v>0</v>
      </c>
      <c r="J278" s="167">
        <f>INDEX('4_RatesSplit'!N:N,MATCH($A278,'4_RatesSplit'!$A:$A,0))</f>
        <v>0</v>
      </c>
      <c r="K278" s="167">
        <f>INDEX('4_RatesSplit'!O:O,MATCH($A278,'4_RatesSplit'!$A:$A,0))</f>
        <v>0</v>
      </c>
      <c r="L278" s="167">
        <f>INDEX('4_RatesSplit'!P:P,MATCH($A278,'4_RatesSplit'!$A:$A,0))</f>
        <v>0</v>
      </c>
      <c r="M278" s="167">
        <f>INDEX('4_RatesSplit'!Q:Q,MATCH($A278,'4_RatesSplit'!$A:$A,0))</f>
        <v>0</v>
      </c>
      <c r="N278" s="167">
        <f>INDEX('4_RatesSplit'!R:R,MATCH($A278,'4_RatesSplit'!$A:$A,0))</f>
        <v>0</v>
      </c>
      <c r="O278" s="167">
        <f>INDEX('4_RatesSplit'!S:S,MATCH($A278,'4_RatesSplit'!$A:$A,0))</f>
        <v>0</v>
      </c>
      <c r="P278" s="167">
        <f>INDEX('4_RatesSplit'!T:T,MATCH($A278,'4_RatesSplit'!$A:$A,0))</f>
        <v>0</v>
      </c>
      <c r="Q278" s="167">
        <f>INDEX('4_RatesSplit'!U:U,MATCH($A278,'4_RatesSplit'!$A:$A,0))</f>
        <v>0</v>
      </c>
      <c r="R278" s="167">
        <f>INDEX('4_RatesSplit'!V:V,MATCH($A278,'4_RatesSplit'!$A:$A,0))</f>
        <v>0</v>
      </c>
      <c r="S278" s="167">
        <f>INDEX('4_RatesSplit'!W:W,MATCH($A278,'4_RatesSplit'!$A:$A,0))</f>
        <v>0</v>
      </c>
      <c r="T278" s="167">
        <f>INDEX('4_RatesSplit'!X:X,MATCH($A278,'4_RatesSplit'!$A:$A,0))</f>
        <v>0</v>
      </c>
      <c r="U278" s="167">
        <f>INDEX('4_RatesSplit'!Y:Y,MATCH($A278,'4_RatesSplit'!$A:$A,0))</f>
        <v>0</v>
      </c>
      <c r="V278" s="167">
        <f>INDEX('4_RatesSplit'!Z:Z,MATCH($A278,'4_RatesSplit'!$A:$A,0))</f>
        <v>0</v>
      </c>
      <c r="W278" s="167">
        <f>INDEX('4_RatesSplit'!AA:AA,MATCH($A278,'4_RatesSplit'!$A:$A,0))</f>
        <v>0</v>
      </c>
      <c r="X278" s="18"/>
      <c r="Y278" s="168" t="e">
        <f ca="1">INDEX('4_RatesSplit'!AT:AT,MATCH($A278,'4_RatesSplit'!$A:$A,0))</f>
        <v>#REF!</v>
      </c>
      <c r="Z278" s="168" t="e">
        <f ca="1">INDEX('4_RatesSplit'!AU:AU,MATCH($A278,'4_RatesSplit'!$A:$A,0))</f>
        <v>#REF!</v>
      </c>
      <c r="AA278" s="168" t="e">
        <f ca="1">INDEX('4_RatesSplit'!AV:AV,MATCH($A278,'4_RatesSplit'!$A:$A,0))</f>
        <v>#REF!</v>
      </c>
      <c r="AB278" s="168" t="e">
        <f ca="1">INDEX('4_RatesSplit'!AW:AW,MATCH($A278,'4_RatesSplit'!$A:$A,0))</f>
        <v>#REF!</v>
      </c>
      <c r="AC278" s="168" t="e">
        <f ca="1">INDEX('4_RatesSplit'!AX:AX,MATCH($A278,'4_RatesSplit'!$A:$A,0))</f>
        <v>#REF!</v>
      </c>
      <c r="AD278" s="168" t="e">
        <f ca="1">INDEX('4_RatesSplit'!AY:AY,MATCH($A278,'4_RatesSplit'!$A:$A,0))</f>
        <v>#REF!</v>
      </c>
      <c r="AE278" s="168" t="e">
        <f ca="1">INDEX('4_RatesSplit'!AZ:AZ,MATCH($A278,'4_RatesSplit'!$A:$A,0))</f>
        <v>#REF!</v>
      </c>
      <c r="AF278" s="168" t="e">
        <f ca="1">INDEX('4_RatesSplit'!BA:BA,MATCH($A278,'4_RatesSplit'!$A:$A,0))</f>
        <v>#REF!</v>
      </c>
      <c r="AG278" s="168" t="e">
        <f ca="1">INDEX('4_RatesSplit'!BB:BB,MATCH($A278,'4_RatesSplit'!$A:$A,0))</f>
        <v>#REF!</v>
      </c>
      <c r="AH278" s="168" t="e">
        <f ca="1">INDEX('4_RatesSplit'!BC:BC,MATCH($A278,'4_RatesSplit'!$A:$A,0))</f>
        <v>#REF!</v>
      </c>
      <c r="AI278" s="168" t="e">
        <f ca="1">INDEX('4_RatesSplit'!BD:BD,MATCH($A278,'4_RatesSplit'!$A:$A,0))</f>
        <v>#REF!</v>
      </c>
      <c r="AJ278" s="168" t="e">
        <f ca="1">INDEX('4_RatesSplit'!BE:BE,MATCH($A278,'4_RatesSplit'!$A:$A,0))</f>
        <v>#REF!</v>
      </c>
      <c r="AK278" s="168" t="e">
        <f ca="1">INDEX('4_RatesSplit'!BF:BF,MATCH($A278,'4_RatesSplit'!$A:$A,0))</f>
        <v>#REF!</v>
      </c>
      <c r="AL278" s="168" t="e">
        <f ca="1">INDEX('4_RatesSplit'!BG:BG,MATCH($A278,'4_RatesSplit'!$A:$A,0))</f>
        <v>#REF!</v>
      </c>
      <c r="AM278" s="168" t="e">
        <f ca="1">INDEX('4_RatesSplit'!BH:BH,MATCH($A278,'4_RatesSplit'!$A:$A,0))</f>
        <v>#REF!</v>
      </c>
      <c r="AN278" s="198" t="e">
        <f ca="1">INDEX('4_RatesSplit'!BI:BI,MATCH($A278,'4_RatesSplit'!$A:$A,0))</f>
        <v>#REF!</v>
      </c>
      <c r="AO278" s="114"/>
      <c r="AP278" s="167" t="e">
        <f t="shared" ca="1" si="945"/>
        <v>#REF!</v>
      </c>
      <c r="AQ278" s="167" t="e">
        <f t="shared" ca="1" si="946"/>
        <v>#REF!</v>
      </c>
      <c r="AR278" s="167" t="e">
        <f t="shared" ca="1" si="947"/>
        <v>#REF!</v>
      </c>
      <c r="AS278" s="167" t="e">
        <f t="shared" ca="1" si="948"/>
        <v>#REF!</v>
      </c>
      <c r="AT278" s="167" t="e">
        <f t="shared" ca="1" si="949"/>
        <v>#REF!</v>
      </c>
      <c r="AU278" s="167" t="e">
        <f t="shared" ca="1" si="950"/>
        <v>#REF!</v>
      </c>
      <c r="AV278" s="167" t="e">
        <f t="shared" ca="1" si="951"/>
        <v>#REF!</v>
      </c>
      <c r="AW278" s="167" t="e">
        <f t="shared" ca="1" si="952"/>
        <v>#REF!</v>
      </c>
      <c r="AX278" s="167" t="e">
        <f t="shared" ca="1" si="953"/>
        <v>#REF!</v>
      </c>
      <c r="AY278" s="167" t="e">
        <f t="shared" ca="1" si="954"/>
        <v>#REF!</v>
      </c>
      <c r="AZ278" s="167" t="e">
        <f t="shared" ca="1" si="955"/>
        <v>#REF!</v>
      </c>
      <c r="BA278" s="167" t="e">
        <f t="shared" ca="1" si="956"/>
        <v>#REF!</v>
      </c>
      <c r="BB278" s="167" t="e">
        <f t="shared" ca="1" si="957"/>
        <v>#REF!</v>
      </c>
      <c r="BC278" s="167" t="e">
        <f t="shared" ca="1" si="958"/>
        <v>#REF!</v>
      </c>
      <c r="BD278" s="167" t="e">
        <f t="shared" ca="1" si="959"/>
        <v>#REF!</v>
      </c>
      <c r="BE278" s="167" t="e">
        <f t="shared" ca="1" si="960"/>
        <v>#REF!</v>
      </c>
      <c r="BF278" s="18"/>
      <c r="BG278" s="168">
        <f>INDEX('2_Needs'!$F:$F,MATCH($A278,'2_Needs'!$A:$A,0))</f>
        <v>3.5705062627287241E-4</v>
      </c>
      <c r="BH278" s="114"/>
      <c r="BI278" s="167">
        <f t="shared" ref="BI278:BX278" si="1034">IF(BI$3="reset",$BG278*BI$6,BH278*(1+$C$4))</f>
        <v>0</v>
      </c>
      <c r="BJ278" s="167">
        <f t="shared" si="1034"/>
        <v>0</v>
      </c>
      <c r="BK278" s="167">
        <f t="shared" si="1034"/>
        <v>0</v>
      </c>
      <c r="BL278" s="167">
        <f t="shared" si="1034"/>
        <v>0</v>
      </c>
      <c r="BM278" s="167">
        <f t="shared" si="1034"/>
        <v>0</v>
      </c>
      <c r="BN278" s="167">
        <f t="shared" si="1034"/>
        <v>0</v>
      </c>
      <c r="BO278" s="167">
        <f t="shared" si="1034"/>
        <v>0</v>
      </c>
      <c r="BP278" s="167">
        <f t="shared" si="1034"/>
        <v>0</v>
      </c>
      <c r="BQ278" s="167">
        <f t="shared" si="1034"/>
        <v>0</v>
      </c>
      <c r="BR278" s="167">
        <f t="shared" si="1034"/>
        <v>0</v>
      </c>
      <c r="BS278" s="167">
        <f t="shared" si="1034"/>
        <v>0</v>
      </c>
      <c r="BT278" s="167">
        <f t="shared" si="1034"/>
        <v>0</v>
      </c>
      <c r="BU278" s="167">
        <f t="shared" si="1034"/>
        <v>0</v>
      </c>
      <c r="BV278" s="167">
        <f t="shared" si="1034"/>
        <v>0</v>
      </c>
      <c r="BW278" s="167">
        <f t="shared" si="1034"/>
        <v>0</v>
      </c>
      <c r="BX278" s="167">
        <f t="shared" si="1034"/>
        <v>0</v>
      </c>
      <c r="BZ278" s="167" t="e">
        <f t="shared" ca="1" si="879"/>
        <v>#REF!</v>
      </c>
      <c r="CA278" s="167" t="e">
        <f t="shared" ca="1" si="880"/>
        <v>#REF!</v>
      </c>
      <c r="CB278" s="167" t="e">
        <f t="shared" ca="1" si="881"/>
        <v>#REF!</v>
      </c>
      <c r="CC278" s="167" t="e">
        <f t="shared" ca="1" si="882"/>
        <v>#REF!</v>
      </c>
      <c r="CD278" s="167" t="e">
        <f t="shared" ca="1" si="883"/>
        <v>#REF!</v>
      </c>
      <c r="CE278" s="167" t="e">
        <f t="shared" ca="1" si="884"/>
        <v>#REF!</v>
      </c>
      <c r="CF278" s="167" t="e">
        <f t="shared" ca="1" si="885"/>
        <v>#REF!</v>
      </c>
      <c r="CG278" s="167" t="e">
        <f t="shared" ca="1" si="886"/>
        <v>#REF!</v>
      </c>
      <c r="CH278" s="167" t="e">
        <f t="shared" ca="1" si="887"/>
        <v>#REF!</v>
      </c>
      <c r="CI278" s="167" t="e">
        <f t="shared" ca="1" si="888"/>
        <v>#REF!</v>
      </c>
      <c r="CJ278" s="167" t="e">
        <f t="shared" ca="1" si="889"/>
        <v>#REF!</v>
      </c>
      <c r="CK278" s="167" t="e">
        <f t="shared" ca="1" si="890"/>
        <v>#REF!</v>
      </c>
      <c r="CL278" s="167" t="e">
        <f t="shared" ca="1" si="891"/>
        <v>#REF!</v>
      </c>
      <c r="CM278" s="167" t="e">
        <f t="shared" ca="1" si="892"/>
        <v>#REF!</v>
      </c>
      <c r="CN278" s="167" t="e">
        <f t="shared" ca="1" si="893"/>
        <v>#REF!</v>
      </c>
      <c r="CO278" s="167" t="e">
        <f t="shared" ca="1" si="894"/>
        <v>#REF!</v>
      </c>
      <c r="CQ278" s="167" t="e">
        <f t="shared" ca="1" si="895"/>
        <v>#REF!</v>
      </c>
      <c r="CR278" s="167" t="e">
        <f t="shared" ca="1" si="896"/>
        <v>#REF!</v>
      </c>
      <c r="CS278" s="167" t="e">
        <f t="shared" ca="1" si="897"/>
        <v>#REF!</v>
      </c>
      <c r="CT278" s="167" t="e">
        <f t="shared" ca="1" si="898"/>
        <v>#REF!</v>
      </c>
      <c r="CU278" s="167" t="e">
        <f t="shared" ca="1" si="899"/>
        <v>#REF!</v>
      </c>
      <c r="CV278" s="167" t="e">
        <f t="shared" ca="1" si="900"/>
        <v>#REF!</v>
      </c>
      <c r="CW278" s="167" t="e">
        <f t="shared" ca="1" si="901"/>
        <v>#REF!</v>
      </c>
      <c r="CX278" s="167" t="e">
        <f t="shared" ca="1" si="902"/>
        <v>#REF!</v>
      </c>
      <c r="CY278" s="167" t="e">
        <f t="shared" ca="1" si="903"/>
        <v>#REF!</v>
      </c>
      <c r="CZ278" s="167" t="e">
        <f t="shared" ca="1" si="904"/>
        <v>#REF!</v>
      </c>
      <c r="DA278" s="167" t="e">
        <f t="shared" ca="1" si="905"/>
        <v>#REF!</v>
      </c>
      <c r="DB278" s="167" t="e">
        <f t="shared" ca="1" si="906"/>
        <v>#REF!</v>
      </c>
      <c r="DC278" s="167" t="e">
        <f t="shared" ca="1" si="907"/>
        <v>#REF!</v>
      </c>
      <c r="DD278" s="167" t="e">
        <f t="shared" ca="1" si="908"/>
        <v>#REF!</v>
      </c>
      <c r="DE278" s="167" t="e">
        <f t="shared" ca="1" si="909"/>
        <v>#REF!</v>
      </c>
      <c r="DF278" s="167" t="e">
        <f t="shared" ca="1" si="910"/>
        <v>#REF!</v>
      </c>
      <c r="DH278" s="167">
        <f t="shared" si="911"/>
        <v>0</v>
      </c>
      <c r="DI278" s="167">
        <f t="shared" si="912"/>
        <v>0</v>
      </c>
      <c r="DJ278" s="167">
        <f t="shared" si="913"/>
        <v>0</v>
      </c>
      <c r="DK278" s="167">
        <f t="shared" si="914"/>
        <v>0</v>
      </c>
      <c r="DL278" s="167">
        <f t="shared" si="915"/>
        <v>0</v>
      </c>
      <c r="DM278" s="167">
        <f t="shared" si="916"/>
        <v>0</v>
      </c>
      <c r="DN278" s="167">
        <f t="shared" si="917"/>
        <v>0</v>
      </c>
      <c r="DO278" s="167">
        <f t="shared" si="918"/>
        <v>0</v>
      </c>
      <c r="DP278" s="167">
        <f t="shared" si="919"/>
        <v>0</v>
      </c>
      <c r="DQ278" s="167">
        <f t="shared" si="920"/>
        <v>0</v>
      </c>
      <c r="DR278" s="167">
        <f t="shared" si="921"/>
        <v>0</v>
      </c>
      <c r="DS278" s="167">
        <f t="shared" si="922"/>
        <v>0</v>
      </c>
      <c r="DT278" s="167">
        <f t="shared" si="923"/>
        <v>0</v>
      </c>
      <c r="DU278" s="167">
        <f t="shared" si="924"/>
        <v>0</v>
      </c>
      <c r="DV278" s="167">
        <f t="shared" si="925"/>
        <v>0</v>
      </c>
      <c r="DW278" s="167">
        <f t="shared" si="926"/>
        <v>0</v>
      </c>
      <c r="DY278" s="167" t="e">
        <f t="shared" ca="1" si="962"/>
        <v>#REF!</v>
      </c>
      <c r="DZ278" s="167" t="e">
        <f t="shared" ca="1" si="963"/>
        <v>#REF!</v>
      </c>
      <c r="EA278" s="167" t="e">
        <f t="shared" ca="1" si="964"/>
        <v>#REF!</v>
      </c>
      <c r="EB278" s="167" t="e">
        <f t="shared" ca="1" si="965"/>
        <v>#REF!</v>
      </c>
      <c r="EC278" s="167" t="e">
        <f t="shared" ca="1" si="966"/>
        <v>#REF!</v>
      </c>
      <c r="ED278" s="167" t="e">
        <f t="shared" ca="1" si="967"/>
        <v>#REF!</v>
      </c>
      <c r="EE278" s="167" t="e">
        <f t="shared" ca="1" si="968"/>
        <v>#REF!</v>
      </c>
      <c r="EF278" s="167" t="e">
        <f t="shared" ca="1" si="969"/>
        <v>#REF!</v>
      </c>
      <c r="EG278" s="167" t="e">
        <f t="shared" ca="1" si="970"/>
        <v>#REF!</v>
      </c>
      <c r="EH278" s="167" t="e">
        <f t="shared" ca="1" si="971"/>
        <v>#REF!</v>
      </c>
      <c r="EI278" s="167" t="e">
        <f t="shared" ca="1" si="972"/>
        <v>#REF!</v>
      </c>
      <c r="EJ278" s="167" t="e">
        <f t="shared" ca="1" si="973"/>
        <v>#REF!</v>
      </c>
      <c r="EK278" s="167" t="e">
        <f t="shared" ca="1" si="974"/>
        <v>#REF!</v>
      </c>
      <c r="EL278" s="167" t="e">
        <f t="shared" ca="1" si="975"/>
        <v>#REF!</v>
      </c>
      <c r="EM278" s="167" t="e">
        <f t="shared" ca="1" si="976"/>
        <v>#REF!</v>
      </c>
      <c r="EN278" s="167" t="e">
        <f t="shared" ca="1" si="977"/>
        <v>#REF!</v>
      </c>
      <c r="EP278" s="167">
        <f t="shared" si="978"/>
        <v>0</v>
      </c>
      <c r="EQ278" s="167">
        <f t="shared" si="979"/>
        <v>0</v>
      </c>
      <c r="ER278" s="167">
        <f t="shared" si="980"/>
        <v>0</v>
      </c>
      <c r="ES278" s="167">
        <f t="shared" si="981"/>
        <v>0</v>
      </c>
      <c r="ET278" s="167">
        <f t="shared" si="982"/>
        <v>0</v>
      </c>
      <c r="EU278" s="167">
        <f t="shared" si="983"/>
        <v>0</v>
      </c>
      <c r="EV278" s="167">
        <f t="shared" si="984"/>
        <v>0</v>
      </c>
      <c r="EW278" s="167">
        <f t="shared" si="985"/>
        <v>0</v>
      </c>
      <c r="EX278" s="167">
        <f t="shared" si="986"/>
        <v>0</v>
      </c>
      <c r="EY278" s="167">
        <f t="shared" si="987"/>
        <v>0</v>
      </c>
      <c r="EZ278" s="167">
        <f t="shared" si="988"/>
        <v>0</v>
      </c>
      <c r="FA278" s="167">
        <f t="shared" si="989"/>
        <v>0</v>
      </c>
      <c r="FB278" s="167">
        <f t="shared" si="990"/>
        <v>0</v>
      </c>
      <c r="FC278" s="167">
        <f t="shared" si="991"/>
        <v>0</v>
      </c>
      <c r="FD278" s="167">
        <f t="shared" si="992"/>
        <v>0</v>
      </c>
      <c r="FE278" s="167">
        <f t="shared" si="993"/>
        <v>0</v>
      </c>
      <c r="FG278" s="167">
        <f t="shared" si="994"/>
        <v>0</v>
      </c>
      <c r="FH278" s="167">
        <f t="shared" si="995"/>
        <v>0</v>
      </c>
      <c r="FI278" s="167">
        <f t="shared" si="996"/>
        <v>0</v>
      </c>
      <c r="FJ278" s="167">
        <f t="shared" si="997"/>
        <v>0</v>
      </c>
      <c r="FK278" s="167">
        <f t="shared" si="998"/>
        <v>0</v>
      </c>
      <c r="FL278" s="167">
        <f t="shared" si="999"/>
        <v>0</v>
      </c>
      <c r="FM278" s="167">
        <f t="shared" si="1000"/>
        <v>0</v>
      </c>
      <c r="FN278" s="167">
        <f t="shared" si="1001"/>
        <v>0</v>
      </c>
      <c r="FO278" s="167">
        <f t="shared" si="1002"/>
        <v>0</v>
      </c>
      <c r="FP278" s="167">
        <f t="shared" si="1003"/>
        <v>0</v>
      </c>
      <c r="FQ278" s="167">
        <f t="shared" si="1004"/>
        <v>0</v>
      </c>
      <c r="FR278" s="167">
        <f t="shared" si="1005"/>
        <v>0</v>
      </c>
      <c r="FS278" s="167">
        <f t="shared" si="1006"/>
        <v>0</v>
      </c>
      <c r="FT278" s="167">
        <f t="shared" si="1007"/>
        <v>0</v>
      </c>
      <c r="FU278" s="167">
        <f t="shared" si="1008"/>
        <v>0</v>
      </c>
      <c r="FV278" s="167">
        <f t="shared" si="1009"/>
        <v>0</v>
      </c>
      <c r="FX278" s="167">
        <f t="shared" si="1010"/>
        <v>0</v>
      </c>
      <c r="FY278" s="167">
        <f t="shared" si="1011"/>
        <v>0</v>
      </c>
      <c r="FZ278" s="167">
        <f t="shared" si="1012"/>
        <v>0</v>
      </c>
      <c r="GA278" s="167">
        <f t="shared" si="1013"/>
        <v>0</v>
      </c>
      <c r="GB278" s="167">
        <f t="shared" si="1014"/>
        <v>0</v>
      </c>
      <c r="GC278" s="167">
        <f t="shared" si="1015"/>
        <v>0</v>
      </c>
      <c r="GD278" s="167">
        <f t="shared" si="1016"/>
        <v>0</v>
      </c>
      <c r="GE278" s="167">
        <f t="shared" si="1017"/>
        <v>0</v>
      </c>
      <c r="GF278" s="167">
        <f t="shared" si="1018"/>
        <v>0</v>
      </c>
      <c r="GG278" s="167">
        <f t="shared" si="1019"/>
        <v>0</v>
      </c>
      <c r="GH278" s="167">
        <f t="shared" si="1020"/>
        <v>0</v>
      </c>
      <c r="GI278" s="167">
        <f t="shared" si="1021"/>
        <v>0</v>
      </c>
      <c r="GJ278" s="167">
        <f t="shared" si="1022"/>
        <v>0</v>
      </c>
      <c r="GK278" s="167">
        <f t="shared" si="1023"/>
        <v>0</v>
      </c>
      <c r="GL278" s="167">
        <f t="shared" si="1024"/>
        <v>0</v>
      </c>
      <c r="GM278" s="167">
        <f t="shared" si="1025"/>
        <v>0</v>
      </c>
      <c r="GO278" s="167" t="e">
        <f t="shared" ca="1" si="860"/>
        <v>#REF!</v>
      </c>
      <c r="GP278" s="167" t="e">
        <f t="shared" ca="1" si="872"/>
        <v>#REF!</v>
      </c>
      <c r="GQ278" s="167" t="e">
        <f t="shared" ca="1" si="872"/>
        <v>#REF!</v>
      </c>
      <c r="GR278" s="167" t="e">
        <f t="shared" ca="1" si="872"/>
        <v>#REF!</v>
      </c>
      <c r="GS278" s="167" t="e">
        <f t="shared" ca="1" si="872"/>
        <v>#REF!</v>
      </c>
      <c r="GT278" s="167" t="e">
        <f t="shared" ca="1" si="872"/>
        <v>#REF!</v>
      </c>
      <c r="GU278" s="167" t="e">
        <f t="shared" ca="1" si="872"/>
        <v>#REF!</v>
      </c>
      <c r="GV278" s="167" t="e">
        <f t="shared" ca="1" si="872"/>
        <v>#REF!</v>
      </c>
      <c r="GW278" s="167" t="e">
        <f t="shared" ca="1" si="872"/>
        <v>#REF!</v>
      </c>
      <c r="GX278" s="167" t="e">
        <f t="shared" ca="1" si="872"/>
        <v>#REF!</v>
      </c>
      <c r="GY278" s="167" t="e">
        <f t="shared" ca="1" si="872"/>
        <v>#REF!</v>
      </c>
      <c r="GZ278" s="167" t="e">
        <f t="shared" ca="1" si="872"/>
        <v>#REF!</v>
      </c>
      <c r="HA278" s="167" t="e">
        <f t="shared" ca="1" si="872"/>
        <v>#REF!</v>
      </c>
      <c r="HB278" s="167" t="e">
        <f t="shared" ca="1" si="872"/>
        <v>#REF!</v>
      </c>
      <c r="HC278" s="167" t="e">
        <f t="shared" ca="1" si="872"/>
        <v>#REF!</v>
      </c>
      <c r="HD278" s="167" t="e">
        <f t="shared" ca="1" si="872"/>
        <v>#REF!</v>
      </c>
      <c r="HF278" s="167" t="e">
        <f t="shared" ca="1" si="927"/>
        <v>#REF!</v>
      </c>
      <c r="HG278" s="167" t="e">
        <f t="shared" ca="1" si="928"/>
        <v>#REF!</v>
      </c>
      <c r="HH278" s="167" t="e">
        <f t="shared" ca="1" si="929"/>
        <v>#REF!</v>
      </c>
      <c r="HI278" s="167" t="e">
        <f t="shared" ca="1" si="930"/>
        <v>#REF!</v>
      </c>
      <c r="HJ278" s="167" t="e">
        <f t="shared" ca="1" si="931"/>
        <v>#REF!</v>
      </c>
      <c r="HK278" s="167" t="e">
        <f t="shared" ca="1" si="932"/>
        <v>#REF!</v>
      </c>
      <c r="HL278" s="167" t="e">
        <f t="shared" ca="1" si="933"/>
        <v>#REF!</v>
      </c>
      <c r="HM278" s="167" t="e">
        <f t="shared" ca="1" si="934"/>
        <v>#REF!</v>
      </c>
      <c r="HN278" s="167" t="e">
        <f t="shared" ca="1" si="935"/>
        <v>#REF!</v>
      </c>
      <c r="HO278" s="167" t="e">
        <f t="shared" ca="1" si="936"/>
        <v>#REF!</v>
      </c>
      <c r="HP278" s="167" t="e">
        <f t="shared" ca="1" si="937"/>
        <v>#REF!</v>
      </c>
      <c r="HQ278" s="167" t="e">
        <f t="shared" ca="1" si="938"/>
        <v>#REF!</v>
      </c>
      <c r="HR278" s="167" t="e">
        <f t="shared" ca="1" si="939"/>
        <v>#REF!</v>
      </c>
      <c r="HS278" s="167" t="e">
        <f t="shared" ca="1" si="940"/>
        <v>#REF!</v>
      </c>
      <c r="HT278" s="167" t="e">
        <f t="shared" ca="1" si="941"/>
        <v>#REF!</v>
      </c>
      <c r="HU278" s="167" t="e">
        <f t="shared" ca="1" si="942"/>
        <v>#REF!</v>
      </c>
      <c r="HW278" s="167" t="e">
        <f t="shared" ca="1" si="943"/>
        <v>#REF!</v>
      </c>
      <c r="HX278" s="167">
        <f t="shared" si="944"/>
        <v>0</v>
      </c>
      <c r="HY278" s="167" t="e">
        <f t="shared" ca="1" si="1026"/>
        <v>#REF!</v>
      </c>
      <c r="HZ278" s="219" t="e">
        <f t="shared" ca="1" si="1027"/>
        <v>#REF!</v>
      </c>
    </row>
    <row r="279" spans="1:234" s="48" customFormat="1">
      <c r="A279" s="3" t="s">
        <v>552</v>
      </c>
      <c r="B279" s="202" t="str">
        <f>INDEX('Ref1'!$E:$E,MATCH(A279,'Ref1'!$A:$A,0))</f>
        <v>Ryedale</v>
      </c>
      <c r="C279" s="42" t="str">
        <f>INDEX(Data1!B:B,MATCH(A279,Data1!A:A,0))</f>
        <v>SD</v>
      </c>
      <c r="D279" s="253" t="str">
        <f>INDEX(Data1!C:C,MATCH(A279,Data1!A:A,0))</f>
        <v>YH</v>
      </c>
      <c r="E279" s="200" t="str">
        <f>IF($C$6="No","No",IF(COUNTIF(Inputs!$K$359:$K$398,$A279)&gt;0,"Yes","No"))</f>
        <v>No</v>
      </c>
      <c r="F279" s="404"/>
      <c r="G279" s="62">
        <f>INDEX('4_RatesSplit'!K:K,MATCH($A279,'4_RatesSplit'!$A:$A,0))</f>
        <v>0</v>
      </c>
      <c r="H279" s="171">
        <f>INDEX('4_RatesSplit'!L:L,MATCH($A279,'4_RatesSplit'!$A:$A,0))</f>
        <v>0</v>
      </c>
      <c r="I279" s="167">
        <f>INDEX('4_RatesSplit'!M:M,MATCH($A279,'4_RatesSplit'!$A:$A,0))</f>
        <v>0</v>
      </c>
      <c r="J279" s="167">
        <f>INDEX('4_RatesSplit'!N:N,MATCH($A279,'4_RatesSplit'!$A:$A,0))</f>
        <v>0</v>
      </c>
      <c r="K279" s="167">
        <f>INDEX('4_RatesSplit'!O:O,MATCH($A279,'4_RatesSplit'!$A:$A,0))</f>
        <v>0</v>
      </c>
      <c r="L279" s="167">
        <f>INDEX('4_RatesSplit'!P:P,MATCH($A279,'4_RatesSplit'!$A:$A,0))</f>
        <v>0</v>
      </c>
      <c r="M279" s="167">
        <f>INDEX('4_RatesSplit'!Q:Q,MATCH($A279,'4_RatesSplit'!$A:$A,0))</f>
        <v>0</v>
      </c>
      <c r="N279" s="167">
        <f>INDEX('4_RatesSplit'!R:R,MATCH($A279,'4_RatesSplit'!$A:$A,0))</f>
        <v>0</v>
      </c>
      <c r="O279" s="167">
        <f>INDEX('4_RatesSplit'!S:S,MATCH($A279,'4_RatesSplit'!$A:$A,0))</f>
        <v>0</v>
      </c>
      <c r="P279" s="167">
        <f>INDEX('4_RatesSplit'!T:T,MATCH($A279,'4_RatesSplit'!$A:$A,0))</f>
        <v>0</v>
      </c>
      <c r="Q279" s="167">
        <f>INDEX('4_RatesSplit'!U:U,MATCH($A279,'4_RatesSplit'!$A:$A,0))</f>
        <v>0</v>
      </c>
      <c r="R279" s="167">
        <f>INDEX('4_RatesSplit'!V:V,MATCH($A279,'4_RatesSplit'!$A:$A,0))</f>
        <v>0</v>
      </c>
      <c r="S279" s="167">
        <f>INDEX('4_RatesSplit'!W:W,MATCH($A279,'4_RatesSplit'!$A:$A,0))</f>
        <v>0</v>
      </c>
      <c r="T279" s="167">
        <f>INDEX('4_RatesSplit'!X:X,MATCH($A279,'4_RatesSplit'!$A:$A,0))</f>
        <v>0</v>
      </c>
      <c r="U279" s="167">
        <f>INDEX('4_RatesSplit'!Y:Y,MATCH($A279,'4_RatesSplit'!$A:$A,0))</f>
        <v>0</v>
      </c>
      <c r="V279" s="167">
        <f>INDEX('4_RatesSplit'!Z:Z,MATCH($A279,'4_RatesSplit'!$A:$A,0))</f>
        <v>0</v>
      </c>
      <c r="W279" s="167">
        <f>INDEX('4_RatesSplit'!AA:AA,MATCH($A279,'4_RatesSplit'!$A:$A,0))</f>
        <v>0</v>
      </c>
      <c r="X279" s="18"/>
      <c r="Y279" s="168" t="e">
        <f ca="1">INDEX('4_RatesSplit'!AT:AT,MATCH($A279,'4_RatesSplit'!$A:$A,0))</f>
        <v>#REF!</v>
      </c>
      <c r="Z279" s="168" t="e">
        <f ca="1">INDEX('4_RatesSplit'!AU:AU,MATCH($A279,'4_RatesSplit'!$A:$A,0))</f>
        <v>#REF!</v>
      </c>
      <c r="AA279" s="168" t="e">
        <f ca="1">INDEX('4_RatesSplit'!AV:AV,MATCH($A279,'4_RatesSplit'!$A:$A,0))</f>
        <v>#REF!</v>
      </c>
      <c r="AB279" s="168" t="e">
        <f ca="1">INDEX('4_RatesSplit'!AW:AW,MATCH($A279,'4_RatesSplit'!$A:$A,0))</f>
        <v>#REF!</v>
      </c>
      <c r="AC279" s="168" t="e">
        <f ca="1">INDEX('4_RatesSplit'!AX:AX,MATCH($A279,'4_RatesSplit'!$A:$A,0))</f>
        <v>#REF!</v>
      </c>
      <c r="AD279" s="168" t="e">
        <f ca="1">INDEX('4_RatesSplit'!AY:AY,MATCH($A279,'4_RatesSplit'!$A:$A,0))</f>
        <v>#REF!</v>
      </c>
      <c r="AE279" s="168" t="e">
        <f ca="1">INDEX('4_RatesSplit'!AZ:AZ,MATCH($A279,'4_RatesSplit'!$A:$A,0))</f>
        <v>#REF!</v>
      </c>
      <c r="AF279" s="168" t="e">
        <f ca="1">INDEX('4_RatesSplit'!BA:BA,MATCH($A279,'4_RatesSplit'!$A:$A,0))</f>
        <v>#REF!</v>
      </c>
      <c r="AG279" s="168" t="e">
        <f ca="1">INDEX('4_RatesSplit'!BB:BB,MATCH($A279,'4_RatesSplit'!$A:$A,0))</f>
        <v>#REF!</v>
      </c>
      <c r="AH279" s="168" t="e">
        <f ca="1">INDEX('4_RatesSplit'!BC:BC,MATCH($A279,'4_RatesSplit'!$A:$A,0))</f>
        <v>#REF!</v>
      </c>
      <c r="AI279" s="168" t="e">
        <f ca="1">INDEX('4_RatesSplit'!BD:BD,MATCH($A279,'4_RatesSplit'!$A:$A,0))</f>
        <v>#REF!</v>
      </c>
      <c r="AJ279" s="168" t="e">
        <f ca="1">INDEX('4_RatesSplit'!BE:BE,MATCH($A279,'4_RatesSplit'!$A:$A,0))</f>
        <v>#REF!</v>
      </c>
      <c r="AK279" s="168" t="e">
        <f ca="1">INDEX('4_RatesSplit'!BF:BF,MATCH($A279,'4_RatesSplit'!$A:$A,0))</f>
        <v>#REF!</v>
      </c>
      <c r="AL279" s="168" t="e">
        <f ca="1">INDEX('4_RatesSplit'!BG:BG,MATCH($A279,'4_RatesSplit'!$A:$A,0))</f>
        <v>#REF!</v>
      </c>
      <c r="AM279" s="168" t="e">
        <f ca="1">INDEX('4_RatesSplit'!BH:BH,MATCH($A279,'4_RatesSplit'!$A:$A,0))</f>
        <v>#REF!</v>
      </c>
      <c r="AN279" s="198" t="e">
        <f ca="1">INDEX('4_RatesSplit'!BI:BI,MATCH($A279,'4_RatesSplit'!$A:$A,0))</f>
        <v>#REF!</v>
      </c>
      <c r="AO279" s="114"/>
      <c r="AP279" s="167" t="e">
        <f t="shared" ca="1" si="945"/>
        <v>#REF!</v>
      </c>
      <c r="AQ279" s="167" t="e">
        <f t="shared" ca="1" si="946"/>
        <v>#REF!</v>
      </c>
      <c r="AR279" s="167" t="e">
        <f t="shared" ca="1" si="947"/>
        <v>#REF!</v>
      </c>
      <c r="AS279" s="167" t="e">
        <f t="shared" ca="1" si="948"/>
        <v>#REF!</v>
      </c>
      <c r="AT279" s="167" t="e">
        <f t="shared" ca="1" si="949"/>
        <v>#REF!</v>
      </c>
      <c r="AU279" s="167" t="e">
        <f t="shared" ca="1" si="950"/>
        <v>#REF!</v>
      </c>
      <c r="AV279" s="167" t="e">
        <f t="shared" ca="1" si="951"/>
        <v>#REF!</v>
      </c>
      <c r="AW279" s="167" t="e">
        <f t="shared" ca="1" si="952"/>
        <v>#REF!</v>
      </c>
      <c r="AX279" s="167" t="e">
        <f t="shared" ca="1" si="953"/>
        <v>#REF!</v>
      </c>
      <c r="AY279" s="167" t="e">
        <f t="shared" ca="1" si="954"/>
        <v>#REF!</v>
      </c>
      <c r="AZ279" s="167" t="e">
        <f t="shared" ca="1" si="955"/>
        <v>#REF!</v>
      </c>
      <c r="BA279" s="167" t="e">
        <f t="shared" ca="1" si="956"/>
        <v>#REF!</v>
      </c>
      <c r="BB279" s="167" t="e">
        <f t="shared" ca="1" si="957"/>
        <v>#REF!</v>
      </c>
      <c r="BC279" s="167" t="e">
        <f t="shared" ca="1" si="958"/>
        <v>#REF!</v>
      </c>
      <c r="BD279" s="167" t="e">
        <f t="shared" ca="1" si="959"/>
        <v>#REF!</v>
      </c>
      <c r="BE279" s="167" t="e">
        <f t="shared" ca="1" si="960"/>
        <v>#REF!</v>
      </c>
      <c r="BF279" s="18"/>
      <c r="BG279" s="168">
        <f>INDEX('2_Needs'!$F:$F,MATCH($A279,'2_Needs'!$A:$A,0))</f>
        <v>1.313462527595174E-4</v>
      </c>
      <c r="BH279" s="114"/>
      <c r="BI279" s="167">
        <f t="shared" ref="BI279:BX279" si="1035">IF(BI$3="reset",$BG279*BI$6,BH279*(1+$C$4))</f>
        <v>0</v>
      </c>
      <c r="BJ279" s="167">
        <f t="shared" si="1035"/>
        <v>0</v>
      </c>
      <c r="BK279" s="167">
        <f t="shared" si="1035"/>
        <v>0</v>
      </c>
      <c r="BL279" s="167">
        <f t="shared" si="1035"/>
        <v>0</v>
      </c>
      <c r="BM279" s="167">
        <f t="shared" si="1035"/>
        <v>0</v>
      </c>
      <c r="BN279" s="167">
        <f t="shared" si="1035"/>
        <v>0</v>
      </c>
      <c r="BO279" s="167">
        <f t="shared" si="1035"/>
        <v>0</v>
      </c>
      <c r="BP279" s="167">
        <f t="shared" si="1035"/>
        <v>0</v>
      </c>
      <c r="BQ279" s="167">
        <f t="shared" si="1035"/>
        <v>0</v>
      </c>
      <c r="BR279" s="167">
        <f t="shared" si="1035"/>
        <v>0</v>
      </c>
      <c r="BS279" s="167">
        <f t="shared" si="1035"/>
        <v>0</v>
      </c>
      <c r="BT279" s="167">
        <f t="shared" si="1035"/>
        <v>0</v>
      </c>
      <c r="BU279" s="167">
        <f t="shared" si="1035"/>
        <v>0</v>
      </c>
      <c r="BV279" s="167">
        <f t="shared" si="1035"/>
        <v>0</v>
      </c>
      <c r="BW279" s="167">
        <f t="shared" si="1035"/>
        <v>0</v>
      </c>
      <c r="BX279" s="167">
        <f t="shared" si="1035"/>
        <v>0</v>
      </c>
      <c r="BZ279" s="167" t="e">
        <f t="shared" ca="1" si="879"/>
        <v>#REF!</v>
      </c>
      <c r="CA279" s="167" t="e">
        <f t="shared" ca="1" si="880"/>
        <v>#REF!</v>
      </c>
      <c r="CB279" s="167" t="e">
        <f t="shared" ca="1" si="881"/>
        <v>#REF!</v>
      </c>
      <c r="CC279" s="167" t="e">
        <f t="shared" ca="1" si="882"/>
        <v>#REF!</v>
      </c>
      <c r="CD279" s="167" t="e">
        <f t="shared" ca="1" si="883"/>
        <v>#REF!</v>
      </c>
      <c r="CE279" s="167" t="e">
        <f t="shared" ca="1" si="884"/>
        <v>#REF!</v>
      </c>
      <c r="CF279" s="167" t="e">
        <f t="shared" ca="1" si="885"/>
        <v>#REF!</v>
      </c>
      <c r="CG279" s="167" t="e">
        <f t="shared" ca="1" si="886"/>
        <v>#REF!</v>
      </c>
      <c r="CH279" s="167" t="e">
        <f t="shared" ca="1" si="887"/>
        <v>#REF!</v>
      </c>
      <c r="CI279" s="167" t="e">
        <f t="shared" ca="1" si="888"/>
        <v>#REF!</v>
      </c>
      <c r="CJ279" s="167" t="e">
        <f t="shared" ca="1" si="889"/>
        <v>#REF!</v>
      </c>
      <c r="CK279" s="167" t="e">
        <f t="shared" ca="1" si="890"/>
        <v>#REF!</v>
      </c>
      <c r="CL279" s="167" t="e">
        <f t="shared" ca="1" si="891"/>
        <v>#REF!</v>
      </c>
      <c r="CM279" s="167" t="e">
        <f t="shared" ca="1" si="892"/>
        <v>#REF!</v>
      </c>
      <c r="CN279" s="167" t="e">
        <f t="shared" ca="1" si="893"/>
        <v>#REF!</v>
      </c>
      <c r="CO279" s="167" t="e">
        <f t="shared" ca="1" si="894"/>
        <v>#REF!</v>
      </c>
      <c r="CQ279" s="167" t="e">
        <f t="shared" ca="1" si="895"/>
        <v>#REF!</v>
      </c>
      <c r="CR279" s="167" t="e">
        <f t="shared" ca="1" si="896"/>
        <v>#REF!</v>
      </c>
      <c r="CS279" s="167" t="e">
        <f t="shared" ca="1" si="897"/>
        <v>#REF!</v>
      </c>
      <c r="CT279" s="167" t="e">
        <f t="shared" ca="1" si="898"/>
        <v>#REF!</v>
      </c>
      <c r="CU279" s="167" t="e">
        <f t="shared" ca="1" si="899"/>
        <v>#REF!</v>
      </c>
      <c r="CV279" s="167" t="e">
        <f t="shared" ca="1" si="900"/>
        <v>#REF!</v>
      </c>
      <c r="CW279" s="167" t="e">
        <f t="shared" ca="1" si="901"/>
        <v>#REF!</v>
      </c>
      <c r="CX279" s="167" t="e">
        <f t="shared" ca="1" si="902"/>
        <v>#REF!</v>
      </c>
      <c r="CY279" s="167" t="e">
        <f t="shared" ca="1" si="903"/>
        <v>#REF!</v>
      </c>
      <c r="CZ279" s="167" t="e">
        <f t="shared" ca="1" si="904"/>
        <v>#REF!</v>
      </c>
      <c r="DA279" s="167" t="e">
        <f t="shared" ca="1" si="905"/>
        <v>#REF!</v>
      </c>
      <c r="DB279" s="167" t="e">
        <f t="shared" ca="1" si="906"/>
        <v>#REF!</v>
      </c>
      <c r="DC279" s="167" t="e">
        <f t="shared" ca="1" si="907"/>
        <v>#REF!</v>
      </c>
      <c r="DD279" s="167" t="e">
        <f t="shared" ca="1" si="908"/>
        <v>#REF!</v>
      </c>
      <c r="DE279" s="167" t="e">
        <f t="shared" ca="1" si="909"/>
        <v>#REF!</v>
      </c>
      <c r="DF279" s="167" t="e">
        <f t="shared" ca="1" si="910"/>
        <v>#REF!</v>
      </c>
      <c r="DH279" s="167">
        <f t="shared" si="911"/>
        <v>0</v>
      </c>
      <c r="DI279" s="167">
        <f t="shared" si="912"/>
        <v>0</v>
      </c>
      <c r="DJ279" s="167">
        <f t="shared" si="913"/>
        <v>0</v>
      </c>
      <c r="DK279" s="167">
        <f t="shared" si="914"/>
        <v>0</v>
      </c>
      <c r="DL279" s="167">
        <f t="shared" si="915"/>
        <v>0</v>
      </c>
      <c r="DM279" s="167">
        <f t="shared" si="916"/>
        <v>0</v>
      </c>
      <c r="DN279" s="167">
        <f t="shared" si="917"/>
        <v>0</v>
      </c>
      <c r="DO279" s="167">
        <f t="shared" si="918"/>
        <v>0</v>
      </c>
      <c r="DP279" s="167">
        <f t="shared" si="919"/>
        <v>0</v>
      </c>
      <c r="DQ279" s="167">
        <f t="shared" si="920"/>
        <v>0</v>
      </c>
      <c r="DR279" s="167">
        <f t="shared" si="921"/>
        <v>0</v>
      </c>
      <c r="DS279" s="167">
        <f t="shared" si="922"/>
        <v>0</v>
      </c>
      <c r="DT279" s="167">
        <f t="shared" si="923"/>
        <v>0</v>
      </c>
      <c r="DU279" s="167">
        <f t="shared" si="924"/>
        <v>0</v>
      </c>
      <c r="DV279" s="167">
        <f t="shared" si="925"/>
        <v>0</v>
      </c>
      <c r="DW279" s="167">
        <f t="shared" si="926"/>
        <v>0</v>
      </c>
      <c r="DY279" s="167" t="e">
        <f t="shared" ca="1" si="962"/>
        <v>#REF!</v>
      </c>
      <c r="DZ279" s="167" t="e">
        <f t="shared" ca="1" si="963"/>
        <v>#REF!</v>
      </c>
      <c r="EA279" s="167" t="e">
        <f t="shared" ca="1" si="964"/>
        <v>#REF!</v>
      </c>
      <c r="EB279" s="167" t="e">
        <f t="shared" ca="1" si="965"/>
        <v>#REF!</v>
      </c>
      <c r="EC279" s="167" t="e">
        <f t="shared" ca="1" si="966"/>
        <v>#REF!</v>
      </c>
      <c r="ED279" s="167" t="e">
        <f t="shared" ca="1" si="967"/>
        <v>#REF!</v>
      </c>
      <c r="EE279" s="167" t="e">
        <f t="shared" ca="1" si="968"/>
        <v>#REF!</v>
      </c>
      <c r="EF279" s="167" t="e">
        <f t="shared" ca="1" si="969"/>
        <v>#REF!</v>
      </c>
      <c r="EG279" s="167" t="e">
        <f t="shared" ca="1" si="970"/>
        <v>#REF!</v>
      </c>
      <c r="EH279" s="167" t="e">
        <f t="shared" ca="1" si="971"/>
        <v>#REF!</v>
      </c>
      <c r="EI279" s="167" t="e">
        <f t="shared" ca="1" si="972"/>
        <v>#REF!</v>
      </c>
      <c r="EJ279" s="167" t="e">
        <f t="shared" ca="1" si="973"/>
        <v>#REF!</v>
      </c>
      <c r="EK279" s="167" t="e">
        <f t="shared" ca="1" si="974"/>
        <v>#REF!</v>
      </c>
      <c r="EL279" s="167" t="e">
        <f t="shared" ca="1" si="975"/>
        <v>#REF!</v>
      </c>
      <c r="EM279" s="167" t="e">
        <f t="shared" ca="1" si="976"/>
        <v>#REF!</v>
      </c>
      <c r="EN279" s="167" t="e">
        <f t="shared" ca="1" si="977"/>
        <v>#REF!</v>
      </c>
      <c r="EP279" s="167">
        <f t="shared" si="978"/>
        <v>0</v>
      </c>
      <c r="EQ279" s="167">
        <f t="shared" si="979"/>
        <v>0</v>
      </c>
      <c r="ER279" s="167">
        <f t="shared" si="980"/>
        <v>0</v>
      </c>
      <c r="ES279" s="167">
        <f t="shared" si="981"/>
        <v>0</v>
      </c>
      <c r="ET279" s="167">
        <f t="shared" si="982"/>
        <v>0</v>
      </c>
      <c r="EU279" s="167">
        <f t="shared" si="983"/>
        <v>0</v>
      </c>
      <c r="EV279" s="167">
        <f t="shared" si="984"/>
        <v>0</v>
      </c>
      <c r="EW279" s="167">
        <f t="shared" si="985"/>
        <v>0</v>
      </c>
      <c r="EX279" s="167">
        <f t="shared" si="986"/>
        <v>0</v>
      </c>
      <c r="EY279" s="167">
        <f t="shared" si="987"/>
        <v>0</v>
      </c>
      <c r="EZ279" s="167">
        <f t="shared" si="988"/>
        <v>0</v>
      </c>
      <c r="FA279" s="167">
        <f t="shared" si="989"/>
        <v>0</v>
      </c>
      <c r="FB279" s="167">
        <f t="shared" si="990"/>
        <v>0</v>
      </c>
      <c r="FC279" s="167">
        <f t="shared" si="991"/>
        <v>0</v>
      </c>
      <c r="FD279" s="167">
        <f t="shared" si="992"/>
        <v>0</v>
      </c>
      <c r="FE279" s="167">
        <f t="shared" si="993"/>
        <v>0</v>
      </c>
      <c r="FG279" s="167">
        <f t="shared" si="994"/>
        <v>0</v>
      </c>
      <c r="FH279" s="167">
        <f t="shared" si="995"/>
        <v>0</v>
      </c>
      <c r="FI279" s="167">
        <f t="shared" si="996"/>
        <v>0</v>
      </c>
      <c r="FJ279" s="167">
        <f t="shared" si="997"/>
        <v>0</v>
      </c>
      <c r="FK279" s="167">
        <f t="shared" si="998"/>
        <v>0</v>
      </c>
      <c r="FL279" s="167">
        <f t="shared" si="999"/>
        <v>0</v>
      </c>
      <c r="FM279" s="167">
        <f t="shared" si="1000"/>
        <v>0</v>
      </c>
      <c r="FN279" s="167">
        <f t="shared" si="1001"/>
        <v>0</v>
      </c>
      <c r="FO279" s="167">
        <f t="shared" si="1002"/>
        <v>0</v>
      </c>
      <c r="FP279" s="167">
        <f t="shared" si="1003"/>
        <v>0</v>
      </c>
      <c r="FQ279" s="167">
        <f t="shared" si="1004"/>
        <v>0</v>
      </c>
      <c r="FR279" s="167">
        <f t="shared" si="1005"/>
        <v>0</v>
      </c>
      <c r="FS279" s="167">
        <f t="shared" si="1006"/>
        <v>0</v>
      </c>
      <c r="FT279" s="167">
        <f t="shared" si="1007"/>
        <v>0</v>
      </c>
      <c r="FU279" s="167">
        <f t="shared" si="1008"/>
        <v>0</v>
      </c>
      <c r="FV279" s="167">
        <f t="shared" si="1009"/>
        <v>0</v>
      </c>
      <c r="FX279" s="167">
        <f t="shared" si="1010"/>
        <v>0</v>
      </c>
      <c r="FY279" s="167">
        <f t="shared" si="1011"/>
        <v>0</v>
      </c>
      <c r="FZ279" s="167">
        <f t="shared" si="1012"/>
        <v>0</v>
      </c>
      <c r="GA279" s="167">
        <f t="shared" si="1013"/>
        <v>0</v>
      </c>
      <c r="GB279" s="167">
        <f t="shared" si="1014"/>
        <v>0</v>
      </c>
      <c r="GC279" s="167">
        <f t="shared" si="1015"/>
        <v>0</v>
      </c>
      <c r="GD279" s="167">
        <f t="shared" si="1016"/>
        <v>0</v>
      </c>
      <c r="GE279" s="167">
        <f t="shared" si="1017"/>
        <v>0</v>
      </c>
      <c r="GF279" s="167">
        <f t="shared" si="1018"/>
        <v>0</v>
      </c>
      <c r="GG279" s="167">
        <f t="shared" si="1019"/>
        <v>0</v>
      </c>
      <c r="GH279" s="167">
        <f t="shared" si="1020"/>
        <v>0</v>
      </c>
      <c r="GI279" s="167">
        <f t="shared" si="1021"/>
        <v>0</v>
      </c>
      <c r="GJ279" s="167">
        <f t="shared" si="1022"/>
        <v>0</v>
      </c>
      <c r="GK279" s="167">
        <f t="shared" si="1023"/>
        <v>0</v>
      </c>
      <c r="GL279" s="167">
        <f t="shared" si="1024"/>
        <v>0</v>
      </c>
      <c r="GM279" s="167">
        <f t="shared" si="1025"/>
        <v>0</v>
      </c>
      <c r="GO279" s="167" t="e">
        <f t="shared" ca="1" si="860"/>
        <v>#REF!</v>
      </c>
      <c r="GP279" s="167" t="e">
        <f t="shared" ca="1" si="872"/>
        <v>#REF!</v>
      </c>
      <c r="GQ279" s="167" t="e">
        <f t="shared" ca="1" si="872"/>
        <v>#REF!</v>
      </c>
      <c r="GR279" s="167" t="e">
        <f t="shared" ca="1" si="872"/>
        <v>#REF!</v>
      </c>
      <c r="GS279" s="167" t="e">
        <f t="shared" ca="1" si="872"/>
        <v>#REF!</v>
      </c>
      <c r="GT279" s="167" t="e">
        <f t="shared" ca="1" si="872"/>
        <v>#REF!</v>
      </c>
      <c r="GU279" s="167" t="e">
        <f t="shared" ca="1" si="872"/>
        <v>#REF!</v>
      </c>
      <c r="GV279" s="167" t="e">
        <f t="shared" ca="1" si="872"/>
        <v>#REF!</v>
      </c>
      <c r="GW279" s="167" t="e">
        <f t="shared" ca="1" si="872"/>
        <v>#REF!</v>
      </c>
      <c r="GX279" s="167" t="e">
        <f t="shared" ca="1" si="872"/>
        <v>#REF!</v>
      </c>
      <c r="GY279" s="167" t="e">
        <f t="shared" ca="1" si="872"/>
        <v>#REF!</v>
      </c>
      <c r="GZ279" s="167" t="e">
        <f t="shared" ca="1" si="872"/>
        <v>#REF!</v>
      </c>
      <c r="HA279" s="167" t="e">
        <f t="shared" ca="1" si="872"/>
        <v>#REF!</v>
      </c>
      <c r="HB279" s="167" t="e">
        <f t="shared" ca="1" si="872"/>
        <v>#REF!</v>
      </c>
      <c r="HC279" s="167" t="e">
        <f t="shared" ca="1" si="872"/>
        <v>#REF!</v>
      </c>
      <c r="HD279" s="167" t="e">
        <f t="shared" ca="1" si="872"/>
        <v>#REF!</v>
      </c>
      <c r="HF279" s="167" t="e">
        <f t="shared" ca="1" si="927"/>
        <v>#REF!</v>
      </c>
      <c r="HG279" s="167" t="e">
        <f t="shared" ca="1" si="928"/>
        <v>#REF!</v>
      </c>
      <c r="HH279" s="167" t="e">
        <f t="shared" ca="1" si="929"/>
        <v>#REF!</v>
      </c>
      <c r="HI279" s="167" t="e">
        <f t="shared" ca="1" si="930"/>
        <v>#REF!</v>
      </c>
      <c r="HJ279" s="167" t="e">
        <f t="shared" ca="1" si="931"/>
        <v>#REF!</v>
      </c>
      <c r="HK279" s="167" t="e">
        <f t="shared" ca="1" si="932"/>
        <v>#REF!</v>
      </c>
      <c r="HL279" s="167" t="e">
        <f t="shared" ca="1" si="933"/>
        <v>#REF!</v>
      </c>
      <c r="HM279" s="167" t="e">
        <f t="shared" ca="1" si="934"/>
        <v>#REF!</v>
      </c>
      <c r="HN279" s="167" t="e">
        <f t="shared" ca="1" si="935"/>
        <v>#REF!</v>
      </c>
      <c r="HO279" s="167" t="e">
        <f t="shared" ca="1" si="936"/>
        <v>#REF!</v>
      </c>
      <c r="HP279" s="167" t="e">
        <f t="shared" ca="1" si="937"/>
        <v>#REF!</v>
      </c>
      <c r="HQ279" s="167" t="e">
        <f t="shared" ca="1" si="938"/>
        <v>#REF!</v>
      </c>
      <c r="HR279" s="167" t="e">
        <f t="shared" ca="1" si="939"/>
        <v>#REF!</v>
      </c>
      <c r="HS279" s="167" t="e">
        <f t="shared" ca="1" si="940"/>
        <v>#REF!</v>
      </c>
      <c r="HT279" s="167" t="e">
        <f t="shared" ca="1" si="941"/>
        <v>#REF!</v>
      </c>
      <c r="HU279" s="167" t="e">
        <f t="shared" ca="1" si="942"/>
        <v>#REF!</v>
      </c>
      <c r="HW279" s="167" t="e">
        <f t="shared" ca="1" si="943"/>
        <v>#REF!</v>
      </c>
      <c r="HX279" s="167">
        <f t="shared" si="944"/>
        <v>0</v>
      </c>
      <c r="HY279" s="167" t="e">
        <f t="shared" ca="1" si="1026"/>
        <v>#REF!</v>
      </c>
      <c r="HZ279" s="219" t="e">
        <f t="shared" ca="1" si="1027"/>
        <v>#REF!</v>
      </c>
    </row>
    <row r="280" spans="1:234" s="48" customFormat="1">
      <c r="A280" s="3" t="s">
        <v>554</v>
      </c>
      <c r="B280" s="202" t="str">
        <f>INDEX('Ref1'!$E:$E,MATCH(A280,'Ref1'!$A:$A,0))</f>
        <v>Salford</v>
      </c>
      <c r="C280" s="42" t="str">
        <f>INDEX(Data1!B:B,MATCH(A280,Data1!A:A,0))</f>
        <v>MD</v>
      </c>
      <c r="D280" s="253" t="str">
        <f>INDEX(Data1!C:C,MATCH(A280,Data1!A:A,0))</f>
        <v>NW</v>
      </c>
      <c r="E280" s="200" t="str">
        <f>IF($C$6="No","No",IF(COUNTIF(Inputs!$K$359:$K$398,$A280)&gt;0,"Yes","No"))</f>
        <v>No</v>
      </c>
      <c r="F280" s="404"/>
      <c r="G280" s="62">
        <f>INDEX('4_RatesSplit'!K:K,MATCH($A280,'4_RatesSplit'!$A:$A,0))</f>
        <v>0</v>
      </c>
      <c r="H280" s="171">
        <f>INDEX('4_RatesSplit'!L:L,MATCH($A280,'4_RatesSplit'!$A:$A,0))</f>
        <v>0</v>
      </c>
      <c r="I280" s="167">
        <f>INDEX('4_RatesSplit'!M:M,MATCH($A280,'4_RatesSplit'!$A:$A,0))</f>
        <v>0</v>
      </c>
      <c r="J280" s="167">
        <f>INDEX('4_RatesSplit'!N:N,MATCH($A280,'4_RatesSplit'!$A:$A,0))</f>
        <v>0</v>
      </c>
      <c r="K280" s="167">
        <f>INDEX('4_RatesSplit'!O:O,MATCH($A280,'4_RatesSplit'!$A:$A,0))</f>
        <v>0</v>
      </c>
      <c r="L280" s="167">
        <f>INDEX('4_RatesSplit'!P:P,MATCH($A280,'4_RatesSplit'!$A:$A,0))</f>
        <v>0</v>
      </c>
      <c r="M280" s="167">
        <f>INDEX('4_RatesSplit'!Q:Q,MATCH($A280,'4_RatesSplit'!$A:$A,0))</f>
        <v>0</v>
      </c>
      <c r="N280" s="167">
        <f>INDEX('4_RatesSplit'!R:R,MATCH($A280,'4_RatesSplit'!$A:$A,0))</f>
        <v>0</v>
      </c>
      <c r="O280" s="167">
        <f>INDEX('4_RatesSplit'!S:S,MATCH($A280,'4_RatesSplit'!$A:$A,0))</f>
        <v>0</v>
      </c>
      <c r="P280" s="167">
        <f>INDEX('4_RatesSplit'!T:T,MATCH($A280,'4_RatesSplit'!$A:$A,0))</f>
        <v>0</v>
      </c>
      <c r="Q280" s="167">
        <f>INDEX('4_RatesSplit'!U:U,MATCH($A280,'4_RatesSplit'!$A:$A,0))</f>
        <v>0</v>
      </c>
      <c r="R280" s="167">
        <f>INDEX('4_RatesSplit'!V:V,MATCH($A280,'4_RatesSplit'!$A:$A,0))</f>
        <v>0</v>
      </c>
      <c r="S280" s="167">
        <f>INDEX('4_RatesSplit'!W:W,MATCH($A280,'4_RatesSplit'!$A:$A,0))</f>
        <v>0</v>
      </c>
      <c r="T280" s="167">
        <f>INDEX('4_RatesSplit'!X:X,MATCH($A280,'4_RatesSplit'!$A:$A,0))</f>
        <v>0</v>
      </c>
      <c r="U280" s="167">
        <f>INDEX('4_RatesSplit'!Y:Y,MATCH($A280,'4_RatesSplit'!$A:$A,0))</f>
        <v>0</v>
      </c>
      <c r="V280" s="167">
        <f>INDEX('4_RatesSplit'!Z:Z,MATCH($A280,'4_RatesSplit'!$A:$A,0))</f>
        <v>0</v>
      </c>
      <c r="W280" s="167">
        <f>INDEX('4_RatesSplit'!AA:AA,MATCH($A280,'4_RatesSplit'!$A:$A,0))</f>
        <v>0</v>
      </c>
      <c r="X280" s="18"/>
      <c r="Y280" s="168" t="e">
        <f ca="1">INDEX('4_RatesSplit'!AT:AT,MATCH($A280,'4_RatesSplit'!$A:$A,0))</f>
        <v>#REF!</v>
      </c>
      <c r="Z280" s="168" t="e">
        <f ca="1">INDEX('4_RatesSplit'!AU:AU,MATCH($A280,'4_RatesSplit'!$A:$A,0))</f>
        <v>#REF!</v>
      </c>
      <c r="AA280" s="168" t="e">
        <f ca="1">INDEX('4_RatesSplit'!AV:AV,MATCH($A280,'4_RatesSplit'!$A:$A,0))</f>
        <v>#REF!</v>
      </c>
      <c r="AB280" s="168" t="e">
        <f ca="1">INDEX('4_RatesSplit'!AW:AW,MATCH($A280,'4_RatesSplit'!$A:$A,0))</f>
        <v>#REF!</v>
      </c>
      <c r="AC280" s="168" t="e">
        <f ca="1">INDEX('4_RatesSplit'!AX:AX,MATCH($A280,'4_RatesSplit'!$A:$A,0))</f>
        <v>#REF!</v>
      </c>
      <c r="AD280" s="168" t="e">
        <f ca="1">INDEX('4_RatesSplit'!AY:AY,MATCH($A280,'4_RatesSplit'!$A:$A,0))</f>
        <v>#REF!</v>
      </c>
      <c r="AE280" s="168" t="e">
        <f ca="1">INDEX('4_RatesSplit'!AZ:AZ,MATCH($A280,'4_RatesSplit'!$A:$A,0))</f>
        <v>#REF!</v>
      </c>
      <c r="AF280" s="168" t="e">
        <f ca="1">INDEX('4_RatesSplit'!BA:BA,MATCH($A280,'4_RatesSplit'!$A:$A,0))</f>
        <v>#REF!</v>
      </c>
      <c r="AG280" s="168" t="e">
        <f ca="1">INDEX('4_RatesSplit'!BB:BB,MATCH($A280,'4_RatesSplit'!$A:$A,0))</f>
        <v>#REF!</v>
      </c>
      <c r="AH280" s="168" t="e">
        <f ca="1">INDEX('4_RatesSplit'!BC:BC,MATCH($A280,'4_RatesSplit'!$A:$A,0))</f>
        <v>#REF!</v>
      </c>
      <c r="AI280" s="168" t="e">
        <f ca="1">INDEX('4_RatesSplit'!BD:BD,MATCH($A280,'4_RatesSplit'!$A:$A,0))</f>
        <v>#REF!</v>
      </c>
      <c r="AJ280" s="168" t="e">
        <f ca="1">INDEX('4_RatesSplit'!BE:BE,MATCH($A280,'4_RatesSplit'!$A:$A,0))</f>
        <v>#REF!</v>
      </c>
      <c r="AK280" s="168" t="e">
        <f ca="1">INDEX('4_RatesSplit'!BF:BF,MATCH($A280,'4_RatesSplit'!$A:$A,0))</f>
        <v>#REF!</v>
      </c>
      <c r="AL280" s="168" t="e">
        <f ca="1">INDEX('4_RatesSplit'!BG:BG,MATCH($A280,'4_RatesSplit'!$A:$A,0))</f>
        <v>#REF!</v>
      </c>
      <c r="AM280" s="168" t="e">
        <f ca="1">INDEX('4_RatesSplit'!BH:BH,MATCH($A280,'4_RatesSplit'!$A:$A,0))</f>
        <v>#REF!</v>
      </c>
      <c r="AN280" s="198" t="e">
        <f ca="1">INDEX('4_RatesSplit'!BI:BI,MATCH($A280,'4_RatesSplit'!$A:$A,0))</f>
        <v>#REF!</v>
      </c>
      <c r="AO280" s="114"/>
      <c r="AP280" s="167" t="e">
        <f t="shared" ca="1" si="945"/>
        <v>#REF!</v>
      </c>
      <c r="AQ280" s="167" t="e">
        <f t="shared" ca="1" si="946"/>
        <v>#REF!</v>
      </c>
      <c r="AR280" s="167" t="e">
        <f t="shared" ca="1" si="947"/>
        <v>#REF!</v>
      </c>
      <c r="AS280" s="167" t="e">
        <f t="shared" ca="1" si="948"/>
        <v>#REF!</v>
      </c>
      <c r="AT280" s="167" t="e">
        <f t="shared" ca="1" si="949"/>
        <v>#REF!</v>
      </c>
      <c r="AU280" s="167" t="e">
        <f t="shared" ca="1" si="950"/>
        <v>#REF!</v>
      </c>
      <c r="AV280" s="167" t="e">
        <f t="shared" ca="1" si="951"/>
        <v>#REF!</v>
      </c>
      <c r="AW280" s="167" t="e">
        <f t="shared" ca="1" si="952"/>
        <v>#REF!</v>
      </c>
      <c r="AX280" s="167" t="e">
        <f t="shared" ca="1" si="953"/>
        <v>#REF!</v>
      </c>
      <c r="AY280" s="167" t="e">
        <f t="shared" ca="1" si="954"/>
        <v>#REF!</v>
      </c>
      <c r="AZ280" s="167" t="e">
        <f t="shared" ca="1" si="955"/>
        <v>#REF!</v>
      </c>
      <c r="BA280" s="167" t="e">
        <f t="shared" ca="1" si="956"/>
        <v>#REF!</v>
      </c>
      <c r="BB280" s="167" t="e">
        <f t="shared" ca="1" si="957"/>
        <v>#REF!</v>
      </c>
      <c r="BC280" s="167" t="e">
        <f t="shared" ca="1" si="958"/>
        <v>#REF!</v>
      </c>
      <c r="BD280" s="167" t="e">
        <f t="shared" ca="1" si="959"/>
        <v>#REF!</v>
      </c>
      <c r="BE280" s="167" t="e">
        <f t="shared" ca="1" si="960"/>
        <v>#REF!</v>
      </c>
      <c r="BF280" s="18"/>
      <c r="BG280" s="168">
        <f>INDEX('2_Needs'!$F:$F,MATCH($A280,'2_Needs'!$A:$A,0))</f>
        <v>5.8219242112703675E-3</v>
      </c>
      <c r="BH280" s="114"/>
      <c r="BI280" s="167">
        <f t="shared" ref="BI280:BX280" si="1036">IF(BI$3="reset",$BG280*BI$6,BH280*(1+$C$4))</f>
        <v>0</v>
      </c>
      <c r="BJ280" s="167">
        <f t="shared" si="1036"/>
        <v>0</v>
      </c>
      <c r="BK280" s="167">
        <f t="shared" si="1036"/>
        <v>0</v>
      </c>
      <c r="BL280" s="167">
        <f t="shared" si="1036"/>
        <v>0</v>
      </c>
      <c r="BM280" s="167">
        <f t="shared" si="1036"/>
        <v>0</v>
      </c>
      <c r="BN280" s="167">
        <f t="shared" si="1036"/>
        <v>0</v>
      </c>
      <c r="BO280" s="167">
        <f t="shared" si="1036"/>
        <v>0</v>
      </c>
      <c r="BP280" s="167">
        <f t="shared" si="1036"/>
        <v>0</v>
      </c>
      <c r="BQ280" s="167">
        <f t="shared" si="1036"/>
        <v>0</v>
      </c>
      <c r="BR280" s="167">
        <f t="shared" si="1036"/>
        <v>0</v>
      </c>
      <c r="BS280" s="167">
        <f t="shared" si="1036"/>
        <v>0</v>
      </c>
      <c r="BT280" s="167">
        <f t="shared" si="1036"/>
        <v>0</v>
      </c>
      <c r="BU280" s="167">
        <f t="shared" si="1036"/>
        <v>0</v>
      </c>
      <c r="BV280" s="167">
        <f t="shared" si="1036"/>
        <v>0</v>
      </c>
      <c r="BW280" s="167">
        <f t="shared" si="1036"/>
        <v>0</v>
      </c>
      <c r="BX280" s="167">
        <f t="shared" si="1036"/>
        <v>0</v>
      </c>
      <c r="BZ280" s="167" t="e">
        <f t="shared" ca="1" si="879"/>
        <v>#REF!</v>
      </c>
      <c r="CA280" s="167" t="e">
        <f t="shared" ca="1" si="880"/>
        <v>#REF!</v>
      </c>
      <c r="CB280" s="167" t="e">
        <f t="shared" ca="1" si="881"/>
        <v>#REF!</v>
      </c>
      <c r="CC280" s="167" t="e">
        <f t="shared" ca="1" si="882"/>
        <v>#REF!</v>
      </c>
      <c r="CD280" s="167" t="e">
        <f t="shared" ca="1" si="883"/>
        <v>#REF!</v>
      </c>
      <c r="CE280" s="167" t="e">
        <f t="shared" ca="1" si="884"/>
        <v>#REF!</v>
      </c>
      <c r="CF280" s="167" t="e">
        <f t="shared" ca="1" si="885"/>
        <v>#REF!</v>
      </c>
      <c r="CG280" s="167" t="e">
        <f t="shared" ca="1" si="886"/>
        <v>#REF!</v>
      </c>
      <c r="CH280" s="167" t="e">
        <f t="shared" ca="1" si="887"/>
        <v>#REF!</v>
      </c>
      <c r="CI280" s="167" t="e">
        <f t="shared" ca="1" si="888"/>
        <v>#REF!</v>
      </c>
      <c r="CJ280" s="167" t="e">
        <f t="shared" ca="1" si="889"/>
        <v>#REF!</v>
      </c>
      <c r="CK280" s="167" t="e">
        <f t="shared" ca="1" si="890"/>
        <v>#REF!</v>
      </c>
      <c r="CL280" s="167" t="e">
        <f t="shared" ca="1" si="891"/>
        <v>#REF!</v>
      </c>
      <c r="CM280" s="167" t="e">
        <f t="shared" ca="1" si="892"/>
        <v>#REF!</v>
      </c>
      <c r="CN280" s="167" t="e">
        <f t="shared" ca="1" si="893"/>
        <v>#REF!</v>
      </c>
      <c r="CO280" s="167" t="e">
        <f t="shared" ca="1" si="894"/>
        <v>#REF!</v>
      </c>
      <c r="CQ280" s="167" t="e">
        <f t="shared" ca="1" si="895"/>
        <v>#REF!</v>
      </c>
      <c r="CR280" s="167" t="e">
        <f t="shared" ca="1" si="896"/>
        <v>#REF!</v>
      </c>
      <c r="CS280" s="167" t="e">
        <f t="shared" ca="1" si="897"/>
        <v>#REF!</v>
      </c>
      <c r="CT280" s="167" t="e">
        <f t="shared" ca="1" si="898"/>
        <v>#REF!</v>
      </c>
      <c r="CU280" s="167" t="e">
        <f t="shared" ca="1" si="899"/>
        <v>#REF!</v>
      </c>
      <c r="CV280" s="167" t="e">
        <f t="shared" ca="1" si="900"/>
        <v>#REF!</v>
      </c>
      <c r="CW280" s="167" t="e">
        <f t="shared" ca="1" si="901"/>
        <v>#REF!</v>
      </c>
      <c r="CX280" s="167" t="e">
        <f t="shared" ca="1" si="902"/>
        <v>#REF!</v>
      </c>
      <c r="CY280" s="167" t="e">
        <f t="shared" ca="1" si="903"/>
        <v>#REF!</v>
      </c>
      <c r="CZ280" s="167" t="e">
        <f t="shared" ca="1" si="904"/>
        <v>#REF!</v>
      </c>
      <c r="DA280" s="167" t="e">
        <f t="shared" ca="1" si="905"/>
        <v>#REF!</v>
      </c>
      <c r="DB280" s="167" t="e">
        <f t="shared" ca="1" si="906"/>
        <v>#REF!</v>
      </c>
      <c r="DC280" s="167" t="e">
        <f t="shared" ca="1" si="907"/>
        <v>#REF!</v>
      </c>
      <c r="DD280" s="167" t="e">
        <f t="shared" ca="1" si="908"/>
        <v>#REF!</v>
      </c>
      <c r="DE280" s="167" t="e">
        <f t="shared" ca="1" si="909"/>
        <v>#REF!</v>
      </c>
      <c r="DF280" s="167" t="e">
        <f t="shared" ca="1" si="910"/>
        <v>#REF!</v>
      </c>
      <c r="DH280" s="167">
        <f t="shared" si="911"/>
        <v>0</v>
      </c>
      <c r="DI280" s="167">
        <f t="shared" si="912"/>
        <v>0</v>
      </c>
      <c r="DJ280" s="167">
        <f t="shared" si="913"/>
        <v>0</v>
      </c>
      <c r="DK280" s="167">
        <f t="shared" si="914"/>
        <v>0</v>
      </c>
      <c r="DL280" s="167">
        <f t="shared" si="915"/>
        <v>0</v>
      </c>
      <c r="DM280" s="167">
        <f t="shared" si="916"/>
        <v>0</v>
      </c>
      <c r="DN280" s="167">
        <f t="shared" si="917"/>
        <v>0</v>
      </c>
      <c r="DO280" s="167">
        <f t="shared" si="918"/>
        <v>0</v>
      </c>
      <c r="DP280" s="167">
        <f t="shared" si="919"/>
        <v>0</v>
      </c>
      <c r="DQ280" s="167">
        <f t="shared" si="920"/>
        <v>0</v>
      </c>
      <c r="DR280" s="167">
        <f t="shared" si="921"/>
        <v>0</v>
      </c>
      <c r="DS280" s="167">
        <f t="shared" si="922"/>
        <v>0</v>
      </c>
      <c r="DT280" s="167">
        <f t="shared" si="923"/>
        <v>0</v>
      </c>
      <c r="DU280" s="167">
        <f t="shared" si="924"/>
        <v>0</v>
      </c>
      <c r="DV280" s="167">
        <f t="shared" si="925"/>
        <v>0</v>
      </c>
      <c r="DW280" s="167">
        <f t="shared" si="926"/>
        <v>0</v>
      </c>
      <c r="DY280" s="167" t="e">
        <f t="shared" ca="1" si="962"/>
        <v>#REF!</v>
      </c>
      <c r="DZ280" s="167" t="e">
        <f t="shared" ca="1" si="963"/>
        <v>#REF!</v>
      </c>
      <c r="EA280" s="167" t="e">
        <f t="shared" ca="1" si="964"/>
        <v>#REF!</v>
      </c>
      <c r="EB280" s="167" t="e">
        <f t="shared" ca="1" si="965"/>
        <v>#REF!</v>
      </c>
      <c r="EC280" s="167" t="e">
        <f t="shared" ca="1" si="966"/>
        <v>#REF!</v>
      </c>
      <c r="ED280" s="167" t="e">
        <f t="shared" ca="1" si="967"/>
        <v>#REF!</v>
      </c>
      <c r="EE280" s="167" t="e">
        <f t="shared" ca="1" si="968"/>
        <v>#REF!</v>
      </c>
      <c r="EF280" s="167" t="e">
        <f t="shared" ca="1" si="969"/>
        <v>#REF!</v>
      </c>
      <c r="EG280" s="167" t="e">
        <f t="shared" ca="1" si="970"/>
        <v>#REF!</v>
      </c>
      <c r="EH280" s="167" t="e">
        <f t="shared" ca="1" si="971"/>
        <v>#REF!</v>
      </c>
      <c r="EI280" s="167" t="e">
        <f t="shared" ca="1" si="972"/>
        <v>#REF!</v>
      </c>
      <c r="EJ280" s="167" t="e">
        <f t="shared" ca="1" si="973"/>
        <v>#REF!</v>
      </c>
      <c r="EK280" s="167" t="e">
        <f t="shared" ca="1" si="974"/>
        <v>#REF!</v>
      </c>
      <c r="EL280" s="167" t="e">
        <f t="shared" ca="1" si="975"/>
        <v>#REF!</v>
      </c>
      <c r="EM280" s="167" t="e">
        <f t="shared" ca="1" si="976"/>
        <v>#REF!</v>
      </c>
      <c r="EN280" s="167" t="e">
        <f t="shared" ca="1" si="977"/>
        <v>#REF!</v>
      </c>
      <c r="EP280" s="167">
        <f t="shared" si="978"/>
        <v>0</v>
      </c>
      <c r="EQ280" s="167">
        <f t="shared" si="979"/>
        <v>0</v>
      </c>
      <c r="ER280" s="167">
        <f t="shared" si="980"/>
        <v>0</v>
      </c>
      <c r="ES280" s="167">
        <f t="shared" si="981"/>
        <v>0</v>
      </c>
      <c r="ET280" s="167">
        <f t="shared" si="982"/>
        <v>0</v>
      </c>
      <c r="EU280" s="167">
        <f t="shared" si="983"/>
        <v>0</v>
      </c>
      <c r="EV280" s="167">
        <f t="shared" si="984"/>
        <v>0</v>
      </c>
      <c r="EW280" s="167">
        <f t="shared" si="985"/>
        <v>0</v>
      </c>
      <c r="EX280" s="167">
        <f t="shared" si="986"/>
        <v>0</v>
      </c>
      <c r="EY280" s="167">
        <f t="shared" si="987"/>
        <v>0</v>
      </c>
      <c r="EZ280" s="167">
        <f t="shared" si="988"/>
        <v>0</v>
      </c>
      <c r="FA280" s="167">
        <f t="shared" si="989"/>
        <v>0</v>
      </c>
      <c r="FB280" s="167">
        <f t="shared" si="990"/>
        <v>0</v>
      </c>
      <c r="FC280" s="167">
        <f t="shared" si="991"/>
        <v>0</v>
      </c>
      <c r="FD280" s="167">
        <f t="shared" si="992"/>
        <v>0</v>
      </c>
      <c r="FE280" s="167">
        <f t="shared" si="993"/>
        <v>0</v>
      </c>
      <c r="FG280" s="167">
        <f t="shared" si="994"/>
        <v>0</v>
      </c>
      <c r="FH280" s="167">
        <f t="shared" si="995"/>
        <v>0</v>
      </c>
      <c r="FI280" s="167">
        <f t="shared" si="996"/>
        <v>0</v>
      </c>
      <c r="FJ280" s="167">
        <f t="shared" si="997"/>
        <v>0</v>
      </c>
      <c r="FK280" s="167">
        <f t="shared" si="998"/>
        <v>0</v>
      </c>
      <c r="FL280" s="167">
        <f t="shared" si="999"/>
        <v>0</v>
      </c>
      <c r="FM280" s="167">
        <f t="shared" si="1000"/>
        <v>0</v>
      </c>
      <c r="FN280" s="167">
        <f t="shared" si="1001"/>
        <v>0</v>
      </c>
      <c r="FO280" s="167">
        <f t="shared" si="1002"/>
        <v>0</v>
      </c>
      <c r="FP280" s="167">
        <f t="shared" si="1003"/>
        <v>0</v>
      </c>
      <c r="FQ280" s="167">
        <f t="shared" si="1004"/>
        <v>0</v>
      </c>
      <c r="FR280" s="167">
        <f t="shared" si="1005"/>
        <v>0</v>
      </c>
      <c r="FS280" s="167">
        <f t="shared" si="1006"/>
        <v>0</v>
      </c>
      <c r="FT280" s="167">
        <f t="shared" si="1007"/>
        <v>0</v>
      </c>
      <c r="FU280" s="167">
        <f t="shared" si="1008"/>
        <v>0</v>
      </c>
      <c r="FV280" s="167">
        <f t="shared" si="1009"/>
        <v>0</v>
      </c>
      <c r="FX280" s="167">
        <f t="shared" si="1010"/>
        <v>0</v>
      </c>
      <c r="FY280" s="167">
        <f t="shared" si="1011"/>
        <v>0</v>
      </c>
      <c r="FZ280" s="167">
        <f t="shared" si="1012"/>
        <v>0</v>
      </c>
      <c r="GA280" s="167">
        <f t="shared" si="1013"/>
        <v>0</v>
      </c>
      <c r="GB280" s="167">
        <f t="shared" si="1014"/>
        <v>0</v>
      </c>
      <c r="GC280" s="167">
        <f t="shared" si="1015"/>
        <v>0</v>
      </c>
      <c r="GD280" s="167">
        <f t="shared" si="1016"/>
        <v>0</v>
      </c>
      <c r="GE280" s="167">
        <f t="shared" si="1017"/>
        <v>0</v>
      </c>
      <c r="GF280" s="167">
        <f t="shared" si="1018"/>
        <v>0</v>
      </c>
      <c r="GG280" s="167">
        <f t="shared" si="1019"/>
        <v>0</v>
      </c>
      <c r="GH280" s="167">
        <f t="shared" si="1020"/>
        <v>0</v>
      </c>
      <c r="GI280" s="167">
        <f t="shared" si="1021"/>
        <v>0</v>
      </c>
      <c r="GJ280" s="167">
        <f t="shared" si="1022"/>
        <v>0</v>
      </c>
      <c r="GK280" s="167">
        <f t="shared" si="1023"/>
        <v>0</v>
      </c>
      <c r="GL280" s="167">
        <f t="shared" si="1024"/>
        <v>0</v>
      </c>
      <c r="GM280" s="167">
        <f t="shared" si="1025"/>
        <v>0</v>
      </c>
      <c r="GO280" s="167" t="e">
        <f t="shared" ca="1" si="860"/>
        <v>#REF!</v>
      </c>
      <c r="GP280" s="167" t="e">
        <f t="shared" ca="1" si="872"/>
        <v>#REF!</v>
      </c>
      <c r="GQ280" s="167" t="e">
        <f t="shared" ca="1" si="872"/>
        <v>#REF!</v>
      </c>
      <c r="GR280" s="167" t="e">
        <f t="shared" ca="1" si="872"/>
        <v>#REF!</v>
      </c>
      <c r="GS280" s="167" t="e">
        <f t="shared" ca="1" si="872"/>
        <v>#REF!</v>
      </c>
      <c r="GT280" s="167" t="e">
        <f t="shared" ca="1" si="872"/>
        <v>#REF!</v>
      </c>
      <c r="GU280" s="167" t="e">
        <f t="shared" ca="1" si="872"/>
        <v>#REF!</v>
      </c>
      <c r="GV280" s="167" t="e">
        <f t="shared" ca="1" si="872"/>
        <v>#REF!</v>
      </c>
      <c r="GW280" s="167" t="e">
        <f t="shared" ca="1" si="872"/>
        <v>#REF!</v>
      </c>
      <c r="GX280" s="167" t="e">
        <f t="shared" ca="1" si="872"/>
        <v>#REF!</v>
      </c>
      <c r="GY280" s="167" t="e">
        <f t="shared" ca="1" si="872"/>
        <v>#REF!</v>
      </c>
      <c r="GZ280" s="167" t="e">
        <f t="shared" ca="1" si="872"/>
        <v>#REF!</v>
      </c>
      <c r="HA280" s="167" t="e">
        <f t="shared" ca="1" si="872"/>
        <v>#REF!</v>
      </c>
      <c r="HB280" s="167" t="e">
        <f t="shared" ca="1" si="872"/>
        <v>#REF!</v>
      </c>
      <c r="HC280" s="167" t="e">
        <f t="shared" ca="1" si="872"/>
        <v>#REF!</v>
      </c>
      <c r="HD280" s="167" t="e">
        <f t="shared" ca="1" si="872"/>
        <v>#REF!</v>
      </c>
      <c r="HF280" s="167" t="e">
        <f t="shared" ca="1" si="927"/>
        <v>#REF!</v>
      </c>
      <c r="HG280" s="167" t="e">
        <f t="shared" ca="1" si="928"/>
        <v>#REF!</v>
      </c>
      <c r="HH280" s="167" t="e">
        <f t="shared" ca="1" si="929"/>
        <v>#REF!</v>
      </c>
      <c r="HI280" s="167" t="e">
        <f t="shared" ca="1" si="930"/>
        <v>#REF!</v>
      </c>
      <c r="HJ280" s="167" t="e">
        <f t="shared" ca="1" si="931"/>
        <v>#REF!</v>
      </c>
      <c r="HK280" s="167" t="e">
        <f t="shared" ca="1" si="932"/>
        <v>#REF!</v>
      </c>
      <c r="HL280" s="167" t="e">
        <f t="shared" ca="1" si="933"/>
        <v>#REF!</v>
      </c>
      <c r="HM280" s="167" t="e">
        <f t="shared" ca="1" si="934"/>
        <v>#REF!</v>
      </c>
      <c r="HN280" s="167" t="e">
        <f t="shared" ca="1" si="935"/>
        <v>#REF!</v>
      </c>
      <c r="HO280" s="167" t="e">
        <f t="shared" ca="1" si="936"/>
        <v>#REF!</v>
      </c>
      <c r="HP280" s="167" t="e">
        <f t="shared" ca="1" si="937"/>
        <v>#REF!</v>
      </c>
      <c r="HQ280" s="167" t="e">
        <f t="shared" ca="1" si="938"/>
        <v>#REF!</v>
      </c>
      <c r="HR280" s="167" t="e">
        <f t="shared" ca="1" si="939"/>
        <v>#REF!</v>
      </c>
      <c r="HS280" s="167" t="e">
        <f t="shared" ca="1" si="940"/>
        <v>#REF!</v>
      </c>
      <c r="HT280" s="167" t="e">
        <f t="shared" ca="1" si="941"/>
        <v>#REF!</v>
      </c>
      <c r="HU280" s="167" t="e">
        <f t="shared" ca="1" si="942"/>
        <v>#REF!</v>
      </c>
      <c r="HW280" s="167" t="e">
        <f t="shared" ca="1" si="943"/>
        <v>#REF!</v>
      </c>
      <c r="HX280" s="167">
        <f t="shared" si="944"/>
        <v>0</v>
      </c>
      <c r="HY280" s="167" t="e">
        <f t="shared" ca="1" si="1026"/>
        <v>#REF!</v>
      </c>
      <c r="HZ280" s="219" t="e">
        <f t="shared" ca="1" si="1027"/>
        <v>#REF!</v>
      </c>
    </row>
    <row r="281" spans="1:234" s="48" customFormat="1">
      <c r="A281" s="3" t="s">
        <v>556</v>
      </c>
      <c r="B281" s="202" t="str">
        <f>INDEX('Ref1'!$E:$E,MATCH(A281,'Ref1'!$A:$A,0))</f>
        <v>Sandwell</v>
      </c>
      <c r="C281" s="42" t="str">
        <f>INDEX(Data1!B:B,MATCH(A281,Data1!A:A,0))</f>
        <v>MD</v>
      </c>
      <c r="D281" s="253" t="str">
        <f>INDEX(Data1!C:C,MATCH(A281,Data1!A:A,0))</f>
        <v>WM</v>
      </c>
      <c r="E281" s="200" t="str">
        <f>IF($C$6="No","No",IF(COUNTIF(Inputs!$K$359:$K$398,$A281)&gt;0,"Yes","No"))</f>
        <v>No</v>
      </c>
      <c r="F281" s="404"/>
      <c r="G281" s="62">
        <f>INDEX('4_RatesSplit'!K:K,MATCH($A281,'4_RatesSplit'!$A:$A,0))</f>
        <v>0</v>
      </c>
      <c r="H281" s="171">
        <f>INDEX('4_RatesSplit'!L:L,MATCH($A281,'4_RatesSplit'!$A:$A,0))</f>
        <v>0</v>
      </c>
      <c r="I281" s="167">
        <f>INDEX('4_RatesSplit'!M:M,MATCH($A281,'4_RatesSplit'!$A:$A,0))</f>
        <v>0</v>
      </c>
      <c r="J281" s="167">
        <f>INDEX('4_RatesSplit'!N:N,MATCH($A281,'4_RatesSplit'!$A:$A,0))</f>
        <v>0</v>
      </c>
      <c r="K281" s="167">
        <f>INDEX('4_RatesSplit'!O:O,MATCH($A281,'4_RatesSplit'!$A:$A,0))</f>
        <v>0</v>
      </c>
      <c r="L281" s="167">
        <f>INDEX('4_RatesSplit'!P:P,MATCH($A281,'4_RatesSplit'!$A:$A,0))</f>
        <v>0</v>
      </c>
      <c r="M281" s="167">
        <f>INDEX('4_RatesSplit'!Q:Q,MATCH($A281,'4_RatesSplit'!$A:$A,0))</f>
        <v>0</v>
      </c>
      <c r="N281" s="167">
        <f>INDEX('4_RatesSplit'!R:R,MATCH($A281,'4_RatesSplit'!$A:$A,0))</f>
        <v>0</v>
      </c>
      <c r="O281" s="167">
        <f>INDEX('4_RatesSplit'!S:S,MATCH($A281,'4_RatesSplit'!$A:$A,0))</f>
        <v>0</v>
      </c>
      <c r="P281" s="167">
        <f>INDEX('4_RatesSplit'!T:T,MATCH($A281,'4_RatesSplit'!$A:$A,0))</f>
        <v>0</v>
      </c>
      <c r="Q281" s="167">
        <f>INDEX('4_RatesSplit'!U:U,MATCH($A281,'4_RatesSplit'!$A:$A,0))</f>
        <v>0</v>
      </c>
      <c r="R281" s="167">
        <f>INDEX('4_RatesSplit'!V:V,MATCH($A281,'4_RatesSplit'!$A:$A,0))</f>
        <v>0</v>
      </c>
      <c r="S281" s="167">
        <f>INDEX('4_RatesSplit'!W:W,MATCH($A281,'4_RatesSplit'!$A:$A,0))</f>
        <v>0</v>
      </c>
      <c r="T281" s="167">
        <f>INDEX('4_RatesSplit'!X:X,MATCH($A281,'4_RatesSplit'!$A:$A,0))</f>
        <v>0</v>
      </c>
      <c r="U281" s="167">
        <f>INDEX('4_RatesSplit'!Y:Y,MATCH($A281,'4_RatesSplit'!$A:$A,0))</f>
        <v>0</v>
      </c>
      <c r="V281" s="167">
        <f>INDEX('4_RatesSplit'!Z:Z,MATCH($A281,'4_RatesSplit'!$A:$A,0))</f>
        <v>0</v>
      </c>
      <c r="W281" s="167">
        <f>INDEX('4_RatesSplit'!AA:AA,MATCH($A281,'4_RatesSplit'!$A:$A,0))</f>
        <v>0</v>
      </c>
      <c r="X281" s="18"/>
      <c r="Y281" s="168" t="e">
        <f ca="1">INDEX('4_RatesSplit'!AT:AT,MATCH($A281,'4_RatesSplit'!$A:$A,0))</f>
        <v>#REF!</v>
      </c>
      <c r="Z281" s="168" t="e">
        <f ca="1">INDEX('4_RatesSplit'!AU:AU,MATCH($A281,'4_RatesSplit'!$A:$A,0))</f>
        <v>#REF!</v>
      </c>
      <c r="AA281" s="168" t="e">
        <f ca="1">INDEX('4_RatesSplit'!AV:AV,MATCH($A281,'4_RatesSplit'!$A:$A,0))</f>
        <v>#REF!</v>
      </c>
      <c r="AB281" s="168" t="e">
        <f ca="1">INDEX('4_RatesSplit'!AW:AW,MATCH($A281,'4_RatesSplit'!$A:$A,0))</f>
        <v>#REF!</v>
      </c>
      <c r="AC281" s="168" t="e">
        <f ca="1">INDEX('4_RatesSplit'!AX:AX,MATCH($A281,'4_RatesSplit'!$A:$A,0))</f>
        <v>#REF!</v>
      </c>
      <c r="AD281" s="168" t="e">
        <f ca="1">INDEX('4_RatesSplit'!AY:AY,MATCH($A281,'4_RatesSplit'!$A:$A,0))</f>
        <v>#REF!</v>
      </c>
      <c r="AE281" s="168" t="e">
        <f ca="1">INDEX('4_RatesSplit'!AZ:AZ,MATCH($A281,'4_RatesSplit'!$A:$A,0))</f>
        <v>#REF!</v>
      </c>
      <c r="AF281" s="168" t="e">
        <f ca="1">INDEX('4_RatesSplit'!BA:BA,MATCH($A281,'4_RatesSplit'!$A:$A,0))</f>
        <v>#REF!</v>
      </c>
      <c r="AG281" s="168" t="e">
        <f ca="1">INDEX('4_RatesSplit'!BB:BB,MATCH($A281,'4_RatesSplit'!$A:$A,0))</f>
        <v>#REF!</v>
      </c>
      <c r="AH281" s="168" t="e">
        <f ca="1">INDEX('4_RatesSplit'!BC:BC,MATCH($A281,'4_RatesSplit'!$A:$A,0))</f>
        <v>#REF!</v>
      </c>
      <c r="AI281" s="168" t="e">
        <f ca="1">INDEX('4_RatesSplit'!BD:BD,MATCH($A281,'4_RatesSplit'!$A:$A,0))</f>
        <v>#REF!</v>
      </c>
      <c r="AJ281" s="168" t="e">
        <f ca="1">INDEX('4_RatesSplit'!BE:BE,MATCH($A281,'4_RatesSplit'!$A:$A,0))</f>
        <v>#REF!</v>
      </c>
      <c r="AK281" s="168" t="e">
        <f ca="1">INDEX('4_RatesSplit'!BF:BF,MATCH($A281,'4_RatesSplit'!$A:$A,0))</f>
        <v>#REF!</v>
      </c>
      <c r="AL281" s="168" t="e">
        <f ca="1">INDEX('4_RatesSplit'!BG:BG,MATCH($A281,'4_RatesSplit'!$A:$A,0))</f>
        <v>#REF!</v>
      </c>
      <c r="AM281" s="168" t="e">
        <f ca="1">INDEX('4_RatesSplit'!BH:BH,MATCH($A281,'4_RatesSplit'!$A:$A,0))</f>
        <v>#REF!</v>
      </c>
      <c r="AN281" s="198" t="e">
        <f ca="1">INDEX('4_RatesSplit'!BI:BI,MATCH($A281,'4_RatesSplit'!$A:$A,0))</f>
        <v>#REF!</v>
      </c>
      <c r="AO281" s="114"/>
      <c r="AP281" s="167" t="e">
        <f t="shared" ca="1" si="945"/>
        <v>#REF!</v>
      </c>
      <c r="AQ281" s="167" t="e">
        <f t="shared" ca="1" si="946"/>
        <v>#REF!</v>
      </c>
      <c r="AR281" s="167" t="e">
        <f t="shared" ca="1" si="947"/>
        <v>#REF!</v>
      </c>
      <c r="AS281" s="167" t="e">
        <f t="shared" ca="1" si="948"/>
        <v>#REF!</v>
      </c>
      <c r="AT281" s="167" t="e">
        <f t="shared" ca="1" si="949"/>
        <v>#REF!</v>
      </c>
      <c r="AU281" s="167" t="e">
        <f t="shared" ca="1" si="950"/>
        <v>#REF!</v>
      </c>
      <c r="AV281" s="167" t="e">
        <f t="shared" ca="1" si="951"/>
        <v>#REF!</v>
      </c>
      <c r="AW281" s="167" t="e">
        <f t="shared" ca="1" si="952"/>
        <v>#REF!</v>
      </c>
      <c r="AX281" s="167" t="e">
        <f t="shared" ca="1" si="953"/>
        <v>#REF!</v>
      </c>
      <c r="AY281" s="167" t="e">
        <f t="shared" ca="1" si="954"/>
        <v>#REF!</v>
      </c>
      <c r="AZ281" s="167" t="e">
        <f t="shared" ca="1" si="955"/>
        <v>#REF!</v>
      </c>
      <c r="BA281" s="167" t="e">
        <f t="shared" ca="1" si="956"/>
        <v>#REF!</v>
      </c>
      <c r="BB281" s="167" t="e">
        <f t="shared" ca="1" si="957"/>
        <v>#REF!</v>
      </c>
      <c r="BC281" s="167" t="e">
        <f t="shared" ca="1" si="958"/>
        <v>#REF!</v>
      </c>
      <c r="BD281" s="167" t="e">
        <f t="shared" ca="1" si="959"/>
        <v>#REF!</v>
      </c>
      <c r="BE281" s="167" t="e">
        <f t="shared" ca="1" si="960"/>
        <v>#REF!</v>
      </c>
      <c r="BF281" s="18"/>
      <c r="BG281" s="168">
        <f>INDEX('2_Needs'!$F:$F,MATCH($A281,'2_Needs'!$A:$A,0))</f>
        <v>8.1567399831628425E-3</v>
      </c>
      <c r="BH281" s="114"/>
      <c r="BI281" s="167">
        <f t="shared" ref="BI281:BX281" si="1037">IF(BI$3="reset",$BG281*BI$6,BH281*(1+$C$4))</f>
        <v>0</v>
      </c>
      <c r="BJ281" s="167">
        <f t="shared" si="1037"/>
        <v>0</v>
      </c>
      <c r="BK281" s="167">
        <f t="shared" si="1037"/>
        <v>0</v>
      </c>
      <c r="BL281" s="167">
        <f t="shared" si="1037"/>
        <v>0</v>
      </c>
      <c r="BM281" s="167">
        <f t="shared" si="1037"/>
        <v>0</v>
      </c>
      <c r="BN281" s="167">
        <f t="shared" si="1037"/>
        <v>0</v>
      </c>
      <c r="BO281" s="167">
        <f t="shared" si="1037"/>
        <v>0</v>
      </c>
      <c r="BP281" s="167">
        <f t="shared" si="1037"/>
        <v>0</v>
      </c>
      <c r="BQ281" s="167">
        <f t="shared" si="1037"/>
        <v>0</v>
      </c>
      <c r="BR281" s="167">
        <f t="shared" si="1037"/>
        <v>0</v>
      </c>
      <c r="BS281" s="167">
        <f t="shared" si="1037"/>
        <v>0</v>
      </c>
      <c r="BT281" s="167">
        <f t="shared" si="1037"/>
        <v>0</v>
      </c>
      <c r="BU281" s="167">
        <f t="shared" si="1037"/>
        <v>0</v>
      </c>
      <c r="BV281" s="167">
        <f t="shared" si="1037"/>
        <v>0</v>
      </c>
      <c r="BW281" s="167">
        <f t="shared" si="1037"/>
        <v>0</v>
      </c>
      <c r="BX281" s="167">
        <f t="shared" si="1037"/>
        <v>0</v>
      </c>
      <c r="BZ281" s="167" t="e">
        <f t="shared" ca="1" si="879"/>
        <v>#REF!</v>
      </c>
      <c r="CA281" s="167" t="e">
        <f t="shared" ca="1" si="880"/>
        <v>#REF!</v>
      </c>
      <c r="CB281" s="167" t="e">
        <f t="shared" ca="1" si="881"/>
        <v>#REF!</v>
      </c>
      <c r="CC281" s="167" t="e">
        <f t="shared" ca="1" si="882"/>
        <v>#REF!</v>
      </c>
      <c r="CD281" s="167" t="e">
        <f t="shared" ca="1" si="883"/>
        <v>#REF!</v>
      </c>
      <c r="CE281" s="167" t="e">
        <f t="shared" ca="1" si="884"/>
        <v>#REF!</v>
      </c>
      <c r="CF281" s="167" t="e">
        <f t="shared" ca="1" si="885"/>
        <v>#REF!</v>
      </c>
      <c r="CG281" s="167" t="e">
        <f t="shared" ca="1" si="886"/>
        <v>#REF!</v>
      </c>
      <c r="CH281" s="167" t="e">
        <f t="shared" ca="1" si="887"/>
        <v>#REF!</v>
      </c>
      <c r="CI281" s="167" t="e">
        <f t="shared" ca="1" si="888"/>
        <v>#REF!</v>
      </c>
      <c r="CJ281" s="167" t="e">
        <f t="shared" ca="1" si="889"/>
        <v>#REF!</v>
      </c>
      <c r="CK281" s="167" t="e">
        <f t="shared" ca="1" si="890"/>
        <v>#REF!</v>
      </c>
      <c r="CL281" s="167" t="e">
        <f t="shared" ca="1" si="891"/>
        <v>#REF!</v>
      </c>
      <c r="CM281" s="167" t="e">
        <f t="shared" ca="1" si="892"/>
        <v>#REF!</v>
      </c>
      <c r="CN281" s="167" t="e">
        <f t="shared" ca="1" si="893"/>
        <v>#REF!</v>
      </c>
      <c r="CO281" s="167" t="e">
        <f t="shared" ca="1" si="894"/>
        <v>#REF!</v>
      </c>
      <c r="CQ281" s="167" t="e">
        <f t="shared" ca="1" si="895"/>
        <v>#REF!</v>
      </c>
      <c r="CR281" s="167" t="e">
        <f t="shared" ca="1" si="896"/>
        <v>#REF!</v>
      </c>
      <c r="CS281" s="167" t="e">
        <f t="shared" ca="1" si="897"/>
        <v>#REF!</v>
      </c>
      <c r="CT281" s="167" t="e">
        <f t="shared" ca="1" si="898"/>
        <v>#REF!</v>
      </c>
      <c r="CU281" s="167" t="e">
        <f t="shared" ca="1" si="899"/>
        <v>#REF!</v>
      </c>
      <c r="CV281" s="167" t="e">
        <f t="shared" ca="1" si="900"/>
        <v>#REF!</v>
      </c>
      <c r="CW281" s="167" t="e">
        <f t="shared" ca="1" si="901"/>
        <v>#REF!</v>
      </c>
      <c r="CX281" s="167" t="e">
        <f t="shared" ca="1" si="902"/>
        <v>#REF!</v>
      </c>
      <c r="CY281" s="167" t="e">
        <f t="shared" ca="1" si="903"/>
        <v>#REF!</v>
      </c>
      <c r="CZ281" s="167" t="e">
        <f t="shared" ca="1" si="904"/>
        <v>#REF!</v>
      </c>
      <c r="DA281" s="167" t="e">
        <f t="shared" ca="1" si="905"/>
        <v>#REF!</v>
      </c>
      <c r="DB281" s="167" t="e">
        <f t="shared" ca="1" si="906"/>
        <v>#REF!</v>
      </c>
      <c r="DC281" s="167" t="e">
        <f t="shared" ca="1" si="907"/>
        <v>#REF!</v>
      </c>
      <c r="DD281" s="167" t="e">
        <f t="shared" ca="1" si="908"/>
        <v>#REF!</v>
      </c>
      <c r="DE281" s="167" t="e">
        <f t="shared" ca="1" si="909"/>
        <v>#REF!</v>
      </c>
      <c r="DF281" s="167" t="e">
        <f t="shared" ca="1" si="910"/>
        <v>#REF!</v>
      </c>
      <c r="DH281" s="167">
        <f t="shared" si="911"/>
        <v>0</v>
      </c>
      <c r="DI281" s="167">
        <f t="shared" si="912"/>
        <v>0</v>
      </c>
      <c r="DJ281" s="167">
        <f t="shared" si="913"/>
        <v>0</v>
      </c>
      <c r="DK281" s="167">
        <f t="shared" si="914"/>
        <v>0</v>
      </c>
      <c r="DL281" s="167">
        <f t="shared" si="915"/>
        <v>0</v>
      </c>
      <c r="DM281" s="167">
        <f t="shared" si="916"/>
        <v>0</v>
      </c>
      <c r="DN281" s="167">
        <f t="shared" si="917"/>
        <v>0</v>
      </c>
      <c r="DO281" s="167">
        <f t="shared" si="918"/>
        <v>0</v>
      </c>
      <c r="DP281" s="167">
        <f t="shared" si="919"/>
        <v>0</v>
      </c>
      <c r="DQ281" s="167">
        <f t="shared" si="920"/>
        <v>0</v>
      </c>
      <c r="DR281" s="167">
        <f t="shared" si="921"/>
        <v>0</v>
      </c>
      <c r="DS281" s="167">
        <f t="shared" si="922"/>
        <v>0</v>
      </c>
      <c r="DT281" s="167">
        <f t="shared" si="923"/>
        <v>0</v>
      </c>
      <c r="DU281" s="167">
        <f t="shared" si="924"/>
        <v>0</v>
      </c>
      <c r="DV281" s="167">
        <f t="shared" si="925"/>
        <v>0</v>
      </c>
      <c r="DW281" s="167">
        <f t="shared" si="926"/>
        <v>0</v>
      </c>
      <c r="DY281" s="167" t="e">
        <f t="shared" ca="1" si="962"/>
        <v>#REF!</v>
      </c>
      <c r="DZ281" s="167" t="e">
        <f t="shared" ca="1" si="963"/>
        <v>#REF!</v>
      </c>
      <c r="EA281" s="167" t="e">
        <f t="shared" ca="1" si="964"/>
        <v>#REF!</v>
      </c>
      <c r="EB281" s="167" t="e">
        <f t="shared" ca="1" si="965"/>
        <v>#REF!</v>
      </c>
      <c r="EC281" s="167" t="e">
        <f t="shared" ca="1" si="966"/>
        <v>#REF!</v>
      </c>
      <c r="ED281" s="167" t="e">
        <f t="shared" ca="1" si="967"/>
        <v>#REF!</v>
      </c>
      <c r="EE281" s="167" t="e">
        <f t="shared" ca="1" si="968"/>
        <v>#REF!</v>
      </c>
      <c r="EF281" s="167" t="e">
        <f t="shared" ca="1" si="969"/>
        <v>#REF!</v>
      </c>
      <c r="EG281" s="167" t="e">
        <f t="shared" ca="1" si="970"/>
        <v>#REF!</v>
      </c>
      <c r="EH281" s="167" t="e">
        <f t="shared" ca="1" si="971"/>
        <v>#REF!</v>
      </c>
      <c r="EI281" s="167" t="e">
        <f t="shared" ca="1" si="972"/>
        <v>#REF!</v>
      </c>
      <c r="EJ281" s="167" t="e">
        <f t="shared" ca="1" si="973"/>
        <v>#REF!</v>
      </c>
      <c r="EK281" s="167" t="e">
        <f t="shared" ca="1" si="974"/>
        <v>#REF!</v>
      </c>
      <c r="EL281" s="167" t="e">
        <f t="shared" ca="1" si="975"/>
        <v>#REF!</v>
      </c>
      <c r="EM281" s="167" t="e">
        <f t="shared" ca="1" si="976"/>
        <v>#REF!</v>
      </c>
      <c r="EN281" s="167" t="e">
        <f t="shared" ca="1" si="977"/>
        <v>#REF!</v>
      </c>
      <c r="EP281" s="167">
        <f t="shared" si="978"/>
        <v>0</v>
      </c>
      <c r="EQ281" s="167">
        <f t="shared" si="979"/>
        <v>0</v>
      </c>
      <c r="ER281" s="167">
        <f t="shared" si="980"/>
        <v>0</v>
      </c>
      <c r="ES281" s="167">
        <f t="shared" si="981"/>
        <v>0</v>
      </c>
      <c r="ET281" s="167">
        <f t="shared" si="982"/>
        <v>0</v>
      </c>
      <c r="EU281" s="167">
        <f t="shared" si="983"/>
        <v>0</v>
      </c>
      <c r="EV281" s="167">
        <f t="shared" si="984"/>
        <v>0</v>
      </c>
      <c r="EW281" s="167">
        <f t="shared" si="985"/>
        <v>0</v>
      </c>
      <c r="EX281" s="167">
        <f t="shared" si="986"/>
        <v>0</v>
      </c>
      <c r="EY281" s="167">
        <f t="shared" si="987"/>
        <v>0</v>
      </c>
      <c r="EZ281" s="167">
        <f t="shared" si="988"/>
        <v>0</v>
      </c>
      <c r="FA281" s="167">
        <f t="shared" si="989"/>
        <v>0</v>
      </c>
      <c r="FB281" s="167">
        <f t="shared" si="990"/>
        <v>0</v>
      </c>
      <c r="FC281" s="167">
        <f t="shared" si="991"/>
        <v>0</v>
      </c>
      <c r="FD281" s="167">
        <f t="shared" si="992"/>
        <v>0</v>
      </c>
      <c r="FE281" s="167">
        <f t="shared" si="993"/>
        <v>0</v>
      </c>
      <c r="FG281" s="167">
        <f t="shared" si="994"/>
        <v>0</v>
      </c>
      <c r="FH281" s="167">
        <f t="shared" si="995"/>
        <v>0</v>
      </c>
      <c r="FI281" s="167">
        <f t="shared" si="996"/>
        <v>0</v>
      </c>
      <c r="FJ281" s="167">
        <f t="shared" si="997"/>
        <v>0</v>
      </c>
      <c r="FK281" s="167">
        <f t="shared" si="998"/>
        <v>0</v>
      </c>
      <c r="FL281" s="167">
        <f t="shared" si="999"/>
        <v>0</v>
      </c>
      <c r="FM281" s="167">
        <f t="shared" si="1000"/>
        <v>0</v>
      </c>
      <c r="FN281" s="167">
        <f t="shared" si="1001"/>
        <v>0</v>
      </c>
      <c r="FO281" s="167">
        <f t="shared" si="1002"/>
        <v>0</v>
      </c>
      <c r="FP281" s="167">
        <f t="shared" si="1003"/>
        <v>0</v>
      </c>
      <c r="FQ281" s="167">
        <f t="shared" si="1004"/>
        <v>0</v>
      </c>
      <c r="FR281" s="167">
        <f t="shared" si="1005"/>
        <v>0</v>
      </c>
      <c r="FS281" s="167">
        <f t="shared" si="1006"/>
        <v>0</v>
      </c>
      <c r="FT281" s="167">
        <f t="shared" si="1007"/>
        <v>0</v>
      </c>
      <c r="FU281" s="167">
        <f t="shared" si="1008"/>
        <v>0</v>
      </c>
      <c r="FV281" s="167">
        <f t="shared" si="1009"/>
        <v>0</v>
      </c>
      <c r="FX281" s="167">
        <f t="shared" si="1010"/>
        <v>0</v>
      </c>
      <c r="FY281" s="167">
        <f t="shared" si="1011"/>
        <v>0</v>
      </c>
      <c r="FZ281" s="167">
        <f t="shared" si="1012"/>
        <v>0</v>
      </c>
      <c r="GA281" s="167">
        <f t="shared" si="1013"/>
        <v>0</v>
      </c>
      <c r="GB281" s="167">
        <f t="shared" si="1014"/>
        <v>0</v>
      </c>
      <c r="GC281" s="167">
        <f t="shared" si="1015"/>
        <v>0</v>
      </c>
      <c r="GD281" s="167">
        <f t="shared" si="1016"/>
        <v>0</v>
      </c>
      <c r="GE281" s="167">
        <f t="shared" si="1017"/>
        <v>0</v>
      </c>
      <c r="GF281" s="167">
        <f t="shared" si="1018"/>
        <v>0</v>
      </c>
      <c r="GG281" s="167">
        <f t="shared" si="1019"/>
        <v>0</v>
      </c>
      <c r="GH281" s="167">
        <f t="shared" si="1020"/>
        <v>0</v>
      </c>
      <c r="GI281" s="167">
        <f t="shared" si="1021"/>
        <v>0</v>
      </c>
      <c r="GJ281" s="167">
        <f t="shared" si="1022"/>
        <v>0</v>
      </c>
      <c r="GK281" s="167">
        <f t="shared" si="1023"/>
        <v>0</v>
      </c>
      <c r="GL281" s="167">
        <f t="shared" si="1024"/>
        <v>0</v>
      </c>
      <c r="GM281" s="167">
        <f t="shared" si="1025"/>
        <v>0</v>
      </c>
      <c r="GO281" s="167" t="e">
        <f t="shared" ca="1" si="860"/>
        <v>#REF!</v>
      </c>
      <c r="GP281" s="167" t="e">
        <f t="shared" ca="1" si="872"/>
        <v>#REF!</v>
      </c>
      <c r="GQ281" s="167" t="e">
        <f t="shared" ca="1" si="872"/>
        <v>#REF!</v>
      </c>
      <c r="GR281" s="167" t="e">
        <f t="shared" ca="1" si="872"/>
        <v>#REF!</v>
      </c>
      <c r="GS281" s="167" t="e">
        <f t="shared" ca="1" si="872"/>
        <v>#REF!</v>
      </c>
      <c r="GT281" s="167" t="e">
        <f t="shared" ca="1" si="872"/>
        <v>#REF!</v>
      </c>
      <c r="GU281" s="167" t="e">
        <f t="shared" ca="1" si="872"/>
        <v>#REF!</v>
      </c>
      <c r="GV281" s="167" t="e">
        <f t="shared" ca="1" si="872"/>
        <v>#REF!</v>
      </c>
      <c r="GW281" s="167" t="e">
        <f t="shared" ca="1" si="872"/>
        <v>#REF!</v>
      </c>
      <c r="GX281" s="167" t="e">
        <f t="shared" ca="1" si="872"/>
        <v>#REF!</v>
      </c>
      <c r="GY281" s="167" t="e">
        <f t="shared" ca="1" si="872"/>
        <v>#REF!</v>
      </c>
      <c r="GZ281" s="167" t="e">
        <f t="shared" ca="1" si="872"/>
        <v>#REF!</v>
      </c>
      <c r="HA281" s="167" t="e">
        <f t="shared" ca="1" si="872"/>
        <v>#REF!</v>
      </c>
      <c r="HB281" s="167" t="e">
        <f t="shared" ca="1" si="872"/>
        <v>#REF!</v>
      </c>
      <c r="HC281" s="167" t="e">
        <f t="shared" ca="1" si="872"/>
        <v>#REF!</v>
      </c>
      <c r="HD281" s="167" t="e">
        <f t="shared" ref="GP281:HD298" ca="1" si="1038">HD$3*$BG281</f>
        <v>#REF!</v>
      </c>
      <c r="HF281" s="167" t="e">
        <f t="shared" ca="1" si="927"/>
        <v>#REF!</v>
      </c>
      <c r="HG281" s="167" t="e">
        <f t="shared" ca="1" si="928"/>
        <v>#REF!</v>
      </c>
      <c r="HH281" s="167" t="e">
        <f t="shared" ca="1" si="929"/>
        <v>#REF!</v>
      </c>
      <c r="HI281" s="167" t="e">
        <f t="shared" ca="1" si="930"/>
        <v>#REF!</v>
      </c>
      <c r="HJ281" s="167" t="e">
        <f t="shared" ca="1" si="931"/>
        <v>#REF!</v>
      </c>
      <c r="HK281" s="167" t="e">
        <f t="shared" ca="1" si="932"/>
        <v>#REF!</v>
      </c>
      <c r="HL281" s="167" t="e">
        <f t="shared" ca="1" si="933"/>
        <v>#REF!</v>
      </c>
      <c r="HM281" s="167" t="e">
        <f t="shared" ca="1" si="934"/>
        <v>#REF!</v>
      </c>
      <c r="HN281" s="167" t="e">
        <f t="shared" ca="1" si="935"/>
        <v>#REF!</v>
      </c>
      <c r="HO281" s="167" t="e">
        <f t="shared" ca="1" si="936"/>
        <v>#REF!</v>
      </c>
      <c r="HP281" s="167" t="e">
        <f t="shared" ca="1" si="937"/>
        <v>#REF!</v>
      </c>
      <c r="HQ281" s="167" t="e">
        <f t="shared" ca="1" si="938"/>
        <v>#REF!</v>
      </c>
      <c r="HR281" s="167" t="e">
        <f t="shared" ca="1" si="939"/>
        <v>#REF!</v>
      </c>
      <c r="HS281" s="167" t="e">
        <f t="shared" ca="1" si="940"/>
        <v>#REF!</v>
      </c>
      <c r="HT281" s="167" t="e">
        <f t="shared" ca="1" si="941"/>
        <v>#REF!</v>
      </c>
      <c r="HU281" s="167" t="e">
        <f t="shared" ca="1" si="942"/>
        <v>#REF!</v>
      </c>
      <c r="HW281" s="167" t="e">
        <f t="shared" ca="1" si="943"/>
        <v>#REF!</v>
      </c>
      <c r="HX281" s="167">
        <f t="shared" si="944"/>
        <v>0</v>
      </c>
      <c r="HY281" s="167" t="e">
        <f t="shared" ca="1" si="1026"/>
        <v>#REF!</v>
      </c>
      <c r="HZ281" s="219" t="e">
        <f t="shared" ca="1" si="1027"/>
        <v>#REF!</v>
      </c>
    </row>
    <row r="282" spans="1:234" s="48" customFormat="1">
      <c r="A282" s="3" t="s">
        <v>558</v>
      </c>
      <c r="B282" s="202" t="str">
        <f>INDEX('Ref1'!$E:$E,MATCH(A282,'Ref1'!$A:$A,0))</f>
        <v>Scarborough</v>
      </c>
      <c r="C282" s="42" t="str">
        <f>INDEX(Data1!B:B,MATCH(A282,Data1!A:A,0))</f>
        <v>SD</v>
      </c>
      <c r="D282" s="253" t="str">
        <f>INDEX(Data1!C:C,MATCH(A282,Data1!A:A,0))</f>
        <v>YH</v>
      </c>
      <c r="E282" s="200" t="str">
        <f>IF($C$6="No","No",IF(COUNTIF(Inputs!$K$359:$K$398,$A282)&gt;0,"Yes","No"))</f>
        <v>No</v>
      </c>
      <c r="F282" s="404"/>
      <c r="G282" s="62">
        <f>INDEX('4_RatesSplit'!K:K,MATCH($A282,'4_RatesSplit'!$A:$A,0))</f>
        <v>0</v>
      </c>
      <c r="H282" s="171">
        <f>INDEX('4_RatesSplit'!L:L,MATCH($A282,'4_RatesSplit'!$A:$A,0))</f>
        <v>0</v>
      </c>
      <c r="I282" s="167">
        <f>INDEX('4_RatesSplit'!M:M,MATCH($A282,'4_RatesSplit'!$A:$A,0))</f>
        <v>0</v>
      </c>
      <c r="J282" s="167">
        <f>INDEX('4_RatesSplit'!N:N,MATCH($A282,'4_RatesSplit'!$A:$A,0))</f>
        <v>0</v>
      </c>
      <c r="K282" s="167">
        <f>INDEX('4_RatesSplit'!O:O,MATCH($A282,'4_RatesSplit'!$A:$A,0))</f>
        <v>0</v>
      </c>
      <c r="L282" s="167">
        <f>INDEX('4_RatesSplit'!P:P,MATCH($A282,'4_RatesSplit'!$A:$A,0))</f>
        <v>0</v>
      </c>
      <c r="M282" s="167">
        <f>INDEX('4_RatesSplit'!Q:Q,MATCH($A282,'4_RatesSplit'!$A:$A,0))</f>
        <v>0</v>
      </c>
      <c r="N282" s="167">
        <f>INDEX('4_RatesSplit'!R:R,MATCH($A282,'4_RatesSplit'!$A:$A,0))</f>
        <v>0</v>
      </c>
      <c r="O282" s="167">
        <f>INDEX('4_RatesSplit'!S:S,MATCH($A282,'4_RatesSplit'!$A:$A,0))</f>
        <v>0</v>
      </c>
      <c r="P282" s="167">
        <f>INDEX('4_RatesSplit'!T:T,MATCH($A282,'4_RatesSplit'!$A:$A,0))</f>
        <v>0</v>
      </c>
      <c r="Q282" s="167">
        <f>INDEX('4_RatesSplit'!U:U,MATCH($A282,'4_RatesSplit'!$A:$A,0))</f>
        <v>0</v>
      </c>
      <c r="R282" s="167">
        <f>INDEX('4_RatesSplit'!V:V,MATCH($A282,'4_RatesSplit'!$A:$A,0))</f>
        <v>0</v>
      </c>
      <c r="S282" s="167">
        <f>INDEX('4_RatesSplit'!W:W,MATCH($A282,'4_RatesSplit'!$A:$A,0))</f>
        <v>0</v>
      </c>
      <c r="T282" s="167">
        <f>INDEX('4_RatesSplit'!X:X,MATCH($A282,'4_RatesSplit'!$A:$A,0))</f>
        <v>0</v>
      </c>
      <c r="U282" s="167">
        <f>INDEX('4_RatesSplit'!Y:Y,MATCH($A282,'4_RatesSplit'!$A:$A,0))</f>
        <v>0</v>
      </c>
      <c r="V282" s="167">
        <f>INDEX('4_RatesSplit'!Z:Z,MATCH($A282,'4_RatesSplit'!$A:$A,0))</f>
        <v>0</v>
      </c>
      <c r="W282" s="167">
        <f>INDEX('4_RatesSplit'!AA:AA,MATCH($A282,'4_RatesSplit'!$A:$A,0))</f>
        <v>0</v>
      </c>
      <c r="X282" s="18"/>
      <c r="Y282" s="168" t="e">
        <f ca="1">INDEX('4_RatesSplit'!AT:AT,MATCH($A282,'4_RatesSplit'!$A:$A,0))</f>
        <v>#REF!</v>
      </c>
      <c r="Z282" s="168" t="e">
        <f ca="1">INDEX('4_RatesSplit'!AU:AU,MATCH($A282,'4_RatesSplit'!$A:$A,0))</f>
        <v>#REF!</v>
      </c>
      <c r="AA282" s="168" t="e">
        <f ca="1">INDEX('4_RatesSplit'!AV:AV,MATCH($A282,'4_RatesSplit'!$A:$A,0))</f>
        <v>#REF!</v>
      </c>
      <c r="AB282" s="168" t="e">
        <f ca="1">INDEX('4_RatesSplit'!AW:AW,MATCH($A282,'4_RatesSplit'!$A:$A,0))</f>
        <v>#REF!</v>
      </c>
      <c r="AC282" s="168" t="e">
        <f ca="1">INDEX('4_RatesSplit'!AX:AX,MATCH($A282,'4_RatesSplit'!$A:$A,0))</f>
        <v>#REF!</v>
      </c>
      <c r="AD282" s="168" t="e">
        <f ca="1">INDEX('4_RatesSplit'!AY:AY,MATCH($A282,'4_RatesSplit'!$A:$A,0))</f>
        <v>#REF!</v>
      </c>
      <c r="AE282" s="168" t="e">
        <f ca="1">INDEX('4_RatesSplit'!AZ:AZ,MATCH($A282,'4_RatesSplit'!$A:$A,0))</f>
        <v>#REF!</v>
      </c>
      <c r="AF282" s="168" t="e">
        <f ca="1">INDEX('4_RatesSplit'!BA:BA,MATCH($A282,'4_RatesSplit'!$A:$A,0))</f>
        <v>#REF!</v>
      </c>
      <c r="AG282" s="168" t="e">
        <f ca="1">INDEX('4_RatesSplit'!BB:BB,MATCH($A282,'4_RatesSplit'!$A:$A,0))</f>
        <v>#REF!</v>
      </c>
      <c r="AH282" s="168" t="e">
        <f ca="1">INDEX('4_RatesSplit'!BC:BC,MATCH($A282,'4_RatesSplit'!$A:$A,0))</f>
        <v>#REF!</v>
      </c>
      <c r="AI282" s="168" t="e">
        <f ca="1">INDEX('4_RatesSplit'!BD:BD,MATCH($A282,'4_RatesSplit'!$A:$A,0))</f>
        <v>#REF!</v>
      </c>
      <c r="AJ282" s="168" t="e">
        <f ca="1">INDEX('4_RatesSplit'!BE:BE,MATCH($A282,'4_RatesSplit'!$A:$A,0))</f>
        <v>#REF!</v>
      </c>
      <c r="AK282" s="168" t="e">
        <f ca="1">INDEX('4_RatesSplit'!BF:BF,MATCH($A282,'4_RatesSplit'!$A:$A,0))</f>
        <v>#REF!</v>
      </c>
      <c r="AL282" s="168" t="e">
        <f ca="1">INDEX('4_RatesSplit'!BG:BG,MATCH($A282,'4_RatesSplit'!$A:$A,0))</f>
        <v>#REF!</v>
      </c>
      <c r="AM282" s="168" t="e">
        <f ca="1">INDEX('4_RatesSplit'!BH:BH,MATCH($A282,'4_RatesSplit'!$A:$A,0))</f>
        <v>#REF!</v>
      </c>
      <c r="AN282" s="198" t="e">
        <f ca="1">INDEX('4_RatesSplit'!BI:BI,MATCH($A282,'4_RatesSplit'!$A:$A,0))</f>
        <v>#REF!</v>
      </c>
      <c r="AO282" s="114"/>
      <c r="AP282" s="167" t="e">
        <f t="shared" ca="1" si="945"/>
        <v>#REF!</v>
      </c>
      <c r="AQ282" s="167" t="e">
        <f t="shared" ca="1" si="946"/>
        <v>#REF!</v>
      </c>
      <c r="AR282" s="167" t="e">
        <f t="shared" ca="1" si="947"/>
        <v>#REF!</v>
      </c>
      <c r="AS282" s="167" t="e">
        <f t="shared" ca="1" si="948"/>
        <v>#REF!</v>
      </c>
      <c r="AT282" s="167" t="e">
        <f t="shared" ca="1" si="949"/>
        <v>#REF!</v>
      </c>
      <c r="AU282" s="167" t="e">
        <f t="shared" ca="1" si="950"/>
        <v>#REF!</v>
      </c>
      <c r="AV282" s="167" t="e">
        <f t="shared" ca="1" si="951"/>
        <v>#REF!</v>
      </c>
      <c r="AW282" s="167" t="e">
        <f t="shared" ca="1" si="952"/>
        <v>#REF!</v>
      </c>
      <c r="AX282" s="167" t="e">
        <f t="shared" ca="1" si="953"/>
        <v>#REF!</v>
      </c>
      <c r="AY282" s="167" t="e">
        <f t="shared" ca="1" si="954"/>
        <v>#REF!</v>
      </c>
      <c r="AZ282" s="167" t="e">
        <f t="shared" ca="1" si="955"/>
        <v>#REF!</v>
      </c>
      <c r="BA282" s="167" t="e">
        <f t="shared" ca="1" si="956"/>
        <v>#REF!</v>
      </c>
      <c r="BB282" s="167" t="e">
        <f t="shared" ca="1" si="957"/>
        <v>#REF!</v>
      </c>
      <c r="BC282" s="167" t="e">
        <f t="shared" ca="1" si="958"/>
        <v>#REF!</v>
      </c>
      <c r="BD282" s="167" t="e">
        <f t="shared" ca="1" si="959"/>
        <v>#REF!</v>
      </c>
      <c r="BE282" s="167" t="e">
        <f t="shared" ca="1" si="960"/>
        <v>#REF!</v>
      </c>
      <c r="BF282" s="18"/>
      <c r="BG282" s="168">
        <f>INDEX('2_Needs'!$F:$F,MATCH($A282,'2_Needs'!$A:$A,0))</f>
        <v>3.4355359730991477E-4</v>
      </c>
      <c r="BH282" s="114"/>
      <c r="BI282" s="167">
        <f t="shared" ref="BI282:BX282" si="1039">IF(BI$3="reset",$BG282*BI$6,BH282*(1+$C$4))</f>
        <v>0</v>
      </c>
      <c r="BJ282" s="167">
        <f t="shared" si="1039"/>
        <v>0</v>
      </c>
      <c r="BK282" s="167">
        <f t="shared" si="1039"/>
        <v>0</v>
      </c>
      <c r="BL282" s="167">
        <f t="shared" si="1039"/>
        <v>0</v>
      </c>
      <c r="BM282" s="167">
        <f t="shared" si="1039"/>
        <v>0</v>
      </c>
      <c r="BN282" s="167">
        <f t="shared" si="1039"/>
        <v>0</v>
      </c>
      <c r="BO282" s="167">
        <f t="shared" si="1039"/>
        <v>0</v>
      </c>
      <c r="BP282" s="167">
        <f t="shared" si="1039"/>
        <v>0</v>
      </c>
      <c r="BQ282" s="167">
        <f t="shared" si="1039"/>
        <v>0</v>
      </c>
      <c r="BR282" s="167">
        <f t="shared" si="1039"/>
        <v>0</v>
      </c>
      <c r="BS282" s="167">
        <f t="shared" si="1039"/>
        <v>0</v>
      </c>
      <c r="BT282" s="167">
        <f t="shared" si="1039"/>
        <v>0</v>
      </c>
      <c r="BU282" s="167">
        <f t="shared" si="1039"/>
        <v>0</v>
      </c>
      <c r="BV282" s="167">
        <f t="shared" si="1039"/>
        <v>0</v>
      </c>
      <c r="BW282" s="167">
        <f t="shared" si="1039"/>
        <v>0</v>
      </c>
      <c r="BX282" s="167">
        <f t="shared" si="1039"/>
        <v>0</v>
      </c>
      <c r="BZ282" s="167" t="e">
        <f t="shared" ca="1" si="879"/>
        <v>#REF!</v>
      </c>
      <c r="CA282" s="167" t="e">
        <f t="shared" ca="1" si="880"/>
        <v>#REF!</v>
      </c>
      <c r="CB282" s="167" t="e">
        <f t="shared" ca="1" si="881"/>
        <v>#REF!</v>
      </c>
      <c r="CC282" s="167" t="e">
        <f t="shared" ca="1" si="882"/>
        <v>#REF!</v>
      </c>
      <c r="CD282" s="167" t="e">
        <f t="shared" ca="1" si="883"/>
        <v>#REF!</v>
      </c>
      <c r="CE282" s="167" t="e">
        <f t="shared" ca="1" si="884"/>
        <v>#REF!</v>
      </c>
      <c r="CF282" s="167" t="e">
        <f t="shared" ca="1" si="885"/>
        <v>#REF!</v>
      </c>
      <c r="CG282" s="167" t="e">
        <f t="shared" ca="1" si="886"/>
        <v>#REF!</v>
      </c>
      <c r="CH282" s="167" t="e">
        <f t="shared" ca="1" si="887"/>
        <v>#REF!</v>
      </c>
      <c r="CI282" s="167" t="e">
        <f t="shared" ca="1" si="888"/>
        <v>#REF!</v>
      </c>
      <c r="CJ282" s="167" t="e">
        <f t="shared" ca="1" si="889"/>
        <v>#REF!</v>
      </c>
      <c r="CK282" s="167" t="e">
        <f t="shared" ca="1" si="890"/>
        <v>#REF!</v>
      </c>
      <c r="CL282" s="167" t="e">
        <f t="shared" ca="1" si="891"/>
        <v>#REF!</v>
      </c>
      <c r="CM282" s="167" t="e">
        <f t="shared" ca="1" si="892"/>
        <v>#REF!</v>
      </c>
      <c r="CN282" s="167" t="e">
        <f t="shared" ca="1" si="893"/>
        <v>#REF!</v>
      </c>
      <c r="CO282" s="167" t="e">
        <f t="shared" ca="1" si="894"/>
        <v>#REF!</v>
      </c>
      <c r="CQ282" s="167" t="e">
        <f t="shared" ca="1" si="895"/>
        <v>#REF!</v>
      </c>
      <c r="CR282" s="167" t="e">
        <f t="shared" ca="1" si="896"/>
        <v>#REF!</v>
      </c>
      <c r="CS282" s="167" t="e">
        <f t="shared" ca="1" si="897"/>
        <v>#REF!</v>
      </c>
      <c r="CT282" s="167" t="e">
        <f t="shared" ca="1" si="898"/>
        <v>#REF!</v>
      </c>
      <c r="CU282" s="167" t="e">
        <f t="shared" ca="1" si="899"/>
        <v>#REF!</v>
      </c>
      <c r="CV282" s="167" t="e">
        <f t="shared" ca="1" si="900"/>
        <v>#REF!</v>
      </c>
      <c r="CW282" s="167" t="e">
        <f t="shared" ca="1" si="901"/>
        <v>#REF!</v>
      </c>
      <c r="CX282" s="167" t="e">
        <f t="shared" ca="1" si="902"/>
        <v>#REF!</v>
      </c>
      <c r="CY282" s="167" t="e">
        <f t="shared" ca="1" si="903"/>
        <v>#REF!</v>
      </c>
      <c r="CZ282" s="167" t="e">
        <f t="shared" ca="1" si="904"/>
        <v>#REF!</v>
      </c>
      <c r="DA282" s="167" t="e">
        <f t="shared" ca="1" si="905"/>
        <v>#REF!</v>
      </c>
      <c r="DB282" s="167" t="e">
        <f t="shared" ca="1" si="906"/>
        <v>#REF!</v>
      </c>
      <c r="DC282" s="167" t="e">
        <f t="shared" ca="1" si="907"/>
        <v>#REF!</v>
      </c>
      <c r="DD282" s="167" t="e">
        <f t="shared" ca="1" si="908"/>
        <v>#REF!</v>
      </c>
      <c r="DE282" s="167" t="e">
        <f t="shared" ca="1" si="909"/>
        <v>#REF!</v>
      </c>
      <c r="DF282" s="167" t="e">
        <f t="shared" ca="1" si="910"/>
        <v>#REF!</v>
      </c>
      <c r="DH282" s="167">
        <f t="shared" si="911"/>
        <v>0</v>
      </c>
      <c r="DI282" s="167">
        <f t="shared" si="912"/>
        <v>0</v>
      </c>
      <c r="DJ282" s="167">
        <f t="shared" si="913"/>
        <v>0</v>
      </c>
      <c r="DK282" s="167">
        <f t="shared" si="914"/>
        <v>0</v>
      </c>
      <c r="DL282" s="167">
        <f t="shared" si="915"/>
        <v>0</v>
      </c>
      <c r="DM282" s="167">
        <f t="shared" si="916"/>
        <v>0</v>
      </c>
      <c r="DN282" s="167">
        <f t="shared" si="917"/>
        <v>0</v>
      </c>
      <c r="DO282" s="167">
        <f t="shared" si="918"/>
        <v>0</v>
      </c>
      <c r="DP282" s="167">
        <f t="shared" si="919"/>
        <v>0</v>
      </c>
      <c r="DQ282" s="167">
        <f t="shared" si="920"/>
        <v>0</v>
      </c>
      <c r="DR282" s="167">
        <f t="shared" si="921"/>
        <v>0</v>
      </c>
      <c r="DS282" s="167">
        <f t="shared" si="922"/>
        <v>0</v>
      </c>
      <c r="DT282" s="167">
        <f t="shared" si="923"/>
        <v>0</v>
      </c>
      <c r="DU282" s="167">
        <f t="shared" si="924"/>
        <v>0</v>
      </c>
      <c r="DV282" s="167">
        <f t="shared" si="925"/>
        <v>0</v>
      </c>
      <c r="DW282" s="167">
        <f t="shared" si="926"/>
        <v>0</v>
      </c>
      <c r="DY282" s="167" t="e">
        <f t="shared" ca="1" si="962"/>
        <v>#REF!</v>
      </c>
      <c r="DZ282" s="167" t="e">
        <f t="shared" ca="1" si="963"/>
        <v>#REF!</v>
      </c>
      <c r="EA282" s="167" t="e">
        <f t="shared" ca="1" si="964"/>
        <v>#REF!</v>
      </c>
      <c r="EB282" s="167" t="e">
        <f t="shared" ca="1" si="965"/>
        <v>#REF!</v>
      </c>
      <c r="EC282" s="167" t="e">
        <f t="shared" ca="1" si="966"/>
        <v>#REF!</v>
      </c>
      <c r="ED282" s="167" t="e">
        <f t="shared" ca="1" si="967"/>
        <v>#REF!</v>
      </c>
      <c r="EE282" s="167" t="e">
        <f t="shared" ca="1" si="968"/>
        <v>#REF!</v>
      </c>
      <c r="EF282" s="167" t="e">
        <f t="shared" ca="1" si="969"/>
        <v>#REF!</v>
      </c>
      <c r="EG282" s="167" t="e">
        <f t="shared" ca="1" si="970"/>
        <v>#REF!</v>
      </c>
      <c r="EH282" s="167" t="e">
        <f t="shared" ca="1" si="971"/>
        <v>#REF!</v>
      </c>
      <c r="EI282" s="167" t="e">
        <f t="shared" ca="1" si="972"/>
        <v>#REF!</v>
      </c>
      <c r="EJ282" s="167" t="e">
        <f t="shared" ca="1" si="973"/>
        <v>#REF!</v>
      </c>
      <c r="EK282" s="167" t="e">
        <f t="shared" ca="1" si="974"/>
        <v>#REF!</v>
      </c>
      <c r="EL282" s="167" t="e">
        <f t="shared" ca="1" si="975"/>
        <v>#REF!</v>
      </c>
      <c r="EM282" s="167" t="e">
        <f t="shared" ca="1" si="976"/>
        <v>#REF!</v>
      </c>
      <c r="EN282" s="167" t="e">
        <f t="shared" ca="1" si="977"/>
        <v>#REF!</v>
      </c>
      <c r="EP282" s="167">
        <f t="shared" si="978"/>
        <v>0</v>
      </c>
      <c r="EQ282" s="167">
        <f t="shared" si="979"/>
        <v>0</v>
      </c>
      <c r="ER282" s="167">
        <f t="shared" si="980"/>
        <v>0</v>
      </c>
      <c r="ES282" s="167">
        <f t="shared" si="981"/>
        <v>0</v>
      </c>
      <c r="ET282" s="167">
        <f t="shared" si="982"/>
        <v>0</v>
      </c>
      <c r="EU282" s="167">
        <f t="shared" si="983"/>
        <v>0</v>
      </c>
      <c r="EV282" s="167">
        <f t="shared" si="984"/>
        <v>0</v>
      </c>
      <c r="EW282" s="167">
        <f t="shared" si="985"/>
        <v>0</v>
      </c>
      <c r="EX282" s="167">
        <f t="shared" si="986"/>
        <v>0</v>
      </c>
      <c r="EY282" s="167">
        <f t="shared" si="987"/>
        <v>0</v>
      </c>
      <c r="EZ282" s="167">
        <f t="shared" si="988"/>
        <v>0</v>
      </c>
      <c r="FA282" s="167">
        <f t="shared" si="989"/>
        <v>0</v>
      </c>
      <c r="FB282" s="167">
        <f t="shared" si="990"/>
        <v>0</v>
      </c>
      <c r="FC282" s="167">
        <f t="shared" si="991"/>
        <v>0</v>
      </c>
      <c r="FD282" s="167">
        <f t="shared" si="992"/>
        <v>0</v>
      </c>
      <c r="FE282" s="167">
        <f t="shared" si="993"/>
        <v>0</v>
      </c>
      <c r="FG282" s="167">
        <f t="shared" si="994"/>
        <v>0</v>
      </c>
      <c r="FH282" s="167">
        <f t="shared" si="995"/>
        <v>0</v>
      </c>
      <c r="FI282" s="167">
        <f t="shared" si="996"/>
        <v>0</v>
      </c>
      <c r="FJ282" s="167">
        <f t="shared" si="997"/>
        <v>0</v>
      </c>
      <c r="FK282" s="167">
        <f t="shared" si="998"/>
        <v>0</v>
      </c>
      <c r="FL282" s="167">
        <f t="shared" si="999"/>
        <v>0</v>
      </c>
      <c r="FM282" s="167">
        <f t="shared" si="1000"/>
        <v>0</v>
      </c>
      <c r="FN282" s="167">
        <f t="shared" si="1001"/>
        <v>0</v>
      </c>
      <c r="FO282" s="167">
        <f t="shared" si="1002"/>
        <v>0</v>
      </c>
      <c r="FP282" s="167">
        <f t="shared" si="1003"/>
        <v>0</v>
      </c>
      <c r="FQ282" s="167">
        <f t="shared" si="1004"/>
        <v>0</v>
      </c>
      <c r="FR282" s="167">
        <f t="shared" si="1005"/>
        <v>0</v>
      </c>
      <c r="FS282" s="167">
        <f t="shared" si="1006"/>
        <v>0</v>
      </c>
      <c r="FT282" s="167">
        <f t="shared" si="1007"/>
        <v>0</v>
      </c>
      <c r="FU282" s="167">
        <f t="shared" si="1008"/>
        <v>0</v>
      </c>
      <c r="FV282" s="167">
        <f t="shared" si="1009"/>
        <v>0</v>
      </c>
      <c r="FX282" s="167">
        <f t="shared" si="1010"/>
        <v>0</v>
      </c>
      <c r="FY282" s="167">
        <f t="shared" si="1011"/>
        <v>0</v>
      </c>
      <c r="FZ282" s="167">
        <f t="shared" si="1012"/>
        <v>0</v>
      </c>
      <c r="GA282" s="167">
        <f t="shared" si="1013"/>
        <v>0</v>
      </c>
      <c r="GB282" s="167">
        <f t="shared" si="1014"/>
        <v>0</v>
      </c>
      <c r="GC282" s="167">
        <f t="shared" si="1015"/>
        <v>0</v>
      </c>
      <c r="GD282" s="167">
        <f t="shared" si="1016"/>
        <v>0</v>
      </c>
      <c r="GE282" s="167">
        <f t="shared" si="1017"/>
        <v>0</v>
      </c>
      <c r="GF282" s="167">
        <f t="shared" si="1018"/>
        <v>0</v>
      </c>
      <c r="GG282" s="167">
        <f t="shared" si="1019"/>
        <v>0</v>
      </c>
      <c r="GH282" s="167">
        <f t="shared" si="1020"/>
        <v>0</v>
      </c>
      <c r="GI282" s="167">
        <f t="shared" si="1021"/>
        <v>0</v>
      </c>
      <c r="GJ282" s="167">
        <f t="shared" si="1022"/>
        <v>0</v>
      </c>
      <c r="GK282" s="167">
        <f t="shared" si="1023"/>
        <v>0</v>
      </c>
      <c r="GL282" s="167">
        <f t="shared" si="1024"/>
        <v>0</v>
      </c>
      <c r="GM282" s="167">
        <f t="shared" si="1025"/>
        <v>0</v>
      </c>
      <c r="GO282" s="167" t="e">
        <f t="shared" ca="1" si="860"/>
        <v>#REF!</v>
      </c>
      <c r="GP282" s="167" t="e">
        <f t="shared" ca="1" si="1038"/>
        <v>#REF!</v>
      </c>
      <c r="GQ282" s="167" t="e">
        <f t="shared" ca="1" si="1038"/>
        <v>#REF!</v>
      </c>
      <c r="GR282" s="167" t="e">
        <f t="shared" ca="1" si="1038"/>
        <v>#REF!</v>
      </c>
      <c r="GS282" s="167" t="e">
        <f t="shared" ca="1" si="1038"/>
        <v>#REF!</v>
      </c>
      <c r="GT282" s="167" t="e">
        <f t="shared" ca="1" si="1038"/>
        <v>#REF!</v>
      </c>
      <c r="GU282" s="167" t="e">
        <f t="shared" ca="1" si="1038"/>
        <v>#REF!</v>
      </c>
      <c r="GV282" s="167" t="e">
        <f t="shared" ca="1" si="1038"/>
        <v>#REF!</v>
      </c>
      <c r="GW282" s="167" t="e">
        <f t="shared" ca="1" si="1038"/>
        <v>#REF!</v>
      </c>
      <c r="GX282" s="167" t="e">
        <f t="shared" ca="1" si="1038"/>
        <v>#REF!</v>
      </c>
      <c r="GY282" s="167" t="e">
        <f t="shared" ca="1" si="1038"/>
        <v>#REF!</v>
      </c>
      <c r="GZ282" s="167" t="e">
        <f t="shared" ca="1" si="1038"/>
        <v>#REF!</v>
      </c>
      <c r="HA282" s="167" t="e">
        <f t="shared" ca="1" si="1038"/>
        <v>#REF!</v>
      </c>
      <c r="HB282" s="167" t="e">
        <f t="shared" ca="1" si="1038"/>
        <v>#REF!</v>
      </c>
      <c r="HC282" s="167" t="e">
        <f t="shared" ca="1" si="1038"/>
        <v>#REF!</v>
      </c>
      <c r="HD282" s="167" t="e">
        <f t="shared" ca="1" si="1038"/>
        <v>#REF!</v>
      </c>
      <c r="HF282" s="167" t="e">
        <f t="shared" ca="1" si="927"/>
        <v>#REF!</v>
      </c>
      <c r="HG282" s="167" t="e">
        <f t="shared" ca="1" si="928"/>
        <v>#REF!</v>
      </c>
      <c r="HH282" s="167" t="e">
        <f t="shared" ca="1" si="929"/>
        <v>#REF!</v>
      </c>
      <c r="HI282" s="167" t="e">
        <f t="shared" ca="1" si="930"/>
        <v>#REF!</v>
      </c>
      <c r="HJ282" s="167" t="e">
        <f t="shared" ca="1" si="931"/>
        <v>#REF!</v>
      </c>
      <c r="HK282" s="167" t="e">
        <f t="shared" ca="1" si="932"/>
        <v>#REF!</v>
      </c>
      <c r="HL282" s="167" t="e">
        <f t="shared" ca="1" si="933"/>
        <v>#REF!</v>
      </c>
      <c r="HM282" s="167" t="e">
        <f t="shared" ca="1" si="934"/>
        <v>#REF!</v>
      </c>
      <c r="HN282" s="167" t="e">
        <f t="shared" ca="1" si="935"/>
        <v>#REF!</v>
      </c>
      <c r="HO282" s="167" t="e">
        <f t="shared" ca="1" si="936"/>
        <v>#REF!</v>
      </c>
      <c r="HP282" s="167" t="e">
        <f t="shared" ca="1" si="937"/>
        <v>#REF!</v>
      </c>
      <c r="HQ282" s="167" t="e">
        <f t="shared" ca="1" si="938"/>
        <v>#REF!</v>
      </c>
      <c r="HR282" s="167" t="e">
        <f t="shared" ca="1" si="939"/>
        <v>#REF!</v>
      </c>
      <c r="HS282" s="167" t="e">
        <f t="shared" ca="1" si="940"/>
        <v>#REF!</v>
      </c>
      <c r="HT282" s="167" t="e">
        <f t="shared" ca="1" si="941"/>
        <v>#REF!</v>
      </c>
      <c r="HU282" s="167" t="e">
        <f t="shared" ca="1" si="942"/>
        <v>#REF!</v>
      </c>
      <c r="HW282" s="167" t="e">
        <f t="shared" ca="1" si="943"/>
        <v>#REF!</v>
      </c>
      <c r="HX282" s="167">
        <f t="shared" si="944"/>
        <v>0</v>
      </c>
      <c r="HY282" s="167" t="e">
        <f t="shared" ca="1" si="1026"/>
        <v>#REF!</v>
      </c>
      <c r="HZ282" s="219" t="e">
        <f t="shared" ca="1" si="1027"/>
        <v>#REF!</v>
      </c>
    </row>
    <row r="283" spans="1:234" s="48" customFormat="1">
      <c r="A283" s="3" t="s">
        <v>560</v>
      </c>
      <c r="B283" s="202" t="str">
        <f>INDEX('Ref1'!$E:$E,MATCH(A283,'Ref1'!$A:$A,0))</f>
        <v>Sedgemoor</v>
      </c>
      <c r="C283" s="42" t="str">
        <f>INDEX(Data1!B:B,MATCH(A283,Data1!A:A,0))</f>
        <v>SD</v>
      </c>
      <c r="D283" s="253" t="str">
        <f>INDEX(Data1!C:C,MATCH(A283,Data1!A:A,0))</f>
        <v>SW</v>
      </c>
      <c r="E283" s="200" t="str">
        <f>IF($C$6="No","No",IF(COUNTIF(Inputs!$K$359:$K$398,$A283)&gt;0,"Yes","No"))</f>
        <v>No</v>
      </c>
      <c r="F283" s="404"/>
      <c r="G283" s="62">
        <f>INDEX('4_RatesSplit'!K:K,MATCH($A283,'4_RatesSplit'!$A:$A,0))</f>
        <v>0</v>
      </c>
      <c r="H283" s="171">
        <f>INDEX('4_RatesSplit'!L:L,MATCH($A283,'4_RatesSplit'!$A:$A,0))</f>
        <v>0</v>
      </c>
      <c r="I283" s="167">
        <f>INDEX('4_RatesSplit'!M:M,MATCH($A283,'4_RatesSplit'!$A:$A,0))</f>
        <v>0</v>
      </c>
      <c r="J283" s="167">
        <f>INDEX('4_RatesSplit'!N:N,MATCH($A283,'4_RatesSplit'!$A:$A,0))</f>
        <v>0</v>
      </c>
      <c r="K283" s="167">
        <f>INDEX('4_RatesSplit'!O:O,MATCH($A283,'4_RatesSplit'!$A:$A,0))</f>
        <v>0</v>
      </c>
      <c r="L283" s="167">
        <f>INDEX('4_RatesSplit'!P:P,MATCH($A283,'4_RatesSplit'!$A:$A,0))</f>
        <v>0</v>
      </c>
      <c r="M283" s="167">
        <f>INDEX('4_RatesSplit'!Q:Q,MATCH($A283,'4_RatesSplit'!$A:$A,0))</f>
        <v>0</v>
      </c>
      <c r="N283" s="167">
        <f>INDEX('4_RatesSplit'!R:R,MATCH($A283,'4_RatesSplit'!$A:$A,0))</f>
        <v>0</v>
      </c>
      <c r="O283" s="167">
        <f>INDEX('4_RatesSplit'!S:S,MATCH($A283,'4_RatesSplit'!$A:$A,0))</f>
        <v>0</v>
      </c>
      <c r="P283" s="167">
        <f>INDEX('4_RatesSplit'!T:T,MATCH($A283,'4_RatesSplit'!$A:$A,0))</f>
        <v>0</v>
      </c>
      <c r="Q283" s="167">
        <f>INDEX('4_RatesSplit'!U:U,MATCH($A283,'4_RatesSplit'!$A:$A,0))</f>
        <v>0</v>
      </c>
      <c r="R283" s="167">
        <f>INDEX('4_RatesSplit'!V:V,MATCH($A283,'4_RatesSplit'!$A:$A,0))</f>
        <v>0</v>
      </c>
      <c r="S283" s="167">
        <f>INDEX('4_RatesSplit'!W:W,MATCH($A283,'4_RatesSplit'!$A:$A,0))</f>
        <v>0</v>
      </c>
      <c r="T283" s="167">
        <f>INDEX('4_RatesSplit'!X:X,MATCH($A283,'4_RatesSplit'!$A:$A,0))</f>
        <v>0</v>
      </c>
      <c r="U283" s="167">
        <f>INDEX('4_RatesSplit'!Y:Y,MATCH($A283,'4_RatesSplit'!$A:$A,0))</f>
        <v>0</v>
      </c>
      <c r="V283" s="167">
        <f>INDEX('4_RatesSplit'!Z:Z,MATCH($A283,'4_RatesSplit'!$A:$A,0))</f>
        <v>0</v>
      </c>
      <c r="W283" s="167">
        <f>INDEX('4_RatesSplit'!AA:AA,MATCH($A283,'4_RatesSplit'!$A:$A,0))</f>
        <v>0</v>
      </c>
      <c r="X283" s="18"/>
      <c r="Y283" s="168" t="e">
        <f ca="1">INDEX('4_RatesSplit'!AT:AT,MATCH($A283,'4_RatesSplit'!$A:$A,0))</f>
        <v>#REF!</v>
      </c>
      <c r="Z283" s="168" t="e">
        <f ca="1">INDEX('4_RatesSplit'!AU:AU,MATCH($A283,'4_RatesSplit'!$A:$A,0))</f>
        <v>#REF!</v>
      </c>
      <c r="AA283" s="168" t="e">
        <f ca="1">INDEX('4_RatesSplit'!AV:AV,MATCH($A283,'4_RatesSplit'!$A:$A,0))</f>
        <v>#REF!</v>
      </c>
      <c r="AB283" s="168" t="e">
        <f ca="1">INDEX('4_RatesSplit'!AW:AW,MATCH($A283,'4_RatesSplit'!$A:$A,0))</f>
        <v>#REF!</v>
      </c>
      <c r="AC283" s="168" t="e">
        <f ca="1">INDEX('4_RatesSplit'!AX:AX,MATCH($A283,'4_RatesSplit'!$A:$A,0))</f>
        <v>#REF!</v>
      </c>
      <c r="AD283" s="168" t="e">
        <f ca="1">INDEX('4_RatesSplit'!AY:AY,MATCH($A283,'4_RatesSplit'!$A:$A,0))</f>
        <v>#REF!</v>
      </c>
      <c r="AE283" s="168" t="e">
        <f ca="1">INDEX('4_RatesSplit'!AZ:AZ,MATCH($A283,'4_RatesSplit'!$A:$A,0))</f>
        <v>#REF!</v>
      </c>
      <c r="AF283" s="168" t="e">
        <f ca="1">INDEX('4_RatesSplit'!BA:BA,MATCH($A283,'4_RatesSplit'!$A:$A,0))</f>
        <v>#REF!</v>
      </c>
      <c r="AG283" s="168" t="e">
        <f ca="1">INDEX('4_RatesSplit'!BB:BB,MATCH($A283,'4_RatesSplit'!$A:$A,0))</f>
        <v>#REF!</v>
      </c>
      <c r="AH283" s="168" t="e">
        <f ca="1">INDEX('4_RatesSplit'!BC:BC,MATCH($A283,'4_RatesSplit'!$A:$A,0))</f>
        <v>#REF!</v>
      </c>
      <c r="AI283" s="168" t="e">
        <f ca="1">INDEX('4_RatesSplit'!BD:BD,MATCH($A283,'4_RatesSplit'!$A:$A,0))</f>
        <v>#REF!</v>
      </c>
      <c r="AJ283" s="168" t="e">
        <f ca="1">INDEX('4_RatesSplit'!BE:BE,MATCH($A283,'4_RatesSplit'!$A:$A,0))</f>
        <v>#REF!</v>
      </c>
      <c r="AK283" s="168" t="e">
        <f ca="1">INDEX('4_RatesSplit'!BF:BF,MATCH($A283,'4_RatesSplit'!$A:$A,0))</f>
        <v>#REF!</v>
      </c>
      <c r="AL283" s="168" t="e">
        <f ca="1">INDEX('4_RatesSplit'!BG:BG,MATCH($A283,'4_RatesSplit'!$A:$A,0))</f>
        <v>#REF!</v>
      </c>
      <c r="AM283" s="168" t="e">
        <f ca="1">INDEX('4_RatesSplit'!BH:BH,MATCH($A283,'4_RatesSplit'!$A:$A,0))</f>
        <v>#REF!</v>
      </c>
      <c r="AN283" s="198" t="e">
        <f ca="1">INDEX('4_RatesSplit'!BI:BI,MATCH($A283,'4_RatesSplit'!$A:$A,0))</f>
        <v>#REF!</v>
      </c>
      <c r="AO283" s="114"/>
      <c r="AP283" s="167" t="e">
        <f t="shared" ca="1" si="945"/>
        <v>#REF!</v>
      </c>
      <c r="AQ283" s="167" t="e">
        <f t="shared" ca="1" si="946"/>
        <v>#REF!</v>
      </c>
      <c r="AR283" s="167" t="e">
        <f t="shared" ca="1" si="947"/>
        <v>#REF!</v>
      </c>
      <c r="AS283" s="167" t="e">
        <f t="shared" ca="1" si="948"/>
        <v>#REF!</v>
      </c>
      <c r="AT283" s="167" t="e">
        <f t="shared" ca="1" si="949"/>
        <v>#REF!</v>
      </c>
      <c r="AU283" s="167" t="e">
        <f t="shared" ca="1" si="950"/>
        <v>#REF!</v>
      </c>
      <c r="AV283" s="167" t="e">
        <f t="shared" ca="1" si="951"/>
        <v>#REF!</v>
      </c>
      <c r="AW283" s="167" t="e">
        <f t="shared" ca="1" si="952"/>
        <v>#REF!</v>
      </c>
      <c r="AX283" s="167" t="e">
        <f t="shared" ca="1" si="953"/>
        <v>#REF!</v>
      </c>
      <c r="AY283" s="167" t="e">
        <f t="shared" ca="1" si="954"/>
        <v>#REF!</v>
      </c>
      <c r="AZ283" s="167" t="e">
        <f t="shared" ca="1" si="955"/>
        <v>#REF!</v>
      </c>
      <c r="BA283" s="167" t="e">
        <f t="shared" ca="1" si="956"/>
        <v>#REF!</v>
      </c>
      <c r="BB283" s="167" t="e">
        <f t="shared" ca="1" si="957"/>
        <v>#REF!</v>
      </c>
      <c r="BC283" s="167" t="e">
        <f t="shared" ca="1" si="958"/>
        <v>#REF!</v>
      </c>
      <c r="BD283" s="167" t="e">
        <f t="shared" ca="1" si="959"/>
        <v>#REF!</v>
      </c>
      <c r="BE283" s="167" t="e">
        <f t="shared" ca="1" si="960"/>
        <v>#REF!</v>
      </c>
      <c r="BF283" s="18"/>
      <c r="BG283" s="168">
        <f>INDEX('2_Needs'!$F:$F,MATCH($A283,'2_Needs'!$A:$A,0))</f>
        <v>2.847829160207088E-4</v>
      </c>
      <c r="BH283" s="114"/>
      <c r="BI283" s="167">
        <f t="shared" ref="BI283:BX283" si="1040">IF(BI$3="reset",$BG283*BI$6,BH283*(1+$C$4))</f>
        <v>0</v>
      </c>
      <c r="BJ283" s="167">
        <f t="shared" si="1040"/>
        <v>0</v>
      </c>
      <c r="BK283" s="167">
        <f t="shared" si="1040"/>
        <v>0</v>
      </c>
      <c r="BL283" s="167">
        <f t="shared" si="1040"/>
        <v>0</v>
      </c>
      <c r="BM283" s="167">
        <f t="shared" si="1040"/>
        <v>0</v>
      </c>
      <c r="BN283" s="167">
        <f t="shared" si="1040"/>
        <v>0</v>
      </c>
      <c r="BO283" s="167">
        <f t="shared" si="1040"/>
        <v>0</v>
      </c>
      <c r="BP283" s="167">
        <f t="shared" si="1040"/>
        <v>0</v>
      </c>
      <c r="BQ283" s="167">
        <f t="shared" si="1040"/>
        <v>0</v>
      </c>
      <c r="BR283" s="167">
        <f t="shared" si="1040"/>
        <v>0</v>
      </c>
      <c r="BS283" s="167">
        <f t="shared" si="1040"/>
        <v>0</v>
      </c>
      <c r="BT283" s="167">
        <f t="shared" si="1040"/>
        <v>0</v>
      </c>
      <c r="BU283" s="167">
        <f t="shared" si="1040"/>
        <v>0</v>
      </c>
      <c r="BV283" s="167">
        <f t="shared" si="1040"/>
        <v>0</v>
      </c>
      <c r="BW283" s="167">
        <f t="shared" si="1040"/>
        <v>0</v>
      </c>
      <c r="BX283" s="167">
        <f t="shared" si="1040"/>
        <v>0</v>
      </c>
      <c r="BZ283" s="167" t="e">
        <f t="shared" ca="1" si="879"/>
        <v>#REF!</v>
      </c>
      <c r="CA283" s="167" t="e">
        <f t="shared" ca="1" si="880"/>
        <v>#REF!</v>
      </c>
      <c r="CB283" s="167" t="e">
        <f t="shared" ca="1" si="881"/>
        <v>#REF!</v>
      </c>
      <c r="CC283" s="167" t="e">
        <f t="shared" ca="1" si="882"/>
        <v>#REF!</v>
      </c>
      <c r="CD283" s="167" t="e">
        <f t="shared" ca="1" si="883"/>
        <v>#REF!</v>
      </c>
      <c r="CE283" s="167" t="e">
        <f t="shared" ca="1" si="884"/>
        <v>#REF!</v>
      </c>
      <c r="CF283" s="167" t="e">
        <f t="shared" ca="1" si="885"/>
        <v>#REF!</v>
      </c>
      <c r="CG283" s="167" t="e">
        <f t="shared" ca="1" si="886"/>
        <v>#REF!</v>
      </c>
      <c r="CH283" s="167" t="e">
        <f t="shared" ca="1" si="887"/>
        <v>#REF!</v>
      </c>
      <c r="CI283" s="167" t="e">
        <f t="shared" ca="1" si="888"/>
        <v>#REF!</v>
      </c>
      <c r="CJ283" s="167" t="e">
        <f t="shared" ca="1" si="889"/>
        <v>#REF!</v>
      </c>
      <c r="CK283" s="167" t="e">
        <f t="shared" ca="1" si="890"/>
        <v>#REF!</v>
      </c>
      <c r="CL283" s="167" t="e">
        <f t="shared" ca="1" si="891"/>
        <v>#REF!</v>
      </c>
      <c r="CM283" s="167" t="e">
        <f t="shared" ca="1" si="892"/>
        <v>#REF!</v>
      </c>
      <c r="CN283" s="167" t="e">
        <f t="shared" ca="1" si="893"/>
        <v>#REF!</v>
      </c>
      <c r="CO283" s="167" t="e">
        <f t="shared" ca="1" si="894"/>
        <v>#REF!</v>
      </c>
      <c r="CQ283" s="167" t="e">
        <f t="shared" ca="1" si="895"/>
        <v>#REF!</v>
      </c>
      <c r="CR283" s="167" t="e">
        <f t="shared" ca="1" si="896"/>
        <v>#REF!</v>
      </c>
      <c r="CS283" s="167" t="e">
        <f t="shared" ca="1" si="897"/>
        <v>#REF!</v>
      </c>
      <c r="CT283" s="167" t="e">
        <f t="shared" ca="1" si="898"/>
        <v>#REF!</v>
      </c>
      <c r="CU283" s="167" t="e">
        <f t="shared" ca="1" si="899"/>
        <v>#REF!</v>
      </c>
      <c r="CV283" s="167" t="e">
        <f t="shared" ca="1" si="900"/>
        <v>#REF!</v>
      </c>
      <c r="CW283" s="167" t="e">
        <f t="shared" ca="1" si="901"/>
        <v>#REF!</v>
      </c>
      <c r="CX283" s="167" t="e">
        <f t="shared" ca="1" si="902"/>
        <v>#REF!</v>
      </c>
      <c r="CY283" s="167" t="e">
        <f t="shared" ca="1" si="903"/>
        <v>#REF!</v>
      </c>
      <c r="CZ283" s="167" t="e">
        <f t="shared" ca="1" si="904"/>
        <v>#REF!</v>
      </c>
      <c r="DA283" s="167" t="e">
        <f t="shared" ca="1" si="905"/>
        <v>#REF!</v>
      </c>
      <c r="DB283" s="167" t="e">
        <f t="shared" ca="1" si="906"/>
        <v>#REF!</v>
      </c>
      <c r="DC283" s="167" t="e">
        <f t="shared" ca="1" si="907"/>
        <v>#REF!</v>
      </c>
      <c r="DD283" s="167" t="e">
        <f t="shared" ca="1" si="908"/>
        <v>#REF!</v>
      </c>
      <c r="DE283" s="167" t="e">
        <f t="shared" ca="1" si="909"/>
        <v>#REF!</v>
      </c>
      <c r="DF283" s="167" t="e">
        <f t="shared" ca="1" si="910"/>
        <v>#REF!</v>
      </c>
      <c r="DH283" s="167">
        <f t="shared" si="911"/>
        <v>0</v>
      </c>
      <c r="DI283" s="167">
        <f t="shared" si="912"/>
        <v>0</v>
      </c>
      <c r="DJ283" s="167">
        <f t="shared" si="913"/>
        <v>0</v>
      </c>
      <c r="DK283" s="167">
        <f t="shared" si="914"/>
        <v>0</v>
      </c>
      <c r="DL283" s="167">
        <f t="shared" si="915"/>
        <v>0</v>
      </c>
      <c r="DM283" s="167">
        <f t="shared" si="916"/>
        <v>0</v>
      </c>
      <c r="DN283" s="167">
        <f t="shared" si="917"/>
        <v>0</v>
      </c>
      <c r="DO283" s="167">
        <f t="shared" si="918"/>
        <v>0</v>
      </c>
      <c r="DP283" s="167">
        <f t="shared" si="919"/>
        <v>0</v>
      </c>
      <c r="DQ283" s="167">
        <f t="shared" si="920"/>
        <v>0</v>
      </c>
      <c r="DR283" s="167">
        <f t="shared" si="921"/>
        <v>0</v>
      </c>
      <c r="DS283" s="167">
        <f t="shared" si="922"/>
        <v>0</v>
      </c>
      <c r="DT283" s="167">
        <f t="shared" si="923"/>
        <v>0</v>
      </c>
      <c r="DU283" s="167">
        <f t="shared" si="924"/>
        <v>0</v>
      </c>
      <c r="DV283" s="167">
        <f t="shared" si="925"/>
        <v>0</v>
      </c>
      <c r="DW283" s="167">
        <f t="shared" si="926"/>
        <v>0</v>
      </c>
      <c r="DY283" s="167" t="e">
        <f t="shared" ca="1" si="962"/>
        <v>#REF!</v>
      </c>
      <c r="DZ283" s="167" t="e">
        <f t="shared" ca="1" si="963"/>
        <v>#REF!</v>
      </c>
      <c r="EA283" s="167" t="e">
        <f t="shared" ca="1" si="964"/>
        <v>#REF!</v>
      </c>
      <c r="EB283" s="167" t="e">
        <f t="shared" ca="1" si="965"/>
        <v>#REF!</v>
      </c>
      <c r="EC283" s="167" t="e">
        <f t="shared" ca="1" si="966"/>
        <v>#REF!</v>
      </c>
      <c r="ED283" s="167" t="e">
        <f t="shared" ca="1" si="967"/>
        <v>#REF!</v>
      </c>
      <c r="EE283" s="167" t="e">
        <f t="shared" ca="1" si="968"/>
        <v>#REF!</v>
      </c>
      <c r="EF283" s="167" t="e">
        <f t="shared" ca="1" si="969"/>
        <v>#REF!</v>
      </c>
      <c r="EG283" s="167" t="e">
        <f t="shared" ca="1" si="970"/>
        <v>#REF!</v>
      </c>
      <c r="EH283" s="167" t="e">
        <f t="shared" ca="1" si="971"/>
        <v>#REF!</v>
      </c>
      <c r="EI283" s="167" t="e">
        <f t="shared" ca="1" si="972"/>
        <v>#REF!</v>
      </c>
      <c r="EJ283" s="167" t="e">
        <f t="shared" ca="1" si="973"/>
        <v>#REF!</v>
      </c>
      <c r="EK283" s="167" t="e">
        <f t="shared" ca="1" si="974"/>
        <v>#REF!</v>
      </c>
      <c r="EL283" s="167" t="e">
        <f t="shared" ca="1" si="975"/>
        <v>#REF!</v>
      </c>
      <c r="EM283" s="167" t="e">
        <f t="shared" ca="1" si="976"/>
        <v>#REF!</v>
      </c>
      <c r="EN283" s="167" t="e">
        <f t="shared" ca="1" si="977"/>
        <v>#REF!</v>
      </c>
      <c r="EP283" s="167">
        <f t="shared" si="978"/>
        <v>0</v>
      </c>
      <c r="EQ283" s="167">
        <f t="shared" si="979"/>
        <v>0</v>
      </c>
      <c r="ER283" s="167">
        <f t="shared" si="980"/>
        <v>0</v>
      </c>
      <c r="ES283" s="167">
        <f t="shared" si="981"/>
        <v>0</v>
      </c>
      <c r="ET283" s="167">
        <f t="shared" si="982"/>
        <v>0</v>
      </c>
      <c r="EU283" s="167">
        <f t="shared" si="983"/>
        <v>0</v>
      </c>
      <c r="EV283" s="167">
        <f t="shared" si="984"/>
        <v>0</v>
      </c>
      <c r="EW283" s="167">
        <f t="shared" si="985"/>
        <v>0</v>
      </c>
      <c r="EX283" s="167">
        <f t="shared" si="986"/>
        <v>0</v>
      </c>
      <c r="EY283" s="167">
        <f t="shared" si="987"/>
        <v>0</v>
      </c>
      <c r="EZ283" s="167">
        <f t="shared" si="988"/>
        <v>0</v>
      </c>
      <c r="FA283" s="167">
        <f t="shared" si="989"/>
        <v>0</v>
      </c>
      <c r="FB283" s="167">
        <f t="shared" si="990"/>
        <v>0</v>
      </c>
      <c r="FC283" s="167">
        <f t="shared" si="991"/>
        <v>0</v>
      </c>
      <c r="FD283" s="167">
        <f t="shared" si="992"/>
        <v>0</v>
      </c>
      <c r="FE283" s="167">
        <f t="shared" si="993"/>
        <v>0</v>
      </c>
      <c r="FG283" s="167">
        <f t="shared" si="994"/>
        <v>0</v>
      </c>
      <c r="FH283" s="167">
        <f t="shared" si="995"/>
        <v>0</v>
      </c>
      <c r="FI283" s="167">
        <f t="shared" si="996"/>
        <v>0</v>
      </c>
      <c r="FJ283" s="167">
        <f t="shared" si="997"/>
        <v>0</v>
      </c>
      <c r="FK283" s="167">
        <f t="shared" si="998"/>
        <v>0</v>
      </c>
      <c r="FL283" s="167">
        <f t="shared" si="999"/>
        <v>0</v>
      </c>
      <c r="FM283" s="167">
        <f t="shared" si="1000"/>
        <v>0</v>
      </c>
      <c r="FN283" s="167">
        <f t="shared" si="1001"/>
        <v>0</v>
      </c>
      <c r="FO283" s="167">
        <f t="shared" si="1002"/>
        <v>0</v>
      </c>
      <c r="FP283" s="167">
        <f t="shared" si="1003"/>
        <v>0</v>
      </c>
      <c r="FQ283" s="167">
        <f t="shared" si="1004"/>
        <v>0</v>
      </c>
      <c r="FR283" s="167">
        <f t="shared" si="1005"/>
        <v>0</v>
      </c>
      <c r="FS283" s="167">
        <f t="shared" si="1006"/>
        <v>0</v>
      </c>
      <c r="FT283" s="167">
        <f t="shared" si="1007"/>
        <v>0</v>
      </c>
      <c r="FU283" s="167">
        <f t="shared" si="1008"/>
        <v>0</v>
      </c>
      <c r="FV283" s="167">
        <f t="shared" si="1009"/>
        <v>0</v>
      </c>
      <c r="FX283" s="167">
        <f t="shared" si="1010"/>
        <v>0</v>
      </c>
      <c r="FY283" s="167">
        <f t="shared" si="1011"/>
        <v>0</v>
      </c>
      <c r="FZ283" s="167">
        <f t="shared" si="1012"/>
        <v>0</v>
      </c>
      <c r="GA283" s="167">
        <f t="shared" si="1013"/>
        <v>0</v>
      </c>
      <c r="GB283" s="167">
        <f t="shared" si="1014"/>
        <v>0</v>
      </c>
      <c r="GC283" s="167">
        <f t="shared" si="1015"/>
        <v>0</v>
      </c>
      <c r="GD283" s="167">
        <f t="shared" si="1016"/>
        <v>0</v>
      </c>
      <c r="GE283" s="167">
        <f t="shared" si="1017"/>
        <v>0</v>
      </c>
      <c r="GF283" s="167">
        <f t="shared" si="1018"/>
        <v>0</v>
      </c>
      <c r="GG283" s="167">
        <f t="shared" si="1019"/>
        <v>0</v>
      </c>
      <c r="GH283" s="167">
        <f t="shared" si="1020"/>
        <v>0</v>
      </c>
      <c r="GI283" s="167">
        <f t="shared" si="1021"/>
        <v>0</v>
      </c>
      <c r="GJ283" s="167">
        <f t="shared" si="1022"/>
        <v>0</v>
      </c>
      <c r="GK283" s="167">
        <f t="shared" si="1023"/>
        <v>0</v>
      </c>
      <c r="GL283" s="167">
        <f t="shared" si="1024"/>
        <v>0</v>
      </c>
      <c r="GM283" s="167">
        <f t="shared" si="1025"/>
        <v>0</v>
      </c>
      <c r="GO283" s="167" t="e">
        <f t="shared" ca="1" si="860"/>
        <v>#REF!</v>
      </c>
      <c r="GP283" s="167" t="e">
        <f t="shared" ca="1" si="1038"/>
        <v>#REF!</v>
      </c>
      <c r="GQ283" s="167" t="e">
        <f t="shared" ca="1" si="1038"/>
        <v>#REF!</v>
      </c>
      <c r="GR283" s="167" t="e">
        <f t="shared" ca="1" si="1038"/>
        <v>#REF!</v>
      </c>
      <c r="GS283" s="167" t="e">
        <f t="shared" ca="1" si="1038"/>
        <v>#REF!</v>
      </c>
      <c r="GT283" s="167" t="e">
        <f t="shared" ca="1" si="1038"/>
        <v>#REF!</v>
      </c>
      <c r="GU283" s="167" t="e">
        <f t="shared" ca="1" si="1038"/>
        <v>#REF!</v>
      </c>
      <c r="GV283" s="167" t="e">
        <f t="shared" ca="1" si="1038"/>
        <v>#REF!</v>
      </c>
      <c r="GW283" s="167" t="e">
        <f t="shared" ca="1" si="1038"/>
        <v>#REF!</v>
      </c>
      <c r="GX283" s="167" t="e">
        <f t="shared" ca="1" si="1038"/>
        <v>#REF!</v>
      </c>
      <c r="GY283" s="167" t="e">
        <f t="shared" ca="1" si="1038"/>
        <v>#REF!</v>
      </c>
      <c r="GZ283" s="167" t="e">
        <f t="shared" ca="1" si="1038"/>
        <v>#REF!</v>
      </c>
      <c r="HA283" s="167" t="e">
        <f t="shared" ca="1" si="1038"/>
        <v>#REF!</v>
      </c>
      <c r="HB283" s="167" t="e">
        <f t="shared" ca="1" si="1038"/>
        <v>#REF!</v>
      </c>
      <c r="HC283" s="167" t="e">
        <f t="shared" ca="1" si="1038"/>
        <v>#REF!</v>
      </c>
      <c r="HD283" s="167" t="e">
        <f t="shared" ca="1" si="1038"/>
        <v>#REF!</v>
      </c>
      <c r="HF283" s="167" t="e">
        <f t="shared" ca="1" si="927"/>
        <v>#REF!</v>
      </c>
      <c r="HG283" s="167" t="e">
        <f t="shared" ca="1" si="928"/>
        <v>#REF!</v>
      </c>
      <c r="HH283" s="167" t="e">
        <f t="shared" ca="1" si="929"/>
        <v>#REF!</v>
      </c>
      <c r="HI283" s="167" t="e">
        <f t="shared" ca="1" si="930"/>
        <v>#REF!</v>
      </c>
      <c r="HJ283" s="167" t="e">
        <f t="shared" ca="1" si="931"/>
        <v>#REF!</v>
      </c>
      <c r="HK283" s="167" t="e">
        <f t="shared" ca="1" si="932"/>
        <v>#REF!</v>
      </c>
      <c r="HL283" s="167" t="e">
        <f t="shared" ca="1" si="933"/>
        <v>#REF!</v>
      </c>
      <c r="HM283" s="167" t="e">
        <f t="shared" ca="1" si="934"/>
        <v>#REF!</v>
      </c>
      <c r="HN283" s="167" t="e">
        <f t="shared" ca="1" si="935"/>
        <v>#REF!</v>
      </c>
      <c r="HO283" s="167" t="e">
        <f t="shared" ca="1" si="936"/>
        <v>#REF!</v>
      </c>
      <c r="HP283" s="167" t="e">
        <f t="shared" ca="1" si="937"/>
        <v>#REF!</v>
      </c>
      <c r="HQ283" s="167" t="e">
        <f t="shared" ca="1" si="938"/>
        <v>#REF!</v>
      </c>
      <c r="HR283" s="167" t="e">
        <f t="shared" ca="1" si="939"/>
        <v>#REF!</v>
      </c>
      <c r="HS283" s="167" t="e">
        <f t="shared" ca="1" si="940"/>
        <v>#REF!</v>
      </c>
      <c r="HT283" s="167" t="e">
        <f t="shared" ca="1" si="941"/>
        <v>#REF!</v>
      </c>
      <c r="HU283" s="167" t="e">
        <f t="shared" ca="1" si="942"/>
        <v>#REF!</v>
      </c>
      <c r="HW283" s="167" t="e">
        <f t="shared" ca="1" si="943"/>
        <v>#REF!</v>
      </c>
      <c r="HX283" s="167">
        <f t="shared" si="944"/>
        <v>0</v>
      </c>
      <c r="HY283" s="167" t="e">
        <f t="shared" ca="1" si="1026"/>
        <v>#REF!</v>
      </c>
      <c r="HZ283" s="219" t="e">
        <f t="shared" ca="1" si="1027"/>
        <v>#REF!</v>
      </c>
    </row>
    <row r="284" spans="1:234" s="48" customFormat="1">
      <c r="A284" s="3" t="s">
        <v>562</v>
      </c>
      <c r="B284" s="202" t="str">
        <f>INDEX('Ref1'!$E:$E,MATCH(A284,'Ref1'!$A:$A,0))</f>
        <v>Sefton</v>
      </c>
      <c r="C284" s="42" t="str">
        <f>INDEX(Data1!B:B,MATCH(A284,Data1!A:A,0))</f>
        <v>MD</v>
      </c>
      <c r="D284" s="253" t="str">
        <f>INDEX(Data1!C:C,MATCH(A284,Data1!A:A,0))</f>
        <v>NW</v>
      </c>
      <c r="E284" s="200" t="str">
        <f>IF($C$6="No","No",IF(COUNTIF(Inputs!$K$359:$K$398,$A284)&gt;0,"Yes","No"))</f>
        <v>No</v>
      </c>
      <c r="F284" s="404"/>
      <c r="G284" s="62">
        <f>INDEX('4_RatesSplit'!K:K,MATCH($A284,'4_RatesSplit'!$A:$A,0))</f>
        <v>0</v>
      </c>
      <c r="H284" s="171">
        <f>INDEX('4_RatesSplit'!L:L,MATCH($A284,'4_RatesSplit'!$A:$A,0))</f>
        <v>0</v>
      </c>
      <c r="I284" s="167">
        <f>INDEX('4_RatesSplit'!M:M,MATCH($A284,'4_RatesSplit'!$A:$A,0))</f>
        <v>0</v>
      </c>
      <c r="J284" s="167">
        <f>INDEX('4_RatesSplit'!N:N,MATCH($A284,'4_RatesSplit'!$A:$A,0))</f>
        <v>0</v>
      </c>
      <c r="K284" s="167">
        <f>INDEX('4_RatesSplit'!O:O,MATCH($A284,'4_RatesSplit'!$A:$A,0))</f>
        <v>0</v>
      </c>
      <c r="L284" s="167">
        <f>INDEX('4_RatesSplit'!P:P,MATCH($A284,'4_RatesSplit'!$A:$A,0))</f>
        <v>0</v>
      </c>
      <c r="M284" s="167">
        <f>INDEX('4_RatesSplit'!Q:Q,MATCH($A284,'4_RatesSplit'!$A:$A,0))</f>
        <v>0</v>
      </c>
      <c r="N284" s="167">
        <f>INDEX('4_RatesSplit'!R:R,MATCH($A284,'4_RatesSplit'!$A:$A,0))</f>
        <v>0</v>
      </c>
      <c r="O284" s="167">
        <f>INDEX('4_RatesSplit'!S:S,MATCH($A284,'4_RatesSplit'!$A:$A,0))</f>
        <v>0</v>
      </c>
      <c r="P284" s="167">
        <f>INDEX('4_RatesSplit'!T:T,MATCH($A284,'4_RatesSplit'!$A:$A,0))</f>
        <v>0</v>
      </c>
      <c r="Q284" s="167">
        <f>INDEX('4_RatesSplit'!U:U,MATCH($A284,'4_RatesSplit'!$A:$A,0))</f>
        <v>0</v>
      </c>
      <c r="R284" s="167">
        <f>INDEX('4_RatesSplit'!V:V,MATCH($A284,'4_RatesSplit'!$A:$A,0))</f>
        <v>0</v>
      </c>
      <c r="S284" s="167">
        <f>INDEX('4_RatesSplit'!W:W,MATCH($A284,'4_RatesSplit'!$A:$A,0))</f>
        <v>0</v>
      </c>
      <c r="T284" s="167">
        <f>INDEX('4_RatesSplit'!X:X,MATCH($A284,'4_RatesSplit'!$A:$A,0))</f>
        <v>0</v>
      </c>
      <c r="U284" s="167">
        <f>INDEX('4_RatesSplit'!Y:Y,MATCH($A284,'4_RatesSplit'!$A:$A,0))</f>
        <v>0</v>
      </c>
      <c r="V284" s="167">
        <f>INDEX('4_RatesSplit'!Z:Z,MATCH($A284,'4_RatesSplit'!$A:$A,0))</f>
        <v>0</v>
      </c>
      <c r="W284" s="167">
        <f>INDEX('4_RatesSplit'!AA:AA,MATCH($A284,'4_RatesSplit'!$A:$A,0))</f>
        <v>0</v>
      </c>
      <c r="X284" s="18"/>
      <c r="Y284" s="168" t="e">
        <f ca="1">INDEX('4_RatesSplit'!AT:AT,MATCH($A284,'4_RatesSplit'!$A:$A,0))</f>
        <v>#REF!</v>
      </c>
      <c r="Z284" s="168" t="e">
        <f ca="1">INDEX('4_RatesSplit'!AU:AU,MATCH($A284,'4_RatesSplit'!$A:$A,0))</f>
        <v>#REF!</v>
      </c>
      <c r="AA284" s="168" t="e">
        <f ca="1">INDEX('4_RatesSplit'!AV:AV,MATCH($A284,'4_RatesSplit'!$A:$A,0))</f>
        <v>#REF!</v>
      </c>
      <c r="AB284" s="168" t="e">
        <f ca="1">INDEX('4_RatesSplit'!AW:AW,MATCH($A284,'4_RatesSplit'!$A:$A,0))</f>
        <v>#REF!</v>
      </c>
      <c r="AC284" s="168" t="e">
        <f ca="1">INDEX('4_RatesSplit'!AX:AX,MATCH($A284,'4_RatesSplit'!$A:$A,0))</f>
        <v>#REF!</v>
      </c>
      <c r="AD284" s="168" t="e">
        <f ca="1">INDEX('4_RatesSplit'!AY:AY,MATCH($A284,'4_RatesSplit'!$A:$A,0))</f>
        <v>#REF!</v>
      </c>
      <c r="AE284" s="168" t="e">
        <f ca="1">INDEX('4_RatesSplit'!AZ:AZ,MATCH($A284,'4_RatesSplit'!$A:$A,0))</f>
        <v>#REF!</v>
      </c>
      <c r="AF284" s="168" t="e">
        <f ca="1">INDEX('4_RatesSplit'!BA:BA,MATCH($A284,'4_RatesSplit'!$A:$A,0))</f>
        <v>#REF!</v>
      </c>
      <c r="AG284" s="168" t="e">
        <f ca="1">INDEX('4_RatesSplit'!BB:BB,MATCH($A284,'4_RatesSplit'!$A:$A,0))</f>
        <v>#REF!</v>
      </c>
      <c r="AH284" s="168" t="e">
        <f ca="1">INDEX('4_RatesSplit'!BC:BC,MATCH($A284,'4_RatesSplit'!$A:$A,0))</f>
        <v>#REF!</v>
      </c>
      <c r="AI284" s="168" t="e">
        <f ca="1">INDEX('4_RatesSplit'!BD:BD,MATCH($A284,'4_RatesSplit'!$A:$A,0))</f>
        <v>#REF!</v>
      </c>
      <c r="AJ284" s="168" t="e">
        <f ca="1">INDEX('4_RatesSplit'!BE:BE,MATCH($A284,'4_RatesSplit'!$A:$A,0))</f>
        <v>#REF!</v>
      </c>
      <c r="AK284" s="168" t="e">
        <f ca="1">INDEX('4_RatesSplit'!BF:BF,MATCH($A284,'4_RatesSplit'!$A:$A,0))</f>
        <v>#REF!</v>
      </c>
      <c r="AL284" s="168" t="e">
        <f ca="1">INDEX('4_RatesSplit'!BG:BG,MATCH($A284,'4_RatesSplit'!$A:$A,0))</f>
        <v>#REF!</v>
      </c>
      <c r="AM284" s="168" t="e">
        <f ca="1">INDEX('4_RatesSplit'!BH:BH,MATCH($A284,'4_RatesSplit'!$A:$A,0))</f>
        <v>#REF!</v>
      </c>
      <c r="AN284" s="198" t="e">
        <f ca="1">INDEX('4_RatesSplit'!BI:BI,MATCH($A284,'4_RatesSplit'!$A:$A,0))</f>
        <v>#REF!</v>
      </c>
      <c r="AO284" s="114"/>
      <c r="AP284" s="167" t="e">
        <f t="shared" ca="1" si="945"/>
        <v>#REF!</v>
      </c>
      <c r="AQ284" s="167" t="e">
        <f t="shared" ca="1" si="946"/>
        <v>#REF!</v>
      </c>
      <c r="AR284" s="167" t="e">
        <f t="shared" ca="1" si="947"/>
        <v>#REF!</v>
      </c>
      <c r="AS284" s="167" t="e">
        <f t="shared" ca="1" si="948"/>
        <v>#REF!</v>
      </c>
      <c r="AT284" s="167" t="e">
        <f t="shared" ca="1" si="949"/>
        <v>#REF!</v>
      </c>
      <c r="AU284" s="167" t="e">
        <f t="shared" ca="1" si="950"/>
        <v>#REF!</v>
      </c>
      <c r="AV284" s="167" t="e">
        <f t="shared" ca="1" si="951"/>
        <v>#REF!</v>
      </c>
      <c r="AW284" s="167" t="e">
        <f t="shared" ca="1" si="952"/>
        <v>#REF!</v>
      </c>
      <c r="AX284" s="167" t="e">
        <f t="shared" ca="1" si="953"/>
        <v>#REF!</v>
      </c>
      <c r="AY284" s="167" t="e">
        <f t="shared" ca="1" si="954"/>
        <v>#REF!</v>
      </c>
      <c r="AZ284" s="167" t="e">
        <f t="shared" ca="1" si="955"/>
        <v>#REF!</v>
      </c>
      <c r="BA284" s="167" t="e">
        <f t="shared" ca="1" si="956"/>
        <v>#REF!</v>
      </c>
      <c r="BB284" s="167" t="e">
        <f t="shared" ca="1" si="957"/>
        <v>#REF!</v>
      </c>
      <c r="BC284" s="167" t="e">
        <f t="shared" ca="1" si="958"/>
        <v>#REF!</v>
      </c>
      <c r="BD284" s="167" t="e">
        <f t="shared" ca="1" si="959"/>
        <v>#REF!</v>
      </c>
      <c r="BE284" s="167" t="e">
        <f t="shared" ca="1" si="960"/>
        <v>#REF!</v>
      </c>
      <c r="BF284" s="18"/>
      <c r="BG284" s="168">
        <f>INDEX('2_Needs'!$F:$F,MATCH($A284,'2_Needs'!$A:$A,0))</f>
        <v>5.2052919765231097E-3</v>
      </c>
      <c r="BH284" s="114"/>
      <c r="BI284" s="167">
        <f t="shared" ref="BI284:BX284" si="1041">IF(BI$3="reset",$BG284*BI$6,BH284*(1+$C$4))</f>
        <v>0</v>
      </c>
      <c r="BJ284" s="167">
        <f t="shared" si="1041"/>
        <v>0</v>
      </c>
      <c r="BK284" s="167">
        <f t="shared" si="1041"/>
        <v>0</v>
      </c>
      <c r="BL284" s="167">
        <f t="shared" si="1041"/>
        <v>0</v>
      </c>
      <c r="BM284" s="167">
        <f t="shared" si="1041"/>
        <v>0</v>
      </c>
      <c r="BN284" s="167">
        <f t="shared" si="1041"/>
        <v>0</v>
      </c>
      <c r="BO284" s="167">
        <f t="shared" si="1041"/>
        <v>0</v>
      </c>
      <c r="BP284" s="167">
        <f t="shared" si="1041"/>
        <v>0</v>
      </c>
      <c r="BQ284" s="167">
        <f t="shared" si="1041"/>
        <v>0</v>
      </c>
      <c r="BR284" s="167">
        <f t="shared" si="1041"/>
        <v>0</v>
      </c>
      <c r="BS284" s="167">
        <f t="shared" si="1041"/>
        <v>0</v>
      </c>
      <c r="BT284" s="167">
        <f t="shared" si="1041"/>
        <v>0</v>
      </c>
      <c r="BU284" s="167">
        <f t="shared" si="1041"/>
        <v>0</v>
      </c>
      <c r="BV284" s="167">
        <f t="shared" si="1041"/>
        <v>0</v>
      </c>
      <c r="BW284" s="167">
        <f t="shared" si="1041"/>
        <v>0</v>
      </c>
      <c r="BX284" s="167">
        <f t="shared" si="1041"/>
        <v>0</v>
      </c>
      <c r="BZ284" s="167" t="e">
        <f t="shared" ca="1" si="879"/>
        <v>#REF!</v>
      </c>
      <c r="CA284" s="167" t="e">
        <f t="shared" ca="1" si="880"/>
        <v>#REF!</v>
      </c>
      <c r="CB284" s="167" t="e">
        <f t="shared" ca="1" si="881"/>
        <v>#REF!</v>
      </c>
      <c r="CC284" s="167" t="e">
        <f t="shared" ca="1" si="882"/>
        <v>#REF!</v>
      </c>
      <c r="CD284" s="167" t="e">
        <f t="shared" ca="1" si="883"/>
        <v>#REF!</v>
      </c>
      <c r="CE284" s="167" t="e">
        <f t="shared" ca="1" si="884"/>
        <v>#REF!</v>
      </c>
      <c r="CF284" s="167" t="e">
        <f t="shared" ca="1" si="885"/>
        <v>#REF!</v>
      </c>
      <c r="CG284" s="167" t="e">
        <f t="shared" ca="1" si="886"/>
        <v>#REF!</v>
      </c>
      <c r="CH284" s="167" t="e">
        <f t="shared" ca="1" si="887"/>
        <v>#REF!</v>
      </c>
      <c r="CI284" s="167" t="e">
        <f t="shared" ca="1" si="888"/>
        <v>#REF!</v>
      </c>
      <c r="CJ284" s="167" t="e">
        <f t="shared" ca="1" si="889"/>
        <v>#REF!</v>
      </c>
      <c r="CK284" s="167" t="e">
        <f t="shared" ca="1" si="890"/>
        <v>#REF!</v>
      </c>
      <c r="CL284" s="167" t="e">
        <f t="shared" ca="1" si="891"/>
        <v>#REF!</v>
      </c>
      <c r="CM284" s="167" t="e">
        <f t="shared" ca="1" si="892"/>
        <v>#REF!</v>
      </c>
      <c r="CN284" s="167" t="e">
        <f t="shared" ca="1" si="893"/>
        <v>#REF!</v>
      </c>
      <c r="CO284" s="167" t="e">
        <f t="shared" ca="1" si="894"/>
        <v>#REF!</v>
      </c>
      <c r="CQ284" s="167" t="e">
        <f t="shared" ca="1" si="895"/>
        <v>#REF!</v>
      </c>
      <c r="CR284" s="167" t="e">
        <f t="shared" ca="1" si="896"/>
        <v>#REF!</v>
      </c>
      <c r="CS284" s="167" t="e">
        <f t="shared" ca="1" si="897"/>
        <v>#REF!</v>
      </c>
      <c r="CT284" s="167" t="e">
        <f t="shared" ca="1" si="898"/>
        <v>#REF!</v>
      </c>
      <c r="CU284" s="167" t="e">
        <f t="shared" ca="1" si="899"/>
        <v>#REF!</v>
      </c>
      <c r="CV284" s="167" t="e">
        <f t="shared" ca="1" si="900"/>
        <v>#REF!</v>
      </c>
      <c r="CW284" s="167" t="e">
        <f t="shared" ca="1" si="901"/>
        <v>#REF!</v>
      </c>
      <c r="CX284" s="167" t="e">
        <f t="shared" ca="1" si="902"/>
        <v>#REF!</v>
      </c>
      <c r="CY284" s="167" t="e">
        <f t="shared" ca="1" si="903"/>
        <v>#REF!</v>
      </c>
      <c r="CZ284" s="167" t="e">
        <f t="shared" ca="1" si="904"/>
        <v>#REF!</v>
      </c>
      <c r="DA284" s="167" t="e">
        <f t="shared" ca="1" si="905"/>
        <v>#REF!</v>
      </c>
      <c r="DB284" s="167" t="e">
        <f t="shared" ca="1" si="906"/>
        <v>#REF!</v>
      </c>
      <c r="DC284" s="167" t="e">
        <f t="shared" ca="1" si="907"/>
        <v>#REF!</v>
      </c>
      <c r="DD284" s="167" t="e">
        <f t="shared" ca="1" si="908"/>
        <v>#REF!</v>
      </c>
      <c r="DE284" s="167" t="e">
        <f t="shared" ca="1" si="909"/>
        <v>#REF!</v>
      </c>
      <c r="DF284" s="167" t="e">
        <f t="shared" ca="1" si="910"/>
        <v>#REF!</v>
      </c>
      <c r="DH284" s="167">
        <f t="shared" si="911"/>
        <v>0</v>
      </c>
      <c r="DI284" s="167">
        <f t="shared" si="912"/>
        <v>0</v>
      </c>
      <c r="DJ284" s="167">
        <f t="shared" si="913"/>
        <v>0</v>
      </c>
      <c r="DK284" s="167">
        <f t="shared" si="914"/>
        <v>0</v>
      </c>
      <c r="DL284" s="167">
        <f t="shared" si="915"/>
        <v>0</v>
      </c>
      <c r="DM284" s="167">
        <f t="shared" si="916"/>
        <v>0</v>
      </c>
      <c r="DN284" s="167">
        <f t="shared" si="917"/>
        <v>0</v>
      </c>
      <c r="DO284" s="167">
        <f t="shared" si="918"/>
        <v>0</v>
      </c>
      <c r="DP284" s="167">
        <f t="shared" si="919"/>
        <v>0</v>
      </c>
      <c r="DQ284" s="167">
        <f t="shared" si="920"/>
        <v>0</v>
      </c>
      <c r="DR284" s="167">
        <f t="shared" si="921"/>
        <v>0</v>
      </c>
      <c r="DS284" s="167">
        <f t="shared" si="922"/>
        <v>0</v>
      </c>
      <c r="DT284" s="167">
        <f t="shared" si="923"/>
        <v>0</v>
      </c>
      <c r="DU284" s="167">
        <f t="shared" si="924"/>
        <v>0</v>
      </c>
      <c r="DV284" s="167">
        <f t="shared" si="925"/>
        <v>0</v>
      </c>
      <c r="DW284" s="167">
        <f t="shared" si="926"/>
        <v>0</v>
      </c>
      <c r="DY284" s="167" t="e">
        <f t="shared" ca="1" si="962"/>
        <v>#REF!</v>
      </c>
      <c r="DZ284" s="167" t="e">
        <f t="shared" ca="1" si="963"/>
        <v>#REF!</v>
      </c>
      <c r="EA284" s="167" t="e">
        <f t="shared" ca="1" si="964"/>
        <v>#REF!</v>
      </c>
      <c r="EB284" s="167" t="e">
        <f t="shared" ca="1" si="965"/>
        <v>#REF!</v>
      </c>
      <c r="EC284" s="167" t="e">
        <f t="shared" ca="1" si="966"/>
        <v>#REF!</v>
      </c>
      <c r="ED284" s="167" t="e">
        <f t="shared" ca="1" si="967"/>
        <v>#REF!</v>
      </c>
      <c r="EE284" s="167" t="e">
        <f t="shared" ca="1" si="968"/>
        <v>#REF!</v>
      </c>
      <c r="EF284" s="167" t="e">
        <f t="shared" ca="1" si="969"/>
        <v>#REF!</v>
      </c>
      <c r="EG284" s="167" t="e">
        <f t="shared" ca="1" si="970"/>
        <v>#REF!</v>
      </c>
      <c r="EH284" s="167" t="e">
        <f t="shared" ca="1" si="971"/>
        <v>#REF!</v>
      </c>
      <c r="EI284" s="167" t="e">
        <f t="shared" ca="1" si="972"/>
        <v>#REF!</v>
      </c>
      <c r="EJ284" s="167" t="e">
        <f t="shared" ca="1" si="973"/>
        <v>#REF!</v>
      </c>
      <c r="EK284" s="167" t="e">
        <f t="shared" ca="1" si="974"/>
        <v>#REF!</v>
      </c>
      <c r="EL284" s="167" t="e">
        <f t="shared" ca="1" si="975"/>
        <v>#REF!</v>
      </c>
      <c r="EM284" s="167" t="e">
        <f t="shared" ca="1" si="976"/>
        <v>#REF!</v>
      </c>
      <c r="EN284" s="167" t="e">
        <f t="shared" ca="1" si="977"/>
        <v>#REF!</v>
      </c>
      <c r="EP284" s="167">
        <f t="shared" si="978"/>
        <v>0</v>
      </c>
      <c r="EQ284" s="167">
        <f t="shared" si="979"/>
        <v>0</v>
      </c>
      <c r="ER284" s="167">
        <f t="shared" si="980"/>
        <v>0</v>
      </c>
      <c r="ES284" s="167">
        <f t="shared" si="981"/>
        <v>0</v>
      </c>
      <c r="ET284" s="167">
        <f t="shared" si="982"/>
        <v>0</v>
      </c>
      <c r="EU284" s="167">
        <f t="shared" si="983"/>
        <v>0</v>
      </c>
      <c r="EV284" s="167">
        <f t="shared" si="984"/>
        <v>0</v>
      </c>
      <c r="EW284" s="167">
        <f t="shared" si="985"/>
        <v>0</v>
      </c>
      <c r="EX284" s="167">
        <f t="shared" si="986"/>
        <v>0</v>
      </c>
      <c r="EY284" s="167">
        <f t="shared" si="987"/>
        <v>0</v>
      </c>
      <c r="EZ284" s="167">
        <f t="shared" si="988"/>
        <v>0</v>
      </c>
      <c r="FA284" s="167">
        <f t="shared" si="989"/>
        <v>0</v>
      </c>
      <c r="FB284" s="167">
        <f t="shared" si="990"/>
        <v>0</v>
      </c>
      <c r="FC284" s="167">
        <f t="shared" si="991"/>
        <v>0</v>
      </c>
      <c r="FD284" s="167">
        <f t="shared" si="992"/>
        <v>0</v>
      </c>
      <c r="FE284" s="167">
        <f t="shared" si="993"/>
        <v>0</v>
      </c>
      <c r="FG284" s="167">
        <f t="shared" si="994"/>
        <v>0</v>
      </c>
      <c r="FH284" s="167">
        <f t="shared" si="995"/>
        <v>0</v>
      </c>
      <c r="FI284" s="167">
        <f t="shared" si="996"/>
        <v>0</v>
      </c>
      <c r="FJ284" s="167">
        <f t="shared" si="997"/>
        <v>0</v>
      </c>
      <c r="FK284" s="167">
        <f t="shared" si="998"/>
        <v>0</v>
      </c>
      <c r="FL284" s="167">
        <f t="shared" si="999"/>
        <v>0</v>
      </c>
      <c r="FM284" s="167">
        <f t="shared" si="1000"/>
        <v>0</v>
      </c>
      <c r="FN284" s="167">
        <f t="shared" si="1001"/>
        <v>0</v>
      </c>
      <c r="FO284" s="167">
        <f t="shared" si="1002"/>
        <v>0</v>
      </c>
      <c r="FP284" s="167">
        <f t="shared" si="1003"/>
        <v>0</v>
      </c>
      <c r="FQ284" s="167">
        <f t="shared" si="1004"/>
        <v>0</v>
      </c>
      <c r="FR284" s="167">
        <f t="shared" si="1005"/>
        <v>0</v>
      </c>
      <c r="FS284" s="167">
        <f t="shared" si="1006"/>
        <v>0</v>
      </c>
      <c r="FT284" s="167">
        <f t="shared" si="1007"/>
        <v>0</v>
      </c>
      <c r="FU284" s="167">
        <f t="shared" si="1008"/>
        <v>0</v>
      </c>
      <c r="FV284" s="167">
        <f t="shared" si="1009"/>
        <v>0</v>
      </c>
      <c r="FX284" s="167">
        <f t="shared" si="1010"/>
        <v>0</v>
      </c>
      <c r="FY284" s="167">
        <f t="shared" si="1011"/>
        <v>0</v>
      </c>
      <c r="FZ284" s="167">
        <f t="shared" si="1012"/>
        <v>0</v>
      </c>
      <c r="GA284" s="167">
        <f t="shared" si="1013"/>
        <v>0</v>
      </c>
      <c r="GB284" s="167">
        <f t="shared" si="1014"/>
        <v>0</v>
      </c>
      <c r="GC284" s="167">
        <f t="shared" si="1015"/>
        <v>0</v>
      </c>
      <c r="GD284" s="167">
        <f t="shared" si="1016"/>
        <v>0</v>
      </c>
      <c r="GE284" s="167">
        <f t="shared" si="1017"/>
        <v>0</v>
      </c>
      <c r="GF284" s="167">
        <f t="shared" si="1018"/>
        <v>0</v>
      </c>
      <c r="GG284" s="167">
        <f t="shared" si="1019"/>
        <v>0</v>
      </c>
      <c r="GH284" s="167">
        <f t="shared" si="1020"/>
        <v>0</v>
      </c>
      <c r="GI284" s="167">
        <f t="shared" si="1021"/>
        <v>0</v>
      </c>
      <c r="GJ284" s="167">
        <f t="shared" si="1022"/>
        <v>0</v>
      </c>
      <c r="GK284" s="167">
        <f t="shared" si="1023"/>
        <v>0</v>
      </c>
      <c r="GL284" s="167">
        <f t="shared" si="1024"/>
        <v>0</v>
      </c>
      <c r="GM284" s="167">
        <f t="shared" si="1025"/>
        <v>0</v>
      </c>
      <c r="GO284" s="167" t="e">
        <f t="shared" ca="1" si="860"/>
        <v>#REF!</v>
      </c>
      <c r="GP284" s="167" t="e">
        <f t="shared" ca="1" si="1038"/>
        <v>#REF!</v>
      </c>
      <c r="GQ284" s="167" t="e">
        <f t="shared" ca="1" si="1038"/>
        <v>#REF!</v>
      </c>
      <c r="GR284" s="167" t="e">
        <f t="shared" ca="1" si="1038"/>
        <v>#REF!</v>
      </c>
      <c r="GS284" s="167" t="e">
        <f t="shared" ca="1" si="1038"/>
        <v>#REF!</v>
      </c>
      <c r="GT284" s="167" t="e">
        <f t="shared" ca="1" si="1038"/>
        <v>#REF!</v>
      </c>
      <c r="GU284" s="167" t="e">
        <f t="shared" ca="1" si="1038"/>
        <v>#REF!</v>
      </c>
      <c r="GV284" s="167" t="e">
        <f t="shared" ca="1" si="1038"/>
        <v>#REF!</v>
      </c>
      <c r="GW284" s="167" t="e">
        <f t="shared" ca="1" si="1038"/>
        <v>#REF!</v>
      </c>
      <c r="GX284" s="167" t="e">
        <f t="shared" ca="1" si="1038"/>
        <v>#REF!</v>
      </c>
      <c r="GY284" s="167" t="e">
        <f t="shared" ca="1" si="1038"/>
        <v>#REF!</v>
      </c>
      <c r="GZ284" s="167" t="e">
        <f t="shared" ca="1" si="1038"/>
        <v>#REF!</v>
      </c>
      <c r="HA284" s="167" t="e">
        <f t="shared" ca="1" si="1038"/>
        <v>#REF!</v>
      </c>
      <c r="HB284" s="167" t="e">
        <f t="shared" ca="1" si="1038"/>
        <v>#REF!</v>
      </c>
      <c r="HC284" s="167" t="e">
        <f t="shared" ca="1" si="1038"/>
        <v>#REF!</v>
      </c>
      <c r="HD284" s="167" t="e">
        <f t="shared" ca="1" si="1038"/>
        <v>#REF!</v>
      </c>
      <c r="HF284" s="167" t="e">
        <f t="shared" ca="1" si="927"/>
        <v>#REF!</v>
      </c>
      <c r="HG284" s="167" t="e">
        <f t="shared" ca="1" si="928"/>
        <v>#REF!</v>
      </c>
      <c r="HH284" s="167" t="e">
        <f t="shared" ca="1" si="929"/>
        <v>#REF!</v>
      </c>
      <c r="HI284" s="167" t="e">
        <f t="shared" ca="1" si="930"/>
        <v>#REF!</v>
      </c>
      <c r="HJ284" s="167" t="e">
        <f t="shared" ca="1" si="931"/>
        <v>#REF!</v>
      </c>
      <c r="HK284" s="167" t="e">
        <f t="shared" ca="1" si="932"/>
        <v>#REF!</v>
      </c>
      <c r="HL284" s="167" t="e">
        <f t="shared" ca="1" si="933"/>
        <v>#REF!</v>
      </c>
      <c r="HM284" s="167" t="e">
        <f t="shared" ca="1" si="934"/>
        <v>#REF!</v>
      </c>
      <c r="HN284" s="167" t="e">
        <f t="shared" ca="1" si="935"/>
        <v>#REF!</v>
      </c>
      <c r="HO284" s="167" t="e">
        <f t="shared" ca="1" si="936"/>
        <v>#REF!</v>
      </c>
      <c r="HP284" s="167" t="e">
        <f t="shared" ca="1" si="937"/>
        <v>#REF!</v>
      </c>
      <c r="HQ284" s="167" t="e">
        <f t="shared" ca="1" si="938"/>
        <v>#REF!</v>
      </c>
      <c r="HR284" s="167" t="e">
        <f t="shared" ca="1" si="939"/>
        <v>#REF!</v>
      </c>
      <c r="HS284" s="167" t="e">
        <f t="shared" ca="1" si="940"/>
        <v>#REF!</v>
      </c>
      <c r="HT284" s="167" t="e">
        <f t="shared" ca="1" si="941"/>
        <v>#REF!</v>
      </c>
      <c r="HU284" s="167" t="e">
        <f t="shared" ca="1" si="942"/>
        <v>#REF!</v>
      </c>
      <c r="HW284" s="167" t="e">
        <f t="shared" ca="1" si="943"/>
        <v>#REF!</v>
      </c>
      <c r="HX284" s="167">
        <f t="shared" si="944"/>
        <v>0</v>
      </c>
      <c r="HY284" s="167" t="e">
        <f t="shared" ca="1" si="1026"/>
        <v>#REF!</v>
      </c>
      <c r="HZ284" s="219" t="e">
        <f t="shared" ca="1" si="1027"/>
        <v>#REF!</v>
      </c>
    </row>
    <row r="285" spans="1:234" s="48" customFormat="1">
      <c r="A285" s="3" t="s">
        <v>564</v>
      </c>
      <c r="B285" s="202" t="str">
        <f>INDEX('Ref1'!$E:$E,MATCH(A285,'Ref1'!$A:$A,0))</f>
        <v>Selby</v>
      </c>
      <c r="C285" s="42" t="str">
        <f>INDEX(Data1!B:B,MATCH(A285,Data1!A:A,0))</f>
        <v>SD</v>
      </c>
      <c r="D285" s="253" t="str">
        <f>INDEX(Data1!C:C,MATCH(A285,Data1!A:A,0))</f>
        <v>YH</v>
      </c>
      <c r="E285" s="200" t="str">
        <f>IF($C$6="No","No",IF(COUNTIF(Inputs!$K$359:$K$398,$A285)&gt;0,"Yes","No"))</f>
        <v>No</v>
      </c>
      <c r="F285" s="404"/>
      <c r="G285" s="62">
        <f>INDEX('4_RatesSplit'!K:K,MATCH($A285,'4_RatesSplit'!$A:$A,0))</f>
        <v>0</v>
      </c>
      <c r="H285" s="171">
        <f>INDEX('4_RatesSplit'!L:L,MATCH($A285,'4_RatesSplit'!$A:$A,0))</f>
        <v>0</v>
      </c>
      <c r="I285" s="167">
        <f>INDEX('4_RatesSplit'!M:M,MATCH($A285,'4_RatesSplit'!$A:$A,0))</f>
        <v>0</v>
      </c>
      <c r="J285" s="167">
        <f>INDEX('4_RatesSplit'!N:N,MATCH($A285,'4_RatesSplit'!$A:$A,0))</f>
        <v>0</v>
      </c>
      <c r="K285" s="167">
        <f>INDEX('4_RatesSplit'!O:O,MATCH($A285,'4_RatesSplit'!$A:$A,0))</f>
        <v>0</v>
      </c>
      <c r="L285" s="167">
        <f>INDEX('4_RatesSplit'!P:P,MATCH($A285,'4_RatesSplit'!$A:$A,0))</f>
        <v>0</v>
      </c>
      <c r="M285" s="167">
        <f>INDEX('4_RatesSplit'!Q:Q,MATCH($A285,'4_RatesSplit'!$A:$A,0))</f>
        <v>0</v>
      </c>
      <c r="N285" s="167">
        <f>INDEX('4_RatesSplit'!R:R,MATCH($A285,'4_RatesSplit'!$A:$A,0))</f>
        <v>0</v>
      </c>
      <c r="O285" s="167">
        <f>INDEX('4_RatesSplit'!S:S,MATCH($A285,'4_RatesSplit'!$A:$A,0))</f>
        <v>0</v>
      </c>
      <c r="P285" s="167">
        <f>INDEX('4_RatesSplit'!T:T,MATCH($A285,'4_RatesSplit'!$A:$A,0))</f>
        <v>0</v>
      </c>
      <c r="Q285" s="167">
        <f>INDEX('4_RatesSplit'!U:U,MATCH($A285,'4_RatesSplit'!$A:$A,0))</f>
        <v>0</v>
      </c>
      <c r="R285" s="167">
        <f>INDEX('4_RatesSplit'!V:V,MATCH($A285,'4_RatesSplit'!$A:$A,0))</f>
        <v>0</v>
      </c>
      <c r="S285" s="167">
        <f>INDEX('4_RatesSplit'!W:W,MATCH($A285,'4_RatesSplit'!$A:$A,0))</f>
        <v>0</v>
      </c>
      <c r="T285" s="167">
        <f>INDEX('4_RatesSplit'!X:X,MATCH($A285,'4_RatesSplit'!$A:$A,0))</f>
        <v>0</v>
      </c>
      <c r="U285" s="167">
        <f>INDEX('4_RatesSplit'!Y:Y,MATCH($A285,'4_RatesSplit'!$A:$A,0))</f>
        <v>0</v>
      </c>
      <c r="V285" s="167">
        <f>INDEX('4_RatesSplit'!Z:Z,MATCH($A285,'4_RatesSplit'!$A:$A,0))</f>
        <v>0</v>
      </c>
      <c r="W285" s="167">
        <f>INDEX('4_RatesSplit'!AA:AA,MATCH($A285,'4_RatesSplit'!$A:$A,0))</f>
        <v>0</v>
      </c>
      <c r="X285" s="18"/>
      <c r="Y285" s="168" t="e">
        <f ca="1">INDEX('4_RatesSplit'!AT:AT,MATCH($A285,'4_RatesSplit'!$A:$A,0))</f>
        <v>#REF!</v>
      </c>
      <c r="Z285" s="168" t="e">
        <f ca="1">INDEX('4_RatesSplit'!AU:AU,MATCH($A285,'4_RatesSplit'!$A:$A,0))</f>
        <v>#REF!</v>
      </c>
      <c r="AA285" s="168" t="e">
        <f ca="1">INDEX('4_RatesSplit'!AV:AV,MATCH($A285,'4_RatesSplit'!$A:$A,0))</f>
        <v>#REF!</v>
      </c>
      <c r="AB285" s="168" t="e">
        <f ca="1">INDEX('4_RatesSplit'!AW:AW,MATCH($A285,'4_RatesSplit'!$A:$A,0))</f>
        <v>#REF!</v>
      </c>
      <c r="AC285" s="168" t="e">
        <f ca="1">INDEX('4_RatesSplit'!AX:AX,MATCH($A285,'4_RatesSplit'!$A:$A,0))</f>
        <v>#REF!</v>
      </c>
      <c r="AD285" s="168" t="e">
        <f ca="1">INDEX('4_RatesSplit'!AY:AY,MATCH($A285,'4_RatesSplit'!$A:$A,0))</f>
        <v>#REF!</v>
      </c>
      <c r="AE285" s="168" t="e">
        <f ca="1">INDEX('4_RatesSplit'!AZ:AZ,MATCH($A285,'4_RatesSplit'!$A:$A,0))</f>
        <v>#REF!</v>
      </c>
      <c r="AF285" s="168" t="e">
        <f ca="1">INDEX('4_RatesSplit'!BA:BA,MATCH($A285,'4_RatesSplit'!$A:$A,0))</f>
        <v>#REF!</v>
      </c>
      <c r="AG285" s="168" t="e">
        <f ca="1">INDEX('4_RatesSplit'!BB:BB,MATCH($A285,'4_RatesSplit'!$A:$A,0))</f>
        <v>#REF!</v>
      </c>
      <c r="AH285" s="168" t="e">
        <f ca="1">INDEX('4_RatesSplit'!BC:BC,MATCH($A285,'4_RatesSplit'!$A:$A,0))</f>
        <v>#REF!</v>
      </c>
      <c r="AI285" s="168" t="e">
        <f ca="1">INDEX('4_RatesSplit'!BD:BD,MATCH($A285,'4_RatesSplit'!$A:$A,0))</f>
        <v>#REF!</v>
      </c>
      <c r="AJ285" s="168" t="e">
        <f ca="1">INDEX('4_RatesSplit'!BE:BE,MATCH($A285,'4_RatesSplit'!$A:$A,0))</f>
        <v>#REF!</v>
      </c>
      <c r="AK285" s="168" t="e">
        <f ca="1">INDEX('4_RatesSplit'!BF:BF,MATCH($A285,'4_RatesSplit'!$A:$A,0))</f>
        <v>#REF!</v>
      </c>
      <c r="AL285" s="168" t="e">
        <f ca="1">INDEX('4_RatesSplit'!BG:BG,MATCH($A285,'4_RatesSplit'!$A:$A,0))</f>
        <v>#REF!</v>
      </c>
      <c r="AM285" s="168" t="e">
        <f ca="1">INDEX('4_RatesSplit'!BH:BH,MATCH($A285,'4_RatesSplit'!$A:$A,0))</f>
        <v>#REF!</v>
      </c>
      <c r="AN285" s="198" t="e">
        <f ca="1">INDEX('4_RatesSplit'!BI:BI,MATCH($A285,'4_RatesSplit'!$A:$A,0))</f>
        <v>#REF!</v>
      </c>
      <c r="AO285" s="114"/>
      <c r="AP285" s="167" t="e">
        <f t="shared" ca="1" si="945"/>
        <v>#REF!</v>
      </c>
      <c r="AQ285" s="167" t="e">
        <f t="shared" ca="1" si="946"/>
        <v>#REF!</v>
      </c>
      <c r="AR285" s="167" t="e">
        <f t="shared" ca="1" si="947"/>
        <v>#REF!</v>
      </c>
      <c r="AS285" s="167" t="e">
        <f t="shared" ca="1" si="948"/>
        <v>#REF!</v>
      </c>
      <c r="AT285" s="167" t="e">
        <f t="shared" ca="1" si="949"/>
        <v>#REF!</v>
      </c>
      <c r="AU285" s="167" t="e">
        <f t="shared" ca="1" si="950"/>
        <v>#REF!</v>
      </c>
      <c r="AV285" s="167" t="e">
        <f t="shared" ca="1" si="951"/>
        <v>#REF!</v>
      </c>
      <c r="AW285" s="167" t="e">
        <f t="shared" ca="1" si="952"/>
        <v>#REF!</v>
      </c>
      <c r="AX285" s="167" t="e">
        <f t="shared" ca="1" si="953"/>
        <v>#REF!</v>
      </c>
      <c r="AY285" s="167" t="e">
        <f t="shared" ca="1" si="954"/>
        <v>#REF!</v>
      </c>
      <c r="AZ285" s="167" t="e">
        <f t="shared" ca="1" si="955"/>
        <v>#REF!</v>
      </c>
      <c r="BA285" s="167" t="e">
        <f t="shared" ca="1" si="956"/>
        <v>#REF!</v>
      </c>
      <c r="BB285" s="167" t="e">
        <f t="shared" ca="1" si="957"/>
        <v>#REF!</v>
      </c>
      <c r="BC285" s="167" t="e">
        <f t="shared" ca="1" si="958"/>
        <v>#REF!</v>
      </c>
      <c r="BD285" s="167" t="e">
        <f t="shared" ca="1" si="959"/>
        <v>#REF!</v>
      </c>
      <c r="BE285" s="167" t="e">
        <f t="shared" ca="1" si="960"/>
        <v>#REF!</v>
      </c>
      <c r="BF285" s="18"/>
      <c r="BG285" s="168">
        <f>INDEX('2_Needs'!$F:$F,MATCH($A285,'2_Needs'!$A:$A,0))</f>
        <v>1.9708212835677937E-4</v>
      </c>
      <c r="BH285" s="114"/>
      <c r="BI285" s="167">
        <f t="shared" ref="BI285:BX285" si="1042">IF(BI$3="reset",$BG285*BI$6,BH285*(1+$C$4))</f>
        <v>0</v>
      </c>
      <c r="BJ285" s="167">
        <f t="shared" si="1042"/>
        <v>0</v>
      </c>
      <c r="BK285" s="167">
        <f t="shared" si="1042"/>
        <v>0</v>
      </c>
      <c r="BL285" s="167">
        <f t="shared" si="1042"/>
        <v>0</v>
      </c>
      <c r="BM285" s="167">
        <f t="shared" si="1042"/>
        <v>0</v>
      </c>
      <c r="BN285" s="167">
        <f t="shared" si="1042"/>
        <v>0</v>
      </c>
      <c r="BO285" s="167">
        <f t="shared" si="1042"/>
        <v>0</v>
      </c>
      <c r="BP285" s="167">
        <f t="shared" si="1042"/>
        <v>0</v>
      </c>
      <c r="BQ285" s="167">
        <f t="shared" si="1042"/>
        <v>0</v>
      </c>
      <c r="BR285" s="167">
        <f t="shared" si="1042"/>
        <v>0</v>
      </c>
      <c r="BS285" s="167">
        <f t="shared" si="1042"/>
        <v>0</v>
      </c>
      <c r="BT285" s="167">
        <f t="shared" si="1042"/>
        <v>0</v>
      </c>
      <c r="BU285" s="167">
        <f t="shared" si="1042"/>
        <v>0</v>
      </c>
      <c r="BV285" s="167">
        <f t="shared" si="1042"/>
        <v>0</v>
      </c>
      <c r="BW285" s="167">
        <f t="shared" si="1042"/>
        <v>0</v>
      </c>
      <c r="BX285" s="167">
        <f t="shared" si="1042"/>
        <v>0</v>
      </c>
      <c r="BZ285" s="167" t="e">
        <f t="shared" ca="1" si="879"/>
        <v>#REF!</v>
      </c>
      <c r="CA285" s="167" t="e">
        <f t="shared" ca="1" si="880"/>
        <v>#REF!</v>
      </c>
      <c r="CB285" s="167" t="e">
        <f t="shared" ca="1" si="881"/>
        <v>#REF!</v>
      </c>
      <c r="CC285" s="167" t="e">
        <f t="shared" ca="1" si="882"/>
        <v>#REF!</v>
      </c>
      <c r="CD285" s="167" t="e">
        <f t="shared" ca="1" si="883"/>
        <v>#REF!</v>
      </c>
      <c r="CE285" s="167" t="e">
        <f t="shared" ca="1" si="884"/>
        <v>#REF!</v>
      </c>
      <c r="CF285" s="167" t="e">
        <f t="shared" ca="1" si="885"/>
        <v>#REF!</v>
      </c>
      <c r="CG285" s="167" t="e">
        <f t="shared" ca="1" si="886"/>
        <v>#REF!</v>
      </c>
      <c r="CH285" s="167" t="e">
        <f t="shared" ca="1" si="887"/>
        <v>#REF!</v>
      </c>
      <c r="CI285" s="167" t="e">
        <f t="shared" ca="1" si="888"/>
        <v>#REF!</v>
      </c>
      <c r="CJ285" s="167" t="e">
        <f t="shared" ca="1" si="889"/>
        <v>#REF!</v>
      </c>
      <c r="CK285" s="167" t="e">
        <f t="shared" ca="1" si="890"/>
        <v>#REF!</v>
      </c>
      <c r="CL285" s="167" t="e">
        <f t="shared" ca="1" si="891"/>
        <v>#REF!</v>
      </c>
      <c r="CM285" s="167" t="e">
        <f t="shared" ca="1" si="892"/>
        <v>#REF!</v>
      </c>
      <c r="CN285" s="167" t="e">
        <f t="shared" ca="1" si="893"/>
        <v>#REF!</v>
      </c>
      <c r="CO285" s="167" t="e">
        <f t="shared" ca="1" si="894"/>
        <v>#REF!</v>
      </c>
      <c r="CQ285" s="167" t="e">
        <f t="shared" ca="1" si="895"/>
        <v>#REF!</v>
      </c>
      <c r="CR285" s="167" t="e">
        <f t="shared" ca="1" si="896"/>
        <v>#REF!</v>
      </c>
      <c r="CS285" s="167" t="e">
        <f t="shared" ca="1" si="897"/>
        <v>#REF!</v>
      </c>
      <c r="CT285" s="167" t="e">
        <f t="shared" ca="1" si="898"/>
        <v>#REF!</v>
      </c>
      <c r="CU285" s="167" t="e">
        <f t="shared" ca="1" si="899"/>
        <v>#REF!</v>
      </c>
      <c r="CV285" s="167" t="e">
        <f t="shared" ca="1" si="900"/>
        <v>#REF!</v>
      </c>
      <c r="CW285" s="167" t="e">
        <f t="shared" ca="1" si="901"/>
        <v>#REF!</v>
      </c>
      <c r="CX285" s="167" t="e">
        <f t="shared" ca="1" si="902"/>
        <v>#REF!</v>
      </c>
      <c r="CY285" s="167" t="e">
        <f t="shared" ca="1" si="903"/>
        <v>#REF!</v>
      </c>
      <c r="CZ285" s="167" t="e">
        <f t="shared" ca="1" si="904"/>
        <v>#REF!</v>
      </c>
      <c r="DA285" s="167" t="e">
        <f t="shared" ca="1" si="905"/>
        <v>#REF!</v>
      </c>
      <c r="DB285" s="167" t="e">
        <f t="shared" ca="1" si="906"/>
        <v>#REF!</v>
      </c>
      <c r="DC285" s="167" t="e">
        <f t="shared" ca="1" si="907"/>
        <v>#REF!</v>
      </c>
      <c r="DD285" s="167" t="e">
        <f t="shared" ca="1" si="908"/>
        <v>#REF!</v>
      </c>
      <c r="DE285" s="167" t="e">
        <f t="shared" ca="1" si="909"/>
        <v>#REF!</v>
      </c>
      <c r="DF285" s="167" t="e">
        <f t="shared" ca="1" si="910"/>
        <v>#REF!</v>
      </c>
      <c r="DH285" s="167">
        <f t="shared" si="911"/>
        <v>0</v>
      </c>
      <c r="DI285" s="167">
        <f t="shared" si="912"/>
        <v>0</v>
      </c>
      <c r="DJ285" s="167">
        <f t="shared" si="913"/>
        <v>0</v>
      </c>
      <c r="DK285" s="167">
        <f t="shared" si="914"/>
        <v>0</v>
      </c>
      <c r="DL285" s="167">
        <f t="shared" si="915"/>
        <v>0</v>
      </c>
      <c r="DM285" s="167">
        <f t="shared" si="916"/>
        <v>0</v>
      </c>
      <c r="DN285" s="167">
        <f t="shared" si="917"/>
        <v>0</v>
      </c>
      <c r="DO285" s="167">
        <f t="shared" si="918"/>
        <v>0</v>
      </c>
      <c r="DP285" s="167">
        <f t="shared" si="919"/>
        <v>0</v>
      </c>
      <c r="DQ285" s="167">
        <f t="shared" si="920"/>
        <v>0</v>
      </c>
      <c r="DR285" s="167">
        <f t="shared" si="921"/>
        <v>0</v>
      </c>
      <c r="DS285" s="167">
        <f t="shared" si="922"/>
        <v>0</v>
      </c>
      <c r="DT285" s="167">
        <f t="shared" si="923"/>
        <v>0</v>
      </c>
      <c r="DU285" s="167">
        <f t="shared" si="924"/>
        <v>0</v>
      </c>
      <c r="DV285" s="167">
        <f t="shared" si="925"/>
        <v>0</v>
      </c>
      <c r="DW285" s="167">
        <f t="shared" si="926"/>
        <v>0</v>
      </c>
      <c r="DY285" s="167" t="e">
        <f t="shared" ca="1" si="962"/>
        <v>#REF!</v>
      </c>
      <c r="DZ285" s="167" t="e">
        <f t="shared" ca="1" si="963"/>
        <v>#REF!</v>
      </c>
      <c r="EA285" s="167" t="e">
        <f t="shared" ca="1" si="964"/>
        <v>#REF!</v>
      </c>
      <c r="EB285" s="167" t="e">
        <f t="shared" ca="1" si="965"/>
        <v>#REF!</v>
      </c>
      <c r="EC285" s="167" t="e">
        <f t="shared" ca="1" si="966"/>
        <v>#REF!</v>
      </c>
      <c r="ED285" s="167" t="e">
        <f t="shared" ca="1" si="967"/>
        <v>#REF!</v>
      </c>
      <c r="EE285" s="167" t="e">
        <f t="shared" ca="1" si="968"/>
        <v>#REF!</v>
      </c>
      <c r="EF285" s="167" t="e">
        <f t="shared" ca="1" si="969"/>
        <v>#REF!</v>
      </c>
      <c r="EG285" s="167" t="e">
        <f t="shared" ca="1" si="970"/>
        <v>#REF!</v>
      </c>
      <c r="EH285" s="167" t="e">
        <f t="shared" ca="1" si="971"/>
        <v>#REF!</v>
      </c>
      <c r="EI285" s="167" t="e">
        <f t="shared" ca="1" si="972"/>
        <v>#REF!</v>
      </c>
      <c r="EJ285" s="167" t="e">
        <f t="shared" ca="1" si="973"/>
        <v>#REF!</v>
      </c>
      <c r="EK285" s="167" t="e">
        <f t="shared" ca="1" si="974"/>
        <v>#REF!</v>
      </c>
      <c r="EL285" s="167" t="e">
        <f t="shared" ca="1" si="975"/>
        <v>#REF!</v>
      </c>
      <c r="EM285" s="167" t="e">
        <f t="shared" ca="1" si="976"/>
        <v>#REF!</v>
      </c>
      <c r="EN285" s="167" t="e">
        <f t="shared" ca="1" si="977"/>
        <v>#REF!</v>
      </c>
      <c r="EP285" s="167">
        <f t="shared" si="978"/>
        <v>0</v>
      </c>
      <c r="EQ285" s="167">
        <f t="shared" si="979"/>
        <v>0</v>
      </c>
      <c r="ER285" s="167">
        <f t="shared" si="980"/>
        <v>0</v>
      </c>
      <c r="ES285" s="167">
        <f t="shared" si="981"/>
        <v>0</v>
      </c>
      <c r="ET285" s="167">
        <f t="shared" si="982"/>
        <v>0</v>
      </c>
      <c r="EU285" s="167">
        <f t="shared" si="983"/>
        <v>0</v>
      </c>
      <c r="EV285" s="167">
        <f t="shared" si="984"/>
        <v>0</v>
      </c>
      <c r="EW285" s="167">
        <f t="shared" si="985"/>
        <v>0</v>
      </c>
      <c r="EX285" s="167">
        <f t="shared" si="986"/>
        <v>0</v>
      </c>
      <c r="EY285" s="167">
        <f t="shared" si="987"/>
        <v>0</v>
      </c>
      <c r="EZ285" s="167">
        <f t="shared" si="988"/>
        <v>0</v>
      </c>
      <c r="FA285" s="167">
        <f t="shared" si="989"/>
        <v>0</v>
      </c>
      <c r="FB285" s="167">
        <f t="shared" si="990"/>
        <v>0</v>
      </c>
      <c r="FC285" s="167">
        <f t="shared" si="991"/>
        <v>0</v>
      </c>
      <c r="FD285" s="167">
        <f t="shared" si="992"/>
        <v>0</v>
      </c>
      <c r="FE285" s="167">
        <f t="shared" si="993"/>
        <v>0</v>
      </c>
      <c r="FG285" s="167">
        <f t="shared" si="994"/>
        <v>0</v>
      </c>
      <c r="FH285" s="167">
        <f t="shared" si="995"/>
        <v>0</v>
      </c>
      <c r="FI285" s="167">
        <f t="shared" si="996"/>
        <v>0</v>
      </c>
      <c r="FJ285" s="167">
        <f t="shared" si="997"/>
        <v>0</v>
      </c>
      <c r="FK285" s="167">
        <f t="shared" si="998"/>
        <v>0</v>
      </c>
      <c r="FL285" s="167">
        <f t="shared" si="999"/>
        <v>0</v>
      </c>
      <c r="FM285" s="167">
        <f t="shared" si="1000"/>
        <v>0</v>
      </c>
      <c r="FN285" s="167">
        <f t="shared" si="1001"/>
        <v>0</v>
      </c>
      <c r="FO285" s="167">
        <f t="shared" si="1002"/>
        <v>0</v>
      </c>
      <c r="FP285" s="167">
        <f t="shared" si="1003"/>
        <v>0</v>
      </c>
      <c r="FQ285" s="167">
        <f t="shared" si="1004"/>
        <v>0</v>
      </c>
      <c r="FR285" s="167">
        <f t="shared" si="1005"/>
        <v>0</v>
      </c>
      <c r="FS285" s="167">
        <f t="shared" si="1006"/>
        <v>0</v>
      </c>
      <c r="FT285" s="167">
        <f t="shared" si="1007"/>
        <v>0</v>
      </c>
      <c r="FU285" s="167">
        <f t="shared" si="1008"/>
        <v>0</v>
      </c>
      <c r="FV285" s="167">
        <f t="shared" si="1009"/>
        <v>0</v>
      </c>
      <c r="FX285" s="167">
        <f t="shared" si="1010"/>
        <v>0</v>
      </c>
      <c r="FY285" s="167">
        <f t="shared" si="1011"/>
        <v>0</v>
      </c>
      <c r="FZ285" s="167">
        <f t="shared" si="1012"/>
        <v>0</v>
      </c>
      <c r="GA285" s="167">
        <f t="shared" si="1013"/>
        <v>0</v>
      </c>
      <c r="GB285" s="167">
        <f t="shared" si="1014"/>
        <v>0</v>
      </c>
      <c r="GC285" s="167">
        <f t="shared" si="1015"/>
        <v>0</v>
      </c>
      <c r="GD285" s="167">
        <f t="shared" si="1016"/>
        <v>0</v>
      </c>
      <c r="GE285" s="167">
        <f t="shared" si="1017"/>
        <v>0</v>
      </c>
      <c r="GF285" s="167">
        <f t="shared" si="1018"/>
        <v>0</v>
      </c>
      <c r="GG285" s="167">
        <f t="shared" si="1019"/>
        <v>0</v>
      </c>
      <c r="GH285" s="167">
        <f t="shared" si="1020"/>
        <v>0</v>
      </c>
      <c r="GI285" s="167">
        <f t="shared" si="1021"/>
        <v>0</v>
      </c>
      <c r="GJ285" s="167">
        <f t="shared" si="1022"/>
        <v>0</v>
      </c>
      <c r="GK285" s="167">
        <f t="shared" si="1023"/>
        <v>0</v>
      </c>
      <c r="GL285" s="167">
        <f t="shared" si="1024"/>
        <v>0</v>
      </c>
      <c r="GM285" s="167">
        <f t="shared" si="1025"/>
        <v>0</v>
      </c>
      <c r="GO285" s="167" t="e">
        <f t="shared" ca="1" si="860"/>
        <v>#REF!</v>
      </c>
      <c r="GP285" s="167" t="e">
        <f t="shared" ca="1" si="1038"/>
        <v>#REF!</v>
      </c>
      <c r="GQ285" s="167" t="e">
        <f t="shared" ca="1" si="1038"/>
        <v>#REF!</v>
      </c>
      <c r="GR285" s="167" t="e">
        <f t="shared" ca="1" si="1038"/>
        <v>#REF!</v>
      </c>
      <c r="GS285" s="167" t="e">
        <f t="shared" ca="1" si="1038"/>
        <v>#REF!</v>
      </c>
      <c r="GT285" s="167" t="e">
        <f t="shared" ca="1" si="1038"/>
        <v>#REF!</v>
      </c>
      <c r="GU285" s="167" t="e">
        <f t="shared" ca="1" si="1038"/>
        <v>#REF!</v>
      </c>
      <c r="GV285" s="167" t="e">
        <f t="shared" ca="1" si="1038"/>
        <v>#REF!</v>
      </c>
      <c r="GW285" s="167" t="e">
        <f t="shared" ca="1" si="1038"/>
        <v>#REF!</v>
      </c>
      <c r="GX285" s="167" t="e">
        <f t="shared" ca="1" si="1038"/>
        <v>#REF!</v>
      </c>
      <c r="GY285" s="167" t="e">
        <f t="shared" ca="1" si="1038"/>
        <v>#REF!</v>
      </c>
      <c r="GZ285" s="167" t="e">
        <f t="shared" ca="1" si="1038"/>
        <v>#REF!</v>
      </c>
      <c r="HA285" s="167" t="e">
        <f t="shared" ca="1" si="1038"/>
        <v>#REF!</v>
      </c>
      <c r="HB285" s="167" t="e">
        <f t="shared" ca="1" si="1038"/>
        <v>#REF!</v>
      </c>
      <c r="HC285" s="167" t="e">
        <f t="shared" ca="1" si="1038"/>
        <v>#REF!</v>
      </c>
      <c r="HD285" s="167" t="e">
        <f t="shared" ca="1" si="1038"/>
        <v>#REF!</v>
      </c>
      <c r="HF285" s="167" t="e">
        <f t="shared" ca="1" si="927"/>
        <v>#REF!</v>
      </c>
      <c r="HG285" s="167" t="e">
        <f t="shared" ca="1" si="928"/>
        <v>#REF!</v>
      </c>
      <c r="HH285" s="167" t="e">
        <f t="shared" ca="1" si="929"/>
        <v>#REF!</v>
      </c>
      <c r="HI285" s="167" t="e">
        <f t="shared" ca="1" si="930"/>
        <v>#REF!</v>
      </c>
      <c r="HJ285" s="167" t="e">
        <f t="shared" ca="1" si="931"/>
        <v>#REF!</v>
      </c>
      <c r="HK285" s="167" t="e">
        <f t="shared" ca="1" si="932"/>
        <v>#REF!</v>
      </c>
      <c r="HL285" s="167" t="e">
        <f t="shared" ca="1" si="933"/>
        <v>#REF!</v>
      </c>
      <c r="HM285" s="167" t="e">
        <f t="shared" ca="1" si="934"/>
        <v>#REF!</v>
      </c>
      <c r="HN285" s="167" t="e">
        <f t="shared" ca="1" si="935"/>
        <v>#REF!</v>
      </c>
      <c r="HO285" s="167" t="e">
        <f t="shared" ca="1" si="936"/>
        <v>#REF!</v>
      </c>
      <c r="HP285" s="167" t="e">
        <f t="shared" ca="1" si="937"/>
        <v>#REF!</v>
      </c>
      <c r="HQ285" s="167" t="e">
        <f t="shared" ca="1" si="938"/>
        <v>#REF!</v>
      </c>
      <c r="HR285" s="167" t="e">
        <f t="shared" ca="1" si="939"/>
        <v>#REF!</v>
      </c>
      <c r="HS285" s="167" t="e">
        <f t="shared" ca="1" si="940"/>
        <v>#REF!</v>
      </c>
      <c r="HT285" s="167" t="e">
        <f t="shared" ca="1" si="941"/>
        <v>#REF!</v>
      </c>
      <c r="HU285" s="167" t="e">
        <f t="shared" ca="1" si="942"/>
        <v>#REF!</v>
      </c>
      <c r="HW285" s="167" t="e">
        <f t="shared" ca="1" si="943"/>
        <v>#REF!</v>
      </c>
      <c r="HX285" s="167">
        <f t="shared" si="944"/>
        <v>0</v>
      </c>
      <c r="HY285" s="167" t="e">
        <f t="shared" ca="1" si="1026"/>
        <v>#REF!</v>
      </c>
      <c r="HZ285" s="219" t="e">
        <f t="shared" ca="1" si="1027"/>
        <v>#REF!</v>
      </c>
    </row>
    <row r="286" spans="1:234" s="48" customFormat="1">
      <c r="A286" s="3" t="s">
        <v>566</v>
      </c>
      <c r="B286" s="202" t="str">
        <f>INDEX('Ref1'!$E:$E,MATCH(A286,'Ref1'!$A:$A,0))</f>
        <v>Sevenoaks</v>
      </c>
      <c r="C286" s="42" t="str">
        <f>INDEX(Data1!B:B,MATCH(A286,Data1!A:A,0))</f>
        <v>SD</v>
      </c>
      <c r="D286" s="253" t="str">
        <f>INDEX(Data1!C:C,MATCH(A286,Data1!A:A,0))</f>
        <v>SE</v>
      </c>
      <c r="E286" s="200" t="str">
        <f>IF($C$6="No","No",IF(COUNTIF(Inputs!$K$359:$K$398,$A286)&gt;0,"Yes","No"))</f>
        <v>No</v>
      </c>
      <c r="F286" s="404"/>
      <c r="G286" s="62">
        <f>INDEX('4_RatesSplit'!K:K,MATCH($A286,'4_RatesSplit'!$A:$A,0))</f>
        <v>0</v>
      </c>
      <c r="H286" s="171">
        <f>INDEX('4_RatesSplit'!L:L,MATCH($A286,'4_RatesSplit'!$A:$A,0))</f>
        <v>0</v>
      </c>
      <c r="I286" s="167">
        <f>INDEX('4_RatesSplit'!M:M,MATCH($A286,'4_RatesSplit'!$A:$A,0))</f>
        <v>0</v>
      </c>
      <c r="J286" s="167">
        <f>INDEX('4_RatesSplit'!N:N,MATCH($A286,'4_RatesSplit'!$A:$A,0))</f>
        <v>0</v>
      </c>
      <c r="K286" s="167">
        <f>INDEX('4_RatesSplit'!O:O,MATCH($A286,'4_RatesSplit'!$A:$A,0))</f>
        <v>0</v>
      </c>
      <c r="L286" s="167">
        <f>INDEX('4_RatesSplit'!P:P,MATCH($A286,'4_RatesSplit'!$A:$A,0))</f>
        <v>0</v>
      </c>
      <c r="M286" s="167">
        <f>INDEX('4_RatesSplit'!Q:Q,MATCH($A286,'4_RatesSplit'!$A:$A,0))</f>
        <v>0</v>
      </c>
      <c r="N286" s="167">
        <f>INDEX('4_RatesSplit'!R:R,MATCH($A286,'4_RatesSplit'!$A:$A,0))</f>
        <v>0</v>
      </c>
      <c r="O286" s="167">
        <f>INDEX('4_RatesSplit'!S:S,MATCH($A286,'4_RatesSplit'!$A:$A,0))</f>
        <v>0</v>
      </c>
      <c r="P286" s="167">
        <f>INDEX('4_RatesSplit'!T:T,MATCH($A286,'4_RatesSplit'!$A:$A,0))</f>
        <v>0</v>
      </c>
      <c r="Q286" s="167">
        <f>INDEX('4_RatesSplit'!U:U,MATCH($A286,'4_RatesSplit'!$A:$A,0))</f>
        <v>0</v>
      </c>
      <c r="R286" s="167">
        <f>INDEX('4_RatesSplit'!V:V,MATCH($A286,'4_RatesSplit'!$A:$A,0))</f>
        <v>0</v>
      </c>
      <c r="S286" s="167">
        <f>INDEX('4_RatesSplit'!W:W,MATCH($A286,'4_RatesSplit'!$A:$A,0))</f>
        <v>0</v>
      </c>
      <c r="T286" s="167">
        <f>INDEX('4_RatesSplit'!X:X,MATCH($A286,'4_RatesSplit'!$A:$A,0))</f>
        <v>0</v>
      </c>
      <c r="U286" s="167">
        <f>INDEX('4_RatesSplit'!Y:Y,MATCH($A286,'4_RatesSplit'!$A:$A,0))</f>
        <v>0</v>
      </c>
      <c r="V286" s="167">
        <f>INDEX('4_RatesSplit'!Z:Z,MATCH($A286,'4_RatesSplit'!$A:$A,0))</f>
        <v>0</v>
      </c>
      <c r="W286" s="167">
        <f>INDEX('4_RatesSplit'!AA:AA,MATCH($A286,'4_RatesSplit'!$A:$A,0))</f>
        <v>0</v>
      </c>
      <c r="X286" s="18"/>
      <c r="Y286" s="168" t="e">
        <f ca="1">INDEX('4_RatesSplit'!AT:AT,MATCH($A286,'4_RatesSplit'!$A:$A,0))</f>
        <v>#REF!</v>
      </c>
      <c r="Z286" s="168" t="e">
        <f ca="1">INDEX('4_RatesSplit'!AU:AU,MATCH($A286,'4_RatesSplit'!$A:$A,0))</f>
        <v>#REF!</v>
      </c>
      <c r="AA286" s="168" t="e">
        <f ca="1">INDEX('4_RatesSplit'!AV:AV,MATCH($A286,'4_RatesSplit'!$A:$A,0))</f>
        <v>#REF!</v>
      </c>
      <c r="AB286" s="168" t="e">
        <f ca="1">INDEX('4_RatesSplit'!AW:AW,MATCH($A286,'4_RatesSplit'!$A:$A,0))</f>
        <v>#REF!</v>
      </c>
      <c r="AC286" s="168" t="e">
        <f ca="1">INDEX('4_RatesSplit'!AX:AX,MATCH($A286,'4_RatesSplit'!$A:$A,0))</f>
        <v>#REF!</v>
      </c>
      <c r="AD286" s="168" t="e">
        <f ca="1">INDEX('4_RatesSplit'!AY:AY,MATCH($A286,'4_RatesSplit'!$A:$A,0))</f>
        <v>#REF!</v>
      </c>
      <c r="AE286" s="168" t="e">
        <f ca="1">INDEX('4_RatesSplit'!AZ:AZ,MATCH($A286,'4_RatesSplit'!$A:$A,0))</f>
        <v>#REF!</v>
      </c>
      <c r="AF286" s="168" t="e">
        <f ca="1">INDEX('4_RatesSplit'!BA:BA,MATCH($A286,'4_RatesSplit'!$A:$A,0))</f>
        <v>#REF!</v>
      </c>
      <c r="AG286" s="168" t="e">
        <f ca="1">INDEX('4_RatesSplit'!BB:BB,MATCH($A286,'4_RatesSplit'!$A:$A,0))</f>
        <v>#REF!</v>
      </c>
      <c r="AH286" s="168" t="e">
        <f ca="1">INDEX('4_RatesSplit'!BC:BC,MATCH($A286,'4_RatesSplit'!$A:$A,0))</f>
        <v>#REF!</v>
      </c>
      <c r="AI286" s="168" t="e">
        <f ca="1">INDEX('4_RatesSplit'!BD:BD,MATCH($A286,'4_RatesSplit'!$A:$A,0))</f>
        <v>#REF!</v>
      </c>
      <c r="AJ286" s="168" t="e">
        <f ca="1">INDEX('4_RatesSplit'!BE:BE,MATCH($A286,'4_RatesSplit'!$A:$A,0))</f>
        <v>#REF!</v>
      </c>
      <c r="AK286" s="168" t="e">
        <f ca="1">INDEX('4_RatesSplit'!BF:BF,MATCH($A286,'4_RatesSplit'!$A:$A,0))</f>
        <v>#REF!</v>
      </c>
      <c r="AL286" s="168" t="e">
        <f ca="1">INDEX('4_RatesSplit'!BG:BG,MATCH($A286,'4_RatesSplit'!$A:$A,0))</f>
        <v>#REF!</v>
      </c>
      <c r="AM286" s="168" t="e">
        <f ca="1">INDEX('4_RatesSplit'!BH:BH,MATCH($A286,'4_RatesSplit'!$A:$A,0))</f>
        <v>#REF!</v>
      </c>
      <c r="AN286" s="198" t="e">
        <f ca="1">INDEX('4_RatesSplit'!BI:BI,MATCH($A286,'4_RatesSplit'!$A:$A,0))</f>
        <v>#REF!</v>
      </c>
      <c r="AO286" s="114"/>
      <c r="AP286" s="167" t="e">
        <f t="shared" ca="1" si="945"/>
        <v>#REF!</v>
      </c>
      <c r="AQ286" s="167" t="e">
        <f t="shared" ca="1" si="946"/>
        <v>#REF!</v>
      </c>
      <c r="AR286" s="167" t="e">
        <f t="shared" ca="1" si="947"/>
        <v>#REF!</v>
      </c>
      <c r="AS286" s="167" t="e">
        <f t="shared" ca="1" si="948"/>
        <v>#REF!</v>
      </c>
      <c r="AT286" s="167" t="e">
        <f t="shared" ca="1" si="949"/>
        <v>#REF!</v>
      </c>
      <c r="AU286" s="167" t="e">
        <f t="shared" ca="1" si="950"/>
        <v>#REF!</v>
      </c>
      <c r="AV286" s="167" t="e">
        <f t="shared" ca="1" si="951"/>
        <v>#REF!</v>
      </c>
      <c r="AW286" s="167" t="e">
        <f t="shared" ca="1" si="952"/>
        <v>#REF!</v>
      </c>
      <c r="AX286" s="167" t="e">
        <f t="shared" ca="1" si="953"/>
        <v>#REF!</v>
      </c>
      <c r="AY286" s="167" t="e">
        <f t="shared" ca="1" si="954"/>
        <v>#REF!</v>
      </c>
      <c r="AZ286" s="167" t="e">
        <f t="shared" ca="1" si="955"/>
        <v>#REF!</v>
      </c>
      <c r="BA286" s="167" t="e">
        <f t="shared" ca="1" si="956"/>
        <v>#REF!</v>
      </c>
      <c r="BB286" s="167" t="e">
        <f t="shared" ca="1" si="957"/>
        <v>#REF!</v>
      </c>
      <c r="BC286" s="167" t="e">
        <f t="shared" ca="1" si="958"/>
        <v>#REF!</v>
      </c>
      <c r="BD286" s="167" t="e">
        <f t="shared" ca="1" si="959"/>
        <v>#REF!</v>
      </c>
      <c r="BE286" s="167" t="e">
        <f t="shared" ca="1" si="960"/>
        <v>#REF!</v>
      </c>
      <c r="BF286" s="18"/>
      <c r="BG286" s="168">
        <f>INDEX('2_Needs'!$F:$F,MATCH($A286,'2_Needs'!$A:$A,0))</f>
        <v>1.8469880217810046E-4</v>
      </c>
      <c r="BH286" s="114"/>
      <c r="BI286" s="167">
        <f t="shared" ref="BI286:BX286" si="1043">IF(BI$3="reset",$BG286*BI$6,BH286*(1+$C$4))</f>
        <v>0</v>
      </c>
      <c r="BJ286" s="167">
        <f t="shared" si="1043"/>
        <v>0</v>
      </c>
      <c r="BK286" s="167">
        <f t="shared" si="1043"/>
        <v>0</v>
      </c>
      <c r="BL286" s="167">
        <f t="shared" si="1043"/>
        <v>0</v>
      </c>
      <c r="BM286" s="167">
        <f t="shared" si="1043"/>
        <v>0</v>
      </c>
      <c r="BN286" s="167">
        <f t="shared" si="1043"/>
        <v>0</v>
      </c>
      <c r="BO286" s="167">
        <f t="shared" si="1043"/>
        <v>0</v>
      </c>
      <c r="BP286" s="167">
        <f t="shared" si="1043"/>
        <v>0</v>
      </c>
      <c r="BQ286" s="167">
        <f t="shared" si="1043"/>
        <v>0</v>
      </c>
      <c r="BR286" s="167">
        <f t="shared" si="1043"/>
        <v>0</v>
      </c>
      <c r="BS286" s="167">
        <f t="shared" si="1043"/>
        <v>0</v>
      </c>
      <c r="BT286" s="167">
        <f t="shared" si="1043"/>
        <v>0</v>
      </c>
      <c r="BU286" s="167">
        <f t="shared" si="1043"/>
        <v>0</v>
      </c>
      <c r="BV286" s="167">
        <f t="shared" si="1043"/>
        <v>0</v>
      </c>
      <c r="BW286" s="167">
        <f t="shared" si="1043"/>
        <v>0</v>
      </c>
      <c r="BX286" s="167">
        <f t="shared" si="1043"/>
        <v>0</v>
      </c>
      <c r="BZ286" s="167" t="e">
        <f t="shared" ca="1" si="879"/>
        <v>#REF!</v>
      </c>
      <c r="CA286" s="167" t="e">
        <f t="shared" ca="1" si="880"/>
        <v>#REF!</v>
      </c>
      <c r="CB286" s="167" t="e">
        <f t="shared" ca="1" si="881"/>
        <v>#REF!</v>
      </c>
      <c r="CC286" s="167" t="e">
        <f t="shared" ca="1" si="882"/>
        <v>#REF!</v>
      </c>
      <c r="CD286" s="167" t="e">
        <f t="shared" ca="1" si="883"/>
        <v>#REF!</v>
      </c>
      <c r="CE286" s="167" t="e">
        <f t="shared" ca="1" si="884"/>
        <v>#REF!</v>
      </c>
      <c r="CF286" s="167" t="e">
        <f t="shared" ca="1" si="885"/>
        <v>#REF!</v>
      </c>
      <c r="CG286" s="167" t="e">
        <f t="shared" ca="1" si="886"/>
        <v>#REF!</v>
      </c>
      <c r="CH286" s="167" t="e">
        <f t="shared" ca="1" si="887"/>
        <v>#REF!</v>
      </c>
      <c r="CI286" s="167" t="e">
        <f t="shared" ca="1" si="888"/>
        <v>#REF!</v>
      </c>
      <c r="CJ286" s="167" t="e">
        <f t="shared" ca="1" si="889"/>
        <v>#REF!</v>
      </c>
      <c r="CK286" s="167" t="e">
        <f t="shared" ca="1" si="890"/>
        <v>#REF!</v>
      </c>
      <c r="CL286" s="167" t="e">
        <f t="shared" ca="1" si="891"/>
        <v>#REF!</v>
      </c>
      <c r="CM286" s="167" t="e">
        <f t="shared" ca="1" si="892"/>
        <v>#REF!</v>
      </c>
      <c r="CN286" s="167" t="e">
        <f t="shared" ca="1" si="893"/>
        <v>#REF!</v>
      </c>
      <c r="CO286" s="167" t="e">
        <f t="shared" ca="1" si="894"/>
        <v>#REF!</v>
      </c>
      <c r="CQ286" s="167" t="e">
        <f t="shared" ca="1" si="895"/>
        <v>#REF!</v>
      </c>
      <c r="CR286" s="167" t="e">
        <f t="shared" ca="1" si="896"/>
        <v>#REF!</v>
      </c>
      <c r="CS286" s="167" t="e">
        <f t="shared" ca="1" si="897"/>
        <v>#REF!</v>
      </c>
      <c r="CT286" s="167" t="e">
        <f t="shared" ca="1" si="898"/>
        <v>#REF!</v>
      </c>
      <c r="CU286" s="167" t="e">
        <f t="shared" ca="1" si="899"/>
        <v>#REF!</v>
      </c>
      <c r="CV286" s="167" t="e">
        <f t="shared" ca="1" si="900"/>
        <v>#REF!</v>
      </c>
      <c r="CW286" s="167" t="e">
        <f t="shared" ca="1" si="901"/>
        <v>#REF!</v>
      </c>
      <c r="CX286" s="167" t="e">
        <f t="shared" ca="1" si="902"/>
        <v>#REF!</v>
      </c>
      <c r="CY286" s="167" t="e">
        <f t="shared" ca="1" si="903"/>
        <v>#REF!</v>
      </c>
      <c r="CZ286" s="167" t="e">
        <f t="shared" ca="1" si="904"/>
        <v>#REF!</v>
      </c>
      <c r="DA286" s="167" t="e">
        <f t="shared" ca="1" si="905"/>
        <v>#REF!</v>
      </c>
      <c r="DB286" s="167" t="e">
        <f t="shared" ca="1" si="906"/>
        <v>#REF!</v>
      </c>
      <c r="DC286" s="167" t="e">
        <f t="shared" ca="1" si="907"/>
        <v>#REF!</v>
      </c>
      <c r="DD286" s="167" t="e">
        <f t="shared" ca="1" si="908"/>
        <v>#REF!</v>
      </c>
      <c r="DE286" s="167" t="e">
        <f t="shared" ca="1" si="909"/>
        <v>#REF!</v>
      </c>
      <c r="DF286" s="167" t="e">
        <f t="shared" ca="1" si="910"/>
        <v>#REF!</v>
      </c>
      <c r="DH286" s="167">
        <f t="shared" si="911"/>
        <v>0</v>
      </c>
      <c r="DI286" s="167">
        <f t="shared" si="912"/>
        <v>0</v>
      </c>
      <c r="DJ286" s="167">
        <f t="shared" si="913"/>
        <v>0</v>
      </c>
      <c r="DK286" s="167">
        <f t="shared" si="914"/>
        <v>0</v>
      </c>
      <c r="DL286" s="167">
        <f t="shared" si="915"/>
        <v>0</v>
      </c>
      <c r="DM286" s="167">
        <f t="shared" si="916"/>
        <v>0</v>
      </c>
      <c r="DN286" s="167">
        <f t="shared" si="917"/>
        <v>0</v>
      </c>
      <c r="DO286" s="167">
        <f t="shared" si="918"/>
        <v>0</v>
      </c>
      <c r="DP286" s="167">
        <f t="shared" si="919"/>
        <v>0</v>
      </c>
      <c r="DQ286" s="167">
        <f t="shared" si="920"/>
        <v>0</v>
      </c>
      <c r="DR286" s="167">
        <f t="shared" si="921"/>
        <v>0</v>
      </c>
      <c r="DS286" s="167">
        <f t="shared" si="922"/>
        <v>0</v>
      </c>
      <c r="DT286" s="167">
        <f t="shared" si="923"/>
        <v>0</v>
      </c>
      <c r="DU286" s="167">
        <f t="shared" si="924"/>
        <v>0</v>
      </c>
      <c r="DV286" s="167">
        <f t="shared" si="925"/>
        <v>0</v>
      </c>
      <c r="DW286" s="167">
        <f t="shared" si="926"/>
        <v>0</v>
      </c>
      <c r="DY286" s="167" t="e">
        <f t="shared" ca="1" si="962"/>
        <v>#REF!</v>
      </c>
      <c r="DZ286" s="167" t="e">
        <f t="shared" ca="1" si="963"/>
        <v>#REF!</v>
      </c>
      <c r="EA286" s="167" t="e">
        <f t="shared" ca="1" si="964"/>
        <v>#REF!</v>
      </c>
      <c r="EB286" s="167" t="e">
        <f t="shared" ca="1" si="965"/>
        <v>#REF!</v>
      </c>
      <c r="EC286" s="167" t="e">
        <f t="shared" ca="1" si="966"/>
        <v>#REF!</v>
      </c>
      <c r="ED286" s="167" t="e">
        <f t="shared" ca="1" si="967"/>
        <v>#REF!</v>
      </c>
      <c r="EE286" s="167" t="e">
        <f t="shared" ca="1" si="968"/>
        <v>#REF!</v>
      </c>
      <c r="EF286" s="167" t="e">
        <f t="shared" ca="1" si="969"/>
        <v>#REF!</v>
      </c>
      <c r="EG286" s="167" t="e">
        <f t="shared" ca="1" si="970"/>
        <v>#REF!</v>
      </c>
      <c r="EH286" s="167" t="e">
        <f t="shared" ca="1" si="971"/>
        <v>#REF!</v>
      </c>
      <c r="EI286" s="167" t="e">
        <f t="shared" ca="1" si="972"/>
        <v>#REF!</v>
      </c>
      <c r="EJ286" s="167" t="e">
        <f t="shared" ca="1" si="973"/>
        <v>#REF!</v>
      </c>
      <c r="EK286" s="167" t="e">
        <f t="shared" ca="1" si="974"/>
        <v>#REF!</v>
      </c>
      <c r="EL286" s="167" t="e">
        <f t="shared" ca="1" si="975"/>
        <v>#REF!</v>
      </c>
      <c r="EM286" s="167" t="e">
        <f t="shared" ca="1" si="976"/>
        <v>#REF!</v>
      </c>
      <c r="EN286" s="167" t="e">
        <f t="shared" ca="1" si="977"/>
        <v>#REF!</v>
      </c>
      <c r="EP286" s="167">
        <f t="shared" si="978"/>
        <v>0</v>
      </c>
      <c r="EQ286" s="167">
        <f t="shared" si="979"/>
        <v>0</v>
      </c>
      <c r="ER286" s="167">
        <f t="shared" si="980"/>
        <v>0</v>
      </c>
      <c r="ES286" s="167">
        <f t="shared" si="981"/>
        <v>0</v>
      </c>
      <c r="ET286" s="167">
        <f t="shared" si="982"/>
        <v>0</v>
      </c>
      <c r="EU286" s="167">
        <f t="shared" si="983"/>
        <v>0</v>
      </c>
      <c r="EV286" s="167">
        <f t="shared" si="984"/>
        <v>0</v>
      </c>
      <c r="EW286" s="167">
        <f t="shared" si="985"/>
        <v>0</v>
      </c>
      <c r="EX286" s="167">
        <f t="shared" si="986"/>
        <v>0</v>
      </c>
      <c r="EY286" s="167">
        <f t="shared" si="987"/>
        <v>0</v>
      </c>
      <c r="EZ286" s="167">
        <f t="shared" si="988"/>
        <v>0</v>
      </c>
      <c r="FA286" s="167">
        <f t="shared" si="989"/>
        <v>0</v>
      </c>
      <c r="FB286" s="167">
        <f t="shared" si="990"/>
        <v>0</v>
      </c>
      <c r="FC286" s="167">
        <f t="shared" si="991"/>
        <v>0</v>
      </c>
      <c r="FD286" s="167">
        <f t="shared" si="992"/>
        <v>0</v>
      </c>
      <c r="FE286" s="167">
        <f t="shared" si="993"/>
        <v>0</v>
      </c>
      <c r="FG286" s="167">
        <f t="shared" si="994"/>
        <v>0</v>
      </c>
      <c r="FH286" s="167">
        <f t="shared" si="995"/>
        <v>0</v>
      </c>
      <c r="FI286" s="167">
        <f t="shared" si="996"/>
        <v>0</v>
      </c>
      <c r="FJ286" s="167">
        <f t="shared" si="997"/>
        <v>0</v>
      </c>
      <c r="FK286" s="167">
        <f t="shared" si="998"/>
        <v>0</v>
      </c>
      <c r="FL286" s="167">
        <f t="shared" si="999"/>
        <v>0</v>
      </c>
      <c r="FM286" s="167">
        <f t="shared" si="1000"/>
        <v>0</v>
      </c>
      <c r="FN286" s="167">
        <f t="shared" si="1001"/>
        <v>0</v>
      </c>
      <c r="FO286" s="167">
        <f t="shared" si="1002"/>
        <v>0</v>
      </c>
      <c r="FP286" s="167">
        <f t="shared" si="1003"/>
        <v>0</v>
      </c>
      <c r="FQ286" s="167">
        <f t="shared" si="1004"/>
        <v>0</v>
      </c>
      <c r="FR286" s="167">
        <f t="shared" si="1005"/>
        <v>0</v>
      </c>
      <c r="FS286" s="167">
        <f t="shared" si="1006"/>
        <v>0</v>
      </c>
      <c r="FT286" s="167">
        <f t="shared" si="1007"/>
        <v>0</v>
      </c>
      <c r="FU286" s="167">
        <f t="shared" si="1008"/>
        <v>0</v>
      </c>
      <c r="FV286" s="167">
        <f t="shared" si="1009"/>
        <v>0</v>
      </c>
      <c r="FX286" s="167">
        <f t="shared" si="1010"/>
        <v>0</v>
      </c>
      <c r="FY286" s="167">
        <f t="shared" si="1011"/>
        <v>0</v>
      </c>
      <c r="FZ286" s="167">
        <f t="shared" si="1012"/>
        <v>0</v>
      </c>
      <c r="GA286" s="167">
        <f t="shared" si="1013"/>
        <v>0</v>
      </c>
      <c r="GB286" s="167">
        <f t="shared" si="1014"/>
        <v>0</v>
      </c>
      <c r="GC286" s="167">
        <f t="shared" si="1015"/>
        <v>0</v>
      </c>
      <c r="GD286" s="167">
        <f t="shared" si="1016"/>
        <v>0</v>
      </c>
      <c r="GE286" s="167">
        <f t="shared" si="1017"/>
        <v>0</v>
      </c>
      <c r="GF286" s="167">
        <f t="shared" si="1018"/>
        <v>0</v>
      </c>
      <c r="GG286" s="167">
        <f t="shared" si="1019"/>
        <v>0</v>
      </c>
      <c r="GH286" s="167">
        <f t="shared" si="1020"/>
        <v>0</v>
      </c>
      <c r="GI286" s="167">
        <f t="shared" si="1021"/>
        <v>0</v>
      </c>
      <c r="GJ286" s="167">
        <f t="shared" si="1022"/>
        <v>0</v>
      </c>
      <c r="GK286" s="167">
        <f t="shared" si="1023"/>
        <v>0</v>
      </c>
      <c r="GL286" s="167">
        <f t="shared" si="1024"/>
        <v>0</v>
      </c>
      <c r="GM286" s="167">
        <f t="shared" si="1025"/>
        <v>0</v>
      </c>
      <c r="GO286" s="167" t="e">
        <f t="shared" ca="1" si="860"/>
        <v>#REF!</v>
      </c>
      <c r="GP286" s="167" t="e">
        <f t="shared" ca="1" si="1038"/>
        <v>#REF!</v>
      </c>
      <c r="GQ286" s="167" t="e">
        <f t="shared" ca="1" si="1038"/>
        <v>#REF!</v>
      </c>
      <c r="GR286" s="167" t="e">
        <f t="shared" ca="1" si="1038"/>
        <v>#REF!</v>
      </c>
      <c r="GS286" s="167" t="e">
        <f t="shared" ca="1" si="1038"/>
        <v>#REF!</v>
      </c>
      <c r="GT286" s="167" t="e">
        <f t="shared" ca="1" si="1038"/>
        <v>#REF!</v>
      </c>
      <c r="GU286" s="167" t="e">
        <f t="shared" ca="1" si="1038"/>
        <v>#REF!</v>
      </c>
      <c r="GV286" s="167" t="e">
        <f t="shared" ca="1" si="1038"/>
        <v>#REF!</v>
      </c>
      <c r="GW286" s="167" t="e">
        <f t="shared" ca="1" si="1038"/>
        <v>#REF!</v>
      </c>
      <c r="GX286" s="167" t="e">
        <f t="shared" ca="1" si="1038"/>
        <v>#REF!</v>
      </c>
      <c r="GY286" s="167" t="e">
        <f t="shared" ca="1" si="1038"/>
        <v>#REF!</v>
      </c>
      <c r="GZ286" s="167" t="e">
        <f t="shared" ca="1" si="1038"/>
        <v>#REF!</v>
      </c>
      <c r="HA286" s="167" t="e">
        <f t="shared" ca="1" si="1038"/>
        <v>#REF!</v>
      </c>
      <c r="HB286" s="167" t="e">
        <f t="shared" ca="1" si="1038"/>
        <v>#REF!</v>
      </c>
      <c r="HC286" s="167" t="e">
        <f t="shared" ca="1" si="1038"/>
        <v>#REF!</v>
      </c>
      <c r="HD286" s="167" t="e">
        <f t="shared" ca="1" si="1038"/>
        <v>#REF!</v>
      </c>
      <c r="HF286" s="167" t="e">
        <f t="shared" ca="1" si="927"/>
        <v>#REF!</v>
      </c>
      <c r="HG286" s="167" t="e">
        <f t="shared" ca="1" si="928"/>
        <v>#REF!</v>
      </c>
      <c r="HH286" s="167" t="e">
        <f t="shared" ca="1" si="929"/>
        <v>#REF!</v>
      </c>
      <c r="HI286" s="167" t="e">
        <f t="shared" ca="1" si="930"/>
        <v>#REF!</v>
      </c>
      <c r="HJ286" s="167" t="e">
        <f t="shared" ca="1" si="931"/>
        <v>#REF!</v>
      </c>
      <c r="HK286" s="167" t="e">
        <f t="shared" ca="1" si="932"/>
        <v>#REF!</v>
      </c>
      <c r="HL286" s="167" t="e">
        <f t="shared" ca="1" si="933"/>
        <v>#REF!</v>
      </c>
      <c r="HM286" s="167" t="e">
        <f t="shared" ca="1" si="934"/>
        <v>#REF!</v>
      </c>
      <c r="HN286" s="167" t="e">
        <f t="shared" ca="1" si="935"/>
        <v>#REF!</v>
      </c>
      <c r="HO286" s="167" t="e">
        <f t="shared" ca="1" si="936"/>
        <v>#REF!</v>
      </c>
      <c r="HP286" s="167" t="e">
        <f t="shared" ca="1" si="937"/>
        <v>#REF!</v>
      </c>
      <c r="HQ286" s="167" t="e">
        <f t="shared" ca="1" si="938"/>
        <v>#REF!</v>
      </c>
      <c r="HR286" s="167" t="e">
        <f t="shared" ca="1" si="939"/>
        <v>#REF!</v>
      </c>
      <c r="HS286" s="167" t="e">
        <f t="shared" ca="1" si="940"/>
        <v>#REF!</v>
      </c>
      <c r="HT286" s="167" t="e">
        <f t="shared" ca="1" si="941"/>
        <v>#REF!</v>
      </c>
      <c r="HU286" s="167" t="e">
        <f t="shared" ca="1" si="942"/>
        <v>#REF!</v>
      </c>
      <c r="HW286" s="167" t="e">
        <f t="shared" ca="1" si="943"/>
        <v>#REF!</v>
      </c>
      <c r="HX286" s="167">
        <f t="shared" si="944"/>
        <v>0</v>
      </c>
      <c r="HY286" s="167" t="e">
        <f t="shared" ca="1" si="1026"/>
        <v>#REF!</v>
      </c>
      <c r="HZ286" s="219" t="e">
        <f t="shared" ca="1" si="1027"/>
        <v>#REF!</v>
      </c>
    </row>
    <row r="287" spans="1:234" s="48" customFormat="1">
      <c r="A287" s="3" t="s">
        <v>568</v>
      </c>
      <c r="B287" s="202" t="str">
        <f>INDEX('Ref1'!$E:$E,MATCH(A287,'Ref1'!$A:$A,0))</f>
        <v>Sheffield</v>
      </c>
      <c r="C287" s="42" t="str">
        <f>INDEX(Data1!B:B,MATCH(A287,Data1!A:A,0))</f>
        <v>MD</v>
      </c>
      <c r="D287" s="253" t="str">
        <f>INDEX(Data1!C:C,MATCH(A287,Data1!A:A,0))</f>
        <v>YH</v>
      </c>
      <c r="E287" s="200" t="str">
        <f>IF($C$6="No","No",IF(COUNTIF(Inputs!$K$359:$K$398,$A287)&gt;0,"Yes","No"))</f>
        <v>No</v>
      </c>
      <c r="F287" s="404"/>
      <c r="G287" s="62">
        <f>INDEX('4_RatesSplit'!K:K,MATCH($A287,'4_RatesSplit'!$A:$A,0))</f>
        <v>0</v>
      </c>
      <c r="H287" s="171">
        <f>INDEX('4_RatesSplit'!L:L,MATCH($A287,'4_RatesSplit'!$A:$A,0))</f>
        <v>0</v>
      </c>
      <c r="I287" s="167">
        <f>INDEX('4_RatesSplit'!M:M,MATCH($A287,'4_RatesSplit'!$A:$A,0))</f>
        <v>0</v>
      </c>
      <c r="J287" s="167">
        <f>INDEX('4_RatesSplit'!N:N,MATCH($A287,'4_RatesSplit'!$A:$A,0))</f>
        <v>0</v>
      </c>
      <c r="K287" s="167">
        <f>INDEX('4_RatesSplit'!O:O,MATCH($A287,'4_RatesSplit'!$A:$A,0))</f>
        <v>0</v>
      </c>
      <c r="L287" s="167">
        <f>INDEX('4_RatesSplit'!P:P,MATCH($A287,'4_RatesSplit'!$A:$A,0))</f>
        <v>0</v>
      </c>
      <c r="M287" s="167">
        <f>INDEX('4_RatesSplit'!Q:Q,MATCH($A287,'4_RatesSplit'!$A:$A,0))</f>
        <v>0</v>
      </c>
      <c r="N287" s="167">
        <f>INDEX('4_RatesSplit'!R:R,MATCH($A287,'4_RatesSplit'!$A:$A,0))</f>
        <v>0</v>
      </c>
      <c r="O287" s="167">
        <f>INDEX('4_RatesSplit'!S:S,MATCH($A287,'4_RatesSplit'!$A:$A,0))</f>
        <v>0</v>
      </c>
      <c r="P287" s="167">
        <f>INDEX('4_RatesSplit'!T:T,MATCH($A287,'4_RatesSplit'!$A:$A,0))</f>
        <v>0</v>
      </c>
      <c r="Q287" s="167">
        <f>INDEX('4_RatesSplit'!U:U,MATCH($A287,'4_RatesSplit'!$A:$A,0))</f>
        <v>0</v>
      </c>
      <c r="R287" s="167">
        <f>INDEX('4_RatesSplit'!V:V,MATCH($A287,'4_RatesSplit'!$A:$A,0))</f>
        <v>0</v>
      </c>
      <c r="S287" s="167">
        <f>INDEX('4_RatesSplit'!W:W,MATCH($A287,'4_RatesSplit'!$A:$A,0))</f>
        <v>0</v>
      </c>
      <c r="T287" s="167">
        <f>INDEX('4_RatesSplit'!X:X,MATCH($A287,'4_RatesSplit'!$A:$A,0))</f>
        <v>0</v>
      </c>
      <c r="U287" s="167">
        <f>INDEX('4_RatesSplit'!Y:Y,MATCH($A287,'4_RatesSplit'!$A:$A,0))</f>
        <v>0</v>
      </c>
      <c r="V287" s="167">
        <f>INDEX('4_RatesSplit'!Z:Z,MATCH($A287,'4_RatesSplit'!$A:$A,0))</f>
        <v>0</v>
      </c>
      <c r="W287" s="167">
        <f>INDEX('4_RatesSplit'!AA:AA,MATCH($A287,'4_RatesSplit'!$A:$A,0))</f>
        <v>0</v>
      </c>
      <c r="X287" s="18"/>
      <c r="Y287" s="168" t="e">
        <f ca="1">INDEX('4_RatesSplit'!AT:AT,MATCH($A287,'4_RatesSplit'!$A:$A,0))</f>
        <v>#REF!</v>
      </c>
      <c r="Z287" s="168" t="e">
        <f ca="1">INDEX('4_RatesSplit'!AU:AU,MATCH($A287,'4_RatesSplit'!$A:$A,0))</f>
        <v>#REF!</v>
      </c>
      <c r="AA287" s="168" t="e">
        <f ca="1">INDEX('4_RatesSplit'!AV:AV,MATCH($A287,'4_RatesSplit'!$A:$A,0))</f>
        <v>#REF!</v>
      </c>
      <c r="AB287" s="168" t="e">
        <f ca="1">INDEX('4_RatesSplit'!AW:AW,MATCH($A287,'4_RatesSplit'!$A:$A,0))</f>
        <v>#REF!</v>
      </c>
      <c r="AC287" s="168" t="e">
        <f ca="1">INDEX('4_RatesSplit'!AX:AX,MATCH($A287,'4_RatesSplit'!$A:$A,0))</f>
        <v>#REF!</v>
      </c>
      <c r="AD287" s="168" t="e">
        <f ca="1">INDEX('4_RatesSplit'!AY:AY,MATCH($A287,'4_RatesSplit'!$A:$A,0))</f>
        <v>#REF!</v>
      </c>
      <c r="AE287" s="168" t="e">
        <f ca="1">INDEX('4_RatesSplit'!AZ:AZ,MATCH($A287,'4_RatesSplit'!$A:$A,0))</f>
        <v>#REF!</v>
      </c>
      <c r="AF287" s="168" t="e">
        <f ca="1">INDEX('4_RatesSplit'!BA:BA,MATCH($A287,'4_RatesSplit'!$A:$A,0))</f>
        <v>#REF!</v>
      </c>
      <c r="AG287" s="168" t="e">
        <f ca="1">INDEX('4_RatesSplit'!BB:BB,MATCH($A287,'4_RatesSplit'!$A:$A,0))</f>
        <v>#REF!</v>
      </c>
      <c r="AH287" s="168" t="e">
        <f ca="1">INDEX('4_RatesSplit'!BC:BC,MATCH($A287,'4_RatesSplit'!$A:$A,0))</f>
        <v>#REF!</v>
      </c>
      <c r="AI287" s="168" t="e">
        <f ca="1">INDEX('4_RatesSplit'!BD:BD,MATCH($A287,'4_RatesSplit'!$A:$A,0))</f>
        <v>#REF!</v>
      </c>
      <c r="AJ287" s="168" t="e">
        <f ca="1">INDEX('4_RatesSplit'!BE:BE,MATCH($A287,'4_RatesSplit'!$A:$A,0))</f>
        <v>#REF!</v>
      </c>
      <c r="AK287" s="168" t="e">
        <f ca="1">INDEX('4_RatesSplit'!BF:BF,MATCH($A287,'4_RatesSplit'!$A:$A,0))</f>
        <v>#REF!</v>
      </c>
      <c r="AL287" s="168" t="e">
        <f ca="1">INDEX('4_RatesSplit'!BG:BG,MATCH($A287,'4_RatesSplit'!$A:$A,0))</f>
        <v>#REF!</v>
      </c>
      <c r="AM287" s="168" t="e">
        <f ca="1">INDEX('4_RatesSplit'!BH:BH,MATCH($A287,'4_RatesSplit'!$A:$A,0))</f>
        <v>#REF!</v>
      </c>
      <c r="AN287" s="198" t="e">
        <f ca="1">INDEX('4_RatesSplit'!BI:BI,MATCH($A287,'4_RatesSplit'!$A:$A,0))</f>
        <v>#REF!</v>
      </c>
      <c r="AO287" s="114"/>
      <c r="AP287" s="167" t="e">
        <f t="shared" ca="1" si="945"/>
        <v>#REF!</v>
      </c>
      <c r="AQ287" s="167" t="e">
        <f t="shared" ca="1" si="946"/>
        <v>#REF!</v>
      </c>
      <c r="AR287" s="167" t="e">
        <f t="shared" ca="1" si="947"/>
        <v>#REF!</v>
      </c>
      <c r="AS287" s="167" t="e">
        <f t="shared" ca="1" si="948"/>
        <v>#REF!</v>
      </c>
      <c r="AT287" s="167" t="e">
        <f t="shared" ca="1" si="949"/>
        <v>#REF!</v>
      </c>
      <c r="AU287" s="167" t="e">
        <f t="shared" ca="1" si="950"/>
        <v>#REF!</v>
      </c>
      <c r="AV287" s="167" t="e">
        <f t="shared" ca="1" si="951"/>
        <v>#REF!</v>
      </c>
      <c r="AW287" s="167" t="e">
        <f t="shared" ca="1" si="952"/>
        <v>#REF!</v>
      </c>
      <c r="AX287" s="167" t="e">
        <f t="shared" ca="1" si="953"/>
        <v>#REF!</v>
      </c>
      <c r="AY287" s="167" t="e">
        <f t="shared" ca="1" si="954"/>
        <v>#REF!</v>
      </c>
      <c r="AZ287" s="167" t="e">
        <f t="shared" ca="1" si="955"/>
        <v>#REF!</v>
      </c>
      <c r="BA287" s="167" t="e">
        <f t="shared" ca="1" si="956"/>
        <v>#REF!</v>
      </c>
      <c r="BB287" s="167" t="e">
        <f t="shared" ca="1" si="957"/>
        <v>#REF!</v>
      </c>
      <c r="BC287" s="167" t="e">
        <f t="shared" ca="1" si="958"/>
        <v>#REF!</v>
      </c>
      <c r="BD287" s="167" t="e">
        <f t="shared" ca="1" si="959"/>
        <v>#REF!</v>
      </c>
      <c r="BE287" s="167" t="e">
        <f t="shared" ca="1" si="960"/>
        <v>#REF!</v>
      </c>
      <c r="BF287" s="18"/>
      <c r="BG287" s="168">
        <f>INDEX('2_Needs'!$F:$F,MATCH($A287,'2_Needs'!$A:$A,0))</f>
        <v>1.160444583962065E-2</v>
      </c>
      <c r="BH287" s="114"/>
      <c r="BI287" s="167">
        <f t="shared" ref="BI287:BX287" si="1044">IF(BI$3="reset",$BG287*BI$6,BH287*(1+$C$4))</f>
        <v>0</v>
      </c>
      <c r="BJ287" s="167">
        <f t="shared" si="1044"/>
        <v>0</v>
      </c>
      <c r="BK287" s="167">
        <f t="shared" si="1044"/>
        <v>0</v>
      </c>
      <c r="BL287" s="167">
        <f t="shared" si="1044"/>
        <v>0</v>
      </c>
      <c r="BM287" s="167">
        <f t="shared" si="1044"/>
        <v>0</v>
      </c>
      <c r="BN287" s="167">
        <f t="shared" si="1044"/>
        <v>0</v>
      </c>
      <c r="BO287" s="167">
        <f t="shared" si="1044"/>
        <v>0</v>
      </c>
      <c r="BP287" s="167">
        <f t="shared" si="1044"/>
        <v>0</v>
      </c>
      <c r="BQ287" s="167">
        <f t="shared" si="1044"/>
        <v>0</v>
      </c>
      <c r="BR287" s="167">
        <f t="shared" si="1044"/>
        <v>0</v>
      </c>
      <c r="BS287" s="167">
        <f t="shared" si="1044"/>
        <v>0</v>
      </c>
      <c r="BT287" s="167">
        <f t="shared" si="1044"/>
        <v>0</v>
      </c>
      <c r="BU287" s="167">
        <f t="shared" si="1044"/>
        <v>0</v>
      </c>
      <c r="BV287" s="167">
        <f t="shared" si="1044"/>
        <v>0</v>
      </c>
      <c r="BW287" s="167">
        <f t="shared" si="1044"/>
        <v>0</v>
      </c>
      <c r="BX287" s="167">
        <f t="shared" si="1044"/>
        <v>0</v>
      </c>
      <c r="BZ287" s="167" t="e">
        <f t="shared" ca="1" si="879"/>
        <v>#REF!</v>
      </c>
      <c r="CA287" s="167" t="e">
        <f t="shared" ca="1" si="880"/>
        <v>#REF!</v>
      </c>
      <c r="CB287" s="167" t="e">
        <f t="shared" ca="1" si="881"/>
        <v>#REF!</v>
      </c>
      <c r="CC287" s="167" t="e">
        <f t="shared" ca="1" si="882"/>
        <v>#REF!</v>
      </c>
      <c r="CD287" s="167" t="e">
        <f t="shared" ca="1" si="883"/>
        <v>#REF!</v>
      </c>
      <c r="CE287" s="167" t="e">
        <f t="shared" ca="1" si="884"/>
        <v>#REF!</v>
      </c>
      <c r="CF287" s="167" t="e">
        <f t="shared" ca="1" si="885"/>
        <v>#REF!</v>
      </c>
      <c r="CG287" s="167" t="e">
        <f t="shared" ca="1" si="886"/>
        <v>#REF!</v>
      </c>
      <c r="CH287" s="167" t="e">
        <f t="shared" ca="1" si="887"/>
        <v>#REF!</v>
      </c>
      <c r="CI287" s="167" t="e">
        <f t="shared" ca="1" si="888"/>
        <v>#REF!</v>
      </c>
      <c r="CJ287" s="167" t="e">
        <f t="shared" ca="1" si="889"/>
        <v>#REF!</v>
      </c>
      <c r="CK287" s="167" t="e">
        <f t="shared" ca="1" si="890"/>
        <v>#REF!</v>
      </c>
      <c r="CL287" s="167" t="e">
        <f t="shared" ca="1" si="891"/>
        <v>#REF!</v>
      </c>
      <c r="CM287" s="167" t="e">
        <f t="shared" ca="1" si="892"/>
        <v>#REF!</v>
      </c>
      <c r="CN287" s="167" t="e">
        <f t="shared" ca="1" si="893"/>
        <v>#REF!</v>
      </c>
      <c r="CO287" s="167" t="e">
        <f t="shared" ca="1" si="894"/>
        <v>#REF!</v>
      </c>
      <c r="CQ287" s="167" t="e">
        <f t="shared" ca="1" si="895"/>
        <v>#REF!</v>
      </c>
      <c r="CR287" s="167" t="e">
        <f t="shared" ca="1" si="896"/>
        <v>#REF!</v>
      </c>
      <c r="CS287" s="167" t="e">
        <f t="shared" ca="1" si="897"/>
        <v>#REF!</v>
      </c>
      <c r="CT287" s="167" t="e">
        <f t="shared" ca="1" si="898"/>
        <v>#REF!</v>
      </c>
      <c r="CU287" s="167" t="e">
        <f t="shared" ca="1" si="899"/>
        <v>#REF!</v>
      </c>
      <c r="CV287" s="167" t="e">
        <f t="shared" ca="1" si="900"/>
        <v>#REF!</v>
      </c>
      <c r="CW287" s="167" t="e">
        <f t="shared" ca="1" si="901"/>
        <v>#REF!</v>
      </c>
      <c r="CX287" s="167" t="e">
        <f t="shared" ca="1" si="902"/>
        <v>#REF!</v>
      </c>
      <c r="CY287" s="167" t="e">
        <f t="shared" ca="1" si="903"/>
        <v>#REF!</v>
      </c>
      <c r="CZ287" s="167" t="e">
        <f t="shared" ca="1" si="904"/>
        <v>#REF!</v>
      </c>
      <c r="DA287" s="167" t="e">
        <f t="shared" ca="1" si="905"/>
        <v>#REF!</v>
      </c>
      <c r="DB287" s="167" t="e">
        <f t="shared" ca="1" si="906"/>
        <v>#REF!</v>
      </c>
      <c r="DC287" s="167" t="e">
        <f t="shared" ca="1" si="907"/>
        <v>#REF!</v>
      </c>
      <c r="DD287" s="167" t="e">
        <f t="shared" ca="1" si="908"/>
        <v>#REF!</v>
      </c>
      <c r="DE287" s="167" t="e">
        <f t="shared" ca="1" si="909"/>
        <v>#REF!</v>
      </c>
      <c r="DF287" s="167" t="e">
        <f t="shared" ca="1" si="910"/>
        <v>#REF!</v>
      </c>
      <c r="DH287" s="167">
        <f t="shared" si="911"/>
        <v>0</v>
      </c>
      <c r="DI287" s="167">
        <f t="shared" si="912"/>
        <v>0</v>
      </c>
      <c r="DJ287" s="167">
        <f t="shared" si="913"/>
        <v>0</v>
      </c>
      <c r="DK287" s="167">
        <f t="shared" si="914"/>
        <v>0</v>
      </c>
      <c r="DL287" s="167">
        <f t="shared" si="915"/>
        <v>0</v>
      </c>
      <c r="DM287" s="167">
        <f t="shared" si="916"/>
        <v>0</v>
      </c>
      <c r="DN287" s="167">
        <f t="shared" si="917"/>
        <v>0</v>
      </c>
      <c r="DO287" s="167">
        <f t="shared" si="918"/>
        <v>0</v>
      </c>
      <c r="DP287" s="167">
        <f t="shared" si="919"/>
        <v>0</v>
      </c>
      <c r="DQ287" s="167">
        <f t="shared" si="920"/>
        <v>0</v>
      </c>
      <c r="DR287" s="167">
        <f t="shared" si="921"/>
        <v>0</v>
      </c>
      <c r="DS287" s="167">
        <f t="shared" si="922"/>
        <v>0</v>
      </c>
      <c r="DT287" s="167">
        <f t="shared" si="923"/>
        <v>0</v>
      </c>
      <c r="DU287" s="167">
        <f t="shared" si="924"/>
        <v>0</v>
      </c>
      <c r="DV287" s="167">
        <f t="shared" si="925"/>
        <v>0</v>
      </c>
      <c r="DW287" s="167">
        <f t="shared" si="926"/>
        <v>0</v>
      </c>
      <c r="DY287" s="167" t="e">
        <f t="shared" ca="1" si="962"/>
        <v>#REF!</v>
      </c>
      <c r="DZ287" s="167" t="e">
        <f t="shared" ca="1" si="963"/>
        <v>#REF!</v>
      </c>
      <c r="EA287" s="167" t="e">
        <f t="shared" ca="1" si="964"/>
        <v>#REF!</v>
      </c>
      <c r="EB287" s="167" t="e">
        <f t="shared" ca="1" si="965"/>
        <v>#REF!</v>
      </c>
      <c r="EC287" s="167" t="e">
        <f t="shared" ca="1" si="966"/>
        <v>#REF!</v>
      </c>
      <c r="ED287" s="167" t="e">
        <f t="shared" ca="1" si="967"/>
        <v>#REF!</v>
      </c>
      <c r="EE287" s="167" t="e">
        <f t="shared" ca="1" si="968"/>
        <v>#REF!</v>
      </c>
      <c r="EF287" s="167" t="e">
        <f t="shared" ca="1" si="969"/>
        <v>#REF!</v>
      </c>
      <c r="EG287" s="167" t="e">
        <f t="shared" ca="1" si="970"/>
        <v>#REF!</v>
      </c>
      <c r="EH287" s="167" t="e">
        <f t="shared" ca="1" si="971"/>
        <v>#REF!</v>
      </c>
      <c r="EI287" s="167" t="e">
        <f t="shared" ca="1" si="972"/>
        <v>#REF!</v>
      </c>
      <c r="EJ287" s="167" t="e">
        <f t="shared" ca="1" si="973"/>
        <v>#REF!</v>
      </c>
      <c r="EK287" s="167" t="e">
        <f t="shared" ca="1" si="974"/>
        <v>#REF!</v>
      </c>
      <c r="EL287" s="167" t="e">
        <f t="shared" ca="1" si="975"/>
        <v>#REF!</v>
      </c>
      <c r="EM287" s="167" t="e">
        <f t="shared" ca="1" si="976"/>
        <v>#REF!</v>
      </c>
      <c r="EN287" s="167" t="e">
        <f t="shared" ca="1" si="977"/>
        <v>#REF!</v>
      </c>
      <c r="EP287" s="167">
        <f t="shared" si="978"/>
        <v>0</v>
      </c>
      <c r="EQ287" s="167">
        <f t="shared" si="979"/>
        <v>0</v>
      </c>
      <c r="ER287" s="167">
        <f t="shared" si="980"/>
        <v>0</v>
      </c>
      <c r="ES287" s="167">
        <f t="shared" si="981"/>
        <v>0</v>
      </c>
      <c r="ET287" s="167">
        <f t="shared" si="982"/>
        <v>0</v>
      </c>
      <c r="EU287" s="167">
        <f t="shared" si="983"/>
        <v>0</v>
      </c>
      <c r="EV287" s="167">
        <f t="shared" si="984"/>
        <v>0</v>
      </c>
      <c r="EW287" s="167">
        <f t="shared" si="985"/>
        <v>0</v>
      </c>
      <c r="EX287" s="167">
        <f t="shared" si="986"/>
        <v>0</v>
      </c>
      <c r="EY287" s="167">
        <f t="shared" si="987"/>
        <v>0</v>
      </c>
      <c r="EZ287" s="167">
        <f t="shared" si="988"/>
        <v>0</v>
      </c>
      <c r="FA287" s="167">
        <f t="shared" si="989"/>
        <v>0</v>
      </c>
      <c r="FB287" s="167">
        <f t="shared" si="990"/>
        <v>0</v>
      </c>
      <c r="FC287" s="167">
        <f t="shared" si="991"/>
        <v>0</v>
      </c>
      <c r="FD287" s="167">
        <f t="shared" si="992"/>
        <v>0</v>
      </c>
      <c r="FE287" s="167">
        <f t="shared" si="993"/>
        <v>0</v>
      </c>
      <c r="FG287" s="167">
        <f t="shared" si="994"/>
        <v>0</v>
      </c>
      <c r="FH287" s="167">
        <f t="shared" si="995"/>
        <v>0</v>
      </c>
      <c r="FI287" s="167">
        <f t="shared" si="996"/>
        <v>0</v>
      </c>
      <c r="FJ287" s="167">
        <f t="shared" si="997"/>
        <v>0</v>
      </c>
      <c r="FK287" s="167">
        <f t="shared" si="998"/>
        <v>0</v>
      </c>
      <c r="FL287" s="167">
        <f t="shared" si="999"/>
        <v>0</v>
      </c>
      <c r="FM287" s="167">
        <f t="shared" si="1000"/>
        <v>0</v>
      </c>
      <c r="FN287" s="167">
        <f t="shared" si="1001"/>
        <v>0</v>
      </c>
      <c r="FO287" s="167">
        <f t="shared" si="1002"/>
        <v>0</v>
      </c>
      <c r="FP287" s="167">
        <f t="shared" si="1003"/>
        <v>0</v>
      </c>
      <c r="FQ287" s="167">
        <f t="shared" si="1004"/>
        <v>0</v>
      </c>
      <c r="FR287" s="167">
        <f t="shared" si="1005"/>
        <v>0</v>
      </c>
      <c r="FS287" s="167">
        <f t="shared" si="1006"/>
        <v>0</v>
      </c>
      <c r="FT287" s="167">
        <f t="shared" si="1007"/>
        <v>0</v>
      </c>
      <c r="FU287" s="167">
        <f t="shared" si="1008"/>
        <v>0</v>
      </c>
      <c r="FV287" s="167">
        <f t="shared" si="1009"/>
        <v>0</v>
      </c>
      <c r="FX287" s="167">
        <f t="shared" si="1010"/>
        <v>0</v>
      </c>
      <c r="FY287" s="167">
        <f t="shared" si="1011"/>
        <v>0</v>
      </c>
      <c r="FZ287" s="167">
        <f t="shared" si="1012"/>
        <v>0</v>
      </c>
      <c r="GA287" s="167">
        <f t="shared" si="1013"/>
        <v>0</v>
      </c>
      <c r="GB287" s="167">
        <f t="shared" si="1014"/>
        <v>0</v>
      </c>
      <c r="GC287" s="167">
        <f t="shared" si="1015"/>
        <v>0</v>
      </c>
      <c r="GD287" s="167">
        <f t="shared" si="1016"/>
        <v>0</v>
      </c>
      <c r="GE287" s="167">
        <f t="shared" si="1017"/>
        <v>0</v>
      </c>
      <c r="GF287" s="167">
        <f t="shared" si="1018"/>
        <v>0</v>
      </c>
      <c r="GG287" s="167">
        <f t="shared" si="1019"/>
        <v>0</v>
      </c>
      <c r="GH287" s="167">
        <f t="shared" si="1020"/>
        <v>0</v>
      </c>
      <c r="GI287" s="167">
        <f t="shared" si="1021"/>
        <v>0</v>
      </c>
      <c r="GJ287" s="167">
        <f t="shared" si="1022"/>
        <v>0</v>
      </c>
      <c r="GK287" s="167">
        <f t="shared" si="1023"/>
        <v>0</v>
      </c>
      <c r="GL287" s="167">
        <f t="shared" si="1024"/>
        <v>0</v>
      </c>
      <c r="GM287" s="167">
        <f t="shared" si="1025"/>
        <v>0</v>
      </c>
      <c r="GO287" s="167" t="e">
        <f t="shared" ca="1" si="860"/>
        <v>#REF!</v>
      </c>
      <c r="GP287" s="167" t="e">
        <f t="shared" ca="1" si="1038"/>
        <v>#REF!</v>
      </c>
      <c r="GQ287" s="167" t="e">
        <f t="shared" ca="1" si="1038"/>
        <v>#REF!</v>
      </c>
      <c r="GR287" s="167" t="e">
        <f t="shared" ca="1" si="1038"/>
        <v>#REF!</v>
      </c>
      <c r="GS287" s="167" t="e">
        <f t="shared" ca="1" si="1038"/>
        <v>#REF!</v>
      </c>
      <c r="GT287" s="167" t="e">
        <f t="shared" ca="1" si="1038"/>
        <v>#REF!</v>
      </c>
      <c r="GU287" s="167" t="e">
        <f t="shared" ca="1" si="1038"/>
        <v>#REF!</v>
      </c>
      <c r="GV287" s="167" t="e">
        <f t="shared" ca="1" si="1038"/>
        <v>#REF!</v>
      </c>
      <c r="GW287" s="167" t="e">
        <f t="shared" ca="1" si="1038"/>
        <v>#REF!</v>
      </c>
      <c r="GX287" s="167" t="e">
        <f t="shared" ca="1" si="1038"/>
        <v>#REF!</v>
      </c>
      <c r="GY287" s="167" t="e">
        <f t="shared" ca="1" si="1038"/>
        <v>#REF!</v>
      </c>
      <c r="GZ287" s="167" t="e">
        <f t="shared" ca="1" si="1038"/>
        <v>#REF!</v>
      </c>
      <c r="HA287" s="167" t="e">
        <f t="shared" ca="1" si="1038"/>
        <v>#REF!</v>
      </c>
      <c r="HB287" s="167" t="e">
        <f t="shared" ca="1" si="1038"/>
        <v>#REF!</v>
      </c>
      <c r="HC287" s="167" t="e">
        <f t="shared" ca="1" si="1038"/>
        <v>#REF!</v>
      </c>
      <c r="HD287" s="167" t="e">
        <f t="shared" ca="1" si="1038"/>
        <v>#REF!</v>
      </c>
      <c r="HF287" s="167" t="e">
        <f t="shared" ca="1" si="927"/>
        <v>#REF!</v>
      </c>
      <c r="HG287" s="167" t="e">
        <f t="shared" ca="1" si="928"/>
        <v>#REF!</v>
      </c>
      <c r="HH287" s="167" t="e">
        <f t="shared" ca="1" si="929"/>
        <v>#REF!</v>
      </c>
      <c r="HI287" s="167" t="e">
        <f t="shared" ca="1" si="930"/>
        <v>#REF!</v>
      </c>
      <c r="HJ287" s="167" t="e">
        <f t="shared" ca="1" si="931"/>
        <v>#REF!</v>
      </c>
      <c r="HK287" s="167" t="e">
        <f t="shared" ca="1" si="932"/>
        <v>#REF!</v>
      </c>
      <c r="HL287" s="167" t="e">
        <f t="shared" ca="1" si="933"/>
        <v>#REF!</v>
      </c>
      <c r="HM287" s="167" t="e">
        <f t="shared" ca="1" si="934"/>
        <v>#REF!</v>
      </c>
      <c r="HN287" s="167" t="e">
        <f t="shared" ca="1" si="935"/>
        <v>#REF!</v>
      </c>
      <c r="HO287" s="167" t="e">
        <f t="shared" ca="1" si="936"/>
        <v>#REF!</v>
      </c>
      <c r="HP287" s="167" t="e">
        <f t="shared" ca="1" si="937"/>
        <v>#REF!</v>
      </c>
      <c r="HQ287" s="167" t="e">
        <f t="shared" ca="1" si="938"/>
        <v>#REF!</v>
      </c>
      <c r="HR287" s="167" t="e">
        <f t="shared" ca="1" si="939"/>
        <v>#REF!</v>
      </c>
      <c r="HS287" s="167" t="e">
        <f t="shared" ca="1" si="940"/>
        <v>#REF!</v>
      </c>
      <c r="HT287" s="167" t="e">
        <f t="shared" ca="1" si="941"/>
        <v>#REF!</v>
      </c>
      <c r="HU287" s="167" t="e">
        <f t="shared" ca="1" si="942"/>
        <v>#REF!</v>
      </c>
      <c r="HW287" s="167" t="e">
        <f t="shared" ca="1" si="943"/>
        <v>#REF!</v>
      </c>
      <c r="HX287" s="167">
        <f t="shared" si="944"/>
        <v>0</v>
      </c>
      <c r="HY287" s="167" t="e">
        <f t="shared" ca="1" si="1026"/>
        <v>#REF!</v>
      </c>
      <c r="HZ287" s="219" t="e">
        <f t="shared" ca="1" si="1027"/>
        <v>#REF!</v>
      </c>
    </row>
    <row r="288" spans="1:234" s="48" customFormat="1">
      <c r="A288" s="3" t="s">
        <v>570</v>
      </c>
      <c r="B288" s="202" t="str">
        <f>INDEX('Ref1'!$E:$E,MATCH(A288,'Ref1'!$A:$A,0))</f>
        <v>Shepway</v>
      </c>
      <c r="C288" s="42" t="str">
        <f>INDEX(Data1!B:B,MATCH(A288,Data1!A:A,0))</f>
        <v>SD</v>
      </c>
      <c r="D288" s="253" t="str">
        <f>INDEX(Data1!C:C,MATCH(A288,Data1!A:A,0))</f>
        <v>SE</v>
      </c>
      <c r="E288" s="200" t="str">
        <f>IF($C$6="No","No",IF(COUNTIF(Inputs!$K$359:$K$398,$A288)&gt;0,"Yes","No"))</f>
        <v>No</v>
      </c>
      <c r="F288" s="404"/>
      <c r="G288" s="62">
        <f>INDEX('4_RatesSplit'!K:K,MATCH($A288,'4_RatesSplit'!$A:$A,0))</f>
        <v>0</v>
      </c>
      <c r="H288" s="171">
        <f>INDEX('4_RatesSplit'!L:L,MATCH($A288,'4_RatesSplit'!$A:$A,0))</f>
        <v>0</v>
      </c>
      <c r="I288" s="167">
        <f>INDEX('4_RatesSplit'!M:M,MATCH($A288,'4_RatesSplit'!$A:$A,0))</f>
        <v>0</v>
      </c>
      <c r="J288" s="167">
        <f>INDEX('4_RatesSplit'!N:N,MATCH($A288,'4_RatesSplit'!$A:$A,0))</f>
        <v>0</v>
      </c>
      <c r="K288" s="167">
        <f>INDEX('4_RatesSplit'!O:O,MATCH($A288,'4_RatesSplit'!$A:$A,0))</f>
        <v>0</v>
      </c>
      <c r="L288" s="167">
        <f>INDEX('4_RatesSplit'!P:P,MATCH($A288,'4_RatesSplit'!$A:$A,0))</f>
        <v>0</v>
      </c>
      <c r="M288" s="167">
        <f>INDEX('4_RatesSplit'!Q:Q,MATCH($A288,'4_RatesSplit'!$A:$A,0))</f>
        <v>0</v>
      </c>
      <c r="N288" s="167">
        <f>INDEX('4_RatesSplit'!R:R,MATCH($A288,'4_RatesSplit'!$A:$A,0))</f>
        <v>0</v>
      </c>
      <c r="O288" s="167">
        <f>INDEX('4_RatesSplit'!S:S,MATCH($A288,'4_RatesSplit'!$A:$A,0))</f>
        <v>0</v>
      </c>
      <c r="P288" s="167">
        <f>INDEX('4_RatesSplit'!T:T,MATCH($A288,'4_RatesSplit'!$A:$A,0))</f>
        <v>0</v>
      </c>
      <c r="Q288" s="167">
        <f>INDEX('4_RatesSplit'!U:U,MATCH($A288,'4_RatesSplit'!$A:$A,0))</f>
        <v>0</v>
      </c>
      <c r="R288" s="167">
        <f>INDEX('4_RatesSplit'!V:V,MATCH($A288,'4_RatesSplit'!$A:$A,0))</f>
        <v>0</v>
      </c>
      <c r="S288" s="167">
        <f>INDEX('4_RatesSplit'!W:W,MATCH($A288,'4_RatesSplit'!$A:$A,0))</f>
        <v>0</v>
      </c>
      <c r="T288" s="167">
        <f>INDEX('4_RatesSplit'!X:X,MATCH($A288,'4_RatesSplit'!$A:$A,0))</f>
        <v>0</v>
      </c>
      <c r="U288" s="167">
        <f>INDEX('4_RatesSplit'!Y:Y,MATCH($A288,'4_RatesSplit'!$A:$A,0))</f>
        <v>0</v>
      </c>
      <c r="V288" s="167">
        <f>INDEX('4_RatesSplit'!Z:Z,MATCH($A288,'4_RatesSplit'!$A:$A,0))</f>
        <v>0</v>
      </c>
      <c r="W288" s="167">
        <f>INDEX('4_RatesSplit'!AA:AA,MATCH($A288,'4_RatesSplit'!$A:$A,0))</f>
        <v>0</v>
      </c>
      <c r="X288" s="18"/>
      <c r="Y288" s="168" t="e">
        <f ca="1">INDEX('4_RatesSplit'!AT:AT,MATCH($A288,'4_RatesSplit'!$A:$A,0))</f>
        <v>#REF!</v>
      </c>
      <c r="Z288" s="168" t="e">
        <f ca="1">INDEX('4_RatesSplit'!AU:AU,MATCH($A288,'4_RatesSplit'!$A:$A,0))</f>
        <v>#REF!</v>
      </c>
      <c r="AA288" s="168" t="e">
        <f ca="1">INDEX('4_RatesSplit'!AV:AV,MATCH($A288,'4_RatesSplit'!$A:$A,0))</f>
        <v>#REF!</v>
      </c>
      <c r="AB288" s="168" t="e">
        <f ca="1">INDEX('4_RatesSplit'!AW:AW,MATCH($A288,'4_RatesSplit'!$A:$A,0))</f>
        <v>#REF!</v>
      </c>
      <c r="AC288" s="168" t="e">
        <f ca="1">INDEX('4_RatesSplit'!AX:AX,MATCH($A288,'4_RatesSplit'!$A:$A,0))</f>
        <v>#REF!</v>
      </c>
      <c r="AD288" s="168" t="e">
        <f ca="1">INDEX('4_RatesSplit'!AY:AY,MATCH($A288,'4_RatesSplit'!$A:$A,0))</f>
        <v>#REF!</v>
      </c>
      <c r="AE288" s="168" t="e">
        <f ca="1">INDEX('4_RatesSplit'!AZ:AZ,MATCH($A288,'4_RatesSplit'!$A:$A,0))</f>
        <v>#REF!</v>
      </c>
      <c r="AF288" s="168" t="e">
        <f ca="1">INDEX('4_RatesSplit'!BA:BA,MATCH($A288,'4_RatesSplit'!$A:$A,0))</f>
        <v>#REF!</v>
      </c>
      <c r="AG288" s="168" t="e">
        <f ca="1">INDEX('4_RatesSplit'!BB:BB,MATCH($A288,'4_RatesSplit'!$A:$A,0))</f>
        <v>#REF!</v>
      </c>
      <c r="AH288" s="168" t="e">
        <f ca="1">INDEX('4_RatesSplit'!BC:BC,MATCH($A288,'4_RatesSplit'!$A:$A,0))</f>
        <v>#REF!</v>
      </c>
      <c r="AI288" s="168" t="e">
        <f ca="1">INDEX('4_RatesSplit'!BD:BD,MATCH($A288,'4_RatesSplit'!$A:$A,0))</f>
        <v>#REF!</v>
      </c>
      <c r="AJ288" s="168" t="e">
        <f ca="1">INDEX('4_RatesSplit'!BE:BE,MATCH($A288,'4_RatesSplit'!$A:$A,0))</f>
        <v>#REF!</v>
      </c>
      <c r="AK288" s="168" t="e">
        <f ca="1">INDEX('4_RatesSplit'!BF:BF,MATCH($A288,'4_RatesSplit'!$A:$A,0))</f>
        <v>#REF!</v>
      </c>
      <c r="AL288" s="168" t="e">
        <f ca="1">INDEX('4_RatesSplit'!BG:BG,MATCH($A288,'4_RatesSplit'!$A:$A,0))</f>
        <v>#REF!</v>
      </c>
      <c r="AM288" s="168" t="e">
        <f ca="1">INDEX('4_RatesSplit'!BH:BH,MATCH($A288,'4_RatesSplit'!$A:$A,0))</f>
        <v>#REF!</v>
      </c>
      <c r="AN288" s="198" t="e">
        <f ca="1">INDEX('4_RatesSplit'!BI:BI,MATCH($A288,'4_RatesSplit'!$A:$A,0))</f>
        <v>#REF!</v>
      </c>
      <c r="AO288" s="114"/>
      <c r="AP288" s="167" t="e">
        <f t="shared" ca="1" si="945"/>
        <v>#REF!</v>
      </c>
      <c r="AQ288" s="167" t="e">
        <f t="shared" ca="1" si="946"/>
        <v>#REF!</v>
      </c>
      <c r="AR288" s="167" t="e">
        <f t="shared" ca="1" si="947"/>
        <v>#REF!</v>
      </c>
      <c r="AS288" s="167" t="e">
        <f t="shared" ca="1" si="948"/>
        <v>#REF!</v>
      </c>
      <c r="AT288" s="167" t="e">
        <f t="shared" ca="1" si="949"/>
        <v>#REF!</v>
      </c>
      <c r="AU288" s="167" t="e">
        <f t="shared" ca="1" si="950"/>
        <v>#REF!</v>
      </c>
      <c r="AV288" s="167" t="e">
        <f t="shared" ca="1" si="951"/>
        <v>#REF!</v>
      </c>
      <c r="AW288" s="167" t="e">
        <f t="shared" ca="1" si="952"/>
        <v>#REF!</v>
      </c>
      <c r="AX288" s="167" t="e">
        <f t="shared" ca="1" si="953"/>
        <v>#REF!</v>
      </c>
      <c r="AY288" s="167" t="e">
        <f t="shared" ca="1" si="954"/>
        <v>#REF!</v>
      </c>
      <c r="AZ288" s="167" t="e">
        <f t="shared" ca="1" si="955"/>
        <v>#REF!</v>
      </c>
      <c r="BA288" s="167" t="e">
        <f t="shared" ca="1" si="956"/>
        <v>#REF!</v>
      </c>
      <c r="BB288" s="167" t="e">
        <f t="shared" ca="1" si="957"/>
        <v>#REF!</v>
      </c>
      <c r="BC288" s="167" t="e">
        <f t="shared" ca="1" si="958"/>
        <v>#REF!</v>
      </c>
      <c r="BD288" s="167" t="e">
        <f t="shared" ca="1" si="959"/>
        <v>#REF!</v>
      </c>
      <c r="BE288" s="167" t="e">
        <f t="shared" ca="1" si="960"/>
        <v>#REF!</v>
      </c>
      <c r="BF288" s="18"/>
      <c r="BG288" s="168">
        <f>INDEX('2_Needs'!$F:$F,MATCH($A288,'2_Needs'!$A:$A,0))</f>
        <v>2.991857677624106E-4</v>
      </c>
      <c r="BH288" s="114"/>
      <c r="BI288" s="167">
        <f t="shared" ref="BI288:BX288" si="1045">IF(BI$3="reset",$BG288*BI$6,BH288*(1+$C$4))</f>
        <v>0</v>
      </c>
      <c r="BJ288" s="167">
        <f t="shared" si="1045"/>
        <v>0</v>
      </c>
      <c r="BK288" s="167">
        <f t="shared" si="1045"/>
        <v>0</v>
      </c>
      <c r="BL288" s="167">
        <f t="shared" si="1045"/>
        <v>0</v>
      </c>
      <c r="BM288" s="167">
        <f t="shared" si="1045"/>
        <v>0</v>
      </c>
      <c r="BN288" s="167">
        <f t="shared" si="1045"/>
        <v>0</v>
      </c>
      <c r="BO288" s="167">
        <f t="shared" si="1045"/>
        <v>0</v>
      </c>
      <c r="BP288" s="167">
        <f t="shared" si="1045"/>
        <v>0</v>
      </c>
      <c r="BQ288" s="167">
        <f t="shared" si="1045"/>
        <v>0</v>
      </c>
      <c r="BR288" s="167">
        <f t="shared" si="1045"/>
        <v>0</v>
      </c>
      <c r="BS288" s="167">
        <f t="shared" si="1045"/>
        <v>0</v>
      </c>
      <c r="BT288" s="167">
        <f t="shared" si="1045"/>
        <v>0</v>
      </c>
      <c r="BU288" s="167">
        <f t="shared" si="1045"/>
        <v>0</v>
      </c>
      <c r="BV288" s="167">
        <f t="shared" si="1045"/>
        <v>0</v>
      </c>
      <c r="BW288" s="167">
        <f t="shared" si="1045"/>
        <v>0</v>
      </c>
      <c r="BX288" s="167">
        <f t="shared" si="1045"/>
        <v>0</v>
      </c>
      <c r="BZ288" s="167" t="e">
        <f t="shared" ca="1" si="879"/>
        <v>#REF!</v>
      </c>
      <c r="CA288" s="167" t="e">
        <f t="shared" ca="1" si="880"/>
        <v>#REF!</v>
      </c>
      <c r="CB288" s="167" t="e">
        <f t="shared" ca="1" si="881"/>
        <v>#REF!</v>
      </c>
      <c r="CC288" s="167" t="e">
        <f t="shared" ca="1" si="882"/>
        <v>#REF!</v>
      </c>
      <c r="CD288" s="167" t="e">
        <f t="shared" ca="1" si="883"/>
        <v>#REF!</v>
      </c>
      <c r="CE288" s="167" t="e">
        <f t="shared" ca="1" si="884"/>
        <v>#REF!</v>
      </c>
      <c r="CF288" s="167" t="e">
        <f t="shared" ca="1" si="885"/>
        <v>#REF!</v>
      </c>
      <c r="CG288" s="167" t="e">
        <f t="shared" ca="1" si="886"/>
        <v>#REF!</v>
      </c>
      <c r="CH288" s="167" t="e">
        <f t="shared" ca="1" si="887"/>
        <v>#REF!</v>
      </c>
      <c r="CI288" s="167" t="e">
        <f t="shared" ca="1" si="888"/>
        <v>#REF!</v>
      </c>
      <c r="CJ288" s="167" t="e">
        <f t="shared" ca="1" si="889"/>
        <v>#REF!</v>
      </c>
      <c r="CK288" s="167" t="e">
        <f t="shared" ca="1" si="890"/>
        <v>#REF!</v>
      </c>
      <c r="CL288" s="167" t="e">
        <f t="shared" ca="1" si="891"/>
        <v>#REF!</v>
      </c>
      <c r="CM288" s="167" t="e">
        <f t="shared" ca="1" si="892"/>
        <v>#REF!</v>
      </c>
      <c r="CN288" s="167" t="e">
        <f t="shared" ca="1" si="893"/>
        <v>#REF!</v>
      </c>
      <c r="CO288" s="167" t="e">
        <f t="shared" ca="1" si="894"/>
        <v>#REF!</v>
      </c>
      <c r="CQ288" s="167" t="e">
        <f t="shared" ca="1" si="895"/>
        <v>#REF!</v>
      </c>
      <c r="CR288" s="167" t="e">
        <f t="shared" ca="1" si="896"/>
        <v>#REF!</v>
      </c>
      <c r="CS288" s="167" t="e">
        <f t="shared" ca="1" si="897"/>
        <v>#REF!</v>
      </c>
      <c r="CT288" s="167" t="e">
        <f t="shared" ca="1" si="898"/>
        <v>#REF!</v>
      </c>
      <c r="CU288" s="167" t="e">
        <f t="shared" ca="1" si="899"/>
        <v>#REF!</v>
      </c>
      <c r="CV288" s="167" t="e">
        <f t="shared" ca="1" si="900"/>
        <v>#REF!</v>
      </c>
      <c r="CW288" s="167" t="e">
        <f t="shared" ca="1" si="901"/>
        <v>#REF!</v>
      </c>
      <c r="CX288" s="167" t="e">
        <f t="shared" ca="1" si="902"/>
        <v>#REF!</v>
      </c>
      <c r="CY288" s="167" t="e">
        <f t="shared" ca="1" si="903"/>
        <v>#REF!</v>
      </c>
      <c r="CZ288" s="167" t="e">
        <f t="shared" ca="1" si="904"/>
        <v>#REF!</v>
      </c>
      <c r="DA288" s="167" t="e">
        <f t="shared" ca="1" si="905"/>
        <v>#REF!</v>
      </c>
      <c r="DB288" s="167" t="e">
        <f t="shared" ca="1" si="906"/>
        <v>#REF!</v>
      </c>
      <c r="DC288" s="167" t="e">
        <f t="shared" ca="1" si="907"/>
        <v>#REF!</v>
      </c>
      <c r="DD288" s="167" t="e">
        <f t="shared" ca="1" si="908"/>
        <v>#REF!</v>
      </c>
      <c r="DE288" s="167" t="e">
        <f t="shared" ca="1" si="909"/>
        <v>#REF!</v>
      </c>
      <c r="DF288" s="167" t="e">
        <f t="shared" ca="1" si="910"/>
        <v>#REF!</v>
      </c>
      <c r="DH288" s="167">
        <f t="shared" si="911"/>
        <v>0</v>
      </c>
      <c r="DI288" s="167">
        <f t="shared" si="912"/>
        <v>0</v>
      </c>
      <c r="DJ288" s="167">
        <f t="shared" si="913"/>
        <v>0</v>
      </c>
      <c r="DK288" s="167">
        <f t="shared" si="914"/>
        <v>0</v>
      </c>
      <c r="DL288" s="167">
        <f t="shared" si="915"/>
        <v>0</v>
      </c>
      <c r="DM288" s="167">
        <f t="shared" si="916"/>
        <v>0</v>
      </c>
      <c r="DN288" s="167">
        <f t="shared" si="917"/>
        <v>0</v>
      </c>
      <c r="DO288" s="167">
        <f t="shared" si="918"/>
        <v>0</v>
      </c>
      <c r="DP288" s="167">
        <f t="shared" si="919"/>
        <v>0</v>
      </c>
      <c r="DQ288" s="167">
        <f t="shared" si="920"/>
        <v>0</v>
      </c>
      <c r="DR288" s="167">
        <f t="shared" si="921"/>
        <v>0</v>
      </c>
      <c r="DS288" s="167">
        <f t="shared" si="922"/>
        <v>0</v>
      </c>
      <c r="DT288" s="167">
        <f t="shared" si="923"/>
        <v>0</v>
      </c>
      <c r="DU288" s="167">
        <f t="shared" si="924"/>
        <v>0</v>
      </c>
      <c r="DV288" s="167">
        <f t="shared" si="925"/>
        <v>0</v>
      </c>
      <c r="DW288" s="167">
        <f t="shared" si="926"/>
        <v>0</v>
      </c>
      <c r="DY288" s="167" t="e">
        <f t="shared" ca="1" si="962"/>
        <v>#REF!</v>
      </c>
      <c r="DZ288" s="167" t="e">
        <f t="shared" ca="1" si="963"/>
        <v>#REF!</v>
      </c>
      <c r="EA288" s="167" t="e">
        <f t="shared" ca="1" si="964"/>
        <v>#REF!</v>
      </c>
      <c r="EB288" s="167" t="e">
        <f t="shared" ca="1" si="965"/>
        <v>#REF!</v>
      </c>
      <c r="EC288" s="167" t="e">
        <f t="shared" ca="1" si="966"/>
        <v>#REF!</v>
      </c>
      <c r="ED288" s="167" t="e">
        <f t="shared" ca="1" si="967"/>
        <v>#REF!</v>
      </c>
      <c r="EE288" s="167" t="e">
        <f t="shared" ca="1" si="968"/>
        <v>#REF!</v>
      </c>
      <c r="EF288" s="167" t="e">
        <f t="shared" ca="1" si="969"/>
        <v>#REF!</v>
      </c>
      <c r="EG288" s="167" t="e">
        <f t="shared" ca="1" si="970"/>
        <v>#REF!</v>
      </c>
      <c r="EH288" s="167" t="e">
        <f t="shared" ca="1" si="971"/>
        <v>#REF!</v>
      </c>
      <c r="EI288" s="167" t="e">
        <f t="shared" ca="1" si="972"/>
        <v>#REF!</v>
      </c>
      <c r="EJ288" s="167" t="e">
        <f t="shared" ca="1" si="973"/>
        <v>#REF!</v>
      </c>
      <c r="EK288" s="167" t="e">
        <f t="shared" ca="1" si="974"/>
        <v>#REF!</v>
      </c>
      <c r="EL288" s="167" t="e">
        <f t="shared" ca="1" si="975"/>
        <v>#REF!</v>
      </c>
      <c r="EM288" s="167" t="e">
        <f t="shared" ca="1" si="976"/>
        <v>#REF!</v>
      </c>
      <c r="EN288" s="167" t="e">
        <f t="shared" ca="1" si="977"/>
        <v>#REF!</v>
      </c>
      <c r="EP288" s="167">
        <f t="shared" si="978"/>
        <v>0</v>
      </c>
      <c r="EQ288" s="167">
        <f t="shared" si="979"/>
        <v>0</v>
      </c>
      <c r="ER288" s="167">
        <f t="shared" si="980"/>
        <v>0</v>
      </c>
      <c r="ES288" s="167">
        <f t="shared" si="981"/>
        <v>0</v>
      </c>
      <c r="ET288" s="167">
        <f t="shared" si="982"/>
        <v>0</v>
      </c>
      <c r="EU288" s="167">
        <f t="shared" si="983"/>
        <v>0</v>
      </c>
      <c r="EV288" s="167">
        <f t="shared" si="984"/>
        <v>0</v>
      </c>
      <c r="EW288" s="167">
        <f t="shared" si="985"/>
        <v>0</v>
      </c>
      <c r="EX288" s="167">
        <f t="shared" si="986"/>
        <v>0</v>
      </c>
      <c r="EY288" s="167">
        <f t="shared" si="987"/>
        <v>0</v>
      </c>
      <c r="EZ288" s="167">
        <f t="shared" si="988"/>
        <v>0</v>
      </c>
      <c r="FA288" s="167">
        <f t="shared" si="989"/>
        <v>0</v>
      </c>
      <c r="FB288" s="167">
        <f t="shared" si="990"/>
        <v>0</v>
      </c>
      <c r="FC288" s="167">
        <f t="shared" si="991"/>
        <v>0</v>
      </c>
      <c r="FD288" s="167">
        <f t="shared" si="992"/>
        <v>0</v>
      </c>
      <c r="FE288" s="167">
        <f t="shared" si="993"/>
        <v>0</v>
      </c>
      <c r="FG288" s="167">
        <f t="shared" si="994"/>
        <v>0</v>
      </c>
      <c r="FH288" s="167">
        <f t="shared" si="995"/>
        <v>0</v>
      </c>
      <c r="FI288" s="167">
        <f t="shared" si="996"/>
        <v>0</v>
      </c>
      <c r="FJ288" s="167">
        <f t="shared" si="997"/>
        <v>0</v>
      </c>
      <c r="FK288" s="167">
        <f t="shared" si="998"/>
        <v>0</v>
      </c>
      <c r="FL288" s="167">
        <f t="shared" si="999"/>
        <v>0</v>
      </c>
      <c r="FM288" s="167">
        <f t="shared" si="1000"/>
        <v>0</v>
      </c>
      <c r="FN288" s="167">
        <f t="shared" si="1001"/>
        <v>0</v>
      </c>
      <c r="FO288" s="167">
        <f t="shared" si="1002"/>
        <v>0</v>
      </c>
      <c r="FP288" s="167">
        <f t="shared" si="1003"/>
        <v>0</v>
      </c>
      <c r="FQ288" s="167">
        <f t="shared" si="1004"/>
        <v>0</v>
      </c>
      <c r="FR288" s="167">
        <f t="shared" si="1005"/>
        <v>0</v>
      </c>
      <c r="FS288" s="167">
        <f t="shared" si="1006"/>
        <v>0</v>
      </c>
      <c r="FT288" s="167">
        <f t="shared" si="1007"/>
        <v>0</v>
      </c>
      <c r="FU288" s="167">
        <f t="shared" si="1008"/>
        <v>0</v>
      </c>
      <c r="FV288" s="167">
        <f t="shared" si="1009"/>
        <v>0</v>
      </c>
      <c r="FX288" s="167">
        <f t="shared" si="1010"/>
        <v>0</v>
      </c>
      <c r="FY288" s="167">
        <f t="shared" si="1011"/>
        <v>0</v>
      </c>
      <c r="FZ288" s="167">
        <f t="shared" si="1012"/>
        <v>0</v>
      </c>
      <c r="GA288" s="167">
        <f t="shared" si="1013"/>
        <v>0</v>
      </c>
      <c r="GB288" s="167">
        <f t="shared" si="1014"/>
        <v>0</v>
      </c>
      <c r="GC288" s="167">
        <f t="shared" si="1015"/>
        <v>0</v>
      </c>
      <c r="GD288" s="167">
        <f t="shared" si="1016"/>
        <v>0</v>
      </c>
      <c r="GE288" s="167">
        <f t="shared" si="1017"/>
        <v>0</v>
      </c>
      <c r="GF288" s="167">
        <f t="shared" si="1018"/>
        <v>0</v>
      </c>
      <c r="GG288" s="167">
        <f t="shared" si="1019"/>
        <v>0</v>
      </c>
      <c r="GH288" s="167">
        <f t="shared" si="1020"/>
        <v>0</v>
      </c>
      <c r="GI288" s="167">
        <f t="shared" si="1021"/>
        <v>0</v>
      </c>
      <c r="GJ288" s="167">
        <f t="shared" si="1022"/>
        <v>0</v>
      </c>
      <c r="GK288" s="167">
        <f t="shared" si="1023"/>
        <v>0</v>
      </c>
      <c r="GL288" s="167">
        <f t="shared" si="1024"/>
        <v>0</v>
      </c>
      <c r="GM288" s="167">
        <f t="shared" si="1025"/>
        <v>0</v>
      </c>
      <c r="GO288" s="167" t="e">
        <f t="shared" ca="1" si="860"/>
        <v>#REF!</v>
      </c>
      <c r="GP288" s="167" t="e">
        <f t="shared" ca="1" si="1038"/>
        <v>#REF!</v>
      </c>
      <c r="GQ288" s="167" t="e">
        <f t="shared" ca="1" si="1038"/>
        <v>#REF!</v>
      </c>
      <c r="GR288" s="167" t="e">
        <f t="shared" ca="1" si="1038"/>
        <v>#REF!</v>
      </c>
      <c r="GS288" s="167" t="e">
        <f t="shared" ca="1" si="1038"/>
        <v>#REF!</v>
      </c>
      <c r="GT288" s="167" t="e">
        <f t="shared" ca="1" si="1038"/>
        <v>#REF!</v>
      </c>
      <c r="GU288" s="167" t="e">
        <f t="shared" ca="1" si="1038"/>
        <v>#REF!</v>
      </c>
      <c r="GV288" s="167" t="e">
        <f t="shared" ca="1" si="1038"/>
        <v>#REF!</v>
      </c>
      <c r="GW288" s="167" t="e">
        <f t="shared" ca="1" si="1038"/>
        <v>#REF!</v>
      </c>
      <c r="GX288" s="167" t="e">
        <f t="shared" ca="1" si="1038"/>
        <v>#REF!</v>
      </c>
      <c r="GY288" s="167" t="e">
        <f t="shared" ca="1" si="1038"/>
        <v>#REF!</v>
      </c>
      <c r="GZ288" s="167" t="e">
        <f t="shared" ca="1" si="1038"/>
        <v>#REF!</v>
      </c>
      <c r="HA288" s="167" t="e">
        <f t="shared" ca="1" si="1038"/>
        <v>#REF!</v>
      </c>
      <c r="HB288" s="167" t="e">
        <f t="shared" ca="1" si="1038"/>
        <v>#REF!</v>
      </c>
      <c r="HC288" s="167" t="e">
        <f t="shared" ca="1" si="1038"/>
        <v>#REF!</v>
      </c>
      <c r="HD288" s="167" t="e">
        <f t="shared" ca="1" si="1038"/>
        <v>#REF!</v>
      </c>
      <c r="HF288" s="167" t="e">
        <f t="shared" ca="1" si="927"/>
        <v>#REF!</v>
      </c>
      <c r="HG288" s="167" t="e">
        <f t="shared" ca="1" si="928"/>
        <v>#REF!</v>
      </c>
      <c r="HH288" s="167" t="e">
        <f t="shared" ca="1" si="929"/>
        <v>#REF!</v>
      </c>
      <c r="HI288" s="167" t="e">
        <f t="shared" ca="1" si="930"/>
        <v>#REF!</v>
      </c>
      <c r="HJ288" s="167" t="e">
        <f t="shared" ca="1" si="931"/>
        <v>#REF!</v>
      </c>
      <c r="HK288" s="167" t="e">
        <f t="shared" ca="1" si="932"/>
        <v>#REF!</v>
      </c>
      <c r="HL288" s="167" t="e">
        <f t="shared" ca="1" si="933"/>
        <v>#REF!</v>
      </c>
      <c r="HM288" s="167" t="e">
        <f t="shared" ca="1" si="934"/>
        <v>#REF!</v>
      </c>
      <c r="HN288" s="167" t="e">
        <f t="shared" ca="1" si="935"/>
        <v>#REF!</v>
      </c>
      <c r="HO288" s="167" t="e">
        <f t="shared" ca="1" si="936"/>
        <v>#REF!</v>
      </c>
      <c r="HP288" s="167" t="e">
        <f t="shared" ca="1" si="937"/>
        <v>#REF!</v>
      </c>
      <c r="HQ288" s="167" t="e">
        <f t="shared" ca="1" si="938"/>
        <v>#REF!</v>
      </c>
      <c r="HR288" s="167" t="e">
        <f t="shared" ca="1" si="939"/>
        <v>#REF!</v>
      </c>
      <c r="HS288" s="167" t="e">
        <f t="shared" ca="1" si="940"/>
        <v>#REF!</v>
      </c>
      <c r="HT288" s="167" t="e">
        <f t="shared" ca="1" si="941"/>
        <v>#REF!</v>
      </c>
      <c r="HU288" s="167" t="e">
        <f t="shared" ca="1" si="942"/>
        <v>#REF!</v>
      </c>
      <c r="HW288" s="167" t="e">
        <f t="shared" ca="1" si="943"/>
        <v>#REF!</v>
      </c>
      <c r="HX288" s="167">
        <f t="shared" si="944"/>
        <v>0</v>
      </c>
      <c r="HY288" s="167" t="e">
        <f t="shared" ca="1" si="1026"/>
        <v>#REF!</v>
      </c>
      <c r="HZ288" s="219" t="e">
        <f t="shared" ca="1" si="1027"/>
        <v>#REF!</v>
      </c>
    </row>
    <row r="289" spans="1:234" s="48" customFormat="1">
      <c r="A289" s="3" t="s">
        <v>572</v>
      </c>
      <c r="B289" s="202" t="str">
        <f>INDEX('Ref1'!$E:$E,MATCH(A289,'Ref1'!$A:$A,0))</f>
        <v>Shropshire</v>
      </c>
      <c r="C289" s="42" t="str">
        <f>INDEX(Data1!B:B,MATCH(A289,Data1!A:A,0))</f>
        <v>UNINFIR</v>
      </c>
      <c r="D289" s="253" t="str">
        <f>INDEX(Data1!C:C,MATCH(A289,Data1!A:A,0))</f>
        <v>WM</v>
      </c>
      <c r="E289" s="200" t="str">
        <f>IF($C$6="No","No",IF(COUNTIF(Inputs!$K$359:$K$398,$A289)&gt;0,"Yes","No"))</f>
        <v>No</v>
      </c>
      <c r="F289" s="404"/>
      <c r="G289" s="62">
        <f>INDEX('4_RatesSplit'!K:K,MATCH($A289,'4_RatesSplit'!$A:$A,0))</f>
        <v>0</v>
      </c>
      <c r="H289" s="171">
        <f>INDEX('4_RatesSplit'!L:L,MATCH($A289,'4_RatesSplit'!$A:$A,0))</f>
        <v>0</v>
      </c>
      <c r="I289" s="167">
        <f>INDEX('4_RatesSplit'!M:M,MATCH($A289,'4_RatesSplit'!$A:$A,0))</f>
        <v>0</v>
      </c>
      <c r="J289" s="167">
        <f>INDEX('4_RatesSplit'!N:N,MATCH($A289,'4_RatesSplit'!$A:$A,0))</f>
        <v>0</v>
      </c>
      <c r="K289" s="167">
        <f>INDEX('4_RatesSplit'!O:O,MATCH($A289,'4_RatesSplit'!$A:$A,0))</f>
        <v>0</v>
      </c>
      <c r="L289" s="167">
        <f>INDEX('4_RatesSplit'!P:P,MATCH($A289,'4_RatesSplit'!$A:$A,0))</f>
        <v>0</v>
      </c>
      <c r="M289" s="167">
        <f>INDEX('4_RatesSplit'!Q:Q,MATCH($A289,'4_RatesSplit'!$A:$A,0))</f>
        <v>0</v>
      </c>
      <c r="N289" s="167">
        <f>INDEX('4_RatesSplit'!R:R,MATCH($A289,'4_RatesSplit'!$A:$A,0))</f>
        <v>0</v>
      </c>
      <c r="O289" s="167">
        <f>INDEX('4_RatesSplit'!S:S,MATCH($A289,'4_RatesSplit'!$A:$A,0))</f>
        <v>0</v>
      </c>
      <c r="P289" s="167">
        <f>INDEX('4_RatesSplit'!T:T,MATCH($A289,'4_RatesSplit'!$A:$A,0))</f>
        <v>0</v>
      </c>
      <c r="Q289" s="167">
        <f>INDEX('4_RatesSplit'!U:U,MATCH($A289,'4_RatesSplit'!$A:$A,0))</f>
        <v>0</v>
      </c>
      <c r="R289" s="167">
        <f>INDEX('4_RatesSplit'!V:V,MATCH($A289,'4_RatesSplit'!$A:$A,0))</f>
        <v>0</v>
      </c>
      <c r="S289" s="167">
        <f>INDEX('4_RatesSplit'!W:W,MATCH($A289,'4_RatesSplit'!$A:$A,0))</f>
        <v>0</v>
      </c>
      <c r="T289" s="167">
        <f>INDEX('4_RatesSplit'!X:X,MATCH($A289,'4_RatesSplit'!$A:$A,0))</f>
        <v>0</v>
      </c>
      <c r="U289" s="167">
        <f>INDEX('4_RatesSplit'!Y:Y,MATCH($A289,'4_RatesSplit'!$A:$A,0))</f>
        <v>0</v>
      </c>
      <c r="V289" s="167">
        <f>INDEX('4_RatesSplit'!Z:Z,MATCH($A289,'4_RatesSplit'!$A:$A,0))</f>
        <v>0</v>
      </c>
      <c r="W289" s="167">
        <f>INDEX('4_RatesSplit'!AA:AA,MATCH($A289,'4_RatesSplit'!$A:$A,0))</f>
        <v>0</v>
      </c>
      <c r="X289" s="18"/>
      <c r="Y289" s="168" t="e">
        <f ca="1">INDEX('4_RatesSplit'!AT:AT,MATCH($A289,'4_RatesSplit'!$A:$A,0))</f>
        <v>#REF!</v>
      </c>
      <c r="Z289" s="168" t="e">
        <f ca="1">INDEX('4_RatesSplit'!AU:AU,MATCH($A289,'4_RatesSplit'!$A:$A,0))</f>
        <v>#REF!</v>
      </c>
      <c r="AA289" s="168" t="e">
        <f ca="1">INDEX('4_RatesSplit'!AV:AV,MATCH($A289,'4_RatesSplit'!$A:$A,0))</f>
        <v>#REF!</v>
      </c>
      <c r="AB289" s="168" t="e">
        <f ca="1">INDEX('4_RatesSplit'!AW:AW,MATCH($A289,'4_RatesSplit'!$A:$A,0))</f>
        <v>#REF!</v>
      </c>
      <c r="AC289" s="168" t="e">
        <f ca="1">INDEX('4_RatesSplit'!AX:AX,MATCH($A289,'4_RatesSplit'!$A:$A,0))</f>
        <v>#REF!</v>
      </c>
      <c r="AD289" s="168" t="e">
        <f ca="1">INDEX('4_RatesSplit'!AY:AY,MATCH($A289,'4_RatesSplit'!$A:$A,0))</f>
        <v>#REF!</v>
      </c>
      <c r="AE289" s="168" t="e">
        <f ca="1">INDEX('4_RatesSplit'!AZ:AZ,MATCH($A289,'4_RatesSplit'!$A:$A,0))</f>
        <v>#REF!</v>
      </c>
      <c r="AF289" s="168" t="e">
        <f ca="1">INDEX('4_RatesSplit'!BA:BA,MATCH($A289,'4_RatesSplit'!$A:$A,0))</f>
        <v>#REF!</v>
      </c>
      <c r="AG289" s="168" t="e">
        <f ca="1">INDEX('4_RatesSplit'!BB:BB,MATCH($A289,'4_RatesSplit'!$A:$A,0))</f>
        <v>#REF!</v>
      </c>
      <c r="AH289" s="168" t="e">
        <f ca="1">INDEX('4_RatesSplit'!BC:BC,MATCH($A289,'4_RatesSplit'!$A:$A,0))</f>
        <v>#REF!</v>
      </c>
      <c r="AI289" s="168" t="e">
        <f ca="1">INDEX('4_RatesSplit'!BD:BD,MATCH($A289,'4_RatesSplit'!$A:$A,0))</f>
        <v>#REF!</v>
      </c>
      <c r="AJ289" s="168" t="e">
        <f ca="1">INDEX('4_RatesSplit'!BE:BE,MATCH($A289,'4_RatesSplit'!$A:$A,0))</f>
        <v>#REF!</v>
      </c>
      <c r="AK289" s="168" t="e">
        <f ca="1">INDEX('4_RatesSplit'!BF:BF,MATCH($A289,'4_RatesSplit'!$A:$A,0))</f>
        <v>#REF!</v>
      </c>
      <c r="AL289" s="168" t="e">
        <f ca="1">INDEX('4_RatesSplit'!BG:BG,MATCH($A289,'4_RatesSplit'!$A:$A,0))</f>
        <v>#REF!</v>
      </c>
      <c r="AM289" s="168" t="e">
        <f ca="1">INDEX('4_RatesSplit'!BH:BH,MATCH($A289,'4_RatesSplit'!$A:$A,0))</f>
        <v>#REF!</v>
      </c>
      <c r="AN289" s="198" t="e">
        <f ca="1">INDEX('4_RatesSplit'!BI:BI,MATCH($A289,'4_RatesSplit'!$A:$A,0))</f>
        <v>#REF!</v>
      </c>
      <c r="AO289" s="114"/>
      <c r="AP289" s="167" t="e">
        <f t="shared" ca="1" si="945"/>
        <v>#REF!</v>
      </c>
      <c r="AQ289" s="167" t="e">
        <f t="shared" ca="1" si="946"/>
        <v>#REF!</v>
      </c>
      <c r="AR289" s="167" t="e">
        <f t="shared" ca="1" si="947"/>
        <v>#REF!</v>
      </c>
      <c r="AS289" s="167" t="e">
        <f t="shared" ca="1" si="948"/>
        <v>#REF!</v>
      </c>
      <c r="AT289" s="167" t="e">
        <f t="shared" ca="1" si="949"/>
        <v>#REF!</v>
      </c>
      <c r="AU289" s="167" t="e">
        <f t="shared" ca="1" si="950"/>
        <v>#REF!</v>
      </c>
      <c r="AV289" s="167" t="e">
        <f t="shared" ca="1" si="951"/>
        <v>#REF!</v>
      </c>
      <c r="AW289" s="167" t="e">
        <f t="shared" ca="1" si="952"/>
        <v>#REF!</v>
      </c>
      <c r="AX289" s="167" t="e">
        <f t="shared" ca="1" si="953"/>
        <v>#REF!</v>
      </c>
      <c r="AY289" s="167" t="e">
        <f t="shared" ca="1" si="954"/>
        <v>#REF!</v>
      </c>
      <c r="AZ289" s="167" t="e">
        <f t="shared" ca="1" si="955"/>
        <v>#REF!</v>
      </c>
      <c r="BA289" s="167" t="e">
        <f t="shared" ca="1" si="956"/>
        <v>#REF!</v>
      </c>
      <c r="BB289" s="167" t="e">
        <f t="shared" ca="1" si="957"/>
        <v>#REF!</v>
      </c>
      <c r="BC289" s="167" t="e">
        <f t="shared" ca="1" si="958"/>
        <v>#REF!</v>
      </c>
      <c r="BD289" s="167" t="e">
        <f t="shared" ca="1" si="959"/>
        <v>#REF!</v>
      </c>
      <c r="BE289" s="167" t="e">
        <f t="shared" ca="1" si="960"/>
        <v>#REF!</v>
      </c>
      <c r="BF289" s="18"/>
      <c r="BG289" s="168">
        <f>INDEX('2_Needs'!$F:$F,MATCH($A289,'2_Needs'!$A:$A,0))</f>
        <v>4.0943460860936465E-3</v>
      </c>
      <c r="BH289" s="114"/>
      <c r="BI289" s="167">
        <f t="shared" ref="BI289:BX289" si="1046">IF(BI$3="reset",$BG289*BI$6,BH289*(1+$C$4))</f>
        <v>0</v>
      </c>
      <c r="BJ289" s="167">
        <f t="shared" si="1046"/>
        <v>0</v>
      </c>
      <c r="BK289" s="167">
        <f t="shared" si="1046"/>
        <v>0</v>
      </c>
      <c r="BL289" s="167">
        <f t="shared" si="1046"/>
        <v>0</v>
      </c>
      <c r="BM289" s="167">
        <f t="shared" si="1046"/>
        <v>0</v>
      </c>
      <c r="BN289" s="167">
        <f t="shared" si="1046"/>
        <v>0</v>
      </c>
      <c r="BO289" s="167">
        <f t="shared" si="1046"/>
        <v>0</v>
      </c>
      <c r="BP289" s="167">
        <f t="shared" si="1046"/>
        <v>0</v>
      </c>
      <c r="BQ289" s="167">
        <f t="shared" si="1046"/>
        <v>0</v>
      </c>
      <c r="BR289" s="167">
        <f t="shared" si="1046"/>
        <v>0</v>
      </c>
      <c r="BS289" s="167">
        <f t="shared" si="1046"/>
        <v>0</v>
      </c>
      <c r="BT289" s="167">
        <f t="shared" si="1046"/>
        <v>0</v>
      </c>
      <c r="BU289" s="167">
        <f t="shared" si="1046"/>
        <v>0</v>
      </c>
      <c r="BV289" s="167">
        <f t="shared" si="1046"/>
        <v>0</v>
      </c>
      <c r="BW289" s="167">
        <f t="shared" si="1046"/>
        <v>0</v>
      </c>
      <c r="BX289" s="167">
        <f t="shared" si="1046"/>
        <v>0</v>
      </c>
      <c r="BZ289" s="167" t="e">
        <f t="shared" ca="1" si="879"/>
        <v>#REF!</v>
      </c>
      <c r="CA289" s="167" t="e">
        <f t="shared" ca="1" si="880"/>
        <v>#REF!</v>
      </c>
      <c r="CB289" s="167" t="e">
        <f t="shared" ca="1" si="881"/>
        <v>#REF!</v>
      </c>
      <c r="CC289" s="167" t="e">
        <f t="shared" ca="1" si="882"/>
        <v>#REF!</v>
      </c>
      <c r="CD289" s="167" t="e">
        <f t="shared" ca="1" si="883"/>
        <v>#REF!</v>
      </c>
      <c r="CE289" s="167" t="e">
        <f t="shared" ca="1" si="884"/>
        <v>#REF!</v>
      </c>
      <c r="CF289" s="167" t="e">
        <f t="shared" ca="1" si="885"/>
        <v>#REF!</v>
      </c>
      <c r="CG289" s="167" t="e">
        <f t="shared" ca="1" si="886"/>
        <v>#REF!</v>
      </c>
      <c r="CH289" s="167" t="e">
        <f t="shared" ca="1" si="887"/>
        <v>#REF!</v>
      </c>
      <c r="CI289" s="167" t="e">
        <f t="shared" ca="1" si="888"/>
        <v>#REF!</v>
      </c>
      <c r="CJ289" s="167" t="e">
        <f t="shared" ca="1" si="889"/>
        <v>#REF!</v>
      </c>
      <c r="CK289" s="167" t="e">
        <f t="shared" ca="1" si="890"/>
        <v>#REF!</v>
      </c>
      <c r="CL289" s="167" t="e">
        <f t="shared" ca="1" si="891"/>
        <v>#REF!</v>
      </c>
      <c r="CM289" s="167" t="e">
        <f t="shared" ca="1" si="892"/>
        <v>#REF!</v>
      </c>
      <c r="CN289" s="167" t="e">
        <f t="shared" ca="1" si="893"/>
        <v>#REF!</v>
      </c>
      <c r="CO289" s="167" t="e">
        <f t="shared" ca="1" si="894"/>
        <v>#REF!</v>
      </c>
      <c r="CQ289" s="167" t="e">
        <f t="shared" ca="1" si="895"/>
        <v>#REF!</v>
      </c>
      <c r="CR289" s="167" t="e">
        <f t="shared" ca="1" si="896"/>
        <v>#REF!</v>
      </c>
      <c r="CS289" s="167" t="e">
        <f t="shared" ca="1" si="897"/>
        <v>#REF!</v>
      </c>
      <c r="CT289" s="167" t="e">
        <f t="shared" ca="1" si="898"/>
        <v>#REF!</v>
      </c>
      <c r="CU289" s="167" t="e">
        <f t="shared" ca="1" si="899"/>
        <v>#REF!</v>
      </c>
      <c r="CV289" s="167" t="e">
        <f t="shared" ca="1" si="900"/>
        <v>#REF!</v>
      </c>
      <c r="CW289" s="167" t="e">
        <f t="shared" ca="1" si="901"/>
        <v>#REF!</v>
      </c>
      <c r="CX289" s="167" t="e">
        <f t="shared" ca="1" si="902"/>
        <v>#REF!</v>
      </c>
      <c r="CY289" s="167" t="e">
        <f t="shared" ca="1" si="903"/>
        <v>#REF!</v>
      </c>
      <c r="CZ289" s="167" t="e">
        <f t="shared" ca="1" si="904"/>
        <v>#REF!</v>
      </c>
      <c r="DA289" s="167" t="e">
        <f t="shared" ca="1" si="905"/>
        <v>#REF!</v>
      </c>
      <c r="DB289" s="167" t="e">
        <f t="shared" ca="1" si="906"/>
        <v>#REF!</v>
      </c>
      <c r="DC289" s="167" t="e">
        <f t="shared" ca="1" si="907"/>
        <v>#REF!</v>
      </c>
      <c r="DD289" s="167" t="e">
        <f t="shared" ca="1" si="908"/>
        <v>#REF!</v>
      </c>
      <c r="DE289" s="167" t="e">
        <f t="shared" ca="1" si="909"/>
        <v>#REF!</v>
      </c>
      <c r="DF289" s="167" t="e">
        <f t="shared" ca="1" si="910"/>
        <v>#REF!</v>
      </c>
      <c r="DH289" s="167">
        <f t="shared" si="911"/>
        <v>0</v>
      </c>
      <c r="DI289" s="167">
        <f t="shared" si="912"/>
        <v>0</v>
      </c>
      <c r="DJ289" s="167">
        <f t="shared" si="913"/>
        <v>0</v>
      </c>
      <c r="DK289" s="167">
        <f t="shared" si="914"/>
        <v>0</v>
      </c>
      <c r="DL289" s="167">
        <f t="shared" si="915"/>
        <v>0</v>
      </c>
      <c r="DM289" s="167">
        <f t="shared" si="916"/>
        <v>0</v>
      </c>
      <c r="DN289" s="167">
        <f t="shared" si="917"/>
        <v>0</v>
      </c>
      <c r="DO289" s="167">
        <f t="shared" si="918"/>
        <v>0</v>
      </c>
      <c r="DP289" s="167">
        <f t="shared" si="919"/>
        <v>0</v>
      </c>
      <c r="DQ289" s="167">
        <f t="shared" si="920"/>
        <v>0</v>
      </c>
      <c r="DR289" s="167">
        <f t="shared" si="921"/>
        <v>0</v>
      </c>
      <c r="DS289" s="167">
        <f t="shared" si="922"/>
        <v>0</v>
      </c>
      <c r="DT289" s="167">
        <f t="shared" si="923"/>
        <v>0</v>
      </c>
      <c r="DU289" s="167">
        <f t="shared" si="924"/>
        <v>0</v>
      </c>
      <c r="DV289" s="167">
        <f t="shared" si="925"/>
        <v>0</v>
      </c>
      <c r="DW289" s="167">
        <f t="shared" si="926"/>
        <v>0</v>
      </c>
      <c r="DY289" s="167" t="e">
        <f t="shared" ca="1" si="962"/>
        <v>#REF!</v>
      </c>
      <c r="DZ289" s="167" t="e">
        <f t="shared" ca="1" si="963"/>
        <v>#REF!</v>
      </c>
      <c r="EA289" s="167" t="e">
        <f t="shared" ca="1" si="964"/>
        <v>#REF!</v>
      </c>
      <c r="EB289" s="167" t="e">
        <f t="shared" ca="1" si="965"/>
        <v>#REF!</v>
      </c>
      <c r="EC289" s="167" t="e">
        <f t="shared" ca="1" si="966"/>
        <v>#REF!</v>
      </c>
      <c r="ED289" s="167" t="e">
        <f t="shared" ca="1" si="967"/>
        <v>#REF!</v>
      </c>
      <c r="EE289" s="167" t="e">
        <f t="shared" ca="1" si="968"/>
        <v>#REF!</v>
      </c>
      <c r="EF289" s="167" t="e">
        <f t="shared" ca="1" si="969"/>
        <v>#REF!</v>
      </c>
      <c r="EG289" s="167" t="e">
        <f t="shared" ca="1" si="970"/>
        <v>#REF!</v>
      </c>
      <c r="EH289" s="167" t="e">
        <f t="shared" ca="1" si="971"/>
        <v>#REF!</v>
      </c>
      <c r="EI289" s="167" t="e">
        <f t="shared" ca="1" si="972"/>
        <v>#REF!</v>
      </c>
      <c r="EJ289" s="167" t="e">
        <f t="shared" ca="1" si="973"/>
        <v>#REF!</v>
      </c>
      <c r="EK289" s="167" t="e">
        <f t="shared" ca="1" si="974"/>
        <v>#REF!</v>
      </c>
      <c r="EL289" s="167" t="e">
        <f t="shared" ca="1" si="975"/>
        <v>#REF!</v>
      </c>
      <c r="EM289" s="167" t="e">
        <f t="shared" ca="1" si="976"/>
        <v>#REF!</v>
      </c>
      <c r="EN289" s="167" t="e">
        <f t="shared" ca="1" si="977"/>
        <v>#REF!</v>
      </c>
      <c r="EP289" s="167">
        <f t="shared" si="978"/>
        <v>0</v>
      </c>
      <c r="EQ289" s="167">
        <f t="shared" si="979"/>
        <v>0</v>
      </c>
      <c r="ER289" s="167">
        <f t="shared" si="980"/>
        <v>0</v>
      </c>
      <c r="ES289" s="167">
        <f t="shared" si="981"/>
        <v>0</v>
      </c>
      <c r="ET289" s="167">
        <f t="shared" si="982"/>
        <v>0</v>
      </c>
      <c r="EU289" s="167">
        <f t="shared" si="983"/>
        <v>0</v>
      </c>
      <c r="EV289" s="167">
        <f t="shared" si="984"/>
        <v>0</v>
      </c>
      <c r="EW289" s="167">
        <f t="shared" si="985"/>
        <v>0</v>
      </c>
      <c r="EX289" s="167">
        <f t="shared" si="986"/>
        <v>0</v>
      </c>
      <c r="EY289" s="167">
        <f t="shared" si="987"/>
        <v>0</v>
      </c>
      <c r="EZ289" s="167">
        <f t="shared" si="988"/>
        <v>0</v>
      </c>
      <c r="FA289" s="167">
        <f t="shared" si="989"/>
        <v>0</v>
      </c>
      <c r="FB289" s="167">
        <f t="shared" si="990"/>
        <v>0</v>
      </c>
      <c r="FC289" s="167">
        <f t="shared" si="991"/>
        <v>0</v>
      </c>
      <c r="FD289" s="167">
        <f t="shared" si="992"/>
        <v>0</v>
      </c>
      <c r="FE289" s="167">
        <f t="shared" si="993"/>
        <v>0</v>
      </c>
      <c r="FG289" s="167">
        <f t="shared" si="994"/>
        <v>0</v>
      </c>
      <c r="FH289" s="167">
        <f t="shared" si="995"/>
        <v>0</v>
      </c>
      <c r="FI289" s="167">
        <f t="shared" si="996"/>
        <v>0</v>
      </c>
      <c r="FJ289" s="167">
        <f t="shared" si="997"/>
        <v>0</v>
      </c>
      <c r="FK289" s="167">
        <f t="shared" si="998"/>
        <v>0</v>
      </c>
      <c r="FL289" s="167">
        <f t="shared" si="999"/>
        <v>0</v>
      </c>
      <c r="FM289" s="167">
        <f t="shared" si="1000"/>
        <v>0</v>
      </c>
      <c r="FN289" s="167">
        <f t="shared" si="1001"/>
        <v>0</v>
      </c>
      <c r="FO289" s="167">
        <f t="shared" si="1002"/>
        <v>0</v>
      </c>
      <c r="FP289" s="167">
        <f t="shared" si="1003"/>
        <v>0</v>
      </c>
      <c r="FQ289" s="167">
        <f t="shared" si="1004"/>
        <v>0</v>
      </c>
      <c r="FR289" s="167">
        <f t="shared" si="1005"/>
        <v>0</v>
      </c>
      <c r="FS289" s="167">
        <f t="shared" si="1006"/>
        <v>0</v>
      </c>
      <c r="FT289" s="167">
        <f t="shared" si="1007"/>
        <v>0</v>
      </c>
      <c r="FU289" s="167">
        <f t="shared" si="1008"/>
        <v>0</v>
      </c>
      <c r="FV289" s="167">
        <f t="shared" si="1009"/>
        <v>0</v>
      </c>
      <c r="FX289" s="167">
        <f t="shared" si="1010"/>
        <v>0</v>
      </c>
      <c r="FY289" s="167">
        <f t="shared" si="1011"/>
        <v>0</v>
      </c>
      <c r="FZ289" s="167">
        <f t="shared" si="1012"/>
        <v>0</v>
      </c>
      <c r="GA289" s="167">
        <f t="shared" si="1013"/>
        <v>0</v>
      </c>
      <c r="GB289" s="167">
        <f t="shared" si="1014"/>
        <v>0</v>
      </c>
      <c r="GC289" s="167">
        <f t="shared" si="1015"/>
        <v>0</v>
      </c>
      <c r="GD289" s="167">
        <f t="shared" si="1016"/>
        <v>0</v>
      </c>
      <c r="GE289" s="167">
        <f t="shared" si="1017"/>
        <v>0</v>
      </c>
      <c r="GF289" s="167">
        <f t="shared" si="1018"/>
        <v>0</v>
      </c>
      <c r="GG289" s="167">
        <f t="shared" si="1019"/>
        <v>0</v>
      </c>
      <c r="GH289" s="167">
        <f t="shared" si="1020"/>
        <v>0</v>
      </c>
      <c r="GI289" s="167">
        <f t="shared" si="1021"/>
        <v>0</v>
      </c>
      <c r="GJ289" s="167">
        <f t="shared" si="1022"/>
        <v>0</v>
      </c>
      <c r="GK289" s="167">
        <f t="shared" si="1023"/>
        <v>0</v>
      </c>
      <c r="GL289" s="167">
        <f t="shared" si="1024"/>
        <v>0</v>
      </c>
      <c r="GM289" s="167">
        <f t="shared" si="1025"/>
        <v>0</v>
      </c>
      <c r="GO289" s="167" t="e">
        <f t="shared" ca="1" si="860"/>
        <v>#REF!</v>
      </c>
      <c r="GP289" s="167" t="e">
        <f t="shared" ca="1" si="1038"/>
        <v>#REF!</v>
      </c>
      <c r="GQ289" s="167" t="e">
        <f t="shared" ca="1" si="1038"/>
        <v>#REF!</v>
      </c>
      <c r="GR289" s="167" t="e">
        <f t="shared" ca="1" si="1038"/>
        <v>#REF!</v>
      </c>
      <c r="GS289" s="167" t="e">
        <f t="shared" ca="1" si="1038"/>
        <v>#REF!</v>
      </c>
      <c r="GT289" s="167" t="e">
        <f t="shared" ca="1" si="1038"/>
        <v>#REF!</v>
      </c>
      <c r="GU289" s="167" t="e">
        <f t="shared" ca="1" si="1038"/>
        <v>#REF!</v>
      </c>
      <c r="GV289" s="167" t="e">
        <f t="shared" ca="1" si="1038"/>
        <v>#REF!</v>
      </c>
      <c r="GW289" s="167" t="e">
        <f t="shared" ca="1" si="1038"/>
        <v>#REF!</v>
      </c>
      <c r="GX289" s="167" t="e">
        <f t="shared" ca="1" si="1038"/>
        <v>#REF!</v>
      </c>
      <c r="GY289" s="167" t="e">
        <f t="shared" ca="1" si="1038"/>
        <v>#REF!</v>
      </c>
      <c r="GZ289" s="167" t="e">
        <f t="shared" ca="1" si="1038"/>
        <v>#REF!</v>
      </c>
      <c r="HA289" s="167" t="e">
        <f t="shared" ca="1" si="1038"/>
        <v>#REF!</v>
      </c>
      <c r="HB289" s="167" t="e">
        <f t="shared" ca="1" si="1038"/>
        <v>#REF!</v>
      </c>
      <c r="HC289" s="167" t="e">
        <f t="shared" ca="1" si="1038"/>
        <v>#REF!</v>
      </c>
      <c r="HD289" s="167" t="e">
        <f t="shared" ca="1" si="1038"/>
        <v>#REF!</v>
      </c>
      <c r="HF289" s="167" t="e">
        <f t="shared" ca="1" si="927"/>
        <v>#REF!</v>
      </c>
      <c r="HG289" s="167" t="e">
        <f t="shared" ca="1" si="928"/>
        <v>#REF!</v>
      </c>
      <c r="HH289" s="167" t="e">
        <f t="shared" ca="1" si="929"/>
        <v>#REF!</v>
      </c>
      <c r="HI289" s="167" t="e">
        <f t="shared" ca="1" si="930"/>
        <v>#REF!</v>
      </c>
      <c r="HJ289" s="167" t="e">
        <f t="shared" ca="1" si="931"/>
        <v>#REF!</v>
      </c>
      <c r="HK289" s="167" t="e">
        <f t="shared" ca="1" si="932"/>
        <v>#REF!</v>
      </c>
      <c r="HL289" s="167" t="e">
        <f t="shared" ca="1" si="933"/>
        <v>#REF!</v>
      </c>
      <c r="HM289" s="167" t="e">
        <f t="shared" ca="1" si="934"/>
        <v>#REF!</v>
      </c>
      <c r="HN289" s="167" t="e">
        <f t="shared" ca="1" si="935"/>
        <v>#REF!</v>
      </c>
      <c r="HO289" s="167" t="e">
        <f t="shared" ca="1" si="936"/>
        <v>#REF!</v>
      </c>
      <c r="HP289" s="167" t="e">
        <f t="shared" ca="1" si="937"/>
        <v>#REF!</v>
      </c>
      <c r="HQ289" s="167" t="e">
        <f t="shared" ca="1" si="938"/>
        <v>#REF!</v>
      </c>
      <c r="HR289" s="167" t="e">
        <f t="shared" ca="1" si="939"/>
        <v>#REF!</v>
      </c>
      <c r="HS289" s="167" t="e">
        <f t="shared" ca="1" si="940"/>
        <v>#REF!</v>
      </c>
      <c r="HT289" s="167" t="e">
        <f t="shared" ca="1" si="941"/>
        <v>#REF!</v>
      </c>
      <c r="HU289" s="167" t="e">
        <f t="shared" ca="1" si="942"/>
        <v>#REF!</v>
      </c>
      <c r="HW289" s="167" t="e">
        <f t="shared" ca="1" si="943"/>
        <v>#REF!</v>
      </c>
      <c r="HX289" s="167">
        <f t="shared" si="944"/>
        <v>0</v>
      </c>
      <c r="HY289" s="167" t="e">
        <f t="shared" ca="1" si="1026"/>
        <v>#REF!</v>
      </c>
      <c r="HZ289" s="219" t="e">
        <f t="shared" ca="1" si="1027"/>
        <v>#REF!</v>
      </c>
    </row>
    <row r="290" spans="1:234" s="48" customFormat="1">
      <c r="A290" s="3" t="s">
        <v>574</v>
      </c>
      <c r="B290" s="202" t="str">
        <f>INDEX('Ref1'!$E:$E,MATCH(A290,'Ref1'!$A:$A,0))</f>
        <v>Shropshire Fire Authority</v>
      </c>
      <c r="C290" s="42" t="str">
        <f>INDEX(Data1!B:B,MATCH(A290,Data1!A:A,0))</f>
        <v>SFIR</v>
      </c>
      <c r="D290" s="253" t="str">
        <f>INDEX(Data1!C:C,MATCH(A290,Data1!A:A,0))</f>
        <v>WM</v>
      </c>
      <c r="E290" s="200" t="str">
        <f>IF($C$6="No","No",IF(COUNTIF(Inputs!$K$359:$K$398,$A290)&gt;0,"Yes","No"))</f>
        <v>No</v>
      </c>
      <c r="F290" s="404"/>
      <c r="G290" s="62">
        <f>INDEX('4_RatesSplit'!K:K,MATCH($A290,'4_RatesSplit'!$A:$A,0))</f>
        <v>0</v>
      </c>
      <c r="H290" s="171">
        <f>INDEX('4_RatesSplit'!L:L,MATCH($A290,'4_RatesSplit'!$A:$A,0))</f>
        <v>0</v>
      </c>
      <c r="I290" s="167">
        <f>INDEX('4_RatesSplit'!M:M,MATCH($A290,'4_RatesSplit'!$A:$A,0))</f>
        <v>0</v>
      </c>
      <c r="J290" s="167">
        <f>INDEX('4_RatesSplit'!N:N,MATCH($A290,'4_RatesSplit'!$A:$A,0))</f>
        <v>0</v>
      </c>
      <c r="K290" s="167">
        <f>INDEX('4_RatesSplit'!O:O,MATCH($A290,'4_RatesSplit'!$A:$A,0))</f>
        <v>0</v>
      </c>
      <c r="L290" s="167">
        <f>INDEX('4_RatesSplit'!P:P,MATCH($A290,'4_RatesSplit'!$A:$A,0))</f>
        <v>0</v>
      </c>
      <c r="M290" s="167">
        <f>INDEX('4_RatesSplit'!Q:Q,MATCH($A290,'4_RatesSplit'!$A:$A,0))</f>
        <v>0</v>
      </c>
      <c r="N290" s="167">
        <f>INDEX('4_RatesSplit'!R:R,MATCH($A290,'4_RatesSplit'!$A:$A,0))</f>
        <v>0</v>
      </c>
      <c r="O290" s="167">
        <f>INDEX('4_RatesSplit'!S:S,MATCH($A290,'4_RatesSplit'!$A:$A,0))</f>
        <v>0</v>
      </c>
      <c r="P290" s="167">
        <f>INDEX('4_RatesSplit'!T:T,MATCH($A290,'4_RatesSplit'!$A:$A,0))</f>
        <v>0</v>
      </c>
      <c r="Q290" s="167">
        <f>INDEX('4_RatesSplit'!U:U,MATCH($A290,'4_RatesSplit'!$A:$A,0))</f>
        <v>0</v>
      </c>
      <c r="R290" s="167">
        <f>INDEX('4_RatesSplit'!V:V,MATCH($A290,'4_RatesSplit'!$A:$A,0))</f>
        <v>0</v>
      </c>
      <c r="S290" s="167">
        <f>INDEX('4_RatesSplit'!W:W,MATCH($A290,'4_RatesSplit'!$A:$A,0))</f>
        <v>0</v>
      </c>
      <c r="T290" s="167">
        <f>INDEX('4_RatesSplit'!X:X,MATCH($A290,'4_RatesSplit'!$A:$A,0))</f>
        <v>0</v>
      </c>
      <c r="U290" s="167">
        <f>INDEX('4_RatesSplit'!Y:Y,MATCH($A290,'4_RatesSplit'!$A:$A,0))</f>
        <v>0</v>
      </c>
      <c r="V290" s="167">
        <f>INDEX('4_RatesSplit'!Z:Z,MATCH($A290,'4_RatesSplit'!$A:$A,0))</f>
        <v>0</v>
      </c>
      <c r="W290" s="167">
        <f>INDEX('4_RatesSplit'!AA:AA,MATCH($A290,'4_RatesSplit'!$A:$A,0))</f>
        <v>0</v>
      </c>
      <c r="X290" s="18"/>
      <c r="Y290" s="168" t="e">
        <f ca="1">INDEX('4_RatesSplit'!AT:AT,MATCH($A290,'4_RatesSplit'!$A:$A,0))</f>
        <v>#REF!</v>
      </c>
      <c r="Z290" s="168" t="e">
        <f ca="1">INDEX('4_RatesSplit'!AU:AU,MATCH($A290,'4_RatesSplit'!$A:$A,0))</f>
        <v>#REF!</v>
      </c>
      <c r="AA290" s="168" t="e">
        <f ca="1">INDEX('4_RatesSplit'!AV:AV,MATCH($A290,'4_RatesSplit'!$A:$A,0))</f>
        <v>#REF!</v>
      </c>
      <c r="AB290" s="168" t="e">
        <f ca="1">INDEX('4_RatesSplit'!AW:AW,MATCH($A290,'4_RatesSplit'!$A:$A,0))</f>
        <v>#REF!</v>
      </c>
      <c r="AC290" s="168" t="e">
        <f ca="1">INDEX('4_RatesSplit'!AX:AX,MATCH($A290,'4_RatesSplit'!$A:$A,0))</f>
        <v>#REF!</v>
      </c>
      <c r="AD290" s="168" t="e">
        <f ca="1">INDEX('4_RatesSplit'!AY:AY,MATCH($A290,'4_RatesSplit'!$A:$A,0))</f>
        <v>#REF!</v>
      </c>
      <c r="AE290" s="168" t="e">
        <f ca="1">INDEX('4_RatesSplit'!AZ:AZ,MATCH($A290,'4_RatesSplit'!$A:$A,0))</f>
        <v>#REF!</v>
      </c>
      <c r="AF290" s="168" t="e">
        <f ca="1">INDEX('4_RatesSplit'!BA:BA,MATCH($A290,'4_RatesSplit'!$A:$A,0))</f>
        <v>#REF!</v>
      </c>
      <c r="AG290" s="168" t="e">
        <f ca="1">INDEX('4_RatesSplit'!BB:BB,MATCH($A290,'4_RatesSplit'!$A:$A,0))</f>
        <v>#REF!</v>
      </c>
      <c r="AH290" s="168" t="e">
        <f ca="1">INDEX('4_RatesSplit'!BC:BC,MATCH($A290,'4_RatesSplit'!$A:$A,0))</f>
        <v>#REF!</v>
      </c>
      <c r="AI290" s="168" t="e">
        <f ca="1">INDEX('4_RatesSplit'!BD:BD,MATCH($A290,'4_RatesSplit'!$A:$A,0))</f>
        <v>#REF!</v>
      </c>
      <c r="AJ290" s="168" t="e">
        <f ca="1">INDEX('4_RatesSplit'!BE:BE,MATCH($A290,'4_RatesSplit'!$A:$A,0))</f>
        <v>#REF!</v>
      </c>
      <c r="AK290" s="168" t="e">
        <f ca="1">INDEX('4_RatesSplit'!BF:BF,MATCH($A290,'4_RatesSplit'!$A:$A,0))</f>
        <v>#REF!</v>
      </c>
      <c r="AL290" s="168" t="e">
        <f ca="1">INDEX('4_RatesSplit'!BG:BG,MATCH($A290,'4_RatesSplit'!$A:$A,0))</f>
        <v>#REF!</v>
      </c>
      <c r="AM290" s="168" t="e">
        <f ca="1">INDEX('4_RatesSplit'!BH:BH,MATCH($A290,'4_RatesSplit'!$A:$A,0))</f>
        <v>#REF!</v>
      </c>
      <c r="AN290" s="198" t="e">
        <f ca="1">INDEX('4_RatesSplit'!BI:BI,MATCH($A290,'4_RatesSplit'!$A:$A,0))</f>
        <v>#REF!</v>
      </c>
      <c r="AO290" s="114"/>
      <c r="AP290" s="167" t="e">
        <f t="shared" ca="1" si="945"/>
        <v>#REF!</v>
      </c>
      <c r="AQ290" s="167" t="e">
        <f t="shared" ca="1" si="946"/>
        <v>#REF!</v>
      </c>
      <c r="AR290" s="167" t="e">
        <f t="shared" ca="1" si="947"/>
        <v>#REF!</v>
      </c>
      <c r="AS290" s="167" t="e">
        <f t="shared" ca="1" si="948"/>
        <v>#REF!</v>
      </c>
      <c r="AT290" s="167" t="e">
        <f t="shared" ca="1" si="949"/>
        <v>#REF!</v>
      </c>
      <c r="AU290" s="167" t="e">
        <f t="shared" ca="1" si="950"/>
        <v>#REF!</v>
      </c>
      <c r="AV290" s="167" t="e">
        <f t="shared" ca="1" si="951"/>
        <v>#REF!</v>
      </c>
      <c r="AW290" s="167" t="e">
        <f t="shared" ca="1" si="952"/>
        <v>#REF!</v>
      </c>
      <c r="AX290" s="167" t="e">
        <f t="shared" ca="1" si="953"/>
        <v>#REF!</v>
      </c>
      <c r="AY290" s="167" t="e">
        <f t="shared" ca="1" si="954"/>
        <v>#REF!</v>
      </c>
      <c r="AZ290" s="167" t="e">
        <f t="shared" ca="1" si="955"/>
        <v>#REF!</v>
      </c>
      <c r="BA290" s="167" t="e">
        <f t="shared" ca="1" si="956"/>
        <v>#REF!</v>
      </c>
      <c r="BB290" s="167" t="e">
        <f t="shared" ca="1" si="957"/>
        <v>#REF!</v>
      </c>
      <c r="BC290" s="167" t="e">
        <f t="shared" ca="1" si="958"/>
        <v>#REF!</v>
      </c>
      <c r="BD290" s="167" t="e">
        <f t="shared" ca="1" si="959"/>
        <v>#REF!</v>
      </c>
      <c r="BE290" s="167" t="e">
        <f t="shared" ca="1" si="960"/>
        <v>#REF!</v>
      </c>
      <c r="BF290" s="18"/>
      <c r="BG290" s="168">
        <f>INDEX('2_Needs'!$F:$F,MATCH($A290,'2_Needs'!$A:$A,0))</f>
        <v>3.1432817507604232E-4</v>
      </c>
      <c r="BH290" s="114"/>
      <c r="BI290" s="167">
        <f t="shared" ref="BI290:BX290" si="1047">IF(BI$3="reset",$BG290*BI$6,BH290*(1+$C$4))</f>
        <v>0</v>
      </c>
      <c r="BJ290" s="167">
        <f t="shared" si="1047"/>
        <v>0</v>
      </c>
      <c r="BK290" s="167">
        <f t="shared" si="1047"/>
        <v>0</v>
      </c>
      <c r="BL290" s="167">
        <f t="shared" si="1047"/>
        <v>0</v>
      </c>
      <c r="BM290" s="167">
        <f t="shared" si="1047"/>
        <v>0</v>
      </c>
      <c r="BN290" s="167">
        <f t="shared" si="1047"/>
        <v>0</v>
      </c>
      <c r="BO290" s="167">
        <f t="shared" si="1047"/>
        <v>0</v>
      </c>
      <c r="BP290" s="167">
        <f t="shared" si="1047"/>
        <v>0</v>
      </c>
      <c r="BQ290" s="167">
        <f t="shared" si="1047"/>
        <v>0</v>
      </c>
      <c r="BR290" s="167">
        <f t="shared" si="1047"/>
        <v>0</v>
      </c>
      <c r="BS290" s="167">
        <f t="shared" si="1047"/>
        <v>0</v>
      </c>
      <c r="BT290" s="167">
        <f t="shared" si="1047"/>
        <v>0</v>
      </c>
      <c r="BU290" s="167">
        <f t="shared" si="1047"/>
        <v>0</v>
      </c>
      <c r="BV290" s="167">
        <f t="shared" si="1047"/>
        <v>0</v>
      </c>
      <c r="BW290" s="167">
        <f t="shared" si="1047"/>
        <v>0</v>
      </c>
      <c r="BX290" s="167">
        <f t="shared" si="1047"/>
        <v>0</v>
      </c>
      <c r="BZ290" s="167" t="e">
        <f t="shared" ca="1" si="879"/>
        <v>#REF!</v>
      </c>
      <c r="CA290" s="167" t="e">
        <f t="shared" ca="1" si="880"/>
        <v>#REF!</v>
      </c>
      <c r="CB290" s="167" t="e">
        <f t="shared" ca="1" si="881"/>
        <v>#REF!</v>
      </c>
      <c r="CC290" s="167" t="e">
        <f t="shared" ca="1" si="882"/>
        <v>#REF!</v>
      </c>
      <c r="CD290" s="167" t="e">
        <f t="shared" ca="1" si="883"/>
        <v>#REF!</v>
      </c>
      <c r="CE290" s="167" t="e">
        <f t="shared" ca="1" si="884"/>
        <v>#REF!</v>
      </c>
      <c r="CF290" s="167" t="e">
        <f t="shared" ca="1" si="885"/>
        <v>#REF!</v>
      </c>
      <c r="CG290" s="167" t="e">
        <f t="shared" ca="1" si="886"/>
        <v>#REF!</v>
      </c>
      <c r="CH290" s="167" t="e">
        <f t="shared" ca="1" si="887"/>
        <v>#REF!</v>
      </c>
      <c r="CI290" s="167" t="e">
        <f t="shared" ca="1" si="888"/>
        <v>#REF!</v>
      </c>
      <c r="CJ290" s="167" t="e">
        <f t="shared" ca="1" si="889"/>
        <v>#REF!</v>
      </c>
      <c r="CK290" s="167" t="e">
        <f t="shared" ca="1" si="890"/>
        <v>#REF!</v>
      </c>
      <c r="CL290" s="167" t="e">
        <f t="shared" ca="1" si="891"/>
        <v>#REF!</v>
      </c>
      <c r="CM290" s="167" t="e">
        <f t="shared" ca="1" si="892"/>
        <v>#REF!</v>
      </c>
      <c r="CN290" s="167" t="e">
        <f t="shared" ca="1" si="893"/>
        <v>#REF!</v>
      </c>
      <c r="CO290" s="167" t="e">
        <f t="shared" ca="1" si="894"/>
        <v>#REF!</v>
      </c>
      <c r="CQ290" s="167" t="e">
        <f t="shared" ca="1" si="895"/>
        <v>#REF!</v>
      </c>
      <c r="CR290" s="167" t="e">
        <f t="shared" ca="1" si="896"/>
        <v>#REF!</v>
      </c>
      <c r="CS290" s="167" t="e">
        <f t="shared" ca="1" si="897"/>
        <v>#REF!</v>
      </c>
      <c r="CT290" s="167" t="e">
        <f t="shared" ca="1" si="898"/>
        <v>#REF!</v>
      </c>
      <c r="CU290" s="167" t="e">
        <f t="shared" ca="1" si="899"/>
        <v>#REF!</v>
      </c>
      <c r="CV290" s="167" t="e">
        <f t="shared" ca="1" si="900"/>
        <v>#REF!</v>
      </c>
      <c r="CW290" s="167" t="e">
        <f t="shared" ca="1" si="901"/>
        <v>#REF!</v>
      </c>
      <c r="CX290" s="167" t="e">
        <f t="shared" ca="1" si="902"/>
        <v>#REF!</v>
      </c>
      <c r="CY290" s="167" t="e">
        <f t="shared" ca="1" si="903"/>
        <v>#REF!</v>
      </c>
      <c r="CZ290" s="167" t="e">
        <f t="shared" ca="1" si="904"/>
        <v>#REF!</v>
      </c>
      <c r="DA290" s="167" t="e">
        <f t="shared" ca="1" si="905"/>
        <v>#REF!</v>
      </c>
      <c r="DB290" s="167" t="e">
        <f t="shared" ca="1" si="906"/>
        <v>#REF!</v>
      </c>
      <c r="DC290" s="167" t="e">
        <f t="shared" ca="1" si="907"/>
        <v>#REF!</v>
      </c>
      <c r="DD290" s="167" t="e">
        <f t="shared" ca="1" si="908"/>
        <v>#REF!</v>
      </c>
      <c r="DE290" s="167" t="e">
        <f t="shared" ca="1" si="909"/>
        <v>#REF!</v>
      </c>
      <c r="DF290" s="167" t="e">
        <f t="shared" ca="1" si="910"/>
        <v>#REF!</v>
      </c>
      <c r="DH290" s="167">
        <f t="shared" si="911"/>
        <v>0</v>
      </c>
      <c r="DI290" s="167">
        <f t="shared" si="912"/>
        <v>0</v>
      </c>
      <c r="DJ290" s="167">
        <f t="shared" si="913"/>
        <v>0</v>
      </c>
      <c r="DK290" s="167">
        <f t="shared" si="914"/>
        <v>0</v>
      </c>
      <c r="DL290" s="167">
        <f t="shared" si="915"/>
        <v>0</v>
      </c>
      <c r="DM290" s="167">
        <f t="shared" si="916"/>
        <v>0</v>
      </c>
      <c r="DN290" s="167">
        <f t="shared" si="917"/>
        <v>0</v>
      </c>
      <c r="DO290" s="167">
        <f t="shared" si="918"/>
        <v>0</v>
      </c>
      <c r="DP290" s="167">
        <f t="shared" si="919"/>
        <v>0</v>
      </c>
      <c r="DQ290" s="167">
        <f t="shared" si="920"/>
        <v>0</v>
      </c>
      <c r="DR290" s="167">
        <f t="shared" si="921"/>
        <v>0</v>
      </c>
      <c r="DS290" s="167">
        <f t="shared" si="922"/>
        <v>0</v>
      </c>
      <c r="DT290" s="167">
        <f t="shared" si="923"/>
        <v>0</v>
      </c>
      <c r="DU290" s="167">
        <f t="shared" si="924"/>
        <v>0</v>
      </c>
      <c r="DV290" s="167">
        <f t="shared" si="925"/>
        <v>0</v>
      </c>
      <c r="DW290" s="167">
        <f t="shared" si="926"/>
        <v>0</v>
      </c>
      <c r="DY290" s="167" t="e">
        <f t="shared" ca="1" si="962"/>
        <v>#REF!</v>
      </c>
      <c r="DZ290" s="167" t="e">
        <f t="shared" ca="1" si="963"/>
        <v>#REF!</v>
      </c>
      <c r="EA290" s="167" t="e">
        <f t="shared" ca="1" si="964"/>
        <v>#REF!</v>
      </c>
      <c r="EB290" s="167" t="e">
        <f t="shared" ca="1" si="965"/>
        <v>#REF!</v>
      </c>
      <c r="EC290" s="167" t="e">
        <f t="shared" ca="1" si="966"/>
        <v>#REF!</v>
      </c>
      <c r="ED290" s="167" t="e">
        <f t="shared" ca="1" si="967"/>
        <v>#REF!</v>
      </c>
      <c r="EE290" s="167" t="e">
        <f t="shared" ca="1" si="968"/>
        <v>#REF!</v>
      </c>
      <c r="EF290" s="167" t="e">
        <f t="shared" ca="1" si="969"/>
        <v>#REF!</v>
      </c>
      <c r="EG290" s="167" t="e">
        <f t="shared" ca="1" si="970"/>
        <v>#REF!</v>
      </c>
      <c r="EH290" s="167" t="e">
        <f t="shared" ca="1" si="971"/>
        <v>#REF!</v>
      </c>
      <c r="EI290" s="167" t="e">
        <f t="shared" ca="1" si="972"/>
        <v>#REF!</v>
      </c>
      <c r="EJ290" s="167" t="e">
        <f t="shared" ca="1" si="973"/>
        <v>#REF!</v>
      </c>
      <c r="EK290" s="167" t="e">
        <f t="shared" ca="1" si="974"/>
        <v>#REF!</v>
      </c>
      <c r="EL290" s="167" t="e">
        <f t="shared" ca="1" si="975"/>
        <v>#REF!</v>
      </c>
      <c r="EM290" s="167" t="e">
        <f t="shared" ca="1" si="976"/>
        <v>#REF!</v>
      </c>
      <c r="EN290" s="167" t="e">
        <f t="shared" ca="1" si="977"/>
        <v>#REF!</v>
      </c>
      <c r="EP290" s="167">
        <f t="shared" si="978"/>
        <v>0</v>
      </c>
      <c r="EQ290" s="167">
        <f t="shared" si="979"/>
        <v>0</v>
      </c>
      <c r="ER290" s="167">
        <f t="shared" si="980"/>
        <v>0</v>
      </c>
      <c r="ES290" s="167">
        <f t="shared" si="981"/>
        <v>0</v>
      </c>
      <c r="ET290" s="167">
        <f t="shared" si="982"/>
        <v>0</v>
      </c>
      <c r="EU290" s="167">
        <f t="shared" si="983"/>
        <v>0</v>
      </c>
      <c r="EV290" s="167">
        <f t="shared" si="984"/>
        <v>0</v>
      </c>
      <c r="EW290" s="167">
        <f t="shared" si="985"/>
        <v>0</v>
      </c>
      <c r="EX290" s="167">
        <f t="shared" si="986"/>
        <v>0</v>
      </c>
      <c r="EY290" s="167">
        <f t="shared" si="987"/>
        <v>0</v>
      </c>
      <c r="EZ290" s="167">
        <f t="shared" si="988"/>
        <v>0</v>
      </c>
      <c r="FA290" s="167">
        <f t="shared" si="989"/>
        <v>0</v>
      </c>
      <c r="FB290" s="167">
        <f t="shared" si="990"/>
        <v>0</v>
      </c>
      <c r="FC290" s="167">
        <f t="shared" si="991"/>
        <v>0</v>
      </c>
      <c r="FD290" s="167">
        <f t="shared" si="992"/>
        <v>0</v>
      </c>
      <c r="FE290" s="167">
        <f t="shared" si="993"/>
        <v>0</v>
      </c>
      <c r="FG290" s="167">
        <f t="shared" si="994"/>
        <v>0</v>
      </c>
      <c r="FH290" s="167">
        <f t="shared" si="995"/>
        <v>0</v>
      </c>
      <c r="FI290" s="167">
        <f t="shared" si="996"/>
        <v>0</v>
      </c>
      <c r="FJ290" s="167">
        <f t="shared" si="997"/>
        <v>0</v>
      </c>
      <c r="FK290" s="167">
        <f t="shared" si="998"/>
        <v>0</v>
      </c>
      <c r="FL290" s="167">
        <f t="shared" si="999"/>
        <v>0</v>
      </c>
      <c r="FM290" s="167">
        <f t="shared" si="1000"/>
        <v>0</v>
      </c>
      <c r="FN290" s="167">
        <f t="shared" si="1001"/>
        <v>0</v>
      </c>
      <c r="FO290" s="167">
        <f t="shared" si="1002"/>
        <v>0</v>
      </c>
      <c r="FP290" s="167">
        <f t="shared" si="1003"/>
        <v>0</v>
      </c>
      <c r="FQ290" s="167">
        <f t="shared" si="1004"/>
        <v>0</v>
      </c>
      <c r="FR290" s="167">
        <f t="shared" si="1005"/>
        <v>0</v>
      </c>
      <c r="FS290" s="167">
        <f t="shared" si="1006"/>
        <v>0</v>
      </c>
      <c r="FT290" s="167">
        <f t="shared" si="1007"/>
        <v>0</v>
      </c>
      <c r="FU290" s="167">
        <f t="shared" si="1008"/>
        <v>0</v>
      </c>
      <c r="FV290" s="167">
        <f t="shared" si="1009"/>
        <v>0</v>
      </c>
      <c r="FX290" s="167">
        <f t="shared" si="1010"/>
        <v>0</v>
      </c>
      <c r="FY290" s="167">
        <f t="shared" si="1011"/>
        <v>0</v>
      </c>
      <c r="FZ290" s="167">
        <f t="shared" si="1012"/>
        <v>0</v>
      </c>
      <c r="GA290" s="167">
        <f t="shared" si="1013"/>
        <v>0</v>
      </c>
      <c r="GB290" s="167">
        <f t="shared" si="1014"/>
        <v>0</v>
      </c>
      <c r="GC290" s="167">
        <f t="shared" si="1015"/>
        <v>0</v>
      </c>
      <c r="GD290" s="167">
        <f t="shared" si="1016"/>
        <v>0</v>
      </c>
      <c r="GE290" s="167">
        <f t="shared" si="1017"/>
        <v>0</v>
      </c>
      <c r="GF290" s="167">
        <f t="shared" si="1018"/>
        <v>0</v>
      </c>
      <c r="GG290" s="167">
        <f t="shared" si="1019"/>
        <v>0</v>
      </c>
      <c r="GH290" s="167">
        <f t="shared" si="1020"/>
        <v>0</v>
      </c>
      <c r="GI290" s="167">
        <f t="shared" si="1021"/>
        <v>0</v>
      </c>
      <c r="GJ290" s="167">
        <f t="shared" si="1022"/>
        <v>0</v>
      </c>
      <c r="GK290" s="167">
        <f t="shared" si="1023"/>
        <v>0</v>
      </c>
      <c r="GL290" s="167">
        <f t="shared" si="1024"/>
        <v>0</v>
      </c>
      <c r="GM290" s="167">
        <f t="shared" si="1025"/>
        <v>0</v>
      </c>
      <c r="GO290" s="167" t="e">
        <f t="shared" ca="1" si="860"/>
        <v>#REF!</v>
      </c>
      <c r="GP290" s="167" t="e">
        <f t="shared" ca="1" si="1038"/>
        <v>#REF!</v>
      </c>
      <c r="GQ290" s="167" t="e">
        <f t="shared" ca="1" si="1038"/>
        <v>#REF!</v>
      </c>
      <c r="GR290" s="167" t="e">
        <f t="shared" ca="1" si="1038"/>
        <v>#REF!</v>
      </c>
      <c r="GS290" s="167" t="e">
        <f t="shared" ca="1" si="1038"/>
        <v>#REF!</v>
      </c>
      <c r="GT290" s="167" t="e">
        <f t="shared" ca="1" si="1038"/>
        <v>#REF!</v>
      </c>
      <c r="GU290" s="167" t="e">
        <f t="shared" ca="1" si="1038"/>
        <v>#REF!</v>
      </c>
      <c r="GV290" s="167" t="e">
        <f t="shared" ca="1" si="1038"/>
        <v>#REF!</v>
      </c>
      <c r="GW290" s="167" t="e">
        <f t="shared" ca="1" si="1038"/>
        <v>#REF!</v>
      </c>
      <c r="GX290" s="167" t="e">
        <f t="shared" ca="1" si="1038"/>
        <v>#REF!</v>
      </c>
      <c r="GY290" s="167" t="e">
        <f t="shared" ca="1" si="1038"/>
        <v>#REF!</v>
      </c>
      <c r="GZ290" s="167" t="e">
        <f t="shared" ca="1" si="1038"/>
        <v>#REF!</v>
      </c>
      <c r="HA290" s="167" t="e">
        <f t="shared" ca="1" si="1038"/>
        <v>#REF!</v>
      </c>
      <c r="HB290" s="167" t="e">
        <f t="shared" ca="1" si="1038"/>
        <v>#REF!</v>
      </c>
      <c r="HC290" s="167" t="e">
        <f t="shared" ca="1" si="1038"/>
        <v>#REF!</v>
      </c>
      <c r="HD290" s="167" t="e">
        <f t="shared" ca="1" si="1038"/>
        <v>#REF!</v>
      </c>
      <c r="HF290" s="167" t="e">
        <f t="shared" ca="1" si="927"/>
        <v>#REF!</v>
      </c>
      <c r="HG290" s="167" t="e">
        <f t="shared" ca="1" si="928"/>
        <v>#REF!</v>
      </c>
      <c r="HH290" s="167" t="e">
        <f t="shared" ca="1" si="929"/>
        <v>#REF!</v>
      </c>
      <c r="HI290" s="167" t="e">
        <f t="shared" ca="1" si="930"/>
        <v>#REF!</v>
      </c>
      <c r="HJ290" s="167" t="e">
        <f t="shared" ca="1" si="931"/>
        <v>#REF!</v>
      </c>
      <c r="HK290" s="167" t="e">
        <f t="shared" ca="1" si="932"/>
        <v>#REF!</v>
      </c>
      <c r="HL290" s="167" t="e">
        <f t="shared" ca="1" si="933"/>
        <v>#REF!</v>
      </c>
      <c r="HM290" s="167" t="e">
        <f t="shared" ca="1" si="934"/>
        <v>#REF!</v>
      </c>
      <c r="HN290" s="167" t="e">
        <f t="shared" ca="1" si="935"/>
        <v>#REF!</v>
      </c>
      <c r="HO290" s="167" t="e">
        <f t="shared" ca="1" si="936"/>
        <v>#REF!</v>
      </c>
      <c r="HP290" s="167" t="e">
        <f t="shared" ca="1" si="937"/>
        <v>#REF!</v>
      </c>
      <c r="HQ290" s="167" t="e">
        <f t="shared" ca="1" si="938"/>
        <v>#REF!</v>
      </c>
      <c r="HR290" s="167" t="e">
        <f t="shared" ca="1" si="939"/>
        <v>#REF!</v>
      </c>
      <c r="HS290" s="167" t="e">
        <f t="shared" ca="1" si="940"/>
        <v>#REF!</v>
      </c>
      <c r="HT290" s="167" t="e">
        <f t="shared" ca="1" si="941"/>
        <v>#REF!</v>
      </c>
      <c r="HU290" s="167" t="e">
        <f t="shared" ca="1" si="942"/>
        <v>#REF!</v>
      </c>
      <c r="HW290" s="167" t="e">
        <f t="shared" ca="1" si="943"/>
        <v>#REF!</v>
      </c>
      <c r="HX290" s="167">
        <f t="shared" si="944"/>
        <v>0</v>
      </c>
      <c r="HY290" s="167" t="e">
        <f t="shared" ca="1" si="1026"/>
        <v>#REF!</v>
      </c>
      <c r="HZ290" s="219" t="e">
        <f t="shared" ca="1" si="1027"/>
        <v>#REF!</v>
      </c>
    </row>
    <row r="291" spans="1:234" s="48" customFormat="1">
      <c r="A291" s="3" t="s">
        <v>576</v>
      </c>
      <c r="B291" s="202" t="str">
        <f>INDEX('Ref1'!$E:$E,MATCH(A291,'Ref1'!$A:$A,0))</f>
        <v>Slough</v>
      </c>
      <c r="C291" s="42" t="str">
        <f>INDEX(Data1!B:B,MATCH(A291,Data1!A:A,0))</f>
        <v>UNINFIR</v>
      </c>
      <c r="D291" s="253" t="str">
        <f>INDEX(Data1!C:C,MATCH(A291,Data1!A:A,0))</f>
        <v>SE</v>
      </c>
      <c r="E291" s="200" t="str">
        <f>IF($C$6="No","No",IF(COUNTIF(Inputs!$K$359:$K$398,$A291)&gt;0,"Yes","No"))</f>
        <v>No</v>
      </c>
      <c r="F291" s="404"/>
      <c r="G291" s="62">
        <f>INDEX('4_RatesSplit'!K:K,MATCH($A291,'4_RatesSplit'!$A:$A,0))</f>
        <v>0</v>
      </c>
      <c r="H291" s="171">
        <f>INDEX('4_RatesSplit'!L:L,MATCH($A291,'4_RatesSplit'!$A:$A,0))</f>
        <v>0</v>
      </c>
      <c r="I291" s="167">
        <f>INDEX('4_RatesSplit'!M:M,MATCH($A291,'4_RatesSplit'!$A:$A,0))</f>
        <v>0</v>
      </c>
      <c r="J291" s="167">
        <f>INDEX('4_RatesSplit'!N:N,MATCH($A291,'4_RatesSplit'!$A:$A,0))</f>
        <v>0</v>
      </c>
      <c r="K291" s="167">
        <f>INDEX('4_RatesSplit'!O:O,MATCH($A291,'4_RatesSplit'!$A:$A,0))</f>
        <v>0</v>
      </c>
      <c r="L291" s="167">
        <f>INDEX('4_RatesSplit'!P:P,MATCH($A291,'4_RatesSplit'!$A:$A,0))</f>
        <v>0</v>
      </c>
      <c r="M291" s="167">
        <f>INDEX('4_RatesSplit'!Q:Q,MATCH($A291,'4_RatesSplit'!$A:$A,0))</f>
        <v>0</v>
      </c>
      <c r="N291" s="167">
        <f>INDEX('4_RatesSplit'!R:R,MATCH($A291,'4_RatesSplit'!$A:$A,0))</f>
        <v>0</v>
      </c>
      <c r="O291" s="167">
        <f>INDEX('4_RatesSplit'!S:S,MATCH($A291,'4_RatesSplit'!$A:$A,0))</f>
        <v>0</v>
      </c>
      <c r="P291" s="167">
        <f>INDEX('4_RatesSplit'!T:T,MATCH($A291,'4_RatesSplit'!$A:$A,0))</f>
        <v>0</v>
      </c>
      <c r="Q291" s="167">
        <f>INDEX('4_RatesSplit'!U:U,MATCH($A291,'4_RatesSplit'!$A:$A,0))</f>
        <v>0</v>
      </c>
      <c r="R291" s="167">
        <f>INDEX('4_RatesSplit'!V:V,MATCH($A291,'4_RatesSplit'!$A:$A,0))</f>
        <v>0</v>
      </c>
      <c r="S291" s="167">
        <f>INDEX('4_RatesSplit'!W:W,MATCH($A291,'4_RatesSplit'!$A:$A,0))</f>
        <v>0</v>
      </c>
      <c r="T291" s="167">
        <f>INDEX('4_RatesSplit'!X:X,MATCH($A291,'4_RatesSplit'!$A:$A,0))</f>
        <v>0</v>
      </c>
      <c r="U291" s="167">
        <f>INDEX('4_RatesSplit'!Y:Y,MATCH($A291,'4_RatesSplit'!$A:$A,0))</f>
        <v>0</v>
      </c>
      <c r="V291" s="167">
        <f>INDEX('4_RatesSplit'!Z:Z,MATCH($A291,'4_RatesSplit'!$A:$A,0))</f>
        <v>0</v>
      </c>
      <c r="W291" s="167">
        <f>INDEX('4_RatesSplit'!AA:AA,MATCH($A291,'4_RatesSplit'!$A:$A,0))</f>
        <v>0</v>
      </c>
      <c r="X291" s="18"/>
      <c r="Y291" s="168" t="e">
        <f ca="1">INDEX('4_RatesSplit'!AT:AT,MATCH($A291,'4_RatesSplit'!$A:$A,0))</f>
        <v>#REF!</v>
      </c>
      <c r="Z291" s="168" t="e">
        <f ca="1">INDEX('4_RatesSplit'!AU:AU,MATCH($A291,'4_RatesSplit'!$A:$A,0))</f>
        <v>#REF!</v>
      </c>
      <c r="AA291" s="168" t="e">
        <f ca="1">INDEX('4_RatesSplit'!AV:AV,MATCH($A291,'4_RatesSplit'!$A:$A,0))</f>
        <v>#REF!</v>
      </c>
      <c r="AB291" s="168" t="e">
        <f ca="1">INDEX('4_RatesSplit'!AW:AW,MATCH($A291,'4_RatesSplit'!$A:$A,0))</f>
        <v>#REF!</v>
      </c>
      <c r="AC291" s="168" t="e">
        <f ca="1">INDEX('4_RatesSplit'!AX:AX,MATCH($A291,'4_RatesSplit'!$A:$A,0))</f>
        <v>#REF!</v>
      </c>
      <c r="AD291" s="168" t="e">
        <f ca="1">INDEX('4_RatesSplit'!AY:AY,MATCH($A291,'4_RatesSplit'!$A:$A,0))</f>
        <v>#REF!</v>
      </c>
      <c r="AE291" s="168" t="e">
        <f ca="1">INDEX('4_RatesSplit'!AZ:AZ,MATCH($A291,'4_RatesSplit'!$A:$A,0))</f>
        <v>#REF!</v>
      </c>
      <c r="AF291" s="168" t="e">
        <f ca="1">INDEX('4_RatesSplit'!BA:BA,MATCH($A291,'4_RatesSplit'!$A:$A,0))</f>
        <v>#REF!</v>
      </c>
      <c r="AG291" s="168" t="e">
        <f ca="1">INDEX('4_RatesSplit'!BB:BB,MATCH($A291,'4_RatesSplit'!$A:$A,0))</f>
        <v>#REF!</v>
      </c>
      <c r="AH291" s="168" t="e">
        <f ca="1">INDEX('4_RatesSplit'!BC:BC,MATCH($A291,'4_RatesSplit'!$A:$A,0))</f>
        <v>#REF!</v>
      </c>
      <c r="AI291" s="168" t="e">
        <f ca="1">INDEX('4_RatesSplit'!BD:BD,MATCH($A291,'4_RatesSplit'!$A:$A,0))</f>
        <v>#REF!</v>
      </c>
      <c r="AJ291" s="168" t="e">
        <f ca="1">INDEX('4_RatesSplit'!BE:BE,MATCH($A291,'4_RatesSplit'!$A:$A,0))</f>
        <v>#REF!</v>
      </c>
      <c r="AK291" s="168" t="e">
        <f ca="1">INDEX('4_RatesSplit'!BF:BF,MATCH($A291,'4_RatesSplit'!$A:$A,0))</f>
        <v>#REF!</v>
      </c>
      <c r="AL291" s="168" t="e">
        <f ca="1">INDEX('4_RatesSplit'!BG:BG,MATCH($A291,'4_RatesSplit'!$A:$A,0))</f>
        <v>#REF!</v>
      </c>
      <c r="AM291" s="168" t="e">
        <f ca="1">INDEX('4_RatesSplit'!BH:BH,MATCH($A291,'4_RatesSplit'!$A:$A,0))</f>
        <v>#REF!</v>
      </c>
      <c r="AN291" s="198" t="e">
        <f ca="1">INDEX('4_RatesSplit'!BI:BI,MATCH($A291,'4_RatesSplit'!$A:$A,0))</f>
        <v>#REF!</v>
      </c>
      <c r="AO291" s="114"/>
      <c r="AP291" s="167" t="e">
        <f t="shared" ca="1" si="945"/>
        <v>#REF!</v>
      </c>
      <c r="AQ291" s="167" t="e">
        <f t="shared" ca="1" si="946"/>
        <v>#REF!</v>
      </c>
      <c r="AR291" s="167" t="e">
        <f t="shared" ca="1" si="947"/>
        <v>#REF!</v>
      </c>
      <c r="AS291" s="167" t="e">
        <f t="shared" ca="1" si="948"/>
        <v>#REF!</v>
      </c>
      <c r="AT291" s="167" t="e">
        <f t="shared" ca="1" si="949"/>
        <v>#REF!</v>
      </c>
      <c r="AU291" s="167" t="e">
        <f t="shared" ca="1" si="950"/>
        <v>#REF!</v>
      </c>
      <c r="AV291" s="167" t="e">
        <f t="shared" ca="1" si="951"/>
        <v>#REF!</v>
      </c>
      <c r="AW291" s="167" t="e">
        <f t="shared" ca="1" si="952"/>
        <v>#REF!</v>
      </c>
      <c r="AX291" s="167" t="e">
        <f t="shared" ca="1" si="953"/>
        <v>#REF!</v>
      </c>
      <c r="AY291" s="167" t="e">
        <f t="shared" ca="1" si="954"/>
        <v>#REF!</v>
      </c>
      <c r="AZ291" s="167" t="e">
        <f t="shared" ca="1" si="955"/>
        <v>#REF!</v>
      </c>
      <c r="BA291" s="167" t="e">
        <f t="shared" ca="1" si="956"/>
        <v>#REF!</v>
      </c>
      <c r="BB291" s="167" t="e">
        <f t="shared" ca="1" si="957"/>
        <v>#REF!</v>
      </c>
      <c r="BC291" s="167" t="e">
        <f t="shared" ca="1" si="958"/>
        <v>#REF!</v>
      </c>
      <c r="BD291" s="167" t="e">
        <f t="shared" ca="1" si="959"/>
        <v>#REF!</v>
      </c>
      <c r="BE291" s="167" t="e">
        <f t="shared" ca="1" si="960"/>
        <v>#REF!</v>
      </c>
      <c r="BF291" s="18"/>
      <c r="BG291" s="168">
        <f>INDEX('2_Needs'!$F:$F,MATCH($A291,'2_Needs'!$A:$A,0))</f>
        <v>2.4272364459232321E-3</v>
      </c>
      <c r="BH291" s="114"/>
      <c r="BI291" s="167">
        <f t="shared" ref="BI291:BX291" si="1048">IF(BI$3="reset",$BG291*BI$6,BH291*(1+$C$4))</f>
        <v>0</v>
      </c>
      <c r="BJ291" s="167">
        <f t="shared" si="1048"/>
        <v>0</v>
      </c>
      <c r="BK291" s="167">
        <f t="shared" si="1048"/>
        <v>0</v>
      </c>
      <c r="BL291" s="167">
        <f t="shared" si="1048"/>
        <v>0</v>
      </c>
      <c r="BM291" s="167">
        <f t="shared" si="1048"/>
        <v>0</v>
      </c>
      <c r="BN291" s="167">
        <f t="shared" si="1048"/>
        <v>0</v>
      </c>
      <c r="BO291" s="167">
        <f t="shared" si="1048"/>
        <v>0</v>
      </c>
      <c r="BP291" s="167">
        <f t="shared" si="1048"/>
        <v>0</v>
      </c>
      <c r="BQ291" s="167">
        <f t="shared" si="1048"/>
        <v>0</v>
      </c>
      <c r="BR291" s="167">
        <f t="shared" si="1048"/>
        <v>0</v>
      </c>
      <c r="BS291" s="167">
        <f t="shared" si="1048"/>
        <v>0</v>
      </c>
      <c r="BT291" s="167">
        <f t="shared" si="1048"/>
        <v>0</v>
      </c>
      <c r="BU291" s="167">
        <f t="shared" si="1048"/>
        <v>0</v>
      </c>
      <c r="BV291" s="167">
        <f t="shared" si="1048"/>
        <v>0</v>
      </c>
      <c r="BW291" s="167">
        <f t="shared" si="1048"/>
        <v>0</v>
      </c>
      <c r="BX291" s="167">
        <f t="shared" si="1048"/>
        <v>0</v>
      </c>
      <c r="BZ291" s="167" t="e">
        <f t="shared" ca="1" si="879"/>
        <v>#REF!</v>
      </c>
      <c r="CA291" s="167" t="e">
        <f t="shared" ca="1" si="880"/>
        <v>#REF!</v>
      </c>
      <c r="CB291" s="167" t="e">
        <f t="shared" ca="1" si="881"/>
        <v>#REF!</v>
      </c>
      <c r="CC291" s="167" t="e">
        <f t="shared" ca="1" si="882"/>
        <v>#REF!</v>
      </c>
      <c r="CD291" s="167" t="e">
        <f t="shared" ca="1" si="883"/>
        <v>#REF!</v>
      </c>
      <c r="CE291" s="167" t="e">
        <f t="shared" ca="1" si="884"/>
        <v>#REF!</v>
      </c>
      <c r="CF291" s="167" t="e">
        <f t="shared" ca="1" si="885"/>
        <v>#REF!</v>
      </c>
      <c r="CG291" s="167" t="e">
        <f t="shared" ca="1" si="886"/>
        <v>#REF!</v>
      </c>
      <c r="CH291" s="167" t="e">
        <f t="shared" ca="1" si="887"/>
        <v>#REF!</v>
      </c>
      <c r="CI291" s="167" t="e">
        <f t="shared" ca="1" si="888"/>
        <v>#REF!</v>
      </c>
      <c r="CJ291" s="167" t="e">
        <f t="shared" ca="1" si="889"/>
        <v>#REF!</v>
      </c>
      <c r="CK291" s="167" t="e">
        <f t="shared" ca="1" si="890"/>
        <v>#REF!</v>
      </c>
      <c r="CL291" s="167" t="e">
        <f t="shared" ca="1" si="891"/>
        <v>#REF!</v>
      </c>
      <c r="CM291" s="167" t="e">
        <f t="shared" ca="1" si="892"/>
        <v>#REF!</v>
      </c>
      <c r="CN291" s="167" t="e">
        <f t="shared" ca="1" si="893"/>
        <v>#REF!</v>
      </c>
      <c r="CO291" s="167" t="e">
        <f t="shared" ca="1" si="894"/>
        <v>#REF!</v>
      </c>
      <c r="CQ291" s="167" t="e">
        <f t="shared" ca="1" si="895"/>
        <v>#REF!</v>
      </c>
      <c r="CR291" s="167" t="e">
        <f t="shared" ca="1" si="896"/>
        <v>#REF!</v>
      </c>
      <c r="CS291" s="167" t="e">
        <f t="shared" ca="1" si="897"/>
        <v>#REF!</v>
      </c>
      <c r="CT291" s="167" t="e">
        <f t="shared" ca="1" si="898"/>
        <v>#REF!</v>
      </c>
      <c r="CU291" s="167" t="e">
        <f t="shared" ca="1" si="899"/>
        <v>#REF!</v>
      </c>
      <c r="CV291" s="167" t="e">
        <f t="shared" ca="1" si="900"/>
        <v>#REF!</v>
      </c>
      <c r="CW291" s="167" t="e">
        <f t="shared" ca="1" si="901"/>
        <v>#REF!</v>
      </c>
      <c r="CX291" s="167" t="e">
        <f t="shared" ca="1" si="902"/>
        <v>#REF!</v>
      </c>
      <c r="CY291" s="167" t="e">
        <f t="shared" ca="1" si="903"/>
        <v>#REF!</v>
      </c>
      <c r="CZ291" s="167" t="e">
        <f t="shared" ca="1" si="904"/>
        <v>#REF!</v>
      </c>
      <c r="DA291" s="167" t="e">
        <f t="shared" ca="1" si="905"/>
        <v>#REF!</v>
      </c>
      <c r="DB291" s="167" t="e">
        <f t="shared" ca="1" si="906"/>
        <v>#REF!</v>
      </c>
      <c r="DC291" s="167" t="e">
        <f t="shared" ca="1" si="907"/>
        <v>#REF!</v>
      </c>
      <c r="DD291" s="167" t="e">
        <f t="shared" ca="1" si="908"/>
        <v>#REF!</v>
      </c>
      <c r="DE291" s="167" t="e">
        <f t="shared" ca="1" si="909"/>
        <v>#REF!</v>
      </c>
      <c r="DF291" s="167" t="e">
        <f t="shared" ca="1" si="910"/>
        <v>#REF!</v>
      </c>
      <c r="DH291" s="167">
        <f t="shared" si="911"/>
        <v>0</v>
      </c>
      <c r="DI291" s="167">
        <f t="shared" si="912"/>
        <v>0</v>
      </c>
      <c r="DJ291" s="167">
        <f t="shared" si="913"/>
        <v>0</v>
      </c>
      <c r="DK291" s="167">
        <f t="shared" si="914"/>
        <v>0</v>
      </c>
      <c r="DL291" s="167">
        <f t="shared" si="915"/>
        <v>0</v>
      </c>
      <c r="DM291" s="167">
        <f t="shared" si="916"/>
        <v>0</v>
      </c>
      <c r="DN291" s="167">
        <f t="shared" si="917"/>
        <v>0</v>
      </c>
      <c r="DO291" s="167">
        <f t="shared" si="918"/>
        <v>0</v>
      </c>
      <c r="DP291" s="167">
        <f t="shared" si="919"/>
        <v>0</v>
      </c>
      <c r="DQ291" s="167">
        <f t="shared" si="920"/>
        <v>0</v>
      </c>
      <c r="DR291" s="167">
        <f t="shared" si="921"/>
        <v>0</v>
      </c>
      <c r="DS291" s="167">
        <f t="shared" si="922"/>
        <v>0</v>
      </c>
      <c r="DT291" s="167">
        <f t="shared" si="923"/>
        <v>0</v>
      </c>
      <c r="DU291" s="167">
        <f t="shared" si="924"/>
        <v>0</v>
      </c>
      <c r="DV291" s="167">
        <f t="shared" si="925"/>
        <v>0</v>
      </c>
      <c r="DW291" s="167">
        <f t="shared" si="926"/>
        <v>0</v>
      </c>
      <c r="DY291" s="167" t="e">
        <f t="shared" ca="1" si="962"/>
        <v>#REF!</v>
      </c>
      <c r="DZ291" s="167" t="e">
        <f t="shared" ca="1" si="963"/>
        <v>#REF!</v>
      </c>
      <c r="EA291" s="167" t="e">
        <f t="shared" ca="1" si="964"/>
        <v>#REF!</v>
      </c>
      <c r="EB291" s="167" t="e">
        <f t="shared" ca="1" si="965"/>
        <v>#REF!</v>
      </c>
      <c r="EC291" s="167" t="e">
        <f t="shared" ca="1" si="966"/>
        <v>#REF!</v>
      </c>
      <c r="ED291" s="167" t="e">
        <f t="shared" ca="1" si="967"/>
        <v>#REF!</v>
      </c>
      <c r="EE291" s="167" t="e">
        <f t="shared" ca="1" si="968"/>
        <v>#REF!</v>
      </c>
      <c r="EF291" s="167" t="e">
        <f t="shared" ca="1" si="969"/>
        <v>#REF!</v>
      </c>
      <c r="EG291" s="167" t="e">
        <f t="shared" ca="1" si="970"/>
        <v>#REF!</v>
      </c>
      <c r="EH291" s="167" t="e">
        <f t="shared" ca="1" si="971"/>
        <v>#REF!</v>
      </c>
      <c r="EI291" s="167" t="e">
        <f t="shared" ca="1" si="972"/>
        <v>#REF!</v>
      </c>
      <c r="EJ291" s="167" t="e">
        <f t="shared" ca="1" si="973"/>
        <v>#REF!</v>
      </c>
      <c r="EK291" s="167" t="e">
        <f t="shared" ca="1" si="974"/>
        <v>#REF!</v>
      </c>
      <c r="EL291" s="167" t="e">
        <f t="shared" ca="1" si="975"/>
        <v>#REF!</v>
      </c>
      <c r="EM291" s="167" t="e">
        <f t="shared" ca="1" si="976"/>
        <v>#REF!</v>
      </c>
      <c r="EN291" s="167" t="e">
        <f t="shared" ca="1" si="977"/>
        <v>#REF!</v>
      </c>
      <c r="EP291" s="167">
        <f t="shared" si="978"/>
        <v>0</v>
      </c>
      <c r="EQ291" s="167">
        <f t="shared" si="979"/>
        <v>0</v>
      </c>
      <c r="ER291" s="167">
        <f t="shared" si="980"/>
        <v>0</v>
      </c>
      <c r="ES291" s="167">
        <f t="shared" si="981"/>
        <v>0</v>
      </c>
      <c r="ET291" s="167">
        <f t="shared" si="982"/>
        <v>0</v>
      </c>
      <c r="EU291" s="167">
        <f t="shared" si="983"/>
        <v>0</v>
      </c>
      <c r="EV291" s="167">
        <f t="shared" si="984"/>
        <v>0</v>
      </c>
      <c r="EW291" s="167">
        <f t="shared" si="985"/>
        <v>0</v>
      </c>
      <c r="EX291" s="167">
        <f t="shared" si="986"/>
        <v>0</v>
      </c>
      <c r="EY291" s="167">
        <f t="shared" si="987"/>
        <v>0</v>
      </c>
      <c r="EZ291" s="167">
        <f t="shared" si="988"/>
        <v>0</v>
      </c>
      <c r="FA291" s="167">
        <f t="shared" si="989"/>
        <v>0</v>
      </c>
      <c r="FB291" s="167">
        <f t="shared" si="990"/>
        <v>0</v>
      </c>
      <c r="FC291" s="167">
        <f t="shared" si="991"/>
        <v>0</v>
      </c>
      <c r="FD291" s="167">
        <f t="shared" si="992"/>
        <v>0</v>
      </c>
      <c r="FE291" s="167">
        <f t="shared" si="993"/>
        <v>0</v>
      </c>
      <c r="FG291" s="167">
        <f t="shared" si="994"/>
        <v>0</v>
      </c>
      <c r="FH291" s="167">
        <f t="shared" si="995"/>
        <v>0</v>
      </c>
      <c r="FI291" s="167">
        <f t="shared" si="996"/>
        <v>0</v>
      </c>
      <c r="FJ291" s="167">
        <f t="shared" si="997"/>
        <v>0</v>
      </c>
      <c r="FK291" s="167">
        <f t="shared" si="998"/>
        <v>0</v>
      </c>
      <c r="FL291" s="167">
        <f t="shared" si="999"/>
        <v>0</v>
      </c>
      <c r="FM291" s="167">
        <f t="shared" si="1000"/>
        <v>0</v>
      </c>
      <c r="FN291" s="167">
        <f t="shared" si="1001"/>
        <v>0</v>
      </c>
      <c r="FO291" s="167">
        <f t="shared" si="1002"/>
        <v>0</v>
      </c>
      <c r="FP291" s="167">
        <f t="shared" si="1003"/>
        <v>0</v>
      </c>
      <c r="FQ291" s="167">
        <f t="shared" si="1004"/>
        <v>0</v>
      </c>
      <c r="FR291" s="167">
        <f t="shared" si="1005"/>
        <v>0</v>
      </c>
      <c r="FS291" s="167">
        <f t="shared" si="1006"/>
        <v>0</v>
      </c>
      <c r="FT291" s="167">
        <f t="shared" si="1007"/>
        <v>0</v>
      </c>
      <c r="FU291" s="167">
        <f t="shared" si="1008"/>
        <v>0</v>
      </c>
      <c r="FV291" s="167">
        <f t="shared" si="1009"/>
        <v>0</v>
      </c>
      <c r="FX291" s="167">
        <f t="shared" si="1010"/>
        <v>0</v>
      </c>
      <c r="FY291" s="167">
        <f t="shared" si="1011"/>
        <v>0</v>
      </c>
      <c r="FZ291" s="167">
        <f t="shared" si="1012"/>
        <v>0</v>
      </c>
      <c r="GA291" s="167">
        <f t="shared" si="1013"/>
        <v>0</v>
      </c>
      <c r="GB291" s="167">
        <f t="shared" si="1014"/>
        <v>0</v>
      </c>
      <c r="GC291" s="167">
        <f t="shared" si="1015"/>
        <v>0</v>
      </c>
      <c r="GD291" s="167">
        <f t="shared" si="1016"/>
        <v>0</v>
      </c>
      <c r="GE291" s="167">
        <f t="shared" si="1017"/>
        <v>0</v>
      </c>
      <c r="GF291" s="167">
        <f t="shared" si="1018"/>
        <v>0</v>
      </c>
      <c r="GG291" s="167">
        <f t="shared" si="1019"/>
        <v>0</v>
      </c>
      <c r="GH291" s="167">
        <f t="shared" si="1020"/>
        <v>0</v>
      </c>
      <c r="GI291" s="167">
        <f t="shared" si="1021"/>
        <v>0</v>
      </c>
      <c r="GJ291" s="167">
        <f t="shared" si="1022"/>
        <v>0</v>
      </c>
      <c r="GK291" s="167">
        <f t="shared" si="1023"/>
        <v>0</v>
      </c>
      <c r="GL291" s="167">
        <f t="shared" si="1024"/>
        <v>0</v>
      </c>
      <c r="GM291" s="167">
        <f t="shared" si="1025"/>
        <v>0</v>
      </c>
      <c r="GO291" s="167" t="e">
        <f t="shared" ca="1" si="860"/>
        <v>#REF!</v>
      </c>
      <c r="GP291" s="167" t="e">
        <f t="shared" ca="1" si="1038"/>
        <v>#REF!</v>
      </c>
      <c r="GQ291" s="167" t="e">
        <f t="shared" ca="1" si="1038"/>
        <v>#REF!</v>
      </c>
      <c r="GR291" s="167" t="e">
        <f t="shared" ca="1" si="1038"/>
        <v>#REF!</v>
      </c>
      <c r="GS291" s="167" t="e">
        <f t="shared" ca="1" si="1038"/>
        <v>#REF!</v>
      </c>
      <c r="GT291" s="167" t="e">
        <f t="shared" ca="1" si="1038"/>
        <v>#REF!</v>
      </c>
      <c r="GU291" s="167" t="e">
        <f t="shared" ca="1" si="1038"/>
        <v>#REF!</v>
      </c>
      <c r="GV291" s="167" t="e">
        <f t="shared" ca="1" si="1038"/>
        <v>#REF!</v>
      </c>
      <c r="GW291" s="167" t="e">
        <f t="shared" ca="1" si="1038"/>
        <v>#REF!</v>
      </c>
      <c r="GX291" s="167" t="e">
        <f t="shared" ca="1" si="1038"/>
        <v>#REF!</v>
      </c>
      <c r="GY291" s="167" t="e">
        <f t="shared" ca="1" si="1038"/>
        <v>#REF!</v>
      </c>
      <c r="GZ291" s="167" t="e">
        <f t="shared" ca="1" si="1038"/>
        <v>#REF!</v>
      </c>
      <c r="HA291" s="167" t="e">
        <f t="shared" ca="1" si="1038"/>
        <v>#REF!</v>
      </c>
      <c r="HB291" s="167" t="e">
        <f t="shared" ca="1" si="1038"/>
        <v>#REF!</v>
      </c>
      <c r="HC291" s="167" t="e">
        <f t="shared" ca="1" si="1038"/>
        <v>#REF!</v>
      </c>
      <c r="HD291" s="167" t="e">
        <f t="shared" ca="1" si="1038"/>
        <v>#REF!</v>
      </c>
      <c r="HF291" s="167" t="e">
        <f t="shared" ca="1" si="927"/>
        <v>#REF!</v>
      </c>
      <c r="HG291" s="167" t="e">
        <f t="shared" ca="1" si="928"/>
        <v>#REF!</v>
      </c>
      <c r="HH291" s="167" t="e">
        <f t="shared" ca="1" si="929"/>
        <v>#REF!</v>
      </c>
      <c r="HI291" s="167" t="e">
        <f t="shared" ca="1" si="930"/>
        <v>#REF!</v>
      </c>
      <c r="HJ291" s="167" t="e">
        <f t="shared" ca="1" si="931"/>
        <v>#REF!</v>
      </c>
      <c r="HK291" s="167" t="e">
        <f t="shared" ca="1" si="932"/>
        <v>#REF!</v>
      </c>
      <c r="HL291" s="167" t="e">
        <f t="shared" ca="1" si="933"/>
        <v>#REF!</v>
      </c>
      <c r="HM291" s="167" t="e">
        <f t="shared" ca="1" si="934"/>
        <v>#REF!</v>
      </c>
      <c r="HN291" s="167" t="e">
        <f t="shared" ca="1" si="935"/>
        <v>#REF!</v>
      </c>
      <c r="HO291" s="167" t="e">
        <f t="shared" ca="1" si="936"/>
        <v>#REF!</v>
      </c>
      <c r="HP291" s="167" t="e">
        <f t="shared" ca="1" si="937"/>
        <v>#REF!</v>
      </c>
      <c r="HQ291" s="167" t="e">
        <f t="shared" ca="1" si="938"/>
        <v>#REF!</v>
      </c>
      <c r="HR291" s="167" t="e">
        <f t="shared" ca="1" si="939"/>
        <v>#REF!</v>
      </c>
      <c r="HS291" s="167" t="e">
        <f t="shared" ca="1" si="940"/>
        <v>#REF!</v>
      </c>
      <c r="HT291" s="167" t="e">
        <f t="shared" ca="1" si="941"/>
        <v>#REF!</v>
      </c>
      <c r="HU291" s="167" t="e">
        <f t="shared" ca="1" si="942"/>
        <v>#REF!</v>
      </c>
      <c r="HW291" s="167" t="e">
        <f t="shared" ca="1" si="943"/>
        <v>#REF!</v>
      </c>
      <c r="HX291" s="167">
        <f t="shared" si="944"/>
        <v>0</v>
      </c>
      <c r="HY291" s="167" t="e">
        <f t="shared" ca="1" si="1026"/>
        <v>#REF!</v>
      </c>
      <c r="HZ291" s="219" t="e">
        <f t="shared" ca="1" si="1027"/>
        <v>#REF!</v>
      </c>
    </row>
    <row r="292" spans="1:234" s="48" customFormat="1">
      <c r="A292" s="3" t="s">
        <v>578</v>
      </c>
      <c r="B292" s="202" t="str">
        <f>INDEX('Ref1'!$E:$E,MATCH(A292,'Ref1'!$A:$A,0))</f>
        <v>Solihull</v>
      </c>
      <c r="C292" s="42" t="str">
        <f>INDEX(Data1!B:B,MATCH(A292,Data1!A:A,0))</f>
        <v>MD</v>
      </c>
      <c r="D292" s="253" t="str">
        <f>INDEX(Data1!C:C,MATCH(A292,Data1!A:A,0))</f>
        <v>WM</v>
      </c>
      <c r="E292" s="200" t="str">
        <f>IF($C$6="No","No",IF(COUNTIF(Inputs!$K$359:$K$398,$A292)&gt;0,"Yes","No"))</f>
        <v>No</v>
      </c>
      <c r="F292" s="404"/>
      <c r="G292" s="62">
        <f>INDEX('4_RatesSplit'!K:K,MATCH($A292,'4_RatesSplit'!$A:$A,0))</f>
        <v>0</v>
      </c>
      <c r="H292" s="171">
        <f>INDEX('4_RatesSplit'!L:L,MATCH($A292,'4_RatesSplit'!$A:$A,0))</f>
        <v>0</v>
      </c>
      <c r="I292" s="167">
        <f>INDEX('4_RatesSplit'!M:M,MATCH($A292,'4_RatesSplit'!$A:$A,0))</f>
        <v>0</v>
      </c>
      <c r="J292" s="167">
        <f>INDEX('4_RatesSplit'!N:N,MATCH($A292,'4_RatesSplit'!$A:$A,0))</f>
        <v>0</v>
      </c>
      <c r="K292" s="167">
        <f>INDEX('4_RatesSplit'!O:O,MATCH($A292,'4_RatesSplit'!$A:$A,0))</f>
        <v>0</v>
      </c>
      <c r="L292" s="167">
        <f>INDEX('4_RatesSplit'!P:P,MATCH($A292,'4_RatesSplit'!$A:$A,0))</f>
        <v>0</v>
      </c>
      <c r="M292" s="167">
        <f>INDEX('4_RatesSplit'!Q:Q,MATCH($A292,'4_RatesSplit'!$A:$A,0))</f>
        <v>0</v>
      </c>
      <c r="N292" s="167">
        <f>INDEX('4_RatesSplit'!R:R,MATCH($A292,'4_RatesSplit'!$A:$A,0))</f>
        <v>0</v>
      </c>
      <c r="O292" s="167">
        <f>INDEX('4_RatesSplit'!S:S,MATCH($A292,'4_RatesSplit'!$A:$A,0))</f>
        <v>0</v>
      </c>
      <c r="P292" s="167">
        <f>INDEX('4_RatesSplit'!T:T,MATCH($A292,'4_RatesSplit'!$A:$A,0))</f>
        <v>0</v>
      </c>
      <c r="Q292" s="167">
        <f>INDEX('4_RatesSplit'!U:U,MATCH($A292,'4_RatesSplit'!$A:$A,0))</f>
        <v>0</v>
      </c>
      <c r="R292" s="167">
        <f>INDEX('4_RatesSplit'!V:V,MATCH($A292,'4_RatesSplit'!$A:$A,0))</f>
        <v>0</v>
      </c>
      <c r="S292" s="167">
        <f>INDEX('4_RatesSplit'!W:W,MATCH($A292,'4_RatesSplit'!$A:$A,0))</f>
        <v>0</v>
      </c>
      <c r="T292" s="167">
        <f>INDEX('4_RatesSplit'!X:X,MATCH($A292,'4_RatesSplit'!$A:$A,0))</f>
        <v>0</v>
      </c>
      <c r="U292" s="167">
        <f>INDEX('4_RatesSplit'!Y:Y,MATCH($A292,'4_RatesSplit'!$A:$A,0))</f>
        <v>0</v>
      </c>
      <c r="V292" s="167">
        <f>INDEX('4_RatesSplit'!Z:Z,MATCH($A292,'4_RatesSplit'!$A:$A,0))</f>
        <v>0</v>
      </c>
      <c r="W292" s="167">
        <f>INDEX('4_RatesSplit'!AA:AA,MATCH($A292,'4_RatesSplit'!$A:$A,0))</f>
        <v>0</v>
      </c>
      <c r="X292" s="18"/>
      <c r="Y292" s="168" t="e">
        <f ca="1">INDEX('4_RatesSplit'!AT:AT,MATCH($A292,'4_RatesSplit'!$A:$A,0))</f>
        <v>#REF!</v>
      </c>
      <c r="Z292" s="168" t="e">
        <f ca="1">INDEX('4_RatesSplit'!AU:AU,MATCH($A292,'4_RatesSplit'!$A:$A,0))</f>
        <v>#REF!</v>
      </c>
      <c r="AA292" s="168" t="e">
        <f ca="1">INDEX('4_RatesSplit'!AV:AV,MATCH($A292,'4_RatesSplit'!$A:$A,0))</f>
        <v>#REF!</v>
      </c>
      <c r="AB292" s="168" t="e">
        <f ca="1">INDEX('4_RatesSplit'!AW:AW,MATCH($A292,'4_RatesSplit'!$A:$A,0))</f>
        <v>#REF!</v>
      </c>
      <c r="AC292" s="168" t="e">
        <f ca="1">INDEX('4_RatesSplit'!AX:AX,MATCH($A292,'4_RatesSplit'!$A:$A,0))</f>
        <v>#REF!</v>
      </c>
      <c r="AD292" s="168" t="e">
        <f ca="1">INDEX('4_RatesSplit'!AY:AY,MATCH($A292,'4_RatesSplit'!$A:$A,0))</f>
        <v>#REF!</v>
      </c>
      <c r="AE292" s="168" t="e">
        <f ca="1">INDEX('4_RatesSplit'!AZ:AZ,MATCH($A292,'4_RatesSplit'!$A:$A,0))</f>
        <v>#REF!</v>
      </c>
      <c r="AF292" s="168" t="e">
        <f ca="1">INDEX('4_RatesSplit'!BA:BA,MATCH($A292,'4_RatesSplit'!$A:$A,0))</f>
        <v>#REF!</v>
      </c>
      <c r="AG292" s="168" t="e">
        <f ca="1">INDEX('4_RatesSplit'!BB:BB,MATCH($A292,'4_RatesSplit'!$A:$A,0))</f>
        <v>#REF!</v>
      </c>
      <c r="AH292" s="168" t="e">
        <f ca="1">INDEX('4_RatesSplit'!BC:BC,MATCH($A292,'4_RatesSplit'!$A:$A,0))</f>
        <v>#REF!</v>
      </c>
      <c r="AI292" s="168" t="e">
        <f ca="1">INDEX('4_RatesSplit'!BD:BD,MATCH($A292,'4_RatesSplit'!$A:$A,0))</f>
        <v>#REF!</v>
      </c>
      <c r="AJ292" s="168" t="e">
        <f ca="1">INDEX('4_RatesSplit'!BE:BE,MATCH($A292,'4_RatesSplit'!$A:$A,0))</f>
        <v>#REF!</v>
      </c>
      <c r="AK292" s="168" t="e">
        <f ca="1">INDEX('4_RatesSplit'!BF:BF,MATCH($A292,'4_RatesSplit'!$A:$A,0))</f>
        <v>#REF!</v>
      </c>
      <c r="AL292" s="168" t="e">
        <f ca="1">INDEX('4_RatesSplit'!BG:BG,MATCH($A292,'4_RatesSplit'!$A:$A,0))</f>
        <v>#REF!</v>
      </c>
      <c r="AM292" s="168" t="e">
        <f ca="1">INDEX('4_RatesSplit'!BH:BH,MATCH($A292,'4_RatesSplit'!$A:$A,0))</f>
        <v>#REF!</v>
      </c>
      <c r="AN292" s="198" t="e">
        <f ca="1">INDEX('4_RatesSplit'!BI:BI,MATCH($A292,'4_RatesSplit'!$A:$A,0))</f>
        <v>#REF!</v>
      </c>
      <c r="AO292" s="114"/>
      <c r="AP292" s="167" t="e">
        <f t="shared" ca="1" si="945"/>
        <v>#REF!</v>
      </c>
      <c r="AQ292" s="167" t="e">
        <f t="shared" ca="1" si="946"/>
        <v>#REF!</v>
      </c>
      <c r="AR292" s="167" t="e">
        <f t="shared" ca="1" si="947"/>
        <v>#REF!</v>
      </c>
      <c r="AS292" s="167" t="e">
        <f t="shared" ca="1" si="948"/>
        <v>#REF!</v>
      </c>
      <c r="AT292" s="167" t="e">
        <f t="shared" ca="1" si="949"/>
        <v>#REF!</v>
      </c>
      <c r="AU292" s="167" t="e">
        <f t="shared" ca="1" si="950"/>
        <v>#REF!</v>
      </c>
      <c r="AV292" s="167" t="e">
        <f t="shared" ca="1" si="951"/>
        <v>#REF!</v>
      </c>
      <c r="AW292" s="167" t="e">
        <f t="shared" ca="1" si="952"/>
        <v>#REF!</v>
      </c>
      <c r="AX292" s="167" t="e">
        <f t="shared" ca="1" si="953"/>
        <v>#REF!</v>
      </c>
      <c r="AY292" s="167" t="e">
        <f t="shared" ca="1" si="954"/>
        <v>#REF!</v>
      </c>
      <c r="AZ292" s="167" t="e">
        <f t="shared" ca="1" si="955"/>
        <v>#REF!</v>
      </c>
      <c r="BA292" s="167" t="e">
        <f t="shared" ca="1" si="956"/>
        <v>#REF!</v>
      </c>
      <c r="BB292" s="167" t="e">
        <f t="shared" ca="1" si="957"/>
        <v>#REF!</v>
      </c>
      <c r="BC292" s="167" t="e">
        <f t="shared" ca="1" si="958"/>
        <v>#REF!</v>
      </c>
      <c r="BD292" s="167" t="e">
        <f t="shared" ca="1" si="959"/>
        <v>#REF!</v>
      </c>
      <c r="BE292" s="167" t="e">
        <f t="shared" ca="1" si="960"/>
        <v>#REF!</v>
      </c>
      <c r="BF292" s="18"/>
      <c r="BG292" s="168">
        <f>INDEX('2_Needs'!$F:$F,MATCH($A292,'2_Needs'!$A:$A,0))</f>
        <v>2.4217720443449422E-3</v>
      </c>
      <c r="BH292" s="114"/>
      <c r="BI292" s="167">
        <f t="shared" ref="BI292:BX292" si="1049">IF(BI$3="reset",$BG292*BI$6,BH292*(1+$C$4))</f>
        <v>0</v>
      </c>
      <c r="BJ292" s="167">
        <f t="shared" si="1049"/>
        <v>0</v>
      </c>
      <c r="BK292" s="167">
        <f t="shared" si="1049"/>
        <v>0</v>
      </c>
      <c r="BL292" s="167">
        <f t="shared" si="1049"/>
        <v>0</v>
      </c>
      <c r="BM292" s="167">
        <f t="shared" si="1049"/>
        <v>0</v>
      </c>
      <c r="BN292" s="167">
        <f t="shared" si="1049"/>
        <v>0</v>
      </c>
      <c r="BO292" s="167">
        <f t="shared" si="1049"/>
        <v>0</v>
      </c>
      <c r="BP292" s="167">
        <f t="shared" si="1049"/>
        <v>0</v>
      </c>
      <c r="BQ292" s="167">
        <f t="shared" si="1049"/>
        <v>0</v>
      </c>
      <c r="BR292" s="167">
        <f t="shared" si="1049"/>
        <v>0</v>
      </c>
      <c r="BS292" s="167">
        <f t="shared" si="1049"/>
        <v>0</v>
      </c>
      <c r="BT292" s="167">
        <f t="shared" si="1049"/>
        <v>0</v>
      </c>
      <c r="BU292" s="167">
        <f t="shared" si="1049"/>
        <v>0</v>
      </c>
      <c r="BV292" s="167">
        <f t="shared" si="1049"/>
        <v>0</v>
      </c>
      <c r="BW292" s="167">
        <f t="shared" si="1049"/>
        <v>0</v>
      </c>
      <c r="BX292" s="167">
        <f t="shared" si="1049"/>
        <v>0</v>
      </c>
      <c r="BZ292" s="167" t="e">
        <f t="shared" ca="1" si="879"/>
        <v>#REF!</v>
      </c>
      <c r="CA292" s="167" t="e">
        <f t="shared" ca="1" si="880"/>
        <v>#REF!</v>
      </c>
      <c r="CB292" s="167" t="e">
        <f t="shared" ca="1" si="881"/>
        <v>#REF!</v>
      </c>
      <c r="CC292" s="167" t="e">
        <f t="shared" ca="1" si="882"/>
        <v>#REF!</v>
      </c>
      <c r="CD292" s="167" t="e">
        <f t="shared" ca="1" si="883"/>
        <v>#REF!</v>
      </c>
      <c r="CE292" s="167" t="e">
        <f t="shared" ca="1" si="884"/>
        <v>#REF!</v>
      </c>
      <c r="CF292" s="167" t="e">
        <f t="shared" ca="1" si="885"/>
        <v>#REF!</v>
      </c>
      <c r="CG292" s="167" t="e">
        <f t="shared" ca="1" si="886"/>
        <v>#REF!</v>
      </c>
      <c r="CH292" s="167" t="e">
        <f t="shared" ca="1" si="887"/>
        <v>#REF!</v>
      </c>
      <c r="CI292" s="167" t="e">
        <f t="shared" ca="1" si="888"/>
        <v>#REF!</v>
      </c>
      <c r="CJ292" s="167" t="e">
        <f t="shared" ca="1" si="889"/>
        <v>#REF!</v>
      </c>
      <c r="CK292" s="167" t="e">
        <f t="shared" ca="1" si="890"/>
        <v>#REF!</v>
      </c>
      <c r="CL292" s="167" t="e">
        <f t="shared" ca="1" si="891"/>
        <v>#REF!</v>
      </c>
      <c r="CM292" s="167" t="e">
        <f t="shared" ca="1" si="892"/>
        <v>#REF!</v>
      </c>
      <c r="CN292" s="167" t="e">
        <f t="shared" ca="1" si="893"/>
        <v>#REF!</v>
      </c>
      <c r="CO292" s="167" t="e">
        <f t="shared" ca="1" si="894"/>
        <v>#REF!</v>
      </c>
      <c r="CQ292" s="167" t="e">
        <f t="shared" ca="1" si="895"/>
        <v>#REF!</v>
      </c>
      <c r="CR292" s="167" t="e">
        <f t="shared" ca="1" si="896"/>
        <v>#REF!</v>
      </c>
      <c r="CS292" s="167" t="e">
        <f t="shared" ca="1" si="897"/>
        <v>#REF!</v>
      </c>
      <c r="CT292" s="167" t="e">
        <f t="shared" ca="1" si="898"/>
        <v>#REF!</v>
      </c>
      <c r="CU292" s="167" t="e">
        <f t="shared" ca="1" si="899"/>
        <v>#REF!</v>
      </c>
      <c r="CV292" s="167" t="e">
        <f t="shared" ca="1" si="900"/>
        <v>#REF!</v>
      </c>
      <c r="CW292" s="167" t="e">
        <f t="shared" ca="1" si="901"/>
        <v>#REF!</v>
      </c>
      <c r="CX292" s="167" t="e">
        <f t="shared" ca="1" si="902"/>
        <v>#REF!</v>
      </c>
      <c r="CY292" s="167" t="e">
        <f t="shared" ca="1" si="903"/>
        <v>#REF!</v>
      </c>
      <c r="CZ292" s="167" t="e">
        <f t="shared" ca="1" si="904"/>
        <v>#REF!</v>
      </c>
      <c r="DA292" s="167" t="e">
        <f t="shared" ca="1" si="905"/>
        <v>#REF!</v>
      </c>
      <c r="DB292" s="167" t="e">
        <f t="shared" ca="1" si="906"/>
        <v>#REF!</v>
      </c>
      <c r="DC292" s="167" t="e">
        <f t="shared" ca="1" si="907"/>
        <v>#REF!</v>
      </c>
      <c r="DD292" s="167" t="e">
        <f t="shared" ca="1" si="908"/>
        <v>#REF!</v>
      </c>
      <c r="DE292" s="167" t="e">
        <f t="shared" ca="1" si="909"/>
        <v>#REF!</v>
      </c>
      <c r="DF292" s="167" t="e">
        <f t="shared" ca="1" si="910"/>
        <v>#REF!</v>
      </c>
      <c r="DH292" s="167">
        <f t="shared" si="911"/>
        <v>0</v>
      </c>
      <c r="DI292" s="167">
        <f t="shared" si="912"/>
        <v>0</v>
      </c>
      <c r="DJ292" s="167">
        <f t="shared" si="913"/>
        <v>0</v>
      </c>
      <c r="DK292" s="167">
        <f t="shared" si="914"/>
        <v>0</v>
      </c>
      <c r="DL292" s="167">
        <f t="shared" si="915"/>
        <v>0</v>
      </c>
      <c r="DM292" s="167">
        <f t="shared" si="916"/>
        <v>0</v>
      </c>
      <c r="DN292" s="167">
        <f t="shared" si="917"/>
        <v>0</v>
      </c>
      <c r="DO292" s="167">
        <f t="shared" si="918"/>
        <v>0</v>
      </c>
      <c r="DP292" s="167">
        <f t="shared" si="919"/>
        <v>0</v>
      </c>
      <c r="DQ292" s="167">
        <f t="shared" si="920"/>
        <v>0</v>
      </c>
      <c r="DR292" s="167">
        <f t="shared" si="921"/>
        <v>0</v>
      </c>
      <c r="DS292" s="167">
        <f t="shared" si="922"/>
        <v>0</v>
      </c>
      <c r="DT292" s="167">
        <f t="shared" si="923"/>
        <v>0</v>
      </c>
      <c r="DU292" s="167">
        <f t="shared" si="924"/>
        <v>0</v>
      </c>
      <c r="DV292" s="167">
        <f t="shared" si="925"/>
        <v>0</v>
      </c>
      <c r="DW292" s="167">
        <f t="shared" si="926"/>
        <v>0</v>
      </c>
      <c r="DY292" s="167" t="e">
        <f t="shared" ca="1" si="962"/>
        <v>#REF!</v>
      </c>
      <c r="DZ292" s="167" t="e">
        <f t="shared" ca="1" si="963"/>
        <v>#REF!</v>
      </c>
      <c r="EA292" s="167" t="e">
        <f t="shared" ca="1" si="964"/>
        <v>#REF!</v>
      </c>
      <c r="EB292" s="167" t="e">
        <f t="shared" ca="1" si="965"/>
        <v>#REF!</v>
      </c>
      <c r="EC292" s="167" t="e">
        <f t="shared" ca="1" si="966"/>
        <v>#REF!</v>
      </c>
      <c r="ED292" s="167" t="e">
        <f t="shared" ca="1" si="967"/>
        <v>#REF!</v>
      </c>
      <c r="EE292" s="167" t="e">
        <f t="shared" ca="1" si="968"/>
        <v>#REF!</v>
      </c>
      <c r="EF292" s="167" t="e">
        <f t="shared" ca="1" si="969"/>
        <v>#REF!</v>
      </c>
      <c r="EG292" s="167" t="e">
        <f t="shared" ca="1" si="970"/>
        <v>#REF!</v>
      </c>
      <c r="EH292" s="167" t="e">
        <f t="shared" ca="1" si="971"/>
        <v>#REF!</v>
      </c>
      <c r="EI292" s="167" t="e">
        <f t="shared" ca="1" si="972"/>
        <v>#REF!</v>
      </c>
      <c r="EJ292" s="167" t="e">
        <f t="shared" ca="1" si="973"/>
        <v>#REF!</v>
      </c>
      <c r="EK292" s="167" t="e">
        <f t="shared" ca="1" si="974"/>
        <v>#REF!</v>
      </c>
      <c r="EL292" s="167" t="e">
        <f t="shared" ca="1" si="975"/>
        <v>#REF!</v>
      </c>
      <c r="EM292" s="167" t="e">
        <f t="shared" ca="1" si="976"/>
        <v>#REF!</v>
      </c>
      <c r="EN292" s="167" t="e">
        <f t="shared" ca="1" si="977"/>
        <v>#REF!</v>
      </c>
      <c r="EP292" s="167">
        <f t="shared" si="978"/>
        <v>0</v>
      </c>
      <c r="EQ292" s="167">
        <f t="shared" si="979"/>
        <v>0</v>
      </c>
      <c r="ER292" s="167">
        <f t="shared" si="980"/>
        <v>0</v>
      </c>
      <c r="ES292" s="167">
        <f t="shared" si="981"/>
        <v>0</v>
      </c>
      <c r="ET292" s="167">
        <f t="shared" si="982"/>
        <v>0</v>
      </c>
      <c r="EU292" s="167">
        <f t="shared" si="983"/>
        <v>0</v>
      </c>
      <c r="EV292" s="167">
        <f t="shared" si="984"/>
        <v>0</v>
      </c>
      <c r="EW292" s="167">
        <f t="shared" si="985"/>
        <v>0</v>
      </c>
      <c r="EX292" s="167">
        <f t="shared" si="986"/>
        <v>0</v>
      </c>
      <c r="EY292" s="167">
        <f t="shared" si="987"/>
        <v>0</v>
      </c>
      <c r="EZ292" s="167">
        <f t="shared" si="988"/>
        <v>0</v>
      </c>
      <c r="FA292" s="167">
        <f t="shared" si="989"/>
        <v>0</v>
      </c>
      <c r="FB292" s="167">
        <f t="shared" si="990"/>
        <v>0</v>
      </c>
      <c r="FC292" s="167">
        <f t="shared" si="991"/>
        <v>0</v>
      </c>
      <c r="FD292" s="167">
        <f t="shared" si="992"/>
        <v>0</v>
      </c>
      <c r="FE292" s="167">
        <f t="shared" si="993"/>
        <v>0</v>
      </c>
      <c r="FG292" s="167">
        <f t="shared" si="994"/>
        <v>0</v>
      </c>
      <c r="FH292" s="167">
        <f t="shared" si="995"/>
        <v>0</v>
      </c>
      <c r="FI292" s="167">
        <f t="shared" si="996"/>
        <v>0</v>
      </c>
      <c r="FJ292" s="167">
        <f t="shared" si="997"/>
        <v>0</v>
      </c>
      <c r="FK292" s="167">
        <f t="shared" si="998"/>
        <v>0</v>
      </c>
      <c r="FL292" s="167">
        <f t="shared" si="999"/>
        <v>0</v>
      </c>
      <c r="FM292" s="167">
        <f t="shared" si="1000"/>
        <v>0</v>
      </c>
      <c r="FN292" s="167">
        <f t="shared" si="1001"/>
        <v>0</v>
      </c>
      <c r="FO292" s="167">
        <f t="shared" si="1002"/>
        <v>0</v>
      </c>
      <c r="FP292" s="167">
        <f t="shared" si="1003"/>
        <v>0</v>
      </c>
      <c r="FQ292" s="167">
        <f t="shared" si="1004"/>
        <v>0</v>
      </c>
      <c r="FR292" s="167">
        <f t="shared" si="1005"/>
        <v>0</v>
      </c>
      <c r="FS292" s="167">
        <f t="shared" si="1006"/>
        <v>0</v>
      </c>
      <c r="FT292" s="167">
        <f t="shared" si="1007"/>
        <v>0</v>
      </c>
      <c r="FU292" s="167">
        <f t="shared" si="1008"/>
        <v>0</v>
      </c>
      <c r="FV292" s="167">
        <f t="shared" si="1009"/>
        <v>0</v>
      </c>
      <c r="FX292" s="167">
        <f t="shared" si="1010"/>
        <v>0</v>
      </c>
      <c r="FY292" s="167">
        <f t="shared" si="1011"/>
        <v>0</v>
      </c>
      <c r="FZ292" s="167">
        <f t="shared" si="1012"/>
        <v>0</v>
      </c>
      <c r="GA292" s="167">
        <f t="shared" si="1013"/>
        <v>0</v>
      </c>
      <c r="GB292" s="167">
        <f t="shared" si="1014"/>
        <v>0</v>
      </c>
      <c r="GC292" s="167">
        <f t="shared" si="1015"/>
        <v>0</v>
      </c>
      <c r="GD292" s="167">
        <f t="shared" si="1016"/>
        <v>0</v>
      </c>
      <c r="GE292" s="167">
        <f t="shared" si="1017"/>
        <v>0</v>
      </c>
      <c r="GF292" s="167">
        <f t="shared" si="1018"/>
        <v>0</v>
      </c>
      <c r="GG292" s="167">
        <f t="shared" si="1019"/>
        <v>0</v>
      </c>
      <c r="GH292" s="167">
        <f t="shared" si="1020"/>
        <v>0</v>
      </c>
      <c r="GI292" s="167">
        <f t="shared" si="1021"/>
        <v>0</v>
      </c>
      <c r="GJ292" s="167">
        <f t="shared" si="1022"/>
        <v>0</v>
      </c>
      <c r="GK292" s="167">
        <f t="shared" si="1023"/>
        <v>0</v>
      </c>
      <c r="GL292" s="167">
        <f t="shared" si="1024"/>
        <v>0</v>
      </c>
      <c r="GM292" s="167">
        <f t="shared" si="1025"/>
        <v>0</v>
      </c>
      <c r="GO292" s="167" t="e">
        <f t="shared" ca="1" si="860"/>
        <v>#REF!</v>
      </c>
      <c r="GP292" s="167" t="e">
        <f t="shared" ca="1" si="1038"/>
        <v>#REF!</v>
      </c>
      <c r="GQ292" s="167" t="e">
        <f t="shared" ca="1" si="1038"/>
        <v>#REF!</v>
      </c>
      <c r="GR292" s="167" t="e">
        <f t="shared" ca="1" si="1038"/>
        <v>#REF!</v>
      </c>
      <c r="GS292" s="167" t="e">
        <f t="shared" ca="1" si="1038"/>
        <v>#REF!</v>
      </c>
      <c r="GT292" s="167" t="e">
        <f t="shared" ca="1" si="1038"/>
        <v>#REF!</v>
      </c>
      <c r="GU292" s="167" t="e">
        <f t="shared" ca="1" si="1038"/>
        <v>#REF!</v>
      </c>
      <c r="GV292" s="167" t="e">
        <f t="shared" ca="1" si="1038"/>
        <v>#REF!</v>
      </c>
      <c r="GW292" s="167" t="e">
        <f t="shared" ca="1" si="1038"/>
        <v>#REF!</v>
      </c>
      <c r="GX292" s="167" t="e">
        <f t="shared" ca="1" si="1038"/>
        <v>#REF!</v>
      </c>
      <c r="GY292" s="167" t="e">
        <f t="shared" ca="1" si="1038"/>
        <v>#REF!</v>
      </c>
      <c r="GZ292" s="167" t="e">
        <f t="shared" ca="1" si="1038"/>
        <v>#REF!</v>
      </c>
      <c r="HA292" s="167" t="e">
        <f t="shared" ca="1" si="1038"/>
        <v>#REF!</v>
      </c>
      <c r="HB292" s="167" t="e">
        <f t="shared" ca="1" si="1038"/>
        <v>#REF!</v>
      </c>
      <c r="HC292" s="167" t="e">
        <f t="shared" ca="1" si="1038"/>
        <v>#REF!</v>
      </c>
      <c r="HD292" s="167" t="e">
        <f t="shared" ca="1" si="1038"/>
        <v>#REF!</v>
      </c>
      <c r="HF292" s="167" t="e">
        <f t="shared" ca="1" si="927"/>
        <v>#REF!</v>
      </c>
      <c r="HG292" s="167" t="e">
        <f t="shared" ca="1" si="928"/>
        <v>#REF!</v>
      </c>
      <c r="HH292" s="167" t="e">
        <f t="shared" ca="1" si="929"/>
        <v>#REF!</v>
      </c>
      <c r="HI292" s="167" t="e">
        <f t="shared" ca="1" si="930"/>
        <v>#REF!</v>
      </c>
      <c r="HJ292" s="167" t="e">
        <f t="shared" ca="1" si="931"/>
        <v>#REF!</v>
      </c>
      <c r="HK292" s="167" t="e">
        <f t="shared" ca="1" si="932"/>
        <v>#REF!</v>
      </c>
      <c r="HL292" s="167" t="e">
        <f t="shared" ca="1" si="933"/>
        <v>#REF!</v>
      </c>
      <c r="HM292" s="167" t="e">
        <f t="shared" ca="1" si="934"/>
        <v>#REF!</v>
      </c>
      <c r="HN292" s="167" t="e">
        <f t="shared" ca="1" si="935"/>
        <v>#REF!</v>
      </c>
      <c r="HO292" s="167" t="e">
        <f t="shared" ca="1" si="936"/>
        <v>#REF!</v>
      </c>
      <c r="HP292" s="167" t="e">
        <f t="shared" ca="1" si="937"/>
        <v>#REF!</v>
      </c>
      <c r="HQ292" s="167" t="e">
        <f t="shared" ca="1" si="938"/>
        <v>#REF!</v>
      </c>
      <c r="HR292" s="167" t="e">
        <f t="shared" ca="1" si="939"/>
        <v>#REF!</v>
      </c>
      <c r="HS292" s="167" t="e">
        <f t="shared" ca="1" si="940"/>
        <v>#REF!</v>
      </c>
      <c r="HT292" s="167" t="e">
        <f t="shared" ca="1" si="941"/>
        <v>#REF!</v>
      </c>
      <c r="HU292" s="167" t="e">
        <f t="shared" ca="1" si="942"/>
        <v>#REF!</v>
      </c>
      <c r="HW292" s="167" t="e">
        <f t="shared" ca="1" si="943"/>
        <v>#REF!</v>
      </c>
      <c r="HX292" s="167">
        <f t="shared" si="944"/>
        <v>0</v>
      </c>
      <c r="HY292" s="167" t="e">
        <f t="shared" ca="1" si="1026"/>
        <v>#REF!</v>
      </c>
      <c r="HZ292" s="219" t="e">
        <f t="shared" ca="1" si="1027"/>
        <v>#REF!</v>
      </c>
    </row>
    <row r="293" spans="1:234" s="48" customFormat="1">
      <c r="A293" s="3" t="s">
        <v>580</v>
      </c>
      <c r="B293" s="202" t="str">
        <f>INDEX('Ref1'!$E:$E,MATCH(A293,'Ref1'!$A:$A,0))</f>
        <v>Somerset</v>
      </c>
      <c r="C293" s="42" t="str">
        <f>INDEX(Data1!B:B,MATCH(A293,Data1!A:A,0))</f>
        <v>SCNFIR</v>
      </c>
      <c r="D293" s="253" t="str">
        <f>INDEX(Data1!C:C,MATCH(A293,Data1!A:A,0))</f>
        <v>SW</v>
      </c>
      <c r="E293" s="200" t="str">
        <f>IF($C$6="No","No",IF(COUNTIF(Inputs!$K$359:$K$398,$A293)&gt;0,"Yes","No"))</f>
        <v>No</v>
      </c>
      <c r="F293" s="404"/>
      <c r="G293" s="62">
        <f>INDEX('4_RatesSplit'!K:K,MATCH($A293,'4_RatesSplit'!$A:$A,0))</f>
        <v>0</v>
      </c>
      <c r="H293" s="171">
        <f>INDEX('4_RatesSplit'!L:L,MATCH($A293,'4_RatesSplit'!$A:$A,0))</f>
        <v>0</v>
      </c>
      <c r="I293" s="167">
        <f>INDEX('4_RatesSplit'!M:M,MATCH($A293,'4_RatesSplit'!$A:$A,0))</f>
        <v>0</v>
      </c>
      <c r="J293" s="167">
        <f>INDEX('4_RatesSplit'!N:N,MATCH($A293,'4_RatesSplit'!$A:$A,0))</f>
        <v>0</v>
      </c>
      <c r="K293" s="167">
        <f>INDEX('4_RatesSplit'!O:O,MATCH($A293,'4_RatesSplit'!$A:$A,0))</f>
        <v>0</v>
      </c>
      <c r="L293" s="167">
        <f>INDEX('4_RatesSplit'!P:P,MATCH($A293,'4_RatesSplit'!$A:$A,0))</f>
        <v>0</v>
      </c>
      <c r="M293" s="167">
        <f>INDEX('4_RatesSplit'!Q:Q,MATCH($A293,'4_RatesSplit'!$A:$A,0))</f>
        <v>0</v>
      </c>
      <c r="N293" s="167">
        <f>INDEX('4_RatesSplit'!R:R,MATCH($A293,'4_RatesSplit'!$A:$A,0))</f>
        <v>0</v>
      </c>
      <c r="O293" s="167">
        <f>INDEX('4_RatesSplit'!S:S,MATCH($A293,'4_RatesSplit'!$A:$A,0))</f>
        <v>0</v>
      </c>
      <c r="P293" s="167">
        <f>INDEX('4_RatesSplit'!T:T,MATCH($A293,'4_RatesSplit'!$A:$A,0))</f>
        <v>0</v>
      </c>
      <c r="Q293" s="167">
        <f>INDEX('4_RatesSplit'!U:U,MATCH($A293,'4_RatesSplit'!$A:$A,0))</f>
        <v>0</v>
      </c>
      <c r="R293" s="167">
        <f>INDEX('4_RatesSplit'!V:V,MATCH($A293,'4_RatesSplit'!$A:$A,0))</f>
        <v>0</v>
      </c>
      <c r="S293" s="167">
        <f>INDEX('4_RatesSplit'!W:W,MATCH($A293,'4_RatesSplit'!$A:$A,0))</f>
        <v>0</v>
      </c>
      <c r="T293" s="167">
        <f>INDEX('4_RatesSplit'!X:X,MATCH($A293,'4_RatesSplit'!$A:$A,0))</f>
        <v>0</v>
      </c>
      <c r="U293" s="167">
        <f>INDEX('4_RatesSplit'!Y:Y,MATCH($A293,'4_RatesSplit'!$A:$A,0))</f>
        <v>0</v>
      </c>
      <c r="V293" s="167">
        <f>INDEX('4_RatesSplit'!Z:Z,MATCH($A293,'4_RatesSplit'!$A:$A,0))</f>
        <v>0</v>
      </c>
      <c r="W293" s="167">
        <f>INDEX('4_RatesSplit'!AA:AA,MATCH($A293,'4_RatesSplit'!$A:$A,0))</f>
        <v>0</v>
      </c>
      <c r="X293" s="18"/>
      <c r="Y293" s="168" t="e">
        <f ca="1">INDEX('4_RatesSplit'!AT:AT,MATCH($A293,'4_RatesSplit'!$A:$A,0))</f>
        <v>#REF!</v>
      </c>
      <c r="Z293" s="168" t="e">
        <f ca="1">INDEX('4_RatesSplit'!AU:AU,MATCH($A293,'4_RatesSplit'!$A:$A,0))</f>
        <v>#REF!</v>
      </c>
      <c r="AA293" s="168" t="e">
        <f ca="1">INDEX('4_RatesSplit'!AV:AV,MATCH($A293,'4_RatesSplit'!$A:$A,0))</f>
        <v>#REF!</v>
      </c>
      <c r="AB293" s="168" t="e">
        <f ca="1">INDEX('4_RatesSplit'!AW:AW,MATCH($A293,'4_RatesSplit'!$A:$A,0))</f>
        <v>#REF!</v>
      </c>
      <c r="AC293" s="168" t="e">
        <f ca="1">INDEX('4_RatesSplit'!AX:AX,MATCH($A293,'4_RatesSplit'!$A:$A,0))</f>
        <v>#REF!</v>
      </c>
      <c r="AD293" s="168" t="e">
        <f ca="1">INDEX('4_RatesSplit'!AY:AY,MATCH($A293,'4_RatesSplit'!$A:$A,0))</f>
        <v>#REF!</v>
      </c>
      <c r="AE293" s="168" t="e">
        <f ca="1">INDEX('4_RatesSplit'!AZ:AZ,MATCH($A293,'4_RatesSplit'!$A:$A,0))</f>
        <v>#REF!</v>
      </c>
      <c r="AF293" s="168" t="e">
        <f ca="1">INDEX('4_RatesSplit'!BA:BA,MATCH($A293,'4_RatesSplit'!$A:$A,0))</f>
        <v>#REF!</v>
      </c>
      <c r="AG293" s="168" t="e">
        <f ca="1">INDEX('4_RatesSplit'!BB:BB,MATCH($A293,'4_RatesSplit'!$A:$A,0))</f>
        <v>#REF!</v>
      </c>
      <c r="AH293" s="168" t="e">
        <f ca="1">INDEX('4_RatesSplit'!BC:BC,MATCH($A293,'4_RatesSplit'!$A:$A,0))</f>
        <v>#REF!</v>
      </c>
      <c r="AI293" s="168" t="e">
        <f ca="1">INDEX('4_RatesSplit'!BD:BD,MATCH($A293,'4_RatesSplit'!$A:$A,0))</f>
        <v>#REF!</v>
      </c>
      <c r="AJ293" s="168" t="e">
        <f ca="1">INDEX('4_RatesSplit'!BE:BE,MATCH($A293,'4_RatesSplit'!$A:$A,0))</f>
        <v>#REF!</v>
      </c>
      <c r="AK293" s="168" t="e">
        <f ca="1">INDEX('4_RatesSplit'!BF:BF,MATCH($A293,'4_RatesSplit'!$A:$A,0))</f>
        <v>#REF!</v>
      </c>
      <c r="AL293" s="168" t="e">
        <f ca="1">INDEX('4_RatesSplit'!BG:BG,MATCH($A293,'4_RatesSplit'!$A:$A,0))</f>
        <v>#REF!</v>
      </c>
      <c r="AM293" s="168" t="e">
        <f ca="1">INDEX('4_RatesSplit'!BH:BH,MATCH($A293,'4_RatesSplit'!$A:$A,0))</f>
        <v>#REF!</v>
      </c>
      <c r="AN293" s="198" t="e">
        <f ca="1">INDEX('4_RatesSplit'!BI:BI,MATCH($A293,'4_RatesSplit'!$A:$A,0))</f>
        <v>#REF!</v>
      </c>
      <c r="AO293" s="114"/>
      <c r="AP293" s="167" t="e">
        <f t="shared" ca="1" si="945"/>
        <v>#REF!</v>
      </c>
      <c r="AQ293" s="167" t="e">
        <f t="shared" ca="1" si="946"/>
        <v>#REF!</v>
      </c>
      <c r="AR293" s="167" t="e">
        <f t="shared" ca="1" si="947"/>
        <v>#REF!</v>
      </c>
      <c r="AS293" s="167" t="e">
        <f t="shared" ca="1" si="948"/>
        <v>#REF!</v>
      </c>
      <c r="AT293" s="167" t="e">
        <f t="shared" ca="1" si="949"/>
        <v>#REF!</v>
      </c>
      <c r="AU293" s="167" t="e">
        <f t="shared" ca="1" si="950"/>
        <v>#REF!</v>
      </c>
      <c r="AV293" s="167" t="e">
        <f t="shared" ca="1" si="951"/>
        <v>#REF!</v>
      </c>
      <c r="AW293" s="167" t="e">
        <f t="shared" ca="1" si="952"/>
        <v>#REF!</v>
      </c>
      <c r="AX293" s="167" t="e">
        <f t="shared" ca="1" si="953"/>
        <v>#REF!</v>
      </c>
      <c r="AY293" s="167" t="e">
        <f t="shared" ca="1" si="954"/>
        <v>#REF!</v>
      </c>
      <c r="AZ293" s="167" t="e">
        <f t="shared" ca="1" si="955"/>
        <v>#REF!</v>
      </c>
      <c r="BA293" s="167" t="e">
        <f t="shared" ca="1" si="956"/>
        <v>#REF!</v>
      </c>
      <c r="BB293" s="167" t="e">
        <f t="shared" ca="1" si="957"/>
        <v>#REF!</v>
      </c>
      <c r="BC293" s="167" t="e">
        <f t="shared" ca="1" si="958"/>
        <v>#REF!</v>
      </c>
      <c r="BD293" s="167" t="e">
        <f t="shared" ca="1" si="959"/>
        <v>#REF!</v>
      </c>
      <c r="BE293" s="167" t="e">
        <f t="shared" ca="1" si="960"/>
        <v>#REF!</v>
      </c>
      <c r="BF293" s="18"/>
      <c r="BG293" s="168">
        <f>INDEX('2_Needs'!$F:$F,MATCH($A293,'2_Needs'!$A:$A,0))</f>
        <v>5.4748304025930838E-3</v>
      </c>
      <c r="BH293" s="114"/>
      <c r="BI293" s="167">
        <f t="shared" ref="BI293:BX293" si="1050">IF(BI$3="reset",$BG293*BI$6,BH293*(1+$C$4))</f>
        <v>0</v>
      </c>
      <c r="BJ293" s="167">
        <f t="shared" si="1050"/>
        <v>0</v>
      </c>
      <c r="BK293" s="167">
        <f t="shared" si="1050"/>
        <v>0</v>
      </c>
      <c r="BL293" s="167">
        <f t="shared" si="1050"/>
        <v>0</v>
      </c>
      <c r="BM293" s="167">
        <f t="shared" si="1050"/>
        <v>0</v>
      </c>
      <c r="BN293" s="167">
        <f t="shared" si="1050"/>
        <v>0</v>
      </c>
      <c r="BO293" s="167">
        <f t="shared" si="1050"/>
        <v>0</v>
      </c>
      <c r="BP293" s="167">
        <f t="shared" si="1050"/>
        <v>0</v>
      </c>
      <c r="BQ293" s="167">
        <f t="shared" si="1050"/>
        <v>0</v>
      </c>
      <c r="BR293" s="167">
        <f t="shared" si="1050"/>
        <v>0</v>
      </c>
      <c r="BS293" s="167">
        <f t="shared" si="1050"/>
        <v>0</v>
      </c>
      <c r="BT293" s="167">
        <f t="shared" si="1050"/>
        <v>0</v>
      </c>
      <c r="BU293" s="167">
        <f t="shared" si="1050"/>
        <v>0</v>
      </c>
      <c r="BV293" s="167">
        <f t="shared" si="1050"/>
        <v>0</v>
      </c>
      <c r="BW293" s="167">
        <f t="shared" si="1050"/>
        <v>0</v>
      </c>
      <c r="BX293" s="167">
        <f t="shared" si="1050"/>
        <v>0</v>
      </c>
      <c r="BZ293" s="167" t="e">
        <f t="shared" ca="1" si="879"/>
        <v>#REF!</v>
      </c>
      <c r="CA293" s="167" t="e">
        <f t="shared" ca="1" si="880"/>
        <v>#REF!</v>
      </c>
      <c r="CB293" s="167" t="e">
        <f t="shared" ca="1" si="881"/>
        <v>#REF!</v>
      </c>
      <c r="CC293" s="167" t="e">
        <f t="shared" ca="1" si="882"/>
        <v>#REF!</v>
      </c>
      <c r="CD293" s="167" t="e">
        <f t="shared" ca="1" si="883"/>
        <v>#REF!</v>
      </c>
      <c r="CE293" s="167" t="e">
        <f t="shared" ca="1" si="884"/>
        <v>#REF!</v>
      </c>
      <c r="CF293" s="167" t="e">
        <f t="shared" ca="1" si="885"/>
        <v>#REF!</v>
      </c>
      <c r="CG293" s="167" t="e">
        <f t="shared" ca="1" si="886"/>
        <v>#REF!</v>
      </c>
      <c r="CH293" s="167" t="e">
        <f t="shared" ca="1" si="887"/>
        <v>#REF!</v>
      </c>
      <c r="CI293" s="167" t="e">
        <f t="shared" ca="1" si="888"/>
        <v>#REF!</v>
      </c>
      <c r="CJ293" s="167" t="e">
        <f t="shared" ca="1" si="889"/>
        <v>#REF!</v>
      </c>
      <c r="CK293" s="167" t="e">
        <f t="shared" ca="1" si="890"/>
        <v>#REF!</v>
      </c>
      <c r="CL293" s="167" t="e">
        <f t="shared" ca="1" si="891"/>
        <v>#REF!</v>
      </c>
      <c r="CM293" s="167" t="e">
        <f t="shared" ca="1" si="892"/>
        <v>#REF!</v>
      </c>
      <c r="CN293" s="167" t="e">
        <f t="shared" ca="1" si="893"/>
        <v>#REF!</v>
      </c>
      <c r="CO293" s="167" t="e">
        <f t="shared" ca="1" si="894"/>
        <v>#REF!</v>
      </c>
      <c r="CQ293" s="167" t="e">
        <f t="shared" ca="1" si="895"/>
        <v>#REF!</v>
      </c>
      <c r="CR293" s="167" t="e">
        <f t="shared" ca="1" si="896"/>
        <v>#REF!</v>
      </c>
      <c r="CS293" s="167" t="e">
        <f t="shared" ca="1" si="897"/>
        <v>#REF!</v>
      </c>
      <c r="CT293" s="167" t="e">
        <f t="shared" ca="1" si="898"/>
        <v>#REF!</v>
      </c>
      <c r="CU293" s="167" t="e">
        <f t="shared" ca="1" si="899"/>
        <v>#REF!</v>
      </c>
      <c r="CV293" s="167" t="e">
        <f t="shared" ca="1" si="900"/>
        <v>#REF!</v>
      </c>
      <c r="CW293" s="167" t="e">
        <f t="shared" ca="1" si="901"/>
        <v>#REF!</v>
      </c>
      <c r="CX293" s="167" t="e">
        <f t="shared" ca="1" si="902"/>
        <v>#REF!</v>
      </c>
      <c r="CY293" s="167" t="e">
        <f t="shared" ca="1" si="903"/>
        <v>#REF!</v>
      </c>
      <c r="CZ293" s="167" t="e">
        <f t="shared" ca="1" si="904"/>
        <v>#REF!</v>
      </c>
      <c r="DA293" s="167" t="e">
        <f t="shared" ca="1" si="905"/>
        <v>#REF!</v>
      </c>
      <c r="DB293" s="167" t="e">
        <f t="shared" ca="1" si="906"/>
        <v>#REF!</v>
      </c>
      <c r="DC293" s="167" t="e">
        <f t="shared" ca="1" si="907"/>
        <v>#REF!</v>
      </c>
      <c r="DD293" s="167" t="e">
        <f t="shared" ca="1" si="908"/>
        <v>#REF!</v>
      </c>
      <c r="DE293" s="167" t="e">
        <f t="shared" ca="1" si="909"/>
        <v>#REF!</v>
      </c>
      <c r="DF293" s="167" t="e">
        <f t="shared" ca="1" si="910"/>
        <v>#REF!</v>
      </c>
      <c r="DH293" s="167">
        <f t="shared" si="911"/>
        <v>0</v>
      </c>
      <c r="DI293" s="167">
        <f t="shared" si="912"/>
        <v>0</v>
      </c>
      <c r="DJ293" s="167">
        <f t="shared" si="913"/>
        <v>0</v>
      </c>
      <c r="DK293" s="167">
        <f t="shared" si="914"/>
        <v>0</v>
      </c>
      <c r="DL293" s="167">
        <f t="shared" si="915"/>
        <v>0</v>
      </c>
      <c r="DM293" s="167">
        <f t="shared" si="916"/>
        <v>0</v>
      </c>
      <c r="DN293" s="167">
        <f t="shared" si="917"/>
        <v>0</v>
      </c>
      <c r="DO293" s="167">
        <f t="shared" si="918"/>
        <v>0</v>
      </c>
      <c r="DP293" s="167">
        <f t="shared" si="919"/>
        <v>0</v>
      </c>
      <c r="DQ293" s="167">
        <f t="shared" si="920"/>
        <v>0</v>
      </c>
      <c r="DR293" s="167">
        <f t="shared" si="921"/>
        <v>0</v>
      </c>
      <c r="DS293" s="167">
        <f t="shared" si="922"/>
        <v>0</v>
      </c>
      <c r="DT293" s="167">
        <f t="shared" si="923"/>
        <v>0</v>
      </c>
      <c r="DU293" s="167">
        <f t="shared" si="924"/>
        <v>0</v>
      </c>
      <c r="DV293" s="167">
        <f t="shared" si="925"/>
        <v>0</v>
      </c>
      <c r="DW293" s="167">
        <f t="shared" si="926"/>
        <v>0</v>
      </c>
      <c r="DY293" s="167" t="e">
        <f t="shared" ca="1" si="962"/>
        <v>#REF!</v>
      </c>
      <c r="DZ293" s="167" t="e">
        <f t="shared" ca="1" si="963"/>
        <v>#REF!</v>
      </c>
      <c r="EA293" s="167" t="e">
        <f t="shared" ca="1" si="964"/>
        <v>#REF!</v>
      </c>
      <c r="EB293" s="167" t="e">
        <f t="shared" ca="1" si="965"/>
        <v>#REF!</v>
      </c>
      <c r="EC293" s="167" t="e">
        <f t="shared" ca="1" si="966"/>
        <v>#REF!</v>
      </c>
      <c r="ED293" s="167" t="e">
        <f t="shared" ca="1" si="967"/>
        <v>#REF!</v>
      </c>
      <c r="EE293" s="167" t="e">
        <f t="shared" ca="1" si="968"/>
        <v>#REF!</v>
      </c>
      <c r="EF293" s="167" t="e">
        <f t="shared" ca="1" si="969"/>
        <v>#REF!</v>
      </c>
      <c r="EG293" s="167" t="e">
        <f t="shared" ca="1" si="970"/>
        <v>#REF!</v>
      </c>
      <c r="EH293" s="167" t="e">
        <f t="shared" ca="1" si="971"/>
        <v>#REF!</v>
      </c>
      <c r="EI293" s="167" t="e">
        <f t="shared" ca="1" si="972"/>
        <v>#REF!</v>
      </c>
      <c r="EJ293" s="167" t="e">
        <f t="shared" ca="1" si="973"/>
        <v>#REF!</v>
      </c>
      <c r="EK293" s="167" t="e">
        <f t="shared" ca="1" si="974"/>
        <v>#REF!</v>
      </c>
      <c r="EL293" s="167" t="e">
        <f t="shared" ca="1" si="975"/>
        <v>#REF!</v>
      </c>
      <c r="EM293" s="167" t="e">
        <f t="shared" ca="1" si="976"/>
        <v>#REF!</v>
      </c>
      <c r="EN293" s="167" t="e">
        <f t="shared" ca="1" si="977"/>
        <v>#REF!</v>
      </c>
      <c r="EP293" s="167">
        <f t="shared" si="978"/>
        <v>0</v>
      </c>
      <c r="EQ293" s="167">
        <f t="shared" si="979"/>
        <v>0</v>
      </c>
      <c r="ER293" s="167">
        <f t="shared" si="980"/>
        <v>0</v>
      </c>
      <c r="ES293" s="167">
        <f t="shared" si="981"/>
        <v>0</v>
      </c>
      <c r="ET293" s="167">
        <f t="shared" si="982"/>
        <v>0</v>
      </c>
      <c r="EU293" s="167">
        <f t="shared" si="983"/>
        <v>0</v>
      </c>
      <c r="EV293" s="167">
        <f t="shared" si="984"/>
        <v>0</v>
      </c>
      <c r="EW293" s="167">
        <f t="shared" si="985"/>
        <v>0</v>
      </c>
      <c r="EX293" s="167">
        <f t="shared" si="986"/>
        <v>0</v>
      </c>
      <c r="EY293" s="167">
        <f t="shared" si="987"/>
        <v>0</v>
      </c>
      <c r="EZ293" s="167">
        <f t="shared" si="988"/>
        <v>0</v>
      </c>
      <c r="FA293" s="167">
        <f t="shared" si="989"/>
        <v>0</v>
      </c>
      <c r="FB293" s="167">
        <f t="shared" si="990"/>
        <v>0</v>
      </c>
      <c r="FC293" s="167">
        <f t="shared" si="991"/>
        <v>0</v>
      </c>
      <c r="FD293" s="167">
        <f t="shared" si="992"/>
        <v>0</v>
      </c>
      <c r="FE293" s="167">
        <f t="shared" si="993"/>
        <v>0</v>
      </c>
      <c r="FG293" s="167">
        <f t="shared" si="994"/>
        <v>0</v>
      </c>
      <c r="FH293" s="167">
        <f t="shared" si="995"/>
        <v>0</v>
      </c>
      <c r="FI293" s="167">
        <f t="shared" si="996"/>
        <v>0</v>
      </c>
      <c r="FJ293" s="167">
        <f t="shared" si="997"/>
        <v>0</v>
      </c>
      <c r="FK293" s="167">
        <f t="shared" si="998"/>
        <v>0</v>
      </c>
      <c r="FL293" s="167">
        <f t="shared" si="999"/>
        <v>0</v>
      </c>
      <c r="FM293" s="167">
        <f t="shared" si="1000"/>
        <v>0</v>
      </c>
      <c r="FN293" s="167">
        <f t="shared" si="1001"/>
        <v>0</v>
      </c>
      <c r="FO293" s="167">
        <f t="shared" si="1002"/>
        <v>0</v>
      </c>
      <c r="FP293" s="167">
        <f t="shared" si="1003"/>
        <v>0</v>
      </c>
      <c r="FQ293" s="167">
        <f t="shared" si="1004"/>
        <v>0</v>
      </c>
      <c r="FR293" s="167">
        <f t="shared" si="1005"/>
        <v>0</v>
      </c>
      <c r="FS293" s="167">
        <f t="shared" si="1006"/>
        <v>0</v>
      </c>
      <c r="FT293" s="167">
        <f t="shared" si="1007"/>
        <v>0</v>
      </c>
      <c r="FU293" s="167">
        <f t="shared" si="1008"/>
        <v>0</v>
      </c>
      <c r="FV293" s="167">
        <f t="shared" si="1009"/>
        <v>0</v>
      </c>
      <c r="FX293" s="167">
        <f t="shared" si="1010"/>
        <v>0</v>
      </c>
      <c r="FY293" s="167">
        <f t="shared" si="1011"/>
        <v>0</v>
      </c>
      <c r="FZ293" s="167">
        <f t="shared" si="1012"/>
        <v>0</v>
      </c>
      <c r="GA293" s="167">
        <f t="shared" si="1013"/>
        <v>0</v>
      </c>
      <c r="GB293" s="167">
        <f t="shared" si="1014"/>
        <v>0</v>
      </c>
      <c r="GC293" s="167">
        <f t="shared" si="1015"/>
        <v>0</v>
      </c>
      <c r="GD293" s="167">
        <f t="shared" si="1016"/>
        <v>0</v>
      </c>
      <c r="GE293" s="167">
        <f t="shared" si="1017"/>
        <v>0</v>
      </c>
      <c r="GF293" s="167">
        <f t="shared" si="1018"/>
        <v>0</v>
      </c>
      <c r="GG293" s="167">
        <f t="shared" si="1019"/>
        <v>0</v>
      </c>
      <c r="GH293" s="167">
        <f t="shared" si="1020"/>
        <v>0</v>
      </c>
      <c r="GI293" s="167">
        <f t="shared" si="1021"/>
        <v>0</v>
      </c>
      <c r="GJ293" s="167">
        <f t="shared" si="1022"/>
        <v>0</v>
      </c>
      <c r="GK293" s="167">
        <f t="shared" si="1023"/>
        <v>0</v>
      </c>
      <c r="GL293" s="167">
        <f t="shared" si="1024"/>
        <v>0</v>
      </c>
      <c r="GM293" s="167">
        <f t="shared" si="1025"/>
        <v>0</v>
      </c>
      <c r="GO293" s="167" t="e">
        <f t="shared" ca="1" si="860"/>
        <v>#REF!</v>
      </c>
      <c r="GP293" s="167" t="e">
        <f t="shared" ca="1" si="1038"/>
        <v>#REF!</v>
      </c>
      <c r="GQ293" s="167" t="e">
        <f t="shared" ca="1" si="1038"/>
        <v>#REF!</v>
      </c>
      <c r="GR293" s="167" t="e">
        <f t="shared" ca="1" si="1038"/>
        <v>#REF!</v>
      </c>
      <c r="GS293" s="167" t="e">
        <f t="shared" ca="1" si="1038"/>
        <v>#REF!</v>
      </c>
      <c r="GT293" s="167" t="e">
        <f t="shared" ca="1" si="1038"/>
        <v>#REF!</v>
      </c>
      <c r="GU293" s="167" t="e">
        <f t="shared" ca="1" si="1038"/>
        <v>#REF!</v>
      </c>
      <c r="GV293" s="167" t="e">
        <f t="shared" ca="1" si="1038"/>
        <v>#REF!</v>
      </c>
      <c r="GW293" s="167" t="e">
        <f t="shared" ca="1" si="1038"/>
        <v>#REF!</v>
      </c>
      <c r="GX293" s="167" t="e">
        <f t="shared" ca="1" si="1038"/>
        <v>#REF!</v>
      </c>
      <c r="GY293" s="167" t="e">
        <f t="shared" ca="1" si="1038"/>
        <v>#REF!</v>
      </c>
      <c r="GZ293" s="167" t="e">
        <f t="shared" ca="1" si="1038"/>
        <v>#REF!</v>
      </c>
      <c r="HA293" s="167" t="e">
        <f t="shared" ca="1" si="1038"/>
        <v>#REF!</v>
      </c>
      <c r="HB293" s="167" t="e">
        <f t="shared" ca="1" si="1038"/>
        <v>#REF!</v>
      </c>
      <c r="HC293" s="167" t="e">
        <f t="shared" ca="1" si="1038"/>
        <v>#REF!</v>
      </c>
      <c r="HD293" s="167" t="e">
        <f t="shared" ca="1" si="1038"/>
        <v>#REF!</v>
      </c>
      <c r="HF293" s="167" t="e">
        <f t="shared" ca="1" si="927"/>
        <v>#REF!</v>
      </c>
      <c r="HG293" s="167" t="e">
        <f t="shared" ca="1" si="928"/>
        <v>#REF!</v>
      </c>
      <c r="HH293" s="167" t="e">
        <f t="shared" ca="1" si="929"/>
        <v>#REF!</v>
      </c>
      <c r="HI293" s="167" t="e">
        <f t="shared" ca="1" si="930"/>
        <v>#REF!</v>
      </c>
      <c r="HJ293" s="167" t="e">
        <f t="shared" ca="1" si="931"/>
        <v>#REF!</v>
      </c>
      <c r="HK293" s="167" t="e">
        <f t="shared" ca="1" si="932"/>
        <v>#REF!</v>
      </c>
      <c r="HL293" s="167" t="e">
        <f t="shared" ca="1" si="933"/>
        <v>#REF!</v>
      </c>
      <c r="HM293" s="167" t="e">
        <f t="shared" ca="1" si="934"/>
        <v>#REF!</v>
      </c>
      <c r="HN293" s="167" t="e">
        <f t="shared" ca="1" si="935"/>
        <v>#REF!</v>
      </c>
      <c r="HO293" s="167" t="e">
        <f t="shared" ca="1" si="936"/>
        <v>#REF!</v>
      </c>
      <c r="HP293" s="167" t="e">
        <f t="shared" ca="1" si="937"/>
        <v>#REF!</v>
      </c>
      <c r="HQ293" s="167" t="e">
        <f t="shared" ca="1" si="938"/>
        <v>#REF!</v>
      </c>
      <c r="HR293" s="167" t="e">
        <f t="shared" ca="1" si="939"/>
        <v>#REF!</v>
      </c>
      <c r="HS293" s="167" t="e">
        <f t="shared" ca="1" si="940"/>
        <v>#REF!</v>
      </c>
      <c r="HT293" s="167" t="e">
        <f t="shared" ca="1" si="941"/>
        <v>#REF!</v>
      </c>
      <c r="HU293" s="167" t="e">
        <f t="shared" ca="1" si="942"/>
        <v>#REF!</v>
      </c>
      <c r="HW293" s="167" t="e">
        <f t="shared" ca="1" si="943"/>
        <v>#REF!</v>
      </c>
      <c r="HX293" s="167">
        <f t="shared" si="944"/>
        <v>0</v>
      </c>
      <c r="HY293" s="167" t="e">
        <f t="shared" ca="1" si="1026"/>
        <v>#REF!</v>
      </c>
      <c r="HZ293" s="219" t="e">
        <f t="shared" ca="1" si="1027"/>
        <v>#REF!</v>
      </c>
    </row>
    <row r="294" spans="1:234" s="48" customFormat="1">
      <c r="A294" s="3" t="s">
        <v>582</v>
      </c>
      <c r="B294" s="202" t="str">
        <f>INDEX('Ref1'!$E:$E,MATCH(A294,'Ref1'!$A:$A,0))</f>
        <v>South Bucks</v>
      </c>
      <c r="C294" s="42" t="str">
        <f>INDEX(Data1!B:B,MATCH(A294,Data1!A:A,0))</f>
        <v>SD</v>
      </c>
      <c r="D294" s="253" t="str">
        <f>INDEX(Data1!C:C,MATCH(A294,Data1!A:A,0))</f>
        <v>SE</v>
      </c>
      <c r="E294" s="200" t="str">
        <f>IF($C$6="No","No",IF(COUNTIF(Inputs!$K$359:$K$398,$A294)&gt;0,"Yes","No"))</f>
        <v>No</v>
      </c>
      <c r="F294" s="404"/>
      <c r="G294" s="62">
        <f>INDEX('4_RatesSplit'!K:K,MATCH($A294,'4_RatesSplit'!$A:$A,0))</f>
        <v>0</v>
      </c>
      <c r="H294" s="171">
        <f>INDEX('4_RatesSplit'!L:L,MATCH($A294,'4_RatesSplit'!$A:$A,0))</f>
        <v>0</v>
      </c>
      <c r="I294" s="167">
        <f>INDEX('4_RatesSplit'!M:M,MATCH($A294,'4_RatesSplit'!$A:$A,0))</f>
        <v>0</v>
      </c>
      <c r="J294" s="167">
        <f>INDEX('4_RatesSplit'!N:N,MATCH($A294,'4_RatesSplit'!$A:$A,0))</f>
        <v>0</v>
      </c>
      <c r="K294" s="167">
        <f>INDEX('4_RatesSplit'!O:O,MATCH($A294,'4_RatesSplit'!$A:$A,0))</f>
        <v>0</v>
      </c>
      <c r="L294" s="167">
        <f>INDEX('4_RatesSplit'!P:P,MATCH($A294,'4_RatesSplit'!$A:$A,0))</f>
        <v>0</v>
      </c>
      <c r="M294" s="167">
        <f>INDEX('4_RatesSplit'!Q:Q,MATCH($A294,'4_RatesSplit'!$A:$A,0))</f>
        <v>0</v>
      </c>
      <c r="N294" s="167">
        <f>INDEX('4_RatesSplit'!R:R,MATCH($A294,'4_RatesSplit'!$A:$A,0))</f>
        <v>0</v>
      </c>
      <c r="O294" s="167">
        <f>INDEX('4_RatesSplit'!S:S,MATCH($A294,'4_RatesSplit'!$A:$A,0))</f>
        <v>0</v>
      </c>
      <c r="P294" s="167">
        <f>INDEX('4_RatesSplit'!T:T,MATCH($A294,'4_RatesSplit'!$A:$A,0))</f>
        <v>0</v>
      </c>
      <c r="Q294" s="167">
        <f>INDEX('4_RatesSplit'!U:U,MATCH($A294,'4_RatesSplit'!$A:$A,0))</f>
        <v>0</v>
      </c>
      <c r="R294" s="167">
        <f>INDEX('4_RatesSplit'!V:V,MATCH($A294,'4_RatesSplit'!$A:$A,0))</f>
        <v>0</v>
      </c>
      <c r="S294" s="167">
        <f>INDEX('4_RatesSplit'!W:W,MATCH($A294,'4_RatesSplit'!$A:$A,0))</f>
        <v>0</v>
      </c>
      <c r="T294" s="167">
        <f>INDEX('4_RatesSplit'!X:X,MATCH($A294,'4_RatesSplit'!$A:$A,0))</f>
        <v>0</v>
      </c>
      <c r="U294" s="167">
        <f>INDEX('4_RatesSplit'!Y:Y,MATCH($A294,'4_RatesSplit'!$A:$A,0))</f>
        <v>0</v>
      </c>
      <c r="V294" s="167">
        <f>INDEX('4_RatesSplit'!Z:Z,MATCH($A294,'4_RatesSplit'!$A:$A,0))</f>
        <v>0</v>
      </c>
      <c r="W294" s="167">
        <f>INDEX('4_RatesSplit'!AA:AA,MATCH($A294,'4_RatesSplit'!$A:$A,0))</f>
        <v>0</v>
      </c>
      <c r="X294" s="18"/>
      <c r="Y294" s="168" t="e">
        <f ca="1">INDEX('4_RatesSplit'!AT:AT,MATCH($A294,'4_RatesSplit'!$A:$A,0))</f>
        <v>#REF!</v>
      </c>
      <c r="Z294" s="168" t="e">
        <f ca="1">INDEX('4_RatesSplit'!AU:AU,MATCH($A294,'4_RatesSplit'!$A:$A,0))</f>
        <v>#REF!</v>
      </c>
      <c r="AA294" s="168" t="e">
        <f ca="1">INDEX('4_RatesSplit'!AV:AV,MATCH($A294,'4_RatesSplit'!$A:$A,0))</f>
        <v>#REF!</v>
      </c>
      <c r="AB294" s="168" t="e">
        <f ca="1">INDEX('4_RatesSplit'!AW:AW,MATCH($A294,'4_RatesSplit'!$A:$A,0))</f>
        <v>#REF!</v>
      </c>
      <c r="AC294" s="168" t="e">
        <f ca="1">INDEX('4_RatesSplit'!AX:AX,MATCH($A294,'4_RatesSplit'!$A:$A,0))</f>
        <v>#REF!</v>
      </c>
      <c r="AD294" s="168" t="e">
        <f ca="1">INDEX('4_RatesSplit'!AY:AY,MATCH($A294,'4_RatesSplit'!$A:$A,0))</f>
        <v>#REF!</v>
      </c>
      <c r="AE294" s="168" t="e">
        <f ca="1">INDEX('4_RatesSplit'!AZ:AZ,MATCH($A294,'4_RatesSplit'!$A:$A,0))</f>
        <v>#REF!</v>
      </c>
      <c r="AF294" s="168" t="e">
        <f ca="1">INDEX('4_RatesSplit'!BA:BA,MATCH($A294,'4_RatesSplit'!$A:$A,0))</f>
        <v>#REF!</v>
      </c>
      <c r="AG294" s="168" t="e">
        <f ca="1">INDEX('4_RatesSplit'!BB:BB,MATCH($A294,'4_RatesSplit'!$A:$A,0))</f>
        <v>#REF!</v>
      </c>
      <c r="AH294" s="168" t="e">
        <f ca="1">INDEX('4_RatesSplit'!BC:BC,MATCH($A294,'4_RatesSplit'!$A:$A,0))</f>
        <v>#REF!</v>
      </c>
      <c r="AI294" s="168" t="e">
        <f ca="1">INDEX('4_RatesSplit'!BD:BD,MATCH($A294,'4_RatesSplit'!$A:$A,0))</f>
        <v>#REF!</v>
      </c>
      <c r="AJ294" s="168" t="e">
        <f ca="1">INDEX('4_RatesSplit'!BE:BE,MATCH($A294,'4_RatesSplit'!$A:$A,0))</f>
        <v>#REF!</v>
      </c>
      <c r="AK294" s="168" t="e">
        <f ca="1">INDEX('4_RatesSplit'!BF:BF,MATCH($A294,'4_RatesSplit'!$A:$A,0))</f>
        <v>#REF!</v>
      </c>
      <c r="AL294" s="168" t="e">
        <f ca="1">INDEX('4_RatesSplit'!BG:BG,MATCH($A294,'4_RatesSplit'!$A:$A,0))</f>
        <v>#REF!</v>
      </c>
      <c r="AM294" s="168" t="e">
        <f ca="1">INDEX('4_RatesSplit'!BH:BH,MATCH($A294,'4_RatesSplit'!$A:$A,0))</f>
        <v>#REF!</v>
      </c>
      <c r="AN294" s="198" t="e">
        <f ca="1">INDEX('4_RatesSplit'!BI:BI,MATCH($A294,'4_RatesSplit'!$A:$A,0))</f>
        <v>#REF!</v>
      </c>
      <c r="AO294" s="114"/>
      <c r="AP294" s="167" t="e">
        <f t="shared" ca="1" si="945"/>
        <v>#REF!</v>
      </c>
      <c r="AQ294" s="167" t="e">
        <f t="shared" ca="1" si="946"/>
        <v>#REF!</v>
      </c>
      <c r="AR294" s="167" t="e">
        <f t="shared" ca="1" si="947"/>
        <v>#REF!</v>
      </c>
      <c r="AS294" s="167" t="e">
        <f t="shared" ca="1" si="948"/>
        <v>#REF!</v>
      </c>
      <c r="AT294" s="167" t="e">
        <f t="shared" ca="1" si="949"/>
        <v>#REF!</v>
      </c>
      <c r="AU294" s="167" t="e">
        <f t="shared" ca="1" si="950"/>
        <v>#REF!</v>
      </c>
      <c r="AV294" s="167" t="e">
        <f t="shared" ca="1" si="951"/>
        <v>#REF!</v>
      </c>
      <c r="AW294" s="167" t="e">
        <f t="shared" ca="1" si="952"/>
        <v>#REF!</v>
      </c>
      <c r="AX294" s="167" t="e">
        <f t="shared" ca="1" si="953"/>
        <v>#REF!</v>
      </c>
      <c r="AY294" s="167" t="e">
        <f t="shared" ca="1" si="954"/>
        <v>#REF!</v>
      </c>
      <c r="AZ294" s="167" t="e">
        <f t="shared" ca="1" si="955"/>
        <v>#REF!</v>
      </c>
      <c r="BA294" s="167" t="e">
        <f t="shared" ca="1" si="956"/>
        <v>#REF!</v>
      </c>
      <c r="BB294" s="167" t="e">
        <f t="shared" ca="1" si="957"/>
        <v>#REF!</v>
      </c>
      <c r="BC294" s="167" t="e">
        <f t="shared" ca="1" si="958"/>
        <v>#REF!</v>
      </c>
      <c r="BD294" s="167" t="e">
        <f t="shared" ca="1" si="959"/>
        <v>#REF!</v>
      </c>
      <c r="BE294" s="167" t="e">
        <f t="shared" ca="1" si="960"/>
        <v>#REF!</v>
      </c>
      <c r="BF294" s="18"/>
      <c r="BG294" s="168">
        <f>INDEX('2_Needs'!$F:$F,MATCH($A294,'2_Needs'!$A:$A,0))</f>
        <v>8.8627170262705522E-5</v>
      </c>
      <c r="BH294" s="114"/>
      <c r="BI294" s="167">
        <f t="shared" ref="BI294:BX294" si="1051">IF(BI$3="reset",$BG294*BI$6,BH294*(1+$C$4))</f>
        <v>0</v>
      </c>
      <c r="BJ294" s="167">
        <f t="shared" si="1051"/>
        <v>0</v>
      </c>
      <c r="BK294" s="167">
        <f t="shared" si="1051"/>
        <v>0</v>
      </c>
      <c r="BL294" s="167">
        <f t="shared" si="1051"/>
        <v>0</v>
      </c>
      <c r="BM294" s="167">
        <f t="shared" si="1051"/>
        <v>0</v>
      </c>
      <c r="BN294" s="167">
        <f t="shared" si="1051"/>
        <v>0</v>
      </c>
      <c r="BO294" s="167">
        <f t="shared" si="1051"/>
        <v>0</v>
      </c>
      <c r="BP294" s="167">
        <f t="shared" si="1051"/>
        <v>0</v>
      </c>
      <c r="BQ294" s="167">
        <f t="shared" si="1051"/>
        <v>0</v>
      </c>
      <c r="BR294" s="167">
        <f t="shared" si="1051"/>
        <v>0</v>
      </c>
      <c r="BS294" s="167">
        <f t="shared" si="1051"/>
        <v>0</v>
      </c>
      <c r="BT294" s="167">
        <f t="shared" si="1051"/>
        <v>0</v>
      </c>
      <c r="BU294" s="167">
        <f t="shared" si="1051"/>
        <v>0</v>
      </c>
      <c r="BV294" s="167">
        <f t="shared" si="1051"/>
        <v>0</v>
      </c>
      <c r="BW294" s="167">
        <f t="shared" si="1051"/>
        <v>0</v>
      </c>
      <c r="BX294" s="167">
        <f t="shared" si="1051"/>
        <v>0</v>
      </c>
      <c r="BZ294" s="167" t="e">
        <f t="shared" ca="1" si="879"/>
        <v>#REF!</v>
      </c>
      <c r="CA294" s="167" t="e">
        <f t="shared" ca="1" si="880"/>
        <v>#REF!</v>
      </c>
      <c r="CB294" s="167" t="e">
        <f t="shared" ca="1" si="881"/>
        <v>#REF!</v>
      </c>
      <c r="CC294" s="167" t="e">
        <f t="shared" ca="1" si="882"/>
        <v>#REF!</v>
      </c>
      <c r="CD294" s="167" t="e">
        <f t="shared" ca="1" si="883"/>
        <v>#REF!</v>
      </c>
      <c r="CE294" s="167" t="e">
        <f t="shared" ca="1" si="884"/>
        <v>#REF!</v>
      </c>
      <c r="CF294" s="167" t="e">
        <f t="shared" ca="1" si="885"/>
        <v>#REF!</v>
      </c>
      <c r="CG294" s="167" t="e">
        <f t="shared" ca="1" si="886"/>
        <v>#REF!</v>
      </c>
      <c r="CH294" s="167" t="e">
        <f t="shared" ca="1" si="887"/>
        <v>#REF!</v>
      </c>
      <c r="CI294" s="167" t="e">
        <f t="shared" ca="1" si="888"/>
        <v>#REF!</v>
      </c>
      <c r="CJ294" s="167" t="e">
        <f t="shared" ca="1" si="889"/>
        <v>#REF!</v>
      </c>
      <c r="CK294" s="167" t="e">
        <f t="shared" ca="1" si="890"/>
        <v>#REF!</v>
      </c>
      <c r="CL294" s="167" t="e">
        <f t="shared" ca="1" si="891"/>
        <v>#REF!</v>
      </c>
      <c r="CM294" s="167" t="e">
        <f t="shared" ca="1" si="892"/>
        <v>#REF!</v>
      </c>
      <c r="CN294" s="167" t="e">
        <f t="shared" ca="1" si="893"/>
        <v>#REF!</v>
      </c>
      <c r="CO294" s="167" t="e">
        <f t="shared" ca="1" si="894"/>
        <v>#REF!</v>
      </c>
      <c r="CQ294" s="167" t="e">
        <f t="shared" ca="1" si="895"/>
        <v>#REF!</v>
      </c>
      <c r="CR294" s="167" t="e">
        <f t="shared" ca="1" si="896"/>
        <v>#REF!</v>
      </c>
      <c r="CS294" s="167" t="e">
        <f t="shared" ca="1" si="897"/>
        <v>#REF!</v>
      </c>
      <c r="CT294" s="167" t="e">
        <f t="shared" ca="1" si="898"/>
        <v>#REF!</v>
      </c>
      <c r="CU294" s="167" t="e">
        <f t="shared" ca="1" si="899"/>
        <v>#REF!</v>
      </c>
      <c r="CV294" s="167" t="e">
        <f t="shared" ca="1" si="900"/>
        <v>#REF!</v>
      </c>
      <c r="CW294" s="167" t="e">
        <f t="shared" ca="1" si="901"/>
        <v>#REF!</v>
      </c>
      <c r="CX294" s="167" t="e">
        <f t="shared" ca="1" si="902"/>
        <v>#REF!</v>
      </c>
      <c r="CY294" s="167" t="e">
        <f t="shared" ca="1" si="903"/>
        <v>#REF!</v>
      </c>
      <c r="CZ294" s="167" t="e">
        <f t="shared" ca="1" si="904"/>
        <v>#REF!</v>
      </c>
      <c r="DA294" s="167" t="e">
        <f t="shared" ca="1" si="905"/>
        <v>#REF!</v>
      </c>
      <c r="DB294" s="167" t="e">
        <f t="shared" ca="1" si="906"/>
        <v>#REF!</v>
      </c>
      <c r="DC294" s="167" t="e">
        <f t="shared" ca="1" si="907"/>
        <v>#REF!</v>
      </c>
      <c r="DD294" s="167" t="e">
        <f t="shared" ca="1" si="908"/>
        <v>#REF!</v>
      </c>
      <c r="DE294" s="167" t="e">
        <f t="shared" ca="1" si="909"/>
        <v>#REF!</v>
      </c>
      <c r="DF294" s="167" t="e">
        <f t="shared" ca="1" si="910"/>
        <v>#REF!</v>
      </c>
      <c r="DH294" s="167">
        <f t="shared" si="911"/>
        <v>0</v>
      </c>
      <c r="DI294" s="167">
        <f t="shared" si="912"/>
        <v>0</v>
      </c>
      <c r="DJ294" s="167">
        <f t="shared" si="913"/>
        <v>0</v>
      </c>
      <c r="DK294" s="167">
        <f t="shared" si="914"/>
        <v>0</v>
      </c>
      <c r="DL294" s="167">
        <f t="shared" si="915"/>
        <v>0</v>
      </c>
      <c r="DM294" s="167">
        <f t="shared" si="916"/>
        <v>0</v>
      </c>
      <c r="DN294" s="167">
        <f t="shared" si="917"/>
        <v>0</v>
      </c>
      <c r="DO294" s="167">
        <f t="shared" si="918"/>
        <v>0</v>
      </c>
      <c r="DP294" s="167">
        <f t="shared" si="919"/>
        <v>0</v>
      </c>
      <c r="DQ294" s="167">
        <f t="shared" si="920"/>
        <v>0</v>
      </c>
      <c r="DR294" s="167">
        <f t="shared" si="921"/>
        <v>0</v>
      </c>
      <c r="DS294" s="167">
        <f t="shared" si="922"/>
        <v>0</v>
      </c>
      <c r="DT294" s="167">
        <f t="shared" si="923"/>
        <v>0</v>
      </c>
      <c r="DU294" s="167">
        <f t="shared" si="924"/>
        <v>0</v>
      </c>
      <c r="DV294" s="167">
        <f t="shared" si="925"/>
        <v>0</v>
      </c>
      <c r="DW294" s="167">
        <f t="shared" si="926"/>
        <v>0</v>
      </c>
      <c r="DY294" s="167" t="e">
        <f t="shared" ca="1" si="962"/>
        <v>#REF!</v>
      </c>
      <c r="DZ294" s="167" t="e">
        <f t="shared" ca="1" si="963"/>
        <v>#REF!</v>
      </c>
      <c r="EA294" s="167" t="e">
        <f t="shared" ca="1" si="964"/>
        <v>#REF!</v>
      </c>
      <c r="EB294" s="167" t="e">
        <f t="shared" ca="1" si="965"/>
        <v>#REF!</v>
      </c>
      <c r="EC294" s="167" t="e">
        <f t="shared" ca="1" si="966"/>
        <v>#REF!</v>
      </c>
      <c r="ED294" s="167" t="e">
        <f t="shared" ca="1" si="967"/>
        <v>#REF!</v>
      </c>
      <c r="EE294" s="167" t="e">
        <f t="shared" ca="1" si="968"/>
        <v>#REF!</v>
      </c>
      <c r="EF294" s="167" t="e">
        <f t="shared" ca="1" si="969"/>
        <v>#REF!</v>
      </c>
      <c r="EG294" s="167" t="e">
        <f t="shared" ca="1" si="970"/>
        <v>#REF!</v>
      </c>
      <c r="EH294" s="167" t="e">
        <f t="shared" ca="1" si="971"/>
        <v>#REF!</v>
      </c>
      <c r="EI294" s="167" t="e">
        <f t="shared" ca="1" si="972"/>
        <v>#REF!</v>
      </c>
      <c r="EJ294" s="167" t="e">
        <f t="shared" ca="1" si="973"/>
        <v>#REF!</v>
      </c>
      <c r="EK294" s="167" t="e">
        <f t="shared" ca="1" si="974"/>
        <v>#REF!</v>
      </c>
      <c r="EL294" s="167" t="e">
        <f t="shared" ca="1" si="975"/>
        <v>#REF!</v>
      </c>
      <c r="EM294" s="167" t="e">
        <f t="shared" ca="1" si="976"/>
        <v>#REF!</v>
      </c>
      <c r="EN294" s="167" t="e">
        <f t="shared" ca="1" si="977"/>
        <v>#REF!</v>
      </c>
      <c r="EP294" s="167">
        <f t="shared" si="978"/>
        <v>0</v>
      </c>
      <c r="EQ294" s="167">
        <f t="shared" si="979"/>
        <v>0</v>
      </c>
      <c r="ER294" s="167">
        <f t="shared" si="980"/>
        <v>0</v>
      </c>
      <c r="ES294" s="167">
        <f t="shared" si="981"/>
        <v>0</v>
      </c>
      <c r="ET294" s="167">
        <f t="shared" si="982"/>
        <v>0</v>
      </c>
      <c r="EU294" s="167">
        <f t="shared" si="983"/>
        <v>0</v>
      </c>
      <c r="EV294" s="167">
        <f t="shared" si="984"/>
        <v>0</v>
      </c>
      <c r="EW294" s="167">
        <f t="shared" si="985"/>
        <v>0</v>
      </c>
      <c r="EX294" s="167">
        <f t="shared" si="986"/>
        <v>0</v>
      </c>
      <c r="EY294" s="167">
        <f t="shared" si="987"/>
        <v>0</v>
      </c>
      <c r="EZ294" s="167">
        <f t="shared" si="988"/>
        <v>0</v>
      </c>
      <c r="FA294" s="167">
        <f t="shared" si="989"/>
        <v>0</v>
      </c>
      <c r="FB294" s="167">
        <f t="shared" si="990"/>
        <v>0</v>
      </c>
      <c r="FC294" s="167">
        <f t="shared" si="991"/>
        <v>0</v>
      </c>
      <c r="FD294" s="167">
        <f t="shared" si="992"/>
        <v>0</v>
      </c>
      <c r="FE294" s="167">
        <f t="shared" si="993"/>
        <v>0</v>
      </c>
      <c r="FG294" s="167">
        <f t="shared" si="994"/>
        <v>0</v>
      </c>
      <c r="FH294" s="167">
        <f t="shared" si="995"/>
        <v>0</v>
      </c>
      <c r="FI294" s="167">
        <f t="shared" si="996"/>
        <v>0</v>
      </c>
      <c r="FJ294" s="167">
        <f t="shared" si="997"/>
        <v>0</v>
      </c>
      <c r="FK294" s="167">
        <f t="shared" si="998"/>
        <v>0</v>
      </c>
      <c r="FL294" s="167">
        <f t="shared" si="999"/>
        <v>0</v>
      </c>
      <c r="FM294" s="167">
        <f t="shared" si="1000"/>
        <v>0</v>
      </c>
      <c r="FN294" s="167">
        <f t="shared" si="1001"/>
        <v>0</v>
      </c>
      <c r="FO294" s="167">
        <f t="shared" si="1002"/>
        <v>0</v>
      </c>
      <c r="FP294" s="167">
        <f t="shared" si="1003"/>
        <v>0</v>
      </c>
      <c r="FQ294" s="167">
        <f t="shared" si="1004"/>
        <v>0</v>
      </c>
      <c r="FR294" s="167">
        <f t="shared" si="1005"/>
        <v>0</v>
      </c>
      <c r="FS294" s="167">
        <f t="shared" si="1006"/>
        <v>0</v>
      </c>
      <c r="FT294" s="167">
        <f t="shared" si="1007"/>
        <v>0</v>
      </c>
      <c r="FU294" s="167">
        <f t="shared" si="1008"/>
        <v>0</v>
      </c>
      <c r="FV294" s="167">
        <f t="shared" si="1009"/>
        <v>0</v>
      </c>
      <c r="FX294" s="167">
        <f t="shared" si="1010"/>
        <v>0</v>
      </c>
      <c r="FY294" s="167">
        <f t="shared" si="1011"/>
        <v>0</v>
      </c>
      <c r="FZ294" s="167">
        <f t="shared" si="1012"/>
        <v>0</v>
      </c>
      <c r="GA294" s="167">
        <f t="shared" si="1013"/>
        <v>0</v>
      </c>
      <c r="GB294" s="167">
        <f t="shared" si="1014"/>
        <v>0</v>
      </c>
      <c r="GC294" s="167">
        <f t="shared" si="1015"/>
        <v>0</v>
      </c>
      <c r="GD294" s="167">
        <f t="shared" si="1016"/>
        <v>0</v>
      </c>
      <c r="GE294" s="167">
        <f t="shared" si="1017"/>
        <v>0</v>
      </c>
      <c r="GF294" s="167">
        <f t="shared" si="1018"/>
        <v>0</v>
      </c>
      <c r="GG294" s="167">
        <f t="shared" si="1019"/>
        <v>0</v>
      </c>
      <c r="GH294" s="167">
        <f t="shared" si="1020"/>
        <v>0</v>
      </c>
      <c r="GI294" s="167">
        <f t="shared" si="1021"/>
        <v>0</v>
      </c>
      <c r="GJ294" s="167">
        <f t="shared" si="1022"/>
        <v>0</v>
      </c>
      <c r="GK294" s="167">
        <f t="shared" si="1023"/>
        <v>0</v>
      </c>
      <c r="GL294" s="167">
        <f t="shared" si="1024"/>
        <v>0</v>
      </c>
      <c r="GM294" s="167">
        <f t="shared" si="1025"/>
        <v>0</v>
      </c>
      <c r="GO294" s="167" t="e">
        <f t="shared" ca="1" si="860"/>
        <v>#REF!</v>
      </c>
      <c r="GP294" s="167" t="e">
        <f t="shared" ca="1" si="1038"/>
        <v>#REF!</v>
      </c>
      <c r="GQ294" s="167" t="e">
        <f t="shared" ca="1" si="1038"/>
        <v>#REF!</v>
      </c>
      <c r="GR294" s="167" t="e">
        <f t="shared" ca="1" si="1038"/>
        <v>#REF!</v>
      </c>
      <c r="GS294" s="167" t="e">
        <f t="shared" ca="1" si="1038"/>
        <v>#REF!</v>
      </c>
      <c r="GT294" s="167" t="e">
        <f t="shared" ca="1" si="1038"/>
        <v>#REF!</v>
      </c>
      <c r="GU294" s="167" t="e">
        <f t="shared" ca="1" si="1038"/>
        <v>#REF!</v>
      </c>
      <c r="GV294" s="167" t="e">
        <f t="shared" ca="1" si="1038"/>
        <v>#REF!</v>
      </c>
      <c r="GW294" s="167" t="e">
        <f t="shared" ca="1" si="1038"/>
        <v>#REF!</v>
      </c>
      <c r="GX294" s="167" t="e">
        <f t="shared" ca="1" si="1038"/>
        <v>#REF!</v>
      </c>
      <c r="GY294" s="167" t="e">
        <f t="shared" ca="1" si="1038"/>
        <v>#REF!</v>
      </c>
      <c r="GZ294" s="167" t="e">
        <f t="shared" ca="1" si="1038"/>
        <v>#REF!</v>
      </c>
      <c r="HA294" s="167" t="e">
        <f t="shared" ca="1" si="1038"/>
        <v>#REF!</v>
      </c>
      <c r="HB294" s="167" t="e">
        <f t="shared" ca="1" si="1038"/>
        <v>#REF!</v>
      </c>
      <c r="HC294" s="167" t="e">
        <f t="shared" ca="1" si="1038"/>
        <v>#REF!</v>
      </c>
      <c r="HD294" s="167" t="e">
        <f t="shared" ca="1" si="1038"/>
        <v>#REF!</v>
      </c>
      <c r="HF294" s="167" t="e">
        <f t="shared" ca="1" si="927"/>
        <v>#REF!</v>
      </c>
      <c r="HG294" s="167" t="e">
        <f t="shared" ca="1" si="928"/>
        <v>#REF!</v>
      </c>
      <c r="HH294" s="167" t="e">
        <f t="shared" ca="1" si="929"/>
        <v>#REF!</v>
      </c>
      <c r="HI294" s="167" t="e">
        <f t="shared" ca="1" si="930"/>
        <v>#REF!</v>
      </c>
      <c r="HJ294" s="167" t="e">
        <f t="shared" ca="1" si="931"/>
        <v>#REF!</v>
      </c>
      <c r="HK294" s="167" t="e">
        <f t="shared" ca="1" si="932"/>
        <v>#REF!</v>
      </c>
      <c r="HL294" s="167" t="e">
        <f t="shared" ca="1" si="933"/>
        <v>#REF!</v>
      </c>
      <c r="HM294" s="167" t="e">
        <f t="shared" ca="1" si="934"/>
        <v>#REF!</v>
      </c>
      <c r="HN294" s="167" t="e">
        <f t="shared" ca="1" si="935"/>
        <v>#REF!</v>
      </c>
      <c r="HO294" s="167" t="e">
        <f t="shared" ca="1" si="936"/>
        <v>#REF!</v>
      </c>
      <c r="HP294" s="167" t="e">
        <f t="shared" ca="1" si="937"/>
        <v>#REF!</v>
      </c>
      <c r="HQ294" s="167" t="e">
        <f t="shared" ca="1" si="938"/>
        <v>#REF!</v>
      </c>
      <c r="HR294" s="167" t="e">
        <f t="shared" ca="1" si="939"/>
        <v>#REF!</v>
      </c>
      <c r="HS294" s="167" t="e">
        <f t="shared" ca="1" si="940"/>
        <v>#REF!</v>
      </c>
      <c r="HT294" s="167" t="e">
        <f t="shared" ca="1" si="941"/>
        <v>#REF!</v>
      </c>
      <c r="HU294" s="167" t="e">
        <f t="shared" ca="1" si="942"/>
        <v>#REF!</v>
      </c>
      <c r="HW294" s="167" t="e">
        <f t="shared" ca="1" si="943"/>
        <v>#REF!</v>
      </c>
      <c r="HX294" s="167">
        <f t="shared" si="944"/>
        <v>0</v>
      </c>
      <c r="HY294" s="167" t="e">
        <f t="shared" ca="1" si="1026"/>
        <v>#REF!</v>
      </c>
      <c r="HZ294" s="219" t="e">
        <f t="shared" ca="1" si="1027"/>
        <v>#REF!</v>
      </c>
    </row>
    <row r="295" spans="1:234" s="48" customFormat="1">
      <c r="A295" s="3" t="s">
        <v>584</v>
      </c>
      <c r="B295" s="202" t="str">
        <f>INDEX('Ref1'!$E:$E,MATCH(A295,'Ref1'!$A:$A,0))</f>
        <v>South Cambridgeshire</v>
      </c>
      <c r="C295" s="42" t="str">
        <f>INDEX(Data1!B:B,MATCH(A295,Data1!A:A,0))</f>
        <v>SD</v>
      </c>
      <c r="D295" s="253" t="str">
        <f>INDEX(Data1!C:C,MATCH(A295,Data1!A:A,0))</f>
        <v>E</v>
      </c>
      <c r="E295" s="200" t="str">
        <f>IF($C$6="No","No",IF(COUNTIF(Inputs!$K$359:$K$398,$A295)&gt;0,"Yes","No"))</f>
        <v>No</v>
      </c>
      <c r="F295" s="404"/>
      <c r="G295" s="62">
        <f>INDEX('4_RatesSplit'!K:K,MATCH($A295,'4_RatesSplit'!$A:$A,0))</f>
        <v>0</v>
      </c>
      <c r="H295" s="171">
        <f>INDEX('4_RatesSplit'!L:L,MATCH($A295,'4_RatesSplit'!$A:$A,0))</f>
        <v>0</v>
      </c>
      <c r="I295" s="167">
        <f>INDEX('4_RatesSplit'!M:M,MATCH($A295,'4_RatesSplit'!$A:$A,0))</f>
        <v>0</v>
      </c>
      <c r="J295" s="167">
        <f>INDEX('4_RatesSplit'!N:N,MATCH($A295,'4_RatesSplit'!$A:$A,0))</f>
        <v>0</v>
      </c>
      <c r="K295" s="167">
        <f>INDEX('4_RatesSplit'!O:O,MATCH($A295,'4_RatesSplit'!$A:$A,0))</f>
        <v>0</v>
      </c>
      <c r="L295" s="167">
        <f>INDEX('4_RatesSplit'!P:P,MATCH($A295,'4_RatesSplit'!$A:$A,0))</f>
        <v>0</v>
      </c>
      <c r="M295" s="167">
        <f>INDEX('4_RatesSplit'!Q:Q,MATCH($A295,'4_RatesSplit'!$A:$A,0))</f>
        <v>0</v>
      </c>
      <c r="N295" s="167">
        <f>INDEX('4_RatesSplit'!R:R,MATCH($A295,'4_RatesSplit'!$A:$A,0))</f>
        <v>0</v>
      </c>
      <c r="O295" s="167">
        <f>INDEX('4_RatesSplit'!S:S,MATCH($A295,'4_RatesSplit'!$A:$A,0))</f>
        <v>0</v>
      </c>
      <c r="P295" s="167">
        <f>INDEX('4_RatesSplit'!T:T,MATCH($A295,'4_RatesSplit'!$A:$A,0))</f>
        <v>0</v>
      </c>
      <c r="Q295" s="167">
        <f>INDEX('4_RatesSplit'!U:U,MATCH($A295,'4_RatesSplit'!$A:$A,0))</f>
        <v>0</v>
      </c>
      <c r="R295" s="167">
        <f>INDEX('4_RatesSplit'!V:V,MATCH($A295,'4_RatesSplit'!$A:$A,0))</f>
        <v>0</v>
      </c>
      <c r="S295" s="167">
        <f>INDEX('4_RatesSplit'!W:W,MATCH($A295,'4_RatesSplit'!$A:$A,0))</f>
        <v>0</v>
      </c>
      <c r="T295" s="167">
        <f>INDEX('4_RatesSplit'!X:X,MATCH($A295,'4_RatesSplit'!$A:$A,0))</f>
        <v>0</v>
      </c>
      <c r="U295" s="167">
        <f>INDEX('4_RatesSplit'!Y:Y,MATCH($A295,'4_RatesSplit'!$A:$A,0))</f>
        <v>0</v>
      </c>
      <c r="V295" s="167">
        <f>INDEX('4_RatesSplit'!Z:Z,MATCH($A295,'4_RatesSplit'!$A:$A,0))</f>
        <v>0</v>
      </c>
      <c r="W295" s="167">
        <f>INDEX('4_RatesSplit'!AA:AA,MATCH($A295,'4_RatesSplit'!$A:$A,0))</f>
        <v>0</v>
      </c>
      <c r="X295" s="18"/>
      <c r="Y295" s="168" t="e">
        <f ca="1">INDEX('4_RatesSplit'!AT:AT,MATCH($A295,'4_RatesSplit'!$A:$A,0))</f>
        <v>#REF!</v>
      </c>
      <c r="Z295" s="168" t="e">
        <f ca="1">INDEX('4_RatesSplit'!AU:AU,MATCH($A295,'4_RatesSplit'!$A:$A,0))</f>
        <v>#REF!</v>
      </c>
      <c r="AA295" s="168" t="e">
        <f ca="1">INDEX('4_RatesSplit'!AV:AV,MATCH($A295,'4_RatesSplit'!$A:$A,0))</f>
        <v>#REF!</v>
      </c>
      <c r="AB295" s="168" t="e">
        <f ca="1">INDEX('4_RatesSplit'!AW:AW,MATCH($A295,'4_RatesSplit'!$A:$A,0))</f>
        <v>#REF!</v>
      </c>
      <c r="AC295" s="168" t="e">
        <f ca="1">INDEX('4_RatesSplit'!AX:AX,MATCH($A295,'4_RatesSplit'!$A:$A,0))</f>
        <v>#REF!</v>
      </c>
      <c r="AD295" s="168" t="e">
        <f ca="1">INDEX('4_RatesSplit'!AY:AY,MATCH($A295,'4_RatesSplit'!$A:$A,0))</f>
        <v>#REF!</v>
      </c>
      <c r="AE295" s="168" t="e">
        <f ca="1">INDEX('4_RatesSplit'!AZ:AZ,MATCH($A295,'4_RatesSplit'!$A:$A,0))</f>
        <v>#REF!</v>
      </c>
      <c r="AF295" s="168" t="e">
        <f ca="1">INDEX('4_RatesSplit'!BA:BA,MATCH($A295,'4_RatesSplit'!$A:$A,0))</f>
        <v>#REF!</v>
      </c>
      <c r="AG295" s="168" t="e">
        <f ca="1">INDEX('4_RatesSplit'!BB:BB,MATCH($A295,'4_RatesSplit'!$A:$A,0))</f>
        <v>#REF!</v>
      </c>
      <c r="AH295" s="168" t="e">
        <f ca="1">INDEX('4_RatesSplit'!BC:BC,MATCH($A295,'4_RatesSplit'!$A:$A,0))</f>
        <v>#REF!</v>
      </c>
      <c r="AI295" s="168" t="e">
        <f ca="1">INDEX('4_RatesSplit'!BD:BD,MATCH($A295,'4_RatesSplit'!$A:$A,0))</f>
        <v>#REF!</v>
      </c>
      <c r="AJ295" s="168" t="e">
        <f ca="1">INDEX('4_RatesSplit'!BE:BE,MATCH($A295,'4_RatesSplit'!$A:$A,0))</f>
        <v>#REF!</v>
      </c>
      <c r="AK295" s="168" t="e">
        <f ca="1">INDEX('4_RatesSplit'!BF:BF,MATCH($A295,'4_RatesSplit'!$A:$A,0))</f>
        <v>#REF!</v>
      </c>
      <c r="AL295" s="168" t="e">
        <f ca="1">INDEX('4_RatesSplit'!BG:BG,MATCH($A295,'4_RatesSplit'!$A:$A,0))</f>
        <v>#REF!</v>
      </c>
      <c r="AM295" s="168" t="e">
        <f ca="1">INDEX('4_RatesSplit'!BH:BH,MATCH($A295,'4_RatesSplit'!$A:$A,0))</f>
        <v>#REF!</v>
      </c>
      <c r="AN295" s="198" t="e">
        <f ca="1">INDEX('4_RatesSplit'!BI:BI,MATCH($A295,'4_RatesSplit'!$A:$A,0))</f>
        <v>#REF!</v>
      </c>
      <c r="AO295" s="114"/>
      <c r="AP295" s="167" t="e">
        <f t="shared" ca="1" si="945"/>
        <v>#REF!</v>
      </c>
      <c r="AQ295" s="167" t="e">
        <f t="shared" ca="1" si="946"/>
        <v>#REF!</v>
      </c>
      <c r="AR295" s="167" t="e">
        <f t="shared" ca="1" si="947"/>
        <v>#REF!</v>
      </c>
      <c r="AS295" s="167" t="e">
        <f t="shared" ca="1" si="948"/>
        <v>#REF!</v>
      </c>
      <c r="AT295" s="167" t="e">
        <f t="shared" ca="1" si="949"/>
        <v>#REF!</v>
      </c>
      <c r="AU295" s="167" t="e">
        <f t="shared" ca="1" si="950"/>
        <v>#REF!</v>
      </c>
      <c r="AV295" s="167" t="e">
        <f t="shared" ca="1" si="951"/>
        <v>#REF!</v>
      </c>
      <c r="AW295" s="167" t="e">
        <f t="shared" ca="1" si="952"/>
        <v>#REF!</v>
      </c>
      <c r="AX295" s="167" t="e">
        <f t="shared" ca="1" si="953"/>
        <v>#REF!</v>
      </c>
      <c r="AY295" s="167" t="e">
        <f t="shared" ca="1" si="954"/>
        <v>#REF!</v>
      </c>
      <c r="AZ295" s="167" t="e">
        <f t="shared" ca="1" si="955"/>
        <v>#REF!</v>
      </c>
      <c r="BA295" s="167" t="e">
        <f t="shared" ca="1" si="956"/>
        <v>#REF!</v>
      </c>
      <c r="BB295" s="167" t="e">
        <f t="shared" ca="1" si="957"/>
        <v>#REF!</v>
      </c>
      <c r="BC295" s="167" t="e">
        <f t="shared" ca="1" si="958"/>
        <v>#REF!</v>
      </c>
      <c r="BD295" s="167" t="e">
        <f t="shared" ca="1" si="959"/>
        <v>#REF!</v>
      </c>
      <c r="BE295" s="167" t="e">
        <f t="shared" ca="1" si="960"/>
        <v>#REF!</v>
      </c>
      <c r="BF295" s="18"/>
      <c r="BG295" s="168">
        <f>INDEX('2_Needs'!$F:$F,MATCH($A295,'2_Needs'!$A:$A,0))</f>
        <v>2.1218533698424719E-4</v>
      </c>
      <c r="BH295" s="114"/>
      <c r="BI295" s="167">
        <f t="shared" ref="BI295:BX295" si="1052">IF(BI$3="reset",$BG295*BI$6,BH295*(1+$C$4))</f>
        <v>0</v>
      </c>
      <c r="BJ295" s="167">
        <f t="shared" si="1052"/>
        <v>0</v>
      </c>
      <c r="BK295" s="167">
        <f t="shared" si="1052"/>
        <v>0</v>
      </c>
      <c r="BL295" s="167">
        <f t="shared" si="1052"/>
        <v>0</v>
      </c>
      <c r="BM295" s="167">
        <f t="shared" si="1052"/>
        <v>0</v>
      </c>
      <c r="BN295" s="167">
        <f t="shared" si="1052"/>
        <v>0</v>
      </c>
      <c r="BO295" s="167">
        <f t="shared" si="1052"/>
        <v>0</v>
      </c>
      <c r="BP295" s="167">
        <f t="shared" si="1052"/>
        <v>0</v>
      </c>
      <c r="BQ295" s="167">
        <f t="shared" si="1052"/>
        <v>0</v>
      </c>
      <c r="BR295" s="167">
        <f t="shared" si="1052"/>
        <v>0</v>
      </c>
      <c r="BS295" s="167">
        <f t="shared" si="1052"/>
        <v>0</v>
      </c>
      <c r="BT295" s="167">
        <f t="shared" si="1052"/>
        <v>0</v>
      </c>
      <c r="BU295" s="167">
        <f t="shared" si="1052"/>
        <v>0</v>
      </c>
      <c r="BV295" s="167">
        <f t="shared" si="1052"/>
        <v>0</v>
      </c>
      <c r="BW295" s="167">
        <f t="shared" si="1052"/>
        <v>0</v>
      </c>
      <c r="BX295" s="167">
        <f t="shared" si="1052"/>
        <v>0</v>
      </c>
      <c r="BZ295" s="167" t="e">
        <f t="shared" ca="1" si="879"/>
        <v>#REF!</v>
      </c>
      <c r="CA295" s="167" t="e">
        <f t="shared" ca="1" si="880"/>
        <v>#REF!</v>
      </c>
      <c r="CB295" s="167" t="e">
        <f t="shared" ca="1" si="881"/>
        <v>#REF!</v>
      </c>
      <c r="CC295" s="167" t="e">
        <f t="shared" ca="1" si="882"/>
        <v>#REF!</v>
      </c>
      <c r="CD295" s="167" t="e">
        <f t="shared" ca="1" si="883"/>
        <v>#REF!</v>
      </c>
      <c r="CE295" s="167" t="e">
        <f t="shared" ca="1" si="884"/>
        <v>#REF!</v>
      </c>
      <c r="CF295" s="167" t="e">
        <f t="shared" ca="1" si="885"/>
        <v>#REF!</v>
      </c>
      <c r="CG295" s="167" t="e">
        <f t="shared" ca="1" si="886"/>
        <v>#REF!</v>
      </c>
      <c r="CH295" s="167" t="e">
        <f t="shared" ca="1" si="887"/>
        <v>#REF!</v>
      </c>
      <c r="CI295" s="167" t="e">
        <f t="shared" ca="1" si="888"/>
        <v>#REF!</v>
      </c>
      <c r="CJ295" s="167" t="e">
        <f t="shared" ca="1" si="889"/>
        <v>#REF!</v>
      </c>
      <c r="CK295" s="167" t="e">
        <f t="shared" ca="1" si="890"/>
        <v>#REF!</v>
      </c>
      <c r="CL295" s="167" t="e">
        <f t="shared" ca="1" si="891"/>
        <v>#REF!</v>
      </c>
      <c r="CM295" s="167" t="e">
        <f t="shared" ca="1" si="892"/>
        <v>#REF!</v>
      </c>
      <c r="CN295" s="167" t="e">
        <f t="shared" ca="1" si="893"/>
        <v>#REF!</v>
      </c>
      <c r="CO295" s="167" t="e">
        <f t="shared" ca="1" si="894"/>
        <v>#REF!</v>
      </c>
      <c r="CQ295" s="167" t="e">
        <f t="shared" ca="1" si="895"/>
        <v>#REF!</v>
      </c>
      <c r="CR295" s="167" t="e">
        <f t="shared" ca="1" si="896"/>
        <v>#REF!</v>
      </c>
      <c r="CS295" s="167" t="e">
        <f t="shared" ca="1" si="897"/>
        <v>#REF!</v>
      </c>
      <c r="CT295" s="167" t="e">
        <f t="shared" ca="1" si="898"/>
        <v>#REF!</v>
      </c>
      <c r="CU295" s="167" t="e">
        <f t="shared" ca="1" si="899"/>
        <v>#REF!</v>
      </c>
      <c r="CV295" s="167" t="e">
        <f t="shared" ca="1" si="900"/>
        <v>#REF!</v>
      </c>
      <c r="CW295" s="167" t="e">
        <f t="shared" ca="1" si="901"/>
        <v>#REF!</v>
      </c>
      <c r="CX295" s="167" t="e">
        <f t="shared" ca="1" si="902"/>
        <v>#REF!</v>
      </c>
      <c r="CY295" s="167" t="e">
        <f t="shared" ca="1" si="903"/>
        <v>#REF!</v>
      </c>
      <c r="CZ295" s="167" t="e">
        <f t="shared" ca="1" si="904"/>
        <v>#REF!</v>
      </c>
      <c r="DA295" s="167" t="e">
        <f t="shared" ca="1" si="905"/>
        <v>#REF!</v>
      </c>
      <c r="DB295" s="167" t="e">
        <f t="shared" ca="1" si="906"/>
        <v>#REF!</v>
      </c>
      <c r="DC295" s="167" t="e">
        <f t="shared" ca="1" si="907"/>
        <v>#REF!</v>
      </c>
      <c r="DD295" s="167" t="e">
        <f t="shared" ca="1" si="908"/>
        <v>#REF!</v>
      </c>
      <c r="DE295" s="167" t="e">
        <f t="shared" ca="1" si="909"/>
        <v>#REF!</v>
      </c>
      <c r="DF295" s="167" t="e">
        <f t="shared" ca="1" si="910"/>
        <v>#REF!</v>
      </c>
      <c r="DH295" s="167">
        <f t="shared" si="911"/>
        <v>0</v>
      </c>
      <c r="DI295" s="167">
        <f t="shared" si="912"/>
        <v>0</v>
      </c>
      <c r="DJ295" s="167">
        <f t="shared" si="913"/>
        <v>0</v>
      </c>
      <c r="DK295" s="167">
        <f t="shared" si="914"/>
        <v>0</v>
      </c>
      <c r="DL295" s="167">
        <f t="shared" si="915"/>
        <v>0</v>
      </c>
      <c r="DM295" s="167">
        <f t="shared" si="916"/>
        <v>0</v>
      </c>
      <c r="DN295" s="167">
        <f t="shared" si="917"/>
        <v>0</v>
      </c>
      <c r="DO295" s="167">
        <f t="shared" si="918"/>
        <v>0</v>
      </c>
      <c r="DP295" s="167">
        <f t="shared" si="919"/>
        <v>0</v>
      </c>
      <c r="DQ295" s="167">
        <f t="shared" si="920"/>
        <v>0</v>
      </c>
      <c r="DR295" s="167">
        <f t="shared" si="921"/>
        <v>0</v>
      </c>
      <c r="DS295" s="167">
        <f t="shared" si="922"/>
        <v>0</v>
      </c>
      <c r="DT295" s="167">
        <f t="shared" si="923"/>
        <v>0</v>
      </c>
      <c r="DU295" s="167">
        <f t="shared" si="924"/>
        <v>0</v>
      </c>
      <c r="DV295" s="167">
        <f t="shared" si="925"/>
        <v>0</v>
      </c>
      <c r="DW295" s="167">
        <f t="shared" si="926"/>
        <v>0</v>
      </c>
      <c r="DY295" s="167" t="e">
        <f t="shared" ca="1" si="962"/>
        <v>#REF!</v>
      </c>
      <c r="DZ295" s="167" t="e">
        <f t="shared" ca="1" si="963"/>
        <v>#REF!</v>
      </c>
      <c r="EA295" s="167" t="e">
        <f t="shared" ca="1" si="964"/>
        <v>#REF!</v>
      </c>
      <c r="EB295" s="167" t="e">
        <f t="shared" ca="1" si="965"/>
        <v>#REF!</v>
      </c>
      <c r="EC295" s="167" t="e">
        <f t="shared" ca="1" si="966"/>
        <v>#REF!</v>
      </c>
      <c r="ED295" s="167" t="e">
        <f t="shared" ca="1" si="967"/>
        <v>#REF!</v>
      </c>
      <c r="EE295" s="167" t="e">
        <f t="shared" ca="1" si="968"/>
        <v>#REF!</v>
      </c>
      <c r="EF295" s="167" t="e">
        <f t="shared" ca="1" si="969"/>
        <v>#REF!</v>
      </c>
      <c r="EG295" s="167" t="e">
        <f t="shared" ca="1" si="970"/>
        <v>#REF!</v>
      </c>
      <c r="EH295" s="167" t="e">
        <f t="shared" ca="1" si="971"/>
        <v>#REF!</v>
      </c>
      <c r="EI295" s="167" t="e">
        <f t="shared" ca="1" si="972"/>
        <v>#REF!</v>
      </c>
      <c r="EJ295" s="167" t="e">
        <f t="shared" ca="1" si="973"/>
        <v>#REF!</v>
      </c>
      <c r="EK295" s="167" t="e">
        <f t="shared" ca="1" si="974"/>
        <v>#REF!</v>
      </c>
      <c r="EL295" s="167" t="e">
        <f t="shared" ca="1" si="975"/>
        <v>#REF!</v>
      </c>
      <c r="EM295" s="167" t="e">
        <f t="shared" ca="1" si="976"/>
        <v>#REF!</v>
      </c>
      <c r="EN295" s="167" t="e">
        <f t="shared" ca="1" si="977"/>
        <v>#REF!</v>
      </c>
      <c r="EP295" s="167">
        <f t="shared" si="978"/>
        <v>0</v>
      </c>
      <c r="EQ295" s="167">
        <f t="shared" si="979"/>
        <v>0</v>
      </c>
      <c r="ER295" s="167">
        <f t="shared" si="980"/>
        <v>0</v>
      </c>
      <c r="ES295" s="167">
        <f t="shared" si="981"/>
        <v>0</v>
      </c>
      <c r="ET295" s="167">
        <f t="shared" si="982"/>
        <v>0</v>
      </c>
      <c r="EU295" s="167">
        <f t="shared" si="983"/>
        <v>0</v>
      </c>
      <c r="EV295" s="167">
        <f t="shared" si="984"/>
        <v>0</v>
      </c>
      <c r="EW295" s="167">
        <f t="shared" si="985"/>
        <v>0</v>
      </c>
      <c r="EX295" s="167">
        <f t="shared" si="986"/>
        <v>0</v>
      </c>
      <c r="EY295" s="167">
        <f t="shared" si="987"/>
        <v>0</v>
      </c>
      <c r="EZ295" s="167">
        <f t="shared" si="988"/>
        <v>0</v>
      </c>
      <c r="FA295" s="167">
        <f t="shared" si="989"/>
        <v>0</v>
      </c>
      <c r="FB295" s="167">
        <f t="shared" si="990"/>
        <v>0</v>
      </c>
      <c r="FC295" s="167">
        <f t="shared" si="991"/>
        <v>0</v>
      </c>
      <c r="FD295" s="167">
        <f t="shared" si="992"/>
        <v>0</v>
      </c>
      <c r="FE295" s="167">
        <f t="shared" si="993"/>
        <v>0</v>
      </c>
      <c r="FG295" s="167">
        <f t="shared" si="994"/>
        <v>0</v>
      </c>
      <c r="FH295" s="167">
        <f t="shared" si="995"/>
        <v>0</v>
      </c>
      <c r="FI295" s="167">
        <f t="shared" si="996"/>
        <v>0</v>
      </c>
      <c r="FJ295" s="167">
        <f t="shared" si="997"/>
        <v>0</v>
      </c>
      <c r="FK295" s="167">
        <f t="shared" si="998"/>
        <v>0</v>
      </c>
      <c r="FL295" s="167">
        <f t="shared" si="999"/>
        <v>0</v>
      </c>
      <c r="FM295" s="167">
        <f t="shared" si="1000"/>
        <v>0</v>
      </c>
      <c r="FN295" s="167">
        <f t="shared" si="1001"/>
        <v>0</v>
      </c>
      <c r="FO295" s="167">
        <f t="shared" si="1002"/>
        <v>0</v>
      </c>
      <c r="FP295" s="167">
        <f t="shared" si="1003"/>
        <v>0</v>
      </c>
      <c r="FQ295" s="167">
        <f t="shared" si="1004"/>
        <v>0</v>
      </c>
      <c r="FR295" s="167">
        <f t="shared" si="1005"/>
        <v>0</v>
      </c>
      <c r="FS295" s="167">
        <f t="shared" si="1006"/>
        <v>0</v>
      </c>
      <c r="FT295" s="167">
        <f t="shared" si="1007"/>
        <v>0</v>
      </c>
      <c r="FU295" s="167">
        <f t="shared" si="1008"/>
        <v>0</v>
      </c>
      <c r="FV295" s="167">
        <f t="shared" si="1009"/>
        <v>0</v>
      </c>
      <c r="FX295" s="167">
        <f t="shared" si="1010"/>
        <v>0</v>
      </c>
      <c r="FY295" s="167">
        <f t="shared" si="1011"/>
        <v>0</v>
      </c>
      <c r="FZ295" s="167">
        <f t="shared" si="1012"/>
        <v>0</v>
      </c>
      <c r="GA295" s="167">
        <f t="shared" si="1013"/>
        <v>0</v>
      </c>
      <c r="GB295" s="167">
        <f t="shared" si="1014"/>
        <v>0</v>
      </c>
      <c r="GC295" s="167">
        <f t="shared" si="1015"/>
        <v>0</v>
      </c>
      <c r="GD295" s="167">
        <f t="shared" si="1016"/>
        <v>0</v>
      </c>
      <c r="GE295" s="167">
        <f t="shared" si="1017"/>
        <v>0</v>
      </c>
      <c r="GF295" s="167">
        <f t="shared" si="1018"/>
        <v>0</v>
      </c>
      <c r="GG295" s="167">
        <f t="shared" si="1019"/>
        <v>0</v>
      </c>
      <c r="GH295" s="167">
        <f t="shared" si="1020"/>
        <v>0</v>
      </c>
      <c r="GI295" s="167">
        <f t="shared" si="1021"/>
        <v>0</v>
      </c>
      <c r="GJ295" s="167">
        <f t="shared" si="1022"/>
        <v>0</v>
      </c>
      <c r="GK295" s="167">
        <f t="shared" si="1023"/>
        <v>0</v>
      </c>
      <c r="GL295" s="167">
        <f t="shared" si="1024"/>
        <v>0</v>
      </c>
      <c r="GM295" s="167">
        <f t="shared" si="1025"/>
        <v>0</v>
      </c>
      <c r="GO295" s="167" t="e">
        <f t="shared" ca="1" si="860"/>
        <v>#REF!</v>
      </c>
      <c r="GP295" s="167" t="e">
        <f t="shared" ca="1" si="1038"/>
        <v>#REF!</v>
      </c>
      <c r="GQ295" s="167" t="e">
        <f t="shared" ca="1" si="1038"/>
        <v>#REF!</v>
      </c>
      <c r="GR295" s="167" t="e">
        <f t="shared" ca="1" si="1038"/>
        <v>#REF!</v>
      </c>
      <c r="GS295" s="167" t="e">
        <f t="shared" ca="1" si="1038"/>
        <v>#REF!</v>
      </c>
      <c r="GT295" s="167" t="e">
        <f t="shared" ca="1" si="1038"/>
        <v>#REF!</v>
      </c>
      <c r="GU295" s="167" t="e">
        <f t="shared" ca="1" si="1038"/>
        <v>#REF!</v>
      </c>
      <c r="GV295" s="167" t="e">
        <f t="shared" ca="1" si="1038"/>
        <v>#REF!</v>
      </c>
      <c r="GW295" s="167" t="e">
        <f t="shared" ca="1" si="1038"/>
        <v>#REF!</v>
      </c>
      <c r="GX295" s="167" t="e">
        <f t="shared" ca="1" si="1038"/>
        <v>#REF!</v>
      </c>
      <c r="GY295" s="167" t="e">
        <f t="shared" ca="1" si="1038"/>
        <v>#REF!</v>
      </c>
      <c r="GZ295" s="167" t="e">
        <f t="shared" ca="1" si="1038"/>
        <v>#REF!</v>
      </c>
      <c r="HA295" s="167" t="e">
        <f t="shared" ca="1" si="1038"/>
        <v>#REF!</v>
      </c>
      <c r="HB295" s="167" t="e">
        <f t="shared" ca="1" si="1038"/>
        <v>#REF!</v>
      </c>
      <c r="HC295" s="167" t="e">
        <f t="shared" ca="1" si="1038"/>
        <v>#REF!</v>
      </c>
      <c r="HD295" s="167" t="e">
        <f t="shared" ca="1" si="1038"/>
        <v>#REF!</v>
      </c>
      <c r="HF295" s="167" t="e">
        <f t="shared" ca="1" si="927"/>
        <v>#REF!</v>
      </c>
      <c r="HG295" s="167" t="e">
        <f t="shared" ca="1" si="928"/>
        <v>#REF!</v>
      </c>
      <c r="HH295" s="167" t="e">
        <f t="shared" ca="1" si="929"/>
        <v>#REF!</v>
      </c>
      <c r="HI295" s="167" t="e">
        <f t="shared" ca="1" si="930"/>
        <v>#REF!</v>
      </c>
      <c r="HJ295" s="167" t="e">
        <f t="shared" ca="1" si="931"/>
        <v>#REF!</v>
      </c>
      <c r="HK295" s="167" t="e">
        <f t="shared" ca="1" si="932"/>
        <v>#REF!</v>
      </c>
      <c r="HL295" s="167" t="e">
        <f t="shared" ca="1" si="933"/>
        <v>#REF!</v>
      </c>
      <c r="HM295" s="167" t="e">
        <f t="shared" ca="1" si="934"/>
        <v>#REF!</v>
      </c>
      <c r="HN295" s="167" t="e">
        <f t="shared" ca="1" si="935"/>
        <v>#REF!</v>
      </c>
      <c r="HO295" s="167" t="e">
        <f t="shared" ca="1" si="936"/>
        <v>#REF!</v>
      </c>
      <c r="HP295" s="167" t="e">
        <f t="shared" ca="1" si="937"/>
        <v>#REF!</v>
      </c>
      <c r="HQ295" s="167" t="e">
        <f t="shared" ca="1" si="938"/>
        <v>#REF!</v>
      </c>
      <c r="HR295" s="167" t="e">
        <f t="shared" ca="1" si="939"/>
        <v>#REF!</v>
      </c>
      <c r="HS295" s="167" t="e">
        <f t="shared" ca="1" si="940"/>
        <v>#REF!</v>
      </c>
      <c r="HT295" s="167" t="e">
        <f t="shared" ca="1" si="941"/>
        <v>#REF!</v>
      </c>
      <c r="HU295" s="167" t="e">
        <f t="shared" ca="1" si="942"/>
        <v>#REF!</v>
      </c>
      <c r="HW295" s="167" t="e">
        <f t="shared" ca="1" si="943"/>
        <v>#REF!</v>
      </c>
      <c r="HX295" s="167">
        <f t="shared" si="944"/>
        <v>0</v>
      </c>
      <c r="HY295" s="167" t="e">
        <f t="shared" ca="1" si="1026"/>
        <v>#REF!</v>
      </c>
      <c r="HZ295" s="219" t="e">
        <f t="shared" ca="1" si="1027"/>
        <v>#REF!</v>
      </c>
    </row>
    <row r="296" spans="1:234" s="48" customFormat="1">
      <c r="A296" s="3" t="s">
        <v>586</v>
      </c>
      <c r="B296" s="202" t="str">
        <f>INDEX('Ref1'!$E:$E,MATCH(A296,'Ref1'!$A:$A,0))</f>
        <v>South Derbyshire</v>
      </c>
      <c r="C296" s="42" t="str">
        <f>INDEX(Data1!B:B,MATCH(A296,Data1!A:A,0))</f>
        <v>SD</v>
      </c>
      <c r="D296" s="253" t="str">
        <f>INDEX(Data1!C:C,MATCH(A296,Data1!A:A,0))</f>
        <v>EM</v>
      </c>
      <c r="E296" s="200" t="str">
        <f>IF($C$6="No","No",IF(COUNTIF(Inputs!$K$359:$K$398,$A296)&gt;0,"Yes","No"))</f>
        <v>No</v>
      </c>
      <c r="F296" s="404"/>
      <c r="G296" s="62">
        <f>INDEX('4_RatesSplit'!K:K,MATCH($A296,'4_RatesSplit'!$A:$A,0))</f>
        <v>0</v>
      </c>
      <c r="H296" s="171">
        <f>INDEX('4_RatesSplit'!L:L,MATCH($A296,'4_RatesSplit'!$A:$A,0))</f>
        <v>0</v>
      </c>
      <c r="I296" s="167">
        <f>INDEX('4_RatesSplit'!M:M,MATCH($A296,'4_RatesSplit'!$A:$A,0))</f>
        <v>0</v>
      </c>
      <c r="J296" s="167">
        <f>INDEX('4_RatesSplit'!N:N,MATCH($A296,'4_RatesSplit'!$A:$A,0))</f>
        <v>0</v>
      </c>
      <c r="K296" s="167">
        <f>INDEX('4_RatesSplit'!O:O,MATCH($A296,'4_RatesSplit'!$A:$A,0))</f>
        <v>0</v>
      </c>
      <c r="L296" s="167">
        <f>INDEX('4_RatesSplit'!P:P,MATCH($A296,'4_RatesSplit'!$A:$A,0))</f>
        <v>0</v>
      </c>
      <c r="M296" s="167">
        <f>INDEX('4_RatesSplit'!Q:Q,MATCH($A296,'4_RatesSplit'!$A:$A,0))</f>
        <v>0</v>
      </c>
      <c r="N296" s="167">
        <f>INDEX('4_RatesSplit'!R:R,MATCH($A296,'4_RatesSplit'!$A:$A,0))</f>
        <v>0</v>
      </c>
      <c r="O296" s="167">
        <f>INDEX('4_RatesSplit'!S:S,MATCH($A296,'4_RatesSplit'!$A:$A,0))</f>
        <v>0</v>
      </c>
      <c r="P296" s="167">
        <f>INDEX('4_RatesSplit'!T:T,MATCH($A296,'4_RatesSplit'!$A:$A,0))</f>
        <v>0</v>
      </c>
      <c r="Q296" s="167">
        <f>INDEX('4_RatesSplit'!U:U,MATCH($A296,'4_RatesSplit'!$A:$A,0))</f>
        <v>0</v>
      </c>
      <c r="R296" s="167">
        <f>INDEX('4_RatesSplit'!V:V,MATCH($A296,'4_RatesSplit'!$A:$A,0))</f>
        <v>0</v>
      </c>
      <c r="S296" s="167">
        <f>INDEX('4_RatesSplit'!W:W,MATCH($A296,'4_RatesSplit'!$A:$A,0))</f>
        <v>0</v>
      </c>
      <c r="T296" s="167">
        <f>INDEX('4_RatesSplit'!X:X,MATCH($A296,'4_RatesSplit'!$A:$A,0))</f>
        <v>0</v>
      </c>
      <c r="U296" s="167">
        <f>INDEX('4_RatesSplit'!Y:Y,MATCH($A296,'4_RatesSplit'!$A:$A,0))</f>
        <v>0</v>
      </c>
      <c r="V296" s="167">
        <f>INDEX('4_RatesSplit'!Z:Z,MATCH($A296,'4_RatesSplit'!$A:$A,0))</f>
        <v>0</v>
      </c>
      <c r="W296" s="167">
        <f>INDEX('4_RatesSplit'!AA:AA,MATCH($A296,'4_RatesSplit'!$A:$A,0))</f>
        <v>0</v>
      </c>
      <c r="X296" s="18"/>
      <c r="Y296" s="168" t="e">
        <f ca="1">INDEX('4_RatesSplit'!AT:AT,MATCH($A296,'4_RatesSplit'!$A:$A,0))</f>
        <v>#REF!</v>
      </c>
      <c r="Z296" s="168" t="e">
        <f ca="1">INDEX('4_RatesSplit'!AU:AU,MATCH($A296,'4_RatesSplit'!$A:$A,0))</f>
        <v>#REF!</v>
      </c>
      <c r="AA296" s="168" t="e">
        <f ca="1">INDEX('4_RatesSplit'!AV:AV,MATCH($A296,'4_RatesSplit'!$A:$A,0))</f>
        <v>#REF!</v>
      </c>
      <c r="AB296" s="168" t="e">
        <f ca="1">INDEX('4_RatesSplit'!AW:AW,MATCH($A296,'4_RatesSplit'!$A:$A,0))</f>
        <v>#REF!</v>
      </c>
      <c r="AC296" s="168" t="e">
        <f ca="1">INDEX('4_RatesSplit'!AX:AX,MATCH($A296,'4_RatesSplit'!$A:$A,0))</f>
        <v>#REF!</v>
      </c>
      <c r="AD296" s="168" t="e">
        <f ca="1">INDEX('4_RatesSplit'!AY:AY,MATCH($A296,'4_RatesSplit'!$A:$A,0))</f>
        <v>#REF!</v>
      </c>
      <c r="AE296" s="168" t="e">
        <f ca="1">INDEX('4_RatesSplit'!AZ:AZ,MATCH($A296,'4_RatesSplit'!$A:$A,0))</f>
        <v>#REF!</v>
      </c>
      <c r="AF296" s="168" t="e">
        <f ca="1">INDEX('4_RatesSplit'!BA:BA,MATCH($A296,'4_RatesSplit'!$A:$A,0))</f>
        <v>#REF!</v>
      </c>
      <c r="AG296" s="168" t="e">
        <f ca="1">INDEX('4_RatesSplit'!BB:BB,MATCH($A296,'4_RatesSplit'!$A:$A,0))</f>
        <v>#REF!</v>
      </c>
      <c r="AH296" s="168" t="e">
        <f ca="1">INDEX('4_RatesSplit'!BC:BC,MATCH($A296,'4_RatesSplit'!$A:$A,0))</f>
        <v>#REF!</v>
      </c>
      <c r="AI296" s="168" t="e">
        <f ca="1">INDEX('4_RatesSplit'!BD:BD,MATCH($A296,'4_RatesSplit'!$A:$A,0))</f>
        <v>#REF!</v>
      </c>
      <c r="AJ296" s="168" t="e">
        <f ca="1">INDEX('4_RatesSplit'!BE:BE,MATCH($A296,'4_RatesSplit'!$A:$A,0))</f>
        <v>#REF!</v>
      </c>
      <c r="AK296" s="168" t="e">
        <f ca="1">INDEX('4_RatesSplit'!BF:BF,MATCH($A296,'4_RatesSplit'!$A:$A,0))</f>
        <v>#REF!</v>
      </c>
      <c r="AL296" s="168" t="e">
        <f ca="1">INDEX('4_RatesSplit'!BG:BG,MATCH($A296,'4_RatesSplit'!$A:$A,0))</f>
        <v>#REF!</v>
      </c>
      <c r="AM296" s="168" t="e">
        <f ca="1">INDEX('4_RatesSplit'!BH:BH,MATCH($A296,'4_RatesSplit'!$A:$A,0))</f>
        <v>#REF!</v>
      </c>
      <c r="AN296" s="198" t="e">
        <f ca="1">INDEX('4_RatesSplit'!BI:BI,MATCH($A296,'4_RatesSplit'!$A:$A,0))</f>
        <v>#REF!</v>
      </c>
      <c r="AO296" s="114"/>
      <c r="AP296" s="167" t="e">
        <f t="shared" ca="1" si="945"/>
        <v>#REF!</v>
      </c>
      <c r="AQ296" s="167" t="e">
        <f t="shared" ca="1" si="946"/>
        <v>#REF!</v>
      </c>
      <c r="AR296" s="167" t="e">
        <f t="shared" ca="1" si="947"/>
        <v>#REF!</v>
      </c>
      <c r="AS296" s="167" t="e">
        <f t="shared" ca="1" si="948"/>
        <v>#REF!</v>
      </c>
      <c r="AT296" s="167" t="e">
        <f t="shared" ca="1" si="949"/>
        <v>#REF!</v>
      </c>
      <c r="AU296" s="167" t="e">
        <f t="shared" ca="1" si="950"/>
        <v>#REF!</v>
      </c>
      <c r="AV296" s="167" t="e">
        <f t="shared" ca="1" si="951"/>
        <v>#REF!</v>
      </c>
      <c r="AW296" s="167" t="e">
        <f t="shared" ca="1" si="952"/>
        <v>#REF!</v>
      </c>
      <c r="AX296" s="167" t="e">
        <f t="shared" ca="1" si="953"/>
        <v>#REF!</v>
      </c>
      <c r="AY296" s="167" t="e">
        <f t="shared" ca="1" si="954"/>
        <v>#REF!</v>
      </c>
      <c r="AZ296" s="167" t="e">
        <f t="shared" ca="1" si="955"/>
        <v>#REF!</v>
      </c>
      <c r="BA296" s="167" t="e">
        <f t="shared" ca="1" si="956"/>
        <v>#REF!</v>
      </c>
      <c r="BB296" s="167" t="e">
        <f t="shared" ca="1" si="957"/>
        <v>#REF!</v>
      </c>
      <c r="BC296" s="167" t="e">
        <f t="shared" ca="1" si="958"/>
        <v>#REF!</v>
      </c>
      <c r="BD296" s="167" t="e">
        <f t="shared" ca="1" si="959"/>
        <v>#REF!</v>
      </c>
      <c r="BE296" s="167" t="e">
        <f t="shared" ca="1" si="960"/>
        <v>#REF!</v>
      </c>
      <c r="BF296" s="18"/>
      <c r="BG296" s="168">
        <f>INDEX('2_Needs'!$F:$F,MATCH($A296,'2_Needs'!$A:$A,0))</f>
        <v>2.0229769598796753E-4</v>
      </c>
      <c r="BH296" s="114"/>
      <c r="BI296" s="167">
        <f t="shared" ref="BI296:BX296" si="1053">IF(BI$3="reset",$BG296*BI$6,BH296*(1+$C$4))</f>
        <v>0</v>
      </c>
      <c r="BJ296" s="167">
        <f t="shared" si="1053"/>
        <v>0</v>
      </c>
      <c r="BK296" s="167">
        <f t="shared" si="1053"/>
        <v>0</v>
      </c>
      <c r="BL296" s="167">
        <f t="shared" si="1053"/>
        <v>0</v>
      </c>
      <c r="BM296" s="167">
        <f t="shared" si="1053"/>
        <v>0</v>
      </c>
      <c r="BN296" s="167">
        <f t="shared" si="1053"/>
        <v>0</v>
      </c>
      <c r="BO296" s="167">
        <f t="shared" si="1053"/>
        <v>0</v>
      </c>
      <c r="BP296" s="167">
        <f t="shared" si="1053"/>
        <v>0</v>
      </c>
      <c r="BQ296" s="167">
        <f t="shared" si="1053"/>
        <v>0</v>
      </c>
      <c r="BR296" s="167">
        <f t="shared" si="1053"/>
        <v>0</v>
      </c>
      <c r="BS296" s="167">
        <f t="shared" si="1053"/>
        <v>0</v>
      </c>
      <c r="BT296" s="167">
        <f t="shared" si="1053"/>
        <v>0</v>
      </c>
      <c r="BU296" s="167">
        <f t="shared" si="1053"/>
        <v>0</v>
      </c>
      <c r="BV296" s="167">
        <f t="shared" si="1053"/>
        <v>0</v>
      </c>
      <c r="BW296" s="167">
        <f t="shared" si="1053"/>
        <v>0</v>
      </c>
      <c r="BX296" s="167">
        <f t="shared" si="1053"/>
        <v>0</v>
      </c>
      <c r="BZ296" s="167" t="e">
        <f t="shared" ca="1" si="879"/>
        <v>#REF!</v>
      </c>
      <c r="CA296" s="167" t="e">
        <f t="shared" ca="1" si="880"/>
        <v>#REF!</v>
      </c>
      <c r="CB296" s="167" t="e">
        <f t="shared" ca="1" si="881"/>
        <v>#REF!</v>
      </c>
      <c r="CC296" s="167" t="e">
        <f t="shared" ca="1" si="882"/>
        <v>#REF!</v>
      </c>
      <c r="CD296" s="167" t="e">
        <f t="shared" ca="1" si="883"/>
        <v>#REF!</v>
      </c>
      <c r="CE296" s="167" t="e">
        <f t="shared" ca="1" si="884"/>
        <v>#REF!</v>
      </c>
      <c r="CF296" s="167" t="e">
        <f t="shared" ca="1" si="885"/>
        <v>#REF!</v>
      </c>
      <c r="CG296" s="167" t="e">
        <f t="shared" ca="1" si="886"/>
        <v>#REF!</v>
      </c>
      <c r="CH296" s="167" t="e">
        <f t="shared" ca="1" si="887"/>
        <v>#REF!</v>
      </c>
      <c r="CI296" s="167" t="e">
        <f t="shared" ca="1" si="888"/>
        <v>#REF!</v>
      </c>
      <c r="CJ296" s="167" t="e">
        <f t="shared" ca="1" si="889"/>
        <v>#REF!</v>
      </c>
      <c r="CK296" s="167" t="e">
        <f t="shared" ca="1" si="890"/>
        <v>#REF!</v>
      </c>
      <c r="CL296" s="167" t="e">
        <f t="shared" ca="1" si="891"/>
        <v>#REF!</v>
      </c>
      <c r="CM296" s="167" t="e">
        <f t="shared" ca="1" si="892"/>
        <v>#REF!</v>
      </c>
      <c r="CN296" s="167" t="e">
        <f t="shared" ca="1" si="893"/>
        <v>#REF!</v>
      </c>
      <c r="CO296" s="167" t="e">
        <f t="shared" ca="1" si="894"/>
        <v>#REF!</v>
      </c>
      <c r="CQ296" s="167" t="e">
        <f t="shared" ca="1" si="895"/>
        <v>#REF!</v>
      </c>
      <c r="CR296" s="167" t="e">
        <f t="shared" ca="1" si="896"/>
        <v>#REF!</v>
      </c>
      <c r="CS296" s="167" t="e">
        <f t="shared" ca="1" si="897"/>
        <v>#REF!</v>
      </c>
      <c r="CT296" s="167" t="e">
        <f t="shared" ca="1" si="898"/>
        <v>#REF!</v>
      </c>
      <c r="CU296" s="167" t="e">
        <f t="shared" ca="1" si="899"/>
        <v>#REF!</v>
      </c>
      <c r="CV296" s="167" t="e">
        <f t="shared" ca="1" si="900"/>
        <v>#REF!</v>
      </c>
      <c r="CW296" s="167" t="e">
        <f t="shared" ca="1" si="901"/>
        <v>#REF!</v>
      </c>
      <c r="CX296" s="167" t="e">
        <f t="shared" ca="1" si="902"/>
        <v>#REF!</v>
      </c>
      <c r="CY296" s="167" t="e">
        <f t="shared" ca="1" si="903"/>
        <v>#REF!</v>
      </c>
      <c r="CZ296" s="167" t="e">
        <f t="shared" ca="1" si="904"/>
        <v>#REF!</v>
      </c>
      <c r="DA296" s="167" t="e">
        <f t="shared" ca="1" si="905"/>
        <v>#REF!</v>
      </c>
      <c r="DB296" s="167" t="e">
        <f t="shared" ca="1" si="906"/>
        <v>#REF!</v>
      </c>
      <c r="DC296" s="167" t="e">
        <f t="shared" ca="1" si="907"/>
        <v>#REF!</v>
      </c>
      <c r="DD296" s="167" t="e">
        <f t="shared" ca="1" si="908"/>
        <v>#REF!</v>
      </c>
      <c r="DE296" s="167" t="e">
        <f t="shared" ca="1" si="909"/>
        <v>#REF!</v>
      </c>
      <c r="DF296" s="167" t="e">
        <f t="shared" ca="1" si="910"/>
        <v>#REF!</v>
      </c>
      <c r="DH296" s="167">
        <f t="shared" si="911"/>
        <v>0</v>
      </c>
      <c r="DI296" s="167">
        <f t="shared" si="912"/>
        <v>0</v>
      </c>
      <c r="DJ296" s="167">
        <f t="shared" si="913"/>
        <v>0</v>
      </c>
      <c r="DK296" s="167">
        <f t="shared" si="914"/>
        <v>0</v>
      </c>
      <c r="DL296" s="167">
        <f t="shared" si="915"/>
        <v>0</v>
      </c>
      <c r="DM296" s="167">
        <f t="shared" si="916"/>
        <v>0</v>
      </c>
      <c r="DN296" s="167">
        <f t="shared" si="917"/>
        <v>0</v>
      </c>
      <c r="DO296" s="167">
        <f t="shared" si="918"/>
        <v>0</v>
      </c>
      <c r="DP296" s="167">
        <f t="shared" si="919"/>
        <v>0</v>
      </c>
      <c r="DQ296" s="167">
        <f t="shared" si="920"/>
        <v>0</v>
      </c>
      <c r="DR296" s="167">
        <f t="shared" si="921"/>
        <v>0</v>
      </c>
      <c r="DS296" s="167">
        <f t="shared" si="922"/>
        <v>0</v>
      </c>
      <c r="DT296" s="167">
        <f t="shared" si="923"/>
        <v>0</v>
      </c>
      <c r="DU296" s="167">
        <f t="shared" si="924"/>
        <v>0</v>
      </c>
      <c r="DV296" s="167">
        <f t="shared" si="925"/>
        <v>0</v>
      </c>
      <c r="DW296" s="167">
        <f t="shared" si="926"/>
        <v>0</v>
      </c>
      <c r="DY296" s="167" t="e">
        <f t="shared" ca="1" si="962"/>
        <v>#REF!</v>
      </c>
      <c r="DZ296" s="167" t="e">
        <f t="shared" ca="1" si="963"/>
        <v>#REF!</v>
      </c>
      <c r="EA296" s="167" t="e">
        <f t="shared" ca="1" si="964"/>
        <v>#REF!</v>
      </c>
      <c r="EB296" s="167" t="e">
        <f t="shared" ca="1" si="965"/>
        <v>#REF!</v>
      </c>
      <c r="EC296" s="167" t="e">
        <f t="shared" ca="1" si="966"/>
        <v>#REF!</v>
      </c>
      <c r="ED296" s="167" t="e">
        <f t="shared" ca="1" si="967"/>
        <v>#REF!</v>
      </c>
      <c r="EE296" s="167" t="e">
        <f t="shared" ca="1" si="968"/>
        <v>#REF!</v>
      </c>
      <c r="EF296" s="167" t="e">
        <f t="shared" ca="1" si="969"/>
        <v>#REF!</v>
      </c>
      <c r="EG296" s="167" t="e">
        <f t="shared" ca="1" si="970"/>
        <v>#REF!</v>
      </c>
      <c r="EH296" s="167" t="e">
        <f t="shared" ca="1" si="971"/>
        <v>#REF!</v>
      </c>
      <c r="EI296" s="167" t="e">
        <f t="shared" ca="1" si="972"/>
        <v>#REF!</v>
      </c>
      <c r="EJ296" s="167" t="e">
        <f t="shared" ca="1" si="973"/>
        <v>#REF!</v>
      </c>
      <c r="EK296" s="167" t="e">
        <f t="shared" ca="1" si="974"/>
        <v>#REF!</v>
      </c>
      <c r="EL296" s="167" t="e">
        <f t="shared" ca="1" si="975"/>
        <v>#REF!</v>
      </c>
      <c r="EM296" s="167" t="e">
        <f t="shared" ca="1" si="976"/>
        <v>#REF!</v>
      </c>
      <c r="EN296" s="167" t="e">
        <f t="shared" ca="1" si="977"/>
        <v>#REF!</v>
      </c>
      <c r="EP296" s="167">
        <f t="shared" si="978"/>
        <v>0</v>
      </c>
      <c r="EQ296" s="167">
        <f t="shared" si="979"/>
        <v>0</v>
      </c>
      <c r="ER296" s="167">
        <f t="shared" si="980"/>
        <v>0</v>
      </c>
      <c r="ES296" s="167">
        <f t="shared" si="981"/>
        <v>0</v>
      </c>
      <c r="ET296" s="167">
        <f t="shared" si="982"/>
        <v>0</v>
      </c>
      <c r="EU296" s="167">
        <f t="shared" si="983"/>
        <v>0</v>
      </c>
      <c r="EV296" s="167">
        <f t="shared" si="984"/>
        <v>0</v>
      </c>
      <c r="EW296" s="167">
        <f t="shared" si="985"/>
        <v>0</v>
      </c>
      <c r="EX296" s="167">
        <f t="shared" si="986"/>
        <v>0</v>
      </c>
      <c r="EY296" s="167">
        <f t="shared" si="987"/>
        <v>0</v>
      </c>
      <c r="EZ296" s="167">
        <f t="shared" si="988"/>
        <v>0</v>
      </c>
      <c r="FA296" s="167">
        <f t="shared" si="989"/>
        <v>0</v>
      </c>
      <c r="FB296" s="167">
        <f t="shared" si="990"/>
        <v>0</v>
      </c>
      <c r="FC296" s="167">
        <f t="shared" si="991"/>
        <v>0</v>
      </c>
      <c r="FD296" s="167">
        <f t="shared" si="992"/>
        <v>0</v>
      </c>
      <c r="FE296" s="167">
        <f t="shared" si="993"/>
        <v>0</v>
      </c>
      <c r="FG296" s="167">
        <f t="shared" si="994"/>
        <v>0</v>
      </c>
      <c r="FH296" s="167">
        <f t="shared" si="995"/>
        <v>0</v>
      </c>
      <c r="FI296" s="167">
        <f t="shared" si="996"/>
        <v>0</v>
      </c>
      <c r="FJ296" s="167">
        <f t="shared" si="997"/>
        <v>0</v>
      </c>
      <c r="FK296" s="167">
        <f t="shared" si="998"/>
        <v>0</v>
      </c>
      <c r="FL296" s="167">
        <f t="shared" si="999"/>
        <v>0</v>
      </c>
      <c r="FM296" s="167">
        <f t="shared" si="1000"/>
        <v>0</v>
      </c>
      <c r="FN296" s="167">
        <f t="shared" si="1001"/>
        <v>0</v>
      </c>
      <c r="FO296" s="167">
        <f t="shared" si="1002"/>
        <v>0</v>
      </c>
      <c r="FP296" s="167">
        <f t="shared" si="1003"/>
        <v>0</v>
      </c>
      <c r="FQ296" s="167">
        <f t="shared" si="1004"/>
        <v>0</v>
      </c>
      <c r="FR296" s="167">
        <f t="shared" si="1005"/>
        <v>0</v>
      </c>
      <c r="FS296" s="167">
        <f t="shared" si="1006"/>
        <v>0</v>
      </c>
      <c r="FT296" s="167">
        <f t="shared" si="1007"/>
        <v>0</v>
      </c>
      <c r="FU296" s="167">
        <f t="shared" si="1008"/>
        <v>0</v>
      </c>
      <c r="FV296" s="167">
        <f t="shared" si="1009"/>
        <v>0</v>
      </c>
      <c r="FX296" s="167">
        <f t="shared" si="1010"/>
        <v>0</v>
      </c>
      <c r="FY296" s="167">
        <f t="shared" si="1011"/>
        <v>0</v>
      </c>
      <c r="FZ296" s="167">
        <f t="shared" si="1012"/>
        <v>0</v>
      </c>
      <c r="GA296" s="167">
        <f t="shared" si="1013"/>
        <v>0</v>
      </c>
      <c r="GB296" s="167">
        <f t="shared" si="1014"/>
        <v>0</v>
      </c>
      <c r="GC296" s="167">
        <f t="shared" si="1015"/>
        <v>0</v>
      </c>
      <c r="GD296" s="167">
        <f t="shared" si="1016"/>
        <v>0</v>
      </c>
      <c r="GE296" s="167">
        <f t="shared" si="1017"/>
        <v>0</v>
      </c>
      <c r="GF296" s="167">
        <f t="shared" si="1018"/>
        <v>0</v>
      </c>
      <c r="GG296" s="167">
        <f t="shared" si="1019"/>
        <v>0</v>
      </c>
      <c r="GH296" s="167">
        <f t="shared" si="1020"/>
        <v>0</v>
      </c>
      <c r="GI296" s="167">
        <f t="shared" si="1021"/>
        <v>0</v>
      </c>
      <c r="GJ296" s="167">
        <f t="shared" si="1022"/>
        <v>0</v>
      </c>
      <c r="GK296" s="167">
        <f t="shared" si="1023"/>
        <v>0</v>
      </c>
      <c r="GL296" s="167">
        <f t="shared" si="1024"/>
        <v>0</v>
      </c>
      <c r="GM296" s="167">
        <f t="shared" si="1025"/>
        <v>0</v>
      </c>
      <c r="GO296" s="167" t="e">
        <f t="shared" ca="1" si="860"/>
        <v>#REF!</v>
      </c>
      <c r="GP296" s="167" t="e">
        <f t="shared" ca="1" si="1038"/>
        <v>#REF!</v>
      </c>
      <c r="GQ296" s="167" t="e">
        <f t="shared" ca="1" si="1038"/>
        <v>#REF!</v>
      </c>
      <c r="GR296" s="167" t="e">
        <f t="shared" ca="1" si="1038"/>
        <v>#REF!</v>
      </c>
      <c r="GS296" s="167" t="e">
        <f t="shared" ca="1" si="1038"/>
        <v>#REF!</v>
      </c>
      <c r="GT296" s="167" t="e">
        <f t="shared" ca="1" si="1038"/>
        <v>#REF!</v>
      </c>
      <c r="GU296" s="167" t="e">
        <f t="shared" ca="1" si="1038"/>
        <v>#REF!</v>
      </c>
      <c r="GV296" s="167" t="e">
        <f t="shared" ca="1" si="1038"/>
        <v>#REF!</v>
      </c>
      <c r="GW296" s="167" t="e">
        <f t="shared" ca="1" si="1038"/>
        <v>#REF!</v>
      </c>
      <c r="GX296" s="167" t="e">
        <f t="shared" ca="1" si="1038"/>
        <v>#REF!</v>
      </c>
      <c r="GY296" s="167" t="e">
        <f t="shared" ca="1" si="1038"/>
        <v>#REF!</v>
      </c>
      <c r="GZ296" s="167" t="e">
        <f t="shared" ca="1" si="1038"/>
        <v>#REF!</v>
      </c>
      <c r="HA296" s="167" t="e">
        <f t="shared" ca="1" si="1038"/>
        <v>#REF!</v>
      </c>
      <c r="HB296" s="167" t="e">
        <f t="shared" ca="1" si="1038"/>
        <v>#REF!</v>
      </c>
      <c r="HC296" s="167" t="e">
        <f t="shared" ca="1" si="1038"/>
        <v>#REF!</v>
      </c>
      <c r="HD296" s="167" t="e">
        <f t="shared" ca="1" si="1038"/>
        <v>#REF!</v>
      </c>
      <c r="HF296" s="167" t="e">
        <f t="shared" ca="1" si="927"/>
        <v>#REF!</v>
      </c>
      <c r="HG296" s="167" t="e">
        <f t="shared" ca="1" si="928"/>
        <v>#REF!</v>
      </c>
      <c r="HH296" s="167" t="e">
        <f t="shared" ca="1" si="929"/>
        <v>#REF!</v>
      </c>
      <c r="HI296" s="167" t="e">
        <f t="shared" ca="1" si="930"/>
        <v>#REF!</v>
      </c>
      <c r="HJ296" s="167" t="e">
        <f t="shared" ca="1" si="931"/>
        <v>#REF!</v>
      </c>
      <c r="HK296" s="167" t="e">
        <f t="shared" ca="1" si="932"/>
        <v>#REF!</v>
      </c>
      <c r="HL296" s="167" t="e">
        <f t="shared" ca="1" si="933"/>
        <v>#REF!</v>
      </c>
      <c r="HM296" s="167" t="e">
        <f t="shared" ca="1" si="934"/>
        <v>#REF!</v>
      </c>
      <c r="HN296" s="167" t="e">
        <f t="shared" ca="1" si="935"/>
        <v>#REF!</v>
      </c>
      <c r="HO296" s="167" t="e">
        <f t="shared" ca="1" si="936"/>
        <v>#REF!</v>
      </c>
      <c r="HP296" s="167" t="e">
        <f t="shared" ca="1" si="937"/>
        <v>#REF!</v>
      </c>
      <c r="HQ296" s="167" t="e">
        <f t="shared" ca="1" si="938"/>
        <v>#REF!</v>
      </c>
      <c r="HR296" s="167" t="e">
        <f t="shared" ca="1" si="939"/>
        <v>#REF!</v>
      </c>
      <c r="HS296" s="167" t="e">
        <f t="shared" ca="1" si="940"/>
        <v>#REF!</v>
      </c>
      <c r="HT296" s="167" t="e">
        <f t="shared" ca="1" si="941"/>
        <v>#REF!</v>
      </c>
      <c r="HU296" s="167" t="e">
        <f t="shared" ca="1" si="942"/>
        <v>#REF!</v>
      </c>
      <c r="HW296" s="167" t="e">
        <f t="shared" ca="1" si="943"/>
        <v>#REF!</v>
      </c>
      <c r="HX296" s="167">
        <f t="shared" si="944"/>
        <v>0</v>
      </c>
      <c r="HY296" s="167" t="e">
        <f t="shared" ca="1" si="1026"/>
        <v>#REF!</v>
      </c>
      <c r="HZ296" s="219" t="e">
        <f t="shared" ca="1" si="1027"/>
        <v>#REF!</v>
      </c>
    </row>
    <row r="297" spans="1:234" s="48" customFormat="1">
      <c r="A297" s="3" t="s">
        <v>588</v>
      </c>
      <c r="B297" s="202" t="str">
        <f>INDEX('Ref1'!$E:$E,MATCH(A297,'Ref1'!$A:$A,0))</f>
        <v>South Gloucestershire</v>
      </c>
      <c r="C297" s="42" t="str">
        <f>INDEX(Data1!B:B,MATCH(A297,Data1!A:A,0))</f>
        <v>UNINFIR</v>
      </c>
      <c r="D297" s="253" t="str">
        <f>INDEX(Data1!C:C,MATCH(A297,Data1!A:A,0))</f>
        <v>SW</v>
      </c>
      <c r="E297" s="200" t="str">
        <f>IF($C$6="No","No",IF(COUNTIF(Inputs!$K$359:$K$398,$A297)&gt;0,"Yes","No"))</f>
        <v>No</v>
      </c>
      <c r="F297" s="404"/>
      <c r="G297" s="62">
        <f>INDEX('4_RatesSplit'!K:K,MATCH($A297,'4_RatesSplit'!$A:$A,0))</f>
        <v>0</v>
      </c>
      <c r="H297" s="171">
        <f>INDEX('4_RatesSplit'!L:L,MATCH($A297,'4_RatesSplit'!$A:$A,0))</f>
        <v>0</v>
      </c>
      <c r="I297" s="167">
        <f>INDEX('4_RatesSplit'!M:M,MATCH($A297,'4_RatesSplit'!$A:$A,0))</f>
        <v>0</v>
      </c>
      <c r="J297" s="167">
        <f>INDEX('4_RatesSplit'!N:N,MATCH($A297,'4_RatesSplit'!$A:$A,0))</f>
        <v>0</v>
      </c>
      <c r="K297" s="167">
        <f>INDEX('4_RatesSplit'!O:O,MATCH($A297,'4_RatesSplit'!$A:$A,0))</f>
        <v>0</v>
      </c>
      <c r="L297" s="167">
        <f>INDEX('4_RatesSplit'!P:P,MATCH($A297,'4_RatesSplit'!$A:$A,0))</f>
        <v>0</v>
      </c>
      <c r="M297" s="167">
        <f>INDEX('4_RatesSplit'!Q:Q,MATCH($A297,'4_RatesSplit'!$A:$A,0))</f>
        <v>0</v>
      </c>
      <c r="N297" s="167">
        <f>INDEX('4_RatesSplit'!R:R,MATCH($A297,'4_RatesSplit'!$A:$A,0))</f>
        <v>0</v>
      </c>
      <c r="O297" s="167">
        <f>INDEX('4_RatesSplit'!S:S,MATCH($A297,'4_RatesSplit'!$A:$A,0))</f>
        <v>0</v>
      </c>
      <c r="P297" s="167">
        <f>INDEX('4_RatesSplit'!T:T,MATCH($A297,'4_RatesSplit'!$A:$A,0))</f>
        <v>0</v>
      </c>
      <c r="Q297" s="167">
        <f>INDEX('4_RatesSplit'!U:U,MATCH($A297,'4_RatesSplit'!$A:$A,0))</f>
        <v>0</v>
      </c>
      <c r="R297" s="167">
        <f>INDEX('4_RatesSplit'!V:V,MATCH($A297,'4_RatesSplit'!$A:$A,0))</f>
        <v>0</v>
      </c>
      <c r="S297" s="167">
        <f>INDEX('4_RatesSplit'!W:W,MATCH($A297,'4_RatesSplit'!$A:$A,0))</f>
        <v>0</v>
      </c>
      <c r="T297" s="167">
        <f>INDEX('4_RatesSplit'!X:X,MATCH($A297,'4_RatesSplit'!$A:$A,0))</f>
        <v>0</v>
      </c>
      <c r="U297" s="167">
        <f>INDEX('4_RatesSplit'!Y:Y,MATCH($A297,'4_RatesSplit'!$A:$A,0))</f>
        <v>0</v>
      </c>
      <c r="V297" s="167">
        <f>INDEX('4_RatesSplit'!Z:Z,MATCH($A297,'4_RatesSplit'!$A:$A,0))</f>
        <v>0</v>
      </c>
      <c r="W297" s="167">
        <f>INDEX('4_RatesSplit'!AA:AA,MATCH($A297,'4_RatesSplit'!$A:$A,0))</f>
        <v>0</v>
      </c>
      <c r="X297" s="18"/>
      <c r="Y297" s="168" t="e">
        <f ca="1">INDEX('4_RatesSplit'!AT:AT,MATCH($A297,'4_RatesSplit'!$A:$A,0))</f>
        <v>#REF!</v>
      </c>
      <c r="Z297" s="168" t="e">
        <f ca="1">INDEX('4_RatesSplit'!AU:AU,MATCH($A297,'4_RatesSplit'!$A:$A,0))</f>
        <v>#REF!</v>
      </c>
      <c r="AA297" s="168" t="e">
        <f ca="1">INDEX('4_RatesSplit'!AV:AV,MATCH($A297,'4_RatesSplit'!$A:$A,0))</f>
        <v>#REF!</v>
      </c>
      <c r="AB297" s="168" t="e">
        <f ca="1">INDEX('4_RatesSplit'!AW:AW,MATCH($A297,'4_RatesSplit'!$A:$A,0))</f>
        <v>#REF!</v>
      </c>
      <c r="AC297" s="168" t="e">
        <f ca="1">INDEX('4_RatesSplit'!AX:AX,MATCH($A297,'4_RatesSplit'!$A:$A,0))</f>
        <v>#REF!</v>
      </c>
      <c r="AD297" s="168" t="e">
        <f ca="1">INDEX('4_RatesSplit'!AY:AY,MATCH($A297,'4_RatesSplit'!$A:$A,0))</f>
        <v>#REF!</v>
      </c>
      <c r="AE297" s="168" t="e">
        <f ca="1">INDEX('4_RatesSplit'!AZ:AZ,MATCH($A297,'4_RatesSplit'!$A:$A,0))</f>
        <v>#REF!</v>
      </c>
      <c r="AF297" s="168" t="e">
        <f ca="1">INDEX('4_RatesSplit'!BA:BA,MATCH($A297,'4_RatesSplit'!$A:$A,0))</f>
        <v>#REF!</v>
      </c>
      <c r="AG297" s="168" t="e">
        <f ca="1">INDEX('4_RatesSplit'!BB:BB,MATCH($A297,'4_RatesSplit'!$A:$A,0))</f>
        <v>#REF!</v>
      </c>
      <c r="AH297" s="168" t="e">
        <f ca="1">INDEX('4_RatesSplit'!BC:BC,MATCH($A297,'4_RatesSplit'!$A:$A,0))</f>
        <v>#REF!</v>
      </c>
      <c r="AI297" s="168" t="e">
        <f ca="1">INDEX('4_RatesSplit'!BD:BD,MATCH($A297,'4_RatesSplit'!$A:$A,0))</f>
        <v>#REF!</v>
      </c>
      <c r="AJ297" s="168" t="e">
        <f ca="1">INDEX('4_RatesSplit'!BE:BE,MATCH($A297,'4_RatesSplit'!$A:$A,0))</f>
        <v>#REF!</v>
      </c>
      <c r="AK297" s="168" t="e">
        <f ca="1">INDEX('4_RatesSplit'!BF:BF,MATCH($A297,'4_RatesSplit'!$A:$A,0))</f>
        <v>#REF!</v>
      </c>
      <c r="AL297" s="168" t="e">
        <f ca="1">INDEX('4_RatesSplit'!BG:BG,MATCH($A297,'4_RatesSplit'!$A:$A,0))</f>
        <v>#REF!</v>
      </c>
      <c r="AM297" s="168" t="e">
        <f ca="1">INDEX('4_RatesSplit'!BH:BH,MATCH($A297,'4_RatesSplit'!$A:$A,0))</f>
        <v>#REF!</v>
      </c>
      <c r="AN297" s="198" t="e">
        <f ca="1">INDEX('4_RatesSplit'!BI:BI,MATCH($A297,'4_RatesSplit'!$A:$A,0))</f>
        <v>#REF!</v>
      </c>
      <c r="AO297" s="114"/>
      <c r="AP297" s="167" t="e">
        <f t="shared" ca="1" si="945"/>
        <v>#REF!</v>
      </c>
      <c r="AQ297" s="167" t="e">
        <f t="shared" ca="1" si="946"/>
        <v>#REF!</v>
      </c>
      <c r="AR297" s="167" t="e">
        <f t="shared" ca="1" si="947"/>
        <v>#REF!</v>
      </c>
      <c r="AS297" s="167" t="e">
        <f t="shared" ca="1" si="948"/>
        <v>#REF!</v>
      </c>
      <c r="AT297" s="167" t="e">
        <f t="shared" ca="1" si="949"/>
        <v>#REF!</v>
      </c>
      <c r="AU297" s="167" t="e">
        <f t="shared" ca="1" si="950"/>
        <v>#REF!</v>
      </c>
      <c r="AV297" s="167" t="e">
        <f t="shared" ca="1" si="951"/>
        <v>#REF!</v>
      </c>
      <c r="AW297" s="167" t="e">
        <f t="shared" ca="1" si="952"/>
        <v>#REF!</v>
      </c>
      <c r="AX297" s="167" t="e">
        <f t="shared" ca="1" si="953"/>
        <v>#REF!</v>
      </c>
      <c r="AY297" s="167" t="e">
        <f t="shared" ca="1" si="954"/>
        <v>#REF!</v>
      </c>
      <c r="AZ297" s="167" t="e">
        <f t="shared" ca="1" si="955"/>
        <v>#REF!</v>
      </c>
      <c r="BA297" s="167" t="e">
        <f t="shared" ca="1" si="956"/>
        <v>#REF!</v>
      </c>
      <c r="BB297" s="167" t="e">
        <f t="shared" ca="1" si="957"/>
        <v>#REF!</v>
      </c>
      <c r="BC297" s="167" t="e">
        <f t="shared" ca="1" si="958"/>
        <v>#REF!</v>
      </c>
      <c r="BD297" s="167" t="e">
        <f t="shared" ca="1" si="959"/>
        <v>#REF!</v>
      </c>
      <c r="BE297" s="167" t="e">
        <f t="shared" ca="1" si="960"/>
        <v>#REF!</v>
      </c>
      <c r="BF297" s="18"/>
      <c r="BG297" s="168">
        <f>INDEX('2_Needs'!$F:$F,MATCH($A297,'2_Needs'!$A:$A,0))</f>
        <v>3.019156190983645E-3</v>
      </c>
      <c r="BH297" s="114"/>
      <c r="BI297" s="167">
        <f t="shared" ref="BI297:BX297" si="1054">IF(BI$3="reset",$BG297*BI$6,BH297*(1+$C$4))</f>
        <v>0</v>
      </c>
      <c r="BJ297" s="167">
        <f t="shared" si="1054"/>
        <v>0</v>
      </c>
      <c r="BK297" s="167">
        <f t="shared" si="1054"/>
        <v>0</v>
      </c>
      <c r="BL297" s="167">
        <f t="shared" si="1054"/>
        <v>0</v>
      </c>
      <c r="BM297" s="167">
        <f t="shared" si="1054"/>
        <v>0</v>
      </c>
      <c r="BN297" s="167">
        <f t="shared" si="1054"/>
        <v>0</v>
      </c>
      <c r="BO297" s="167">
        <f t="shared" si="1054"/>
        <v>0</v>
      </c>
      <c r="BP297" s="167">
        <f t="shared" si="1054"/>
        <v>0</v>
      </c>
      <c r="BQ297" s="167">
        <f t="shared" si="1054"/>
        <v>0</v>
      </c>
      <c r="BR297" s="167">
        <f t="shared" si="1054"/>
        <v>0</v>
      </c>
      <c r="BS297" s="167">
        <f t="shared" si="1054"/>
        <v>0</v>
      </c>
      <c r="BT297" s="167">
        <f t="shared" si="1054"/>
        <v>0</v>
      </c>
      <c r="BU297" s="167">
        <f t="shared" si="1054"/>
        <v>0</v>
      </c>
      <c r="BV297" s="167">
        <f t="shared" si="1054"/>
        <v>0</v>
      </c>
      <c r="BW297" s="167">
        <f t="shared" si="1054"/>
        <v>0</v>
      </c>
      <c r="BX297" s="167">
        <f t="shared" si="1054"/>
        <v>0</v>
      </c>
      <c r="BZ297" s="167" t="e">
        <f t="shared" ca="1" si="879"/>
        <v>#REF!</v>
      </c>
      <c r="CA297" s="167" t="e">
        <f t="shared" ca="1" si="880"/>
        <v>#REF!</v>
      </c>
      <c r="CB297" s="167" t="e">
        <f t="shared" ca="1" si="881"/>
        <v>#REF!</v>
      </c>
      <c r="CC297" s="167" t="e">
        <f t="shared" ca="1" si="882"/>
        <v>#REF!</v>
      </c>
      <c r="CD297" s="167" t="e">
        <f t="shared" ca="1" si="883"/>
        <v>#REF!</v>
      </c>
      <c r="CE297" s="167" t="e">
        <f t="shared" ca="1" si="884"/>
        <v>#REF!</v>
      </c>
      <c r="CF297" s="167" t="e">
        <f t="shared" ca="1" si="885"/>
        <v>#REF!</v>
      </c>
      <c r="CG297" s="167" t="e">
        <f t="shared" ca="1" si="886"/>
        <v>#REF!</v>
      </c>
      <c r="CH297" s="167" t="e">
        <f t="shared" ca="1" si="887"/>
        <v>#REF!</v>
      </c>
      <c r="CI297" s="167" t="e">
        <f t="shared" ca="1" si="888"/>
        <v>#REF!</v>
      </c>
      <c r="CJ297" s="167" t="e">
        <f t="shared" ca="1" si="889"/>
        <v>#REF!</v>
      </c>
      <c r="CK297" s="167" t="e">
        <f t="shared" ca="1" si="890"/>
        <v>#REF!</v>
      </c>
      <c r="CL297" s="167" t="e">
        <f t="shared" ca="1" si="891"/>
        <v>#REF!</v>
      </c>
      <c r="CM297" s="167" t="e">
        <f t="shared" ca="1" si="892"/>
        <v>#REF!</v>
      </c>
      <c r="CN297" s="167" t="e">
        <f t="shared" ca="1" si="893"/>
        <v>#REF!</v>
      </c>
      <c r="CO297" s="167" t="e">
        <f t="shared" ca="1" si="894"/>
        <v>#REF!</v>
      </c>
      <c r="CQ297" s="167" t="e">
        <f t="shared" ca="1" si="895"/>
        <v>#REF!</v>
      </c>
      <c r="CR297" s="167" t="e">
        <f t="shared" ca="1" si="896"/>
        <v>#REF!</v>
      </c>
      <c r="CS297" s="167" t="e">
        <f t="shared" ca="1" si="897"/>
        <v>#REF!</v>
      </c>
      <c r="CT297" s="167" t="e">
        <f t="shared" ca="1" si="898"/>
        <v>#REF!</v>
      </c>
      <c r="CU297" s="167" t="e">
        <f t="shared" ca="1" si="899"/>
        <v>#REF!</v>
      </c>
      <c r="CV297" s="167" t="e">
        <f t="shared" ca="1" si="900"/>
        <v>#REF!</v>
      </c>
      <c r="CW297" s="167" t="e">
        <f t="shared" ca="1" si="901"/>
        <v>#REF!</v>
      </c>
      <c r="CX297" s="167" t="e">
        <f t="shared" ca="1" si="902"/>
        <v>#REF!</v>
      </c>
      <c r="CY297" s="167" t="e">
        <f t="shared" ca="1" si="903"/>
        <v>#REF!</v>
      </c>
      <c r="CZ297" s="167" t="e">
        <f t="shared" ca="1" si="904"/>
        <v>#REF!</v>
      </c>
      <c r="DA297" s="167" t="e">
        <f t="shared" ca="1" si="905"/>
        <v>#REF!</v>
      </c>
      <c r="DB297" s="167" t="e">
        <f t="shared" ca="1" si="906"/>
        <v>#REF!</v>
      </c>
      <c r="DC297" s="167" t="e">
        <f t="shared" ca="1" si="907"/>
        <v>#REF!</v>
      </c>
      <c r="DD297" s="167" t="e">
        <f t="shared" ca="1" si="908"/>
        <v>#REF!</v>
      </c>
      <c r="DE297" s="167" t="e">
        <f t="shared" ca="1" si="909"/>
        <v>#REF!</v>
      </c>
      <c r="DF297" s="167" t="e">
        <f t="shared" ca="1" si="910"/>
        <v>#REF!</v>
      </c>
      <c r="DH297" s="167">
        <f t="shared" si="911"/>
        <v>0</v>
      </c>
      <c r="DI297" s="167">
        <f t="shared" si="912"/>
        <v>0</v>
      </c>
      <c r="DJ297" s="167">
        <f t="shared" si="913"/>
        <v>0</v>
      </c>
      <c r="DK297" s="167">
        <f t="shared" si="914"/>
        <v>0</v>
      </c>
      <c r="DL297" s="167">
        <f t="shared" si="915"/>
        <v>0</v>
      </c>
      <c r="DM297" s="167">
        <f t="shared" si="916"/>
        <v>0</v>
      </c>
      <c r="DN297" s="167">
        <f t="shared" si="917"/>
        <v>0</v>
      </c>
      <c r="DO297" s="167">
        <f t="shared" si="918"/>
        <v>0</v>
      </c>
      <c r="DP297" s="167">
        <f t="shared" si="919"/>
        <v>0</v>
      </c>
      <c r="DQ297" s="167">
        <f t="shared" si="920"/>
        <v>0</v>
      </c>
      <c r="DR297" s="167">
        <f t="shared" si="921"/>
        <v>0</v>
      </c>
      <c r="DS297" s="167">
        <f t="shared" si="922"/>
        <v>0</v>
      </c>
      <c r="DT297" s="167">
        <f t="shared" si="923"/>
        <v>0</v>
      </c>
      <c r="DU297" s="167">
        <f t="shared" si="924"/>
        <v>0</v>
      </c>
      <c r="DV297" s="167">
        <f t="shared" si="925"/>
        <v>0</v>
      </c>
      <c r="DW297" s="167">
        <f t="shared" si="926"/>
        <v>0</v>
      </c>
      <c r="DY297" s="167" t="e">
        <f t="shared" ca="1" si="962"/>
        <v>#REF!</v>
      </c>
      <c r="DZ297" s="167" t="e">
        <f t="shared" ca="1" si="963"/>
        <v>#REF!</v>
      </c>
      <c r="EA297" s="167" t="e">
        <f t="shared" ca="1" si="964"/>
        <v>#REF!</v>
      </c>
      <c r="EB297" s="167" t="e">
        <f t="shared" ca="1" si="965"/>
        <v>#REF!</v>
      </c>
      <c r="EC297" s="167" t="e">
        <f t="shared" ca="1" si="966"/>
        <v>#REF!</v>
      </c>
      <c r="ED297" s="167" t="e">
        <f t="shared" ca="1" si="967"/>
        <v>#REF!</v>
      </c>
      <c r="EE297" s="167" t="e">
        <f t="shared" ca="1" si="968"/>
        <v>#REF!</v>
      </c>
      <c r="EF297" s="167" t="e">
        <f t="shared" ca="1" si="969"/>
        <v>#REF!</v>
      </c>
      <c r="EG297" s="167" t="e">
        <f t="shared" ca="1" si="970"/>
        <v>#REF!</v>
      </c>
      <c r="EH297" s="167" t="e">
        <f t="shared" ca="1" si="971"/>
        <v>#REF!</v>
      </c>
      <c r="EI297" s="167" t="e">
        <f t="shared" ca="1" si="972"/>
        <v>#REF!</v>
      </c>
      <c r="EJ297" s="167" t="e">
        <f t="shared" ca="1" si="973"/>
        <v>#REF!</v>
      </c>
      <c r="EK297" s="167" t="e">
        <f t="shared" ca="1" si="974"/>
        <v>#REF!</v>
      </c>
      <c r="EL297" s="167" t="e">
        <f t="shared" ca="1" si="975"/>
        <v>#REF!</v>
      </c>
      <c r="EM297" s="167" t="e">
        <f t="shared" ca="1" si="976"/>
        <v>#REF!</v>
      </c>
      <c r="EN297" s="167" t="e">
        <f t="shared" ca="1" si="977"/>
        <v>#REF!</v>
      </c>
      <c r="EP297" s="167">
        <f t="shared" si="978"/>
        <v>0</v>
      </c>
      <c r="EQ297" s="167">
        <f t="shared" si="979"/>
        <v>0</v>
      </c>
      <c r="ER297" s="167">
        <f t="shared" si="980"/>
        <v>0</v>
      </c>
      <c r="ES297" s="167">
        <f t="shared" si="981"/>
        <v>0</v>
      </c>
      <c r="ET297" s="167">
        <f t="shared" si="982"/>
        <v>0</v>
      </c>
      <c r="EU297" s="167">
        <f t="shared" si="983"/>
        <v>0</v>
      </c>
      <c r="EV297" s="167">
        <f t="shared" si="984"/>
        <v>0</v>
      </c>
      <c r="EW297" s="167">
        <f t="shared" si="985"/>
        <v>0</v>
      </c>
      <c r="EX297" s="167">
        <f t="shared" si="986"/>
        <v>0</v>
      </c>
      <c r="EY297" s="167">
        <f t="shared" si="987"/>
        <v>0</v>
      </c>
      <c r="EZ297" s="167">
        <f t="shared" si="988"/>
        <v>0</v>
      </c>
      <c r="FA297" s="167">
        <f t="shared" si="989"/>
        <v>0</v>
      </c>
      <c r="FB297" s="167">
        <f t="shared" si="990"/>
        <v>0</v>
      </c>
      <c r="FC297" s="167">
        <f t="shared" si="991"/>
        <v>0</v>
      </c>
      <c r="FD297" s="167">
        <f t="shared" si="992"/>
        <v>0</v>
      </c>
      <c r="FE297" s="167">
        <f t="shared" si="993"/>
        <v>0</v>
      </c>
      <c r="FG297" s="167">
        <f t="shared" si="994"/>
        <v>0</v>
      </c>
      <c r="FH297" s="167">
        <f t="shared" si="995"/>
        <v>0</v>
      </c>
      <c r="FI297" s="167">
        <f t="shared" si="996"/>
        <v>0</v>
      </c>
      <c r="FJ297" s="167">
        <f t="shared" si="997"/>
        <v>0</v>
      </c>
      <c r="FK297" s="167">
        <f t="shared" si="998"/>
        <v>0</v>
      </c>
      <c r="FL297" s="167">
        <f t="shared" si="999"/>
        <v>0</v>
      </c>
      <c r="FM297" s="167">
        <f t="shared" si="1000"/>
        <v>0</v>
      </c>
      <c r="FN297" s="167">
        <f t="shared" si="1001"/>
        <v>0</v>
      </c>
      <c r="FO297" s="167">
        <f t="shared" si="1002"/>
        <v>0</v>
      </c>
      <c r="FP297" s="167">
        <f t="shared" si="1003"/>
        <v>0</v>
      </c>
      <c r="FQ297" s="167">
        <f t="shared" si="1004"/>
        <v>0</v>
      </c>
      <c r="FR297" s="167">
        <f t="shared" si="1005"/>
        <v>0</v>
      </c>
      <c r="FS297" s="167">
        <f t="shared" si="1006"/>
        <v>0</v>
      </c>
      <c r="FT297" s="167">
        <f t="shared" si="1007"/>
        <v>0</v>
      </c>
      <c r="FU297" s="167">
        <f t="shared" si="1008"/>
        <v>0</v>
      </c>
      <c r="FV297" s="167">
        <f t="shared" si="1009"/>
        <v>0</v>
      </c>
      <c r="FX297" s="167">
        <f t="shared" si="1010"/>
        <v>0</v>
      </c>
      <c r="FY297" s="167">
        <f t="shared" si="1011"/>
        <v>0</v>
      </c>
      <c r="FZ297" s="167">
        <f t="shared" si="1012"/>
        <v>0</v>
      </c>
      <c r="GA297" s="167">
        <f t="shared" si="1013"/>
        <v>0</v>
      </c>
      <c r="GB297" s="167">
        <f t="shared" si="1014"/>
        <v>0</v>
      </c>
      <c r="GC297" s="167">
        <f t="shared" si="1015"/>
        <v>0</v>
      </c>
      <c r="GD297" s="167">
        <f t="shared" si="1016"/>
        <v>0</v>
      </c>
      <c r="GE297" s="167">
        <f t="shared" si="1017"/>
        <v>0</v>
      </c>
      <c r="GF297" s="167">
        <f t="shared" si="1018"/>
        <v>0</v>
      </c>
      <c r="GG297" s="167">
        <f t="shared" si="1019"/>
        <v>0</v>
      </c>
      <c r="GH297" s="167">
        <f t="shared" si="1020"/>
        <v>0</v>
      </c>
      <c r="GI297" s="167">
        <f t="shared" si="1021"/>
        <v>0</v>
      </c>
      <c r="GJ297" s="167">
        <f t="shared" si="1022"/>
        <v>0</v>
      </c>
      <c r="GK297" s="167">
        <f t="shared" si="1023"/>
        <v>0</v>
      </c>
      <c r="GL297" s="167">
        <f t="shared" si="1024"/>
        <v>0</v>
      </c>
      <c r="GM297" s="167">
        <f t="shared" si="1025"/>
        <v>0</v>
      </c>
      <c r="GO297" s="167" t="e">
        <f t="shared" ca="1" si="860"/>
        <v>#REF!</v>
      </c>
      <c r="GP297" s="167" t="e">
        <f t="shared" ca="1" si="1038"/>
        <v>#REF!</v>
      </c>
      <c r="GQ297" s="167" t="e">
        <f t="shared" ca="1" si="1038"/>
        <v>#REF!</v>
      </c>
      <c r="GR297" s="167" t="e">
        <f t="shared" ca="1" si="1038"/>
        <v>#REF!</v>
      </c>
      <c r="GS297" s="167" t="e">
        <f t="shared" ca="1" si="1038"/>
        <v>#REF!</v>
      </c>
      <c r="GT297" s="167" t="e">
        <f t="shared" ca="1" si="1038"/>
        <v>#REF!</v>
      </c>
      <c r="GU297" s="167" t="e">
        <f t="shared" ca="1" si="1038"/>
        <v>#REF!</v>
      </c>
      <c r="GV297" s="167" t="e">
        <f t="shared" ca="1" si="1038"/>
        <v>#REF!</v>
      </c>
      <c r="GW297" s="167" t="e">
        <f t="shared" ca="1" si="1038"/>
        <v>#REF!</v>
      </c>
      <c r="GX297" s="167" t="e">
        <f t="shared" ca="1" si="1038"/>
        <v>#REF!</v>
      </c>
      <c r="GY297" s="167" t="e">
        <f t="shared" ca="1" si="1038"/>
        <v>#REF!</v>
      </c>
      <c r="GZ297" s="167" t="e">
        <f t="shared" ca="1" si="1038"/>
        <v>#REF!</v>
      </c>
      <c r="HA297" s="167" t="e">
        <f t="shared" ca="1" si="1038"/>
        <v>#REF!</v>
      </c>
      <c r="HB297" s="167" t="e">
        <f t="shared" ca="1" si="1038"/>
        <v>#REF!</v>
      </c>
      <c r="HC297" s="167" t="e">
        <f t="shared" ca="1" si="1038"/>
        <v>#REF!</v>
      </c>
      <c r="HD297" s="167" t="e">
        <f t="shared" ca="1" si="1038"/>
        <v>#REF!</v>
      </c>
      <c r="HF297" s="167" t="e">
        <f t="shared" ca="1" si="927"/>
        <v>#REF!</v>
      </c>
      <c r="HG297" s="167" t="e">
        <f t="shared" ca="1" si="928"/>
        <v>#REF!</v>
      </c>
      <c r="HH297" s="167" t="e">
        <f t="shared" ca="1" si="929"/>
        <v>#REF!</v>
      </c>
      <c r="HI297" s="167" t="e">
        <f t="shared" ca="1" si="930"/>
        <v>#REF!</v>
      </c>
      <c r="HJ297" s="167" t="e">
        <f t="shared" ca="1" si="931"/>
        <v>#REF!</v>
      </c>
      <c r="HK297" s="167" t="e">
        <f t="shared" ca="1" si="932"/>
        <v>#REF!</v>
      </c>
      <c r="HL297" s="167" t="e">
        <f t="shared" ca="1" si="933"/>
        <v>#REF!</v>
      </c>
      <c r="HM297" s="167" t="e">
        <f t="shared" ca="1" si="934"/>
        <v>#REF!</v>
      </c>
      <c r="HN297" s="167" t="e">
        <f t="shared" ca="1" si="935"/>
        <v>#REF!</v>
      </c>
      <c r="HO297" s="167" t="e">
        <f t="shared" ca="1" si="936"/>
        <v>#REF!</v>
      </c>
      <c r="HP297" s="167" t="e">
        <f t="shared" ca="1" si="937"/>
        <v>#REF!</v>
      </c>
      <c r="HQ297" s="167" t="e">
        <f t="shared" ca="1" si="938"/>
        <v>#REF!</v>
      </c>
      <c r="HR297" s="167" t="e">
        <f t="shared" ca="1" si="939"/>
        <v>#REF!</v>
      </c>
      <c r="HS297" s="167" t="e">
        <f t="shared" ca="1" si="940"/>
        <v>#REF!</v>
      </c>
      <c r="HT297" s="167" t="e">
        <f t="shared" ca="1" si="941"/>
        <v>#REF!</v>
      </c>
      <c r="HU297" s="167" t="e">
        <f t="shared" ca="1" si="942"/>
        <v>#REF!</v>
      </c>
      <c r="HW297" s="167" t="e">
        <f t="shared" ca="1" si="943"/>
        <v>#REF!</v>
      </c>
      <c r="HX297" s="167">
        <f t="shared" si="944"/>
        <v>0</v>
      </c>
      <c r="HY297" s="167" t="e">
        <f t="shared" ca="1" si="1026"/>
        <v>#REF!</v>
      </c>
      <c r="HZ297" s="219" t="e">
        <f t="shared" ca="1" si="1027"/>
        <v>#REF!</v>
      </c>
    </row>
    <row r="298" spans="1:234" s="48" customFormat="1">
      <c r="A298" s="3" t="s">
        <v>590</v>
      </c>
      <c r="B298" s="202" t="str">
        <f>INDEX('Ref1'!$E:$E,MATCH(A298,'Ref1'!$A:$A,0))</f>
        <v>South Hams</v>
      </c>
      <c r="C298" s="42" t="str">
        <f>INDEX(Data1!B:B,MATCH(A298,Data1!A:A,0))</f>
        <v>SD</v>
      </c>
      <c r="D298" s="253" t="str">
        <f>INDEX(Data1!C:C,MATCH(A298,Data1!A:A,0))</f>
        <v>SW</v>
      </c>
      <c r="E298" s="200" t="str">
        <f>IF($C$6="No","No",IF(COUNTIF(Inputs!$K$359:$K$398,$A298)&gt;0,"Yes","No"))</f>
        <v>No</v>
      </c>
      <c r="F298" s="404"/>
      <c r="G298" s="62">
        <f>INDEX('4_RatesSplit'!K:K,MATCH($A298,'4_RatesSplit'!$A:$A,0))</f>
        <v>0</v>
      </c>
      <c r="H298" s="171">
        <f>INDEX('4_RatesSplit'!L:L,MATCH($A298,'4_RatesSplit'!$A:$A,0))</f>
        <v>0</v>
      </c>
      <c r="I298" s="167">
        <f>INDEX('4_RatesSplit'!M:M,MATCH($A298,'4_RatesSplit'!$A:$A,0))</f>
        <v>0</v>
      </c>
      <c r="J298" s="167">
        <f>INDEX('4_RatesSplit'!N:N,MATCH($A298,'4_RatesSplit'!$A:$A,0))</f>
        <v>0</v>
      </c>
      <c r="K298" s="167">
        <f>INDEX('4_RatesSplit'!O:O,MATCH($A298,'4_RatesSplit'!$A:$A,0))</f>
        <v>0</v>
      </c>
      <c r="L298" s="167">
        <f>INDEX('4_RatesSplit'!P:P,MATCH($A298,'4_RatesSplit'!$A:$A,0))</f>
        <v>0</v>
      </c>
      <c r="M298" s="167">
        <f>INDEX('4_RatesSplit'!Q:Q,MATCH($A298,'4_RatesSplit'!$A:$A,0))</f>
        <v>0</v>
      </c>
      <c r="N298" s="167">
        <f>INDEX('4_RatesSplit'!R:R,MATCH($A298,'4_RatesSplit'!$A:$A,0))</f>
        <v>0</v>
      </c>
      <c r="O298" s="167">
        <f>INDEX('4_RatesSplit'!S:S,MATCH($A298,'4_RatesSplit'!$A:$A,0))</f>
        <v>0</v>
      </c>
      <c r="P298" s="167">
        <f>INDEX('4_RatesSplit'!T:T,MATCH($A298,'4_RatesSplit'!$A:$A,0))</f>
        <v>0</v>
      </c>
      <c r="Q298" s="167">
        <f>INDEX('4_RatesSplit'!U:U,MATCH($A298,'4_RatesSplit'!$A:$A,0))</f>
        <v>0</v>
      </c>
      <c r="R298" s="167">
        <f>INDEX('4_RatesSplit'!V:V,MATCH($A298,'4_RatesSplit'!$A:$A,0))</f>
        <v>0</v>
      </c>
      <c r="S298" s="167">
        <f>INDEX('4_RatesSplit'!W:W,MATCH($A298,'4_RatesSplit'!$A:$A,0))</f>
        <v>0</v>
      </c>
      <c r="T298" s="167">
        <f>INDEX('4_RatesSplit'!X:X,MATCH($A298,'4_RatesSplit'!$A:$A,0))</f>
        <v>0</v>
      </c>
      <c r="U298" s="167">
        <f>INDEX('4_RatesSplit'!Y:Y,MATCH($A298,'4_RatesSplit'!$A:$A,0))</f>
        <v>0</v>
      </c>
      <c r="V298" s="167">
        <f>INDEX('4_RatesSplit'!Z:Z,MATCH($A298,'4_RatesSplit'!$A:$A,0))</f>
        <v>0</v>
      </c>
      <c r="W298" s="167">
        <f>INDEX('4_RatesSplit'!AA:AA,MATCH($A298,'4_RatesSplit'!$A:$A,0))</f>
        <v>0</v>
      </c>
      <c r="X298" s="18"/>
      <c r="Y298" s="168" t="e">
        <f ca="1">INDEX('4_RatesSplit'!AT:AT,MATCH($A298,'4_RatesSplit'!$A:$A,0))</f>
        <v>#REF!</v>
      </c>
      <c r="Z298" s="168" t="e">
        <f ca="1">INDEX('4_RatesSplit'!AU:AU,MATCH($A298,'4_RatesSplit'!$A:$A,0))</f>
        <v>#REF!</v>
      </c>
      <c r="AA298" s="168" t="e">
        <f ca="1">INDEX('4_RatesSplit'!AV:AV,MATCH($A298,'4_RatesSplit'!$A:$A,0))</f>
        <v>#REF!</v>
      </c>
      <c r="AB298" s="168" t="e">
        <f ca="1">INDEX('4_RatesSplit'!AW:AW,MATCH($A298,'4_RatesSplit'!$A:$A,0))</f>
        <v>#REF!</v>
      </c>
      <c r="AC298" s="168" t="e">
        <f ca="1">INDEX('4_RatesSplit'!AX:AX,MATCH($A298,'4_RatesSplit'!$A:$A,0))</f>
        <v>#REF!</v>
      </c>
      <c r="AD298" s="168" t="e">
        <f ca="1">INDEX('4_RatesSplit'!AY:AY,MATCH($A298,'4_RatesSplit'!$A:$A,0))</f>
        <v>#REF!</v>
      </c>
      <c r="AE298" s="168" t="e">
        <f ca="1">INDEX('4_RatesSplit'!AZ:AZ,MATCH($A298,'4_RatesSplit'!$A:$A,0))</f>
        <v>#REF!</v>
      </c>
      <c r="AF298" s="168" t="e">
        <f ca="1">INDEX('4_RatesSplit'!BA:BA,MATCH($A298,'4_RatesSplit'!$A:$A,0))</f>
        <v>#REF!</v>
      </c>
      <c r="AG298" s="168" t="e">
        <f ca="1">INDEX('4_RatesSplit'!BB:BB,MATCH($A298,'4_RatesSplit'!$A:$A,0))</f>
        <v>#REF!</v>
      </c>
      <c r="AH298" s="168" t="e">
        <f ca="1">INDEX('4_RatesSplit'!BC:BC,MATCH($A298,'4_RatesSplit'!$A:$A,0))</f>
        <v>#REF!</v>
      </c>
      <c r="AI298" s="168" t="e">
        <f ca="1">INDEX('4_RatesSplit'!BD:BD,MATCH($A298,'4_RatesSplit'!$A:$A,0))</f>
        <v>#REF!</v>
      </c>
      <c r="AJ298" s="168" t="e">
        <f ca="1">INDEX('4_RatesSplit'!BE:BE,MATCH($A298,'4_RatesSplit'!$A:$A,0))</f>
        <v>#REF!</v>
      </c>
      <c r="AK298" s="168" t="e">
        <f ca="1">INDEX('4_RatesSplit'!BF:BF,MATCH($A298,'4_RatesSplit'!$A:$A,0))</f>
        <v>#REF!</v>
      </c>
      <c r="AL298" s="168" t="e">
        <f ca="1">INDEX('4_RatesSplit'!BG:BG,MATCH($A298,'4_RatesSplit'!$A:$A,0))</f>
        <v>#REF!</v>
      </c>
      <c r="AM298" s="168" t="e">
        <f ca="1">INDEX('4_RatesSplit'!BH:BH,MATCH($A298,'4_RatesSplit'!$A:$A,0))</f>
        <v>#REF!</v>
      </c>
      <c r="AN298" s="198" t="e">
        <f ca="1">INDEX('4_RatesSplit'!BI:BI,MATCH($A298,'4_RatesSplit'!$A:$A,0))</f>
        <v>#REF!</v>
      </c>
      <c r="AO298" s="114"/>
      <c r="AP298" s="167" t="e">
        <f t="shared" ca="1" si="945"/>
        <v>#REF!</v>
      </c>
      <c r="AQ298" s="167" t="e">
        <f t="shared" ca="1" si="946"/>
        <v>#REF!</v>
      </c>
      <c r="AR298" s="167" t="e">
        <f t="shared" ca="1" si="947"/>
        <v>#REF!</v>
      </c>
      <c r="AS298" s="167" t="e">
        <f t="shared" ca="1" si="948"/>
        <v>#REF!</v>
      </c>
      <c r="AT298" s="167" t="e">
        <f t="shared" ca="1" si="949"/>
        <v>#REF!</v>
      </c>
      <c r="AU298" s="167" t="e">
        <f t="shared" ca="1" si="950"/>
        <v>#REF!</v>
      </c>
      <c r="AV298" s="167" t="e">
        <f t="shared" ca="1" si="951"/>
        <v>#REF!</v>
      </c>
      <c r="AW298" s="167" t="e">
        <f t="shared" ca="1" si="952"/>
        <v>#REF!</v>
      </c>
      <c r="AX298" s="167" t="e">
        <f t="shared" ca="1" si="953"/>
        <v>#REF!</v>
      </c>
      <c r="AY298" s="167" t="e">
        <f t="shared" ca="1" si="954"/>
        <v>#REF!</v>
      </c>
      <c r="AZ298" s="167" t="e">
        <f t="shared" ca="1" si="955"/>
        <v>#REF!</v>
      </c>
      <c r="BA298" s="167" t="e">
        <f t="shared" ca="1" si="956"/>
        <v>#REF!</v>
      </c>
      <c r="BB298" s="167" t="e">
        <f t="shared" ca="1" si="957"/>
        <v>#REF!</v>
      </c>
      <c r="BC298" s="167" t="e">
        <f t="shared" ca="1" si="958"/>
        <v>#REF!</v>
      </c>
      <c r="BD298" s="167" t="e">
        <f t="shared" ca="1" si="959"/>
        <v>#REF!</v>
      </c>
      <c r="BE298" s="167" t="e">
        <f t="shared" ca="1" si="960"/>
        <v>#REF!</v>
      </c>
      <c r="BF298" s="18"/>
      <c r="BG298" s="168">
        <f>INDEX('2_Needs'!$F:$F,MATCH($A298,'2_Needs'!$A:$A,0))</f>
        <v>1.5456906112929311E-4</v>
      </c>
      <c r="BH298" s="114"/>
      <c r="BI298" s="167">
        <f t="shared" ref="BI298:BX298" si="1055">IF(BI$3="reset",$BG298*BI$6,BH298*(1+$C$4))</f>
        <v>0</v>
      </c>
      <c r="BJ298" s="167">
        <f t="shared" si="1055"/>
        <v>0</v>
      </c>
      <c r="BK298" s="167">
        <f t="shared" si="1055"/>
        <v>0</v>
      </c>
      <c r="BL298" s="167">
        <f t="shared" si="1055"/>
        <v>0</v>
      </c>
      <c r="BM298" s="167">
        <f t="shared" si="1055"/>
        <v>0</v>
      </c>
      <c r="BN298" s="167">
        <f t="shared" si="1055"/>
        <v>0</v>
      </c>
      <c r="BO298" s="167">
        <f t="shared" si="1055"/>
        <v>0</v>
      </c>
      <c r="BP298" s="167">
        <f t="shared" si="1055"/>
        <v>0</v>
      </c>
      <c r="BQ298" s="167">
        <f t="shared" si="1055"/>
        <v>0</v>
      </c>
      <c r="BR298" s="167">
        <f t="shared" si="1055"/>
        <v>0</v>
      </c>
      <c r="BS298" s="167">
        <f t="shared" si="1055"/>
        <v>0</v>
      </c>
      <c r="BT298" s="167">
        <f t="shared" si="1055"/>
        <v>0</v>
      </c>
      <c r="BU298" s="167">
        <f t="shared" si="1055"/>
        <v>0</v>
      </c>
      <c r="BV298" s="167">
        <f t="shared" si="1055"/>
        <v>0</v>
      </c>
      <c r="BW298" s="167">
        <f t="shared" si="1055"/>
        <v>0</v>
      </c>
      <c r="BX298" s="167">
        <f t="shared" si="1055"/>
        <v>0</v>
      </c>
      <c r="BZ298" s="167" t="e">
        <f t="shared" ca="1" si="879"/>
        <v>#REF!</v>
      </c>
      <c r="CA298" s="167" t="e">
        <f t="shared" ca="1" si="880"/>
        <v>#REF!</v>
      </c>
      <c r="CB298" s="167" t="e">
        <f t="shared" ca="1" si="881"/>
        <v>#REF!</v>
      </c>
      <c r="CC298" s="167" t="e">
        <f t="shared" ca="1" si="882"/>
        <v>#REF!</v>
      </c>
      <c r="CD298" s="167" t="e">
        <f t="shared" ca="1" si="883"/>
        <v>#REF!</v>
      </c>
      <c r="CE298" s="167" t="e">
        <f t="shared" ca="1" si="884"/>
        <v>#REF!</v>
      </c>
      <c r="CF298" s="167" t="e">
        <f t="shared" ca="1" si="885"/>
        <v>#REF!</v>
      </c>
      <c r="CG298" s="167" t="e">
        <f t="shared" ca="1" si="886"/>
        <v>#REF!</v>
      </c>
      <c r="CH298" s="167" t="e">
        <f t="shared" ca="1" si="887"/>
        <v>#REF!</v>
      </c>
      <c r="CI298" s="167" t="e">
        <f t="shared" ca="1" si="888"/>
        <v>#REF!</v>
      </c>
      <c r="CJ298" s="167" t="e">
        <f t="shared" ca="1" si="889"/>
        <v>#REF!</v>
      </c>
      <c r="CK298" s="167" t="e">
        <f t="shared" ca="1" si="890"/>
        <v>#REF!</v>
      </c>
      <c r="CL298" s="167" t="e">
        <f t="shared" ca="1" si="891"/>
        <v>#REF!</v>
      </c>
      <c r="CM298" s="167" t="e">
        <f t="shared" ca="1" si="892"/>
        <v>#REF!</v>
      </c>
      <c r="CN298" s="167" t="e">
        <f t="shared" ca="1" si="893"/>
        <v>#REF!</v>
      </c>
      <c r="CO298" s="167" t="e">
        <f t="shared" ca="1" si="894"/>
        <v>#REF!</v>
      </c>
      <c r="CQ298" s="167" t="e">
        <f t="shared" ca="1" si="895"/>
        <v>#REF!</v>
      </c>
      <c r="CR298" s="167" t="e">
        <f t="shared" ca="1" si="896"/>
        <v>#REF!</v>
      </c>
      <c r="CS298" s="167" t="e">
        <f t="shared" ca="1" si="897"/>
        <v>#REF!</v>
      </c>
      <c r="CT298" s="167" t="e">
        <f t="shared" ca="1" si="898"/>
        <v>#REF!</v>
      </c>
      <c r="CU298" s="167" t="e">
        <f t="shared" ca="1" si="899"/>
        <v>#REF!</v>
      </c>
      <c r="CV298" s="167" t="e">
        <f t="shared" ca="1" si="900"/>
        <v>#REF!</v>
      </c>
      <c r="CW298" s="167" t="e">
        <f t="shared" ca="1" si="901"/>
        <v>#REF!</v>
      </c>
      <c r="CX298" s="167" t="e">
        <f t="shared" ca="1" si="902"/>
        <v>#REF!</v>
      </c>
      <c r="CY298" s="167" t="e">
        <f t="shared" ca="1" si="903"/>
        <v>#REF!</v>
      </c>
      <c r="CZ298" s="167" t="e">
        <f t="shared" ca="1" si="904"/>
        <v>#REF!</v>
      </c>
      <c r="DA298" s="167" t="e">
        <f t="shared" ca="1" si="905"/>
        <v>#REF!</v>
      </c>
      <c r="DB298" s="167" t="e">
        <f t="shared" ca="1" si="906"/>
        <v>#REF!</v>
      </c>
      <c r="DC298" s="167" t="e">
        <f t="shared" ca="1" si="907"/>
        <v>#REF!</v>
      </c>
      <c r="DD298" s="167" t="e">
        <f t="shared" ca="1" si="908"/>
        <v>#REF!</v>
      </c>
      <c r="DE298" s="167" t="e">
        <f t="shared" ca="1" si="909"/>
        <v>#REF!</v>
      </c>
      <c r="DF298" s="167" t="e">
        <f t="shared" ca="1" si="910"/>
        <v>#REF!</v>
      </c>
      <c r="DH298" s="167">
        <f t="shared" si="911"/>
        <v>0</v>
      </c>
      <c r="DI298" s="167">
        <f t="shared" si="912"/>
        <v>0</v>
      </c>
      <c r="DJ298" s="167">
        <f t="shared" si="913"/>
        <v>0</v>
      </c>
      <c r="DK298" s="167">
        <f t="shared" si="914"/>
        <v>0</v>
      </c>
      <c r="DL298" s="167">
        <f t="shared" si="915"/>
        <v>0</v>
      </c>
      <c r="DM298" s="167">
        <f t="shared" si="916"/>
        <v>0</v>
      </c>
      <c r="DN298" s="167">
        <f t="shared" si="917"/>
        <v>0</v>
      </c>
      <c r="DO298" s="167">
        <f t="shared" si="918"/>
        <v>0</v>
      </c>
      <c r="DP298" s="167">
        <f t="shared" si="919"/>
        <v>0</v>
      </c>
      <c r="DQ298" s="167">
        <f t="shared" si="920"/>
        <v>0</v>
      </c>
      <c r="DR298" s="167">
        <f t="shared" si="921"/>
        <v>0</v>
      </c>
      <c r="DS298" s="167">
        <f t="shared" si="922"/>
        <v>0</v>
      </c>
      <c r="DT298" s="167">
        <f t="shared" si="923"/>
        <v>0</v>
      </c>
      <c r="DU298" s="167">
        <f t="shared" si="924"/>
        <v>0</v>
      </c>
      <c r="DV298" s="167">
        <f t="shared" si="925"/>
        <v>0</v>
      </c>
      <c r="DW298" s="167">
        <f t="shared" si="926"/>
        <v>0</v>
      </c>
      <c r="DY298" s="167" t="e">
        <f t="shared" ca="1" si="962"/>
        <v>#REF!</v>
      </c>
      <c r="DZ298" s="167" t="e">
        <f t="shared" ca="1" si="963"/>
        <v>#REF!</v>
      </c>
      <c r="EA298" s="167" t="e">
        <f t="shared" ca="1" si="964"/>
        <v>#REF!</v>
      </c>
      <c r="EB298" s="167" t="e">
        <f t="shared" ca="1" si="965"/>
        <v>#REF!</v>
      </c>
      <c r="EC298" s="167" t="e">
        <f t="shared" ca="1" si="966"/>
        <v>#REF!</v>
      </c>
      <c r="ED298" s="167" t="e">
        <f t="shared" ca="1" si="967"/>
        <v>#REF!</v>
      </c>
      <c r="EE298" s="167" t="e">
        <f t="shared" ca="1" si="968"/>
        <v>#REF!</v>
      </c>
      <c r="EF298" s="167" t="e">
        <f t="shared" ca="1" si="969"/>
        <v>#REF!</v>
      </c>
      <c r="EG298" s="167" t="e">
        <f t="shared" ca="1" si="970"/>
        <v>#REF!</v>
      </c>
      <c r="EH298" s="167" t="e">
        <f t="shared" ca="1" si="971"/>
        <v>#REF!</v>
      </c>
      <c r="EI298" s="167" t="e">
        <f t="shared" ca="1" si="972"/>
        <v>#REF!</v>
      </c>
      <c r="EJ298" s="167" t="e">
        <f t="shared" ca="1" si="973"/>
        <v>#REF!</v>
      </c>
      <c r="EK298" s="167" t="e">
        <f t="shared" ca="1" si="974"/>
        <v>#REF!</v>
      </c>
      <c r="EL298" s="167" t="e">
        <f t="shared" ca="1" si="975"/>
        <v>#REF!</v>
      </c>
      <c r="EM298" s="167" t="e">
        <f t="shared" ca="1" si="976"/>
        <v>#REF!</v>
      </c>
      <c r="EN298" s="167" t="e">
        <f t="shared" ca="1" si="977"/>
        <v>#REF!</v>
      </c>
      <c r="EP298" s="167">
        <f t="shared" si="978"/>
        <v>0</v>
      </c>
      <c r="EQ298" s="167">
        <f t="shared" si="979"/>
        <v>0</v>
      </c>
      <c r="ER298" s="167">
        <f t="shared" si="980"/>
        <v>0</v>
      </c>
      <c r="ES298" s="167">
        <f t="shared" si="981"/>
        <v>0</v>
      </c>
      <c r="ET298" s="167">
        <f t="shared" si="982"/>
        <v>0</v>
      </c>
      <c r="EU298" s="167">
        <f t="shared" si="983"/>
        <v>0</v>
      </c>
      <c r="EV298" s="167">
        <f t="shared" si="984"/>
        <v>0</v>
      </c>
      <c r="EW298" s="167">
        <f t="shared" si="985"/>
        <v>0</v>
      </c>
      <c r="EX298" s="167">
        <f t="shared" si="986"/>
        <v>0</v>
      </c>
      <c r="EY298" s="167">
        <f t="shared" si="987"/>
        <v>0</v>
      </c>
      <c r="EZ298" s="167">
        <f t="shared" si="988"/>
        <v>0</v>
      </c>
      <c r="FA298" s="167">
        <f t="shared" si="989"/>
        <v>0</v>
      </c>
      <c r="FB298" s="167">
        <f t="shared" si="990"/>
        <v>0</v>
      </c>
      <c r="FC298" s="167">
        <f t="shared" si="991"/>
        <v>0</v>
      </c>
      <c r="FD298" s="167">
        <f t="shared" si="992"/>
        <v>0</v>
      </c>
      <c r="FE298" s="167">
        <f t="shared" si="993"/>
        <v>0</v>
      </c>
      <c r="FG298" s="167">
        <f t="shared" si="994"/>
        <v>0</v>
      </c>
      <c r="FH298" s="167">
        <f t="shared" si="995"/>
        <v>0</v>
      </c>
      <c r="FI298" s="167">
        <f t="shared" si="996"/>
        <v>0</v>
      </c>
      <c r="FJ298" s="167">
        <f t="shared" si="997"/>
        <v>0</v>
      </c>
      <c r="FK298" s="167">
        <f t="shared" si="998"/>
        <v>0</v>
      </c>
      <c r="FL298" s="167">
        <f t="shared" si="999"/>
        <v>0</v>
      </c>
      <c r="FM298" s="167">
        <f t="shared" si="1000"/>
        <v>0</v>
      </c>
      <c r="FN298" s="167">
        <f t="shared" si="1001"/>
        <v>0</v>
      </c>
      <c r="FO298" s="167">
        <f t="shared" si="1002"/>
        <v>0</v>
      </c>
      <c r="FP298" s="167">
        <f t="shared" si="1003"/>
        <v>0</v>
      </c>
      <c r="FQ298" s="167">
        <f t="shared" si="1004"/>
        <v>0</v>
      </c>
      <c r="FR298" s="167">
        <f t="shared" si="1005"/>
        <v>0</v>
      </c>
      <c r="FS298" s="167">
        <f t="shared" si="1006"/>
        <v>0</v>
      </c>
      <c r="FT298" s="167">
        <f t="shared" si="1007"/>
        <v>0</v>
      </c>
      <c r="FU298" s="167">
        <f t="shared" si="1008"/>
        <v>0</v>
      </c>
      <c r="FV298" s="167">
        <f t="shared" si="1009"/>
        <v>0</v>
      </c>
      <c r="FX298" s="167">
        <f t="shared" si="1010"/>
        <v>0</v>
      </c>
      <c r="FY298" s="167">
        <f t="shared" si="1011"/>
        <v>0</v>
      </c>
      <c r="FZ298" s="167">
        <f t="shared" si="1012"/>
        <v>0</v>
      </c>
      <c r="GA298" s="167">
        <f t="shared" si="1013"/>
        <v>0</v>
      </c>
      <c r="GB298" s="167">
        <f t="shared" si="1014"/>
        <v>0</v>
      </c>
      <c r="GC298" s="167">
        <f t="shared" si="1015"/>
        <v>0</v>
      </c>
      <c r="GD298" s="167">
        <f t="shared" si="1016"/>
        <v>0</v>
      </c>
      <c r="GE298" s="167">
        <f t="shared" si="1017"/>
        <v>0</v>
      </c>
      <c r="GF298" s="167">
        <f t="shared" si="1018"/>
        <v>0</v>
      </c>
      <c r="GG298" s="167">
        <f t="shared" si="1019"/>
        <v>0</v>
      </c>
      <c r="GH298" s="167">
        <f t="shared" si="1020"/>
        <v>0</v>
      </c>
      <c r="GI298" s="167">
        <f t="shared" si="1021"/>
        <v>0</v>
      </c>
      <c r="GJ298" s="167">
        <f t="shared" si="1022"/>
        <v>0</v>
      </c>
      <c r="GK298" s="167">
        <f t="shared" si="1023"/>
        <v>0</v>
      </c>
      <c r="GL298" s="167">
        <f t="shared" si="1024"/>
        <v>0</v>
      </c>
      <c r="GM298" s="167">
        <f t="shared" si="1025"/>
        <v>0</v>
      </c>
      <c r="GO298" s="167" t="e">
        <f t="shared" ca="1" si="860"/>
        <v>#REF!</v>
      </c>
      <c r="GP298" s="167" t="e">
        <f t="shared" ca="1" si="1038"/>
        <v>#REF!</v>
      </c>
      <c r="GQ298" s="167" t="e">
        <f t="shared" ca="1" si="1038"/>
        <v>#REF!</v>
      </c>
      <c r="GR298" s="167" t="e">
        <f t="shared" ca="1" si="1038"/>
        <v>#REF!</v>
      </c>
      <c r="GS298" s="167" t="e">
        <f t="shared" ca="1" si="1038"/>
        <v>#REF!</v>
      </c>
      <c r="GT298" s="167" t="e">
        <f t="shared" ca="1" si="1038"/>
        <v>#REF!</v>
      </c>
      <c r="GU298" s="167" t="e">
        <f t="shared" ca="1" si="1038"/>
        <v>#REF!</v>
      </c>
      <c r="GV298" s="167" t="e">
        <f t="shared" ca="1" si="1038"/>
        <v>#REF!</v>
      </c>
      <c r="GW298" s="167" t="e">
        <f t="shared" ca="1" si="1038"/>
        <v>#REF!</v>
      </c>
      <c r="GX298" s="167" t="e">
        <f t="shared" ca="1" si="1038"/>
        <v>#REF!</v>
      </c>
      <c r="GY298" s="167" t="e">
        <f t="shared" ca="1" si="1038"/>
        <v>#REF!</v>
      </c>
      <c r="GZ298" s="167" t="e">
        <f t="shared" ca="1" si="1038"/>
        <v>#REF!</v>
      </c>
      <c r="HA298" s="167" t="e">
        <f t="shared" ca="1" si="1038"/>
        <v>#REF!</v>
      </c>
      <c r="HB298" s="167" t="e">
        <f t="shared" ca="1" si="1038"/>
        <v>#REF!</v>
      </c>
      <c r="HC298" s="167" t="e">
        <f t="shared" ca="1" si="1038"/>
        <v>#REF!</v>
      </c>
      <c r="HD298" s="167" t="e">
        <f t="shared" ref="GP298:HD315" ca="1" si="1056">HD$3*$BG298</f>
        <v>#REF!</v>
      </c>
      <c r="HF298" s="167" t="e">
        <f t="shared" ca="1" si="927"/>
        <v>#REF!</v>
      </c>
      <c r="HG298" s="167" t="e">
        <f t="shared" ca="1" si="928"/>
        <v>#REF!</v>
      </c>
      <c r="HH298" s="167" t="e">
        <f t="shared" ca="1" si="929"/>
        <v>#REF!</v>
      </c>
      <c r="HI298" s="167" t="e">
        <f t="shared" ca="1" si="930"/>
        <v>#REF!</v>
      </c>
      <c r="HJ298" s="167" t="e">
        <f t="shared" ca="1" si="931"/>
        <v>#REF!</v>
      </c>
      <c r="HK298" s="167" t="e">
        <f t="shared" ca="1" si="932"/>
        <v>#REF!</v>
      </c>
      <c r="HL298" s="167" t="e">
        <f t="shared" ca="1" si="933"/>
        <v>#REF!</v>
      </c>
      <c r="HM298" s="167" t="e">
        <f t="shared" ca="1" si="934"/>
        <v>#REF!</v>
      </c>
      <c r="HN298" s="167" t="e">
        <f t="shared" ca="1" si="935"/>
        <v>#REF!</v>
      </c>
      <c r="HO298" s="167" t="e">
        <f t="shared" ca="1" si="936"/>
        <v>#REF!</v>
      </c>
      <c r="HP298" s="167" t="e">
        <f t="shared" ca="1" si="937"/>
        <v>#REF!</v>
      </c>
      <c r="HQ298" s="167" t="e">
        <f t="shared" ca="1" si="938"/>
        <v>#REF!</v>
      </c>
      <c r="HR298" s="167" t="e">
        <f t="shared" ca="1" si="939"/>
        <v>#REF!</v>
      </c>
      <c r="HS298" s="167" t="e">
        <f t="shared" ca="1" si="940"/>
        <v>#REF!</v>
      </c>
      <c r="HT298" s="167" t="e">
        <f t="shared" ca="1" si="941"/>
        <v>#REF!</v>
      </c>
      <c r="HU298" s="167" t="e">
        <f t="shared" ca="1" si="942"/>
        <v>#REF!</v>
      </c>
      <c r="HW298" s="167" t="e">
        <f t="shared" ca="1" si="943"/>
        <v>#REF!</v>
      </c>
      <c r="HX298" s="167">
        <f t="shared" si="944"/>
        <v>0</v>
      </c>
      <c r="HY298" s="167" t="e">
        <f t="shared" ca="1" si="1026"/>
        <v>#REF!</v>
      </c>
      <c r="HZ298" s="219" t="e">
        <f t="shared" ca="1" si="1027"/>
        <v>#REF!</v>
      </c>
    </row>
    <row r="299" spans="1:234" s="48" customFormat="1">
      <c r="A299" s="3" t="s">
        <v>592</v>
      </c>
      <c r="B299" s="202" t="str">
        <f>INDEX('Ref1'!$E:$E,MATCH(A299,'Ref1'!$A:$A,0))</f>
        <v>South Holland</v>
      </c>
      <c r="C299" s="42" t="str">
        <f>INDEX(Data1!B:B,MATCH(A299,Data1!A:A,0))</f>
        <v>SD</v>
      </c>
      <c r="D299" s="253" t="str">
        <f>INDEX(Data1!C:C,MATCH(A299,Data1!A:A,0))</f>
        <v>EM</v>
      </c>
      <c r="E299" s="200" t="str">
        <f>IF($C$6="No","No",IF(COUNTIF(Inputs!$K$359:$K$398,$A299)&gt;0,"Yes","No"))</f>
        <v>No</v>
      </c>
      <c r="F299" s="404"/>
      <c r="G299" s="62">
        <f>INDEX('4_RatesSplit'!K:K,MATCH($A299,'4_RatesSplit'!$A:$A,0))</f>
        <v>0</v>
      </c>
      <c r="H299" s="171">
        <f>INDEX('4_RatesSplit'!L:L,MATCH($A299,'4_RatesSplit'!$A:$A,0))</f>
        <v>0</v>
      </c>
      <c r="I299" s="167">
        <f>INDEX('4_RatesSplit'!M:M,MATCH($A299,'4_RatesSplit'!$A:$A,0))</f>
        <v>0</v>
      </c>
      <c r="J299" s="167">
        <f>INDEX('4_RatesSplit'!N:N,MATCH($A299,'4_RatesSplit'!$A:$A,0))</f>
        <v>0</v>
      </c>
      <c r="K299" s="167">
        <f>INDEX('4_RatesSplit'!O:O,MATCH($A299,'4_RatesSplit'!$A:$A,0))</f>
        <v>0</v>
      </c>
      <c r="L299" s="167">
        <f>INDEX('4_RatesSplit'!P:P,MATCH($A299,'4_RatesSplit'!$A:$A,0))</f>
        <v>0</v>
      </c>
      <c r="M299" s="167">
        <f>INDEX('4_RatesSplit'!Q:Q,MATCH($A299,'4_RatesSplit'!$A:$A,0))</f>
        <v>0</v>
      </c>
      <c r="N299" s="167">
        <f>INDEX('4_RatesSplit'!R:R,MATCH($A299,'4_RatesSplit'!$A:$A,0))</f>
        <v>0</v>
      </c>
      <c r="O299" s="167">
        <f>INDEX('4_RatesSplit'!S:S,MATCH($A299,'4_RatesSplit'!$A:$A,0))</f>
        <v>0</v>
      </c>
      <c r="P299" s="167">
        <f>INDEX('4_RatesSplit'!T:T,MATCH($A299,'4_RatesSplit'!$A:$A,0))</f>
        <v>0</v>
      </c>
      <c r="Q299" s="167">
        <f>INDEX('4_RatesSplit'!U:U,MATCH($A299,'4_RatesSplit'!$A:$A,0))</f>
        <v>0</v>
      </c>
      <c r="R299" s="167">
        <f>INDEX('4_RatesSplit'!V:V,MATCH($A299,'4_RatesSplit'!$A:$A,0))</f>
        <v>0</v>
      </c>
      <c r="S299" s="167">
        <f>INDEX('4_RatesSplit'!W:W,MATCH($A299,'4_RatesSplit'!$A:$A,0))</f>
        <v>0</v>
      </c>
      <c r="T299" s="167">
        <f>INDEX('4_RatesSplit'!X:X,MATCH($A299,'4_RatesSplit'!$A:$A,0))</f>
        <v>0</v>
      </c>
      <c r="U299" s="167">
        <f>INDEX('4_RatesSplit'!Y:Y,MATCH($A299,'4_RatesSplit'!$A:$A,0))</f>
        <v>0</v>
      </c>
      <c r="V299" s="167">
        <f>INDEX('4_RatesSplit'!Z:Z,MATCH($A299,'4_RatesSplit'!$A:$A,0))</f>
        <v>0</v>
      </c>
      <c r="W299" s="167">
        <f>INDEX('4_RatesSplit'!AA:AA,MATCH($A299,'4_RatesSplit'!$A:$A,0))</f>
        <v>0</v>
      </c>
      <c r="X299" s="18"/>
      <c r="Y299" s="168" t="e">
        <f ca="1">INDEX('4_RatesSplit'!AT:AT,MATCH($A299,'4_RatesSplit'!$A:$A,0))</f>
        <v>#REF!</v>
      </c>
      <c r="Z299" s="168" t="e">
        <f ca="1">INDEX('4_RatesSplit'!AU:AU,MATCH($A299,'4_RatesSplit'!$A:$A,0))</f>
        <v>#REF!</v>
      </c>
      <c r="AA299" s="168" t="e">
        <f ca="1">INDEX('4_RatesSplit'!AV:AV,MATCH($A299,'4_RatesSplit'!$A:$A,0))</f>
        <v>#REF!</v>
      </c>
      <c r="AB299" s="168" t="e">
        <f ca="1">INDEX('4_RatesSplit'!AW:AW,MATCH($A299,'4_RatesSplit'!$A:$A,0))</f>
        <v>#REF!</v>
      </c>
      <c r="AC299" s="168" t="e">
        <f ca="1">INDEX('4_RatesSplit'!AX:AX,MATCH($A299,'4_RatesSplit'!$A:$A,0))</f>
        <v>#REF!</v>
      </c>
      <c r="AD299" s="168" t="e">
        <f ca="1">INDEX('4_RatesSplit'!AY:AY,MATCH($A299,'4_RatesSplit'!$A:$A,0))</f>
        <v>#REF!</v>
      </c>
      <c r="AE299" s="168" t="e">
        <f ca="1">INDEX('4_RatesSplit'!AZ:AZ,MATCH($A299,'4_RatesSplit'!$A:$A,0))</f>
        <v>#REF!</v>
      </c>
      <c r="AF299" s="168" t="e">
        <f ca="1">INDEX('4_RatesSplit'!BA:BA,MATCH($A299,'4_RatesSplit'!$A:$A,0))</f>
        <v>#REF!</v>
      </c>
      <c r="AG299" s="168" t="e">
        <f ca="1">INDEX('4_RatesSplit'!BB:BB,MATCH($A299,'4_RatesSplit'!$A:$A,0))</f>
        <v>#REF!</v>
      </c>
      <c r="AH299" s="168" t="e">
        <f ca="1">INDEX('4_RatesSplit'!BC:BC,MATCH($A299,'4_RatesSplit'!$A:$A,0))</f>
        <v>#REF!</v>
      </c>
      <c r="AI299" s="168" t="e">
        <f ca="1">INDEX('4_RatesSplit'!BD:BD,MATCH($A299,'4_RatesSplit'!$A:$A,0))</f>
        <v>#REF!</v>
      </c>
      <c r="AJ299" s="168" t="e">
        <f ca="1">INDEX('4_RatesSplit'!BE:BE,MATCH($A299,'4_RatesSplit'!$A:$A,0))</f>
        <v>#REF!</v>
      </c>
      <c r="AK299" s="168" t="e">
        <f ca="1">INDEX('4_RatesSplit'!BF:BF,MATCH($A299,'4_RatesSplit'!$A:$A,0))</f>
        <v>#REF!</v>
      </c>
      <c r="AL299" s="168" t="e">
        <f ca="1">INDEX('4_RatesSplit'!BG:BG,MATCH($A299,'4_RatesSplit'!$A:$A,0))</f>
        <v>#REF!</v>
      </c>
      <c r="AM299" s="168" t="e">
        <f ca="1">INDEX('4_RatesSplit'!BH:BH,MATCH($A299,'4_RatesSplit'!$A:$A,0))</f>
        <v>#REF!</v>
      </c>
      <c r="AN299" s="198" t="e">
        <f ca="1">INDEX('4_RatesSplit'!BI:BI,MATCH($A299,'4_RatesSplit'!$A:$A,0))</f>
        <v>#REF!</v>
      </c>
      <c r="AO299" s="114"/>
      <c r="AP299" s="167" t="e">
        <f t="shared" ca="1" si="945"/>
        <v>#REF!</v>
      </c>
      <c r="AQ299" s="167" t="e">
        <f t="shared" ca="1" si="946"/>
        <v>#REF!</v>
      </c>
      <c r="AR299" s="167" t="e">
        <f t="shared" ca="1" si="947"/>
        <v>#REF!</v>
      </c>
      <c r="AS299" s="167" t="e">
        <f t="shared" ca="1" si="948"/>
        <v>#REF!</v>
      </c>
      <c r="AT299" s="167" t="e">
        <f t="shared" ca="1" si="949"/>
        <v>#REF!</v>
      </c>
      <c r="AU299" s="167" t="e">
        <f t="shared" ca="1" si="950"/>
        <v>#REF!</v>
      </c>
      <c r="AV299" s="167" t="e">
        <f t="shared" ca="1" si="951"/>
        <v>#REF!</v>
      </c>
      <c r="AW299" s="167" t="e">
        <f t="shared" ca="1" si="952"/>
        <v>#REF!</v>
      </c>
      <c r="AX299" s="167" t="e">
        <f t="shared" ca="1" si="953"/>
        <v>#REF!</v>
      </c>
      <c r="AY299" s="167" t="e">
        <f t="shared" ca="1" si="954"/>
        <v>#REF!</v>
      </c>
      <c r="AZ299" s="167" t="e">
        <f t="shared" ca="1" si="955"/>
        <v>#REF!</v>
      </c>
      <c r="BA299" s="167" t="e">
        <f t="shared" ca="1" si="956"/>
        <v>#REF!</v>
      </c>
      <c r="BB299" s="167" t="e">
        <f t="shared" ca="1" si="957"/>
        <v>#REF!</v>
      </c>
      <c r="BC299" s="167" t="e">
        <f t="shared" ca="1" si="958"/>
        <v>#REF!</v>
      </c>
      <c r="BD299" s="167" t="e">
        <f t="shared" ca="1" si="959"/>
        <v>#REF!</v>
      </c>
      <c r="BE299" s="167" t="e">
        <f t="shared" ca="1" si="960"/>
        <v>#REF!</v>
      </c>
      <c r="BF299" s="18"/>
      <c r="BG299" s="168">
        <f>INDEX('2_Needs'!$F:$F,MATCH($A299,'2_Needs'!$A:$A,0))</f>
        <v>2.6818056271001294E-4</v>
      </c>
      <c r="BH299" s="114"/>
      <c r="BI299" s="167">
        <f t="shared" ref="BI299:BX299" si="1057">IF(BI$3="reset",$BG299*BI$6,BH299*(1+$C$4))</f>
        <v>0</v>
      </c>
      <c r="BJ299" s="167">
        <f t="shared" si="1057"/>
        <v>0</v>
      </c>
      <c r="BK299" s="167">
        <f t="shared" si="1057"/>
        <v>0</v>
      </c>
      <c r="BL299" s="167">
        <f t="shared" si="1057"/>
        <v>0</v>
      </c>
      <c r="BM299" s="167">
        <f t="shared" si="1057"/>
        <v>0</v>
      </c>
      <c r="BN299" s="167">
        <f t="shared" si="1057"/>
        <v>0</v>
      </c>
      <c r="BO299" s="167">
        <f t="shared" si="1057"/>
        <v>0</v>
      </c>
      <c r="BP299" s="167">
        <f t="shared" si="1057"/>
        <v>0</v>
      </c>
      <c r="BQ299" s="167">
        <f t="shared" si="1057"/>
        <v>0</v>
      </c>
      <c r="BR299" s="167">
        <f t="shared" si="1057"/>
        <v>0</v>
      </c>
      <c r="BS299" s="167">
        <f t="shared" si="1057"/>
        <v>0</v>
      </c>
      <c r="BT299" s="167">
        <f t="shared" si="1057"/>
        <v>0</v>
      </c>
      <c r="BU299" s="167">
        <f t="shared" si="1057"/>
        <v>0</v>
      </c>
      <c r="BV299" s="167">
        <f t="shared" si="1057"/>
        <v>0</v>
      </c>
      <c r="BW299" s="167">
        <f t="shared" si="1057"/>
        <v>0</v>
      </c>
      <c r="BX299" s="167">
        <f t="shared" si="1057"/>
        <v>0</v>
      </c>
      <c r="BZ299" s="167" t="e">
        <f t="shared" ca="1" si="879"/>
        <v>#REF!</v>
      </c>
      <c r="CA299" s="167" t="e">
        <f t="shared" ca="1" si="880"/>
        <v>#REF!</v>
      </c>
      <c r="CB299" s="167" t="e">
        <f t="shared" ca="1" si="881"/>
        <v>#REF!</v>
      </c>
      <c r="CC299" s="167" t="e">
        <f t="shared" ca="1" si="882"/>
        <v>#REF!</v>
      </c>
      <c r="CD299" s="167" t="e">
        <f t="shared" ca="1" si="883"/>
        <v>#REF!</v>
      </c>
      <c r="CE299" s="167" t="e">
        <f t="shared" ca="1" si="884"/>
        <v>#REF!</v>
      </c>
      <c r="CF299" s="167" t="e">
        <f t="shared" ca="1" si="885"/>
        <v>#REF!</v>
      </c>
      <c r="CG299" s="167" t="e">
        <f t="shared" ca="1" si="886"/>
        <v>#REF!</v>
      </c>
      <c r="CH299" s="167" t="e">
        <f t="shared" ca="1" si="887"/>
        <v>#REF!</v>
      </c>
      <c r="CI299" s="167" t="e">
        <f t="shared" ca="1" si="888"/>
        <v>#REF!</v>
      </c>
      <c r="CJ299" s="167" t="e">
        <f t="shared" ca="1" si="889"/>
        <v>#REF!</v>
      </c>
      <c r="CK299" s="167" t="e">
        <f t="shared" ca="1" si="890"/>
        <v>#REF!</v>
      </c>
      <c r="CL299" s="167" t="e">
        <f t="shared" ca="1" si="891"/>
        <v>#REF!</v>
      </c>
      <c r="CM299" s="167" t="e">
        <f t="shared" ca="1" si="892"/>
        <v>#REF!</v>
      </c>
      <c r="CN299" s="167" t="e">
        <f t="shared" ca="1" si="893"/>
        <v>#REF!</v>
      </c>
      <c r="CO299" s="167" t="e">
        <f t="shared" ca="1" si="894"/>
        <v>#REF!</v>
      </c>
      <c r="CQ299" s="167" t="e">
        <f t="shared" ca="1" si="895"/>
        <v>#REF!</v>
      </c>
      <c r="CR299" s="167" t="e">
        <f t="shared" ca="1" si="896"/>
        <v>#REF!</v>
      </c>
      <c r="CS299" s="167" t="e">
        <f t="shared" ca="1" si="897"/>
        <v>#REF!</v>
      </c>
      <c r="CT299" s="167" t="e">
        <f t="shared" ca="1" si="898"/>
        <v>#REF!</v>
      </c>
      <c r="CU299" s="167" t="e">
        <f t="shared" ca="1" si="899"/>
        <v>#REF!</v>
      </c>
      <c r="CV299" s="167" t="e">
        <f t="shared" ca="1" si="900"/>
        <v>#REF!</v>
      </c>
      <c r="CW299" s="167" t="e">
        <f t="shared" ca="1" si="901"/>
        <v>#REF!</v>
      </c>
      <c r="CX299" s="167" t="e">
        <f t="shared" ca="1" si="902"/>
        <v>#REF!</v>
      </c>
      <c r="CY299" s="167" t="e">
        <f t="shared" ca="1" si="903"/>
        <v>#REF!</v>
      </c>
      <c r="CZ299" s="167" t="e">
        <f t="shared" ca="1" si="904"/>
        <v>#REF!</v>
      </c>
      <c r="DA299" s="167" t="e">
        <f t="shared" ca="1" si="905"/>
        <v>#REF!</v>
      </c>
      <c r="DB299" s="167" t="e">
        <f t="shared" ca="1" si="906"/>
        <v>#REF!</v>
      </c>
      <c r="DC299" s="167" t="e">
        <f t="shared" ca="1" si="907"/>
        <v>#REF!</v>
      </c>
      <c r="DD299" s="167" t="e">
        <f t="shared" ca="1" si="908"/>
        <v>#REF!</v>
      </c>
      <c r="DE299" s="167" t="e">
        <f t="shared" ca="1" si="909"/>
        <v>#REF!</v>
      </c>
      <c r="DF299" s="167" t="e">
        <f t="shared" ca="1" si="910"/>
        <v>#REF!</v>
      </c>
      <c r="DH299" s="167">
        <f t="shared" si="911"/>
        <v>0</v>
      </c>
      <c r="DI299" s="167">
        <f t="shared" si="912"/>
        <v>0</v>
      </c>
      <c r="DJ299" s="167">
        <f t="shared" si="913"/>
        <v>0</v>
      </c>
      <c r="DK299" s="167">
        <f t="shared" si="914"/>
        <v>0</v>
      </c>
      <c r="DL299" s="167">
        <f t="shared" si="915"/>
        <v>0</v>
      </c>
      <c r="DM299" s="167">
        <f t="shared" si="916"/>
        <v>0</v>
      </c>
      <c r="DN299" s="167">
        <f t="shared" si="917"/>
        <v>0</v>
      </c>
      <c r="DO299" s="167">
        <f t="shared" si="918"/>
        <v>0</v>
      </c>
      <c r="DP299" s="167">
        <f t="shared" si="919"/>
        <v>0</v>
      </c>
      <c r="DQ299" s="167">
        <f t="shared" si="920"/>
        <v>0</v>
      </c>
      <c r="DR299" s="167">
        <f t="shared" si="921"/>
        <v>0</v>
      </c>
      <c r="DS299" s="167">
        <f t="shared" si="922"/>
        <v>0</v>
      </c>
      <c r="DT299" s="167">
        <f t="shared" si="923"/>
        <v>0</v>
      </c>
      <c r="DU299" s="167">
        <f t="shared" si="924"/>
        <v>0</v>
      </c>
      <c r="DV299" s="167">
        <f t="shared" si="925"/>
        <v>0</v>
      </c>
      <c r="DW299" s="167">
        <f t="shared" si="926"/>
        <v>0</v>
      </c>
      <c r="DY299" s="167" t="e">
        <f t="shared" ca="1" si="962"/>
        <v>#REF!</v>
      </c>
      <c r="DZ299" s="167" t="e">
        <f t="shared" ca="1" si="963"/>
        <v>#REF!</v>
      </c>
      <c r="EA299" s="167" t="e">
        <f t="shared" ca="1" si="964"/>
        <v>#REF!</v>
      </c>
      <c r="EB299" s="167" t="e">
        <f t="shared" ca="1" si="965"/>
        <v>#REF!</v>
      </c>
      <c r="EC299" s="167" t="e">
        <f t="shared" ca="1" si="966"/>
        <v>#REF!</v>
      </c>
      <c r="ED299" s="167" t="e">
        <f t="shared" ca="1" si="967"/>
        <v>#REF!</v>
      </c>
      <c r="EE299" s="167" t="e">
        <f t="shared" ca="1" si="968"/>
        <v>#REF!</v>
      </c>
      <c r="EF299" s="167" t="e">
        <f t="shared" ca="1" si="969"/>
        <v>#REF!</v>
      </c>
      <c r="EG299" s="167" t="e">
        <f t="shared" ca="1" si="970"/>
        <v>#REF!</v>
      </c>
      <c r="EH299" s="167" t="e">
        <f t="shared" ca="1" si="971"/>
        <v>#REF!</v>
      </c>
      <c r="EI299" s="167" t="e">
        <f t="shared" ca="1" si="972"/>
        <v>#REF!</v>
      </c>
      <c r="EJ299" s="167" t="e">
        <f t="shared" ca="1" si="973"/>
        <v>#REF!</v>
      </c>
      <c r="EK299" s="167" t="e">
        <f t="shared" ca="1" si="974"/>
        <v>#REF!</v>
      </c>
      <c r="EL299" s="167" t="e">
        <f t="shared" ca="1" si="975"/>
        <v>#REF!</v>
      </c>
      <c r="EM299" s="167" t="e">
        <f t="shared" ca="1" si="976"/>
        <v>#REF!</v>
      </c>
      <c r="EN299" s="167" t="e">
        <f t="shared" ca="1" si="977"/>
        <v>#REF!</v>
      </c>
      <c r="EP299" s="167">
        <f t="shared" si="978"/>
        <v>0</v>
      </c>
      <c r="EQ299" s="167">
        <f t="shared" si="979"/>
        <v>0</v>
      </c>
      <c r="ER299" s="167">
        <f t="shared" si="980"/>
        <v>0</v>
      </c>
      <c r="ES299" s="167">
        <f t="shared" si="981"/>
        <v>0</v>
      </c>
      <c r="ET299" s="167">
        <f t="shared" si="982"/>
        <v>0</v>
      </c>
      <c r="EU299" s="167">
        <f t="shared" si="983"/>
        <v>0</v>
      </c>
      <c r="EV299" s="167">
        <f t="shared" si="984"/>
        <v>0</v>
      </c>
      <c r="EW299" s="167">
        <f t="shared" si="985"/>
        <v>0</v>
      </c>
      <c r="EX299" s="167">
        <f t="shared" si="986"/>
        <v>0</v>
      </c>
      <c r="EY299" s="167">
        <f t="shared" si="987"/>
        <v>0</v>
      </c>
      <c r="EZ299" s="167">
        <f t="shared" si="988"/>
        <v>0</v>
      </c>
      <c r="FA299" s="167">
        <f t="shared" si="989"/>
        <v>0</v>
      </c>
      <c r="FB299" s="167">
        <f t="shared" si="990"/>
        <v>0</v>
      </c>
      <c r="FC299" s="167">
        <f t="shared" si="991"/>
        <v>0</v>
      </c>
      <c r="FD299" s="167">
        <f t="shared" si="992"/>
        <v>0</v>
      </c>
      <c r="FE299" s="167">
        <f t="shared" si="993"/>
        <v>0</v>
      </c>
      <c r="FG299" s="167">
        <f t="shared" si="994"/>
        <v>0</v>
      </c>
      <c r="FH299" s="167">
        <f t="shared" si="995"/>
        <v>0</v>
      </c>
      <c r="FI299" s="167">
        <f t="shared" si="996"/>
        <v>0</v>
      </c>
      <c r="FJ299" s="167">
        <f t="shared" si="997"/>
        <v>0</v>
      </c>
      <c r="FK299" s="167">
        <f t="shared" si="998"/>
        <v>0</v>
      </c>
      <c r="FL299" s="167">
        <f t="shared" si="999"/>
        <v>0</v>
      </c>
      <c r="FM299" s="167">
        <f t="shared" si="1000"/>
        <v>0</v>
      </c>
      <c r="FN299" s="167">
        <f t="shared" si="1001"/>
        <v>0</v>
      </c>
      <c r="FO299" s="167">
        <f t="shared" si="1002"/>
        <v>0</v>
      </c>
      <c r="FP299" s="167">
        <f t="shared" si="1003"/>
        <v>0</v>
      </c>
      <c r="FQ299" s="167">
        <f t="shared" si="1004"/>
        <v>0</v>
      </c>
      <c r="FR299" s="167">
        <f t="shared" si="1005"/>
        <v>0</v>
      </c>
      <c r="FS299" s="167">
        <f t="shared" si="1006"/>
        <v>0</v>
      </c>
      <c r="FT299" s="167">
        <f t="shared" si="1007"/>
        <v>0</v>
      </c>
      <c r="FU299" s="167">
        <f t="shared" si="1008"/>
        <v>0</v>
      </c>
      <c r="FV299" s="167">
        <f t="shared" si="1009"/>
        <v>0</v>
      </c>
      <c r="FX299" s="167">
        <f t="shared" si="1010"/>
        <v>0</v>
      </c>
      <c r="FY299" s="167">
        <f t="shared" si="1011"/>
        <v>0</v>
      </c>
      <c r="FZ299" s="167">
        <f t="shared" si="1012"/>
        <v>0</v>
      </c>
      <c r="GA299" s="167">
        <f t="shared" si="1013"/>
        <v>0</v>
      </c>
      <c r="GB299" s="167">
        <f t="shared" si="1014"/>
        <v>0</v>
      </c>
      <c r="GC299" s="167">
        <f t="shared" si="1015"/>
        <v>0</v>
      </c>
      <c r="GD299" s="167">
        <f t="shared" si="1016"/>
        <v>0</v>
      </c>
      <c r="GE299" s="167">
        <f t="shared" si="1017"/>
        <v>0</v>
      </c>
      <c r="GF299" s="167">
        <f t="shared" si="1018"/>
        <v>0</v>
      </c>
      <c r="GG299" s="167">
        <f t="shared" si="1019"/>
        <v>0</v>
      </c>
      <c r="GH299" s="167">
        <f t="shared" si="1020"/>
        <v>0</v>
      </c>
      <c r="GI299" s="167">
        <f t="shared" si="1021"/>
        <v>0</v>
      </c>
      <c r="GJ299" s="167">
        <f t="shared" si="1022"/>
        <v>0</v>
      </c>
      <c r="GK299" s="167">
        <f t="shared" si="1023"/>
        <v>0</v>
      </c>
      <c r="GL299" s="167">
        <f t="shared" si="1024"/>
        <v>0</v>
      </c>
      <c r="GM299" s="167">
        <f t="shared" si="1025"/>
        <v>0</v>
      </c>
      <c r="GO299" s="167" t="e">
        <f t="shared" ca="1" si="860"/>
        <v>#REF!</v>
      </c>
      <c r="GP299" s="167" t="e">
        <f t="shared" ca="1" si="1056"/>
        <v>#REF!</v>
      </c>
      <c r="GQ299" s="167" t="e">
        <f t="shared" ca="1" si="1056"/>
        <v>#REF!</v>
      </c>
      <c r="GR299" s="167" t="e">
        <f t="shared" ca="1" si="1056"/>
        <v>#REF!</v>
      </c>
      <c r="GS299" s="167" t="e">
        <f t="shared" ca="1" si="1056"/>
        <v>#REF!</v>
      </c>
      <c r="GT299" s="167" t="e">
        <f t="shared" ca="1" si="1056"/>
        <v>#REF!</v>
      </c>
      <c r="GU299" s="167" t="e">
        <f t="shared" ca="1" si="1056"/>
        <v>#REF!</v>
      </c>
      <c r="GV299" s="167" t="e">
        <f t="shared" ca="1" si="1056"/>
        <v>#REF!</v>
      </c>
      <c r="GW299" s="167" t="e">
        <f t="shared" ca="1" si="1056"/>
        <v>#REF!</v>
      </c>
      <c r="GX299" s="167" t="e">
        <f t="shared" ca="1" si="1056"/>
        <v>#REF!</v>
      </c>
      <c r="GY299" s="167" t="e">
        <f t="shared" ca="1" si="1056"/>
        <v>#REF!</v>
      </c>
      <c r="GZ299" s="167" t="e">
        <f t="shared" ca="1" si="1056"/>
        <v>#REF!</v>
      </c>
      <c r="HA299" s="167" t="e">
        <f t="shared" ca="1" si="1056"/>
        <v>#REF!</v>
      </c>
      <c r="HB299" s="167" t="e">
        <f t="shared" ca="1" si="1056"/>
        <v>#REF!</v>
      </c>
      <c r="HC299" s="167" t="e">
        <f t="shared" ca="1" si="1056"/>
        <v>#REF!</v>
      </c>
      <c r="HD299" s="167" t="e">
        <f t="shared" ca="1" si="1056"/>
        <v>#REF!</v>
      </c>
      <c r="HF299" s="167" t="e">
        <f t="shared" ca="1" si="927"/>
        <v>#REF!</v>
      </c>
      <c r="HG299" s="167" t="e">
        <f t="shared" ca="1" si="928"/>
        <v>#REF!</v>
      </c>
      <c r="HH299" s="167" t="e">
        <f t="shared" ca="1" si="929"/>
        <v>#REF!</v>
      </c>
      <c r="HI299" s="167" t="e">
        <f t="shared" ca="1" si="930"/>
        <v>#REF!</v>
      </c>
      <c r="HJ299" s="167" t="e">
        <f t="shared" ca="1" si="931"/>
        <v>#REF!</v>
      </c>
      <c r="HK299" s="167" t="e">
        <f t="shared" ca="1" si="932"/>
        <v>#REF!</v>
      </c>
      <c r="HL299" s="167" t="e">
        <f t="shared" ca="1" si="933"/>
        <v>#REF!</v>
      </c>
      <c r="HM299" s="167" t="e">
        <f t="shared" ca="1" si="934"/>
        <v>#REF!</v>
      </c>
      <c r="HN299" s="167" t="e">
        <f t="shared" ca="1" si="935"/>
        <v>#REF!</v>
      </c>
      <c r="HO299" s="167" t="e">
        <f t="shared" ca="1" si="936"/>
        <v>#REF!</v>
      </c>
      <c r="HP299" s="167" t="e">
        <f t="shared" ca="1" si="937"/>
        <v>#REF!</v>
      </c>
      <c r="HQ299" s="167" t="e">
        <f t="shared" ca="1" si="938"/>
        <v>#REF!</v>
      </c>
      <c r="HR299" s="167" t="e">
        <f t="shared" ca="1" si="939"/>
        <v>#REF!</v>
      </c>
      <c r="HS299" s="167" t="e">
        <f t="shared" ca="1" si="940"/>
        <v>#REF!</v>
      </c>
      <c r="HT299" s="167" t="e">
        <f t="shared" ca="1" si="941"/>
        <v>#REF!</v>
      </c>
      <c r="HU299" s="167" t="e">
        <f t="shared" ca="1" si="942"/>
        <v>#REF!</v>
      </c>
      <c r="HW299" s="167" t="e">
        <f t="shared" ca="1" si="943"/>
        <v>#REF!</v>
      </c>
      <c r="HX299" s="167">
        <f t="shared" si="944"/>
        <v>0</v>
      </c>
      <c r="HY299" s="167" t="e">
        <f t="shared" ca="1" si="1026"/>
        <v>#REF!</v>
      </c>
      <c r="HZ299" s="219" t="e">
        <f t="shared" ca="1" si="1027"/>
        <v>#REF!</v>
      </c>
    </row>
    <row r="300" spans="1:234" s="48" customFormat="1">
      <c r="A300" s="3" t="s">
        <v>594</v>
      </c>
      <c r="B300" s="202" t="str">
        <f>INDEX('Ref1'!$E:$E,MATCH(A300,'Ref1'!$A:$A,0))</f>
        <v>South Kesteven</v>
      </c>
      <c r="C300" s="42" t="str">
        <f>INDEX(Data1!B:B,MATCH(A300,Data1!A:A,0))</f>
        <v>SD</v>
      </c>
      <c r="D300" s="253" t="str">
        <f>INDEX(Data1!C:C,MATCH(A300,Data1!A:A,0))</f>
        <v>EM</v>
      </c>
      <c r="E300" s="200" t="str">
        <f>IF($C$6="No","No",IF(COUNTIF(Inputs!$K$359:$K$398,$A300)&gt;0,"Yes","No"))</f>
        <v>No</v>
      </c>
      <c r="F300" s="404"/>
      <c r="G300" s="62">
        <f>INDEX('4_RatesSplit'!K:K,MATCH($A300,'4_RatesSplit'!$A:$A,0))</f>
        <v>0</v>
      </c>
      <c r="H300" s="171">
        <f>INDEX('4_RatesSplit'!L:L,MATCH($A300,'4_RatesSplit'!$A:$A,0))</f>
        <v>0</v>
      </c>
      <c r="I300" s="167">
        <f>INDEX('4_RatesSplit'!M:M,MATCH($A300,'4_RatesSplit'!$A:$A,0))</f>
        <v>0</v>
      </c>
      <c r="J300" s="167">
        <f>INDEX('4_RatesSplit'!N:N,MATCH($A300,'4_RatesSplit'!$A:$A,0))</f>
        <v>0</v>
      </c>
      <c r="K300" s="167">
        <f>INDEX('4_RatesSplit'!O:O,MATCH($A300,'4_RatesSplit'!$A:$A,0))</f>
        <v>0</v>
      </c>
      <c r="L300" s="167">
        <f>INDEX('4_RatesSplit'!P:P,MATCH($A300,'4_RatesSplit'!$A:$A,0))</f>
        <v>0</v>
      </c>
      <c r="M300" s="167">
        <f>INDEX('4_RatesSplit'!Q:Q,MATCH($A300,'4_RatesSplit'!$A:$A,0))</f>
        <v>0</v>
      </c>
      <c r="N300" s="167">
        <f>INDEX('4_RatesSplit'!R:R,MATCH($A300,'4_RatesSplit'!$A:$A,0))</f>
        <v>0</v>
      </c>
      <c r="O300" s="167">
        <f>INDEX('4_RatesSplit'!S:S,MATCH($A300,'4_RatesSplit'!$A:$A,0))</f>
        <v>0</v>
      </c>
      <c r="P300" s="167">
        <f>INDEX('4_RatesSplit'!T:T,MATCH($A300,'4_RatesSplit'!$A:$A,0))</f>
        <v>0</v>
      </c>
      <c r="Q300" s="167">
        <f>INDEX('4_RatesSplit'!U:U,MATCH($A300,'4_RatesSplit'!$A:$A,0))</f>
        <v>0</v>
      </c>
      <c r="R300" s="167">
        <f>INDEX('4_RatesSplit'!V:V,MATCH($A300,'4_RatesSplit'!$A:$A,0))</f>
        <v>0</v>
      </c>
      <c r="S300" s="167">
        <f>INDEX('4_RatesSplit'!W:W,MATCH($A300,'4_RatesSplit'!$A:$A,0))</f>
        <v>0</v>
      </c>
      <c r="T300" s="167">
        <f>INDEX('4_RatesSplit'!X:X,MATCH($A300,'4_RatesSplit'!$A:$A,0))</f>
        <v>0</v>
      </c>
      <c r="U300" s="167">
        <f>INDEX('4_RatesSplit'!Y:Y,MATCH($A300,'4_RatesSplit'!$A:$A,0))</f>
        <v>0</v>
      </c>
      <c r="V300" s="167">
        <f>INDEX('4_RatesSplit'!Z:Z,MATCH($A300,'4_RatesSplit'!$A:$A,0))</f>
        <v>0</v>
      </c>
      <c r="W300" s="167">
        <f>INDEX('4_RatesSplit'!AA:AA,MATCH($A300,'4_RatesSplit'!$A:$A,0))</f>
        <v>0</v>
      </c>
      <c r="X300" s="18"/>
      <c r="Y300" s="168" t="e">
        <f ca="1">INDEX('4_RatesSplit'!AT:AT,MATCH($A300,'4_RatesSplit'!$A:$A,0))</f>
        <v>#REF!</v>
      </c>
      <c r="Z300" s="168" t="e">
        <f ca="1">INDEX('4_RatesSplit'!AU:AU,MATCH($A300,'4_RatesSplit'!$A:$A,0))</f>
        <v>#REF!</v>
      </c>
      <c r="AA300" s="168" t="e">
        <f ca="1">INDEX('4_RatesSplit'!AV:AV,MATCH($A300,'4_RatesSplit'!$A:$A,0))</f>
        <v>#REF!</v>
      </c>
      <c r="AB300" s="168" t="e">
        <f ca="1">INDEX('4_RatesSplit'!AW:AW,MATCH($A300,'4_RatesSplit'!$A:$A,0))</f>
        <v>#REF!</v>
      </c>
      <c r="AC300" s="168" t="e">
        <f ca="1">INDEX('4_RatesSplit'!AX:AX,MATCH($A300,'4_RatesSplit'!$A:$A,0))</f>
        <v>#REF!</v>
      </c>
      <c r="AD300" s="168" t="e">
        <f ca="1">INDEX('4_RatesSplit'!AY:AY,MATCH($A300,'4_RatesSplit'!$A:$A,0))</f>
        <v>#REF!</v>
      </c>
      <c r="AE300" s="168" t="e">
        <f ca="1">INDEX('4_RatesSplit'!AZ:AZ,MATCH($A300,'4_RatesSplit'!$A:$A,0))</f>
        <v>#REF!</v>
      </c>
      <c r="AF300" s="168" t="e">
        <f ca="1">INDEX('4_RatesSplit'!BA:BA,MATCH($A300,'4_RatesSplit'!$A:$A,0))</f>
        <v>#REF!</v>
      </c>
      <c r="AG300" s="168" t="e">
        <f ca="1">INDEX('4_RatesSplit'!BB:BB,MATCH($A300,'4_RatesSplit'!$A:$A,0))</f>
        <v>#REF!</v>
      </c>
      <c r="AH300" s="168" t="e">
        <f ca="1">INDEX('4_RatesSplit'!BC:BC,MATCH($A300,'4_RatesSplit'!$A:$A,0))</f>
        <v>#REF!</v>
      </c>
      <c r="AI300" s="168" t="e">
        <f ca="1">INDEX('4_RatesSplit'!BD:BD,MATCH($A300,'4_RatesSplit'!$A:$A,0))</f>
        <v>#REF!</v>
      </c>
      <c r="AJ300" s="168" t="e">
        <f ca="1">INDEX('4_RatesSplit'!BE:BE,MATCH($A300,'4_RatesSplit'!$A:$A,0))</f>
        <v>#REF!</v>
      </c>
      <c r="AK300" s="168" t="e">
        <f ca="1">INDEX('4_RatesSplit'!BF:BF,MATCH($A300,'4_RatesSplit'!$A:$A,0))</f>
        <v>#REF!</v>
      </c>
      <c r="AL300" s="168" t="e">
        <f ca="1">INDEX('4_RatesSplit'!BG:BG,MATCH($A300,'4_RatesSplit'!$A:$A,0))</f>
        <v>#REF!</v>
      </c>
      <c r="AM300" s="168" t="e">
        <f ca="1">INDEX('4_RatesSplit'!BH:BH,MATCH($A300,'4_RatesSplit'!$A:$A,0))</f>
        <v>#REF!</v>
      </c>
      <c r="AN300" s="198" t="e">
        <f ca="1">INDEX('4_RatesSplit'!BI:BI,MATCH($A300,'4_RatesSplit'!$A:$A,0))</f>
        <v>#REF!</v>
      </c>
      <c r="AO300" s="114"/>
      <c r="AP300" s="167" t="e">
        <f t="shared" ca="1" si="945"/>
        <v>#REF!</v>
      </c>
      <c r="AQ300" s="167" t="e">
        <f t="shared" ca="1" si="946"/>
        <v>#REF!</v>
      </c>
      <c r="AR300" s="167" t="e">
        <f t="shared" ca="1" si="947"/>
        <v>#REF!</v>
      </c>
      <c r="AS300" s="167" t="e">
        <f t="shared" ca="1" si="948"/>
        <v>#REF!</v>
      </c>
      <c r="AT300" s="167" t="e">
        <f t="shared" ca="1" si="949"/>
        <v>#REF!</v>
      </c>
      <c r="AU300" s="167" t="e">
        <f t="shared" ca="1" si="950"/>
        <v>#REF!</v>
      </c>
      <c r="AV300" s="167" t="e">
        <f t="shared" ca="1" si="951"/>
        <v>#REF!</v>
      </c>
      <c r="AW300" s="167" t="e">
        <f t="shared" ca="1" si="952"/>
        <v>#REF!</v>
      </c>
      <c r="AX300" s="167" t="e">
        <f t="shared" ca="1" si="953"/>
        <v>#REF!</v>
      </c>
      <c r="AY300" s="167" t="e">
        <f t="shared" ca="1" si="954"/>
        <v>#REF!</v>
      </c>
      <c r="AZ300" s="167" t="e">
        <f t="shared" ca="1" si="955"/>
        <v>#REF!</v>
      </c>
      <c r="BA300" s="167" t="e">
        <f t="shared" ca="1" si="956"/>
        <v>#REF!</v>
      </c>
      <c r="BB300" s="167" t="e">
        <f t="shared" ca="1" si="957"/>
        <v>#REF!</v>
      </c>
      <c r="BC300" s="167" t="e">
        <f t="shared" ca="1" si="958"/>
        <v>#REF!</v>
      </c>
      <c r="BD300" s="167" t="e">
        <f t="shared" ca="1" si="959"/>
        <v>#REF!</v>
      </c>
      <c r="BE300" s="167" t="e">
        <f t="shared" ca="1" si="960"/>
        <v>#REF!</v>
      </c>
      <c r="BF300" s="18"/>
      <c r="BG300" s="168">
        <f>INDEX('2_Needs'!$F:$F,MATCH($A300,'2_Needs'!$A:$A,0))</f>
        <v>2.9411258069914466E-4</v>
      </c>
      <c r="BH300" s="114"/>
      <c r="BI300" s="167">
        <f t="shared" ref="BI300:BX300" si="1058">IF(BI$3="reset",$BG300*BI$6,BH300*(1+$C$4))</f>
        <v>0</v>
      </c>
      <c r="BJ300" s="167">
        <f t="shared" si="1058"/>
        <v>0</v>
      </c>
      <c r="BK300" s="167">
        <f t="shared" si="1058"/>
        <v>0</v>
      </c>
      <c r="BL300" s="167">
        <f t="shared" si="1058"/>
        <v>0</v>
      </c>
      <c r="BM300" s="167">
        <f t="shared" si="1058"/>
        <v>0</v>
      </c>
      <c r="BN300" s="167">
        <f t="shared" si="1058"/>
        <v>0</v>
      </c>
      <c r="BO300" s="167">
        <f t="shared" si="1058"/>
        <v>0</v>
      </c>
      <c r="BP300" s="167">
        <f t="shared" si="1058"/>
        <v>0</v>
      </c>
      <c r="BQ300" s="167">
        <f t="shared" si="1058"/>
        <v>0</v>
      </c>
      <c r="BR300" s="167">
        <f t="shared" si="1058"/>
        <v>0</v>
      </c>
      <c r="BS300" s="167">
        <f t="shared" si="1058"/>
        <v>0</v>
      </c>
      <c r="BT300" s="167">
        <f t="shared" si="1058"/>
        <v>0</v>
      </c>
      <c r="BU300" s="167">
        <f t="shared" si="1058"/>
        <v>0</v>
      </c>
      <c r="BV300" s="167">
        <f t="shared" si="1058"/>
        <v>0</v>
      </c>
      <c r="BW300" s="167">
        <f t="shared" si="1058"/>
        <v>0</v>
      </c>
      <c r="BX300" s="167">
        <f t="shared" si="1058"/>
        <v>0</v>
      </c>
      <c r="BZ300" s="167" t="e">
        <f t="shared" ca="1" si="879"/>
        <v>#REF!</v>
      </c>
      <c r="CA300" s="167" t="e">
        <f t="shared" ca="1" si="880"/>
        <v>#REF!</v>
      </c>
      <c r="CB300" s="167" t="e">
        <f t="shared" ca="1" si="881"/>
        <v>#REF!</v>
      </c>
      <c r="CC300" s="167" t="e">
        <f t="shared" ca="1" si="882"/>
        <v>#REF!</v>
      </c>
      <c r="CD300" s="167" t="e">
        <f t="shared" ca="1" si="883"/>
        <v>#REF!</v>
      </c>
      <c r="CE300" s="167" t="e">
        <f t="shared" ca="1" si="884"/>
        <v>#REF!</v>
      </c>
      <c r="CF300" s="167" t="e">
        <f t="shared" ca="1" si="885"/>
        <v>#REF!</v>
      </c>
      <c r="CG300" s="167" t="e">
        <f t="shared" ca="1" si="886"/>
        <v>#REF!</v>
      </c>
      <c r="CH300" s="167" t="e">
        <f t="shared" ca="1" si="887"/>
        <v>#REF!</v>
      </c>
      <c r="CI300" s="167" t="e">
        <f t="shared" ca="1" si="888"/>
        <v>#REF!</v>
      </c>
      <c r="CJ300" s="167" t="e">
        <f t="shared" ca="1" si="889"/>
        <v>#REF!</v>
      </c>
      <c r="CK300" s="167" t="e">
        <f t="shared" ca="1" si="890"/>
        <v>#REF!</v>
      </c>
      <c r="CL300" s="167" t="e">
        <f t="shared" ca="1" si="891"/>
        <v>#REF!</v>
      </c>
      <c r="CM300" s="167" t="e">
        <f t="shared" ca="1" si="892"/>
        <v>#REF!</v>
      </c>
      <c r="CN300" s="167" t="e">
        <f t="shared" ca="1" si="893"/>
        <v>#REF!</v>
      </c>
      <c r="CO300" s="167" t="e">
        <f t="shared" ca="1" si="894"/>
        <v>#REF!</v>
      </c>
      <c r="CQ300" s="167" t="e">
        <f t="shared" ca="1" si="895"/>
        <v>#REF!</v>
      </c>
      <c r="CR300" s="167" t="e">
        <f t="shared" ca="1" si="896"/>
        <v>#REF!</v>
      </c>
      <c r="CS300" s="167" t="e">
        <f t="shared" ca="1" si="897"/>
        <v>#REF!</v>
      </c>
      <c r="CT300" s="167" t="e">
        <f t="shared" ca="1" si="898"/>
        <v>#REF!</v>
      </c>
      <c r="CU300" s="167" t="e">
        <f t="shared" ca="1" si="899"/>
        <v>#REF!</v>
      </c>
      <c r="CV300" s="167" t="e">
        <f t="shared" ca="1" si="900"/>
        <v>#REF!</v>
      </c>
      <c r="CW300" s="167" t="e">
        <f t="shared" ca="1" si="901"/>
        <v>#REF!</v>
      </c>
      <c r="CX300" s="167" t="e">
        <f t="shared" ca="1" si="902"/>
        <v>#REF!</v>
      </c>
      <c r="CY300" s="167" t="e">
        <f t="shared" ca="1" si="903"/>
        <v>#REF!</v>
      </c>
      <c r="CZ300" s="167" t="e">
        <f t="shared" ca="1" si="904"/>
        <v>#REF!</v>
      </c>
      <c r="DA300" s="167" t="e">
        <f t="shared" ca="1" si="905"/>
        <v>#REF!</v>
      </c>
      <c r="DB300" s="167" t="e">
        <f t="shared" ca="1" si="906"/>
        <v>#REF!</v>
      </c>
      <c r="DC300" s="167" t="e">
        <f t="shared" ca="1" si="907"/>
        <v>#REF!</v>
      </c>
      <c r="DD300" s="167" t="e">
        <f t="shared" ca="1" si="908"/>
        <v>#REF!</v>
      </c>
      <c r="DE300" s="167" t="e">
        <f t="shared" ca="1" si="909"/>
        <v>#REF!</v>
      </c>
      <c r="DF300" s="167" t="e">
        <f t="shared" ca="1" si="910"/>
        <v>#REF!</v>
      </c>
      <c r="DH300" s="167">
        <f t="shared" si="911"/>
        <v>0</v>
      </c>
      <c r="DI300" s="167">
        <f t="shared" si="912"/>
        <v>0</v>
      </c>
      <c r="DJ300" s="167">
        <f t="shared" si="913"/>
        <v>0</v>
      </c>
      <c r="DK300" s="167">
        <f t="shared" si="914"/>
        <v>0</v>
      </c>
      <c r="DL300" s="167">
        <f t="shared" si="915"/>
        <v>0</v>
      </c>
      <c r="DM300" s="167">
        <f t="shared" si="916"/>
        <v>0</v>
      </c>
      <c r="DN300" s="167">
        <f t="shared" si="917"/>
        <v>0</v>
      </c>
      <c r="DO300" s="167">
        <f t="shared" si="918"/>
        <v>0</v>
      </c>
      <c r="DP300" s="167">
        <f t="shared" si="919"/>
        <v>0</v>
      </c>
      <c r="DQ300" s="167">
        <f t="shared" si="920"/>
        <v>0</v>
      </c>
      <c r="DR300" s="167">
        <f t="shared" si="921"/>
        <v>0</v>
      </c>
      <c r="DS300" s="167">
        <f t="shared" si="922"/>
        <v>0</v>
      </c>
      <c r="DT300" s="167">
        <f t="shared" si="923"/>
        <v>0</v>
      </c>
      <c r="DU300" s="167">
        <f t="shared" si="924"/>
        <v>0</v>
      </c>
      <c r="DV300" s="167">
        <f t="shared" si="925"/>
        <v>0</v>
      </c>
      <c r="DW300" s="167">
        <f t="shared" si="926"/>
        <v>0</v>
      </c>
      <c r="DY300" s="167" t="e">
        <f t="shared" ca="1" si="962"/>
        <v>#REF!</v>
      </c>
      <c r="DZ300" s="167" t="e">
        <f t="shared" ca="1" si="963"/>
        <v>#REF!</v>
      </c>
      <c r="EA300" s="167" t="e">
        <f t="shared" ca="1" si="964"/>
        <v>#REF!</v>
      </c>
      <c r="EB300" s="167" t="e">
        <f t="shared" ca="1" si="965"/>
        <v>#REF!</v>
      </c>
      <c r="EC300" s="167" t="e">
        <f t="shared" ca="1" si="966"/>
        <v>#REF!</v>
      </c>
      <c r="ED300" s="167" t="e">
        <f t="shared" ca="1" si="967"/>
        <v>#REF!</v>
      </c>
      <c r="EE300" s="167" t="e">
        <f t="shared" ca="1" si="968"/>
        <v>#REF!</v>
      </c>
      <c r="EF300" s="167" t="e">
        <f t="shared" ca="1" si="969"/>
        <v>#REF!</v>
      </c>
      <c r="EG300" s="167" t="e">
        <f t="shared" ca="1" si="970"/>
        <v>#REF!</v>
      </c>
      <c r="EH300" s="167" t="e">
        <f t="shared" ca="1" si="971"/>
        <v>#REF!</v>
      </c>
      <c r="EI300" s="167" t="e">
        <f t="shared" ca="1" si="972"/>
        <v>#REF!</v>
      </c>
      <c r="EJ300" s="167" t="e">
        <f t="shared" ca="1" si="973"/>
        <v>#REF!</v>
      </c>
      <c r="EK300" s="167" t="e">
        <f t="shared" ca="1" si="974"/>
        <v>#REF!</v>
      </c>
      <c r="EL300" s="167" t="e">
        <f t="shared" ca="1" si="975"/>
        <v>#REF!</v>
      </c>
      <c r="EM300" s="167" t="e">
        <f t="shared" ca="1" si="976"/>
        <v>#REF!</v>
      </c>
      <c r="EN300" s="167" t="e">
        <f t="shared" ca="1" si="977"/>
        <v>#REF!</v>
      </c>
      <c r="EP300" s="167">
        <f t="shared" si="978"/>
        <v>0</v>
      </c>
      <c r="EQ300" s="167">
        <f t="shared" si="979"/>
        <v>0</v>
      </c>
      <c r="ER300" s="167">
        <f t="shared" si="980"/>
        <v>0</v>
      </c>
      <c r="ES300" s="167">
        <f t="shared" si="981"/>
        <v>0</v>
      </c>
      <c r="ET300" s="167">
        <f t="shared" si="982"/>
        <v>0</v>
      </c>
      <c r="EU300" s="167">
        <f t="shared" si="983"/>
        <v>0</v>
      </c>
      <c r="EV300" s="167">
        <f t="shared" si="984"/>
        <v>0</v>
      </c>
      <c r="EW300" s="167">
        <f t="shared" si="985"/>
        <v>0</v>
      </c>
      <c r="EX300" s="167">
        <f t="shared" si="986"/>
        <v>0</v>
      </c>
      <c r="EY300" s="167">
        <f t="shared" si="987"/>
        <v>0</v>
      </c>
      <c r="EZ300" s="167">
        <f t="shared" si="988"/>
        <v>0</v>
      </c>
      <c r="FA300" s="167">
        <f t="shared" si="989"/>
        <v>0</v>
      </c>
      <c r="FB300" s="167">
        <f t="shared" si="990"/>
        <v>0</v>
      </c>
      <c r="FC300" s="167">
        <f t="shared" si="991"/>
        <v>0</v>
      </c>
      <c r="FD300" s="167">
        <f t="shared" si="992"/>
        <v>0</v>
      </c>
      <c r="FE300" s="167">
        <f t="shared" si="993"/>
        <v>0</v>
      </c>
      <c r="FG300" s="167">
        <f t="shared" si="994"/>
        <v>0</v>
      </c>
      <c r="FH300" s="167">
        <f t="shared" si="995"/>
        <v>0</v>
      </c>
      <c r="FI300" s="167">
        <f t="shared" si="996"/>
        <v>0</v>
      </c>
      <c r="FJ300" s="167">
        <f t="shared" si="997"/>
        <v>0</v>
      </c>
      <c r="FK300" s="167">
        <f t="shared" si="998"/>
        <v>0</v>
      </c>
      <c r="FL300" s="167">
        <f t="shared" si="999"/>
        <v>0</v>
      </c>
      <c r="FM300" s="167">
        <f t="shared" si="1000"/>
        <v>0</v>
      </c>
      <c r="FN300" s="167">
        <f t="shared" si="1001"/>
        <v>0</v>
      </c>
      <c r="FO300" s="167">
        <f t="shared" si="1002"/>
        <v>0</v>
      </c>
      <c r="FP300" s="167">
        <f t="shared" si="1003"/>
        <v>0</v>
      </c>
      <c r="FQ300" s="167">
        <f t="shared" si="1004"/>
        <v>0</v>
      </c>
      <c r="FR300" s="167">
        <f t="shared" si="1005"/>
        <v>0</v>
      </c>
      <c r="FS300" s="167">
        <f t="shared" si="1006"/>
        <v>0</v>
      </c>
      <c r="FT300" s="167">
        <f t="shared" si="1007"/>
        <v>0</v>
      </c>
      <c r="FU300" s="167">
        <f t="shared" si="1008"/>
        <v>0</v>
      </c>
      <c r="FV300" s="167">
        <f t="shared" si="1009"/>
        <v>0</v>
      </c>
      <c r="FX300" s="167">
        <f t="shared" si="1010"/>
        <v>0</v>
      </c>
      <c r="FY300" s="167">
        <f t="shared" si="1011"/>
        <v>0</v>
      </c>
      <c r="FZ300" s="167">
        <f t="shared" si="1012"/>
        <v>0</v>
      </c>
      <c r="GA300" s="167">
        <f t="shared" si="1013"/>
        <v>0</v>
      </c>
      <c r="GB300" s="167">
        <f t="shared" si="1014"/>
        <v>0</v>
      </c>
      <c r="GC300" s="167">
        <f t="shared" si="1015"/>
        <v>0</v>
      </c>
      <c r="GD300" s="167">
        <f t="shared" si="1016"/>
        <v>0</v>
      </c>
      <c r="GE300" s="167">
        <f t="shared" si="1017"/>
        <v>0</v>
      </c>
      <c r="GF300" s="167">
        <f t="shared" si="1018"/>
        <v>0</v>
      </c>
      <c r="GG300" s="167">
        <f t="shared" si="1019"/>
        <v>0</v>
      </c>
      <c r="GH300" s="167">
        <f t="shared" si="1020"/>
        <v>0</v>
      </c>
      <c r="GI300" s="167">
        <f t="shared" si="1021"/>
        <v>0</v>
      </c>
      <c r="GJ300" s="167">
        <f t="shared" si="1022"/>
        <v>0</v>
      </c>
      <c r="GK300" s="167">
        <f t="shared" si="1023"/>
        <v>0</v>
      </c>
      <c r="GL300" s="167">
        <f t="shared" si="1024"/>
        <v>0</v>
      </c>
      <c r="GM300" s="167">
        <f t="shared" si="1025"/>
        <v>0</v>
      </c>
      <c r="GO300" s="167" t="e">
        <f t="shared" ca="1" si="860"/>
        <v>#REF!</v>
      </c>
      <c r="GP300" s="167" t="e">
        <f t="shared" ca="1" si="1056"/>
        <v>#REF!</v>
      </c>
      <c r="GQ300" s="167" t="e">
        <f t="shared" ca="1" si="1056"/>
        <v>#REF!</v>
      </c>
      <c r="GR300" s="167" t="e">
        <f t="shared" ca="1" si="1056"/>
        <v>#REF!</v>
      </c>
      <c r="GS300" s="167" t="e">
        <f t="shared" ca="1" si="1056"/>
        <v>#REF!</v>
      </c>
      <c r="GT300" s="167" t="e">
        <f t="shared" ca="1" si="1056"/>
        <v>#REF!</v>
      </c>
      <c r="GU300" s="167" t="e">
        <f t="shared" ca="1" si="1056"/>
        <v>#REF!</v>
      </c>
      <c r="GV300" s="167" t="e">
        <f t="shared" ca="1" si="1056"/>
        <v>#REF!</v>
      </c>
      <c r="GW300" s="167" t="e">
        <f t="shared" ca="1" si="1056"/>
        <v>#REF!</v>
      </c>
      <c r="GX300" s="167" t="e">
        <f t="shared" ca="1" si="1056"/>
        <v>#REF!</v>
      </c>
      <c r="GY300" s="167" t="e">
        <f t="shared" ca="1" si="1056"/>
        <v>#REF!</v>
      </c>
      <c r="GZ300" s="167" t="e">
        <f t="shared" ca="1" si="1056"/>
        <v>#REF!</v>
      </c>
      <c r="HA300" s="167" t="e">
        <f t="shared" ca="1" si="1056"/>
        <v>#REF!</v>
      </c>
      <c r="HB300" s="167" t="e">
        <f t="shared" ca="1" si="1056"/>
        <v>#REF!</v>
      </c>
      <c r="HC300" s="167" t="e">
        <f t="shared" ca="1" si="1056"/>
        <v>#REF!</v>
      </c>
      <c r="HD300" s="167" t="e">
        <f t="shared" ca="1" si="1056"/>
        <v>#REF!</v>
      </c>
      <c r="HF300" s="167" t="e">
        <f t="shared" ca="1" si="927"/>
        <v>#REF!</v>
      </c>
      <c r="HG300" s="167" t="e">
        <f t="shared" ca="1" si="928"/>
        <v>#REF!</v>
      </c>
      <c r="HH300" s="167" t="e">
        <f t="shared" ca="1" si="929"/>
        <v>#REF!</v>
      </c>
      <c r="HI300" s="167" t="e">
        <f t="shared" ca="1" si="930"/>
        <v>#REF!</v>
      </c>
      <c r="HJ300" s="167" t="e">
        <f t="shared" ca="1" si="931"/>
        <v>#REF!</v>
      </c>
      <c r="HK300" s="167" t="e">
        <f t="shared" ca="1" si="932"/>
        <v>#REF!</v>
      </c>
      <c r="HL300" s="167" t="e">
        <f t="shared" ca="1" si="933"/>
        <v>#REF!</v>
      </c>
      <c r="HM300" s="167" t="e">
        <f t="shared" ca="1" si="934"/>
        <v>#REF!</v>
      </c>
      <c r="HN300" s="167" t="e">
        <f t="shared" ca="1" si="935"/>
        <v>#REF!</v>
      </c>
      <c r="HO300" s="167" t="e">
        <f t="shared" ca="1" si="936"/>
        <v>#REF!</v>
      </c>
      <c r="HP300" s="167" t="e">
        <f t="shared" ca="1" si="937"/>
        <v>#REF!</v>
      </c>
      <c r="HQ300" s="167" t="e">
        <f t="shared" ca="1" si="938"/>
        <v>#REF!</v>
      </c>
      <c r="HR300" s="167" t="e">
        <f t="shared" ca="1" si="939"/>
        <v>#REF!</v>
      </c>
      <c r="HS300" s="167" t="e">
        <f t="shared" ca="1" si="940"/>
        <v>#REF!</v>
      </c>
      <c r="HT300" s="167" t="e">
        <f t="shared" ca="1" si="941"/>
        <v>#REF!</v>
      </c>
      <c r="HU300" s="167" t="e">
        <f t="shared" ca="1" si="942"/>
        <v>#REF!</v>
      </c>
      <c r="HW300" s="167" t="e">
        <f t="shared" ca="1" si="943"/>
        <v>#REF!</v>
      </c>
      <c r="HX300" s="167">
        <f t="shared" si="944"/>
        <v>0</v>
      </c>
      <c r="HY300" s="167" t="e">
        <f t="shared" ca="1" si="1026"/>
        <v>#REF!</v>
      </c>
      <c r="HZ300" s="219" t="e">
        <f t="shared" ca="1" si="1027"/>
        <v>#REF!</v>
      </c>
    </row>
    <row r="301" spans="1:234" s="48" customFormat="1">
      <c r="A301" s="3" t="s">
        <v>596</v>
      </c>
      <c r="B301" s="202" t="str">
        <f>INDEX('Ref1'!$E:$E,MATCH(A301,'Ref1'!$A:$A,0))</f>
        <v>South Lakeland</v>
      </c>
      <c r="C301" s="42" t="str">
        <f>INDEX(Data1!B:B,MATCH(A301,Data1!A:A,0))</f>
        <v>SD</v>
      </c>
      <c r="D301" s="253" t="str">
        <f>INDEX(Data1!C:C,MATCH(A301,Data1!A:A,0))</f>
        <v>NW</v>
      </c>
      <c r="E301" s="200" t="str">
        <f>IF($C$6="No","No",IF(COUNTIF(Inputs!$K$359:$K$398,$A301)&gt;0,"Yes","No"))</f>
        <v>No</v>
      </c>
      <c r="F301" s="404"/>
      <c r="G301" s="62">
        <f>INDEX('4_RatesSplit'!K:K,MATCH($A301,'4_RatesSplit'!$A:$A,0))</f>
        <v>0</v>
      </c>
      <c r="H301" s="171">
        <f>INDEX('4_RatesSplit'!L:L,MATCH($A301,'4_RatesSplit'!$A:$A,0))</f>
        <v>0</v>
      </c>
      <c r="I301" s="167">
        <f>INDEX('4_RatesSplit'!M:M,MATCH($A301,'4_RatesSplit'!$A:$A,0))</f>
        <v>0</v>
      </c>
      <c r="J301" s="167">
        <f>INDEX('4_RatesSplit'!N:N,MATCH($A301,'4_RatesSplit'!$A:$A,0))</f>
        <v>0</v>
      </c>
      <c r="K301" s="167">
        <f>INDEX('4_RatesSplit'!O:O,MATCH($A301,'4_RatesSplit'!$A:$A,0))</f>
        <v>0</v>
      </c>
      <c r="L301" s="167">
        <f>INDEX('4_RatesSplit'!P:P,MATCH($A301,'4_RatesSplit'!$A:$A,0))</f>
        <v>0</v>
      </c>
      <c r="M301" s="167">
        <f>INDEX('4_RatesSplit'!Q:Q,MATCH($A301,'4_RatesSplit'!$A:$A,0))</f>
        <v>0</v>
      </c>
      <c r="N301" s="167">
        <f>INDEX('4_RatesSplit'!R:R,MATCH($A301,'4_RatesSplit'!$A:$A,0))</f>
        <v>0</v>
      </c>
      <c r="O301" s="167">
        <f>INDEX('4_RatesSplit'!S:S,MATCH($A301,'4_RatesSplit'!$A:$A,0))</f>
        <v>0</v>
      </c>
      <c r="P301" s="167">
        <f>INDEX('4_RatesSplit'!T:T,MATCH($A301,'4_RatesSplit'!$A:$A,0))</f>
        <v>0</v>
      </c>
      <c r="Q301" s="167">
        <f>INDEX('4_RatesSplit'!U:U,MATCH($A301,'4_RatesSplit'!$A:$A,0))</f>
        <v>0</v>
      </c>
      <c r="R301" s="167">
        <f>INDEX('4_RatesSplit'!V:V,MATCH($A301,'4_RatesSplit'!$A:$A,0))</f>
        <v>0</v>
      </c>
      <c r="S301" s="167">
        <f>INDEX('4_RatesSplit'!W:W,MATCH($A301,'4_RatesSplit'!$A:$A,0))</f>
        <v>0</v>
      </c>
      <c r="T301" s="167">
        <f>INDEX('4_RatesSplit'!X:X,MATCH($A301,'4_RatesSplit'!$A:$A,0))</f>
        <v>0</v>
      </c>
      <c r="U301" s="167">
        <f>INDEX('4_RatesSplit'!Y:Y,MATCH($A301,'4_RatesSplit'!$A:$A,0))</f>
        <v>0</v>
      </c>
      <c r="V301" s="167">
        <f>INDEX('4_RatesSplit'!Z:Z,MATCH($A301,'4_RatesSplit'!$A:$A,0))</f>
        <v>0</v>
      </c>
      <c r="W301" s="167">
        <f>INDEX('4_RatesSplit'!AA:AA,MATCH($A301,'4_RatesSplit'!$A:$A,0))</f>
        <v>0</v>
      </c>
      <c r="X301" s="18"/>
      <c r="Y301" s="168" t="e">
        <f ca="1">INDEX('4_RatesSplit'!AT:AT,MATCH($A301,'4_RatesSplit'!$A:$A,0))</f>
        <v>#REF!</v>
      </c>
      <c r="Z301" s="168" t="e">
        <f ca="1">INDEX('4_RatesSplit'!AU:AU,MATCH($A301,'4_RatesSplit'!$A:$A,0))</f>
        <v>#REF!</v>
      </c>
      <c r="AA301" s="168" t="e">
        <f ca="1">INDEX('4_RatesSplit'!AV:AV,MATCH($A301,'4_RatesSplit'!$A:$A,0))</f>
        <v>#REF!</v>
      </c>
      <c r="AB301" s="168" t="e">
        <f ca="1">INDEX('4_RatesSplit'!AW:AW,MATCH($A301,'4_RatesSplit'!$A:$A,0))</f>
        <v>#REF!</v>
      </c>
      <c r="AC301" s="168" t="e">
        <f ca="1">INDEX('4_RatesSplit'!AX:AX,MATCH($A301,'4_RatesSplit'!$A:$A,0))</f>
        <v>#REF!</v>
      </c>
      <c r="AD301" s="168" t="e">
        <f ca="1">INDEX('4_RatesSplit'!AY:AY,MATCH($A301,'4_RatesSplit'!$A:$A,0))</f>
        <v>#REF!</v>
      </c>
      <c r="AE301" s="168" t="e">
        <f ca="1">INDEX('4_RatesSplit'!AZ:AZ,MATCH($A301,'4_RatesSplit'!$A:$A,0))</f>
        <v>#REF!</v>
      </c>
      <c r="AF301" s="168" t="e">
        <f ca="1">INDEX('4_RatesSplit'!BA:BA,MATCH($A301,'4_RatesSplit'!$A:$A,0))</f>
        <v>#REF!</v>
      </c>
      <c r="AG301" s="168" t="e">
        <f ca="1">INDEX('4_RatesSplit'!BB:BB,MATCH($A301,'4_RatesSplit'!$A:$A,0))</f>
        <v>#REF!</v>
      </c>
      <c r="AH301" s="168" t="e">
        <f ca="1">INDEX('4_RatesSplit'!BC:BC,MATCH($A301,'4_RatesSplit'!$A:$A,0))</f>
        <v>#REF!</v>
      </c>
      <c r="AI301" s="168" t="e">
        <f ca="1">INDEX('4_RatesSplit'!BD:BD,MATCH($A301,'4_RatesSplit'!$A:$A,0))</f>
        <v>#REF!</v>
      </c>
      <c r="AJ301" s="168" t="e">
        <f ca="1">INDEX('4_RatesSplit'!BE:BE,MATCH($A301,'4_RatesSplit'!$A:$A,0))</f>
        <v>#REF!</v>
      </c>
      <c r="AK301" s="168" t="e">
        <f ca="1">INDEX('4_RatesSplit'!BF:BF,MATCH($A301,'4_RatesSplit'!$A:$A,0))</f>
        <v>#REF!</v>
      </c>
      <c r="AL301" s="168" t="e">
        <f ca="1">INDEX('4_RatesSplit'!BG:BG,MATCH($A301,'4_RatesSplit'!$A:$A,0))</f>
        <v>#REF!</v>
      </c>
      <c r="AM301" s="168" t="e">
        <f ca="1">INDEX('4_RatesSplit'!BH:BH,MATCH($A301,'4_RatesSplit'!$A:$A,0))</f>
        <v>#REF!</v>
      </c>
      <c r="AN301" s="198" t="e">
        <f ca="1">INDEX('4_RatesSplit'!BI:BI,MATCH($A301,'4_RatesSplit'!$A:$A,0))</f>
        <v>#REF!</v>
      </c>
      <c r="AO301" s="114"/>
      <c r="AP301" s="167" t="e">
        <f t="shared" ca="1" si="945"/>
        <v>#REF!</v>
      </c>
      <c r="AQ301" s="167" t="e">
        <f t="shared" ca="1" si="946"/>
        <v>#REF!</v>
      </c>
      <c r="AR301" s="167" t="e">
        <f t="shared" ca="1" si="947"/>
        <v>#REF!</v>
      </c>
      <c r="AS301" s="167" t="e">
        <f t="shared" ca="1" si="948"/>
        <v>#REF!</v>
      </c>
      <c r="AT301" s="167" t="e">
        <f t="shared" ca="1" si="949"/>
        <v>#REF!</v>
      </c>
      <c r="AU301" s="167" t="e">
        <f t="shared" ca="1" si="950"/>
        <v>#REF!</v>
      </c>
      <c r="AV301" s="167" t="e">
        <f t="shared" ca="1" si="951"/>
        <v>#REF!</v>
      </c>
      <c r="AW301" s="167" t="e">
        <f t="shared" ca="1" si="952"/>
        <v>#REF!</v>
      </c>
      <c r="AX301" s="167" t="e">
        <f t="shared" ca="1" si="953"/>
        <v>#REF!</v>
      </c>
      <c r="AY301" s="167" t="e">
        <f t="shared" ca="1" si="954"/>
        <v>#REF!</v>
      </c>
      <c r="AZ301" s="167" t="e">
        <f t="shared" ca="1" si="955"/>
        <v>#REF!</v>
      </c>
      <c r="BA301" s="167" t="e">
        <f t="shared" ca="1" si="956"/>
        <v>#REF!</v>
      </c>
      <c r="BB301" s="167" t="e">
        <f t="shared" ca="1" si="957"/>
        <v>#REF!</v>
      </c>
      <c r="BC301" s="167" t="e">
        <f t="shared" ca="1" si="958"/>
        <v>#REF!</v>
      </c>
      <c r="BD301" s="167" t="e">
        <f t="shared" ca="1" si="959"/>
        <v>#REF!</v>
      </c>
      <c r="BE301" s="167" t="e">
        <f t="shared" ca="1" si="960"/>
        <v>#REF!</v>
      </c>
      <c r="BF301" s="18"/>
      <c r="BG301" s="168">
        <f>INDEX('2_Needs'!$F:$F,MATCH($A301,'2_Needs'!$A:$A,0))</f>
        <v>1.8028217968993752E-4</v>
      </c>
      <c r="BH301" s="114"/>
      <c r="BI301" s="167">
        <f t="shared" ref="BI301:BX301" si="1059">IF(BI$3="reset",$BG301*BI$6,BH301*(1+$C$4))</f>
        <v>0</v>
      </c>
      <c r="BJ301" s="167">
        <f t="shared" si="1059"/>
        <v>0</v>
      </c>
      <c r="BK301" s="167">
        <f t="shared" si="1059"/>
        <v>0</v>
      </c>
      <c r="BL301" s="167">
        <f t="shared" si="1059"/>
        <v>0</v>
      </c>
      <c r="BM301" s="167">
        <f t="shared" si="1059"/>
        <v>0</v>
      </c>
      <c r="BN301" s="167">
        <f t="shared" si="1059"/>
        <v>0</v>
      </c>
      <c r="BO301" s="167">
        <f t="shared" si="1059"/>
        <v>0</v>
      </c>
      <c r="BP301" s="167">
        <f t="shared" si="1059"/>
        <v>0</v>
      </c>
      <c r="BQ301" s="167">
        <f t="shared" si="1059"/>
        <v>0</v>
      </c>
      <c r="BR301" s="167">
        <f t="shared" si="1059"/>
        <v>0</v>
      </c>
      <c r="BS301" s="167">
        <f t="shared" si="1059"/>
        <v>0</v>
      </c>
      <c r="BT301" s="167">
        <f t="shared" si="1059"/>
        <v>0</v>
      </c>
      <c r="BU301" s="167">
        <f t="shared" si="1059"/>
        <v>0</v>
      </c>
      <c r="BV301" s="167">
        <f t="shared" si="1059"/>
        <v>0</v>
      </c>
      <c r="BW301" s="167">
        <f t="shared" si="1059"/>
        <v>0</v>
      </c>
      <c r="BX301" s="167">
        <f t="shared" si="1059"/>
        <v>0</v>
      </c>
      <c r="BZ301" s="167" t="e">
        <f t="shared" ca="1" si="879"/>
        <v>#REF!</v>
      </c>
      <c r="CA301" s="167" t="e">
        <f t="shared" ca="1" si="880"/>
        <v>#REF!</v>
      </c>
      <c r="CB301" s="167" t="e">
        <f t="shared" ca="1" si="881"/>
        <v>#REF!</v>
      </c>
      <c r="CC301" s="167" t="e">
        <f t="shared" ca="1" si="882"/>
        <v>#REF!</v>
      </c>
      <c r="CD301" s="167" t="e">
        <f t="shared" ca="1" si="883"/>
        <v>#REF!</v>
      </c>
      <c r="CE301" s="167" t="e">
        <f t="shared" ca="1" si="884"/>
        <v>#REF!</v>
      </c>
      <c r="CF301" s="167" t="e">
        <f t="shared" ca="1" si="885"/>
        <v>#REF!</v>
      </c>
      <c r="CG301" s="167" t="e">
        <f t="shared" ca="1" si="886"/>
        <v>#REF!</v>
      </c>
      <c r="CH301" s="167" t="e">
        <f t="shared" ca="1" si="887"/>
        <v>#REF!</v>
      </c>
      <c r="CI301" s="167" t="e">
        <f t="shared" ca="1" si="888"/>
        <v>#REF!</v>
      </c>
      <c r="CJ301" s="167" t="e">
        <f t="shared" ca="1" si="889"/>
        <v>#REF!</v>
      </c>
      <c r="CK301" s="167" t="e">
        <f t="shared" ca="1" si="890"/>
        <v>#REF!</v>
      </c>
      <c r="CL301" s="167" t="e">
        <f t="shared" ca="1" si="891"/>
        <v>#REF!</v>
      </c>
      <c r="CM301" s="167" t="e">
        <f t="shared" ca="1" si="892"/>
        <v>#REF!</v>
      </c>
      <c r="CN301" s="167" t="e">
        <f t="shared" ca="1" si="893"/>
        <v>#REF!</v>
      </c>
      <c r="CO301" s="167" t="e">
        <f t="shared" ca="1" si="894"/>
        <v>#REF!</v>
      </c>
      <c r="CQ301" s="167" t="e">
        <f t="shared" ca="1" si="895"/>
        <v>#REF!</v>
      </c>
      <c r="CR301" s="167" t="e">
        <f t="shared" ca="1" si="896"/>
        <v>#REF!</v>
      </c>
      <c r="CS301" s="167" t="e">
        <f t="shared" ca="1" si="897"/>
        <v>#REF!</v>
      </c>
      <c r="CT301" s="167" t="e">
        <f t="shared" ca="1" si="898"/>
        <v>#REF!</v>
      </c>
      <c r="CU301" s="167" t="e">
        <f t="shared" ca="1" si="899"/>
        <v>#REF!</v>
      </c>
      <c r="CV301" s="167" t="e">
        <f t="shared" ca="1" si="900"/>
        <v>#REF!</v>
      </c>
      <c r="CW301" s="167" t="e">
        <f t="shared" ca="1" si="901"/>
        <v>#REF!</v>
      </c>
      <c r="CX301" s="167" t="e">
        <f t="shared" ca="1" si="902"/>
        <v>#REF!</v>
      </c>
      <c r="CY301" s="167" t="e">
        <f t="shared" ca="1" si="903"/>
        <v>#REF!</v>
      </c>
      <c r="CZ301" s="167" t="e">
        <f t="shared" ca="1" si="904"/>
        <v>#REF!</v>
      </c>
      <c r="DA301" s="167" t="e">
        <f t="shared" ca="1" si="905"/>
        <v>#REF!</v>
      </c>
      <c r="DB301" s="167" t="e">
        <f t="shared" ca="1" si="906"/>
        <v>#REF!</v>
      </c>
      <c r="DC301" s="167" t="e">
        <f t="shared" ca="1" si="907"/>
        <v>#REF!</v>
      </c>
      <c r="DD301" s="167" t="e">
        <f t="shared" ca="1" si="908"/>
        <v>#REF!</v>
      </c>
      <c r="DE301" s="167" t="e">
        <f t="shared" ca="1" si="909"/>
        <v>#REF!</v>
      </c>
      <c r="DF301" s="167" t="e">
        <f t="shared" ca="1" si="910"/>
        <v>#REF!</v>
      </c>
      <c r="DH301" s="167">
        <f t="shared" si="911"/>
        <v>0</v>
      </c>
      <c r="DI301" s="167">
        <f t="shared" si="912"/>
        <v>0</v>
      </c>
      <c r="DJ301" s="167">
        <f t="shared" si="913"/>
        <v>0</v>
      </c>
      <c r="DK301" s="167">
        <f t="shared" si="914"/>
        <v>0</v>
      </c>
      <c r="DL301" s="167">
        <f t="shared" si="915"/>
        <v>0</v>
      </c>
      <c r="DM301" s="167">
        <f t="shared" si="916"/>
        <v>0</v>
      </c>
      <c r="DN301" s="167">
        <f t="shared" si="917"/>
        <v>0</v>
      </c>
      <c r="DO301" s="167">
        <f t="shared" si="918"/>
        <v>0</v>
      </c>
      <c r="DP301" s="167">
        <f t="shared" si="919"/>
        <v>0</v>
      </c>
      <c r="DQ301" s="167">
        <f t="shared" si="920"/>
        <v>0</v>
      </c>
      <c r="DR301" s="167">
        <f t="shared" si="921"/>
        <v>0</v>
      </c>
      <c r="DS301" s="167">
        <f t="shared" si="922"/>
        <v>0</v>
      </c>
      <c r="DT301" s="167">
        <f t="shared" si="923"/>
        <v>0</v>
      </c>
      <c r="DU301" s="167">
        <f t="shared" si="924"/>
        <v>0</v>
      </c>
      <c r="DV301" s="167">
        <f t="shared" si="925"/>
        <v>0</v>
      </c>
      <c r="DW301" s="167">
        <f t="shared" si="926"/>
        <v>0</v>
      </c>
      <c r="DY301" s="167" t="e">
        <f t="shared" ca="1" si="962"/>
        <v>#REF!</v>
      </c>
      <c r="DZ301" s="167" t="e">
        <f t="shared" ca="1" si="963"/>
        <v>#REF!</v>
      </c>
      <c r="EA301" s="167" t="e">
        <f t="shared" ca="1" si="964"/>
        <v>#REF!</v>
      </c>
      <c r="EB301" s="167" t="e">
        <f t="shared" ca="1" si="965"/>
        <v>#REF!</v>
      </c>
      <c r="EC301" s="167" t="e">
        <f t="shared" ca="1" si="966"/>
        <v>#REF!</v>
      </c>
      <c r="ED301" s="167" t="e">
        <f t="shared" ca="1" si="967"/>
        <v>#REF!</v>
      </c>
      <c r="EE301" s="167" t="e">
        <f t="shared" ca="1" si="968"/>
        <v>#REF!</v>
      </c>
      <c r="EF301" s="167" t="e">
        <f t="shared" ca="1" si="969"/>
        <v>#REF!</v>
      </c>
      <c r="EG301" s="167" t="e">
        <f t="shared" ca="1" si="970"/>
        <v>#REF!</v>
      </c>
      <c r="EH301" s="167" t="e">
        <f t="shared" ca="1" si="971"/>
        <v>#REF!</v>
      </c>
      <c r="EI301" s="167" t="e">
        <f t="shared" ca="1" si="972"/>
        <v>#REF!</v>
      </c>
      <c r="EJ301" s="167" t="e">
        <f t="shared" ca="1" si="973"/>
        <v>#REF!</v>
      </c>
      <c r="EK301" s="167" t="e">
        <f t="shared" ca="1" si="974"/>
        <v>#REF!</v>
      </c>
      <c r="EL301" s="167" t="e">
        <f t="shared" ca="1" si="975"/>
        <v>#REF!</v>
      </c>
      <c r="EM301" s="167" t="e">
        <f t="shared" ca="1" si="976"/>
        <v>#REF!</v>
      </c>
      <c r="EN301" s="167" t="e">
        <f t="shared" ca="1" si="977"/>
        <v>#REF!</v>
      </c>
      <c r="EP301" s="167">
        <f t="shared" si="978"/>
        <v>0</v>
      </c>
      <c r="EQ301" s="167">
        <f t="shared" si="979"/>
        <v>0</v>
      </c>
      <c r="ER301" s="167">
        <f t="shared" si="980"/>
        <v>0</v>
      </c>
      <c r="ES301" s="167">
        <f t="shared" si="981"/>
        <v>0</v>
      </c>
      <c r="ET301" s="167">
        <f t="shared" si="982"/>
        <v>0</v>
      </c>
      <c r="EU301" s="167">
        <f t="shared" si="983"/>
        <v>0</v>
      </c>
      <c r="EV301" s="167">
        <f t="shared" si="984"/>
        <v>0</v>
      </c>
      <c r="EW301" s="167">
        <f t="shared" si="985"/>
        <v>0</v>
      </c>
      <c r="EX301" s="167">
        <f t="shared" si="986"/>
        <v>0</v>
      </c>
      <c r="EY301" s="167">
        <f t="shared" si="987"/>
        <v>0</v>
      </c>
      <c r="EZ301" s="167">
        <f t="shared" si="988"/>
        <v>0</v>
      </c>
      <c r="FA301" s="167">
        <f t="shared" si="989"/>
        <v>0</v>
      </c>
      <c r="FB301" s="167">
        <f t="shared" si="990"/>
        <v>0</v>
      </c>
      <c r="FC301" s="167">
        <f t="shared" si="991"/>
        <v>0</v>
      </c>
      <c r="FD301" s="167">
        <f t="shared" si="992"/>
        <v>0</v>
      </c>
      <c r="FE301" s="167">
        <f t="shared" si="993"/>
        <v>0</v>
      </c>
      <c r="FG301" s="167">
        <f t="shared" si="994"/>
        <v>0</v>
      </c>
      <c r="FH301" s="167">
        <f t="shared" si="995"/>
        <v>0</v>
      </c>
      <c r="FI301" s="167">
        <f t="shared" si="996"/>
        <v>0</v>
      </c>
      <c r="FJ301" s="167">
        <f t="shared" si="997"/>
        <v>0</v>
      </c>
      <c r="FK301" s="167">
        <f t="shared" si="998"/>
        <v>0</v>
      </c>
      <c r="FL301" s="167">
        <f t="shared" si="999"/>
        <v>0</v>
      </c>
      <c r="FM301" s="167">
        <f t="shared" si="1000"/>
        <v>0</v>
      </c>
      <c r="FN301" s="167">
        <f t="shared" si="1001"/>
        <v>0</v>
      </c>
      <c r="FO301" s="167">
        <f t="shared" si="1002"/>
        <v>0</v>
      </c>
      <c r="FP301" s="167">
        <f t="shared" si="1003"/>
        <v>0</v>
      </c>
      <c r="FQ301" s="167">
        <f t="shared" si="1004"/>
        <v>0</v>
      </c>
      <c r="FR301" s="167">
        <f t="shared" si="1005"/>
        <v>0</v>
      </c>
      <c r="FS301" s="167">
        <f t="shared" si="1006"/>
        <v>0</v>
      </c>
      <c r="FT301" s="167">
        <f t="shared" si="1007"/>
        <v>0</v>
      </c>
      <c r="FU301" s="167">
        <f t="shared" si="1008"/>
        <v>0</v>
      </c>
      <c r="FV301" s="167">
        <f t="shared" si="1009"/>
        <v>0</v>
      </c>
      <c r="FX301" s="167">
        <f t="shared" si="1010"/>
        <v>0</v>
      </c>
      <c r="FY301" s="167">
        <f t="shared" si="1011"/>
        <v>0</v>
      </c>
      <c r="FZ301" s="167">
        <f t="shared" si="1012"/>
        <v>0</v>
      </c>
      <c r="GA301" s="167">
        <f t="shared" si="1013"/>
        <v>0</v>
      </c>
      <c r="GB301" s="167">
        <f t="shared" si="1014"/>
        <v>0</v>
      </c>
      <c r="GC301" s="167">
        <f t="shared" si="1015"/>
        <v>0</v>
      </c>
      <c r="GD301" s="167">
        <f t="shared" si="1016"/>
        <v>0</v>
      </c>
      <c r="GE301" s="167">
        <f t="shared" si="1017"/>
        <v>0</v>
      </c>
      <c r="GF301" s="167">
        <f t="shared" si="1018"/>
        <v>0</v>
      </c>
      <c r="GG301" s="167">
        <f t="shared" si="1019"/>
        <v>0</v>
      </c>
      <c r="GH301" s="167">
        <f t="shared" si="1020"/>
        <v>0</v>
      </c>
      <c r="GI301" s="167">
        <f t="shared" si="1021"/>
        <v>0</v>
      </c>
      <c r="GJ301" s="167">
        <f t="shared" si="1022"/>
        <v>0</v>
      </c>
      <c r="GK301" s="167">
        <f t="shared" si="1023"/>
        <v>0</v>
      </c>
      <c r="GL301" s="167">
        <f t="shared" si="1024"/>
        <v>0</v>
      </c>
      <c r="GM301" s="167">
        <f t="shared" si="1025"/>
        <v>0</v>
      </c>
      <c r="GO301" s="167" t="e">
        <f t="shared" ca="1" si="860"/>
        <v>#REF!</v>
      </c>
      <c r="GP301" s="167" t="e">
        <f t="shared" ca="1" si="1056"/>
        <v>#REF!</v>
      </c>
      <c r="GQ301" s="167" t="e">
        <f t="shared" ca="1" si="1056"/>
        <v>#REF!</v>
      </c>
      <c r="GR301" s="167" t="e">
        <f t="shared" ca="1" si="1056"/>
        <v>#REF!</v>
      </c>
      <c r="GS301" s="167" t="e">
        <f t="shared" ca="1" si="1056"/>
        <v>#REF!</v>
      </c>
      <c r="GT301" s="167" t="e">
        <f t="shared" ca="1" si="1056"/>
        <v>#REF!</v>
      </c>
      <c r="GU301" s="167" t="e">
        <f t="shared" ca="1" si="1056"/>
        <v>#REF!</v>
      </c>
      <c r="GV301" s="167" t="e">
        <f t="shared" ca="1" si="1056"/>
        <v>#REF!</v>
      </c>
      <c r="GW301" s="167" t="e">
        <f t="shared" ca="1" si="1056"/>
        <v>#REF!</v>
      </c>
      <c r="GX301" s="167" t="e">
        <f t="shared" ca="1" si="1056"/>
        <v>#REF!</v>
      </c>
      <c r="GY301" s="167" t="e">
        <f t="shared" ca="1" si="1056"/>
        <v>#REF!</v>
      </c>
      <c r="GZ301" s="167" t="e">
        <f t="shared" ca="1" si="1056"/>
        <v>#REF!</v>
      </c>
      <c r="HA301" s="167" t="e">
        <f t="shared" ca="1" si="1056"/>
        <v>#REF!</v>
      </c>
      <c r="HB301" s="167" t="e">
        <f t="shared" ca="1" si="1056"/>
        <v>#REF!</v>
      </c>
      <c r="HC301" s="167" t="e">
        <f t="shared" ca="1" si="1056"/>
        <v>#REF!</v>
      </c>
      <c r="HD301" s="167" t="e">
        <f t="shared" ca="1" si="1056"/>
        <v>#REF!</v>
      </c>
      <c r="HF301" s="167" t="e">
        <f t="shared" ca="1" si="927"/>
        <v>#REF!</v>
      </c>
      <c r="HG301" s="167" t="e">
        <f t="shared" ca="1" si="928"/>
        <v>#REF!</v>
      </c>
      <c r="HH301" s="167" t="e">
        <f t="shared" ca="1" si="929"/>
        <v>#REF!</v>
      </c>
      <c r="HI301" s="167" t="e">
        <f t="shared" ca="1" si="930"/>
        <v>#REF!</v>
      </c>
      <c r="HJ301" s="167" t="e">
        <f t="shared" ca="1" si="931"/>
        <v>#REF!</v>
      </c>
      <c r="HK301" s="167" t="e">
        <f t="shared" ca="1" si="932"/>
        <v>#REF!</v>
      </c>
      <c r="HL301" s="167" t="e">
        <f t="shared" ca="1" si="933"/>
        <v>#REF!</v>
      </c>
      <c r="HM301" s="167" t="e">
        <f t="shared" ca="1" si="934"/>
        <v>#REF!</v>
      </c>
      <c r="HN301" s="167" t="e">
        <f t="shared" ca="1" si="935"/>
        <v>#REF!</v>
      </c>
      <c r="HO301" s="167" t="e">
        <f t="shared" ca="1" si="936"/>
        <v>#REF!</v>
      </c>
      <c r="HP301" s="167" t="e">
        <f t="shared" ca="1" si="937"/>
        <v>#REF!</v>
      </c>
      <c r="HQ301" s="167" t="e">
        <f t="shared" ca="1" si="938"/>
        <v>#REF!</v>
      </c>
      <c r="HR301" s="167" t="e">
        <f t="shared" ca="1" si="939"/>
        <v>#REF!</v>
      </c>
      <c r="HS301" s="167" t="e">
        <f t="shared" ca="1" si="940"/>
        <v>#REF!</v>
      </c>
      <c r="HT301" s="167" t="e">
        <f t="shared" ca="1" si="941"/>
        <v>#REF!</v>
      </c>
      <c r="HU301" s="167" t="e">
        <f t="shared" ca="1" si="942"/>
        <v>#REF!</v>
      </c>
      <c r="HW301" s="167" t="e">
        <f t="shared" ca="1" si="943"/>
        <v>#REF!</v>
      </c>
      <c r="HX301" s="167">
        <f t="shared" si="944"/>
        <v>0</v>
      </c>
      <c r="HY301" s="167" t="e">
        <f t="shared" ca="1" si="1026"/>
        <v>#REF!</v>
      </c>
      <c r="HZ301" s="219" t="e">
        <f t="shared" ca="1" si="1027"/>
        <v>#REF!</v>
      </c>
    </row>
    <row r="302" spans="1:234" s="48" customFormat="1">
      <c r="A302" s="3" t="s">
        <v>598</v>
      </c>
      <c r="B302" s="202" t="str">
        <f>INDEX('Ref1'!$E:$E,MATCH(A302,'Ref1'!$A:$A,0))</f>
        <v>South Norfolk</v>
      </c>
      <c r="C302" s="42" t="str">
        <f>INDEX(Data1!B:B,MATCH(A302,Data1!A:A,0))</f>
        <v>SD</v>
      </c>
      <c r="D302" s="253" t="str">
        <f>INDEX(Data1!C:C,MATCH(A302,Data1!A:A,0))</f>
        <v>E</v>
      </c>
      <c r="E302" s="200" t="str">
        <f>IF($C$6="No","No",IF(COUNTIF(Inputs!$K$359:$K$398,$A302)&gt;0,"Yes","No"))</f>
        <v>No</v>
      </c>
      <c r="F302" s="404"/>
      <c r="G302" s="62">
        <f>INDEX('4_RatesSplit'!K:K,MATCH($A302,'4_RatesSplit'!$A:$A,0))</f>
        <v>0</v>
      </c>
      <c r="H302" s="171">
        <f>INDEX('4_RatesSplit'!L:L,MATCH($A302,'4_RatesSplit'!$A:$A,0))</f>
        <v>0</v>
      </c>
      <c r="I302" s="167">
        <f>INDEX('4_RatesSplit'!M:M,MATCH($A302,'4_RatesSplit'!$A:$A,0))</f>
        <v>0</v>
      </c>
      <c r="J302" s="167">
        <f>INDEX('4_RatesSplit'!N:N,MATCH($A302,'4_RatesSplit'!$A:$A,0))</f>
        <v>0</v>
      </c>
      <c r="K302" s="167">
        <f>INDEX('4_RatesSplit'!O:O,MATCH($A302,'4_RatesSplit'!$A:$A,0))</f>
        <v>0</v>
      </c>
      <c r="L302" s="167">
        <f>INDEX('4_RatesSplit'!P:P,MATCH($A302,'4_RatesSplit'!$A:$A,0))</f>
        <v>0</v>
      </c>
      <c r="M302" s="167">
        <f>INDEX('4_RatesSplit'!Q:Q,MATCH($A302,'4_RatesSplit'!$A:$A,0))</f>
        <v>0</v>
      </c>
      <c r="N302" s="167">
        <f>INDEX('4_RatesSplit'!R:R,MATCH($A302,'4_RatesSplit'!$A:$A,0))</f>
        <v>0</v>
      </c>
      <c r="O302" s="167">
        <f>INDEX('4_RatesSplit'!S:S,MATCH($A302,'4_RatesSplit'!$A:$A,0))</f>
        <v>0</v>
      </c>
      <c r="P302" s="167">
        <f>INDEX('4_RatesSplit'!T:T,MATCH($A302,'4_RatesSplit'!$A:$A,0))</f>
        <v>0</v>
      </c>
      <c r="Q302" s="167">
        <f>INDEX('4_RatesSplit'!U:U,MATCH($A302,'4_RatesSplit'!$A:$A,0))</f>
        <v>0</v>
      </c>
      <c r="R302" s="167">
        <f>INDEX('4_RatesSplit'!V:V,MATCH($A302,'4_RatesSplit'!$A:$A,0))</f>
        <v>0</v>
      </c>
      <c r="S302" s="167">
        <f>INDEX('4_RatesSplit'!W:W,MATCH($A302,'4_RatesSplit'!$A:$A,0))</f>
        <v>0</v>
      </c>
      <c r="T302" s="167">
        <f>INDEX('4_RatesSplit'!X:X,MATCH($A302,'4_RatesSplit'!$A:$A,0))</f>
        <v>0</v>
      </c>
      <c r="U302" s="167">
        <f>INDEX('4_RatesSplit'!Y:Y,MATCH($A302,'4_RatesSplit'!$A:$A,0))</f>
        <v>0</v>
      </c>
      <c r="V302" s="167">
        <f>INDEX('4_RatesSplit'!Z:Z,MATCH($A302,'4_RatesSplit'!$A:$A,0))</f>
        <v>0</v>
      </c>
      <c r="W302" s="167">
        <f>INDEX('4_RatesSplit'!AA:AA,MATCH($A302,'4_RatesSplit'!$A:$A,0))</f>
        <v>0</v>
      </c>
      <c r="X302" s="18"/>
      <c r="Y302" s="168" t="e">
        <f ca="1">INDEX('4_RatesSplit'!AT:AT,MATCH($A302,'4_RatesSplit'!$A:$A,0))</f>
        <v>#REF!</v>
      </c>
      <c r="Z302" s="168" t="e">
        <f ca="1">INDEX('4_RatesSplit'!AU:AU,MATCH($A302,'4_RatesSplit'!$A:$A,0))</f>
        <v>#REF!</v>
      </c>
      <c r="AA302" s="168" t="e">
        <f ca="1">INDEX('4_RatesSplit'!AV:AV,MATCH($A302,'4_RatesSplit'!$A:$A,0))</f>
        <v>#REF!</v>
      </c>
      <c r="AB302" s="168" t="e">
        <f ca="1">INDEX('4_RatesSplit'!AW:AW,MATCH($A302,'4_RatesSplit'!$A:$A,0))</f>
        <v>#REF!</v>
      </c>
      <c r="AC302" s="168" t="e">
        <f ca="1">INDEX('4_RatesSplit'!AX:AX,MATCH($A302,'4_RatesSplit'!$A:$A,0))</f>
        <v>#REF!</v>
      </c>
      <c r="AD302" s="168" t="e">
        <f ca="1">INDEX('4_RatesSplit'!AY:AY,MATCH($A302,'4_RatesSplit'!$A:$A,0))</f>
        <v>#REF!</v>
      </c>
      <c r="AE302" s="168" t="e">
        <f ca="1">INDEX('4_RatesSplit'!AZ:AZ,MATCH($A302,'4_RatesSplit'!$A:$A,0))</f>
        <v>#REF!</v>
      </c>
      <c r="AF302" s="168" t="e">
        <f ca="1">INDEX('4_RatesSplit'!BA:BA,MATCH($A302,'4_RatesSplit'!$A:$A,0))</f>
        <v>#REF!</v>
      </c>
      <c r="AG302" s="168" t="e">
        <f ca="1">INDEX('4_RatesSplit'!BB:BB,MATCH($A302,'4_RatesSplit'!$A:$A,0))</f>
        <v>#REF!</v>
      </c>
      <c r="AH302" s="168" t="e">
        <f ca="1">INDEX('4_RatesSplit'!BC:BC,MATCH($A302,'4_RatesSplit'!$A:$A,0))</f>
        <v>#REF!</v>
      </c>
      <c r="AI302" s="168" t="e">
        <f ca="1">INDEX('4_RatesSplit'!BD:BD,MATCH($A302,'4_RatesSplit'!$A:$A,0))</f>
        <v>#REF!</v>
      </c>
      <c r="AJ302" s="168" t="e">
        <f ca="1">INDEX('4_RatesSplit'!BE:BE,MATCH($A302,'4_RatesSplit'!$A:$A,0))</f>
        <v>#REF!</v>
      </c>
      <c r="AK302" s="168" t="e">
        <f ca="1">INDEX('4_RatesSplit'!BF:BF,MATCH($A302,'4_RatesSplit'!$A:$A,0))</f>
        <v>#REF!</v>
      </c>
      <c r="AL302" s="168" t="e">
        <f ca="1">INDEX('4_RatesSplit'!BG:BG,MATCH($A302,'4_RatesSplit'!$A:$A,0))</f>
        <v>#REF!</v>
      </c>
      <c r="AM302" s="168" t="e">
        <f ca="1">INDEX('4_RatesSplit'!BH:BH,MATCH($A302,'4_RatesSplit'!$A:$A,0))</f>
        <v>#REF!</v>
      </c>
      <c r="AN302" s="198" t="e">
        <f ca="1">INDEX('4_RatesSplit'!BI:BI,MATCH($A302,'4_RatesSplit'!$A:$A,0))</f>
        <v>#REF!</v>
      </c>
      <c r="AO302" s="114"/>
      <c r="AP302" s="167" t="e">
        <f t="shared" ca="1" si="945"/>
        <v>#REF!</v>
      </c>
      <c r="AQ302" s="167" t="e">
        <f t="shared" ca="1" si="946"/>
        <v>#REF!</v>
      </c>
      <c r="AR302" s="167" t="e">
        <f t="shared" ca="1" si="947"/>
        <v>#REF!</v>
      </c>
      <c r="AS302" s="167" t="e">
        <f t="shared" ca="1" si="948"/>
        <v>#REF!</v>
      </c>
      <c r="AT302" s="167" t="e">
        <f t="shared" ca="1" si="949"/>
        <v>#REF!</v>
      </c>
      <c r="AU302" s="167" t="e">
        <f t="shared" ca="1" si="950"/>
        <v>#REF!</v>
      </c>
      <c r="AV302" s="167" t="e">
        <f t="shared" ca="1" si="951"/>
        <v>#REF!</v>
      </c>
      <c r="AW302" s="167" t="e">
        <f t="shared" ca="1" si="952"/>
        <v>#REF!</v>
      </c>
      <c r="AX302" s="167" t="e">
        <f t="shared" ca="1" si="953"/>
        <v>#REF!</v>
      </c>
      <c r="AY302" s="167" t="e">
        <f t="shared" ca="1" si="954"/>
        <v>#REF!</v>
      </c>
      <c r="AZ302" s="167" t="e">
        <f t="shared" ca="1" si="955"/>
        <v>#REF!</v>
      </c>
      <c r="BA302" s="167" t="e">
        <f t="shared" ca="1" si="956"/>
        <v>#REF!</v>
      </c>
      <c r="BB302" s="167" t="e">
        <f t="shared" ca="1" si="957"/>
        <v>#REF!</v>
      </c>
      <c r="BC302" s="167" t="e">
        <f t="shared" ca="1" si="958"/>
        <v>#REF!</v>
      </c>
      <c r="BD302" s="167" t="e">
        <f t="shared" ca="1" si="959"/>
        <v>#REF!</v>
      </c>
      <c r="BE302" s="167" t="e">
        <f t="shared" ca="1" si="960"/>
        <v>#REF!</v>
      </c>
      <c r="BF302" s="18"/>
      <c r="BG302" s="168">
        <f>INDEX('2_Needs'!$F:$F,MATCH($A302,'2_Needs'!$A:$A,0))</f>
        <v>2.5020202114466663E-4</v>
      </c>
      <c r="BH302" s="114"/>
      <c r="BI302" s="167">
        <f t="shared" ref="BI302:BX302" si="1060">IF(BI$3="reset",$BG302*BI$6,BH302*(1+$C$4))</f>
        <v>0</v>
      </c>
      <c r="BJ302" s="167">
        <f t="shared" si="1060"/>
        <v>0</v>
      </c>
      <c r="BK302" s="167">
        <f t="shared" si="1060"/>
        <v>0</v>
      </c>
      <c r="BL302" s="167">
        <f t="shared" si="1060"/>
        <v>0</v>
      </c>
      <c r="BM302" s="167">
        <f t="shared" si="1060"/>
        <v>0</v>
      </c>
      <c r="BN302" s="167">
        <f t="shared" si="1060"/>
        <v>0</v>
      </c>
      <c r="BO302" s="167">
        <f t="shared" si="1060"/>
        <v>0</v>
      </c>
      <c r="BP302" s="167">
        <f t="shared" si="1060"/>
        <v>0</v>
      </c>
      <c r="BQ302" s="167">
        <f t="shared" si="1060"/>
        <v>0</v>
      </c>
      <c r="BR302" s="167">
        <f t="shared" si="1060"/>
        <v>0</v>
      </c>
      <c r="BS302" s="167">
        <f t="shared" si="1060"/>
        <v>0</v>
      </c>
      <c r="BT302" s="167">
        <f t="shared" si="1060"/>
        <v>0</v>
      </c>
      <c r="BU302" s="167">
        <f t="shared" si="1060"/>
        <v>0</v>
      </c>
      <c r="BV302" s="167">
        <f t="shared" si="1060"/>
        <v>0</v>
      </c>
      <c r="BW302" s="167">
        <f t="shared" si="1060"/>
        <v>0</v>
      </c>
      <c r="BX302" s="167">
        <f t="shared" si="1060"/>
        <v>0</v>
      </c>
      <c r="BZ302" s="167" t="e">
        <f t="shared" ca="1" si="879"/>
        <v>#REF!</v>
      </c>
      <c r="CA302" s="167" t="e">
        <f t="shared" ca="1" si="880"/>
        <v>#REF!</v>
      </c>
      <c r="CB302" s="167" t="e">
        <f t="shared" ca="1" si="881"/>
        <v>#REF!</v>
      </c>
      <c r="CC302" s="167" t="e">
        <f t="shared" ca="1" si="882"/>
        <v>#REF!</v>
      </c>
      <c r="CD302" s="167" t="e">
        <f t="shared" ca="1" si="883"/>
        <v>#REF!</v>
      </c>
      <c r="CE302" s="167" t="e">
        <f t="shared" ca="1" si="884"/>
        <v>#REF!</v>
      </c>
      <c r="CF302" s="167" t="e">
        <f t="shared" ca="1" si="885"/>
        <v>#REF!</v>
      </c>
      <c r="CG302" s="167" t="e">
        <f t="shared" ca="1" si="886"/>
        <v>#REF!</v>
      </c>
      <c r="CH302" s="167" t="e">
        <f t="shared" ca="1" si="887"/>
        <v>#REF!</v>
      </c>
      <c r="CI302" s="167" t="e">
        <f t="shared" ca="1" si="888"/>
        <v>#REF!</v>
      </c>
      <c r="CJ302" s="167" t="e">
        <f t="shared" ca="1" si="889"/>
        <v>#REF!</v>
      </c>
      <c r="CK302" s="167" t="e">
        <f t="shared" ca="1" si="890"/>
        <v>#REF!</v>
      </c>
      <c r="CL302" s="167" t="e">
        <f t="shared" ca="1" si="891"/>
        <v>#REF!</v>
      </c>
      <c r="CM302" s="167" t="e">
        <f t="shared" ca="1" si="892"/>
        <v>#REF!</v>
      </c>
      <c r="CN302" s="167" t="e">
        <f t="shared" ca="1" si="893"/>
        <v>#REF!</v>
      </c>
      <c r="CO302" s="167" t="e">
        <f t="shared" ca="1" si="894"/>
        <v>#REF!</v>
      </c>
      <c r="CQ302" s="167" t="e">
        <f t="shared" ca="1" si="895"/>
        <v>#REF!</v>
      </c>
      <c r="CR302" s="167" t="e">
        <f t="shared" ca="1" si="896"/>
        <v>#REF!</v>
      </c>
      <c r="CS302" s="167" t="e">
        <f t="shared" ca="1" si="897"/>
        <v>#REF!</v>
      </c>
      <c r="CT302" s="167" t="e">
        <f t="shared" ca="1" si="898"/>
        <v>#REF!</v>
      </c>
      <c r="CU302" s="167" t="e">
        <f t="shared" ca="1" si="899"/>
        <v>#REF!</v>
      </c>
      <c r="CV302" s="167" t="e">
        <f t="shared" ca="1" si="900"/>
        <v>#REF!</v>
      </c>
      <c r="CW302" s="167" t="e">
        <f t="shared" ca="1" si="901"/>
        <v>#REF!</v>
      </c>
      <c r="CX302" s="167" t="e">
        <f t="shared" ca="1" si="902"/>
        <v>#REF!</v>
      </c>
      <c r="CY302" s="167" t="e">
        <f t="shared" ca="1" si="903"/>
        <v>#REF!</v>
      </c>
      <c r="CZ302" s="167" t="e">
        <f t="shared" ca="1" si="904"/>
        <v>#REF!</v>
      </c>
      <c r="DA302" s="167" t="e">
        <f t="shared" ca="1" si="905"/>
        <v>#REF!</v>
      </c>
      <c r="DB302" s="167" t="e">
        <f t="shared" ca="1" si="906"/>
        <v>#REF!</v>
      </c>
      <c r="DC302" s="167" t="e">
        <f t="shared" ca="1" si="907"/>
        <v>#REF!</v>
      </c>
      <c r="DD302" s="167" t="e">
        <f t="shared" ca="1" si="908"/>
        <v>#REF!</v>
      </c>
      <c r="DE302" s="167" t="e">
        <f t="shared" ca="1" si="909"/>
        <v>#REF!</v>
      </c>
      <c r="DF302" s="167" t="e">
        <f t="shared" ca="1" si="910"/>
        <v>#REF!</v>
      </c>
      <c r="DH302" s="167">
        <f t="shared" si="911"/>
        <v>0</v>
      </c>
      <c r="DI302" s="167">
        <f t="shared" si="912"/>
        <v>0</v>
      </c>
      <c r="DJ302" s="167">
        <f t="shared" si="913"/>
        <v>0</v>
      </c>
      <c r="DK302" s="167">
        <f t="shared" si="914"/>
        <v>0</v>
      </c>
      <c r="DL302" s="167">
        <f t="shared" si="915"/>
        <v>0</v>
      </c>
      <c r="DM302" s="167">
        <f t="shared" si="916"/>
        <v>0</v>
      </c>
      <c r="DN302" s="167">
        <f t="shared" si="917"/>
        <v>0</v>
      </c>
      <c r="DO302" s="167">
        <f t="shared" si="918"/>
        <v>0</v>
      </c>
      <c r="DP302" s="167">
        <f t="shared" si="919"/>
        <v>0</v>
      </c>
      <c r="DQ302" s="167">
        <f t="shared" si="920"/>
        <v>0</v>
      </c>
      <c r="DR302" s="167">
        <f t="shared" si="921"/>
        <v>0</v>
      </c>
      <c r="DS302" s="167">
        <f t="shared" si="922"/>
        <v>0</v>
      </c>
      <c r="DT302" s="167">
        <f t="shared" si="923"/>
        <v>0</v>
      </c>
      <c r="DU302" s="167">
        <f t="shared" si="924"/>
        <v>0</v>
      </c>
      <c r="DV302" s="167">
        <f t="shared" si="925"/>
        <v>0</v>
      </c>
      <c r="DW302" s="167">
        <f t="shared" si="926"/>
        <v>0</v>
      </c>
      <c r="DY302" s="167" t="e">
        <f t="shared" ca="1" si="962"/>
        <v>#REF!</v>
      </c>
      <c r="DZ302" s="167" t="e">
        <f t="shared" ca="1" si="963"/>
        <v>#REF!</v>
      </c>
      <c r="EA302" s="167" t="e">
        <f t="shared" ca="1" si="964"/>
        <v>#REF!</v>
      </c>
      <c r="EB302" s="167" t="e">
        <f t="shared" ca="1" si="965"/>
        <v>#REF!</v>
      </c>
      <c r="EC302" s="167" t="e">
        <f t="shared" ca="1" si="966"/>
        <v>#REF!</v>
      </c>
      <c r="ED302" s="167" t="e">
        <f t="shared" ca="1" si="967"/>
        <v>#REF!</v>
      </c>
      <c r="EE302" s="167" t="e">
        <f t="shared" ca="1" si="968"/>
        <v>#REF!</v>
      </c>
      <c r="EF302" s="167" t="e">
        <f t="shared" ca="1" si="969"/>
        <v>#REF!</v>
      </c>
      <c r="EG302" s="167" t="e">
        <f t="shared" ca="1" si="970"/>
        <v>#REF!</v>
      </c>
      <c r="EH302" s="167" t="e">
        <f t="shared" ca="1" si="971"/>
        <v>#REF!</v>
      </c>
      <c r="EI302" s="167" t="e">
        <f t="shared" ca="1" si="972"/>
        <v>#REF!</v>
      </c>
      <c r="EJ302" s="167" t="e">
        <f t="shared" ca="1" si="973"/>
        <v>#REF!</v>
      </c>
      <c r="EK302" s="167" t="e">
        <f t="shared" ca="1" si="974"/>
        <v>#REF!</v>
      </c>
      <c r="EL302" s="167" t="e">
        <f t="shared" ca="1" si="975"/>
        <v>#REF!</v>
      </c>
      <c r="EM302" s="167" t="e">
        <f t="shared" ca="1" si="976"/>
        <v>#REF!</v>
      </c>
      <c r="EN302" s="167" t="e">
        <f t="shared" ca="1" si="977"/>
        <v>#REF!</v>
      </c>
      <c r="EP302" s="167">
        <f t="shared" si="978"/>
        <v>0</v>
      </c>
      <c r="EQ302" s="167">
        <f t="shared" si="979"/>
        <v>0</v>
      </c>
      <c r="ER302" s="167">
        <f t="shared" si="980"/>
        <v>0</v>
      </c>
      <c r="ES302" s="167">
        <f t="shared" si="981"/>
        <v>0</v>
      </c>
      <c r="ET302" s="167">
        <f t="shared" si="982"/>
        <v>0</v>
      </c>
      <c r="EU302" s="167">
        <f t="shared" si="983"/>
        <v>0</v>
      </c>
      <c r="EV302" s="167">
        <f t="shared" si="984"/>
        <v>0</v>
      </c>
      <c r="EW302" s="167">
        <f t="shared" si="985"/>
        <v>0</v>
      </c>
      <c r="EX302" s="167">
        <f t="shared" si="986"/>
        <v>0</v>
      </c>
      <c r="EY302" s="167">
        <f t="shared" si="987"/>
        <v>0</v>
      </c>
      <c r="EZ302" s="167">
        <f t="shared" si="988"/>
        <v>0</v>
      </c>
      <c r="FA302" s="167">
        <f t="shared" si="989"/>
        <v>0</v>
      </c>
      <c r="FB302" s="167">
        <f t="shared" si="990"/>
        <v>0</v>
      </c>
      <c r="FC302" s="167">
        <f t="shared" si="991"/>
        <v>0</v>
      </c>
      <c r="FD302" s="167">
        <f t="shared" si="992"/>
        <v>0</v>
      </c>
      <c r="FE302" s="167">
        <f t="shared" si="993"/>
        <v>0</v>
      </c>
      <c r="FG302" s="167">
        <f t="shared" si="994"/>
        <v>0</v>
      </c>
      <c r="FH302" s="167">
        <f t="shared" si="995"/>
        <v>0</v>
      </c>
      <c r="FI302" s="167">
        <f t="shared" si="996"/>
        <v>0</v>
      </c>
      <c r="FJ302" s="167">
        <f t="shared" si="997"/>
        <v>0</v>
      </c>
      <c r="FK302" s="167">
        <f t="shared" si="998"/>
        <v>0</v>
      </c>
      <c r="FL302" s="167">
        <f t="shared" si="999"/>
        <v>0</v>
      </c>
      <c r="FM302" s="167">
        <f t="shared" si="1000"/>
        <v>0</v>
      </c>
      <c r="FN302" s="167">
        <f t="shared" si="1001"/>
        <v>0</v>
      </c>
      <c r="FO302" s="167">
        <f t="shared" si="1002"/>
        <v>0</v>
      </c>
      <c r="FP302" s="167">
        <f t="shared" si="1003"/>
        <v>0</v>
      </c>
      <c r="FQ302" s="167">
        <f t="shared" si="1004"/>
        <v>0</v>
      </c>
      <c r="FR302" s="167">
        <f t="shared" si="1005"/>
        <v>0</v>
      </c>
      <c r="FS302" s="167">
        <f t="shared" si="1006"/>
        <v>0</v>
      </c>
      <c r="FT302" s="167">
        <f t="shared" si="1007"/>
        <v>0</v>
      </c>
      <c r="FU302" s="167">
        <f t="shared" si="1008"/>
        <v>0</v>
      </c>
      <c r="FV302" s="167">
        <f t="shared" si="1009"/>
        <v>0</v>
      </c>
      <c r="FX302" s="167">
        <f t="shared" si="1010"/>
        <v>0</v>
      </c>
      <c r="FY302" s="167">
        <f t="shared" si="1011"/>
        <v>0</v>
      </c>
      <c r="FZ302" s="167">
        <f t="shared" si="1012"/>
        <v>0</v>
      </c>
      <c r="GA302" s="167">
        <f t="shared" si="1013"/>
        <v>0</v>
      </c>
      <c r="GB302" s="167">
        <f t="shared" si="1014"/>
        <v>0</v>
      </c>
      <c r="GC302" s="167">
        <f t="shared" si="1015"/>
        <v>0</v>
      </c>
      <c r="GD302" s="167">
        <f t="shared" si="1016"/>
        <v>0</v>
      </c>
      <c r="GE302" s="167">
        <f t="shared" si="1017"/>
        <v>0</v>
      </c>
      <c r="GF302" s="167">
        <f t="shared" si="1018"/>
        <v>0</v>
      </c>
      <c r="GG302" s="167">
        <f t="shared" si="1019"/>
        <v>0</v>
      </c>
      <c r="GH302" s="167">
        <f t="shared" si="1020"/>
        <v>0</v>
      </c>
      <c r="GI302" s="167">
        <f t="shared" si="1021"/>
        <v>0</v>
      </c>
      <c r="GJ302" s="167">
        <f t="shared" si="1022"/>
        <v>0</v>
      </c>
      <c r="GK302" s="167">
        <f t="shared" si="1023"/>
        <v>0</v>
      </c>
      <c r="GL302" s="167">
        <f t="shared" si="1024"/>
        <v>0</v>
      </c>
      <c r="GM302" s="167">
        <f t="shared" si="1025"/>
        <v>0</v>
      </c>
      <c r="GO302" s="167" t="e">
        <f t="shared" ca="1" si="860"/>
        <v>#REF!</v>
      </c>
      <c r="GP302" s="167" t="e">
        <f t="shared" ca="1" si="1056"/>
        <v>#REF!</v>
      </c>
      <c r="GQ302" s="167" t="e">
        <f t="shared" ca="1" si="1056"/>
        <v>#REF!</v>
      </c>
      <c r="GR302" s="167" t="e">
        <f t="shared" ca="1" si="1056"/>
        <v>#REF!</v>
      </c>
      <c r="GS302" s="167" t="e">
        <f t="shared" ca="1" si="1056"/>
        <v>#REF!</v>
      </c>
      <c r="GT302" s="167" t="e">
        <f t="shared" ca="1" si="1056"/>
        <v>#REF!</v>
      </c>
      <c r="GU302" s="167" t="e">
        <f t="shared" ca="1" si="1056"/>
        <v>#REF!</v>
      </c>
      <c r="GV302" s="167" t="e">
        <f t="shared" ca="1" si="1056"/>
        <v>#REF!</v>
      </c>
      <c r="GW302" s="167" t="e">
        <f t="shared" ca="1" si="1056"/>
        <v>#REF!</v>
      </c>
      <c r="GX302" s="167" t="e">
        <f t="shared" ca="1" si="1056"/>
        <v>#REF!</v>
      </c>
      <c r="GY302" s="167" t="e">
        <f t="shared" ca="1" si="1056"/>
        <v>#REF!</v>
      </c>
      <c r="GZ302" s="167" t="e">
        <f t="shared" ca="1" si="1056"/>
        <v>#REF!</v>
      </c>
      <c r="HA302" s="167" t="e">
        <f t="shared" ca="1" si="1056"/>
        <v>#REF!</v>
      </c>
      <c r="HB302" s="167" t="e">
        <f t="shared" ca="1" si="1056"/>
        <v>#REF!</v>
      </c>
      <c r="HC302" s="167" t="e">
        <f t="shared" ca="1" si="1056"/>
        <v>#REF!</v>
      </c>
      <c r="HD302" s="167" t="e">
        <f t="shared" ca="1" si="1056"/>
        <v>#REF!</v>
      </c>
      <c r="HF302" s="167" t="e">
        <f t="shared" ca="1" si="927"/>
        <v>#REF!</v>
      </c>
      <c r="HG302" s="167" t="e">
        <f t="shared" ca="1" si="928"/>
        <v>#REF!</v>
      </c>
      <c r="HH302" s="167" t="e">
        <f t="shared" ca="1" si="929"/>
        <v>#REF!</v>
      </c>
      <c r="HI302" s="167" t="e">
        <f t="shared" ca="1" si="930"/>
        <v>#REF!</v>
      </c>
      <c r="HJ302" s="167" t="e">
        <f t="shared" ca="1" si="931"/>
        <v>#REF!</v>
      </c>
      <c r="HK302" s="167" t="e">
        <f t="shared" ca="1" si="932"/>
        <v>#REF!</v>
      </c>
      <c r="HL302" s="167" t="e">
        <f t="shared" ca="1" si="933"/>
        <v>#REF!</v>
      </c>
      <c r="HM302" s="167" t="e">
        <f t="shared" ca="1" si="934"/>
        <v>#REF!</v>
      </c>
      <c r="HN302" s="167" t="e">
        <f t="shared" ca="1" si="935"/>
        <v>#REF!</v>
      </c>
      <c r="HO302" s="167" t="e">
        <f t="shared" ca="1" si="936"/>
        <v>#REF!</v>
      </c>
      <c r="HP302" s="167" t="e">
        <f t="shared" ca="1" si="937"/>
        <v>#REF!</v>
      </c>
      <c r="HQ302" s="167" t="e">
        <f t="shared" ca="1" si="938"/>
        <v>#REF!</v>
      </c>
      <c r="HR302" s="167" t="e">
        <f t="shared" ca="1" si="939"/>
        <v>#REF!</v>
      </c>
      <c r="HS302" s="167" t="e">
        <f t="shared" ca="1" si="940"/>
        <v>#REF!</v>
      </c>
      <c r="HT302" s="167" t="e">
        <f t="shared" ca="1" si="941"/>
        <v>#REF!</v>
      </c>
      <c r="HU302" s="167" t="e">
        <f t="shared" ca="1" si="942"/>
        <v>#REF!</v>
      </c>
      <c r="HW302" s="167" t="e">
        <f t="shared" ca="1" si="943"/>
        <v>#REF!</v>
      </c>
      <c r="HX302" s="167">
        <f t="shared" si="944"/>
        <v>0</v>
      </c>
      <c r="HY302" s="167" t="e">
        <f t="shared" ca="1" si="1026"/>
        <v>#REF!</v>
      </c>
      <c r="HZ302" s="219" t="e">
        <f t="shared" ca="1" si="1027"/>
        <v>#REF!</v>
      </c>
    </row>
    <row r="303" spans="1:234" s="48" customFormat="1">
      <c r="A303" s="3" t="s">
        <v>600</v>
      </c>
      <c r="B303" s="202" t="str">
        <f>INDEX('Ref1'!$E:$E,MATCH(A303,'Ref1'!$A:$A,0))</f>
        <v>South Northamptonshire</v>
      </c>
      <c r="C303" s="42" t="str">
        <f>INDEX(Data1!B:B,MATCH(A303,Data1!A:A,0))</f>
        <v>SD</v>
      </c>
      <c r="D303" s="253" t="str">
        <f>INDEX(Data1!C:C,MATCH(A303,Data1!A:A,0))</f>
        <v>EM</v>
      </c>
      <c r="E303" s="200" t="str">
        <f>IF($C$6="No","No",IF(COUNTIF(Inputs!$K$359:$K$398,$A303)&gt;0,"Yes","No"))</f>
        <v>No</v>
      </c>
      <c r="F303" s="404"/>
      <c r="G303" s="62">
        <f>INDEX('4_RatesSplit'!K:K,MATCH($A303,'4_RatesSplit'!$A:$A,0))</f>
        <v>0</v>
      </c>
      <c r="H303" s="171">
        <f>INDEX('4_RatesSplit'!L:L,MATCH($A303,'4_RatesSplit'!$A:$A,0))</f>
        <v>0</v>
      </c>
      <c r="I303" s="167">
        <f>INDEX('4_RatesSplit'!M:M,MATCH($A303,'4_RatesSplit'!$A:$A,0))</f>
        <v>0</v>
      </c>
      <c r="J303" s="167">
        <f>INDEX('4_RatesSplit'!N:N,MATCH($A303,'4_RatesSplit'!$A:$A,0))</f>
        <v>0</v>
      </c>
      <c r="K303" s="167">
        <f>INDEX('4_RatesSplit'!O:O,MATCH($A303,'4_RatesSplit'!$A:$A,0))</f>
        <v>0</v>
      </c>
      <c r="L303" s="167">
        <f>INDEX('4_RatesSplit'!P:P,MATCH($A303,'4_RatesSplit'!$A:$A,0))</f>
        <v>0</v>
      </c>
      <c r="M303" s="167">
        <f>INDEX('4_RatesSplit'!Q:Q,MATCH($A303,'4_RatesSplit'!$A:$A,0))</f>
        <v>0</v>
      </c>
      <c r="N303" s="167">
        <f>INDEX('4_RatesSplit'!R:R,MATCH($A303,'4_RatesSplit'!$A:$A,0))</f>
        <v>0</v>
      </c>
      <c r="O303" s="167">
        <f>INDEX('4_RatesSplit'!S:S,MATCH($A303,'4_RatesSplit'!$A:$A,0))</f>
        <v>0</v>
      </c>
      <c r="P303" s="167">
        <f>INDEX('4_RatesSplit'!T:T,MATCH($A303,'4_RatesSplit'!$A:$A,0))</f>
        <v>0</v>
      </c>
      <c r="Q303" s="167">
        <f>INDEX('4_RatesSplit'!U:U,MATCH($A303,'4_RatesSplit'!$A:$A,0))</f>
        <v>0</v>
      </c>
      <c r="R303" s="167">
        <f>INDEX('4_RatesSplit'!V:V,MATCH($A303,'4_RatesSplit'!$A:$A,0))</f>
        <v>0</v>
      </c>
      <c r="S303" s="167">
        <f>INDEX('4_RatesSplit'!W:W,MATCH($A303,'4_RatesSplit'!$A:$A,0))</f>
        <v>0</v>
      </c>
      <c r="T303" s="167">
        <f>INDEX('4_RatesSplit'!X:X,MATCH($A303,'4_RatesSplit'!$A:$A,0))</f>
        <v>0</v>
      </c>
      <c r="U303" s="167">
        <f>INDEX('4_RatesSplit'!Y:Y,MATCH($A303,'4_RatesSplit'!$A:$A,0))</f>
        <v>0</v>
      </c>
      <c r="V303" s="167">
        <f>INDEX('4_RatesSplit'!Z:Z,MATCH($A303,'4_RatesSplit'!$A:$A,0))</f>
        <v>0</v>
      </c>
      <c r="W303" s="167">
        <f>INDEX('4_RatesSplit'!AA:AA,MATCH($A303,'4_RatesSplit'!$A:$A,0))</f>
        <v>0</v>
      </c>
      <c r="X303" s="18"/>
      <c r="Y303" s="168" t="e">
        <f ca="1">INDEX('4_RatesSplit'!AT:AT,MATCH($A303,'4_RatesSplit'!$A:$A,0))</f>
        <v>#REF!</v>
      </c>
      <c r="Z303" s="168" t="e">
        <f ca="1">INDEX('4_RatesSplit'!AU:AU,MATCH($A303,'4_RatesSplit'!$A:$A,0))</f>
        <v>#REF!</v>
      </c>
      <c r="AA303" s="168" t="e">
        <f ca="1">INDEX('4_RatesSplit'!AV:AV,MATCH($A303,'4_RatesSplit'!$A:$A,0))</f>
        <v>#REF!</v>
      </c>
      <c r="AB303" s="168" t="e">
        <f ca="1">INDEX('4_RatesSplit'!AW:AW,MATCH($A303,'4_RatesSplit'!$A:$A,0))</f>
        <v>#REF!</v>
      </c>
      <c r="AC303" s="168" t="e">
        <f ca="1">INDEX('4_RatesSplit'!AX:AX,MATCH($A303,'4_RatesSplit'!$A:$A,0))</f>
        <v>#REF!</v>
      </c>
      <c r="AD303" s="168" t="e">
        <f ca="1">INDEX('4_RatesSplit'!AY:AY,MATCH($A303,'4_RatesSplit'!$A:$A,0))</f>
        <v>#REF!</v>
      </c>
      <c r="AE303" s="168" t="e">
        <f ca="1">INDEX('4_RatesSplit'!AZ:AZ,MATCH($A303,'4_RatesSplit'!$A:$A,0))</f>
        <v>#REF!</v>
      </c>
      <c r="AF303" s="168" t="e">
        <f ca="1">INDEX('4_RatesSplit'!BA:BA,MATCH($A303,'4_RatesSplit'!$A:$A,0))</f>
        <v>#REF!</v>
      </c>
      <c r="AG303" s="168" t="e">
        <f ca="1">INDEX('4_RatesSplit'!BB:BB,MATCH($A303,'4_RatesSplit'!$A:$A,0))</f>
        <v>#REF!</v>
      </c>
      <c r="AH303" s="168" t="e">
        <f ca="1">INDEX('4_RatesSplit'!BC:BC,MATCH($A303,'4_RatesSplit'!$A:$A,0))</f>
        <v>#REF!</v>
      </c>
      <c r="AI303" s="168" t="e">
        <f ca="1">INDEX('4_RatesSplit'!BD:BD,MATCH($A303,'4_RatesSplit'!$A:$A,0))</f>
        <v>#REF!</v>
      </c>
      <c r="AJ303" s="168" t="e">
        <f ca="1">INDEX('4_RatesSplit'!BE:BE,MATCH($A303,'4_RatesSplit'!$A:$A,0))</f>
        <v>#REF!</v>
      </c>
      <c r="AK303" s="168" t="e">
        <f ca="1">INDEX('4_RatesSplit'!BF:BF,MATCH($A303,'4_RatesSplit'!$A:$A,0))</f>
        <v>#REF!</v>
      </c>
      <c r="AL303" s="168" t="e">
        <f ca="1">INDEX('4_RatesSplit'!BG:BG,MATCH($A303,'4_RatesSplit'!$A:$A,0))</f>
        <v>#REF!</v>
      </c>
      <c r="AM303" s="168" t="e">
        <f ca="1">INDEX('4_RatesSplit'!BH:BH,MATCH($A303,'4_RatesSplit'!$A:$A,0))</f>
        <v>#REF!</v>
      </c>
      <c r="AN303" s="198" t="e">
        <f ca="1">INDEX('4_RatesSplit'!BI:BI,MATCH($A303,'4_RatesSplit'!$A:$A,0))</f>
        <v>#REF!</v>
      </c>
      <c r="AO303" s="114"/>
      <c r="AP303" s="167" t="e">
        <f t="shared" ca="1" si="945"/>
        <v>#REF!</v>
      </c>
      <c r="AQ303" s="167" t="e">
        <f t="shared" ca="1" si="946"/>
        <v>#REF!</v>
      </c>
      <c r="AR303" s="167" t="e">
        <f t="shared" ca="1" si="947"/>
        <v>#REF!</v>
      </c>
      <c r="AS303" s="167" t="e">
        <f t="shared" ca="1" si="948"/>
        <v>#REF!</v>
      </c>
      <c r="AT303" s="167" t="e">
        <f t="shared" ca="1" si="949"/>
        <v>#REF!</v>
      </c>
      <c r="AU303" s="167" t="e">
        <f t="shared" ca="1" si="950"/>
        <v>#REF!</v>
      </c>
      <c r="AV303" s="167" t="e">
        <f t="shared" ca="1" si="951"/>
        <v>#REF!</v>
      </c>
      <c r="AW303" s="167" t="e">
        <f t="shared" ca="1" si="952"/>
        <v>#REF!</v>
      </c>
      <c r="AX303" s="167" t="e">
        <f t="shared" ca="1" si="953"/>
        <v>#REF!</v>
      </c>
      <c r="AY303" s="167" t="e">
        <f t="shared" ca="1" si="954"/>
        <v>#REF!</v>
      </c>
      <c r="AZ303" s="167" t="e">
        <f t="shared" ca="1" si="955"/>
        <v>#REF!</v>
      </c>
      <c r="BA303" s="167" t="e">
        <f t="shared" ca="1" si="956"/>
        <v>#REF!</v>
      </c>
      <c r="BB303" s="167" t="e">
        <f t="shared" ca="1" si="957"/>
        <v>#REF!</v>
      </c>
      <c r="BC303" s="167" t="e">
        <f t="shared" ca="1" si="958"/>
        <v>#REF!</v>
      </c>
      <c r="BD303" s="167" t="e">
        <f t="shared" ca="1" si="959"/>
        <v>#REF!</v>
      </c>
      <c r="BE303" s="167" t="e">
        <f t="shared" ca="1" si="960"/>
        <v>#REF!</v>
      </c>
      <c r="BF303" s="18"/>
      <c r="BG303" s="168">
        <f>INDEX('2_Needs'!$F:$F,MATCH($A303,'2_Needs'!$A:$A,0))</f>
        <v>1.5115897396687019E-4</v>
      </c>
      <c r="BH303" s="114"/>
      <c r="BI303" s="167">
        <f t="shared" ref="BI303:BX303" si="1061">IF(BI$3="reset",$BG303*BI$6,BH303*(1+$C$4))</f>
        <v>0</v>
      </c>
      <c r="BJ303" s="167">
        <f t="shared" si="1061"/>
        <v>0</v>
      </c>
      <c r="BK303" s="167">
        <f t="shared" si="1061"/>
        <v>0</v>
      </c>
      <c r="BL303" s="167">
        <f t="shared" si="1061"/>
        <v>0</v>
      </c>
      <c r="BM303" s="167">
        <f t="shared" si="1061"/>
        <v>0</v>
      </c>
      <c r="BN303" s="167">
        <f t="shared" si="1061"/>
        <v>0</v>
      </c>
      <c r="BO303" s="167">
        <f t="shared" si="1061"/>
        <v>0</v>
      </c>
      <c r="BP303" s="167">
        <f t="shared" si="1061"/>
        <v>0</v>
      </c>
      <c r="BQ303" s="167">
        <f t="shared" si="1061"/>
        <v>0</v>
      </c>
      <c r="BR303" s="167">
        <f t="shared" si="1061"/>
        <v>0</v>
      </c>
      <c r="BS303" s="167">
        <f t="shared" si="1061"/>
        <v>0</v>
      </c>
      <c r="BT303" s="167">
        <f t="shared" si="1061"/>
        <v>0</v>
      </c>
      <c r="BU303" s="167">
        <f t="shared" si="1061"/>
        <v>0</v>
      </c>
      <c r="BV303" s="167">
        <f t="shared" si="1061"/>
        <v>0</v>
      </c>
      <c r="BW303" s="167">
        <f t="shared" si="1061"/>
        <v>0</v>
      </c>
      <c r="BX303" s="167">
        <f t="shared" si="1061"/>
        <v>0</v>
      </c>
      <c r="BZ303" s="167" t="e">
        <f t="shared" ca="1" si="879"/>
        <v>#REF!</v>
      </c>
      <c r="CA303" s="167" t="e">
        <f t="shared" ca="1" si="880"/>
        <v>#REF!</v>
      </c>
      <c r="CB303" s="167" t="e">
        <f t="shared" ca="1" si="881"/>
        <v>#REF!</v>
      </c>
      <c r="CC303" s="167" t="e">
        <f t="shared" ca="1" si="882"/>
        <v>#REF!</v>
      </c>
      <c r="CD303" s="167" t="e">
        <f t="shared" ca="1" si="883"/>
        <v>#REF!</v>
      </c>
      <c r="CE303" s="167" t="e">
        <f t="shared" ca="1" si="884"/>
        <v>#REF!</v>
      </c>
      <c r="CF303" s="167" t="e">
        <f t="shared" ca="1" si="885"/>
        <v>#REF!</v>
      </c>
      <c r="CG303" s="167" t="e">
        <f t="shared" ca="1" si="886"/>
        <v>#REF!</v>
      </c>
      <c r="CH303" s="167" t="e">
        <f t="shared" ca="1" si="887"/>
        <v>#REF!</v>
      </c>
      <c r="CI303" s="167" t="e">
        <f t="shared" ca="1" si="888"/>
        <v>#REF!</v>
      </c>
      <c r="CJ303" s="167" t="e">
        <f t="shared" ca="1" si="889"/>
        <v>#REF!</v>
      </c>
      <c r="CK303" s="167" t="e">
        <f t="shared" ca="1" si="890"/>
        <v>#REF!</v>
      </c>
      <c r="CL303" s="167" t="e">
        <f t="shared" ca="1" si="891"/>
        <v>#REF!</v>
      </c>
      <c r="CM303" s="167" t="e">
        <f t="shared" ca="1" si="892"/>
        <v>#REF!</v>
      </c>
      <c r="CN303" s="167" t="e">
        <f t="shared" ca="1" si="893"/>
        <v>#REF!</v>
      </c>
      <c r="CO303" s="167" t="e">
        <f t="shared" ca="1" si="894"/>
        <v>#REF!</v>
      </c>
      <c r="CQ303" s="167" t="e">
        <f t="shared" ca="1" si="895"/>
        <v>#REF!</v>
      </c>
      <c r="CR303" s="167" t="e">
        <f t="shared" ca="1" si="896"/>
        <v>#REF!</v>
      </c>
      <c r="CS303" s="167" t="e">
        <f t="shared" ca="1" si="897"/>
        <v>#REF!</v>
      </c>
      <c r="CT303" s="167" t="e">
        <f t="shared" ca="1" si="898"/>
        <v>#REF!</v>
      </c>
      <c r="CU303" s="167" t="e">
        <f t="shared" ca="1" si="899"/>
        <v>#REF!</v>
      </c>
      <c r="CV303" s="167" t="e">
        <f t="shared" ca="1" si="900"/>
        <v>#REF!</v>
      </c>
      <c r="CW303" s="167" t="e">
        <f t="shared" ca="1" si="901"/>
        <v>#REF!</v>
      </c>
      <c r="CX303" s="167" t="e">
        <f t="shared" ca="1" si="902"/>
        <v>#REF!</v>
      </c>
      <c r="CY303" s="167" t="e">
        <f t="shared" ca="1" si="903"/>
        <v>#REF!</v>
      </c>
      <c r="CZ303" s="167" t="e">
        <f t="shared" ca="1" si="904"/>
        <v>#REF!</v>
      </c>
      <c r="DA303" s="167" t="e">
        <f t="shared" ca="1" si="905"/>
        <v>#REF!</v>
      </c>
      <c r="DB303" s="167" t="e">
        <f t="shared" ca="1" si="906"/>
        <v>#REF!</v>
      </c>
      <c r="DC303" s="167" t="e">
        <f t="shared" ca="1" si="907"/>
        <v>#REF!</v>
      </c>
      <c r="DD303" s="167" t="e">
        <f t="shared" ca="1" si="908"/>
        <v>#REF!</v>
      </c>
      <c r="DE303" s="167" t="e">
        <f t="shared" ca="1" si="909"/>
        <v>#REF!</v>
      </c>
      <c r="DF303" s="167" t="e">
        <f t="shared" ca="1" si="910"/>
        <v>#REF!</v>
      </c>
      <c r="DH303" s="167">
        <f t="shared" si="911"/>
        <v>0</v>
      </c>
      <c r="DI303" s="167">
        <f t="shared" si="912"/>
        <v>0</v>
      </c>
      <c r="DJ303" s="167">
        <f t="shared" si="913"/>
        <v>0</v>
      </c>
      <c r="DK303" s="167">
        <f t="shared" si="914"/>
        <v>0</v>
      </c>
      <c r="DL303" s="167">
        <f t="shared" si="915"/>
        <v>0</v>
      </c>
      <c r="DM303" s="167">
        <f t="shared" si="916"/>
        <v>0</v>
      </c>
      <c r="DN303" s="167">
        <f t="shared" si="917"/>
        <v>0</v>
      </c>
      <c r="DO303" s="167">
        <f t="shared" si="918"/>
        <v>0</v>
      </c>
      <c r="DP303" s="167">
        <f t="shared" si="919"/>
        <v>0</v>
      </c>
      <c r="DQ303" s="167">
        <f t="shared" si="920"/>
        <v>0</v>
      </c>
      <c r="DR303" s="167">
        <f t="shared" si="921"/>
        <v>0</v>
      </c>
      <c r="DS303" s="167">
        <f t="shared" si="922"/>
        <v>0</v>
      </c>
      <c r="DT303" s="167">
        <f t="shared" si="923"/>
        <v>0</v>
      </c>
      <c r="DU303" s="167">
        <f t="shared" si="924"/>
        <v>0</v>
      </c>
      <c r="DV303" s="167">
        <f t="shared" si="925"/>
        <v>0</v>
      </c>
      <c r="DW303" s="167">
        <f t="shared" si="926"/>
        <v>0</v>
      </c>
      <c r="DY303" s="167" t="e">
        <f t="shared" ca="1" si="962"/>
        <v>#REF!</v>
      </c>
      <c r="DZ303" s="167" t="e">
        <f t="shared" ca="1" si="963"/>
        <v>#REF!</v>
      </c>
      <c r="EA303" s="167" t="e">
        <f t="shared" ca="1" si="964"/>
        <v>#REF!</v>
      </c>
      <c r="EB303" s="167" t="e">
        <f t="shared" ca="1" si="965"/>
        <v>#REF!</v>
      </c>
      <c r="EC303" s="167" t="e">
        <f t="shared" ca="1" si="966"/>
        <v>#REF!</v>
      </c>
      <c r="ED303" s="167" t="e">
        <f t="shared" ca="1" si="967"/>
        <v>#REF!</v>
      </c>
      <c r="EE303" s="167" t="e">
        <f t="shared" ca="1" si="968"/>
        <v>#REF!</v>
      </c>
      <c r="EF303" s="167" t="e">
        <f t="shared" ca="1" si="969"/>
        <v>#REF!</v>
      </c>
      <c r="EG303" s="167" t="e">
        <f t="shared" ca="1" si="970"/>
        <v>#REF!</v>
      </c>
      <c r="EH303" s="167" t="e">
        <f t="shared" ca="1" si="971"/>
        <v>#REF!</v>
      </c>
      <c r="EI303" s="167" t="e">
        <f t="shared" ca="1" si="972"/>
        <v>#REF!</v>
      </c>
      <c r="EJ303" s="167" t="e">
        <f t="shared" ca="1" si="973"/>
        <v>#REF!</v>
      </c>
      <c r="EK303" s="167" t="e">
        <f t="shared" ca="1" si="974"/>
        <v>#REF!</v>
      </c>
      <c r="EL303" s="167" t="e">
        <f t="shared" ca="1" si="975"/>
        <v>#REF!</v>
      </c>
      <c r="EM303" s="167" t="e">
        <f t="shared" ca="1" si="976"/>
        <v>#REF!</v>
      </c>
      <c r="EN303" s="167" t="e">
        <f t="shared" ca="1" si="977"/>
        <v>#REF!</v>
      </c>
      <c r="EP303" s="167">
        <f t="shared" si="978"/>
        <v>0</v>
      </c>
      <c r="EQ303" s="167">
        <f t="shared" si="979"/>
        <v>0</v>
      </c>
      <c r="ER303" s="167">
        <f t="shared" si="980"/>
        <v>0</v>
      </c>
      <c r="ES303" s="167">
        <f t="shared" si="981"/>
        <v>0</v>
      </c>
      <c r="ET303" s="167">
        <f t="shared" si="982"/>
        <v>0</v>
      </c>
      <c r="EU303" s="167">
        <f t="shared" si="983"/>
        <v>0</v>
      </c>
      <c r="EV303" s="167">
        <f t="shared" si="984"/>
        <v>0</v>
      </c>
      <c r="EW303" s="167">
        <f t="shared" si="985"/>
        <v>0</v>
      </c>
      <c r="EX303" s="167">
        <f t="shared" si="986"/>
        <v>0</v>
      </c>
      <c r="EY303" s="167">
        <f t="shared" si="987"/>
        <v>0</v>
      </c>
      <c r="EZ303" s="167">
        <f t="shared" si="988"/>
        <v>0</v>
      </c>
      <c r="FA303" s="167">
        <f t="shared" si="989"/>
        <v>0</v>
      </c>
      <c r="FB303" s="167">
        <f t="shared" si="990"/>
        <v>0</v>
      </c>
      <c r="FC303" s="167">
        <f t="shared" si="991"/>
        <v>0</v>
      </c>
      <c r="FD303" s="167">
        <f t="shared" si="992"/>
        <v>0</v>
      </c>
      <c r="FE303" s="167">
        <f t="shared" si="993"/>
        <v>0</v>
      </c>
      <c r="FG303" s="167">
        <f t="shared" si="994"/>
        <v>0</v>
      </c>
      <c r="FH303" s="167">
        <f t="shared" si="995"/>
        <v>0</v>
      </c>
      <c r="FI303" s="167">
        <f t="shared" si="996"/>
        <v>0</v>
      </c>
      <c r="FJ303" s="167">
        <f t="shared" si="997"/>
        <v>0</v>
      </c>
      <c r="FK303" s="167">
        <f t="shared" si="998"/>
        <v>0</v>
      </c>
      <c r="FL303" s="167">
        <f t="shared" si="999"/>
        <v>0</v>
      </c>
      <c r="FM303" s="167">
        <f t="shared" si="1000"/>
        <v>0</v>
      </c>
      <c r="FN303" s="167">
        <f t="shared" si="1001"/>
        <v>0</v>
      </c>
      <c r="FO303" s="167">
        <f t="shared" si="1002"/>
        <v>0</v>
      </c>
      <c r="FP303" s="167">
        <f t="shared" si="1003"/>
        <v>0</v>
      </c>
      <c r="FQ303" s="167">
        <f t="shared" si="1004"/>
        <v>0</v>
      </c>
      <c r="FR303" s="167">
        <f t="shared" si="1005"/>
        <v>0</v>
      </c>
      <c r="FS303" s="167">
        <f t="shared" si="1006"/>
        <v>0</v>
      </c>
      <c r="FT303" s="167">
        <f t="shared" si="1007"/>
        <v>0</v>
      </c>
      <c r="FU303" s="167">
        <f t="shared" si="1008"/>
        <v>0</v>
      </c>
      <c r="FV303" s="167">
        <f t="shared" si="1009"/>
        <v>0</v>
      </c>
      <c r="FX303" s="167">
        <f t="shared" si="1010"/>
        <v>0</v>
      </c>
      <c r="FY303" s="167">
        <f t="shared" si="1011"/>
        <v>0</v>
      </c>
      <c r="FZ303" s="167">
        <f t="shared" si="1012"/>
        <v>0</v>
      </c>
      <c r="GA303" s="167">
        <f t="shared" si="1013"/>
        <v>0</v>
      </c>
      <c r="GB303" s="167">
        <f t="shared" si="1014"/>
        <v>0</v>
      </c>
      <c r="GC303" s="167">
        <f t="shared" si="1015"/>
        <v>0</v>
      </c>
      <c r="GD303" s="167">
        <f t="shared" si="1016"/>
        <v>0</v>
      </c>
      <c r="GE303" s="167">
        <f t="shared" si="1017"/>
        <v>0</v>
      </c>
      <c r="GF303" s="167">
        <f t="shared" si="1018"/>
        <v>0</v>
      </c>
      <c r="GG303" s="167">
        <f t="shared" si="1019"/>
        <v>0</v>
      </c>
      <c r="GH303" s="167">
        <f t="shared" si="1020"/>
        <v>0</v>
      </c>
      <c r="GI303" s="167">
        <f t="shared" si="1021"/>
        <v>0</v>
      </c>
      <c r="GJ303" s="167">
        <f t="shared" si="1022"/>
        <v>0</v>
      </c>
      <c r="GK303" s="167">
        <f t="shared" si="1023"/>
        <v>0</v>
      </c>
      <c r="GL303" s="167">
        <f t="shared" si="1024"/>
        <v>0</v>
      </c>
      <c r="GM303" s="167">
        <f t="shared" si="1025"/>
        <v>0</v>
      </c>
      <c r="GO303" s="167" t="e">
        <f t="shared" ca="1" si="860"/>
        <v>#REF!</v>
      </c>
      <c r="GP303" s="167" t="e">
        <f t="shared" ca="1" si="1056"/>
        <v>#REF!</v>
      </c>
      <c r="GQ303" s="167" t="e">
        <f t="shared" ca="1" si="1056"/>
        <v>#REF!</v>
      </c>
      <c r="GR303" s="167" t="e">
        <f t="shared" ca="1" si="1056"/>
        <v>#REF!</v>
      </c>
      <c r="GS303" s="167" t="e">
        <f t="shared" ca="1" si="1056"/>
        <v>#REF!</v>
      </c>
      <c r="GT303" s="167" t="e">
        <f t="shared" ca="1" si="1056"/>
        <v>#REF!</v>
      </c>
      <c r="GU303" s="167" t="e">
        <f t="shared" ca="1" si="1056"/>
        <v>#REF!</v>
      </c>
      <c r="GV303" s="167" t="e">
        <f t="shared" ca="1" si="1056"/>
        <v>#REF!</v>
      </c>
      <c r="GW303" s="167" t="e">
        <f t="shared" ca="1" si="1056"/>
        <v>#REF!</v>
      </c>
      <c r="GX303" s="167" t="e">
        <f t="shared" ca="1" si="1056"/>
        <v>#REF!</v>
      </c>
      <c r="GY303" s="167" t="e">
        <f t="shared" ca="1" si="1056"/>
        <v>#REF!</v>
      </c>
      <c r="GZ303" s="167" t="e">
        <f t="shared" ca="1" si="1056"/>
        <v>#REF!</v>
      </c>
      <c r="HA303" s="167" t="e">
        <f t="shared" ca="1" si="1056"/>
        <v>#REF!</v>
      </c>
      <c r="HB303" s="167" t="e">
        <f t="shared" ca="1" si="1056"/>
        <v>#REF!</v>
      </c>
      <c r="HC303" s="167" t="e">
        <f t="shared" ca="1" si="1056"/>
        <v>#REF!</v>
      </c>
      <c r="HD303" s="167" t="e">
        <f t="shared" ca="1" si="1056"/>
        <v>#REF!</v>
      </c>
      <c r="HF303" s="167" t="e">
        <f t="shared" ca="1" si="927"/>
        <v>#REF!</v>
      </c>
      <c r="HG303" s="167" t="e">
        <f t="shared" ca="1" si="928"/>
        <v>#REF!</v>
      </c>
      <c r="HH303" s="167" t="e">
        <f t="shared" ca="1" si="929"/>
        <v>#REF!</v>
      </c>
      <c r="HI303" s="167" t="e">
        <f t="shared" ca="1" si="930"/>
        <v>#REF!</v>
      </c>
      <c r="HJ303" s="167" t="e">
        <f t="shared" ca="1" si="931"/>
        <v>#REF!</v>
      </c>
      <c r="HK303" s="167" t="e">
        <f t="shared" ca="1" si="932"/>
        <v>#REF!</v>
      </c>
      <c r="HL303" s="167" t="e">
        <f t="shared" ca="1" si="933"/>
        <v>#REF!</v>
      </c>
      <c r="HM303" s="167" t="e">
        <f t="shared" ca="1" si="934"/>
        <v>#REF!</v>
      </c>
      <c r="HN303" s="167" t="e">
        <f t="shared" ca="1" si="935"/>
        <v>#REF!</v>
      </c>
      <c r="HO303" s="167" t="e">
        <f t="shared" ca="1" si="936"/>
        <v>#REF!</v>
      </c>
      <c r="HP303" s="167" t="e">
        <f t="shared" ca="1" si="937"/>
        <v>#REF!</v>
      </c>
      <c r="HQ303" s="167" t="e">
        <f t="shared" ca="1" si="938"/>
        <v>#REF!</v>
      </c>
      <c r="HR303" s="167" t="e">
        <f t="shared" ca="1" si="939"/>
        <v>#REF!</v>
      </c>
      <c r="HS303" s="167" t="e">
        <f t="shared" ca="1" si="940"/>
        <v>#REF!</v>
      </c>
      <c r="HT303" s="167" t="e">
        <f t="shared" ca="1" si="941"/>
        <v>#REF!</v>
      </c>
      <c r="HU303" s="167" t="e">
        <f t="shared" ca="1" si="942"/>
        <v>#REF!</v>
      </c>
      <c r="HW303" s="167" t="e">
        <f t="shared" ca="1" si="943"/>
        <v>#REF!</v>
      </c>
      <c r="HX303" s="167">
        <f t="shared" si="944"/>
        <v>0</v>
      </c>
      <c r="HY303" s="167" t="e">
        <f t="shared" ca="1" si="1026"/>
        <v>#REF!</v>
      </c>
      <c r="HZ303" s="219" t="e">
        <f t="shared" ca="1" si="1027"/>
        <v>#REF!</v>
      </c>
    </row>
    <row r="304" spans="1:234" s="48" customFormat="1">
      <c r="A304" s="3" t="s">
        <v>602</v>
      </c>
      <c r="B304" s="202" t="str">
        <f>INDEX('Ref1'!$E:$E,MATCH(A304,'Ref1'!$A:$A,0))</f>
        <v>South Oxfordshire</v>
      </c>
      <c r="C304" s="42" t="str">
        <f>INDEX(Data1!B:B,MATCH(A304,Data1!A:A,0))</f>
        <v>SD</v>
      </c>
      <c r="D304" s="253" t="str">
        <f>INDEX(Data1!C:C,MATCH(A304,Data1!A:A,0))</f>
        <v>SE</v>
      </c>
      <c r="E304" s="200" t="str">
        <f>IF($C$6="No","No",IF(COUNTIF(Inputs!$K$359:$K$398,$A304)&gt;0,"Yes","No"))</f>
        <v>No</v>
      </c>
      <c r="F304" s="404"/>
      <c r="G304" s="62">
        <f>INDEX('4_RatesSplit'!K:K,MATCH($A304,'4_RatesSplit'!$A:$A,0))</f>
        <v>0</v>
      </c>
      <c r="H304" s="171">
        <f>INDEX('4_RatesSplit'!L:L,MATCH($A304,'4_RatesSplit'!$A:$A,0))</f>
        <v>0</v>
      </c>
      <c r="I304" s="167">
        <f>INDEX('4_RatesSplit'!M:M,MATCH($A304,'4_RatesSplit'!$A:$A,0))</f>
        <v>0</v>
      </c>
      <c r="J304" s="167">
        <f>INDEX('4_RatesSplit'!N:N,MATCH($A304,'4_RatesSplit'!$A:$A,0))</f>
        <v>0</v>
      </c>
      <c r="K304" s="167">
        <f>INDEX('4_RatesSplit'!O:O,MATCH($A304,'4_RatesSplit'!$A:$A,0))</f>
        <v>0</v>
      </c>
      <c r="L304" s="167">
        <f>INDEX('4_RatesSplit'!P:P,MATCH($A304,'4_RatesSplit'!$A:$A,0))</f>
        <v>0</v>
      </c>
      <c r="M304" s="167">
        <f>INDEX('4_RatesSplit'!Q:Q,MATCH($A304,'4_RatesSplit'!$A:$A,0))</f>
        <v>0</v>
      </c>
      <c r="N304" s="167">
        <f>INDEX('4_RatesSplit'!R:R,MATCH($A304,'4_RatesSplit'!$A:$A,0))</f>
        <v>0</v>
      </c>
      <c r="O304" s="167">
        <f>INDEX('4_RatesSplit'!S:S,MATCH($A304,'4_RatesSplit'!$A:$A,0))</f>
        <v>0</v>
      </c>
      <c r="P304" s="167">
        <f>INDEX('4_RatesSplit'!T:T,MATCH($A304,'4_RatesSplit'!$A:$A,0))</f>
        <v>0</v>
      </c>
      <c r="Q304" s="167">
        <f>INDEX('4_RatesSplit'!U:U,MATCH($A304,'4_RatesSplit'!$A:$A,0))</f>
        <v>0</v>
      </c>
      <c r="R304" s="167">
        <f>INDEX('4_RatesSplit'!V:V,MATCH($A304,'4_RatesSplit'!$A:$A,0))</f>
        <v>0</v>
      </c>
      <c r="S304" s="167">
        <f>INDEX('4_RatesSplit'!W:W,MATCH($A304,'4_RatesSplit'!$A:$A,0))</f>
        <v>0</v>
      </c>
      <c r="T304" s="167">
        <f>INDEX('4_RatesSplit'!X:X,MATCH($A304,'4_RatesSplit'!$A:$A,0))</f>
        <v>0</v>
      </c>
      <c r="U304" s="167">
        <f>INDEX('4_RatesSplit'!Y:Y,MATCH($A304,'4_RatesSplit'!$A:$A,0))</f>
        <v>0</v>
      </c>
      <c r="V304" s="167">
        <f>INDEX('4_RatesSplit'!Z:Z,MATCH($A304,'4_RatesSplit'!$A:$A,0))</f>
        <v>0</v>
      </c>
      <c r="W304" s="167">
        <f>INDEX('4_RatesSplit'!AA:AA,MATCH($A304,'4_RatesSplit'!$A:$A,0))</f>
        <v>0</v>
      </c>
      <c r="X304" s="18"/>
      <c r="Y304" s="168" t="e">
        <f ca="1">INDEX('4_RatesSplit'!AT:AT,MATCH($A304,'4_RatesSplit'!$A:$A,0))</f>
        <v>#REF!</v>
      </c>
      <c r="Z304" s="168" t="e">
        <f ca="1">INDEX('4_RatesSplit'!AU:AU,MATCH($A304,'4_RatesSplit'!$A:$A,0))</f>
        <v>#REF!</v>
      </c>
      <c r="AA304" s="168" t="e">
        <f ca="1">INDEX('4_RatesSplit'!AV:AV,MATCH($A304,'4_RatesSplit'!$A:$A,0))</f>
        <v>#REF!</v>
      </c>
      <c r="AB304" s="168" t="e">
        <f ca="1">INDEX('4_RatesSplit'!AW:AW,MATCH($A304,'4_RatesSplit'!$A:$A,0))</f>
        <v>#REF!</v>
      </c>
      <c r="AC304" s="168" t="e">
        <f ca="1">INDEX('4_RatesSplit'!AX:AX,MATCH($A304,'4_RatesSplit'!$A:$A,0))</f>
        <v>#REF!</v>
      </c>
      <c r="AD304" s="168" t="e">
        <f ca="1">INDEX('4_RatesSplit'!AY:AY,MATCH($A304,'4_RatesSplit'!$A:$A,0))</f>
        <v>#REF!</v>
      </c>
      <c r="AE304" s="168" t="e">
        <f ca="1">INDEX('4_RatesSplit'!AZ:AZ,MATCH($A304,'4_RatesSplit'!$A:$A,0))</f>
        <v>#REF!</v>
      </c>
      <c r="AF304" s="168" t="e">
        <f ca="1">INDEX('4_RatesSplit'!BA:BA,MATCH($A304,'4_RatesSplit'!$A:$A,0))</f>
        <v>#REF!</v>
      </c>
      <c r="AG304" s="168" t="e">
        <f ca="1">INDEX('4_RatesSplit'!BB:BB,MATCH($A304,'4_RatesSplit'!$A:$A,0))</f>
        <v>#REF!</v>
      </c>
      <c r="AH304" s="168" t="e">
        <f ca="1">INDEX('4_RatesSplit'!BC:BC,MATCH($A304,'4_RatesSplit'!$A:$A,0))</f>
        <v>#REF!</v>
      </c>
      <c r="AI304" s="168" t="e">
        <f ca="1">INDEX('4_RatesSplit'!BD:BD,MATCH($A304,'4_RatesSplit'!$A:$A,0))</f>
        <v>#REF!</v>
      </c>
      <c r="AJ304" s="168" t="e">
        <f ca="1">INDEX('4_RatesSplit'!BE:BE,MATCH($A304,'4_RatesSplit'!$A:$A,0))</f>
        <v>#REF!</v>
      </c>
      <c r="AK304" s="168" t="e">
        <f ca="1">INDEX('4_RatesSplit'!BF:BF,MATCH($A304,'4_RatesSplit'!$A:$A,0))</f>
        <v>#REF!</v>
      </c>
      <c r="AL304" s="168" t="e">
        <f ca="1">INDEX('4_RatesSplit'!BG:BG,MATCH($A304,'4_RatesSplit'!$A:$A,0))</f>
        <v>#REF!</v>
      </c>
      <c r="AM304" s="168" t="e">
        <f ca="1">INDEX('4_RatesSplit'!BH:BH,MATCH($A304,'4_RatesSplit'!$A:$A,0))</f>
        <v>#REF!</v>
      </c>
      <c r="AN304" s="198" t="e">
        <f ca="1">INDEX('4_RatesSplit'!BI:BI,MATCH($A304,'4_RatesSplit'!$A:$A,0))</f>
        <v>#REF!</v>
      </c>
      <c r="AO304" s="114"/>
      <c r="AP304" s="167" t="e">
        <f t="shared" ca="1" si="945"/>
        <v>#REF!</v>
      </c>
      <c r="AQ304" s="167" t="e">
        <f t="shared" ca="1" si="946"/>
        <v>#REF!</v>
      </c>
      <c r="AR304" s="167" t="e">
        <f t="shared" ca="1" si="947"/>
        <v>#REF!</v>
      </c>
      <c r="AS304" s="167" t="e">
        <f t="shared" ca="1" si="948"/>
        <v>#REF!</v>
      </c>
      <c r="AT304" s="167" t="e">
        <f t="shared" ca="1" si="949"/>
        <v>#REF!</v>
      </c>
      <c r="AU304" s="167" t="e">
        <f t="shared" ca="1" si="950"/>
        <v>#REF!</v>
      </c>
      <c r="AV304" s="167" t="e">
        <f t="shared" ca="1" si="951"/>
        <v>#REF!</v>
      </c>
      <c r="AW304" s="167" t="e">
        <f t="shared" ca="1" si="952"/>
        <v>#REF!</v>
      </c>
      <c r="AX304" s="167" t="e">
        <f t="shared" ca="1" si="953"/>
        <v>#REF!</v>
      </c>
      <c r="AY304" s="167" t="e">
        <f t="shared" ca="1" si="954"/>
        <v>#REF!</v>
      </c>
      <c r="AZ304" s="167" t="e">
        <f t="shared" ca="1" si="955"/>
        <v>#REF!</v>
      </c>
      <c r="BA304" s="167" t="e">
        <f t="shared" ca="1" si="956"/>
        <v>#REF!</v>
      </c>
      <c r="BB304" s="167" t="e">
        <f t="shared" ca="1" si="957"/>
        <v>#REF!</v>
      </c>
      <c r="BC304" s="167" t="e">
        <f t="shared" ca="1" si="958"/>
        <v>#REF!</v>
      </c>
      <c r="BD304" s="167" t="e">
        <f t="shared" ca="1" si="959"/>
        <v>#REF!</v>
      </c>
      <c r="BE304" s="167" t="e">
        <f t="shared" ca="1" si="960"/>
        <v>#REF!</v>
      </c>
      <c r="BF304" s="18"/>
      <c r="BG304" s="168">
        <f>INDEX('2_Needs'!$F:$F,MATCH($A304,'2_Needs'!$A:$A,0))</f>
        <v>2.0879738333063884E-4</v>
      </c>
      <c r="BH304" s="114"/>
      <c r="BI304" s="167">
        <f t="shared" ref="BI304:BX304" si="1062">IF(BI$3="reset",$BG304*BI$6,BH304*(1+$C$4))</f>
        <v>0</v>
      </c>
      <c r="BJ304" s="167">
        <f t="shared" si="1062"/>
        <v>0</v>
      </c>
      <c r="BK304" s="167">
        <f t="shared" si="1062"/>
        <v>0</v>
      </c>
      <c r="BL304" s="167">
        <f t="shared" si="1062"/>
        <v>0</v>
      </c>
      <c r="BM304" s="167">
        <f t="shared" si="1062"/>
        <v>0</v>
      </c>
      <c r="BN304" s="167">
        <f t="shared" si="1062"/>
        <v>0</v>
      </c>
      <c r="BO304" s="167">
        <f t="shared" si="1062"/>
        <v>0</v>
      </c>
      <c r="BP304" s="167">
        <f t="shared" si="1062"/>
        <v>0</v>
      </c>
      <c r="BQ304" s="167">
        <f t="shared" si="1062"/>
        <v>0</v>
      </c>
      <c r="BR304" s="167">
        <f t="shared" si="1062"/>
        <v>0</v>
      </c>
      <c r="BS304" s="167">
        <f t="shared" si="1062"/>
        <v>0</v>
      </c>
      <c r="BT304" s="167">
        <f t="shared" si="1062"/>
        <v>0</v>
      </c>
      <c r="BU304" s="167">
        <f t="shared" si="1062"/>
        <v>0</v>
      </c>
      <c r="BV304" s="167">
        <f t="shared" si="1062"/>
        <v>0</v>
      </c>
      <c r="BW304" s="167">
        <f t="shared" si="1062"/>
        <v>0</v>
      </c>
      <c r="BX304" s="167">
        <f t="shared" si="1062"/>
        <v>0</v>
      </c>
      <c r="BZ304" s="167" t="e">
        <f t="shared" ca="1" si="879"/>
        <v>#REF!</v>
      </c>
      <c r="CA304" s="167" t="e">
        <f t="shared" ca="1" si="880"/>
        <v>#REF!</v>
      </c>
      <c r="CB304" s="167" t="e">
        <f t="shared" ca="1" si="881"/>
        <v>#REF!</v>
      </c>
      <c r="CC304" s="167" t="e">
        <f t="shared" ca="1" si="882"/>
        <v>#REF!</v>
      </c>
      <c r="CD304" s="167" t="e">
        <f t="shared" ca="1" si="883"/>
        <v>#REF!</v>
      </c>
      <c r="CE304" s="167" t="e">
        <f t="shared" ca="1" si="884"/>
        <v>#REF!</v>
      </c>
      <c r="CF304" s="167" t="e">
        <f t="shared" ca="1" si="885"/>
        <v>#REF!</v>
      </c>
      <c r="CG304" s="167" t="e">
        <f t="shared" ca="1" si="886"/>
        <v>#REF!</v>
      </c>
      <c r="CH304" s="167" t="e">
        <f t="shared" ca="1" si="887"/>
        <v>#REF!</v>
      </c>
      <c r="CI304" s="167" t="e">
        <f t="shared" ca="1" si="888"/>
        <v>#REF!</v>
      </c>
      <c r="CJ304" s="167" t="e">
        <f t="shared" ca="1" si="889"/>
        <v>#REF!</v>
      </c>
      <c r="CK304" s="167" t="e">
        <f t="shared" ca="1" si="890"/>
        <v>#REF!</v>
      </c>
      <c r="CL304" s="167" t="e">
        <f t="shared" ca="1" si="891"/>
        <v>#REF!</v>
      </c>
      <c r="CM304" s="167" t="e">
        <f t="shared" ca="1" si="892"/>
        <v>#REF!</v>
      </c>
      <c r="CN304" s="167" t="e">
        <f t="shared" ca="1" si="893"/>
        <v>#REF!</v>
      </c>
      <c r="CO304" s="167" t="e">
        <f t="shared" ca="1" si="894"/>
        <v>#REF!</v>
      </c>
      <c r="CQ304" s="167" t="e">
        <f t="shared" ca="1" si="895"/>
        <v>#REF!</v>
      </c>
      <c r="CR304" s="167" t="e">
        <f t="shared" ca="1" si="896"/>
        <v>#REF!</v>
      </c>
      <c r="CS304" s="167" t="e">
        <f t="shared" ca="1" si="897"/>
        <v>#REF!</v>
      </c>
      <c r="CT304" s="167" t="e">
        <f t="shared" ca="1" si="898"/>
        <v>#REF!</v>
      </c>
      <c r="CU304" s="167" t="e">
        <f t="shared" ca="1" si="899"/>
        <v>#REF!</v>
      </c>
      <c r="CV304" s="167" t="e">
        <f t="shared" ca="1" si="900"/>
        <v>#REF!</v>
      </c>
      <c r="CW304" s="167" t="e">
        <f t="shared" ca="1" si="901"/>
        <v>#REF!</v>
      </c>
      <c r="CX304" s="167" t="e">
        <f t="shared" ca="1" si="902"/>
        <v>#REF!</v>
      </c>
      <c r="CY304" s="167" t="e">
        <f t="shared" ca="1" si="903"/>
        <v>#REF!</v>
      </c>
      <c r="CZ304" s="167" t="e">
        <f t="shared" ca="1" si="904"/>
        <v>#REF!</v>
      </c>
      <c r="DA304" s="167" t="e">
        <f t="shared" ca="1" si="905"/>
        <v>#REF!</v>
      </c>
      <c r="DB304" s="167" t="e">
        <f t="shared" ca="1" si="906"/>
        <v>#REF!</v>
      </c>
      <c r="DC304" s="167" t="e">
        <f t="shared" ca="1" si="907"/>
        <v>#REF!</v>
      </c>
      <c r="DD304" s="167" t="e">
        <f t="shared" ca="1" si="908"/>
        <v>#REF!</v>
      </c>
      <c r="DE304" s="167" t="e">
        <f t="shared" ca="1" si="909"/>
        <v>#REF!</v>
      </c>
      <c r="DF304" s="167" t="e">
        <f t="shared" ca="1" si="910"/>
        <v>#REF!</v>
      </c>
      <c r="DH304" s="167">
        <f t="shared" si="911"/>
        <v>0</v>
      </c>
      <c r="DI304" s="167">
        <f t="shared" si="912"/>
        <v>0</v>
      </c>
      <c r="DJ304" s="167">
        <f t="shared" si="913"/>
        <v>0</v>
      </c>
      <c r="DK304" s="167">
        <f t="shared" si="914"/>
        <v>0</v>
      </c>
      <c r="DL304" s="167">
        <f t="shared" si="915"/>
        <v>0</v>
      </c>
      <c r="DM304" s="167">
        <f t="shared" si="916"/>
        <v>0</v>
      </c>
      <c r="DN304" s="167">
        <f t="shared" si="917"/>
        <v>0</v>
      </c>
      <c r="DO304" s="167">
        <f t="shared" si="918"/>
        <v>0</v>
      </c>
      <c r="DP304" s="167">
        <f t="shared" si="919"/>
        <v>0</v>
      </c>
      <c r="DQ304" s="167">
        <f t="shared" si="920"/>
        <v>0</v>
      </c>
      <c r="DR304" s="167">
        <f t="shared" si="921"/>
        <v>0</v>
      </c>
      <c r="DS304" s="167">
        <f t="shared" si="922"/>
        <v>0</v>
      </c>
      <c r="DT304" s="167">
        <f t="shared" si="923"/>
        <v>0</v>
      </c>
      <c r="DU304" s="167">
        <f t="shared" si="924"/>
        <v>0</v>
      </c>
      <c r="DV304" s="167">
        <f t="shared" si="925"/>
        <v>0</v>
      </c>
      <c r="DW304" s="167">
        <f t="shared" si="926"/>
        <v>0</v>
      </c>
      <c r="DY304" s="167" t="e">
        <f t="shared" ca="1" si="962"/>
        <v>#REF!</v>
      </c>
      <c r="DZ304" s="167" t="e">
        <f t="shared" ca="1" si="963"/>
        <v>#REF!</v>
      </c>
      <c r="EA304" s="167" t="e">
        <f t="shared" ca="1" si="964"/>
        <v>#REF!</v>
      </c>
      <c r="EB304" s="167" t="e">
        <f t="shared" ca="1" si="965"/>
        <v>#REF!</v>
      </c>
      <c r="EC304" s="167" t="e">
        <f t="shared" ca="1" si="966"/>
        <v>#REF!</v>
      </c>
      <c r="ED304" s="167" t="e">
        <f t="shared" ca="1" si="967"/>
        <v>#REF!</v>
      </c>
      <c r="EE304" s="167" t="e">
        <f t="shared" ca="1" si="968"/>
        <v>#REF!</v>
      </c>
      <c r="EF304" s="167" t="e">
        <f t="shared" ca="1" si="969"/>
        <v>#REF!</v>
      </c>
      <c r="EG304" s="167" t="e">
        <f t="shared" ca="1" si="970"/>
        <v>#REF!</v>
      </c>
      <c r="EH304" s="167" t="e">
        <f t="shared" ca="1" si="971"/>
        <v>#REF!</v>
      </c>
      <c r="EI304" s="167" t="e">
        <f t="shared" ca="1" si="972"/>
        <v>#REF!</v>
      </c>
      <c r="EJ304" s="167" t="e">
        <f t="shared" ca="1" si="973"/>
        <v>#REF!</v>
      </c>
      <c r="EK304" s="167" t="e">
        <f t="shared" ca="1" si="974"/>
        <v>#REF!</v>
      </c>
      <c r="EL304" s="167" t="e">
        <f t="shared" ca="1" si="975"/>
        <v>#REF!</v>
      </c>
      <c r="EM304" s="167" t="e">
        <f t="shared" ca="1" si="976"/>
        <v>#REF!</v>
      </c>
      <c r="EN304" s="167" t="e">
        <f t="shared" ca="1" si="977"/>
        <v>#REF!</v>
      </c>
      <c r="EP304" s="167">
        <f t="shared" si="978"/>
        <v>0</v>
      </c>
      <c r="EQ304" s="167">
        <f t="shared" si="979"/>
        <v>0</v>
      </c>
      <c r="ER304" s="167">
        <f t="shared" si="980"/>
        <v>0</v>
      </c>
      <c r="ES304" s="167">
        <f t="shared" si="981"/>
        <v>0</v>
      </c>
      <c r="ET304" s="167">
        <f t="shared" si="982"/>
        <v>0</v>
      </c>
      <c r="EU304" s="167">
        <f t="shared" si="983"/>
        <v>0</v>
      </c>
      <c r="EV304" s="167">
        <f t="shared" si="984"/>
        <v>0</v>
      </c>
      <c r="EW304" s="167">
        <f t="shared" si="985"/>
        <v>0</v>
      </c>
      <c r="EX304" s="167">
        <f t="shared" si="986"/>
        <v>0</v>
      </c>
      <c r="EY304" s="167">
        <f t="shared" si="987"/>
        <v>0</v>
      </c>
      <c r="EZ304" s="167">
        <f t="shared" si="988"/>
        <v>0</v>
      </c>
      <c r="FA304" s="167">
        <f t="shared" si="989"/>
        <v>0</v>
      </c>
      <c r="FB304" s="167">
        <f t="shared" si="990"/>
        <v>0</v>
      </c>
      <c r="FC304" s="167">
        <f t="shared" si="991"/>
        <v>0</v>
      </c>
      <c r="FD304" s="167">
        <f t="shared" si="992"/>
        <v>0</v>
      </c>
      <c r="FE304" s="167">
        <f t="shared" si="993"/>
        <v>0</v>
      </c>
      <c r="FG304" s="167">
        <f t="shared" si="994"/>
        <v>0</v>
      </c>
      <c r="FH304" s="167">
        <f t="shared" si="995"/>
        <v>0</v>
      </c>
      <c r="FI304" s="167">
        <f t="shared" si="996"/>
        <v>0</v>
      </c>
      <c r="FJ304" s="167">
        <f t="shared" si="997"/>
        <v>0</v>
      </c>
      <c r="FK304" s="167">
        <f t="shared" si="998"/>
        <v>0</v>
      </c>
      <c r="FL304" s="167">
        <f t="shared" si="999"/>
        <v>0</v>
      </c>
      <c r="FM304" s="167">
        <f t="shared" si="1000"/>
        <v>0</v>
      </c>
      <c r="FN304" s="167">
        <f t="shared" si="1001"/>
        <v>0</v>
      </c>
      <c r="FO304" s="167">
        <f t="shared" si="1002"/>
        <v>0</v>
      </c>
      <c r="FP304" s="167">
        <f t="shared" si="1003"/>
        <v>0</v>
      </c>
      <c r="FQ304" s="167">
        <f t="shared" si="1004"/>
        <v>0</v>
      </c>
      <c r="FR304" s="167">
        <f t="shared" si="1005"/>
        <v>0</v>
      </c>
      <c r="FS304" s="167">
        <f t="shared" si="1006"/>
        <v>0</v>
      </c>
      <c r="FT304" s="167">
        <f t="shared" si="1007"/>
        <v>0</v>
      </c>
      <c r="FU304" s="167">
        <f t="shared" si="1008"/>
        <v>0</v>
      </c>
      <c r="FV304" s="167">
        <f t="shared" si="1009"/>
        <v>0</v>
      </c>
      <c r="FX304" s="167">
        <f t="shared" si="1010"/>
        <v>0</v>
      </c>
      <c r="FY304" s="167">
        <f t="shared" si="1011"/>
        <v>0</v>
      </c>
      <c r="FZ304" s="167">
        <f t="shared" si="1012"/>
        <v>0</v>
      </c>
      <c r="GA304" s="167">
        <f t="shared" si="1013"/>
        <v>0</v>
      </c>
      <c r="GB304" s="167">
        <f t="shared" si="1014"/>
        <v>0</v>
      </c>
      <c r="GC304" s="167">
        <f t="shared" si="1015"/>
        <v>0</v>
      </c>
      <c r="GD304" s="167">
        <f t="shared" si="1016"/>
        <v>0</v>
      </c>
      <c r="GE304" s="167">
        <f t="shared" si="1017"/>
        <v>0</v>
      </c>
      <c r="GF304" s="167">
        <f t="shared" si="1018"/>
        <v>0</v>
      </c>
      <c r="GG304" s="167">
        <f t="shared" si="1019"/>
        <v>0</v>
      </c>
      <c r="GH304" s="167">
        <f t="shared" si="1020"/>
        <v>0</v>
      </c>
      <c r="GI304" s="167">
        <f t="shared" si="1021"/>
        <v>0</v>
      </c>
      <c r="GJ304" s="167">
        <f t="shared" si="1022"/>
        <v>0</v>
      </c>
      <c r="GK304" s="167">
        <f t="shared" si="1023"/>
        <v>0</v>
      </c>
      <c r="GL304" s="167">
        <f t="shared" si="1024"/>
        <v>0</v>
      </c>
      <c r="GM304" s="167">
        <f t="shared" si="1025"/>
        <v>0</v>
      </c>
      <c r="GO304" s="167" t="e">
        <f t="shared" ca="1" si="860"/>
        <v>#REF!</v>
      </c>
      <c r="GP304" s="167" t="e">
        <f t="shared" ca="1" si="1056"/>
        <v>#REF!</v>
      </c>
      <c r="GQ304" s="167" t="e">
        <f t="shared" ca="1" si="1056"/>
        <v>#REF!</v>
      </c>
      <c r="GR304" s="167" t="e">
        <f t="shared" ca="1" si="1056"/>
        <v>#REF!</v>
      </c>
      <c r="GS304" s="167" t="e">
        <f t="shared" ca="1" si="1056"/>
        <v>#REF!</v>
      </c>
      <c r="GT304" s="167" t="e">
        <f t="shared" ca="1" si="1056"/>
        <v>#REF!</v>
      </c>
      <c r="GU304" s="167" t="e">
        <f t="shared" ca="1" si="1056"/>
        <v>#REF!</v>
      </c>
      <c r="GV304" s="167" t="e">
        <f t="shared" ca="1" si="1056"/>
        <v>#REF!</v>
      </c>
      <c r="GW304" s="167" t="e">
        <f t="shared" ca="1" si="1056"/>
        <v>#REF!</v>
      </c>
      <c r="GX304" s="167" t="e">
        <f t="shared" ca="1" si="1056"/>
        <v>#REF!</v>
      </c>
      <c r="GY304" s="167" t="e">
        <f t="shared" ca="1" si="1056"/>
        <v>#REF!</v>
      </c>
      <c r="GZ304" s="167" t="e">
        <f t="shared" ca="1" si="1056"/>
        <v>#REF!</v>
      </c>
      <c r="HA304" s="167" t="e">
        <f t="shared" ca="1" si="1056"/>
        <v>#REF!</v>
      </c>
      <c r="HB304" s="167" t="e">
        <f t="shared" ca="1" si="1056"/>
        <v>#REF!</v>
      </c>
      <c r="HC304" s="167" t="e">
        <f t="shared" ca="1" si="1056"/>
        <v>#REF!</v>
      </c>
      <c r="HD304" s="167" t="e">
        <f t="shared" ca="1" si="1056"/>
        <v>#REF!</v>
      </c>
      <c r="HF304" s="167" t="e">
        <f t="shared" ca="1" si="927"/>
        <v>#REF!</v>
      </c>
      <c r="HG304" s="167" t="e">
        <f t="shared" ca="1" si="928"/>
        <v>#REF!</v>
      </c>
      <c r="HH304" s="167" t="e">
        <f t="shared" ca="1" si="929"/>
        <v>#REF!</v>
      </c>
      <c r="HI304" s="167" t="e">
        <f t="shared" ca="1" si="930"/>
        <v>#REF!</v>
      </c>
      <c r="HJ304" s="167" t="e">
        <f t="shared" ca="1" si="931"/>
        <v>#REF!</v>
      </c>
      <c r="HK304" s="167" t="e">
        <f t="shared" ca="1" si="932"/>
        <v>#REF!</v>
      </c>
      <c r="HL304" s="167" t="e">
        <f t="shared" ca="1" si="933"/>
        <v>#REF!</v>
      </c>
      <c r="HM304" s="167" t="e">
        <f t="shared" ca="1" si="934"/>
        <v>#REF!</v>
      </c>
      <c r="HN304" s="167" t="e">
        <f t="shared" ca="1" si="935"/>
        <v>#REF!</v>
      </c>
      <c r="HO304" s="167" t="e">
        <f t="shared" ca="1" si="936"/>
        <v>#REF!</v>
      </c>
      <c r="HP304" s="167" t="e">
        <f t="shared" ca="1" si="937"/>
        <v>#REF!</v>
      </c>
      <c r="HQ304" s="167" t="e">
        <f t="shared" ca="1" si="938"/>
        <v>#REF!</v>
      </c>
      <c r="HR304" s="167" t="e">
        <f t="shared" ca="1" si="939"/>
        <v>#REF!</v>
      </c>
      <c r="HS304" s="167" t="e">
        <f t="shared" ca="1" si="940"/>
        <v>#REF!</v>
      </c>
      <c r="HT304" s="167" t="e">
        <f t="shared" ca="1" si="941"/>
        <v>#REF!</v>
      </c>
      <c r="HU304" s="167" t="e">
        <f t="shared" ca="1" si="942"/>
        <v>#REF!</v>
      </c>
      <c r="HW304" s="167" t="e">
        <f t="shared" ca="1" si="943"/>
        <v>#REF!</v>
      </c>
      <c r="HX304" s="167">
        <f t="shared" si="944"/>
        <v>0</v>
      </c>
      <c r="HY304" s="167" t="e">
        <f t="shared" ca="1" si="1026"/>
        <v>#REF!</v>
      </c>
      <c r="HZ304" s="219" t="e">
        <f t="shared" ca="1" si="1027"/>
        <v>#REF!</v>
      </c>
    </row>
    <row r="305" spans="1:234" s="48" customFormat="1">
      <c r="A305" s="3" t="s">
        <v>604</v>
      </c>
      <c r="B305" s="202" t="str">
        <f>INDEX('Ref1'!$E:$E,MATCH(A305,'Ref1'!$A:$A,0))</f>
        <v>South Ribble</v>
      </c>
      <c r="C305" s="42" t="str">
        <f>INDEX(Data1!B:B,MATCH(A305,Data1!A:A,0))</f>
        <v>SD</v>
      </c>
      <c r="D305" s="253" t="str">
        <f>INDEX(Data1!C:C,MATCH(A305,Data1!A:A,0))</f>
        <v>NW</v>
      </c>
      <c r="E305" s="200" t="str">
        <f>IF($C$6="No","No",IF(COUNTIF(Inputs!$K$359:$K$398,$A305)&gt;0,"Yes","No"))</f>
        <v>No</v>
      </c>
      <c r="F305" s="404"/>
      <c r="G305" s="62">
        <f>INDEX('4_RatesSplit'!K:K,MATCH($A305,'4_RatesSplit'!$A:$A,0))</f>
        <v>0</v>
      </c>
      <c r="H305" s="171">
        <f>INDEX('4_RatesSplit'!L:L,MATCH($A305,'4_RatesSplit'!$A:$A,0))</f>
        <v>0</v>
      </c>
      <c r="I305" s="167">
        <f>INDEX('4_RatesSplit'!M:M,MATCH($A305,'4_RatesSplit'!$A:$A,0))</f>
        <v>0</v>
      </c>
      <c r="J305" s="167">
        <f>INDEX('4_RatesSplit'!N:N,MATCH($A305,'4_RatesSplit'!$A:$A,0))</f>
        <v>0</v>
      </c>
      <c r="K305" s="167">
        <f>INDEX('4_RatesSplit'!O:O,MATCH($A305,'4_RatesSplit'!$A:$A,0))</f>
        <v>0</v>
      </c>
      <c r="L305" s="167">
        <f>INDEX('4_RatesSplit'!P:P,MATCH($A305,'4_RatesSplit'!$A:$A,0))</f>
        <v>0</v>
      </c>
      <c r="M305" s="167">
        <f>INDEX('4_RatesSplit'!Q:Q,MATCH($A305,'4_RatesSplit'!$A:$A,0))</f>
        <v>0</v>
      </c>
      <c r="N305" s="167">
        <f>INDEX('4_RatesSplit'!R:R,MATCH($A305,'4_RatesSplit'!$A:$A,0))</f>
        <v>0</v>
      </c>
      <c r="O305" s="167">
        <f>INDEX('4_RatesSplit'!S:S,MATCH($A305,'4_RatesSplit'!$A:$A,0))</f>
        <v>0</v>
      </c>
      <c r="P305" s="167">
        <f>INDEX('4_RatesSplit'!T:T,MATCH($A305,'4_RatesSplit'!$A:$A,0))</f>
        <v>0</v>
      </c>
      <c r="Q305" s="167">
        <f>INDEX('4_RatesSplit'!U:U,MATCH($A305,'4_RatesSplit'!$A:$A,0))</f>
        <v>0</v>
      </c>
      <c r="R305" s="167">
        <f>INDEX('4_RatesSplit'!V:V,MATCH($A305,'4_RatesSplit'!$A:$A,0))</f>
        <v>0</v>
      </c>
      <c r="S305" s="167">
        <f>INDEX('4_RatesSplit'!W:W,MATCH($A305,'4_RatesSplit'!$A:$A,0))</f>
        <v>0</v>
      </c>
      <c r="T305" s="167">
        <f>INDEX('4_RatesSplit'!X:X,MATCH($A305,'4_RatesSplit'!$A:$A,0))</f>
        <v>0</v>
      </c>
      <c r="U305" s="167">
        <f>INDEX('4_RatesSplit'!Y:Y,MATCH($A305,'4_RatesSplit'!$A:$A,0))</f>
        <v>0</v>
      </c>
      <c r="V305" s="167">
        <f>INDEX('4_RatesSplit'!Z:Z,MATCH($A305,'4_RatesSplit'!$A:$A,0))</f>
        <v>0</v>
      </c>
      <c r="W305" s="167">
        <f>INDEX('4_RatesSplit'!AA:AA,MATCH($A305,'4_RatesSplit'!$A:$A,0))</f>
        <v>0</v>
      </c>
      <c r="X305" s="18"/>
      <c r="Y305" s="168" t="e">
        <f ca="1">INDEX('4_RatesSplit'!AT:AT,MATCH($A305,'4_RatesSplit'!$A:$A,0))</f>
        <v>#REF!</v>
      </c>
      <c r="Z305" s="168" t="e">
        <f ca="1">INDEX('4_RatesSplit'!AU:AU,MATCH($A305,'4_RatesSplit'!$A:$A,0))</f>
        <v>#REF!</v>
      </c>
      <c r="AA305" s="168" t="e">
        <f ca="1">INDEX('4_RatesSplit'!AV:AV,MATCH($A305,'4_RatesSplit'!$A:$A,0))</f>
        <v>#REF!</v>
      </c>
      <c r="AB305" s="168" t="e">
        <f ca="1">INDEX('4_RatesSplit'!AW:AW,MATCH($A305,'4_RatesSplit'!$A:$A,0))</f>
        <v>#REF!</v>
      </c>
      <c r="AC305" s="168" t="e">
        <f ca="1">INDEX('4_RatesSplit'!AX:AX,MATCH($A305,'4_RatesSplit'!$A:$A,0))</f>
        <v>#REF!</v>
      </c>
      <c r="AD305" s="168" t="e">
        <f ca="1">INDEX('4_RatesSplit'!AY:AY,MATCH($A305,'4_RatesSplit'!$A:$A,0))</f>
        <v>#REF!</v>
      </c>
      <c r="AE305" s="168" t="e">
        <f ca="1">INDEX('4_RatesSplit'!AZ:AZ,MATCH($A305,'4_RatesSplit'!$A:$A,0))</f>
        <v>#REF!</v>
      </c>
      <c r="AF305" s="168" t="e">
        <f ca="1">INDEX('4_RatesSplit'!BA:BA,MATCH($A305,'4_RatesSplit'!$A:$A,0))</f>
        <v>#REF!</v>
      </c>
      <c r="AG305" s="168" t="e">
        <f ca="1">INDEX('4_RatesSplit'!BB:BB,MATCH($A305,'4_RatesSplit'!$A:$A,0))</f>
        <v>#REF!</v>
      </c>
      <c r="AH305" s="168" t="e">
        <f ca="1">INDEX('4_RatesSplit'!BC:BC,MATCH($A305,'4_RatesSplit'!$A:$A,0))</f>
        <v>#REF!</v>
      </c>
      <c r="AI305" s="168" t="e">
        <f ca="1">INDEX('4_RatesSplit'!BD:BD,MATCH($A305,'4_RatesSplit'!$A:$A,0))</f>
        <v>#REF!</v>
      </c>
      <c r="AJ305" s="168" t="e">
        <f ca="1">INDEX('4_RatesSplit'!BE:BE,MATCH($A305,'4_RatesSplit'!$A:$A,0))</f>
        <v>#REF!</v>
      </c>
      <c r="AK305" s="168" t="e">
        <f ca="1">INDEX('4_RatesSplit'!BF:BF,MATCH($A305,'4_RatesSplit'!$A:$A,0))</f>
        <v>#REF!</v>
      </c>
      <c r="AL305" s="168" t="e">
        <f ca="1">INDEX('4_RatesSplit'!BG:BG,MATCH($A305,'4_RatesSplit'!$A:$A,0))</f>
        <v>#REF!</v>
      </c>
      <c r="AM305" s="168" t="e">
        <f ca="1">INDEX('4_RatesSplit'!BH:BH,MATCH($A305,'4_RatesSplit'!$A:$A,0))</f>
        <v>#REF!</v>
      </c>
      <c r="AN305" s="198" t="e">
        <f ca="1">INDEX('4_RatesSplit'!BI:BI,MATCH($A305,'4_RatesSplit'!$A:$A,0))</f>
        <v>#REF!</v>
      </c>
      <c r="AO305" s="114"/>
      <c r="AP305" s="167" t="e">
        <f t="shared" ca="1" si="945"/>
        <v>#REF!</v>
      </c>
      <c r="AQ305" s="167" t="e">
        <f t="shared" ca="1" si="946"/>
        <v>#REF!</v>
      </c>
      <c r="AR305" s="167" t="e">
        <f t="shared" ca="1" si="947"/>
        <v>#REF!</v>
      </c>
      <c r="AS305" s="167" t="e">
        <f t="shared" ca="1" si="948"/>
        <v>#REF!</v>
      </c>
      <c r="AT305" s="167" t="e">
        <f t="shared" ca="1" si="949"/>
        <v>#REF!</v>
      </c>
      <c r="AU305" s="167" t="e">
        <f t="shared" ca="1" si="950"/>
        <v>#REF!</v>
      </c>
      <c r="AV305" s="167" t="e">
        <f t="shared" ca="1" si="951"/>
        <v>#REF!</v>
      </c>
      <c r="AW305" s="167" t="e">
        <f t="shared" ca="1" si="952"/>
        <v>#REF!</v>
      </c>
      <c r="AX305" s="167" t="e">
        <f t="shared" ca="1" si="953"/>
        <v>#REF!</v>
      </c>
      <c r="AY305" s="167" t="e">
        <f t="shared" ca="1" si="954"/>
        <v>#REF!</v>
      </c>
      <c r="AZ305" s="167" t="e">
        <f t="shared" ca="1" si="955"/>
        <v>#REF!</v>
      </c>
      <c r="BA305" s="167" t="e">
        <f t="shared" ca="1" si="956"/>
        <v>#REF!</v>
      </c>
      <c r="BB305" s="167" t="e">
        <f t="shared" ca="1" si="957"/>
        <v>#REF!</v>
      </c>
      <c r="BC305" s="167" t="e">
        <f t="shared" ca="1" si="958"/>
        <v>#REF!</v>
      </c>
      <c r="BD305" s="167" t="e">
        <f t="shared" ca="1" si="959"/>
        <v>#REF!</v>
      </c>
      <c r="BE305" s="167" t="e">
        <f t="shared" ca="1" si="960"/>
        <v>#REF!</v>
      </c>
      <c r="BF305" s="18"/>
      <c r="BG305" s="168">
        <f>INDEX('2_Needs'!$F:$F,MATCH($A305,'2_Needs'!$A:$A,0))</f>
        <v>1.8808161345822979E-4</v>
      </c>
      <c r="BH305" s="114"/>
      <c r="BI305" s="167">
        <f t="shared" ref="BI305:BX305" si="1063">IF(BI$3="reset",$BG305*BI$6,BH305*(1+$C$4))</f>
        <v>0</v>
      </c>
      <c r="BJ305" s="167">
        <f t="shared" si="1063"/>
        <v>0</v>
      </c>
      <c r="BK305" s="167">
        <f t="shared" si="1063"/>
        <v>0</v>
      </c>
      <c r="BL305" s="167">
        <f t="shared" si="1063"/>
        <v>0</v>
      </c>
      <c r="BM305" s="167">
        <f t="shared" si="1063"/>
        <v>0</v>
      </c>
      <c r="BN305" s="167">
        <f t="shared" si="1063"/>
        <v>0</v>
      </c>
      <c r="BO305" s="167">
        <f t="shared" si="1063"/>
        <v>0</v>
      </c>
      <c r="BP305" s="167">
        <f t="shared" si="1063"/>
        <v>0</v>
      </c>
      <c r="BQ305" s="167">
        <f t="shared" si="1063"/>
        <v>0</v>
      </c>
      <c r="BR305" s="167">
        <f t="shared" si="1063"/>
        <v>0</v>
      </c>
      <c r="BS305" s="167">
        <f t="shared" si="1063"/>
        <v>0</v>
      </c>
      <c r="BT305" s="167">
        <f t="shared" si="1063"/>
        <v>0</v>
      </c>
      <c r="BU305" s="167">
        <f t="shared" si="1063"/>
        <v>0</v>
      </c>
      <c r="BV305" s="167">
        <f t="shared" si="1063"/>
        <v>0</v>
      </c>
      <c r="BW305" s="167">
        <f t="shared" si="1063"/>
        <v>0</v>
      </c>
      <c r="BX305" s="167">
        <f t="shared" si="1063"/>
        <v>0</v>
      </c>
      <c r="BZ305" s="167" t="e">
        <f t="shared" ca="1" si="879"/>
        <v>#REF!</v>
      </c>
      <c r="CA305" s="167" t="e">
        <f t="shared" ca="1" si="880"/>
        <v>#REF!</v>
      </c>
      <c r="CB305" s="167" t="e">
        <f t="shared" ca="1" si="881"/>
        <v>#REF!</v>
      </c>
      <c r="CC305" s="167" t="e">
        <f t="shared" ca="1" si="882"/>
        <v>#REF!</v>
      </c>
      <c r="CD305" s="167" t="e">
        <f t="shared" ca="1" si="883"/>
        <v>#REF!</v>
      </c>
      <c r="CE305" s="167" t="e">
        <f t="shared" ca="1" si="884"/>
        <v>#REF!</v>
      </c>
      <c r="CF305" s="167" t="e">
        <f t="shared" ca="1" si="885"/>
        <v>#REF!</v>
      </c>
      <c r="CG305" s="167" t="e">
        <f t="shared" ca="1" si="886"/>
        <v>#REF!</v>
      </c>
      <c r="CH305" s="167" t="e">
        <f t="shared" ca="1" si="887"/>
        <v>#REF!</v>
      </c>
      <c r="CI305" s="167" t="e">
        <f t="shared" ca="1" si="888"/>
        <v>#REF!</v>
      </c>
      <c r="CJ305" s="167" t="e">
        <f t="shared" ca="1" si="889"/>
        <v>#REF!</v>
      </c>
      <c r="CK305" s="167" t="e">
        <f t="shared" ca="1" si="890"/>
        <v>#REF!</v>
      </c>
      <c r="CL305" s="167" t="e">
        <f t="shared" ca="1" si="891"/>
        <v>#REF!</v>
      </c>
      <c r="CM305" s="167" t="e">
        <f t="shared" ca="1" si="892"/>
        <v>#REF!</v>
      </c>
      <c r="CN305" s="167" t="e">
        <f t="shared" ca="1" si="893"/>
        <v>#REF!</v>
      </c>
      <c r="CO305" s="167" t="e">
        <f t="shared" ca="1" si="894"/>
        <v>#REF!</v>
      </c>
      <c r="CQ305" s="167" t="e">
        <f t="shared" ca="1" si="895"/>
        <v>#REF!</v>
      </c>
      <c r="CR305" s="167" t="e">
        <f t="shared" ca="1" si="896"/>
        <v>#REF!</v>
      </c>
      <c r="CS305" s="167" t="e">
        <f t="shared" ca="1" si="897"/>
        <v>#REF!</v>
      </c>
      <c r="CT305" s="167" t="e">
        <f t="shared" ca="1" si="898"/>
        <v>#REF!</v>
      </c>
      <c r="CU305" s="167" t="e">
        <f t="shared" ca="1" si="899"/>
        <v>#REF!</v>
      </c>
      <c r="CV305" s="167" t="e">
        <f t="shared" ca="1" si="900"/>
        <v>#REF!</v>
      </c>
      <c r="CW305" s="167" t="e">
        <f t="shared" ca="1" si="901"/>
        <v>#REF!</v>
      </c>
      <c r="CX305" s="167" t="e">
        <f t="shared" ca="1" si="902"/>
        <v>#REF!</v>
      </c>
      <c r="CY305" s="167" t="e">
        <f t="shared" ca="1" si="903"/>
        <v>#REF!</v>
      </c>
      <c r="CZ305" s="167" t="e">
        <f t="shared" ca="1" si="904"/>
        <v>#REF!</v>
      </c>
      <c r="DA305" s="167" t="e">
        <f t="shared" ca="1" si="905"/>
        <v>#REF!</v>
      </c>
      <c r="DB305" s="167" t="e">
        <f t="shared" ca="1" si="906"/>
        <v>#REF!</v>
      </c>
      <c r="DC305" s="167" t="e">
        <f t="shared" ca="1" si="907"/>
        <v>#REF!</v>
      </c>
      <c r="DD305" s="167" t="e">
        <f t="shared" ca="1" si="908"/>
        <v>#REF!</v>
      </c>
      <c r="DE305" s="167" t="e">
        <f t="shared" ca="1" si="909"/>
        <v>#REF!</v>
      </c>
      <c r="DF305" s="167" t="e">
        <f t="shared" ca="1" si="910"/>
        <v>#REF!</v>
      </c>
      <c r="DH305" s="167">
        <f t="shared" si="911"/>
        <v>0</v>
      </c>
      <c r="DI305" s="167">
        <f t="shared" si="912"/>
        <v>0</v>
      </c>
      <c r="DJ305" s="167">
        <f t="shared" si="913"/>
        <v>0</v>
      </c>
      <c r="DK305" s="167">
        <f t="shared" si="914"/>
        <v>0</v>
      </c>
      <c r="DL305" s="167">
        <f t="shared" si="915"/>
        <v>0</v>
      </c>
      <c r="DM305" s="167">
        <f t="shared" si="916"/>
        <v>0</v>
      </c>
      <c r="DN305" s="167">
        <f t="shared" si="917"/>
        <v>0</v>
      </c>
      <c r="DO305" s="167">
        <f t="shared" si="918"/>
        <v>0</v>
      </c>
      <c r="DP305" s="167">
        <f t="shared" si="919"/>
        <v>0</v>
      </c>
      <c r="DQ305" s="167">
        <f t="shared" si="920"/>
        <v>0</v>
      </c>
      <c r="DR305" s="167">
        <f t="shared" si="921"/>
        <v>0</v>
      </c>
      <c r="DS305" s="167">
        <f t="shared" si="922"/>
        <v>0</v>
      </c>
      <c r="DT305" s="167">
        <f t="shared" si="923"/>
        <v>0</v>
      </c>
      <c r="DU305" s="167">
        <f t="shared" si="924"/>
        <v>0</v>
      </c>
      <c r="DV305" s="167">
        <f t="shared" si="925"/>
        <v>0</v>
      </c>
      <c r="DW305" s="167">
        <f t="shared" si="926"/>
        <v>0</v>
      </c>
      <c r="DY305" s="167" t="e">
        <f t="shared" ca="1" si="962"/>
        <v>#REF!</v>
      </c>
      <c r="DZ305" s="167" t="e">
        <f t="shared" ca="1" si="963"/>
        <v>#REF!</v>
      </c>
      <c r="EA305" s="167" t="e">
        <f t="shared" ca="1" si="964"/>
        <v>#REF!</v>
      </c>
      <c r="EB305" s="167" t="e">
        <f t="shared" ca="1" si="965"/>
        <v>#REF!</v>
      </c>
      <c r="EC305" s="167" t="e">
        <f t="shared" ca="1" si="966"/>
        <v>#REF!</v>
      </c>
      <c r="ED305" s="167" t="e">
        <f t="shared" ca="1" si="967"/>
        <v>#REF!</v>
      </c>
      <c r="EE305" s="167" t="e">
        <f t="shared" ca="1" si="968"/>
        <v>#REF!</v>
      </c>
      <c r="EF305" s="167" t="e">
        <f t="shared" ca="1" si="969"/>
        <v>#REF!</v>
      </c>
      <c r="EG305" s="167" t="e">
        <f t="shared" ca="1" si="970"/>
        <v>#REF!</v>
      </c>
      <c r="EH305" s="167" t="e">
        <f t="shared" ca="1" si="971"/>
        <v>#REF!</v>
      </c>
      <c r="EI305" s="167" t="e">
        <f t="shared" ca="1" si="972"/>
        <v>#REF!</v>
      </c>
      <c r="EJ305" s="167" t="e">
        <f t="shared" ca="1" si="973"/>
        <v>#REF!</v>
      </c>
      <c r="EK305" s="167" t="e">
        <f t="shared" ca="1" si="974"/>
        <v>#REF!</v>
      </c>
      <c r="EL305" s="167" t="e">
        <f t="shared" ca="1" si="975"/>
        <v>#REF!</v>
      </c>
      <c r="EM305" s="167" t="e">
        <f t="shared" ca="1" si="976"/>
        <v>#REF!</v>
      </c>
      <c r="EN305" s="167" t="e">
        <f t="shared" ca="1" si="977"/>
        <v>#REF!</v>
      </c>
      <c r="EP305" s="167">
        <f t="shared" si="978"/>
        <v>0</v>
      </c>
      <c r="EQ305" s="167">
        <f t="shared" si="979"/>
        <v>0</v>
      </c>
      <c r="ER305" s="167">
        <f t="shared" si="980"/>
        <v>0</v>
      </c>
      <c r="ES305" s="167">
        <f t="shared" si="981"/>
        <v>0</v>
      </c>
      <c r="ET305" s="167">
        <f t="shared" si="982"/>
        <v>0</v>
      </c>
      <c r="EU305" s="167">
        <f t="shared" si="983"/>
        <v>0</v>
      </c>
      <c r="EV305" s="167">
        <f t="shared" si="984"/>
        <v>0</v>
      </c>
      <c r="EW305" s="167">
        <f t="shared" si="985"/>
        <v>0</v>
      </c>
      <c r="EX305" s="167">
        <f t="shared" si="986"/>
        <v>0</v>
      </c>
      <c r="EY305" s="167">
        <f t="shared" si="987"/>
        <v>0</v>
      </c>
      <c r="EZ305" s="167">
        <f t="shared" si="988"/>
        <v>0</v>
      </c>
      <c r="FA305" s="167">
        <f t="shared" si="989"/>
        <v>0</v>
      </c>
      <c r="FB305" s="167">
        <f t="shared" si="990"/>
        <v>0</v>
      </c>
      <c r="FC305" s="167">
        <f t="shared" si="991"/>
        <v>0</v>
      </c>
      <c r="FD305" s="167">
        <f t="shared" si="992"/>
        <v>0</v>
      </c>
      <c r="FE305" s="167">
        <f t="shared" si="993"/>
        <v>0</v>
      </c>
      <c r="FG305" s="167">
        <f t="shared" si="994"/>
        <v>0</v>
      </c>
      <c r="FH305" s="167">
        <f t="shared" si="995"/>
        <v>0</v>
      </c>
      <c r="FI305" s="167">
        <f t="shared" si="996"/>
        <v>0</v>
      </c>
      <c r="FJ305" s="167">
        <f t="shared" si="997"/>
        <v>0</v>
      </c>
      <c r="FK305" s="167">
        <f t="shared" si="998"/>
        <v>0</v>
      </c>
      <c r="FL305" s="167">
        <f t="shared" si="999"/>
        <v>0</v>
      </c>
      <c r="FM305" s="167">
        <f t="shared" si="1000"/>
        <v>0</v>
      </c>
      <c r="FN305" s="167">
        <f t="shared" si="1001"/>
        <v>0</v>
      </c>
      <c r="FO305" s="167">
        <f t="shared" si="1002"/>
        <v>0</v>
      </c>
      <c r="FP305" s="167">
        <f t="shared" si="1003"/>
        <v>0</v>
      </c>
      <c r="FQ305" s="167">
        <f t="shared" si="1004"/>
        <v>0</v>
      </c>
      <c r="FR305" s="167">
        <f t="shared" si="1005"/>
        <v>0</v>
      </c>
      <c r="FS305" s="167">
        <f t="shared" si="1006"/>
        <v>0</v>
      </c>
      <c r="FT305" s="167">
        <f t="shared" si="1007"/>
        <v>0</v>
      </c>
      <c r="FU305" s="167">
        <f t="shared" si="1008"/>
        <v>0</v>
      </c>
      <c r="FV305" s="167">
        <f t="shared" si="1009"/>
        <v>0</v>
      </c>
      <c r="FX305" s="167">
        <f t="shared" si="1010"/>
        <v>0</v>
      </c>
      <c r="FY305" s="167">
        <f t="shared" si="1011"/>
        <v>0</v>
      </c>
      <c r="FZ305" s="167">
        <f t="shared" si="1012"/>
        <v>0</v>
      </c>
      <c r="GA305" s="167">
        <f t="shared" si="1013"/>
        <v>0</v>
      </c>
      <c r="GB305" s="167">
        <f t="shared" si="1014"/>
        <v>0</v>
      </c>
      <c r="GC305" s="167">
        <f t="shared" si="1015"/>
        <v>0</v>
      </c>
      <c r="GD305" s="167">
        <f t="shared" si="1016"/>
        <v>0</v>
      </c>
      <c r="GE305" s="167">
        <f t="shared" si="1017"/>
        <v>0</v>
      </c>
      <c r="GF305" s="167">
        <f t="shared" si="1018"/>
        <v>0</v>
      </c>
      <c r="GG305" s="167">
        <f t="shared" si="1019"/>
        <v>0</v>
      </c>
      <c r="GH305" s="167">
        <f t="shared" si="1020"/>
        <v>0</v>
      </c>
      <c r="GI305" s="167">
        <f t="shared" si="1021"/>
        <v>0</v>
      </c>
      <c r="GJ305" s="167">
        <f t="shared" si="1022"/>
        <v>0</v>
      </c>
      <c r="GK305" s="167">
        <f t="shared" si="1023"/>
        <v>0</v>
      </c>
      <c r="GL305" s="167">
        <f t="shared" si="1024"/>
        <v>0</v>
      </c>
      <c r="GM305" s="167">
        <f t="shared" si="1025"/>
        <v>0</v>
      </c>
      <c r="GO305" s="167" t="e">
        <f t="shared" ca="1" si="860"/>
        <v>#REF!</v>
      </c>
      <c r="GP305" s="167" t="e">
        <f t="shared" ca="1" si="1056"/>
        <v>#REF!</v>
      </c>
      <c r="GQ305" s="167" t="e">
        <f t="shared" ca="1" si="1056"/>
        <v>#REF!</v>
      </c>
      <c r="GR305" s="167" t="e">
        <f t="shared" ca="1" si="1056"/>
        <v>#REF!</v>
      </c>
      <c r="GS305" s="167" t="e">
        <f t="shared" ca="1" si="1056"/>
        <v>#REF!</v>
      </c>
      <c r="GT305" s="167" t="e">
        <f t="shared" ca="1" si="1056"/>
        <v>#REF!</v>
      </c>
      <c r="GU305" s="167" t="e">
        <f t="shared" ca="1" si="1056"/>
        <v>#REF!</v>
      </c>
      <c r="GV305" s="167" t="e">
        <f t="shared" ca="1" si="1056"/>
        <v>#REF!</v>
      </c>
      <c r="GW305" s="167" t="e">
        <f t="shared" ca="1" si="1056"/>
        <v>#REF!</v>
      </c>
      <c r="GX305" s="167" t="e">
        <f t="shared" ca="1" si="1056"/>
        <v>#REF!</v>
      </c>
      <c r="GY305" s="167" t="e">
        <f t="shared" ca="1" si="1056"/>
        <v>#REF!</v>
      </c>
      <c r="GZ305" s="167" t="e">
        <f t="shared" ca="1" si="1056"/>
        <v>#REF!</v>
      </c>
      <c r="HA305" s="167" t="e">
        <f t="shared" ca="1" si="1056"/>
        <v>#REF!</v>
      </c>
      <c r="HB305" s="167" t="e">
        <f t="shared" ca="1" si="1056"/>
        <v>#REF!</v>
      </c>
      <c r="HC305" s="167" t="e">
        <f t="shared" ca="1" si="1056"/>
        <v>#REF!</v>
      </c>
      <c r="HD305" s="167" t="e">
        <f t="shared" ca="1" si="1056"/>
        <v>#REF!</v>
      </c>
      <c r="HF305" s="167" t="e">
        <f t="shared" ca="1" si="927"/>
        <v>#REF!</v>
      </c>
      <c r="HG305" s="167" t="e">
        <f t="shared" ca="1" si="928"/>
        <v>#REF!</v>
      </c>
      <c r="HH305" s="167" t="e">
        <f t="shared" ca="1" si="929"/>
        <v>#REF!</v>
      </c>
      <c r="HI305" s="167" t="e">
        <f t="shared" ca="1" si="930"/>
        <v>#REF!</v>
      </c>
      <c r="HJ305" s="167" t="e">
        <f t="shared" ca="1" si="931"/>
        <v>#REF!</v>
      </c>
      <c r="HK305" s="167" t="e">
        <f t="shared" ca="1" si="932"/>
        <v>#REF!</v>
      </c>
      <c r="HL305" s="167" t="e">
        <f t="shared" ca="1" si="933"/>
        <v>#REF!</v>
      </c>
      <c r="HM305" s="167" t="e">
        <f t="shared" ca="1" si="934"/>
        <v>#REF!</v>
      </c>
      <c r="HN305" s="167" t="e">
        <f t="shared" ca="1" si="935"/>
        <v>#REF!</v>
      </c>
      <c r="HO305" s="167" t="e">
        <f t="shared" ca="1" si="936"/>
        <v>#REF!</v>
      </c>
      <c r="HP305" s="167" t="e">
        <f t="shared" ca="1" si="937"/>
        <v>#REF!</v>
      </c>
      <c r="HQ305" s="167" t="e">
        <f t="shared" ca="1" si="938"/>
        <v>#REF!</v>
      </c>
      <c r="HR305" s="167" t="e">
        <f t="shared" ca="1" si="939"/>
        <v>#REF!</v>
      </c>
      <c r="HS305" s="167" t="e">
        <f t="shared" ca="1" si="940"/>
        <v>#REF!</v>
      </c>
      <c r="HT305" s="167" t="e">
        <f t="shared" ca="1" si="941"/>
        <v>#REF!</v>
      </c>
      <c r="HU305" s="167" t="e">
        <f t="shared" ca="1" si="942"/>
        <v>#REF!</v>
      </c>
      <c r="HW305" s="167" t="e">
        <f t="shared" ca="1" si="943"/>
        <v>#REF!</v>
      </c>
      <c r="HX305" s="167">
        <f t="shared" si="944"/>
        <v>0</v>
      </c>
      <c r="HY305" s="167" t="e">
        <f t="shared" ca="1" si="1026"/>
        <v>#REF!</v>
      </c>
      <c r="HZ305" s="219" t="e">
        <f t="shared" ca="1" si="1027"/>
        <v>#REF!</v>
      </c>
    </row>
    <row r="306" spans="1:234" s="48" customFormat="1">
      <c r="A306" s="3" t="s">
        <v>606</v>
      </c>
      <c r="B306" s="202" t="str">
        <f>INDEX('Ref1'!$E:$E,MATCH(A306,'Ref1'!$A:$A,0))</f>
        <v>South Somerset</v>
      </c>
      <c r="C306" s="42" t="str">
        <f>INDEX(Data1!B:B,MATCH(A306,Data1!A:A,0))</f>
        <v>SD</v>
      </c>
      <c r="D306" s="253" t="str">
        <f>INDEX(Data1!C:C,MATCH(A306,Data1!A:A,0))</f>
        <v>SW</v>
      </c>
      <c r="E306" s="200" t="str">
        <f>IF($C$6="No","No",IF(COUNTIF(Inputs!$K$359:$K$398,$A306)&gt;0,"Yes","No"))</f>
        <v>No</v>
      </c>
      <c r="F306" s="404"/>
      <c r="G306" s="62">
        <f>INDEX('4_RatesSplit'!K:K,MATCH($A306,'4_RatesSplit'!$A:$A,0))</f>
        <v>0</v>
      </c>
      <c r="H306" s="171">
        <f>INDEX('4_RatesSplit'!L:L,MATCH($A306,'4_RatesSplit'!$A:$A,0))</f>
        <v>0</v>
      </c>
      <c r="I306" s="167">
        <f>INDEX('4_RatesSplit'!M:M,MATCH($A306,'4_RatesSplit'!$A:$A,0))</f>
        <v>0</v>
      </c>
      <c r="J306" s="167">
        <f>INDEX('4_RatesSplit'!N:N,MATCH($A306,'4_RatesSplit'!$A:$A,0))</f>
        <v>0</v>
      </c>
      <c r="K306" s="167">
        <f>INDEX('4_RatesSplit'!O:O,MATCH($A306,'4_RatesSplit'!$A:$A,0))</f>
        <v>0</v>
      </c>
      <c r="L306" s="167">
        <f>INDEX('4_RatesSplit'!P:P,MATCH($A306,'4_RatesSplit'!$A:$A,0))</f>
        <v>0</v>
      </c>
      <c r="M306" s="167">
        <f>INDEX('4_RatesSplit'!Q:Q,MATCH($A306,'4_RatesSplit'!$A:$A,0))</f>
        <v>0</v>
      </c>
      <c r="N306" s="167">
        <f>INDEX('4_RatesSplit'!R:R,MATCH($A306,'4_RatesSplit'!$A:$A,0))</f>
        <v>0</v>
      </c>
      <c r="O306" s="167">
        <f>INDEX('4_RatesSplit'!S:S,MATCH($A306,'4_RatesSplit'!$A:$A,0))</f>
        <v>0</v>
      </c>
      <c r="P306" s="167">
        <f>INDEX('4_RatesSplit'!T:T,MATCH($A306,'4_RatesSplit'!$A:$A,0))</f>
        <v>0</v>
      </c>
      <c r="Q306" s="167">
        <f>INDEX('4_RatesSplit'!U:U,MATCH($A306,'4_RatesSplit'!$A:$A,0))</f>
        <v>0</v>
      </c>
      <c r="R306" s="167">
        <f>INDEX('4_RatesSplit'!V:V,MATCH($A306,'4_RatesSplit'!$A:$A,0))</f>
        <v>0</v>
      </c>
      <c r="S306" s="167">
        <f>INDEX('4_RatesSplit'!W:W,MATCH($A306,'4_RatesSplit'!$A:$A,0))</f>
        <v>0</v>
      </c>
      <c r="T306" s="167">
        <f>INDEX('4_RatesSplit'!X:X,MATCH($A306,'4_RatesSplit'!$A:$A,0))</f>
        <v>0</v>
      </c>
      <c r="U306" s="167">
        <f>INDEX('4_RatesSplit'!Y:Y,MATCH($A306,'4_RatesSplit'!$A:$A,0))</f>
        <v>0</v>
      </c>
      <c r="V306" s="167">
        <f>INDEX('4_RatesSplit'!Z:Z,MATCH($A306,'4_RatesSplit'!$A:$A,0))</f>
        <v>0</v>
      </c>
      <c r="W306" s="167">
        <f>INDEX('4_RatesSplit'!AA:AA,MATCH($A306,'4_RatesSplit'!$A:$A,0))</f>
        <v>0</v>
      </c>
      <c r="X306" s="18"/>
      <c r="Y306" s="168" t="e">
        <f ca="1">INDEX('4_RatesSplit'!AT:AT,MATCH($A306,'4_RatesSplit'!$A:$A,0))</f>
        <v>#REF!</v>
      </c>
      <c r="Z306" s="168" t="e">
        <f ca="1">INDEX('4_RatesSplit'!AU:AU,MATCH($A306,'4_RatesSplit'!$A:$A,0))</f>
        <v>#REF!</v>
      </c>
      <c r="AA306" s="168" t="e">
        <f ca="1">INDEX('4_RatesSplit'!AV:AV,MATCH($A306,'4_RatesSplit'!$A:$A,0))</f>
        <v>#REF!</v>
      </c>
      <c r="AB306" s="168" t="e">
        <f ca="1">INDEX('4_RatesSplit'!AW:AW,MATCH($A306,'4_RatesSplit'!$A:$A,0))</f>
        <v>#REF!</v>
      </c>
      <c r="AC306" s="168" t="e">
        <f ca="1">INDEX('4_RatesSplit'!AX:AX,MATCH($A306,'4_RatesSplit'!$A:$A,0))</f>
        <v>#REF!</v>
      </c>
      <c r="AD306" s="168" t="e">
        <f ca="1">INDEX('4_RatesSplit'!AY:AY,MATCH($A306,'4_RatesSplit'!$A:$A,0))</f>
        <v>#REF!</v>
      </c>
      <c r="AE306" s="168" t="e">
        <f ca="1">INDEX('4_RatesSplit'!AZ:AZ,MATCH($A306,'4_RatesSplit'!$A:$A,0))</f>
        <v>#REF!</v>
      </c>
      <c r="AF306" s="168" t="e">
        <f ca="1">INDEX('4_RatesSplit'!BA:BA,MATCH($A306,'4_RatesSplit'!$A:$A,0))</f>
        <v>#REF!</v>
      </c>
      <c r="AG306" s="168" t="e">
        <f ca="1">INDEX('4_RatesSplit'!BB:BB,MATCH($A306,'4_RatesSplit'!$A:$A,0))</f>
        <v>#REF!</v>
      </c>
      <c r="AH306" s="168" t="e">
        <f ca="1">INDEX('4_RatesSplit'!BC:BC,MATCH($A306,'4_RatesSplit'!$A:$A,0))</f>
        <v>#REF!</v>
      </c>
      <c r="AI306" s="168" t="e">
        <f ca="1">INDEX('4_RatesSplit'!BD:BD,MATCH($A306,'4_RatesSplit'!$A:$A,0))</f>
        <v>#REF!</v>
      </c>
      <c r="AJ306" s="168" t="e">
        <f ca="1">INDEX('4_RatesSplit'!BE:BE,MATCH($A306,'4_RatesSplit'!$A:$A,0))</f>
        <v>#REF!</v>
      </c>
      <c r="AK306" s="168" t="e">
        <f ca="1">INDEX('4_RatesSplit'!BF:BF,MATCH($A306,'4_RatesSplit'!$A:$A,0))</f>
        <v>#REF!</v>
      </c>
      <c r="AL306" s="168" t="e">
        <f ca="1">INDEX('4_RatesSplit'!BG:BG,MATCH($A306,'4_RatesSplit'!$A:$A,0))</f>
        <v>#REF!</v>
      </c>
      <c r="AM306" s="168" t="e">
        <f ca="1">INDEX('4_RatesSplit'!BH:BH,MATCH($A306,'4_RatesSplit'!$A:$A,0))</f>
        <v>#REF!</v>
      </c>
      <c r="AN306" s="198" t="e">
        <f ca="1">INDEX('4_RatesSplit'!BI:BI,MATCH($A306,'4_RatesSplit'!$A:$A,0))</f>
        <v>#REF!</v>
      </c>
      <c r="AO306" s="114"/>
      <c r="AP306" s="167" t="e">
        <f t="shared" ca="1" si="945"/>
        <v>#REF!</v>
      </c>
      <c r="AQ306" s="167" t="e">
        <f t="shared" ca="1" si="946"/>
        <v>#REF!</v>
      </c>
      <c r="AR306" s="167" t="e">
        <f t="shared" ca="1" si="947"/>
        <v>#REF!</v>
      </c>
      <c r="AS306" s="167" t="e">
        <f t="shared" ca="1" si="948"/>
        <v>#REF!</v>
      </c>
      <c r="AT306" s="167" t="e">
        <f t="shared" ca="1" si="949"/>
        <v>#REF!</v>
      </c>
      <c r="AU306" s="167" t="e">
        <f t="shared" ca="1" si="950"/>
        <v>#REF!</v>
      </c>
      <c r="AV306" s="167" t="e">
        <f t="shared" ca="1" si="951"/>
        <v>#REF!</v>
      </c>
      <c r="AW306" s="167" t="e">
        <f t="shared" ca="1" si="952"/>
        <v>#REF!</v>
      </c>
      <c r="AX306" s="167" t="e">
        <f t="shared" ca="1" si="953"/>
        <v>#REF!</v>
      </c>
      <c r="AY306" s="167" t="e">
        <f t="shared" ca="1" si="954"/>
        <v>#REF!</v>
      </c>
      <c r="AZ306" s="167" t="e">
        <f t="shared" ca="1" si="955"/>
        <v>#REF!</v>
      </c>
      <c r="BA306" s="167" t="e">
        <f t="shared" ca="1" si="956"/>
        <v>#REF!</v>
      </c>
      <c r="BB306" s="167" t="e">
        <f t="shared" ca="1" si="957"/>
        <v>#REF!</v>
      </c>
      <c r="BC306" s="167" t="e">
        <f t="shared" ca="1" si="958"/>
        <v>#REF!</v>
      </c>
      <c r="BD306" s="167" t="e">
        <f t="shared" ca="1" si="959"/>
        <v>#REF!</v>
      </c>
      <c r="BE306" s="167" t="e">
        <f t="shared" ca="1" si="960"/>
        <v>#REF!</v>
      </c>
      <c r="BF306" s="18"/>
      <c r="BG306" s="168">
        <f>INDEX('2_Needs'!$F:$F,MATCH($A306,'2_Needs'!$A:$A,0))</f>
        <v>2.9394970987124208E-4</v>
      </c>
      <c r="BH306" s="114"/>
      <c r="BI306" s="167">
        <f t="shared" ref="BI306:BX306" si="1064">IF(BI$3="reset",$BG306*BI$6,BH306*(1+$C$4))</f>
        <v>0</v>
      </c>
      <c r="BJ306" s="167">
        <f t="shared" si="1064"/>
        <v>0</v>
      </c>
      <c r="BK306" s="167">
        <f t="shared" si="1064"/>
        <v>0</v>
      </c>
      <c r="BL306" s="167">
        <f t="shared" si="1064"/>
        <v>0</v>
      </c>
      <c r="BM306" s="167">
        <f t="shared" si="1064"/>
        <v>0</v>
      </c>
      <c r="BN306" s="167">
        <f t="shared" si="1064"/>
        <v>0</v>
      </c>
      <c r="BO306" s="167">
        <f t="shared" si="1064"/>
        <v>0</v>
      </c>
      <c r="BP306" s="167">
        <f t="shared" si="1064"/>
        <v>0</v>
      </c>
      <c r="BQ306" s="167">
        <f t="shared" si="1064"/>
        <v>0</v>
      </c>
      <c r="BR306" s="167">
        <f t="shared" si="1064"/>
        <v>0</v>
      </c>
      <c r="BS306" s="167">
        <f t="shared" si="1064"/>
        <v>0</v>
      </c>
      <c r="BT306" s="167">
        <f t="shared" si="1064"/>
        <v>0</v>
      </c>
      <c r="BU306" s="167">
        <f t="shared" si="1064"/>
        <v>0</v>
      </c>
      <c r="BV306" s="167">
        <f t="shared" si="1064"/>
        <v>0</v>
      </c>
      <c r="BW306" s="167">
        <f t="shared" si="1064"/>
        <v>0</v>
      </c>
      <c r="BX306" s="167">
        <f t="shared" si="1064"/>
        <v>0</v>
      </c>
      <c r="BZ306" s="167" t="e">
        <f t="shared" ca="1" si="879"/>
        <v>#REF!</v>
      </c>
      <c r="CA306" s="167" t="e">
        <f t="shared" ca="1" si="880"/>
        <v>#REF!</v>
      </c>
      <c r="CB306" s="167" t="e">
        <f t="shared" ca="1" si="881"/>
        <v>#REF!</v>
      </c>
      <c r="CC306" s="167" t="e">
        <f t="shared" ca="1" si="882"/>
        <v>#REF!</v>
      </c>
      <c r="CD306" s="167" t="e">
        <f t="shared" ca="1" si="883"/>
        <v>#REF!</v>
      </c>
      <c r="CE306" s="167" t="e">
        <f t="shared" ca="1" si="884"/>
        <v>#REF!</v>
      </c>
      <c r="CF306" s="167" t="e">
        <f t="shared" ca="1" si="885"/>
        <v>#REF!</v>
      </c>
      <c r="CG306" s="167" t="e">
        <f t="shared" ca="1" si="886"/>
        <v>#REF!</v>
      </c>
      <c r="CH306" s="167" t="e">
        <f t="shared" ca="1" si="887"/>
        <v>#REF!</v>
      </c>
      <c r="CI306" s="167" t="e">
        <f t="shared" ca="1" si="888"/>
        <v>#REF!</v>
      </c>
      <c r="CJ306" s="167" t="e">
        <f t="shared" ca="1" si="889"/>
        <v>#REF!</v>
      </c>
      <c r="CK306" s="167" t="e">
        <f t="shared" ca="1" si="890"/>
        <v>#REF!</v>
      </c>
      <c r="CL306" s="167" t="e">
        <f t="shared" ca="1" si="891"/>
        <v>#REF!</v>
      </c>
      <c r="CM306" s="167" t="e">
        <f t="shared" ca="1" si="892"/>
        <v>#REF!</v>
      </c>
      <c r="CN306" s="167" t="e">
        <f t="shared" ca="1" si="893"/>
        <v>#REF!</v>
      </c>
      <c r="CO306" s="167" t="e">
        <f t="shared" ca="1" si="894"/>
        <v>#REF!</v>
      </c>
      <c r="CQ306" s="167" t="e">
        <f t="shared" ca="1" si="895"/>
        <v>#REF!</v>
      </c>
      <c r="CR306" s="167" t="e">
        <f t="shared" ca="1" si="896"/>
        <v>#REF!</v>
      </c>
      <c r="CS306" s="167" t="e">
        <f t="shared" ca="1" si="897"/>
        <v>#REF!</v>
      </c>
      <c r="CT306" s="167" t="e">
        <f t="shared" ca="1" si="898"/>
        <v>#REF!</v>
      </c>
      <c r="CU306" s="167" t="e">
        <f t="shared" ca="1" si="899"/>
        <v>#REF!</v>
      </c>
      <c r="CV306" s="167" t="e">
        <f t="shared" ca="1" si="900"/>
        <v>#REF!</v>
      </c>
      <c r="CW306" s="167" t="e">
        <f t="shared" ca="1" si="901"/>
        <v>#REF!</v>
      </c>
      <c r="CX306" s="167" t="e">
        <f t="shared" ca="1" si="902"/>
        <v>#REF!</v>
      </c>
      <c r="CY306" s="167" t="e">
        <f t="shared" ca="1" si="903"/>
        <v>#REF!</v>
      </c>
      <c r="CZ306" s="167" t="e">
        <f t="shared" ca="1" si="904"/>
        <v>#REF!</v>
      </c>
      <c r="DA306" s="167" t="e">
        <f t="shared" ca="1" si="905"/>
        <v>#REF!</v>
      </c>
      <c r="DB306" s="167" t="e">
        <f t="shared" ca="1" si="906"/>
        <v>#REF!</v>
      </c>
      <c r="DC306" s="167" t="e">
        <f t="shared" ca="1" si="907"/>
        <v>#REF!</v>
      </c>
      <c r="DD306" s="167" t="e">
        <f t="shared" ca="1" si="908"/>
        <v>#REF!</v>
      </c>
      <c r="DE306" s="167" t="e">
        <f t="shared" ca="1" si="909"/>
        <v>#REF!</v>
      </c>
      <c r="DF306" s="167" t="e">
        <f t="shared" ca="1" si="910"/>
        <v>#REF!</v>
      </c>
      <c r="DH306" s="167">
        <f t="shared" si="911"/>
        <v>0</v>
      </c>
      <c r="DI306" s="167">
        <f t="shared" si="912"/>
        <v>0</v>
      </c>
      <c r="DJ306" s="167">
        <f t="shared" si="913"/>
        <v>0</v>
      </c>
      <c r="DK306" s="167">
        <f t="shared" si="914"/>
        <v>0</v>
      </c>
      <c r="DL306" s="167">
        <f t="shared" si="915"/>
        <v>0</v>
      </c>
      <c r="DM306" s="167">
        <f t="shared" si="916"/>
        <v>0</v>
      </c>
      <c r="DN306" s="167">
        <f t="shared" si="917"/>
        <v>0</v>
      </c>
      <c r="DO306" s="167">
        <f t="shared" si="918"/>
        <v>0</v>
      </c>
      <c r="DP306" s="167">
        <f t="shared" si="919"/>
        <v>0</v>
      </c>
      <c r="DQ306" s="167">
        <f t="shared" si="920"/>
        <v>0</v>
      </c>
      <c r="DR306" s="167">
        <f t="shared" si="921"/>
        <v>0</v>
      </c>
      <c r="DS306" s="167">
        <f t="shared" si="922"/>
        <v>0</v>
      </c>
      <c r="DT306" s="167">
        <f t="shared" si="923"/>
        <v>0</v>
      </c>
      <c r="DU306" s="167">
        <f t="shared" si="924"/>
        <v>0</v>
      </c>
      <c r="DV306" s="167">
        <f t="shared" si="925"/>
        <v>0</v>
      </c>
      <c r="DW306" s="167">
        <f t="shared" si="926"/>
        <v>0</v>
      </c>
      <c r="DY306" s="167" t="e">
        <f t="shared" ca="1" si="962"/>
        <v>#REF!</v>
      </c>
      <c r="DZ306" s="167" t="e">
        <f t="shared" ca="1" si="963"/>
        <v>#REF!</v>
      </c>
      <c r="EA306" s="167" t="e">
        <f t="shared" ca="1" si="964"/>
        <v>#REF!</v>
      </c>
      <c r="EB306" s="167" t="e">
        <f t="shared" ca="1" si="965"/>
        <v>#REF!</v>
      </c>
      <c r="EC306" s="167" t="e">
        <f t="shared" ca="1" si="966"/>
        <v>#REF!</v>
      </c>
      <c r="ED306" s="167" t="e">
        <f t="shared" ca="1" si="967"/>
        <v>#REF!</v>
      </c>
      <c r="EE306" s="167" t="e">
        <f t="shared" ca="1" si="968"/>
        <v>#REF!</v>
      </c>
      <c r="EF306" s="167" t="e">
        <f t="shared" ca="1" si="969"/>
        <v>#REF!</v>
      </c>
      <c r="EG306" s="167" t="e">
        <f t="shared" ca="1" si="970"/>
        <v>#REF!</v>
      </c>
      <c r="EH306" s="167" t="e">
        <f t="shared" ca="1" si="971"/>
        <v>#REF!</v>
      </c>
      <c r="EI306" s="167" t="e">
        <f t="shared" ca="1" si="972"/>
        <v>#REF!</v>
      </c>
      <c r="EJ306" s="167" t="e">
        <f t="shared" ca="1" si="973"/>
        <v>#REF!</v>
      </c>
      <c r="EK306" s="167" t="e">
        <f t="shared" ca="1" si="974"/>
        <v>#REF!</v>
      </c>
      <c r="EL306" s="167" t="e">
        <f t="shared" ca="1" si="975"/>
        <v>#REF!</v>
      </c>
      <c r="EM306" s="167" t="e">
        <f t="shared" ca="1" si="976"/>
        <v>#REF!</v>
      </c>
      <c r="EN306" s="167" t="e">
        <f t="shared" ca="1" si="977"/>
        <v>#REF!</v>
      </c>
      <c r="EP306" s="167">
        <f t="shared" si="978"/>
        <v>0</v>
      </c>
      <c r="EQ306" s="167">
        <f t="shared" si="979"/>
        <v>0</v>
      </c>
      <c r="ER306" s="167">
        <f t="shared" si="980"/>
        <v>0</v>
      </c>
      <c r="ES306" s="167">
        <f t="shared" si="981"/>
        <v>0</v>
      </c>
      <c r="ET306" s="167">
        <f t="shared" si="982"/>
        <v>0</v>
      </c>
      <c r="EU306" s="167">
        <f t="shared" si="983"/>
        <v>0</v>
      </c>
      <c r="EV306" s="167">
        <f t="shared" si="984"/>
        <v>0</v>
      </c>
      <c r="EW306" s="167">
        <f t="shared" si="985"/>
        <v>0</v>
      </c>
      <c r="EX306" s="167">
        <f t="shared" si="986"/>
        <v>0</v>
      </c>
      <c r="EY306" s="167">
        <f t="shared" si="987"/>
        <v>0</v>
      </c>
      <c r="EZ306" s="167">
        <f t="shared" si="988"/>
        <v>0</v>
      </c>
      <c r="FA306" s="167">
        <f t="shared" si="989"/>
        <v>0</v>
      </c>
      <c r="FB306" s="167">
        <f t="shared" si="990"/>
        <v>0</v>
      </c>
      <c r="FC306" s="167">
        <f t="shared" si="991"/>
        <v>0</v>
      </c>
      <c r="FD306" s="167">
        <f t="shared" si="992"/>
        <v>0</v>
      </c>
      <c r="FE306" s="167">
        <f t="shared" si="993"/>
        <v>0</v>
      </c>
      <c r="FG306" s="167">
        <f t="shared" si="994"/>
        <v>0</v>
      </c>
      <c r="FH306" s="167">
        <f t="shared" si="995"/>
        <v>0</v>
      </c>
      <c r="FI306" s="167">
        <f t="shared" si="996"/>
        <v>0</v>
      </c>
      <c r="FJ306" s="167">
        <f t="shared" si="997"/>
        <v>0</v>
      </c>
      <c r="FK306" s="167">
        <f t="shared" si="998"/>
        <v>0</v>
      </c>
      <c r="FL306" s="167">
        <f t="shared" si="999"/>
        <v>0</v>
      </c>
      <c r="FM306" s="167">
        <f t="shared" si="1000"/>
        <v>0</v>
      </c>
      <c r="FN306" s="167">
        <f t="shared" si="1001"/>
        <v>0</v>
      </c>
      <c r="FO306" s="167">
        <f t="shared" si="1002"/>
        <v>0</v>
      </c>
      <c r="FP306" s="167">
        <f t="shared" si="1003"/>
        <v>0</v>
      </c>
      <c r="FQ306" s="167">
        <f t="shared" si="1004"/>
        <v>0</v>
      </c>
      <c r="FR306" s="167">
        <f t="shared" si="1005"/>
        <v>0</v>
      </c>
      <c r="FS306" s="167">
        <f t="shared" si="1006"/>
        <v>0</v>
      </c>
      <c r="FT306" s="167">
        <f t="shared" si="1007"/>
        <v>0</v>
      </c>
      <c r="FU306" s="167">
        <f t="shared" si="1008"/>
        <v>0</v>
      </c>
      <c r="FV306" s="167">
        <f t="shared" si="1009"/>
        <v>0</v>
      </c>
      <c r="FX306" s="167">
        <f t="shared" si="1010"/>
        <v>0</v>
      </c>
      <c r="FY306" s="167">
        <f t="shared" si="1011"/>
        <v>0</v>
      </c>
      <c r="FZ306" s="167">
        <f t="shared" si="1012"/>
        <v>0</v>
      </c>
      <c r="GA306" s="167">
        <f t="shared" si="1013"/>
        <v>0</v>
      </c>
      <c r="GB306" s="167">
        <f t="shared" si="1014"/>
        <v>0</v>
      </c>
      <c r="GC306" s="167">
        <f t="shared" si="1015"/>
        <v>0</v>
      </c>
      <c r="GD306" s="167">
        <f t="shared" si="1016"/>
        <v>0</v>
      </c>
      <c r="GE306" s="167">
        <f t="shared" si="1017"/>
        <v>0</v>
      </c>
      <c r="GF306" s="167">
        <f t="shared" si="1018"/>
        <v>0</v>
      </c>
      <c r="GG306" s="167">
        <f t="shared" si="1019"/>
        <v>0</v>
      </c>
      <c r="GH306" s="167">
        <f t="shared" si="1020"/>
        <v>0</v>
      </c>
      <c r="GI306" s="167">
        <f t="shared" si="1021"/>
        <v>0</v>
      </c>
      <c r="GJ306" s="167">
        <f t="shared" si="1022"/>
        <v>0</v>
      </c>
      <c r="GK306" s="167">
        <f t="shared" si="1023"/>
        <v>0</v>
      </c>
      <c r="GL306" s="167">
        <f t="shared" si="1024"/>
        <v>0</v>
      </c>
      <c r="GM306" s="167">
        <f t="shared" si="1025"/>
        <v>0</v>
      </c>
      <c r="GO306" s="167" t="e">
        <f t="shared" ca="1" si="860"/>
        <v>#REF!</v>
      </c>
      <c r="GP306" s="167" t="e">
        <f t="shared" ca="1" si="1056"/>
        <v>#REF!</v>
      </c>
      <c r="GQ306" s="167" t="e">
        <f t="shared" ca="1" si="1056"/>
        <v>#REF!</v>
      </c>
      <c r="GR306" s="167" t="e">
        <f t="shared" ca="1" si="1056"/>
        <v>#REF!</v>
      </c>
      <c r="GS306" s="167" t="e">
        <f t="shared" ca="1" si="1056"/>
        <v>#REF!</v>
      </c>
      <c r="GT306" s="167" t="e">
        <f t="shared" ca="1" si="1056"/>
        <v>#REF!</v>
      </c>
      <c r="GU306" s="167" t="e">
        <f t="shared" ca="1" si="1056"/>
        <v>#REF!</v>
      </c>
      <c r="GV306" s="167" t="e">
        <f t="shared" ca="1" si="1056"/>
        <v>#REF!</v>
      </c>
      <c r="GW306" s="167" t="e">
        <f t="shared" ca="1" si="1056"/>
        <v>#REF!</v>
      </c>
      <c r="GX306" s="167" t="e">
        <f t="shared" ca="1" si="1056"/>
        <v>#REF!</v>
      </c>
      <c r="GY306" s="167" t="e">
        <f t="shared" ca="1" si="1056"/>
        <v>#REF!</v>
      </c>
      <c r="GZ306" s="167" t="e">
        <f t="shared" ca="1" si="1056"/>
        <v>#REF!</v>
      </c>
      <c r="HA306" s="167" t="e">
        <f t="shared" ca="1" si="1056"/>
        <v>#REF!</v>
      </c>
      <c r="HB306" s="167" t="e">
        <f t="shared" ca="1" si="1056"/>
        <v>#REF!</v>
      </c>
      <c r="HC306" s="167" t="e">
        <f t="shared" ca="1" si="1056"/>
        <v>#REF!</v>
      </c>
      <c r="HD306" s="167" t="e">
        <f t="shared" ca="1" si="1056"/>
        <v>#REF!</v>
      </c>
      <c r="HF306" s="167" t="e">
        <f t="shared" ca="1" si="927"/>
        <v>#REF!</v>
      </c>
      <c r="HG306" s="167" t="e">
        <f t="shared" ca="1" si="928"/>
        <v>#REF!</v>
      </c>
      <c r="HH306" s="167" t="e">
        <f t="shared" ca="1" si="929"/>
        <v>#REF!</v>
      </c>
      <c r="HI306" s="167" t="e">
        <f t="shared" ca="1" si="930"/>
        <v>#REF!</v>
      </c>
      <c r="HJ306" s="167" t="e">
        <f t="shared" ca="1" si="931"/>
        <v>#REF!</v>
      </c>
      <c r="HK306" s="167" t="e">
        <f t="shared" ca="1" si="932"/>
        <v>#REF!</v>
      </c>
      <c r="HL306" s="167" t="e">
        <f t="shared" ca="1" si="933"/>
        <v>#REF!</v>
      </c>
      <c r="HM306" s="167" t="e">
        <f t="shared" ca="1" si="934"/>
        <v>#REF!</v>
      </c>
      <c r="HN306" s="167" t="e">
        <f t="shared" ca="1" si="935"/>
        <v>#REF!</v>
      </c>
      <c r="HO306" s="167" t="e">
        <f t="shared" ca="1" si="936"/>
        <v>#REF!</v>
      </c>
      <c r="HP306" s="167" t="e">
        <f t="shared" ca="1" si="937"/>
        <v>#REF!</v>
      </c>
      <c r="HQ306" s="167" t="e">
        <f t="shared" ca="1" si="938"/>
        <v>#REF!</v>
      </c>
      <c r="HR306" s="167" t="e">
        <f t="shared" ca="1" si="939"/>
        <v>#REF!</v>
      </c>
      <c r="HS306" s="167" t="e">
        <f t="shared" ca="1" si="940"/>
        <v>#REF!</v>
      </c>
      <c r="HT306" s="167" t="e">
        <f t="shared" ca="1" si="941"/>
        <v>#REF!</v>
      </c>
      <c r="HU306" s="167" t="e">
        <f t="shared" ca="1" si="942"/>
        <v>#REF!</v>
      </c>
      <c r="HW306" s="167" t="e">
        <f t="shared" ca="1" si="943"/>
        <v>#REF!</v>
      </c>
      <c r="HX306" s="167">
        <f t="shared" si="944"/>
        <v>0</v>
      </c>
      <c r="HY306" s="167" t="e">
        <f t="shared" ca="1" si="1026"/>
        <v>#REF!</v>
      </c>
      <c r="HZ306" s="219" t="e">
        <f t="shared" ca="1" si="1027"/>
        <v>#REF!</v>
      </c>
    </row>
    <row r="307" spans="1:234" s="48" customFormat="1">
      <c r="A307" s="3" t="s">
        <v>608</v>
      </c>
      <c r="B307" s="202" t="str">
        <f>INDEX('Ref1'!$E:$E,MATCH(A307,'Ref1'!$A:$A,0))</f>
        <v>South Staffordshire</v>
      </c>
      <c r="C307" s="42" t="str">
        <f>INDEX(Data1!B:B,MATCH(A307,Data1!A:A,0))</f>
        <v>SD</v>
      </c>
      <c r="D307" s="253" t="str">
        <f>INDEX(Data1!C:C,MATCH(A307,Data1!A:A,0))</f>
        <v>WM</v>
      </c>
      <c r="E307" s="200" t="str">
        <f>IF($C$6="No","No",IF(COUNTIF(Inputs!$K$359:$K$398,$A307)&gt;0,"Yes","No"))</f>
        <v>No</v>
      </c>
      <c r="F307" s="404"/>
      <c r="G307" s="62">
        <f>INDEX('4_RatesSplit'!K:K,MATCH($A307,'4_RatesSplit'!$A:$A,0))</f>
        <v>0</v>
      </c>
      <c r="H307" s="171">
        <f>INDEX('4_RatesSplit'!L:L,MATCH($A307,'4_RatesSplit'!$A:$A,0))</f>
        <v>0</v>
      </c>
      <c r="I307" s="167">
        <f>INDEX('4_RatesSplit'!M:M,MATCH($A307,'4_RatesSplit'!$A:$A,0))</f>
        <v>0</v>
      </c>
      <c r="J307" s="167">
        <f>INDEX('4_RatesSplit'!N:N,MATCH($A307,'4_RatesSplit'!$A:$A,0))</f>
        <v>0</v>
      </c>
      <c r="K307" s="167">
        <f>INDEX('4_RatesSplit'!O:O,MATCH($A307,'4_RatesSplit'!$A:$A,0))</f>
        <v>0</v>
      </c>
      <c r="L307" s="167">
        <f>INDEX('4_RatesSplit'!P:P,MATCH($A307,'4_RatesSplit'!$A:$A,0))</f>
        <v>0</v>
      </c>
      <c r="M307" s="167">
        <f>INDEX('4_RatesSplit'!Q:Q,MATCH($A307,'4_RatesSplit'!$A:$A,0))</f>
        <v>0</v>
      </c>
      <c r="N307" s="167">
        <f>INDEX('4_RatesSplit'!R:R,MATCH($A307,'4_RatesSplit'!$A:$A,0))</f>
        <v>0</v>
      </c>
      <c r="O307" s="167">
        <f>INDEX('4_RatesSplit'!S:S,MATCH($A307,'4_RatesSplit'!$A:$A,0))</f>
        <v>0</v>
      </c>
      <c r="P307" s="167">
        <f>INDEX('4_RatesSplit'!T:T,MATCH($A307,'4_RatesSplit'!$A:$A,0))</f>
        <v>0</v>
      </c>
      <c r="Q307" s="167">
        <f>INDEX('4_RatesSplit'!U:U,MATCH($A307,'4_RatesSplit'!$A:$A,0))</f>
        <v>0</v>
      </c>
      <c r="R307" s="167">
        <f>INDEX('4_RatesSplit'!V:V,MATCH($A307,'4_RatesSplit'!$A:$A,0))</f>
        <v>0</v>
      </c>
      <c r="S307" s="167">
        <f>INDEX('4_RatesSplit'!W:W,MATCH($A307,'4_RatesSplit'!$A:$A,0))</f>
        <v>0</v>
      </c>
      <c r="T307" s="167">
        <f>INDEX('4_RatesSplit'!X:X,MATCH($A307,'4_RatesSplit'!$A:$A,0))</f>
        <v>0</v>
      </c>
      <c r="U307" s="167">
        <f>INDEX('4_RatesSplit'!Y:Y,MATCH($A307,'4_RatesSplit'!$A:$A,0))</f>
        <v>0</v>
      </c>
      <c r="V307" s="167">
        <f>INDEX('4_RatesSplit'!Z:Z,MATCH($A307,'4_RatesSplit'!$A:$A,0))</f>
        <v>0</v>
      </c>
      <c r="W307" s="167">
        <f>INDEX('4_RatesSplit'!AA:AA,MATCH($A307,'4_RatesSplit'!$A:$A,0))</f>
        <v>0</v>
      </c>
      <c r="X307" s="18"/>
      <c r="Y307" s="168" t="e">
        <f ca="1">INDEX('4_RatesSplit'!AT:AT,MATCH($A307,'4_RatesSplit'!$A:$A,0))</f>
        <v>#REF!</v>
      </c>
      <c r="Z307" s="168" t="e">
        <f ca="1">INDEX('4_RatesSplit'!AU:AU,MATCH($A307,'4_RatesSplit'!$A:$A,0))</f>
        <v>#REF!</v>
      </c>
      <c r="AA307" s="168" t="e">
        <f ca="1">INDEX('4_RatesSplit'!AV:AV,MATCH($A307,'4_RatesSplit'!$A:$A,0))</f>
        <v>#REF!</v>
      </c>
      <c r="AB307" s="168" t="e">
        <f ca="1">INDEX('4_RatesSplit'!AW:AW,MATCH($A307,'4_RatesSplit'!$A:$A,0))</f>
        <v>#REF!</v>
      </c>
      <c r="AC307" s="168" t="e">
        <f ca="1">INDEX('4_RatesSplit'!AX:AX,MATCH($A307,'4_RatesSplit'!$A:$A,0))</f>
        <v>#REF!</v>
      </c>
      <c r="AD307" s="168" t="e">
        <f ca="1">INDEX('4_RatesSplit'!AY:AY,MATCH($A307,'4_RatesSplit'!$A:$A,0))</f>
        <v>#REF!</v>
      </c>
      <c r="AE307" s="168" t="e">
        <f ca="1">INDEX('4_RatesSplit'!AZ:AZ,MATCH($A307,'4_RatesSplit'!$A:$A,0))</f>
        <v>#REF!</v>
      </c>
      <c r="AF307" s="168" t="e">
        <f ca="1">INDEX('4_RatesSplit'!BA:BA,MATCH($A307,'4_RatesSplit'!$A:$A,0))</f>
        <v>#REF!</v>
      </c>
      <c r="AG307" s="168" t="e">
        <f ca="1">INDEX('4_RatesSplit'!BB:BB,MATCH($A307,'4_RatesSplit'!$A:$A,0))</f>
        <v>#REF!</v>
      </c>
      <c r="AH307" s="168" t="e">
        <f ca="1">INDEX('4_RatesSplit'!BC:BC,MATCH($A307,'4_RatesSplit'!$A:$A,0))</f>
        <v>#REF!</v>
      </c>
      <c r="AI307" s="168" t="e">
        <f ca="1">INDEX('4_RatesSplit'!BD:BD,MATCH($A307,'4_RatesSplit'!$A:$A,0))</f>
        <v>#REF!</v>
      </c>
      <c r="AJ307" s="168" t="e">
        <f ca="1">INDEX('4_RatesSplit'!BE:BE,MATCH($A307,'4_RatesSplit'!$A:$A,0))</f>
        <v>#REF!</v>
      </c>
      <c r="AK307" s="168" t="e">
        <f ca="1">INDEX('4_RatesSplit'!BF:BF,MATCH($A307,'4_RatesSplit'!$A:$A,0))</f>
        <v>#REF!</v>
      </c>
      <c r="AL307" s="168" t="e">
        <f ca="1">INDEX('4_RatesSplit'!BG:BG,MATCH($A307,'4_RatesSplit'!$A:$A,0))</f>
        <v>#REF!</v>
      </c>
      <c r="AM307" s="168" t="e">
        <f ca="1">INDEX('4_RatesSplit'!BH:BH,MATCH($A307,'4_RatesSplit'!$A:$A,0))</f>
        <v>#REF!</v>
      </c>
      <c r="AN307" s="198" t="e">
        <f ca="1">INDEX('4_RatesSplit'!BI:BI,MATCH($A307,'4_RatesSplit'!$A:$A,0))</f>
        <v>#REF!</v>
      </c>
      <c r="AO307" s="114"/>
      <c r="AP307" s="167" t="e">
        <f t="shared" ca="1" si="945"/>
        <v>#REF!</v>
      </c>
      <c r="AQ307" s="167" t="e">
        <f t="shared" ca="1" si="946"/>
        <v>#REF!</v>
      </c>
      <c r="AR307" s="167" t="e">
        <f t="shared" ca="1" si="947"/>
        <v>#REF!</v>
      </c>
      <c r="AS307" s="167" t="e">
        <f t="shared" ca="1" si="948"/>
        <v>#REF!</v>
      </c>
      <c r="AT307" s="167" t="e">
        <f t="shared" ca="1" si="949"/>
        <v>#REF!</v>
      </c>
      <c r="AU307" s="167" t="e">
        <f t="shared" ca="1" si="950"/>
        <v>#REF!</v>
      </c>
      <c r="AV307" s="167" t="e">
        <f t="shared" ca="1" si="951"/>
        <v>#REF!</v>
      </c>
      <c r="AW307" s="167" t="e">
        <f t="shared" ca="1" si="952"/>
        <v>#REF!</v>
      </c>
      <c r="AX307" s="167" t="e">
        <f t="shared" ca="1" si="953"/>
        <v>#REF!</v>
      </c>
      <c r="AY307" s="167" t="e">
        <f t="shared" ca="1" si="954"/>
        <v>#REF!</v>
      </c>
      <c r="AZ307" s="167" t="e">
        <f t="shared" ca="1" si="955"/>
        <v>#REF!</v>
      </c>
      <c r="BA307" s="167" t="e">
        <f t="shared" ca="1" si="956"/>
        <v>#REF!</v>
      </c>
      <c r="BB307" s="167" t="e">
        <f t="shared" ca="1" si="957"/>
        <v>#REF!</v>
      </c>
      <c r="BC307" s="167" t="e">
        <f t="shared" ca="1" si="958"/>
        <v>#REF!</v>
      </c>
      <c r="BD307" s="167" t="e">
        <f t="shared" ca="1" si="959"/>
        <v>#REF!</v>
      </c>
      <c r="BE307" s="167" t="e">
        <f t="shared" ca="1" si="960"/>
        <v>#REF!</v>
      </c>
      <c r="BF307" s="18"/>
      <c r="BG307" s="168">
        <f>INDEX('2_Needs'!$F:$F,MATCH($A307,'2_Needs'!$A:$A,0))</f>
        <v>1.8819320298503098E-4</v>
      </c>
      <c r="BH307" s="114"/>
      <c r="BI307" s="167">
        <f t="shared" ref="BI307:BX307" si="1065">IF(BI$3="reset",$BG307*BI$6,BH307*(1+$C$4))</f>
        <v>0</v>
      </c>
      <c r="BJ307" s="167">
        <f t="shared" si="1065"/>
        <v>0</v>
      </c>
      <c r="BK307" s="167">
        <f t="shared" si="1065"/>
        <v>0</v>
      </c>
      <c r="BL307" s="167">
        <f t="shared" si="1065"/>
        <v>0</v>
      </c>
      <c r="BM307" s="167">
        <f t="shared" si="1065"/>
        <v>0</v>
      </c>
      <c r="BN307" s="167">
        <f t="shared" si="1065"/>
        <v>0</v>
      </c>
      <c r="BO307" s="167">
        <f t="shared" si="1065"/>
        <v>0</v>
      </c>
      <c r="BP307" s="167">
        <f t="shared" si="1065"/>
        <v>0</v>
      </c>
      <c r="BQ307" s="167">
        <f t="shared" si="1065"/>
        <v>0</v>
      </c>
      <c r="BR307" s="167">
        <f t="shared" si="1065"/>
        <v>0</v>
      </c>
      <c r="BS307" s="167">
        <f t="shared" si="1065"/>
        <v>0</v>
      </c>
      <c r="BT307" s="167">
        <f t="shared" si="1065"/>
        <v>0</v>
      </c>
      <c r="BU307" s="167">
        <f t="shared" si="1065"/>
        <v>0</v>
      </c>
      <c r="BV307" s="167">
        <f t="shared" si="1065"/>
        <v>0</v>
      </c>
      <c r="BW307" s="167">
        <f t="shared" si="1065"/>
        <v>0</v>
      </c>
      <c r="BX307" s="167">
        <f t="shared" si="1065"/>
        <v>0</v>
      </c>
      <c r="BZ307" s="167" t="e">
        <f t="shared" ca="1" si="879"/>
        <v>#REF!</v>
      </c>
      <c r="CA307" s="167" t="e">
        <f t="shared" ca="1" si="880"/>
        <v>#REF!</v>
      </c>
      <c r="CB307" s="167" t="e">
        <f t="shared" ca="1" si="881"/>
        <v>#REF!</v>
      </c>
      <c r="CC307" s="167" t="e">
        <f t="shared" ca="1" si="882"/>
        <v>#REF!</v>
      </c>
      <c r="CD307" s="167" t="e">
        <f t="shared" ca="1" si="883"/>
        <v>#REF!</v>
      </c>
      <c r="CE307" s="167" t="e">
        <f t="shared" ca="1" si="884"/>
        <v>#REF!</v>
      </c>
      <c r="CF307" s="167" t="e">
        <f t="shared" ca="1" si="885"/>
        <v>#REF!</v>
      </c>
      <c r="CG307" s="167" t="e">
        <f t="shared" ca="1" si="886"/>
        <v>#REF!</v>
      </c>
      <c r="CH307" s="167" t="e">
        <f t="shared" ca="1" si="887"/>
        <v>#REF!</v>
      </c>
      <c r="CI307" s="167" t="e">
        <f t="shared" ca="1" si="888"/>
        <v>#REF!</v>
      </c>
      <c r="CJ307" s="167" t="e">
        <f t="shared" ca="1" si="889"/>
        <v>#REF!</v>
      </c>
      <c r="CK307" s="167" t="e">
        <f t="shared" ca="1" si="890"/>
        <v>#REF!</v>
      </c>
      <c r="CL307" s="167" t="e">
        <f t="shared" ca="1" si="891"/>
        <v>#REF!</v>
      </c>
      <c r="CM307" s="167" t="e">
        <f t="shared" ca="1" si="892"/>
        <v>#REF!</v>
      </c>
      <c r="CN307" s="167" t="e">
        <f t="shared" ca="1" si="893"/>
        <v>#REF!</v>
      </c>
      <c r="CO307" s="167" t="e">
        <f t="shared" ca="1" si="894"/>
        <v>#REF!</v>
      </c>
      <c r="CQ307" s="167" t="e">
        <f t="shared" ca="1" si="895"/>
        <v>#REF!</v>
      </c>
      <c r="CR307" s="167" t="e">
        <f t="shared" ca="1" si="896"/>
        <v>#REF!</v>
      </c>
      <c r="CS307" s="167" t="e">
        <f t="shared" ca="1" si="897"/>
        <v>#REF!</v>
      </c>
      <c r="CT307" s="167" t="e">
        <f t="shared" ca="1" si="898"/>
        <v>#REF!</v>
      </c>
      <c r="CU307" s="167" t="e">
        <f t="shared" ca="1" si="899"/>
        <v>#REF!</v>
      </c>
      <c r="CV307" s="167" t="e">
        <f t="shared" ca="1" si="900"/>
        <v>#REF!</v>
      </c>
      <c r="CW307" s="167" t="e">
        <f t="shared" ca="1" si="901"/>
        <v>#REF!</v>
      </c>
      <c r="CX307" s="167" t="e">
        <f t="shared" ca="1" si="902"/>
        <v>#REF!</v>
      </c>
      <c r="CY307" s="167" t="e">
        <f t="shared" ca="1" si="903"/>
        <v>#REF!</v>
      </c>
      <c r="CZ307" s="167" t="e">
        <f t="shared" ca="1" si="904"/>
        <v>#REF!</v>
      </c>
      <c r="DA307" s="167" t="e">
        <f t="shared" ca="1" si="905"/>
        <v>#REF!</v>
      </c>
      <c r="DB307" s="167" t="e">
        <f t="shared" ca="1" si="906"/>
        <v>#REF!</v>
      </c>
      <c r="DC307" s="167" t="e">
        <f t="shared" ca="1" si="907"/>
        <v>#REF!</v>
      </c>
      <c r="DD307" s="167" t="e">
        <f t="shared" ca="1" si="908"/>
        <v>#REF!</v>
      </c>
      <c r="DE307" s="167" t="e">
        <f t="shared" ca="1" si="909"/>
        <v>#REF!</v>
      </c>
      <c r="DF307" s="167" t="e">
        <f t="shared" ca="1" si="910"/>
        <v>#REF!</v>
      </c>
      <c r="DH307" s="167">
        <f t="shared" si="911"/>
        <v>0</v>
      </c>
      <c r="DI307" s="167">
        <f t="shared" si="912"/>
        <v>0</v>
      </c>
      <c r="DJ307" s="167">
        <f t="shared" si="913"/>
        <v>0</v>
      </c>
      <c r="DK307" s="167">
        <f t="shared" si="914"/>
        <v>0</v>
      </c>
      <c r="DL307" s="167">
        <f t="shared" si="915"/>
        <v>0</v>
      </c>
      <c r="DM307" s="167">
        <f t="shared" si="916"/>
        <v>0</v>
      </c>
      <c r="DN307" s="167">
        <f t="shared" si="917"/>
        <v>0</v>
      </c>
      <c r="DO307" s="167">
        <f t="shared" si="918"/>
        <v>0</v>
      </c>
      <c r="DP307" s="167">
        <f t="shared" si="919"/>
        <v>0</v>
      </c>
      <c r="DQ307" s="167">
        <f t="shared" si="920"/>
        <v>0</v>
      </c>
      <c r="DR307" s="167">
        <f t="shared" si="921"/>
        <v>0</v>
      </c>
      <c r="DS307" s="167">
        <f t="shared" si="922"/>
        <v>0</v>
      </c>
      <c r="DT307" s="167">
        <f t="shared" si="923"/>
        <v>0</v>
      </c>
      <c r="DU307" s="167">
        <f t="shared" si="924"/>
        <v>0</v>
      </c>
      <c r="DV307" s="167">
        <f t="shared" si="925"/>
        <v>0</v>
      </c>
      <c r="DW307" s="167">
        <f t="shared" si="926"/>
        <v>0</v>
      </c>
      <c r="DY307" s="167" t="e">
        <f t="shared" ca="1" si="962"/>
        <v>#REF!</v>
      </c>
      <c r="DZ307" s="167" t="e">
        <f t="shared" ca="1" si="963"/>
        <v>#REF!</v>
      </c>
      <c r="EA307" s="167" t="e">
        <f t="shared" ca="1" si="964"/>
        <v>#REF!</v>
      </c>
      <c r="EB307" s="167" t="e">
        <f t="shared" ca="1" si="965"/>
        <v>#REF!</v>
      </c>
      <c r="EC307" s="167" t="e">
        <f t="shared" ca="1" si="966"/>
        <v>#REF!</v>
      </c>
      <c r="ED307" s="167" t="e">
        <f t="shared" ca="1" si="967"/>
        <v>#REF!</v>
      </c>
      <c r="EE307" s="167" t="e">
        <f t="shared" ca="1" si="968"/>
        <v>#REF!</v>
      </c>
      <c r="EF307" s="167" t="e">
        <f t="shared" ca="1" si="969"/>
        <v>#REF!</v>
      </c>
      <c r="EG307" s="167" t="e">
        <f t="shared" ca="1" si="970"/>
        <v>#REF!</v>
      </c>
      <c r="EH307" s="167" t="e">
        <f t="shared" ca="1" si="971"/>
        <v>#REF!</v>
      </c>
      <c r="EI307" s="167" t="e">
        <f t="shared" ca="1" si="972"/>
        <v>#REF!</v>
      </c>
      <c r="EJ307" s="167" t="e">
        <f t="shared" ca="1" si="973"/>
        <v>#REF!</v>
      </c>
      <c r="EK307" s="167" t="e">
        <f t="shared" ca="1" si="974"/>
        <v>#REF!</v>
      </c>
      <c r="EL307" s="167" t="e">
        <f t="shared" ca="1" si="975"/>
        <v>#REF!</v>
      </c>
      <c r="EM307" s="167" t="e">
        <f t="shared" ca="1" si="976"/>
        <v>#REF!</v>
      </c>
      <c r="EN307" s="167" t="e">
        <f t="shared" ca="1" si="977"/>
        <v>#REF!</v>
      </c>
      <c r="EP307" s="167">
        <f t="shared" si="978"/>
        <v>0</v>
      </c>
      <c r="EQ307" s="167">
        <f t="shared" si="979"/>
        <v>0</v>
      </c>
      <c r="ER307" s="167">
        <f t="shared" si="980"/>
        <v>0</v>
      </c>
      <c r="ES307" s="167">
        <f t="shared" si="981"/>
        <v>0</v>
      </c>
      <c r="ET307" s="167">
        <f t="shared" si="982"/>
        <v>0</v>
      </c>
      <c r="EU307" s="167">
        <f t="shared" si="983"/>
        <v>0</v>
      </c>
      <c r="EV307" s="167">
        <f t="shared" si="984"/>
        <v>0</v>
      </c>
      <c r="EW307" s="167">
        <f t="shared" si="985"/>
        <v>0</v>
      </c>
      <c r="EX307" s="167">
        <f t="shared" si="986"/>
        <v>0</v>
      </c>
      <c r="EY307" s="167">
        <f t="shared" si="987"/>
        <v>0</v>
      </c>
      <c r="EZ307" s="167">
        <f t="shared" si="988"/>
        <v>0</v>
      </c>
      <c r="FA307" s="167">
        <f t="shared" si="989"/>
        <v>0</v>
      </c>
      <c r="FB307" s="167">
        <f t="shared" si="990"/>
        <v>0</v>
      </c>
      <c r="FC307" s="167">
        <f t="shared" si="991"/>
        <v>0</v>
      </c>
      <c r="FD307" s="167">
        <f t="shared" si="992"/>
        <v>0</v>
      </c>
      <c r="FE307" s="167">
        <f t="shared" si="993"/>
        <v>0</v>
      </c>
      <c r="FG307" s="167">
        <f t="shared" si="994"/>
        <v>0</v>
      </c>
      <c r="FH307" s="167">
        <f t="shared" si="995"/>
        <v>0</v>
      </c>
      <c r="FI307" s="167">
        <f t="shared" si="996"/>
        <v>0</v>
      </c>
      <c r="FJ307" s="167">
        <f t="shared" si="997"/>
        <v>0</v>
      </c>
      <c r="FK307" s="167">
        <f t="shared" si="998"/>
        <v>0</v>
      </c>
      <c r="FL307" s="167">
        <f t="shared" si="999"/>
        <v>0</v>
      </c>
      <c r="FM307" s="167">
        <f t="shared" si="1000"/>
        <v>0</v>
      </c>
      <c r="FN307" s="167">
        <f t="shared" si="1001"/>
        <v>0</v>
      </c>
      <c r="FO307" s="167">
        <f t="shared" si="1002"/>
        <v>0</v>
      </c>
      <c r="FP307" s="167">
        <f t="shared" si="1003"/>
        <v>0</v>
      </c>
      <c r="FQ307" s="167">
        <f t="shared" si="1004"/>
        <v>0</v>
      </c>
      <c r="FR307" s="167">
        <f t="shared" si="1005"/>
        <v>0</v>
      </c>
      <c r="FS307" s="167">
        <f t="shared" si="1006"/>
        <v>0</v>
      </c>
      <c r="FT307" s="167">
        <f t="shared" si="1007"/>
        <v>0</v>
      </c>
      <c r="FU307" s="167">
        <f t="shared" si="1008"/>
        <v>0</v>
      </c>
      <c r="FV307" s="167">
        <f t="shared" si="1009"/>
        <v>0</v>
      </c>
      <c r="FX307" s="167">
        <f t="shared" si="1010"/>
        <v>0</v>
      </c>
      <c r="FY307" s="167">
        <f t="shared" si="1011"/>
        <v>0</v>
      </c>
      <c r="FZ307" s="167">
        <f t="shared" si="1012"/>
        <v>0</v>
      </c>
      <c r="GA307" s="167">
        <f t="shared" si="1013"/>
        <v>0</v>
      </c>
      <c r="GB307" s="167">
        <f t="shared" si="1014"/>
        <v>0</v>
      </c>
      <c r="GC307" s="167">
        <f t="shared" si="1015"/>
        <v>0</v>
      </c>
      <c r="GD307" s="167">
        <f t="shared" si="1016"/>
        <v>0</v>
      </c>
      <c r="GE307" s="167">
        <f t="shared" si="1017"/>
        <v>0</v>
      </c>
      <c r="GF307" s="167">
        <f t="shared" si="1018"/>
        <v>0</v>
      </c>
      <c r="GG307" s="167">
        <f t="shared" si="1019"/>
        <v>0</v>
      </c>
      <c r="GH307" s="167">
        <f t="shared" si="1020"/>
        <v>0</v>
      </c>
      <c r="GI307" s="167">
        <f t="shared" si="1021"/>
        <v>0</v>
      </c>
      <c r="GJ307" s="167">
        <f t="shared" si="1022"/>
        <v>0</v>
      </c>
      <c r="GK307" s="167">
        <f t="shared" si="1023"/>
        <v>0</v>
      </c>
      <c r="GL307" s="167">
        <f t="shared" si="1024"/>
        <v>0</v>
      </c>
      <c r="GM307" s="167">
        <f t="shared" si="1025"/>
        <v>0</v>
      </c>
      <c r="GO307" s="167" t="e">
        <f t="shared" ca="1" si="860"/>
        <v>#REF!</v>
      </c>
      <c r="GP307" s="167" t="e">
        <f t="shared" ca="1" si="1056"/>
        <v>#REF!</v>
      </c>
      <c r="GQ307" s="167" t="e">
        <f t="shared" ca="1" si="1056"/>
        <v>#REF!</v>
      </c>
      <c r="GR307" s="167" t="e">
        <f t="shared" ca="1" si="1056"/>
        <v>#REF!</v>
      </c>
      <c r="GS307" s="167" t="e">
        <f t="shared" ca="1" si="1056"/>
        <v>#REF!</v>
      </c>
      <c r="GT307" s="167" t="e">
        <f t="shared" ca="1" si="1056"/>
        <v>#REF!</v>
      </c>
      <c r="GU307" s="167" t="e">
        <f t="shared" ca="1" si="1056"/>
        <v>#REF!</v>
      </c>
      <c r="GV307" s="167" t="e">
        <f t="shared" ca="1" si="1056"/>
        <v>#REF!</v>
      </c>
      <c r="GW307" s="167" t="e">
        <f t="shared" ca="1" si="1056"/>
        <v>#REF!</v>
      </c>
      <c r="GX307" s="167" t="e">
        <f t="shared" ca="1" si="1056"/>
        <v>#REF!</v>
      </c>
      <c r="GY307" s="167" t="e">
        <f t="shared" ca="1" si="1056"/>
        <v>#REF!</v>
      </c>
      <c r="GZ307" s="167" t="e">
        <f t="shared" ca="1" si="1056"/>
        <v>#REF!</v>
      </c>
      <c r="HA307" s="167" t="e">
        <f t="shared" ca="1" si="1056"/>
        <v>#REF!</v>
      </c>
      <c r="HB307" s="167" t="e">
        <f t="shared" ca="1" si="1056"/>
        <v>#REF!</v>
      </c>
      <c r="HC307" s="167" t="e">
        <f t="shared" ca="1" si="1056"/>
        <v>#REF!</v>
      </c>
      <c r="HD307" s="167" t="e">
        <f t="shared" ca="1" si="1056"/>
        <v>#REF!</v>
      </c>
      <c r="HF307" s="167" t="e">
        <f t="shared" ca="1" si="927"/>
        <v>#REF!</v>
      </c>
      <c r="HG307" s="167" t="e">
        <f t="shared" ca="1" si="928"/>
        <v>#REF!</v>
      </c>
      <c r="HH307" s="167" t="e">
        <f t="shared" ca="1" si="929"/>
        <v>#REF!</v>
      </c>
      <c r="HI307" s="167" t="e">
        <f t="shared" ca="1" si="930"/>
        <v>#REF!</v>
      </c>
      <c r="HJ307" s="167" t="e">
        <f t="shared" ca="1" si="931"/>
        <v>#REF!</v>
      </c>
      <c r="HK307" s="167" t="e">
        <f t="shared" ca="1" si="932"/>
        <v>#REF!</v>
      </c>
      <c r="HL307" s="167" t="e">
        <f t="shared" ca="1" si="933"/>
        <v>#REF!</v>
      </c>
      <c r="HM307" s="167" t="e">
        <f t="shared" ca="1" si="934"/>
        <v>#REF!</v>
      </c>
      <c r="HN307" s="167" t="e">
        <f t="shared" ca="1" si="935"/>
        <v>#REF!</v>
      </c>
      <c r="HO307" s="167" t="e">
        <f t="shared" ca="1" si="936"/>
        <v>#REF!</v>
      </c>
      <c r="HP307" s="167" t="e">
        <f t="shared" ca="1" si="937"/>
        <v>#REF!</v>
      </c>
      <c r="HQ307" s="167" t="e">
        <f t="shared" ca="1" si="938"/>
        <v>#REF!</v>
      </c>
      <c r="HR307" s="167" t="e">
        <f t="shared" ca="1" si="939"/>
        <v>#REF!</v>
      </c>
      <c r="HS307" s="167" t="e">
        <f t="shared" ca="1" si="940"/>
        <v>#REF!</v>
      </c>
      <c r="HT307" s="167" t="e">
        <f t="shared" ca="1" si="941"/>
        <v>#REF!</v>
      </c>
      <c r="HU307" s="167" t="e">
        <f t="shared" ca="1" si="942"/>
        <v>#REF!</v>
      </c>
      <c r="HW307" s="167" t="e">
        <f t="shared" ca="1" si="943"/>
        <v>#REF!</v>
      </c>
      <c r="HX307" s="167">
        <f t="shared" si="944"/>
        <v>0</v>
      </c>
      <c r="HY307" s="167" t="e">
        <f t="shared" ca="1" si="1026"/>
        <v>#REF!</v>
      </c>
      <c r="HZ307" s="219" t="e">
        <f t="shared" ca="1" si="1027"/>
        <v>#REF!</v>
      </c>
    </row>
    <row r="308" spans="1:234" s="48" customFormat="1">
      <c r="A308" s="3" t="s">
        <v>610</v>
      </c>
      <c r="B308" s="202" t="str">
        <f>INDEX('Ref1'!$E:$E,MATCH(A308,'Ref1'!$A:$A,0))</f>
        <v>South Tyneside</v>
      </c>
      <c r="C308" s="42" t="str">
        <f>INDEX(Data1!B:B,MATCH(A308,Data1!A:A,0))</f>
        <v>MD</v>
      </c>
      <c r="D308" s="253" t="str">
        <f>INDEX(Data1!C:C,MATCH(A308,Data1!A:A,0))</f>
        <v>NE</v>
      </c>
      <c r="E308" s="200" t="str">
        <f>IF($C$6="No","No",IF(COUNTIF(Inputs!$K$359:$K$398,$A308)&gt;0,"Yes","No"))</f>
        <v>No</v>
      </c>
      <c r="F308" s="404"/>
      <c r="G308" s="62">
        <f>INDEX('4_RatesSplit'!K:K,MATCH($A308,'4_RatesSplit'!$A:$A,0))</f>
        <v>0</v>
      </c>
      <c r="H308" s="171">
        <f>INDEX('4_RatesSplit'!L:L,MATCH($A308,'4_RatesSplit'!$A:$A,0))</f>
        <v>0</v>
      </c>
      <c r="I308" s="167">
        <f>INDEX('4_RatesSplit'!M:M,MATCH($A308,'4_RatesSplit'!$A:$A,0))</f>
        <v>0</v>
      </c>
      <c r="J308" s="167">
        <f>INDEX('4_RatesSplit'!N:N,MATCH($A308,'4_RatesSplit'!$A:$A,0))</f>
        <v>0</v>
      </c>
      <c r="K308" s="167">
        <f>INDEX('4_RatesSplit'!O:O,MATCH($A308,'4_RatesSplit'!$A:$A,0))</f>
        <v>0</v>
      </c>
      <c r="L308" s="167">
        <f>INDEX('4_RatesSplit'!P:P,MATCH($A308,'4_RatesSplit'!$A:$A,0))</f>
        <v>0</v>
      </c>
      <c r="M308" s="167">
        <f>INDEX('4_RatesSplit'!Q:Q,MATCH($A308,'4_RatesSplit'!$A:$A,0))</f>
        <v>0</v>
      </c>
      <c r="N308" s="167">
        <f>INDEX('4_RatesSplit'!R:R,MATCH($A308,'4_RatesSplit'!$A:$A,0))</f>
        <v>0</v>
      </c>
      <c r="O308" s="167">
        <f>INDEX('4_RatesSplit'!S:S,MATCH($A308,'4_RatesSplit'!$A:$A,0))</f>
        <v>0</v>
      </c>
      <c r="P308" s="167">
        <f>INDEX('4_RatesSplit'!T:T,MATCH($A308,'4_RatesSplit'!$A:$A,0))</f>
        <v>0</v>
      </c>
      <c r="Q308" s="167">
        <f>INDEX('4_RatesSplit'!U:U,MATCH($A308,'4_RatesSplit'!$A:$A,0))</f>
        <v>0</v>
      </c>
      <c r="R308" s="167">
        <f>INDEX('4_RatesSplit'!V:V,MATCH($A308,'4_RatesSplit'!$A:$A,0))</f>
        <v>0</v>
      </c>
      <c r="S308" s="167">
        <f>INDEX('4_RatesSplit'!W:W,MATCH($A308,'4_RatesSplit'!$A:$A,0))</f>
        <v>0</v>
      </c>
      <c r="T308" s="167">
        <f>INDEX('4_RatesSplit'!X:X,MATCH($A308,'4_RatesSplit'!$A:$A,0))</f>
        <v>0</v>
      </c>
      <c r="U308" s="167">
        <f>INDEX('4_RatesSplit'!Y:Y,MATCH($A308,'4_RatesSplit'!$A:$A,0))</f>
        <v>0</v>
      </c>
      <c r="V308" s="167">
        <f>INDEX('4_RatesSplit'!Z:Z,MATCH($A308,'4_RatesSplit'!$A:$A,0))</f>
        <v>0</v>
      </c>
      <c r="W308" s="167">
        <f>INDEX('4_RatesSplit'!AA:AA,MATCH($A308,'4_RatesSplit'!$A:$A,0))</f>
        <v>0</v>
      </c>
      <c r="X308" s="18"/>
      <c r="Y308" s="168" t="e">
        <f ca="1">INDEX('4_RatesSplit'!AT:AT,MATCH($A308,'4_RatesSplit'!$A:$A,0))</f>
        <v>#REF!</v>
      </c>
      <c r="Z308" s="168" t="e">
        <f ca="1">INDEX('4_RatesSplit'!AU:AU,MATCH($A308,'4_RatesSplit'!$A:$A,0))</f>
        <v>#REF!</v>
      </c>
      <c r="AA308" s="168" t="e">
        <f ca="1">INDEX('4_RatesSplit'!AV:AV,MATCH($A308,'4_RatesSplit'!$A:$A,0))</f>
        <v>#REF!</v>
      </c>
      <c r="AB308" s="168" t="e">
        <f ca="1">INDEX('4_RatesSplit'!AW:AW,MATCH($A308,'4_RatesSplit'!$A:$A,0))</f>
        <v>#REF!</v>
      </c>
      <c r="AC308" s="168" t="e">
        <f ca="1">INDEX('4_RatesSplit'!AX:AX,MATCH($A308,'4_RatesSplit'!$A:$A,0))</f>
        <v>#REF!</v>
      </c>
      <c r="AD308" s="168" t="e">
        <f ca="1">INDEX('4_RatesSplit'!AY:AY,MATCH($A308,'4_RatesSplit'!$A:$A,0))</f>
        <v>#REF!</v>
      </c>
      <c r="AE308" s="168" t="e">
        <f ca="1">INDEX('4_RatesSplit'!AZ:AZ,MATCH($A308,'4_RatesSplit'!$A:$A,0))</f>
        <v>#REF!</v>
      </c>
      <c r="AF308" s="168" t="e">
        <f ca="1">INDEX('4_RatesSplit'!BA:BA,MATCH($A308,'4_RatesSplit'!$A:$A,0))</f>
        <v>#REF!</v>
      </c>
      <c r="AG308" s="168" t="e">
        <f ca="1">INDEX('4_RatesSplit'!BB:BB,MATCH($A308,'4_RatesSplit'!$A:$A,0))</f>
        <v>#REF!</v>
      </c>
      <c r="AH308" s="168" t="e">
        <f ca="1">INDEX('4_RatesSplit'!BC:BC,MATCH($A308,'4_RatesSplit'!$A:$A,0))</f>
        <v>#REF!</v>
      </c>
      <c r="AI308" s="168" t="e">
        <f ca="1">INDEX('4_RatesSplit'!BD:BD,MATCH($A308,'4_RatesSplit'!$A:$A,0))</f>
        <v>#REF!</v>
      </c>
      <c r="AJ308" s="168" t="e">
        <f ca="1">INDEX('4_RatesSplit'!BE:BE,MATCH($A308,'4_RatesSplit'!$A:$A,0))</f>
        <v>#REF!</v>
      </c>
      <c r="AK308" s="168" t="e">
        <f ca="1">INDEX('4_RatesSplit'!BF:BF,MATCH($A308,'4_RatesSplit'!$A:$A,0))</f>
        <v>#REF!</v>
      </c>
      <c r="AL308" s="168" t="e">
        <f ca="1">INDEX('4_RatesSplit'!BG:BG,MATCH($A308,'4_RatesSplit'!$A:$A,0))</f>
        <v>#REF!</v>
      </c>
      <c r="AM308" s="168" t="e">
        <f ca="1">INDEX('4_RatesSplit'!BH:BH,MATCH($A308,'4_RatesSplit'!$A:$A,0))</f>
        <v>#REF!</v>
      </c>
      <c r="AN308" s="198" t="e">
        <f ca="1">INDEX('4_RatesSplit'!BI:BI,MATCH($A308,'4_RatesSplit'!$A:$A,0))</f>
        <v>#REF!</v>
      </c>
      <c r="AO308" s="114"/>
      <c r="AP308" s="167" t="e">
        <f t="shared" ca="1" si="945"/>
        <v>#REF!</v>
      </c>
      <c r="AQ308" s="167" t="e">
        <f t="shared" ca="1" si="946"/>
        <v>#REF!</v>
      </c>
      <c r="AR308" s="167" t="e">
        <f t="shared" ca="1" si="947"/>
        <v>#REF!</v>
      </c>
      <c r="AS308" s="167" t="e">
        <f t="shared" ca="1" si="948"/>
        <v>#REF!</v>
      </c>
      <c r="AT308" s="167" t="e">
        <f t="shared" ca="1" si="949"/>
        <v>#REF!</v>
      </c>
      <c r="AU308" s="167" t="e">
        <f t="shared" ca="1" si="950"/>
        <v>#REF!</v>
      </c>
      <c r="AV308" s="167" t="e">
        <f t="shared" ca="1" si="951"/>
        <v>#REF!</v>
      </c>
      <c r="AW308" s="167" t="e">
        <f t="shared" ca="1" si="952"/>
        <v>#REF!</v>
      </c>
      <c r="AX308" s="167" t="e">
        <f t="shared" ca="1" si="953"/>
        <v>#REF!</v>
      </c>
      <c r="AY308" s="167" t="e">
        <f t="shared" ca="1" si="954"/>
        <v>#REF!</v>
      </c>
      <c r="AZ308" s="167" t="e">
        <f t="shared" ca="1" si="955"/>
        <v>#REF!</v>
      </c>
      <c r="BA308" s="167" t="e">
        <f t="shared" ca="1" si="956"/>
        <v>#REF!</v>
      </c>
      <c r="BB308" s="167" t="e">
        <f t="shared" ca="1" si="957"/>
        <v>#REF!</v>
      </c>
      <c r="BC308" s="167" t="e">
        <f t="shared" ca="1" si="958"/>
        <v>#REF!</v>
      </c>
      <c r="BD308" s="167" t="e">
        <f t="shared" ca="1" si="959"/>
        <v>#REF!</v>
      </c>
      <c r="BE308" s="167" t="e">
        <f t="shared" ca="1" si="960"/>
        <v>#REF!</v>
      </c>
      <c r="BF308" s="18"/>
      <c r="BG308" s="168">
        <f>INDEX('2_Needs'!$F:$F,MATCH($A308,'2_Needs'!$A:$A,0))</f>
        <v>3.9645592656636763E-3</v>
      </c>
      <c r="BH308" s="114"/>
      <c r="BI308" s="167">
        <f t="shared" ref="BI308:BX308" si="1066">IF(BI$3="reset",$BG308*BI$6,BH308*(1+$C$4))</f>
        <v>0</v>
      </c>
      <c r="BJ308" s="167">
        <f t="shared" si="1066"/>
        <v>0</v>
      </c>
      <c r="BK308" s="167">
        <f t="shared" si="1066"/>
        <v>0</v>
      </c>
      <c r="BL308" s="167">
        <f t="shared" si="1066"/>
        <v>0</v>
      </c>
      <c r="BM308" s="167">
        <f t="shared" si="1066"/>
        <v>0</v>
      </c>
      <c r="BN308" s="167">
        <f t="shared" si="1066"/>
        <v>0</v>
      </c>
      <c r="BO308" s="167">
        <f t="shared" si="1066"/>
        <v>0</v>
      </c>
      <c r="BP308" s="167">
        <f t="shared" si="1066"/>
        <v>0</v>
      </c>
      <c r="BQ308" s="167">
        <f t="shared" si="1066"/>
        <v>0</v>
      </c>
      <c r="BR308" s="167">
        <f t="shared" si="1066"/>
        <v>0</v>
      </c>
      <c r="BS308" s="167">
        <f t="shared" si="1066"/>
        <v>0</v>
      </c>
      <c r="BT308" s="167">
        <f t="shared" si="1066"/>
        <v>0</v>
      </c>
      <c r="BU308" s="167">
        <f t="shared" si="1066"/>
        <v>0</v>
      </c>
      <c r="BV308" s="167">
        <f t="shared" si="1066"/>
        <v>0</v>
      </c>
      <c r="BW308" s="167">
        <f t="shared" si="1066"/>
        <v>0</v>
      </c>
      <c r="BX308" s="167">
        <f t="shared" si="1066"/>
        <v>0</v>
      </c>
      <c r="BZ308" s="167" t="e">
        <f t="shared" ca="1" si="879"/>
        <v>#REF!</v>
      </c>
      <c r="CA308" s="167" t="e">
        <f t="shared" ca="1" si="880"/>
        <v>#REF!</v>
      </c>
      <c r="CB308" s="167" t="e">
        <f t="shared" ca="1" si="881"/>
        <v>#REF!</v>
      </c>
      <c r="CC308" s="167" t="e">
        <f t="shared" ca="1" si="882"/>
        <v>#REF!</v>
      </c>
      <c r="CD308" s="167" t="e">
        <f t="shared" ca="1" si="883"/>
        <v>#REF!</v>
      </c>
      <c r="CE308" s="167" t="e">
        <f t="shared" ca="1" si="884"/>
        <v>#REF!</v>
      </c>
      <c r="CF308" s="167" t="e">
        <f t="shared" ca="1" si="885"/>
        <v>#REF!</v>
      </c>
      <c r="CG308" s="167" t="e">
        <f t="shared" ca="1" si="886"/>
        <v>#REF!</v>
      </c>
      <c r="CH308" s="167" t="e">
        <f t="shared" ca="1" si="887"/>
        <v>#REF!</v>
      </c>
      <c r="CI308" s="167" t="e">
        <f t="shared" ca="1" si="888"/>
        <v>#REF!</v>
      </c>
      <c r="CJ308" s="167" t="e">
        <f t="shared" ca="1" si="889"/>
        <v>#REF!</v>
      </c>
      <c r="CK308" s="167" t="e">
        <f t="shared" ca="1" si="890"/>
        <v>#REF!</v>
      </c>
      <c r="CL308" s="167" t="e">
        <f t="shared" ca="1" si="891"/>
        <v>#REF!</v>
      </c>
      <c r="CM308" s="167" t="e">
        <f t="shared" ca="1" si="892"/>
        <v>#REF!</v>
      </c>
      <c r="CN308" s="167" t="e">
        <f t="shared" ca="1" si="893"/>
        <v>#REF!</v>
      </c>
      <c r="CO308" s="167" t="e">
        <f t="shared" ca="1" si="894"/>
        <v>#REF!</v>
      </c>
      <c r="CQ308" s="167" t="e">
        <f t="shared" ca="1" si="895"/>
        <v>#REF!</v>
      </c>
      <c r="CR308" s="167" t="e">
        <f t="shared" ca="1" si="896"/>
        <v>#REF!</v>
      </c>
      <c r="CS308" s="167" t="e">
        <f t="shared" ca="1" si="897"/>
        <v>#REF!</v>
      </c>
      <c r="CT308" s="167" t="e">
        <f t="shared" ca="1" si="898"/>
        <v>#REF!</v>
      </c>
      <c r="CU308" s="167" t="e">
        <f t="shared" ca="1" si="899"/>
        <v>#REF!</v>
      </c>
      <c r="CV308" s="167" t="e">
        <f t="shared" ca="1" si="900"/>
        <v>#REF!</v>
      </c>
      <c r="CW308" s="167" t="e">
        <f t="shared" ca="1" si="901"/>
        <v>#REF!</v>
      </c>
      <c r="CX308" s="167" t="e">
        <f t="shared" ca="1" si="902"/>
        <v>#REF!</v>
      </c>
      <c r="CY308" s="167" t="e">
        <f t="shared" ca="1" si="903"/>
        <v>#REF!</v>
      </c>
      <c r="CZ308" s="167" t="e">
        <f t="shared" ca="1" si="904"/>
        <v>#REF!</v>
      </c>
      <c r="DA308" s="167" t="e">
        <f t="shared" ca="1" si="905"/>
        <v>#REF!</v>
      </c>
      <c r="DB308" s="167" t="e">
        <f t="shared" ca="1" si="906"/>
        <v>#REF!</v>
      </c>
      <c r="DC308" s="167" t="e">
        <f t="shared" ca="1" si="907"/>
        <v>#REF!</v>
      </c>
      <c r="DD308" s="167" t="e">
        <f t="shared" ca="1" si="908"/>
        <v>#REF!</v>
      </c>
      <c r="DE308" s="167" t="e">
        <f t="shared" ca="1" si="909"/>
        <v>#REF!</v>
      </c>
      <c r="DF308" s="167" t="e">
        <f t="shared" ca="1" si="910"/>
        <v>#REF!</v>
      </c>
      <c r="DH308" s="167">
        <f t="shared" si="911"/>
        <v>0</v>
      </c>
      <c r="DI308" s="167">
        <f t="shared" si="912"/>
        <v>0</v>
      </c>
      <c r="DJ308" s="167">
        <f t="shared" si="913"/>
        <v>0</v>
      </c>
      <c r="DK308" s="167">
        <f t="shared" si="914"/>
        <v>0</v>
      </c>
      <c r="DL308" s="167">
        <f t="shared" si="915"/>
        <v>0</v>
      </c>
      <c r="DM308" s="167">
        <f t="shared" si="916"/>
        <v>0</v>
      </c>
      <c r="DN308" s="167">
        <f t="shared" si="917"/>
        <v>0</v>
      </c>
      <c r="DO308" s="167">
        <f t="shared" si="918"/>
        <v>0</v>
      </c>
      <c r="DP308" s="167">
        <f t="shared" si="919"/>
        <v>0</v>
      </c>
      <c r="DQ308" s="167">
        <f t="shared" si="920"/>
        <v>0</v>
      </c>
      <c r="DR308" s="167">
        <f t="shared" si="921"/>
        <v>0</v>
      </c>
      <c r="DS308" s="167">
        <f t="shared" si="922"/>
        <v>0</v>
      </c>
      <c r="DT308" s="167">
        <f t="shared" si="923"/>
        <v>0</v>
      </c>
      <c r="DU308" s="167">
        <f t="shared" si="924"/>
        <v>0</v>
      </c>
      <c r="DV308" s="167">
        <f t="shared" si="925"/>
        <v>0</v>
      </c>
      <c r="DW308" s="167">
        <f t="shared" si="926"/>
        <v>0</v>
      </c>
      <c r="DY308" s="167" t="e">
        <f t="shared" ca="1" si="962"/>
        <v>#REF!</v>
      </c>
      <c r="DZ308" s="167" t="e">
        <f t="shared" ca="1" si="963"/>
        <v>#REF!</v>
      </c>
      <c r="EA308" s="167" t="e">
        <f t="shared" ca="1" si="964"/>
        <v>#REF!</v>
      </c>
      <c r="EB308" s="167" t="e">
        <f t="shared" ca="1" si="965"/>
        <v>#REF!</v>
      </c>
      <c r="EC308" s="167" t="e">
        <f t="shared" ca="1" si="966"/>
        <v>#REF!</v>
      </c>
      <c r="ED308" s="167" t="e">
        <f t="shared" ca="1" si="967"/>
        <v>#REF!</v>
      </c>
      <c r="EE308" s="167" t="e">
        <f t="shared" ca="1" si="968"/>
        <v>#REF!</v>
      </c>
      <c r="EF308" s="167" t="e">
        <f t="shared" ca="1" si="969"/>
        <v>#REF!</v>
      </c>
      <c r="EG308" s="167" t="e">
        <f t="shared" ca="1" si="970"/>
        <v>#REF!</v>
      </c>
      <c r="EH308" s="167" t="e">
        <f t="shared" ca="1" si="971"/>
        <v>#REF!</v>
      </c>
      <c r="EI308" s="167" t="e">
        <f t="shared" ca="1" si="972"/>
        <v>#REF!</v>
      </c>
      <c r="EJ308" s="167" t="e">
        <f t="shared" ca="1" si="973"/>
        <v>#REF!</v>
      </c>
      <c r="EK308" s="167" t="e">
        <f t="shared" ca="1" si="974"/>
        <v>#REF!</v>
      </c>
      <c r="EL308" s="167" t="e">
        <f t="shared" ca="1" si="975"/>
        <v>#REF!</v>
      </c>
      <c r="EM308" s="167" t="e">
        <f t="shared" ca="1" si="976"/>
        <v>#REF!</v>
      </c>
      <c r="EN308" s="167" t="e">
        <f t="shared" ca="1" si="977"/>
        <v>#REF!</v>
      </c>
      <c r="EP308" s="167">
        <f t="shared" si="978"/>
        <v>0</v>
      </c>
      <c r="EQ308" s="167">
        <f t="shared" si="979"/>
        <v>0</v>
      </c>
      <c r="ER308" s="167">
        <f t="shared" si="980"/>
        <v>0</v>
      </c>
      <c r="ES308" s="167">
        <f t="shared" si="981"/>
        <v>0</v>
      </c>
      <c r="ET308" s="167">
        <f t="shared" si="982"/>
        <v>0</v>
      </c>
      <c r="EU308" s="167">
        <f t="shared" si="983"/>
        <v>0</v>
      </c>
      <c r="EV308" s="167">
        <f t="shared" si="984"/>
        <v>0</v>
      </c>
      <c r="EW308" s="167">
        <f t="shared" si="985"/>
        <v>0</v>
      </c>
      <c r="EX308" s="167">
        <f t="shared" si="986"/>
        <v>0</v>
      </c>
      <c r="EY308" s="167">
        <f t="shared" si="987"/>
        <v>0</v>
      </c>
      <c r="EZ308" s="167">
        <f t="shared" si="988"/>
        <v>0</v>
      </c>
      <c r="FA308" s="167">
        <f t="shared" si="989"/>
        <v>0</v>
      </c>
      <c r="FB308" s="167">
        <f t="shared" si="990"/>
        <v>0</v>
      </c>
      <c r="FC308" s="167">
        <f t="shared" si="991"/>
        <v>0</v>
      </c>
      <c r="FD308" s="167">
        <f t="shared" si="992"/>
        <v>0</v>
      </c>
      <c r="FE308" s="167">
        <f t="shared" si="993"/>
        <v>0</v>
      </c>
      <c r="FG308" s="167">
        <f t="shared" si="994"/>
        <v>0</v>
      </c>
      <c r="FH308" s="167">
        <f t="shared" si="995"/>
        <v>0</v>
      </c>
      <c r="FI308" s="167">
        <f t="shared" si="996"/>
        <v>0</v>
      </c>
      <c r="FJ308" s="167">
        <f t="shared" si="997"/>
        <v>0</v>
      </c>
      <c r="FK308" s="167">
        <f t="shared" si="998"/>
        <v>0</v>
      </c>
      <c r="FL308" s="167">
        <f t="shared" si="999"/>
        <v>0</v>
      </c>
      <c r="FM308" s="167">
        <f t="shared" si="1000"/>
        <v>0</v>
      </c>
      <c r="FN308" s="167">
        <f t="shared" si="1001"/>
        <v>0</v>
      </c>
      <c r="FO308" s="167">
        <f t="shared" si="1002"/>
        <v>0</v>
      </c>
      <c r="FP308" s="167">
        <f t="shared" si="1003"/>
        <v>0</v>
      </c>
      <c r="FQ308" s="167">
        <f t="shared" si="1004"/>
        <v>0</v>
      </c>
      <c r="FR308" s="167">
        <f t="shared" si="1005"/>
        <v>0</v>
      </c>
      <c r="FS308" s="167">
        <f t="shared" si="1006"/>
        <v>0</v>
      </c>
      <c r="FT308" s="167">
        <f t="shared" si="1007"/>
        <v>0</v>
      </c>
      <c r="FU308" s="167">
        <f t="shared" si="1008"/>
        <v>0</v>
      </c>
      <c r="FV308" s="167">
        <f t="shared" si="1009"/>
        <v>0</v>
      </c>
      <c r="FX308" s="167">
        <f t="shared" si="1010"/>
        <v>0</v>
      </c>
      <c r="FY308" s="167">
        <f t="shared" si="1011"/>
        <v>0</v>
      </c>
      <c r="FZ308" s="167">
        <f t="shared" si="1012"/>
        <v>0</v>
      </c>
      <c r="GA308" s="167">
        <f t="shared" si="1013"/>
        <v>0</v>
      </c>
      <c r="GB308" s="167">
        <f t="shared" si="1014"/>
        <v>0</v>
      </c>
      <c r="GC308" s="167">
        <f t="shared" si="1015"/>
        <v>0</v>
      </c>
      <c r="GD308" s="167">
        <f t="shared" si="1016"/>
        <v>0</v>
      </c>
      <c r="GE308" s="167">
        <f t="shared" si="1017"/>
        <v>0</v>
      </c>
      <c r="GF308" s="167">
        <f t="shared" si="1018"/>
        <v>0</v>
      </c>
      <c r="GG308" s="167">
        <f t="shared" si="1019"/>
        <v>0</v>
      </c>
      <c r="GH308" s="167">
        <f t="shared" si="1020"/>
        <v>0</v>
      </c>
      <c r="GI308" s="167">
        <f t="shared" si="1021"/>
        <v>0</v>
      </c>
      <c r="GJ308" s="167">
        <f t="shared" si="1022"/>
        <v>0</v>
      </c>
      <c r="GK308" s="167">
        <f t="shared" si="1023"/>
        <v>0</v>
      </c>
      <c r="GL308" s="167">
        <f t="shared" si="1024"/>
        <v>0</v>
      </c>
      <c r="GM308" s="167">
        <f t="shared" si="1025"/>
        <v>0</v>
      </c>
      <c r="GO308" s="167" t="e">
        <f t="shared" ca="1" si="860"/>
        <v>#REF!</v>
      </c>
      <c r="GP308" s="167" t="e">
        <f t="shared" ca="1" si="1056"/>
        <v>#REF!</v>
      </c>
      <c r="GQ308" s="167" t="e">
        <f t="shared" ca="1" si="1056"/>
        <v>#REF!</v>
      </c>
      <c r="GR308" s="167" t="e">
        <f t="shared" ca="1" si="1056"/>
        <v>#REF!</v>
      </c>
      <c r="GS308" s="167" t="e">
        <f t="shared" ca="1" si="1056"/>
        <v>#REF!</v>
      </c>
      <c r="GT308" s="167" t="e">
        <f t="shared" ca="1" si="1056"/>
        <v>#REF!</v>
      </c>
      <c r="GU308" s="167" t="e">
        <f t="shared" ca="1" si="1056"/>
        <v>#REF!</v>
      </c>
      <c r="GV308" s="167" t="e">
        <f t="shared" ca="1" si="1056"/>
        <v>#REF!</v>
      </c>
      <c r="GW308" s="167" t="e">
        <f t="shared" ca="1" si="1056"/>
        <v>#REF!</v>
      </c>
      <c r="GX308" s="167" t="e">
        <f t="shared" ca="1" si="1056"/>
        <v>#REF!</v>
      </c>
      <c r="GY308" s="167" t="e">
        <f t="shared" ca="1" si="1056"/>
        <v>#REF!</v>
      </c>
      <c r="GZ308" s="167" t="e">
        <f t="shared" ca="1" si="1056"/>
        <v>#REF!</v>
      </c>
      <c r="HA308" s="167" t="e">
        <f t="shared" ca="1" si="1056"/>
        <v>#REF!</v>
      </c>
      <c r="HB308" s="167" t="e">
        <f t="shared" ca="1" si="1056"/>
        <v>#REF!</v>
      </c>
      <c r="HC308" s="167" t="e">
        <f t="shared" ca="1" si="1056"/>
        <v>#REF!</v>
      </c>
      <c r="HD308" s="167" t="e">
        <f t="shared" ca="1" si="1056"/>
        <v>#REF!</v>
      </c>
      <c r="HF308" s="167" t="e">
        <f t="shared" ca="1" si="927"/>
        <v>#REF!</v>
      </c>
      <c r="HG308" s="167" t="e">
        <f t="shared" ca="1" si="928"/>
        <v>#REF!</v>
      </c>
      <c r="HH308" s="167" t="e">
        <f t="shared" ca="1" si="929"/>
        <v>#REF!</v>
      </c>
      <c r="HI308" s="167" t="e">
        <f t="shared" ca="1" si="930"/>
        <v>#REF!</v>
      </c>
      <c r="HJ308" s="167" t="e">
        <f t="shared" ca="1" si="931"/>
        <v>#REF!</v>
      </c>
      <c r="HK308" s="167" t="e">
        <f t="shared" ca="1" si="932"/>
        <v>#REF!</v>
      </c>
      <c r="HL308" s="167" t="e">
        <f t="shared" ca="1" si="933"/>
        <v>#REF!</v>
      </c>
      <c r="HM308" s="167" t="e">
        <f t="shared" ca="1" si="934"/>
        <v>#REF!</v>
      </c>
      <c r="HN308" s="167" t="e">
        <f t="shared" ca="1" si="935"/>
        <v>#REF!</v>
      </c>
      <c r="HO308" s="167" t="e">
        <f t="shared" ca="1" si="936"/>
        <v>#REF!</v>
      </c>
      <c r="HP308" s="167" t="e">
        <f t="shared" ca="1" si="937"/>
        <v>#REF!</v>
      </c>
      <c r="HQ308" s="167" t="e">
        <f t="shared" ca="1" si="938"/>
        <v>#REF!</v>
      </c>
      <c r="HR308" s="167" t="e">
        <f t="shared" ca="1" si="939"/>
        <v>#REF!</v>
      </c>
      <c r="HS308" s="167" t="e">
        <f t="shared" ca="1" si="940"/>
        <v>#REF!</v>
      </c>
      <c r="HT308" s="167" t="e">
        <f t="shared" ca="1" si="941"/>
        <v>#REF!</v>
      </c>
      <c r="HU308" s="167" t="e">
        <f t="shared" ca="1" si="942"/>
        <v>#REF!</v>
      </c>
      <c r="HW308" s="167" t="e">
        <f t="shared" ca="1" si="943"/>
        <v>#REF!</v>
      </c>
      <c r="HX308" s="167">
        <f t="shared" si="944"/>
        <v>0</v>
      </c>
      <c r="HY308" s="167" t="e">
        <f t="shared" ca="1" si="1026"/>
        <v>#REF!</v>
      </c>
      <c r="HZ308" s="219" t="e">
        <f t="shared" ca="1" si="1027"/>
        <v>#REF!</v>
      </c>
    </row>
    <row r="309" spans="1:234" s="48" customFormat="1">
      <c r="A309" s="3" t="s">
        <v>612</v>
      </c>
      <c r="B309" s="202" t="str">
        <f>INDEX('Ref1'!$E:$E,MATCH(A309,'Ref1'!$A:$A,0))</f>
        <v>South Yorkshire Fire</v>
      </c>
      <c r="C309" s="42" t="str">
        <f>INDEX(Data1!B:B,MATCH(A309,Data1!A:A,0))</f>
        <v>FIR</v>
      </c>
      <c r="D309" s="253" t="str">
        <f>INDEX(Data1!C:C,MATCH(A309,Data1!A:A,0))</f>
        <v>YH</v>
      </c>
      <c r="E309" s="200" t="str">
        <f>IF($C$6="No","No",IF(COUNTIF(Inputs!$K$359:$K$398,$A309)&gt;0,"Yes","No"))</f>
        <v>No</v>
      </c>
      <c r="F309" s="404"/>
      <c r="G309" s="62">
        <f>INDEX('4_RatesSplit'!K:K,MATCH($A309,'4_RatesSplit'!$A:$A,0))</f>
        <v>0</v>
      </c>
      <c r="H309" s="171">
        <f>INDEX('4_RatesSplit'!L:L,MATCH($A309,'4_RatesSplit'!$A:$A,0))</f>
        <v>0</v>
      </c>
      <c r="I309" s="167">
        <f>INDEX('4_RatesSplit'!M:M,MATCH($A309,'4_RatesSplit'!$A:$A,0))</f>
        <v>0</v>
      </c>
      <c r="J309" s="167">
        <f>INDEX('4_RatesSplit'!N:N,MATCH($A309,'4_RatesSplit'!$A:$A,0))</f>
        <v>0</v>
      </c>
      <c r="K309" s="167">
        <f>INDEX('4_RatesSplit'!O:O,MATCH($A309,'4_RatesSplit'!$A:$A,0))</f>
        <v>0</v>
      </c>
      <c r="L309" s="167">
        <f>INDEX('4_RatesSplit'!P:P,MATCH($A309,'4_RatesSplit'!$A:$A,0))</f>
        <v>0</v>
      </c>
      <c r="M309" s="167">
        <f>INDEX('4_RatesSplit'!Q:Q,MATCH($A309,'4_RatesSplit'!$A:$A,0))</f>
        <v>0</v>
      </c>
      <c r="N309" s="167">
        <f>INDEX('4_RatesSplit'!R:R,MATCH($A309,'4_RatesSplit'!$A:$A,0))</f>
        <v>0</v>
      </c>
      <c r="O309" s="167">
        <f>INDEX('4_RatesSplit'!S:S,MATCH($A309,'4_RatesSplit'!$A:$A,0))</f>
        <v>0</v>
      </c>
      <c r="P309" s="167">
        <f>INDEX('4_RatesSplit'!T:T,MATCH($A309,'4_RatesSplit'!$A:$A,0))</f>
        <v>0</v>
      </c>
      <c r="Q309" s="167">
        <f>INDEX('4_RatesSplit'!U:U,MATCH($A309,'4_RatesSplit'!$A:$A,0))</f>
        <v>0</v>
      </c>
      <c r="R309" s="167">
        <f>INDEX('4_RatesSplit'!V:V,MATCH($A309,'4_RatesSplit'!$A:$A,0))</f>
        <v>0</v>
      </c>
      <c r="S309" s="167">
        <f>INDEX('4_RatesSplit'!W:W,MATCH($A309,'4_RatesSplit'!$A:$A,0))</f>
        <v>0</v>
      </c>
      <c r="T309" s="167">
        <f>INDEX('4_RatesSplit'!X:X,MATCH($A309,'4_RatesSplit'!$A:$A,0))</f>
        <v>0</v>
      </c>
      <c r="U309" s="167">
        <f>INDEX('4_RatesSplit'!Y:Y,MATCH($A309,'4_RatesSplit'!$A:$A,0))</f>
        <v>0</v>
      </c>
      <c r="V309" s="167">
        <f>INDEX('4_RatesSplit'!Z:Z,MATCH($A309,'4_RatesSplit'!$A:$A,0))</f>
        <v>0</v>
      </c>
      <c r="W309" s="167">
        <f>INDEX('4_RatesSplit'!AA:AA,MATCH($A309,'4_RatesSplit'!$A:$A,0))</f>
        <v>0</v>
      </c>
      <c r="X309" s="18"/>
      <c r="Y309" s="168" t="e">
        <f ca="1">INDEX('4_RatesSplit'!AT:AT,MATCH($A309,'4_RatesSplit'!$A:$A,0))</f>
        <v>#REF!</v>
      </c>
      <c r="Z309" s="168" t="e">
        <f ca="1">INDEX('4_RatesSplit'!AU:AU,MATCH($A309,'4_RatesSplit'!$A:$A,0))</f>
        <v>#REF!</v>
      </c>
      <c r="AA309" s="168" t="e">
        <f ca="1">INDEX('4_RatesSplit'!AV:AV,MATCH($A309,'4_RatesSplit'!$A:$A,0))</f>
        <v>#REF!</v>
      </c>
      <c r="AB309" s="168" t="e">
        <f ca="1">INDEX('4_RatesSplit'!AW:AW,MATCH($A309,'4_RatesSplit'!$A:$A,0))</f>
        <v>#REF!</v>
      </c>
      <c r="AC309" s="168" t="e">
        <f ca="1">INDEX('4_RatesSplit'!AX:AX,MATCH($A309,'4_RatesSplit'!$A:$A,0))</f>
        <v>#REF!</v>
      </c>
      <c r="AD309" s="168" t="e">
        <f ca="1">INDEX('4_RatesSplit'!AY:AY,MATCH($A309,'4_RatesSplit'!$A:$A,0))</f>
        <v>#REF!</v>
      </c>
      <c r="AE309" s="168" t="e">
        <f ca="1">INDEX('4_RatesSplit'!AZ:AZ,MATCH($A309,'4_RatesSplit'!$A:$A,0))</f>
        <v>#REF!</v>
      </c>
      <c r="AF309" s="168" t="e">
        <f ca="1">INDEX('4_RatesSplit'!BA:BA,MATCH($A309,'4_RatesSplit'!$A:$A,0))</f>
        <v>#REF!</v>
      </c>
      <c r="AG309" s="168" t="e">
        <f ca="1">INDEX('4_RatesSplit'!BB:BB,MATCH($A309,'4_RatesSplit'!$A:$A,0))</f>
        <v>#REF!</v>
      </c>
      <c r="AH309" s="168" t="e">
        <f ca="1">INDEX('4_RatesSplit'!BC:BC,MATCH($A309,'4_RatesSplit'!$A:$A,0))</f>
        <v>#REF!</v>
      </c>
      <c r="AI309" s="168" t="e">
        <f ca="1">INDEX('4_RatesSplit'!BD:BD,MATCH($A309,'4_RatesSplit'!$A:$A,0))</f>
        <v>#REF!</v>
      </c>
      <c r="AJ309" s="168" t="e">
        <f ca="1">INDEX('4_RatesSplit'!BE:BE,MATCH($A309,'4_RatesSplit'!$A:$A,0))</f>
        <v>#REF!</v>
      </c>
      <c r="AK309" s="168" t="e">
        <f ca="1">INDEX('4_RatesSplit'!BF:BF,MATCH($A309,'4_RatesSplit'!$A:$A,0))</f>
        <v>#REF!</v>
      </c>
      <c r="AL309" s="168" t="e">
        <f ca="1">INDEX('4_RatesSplit'!BG:BG,MATCH($A309,'4_RatesSplit'!$A:$A,0))</f>
        <v>#REF!</v>
      </c>
      <c r="AM309" s="168" t="e">
        <f ca="1">INDEX('4_RatesSplit'!BH:BH,MATCH($A309,'4_RatesSplit'!$A:$A,0))</f>
        <v>#REF!</v>
      </c>
      <c r="AN309" s="198" t="e">
        <f ca="1">INDEX('4_RatesSplit'!BI:BI,MATCH($A309,'4_RatesSplit'!$A:$A,0))</f>
        <v>#REF!</v>
      </c>
      <c r="AO309" s="114"/>
      <c r="AP309" s="167" t="e">
        <f t="shared" ca="1" si="945"/>
        <v>#REF!</v>
      </c>
      <c r="AQ309" s="167" t="e">
        <f t="shared" ca="1" si="946"/>
        <v>#REF!</v>
      </c>
      <c r="AR309" s="167" t="e">
        <f t="shared" ca="1" si="947"/>
        <v>#REF!</v>
      </c>
      <c r="AS309" s="167" t="e">
        <f t="shared" ca="1" si="948"/>
        <v>#REF!</v>
      </c>
      <c r="AT309" s="167" t="e">
        <f t="shared" ca="1" si="949"/>
        <v>#REF!</v>
      </c>
      <c r="AU309" s="167" t="e">
        <f t="shared" ca="1" si="950"/>
        <v>#REF!</v>
      </c>
      <c r="AV309" s="167" t="e">
        <f t="shared" ca="1" si="951"/>
        <v>#REF!</v>
      </c>
      <c r="AW309" s="167" t="e">
        <f t="shared" ca="1" si="952"/>
        <v>#REF!</v>
      </c>
      <c r="AX309" s="167" t="e">
        <f t="shared" ca="1" si="953"/>
        <v>#REF!</v>
      </c>
      <c r="AY309" s="167" t="e">
        <f t="shared" ca="1" si="954"/>
        <v>#REF!</v>
      </c>
      <c r="AZ309" s="167" t="e">
        <f t="shared" ca="1" si="955"/>
        <v>#REF!</v>
      </c>
      <c r="BA309" s="167" t="e">
        <f t="shared" ca="1" si="956"/>
        <v>#REF!</v>
      </c>
      <c r="BB309" s="167" t="e">
        <f t="shared" ca="1" si="957"/>
        <v>#REF!</v>
      </c>
      <c r="BC309" s="167" t="e">
        <f t="shared" ca="1" si="958"/>
        <v>#REF!</v>
      </c>
      <c r="BD309" s="167" t="e">
        <f t="shared" ca="1" si="959"/>
        <v>#REF!</v>
      </c>
      <c r="BE309" s="167" t="e">
        <f t="shared" ca="1" si="960"/>
        <v>#REF!</v>
      </c>
      <c r="BF309" s="18"/>
      <c r="BG309" s="168">
        <f>INDEX('2_Needs'!$F:$F,MATCH($A309,'2_Needs'!$A:$A,0))</f>
        <v>1.2563976157129353E-3</v>
      </c>
      <c r="BH309" s="114"/>
      <c r="BI309" s="167">
        <f t="shared" ref="BI309:BX309" si="1067">IF(BI$3="reset",$BG309*BI$6,BH309*(1+$C$4))</f>
        <v>0</v>
      </c>
      <c r="BJ309" s="167">
        <f t="shared" si="1067"/>
        <v>0</v>
      </c>
      <c r="BK309" s="167">
        <f t="shared" si="1067"/>
        <v>0</v>
      </c>
      <c r="BL309" s="167">
        <f t="shared" si="1067"/>
        <v>0</v>
      </c>
      <c r="BM309" s="167">
        <f t="shared" si="1067"/>
        <v>0</v>
      </c>
      <c r="BN309" s="167">
        <f t="shared" si="1067"/>
        <v>0</v>
      </c>
      <c r="BO309" s="167">
        <f t="shared" si="1067"/>
        <v>0</v>
      </c>
      <c r="BP309" s="167">
        <f t="shared" si="1067"/>
        <v>0</v>
      </c>
      <c r="BQ309" s="167">
        <f t="shared" si="1067"/>
        <v>0</v>
      </c>
      <c r="BR309" s="167">
        <f t="shared" si="1067"/>
        <v>0</v>
      </c>
      <c r="BS309" s="167">
        <f t="shared" si="1067"/>
        <v>0</v>
      </c>
      <c r="BT309" s="167">
        <f t="shared" si="1067"/>
        <v>0</v>
      </c>
      <c r="BU309" s="167">
        <f t="shared" si="1067"/>
        <v>0</v>
      </c>
      <c r="BV309" s="167">
        <f t="shared" si="1067"/>
        <v>0</v>
      </c>
      <c r="BW309" s="167">
        <f t="shared" si="1067"/>
        <v>0</v>
      </c>
      <c r="BX309" s="167">
        <f t="shared" si="1067"/>
        <v>0</v>
      </c>
      <c r="BZ309" s="167" t="e">
        <f t="shared" ca="1" si="879"/>
        <v>#REF!</v>
      </c>
      <c r="CA309" s="167" t="e">
        <f t="shared" ca="1" si="880"/>
        <v>#REF!</v>
      </c>
      <c r="CB309" s="167" t="e">
        <f t="shared" ca="1" si="881"/>
        <v>#REF!</v>
      </c>
      <c r="CC309" s="167" t="e">
        <f t="shared" ca="1" si="882"/>
        <v>#REF!</v>
      </c>
      <c r="CD309" s="167" t="e">
        <f t="shared" ca="1" si="883"/>
        <v>#REF!</v>
      </c>
      <c r="CE309" s="167" t="e">
        <f t="shared" ca="1" si="884"/>
        <v>#REF!</v>
      </c>
      <c r="CF309" s="167" t="e">
        <f t="shared" ca="1" si="885"/>
        <v>#REF!</v>
      </c>
      <c r="CG309" s="167" t="e">
        <f t="shared" ca="1" si="886"/>
        <v>#REF!</v>
      </c>
      <c r="CH309" s="167" t="e">
        <f t="shared" ca="1" si="887"/>
        <v>#REF!</v>
      </c>
      <c r="CI309" s="167" t="e">
        <f t="shared" ca="1" si="888"/>
        <v>#REF!</v>
      </c>
      <c r="CJ309" s="167" t="e">
        <f t="shared" ca="1" si="889"/>
        <v>#REF!</v>
      </c>
      <c r="CK309" s="167" t="e">
        <f t="shared" ca="1" si="890"/>
        <v>#REF!</v>
      </c>
      <c r="CL309" s="167" t="e">
        <f t="shared" ca="1" si="891"/>
        <v>#REF!</v>
      </c>
      <c r="CM309" s="167" t="e">
        <f t="shared" ca="1" si="892"/>
        <v>#REF!</v>
      </c>
      <c r="CN309" s="167" t="e">
        <f t="shared" ca="1" si="893"/>
        <v>#REF!</v>
      </c>
      <c r="CO309" s="167" t="e">
        <f t="shared" ca="1" si="894"/>
        <v>#REF!</v>
      </c>
      <c r="CQ309" s="167" t="e">
        <f t="shared" ca="1" si="895"/>
        <v>#REF!</v>
      </c>
      <c r="CR309" s="167" t="e">
        <f t="shared" ca="1" si="896"/>
        <v>#REF!</v>
      </c>
      <c r="CS309" s="167" t="e">
        <f t="shared" ca="1" si="897"/>
        <v>#REF!</v>
      </c>
      <c r="CT309" s="167" t="e">
        <f t="shared" ca="1" si="898"/>
        <v>#REF!</v>
      </c>
      <c r="CU309" s="167" t="e">
        <f t="shared" ca="1" si="899"/>
        <v>#REF!</v>
      </c>
      <c r="CV309" s="167" t="e">
        <f t="shared" ca="1" si="900"/>
        <v>#REF!</v>
      </c>
      <c r="CW309" s="167" t="e">
        <f t="shared" ca="1" si="901"/>
        <v>#REF!</v>
      </c>
      <c r="CX309" s="167" t="e">
        <f t="shared" ca="1" si="902"/>
        <v>#REF!</v>
      </c>
      <c r="CY309" s="167" t="e">
        <f t="shared" ca="1" si="903"/>
        <v>#REF!</v>
      </c>
      <c r="CZ309" s="167" t="e">
        <f t="shared" ca="1" si="904"/>
        <v>#REF!</v>
      </c>
      <c r="DA309" s="167" t="e">
        <f t="shared" ca="1" si="905"/>
        <v>#REF!</v>
      </c>
      <c r="DB309" s="167" t="e">
        <f t="shared" ca="1" si="906"/>
        <v>#REF!</v>
      </c>
      <c r="DC309" s="167" t="e">
        <f t="shared" ca="1" si="907"/>
        <v>#REF!</v>
      </c>
      <c r="DD309" s="167" t="e">
        <f t="shared" ca="1" si="908"/>
        <v>#REF!</v>
      </c>
      <c r="DE309" s="167" t="e">
        <f t="shared" ca="1" si="909"/>
        <v>#REF!</v>
      </c>
      <c r="DF309" s="167" t="e">
        <f t="shared" ca="1" si="910"/>
        <v>#REF!</v>
      </c>
      <c r="DH309" s="167">
        <f t="shared" si="911"/>
        <v>0</v>
      </c>
      <c r="DI309" s="167">
        <f t="shared" si="912"/>
        <v>0</v>
      </c>
      <c r="DJ309" s="167">
        <f t="shared" si="913"/>
        <v>0</v>
      </c>
      <c r="DK309" s="167">
        <f t="shared" si="914"/>
        <v>0</v>
      </c>
      <c r="DL309" s="167">
        <f t="shared" si="915"/>
        <v>0</v>
      </c>
      <c r="DM309" s="167">
        <f t="shared" si="916"/>
        <v>0</v>
      </c>
      <c r="DN309" s="167">
        <f t="shared" si="917"/>
        <v>0</v>
      </c>
      <c r="DO309" s="167">
        <f t="shared" si="918"/>
        <v>0</v>
      </c>
      <c r="DP309" s="167">
        <f t="shared" si="919"/>
        <v>0</v>
      </c>
      <c r="DQ309" s="167">
        <f t="shared" si="920"/>
        <v>0</v>
      </c>
      <c r="DR309" s="167">
        <f t="shared" si="921"/>
        <v>0</v>
      </c>
      <c r="DS309" s="167">
        <f t="shared" si="922"/>
        <v>0</v>
      </c>
      <c r="DT309" s="167">
        <f t="shared" si="923"/>
        <v>0</v>
      </c>
      <c r="DU309" s="167">
        <f t="shared" si="924"/>
        <v>0</v>
      </c>
      <c r="DV309" s="167">
        <f t="shared" si="925"/>
        <v>0</v>
      </c>
      <c r="DW309" s="167">
        <f t="shared" si="926"/>
        <v>0</v>
      </c>
      <c r="DY309" s="167" t="e">
        <f t="shared" ca="1" si="962"/>
        <v>#REF!</v>
      </c>
      <c r="DZ309" s="167" t="e">
        <f t="shared" ca="1" si="963"/>
        <v>#REF!</v>
      </c>
      <c r="EA309" s="167" t="e">
        <f t="shared" ca="1" si="964"/>
        <v>#REF!</v>
      </c>
      <c r="EB309" s="167" t="e">
        <f t="shared" ca="1" si="965"/>
        <v>#REF!</v>
      </c>
      <c r="EC309" s="167" t="e">
        <f t="shared" ca="1" si="966"/>
        <v>#REF!</v>
      </c>
      <c r="ED309" s="167" t="e">
        <f t="shared" ca="1" si="967"/>
        <v>#REF!</v>
      </c>
      <c r="EE309" s="167" t="e">
        <f t="shared" ca="1" si="968"/>
        <v>#REF!</v>
      </c>
      <c r="EF309" s="167" t="e">
        <f t="shared" ca="1" si="969"/>
        <v>#REF!</v>
      </c>
      <c r="EG309" s="167" t="e">
        <f t="shared" ca="1" si="970"/>
        <v>#REF!</v>
      </c>
      <c r="EH309" s="167" t="e">
        <f t="shared" ca="1" si="971"/>
        <v>#REF!</v>
      </c>
      <c r="EI309" s="167" t="e">
        <f t="shared" ca="1" si="972"/>
        <v>#REF!</v>
      </c>
      <c r="EJ309" s="167" t="e">
        <f t="shared" ca="1" si="973"/>
        <v>#REF!</v>
      </c>
      <c r="EK309" s="167" t="e">
        <f t="shared" ca="1" si="974"/>
        <v>#REF!</v>
      </c>
      <c r="EL309" s="167" t="e">
        <f t="shared" ca="1" si="975"/>
        <v>#REF!</v>
      </c>
      <c r="EM309" s="167" t="e">
        <f t="shared" ca="1" si="976"/>
        <v>#REF!</v>
      </c>
      <c r="EN309" s="167" t="e">
        <f t="shared" ca="1" si="977"/>
        <v>#REF!</v>
      </c>
      <c r="EP309" s="167">
        <f t="shared" si="978"/>
        <v>0</v>
      </c>
      <c r="EQ309" s="167">
        <f t="shared" si="979"/>
        <v>0</v>
      </c>
      <c r="ER309" s="167">
        <f t="shared" si="980"/>
        <v>0</v>
      </c>
      <c r="ES309" s="167">
        <f t="shared" si="981"/>
        <v>0</v>
      </c>
      <c r="ET309" s="167">
        <f t="shared" si="982"/>
        <v>0</v>
      </c>
      <c r="EU309" s="167">
        <f t="shared" si="983"/>
        <v>0</v>
      </c>
      <c r="EV309" s="167">
        <f t="shared" si="984"/>
        <v>0</v>
      </c>
      <c r="EW309" s="167">
        <f t="shared" si="985"/>
        <v>0</v>
      </c>
      <c r="EX309" s="167">
        <f t="shared" si="986"/>
        <v>0</v>
      </c>
      <c r="EY309" s="167">
        <f t="shared" si="987"/>
        <v>0</v>
      </c>
      <c r="EZ309" s="167">
        <f t="shared" si="988"/>
        <v>0</v>
      </c>
      <c r="FA309" s="167">
        <f t="shared" si="989"/>
        <v>0</v>
      </c>
      <c r="FB309" s="167">
        <f t="shared" si="990"/>
        <v>0</v>
      </c>
      <c r="FC309" s="167">
        <f t="shared" si="991"/>
        <v>0</v>
      </c>
      <c r="FD309" s="167">
        <f t="shared" si="992"/>
        <v>0</v>
      </c>
      <c r="FE309" s="167">
        <f t="shared" si="993"/>
        <v>0</v>
      </c>
      <c r="FG309" s="167">
        <f t="shared" si="994"/>
        <v>0</v>
      </c>
      <c r="FH309" s="167">
        <f t="shared" si="995"/>
        <v>0</v>
      </c>
      <c r="FI309" s="167">
        <f t="shared" si="996"/>
        <v>0</v>
      </c>
      <c r="FJ309" s="167">
        <f t="shared" si="997"/>
        <v>0</v>
      </c>
      <c r="FK309" s="167">
        <f t="shared" si="998"/>
        <v>0</v>
      </c>
      <c r="FL309" s="167">
        <f t="shared" si="999"/>
        <v>0</v>
      </c>
      <c r="FM309" s="167">
        <f t="shared" si="1000"/>
        <v>0</v>
      </c>
      <c r="FN309" s="167">
        <f t="shared" si="1001"/>
        <v>0</v>
      </c>
      <c r="FO309" s="167">
        <f t="shared" si="1002"/>
        <v>0</v>
      </c>
      <c r="FP309" s="167">
        <f t="shared" si="1003"/>
        <v>0</v>
      </c>
      <c r="FQ309" s="167">
        <f t="shared" si="1004"/>
        <v>0</v>
      </c>
      <c r="FR309" s="167">
        <f t="shared" si="1005"/>
        <v>0</v>
      </c>
      <c r="FS309" s="167">
        <f t="shared" si="1006"/>
        <v>0</v>
      </c>
      <c r="FT309" s="167">
        <f t="shared" si="1007"/>
        <v>0</v>
      </c>
      <c r="FU309" s="167">
        <f t="shared" si="1008"/>
        <v>0</v>
      </c>
      <c r="FV309" s="167">
        <f t="shared" si="1009"/>
        <v>0</v>
      </c>
      <c r="FX309" s="167">
        <f t="shared" si="1010"/>
        <v>0</v>
      </c>
      <c r="FY309" s="167">
        <f t="shared" si="1011"/>
        <v>0</v>
      </c>
      <c r="FZ309" s="167">
        <f t="shared" si="1012"/>
        <v>0</v>
      </c>
      <c r="GA309" s="167">
        <f t="shared" si="1013"/>
        <v>0</v>
      </c>
      <c r="GB309" s="167">
        <f t="shared" si="1014"/>
        <v>0</v>
      </c>
      <c r="GC309" s="167">
        <f t="shared" si="1015"/>
        <v>0</v>
      </c>
      <c r="GD309" s="167">
        <f t="shared" si="1016"/>
        <v>0</v>
      </c>
      <c r="GE309" s="167">
        <f t="shared" si="1017"/>
        <v>0</v>
      </c>
      <c r="GF309" s="167">
        <f t="shared" si="1018"/>
        <v>0</v>
      </c>
      <c r="GG309" s="167">
        <f t="shared" si="1019"/>
        <v>0</v>
      </c>
      <c r="GH309" s="167">
        <f t="shared" si="1020"/>
        <v>0</v>
      </c>
      <c r="GI309" s="167">
        <f t="shared" si="1021"/>
        <v>0</v>
      </c>
      <c r="GJ309" s="167">
        <f t="shared" si="1022"/>
        <v>0</v>
      </c>
      <c r="GK309" s="167">
        <f t="shared" si="1023"/>
        <v>0</v>
      </c>
      <c r="GL309" s="167">
        <f t="shared" si="1024"/>
        <v>0</v>
      </c>
      <c r="GM309" s="167">
        <f t="shared" si="1025"/>
        <v>0</v>
      </c>
      <c r="GO309" s="167" t="e">
        <f t="shared" ca="1" si="860"/>
        <v>#REF!</v>
      </c>
      <c r="GP309" s="167" t="e">
        <f t="shared" ca="1" si="1056"/>
        <v>#REF!</v>
      </c>
      <c r="GQ309" s="167" t="e">
        <f t="shared" ca="1" si="1056"/>
        <v>#REF!</v>
      </c>
      <c r="GR309" s="167" t="e">
        <f t="shared" ca="1" si="1056"/>
        <v>#REF!</v>
      </c>
      <c r="GS309" s="167" t="e">
        <f t="shared" ca="1" si="1056"/>
        <v>#REF!</v>
      </c>
      <c r="GT309" s="167" t="e">
        <f t="shared" ca="1" si="1056"/>
        <v>#REF!</v>
      </c>
      <c r="GU309" s="167" t="e">
        <f t="shared" ca="1" si="1056"/>
        <v>#REF!</v>
      </c>
      <c r="GV309" s="167" t="e">
        <f t="shared" ca="1" si="1056"/>
        <v>#REF!</v>
      </c>
      <c r="GW309" s="167" t="e">
        <f t="shared" ca="1" si="1056"/>
        <v>#REF!</v>
      </c>
      <c r="GX309" s="167" t="e">
        <f t="shared" ca="1" si="1056"/>
        <v>#REF!</v>
      </c>
      <c r="GY309" s="167" t="e">
        <f t="shared" ca="1" si="1056"/>
        <v>#REF!</v>
      </c>
      <c r="GZ309" s="167" t="e">
        <f t="shared" ca="1" si="1056"/>
        <v>#REF!</v>
      </c>
      <c r="HA309" s="167" t="e">
        <f t="shared" ca="1" si="1056"/>
        <v>#REF!</v>
      </c>
      <c r="HB309" s="167" t="e">
        <f t="shared" ca="1" si="1056"/>
        <v>#REF!</v>
      </c>
      <c r="HC309" s="167" t="e">
        <f t="shared" ca="1" si="1056"/>
        <v>#REF!</v>
      </c>
      <c r="HD309" s="167" t="e">
        <f t="shared" ca="1" si="1056"/>
        <v>#REF!</v>
      </c>
      <c r="HF309" s="167" t="e">
        <f t="shared" ca="1" si="927"/>
        <v>#REF!</v>
      </c>
      <c r="HG309" s="167" t="e">
        <f t="shared" ca="1" si="928"/>
        <v>#REF!</v>
      </c>
      <c r="HH309" s="167" t="e">
        <f t="shared" ca="1" si="929"/>
        <v>#REF!</v>
      </c>
      <c r="HI309" s="167" t="e">
        <f t="shared" ca="1" si="930"/>
        <v>#REF!</v>
      </c>
      <c r="HJ309" s="167" t="e">
        <f t="shared" ca="1" si="931"/>
        <v>#REF!</v>
      </c>
      <c r="HK309" s="167" t="e">
        <f t="shared" ca="1" si="932"/>
        <v>#REF!</v>
      </c>
      <c r="HL309" s="167" t="e">
        <f t="shared" ca="1" si="933"/>
        <v>#REF!</v>
      </c>
      <c r="HM309" s="167" t="e">
        <f t="shared" ca="1" si="934"/>
        <v>#REF!</v>
      </c>
      <c r="HN309" s="167" t="e">
        <f t="shared" ca="1" si="935"/>
        <v>#REF!</v>
      </c>
      <c r="HO309" s="167" t="e">
        <f t="shared" ca="1" si="936"/>
        <v>#REF!</v>
      </c>
      <c r="HP309" s="167" t="e">
        <f t="shared" ca="1" si="937"/>
        <v>#REF!</v>
      </c>
      <c r="HQ309" s="167" t="e">
        <f t="shared" ca="1" si="938"/>
        <v>#REF!</v>
      </c>
      <c r="HR309" s="167" t="e">
        <f t="shared" ca="1" si="939"/>
        <v>#REF!</v>
      </c>
      <c r="HS309" s="167" t="e">
        <f t="shared" ca="1" si="940"/>
        <v>#REF!</v>
      </c>
      <c r="HT309" s="167" t="e">
        <f t="shared" ca="1" si="941"/>
        <v>#REF!</v>
      </c>
      <c r="HU309" s="167" t="e">
        <f t="shared" ca="1" si="942"/>
        <v>#REF!</v>
      </c>
      <c r="HW309" s="167" t="e">
        <f t="shared" ca="1" si="943"/>
        <v>#REF!</v>
      </c>
      <c r="HX309" s="167">
        <f t="shared" si="944"/>
        <v>0</v>
      </c>
      <c r="HY309" s="167" t="e">
        <f t="shared" ca="1" si="1026"/>
        <v>#REF!</v>
      </c>
      <c r="HZ309" s="219" t="e">
        <f t="shared" ca="1" si="1027"/>
        <v>#REF!</v>
      </c>
    </row>
    <row r="310" spans="1:234" s="48" customFormat="1">
      <c r="A310" s="3" t="s">
        <v>614</v>
      </c>
      <c r="B310" s="202" t="str">
        <f>INDEX('Ref1'!$E:$E,MATCH(A310,'Ref1'!$A:$A,0))</f>
        <v>Southampton</v>
      </c>
      <c r="C310" s="42" t="str">
        <f>INDEX(Data1!B:B,MATCH(A310,Data1!A:A,0))</f>
        <v>UNINFIR</v>
      </c>
      <c r="D310" s="253" t="str">
        <f>INDEX(Data1!C:C,MATCH(A310,Data1!A:A,0))</f>
        <v>SE</v>
      </c>
      <c r="E310" s="200" t="str">
        <f>IF($C$6="No","No",IF(COUNTIF(Inputs!$K$359:$K$398,$A310)&gt;0,"Yes","No"))</f>
        <v>No</v>
      </c>
      <c r="F310" s="404"/>
      <c r="G310" s="62">
        <f>INDEX('4_RatesSplit'!K:K,MATCH($A310,'4_RatesSplit'!$A:$A,0))</f>
        <v>0</v>
      </c>
      <c r="H310" s="171">
        <f>INDEX('4_RatesSplit'!L:L,MATCH($A310,'4_RatesSplit'!$A:$A,0))</f>
        <v>0</v>
      </c>
      <c r="I310" s="167">
        <f>INDEX('4_RatesSplit'!M:M,MATCH($A310,'4_RatesSplit'!$A:$A,0))</f>
        <v>0</v>
      </c>
      <c r="J310" s="167">
        <f>INDEX('4_RatesSplit'!N:N,MATCH($A310,'4_RatesSplit'!$A:$A,0))</f>
        <v>0</v>
      </c>
      <c r="K310" s="167">
        <f>INDEX('4_RatesSplit'!O:O,MATCH($A310,'4_RatesSplit'!$A:$A,0))</f>
        <v>0</v>
      </c>
      <c r="L310" s="167">
        <f>INDEX('4_RatesSplit'!P:P,MATCH($A310,'4_RatesSplit'!$A:$A,0))</f>
        <v>0</v>
      </c>
      <c r="M310" s="167">
        <f>INDEX('4_RatesSplit'!Q:Q,MATCH($A310,'4_RatesSplit'!$A:$A,0))</f>
        <v>0</v>
      </c>
      <c r="N310" s="167">
        <f>INDEX('4_RatesSplit'!R:R,MATCH($A310,'4_RatesSplit'!$A:$A,0))</f>
        <v>0</v>
      </c>
      <c r="O310" s="167">
        <f>INDEX('4_RatesSplit'!S:S,MATCH($A310,'4_RatesSplit'!$A:$A,0))</f>
        <v>0</v>
      </c>
      <c r="P310" s="167">
        <f>INDEX('4_RatesSplit'!T:T,MATCH($A310,'4_RatesSplit'!$A:$A,0))</f>
        <v>0</v>
      </c>
      <c r="Q310" s="167">
        <f>INDEX('4_RatesSplit'!U:U,MATCH($A310,'4_RatesSplit'!$A:$A,0))</f>
        <v>0</v>
      </c>
      <c r="R310" s="167">
        <f>INDEX('4_RatesSplit'!V:V,MATCH($A310,'4_RatesSplit'!$A:$A,0))</f>
        <v>0</v>
      </c>
      <c r="S310" s="167">
        <f>INDEX('4_RatesSplit'!W:W,MATCH($A310,'4_RatesSplit'!$A:$A,0))</f>
        <v>0</v>
      </c>
      <c r="T310" s="167">
        <f>INDEX('4_RatesSplit'!X:X,MATCH($A310,'4_RatesSplit'!$A:$A,0))</f>
        <v>0</v>
      </c>
      <c r="U310" s="167">
        <f>INDEX('4_RatesSplit'!Y:Y,MATCH($A310,'4_RatesSplit'!$A:$A,0))</f>
        <v>0</v>
      </c>
      <c r="V310" s="167">
        <f>INDEX('4_RatesSplit'!Z:Z,MATCH($A310,'4_RatesSplit'!$A:$A,0))</f>
        <v>0</v>
      </c>
      <c r="W310" s="167">
        <f>INDEX('4_RatesSplit'!AA:AA,MATCH($A310,'4_RatesSplit'!$A:$A,0))</f>
        <v>0</v>
      </c>
      <c r="X310" s="18"/>
      <c r="Y310" s="168" t="e">
        <f ca="1">INDEX('4_RatesSplit'!AT:AT,MATCH($A310,'4_RatesSplit'!$A:$A,0))</f>
        <v>#REF!</v>
      </c>
      <c r="Z310" s="168" t="e">
        <f ca="1">INDEX('4_RatesSplit'!AU:AU,MATCH($A310,'4_RatesSplit'!$A:$A,0))</f>
        <v>#REF!</v>
      </c>
      <c r="AA310" s="168" t="e">
        <f ca="1">INDEX('4_RatesSplit'!AV:AV,MATCH($A310,'4_RatesSplit'!$A:$A,0))</f>
        <v>#REF!</v>
      </c>
      <c r="AB310" s="168" t="e">
        <f ca="1">INDEX('4_RatesSplit'!AW:AW,MATCH($A310,'4_RatesSplit'!$A:$A,0))</f>
        <v>#REF!</v>
      </c>
      <c r="AC310" s="168" t="e">
        <f ca="1">INDEX('4_RatesSplit'!AX:AX,MATCH($A310,'4_RatesSplit'!$A:$A,0))</f>
        <v>#REF!</v>
      </c>
      <c r="AD310" s="168" t="e">
        <f ca="1">INDEX('4_RatesSplit'!AY:AY,MATCH($A310,'4_RatesSplit'!$A:$A,0))</f>
        <v>#REF!</v>
      </c>
      <c r="AE310" s="168" t="e">
        <f ca="1">INDEX('4_RatesSplit'!AZ:AZ,MATCH($A310,'4_RatesSplit'!$A:$A,0))</f>
        <v>#REF!</v>
      </c>
      <c r="AF310" s="168" t="e">
        <f ca="1">INDEX('4_RatesSplit'!BA:BA,MATCH($A310,'4_RatesSplit'!$A:$A,0))</f>
        <v>#REF!</v>
      </c>
      <c r="AG310" s="168" t="e">
        <f ca="1">INDEX('4_RatesSplit'!BB:BB,MATCH($A310,'4_RatesSplit'!$A:$A,0))</f>
        <v>#REF!</v>
      </c>
      <c r="AH310" s="168" t="e">
        <f ca="1">INDEX('4_RatesSplit'!BC:BC,MATCH($A310,'4_RatesSplit'!$A:$A,0))</f>
        <v>#REF!</v>
      </c>
      <c r="AI310" s="168" t="e">
        <f ca="1">INDEX('4_RatesSplit'!BD:BD,MATCH($A310,'4_RatesSplit'!$A:$A,0))</f>
        <v>#REF!</v>
      </c>
      <c r="AJ310" s="168" t="e">
        <f ca="1">INDEX('4_RatesSplit'!BE:BE,MATCH($A310,'4_RatesSplit'!$A:$A,0))</f>
        <v>#REF!</v>
      </c>
      <c r="AK310" s="168" t="e">
        <f ca="1">INDEX('4_RatesSplit'!BF:BF,MATCH($A310,'4_RatesSplit'!$A:$A,0))</f>
        <v>#REF!</v>
      </c>
      <c r="AL310" s="168" t="e">
        <f ca="1">INDEX('4_RatesSplit'!BG:BG,MATCH($A310,'4_RatesSplit'!$A:$A,0))</f>
        <v>#REF!</v>
      </c>
      <c r="AM310" s="168" t="e">
        <f ca="1">INDEX('4_RatesSplit'!BH:BH,MATCH($A310,'4_RatesSplit'!$A:$A,0))</f>
        <v>#REF!</v>
      </c>
      <c r="AN310" s="198" t="e">
        <f ca="1">INDEX('4_RatesSplit'!BI:BI,MATCH($A310,'4_RatesSplit'!$A:$A,0))</f>
        <v>#REF!</v>
      </c>
      <c r="AO310" s="114"/>
      <c r="AP310" s="167" t="e">
        <f t="shared" ca="1" si="945"/>
        <v>#REF!</v>
      </c>
      <c r="AQ310" s="167" t="e">
        <f t="shared" ca="1" si="946"/>
        <v>#REF!</v>
      </c>
      <c r="AR310" s="167" t="e">
        <f t="shared" ca="1" si="947"/>
        <v>#REF!</v>
      </c>
      <c r="AS310" s="167" t="e">
        <f t="shared" ca="1" si="948"/>
        <v>#REF!</v>
      </c>
      <c r="AT310" s="167" t="e">
        <f t="shared" ca="1" si="949"/>
        <v>#REF!</v>
      </c>
      <c r="AU310" s="167" t="e">
        <f t="shared" ca="1" si="950"/>
        <v>#REF!</v>
      </c>
      <c r="AV310" s="167" t="e">
        <f t="shared" ca="1" si="951"/>
        <v>#REF!</v>
      </c>
      <c r="AW310" s="167" t="e">
        <f t="shared" ca="1" si="952"/>
        <v>#REF!</v>
      </c>
      <c r="AX310" s="167" t="e">
        <f t="shared" ca="1" si="953"/>
        <v>#REF!</v>
      </c>
      <c r="AY310" s="167" t="e">
        <f t="shared" ca="1" si="954"/>
        <v>#REF!</v>
      </c>
      <c r="AZ310" s="167" t="e">
        <f t="shared" ca="1" si="955"/>
        <v>#REF!</v>
      </c>
      <c r="BA310" s="167" t="e">
        <f t="shared" ca="1" si="956"/>
        <v>#REF!</v>
      </c>
      <c r="BB310" s="167" t="e">
        <f t="shared" ca="1" si="957"/>
        <v>#REF!</v>
      </c>
      <c r="BC310" s="167" t="e">
        <f t="shared" ca="1" si="958"/>
        <v>#REF!</v>
      </c>
      <c r="BD310" s="167" t="e">
        <f t="shared" ca="1" si="959"/>
        <v>#REF!</v>
      </c>
      <c r="BE310" s="167" t="e">
        <f t="shared" ca="1" si="960"/>
        <v>#REF!</v>
      </c>
      <c r="BF310" s="18"/>
      <c r="BG310" s="168">
        <f>INDEX('2_Needs'!$F:$F,MATCH($A310,'2_Needs'!$A:$A,0))</f>
        <v>4.4369966883359294E-3</v>
      </c>
      <c r="BH310" s="114"/>
      <c r="BI310" s="167">
        <f t="shared" ref="BI310:BX310" si="1068">IF(BI$3="reset",$BG310*BI$6,BH310*(1+$C$4))</f>
        <v>0</v>
      </c>
      <c r="BJ310" s="167">
        <f t="shared" si="1068"/>
        <v>0</v>
      </c>
      <c r="BK310" s="167">
        <f t="shared" si="1068"/>
        <v>0</v>
      </c>
      <c r="BL310" s="167">
        <f t="shared" si="1068"/>
        <v>0</v>
      </c>
      <c r="BM310" s="167">
        <f t="shared" si="1068"/>
        <v>0</v>
      </c>
      <c r="BN310" s="167">
        <f t="shared" si="1068"/>
        <v>0</v>
      </c>
      <c r="BO310" s="167">
        <f t="shared" si="1068"/>
        <v>0</v>
      </c>
      <c r="BP310" s="167">
        <f t="shared" si="1068"/>
        <v>0</v>
      </c>
      <c r="BQ310" s="167">
        <f t="shared" si="1068"/>
        <v>0</v>
      </c>
      <c r="BR310" s="167">
        <f t="shared" si="1068"/>
        <v>0</v>
      </c>
      <c r="BS310" s="167">
        <f t="shared" si="1068"/>
        <v>0</v>
      </c>
      <c r="BT310" s="167">
        <f t="shared" si="1068"/>
        <v>0</v>
      </c>
      <c r="BU310" s="167">
        <f t="shared" si="1068"/>
        <v>0</v>
      </c>
      <c r="BV310" s="167">
        <f t="shared" si="1068"/>
        <v>0</v>
      </c>
      <c r="BW310" s="167">
        <f t="shared" si="1068"/>
        <v>0</v>
      </c>
      <c r="BX310" s="167">
        <f t="shared" si="1068"/>
        <v>0</v>
      </c>
      <c r="BZ310" s="167" t="e">
        <f t="shared" ca="1" si="879"/>
        <v>#REF!</v>
      </c>
      <c r="CA310" s="167" t="e">
        <f t="shared" ca="1" si="880"/>
        <v>#REF!</v>
      </c>
      <c r="CB310" s="167" t="e">
        <f t="shared" ca="1" si="881"/>
        <v>#REF!</v>
      </c>
      <c r="CC310" s="167" t="e">
        <f t="shared" ca="1" si="882"/>
        <v>#REF!</v>
      </c>
      <c r="CD310" s="167" t="e">
        <f t="shared" ca="1" si="883"/>
        <v>#REF!</v>
      </c>
      <c r="CE310" s="167" t="e">
        <f t="shared" ca="1" si="884"/>
        <v>#REF!</v>
      </c>
      <c r="CF310" s="167" t="e">
        <f t="shared" ca="1" si="885"/>
        <v>#REF!</v>
      </c>
      <c r="CG310" s="167" t="e">
        <f t="shared" ca="1" si="886"/>
        <v>#REF!</v>
      </c>
      <c r="CH310" s="167" t="e">
        <f t="shared" ca="1" si="887"/>
        <v>#REF!</v>
      </c>
      <c r="CI310" s="167" t="e">
        <f t="shared" ca="1" si="888"/>
        <v>#REF!</v>
      </c>
      <c r="CJ310" s="167" t="e">
        <f t="shared" ca="1" si="889"/>
        <v>#REF!</v>
      </c>
      <c r="CK310" s="167" t="e">
        <f t="shared" ca="1" si="890"/>
        <v>#REF!</v>
      </c>
      <c r="CL310" s="167" t="e">
        <f t="shared" ca="1" si="891"/>
        <v>#REF!</v>
      </c>
      <c r="CM310" s="167" t="e">
        <f t="shared" ca="1" si="892"/>
        <v>#REF!</v>
      </c>
      <c r="CN310" s="167" t="e">
        <f t="shared" ca="1" si="893"/>
        <v>#REF!</v>
      </c>
      <c r="CO310" s="167" t="e">
        <f t="shared" ca="1" si="894"/>
        <v>#REF!</v>
      </c>
      <c r="CQ310" s="167" t="e">
        <f t="shared" ca="1" si="895"/>
        <v>#REF!</v>
      </c>
      <c r="CR310" s="167" t="e">
        <f t="shared" ca="1" si="896"/>
        <v>#REF!</v>
      </c>
      <c r="CS310" s="167" t="e">
        <f t="shared" ca="1" si="897"/>
        <v>#REF!</v>
      </c>
      <c r="CT310" s="167" t="e">
        <f t="shared" ca="1" si="898"/>
        <v>#REF!</v>
      </c>
      <c r="CU310" s="167" t="e">
        <f t="shared" ca="1" si="899"/>
        <v>#REF!</v>
      </c>
      <c r="CV310" s="167" t="e">
        <f t="shared" ca="1" si="900"/>
        <v>#REF!</v>
      </c>
      <c r="CW310" s="167" t="e">
        <f t="shared" ca="1" si="901"/>
        <v>#REF!</v>
      </c>
      <c r="CX310" s="167" t="e">
        <f t="shared" ca="1" si="902"/>
        <v>#REF!</v>
      </c>
      <c r="CY310" s="167" t="e">
        <f t="shared" ca="1" si="903"/>
        <v>#REF!</v>
      </c>
      <c r="CZ310" s="167" t="e">
        <f t="shared" ca="1" si="904"/>
        <v>#REF!</v>
      </c>
      <c r="DA310" s="167" t="e">
        <f t="shared" ca="1" si="905"/>
        <v>#REF!</v>
      </c>
      <c r="DB310" s="167" t="e">
        <f t="shared" ca="1" si="906"/>
        <v>#REF!</v>
      </c>
      <c r="DC310" s="167" t="e">
        <f t="shared" ca="1" si="907"/>
        <v>#REF!</v>
      </c>
      <c r="DD310" s="167" t="e">
        <f t="shared" ca="1" si="908"/>
        <v>#REF!</v>
      </c>
      <c r="DE310" s="167" t="e">
        <f t="shared" ca="1" si="909"/>
        <v>#REF!</v>
      </c>
      <c r="DF310" s="167" t="e">
        <f t="shared" ca="1" si="910"/>
        <v>#REF!</v>
      </c>
      <c r="DH310" s="167">
        <f t="shared" si="911"/>
        <v>0</v>
      </c>
      <c r="DI310" s="167">
        <f t="shared" si="912"/>
        <v>0</v>
      </c>
      <c r="DJ310" s="167">
        <f t="shared" si="913"/>
        <v>0</v>
      </c>
      <c r="DK310" s="167">
        <f t="shared" si="914"/>
        <v>0</v>
      </c>
      <c r="DL310" s="167">
        <f t="shared" si="915"/>
        <v>0</v>
      </c>
      <c r="DM310" s="167">
        <f t="shared" si="916"/>
        <v>0</v>
      </c>
      <c r="DN310" s="167">
        <f t="shared" si="917"/>
        <v>0</v>
      </c>
      <c r="DO310" s="167">
        <f t="shared" si="918"/>
        <v>0</v>
      </c>
      <c r="DP310" s="167">
        <f t="shared" si="919"/>
        <v>0</v>
      </c>
      <c r="DQ310" s="167">
        <f t="shared" si="920"/>
        <v>0</v>
      </c>
      <c r="DR310" s="167">
        <f t="shared" si="921"/>
        <v>0</v>
      </c>
      <c r="DS310" s="167">
        <f t="shared" si="922"/>
        <v>0</v>
      </c>
      <c r="DT310" s="167">
        <f t="shared" si="923"/>
        <v>0</v>
      </c>
      <c r="DU310" s="167">
        <f t="shared" si="924"/>
        <v>0</v>
      </c>
      <c r="DV310" s="167">
        <f t="shared" si="925"/>
        <v>0</v>
      </c>
      <c r="DW310" s="167">
        <f t="shared" si="926"/>
        <v>0</v>
      </c>
      <c r="DY310" s="167" t="e">
        <f t="shared" ca="1" si="962"/>
        <v>#REF!</v>
      </c>
      <c r="DZ310" s="167" t="e">
        <f t="shared" ca="1" si="963"/>
        <v>#REF!</v>
      </c>
      <c r="EA310" s="167" t="e">
        <f t="shared" ca="1" si="964"/>
        <v>#REF!</v>
      </c>
      <c r="EB310" s="167" t="e">
        <f t="shared" ca="1" si="965"/>
        <v>#REF!</v>
      </c>
      <c r="EC310" s="167" t="e">
        <f t="shared" ca="1" si="966"/>
        <v>#REF!</v>
      </c>
      <c r="ED310" s="167" t="e">
        <f t="shared" ca="1" si="967"/>
        <v>#REF!</v>
      </c>
      <c r="EE310" s="167" t="e">
        <f t="shared" ca="1" si="968"/>
        <v>#REF!</v>
      </c>
      <c r="EF310" s="167" t="e">
        <f t="shared" ca="1" si="969"/>
        <v>#REF!</v>
      </c>
      <c r="EG310" s="167" t="e">
        <f t="shared" ca="1" si="970"/>
        <v>#REF!</v>
      </c>
      <c r="EH310" s="167" t="e">
        <f t="shared" ca="1" si="971"/>
        <v>#REF!</v>
      </c>
      <c r="EI310" s="167" t="e">
        <f t="shared" ca="1" si="972"/>
        <v>#REF!</v>
      </c>
      <c r="EJ310" s="167" t="e">
        <f t="shared" ca="1" si="973"/>
        <v>#REF!</v>
      </c>
      <c r="EK310" s="167" t="e">
        <f t="shared" ca="1" si="974"/>
        <v>#REF!</v>
      </c>
      <c r="EL310" s="167" t="e">
        <f t="shared" ca="1" si="975"/>
        <v>#REF!</v>
      </c>
      <c r="EM310" s="167" t="e">
        <f t="shared" ca="1" si="976"/>
        <v>#REF!</v>
      </c>
      <c r="EN310" s="167" t="e">
        <f t="shared" ca="1" si="977"/>
        <v>#REF!</v>
      </c>
      <c r="EP310" s="167">
        <f t="shared" si="978"/>
        <v>0</v>
      </c>
      <c r="EQ310" s="167">
        <f t="shared" si="979"/>
        <v>0</v>
      </c>
      <c r="ER310" s="167">
        <f t="shared" si="980"/>
        <v>0</v>
      </c>
      <c r="ES310" s="167">
        <f t="shared" si="981"/>
        <v>0</v>
      </c>
      <c r="ET310" s="167">
        <f t="shared" si="982"/>
        <v>0</v>
      </c>
      <c r="EU310" s="167">
        <f t="shared" si="983"/>
        <v>0</v>
      </c>
      <c r="EV310" s="167">
        <f t="shared" si="984"/>
        <v>0</v>
      </c>
      <c r="EW310" s="167">
        <f t="shared" si="985"/>
        <v>0</v>
      </c>
      <c r="EX310" s="167">
        <f t="shared" si="986"/>
        <v>0</v>
      </c>
      <c r="EY310" s="167">
        <f t="shared" si="987"/>
        <v>0</v>
      </c>
      <c r="EZ310" s="167">
        <f t="shared" si="988"/>
        <v>0</v>
      </c>
      <c r="FA310" s="167">
        <f t="shared" si="989"/>
        <v>0</v>
      </c>
      <c r="FB310" s="167">
        <f t="shared" si="990"/>
        <v>0</v>
      </c>
      <c r="FC310" s="167">
        <f t="shared" si="991"/>
        <v>0</v>
      </c>
      <c r="FD310" s="167">
        <f t="shared" si="992"/>
        <v>0</v>
      </c>
      <c r="FE310" s="167">
        <f t="shared" si="993"/>
        <v>0</v>
      </c>
      <c r="FG310" s="167">
        <f t="shared" si="994"/>
        <v>0</v>
      </c>
      <c r="FH310" s="167">
        <f t="shared" si="995"/>
        <v>0</v>
      </c>
      <c r="FI310" s="167">
        <f t="shared" si="996"/>
        <v>0</v>
      </c>
      <c r="FJ310" s="167">
        <f t="shared" si="997"/>
        <v>0</v>
      </c>
      <c r="FK310" s="167">
        <f t="shared" si="998"/>
        <v>0</v>
      </c>
      <c r="FL310" s="167">
        <f t="shared" si="999"/>
        <v>0</v>
      </c>
      <c r="FM310" s="167">
        <f t="shared" si="1000"/>
        <v>0</v>
      </c>
      <c r="FN310" s="167">
        <f t="shared" si="1001"/>
        <v>0</v>
      </c>
      <c r="FO310" s="167">
        <f t="shared" si="1002"/>
        <v>0</v>
      </c>
      <c r="FP310" s="167">
        <f t="shared" si="1003"/>
        <v>0</v>
      </c>
      <c r="FQ310" s="167">
        <f t="shared" si="1004"/>
        <v>0</v>
      </c>
      <c r="FR310" s="167">
        <f t="shared" si="1005"/>
        <v>0</v>
      </c>
      <c r="FS310" s="167">
        <f t="shared" si="1006"/>
        <v>0</v>
      </c>
      <c r="FT310" s="167">
        <f t="shared" si="1007"/>
        <v>0</v>
      </c>
      <c r="FU310" s="167">
        <f t="shared" si="1008"/>
        <v>0</v>
      </c>
      <c r="FV310" s="167">
        <f t="shared" si="1009"/>
        <v>0</v>
      </c>
      <c r="FX310" s="167">
        <f t="shared" si="1010"/>
        <v>0</v>
      </c>
      <c r="FY310" s="167">
        <f t="shared" si="1011"/>
        <v>0</v>
      </c>
      <c r="FZ310" s="167">
        <f t="shared" si="1012"/>
        <v>0</v>
      </c>
      <c r="GA310" s="167">
        <f t="shared" si="1013"/>
        <v>0</v>
      </c>
      <c r="GB310" s="167">
        <f t="shared" si="1014"/>
        <v>0</v>
      </c>
      <c r="GC310" s="167">
        <f t="shared" si="1015"/>
        <v>0</v>
      </c>
      <c r="GD310" s="167">
        <f t="shared" si="1016"/>
        <v>0</v>
      </c>
      <c r="GE310" s="167">
        <f t="shared" si="1017"/>
        <v>0</v>
      </c>
      <c r="GF310" s="167">
        <f t="shared" si="1018"/>
        <v>0</v>
      </c>
      <c r="GG310" s="167">
        <f t="shared" si="1019"/>
        <v>0</v>
      </c>
      <c r="GH310" s="167">
        <f t="shared" si="1020"/>
        <v>0</v>
      </c>
      <c r="GI310" s="167">
        <f t="shared" si="1021"/>
        <v>0</v>
      </c>
      <c r="GJ310" s="167">
        <f t="shared" si="1022"/>
        <v>0</v>
      </c>
      <c r="GK310" s="167">
        <f t="shared" si="1023"/>
        <v>0</v>
      </c>
      <c r="GL310" s="167">
        <f t="shared" si="1024"/>
        <v>0</v>
      </c>
      <c r="GM310" s="167">
        <f t="shared" si="1025"/>
        <v>0</v>
      </c>
      <c r="GO310" s="167" t="e">
        <f t="shared" ca="1" si="860"/>
        <v>#REF!</v>
      </c>
      <c r="GP310" s="167" t="e">
        <f t="shared" ca="1" si="1056"/>
        <v>#REF!</v>
      </c>
      <c r="GQ310" s="167" t="e">
        <f t="shared" ca="1" si="1056"/>
        <v>#REF!</v>
      </c>
      <c r="GR310" s="167" t="e">
        <f t="shared" ca="1" si="1056"/>
        <v>#REF!</v>
      </c>
      <c r="GS310" s="167" t="e">
        <f t="shared" ca="1" si="1056"/>
        <v>#REF!</v>
      </c>
      <c r="GT310" s="167" t="e">
        <f t="shared" ca="1" si="1056"/>
        <v>#REF!</v>
      </c>
      <c r="GU310" s="167" t="e">
        <f t="shared" ca="1" si="1056"/>
        <v>#REF!</v>
      </c>
      <c r="GV310" s="167" t="e">
        <f t="shared" ca="1" si="1056"/>
        <v>#REF!</v>
      </c>
      <c r="GW310" s="167" t="e">
        <f t="shared" ca="1" si="1056"/>
        <v>#REF!</v>
      </c>
      <c r="GX310" s="167" t="e">
        <f t="shared" ca="1" si="1056"/>
        <v>#REF!</v>
      </c>
      <c r="GY310" s="167" t="e">
        <f t="shared" ca="1" si="1056"/>
        <v>#REF!</v>
      </c>
      <c r="GZ310" s="167" t="e">
        <f t="shared" ca="1" si="1056"/>
        <v>#REF!</v>
      </c>
      <c r="HA310" s="167" t="e">
        <f t="shared" ca="1" si="1056"/>
        <v>#REF!</v>
      </c>
      <c r="HB310" s="167" t="e">
        <f t="shared" ca="1" si="1056"/>
        <v>#REF!</v>
      </c>
      <c r="HC310" s="167" t="e">
        <f t="shared" ca="1" si="1056"/>
        <v>#REF!</v>
      </c>
      <c r="HD310" s="167" t="e">
        <f t="shared" ca="1" si="1056"/>
        <v>#REF!</v>
      </c>
      <c r="HF310" s="167" t="e">
        <f t="shared" ca="1" si="927"/>
        <v>#REF!</v>
      </c>
      <c r="HG310" s="167" t="e">
        <f t="shared" ca="1" si="928"/>
        <v>#REF!</v>
      </c>
      <c r="HH310" s="167" t="e">
        <f t="shared" ca="1" si="929"/>
        <v>#REF!</v>
      </c>
      <c r="HI310" s="167" t="e">
        <f t="shared" ca="1" si="930"/>
        <v>#REF!</v>
      </c>
      <c r="HJ310" s="167" t="e">
        <f t="shared" ca="1" si="931"/>
        <v>#REF!</v>
      </c>
      <c r="HK310" s="167" t="e">
        <f t="shared" ca="1" si="932"/>
        <v>#REF!</v>
      </c>
      <c r="HL310" s="167" t="e">
        <f t="shared" ca="1" si="933"/>
        <v>#REF!</v>
      </c>
      <c r="HM310" s="167" t="e">
        <f t="shared" ca="1" si="934"/>
        <v>#REF!</v>
      </c>
      <c r="HN310" s="167" t="e">
        <f t="shared" ca="1" si="935"/>
        <v>#REF!</v>
      </c>
      <c r="HO310" s="167" t="e">
        <f t="shared" ca="1" si="936"/>
        <v>#REF!</v>
      </c>
      <c r="HP310" s="167" t="e">
        <f t="shared" ca="1" si="937"/>
        <v>#REF!</v>
      </c>
      <c r="HQ310" s="167" t="e">
        <f t="shared" ca="1" si="938"/>
        <v>#REF!</v>
      </c>
      <c r="HR310" s="167" t="e">
        <f t="shared" ca="1" si="939"/>
        <v>#REF!</v>
      </c>
      <c r="HS310" s="167" t="e">
        <f t="shared" ca="1" si="940"/>
        <v>#REF!</v>
      </c>
      <c r="HT310" s="167" t="e">
        <f t="shared" ca="1" si="941"/>
        <v>#REF!</v>
      </c>
      <c r="HU310" s="167" t="e">
        <f t="shared" ca="1" si="942"/>
        <v>#REF!</v>
      </c>
      <c r="HW310" s="167" t="e">
        <f t="shared" ca="1" si="943"/>
        <v>#REF!</v>
      </c>
      <c r="HX310" s="167">
        <f t="shared" si="944"/>
        <v>0</v>
      </c>
      <c r="HY310" s="167" t="e">
        <f t="shared" ca="1" si="1026"/>
        <v>#REF!</v>
      </c>
      <c r="HZ310" s="219" t="e">
        <f t="shared" ca="1" si="1027"/>
        <v>#REF!</v>
      </c>
    </row>
    <row r="311" spans="1:234" s="48" customFormat="1">
      <c r="A311" s="3" t="s">
        <v>616</v>
      </c>
      <c r="B311" s="202" t="str">
        <f>INDEX('Ref1'!$E:$E,MATCH(A311,'Ref1'!$A:$A,0))</f>
        <v>Southend-on-Sea</v>
      </c>
      <c r="C311" s="42" t="str">
        <f>INDEX(Data1!B:B,MATCH(A311,Data1!A:A,0))</f>
        <v>UNINFIR</v>
      </c>
      <c r="D311" s="253" t="str">
        <f>INDEX(Data1!C:C,MATCH(A311,Data1!A:A,0))</f>
        <v>E</v>
      </c>
      <c r="E311" s="200" t="str">
        <f>IF($C$6="No","No",IF(COUNTIF(Inputs!$K$359:$K$398,$A311)&gt;0,"Yes","No"))</f>
        <v>No</v>
      </c>
      <c r="F311" s="404"/>
      <c r="G311" s="62">
        <f>INDEX('4_RatesSplit'!K:K,MATCH($A311,'4_RatesSplit'!$A:$A,0))</f>
        <v>0</v>
      </c>
      <c r="H311" s="171">
        <f>INDEX('4_RatesSplit'!L:L,MATCH($A311,'4_RatesSplit'!$A:$A,0))</f>
        <v>0</v>
      </c>
      <c r="I311" s="167">
        <f>INDEX('4_RatesSplit'!M:M,MATCH($A311,'4_RatesSplit'!$A:$A,0))</f>
        <v>0</v>
      </c>
      <c r="J311" s="167">
        <f>INDEX('4_RatesSplit'!N:N,MATCH($A311,'4_RatesSplit'!$A:$A,0))</f>
        <v>0</v>
      </c>
      <c r="K311" s="167">
        <f>INDEX('4_RatesSplit'!O:O,MATCH($A311,'4_RatesSplit'!$A:$A,0))</f>
        <v>0</v>
      </c>
      <c r="L311" s="167">
        <f>INDEX('4_RatesSplit'!P:P,MATCH($A311,'4_RatesSplit'!$A:$A,0))</f>
        <v>0</v>
      </c>
      <c r="M311" s="167">
        <f>INDEX('4_RatesSplit'!Q:Q,MATCH($A311,'4_RatesSplit'!$A:$A,0))</f>
        <v>0</v>
      </c>
      <c r="N311" s="167">
        <f>INDEX('4_RatesSplit'!R:R,MATCH($A311,'4_RatesSplit'!$A:$A,0))</f>
        <v>0</v>
      </c>
      <c r="O311" s="167">
        <f>INDEX('4_RatesSplit'!S:S,MATCH($A311,'4_RatesSplit'!$A:$A,0))</f>
        <v>0</v>
      </c>
      <c r="P311" s="167">
        <f>INDEX('4_RatesSplit'!T:T,MATCH($A311,'4_RatesSplit'!$A:$A,0))</f>
        <v>0</v>
      </c>
      <c r="Q311" s="167">
        <f>INDEX('4_RatesSplit'!U:U,MATCH($A311,'4_RatesSplit'!$A:$A,0))</f>
        <v>0</v>
      </c>
      <c r="R311" s="167">
        <f>INDEX('4_RatesSplit'!V:V,MATCH($A311,'4_RatesSplit'!$A:$A,0))</f>
        <v>0</v>
      </c>
      <c r="S311" s="167">
        <f>INDEX('4_RatesSplit'!W:W,MATCH($A311,'4_RatesSplit'!$A:$A,0))</f>
        <v>0</v>
      </c>
      <c r="T311" s="167">
        <f>INDEX('4_RatesSplit'!X:X,MATCH($A311,'4_RatesSplit'!$A:$A,0))</f>
        <v>0</v>
      </c>
      <c r="U311" s="167">
        <f>INDEX('4_RatesSplit'!Y:Y,MATCH($A311,'4_RatesSplit'!$A:$A,0))</f>
        <v>0</v>
      </c>
      <c r="V311" s="167">
        <f>INDEX('4_RatesSplit'!Z:Z,MATCH($A311,'4_RatesSplit'!$A:$A,0))</f>
        <v>0</v>
      </c>
      <c r="W311" s="167">
        <f>INDEX('4_RatesSplit'!AA:AA,MATCH($A311,'4_RatesSplit'!$A:$A,0))</f>
        <v>0</v>
      </c>
      <c r="X311" s="18"/>
      <c r="Y311" s="168" t="e">
        <f ca="1">INDEX('4_RatesSplit'!AT:AT,MATCH($A311,'4_RatesSplit'!$A:$A,0))</f>
        <v>#REF!</v>
      </c>
      <c r="Z311" s="168" t="e">
        <f ca="1">INDEX('4_RatesSplit'!AU:AU,MATCH($A311,'4_RatesSplit'!$A:$A,0))</f>
        <v>#REF!</v>
      </c>
      <c r="AA311" s="168" t="e">
        <f ca="1">INDEX('4_RatesSplit'!AV:AV,MATCH($A311,'4_RatesSplit'!$A:$A,0))</f>
        <v>#REF!</v>
      </c>
      <c r="AB311" s="168" t="e">
        <f ca="1">INDEX('4_RatesSplit'!AW:AW,MATCH($A311,'4_RatesSplit'!$A:$A,0))</f>
        <v>#REF!</v>
      </c>
      <c r="AC311" s="168" t="e">
        <f ca="1">INDEX('4_RatesSplit'!AX:AX,MATCH($A311,'4_RatesSplit'!$A:$A,0))</f>
        <v>#REF!</v>
      </c>
      <c r="AD311" s="168" t="e">
        <f ca="1">INDEX('4_RatesSplit'!AY:AY,MATCH($A311,'4_RatesSplit'!$A:$A,0))</f>
        <v>#REF!</v>
      </c>
      <c r="AE311" s="168" t="e">
        <f ca="1">INDEX('4_RatesSplit'!AZ:AZ,MATCH($A311,'4_RatesSplit'!$A:$A,0))</f>
        <v>#REF!</v>
      </c>
      <c r="AF311" s="168" t="e">
        <f ca="1">INDEX('4_RatesSplit'!BA:BA,MATCH($A311,'4_RatesSplit'!$A:$A,0))</f>
        <v>#REF!</v>
      </c>
      <c r="AG311" s="168" t="e">
        <f ca="1">INDEX('4_RatesSplit'!BB:BB,MATCH($A311,'4_RatesSplit'!$A:$A,0))</f>
        <v>#REF!</v>
      </c>
      <c r="AH311" s="168" t="e">
        <f ca="1">INDEX('4_RatesSplit'!BC:BC,MATCH($A311,'4_RatesSplit'!$A:$A,0))</f>
        <v>#REF!</v>
      </c>
      <c r="AI311" s="168" t="e">
        <f ca="1">INDEX('4_RatesSplit'!BD:BD,MATCH($A311,'4_RatesSplit'!$A:$A,0))</f>
        <v>#REF!</v>
      </c>
      <c r="AJ311" s="168" t="e">
        <f ca="1">INDEX('4_RatesSplit'!BE:BE,MATCH($A311,'4_RatesSplit'!$A:$A,0))</f>
        <v>#REF!</v>
      </c>
      <c r="AK311" s="168" t="e">
        <f ca="1">INDEX('4_RatesSplit'!BF:BF,MATCH($A311,'4_RatesSplit'!$A:$A,0))</f>
        <v>#REF!</v>
      </c>
      <c r="AL311" s="168" t="e">
        <f ca="1">INDEX('4_RatesSplit'!BG:BG,MATCH($A311,'4_RatesSplit'!$A:$A,0))</f>
        <v>#REF!</v>
      </c>
      <c r="AM311" s="168" t="e">
        <f ca="1">INDEX('4_RatesSplit'!BH:BH,MATCH($A311,'4_RatesSplit'!$A:$A,0))</f>
        <v>#REF!</v>
      </c>
      <c r="AN311" s="198" t="e">
        <f ca="1">INDEX('4_RatesSplit'!BI:BI,MATCH($A311,'4_RatesSplit'!$A:$A,0))</f>
        <v>#REF!</v>
      </c>
      <c r="AO311" s="114"/>
      <c r="AP311" s="167" t="e">
        <f t="shared" ca="1" si="945"/>
        <v>#REF!</v>
      </c>
      <c r="AQ311" s="167" t="e">
        <f t="shared" ca="1" si="946"/>
        <v>#REF!</v>
      </c>
      <c r="AR311" s="167" t="e">
        <f t="shared" ca="1" si="947"/>
        <v>#REF!</v>
      </c>
      <c r="AS311" s="167" t="e">
        <f t="shared" ca="1" si="948"/>
        <v>#REF!</v>
      </c>
      <c r="AT311" s="167" t="e">
        <f t="shared" ca="1" si="949"/>
        <v>#REF!</v>
      </c>
      <c r="AU311" s="167" t="e">
        <f t="shared" ca="1" si="950"/>
        <v>#REF!</v>
      </c>
      <c r="AV311" s="167" t="e">
        <f t="shared" ca="1" si="951"/>
        <v>#REF!</v>
      </c>
      <c r="AW311" s="167" t="e">
        <f t="shared" ca="1" si="952"/>
        <v>#REF!</v>
      </c>
      <c r="AX311" s="167" t="e">
        <f t="shared" ca="1" si="953"/>
        <v>#REF!</v>
      </c>
      <c r="AY311" s="167" t="e">
        <f t="shared" ca="1" si="954"/>
        <v>#REF!</v>
      </c>
      <c r="AZ311" s="167" t="e">
        <f t="shared" ca="1" si="955"/>
        <v>#REF!</v>
      </c>
      <c r="BA311" s="167" t="e">
        <f t="shared" ca="1" si="956"/>
        <v>#REF!</v>
      </c>
      <c r="BB311" s="167" t="e">
        <f t="shared" ca="1" si="957"/>
        <v>#REF!</v>
      </c>
      <c r="BC311" s="167" t="e">
        <f t="shared" ca="1" si="958"/>
        <v>#REF!</v>
      </c>
      <c r="BD311" s="167" t="e">
        <f t="shared" ca="1" si="959"/>
        <v>#REF!</v>
      </c>
      <c r="BE311" s="167" t="e">
        <f t="shared" ca="1" si="960"/>
        <v>#REF!</v>
      </c>
      <c r="BF311" s="18"/>
      <c r="BG311" s="168">
        <f>INDEX('2_Needs'!$F:$F,MATCH($A311,'2_Needs'!$A:$A,0))</f>
        <v>2.8290642174583773E-3</v>
      </c>
      <c r="BH311" s="114"/>
      <c r="BI311" s="167">
        <f t="shared" ref="BI311:BX311" si="1069">IF(BI$3="reset",$BG311*BI$6,BH311*(1+$C$4))</f>
        <v>0</v>
      </c>
      <c r="BJ311" s="167">
        <f t="shared" si="1069"/>
        <v>0</v>
      </c>
      <c r="BK311" s="167">
        <f t="shared" si="1069"/>
        <v>0</v>
      </c>
      <c r="BL311" s="167">
        <f t="shared" si="1069"/>
        <v>0</v>
      </c>
      <c r="BM311" s="167">
        <f t="shared" si="1069"/>
        <v>0</v>
      </c>
      <c r="BN311" s="167">
        <f t="shared" si="1069"/>
        <v>0</v>
      </c>
      <c r="BO311" s="167">
        <f t="shared" si="1069"/>
        <v>0</v>
      </c>
      <c r="BP311" s="167">
        <f t="shared" si="1069"/>
        <v>0</v>
      </c>
      <c r="BQ311" s="167">
        <f t="shared" si="1069"/>
        <v>0</v>
      </c>
      <c r="BR311" s="167">
        <f t="shared" si="1069"/>
        <v>0</v>
      </c>
      <c r="BS311" s="167">
        <f t="shared" si="1069"/>
        <v>0</v>
      </c>
      <c r="BT311" s="167">
        <f t="shared" si="1069"/>
        <v>0</v>
      </c>
      <c r="BU311" s="167">
        <f t="shared" si="1069"/>
        <v>0</v>
      </c>
      <c r="BV311" s="167">
        <f t="shared" si="1069"/>
        <v>0</v>
      </c>
      <c r="BW311" s="167">
        <f t="shared" si="1069"/>
        <v>0</v>
      </c>
      <c r="BX311" s="167">
        <f t="shared" si="1069"/>
        <v>0</v>
      </c>
      <c r="BZ311" s="167" t="e">
        <f t="shared" ca="1" si="879"/>
        <v>#REF!</v>
      </c>
      <c r="CA311" s="167" t="e">
        <f t="shared" ca="1" si="880"/>
        <v>#REF!</v>
      </c>
      <c r="CB311" s="167" t="e">
        <f t="shared" ca="1" si="881"/>
        <v>#REF!</v>
      </c>
      <c r="CC311" s="167" t="e">
        <f t="shared" ca="1" si="882"/>
        <v>#REF!</v>
      </c>
      <c r="CD311" s="167" t="e">
        <f t="shared" ca="1" si="883"/>
        <v>#REF!</v>
      </c>
      <c r="CE311" s="167" t="e">
        <f t="shared" ca="1" si="884"/>
        <v>#REF!</v>
      </c>
      <c r="CF311" s="167" t="e">
        <f t="shared" ca="1" si="885"/>
        <v>#REF!</v>
      </c>
      <c r="CG311" s="167" t="e">
        <f t="shared" ca="1" si="886"/>
        <v>#REF!</v>
      </c>
      <c r="CH311" s="167" t="e">
        <f t="shared" ca="1" si="887"/>
        <v>#REF!</v>
      </c>
      <c r="CI311" s="167" t="e">
        <f t="shared" ca="1" si="888"/>
        <v>#REF!</v>
      </c>
      <c r="CJ311" s="167" t="e">
        <f t="shared" ca="1" si="889"/>
        <v>#REF!</v>
      </c>
      <c r="CK311" s="167" t="e">
        <f t="shared" ca="1" si="890"/>
        <v>#REF!</v>
      </c>
      <c r="CL311" s="167" t="e">
        <f t="shared" ca="1" si="891"/>
        <v>#REF!</v>
      </c>
      <c r="CM311" s="167" t="e">
        <f t="shared" ca="1" si="892"/>
        <v>#REF!</v>
      </c>
      <c r="CN311" s="167" t="e">
        <f t="shared" ca="1" si="893"/>
        <v>#REF!</v>
      </c>
      <c r="CO311" s="167" t="e">
        <f t="shared" ca="1" si="894"/>
        <v>#REF!</v>
      </c>
      <c r="CQ311" s="167" t="e">
        <f t="shared" ca="1" si="895"/>
        <v>#REF!</v>
      </c>
      <c r="CR311" s="167" t="e">
        <f t="shared" ca="1" si="896"/>
        <v>#REF!</v>
      </c>
      <c r="CS311" s="167" t="e">
        <f t="shared" ca="1" si="897"/>
        <v>#REF!</v>
      </c>
      <c r="CT311" s="167" t="e">
        <f t="shared" ca="1" si="898"/>
        <v>#REF!</v>
      </c>
      <c r="CU311" s="167" t="e">
        <f t="shared" ca="1" si="899"/>
        <v>#REF!</v>
      </c>
      <c r="CV311" s="167" t="e">
        <f t="shared" ca="1" si="900"/>
        <v>#REF!</v>
      </c>
      <c r="CW311" s="167" t="e">
        <f t="shared" ca="1" si="901"/>
        <v>#REF!</v>
      </c>
      <c r="CX311" s="167" t="e">
        <f t="shared" ca="1" si="902"/>
        <v>#REF!</v>
      </c>
      <c r="CY311" s="167" t="e">
        <f t="shared" ca="1" si="903"/>
        <v>#REF!</v>
      </c>
      <c r="CZ311" s="167" t="e">
        <f t="shared" ca="1" si="904"/>
        <v>#REF!</v>
      </c>
      <c r="DA311" s="167" t="e">
        <f t="shared" ca="1" si="905"/>
        <v>#REF!</v>
      </c>
      <c r="DB311" s="167" t="e">
        <f t="shared" ca="1" si="906"/>
        <v>#REF!</v>
      </c>
      <c r="DC311" s="167" t="e">
        <f t="shared" ca="1" si="907"/>
        <v>#REF!</v>
      </c>
      <c r="DD311" s="167" t="e">
        <f t="shared" ca="1" si="908"/>
        <v>#REF!</v>
      </c>
      <c r="DE311" s="167" t="e">
        <f t="shared" ca="1" si="909"/>
        <v>#REF!</v>
      </c>
      <c r="DF311" s="167" t="e">
        <f t="shared" ca="1" si="910"/>
        <v>#REF!</v>
      </c>
      <c r="DH311" s="167">
        <f t="shared" si="911"/>
        <v>0</v>
      </c>
      <c r="DI311" s="167">
        <f t="shared" si="912"/>
        <v>0</v>
      </c>
      <c r="DJ311" s="167">
        <f t="shared" si="913"/>
        <v>0</v>
      </c>
      <c r="DK311" s="167">
        <f t="shared" si="914"/>
        <v>0</v>
      </c>
      <c r="DL311" s="167">
        <f t="shared" si="915"/>
        <v>0</v>
      </c>
      <c r="DM311" s="167">
        <f t="shared" si="916"/>
        <v>0</v>
      </c>
      <c r="DN311" s="167">
        <f t="shared" si="917"/>
        <v>0</v>
      </c>
      <c r="DO311" s="167">
        <f t="shared" si="918"/>
        <v>0</v>
      </c>
      <c r="DP311" s="167">
        <f t="shared" si="919"/>
        <v>0</v>
      </c>
      <c r="DQ311" s="167">
        <f t="shared" si="920"/>
        <v>0</v>
      </c>
      <c r="DR311" s="167">
        <f t="shared" si="921"/>
        <v>0</v>
      </c>
      <c r="DS311" s="167">
        <f t="shared" si="922"/>
        <v>0</v>
      </c>
      <c r="DT311" s="167">
        <f t="shared" si="923"/>
        <v>0</v>
      </c>
      <c r="DU311" s="167">
        <f t="shared" si="924"/>
        <v>0</v>
      </c>
      <c r="DV311" s="167">
        <f t="shared" si="925"/>
        <v>0</v>
      </c>
      <c r="DW311" s="167">
        <f t="shared" si="926"/>
        <v>0</v>
      </c>
      <c r="DY311" s="167" t="e">
        <f t="shared" ca="1" si="962"/>
        <v>#REF!</v>
      </c>
      <c r="DZ311" s="167" t="e">
        <f t="shared" ca="1" si="963"/>
        <v>#REF!</v>
      </c>
      <c r="EA311" s="167" t="e">
        <f t="shared" ca="1" si="964"/>
        <v>#REF!</v>
      </c>
      <c r="EB311" s="167" t="e">
        <f t="shared" ca="1" si="965"/>
        <v>#REF!</v>
      </c>
      <c r="EC311" s="167" t="e">
        <f t="shared" ca="1" si="966"/>
        <v>#REF!</v>
      </c>
      <c r="ED311" s="167" t="e">
        <f t="shared" ca="1" si="967"/>
        <v>#REF!</v>
      </c>
      <c r="EE311" s="167" t="e">
        <f t="shared" ca="1" si="968"/>
        <v>#REF!</v>
      </c>
      <c r="EF311" s="167" t="e">
        <f t="shared" ca="1" si="969"/>
        <v>#REF!</v>
      </c>
      <c r="EG311" s="167" t="e">
        <f t="shared" ca="1" si="970"/>
        <v>#REF!</v>
      </c>
      <c r="EH311" s="167" t="e">
        <f t="shared" ca="1" si="971"/>
        <v>#REF!</v>
      </c>
      <c r="EI311" s="167" t="e">
        <f t="shared" ca="1" si="972"/>
        <v>#REF!</v>
      </c>
      <c r="EJ311" s="167" t="e">
        <f t="shared" ca="1" si="973"/>
        <v>#REF!</v>
      </c>
      <c r="EK311" s="167" t="e">
        <f t="shared" ca="1" si="974"/>
        <v>#REF!</v>
      </c>
      <c r="EL311" s="167" t="e">
        <f t="shared" ca="1" si="975"/>
        <v>#REF!</v>
      </c>
      <c r="EM311" s="167" t="e">
        <f t="shared" ca="1" si="976"/>
        <v>#REF!</v>
      </c>
      <c r="EN311" s="167" t="e">
        <f t="shared" ca="1" si="977"/>
        <v>#REF!</v>
      </c>
      <c r="EP311" s="167">
        <f t="shared" si="978"/>
        <v>0</v>
      </c>
      <c r="EQ311" s="167">
        <f t="shared" si="979"/>
        <v>0</v>
      </c>
      <c r="ER311" s="167">
        <f t="shared" si="980"/>
        <v>0</v>
      </c>
      <c r="ES311" s="167">
        <f t="shared" si="981"/>
        <v>0</v>
      </c>
      <c r="ET311" s="167">
        <f t="shared" si="982"/>
        <v>0</v>
      </c>
      <c r="EU311" s="167">
        <f t="shared" si="983"/>
        <v>0</v>
      </c>
      <c r="EV311" s="167">
        <f t="shared" si="984"/>
        <v>0</v>
      </c>
      <c r="EW311" s="167">
        <f t="shared" si="985"/>
        <v>0</v>
      </c>
      <c r="EX311" s="167">
        <f t="shared" si="986"/>
        <v>0</v>
      </c>
      <c r="EY311" s="167">
        <f t="shared" si="987"/>
        <v>0</v>
      </c>
      <c r="EZ311" s="167">
        <f t="shared" si="988"/>
        <v>0</v>
      </c>
      <c r="FA311" s="167">
        <f t="shared" si="989"/>
        <v>0</v>
      </c>
      <c r="FB311" s="167">
        <f t="shared" si="990"/>
        <v>0</v>
      </c>
      <c r="FC311" s="167">
        <f t="shared" si="991"/>
        <v>0</v>
      </c>
      <c r="FD311" s="167">
        <f t="shared" si="992"/>
        <v>0</v>
      </c>
      <c r="FE311" s="167">
        <f t="shared" si="993"/>
        <v>0</v>
      </c>
      <c r="FG311" s="167">
        <f t="shared" si="994"/>
        <v>0</v>
      </c>
      <c r="FH311" s="167">
        <f t="shared" si="995"/>
        <v>0</v>
      </c>
      <c r="FI311" s="167">
        <f t="shared" si="996"/>
        <v>0</v>
      </c>
      <c r="FJ311" s="167">
        <f t="shared" si="997"/>
        <v>0</v>
      </c>
      <c r="FK311" s="167">
        <f t="shared" si="998"/>
        <v>0</v>
      </c>
      <c r="FL311" s="167">
        <f t="shared" si="999"/>
        <v>0</v>
      </c>
      <c r="FM311" s="167">
        <f t="shared" si="1000"/>
        <v>0</v>
      </c>
      <c r="FN311" s="167">
        <f t="shared" si="1001"/>
        <v>0</v>
      </c>
      <c r="FO311" s="167">
        <f t="shared" si="1002"/>
        <v>0</v>
      </c>
      <c r="FP311" s="167">
        <f t="shared" si="1003"/>
        <v>0</v>
      </c>
      <c r="FQ311" s="167">
        <f t="shared" si="1004"/>
        <v>0</v>
      </c>
      <c r="FR311" s="167">
        <f t="shared" si="1005"/>
        <v>0</v>
      </c>
      <c r="FS311" s="167">
        <f t="shared" si="1006"/>
        <v>0</v>
      </c>
      <c r="FT311" s="167">
        <f t="shared" si="1007"/>
        <v>0</v>
      </c>
      <c r="FU311" s="167">
        <f t="shared" si="1008"/>
        <v>0</v>
      </c>
      <c r="FV311" s="167">
        <f t="shared" si="1009"/>
        <v>0</v>
      </c>
      <c r="FX311" s="167">
        <f t="shared" si="1010"/>
        <v>0</v>
      </c>
      <c r="FY311" s="167">
        <f t="shared" si="1011"/>
        <v>0</v>
      </c>
      <c r="FZ311" s="167">
        <f t="shared" si="1012"/>
        <v>0</v>
      </c>
      <c r="GA311" s="167">
        <f t="shared" si="1013"/>
        <v>0</v>
      </c>
      <c r="GB311" s="167">
        <f t="shared" si="1014"/>
        <v>0</v>
      </c>
      <c r="GC311" s="167">
        <f t="shared" si="1015"/>
        <v>0</v>
      </c>
      <c r="GD311" s="167">
        <f t="shared" si="1016"/>
        <v>0</v>
      </c>
      <c r="GE311" s="167">
        <f t="shared" si="1017"/>
        <v>0</v>
      </c>
      <c r="GF311" s="167">
        <f t="shared" si="1018"/>
        <v>0</v>
      </c>
      <c r="GG311" s="167">
        <f t="shared" si="1019"/>
        <v>0</v>
      </c>
      <c r="GH311" s="167">
        <f t="shared" si="1020"/>
        <v>0</v>
      </c>
      <c r="GI311" s="167">
        <f t="shared" si="1021"/>
        <v>0</v>
      </c>
      <c r="GJ311" s="167">
        <f t="shared" si="1022"/>
        <v>0</v>
      </c>
      <c r="GK311" s="167">
        <f t="shared" si="1023"/>
        <v>0</v>
      </c>
      <c r="GL311" s="167">
        <f t="shared" si="1024"/>
        <v>0</v>
      </c>
      <c r="GM311" s="167">
        <f t="shared" si="1025"/>
        <v>0</v>
      </c>
      <c r="GO311" s="167" t="e">
        <f t="shared" ca="1" si="860"/>
        <v>#REF!</v>
      </c>
      <c r="GP311" s="167" t="e">
        <f t="shared" ca="1" si="1056"/>
        <v>#REF!</v>
      </c>
      <c r="GQ311" s="167" t="e">
        <f t="shared" ca="1" si="1056"/>
        <v>#REF!</v>
      </c>
      <c r="GR311" s="167" t="e">
        <f t="shared" ca="1" si="1056"/>
        <v>#REF!</v>
      </c>
      <c r="GS311" s="167" t="e">
        <f t="shared" ca="1" si="1056"/>
        <v>#REF!</v>
      </c>
      <c r="GT311" s="167" t="e">
        <f t="shared" ca="1" si="1056"/>
        <v>#REF!</v>
      </c>
      <c r="GU311" s="167" t="e">
        <f t="shared" ca="1" si="1056"/>
        <v>#REF!</v>
      </c>
      <c r="GV311" s="167" t="e">
        <f t="shared" ca="1" si="1056"/>
        <v>#REF!</v>
      </c>
      <c r="GW311" s="167" t="e">
        <f t="shared" ca="1" si="1056"/>
        <v>#REF!</v>
      </c>
      <c r="GX311" s="167" t="e">
        <f t="shared" ca="1" si="1056"/>
        <v>#REF!</v>
      </c>
      <c r="GY311" s="167" t="e">
        <f t="shared" ca="1" si="1056"/>
        <v>#REF!</v>
      </c>
      <c r="GZ311" s="167" t="e">
        <f t="shared" ca="1" si="1056"/>
        <v>#REF!</v>
      </c>
      <c r="HA311" s="167" t="e">
        <f t="shared" ca="1" si="1056"/>
        <v>#REF!</v>
      </c>
      <c r="HB311" s="167" t="e">
        <f t="shared" ca="1" si="1056"/>
        <v>#REF!</v>
      </c>
      <c r="HC311" s="167" t="e">
        <f t="shared" ca="1" si="1056"/>
        <v>#REF!</v>
      </c>
      <c r="HD311" s="167" t="e">
        <f t="shared" ca="1" si="1056"/>
        <v>#REF!</v>
      </c>
      <c r="HF311" s="167" t="e">
        <f t="shared" ca="1" si="927"/>
        <v>#REF!</v>
      </c>
      <c r="HG311" s="167" t="e">
        <f t="shared" ca="1" si="928"/>
        <v>#REF!</v>
      </c>
      <c r="HH311" s="167" t="e">
        <f t="shared" ca="1" si="929"/>
        <v>#REF!</v>
      </c>
      <c r="HI311" s="167" t="e">
        <f t="shared" ca="1" si="930"/>
        <v>#REF!</v>
      </c>
      <c r="HJ311" s="167" t="e">
        <f t="shared" ca="1" si="931"/>
        <v>#REF!</v>
      </c>
      <c r="HK311" s="167" t="e">
        <f t="shared" ca="1" si="932"/>
        <v>#REF!</v>
      </c>
      <c r="HL311" s="167" t="e">
        <f t="shared" ca="1" si="933"/>
        <v>#REF!</v>
      </c>
      <c r="HM311" s="167" t="e">
        <f t="shared" ca="1" si="934"/>
        <v>#REF!</v>
      </c>
      <c r="HN311" s="167" t="e">
        <f t="shared" ca="1" si="935"/>
        <v>#REF!</v>
      </c>
      <c r="HO311" s="167" t="e">
        <f t="shared" ca="1" si="936"/>
        <v>#REF!</v>
      </c>
      <c r="HP311" s="167" t="e">
        <f t="shared" ca="1" si="937"/>
        <v>#REF!</v>
      </c>
      <c r="HQ311" s="167" t="e">
        <f t="shared" ca="1" si="938"/>
        <v>#REF!</v>
      </c>
      <c r="HR311" s="167" t="e">
        <f t="shared" ca="1" si="939"/>
        <v>#REF!</v>
      </c>
      <c r="HS311" s="167" t="e">
        <f t="shared" ca="1" si="940"/>
        <v>#REF!</v>
      </c>
      <c r="HT311" s="167" t="e">
        <f t="shared" ca="1" si="941"/>
        <v>#REF!</v>
      </c>
      <c r="HU311" s="167" t="e">
        <f t="shared" ca="1" si="942"/>
        <v>#REF!</v>
      </c>
      <c r="HW311" s="167" t="e">
        <f t="shared" ca="1" si="943"/>
        <v>#REF!</v>
      </c>
      <c r="HX311" s="167">
        <f t="shared" si="944"/>
        <v>0</v>
      </c>
      <c r="HY311" s="167" t="e">
        <f t="shared" ca="1" si="1026"/>
        <v>#REF!</v>
      </c>
      <c r="HZ311" s="219" t="e">
        <f t="shared" ca="1" si="1027"/>
        <v>#REF!</v>
      </c>
    </row>
    <row r="312" spans="1:234" s="48" customFormat="1">
      <c r="A312" s="3" t="s">
        <v>618</v>
      </c>
      <c r="B312" s="202" t="str">
        <f>INDEX('Ref1'!$E:$E,MATCH(A312,'Ref1'!$A:$A,0))</f>
        <v>Southwark</v>
      </c>
      <c r="C312" s="42" t="str">
        <f>INDEX(Data1!B:B,MATCH(A312,Data1!A:A,0))</f>
        <v>ILB</v>
      </c>
      <c r="D312" s="253" t="str">
        <f>INDEX(Data1!C:C,MATCH(A312,Data1!A:A,0))</f>
        <v>L</v>
      </c>
      <c r="E312" s="200" t="str">
        <f>IF($C$6="No","No",IF(COUNTIF(Inputs!$K$359:$K$398,$A312)&gt;0,"Yes","No"))</f>
        <v>No</v>
      </c>
      <c r="F312" s="404"/>
      <c r="G312" s="62">
        <f>INDEX('4_RatesSplit'!K:K,MATCH($A312,'4_RatesSplit'!$A:$A,0))</f>
        <v>0</v>
      </c>
      <c r="H312" s="171">
        <f>INDEX('4_RatesSplit'!L:L,MATCH($A312,'4_RatesSplit'!$A:$A,0))</f>
        <v>0</v>
      </c>
      <c r="I312" s="167">
        <f>INDEX('4_RatesSplit'!M:M,MATCH($A312,'4_RatesSplit'!$A:$A,0))</f>
        <v>0</v>
      </c>
      <c r="J312" s="167">
        <f>INDEX('4_RatesSplit'!N:N,MATCH($A312,'4_RatesSplit'!$A:$A,0))</f>
        <v>0</v>
      </c>
      <c r="K312" s="167">
        <f>INDEX('4_RatesSplit'!O:O,MATCH($A312,'4_RatesSplit'!$A:$A,0))</f>
        <v>0</v>
      </c>
      <c r="L312" s="167">
        <f>INDEX('4_RatesSplit'!P:P,MATCH($A312,'4_RatesSplit'!$A:$A,0))</f>
        <v>0</v>
      </c>
      <c r="M312" s="167">
        <f>INDEX('4_RatesSplit'!Q:Q,MATCH($A312,'4_RatesSplit'!$A:$A,0))</f>
        <v>0</v>
      </c>
      <c r="N312" s="167">
        <f>INDEX('4_RatesSplit'!R:R,MATCH($A312,'4_RatesSplit'!$A:$A,0))</f>
        <v>0</v>
      </c>
      <c r="O312" s="167">
        <f>INDEX('4_RatesSplit'!S:S,MATCH($A312,'4_RatesSplit'!$A:$A,0))</f>
        <v>0</v>
      </c>
      <c r="P312" s="167">
        <f>INDEX('4_RatesSplit'!T:T,MATCH($A312,'4_RatesSplit'!$A:$A,0))</f>
        <v>0</v>
      </c>
      <c r="Q312" s="167">
        <f>INDEX('4_RatesSplit'!U:U,MATCH($A312,'4_RatesSplit'!$A:$A,0))</f>
        <v>0</v>
      </c>
      <c r="R312" s="167">
        <f>INDEX('4_RatesSplit'!V:V,MATCH($A312,'4_RatesSplit'!$A:$A,0))</f>
        <v>0</v>
      </c>
      <c r="S312" s="167">
        <f>INDEX('4_RatesSplit'!W:W,MATCH($A312,'4_RatesSplit'!$A:$A,0))</f>
        <v>0</v>
      </c>
      <c r="T312" s="167">
        <f>INDEX('4_RatesSplit'!X:X,MATCH($A312,'4_RatesSplit'!$A:$A,0))</f>
        <v>0</v>
      </c>
      <c r="U312" s="167">
        <f>INDEX('4_RatesSplit'!Y:Y,MATCH($A312,'4_RatesSplit'!$A:$A,0))</f>
        <v>0</v>
      </c>
      <c r="V312" s="167">
        <f>INDEX('4_RatesSplit'!Z:Z,MATCH($A312,'4_RatesSplit'!$A:$A,0))</f>
        <v>0</v>
      </c>
      <c r="W312" s="167">
        <f>INDEX('4_RatesSplit'!AA:AA,MATCH($A312,'4_RatesSplit'!$A:$A,0))</f>
        <v>0</v>
      </c>
      <c r="X312" s="18"/>
      <c r="Y312" s="168" t="e">
        <f ca="1">INDEX('4_RatesSplit'!AT:AT,MATCH($A312,'4_RatesSplit'!$A:$A,0))</f>
        <v>#REF!</v>
      </c>
      <c r="Z312" s="168" t="e">
        <f ca="1">INDEX('4_RatesSplit'!AU:AU,MATCH($A312,'4_RatesSplit'!$A:$A,0))</f>
        <v>#REF!</v>
      </c>
      <c r="AA312" s="168" t="e">
        <f ca="1">INDEX('4_RatesSplit'!AV:AV,MATCH($A312,'4_RatesSplit'!$A:$A,0))</f>
        <v>#REF!</v>
      </c>
      <c r="AB312" s="168" t="e">
        <f ca="1">INDEX('4_RatesSplit'!AW:AW,MATCH($A312,'4_RatesSplit'!$A:$A,0))</f>
        <v>#REF!</v>
      </c>
      <c r="AC312" s="168" t="e">
        <f ca="1">INDEX('4_RatesSplit'!AX:AX,MATCH($A312,'4_RatesSplit'!$A:$A,0))</f>
        <v>#REF!</v>
      </c>
      <c r="AD312" s="168" t="e">
        <f ca="1">INDEX('4_RatesSplit'!AY:AY,MATCH($A312,'4_RatesSplit'!$A:$A,0))</f>
        <v>#REF!</v>
      </c>
      <c r="AE312" s="168" t="e">
        <f ca="1">INDEX('4_RatesSplit'!AZ:AZ,MATCH($A312,'4_RatesSplit'!$A:$A,0))</f>
        <v>#REF!</v>
      </c>
      <c r="AF312" s="168" t="e">
        <f ca="1">INDEX('4_RatesSplit'!BA:BA,MATCH($A312,'4_RatesSplit'!$A:$A,0))</f>
        <v>#REF!</v>
      </c>
      <c r="AG312" s="168" t="e">
        <f ca="1">INDEX('4_RatesSplit'!BB:BB,MATCH($A312,'4_RatesSplit'!$A:$A,0))</f>
        <v>#REF!</v>
      </c>
      <c r="AH312" s="168" t="e">
        <f ca="1">INDEX('4_RatesSplit'!BC:BC,MATCH($A312,'4_RatesSplit'!$A:$A,0))</f>
        <v>#REF!</v>
      </c>
      <c r="AI312" s="168" t="e">
        <f ca="1">INDEX('4_RatesSplit'!BD:BD,MATCH($A312,'4_RatesSplit'!$A:$A,0))</f>
        <v>#REF!</v>
      </c>
      <c r="AJ312" s="168" t="e">
        <f ca="1">INDEX('4_RatesSplit'!BE:BE,MATCH($A312,'4_RatesSplit'!$A:$A,0))</f>
        <v>#REF!</v>
      </c>
      <c r="AK312" s="168" t="e">
        <f ca="1">INDEX('4_RatesSplit'!BF:BF,MATCH($A312,'4_RatesSplit'!$A:$A,0))</f>
        <v>#REF!</v>
      </c>
      <c r="AL312" s="168" t="e">
        <f ca="1">INDEX('4_RatesSplit'!BG:BG,MATCH($A312,'4_RatesSplit'!$A:$A,0))</f>
        <v>#REF!</v>
      </c>
      <c r="AM312" s="168" t="e">
        <f ca="1">INDEX('4_RatesSplit'!BH:BH,MATCH($A312,'4_RatesSplit'!$A:$A,0))</f>
        <v>#REF!</v>
      </c>
      <c r="AN312" s="198" t="e">
        <f ca="1">INDEX('4_RatesSplit'!BI:BI,MATCH($A312,'4_RatesSplit'!$A:$A,0))</f>
        <v>#REF!</v>
      </c>
      <c r="AO312" s="114"/>
      <c r="AP312" s="167" t="e">
        <f t="shared" ca="1" si="945"/>
        <v>#REF!</v>
      </c>
      <c r="AQ312" s="167" t="e">
        <f t="shared" ca="1" si="946"/>
        <v>#REF!</v>
      </c>
      <c r="AR312" s="167" t="e">
        <f t="shared" ca="1" si="947"/>
        <v>#REF!</v>
      </c>
      <c r="AS312" s="167" t="e">
        <f t="shared" ca="1" si="948"/>
        <v>#REF!</v>
      </c>
      <c r="AT312" s="167" t="e">
        <f t="shared" ca="1" si="949"/>
        <v>#REF!</v>
      </c>
      <c r="AU312" s="167" t="e">
        <f t="shared" ca="1" si="950"/>
        <v>#REF!</v>
      </c>
      <c r="AV312" s="167" t="e">
        <f t="shared" ca="1" si="951"/>
        <v>#REF!</v>
      </c>
      <c r="AW312" s="167" t="e">
        <f t="shared" ca="1" si="952"/>
        <v>#REF!</v>
      </c>
      <c r="AX312" s="167" t="e">
        <f t="shared" ca="1" si="953"/>
        <v>#REF!</v>
      </c>
      <c r="AY312" s="167" t="e">
        <f t="shared" ca="1" si="954"/>
        <v>#REF!</v>
      </c>
      <c r="AZ312" s="167" t="e">
        <f t="shared" ca="1" si="955"/>
        <v>#REF!</v>
      </c>
      <c r="BA312" s="167" t="e">
        <f t="shared" ca="1" si="956"/>
        <v>#REF!</v>
      </c>
      <c r="BB312" s="167" t="e">
        <f t="shared" ca="1" si="957"/>
        <v>#REF!</v>
      </c>
      <c r="BC312" s="167" t="e">
        <f t="shared" ca="1" si="958"/>
        <v>#REF!</v>
      </c>
      <c r="BD312" s="167" t="e">
        <f t="shared" ca="1" si="959"/>
        <v>#REF!</v>
      </c>
      <c r="BE312" s="167" t="e">
        <f t="shared" ca="1" si="960"/>
        <v>#REF!</v>
      </c>
      <c r="BF312" s="18"/>
      <c r="BG312" s="168">
        <f>INDEX('2_Needs'!$F:$F,MATCH($A312,'2_Needs'!$A:$A,0))</f>
        <v>9.2875901314848682E-3</v>
      </c>
      <c r="BH312" s="114"/>
      <c r="BI312" s="167">
        <f t="shared" ref="BI312:BX312" si="1070">IF(BI$3="reset",$BG312*BI$6,BH312*(1+$C$4))</f>
        <v>0</v>
      </c>
      <c r="BJ312" s="167">
        <f t="shared" si="1070"/>
        <v>0</v>
      </c>
      <c r="BK312" s="167">
        <f t="shared" si="1070"/>
        <v>0</v>
      </c>
      <c r="BL312" s="167">
        <f t="shared" si="1070"/>
        <v>0</v>
      </c>
      <c r="BM312" s="167">
        <f t="shared" si="1070"/>
        <v>0</v>
      </c>
      <c r="BN312" s="167">
        <f t="shared" si="1070"/>
        <v>0</v>
      </c>
      <c r="BO312" s="167">
        <f t="shared" si="1070"/>
        <v>0</v>
      </c>
      <c r="BP312" s="167">
        <f t="shared" si="1070"/>
        <v>0</v>
      </c>
      <c r="BQ312" s="167">
        <f t="shared" si="1070"/>
        <v>0</v>
      </c>
      <c r="BR312" s="167">
        <f t="shared" si="1070"/>
        <v>0</v>
      </c>
      <c r="BS312" s="167">
        <f t="shared" si="1070"/>
        <v>0</v>
      </c>
      <c r="BT312" s="167">
        <f t="shared" si="1070"/>
        <v>0</v>
      </c>
      <c r="BU312" s="167">
        <f t="shared" si="1070"/>
        <v>0</v>
      </c>
      <c r="BV312" s="167">
        <f t="shared" si="1070"/>
        <v>0</v>
      </c>
      <c r="BW312" s="167">
        <f t="shared" si="1070"/>
        <v>0</v>
      </c>
      <c r="BX312" s="167">
        <f t="shared" si="1070"/>
        <v>0</v>
      </c>
      <c r="BZ312" s="167" t="e">
        <f t="shared" ca="1" si="879"/>
        <v>#REF!</v>
      </c>
      <c r="CA312" s="167" t="e">
        <f t="shared" ca="1" si="880"/>
        <v>#REF!</v>
      </c>
      <c r="CB312" s="167" t="e">
        <f t="shared" ca="1" si="881"/>
        <v>#REF!</v>
      </c>
      <c r="CC312" s="167" t="e">
        <f t="shared" ca="1" si="882"/>
        <v>#REF!</v>
      </c>
      <c r="CD312" s="167" t="e">
        <f t="shared" ca="1" si="883"/>
        <v>#REF!</v>
      </c>
      <c r="CE312" s="167" t="e">
        <f t="shared" ca="1" si="884"/>
        <v>#REF!</v>
      </c>
      <c r="CF312" s="167" t="e">
        <f t="shared" ca="1" si="885"/>
        <v>#REF!</v>
      </c>
      <c r="CG312" s="167" t="e">
        <f t="shared" ca="1" si="886"/>
        <v>#REF!</v>
      </c>
      <c r="CH312" s="167" t="e">
        <f t="shared" ca="1" si="887"/>
        <v>#REF!</v>
      </c>
      <c r="CI312" s="167" t="e">
        <f t="shared" ca="1" si="888"/>
        <v>#REF!</v>
      </c>
      <c r="CJ312" s="167" t="e">
        <f t="shared" ca="1" si="889"/>
        <v>#REF!</v>
      </c>
      <c r="CK312" s="167" t="e">
        <f t="shared" ca="1" si="890"/>
        <v>#REF!</v>
      </c>
      <c r="CL312" s="167" t="e">
        <f t="shared" ca="1" si="891"/>
        <v>#REF!</v>
      </c>
      <c r="CM312" s="167" t="e">
        <f t="shared" ca="1" si="892"/>
        <v>#REF!</v>
      </c>
      <c r="CN312" s="167" t="e">
        <f t="shared" ca="1" si="893"/>
        <v>#REF!</v>
      </c>
      <c r="CO312" s="167" t="e">
        <f t="shared" ca="1" si="894"/>
        <v>#REF!</v>
      </c>
      <c r="CQ312" s="167" t="e">
        <f t="shared" ca="1" si="895"/>
        <v>#REF!</v>
      </c>
      <c r="CR312" s="167" t="e">
        <f t="shared" ca="1" si="896"/>
        <v>#REF!</v>
      </c>
      <c r="CS312" s="167" t="e">
        <f t="shared" ca="1" si="897"/>
        <v>#REF!</v>
      </c>
      <c r="CT312" s="167" t="e">
        <f t="shared" ca="1" si="898"/>
        <v>#REF!</v>
      </c>
      <c r="CU312" s="167" t="e">
        <f t="shared" ca="1" si="899"/>
        <v>#REF!</v>
      </c>
      <c r="CV312" s="167" t="e">
        <f t="shared" ca="1" si="900"/>
        <v>#REF!</v>
      </c>
      <c r="CW312" s="167" t="e">
        <f t="shared" ca="1" si="901"/>
        <v>#REF!</v>
      </c>
      <c r="CX312" s="167" t="e">
        <f t="shared" ca="1" si="902"/>
        <v>#REF!</v>
      </c>
      <c r="CY312" s="167" t="e">
        <f t="shared" ca="1" si="903"/>
        <v>#REF!</v>
      </c>
      <c r="CZ312" s="167" t="e">
        <f t="shared" ca="1" si="904"/>
        <v>#REF!</v>
      </c>
      <c r="DA312" s="167" t="e">
        <f t="shared" ca="1" si="905"/>
        <v>#REF!</v>
      </c>
      <c r="DB312" s="167" t="e">
        <f t="shared" ca="1" si="906"/>
        <v>#REF!</v>
      </c>
      <c r="DC312" s="167" t="e">
        <f t="shared" ca="1" si="907"/>
        <v>#REF!</v>
      </c>
      <c r="DD312" s="167" t="e">
        <f t="shared" ca="1" si="908"/>
        <v>#REF!</v>
      </c>
      <c r="DE312" s="167" t="e">
        <f t="shared" ca="1" si="909"/>
        <v>#REF!</v>
      </c>
      <c r="DF312" s="167" t="e">
        <f t="shared" ca="1" si="910"/>
        <v>#REF!</v>
      </c>
      <c r="DH312" s="167">
        <f t="shared" si="911"/>
        <v>0</v>
      </c>
      <c r="DI312" s="167">
        <f t="shared" si="912"/>
        <v>0</v>
      </c>
      <c r="DJ312" s="167">
        <f t="shared" si="913"/>
        <v>0</v>
      </c>
      <c r="DK312" s="167">
        <f t="shared" si="914"/>
        <v>0</v>
      </c>
      <c r="DL312" s="167">
        <f t="shared" si="915"/>
        <v>0</v>
      </c>
      <c r="DM312" s="167">
        <f t="shared" si="916"/>
        <v>0</v>
      </c>
      <c r="DN312" s="167">
        <f t="shared" si="917"/>
        <v>0</v>
      </c>
      <c r="DO312" s="167">
        <f t="shared" si="918"/>
        <v>0</v>
      </c>
      <c r="DP312" s="167">
        <f t="shared" si="919"/>
        <v>0</v>
      </c>
      <c r="DQ312" s="167">
        <f t="shared" si="920"/>
        <v>0</v>
      </c>
      <c r="DR312" s="167">
        <f t="shared" si="921"/>
        <v>0</v>
      </c>
      <c r="DS312" s="167">
        <f t="shared" si="922"/>
        <v>0</v>
      </c>
      <c r="DT312" s="167">
        <f t="shared" si="923"/>
        <v>0</v>
      </c>
      <c r="DU312" s="167">
        <f t="shared" si="924"/>
        <v>0</v>
      </c>
      <c r="DV312" s="167">
        <f t="shared" si="925"/>
        <v>0</v>
      </c>
      <c r="DW312" s="167">
        <f t="shared" si="926"/>
        <v>0</v>
      </c>
      <c r="DY312" s="167" t="e">
        <f t="shared" ca="1" si="962"/>
        <v>#REF!</v>
      </c>
      <c r="DZ312" s="167" t="e">
        <f t="shared" ca="1" si="963"/>
        <v>#REF!</v>
      </c>
      <c r="EA312" s="167" t="e">
        <f t="shared" ca="1" si="964"/>
        <v>#REF!</v>
      </c>
      <c r="EB312" s="167" t="e">
        <f t="shared" ca="1" si="965"/>
        <v>#REF!</v>
      </c>
      <c r="EC312" s="167" t="e">
        <f t="shared" ca="1" si="966"/>
        <v>#REF!</v>
      </c>
      <c r="ED312" s="167" t="e">
        <f t="shared" ca="1" si="967"/>
        <v>#REF!</v>
      </c>
      <c r="EE312" s="167" t="e">
        <f t="shared" ca="1" si="968"/>
        <v>#REF!</v>
      </c>
      <c r="EF312" s="167" t="e">
        <f t="shared" ca="1" si="969"/>
        <v>#REF!</v>
      </c>
      <c r="EG312" s="167" t="e">
        <f t="shared" ca="1" si="970"/>
        <v>#REF!</v>
      </c>
      <c r="EH312" s="167" t="e">
        <f t="shared" ca="1" si="971"/>
        <v>#REF!</v>
      </c>
      <c r="EI312" s="167" t="e">
        <f t="shared" ca="1" si="972"/>
        <v>#REF!</v>
      </c>
      <c r="EJ312" s="167" t="e">
        <f t="shared" ca="1" si="973"/>
        <v>#REF!</v>
      </c>
      <c r="EK312" s="167" t="e">
        <f t="shared" ca="1" si="974"/>
        <v>#REF!</v>
      </c>
      <c r="EL312" s="167" t="e">
        <f t="shared" ca="1" si="975"/>
        <v>#REF!</v>
      </c>
      <c r="EM312" s="167" t="e">
        <f t="shared" ca="1" si="976"/>
        <v>#REF!</v>
      </c>
      <c r="EN312" s="167" t="e">
        <f t="shared" ca="1" si="977"/>
        <v>#REF!</v>
      </c>
      <c r="EP312" s="167">
        <f t="shared" si="978"/>
        <v>0</v>
      </c>
      <c r="EQ312" s="167">
        <f t="shared" si="979"/>
        <v>0</v>
      </c>
      <c r="ER312" s="167">
        <f t="shared" si="980"/>
        <v>0</v>
      </c>
      <c r="ES312" s="167">
        <f t="shared" si="981"/>
        <v>0</v>
      </c>
      <c r="ET312" s="167">
        <f t="shared" si="982"/>
        <v>0</v>
      </c>
      <c r="EU312" s="167">
        <f t="shared" si="983"/>
        <v>0</v>
      </c>
      <c r="EV312" s="167">
        <f t="shared" si="984"/>
        <v>0</v>
      </c>
      <c r="EW312" s="167">
        <f t="shared" si="985"/>
        <v>0</v>
      </c>
      <c r="EX312" s="167">
        <f t="shared" si="986"/>
        <v>0</v>
      </c>
      <c r="EY312" s="167">
        <f t="shared" si="987"/>
        <v>0</v>
      </c>
      <c r="EZ312" s="167">
        <f t="shared" si="988"/>
        <v>0</v>
      </c>
      <c r="FA312" s="167">
        <f t="shared" si="989"/>
        <v>0</v>
      </c>
      <c r="FB312" s="167">
        <f t="shared" si="990"/>
        <v>0</v>
      </c>
      <c r="FC312" s="167">
        <f t="shared" si="991"/>
        <v>0</v>
      </c>
      <c r="FD312" s="167">
        <f t="shared" si="992"/>
        <v>0</v>
      </c>
      <c r="FE312" s="167">
        <f t="shared" si="993"/>
        <v>0</v>
      </c>
      <c r="FG312" s="167">
        <f t="shared" si="994"/>
        <v>0</v>
      </c>
      <c r="FH312" s="167">
        <f t="shared" si="995"/>
        <v>0</v>
      </c>
      <c r="FI312" s="167">
        <f t="shared" si="996"/>
        <v>0</v>
      </c>
      <c r="FJ312" s="167">
        <f t="shared" si="997"/>
        <v>0</v>
      </c>
      <c r="FK312" s="167">
        <f t="shared" si="998"/>
        <v>0</v>
      </c>
      <c r="FL312" s="167">
        <f t="shared" si="999"/>
        <v>0</v>
      </c>
      <c r="FM312" s="167">
        <f t="shared" si="1000"/>
        <v>0</v>
      </c>
      <c r="FN312" s="167">
        <f t="shared" si="1001"/>
        <v>0</v>
      </c>
      <c r="FO312" s="167">
        <f t="shared" si="1002"/>
        <v>0</v>
      </c>
      <c r="FP312" s="167">
        <f t="shared" si="1003"/>
        <v>0</v>
      </c>
      <c r="FQ312" s="167">
        <f t="shared" si="1004"/>
        <v>0</v>
      </c>
      <c r="FR312" s="167">
        <f t="shared" si="1005"/>
        <v>0</v>
      </c>
      <c r="FS312" s="167">
        <f t="shared" si="1006"/>
        <v>0</v>
      </c>
      <c r="FT312" s="167">
        <f t="shared" si="1007"/>
        <v>0</v>
      </c>
      <c r="FU312" s="167">
        <f t="shared" si="1008"/>
        <v>0</v>
      </c>
      <c r="FV312" s="167">
        <f t="shared" si="1009"/>
        <v>0</v>
      </c>
      <c r="FX312" s="167">
        <f t="shared" si="1010"/>
        <v>0</v>
      </c>
      <c r="FY312" s="167">
        <f t="shared" si="1011"/>
        <v>0</v>
      </c>
      <c r="FZ312" s="167">
        <f t="shared" si="1012"/>
        <v>0</v>
      </c>
      <c r="GA312" s="167">
        <f t="shared" si="1013"/>
        <v>0</v>
      </c>
      <c r="GB312" s="167">
        <f t="shared" si="1014"/>
        <v>0</v>
      </c>
      <c r="GC312" s="167">
        <f t="shared" si="1015"/>
        <v>0</v>
      </c>
      <c r="GD312" s="167">
        <f t="shared" si="1016"/>
        <v>0</v>
      </c>
      <c r="GE312" s="167">
        <f t="shared" si="1017"/>
        <v>0</v>
      </c>
      <c r="GF312" s="167">
        <f t="shared" si="1018"/>
        <v>0</v>
      </c>
      <c r="GG312" s="167">
        <f t="shared" si="1019"/>
        <v>0</v>
      </c>
      <c r="GH312" s="167">
        <f t="shared" si="1020"/>
        <v>0</v>
      </c>
      <c r="GI312" s="167">
        <f t="shared" si="1021"/>
        <v>0</v>
      </c>
      <c r="GJ312" s="167">
        <f t="shared" si="1022"/>
        <v>0</v>
      </c>
      <c r="GK312" s="167">
        <f t="shared" si="1023"/>
        <v>0</v>
      </c>
      <c r="GL312" s="167">
        <f t="shared" si="1024"/>
        <v>0</v>
      </c>
      <c r="GM312" s="167">
        <f t="shared" si="1025"/>
        <v>0</v>
      </c>
      <c r="GO312" s="167" t="e">
        <f t="shared" ca="1" si="860"/>
        <v>#REF!</v>
      </c>
      <c r="GP312" s="167" t="e">
        <f t="shared" ca="1" si="1056"/>
        <v>#REF!</v>
      </c>
      <c r="GQ312" s="167" t="e">
        <f t="shared" ca="1" si="1056"/>
        <v>#REF!</v>
      </c>
      <c r="GR312" s="167" t="e">
        <f t="shared" ca="1" si="1056"/>
        <v>#REF!</v>
      </c>
      <c r="GS312" s="167" t="e">
        <f t="shared" ca="1" si="1056"/>
        <v>#REF!</v>
      </c>
      <c r="GT312" s="167" t="e">
        <f t="shared" ca="1" si="1056"/>
        <v>#REF!</v>
      </c>
      <c r="GU312" s="167" t="e">
        <f t="shared" ca="1" si="1056"/>
        <v>#REF!</v>
      </c>
      <c r="GV312" s="167" t="e">
        <f t="shared" ca="1" si="1056"/>
        <v>#REF!</v>
      </c>
      <c r="GW312" s="167" t="e">
        <f t="shared" ca="1" si="1056"/>
        <v>#REF!</v>
      </c>
      <c r="GX312" s="167" t="e">
        <f t="shared" ca="1" si="1056"/>
        <v>#REF!</v>
      </c>
      <c r="GY312" s="167" t="e">
        <f t="shared" ca="1" si="1056"/>
        <v>#REF!</v>
      </c>
      <c r="GZ312" s="167" t="e">
        <f t="shared" ca="1" si="1056"/>
        <v>#REF!</v>
      </c>
      <c r="HA312" s="167" t="e">
        <f t="shared" ca="1" si="1056"/>
        <v>#REF!</v>
      </c>
      <c r="HB312" s="167" t="e">
        <f t="shared" ca="1" si="1056"/>
        <v>#REF!</v>
      </c>
      <c r="HC312" s="167" t="e">
        <f t="shared" ca="1" si="1056"/>
        <v>#REF!</v>
      </c>
      <c r="HD312" s="167" t="e">
        <f t="shared" ca="1" si="1056"/>
        <v>#REF!</v>
      </c>
      <c r="HF312" s="167" t="e">
        <f t="shared" ca="1" si="927"/>
        <v>#REF!</v>
      </c>
      <c r="HG312" s="167" t="e">
        <f t="shared" ca="1" si="928"/>
        <v>#REF!</v>
      </c>
      <c r="HH312" s="167" t="e">
        <f t="shared" ca="1" si="929"/>
        <v>#REF!</v>
      </c>
      <c r="HI312" s="167" t="e">
        <f t="shared" ca="1" si="930"/>
        <v>#REF!</v>
      </c>
      <c r="HJ312" s="167" t="e">
        <f t="shared" ca="1" si="931"/>
        <v>#REF!</v>
      </c>
      <c r="HK312" s="167" t="e">
        <f t="shared" ca="1" si="932"/>
        <v>#REF!</v>
      </c>
      <c r="HL312" s="167" t="e">
        <f t="shared" ca="1" si="933"/>
        <v>#REF!</v>
      </c>
      <c r="HM312" s="167" t="e">
        <f t="shared" ca="1" si="934"/>
        <v>#REF!</v>
      </c>
      <c r="HN312" s="167" t="e">
        <f t="shared" ca="1" si="935"/>
        <v>#REF!</v>
      </c>
      <c r="HO312" s="167" t="e">
        <f t="shared" ca="1" si="936"/>
        <v>#REF!</v>
      </c>
      <c r="HP312" s="167" t="e">
        <f t="shared" ca="1" si="937"/>
        <v>#REF!</v>
      </c>
      <c r="HQ312" s="167" t="e">
        <f t="shared" ca="1" si="938"/>
        <v>#REF!</v>
      </c>
      <c r="HR312" s="167" t="e">
        <f t="shared" ca="1" si="939"/>
        <v>#REF!</v>
      </c>
      <c r="HS312" s="167" t="e">
        <f t="shared" ca="1" si="940"/>
        <v>#REF!</v>
      </c>
      <c r="HT312" s="167" t="e">
        <f t="shared" ca="1" si="941"/>
        <v>#REF!</v>
      </c>
      <c r="HU312" s="167" t="e">
        <f t="shared" ca="1" si="942"/>
        <v>#REF!</v>
      </c>
      <c r="HW312" s="167" t="e">
        <f t="shared" ca="1" si="943"/>
        <v>#REF!</v>
      </c>
      <c r="HX312" s="167">
        <f t="shared" si="944"/>
        <v>0</v>
      </c>
      <c r="HY312" s="167" t="e">
        <f t="shared" ca="1" si="1026"/>
        <v>#REF!</v>
      </c>
      <c r="HZ312" s="219" t="e">
        <f t="shared" ca="1" si="1027"/>
        <v>#REF!</v>
      </c>
    </row>
    <row r="313" spans="1:234" s="48" customFormat="1">
      <c r="A313" s="3" t="s">
        <v>620</v>
      </c>
      <c r="B313" s="202" t="str">
        <f>INDEX('Ref1'!$E:$E,MATCH(A313,'Ref1'!$A:$A,0))</f>
        <v>Spelthorne</v>
      </c>
      <c r="C313" s="42" t="str">
        <f>INDEX(Data1!B:B,MATCH(A313,Data1!A:A,0))</f>
        <v>SD</v>
      </c>
      <c r="D313" s="253" t="str">
        <f>INDEX(Data1!C:C,MATCH(A313,Data1!A:A,0))</f>
        <v>SE</v>
      </c>
      <c r="E313" s="200" t="str">
        <f>IF($C$6="No","No",IF(COUNTIF(Inputs!$K$359:$K$398,$A313)&gt;0,"Yes","No"))</f>
        <v>No</v>
      </c>
      <c r="F313" s="404"/>
      <c r="G313" s="62">
        <f>INDEX('4_RatesSplit'!K:K,MATCH($A313,'4_RatesSplit'!$A:$A,0))</f>
        <v>0</v>
      </c>
      <c r="H313" s="171">
        <f>INDEX('4_RatesSplit'!L:L,MATCH($A313,'4_RatesSplit'!$A:$A,0))</f>
        <v>0</v>
      </c>
      <c r="I313" s="167">
        <f>INDEX('4_RatesSplit'!M:M,MATCH($A313,'4_RatesSplit'!$A:$A,0))</f>
        <v>0</v>
      </c>
      <c r="J313" s="167">
        <f>INDEX('4_RatesSplit'!N:N,MATCH($A313,'4_RatesSplit'!$A:$A,0))</f>
        <v>0</v>
      </c>
      <c r="K313" s="167">
        <f>INDEX('4_RatesSplit'!O:O,MATCH($A313,'4_RatesSplit'!$A:$A,0))</f>
        <v>0</v>
      </c>
      <c r="L313" s="167">
        <f>INDEX('4_RatesSplit'!P:P,MATCH($A313,'4_RatesSplit'!$A:$A,0))</f>
        <v>0</v>
      </c>
      <c r="M313" s="167">
        <f>INDEX('4_RatesSplit'!Q:Q,MATCH($A313,'4_RatesSplit'!$A:$A,0))</f>
        <v>0</v>
      </c>
      <c r="N313" s="167">
        <f>INDEX('4_RatesSplit'!R:R,MATCH($A313,'4_RatesSplit'!$A:$A,0))</f>
        <v>0</v>
      </c>
      <c r="O313" s="167">
        <f>INDEX('4_RatesSplit'!S:S,MATCH($A313,'4_RatesSplit'!$A:$A,0))</f>
        <v>0</v>
      </c>
      <c r="P313" s="167">
        <f>INDEX('4_RatesSplit'!T:T,MATCH($A313,'4_RatesSplit'!$A:$A,0))</f>
        <v>0</v>
      </c>
      <c r="Q313" s="167">
        <f>INDEX('4_RatesSplit'!U:U,MATCH($A313,'4_RatesSplit'!$A:$A,0))</f>
        <v>0</v>
      </c>
      <c r="R313" s="167">
        <f>INDEX('4_RatesSplit'!V:V,MATCH($A313,'4_RatesSplit'!$A:$A,0))</f>
        <v>0</v>
      </c>
      <c r="S313" s="167">
        <f>INDEX('4_RatesSplit'!W:W,MATCH($A313,'4_RatesSplit'!$A:$A,0))</f>
        <v>0</v>
      </c>
      <c r="T313" s="167">
        <f>INDEX('4_RatesSplit'!X:X,MATCH($A313,'4_RatesSplit'!$A:$A,0))</f>
        <v>0</v>
      </c>
      <c r="U313" s="167">
        <f>INDEX('4_RatesSplit'!Y:Y,MATCH($A313,'4_RatesSplit'!$A:$A,0))</f>
        <v>0</v>
      </c>
      <c r="V313" s="167">
        <f>INDEX('4_RatesSplit'!Z:Z,MATCH($A313,'4_RatesSplit'!$A:$A,0))</f>
        <v>0</v>
      </c>
      <c r="W313" s="167">
        <f>INDEX('4_RatesSplit'!AA:AA,MATCH($A313,'4_RatesSplit'!$A:$A,0))</f>
        <v>0</v>
      </c>
      <c r="X313" s="18"/>
      <c r="Y313" s="168" t="e">
        <f ca="1">INDEX('4_RatesSplit'!AT:AT,MATCH($A313,'4_RatesSplit'!$A:$A,0))</f>
        <v>#REF!</v>
      </c>
      <c r="Z313" s="168" t="e">
        <f ca="1">INDEX('4_RatesSplit'!AU:AU,MATCH($A313,'4_RatesSplit'!$A:$A,0))</f>
        <v>#REF!</v>
      </c>
      <c r="AA313" s="168" t="e">
        <f ca="1">INDEX('4_RatesSplit'!AV:AV,MATCH($A313,'4_RatesSplit'!$A:$A,0))</f>
        <v>#REF!</v>
      </c>
      <c r="AB313" s="168" t="e">
        <f ca="1">INDEX('4_RatesSplit'!AW:AW,MATCH($A313,'4_RatesSplit'!$A:$A,0))</f>
        <v>#REF!</v>
      </c>
      <c r="AC313" s="168" t="e">
        <f ca="1">INDEX('4_RatesSplit'!AX:AX,MATCH($A313,'4_RatesSplit'!$A:$A,0))</f>
        <v>#REF!</v>
      </c>
      <c r="AD313" s="168" t="e">
        <f ca="1">INDEX('4_RatesSplit'!AY:AY,MATCH($A313,'4_RatesSplit'!$A:$A,0))</f>
        <v>#REF!</v>
      </c>
      <c r="AE313" s="168" t="e">
        <f ca="1">INDEX('4_RatesSplit'!AZ:AZ,MATCH($A313,'4_RatesSplit'!$A:$A,0))</f>
        <v>#REF!</v>
      </c>
      <c r="AF313" s="168" t="e">
        <f ca="1">INDEX('4_RatesSplit'!BA:BA,MATCH($A313,'4_RatesSplit'!$A:$A,0))</f>
        <v>#REF!</v>
      </c>
      <c r="AG313" s="168" t="e">
        <f ca="1">INDEX('4_RatesSplit'!BB:BB,MATCH($A313,'4_RatesSplit'!$A:$A,0))</f>
        <v>#REF!</v>
      </c>
      <c r="AH313" s="168" t="e">
        <f ca="1">INDEX('4_RatesSplit'!BC:BC,MATCH($A313,'4_RatesSplit'!$A:$A,0))</f>
        <v>#REF!</v>
      </c>
      <c r="AI313" s="168" t="e">
        <f ca="1">INDEX('4_RatesSplit'!BD:BD,MATCH($A313,'4_RatesSplit'!$A:$A,0))</f>
        <v>#REF!</v>
      </c>
      <c r="AJ313" s="168" t="e">
        <f ca="1">INDEX('4_RatesSplit'!BE:BE,MATCH($A313,'4_RatesSplit'!$A:$A,0))</f>
        <v>#REF!</v>
      </c>
      <c r="AK313" s="168" t="e">
        <f ca="1">INDEX('4_RatesSplit'!BF:BF,MATCH($A313,'4_RatesSplit'!$A:$A,0))</f>
        <v>#REF!</v>
      </c>
      <c r="AL313" s="168" t="e">
        <f ca="1">INDEX('4_RatesSplit'!BG:BG,MATCH($A313,'4_RatesSplit'!$A:$A,0))</f>
        <v>#REF!</v>
      </c>
      <c r="AM313" s="168" t="e">
        <f ca="1">INDEX('4_RatesSplit'!BH:BH,MATCH($A313,'4_RatesSplit'!$A:$A,0))</f>
        <v>#REF!</v>
      </c>
      <c r="AN313" s="198" t="e">
        <f ca="1">INDEX('4_RatesSplit'!BI:BI,MATCH($A313,'4_RatesSplit'!$A:$A,0))</f>
        <v>#REF!</v>
      </c>
      <c r="AO313" s="114"/>
      <c r="AP313" s="167" t="e">
        <f t="shared" ca="1" si="945"/>
        <v>#REF!</v>
      </c>
      <c r="AQ313" s="167" t="e">
        <f t="shared" ca="1" si="946"/>
        <v>#REF!</v>
      </c>
      <c r="AR313" s="167" t="e">
        <f t="shared" ca="1" si="947"/>
        <v>#REF!</v>
      </c>
      <c r="AS313" s="167" t="e">
        <f t="shared" ca="1" si="948"/>
        <v>#REF!</v>
      </c>
      <c r="AT313" s="167" t="e">
        <f t="shared" ca="1" si="949"/>
        <v>#REF!</v>
      </c>
      <c r="AU313" s="167" t="e">
        <f t="shared" ca="1" si="950"/>
        <v>#REF!</v>
      </c>
      <c r="AV313" s="167" t="e">
        <f t="shared" ca="1" si="951"/>
        <v>#REF!</v>
      </c>
      <c r="AW313" s="167" t="e">
        <f t="shared" ca="1" si="952"/>
        <v>#REF!</v>
      </c>
      <c r="AX313" s="167" t="e">
        <f t="shared" ca="1" si="953"/>
        <v>#REF!</v>
      </c>
      <c r="AY313" s="167" t="e">
        <f t="shared" ca="1" si="954"/>
        <v>#REF!</v>
      </c>
      <c r="AZ313" s="167" t="e">
        <f t="shared" ca="1" si="955"/>
        <v>#REF!</v>
      </c>
      <c r="BA313" s="167" t="e">
        <f t="shared" ca="1" si="956"/>
        <v>#REF!</v>
      </c>
      <c r="BB313" s="167" t="e">
        <f t="shared" ca="1" si="957"/>
        <v>#REF!</v>
      </c>
      <c r="BC313" s="167" t="e">
        <f t="shared" ca="1" si="958"/>
        <v>#REF!</v>
      </c>
      <c r="BD313" s="167" t="e">
        <f t="shared" ca="1" si="959"/>
        <v>#REF!</v>
      </c>
      <c r="BE313" s="167" t="e">
        <f t="shared" ca="1" si="960"/>
        <v>#REF!</v>
      </c>
      <c r="BF313" s="18"/>
      <c r="BG313" s="168">
        <f>INDEX('2_Needs'!$F:$F,MATCH($A313,'2_Needs'!$A:$A,0))</f>
        <v>1.5461022708194151E-4</v>
      </c>
      <c r="BH313" s="114"/>
      <c r="BI313" s="167">
        <f t="shared" ref="BI313:BX313" si="1071">IF(BI$3="reset",$BG313*BI$6,BH313*(1+$C$4))</f>
        <v>0</v>
      </c>
      <c r="BJ313" s="167">
        <f t="shared" si="1071"/>
        <v>0</v>
      </c>
      <c r="BK313" s="167">
        <f t="shared" si="1071"/>
        <v>0</v>
      </c>
      <c r="BL313" s="167">
        <f t="shared" si="1071"/>
        <v>0</v>
      </c>
      <c r="BM313" s="167">
        <f t="shared" si="1071"/>
        <v>0</v>
      </c>
      <c r="BN313" s="167">
        <f t="shared" si="1071"/>
        <v>0</v>
      </c>
      <c r="BO313" s="167">
        <f t="shared" si="1071"/>
        <v>0</v>
      </c>
      <c r="BP313" s="167">
        <f t="shared" si="1071"/>
        <v>0</v>
      </c>
      <c r="BQ313" s="167">
        <f t="shared" si="1071"/>
        <v>0</v>
      </c>
      <c r="BR313" s="167">
        <f t="shared" si="1071"/>
        <v>0</v>
      </c>
      <c r="BS313" s="167">
        <f t="shared" si="1071"/>
        <v>0</v>
      </c>
      <c r="BT313" s="167">
        <f t="shared" si="1071"/>
        <v>0</v>
      </c>
      <c r="BU313" s="167">
        <f t="shared" si="1071"/>
        <v>0</v>
      </c>
      <c r="BV313" s="167">
        <f t="shared" si="1071"/>
        <v>0</v>
      </c>
      <c r="BW313" s="167">
        <f t="shared" si="1071"/>
        <v>0</v>
      </c>
      <c r="BX313" s="167">
        <f t="shared" si="1071"/>
        <v>0</v>
      </c>
      <c r="BZ313" s="167" t="e">
        <f t="shared" ca="1" si="879"/>
        <v>#REF!</v>
      </c>
      <c r="CA313" s="167" t="e">
        <f t="shared" ca="1" si="880"/>
        <v>#REF!</v>
      </c>
      <c r="CB313" s="167" t="e">
        <f t="shared" ca="1" si="881"/>
        <v>#REF!</v>
      </c>
      <c r="CC313" s="167" t="e">
        <f t="shared" ca="1" si="882"/>
        <v>#REF!</v>
      </c>
      <c r="CD313" s="167" t="e">
        <f t="shared" ca="1" si="883"/>
        <v>#REF!</v>
      </c>
      <c r="CE313" s="167" t="e">
        <f t="shared" ca="1" si="884"/>
        <v>#REF!</v>
      </c>
      <c r="CF313" s="167" t="e">
        <f t="shared" ca="1" si="885"/>
        <v>#REF!</v>
      </c>
      <c r="CG313" s="167" t="e">
        <f t="shared" ca="1" si="886"/>
        <v>#REF!</v>
      </c>
      <c r="CH313" s="167" t="e">
        <f t="shared" ca="1" si="887"/>
        <v>#REF!</v>
      </c>
      <c r="CI313" s="167" t="e">
        <f t="shared" ca="1" si="888"/>
        <v>#REF!</v>
      </c>
      <c r="CJ313" s="167" t="e">
        <f t="shared" ca="1" si="889"/>
        <v>#REF!</v>
      </c>
      <c r="CK313" s="167" t="e">
        <f t="shared" ca="1" si="890"/>
        <v>#REF!</v>
      </c>
      <c r="CL313" s="167" t="e">
        <f t="shared" ca="1" si="891"/>
        <v>#REF!</v>
      </c>
      <c r="CM313" s="167" t="e">
        <f t="shared" ca="1" si="892"/>
        <v>#REF!</v>
      </c>
      <c r="CN313" s="167" t="e">
        <f t="shared" ca="1" si="893"/>
        <v>#REF!</v>
      </c>
      <c r="CO313" s="167" t="e">
        <f t="shared" ca="1" si="894"/>
        <v>#REF!</v>
      </c>
      <c r="CQ313" s="167" t="e">
        <f t="shared" ca="1" si="895"/>
        <v>#REF!</v>
      </c>
      <c r="CR313" s="167" t="e">
        <f t="shared" ca="1" si="896"/>
        <v>#REF!</v>
      </c>
      <c r="CS313" s="167" t="e">
        <f t="shared" ca="1" si="897"/>
        <v>#REF!</v>
      </c>
      <c r="CT313" s="167" t="e">
        <f t="shared" ca="1" si="898"/>
        <v>#REF!</v>
      </c>
      <c r="CU313" s="167" t="e">
        <f t="shared" ca="1" si="899"/>
        <v>#REF!</v>
      </c>
      <c r="CV313" s="167" t="e">
        <f t="shared" ca="1" si="900"/>
        <v>#REF!</v>
      </c>
      <c r="CW313" s="167" t="e">
        <f t="shared" ca="1" si="901"/>
        <v>#REF!</v>
      </c>
      <c r="CX313" s="167" t="e">
        <f t="shared" ca="1" si="902"/>
        <v>#REF!</v>
      </c>
      <c r="CY313" s="167" t="e">
        <f t="shared" ca="1" si="903"/>
        <v>#REF!</v>
      </c>
      <c r="CZ313" s="167" t="e">
        <f t="shared" ca="1" si="904"/>
        <v>#REF!</v>
      </c>
      <c r="DA313" s="167" t="e">
        <f t="shared" ca="1" si="905"/>
        <v>#REF!</v>
      </c>
      <c r="DB313" s="167" t="e">
        <f t="shared" ca="1" si="906"/>
        <v>#REF!</v>
      </c>
      <c r="DC313" s="167" t="e">
        <f t="shared" ca="1" si="907"/>
        <v>#REF!</v>
      </c>
      <c r="DD313" s="167" t="e">
        <f t="shared" ca="1" si="908"/>
        <v>#REF!</v>
      </c>
      <c r="DE313" s="167" t="e">
        <f t="shared" ca="1" si="909"/>
        <v>#REF!</v>
      </c>
      <c r="DF313" s="167" t="e">
        <f t="shared" ca="1" si="910"/>
        <v>#REF!</v>
      </c>
      <c r="DH313" s="167">
        <f t="shared" si="911"/>
        <v>0</v>
      </c>
      <c r="DI313" s="167">
        <f t="shared" si="912"/>
        <v>0</v>
      </c>
      <c r="DJ313" s="167">
        <f t="shared" si="913"/>
        <v>0</v>
      </c>
      <c r="DK313" s="167">
        <f t="shared" si="914"/>
        <v>0</v>
      </c>
      <c r="DL313" s="167">
        <f t="shared" si="915"/>
        <v>0</v>
      </c>
      <c r="DM313" s="167">
        <f t="shared" si="916"/>
        <v>0</v>
      </c>
      <c r="DN313" s="167">
        <f t="shared" si="917"/>
        <v>0</v>
      </c>
      <c r="DO313" s="167">
        <f t="shared" si="918"/>
        <v>0</v>
      </c>
      <c r="DP313" s="167">
        <f t="shared" si="919"/>
        <v>0</v>
      </c>
      <c r="DQ313" s="167">
        <f t="shared" si="920"/>
        <v>0</v>
      </c>
      <c r="DR313" s="167">
        <f t="shared" si="921"/>
        <v>0</v>
      </c>
      <c r="DS313" s="167">
        <f t="shared" si="922"/>
        <v>0</v>
      </c>
      <c r="DT313" s="167">
        <f t="shared" si="923"/>
        <v>0</v>
      </c>
      <c r="DU313" s="167">
        <f t="shared" si="924"/>
        <v>0</v>
      </c>
      <c r="DV313" s="167">
        <f t="shared" si="925"/>
        <v>0</v>
      </c>
      <c r="DW313" s="167">
        <f t="shared" si="926"/>
        <v>0</v>
      </c>
      <c r="DY313" s="167" t="e">
        <f t="shared" ca="1" si="962"/>
        <v>#REF!</v>
      </c>
      <c r="DZ313" s="167" t="e">
        <f t="shared" ca="1" si="963"/>
        <v>#REF!</v>
      </c>
      <c r="EA313" s="167" t="e">
        <f t="shared" ca="1" si="964"/>
        <v>#REF!</v>
      </c>
      <c r="EB313" s="167" t="e">
        <f t="shared" ca="1" si="965"/>
        <v>#REF!</v>
      </c>
      <c r="EC313" s="167" t="e">
        <f t="shared" ca="1" si="966"/>
        <v>#REF!</v>
      </c>
      <c r="ED313" s="167" t="e">
        <f t="shared" ca="1" si="967"/>
        <v>#REF!</v>
      </c>
      <c r="EE313" s="167" t="e">
        <f t="shared" ca="1" si="968"/>
        <v>#REF!</v>
      </c>
      <c r="EF313" s="167" t="e">
        <f t="shared" ca="1" si="969"/>
        <v>#REF!</v>
      </c>
      <c r="EG313" s="167" t="e">
        <f t="shared" ca="1" si="970"/>
        <v>#REF!</v>
      </c>
      <c r="EH313" s="167" t="e">
        <f t="shared" ca="1" si="971"/>
        <v>#REF!</v>
      </c>
      <c r="EI313" s="167" t="e">
        <f t="shared" ca="1" si="972"/>
        <v>#REF!</v>
      </c>
      <c r="EJ313" s="167" t="e">
        <f t="shared" ca="1" si="973"/>
        <v>#REF!</v>
      </c>
      <c r="EK313" s="167" t="e">
        <f t="shared" ca="1" si="974"/>
        <v>#REF!</v>
      </c>
      <c r="EL313" s="167" t="e">
        <f t="shared" ca="1" si="975"/>
        <v>#REF!</v>
      </c>
      <c r="EM313" s="167" t="e">
        <f t="shared" ca="1" si="976"/>
        <v>#REF!</v>
      </c>
      <c r="EN313" s="167" t="e">
        <f t="shared" ca="1" si="977"/>
        <v>#REF!</v>
      </c>
      <c r="EP313" s="167">
        <f t="shared" si="978"/>
        <v>0</v>
      </c>
      <c r="EQ313" s="167">
        <f t="shared" si="979"/>
        <v>0</v>
      </c>
      <c r="ER313" s="167">
        <f t="shared" si="980"/>
        <v>0</v>
      </c>
      <c r="ES313" s="167">
        <f t="shared" si="981"/>
        <v>0</v>
      </c>
      <c r="ET313" s="167">
        <f t="shared" si="982"/>
        <v>0</v>
      </c>
      <c r="EU313" s="167">
        <f t="shared" si="983"/>
        <v>0</v>
      </c>
      <c r="EV313" s="167">
        <f t="shared" si="984"/>
        <v>0</v>
      </c>
      <c r="EW313" s="167">
        <f t="shared" si="985"/>
        <v>0</v>
      </c>
      <c r="EX313" s="167">
        <f t="shared" si="986"/>
        <v>0</v>
      </c>
      <c r="EY313" s="167">
        <f t="shared" si="987"/>
        <v>0</v>
      </c>
      <c r="EZ313" s="167">
        <f t="shared" si="988"/>
        <v>0</v>
      </c>
      <c r="FA313" s="167">
        <f t="shared" si="989"/>
        <v>0</v>
      </c>
      <c r="FB313" s="167">
        <f t="shared" si="990"/>
        <v>0</v>
      </c>
      <c r="FC313" s="167">
        <f t="shared" si="991"/>
        <v>0</v>
      </c>
      <c r="FD313" s="167">
        <f t="shared" si="992"/>
        <v>0</v>
      </c>
      <c r="FE313" s="167">
        <f t="shared" si="993"/>
        <v>0</v>
      </c>
      <c r="FG313" s="167">
        <f t="shared" si="994"/>
        <v>0</v>
      </c>
      <c r="FH313" s="167">
        <f t="shared" si="995"/>
        <v>0</v>
      </c>
      <c r="FI313" s="167">
        <f t="shared" si="996"/>
        <v>0</v>
      </c>
      <c r="FJ313" s="167">
        <f t="shared" si="997"/>
        <v>0</v>
      </c>
      <c r="FK313" s="167">
        <f t="shared" si="998"/>
        <v>0</v>
      </c>
      <c r="FL313" s="167">
        <f t="shared" si="999"/>
        <v>0</v>
      </c>
      <c r="FM313" s="167">
        <f t="shared" si="1000"/>
        <v>0</v>
      </c>
      <c r="FN313" s="167">
        <f t="shared" si="1001"/>
        <v>0</v>
      </c>
      <c r="FO313" s="167">
        <f t="shared" si="1002"/>
        <v>0</v>
      </c>
      <c r="FP313" s="167">
        <f t="shared" si="1003"/>
        <v>0</v>
      </c>
      <c r="FQ313" s="167">
        <f t="shared" si="1004"/>
        <v>0</v>
      </c>
      <c r="FR313" s="167">
        <f t="shared" si="1005"/>
        <v>0</v>
      </c>
      <c r="FS313" s="167">
        <f t="shared" si="1006"/>
        <v>0</v>
      </c>
      <c r="FT313" s="167">
        <f t="shared" si="1007"/>
        <v>0</v>
      </c>
      <c r="FU313" s="167">
        <f t="shared" si="1008"/>
        <v>0</v>
      </c>
      <c r="FV313" s="167">
        <f t="shared" si="1009"/>
        <v>0</v>
      </c>
      <c r="FX313" s="167">
        <f t="shared" si="1010"/>
        <v>0</v>
      </c>
      <c r="FY313" s="167">
        <f t="shared" si="1011"/>
        <v>0</v>
      </c>
      <c r="FZ313" s="167">
        <f t="shared" si="1012"/>
        <v>0</v>
      </c>
      <c r="GA313" s="167">
        <f t="shared" si="1013"/>
        <v>0</v>
      </c>
      <c r="GB313" s="167">
        <f t="shared" si="1014"/>
        <v>0</v>
      </c>
      <c r="GC313" s="167">
        <f t="shared" si="1015"/>
        <v>0</v>
      </c>
      <c r="GD313" s="167">
        <f t="shared" si="1016"/>
        <v>0</v>
      </c>
      <c r="GE313" s="167">
        <f t="shared" si="1017"/>
        <v>0</v>
      </c>
      <c r="GF313" s="167">
        <f t="shared" si="1018"/>
        <v>0</v>
      </c>
      <c r="GG313" s="167">
        <f t="shared" si="1019"/>
        <v>0</v>
      </c>
      <c r="GH313" s="167">
        <f t="shared" si="1020"/>
        <v>0</v>
      </c>
      <c r="GI313" s="167">
        <f t="shared" si="1021"/>
        <v>0</v>
      </c>
      <c r="GJ313" s="167">
        <f t="shared" si="1022"/>
        <v>0</v>
      </c>
      <c r="GK313" s="167">
        <f t="shared" si="1023"/>
        <v>0</v>
      </c>
      <c r="GL313" s="167">
        <f t="shared" si="1024"/>
        <v>0</v>
      </c>
      <c r="GM313" s="167">
        <f t="shared" si="1025"/>
        <v>0</v>
      </c>
      <c r="GO313" s="167" t="e">
        <f t="shared" ca="1" si="860"/>
        <v>#REF!</v>
      </c>
      <c r="GP313" s="167" t="e">
        <f t="shared" ca="1" si="1056"/>
        <v>#REF!</v>
      </c>
      <c r="GQ313" s="167" t="e">
        <f t="shared" ca="1" si="1056"/>
        <v>#REF!</v>
      </c>
      <c r="GR313" s="167" t="e">
        <f t="shared" ca="1" si="1056"/>
        <v>#REF!</v>
      </c>
      <c r="GS313" s="167" t="e">
        <f t="shared" ca="1" si="1056"/>
        <v>#REF!</v>
      </c>
      <c r="GT313" s="167" t="e">
        <f t="shared" ca="1" si="1056"/>
        <v>#REF!</v>
      </c>
      <c r="GU313" s="167" t="e">
        <f t="shared" ca="1" si="1056"/>
        <v>#REF!</v>
      </c>
      <c r="GV313" s="167" t="e">
        <f t="shared" ca="1" si="1056"/>
        <v>#REF!</v>
      </c>
      <c r="GW313" s="167" t="e">
        <f t="shared" ca="1" si="1056"/>
        <v>#REF!</v>
      </c>
      <c r="GX313" s="167" t="e">
        <f t="shared" ca="1" si="1056"/>
        <v>#REF!</v>
      </c>
      <c r="GY313" s="167" t="e">
        <f t="shared" ca="1" si="1056"/>
        <v>#REF!</v>
      </c>
      <c r="GZ313" s="167" t="e">
        <f t="shared" ca="1" si="1056"/>
        <v>#REF!</v>
      </c>
      <c r="HA313" s="167" t="e">
        <f t="shared" ca="1" si="1056"/>
        <v>#REF!</v>
      </c>
      <c r="HB313" s="167" t="e">
        <f t="shared" ca="1" si="1056"/>
        <v>#REF!</v>
      </c>
      <c r="HC313" s="167" t="e">
        <f t="shared" ca="1" si="1056"/>
        <v>#REF!</v>
      </c>
      <c r="HD313" s="167" t="e">
        <f t="shared" ca="1" si="1056"/>
        <v>#REF!</v>
      </c>
      <c r="HF313" s="167" t="e">
        <f t="shared" ca="1" si="927"/>
        <v>#REF!</v>
      </c>
      <c r="HG313" s="167" t="e">
        <f t="shared" ca="1" si="928"/>
        <v>#REF!</v>
      </c>
      <c r="HH313" s="167" t="e">
        <f t="shared" ca="1" si="929"/>
        <v>#REF!</v>
      </c>
      <c r="HI313" s="167" t="e">
        <f t="shared" ca="1" si="930"/>
        <v>#REF!</v>
      </c>
      <c r="HJ313" s="167" t="e">
        <f t="shared" ca="1" si="931"/>
        <v>#REF!</v>
      </c>
      <c r="HK313" s="167" t="e">
        <f t="shared" ca="1" si="932"/>
        <v>#REF!</v>
      </c>
      <c r="HL313" s="167" t="e">
        <f t="shared" ca="1" si="933"/>
        <v>#REF!</v>
      </c>
      <c r="HM313" s="167" t="e">
        <f t="shared" ca="1" si="934"/>
        <v>#REF!</v>
      </c>
      <c r="HN313" s="167" t="e">
        <f t="shared" ca="1" si="935"/>
        <v>#REF!</v>
      </c>
      <c r="HO313" s="167" t="e">
        <f t="shared" ca="1" si="936"/>
        <v>#REF!</v>
      </c>
      <c r="HP313" s="167" t="e">
        <f t="shared" ca="1" si="937"/>
        <v>#REF!</v>
      </c>
      <c r="HQ313" s="167" t="e">
        <f t="shared" ca="1" si="938"/>
        <v>#REF!</v>
      </c>
      <c r="HR313" s="167" t="e">
        <f t="shared" ca="1" si="939"/>
        <v>#REF!</v>
      </c>
      <c r="HS313" s="167" t="e">
        <f t="shared" ca="1" si="940"/>
        <v>#REF!</v>
      </c>
      <c r="HT313" s="167" t="e">
        <f t="shared" ca="1" si="941"/>
        <v>#REF!</v>
      </c>
      <c r="HU313" s="167" t="e">
        <f t="shared" ca="1" si="942"/>
        <v>#REF!</v>
      </c>
      <c r="HW313" s="167" t="e">
        <f t="shared" ca="1" si="943"/>
        <v>#REF!</v>
      </c>
      <c r="HX313" s="167">
        <f t="shared" si="944"/>
        <v>0</v>
      </c>
      <c r="HY313" s="167" t="e">
        <f t="shared" ca="1" si="1026"/>
        <v>#REF!</v>
      </c>
      <c r="HZ313" s="219" t="e">
        <f t="shared" ca="1" si="1027"/>
        <v>#REF!</v>
      </c>
    </row>
    <row r="314" spans="1:234" s="48" customFormat="1">
      <c r="A314" s="3" t="s">
        <v>622</v>
      </c>
      <c r="B314" s="202" t="str">
        <f>INDEX('Ref1'!$E:$E,MATCH(A314,'Ref1'!$A:$A,0))</f>
        <v>St Albans</v>
      </c>
      <c r="C314" s="42" t="str">
        <f>INDEX(Data1!B:B,MATCH(A314,Data1!A:A,0))</f>
        <v>SD</v>
      </c>
      <c r="D314" s="253" t="str">
        <f>INDEX(Data1!C:C,MATCH(A314,Data1!A:A,0))</f>
        <v>E</v>
      </c>
      <c r="E314" s="200" t="str">
        <f>IF($C$6="No","No",IF(COUNTIF(Inputs!$K$359:$K$398,$A314)&gt;0,"Yes","No"))</f>
        <v>No</v>
      </c>
      <c r="F314" s="404"/>
      <c r="G314" s="62">
        <f>INDEX('4_RatesSplit'!K:K,MATCH($A314,'4_RatesSplit'!$A:$A,0))</f>
        <v>0</v>
      </c>
      <c r="H314" s="171">
        <f>INDEX('4_RatesSplit'!L:L,MATCH($A314,'4_RatesSplit'!$A:$A,0))</f>
        <v>0</v>
      </c>
      <c r="I314" s="167">
        <f>INDEX('4_RatesSplit'!M:M,MATCH($A314,'4_RatesSplit'!$A:$A,0))</f>
        <v>0</v>
      </c>
      <c r="J314" s="167">
        <f>INDEX('4_RatesSplit'!N:N,MATCH($A314,'4_RatesSplit'!$A:$A,0))</f>
        <v>0</v>
      </c>
      <c r="K314" s="167">
        <f>INDEX('4_RatesSplit'!O:O,MATCH($A314,'4_RatesSplit'!$A:$A,0))</f>
        <v>0</v>
      </c>
      <c r="L314" s="167">
        <f>INDEX('4_RatesSplit'!P:P,MATCH($A314,'4_RatesSplit'!$A:$A,0))</f>
        <v>0</v>
      </c>
      <c r="M314" s="167">
        <f>INDEX('4_RatesSplit'!Q:Q,MATCH($A314,'4_RatesSplit'!$A:$A,0))</f>
        <v>0</v>
      </c>
      <c r="N314" s="167">
        <f>INDEX('4_RatesSplit'!R:R,MATCH($A314,'4_RatesSplit'!$A:$A,0))</f>
        <v>0</v>
      </c>
      <c r="O314" s="167">
        <f>INDEX('4_RatesSplit'!S:S,MATCH($A314,'4_RatesSplit'!$A:$A,0))</f>
        <v>0</v>
      </c>
      <c r="P314" s="167">
        <f>INDEX('4_RatesSplit'!T:T,MATCH($A314,'4_RatesSplit'!$A:$A,0))</f>
        <v>0</v>
      </c>
      <c r="Q314" s="167">
        <f>INDEX('4_RatesSplit'!U:U,MATCH($A314,'4_RatesSplit'!$A:$A,0))</f>
        <v>0</v>
      </c>
      <c r="R314" s="167">
        <f>INDEX('4_RatesSplit'!V:V,MATCH($A314,'4_RatesSplit'!$A:$A,0))</f>
        <v>0</v>
      </c>
      <c r="S314" s="167">
        <f>INDEX('4_RatesSplit'!W:W,MATCH($A314,'4_RatesSplit'!$A:$A,0))</f>
        <v>0</v>
      </c>
      <c r="T314" s="167">
        <f>INDEX('4_RatesSplit'!X:X,MATCH($A314,'4_RatesSplit'!$A:$A,0))</f>
        <v>0</v>
      </c>
      <c r="U314" s="167">
        <f>INDEX('4_RatesSplit'!Y:Y,MATCH($A314,'4_RatesSplit'!$A:$A,0))</f>
        <v>0</v>
      </c>
      <c r="V314" s="167">
        <f>INDEX('4_RatesSplit'!Z:Z,MATCH($A314,'4_RatesSplit'!$A:$A,0))</f>
        <v>0</v>
      </c>
      <c r="W314" s="167">
        <f>INDEX('4_RatesSplit'!AA:AA,MATCH($A314,'4_RatesSplit'!$A:$A,0))</f>
        <v>0</v>
      </c>
      <c r="X314" s="18"/>
      <c r="Y314" s="168" t="e">
        <f ca="1">INDEX('4_RatesSplit'!AT:AT,MATCH($A314,'4_RatesSplit'!$A:$A,0))</f>
        <v>#REF!</v>
      </c>
      <c r="Z314" s="168" t="e">
        <f ca="1">INDEX('4_RatesSplit'!AU:AU,MATCH($A314,'4_RatesSplit'!$A:$A,0))</f>
        <v>#REF!</v>
      </c>
      <c r="AA314" s="168" t="e">
        <f ca="1">INDEX('4_RatesSplit'!AV:AV,MATCH($A314,'4_RatesSplit'!$A:$A,0))</f>
        <v>#REF!</v>
      </c>
      <c r="AB314" s="168" t="e">
        <f ca="1">INDEX('4_RatesSplit'!AW:AW,MATCH($A314,'4_RatesSplit'!$A:$A,0))</f>
        <v>#REF!</v>
      </c>
      <c r="AC314" s="168" t="e">
        <f ca="1">INDEX('4_RatesSplit'!AX:AX,MATCH($A314,'4_RatesSplit'!$A:$A,0))</f>
        <v>#REF!</v>
      </c>
      <c r="AD314" s="168" t="e">
        <f ca="1">INDEX('4_RatesSplit'!AY:AY,MATCH($A314,'4_RatesSplit'!$A:$A,0))</f>
        <v>#REF!</v>
      </c>
      <c r="AE314" s="168" t="e">
        <f ca="1">INDEX('4_RatesSplit'!AZ:AZ,MATCH($A314,'4_RatesSplit'!$A:$A,0))</f>
        <v>#REF!</v>
      </c>
      <c r="AF314" s="168" t="e">
        <f ca="1">INDEX('4_RatesSplit'!BA:BA,MATCH($A314,'4_RatesSplit'!$A:$A,0))</f>
        <v>#REF!</v>
      </c>
      <c r="AG314" s="168" t="e">
        <f ca="1">INDEX('4_RatesSplit'!BB:BB,MATCH($A314,'4_RatesSplit'!$A:$A,0))</f>
        <v>#REF!</v>
      </c>
      <c r="AH314" s="168" t="e">
        <f ca="1">INDEX('4_RatesSplit'!BC:BC,MATCH($A314,'4_RatesSplit'!$A:$A,0))</f>
        <v>#REF!</v>
      </c>
      <c r="AI314" s="168" t="e">
        <f ca="1">INDEX('4_RatesSplit'!BD:BD,MATCH($A314,'4_RatesSplit'!$A:$A,0))</f>
        <v>#REF!</v>
      </c>
      <c r="AJ314" s="168" t="e">
        <f ca="1">INDEX('4_RatesSplit'!BE:BE,MATCH($A314,'4_RatesSplit'!$A:$A,0))</f>
        <v>#REF!</v>
      </c>
      <c r="AK314" s="168" t="e">
        <f ca="1">INDEX('4_RatesSplit'!BF:BF,MATCH($A314,'4_RatesSplit'!$A:$A,0))</f>
        <v>#REF!</v>
      </c>
      <c r="AL314" s="168" t="e">
        <f ca="1">INDEX('4_RatesSplit'!BG:BG,MATCH($A314,'4_RatesSplit'!$A:$A,0))</f>
        <v>#REF!</v>
      </c>
      <c r="AM314" s="168" t="e">
        <f ca="1">INDEX('4_RatesSplit'!BH:BH,MATCH($A314,'4_RatesSplit'!$A:$A,0))</f>
        <v>#REF!</v>
      </c>
      <c r="AN314" s="198" t="e">
        <f ca="1">INDEX('4_RatesSplit'!BI:BI,MATCH($A314,'4_RatesSplit'!$A:$A,0))</f>
        <v>#REF!</v>
      </c>
      <c r="AO314" s="114"/>
      <c r="AP314" s="167" t="e">
        <f t="shared" ca="1" si="945"/>
        <v>#REF!</v>
      </c>
      <c r="AQ314" s="167" t="e">
        <f t="shared" ca="1" si="946"/>
        <v>#REF!</v>
      </c>
      <c r="AR314" s="167" t="e">
        <f t="shared" ca="1" si="947"/>
        <v>#REF!</v>
      </c>
      <c r="AS314" s="167" t="e">
        <f t="shared" ca="1" si="948"/>
        <v>#REF!</v>
      </c>
      <c r="AT314" s="167" t="e">
        <f t="shared" ca="1" si="949"/>
        <v>#REF!</v>
      </c>
      <c r="AU314" s="167" t="e">
        <f t="shared" ca="1" si="950"/>
        <v>#REF!</v>
      </c>
      <c r="AV314" s="167" t="e">
        <f t="shared" ca="1" si="951"/>
        <v>#REF!</v>
      </c>
      <c r="AW314" s="167" t="e">
        <f t="shared" ca="1" si="952"/>
        <v>#REF!</v>
      </c>
      <c r="AX314" s="167" t="e">
        <f t="shared" ca="1" si="953"/>
        <v>#REF!</v>
      </c>
      <c r="AY314" s="167" t="e">
        <f t="shared" ca="1" si="954"/>
        <v>#REF!</v>
      </c>
      <c r="AZ314" s="167" t="e">
        <f t="shared" ca="1" si="955"/>
        <v>#REF!</v>
      </c>
      <c r="BA314" s="167" t="e">
        <f t="shared" ca="1" si="956"/>
        <v>#REF!</v>
      </c>
      <c r="BB314" s="167" t="e">
        <f t="shared" ca="1" si="957"/>
        <v>#REF!</v>
      </c>
      <c r="BC314" s="167" t="e">
        <f t="shared" ca="1" si="958"/>
        <v>#REF!</v>
      </c>
      <c r="BD314" s="167" t="e">
        <f t="shared" ca="1" si="959"/>
        <v>#REF!</v>
      </c>
      <c r="BE314" s="167" t="e">
        <f t="shared" ca="1" si="960"/>
        <v>#REF!</v>
      </c>
      <c r="BF314" s="18"/>
      <c r="BG314" s="168">
        <f>INDEX('2_Needs'!$F:$F,MATCH($A314,'2_Needs'!$A:$A,0))</f>
        <v>2.0239819666060114E-4</v>
      </c>
      <c r="BH314" s="114"/>
      <c r="BI314" s="167">
        <f t="shared" ref="BI314:BX314" si="1072">IF(BI$3="reset",$BG314*BI$6,BH314*(1+$C$4))</f>
        <v>0</v>
      </c>
      <c r="BJ314" s="167">
        <f t="shared" si="1072"/>
        <v>0</v>
      </c>
      <c r="BK314" s="167">
        <f t="shared" si="1072"/>
        <v>0</v>
      </c>
      <c r="BL314" s="167">
        <f t="shared" si="1072"/>
        <v>0</v>
      </c>
      <c r="BM314" s="167">
        <f t="shared" si="1072"/>
        <v>0</v>
      </c>
      <c r="BN314" s="167">
        <f t="shared" si="1072"/>
        <v>0</v>
      </c>
      <c r="BO314" s="167">
        <f t="shared" si="1072"/>
        <v>0</v>
      </c>
      <c r="BP314" s="167">
        <f t="shared" si="1072"/>
        <v>0</v>
      </c>
      <c r="BQ314" s="167">
        <f t="shared" si="1072"/>
        <v>0</v>
      </c>
      <c r="BR314" s="167">
        <f t="shared" si="1072"/>
        <v>0</v>
      </c>
      <c r="BS314" s="167">
        <f t="shared" si="1072"/>
        <v>0</v>
      </c>
      <c r="BT314" s="167">
        <f t="shared" si="1072"/>
        <v>0</v>
      </c>
      <c r="BU314" s="167">
        <f t="shared" si="1072"/>
        <v>0</v>
      </c>
      <c r="BV314" s="167">
        <f t="shared" si="1072"/>
        <v>0</v>
      </c>
      <c r="BW314" s="167">
        <f t="shared" si="1072"/>
        <v>0</v>
      </c>
      <c r="BX314" s="167">
        <f t="shared" si="1072"/>
        <v>0</v>
      </c>
      <c r="BZ314" s="167" t="e">
        <f t="shared" ca="1" si="879"/>
        <v>#REF!</v>
      </c>
      <c r="CA314" s="167" t="e">
        <f t="shared" ca="1" si="880"/>
        <v>#REF!</v>
      </c>
      <c r="CB314" s="167" t="e">
        <f t="shared" ca="1" si="881"/>
        <v>#REF!</v>
      </c>
      <c r="CC314" s="167" t="e">
        <f t="shared" ca="1" si="882"/>
        <v>#REF!</v>
      </c>
      <c r="CD314" s="167" t="e">
        <f t="shared" ca="1" si="883"/>
        <v>#REF!</v>
      </c>
      <c r="CE314" s="167" t="e">
        <f t="shared" ca="1" si="884"/>
        <v>#REF!</v>
      </c>
      <c r="CF314" s="167" t="e">
        <f t="shared" ca="1" si="885"/>
        <v>#REF!</v>
      </c>
      <c r="CG314" s="167" t="e">
        <f t="shared" ca="1" si="886"/>
        <v>#REF!</v>
      </c>
      <c r="CH314" s="167" t="e">
        <f t="shared" ca="1" si="887"/>
        <v>#REF!</v>
      </c>
      <c r="CI314" s="167" t="e">
        <f t="shared" ca="1" si="888"/>
        <v>#REF!</v>
      </c>
      <c r="CJ314" s="167" t="e">
        <f t="shared" ca="1" si="889"/>
        <v>#REF!</v>
      </c>
      <c r="CK314" s="167" t="e">
        <f t="shared" ca="1" si="890"/>
        <v>#REF!</v>
      </c>
      <c r="CL314" s="167" t="e">
        <f t="shared" ca="1" si="891"/>
        <v>#REF!</v>
      </c>
      <c r="CM314" s="167" t="e">
        <f t="shared" ca="1" si="892"/>
        <v>#REF!</v>
      </c>
      <c r="CN314" s="167" t="e">
        <f t="shared" ca="1" si="893"/>
        <v>#REF!</v>
      </c>
      <c r="CO314" s="167" t="e">
        <f t="shared" ca="1" si="894"/>
        <v>#REF!</v>
      </c>
      <c r="CQ314" s="167" t="e">
        <f t="shared" ca="1" si="895"/>
        <v>#REF!</v>
      </c>
      <c r="CR314" s="167" t="e">
        <f t="shared" ca="1" si="896"/>
        <v>#REF!</v>
      </c>
      <c r="CS314" s="167" t="e">
        <f t="shared" ca="1" si="897"/>
        <v>#REF!</v>
      </c>
      <c r="CT314" s="167" t="e">
        <f t="shared" ca="1" si="898"/>
        <v>#REF!</v>
      </c>
      <c r="CU314" s="167" t="e">
        <f t="shared" ca="1" si="899"/>
        <v>#REF!</v>
      </c>
      <c r="CV314" s="167" t="e">
        <f t="shared" ca="1" si="900"/>
        <v>#REF!</v>
      </c>
      <c r="CW314" s="167" t="e">
        <f t="shared" ca="1" si="901"/>
        <v>#REF!</v>
      </c>
      <c r="CX314" s="167" t="e">
        <f t="shared" ca="1" si="902"/>
        <v>#REF!</v>
      </c>
      <c r="CY314" s="167" t="e">
        <f t="shared" ca="1" si="903"/>
        <v>#REF!</v>
      </c>
      <c r="CZ314" s="167" t="e">
        <f t="shared" ca="1" si="904"/>
        <v>#REF!</v>
      </c>
      <c r="DA314" s="167" t="e">
        <f t="shared" ca="1" si="905"/>
        <v>#REF!</v>
      </c>
      <c r="DB314" s="167" t="e">
        <f t="shared" ca="1" si="906"/>
        <v>#REF!</v>
      </c>
      <c r="DC314" s="167" t="e">
        <f t="shared" ca="1" si="907"/>
        <v>#REF!</v>
      </c>
      <c r="DD314" s="167" t="e">
        <f t="shared" ca="1" si="908"/>
        <v>#REF!</v>
      </c>
      <c r="DE314" s="167" t="e">
        <f t="shared" ca="1" si="909"/>
        <v>#REF!</v>
      </c>
      <c r="DF314" s="167" t="e">
        <f t="shared" ca="1" si="910"/>
        <v>#REF!</v>
      </c>
      <c r="DH314" s="167">
        <f t="shared" si="911"/>
        <v>0</v>
      </c>
      <c r="DI314" s="167">
        <f t="shared" si="912"/>
        <v>0</v>
      </c>
      <c r="DJ314" s="167">
        <f t="shared" si="913"/>
        <v>0</v>
      </c>
      <c r="DK314" s="167">
        <f t="shared" si="914"/>
        <v>0</v>
      </c>
      <c r="DL314" s="167">
        <f t="shared" si="915"/>
        <v>0</v>
      </c>
      <c r="DM314" s="167">
        <f t="shared" si="916"/>
        <v>0</v>
      </c>
      <c r="DN314" s="167">
        <f t="shared" si="917"/>
        <v>0</v>
      </c>
      <c r="DO314" s="167">
        <f t="shared" si="918"/>
        <v>0</v>
      </c>
      <c r="DP314" s="167">
        <f t="shared" si="919"/>
        <v>0</v>
      </c>
      <c r="DQ314" s="167">
        <f t="shared" si="920"/>
        <v>0</v>
      </c>
      <c r="DR314" s="167">
        <f t="shared" si="921"/>
        <v>0</v>
      </c>
      <c r="DS314" s="167">
        <f t="shared" si="922"/>
        <v>0</v>
      </c>
      <c r="DT314" s="167">
        <f t="shared" si="923"/>
        <v>0</v>
      </c>
      <c r="DU314" s="167">
        <f t="shared" si="924"/>
        <v>0</v>
      </c>
      <c r="DV314" s="167">
        <f t="shared" si="925"/>
        <v>0</v>
      </c>
      <c r="DW314" s="167">
        <f t="shared" si="926"/>
        <v>0</v>
      </c>
      <c r="DY314" s="167" t="e">
        <f t="shared" ca="1" si="962"/>
        <v>#REF!</v>
      </c>
      <c r="DZ314" s="167" t="e">
        <f t="shared" ca="1" si="963"/>
        <v>#REF!</v>
      </c>
      <c r="EA314" s="167" t="e">
        <f t="shared" ca="1" si="964"/>
        <v>#REF!</v>
      </c>
      <c r="EB314" s="167" t="e">
        <f t="shared" ca="1" si="965"/>
        <v>#REF!</v>
      </c>
      <c r="EC314" s="167" t="e">
        <f t="shared" ca="1" si="966"/>
        <v>#REF!</v>
      </c>
      <c r="ED314" s="167" t="e">
        <f t="shared" ca="1" si="967"/>
        <v>#REF!</v>
      </c>
      <c r="EE314" s="167" t="e">
        <f t="shared" ca="1" si="968"/>
        <v>#REF!</v>
      </c>
      <c r="EF314" s="167" t="e">
        <f t="shared" ca="1" si="969"/>
        <v>#REF!</v>
      </c>
      <c r="EG314" s="167" t="e">
        <f t="shared" ca="1" si="970"/>
        <v>#REF!</v>
      </c>
      <c r="EH314" s="167" t="e">
        <f t="shared" ca="1" si="971"/>
        <v>#REF!</v>
      </c>
      <c r="EI314" s="167" t="e">
        <f t="shared" ca="1" si="972"/>
        <v>#REF!</v>
      </c>
      <c r="EJ314" s="167" t="e">
        <f t="shared" ca="1" si="973"/>
        <v>#REF!</v>
      </c>
      <c r="EK314" s="167" t="e">
        <f t="shared" ca="1" si="974"/>
        <v>#REF!</v>
      </c>
      <c r="EL314" s="167" t="e">
        <f t="shared" ca="1" si="975"/>
        <v>#REF!</v>
      </c>
      <c r="EM314" s="167" t="e">
        <f t="shared" ca="1" si="976"/>
        <v>#REF!</v>
      </c>
      <c r="EN314" s="167" t="e">
        <f t="shared" ca="1" si="977"/>
        <v>#REF!</v>
      </c>
      <c r="EP314" s="167">
        <f t="shared" si="978"/>
        <v>0</v>
      </c>
      <c r="EQ314" s="167">
        <f t="shared" si="979"/>
        <v>0</v>
      </c>
      <c r="ER314" s="167">
        <f t="shared" si="980"/>
        <v>0</v>
      </c>
      <c r="ES314" s="167">
        <f t="shared" si="981"/>
        <v>0</v>
      </c>
      <c r="ET314" s="167">
        <f t="shared" si="982"/>
        <v>0</v>
      </c>
      <c r="EU314" s="167">
        <f t="shared" si="983"/>
        <v>0</v>
      </c>
      <c r="EV314" s="167">
        <f t="shared" si="984"/>
        <v>0</v>
      </c>
      <c r="EW314" s="167">
        <f t="shared" si="985"/>
        <v>0</v>
      </c>
      <c r="EX314" s="167">
        <f t="shared" si="986"/>
        <v>0</v>
      </c>
      <c r="EY314" s="167">
        <f t="shared" si="987"/>
        <v>0</v>
      </c>
      <c r="EZ314" s="167">
        <f t="shared" si="988"/>
        <v>0</v>
      </c>
      <c r="FA314" s="167">
        <f t="shared" si="989"/>
        <v>0</v>
      </c>
      <c r="FB314" s="167">
        <f t="shared" si="990"/>
        <v>0</v>
      </c>
      <c r="FC314" s="167">
        <f t="shared" si="991"/>
        <v>0</v>
      </c>
      <c r="FD314" s="167">
        <f t="shared" si="992"/>
        <v>0</v>
      </c>
      <c r="FE314" s="167">
        <f t="shared" si="993"/>
        <v>0</v>
      </c>
      <c r="FG314" s="167">
        <f t="shared" si="994"/>
        <v>0</v>
      </c>
      <c r="FH314" s="167">
        <f t="shared" si="995"/>
        <v>0</v>
      </c>
      <c r="FI314" s="167">
        <f t="shared" si="996"/>
        <v>0</v>
      </c>
      <c r="FJ314" s="167">
        <f t="shared" si="997"/>
        <v>0</v>
      </c>
      <c r="FK314" s="167">
        <f t="shared" si="998"/>
        <v>0</v>
      </c>
      <c r="FL314" s="167">
        <f t="shared" si="999"/>
        <v>0</v>
      </c>
      <c r="FM314" s="167">
        <f t="shared" si="1000"/>
        <v>0</v>
      </c>
      <c r="FN314" s="167">
        <f t="shared" si="1001"/>
        <v>0</v>
      </c>
      <c r="FO314" s="167">
        <f t="shared" si="1002"/>
        <v>0</v>
      </c>
      <c r="FP314" s="167">
        <f t="shared" si="1003"/>
        <v>0</v>
      </c>
      <c r="FQ314" s="167">
        <f t="shared" si="1004"/>
        <v>0</v>
      </c>
      <c r="FR314" s="167">
        <f t="shared" si="1005"/>
        <v>0</v>
      </c>
      <c r="FS314" s="167">
        <f t="shared" si="1006"/>
        <v>0</v>
      </c>
      <c r="FT314" s="167">
        <f t="shared" si="1007"/>
        <v>0</v>
      </c>
      <c r="FU314" s="167">
        <f t="shared" si="1008"/>
        <v>0</v>
      </c>
      <c r="FV314" s="167">
        <f t="shared" si="1009"/>
        <v>0</v>
      </c>
      <c r="FX314" s="167">
        <f t="shared" si="1010"/>
        <v>0</v>
      </c>
      <c r="FY314" s="167">
        <f t="shared" si="1011"/>
        <v>0</v>
      </c>
      <c r="FZ314" s="167">
        <f t="shared" si="1012"/>
        <v>0</v>
      </c>
      <c r="GA314" s="167">
        <f t="shared" si="1013"/>
        <v>0</v>
      </c>
      <c r="GB314" s="167">
        <f t="shared" si="1014"/>
        <v>0</v>
      </c>
      <c r="GC314" s="167">
        <f t="shared" si="1015"/>
        <v>0</v>
      </c>
      <c r="GD314" s="167">
        <f t="shared" si="1016"/>
        <v>0</v>
      </c>
      <c r="GE314" s="167">
        <f t="shared" si="1017"/>
        <v>0</v>
      </c>
      <c r="GF314" s="167">
        <f t="shared" si="1018"/>
        <v>0</v>
      </c>
      <c r="GG314" s="167">
        <f t="shared" si="1019"/>
        <v>0</v>
      </c>
      <c r="GH314" s="167">
        <f t="shared" si="1020"/>
        <v>0</v>
      </c>
      <c r="GI314" s="167">
        <f t="shared" si="1021"/>
        <v>0</v>
      </c>
      <c r="GJ314" s="167">
        <f t="shared" si="1022"/>
        <v>0</v>
      </c>
      <c r="GK314" s="167">
        <f t="shared" si="1023"/>
        <v>0</v>
      </c>
      <c r="GL314" s="167">
        <f t="shared" si="1024"/>
        <v>0</v>
      </c>
      <c r="GM314" s="167">
        <f t="shared" si="1025"/>
        <v>0</v>
      </c>
      <c r="GO314" s="167" t="e">
        <f t="shared" ca="1" si="860"/>
        <v>#REF!</v>
      </c>
      <c r="GP314" s="167" t="e">
        <f t="shared" ca="1" si="1056"/>
        <v>#REF!</v>
      </c>
      <c r="GQ314" s="167" t="e">
        <f t="shared" ca="1" si="1056"/>
        <v>#REF!</v>
      </c>
      <c r="GR314" s="167" t="e">
        <f t="shared" ca="1" si="1056"/>
        <v>#REF!</v>
      </c>
      <c r="GS314" s="167" t="e">
        <f t="shared" ca="1" si="1056"/>
        <v>#REF!</v>
      </c>
      <c r="GT314" s="167" t="e">
        <f t="shared" ca="1" si="1056"/>
        <v>#REF!</v>
      </c>
      <c r="GU314" s="167" t="e">
        <f t="shared" ca="1" si="1056"/>
        <v>#REF!</v>
      </c>
      <c r="GV314" s="167" t="e">
        <f t="shared" ca="1" si="1056"/>
        <v>#REF!</v>
      </c>
      <c r="GW314" s="167" t="e">
        <f t="shared" ca="1" si="1056"/>
        <v>#REF!</v>
      </c>
      <c r="GX314" s="167" t="e">
        <f t="shared" ca="1" si="1056"/>
        <v>#REF!</v>
      </c>
      <c r="GY314" s="167" t="e">
        <f t="shared" ca="1" si="1056"/>
        <v>#REF!</v>
      </c>
      <c r="GZ314" s="167" t="e">
        <f t="shared" ca="1" si="1056"/>
        <v>#REF!</v>
      </c>
      <c r="HA314" s="167" t="e">
        <f t="shared" ca="1" si="1056"/>
        <v>#REF!</v>
      </c>
      <c r="HB314" s="167" t="e">
        <f t="shared" ca="1" si="1056"/>
        <v>#REF!</v>
      </c>
      <c r="HC314" s="167" t="e">
        <f t="shared" ca="1" si="1056"/>
        <v>#REF!</v>
      </c>
      <c r="HD314" s="167" t="e">
        <f t="shared" ca="1" si="1056"/>
        <v>#REF!</v>
      </c>
      <c r="HF314" s="167" t="e">
        <f t="shared" ca="1" si="927"/>
        <v>#REF!</v>
      </c>
      <c r="HG314" s="167" t="e">
        <f t="shared" ca="1" si="928"/>
        <v>#REF!</v>
      </c>
      <c r="HH314" s="167" t="e">
        <f t="shared" ca="1" si="929"/>
        <v>#REF!</v>
      </c>
      <c r="HI314" s="167" t="e">
        <f t="shared" ca="1" si="930"/>
        <v>#REF!</v>
      </c>
      <c r="HJ314" s="167" t="e">
        <f t="shared" ca="1" si="931"/>
        <v>#REF!</v>
      </c>
      <c r="HK314" s="167" t="e">
        <f t="shared" ca="1" si="932"/>
        <v>#REF!</v>
      </c>
      <c r="HL314" s="167" t="e">
        <f t="shared" ca="1" si="933"/>
        <v>#REF!</v>
      </c>
      <c r="HM314" s="167" t="e">
        <f t="shared" ca="1" si="934"/>
        <v>#REF!</v>
      </c>
      <c r="HN314" s="167" t="e">
        <f t="shared" ca="1" si="935"/>
        <v>#REF!</v>
      </c>
      <c r="HO314" s="167" t="e">
        <f t="shared" ca="1" si="936"/>
        <v>#REF!</v>
      </c>
      <c r="HP314" s="167" t="e">
        <f t="shared" ca="1" si="937"/>
        <v>#REF!</v>
      </c>
      <c r="HQ314" s="167" t="e">
        <f t="shared" ca="1" si="938"/>
        <v>#REF!</v>
      </c>
      <c r="HR314" s="167" t="e">
        <f t="shared" ca="1" si="939"/>
        <v>#REF!</v>
      </c>
      <c r="HS314" s="167" t="e">
        <f t="shared" ca="1" si="940"/>
        <v>#REF!</v>
      </c>
      <c r="HT314" s="167" t="e">
        <f t="shared" ca="1" si="941"/>
        <v>#REF!</v>
      </c>
      <c r="HU314" s="167" t="e">
        <f t="shared" ca="1" si="942"/>
        <v>#REF!</v>
      </c>
      <c r="HW314" s="167" t="e">
        <f t="shared" ca="1" si="943"/>
        <v>#REF!</v>
      </c>
      <c r="HX314" s="167">
        <f t="shared" si="944"/>
        <v>0</v>
      </c>
      <c r="HY314" s="167" t="e">
        <f t="shared" ca="1" si="1026"/>
        <v>#REF!</v>
      </c>
      <c r="HZ314" s="219" t="e">
        <f t="shared" ca="1" si="1027"/>
        <v>#REF!</v>
      </c>
    </row>
    <row r="315" spans="1:234" s="48" customFormat="1">
      <c r="A315" s="3" t="s">
        <v>624</v>
      </c>
      <c r="B315" s="202" t="str">
        <f>INDEX('Ref1'!$E:$E,MATCH(A315,'Ref1'!$A:$A,0))</f>
        <v>St Edmundsbury</v>
      </c>
      <c r="C315" s="42" t="str">
        <f>INDEX(Data1!B:B,MATCH(A315,Data1!A:A,0))</f>
        <v>SD</v>
      </c>
      <c r="D315" s="253" t="str">
        <f>INDEX(Data1!C:C,MATCH(A315,Data1!A:A,0))</f>
        <v>E</v>
      </c>
      <c r="E315" s="200" t="str">
        <f>IF($C$6="No","No",IF(COUNTIF(Inputs!$K$359:$K$398,$A315)&gt;0,"Yes","No"))</f>
        <v>No</v>
      </c>
      <c r="F315" s="404"/>
      <c r="G315" s="62">
        <f>INDEX('4_RatesSplit'!K:K,MATCH($A315,'4_RatesSplit'!$A:$A,0))</f>
        <v>0</v>
      </c>
      <c r="H315" s="171">
        <f>INDEX('4_RatesSplit'!L:L,MATCH($A315,'4_RatesSplit'!$A:$A,0))</f>
        <v>0</v>
      </c>
      <c r="I315" s="167">
        <f>INDEX('4_RatesSplit'!M:M,MATCH($A315,'4_RatesSplit'!$A:$A,0))</f>
        <v>0</v>
      </c>
      <c r="J315" s="167">
        <f>INDEX('4_RatesSplit'!N:N,MATCH($A315,'4_RatesSplit'!$A:$A,0))</f>
        <v>0</v>
      </c>
      <c r="K315" s="167">
        <f>INDEX('4_RatesSplit'!O:O,MATCH($A315,'4_RatesSplit'!$A:$A,0))</f>
        <v>0</v>
      </c>
      <c r="L315" s="167">
        <f>INDEX('4_RatesSplit'!P:P,MATCH($A315,'4_RatesSplit'!$A:$A,0))</f>
        <v>0</v>
      </c>
      <c r="M315" s="167">
        <f>INDEX('4_RatesSplit'!Q:Q,MATCH($A315,'4_RatesSplit'!$A:$A,0))</f>
        <v>0</v>
      </c>
      <c r="N315" s="167">
        <f>INDEX('4_RatesSplit'!R:R,MATCH($A315,'4_RatesSplit'!$A:$A,0))</f>
        <v>0</v>
      </c>
      <c r="O315" s="167">
        <f>INDEX('4_RatesSplit'!S:S,MATCH($A315,'4_RatesSplit'!$A:$A,0))</f>
        <v>0</v>
      </c>
      <c r="P315" s="167">
        <f>INDEX('4_RatesSplit'!T:T,MATCH($A315,'4_RatesSplit'!$A:$A,0))</f>
        <v>0</v>
      </c>
      <c r="Q315" s="167">
        <f>INDEX('4_RatesSplit'!U:U,MATCH($A315,'4_RatesSplit'!$A:$A,0))</f>
        <v>0</v>
      </c>
      <c r="R315" s="167">
        <f>INDEX('4_RatesSplit'!V:V,MATCH($A315,'4_RatesSplit'!$A:$A,0))</f>
        <v>0</v>
      </c>
      <c r="S315" s="167">
        <f>INDEX('4_RatesSplit'!W:W,MATCH($A315,'4_RatesSplit'!$A:$A,0))</f>
        <v>0</v>
      </c>
      <c r="T315" s="167">
        <f>INDEX('4_RatesSplit'!X:X,MATCH($A315,'4_RatesSplit'!$A:$A,0))</f>
        <v>0</v>
      </c>
      <c r="U315" s="167">
        <f>INDEX('4_RatesSplit'!Y:Y,MATCH($A315,'4_RatesSplit'!$A:$A,0))</f>
        <v>0</v>
      </c>
      <c r="V315" s="167">
        <f>INDEX('4_RatesSplit'!Z:Z,MATCH($A315,'4_RatesSplit'!$A:$A,0))</f>
        <v>0</v>
      </c>
      <c r="W315" s="167">
        <f>INDEX('4_RatesSplit'!AA:AA,MATCH($A315,'4_RatesSplit'!$A:$A,0))</f>
        <v>0</v>
      </c>
      <c r="X315" s="18"/>
      <c r="Y315" s="168" t="e">
        <f ca="1">INDEX('4_RatesSplit'!AT:AT,MATCH($A315,'4_RatesSplit'!$A:$A,0))</f>
        <v>#REF!</v>
      </c>
      <c r="Z315" s="168" t="e">
        <f ca="1">INDEX('4_RatesSplit'!AU:AU,MATCH($A315,'4_RatesSplit'!$A:$A,0))</f>
        <v>#REF!</v>
      </c>
      <c r="AA315" s="168" t="e">
        <f ca="1">INDEX('4_RatesSplit'!AV:AV,MATCH($A315,'4_RatesSplit'!$A:$A,0))</f>
        <v>#REF!</v>
      </c>
      <c r="AB315" s="168" t="e">
        <f ca="1">INDEX('4_RatesSplit'!AW:AW,MATCH($A315,'4_RatesSplit'!$A:$A,0))</f>
        <v>#REF!</v>
      </c>
      <c r="AC315" s="168" t="e">
        <f ca="1">INDEX('4_RatesSplit'!AX:AX,MATCH($A315,'4_RatesSplit'!$A:$A,0))</f>
        <v>#REF!</v>
      </c>
      <c r="AD315" s="168" t="e">
        <f ca="1">INDEX('4_RatesSplit'!AY:AY,MATCH($A315,'4_RatesSplit'!$A:$A,0))</f>
        <v>#REF!</v>
      </c>
      <c r="AE315" s="168" t="e">
        <f ca="1">INDEX('4_RatesSplit'!AZ:AZ,MATCH($A315,'4_RatesSplit'!$A:$A,0))</f>
        <v>#REF!</v>
      </c>
      <c r="AF315" s="168" t="e">
        <f ca="1">INDEX('4_RatesSplit'!BA:BA,MATCH($A315,'4_RatesSplit'!$A:$A,0))</f>
        <v>#REF!</v>
      </c>
      <c r="AG315" s="168" t="e">
        <f ca="1">INDEX('4_RatesSplit'!BB:BB,MATCH($A315,'4_RatesSplit'!$A:$A,0))</f>
        <v>#REF!</v>
      </c>
      <c r="AH315" s="168" t="e">
        <f ca="1">INDEX('4_RatesSplit'!BC:BC,MATCH($A315,'4_RatesSplit'!$A:$A,0))</f>
        <v>#REF!</v>
      </c>
      <c r="AI315" s="168" t="e">
        <f ca="1">INDEX('4_RatesSplit'!BD:BD,MATCH($A315,'4_RatesSplit'!$A:$A,0))</f>
        <v>#REF!</v>
      </c>
      <c r="AJ315" s="168" t="e">
        <f ca="1">INDEX('4_RatesSplit'!BE:BE,MATCH($A315,'4_RatesSplit'!$A:$A,0))</f>
        <v>#REF!</v>
      </c>
      <c r="AK315" s="168" t="e">
        <f ca="1">INDEX('4_RatesSplit'!BF:BF,MATCH($A315,'4_RatesSplit'!$A:$A,0))</f>
        <v>#REF!</v>
      </c>
      <c r="AL315" s="168" t="e">
        <f ca="1">INDEX('4_RatesSplit'!BG:BG,MATCH($A315,'4_RatesSplit'!$A:$A,0))</f>
        <v>#REF!</v>
      </c>
      <c r="AM315" s="168" t="e">
        <f ca="1">INDEX('4_RatesSplit'!BH:BH,MATCH($A315,'4_RatesSplit'!$A:$A,0))</f>
        <v>#REF!</v>
      </c>
      <c r="AN315" s="198" t="e">
        <f ca="1">INDEX('4_RatesSplit'!BI:BI,MATCH($A315,'4_RatesSplit'!$A:$A,0))</f>
        <v>#REF!</v>
      </c>
      <c r="AO315" s="114"/>
      <c r="AP315" s="167" t="e">
        <f t="shared" ca="1" si="945"/>
        <v>#REF!</v>
      </c>
      <c r="AQ315" s="167" t="e">
        <f t="shared" ca="1" si="946"/>
        <v>#REF!</v>
      </c>
      <c r="AR315" s="167" t="e">
        <f t="shared" ca="1" si="947"/>
        <v>#REF!</v>
      </c>
      <c r="AS315" s="167" t="e">
        <f t="shared" ca="1" si="948"/>
        <v>#REF!</v>
      </c>
      <c r="AT315" s="167" t="e">
        <f t="shared" ca="1" si="949"/>
        <v>#REF!</v>
      </c>
      <c r="AU315" s="167" t="e">
        <f t="shared" ca="1" si="950"/>
        <v>#REF!</v>
      </c>
      <c r="AV315" s="167" t="e">
        <f t="shared" ca="1" si="951"/>
        <v>#REF!</v>
      </c>
      <c r="AW315" s="167" t="e">
        <f t="shared" ca="1" si="952"/>
        <v>#REF!</v>
      </c>
      <c r="AX315" s="167" t="e">
        <f t="shared" ca="1" si="953"/>
        <v>#REF!</v>
      </c>
      <c r="AY315" s="167" t="e">
        <f t="shared" ca="1" si="954"/>
        <v>#REF!</v>
      </c>
      <c r="AZ315" s="167" t="e">
        <f t="shared" ca="1" si="955"/>
        <v>#REF!</v>
      </c>
      <c r="BA315" s="167" t="e">
        <f t="shared" ca="1" si="956"/>
        <v>#REF!</v>
      </c>
      <c r="BB315" s="167" t="e">
        <f t="shared" ca="1" si="957"/>
        <v>#REF!</v>
      </c>
      <c r="BC315" s="167" t="e">
        <f t="shared" ca="1" si="958"/>
        <v>#REF!</v>
      </c>
      <c r="BD315" s="167" t="e">
        <f t="shared" ca="1" si="959"/>
        <v>#REF!</v>
      </c>
      <c r="BE315" s="167" t="e">
        <f t="shared" ca="1" si="960"/>
        <v>#REF!</v>
      </c>
      <c r="BF315" s="18"/>
      <c r="BG315" s="168">
        <f>INDEX('2_Needs'!$F:$F,MATCH($A315,'2_Needs'!$A:$A,0))</f>
        <v>2.0196409082906679E-4</v>
      </c>
      <c r="BH315" s="114"/>
      <c r="BI315" s="167">
        <f t="shared" ref="BI315:BX315" si="1073">IF(BI$3="reset",$BG315*BI$6,BH315*(1+$C$4))</f>
        <v>0</v>
      </c>
      <c r="BJ315" s="167">
        <f t="shared" si="1073"/>
        <v>0</v>
      </c>
      <c r="BK315" s="167">
        <f t="shared" si="1073"/>
        <v>0</v>
      </c>
      <c r="BL315" s="167">
        <f t="shared" si="1073"/>
        <v>0</v>
      </c>
      <c r="BM315" s="167">
        <f t="shared" si="1073"/>
        <v>0</v>
      </c>
      <c r="BN315" s="167">
        <f t="shared" si="1073"/>
        <v>0</v>
      </c>
      <c r="BO315" s="167">
        <f t="shared" si="1073"/>
        <v>0</v>
      </c>
      <c r="BP315" s="167">
        <f t="shared" si="1073"/>
        <v>0</v>
      </c>
      <c r="BQ315" s="167">
        <f t="shared" si="1073"/>
        <v>0</v>
      </c>
      <c r="BR315" s="167">
        <f t="shared" si="1073"/>
        <v>0</v>
      </c>
      <c r="BS315" s="167">
        <f t="shared" si="1073"/>
        <v>0</v>
      </c>
      <c r="BT315" s="167">
        <f t="shared" si="1073"/>
        <v>0</v>
      </c>
      <c r="BU315" s="167">
        <f t="shared" si="1073"/>
        <v>0</v>
      </c>
      <c r="BV315" s="167">
        <f t="shared" si="1073"/>
        <v>0</v>
      </c>
      <c r="BW315" s="167">
        <f t="shared" si="1073"/>
        <v>0</v>
      </c>
      <c r="BX315" s="167">
        <f t="shared" si="1073"/>
        <v>0</v>
      </c>
      <c r="BZ315" s="167" t="e">
        <f t="shared" ca="1" si="879"/>
        <v>#REF!</v>
      </c>
      <c r="CA315" s="167" t="e">
        <f t="shared" ca="1" si="880"/>
        <v>#REF!</v>
      </c>
      <c r="CB315" s="167" t="e">
        <f t="shared" ca="1" si="881"/>
        <v>#REF!</v>
      </c>
      <c r="CC315" s="167" t="e">
        <f t="shared" ca="1" si="882"/>
        <v>#REF!</v>
      </c>
      <c r="CD315" s="167" t="e">
        <f t="shared" ca="1" si="883"/>
        <v>#REF!</v>
      </c>
      <c r="CE315" s="167" t="e">
        <f t="shared" ca="1" si="884"/>
        <v>#REF!</v>
      </c>
      <c r="CF315" s="167" t="e">
        <f t="shared" ca="1" si="885"/>
        <v>#REF!</v>
      </c>
      <c r="CG315" s="167" t="e">
        <f t="shared" ca="1" si="886"/>
        <v>#REF!</v>
      </c>
      <c r="CH315" s="167" t="e">
        <f t="shared" ca="1" si="887"/>
        <v>#REF!</v>
      </c>
      <c r="CI315" s="167" t="e">
        <f t="shared" ca="1" si="888"/>
        <v>#REF!</v>
      </c>
      <c r="CJ315" s="167" t="e">
        <f t="shared" ca="1" si="889"/>
        <v>#REF!</v>
      </c>
      <c r="CK315" s="167" t="e">
        <f t="shared" ca="1" si="890"/>
        <v>#REF!</v>
      </c>
      <c r="CL315" s="167" t="e">
        <f t="shared" ca="1" si="891"/>
        <v>#REF!</v>
      </c>
      <c r="CM315" s="167" t="e">
        <f t="shared" ca="1" si="892"/>
        <v>#REF!</v>
      </c>
      <c r="CN315" s="167" t="e">
        <f t="shared" ca="1" si="893"/>
        <v>#REF!</v>
      </c>
      <c r="CO315" s="167" t="e">
        <f t="shared" ca="1" si="894"/>
        <v>#REF!</v>
      </c>
      <c r="CQ315" s="167" t="e">
        <f t="shared" ca="1" si="895"/>
        <v>#REF!</v>
      </c>
      <c r="CR315" s="167" t="e">
        <f t="shared" ca="1" si="896"/>
        <v>#REF!</v>
      </c>
      <c r="CS315" s="167" t="e">
        <f t="shared" ca="1" si="897"/>
        <v>#REF!</v>
      </c>
      <c r="CT315" s="167" t="e">
        <f t="shared" ca="1" si="898"/>
        <v>#REF!</v>
      </c>
      <c r="CU315" s="167" t="e">
        <f t="shared" ca="1" si="899"/>
        <v>#REF!</v>
      </c>
      <c r="CV315" s="167" t="e">
        <f t="shared" ca="1" si="900"/>
        <v>#REF!</v>
      </c>
      <c r="CW315" s="167" t="e">
        <f t="shared" ca="1" si="901"/>
        <v>#REF!</v>
      </c>
      <c r="CX315" s="167" t="e">
        <f t="shared" ca="1" si="902"/>
        <v>#REF!</v>
      </c>
      <c r="CY315" s="167" t="e">
        <f t="shared" ca="1" si="903"/>
        <v>#REF!</v>
      </c>
      <c r="CZ315" s="167" t="e">
        <f t="shared" ca="1" si="904"/>
        <v>#REF!</v>
      </c>
      <c r="DA315" s="167" t="e">
        <f t="shared" ca="1" si="905"/>
        <v>#REF!</v>
      </c>
      <c r="DB315" s="167" t="e">
        <f t="shared" ca="1" si="906"/>
        <v>#REF!</v>
      </c>
      <c r="DC315" s="167" t="e">
        <f t="shared" ca="1" si="907"/>
        <v>#REF!</v>
      </c>
      <c r="DD315" s="167" t="e">
        <f t="shared" ca="1" si="908"/>
        <v>#REF!</v>
      </c>
      <c r="DE315" s="167" t="e">
        <f t="shared" ca="1" si="909"/>
        <v>#REF!</v>
      </c>
      <c r="DF315" s="167" t="e">
        <f t="shared" ca="1" si="910"/>
        <v>#REF!</v>
      </c>
      <c r="DH315" s="167">
        <f t="shared" si="911"/>
        <v>0</v>
      </c>
      <c r="DI315" s="167">
        <f t="shared" si="912"/>
        <v>0</v>
      </c>
      <c r="DJ315" s="167">
        <f t="shared" si="913"/>
        <v>0</v>
      </c>
      <c r="DK315" s="167">
        <f t="shared" si="914"/>
        <v>0</v>
      </c>
      <c r="DL315" s="167">
        <f t="shared" si="915"/>
        <v>0</v>
      </c>
      <c r="DM315" s="167">
        <f t="shared" si="916"/>
        <v>0</v>
      </c>
      <c r="DN315" s="167">
        <f t="shared" si="917"/>
        <v>0</v>
      </c>
      <c r="DO315" s="167">
        <f t="shared" si="918"/>
        <v>0</v>
      </c>
      <c r="DP315" s="167">
        <f t="shared" si="919"/>
        <v>0</v>
      </c>
      <c r="DQ315" s="167">
        <f t="shared" si="920"/>
        <v>0</v>
      </c>
      <c r="DR315" s="167">
        <f t="shared" si="921"/>
        <v>0</v>
      </c>
      <c r="DS315" s="167">
        <f t="shared" si="922"/>
        <v>0</v>
      </c>
      <c r="DT315" s="167">
        <f t="shared" si="923"/>
        <v>0</v>
      </c>
      <c r="DU315" s="167">
        <f t="shared" si="924"/>
        <v>0</v>
      </c>
      <c r="DV315" s="167">
        <f t="shared" si="925"/>
        <v>0</v>
      </c>
      <c r="DW315" s="167">
        <f t="shared" si="926"/>
        <v>0</v>
      </c>
      <c r="DY315" s="167" t="e">
        <f t="shared" ca="1" si="962"/>
        <v>#REF!</v>
      </c>
      <c r="DZ315" s="167" t="e">
        <f t="shared" ca="1" si="963"/>
        <v>#REF!</v>
      </c>
      <c r="EA315" s="167" t="e">
        <f t="shared" ca="1" si="964"/>
        <v>#REF!</v>
      </c>
      <c r="EB315" s="167" t="e">
        <f t="shared" ca="1" si="965"/>
        <v>#REF!</v>
      </c>
      <c r="EC315" s="167" t="e">
        <f t="shared" ca="1" si="966"/>
        <v>#REF!</v>
      </c>
      <c r="ED315" s="167" t="e">
        <f t="shared" ca="1" si="967"/>
        <v>#REF!</v>
      </c>
      <c r="EE315" s="167" t="e">
        <f t="shared" ca="1" si="968"/>
        <v>#REF!</v>
      </c>
      <c r="EF315" s="167" t="e">
        <f t="shared" ca="1" si="969"/>
        <v>#REF!</v>
      </c>
      <c r="EG315" s="167" t="e">
        <f t="shared" ca="1" si="970"/>
        <v>#REF!</v>
      </c>
      <c r="EH315" s="167" t="e">
        <f t="shared" ca="1" si="971"/>
        <v>#REF!</v>
      </c>
      <c r="EI315" s="167" t="e">
        <f t="shared" ca="1" si="972"/>
        <v>#REF!</v>
      </c>
      <c r="EJ315" s="167" t="e">
        <f t="shared" ca="1" si="973"/>
        <v>#REF!</v>
      </c>
      <c r="EK315" s="167" t="e">
        <f t="shared" ca="1" si="974"/>
        <v>#REF!</v>
      </c>
      <c r="EL315" s="167" t="e">
        <f t="shared" ca="1" si="975"/>
        <v>#REF!</v>
      </c>
      <c r="EM315" s="167" t="e">
        <f t="shared" ca="1" si="976"/>
        <v>#REF!</v>
      </c>
      <c r="EN315" s="167" t="e">
        <f t="shared" ca="1" si="977"/>
        <v>#REF!</v>
      </c>
      <c r="EP315" s="167">
        <f t="shared" si="978"/>
        <v>0</v>
      </c>
      <c r="EQ315" s="167">
        <f t="shared" si="979"/>
        <v>0</v>
      </c>
      <c r="ER315" s="167">
        <f t="shared" si="980"/>
        <v>0</v>
      </c>
      <c r="ES315" s="167">
        <f t="shared" si="981"/>
        <v>0</v>
      </c>
      <c r="ET315" s="167">
        <f t="shared" si="982"/>
        <v>0</v>
      </c>
      <c r="EU315" s="167">
        <f t="shared" si="983"/>
        <v>0</v>
      </c>
      <c r="EV315" s="167">
        <f t="shared" si="984"/>
        <v>0</v>
      </c>
      <c r="EW315" s="167">
        <f t="shared" si="985"/>
        <v>0</v>
      </c>
      <c r="EX315" s="167">
        <f t="shared" si="986"/>
        <v>0</v>
      </c>
      <c r="EY315" s="167">
        <f t="shared" si="987"/>
        <v>0</v>
      </c>
      <c r="EZ315" s="167">
        <f t="shared" si="988"/>
        <v>0</v>
      </c>
      <c r="FA315" s="167">
        <f t="shared" si="989"/>
        <v>0</v>
      </c>
      <c r="FB315" s="167">
        <f t="shared" si="990"/>
        <v>0</v>
      </c>
      <c r="FC315" s="167">
        <f t="shared" si="991"/>
        <v>0</v>
      </c>
      <c r="FD315" s="167">
        <f t="shared" si="992"/>
        <v>0</v>
      </c>
      <c r="FE315" s="167">
        <f t="shared" si="993"/>
        <v>0</v>
      </c>
      <c r="FG315" s="167">
        <f t="shared" si="994"/>
        <v>0</v>
      </c>
      <c r="FH315" s="167">
        <f t="shared" si="995"/>
        <v>0</v>
      </c>
      <c r="FI315" s="167">
        <f t="shared" si="996"/>
        <v>0</v>
      </c>
      <c r="FJ315" s="167">
        <f t="shared" si="997"/>
        <v>0</v>
      </c>
      <c r="FK315" s="167">
        <f t="shared" si="998"/>
        <v>0</v>
      </c>
      <c r="FL315" s="167">
        <f t="shared" si="999"/>
        <v>0</v>
      </c>
      <c r="FM315" s="167">
        <f t="shared" si="1000"/>
        <v>0</v>
      </c>
      <c r="FN315" s="167">
        <f t="shared" si="1001"/>
        <v>0</v>
      </c>
      <c r="FO315" s="167">
        <f t="shared" si="1002"/>
        <v>0</v>
      </c>
      <c r="FP315" s="167">
        <f t="shared" si="1003"/>
        <v>0</v>
      </c>
      <c r="FQ315" s="167">
        <f t="shared" si="1004"/>
        <v>0</v>
      </c>
      <c r="FR315" s="167">
        <f t="shared" si="1005"/>
        <v>0</v>
      </c>
      <c r="FS315" s="167">
        <f t="shared" si="1006"/>
        <v>0</v>
      </c>
      <c r="FT315" s="167">
        <f t="shared" si="1007"/>
        <v>0</v>
      </c>
      <c r="FU315" s="167">
        <f t="shared" si="1008"/>
        <v>0</v>
      </c>
      <c r="FV315" s="167">
        <f t="shared" si="1009"/>
        <v>0</v>
      </c>
      <c r="FX315" s="167">
        <f t="shared" si="1010"/>
        <v>0</v>
      </c>
      <c r="FY315" s="167">
        <f t="shared" si="1011"/>
        <v>0</v>
      </c>
      <c r="FZ315" s="167">
        <f t="shared" si="1012"/>
        <v>0</v>
      </c>
      <c r="GA315" s="167">
        <f t="shared" si="1013"/>
        <v>0</v>
      </c>
      <c r="GB315" s="167">
        <f t="shared" si="1014"/>
        <v>0</v>
      </c>
      <c r="GC315" s="167">
        <f t="shared" si="1015"/>
        <v>0</v>
      </c>
      <c r="GD315" s="167">
        <f t="shared" si="1016"/>
        <v>0</v>
      </c>
      <c r="GE315" s="167">
        <f t="shared" si="1017"/>
        <v>0</v>
      </c>
      <c r="GF315" s="167">
        <f t="shared" si="1018"/>
        <v>0</v>
      </c>
      <c r="GG315" s="167">
        <f t="shared" si="1019"/>
        <v>0</v>
      </c>
      <c r="GH315" s="167">
        <f t="shared" si="1020"/>
        <v>0</v>
      </c>
      <c r="GI315" s="167">
        <f t="shared" si="1021"/>
        <v>0</v>
      </c>
      <c r="GJ315" s="167">
        <f t="shared" si="1022"/>
        <v>0</v>
      </c>
      <c r="GK315" s="167">
        <f t="shared" si="1023"/>
        <v>0</v>
      </c>
      <c r="GL315" s="167">
        <f t="shared" si="1024"/>
        <v>0</v>
      </c>
      <c r="GM315" s="167">
        <f t="shared" si="1025"/>
        <v>0</v>
      </c>
      <c r="GO315" s="167" t="e">
        <f t="shared" ca="1" si="860"/>
        <v>#REF!</v>
      </c>
      <c r="GP315" s="167" t="e">
        <f t="shared" ca="1" si="1056"/>
        <v>#REF!</v>
      </c>
      <c r="GQ315" s="167" t="e">
        <f t="shared" ca="1" si="1056"/>
        <v>#REF!</v>
      </c>
      <c r="GR315" s="167" t="e">
        <f t="shared" ca="1" si="1056"/>
        <v>#REF!</v>
      </c>
      <c r="GS315" s="167" t="e">
        <f t="shared" ca="1" si="1056"/>
        <v>#REF!</v>
      </c>
      <c r="GT315" s="167" t="e">
        <f t="shared" ca="1" si="1056"/>
        <v>#REF!</v>
      </c>
      <c r="GU315" s="167" t="e">
        <f t="shared" ca="1" si="1056"/>
        <v>#REF!</v>
      </c>
      <c r="GV315" s="167" t="e">
        <f t="shared" ca="1" si="1056"/>
        <v>#REF!</v>
      </c>
      <c r="GW315" s="167" t="e">
        <f t="shared" ca="1" si="1056"/>
        <v>#REF!</v>
      </c>
      <c r="GX315" s="167" t="e">
        <f t="shared" ca="1" si="1056"/>
        <v>#REF!</v>
      </c>
      <c r="GY315" s="167" t="e">
        <f t="shared" ca="1" si="1056"/>
        <v>#REF!</v>
      </c>
      <c r="GZ315" s="167" t="e">
        <f t="shared" ca="1" si="1056"/>
        <v>#REF!</v>
      </c>
      <c r="HA315" s="167" t="e">
        <f t="shared" ca="1" si="1056"/>
        <v>#REF!</v>
      </c>
      <c r="HB315" s="167" t="e">
        <f t="shared" ca="1" si="1056"/>
        <v>#REF!</v>
      </c>
      <c r="HC315" s="167" t="e">
        <f t="shared" ca="1" si="1056"/>
        <v>#REF!</v>
      </c>
      <c r="HD315" s="167" t="e">
        <f t="shared" ref="GP315:HD332" ca="1" si="1074">HD$3*$BG315</f>
        <v>#REF!</v>
      </c>
      <c r="HF315" s="167" t="e">
        <f t="shared" ca="1" si="927"/>
        <v>#REF!</v>
      </c>
      <c r="HG315" s="167" t="e">
        <f t="shared" ca="1" si="928"/>
        <v>#REF!</v>
      </c>
      <c r="HH315" s="167" t="e">
        <f t="shared" ca="1" si="929"/>
        <v>#REF!</v>
      </c>
      <c r="HI315" s="167" t="e">
        <f t="shared" ca="1" si="930"/>
        <v>#REF!</v>
      </c>
      <c r="HJ315" s="167" t="e">
        <f t="shared" ca="1" si="931"/>
        <v>#REF!</v>
      </c>
      <c r="HK315" s="167" t="e">
        <f t="shared" ca="1" si="932"/>
        <v>#REF!</v>
      </c>
      <c r="HL315" s="167" t="e">
        <f t="shared" ca="1" si="933"/>
        <v>#REF!</v>
      </c>
      <c r="HM315" s="167" t="e">
        <f t="shared" ca="1" si="934"/>
        <v>#REF!</v>
      </c>
      <c r="HN315" s="167" t="e">
        <f t="shared" ca="1" si="935"/>
        <v>#REF!</v>
      </c>
      <c r="HO315" s="167" t="e">
        <f t="shared" ca="1" si="936"/>
        <v>#REF!</v>
      </c>
      <c r="HP315" s="167" t="e">
        <f t="shared" ca="1" si="937"/>
        <v>#REF!</v>
      </c>
      <c r="HQ315" s="167" t="e">
        <f t="shared" ca="1" si="938"/>
        <v>#REF!</v>
      </c>
      <c r="HR315" s="167" t="e">
        <f t="shared" ca="1" si="939"/>
        <v>#REF!</v>
      </c>
      <c r="HS315" s="167" t="e">
        <f t="shared" ca="1" si="940"/>
        <v>#REF!</v>
      </c>
      <c r="HT315" s="167" t="e">
        <f t="shared" ca="1" si="941"/>
        <v>#REF!</v>
      </c>
      <c r="HU315" s="167" t="e">
        <f t="shared" ca="1" si="942"/>
        <v>#REF!</v>
      </c>
      <c r="HW315" s="167" t="e">
        <f t="shared" ca="1" si="943"/>
        <v>#REF!</v>
      </c>
      <c r="HX315" s="167">
        <f t="shared" si="944"/>
        <v>0</v>
      </c>
      <c r="HY315" s="167" t="e">
        <f t="shared" ca="1" si="1026"/>
        <v>#REF!</v>
      </c>
      <c r="HZ315" s="219" t="e">
        <f t="shared" ca="1" si="1027"/>
        <v>#REF!</v>
      </c>
    </row>
    <row r="316" spans="1:234" s="48" customFormat="1">
      <c r="A316" s="3" t="s">
        <v>626</v>
      </c>
      <c r="B316" s="202" t="str">
        <f>INDEX('Ref1'!$E:$E,MATCH(A316,'Ref1'!$A:$A,0))</f>
        <v>St Helens</v>
      </c>
      <c r="C316" s="42" t="str">
        <f>INDEX(Data1!B:B,MATCH(A316,Data1!A:A,0))</f>
        <v>MD</v>
      </c>
      <c r="D316" s="253" t="str">
        <f>INDEX(Data1!C:C,MATCH(A316,Data1!A:A,0))</f>
        <v>NW</v>
      </c>
      <c r="E316" s="200" t="str">
        <f>IF($C$6="No","No",IF(COUNTIF(Inputs!$K$359:$K$398,$A316)&gt;0,"Yes","No"))</f>
        <v>No</v>
      </c>
      <c r="F316" s="404"/>
      <c r="G316" s="62">
        <f>INDEX('4_RatesSplit'!K:K,MATCH($A316,'4_RatesSplit'!$A:$A,0))</f>
        <v>0</v>
      </c>
      <c r="H316" s="171">
        <f>INDEX('4_RatesSplit'!L:L,MATCH($A316,'4_RatesSplit'!$A:$A,0))</f>
        <v>0</v>
      </c>
      <c r="I316" s="167">
        <f>INDEX('4_RatesSplit'!M:M,MATCH($A316,'4_RatesSplit'!$A:$A,0))</f>
        <v>0</v>
      </c>
      <c r="J316" s="167">
        <f>INDEX('4_RatesSplit'!N:N,MATCH($A316,'4_RatesSplit'!$A:$A,0))</f>
        <v>0</v>
      </c>
      <c r="K316" s="167">
        <f>INDEX('4_RatesSplit'!O:O,MATCH($A316,'4_RatesSplit'!$A:$A,0))</f>
        <v>0</v>
      </c>
      <c r="L316" s="167">
        <f>INDEX('4_RatesSplit'!P:P,MATCH($A316,'4_RatesSplit'!$A:$A,0))</f>
        <v>0</v>
      </c>
      <c r="M316" s="167">
        <f>INDEX('4_RatesSplit'!Q:Q,MATCH($A316,'4_RatesSplit'!$A:$A,0))</f>
        <v>0</v>
      </c>
      <c r="N316" s="167">
        <f>INDEX('4_RatesSplit'!R:R,MATCH($A316,'4_RatesSplit'!$A:$A,0))</f>
        <v>0</v>
      </c>
      <c r="O316" s="167">
        <f>INDEX('4_RatesSplit'!S:S,MATCH($A316,'4_RatesSplit'!$A:$A,0))</f>
        <v>0</v>
      </c>
      <c r="P316" s="167">
        <f>INDEX('4_RatesSplit'!T:T,MATCH($A316,'4_RatesSplit'!$A:$A,0))</f>
        <v>0</v>
      </c>
      <c r="Q316" s="167">
        <f>INDEX('4_RatesSplit'!U:U,MATCH($A316,'4_RatesSplit'!$A:$A,0))</f>
        <v>0</v>
      </c>
      <c r="R316" s="167">
        <f>INDEX('4_RatesSplit'!V:V,MATCH($A316,'4_RatesSplit'!$A:$A,0))</f>
        <v>0</v>
      </c>
      <c r="S316" s="167">
        <f>INDEX('4_RatesSplit'!W:W,MATCH($A316,'4_RatesSplit'!$A:$A,0))</f>
        <v>0</v>
      </c>
      <c r="T316" s="167">
        <f>INDEX('4_RatesSplit'!X:X,MATCH($A316,'4_RatesSplit'!$A:$A,0))</f>
        <v>0</v>
      </c>
      <c r="U316" s="167">
        <f>INDEX('4_RatesSplit'!Y:Y,MATCH($A316,'4_RatesSplit'!$A:$A,0))</f>
        <v>0</v>
      </c>
      <c r="V316" s="167">
        <f>INDEX('4_RatesSplit'!Z:Z,MATCH($A316,'4_RatesSplit'!$A:$A,0))</f>
        <v>0</v>
      </c>
      <c r="W316" s="167">
        <f>INDEX('4_RatesSplit'!AA:AA,MATCH($A316,'4_RatesSplit'!$A:$A,0))</f>
        <v>0</v>
      </c>
      <c r="X316" s="18"/>
      <c r="Y316" s="168" t="e">
        <f ca="1">INDEX('4_RatesSplit'!AT:AT,MATCH($A316,'4_RatesSplit'!$A:$A,0))</f>
        <v>#REF!</v>
      </c>
      <c r="Z316" s="168" t="e">
        <f ca="1">INDEX('4_RatesSplit'!AU:AU,MATCH($A316,'4_RatesSplit'!$A:$A,0))</f>
        <v>#REF!</v>
      </c>
      <c r="AA316" s="168" t="e">
        <f ca="1">INDEX('4_RatesSplit'!AV:AV,MATCH($A316,'4_RatesSplit'!$A:$A,0))</f>
        <v>#REF!</v>
      </c>
      <c r="AB316" s="168" t="e">
        <f ca="1">INDEX('4_RatesSplit'!AW:AW,MATCH($A316,'4_RatesSplit'!$A:$A,0))</f>
        <v>#REF!</v>
      </c>
      <c r="AC316" s="168" t="e">
        <f ca="1">INDEX('4_RatesSplit'!AX:AX,MATCH($A316,'4_RatesSplit'!$A:$A,0))</f>
        <v>#REF!</v>
      </c>
      <c r="AD316" s="168" t="e">
        <f ca="1">INDEX('4_RatesSplit'!AY:AY,MATCH($A316,'4_RatesSplit'!$A:$A,0))</f>
        <v>#REF!</v>
      </c>
      <c r="AE316" s="168" t="e">
        <f ca="1">INDEX('4_RatesSplit'!AZ:AZ,MATCH($A316,'4_RatesSplit'!$A:$A,0))</f>
        <v>#REF!</v>
      </c>
      <c r="AF316" s="168" t="e">
        <f ca="1">INDEX('4_RatesSplit'!BA:BA,MATCH($A316,'4_RatesSplit'!$A:$A,0))</f>
        <v>#REF!</v>
      </c>
      <c r="AG316" s="168" t="e">
        <f ca="1">INDEX('4_RatesSplit'!BB:BB,MATCH($A316,'4_RatesSplit'!$A:$A,0))</f>
        <v>#REF!</v>
      </c>
      <c r="AH316" s="168" t="e">
        <f ca="1">INDEX('4_RatesSplit'!BC:BC,MATCH($A316,'4_RatesSplit'!$A:$A,0))</f>
        <v>#REF!</v>
      </c>
      <c r="AI316" s="168" t="e">
        <f ca="1">INDEX('4_RatesSplit'!BD:BD,MATCH($A316,'4_RatesSplit'!$A:$A,0))</f>
        <v>#REF!</v>
      </c>
      <c r="AJ316" s="168" t="e">
        <f ca="1">INDEX('4_RatesSplit'!BE:BE,MATCH($A316,'4_RatesSplit'!$A:$A,0))</f>
        <v>#REF!</v>
      </c>
      <c r="AK316" s="168" t="e">
        <f ca="1">INDEX('4_RatesSplit'!BF:BF,MATCH($A316,'4_RatesSplit'!$A:$A,0))</f>
        <v>#REF!</v>
      </c>
      <c r="AL316" s="168" t="e">
        <f ca="1">INDEX('4_RatesSplit'!BG:BG,MATCH($A316,'4_RatesSplit'!$A:$A,0))</f>
        <v>#REF!</v>
      </c>
      <c r="AM316" s="168" t="e">
        <f ca="1">INDEX('4_RatesSplit'!BH:BH,MATCH($A316,'4_RatesSplit'!$A:$A,0))</f>
        <v>#REF!</v>
      </c>
      <c r="AN316" s="198" t="e">
        <f ca="1">INDEX('4_RatesSplit'!BI:BI,MATCH($A316,'4_RatesSplit'!$A:$A,0))</f>
        <v>#REF!</v>
      </c>
      <c r="AO316" s="114"/>
      <c r="AP316" s="167" t="e">
        <f t="shared" ca="1" si="945"/>
        <v>#REF!</v>
      </c>
      <c r="AQ316" s="167" t="e">
        <f t="shared" ca="1" si="946"/>
        <v>#REF!</v>
      </c>
      <c r="AR316" s="167" t="e">
        <f t="shared" ca="1" si="947"/>
        <v>#REF!</v>
      </c>
      <c r="AS316" s="167" t="e">
        <f t="shared" ca="1" si="948"/>
        <v>#REF!</v>
      </c>
      <c r="AT316" s="167" t="e">
        <f t="shared" ca="1" si="949"/>
        <v>#REF!</v>
      </c>
      <c r="AU316" s="167" t="e">
        <f t="shared" ca="1" si="950"/>
        <v>#REF!</v>
      </c>
      <c r="AV316" s="167" t="e">
        <f t="shared" ca="1" si="951"/>
        <v>#REF!</v>
      </c>
      <c r="AW316" s="167" t="e">
        <f t="shared" ca="1" si="952"/>
        <v>#REF!</v>
      </c>
      <c r="AX316" s="167" t="e">
        <f t="shared" ca="1" si="953"/>
        <v>#REF!</v>
      </c>
      <c r="AY316" s="167" t="e">
        <f t="shared" ca="1" si="954"/>
        <v>#REF!</v>
      </c>
      <c r="AZ316" s="167" t="e">
        <f t="shared" ca="1" si="955"/>
        <v>#REF!</v>
      </c>
      <c r="BA316" s="167" t="e">
        <f t="shared" ca="1" si="956"/>
        <v>#REF!</v>
      </c>
      <c r="BB316" s="167" t="e">
        <f t="shared" ca="1" si="957"/>
        <v>#REF!</v>
      </c>
      <c r="BC316" s="167" t="e">
        <f t="shared" ca="1" si="958"/>
        <v>#REF!</v>
      </c>
      <c r="BD316" s="167" t="e">
        <f t="shared" ca="1" si="959"/>
        <v>#REF!</v>
      </c>
      <c r="BE316" s="167" t="e">
        <f t="shared" ca="1" si="960"/>
        <v>#REF!</v>
      </c>
      <c r="BF316" s="18"/>
      <c r="BG316" s="168">
        <f>INDEX('2_Needs'!$F:$F,MATCH($A316,'2_Needs'!$A:$A,0))</f>
        <v>3.7048464775172232E-3</v>
      </c>
      <c r="BH316" s="114"/>
      <c r="BI316" s="167">
        <f t="shared" ref="BI316:BX316" si="1075">IF(BI$3="reset",$BG316*BI$6,BH316*(1+$C$4))</f>
        <v>0</v>
      </c>
      <c r="BJ316" s="167">
        <f t="shared" si="1075"/>
        <v>0</v>
      </c>
      <c r="BK316" s="167">
        <f t="shared" si="1075"/>
        <v>0</v>
      </c>
      <c r="BL316" s="167">
        <f t="shared" si="1075"/>
        <v>0</v>
      </c>
      <c r="BM316" s="167">
        <f t="shared" si="1075"/>
        <v>0</v>
      </c>
      <c r="BN316" s="167">
        <f t="shared" si="1075"/>
        <v>0</v>
      </c>
      <c r="BO316" s="167">
        <f t="shared" si="1075"/>
        <v>0</v>
      </c>
      <c r="BP316" s="167">
        <f t="shared" si="1075"/>
        <v>0</v>
      </c>
      <c r="BQ316" s="167">
        <f t="shared" si="1075"/>
        <v>0</v>
      </c>
      <c r="BR316" s="167">
        <f t="shared" si="1075"/>
        <v>0</v>
      </c>
      <c r="BS316" s="167">
        <f t="shared" si="1075"/>
        <v>0</v>
      </c>
      <c r="BT316" s="167">
        <f t="shared" si="1075"/>
        <v>0</v>
      </c>
      <c r="BU316" s="167">
        <f t="shared" si="1075"/>
        <v>0</v>
      </c>
      <c r="BV316" s="167">
        <f t="shared" si="1075"/>
        <v>0</v>
      </c>
      <c r="BW316" s="167">
        <f t="shared" si="1075"/>
        <v>0</v>
      </c>
      <c r="BX316" s="167">
        <f t="shared" si="1075"/>
        <v>0</v>
      </c>
      <c r="BZ316" s="167" t="e">
        <f t="shared" ca="1" si="879"/>
        <v>#REF!</v>
      </c>
      <c r="CA316" s="167" t="e">
        <f t="shared" ca="1" si="880"/>
        <v>#REF!</v>
      </c>
      <c r="CB316" s="167" t="e">
        <f t="shared" ca="1" si="881"/>
        <v>#REF!</v>
      </c>
      <c r="CC316" s="167" t="e">
        <f t="shared" ca="1" si="882"/>
        <v>#REF!</v>
      </c>
      <c r="CD316" s="167" t="e">
        <f t="shared" ca="1" si="883"/>
        <v>#REF!</v>
      </c>
      <c r="CE316" s="167" t="e">
        <f t="shared" ca="1" si="884"/>
        <v>#REF!</v>
      </c>
      <c r="CF316" s="167" t="e">
        <f t="shared" ca="1" si="885"/>
        <v>#REF!</v>
      </c>
      <c r="CG316" s="167" t="e">
        <f t="shared" ca="1" si="886"/>
        <v>#REF!</v>
      </c>
      <c r="CH316" s="167" t="e">
        <f t="shared" ca="1" si="887"/>
        <v>#REF!</v>
      </c>
      <c r="CI316" s="167" t="e">
        <f t="shared" ca="1" si="888"/>
        <v>#REF!</v>
      </c>
      <c r="CJ316" s="167" t="e">
        <f t="shared" ca="1" si="889"/>
        <v>#REF!</v>
      </c>
      <c r="CK316" s="167" t="e">
        <f t="shared" ca="1" si="890"/>
        <v>#REF!</v>
      </c>
      <c r="CL316" s="167" t="e">
        <f t="shared" ca="1" si="891"/>
        <v>#REF!</v>
      </c>
      <c r="CM316" s="167" t="e">
        <f t="shared" ca="1" si="892"/>
        <v>#REF!</v>
      </c>
      <c r="CN316" s="167" t="e">
        <f t="shared" ca="1" si="893"/>
        <v>#REF!</v>
      </c>
      <c r="CO316" s="167" t="e">
        <f t="shared" ca="1" si="894"/>
        <v>#REF!</v>
      </c>
      <c r="CQ316" s="167" t="e">
        <f t="shared" ca="1" si="895"/>
        <v>#REF!</v>
      </c>
      <c r="CR316" s="167" t="e">
        <f t="shared" ca="1" si="896"/>
        <v>#REF!</v>
      </c>
      <c r="CS316" s="167" t="e">
        <f t="shared" ca="1" si="897"/>
        <v>#REF!</v>
      </c>
      <c r="CT316" s="167" t="e">
        <f t="shared" ca="1" si="898"/>
        <v>#REF!</v>
      </c>
      <c r="CU316" s="167" t="e">
        <f t="shared" ca="1" si="899"/>
        <v>#REF!</v>
      </c>
      <c r="CV316" s="167" t="e">
        <f t="shared" ca="1" si="900"/>
        <v>#REF!</v>
      </c>
      <c r="CW316" s="167" t="e">
        <f t="shared" ca="1" si="901"/>
        <v>#REF!</v>
      </c>
      <c r="CX316" s="167" t="e">
        <f t="shared" ca="1" si="902"/>
        <v>#REF!</v>
      </c>
      <c r="CY316" s="167" t="e">
        <f t="shared" ca="1" si="903"/>
        <v>#REF!</v>
      </c>
      <c r="CZ316" s="167" t="e">
        <f t="shared" ca="1" si="904"/>
        <v>#REF!</v>
      </c>
      <c r="DA316" s="167" t="e">
        <f t="shared" ca="1" si="905"/>
        <v>#REF!</v>
      </c>
      <c r="DB316" s="167" t="e">
        <f t="shared" ca="1" si="906"/>
        <v>#REF!</v>
      </c>
      <c r="DC316" s="167" t="e">
        <f t="shared" ca="1" si="907"/>
        <v>#REF!</v>
      </c>
      <c r="DD316" s="167" t="e">
        <f t="shared" ca="1" si="908"/>
        <v>#REF!</v>
      </c>
      <c r="DE316" s="167" t="e">
        <f t="shared" ca="1" si="909"/>
        <v>#REF!</v>
      </c>
      <c r="DF316" s="167" t="e">
        <f t="shared" ca="1" si="910"/>
        <v>#REF!</v>
      </c>
      <c r="DH316" s="167">
        <f t="shared" si="911"/>
        <v>0</v>
      </c>
      <c r="DI316" s="167">
        <f t="shared" si="912"/>
        <v>0</v>
      </c>
      <c r="DJ316" s="167">
        <f t="shared" si="913"/>
        <v>0</v>
      </c>
      <c r="DK316" s="167">
        <f t="shared" si="914"/>
        <v>0</v>
      </c>
      <c r="DL316" s="167">
        <f t="shared" si="915"/>
        <v>0</v>
      </c>
      <c r="DM316" s="167">
        <f t="shared" si="916"/>
        <v>0</v>
      </c>
      <c r="DN316" s="167">
        <f t="shared" si="917"/>
        <v>0</v>
      </c>
      <c r="DO316" s="167">
        <f t="shared" si="918"/>
        <v>0</v>
      </c>
      <c r="DP316" s="167">
        <f t="shared" si="919"/>
        <v>0</v>
      </c>
      <c r="DQ316" s="167">
        <f t="shared" si="920"/>
        <v>0</v>
      </c>
      <c r="DR316" s="167">
        <f t="shared" si="921"/>
        <v>0</v>
      </c>
      <c r="DS316" s="167">
        <f t="shared" si="922"/>
        <v>0</v>
      </c>
      <c r="DT316" s="167">
        <f t="shared" si="923"/>
        <v>0</v>
      </c>
      <c r="DU316" s="167">
        <f t="shared" si="924"/>
        <v>0</v>
      </c>
      <c r="DV316" s="167">
        <f t="shared" si="925"/>
        <v>0</v>
      </c>
      <c r="DW316" s="167">
        <f t="shared" si="926"/>
        <v>0</v>
      </c>
      <c r="DY316" s="167" t="e">
        <f t="shared" ca="1" si="962"/>
        <v>#REF!</v>
      </c>
      <c r="DZ316" s="167" t="e">
        <f t="shared" ca="1" si="963"/>
        <v>#REF!</v>
      </c>
      <c r="EA316" s="167" t="e">
        <f t="shared" ca="1" si="964"/>
        <v>#REF!</v>
      </c>
      <c r="EB316" s="167" t="e">
        <f t="shared" ca="1" si="965"/>
        <v>#REF!</v>
      </c>
      <c r="EC316" s="167" t="e">
        <f t="shared" ca="1" si="966"/>
        <v>#REF!</v>
      </c>
      <c r="ED316" s="167" t="e">
        <f t="shared" ca="1" si="967"/>
        <v>#REF!</v>
      </c>
      <c r="EE316" s="167" t="e">
        <f t="shared" ca="1" si="968"/>
        <v>#REF!</v>
      </c>
      <c r="EF316" s="167" t="e">
        <f t="shared" ca="1" si="969"/>
        <v>#REF!</v>
      </c>
      <c r="EG316" s="167" t="e">
        <f t="shared" ca="1" si="970"/>
        <v>#REF!</v>
      </c>
      <c r="EH316" s="167" t="e">
        <f t="shared" ca="1" si="971"/>
        <v>#REF!</v>
      </c>
      <c r="EI316" s="167" t="e">
        <f t="shared" ca="1" si="972"/>
        <v>#REF!</v>
      </c>
      <c r="EJ316" s="167" t="e">
        <f t="shared" ca="1" si="973"/>
        <v>#REF!</v>
      </c>
      <c r="EK316" s="167" t="e">
        <f t="shared" ca="1" si="974"/>
        <v>#REF!</v>
      </c>
      <c r="EL316" s="167" t="e">
        <f t="shared" ca="1" si="975"/>
        <v>#REF!</v>
      </c>
      <c r="EM316" s="167" t="e">
        <f t="shared" ca="1" si="976"/>
        <v>#REF!</v>
      </c>
      <c r="EN316" s="167" t="e">
        <f t="shared" ca="1" si="977"/>
        <v>#REF!</v>
      </c>
      <c r="EP316" s="167">
        <f t="shared" si="978"/>
        <v>0</v>
      </c>
      <c r="EQ316" s="167">
        <f t="shared" si="979"/>
        <v>0</v>
      </c>
      <c r="ER316" s="167">
        <f t="shared" si="980"/>
        <v>0</v>
      </c>
      <c r="ES316" s="167">
        <f t="shared" si="981"/>
        <v>0</v>
      </c>
      <c r="ET316" s="167">
        <f t="shared" si="982"/>
        <v>0</v>
      </c>
      <c r="EU316" s="167">
        <f t="shared" si="983"/>
        <v>0</v>
      </c>
      <c r="EV316" s="167">
        <f t="shared" si="984"/>
        <v>0</v>
      </c>
      <c r="EW316" s="167">
        <f t="shared" si="985"/>
        <v>0</v>
      </c>
      <c r="EX316" s="167">
        <f t="shared" si="986"/>
        <v>0</v>
      </c>
      <c r="EY316" s="167">
        <f t="shared" si="987"/>
        <v>0</v>
      </c>
      <c r="EZ316" s="167">
        <f t="shared" si="988"/>
        <v>0</v>
      </c>
      <c r="FA316" s="167">
        <f t="shared" si="989"/>
        <v>0</v>
      </c>
      <c r="FB316" s="167">
        <f t="shared" si="990"/>
        <v>0</v>
      </c>
      <c r="FC316" s="167">
        <f t="shared" si="991"/>
        <v>0</v>
      </c>
      <c r="FD316" s="167">
        <f t="shared" si="992"/>
        <v>0</v>
      </c>
      <c r="FE316" s="167">
        <f t="shared" si="993"/>
        <v>0</v>
      </c>
      <c r="FG316" s="167">
        <f t="shared" si="994"/>
        <v>0</v>
      </c>
      <c r="FH316" s="167">
        <f t="shared" si="995"/>
        <v>0</v>
      </c>
      <c r="FI316" s="167">
        <f t="shared" si="996"/>
        <v>0</v>
      </c>
      <c r="FJ316" s="167">
        <f t="shared" si="997"/>
        <v>0</v>
      </c>
      <c r="FK316" s="167">
        <f t="shared" si="998"/>
        <v>0</v>
      </c>
      <c r="FL316" s="167">
        <f t="shared" si="999"/>
        <v>0</v>
      </c>
      <c r="FM316" s="167">
        <f t="shared" si="1000"/>
        <v>0</v>
      </c>
      <c r="FN316" s="167">
        <f t="shared" si="1001"/>
        <v>0</v>
      </c>
      <c r="FO316" s="167">
        <f t="shared" si="1002"/>
        <v>0</v>
      </c>
      <c r="FP316" s="167">
        <f t="shared" si="1003"/>
        <v>0</v>
      </c>
      <c r="FQ316" s="167">
        <f t="shared" si="1004"/>
        <v>0</v>
      </c>
      <c r="FR316" s="167">
        <f t="shared" si="1005"/>
        <v>0</v>
      </c>
      <c r="FS316" s="167">
        <f t="shared" si="1006"/>
        <v>0</v>
      </c>
      <c r="FT316" s="167">
        <f t="shared" si="1007"/>
        <v>0</v>
      </c>
      <c r="FU316" s="167">
        <f t="shared" si="1008"/>
        <v>0</v>
      </c>
      <c r="FV316" s="167">
        <f t="shared" si="1009"/>
        <v>0</v>
      </c>
      <c r="FX316" s="167">
        <f t="shared" si="1010"/>
        <v>0</v>
      </c>
      <c r="FY316" s="167">
        <f t="shared" si="1011"/>
        <v>0</v>
      </c>
      <c r="FZ316" s="167">
        <f t="shared" si="1012"/>
        <v>0</v>
      </c>
      <c r="GA316" s="167">
        <f t="shared" si="1013"/>
        <v>0</v>
      </c>
      <c r="GB316" s="167">
        <f t="shared" si="1014"/>
        <v>0</v>
      </c>
      <c r="GC316" s="167">
        <f t="shared" si="1015"/>
        <v>0</v>
      </c>
      <c r="GD316" s="167">
        <f t="shared" si="1016"/>
        <v>0</v>
      </c>
      <c r="GE316" s="167">
        <f t="shared" si="1017"/>
        <v>0</v>
      </c>
      <c r="GF316" s="167">
        <f t="shared" si="1018"/>
        <v>0</v>
      </c>
      <c r="GG316" s="167">
        <f t="shared" si="1019"/>
        <v>0</v>
      </c>
      <c r="GH316" s="167">
        <f t="shared" si="1020"/>
        <v>0</v>
      </c>
      <c r="GI316" s="167">
        <f t="shared" si="1021"/>
        <v>0</v>
      </c>
      <c r="GJ316" s="167">
        <f t="shared" si="1022"/>
        <v>0</v>
      </c>
      <c r="GK316" s="167">
        <f t="shared" si="1023"/>
        <v>0</v>
      </c>
      <c r="GL316" s="167">
        <f t="shared" si="1024"/>
        <v>0</v>
      </c>
      <c r="GM316" s="167">
        <f t="shared" si="1025"/>
        <v>0</v>
      </c>
      <c r="GO316" s="167" t="e">
        <f t="shared" ca="1" si="860"/>
        <v>#REF!</v>
      </c>
      <c r="GP316" s="167" t="e">
        <f t="shared" ca="1" si="1074"/>
        <v>#REF!</v>
      </c>
      <c r="GQ316" s="167" t="e">
        <f t="shared" ca="1" si="1074"/>
        <v>#REF!</v>
      </c>
      <c r="GR316" s="167" t="e">
        <f t="shared" ca="1" si="1074"/>
        <v>#REF!</v>
      </c>
      <c r="GS316" s="167" t="e">
        <f t="shared" ca="1" si="1074"/>
        <v>#REF!</v>
      </c>
      <c r="GT316" s="167" t="e">
        <f t="shared" ca="1" si="1074"/>
        <v>#REF!</v>
      </c>
      <c r="GU316" s="167" t="e">
        <f t="shared" ca="1" si="1074"/>
        <v>#REF!</v>
      </c>
      <c r="GV316" s="167" t="e">
        <f t="shared" ca="1" si="1074"/>
        <v>#REF!</v>
      </c>
      <c r="GW316" s="167" t="e">
        <f t="shared" ca="1" si="1074"/>
        <v>#REF!</v>
      </c>
      <c r="GX316" s="167" t="e">
        <f t="shared" ca="1" si="1074"/>
        <v>#REF!</v>
      </c>
      <c r="GY316" s="167" t="e">
        <f t="shared" ca="1" si="1074"/>
        <v>#REF!</v>
      </c>
      <c r="GZ316" s="167" t="e">
        <f t="shared" ca="1" si="1074"/>
        <v>#REF!</v>
      </c>
      <c r="HA316" s="167" t="e">
        <f t="shared" ca="1" si="1074"/>
        <v>#REF!</v>
      </c>
      <c r="HB316" s="167" t="e">
        <f t="shared" ca="1" si="1074"/>
        <v>#REF!</v>
      </c>
      <c r="HC316" s="167" t="e">
        <f t="shared" ca="1" si="1074"/>
        <v>#REF!</v>
      </c>
      <c r="HD316" s="167" t="e">
        <f t="shared" ca="1" si="1074"/>
        <v>#REF!</v>
      </c>
      <c r="HF316" s="167" t="e">
        <f t="shared" ca="1" si="927"/>
        <v>#REF!</v>
      </c>
      <c r="HG316" s="167" t="e">
        <f t="shared" ca="1" si="928"/>
        <v>#REF!</v>
      </c>
      <c r="HH316" s="167" t="e">
        <f t="shared" ca="1" si="929"/>
        <v>#REF!</v>
      </c>
      <c r="HI316" s="167" t="e">
        <f t="shared" ca="1" si="930"/>
        <v>#REF!</v>
      </c>
      <c r="HJ316" s="167" t="e">
        <f t="shared" ca="1" si="931"/>
        <v>#REF!</v>
      </c>
      <c r="HK316" s="167" t="e">
        <f t="shared" ca="1" si="932"/>
        <v>#REF!</v>
      </c>
      <c r="HL316" s="167" t="e">
        <f t="shared" ca="1" si="933"/>
        <v>#REF!</v>
      </c>
      <c r="HM316" s="167" t="e">
        <f t="shared" ca="1" si="934"/>
        <v>#REF!</v>
      </c>
      <c r="HN316" s="167" t="e">
        <f t="shared" ca="1" si="935"/>
        <v>#REF!</v>
      </c>
      <c r="HO316" s="167" t="e">
        <f t="shared" ca="1" si="936"/>
        <v>#REF!</v>
      </c>
      <c r="HP316" s="167" t="e">
        <f t="shared" ca="1" si="937"/>
        <v>#REF!</v>
      </c>
      <c r="HQ316" s="167" t="e">
        <f t="shared" ca="1" si="938"/>
        <v>#REF!</v>
      </c>
      <c r="HR316" s="167" t="e">
        <f t="shared" ca="1" si="939"/>
        <v>#REF!</v>
      </c>
      <c r="HS316" s="167" t="e">
        <f t="shared" ca="1" si="940"/>
        <v>#REF!</v>
      </c>
      <c r="HT316" s="167" t="e">
        <f t="shared" ca="1" si="941"/>
        <v>#REF!</v>
      </c>
      <c r="HU316" s="167" t="e">
        <f t="shared" ca="1" si="942"/>
        <v>#REF!</v>
      </c>
      <c r="HW316" s="167" t="e">
        <f t="shared" ca="1" si="943"/>
        <v>#REF!</v>
      </c>
      <c r="HX316" s="167">
        <f t="shared" si="944"/>
        <v>0</v>
      </c>
      <c r="HY316" s="167" t="e">
        <f t="shared" ca="1" si="1026"/>
        <v>#REF!</v>
      </c>
      <c r="HZ316" s="219" t="e">
        <f t="shared" ca="1" si="1027"/>
        <v>#REF!</v>
      </c>
    </row>
    <row r="317" spans="1:234" s="48" customFormat="1">
      <c r="A317" s="3" t="s">
        <v>628</v>
      </c>
      <c r="B317" s="202" t="str">
        <f>INDEX('Ref1'!$E:$E,MATCH(A317,'Ref1'!$A:$A,0))</f>
        <v>Stafford</v>
      </c>
      <c r="C317" s="42" t="str">
        <f>INDEX(Data1!B:B,MATCH(A317,Data1!A:A,0))</f>
        <v>SD</v>
      </c>
      <c r="D317" s="253" t="str">
        <f>INDEX(Data1!C:C,MATCH(A317,Data1!A:A,0))</f>
        <v>WM</v>
      </c>
      <c r="E317" s="200" t="str">
        <f>IF($C$6="No","No",IF(COUNTIF(Inputs!$K$359:$K$398,$A317)&gt;0,"Yes","No"))</f>
        <v>No</v>
      </c>
      <c r="F317" s="404"/>
      <c r="G317" s="62">
        <f>INDEX('4_RatesSplit'!K:K,MATCH($A317,'4_RatesSplit'!$A:$A,0))</f>
        <v>0</v>
      </c>
      <c r="H317" s="171">
        <f>INDEX('4_RatesSplit'!L:L,MATCH($A317,'4_RatesSplit'!$A:$A,0))</f>
        <v>0</v>
      </c>
      <c r="I317" s="167">
        <f>INDEX('4_RatesSplit'!M:M,MATCH($A317,'4_RatesSplit'!$A:$A,0))</f>
        <v>0</v>
      </c>
      <c r="J317" s="167">
        <f>INDEX('4_RatesSplit'!N:N,MATCH($A317,'4_RatesSplit'!$A:$A,0))</f>
        <v>0</v>
      </c>
      <c r="K317" s="167">
        <f>INDEX('4_RatesSplit'!O:O,MATCH($A317,'4_RatesSplit'!$A:$A,0))</f>
        <v>0</v>
      </c>
      <c r="L317" s="167">
        <f>INDEX('4_RatesSplit'!P:P,MATCH($A317,'4_RatesSplit'!$A:$A,0))</f>
        <v>0</v>
      </c>
      <c r="M317" s="167">
        <f>INDEX('4_RatesSplit'!Q:Q,MATCH($A317,'4_RatesSplit'!$A:$A,0))</f>
        <v>0</v>
      </c>
      <c r="N317" s="167">
        <f>INDEX('4_RatesSplit'!R:R,MATCH($A317,'4_RatesSplit'!$A:$A,0))</f>
        <v>0</v>
      </c>
      <c r="O317" s="167">
        <f>INDEX('4_RatesSplit'!S:S,MATCH($A317,'4_RatesSplit'!$A:$A,0))</f>
        <v>0</v>
      </c>
      <c r="P317" s="167">
        <f>INDEX('4_RatesSplit'!T:T,MATCH($A317,'4_RatesSplit'!$A:$A,0))</f>
        <v>0</v>
      </c>
      <c r="Q317" s="167">
        <f>INDEX('4_RatesSplit'!U:U,MATCH($A317,'4_RatesSplit'!$A:$A,0))</f>
        <v>0</v>
      </c>
      <c r="R317" s="167">
        <f>INDEX('4_RatesSplit'!V:V,MATCH($A317,'4_RatesSplit'!$A:$A,0))</f>
        <v>0</v>
      </c>
      <c r="S317" s="167">
        <f>INDEX('4_RatesSplit'!W:W,MATCH($A317,'4_RatesSplit'!$A:$A,0))</f>
        <v>0</v>
      </c>
      <c r="T317" s="167">
        <f>INDEX('4_RatesSplit'!X:X,MATCH($A317,'4_RatesSplit'!$A:$A,0))</f>
        <v>0</v>
      </c>
      <c r="U317" s="167">
        <f>INDEX('4_RatesSplit'!Y:Y,MATCH($A317,'4_RatesSplit'!$A:$A,0))</f>
        <v>0</v>
      </c>
      <c r="V317" s="167">
        <f>INDEX('4_RatesSplit'!Z:Z,MATCH($A317,'4_RatesSplit'!$A:$A,0))</f>
        <v>0</v>
      </c>
      <c r="W317" s="167">
        <f>INDEX('4_RatesSplit'!AA:AA,MATCH($A317,'4_RatesSplit'!$A:$A,0))</f>
        <v>0</v>
      </c>
      <c r="X317" s="18"/>
      <c r="Y317" s="168" t="e">
        <f ca="1">INDEX('4_RatesSplit'!AT:AT,MATCH($A317,'4_RatesSplit'!$A:$A,0))</f>
        <v>#REF!</v>
      </c>
      <c r="Z317" s="168" t="e">
        <f ca="1">INDEX('4_RatesSplit'!AU:AU,MATCH($A317,'4_RatesSplit'!$A:$A,0))</f>
        <v>#REF!</v>
      </c>
      <c r="AA317" s="168" t="e">
        <f ca="1">INDEX('4_RatesSplit'!AV:AV,MATCH($A317,'4_RatesSplit'!$A:$A,0))</f>
        <v>#REF!</v>
      </c>
      <c r="AB317" s="168" t="e">
        <f ca="1">INDEX('4_RatesSplit'!AW:AW,MATCH($A317,'4_RatesSplit'!$A:$A,0))</f>
        <v>#REF!</v>
      </c>
      <c r="AC317" s="168" t="e">
        <f ca="1">INDEX('4_RatesSplit'!AX:AX,MATCH($A317,'4_RatesSplit'!$A:$A,0))</f>
        <v>#REF!</v>
      </c>
      <c r="AD317" s="168" t="e">
        <f ca="1">INDEX('4_RatesSplit'!AY:AY,MATCH($A317,'4_RatesSplit'!$A:$A,0))</f>
        <v>#REF!</v>
      </c>
      <c r="AE317" s="168" t="e">
        <f ca="1">INDEX('4_RatesSplit'!AZ:AZ,MATCH($A317,'4_RatesSplit'!$A:$A,0))</f>
        <v>#REF!</v>
      </c>
      <c r="AF317" s="168" t="e">
        <f ca="1">INDEX('4_RatesSplit'!BA:BA,MATCH($A317,'4_RatesSplit'!$A:$A,0))</f>
        <v>#REF!</v>
      </c>
      <c r="AG317" s="168" t="e">
        <f ca="1">INDEX('4_RatesSplit'!BB:BB,MATCH($A317,'4_RatesSplit'!$A:$A,0))</f>
        <v>#REF!</v>
      </c>
      <c r="AH317" s="168" t="e">
        <f ca="1">INDEX('4_RatesSplit'!BC:BC,MATCH($A317,'4_RatesSplit'!$A:$A,0))</f>
        <v>#REF!</v>
      </c>
      <c r="AI317" s="168" t="e">
        <f ca="1">INDEX('4_RatesSplit'!BD:BD,MATCH($A317,'4_RatesSplit'!$A:$A,0))</f>
        <v>#REF!</v>
      </c>
      <c r="AJ317" s="168" t="e">
        <f ca="1">INDEX('4_RatesSplit'!BE:BE,MATCH($A317,'4_RatesSplit'!$A:$A,0))</f>
        <v>#REF!</v>
      </c>
      <c r="AK317" s="168" t="e">
        <f ca="1">INDEX('4_RatesSplit'!BF:BF,MATCH($A317,'4_RatesSplit'!$A:$A,0))</f>
        <v>#REF!</v>
      </c>
      <c r="AL317" s="168" t="e">
        <f ca="1">INDEX('4_RatesSplit'!BG:BG,MATCH($A317,'4_RatesSplit'!$A:$A,0))</f>
        <v>#REF!</v>
      </c>
      <c r="AM317" s="168" t="e">
        <f ca="1">INDEX('4_RatesSplit'!BH:BH,MATCH($A317,'4_RatesSplit'!$A:$A,0))</f>
        <v>#REF!</v>
      </c>
      <c r="AN317" s="198" t="e">
        <f ca="1">INDEX('4_RatesSplit'!BI:BI,MATCH($A317,'4_RatesSplit'!$A:$A,0))</f>
        <v>#REF!</v>
      </c>
      <c r="AO317" s="114"/>
      <c r="AP317" s="167" t="e">
        <f t="shared" ca="1" si="945"/>
        <v>#REF!</v>
      </c>
      <c r="AQ317" s="167" t="e">
        <f t="shared" ca="1" si="946"/>
        <v>#REF!</v>
      </c>
      <c r="AR317" s="167" t="e">
        <f t="shared" ca="1" si="947"/>
        <v>#REF!</v>
      </c>
      <c r="AS317" s="167" t="e">
        <f t="shared" ca="1" si="948"/>
        <v>#REF!</v>
      </c>
      <c r="AT317" s="167" t="e">
        <f t="shared" ca="1" si="949"/>
        <v>#REF!</v>
      </c>
      <c r="AU317" s="167" t="e">
        <f t="shared" ca="1" si="950"/>
        <v>#REF!</v>
      </c>
      <c r="AV317" s="167" t="e">
        <f t="shared" ca="1" si="951"/>
        <v>#REF!</v>
      </c>
      <c r="AW317" s="167" t="e">
        <f t="shared" ca="1" si="952"/>
        <v>#REF!</v>
      </c>
      <c r="AX317" s="167" t="e">
        <f t="shared" ca="1" si="953"/>
        <v>#REF!</v>
      </c>
      <c r="AY317" s="167" t="e">
        <f t="shared" ca="1" si="954"/>
        <v>#REF!</v>
      </c>
      <c r="AZ317" s="167" t="e">
        <f t="shared" ca="1" si="955"/>
        <v>#REF!</v>
      </c>
      <c r="BA317" s="167" t="e">
        <f t="shared" ca="1" si="956"/>
        <v>#REF!</v>
      </c>
      <c r="BB317" s="167" t="e">
        <f t="shared" ca="1" si="957"/>
        <v>#REF!</v>
      </c>
      <c r="BC317" s="167" t="e">
        <f t="shared" ca="1" si="958"/>
        <v>#REF!</v>
      </c>
      <c r="BD317" s="167" t="e">
        <f t="shared" ca="1" si="959"/>
        <v>#REF!</v>
      </c>
      <c r="BE317" s="167" t="e">
        <f t="shared" ca="1" si="960"/>
        <v>#REF!</v>
      </c>
      <c r="BF317" s="18"/>
      <c r="BG317" s="168">
        <f>INDEX('2_Needs'!$F:$F,MATCH($A317,'2_Needs'!$A:$A,0))</f>
        <v>2.2639409840648919E-4</v>
      </c>
      <c r="BH317" s="114"/>
      <c r="BI317" s="167">
        <f t="shared" ref="BI317:BX317" si="1076">IF(BI$3="reset",$BG317*BI$6,BH317*(1+$C$4))</f>
        <v>0</v>
      </c>
      <c r="BJ317" s="167">
        <f t="shared" si="1076"/>
        <v>0</v>
      </c>
      <c r="BK317" s="167">
        <f t="shared" si="1076"/>
        <v>0</v>
      </c>
      <c r="BL317" s="167">
        <f t="shared" si="1076"/>
        <v>0</v>
      </c>
      <c r="BM317" s="167">
        <f t="shared" si="1076"/>
        <v>0</v>
      </c>
      <c r="BN317" s="167">
        <f t="shared" si="1076"/>
        <v>0</v>
      </c>
      <c r="BO317" s="167">
        <f t="shared" si="1076"/>
        <v>0</v>
      </c>
      <c r="BP317" s="167">
        <f t="shared" si="1076"/>
        <v>0</v>
      </c>
      <c r="BQ317" s="167">
        <f t="shared" si="1076"/>
        <v>0</v>
      </c>
      <c r="BR317" s="167">
        <f t="shared" si="1076"/>
        <v>0</v>
      </c>
      <c r="BS317" s="167">
        <f t="shared" si="1076"/>
        <v>0</v>
      </c>
      <c r="BT317" s="167">
        <f t="shared" si="1076"/>
        <v>0</v>
      </c>
      <c r="BU317" s="167">
        <f t="shared" si="1076"/>
        <v>0</v>
      </c>
      <c r="BV317" s="167">
        <f t="shared" si="1076"/>
        <v>0</v>
      </c>
      <c r="BW317" s="167">
        <f t="shared" si="1076"/>
        <v>0</v>
      </c>
      <c r="BX317" s="167">
        <f t="shared" si="1076"/>
        <v>0</v>
      </c>
      <c r="BZ317" s="167" t="e">
        <f t="shared" ca="1" si="879"/>
        <v>#REF!</v>
      </c>
      <c r="CA317" s="167" t="e">
        <f t="shared" ca="1" si="880"/>
        <v>#REF!</v>
      </c>
      <c r="CB317" s="167" t="e">
        <f t="shared" ca="1" si="881"/>
        <v>#REF!</v>
      </c>
      <c r="CC317" s="167" t="e">
        <f t="shared" ca="1" si="882"/>
        <v>#REF!</v>
      </c>
      <c r="CD317" s="167" t="e">
        <f t="shared" ca="1" si="883"/>
        <v>#REF!</v>
      </c>
      <c r="CE317" s="167" t="e">
        <f t="shared" ca="1" si="884"/>
        <v>#REF!</v>
      </c>
      <c r="CF317" s="167" t="e">
        <f t="shared" ca="1" si="885"/>
        <v>#REF!</v>
      </c>
      <c r="CG317" s="167" t="e">
        <f t="shared" ca="1" si="886"/>
        <v>#REF!</v>
      </c>
      <c r="CH317" s="167" t="e">
        <f t="shared" ca="1" si="887"/>
        <v>#REF!</v>
      </c>
      <c r="CI317" s="167" t="e">
        <f t="shared" ca="1" si="888"/>
        <v>#REF!</v>
      </c>
      <c r="CJ317" s="167" t="e">
        <f t="shared" ca="1" si="889"/>
        <v>#REF!</v>
      </c>
      <c r="CK317" s="167" t="e">
        <f t="shared" ca="1" si="890"/>
        <v>#REF!</v>
      </c>
      <c r="CL317" s="167" t="e">
        <f t="shared" ca="1" si="891"/>
        <v>#REF!</v>
      </c>
      <c r="CM317" s="167" t="e">
        <f t="shared" ca="1" si="892"/>
        <v>#REF!</v>
      </c>
      <c r="CN317" s="167" t="e">
        <f t="shared" ca="1" si="893"/>
        <v>#REF!</v>
      </c>
      <c r="CO317" s="167" t="e">
        <f t="shared" ca="1" si="894"/>
        <v>#REF!</v>
      </c>
      <c r="CQ317" s="167" t="e">
        <f t="shared" ca="1" si="895"/>
        <v>#REF!</v>
      </c>
      <c r="CR317" s="167" t="e">
        <f t="shared" ca="1" si="896"/>
        <v>#REF!</v>
      </c>
      <c r="CS317" s="167" t="e">
        <f t="shared" ca="1" si="897"/>
        <v>#REF!</v>
      </c>
      <c r="CT317" s="167" t="e">
        <f t="shared" ca="1" si="898"/>
        <v>#REF!</v>
      </c>
      <c r="CU317" s="167" t="e">
        <f t="shared" ca="1" si="899"/>
        <v>#REF!</v>
      </c>
      <c r="CV317" s="167" t="e">
        <f t="shared" ca="1" si="900"/>
        <v>#REF!</v>
      </c>
      <c r="CW317" s="167" t="e">
        <f t="shared" ca="1" si="901"/>
        <v>#REF!</v>
      </c>
      <c r="CX317" s="167" t="e">
        <f t="shared" ca="1" si="902"/>
        <v>#REF!</v>
      </c>
      <c r="CY317" s="167" t="e">
        <f t="shared" ca="1" si="903"/>
        <v>#REF!</v>
      </c>
      <c r="CZ317" s="167" t="e">
        <f t="shared" ca="1" si="904"/>
        <v>#REF!</v>
      </c>
      <c r="DA317" s="167" t="e">
        <f t="shared" ca="1" si="905"/>
        <v>#REF!</v>
      </c>
      <c r="DB317" s="167" t="e">
        <f t="shared" ca="1" si="906"/>
        <v>#REF!</v>
      </c>
      <c r="DC317" s="167" t="e">
        <f t="shared" ca="1" si="907"/>
        <v>#REF!</v>
      </c>
      <c r="DD317" s="167" t="e">
        <f t="shared" ca="1" si="908"/>
        <v>#REF!</v>
      </c>
      <c r="DE317" s="167" t="e">
        <f t="shared" ca="1" si="909"/>
        <v>#REF!</v>
      </c>
      <c r="DF317" s="167" t="e">
        <f t="shared" ca="1" si="910"/>
        <v>#REF!</v>
      </c>
      <c r="DH317" s="167">
        <f t="shared" si="911"/>
        <v>0</v>
      </c>
      <c r="DI317" s="167">
        <f t="shared" si="912"/>
        <v>0</v>
      </c>
      <c r="DJ317" s="167">
        <f t="shared" si="913"/>
        <v>0</v>
      </c>
      <c r="DK317" s="167">
        <f t="shared" si="914"/>
        <v>0</v>
      </c>
      <c r="DL317" s="167">
        <f t="shared" si="915"/>
        <v>0</v>
      </c>
      <c r="DM317" s="167">
        <f t="shared" si="916"/>
        <v>0</v>
      </c>
      <c r="DN317" s="167">
        <f t="shared" si="917"/>
        <v>0</v>
      </c>
      <c r="DO317" s="167">
        <f t="shared" si="918"/>
        <v>0</v>
      </c>
      <c r="DP317" s="167">
        <f t="shared" si="919"/>
        <v>0</v>
      </c>
      <c r="DQ317" s="167">
        <f t="shared" si="920"/>
        <v>0</v>
      </c>
      <c r="DR317" s="167">
        <f t="shared" si="921"/>
        <v>0</v>
      </c>
      <c r="DS317" s="167">
        <f t="shared" si="922"/>
        <v>0</v>
      </c>
      <c r="DT317" s="167">
        <f t="shared" si="923"/>
        <v>0</v>
      </c>
      <c r="DU317" s="167">
        <f t="shared" si="924"/>
        <v>0</v>
      </c>
      <c r="DV317" s="167">
        <f t="shared" si="925"/>
        <v>0</v>
      </c>
      <c r="DW317" s="167">
        <f t="shared" si="926"/>
        <v>0</v>
      </c>
      <c r="DY317" s="167" t="e">
        <f t="shared" ca="1" si="962"/>
        <v>#REF!</v>
      </c>
      <c r="DZ317" s="167" t="e">
        <f t="shared" ca="1" si="963"/>
        <v>#REF!</v>
      </c>
      <c r="EA317" s="167" t="e">
        <f t="shared" ca="1" si="964"/>
        <v>#REF!</v>
      </c>
      <c r="EB317" s="167" t="e">
        <f t="shared" ca="1" si="965"/>
        <v>#REF!</v>
      </c>
      <c r="EC317" s="167" t="e">
        <f t="shared" ca="1" si="966"/>
        <v>#REF!</v>
      </c>
      <c r="ED317" s="167" t="e">
        <f t="shared" ca="1" si="967"/>
        <v>#REF!</v>
      </c>
      <c r="EE317" s="167" t="e">
        <f t="shared" ca="1" si="968"/>
        <v>#REF!</v>
      </c>
      <c r="EF317" s="167" t="e">
        <f t="shared" ca="1" si="969"/>
        <v>#REF!</v>
      </c>
      <c r="EG317" s="167" t="e">
        <f t="shared" ca="1" si="970"/>
        <v>#REF!</v>
      </c>
      <c r="EH317" s="167" t="e">
        <f t="shared" ca="1" si="971"/>
        <v>#REF!</v>
      </c>
      <c r="EI317" s="167" t="e">
        <f t="shared" ca="1" si="972"/>
        <v>#REF!</v>
      </c>
      <c r="EJ317" s="167" t="e">
        <f t="shared" ca="1" si="973"/>
        <v>#REF!</v>
      </c>
      <c r="EK317" s="167" t="e">
        <f t="shared" ca="1" si="974"/>
        <v>#REF!</v>
      </c>
      <c r="EL317" s="167" t="e">
        <f t="shared" ca="1" si="975"/>
        <v>#REF!</v>
      </c>
      <c r="EM317" s="167" t="e">
        <f t="shared" ca="1" si="976"/>
        <v>#REF!</v>
      </c>
      <c r="EN317" s="167" t="e">
        <f t="shared" ca="1" si="977"/>
        <v>#REF!</v>
      </c>
      <c r="EP317" s="167">
        <f t="shared" si="978"/>
        <v>0</v>
      </c>
      <c r="EQ317" s="167">
        <f t="shared" si="979"/>
        <v>0</v>
      </c>
      <c r="ER317" s="167">
        <f t="shared" si="980"/>
        <v>0</v>
      </c>
      <c r="ES317" s="167">
        <f t="shared" si="981"/>
        <v>0</v>
      </c>
      <c r="ET317" s="167">
        <f t="shared" si="982"/>
        <v>0</v>
      </c>
      <c r="EU317" s="167">
        <f t="shared" si="983"/>
        <v>0</v>
      </c>
      <c r="EV317" s="167">
        <f t="shared" si="984"/>
        <v>0</v>
      </c>
      <c r="EW317" s="167">
        <f t="shared" si="985"/>
        <v>0</v>
      </c>
      <c r="EX317" s="167">
        <f t="shared" si="986"/>
        <v>0</v>
      </c>
      <c r="EY317" s="167">
        <f t="shared" si="987"/>
        <v>0</v>
      </c>
      <c r="EZ317" s="167">
        <f t="shared" si="988"/>
        <v>0</v>
      </c>
      <c r="FA317" s="167">
        <f t="shared" si="989"/>
        <v>0</v>
      </c>
      <c r="FB317" s="167">
        <f t="shared" si="990"/>
        <v>0</v>
      </c>
      <c r="FC317" s="167">
        <f t="shared" si="991"/>
        <v>0</v>
      </c>
      <c r="FD317" s="167">
        <f t="shared" si="992"/>
        <v>0</v>
      </c>
      <c r="FE317" s="167">
        <f t="shared" si="993"/>
        <v>0</v>
      </c>
      <c r="FG317" s="167">
        <f t="shared" si="994"/>
        <v>0</v>
      </c>
      <c r="FH317" s="167">
        <f t="shared" si="995"/>
        <v>0</v>
      </c>
      <c r="FI317" s="167">
        <f t="shared" si="996"/>
        <v>0</v>
      </c>
      <c r="FJ317" s="167">
        <f t="shared" si="997"/>
        <v>0</v>
      </c>
      <c r="FK317" s="167">
        <f t="shared" si="998"/>
        <v>0</v>
      </c>
      <c r="FL317" s="167">
        <f t="shared" si="999"/>
        <v>0</v>
      </c>
      <c r="FM317" s="167">
        <f t="shared" si="1000"/>
        <v>0</v>
      </c>
      <c r="FN317" s="167">
        <f t="shared" si="1001"/>
        <v>0</v>
      </c>
      <c r="FO317" s="167">
        <f t="shared" si="1002"/>
        <v>0</v>
      </c>
      <c r="FP317" s="167">
        <f t="shared" si="1003"/>
        <v>0</v>
      </c>
      <c r="FQ317" s="167">
        <f t="shared" si="1004"/>
        <v>0</v>
      </c>
      <c r="FR317" s="167">
        <f t="shared" si="1005"/>
        <v>0</v>
      </c>
      <c r="FS317" s="167">
        <f t="shared" si="1006"/>
        <v>0</v>
      </c>
      <c r="FT317" s="167">
        <f t="shared" si="1007"/>
        <v>0</v>
      </c>
      <c r="FU317" s="167">
        <f t="shared" si="1008"/>
        <v>0</v>
      </c>
      <c r="FV317" s="167">
        <f t="shared" si="1009"/>
        <v>0</v>
      </c>
      <c r="FX317" s="167">
        <f t="shared" si="1010"/>
        <v>0</v>
      </c>
      <c r="FY317" s="167">
        <f t="shared" si="1011"/>
        <v>0</v>
      </c>
      <c r="FZ317" s="167">
        <f t="shared" si="1012"/>
        <v>0</v>
      </c>
      <c r="GA317" s="167">
        <f t="shared" si="1013"/>
        <v>0</v>
      </c>
      <c r="GB317" s="167">
        <f t="shared" si="1014"/>
        <v>0</v>
      </c>
      <c r="GC317" s="167">
        <f t="shared" si="1015"/>
        <v>0</v>
      </c>
      <c r="GD317" s="167">
        <f t="shared" si="1016"/>
        <v>0</v>
      </c>
      <c r="GE317" s="167">
        <f t="shared" si="1017"/>
        <v>0</v>
      </c>
      <c r="GF317" s="167">
        <f t="shared" si="1018"/>
        <v>0</v>
      </c>
      <c r="GG317" s="167">
        <f t="shared" si="1019"/>
        <v>0</v>
      </c>
      <c r="GH317" s="167">
        <f t="shared" si="1020"/>
        <v>0</v>
      </c>
      <c r="GI317" s="167">
        <f t="shared" si="1021"/>
        <v>0</v>
      </c>
      <c r="GJ317" s="167">
        <f t="shared" si="1022"/>
        <v>0</v>
      </c>
      <c r="GK317" s="167">
        <f t="shared" si="1023"/>
        <v>0</v>
      </c>
      <c r="GL317" s="167">
        <f t="shared" si="1024"/>
        <v>0</v>
      </c>
      <c r="GM317" s="167">
        <f t="shared" si="1025"/>
        <v>0</v>
      </c>
      <c r="GO317" s="167" t="e">
        <f t="shared" ref="GO317:GO380" ca="1" si="1077">GO$3*$BG317</f>
        <v>#REF!</v>
      </c>
      <c r="GP317" s="167" t="e">
        <f t="shared" ca="1" si="1074"/>
        <v>#REF!</v>
      </c>
      <c r="GQ317" s="167" t="e">
        <f t="shared" ca="1" si="1074"/>
        <v>#REF!</v>
      </c>
      <c r="GR317" s="167" t="e">
        <f t="shared" ca="1" si="1074"/>
        <v>#REF!</v>
      </c>
      <c r="GS317" s="167" t="e">
        <f t="shared" ca="1" si="1074"/>
        <v>#REF!</v>
      </c>
      <c r="GT317" s="167" t="e">
        <f t="shared" ca="1" si="1074"/>
        <v>#REF!</v>
      </c>
      <c r="GU317" s="167" t="e">
        <f t="shared" ca="1" si="1074"/>
        <v>#REF!</v>
      </c>
      <c r="GV317" s="167" t="e">
        <f t="shared" ca="1" si="1074"/>
        <v>#REF!</v>
      </c>
      <c r="GW317" s="167" t="e">
        <f t="shared" ca="1" si="1074"/>
        <v>#REF!</v>
      </c>
      <c r="GX317" s="167" t="e">
        <f t="shared" ca="1" si="1074"/>
        <v>#REF!</v>
      </c>
      <c r="GY317" s="167" t="e">
        <f t="shared" ca="1" si="1074"/>
        <v>#REF!</v>
      </c>
      <c r="GZ317" s="167" t="e">
        <f t="shared" ca="1" si="1074"/>
        <v>#REF!</v>
      </c>
      <c r="HA317" s="167" t="e">
        <f t="shared" ca="1" si="1074"/>
        <v>#REF!</v>
      </c>
      <c r="HB317" s="167" t="e">
        <f t="shared" ca="1" si="1074"/>
        <v>#REF!</v>
      </c>
      <c r="HC317" s="167" t="e">
        <f t="shared" ca="1" si="1074"/>
        <v>#REF!</v>
      </c>
      <c r="HD317" s="167" t="e">
        <f t="shared" ca="1" si="1074"/>
        <v>#REF!</v>
      </c>
      <c r="HF317" s="167" t="e">
        <f t="shared" ca="1" si="927"/>
        <v>#REF!</v>
      </c>
      <c r="HG317" s="167" t="e">
        <f t="shared" ca="1" si="928"/>
        <v>#REF!</v>
      </c>
      <c r="HH317" s="167" t="e">
        <f t="shared" ca="1" si="929"/>
        <v>#REF!</v>
      </c>
      <c r="HI317" s="167" t="e">
        <f t="shared" ca="1" si="930"/>
        <v>#REF!</v>
      </c>
      <c r="HJ317" s="167" t="e">
        <f t="shared" ca="1" si="931"/>
        <v>#REF!</v>
      </c>
      <c r="HK317" s="167" t="e">
        <f t="shared" ca="1" si="932"/>
        <v>#REF!</v>
      </c>
      <c r="HL317" s="167" t="e">
        <f t="shared" ca="1" si="933"/>
        <v>#REF!</v>
      </c>
      <c r="HM317" s="167" t="e">
        <f t="shared" ca="1" si="934"/>
        <v>#REF!</v>
      </c>
      <c r="HN317" s="167" t="e">
        <f t="shared" ca="1" si="935"/>
        <v>#REF!</v>
      </c>
      <c r="HO317" s="167" t="e">
        <f t="shared" ca="1" si="936"/>
        <v>#REF!</v>
      </c>
      <c r="HP317" s="167" t="e">
        <f t="shared" ca="1" si="937"/>
        <v>#REF!</v>
      </c>
      <c r="HQ317" s="167" t="e">
        <f t="shared" ca="1" si="938"/>
        <v>#REF!</v>
      </c>
      <c r="HR317" s="167" t="e">
        <f t="shared" ca="1" si="939"/>
        <v>#REF!</v>
      </c>
      <c r="HS317" s="167" t="e">
        <f t="shared" ca="1" si="940"/>
        <v>#REF!</v>
      </c>
      <c r="HT317" s="167" t="e">
        <f t="shared" ca="1" si="941"/>
        <v>#REF!</v>
      </c>
      <c r="HU317" s="167" t="e">
        <f t="shared" ca="1" si="942"/>
        <v>#REF!</v>
      </c>
      <c r="HW317" s="167" t="e">
        <f t="shared" ca="1" si="943"/>
        <v>#REF!</v>
      </c>
      <c r="HX317" s="167">
        <f t="shared" si="944"/>
        <v>0</v>
      </c>
      <c r="HY317" s="167" t="e">
        <f t="shared" ca="1" si="1026"/>
        <v>#REF!</v>
      </c>
      <c r="HZ317" s="219" t="e">
        <f t="shared" ca="1" si="1027"/>
        <v>#REF!</v>
      </c>
    </row>
    <row r="318" spans="1:234" s="48" customFormat="1">
      <c r="A318" s="3" t="s">
        <v>630</v>
      </c>
      <c r="B318" s="202" t="str">
        <f>INDEX('Ref1'!$E:$E,MATCH(A318,'Ref1'!$A:$A,0))</f>
        <v>Staffordshire</v>
      </c>
      <c r="C318" s="42" t="str">
        <f>INDEX(Data1!B:B,MATCH(A318,Data1!A:A,0))</f>
        <v>SCNFIR</v>
      </c>
      <c r="D318" s="253" t="str">
        <f>INDEX(Data1!C:C,MATCH(A318,Data1!A:A,0))</f>
        <v>WM</v>
      </c>
      <c r="E318" s="200" t="str">
        <f>IF($C$6="No","No",IF(COUNTIF(Inputs!$K$359:$K$398,$A318)&gt;0,"Yes","No"))</f>
        <v>No</v>
      </c>
      <c r="F318" s="404"/>
      <c r="G318" s="62">
        <f>INDEX('4_RatesSplit'!K:K,MATCH($A318,'4_RatesSplit'!$A:$A,0))</f>
        <v>0</v>
      </c>
      <c r="H318" s="171">
        <f>INDEX('4_RatesSplit'!L:L,MATCH($A318,'4_RatesSplit'!$A:$A,0))</f>
        <v>0</v>
      </c>
      <c r="I318" s="167">
        <f>INDEX('4_RatesSplit'!M:M,MATCH($A318,'4_RatesSplit'!$A:$A,0))</f>
        <v>0</v>
      </c>
      <c r="J318" s="167">
        <f>INDEX('4_RatesSplit'!N:N,MATCH($A318,'4_RatesSplit'!$A:$A,0))</f>
        <v>0</v>
      </c>
      <c r="K318" s="167">
        <f>INDEX('4_RatesSplit'!O:O,MATCH($A318,'4_RatesSplit'!$A:$A,0))</f>
        <v>0</v>
      </c>
      <c r="L318" s="167">
        <f>INDEX('4_RatesSplit'!P:P,MATCH($A318,'4_RatesSplit'!$A:$A,0))</f>
        <v>0</v>
      </c>
      <c r="M318" s="167">
        <f>INDEX('4_RatesSplit'!Q:Q,MATCH($A318,'4_RatesSplit'!$A:$A,0))</f>
        <v>0</v>
      </c>
      <c r="N318" s="167">
        <f>INDEX('4_RatesSplit'!R:R,MATCH($A318,'4_RatesSplit'!$A:$A,0))</f>
        <v>0</v>
      </c>
      <c r="O318" s="167">
        <f>INDEX('4_RatesSplit'!S:S,MATCH($A318,'4_RatesSplit'!$A:$A,0))</f>
        <v>0</v>
      </c>
      <c r="P318" s="167">
        <f>INDEX('4_RatesSplit'!T:T,MATCH($A318,'4_RatesSplit'!$A:$A,0))</f>
        <v>0</v>
      </c>
      <c r="Q318" s="167">
        <f>INDEX('4_RatesSplit'!U:U,MATCH($A318,'4_RatesSplit'!$A:$A,0))</f>
        <v>0</v>
      </c>
      <c r="R318" s="167">
        <f>INDEX('4_RatesSplit'!V:V,MATCH($A318,'4_RatesSplit'!$A:$A,0))</f>
        <v>0</v>
      </c>
      <c r="S318" s="167">
        <f>INDEX('4_RatesSplit'!W:W,MATCH($A318,'4_RatesSplit'!$A:$A,0))</f>
        <v>0</v>
      </c>
      <c r="T318" s="167">
        <f>INDEX('4_RatesSplit'!X:X,MATCH($A318,'4_RatesSplit'!$A:$A,0))</f>
        <v>0</v>
      </c>
      <c r="U318" s="167">
        <f>INDEX('4_RatesSplit'!Y:Y,MATCH($A318,'4_RatesSplit'!$A:$A,0))</f>
        <v>0</v>
      </c>
      <c r="V318" s="167">
        <f>INDEX('4_RatesSplit'!Z:Z,MATCH($A318,'4_RatesSplit'!$A:$A,0))</f>
        <v>0</v>
      </c>
      <c r="W318" s="167">
        <f>INDEX('4_RatesSplit'!AA:AA,MATCH($A318,'4_RatesSplit'!$A:$A,0))</f>
        <v>0</v>
      </c>
      <c r="X318" s="18"/>
      <c r="Y318" s="168" t="e">
        <f ca="1">INDEX('4_RatesSplit'!AT:AT,MATCH($A318,'4_RatesSplit'!$A:$A,0))</f>
        <v>#REF!</v>
      </c>
      <c r="Z318" s="168" t="e">
        <f ca="1">INDEX('4_RatesSplit'!AU:AU,MATCH($A318,'4_RatesSplit'!$A:$A,0))</f>
        <v>#REF!</v>
      </c>
      <c r="AA318" s="168" t="e">
        <f ca="1">INDEX('4_RatesSplit'!AV:AV,MATCH($A318,'4_RatesSplit'!$A:$A,0))</f>
        <v>#REF!</v>
      </c>
      <c r="AB318" s="168" t="e">
        <f ca="1">INDEX('4_RatesSplit'!AW:AW,MATCH($A318,'4_RatesSplit'!$A:$A,0))</f>
        <v>#REF!</v>
      </c>
      <c r="AC318" s="168" t="e">
        <f ca="1">INDEX('4_RatesSplit'!AX:AX,MATCH($A318,'4_RatesSplit'!$A:$A,0))</f>
        <v>#REF!</v>
      </c>
      <c r="AD318" s="168" t="e">
        <f ca="1">INDEX('4_RatesSplit'!AY:AY,MATCH($A318,'4_RatesSplit'!$A:$A,0))</f>
        <v>#REF!</v>
      </c>
      <c r="AE318" s="168" t="e">
        <f ca="1">INDEX('4_RatesSplit'!AZ:AZ,MATCH($A318,'4_RatesSplit'!$A:$A,0))</f>
        <v>#REF!</v>
      </c>
      <c r="AF318" s="168" t="e">
        <f ca="1">INDEX('4_RatesSplit'!BA:BA,MATCH($A318,'4_RatesSplit'!$A:$A,0))</f>
        <v>#REF!</v>
      </c>
      <c r="AG318" s="168" t="e">
        <f ca="1">INDEX('4_RatesSplit'!BB:BB,MATCH($A318,'4_RatesSplit'!$A:$A,0))</f>
        <v>#REF!</v>
      </c>
      <c r="AH318" s="168" t="e">
        <f ca="1">INDEX('4_RatesSplit'!BC:BC,MATCH($A318,'4_RatesSplit'!$A:$A,0))</f>
        <v>#REF!</v>
      </c>
      <c r="AI318" s="168" t="e">
        <f ca="1">INDEX('4_RatesSplit'!BD:BD,MATCH($A318,'4_RatesSplit'!$A:$A,0))</f>
        <v>#REF!</v>
      </c>
      <c r="AJ318" s="168" t="e">
        <f ca="1">INDEX('4_RatesSplit'!BE:BE,MATCH($A318,'4_RatesSplit'!$A:$A,0))</f>
        <v>#REF!</v>
      </c>
      <c r="AK318" s="168" t="e">
        <f ca="1">INDEX('4_RatesSplit'!BF:BF,MATCH($A318,'4_RatesSplit'!$A:$A,0))</f>
        <v>#REF!</v>
      </c>
      <c r="AL318" s="168" t="e">
        <f ca="1">INDEX('4_RatesSplit'!BG:BG,MATCH($A318,'4_RatesSplit'!$A:$A,0))</f>
        <v>#REF!</v>
      </c>
      <c r="AM318" s="168" t="e">
        <f ca="1">INDEX('4_RatesSplit'!BH:BH,MATCH($A318,'4_RatesSplit'!$A:$A,0))</f>
        <v>#REF!</v>
      </c>
      <c r="AN318" s="198" t="e">
        <f ca="1">INDEX('4_RatesSplit'!BI:BI,MATCH($A318,'4_RatesSplit'!$A:$A,0))</f>
        <v>#REF!</v>
      </c>
      <c r="AO318" s="114"/>
      <c r="AP318" s="167" t="e">
        <f t="shared" ca="1" si="945"/>
        <v>#REF!</v>
      </c>
      <c r="AQ318" s="167" t="e">
        <f t="shared" ca="1" si="946"/>
        <v>#REF!</v>
      </c>
      <c r="AR318" s="167" t="e">
        <f t="shared" ca="1" si="947"/>
        <v>#REF!</v>
      </c>
      <c r="AS318" s="167" t="e">
        <f t="shared" ca="1" si="948"/>
        <v>#REF!</v>
      </c>
      <c r="AT318" s="167" t="e">
        <f t="shared" ca="1" si="949"/>
        <v>#REF!</v>
      </c>
      <c r="AU318" s="167" t="e">
        <f t="shared" ca="1" si="950"/>
        <v>#REF!</v>
      </c>
      <c r="AV318" s="167" t="e">
        <f t="shared" ca="1" si="951"/>
        <v>#REF!</v>
      </c>
      <c r="AW318" s="167" t="e">
        <f t="shared" ca="1" si="952"/>
        <v>#REF!</v>
      </c>
      <c r="AX318" s="167" t="e">
        <f t="shared" ca="1" si="953"/>
        <v>#REF!</v>
      </c>
      <c r="AY318" s="167" t="e">
        <f t="shared" ca="1" si="954"/>
        <v>#REF!</v>
      </c>
      <c r="AZ318" s="167" t="e">
        <f t="shared" ca="1" si="955"/>
        <v>#REF!</v>
      </c>
      <c r="BA318" s="167" t="e">
        <f t="shared" ca="1" si="956"/>
        <v>#REF!</v>
      </c>
      <c r="BB318" s="167" t="e">
        <f t="shared" ca="1" si="957"/>
        <v>#REF!</v>
      </c>
      <c r="BC318" s="167" t="e">
        <f t="shared" ca="1" si="958"/>
        <v>#REF!</v>
      </c>
      <c r="BD318" s="167" t="e">
        <f t="shared" ca="1" si="959"/>
        <v>#REF!</v>
      </c>
      <c r="BE318" s="167" t="e">
        <f t="shared" ca="1" si="960"/>
        <v>#REF!</v>
      </c>
      <c r="BF318" s="18"/>
      <c r="BG318" s="168">
        <f>INDEX('2_Needs'!$F:$F,MATCH($A318,'2_Needs'!$A:$A,0))</f>
        <v>8.1111360344958382E-3</v>
      </c>
      <c r="BH318" s="114"/>
      <c r="BI318" s="167">
        <f t="shared" ref="BI318:BX318" si="1078">IF(BI$3="reset",$BG318*BI$6,BH318*(1+$C$4))</f>
        <v>0</v>
      </c>
      <c r="BJ318" s="167">
        <f t="shared" si="1078"/>
        <v>0</v>
      </c>
      <c r="BK318" s="167">
        <f t="shared" si="1078"/>
        <v>0</v>
      </c>
      <c r="BL318" s="167">
        <f t="shared" si="1078"/>
        <v>0</v>
      </c>
      <c r="BM318" s="167">
        <f t="shared" si="1078"/>
        <v>0</v>
      </c>
      <c r="BN318" s="167">
        <f t="shared" si="1078"/>
        <v>0</v>
      </c>
      <c r="BO318" s="167">
        <f t="shared" si="1078"/>
        <v>0</v>
      </c>
      <c r="BP318" s="167">
        <f t="shared" si="1078"/>
        <v>0</v>
      </c>
      <c r="BQ318" s="167">
        <f t="shared" si="1078"/>
        <v>0</v>
      </c>
      <c r="BR318" s="167">
        <f t="shared" si="1078"/>
        <v>0</v>
      </c>
      <c r="BS318" s="167">
        <f t="shared" si="1078"/>
        <v>0</v>
      </c>
      <c r="BT318" s="167">
        <f t="shared" si="1078"/>
        <v>0</v>
      </c>
      <c r="BU318" s="167">
        <f t="shared" si="1078"/>
        <v>0</v>
      </c>
      <c r="BV318" s="167">
        <f t="shared" si="1078"/>
        <v>0</v>
      </c>
      <c r="BW318" s="167">
        <f t="shared" si="1078"/>
        <v>0</v>
      </c>
      <c r="BX318" s="167">
        <f t="shared" si="1078"/>
        <v>0</v>
      </c>
      <c r="BZ318" s="167" t="e">
        <f t="shared" ca="1" si="879"/>
        <v>#REF!</v>
      </c>
      <c r="CA318" s="167" t="e">
        <f t="shared" ca="1" si="880"/>
        <v>#REF!</v>
      </c>
      <c r="CB318" s="167" t="e">
        <f t="shared" ca="1" si="881"/>
        <v>#REF!</v>
      </c>
      <c r="CC318" s="167" t="e">
        <f t="shared" ca="1" si="882"/>
        <v>#REF!</v>
      </c>
      <c r="CD318" s="167" t="e">
        <f t="shared" ca="1" si="883"/>
        <v>#REF!</v>
      </c>
      <c r="CE318" s="167" t="e">
        <f t="shared" ca="1" si="884"/>
        <v>#REF!</v>
      </c>
      <c r="CF318" s="167" t="e">
        <f t="shared" ca="1" si="885"/>
        <v>#REF!</v>
      </c>
      <c r="CG318" s="167" t="e">
        <f t="shared" ca="1" si="886"/>
        <v>#REF!</v>
      </c>
      <c r="CH318" s="167" t="e">
        <f t="shared" ca="1" si="887"/>
        <v>#REF!</v>
      </c>
      <c r="CI318" s="167" t="e">
        <f t="shared" ca="1" si="888"/>
        <v>#REF!</v>
      </c>
      <c r="CJ318" s="167" t="e">
        <f t="shared" ca="1" si="889"/>
        <v>#REF!</v>
      </c>
      <c r="CK318" s="167" t="e">
        <f t="shared" ca="1" si="890"/>
        <v>#REF!</v>
      </c>
      <c r="CL318" s="167" t="e">
        <f t="shared" ca="1" si="891"/>
        <v>#REF!</v>
      </c>
      <c r="CM318" s="167" t="e">
        <f t="shared" ca="1" si="892"/>
        <v>#REF!</v>
      </c>
      <c r="CN318" s="167" t="e">
        <f t="shared" ca="1" si="893"/>
        <v>#REF!</v>
      </c>
      <c r="CO318" s="167" t="e">
        <f t="shared" ca="1" si="894"/>
        <v>#REF!</v>
      </c>
      <c r="CQ318" s="167" t="e">
        <f t="shared" ca="1" si="895"/>
        <v>#REF!</v>
      </c>
      <c r="CR318" s="167" t="e">
        <f t="shared" ca="1" si="896"/>
        <v>#REF!</v>
      </c>
      <c r="CS318" s="167" t="e">
        <f t="shared" ca="1" si="897"/>
        <v>#REF!</v>
      </c>
      <c r="CT318" s="167" t="e">
        <f t="shared" ca="1" si="898"/>
        <v>#REF!</v>
      </c>
      <c r="CU318" s="167" t="e">
        <f t="shared" ca="1" si="899"/>
        <v>#REF!</v>
      </c>
      <c r="CV318" s="167" t="e">
        <f t="shared" ca="1" si="900"/>
        <v>#REF!</v>
      </c>
      <c r="CW318" s="167" t="e">
        <f t="shared" ca="1" si="901"/>
        <v>#REF!</v>
      </c>
      <c r="CX318" s="167" t="e">
        <f t="shared" ca="1" si="902"/>
        <v>#REF!</v>
      </c>
      <c r="CY318" s="167" t="e">
        <f t="shared" ca="1" si="903"/>
        <v>#REF!</v>
      </c>
      <c r="CZ318" s="167" t="e">
        <f t="shared" ca="1" si="904"/>
        <v>#REF!</v>
      </c>
      <c r="DA318" s="167" t="e">
        <f t="shared" ca="1" si="905"/>
        <v>#REF!</v>
      </c>
      <c r="DB318" s="167" t="e">
        <f t="shared" ca="1" si="906"/>
        <v>#REF!</v>
      </c>
      <c r="DC318" s="167" t="e">
        <f t="shared" ca="1" si="907"/>
        <v>#REF!</v>
      </c>
      <c r="DD318" s="167" t="e">
        <f t="shared" ca="1" si="908"/>
        <v>#REF!</v>
      </c>
      <c r="DE318" s="167" t="e">
        <f t="shared" ca="1" si="909"/>
        <v>#REF!</v>
      </c>
      <c r="DF318" s="167" t="e">
        <f t="shared" ca="1" si="910"/>
        <v>#REF!</v>
      </c>
      <c r="DH318" s="167">
        <f t="shared" si="911"/>
        <v>0</v>
      </c>
      <c r="DI318" s="167">
        <f t="shared" si="912"/>
        <v>0</v>
      </c>
      <c r="DJ318" s="167">
        <f t="shared" si="913"/>
        <v>0</v>
      </c>
      <c r="DK318" s="167">
        <f t="shared" si="914"/>
        <v>0</v>
      </c>
      <c r="DL318" s="167">
        <f t="shared" si="915"/>
        <v>0</v>
      </c>
      <c r="DM318" s="167">
        <f t="shared" si="916"/>
        <v>0</v>
      </c>
      <c r="DN318" s="167">
        <f t="shared" si="917"/>
        <v>0</v>
      </c>
      <c r="DO318" s="167">
        <f t="shared" si="918"/>
        <v>0</v>
      </c>
      <c r="DP318" s="167">
        <f t="shared" si="919"/>
        <v>0</v>
      </c>
      <c r="DQ318" s="167">
        <f t="shared" si="920"/>
        <v>0</v>
      </c>
      <c r="DR318" s="167">
        <f t="shared" si="921"/>
        <v>0</v>
      </c>
      <c r="DS318" s="167">
        <f t="shared" si="922"/>
        <v>0</v>
      </c>
      <c r="DT318" s="167">
        <f t="shared" si="923"/>
        <v>0</v>
      </c>
      <c r="DU318" s="167">
        <f t="shared" si="924"/>
        <v>0</v>
      </c>
      <c r="DV318" s="167">
        <f t="shared" si="925"/>
        <v>0</v>
      </c>
      <c r="DW318" s="167">
        <f t="shared" si="926"/>
        <v>0</v>
      </c>
      <c r="DY318" s="167" t="e">
        <f t="shared" ca="1" si="962"/>
        <v>#REF!</v>
      </c>
      <c r="DZ318" s="167" t="e">
        <f t="shared" ca="1" si="963"/>
        <v>#REF!</v>
      </c>
      <c r="EA318" s="167" t="e">
        <f t="shared" ca="1" si="964"/>
        <v>#REF!</v>
      </c>
      <c r="EB318" s="167" t="e">
        <f t="shared" ca="1" si="965"/>
        <v>#REF!</v>
      </c>
      <c r="EC318" s="167" t="e">
        <f t="shared" ca="1" si="966"/>
        <v>#REF!</v>
      </c>
      <c r="ED318" s="167" t="e">
        <f t="shared" ca="1" si="967"/>
        <v>#REF!</v>
      </c>
      <c r="EE318" s="167" t="e">
        <f t="shared" ca="1" si="968"/>
        <v>#REF!</v>
      </c>
      <c r="EF318" s="167" t="e">
        <f t="shared" ca="1" si="969"/>
        <v>#REF!</v>
      </c>
      <c r="EG318" s="167" t="e">
        <f t="shared" ca="1" si="970"/>
        <v>#REF!</v>
      </c>
      <c r="EH318" s="167" t="e">
        <f t="shared" ca="1" si="971"/>
        <v>#REF!</v>
      </c>
      <c r="EI318" s="167" t="e">
        <f t="shared" ca="1" si="972"/>
        <v>#REF!</v>
      </c>
      <c r="EJ318" s="167" t="e">
        <f t="shared" ca="1" si="973"/>
        <v>#REF!</v>
      </c>
      <c r="EK318" s="167" t="e">
        <f t="shared" ca="1" si="974"/>
        <v>#REF!</v>
      </c>
      <c r="EL318" s="167" t="e">
        <f t="shared" ca="1" si="975"/>
        <v>#REF!</v>
      </c>
      <c r="EM318" s="167" t="e">
        <f t="shared" ca="1" si="976"/>
        <v>#REF!</v>
      </c>
      <c r="EN318" s="167" t="e">
        <f t="shared" ca="1" si="977"/>
        <v>#REF!</v>
      </c>
      <c r="EP318" s="167">
        <f t="shared" si="978"/>
        <v>0</v>
      </c>
      <c r="EQ318" s="167">
        <f t="shared" si="979"/>
        <v>0</v>
      </c>
      <c r="ER318" s="167">
        <f t="shared" si="980"/>
        <v>0</v>
      </c>
      <c r="ES318" s="167">
        <f t="shared" si="981"/>
        <v>0</v>
      </c>
      <c r="ET318" s="167">
        <f t="shared" si="982"/>
        <v>0</v>
      </c>
      <c r="EU318" s="167">
        <f t="shared" si="983"/>
        <v>0</v>
      </c>
      <c r="EV318" s="167">
        <f t="shared" si="984"/>
        <v>0</v>
      </c>
      <c r="EW318" s="167">
        <f t="shared" si="985"/>
        <v>0</v>
      </c>
      <c r="EX318" s="167">
        <f t="shared" si="986"/>
        <v>0</v>
      </c>
      <c r="EY318" s="167">
        <f t="shared" si="987"/>
        <v>0</v>
      </c>
      <c r="EZ318" s="167">
        <f t="shared" si="988"/>
        <v>0</v>
      </c>
      <c r="FA318" s="167">
        <f t="shared" si="989"/>
        <v>0</v>
      </c>
      <c r="FB318" s="167">
        <f t="shared" si="990"/>
        <v>0</v>
      </c>
      <c r="FC318" s="167">
        <f t="shared" si="991"/>
        <v>0</v>
      </c>
      <c r="FD318" s="167">
        <f t="shared" si="992"/>
        <v>0</v>
      </c>
      <c r="FE318" s="167">
        <f t="shared" si="993"/>
        <v>0</v>
      </c>
      <c r="FG318" s="167">
        <f t="shared" si="994"/>
        <v>0</v>
      </c>
      <c r="FH318" s="167">
        <f t="shared" si="995"/>
        <v>0</v>
      </c>
      <c r="FI318" s="167">
        <f t="shared" si="996"/>
        <v>0</v>
      </c>
      <c r="FJ318" s="167">
        <f t="shared" si="997"/>
        <v>0</v>
      </c>
      <c r="FK318" s="167">
        <f t="shared" si="998"/>
        <v>0</v>
      </c>
      <c r="FL318" s="167">
        <f t="shared" si="999"/>
        <v>0</v>
      </c>
      <c r="FM318" s="167">
        <f t="shared" si="1000"/>
        <v>0</v>
      </c>
      <c r="FN318" s="167">
        <f t="shared" si="1001"/>
        <v>0</v>
      </c>
      <c r="FO318" s="167">
        <f t="shared" si="1002"/>
        <v>0</v>
      </c>
      <c r="FP318" s="167">
        <f t="shared" si="1003"/>
        <v>0</v>
      </c>
      <c r="FQ318" s="167">
        <f t="shared" si="1004"/>
        <v>0</v>
      </c>
      <c r="FR318" s="167">
        <f t="shared" si="1005"/>
        <v>0</v>
      </c>
      <c r="FS318" s="167">
        <f t="shared" si="1006"/>
        <v>0</v>
      </c>
      <c r="FT318" s="167">
        <f t="shared" si="1007"/>
        <v>0</v>
      </c>
      <c r="FU318" s="167">
        <f t="shared" si="1008"/>
        <v>0</v>
      </c>
      <c r="FV318" s="167">
        <f t="shared" si="1009"/>
        <v>0</v>
      </c>
      <c r="FX318" s="167">
        <f t="shared" si="1010"/>
        <v>0</v>
      </c>
      <c r="FY318" s="167">
        <f t="shared" si="1011"/>
        <v>0</v>
      </c>
      <c r="FZ318" s="167">
        <f t="shared" si="1012"/>
        <v>0</v>
      </c>
      <c r="GA318" s="167">
        <f t="shared" si="1013"/>
        <v>0</v>
      </c>
      <c r="GB318" s="167">
        <f t="shared" si="1014"/>
        <v>0</v>
      </c>
      <c r="GC318" s="167">
        <f t="shared" si="1015"/>
        <v>0</v>
      </c>
      <c r="GD318" s="167">
        <f t="shared" si="1016"/>
        <v>0</v>
      </c>
      <c r="GE318" s="167">
        <f t="shared" si="1017"/>
        <v>0</v>
      </c>
      <c r="GF318" s="167">
        <f t="shared" si="1018"/>
        <v>0</v>
      </c>
      <c r="GG318" s="167">
        <f t="shared" si="1019"/>
        <v>0</v>
      </c>
      <c r="GH318" s="167">
        <f t="shared" si="1020"/>
        <v>0</v>
      </c>
      <c r="GI318" s="167">
        <f t="shared" si="1021"/>
        <v>0</v>
      </c>
      <c r="GJ318" s="167">
        <f t="shared" si="1022"/>
        <v>0</v>
      </c>
      <c r="GK318" s="167">
        <f t="shared" si="1023"/>
        <v>0</v>
      </c>
      <c r="GL318" s="167">
        <f t="shared" si="1024"/>
        <v>0</v>
      </c>
      <c r="GM318" s="167">
        <f t="shared" si="1025"/>
        <v>0</v>
      </c>
      <c r="GO318" s="167" t="e">
        <f t="shared" ca="1" si="1077"/>
        <v>#REF!</v>
      </c>
      <c r="GP318" s="167" t="e">
        <f t="shared" ca="1" si="1074"/>
        <v>#REF!</v>
      </c>
      <c r="GQ318" s="167" t="e">
        <f t="shared" ca="1" si="1074"/>
        <v>#REF!</v>
      </c>
      <c r="GR318" s="167" t="e">
        <f t="shared" ca="1" si="1074"/>
        <v>#REF!</v>
      </c>
      <c r="GS318" s="167" t="e">
        <f t="shared" ca="1" si="1074"/>
        <v>#REF!</v>
      </c>
      <c r="GT318" s="167" t="e">
        <f t="shared" ca="1" si="1074"/>
        <v>#REF!</v>
      </c>
      <c r="GU318" s="167" t="e">
        <f t="shared" ca="1" si="1074"/>
        <v>#REF!</v>
      </c>
      <c r="GV318" s="167" t="e">
        <f t="shared" ca="1" si="1074"/>
        <v>#REF!</v>
      </c>
      <c r="GW318" s="167" t="e">
        <f t="shared" ca="1" si="1074"/>
        <v>#REF!</v>
      </c>
      <c r="GX318" s="167" t="e">
        <f t="shared" ca="1" si="1074"/>
        <v>#REF!</v>
      </c>
      <c r="GY318" s="167" t="e">
        <f t="shared" ca="1" si="1074"/>
        <v>#REF!</v>
      </c>
      <c r="GZ318" s="167" t="e">
        <f t="shared" ca="1" si="1074"/>
        <v>#REF!</v>
      </c>
      <c r="HA318" s="167" t="e">
        <f t="shared" ca="1" si="1074"/>
        <v>#REF!</v>
      </c>
      <c r="HB318" s="167" t="e">
        <f t="shared" ca="1" si="1074"/>
        <v>#REF!</v>
      </c>
      <c r="HC318" s="167" t="e">
        <f t="shared" ca="1" si="1074"/>
        <v>#REF!</v>
      </c>
      <c r="HD318" s="167" t="e">
        <f t="shared" ca="1" si="1074"/>
        <v>#REF!</v>
      </c>
      <c r="HF318" s="167" t="e">
        <f t="shared" ca="1" si="927"/>
        <v>#REF!</v>
      </c>
      <c r="HG318" s="167" t="e">
        <f t="shared" ca="1" si="928"/>
        <v>#REF!</v>
      </c>
      <c r="HH318" s="167" t="e">
        <f t="shared" ca="1" si="929"/>
        <v>#REF!</v>
      </c>
      <c r="HI318" s="167" t="e">
        <f t="shared" ca="1" si="930"/>
        <v>#REF!</v>
      </c>
      <c r="HJ318" s="167" t="e">
        <f t="shared" ca="1" si="931"/>
        <v>#REF!</v>
      </c>
      <c r="HK318" s="167" t="e">
        <f t="shared" ca="1" si="932"/>
        <v>#REF!</v>
      </c>
      <c r="HL318" s="167" t="e">
        <f t="shared" ca="1" si="933"/>
        <v>#REF!</v>
      </c>
      <c r="HM318" s="167" t="e">
        <f t="shared" ca="1" si="934"/>
        <v>#REF!</v>
      </c>
      <c r="HN318" s="167" t="e">
        <f t="shared" ca="1" si="935"/>
        <v>#REF!</v>
      </c>
      <c r="HO318" s="167" t="e">
        <f t="shared" ca="1" si="936"/>
        <v>#REF!</v>
      </c>
      <c r="HP318" s="167" t="e">
        <f t="shared" ca="1" si="937"/>
        <v>#REF!</v>
      </c>
      <c r="HQ318" s="167" t="e">
        <f t="shared" ca="1" si="938"/>
        <v>#REF!</v>
      </c>
      <c r="HR318" s="167" t="e">
        <f t="shared" ca="1" si="939"/>
        <v>#REF!</v>
      </c>
      <c r="HS318" s="167" t="e">
        <f t="shared" ca="1" si="940"/>
        <v>#REF!</v>
      </c>
      <c r="HT318" s="167" t="e">
        <f t="shared" ca="1" si="941"/>
        <v>#REF!</v>
      </c>
      <c r="HU318" s="167" t="e">
        <f t="shared" ca="1" si="942"/>
        <v>#REF!</v>
      </c>
      <c r="HW318" s="167" t="e">
        <f t="shared" ca="1" si="943"/>
        <v>#REF!</v>
      </c>
      <c r="HX318" s="167">
        <f t="shared" si="944"/>
        <v>0</v>
      </c>
      <c r="HY318" s="167" t="e">
        <f t="shared" ca="1" si="1026"/>
        <v>#REF!</v>
      </c>
      <c r="HZ318" s="219" t="e">
        <f t="shared" ca="1" si="1027"/>
        <v>#REF!</v>
      </c>
    </row>
    <row r="319" spans="1:234" s="48" customFormat="1">
      <c r="A319" s="3" t="s">
        <v>632</v>
      </c>
      <c r="B319" s="202" t="str">
        <f>INDEX('Ref1'!$E:$E,MATCH(A319,'Ref1'!$A:$A,0))</f>
        <v>Staffordshire Fire Authority</v>
      </c>
      <c r="C319" s="42" t="str">
        <f>INDEX(Data1!B:B,MATCH(A319,Data1!A:A,0))</f>
        <v>SFIR</v>
      </c>
      <c r="D319" s="253" t="str">
        <f>INDEX(Data1!C:C,MATCH(A319,Data1!A:A,0))</f>
        <v>WM</v>
      </c>
      <c r="E319" s="200" t="str">
        <f>IF($C$6="No","No",IF(COUNTIF(Inputs!$K$359:$K$398,$A319)&gt;0,"Yes","No"))</f>
        <v>No</v>
      </c>
      <c r="F319" s="404"/>
      <c r="G319" s="62">
        <f>INDEX('4_RatesSplit'!K:K,MATCH($A319,'4_RatesSplit'!$A:$A,0))</f>
        <v>0</v>
      </c>
      <c r="H319" s="171">
        <f>INDEX('4_RatesSplit'!L:L,MATCH($A319,'4_RatesSplit'!$A:$A,0))</f>
        <v>0</v>
      </c>
      <c r="I319" s="167">
        <f>INDEX('4_RatesSplit'!M:M,MATCH($A319,'4_RatesSplit'!$A:$A,0))</f>
        <v>0</v>
      </c>
      <c r="J319" s="167">
        <f>INDEX('4_RatesSplit'!N:N,MATCH($A319,'4_RatesSplit'!$A:$A,0))</f>
        <v>0</v>
      </c>
      <c r="K319" s="167">
        <f>INDEX('4_RatesSplit'!O:O,MATCH($A319,'4_RatesSplit'!$A:$A,0))</f>
        <v>0</v>
      </c>
      <c r="L319" s="167">
        <f>INDEX('4_RatesSplit'!P:P,MATCH($A319,'4_RatesSplit'!$A:$A,0))</f>
        <v>0</v>
      </c>
      <c r="M319" s="167">
        <f>INDEX('4_RatesSplit'!Q:Q,MATCH($A319,'4_RatesSplit'!$A:$A,0))</f>
        <v>0</v>
      </c>
      <c r="N319" s="167">
        <f>INDEX('4_RatesSplit'!R:R,MATCH($A319,'4_RatesSplit'!$A:$A,0))</f>
        <v>0</v>
      </c>
      <c r="O319" s="167">
        <f>INDEX('4_RatesSplit'!S:S,MATCH($A319,'4_RatesSplit'!$A:$A,0))</f>
        <v>0</v>
      </c>
      <c r="P319" s="167">
        <f>INDEX('4_RatesSplit'!T:T,MATCH($A319,'4_RatesSplit'!$A:$A,0))</f>
        <v>0</v>
      </c>
      <c r="Q319" s="167">
        <f>INDEX('4_RatesSplit'!U:U,MATCH($A319,'4_RatesSplit'!$A:$A,0))</f>
        <v>0</v>
      </c>
      <c r="R319" s="167">
        <f>INDEX('4_RatesSplit'!V:V,MATCH($A319,'4_RatesSplit'!$A:$A,0))</f>
        <v>0</v>
      </c>
      <c r="S319" s="167">
        <f>INDEX('4_RatesSplit'!W:W,MATCH($A319,'4_RatesSplit'!$A:$A,0))</f>
        <v>0</v>
      </c>
      <c r="T319" s="167">
        <f>INDEX('4_RatesSplit'!X:X,MATCH($A319,'4_RatesSplit'!$A:$A,0))</f>
        <v>0</v>
      </c>
      <c r="U319" s="167">
        <f>INDEX('4_RatesSplit'!Y:Y,MATCH($A319,'4_RatesSplit'!$A:$A,0))</f>
        <v>0</v>
      </c>
      <c r="V319" s="167">
        <f>INDEX('4_RatesSplit'!Z:Z,MATCH($A319,'4_RatesSplit'!$A:$A,0))</f>
        <v>0</v>
      </c>
      <c r="W319" s="167">
        <f>INDEX('4_RatesSplit'!AA:AA,MATCH($A319,'4_RatesSplit'!$A:$A,0))</f>
        <v>0</v>
      </c>
      <c r="X319" s="18"/>
      <c r="Y319" s="168" t="e">
        <f ca="1">INDEX('4_RatesSplit'!AT:AT,MATCH($A319,'4_RatesSplit'!$A:$A,0))</f>
        <v>#REF!</v>
      </c>
      <c r="Z319" s="168" t="e">
        <f ca="1">INDEX('4_RatesSplit'!AU:AU,MATCH($A319,'4_RatesSplit'!$A:$A,0))</f>
        <v>#REF!</v>
      </c>
      <c r="AA319" s="168" t="e">
        <f ca="1">INDEX('4_RatesSplit'!AV:AV,MATCH($A319,'4_RatesSplit'!$A:$A,0))</f>
        <v>#REF!</v>
      </c>
      <c r="AB319" s="168" t="e">
        <f ca="1">INDEX('4_RatesSplit'!AW:AW,MATCH($A319,'4_RatesSplit'!$A:$A,0))</f>
        <v>#REF!</v>
      </c>
      <c r="AC319" s="168" t="e">
        <f ca="1">INDEX('4_RatesSplit'!AX:AX,MATCH($A319,'4_RatesSplit'!$A:$A,0))</f>
        <v>#REF!</v>
      </c>
      <c r="AD319" s="168" t="e">
        <f ca="1">INDEX('4_RatesSplit'!AY:AY,MATCH($A319,'4_RatesSplit'!$A:$A,0))</f>
        <v>#REF!</v>
      </c>
      <c r="AE319" s="168" t="e">
        <f ca="1">INDEX('4_RatesSplit'!AZ:AZ,MATCH($A319,'4_RatesSplit'!$A:$A,0))</f>
        <v>#REF!</v>
      </c>
      <c r="AF319" s="168" t="e">
        <f ca="1">INDEX('4_RatesSplit'!BA:BA,MATCH($A319,'4_RatesSplit'!$A:$A,0))</f>
        <v>#REF!</v>
      </c>
      <c r="AG319" s="168" t="e">
        <f ca="1">INDEX('4_RatesSplit'!BB:BB,MATCH($A319,'4_RatesSplit'!$A:$A,0))</f>
        <v>#REF!</v>
      </c>
      <c r="AH319" s="168" t="e">
        <f ca="1">INDEX('4_RatesSplit'!BC:BC,MATCH($A319,'4_RatesSplit'!$A:$A,0))</f>
        <v>#REF!</v>
      </c>
      <c r="AI319" s="168" t="e">
        <f ca="1">INDEX('4_RatesSplit'!BD:BD,MATCH($A319,'4_RatesSplit'!$A:$A,0))</f>
        <v>#REF!</v>
      </c>
      <c r="AJ319" s="168" t="e">
        <f ca="1">INDEX('4_RatesSplit'!BE:BE,MATCH($A319,'4_RatesSplit'!$A:$A,0))</f>
        <v>#REF!</v>
      </c>
      <c r="AK319" s="168" t="e">
        <f ca="1">INDEX('4_RatesSplit'!BF:BF,MATCH($A319,'4_RatesSplit'!$A:$A,0))</f>
        <v>#REF!</v>
      </c>
      <c r="AL319" s="168" t="e">
        <f ca="1">INDEX('4_RatesSplit'!BG:BG,MATCH($A319,'4_RatesSplit'!$A:$A,0))</f>
        <v>#REF!</v>
      </c>
      <c r="AM319" s="168" t="e">
        <f ca="1">INDEX('4_RatesSplit'!BH:BH,MATCH($A319,'4_RatesSplit'!$A:$A,0))</f>
        <v>#REF!</v>
      </c>
      <c r="AN319" s="198" t="e">
        <f ca="1">INDEX('4_RatesSplit'!BI:BI,MATCH($A319,'4_RatesSplit'!$A:$A,0))</f>
        <v>#REF!</v>
      </c>
      <c r="AO319" s="114"/>
      <c r="AP319" s="167" t="e">
        <f t="shared" ca="1" si="945"/>
        <v>#REF!</v>
      </c>
      <c r="AQ319" s="167" t="e">
        <f t="shared" ca="1" si="946"/>
        <v>#REF!</v>
      </c>
      <c r="AR319" s="167" t="e">
        <f t="shared" ca="1" si="947"/>
        <v>#REF!</v>
      </c>
      <c r="AS319" s="167" t="e">
        <f t="shared" ca="1" si="948"/>
        <v>#REF!</v>
      </c>
      <c r="AT319" s="167" t="e">
        <f t="shared" ca="1" si="949"/>
        <v>#REF!</v>
      </c>
      <c r="AU319" s="167" t="e">
        <f t="shared" ca="1" si="950"/>
        <v>#REF!</v>
      </c>
      <c r="AV319" s="167" t="e">
        <f t="shared" ca="1" si="951"/>
        <v>#REF!</v>
      </c>
      <c r="AW319" s="167" t="e">
        <f t="shared" ca="1" si="952"/>
        <v>#REF!</v>
      </c>
      <c r="AX319" s="167" t="e">
        <f t="shared" ca="1" si="953"/>
        <v>#REF!</v>
      </c>
      <c r="AY319" s="167" t="e">
        <f t="shared" ca="1" si="954"/>
        <v>#REF!</v>
      </c>
      <c r="AZ319" s="167" t="e">
        <f t="shared" ca="1" si="955"/>
        <v>#REF!</v>
      </c>
      <c r="BA319" s="167" t="e">
        <f t="shared" ca="1" si="956"/>
        <v>#REF!</v>
      </c>
      <c r="BB319" s="167" t="e">
        <f t="shared" ca="1" si="957"/>
        <v>#REF!</v>
      </c>
      <c r="BC319" s="167" t="e">
        <f t="shared" ca="1" si="958"/>
        <v>#REF!</v>
      </c>
      <c r="BD319" s="167" t="e">
        <f t="shared" ca="1" si="959"/>
        <v>#REF!</v>
      </c>
      <c r="BE319" s="167" t="e">
        <f t="shared" ca="1" si="960"/>
        <v>#REF!</v>
      </c>
      <c r="BF319" s="18"/>
      <c r="BG319" s="168">
        <f>INDEX('2_Needs'!$F:$F,MATCH($A319,'2_Needs'!$A:$A,0))</f>
        <v>7.7100159613363573E-4</v>
      </c>
      <c r="BH319" s="114"/>
      <c r="BI319" s="167">
        <f t="shared" ref="BI319:BX319" si="1079">IF(BI$3="reset",$BG319*BI$6,BH319*(1+$C$4))</f>
        <v>0</v>
      </c>
      <c r="BJ319" s="167">
        <f t="shared" si="1079"/>
        <v>0</v>
      </c>
      <c r="BK319" s="167">
        <f t="shared" si="1079"/>
        <v>0</v>
      </c>
      <c r="BL319" s="167">
        <f t="shared" si="1079"/>
        <v>0</v>
      </c>
      <c r="BM319" s="167">
        <f t="shared" si="1079"/>
        <v>0</v>
      </c>
      <c r="BN319" s="167">
        <f t="shared" si="1079"/>
        <v>0</v>
      </c>
      <c r="BO319" s="167">
        <f t="shared" si="1079"/>
        <v>0</v>
      </c>
      <c r="BP319" s="167">
        <f t="shared" si="1079"/>
        <v>0</v>
      </c>
      <c r="BQ319" s="167">
        <f t="shared" si="1079"/>
        <v>0</v>
      </c>
      <c r="BR319" s="167">
        <f t="shared" si="1079"/>
        <v>0</v>
      </c>
      <c r="BS319" s="167">
        <f t="shared" si="1079"/>
        <v>0</v>
      </c>
      <c r="BT319" s="167">
        <f t="shared" si="1079"/>
        <v>0</v>
      </c>
      <c r="BU319" s="167">
        <f t="shared" si="1079"/>
        <v>0</v>
      </c>
      <c r="BV319" s="167">
        <f t="shared" si="1079"/>
        <v>0</v>
      </c>
      <c r="BW319" s="167">
        <f t="shared" si="1079"/>
        <v>0</v>
      </c>
      <c r="BX319" s="167">
        <f t="shared" si="1079"/>
        <v>0</v>
      </c>
      <c r="BZ319" s="167" t="e">
        <f t="shared" ca="1" si="879"/>
        <v>#REF!</v>
      </c>
      <c r="CA319" s="167" t="e">
        <f t="shared" ca="1" si="880"/>
        <v>#REF!</v>
      </c>
      <c r="CB319" s="167" t="e">
        <f t="shared" ca="1" si="881"/>
        <v>#REF!</v>
      </c>
      <c r="CC319" s="167" t="e">
        <f t="shared" ca="1" si="882"/>
        <v>#REF!</v>
      </c>
      <c r="CD319" s="167" t="e">
        <f t="shared" ca="1" si="883"/>
        <v>#REF!</v>
      </c>
      <c r="CE319" s="167" t="e">
        <f t="shared" ca="1" si="884"/>
        <v>#REF!</v>
      </c>
      <c r="CF319" s="167" t="e">
        <f t="shared" ca="1" si="885"/>
        <v>#REF!</v>
      </c>
      <c r="CG319" s="167" t="e">
        <f t="shared" ca="1" si="886"/>
        <v>#REF!</v>
      </c>
      <c r="CH319" s="167" t="e">
        <f t="shared" ca="1" si="887"/>
        <v>#REF!</v>
      </c>
      <c r="CI319" s="167" t="e">
        <f t="shared" ca="1" si="888"/>
        <v>#REF!</v>
      </c>
      <c r="CJ319" s="167" t="e">
        <f t="shared" ca="1" si="889"/>
        <v>#REF!</v>
      </c>
      <c r="CK319" s="167" t="e">
        <f t="shared" ca="1" si="890"/>
        <v>#REF!</v>
      </c>
      <c r="CL319" s="167" t="e">
        <f t="shared" ca="1" si="891"/>
        <v>#REF!</v>
      </c>
      <c r="CM319" s="167" t="e">
        <f t="shared" ca="1" si="892"/>
        <v>#REF!</v>
      </c>
      <c r="CN319" s="167" t="e">
        <f t="shared" ca="1" si="893"/>
        <v>#REF!</v>
      </c>
      <c r="CO319" s="167" t="e">
        <f t="shared" ca="1" si="894"/>
        <v>#REF!</v>
      </c>
      <c r="CQ319" s="167" t="e">
        <f t="shared" ca="1" si="895"/>
        <v>#REF!</v>
      </c>
      <c r="CR319" s="167" t="e">
        <f t="shared" ca="1" si="896"/>
        <v>#REF!</v>
      </c>
      <c r="CS319" s="167" t="e">
        <f t="shared" ca="1" si="897"/>
        <v>#REF!</v>
      </c>
      <c r="CT319" s="167" t="e">
        <f t="shared" ca="1" si="898"/>
        <v>#REF!</v>
      </c>
      <c r="CU319" s="167" t="e">
        <f t="shared" ca="1" si="899"/>
        <v>#REF!</v>
      </c>
      <c r="CV319" s="167" t="e">
        <f t="shared" ca="1" si="900"/>
        <v>#REF!</v>
      </c>
      <c r="CW319" s="167" t="e">
        <f t="shared" ca="1" si="901"/>
        <v>#REF!</v>
      </c>
      <c r="CX319" s="167" t="e">
        <f t="shared" ca="1" si="902"/>
        <v>#REF!</v>
      </c>
      <c r="CY319" s="167" t="e">
        <f t="shared" ca="1" si="903"/>
        <v>#REF!</v>
      </c>
      <c r="CZ319" s="167" t="e">
        <f t="shared" ca="1" si="904"/>
        <v>#REF!</v>
      </c>
      <c r="DA319" s="167" t="e">
        <f t="shared" ca="1" si="905"/>
        <v>#REF!</v>
      </c>
      <c r="DB319" s="167" t="e">
        <f t="shared" ca="1" si="906"/>
        <v>#REF!</v>
      </c>
      <c r="DC319" s="167" t="e">
        <f t="shared" ca="1" si="907"/>
        <v>#REF!</v>
      </c>
      <c r="DD319" s="167" t="e">
        <f t="shared" ca="1" si="908"/>
        <v>#REF!</v>
      </c>
      <c r="DE319" s="167" t="e">
        <f t="shared" ca="1" si="909"/>
        <v>#REF!</v>
      </c>
      <c r="DF319" s="167" t="e">
        <f t="shared" ca="1" si="910"/>
        <v>#REF!</v>
      </c>
      <c r="DH319" s="167">
        <f t="shared" si="911"/>
        <v>0</v>
      </c>
      <c r="DI319" s="167">
        <f t="shared" si="912"/>
        <v>0</v>
      </c>
      <c r="DJ319" s="167">
        <f t="shared" si="913"/>
        <v>0</v>
      </c>
      <c r="DK319" s="167">
        <f t="shared" si="914"/>
        <v>0</v>
      </c>
      <c r="DL319" s="167">
        <f t="shared" si="915"/>
        <v>0</v>
      </c>
      <c r="DM319" s="167">
        <f t="shared" si="916"/>
        <v>0</v>
      </c>
      <c r="DN319" s="167">
        <f t="shared" si="917"/>
        <v>0</v>
      </c>
      <c r="DO319" s="167">
        <f t="shared" si="918"/>
        <v>0</v>
      </c>
      <c r="DP319" s="167">
        <f t="shared" si="919"/>
        <v>0</v>
      </c>
      <c r="DQ319" s="167">
        <f t="shared" si="920"/>
        <v>0</v>
      </c>
      <c r="DR319" s="167">
        <f t="shared" si="921"/>
        <v>0</v>
      </c>
      <c r="DS319" s="167">
        <f t="shared" si="922"/>
        <v>0</v>
      </c>
      <c r="DT319" s="167">
        <f t="shared" si="923"/>
        <v>0</v>
      </c>
      <c r="DU319" s="167">
        <f t="shared" si="924"/>
        <v>0</v>
      </c>
      <c r="DV319" s="167">
        <f t="shared" si="925"/>
        <v>0</v>
      </c>
      <c r="DW319" s="167">
        <f t="shared" si="926"/>
        <v>0</v>
      </c>
      <c r="DY319" s="167" t="e">
        <f t="shared" ca="1" si="962"/>
        <v>#REF!</v>
      </c>
      <c r="DZ319" s="167" t="e">
        <f t="shared" ca="1" si="963"/>
        <v>#REF!</v>
      </c>
      <c r="EA319" s="167" t="e">
        <f t="shared" ca="1" si="964"/>
        <v>#REF!</v>
      </c>
      <c r="EB319" s="167" t="e">
        <f t="shared" ca="1" si="965"/>
        <v>#REF!</v>
      </c>
      <c r="EC319" s="167" t="e">
        <f t="shared" ca="1" si="966"/>
        <v>#REF!</v>
      </c>
      <c r="ED319" s="167" t="e">
        <f t="shared" ca="1" si="967"/>
        <v>#REF!</v>
      </c>
      <c r="EE319" s="167" t="e">
        <f t="shared" ca="1" si="968"/>
        <v>#REF!</v>
      </c>
      <c r="EF319" s="167" t="e">
        <f t="shared" ca="1" si="969"/>
        <v>#REF!</v>
      </c>
      <c r="EG319" s="167" t="e">
        <f t="shared" ca="1" si="970"/>
        <v>#REF!</v>
      </c>
      <c r="EH319" s="167" t="e">
        <f t="shared" ca="1" si="971"/>
        <v>#REF!</v>
      </c>
      <c r="EI319" s="167" t="e">
        <f t="shared" ca="1" si="972"/>
        <v>#REF!</v>
      </c>
      <c r="EJ319" s="167" t="e">
        <f t="shared" ca="1" si="973"/>
        <v>#REF!</v>
      </c>
      <c r="EK319" s="167" t="e">
        <f t="shared" ca="1" si="974"/>
        <v>#REF!</v>
      </c>
      <c r="EL319" s="167" t="e">
        <f t="shared" ca="1" si="975"/>
        <v>#REF!</v>
      </c>
      <c r="EM319" s="167" t="e">
        <f t="shared" ca="1" si="976"/>
        <v>#REF!</v>
      </c>
      <c r="EN319" s="167" t="e">
        <f t="shared" ca="1" si="977"/>
        <v>#REF!</v>
      </c>
      <c r="EP319" s="167">
        <f t="shared" si="978"/>
        <v>0</v>
      </c>
      <c r="EQ319" s="167">
        <f t="shared" si="979"/>
        <v>0</v>
      </c>
      <c r="ER319" s="167">
        <f t="shared" si="980"/>
        <v>0</v>
      </c>
      <c r="ES319" s="167">
        <f t="shared" si="981"/>
        <v>0</v>
      </c>
      <c r="ET319" s="167">
        <f t="shared" si="982"/>
        <v>0</v>
      </c>
      <c r="EU319" s="167">
        <f t="shared" si="983"/>
        <v>0</v>
      </c>
      <c r="EV319" s="167">
        <f t="shared" si="984"/>
        <v>0</v>
      </c>
      <c r="EW319" s="167">
        <f t="shared" si="985"/>
        <v>0</v>
      </c>
      <c r="EX319" s="167">
        <f t="shared" si="986"/>
        <v>0</v>
      </c>
      <c r="EY319" s="167">
        <f t="shared" si="987"/>
        <v>0</v>
      </c>
      <c r="EZ319" s="167">
        <f t="shared" si="988"/>
        <v>0</v>
      </c>
      <c r="FA319" s="167">
        <f t="shared" si="989"/>
        <v>0</v>
      </c>
      <c r="FB319" s="167">
        <f t="shared" si="990"/>
        <v>0</v>
      </c>
      <c r="FC319" s="167">
        <f t="shared" si="991"/>
        <v>0</v>
      </c>
      <c r="FD319" s="167">
        <f t="shared" si="992"/>
        <v>0</v>
      </c>
      <c r="FE319" s="167">
        <f t="shared" si="993"/>
        <v>0</v>
      </c>
      <c r="FG319" s="167">
        <f t="shared" si="994"/>
        <v>0</v>
      </c>
      <c r="FH319" s="167">
        <f t="shared" si="995"/>
        <v>0</v>
      </c>
      <c r="FI319" s="167">
        <f t="shared" si="996"/>
        <v>0</v>
      </c>
      <c r="FJ319" s="167">
        <f t="shared" si="997"/>
        <v>0</v>
      </c>
      <c r="FK319" s="167">
        <f t="shared" si="998"/>
        <v>0</v>
      </c>
      <c r="FL319" s="167">
        <f t="shared" si="999"/>
        <v>0</v>
      </c>
      <c r="FM319" s="167">
        <f t="shared" si="1000"/>
        <v>0</v>
      </c>
      <c r="FN319" s="167">
        <f t="shared" si="1001"/>
        <v>0</v>
      </c>
      <c r="FO319" s="167">
        <f t="shared" si="1002"/>
        <v>0</v>
      </c>
      <c r="FP319" s="167">
        <f t="shared" si="1003"/>
        <v>0</v>
      </c>
      <c r="FQ319" s="167">
        <f t="shared" si="1004"/>
        <v>0</v>
      </c>
      <c r="FR319" s="167">
        <f t="shared" si="1005"/>
        <v>0</v>
      </c>
      <c r="FS319" s="167">
        <f t="shared" si="1006"/>
        <v>0</v>
      </c>
      <c r="FT319" s="167">
        <f t="shared" si="1007"/>
        <v>0</v>
      </c>
      <c r="FU319" s="167">
        <f t="shared" si="1008"/>
        <v>0</v>
      </c>
      <c r="FV319" s="167">
        <f t="shared" si="1009"/>
        <v>0</v>
      </c>
      <c r="FX319" s="167">
        <f t="shared" si="1010"/>
        <v>0</v>
      </c>
      <c r="FY319" s="167">
        <f t="shared" si="1011"/>
        <v>0</v>
      </c>
      <c r="FZ319" s="167">
        <f t="shared" si="1012"/>
        <v>0</v>
      </c>
      <c r="GA319" s="167">
        <f t="shared" si="1013"/>
        <v>0</v>
      </c>
      <c r="GB319" s="167">
        <f t="shared" si="1014"/>
        <v>0</v>
      </c>
      <c r="GC319" s="167">
        <f t="shared" si="1015"/>
        <v>0</v>
      </c>
      <c r="GD319" s="167">
        <f t="shared" si="1016"/>
        <v>0</v>
      </c>
      <c r="GE319" s="167">
        <f t="shared" si="1017"/>
        <v>0</v>
      </c>
      <c r="GF319" s="167">
        <f t="shared" si="1018"/>
        <v>0</v>
      </c>
      <c r="GG319" s="167">
        <f t="shared" si="1019"/>
        <v>0</v>
      </c>
      <c r="GH319" s="167">
        <f t="shared" si="1020"/>
        <v>0</v>
      </c>
      <c r="GI319" s="167">
        <f t="shared" si="1021"/>
        <v>0</v>
      </c>
      <c r="GJ319" s="167">
        <f t="shared" si="1022"/>
        <v>0</v>
      </c>
      <c r="GK319" s="167">
        <f t="shared" si="1023"/>
        <v>0</v>
      </c>
      <c r="GL319" s="167">
        <f t="shared" si="1024"/>
        <v>0</v>
      </c>
      <c r="GM319" s="167">
        <f t="shared" si="1025"/>
        <v>0</v>
      </c>
      <c r="GO319" s="167" t="e">
        <f t="shared" ca="1" si="1077"/>
        <v>#REF!</v>
      </c>
      <c r="GP319" s="167" t="e">
        <f t="shared" ca="1" si="1074"/>
        <v>#REF!</v>
      </c>
      <c r="GQ319" s="167" t="e">
        <f t="shared" ca="1" si="1074"/>
        <v>#REF!</v>
      </c>
      <c r="GR319" s="167" t="e">
        <f t="shared" ca="1" si="1074"/>
        <v>#REF!</v>
      </c>
      <c r="GS319" s="167" t="e">
        <f t="shared" ca="1" si="1074"/>
        <v>#REF!</v>
      </c>
      <c r="GT319" s="167" t="e">
        <f t="shared" ca="1" si="1074"/>
        <v>#REF!</v>
      </c>
      <c r="GU319" s="167" t="e">
        <f t="shared" ca="1" si="1074"/>
        <v>#REF!</v>
      </c>
      <c r="GV319" s="167" t="e">
        <f t="shared" ca="1" si="1074"/>
        <v>#REF!</v>
      </c>
      <c r="GW319" s="167" t="e">
        <f t="shared" ca="1" si="1074"/>
        <v>#REF!</v>
      </c>
      <c r="GX319" s="167" t="e">
        <f t="shared" ca="1" si="1074"/>
        <v>#REF!</v>
      </c>
      <c r="GY319" s="167" t="e">
        <f t="shared" ca="1" si="1074"/>
        <v>#REF!</v>
      </c>
      <c r="GZ319" s="167" t="e">
        <f t="shared" ca="1" si="1074"/>
        <v>#REF!</v>
      </c>
      <c r="HA319" s="167" t="e">
        <f t="shared" ca="1" si="1074"/>
        <v>#REF!</v>
      </c>
      <c r="HB319" s="167" t="e">
        <f t="shared" ca="1" si="1074"/>
        <v>#REF!</v>
      </c>
      <c r="HC319" s="167" t="e">
        <f t="shared" ca="1" si="1074"/>
        <v>#REF!</v>
      </c>
      <c r="HD319" s="167" t="e">
        <f t="shared" ca="1" si="1074"/>
        <v>#REF!</v>
      </c>
      <c r="HF319" s="167" t="e">
        <f t="shared" ca="1" si="927"/>
        <v>#REF!</v>
      </c>
      <c r="HG319" s="167" t="e">
        <f t="shared" ca="1" si="928"/>
        <v>#REF!</v>
      </c>
      <c r="HH319" s="167" t="e">
        <f t="shared" ca="1" si="929"/>
        <v>#REF!</v>
      </c>
      <c r="HI319" s="167" t="e">
        <f t="shared" ca="1" si="930"/>
        <v>#REF!</v>
      </c>
      <c r="HJ319" s="167" t="e">
        <f t="shared" ca="1" si="931"/>
        <v>#REF!</v>
      </c>
      <c r="HK319" s="167" t="e">
        <f t="shared" ca="1" si="932"/>
        <v>#REF!</v>
      </c>
      <c r="HL319" s="167" t="e">
        <f t="shared" ca="1" si="933"/>
        <v>#REF!</v>
      </c>
      <c r="HM319" s="167" t="e">
        <f t="shared" ca="1" si="934"/>
        <v>#REF!</v>
      </c>
      <c r="HN319" s="167" t="e">
        <f t="shared" ca="1" si="935"/>
        <v>#REF!</v>
      </c>
      <c r="HO319" s="167" t="e">
        <f t="shared" ca="1" si="936"/>
        <v>#REF!</v>
      </c>
      <c r="HP319" s="167" t="e">
        <f t="shared" ca="1" si="937"/>
        <v>#REF!</v>
      </c>
      <c r="HQ319" s="167" t="e">
        <f t="shared" ca="1" si="938"/>
        <v>#REF!</v>
      </c>
      <c r="HR319" s="167" t="e">
        <f t="shared" ca="1" si="939"/>
        <v>#REF!</v>
      </c>
      <c r="HS319" s="167" t="e">
        <f t="shared" ca="1" si="940"/>
        <v>#REF!</v>
      </c>
      <c r="HT319" s="167" t="e">
        <f t="shared" ca="1" si="941"/>
        <v>#REF!</v>
      </c>
      <c r="HU319" s="167" t="e">
        <f t="shared" ca="1" si="942"/>
        <v>#REF!</v>
      </c>
      <c r="HW319" s="167" t="e">
        <f t="shared" ca="1" si="943"/>
        <v>#REF!</v>
      </c>
      <c r="HX319" s="167">
        <f t="shared" si="944"/>
        <v>0</v>
      </c>
      <c r="HY319" s="167" t="e">
        <f t="shared" ca="1" si="1026"/>
        <v>#REF!</v>
      </c>
      <c r="HZ319" s="219" t="e">
        <f t="shared" ca="1" si="1027"/>
        <v>#REF!</v>
      </c>
    </row>
    <row r="320" spans="1:234" s="48" customFormat="1">
      <c r="A320" s="3" t="s">
        <v>634</v>
      </c>
      <c r="B320" s="202" t="str">
        <f>INDEX('Ref1'!$E:$E,MATCH(A320,'Ref1'!$A:$A,0))</f>
        <v>Staffordshire Moorlands</v>
      </c>
      <c r="C320" s="42" t="str">
        <f>INDEX(Data1!B:B,MATCH(A320,Data1!A:A,0))</f>
        <v>SD</v>
      </c>
      <c r="D320" s="253" t="str">
        <f>INDEX(Data1!C:C,MATCH(A320,Data1!A:A,0))</f>
        <v>WM</v>
      </c>
      <c r="E320" s="200" t="str">
        <f>IF($C$6="No","No",IF(COUNTIF(Inputs!$K$359:$K$398,$A320)&gt;0,"Yes","No"))</f>
        <v>No</v>
      </c>
      <c r="F320" s="404"/>
      <c r="G320" s="62">
        <f>INDEX('4_RatesSplit'!K:K,MATCH($A320,'4_RatesSplit'!$A:$A,0))</f>
        <v>0</v>
      </c>
      <c r="H320" s="171">
        <f>INDEX('4_RatesSplit'!L:L,MATCH($A320,'4_RatesSplit'!$A:$A,0))</f>
        <v>0</v>
      </c>
      <c r="I320" s="167">
        <f>INDEX('4_RatesSplit'!M:M,MATCH($A320,'4_RatesSplit'!$A:$A,0))</f>
        <v>0</v>
      </c>
      <c r="J320" s="167">
        <f>INDEX('4_RatesSplit'!N:N,MATCH($A320,'4_RatesSplit'!$A:$A,0))</f>
        <v>0</v>
      </c>
      <c r="K320" s="167">
        <f>INDEX('4_RatesSplit'!O:O,MATCH($A320,'4_RatesSplit'!$A:$A,0))</f>
        <v>0</v>
      </c>
      <c r="L320" s="167">
        <f>INDEX('4_RatesSplit'!P:P,MATCH($A320,'4_RatesSplit'!$A:$A,0))</f>
        <v>0</v>
      </c>
      <c r="M320" s="167">
        <f>INDEX('4_RatesSplit'!Q:Q,MATCH($A320,'4_RatesSplit'!$A:$A,0))</f>
        <v>0</v>
      </c>
      <c r="N320" s="167">
        <f>INDEX('4_RatesSplit'!R:R,MATCH($A320,'4_RatesSplit'!$A:$A,0))</f>
        <v>0</v>
      </c>
      <c r="O320" s="167">
        <f>INDEX('4_RatesSplit'!S:S,MATCH($A320,'4_RatesSplit'!$A:$A,0))</f>
        <v>0</v>
      </c>
      <c r="P320" s="167">
        <f>INDEX('4_RatesSplit'!T:T,MATCH($A320,'4_RatesSplit'!$A:$A,0))</f>
        <v>0</v>
      </c>
      <c r="Q320" s="167">
        <f>INDEX('4_RatesSplit'!U:U,MATCH($A320,'4_RatesSplit'!$A:$A,0))</f>
        <v>0</v>
      </c>
      <c r="R320" s="167">
        <f>INDEX('4_RatesSplit'!V:V,MATCH($A320,'4_RatesSplit'!$A:$A,0))</f>
        <v>0</v>
      </c>
      <c r="S320" s="167">
        <f>INDEX('4_RatesSplit'!W:W,MATCH($A320,'4_RatesSplit'!$A:$A,0))</f>
        <v>0</v>
      </c>
      <c r="T320" s="167">
        <f>INDEX('4_RatesSplit'!X:X,MATCH($A320,'4_RatesSplit'!$A:$A,0))</f>
        <v>0</v>
      </c>
      <c r="U320" s="167">
        <f>INDEX('4_RatesSplit'!Y:Y,MATCH($A320,'4_RatesSplit'!$A:$A,0))</f>
        <v>0</v>
      </c>
      <c r="V320" s="167">
        <f>INDEX('4_RatesSplit'!Z:Z,MATCH($A320,'4_RatesSplit'!$A:$A,0))</f>
        <v>0</v>
      </c>
      <c r="W320" s="167">
        <f>INDEX('4_RatesSplit'!AA:AA,MATCH($A320,'4_RatesSplit'!$A:$A,0))</f>
        <v>0</v>
      </c>
      <c r="X320" s="18"/>
      <c r="Y320" s="168" t="e">
        <f ca="1">INDEX('4_RatesSplit'!AT:AT,MATCH($A320,'4_RatesSplit'!$A:$A,0))</f>
        <v>#REF!</v>
      </c>
      <c r="Z320" s="168" t="e">
        <f ca="1">INDEX('4_RatesSplit'!AU:AU,MATCH($A320,'4_RatesSplit'!$A:$A,0))</f>
        <v>#REF!</v>
      </c>
      <c r="AA320" s="168" t="e">
        <f ca="1">INDEX('4_RatesSplit'!AV:AV,MATCH($A320,'4_RatesSplit'!$A:$A,0))</f>
        <v>#REF!</v>
      </c>
      <c r="AB320" s="168" t="e">
        <f ca="1">INDEX('4_RatesSplit'!AW:AW,MATCH($A320,'4_RatesSplit'!$A:$A,0))</f>
        <v>#REF!</v>
      </c>
      <c r="AC320" s="168" t="e">
        <f ca="1">INDEX('4_RatesSplit'!AX:AX,MATCH($A320,'4_RatesSplit'!$A:$A,0))</f>
        <v>#REF!</v>
      </c>
      <c r="AD320" s="168" t="e">
        <f ca="1">INDEX('4_RatesSplit'!AY:AY,MATCH($A320,'4_RatesSplit'!$A:$A,0))</f>
        <v>#REF!</v>
      </c>
      <c r="AE320" s="168" t="e">
        <f ca="1">INDEX('4_RatesSplit'!AZ:AZ,MATCH($A320,'4_RatesSplit'!$A:$A,0))</f>
        <v>#REF!</v>
      </c>
      <c r="AF320" s="168" t="e">
        <f ca="1">INDEX('4_RatesSplit'!BA:BA,MATCH($A320,'4_RatesSplit'!$A:$A,0))</f>
        <v>#REF!</v>
      </c>
      <c r="AG320" s="168" t="e">
        <f ca="1">INDEX('4_RatesSplit'!BB:BB,MATCH($A320,'4_RatesSplit'!$A:$A,0))</f>
        <v>#REF!</v>
      </c>
      <c r="AH320" s="168" t="e">
        <f ca="1">INDEX('4_RatesSplit'!BC:BC,MATCH($A320,'4_RatesSplit'!$A:$A,0))</f>
        <v>#REF!</v>
      </c>
      <c r="AI320" s="168" t="e">
        <f ca="1">INDEX('4_RatesSplit'!BD:BD,MATCH($A320,'4_RatesSplit'!$A:$A,0))</f>
        <v>#REF!</v>
      </c>
      <c r="AJ320" s="168" t="e">
        <f ca="1">INDEX('4_RatesSplit'!BE:BE,MATCH($A320,'4_RatesSplit'!$A:$A,0))</f>
        <v>#REF!</v>
      </c>
      <c r="AK320" s="168" t="e">
        <f ca="1">INDEX('4_RatesSplit'!BF:BF,MATCH($A320,'4_RatesSplit'!$A:$A,0))</f>
        <v>#REF!</v>
      </c>
      <c r="AL320" s="168" t="e">
        <f ca="1">INDEX('4_RatesSplit'!BG:BG,MATCH($A320,'4_RatesSplit'!$A:$A,0))</f>
        <v>#REF!</v>
      </c>
      <c r="AM320" s="168" t="e">
        <f ca="1">INDEX('4_RatesSplit'!BH:BH,MATCH($A320,'4_RatesSplit'!$A:$A,0))</f>
        <v>#REF!</v>
      </c>
      <c r="AN320" s="198" t="e">
        <f ca="1">INDEX('4_RatesSplit'!BI:BI,MATCH($A320,'4_RatesSplit'!$A:$A,0))</f>
        <v>#REF!</v>
      </c>
      <c r="AO320" s="114"/>
      <c r="AP320" s="167" t="e">
        <f t="shared" ca="1" si="945"/>
        <v>#REF!</v>
      </c>
      <c r="AQ320" s="167" t="e">
        <f t="shared" ca="1" si="946"/>
        <v>#REF!</v>
      </c>
      <c r="AR320" s="167" t="e">
        <f t="shared" ca="1" si="947"/>
        <v>#REF!</v>
      </c>
      <c r="AS320" s="167" t="e">
        <f t="shared" ca="1" si="948"/>
        <v>#REF!</v>
      </c>
      <c r="AT320" s="167" t="e">
        <f t="shared" ca="1" si="949"/>
        <v>#REF!</v>
      </c>
      <c r="AU320" s="167" t="e">
        <f t="shared" ca="1" si="950"/>
        <v>#REF!</v>
      </c>
      <c r="AV320" s="167" t="e">
        <f t="shared" ca="1" si="951"/>
        <v>#REF!</v>
      </c>
      <c r="AW320" s="167" t="e">
        <f t="shared" ca="1" si="952"/>
        <v>#REF!</v>
      </c>
      <c r="AX320" s="167" t="e">
        <f t="shared" ca="1" si="953"/>
        <v>#REF!</v>
      </c>
      <c r="AY320" s="167" t="e">
        <f t="shared" ca="1" si="954"/>
        <v>#REF!</v>
      </c>
      <c r="AZ320" s="167" t="e">
        <f t="shared" ca="1" si="955"/>
        <v>#REF!</v>
      </c>
      <c r="BA320" s="167" t="e">
        <f t="shared" ca="1" si="956"/>
        <v>#REF!</v>
      </c>
      <c r="BB320" s="167" t="e">
        <f t="shared" ca="1" si="957"/>
        <v>#REF!</v>
      </c>
      <c r="BC320" s="167" t="e">
        <f t="shared" ca="1" si="958"/>
        <v>#REF!</v>
      </c>
      <c r="BD320" s="167" t="e">
        <f t="shared" ca="1" si="959"/>
        <v>#REF!</v>
      </c>
      <c r="BE320" s="167" t="e">
        <f t="shared" ca="1" si="960"/>
        <v>#REF!</v>
      </c>
      <c r="BF320" s="18"/>
      <c r="BG320" s="168">
        <f>INDEX('2_Needs'!$F:$F,MATCH($A320,'2_Needs'!$A:$A,0))</f>
        <v>2.1020287653597124E-4</v>
      </c>
      <c r="BH320" s="114"/>
      <c r="BI320" s="167">
        <f t="shared" ref="BI320:BX320" si="1080">IF(BI$3="reset",$BG320*BI$6,BH320*(1+$C$4))</f>
        <v>0</v>
      </c>
      <c r="BJ320" s="167">
        <f t="shared" si="1080"/>
        <v>0</v>
      </c>
      <c r="BK320" s="167">
        <f t="shared" si="1080"/>
        <v>0</v>
      </c>
      <c r="BL320" s="167">
        <f t="shared" si="1080"/>
        <v>0</v>
      </c>
      <c r="BM320" s="167">
        <f t="shared" si="1080"/>
        <v>0</v>
      </c>
      <c r="BN320" s="167">
        <f t="shared" si="1080"/>
        <v>0</v>
      </c>
      <c r="BO320" s="167">
        <f t="shared" si="1080"/>
        <v>0</v>
      </c>
      <c r="BP320" s="167">
        <f t="shared" si="1080"/>
        <v>0</v>
      </c>
      <c r="BQ320" s="167">
        <f t="shared" si="1080"/>
        <v>0</v>
      </c>
      <c r="BR320" s="167">
        <f t="shared" si="1080"/>
        <v>0</v>
      </c>
      <c r="BS320" s="167">
        <f t="shared" si="1080"/>
        <v>0</v>
      </c>
      <c r="BT320" s="167">
        <f t="shared" si="1080"/>
        <v>0</v>
      </c>
      <c r="BU320" s="167">
        <f t="shared" si="1080"/>
        <v>0</v>
      </c>
      <c r="BV320" s="167">
        <f t="shared" si="1080"/>
        <v>0</v>
      </c>
      <c r="BW320" s="167">
        <f t="shared" si="1080"/>
        <v>0</v>
      </c>
      <c r="BX320" s="167">
        <f t="shared" si="1080"/>
        <v>0</v>
      </c>
      <c r="BZ320" s="167" t="e">
        <f t="shared" ca="1" si="879"/>
        <v>#REF!</v>
      </c>
      <c r="CA320" s="167" t="e">
        <f t="shared" ca="1" si="880"/>
        <v>#REF!</v>
      </c>
      <c r="CB320" s="167" t="e">
        <f t="shared" ca="1" si="881"/>
        <v>#REF!</v>
      </c>
      <c r="CC320" s="167" t="e">
        <f t="shared" ca="1" si="882"/>
        <v>#REF!</v>
      </c>
      <c r="CD320" s="167" t="e">
        <f t="shared" ca="1" si="883"/>
        <v>#REF!</v>
      </c>
      <c r="CE320" s="167" t="e">
        <f t="shared" ca="1" si="884"/>
        <v>#REF!</v>
      </c>
      <c r="CF320" s="167" t="e">
        <f t="shared" ca="1" si="885"/>
        <v>#REF!</v>
      </c>
      <c r="CG320" s="167" t="e">
        <f t="shared" ca="1" si="886"/>
        <v>#REF!</v>
      </c>
      <c r="CH320" s="167" t="e">
        <f t="shared" ca="1" si="887"/>
        <v>#REF!</v>
      </c>
      <c r="CI320" s="167" t="e">
        <f t="shared" ca="1" si="888"/>
        <v>#REF!</v>
      </c>
      <c r="CJ320" s="167" t="e">
        <f t="shared" ca="1" si="889"/>
        <v>#REF!</v>
      </c>
      <c r="CK320" s="167" t="e">
        <f t="shared" ca="1" si="890"/>
        <v>#REF!</v>
      </c>
      <c r="CL320" s="167" t="e">
        <f t="shared" ca="1" si="891"/>
        <v>#REF!</v>
      </c>
      <c r="CM320" s="167" t="e">
        <f t="shared" ca="1" si="892"/>
        <v>#REF!</v>
      </c>
      <c r="CN320" s="167" t="e">
        <f t="shared" ca="1" si="893"/>
        <v>#REF!</v>
      </c>
      <c r="CO320" s="167" t="e">
        <f t="shared" ca="1" si="894"/>
        <v>#REF!</v>
      </c>
      <c r="CQ320" s="167" t="e">
        <f t="shared" ca="1" si="895"/>
        <v>#REF!</v>
      </c>
      <c r="CR320" s="167" t="e">
        <f t="shared" ca="1" si="896"/>
        <v>#REF!</v>
      </c>
      <c r="CS320" s="167" t="e">
        <f t="shared" ca="1" si="897"/>
        <v>#REF!</v>
      </c>
      <c r="CT320" s="167" t="e">
        <f t="shared" ca="1" si="898"/>
        <v>#REF!</v>
      </c>
      <c r="CU320" s="167" t="e">
        <f t="shared" ca="1" si="899"/>
        <v>#REF!</v>
      </c>
      <c r="CV320" s="167" t="e">
        <f t="shared" ca="1" si="900"/>
        <v>#REF!</v>
      </c>
      <c r="CW320" s="167" t="e">
        <f t="shared" ca="1" si="901"/>
        <v>#REF!</v>
      </c>
      <c r="CX320" s="167" t="e">
        <f t="shared" ca="1" si="902"/>
        <v>#REF!</v>
      </c>
      <c r="CY320" s="167" t="e">
        <f t="shared" ca="1" si="903"/>
        <v>#REF!</v>
      </c>
      <c r="CZ320" s="167" t="e">
        <f t="shared" ca="1" si="904"/>
        <v>#REF!</v>
      </c>
      <c r="DA320" s="167" t="e">
        <f t="shared" ca="1" si="905"/>
        <v>#REF!</v>
      </c>
      <c r="DB320" s="167" t="e">
        <f t="shared" ca="1" si="906"/>
        <v>#REF!</v>
      </c>
      <c r="DC320" s="167" t="e">
        <f t="shared" ca="1" si="907"/>
        <v>#REF!</v>
      </c>
      <c r="DD320" s="167" t="e">
        <f t="shared" ca="1" si="908"/>
        <v>#REF!</v>
      </c>
      <c r="DE320" s="167" t="e">
        <f t="shared" ca="1" si="909"/>
        <v>#REF!</v>
      </c>
      <c r="DF320" s="167" t="e">
        <f t="shared" ca="1" si="910"/>
        <v>#REF!</v>
      </c>
      <c r="DH320" s="167">
        <f t="shared" si="911"/>
        <v>0</v>
      </c>
      <c r="DI320" s="167">
        <f t="shared" si="912"/>
        <v>0</v>
      </c>
      <c r="DJ320" s="167">
        <f t="shared" si="913"/>
        <v>0</v>
      </c>
      <c r="DK320" s="167">
        <f t="shared" si="914"/>
        <v>0</v>
      </c>
      <c r="DL320" s="167">
        <f t="shared" si="915"/>
        <v>0</v>
      </c>
      <c r="DM320" s="167">
        <f t="shared" si="916"/>
        <v>0</v>
      </c>
      <c r="DN320" s="167">
        <f t="shared" si="917"/>
        <v>0</v>
      </c>
      <c r="DO320" s="167">
        <f t="shared" si="918"/>
        <v>0</v>
      </c>
      <c r="DP320" s="167">
        <f t="shared" si="919"/>
        <v>0</v>
      </c>
      <c r="DQ320" s="167">
        <f t="shared" si="920"/>
        <v>0</v>
      </c>
      <c r="DR320" s="167">
        <f t="shared" si="921"/>
        <v>0</v>
      </c>
      <c r="DS320" s="167">
        <f t="shared" si="922"/>
        <v>0</v>
      </c>
      <c r="DT320" s="167">
        <f t="shared" si="923"/>
        <v>0</v>
      </c>
      <c r="DU320" s="167">
        <f t="shared" si="924"/>
        <v>0</v>
      </c>
      <c r="DV320" s="167">
        <f t="shared" si="925"/>
        <v>0</v>
      </c>
      <c r="DW320" s="167">
        <f t="shared" si="926"/>
        <v>0</v>
      </c>
      <c r="DY320" s="167" t="e">
        <f t="shared" ca="1" si="962"/>
        <v>#REF!</v>
      </c>
      <c r="DZ320" s="167" t="e">
        <f t="shared" ca="1" si="963"/>
        <v>#REF!</v>
      </c>
      <c r="EA320" s="167" t="e">
        <f t="shared" ca="1" si="964"/>
        <v>#REF!</v>
      </c>
      <c r="EB320" s="167" t="e">
        <f t="shared" ca="1" si="965"/>
        <v>#REF!</v>
      </c>
      <c r="EC320" s="167" t="e">
        <f t="shared" ca="1" si="966"/>
        <v>#REF!</v>
      </c>
      <c r="ED320" s="167" t="e">
        <f t="shared" ca="1" si="967"/>
        <v>#REF!</v>
      </c>
      <c r="EE320" s="167" t="e">
        <f t="shared" ca="1" si="968"/>
        <v>#REF!</v>
      </c>
      <c r="EF320" s="167" t="e">
        <f t="shared" ca="1" si="969"/>
        <v>#REF!</v>
      </c>
      <c r="EG320" s="167" t="e">
        <f t="shared" ca="1" si="970"/>
        <v>#REF!</v>
      </c>
      <c r="EH320" s="167" t="e">
        <f t="shared" ca="1" si="971"/>
        <v>#REF!</v>
      </c>
      <c r="EI320" s="167" t="e">
        <f t="shared" ca="1" si="972"/>
        <v>#REF!</v>
      </c>
      <c r="EJ320" s="167" t="e">
        <f t="shared" ca="1" si="973"/>
        <v>#REF!</v>
      </c>
      <c r="EK320" s="167" t="e">
        <f t="shared" ca="1" si="974"/>
        <v>#REF!</v>
      </c>
      <c r="EL320" s="167" t="e">
        <f t="shared" ca="1" si="975"/>
        <v>#REF!</v>
      </c>
      <c r="EM320" s="167" t="e">
        <f t="shared" ca="1" si="976"/>
        <v>#REF!</v>
      </c>
      <c r="EN320" s="167" t="e">
        <f t="shared" ca="1" si="977"/>
        <v>#REF!</v>
      </c>
      <c r="EP320" s="167">
        <f t="shared" si="978"/>
        <v>0</v>
      </c>
      <c r="EQ320" s="167">
        <f t="shared" si="979"/>
        <v>0</v>
      </c>
      <c r="ER320" s="167">
        <f t="shared" si="980"/>
        <v>0</v>
      </c>
      <c r="ES320" s="167">
        <f t="shared" si="981"/>
        <v>0</v>
      </c>
      <c r="ET320" s="167">
        <f t="shared" si="982"/>
        <v>0</v>
      </c>
      <c r="EU320" s="167">
        <f t="shared" si="983"/>
        <v>0</v>
      </c>
      <c r="EV320" s="167">
        <f t="shared" si="984"/>
        <v>0</v>
      </c>
      <c r="EW320" s="167">
        <f t="shared" si="985"/>
        <v>0</v>
      </c>
      <c r="EX320" s="167">
        <f t="shared" si="986"/>
        <v>0</v>
      </c>
      <c r="EY320" s="167">
        <f t="shared" si="987"/>
        <v>0</v>
      </c>
      <c r="EZ320" s="167">
        <f t="shared" si="988"/>
        <v>0</v>
      </c>
      <c r="FA320" s="167">
        <f t="shared" si="989"/>
        <v>0</v>
      </c>
      <c r="FB320" s="167">
        <f t="shared" si="990"/>
        <v>0</v>
      </c>
      <c r="FC320" s="167">
        <f t="shared" si="991"/>
        <v>0</v>
      </c>
      <c r="FD320" s="167">
        <f t="shared" si="992"/>
        <v>0</v>
      </c>
      <c r="FE320" s="167">
        <f t="shared" si="993"/>
        <v>0</v>
      </c>
      <c r="FG320" s="167">
        <f t="shared" si="994"/>
        <v>0</v>
      </c>
      <c r="FH320" s="167">
        <f t="shared" si="995"/>
        <v>0</v>
      </c>
      <c r="FI320" s="167">
        <f t="shared" si="996"/>
        <v>0</v>
      </c>
      <c r="FJ320" s="167">
        <f t="shared" si="997"/>
        <v>0</v>
      </c>
      <c r="FK320" s="167">
        <f t="shared" si="998"/>
        <v>0</v>
      </c>
      <c r="FL320" s="167">
        <f t="shared" si="999"/>
        <v>0</v>
      </c>
      <c r="FM320" s="167">
        <f t="shared" si="1000"/>
        <v>0</v>
      </c>
      <c r="FN320" s="167">
        <f t="shared" si="1001"/>
        <v>0</v>
      </c>
      <c r="FO320" s="167">
        <f t="shared" si="1002"/>
        <v>0</v>
      </c>
      <c r="FP320" s="167">
        <f t="shared" si="1003"/>
        <v>0</v>
      </c>
      <c r="FQ320" s="167">
        <f t="shared" si="1004"/>
        <v>0</v>
      </c>
      <c r="FR320" s="167">
        <f t="shared" si="1005"/>
        <v>0</v>
      </c>
      <c r="FS320" s="167">
        <f t="shared" si="1006"/>
        <v>0</v>
      </c>
      <c r="FT320" s="167">
        <f t="shared" si="1007"/>
        <v>0</v>
      </c>
      <c r="FU320" s="167">
        <f t="shared" si="1008"/>
        <v>0</v>
      </c>
      <c r="FV320" s="167">
        <f t="shared" si="1009"/>
        <v>0</v>
      </c>
      <c r="FX320" s="167">
        <f t="shared" si="1010"/>
        <v>0</v>
      </c>
      <c r="FY320" s="167">
        <f t="shared" si="1011"/>
        <v>0</v>
      </c>
      <c r="FZ320" s="167">
        <f t="shared" si="1012"/>
        <v>0</v>
      </c>
      <c r="GA320" s="167">
        <f t="shared" si="1013"/>
        <v>0</v>
      </c>
      <c r="GB320" s="167">
        <f t="shared" si="1014"/>
        <v>0</v>
      </c>
      <c r="GC320" s="167">
        <f t="shared" si="1015"/>
        <v>0</v>
      </c>
      <c r="GD320" s="167">
        <f t="shared" si="1016"/>
        <v>0</v>
      </c>
      <c r="GE320" s="167">
        <f t="shared" si="1017"/>
        <v>0</v>
      </c>
      <c r="GF320" s="167">
        <f t="shared" si="1018"/>
        <v>0</v>
      </c>
      <c r="GG320" s="167">
        <f t="shared" si="1019"/>
        <v>0</v>
      </c>
      <c r="GH320" s="167">
        <f t="shared" si="1020"/>
        <v>0</v>
      </c>
      <c r="GI320" s="167">
        <f t="shared" si="1021"/>
        <v>0</v>
      </c>
      <c r="GJ320" s="167">
        <f t="shared" si="1022"/>
        <v>0</v>
      </c>
      <c r="GK320" s="167">
        <f t="shared" si="1023"/>
        <v>0</v>
      </c>
      <c r="GL320" s="167">
        <f t="shared" si="1024"/>
        <v>0</v>
      </c>
      <c r="GM320" s="167">
        <f t="shared" si="1025"/>
        <v>0</v>
      </c>
      <c r="GO320" s="167" t="e">
        <f t="shared" ca="1" si="1077"/>
        <v>#REF!</v>
      </c>
      <c r="GP320" s="167" t="e">
        <f t="shared" ca="1" si="1074"/>
        <v>#REF!</v>
      </c>
      <c r="GQ320" s="167" t="e">
        <f t="shared" ca="1" si="1074"/>
        <v>#REF!</v>
      </c>
      <c r="GR320" s="167" t="e">
        <f t="shared" ca="1" si="1074"/>
        <v>#REF!</v>
      </c>
      <c r="GS320" s="167" t="e">
        <f t="shared" ca="1" si="1074"/>
        <v>#REF!</v>
      </c>
      <c r="GT320" s="167" t="e">
        <f t="shared" ca="1" si="1074"/>
        <v>#REF!</v>
      </c>
      <c r="GU320" s="167" t="e">
        <f t="shared" ca="1" si="1074"/>
        <v>#REF!</v>
      </c>
      <c r="GV320" s="167" t="e">
        <f t="shared" ca="1" si="1074"/>
        <v>#REF!</v>
      </c>
      <c r="GW320" s="167" t="e">
        <f t="shared" ca="1" si="1074"/>
        <v>#REF!</v>
      </c>
      <c r="GX320" s="167" t="e">
        <f t="shared" ca="1" si="1074"/>
        <v>#REF!</v>
      </c>
      <c r="GY320" s="167" t="e">
        <f t="shared" ca="1" si="1074"/>
        <v>#REF!</v>
      </c>
      <c r="GZ320" s="167" t="e">
        <f t="shared" ca="1" si="1074"/>
        <v>#REF!</v>
      </c>
      <c r="HA320" s="167" t="e">
        <f t="shared" ca="1" si="1074"/>
        <v>#REF!</v>
      </c>
      <c r="HB320" s="167" t="e">
        <f t="shared" ca="1" si="1074"/>
        <v>#REF!</v>
      </c>
      <c r="HC320" s="167" t="e">
        <f t="shared" ca="1" si="1074"/>
        <v>#REF!</v>
      </c>
      <c r="HD320" s="167" t="e">
        <f t="shared" ca="1" si="1074"/>
        <v>#REF!</v>
      </c>
      <c r="HF320" s="167" t="e">
        <f t="shared" ca="1" si="927"/>
        <v>#REF!</v>
      </c>
      <c r="HG320" s="167" t="e">
        <f t="shared" ca="1" si="928"/>
        <v>#REF!</v>
      </c>
      <c r="HH320" s="167" t="e">
        <f t="shared" ca="1" si="929"/>
        <v>#REF!</v>
      </c>
      <c r="HI320" s="167" t="e">
        <f t="shared" ca="1" si="930"/>
        <v>#REF!</v>
      </c>
      <c r="HJ320" s="167" t="e">
        <f t="shared" ca="1" si="931"/>
        <v>#REF!</v>
      </c>
      <c r="HK320" s="167" t="e">
        <f t="shared" ca="1" si="932"/>
        <v>#REF!</v>
      </c>
      <c r="HL320" s="167" t="e">
        <f t="shared" ca="1" si="933"/>
        <v>#REF!</v>
      </c>
      <c r="HM320" s="167" t="e">
        <f t="shared" ca="1" si="934"/>
        <v>#REF!</v>
      </c>
      <c r="HN320" s="167" t="e">
        <f t="shared" ca="1" si="935"/>
        <v>#REF!</v>
      </c>
      <c r="HO320" s="167" t="e">
        <f t="shared" ca="1" si="936"/>
        <v>#REF!</v>
      </c>
      <c r="HP320" s="167" t="e">
        <f t="shared" ca="1" si="937"/>
        <v>#REF!</v>
      </c>
      <c r="HQ320" s="167" t="e">
        <f t="shared" ca="1" si="938"/>
        <v>#REF!</v>
      </c>
      <c r="HR320" s="167" t="e">
        <f t="shared" ca="1" si="939"/>
        <v>#REF!</v>
      </c>
      <c r="HS320" s="167" t="e">
        <f t="shared" ca="1" si="940"/>
        <v>#REF!</v>
      </c>
      <c r="HT320" s="167" t="e">
        <f t="shared" ca="1" si="941"/>
        <v>#REF!</v>
      </c>
      <c r="HU320" s="167" t="e">
        <f t="shared" ca="1" si="942"/>
        <v>#REF!</v>
      </c>
      <c r="HW320" s="167" t="e">
        <f t="shared" ca="1" si="943"/>
        <v>#REF!</v>
      </c>
      <c r="HX320" s="167">
        <f t="shared" si="944"/>
        <v>0</v>
      </c>
      <c r="HY320" s="167" t="e">
        <f t="shared" ca="1" si="1026"/>
        <v>#REF!</v>
      </c>
      <c r="HZ320" s="219" t="e">
        <f t="shared" ca="1" si="1027"/>
        <v>#REF!</v>
      </c>
    </row>
    <row r="321" spans="1:234" s="48" customFormat="1">
      <c r="A321" s="3" t="s">
        <v>636</v>
      </c>
      <c r="B321" s="202" t="str">
        <f>INDEX('Ref1'!$E:$E,MATCH(A321,'Ref1'!$A:$A,0))</f>
        <v>Stevenage</v>
      </c>
      <c r="C321" s="42" t="str">
        <f>INDEX(Data1!B:B,MATCH(A321,Data1!A:A,0))</f>
        <v>SD</v>
      </c>
      <c r="D321" s="253" t="str">
        <f>INDEX(Data1!C:C,MATCH(A321,Data1!A:A,0))</f>
        <v>E</v>
      </c>
      <c r="E321" s="200" t="str">
        <f>IF($C$6="No","No",IF(COUNTIF(Inputs!$K$359:$K$398,$A321)&gt;0,"Yes","No"))</f>
        <v>No</v>
      </c>
      <c r="F321" s="404"/>
      <c r="G321" s="62">
        <f>INDEX('4_RatesSplit'!K:K,MATCH($A321,'4_RatesSplit'!$A:$A,0))</f>
        <v>0</v>
      </c>
      <c r="H321" s="171">
        <f>INDEX('4_RatesSplit'!L:L,MATCH($A321,'4_RatesSplit'!$A:$A,0))</f>
        <v>0</v>
      </c>
      <c r="I321" s="167">
        <f>INDEX('4_RatesSplit'!M:M,MATCH($A321,'4_RatesSplit'!$A:$A,0))</f>
        <v>0</v>
      </c>
      <c r="J321" s="167">
        <f>INDEX('4_RatesSplit'!N:N,MATCH($A321,'4_RatesSplit'!$A:$A,0))</f>
        <v>0</v>
      </c>
      <c r="K321" s="167">
        <f>INDEX('4_RatesSplit'!O:O,MATCH($A321,'4_RatesSplit'!$A:$A,0))</f>
        <v>0</v>
      </c>
      <c r="L321" s="167">
        <f>INDEX('4_RatesSplit'!P:P,MATCH($A321,'4_RatesSplit'!$A:$A,0))</f>
        <v>0</v>
      </c>
      <c r="M321" s="167">
        <f>INDEX('4_RatesSplit'!Q:Q,MATCH($A321,'4_RatesSplit'!$A:$A,0))</f>
        <v>0</v>
      </c>
      <c r="N321" s="167">
        <f>INDEX('4_RatesSplit'!R:R,MATCH($A321,'4_RatesSplit'!$A:$A,0))</f>
        <v>0</v>
      </c>
      <c r="O321" s="167">
        <f>INDEX('4_RatesSplit'!S:S,MATCH($A321,'4_RatesSplit'!$A:$A,0))</f>
        <v>0</v>
      </c>
      <c r="P321" s="167">
        <f>INDEX('4_RatesSplit'!T:T,MATCH($A321,'4_RatesSplit'!$A:$A,0))</f>
        <v>0</v>
      </c>
      <c r="Q321" s="167">
        <f>INDEX('4_RatesSplit'!U:U,MATCH($A321,'4_RatesSplit'!$A:$A,0))</f>
        <v>0</v>
      </c>
      <c r="R321" s="167">
        <f>INDEX('4_RatesSplit'!V:V,MATCH($A321,'4_RatesSplit'!$A:$A,0))</f>
        <v>0</v>
      </c>
      <c r="S321" s="167">
        <f>INDEX('4_RatesSplit'!W:W,MATCH($A321,'4_RatesSplit'!$A:$A,0))</f>
        <v>0</v>
      </c>
      <c r="T321" s="167">
        <f>INDEX('4_RatesSplit'!X:X,MATCH($A321,'4_RatesSplit'!$A:$A,0))</f>
        <v>0</v>
      </c>
      <c r="U321" s="167">
        <f>INDEX('4_RatesSplit'!Y:Y,MATCH($A321,'4_RatesSplit'!$A:$A,0))</f>
        <v>0</v>
      </c>
      <c r="V321" s="167">
        <f>INDEX('4_RatesSplit'!Z:Z,MATCH($A321,'4_RatesSplit'!$A:$A,0))</f>
        <v>0</v>
      </c>
      <c r="W321" s="167">
        <f>INDEX('4_RatesSplit'!AA:AA,MATCH($A321,'4_RatesSplit'!$A:$A,0))</f>
        <v>0</v>
      </c>
      <c r="X321" s="18"/>
      <c r="Y321" s="168" t="e">
        <f ca="1">INDEX('4_RatesSplit'!AT:AT,MATCH($A321,'4_RatesSplit'!$A:$A,0))</f>
        <v>#REF!</v>
      </c>
      <c r="Z321" s="168" t="e">
        <f ca="1">INDEX('4_RatesSplit'!AU:AU,MATCH($A321,'4_RatesSplit'!$A:$A,0))</f>
        <v>#REF!</v>
      </c>
      <c r="AA321" s="168" t="e">
        <f ca="1">INDEX('4_RatesSplit'!AV:AV,MATCH($A321,'4_RatesSplit'!$A:$A,0))</f>
        <v>#REF!</v>
      </c>
      <c r="AB321" s="168" t="e">
        <f ca="1">INDEX('4_RatesSplit'!AW:AW,MATCH($A321,'4_RatesSplit'!$A:$A,0))</f>
        <v>#REF!</v>
      </c>
      <c r="AC321" s="168" t="e">
        <f ca="1">INDEX('4_RatesSplit'!AX:AX,MATCH($A321,'4_RatesSplit'!$A:$A,0))</f>
        <v>#REF!</v>
      </c>
      <c r="AD321" s="168" t="e">
        <f ca="1">INDEX('4_RatesSplit'!AY:AY,MATCH($A321,'4_RatesSplit'!$A:$A,0))</f>
        <v>#REF!</v>
      </c>
      <c r="AE321" s="168" t="e">
        <f ca="1">INDEX('4_RatesSplit'!AZ:AZ,MATCH($A321,'4_RatesSplit'!$A:$A,0))</f>
        <v>#REF!</v>
      </c>
      <c r="AF321" s="168" t="e">
        <f ca="1">INDEX('4_RatesSplit'!BA:BA,MATCH($A321,'4_RatesSplit'!$A:$A,0))</f>
        <v>#REF!</v>
      </c>
      <c r="AG321" s="168" t="e">
        <f ca="1">INDEX('4_RatesSplit'!BB:BB,MATCH($A321,'4_RatesSplit'!$A:$A,0))</f>
        <v>#REF!</v>
      </c>
      <c r="AH321" s="168" t="e">
        <f ca="1">INDEX('4_RatesSplit'!BC:BC,MATCH($A321,'4_RatesSplit'!$A:$A,0))</f>
        <v>#REF!</v>
      </c>
      <c r="AI321" s="168" t="e">
        <f ca="1">INDEX('4_RatesSplit'!BD:BD,MATCH($A321,'4_RatesSplit'!$A:$A,0))</f>
        <v>#REF!</v>
      </c>
      <c r="AJ321" s="168" t="e">
        <f ca="1">INDEX('4_RatesSplit'!BE:BE,MATCH($A321,'4_RatesSplit'!$A:$A,0))</f>
        <v>#REF!</v>
      </c>
      <c r="AK321" s="168" t="e">
        <f ca="1">INDEX('4_RatesSplit'!BF:BF,MATCH($A321,'4_RatesSplit'!$A:$A,0))</f>
        <v>#REF!</v>
      </c>
      <c r="AL321" s="168" t="e">
        <f ca="1">INDEX('4_RatesSplit'!BG:BG,MATCH($A321,'4_RatesSplit'!$A:$A,0))</f>
        <v>#REF!</v>
      </c>
      <c r="AM321" s="168" t="e">
        <f ca="1">INDEX('4_RatesSplit'!BH:BH,MATCH($A321,'4_RatesSplit'!$A:$A,0))</f>
        <v>#REF!</v>
      </c>
      <c r="AN321" s="198" t="e">
        <f ca="1">INDEX('4_RatesSplit'!BI:BI,MATCH($A321,'4_RatesSplit'!$A:$A,0))</f>
        <v>#REF!</v>
      </c>
      <c r="AO321" s="114"/>
      <c r="AP321" s="167" t="e">
        <f t="shared" ca="1" si="945"/>
        <v>#REF!</v>
      </c>
      <c r="AQ321" s="167" t="e">
        <f t="shared" ca="1" si="946"/>
        <v>#REF!</v>
      </c>
      <c r="AR321" s="167" t="e">
        <f t="shared" ca="1" si="947"/>
        <v>#REF!</v>
      </c>
      <c r="AS321" s="167" t="e">
        <f t="shared" ca="1" si="948"/>
        <v>#REF!</v>
      </c>
      <c r="AT321" s="167" t="e">
        <f t="shared" ca="1" si="949"/>
        <v>#REF!</v>
      </c>
      <c r="AU321" s="167" t="e">
        <f t="shared" ca="1" si="950"/>
        <v>#REF!</v>
      </c>
      <c r="AV321" s="167" t="e">
        <f t="shared" ca="1" si="951"/>
        <v>#REF!</v>
      </c>
      <c r="AW321" s="167" t="e">
        <f t="shared" ca="1" si="952"/>
        <v>#REF!</v>
      </c>
      <c r="AX321" s="167" t="e">
        <f t="shared" ca="1" si="953"/>
        <v>#REF!</v>
      </c>
      <c r="AY321" s="167" t="e">
        <f t="shared" ca="1" si="954"/>
        <v>#REF!</v>
      </c>
      <c r="AZ321" s="167" t="e">
        <f t="shared" ca="1" si="955"/>
        <v>#REF!</v>
      </c>
      <c r="BA321" s="167" t="e">
        <f t="shared" ca="1" si="956"/>
        <v>#REF!</v>
      </c>
      <c r="BB321" s="167" t="e">
        <f t="shared" ca="1" si="957"/>
        <v>#REF!</v>
      </c>
      <c r="BC321" s="167" t="e">
        <f t="shared" ca="1" si="958"/>
        <v>#REF!</v>
      </c>
      <c r="BD321" s="167" t="e">
        <f t="shared" ca="1" si="959"/>
        <v>#REF!</v>
      </c>
      <c r="BE321" s="167" t="e">
        <f t="shared" ca="1" si="960"/>
        <v>#REF!</v>
      </c>
      <c r="BF321" s="18"/>
      <c r="BG321" s="168">
        <f>INDEX('2_Needs'!$F:$F,MATCH($A321,'2_Needs'!$A:$A,0))</f>
        <v>2.0619609002198156E-4</v>
      </c>
      <c r="BH321" s="114"/>
      <c r="BI321" s="167">
        <f t="shared" ref="BI321:BX321" si="1081">IF(BI$3="reset",$BG321*BI$6,BH321*(1+$C$4))</f>
        <v>0</v>
      </c>
      <c r="BJ321" s="167">
        <f t="shared" si="1081"/>
        <v>0</v>
      </c>
      <c r="BK321" s="167">
        <f t="shared" si="1081"/>
        <v>0</v>
      </c>
      <c r="BL321" s="167">
        <f t="shared" si="1081"/>
        <v>0</v>
      </c>
      <c r="BM321" s="167">
        <f t="shared" si="1081"/>
        <v>0</v>
      </c>
      <c r="BN321" s="167">
        <f t="shared" si="1081"/>
        <v>0</v>
      </c>
      <c r="BO321" s="167">
        <f t="shared" si="1081"/>
        <v>0</v>
      </c>
      <c r="BP321" s="167">
        <f t="shared" si="1081"/>
        <v>0</v>
      </c>
      <c r="BQ321" s="167">
        <f t="shared" si="1081"/>
        <v>0</v>
      </c>
      <c r="BR321" s="167">
        <f t="shared" si="1081"/>
        <v>0</v>
      </c>
      <c r="BS321" s="167">
        <f t="shared" si="1081"/>
        <v>0</v>
      </c>
      <c r="BT321" s="167">
        <f t="shared" si="1081"/>
        <v>0</v>
      </c>
      <c r="BU321" s="167">
        <f t="shared" si="1081"/>
        <v>0</v>
      </c>
      <c r="BV321" s="167">
        <f t="shared" si="1081"/>
        <v>0</v>
      </c>
      <c r="BW321" s="167">
        <f t="shared" si="1081"/>
        <v>0</v>
      </c>
      <c r="BX321" s="167">
        <f t="shared" si="1081"/>
        <v>0</v>
      </c>
      <c r="BZ321" s="167" t="e">
        <f t="shared" ca="1" si="879"/>
        <v>#REF!</v>
      </c>
      <c r="CA321" s="167" t="e">
        <f t="shared" ca="1" si="880"/>
        <v>#REF!</v>
      </c>
      <c r="CB321" s="167" t="e">
        <f t="shared" ca="1" si="881"/>
        <v>#REF!</v>
      </c>
      <c r="CC321" s="167" t="e">
        <f t="shared" ca="1" si="882"/>
        <v>#REF!</v>
      </c>
      <c r="CD321" s="167" t="e">
        <f t="shared" ca="1" si="883"/>
        <v>#REF!</v>
      </c>
      <c r="CE321" s="167" t="e">
        <f t="shared" ca="1" si="884"/>
        <v>#REF!</v>
      </c>
      <c r="CF321" s="167" t="e">
        <f t="shared" ca="1" si="885"/>
        <v>#REF!</v>
      </c>
      <c r="CG321" s="167" t="e">
        <f t="shared" ca="1" si="886"/>
        <v>#REF!</v>
      </c>
      <c r="CH321" s="167" t="e">
        <f t="shared" ca="1" si="887"/>
        <v>#REF!</v>
      </c>
      <c r="CI321" s="167" t="e">
        <f t="shared" ca="1" si="888"/>
        <v>#REF!</v>
      </c>
      <c r="CJ321" s="167" t="e">
        <f t="shared" ca="1" si="889"/>
        <v>#REF!</v>
      </c>
      <c r="CK321" s="167" t="e">
        <f t="shared" ca="1" si="890"/>
        <v>#REF!</v>
      </c>
      <c r="CL321" s="167" t="e">
        <f t="shared" ca="1" si="891"/>
        <v>#REF!</v>
      </c>
      <c r="CM321" s="167" t="e">
        <f t="shared" ca="1" si="892"/>
        <v>#REF!</v>
      </c>
      <c r="CN321" s="167" t="e">
        <f t="shared" ca="1" si="893"/>
        <v>#REF!</v>
      </c>
      <c r="CO321" s="167" t="e">
        <f t="shared" ca="1" si="894"/>
        <v>#REF!</v>
      </c>
      <c r="CQ321" s="167" t="e">
        <f t="shared" ca="1" si="895"/>
        <v>#REF!</v>
      </c>
      <c r="CR321" s="167" t="e">
        <f t="shared" ca="1" si="896"/>
        <v>#REF!</v>
      </c>
      <c r="CS321" s="167" t="e">
        <f t="shared" ca="1" si="897"/>
        <v>#REF!</v>
      </c>
      <c r="CT321" s="167" t="e">
        <f t="shared" ca="1" si="898"/>
        <v>#REF!</v>
      </c>
      <c r="CU321" s="167" t="e">
        <f t="shared" ca="1" si="899"/>
        <v>#REF!</v>
      </c>
      <c r="CV321" s="167" t="e">
        <f t="shared" ca="1" si="900"/>
        <v>#REF!</v>
      </c>
      <c r="CW321" s="167" t="e">
        <f t="shared" ca="1" si="901"/>
        <v>#REF!</v>
      </c>
      <c r="CX321" s="167" t="e">
        <f t="shared" ca="1" si="902"/>
        <v>#REF!</v>
      </c>
      <c r="CY321" s="167" t="e">
        <f t="shared" ca="1" si="903"/>
        <v>#REF!</v>
      </c>
      <c r="CZ321" s="167" t="e">
        <f t="shared" ca="1" si="904"/>
        <v>#REF!</v>
      </c>
      <c r="DA321" s="167" t="e">
        <f t="shared" ca="1" si="905"/>
        <v>#REF!</v>
      </c>
      <c r="DB321" s="167" t="e">
        <f t="shared" ca="1" si="906"/>
        <v>#REF!</v>
      </c>
      <c r="DC321" s="167" t="e">
        <f t="shared" ca="1" si="907"/>
        <v>#REF!</v>
      </c>
      <c r="DD321" s="167" t="e">
        <f t="shared" ca="1" si="908"/>
        <v>#REF!</v>
      </c>
      <c r="DE321" s="167" t="e">
        <f t="shared" ca="1" si="909"/>
        <v>#REF!</v>
      </c>
      <c r="DF321" s="167" t="e">
        <f t="shared" ca="1" si="910"/>
        <v>#REF!</v>
      </c>
      <c r="DH321" s="167">
        <f t="shared" si="911"/>
        <v>0</v>
      </c>
      <c r="DI321" s="167">
        <f t="shared" si="912"/>
        <v>0</v>
      </c>
      <c r="DJ321" s="167">
        <f t="shared" si="913"/>
        <v>0</v>
      </c>
      <c r="DK321" s="167">
        <f t="shared" si="914"/>
        <v>0</v>
      </c>
      <c r="DL321" s="167">
        <f t="shared" si="915"/>
        <v>0</v>
      </c>
      <c r="DM321" s="167">
        <f t="shared" si="916"/>
        <v>0</v>
      </c>
      <c r="DN321" s="167">
        <f t="shared" si="917"/>
        <v>0</v>
      </c>
      <c r="DO321" s="167">
        <f t="shared" si="918"/>
        <v>0</v>
      </c>
      <c r="DP321" s="167">
        <f t="shared" si="919"/>
        <v>0</v>
      </c>
      <c r="DQ321" s="167">
        <f t="shared" si="920"/>
        <v>0</v>
      </c>
      <c r="DR321" s="167">
        <f t="shared" si="921"/>
        <v>0</v>
      </c>
      <c r="DS321" s="167">
        <f t="shared" si="922"/>
        <v>0</v>
      </c>
      <c r="DT321" s="167">
        <f t="shared" si="923"/>
        <v>0</v>
      </c>
      <c r="DU321" s="167">
        <f t="shared" si="924"/>
        <v>0</v>
      </c>
      <c r="DV321" s="167">
        <f t="shared" si="925"/>
        <v>0</v>
      </c>
      <c r="DW321" s="167">
        <f t="shared" si="926"/>
        <v>0</v>
      </c>
      <c r="DY321" s="167" t="e">
        <f t="shared" ca="1" si="962"/>
        <v>#REF!</v>
      </c>
      <c r="DZ321" s="167" t="e">
        <f t="shared" ca="1" si="963"/>
        <v>#REF!</v>
      </c>
      <c r="EA321" s="167" t="e">
        <f t="shared" ca="1" si="964"/>
        <v>#REF!</v>
      </c>
      <c r="EB321" s="167" t="e">
        <f t="shared" ca="1" si="965"/>
        <v>#REF!</v>
      </c>
      <c r="EC321" s="167" t="e">
        <f t="shared" ca="1" si="966"/>
        <v>#REF!</v>
      </c>
      <c r="ED321" s="167" t="e">
        <f t="shared" ca="1" si="967"/>
        <v>#REF!</v>
      </c>
      <c r="EE321" s="167" t="e">
        <f t="shared" ca="1" si="968"/>
        <v>#REF!</v>
      </c>
      <c r="EF321" s="167" t="e">
        <f t="shared" ca="1" si="969"/>
        <v>#REF!</v>
      </c>
      <c r="EG321" s="167" t="e">
        <f t="shared" ca="1" si="970"/>
        <v>#REF!</v>
      </c>
      <c r="EH321" s="167" t="e">
        <f t="shared" ca="1" si="971"/>
        <v>#REF!</v>
      </c>
      <c r="EI321" s="167" t="e">
        <f t="shared" ca="1" si="972"/>
        <v>#REF!</v>
      </c>
      <c r="EJ321" s="167" t="e">
        <f t="shared" ca="1" si="973"/>
        <v>#REF!</v>
      </c>
      <c r="EK321" s="167" t="e">
        <f t="shared" ca="1" si="974"/>
        <v>#REF!</v>
      </c>
      <c r="EL321" s="167" t="e">
        <f t="shared" ca="1" si="975"/>
        <v>#REF!</v>
      </c>
      <c r="EM321" s="167" t="e">
        <f t="shared" ca="1" si="976"/>
        <v>#REF!</v>
      </c>
      <c r="EN321" s="167" t="e">
        <f t="shared" ca="1" si="977"/>
        <v>#REF!</v>
      </c>
      <c r="EP321" s="167">
        <f t="shared" si="978"/>
        <v>0</v>
      </c>
      <c r="EQ321" s="167">
        <f t="shared" si="979"/>
        <v>0</v>
      </c>
      <c r="ER321" s="167">
        <f t="shared" si="980"/>
        <v>0</v>
      </c>
      <c r="ES321" s="167">
        <f t="shared" si="981"/>
        <v>0</v>
      </c>
      <c r="ET321" s="167">
        <f t="shared" si="982"/>
        <v>0</v>
      </c>
      <c r="EU321" s="167">
        <f t="shared" si="983"/>
        <v>0</v>
      </c>
      <c r="EV321" s="167">
        <f t="shared" si="984"/>
        <v>0</v>
      </c>
      <c r="EW321" s="167">
        <f t="shared" si="985"/>
        <v>0</v>
      </c>
      <c r="EX321" s="167">
        <f t="shared" si="986"/>
        <v>0</v>
      </c>
      <c r="EY321" s="167">
        <f t="shared" si="987"/>
        <v>0</v>
      </c>
      <c r="EZ321" s="167">
        <f t="shared" si="988"/>
        <v>0</v>
      </c>
      <c r="FA321" s="167">
        <f t="shared" si="989"/>
        <v>0</v>
      </c>
      <c r="FB321" s="167">
        <f t="shared" si="990"/>
        <v>0</v>
      </c>
      <c r="FC321" s="167">
        <f t="shared" si="991"/>
        <v>0</v>
      </c>
      <c r="FD321" s="167">
        <f t="shared" si="992"/>
        <v>0</v>
      </c>
      <c r="FE321" s="167">
        <f t="shared" si="993"/>
        <v>0</v>
      </c>
      <c r="FG321" s="167">
        <f t="shared" si="994"/>
        <v>0</v>
      </c>
      <c r="FH321" s="167">
        <f t="shared" si="995"/>
        <v>0</v>
      </c>
      <c r="FI321" s="167">
        <f t="shared" si="996"/>
        <v>0</v>
      </c>
      <c r="FJ321" s="167">
        <f t="shared" si="997"/>
        <v>0</v>
      </c>
      <c r="FK321" s="167">
        <f t="shared" si="998"/>
        <v>0</v>
      </c>
      <c r="FL321" s="167">
        <f t="shared" si="999"/>
        <v>0</v>
      </c>
      <c r="FM321" s="167">
        <f t="shared" si="1000"/>
        <v>0</v>
      </c>
      <c r="FN321" s="167">
        <f t="shared" si="1001"/>
        <v>0</v>
      </c>
      <c r="FO321" s="167">
        <f t="shared" si="1002"/>
        <v>0</v>
      </c>
      <c r="FP321" s="167">
        <f t="shared" si="1003"/>
        <v>0</v>
      </c>
      <c r="FQ321" s="167">
        <f t="shared" si="1004"/>
        <v>0</v>
      </c>
      <c r="FR321" s="167">
        <f t="shared" si="1005"/>
        <v>0</v>
      </c>
      <c r="FS321" s="167">
        <f t="shared" si="1006"/>
        <v>0</v>
      </c>
      <c r="FT321" s="167">
        <f t="shared" si="1007"/>
        <v>0</v>
      </c>
      <c r="FU321" s="167">
        <f t="shared" si="1008"/>
        <v>0</v>
      </c>
      <c r="FV321" s="167">
        <f t="shared" si="1009"/>
        <v>0</v>
      </c>
      <c r="FX321" s="167">
        <f t="shared" si="1010"/>
        <v>0</v>
      </c>
      <c r="FY321" s="167">
        <f t="shared" si="1011"/>
        <v>0</v>
      </c>
      <c r="FZ321" s="167">
        <f t="shared" si="1012"/>
        <v>0</v>
      </c>
      <c r="GA321" s="167">
        <f t="shared" si="1013"/>
        <v>0</v>
      </c>
      <c r="GB321" s="167">
        <f t="shared" si="1014"/>
        <v>0</v>
      </c>
      <c r="GC321" s="167">
        <f t="shared" si="1015"/>
        <v>0</v>
      </c>
      <c r="GD321" s="167">
        <f t="shared" si="1016"/>
        <v>0</v>
      </c>
      <c r="GE321" s="167">
        <f t="shared" si="1017"/>
        <v>0</v>
      </c>
      <c r="GF321" s="167">
        <f t="shared" si="1018"/>
        <v>0</v>
      </c>
      <c r="GG321" s="167">
        <f t="shared" si="1019"/>
        <v>0</v>
      </c>
      <c r="GH321" s="167">
        <f t="shared" si="1020"/>
        <v>0</v>
      </c>
      <c r="GI321" s="167">
        <f t="shared" si="1021"/>
        <v>0</v>
      </c>
      <c r="GJ321" s="167">
        <f t="shared" si="1022"/>
        <v>0</v>
      </c>
      <c r="GK321" s="167">
        <f t="shared" si="1023"/>
        <v>0</v>
      </c>
      <c r="GL321" s="167">
        <f t="shared" si="1024"/>
        <v>0</v>
      </c>
      <c r="GM321" s="167">
        <f t="shared" si="1025"/>
        <v>0</v>
      </c>
      <c r="GO321" s="167" t="e">
        <f t="shared" ca="1" si="1077"/>
        <v>#REF!</v>
      </c>
      <c r="GP321" s="167" t="e">
        <f t="shared" ca="1" si="1074"/>
        <v>#REF!</v>
      </c>
      <c r="GQ321" s="167" t="e">
        <f t="shared" ca="1" si="1074"/>
        <v>#REF!</v>
      </c>
      <c r="GR321" s="167" t="e">
        <f t="shared" ca="1" si="1074"/>
        <v>#REF!</v>
      </c>
      <c r="GS321" s="167" t="e">
        <f t="shared" ca="1" si="1074"/>
        <v>#REF!</v>
      </c>
      <c r="GT321" s="167" t="e">
        <f t="shared" ca="1" si="1074"/>
        <v>#REF!</v>
      </c>
      <c r="GU321" s="167" t="e">
        <f t="shared" ca="1" si="1074"/>
        <v>#REF!</v>
      </c>
      <c r="GV321" s="167" t="e">
        <f t="shared" ca="1" si="1074"/>
        <v>#REF!</v>
      </c>
      <c r="GW321" s="167" t="e">
        <f t="shared" ca="1" si="1074"/>
        <v>#REF!</v>
      </c>
      <c r="GX321" s="167" t="e">
        <f t="shared" ca="1" si="1074"/>
        <v>#REF!</v>
      </c>
      <c r="GY321" s="167" t="e">
        <f t="shared" ca="1" si="1074"/>
        <v>#REF!</v>
      </c>
      <c r="GZ321" s="167" t="e">
        <f t="shared" ca="1" si="1074"/>
        <v>#REF!</v>
      </c>
      <c r="HA321" s="167" t="e">
        <f t="shared" ca="1" si="1074"/>
        <v>#REF!</v>
      </c>
      <c r="HB321" s="167" t="e">
        <f t="shared" ca="1" si="1074"/>
        <v>#REF!</v>
      </c>
      <c r="HC321" s="167" t="e">
        <f t="shared" ca="1" si="1074"/>
        <v>#REF!</v>
      </c>
      <c r="HD321" s="167" t="e">
        <f t="shared" ca="1" si="1074"/>
        <v>#REF!</v>
      </c>
      <c r="HF321" s="167" t="e">
        <f t="shared" ca="1" si="927"/>
        <v>#REF!</v>
      </c>
      <c r="HG321" s="167" t="e">
        <f t="shared" ca="1" si="928"/>
        <v>#REF!</v>
      </c>
      <c r="HH321" s="167" t="e">
        <f t="shared" ca="1" si="929"/>
        <v>#REF!</v>
      </c>
      <c r="HI321" s="167" t="e">
        <f t="shared" ca="1" si="930"/>
        <v>#REF!</v>
      </c>
      <c r="HJ321" s="167" t="e">
        <f t="shared" ca="1" si="931"/>
        <v>#REF!</v>
      </c>
      <c r="HK321" s="167" t="e">
        <f t="shared" ca="1" si="932"/>
        <v>#REF!</v>
      </c>
      <c r="HL321" s="167" t="e">
        <f t="shared" ca="1" si="933"/>
        <v>#REF!</v>
      </c>
      <c r="HM321" s="167" t="e">
        <f t="shared" ca="1" si="934"/>
        <v>#REF!</v>
      </c>
      <c r="HN321" s="167" t="e">
        <f t="shared" ca="1" si="935"/>
        <v>#REF!</v>
      </c>
      <c r="HO321" s="167" t="e">
        <f t="shared" ca="1" si="936"/>
        <v>#REF!</v>
      </c>
      <c r="HP321" s="167" t="e">
        <f t="shared" ca="1" si="937"/>
        <v>#REF!</v>
      </c>
      <c r="HQ321" s="167" t="e">
        <f t="shared" ca="1" si="938"/>
        <v>#REF!</v>
      </c>
      <c r="HR321" s="167" t="e">
        <f t="shared" ca="1" si="939"/>
        <v>#REF!</v>
      </c>
      <c r="HS321" s="167" t="e">
        <f t="shared" ca="1" si="940"/>
        <v>#REF!</v>
      </c>
      <c r="HT321" s="167" t="e">
        <f t="shared" ca="1" si="941"/>
        <v>#REF!</v>
      </c>
      <c r="HU321" s="167" t="e">
        <f t="shared" ca="1" si="942"/>
        <v>#REF!</v>
      </c>
      <c r="HW321" s="167" t="e">
        <f t="shared" ca="1" si="943"/>
        <v>#REF!</v>
      </c>
      <c r="HX321" s="167">
        <f t="shared" si="944"/>
        <v>0</v>
      </c>
      <c r="HY321" s="167" t="e">
        <f t="shared" ca="1" si="1026"/>
        <v>#REF!</v>
      </c>
      <c r="HZ321" s="219" t="e">
        <f t="shared" ca="1" si="1027"/>
        <v>#REF!</v>
      </c>
    </row>
    <row r="322" spans="1:234" s="48" customFormat="1">
      <c r="A322" s="3" t="s">
        <v>638</v>
      </c>
      <c r="B322" s="202" t="str">
        <f>INDEX('Ref1'!$E:$E,MATCH(A322,'Ref1'!$A:$A,0))</f>
        <v>Stockport</v>
      </c>
      <c r="C322" s="42" t="str">
        <f>INDEX(Data1!B:B,MATCH(A322,Data1!A:A,0))</f>
        <v>MD</v>
      </c>
      <c r="D322" s="253" t="str">
        <f>INDEX(Data1!C:C,MATCH(A322,Data1!A:A,0))</f>
        <v>NW</v>
      </c>
      <c r="E322" s="200" t="str">
        <f>IF($C$6="No","No",IF(COUNTIF(Inputs!$K$359:$K$398,$A322)&gt;0,"Yes","No"))</f>
        <v>No</v>
      </c>
      <c r="F322" s="404"/>
      <c r="G322" s="62">
        <f>INDEX('4_RatesSplit'!K:K,MATCH($A322,'4_RatesSplit'!$A:$A,0))</f>
        <v>0</v>
      </c>
      <c r="H322" s="171">
        <f>INDEX('4_RatesSplit'!L:L,MATCH($A322,'4_RatesSplit'!$A:$A,0))</f>
        <v>0</v>
      </c>
      <c r="I322" s="167">
        <f>INDEX('4_RatesSplit'!M:M,MATCH($A322,'4_RatesSplit'!$A:$A,0))</f>
        <v>0</v>
      </c>
      <c r="J322" s="167">
        <f>INDEX('4_RatesSplit'!N:N,MATCH($A322,'4_RatesSplit'!$A:$A,0))</f>
        <v>0</v>
      </c>
      <c r="K322" s="167">
        <f>INDEX('4_RatesSplit'!O:O,MATCH($A322,'4_RatesSplit'!$A:$A,0))</f>
        <v>0</v>
      </c>
      <c r="L322" s="167">
        <f>INDEX('4_RatesSplit'!P:P,MATCH($A322,'4_RatesSplit'!$A:$A,0))</f>
        <v>0</v>
      </c>
      <c r="M322" s="167">
        <f>INDEX('4_RatesSplit'!Q:Q,MATCH($A322,'4_RatesSplit'!$A:$A,0))</f>
        <v>0</v>
      </c>
      <c r="N322" s="167">
        <f>INDEX('4_RatesSplit'!R:R,MATCH($A322,'4_RatesSplit'!$A:$A,0))</f>
        <v>0</v>
      </c>
      <c r="O322" s="167">
        <f>INDEX('4_RatesSplit'!S:S,MATCH($A322,'4_RatesSplit'!$A:$A,0))</f>
        <v>0</v>
      </c>
      <c r="P322" s="167">
        <f>INDEX('4_RatesSplit'!T:T,MATCH($A322,'4_RatesSplit'!$A:$A,0))</f>
        <v>0</v>
      </c>
      <c r="Q322" s="167">
        <f>INDEX('4_RatesSplit'!U:U,MATCH($A322,'4_RatesSplit'!$A:$A,0))</f>
        <v>0</v>
      </c>
      <c r="R322" s="167">
        <f>INDEX('4_RatesSplit'!V:V,MATCH($A322,'4_RatesSplit'!$A:$A,0))</f>
        <v>0</v>
      </c>
      <c r="S322" s="167">
        <f>INDEX('4_RatesSplit'!W:W,MATCH($A322,'4_RatesSplit'!$A:$A,0))</f>
        <v>0</v>
      </c>
      <c r="T322" s="167">
        <f>INDEX('4_RatesSplit'!X:X,MATCH($A322,'4_RatesSplit'!$A:$A,0))</f>
        <v>0</v>
      </c>
      <c r="U322" s="167">
        <f>INDEX('4_RatesSplit'!Y:Y,MATCH($A322,'4_RatesSplit'!$A:$A,0))</f>
        <v>0</v>
      </c>
      <c r="V322" s="167">
        <f>INDEX('4_RatesSplit'!Z:Z,MATCH($A322,'4_RatesSplit'!$A:$A,0))</f>
        <v>0</v>
      </c>
      <c r="W322" s="167">
        <f>INDEX('4_RatesSplit'!AA:AA,MATCH($A322,'4_RatesSplit'!$A:$A,0))</f>
        <v>0</v>
      </c>
      <c r="X322" s="18"/>
      <c r="Y322" s="168" t="e">
        <f ca="1">INDEX('4_RatesSplit'!AT:AT,MATCH($A322,'4_RatesSplit'!$A:$A,0))</f>
        <v>#REF!</v>
      </c>
      <c r="Z322" s="168" t="e">
        <f ca="1">INDEX('4_RatesSplit'!AU:AU,MATCH($A322,'4_RatesSplit'!$A:$A,0))</f>
        <v>#REF!</v>
      </c>
      <c r="AA322" s="168" t="e">
        <f ca="1">INDEX('4_RatesSplit'!AV:AV,MATCH($A322,'4_RatesSplit'!$A:$A,0))</f>
        <v>#REF!</v>
      </c>
      <c r="AB322" s="168" t="e">
        <f ca="1">INDEX('4_RatesSplit'!AW:AW,MATCH($A322,'4_RatesSplit'!$A:$A,0))</f>
        <v>#REF!</v>
      </c>
      <c r="AC322" s="168" t="e">
        <f ca="1">INDEX('4_RatesSplit'!AX:AX,MATCH($A322,'4_RatesSplit'!$A:$A,0))</f>
        <v>#REF!</v>
      </c>
      <c r="AD322" s="168" t="e">
        <f ca="1">INDEX('4_RatesSplit'!AY:AY,MATCH($A322,'4_RatesSplit'!$A:$A,0))</f>
        <v>#REF!</v>
      </c>
      <c r="AE322" s="168" t="e">
        <f ca="1">INDEX('4_RatesSplit'!AZ:AZ,MATCH($A322,'4_RatesSplit'!$A:$A,0))</f>
        <v>#REF!</v>
      </c>
      <c r="AF322" s="168" t="e">
        <f ca="1">INDEX('4_RatesSplit'!BA:BA,MATCH($A322,'4_RatesSplit'!$A:$A,0))</f>
        <v>#REF!</v>
      </c>
      <c r="AG322" s="168" t="e">
        <f ca="1">INDEX('4_RatesSplit'!BB:BB,MATCH($A322,'4_RatesSplit'!$A:$A,0))</f>
        <v>#REF!</v>
      </c>
      <c r="AH322" s="168" t="e">
        <f ca="1">INDEX('4_RatesSplit'!BC:BC,MATCH($A322,'4_RatesSplit'!$A:$A,0))</f>
        <v>#REF!</v>
      </c>
      <c r="AI322" s="168" t="e">
        <f ca="1">INDEX('4_RatesSplit'!BD:BD,MATCH($A322,'4_RatesSplit'!$A:$A,0))</f>
        <v>#REF!</v>
      </c>
      <c r="AJ322" s="168" t="e">
        <f ca="1">INDEX('4_RatesSplit'!BE:BE,MATCH($A322,'4_RatesSplit'!$A:$A,0))</f>
        <v>#REF!</v>
      </c>
      <c r="AK322" s="168" t="e">
        <f ca="1">INDEX('4_RatesSplit'!BF:BF,MATCH($A322,'4_RatesSplit'!$A:$A,0))</f>
        <v>#REF!</v>
      </c>
      <c r="AL322" s="168" t="e">
        <f ca="1">INDEX('4_RatesSplit'!BG:BG,MATCH($A322,'4_RatesSplit'!$A:$A,0))</f>
        <v>#REF!</v>
      </c>
      <c r="AM322" s="168" t="e">
        <f ca="1">INDEX('4_RatesSplit'!BH:BH,MATCH($A322,'4_RatesSplit'!$A:$A,0))</f>
        <v>#REF!</v>
      </c>
      <c r="AN322" s="198" t="e">
        <f ca="1">INDEX('4_RatesSplit'!BI:BI,MATCH($A322,'4_RatesSplit'!$A:$A,0))</f>
        <v>#REF!</v>
      </c>
      <c r="AO322" s="114"/>
      <c r="AP322" s="167" t="e">
        <f t="shared" ca="1" si="945"/>
        <v>#REF!</v>
      </c>
      <c r="AQ322" s="167" t="e">
        <f t="shared" ca="1" si="946"/>
        <v>#REF!</v>
      </c>
      <c r="AR322" s="167" t="e">
        <f t="shared" ca="1" si="947"/>
        <v>#REF!</v>
      </c>
      <c r="AS322" s="167" t="e">
        <f t="shared" ca="1" si="948"/>
        <v>#REF!</v>
      </c>
      <c r="AT322" s="167" t="e">
        <f t="shared" ca="1" si="949"/>
        <v>#REF!</v>
      </c>
      <c r="AU322" s="167" t="e">
        <f t="shared" ca="1" si="950"/>
        <v>#REF!</v>
      </c>
      <c r="AV322" s="167" t="e">
        <f t="shared" ca="1" si="951"/>
        <v>#REF!</v>
      </c>
      <c r="AW322" s="167" t="e">
        <f t="shared" ca="1" si="952"/>
        <v>#REF!</v>
      </c>
      <c r="AX322" s="167" t="e">
        <f t="shared" ca="1" si="953"/>
        <v>#REF!</v>
      </c>
      <c r="AY322" s="167" t="e">
        <f t="shared" ca="1" si="954"/>
        <v>#REF!</v>
      </c>
      <c r="AZ322" s="167" t="e">
        <f t="shared" ca="1" si="955"/>
        <v>#REF!</v>
      </c>
      <c r="BA322" s="167" t="e">
        <f t="shared" ca="1" si="956"/>
        <v>#REF!</v>
      </c>
      <c r="BB322" s="167" t="e">
        <f t="shared" ca="1" si="957"/>
        <v>#REF!</v>
      </c>
      <c r="BC322" s="167" t="e">
        <f t="shared" ca="1" si="958"/>
        <v>#REF!</v>
      </c>
      <c r="BD322" s="167" t="e">
        <f t="shared" ca="1" si="959"/>
        <v>#REF!</v>
      </c>
      <c r="BE322" s="167" t="e">
        <f t="shared" ca="1" si="960"/>
        <v>#REF!</v>
      </c>
      <c r="BF322" s="18"/>
      <c r="BG322" s="168">
        <f>INDEX('2_Needs'!$F:$F,MATCH($A322,'2_Needs'!$A:$A,0))</f>
        <v>3.84071849041525E-3</v>
      </c>
      <c r="BH322" s="114"/>
      <c r="BI322" s="167">
        <f t="shared" ref="BI322:BX322" si="1082">IF(BI$3="reset",$BG322*BI$6,BH322*(1+$C$4))</f>
        <v>0</v>
      </c>
      <c r="BJ322" s="167">
        <f t="shared" si="1082"/>
        <v>0</v>
      </c>
      <c r="BK322" s="167">
        <f t="shared" si="1082"/>
        <v>0</v>
      </c>
      <c r="BL322" s="167">
        <f t="shared" si="1082"/>
        <v>0</v>
      </c>
      <c r="BM322" s="167">
        <f t="shared" si="1082"/>
        <v>0</v>
      </c>
      <c r="BN322" s="167">
        <f t="shared" si="1082"/>
        <v>0</v>
      </c>
      <c r="BO322" s="167">
        <f t="shared" si="1082"/>
        <v>0</v>
      </c>
      <c r="BP322" s="167">
        <f t="shared" si="1082"/>
        <v>0</v>
      </c>
      <c r="BQ322" s="167">
        <f t="shared" si="1082"/>
        <v>0</v>
      </c>
      <c r="BR322" s="167">
        <f t="shared" si="1082"/>
        <v>0</v>
      </c>
      <c r="BS322" s="167">
        <f t="shared" si="1082"/>
        <v>0</v>
      </c>
      <c r="BT322" s="167">
        <f t="shared" si="1082"/>
        <v>0</v>
      </c>
      <c r="BU322" s="167">
        <f t="shared" si="1082"/>
        <v>0</v>
      </c>
      <c r="BV322" s="167">
        <f t="shared" si="1082"/>
        <v>0</v>
      </c>
      <c r="BW322" s="167">
        <f t="shared" si="1082"/>
        <v>0</v>
      </c>
      <c r="BX322" s="167">
        <f t="shared" si="1082"/>
        <v>0</v>
      </c>
      <c r="BZ322" s="167" t="e">
        <f t="shared" ca="1" si="879"/>
        <v>#REF!</v>
      </c>
      <c r="CA322" s="167" t="e">
        <f t="shared" ca="1" si="880"/>
        <v>#REF!</v>
      </c>
      <c r="CB322" s="167" t="e">
        <f t="shared" ca="1" si="881"/>
        <v>#REF!</v>
      </c>
      <c r="CC322" s="167" t="e">
        <f t="shared" ca="1" si="882"/>
        <v>#REF!</v>
      </c>
      <c r="CD322" s="167" t="e">
        <f t="shared" ca="1" si="883"/>
        <v>#REF!</v>
      </c>
      <c r="CE322" s="167" t="e">
        <f t="shared" ca="1" si="884"/>
        <v>#REF!</v>
      </c>
      <c r="CF322" s="167" t="e">
        <f t="shared" ca="1" si="885"/>
        <v>#REF!</v>
      </c>
      <c r="CG322" s="167" t="e">
        <f t="shared" ca="1" si="886"/>
        <v>#REF!</v>
      </c>
      <c r="CH322" s="167" t="e">
        <f t="shared" ca="1" si="887"/>
        <v>#REF!</v>
      </c>
      <c r="CI322" s="167" t="e">
        <f t="shared" ca="1" si="888"/>
        <v>#REF!</v>
      </c>
      <c r="CJ322" s="167" t="e">
        <f t="shared" ca="1" si="889"/>
        <v>#REF!</v>
      </c>
      <c r="CK322" s="167" t="e">
        <f t="shared" ca="1" si="890"/>
        <v>#REF!</v>
      </c>
      <c r="CL322" s="167" t="e">
        <f t="shared" ca="1" si="891"/>
        <v>#REF!</v>
      </c>
      <c r="CM322" s="167" t="e">
        <f t="shared" ca="1" si="892"/>
        <v>#REF!</v>
      </c>
      <c r="CN322" s="167" t="e">
        <f t="shared" ca="1" si="893"/>
        <v>#REF!</v>
      </c>
      <c r="CO322" s="167" t="e">
        <f t="shared" ca="1" si="894"/>
        <v>#REF!</v>
      </c>
      <c r="CQ322" s="167" t="e">
        <f t="shared" ca="1" si="895"/>
        <v>#REF!</v>
      </c>
      <c r="CR322" s="167" t="e">
        <f t="shared" ca="1" si="896"/>
        <v>#REF!</v>
      </c>
      <c r="CS322" s="167" t="e">
        <f t="shared" ca="1" si="897"/>
        <v>#REF!</v>
      </c>
      <c r="CT322" s="167" t="e">
        <f t="shared" ca="1" si="898"/>
        <v>#REF!</v>
      </c>
      <c r="CU322" s="167" t="e">
        <f t="shared" ca="1" si="899"/>
        <v>#REF!</v>
      </c>
      <c r="CV322" s="167" t="e">
        <f t="shared" ca="1" si="900"/>
        <v>#REF!</v>
      </c>
      <c r="CW322" s="167" t="e">
        <f t="shared" ca="1" si="901"/>
        <v>#REF!</v>
      </c>
      <c r="CX322" s="167" t="e">
        <f t="shared" ca="1" si="902"/>
        <v>#REF!</v>
      </c>
      <c r="CY322" s="167" t="e">
        <f t="shared" ca="1" si="903"/>
        <v>#REF!</v>
      </c>
      <c r="CZ322" s="167" t="e">
        <f t="shared" ca="1" si="904"/>
        <v>#REF!</v>
      </c>
      <c r="DA322" s="167" t="e">
        <f t="shared" ca="1" si="905"/>
        <v>#REF!</v>
      </c>
      <c r="DB322" s="167" t="e">
        <f t="shared" ca="1" si="906"/>
        <v>#REF!</v>
      </c>
      <c r="DC322" s="167" t="e">
        <f t="shared" ca="1" si="907"/>
        <v>#REF!</v>
      </c>
      <c r="DD322" s="167" t="e">
        <f t="shared" ca="1" si="908"/>
        <v>#REF!</v>
      </c>
      <c r="DE322" s="167" t="e">
        <f t="shared" ca="1" si="909"/>
        <v>#REF!</v>
      </c>
      <c r="DF322" s="167" t="e">
        <f t="shared" ca="1" si="910"/>
        <v>#REF!</v>
      </c>
      <c r="DH322" s="167">
        <f t="shared" si="911"/>
        <v>0</v>
      </c>
      <c r="DI322" s="167">
        <f t="shared" si="912"/>
        <v>0</v>
      </c>
      <c r="DJ322" s="167">
        <f t="shared" si="913"/>
        <v>0</v>
      </c>
      <c r="DK322" s="167">
        <f t="shared" si="914"/>
        <v>0</v>
      </c>
      <c r="DL322" s="167">
        <f t="shared" si="915"/>
        <v>0</v>
      </c>
      <c r="DM322" s="167">
        <f t="shared" si="916"/>
        <v>0</v>
      </c>
      <c r="DN322" s="167">
        <f t="shared" si="917"/>
        <v>0</v>
      </c>
      <c r="DO322" s="167">
        <f t="shared" si="918"/>
        <v>0</v>
      </c>
      <c r="DP322" s="167">
        <f t="shared" si="919"/>
        <v>0</v>
      </c>
      <c r="DQ322" s="167">
        <f t="shared" si="920"/>
        <v>0</v>
      </c>
      <c r="DR322" s="167">
        <f t="shared" si="921"/>
        <v>0</v>
      </c>
      <c r="DS322" s="167">
        <f t="shared" si="922"/>
        <v>0</v>
      </c>
      <c r="DT322" s="167">
        <f t="shared" si="923"/>
        <v>0</v>
      </c>
      <c r="DU322" s="167">
        <f t="shared" si="924"/>
        <v>0</v>
      </c>
      <c r="DV322" s="167">
        <f t="shared" si="925"/>
        <v>0</v>
      </c>
      <c r="DW322" s="167">
        <f t="shared" si="926"/>
        <v>0</v>
      </c>
      <c r="DY322" s="167" t="e">
        <f t="shared" ca="1" si="962"/>
        <v>#REF!</v>
      </c>
      <c r="DZ322" s="167" t="e">
        <f t="shared" ca="1" si="963"/>
        <v>#REF!</v>
      </c>
      <c r="EA322" s="167" t="e">
        <f t="shared" ca="1" si="964"/>
        <v>#REF!</v>
      </c>
      <c r="EB322" s="167" t="e">
        <f t="shared" ca="1" si="965"/>
        <v>#REF!</v>
      </c>
      <c r="EC322" s="167" t="e">
        <f t="shared" ca="1" si="966"/>
        <v>#REF!</v>
      </c>
      <c r="ED322" s="167" t="e">
        <f t="shared" ca="1" si="967"/>
        <v>#REF!</v>
      </c>
      <c r="EE322" s="167" t="e">
        <f t="shared" ca="1" si="968"/>
        <v>#REF!</v>
      </c>
      <c r="EF322" s="167" t="e">
        <f t="shared" ca="1" si="969"/>
        <v>#REF!</v>
      </c>
      <c r="EG322" s="167" t="e">
        <f t="shared" ca="1" si="970"/>
        <v>#REF!</v>
      </c>
      <c r="EH322" s="167" t="e">
        <f t="shared" ca="1" si="971"/>
        <v>#REF!</v>
      </c>
      <c r="EI322" s="167" t="e">
        <f t="shared" ca="1" si="972"/>
        <v>#REF!</v>
      </c>
      <c r="EJ322" s="167" t="e">
        <f t="shared" ca="1" si="973"/>
        <v>#REF!</v>
      </c>
      <c r="EK322" s="167" t="e">
        <f t="shared" ca="1" si="974"/>
        <v>#REF!</v>
      </c>
      <c r="EL322" s="167" t="e">
        <f t="shared" ca="1" si="975"/>
        <v>#REF!</v>
      </c>
      <c r="EM322" s="167" t="e">
        <f t="shared" ca="1" si="976"/>
        <v>#REF!</v>
      </c>
      <c r="EN322" s="167" t="e">
        <f t="shared" ca="1" si="977"/>
        <v>#REF!</v>
      </c>
      <c r="EP322" s="167">
        <f t="shared" si="978"/>
        <v>0</v>
      </c>
      <c r="EQ322" s="167">
        <f t="shared" si="979"/>
        <v>0</v>
      </c>
      <c r="ER322" s="167">
        <f t="shared" si="980"/>
        <v>0</v>
      </c>
      <c r="ES322" s="167">
        <f t="shared" si="981"/>
        <v>0</v>
      </c>
      <c r="ET322" s="167">
        <f t="shared" si="982"/>
        <v>0</v>
      </c>
      <c r="EU322" s="167">
        <f t="shared" si="983"/>
        <v>0</v>
      </c>
      <c r="EV322" s="167">
        <f t="shared" si="984"/>
        <v>0</v>
      </c>
      <c r="EW322" s="167">
        <f t="shared" si="985"/>
        <v>0</v>
      </c>
      <c r="EX322" s="167">
        <f t="shared" si="986"/>
        <v>0</v>
      </c>
      <c r="EY322" s="167">
        <f t="shared" si="987"/>
        <v>0</v>
      </c>
      <c r="EZ322" s="167">
        <f t="shared" si="988"/>
        <v>0</v>
      </c>
      <c r="FA322" s="167">
        <f t="shared" si="989"/>
        <v>0</v>
      </c>
      <c r="FB322" s="167">
        <f t="shared" si="990"/>
        <v>0</v>
      </c>
      <c r="FC322" s="167">
        <f t="shared" si="991"/>
        <v>0</v>
      </c>
      <c r="FD322" s="167">
        <f t="shared" si="992"/>
        <v>0</v>
      </c>
      <c r="FE322" s="167">
        <f t="shared" si="993"/>
        <v>0</v>
      </c>
      <c r="FG322" s="167">
        <f t="shared" si="994"/>
        <v>0</v>
      </c>
      <c r="FH322" s="167">
        <f t="shared" si="995"/>
        <v>0</v>
      </c>
      <c r="FI322" s="167">
        <f t="shared" si="996"/>
        <v>0</v>
      </c>
      <c r="FJ322" s="167">
        <f t="shared" si="997"/>
        <v>0</v>
      </c>
      <c r="FK322" s="167">
        <f t="shared" si="998"/>
        <v>0</v>
      </c>
      <c r="FL322" s="167">
        <f t="shared" si="999"/>
        <v>0</v>
      </c>
      <c r="FM322" s="167">
        <f t="shared" si="1000"/>
        <v>0</v>
      </c>
      <c r="FN322" s="167">
        <f t="shared" si="1001"/>
        <v>0</v>
      </c>
      <c r="FO322" s="167">
        <f t="shared" si="1002"/>
        <v>0</v>
      </c>
      <c r="FP322" s="167">
        <f t="shared" si="1003"/>
        <v>0</v>
      </c>
      <c r="FQ322" s="167">
        <f t="shared" si="1004"/>
        <v>0</v>
      </c>
      <c r="FR322" s="167">
        <f t="shared" si="1005"/>
        <v>0</v>
      </c>
      <c r="FS322" s="167">
        <f t="shared" si="1006"/>
        <v>0</v>
      </c>
      <c r="FT322" s="167">
        <f t="shared" si="1007"/>
        <v>0</v>
      </c>
      <c r="FU322" s="167">
        <f t="shared" si="1008"/>
        <v>0</v>
      </c>
      <c r="FV322" s="167">
        <f t="shared" si="1009"/>
        <v>0</v>
      </c>
      <c r="FX322" s="167">
        <f t="shared" si="1010"/>
        <v>0</v>
      </c>
      <c r="FY322" s="167">
        <f t="shared" si="1011"/>
        <v>0</v>
      </c>
      <c r="FZ322" s="167">
        <f t="shared" si="1012"/>
        <v>0</v>
      </c>
      <c r="GA322" s="167">
        <f t="shared" si="1013"/>
        <v>0</v>
      </c>
      <c r="GB322" s="167">
        <f t="shared" si="1014"/>
        <v>0</v>
      </c>
      <c r="GC322" s="167">
        <f t="shared" si="1015"/>
        <v>0</v>
      </c>
      <c r="GD322" s="167">
        <f t="shared" si="1016"/>
        <v>0</v>
      </c>
      <c r="GE322" s="167">
        <f t="shared" si="1017"/>
        <v>0</v>
      </c>
      <c r="GF322" s="167">
        <f t="shared" si="1018"/>
        <v>0</v>
      </c>
      <c r="GG322" s="167">
        <f t="shared" si="1019"/>
        <v>0</v>
      </c>
      <c r="GH322" s="167">
        <f t="shared" si="1020"/>
        <v>0</v>
      </c>
      <c r="GI322" s="167">
        <f t="shared" si="1021"/>
        <v>0</v>
      </c>
      <c r="GJ322" s="167">
        <f t="shared" si="1022"/>
        <v>0</v>
      </c>
      <c r="GK322" s="167">
        <f t="shared" si="1023"/>
        <v>0</v>
      </c>
      <c r="GL322" s="167">
        <f t="shared" si="1024"/>
        <v>0</v>
      </c>
      <c r="GM322" s="167">
        <f t="shared" si="1025"/>
        <v>0</v>
      </c>
      <c r="GO322" s="167" t="e">
        <f t="shared" ca="1" si="1077"/>
        <v>#REF!</v>
      </c>
      <c r="GP322" s="167" t="e">
        <f t="shared" ca="1" si="1074"/>
        <v>#REF!</v>
      </c>
      <c r="GQ322" s="167" t="e">
        <f t="shared" ca="1" si="1074"/>
        <v>#REF!</v>
      </c>
      <c r="GR322" s="167" t="e">
        <f t="shared" ca="1" si="1074"/>
        <v>#REF!</v>
      </c>
      <c r="GS322" s="167" t="e">
        <f t="shared" ca="1" si="1074"/>
        <v>#REF!</v>
      </c>
      <c r="GT322" s="167" t="e">
        <f t="shared" ca="1" si="1074"/>
        <v>#REF!</v>
      </c>
      <c r="GU322" s="167" t="e">
        <f t="shared" ca="1" si="1074"/>
        <v>#REF!</v>
      </c>
      <c r="GV322" s="167" t="e">
        <f t="shared" ca="1" si="1074"/>
        <v>#REF!</v>
      </c>
      <c r="GW322" s="167" t="e">
        <f t="shared" ca="1" si="1074"/>
        <v>#REF!</v>
      </c>
      <c r="GX322" s="167" t="e">
        <f t="shared" ca="1" si="1074"/>
        <v>#REF!</v>
      </c>
      <c r="GY322" s="167" t="e">
        <f t="shared" ca="1" si="1074"/>
        <v>#REF!</v>
      </c>
      <c r="GZ322" s="167" t="e">
        <f t="shared" ca="1" si="1074"/>
        <v>#REF!</v>
      </c>
      <c r="HA322" s="167" t="e">
        <f t="shared" ca="1" si="1074"/>
        <v>#REF!</v>
      </c>
      <c r="HB322" s="167" t="e">
        <f t="shared" ca="1" si="1074"/>
        <v>#REF!</v>
      </c>
      <c r="HC322" s="167" t="e">
        <f t="shared" ca="1" si="1074"/>
        <v>#REF!</v>
      </c>
      <c r="HD322" s="167" t="e">
        <f t="shared" ca="1" si="1074"/>
        <v>#REF!</v>
      </c>
      <c r="HF322" s="167" t="e">
        <f t="shared" ca="1" si="927"/>
        <v>#REF!</v>
      </c>
      <c r="HG322" s="167" t="e">
        <f t="shared" ca="1" si="928"/>
        <v>#REF!</v>
      </c>
      <c r="HH322" s="167" t="e">
        <f t="shared" ca="1" si="929"/>
        <v>#REF!</v>
      </c>
      <c r="HI322" s="167" t="e">
        <f t="shared" ca="1" si="930"/>
        <v>#REF!</v>
      </c>
      <c r="HJ322" s="167" t="e">
        <f t="shared" ca="1" si="931"/>
        <v>#REF!</v>
      </c>
      <c r="HK322" s="167" t="e">
        <f t="shared" ca="1" si="932"/>
        <v>#REF!</v>
      </c>
      <c r="HL322" s="167" t="e">
        <f t="shared" ca="1" si="933"/>
        <v>#REF!</v>
      </c>
      <c r="HM322" s="167" t="e">
        <f t="shared" ca="1" si="934"/>
        <v>#REF!</v>
      </c>
      <c r="HN322" s="167" t="e">
        <f t="shared" ca="1" si="935"/>
        <v>#REF!</v>
      </c>
      <c r="HO322" s="167" t="e">
        <f t="shared" ca="1" si="936"/>
        <v>#REF!</v>
      </c>
      <c r="HP322" s="167" t="e">
        <f t="shared" ca="1" si="937"/>
        <v>#REF!</v>
      </c>
      <c r="HQ322" s="167" t="e">
        <f t="shared" ca="1" si="938"/>
        <v>#REF!</v>
      </c>
      <c r="HR322" s="167" t="e">
        <f t="shared" ca="1" si="939"/>
        <v>#REF!</v>
      </c>
      <c r="HS322" s="167" t="e">
        <f t="shared" ca="1" si="940"/>
        <v>#REF!</v>
      </c>
      <c r="HT322" s="167" t="e">
        <f t="shared" ca="1" si="941"/>
        <v>#REF!</v>
      </c>
      <c r="HU322" s="167" t="e">
        <f t="shared" ca="1" si="942"/>
        <v>#REF!</v>
      </c>
      <c r="HW322" s="167" t="e">
        <f t="shared" ca="1" si="943"/>
        <v>#REF!</v>
      </c>
      <c r="HX322" s="167">
        <f t="shared" si="944"/>
        <v>0</v>
      </c>
      <c r="HY322" s="167" t="e">
        <f t="shared" ca="1" si="1026"/>
        <v>#REF!</v>
      </c>
      <c r="HZ322" s="219" t="e">
        <f t="shared" ca="1" si="1027"/>
        <v>#REF!</v>
      </c>
    </row>
    <row r="323" spans="1:234" s="48" customFormat="1">
      <c r="A323" s="3" t="s">
        <v>640</v>
      </c>
      <c r="B323" s="202" t="str">
        <f>INDEX('Ref1'!$E:$E,MATCH(A323,'Ref1'!$A:$A,0))</f>
        <v>Stockton-on-Tees</v>
      </c>
      <c r="C323" s="42" t="str">
        <f>INDEX(Data1!B:B,MATCH(A323,Data1!A:A,0))</f>
        <v>UNINFIR</v>
      </c>
      <c r="D323" s="253" t="str">
        <f>INDEX(Data1!C:C,MATCH(A323,Data1!A:A,0))</f>
        <v>NE</v>
      </c>
      <c r="E323" s="200" t="str">
        <f>IF($C$6="No","No",IF(COUNTIF(Inputs!$K$359:$K$398,$A323)&gt;0,"Yes","No"))</f>
        <v>No</v>
      </c>
      <c r="F323" s="404"/>
      <c r="G323" s="62">
        <f>INDEX('4_RatesSplit'!K:K,MATCH($A323,'4_RatesSplit'!$A:$A,0))</f>
        <v>0</v>
      </c>
      <c r="H323" s="171">
        <f>INDEX('4_RatesSplit'!L:L,MATCH($A323,'4_RatesSplit'!$A:$A,0))</f>
        <v>0</v>
      </c>
      <c r="I323" s="167">
        <f>INDEX('4_RatesSplit'!M:M,MATCH($A323,'4_RatesSplit'!$A:$A,0))</f>
        <v>0</v>
      </c>
      <c r="J323" s="167">
        <f>INDEX('4_RatesSplit'!N:N,MATCH($A323,'4_RatesSplit'!$A:$A,0))</f>
        <v>0</v>
      </c>
      <c r="K323" s="167">
        <f>INDEX('4_RatesSplit'!O:O,MATCH($A323,'4_RatesSplit'!$A:$A,0))</f>
        <v>0</v>
      </c>
      <c r="L323" s="167">
        <f>INDEX('4_RatesSplit'!P:P,MATCH($A323,'4_RatesSplit'!$A:$A,0))</f>
        <v>0</v>
      </c>
      <c r="M323" s="167">
        <f>INDEX('4_RatesSplit'!Q:Q,MATCH($A323,'4_RatesSplit'!$A:$A,0))</f>
        <v>0</v>
      </c>
      <c r="N323" s="167">
        <f>INDEX('4_RatesSplit'!R:R,MATCH($A323,'4_RatesSplit'!$A:$A,0))</f>
        <v>0</v>
      </c>
      <c r="O323" s="167">
        <f>INDEX('4_RatesSplit'!S:S,MATCH($A323,'4_RatesSplit'!$A:$A,0))</f>
        <v>0</v>
      </c>
      <c r="P323" s="167">
        <f>INDEX('4_RatesSplit'!T:T,MATCH($A323,'4_RatesSplit'!$A:$A,0))</f>
        <v>0</v>
      </c>
      <c r="Q323" s="167">
        <f>INDEX('4_RatesSplit'!U:U,MATCH($A323,'4_RatesSplit'!$A:$A,0))</f>
        <v>0</v>
      </c>
      <c r="R323" s="167">
        <f>INDEX('4_RatesSplit'!V:V,MATCH($A323,'4_RatesSplit'!$A:$A,0))</f>
        <v>0</v>
      </c>
      <c r="S323" s="167">
        <f>INDEX('4_RatesSplit'!W:W,MATCH($A323,'4_RatesSplit'!$A:$A,0))</f>
        <v>0</v>
      </c>
      <c r="T323" s="167">
        <f>INDEX('4_RatesSplit'!X:X,MATCH($A323,'4_RatesSplit'!$A:$A,0))</f>
        <v>0</v>
      </c>
      <c r="U323" s="167">
        <f>INDEX('4_RatesSplit'!Y:Y,MATCH($A323,'4_RatesSplit'!$A:$A,0))</f>
        <v>0</v>
      </c>
      <c r="V323" s="167">
        <f>INDEX('4_RatesSplit'!Z:Z,MATCH($A323,'4_RatesSplit'!$A:$A,0))</f>
        <v>0</v>
      </c>
      <c r="W323" s="167">
        <f>INDEX('4_RatesSplit'!AA:AA,MATCH($A323,'4_RatesSplit'!$A:$A,0))</f>
        <v>0</v>
      </c>
      <c r="X323" s="18"/>
      <c r="Y323" s="168" t="e">
        <f ca="1">INDEX('4_RatesSplit'!AT:AT,MATCH($A323,'4_RatesSplit'!$A:$A,0))</f>
        <v>#REF!</v>
      </c>
      <c r="Z323" s="168" t="e">
        <f ca="1">INDEX('4_RatesSplit'!AU:AU,MATCH($A323,'4_RatesSplit'!$A:$A,0))</f>
        <v>#REF!</v>
      </c>
      <c r="AA323" s="168" t="e">
        <f ca="1">INDEX('4_RatesSplit'!AV:AV,MATCH($A323,'4_RatesSplit'!$A:$A,0))</f>
        <v>#REF!</v>
      </c>
      <c r="AB323" s="168" t="e">
        <f ca="1">INDEX('4_RatesSplit'!AW:AW,MATCH($A323,'4_RatesSplit'!$A:$A,0))</f>
        <v>#REF!</v>
      </c>
      <c r="AC323" s="168" t="e">
        <f ca="1">INDEX('4_RatesSplit'!AX:AX,MATCH($A323,'4_RatesSplit'!$A:$A,0))</f>
        <v>#REF!</v>
      </c>
      <c r="AD323" s="168" t="e">
        <f ca="1">INDEX('4_RatesSplit'!AY:AY,MATCH($A323,'4_RatesSplit'!$A:$A,0))</f>
        <v>#REF!</v>
      </c>
      <c r="AE323" s="168" t="e">
        <f ca="1">INDEX('4_RatesSplit'!AZ:AZ,MATCH($A323,'4_RatesSplit'!$A:$A,0))</f>
        <v>#REF!</v>
      </c>
      <c r="AF323" s="168" t="e">
        <f ca="1">INDEX('4_RatesSplit'!BA:BA,MATCH($A323,'4_RatesSplit'!$A:$A,0))</f>
        <v>#REF!</v>
      </c>
      <c r="AG323" s="168" t="e">
        <f ca="1">INDEX('4_RatesSplit'!BB:BB,MATCH($A323,'4_RatesSplit'!$A:$A,0))</f>
        <v>#REF!</v>
      </c>
      <c r="AH323" s="168" t="e">
        <f ca="1">INDEX('4_RatesSplit'!BC:BC,MATCH($A323,'4_RatesSplit'!$A:$A,0))</f>
        <v>#REF!</v>
      </c>
      <c r="AI323" s="168" t="e">
        <f ca="1">INDEX('4_RatesSplit'!BD:BD,MATCH($A323,'4_RatesSplit'!$A:$A,0))</f>
        <v>#REF!</v>
      </c>
      <c r="AJ323" s="168" t="e">
        <f ca="1">INDEX('4_RatesSplit'!BE:BE,MATCH($A323,'4_RatesSplit'!$A:$A,0))</f>
        <v>#REF!</v>
      </c>
      <c r="AK323" s="168" t="e">
        <f ca="1">INDEX('4_RatesSplit'!BF:BF,MATCH($A323,'4_RatesSplit'!$A:$A,0))</f>
        <v>#REF!</v>
      </c>
      <c r="AL323" s="168" t="e">
        <f ca="1">INDEX('4_RatesSplit'!BG:BG,MATCH($A323,'4_RatesSplit'!$A:$A,0))</f>
        <v>#REF!</v>
      </c>
      <c r="AM323" s="168" t="e">
        <f ca="1">INDEX('4_RatesSplit'!BH:BH,MATCH($A323,'4_RatesSplit'!$A:$A,0))</f>
        <v>#REF!</v>
      </c>
      <c r="AN323" s="198" t="e">
        <f ca="1">INDEX('4_RatesSplit'!BI:BI,MATCH($A323,'4_RatesSplit'!$A:$A,0))</f>
        <v>#REF!</v>
      </c>
      <c r="AO323" s="114"/>
      <c r="AP323" s="167" t="e">
        <f t="shared" ca="1" si="945"/>
        <v>#REF!</v>
      </c>
      <c r="AQ323" s="167" t="e">
        <f t="shared" ca="1" si="946"/>
        <v>#REF!</v>
      </c>
      <c r="AR323" s="167" t="e">
        <f t="shared" ca="1" si="947"/>
        <v>#REF!</v>
      </c>
      <c r="AS323" s="167" t="e">
        <f t="shared" ca="1" si="948"/>
        <v>#REF!</v>
      </c>
      <c r="AT323" s="167" t="e">
        <f t="shared" ca="1" si="949"/>
        <v>#REF!</v>
      </c>
      <c r="AU323" s="167" t="e">
        <f t="shared" ca="1" si="950"/>
        <v>#REF!</v>
      </c>
      <c r="AV323" s="167" t="e">
        <f t="shared" ca="1" si="951"/>
        <v>#REF!</v>
      </c>
      <c r="AW323" s="167" t="e">
        <f t="shared" ca="1" si="952"/>
        <v>#REF!</v>
      </c>
      <c r="AX323" s="167" t="e">
        <f t="shared" ca="1" si="953"/>
        <v>#REF!</v>
      </c>
      <c r="AY323" s="167" t="e">
        <f t="shared" ca="1" si="954"/>
        <v>#REF!</v>
      </c>
      <c r="AZ323" s="167" t="e">
        <f t="shared" ca="1" si="955"/>
        <v>#REF!</v>
      </c>
      <c r="BA323" s="167" t="e">
        <f t="shared" ca="1" si="956"/>
        <v>#REF!</v>
      </c>
      <c r="BB323" s="167" t="e">
        <f t="shared" ca="1" si="957"/>
        <v>#REF!</v>
      </c>
      <c r="BC323" s="167" t="e">
        <f t="shared" ca="1" si="958"/>
        <v>#REF!</v>
      </c>
      <c r="BD323" s="167" t="e">
        <f t="shared" ca="1" si="959"/>
        <v>#REF!</v>
      </c>
      <c r="BE323" s="167" t="e">
        <f t="shared" ca="1" si="960"/>
        <v>#REF!</v>
      </c>
      <c r="BF323" s="18"/>
      <c r="BG323" s="168">
        <f>INDEX('2_Needs'!$F:$F,MATCH($A323,'2_Needs'!$A:$A,0))</f>
        <v>3.1797932012549218E-3</v>
      </c>
      <c r="BH323" s="114"/>
      <c r="BI323" s="167">
        <f t="shared" ref="BI323:BX323" si="1083">IF(BI$3="reset",$BG323*BI$6,BH323*(1+$C$4))</f>
        <v>0</v>
      </c>
      <c r="BJ323" s="167">
        <f t="shared" si="1083"/>
        <v>0</v>
      </c>
      <c r="BK323" s="167">
        <f t="shared" si="1083"/>
        <v>0</v>
      </c>
      <c r="BL323" s="167">
        <f t="shared" si="1083"/>
        <v>0</v>
      </c>
      <c r="BM323" s="167">
        <f t="shared" si="1083"/>
        <v>0</v>
      </c>
      <c r="BN323" s="167">
        <f t="shared" si="1083"/>
        <v>0</v>
      </c>
      <c r="BO323" s="167">
        <f t="shared" si="1083"/>
        <v>0</v>
      </c>
      <c r="BP323" s="167">
        <f t="shared" si="1083"/>
        <v>0</v>
      </c>
      <c r="BQ323" s="167">
        <f t="shared" si="1083"/>
        <v>0</v>
      </c>
      <c r="BR323" s="167">
        <f t="shared" si="1083"/>
        <v>0</v>
      </c>
      <c r="BS323" s="167">
        <f t="shared" si="1083"/>
        <v>0</v>
      </c>
      <c r="BT323" s="167">
        <f t="shared" si="1083"/>
        <v>0</v>
      </c>
      <c r="BU323" s="167">
        <f t="shared" si="1083"/>
        <v>0</v>
      </c>
      <c r="BV323" s="167">
        <f t="shared" si="1083"/>
        <v>0</v>
      </c>
      <c r="BW323" s="167">
        <f t="shared" si="1083"/>
        <v>0</v>
      </c>
      <c r="BX323" s="167">
        <f t="shared" si="1083"/>
        <v>0</v>
      </c>
      <c r="BZ323" s="167" t="e">
        <f t="shared" ca="1" si="879"/>
        <v>#REF!</v>
      </c>
      <c r="CA323" s="167" t="e">
        <f t="shared" ca="1" si="880"/>
        <v>#REF!</v>
      </c>
      <c r="CB323" s="167" t="e">
        <f t="shared" ca="1" si="881"/>
        <v>#REF!</v>
      </c>
      <c r="CC323" s="167" t="e">
        <f t="shared" ca="1" si="882"/>
        <v>#REF!</v>
      </c>
      <c r="CD323" s="167" t="e">
        <f t="shared" ca="1" si="883"/>
        <v>#REF!</v>
      </c>
      <c r="CE323" s="167" t="e">
        <f t="shared" ca="1" si="884"/>
        <v>#REF!</v>
      </c>
      <c r="CF323" s="167" t="e">
        <f t="shared" ca="1" si="885"/>
        <v>#REF!</v>
      </c>
      <c r="CG323" s="167" t="e">
        <f t="shared" ca="1" si="886"/>
        <v>#REF!</v>
      </c>
      <c r="CH323" s="167" t="e">
        <f t="shared" ca="1" si="887"/>
        <v>#REF!</v>
      </c>
      <c r="CI323" s="167" t="e">
        <f t="shared" ca="1" si="888"/>
        <v>#REF!</v>
      </c>
      <c r="CJ323" s="167" t="e">
        <f t="shared" ca="1" si="889"/>
        <v>#REF!</v>
      </c>
      <c r="CK323" s="167" t="e">
        <f t="shared" ca="1" si="890"/>
        <v>#REF!</v>
      </c>
      <c r="CL323" s="167" t="e">
        <f t="shared" ca="1" si="891"/>
        <v>#REF!</v>
      </c>
      <c r="CM323" s="167" t="e">
        <f t="shared" ca="1" si="892"/>
        <v>#REF!</v>
      </c>
      <c r="CN323" s="167" t="e">
        <f t="shared" ca="1" si="893"/>
        <v>#REF!</v>
      </c>
      <c r="CO323" s="167" t="e">
        <f t="shared" ca="1" si="894"/>
        <v>#REF!</v>
      </c>
      <c r="CQ323" s="167" t="e">
        <f t="shared" ca="1" si="895"/>
        <v>#REF!</v>
      </c>
      <c r="CR323" s="167" t="e">
        <f t="shared" ca="1" si="896"/>
        <v>#REF!</v>
      </c>
      <c r="CS323" s="167" t="e">
        <f t="shared" ca="1" si="897"/>
        <v>#REF!</v>
      </c>
      <c r="CT323" s="167" t="e">
        <f t="shared" ca="1" si="898"/>
        <v>#REF!</v>
      </c>
      <c r="CU323" s="167" t="e">
        <f t="shared" ca="1" si="899"/>
        <v>#REF!</v>
      </c>
      <c r="CV323" s="167" t="e">
        <f t="shared" ca="1" si="900"/>
        <v>#REF!</v>
      </c>
      <c r="CW323" s="167" t="e">
        <f t="shared" ca="1" si="901"/>
        <v>#REF!</v>
      </c>
      <c r="CX323" s="167" t="e">
        <f t="shared" ca="1" si="902"/>
        <v>#REF!</v>
      </c>
      <c r="CY323" s="167" t="e">
        <f t="shared" ca="1" si="903"/>
        <v>#REF!</v>
      </c>
      <c r="CZ323" s="167" t="e">
        <f t="shared" ca="1" si="904"/>
        <v>#REF!</v>
      </c>
      <c r="DA323" s="167" t="e">
        <f t="shared" ca="1" si="905"/>
        <v>#REF!</v>
      </c>
      <c r="DB323" s="167" t="e">
        <f t="shared" ca="1" si="906"/>
        <v>#REF!</v>
      </c>
      <c r="DC323" s="167" t="e">
        <f t="shared" ca="1" si="907"/>
        <v>#REF!</v>
      </c>
      <c r="DD323" s="167" t="e">
        <f t="shared" ca="1" si="908"/>
        <v>#REF!</v>
      </c>
      <c r="DE323" s="167" t="e">
        <f t="shared" ca="1" si="909"/>
        <v>#REF!</v>
      </c>
      <c r="DF323" s="167" t="e">
        <f t="shared" ca="1" si="910"/>
        <v>#REF!</v>
      </c>
      <c r="DH323" s="167">
        <f t="shared" si="911"/>
        <v>0</v>
      </c>
      <c r="DI323" s="167">
        <f t="shared" si="912"/>
        <v>0</v>
      </c>
      <c r="DJ323" s="167">
        <f t="shared" si="913"/>
        <v>0</v>
      </c>
      <c r="DK323" s="167">
        <f t="shared" si="914"/>
        <v>0</v>
      </c>
      <c r="DL323" s="167">
        <f t="shared" si="915"/>
        <v>0</v>
      </c>
      <c r="DM323" s="167">
        <f t="shared" si="916"/>
        <v>0</v>
      </c>
      <c r="DN323" s="167">
        <f t="shared" si="917"/>
        <v>0</v>
      </c>
      <c r="DO323" s="167">
        <f t="shared" si="918"/>
        <v>0</v>
      </c>
      <c r="DP323" s="167">
        <f t="shared" si="919"/>
        <v>0</v>
      </c>
      <c r="DQ323" s="167">
        <f t="shared" si="920"/>
        <v>0</v>
      </c>
      <c r="DR323" s="167">
        <f t="shared" si="921"/>
        <v>0</v>
      </c>
      <c r="DS323" s="167">
        <f t="shared" si="922"/>
        <v>0</v>
      </c>
      <c r="DT323" s="167">
        <f t="shared" si="923"/>
        <v>0</v>
      </c>
      <c r="DU323" s="167">
        <f t="shared" si="924"/>
        <v>0</v>
      </c>
      <c r="DV323" s="167">
        <f t="shared" si="925"/>
        <v>0</v>
      </c>
      <c r="DW323" s="167">
        <f t="shared" si="926"/>
        <v>0</v>
      </c>
      <c r="DY323" s="167" t="e">
        <f t="shared" ca="1" si="962"/>
        <v>#REF!</v>
      </c>
      <c r="DZ323" s="167" t="e">
        <f t="shared" ca="1" si="963"/>
        <v>#REF!</v>
      </c>
      <c r="EA323" s="167" t="e">
        <f t="shared" ca="1" si="964"/>
        <v>#REF!</v>
      </c>
      <c r="EB323" s="167" t="e">
        <f t="shared" ca="1" si="965"/>
        <v>#REF!</v>
      </c>
      <c r="EC323" s="167" t="e">
        <f t="shared" ca="1" si="966"/>
        <v>#REF!</v>
      </c>
      <c r="ED323" s="167" t="e">
        <f t="shared" ca="1" si="967"/>
        <v>#REF!</v>
      </c>
      <c r="EE323" s="167" t="e">
        <f t="shared" ca="1" si="968"/>
        <v>#REF!</v>
      </c>
      <c r="EF323" s="167" t="e">
        <f t="shared" ca="1" si="969"/>
        <v>#REF!</v>
      </c>
      <c r="EG323" s="167" t="e">
        <f t="shared" ca="1" si="970"/>
        <v>#REF!</v>
      </c>
      <c r="EH323" s="167" t="e">
        <f t="shared" ca="1" si="971"/>
        <v>#REF!</v>
      </c>
      <c r="EI323" s="167" t="e">
        <f t="shared" ca="1" si="972"/>
        <v>#REF!</v>
      </c>
      <c r="EJ323" s="167" t="e">
        <f t="shared" ca="1" si="973"/>
        <v>#REF!</v>
      </c>
      <c r="EK323" s="167" t="e">
        <f t="shared" ca="1" si="974"/>
        <v>#REF!</v>
      </c>
      <c r="EL323" s="167" t="e">
        <f t="shared" ca="1" si="975"/>
        <v>#REF!</v>
      </c>
      <c r="EM323" s="167" t="e">
        <f t="shared" ca="1" si="976"/>
        <v>#REF!</v>
      </c>
      <c r="EN323" s="167" t="e">
        <f t="shared" ca="1" si="977"/>
        <v>#REF!</v>
      </c>
      <c r="EP323" s="167">
        <f t="shared" si="978"/>
        <v>0</v>
      </c>
      <c r="EQ323" s="167">
        <f t="shared" si="979"/>
        <v>0</v>
      </c>
      <c r="ER323" s="167">
        <f t="shared" si="980"/>
        <v>0</v>
      </c>
      <c r="ES323" s="167">
        <f t="shared" si="981"/>
        <v>0</v>
      </c>
      <c r="ET323" s="167">
        <f t="shared" si="982"/>
        <v>0</v>
      </c>
      <c r="EU323" s="167">
        <f t="shared" si="983"/>
        <v>0</v>
      </c>
      <c r="EV323" s="167">
        <f t="shared" si="984"/>
        <v>0</v>
      </c>
      <c r="EW323" s="167">
        <f t="shared" si="985"/>
        <v>0</v>
      </c>
      <c r="EX323" s="167">
        <f t="shared" si="986"/>
        <v>0</v>
      </c>
      <c r="EY323" s="167">
        <f t="shared" si="987"/>
        <v>0</v>
      </c>
      <c r="EZ323" s="167">
        <f t="shared" si="988"/>
        <v>0</v>
      </c>
      <c r="FA323" s="167">
        <f t="shared" si="989"/>
        <v>0</v>
      </c>
      <c r="FB323" s="167">
        <f t="shared" si="990"/>
        <v>0</v>
      </c>
      <c r="FC323" s="167">
        <f t="shared" si="991"/>
        <v>0</v>
      </c>
      <c r="FD323" s="167">
        <f t="shared" si="992"/>
        <v>0</v>
      </c>
      <c r="FE323" s="167">
        <f t="shared" si="993"/>
        <v>0</v>
      </c>
      <c r="FG323" s="167">
        <f t="shared" si="994"/>
        <v>0</v>
      </c>
      <c r="FH323" s="167">
        <f t="shared" si="995"/>
        <v>0</v>
      </c>
      <c r="FI323" s="167">
        <f t="shared" si="996"/>
        <v>0</v>
      </c>
      <c r="FJ323" s="167">
        <f t="shared" si="997"/>
        <v>0</v>
      </c>
      <c r="FK323" s="167">
        <f t="shared" si="998"/>
        <v>0</v>
      </c>
      <c r="FL323" s="167">
        <f t="shared" si="999"/>
        <v>0</v>
      </c>
      <c r="FM323" s="167">
        <f t="shared" si="1000"/>
        <v>0</v>
      </c>
      <c r="FN323" s="167">
        <f t="shared" si="1001"/>
        <v>0</v>
      </c>
      <c r="FO323" s="167">
        <f t="shared" si="1002"/>
        <v>0</v>
      </c>
      <c r="FP323" s="167">
        <f t="shared" si="1003"/>
        <v>0</v>
      </c>
      <c r="FQ323" s="167">
        <f t="shared" si="1004"/>
        <v>0</v>
      </c>
      <c r="FR323" s="167">
        <f t="shared" si="1005"/>
        <v>0</v>
      </c>
      <c r="FS323" s="167">
        <f t="shared" si="1006"/>
        <v>0</v>
      </c>
      <c r="FT323" s="167">
        <f t="shared" si="1007"/>
        <v>0</v>
      </c>
      <c r="FU323" s="167">
        <f t="shared" si="1008"/>
        <v>0</v>
      </c>
      <c r="FV323" s="167">
        <f t="shared" si="1009"/>
        <v>0</v>
      </c>
      <c r="FX323" s="167">
        <f t="shared" si="1010"/>
        <v>0</v>
      </c>
      <c r="FY323" s="167">
        <f t="shared" si="1011"/>
        <v>0</v>
      </c>
      <c r="FZ323" s="167">
        <f t="shared" si="1012"/>
        <v>0</v>
      </c>
      <c r="GA323" s="167">
        <f t="shared" si="1013"/>
        <v>0</v>
      </c>
      <c r="GB323" s="167">
        <f t="shared" si="1014"/>
        <v>0</v>
      </c>
      <c r="GC323" s="167">
        <f t="shared" si="1015"/>
        <v>0</v>
      </c>
      <c r="GD323" s="167">
        <f t="shared" si="1016"/>
        <v>0</v>
      </c>
      <c r="GE323" s="167">
        <f t="shared" si="1017"/>
        <v>0</v>
      </c>
      <c r="GF323" s="167">
        <f t="shared" si="1018"/>
        <v>0</v>
      </c>
      <c r="GG323" s="167">
        <f t="shared" si="1019"/>
        <v>0</v>
      </c>
      <c r="GH323" s="167">
        <f t="shared" si="1020"/>
        <v>0</v>
      </c>
      <c r="GI323" s="167">
        <f t="shared" si="1021"/>
        <v>0</v>
      </c>
      <c r="GJ323" s="167">
        <f t="shared" si="1022"/>
        <v>0</v>
      </c>
      <c r="GK323" s="167">
        <f t="shared" si="1023"/>
        <v>0</v>
      </c>
      <c r="GL323" s="167">
        <f t="shared" si="1024"/>
        <v>0</v>
      </c>
      <c r="GM323" s="167">
        <f t="shared" si="1025"/>
        <v>0</v>
      </c>
      <c r="GO323" s="167" t="e">
        <f t="shared" ca="1" si="1077"/>
        <v>#REF!</v>
      </c>
      <c r="GP323" s="167" t="e">
        <f t="shared" ca="1" si="1074"/>
        <v>#REF!</v>
      </c>
      <c r="GQ323" s="167" t="e">
        <f t="shared" ca="1" si="1074"/>
        <v>#REF!</v>
      </c>
      <c r="GR323" s="167" t="e">
        <f t="shared" ca="1" si="1074"/>
        <v>#REF!</v>
      </c>
      <c r="GS323" s="167" t="e">
        <f t="shared" ca="1" si="1074"/>
        <v>#REF!</v>
      </c>
      <c r="GT323" s="167" t="e">
        <f t="shared" ca="1" si="1074"/>
        <v>#REF!</v>
      </c>
      <c r="GU323" s="167" t="e">
        <f t="shared" ca="1" si="1074"/>
        <v>#REF!</v>
      </c>
      <c r="GV323" s="167" t="e">
        <f t="shared" ca="1" si="1074"/>
        <v>#REF!</v>
      </c>
      <c r="GW323" s="167" t="e">
        <f t="shared" ca="1" si="1074"/>
        <v>#REF!</v>
      </c>
      <c r="GX323" s="167" t="e">
        <f t="shared" ca="1" si="1074"/>
        <v>#REF!</v>
      </c>
      <c r="GY323" s="167" t="e">
        <f t="shared" ca="1" si="1074"/>
        <v>#REF!</v>
      </c>
      <c r="GZ323" s="167" t="e">
        <f t="shared" ca="1" si="1074"/>
        <v>#REF!</v>
      </c>
      <c r="HA323" s="167" t="e">
        <f t="shared" ca="1" si="1074"/>
        <v>#REF!</v>
      </c>
      <c r="HB323" s="167" t="e">
        <f t="shared" ca="1" si="1074"/>
        <v>#REF!</v>
      </c>
      <c r="HC323" s="167" t="e">
        <f t="shared" ca="1" si="1074"/>
        <v>#REF!</v>
      </c>
      <c r="HD323" s="167" t="e">
        <f t="shared" ca="1" si="1074"/>
        <v>#REF!</v>
      </c>
      <c r="HF323" s="167" t="e">
        <f t="shared" ca="1" si="927"/>
        <v>#REF!</v>
      </c>
      <c r="HG323" s="167" t="e">
        <f t="shared" ca="1" si="928"/>
        <v>#REF!</v>
      </c>
      <c r="HH323" s="167" t="e">
        <f t="shared" ca="1" si="929"/>
        <v>#REF!</v>
      </c>
      <c r="HI323" s="167" t="e">
        <f t="shared" ca="1" si="930"/>
        <v>#REF!</v>
      </c>
      <c r="HJ323" s="167" t="e">
        <f t="shared" ca="1" si="931"/>
        <v>#REF!</v>
      </c>
      <c r="HK323" s="167" t="e">
        <f t="shared" ca="1" si="932"/>
        <v>#REF!</v>
      </c>
      <c r="HL323" s="167" t="e">
        <f t="shared" ca="1" si="933"/>
        <v>#REF!</v>
      </c>
      <c r="HM323" s="167" t="e">
        <f t="shared" ca="1" si="934"/>
        <v>#REF!</v>
      </c>
      <c r="HN323" s="167" t="e">
        <f t="shared" ca="1" si="935"/>
        <v>#REF!</v>
      </c>
      <c r="HO323" s="167" t="e">
        <f t="shared" ca="1" si="936"/>
        <v>#REF!</v>
      </c>
      <c r="HP323" s="167" t="e">
        <f t="shared" ca="1" si="937"/>
        <v>#REF!</v>
      </c>
      <c r="HQ323" s="167" t="e">
        <f t="shared" ca="1" si="938"/>
        <v>#REF!</v>
      </c>
      <c r="HR323" s="167" t="e">
        <f t="shared" ca="1" si="939"/>
        <v>#REF!</v>
      </c>
      <c r="HS323" s="167" t="e">
        <f t="shared" ca="1" si="940"/>
        <v>#REF!</v>
      </c>
      <c r="HT323" s="167" t="e">
        <f t="shared" ca="1" si="941"/>
        <v>#REF!</v>
      </c>
      <c r="HU323" s="167" t="e">
        <f t="shared" ca="1" si="942"/>
        <v>#REF!</v>
      </c>
      <c r="HW323" s="167" t="e">
        <f t="shared" ca="1" si="943"/>
        <v>#REF!</v>
      </c>
      <c r="HX323" s="167">
        <f t="shared" si="944"/>
        <v>0</v>
      </c>
      <c r="HY323" s="167" t="e">
        <f t="shared" ca="1" si="1026"/>
        <v>#REF!</v>
      </c>
      <c r="HZ323" s="219" t="e">
        <f t="shared" ca="1" si="1027"/>
        <v>#REF!</v>
      </c>
    </row>
    <row r="324" spans="1:234" s="48" customFormat="1">
      <c r="A324" s="3" t="s">
        <v>642</v>
      </c>
      <c r="B324" s="202" t="str">
        <f>INDEX('Ref1'!$E:$E,MATCH(A324,'Ref1'!$A:$A,0))</f>
        <v>Stoke-on-Trent</v>
      </c>
      <c r="C324" s="42" t="str">
        <f>INDEX(Data1!B:B,MATCH(A324,Data1!A:A,0))</f>
        <v>UNINFIR</v>
      </c>
      <c r="D324" s="253" t="str">
        <f>INDEX(Data1!C:C,MATCH(A324,Data1!A:A,0))</f>
        <v>WM</v>
      </c>
      <c r="E324" s="200" t="str">
        <f>IF($C$6="No","No",IF(COUNTIF(Inputs!$K$359:$K$398,$A324)&gt;0,"Yes","No"))</f>
        <v>No</v>
      </c>
      <c r="F324" s="404"/>
      <c r="G324" s="62">
        <f>INDEX('4_RatesSplit'!K:K,MATCH($A324,'4_RatesSplit'!$A:$A,0))</f>
        <v>0</v>
      </c>
      <c r="H324" s="171">
        <f>INDEX('4_RatesSplit'!L:L,MATCH($A324,'4_RatesSplit'!$A:$A,0))</f>
        <v>0</v>
      </c>
      <c r="I324" s="167">
        <f>INDEX('4_RatesSplit'!M:M,MATCH($A324,'4_RatesSplit'!$A:$A,0))</f>
        <v>0</v>
      </c>
      <c r="J324" s="167">
        <f>INDEX('4_RatesSplit'!N:N,MATCH($A324,'4_RatesSplit'!$A:$A,0))</f>
        <v>0</v>
      </c>
      <c r="K324" s="167">
        <f>INDEX('4_RatesSplit'!O:O,MATCH($A324,'4_RatesSplit'!$A:$A,0))</f>
        <v>0</v>
      </c>
      <c r="L324" s="167">
        <f>INDEX('4_RatesSplit'!P:P,MATCH($A324,'4_RatesSplit'!$A:$A,0))</f>
        <v>0</v>
      </c>
      <c r="M324" s="167">
        <f>INDEX('4_RatesSplit'!Q:Q,MATCH($A324,'4_RatesSplit'!$A:$A,0))</f>
        <v>0</v>
      </c>
      <c r="N324" s="167">
        <f>INDEX('4_RatesSplit'!R:R,MATCH($A324,'4_RatesSplit'!$A:$A,0))</f>
        <v>0</v>
      </c>
      <c r="O324" s="167">
        <f>INDEX('4_RatesSplit'!S:S,MATCH($A324,'4_RatesSplit'!$A:$A,0))</f>
        <v>0</v>
      </c>
      <c r="P324" s="167">
        <f>INDEX('4_RatesSplit'!T:T,MATCH($A324,'4_RatesSplit'!$A:$A,0))</f>
        <v>0</v>
      </c>
      <c r="Q324" s="167">
        <f>INDEX('4_RatesSplit'!U:U,MATCH($A324,'4_RatesSplit'!$A:$A,0))</f>
        <v>0</v>
      </c>
      <c r="R324" s="167">
        <f>INDEX('4_RatesSplit'!V:V,MATCH($A324,'4_RatesSplit'!$A:$A,0))</f>
        <v>0</v>
      </c>
      <c r="S324" s="167">
        <f>INDEX('4_RatesSplit'!W:W,MATCH($A324,'4_RatesSplit'!$A:$A,0))</f>
        <v>0</v>
      </c>
      <c r="T324" s="167">
        <f>INDEX('4_RatesSplit'!X:X,MATCH($A324,'4_RatesSplit'!$A:$A,0))</f>
        <v>0</v>
      </c>
      <c r="U324" s="167">
        <f>INDEX('4_RatesSplit'!Y:Y,MATCH($A324,'4_RatesSplit'!$A:$A,0))</f>
        <v>0</v>
      </c>
      <c r="V324" s="167">
        <f>INDEX('4_RatesSplit'!Z:Z,MATCH($A324,'4_RatesSplit'!$A:$A,0))</f>
        <v>0</v>
      </c>
      <c r="W324" s="167">
        <f>INDEX('4_RatesSplit'!AA:AA,MATCH($A324,'4_RatesSplit'!$A:$A,0))</f>
        <v>0</v>
      </c>
      <c r="X324" s="18"/>
      <c r="Y324" s="168" t="e">
        <f ca="1">INDEX('4_RatesSplit'!AT:AT,MATCH($A324,'4_RatesSplit'!$A:$A,0))</f>
        <v>#REF!</v>
      </c>
      <c r="Z324" s="168" t="e">
        <f ca="1">INDEX('4_RatesSplit'!AU:AU,MATCH($A324,'4_RatesSplit'!$A:$A,0))</f>
        <v>#REF!</v>
      </c>
      <c r="AA324" s="168" t="e">
        <f ca="1">INDEX('4_RatesSplit'!AV:AV,MATCH($A324,'4_RatesSplit'!$A:$A,0))</f>
        <v>#REF!</v>
      </c>
      <c r="AB324" s="168" t="e">
        <f ca="1">INDEX('4_RatesSplit'!AW:AW,MATCH($A324,'4_RatesSplit'!$A:$A,0))</f>
        <v>#REF!</v>
      </c>
      <c r="AC324" s="168" t="e">
        <f ca="1">INDEX('4_RatesSplit'!AX:AX,MATCH($A324,'4_RatesSplit'!$A:$A,0))</f>
        <v>#REF!</v>
      </c>
      <c r="AD324" s="168" t="e">
        <f ca="1">INDEX('4_RatesSplit'!AY:AY,MATCH($A324,'4_RatesSplit'!$A:$A,0))</f>
        <v>#REF!</v>
      </c>
      <c r="AE324" s="168" t="e">
        <f ca="1">INDEX('4_RatesSplit'!AZ:AZ,MATCH($A324,'4_RatesSplit'!$A:$A,0))</f>
        <v>#REF!</v>
      </c>
      <c r="AF324" s="168" t="e">
        <f ca="1">INDEX('4_RatesSplit'!BA:BA,MATCH($A324,'4_RatesSplit'!$A:$A,0))</f>
        <v>#REF!</v>
      </c>
      <c r="AG324" s="168" t="e">
        <f ca="1">INDEX('4_RatesSplit'!BB:BB,MATCH($A324,'4_RatesSplit'!$A:$A,0))</f>
        <v>#REF!</v>
      </c>
      <c r="AH324" s="168" t="e">
        <f ca="1">INDEX('4_RatesSplit'!BC:BC,MATCH($A324,'4_RatesSplit'!$A:$A,0))</f>
        <v>#REF!</v>
      </c>
      <c r="AI324" s="168" t="e">
        <f ca="1">INDEX('4_RatesSplit'!BD:BD,MATCH($A324,'4_RatesSplit'!$A:$A,0))</f>
        <v>#REF!</v>
      </c>
      <c r="AJ324" s="168" t="e">
        <f ca="1">INDEX('4_RatesSplit'!BE:BE,MATCH($A324,'4_RatesSplit'!$A:$A,0))</f>
        <v>#REF!</v>
      </c>
      <c r="AK324" s="168" t="e">
        <f ca="1">INDEX('4_RatesSplit'!BF:BF,MATCH($A324,'4_RatesSplit'!$A:$A,0))</f>
        <v>#REF!</v>
      </c>
      <c r="AL324" s="168" t="e">
        <f ca="1">INDEX('4_RatesSplit'!BG:BG,MATCH($A324,'4_RatesSplit'!$A:$A,0))</f>
        <v>#REF!</v>
      </c>
      <c r="AM324" s="168" t="e">
        <f ca="1">INDEX('4_RatesSplit'!BH:BH,MATCH($A324,'4_RatesSplit'!$A:$A,0))</f>
        <v>#REF!</v>
      </c>
      <c r="AN324" s="198" t="e">
        <f ca="1">INDEX('4_RatesSplit'!BI:BI,MATCH($A324,'4_RatesSplit'!$A:$A,0))</f>
        <v>#REF!</v>
      </c>
      <c r="AO324" s="114"/>
      <c r="AP324" s="167" t="e">
        <f t="shared" ca="1" si="945"/>
        <v>#REF!</v>
      </c>
      <c r="AQ324" s="167" t="e">
        <f t="shared" ca="1" si="946"/>
        <v>#REF!</v>
      </c>
      <c r="AR324" s="167" t="e">
        <f t="shared" ca="1" si="947"/>
        <v>#REF!</v>
      </c>
      <c r="AS324" s="167" t="e">
        <f t="shared" ca="1" si="948"/>
        <v>#REF!</v>
      </c>
      <c r="AT324" s="167" t="e">
        <f t="shared" ca="1" si="949"/>
        <v>#REF!</v>
      </c>
      <c r="AU324" s="167" t="e">
        <f t="shared" ca="1" si="950"/>
        <v>#REF!</v>
      </c>
      <c r="AV324" s="167" t="e">
        <f t="shared" ca="1" si="951"/>
        <v>#REF!</v>
      </c>
      <c r="AW324" s="167" t="e">
        <f t="shared" ca="1" si="952"/>
        <v>#REF!</v>
      </c>
      <c r="AX324" s="167" t="e">
        <f t="shared" ca="1" si="953"/>
        <v>#REF!</v>
      </c>
      <c r="AY324" s="167" t="e">
        <f t="shared" ca="1" si="954"/>
        <v>#REF!</v>
      </c>
      <c r="AZ324" s="167" t="e">
        <f t="shared" ca="1" si="955"/>
        <v>#REF!</v>
      </c>
      <c r="BA324" s="167" t="e">
        <f t="shared" ca="1" si="956"/>
        <v>#REF!</v>
      </c>
      <c r="BB324" s="167" t="e">
        <f t="shared" ca="1" si="957"/>
        <v>#REF!</v>
      </c>
      <c r="BC324" s="167" t="e">
        <f t="shared" ca="1" si="958"/>
        <v>#REF!</v>
      </c>
      <c r="BD324" s="167" t="e">
        <f t="shared" ca="1" si="959"/>
        <v>#REF!</v>
      </c>
      <c r="BE324" s="167" t="e">
        <f t="shared" ca="1" si="960"/>
        <v>#REF!</v>
      </c>
      <c r="BF324" s="18"/>
      <c r="BG324" s="168">
        <f>INDEX('2_Needs'!$F:$F,MATCH($A324,'2_Needs'!$A:$A,0))</f>
        <v>5.8407835567596345E-3</v>
      </c>
      <c r="BH324" s="114"/>
      <c r="BI324" s="167">
        <f t="shared" ref="BI324:BX324" si="1084">IF(BI$3="reset",$BG324*BI$6,BH324*(1+$C$4))</f>
        <v>0</v>
      </c>
      <c r="BJ324" s="167">
        <f t="shared" si="1084"/>
        <v>0</v>
      </c>
      <c r="BK324" s="167">
        <f t="shared" si="1084"/>
        <v>0</v>
      </c>
      <c r="BL324" s="167">
        <f t="shared" si="1084"/>
        <v>0</v>
      </c>
      <c r="BM324" s="167">
        <f t="shared" si="1084"/>
        <v>0</v>
      </c>
      <c r="BN324" s="167">
        <f t="shared" si="1084"/>
        <v>0</v>
      </c>
      <c r="BO324" s="167">
        <f t="shared" si="1084"/>
        <v>0</v>
      </c>
      <c r="BP324" s="167">
        <f t="shared" si="1084"/>
        <v>0</v>
      </c>
      <c r="BQ324" s="167">
        <f t="shared" si="1084"/>
        <v>0</v>
      </c>
      <c r="BR324" s="167">
        <f t="shared" si="1084"/>
        <v>0</v>
      </c>
      <c r="BS324" s="167">
        <f t="shared" si="1084"/>
        <v>0</v>
      </c>
      <c r="BT324" s="167">
        <f t="shared" si="1084"/>
        <v>0</v>
      </c>
      <c r="BU324" s="167">
        <f t="shared" si="1084"/>
        <v>0</v>
      </c>
      <c r="BV324" s="167">
        <f t="shared" si="1084"/>
        <v>0</v>
      </c>
      <c r="BW324" s="167">
        <f t="shared" si="1084"/>
        <v>0</v>
      </c>
      <c r="BX324" s="167">
        <f t="shared" si="1084"/>
        <v>0</v>
      </c>
      <c r="BZ324" s="167" t="e">
        <f t="shared" ca="1" si="879"/>
        <v>#REF!</v>
      </c>
      <c r="CA324" s="167" t="e">
        <f t="shared" ca="1" si="880"/>
        <v>#REF!</v>
      </c>
      <c r="CB324" s="167" t="e">
        <f t="shared" ca="1" si="881"/>
        <v>#REF!</v>
      </c>
      <c r="CC324" s="167" t="e">
        <f t="shared" ca="1" si="882"/>
        <v>#REF!</v>
      </c>
      <c r="CD324" s="167" t="e">
        <f t="shared" ca="1" si="883"/>
        <v>#REF!</v>
      </c>
      <c r="CE324" s="167" t="e">
        <f t="shared" ca="1" si="884"/>
        <v>#REF!</v>
      </c>
      <c r="CF324" s="167" t="e">
        <f t="shared" ca="1" si="885"/>
        <v>#REF!</v>
      </c>
      <c r="CG324" s="167" t="e">
        <f t="shared" ca="1" si="886"/>
        <v>#REF!</v>
      </c>
      <c r="CH324" s="167" t="e">
        <f t="shared" ca="1" si="887"/>
        <v>#REF!</v>
      </c>
      <c r="CI324" s="167" t="e">
        <f t="shared" ca="1" si="888"/>
        <v>#REF!</v>
      </c>
      <c r="CJ324" s="167" t="e">
        <f t="shared" ca="1" si="889"/>
        <v>#REF!</v>
      </c>
      <c r="CK324" s="167" t="e">
        <f t="shared" ca="1" si="890"/>
        <v>#REF!</v>
      </c>
      <c r="CL324" s="167" t="e">
        <f t="shared" ca="1" si="891"/>
        <v>#REF!</v>
      </c>
      <c r="CM324" s="167" t="e">
        <f t="shared" ca="1" si="892"/>
        <v>#REF!</v>
      </c>
      <c r="CN324" s="167" t="e">
        <f t="shared" ca="1" si="893"/>
        <v>#REF!</v>
      </c>
      <c r="CO324" s="167" t="e">
        <f t="shared" ca="1" si="894"/>
        <v>#REF!</v>
      </c>
      <c r="CQ324" s="167" t="e">
        <f t="shared" ca="1" si="895"/>
        <v>#REF!</v>
      </c>
      <c r="CR324" s="167" t="e">
        <f t="shared" ca="1" si="896"/>
        <v>#REF!</v>
      </c>
      <c r="CS324" s="167" t="e">
        <f t="shared" ca="1" si="897"/>
        <v>#REF!</v>
      </c>
      <c r="CT324" s="167" t="e">
        <f t="shared" ca="1" si="898"/>
        <v>#REF!</v>
      </c>
      <c r="CU324" s="167" t="e">
        <f t="shared" ca="1" si="899"/>
        <v>#REF!</v>
      </c>
      <c r="CV324" s="167" t="e">
        <f t="shared" ca="1" si="900"/>
        <v>#REF!</v>
      </c>
      <c r="CW324" s="167" t="e">
        <f t="shared" ca="1" si="901"/>
        <v>#REF!</v>
      </c>
      <c r="CX324" s="167" t="e">
        <f t="shared" ca="1" si="902"/>
        <v>#REF!</v>
      </c>
      <c r="CY324" s="167" t="e">
        <f t="shared" ca="1" si="903"/>
        <v>#REF!</v>
      </c>
      <c r="CZ324" s="167" t="e">
        <f t="shared" ca="1" si="904"/>
        <v>#REF!</v>
      </c>
      <c r="DA324" s="167" t="e">
        <f t="shared" ca="1" si="905"/>
        <v>#REF!</v>
      </c>
      <c r="DB324" s="167" t="e">
        <f t="shared" ca="1" si="906"/>
        <v>#REF!</v>
      </c>
      <c r="DC324" s="167" t="e">
        <f t="shared" ca="1" si="907"/>
        <v>#REF!</v>
      </c>
      <c r="DD324" s="167" t="e">
        <f t="shared" ca="1" si="908"/>
        <v>#REF!</v>
      </c>
      <c r="DE324" s="167" t="e">
        <f t="shared" ca="1" si="909"/>
        <v>#REF!</v>
      </c>
      <c r="DF324" s="167" t="e">
        <f t="shared" ca="1" si="910"/>
        <v>#REF!</v>
      </c>
      <c r="DH324" s="167">
        <f t="shared" si="911"/>
        <v>0</v>
      </c>
      <c r="DI324" s="167">
        <f t="shared" si="912"/>
        <v>0</v>
      </c>
      <c r="DJ324" s="167">
        <f t="shared" si="913"/>
        <v>0</v>
      </c>
      <c r="DK324" s="167">
        <f t="shared" si="914"/>
        <v>0</v>
      </c>
      <c r="DL324" s="167">
        <f t="shared" si="915"/>
        <v>0</v>
      </c>
      <c r="DM324" s="167">
        <f t="shared" si="916"/>
        <v>0</v>
      </c>
      <c r="DN324" s="167">
        <f t="shared" si="917"/>
        <v>0</v>
      </c>
      <c r="DO324" s="167">
        <f t="shared" si="918"/>
        <v>0</v>
      </c>
      <c r="DP324" s="167">
        <f t="shared" si="919"/>
        <v>0</v>
      </c>
      <c r="DQ324" s="167">
        <f t="shared" si="920"/>
        <v>0</v>
      </c>
      <c r="DR324" s="167">
        <f t="shared" si="921"/>
        <v>0</v>
      </c>
      <c r="DS324" s="167">
        <f t="shared" si="922"/>
        <v>0</v>
      </c>
      <c r="DT324" s="167">
        <f t="shared" si="923"/>
        <v>0</v>
      </c>
      <c r="DU324" s="167">
        <f t="shared" si="924"/>
        <v>0</v>
      </c>
      <c r="DV324" s="167">
        <f t="shared" si="925"/>
        <v>0</v>
      </c>
      <c r="DW324" s="167">
        <f t="shared" si="926"/>
        <v>0</v>
      </c>
      <c r="DY324" s="167" t="e">
        <f t="shared" ca="1" si="962"/>
        <v>#REF!</v>
      </c>
      <c r="DZ324" s="167" t="e">
        <f t="shared" ca="1" si="963"/>
        <v>#REF!</v>
      </c>
      <c r="EA324" s="167" t="e">
        <f t="shared" ca="1" si="964"/>
        <v>#REF!</v>
      </c>
      <c r="EB324" s="167" t="e">
        <f t="shared" ca="1" si="965"/>
        <v>#REF!</v>
      </c>
      <c r="EC324" s="167" t="e">
        <f t="shared" ca="1" si="966"/>
        <v>#REF!</v>
      </c>
      <c r="ED324" s="167" t="e">
        <f t="shared" ca="1" si="967"/>
        <v>#REF!</v>
      </c>
      <c r="EE324" s="167" t="e">
        <f t="shared" ca="1" si="968"/>
        <v>#REF!</v>
      </c>
      <c r="EF324" s="167" t="e">
        <f t="shared" ca="1" si="969"/>
        <v>#REF!</v>
      </c>
      <c r="EG324" s="167" t="e">
        <f t="shared" ca="1" si="970"/>
        <v>#REF!</v>
      </c>
      <c r="EH324" s="167" t="e">
        <f t="shared" ca="1" si="971"/>
        <v>#REF!</v>
      </c>
      <c r="EI324" s="167" t="e">
        <f t="shared" ca="1" si="972"/>
        <v>#REF!</v>
      </c>
      <c r="EJ324" s="167" t="e">
        <f t="shared" ca="1" si="973"/>
        <v>#REF!</v>
      </c>
      <c r="EK324" s="167" t="e">
        <f t="shared" ca="1" si="974"/>
        <v>#REF!</v>
      </c>
      <c r="EL324" s="167" t="e">
        <f t="shared" ca="1" si="975"/>
        <v>#REF!</v>
      </c>
      <c r="EM324" s="167" t="e">
        <f t="shared" ca="1" si="976"/>
        <v>#REF!</v>
      </c>
      <c r="EN324" s="167" t="e">
        <f t="shared" ca="1" si="977"/>
        <v>#REF!</v>
      </c>
      <c r="EP324" s="167">
        <f t="shared" si="978"/>
        <v>0</v>
      </c>
      <c r="EQ324" s="167">
        <f t="shared" si="979"/>
        <v>0</v>
      </c>
      <c r="ER324" s="167">
        <f t="shared" si="980"/>
        <v>0</v>
      </c>
      <c r="ES324" s="167">
        <f t="shared" si="981"/>
        <v>0</v>
      </c>
      <c r="ET324" s="167">
        <f t="shared" si="982"/>
        <v>0</v>
      </c>
      <c r="EU324" s="167">
        <f t="shared" si="983"/>
        <v>0</v>
      </c>
      <c r="EV324" s="167">
        <f t="shared" si="984"/>
        <v>0</v>
      </c>
      <c r="EW324" s="167">
        <f t="shared" si="985"/>
        <v>0</v>
      </c>
      <c r="EX324" s="167">
        <f t="shared" si="986"/>
        <v>0</v>
      </c>
      <c r="EY324" s="167">
        <f t="shared" si="987"/>
        <v>0</v>
      </c>
      <c r="EZ324" s="167">
        <f t="shared" si="988"/>
        <v>0</v>
      </c>
      <c r="FA324" s="167">
        <f t="shared" si="989"/>
        <v>0</v>
      </c>
      <c r="FB324" s="167">
        <f t="shared" si="990"/>
        <v>0</v>
      </c>
      <c r="FC324" s="167">
        <f t="shared" si="991"/>
        <v>0</v>
      </c>
      <c r="FD324" s="167">
        <f t="shared" si="992"/>
        <v>0</v>
      </c>
      <c r="FE324" s="167">
        <f t="shared" si="993"/>
        <v>0</v>
      </c>
      <c r="FG324" s="167">
        <f t="shared" si="994"/>
        <v>0</v>
      </c>
      <c r="FH324" s="167">
        <f t="shared" si="995"/>
        <v>0</v>
      </c>
      <c r="FI324" s="167">
        <f t="shared" si="996"/>
        <v>0</v>
      </c>
      <c r="FJ324" s="167">
        <f t="shared" si="997"/>
        <v>0</v>
      </c>
      <c r="FK324" s="167">
        <f t="shared" si="998"/>
        <v>0</v>
      </c>
      <c r="FL324" s="167">
        <f t="shared" si="999"/>
        <v>0</v>
      </c>
      <c r="FM324" s="167">
        <f t="shared" si="1000"/>
        <v>0</v>
      </c>
      <c r="FN324" s="167">
        <f t="shared" si="1001"/>
        <v>0</v>
      </c>
      <c r="FO324" s="167">
        <f t="shared" si="1002"/>
        <v>0</v>
      </c>
      <c r="FP324" s="167">
        <f t="shared" si="1003"/>
        <v>0</v>
      </c>
      <c r="FQ324" s="167">
        <f t="shared" si="1004"/>
        <v>0</v>
      </c>
      <c r="FR324" s="167">
        <f t="shared" si="1005"/>
        <v>0</v>
      </c>
      <c r="FS324" s="167">
        <f t="shared" si="1006"/>
        <v>0</v>
      </c>
      <c r="FT324" s="167">
        <f t="shared" si="1007"/>
        <v>0</v>
      </c>
      <c r="FU324" s="167">
        <f t="shared" si="1008"/>
        <v>0</v>
      </c>
      <c r="FV324" s="167">
        <f t="shared" si="1009"/>
        <v>0</v>
      </c>
      <c r="FX324" s="167">
        <f t="shared" si="1010"/>
        <v>0</v>
      </c>
      <c r="FY324" s="167">
        <f t="shared" si="1011"/>
        <v>0</v>
      </c>
      <c r="FZ324" s="167">
        <f t="shared" si="1012"/>
        <v>0</v>
      </c>
      <c r="GA324" s="167">
        <f t="shared" si="1013"/>
        <v>0</v>
      </c>
      <c r="GB324" s="167">
        <f t="shared" si="1014"/>
        <v>0</v>
      </c>
      <c r="GC324" s="167">
        <f t="shared" si="1015"/>
        <v>0</v>
      </c>
      <c r="GD324" s="167">
        <f t="shared" si="1016"/>
        <v>0</v>
      </c>
      <c r="GE324" s="167">
        <f t="shared" si="1017"/>
        <v>0</v>
      </c>
      <c r="GF324" s="167">
        <f t="shared" si="1018"/>
        <v>0</v>
      </c>
      <c r="GG324" s="167">
        <f t="shared" si="1019"/>
        <v>0</v>
      </c>
      <c r="GH324" s="167">
        <f t="shared" si="1020"/>
        <v>0</v>
      </c>
      <c r="GI324" s="167">
        <f t="shared" si="1021"/>
        <v>0</v>
      </c>
      <c r="GJ324" s="167">
        <f t="shared" si="1022"/>
        <v>0</v>
      </c>
      <c r="GK324" s="167">
        <f t="shared" si="1023"/>
        <v>0</v>
      </c>
      <c r="GL324" s="167">
        <f t="shared" si="1024"/>
        <v>0</v>
      </c>
      <c r="GM324" s="167">
        <f t="shared" si="1025"/>
        <v>0</v>
      </c>
      <c r="GO324" s="167" t="e">
        <f t="shared" ca="1" si="1077"/>
        <v>#REF!</v>
      </c>
      <c r="GP324" s="167" t="e">
        <f t="shared" ca="1" si="1074"/>
        <v>#REF!</v>
      </c>
      <c r="GQ324" s="167" t="e">
        <f t="shared" ca="1" si="1074"/>
        <v>#REF!</v>
      </c>
      <c r="GR324" s="167" t="e">
        <f t="shared" ca="1" si="1074"/>
        <v>#REF!</v>
      </c>
      <c r="GS324" s="167" t="e">
        <f t="shared" ca="1" si="1074"/>
        <v>#REF!</v>
      </c>
      <c r="GT324" s="167" t="e">
        <f t="shared" ca="1" si="1074"/>
        <v>#REF!</v>
      </c>
      <c r="GU324" s="167" t="e">
        <f t="shared" ca="1" si="1074"/>
        <v>#REF!</v>
      </c>
      <c r="GV324" s="167" t="e">
        <f t="shared" ca="1" si="1074"/>
        <v>#REF!</v>
      </c>
      <c r="GW324" s="167" t="e">
        <f t="shared" ca="1" si="1074"/>
        <v>#REF!</v>
      </c>
      <c r="GX324" s="167" t="e">
        <f t="shared" ca="1" si="1074"/>
        <v>#REF!</v>
      </c>
      <c r="GY324" s="167" t="e">
        <f t="shared" ca="1" si="1074"/>
        <v>#REF!</v>
      </c>
      <c r="GZ324" s="167" t="e">
        <f t="shared" ca="1" si="1074"/>
        <v>#REF!</v>
      </c>
      <c r="HA324" s="167" t="e">
        <f t="shared" ca="1" si="1074"/>
        <v>#REF!</v>
      </c>
      <c r="HB324" s="167" t="e">
        <f t="shared" ca="1" si="1074"/>
        <v>#REF!</v>
      </c>
      <c r="HC324" s="167" t="e">
        <f t="shared" ca="1" si="1074"/>
        <v>#REF!</v>
      </c>
      <c r="HD324" s="167" t="e">
        <f t="shared" ca="1" si="1074"/>
        <v>#REF!</v>
      </c>
      <c r="HF324" s="167" t="e">
        <f t="shared" ca="1" si="927"/>
        <v>#REF!</v>
      </c>
      <c r="HG324" s="167" t="e">
        <f t="shared" ca="1" si="928"/>
        <v>#REF!</v>
      </c>
      <c r="HH324" s="167" t="e">
        <f t="shared" ca="1" si="929"/>
        <v>#REF!</v>
      </c>
      <c r="HI324" s="167" t="e">
        <f t="shared" ca="1" si="930"/>
        <v>#REF!</v>
      </c>
      <c r="HJ324" s="167" t="e">
        <f t="shared" ca="1" si="931"/>
        <v>#REF!</v>
      </c>
      <c r="HK324" s="167" t="e">
        <f t="shared" ca="1" si="932"/>
        <v>#REF!</v>
      </c>
      <c r="HL324" s="167" t="e">
        <f t="shared" ca="1" si="933"/>
        <v>#REF!</v>
      </c>
      <c r="HM324" s="167" t="e">
        <f t="shared" ca="1" si="934"/>
        <v>#REF!</v>
      </c>
      <c r="HN324" s="167" t="e">
        <f t="shared" ca="1" si="935"/>
        <v>#REF!</v>
      </c>
      <c r="HO324" s="167" t="e">
        <f t="shared" ca="1" si="936"/>
        <v>#REF!</v>
      </c>
      <c r="HP324" s="167" t="e">
        <f t="shared" ca="1" si="937"/>
        <v>#REF!</v>
      </c>
      <c r="HQ324" s="167" t="e">
        <f t="shared" ca="1" si="938"/>
        <v>#REF!</v>
      </c>
      <c r="HR324" s="167" t="e">
        <f t="shared" ca="1" si="939"/>
        <v>#REF!</v>
      </c>
      <c r="HS324" s="167" t="e">
        <f t="shared" ca="1" si="940"/>
        <v>#REF!</v>
      </c>
      <c r="HT324" s="167" t="e">
        <f t="shared" ca="1" si="941"/>
        <v>#REF!</v>
      </c>
      <c r="HU324" s="167" t="e">
        <f t="shared" ca="1" si="942"/>
        <v>#REF!</v>
      </c>
      <c r="HW324" s="167" t="e">
        <f t="shared" ca="1" si="943"/>
        <v>#REF!</v>
      </c>
      <c r="HX324" s="167">
        <f t="shared" si="944"/>
        <v>0</v>
      </c>
      <c r="HY324" s="167" t="e">
        <f t="shared" ca="1" si="1026"/>
        <v>#REF!</v>
      </c>
      <c r="HZ324" s="219" t="e">
        <f t="shared" ca="1" si="1027"/>
        <v>#REF!</v>
      </c>
    </row>
    <row r="325" spans="1:234" s="48" customFormat="1">
      <c r="A325" s="3" t="s">
        <v>644</v>
      </c>
      <c r="B325" s="202" t="str">
        <f>INDEX('Ref1'!$E:$E,MATCH(A325,'Ref1'!$A:$A,0))</f>
        <v>Stratford-on-Avon</v>
      </c>
      <c r="C325" s="42" t="str">
        <f>INDEX(Data1!B:B,MATCH(A325,Data1!A:A,0))</f>
        <v>SD</v>
      </c>
      <c r="D325" s="253" t="str">
        <f>INDEX(Data1!C:C,MATCH(A325,Data1!A:A,0))</f>
        <v>WM</v>
      </c>
      <c r="E325" s="200" t="str">
        <f>IF($C$6="No","No",IF(COUNTIF(Inputs!$K$359:$K$398,$A325)&gt;0,"Yes","No"))</f>
        <v>No</v>
      </c>
      <c r="F325" s="404"/>
      <c r="G325" s="62">
        <f>INDEX('4_RatesSplit'!K:K,MATCH($A325,'4_RatesSplit'!$A:$A,0))</f>
        <v>0</v>
      </c>
      <c r="H325" s="171">
        <f>INDEX('4_RatesSplit'!L:L,MATCH($A325,'4_RatesSplit'!$A:$A,0))</f>
        <v>0</v>
      </c>
      <c r="I325" s="167">
        <f>INDEX('4_RatesSplit'!M:M,MATCH($A325,'4_RatesSplit'!$A:$A,0))</f>
        <v>0</v>
      </c>
      <c r="J325" s="167">
        <f>INDEX('4_RatesSplit'!N:N,MATCH($A325,'4_RatesSplit'!$A:$A,0))</f>
        <v>0</v>
      </c>
      <c r="K325" s="167">
        <f>INDEX('4_RatesSplit'!O:O,MATCH($A325,'4_RatesSplit'!$A:$A,0))</f>
        <v>0</v>
      </c>
      <c r="L325" s="167">
        <f>INDEX('4_RatesSplit'!P:P,MATCH($A325,'4_RatesSplit'!$A:$A,0))</f>
        <v>0</v>
      </c>
      <c r="M325" s="167">
        <f>INDEX('4_RatesSplit'!Q:Q,MATCH($A325,'4_RatesSplit'!$A:$A,0))</f>
        <v>0</v>
      </c>
      <c r="N325" s="167">
        <f>INDEX('4_RatesSplit'!R:R,MATCH($A325,'4_RatesSplit'!$A:$A,0))</f>
        <v>0</v>
      </c>
      <c r="O325" s="167">
        <f>INDEX('4_RatesSplit'!S:S,MATCH($A325,'4_RatesSplit'!$A:$A,0))</f>
        <v>0</v>
      </c>
      <c r="P325" s="167">
        <f>INDEX('4_RatesSplit'!T:T,MATCH($A325,'4_RatesSplit'!$A:$A,0))</f>
        <v>0</v>
      </c>
      <c r="Q325" s="167">
        <f>INDEX('4_RatesSplit'!U:U,MATCH($A325,'4_RatesSplit'!$A:$A,0))</f>
        <v>0</v>
      </c>
      <c r="R325" s="167">
        <f>INDEX('4_RatesSplit'!V:V,MATCH($A325,'4_RatesSplit'!$A:$A,0))</f>
        <v>0</v>
      </c>
      <c r="S325" s="167">
        <f>INDEX('4_RatesSplit'!W:W,MATCH($A325,'4_RatesSplit'!$A:$A,0))</f>
        <v>0</v>
      </c>
      <c r="T325" s="167">
        <f>INDEX('4_RatesSplit'!X:X,MATCH($A325,'4_RatesSplit'!$A:$A,0))</f>
        <v>0</v>
      </c>
      <c r="U325" s="167">
        <f>INDEX('4_RatesSplit'!Y:Y,MATCH($A325,'4_RatesSplit'!$A:$A,0))</f>
        <v>0</v>
      </c>
      <c r="V325" s="167">
        <f>INDEX('4_RatesSplit'!Z:Z,MATCH($A325,'4_RatesSplit'!$A:$A,0))</f>
        <v>0</v>
      </c>
      <c r="W325" s="167">
        <f>INDEX('4_RatesSplit'!AA:AA,MATCH($A325,'4_RatesSplit'!$A:$A,0))</f>
        <v>0</v>
      </c>
      <c r="X325" s="18"/>
      <c r="Y325" s="168" t="e">
        <f ca="1">INDEX('4_RatesSplit'!AT:AT,MATCH($A325,'4_RatesSplit'!$A:$A,0))</f>
        <v>#REF!</v>
      </c>
      <c r="Z325" s="168" t="e">
        <f ca="1">INDEX('4_RatesSplit'!AU:AU,MATCH($A325,'4_RatesSplit'!$A:$A,0))</f>
        <v>#REF!</v>
      </c>
      <c r="AA325" s="168" t="e">
        <f ca="1">INDEX('4_RatesSplit'!AV:AV,MATCH($A325,'4_RatesSplit'!$A:$A,0))</f>
        <v>#REF!</v>
      </c>
      <c r="AB325" s="168" t="e">
        <f ca="1">INDEX('4_RatesSplit'!AW:AW,MATCH($A325,'4_RatesSplit'!$A:$A,0))</f>
        <v>#REF!</v>
      </c>
      <c r="AC325" s="168" t="e">
        <f ca="1">INDEX('4_RatesSplit'!AX:AX,MATCH($A325,'4_RatesSplit'!$A:$A,0))</f>
        <v>#REF!</v>
      </c>
      <c r="AD325" s="168" t="e">
        <f ca="1">INDEX('4_RatesSplit'!AY:AY,MATCH($A325,'4_RatesSplit'!$A:$A,0))</f>
        <v>#REF!</v>
      </c>
      <c r="AE325" s="168" t="e">
        <f ca="1">INDEX('4_RatesSplit'!AZ:AZ,MATCH($A325,'4_RatesSplit'!$A:$A,0))</f>
        <v>#REF!</v>
      </c>
      <c r="AF325" s="168" t="e">
        <f ca="1">INDEX('4_RatesSplit'!BA:BA,MATCH($A325,'4_RatesSplit'!$A:$A,0))</f>
        <v>#REF!</v>
      </c>
      <c r="AG325" s="168" t="e">
        <f ca="1">INDEX('4_RatesSplit'!BB:BB,MATCH($A325,'4_RatesSplit'!$A:$A,0))</f>
        <v>#REF!</v>
      </c>
      <c r="AH325" s="168" t="e">
        <f ca="1">INDEX('4_RatesSplit'!BC:BC,MATCH($A325,'4_RatesSplit'!$A:$A,0))</f>
        <v>#REF!</v>
      </c>
      <c r="AI325" s="168" t="e">
        <f ca="1">INDEX('4_RatesSplit'!BD:BD,MATCH($A325,'4_RatesSplit'!$A:$A,0))</f>
        <v>#REF!</v>
      </c>
      <c r="AJ325" s="168" t="e">
        <f ca="1">INDEX('4_RatesSplit'!BE:BE,MATCH($A325,'4_RatesSplit'!$A:$A,0))</f>
        <v>#REF!</v>
      </c>
      <c r="AK325" s="168" t="e">
        <f ca="1">INDEX('4_RatesSplit'!BF:BF,MATCH($A325,'4_RatesSplit'!$A:$A,0))</f>
        <v>#REF!</v>
      </c>
      <c r="AL325" s="168" t="e">
        <f ca="1">INDEX('4_RatesSplit'!BG:BG,MATCH($A325,'4_RatesSplit'!$A:$A,0))</f>
        <v>#REF!</v>
      </c>
      <c r="AM325" s="168" t="e">
        <f ca="1">INDEX('4_RatesSplit'!BH:BH,MATCH($A325,'4_RatesSplit'!$A:$A,0))</f>
        <v>#REF!</v>
      </c>
      <c r="AN325" s="198" t="e">
        <f ca="1">INDEX('4_RatesSplit'!BI:BI,MATCH($A325,'4_RatesSplit'!$A:$A,0))</f>
        <v>#REF!</v>
      </c>
      <c r="AO325" s="114"/>
      <c r="AP325" s="167" t="e">
        <f t="shared" ca="1" si="945"/>
        <v>#REF!</v>
      </c>
      <c r="AQ325" s="167" t="e">
        <f t="shared" ca="1" si="946"/>
        <v>#REF!</v>
      </c>
      <c r="AR325" s="167" t="e">
        <f t="shared" ca="1" si="947"/>
        <v>#REF!</v>
      </c>
      <c r="AS325" s="167" t="e">
        <f t="shared" ca="1" si="948"/>
        <v>#REF!</v>
      </c>
      <c r="AT325" s="167" t="e">
        <f t="shared" ca="1" si="949"/>
        <v>#REF!</v>
      </c>
      <c r="AU325" s="167" t="e">
        <f t="shared" ca="1" si="950"/>
        <v>#REF!</v>
      </c>
      <c r="AV325" s="167" t="e">
        <f t="shared" ca="1" si="951"/>
        <v>#REF!</v>
      </c>
      <c r="AW325" s="167" t="e">
        <f t="shared" ca="1" si="952"/>
        <v>#REF!</v>
      </c>
      <c r="AX325" s="167" t="e">
        <f t="shared" ca="1" si="953"/>
        <v>#REF!</v>
      </c>
      <c r="AY325" s="167" t="e">
        <f t="shared" ca="1" si="954"/>
        <v>#REF!</v>
      </c>
      <c r="AZ325" s="167" t="e">
        <f t="shared" ca="1" si="955"/>
        <v>#REF!</v>
      </c>
      <c r="BA325" s="167" t="e">
        <f t="shared" ca="1" si="956"/>
        <v>#REF!</v>
      </c>
      <c r="BB325" s="167" t="e">
        <f t="shared" ca="1" si="957"/>
        <v>#REF!</v>
      </c>
      <c r="BC325" s="167" t="e">
        <f t="shared" ca="1" si="958"/>
        <v>#REF!</v>
      </c>
      <c r="BD325" s="167" t="e">
        <f t="shared" ca="1" si="959"/>
        <v>#REF!</v>
      </c>
      <c r="BE325" s="167" t="e">
        <f t="shared" ca="1" si="960"/>
        <v>#REF!</v>
      </c>
      <c r="BF325" s="18"/>
      <c r="BG325" s="168">
        <f>INDEX('2_Needs'!$F:$F,MATCH($A325,'2_Needs'!$A:$A,0))</f>
        <v>1.9801796143155062E-4</v>
      </c>
      <c r="BH325" s="114"/>
      <c r="BI325" s="167">
        <f t="shared" ref="BI325:BX325" si="1085">IF(BI$3="reset",$BG325*BI$6,BH325*(1+$C$4))</f>
        <v>0</v>
      </c>
      <c r="BJ325" s="167">
        <f t="shared" si="1085"/>
        <v>0</v>
      </c>
      <c r="BK325" s="167">
        <f t="shared" si="1085"/>
        <v>0</v>
      </c>
      <c r="BL325" s="167">
        <f t="shared" si="1085"/>
        <v>0</v>
      </c>
      <c r="BM325" s="167">
        <f t="shared" si="1085"/>
        <v>0</v>
      </c>
      <c r="BN325" s="167">
        <f t="shared" si="1085"/>
        <v>0</v>
      </c>
      <c r="BO325" s="167">
        <f t="shared" si="1085"/>
        <v>0</v>
      </c>
      <c r="BP325" s="167">
        <f t="shared" si="1085"/>
        <v>0</v>
      </c>
      <c r="BQ325" s="167">
        <f t="shared" si="1085"/>
        <v>0</v>
      </c>
      <c r="BR325" s="167">
        <f t="shared" si="1085"/>
        <v>0</v>
      </c>
      <c r="BS325" s="167">
        <f t="shared" si="1085"/>
        <v>0</v>
      </c>
      <c r="BT325" s="167">
        <f t="shared" si="1085"/>
        <v>0</v>
      </c>
      <c r="BU325" s="167">
        <f t="shared" si="1085"/>
        <v>0</v>
      </c>
      <c r="BV325" s="167">
        <f t="shared" si="1085"/>
        <v>0</v>
      </c>
      <c r="BW325" s="167">
        <f t="shared" si="1085"/>
        <v>0</v>
      </c>
      <c r="BX325" s="167">
        <f t="shared" si="1085"/>
        <v>0</v>
      </c>
      <c r="BZ325" s="167" t="e">
        <f t="shared" ca="1" si="879"/>
        <v>#REF!</v>
      </c>
      <c r="CA325" s="167" t="e">
        <f t="shared" ca="1" si="880"/>
        <v>#REF!</v>
      </c>
      <c r="CB325" s="167" t="e">
        <f t="shared" ca="1" si="881"/>
        <v>#REF!</v>
      </c>
      <c r="CC325" s="167" t="e">
        <f t="shared" ca="1" si="882"/>
        <v>#REF!</v>
      </c>
      <c r="CD325" s="167" t="e">
        <f t="shared" ca="1" si="883"/>
        <v>#REF!</v>
      </c>
      <c r="CE325" s="167" t="e">
        <f t="shared" ca="1" si="884"/>
        <v>#REF!</v>
      </c>
      <c r="CF325" s="167" t="e">
        <f t="shared" ca="1" si="885"/>
        <v>#REF!</v>
      </c>
      <c r="CG325" s="167" t="e">
        <f t="shared" ca="1" si="886"/>
        <v>#REF!</v>
      </c>
      <c r="CH325" s="167" t="e">
        <f t="shared" ca="1" si="887"/>
        <v>#REF!</v>
      </c>
      <c r="CI325" s="167" t="e">
        <f t="shared" ca="1" si="888"/>
        <v>#REF!</v>
      </c>
      <c r="CJ325" s="167" t="e">
        <f t="shared" ca="1" si="889"/>
        <v>#REF!</v>
      </c>
      <c r="CK325" s="167" t="e">
        <f t="shared" ca="1" si="890"/>
        <v>#REF!</v>
      </c>
      <c r="CL325" s="167" t="e">
        <f t="shared" ca="1" si="891"/>
        <v>#REF!</v>
      </c>
      <c r="CM325" s="167" t="e">
        <f t="shared" ca="1" si="892"/>
        <v>#REF!</v>
      </c>
      <c r="CN325" s="167" t="e">
        <f t="shared" ca="1" si="893"/>
        <v>#REF!</v>
      </c>
      <c r="CO325" s="167" t="e">
        <f t="shared" ca="1" si="894"/>
        <v>#REF!</v>
      </c>
      <c r="CQ325" s="167" t="e">
        <f t="shared" ca="1" si="895"/>
        <v>#REF!</v>
      </c>
      <c r="CR325" s="167" t="e">
        <f t="shared" ca="1" si="896"/>
        <v>#REF!</v>
      </c>
      <c r="CS325" s="167" t="e">
        <f t="shared" ca="1" si="897"/>
        <v>#REF!</v>
      </c>
      <c r="CT325" s="167" t="e">
        <f t="shared" ca="1" si="898"/>
        <v>#REF!</v>
      </c>
      <c r="CU325" s="167" t="e">
        <f t="shared" ca="1" si="899"/>
        <v>#REF!</v>
      </c>
      <c r="CV325" s="167" t="e">
        <f t="shared" ca="1" si="900"/>
        <v>#REF!</v>
      </c>
      <c r="CW325" s="167" t="e">
        <f t="shared" ca="1" si="901"/>
        <v>#REF!</v>
      </c>
      <c r="CX325" s="167" t="e">
        <f t="shared" ca="1" si="902"/>
        <v>#REF!</v>
      </c>
      <c r="CY325" s="167" t="e">
        <f t="shared" ca="1" si="903"/>
        <v>#REF!</v>
      </c>
      <c r="CZ325" s="167" t="e">
        <f t="shared" ca="1" si="904"/>
        <v>#REF!</v>
      </c>
      <c r="DA325" s="167" t="e">
        <f t="shared" ca="1" si="905"/>
        <v>#REF!</v>
      </c>
      <c r="DB325" s="167" t="e">
        <f t="shared" ca="1" si="906"/>
        <v>#REF!</v>
      </c>
      <c r="DC325" s="167" t="e">
        <f t="shared" ca="1" si="907"/>
        <v>#REF!</v>
      </c>
      <c r="DD325" s="167" t="e">
        <f t="shared" ca="1" si="908"/>
        <v>#REF!</v>
      </c>
      <c r="DE325" s="167" t="e">
        <f t="shared" ca="1" si="909"/>
        <v>#REF!</v>
      </c>
      <c r="DF325" s="167" t="e">
        <f t="shared" ca="1" si="910"/>
        <v>#REF!</v>
      </c>
      <c r="DH325" s="167">
        <f t="shared" si="911"/>
        <v>0</v>
      </c>
      <c r="DI325" s="167">
        <f t="shared" si="912"/>
        <v>0</v>
      </c>
      <c r="DJ325" s="167">
        <f t="shared" si="913"/>
        <v>0</v>
      </c>
      <c r="DK325" s="167">
        <f t="shared" si="914"/>
        <v>0</v>
      </c>
      <c r="DL325" s="167">
        <f t="shared" si="915"/>
        <v>0</v>
      </c>
      <c r="DM325" s="167">
        <f t="shared" si="916"/>
        <v>0</v>
      </c>
      <c r="DN325" s="167">
        <f t="shared" si="917"/>
        <v>0</v>
      </c>
      <c r="DO325" s="167">
        <f t="shared" si="918"/>
        <v>0</v>
      </c>
      <c r="DP325" s="167">
        <f t="shared" si="919"/>
        <v>0</v>
      </c>
      <c r="DQ325" s="167">
        <f t="shared" si="920"/>
        <v>0</v>
      </c>
      <c r="DR325" s="167">
        <f t="shared" si="921"/>
        <v>0</v>
      </c>
      <c r="DS325" s="167">
        <f t="shared" si="922"/>
        <v>0</v>
      </c>
      <c r="DT325" s="167">
        <f t="shared" si="923"/>
        <v>0</v>
      </c>
      <c r="DU325" s="167">
        <f t="shared" si="924"/>
        <v>0</v>
      </c>
      <c r="DV325" s="167">
        <f t="shared" si="925"/>
        <v>0</v>
      </c>
      <c r="DW325" s="167">
        <f t="shared" si="926"/>
        <v>0</v>
      </c>
      <c r="DY325" s="167" t="e">
        <f t="shared" ca="1" si="962"/>
        <v>#REF!</v>
      </c>
      <c r="DZ325" s="167" t="e">
        <f t="shared" ca="1" si="963"/>
        <v>#REF!</v>
      </c>
      <c r="EA325" s="167" t="e">
        <f t="shared" ca="1" si="964"/>
        <v>#REF!</v>
      </c>
      <c r="EB325" s="167" t="e">
        <f t="shared" ca="1" si="965"/>
        <v>#REF!</v>
      </c>
      <c r="EC325" s="167" t="e">
        <f t="shared" ca="1" si="966"/>
        <v>#REF!</v>
      </c>
      <c r="ED325" s="167" t="e">
        <f t="shared" ca="1" si="967"/>
        <v>#REF!</v>
      </c>
      <c r="EE325" s="167" t="e">
        <f t="shared" ca="1" si="968"/>
        <v>#REF!</v>
      </c>
      <c r="EF325" s="167" t="e">
        <f t="shared" ca="1" si="969"/>
        <v>#REF!</v>
      </c>
      <c r="EG325" s="167" t="e">
        <f t="shared" ca="1" si="970"/>
        <v>#REF!</v>
      </c>
      <c r="EH325" s="167" t="e">
        <f t="shared" ca="1" si="971"/>
        <v>#REF!</v>
      </c>
      <c r="EI325" s="167" t="e">
        <f t="shared" ca="1" si="972"/>
        <v>#REF!</v>
      </c>
      <c r="EJ325" s="167" t="e">
        <f t="shared" ca="1" si="973"/>
        <v>#REF!</v>
      </c>
      <c r="EK325" s="167" t="e">
        <f t="shared" ca="1" si="974"/>
        <v>#REF!</v>
      </c>
      <c r="EL325" s="167" t="e">
        <f t="shared" ca="1" si="975"/>
        <v>#REF!</v>
      </c>
      <c r="EM325" s="167" t="e">
        <f t="shared" ca="1" si="976"/>
        <v>#REF!</v>
      </c>
      <c r="EN325" s="167" t="e">
        <f t="shared" ca="1" si="977"/>
        <v>#REF!</v>
      </c>
      <c r="EP325" s="167">
        <f t="shared" si="978"/>
        <v>0</v>
      </c>
      <c r="EQ325" s="167">
        <f t="shared" si="979"/>
        <v>0</v>
      </c>
      <c r="ER325" s="167">
        <f t="shared" si="980"/>
        <v>0</v>
      </c>
      <c r="ES325" s="167">
        <f t="shared" si="981"/>
        <v>0</v>
      </c>
      <c r="ET325" s="167">
        <f t="shared" si="982"/>
        <v>0</v>
      </c>
      <c r="EU325" s="167">
        <f t="shared" si="983"/>
        <v>0</v>
      </c>
      <c r="EV325" s="167">
        <f t="shared" si="984"/>
        <v>0</v>
      </c>
      <c r="EW325" s="167">
        <f t="shared" si="985"/>
        <v>0</v>
      </c>
      <c r="EX325" s="167">
        <f t="shared" si="986"/>
        <v>0</v>
      </c>
      <c r="EY325" s="167">
        <f t="shared" si="987"/>
        <v>0</v>
      </c>
      <c r="EZ325" s="167">
        <f t="shared" si="988"/>
        <v>0</v>
      </c>
      <c r="FA325" s="167">
        <f t="shared" si="989"/>
        <v>0</v>
      </c>
      <c r="FB325" s="167">
        <f t="shared" si="990"/>
        <v>0</v>
      </c>
      <c r="FC325" s="167">
        <f t="shared" si="991"/>
        <v>0</v>
      </c>
      <c r="FD325" s="167">
        <f t="shared" si="992"/>
        <v>0</v>
      </c>
      <c r="FE325" s="167">
        <f t="shared" si="993"/>
        <v>0</v>
      </c>
      <c r="FG325" s="167">
        <f t="shared" si="994"/>
        <v>0</v>
      </c>
      <c r="FH325" s="167">
        <f t="shared" si="995"/>
        <v>0</v>
      </c>
      <c r="FI325" s="167">
        <f t="shared" si="996"/>
        <v>0</v>
      </c>
      <c r="FJ325" s="167">
        <f t="shared" si="997"/>
        <v>0</v>
      </c>
      <c r="FK325" s="167">
        <f t="shared" si="998"/>
        <v>0</v>
      </c>
      <c r="FL325" s="167">
        <f t="shared" si="999"/>
        <v>0</v>
      </c>
      <c r="FM325" s="167">
        <f t="shared" si="1000"/>
        <v>0</v>
      </c>
      <c r="FN325" s="167">
        <f t="shared" si="1001"/>
        <v>0</v>
      </c>
      <c r="FO325" s="167">
        <f t="shared" si="1002"/>
        <v>0</v>
      </c>
      <c r="FP325" s="167">
        <f t="shared" si="1003"/>
        <v>0</v>
      </c>
      <c r="FQ325" s="167">
        <f t="shared" si="1004"/>
        <v>0</v>
      </c>
      <c r="FR325" s="167">
        <f t="shared" si="1005"/>
        <v>0</v>
      </c>
      <c r="FS325" s="167">
        <f t="shared" si="1006"/>
        <v>0</v>
      </c>
      <c r="FT325" s="167">
        <f t="shared" si="1007"/>
        <v>0</v>
      </c>
      <c r="FU325" s="167">
        <f t="shared" si="1008"/>
        <v>0</v>
      </c>
      <c r="FV325" s="167">
        <f t="shared" si="1009"/>
        <v>0</v>
      </c>
      <c r="FX325" s="167">
        <f t="shared" si="1010"/>
        <v>0</v>
      </c>
      <c r="FY325" s="167">
        <f t="shared" si="1011"/>
        <v>0</v>
      </c>
      <c r="FZ325" s="167">
        <f t="shared" si="1012"/>
        <v>0</v>
      </c>
      <c r="GA325" s="167">
        <f t="shared" si="1013"/>
        <v>0</v>
      </c>
      <c r="GB325" s="167">
        <f t="shared" si="1014"/>
        <v>0</v>
      </c>
      <c r="GC325" s="167">
        <f t="shared" si="1015"/>
        <v>0</v>
      </c>
      <c r="GD325" s="167">
        <f t="shared" si="1016"/>
        <v>0</v>
      </c>
      <c r="GE325" s="167">
        <f t="shared" si="1017"/>
        <v>0</v>
      </c>
      <c r="GF325" s="167">
        <f t="shared" si="1018"/>
        <v>0</v>
      </c>
      <c r="GG325" s="167">
        <f t="shared" si="1019"/>
        <v>0</v>
      </c>
      <c r="GH325" s="167">
        <f t="shared" si="1020"/>
        <v>0</v>
      </c>
      <c r="GI325" s="167">
        <f t="shared" si="1021"/>
        <v>0</v>
      </c>
      <c r="GJ325" s="167">
        <f t="shared" si="1022"/>
        <v>0</v>
      </c>
      <c r="GK325" s="167">
        <f t="shared" si="1023"/>
        <v>0</v>
      </c>
      <c r="GL325" s="167">
        <f t="shared" si="1024"/>
        <v>0</v>
      </c>
      <c r="GM325" s="167">
        <f t="shared" si="1025"/>
        <v>0</v>
      </c>
      <c r="GO325" s="167" t="e">
        <f t="shared" ca="1" si="1077"/>
        <v>#REF!</v>
      </c>
      <c r="GP325" s="167" t="e">
        <f t="shared" ca="1" si="1074"/>
        <v>#REF!</v>
      </c>
      <c r="GQ325" s="167" t="e">
        <f t="shared" ca="1" si="1074"/>
        <v>#REF!</v>
      </c>
      <c r="GR325" s="167" t="e">
        <f t="shared" ca="1" si="1074"/>
        <v>#REF!</v>
      </c>
      <c r="GS325" s="167" t="e">
        <f t="shared" ca="1" si="1074"/>
        <v>#REF!</v>
      </c>
      <c r="GT325" s="167" t="e">
        <f t="shared" ca="1" si="1074"/>
        <v>#REF!</v>
      </c>
      <c r="GU325" s="167" t="e">
        <f t="shared" ca="1" si="1074"/>
        <v>#REF!</v>
      </c>
      <c r="GV325" s="167" t="e">
        <f t="shared" ca="1" si="1074"/>
        <v>#REF!</v>
      </c>
      <c r="GW325" s="167" t="e">
        <f t="shared" ca="1" si="1074"/>
        <v>#REF!</v>
      </c>
      <c r="GX325" s="167" t="e">
        <f t="shared" ca="1" si="1074"/>
        <v>#REF!</v>
      </c>
      <c r="GY325" s="167" t="e">
        <f t="shared" ca="1" si="1074"/>
        <v>#REF!</v>
      </c>
      <c r="GZ325" s="167" t="e">
        <f t="shared" ca="1" si="1074"/>
        <v>#REF!</v>
      </c>
      <c r="HA325" s="167" t="e">
        <f t="shared" ca="1" si="1074"/>
        <v>#REF!</v>
      </c>
      <c r="HB325" s="167" t="e">
        <f t="shared" ca="1" si="1074"/>
        <v>#REF!</v>
      </c>
      <c r="HC325" s="167" t="e">
        <f t="shared" ca="1" si="1074"/>
        <v>#REF!</v>
      </c>
      <c r="HD325" s="167" t="e">
        <f t="shared" ca="1" si="1074"/>
        <v>#REF!</v>
      </c>
      <c r="HF325" s="167" t="e">
        <f t="shared" ca="1" si="927"/>
        <v>#REF!</v>
      </c>
      <c r="HG325" s="167" t="e">
        <f t="shared" ca="1" si="928"/>
        <v>#REF!</v>
      </c>
      <c r="HH325" s="167" t="e">
        <f t="shared" ca="1" si="929"/>
        <v>#REF!</v>
      </c>
      <c r="HI325" s="167" t="e">
        <f t="shared" ca="1" si="930"/>
        <v>#REF!</v>
      </c>
      <c r="HJ325" s="167" t="e">
        <f t="shared" ca="1" si="931"/>
        <v>#REF!</v>
      </c>
      <c r="HK325" s="167" t="e">
        <f t="shared" ca="1" si="932"/>
        <v>#REF!</v>
      </c>
      <c r="HL325" s="167" t="e">
        <f t="shared" ca="1" si="933"/>
        <v>#REF!</v>
      </c>
      <c r="HM325" s="167" t="e">
        <f t="shared" ca="1" si="934"/>
        <v>#REF!</v>
      </c>
      <c r="HN325" s="167" t="e">
        <f t="shared" ca="1" si="935"/>
        <v>#REF!</v>
      </c>
      <c r="HO325" s="167" t="e">
        <f t="shared" ca="1" si="936"/>
        <v>#REF!</v>
      </c>
      <c r="HP325" s="167" t="e">
        <f t="shared" ca="1" si="937"/>
        <v>#REF!</v>
      </c>
      <c r="HQ325" s="167" t="e">
        <f t="shared" ca="1" si="938"/>
        <v>#REF!</v>
      </c>
      <c r="HR325" s="167" t="e">
        <f t="shared" ca="1" si="939"/>
        <v>#REF!</v>
      </c>
      <c r="HS325" s="167" t="e">
        <f t="shared" ca="1" si="940"/>
        <v>#REF!</v>
      </c>
      <c r="HT325" s="167" t="e">
        <f t="shared" ca="1" si="941"/>
        <v>#REF!</v>
      </c>
      <c r="HU325" s="167" t="e">
        <f t="shared" ca="1" si="942"/>
        <v>#REF!</v>
      </c>
      <c r="HW325" s="167" t="e">
        <f t="shared" ca="1" si="943"/>
        <v>#REF!</v>
      </c>
      <c r="HX325" s="167">
        <f t="shared" si="944"/>
        <v>0</v>
      </c>
      <c r="HY325" s="167" t="e">
        <f t="shared" ca="1" si="1026"/>
        <v>#REF!</v>
      </c>
      <c r="HZ325" s="219" t="e">
        <f t="shared" ca="1" si="1027"/>
        <v>#REF!</v>
      </c>
    </row>
    <row r="326" spans="1:234" s="48" customFormat="1">
      <c r="A326" s="3" t="s">
        <v>646</v>
      </c>
      <c r="B326" s="202" t="str">
        <f>INDEX('Ref1'!$E:$E,MATCH(A326,'Ref1'!$A:$A,0))</f>
        <v>Stroud</v>
      </c>
      <c r="C326" s="42" t="str">
        <f>INDEX(Data1!B:B,MATCH(A326,Data1!A:A,0))</f>
        <v>SD</v>
      </c>
      <c r="D326" s="253" t="str">
        <f>INDEX(Data1!C:C,MATCH(A326,Data1!A:A,0))</f>
        <v>SW</v>
      </c>
      <c r="E326" s="200" t="str">
        <f>IF($C$6="No","No",IF(COUNTIF(Inputs!$K$359:$K$398,$A326)&gt;0,"Yes","No"))</f>
        <v>No</v>
      </c>
      <c r="F326" s="404"/>
      <c r="G326" s="62">
        <f>INDEX('4_RatesSplit'!K:K,MATCH($A326,'4_RatesSplit'!$A:$A,0))</f>
        <v>0</v>
      </c>
      <c r="H326" s="171">
        <f>INDEX('4_RatesSplit'!L:L,MATCH($A326,'4_RatesSplit'!$A:$A,0))</f>
        <v>0</v>
      </c>
      <c r="I326" s="167">
        <f>INDEX('4_RatesSplit'!M:M,MATCH($A326,'4_RatesSplit'!$A:$A,0))</f>
        <v>0</v>
      </c>
      <c r="J326" s="167">
        <f>INDEX('4_RatesSplit'!N:N,MATCH($A326,'4_RatesSplit'!$A:$A,0))</f>
        <v>0</v>
      </c>
      <c r="K326" s="167">
        <f>INDEX('4_RatesSplit'!O:O,MATCH($A326,'4_RatesSplit'!$A:$A,0))</f>
        <v>0</v>
      </c>
      <c r="L326" s="167">
        <f>INDEX('4_RatesSplit'!P:P,MATCH($A326,'4_RatesSplit'!$A:$A,0))</f>
        <v>0</v>
      </c>
      <c r="M326" s="167">
        <f>INDEX('4_RatesSplit'!Q:Q,MATCH($A326,'4_RatesSplit'!$A:$A,0))</f>
        <v>0</v>
      </c>
      <c r="N326" s="167">
        <f>INDEX('4_RatesSplit'!R:R,MATCH($A326,'4_RatesSplit'!$A:$A,0))</f>
        <v>0</v>
      </c>
      <c r="O326" s="167">
        <f>INDEX('4_RatesSplit'!S:S,MATCH($A326,'4_RatesSplit'!$A:$A,0))</f>
        <v>0</v>
      </c>
      <c r="P326" s="167">
        <f>INDEX('4_RatesSplit'!T:T,MATCH($A326,'4_RatesSplit'!$A:$A,0))</f>
        <v>0</v>
      </c>
      <c r="Q326" s="167">
        <f>INDEX('4_RatesSplit'!U:U,MATCH($A326,'4_RatesSplit'!$A:$A,0))</f>
        <v>0</v>
      </c>
      <c r="R326" s="167">
        <f>INDEX('4_RatesSplit'!V:V,MATCH($A326,'4_RatesSplit'!$A:$A,0))</f>
        <v>0</v>
      </c>
      <c r="S326" s="167">
        <f>INDEX('4_RatesSplit'!W:W,MATCH($A326,'4_RatesSplit'!$A:$A,0))</f>
        <v>0</v>
      </c>
      <c r="T326" s="167">
        <f>INDEX('4_RatesSplit'!X:X,MATCH($A326,'4_RatesSplit'!$A:$A,0))</f>
        <v>0</v>
      </c>
      <c r="U326" s="167">
        <f>INDEX('4_RatesSplit'!Y:Y,MATCH($A326,'4_RatesSplit'!$A:$A,0))</f>
        <v>0</v>
      </c>
      <c r="V326" s="167">
        <f>INDEX('4_RatesSplit'!Z:Z,MATCH($A326,'4_RatesSplit'!$A:$A,0))</f>
        <v>0</v>
      </c>
      <c r="W326" s="167">
        <f>INDEX('4_RatesSplit'!AA:AA,MATCH($A326,'4_RatesSplit'!$A:$A,0))</f>
        <v>0</v>
      </c>
      <c r="X326" s="18"/>
      <c r="Y326" s="168" t="e">
        <f ca="1">INDEX('4_RatesSplit'!AT:AT,MATCH($A326,'4_RatesSplit'!$A:$A,0))</f>
        <v>#REF!</v>
      </c>
      <c r="Z326" s="168" t="e">
        <f ca="1">INDEX('4_RatesSplit'!AU:AU,MATCH($A326,'4_RatesSplit'!$A:$A,0))</f>
        <v>#REF!</v>
      </c>
      <c r="AA326" s="168" t="e">
        <f ca="1">INDEX('4_RatesSplit'!AV:AV,MATCH($A326,'4_RatesSplit'!$A:$A,0))</f>
        <v>#REF!</v>
      </c>
      <c r="AB326" s="168" t="e">
        <f ca="1">INDEX('4_RatesSplit'!AW:AW,MATCH($A326,'4_RatesSplit'!$A:$A,0))</f>
        <v>#REF!</v>
      </c>
      <c r="AC326" s="168" t="e">
        <f ca="1">INDEX('4_RatesSplit'!AX:AX,MATCH($A326,'4_RatesSplit'!$A:$A,0))</f>
        <v>#REF!</v>
      </c>
      <c r="AD326" s="168" t="e">
        <f ca="1">INDEX('4_RatesSplit'!AY:AY,MATCH($A326,'4_RatesSplit'!$A:$A,0))</f>
        <v>#REF!</v>
      </c>
      <c r="AE326" s="168" t="e">
        <f ca="1">INDEX('4_RatesSplit'!AZ:AZ,MATCH($A326,'4_RatesSplit'!$A:$A,0))</f>
        <v>#REF!</v>
      </c>
      <c r="AF326" s="168" t="e">
        <f ca="1">INDEX('4_RatesSplit'!BA:BA,MATCH($A326,'4_RatesSplit'!$A:$A,0))</f>
        <v>#REF!</v>
      </c>
      <c r="AG326" s="168" t="e">
        <f ca="1">INDEX('4_RatesSplit'!BB:BB,MATCH($A326,'4_RatesSplit'!$A:$A,0))</f>
        <v>#REF!</v>
      </c>
      <c r="AH326" s="168" t="e">
        <f ca="1">INDEX('4_RatesSplit'!BC:BC,MATCH($A326,'4_RatesSplit'!$A:$A,0))</f>
        <v>#REF!</v>
      </c>
      <c r="AI326" s="168" t="e">
        <f ca="1">INDEX('4_RatesSplit'!BD:BD,MATCH($A326,'4_RatesSplit'!$A:$A,0))</f>
        <v>#REF!</v>
      </c>
      <c r="AJ326" s="168" t="e">
        <f ca="1">INDEX('4_RatesSplit'!BE:BE,MATCH($A326,'4_RatesSplit'!$A:$A,0))</f>
        <v>#REF!</v>
      </c>
      <c r="AK326" s="168" t="e">
        <f ca="1">INDEX('4_RatesSplit'!BF:BF,MATCH($A326,'4_RatesSplit'!$A:$A,0))</f>
        <v>#REF!</v>
      </c>
      <c r="AL326" s="168" t="e">
        <f ca="1">INDEX('4_RatesSplit'!BG:BG,MATCH($A326,'4_RatesSplit'!$A:$A,0))</f>
        <v>#REF!</v>
      </c>
      <c r="AM326" s="168" t="e">
        <f ca="1">INDEX('4_RatesSplit'!BH:BH,MATCH($A326,'4_RatesSplit'!$A:$A,0))</f>
        <v>#REF!</v>
      </c>
      <c r="AN326" s="198" t="e">
        <f ca="1">INDEX('4_RatesSplit'!BI:BI,MATCH($A326,'4_RatesSplit'!$A:$A,0))</f>
        <v>#REF!</v>
      </c>
      <c r="AO326" s="114"/>
      <c r="AP326" s="167" t="e">
        <f t="shared" ca="1" si="945"/>
        <v>#REF!</v>
      </c>
      <c r="AQ326" s="167" t="e">
        <f t="shared" ca="1" si="946"/>
        <v>#REF!</v>
      </c>
      <c r="AR326" s="167" t="e">
        <f t="shared" ca="1" si="947"/>
        <v>#REF!</v>
      </c>
      <c r="AS326" s="167" t="e">
        <f t="shared" ca="1" si="948"/>
        <v>#REF!</v>
      </c>
      <c r="AT326" s="167" t="e">
        <f t="shared" ca="1" si="949"/>
        <v>#REF!</v>
      </c>
      <c r="AU326" s="167" t="e">
        <f t="shared" ca="1" si="950"/>
        <v>#REF!</v>
      </c>
      <c r="AV326" s="167" t="e">
        <f t="shared" ca="1" si="951"/>
        <v>#REF!</v>
      </c>
      <c r="AW326" s="167" t="e">
        <f t="shared" ca="1" si="952"/>
        <v>#REF!</v>
      </c>
      <c r="AX326" s="167" t="e">
        <f t="shared" ca="1" si="953"/>
        <v>#REF!</v>
      </c>
      <c r="AY326" s="167" t="e">
        <f t="shared" ca="1" si="954"/>
        <v>#REF!</v>
      </c>
      <c r="AZ326" s="167" t="e">
        <f t="shared" ca="1" si="955"/>
        <v>#REF!</v>
      </c>
      <c r="BA326" s="167" t="e">
        <f t="shared" ca="1" si="956"/>
        <v>#REF!</v>
      </c>
      <c r="BB326" s="167" t="e">
        <f t="shared" ca="1" si="957"/>
        <v>#REF!</v>
      </c>
      <c r="BC326" s="167" t="e">
        <f t="shared" ca="1" si="958"/>
        <v>#REF!</v>
      </c>
      <c r="BD326" s="167" t="e">
        <f t="shared" ca="1" si="959"/>
        <v>#REF!</v>
      </c>
      <c r="BE326" s="167" t="e">
        <f t="shared" ca="1" si="960"/>
        <v>#REF!</v>
      </c>
      <c r="BF326" s="18"/>
      <c r="BG326" s="168">
        <f>INDEX('2_Needs'!$F:$F,MATCH($A326,'2_Needs'!$A:$A,0))</f>
        <v>1.979981597565695E-4</v>
      </c>
      <c r="BH326" s="114"/>
      <c r="BI326" s="167">
        <f t="shared" ref="BI326:BX326" si="1086">IF(BI$3="reset",$BG326*BI$6,BH326*(1+$C$4))</f>
        <v>0</v>
      </c>
      <c r="BJ326" s="167">
        <f t="shared" si="1086"/>
        <v>0</v>
      </c>
      <c r="BK326" s="167">
        <f t="shared" si="1086"/>
        <v>0</v>
      </c>
      <c r="BL326" s="167">
        <f t="shared" si="1086"/>
        <v>0</v>
      </c>
      <c r="BM326" s="167">
        <f t="shared" si="1086"/>
        <v>0</v>
      </c>
      <c r="BN326" s="167">
        <f t="shared" si="1086"/>
        <v>0</v>
      </c>
      <c r="BO326" s="167">
        <f t="shared" si="1086"/>
        <v>0</v>
      </c>
      <c r="BP326" s="167">
        <f t="shared" si="1086"/>
        <v>0</v>
      </c>
      <c r="BQ326" s="167">
        <f t="shared" si="1086"/>
        <v>0</v>
      </c>
      <c r="BR326" s="167">
        <f t="shared" si="1086"/>
        <v>0</v>
      </c>
      <c r="BS326" s="167">
        <f t="shared" si="1086"/>
        <v>0</v>
      </c>
      <c r="BT326" s="167">
        <f t="shared" si="1086"/>
        <v>0</v>
      </c>
      <c r="BU326" s="167">
        <f t="shared" si="1086"/>
        <v>0</v>
      </c>
      <c r="BV326" s="167">
        <f t="shared" si="1086"/>
        <v>0</v>
      </c>
      <c r="BW326" s="167">
        <f t="shared" si="1086"/>
        <v>0</v>
      </c>
      <c r="BX326" s="167">
        <f t="shared" si="1086"/>
        <v>0</v>
      </c>
      <c r="BZ326" s="167" t="e">
        <f t="shared" ca="1" si="879"/>
        <v>#REF!</v>
      </c>
      <c r="CA326" s="167" t="e">
        <f t="shared" ca="1" si="880"/>
        <v>#REF!</v>
      </c>
      <c r="CB326" s="167" t="e">
        <f t="shared" ca="1" si="881"/>
        <v>#REF!</v>
      </c>
      <c r="CC326" s="167" t="e">
        <f t="shared" ca="1" si="882"/>
        <v>#REF!</v>
      </c>
      <c r="CD326" s="167" t="e">
        <f t="shared" ca="1" si="883"/>
        <v>#REF!</v>
      </c>
      <c r="CE326" s="167" t="e">
        <f t="shared" ca="1" si="884"/>
        <v>#REF!</v>
      </c>
      <c r="CF326" s="167" t="e">
        <f t="shared" ca="1" si="885"/>
        <v>#REF!</v>
      </c>
      <c r="CG326" s="167" t="e">
        <f t="shared" ca="1" si="886"/>
        <v>#REF!</v>
      </c>
      <c r="CH326" s="167" t="e">
        <f t="shared" ca="1" si="887"/>
        <v>#REF!</v>
      </c>
      <c r="CI326" s="167" t="e">
        <f t="shared" ca="1" si="888"/>
        <v>#REF!</v>
      </c>
      <c r="CJ326" s="167" t="e">
        <f t="shared" ca="1" si="889"/>
        <v>#REF!</v>
      </c>
      <c r="CK326" s="167" t="e">
        <f t="shared" ca="1" si="890"/>
        <v>#REF!</v>
      </c>
      <c r="CL326" s="167" t="e">
        <f t="shared" ca="1" si="891"/>
        <v>#REF!</v>
      </c>
      <c r="CM326" s="167" t="e">
        <f t="shared" ca="1" si="892"/>
        <v>#REF!</v>
      </c>
      <c r="CN326" s="167" t="e">
        <f t="shared" ca="1" si="893"/>
        <v>#REF!</v>
      </c>
      <c r="CO326" s="167" t="e">
        <f t="shared" ca="1" si="894"/>
        <v>#REF!</v>
      </c>
      <c r="CQ326" s="167" t="e">
        <f t="shared" ca="1" si="895"/>
        <v>#REF!</v>
      </c>
      <c r="CR326" s="167" t="e">
        <f t="shared" ca="1" si="896"/>
        <v>#REF!</v>
      </c>
      <c r="CS326" s="167" t="e">
        <f t="shared" ca="1" si="897"/>
        <v>#REF!</v>
      </c>
      <c r="CT326" s="167" t="e">
        <f t="shared" ca="1" si="898"/>
        <v>#REF!</v>
      </c>
      <c r="CU326" s="167" t="e">
        <f t="shared" ca="1" si="899"/>
        <v>#REF!</v>
      </c>
      <c r="CV326" s="167" t="e">
        <f t="shared" ca="1" si="900"/>
        <v>#REF!</v>
      </c>
      <c r="CW326" s="167" t="e">
        <f t="shared" ca="1" si="901"/>
        <v>#REF!</v>
      </c>
      <c r="CX326" s="167" t="e">
        <f t="shared" ca="1" si="902"/>
        <v>#REF!</v>
      </c>
      <c r="CY326" s="167" t="e">
        <f t="shared" ca="1" si="903"/>
        <v>#REF!</v>
      </c>
      <c r="CZ326" s="167" t="e">
        <f t="shared" ca="1" si="904"/>
        <v>#REF!</v>
      </c>
      <c r="DA326" s="167" t="e">
        <f t="shared" ca="1" si="905"/>
        <v>#REF!</v>
      </c>
      <c r="DB326" s="167" t="e">
        <f t="shared" ca="1" si="906"/>
        <v>#REF!</v>
      </c>
      <c r="DC326" s="167" t="e">
        <f t="shared" ca="1" si="907"/>
        <v>#REF!</v>
      </c>
      <c r="DD326" s="167" t="e">
        <f t="shared" ca="1" si="908"/>
        <v>#REF!</v>
      </c>
      <c r="DE326" s="167" t="e">
        <f t="shared" ca="1" si="909"/>
        <v>#REF!</v>
      </c>
      <c r="DF326" s="167" t="e">
        <f t="shared" ca="1" si="910"/>
        <v>#REF!</v>
      </c>
      <c r="DH326" s="167">
        <f t="shared" si="911"/>
        <v>0</v>
      </c>
      <c r="DI326" s="167">
        <f t="shared" si="912"/>
        <v>0</v>
      </c>
      <c r="DJ326" s="167">
        <f t="shared" si="913"/>
        <v>0</v>
      </c>
      <c r="DK326" s="167">
        <f t="shared" si="914"/>
        <v>0</v>
      </c>
      <c r="DL326" s="167">
        <f t="shared" si="915"/>
        <v>0</v>
      </c>
      <c r="DM326" s="167">
        <f t="shared" si="916"/>
        <v>0</v>
      </c>
      <c r="DN326" s="167">
        <f t="shared" si="917"/>
        <v>0</v>
      </c>
      <c r="DO326" s="167">
        <f t="shared" si="918"/>
        <v>0</v>
      </c>
      <c r="DP326" s="167">
        <f t="shared" si="919"/>
        <v>0</v>
      </c>
      <c r="DQ326" s="167">
        <f t="shared" si="920"/>
        <v>0</v>
      </c>
      <c r="DR326" s="167">
        <f t="shared" si="921"/>
        <v>0</v>
      </c>
      <c r="DS326" s="167">
        <f t="shared" si="922"/>
        <v>0</v>
      </c>
      <c r="DT326" s="167">
        <f t="shared" si="923"/>
        <v>0</v>
      </c>
      <c r="DU326" s="167">
        <f t="shared" si="924"/>
        <v>0</v>
      </c>
      <c r="DV326" s="167">
        <f t="shared" si="925"/>
        <v>0</v>
      </c>
      <c r="DW326" s="167">
        <f t="shared" si="926"/>
        <v>0</v>
      </c>
      <c r="DY326" s="167" t="e">
        <f t="shared" ca="1" si="962"/>
        <v>#REF!</v>
      </c>
      <c r="DZ326" s="167" t="e">
        <f t="shared" ca="1" si="963"/>
        <v>#REF!</v>
      </c>
      <c r="EA326" s="167" t="e">
        <f t="shared" ca="1" si="964"/>
        <v>#REF!</v>
      </c>
      <c r="EB326" s="167" t="e">
        <f t="shared" ca="1" si="965"/>
        <v>#REF!</v>
      </c>
      <c r="EC326" s="167" t="e">
        <f t="shared" ca="1" si="966"/>
        <v>#REF!</v>
      </c>
      <c r="ED326" s="167" t="e">
        <f t="shared" ca="1" si="967"/>
        <v>#REF!</v>
      </c>
      <c r="EE326" s="167" t="e">
        <f t="shared" ca="1" si="968"/>
        <v>#REF!</v>
      </c>
      <c r="EF326" s="167" t="e">
        <f t="shared" ca="1" si="969"/>
        <v>#REF!</v>
      </c>
      <c r="EG326" s="167" t="e">
        <f t="shared" ca="1" si="970"/>
        <v>#REF!</v>
      </c>
      <c r="EH326" s="167" t="e">
        <f t="shared" ca="1" si="971"/>
        <v>#REF!</v>
      </c>
      <c r="EI326" s="167" t="e">
        <f t="shared" ca="1" si="972"/>
        <v>#REF!</v>
      </c>
      <c r="EJ326" s="167" t="e">
        <f t="shared" ca="1" si="973"/>
        <v>#REF!</v>
      </c>
      <c r="EK326" s="167" t="e">
        <f t="shared" ca="1" si="974"/>
        <v>#REF!</v>
      </c>
      <c r="EL326" s="167" t="e">
        <f t="shared" ca="1" si="975"/>
        <v>#REF!</v>
      </c>
      <c r="EM326" s="167" t="e">
        <f t="shared" ca="1" si="976"/>
        <v>#REF!</v>
      </c>
      <c r="EN326" s="167" t="e">
        <f t="shared" ca="1" si="977"/>
        <v>#REF!</v>
      </c>
      <c r="EP326" s="167">
        <f t="shared" si="978"/>
        <v>0</v>
      </c>
      <c r="EQ326" s="167">
        <f t="shared" si="979"/>
        <v>0</v>
      </c>
      <c r="ER326" s="167">
        <f t="shared" si="980"/>
        <v>0</v>
      </c>
      <c r="ES326" s="167">
        <f t="shared" si="981"/>
        <v>0</v>
      </c>
      <c r="ET326" s="167">
        <f t="shared" si="982"/>
        <v>0</v>
      </c>
      <c r="EU326" s="167">
        <f t="shared" si="983"/>
        <v>0</v>
      </c>
      <c r="EV326" s="167">
        <f t="shared" si="984"/>
        <v>0</v>
      </c>
      <c r="EW326" s="167">
        <f t="shared" si="985"/>
        <v>0</v>
      </c>
      <c r="EX326" s="167">
        <f t="shared" si="986"/>
        <v>0</v>
      </c>
      <c r="EY326" s="167">
        <f t="shared" si="987"/>
        <v>0</v>
      </c>
      <c r="EZ326" s="167">
        <f t="shared" si="988"/>
        <v>0</v>
      </c>
      <c r="FA326" s="167">
        <f t="shared" si="989"/>
        <v>0</v>
      </c>
      <c r="FB326" s="167">
        <f t="shared" si="990"/>
        <v>0</v>
      </c>
      <c r="FC326" s="167">
        <f t="shared" si="991"/>
        <v>0</v>
      </c>
      <c r="FD326" s="167">
        <f t="shared" si="992"/>
        <v>0</v>
      </c>
      <c r="FE326" s="167">
        <f t="shared" si="993"/>
        <v>0</v>
      </c>
      <c r="FG326" s="167">
        <f t="shared" si="994"/>
        <v>0</v>
      </c>
      <c r="FH326" s="167">
        <f t="shared" si="995"/>
        <v>0</v>
      </c>
      <c r="FI326" s="167">
        <f t="shared" si="996"/>
        <v>0</v>
      </c>
      <c r="FJ326" s="167">
        <f t="shared" si="997"/>
        <v>0</v>
      </c>
      <c r="FK326" s="167">
        <f t="shared" si="998"/>
        <v>0</v>
      </c>
      <c r="FL326" s="167">
        <f t="shared" si="999"/>
        <v>0</v>
      </c>
      <c r="FM326" s="167">
        <f t="shared" si="1000"/>
        <v>0</v>
      </c>
      <c r="FN326" s="167">
        <f t="shared" si="1001"/>
        <v>0</v>
      </c>
      <c r="FO326" s="167">
        <f t="shared" si="1002"/>
        <v>0</v>
      </c>
      <c r="FP326" s="167">
        <f t="shared" si="1003"/>
        <v>0</v>
      </c>
      <c r="FQ326" s="167">
        <f t="shared" si="1004"/>
        <v>0</v>
      </c>
      <c r="FR326" s="167">
        <f t="shared" si="1005"/>
        <v>0</v>
      </c>
      <c r="FS326" s="167">
        <f t="shared" si="1006"/>
        <v>0</v>
      </c>
      <c r="FT326" s="167">
        <f t="shared" si="1007"/>
        <v>0</v>
      </c>
      <c r="FU326" s="167">
        <f t="shared" si="1008"/>
        <v>0</v>
      </c>
      <c r="FV326" s="167">
        <f t="shared" si="1009"/>
        <v>0</v>
      </c>
      <c r="FX326" s="167">
        <f t="shared" si="1010"/>
        <v>0</v>
      </c>
      <c r="FY326" s="167">
        <f t="shared" si="1011"/>
        <v>0</v>
      </c>
      <c r="FZ326" s="167">
        <f t="shared" si="1012"/>
        <v>0</v>
      </c>
      <c r="GA326" s="167">
        <f t="shared" si="1013"/>
        <v>0</v>
      </c>
      <c r="GB326" s="167">
        <f t="shared" si="1014"/>
        <v>0</v>
      </c>
      <c r="GC326" s="167">
        <f t="shared" si="1015"/>
        <v>0</v>
      </c>
      <c r="GD326" s="167">
        <f t="shared" si="1016"/>
        <v>0</v>
      </c>
      <c r="GE326" s="167">
        <f t="shared" si="1017"/>
        <v>0</v>
      </c>
      <c r="GF326" s="167">
        <f t="shared" si="1018"/>
        <v>0</v>
      </c>
      <c r="GG326" s="167">
        <f t="shared" si="1019"/>
        <v>0</v>
      </c>
      <c r="GH326" s="167">
        <f t="shared" si="1020"/>
        <v>0</v>
      </c>
      <c r="GI326" s="167">
        <f t="shared" si="1021"/>
        <v>0</v>
      </c>
      <c r="GJ326" s="167">
        <f t="shared" si="1022"/>
        <v>0</v>
      </c>
      <c r="GK326" s="167">
        <f t="shared" si="1023"/>
        <v>0</v>
      </c>
      <c r="GL326" s="167">
        <f t="shared" si="1024"/>
        <v>0</v>
      </c>
      <c r="GM326" s="167">
        <f t="shared" si="1025"/>
        <v>0</v>
      </c>
      <c r="GO326" s="167" t="e">
        <f t="shared" ca="1" si="1077"/>
        <v>#REF!</v>
      </c>
      <c r="GP326" s="167" t="e">
        <f t="shared" ca="1" si="1074"/>
        <v>#REF!</v>
      </c>
      <c r="GQ326" s="167" t="e">
        <f t="shared" ca="1" si="1074"/>
        <v>#REF!</v>
      </c>
      <c r="GR326" s="167" t="e">
        <f t="shared" ca="1" si="1074"/>
        <v>#REF!</v>
      </c>
      <c r="GS326" s="167" t="e">
        <f t="shared" ca="1" si="1074"/>
        <v>#REF!</v>
      </c>
      <c r="GT326" s="167" t="e">
        <f t="shared" ca="1" si="1074"/>
        <v>#REF!</v>
      </c>
      <c r="GU326" s="167" t="e">
        <f t="shared" ca="1" si="1074"/>
        <v>#REF!</v>
      </c>
      <c r="GV326" s="167" t="e">
        <f t="shared" ca="1" si="1074"/>
        <v>#REF!</v>
      </c>
      <c r="GW326" s="167" t="e">
        <f t="shared" ca="1" si="1074"/>
        <v>#REF!</v>
      </c>
      <c r="GX326" s="167" t="e">
        <f t="shared" ca="1" si="1074"/>
        <v>#REF!</v>
      </c>
      <c r="GY326" s="167" t="e">
        <f t="shared" ca="1" si="1074"/>
        <v>#REF!</v>
      </c>
      <c r="GZ326" s="167" t="e">
        <f t="shared" ca="1" si="1074"/>
        <v>#REF!</v>
      </c>
      <c r="HA326" s="167" t="e">
        <f t="shared" ca="1" si="1074"/>
        <v>#REF!</v>
      </c>
      <c r="HB326" s="167" t="e">
        <f t="shared" ca="1" si="1074"/>
        <v>#REF!</v>
      </c>
      <c r="HC326" s="167" t="e">
        <f t="shared" ca="1" si="1074"/>
        <v>#REF!</v>
      </c>
      <c r="HD326" s="167" t="e">
        <f t="shared" ca="1" si="1074"/>
        <v>#REF!</v>
      </c>
      <c r="HF326" s="167" t="e">
        <f t="shared" ca="1" si="927"/>
        <v>#REF!</v>
      </c>
      <c r="HG326" s="167" t="e">
        <f t="shared" ca="1" si="928"/>
        <v>#REF!</v>
      </c>
      <c r="HH326" s="167" t="e">
        <f t="shared" ca="1" si="929"/>
        <v>#REF!</v>
      </c>
      <c r="HI326" s="167" t="e">
        <f t="shared" ca="1" si="930"/>
        <v>#REF!</v>
      </c>
      <c r="HJ326" s="167" t="e">
        <f t="shared" ca="1" si="931"/>
        <v>#REF!</v>
      </c>
      <c r="HK326" s="167" t="e">
        <f t="shared" ca="1" si="932"/>
        <v>#REF!</v>
      </c>
      <c r="HL326" s="167" t="e">
        <f t="shared" ca="1" si="933"/>
        <v>#REF!</v>
      </c>
      <c r="HM326" s="167" t="e">
        <f t="shared" ca="1" si="934"/>
        <v>#REF!</v>
      </c>
      <c r="HN326" s="167" t="e">
        <f t="shared" ca="1" si="935"/>
        <v>#REF!</v>
      </c>
      <c r="HO326" s="167" t="e">
        <f t="shared" ca="1" si="936"/>
        <v>#REF!</v>
      </c>
      <c r="HP326" s="167" t="e">
        <f t="shared" ca="1" si="937"/>
        <v>#REF!</v>
      </c>
      <c r="HQ326" s="167" t="e">
        <f t="shared" ca="1" si="938"/>
        <v>#REF!</v>
      </c>
      <c r="HR326" s="167" t="e">
        <f t="shared" ca="1" si="939"/>
        <v>#REF!</v>
      </c>
      <c r="HS326" s="167" t="e">
        <f t="shared" ca="1" si="940"/>
        <v>#REF!</v>
      </c>
      <c r="HT326" s="167" t="e">
        <f t="shared" ca="1" si="941"/>
        <v>#REF!</v>
      </c>
      <c r="HU326" s="167" t="e">
        <f t="shared" ca="1" si="942"/>
        <v>#REF!</v>
      </c>
      <c r="HW326" s="167" t="e">
        <f t="shared" ca="1" si="943"/>
        <v>#REF!</v>
      </c>
      <c r="HX326" s="167">
        <f t="shared" si="944"/>
        <v>0</v>
      </c>
      <c r="HY326" s="167" t="e">
        <f t="shared" ca="1" si="1026"/>
        <v>#REF!</v>
      </c>
      <c r="HZ326" s="219" t="e">
        <f t="shared" ca="1" si="1027"/>
        <v>#REF!</v>
      </c>
    </row>
    <row r="327" spans="1:234" s="48" customFormat="1">
      <c r="A327" s="3" t="s">
        <v>648</v>
      </c>
      <c r="B327" s="202" t="str">
        <f>INDEX('Ref1'!$E:$E,MATCH(A327,'Ref1'!$A:$A,0))</f>
        <v>Suffolk</v>
      </c>
      <c r="C327" s="42" t="str">
        <f>INDEX(Data1!B:B,MATCH(A327,Data1!A:A,0))</f>
        <v>SCFIR</v>
      </c>
      <c r="D327" s="253" t="str">
        <f>INDEX(Data1!C:C,MATCH(A327,Data1!A:A,0))</f>
        <v>E</v>
      </c>
      <c r="E327" s="200" t="str">
        <f>IF($C$6="No","No",IF(COUNTIF(Inputs!$K$359:$K$398,$A327)&gt;0,"Yes","No"))</f>
        <v>No</v>
      </c>
      <c r="F327" s="404"/>
      <c r="G327" s="62">
        <f>INDEX('4_RatesSplit'!K:K,MATCH($A327,'4_RatesSplit'!$A:$A,0))</f>
        <v>0</v>
      </c>
      <c r="H327" s="171">
        <f>INDEX('4_RatesSplit'!L:L,MATCH($A327,'4_RatesSplit'!$A:$A,0))</f>
        <v>0</v>
      </c>
      <c r="I327" s="167">
        <f>INDEX('4_RatesSplit'!M:M,MATCH($A327,'4_RatesSplit'!$A:$A,0))</f>
        <v>0</v>
      </c>
      <c r="J327" s="167">
        <f>INDEX('4_RatesSplit'!N:N,MATCH($A327,'4_RatesSplit'!$A:$A,0))</f>
        <v>0</v>
      </c>
      <c r="K327" s="167">
        <f>INDEX('4_RatesSplit'!O:O,MATCH($A327,'4_RatesSplit'!$A:$A,0))</f>
        <v>0</v>
      </c>
      <c r="L327" s="167">
        <f>INDEX('4_RatesSplit'!P:P,MATCH($A327,'4_RatesSplit'!$A:$A,0))</f>
        <v>0</v>
      </c>
      <c r="M327" s="167">
        <f>INDEX('4_RatesSplit'!Q:Q,MATCH($A327,'4_RatesSplit'!$A:$A,0))</f>
        <v>0</v>
      </c>
      <c r="N327" s="167">
        <f>INDEX('4_RatesSplit'!R:R,MATCH($A327,'4_RatesSplit'!$A:$A,0))</f>
        <v>0</v>
      </c>
      <c r="O327" s="167">
        <f>INDEX('4_RatesSplit'!S:S,MATCH($A327,'4_RatesSplit'!$A:$A,0))</f>
        <v>0</v>
      </c>
      <c r="P327" s="167">
        <f>INDEX('4_RatesSplit'!T:T,MATCH($A327,'4_RatesSplit'!$A:$A,0))</f>
        <v>0</v>
      </c>
      <c r="Q327" s="167">
        <f>INDEX('4_RatesSplit'!U:U,MATCH($A327,'4_RatesSplit'!$A:$A,0))</f>
        <v>0</v>
      </c>
      <c r="R327" s="167">
        <f>INDEX('4_RatesSplit'!V:V,MATCH($A327,'4_RatesSplit'!$A:$A,0))</f>
        <v>0</v>
      </c>
      <c r="S327" s="167">
        <f>INDEX('4_RatesSplit'!W:W,MATCH($A327,'4_RatesSplit'!$A:$A,0))</f>
        <v>0</v>
      </c>
      <c r="T327" s="167">
        <f>INDEX('4_RatesSplit'!X:X,MATCH($A327,'4_RatesSplit'!$A:$A,0))</f>
        <v>0</v>
      </c>
      <c r="U327" s="167">
        <f>INDEX('4_RatesSplit'!Y:Y,MATCH($A327,'4_RatesSplit'!$A:$A,0))</f>
        <v>0</v>
      </c>
      <c r="V327" s="167">
        <f>INDEX('4_RatesSplit'!Z:Z,MATCH($A327,'4_RatesSplit'!$A:$A,0))</f>
        <v>0</v>
      </c>
      <c r="W327" s="167">
        <f>INDEX('4_RatesSplit'!AA:AA,MATCH($A327,'4_RatesSplit'!$A:$A,0))</f>
        <v>0</v>
      </c>
      <c r="X327" s="18"/>
      <c r="Y327" s="168" t="e">
        <f ca="1">INDEX('4_RatesSplit'!AT:AT,MATCH($A327,'4_RatesSplit'!$A:$A,0))</f>
        <v>#REF!</v>
      </c>
      <c r="Z327" s="168" t="e">
        <f ca="1">INDEX('4_RatesSplit'!AU:AU,MATCH($A327,'4_RatesSplit'!$A:$A,0))</f>
        <v>#REF!</v>
      </c>
      <c r="AA327" s="168" t="e">
        <f ca="1">INDEX('4_RatesSplit'!AV:AV,MATCH($A327,'4_RatesSplit'!$A:$A,0))</f>
        <v>#REF!</v>
      </c>
      <c r="AB327" s="168" t="e">
        <f ca="1">INDEX('4_RatesSplit'!AW:AW,MATCH($A327,'4_RatesSplit'!$A:$A,0))</f>
        <v>#REF!</v>
      </c>
      <c r="AC327" s="168" t="e">
        <f ca="1">INDEX('4_RatesSplit'!AX:AX,MATCH($A327,'4_RatesSplit'!$A:$A,0))</f>
        <v>#REF!</v>
      </c>
      <c r="AD327" s="168" t="e">
        <f ca="1">INDEX('4_RatesSplit'!AY:AY,MATCH($A327,'4_RatesSplit'!$A:$A,0))</f>
        <v>#REF!</v>
      </c>
      <c r="AE327" s="168" t="e">
        <f ca="1">INDEX('4_RatesSplit'!AZ:AZ,MATCH($A327,'4_RatesSplit'!$A:$A,0))</f>
        <v>#REF!</v>
      </c>
      <c r="AF327" s="168" t="e">
        <f ca="1">INDEX('4_RatesSplit'!BA:BA,MATCH($A327,'4_RatesSplit'!$A:$A,0))</f>
        <v>#REF!</v>
      </c>
      <c r="AG327" s="168" t="e">
        <f ca="1">INDEX('4_RatesSplit'!BB:BB,MATCH($A327,'4_RatesSplit'!$A:$A,0))</f>
        <v>#REF!</v>
      </c>
      <c r="AH327" s="168" t="e">
        <f ca="1">INDEX('4_RatesSplit'!BC:BC,MATCH($A327,'4_RatesSplit'!$A:$A,0))</f>
        <v>#REF!</v>
      </c>
      <c r="AI327" s="168" t="e">
        <f ca="1">INDEX('4_RatesSplit'!BD:BD,MATCH($A327,'4_RatesSplit'!$A:$A,0))</f>
        <v>#REF!</v>
      </c>
      <c r="AJ327" s="168" t="e">
        <f ca="1">INDEX('4_RatesSplit'!BE:BE,MATCH($A327,'4_RatesSplit'!$A:$A,0))</f>
        <v>#REF!</v>
      </c>
      <c r="AK327" s="168" t="e">
        <f ca="1">INDEX('4_RatesSplit'!BF:BF,MATCH($A327,'4_RatesSplit'!$A:$A,0))</f>
        <v>#REF!</v>
      </c>
      <c r="AL327" s="168" t="e">
        <f ca="1">INDEX('4_RatesSplit'!BG:BG,MATCH($A327,'4_RatesSplit'!$A:$A,0))</f>
        <v>#REF!</v>
      </c>
      <c r="AM327" s="168" t="e">
        <f ca="1">INDEX('4_RatesSplit'!BH:BH,MATCH($A327,'4_RatesSplit'!$A:$A,0))</f>
        <v>#REF!</v>
      </c>
      <c r="AN327" s="198" t="e">
        <f ca="1">INDEX('4_RatesSplit'!BI:BI,MATCH($A327,'4_RatesSplit'!$A:$A,0))</f>
        <v>#REF!</v>
      </c>
      <c r="AO327" s="114"/>
      <c r="AP327" s="167" t="e">
        <f t="shared" ca="1" si="945"/>
        <v>#REF!</v>
      </c>
      <c r="AQ327" s="167" t="e">
        <f t="shared" ca="1" si="946"/>
        <v>#REF!</v>
      </c>
      <c r="AR327" s="167" t="e">
        <f t="shared" ca="1" si="947"/>
        <v>#REF!</v>
      </c>
      <c r="AS327" s="167" t="e">
        <f t="shared" ca="1" si="948"/>
        <v>#REF!</v>
      </c>
      <c r="AT327" s="167" t="e">
        <f t="shared" ca="1" si="949"/>
        <v>#REF!</v>
      </c>
      <c r="AU327" s="167" t="e">
        <f t="shared" ca="1" si="950"/>
        <v>#REF!</v>
      </c>
      <c r="AV327" s="167" t="e">
        <f t="shared" ca="1" si="951"/>
        <v>#REF!</v>
      </c>
      <c r="AW327" s="167" t="e">
        <f t="shared" ca="1" si="952"/>
        <v>#REF!</v>
      </c>
      <c r="AX327" s="167" t="e">
        <f t="shared" ca="1" si="953"/>
        <v>#REF!</v>
      </c>
      <c r="AY327" s="167" t="e">
        <f t="shared" ca="1" si="954"/>
        <v>#REF!</v>
      </c>
      <c r="AZ327" s="167" t="e">
        <f t="shared" ca="1" si="955"/>
        <v>#REF!</v>
      </c>
      <c r="BA327" s="167" t="e">
        <f t="shared" ca="1" si="956"/>
        <v>#REF!</v>
      </c>
      <c r="BB327" s="167" t="e">
        <f t="shared" ca="1" si="957"/>
        <v>#REF!</v>
      </c>
      <c r="BC327" s="167" t="e">
        <f t="shared" ca="1" si="958"/>
        <v>#REF!</v>
      </c>
      <c r="BD327" s="167" t="e">
        <f t="shared" ca="1" si="959"/>
        <v>#REF!</v>
      </c>
      <c r="BE327" s="167" t="e">
        <f t="shared" ca="1" si="960"/>
        <v>#REF!</v>
      </c>
      <c r="BF327" s="18"/>
      <c r="BG327" s="168">
        <f>INDEX('2_Needs'!$F:$F,MATCH($A327,'2_Needs'!$A:$A,0))</f>
        <v>8.2323917757168314E-3</v>
      </c>
      <c r="BH327" s="114"/>
      <c r="BI327" s="167">
        <f t="shared" ref="BI327:BX327" si="1087">IF(BI$3="reset",$BG327*BI$6,BH327*(1+$C$4))</f>
        <v>0</v>
      </c>
      <c r="BJ327" s="167">
        <f t="shared" si="1087"/>
        <v>0</v>
      </c>
      <c r="BK327" s="167">
        <f t="shared" si="1087"/>
        <v>0</v>
      </c>
      <c r="BL327" s="167">
        <f t="shared" si="1087"/>
        <v>0</v>
      </c>
      <c r="BM327" s="167">
        <f t="shared" si="1087"/>
        <v>0</v>
      </c>
      <c r="BN327" s="167">
        <f t="shared" si="1087"/>
        <v>0</v>
      </c>
      <c r="BO327" s="167">
        <f t="shared" si="1087"/>
        <v>0</v>
      </c>
      <c r="BP327" s="167">
        <f t="shared" si="1087"/>
        <v>0</v>
      </c>
      <c r="BQ327" s="167">
        <f t="shared" si="1087"/>
        <v>0</v>
      </c>
      <c r="BR327" s="167">
        <f t="shared" si="1087"/>
        <v>0</v>
      </c>
      <c r="BS327" s="167">
        <f t="shared" si="1087"/>
        <v>0</v>
      </c>
      <c r="BT327" s="167">
        <f t="shared" si="1087"/>
        <v>0</v>
      </c>
      <c r="BU327" s="167">
        <f t="shared" si="1087"/>
        <v>0</v>
      </c>
      <c r="BV327" s="167">
        <f t="shared" si="1087"/>
        <v>0</v>
      </c>
      <c r="BW327" s="167">
        <f t="shared" si="1087"/>
        <v>0</v>
      </c>
      <c r="BX327" s="167">
        <f t="shared" si="1087"/>
        <v>0</v>
      </c>
      <c r="BZ327" s="167" t="e">
        <f t="shared" ca="1" si="879"/>
        <v>#REF!</v>
      </c>
      <c r="CA327" s="167" t="e">
        <f t="shared" ca="1" si="880"/>
        <v>#REF!</v>
      </c>
      <c r="CB327" s="167" t="e">
        <f t="shared" ca="1" si="881"/>
        <v>#REF!</v>
      </c>
      <c r="CC327" s="167" t="e">
        <f t="shared" ca="1" si="882"/>
        <v>#REF!</v>
      </c>
      <c r="CD327" s="167" t="e">
        <f t="shared" ca="1" si="883"/>
        <v>#REF!</v>
      </c>
      <c r="CE327" s="167" t="e">
        <f t="shared" ca="1" si="884"/>
        <v>#REF!</v>
      </c>
      <c r="CF327" s="167" t="e">
        <f t="shared" ca="1" si="885"/>
        <v>#REF!</v>
      </c>
      <c r="CG327" s="167" t="e">
        <f t="shared" ca="1" si="886"/>
        <v>#REF!</v>
      </c>
      <c r="CH327" s="167" t="e">
        <f t="shared" ca="1" si="887"/>
        <v>#REF!</v>
      </c>
      <c r="CI327" s="167" t="e">
        <f t="shared" ca="1" si="888"/>
        <v>#REF!</v>
      </c>
      <c r="CJ327" s="167" t="e">
        <f t="shared" ca="1" si="889"/>
        <v>#REF!</v>
      </c>
      <c r="CK327" s="167" t="e">
        <f t="shared" ca="1" si="890"/>
        <v>#REF!</v>
      </c>
      <c r="CL327" s="167" t="e">
        <f t="shared" ca="1" si="891"/>
        <v>#REF!</v>
      </c>
      <c r="CM327" s="167" t="e">
        <f t="shared" ca="1" si="892"/>
        <v>#REF!</v>
      </c>
      <c r="CN327" s="167" t="e">
        <f t="shared" ca="1" si="893"/>
        <v>#REF!</v>
      </c>
      <c r="CO327" s="167" t="e">
        <f t="shared" ca="1" si="894"/>
        <v>#REF!</v>
      </c>
      <c r="CQ327" s="167" t="e">
        <f t="shared" ca="1" si="895"/>
        <v>#REF!</v>
      </c>
      <c r="CR327" s="167" t="e">
        <f t="shared" ca="1" si="896"/>
        <v>#REF!</v>
      </c>
      <c r="CS327" s="167" t="e">
        <f t="shared" ca="1" si="897"/>
        <v>#REF!</v>
      </c>
      <c r="CT327" s="167" t="e">
        <f t="shared" ca="1" si="898"/>
        <v>#REF!</v>
      </c>
      <c r="CU327" s="167" t="e">
        <f t="shared" ca="1" si="899"/>
        <v>#REF!</v>
      </c>
      <c r="CV327" s="167" t="e">
        <f t="shared" ca="1" si="900"/>
        <v>#REF!</v>
      </c>
      <c r="CW327" s="167" t="e">
        <f t="shared" ca="1" si="901"/>
        <v>#REF!</v>
      </c>
      <c r="CX327" s="167" t="e">
        <f t="shared" ca="1" si="902"/>
        <v>#REF!</v>
      </c>
      <c r="CY327" s="167" t="e">
        <f t="shared" ca="1" si="903"/>
        <v>#REF!</v>
      </c>
      <c r="CZ327" s="167" t="e">
        <f t="shared" ca="1" si="904"/>
        <v>#REF!</v>
      </c>
      <c r="DA327" s="167" t="e">
        <f t="shared" ca="1" si="905"/>
        <v>#REF!</v>
      </c>
      <c r="DB327" s="167" t="e">
        <f t="shared" ca="1" si="906"/>
        <v>#REF!</v>
      </c>
      <c r="DC327" s="167" t="e">
        <f t="shared" ca="1" si="907"/>
        <v>#REF!</v>
      </c>
      <c r="DD327" s="167" t="e">
        <f t="shared" ca="1" si="908"/>
        <v>#REF!</v>
      </c>
      <c r="DE327" s="167" t="e">
        <f t="shared" ca="1" si="909"/>
        <v>#REF!</v>
      </c>
      <c r="DF327" s="167" t="e">
        <f t="shared" ca="1" si="910"/>
        <v>#REF!</v>
      </c>
      <c r="DH327" s="167">
        <f t="shared" si="911"/>
        <v>0</v>
      </c>
      <c r="DI327" s="167">
        <f t="shared" si="912"/>
        <v>0</v>
      </c>
      <c r="DJ327" s="167">
        <f t="shared" si="913"/>
        <v>0</v>
      </c>
      <c r="DK327" s="167">
        <f t="shared" si="914"/>
        <v>0</v>
      </c>
      <c r="DL327" s="167">
        <f t="shared" si="915"/>
        <v>0</v>
      </c>
      <c r="DM327" s="167">
        <f t="shared" si="916"/>
        <v>0</v>
      </c>
      <c r="DN327" s="167">
        <f t="shared" si="917"/>
        <v>0</v>
      </c>
      <c r="DO327" s="167">
        <f t="shared" si="918"/>
        <v>0</v>
      </c>
      <c r="DP327" s="167">
        <f t="shared" si="919"/>
        <v>0</v>
      </c>
      <c r="DQ327" s="167">
        <f t="shared" si="920"/>
        <v>0</v>
      </c>
      <c r="DR327" s="167">
        <f t="shared" si="921"/>
        <v>0</v>
      </c>
      <c r="DS327" s="167">
        <f t="shared" si="922"/>
        <v>0</v>
      </c>
      <c r="DT327" s="167">
        <f t="shared" si="923"/>
        <v>0</v>
      </c>
      <c r="DU327" s="167">
        <f t="shared" si="924"/>
        <v>0</v>
      </c>
      <c r="DV327" s="167">
        <f t="shared" si="925"/>
        <v>0</v>
      </c>
      <c r="DW327" s="167">
        <f t="shared" si="926"/>
        <v>0</v>
      </c>
      <c r="DY327" s="167" t="e">
        <f t="shared" ca="1" si="962"/>
        <v>#REF!</v>
      </c>
      <c r="DZ327" s="167" t="e">
        <f t="shared" ca="1" si="963"/>
        <v>#REF!</v>
      </c>
      <c r="EA327" s="167" t="e">
        <f t="shared" ca="1" si="964"/>
        <v>#REF!</v>
      </c>
      <c r="EB327" s="167" t="e">
        <f t="shared" ca="1" si="965"/>
        <v>#REF!</v>
      </c>
      <c r="EC327" s="167" t="e">
        <f t="shared" ca="1" si="966"/>
        <v>#REF!</v>
      </c>
      <c r="ED327" s="167" t="e">
        <f t="shared" ca="1" si="967"/>
        <v>#REF!</v>
      </c>
      <c r="EE327" s="167" t="e">
        <f t="shared" ca="1" si="968"/>
        <v>#REF!</v>
      </c>
      <c r="EF327" s="167" t="e">
        <f t="shared" ca="1" si="969"/>
        <v>#REF!</v>
      </c>
      <c r="EG327" s="167" t="e">
        <f t="shared" ca="1" si="970"/>
        <v>#REF!</v>
      </c>
      <c r="EH327" s="167" t="e">
        <f t="shared" ca="1" si="971"/>
        <v>#REF!</v>
      </c>
      <c r="EI327" s="167" t="e">
        <f t="shared" ca="1" si="972"/>
        <v>#REF!</v>
      </c>
      <c r="EJ327" s="167" t="e">
        <f t="shared" ca="1" si="973"/>
        <v>#REF!</v>
      </c>
      <c r="EK327" s="167" t="e">
        <f t="shared" ca="1" si="974"/>
        <v>#REF!</v>
      </c>
      <c r="EL327" s="167" t="e">
        <f t="shared" ca="1" si="975"/>
        <v>#REF!</v>
      </c>
      <c r="EM327" s="167" t="e">
        <f t="shared" ca="1" si="976"/>
        <v>#REF!</v>
      </c>
      <c r="EN327" s="167" t="e">
        <f t="shared" ca="1" si="977"/>
        <v>#REF!</v>
      </c>
      <c r="EP327" s="167">
        <f t="shared" si="978"/>
        <v>0</v>
      </c>
      <c r="EQ327" s="167">
        <f t="shared" si="979"/>
        <v>0</v>
      </c>
      <c r="ER327" s="167">
        <f t="shared" si="980"/>
        <v>0</v>
      </c>
      <c r="ES327" s="167">
        <f t="shared" si="981"/>
        <v>0</v>
      </c>
      <c r="ET327" s="167">
        <f t="shared" si="982"/>
        <v>0</v>
      </c>
      <c r="EU327" s="167">
        <f t="shared" si="983"/>
        <v>0</v>
      </c>
      <c r="EV327" s="167">
        <f t="shared" si="984"/>
        <v>0</v>
      </c>
      <c r="EW327" s="167">
        <f t="shared" si="985"/>
        <v>0</v>
      </c>
      <c r="EX327" s="167">
        <f t="shared" si="986"/>
        <v>0</v>
      </c>
      <c r="EY327" s="167">
        <f t="shared" si="987"/>
        <v>0</v>
      </c>
      <c r="EZ327" s="167">
        <f t="shared" si="988"/>
        <v>0</v>
      </c>
      <c r="FA327" s="167">
        <f t="shared" si="989"/>
        <v>0</v>
      </c>
      <c r="FB327" s="167">
        <f t="shared" si="990"/>
        <v>0</v>
      </c>
      <c r="FC327" s="167">
        <f t="shared" si="991"/>
        <v>0</v>
      </c>
      <c r="FD327" s="167">
        <f t="shared" si="992"/>
        <v>0</v>
      </c>
      <c r="FE327" s="167">
        <f t="shared" si="993"/>
        <v>0</v>
      </c>
      <c r="FG327" s="167">
        <f t="shared" si="994"/>
        <v>0</v>
      </c>
      <c r="FH327" s="167">
        <f t="shared" si="995"/>
        <v>0</v>
      </c>
      <c r="FI327" s="167">
        <f t="shared" si="996"/>
        <v>0</v>
      </c>
      <c r="FJ327" s="167">
        <f t="shared" si="997"/>
        <v>0</v>
      </c>
      <c r="FK327" s="167">
        <f t="shared" si="998"/>
        <v>0</v>
      </c>
      <c r="FL327" s="167">
        <f t="shared" si="999"/>
        <v>0</v>
      </c>
      <c r="FM327" s="167">
        <f t="shared" si="1000"/>
        <v>0</v>
      </c>
      <c r="FN327" s="167">
        <f t="shared" si="1001"/>
        <v>0</v>
      </c>
      <c r="FO327" s="167">
        <f t="shared" si="1002"/>
        <v>0</v>
      </c>
      <c r="FP327" s="167">
        <f t="shared" si="1003"/>
        <v>0</v>
      </c>
      <c r="FQ327" s="167">
        <f t="shared" si="1004"/>
        <v>0</v>
      </c>
      <c r="FR327" s="167">
        <f t="shared" si="1005"/>
        <v>0</v>
      </c>
      <c r="FS327" s="167">
        <f t="shared" si="1006"/>
        <v>0</v>
      </c>
      <c r="FT327" s="167">
        <f t="shared" si="1007"/>
        <v>0</v>
      </c>
      <c r="FU327" s="167">
        <f t="shared" si="1008"/>
        <v>0</v>
      </c>
      <c r="FV327" s="167">
        <f t="shared" si="1009"/>
        <v>0</v>
      </c>
      <c r="FX327" s="167">
        <f t="shared" si="1010"/>
        <v>0</v>
      </c>
      <c r="FY327" s="167">
        <f t="shared" si="1011"/>
        <v>0</v>
      </c>
      <c r="FZ327" s="167">
        <f t="shared" si="1012"/>
        <v>0</v>
      </c>
      <c r="GA327" s="167">
        <f t="shared" si="1013"/>
        <v>0</v>
      </c>
      <c r="GB327" s="167">
        <f t="shared" si="1014"/>
        <v>0</v>
      </c>
      <c r="GC327" s="167">
        <f t="shared" si="1015"/>
        <v>0</v>
      </c>
      <c r="GD327" s="167">
        <f t="shared" si="1016"/>
        <v>0</v>
      </c>
      <c r="GE327" s="167">
        <f t="shared" si="1017"/>
        <v>0</v>
      </c>
      <c r="GF327" s="167">
        <f t="shared" si="1018"/>
        <v>0</v>
      </c>
      <c r="GG327" s="167">
        <f t="shared" si="1019"/>
        <v>0</v>
      </c>
      <c r="GH327" s="167">
        <f t="shared" si="1020"/>
        <v>0</v>
      </c>
      <c r="GI327" s="167">
        <f t="shared" si="1021"/>
        <v>0</v>
      </c>
      <c r="GJ327" s="167">
        <f t="shared" si="1022"/>
        <v>0</v>
      </c>
      <c r="GK327" s="167">
        <f t="shared" si="1023"/>
        <v>0</v>
      </c>
      <c r="GL327" s="167">
        <f t="shared" si="1024"/>
        <v>0</v>
      </c>
      <c r="GM327" s="167">
        <f t="shared" si="1025"/>
        <v>0</v>
      </c>
      <c r="GO327" s="167" t="e">
        <f t="shared" ca="1" si="1077"/>
        <v>#REF!</v>
      </c>
      <c r="GP327" s="167" t="e">
        <f t="shared" ca="1" si="1074"/>
        <v>#REF!</v>
      </c>
      <c r="GQ327" s="167" t="e">
        <f t="shared" ca="1" si="1074"/>
        <v>#REF!</v>
      </c>
      <c r="GR327" s="167" t="e">
        <f t="shared" ca="1" si="1074"/>
        <v>#REF!</v>
      </c>
      <c r="GS327" s="167" t="e">
        <f t="shared" ca="1" si="1074"/>
        <v>#REF!</v>
      </c>
      <c r="GT327" s="167" t="e">
        <f t="shared" ca="1" si="1074"/>
        <v>#REF!</v>
      </c>
      <c r="GU327" s="167" t="e">
        <f t="shared" ca="1" si="1074"/>
        <v>#REF!</v>
      </c>
      <c r="GV327" s="167" t="e">
        <f t="shared" ca="1" si="1074"/>
        <v>#REF!</v>
      </c>
      <c r="GW327" s="167" t="e">
        <f t="shared" ca="1" si="1074"/>
        <v>#REF!</v>
      </c>
      <c r="GX327" s="167" t="e">
        <f t="shared" ca="1" si="1074"/>
        <v>#REF!</v>
      </c>
      <c r="GY327" s="167" t="e">
        <f t="shared" ca="1" si="1074"/>
        <v>#REF!</v>
      </c>
      <c r="GZ327" s="167" t="e">
        <f t="shared" ca="1" si="1074"/>
        <v>#REF!</v>
      </c>
      <c r="HA327" s="167" t="e">
        <f t="shared" ca="1" si="1074"/>
        <v>#REF!</v>
      </c>
      <c r="HB327" s="167" t="e">
        <f t="shared" ca="1" si="1074"/>
        <v>#REF!</v>
      </c>
      <c r="HC327" s="167" t="e">
        <f t="shared" ca="1" si="1074"/>
        <v>#REF!</v>
      </c>
      <c r="HD327" s="167" t="e">
        <f t="shared" ca="1" si="1074"/>
        <v>#REF!</v>
      </c>
      <c r="HF327" s="167" t="e">
        <f t="shared" ca="1" si="927"/>
        <v>#REF!</v>
      </c>
      <c r="HG327" s="167" t="e">
        <f t="shared" ca="1" si="928"/>
        <v>#REF!</v>
      </c>
      <c r="HH327" s="167" t="e">
        <f t="shared" ca="1" si="929"/>
        <v>#REF!</v>
      </c>
      <c r="HI327" s="167" t="e">
        <f t="shared" ca="1" si="930"/>
        <v>#REF!</v>
      </c>
      <c r="HJ327" s="167" t="e">
        <f t="shared" ca="1" si="931"/>
        <v>#REF!</v>
      </c>
      <c r="HK327" s="167" t="e">
        <f t="shared" ca="1" si="932"/>
        <v>#REF!</v>
      </c>
      <c r="HL327" s="167" t="e">
        <f t="shared" ca="1" si="933"/>
        <v>#REF!</v>
      </c>
      <c r="HM327" s="167" t="e">
        <f t="shared" ca="1" si="934"/>
        <v>#REF!</v>
      </c>
      <c r="HN327" s="167" t="e">
        <f t="shared" ca="1" si="935"/>
        <v>#REF!</v>
      </c>
      <c r="HO327" s="167" t="e">
        <f t="shared" ca="1" si="936"/>
        <v>#REF!</v>
      </c>
      <c r="HP327" s="167" t="e">
        <f t="shared" ca="1" si="937"/>
        <v>#REF!</v>
      </c>
      <c r="HQ327" s="167" t="e">
        <f t="shared" ca="1" si="938"/>
        <v>#REF!</v>
      </c>
      <c r="HR327" s="167" t="e">
        <f t="shared" ca="1" si="939"/>
        <v>#REF!</v>
      </c>
      <c r="HS327" s="167" t="e">
        <f t="shared" ca="1" si="940"/>
        <v>#REF!</v>
      </c>
      <c r="HT327" s="167" t="e">
        <f t="shared" ca="1" si="941"/>
        <v>#REF!</v>
      </c>
      <c r="HU327" s="167" t="e">
        <f t="shared" ca="1" si="942"/>
        <v>#REF!</v>
      </c>
      <c r="HW327" s="167" t="e">
        <f t="shared" ca="1" si="943"/>
        <v>#REF!</v>
      </c>
      <c r="HX327" s="167">
        <f t="shared" si="944"/>
        <v>0</v>
      </c>
      <c r="HY327" s="167" t="e">
        <f t="shared" ca="1" si="1026"/>
        <v>#REF!</v>
      </c>
      <c r="HZ327" s="219" t="e">
        <f t="shared" ca="1" si="1027"/>
        <v>#REF!</v>
      </c>
    </row>
    <row r="328" spans="1:234" s="48" customFormat="1">
      <c r="A328" s="3" t="s">
        <v>650</v>
      </c>
      <c r="B328" s="202" t="str">
        <f>INDEX('Ref1'!$E:$E,MATCH(A328,'Ref1'!$A:$A,0))</f>
        <v>Suffolk Coastal</v>
      </c>
      <c r="C328" s="42" t="str">
        <f>INDEX(Data1!B:B,MATCH(A328,Data1!A:A,0))</f>
        <v>SD</v>
      </c>
      <c r="D328" s="253" t="str">
        <f>INDEX(Data1!C:C,MATCH(A328,Data1!A:A,0))</f>
        <v>E</v>
      </c>
      <c r="E328" s="200" t="str">
        <f>IF($C$6="No","No",IF(COUNTIF(Inputs!$K$359:$K$398,$A328)&gt;0,"Yes","No"))</f>
        <v>No</v>
      </c>
      <c r="F328" s="404"/>
      <c r="G328" s="62">
        <f>INDEX('4_RatesSplit'!K:K,MATCH($A328,'4_RatesSplit'!$A:$A,0))</f>
        <v>0</v>
      </c>
      <c r="H328" s="171">
        <f>INDEX('4_RatesSplit'!L:L,MATCH($A328,'4_RatesSplit'!$A:$A,0))</f>
        <v>0</v>
      </c>
      <c r="I328" s="167">
        <f>INDEX('4_RatesSplit'!M:M,MATCH($A328,'4_RatesSplit'!$A:$A,0))</f>
        <v>0</v>
      </c>
      <c r="J328" s="167">
        <f>INDEX('4_RatesSplit'!N:N,MATCH($A328,'4_RatesSplit'!$A:$A,0))</f>
        <v>0</v>
      </c>
      <c r="K328" s="167">
        <f>INDEX('4_RatesSplit'!O:O,MATCH($A328,'4_RatesSplit'!$A:$A,0))</f>
        <v>0</v>
      </c>
      <c r="L328" s="167">
        <f>INDEX('4_RatesSplit'!P:P,MATCH($A328,'4_RatesSplit'!$A:$A,0))</f>
        <v>0</v>
      </c>
      <c r="M328" s="167">
        <f>INDEX('4_RatesSplit'!Q:Q,MATCH($A328,'4_RatesSplit'!$A:$A,0))</f>
        <v>0</v>
      </c>
      <c r="N328" s="167">
        <f>INDEX('4_RatesSplit'!R:R,MATCH($A328,'4_RatesSplit'!$A:$A,0))</f>
        <v>0</v>
      </c>
      <c r="O328" s="167">
        <f>INDEX('4_RatesSplit'!S:S,MATCH($A328,'4_RatesSplit'!$A:$A,0))</f>
        <v>0</v>
      </c>
      <c r="P328" s="167">
        <f>INDEX('4_RatesSplit'!T:T,MATCH($A328,'4_RatesSplit'!$A:$A,0))</f>
        <v>0</v>
      </c>
      <c r="Q328" s="167">
        <f>INDEX('4_RatesSplit'!U:U,MATCH($A328,'4_RatesSplit'!$A:$A,0))</f>
        <v>0</v>
      </c>
      <c r="R328" s="167">
        <f>INDEX('4_RatesSplit'!V:V,MATCH($A328,'4_RatesSplit'!$A:$A,0))</f>
        <v>0</v>
      </c>
      <c r="S328" s="167">
        <f>INDEX('4_RatesSplit'!W:W,MATCH($A328,'4_RatesSplit'!$A:$A,0))</f>
        <v>0</v>
      </c>
      <c r="T328" s="167">
        <f>INDEX('4_RatesSplit'!X:X,MATCH($A328,'4_RatesSplit'!$A:$A,0))</f>
        <v>0</v>
      </c>
      <c r="U328" s="167">
        <f>INDEX('4_RatesSplit'!Y:Y,MATCH($A328,'4_RatesSplit'!$A:$A,0))</f>
        <v>0</v>
      </c>
      <c r="V328" s="167">
        <f>INDEX('4_RatesSplit'!Z:Z,MATCH($A328,'4_RatesSplit'!$A:$A,0))</f>
        <v>0</v>
      </c>
      <c r="W328" s="167">
        <f>INDEX('4_RatesSplit'!AA:AA,MATCH($A328,'4_RatesSplit'!$A:$A,0))</f>
        <v>0</v>
      </c>
      <c r="X328" s="18"/>
      <c r="Y328" s="168" t="e">
        <f ca="1">INDEX('4_RatesSplit'!AT:AT,MATCH($A328,'4_RatesSplit'!$A:$A,0))</f>
        <v>#REF!</v>
      </c>
      <c r="Z328" s="168" t="e">
        <f ca="1">INDEX('4_RatesSplit'!AU:AU,MATCH($A328,'4_RatesSplit'!$A:$A,0))</f>
        <v>#REF!</v>
      </c>
      <c r="AA328" s="168" t="e">
        <f ca="1">INDEX('4_RatesSplit'!AV:AV,MATCH($A328,'4_RatesSplit'!$A:$A,0))</f>
        <v>#REF!</v>
      </c>
      <c r="AB328" s="168" t="e">
        <f ca="1">INDEX('4_RatesSplit'!AW:AW,MATCH($A328,'4_RatesSplit'!$A:$A,0))</f>
        <v>#REF!</v>
      </c>
      <c r="AC328" s="168" t="e">
        <f ca="1">INDEX('4_RatesSplit'!AX:AX,MATCH($A328,'4_RatesSplit'!$A:$A,0))</f>
        <v>#REF!</v>
      </c>
      <c r="AD328" s="168" t="e">
        <f ca="1">INDEX('4_RatesSplit'!AY:AY,MATCH($A328,'4_RatesSplit'!$A:$A,0))</f>
        <v>#REF!</v>
      </c>
      <c r="AE328" s="168" t="e">
        <f ca="1">INDEX('4_RatesSplit'!AZ:AZ,MATCH($A328,'4_RatesSplit'!$A:$A,0))</f>
        <v>#REF!</v>
      </c>
      <c r="AF328" s="168" t="e">
        <f ca="1">INDEX('4_RatesSplit'!BA:BA,MATCH($A328,'4_RatesSplit'!$A:$A,0))</f>
        <v>#REF!</v>
      </c>
      <c r="AG328" s="168" t="e">
        <f ca="1">INDEX('4_RatesSplit'!BB:BB,MATCH($A328,'4_RatesSplit'!$A:$A,0))</f>
        <v>#REF!</v>
      </c>
      <c r="AH328" s="168" t="e">
        <f ca="1">INDEX('4_RatesSplit'!BC:BC,MATCH($A328,'4_RatesSplit'!$A:$A,0))</f>
        <v>#REF!</v>
      </c>
      <c r="AI328" s="168" t="e">
        <f ca="1">INDEX('4_RatesSplit'!BD:BD,MATCH($A328,'4_RatesSplit'!$A:$A,0))</f>
        <v>#REF!</v>
      </c>
      <c r="AJ328" s="168" t="e">
        <f ca="1">INDEX('4_RatesSplit'!BE:BE,MATCH($A328,'4_RatesSplit'!$A:$A,0))</f>
        <v>#REF!</v>
      </c>
      <c r="AK328" s="168" t="e">
        <f ca="1">INDEX('4_RatesSplit'!BF:BF,MATCH($A328,'4_RatesSplit'!$A:$A,0))</f>
        <v>#REF!</v>
      </c>
      <c r="AL328" s="168" t="e">
        <f ca="1">INDEX('4_RatesSplit'!BG:BG,MATCH($A328,'4_RatesSplit'!$A:$A,0))</f>
        <v>#REF!</v>
      </c>
      <c r="AM328" s="168" t="e">
        <f ca="1">INDEX('4_RatesSplit'!BH:BH,MATCH($A328,'4_RatesSplit'!$A:$A,0))</f>
        <v>#REF!</v>
      </c>
      <c r="AN328" s="198" t="e">
        <f ca="1">INDEX('4_RatesSplit'!BI:BI,MATCH($A328,'4_RatesSplit'!$A:$A,0))</f>
        <v>#REF!</v>
      </c>
      <c r="AO328" s="114"/>
      <c r="AP328" s="167" t="e">
        <f t="shared" ca="1" si="945"/>
        <v>#REF!</v>
      </c>
      <c r="AQ328" s="167" t="e">
        <f t="shared" ca="1" si="946"/>
        <v>#REF!</v>
      </c>
      <c r="AR328" s="167" t="e">
        <f t="shared" ca="1" si="947"/>
        <v>#REF!</v>
      </c>
      <c r="AS328" s="167" t="e">
        <f t="shared" ca="1" si="948"/>
        <v>#REF!</v>
      </c>
      <c r="AT328" s="167" t="e">
        <f t="shared" ca="1" si="949"/>
        <v>#REF!</v>
      </c>
      <c r="AU328" s="167" t="e">
        <f t="shared" ca="1" si="950"/>
        <v>#REF!</v>
      </c>
      <c r="AV328" s="167" t="e">
        <f t="shared" ca="1" si="951"/>
        <v>#REF!</v>
      </c>
      <c r="AW328" s="167" t="e">
        <f t="shared" ca="1" si="952"/>
        <v>#REF!</v>
      </c>
      <c r="AX328" s="167" t="e">
        <f t="shared" ca="1" si="953"/>
        <v>#REF!</v>
      </c>
      <c r="AY328" s="167" t="e">
        <f t="shared" ca="1" si="954"/>
        <v>#REF!</v>
      </c>
      <c r="AZ328" s="167" t="e">
        <f t="shared" ca="1" si="955"/>
        <v>#REF!</v>
      </c>
      <c r="BA328" s="167" t="e">
        <f t="shared" ca="1" si="956"/>
        <v>#REF!</v>
      </c>
      <c r="BB328" s="167" t="e">
        <f t="shared" ca="1" si="957"/>
        <v>#REF!</v>
      </c>
      <c r="BC328" s="167" t="e">
        <f t="shared" ca="1" si="958"/>
        <v>#REF!</v>
      </c>
      <c r="BD328" s="167" t="e">
        <f t="shared" ca="1" si="959"/>
        <v>#REF!</v>
      </c>
      <c r="BE328" s="167" t="e">
        <f t="shared" ca="1" si="960"/>
        <v>#REF!</v>
      </c>
      <c r="BF328" s="18"/>
      <c r="BG328" s="168">
        <f>INDEX('2_Needs'!$F:$F,MATCH($A328,'2_Needs'!$A:$A,0))</f>
        <v>2.3092136045442489E-4</v>
      </c>
      <c r="BH328" s="114"/>
      <c r="BI328" s="167">
        <f t="shared" ref="BI328:BX328" si="1088">IF(BI$3="reset",$BG328*BI$6,BH328*(1+$C$4))</f>
        <v>0</v>
      </c>
      <c r="BJ328" s="167">
        <f t="shared" si="1088"/>
        <v>0</v>
      </c>
      <c r="BK328" s="167">
        <f t="shared" si="1088"/>
        <v>0</v>
      </c>
      <c r="BL328" s="167">
        <f t="shared" si="1088"/>
        <v>0</v>
      </c>
      <c r="BM328" s="167">
        <f t="shared" si="1088"/>
        <v>0</v>
      </c>
      <c r="BN328" s="167">
        <f t="shared" si="1088"/>
        <v>0</v>
      </c>
      <c r="BO328" s="167">
        <f t="shared" si="1088"/>
        <v>0</v>
      </c>
      <c r="BP328" s="167">
        <f t="shared" si="1088"/>
        <v>0</v>
      </c>
      <c r="BQ328" s="167">
        <f t="shared" si="1088"/>
        <v>0</v>
      </c>
      <c r="BR328" s="167">
        <f t="shared" si="1088"/>
        <v>0</v>
      </c>
      <c r="BS328" s="167">
        <f t="shared" si="1088"/>
        <v>0</v>
      </c>
      <c r="BT328" s="167">
        <f t="shared" si="1088"/>
        <v>0</v>
      </c>
      <c r="BU328" s="167">
        <f t="shared" si="1088"/>
        <v>0</v>
      </c>
      <c r="BV328" s="167">
        <f t="shared" si="1088"/>
        <v>0</v>
      </c>
      <c r="BW328" s="167">
        <f t="shared" si="1088"/>
        <v>0</v>
      </c>
      <c r="BX328" s="167">
        <f t="shared" si="1088"/>
        <v>0</v>
      </c>
      <c r="BZ328" s="167" t="e">
        <f t="shared" ca="1" si="879"/>
        <v>#REF!</v>
      </c>
      <c r="CA328" s="167" t="e">
        <f t="shared" ca="1" si="880"/>
        <v>#REF!</v>
      </c>
      <c r="CB328" s="167" t="e">
        <f t="shared" ca="1" si="881"/>
        <v>#REF!</v>
      </c>
      <c r="CC328" s="167" t="e">
        <f t="shared" ca="1" si="882"/>
        <v>#REF!</v>
      </c>
      <c r="CD328" s="167" t="e">
        <f t="shared" ca="1" si="883"/>
        <v>#REF!</v>
      </c>
      <c r="CE328" s="167" t="e">
        <f t="shared" ca="1" si="884"/>
        <v>#REF!</v>
      </c>
      <c r="CF328" s="167" t="e">
        <f t="shared" ca="1" si="885"/>
        <v>#REF!</v>
      </c>
      <c r="CG328" s="167" t="e">
        <f t="shared" ca="1" si="886"/>
        <v>#REF!</v>
      </c>
      <c r="CH328" s="167" t="e">
        <f t="shared" ca="1" si="887"/>
        <v>#REF!</v>
      </c>
      <c r="CI328" s="167" t="e">
        <f t="shared" ca="1" si="888"/>
        <v>#REF!</v>
      </c>
      <c r="CJ328" s="167" t="e">
        <f t="shared" ca="1" si="889"/>
        <v>#REF!</v>
      </c>
      <c r="CK328" s="167" t="e">
        <f t="shared" ca="1" si="890"/>
        <v>#REF!</v>
      </c>
      <c r="CL328" s="167" t="e">
        <f t="shared" ca="1" si="891"/>
        <v>#REF!</v>
      </c>
      <c r="CM328" s="167" t="e">
        <f t="shared" ca="1" si="892"/>
        <v>#REF!</v>
      </c>
      <c r="CN328" s="167" t="e">
        <f t="shared" ca="1" si="893"/>
        <v>#REF!</v>
      </c>
      <c r="CO328" s="167" t="e">
        <f t="shared" ca="1" si="894"/>
        <v>#REF!</v>
      </c>
      <c r="CQ328" s="167" t="e">
        <f t="shared" ca="1" si="895"/>
        <v>#REF!</v>
      </c>
      <c r="CR328" s="167" t="e">
        <f t="shared" ca="1" si="896"/>
        <v>#REF!</v>
      </c>
      <c r="CS328" s="167" t="e">
        <f t="shared" ca="1" si="897"/>
        <v>#REF!</v>
      </c>
      <c r="CT328" s="167" t="e">
        <f t="shared" ca="1" si="898"/>
        <v>#REF!</v>
      </c>
      <c r="CU328" s="167" t="e">
        <f t="shared" ca="1" si="899"/>
        <v>#REF!</v>
      </c>
      <c r="CV328" s="167" t="e">
        <f t="shared" ca="1" si="900"/>
        <v>#REF!</v>
      </c>
      <c r="CW328" s="167" t="e">
        <f t="shared" ca="1" si="901"/>
        <v>#REF!</v>
      </c>
      <c r="CX328" s="167" t="e">
        <f t="shared" ca="1" si="902"/>
        <v>#REF!</v>
      </c>
      <c r="CY328" s="167" t="e">
        <f t="shared" ca="1" si="903"/>
        <v>#REF!</v>
      </c>
      <c r="CZ328" s="167" t="e">
        <f t="shared" ca="1" si="904"/>
        <v>#REF!</v>
      </c>
      <c r="DA328" s="167" t="e">
        <f t="shared" ca="1" si="905"/>
        <v>#REF!</v>
      </c>
      <c r="DB328" s="167" t="e">
        <f t="shared" ca="1" si="906"/>
        <v>#REF!</v>
      </c>
      <c r="DC328" s="167" t="e">
        <f t="shared" ca="1" si="907"/>
        <v>#REF!</v>
      </c>
      <c r="DD328" s="167" t="e">
        <f t="shared" ca="1" si="908"/>
        <v>#REF!</v>
      </c>
      <c r="DE328" s="167" t="e">
        <f t="shared" ca="1" si="909"/>
        <v>#REF!</v>
      </c>
      <c r="DF328" s="167" t="e">
        <f t="shared" ca="1" si="910"/>
        <v>#REF!</v>
      </c>
      <c r="DH328" s="167">
        <f t="shared" si="911"/>
        <v>0</v>
      </c>
      <c r="DI328" s="167">
        <f t="shared" si="912"/>
        <v>0</v>
      </c>
      <c r="DJ328" s="167">
        <f t="shared" si="913"/>
        <v>0</v>
      </c>
      <c r="DK328" s="167">
        <f t="shared" si="914"/>
        <v>0</v>
      </c>
      <c r="DL328" s="167">
        <f t="shared" si="915"/>
        <v>0</v>
      </c>
      <c r="DM328" s="167">
        <f t="shared" si="916"/>
        <v>0</v>
      </c>
      <c r="DN328" s="167">
        <f t="shared" si="917"/>
        <v>0</v>
      </c>
      <c r="DO328" s="167">
        <f t="shared" si="918"/>
        <v>0</v>
      </c>
      <c r="DP328" s="167">
        <f t="shared" si="919"/>
        <v>0</v>
      </c>
      <c r="DQ328" s="167">
        <f t="shared" si="920"/>
        <v>0</v>
      </c>
      <c r="DR328" s="167">
        <f t="shared" si="921"/>
        <v>0</v>
      </c>
      <c r="DS328" s="167">
        <f t="shared" si="922"/>
        <v>0</v>
      </c>
      <c r="DT328" s="167">
        <f t="shared" si="923"/>
        <v>0</v>
      </c>
      <c r="DU328" s="167">
        <f t="shared" si="924"/>
        <v>0</v>
      </c>
      <c r="DV328" s="167">
        <f t="shared" si="925"/>
        <v>0</v>
      </c>
      <c r="DW328" s="167">
        <f t="shared" si="926"/>
        <v>0</v>
      </c>
      <c r="DY328" s="167" t="e">
        <f t="shared" ca="1" si="962"/>
        <v>#REF!</v>
      </c>
      <c r="DZ328" s="167" t="e">
        <f t="shared" ca="1" si="963"/>
        <v>#REF!</v>
      </c>
      <c r="EA328" s="167" t="e">
        <f t="shared" ca="1" si="964"/>
        <v>#REF!</v>
      </c>
      <c r="EB328" s="167" t="e">
        <f t="shared" ca="1" si="965"/>
        <v>#REF!</v>
      </c>
      <c r="EC328" s="167" t="e">
        <f t="shared" ca="1" si="966"/>
        <v>#REF!</v>
      </c>
      <c r="ED328" s="167" t="e">
        <f t="shared" ca="1" si="967"/>
        <v>#REF!</v>
      </c>
      <c r="EE328" s="167" t="e">
        <f t="shared" ca="1" si="968"/>
        <v>#REF!</v>
      </c>
      <c r="EF328" s="167" t="e">
        <f t="shared" ca="1" si="969"/>
        <v>#REF!</v>
      </c>
      <c r="EG328" s="167" t="e">
        <f t="shared" ca="1" si="970"/>
        <v>#REF!</v>
      </c>
      <c r="EH328" s="167" t="e">
        <f t="shared" ca="1" si="971"/>
        <v>#REF!</v>
      </c>
      <c r="EI328" s="167" t="e">
        <f t="shared" ca="1" si="972"/>
        <v>#REF!</v>
      </c>
      <c r="EJ328" s="167" t="e">
        <f t="shared" ca="1" si="973"/>
        <v>#REF!</v>
      </c>
      <c r="EK328" s="167" t="e">
        <f t="shared" ca="1" si="974"/>
        <v>#REF!</v>
      </c>
      <c r="EL328" s="167" t="e">
        <f t="shared" ca="1" si="975"/>
        <v>#REF!</v>
      </c>
      <c r="EM328" s="167" t="e">
        <f t="shared" ca="1" si="976"/>
        <v>#REF!</v>
      </c>
      <c r="EN328" s="167" t="e">
        <f t="shared" ca="1" si="977"/>
        <v>#REF!</v>
      </c>
      <c r="EP328" s="167">
        <f t="shared" si="978"/>
        <v>0</v>
      </c>
      <c r="EQ328" s="167">
        <f t="shared" si="979"/>
        <v>0</v>
      </c>
      <c r="ER328" s="167">
        <f t="shared" si="980"/>
        <v>0</v>
      </c>
      <c r="ES328" s="167">
        <f t="shared" si="981"/>
        <v>0</v>
      </c>
      <c r="ET328" s="167">
        <f t="shared" si="982"/>
        <v>0</v>
      </c>
      <c r="EU328" s="167">
        <f t="shared" si="983"/>
        <v>0</v>
      </c>
      <c r="EV328" s="167">
        <f t="shared" si="984"/>
        <v>0</v>
      </c>
      <c r="EW328" s="167">
        <f t="shared" si="985"/>
        <v>0</v>
      </c>
      <c r="EX328" s="167">
        <f t="shared" si="986"/>
        <v>0</v>
      </c>
      <c r="EY328" s="167">
        <f t="shared" si="987"/>
        <v>0</v>
      </c>
      <c r="EZ328" s="167">
        <f t="shared" si="988"/>
        <v>0</v>
      </c>
      <c r="FA328" s="167">
        <f t="shared" si="989"/>
        <v>0</v>
      </c>
      <c r="FB328" s="167">
        <f t="shared" si="990"/>
        <v>0</v>
      </c>
      <c r="FC328" s="167">
        <f t="shared" si="991"/>
        <v>0</v>
      </c>
      <c r="FD328" s="167">
        <f t="shared" si="992"/>
        <v>0</v>
      </c>
      <c r="FE328" s="167">
        <f t="shared" si="993"/>
        <v>0</v>
      </c>
      <c r="FG328" s="167">
        <f t="shared" si="994"/>
        <v>0</v>
      </c>
      <c r="FH328" s="167">
        <f t="shared" si="995"/>
        <v>0</v>
      </c>
      <c r="FI328" s="167">
        <f t="shared" si="996"/>
        <v>0</v>
      </c>
      <c r="FJ328" s="167">
        <f t="shared" si="997"/>
        <v>0</v>
      </c>
      <c r="FK328" s="167">
        <f t="shared" si="998"/>
        <v>0</v>
      </c>
      <c r="FL328" s="167">
        <f t="shared" si="999"/>
        <v>0</v>
      </c>
      <c r="FM328" s="167">
        <f t="shared" si="1000"/>
        <v>0</v>
      </c>
      <c r="FN328" s="167">
        <f t="shared" si="1001"/>
        <v>0</v>
      </c>
      <c r="FO328" s="167">
        <f t="shared" si="1002"/>
        <v>0</v>
      </c>
      <c r="FP328" s="167">
        <f t="shared" si="1003"/>
        <v>0</v>
      </c>
      <c r="FQ328" s="167">
        <f t="shared" si="1004"/>
        <v>0</v>
      </c>
      <c r="FR328" s="167">
        <f t="shared" si="1005"/>
        <v>0</v>
      </c>
      <c r="FS328" s="167">
        <f t="shared" si="1006"/>
        <v>0</v>
      </c>
      <c r="FT328" s="167">
        <f t="shared" si="1007"/>
        <v>0</v>
      </c>
      <c r="FU328" s="167">
        <f t="shared" si="1008"/>
        <v>0</v>
      </c>
      <c r="FV328" s="167">
        <f t="shared" si="1009"/>
        <v>0</v>
      </c>
      <c r="FX328" s="167">
        <f t="shared" si="1010"/>
        <v>0</v>
      </c>
      <c r="FY328" s="167">
        <f t="shared" si="1011"/>
        <v>0</v>
      </c>
      <c r="FZ328" s="167">
        <f t="shared" si="1012"/>
        <v>0</v>
      </c>
      <c r="GA328" s="167">
        <f t="shared" si="1013"/>
        <v>0</v>
      </c>
      <c r="GB328" s="167">
        <f t="shared" si="1014"/>
        <v>0</v>
      </c>
      <c r="GC328" s="167">
        <f t="shared" si="1015"/>
        <v>0</v>
      </c>
      <c r="GD328" s="167">
        <f t="shared" si="1016"/>
        <v>0</v>
      </c>
      <c r="GE328" s="167">
        <f t="shared" si="1017"/>
        <v>0</v>
      </c>
      <c r="GF328" s="167">
        <f t="shared" si="1018"/>
        <v>0</v>
      </c>
      <c r="GG328" s="167">
        <f t="shared" si="1019"/>
        <v>0</v>
      </c>
      <c r="GH328" s="167">
        <f t="shared" si="1020"/>
        <v>0</v>
      </c>
      <c r="GI328" s="167">
        <f t="shared" si="1021"/>
        <v>0</v>
      </c>
      <c r="GJ328" s="167">
        <f t="shared" si="1022"/>
        <v>0</v>
      </c>
      <c r="GK328" s="167">
        <f t="shared" si="1023"/>
        <v>0</v>
      </c>
      <c r="GL328" s="167">
        <f t="shared" si="1024"/>
        <v>0</v>
      </c>
      <c r="GM328" s="167">
        <f t="shared" si="1025"/>
        <v>0</v>
      </c>
      <c r="GO328" s="167" t="e">
        <f t="shared" ca="1" si="1077"/>
        <v>#REF!</v>
      </c>
      <c r="GP328" s="167" t="e">
        <f t="shared" ca="1" si="1074"/>
        <v>#REF!</v>
      </c>
      <c r="GQ328" s="167" t="e">
        <f t="shared" ca="1" si="1074"/>
        <v>#REF!</v>
      </c>
      <c r="GR328" s="167" t="e">
        <f t="shared" ca="1" si="1074"/>
        <v>#REF!</v>
      </c>
      <c r="GS328" s="167" t="e">
        <f t="shared" ca="1" si="1074"/>
        <v>#REF!</v>
      </c>
      <c r="GT328" s="167" t="e">
        <f t="shared" ca="1" si="1074"/>
        <v>#REF!</v>
      </c>
      <c r="GU328" s="167" t="e">
        <f t="shared" ca="1" si="1074"/>
        <v>#REF!</v>
      </c>
      <c r="GV328" s="167" t="e">
        <f t="shared" ca="1" si="1074"/>
        <v>#REF!</v>
      </c>
      <c r="GW328" s="167" t="e">
        <f t="shared" ca="1" si="1074"/>
        <v>#REF!</v>
      </c>
      <c r="GX328" s="167" t="e">
        <f t="shared" ca="1" si="1074"/>
        <v>#REF!</v>
      </c>
      <c r="GY328" s="167" t="e">
        <f t="shared" ca="1" si="1074"/>
        <v>#REF!</v>
      </c>
      <c r="GZ328" s="167" t="e">
        <f t="shared" ca="1" si="1074"/>
        <v>#REF!</v>
      </c>
      <c r="HA328" s="167" t="e">
        <f t="shared" ca="1" si="1074"/>
        <v>#REF!</v>
      </c>
      <c r="HB328" s="167" t="e">
        <f t="shared" ca="1" si="1074"/>
        <v>#REF!</v>
      </c>
      <c r="HC328" s="167" t="e">
        <f t="shared" ca="1" si="1074"/>
        <v>#REF!</v>
      </c>
      <c r="HD328" s="167" t="e">
        <f t="shared" ca="1" si="1074"/>
        <v>#REF!</v>
      </c>
      <c r="HF328" s="167" t="e">
        <f t="shared" ca="1" si="927"/>
        <v>#REF!</v>
      </c>
      <c r="HG328" s="167" t="e">
        <f t="shared" ca="1" si="928"/>
        <v>#REF!</v>
      </c>
      <c r="HH328" s="167" t="e">
        <f t="shared" ca="1" si="929"/>
        <v>#REF!</v>
      </c>
      <c r="HI328" s="167" t="e">
        <f t="shared" ca="1" si="930"/>
        <v>#REF!</v>
      </c>
      <c r="HJ328" s="167" t="e">
        <f t="shared" ca="1" si="931"/>
        <v>#REF!</v>
      </c>
      <c r="HK328" s="167" t="e">
        <f t="shared" ca="1" si="932"/>
        <v>#REF!</v>
      </c>
      <c r="HL328" s="167" t="e">
        <f t="shared" ca="1" si="933"/>
        <v>#REF!</v>
      </c>
      <c r="HM328" s="167" t="e">
        <f t="shared" ca="1" si="934"/>
        <v>#REF!</v>
      </c>
      <c r="HN328" s="167" t="e">
        <f t="shared" ca="1" si="935"/>
        <v>#REF!</v>
      </c>
      <c r="HO328" s="167" t="e">
        <f t="shared" ca="1" si="936"/>
        <v>#REF!</v>
      </c>
      <c r="HP328" s="167" t="e">
        <f t="shared" ca="1" si="937"/>
        <v>#REF!</v>
      </c>
      <c r="HQ328" s="167" t="e">
        <f t="shared" ca="1" si="938"/>
        <v>#REF!</v>
      </c>
      <c r="HR328" s="167" t="e">
        <f t="shared" ca="1" si="939"/>
        <v>#REF!</v>
      </c>
      <c r="HS328" s="167" t="e">
        <f t="shared" ca="1" si="940"/>
        <v>#REF!</v>
      </c>
      <c r="HT328" s="167" t="e">
        <f t="shared" ca="1" si="941"/>
        <v>#REF!</v>
      </c>
      <c r="HU328" s="167" t="e">
        <f t="shared" ca="1" si="942"/>
        <v>#REF!</v>
      </c>
      <c r="HW328" s="167" t="e">
        <f t="shared" ca="1" si="943"/>
        <v>#REF!</v>
      </c>
      <c r="HX328" s="167">
        <f t="shared" si="944"/>
        <v>0</v>
      </c>
      <c r="HY328" s="167" t="e">
        <f t="shared" ca="1" si="1026"/>
        <v>#REF!</v>
      </c>
      <c r="HZ328" s="219" t="e">
        <f t="shared" ca="1" si="1027"/>
        <v>#REF!</v>
      </c>
    </row>
    <row r="329" spans="1:234" s="48" customFormat="1">
      <c r="A329" s="3" t="s">
        <v>652</v>
      </c>
      <c r="B329" s="202" t="str">
        <f>INDEX('Ref1'!$E:$E,MATCH(A329,'Ref1'!$A:$A,0))</f>
        <v>Sunderland</v>
      </c>
      <c r="C329" s="42" t="str">
        <f>INDEX(Data1!B:B,MATCH(A329,Data1!A:A,0))</f>
        <v>MD</v>
      </c>
      <c r="D329" s="253" t="str">
        <f>INDEX(Data1!C:C,MATCH(A329,Data1!A:A,0))</f>
        <v>NE</v>
      </c>
      <c r="E329" s="200" t="str">
        <f>IF($C$6="No","No",IF(COUNTIF(Inputs!$K$359:$K$398,$A329)&gt;0,"Yes","No"))</f>
        <v>No</v>
      </c>
      <c r="F329" s="404"/>
      <c r="G329" s="62">
        <f>INDEX('4_RatesSplit'!K:K,MATCH($A329,'4_RatesSplit'!$A:$A,0))</f>
        <v>0</v>
      </c>
      <c r="H329" s="171">
        <f>INDEX('4_RatesSplit'!L:L,MATCH($A329,'4_RatesSplit'!$A:$A,0))</f>
        <v>0</v>
      </c>
      <c r="I329" s="167">
        <f>INDEX('4_RatesSplit'!M:M,MATCH($A329,'4_RatesSplit'!$A:$A,0))</f>
        <v>0</v>
      </c>
      <c r="J329" s="167">
        <f>INDEX('4_RatesSplit'!N:N,MATCH($A329,'4_RatesSplit'!$A:$A,0))</f>
        <v>0</v>
      </c>
      <c r="K329" s="167">
        <f>INDEX('4_RatesSplit'!O:O,MATCH($A329,'4_RatesSplit'!$A:$A,0))</f>
        <v>0</v>
      </c>
      <c r="L329" s="167">
        <f>INDEX('4_RatesSplit'!P:P,MATCH($A329,'4_RatesSplit'!$A:$A,0))</f>
        <v>0</v>
      </c>
      <c r="M329" s="167">
        <f>INDEX('4_RatesSplit'!Q:Q,MATCH($A329,'4_RatesSplit'!$A:$A,0))</f>
        <v>0</v>
      </c>
      <c r="N329" s="167">
        <f>INDEX('4_RatesSplit'!R:R,MATCH($A329,'4_RatesSplit'!$A:$A,0))</f>
        <v>0</v>
      </c>
      <c r="O329" s="167">
        <f>INDEX('4_RatesSplit'!S:S,MATCH($A329,'4_RatesSplit'!$A:$A,0))</f>
        <v>0</v>
      </c>
      <c r="P329" s="167">
        <f>INDEX('4_RatesSplit'!T:T,MATCH($A329,'4_RatesSplit'!$A:$A,0))</f>
        <v>0</v>
      </c>
      <c r="Q329" s="167">
        <f>INDEX('4_RatesSplit'!U:U,MATCH($A329,'4_RatesSplit'!$A:$A,0))</f>
        <v>0</v>
      </c>
      <c r="R329" s="167">
        <f>INDEX('4_RatesSplit'!V:V,MATCH($A329,'4_RatesSplit'!$A:$A,0))</f>
        <v>0</v>
      </c>
      <c r="S329" s="167">
        <f>INDEX('4_RatesSplit'!W:W,MATCH($A329,'4_RatesSplit'!$A:$A,0))</f>
        <v>0</v>
      </c>
      <c r="T329" s="167">
        <f>INDEX('4_RatesSplit'!X:X,MATCH($A329,'4_RatesSplit'!$A:$A,0))</f>
        <v>0</v>
      </c>
      <c r="U329" s="167">
        <f>INDEX('4_RatesSplit'!Y:Y,MATCH($A329,'4_RatesSplit'!$A:$A,0))</f>
        <v>0</v>
      </c>
      <c r="V329" s="167">
        <f>INDEX('4_RatesSplit'!Z:Z,MATCH($A329,'4_RatesSplit'!$A:$A,0))</f>
        <v>0</v>
      </c>
      <c r="W329" s="167">
        <f>INDEX('4_RatesSplit'!AA:AA,MATCH($A329,'4_RatesSplit'!$A:$A,0))</f>
        <v>0</v>
      </c>
      <c r="X329" s="18"/>
      <c r="Y329" s="168" t="e">
        <f ca="1">INDEX('4_RatesSplit'!AT:AT,MATCH($A329,'4_RatesSplit'!$A:$A,0))</f>
        <v>#REF!</v>
      </c>
      <c r="Z329" s="168" t="e">
        <f ca="1">INDEX('4_RatesSplit'!AU:AU,MATCH($A329,'4_RatesSplit'!$A:$A,0))</f>
        <v>#REF!</v>
      </c>
      <c r="AA329" s="168" t="e">
        <f ca="1">INDEX('4_RatesSplit'!AV:AV,MATCH($A329,'4_RatesSplit'!$A:$A,0))</f>
        <v>#REF!</v>
      </c>
      <c r="AB329" s="168" t="e">
        <f ca="1">INDEX('4_RatesSplit'!AW:AW,MATCH($A329,'4_RatesSplit'!$A:$A,0))</f>
        <v>#REF!</v>
      </c>
      <c r="AC329" s="168" t="e">
        <f ca="1">INDEX('4_RatesSplit'!AX:AX,MATCH($A329,'4_RatesSplit'!$A:$A,0))</f>
        <v>#REF!</v>
      </c>
      <c r="AD329" s="168" t="e">
        <f ca="1">INDEX('4_RatesSplit'!AY:AY,MATCH($A329,'4_RatesSplit'!$A:$A,0))</f>
        <v>#REF!</v>
      </c>
      <c r="AE329" s="168" t="e">
        <f ca="1">INDEX('4_RatesSplit'!AZ:AZ,MATCH($A329,'4_RatesSplit'!$A:$A,0))</f>
        <v>#REF!</v>
      </c>
      <c r="AF329" s="168" t="e">
        <f ca="1">INDEX('4_RatesSplit'!BA:BA,MATCH($A329,'4_RatesSplit'!$A:$A,0))</f>
        <v>#REF!</v>
      </c>
      <c r="AG329" s="168" t="e">
        <f ca="1">INDEX('4_RatesSplit'!BB:BB,MATCH($A329,'4_RatesSplit'!$A:$A,0))</f>
        <v>#REF!</v>
      </c>
      <c r="AH329" s="168" t="e">
        <f ca="1">INDEX('4_RatesSplit'!BC:BC,MATCH($A329,'4_RatesSplit'!$A:$A,0))</f>
        <v>#REF!</v>
      </c>
      <c r="AI329" s="168" t="e">
        <f ca="1">INDEX('4_RatesSplit'!BD:BD,MATCH($A329,'4_RatesSplit'!$A:$A,0))</f>
        <v>#REF!</v>
      </c>
      <c r="AJ329" s="168" t="e">
        <f ca="1">INDEX('4_RatesSplit'!BE:BE,MATCH($A329,'4_RatesSplit'!$A:$A,0))</f>
        <v>#REF!</v>
      </c>
      <c r="AK329" s="168" t="e">
        <f ca="1">INDEX('4_RatesSplit'!BF:BF,MATCH($A329,'4_RatesSplit'!$A:$A,0))</f>
        <v>#REF!</v>
      </c>
      <c r="AL329" s="168" t="e">
        <f ca="1">INDEX('4_RatesSplit'!BG:BG,MATCH($A329,'4_RatesSplit'!$A:$A,0))</f>
        <v>#REF!</v>
      </c>
      <c r="AM329" s="168" t="e">
        <f ca="1">INDEX('4_RatesSplit'!BH:BH,MATCH($A329,'4_RatesSplit'!$A:$A,0))</f>
        <v>#REF!</v>
      </c>
      <c r="AN329" s="198" t="e">
        <f ca="1">INDEX('4_RatesSplit'!BI:BI,MATCH($A329,'4_RatesSplit'!$A:$A,0))</f>
        <v>#REF!</v>
      </c>
      <c r="AO329" s="114"/>
      <c r="AP329" s="167" t="e">
        <f t="shared" ca="1" si="945"/>
        <v>#REF!</v>
      </c>
      <c r="AQ329" s="167" t="e">
        <f t="shared" ca="1" si="946"/>
        <v>#REF!</v>
      </c>
      <c r="AR329" s="167" t="e">
        <f t="shared" ca="1" si="947"/>
        <v>#REF!</v>
      </c>
      <c r="AS329" s="167" t="e">
        <f t="shared" ca="1" si="948"/>
        <v>#REF!</v>
      </c>
      <c r="AT329" s="167" t="e">
        <f t="shared" ca="1" si="949"/>
        <v>#REF!</v>
      </c>
      <c r="AU329" s="167" t="e">
        <f t="shared" ca="1" si="950"/>
        <v>#REF!</v>
      </c>
      <c r="AV329" s="167" t="e">
        <f t="shared" ca="1" si="951"/>
        <v>#REF!</v>
      </c>
      <c r="AW329" s="167" t="e">
        <f t="shared" ca="1" si="952"/>
        <v>#REF!</v>
      </c>
      <c r="AX329" s="167" t="e">
        <f t="shared" ca="1" si="953"/>
        <v>#REF!</v>
      </c>
      <c r="AY329" s="167" t="e">
        <f t="shared" ca="1" si="954"/>
        <v>#REF!</v>
      </c>
      <c r="AZ329" s="167" t="e">
        <f t="shared" ca="1" si="955"/>
        <v>#REF!</v>
      </c>
      <c r="BA329" s="167" t="e">
        <f t="shared" ca="1" si="956"/>
        <v>#REF!</v>
      </c>
      <c r="BB329" s="167" t="e">
        <f t="shared" ca="1" si="957"/>
        <v>#REF!</v>
      </c>
      <c r="BC329" s="167" t="e">
        <f t="shared" ca="1" si="958"/>
        <v>#REF!</v>
      </c>
      <c r="BD329" s="167" t="e">
        <f t="shared" ca="1" si="959"/>
        <v>#REF!</v>
      </c>
      <c r="BE329" s="167" t="e">
        <f t="shared" ca="1" si="960"/>
        <v>#REF!</v>
      </c>
      <c r="BF329" s="18"/>
      <c r="BG329" s="168">
        <f>INDEX('2_Needs'!$F:$F,MATCH($A329,'2_Needs'!$A:$A,0))</f>
        <v>6.8829401462163504E-3</v>
      </c>
      <c r="BH329" s="114"/>
      <c r="BI329" s="167">
        <f t="shared" ref="BI329:BX329" si="1089">IF(BI$3="reset",$BG329*BI$6,BH329*(1+$C$4))</f>
        <v>0</v>
      </c>
      <c r="BJ329" s="167">
        <f t="shared" si="1089"/>
        <v>0</v>
      </c>
      <c r="BK329" s="167">
        <f t="shared" si="1089"/>
        <v>0</v>
      </c>
      <c r="BL329" s="167">
        <f t="shared" si="1089"/>
        <v>0</v>
      </c>
      <c r="BM329" s="167">
        <f t="shared" si="1089"/>
        <v>0</v>
      </c>
      <c r="BN329" s="167">
        <f t="shared" si="1089"/>
        <v>0</v>
      </c>
      <c r="BO329" s="167">
        <f t="shared" si="1089"/>
        <v>0</v>
      </c>
      <c r="BP329" s="167">
        <f t="shared" si="1089"/>
        <v>0</v>
      </c>
      <c r="BQ329" s="167">
        <f t="shared" si="1089"/>
        <v>0</v>
      </c>
      <c r="BR329" s="167">
        <f t="shared" si="1089"/>
        <v>0</v>
      </c>
      <c r="BS329" s="167">
        <f t="shared" si="1089"/>
        <v>0</v>
      </c>
      <c r="BT329" s="167">
        <f t="shared" si="1089"/>
        <v>0</v>
      </c>
      <c r="BU329" s="167">
        <f t="shared" si="1089"/>
        <v>0</v>
      </c>
      <c r="BV329" s="167">
        <f t="shared" si="1089"/>
        <v>0</v>
      </c>
      <c r="BW329" s="167">
        <f t="shared" si="1089"/>
        <v>0</v>
      </c>
      <c r="BX329" s="167">
        <f t="shared" si="1089"/>
        <v>0</v>
      </c>
      <c r="BZ329" s="167" t="e">
        <f t="shared" ca="1" si="879"/>
        <v>#REF!</v>
      </c>
      <c r="CA329" s="167" t="e">
        <f t="shared" ca="1" si="880"/>
        <v>#REF!</v>
      </c>
      <c r="CB329" s="167" t="e">
        <f t="shared" ca="1" si="881"/>
        <v>#REF!</v>
      </c>
      <c r="CC329" s="167" t="e">
        <f t="shared" ca="1" si="882"/>
        <v>#REF!</v>
      </c>
      <c r="CD329" s="167" t="e">
        <f t="shared" ca="1" si="883"/>
        <v>#REF!</v>
      </c>
      <c r="CE329" s="167" t="e">
        <f t="shared" ca="1" si="884"/>
        <v>#REF!</v>
      </c>
      <c r="CF329" s="167" t="e">
        <f t="shared" ca="1" si="885"/>
        <v>#REF!</v>
      </c>
      <c r="CG329" s="167" t="e">
        <f t="shared" ca="1" si="886"/>
        <v>#REF!</v>
      </c>
      <c r="CH329" s="167" t="e">
        <f t="shared" ca="1" si="887"/>
        <v>#REF!</v>
      </c>
      <c r="CI329" s="167" t="e">
        <f t="shared" ca="1" si="888"/>
        <v>#REF!</v>
      </c>
      <c r="CJ329" s="167" t="e">
        <f t="shared" ca="1" si="889"/>
        <v>#REF!</v>
      </c>
      <c r="CK329" s="167" t="e">
        <f t="shared" ca="1" si="890"/>
        <v>#REF!</v>
      </c>
      <c r="CL329" s="167" t="e">
        <f t="shared" ca="1" si="891"/>
        <v>#REF!</v>
      </c>
      <c r="CM329" s="167" t="e">
        <f t="shared" ca="1" si="892"/>
        <v>#REF!</v>
      </c>
      <c r="CN329" s="167" t="e">
        <f t="shared" ca="1" si="893"/>
        <v>#REF!</v>
      </c>
      <c r="CO329" s="167" t="e">
        <f t="shared" ca="1" si="894"/>
        <v>#REF!</v>
      </c>
      <c r="CQ329" s="167" t="e">
        <f t="shared" ca="1" si="895"/>
        <v>#REF!</v>
      </c>
      <c r="CR329" s="167" t="e">
        <f t="shared" ca="1" si="896"/>
        <v>#REF!</v>
      </c>
      <c r="CS329" s="167" t="e">
        <f t="shared" ca="1" si="897"/>
        <v>#REF!</v>
      </c>
      <c r="CT329" s="167" t="e">
        <f t="shared" ca="1" si="898"/>
        <v>#REF!</v>
      </c>
      <c r="CU329" s="167" t="e">
        <f t="shared" ca="1" si="899"/>
        <v>#REF!</v>
      </c>
      <c r="CV329" s="167" t="e">
        <f t="shared" ca="1" si="900"/>
        <v>#REF!</v>
      </c>
      <c r="CW329" s="167" t="e">
        <f t="shared" ca="1" si="901"/>
        <v>#REF!</v>
      </c>
      <c r="CX329" s="167" t="e">
        <f t="shared" ca="1" si="902"/>
        <v>#REF!</v>
      </c>
      <c r="CY329" s="167" t="e">
        <f t="shared" ca="1" si="903"/>
        <v>#REF!</v>
      </c>
      <c r="CZ329" s="167" t="e">
        <f t="shared" ca="1" si="904"/>
        <v>#REF!</v>
      </c>
      <c r="DA329" s="167" t="e">
        <f t="shared" ca="1" si="905"/>
        <v>#REF!</v>
      </c>
      <c r="DB329" s="167" t="e">
        <f t="shared" ca="1" si="906"/>
        <v>#REF!</v>
      </c>
      <c r="DC329" s="167" t="e">
        <f t="shared" ca="1" si="907"/>
        <v>#REF!</v>
      </c>
      <c r="DD329" s="167" t="e">
        <f t="shared" ca="1" si="908"/>
        <v>#REF!</v>
      </c>
      <c r="DE329" s="167" t="e">
        <f t="shared" ca="1" si="909"/>
        <v>#REF!</v>
      </c>
      <c r="DF329" s="167" t="e">
        <f t="shared" ca="1" si="910"/>
        <v>#REF!</v>
      </c>
      <c r="DH329" s="167">
        <f t="shared" si="911"/>
        <v>0</v>
      </c>
      <c r="DI329" s="167">
        <f t="shared" si="912"/>
        <v>0</v>
      </c>
      <c r="DJ329" s="167">
        <f t="shared" si="913"/>
        <v>0</v>
      </c>
      <c r="DK329" s="167">
        <f t="shared" si="914"/>
        <v>0</v>
      </c>
      <c r="DL329" s="167">
        <f t="shared" si="915"/>
        <v>0</v>
      </c>
      <c r="DM329" s="167">
        <f t="shared" si="916"/>
        <v>0</v>
      </c>
      <c r="DN329" s="167">
        <f t="shared" si="917"/>
        <v>0</v>
      </c>
      <c r="DO329" s="167">
        <f t="shared" si="918"/>
        <v>0</v>
      </c>
      <c r="DP329" s="167">
        <f t="shared" si="919"/>
        <v>0</v>
      </c>
      <c r="DQ329" s="167">
        <f t="shared" si="920"/>
        <v>0</v>
      </c>
      <c r="DR329" s="167">
        <f t="shared" si="921"/>
        <v>0</v>
      </c>
      <c r="DS329" s="167">
        <f t="shared" si="922"/>
        <v>0</v>
      </c>
      <c r="DT329" s="167">
        <f t="shared" si="923"/>
        <v>0</v>
      </c>
      <c r="DU329" s="167">
        <f t="shared" si="924"/>
        <v>0</v>
      </c>
      <c r="DV329" s="167">
        <f t="shared" si="925"/>
        <v>0</v>
      </c>
      <c r="DW329" s="167">
        <f t="shared" si="926"/>
        <v>0</v>
      </c>
      <c r="DY329" s="167" t="e">
        <f t="shared" ca="1" si="962"/>
        <v>#REF!</v>
      </c>
      <c r="DZ329" s="167" t="e">
        <f t="shared" ca="1" si="963"/>
        <v>#REF!</v>
      </c>
      <c r="EA329" s="167" t="e">
        <f t="shared" ca="1" si="964"/>
        <v>#REF!</v>
      </c>
      <c r="EB329" s="167" t="e">
        <f t="shared" ca="1" si="965"/>
        <v>#REF!</v>
      </c>
      <c r="EC329" s="167" t="e">
        <f t="shared" ca="1" si="966"/>
        <v>#REF!</v>
      </c>
      <c r="ED329" s="167" t="e">
        <f t="shared" ca="1" si="967"/>
        <v>#REF!</v>
      </c>
      <c r="EE329" s="167" t="e">
        <f t="shared" ca="1" si="968"/>
        <v>#REF!</v>
      </c>
      <c r="EF329" s="167" t="e">
        <f t="shared" ca="1" si="969"/>
        <v>#REF!</v>
      </c>
      <c r="EG329" s="167" t="e">
        <f t="shared" ca="1" si="970"/>
        <v>#REF!</v>
      </c>
      <c r="EH329" s="167" t="e">
        <f t="shared" ca="1" si="971"/>
        <v>#REF!</v>
      </c>
      <c r="EI329" s="167" t="e">
        <f t="shared" ca="1" si="972"/>
        <v>#REF!</v>
      </c>
      <c r="EJ329" s="167" t="e">
        <f t="shared" ca="1" si="973"/>
        <v>#REF!</v>
      </c>
      <c r="EK329" s="167" t="e">
        <f t="shared" ca="1" si="974"/>
        <v>#REF!</v>
      </c>
      <c r="EL329" s="167" t="e">
        <f t="shared" ca="1" si="975"/>
        <v>#REF!</v>
      </c>
      <c r="EM329" s="167" t="e">
        <f t="shared" ca="1" si="976"/>
        <v>#REF!</v>
      </c>
      <c r="EN329" s="167" t="e">
        <f t="shared" ca="1" si="977"/>
        <v>#REF!</v>
      </c>
      <c r="EP329" s="167">
        <f t="shared" si="978"/>
        <v>0</v>
      </c>
      <c r="EQ329" s="167">
        <f t="shared" si="979"/>
        <v>0</v>
      </c>
      <c r="ER329" s="167">
        <f t="shared" si="980"/>
        <v>0</v>
      </c>
      <c r="ES329" s="167">
        <f t="shared" si="981"/>
        <v>0</v>
      </c>
      <c r="ET329" s="167">
        <f t="shared" si="982"/>
        <v>0</v>
      </c>
      <c r="EU329" s="167">
        <f t="shared" si="983"/>
        <v>0</v>
      </c>
      <c r="EV329" s="167">
        <f t="shared" si="984"/>
        <v>0</v>
      </c>
      <c r="EW329" s="167">
        <f t="shared" si="985"/>
        <v>0</v>
      </c>
      <c r="EX329" s="167">
        <f t="shared" si="986"/>
        <v>0</v>
      </c>
      <c r="EY329" s="167">
        <f t="shared" si="987"/>
        <v>0</v>
      </c>
      <c r="EZ329" s="167">
        <f t="shared" si="988"/>
        <v>0</v>
      </c>
      <c r="FA329" s="167">
        <f t="shared" si="989"/>
        <v>0</v>
      </c>
      <c r="FB329" s="167">
        <f t="shared" si="990"/>
        <v>0</v>
      </c>
      <c r="FC329" s="167">
        <f t="shared" si="991"/>
        <v>0</v>
      </c>
      <c r="FD329" s="167">
        <f t="shared" si="992"/>
        <v>0</v>
      </c>
      <c r="FE329" s="167">
        <f t="shared" si="993"/>
        <v>0</v>
      </c>
      <c r="FG329" s="167">
        <f t="shared" si="994"/>
        <v>0</v>
      </c>
      <c r="FH329" s="167">
        <f t="shared" si="995"/>
        <v>0</v>
      </c>
      <c r="FI329" s="167">
        <f t="shared" si="996"/>
        <v>0</v>
      </c>
      <c r="FJ329" s="167">
        <f t="shared" si="997"/>
        <v>0</v>
      </c>
      <c r="FK329" s="167">
        <f t="shared" si="998"/>
        <v>0</v>
      </c>
      <c r="FL329" s="167">
        <f t="shared" si="999"/>
        <v>0</v>
      </c>
      <c r="FM329" s="167">
        <f t="shared" si="1000"/>
        <v>0</v>
      </c>
      <c r="FN329" s="167">
        <f t="shared" si="1001"/>
        <v>0</v>
      </c>
      <c r="FO329" s="167">
        <f t="shared" si="1002"/>
        <v>0</v>
      </c>
      <c r="FP329" s="167">
        <f t="shared" si="1003"/>
        <v>0</v>
      </c>
      <c r="FQ329" s="167">
        <f t="shared" si="1004"/>
        <v>0</v>
      </c>
      <c r="FR329" s="167">
        <f t="shared" si="1005"/>
        <v>0</v>
      </c>
      <c r="FS329" s="167">
        <f t="shared" si="1006"/>
        <v>0</v>
      </c>
      <c r="FT329" s="167">
        <f t="shared" si="1007"/>
        <v>0</v>
      </c>
      <c r="FU329" s="167">
        <f t="shared" si="1008"/>
        <v>0</v>
      </c>
      <c r="FV329" s="167">
        <f t="shared" si="1009"/>
        <v>0</v>
      </c>
      <c r="FX329" s="167">
        <f t="shared" si="1010"/>
        <v>0</v>
      </c>
      <c r="FY329" s="167">
        <f t="shared" si="1011"/>
        <v>0</v>
      </c>
      <c r="FZ329" s="167">
        <f t="shared" si="1012"/>
        <v>0</v>
      </c>
      <c r="GA329" s="167">
        <f t="shared" si="1013"/>
        <v>0</v>
      </c>
      <c r="GB329" s="167">
        <f t="shared" si="1014"/>
        <v>0</v>
      </c>
      <c r="GC329" s="167">
        <f t="shared" si="1015"/>
        <v>0</v>
      </c>
      <c r="GD329" s="167">
        <f t="shared" si="1016"/>
        <v>0</v>
      </c>
      <c r="GE329" s="167">
        <f t="shared" si="1017"/>
        <v>0</v>
      </c>
      <c r="GF329" s="167">
        <f t="shared" si="1018"/>
        <v>0</v>
      </c>
      <c r="GG329" s="167">
        <f t="shared" si="1019"/>
        <v>0</v>
      </c>
      <c r="GH329" s="167">
        <f t="shared" si="1020"/>
        <v>0</v>
      </c>
      <c r="GI329" s="167">
        <f t="shared" si="1021"/>
        <v>0</v>
      </c>
      <c r="GJ329" s="167">
        <f t="shared" si="1022"/>
        <v>0</v>
      </c>
      <c r="GK329" s="167">
        <f t="shared" si="1023"/>
        <v>0</v>
      </c>
      <c r="GL329" s="167">
        <f t="shared" si="1024"/>
        <v>0</v>
      </c>
      <c r="GM329" s="167">
        <f t="shared" si="1025"/>
        <v>0</v>
      </c>
      <c r="GO329" s="167" t="e">
        <f t="shared" ca="1" si="1077"/>
        <v>#REF!</v>
      </c>
      <c r="GP329" s="167" t="e">
        <f t="shared" ca="1" si="1074"/>
        <v>#REF!</v>
      </c>
      <c r="GQ329" s="167" t="e">
        <f t="shared" ca="1" si="1074"/>
        <v>#REF!</v>
      </c>
      <c r="GR329" s="167" t="e">
        <f t="shared" ca="1" si="1074"/>
        <v>#REF!</v>
      </c>
      <c r="GS329" s="167" t="e">
        <f t="shared" ca="1" si="1074"/>
        <v>#REF!</v>
      </c>
      <c r="GT329" s="167" t="e">
        <f t="shared" ca="1" si="1074"/>
        <v>#REF!</v>
      </c>
      <c r="GU329" s="167" t="e">
        <f t="shared" ca="1" si="1074"/>
        <v>#REF!</v>
      </c>
      <c r="GV329" s="167" t="e">
        <f t="shared" ca="1" si="1074"/>
        <v>#REF!</v>
      </c>
      <c r="GW329" s="167" t="e">
        <f t="shared" ca="1" si="1074"/>
        <v>#REF!</v>
      </c>
      <c r="GX329" s="167" t="e">
        <f t="shared" ca="1" si="1074"/>
        <v>#REF!</v>
      </c>
      <c r="GY329" s="167" t="e">
        <f t="shared" ca="1" si="1074"/>
        <v>#REF!</v>
      </c>
      <c r="GZ329" s="167" t="e">
        <f t="shared" ca="1" si="1074"/>
        <v>#REF!</v>
      </c>
      <c r="HA329" s="167" t="e">
        <f t="shared" ca="1" si="1074"/>
        <v>#REF!</v>
      </c>
      <c r="HB329" s="167" t="e">
        <f t="shared" ca="1" si="1074"/>
        <v>#REF!</v>
      </c>
      <c r="HC329" s="167" t="e">
        <f t="shared" ca="1" si="1074"/>
        <v>#REF!</v>
      </c>
      <c r="HD329" s="167" t="e">
        <f t="shared" ca="1" si="1074"/>
        <v>#REF!</v>
      </c>
      <c r="HF329" s="167" t="e">
        <f t="shared" ca="1" si="927"/>
        <v>#REF!</v>
      </c>
      <c r="HG329" s="167" t="e">
        <f t="shared" ca="1" si="928"/>
        <v>#REF!</v>
      </c>
      <c r="HH329" s="167" t="e">
        <f t="shared" ca="1" si="929"/>
        <v>#REF!</v>
      </c>
      <c r="HI329" s="167" t="e">
        <f t="shared" ca="1" si="930"/>
        <v>#REF!</v>
      </c>
      <c r="HJ329" s="167" t="e">
        <f t="shared" ca="1" si="931"/>
        <v>#REF!</v>
      </c>
      <c r="HK329" s="167" t="e">
        <f t="shared" ca="1" si="932"/>
        <v>#REF!</v>
      </c>
      <c r="HL329" s="167" t="e">
        <f t="shared" ca="1" si="933"/>
        <v>#REF!</v>
      </c>
      <c r="HM329" s="167" t="e">
        <f t="shared" ca="1" si="934"/>
        <v>#REF!</v>
      </c>
      <c r="HN329" s="167" t="e">
        <f t="shared" ca="1" si="935"/>
        <v>#REF!</v>
      </c>
      <c r="HO329" s="167" t="e">
        <f t="shared" ca="1" si="936"/>
        <v>#REF!</v>
      </c>
      <c r="HP329" s="167" t="e">
        <f t="shared" ca="1" si="937"/>
        <v>#REF!</v>
      </c>
      <c r="HQ329" s="167" t="e">
        <f t="shared" ca="1" si="938"/>
        <v>#REF!</v>
      </c>
      <c r="HR329" s="167" t="e">
        <f t="shared" ca="1" si="939"/>
        <v>#REF!</v>
      </c>
      <c r="HS329" s="167" t="e">
        <f t="shared" ca="1" si="940"/>
        <v>#REF!</v>
      </c>
      <c r="HT329" s="167" t="e">
        <f t="shared" ca="1" si="941"/>
        <v>#REF!</v>
      </c>
      <c r="HU329" s="167" t="e">
        <f t="shared" ca="1" si="942"/>
        <v>#REF!</v>
      </c>
      <c r="HW329" s="167" t="e">
        <f t="shared" ca="1" si="943"/>
        <v>#REF!</v>
      </c>
      <c r="HX329" s="167">
        <f t="shared" si="944"/>
        <v>0</v>
      </c>
      <c r="HY329" s="167" t="e">
        <f t="shared" ca="1" si="1026"/>
        <v>#REF!</v>
      </c>
      <c r="HZ329" s="219" t="e">
        <f t="shared" ca="1" si="1027"/>
        <v>#REF!</v>
      </c>
    </row>
    <row r="330" spans="1:234" s="48" customFormat="1">
      <c r="A330" s="3" t="s">
        <v>654</v>
      </c>
      <c r="B330" s="202" t="str">
        <f>INDEX('Ref1'!$E:$E,MATCH(A330,'Ref1'!$A:$A,0))</f>
        <v>Surrey</v>
      </c>
      <c r="C330" s="42" t="str">
        <f>INDEX(Data1!B:B,MATCH(A330,Data1!A:A,0))</f>
        <v>SCFIR</v>
      </c>
      <c r="D330" s="253" t="str">
        <f>INDEX(Data1!C:C,MATCH(A330,Data1!A:A,0))</f>
        <v>SE</v>
      </c>
      <c r="E330" s="200" t="str">
        <f>IF($C$6="No","No",IF(COUNTIF(Inputs!$K$359:$K$398,$A330)&gt;0,"Yes","No"))</f>
        <v>No</v>
      </c>
      <c r="F330" s="404"/>
      <c r="G330" s="62">
        <f>INDEX('4_RatesSplit'!K:K,MATCH($A330,'4_RatesSplit'!$A:$A,0))</f>
        <v>0</v>
      </c>
      <c r="H330" s="171">
        <f>INDEX('4_RatesSplit'!L:L,MATCH($A330,'4_RatesSplit'!$A:$A,0))</f>
        <v>0</v>
      </c>
      <c r="I330" s="167">
        <f>INDEX('4_RatesSplit'!M:M,MATCH($A330,'4_RatesSplit'!$A:$A,0))</f>
        <v>0</v>
      </c>
      <c r="J330" s="167">
        <f>INDEX('4_RatesSplit'!N:N,MATCH($A330,'4_RatesSplit'!$A:$A,0))</f>
        <v>0</v>
      </c>
      <c r="K330" s="167">
        <f>INDEX('4_RatesSplit'!O:O,MATCH($A330,'4_RatesSplit'!$A:$A,0))</f>
        <v>0</v>
      </c>
      <c r="L330" s="167">
        <f>INDEX('4_RatesSplit'!P:P,MATCH($A330,'4_RatesSplit'!$A:$A,0))</f>
        <v>0</v>
      </c>
      <c r="M330" s="167">
        <f>INDEX('4_RatesSplit'!Q:Q,MATCH($A330,'4_RatesSplit'!$A:$A,0))</f>
        <v>0</v>
      </c>
      <c r="N330" s="167">
        <f>INDEX('4_RatesSplit'!R:R,MATCH($A330,'4_RatesSplit'!$A:$A,0))</f>
        <v>0</v>
      </c>
      <c r="O330" s="167">
        <f>INDEX('4_RatesSplit'!S:S,MATCH($A330,'4_RatesSplit'!$A:$A,0))</f>
        <v>0</v>
      </c>
      <c r="P330" s="167">
        <f>INDEX('4_RatesSplit'!T:T,MATCH($A330,'4_RatesSplit'!$A:$A,0))</f>
        <v>0</v>
      </c>
      <c r="Q330" s="167">
        <f>INDEX('4_RatesSplit'!U:U,MATCH($A330,'4_RatesSplit'!$A:$A,0))</f>
        <v>0</v>
      </c>
      <c r="R330" s="167">
        <f>INDEX('4_RatesSplit'!V:V,MATCH($A330,'4_RatesSplit'!$A:$A,0))</f>
        <v>0</v>
      </c>
      <c r="S330" s="167">
        <f>INDEX('4_RatesSplit'!W:W,MATCH($A330,'4_RatesSplit'!$A:$A,0))</f>
        <v>0</v>
      </c>
      <c r="T330" s="167">
        <f>INDEX('4_RatesSplit'!X:X,MATCH($A330,'4_RatesSplit'!$A:$A,0))</f>
        <v>0</v>
      </c>
      <c r="U330" s="167">
        <f>INDEX('4_RatesSplit'!Y:Y,MATCH($A330,'4_RatesSplit'!$A:$A,0))</f>
        <v>0</v>
      </c>
      <c r="V330" s="167">
        <f>INDEX('4_RatesSplit'!Z:Z,MATCH($A330,'4_RatesSplit'!$A:$A,0))</f>
        <v>0</v>
      </c>
      <c r="W330" s="167">
        <f>INDEX('4_RatesSplit'!AA:AA,MATCH($A330,'4_RatesSplit'!$A:$A,0))</f>
        <v>0</v>
      </c>
      <c r="X330" s="18"/>
      <c r="Y330" s="168" t="e">
        <f ca="1">INDEX('4_RatesSplit'!AT:AT,MATCH($A330,'4_RatesSplit'!$A:$A,0))</f>
        <v>#REF!</v>
      </c>
      <c r="Z330" s="168" t="e">
        <f ca="1">INDEX('4_RatesSplit'!AU:AU,MATCH($A330,'4_RatesSplit'!$A:$A,0))</f>
        <v>#REF!</v>
      </c>
      <c r="AA330" s="168" t="e">
        <f ca="1">INDEX('4_RatesSplit'!AV:AV,MATCH($A330,'4_RatesSplit'!$A:$A,0))</f>
        <v>#REF!</v>
      </c>
      <c r="AB330" s="168" t="e">
        <f ca="1">INDEX('4_RatesSplit'!AW:AW,MATCH($A330,'4_RatesSplit'!$A:$A,0))</f>
        <v>#REF!</v>
      </c>
      <c r="AC330" s="168" t="e">
        <f ca="1">INDEX('4_RatesSplit'!AX:AX,MATCH($A330,'4_RatesSplit'!$A:$A,0))</f>
        <v>#REF!</v>
      </c>
      <c r="AD330" s="168" t="e">
        <f ca="1">INDEX('4_RatesSplit'!AY:AY,MATCH($A330,'4_RatesSplit'!$A:$A,0))</f>
        <v>#REF!</v>
      </c>
      <c r="AE330" s="168" t="e">
        <f ca="1">INDEX('4_RatesSplit'!AZ:AZ,MATCH($A330,'4_RatesSplit'!$A:$A,0))</f>
        <v>#REF!</v>
      </c>
      <c r="AF330" s="168" t="e">
        <f ca="1">INDEX('4_RatesSplit'!BA:BA,MATCH($A330,'4_RatesSplit'!$A:$A,0))</f>
        <v>#REF!</v>
      </c>
      <c r="AG330" s="168" t="e">
        <f ca="1">INDEX('4_RatesSplit'!BB:BB,MATCH($A330,'4_RatesSplit'!$A:$A,0))</f>
        <v>#REF!</v>
      </c>
      <c r="AH330" s="168" t="e">
        <f ca="1">INDEX('4_RatesSplit'!BC:BC,MATCH($A330,'4_RatesSplit'!$A:$A,0))</f>
        <v>#REF!</v>
      </c>
      <c r="AI330" s="168" t="e">
        <f ca="1">INDEX('4_RatesSplit'!BD:BD,MATCH($A330,'4_RatesSplit'!$A:$A,0))</f>
        <v>#REF!</v>
      </c>
      <c r="AJ330" s="168" t="e">
        <f ca="1">INDEX('4_RatesSplit'!BE:BE,MATCH($A330,'4_RatesSplit'!$A:$A,0))</f>
        <v>#REF!</v>
      </c>
      <c r="AK330" s="168" t="e">
        <f ca="1">INDEX('4_RatesSplit'!BF:BF,MATCH($A330,'4_RatesSplit'!$A:$A,0))</f>
        <v>#REF!</v>
      </c>
      <c r="AL330" s="168" t="e">
        <f ca="1">INDEX('4_RatesSplit'!BG:BG,MATCH($A330,'4_RatesSplit'!$A:$A,0))</f>
        <v>#REF!</v>
      </c>
      <c r="AM330" s="168" t="e">
        <f ca="1">INDEX('4_RatesSplit'!BH:BH,MATCH($A330,'4_RatesSplit'!$A:$A,0))</f>
        <v>#REF!</v>
      </c>
      <c r="AN330" s="198" t="e">
        <f ca="1">INDEX('4_RatesSplit'!BI:BI,MATCH($A330,'4_RatesSplit'!$A:$A,0))</f>
        <v>#REF!</v>
      </c>
      <c r="AO330" s="114"/>
      <c r="AP330" s="167" t="e">
        <f t="shared" ca="1" si="945"/>
        <v>#REF!</v>
      </c>
      <c r="AQ330" s="167" t="e">
        <f t="shared" ca="1" si="946"/>
        <v>#REF!</v>
      </c>
      <c r="AR330" s="167" t="e">
        <f t="shared" ca="1" si="947"/>
        <v>#REF!</v>
      </c>
      <c r="AS330" s="167" t="e">
        <f t="shared" ca="1" si="948"/>
        <v>#REF!</v>
      </c>
      <c r="AT330" s="167" t="e">
        <f t="shared" ca="1" si="949"/>
        <v>#REF!</v>
      </c>
      <c r="AU330" s="167" t="e">
        <f t="shared" ca="1" si="950"/>
        <v>#REF!</v>
      </c>
      <c r="AV330" s="167" t="e">
        <f t="shared" ca="1" si="951"/>
        <v>#REF!</v>
      </c>
      <c r="AW330" s="167" t="e">
        <f t="shared" ca="1" si="952"/>
        <v>#REF!</v>
      </c>
      <c r="AX330" s="167" t="e">
        <f t="shared" ca="1" si="953"/>
        <v>#REF!</v>
      </c>
      <c r="AY330" s="167" t="e">
        <f t="shared" ca="1" si="954"/>
        <v>#REF!</v>
      </c>
      <c r="AZ330" s="167" t="e">
        <f t="shared" ca="1" si="955"/>
        <v>#REF!</v>
      </c>
      <c r="BA330" s="167" t="e">
        <f t="shared" ca="1" si="956"/>
        <v>#REF!</v>
      </c>
      <c r="BB330" s="167" t="e">
        <f t="shared" ca="1" si="957"/>
        <v>#REF!</v>
      </c>
      <c r="BC330" s="167" t="e">
        <f t="shared" ca="1" si="958"/>
        <v>#REF!</v>
      </c>
      <c r="BD330" s="167" t="e">
        <f t="shared" ca="1" si="959"/>
        <v>#REF!</v>
      </c>
      <c r="BE330" s="167" t="e">
        <f t="shared" ca="1" si="960"/>
        <v>#REF!</v>
      </c>
      <c r="BF330" s="18"/>
      <c r="BG330" s="168">
        <f>INDEX('2_Needs'!$F:$F,MATCH($A330,'2_Needs'!$A:$A,0))</f>
        <v>9.2276744400676628E-3</v>
      </c>
      <c r="BH330" s="114"/>
      <c r="BI330" s="167">
        <f t="shared" ref="BI330:BX330" si="1090">IF(BI$3="reset",$BG330*BI$6,BH330*(1+$C$4))</f>
        <v>0</v>
      </c>
      <c r="BJ330" s="167">
        <f t="shared" si="1090"/>
        <v>0</v>
      </c>
      <c r="BK330" s="167">
        <f t="shared" si="1090"/>
        <v>0</v>
      </c>
      <c r="BL330" s="167">
        <f t="shared" si="1090"/>
        <v>0</v>
      </c>
      <c r="BM330" s="167">
        <f t="shared" si="1090"/>
        <v>0</v>
      </c>
      <c r="BN330" s="167">
        <f t="shared" si="1090"/>
        <v>0</v>
      </c>
      <c r="BO330" s="167">
        <f t="shared" si="1090"/>
        <v>0</v>
      </c>
      <c r="BP330" s="167">
        <f t="shared" si="1090"/>
        <v>0</v>
      </c>
      <c r="BQ330" s="167">
        <f t="shared" si="1090"/>
        <v>0</v>
      </c>
      <c r="BR330" s="167">
        <f t="shared" si="1090"/>
        <v>0</v>
      </c>
      <c r="BS330" s="167">
        <f t="shared" si="1090"/>
        <v>0</v>
      </c>
      <c r="BT330" s="167">
        <f t="shared" si="1090"/>
        <v>0</v>
      </c>
      <c r="BU330" s="167">
        <f t="shared" si="1090"/>
        <v>0</v>
      </c>
      <c r="BV330" s="167">
        <f t="shared" si="1090"/>
        <v>0</v>
      </c>
      <c r="BW330" s="167">
        <f t="shared" si="1090"/>
        <v>0</v>
      </c>
      <c r="BX330" s="167">
        <f t="shared" si="1090"/>
        <v>0</v>
      </c>
      <c r="BZ330" s="167" t="e">
        <f t="shared" ca="1" si="879"/>
        <v>#REF!</v>
      </c>
      <c r="CA330" s="167" t="e">
        <f t="shared" ca="1" si="880"/>
        <v>#REF!</v>
      </c>
      <c r="CB330" s="167" t="e">
        <f t="shared" ca="1" si="881"/>
        <v>#REF!</v>
      </c>
      <c r="CC330" s="167" t="e">
        <f t="shared" ca="1" si="882"/>
        <v>#REF!</v>
      </c>
      <c r="CD330" s="167" t="e">
        <f t="shared" ca="1" si="883"/>
        <v>#REF!</v>
      </c>
      <c r="CE330" s="167" t="e">
        <f t="shared" ca="1" si="884"/>
        <v>#REF!</v>
      </c>
      <c r="CF330" s="167" t="e">
        <f t="shared" ca="1" si="885"/>
        <v>#REF!</v>
      </c>
      <c r="CG330" s="167" t="e">
        <f t="shared" ca="1" si="886"/>
        <v>#REF!</v>
      </c>
      <c r="CH330" s="167" t="e">
        <f t="shared" ca="1" si="887"/>
        <v>#REF!</v>
      </c>
      <c r="CI330" s="167" t="e">
        <f t="shared" ca="1" si="888"/>
        <v>#REF!</v>
      </c>
      <c r="CJ330" s="167" t="e">
        <f t="shared" ca="1" si="889"/>
        <v>#REF!</v>
      </c>
      <c r="CK330" s="167" t="e">
        <f t="shared" ca="1" si="890"/>
        <v>#REF!</v>
      </c>
      <c r="CL330" s="167" t="e">
        <f t="shared" ca="1" si="891"/>
        <v>#REF!</v>
      </c>
      <c r="CM330" s="167" t="e">
        <f t="shared" ca="1" si="892"/>
        <v>#REF!</v>
      </c>
      <c r="CN330" s="167" t="e">
        <f t="shared" ca="1" si="893"/>
        <v>#REF!</v>
      </c>
      <c r="CO330" s="167" t="e">
        <f t="shared" ca="1" si="894"/>
        <v>#REF!</v>
      </c>
      <c r="CQ330" s="167" t="e">
        <f t="shared" ca="1" si="895"/>
        <v>#REF!</v>
      </c>
      <c r="CR330" s="167" t="e">
        <f t="shared" ca="1" si="896"/>
        <v>#REF!</v>
      </c>
      <c r="CS330" s="167" t="e">
        <f t="shared" ca="1" si="897"/>
        <v>#REF!</v>
      </c>
      <c r="CT330" s="167" t="e">
        <f t="shared" ca="1" si="898"/>
        <v>#REF!</v>
      </c>
      <c r="CU330" s="167" t="e">
        <f t="shared" ca="1" si="899"/>
        <v>#REF!</v>
      </c>
      <c r="CV330" s="167" t="e">
        <f t="shared" ca="1" si="900"/>
        <v>#REF!</v>
      </c>
      <c r="CW330" s="167" t="e">
        <f t="shared" ca="1" si="901"/>
        <v>#REF!</v>
      </c>
      <c r="CX330" s="167" t="e">
        <f t="shared" ca="1" si="902"/>
        <v>#REF!</v>
      </c>
      <c r="CY330" s="167" t="e">
        <f t="shared" ca="1" si="903"/>
        <v>#REF!</v>
      </c>
      <c r="CZ330" s="167" t="e">
        <f t="shared" ca="1" si="904"/>
        <v>#REF!</v>
      </c>
      <c r="DA330" s="167" t="e">
        <f t="shared" ca="1" si="905"/>
        <v>#REF!</v>
      </c>
      <c r="DB330" s="167" t="e">
        <f t="shared" ca="1" si="906"/>
        <v>#REF!</v>
      </c>
      <c r="DC330" s="167" t="e">
        <f t="shared" ca="1" si="907"/>
        <v>#REF!</v>
      </c>
      <c r="DD330" s="167" t="e">
        <f t="shared" ca="1" si="908"/>
        <v>#REF!</v>
      </c>
      <c r="DE330" s="167" t="e">
        <f t="shared" ca="1" si="909"/>
        <v>#REF!</v>
      </c>
      <c r="DF330" s="167" t="e">
        <f t="shared" ca="1" si="910"/>
        <v>#REF!</v>
      </c>
      <c r="DH330" s="167">
        <f t="shared" si="911"/>
        <v>0</v>
      </c>
      <c r="DI330" s="167">
        <f t="shared" si="912"/>
        <v>0</v>
      </c>
      <c r="DJ330" s="167">
        <f t="shared" si="913"/>
        <v>0</v>
      </c>
      <c r="DK330" s="167">
        <f t="shared" si="914"/>
        <v>0</v>
      </c>
      <c r="DL330" s="167">
        <f t="shared" si="915"/>
        <v>0</v>
      </c>
      <c r="DM330" s="167">
        <f t="shared" si="916"/>
        <v>0</v>
      </c>
      <c r="DN330" s="167">
        <f t="shared" si="917"/>
        <v>0</v>
      </c>
      <c r="DO330" s="167">
        <f t="shared" si="918"/>
        <v>0</v>
      </c>
      <c r="DP330" s="167">
        <f t="shared" si="919"/>
        <v>0</v>
      </c>
      <c r="DQ330" s="167">
        <f t="shared" si="920"/>
        <v>0</v>
      </c>
      <c r="DR330" s="167">
        <f t="shared" si="921"/>
        <v>0</v>
      </c>
      <c r="DS330" s="167">
        <f t="shared" si="922"/>
        <v>0</v>
      </c>
      <c r="DT330" s="167">
        <f t="shared" si="923"/>
        <v>0</v>
      </c>
      <c r="DU330" s="167">
        <f t="shared" si="924"/>
        <v>0</v>
      </c>
      <c r="DV330" s="167">
        <f t="shared" si="925"/>
        <v>0</v>
      </c>
      <c r="DW330" s="167">
        <f t="shared" si="926"/>
        <v>0</v>
      </c>
      <c r="DY330" s="167" t="e">
        <f t="shared" ca="1" si="962"/>
        <v>#REF!</v>
      </c>
      <c r="DZ330" s="167" t="e">
        <f t="shared" ca="1" si="963"/>
        <v>#REF!</v>
      </c>
      <c r="EA330" s="167" t="e">
        <f t="shared" ca="1" si="964"/>
        <v>#REF!</v>
      </c>
      <c r="EB330" s="167" t="e">
        <f t="shared" ca="1" si="965"/>
        <v>#REF!</v>
      </c>
      <c r="EC330" s="167" t="e">
        <f t="shared" ca="1" si="966"/>
        <v>#REF!</v>
      </c>
      <c r="ED330" s="167" t="e">
        <f t="shared" ca="1" si="967"/>
        <v>#REF!</v>
      </c>
      <c r="EE330" s="167" t="e">
        <f t="shared" ca="1" si="968"/>
        <v>#REF!</v>
      </c>
      <c r="EF330" s="167" t="e">
        <f t="shared" ca="1" si="969"/>
        <v>#REF!</v>
      </c>
      <c r="EG330" s="167" t="e">
        <f t="shared" ca="1" si="970"/>
        <v>#REF!</v>
      </c>
      <c r="EH330" s="167" t="e">
        <f t="shared" ca="1" si="971"/>
        <v>#REF!</v>
      </c>
      <c r="EI330" s="167" t="e">
        <f t="shared" ca="1" si="972"/>
        <v>#REF!</v>
      </c>
      <c r="EJ330" s="167" t="e">
        <f t="shared" ca="1" si="973"/>
        <v>#REF!</v>
      </c>
      <c r="EK330" s="167" t="e">
        <f t="shared" ca="1" si="974"/>
        <v>#REF!</v>
      </c>
      <c r="EL330" s="167" t="e">
        <f t="shared" ca="1" si="975"/>
        <v>#REF!</v>
      </c>
      <c r="EM330" s="167" t="e">
        <f t="shared" ca="1" si="976"/>
        <v>#REF!</v>
      </c>
      <c r="EN330" s="167" t="e">
        <f t="shared" ca="1" si="977"/>
        <v>#REF!</v>
      </c>
      <c r="EP330" s="167">
        <f t="shared" si="978"/>
        <v>0</v>
      </c>
      <c r="EQ330" s="167">
        <f t="shared" si="979"/>
        <v>0</v>
      </c>
      <c r="ER330" s="167">
        <f t="shared" si="980"/>
        <v>0</v>
      </c>
      <c r="ES330" s="167">
        <f t="shared" si="981"/>
        <v>0</v>
      </c>
      <c r="ET330" s="167">
        <f t="shared" si="982"/>
        <v>0</v>
      </c>
      <c r="EU330" s="167">
        <f t="shared" si="983"/>
        <v>0</v>
      </c>
      <c r="EV330" s="167">
        <f t="shared" si="984"/>
        <v>0</v>
      </c>
      <c r="EW330" s="167">
        <f t="shared" si="985"/>
        <v>0</v>
      </c>
      <c r="EX330" s="167">
        <f t="shared" si="986"/>
        <v>0</v>
      </c>
      <c r="EY330" s="167">
        <f t="shared" si="987"/>
        <v>0</v>
      </c>
      <c r="EZ330" s="167">
        <f t="shared" si="988"/>
        <v>0</v>
      </c>
      <c r="FA330" s="167">
        <f t="shared" si="989"/>
        <v>0</v>
      </c>
      <c r="FB330" s="167">
        <f t="shared" si="990"/>
        <v>0</v>
      </c>
      <c r="FC330" s="167">
        <f t="shared" si="991"/>
        <v>0</v>
      </c>
      <c r="FD330" s="167">
        <f t="shared" si="992"/>
        <v>0</v>
      </c>
      <c r="FE330" s="167">
        <f t="shared" si="993"/>
        <v>0</v>
      </c>
      <c r="FG330" s="167">
        <f t="shared" si="994"/>
        <v>0</v>
      </c>
      <c r="FH330" s="167">
        <f t="shared" si="995"/>
        <v>0</v>
      </c>
      <c r="FI330" s="167">
        <f t="shared" si="996"/>
        <v>0</v>
      </c>
      <c r="FJ330" s="167">
        <f t="shared" si="997"/>
        <v>0</v>
      </c>
      <c r="FK330" s="167">
        <f t="shared" si="998"/>
        <v>0</v>
      </c>
      <c r="FL330" s="167">
        <f t="shared" si="999"/>
        <v>0</v>
      </c>
      <c r="FM330" s="167">
        <f t="shared" si="1000"/>
        <v>0</v>
      </c>
      <c r="FN330" s="167">
        <f t="shared" si="1001"/>
        <v>0</v>
      </c>
      <c r="FO330" s="167">
        <f t="shared" si="1002"/>
        <v>0</v>
      </c>
      <c r="FP330" s="167">
        <f t="shared" si="1003"/>
        <v>0</v>
      </c>
      <c r="FQ330" s="167">
        <f t="shared" si="1004"/>
        <v>0</v>
      </c>
      <c r="FR330" s="167">
        <f t="shared" si="1005"/>
        <v>0</v>
      </c>
      <c r="FS330" s="167">
        <f t="shared" si="1006"/>
        <v>0</v>
      </c>
      <c r="FT330" s="167">
        <f t="shared" si="1007"/>
        <v>0</v>
      </c>
      <c r="FU330" s="167">
        <f t="shared" si="1008"/>
        <v>0</v>
      </c>
      <c r="FV330" s="167">
        <f t="shared" si="1009"/>
        <v>0</v>
      </c>
      <c r="FX330" s="167">
        <f t="shared" si="1010"/>
        <v>0</v>
      </c>
      <c r="FY330" s="167">
        <f t="shared" si="1011"/>
        <v>0</v>
      </c>
      <c r="FZ330" s="167">
        <f t="shared" si="1012"/>
        <v>0</v>
      </c>
      <c r="GA330" s="167">
        <f t="shared" si="1013"/>
        <v>0</v>
      </c>
      <c r="GB330" s="167">
        <f t="shared" si="1014"/>
        <v>0</v>
      </c>
      <c r="GC330" s="167">
        <f t="shared" si="1015"/>
        <v>0</v>
      </c>
      <c r="GD330" s="167">
        <f t="shared" si="1016"/>
        <v>0</v>
      </c>
      <c r="GE330" s="167">
        <f t="shared" si="1017"/>
        <v>0</v>
      </c>
      <c r="GF330" s="167">
        <f t="shared" si="1018"/>
        <v>0</v>
      </c>
      <c r="GG330" s="167">
        <f t="shared" si="1019"/>
        <v>0</v>
      </c>
      <c r="GH330" s="167">
        <f t="shared" si="1020"/>
        <v>0</v>
      </c>
      <c r="GI330" s="167">
        <f t="shared" si="1021"/>
        <v>0</v>
      </c>
      <c r="GJ330" s="167">
        <f t="shared" si="1022"/>
        <v>0</v>
      </c>
      <c r="GK330" s="167">
        <f t="shared" si="1023"/>
        <v>0</v>
      </c>
      <c r="GL330" s="167">
        <f t="shared" si="1024"/>
        <v>0</v>
      </c>
      <c r="GM330" s="167">
        <f t="shared" si="1025"/>
        <v>0</v>
      </c>
      <c r="GO330" s="167" t="e">
        <f t="shared" ca="1" si="1077"/>
        <v>#REF!</v>
      </c>
      <c r="GP330" s="167" t="e">
        <f t="shared" ca="1" si="1074"/>
        <v>#REF!</v>
      </c>
      <c r="GQ330" s="167" t="e">
        <f t="shared" ca="1" si="1074"/>
        <v>#REF!</v>
      </c>
      <c r="GR330" s="167" t="e">
        <f t="shared" ca="1" si="1074"/>
        <v>#REF!</v>
      </c>
      <c r="GS330" s="167" t="e">
        <f t="shared" ca="1" si="1074"/>
        <v>#REF!</v>
      </c>
      <c r="GT330" s="167" t="e">
        <f t="shared" ca="1" si="1074"/>
        <v>#REF!</v>
      </c>
      <c r="GU330" s="167" t="e">
        <f t="shared" ca="1" si="1074"/>
        <v>#REF!</v>
      </c>
      <c r="GV330" s="167" t="e">
        <f t="shared" ca="1" si="1074"/>
        <v>#REF!</v>
      </c>
      <c r="GW330" s="167" t="e">
        <f t="shared" ca="1" si="1074"/>
        <v>#REF!</v>
      </c>
      <c r="GX330" s="167" t="e">
        <f t="shared" ca="1" si="1074"/>
        <v>#REF!</v>
      </c>
      <c r="GY330" s="167" t="e">
        <f t="shared" ca="1" si="1074"/>
        <v>#REF!</v>
      </c>
      <c r="GZ330" s="167" t="e">
        <f t="shared" ca="1" si="1074"/>
        <v>#REF!</v>
      </c>
      <c r="HA330" s="167" t="e">
        <f t="shared" ca="1" si="1074"/>
        <v>#REF!</v>
      </c>
      <c r="HB330" s="167" t="e">
        <f t="shared" ca="1" si="1074"/>
        <v>#REF!</v>
      </c>
      <c r="HC330" s="167" t="e">
        <f t="shared" ca="1" si="1074"/>
        <v>#REF!</v>
      </c>
      <c r="HD330" s="167" t="e">
        <f t="shared" ca="1" si="1074"/>
        <v>#REF!</v>
      </c>
      <c r="HF330" s="167" t="e">
        <f t="shared" ca="1" si="927"/>
        <v>#REF!</v>
      </c>
      <c r="HG330" s="167" t="e">
        <f t="shared" ca="1" si="928"/>
        <v>#REF!</v>
      </c>
      <c r="HH330" s="167" t="e">
        <f t="shared" ca="1" si="929"/>
        <v>#REF!</v>
      </c>
      <c r="HI330" s="167" t="e">
        <f t="shared" ca="1" si="930"/>
        <v>#REF!</v>
      </c>
      <c r="HJ330" s="167" t="e">
        <f t="shared" ca="1" si="931"/>
        <v>#REF!</v>
      </c>
      <c r="HK330" s="167" t="e">
        <f t="shared" ca="1" si="932"/>
        <v>#REF!</v>
      </c>
      <c r="HL330" s="167" t="e">
        <f t="shared" ca="1" si="933"/>
        <v>#REF!</v>
      </c>
      <c r="HM330" s="167" t="e">
        <f t="shared" ca="1" si="934"/>
        <v>#REF!</v>
      </c>
      <c r="HN330" s="167" t="e">
        <f t="shared" ca="1" si="935"/>
        <v>#REF!</v>
      </c>
      <c r="HO330" s="167" t="e">
        <f t="shared" ca="1" si="936"/>
        <v>#REF!</v>
      </c>
      <c r="HP330" s="167" t="e">
        <f t="shared" ca="1" si="937"/>
        <v>#REF!</v>
      </c>
      <c r="HQ330" s="167" t="e">
        <f t="shared" ca="1" si="938"/>
        <v>#REF!</v>
      </c>
      <c r="HR330" s="167" t="e">
        <f t="shared" ca="1" si="939"/>
        <v>#REF!</v>
      </c>
      <c r="HS330" s="167" t="e">
        <f t="shared" ca="1" si="940"/>
        <v>#REF!</v>
      </c>
      <c r="HT330" s="167" t="e">
        <f t="shared" ca="1" si="941"/>
        <v>#REF!</v>
      </c>
      <c r="HU330" s="167" t="e">
        <f t="shared" ca="1" si="942"/>
        <v>#REF!</v>
      </c>
      <c r="HW330" s="167" t="e">
        <f t="shared" ca="1" si="943"/>
        <v>#REF!</v>
      </c>
      <c r="HX330" s="167">
        <f t="shared" si="944"/>
        <v>0</v>
      </c>
      <c r="HY330" s="167" t="e">
        <f t="shared" ca="1" si="1026"/>
        <v>#REF!</v>
      </c>
      <c r="HZ330" s="219" t="e">
        <f t="shared" ca="1" si="1027"/>
        <v>#REF!</v>
      </c>
    </row>
    <row r="331" spans="1:234" s="48" customFormat="1">
      <c r="A331" s="3" t="s">
        <v>656</v>
      </c>
      <c r="B331" s="202" t="str">
        <f>INDEX('Ref1'!$E:$E,MATCH(A331,'Ref1'!$A:$A,0))</f>
        <v>Surrey Heath</v>
      </c>
      <c r="C331" s="42" t="str">
        <f>INDEX(Data1!B:B,MATCH(A331,Data1!A:A,0))</f>
        <v>SD</v>
      </c>
      <c r="D331" s="253" t="str">
        <f>INDEX(Data1!C:C,MATCH(A331,Data1!A:A,0))</f>
        <v>SE</v>
      </c>
      <c r="E331" s="200" t="str">
        <f>IF($C$6="No","No",IF(COUNTIF(Inputs!$K$359:$K$398,$A331)&gt;0,"Yes","No"))</f>
        <v>No</v>
      </c>
      <c r="F331" s="404"/>
      <c r="G331" s="62">
        <f>INDEX('4_RatesSplit'!K:K,MATCH($A331,'4_RatesSplit'!$A:$A,0))</f>
        <v>0</v>
      </c>
      <c r="H331" s="171">
        <f>INDEX('4_RatesSplit'!L:L,MATCH($A331,'4_RatesSplit'!$A:$A,0))</f>
        <v>0</v>
      </c>
      <c r="I331" s="167">
        <f>INDEX('4_RatesSplit'!M:M,MATCH($A331,'4_RatesSplit'!$A:$A,0))</f>
        <v>0</v>
      </c>
      <c r="J331" s="167">
        <f>INDEX('4_RatesSplit'!N:N,MATCH($A331,'4_RatesSplit'!$A:$A,0))</f>
        <v>0</v>
      </c>
      <c r="K331" s="167">
        <f>INDEX('4_RatesSplit'!O:O,MATCH($A331,'4_RatesSplit'!$A:$A,0))</f>
        <v>0</v>
      </c>
      <c r="L331" s="167">
        <f>INDEX('4_RatesSplit'!P:P,MATCH($A331,'4_RatesSplit'!$A:$A,0))</f>
        <v>0</v>
      </c>
      <c r="M331" s="167">
        <f>INDEX('4_RatesSplit'!Q:Q,MATCH($A331,'4_RatesSplit'!$A:$A,0))</f>
        <v>0</v>
      </c>
      <c r="N331" s="167">
        <f>INDEX('4_RatesSplit'!R:R,MATCH($A331,'4_RatesSplit'!$A:$A,0))</f>
        <v>0</v>
      </c>
      <c r="O331" s="167">
        <f>INDEX('4_RatesSplit'!S:S,MATCH($A331,'4_RatesSplit'!$A:$A,0))</f>
        <v>0</v>
      </c>
      <c r="P331" s="167">
        <f>INDEX('4_RatesSplit'!T:T,MATCH($A331,'4_RatesSplit'!$A:$A,0))</f>
        <v>0</v>
      </c>
      <c r="Q331" s="167">
        <f>INDEX('4_RatesSplit'!U:U,MATCH($A331,'4_RatesSplit'!$A:$A,0))</f>
        <v>0</v>
      </c>
      <c r="R331" s="167">
        <f>INDEX('4_RatesSplit'!V:V,MATCH($A331,'4_RatesSplit'!$A:$A,0))</f>
        <v>0</v>
      </c>
      <c r="S331" s="167">
        <f>INDEX('4_RatesSplit'!W:W,MATCH($A331,'4_RatesSplit'!$A:$A,0))</f>
        <v>0</v>
      </c>
      <c r="T331" s="167">
        <f>INDEX('4_RatesSplit'!X:X,MATCH($A331,'4_RatesSplit'!$A:$A,0))</f>
        <v>0</v>
      </c>
      <c r="U331" s="167">
        <f>INDEX('4_RatesSplit'!Y:Y,MATCH($A331,'4_RatesSplit'!$A:$A,0))</f>
        <v>0</v>
      </c>
      <c r="V331" s="167">
        <f>INDEX('4_RatesSplit'!Z:Z,MATCH($A331,'4_RatesSplit'!$A:$A,0))</f>
        <v>0</v>
      </c>
      <c r="W331" s="167">
        <f>INDEX('4_RatesSplit'!AA:AA,MATCH($A331,'4_RatesSplit'!$A:$A,0))</f>
        <v>0</v>
      </c>
      <c r="X331" s="18"/>
      <c r="Y331" s="168" t="e">
        <f ca="1">INDEX('4_RatesSplit'!AT:AT,MATCH($A331,'4_RatesSplit'!$A:$A,0))</f>
        <v>#REF!</v>
      </c>
      <c r="Z331" s="168" t="e">
        <f ca="1">INDEX('4_RatesSplit'!AU:AU,MATCH($A331,'4_RatesSplit'!$A:$A,0))</f>
        <v>#REF!</v>
      </c>
      <c r="AA331" s="168" t="e">
        <f ca="1">INDEX('4_RatesSplit'!AV:AV,MATCH($A331,'4_RatesSplit'!$A:$A,0))</f>
        <v>#REF!</v>
      </c>
      <c r="AB331" s="168" t="e">
        <f ca="1">INDEX('4_RatesSplit'!AW:AW,MATCH($A331,'4_RatesSplit'!$A:$A,0))</f>
        <v>#REF!</v>
      </c>
      <c r="AC331" s="168" t="e">
        <f ca="1">INDEX('4_RatesSplit'!AX:AX,MATCH($A331,'4_RatesSplit'!$A:$A,0))</f>
        <v>#REF!</v>
      </c>
      <c r="AD331" s="168" t="e">
        <f ca="1">INDEX('4_RatesSplit'!AY:AY,MATCH($A331,'4_RatesSplit'!$A:$A,0))</f>
        <v>#REF!</v>
      </c>
      <c r="AE331" s="168" t="e">
        <f ca="1">INDEX('4_RatesSplit'!AZ:AZ,MATCH($A331,'4_RatesSplit'!$A:$A,0))</f>
        <v>#REF!</v>
      </c>
      <c r="AF331" s="168" t="e">
        <f ca="1">INDEX('4_RatesSplit'!BA:BA,MATCH($A331,'4_RatesSplit'!$A:$A,0))</f>
        <v>#REF!</v>
      </c>
      <c r="AG331" s="168" t="e">
        <f ca="1">INDEX('4_RatesSplit'!BB:BB,MATCH($A331,'4_RatesSplit'!$A:$A,0))</f>
        <v>#REF!</v>
      </c>
      <c r="AH331" s="168" t="e">
        <f ca="1">INDEX('4_RatesSplit'!BC:BC,MATCH($A331,'4_RatesSplit'!$A:$A,0))</f>
        <v>#REF!</v>
      </c>
      <c r="AI331" s="168" t="e">
        <f ca="1">INDEX('4_RatesSplit'!BD:BD,MATCH($A331,'4_RatesSplit'!$A:$A,0))</f>
        <v>#REF!</v>
      </c>
      <c r="AJ331" s="168" t="e">
        <f ca="1">INDEX('4_RatesSplit'!BE:BE,MATCH($A331,'4_RatesSplit'!$A:$A,0))</f>
        <v>#REF!</v>
      </c>
      <c r="AK331" s="168" t="e">
        <f ca="1">INDEX('4_RatesSplit'!BF:BF,MATCH($A331,'4_RatesSplit'!$A:$A,0))</f>
        <v>#REF!</v>
      </c>
      <c r="AL331" s="168" t="e">
        <f ca="1">INDEX('4_RatesSplit'!BG:BG,MATCH($A331,'4_RatesSplit'!$A:$A,0))</f>
        <v>#REF!</v>
      </c>
      <c r="AM331" s="168" t="e">
        <f ca="1">INDEX('4_RatesSplit'!BH:BH,MATCH($A331,'4_RatesSplit'!$A:$A,0))</f>
        <v>#REF!</v>
      </c>
      <c r="AN331" s="198" t="e">
        <f ca="1">INDEX('4_RatesSplit'!BI:BI,MATCH($A331,'4_RatesSplit'!$A:$A,0))</f>
        <v>#REF!</v>
      </c>
      <c r="AO331" s="114"/>
      <c r="AP331" s="167" t="e">
        <f t="shared" ca="1" si="945"/>
        <v>#REF!</v>
      </c>
      <c r="AQ331" s="167" t="e">
        <f t="shared" ca="1" si="946"/>
        <v>#REF!</v>
      </c>
      <c r="AR331" s="167" t="e">
        <f t="shared" ca="1" si="947"/>
        <v>#REF!</v>
      </c>
      <c r="AS331" s="167" t="e">
        <f t="shared" ca="1" si="948"/>
        <v>#REF!</v>
      </c>
      <c r="AT331" s="167" t="e">
        <f t="shared" ca="1" si="949"/>
        <v>#REF!</v>
      </c>
      <c r="AU331" s="167" t="e">
        <f t="shared" ca="1" si="950"/>
        <v>#REF!</v>
      </c>
      <c r="AV331" s="167" t="e">
        <f t="shared" ca="1" si="951"/>
        <v>#REF!</v>
      </c>
      <c r="AW331" s="167" t="e">
        <f t="shared" ca="1" si="952"/>
        <v>#REF!</v>
      </c>
      <c r="AX331" s="167" t="e">
        <f t="shared" ca="1" si="953"/>
        <v>#REF!</v>
      </c>
      <c r="AY331" s="167" t="e">
        <f t="shared" ca="1" si="954"/>
        <v>#REF!</v>
      </c>
      <c r="AZ331" s="167" t="e">
        <f t="shared" ca="1" si="955"/>
        <v>#REF!</v>
      </c>
      <c r="BA331" s="167" t="e">
        <f t="shared" ca="1" si="956"/>
        <v>#REF!</v>
      </c>
      <c r="BB331" s="167" t="e">
        <f t="shared" ca="1" si="957"/>
        <v>#REF!</v>
      </c>
      <c r="BC331" s="167" t="e">
        <f t="shared" ca="1" si="958"/>
        <v>#REF!</v>
      </c>
      <c r="BD331" s="167" t="e">
        <f t="shared" ca="1" si="959"/>
        <v>#REF!</v>
      </c>
      <c r="BE331" s="167" t="e">
        <f t="shared" ca="1" si="960"/>
        <v>#REF!</v>
      </c>
      <c r="BF331" s="18"/>
      <c r="BG331" s="168">
        <f>INDEX('2_Needs'!$F:$F,MATCH($A331,'2_Needs'!$A:$A,0))</f>
        <v>1.2571520757142011E-4</v>
      </c>
      <c r="BH331" s="114"/>
      <c r="BI331" s="167">
        <f t="shared" ref="BI331:BX331" si="1091">IF(BI$3="reset",$BG331*BI$6,BH331*(1+$C$4))</f>
        <v>0</v>
      </c>
      <c r="BJ331" s="167">
        <f t="shared" si="1091"/>
        <v>0</v>
      </c>
      <c r="BK331" s="167">
        <f t="shared" si="1091"/>
        <v>0</v>
      </c>
      <c r="BL331" s="167">
        <f t="shared" si="1091"/>
        <v>0</v>
      </c>
      <c r="BM331" s="167">
        <f t="shared" si="1091"/>
        <v>0</v>
      </c>
      <c r="BN331" s="167">
        <f t="shared" si="1091"/>
        <v>0</v>
      </c>
      <c r="BO331" s="167">
        <f t="shared" si="1091"/>
        <v>0</v>
      </c>
      <c r="BP331" s="167">
        <f t="shared" si="1091"/>
        <v>0</v>
      </c>
      <c r="BQ331" s="167">
        <f t="shared" si="1091"/>
        <v>0</v>
      </c>
      <c r="BR331" s="167">
        <f t="shared" si="1091"/>
        <v>0</v>
      </c>
      <c r="BS331" s="167">
        <f t="shared" si="1091"/>
        <v>0</v>
      </c>
      <c r="BT331" s="167">
        <f t="shared" si="1091"/>
        <v>0</v>
      </c>
      <c r="BU331" s="167">
        <f t="shared" si="1091"/>
        <v>0</v>
      </c>
      <c r="BV331" s="167">
        <f t="shared" si="1091"/>
        <v>0</v>
      </c>
      <c r="BW331" s="167">
        <f t="shared" si="1091"/>
        <v>0</v>
      </c>
      <c r="BX331" s="167">
        <f t="shared" si="1091"/>
        <v>0</v>
      </c>
      <c r="BZ331" s="167" t="e">
        <f t="shared" ca="1" si="879"/>
        <v>#REF!</v>
      </c>
      <c r="CA331" s="167" t="e">
        <f t="shared" ca="1" si="880"/>
        <v>#REF!</v>
      </c>
      <c r="CB331" s="167" t="e">
        <f t="shared" ca="1" si="881"/>
        <v>#REF!</v>
      </c>
      <c r="CC331" s="167" t="e">
        <f t="shared" ca="1" si="882"/>
        <v>#REF!</v>
      </c>
      <c r="CD331" s="167" t="e">
        <f t="shared" ca="1" si="883"/>
        <v>#REF!</v>
      </c>
      <c r="CE331" s="167" t="e">
        <f t="shared" ca="1" si="884"/>
        <v>#REF!</v>
      </c>
      <c r="CF331" s="167" t="e">
        <f t="shared" ca="1" si="885"/>
        <v>#REF!</v>
      </c>
      <c r="CG331" s="167" t="e">
        <f t="shared" ca="1" si="886"/>
        <v>#REF!</v>
      </c>
      <c r="CH331" s="167" t="e">
        <f t="shared" ca="1" si="887"/>
        <v>#REF!</v>
      </c>
      <c r="CI331" s="167" t="e">
        <f t="shared" ca="1" si="888"/>
        <v>#REF!</v>
      </c>
      <c r="CJ331" s="167" t="e">
        <f t="shared" ca="1" si="889"/>
        <v>#REF!</v>
      </c>
      <c r="CK331" s="167" t="e">
        <f t="shared" ca="1" si="890"/>
        <v>#REF!</v>
      </c>
      <c r="CL331" s="167" t="e">
        <f t="shared" ca="1" si="891"/>
        <v>#REF!</v>
      </c>
      <c r="CM331" s="167" t="e">
        <f t="shared" ca="1" si="892"/>
        <v>#REF!</v>
      </c>
      <c r="CN331" s="167" t="e">
        <f t="shared" ca="1" si="893"/>
        <v>#REF!</v>
      </c>
      <c r="CO331" s="167" t="e">
        <f t="shared" ca="1" si="894"/>
        <v>#REF!</v>
      </c>
      <c r="CQ331" s="167" t="e">
        <f t="shared" ca="1" si="895"/>
        <v>#REF!</v>
      </c>
      <c r="CR331" s="167" t="e">
        <f t="shared" ca="1" si="896"/>
        <v>#REF!</v>
      </c>
      <c r="CS331" s="167" t="e">
        <f t="shared" ca="1" si="897"/>
        <v>#REF!</v>
      </c>
      <c r="CT331" s="167" t="e">
        <f t="shared" ca="1" si="898"/>
        <v>#REF!</v>
      </c>
      <c r="CU331" s="167" t="e">
        <f t="shared" ca="1" si="899"/>
        <v>#REF!</v>
      </c>
      <c r="CV331" s="167" t="e">
        <f t="shared" ca="1" si="900"/>
        <v>#REF!</v>
      </c>
      <c r="CW331" s="167" t="e">
        <f t="shared" ca="1" si="901"/>
        <v>#REF!</v>
      </c>
      <c r="CX331" s="167" t="e">
        <f t="shared" ca="1" si="902"/>
        <v>#REF!</v>
      </c>
      <c r="CY331" s="167" t="e">
        <f t="shared" ca="1" si="903"/>
        <v>#REF!</v>
      </c>
      <c r="CZ331" s="167" t="e">
        <f t="shared" ca="1" si="904"/>
        <v>#REF!</v>
      </c>
      <c r="DA331" s="167" t="e">
        <f t="shared" ca="1" si="905"/>
        <v>#REF!</v>
      </c>
      <c r="DB331" s="167" t="e">
        <f t="shared" ca="1" si="906"/>
        <v>#REF!</v>
      </c>
      <c r="DC331" s="167" t="e">
        <f t="shared" ca="1" si="907"/>
        <v>#REF!</v>
      </c>
      <c r="DD331" s="167" t="e">
        <f t="shared" ca="1" si="908"/>
        <v>#REF!</v>
      </c>
      <c r="DE331" s="167" t="e">
        <f t="shared" ca="1" si="909"/>
        <v>#REF!</v>
      </c>
      <c r="DF331" s="167" t="e">
        <f t="shared" ca="1" si="910"/>
        <v>#REF!</v>
      </c>
      <c r="DH331" s="167">
        <f t="shared" si="911"/>
        <v>0</v>
      </c>
      <c r="DI331" s="167">
        <f t="shared" si="912"/>
        <v>0</v>
      </c>
      <c r="DJ331" s="167">
        <f t="shared" si="913"/>
        <v>0</v>
      </c>
      <c r="DK331" s="167">
        <f t="shared" si="914"/>
        <v>0</v>
      </c>
      <c r="DL331" s="167">
        <f t="shared" si="915"/>
        <v>0</v>
      </c>
      <c r="DM331" s="167">
        <f t="shared" si="916"/>
        <v>0</v>
      </c>
      <c r="DN331" s="167">
        <f t="shared" si="917"/>
        <v>0</v>
      </c>
      <c r="DO331" s="167">
        <f t="shared" si="918"/>
        <v>0</v>
      </c>
      <c r="DP331" s="167">
        <f t="shared" si="919"/>
        <v>0</v>
      </c>
      <c r="DQ331" s="167">
        <f t="shared" si="920"/>
        <v>0</v>
      </c>
      <c r="DR331" s="167">
        <f t="shared" si="921"/>
        <v>0</v>
      </c>
      <c r="DS331" s="167">
        <f t="shared" si="922"/>
        <v>0</v>
      </c>
      <c r="DT331" s="167">
        <f t="shared" si="923"/>
        <v>0</v>
      </c>
      <c r="DU331" s="167">
        <f t="shared" si="924"/>
        <v>0</v>
      </c>
      <c r="DV331" s="167">
        <f t="shared" si="925"/>
        <v>0</v>
      </c>
      <c r="DW331" s="167">
        <f t="shared" si="926"/>
        <v>0</v>
      </c>
      <c r="DY331" s="167" t="e">
        <f t="shared" ca="1" si="962"/>
        <v>#REF!</v>
      </c>
      <c r="DZ331" s="167" t="e">
        <f t="shared" ca="1" si="963"/>
        <v>#REF!</v>
      </c>
      <c r="EA331" s="167" t="e">
        <f t="shared" ca="1" si="964"/>
        <v>#REF!</v>
      </c>
      <c r="EB331" s="167" t="e">
        <f t="shared" ca="1" si="965"/>
        <v>#REF!</v>
      </c>
      <c r="EC331" s="167" t="e">
        <f t="shared" ca="1" si="966"/>
        <v>#REF!</v>
      </c>
      <c r="ED331" s="167" t="e">
        <f t="shared" ca="1" si="967"/>
        <v>#REF!</v>
      </c>
      <c r="EE331" s="167" t="e">
        <f t="shared" ca="1" si="968"/>
        <v>#REF!</v>
      </c>
      <c r="EF331" s="167" t="e">
        <f t="shared" ca="1" si="969"/>
        <v>#REF!</v>
      </c>
      <c r="EG331" s="167" t="e">
        <f t="shared" ca="1" si="970"/>
        <v>#REF!</v>
      </c>
      <c r="EH331" s="167" t="e">
        <f t="shared" ca="1" si="971"/>
        <v>#REF!</v>
      </c>
      <c r="EI331" s="167" t="e">
        <f t="shared" ca="1" si="972"/>
        <v>#REF!</v>
      </c>
      <c r="EJ331" s="167" t="e">
        <f t="shared" ca="1" si="973"/>
        <v>#REF!</v>
      </c>
      <c r="EK331" s="167" t="e">
        <f t="shared" ca="1" si="974"/>
        <v>#REF!</v>
      </c>
      <c r="EL331" s="167" t="e">
        <f t="shared" ca="1" si="975"/>
        <v>#REF!</v>
      </c>
      <c r="EM331" s="167" t="e">
        <f t="shared" ca="1" si="976"/>
        <v>#REF!</v>
      </c>
      <c r="EN331" s="167" t="e">
        <f t="shared" ca="1" si="977"/>
        <v>#REF!</v>
      </c>
      <c r="EP331" s="167">
        <f t="shared" si="978"/>
        <v>0</v>
      </c>
      <c r="EQ331" s="167">
        <f t="shared" si="979"/>
        <v>0</v>
      </c>
      <c r="ER331" s="167">
        <f t="shared" si="980"/>
        <v>0</v>
      </c>
      <c r="ES331" s="167">
        <f t="shared" si="981"/>
        <v>0</v>
      </c>
      <c r="ET331" s="167">
        <f t="shared" si="982"/>
        <v>0</v>
      </c>
      <c r="EU331" s="167">
        <f t="shared" si="983"/>
        <v>0</v>
      </c>
      <c r="EV331" s="167">
        <f t="shared" si="984"/>
        <v>0</v>
      </c>
      <c r="EW331" s="167">
        <f t="shared" si="985"/>
        <v>0</v>
      </c>
      <c r="EX331" s="167">
        <f t="shared" si="986"/>
        <v>0</v>
      </c>
      <c r="EY331" s="167">
        <f t="shared" si="987"/>
        <v>0</v>
      </c>
      <c r="EZ331" s="167">
        <f t="shared" si="988"/>
        <v>0</v>
      </c>
      <c r="FA331" s="167">
        <f t="shared" si="989"/>
        <v>0</v>
      </c>
      <c r="FB331" s="167">
        <f t="shared" si="990"/>
        <v>0</v>
      </c>
      <c r="FC331" s="167">
        <f t="shared" si="991"/>
        <v>0</v>
      </c>
      <c r="FD331" s="167">
        <f t="shared" si="992"/>
        <v>0</v>
      </c>
      <c r="FE331" s="167">
        <f t="shared" si="993"/>
        <v>0</v>
      </c>
      <c r="FG331" s="167">
        <f t="shared" si="994"/>
        <v>0</v>
      </c>
      <c r="FH331" s="167">
        <f t="shared" si="995"/>
        <v>0</v>
      </c>
      <c r="FI331" s="167">
        <f t="shared" si="996"/>
        <v>0</v>
      </c>
      <c r="FJ331" s="167">
        <f t="shared" si="997"/>
        <v>0</v>
      </c>
      <c r="FK331" s="167">
        <f t="shared" si="998"/>
        <v>0</v>
      </c>
      <c r="FL331" s="167">
        <f t="shared" si="999"/>
        <v>0</v>
      </c>
      <c r="FM331" s="167">
        <f t="shared" si="1000"/>
        <v>0</v>
      </c>
      <c r="FN331" s="167">
        <f t="shared" si="1001"/>
        <v>0</v>
      </c>
      <c r="FO331" s="167">
        <f t="shared" si="1002"/>
        <v>0</v>
      </c>
      <c r="FP331" s="167">
        <f t="shared" si="1003"/>
        <v>0</v>
      </c>
      <c r="FQ331" s="167">
        <f t="shared" si="1004"/>
        <v>0</v>
      </c>
      <c r="FR331" s="167">
        <f t="shared" si="1005"/>
        <v>0</v>
      </c>
      <c r="FS331" s="167">
        <f t="shared" si="1006"/>
        <v>0</v>
      </c>
      <c r="FT331" s="167">
        <f t="shared" si="1007"/>
        <v>0</v>
      </c>
      <c r="FU331" s="167">
        <f t="shared" si="1008"/>
        <v>0</v>
      </c>
      <c r="FV331" s="167">
        <f t="shared" si="1009"/>
        <v>0</v>
      </c>
      <c r="FX331" s="167">
        <f t="shared" si="1010"/>
        <v>0</v>
      </c>
      <c r="FY331" s="167">
        <f t="shared" si="1011"/>
        <v>0</v>
      </c>
      <c r="FZ331" s="167">
        <f t="shared" si="1012"/>
        <v>0</v>
      </c>
      <c r="GA331" s="167">
        <f t="shared" si="1013"/>
        <v>0</v>
      </c>
      <c r="GB331" s="167">
        <f t="shared" si="1014"/>
        <v>0</v>
      </c>
      <c r="GC331" s="167">
        <f t="shared" si="1015"/>
        <v>0</v>
      </c>
      <c r="GD331" s="167">
        <f t="shared" si="1016"/>
        <v>0</v>
      </c>
      <c r="GE331" s="167">
        <f t="shared" si="1017"/>
        <v>0</v>
      </c>
      <c r="GF331" s="167">
        <f t="shared" si="1018"/>
        <v>0</v>
      </c>
      <c r="GG331" s="167">
        <f t="shared" si="1019"/>
        <v>0</v>
      </c>
      <c r="GH331" s="167">
        <f t="shared" si="1020"/>
        <v>0</v>
      </c>
      <c r="GI331" s="167">
        <f t="shared" si="1021"/>
        <v>0</v>
      </c>
      <c r="GJ331" s="167">
        <f t="shared" si="1022"/>
        <v>0</v>
      </c>
      <c r="GK331" s="167">
        <f t="shared" si="1023"/>
        <v>0</v>
      </c>
      <c r="GL331" s="167">
        <f t="shared" si="1024"/>
        <v>0</v>
      </c>
      <c r="GM331" s="167">
        <f t="shared" si="1025"/>
        <v>0</v>
      </c>
      <c r="GO331" s="167" t="e">
        <f t="shared" ca="1" si="1077"/>
        <v>#REF!</v>
      </c>
      <c r="GP331" s="167" t="e">
        <f t="shared" ca="1" si="1074"/>
        <v>#REF!</v>
      </c>
      <c r="GQ331" s="167" t="e">
        <f t="shared" ca="1" si="1074"/>
        <v>#REF!</v>
      </c>
      <c r="GR331" s="167" t="e">
        <f t="shared" ca="1" si="1074"/>
        <v>#REF!</v>
      </c>
      <c r="GS331" s="167" t="e">
        <f t="shared" ca="1" si="1074"/>
        <v>#REF!</v>
      </c>
      <c r="GT331" s="167" t="e">
        <f t="shared" ca="1" si="1074"/>
        <v>#REF!</v>
      </c>
      <c r="GU331" s="167" t="e">
        <f t="shared" ca="1" si="1074"/>
        <v>#REF!</v>
      </c>
      <c r="GV331" s="167" t="e">
        <f t="shared" ca="1" si="1074"/>
        <v>#REF!</v>
      </c>
      <c r="GW331" s="167" t="e">
        <f t="shared" ca="1" si="1074"/>
        <v>#REF!</v>
      </c>
      <c r="GX331" s="167" t="e">
        <f t="shared" ca="1" si="1074"/>
        <v>#REF!</v>
      </c>
      <c r="GY331" s="167" t="e">
        <f t="shared" ca="1" si="1074"/>
        <v>#REF!</v>
      </c>
      <c r="GZ331" s="167" t="e">
        <f t="shared" ca="1" si="1074"/>
        <v>#REF!</v>
      </c>
      <c r="HA331" s="167" t="e">
        <f t="shared" ca="1" si="1074"/>
        <v>#REF!</v>
      </c>
      <c r="HB331" s="167" t="e">
        <f t="shared" ca="1" si="1074"/>
        <v>#REF!</v>
      </c>
      <c r="HC331" s="167" t="e">
        <f t="shared" ca="1" si="1074"/>
        <v>#REF!</v>
      </c>
      <c r="HD331" s="167" t="e">
        <f t="shared" ca="1" si="1074"/>
        <v>#REF!</v>
      </c>
      <c r="HF331" s="167" t="e">
        <f t="shared" ca="1" si="927"/>
        <v>#REF!</v>
      </c>
      <c r="HG331" s="167" t="e">
        <f t="shared" ca="1" si="928"/>
        <v>#REF!</v>
      </c>
      <c r="HH331" s="167" t="e">
        <f t="shared" ca="1" si="929"/>
        <v>#REF!</v>
      </c>
      <c r="HI331" s="167" t="e">
        <f t="shared" ca="1" si="930"/>
        <v>#REF!</v>
      </c>
      <c r="HJ331" s="167" t="e">
        <f t="shared" ca="1" si="931"/>
        <v>#REF!</v>
      </c>
      <c r="HK331" s="167" t="e">
        <f t="shared" ca="1" si="932"/>
        <v>#REF!</v>
      </c>
      <c r="HL331" s="167" t="e">
        <f t="shared" ca="1" si="933"/>
        <v>#REF!</v>
      </c>
      <c r="HM331" s="167" t="e">
        <f t="shared" ca="1" si="934"/>
        <v>#REF!</v>
      </c>
      <c r="HN331" s="167" t="e">
        <f t="shared" ca="1" si="935"/>
        <v>#REF!</v>
      </c>
      <c r="HO331" s="167" t="e">
        <f t="shared" ca="1" si="936"/>
        <v>#REF!</v>
      </c>
      <c r="HP331" s="167" t="e">
        <f t="shared" ca="1" si="937"/>
        <v>#REF!</v>
      </c>
      <c r="HQ331" s="167" t="e">
        <f t="shared" ca="1" si="938"/>
        <v>#REF!</v>
      </c>
      <c r="HR331" s="167" t="e">
        <f t="shared" ca="1" si="939"/>
        <v>#REF!</v>
      </c>
      <c r="HS331" s="167" t="e">
        <f t="shared" ca="1" si="940"/>
        <v>#REF!</v>
      </c>
      <c r="HT331" s="167" t="e">
        <f t="shared" ca="1" si="941"/>
        <v>#REF!</v>
      </c>
      <c r="HU331" s="167" t="e">
        <f t="shared" ca="1" si="942"/>
        <v>#REF!</v>
      </c>
      <c r="HW331" s="167" t="e">
        <f t="shared" ca="1" si="943"/>
        <v>#REF!</v>
      </c>
      <c r="HX331" s="167">
        <f t="shared" si="944"/>
        <v>0</v>
      </c>
      <c r="HY331" s="167" t="e">
        <f t="shared" ca="1" si="1026"/>
        <v>#REF!</v>
      </c>
      <c r="HZ331" s="219" t="e">
        <f t="shared" ca="1" si="1027"/>
        <v>#REF!</v>
      </c>
    </row>
    <row r="332" spans="1:234" s="48" customFormat="1">
      <c r="A332" s="3" t="s">
        <v>658</v>
      </c>
      <c r="B332" s="202" t="str">
        <f>INDEX('Ref1'!$E:$E,MATCH(A332,'Ref1'!$A:$A,0))</f>
        <v>Sutton</v>
      </c>
      <c r="C332" s="42" t="str">
        <f>INDEX(Data1!B:B,MATCH(A332,Data1!A:A,0))</f>
        <v>OLB</v>
      </c>
      <c r="D332" s="253" t="str">
        <f>INDEX(Data1!C:C,MATCH(A332,Data1!A:A,0))</f>
        <v>L</v>
      </c>
      <c r="E332" s="200" t="str">
        <f>IF($C$6="No","No",IF(COUNTIF(Inputs!$K$359:$K$398,$A332)&gt;0,"Yes","No"))</f>
        <v>No</v>
      </c>
      <c r="F332" s="404"/>
      <c r="G332" s="62">
        <f>INDEX('4_RatesSplit'!K:K,MATCH($A332,'4_RatesSplit'!$A:$A,0))</f>
        <v>0</v>
      </c>
      <c r="H332" s="171">
        <f>INDEX('4_RatesSplit'!L:L,MATCH($A332,'4_RatesSplit'!$A:$A,0))</f>
        <v>0</v>
      </c>
      <c r="I332" s="167">
        <f>INDEX('4_RatesSplit'!M:M,MATCH($A332,'4_RatesSplit'!$A:$A,0))</f>
        <v>0</v>
      </c>
      <c r="J332" s="167">
        <f>INDEX('4_RatesSplit'!N:N,MATCH($A332,'4_RatesSplit'!$A:$A,0))</f>
        <v>0</v>
      </c>
      <c r="K332" s="167">
        <f>INDEX('4_RatesSplit'!O:O,MATCH($A332,'4_RatesSplit'!$A:$A,0))</f>
        <v>0</v>
      </c>
      <c r="L332" s="167">
        <f>INDEX('4_RatesSplit'!P:P,MATCH($A332,'4_RatesSplit'!$A:$A,0))</f>
        <v>0</v>
      </c>
      <c r="M332" s="167">
        <f>INDEX('4_RatesSplit'!Q:Q,MATCH($A332,'4_RatesSplit'!$A:$A,0))</f>
        <v>0</v>
      </c>
      <c r="N332" s="167">
        <f>INDEX('4_RatesSplit'!R:R,MATCH($A332,'4_RatesSplit'!$A:$A,0))</f>
        <v>0</v>
      </c>
      <c r="O332" s="167">
        <f>INDEX('4_RatesSplit'!S:S,MATCH($A332,'4_RatesSplit'!$A:$A,0))</f>
        <v>0</v>
      </c>
      <c r="P332" s="167">
        <f>INDEX('4_RatesSplit'!T:T,MATCH($A332,'4_RatesSplit'!$A:$A,0))</f>
        <v>0</v>
      </c>
      <c r="Q332" s="167">
        <f>INDEX('4_RatesSplit'!U:U,MATCH($A332,'4_RatesSplit'!$A:$A,0))</f>
        <v>0</v>
      </c>
      <c r="R332" s="167">
        <f>INDEX('4_RatesSplit'!V:V,MATCH($A332,'4_RatesSplit'!$A:$A,0))</f>
        <v>0</v>
      </c>
      <c r="S332" s="167">
        <f>INDEX('4_RatesSplit'!W:W,MATCH($A332,'4_RatesSplit'!$A:$A,0))</f>
        <v>0</v>
      </c>
      <c r="T332" s="167">
        <f>INDEX('4_RatesSplit'!X:X,MATCH($A332,'4_RatesSplit'!$A:$A,0))</f>
        <v>0</v>
      </c>
      <c r="U332" s="167">
        <f>INDEX('4_RatesSplit'!Y:Y,MATCH($A332,'4_RatesSplit'!$A:$A,0))</f>
        <v>0</v>
      </c>
      <c r="V332" s="167">
        <f>INDEX('4_RatesSplit'!Z:Z,MATCH($A332,'4_RatesSplit'!$A:$A,0))</f>
        <v>0</v>
      </c>
      <c r="W332" s="167">
        <f>INDEX('4_RatesSplit'!AA:AA,MATCH($A332,'4_RatesSplit'!$A:$A,0))</f>
        <v>0</v>
      </c>
      <c r="X332" s="18"/>
      <c r="Y332" s="168" t="e">
        <f ca="1">INDEX('4_RatesSplit'!AT:AT,MATCH($A332,'4_RatesSplit'!$A:$A,0))</f>
        <v>#REF!</v>
      </c>
      <c r="Z332" s="168" t="e">
        <f ca="1">INDEX('4_RatesSplit'!AU:AU,MATCH($A332,'4_RatesSplit'!$A:$A,0))</f>
        <v>#REF!</v>
      </c>
      <c r="AA332" s="168" t="e">
        <f ca="1">INDEX('4_RatesSplit'!AV:AV,MATCH($A332,'4_RatesSplit'!$A:$A,0))</f>
        <v>#REF!</v>
      </c>
      <c r="AB332" s="168" t="e">
        <f ca="1">INDEX('4_RatesSplit'!AW:AW,MATCH($A332,'4_RatesSplit'!$A:$A,0))</f>
        <v>#REF!</v>
      </c>
      <c r="AC332" s="168" t="e">
        <f ca="1">INDEX('4_RatesSplit'!AX:AX,MATCH($A332,'4_RatesSplit'!$A:$A,0))</f>
        <v>#REF!</v>
      </c>
      <c r="AD332" s="168" t="e">
        <f ca="1">INDEX('4_RatesSplit'!AY:AY,MATCH($A332,'4_RatesSplit'!$A:$A,0))</f>
        <v>#REF!</v>
      </c>
      <c r="AE332" s="168" t="e">
        <f ca="1">INDEX('4_RatesSplit'!AZ:AZ,MATCH($A332,'4_RatesSplit'!$A:$A,0))</f>
        <v>#REF!</v>
      </c>
      <c r="AF332" s="168" t="e">
        <f ca="1">INDEX('4_RatesSplit'!BA:BA,MATCH($A332,'4_RatesSplit'!$A:$A,0))</f>
        <v>#REF!</v>
      </c>
      <c r="AG332" s="168" t="e">
        <f ca="1">INDEX('4_RatesSplit'!BB:BB,MATCH($A332,'4_RatesSplit'!$A:$A,0))</f>
        <v>#REF!</v>
      </c>
      <c r="AH332" s="168" t="e">
        <f ca="1">INDEX('4_RatesSplit'!BC:BC,MATCH($A332,'4_RatesSplit'!$A:$A,0))</f>
        <v>#REF!</v>
      </c>
      <c r="AI332" s="168" t="e">
        <f ca="1">INDEX('4_RatesSplit'!BD:BD,MATCH($A332,'4_RatesSplit'!$A:$A,0))</f>
        <v>#REF!</v>
      </c>
      <c r="AJ332" s="168" t="e">
        <f ca="1">INDEX('4_RatesSplit'!BE:BE,MATCH($A332,'4_RatesSplit'!$A:$A,0))</f>
        <v>#REF!</v>
      </c>
      <c r="AK332" s="168" t="e">
        <f ca="1">INDEX('4_RatesSplit'!BF:BF,MATCH($A332,'4_RatesSplit'!$A:$A,0))</f>
        <v>#REF!</v>
      </c>
      <c r="AL332" s="168" t="e">
        <f ca="1">INDEX('4_RatesSplit'!BG:BG,MATCH($A332,'4_RatesSplit'!$A:$A,0))</f>
        <v>#REF!</v>
      </c>
      <c r="AM332" s="168" t="e">
        <f ca="1">INDEX('4_RatesSplit'!BH:BH,MATCH($A332,'4_RatesSplit'!$A:$A,0))</f>
        <v>#REF!</v>
      </c>
      <c r="AN332" s="198" t="e">
        <f ca="1">INDEX('4_RatesSplit'!BI:BI,MATCH($A332,'4_RatesSplit'!$A:$A,0))</f>
        <v>#REF!</v>
      </c>
      <c r="AO332" s="114"/>
      <c r="AP332" s="167" t="e">
        <f t="shared" ca="1" si="945"/>
        <v>#REF!</v>
      </c>
      <c r="AQ332" s="167" t="e">
        <f t="shared" ca="1" si="946"/>
        <v>#REF!</v>
      </c>
      <c r="AR332" s="167" t="e">
        <f t="shared" ca="1" si="947"/>
        <v>#REF!</v>
      </c>
      <c r="AS332" s="167" t="e">
        <f t="shared" ca="1" si="948"/>
        <v>#REF!</v>
      </c>
      <c r="AT332" s="167" t="e">
        <f t="shared" ca="1" si="949"/>
        <v>#REF!</v>
      </c>
      <c r="AU332" s="167" t="e">
        <f t="shared" ca="1" si="950"/>
        <v>#REF!</v>
      </c>
      <c r="AV332" s="167" t="e">
        <f t="shared" ca="1" si="951"/>
        <v>#REF!</v>
      </c>
      <c r="AW332" s="167" t="e">
        <f t="shared" ca="1" si="952"/>
        <v>#REF!</v>
      </c>
      <c r="AX332" s="167" t="e">
        <f t="shared" ca="1" si="953"/>
        <v>#REF!</v>
      </c>
      <c r="AY332" s="167" t="e">
        <f t="shared" ca="1" si="954"/>
        <v>#REF!</v>
      </c>
      <c r="AZ332" s="167" t="e">
        <f t="shared" ca="1" si="955"/>
        <v>#REF!</v>
      </c>
      <c r="BA332" s="167" t="e">
        <f t="shared" ca="1" si="956"/>
        <v>#REF!</v>
      </c>
      <c r="BB332" s="167" t="e">
        <f t="shared" ca="1" si="957"/>
        <v>#REF!</v>
      </c>
      <c r="BC332" s="167" t="e">
        <f t="shared" ca="1" si="958"/>
        <v>#REF!</v>
      </c>
      <c r="BD332" s="167" t="e">
        <f t="shared" ca="1" si="959"/>
        <v>#REF!</v>
      </c>
      <c r="BE332" s="167" t="e">
        <f t="shared" ca="1" si="960"/>
        <v>#REF!</v>
      </c>
      <c r="BF332" s="18"/>
      <c r="BG332" s="168">
        <f>INDEX('2_Needs'!$F:$F,MATCH($A332,'2_Needs'!$A:$A,0))</f>
        <v>2.9190615492221813E-3</v>
      </c>
      <c r="BH332" s="114"/>
      <c r="BI332" s="167">
        <f t="shared" ref="BI332:BX332" si="1092">IF(BI$3="reset",$BG332*BI$6,BH332*(1+$C$4))</f>
        <v>0</v>
      </c>
      <c r="BJ332" s="167">
        <f t="shared" si="1092"/>
        <v>0</v>
      </c>
      <c r="BK332" s="167">
        <f t="shared" si="1092"/>
        <v>0</v>
      </c>
      <c r="BL332" s="167">
        <f t="shared" si="1092"/>
        <v>0</v>
      </c>
      <c r="BM332" s="167">
        <f t="shared" si="1092"/>
        <v>0</v>
      </c>
      <c r="BN332" s="167">
        <f t="shared" si="1092"/>
        <v>0</v>
      </c>
      <c r="BO332" s="167">
        <f t="shared" si="1092"/>
        <v>0</v>
      </c>
      <c r="BP332" s="167">
        <f t="shared" si="1092"/>
        <v>0</v>
      </c>
      <c r="BQ332" s="167">
        <f t="shared" si="1092"/>
        <v>0</v>
      </c>
      <c r="BR332" s="167">
        <f t="shared" si="1092"/>
        <v>0</v>
      </c>
      <c r="BS332" s="167">
        <f t="shared" si="1092"/>
        <v>0</v>
      </c>
      <c r="BT332" s="167">
        <f t="shared" si="1092"/>
        <v>0</v>
      </c>
      <c r="BU332" s="167">
        <f t="shared" si="1092"/>
        <v>0</v>
      </c>
      <c r="BV332" s="167">
        <f t="shared" si="1092"/>
        <v>0</v>
      </c>
      <c r="BW332" s="167">
        <f t="shared" si="1092"/>
        <v>0</v>
      </c>
      <c r="BX332" s="167">
        <f t="shared" si="1092"/>
        <v>0</v>
      </c>
      <c r="BZ332" s="167" t="e">
        <f t="shared" ca="1" si="879"/>
        <v>#REF!</v>
      </c>
      <c r="CA332" s="167" t="e">
        <f t="shared" ca="1" si="880"/>
        <v>#REF!</v>
      </c>
      <c r="CB332" s="167" t="e">
        <f t="shared" ca="1" si="881"/>
        <v>#REF!</v>
      </c>
      <c r="CC332" s="167" t="e">
        <f t="shared" ca="1" si="882"/>
        <v>#REF!</v>
      </c>
      <c r="CD332" s="167" t="e">
        <f t="shared" ca="1" si="883"/>
        <v>#REF!</v>
      </c>
      <c r="CE332" s="167" t="e">
        <f t="shared" ca="1" si="884"/>
        <v>#REF!</v>
      </c>
      <c r="CF332" s="167" t="e">
        <f t="shared" ca="1" si="885"/>
        <v>#REF!</v>
      </c>
      <c r="CG332" s="167" t="e">
        <f t="shared" ca="1" si="886"/>
        <v>#REF!</v>
      </c>
      <c r="CH332" s="167" t="e">
        <f t="shared" ca="1" si="887"/>
        <v>#REF!</v>
      </c>
      <c r="CI332" s="167" t="e">
        <f t="shared" ca="1" si="888"/>
        <v>#REF!</v>
      </c>
      <c r="CJ332" s="167" t="e">
        <f t="shared" ca="1" si="889"/>
        <v>#REF!</v>
      </c>
      <c r="CK332" s="167" t="e">
        <f t="shared" ca="1" si="890"/>
        <v>#REF!</v>
      </c>
      <c r="CL332" s="167" t="e">
        <f t="shared" ca="1" si="891"/>
        <v>#REF!</v>
      </c>
      <c r="CM332" s="167" t="e">
        <f t="shared" ca="1" si="892"/>
        <v>#REF!</v>
      </c>
      <c r="CN332" s="167" t="e">
        <f t="shared" ca="1" si="893"/>
        <v>#REF!</v>
      </c>
      <c r="CO332" s="167" t="e">
        <f t="shared" ca="1" si="894"/>
        <v>#REF!</v>
      </c>
      <c r="CQ332" s="167" t="e">
        <f t="shared" ca="1" si="895"/>
        <v>#REF!</v>
      </c>
      <c r="CR332" s="167" t="e">
        <f t="shared" ca="1" si="896"/>
        <v>#REF!</v>
      </c>
      <c r="CS332" s="167" t="e">
        <f t="shared" ca="1" si="897"/>
        <v>#REF!</v>
      </c>
      <c r="CT332" s="167" t="e">
        <f t="shared" ca="1" si="898"/>
        <v>#REF!</v>
      </c>
      <c r="CU332" s="167" t="e">
        <f t="shared" ca="1" si="899"/>
        <v>#REF!</v>
      </c>
      <c r="CV332" s="167" t="e">
        <f t="shared" ca="1" si="900"/>
        <v>#REF!</v>
      </c>
      <c r="CW332" s="167" t="e">
        <f t="shared" ca="1" si="901"/>
        <v>#REF!</v>
      </c>
      <c r="CX332" s="167" t="e">
        <f t="shared" ca="1" si="902"/>
        <v>#REF!</v>
      </c>
      <c r="CY332" s="167" t="e">
        <f t="shared" ca="1" si="903"/>
        <v>#REF!</v>
      </c>
      <c r="CZ332" s="167" t="e">
        <f t="shared" ca="1" si="904"/>
        <v>#REF!</v>
      </c>
      <c r="DA332" s="167" t="e">
        <f t="shared" ca="1" si="905"/>
        <v>#REF!</v>
      </c>
      <c r="DB332" s="167" t="e">
        <f t="shared" ca="1" si="906"/>
        <v>#REF!</v>
      </c>
      <c r="DC332" s="167" t="e">
        <f t="shared" ca="1" si="907"/>
        <v>#REF!</v>
      </c>
      <c r="DD332" s="167" t="e">
        <f t="shared" ca="1" si="908"/>
        <v>#REF!</v>
      </c>
      <c r="DE332" s="167" t="e">
        <f t="shared" ca="1" si="909"/>
        <v>#REF!</v>
      </c>
      <c r="DF332" s="167" t="e">
        <f t="shared" ca="1" si="910"/>
        <v>#REF!</v>
      </c>
      <c r="DH332" s="167">
        <f t="shared" si="911"/>
        <v>0</v>
      </c>
      <c r="DI332" s="167">
        <f t="shared" si="912"/>
        <v>0</v>
      </c>
      <c r="DJ332" s="167">
        <f t="shared" si="913"/>
        <v>0</v>
      </c>
      <c r="DK332" s="167">
        <f t="shared" si="914"/>
        <v>0</v>
      </c>
      <c r="DL332" s="167">
        <f t="shared" si="915"/>
        <v>0</v>
      </c>
      <c r="DM332" s="167">
        <f t="shared" si="916"/>
        <v>0</v>
      </c>
      <c r="DN332" s="167">
        <f t="shared" si="917"/>
        <v>0</v>
      </c>
      <c r="DO332" s="167">
        <f t="shared" si="918"/>
        <v>0</v>
      </c>
      <c r="DP332" s="167">
        <f t="shared" si="919"/>
        <v>0</v>
      </c>
      <c r="DQ332" s="167">
        <f t="shared" si="920"/>
        <v>0</v>
      </c>
      <c r="DR332" s="167">
        <f t="shared" si="921"/>
        <v>0</v>
      </c>
      <c r="DS332" s="167">
        <f t="shared" si="922"/>
        <v>0</v>
      </c>
      <c r="DT332" s="167">
        <f t="shared" si="923"/>
        <v>0</v>
      </c>
      <c r="DU332" s="167">
        <f t="shared" si="924"/>
        <v>0</v>
      </c>
      <c r="DV332" s="167">
        <f t="shared" si="925"/>
        <v>0</v>
      </c>
      <c r="DW332" s="167">
        <f t="shared" si="926"/>
        <v>0</v>
      </c>
      <c r="DY332" s="167" t="e">
        <f t="shared" ca="1" si="962"/>
        <v>#REF!</v>
      </c>
      <c r="DZ332" s="167" t="e">
        <f t="shared" ca="1" si="963"/>
        <v>#REF!</v>
      </c>
      <c r="EA332" s="167" t="e">
        <f t="shared" ca="1" si="964"/>
        <v>#REF!</v>
      </c>
      <c r="EB332" s="167" t="e">
        <f t="shared" ca="1" si="965"/>
        <v>#REF!</v>
      </c>
      <c r="EC332" s="167" t="e">
        <f t="shared" ca="1" si="966"/>
        <v>#REF!</v>
      </c>
      <c r="ED332" s="167" t="e">
        <f t="shared" ca="1" si="967"/>
        <v>#REF!</v>
      </c>
      <c r="EE332" s="167" t="e">
        <f t="shared" ca="1" si="968"/>
        <v>#REF!</v>
      </c>
      <c r="EF332" s="167" t="e">
        <f t="shared" ca="1" si="969"/>
        <v>#REF!</v>
      </c>
      <c r="EG332" s="167" t="e">
        <f t="shared" ca="1" si="970"/>
        <v>#REF!</v>
      </c>
      <c r="EH332" s="167" t="e">
        <f t="shared" ca="1" si="971"/>
        <v>#REF!</v>
      </c>
      <c r="EI332" s="167" t="e">
        <f t="shared" ca="1" si="972"/>
        <v>#REF!</v>
      </c>
      <c r="EJ332" s="167" t="e">
        <f t="shared" ca="1" si="973"/>
        <v>#REF!</v>
      </c>
      <c r="EK332" s="167" t="e">
        <f t="shared" ca="1" si="974"/>
        <v>#REF!</v>
      </c>
      <c r="EL332" s="167" t="e">
        <f t="shared" ca="1" si="975"/>
        <v>#REF!</v>
      </c>
      <c r="EM332" s="167" t="e">
        <f t="shared" ca="1" si="976"/>
        <v>#REF!</v>
      </c>
      <c r="EN332" s="167" t="e">
        <f t="shared" ca="1" si="977"/>
        <v>#REF!</v>
      </c>
      <c r="EP332" s="167">
        <f t="shared" si="978"/>
        <v>0</v>
      </c>
      <c r="EQ332" s="167">
        <f t="shared" si="979"/>
        <v>0</v>
      </c>
      <c r="ER332" s="167">
        <f t="shared" si="980"/>
        <v>0</v>
      </c>
      <c r="ES332" s="167">
        <f t="shared" si="981"/>
        <v>0</v>
      </c>
      <c r="ET332" s="167">
        <f t="shared" si="982"/>
        <v>0</v>
      </c>
      <c r="EU332" s="167">
        <f t="shared" si="983"/>
        <v>0</v>
      </c>
      <c r="EV332" s="167">
        <f t="shared" si="984"/>
        <v>0</v>
      </c>
      <c r="EW332" s="167">
        <f t="shared" si="985"/>
        <v>0</v>
      </c>
      <c r="EX332" s="167">
        <f t="shared" si="986"/>
        <v>0</v>
      </c>
      <c r="EY332" s="167">
        <f t="shared" si="987"/>
        <v>0</v>
      </c>
      <c r="EZ332" s="167">
        <f t="shared" si="988"/>
        <v>0</v>
      </c>
      <c r="FA332" s="167">
        <f t="shared" si="989"/>
        <v>0</v>
      </c>
      <c r="FB332" s="167">
        <f t="shared" si="990"/>
        <v>0</v>
      </c>
      <c r="FC332" s="167">
        <f t="shared" si="991"/>
        <v>0</v>
      </c>
      <c r="FD332" s="167">
        <f t="shared" si="992"/>
        <v>0</v>
      </c>
      <c r="FE332" s="167">
        <f t="shared" si="993"/>
        <v>0</v>
      </c>
      <c r="FG332" s="167">
        <f t="shared" si="994"/>
        <v>0</v>
      </c>
      <c r="FH332" s="167">
        <f t="shared" si="995"/>
        <v>0</v>
      </c>
      <c r="FI332" s="167">
        <f t="shared" si="996"/>
        <v>0</v>
      </c>
      <c r="FJ332" s="167">
        <f t="shared" si="997"/>
        <v>0</v>
      </c>
      <c r="FK332" s="167">
        <f t="shared" si="998"/>
        <v>0</v>
      </c>
      <c r="FL332" s="167">
        <f t="shared" si="999"/>
        <v>0</v>
      </c>
      <c r="FM332" s="167">
        <f t="shared" si="1000"/>
        <v>0</v>
      </c>
      <c r="FN332" s="167">
        <f t="shared" si="1001"/>
        <v>0</v>
      </c>
      <c r="FO332" s="167">
        <f t="shared" si="1002"/>
        <v>0</v>
      </c>
      <c r="FP332" s="167">
        <f t="shared" si="1003"/>
        <v>0</v>
      </c>
      <c r="FQ332" s="167">
        <f t="shared" si="1004"/>
        <v>0</v>
      </c>
      <c r="FR332" s="167">
        <f t="shared" si="1005"/>
        <v>0</v>
      </c>
      <c r="FS332" s="167">
        <f t="shared" si="1006"/>
        <v>0</v>
      </c>
      <c r="FT332" s="167">
        <f t="shared" si="1007"/>
        <v>0</v>
      </c>
      <c r="FU332" s="167">
        <f t="shared" si="1008"/>
        <v>0</v>
      </c>
      <c r="FV332" s="167">
        <f t="shared" si="1009"/>
        <v>0</v>
      </c>
      <c r="FX332" s="167">
        <f t="shared" si="1010"/>
        <v>0</v>
      </c>
      <c r="FY332" s="167">
        <f t="shared" si="1011"/>
        <v>0</v>
      </c>
      <c r="FZ332" s="167">
        <f t="shared" si="1012"/>
        <v>0</v>
      </c>
      <c r="GA332" s="167">
        <f t="shared" si="1013"/>
        <v>0</v>
      </c>
      <c r="GB332" s="167">
        <f t="shared" si="1014"/>
        <v>0</v>
      </c>
      <c r="GC332" s="167">
        <f t="shared" si="1015"/>
        <v>0</v>
      </c>
      <c r="GD332" s="167">
        <f t="shared" si="1016"/>
        <v>0</v>
      </c>
      <c r="GE332" s="167">
        <f t="shared" si="1017"/>
        <v>0</v>
      </c>
      <c r="GF332" s="167">
        <f t="shared" si="1018"/>
        <v>0</v>
      </c>
      <c r="GG332" s="167">
        <f t="shared" si="1019"/>
        <v>0</v>
      </c>
      <c r="GH332" s="167">
        <f t="shared" si="1020"/>
        <v>0</v>
      </c>
      <c r="GI332" s="167">
        <f t="shared" si="1021"/>
        <v>0</v>
      </c>
      <c r="GJ332" s="167">
        <f t="shared" si="1022"/>
        <v>0</v>
      </c>
      <c r="GK332" s="167">
        <f t="shared" si="1023"/>
        <v>0</v>
      </c>
      <c r="GL332" s="167">
        <f t="shared" si="1024"/>
        <v>0</v>
      </c>
      <c r="GM332" s="167">
        <f t="shared" si="1025"/>
        <v>0</v>
      </c>
      <c r="GO332" s="167" t="e">
        <f t="shared" ca="1" si="1077"/>
        <v>#REF!</v>
      </c>
      <c r="GP332" s="167" t="e">
        <f t="shared" ca="1" si="1074"/>
        <v>#REF!</v>
      </c>
      <c r="GQ332" s="167" t="e">
        <f t="shared" ca="1" si="1074"/>
        <v>#REF!</v>
      </c>
      <c r="GR332" s="167" t="e">
        <f t="shared" ca="1" si="1074"/>
        <v>#REF!</v>
      </c>
      <c r="GS332" s="167" t="e">
        <f t="shared" ca="1" si="1074"/>
        <v>#REF!</v>
      </c>
      <c r="GT332" s="167" t="e">
        <f t="shared" ca="1" si="1074"/>
        <v>#REF!</v>
      </c>
      <c r="GU332" s="167" t="e">
        <f t="shared" ca="1" si="1074"/>
        <v>#REF!</v>
      </c>
      <c r="GV332" s="167" t="e">
        <f t="shared" ca="1" si="1074"/>
        <v>#REF!</v>
      </c>
      <c r="GW332" s="167" t="e">
        <f t="shared" ca="1" si="1074"/>
        <v>#REF!</v>
      </c>
      <c r="GX332" s="167" t="e">
        <f t="shared" ca="1" si="1074"/>
        <v>#REF!</v>
      </c>
      <c r="GY332" s="167" t="e">
        <f t="shared" ca="1" si="1074"/>
        <v>#REF!</v>
      </c>
      <c r="GZ332" s="167" t="e">
        <f t="shared" ca="1" si="1074"/>
        <v>#REF!</v>
      </c>
      <c r="HA332" s="167" t="e">
        <f t="shared" ca="1" si="1074"/>
        <v>#REF!</v>
      </c>
      <c r="HB332" s="167" t="e">
        <f t="shared" ca="1" si="1074"/>
        <v>#REF!</v>
      </c>
      <c r="HC332" s="167" t="e">
        <f t="shared" ca="1" si="1074"/>
        <v>#REF!</v>
      </c>
      <c r="HD332" s="167" t="e">
        <f t="shared" ref="GP332:HD349" ca="1" si="1093">HD$3*$BG332</f>
        <v>#REF!</v>
      </c>
      <c r="HF332" s="167" t="e">
        <f t="shared" ca="1" si="927"/>
        <v>#REF!</v>
      </c>
      <c r="HG332" s="167" t="e">
        <f t="shared" ca="1" si="928"/>
        <v>#REF!</v>
      </c>
      <c r="HH332" s="167" t="e">
        <f t="shared" ca="1" si="929"/>
        <v>#REF!</v>
      </c>
      <c r="HI332" s="167" t="e">
        <f t="shared" ca="1" si="930"/>
        <v>#REF!</v>
      </c>
      <c r="HJ332" s="167" t="e">
        <f t="shared" ca="1" si="931"/>
        <v>#REF!</v>
      </c>
      <c r="HK332" s="167" t="e">
        <f t="shared" ca="1" si="932"/>
        <v>#REF!</v>
      </c>
      <c r="HL332" s="167" t="e">
        <f t="shared" ca="1" si="933"/>
        <v>#REF!</v>
      </c>
      <c r="HM332" s="167" t="e">
        <f t="shared" ca="1" si="934"/>
        <v>#REF!</v>
      </c>
      <c r="HN332" s="167" t="e">
        <f t="shared" ca="1" si="935"/>
        <v>#REF!</v>
      </c>
      <c r="HO332" s="167" t="e">
        <f t="shared" ca="1" si="936"/>
        <v>#REF!</v>
      </c>
      <c r="HP332" s="167" t="e">
        <f t="shared" ca="1" si="937"/>
        <v>#REF!</v>
      </c>
      <c r="HQ332" s="167" t="e">
        <f t="shared" ca="1" si="938"/>
        <v>#REF!</v>
      </c>
      <c r="HR332" s="167" t="e">
        <f t="shared" ca="1" si="939"/>
        <v>#REF!</v>
      </c>
      <c r="HS332" s="167" t="e">
        <f t="shared" ca="1" si="940"/>
        <v>#REF!</v>
      </c>
      <c r="HT332" s="167" t="e">
        <f t="shared" ca="1" si="941"/>
        <v>#REF!</v>
      </c>
      <c r="HU332" s="167" t="e">
        <f t="shared" ca="1" si="942"/>
        <v>#REF!</v>
      </c>
      <c r="HW332" s="167" t="e">
        <f t="shared" ca="1" si="943"/>
        <v>#REF!</v>
      </c>
      <c r="HX332" s="167">
        <f t="shared" si="944"/>
        <v>0</v>
      </c>
      <c r="HY332" s="167" t="e">
        <f t="shared" ca="1" si="1026"/>
        <v>#REF!</v>
      </c>
      <c r="HZ332" s="219" t="e">
        <f t="shared" ca="1" si="1027"/>
        <v>#REF!</v>
      </c>
    </row>
    <row r="333" spans="1:234" s="48" customFormat="1">
      <c r="A333" s="3" t="s">
        <v>660</v>
      </c>
      <c r="B333" s="202" t="str">
        <f>INDEX('Ref1'!$E:$E,MATCH(A333,'Ref1'!$A:$A,0))</f>
        <v>Swale</v>
      </c>
      <c r="C333" s="42" t="str">
        <f>INDEX(Data1!B:B,MATCH(A333,Data1!A:A,0))</f>
        <v>SD</v>
      </c>
      <c r="D333" s="253" t="str">
        <f>INDEX(Data1!C:C,MATCH(A333,Data1!A:A,0))</f>
        <v>SE</v>
      </c>
      <c r="E333" s="200" t="str">
        <f>IF($C$6="No","No",IF(COUNTIF(Inputs!$K$359:$K$398,$A333)&gt;0,"Yes","No"))</f>
        <v>No</v>
      </c>
      <c r="F333" s="404"/>
      <c r="G333" s="62">
        <f>INDEX('4_RatesSplit'!K:K,MATCH($A333,'4_RatesSplit'!$A:$A,0))</f>
        <v>0</v>
      </c>
      <c r="H333" s="171">
        <f>INDEX('4_RatesSplit'!L:L,MATCH($A333,'4_RatesSplit'!$A:$A,0))</f>
        <v>0</v>
      </c>
      <c r="I333" s="167">
        <f>INDEX('4_RatesSplit'!M:M,MATCH($A333,'4_RatesSplit'!$A:$A,0))</f>
        <v>0</v>
      </c>
      <c r="J333" s="167">
        <f>INDEX('4_RatesSplit'!N:N,MATCH($A333,'4_RatesSplit'!$A:$A,0))</f>
        <v>0</v>
      </c>
      <c r="K333" s="167">
        <f>INDEX('4_RatesSplit'!O:O,MATCH($A333,'4_RatesSplit'!$A:$A,0))</f>
        <v>0</v>
      </c>
      <c r="L333" s="167">
        <f>INDEX('4_RatesSplit'!P:P,MATCH($A333,'4_RatesSplit'!$A:$A,0))</f>
        <v>0</v>
      </c>
      <c r="M333" s="167">
        <f>INDEX('4_RatesSplit'!Q:Q,MATCH($A333,'4_RatesSplit'!$A:$A,0))</f>
        <v>0</v>
      </c>
      <c r="N333" s="167">
        <f>INDEX('4_RatesSplit'!R:R,MATCH($A333,'4_RatesSplit'!$A:$A,0))</f>
        <v>0</v>
      </c>
      <c r="O333" s="167">
        <f>INDEX('4_RatesSplit'!S:S,MATCH($A333,'4_RatesSplit'!$A:$A,0))</f>
        <v>0</v>
      </c>
      <c r="P333" s="167">
        <f>INDEX('4_RatesSplit'!T:T,MATCH($A333,'4_RatesSplit'!$A:$A,0))</f>
        <v>0</v>
      </c>
      <c r="Q333" s="167">
        <f>INDEX('4_RatesSplit'!U:U,MATCH($A333,'4_RatesSplit'!$A:$A,0))</f>
        <v>0</v>
      </c>
      <c r="R333" s="167">
        <f>INDEX('4_RatesSplit'!V:V,MATCH($A333,'4_RatesSplit'!$A:$A,0))</f>
        <v>0</v>
      </c>
      <c r="S333" s="167">
        <f>INDEX('4_RatesSplit'!W:W,MATCH($A333,'4_RatesSplit'!$A:$A,0))</f>
        <v>0</v>
      </c>
      <c r="T333" s="167">
        <f>INDEX('4_RatesSplit'!X:X,MATCH($A333,'4_RatesSplit'!$A:$A,0))</f>
        <v>0</v>
      </c>
      <c r="U333" s="167">
        <f>INDEX('4_RatesSplit'!Y:Y,MATCH($A333,'4_RatesSplit'!$A:$A,0))</f>
        <v>0</v>
      </c>
      <c r="V333" s="167">
        <f>INDEX('4_RatesSplit'!Z:Z,MATCH($A333,'4_RatesSplit'!$A:$A,0))</f>
        <v>0</v>
      </c>
      <c r="W333" s="167">
        <f>INDEX('4_RatesSplit'!AA:AA,MATCH($A333,'4_RatesSplit'!$A:$A,0))</f>
        <v>0</v>
      </c>
      <c r="X333" s="18"/>
      <c r="Y333" s="168" t="e">
        <f ca="1">INDEX('4_RatesSplit'!AT:AT,MATCH($A333,'4_RatesSplit'!$A:$A,0))</f>
        <v>#REF!</v>
      </c>
      <c r="Z333" s="168" t="e">
        <f ca="1">INDEX('4_RatesSplit'!AU:AU,MATCH($A333,'4_RatesSplit'!$A:$A,0))</f>
        <v>#REF!</v>
      </c>
      <c r="AA333" s="168" t="e">
        <f ca="1">INDEX('4_RatesSplit'!AV:AV,MATCH($A333,'4_RatesSplit'!$A:$A,0))</f>
        <v>#REF!</v>
      </c>
      <c r="AB333" s="168" t="e">
        <f ca="1">INDEX('4_RatesSplit'!AW:AW,MATCH($A333,'4_RatesSplit'!$A:$A,0))</f>
        <v>#REF!</v>
      </c>
      <c r="AC333" s="168" t="e">
        <f ca="1">INDEX('4_RatesSplit'!AX:AX,MATCH($A333,'4_RatesSplit'!$A:$A,0))</f>
        <v>#REF!</v>
      </c>
      <c r="AD333" s="168" t="e">
        <f ca="1">INDEX('4_RatesSplit'!AY:AY,MATCH($A333,'4_RatesSplit'!$A:$A,0))</f>
        <v>#REF!</v>
      </c>
      <c r="AE333" s="168" t="e">
        <f ca="1">INDEX('4_RatesSplit'!AZ:AZ,MATCH($A333,'4_RatesSplit'!$A:$A,0))</f>
        <v>#REF!</v>
      </c>
      <c r="AF333" s="168" t="e">
        <f ca="1">INDEX('4_RatesSplit'!BA:BA,MATCH($A333,'4_RatesSplit'!$A:$A,0))</f>
        <v>#REF!</v>
      </c>
      <c r="AG333" s="168" t="e">
        <f ca="1">INDEX('4_RatesSplit'!BB:BB,MATCH($A333,'4_RatesSplit'!$A:$A,0))</f>
        <v>#REF!</v>
      </c>
      <c r="AH333" s="168" t="e">
        <f ca="1">INDEX('4_RatesSplit'!BC:BC,MATCH($A333,'4_RatesSplit'!$A:$A,0))</f>
        <v>#REF!</v>
      </c>
      <c r="AI333" s="168" t="e">
        <f ca="1">INDEX('4_RatesSplit'!BD:BD,MATCH($A333,'4_RatesSplit'!$A:$A,0))</f>
        <v>#REF!</v>
      </c>
      <c r="AJ333" s="168" t="e">
        <f ca="1">INDEX('4_RatesSplit'!BE:BE,MATCH($A333,'4_RatesSplit'!$A:$A,0))</f>
        <v>#REF!</v>
      </c>
      <c r="AK333" s="168" t="e">
        <f ca="1">INDEX('4_RatesSplit'!BF:BF,MATCH($A333,'4_RatesSplit'!$A:$A,0))</f>
        <v>#REF!</v>
      </c>
      <c r="AL333" s="168" t="e">
        <f ca="1">INDEX('4_RatesSplit'!BG:BG,MATCH($A333,'4_RatesSplit'!$A:$A,0))</f>
        <v>#REF!</v>
      </c>
      <c r="AM333" s="168" t="e">
        <f ca="1">INDEX('4_RatesSplit'!BH:BH,MATCH($A333,'4_RatesSplit'!$A:$A,0))</f>
        <v>#REF!</v>
      </c>
      <c r="AN333" s="198" t="e">
        <f ca="1">INDEX('4_RatesSplit'!BI:BI,MATCH($A333,'4_RatesSplit'!$A:$A,0))</f>
        <v>#REF!</v>
      </c>
      <c r="AO333" s="114"/>
      <c r="AP333" s="167" t="e">
        <f t="shared" ca="1" si="945"/>
        <v>#REF!</v>
      </c>
      <c r="AQ333" s="167" t="e">
        <f t="shared" ca="1" si="946"/>
        <v>#REF!</v>
      </c>
      <c r="AR333" s="167" t="e">
        <f t="shared" ca="1" si="947"/>
        <v>#REF!</v>
      </c>
      <c r="AS333" s="167" t="e">
        <f t="shared" ca="1" si="948"/>
        <v>#REF!</v>
      </c>
      <c r="AT333" s="167" t="e">
        <f t="shared" ca="1" si="949"/>
        <v>#REF!</v>
      </c>
      <c r="AU333" s="167" t="e">
        <f t="shared" ca="1" si="950"/>
        <v>#REF!</v>
      </c>
      <c r="AV333" s="167" t="e">
        <f t="shared" ca="1" si="951"/>
        <v>#REF!</v>
      </c>
      <c r="AW333" s="167" t="e">
        <f t="shared" ca="1" si="952"/>
        <v>#REF!</v>
      </c>
      <c r="AX333" s="167" t="e">
        <f t="shared" ca="1" si="953"/>
        <v>#REF!</v>
      </c>
      <c r="AY333" s="167" t="e">
        <f t="shared" ca="1" si="954"/>
        <v>#REF!</v>
      </c>
      <c r="AZ333" s="167" t="e">
        <f t="shared" ca="1" si="955"/>
        <v>#REF!</v>
      </c>
      <c r="BA333" s="167" t="e">
        <f t="shared" ca="1" si="956"/>
        <v>#REF!</v>
      </c>
      <c r="BB333" s="167" t="e">
        <f t="shared" ca="1" si="957"/>
        <v>#REF!</v>
      </c>
      <c r="BC333" s="167" t="e">
        <f t="shared" ca="1" si="958"/>
        <v>#REF!</v>
      </c>
      <c r="BD333" s="167" t="e">
        <f t="shared" ca="1" si="959"/>
        <v>#REF!</v>
      </c>
      <c r="BE333" s="167" t="e">
        <f t="shared" ca="1" si="960"/>
        <v>#REF!</v>
      </c>
      <c r="BF333" s="18"/>
      <c r="BG333" s="168">
        <f>INDEX('2_Needs'!$F:$F,MATCH($A333,'2_Needs'!$A:$A,0))</f>
        <v>3.4389357735658573E-4</v>
      </c>
      <c r="BH333" s="114"/>
      <c r="BI333" s="167">
        <f t="shared" ref="BI333:BX333" si="1094">IF(BI$3="reset",$BG333*BI$6,BH333*(1+$C$4))</f>
        <v>0</v>
      </c>
      <c r="BJ333" s="167">
        <f t="shared" si="1094"/>
        <v>0</v>
      </c>
      <c r="BK333" s="167">
        <f t="shared" si="1094"/>
        <v>0</v>
      </c>
      <c r="BL333" s="167">
        <f t="shared" si="1094"/>
        <v>0</v>
      </c>
      <c r="BM333" s="167">
        <f t="shared" si="1094"/>
        <v>0</v>
      </c>
      <c r="BN333" s="167">
        <f t="shared" si="1094"/>
        <v>0</v>
      </c>
      <c r="BO333" s="167">
        <f t="shared" si="1094"/>
        <v>0</v>
      </c>
      <c r="BP333" s="167">
        <f t="shared" si="1094"/>
        <v>0</v>
      </c>
      <c r="BQ333" s="167">
        <f t="shared" si="1094"/>
        <v>0</v>
      </c>
      <c r="BR333" s="167">
        <f t="shared" si="1094"/>
        <v>0</v>
      </c>
      <c r="BS333" s="167">
        <f t="shared" si="1094"/>
        <v>0</v>
      </c>
      <c r="BT333" s="167">
        <f t="shared" si="1094"/>
        <v>0</v>
      </c>
      <c r="BU333" s="167">
        <f t="shared" si="1094"/>
        <v>0</v>
      </c>
      <c r="BV333" s="167">
        <f t="shared" si="1094"/>
        <v>0</v>
      </c>
      <c r="BW333" s="167">
        <f t="shared" si="1094"/>
        <v>0</v>
      </c>
      <c r="BX333" s="167">
        <f t="shared" si="1094"/>
        <v>0</v>
      </c>
      <c r="BZ333" s="167" t="e">
        <f t="shared" ca="1" si="879"/>
        <v>#REF!</v>
      </c>
      <c r="CA333" s="167" t="e">
        <f t="shared" ca="1" si="880"/>
        <v>#REF!</v>
      </c>
      <c r="CB333" s="167" t="e">
        <f t="shared" ca="1" si="881"/>
        <v>#REF!</v>
      </c>
      <c r="CC333" s="167" t="e">
        <f t="shared" ca="1" si="882"/>
        <v>#REF!</v>
      </c>
      <c r="CD333" s="167" t="e">
        <f t="shared" ca="1" si="883"/>
        <v>#REF!</v>
      </c>
      <c r="CE333" s="167" t="e">
        <f t="shared" ca="1" si="884"/>
        <v>#REF!</v>
      </c>
      <c r="CF333" s="167" t="e">
        <f t="shared" ca="1" si="885"/>
        <v>#REF!</v>
      </c>
      <c r="CG333" s="167" t="e">
        <f t="shared" ca="1" si="886"/>
        <v>#REF!</v>
      </c>
      <c r="CH333" s="167" t="e">
        <f t="shared" ca="1" si="887"/>
        <v>#REF!</v>
      </c>
      <c r="CI333" s="167" t="e">
        <f t="shared" ca="1" si="888"/>
        <v>#REF!</v>
      </c>
      <c r="CJ333" s="167" t="e">
        <f t="shared" ca="1" si="889"/>
        <v>#REF!</v>
      </c>
      <c r="CK333" s="167" t="e">
        <f t="shared" ca="1" si="890"/>
        <v>#REF!</v>
      </c>
      <c r="CL333" s="167" t="e">
        <f t="shared" ca="1" si="891"/>
        <v>#REF!</v>
      </c>
      <c r="CM333" s="167" t="e">
        <f t="shared" ca="1" si="892"/>
        <v>#REF!</v>
      </c>
      <c r="CN333" s="167" t="e">
        <f t="shared" ca="1" si="893"/>
        <v>#REF!</v>
      </c>
      <c r="CO333" s="167" t="e">
        <f t="shared" ca="1" si="894"/>
        <v>#REF!</v>
      </c>
      <c r="CQ333" s="167" t="e">
        <f t="shared" ca="1" si="895"/>
        <v>#REF!</v>
      </c>
      <c r="CR333" s="167" t="e">
        <f t="shared" ca="1" si="896"/>
        <v>#REF!</v>
      </c>
      <c r="CS333" s="167" t="e">
        <f t="shared" ca="1" si="897"/>
        <v>#REF!</v>
      </c>
      <c r="CT333" s="167" t="e">
        <f t="shared" ca="1" si="898"/>
        <v>#REF!</v>
      </c>
      <c r="CU333" s="167" t="e">
        <f t="shared" ca="1" si="899"/>
        <v>#REF!</v>
      </c>
      <c r="CV333" s="167" t="e">
        <f t="shared" ca="1" si="900"/>
        <v>#REF!</v>
      </c>
      <c r="CW333" s="167" t="e">
        <f t="shared" ca="1" si="901"/>
        <v>#REF!</v>
      </c>
      <c r="CX333" s="167" t="e">
        <f t="shared" ca="1" si="902"/>
        <v>#REF!</v>
      </c>
      <c r="CY333" s="167" t="e">
        <f t="shared" ca="1" si="903"/>
        <v>#REF!</v>
      </c>
      <c r="CZ333" s="167" t="e">
        <f t="shared" ca="1" si="904"/>
        <v>#REF!</v>
      </c>
      <c r="DA333" s="167" t="e">
        <f t="shared" ca="1" si="905"/>
        <v>#REF!</v>
      </c>
      <c r="DB333" s="167" t="e">
        <f t="shared" ca="1" si="906"/>
        <v>#REF!</v>
      </c>
      <c r="DC333" s="167" t="e">
        <f t="shared" ca="1" si="907"/>
        <v>#REF!</v>
      </c>
      <c r="DD333" s="167" t="e">
        <f t="shared" ca="1" si="908"/>
        <v>#REF!</v>
      </c>
      <c r="DE333" s="167" t="e">
        <f t="shared" ca="1" si="909"/>
        <v>#REF!</v>
      </c>
      <c r="DF333" s="167" t="e">
        <f t="shared" ca="1" si="910"/>
        <v>#REF!</v>
      </c>
      <c r="DH333" s="167">
        <f t="shared" si="911"/>
        <v>0</v>
      </c>
      <c r="DI333" s="167">
        <f t="shared" si="912"/>
        <v>0</v>
      </c>
      <c r="DJ333" s="167">
        <f t="shared" si="913"/>
        <v>0</v>
      </c>
      <c r="DK333" s="167">
        <f t="shared" si="914"/>
        <v>0</v>
      </c>
      <c r="DL333" s="167">
        <f t="shared" si="915"/>
        <v>0</v>
      </c>
      <c r="DM333" s="167">
        <f t="shared" si="916"/>
        <v>0</v>
      </c>
      <c r="DN333" s="167">
        <f t="shared" si="917"/>
        <v>0</v>
      </c>
      <c r="DO333" s="167">
        <f t="shared" si="918"/>
        <v>0</v>
      </c>
      <c r="DP333" s="167">
        <f t="shared" si="919"/>
        <v>0</v>
      </c>
      <c r="DQ333" s="167">
        <f t="shared" si="920"/>
        <v>0</v>
      </c>
      <c r="DR333" s="167">
        <f t="shared" si="921"/>
        <v>0</v>
      </c>
      <c r="DS333" s="167">
        <f t="shared" si="922"/>
        <v>0</v>
      </c>
      <c r="DT333" s="167">
        <f t="shared" si="923"/>
        <v>0</v>
      </c>
      <c r="DU333" s="167">
        <f t="shared" si="924"/>
        <v>0</v>
      </c>
      <c r="DV333" s="167">
        <f t="shared" si="925"/>
        <v>0</v>
      </c>
      <c r="DW333" s="167">
        <f t="shared" si="926"/>
        <v>0</v>
      </c>
      <c r="DY333" s="167" t="e">
        <f t="shared" ca="1" si="962"/>
        <v>#REF!</v>
      </c>
      <c r="DZ333" s="167" t="e">
        <f t="shared" ca="1" si="963"/>
        <v>#REF!</v>
      </c>
      <c r="EA333" s="167" t="e">
        <f t="shared" ca="1" si="964"/>
        <v>#REF!</v>
      </c>
      <c r="EB333" s="167" t="e">
        <f t="shared" ca="1" si="965"/>
        <v>#REF!</v>
      </c>
      <c r="EC333" s="167" t="e">
        <f t="shared" ca="1" si="966"/>
        <v>#REF!</v>
      </c>
      <c r="ED333" s="167" t="e">
        <f t="shared" ca="1" si="967"/>
        <v>#REF!</v>
      </c>
      <c r="EE333" s="167" t="e">
        <f t="shared" ca="1" si="968"/>
        <v>#REF!</v>
      </c>
      <c r="EF333" s="167" t="e">
        <f t="shared" ca="1" si="969"/>
        <v>#REF!</v>
      </c>
      <c r="EG333" s="167" t="e">
        <f t="shared" ca="1" si="970"/>
        <v>#REF!</v>
      </c>
      <c r="EH333" s="167" t="e">
        <f t="shared" ca="1" si="971"/>
        <v>#REF!</v>
      </c>
      <c r="EI333" s="167" t="e">
        <f t="shared" ca="1" si="972"/>
        <v>#REF!</v>
      </c>
      <c r="EJ333" s="167" t="e">
        <f t="shared" ca="1" si="973"/>
        <v>#REF!</v>
      </c>
      <c r="EK333" s="167" t="e">
        <f t="shared" ca="1" si="974"/>
        <v>#REF!</v>
      </c>
      <c r="EL333" s="167" t="e">
        <f t="shared" ca="1" si="975"/>
        <v>#REF!</v>
      </c>
      <c r="EM333" s="167" t="e">
        <f t="shared" ca="1" si="976"/>
        <v>#REF!</v>
      </c>
      <c r="EN333" s="167" t="e">
        <f t="shared" ca="1" si="977"/>
        <v>#REF!</v>
      </c>
      <c r="EP333" s="167">
        <f t="shared" si="978"/>
        <v>0</v>
      </c>
      <c r="EQ333" s="167">
        <f t="shared" si="979"/>
        <v>0</v>
      </c>
      <c r="ER333" s="167">
        <f t="shared" si="980"/>
        <v>0</v>
      </c>
      <c r="ES333" s="167">
        <f t="shared" si="981"/>
        <v>0</v>
      </c>
      <c r="ET333" s="167">
        <f t="shared" si="982"/>
        <v>0</v>
      </c>
      <c r="EU333" s="167">
        <f t="shared" si="983"/>
        <v>0</v>
      </c>
      <c r="EV333" s="167">
        <f t="shared" si="984"/>
        <v>0</v>
      </c>
      <c r="EW333" s="167">
        <f t="shared" si="985"/>
        <v>0</v>
      </c>
      <c r="EX333" s="167">
        <f t="shared" si="986"/>
        <v>0</v>
      </c>
      <c r="EY333" s="167">
        <f t="shared" si="987"/>
        <v>0</v>
      </c>
      <c r="EZ333" s="167">
        <f t="shared" si="988"/>
        <v>0</v>
      </c>
      <c r="FA333" s="167">
        <f t="shared" si="989"/>
        <v>0</v>
      </c>
      <c r="FB333" s="167">
        <f t="shared" si="990"/>
        <v>0</v>
      </c>
      <c r="FC333" s="167">
        <f t="shared" si="991"/>
        <v>0</v>
      </c>
      <c r="FD333" s="167">
        <f t="shared" si="992"/>
        <v>0</v>
      </c>
      <c r="FE333" s="167">
        <f t="shared" si="993"/>
        <v>0</v>
      </c>
      <c r="FG333" s="167">
        <f t="shared" si="994"/>
        <v>0</v>
      </c>
      <c r="FH333" s="167">
        <f t="shared" si="995"/>
        <v>0</v>
      </c>
      <c r="FI333" s="167">
        <f t="shared" si="996"/>
        <v>0</v>
      </c>
      <c r="FJ333" s="167">
        <f t="shared" si="997"/>
        <v>0</v>
      </c>
      <c r="FK333" s="167">
        <f t="shared" si="998"/>
        <v>0</v>
      </c>
      <c r="FL333" s="167">
        <f t="shared" si="999"/>
        <v>0</v>
      </c>
      <c r="FM333" s="167">
        <f t="shared" si="1000"/>
        <v>0</v>
      </c>
      <c r="FN333" s="167">
        <f t="shared" si="1001"/>
        <v>0</v>
      </c>
      <c r="FO333" s="167">
        <f t="shared" si="1002"/>
        <v>0</v>
      </c>
      <c r="FP333" s="167">
        <f t="shared" si="1003"/>
        <v>0</v>
      </c>
      <c r="FQ333" s="167">
        <f t="shared" si="1004"/>
        <v>0</v>
      </c>
      <c r="FR333" s="167">
        <f t="shared" si="1005"/>
        <v>0</v>
      </c>
      <c r="FS333" s="167">
        <f t="shared" si="1006"/>
        <v>0</v>
      </c>
      <c r="FT333" s="167">
        <f t="shared" si="1007"/>
        <v>0</v>
      </c>
      <c r="FU333" s="167">
        <f t="shared" si="1008"/>
        <v>0</v>
      </c>
      <c r="FV333" s="167">
        <f t="shared" si="1009"/>
        <v>0</v>
      </c>
      <c r="FX333" s="167">
        <f t="shared" si="1010"/>
        <v>0</v>
      </c>
      <c r="FY333" s="167">
        <f t="shared" si="1011"/>
        <v>0</v>
      </c>
      <c r="FZ333" s="167">
        <f t="shared" si="1012"/>
        <v>0</v>
      </c>
      <c r="GA333" s="167">
        <f t="shared" si="1013"/>
        <v>0</v>
      </c>
      <c r="GB333" s="167">
        <f t="shared" si="1014"/>
        <v>0</v>
      </c>
      <c r="GC333" s="167">
        <f t="shared" si="1015"/>
        <v>0</v>
      </c>
      <c r="GD333" s="167">
        <f t="shared" si="1016"/>
        <v>0</v>
      </c>
      <c r="GE333" s="167">
        <f t="shared" si="1017"/>
        <v>0</v>
      </c>
      <c r="GF333" s="167">
        <f t="shared" si="1018"/>
        <v>0</v>
      </c>
      <c r="GG333" s="167">
        <f t="shared" si="1019"/>
        <v>0</v>
      </c>
      <c r="GH333" s="167">
        <f t="shared" si="1020"/>
        <v>0</v>
      </c>
      <c r="GI333" s="167">
        <f t="shared" si="1021"/>
        <v>0</v>
      </c>
      <c r="GJ333" s="167">
        <f t="shared" si="1022"/>
        <v>0</v>
      </c>
      <c r="GK333" s="167">
        <f t="shared" si="1023"/>
        <v>0</v>
      </c>
      <c r="GL333" s="167">
        <f t="shared" si="1024"/>
        <v>0</v>
      </c>
      <c r="GM333" s="167">
        <f t="shared" si="1025"/>
        <v>0</v>
      </c>
      <c r="GO333" s="167" t="e">
        <f t="shared" ca="1" si="1077"/>
        <v>#REF!</v>
      </c>
      <c r="GP333" s="167" t="e">
        <f t="shared" ca="1" si="1093"/>
        <v>#REF!</v>
      </c>
      <c r="GQ333" s="167" t="e">
        <f t="shared" ca="1" si="1093"/>
        <v>#REF!</v>
      </c>
      <c r="GR333" s="167" t="e">
        <f t="shared" ca="1" si="1093"/>
        <v>#REF!</v>
      </c>
      <c r="GS333" s="167" t="e">
        <f t="shared" ca="1" si="1093"/>
        <v>#REF!</v>
      </c>
      <c r="GT333" s="167" t="e">
        <f t="shared" ca="1" si="1093"/>
        <v>#REF!</v>
      </c>
      <c r="GU333" s="167" t="e">
        <f t="shared" ca="1" si="1093"/>
        <v>#REF!</v>
      </c>
      <c r="GV333" s="167" t="e">
        <f t="shared" ca="1" si="1093"/>
        <v>#REF!</v>
      </c>
      <c r="GW333" s="167" t="e">
        <f t="shared" ca="1" si="1093"/>
        <v>#REF!</v>
      </c>
      <c r="GX333" s="167" t="e">
        <f t="shared" ca="1" si="1093"/>
        <v>#REF!</v>
      </c>
      <c r="GY333" s="167" t="e">
        <f t="shared" ca="1" si="1093"/>
        <v>#REF!</v>
      </c>
      <c r="GZ333" s="167" t="e">
        <f t="shared" ca="1" si="1093"/>
        <v>#REF!</v>
      </c>
      <c r="HA333" s="167" t="e">
        <f t="shared" ca="1" si="1093"/>
        <v>#REF!</v>
      </c>
      <c r="HB333" s="167" t="e">
        <f t="shared" ca="1" si="1093"/>
        <v>#REF!</v>
      </c>
      <c r="HC333" s="167" t="e">
        <f t="shared" ca="1" si="1093"/>
        <v>#REF!</v>
      </c>
      <c r="HD333" s="167" t="e">
        <f t="shared" ca="1" si="1093"/>
        <v>#REF!</v>
      </c>
      <c r="HF333" s="167" t="e">
        <f t="shared" ca="1" si="927"/>
        <v>#REF!</v>
      </c>
      <c r="HG333" s="167" t="e">
        <f t="shared" ca="1" si="928"/>
        <v>#REF!</v>
      </c>
      <c r="HH333" s="167" t="e">
        <f t="shared" ca="1" si="929"/>
        <v>#REF!</v>
      </c>
      <c r="HI333" s="167" t="e">
        <f t="shared" ca="1" si="930"/>
        <v>#REF!</v>
      </c>
      <c r="HJ333" s="167" t="e">
        <f t="shared" ca="1" si="931"/>
        <v>#REF!</v>
      </c>
      <c r="HK333" s="167" t="e">
        <f t="shared" ca="1" si="932"/>
        <v>#REF!</v>
      </c>
      <c r="HL333" s="167" t="e">
        <f t="shared" ca="1" si="933"/>
        <v>#REF!</v>
      </c>
      <c r="HM333" s="167" t="e">
        <f t="shared" ca="1" si="934"/>
        <v>#REF!</v>
      </c>
      <c r="HN333" s="167" t="e">
        <f t="shared" ca="1" si="935"/>
        <v>#REF!</v>
      </c>
      <c r="HO333" s="167" t="e">
        <f t="shared" ca="1" si="936"/>
        <v>#REF!</v>
      </c>
      <c r="HP333" s="167" t="e">
        <f t="shared" ca="1" si="937"/>
        <v>#REF!</v>
      </c>
      <c r="HQ333" s="167" t="e">
        <f t="shared" ca="1" si="938"/>
        <v>#REF!</v>
      </c>
      <c r="HR333" s="167" t="e">
        <f t="shared" ca="1" si="939"/>
        <v>#REF!</v>
      </c>
      <c r="HS333" s="167" t="e">
        <f t="shared" ca="1" si="940"/>
        <v>#REF!</v>
      </c>
      <c r="HT333" s="167" t="e">
        <f t="shared" ca="1" si="941"/>
        <v>#REF!</v>
      </c>
      <c r="HU333" s="167" t="e">
        <f t="shared" ca="1" si="942"/>
        <v>#REF!</v>
      </c>
      <c r="HW333" s="167" t="e">
        <f t="shared" ca="1" si="943"/>
        <v>#REF!</v>
      </c>
      <c r="HX333" s="167">
        <f t="shared" si="944"/>
        <v>0</v>
      </c>
      <c r="HY333" s="167" t="e">
        <f t="shared" ca="1" si="1026"/>
        <v>#REF!</v>
      </c>
      <c r="HZ333" s="219" t="e">
        <f t="shared" ca="1" si="1027"/>
        <v>#REF!</v>
      </c>
    </row>
    <row r="334" spans="1:234" s="48" customFormat="1">
      <c r="A334" s="3" t="s">
        <v>662</v>
      </c>
      <c r="B334" s="202" t="str">
        <f>INDEX('Ref1'!$E:$E,MATCH(A334,'Ref1'!$A:$A,0))</f>
        <v>Swindon</v>
      </c>
      <c r="C334" s="42" t="str">
        <f>INDEX(Data1!B:B,MATCH(A334,Data1!A:A,0))</f>
        <v>UNINFIR</v>
      </c>
      <c r="D334" s="253" t="str">
        <f>INDEX(Data1!C:C,MATCH(A334,Data1!A:A,0))</f>
        <v>SW</v>
      </c>
      <c r="E334" s="200" t="str">
        <f>IF($C$6="No","No",IF(COUNTIF(Inputs!$K$359:$K$398,$A334)&gt;0,"Yes","No"))</f>
        <v>No</v>
      </c>
      <c r="F334" s="404"/>
      <c r="G334" s="62">
        <f>INDEX('4_RatesSplit'!K:K,MATCH($A334,'4_RatesSplit'!$A:$A,0))</f>
        <v>0</v>
      </c>
      <c r="H334" s="171">
        <f>INDEX('4_RatesSplit'!L:L,MATCH($A334,'4_RatesSplit'!$A:$A,0))</f>
        <v>0</v>
      </c>
      <c r="I334" s="167">
        <f>INDEX('4_RatesSplit'!M:M,MATCH($A334,'4_RatesSplit'!$A:$A,0))</f>
        <v>0</v>
      </c>
      <c r="J334" s="167">
        <f>INDEX('4_RatesSplit'!N:N,MATCH($A334,'4_RatesSplit'!$A:$A,0))</f>
        <v>0</v>
      </c>
      <c r="K334" s="167">
        <f>INDEX('4_RatesSplit'!O:O,MATCH($A334,'4_RatesSplit'!$A:$A,0))</f>
        <v>0</v>
      </c>
      <c r="L334" s="167">
        <f>INDEX('4_RatesSplit'!P:P,MATCH($A334,'4_RatesSplit'!$A:$A,0))</f>
        <v>0</v>
      </c>
      <c r="M334" s="167">
        <f>INDEX('4_RatesSplit'!Q:Q,MATCH($A334,'4_RatesSplit'!$A:$A,0))</f>
        <v>0</v>
      </c>
      <c r="N334" s="167">
        <f>INDEX('4_RatesSplit'!R:R,MATCH($A334,'4_RatesSplit'!$A:$A,0))</f>
        <v>0</v>
      </c>
      <c r="O334" s="167">
        <f>INDEX('4_RatesSplit'!S:S,MATCH($A334,'4_RatesSplit'!$A:$A,0))</f>
        <v>0</v>
      </c>
      <c r="P334" s="167">
        <f>INDEX('4_RatesSplit'!T:T,MATCH($A334,'4_RatesSplit'!$A:$A,0))</f>
        <v>0</v>
      </c>
      <c r="Q334" s="167">
        <f>INDEX('4_RatesSplit'!U:U,MATCH($A334,'4_RatesSplit'!$A:$A,0))</f>
        <v>0</v>
      </c>
      <c r="R334" s="167">
        <f>INDEX('4_RatesSplit'!V:V,MATCH($A334,'4_RatesSplit'!$A:$A,0))</f>
        <v>0</v>
      </c>
      <c r="S334" s="167">
        <f>INDEX('4_RatesSplit'!W:W,MATCH($A334,'4_RatesSplit'!$A:$A,0))</f>
        <v>0</v>
      </c>
      <c r="T334" s="167">
        <f>INDEX('4_RatesSplit'!X:X,MATCH($A334,'4_RatesSplit'!$A:$A,0))</f>
        <v>0</v>
      </c>
      <c r="U334" s="167">
        <f>INDEX('4_RatesSplit'!Y:Y,MATCH($A334,'4_RatesSplit'!$A:$A,0))</f>
        <v>0</v>
      </c>
      <c r="V334" s="167">
        <f>INDEX('4_RatesSplit'!Z:Z,MATCH($A334,'4_RatesSplit'!$A:$A,0))</f>
        <v>0</v>
      </c>
      <c r="W334" s="167">
        <f>INDEX('4_RatesSplit'!AA:AA,MATCH($A334,'4_RatesSplit'!$A:$A,0))</f>
        <v>0</v>
      </c>
      <c r="X334" s="18"/>
      <c r="Y334" s="168" t="e">
        <f ca="1">INDEX('4_RatesSplit'!AT:AT,MATCH($A334,'4_RatesSplit'!$A:$A,0))</f>
        <v>#REF!</v>
      </c>
      <c r="Z334" s="168" t="e">
        <f ca="1">INDEX('4_RatesSplit'!AU:AU,MATCH($A334,'4_RatesSplit'!$A:$A,0))</f>
        <v>#REF!</v>
      </c>
      <c r="AA334" s="168" t="e">
        <f ca="1">INDEX('4_RatesSplit'!AV:AV,MATCH($A334,'4_RatesSplit'!$A:$A,0))</f>
        <v>#REF!</v>
      </c>
      <c r="AB334" s="168" t="e">
        <f ca="1">INDEX('4_RatesSplit'!AW:AW,MATCH($A334,'4_RatesSplit'!$A:$A,0))</f>
        <v>#REF!</v>
      </c>
      <c r="AC334" s="168" t="e">
        <f ca="1">INDEX('4_RatesSplit'!AX:AX,MATCH($A334,'4_RatesSplit'!$A:$A,0))</f>
        <v>#REF!</v>
      </c>
      <c r="AD334" s="168" t="e">
        <f ca="1">INDEX('4_RatesSplit'!AY:AY,MATCH($A334,'4_RatesSplit'!$A:$A,0))</f>
        <v>#REF!</v>
      </c>
      <c r="AE334" s="168" t="e">
        <f ca="1">INDEX('4_RatesSplit'!AZ:AZ,MATCH($A334,'4_RatesSplit'!$A:$A,0))</f>
        <v>#REF!</v>
      </c>
      <c r="AF334" s="168" t="e">
        <f ca="1">INDEX('4_RatesSplit'!BA:BA,MATCH($A334,'4_RatesSplit'!$A:$A,0))</f>
        <v>#REF!</v>
      </c>
      <c r="AG334" s="168" t="e">
        <f ca="1">INDEX('4_RatesSplit'!BB:BB,MATCH($A334,'4_RatesSplit'!$A:$A,0))</f>
        <v>#REF!</v>
      </c>
      <c r="AH334" s="168" t="e">
        <f ca="1">INDEX('4_RatesSplit'!BC:BC,MATCH($A334,'4_RatesSplit'!$A:$A,0))</f>
        <v>#REF!</v>
      </c>
      <c r="AI334" s="168" t="e">
        <f ca="1">INDEX('4_RatesSplit'!BD:BD,MATCH($A334,'4_RatesSplit'!$A:$A,0))</f>
        <v>#REF!</v>
      </c>
      <c r="AJ334" s="168" t="e">
        <f ca="1">INDEX('4_RatesSplit'!BE:BE,MATCH($A334,'4_RatesSplit'!$A:$A,0))</f>
        <v>#REF!</v>
      </c>
      <c r="AK334" s="168" t="e">
        <f ca="1">INDEX('4_RatesSplit'!BF:BF,MATCH($A334,'4_RatesSplit'!$A:$A,0))</f>
        <v>#REF!</v>
      </c>
      <c r="AL334" s="168" t="e">
        <f ca="1">INDEX('4_RatesSplit'!BG:BG,MATCH($A334,'4_RatesSplit'!$A:$A,0))</f>
        <v>#REF!</v>
      </c>
      <c r="AM334" s="168" t="e">
        <f ca="1">INDEX('4_RatesSplit'!BH:BH,MATCH($A334,'4_RatesSplit'!$A:$A,0))</f>
        <v>#REF!</v>
      </c>
      <c r="AN334" s="198" t="e">
        <f ca="1">INDEX('4_RatesSplit'!BI:BI,MATCH($A334,'4_RatesSplit'!$A:$A,0))</f>
        <v>#REF!</v>
      </c>
      <c r="AO334" s="114"/>
      <c r="AP334" s="167" t="e">
        <f t="shared" ca="1" si="945"/>
        <v>#REF!</v>
      </c>
      <c r="AQ334" s="167" t="e">
        <f t="shared" ca="1" si="946"/>
        <v>#REF!</v>
      </c>
      <c r="AR334" s="167" t="e">
        <f t="shared" ca="1" si="947"/>
        <v>#REF!</v>
      </c>
      <c r="AS334" s="167" t="e">
        <f t="shared" ca="1" si="948"/>
        <v>#REF!</v>
      </c>
      <c r="AT334" s="167" t="e">
        <f t="shared" ca="1" si="949"/>
        <v>#REF!</v>
      </c>
      <c r="AU334" s="167" t="e">
        <f t="shared" ca="1" si="950"/>
        <v>#REF!</v>
      </c>
      <c r="AV334" s="167" t="e">
        <f t="shared" ca="1" si="951"/>
        <v>#REF!</v>
      </c>
      <c r="AW334" s="167" t="e">
        <f t="shared" ca="1" si="952"/>
        <v>#REF!</v>
      </c>
      <c r="AX334" s="167" t="e">
        <f t="shared" ca="1" si="953"/>
        <v>#REF!</v>
      </c>
      <c r="AY334" s="167" t="e">
        <f t="shared" ca="1" si="954"/>
        <v>#REF!</v>
      </c>
      <c r="AZ334" s="167" t="e">
        <f t="shared" ca="1" si="955"/>
        <v>#REF!</v>
      </c>
      <c r="BA334" s="167" t="e">
        <f t="shared" ca="1" si="956"/>
        <v>#REF!</v>
      </c>
      <c r="BB334" s="167" t="e">
        <f t="shared" ca="1" si="957"/>
        <v>#REF!</v>
      </c>
      <c r="BC334" s="167" t="e">
        <f t="shared" ca="1" si="958"/>
        <v>#REF!</v>
      </c>
      <c r="BD334" s="167" t="e">
        <f t="shared" ca="1" si="959"/>
        <v>#REF!</v>
      </c>
      <c r="BE334" s="167" t="e">
        <f t="shared" ca="1" si="960"/>
        <v>#REF!</v>
      </c>
      <c r="BF334" s="18"/>
      <c r="BG334" s="168">
        <f>INDEX('2_Needs'!$F:$F,MATCH($A334,'2_Needs'!$A:$A,0))</f>
        <v>2.5882766754671883E-3</v>
      </c>
      <c r="BH334" s="114"/>
      <c r="BI334" s="167">
        <f t="shared" ref="BI334:BX334" si="1095">IF(BI$3="reset",$BG334*BI$6,BH334*(1+$C$4))</f>
        <v>0</v>
      </c>
      <c r="BJ334" s="167">
        <f t="shared" si="1095"/>
        <v>0</v>
      </c>
      <c r="BK334" s="167">
        <f t="shared" si="1095"/>
        <v>0</v>
      </c>
      <c r="BL334" s="167">
        <f t="shared" si="1095"/>
        <v>0</v>
      </c>
      <c r="BM334" s="167">
        <f t="shared" si="1095"/>
        <v>0</v>
      </c>
      <c r="BN334" s="167">
        <f t="shared" si="1095"/>
        <v>0</v>
      </c>
      <c r="BO334" s="167">
        <f t="shared" si="1095"/>
        <v>0</v>
      </c>
      <c r="BP334" s="167">
        <f t="shared" si="1095"/>
        <v>0</v>
      </c>
      <c r="BQ334" s="167">
        <f t="shared" si="1095"/>
        <v>0</v>
      </c>
      <c r="BR334" s="167">
        <f t="shared" si="1095"/>
        <v>0</v>
      </c>
      <c r="BS334" s="167">
        <f t="shared" si="1095"/>
        <v>0</v>
      </c>
      <c r="BT334" s="167">
        <f t="shared" si="1095"/>
        <v>0</v>
      </c>
      <c r="BU334" s="167">
        <f t="shared" si="1095"/>
        <v>0</v>
      </c>
      <c r="BV334" s="167">
        <f t="shared" si="1095"/>
        <v>0</v>
      </c>
      <c r="BW334" s="167">
        <f t="shared" si="1095"/>
        <v>0</v>
      </c>
      <c r="BX334" s="167">
        <f t="shared" si="1095"/>
        <v>0</v>
      </c>
      <c r="BZ334" s="167" t="e">
        <f t="shared" ref="BZ334:BZ396" ca="1" si="1096">BI334-AP334</f>
        <v>#REF!</v>
      </c>
      <c r="CA334" s="167" t="e">
        <f t="shared" ref="CA334:CA396" ca="1" si="1097">BJ334-AQ334</f>
        <v>#REF!</v>
      </c>
      <c r="CB334" s="167" t="e">
        <f t="shared" ref="CB334:CB396" ca="1" si="1098">BK334-AR334</f>
        <v>#REF!</v>
      </c>
      <c r="CC334" s="167" t="e">
        <f t="shared" ref="CC334:CC396" ca="1" si="1099">BL334-AS334</f>
        <v>#REF!</v>
      </c>
      <c r="CD334" s="167" t="e">
        <f t="shared" ref="CD334:CD396" ca="1" si="1100">BM334-AT334</f>
        <v>#REF!</v>
      </c>
      <c r="CE334" s="167" t="e">
        <f t="shared" ref="CE334:CE396" ca="1" si="1101">BN334-AU334</f>
        <v>#REF!</v>
      </c>
      <c r="CF334" s="167" t="e">
        <f t="shared" ref="CF334:CF396" ca="1" si="1102">BO334-AV334</f>
        <v>#REF!</v>
      </c>
      <c r="CG334" s="167" t="e">
        <f t="shared" ref="CG334:CG396" ca="1" si="1103">BP334-AW334</f>
        <v>#REF!</v>
      </c>
      <c r="CH334" s="167" t="e">
        <f t="shared" ref="CH334:CH396" ca="1" si="1104">BQ334-AX334</f>
        <v>#REF!</v>
      </c>
      <c r="CI334" s="167" t="e">
        <f t="shared" ref="CI334:CI396" ca="1" si="1105">BR334-AY334</f>
        <v>#REF!</v>
      </c>
      <c r="CJ334" s="167" t="e">
        <f t="shared" ref="CJ334:CJ396" ca="1" si="1106">BS334-AZ334</f>
        <v>#REF!</v>
      </c>
      <c r="CK334" s="167" t="e">
        <f t="shared" ref="CK334:CK396" ca="1" si="1107">BT334-BA334</f>
        <v>#REF!</v>
      </c>
      <c r="CL334" s="167" t="e">
        <f t="shared" ref="CL334:CL396" ca="1" si="1108">BU334-BB334</f>
        <v>#REF!</v>
      </c>
      <c r="CM334" s="167" t="e">
        <f t="shared" ref="CM334:CM396" ca="1" si="1109">BV334-BC334</f>
        <v>#REF!</v>
      </c>
      <c r="CN334" s="167" t="e">
        <f t="shared" ref="CN334:CN396" ca="1" si="1110">BW334-BD334</f>
        <v>#REF!</v>
      </c>
      <c r="CO334" s="167" t="e">
        <f t="shared" ref="CO334:CO396" ca="1" si="1111">BX334-BE334</f>
        <v>#REF!</v>
      </c>
      <c r="CQ334" s="167" t="e">
        <f t="shared" ref="CQ334:CQ396" ca="1" si="1112">H334+BZ334</f>
        <v>#REF!</v>
      </c>
      <c r="CR334" s="167" t="e">
        <f t="shared" ref="CR334:CR396" ca="1" si="1113">I334+CA334</f>
        <v>#REF!</v>
      </c>
      <c r="CS334" s="167" t="e">
        <f t="shared" ref="CS334:CS396" ca="1" si="1114">J334+CB334</f>
        <v>#REF!</v>
      </c>
      <c r="CT334" s="167" t="e">
        <f t="shared" ref="CT334:CT396" ca="1" si="1115">K334+CC334</f>
        <v>#REF!</v>
      </c>
      <c r="CU334" s="167" t="e">
        <f t="shared" ref="CU334:CU396" ca="1" si="1116">L334+CD334</f>
        <v>#REF!</v>
      </c>
      <c r="CV334" s="167" t="e">
        <f t="shared" ref="CV334:CV396" ca="1" si="1117">M334+CE334</f>
        <v>#REF!</v>
      </c>
      <c r="CW334" s="167" t="e">
        <f t="shared" ref="CW334:CW396" ca="1" si="1118">N334+CF334</f>
        <v>#REF!</v>
      </c>
      <c r="CX334" s="167" t="e">
        <f t="shared" ref="CX334:CX396" ca="1" si="1119">O334+CG334</f>
        <v>#REF!</v>
      </c>
      <c r="CY334" s="167" t="e">
        <f t="shared" ref="CY334:CY396" ca="1" si="1120">P334+CH334</f>
        <v>#REF!</v>
      </c>
      <c r="CZ334" s="167" t="e">
        <f t="shared" ref="CZ334:CZ396" ca="1" si="1121">Q334+CI334</f>
        <v>#REF!</v>
      </c>
      <c r="DA334" s="167" t="e">
        <f t="shared" ref="DA334:DA396" ca="1" si="1122">R334+CJ334</f>
        <v>#REF!</v>
      </c>
      <c r="DB334" s="167" t="e">
        <f t="shared" ref="DB334:DB396" ca="1" si="1123">S334+CK334</f>
        <v>#REF!</v>
      </c>
      <c r="DC334" s="167" t="e">
        <f t="shared" ref="DC334:DC396" ca="1" si="1124">T334+CL334</f>
        <v>#REF!</v>
      </c>
      <c r="DD334" s="167" t="e">
        <f t="shared" ref="DD334:DD396" ca="1" si="1125">U334+CM334</f>
        <v>#REF!</v>
      </c>
      <c r="DE334" s="167" t="e">
        <f t="shared" ref="DE334:DE396" ca="1" si="1126">V334+CN334</f>
        <v>#REF!</v>
      </c>
      <c r="DF334" s="167" t="e">
        <f t="shared" ref="DF334:DF396" ca="1" si="1127">W334+CO334</f>
        <v>#REF!</v>
      </c>
      <c r="DH334" s="167">
        <f t="shared" ref="DH334:DH396" si="1128">BI334*(1+$C$5)</f>
        <v>0</v>
      </c>
      <c r="DI334" s="167">
        <f t="shared" ref="DI334:DI396" si="1129">BJ334*(1+$C$5)</f>
        <v>0</v>
      </c>
      <c r="DJ334" s="167">
        <f t="shared" ref="DJ334:DJ396" si="1130">BK334*(1+$C$5)</f>
        <v>0</v>
      </c>
      <c r="DK334" s="167">
        <f t="shared" ref="DK334:DK396" si="1131">BL334*(1+$C$5)</f>
        <v>0</v>
      </c>
      <c r="DL334" s="167">
        <f t="shared" ref="DL334:DL396" si="1132">BM334*(1+$C$5)</f>
        <v>0</v>
      </c>
      <c r="DM334" s="167">
        <f t="shared" ref="DM334:DM396" si="1133">BN334*(1+$C$5)</f>
        <v>0</v>
      </c>
      <c r="DN334" s="167">
        <f t="shared" ref="DN334:DN396" si="1134">BO334*(1+$C$5)</f>
        <v>0</v>
      </c>
      <c r="DO334" s="167">
        <f t="shared" ref="DO334:DO396" si="1135">BP334*(1+$C$5)</f>
        <v>0</v>
      </c>
      <c r="DP334" s="167">
        <f t="shared" ref="DP334:DP396" si="1136">BQ334*(1+$C$5)</f>
        <v>0</v>
      </c>
      <c r="DQ334" s="167">
        <f t="shared" ref="DQ334:DQ396" si="1137">BR334*(1+$C$5)</f>
        <v>0</v>
      </c>
      <c r="DR334" s="167">
        <f t="shared" ref="DR334:DR396" si="1138">BS334*(1+$C$5)</f>
        <v>0</v>
      </c>
      <c r="DS334" s="167">
        <f t="shared" ref="DS334:DS396" si="1139">BT334*(1+$C$5)</f>
        <v>0</v>
      </c>
      <c r="DT334" s="167">
        <f t="shared" ref="DT334:DT396" si="1140">BU334*(1+$C$5)</f>
        <v>0</v>
      </c>
      <c r="DU334" s="167">
        <f t="shared" ref="DU334:DU396" si="1141">BV334*(1+$C$5)</f>
        <v>0</v>
      </c>
      <c r="DV334" s="167">
        <f t="shared" ref="DV334:DV396" si="1142">BW334*(1+$C$5)</f>
        <v>0</v>
      </c>
      <c r="DW334" s="167">
        <f t="shared" ref="DW334:DW396" si="1143">BX334*(1+$C$5)</f>
        <v>0</v>
      </c>
      <c r="DY334" s="167" t="e">
        <f t="shared" ca="1" si="962"/>
        <v>#REF!</v>
      </c>
      <c r="DZ334" s="167" t="e">
        <f t="shared" ca="1" si="963"/>
        <v>#REF!</v>
      </c>
      <c r="EA334" s="167" t="e">
        <f t="shared" ca="1" si="964"/>
        <v>#REF!</v>
      </c>
      <c r="EB334" s="167" t="e">
        <f t="shared" ca="1" si="965"/>
        <v>#REF!</v>
      </c>
      <c r="EC334" s="167" t="e">
        <f t="shared" ca="1" si="966"/>
        <v>#REF!</v>
      </c>
      <c r="ED334" s="167" t="e">
        <f t="shared" ca="1" si="967"/>
        <v>#REF!</v>
      </c>
      <c r="EE334" s="167" t="e">
        <f t="shared" ca="1" si="968"/>
        <v>#REF!</v>
      </c>
      <c r="EF334" s="167" t="e">
        <f t="shared" ca="1" si="969"/>
        <v>#REF!</v>
      </c>
      <c r="EG334" s="167" t="e">
        <f t="shared" ca="1" si="970"/>
        <v>#REF!</v>
      </c>
      <c r="EH334" s="167" t="e">
        <f t="shared" ca="1" si="971"/>
        <v>#REF!</v>
      </c>
      <c r="EI334" s="167" t="e">
        <f t="shared" ca="1" si="972"/>
        <v>#REF!</v>
      </c>
      <c r="EJ334" s="167" t="e">
        <f t="shared" ca="1" si="973"/>
        <v>#REF!</v>
      </c>
      <c r="EK334" s="167" t="e">
        <f t="shared" ca="1" si="974"/>
        <v>#REF!</v>
      </c>
      <c r="EL334" s="167" t="e">
        <f t="shared" ca="1" si="975"/>
        <v>#REF!</v>
      </c>
      <c r="EM334" s="167" t="e">
        <f t="shared" ca="1" si="976"/>
        <v>#REF!</v>
      </c>
      <c r="EN334" s="167" t="e">
        <f t="shared" ca="1" si="977"/>
        <v>#REF!</v>
      </c>
      <c r="EP334" s="167">
        <f t="shared" si="978"/>
        <v>0</v>
      </c>
      <c r="EQ334" s="167">
        <f t="shared" si="979"/>
        <v>0</v>
      </c>
      <c r="ER334" s="167">
        <f t="shared" si="980"/>
        <v>0</v>
      </c>
      <c r="ES334" s="167">
        <f t="shared" si="981"/>
        <v>0</v>
      </c>
      <c r="ET334" s="167">
        <f t="shared" si="982"/>
        <v>0</v>
      </c>
      <c r="EU334" s="167">
        <f t="shared" si="983"/>
        <v>0</v>
      </c>
      <c r="EV334" s="167">
        <f t="shared" si="984"/>
        <v>0</v>
      </c>
      <c r="EW334" s="167">
        <f t="shared" si="985"/>
        <v>0</v>
      </c>
      <c r="EX334" s="167">
        <f t="shared" si="986"/>
        <v>0</v>
      </c>
      <c r="EY334" s="167">
        <f t="shared" si="987"/>
        <v>0</v>
      </c>
      <c r="EZ334" s="167">
        <f t="shared" si="988"/>
        <v>0</v>
      </c>
      <c r="FA334" s="167">
        <f t="shared" si="989"/>
        <v>0</v>
      </c>
      <c r="FB334" s="167">
        <f t="shared" si="990"/>
        <v>0</v>
      </c>
      <c r="FC334" s="167">
        <f t="shared" si="991"/>
        <v>0</v>
      </c>
      <c r="FD334" s="167">
        <f t="shared" si="992"/>
        <v>0</v>
      </c>
      <c r="FE334" s="167">
        <f t="shared" si="993"/>
        <v>0</v>
      </c>
      <c r="FG334" s="167">
        <f t="shared" si="994"/>
        <v>0</v>
      </c>
      <c r="FH334" s="167">
        <f t="shared" si="995"/>
        <v>0</v>
      </c>
      <c r="FI334" s="167">
        <f t="shared" si="996"/>
        <v>0</v>
      </c>
      <c r="FJ334" s="167">
        <f t="shared" si="997"/>
        <v>0</v>
      </c>
      <c r="FK334" s="167">
        <f t="shared" si="998"/>
        <v>0</v>
      </c>
      <c r="FL334" s="167">
        <f t="shared" si="999"/>
        <v>0</v>
      </c>
      <c r="FM334" s="167">
        <f t="shared" si="1000"/>
        <v>0</v>
      </c>
      <c r="FN334" s="167">
        <f t="shared" si="1001"/>
        <v>0</v>
      </c>
      <c r="FO334" s="167">
        <f t="shared" si="1002"/>
        <v>0</v>
      </c>
      <c r="FP334" s="167">
        <f t="shared" si="1003"/>
        <v>0</v>
      </c>
      <c r="FQ334" s="167">
        <f t="shared" si="1004"/>
        <v>0</v>
      </c>
      <c r="FR334" s="167">
        <f t="shared" si="1005"/>
        <v>0</v>
      </c>
      <c r="FS334" s="167">
        <f t="shared" si="1006"/>
        <v>0</v>
      </c>
      <c r="FT334" s="167">
        <f t="shared" si="1007"/>
        <v>0</v>
      </c>
      <c r="FU334" s="167">
        <f t="shared" si="1008"/>
        <v>0</v>
      </c>
      <c r="FV334" s="167">
        <f t="shared" si="1009"/>
        <v>0</v>
      </c>
      <c r="FX334" s="167">
        <f t="shared" si="1010"/>
        <v>0</v>
      </c>
      <c r="FY334" s="167">
        <f t="shared" si="1011"/>
        <v>0</v>
      </c>
      <c r="FZ334" s="167">
        <f t="shared" si="1012"/>
        <v>0</v>
      </c>
      <c r="GA334" s="167">
        <f t="shared" si="1013"/>
        <v>0</v>
      </c>
      <c r="GB334" s="167">
        <f t="shared" si="1014"/>
        <v>0</v>
      </c>
      <c r="GC334" s="167">
        <f t="shared" si="1015"/>
        <v>0</v>
      </c>
      <c r="GD334" s="167">
        <f t="shared" si="1016"/>
        <v>0</v>
      </c>
      <c r="GE334" s="167">
        <f t="shared" si="1017"/>
        <v>0</v>
      </c>
      <c r="GF334" s="167">
        <f t="shared" si="1018"/>
        <v>0</v>
      </c>
      <c r="GG334" s="167">
        <f t="shared" si="1019"/>
        <v>0</v>
      </c>
      <c r="GH334" s="167">
        <f t="shared" si="1020"/>
        <v>0</v>
      </c>
      <c r="GI334" s="167">
        <f t="shared" si="1021"/>
        <v>0</v>
      </c>
      <c r="GJ334" s="167">
        <f t="shared" si="1022"/>
        <v>0</v>
      </c>
      <c r="GK334" s="167">
        <f t="shared" si="1023"/>
        <v>0</v>
      </c>
      <c r="GL334" s="167">
        <f t="shared" si="1024"/>
        <v>0</v>
      </c>
      <c r="GM334" s="167">
        <f t="shared" si="1025"/>
        <v>0</v>
      </c>
      <c r="GO334" s="167" t="e">
        <f t="shared" ca="1" si="1077"/>
        <v>#REF!</v>
      </c>
      <c r="GP334" s="167" t="e">
        <f t="shared" ca="1" si="1093"/>
        <v>#REF!</v>
      </c>
      <c r="GQ334" s="167" t="e">
        <f t="shared" ca="1" si="1093"/>
        <v>#REF!</v>
      </c>
      <c r="GR334" s="167" t="e">
        <f t="shared" ca="1" si="1093"/>
        <v>#REF!</v>
      </c>
      <c r="GS334" s="167" t="e">
        <f t="shared" ca="1" si="1093"/>
        <v>#REF!</v>
      </c>
      <c r="GT334" s="167" t="e">
        <f t="shared" ca="1" si="1093"/>
        <v>#REF!</v>
      </c>
      <c r="GU334" s="167" t="e">
        <f t="shared" ca="1" si="1093"/>
        <v>#REF!</v>
      </c>
      <c r="GV334" s="167" t="e">
        <f t="shared" ca="1" si="1093"/>
        <v>#REF!</v>
      </c>
      <c r="GW334" s="167" t="e">
        <f t="shared" ca="1" si="1093"/>
        <v>#REF!</v>
      </c>
      <c r="GX334" s="167" t="e">
        <f t="shared" ca="1" si="1093"/>
        <v>#REF!</v>
      </c>
      <c r="GY334" s="167" t="e">
        <f t="shared" ca="1" si="1093"/>
        <v>#REF!</v>
      </c>
      <c r="GZ334" s="167" t="e">
        <f t="shared" ca="1" si="1093"/>
        <v>#REF!</v>
      </c>
      <c r="HA334" s="167" t="e">
        <f t="shared" ca="1" si="1093"/>
        <v>#REF!</v>
      </c>
      <c r="HB334" s="167" t="e">
        <f t="shared" ca="1" si="1093"/>
        <v>#REF!</v>
      </c>
      <c r="HC334" s="167" t="e">
        <f t="shared" ca="1" si="1093"/>
        <v>#REF!</v>
      </c>
      <c r="HD334" s="167" t="e">
        <f t="shared" ca="1" si="1093"/>
        <v>#REF!</v>
      </c>
      <c r="HF334" s="167" t="e">
        <f t="shared" ref="HF334:HF396" ca="1" si="1144">H334+BZ334+DY334+FX334+GO334</f>
        <v>#REF!</v>
      </c>
      <c r="HG334" s="167" t="e">
        <f t="shared" ref="HG334:HG396" ca="1" si="1145">I334+CA334+DZ334+FY334+GP334</f>
        <v>#REF!</v>
      </c>
      <c r="HH334" s="167" t="e">
        <f t="shared" ref="HH334:HH396" ca="1" si="1146">J334+CB334+EA334+FZ334+GQ334</f>
        <v>#REF!</v>
      </c>
      <c r="HI334" s="167" t="e">
        <f t="shared" ref="HI334:HI396" ca="1" si="1147">K334+CC334+EB334+GA334+GR334</f>
        <v>#REF!</v>
      </c>
      <c r="HJ334" s="167" t="e">
        <f t="shared" ref="HJ334:HJ396" ca="1" si="1148">L334+CD334+EC334+GB334+GS334</f>
        <v>#REF!</v>
      </c>
      <c r="HK334" s="167" t="e">
        <f t="shared" ref="HK334:HK396" ca="1" si="1149">M334+CE334+ED334+GC334+GT334</f>
        <v>#REF!</v>
      </c>
      <c r="HL334" s="167" t="e">
        <f t="shared" ref="HL334:HL396" ca="1" si="1150">N334+CF334+EE334+GD334+GU334</f>
        <v>#REF!</v>
      </c>
      <c r="HM334" s="167" t="e">
        <f t="shared" ref="HM334:HM396" ca="1" si="1151">O334+CG334+EF334+GE334+GV334</f>
        <v>#REF!</v>
      </c>
      <c r="HN334" s="167" t="e">
        <f t="shared" ref="HN334:HN396" ca="1" si="1152">P334+CH334+EG334+GF334+GW334</f>
        <v>#REF!</v>
      </c>
      <c r="HO334" s="167" t="e">
        <f t="shared" ref="HO334:HO396" ca="1" si="1153">Q334+CI334+EH334+GG334+GX334</f>
        <v>#REF!</v>
      </c>
      <c r="HP334" s="167" t="e">
        <f t="shared" ref="HP334:HP396" ca="1" si="1154">R334+CJ334+EI334+GH334+GY334</f>
        <v>#REF!</v>
      </c>
      <c r="HQ334" s="167" t="e">
        <f t="shared" ref="HQ334:HQ396" ca="1" si="1155">S334+CK334+EJ334+GI334+GZ334</f>
        <v>#REF!</v>
      </c>
      <c r="HR334" s="167" t="e">
        <f t="shared" ref="HR334:HR396" ca="1" si="1156">T334+CL334+EK334+GJ334+HA334</f>
        <v>#REF!</v>
      </c>
      <c r="HS334" s="167" t="e">
        <f t="shared" ref="HS334:HS396" ca="1" si="1157">U334+CM334+EL334+GK334+HB334</f>
        <v>#REF!</v>
      </c>
      <c r="HT334" s="167" t="e">
        <f t="shared" ref="HT334:HT396" ca="1" si="1158">V334+CN334+EM334+GL334+HC334</f>
        <v>#REF!</v>
      </c>
      <c r="HU334" s="167" t="e">
        <f t="shared" ref="HU334:HU396" ca="1" si="1159">W334+CO334+EN334+GM334+HD334</f>
        <v>#REF!</v>
      </c>
      <c r="HW334" s="167" t="e">
        <f t="shared" ref="HW334:HW396" ca="1" si="1160">HF334+NPV($C$4,$HG334:$HU334)</f>
        <v>#REF!</v>
      </c>
      <c r="HX334" s="167">
        <f t="shared" ref="HX334:HX396" si="1161">BI334+NPV($C$4,BJ334:BX334)</f>
        <v>0</v>
      </c>
      <c r="HY334" s="167" t="e">
        <f t="shared" ca="1" si="1026"/>
        <v>#REF!</v>
      </c>
      <c r="HZ334" s="219" t="e">
        <f t="shared" ca="1" si="1027"/>
        <v>#REF!</v>
      </c>
    </row>
    <row r="335" spans="1:234" s="48" customFormat="1">
      <c r="A335" s="3" t="s">
        <v>664</v>
      </c>
      <c r="B335" s="202" t="str">
        <f>INDEX('Ref1'!$E:$E,MATCH(A335,'Ref1'!$A:$A,0))</f>
        <v>Tameside</v>
      </c>
      <c r="C335" s="42" t="str">
        <f>INDEX(Data1!B:B,MATCH(A335,Data1!A:A,0))</f>
        <v>MD</v>
      </c>
      <c r="D335" s="253" t="str">
        <f>INDEX(Data1!C:C,MATCH(A335,Data1!A:A,0))</f>
        <v>NW</v>
      </c>
      <c r="E335" s="200" t="str">
        <f>IF($C$6="No","No",IF(COUNTIF(Inputs!$K$359:$K$398,$A335)&gt;0,"Yes","No"))</f>
        <v>No</v>
      </c>
      <c r="F335" s="404"/>
      <c r="G335" s="62">
        <f>INDEX('4_RatesSplit'!K:K,MATCH($A335,'4_RatesSplit'!$A:$A,0))</f>
        <v>0</v>
      </c>
      <c r="H335" s="171">
        <f>INDEX('4_RatesSplit'!L:L,MATCH($A335,'4_RatesSplit'!$A:$A,0))</f>
        <v>0</v>
      </c>
      <c r="I335" s="167">
        <f>INDEX('4_RatesSplit'!M:M,MATCH($A335,'4_RatesSplit'!$A:$A,0))</f>
        <v>0</v>
      </c>
      <c r="J335" s="167">
        <f>INDEX('4_RatesSplit'!N:N,MATCH($A335,'4_RatesSplit'!$A:$A,0))</f>
        <v>0</v>
      </c>
      <c r="K335" s="167">
        <f>INDEX('4_RatesSplit'!O:O,MATCH($A335,'4_RatesSplit'!$A:$A,0))</f>
        <v>0</v>
      </c>
      <c r="L335" s="167">
        <f>INDEX('4_RatesSplit'!P:P,MATCH($A335,'4_RatesSplit'!$A:$A,0))</f>
        <v>0</v>
      </c>
      <c r="M335" s="167">
        <f>INDEX('4_RatesSplit'!Q:Q,MATCH($A335,'4_RatesSplit'!$A:$A,0))</f>
        <v>0</v>
      </c>
      <c r="N335" s="167">
        <f>INDEX('4_RatesSplit'!R:R,MATCH($A335,'4_RatesSplit'!$A:$A,0))</f>
        <v>0</v>
      </c>
      <c r="O335" s="167">
        <f>INDEX('4_RatesSplit'!S:S,MATCH($A335,'4_RatesSplit'!$A:$A,0))</f>
        <v>0</v>
      </c>
      <c r="P335" s="167">
        <f>INDEX('4_RatesSplit'!T:T,MATCH($A335,'4_RatesSplit'!$A:$A,0))</f>
        <v>0</v>
      </c>
      <c r="Q335" s="167">
        <f>INDEX('4_RatesSplit'!U:U,MATCH($A335,'4_RatesSplit'!$A:$A,0))</f>
        <v>0</v>
      </c>
      <c r="R335" s="167">
        <f>INDEX('4_RatesSplit'!V:V,MATCH($A335,'4_RatesSplit'!$A:$A,0))</f>
        <v>0</v>
      </c>
      <c r="S335" s="167">
        <f>INDEX('4_RatesSplit'!W:W,MATCH($A335,'4_RatesSplit'!$A:$A,0))</f>
        <v>0</v>
      </c>
      <c r="T335" s="167">
        <f>INDEX('4_RatesSplit'!X:X,MATCH($A335,'4_RatesSplit'!$A:$A,0))</f>
        <v>0</v>
      </c>
      <c r="U335" s="167">
        <f>INDEX('4_RatesSplit'!Y:Y,MATCH($A335,'4_RatesSplit'!$A:$A,0))</f>
        <v>0</v>
      </c>
      <c r="V335" s="167">
        <f>INDEX('4_RatesSplit'!Z:Z,MATCH($A335,'4_RatesSplit'!$A:$A,0))</f>
        <v>0</v>
      </c>
      <c r="W335" s="167">
        <f>INDEX('4_RatesSplit'!AA:AA,MATCH($A335,'4_RatesSplit'!$A:$A,0))</f>
        <v>0</v>
      </c>
      <c r="X335" s="18"/>
      <c r="Y335" s="168" t="e">
        <f ca="1">INDEX('4_RatesSplit'!AT:AT,MATCH($A335,'4_RatesSplit'!$A:$A,0))</f>
        <v>#REF!</v>
      </c>
      <c r="Z335" s="168" t="e">
        <f ca="1">INDEX('4_RatesSplit'!AU:AU,MATCH($A335,'4_RatesSplit'!$A:$A,0))</f>
        <v>#REF!</v>
      </c>
      <c r="AA335" s="168" t="e">
        <f ca="1">INDEX('4_RatesSplit'!AV:AV,MATCH($A335,'4_RatesSplit'!$A:$A,0))</f>
        <v>#REF!</v>
      </c>
      <c r="AB335" s="168" t="e">
        <f ca="1">INDEX('4_RatesSplit'!AW:AW,MATCH($A335,'4_RatesSplit'!$A:$A,0))</f>
        <v>#REF!</v>
      </c>
      <c r="AC335" s="168" t="e">
        <f ca="1">INDEX('4_RatesSplit'!AX:AX,MATCH($A335,'4_RatesSplit'!$A:$A,0))</f>
        <v>#REF!</v>
      </c>
      <c r="AD335" s="168" t="e">
        <f ca="1">INDEX('4_RatesSplit'!AY:AY,MATCH($A335,'4_RatesSplit'!$A:$A,0))</f>
        <v>#REF!</v>
      </c>
      <c r="AE335" s="168" t="e">
        <f ca="1">INDEX('4_RatesSplit'!AZ:AZ,MATCH($A335,'4_RatesSplit'!$A:$A,0))</f>
        <v>#REF!</v>
      </c>
      <c r="AF335" s="168" t="e">
        <f ca="1">INDEX('4_RatesSplit'!BA:BA,MATCH($A335,'4_RatesSplit'!$A:$A,0))</f>
        <v>#REF!</v>
      </c>
      <c r="AG335" s="168" t="e">
        <f ca="1">INDEX('4_RatesSplit'!BB:BB,MATCH($A335,'4_RatesSplit'!$A:$A,0))</f>
        <v>#REF!</v>
      </c>
      <c r="AH335" s="168" t="e">
        <f ca="1">INDEX('4_RatesSplit'!BC:BC,MATCH($A335,'4_RatesSplit'!$A:$A,0))</f>
        <v>#REF!</v>
      </c>
      <c r="AI335" s="168" t="e">
        <f ca="1">INDEX('4_RatesSplit'!BD:BD,MATCH($A335,'4_RatesSplit'!$A:$A,0))</f>
        <v>#REF!</v>
      </c>
      <c r="AJ335" s="168" t="e">
        <f ca="1">INDEX('4_RatesSplit'!BE:BE,MATCH($A335,'4_RatesSplit'!$A:$A,0))</f>
        <v>#REF!</v>
      </c>
      <c r="AK335" s="168" t="e">
        <f ca="1">INDEX('4_RatesSplit'!BF:BF,MATCH($A335,'4_RatesSplit'!$A:$A,0))</f>
        <v>#REF!</v>
      </c>
      <c r="AL335" s="168" t="e">
        <f ca="1">INDEX('4_RatesSplit'!BG:BG,MATCH($A335,'4_RatesSplit'!$A:$A,0))</f>
        <v>#REF!</v>
      </c>
      <c r="AM335" s="168" t="e">
        <f ca="1">INDEX('4_RatesSplit'!BH:BH,MATCH($A335,'4_RatesSplit'!$A:$A,0))</f>
        <v>#REF!</v>
      </c>
      <c r="AN335" s="198" t="e">
        <f ca="1">INDEX('4_RatesSplit'!BI:BI,MATCH($A335,'4_RatesSplit'!$A:$A,0))</f>
        <v>#REF!</v>
      </c>
      <c r="AO335" s="114"/>
      <c r="AP335" s="167" t="e">
        <f t="shared" ref="AP335:AP396" ca="1" si="1162">IF(AP$3="Reset",Y335*AP$6,AO335*(1+$C$4))</f>
        <v>#REF!</v>
      </c>
      <c r="AQ335" s="167" t="e">
        <f t="shared" ref="AQ335:AQ396" ca="1" si="1163">IF(AQ$3="Reset",Z335*AQ$6,AP335*(1+$C$4))</f>
        <v>#REF!</v>
      </c>
      <c r="AR335" s="167" t="e">
        <f t="shared" ref="AR335:AR396" ca="1" si="1164">IF(AR$3="Reset",AA335*AR$6,AQ335*(1+$C$4))</f>
        <v>#REF!</v>
      </c>
      <c r="AS335" s="167" t="e">
        <f t="shared" ref="AS335:AS396" ca="1" si="1165">IF(AS$3="Reset",AB335*AS$6,AR335*(1+$C$4))</f>
        <v>#REF!</v>
      </c>
      <c r="AT335" s="167" t="e">
        <f t="shared" ref="AT335:AT396" ca="1" si="1166">IF(AT$3="Reset",AC335*AT$6,AS335*(1+$C$4))</f>
        <v>#REF!</v>
      </c>
      <c r="AU335" s="167" t="e">
        <f t="shared" ref="AU335:AU396" ca="1" si="1167">IF(AU$3="Reset",AD335*AU$6,AT335*(1+$C$4))</f>
        <v>#REF!</v>
      </c>
      <c r="AV335" s="167" t="e">
        <f t="shared" ref="AV335:AV396" ca="1" si="1168">IF(AV$3="Reset",AE335*AV$6,AU335*(1+$C$4))</f>
        <v>#REF!</v>
      </c>
      <c r="AW335" s="167" t="e">
        <f t="shared" ref="AW335:AW396" ca="1" si="1169">IF(AW$3="Reset",AF335*AW$6,AV335*(1+$C$4))</f>
        <v>#REF!</v>
      </c>
      <c r="AX335" s="167" t="e">
        <f t="shared" ref="AX335:AX396" ca="1" si="1170">IF(AX$3="Reset",AG335*AX$6,AW335*(1+$C$4))</f>
        <v>#REF!</v>
      </c>
      <c r="AY335" s="167" t="e">
        <f t="shared" ref="AY335:AY396" ca="1" si="1171">IF(AY$3="Reset",AH335*AY$6,AX335*(1+$C$4))</f>
        <v>#REF!</v>
      </c>
      <c r="AZ335" s="167" t="e">
        <f t="shared" ref="AZ335:AZ396" ca="1" si="1172">IF(AZ$3="Reset",AI335*AZ$6,AY335*(1+$C$4))</f>
        <v>#REF!</v>
      </c>
      <c r="BA335" s="167" t="e">
        <f t="shared" ref="BA335:BA396" ca="1" si="1173">IF(BA$3="Reset",AJ335*BA$6,AZ335*(1+$C$4))</f>
        <v>#REF!</v>
      </c>
      <c r="BB335" s="167" t="e">
        <f t="shared" ref="BB335:BB396" ca="1" si="1174">IF(BB$3="Reset",AK335*BB$6,BA335*(1+$C$4))</f>
        <v>#REF!</v>
      </c>
      <c r="BC335" s="167" t="e">
        <f t="shared" ref="BC335:BC396" ca="1" si="1175">IF(BC$3="Reset",AL335*BC$6,BB335*(1+$C$4))</f>
        <v>#REF!</v>
      </c>
      <c r="BD335" s="167" t="e">
        <f t="shared" ref="BD335:BD396" ca="1" si="1176">IF(BD$3="Reset",AM335*BD$6,BC335*(1+$C$4))</f>
        <v>#REF!</v>
      </c>
      <c r="BE335" s="167" t="e">
        <f t="shared" ref="BE335:BE396" ca="1" si="1177">IF(BE$3="Reset",AN335*BE$6,BD335*(1+$C$4))</f>
        <v>#REF!</v>
      </c>
      <c r="BF335" s="18"/>
      <c r="BG335" s="168">
        <f>INDEX('2_Needs'!$F:$F,MATCH($A335,'2_Needs'!$A:$A,0))</f>
        <v>4.5126280945212765E-3</v>
      </c>
      <c r="BH335" s="114"/>
      <c r="BI335" s="167">
        <f t="shared" ref="BI335:BX335" si="1178">IF(BI$3="reset",$BG335*BI$6,BH335*(1+$C$4))</f>
        <v>0</v>
      </c>
      <c r="BJ335" s="167">
        <f t="shared" si="1178"/>
        <v>0</v>
      </c>
      <c r="BK335" s="167">
        <f t="shared" si="1178"/>
        <v>0</v>
      </c>
      <c r="BL335" s="167">
        <f t="shared" si="1178"/>
        <v>0</v>
      </c>
      <c r="BM335" s="167">
        <f t="shared" si="1178"/>
        <v>0</v>
      </c>
      <c r="BN335" s="167">
        <f t="shared" si="1178"/>
        <v>0</v>
      </c>
      <c r="BO335" s="167">
        <f t="shared" si="1178"/>
        <v>0</v>
      </c>
      <c r="BP335" s="167">
        <f t="shared" si="1178"/>
        <v>0</v>
      </c>
      <c r="BQ335" s="167">
        <f t="shared" si="1178"/>
        <v>0</v>
      </c>
      <c r="BR335" s="167">
        <f t="shared" si="1178"/>
        <v>0</v>
      </c>
      <c r="BS335" s="167">
        <f t="shared" si="1178"/>
        <v>0</v>
      </c>
      <c r="BT335" s="167">
        <f t="shared" si="1178"/>
        <v>0</v>
      </c>
      <c r="BU335" s="167">
        <f t="shared" si="1178"/>
        <v>0</v>
      </c>
      <c r="BV335" s="167">
        <f t="shared" si="1178"/>
        <v>0</v>
      </c>
      <c r="BW335" s="167">
        <f t="shared" si="1178"/>
        <v>0</v>
      </c>
      <c r="BX335" s="167">
        <f t="shared" si="1178"/>
        <v>0</v>
      </c>
      <c r="BZ335" s="167" t="e">
        <f t="shared" ca="1" si="1096"/>
        <v>#REF!</v>
      </c>
      <c r="CA335" s="167" t="e">
        <f t="shared" ca="1" si="1097"/>
        <v>#REF!</v>
      </c>
      <c r="CB335" s="167" t="e">
        <f t="shared" ca="1" si="1098"/>
        <v>#REF!</v>
      </c>
      <c r="CC335" s="167" t="e">
        <f t="shared" ca="1" si="1099"/>
        <v>#REF!</v>
      </c>
      <c r="CD335" s="167" t="e">
        <f t="shared" ca="1" si="1100"/>
        <v>#REF!</v>
      </c>
      <c r="CE335" s="167" t="e">
        <f t="shared" ca="1" si="1101"/>
        <v>#REF!</v>
      </c>
      <c r="CF335" s="167" t="e">
        <f t="shared" ca="1" si="1102"/>
        <v>#REF!</v>
      </c>
      <c r="CG335" s="167" t="e">
        <f t="shared" ca="1" si="1103"/>
        <v>#REF!</v>
      </c>
      <c r="CH335" s="167" t="e">
        <f t="shared" ca="1" si="1104"/>
        <v>#REF!</v>
      </c>
      <c r="CI335" s="167" t="e">
        <f t="shared" ca="1" si="1105"/>
        <v>#REF!</v>
      </c>
      <c r="CJ335" s="167" t="e">
        <f t="shared" ca="1" si="1106"/>
        <v>#REF!</v>
      </c>
      <c r="CK335" s="167" t="e">
        <f t="shared" ca="1" si="1107"/>
        <v>#REF!</v>
      </c>
      <c r="CL335" s="167" t="e">
        <f t="shared" ca="1" si="1108"/>
        <v>#REF!</v>
      </c>
      <c r="CM335" s="167" t="e">
        <f t="shared" ca="1" si="1109"/>
        <v>#REF!</v>
      </c>
      <c r="CN335" s="167" t="e">
        <f t="shared" ca="1" si="1110"/>
        <v>#REF!</v>
      </c>
      <c r="CO335" s="167" t="e">
        <f t="shared" ca="1" si="1111"/>
        <v>#REF!</v>
      </c>
      <c r="CQ335" s="167" t="e">
        <f t="shared" ca="1" si="1112"/>
        <v>#REF!</v>
      </c>
      <c r="CR335" s="167" t="e">
        <f t="shared" ca="1" si="1113"/>
        <v>#REF!</v>
      </c>
      <c r="CS335" s="167" t="e">
        <f t="shared" ca="1" si="1114"/>
        <v>#REF!</v>
      </c>
      <c r="CT335" s="167" t="e">
        <f t="shared" ca="1" si="1115"/>
        <v>#REF!</v>
      </c>
      <c r="CU335" s="167" t="e">
        <f t="shared" ca="1" si="1116"/>
        <v>#REF!</v>
      </c>
      <c r="CV335" s="167" t="e">
        <f t="shared" ca="1" si="1117"/>
        <v>#REF!</v>
      </c>
      <c r="CW335" s="167" t="e">
        <f t="shared" ca="1" si="1118"/>
        <v>#REF!</v>
      </c>
      <c r="CX335" s="167" t="e">
        <f t="shared" ca="1" si="1119"/>
        <v>#REF!</v>
      </c>
      <c r="CY335" s="167" t="e">
        <f t="shared" ca="1" si="1120"/>
        <v>#REF!</v>
      </c>
      <c r="CZ335" s="167" t="e">
        <f t="shared" ca="1" si="1121"/>
        <v>#REF!</v>
      </c>
      <c r="DA335" s="167" t="e">
        <f t="shared" ca="1" si="1122"/>
        <v>#REF!</v>
      </c>
      <c r="DB335" s="167" t="e">
        <f t="shared" ca="1" si="1123"/>
        <v>#REF!</v>
      </c>
      <c r="DC335" s="167" t="e">
        <f t="shared" ca="1" si="1124"/>
        <v>#REF!</v>
      </c>
      <c r="DD335" s="167" t="e">
        <f t="shared" ca="1" si="1125"/>
        <v>#REF!</v>
      </c>
      <c r="DE335" s="167" t="e">
        <f t="shared" ca="1" si="1126"/>
        <v>#REF!</v>
      </c>
      <c r="DF335" s="167" t="e">
        <f t="shared" ca="1" si="1127"/>
        <v>#REF!</v>
      </c>
      <c r="DH335" s="167">
        <f t="shared" si="1128"/>
        <v>0</v>
      </c>
      <c r="DI335" s="167">
        <f t="shared" si="1129"/>
        <v>0</v>
      </c>
      <c r="DJ335" s="167">
        <f t="shared" si="1130"/>
        <v>0</v>
      </c>
      <c r="DK335" s="167">
        <f t="shared" si="1131"/>
        <v>0</v>
      </c>
      <c r="DL335" s="167">
        <f t="shared" si="1132"/>
        <v>0</v>
      </c>
      <c r="DM335" s="167">
        <f t="shared" si="1133"/>
        <v>0</v>
      </c>
      <c r="DN335" s="167">
        <f t="shared" si="1134"/>
        <v>0</v>
      </c>
      <c r="DO335" s="167">
        <f t="shared" si="1135"/>
        <v>0</v>
      </c>
      <c r="DP335" s="167">
        <f t="shared" si="1136"/>
        <v>0</v>
      </c>
      <c r="DQ335" s="167">
        <f t="shared" si="1137"/>
        <v>0</v>
      </c>
      <c r="DR335" s="167">
        <f t="shared" si="1138"/>
        <v>0</v>
      </c>
      <c r="DS335" s="167">
        <f t="shared" si="1139"/>
        <v>0</v>
      </c>
      <c r="DT335" s="167">
        <f t="shared" si="1140"/>
        <v>0</v>
      </c>
      <c r="DU335" s="167">
        <f t="shared" si="1141"/>
        <v>0</v>
      </c>
      <c r="DV335" s="167">
        <f t="shared" si="1142"/>
        <v>0</v>
      </c>
      <c r="DW335" s="167">
        <f t="shared" si="1143"/>
        <v>0</v>
      </c>
      <c r="DY335" s="167" t="e">
        <f t="shared" ref="DY335:DY396" ca="1" si="1179">IF(DH335&gt;CQ335,DH335-CQ335,0)</f>
        <v>#REF!</v>
      </c>
      <c r="DZ335" s="167" t="e">
        <f t="shared" ref="DZ335:DZ396" ca="1" si="1180">IF(DI335&gt;CR335,DI335-CR335,0)</f>
        <v>#REF!</v>
      </c>
      <c r="EA335" s="167" t="e">
        <f t="shared" ref="EA335:EA396" ca="1" si="1181">IF(DJ335&gt;CS335,DJ335-CS335,0)</f>
        <v>#REF!</v>
      </c>
      <c r="EB335" s="167" t="e">
        <f t="shared" ref="EB335:EB396" ca="1" si="1182">IF(DK335&gt;CT335,DK335-CT335,0)</f>
        <v>#REF!</v>
      </c>
      <c r="EC335" s="167" t="e">
        <f t="shared" ref="EC335:EC396" ca="1" si="1183">IF(DL335&gt;CU335,DL335-CU335,0)</f>
        <v>#REF!</v>
      </c>
      <c r="ED335" s="167" t="e">
        <f t="shared" ref="ED335:ED396" ca="1" si="1184">IF(DM335&gt;CV335,DM335-CV335,0)</f>
        <v>#REF!</v>
      </c>
      <c r="EE335" s="167" t="e">
        <f t="shared" ref="EE335:EE396" ca="1" si="1185">IF(DN335&gt;CW335,DN335-CW335,0)</f>
        <v>#REF!</v>
      </c>
      <c r="EF335" s="167" t="e">
        <f t="shared" ref="EF335:EF396" ca="1" si="1186">IF(DO335&gt;CX335,DO335-CX335,0)</f>
        <v>#REF!</v>
      </c>
      <c r="EG335" s="167" t="e">
        <f t="shared" ref="EG335:EG396" ca="1" si="1187">IF(DP335&gt;CY335,DP335-CY335,0)</f>
        <v>#REF!</v>
      </c>
      <c r="EH335" s="167" t="e">
        <f t="shared" ref="EH335:EH396" ca="1" si="1188">IF(DQ335&gt;CZ335,DQ335-CZ335,0)</f>
        <v>#REF!</v>
      </c>
      <c r="EI335" s="167" t="e">
        <f t="shared" ref="EI335:EI396" ca="1" si="1189">IF(DR335&gt;DA335,DR335-DA335,0)</f>
        <v>#REF!</v>
      </c>
      <c r="EJ335" s="167" t="e">
        <f t="shared" ref="EJ335:EJ396" ca="1" si="1190">IF(DS335&gt;DB335,DS335-DB335,0)</f>
        <v>#REF!</v>
      </c>
      <c r="EK335" s="167" t="e">
        <f t="shared" ref="EK335:EK396" ca="1" si="1191">IF(DT335&gt;DC335,DT335-DC335,0)</f>
        <v>#REF!</v>
      </c>
      <c r="EL335" s="167" t="e">
        <f t="shared" ref="EL335:EL396" ca="1" si="1192">IF(DU335&gt;DD335,DU335-DD335,0)</f>
        <v>#REF!</v>
      </c>
      <c r="EM335" s="167" t="e">
        <f t="shared" ref="EM335:EM396" ca="1" si="1193">IF(DV335&gt;DE335,DV335-DE335,0)</f>
        <v>#REF!</v>
      </c>
      <c r="EN335" s="167" t="e">
        <f t="shared" ref="EN335:EN396" ca="1" si="1194">IF(DW335&gt;DF335,DW335-DF335,0)</f>
        <v>#REF!</v>
      </c>
      <c r="EP335" s="167">
        <f t="shared" ref="EP335:EP396" si="1195">IF($A$4="Option 2",MAX(CQ335-BI335,0),IF($A$4="Option 3",MAX(CQ335-BI335*(1+$A$6),0),IF($A$4="Option 1",0,"Error")))</f>
        <v>0</v>
      </c>
      <c r="EQ335" s="167">
        <f t="shared" ref="EQ335:EQ396" si="1196">IF($A$4="Option 2",MAX(CR335-BJ335,0),IF($A$4="Option 3",MAX(CR335-BJ335*(1+$A$6),0),IF($A$4="Option 1",0,"Error")))</f>
        <v>0</v>
      </c>
      <c r="ER335" s="167">
        <f t="shared" ref="ER335:ER396" si="1197">IF($A$4="Option 2",MAX(CS335-BK335,0),IF($A$4="Option 3",MAX(CS335-BK335*(1+$A$6),0),IF($A$4="Option 1",0,"Error")))</f>
        <v>0</v>
      </c>
      <c r="ES335" s="167">
        <f t="shared" ref="ES335:ES396" si="1198">IF($A$4="Option 2",MAX(CT335-BL335,0),IF($A$4="Option 3",MAX(CT335-BL335*(1+$A$6),0),IF($A$4="Option 1",0,"Error")))</f>
        <v>0</v>
      </c>
      <c r="ET335" s="167">
        <f t="shared" ref="ET335:ET396" si="1199">IF($A$4="Option 2",MAX(CU335-BM335,0),IF($A$4="Option 3",MAX(CU335-BM335*(1+$A$6),0),IF($A$4="Option 1",0,"Error")))</f>
        <v>0</v>
      </c>
      <c r="EU335" s="167">
        <f t="shared" ref="EU335:EU396" si="1200">IF($A$4="Option 2",MAX(CV335-BN335,0),IF($A$4="Option 3",MAX(CV335-BN335*(1+$A$6),0),IF($A$4="Option 1",0,"Error")))</f>
        <v>0</v>
      </c>
      <c r="EV335" s="167">
        <f t="shared" ref="EV335:EV396" si="1201">IF($A$4="Option 2",MAX(CW335-BO335,0),IF($A$4="Option 3",MAX(CW335-BO335*(1+$A$6),0),IF($A$4="Option 1",0,"Error")))</f>
        <v>0</v>
      </c>
      <c r="EW335" s="167">
        <f t="shared" ref="EW335:EW396" si="1202">IF($A$4="Option 2",MAX(CX335-BP335,0),IF($A$4="Option 3",MAX(CX335-BP335*(1+$A$6),0),IF($A$4="Option 1",0,"Error")))</f>
        <v>0</v>
      </c>
      <c r="EX335" s="167">
        <f t="shared" ref="EX335:EX396" si="1203">IF($A$4="Option 2",MAX(CY335-BQ335,0),IF($A$4="Option 3",MAX(CY335-BQ335*(1+$A$6),0),IF($A$4="Option 1",0,"Error")))</f>
        <v>0</v>
      </c>
      <c r="EY335" s="167">
        <f t="shared" ref="EY335:EY396" si="1204">IF($A$4="Option 2",MAX(CZ335-BR335,0),IF($A$4="Option 3",MAX(CZ335-BR335*(1+$A$6),0),IF($A$4="Option 1",0,"Error")))</f>
        <v>0</v>
      </c>
      <c r="EZ335" s="167">
        <f t="shared" ref="EZ335:EZ396" si="1205">IF($A$4="Option 2",MAX(DA335-BS335,0),IF($A$4="Option 3",MAX(DA335-BS335*(1+$A$6),0),IF($A$4="Option 1",0,"Error")))</f>
        <v>0</v>
      </c>
      <c r="FA335" s="167">
        <f t="shared" ref="FA335:FA396" si="1206">IF($A$4="Option 2",MAX(DB335-BT335,0),IF($A$4="Option 3",MAX(DB335-BT335*(1+$A$6),0),IF($A$4="Option 1",0,"Error")))</f>
        <v>0</v>
      </c>
      <c r="FB335" s="167">
        <f t="shared" ref="FB335:FB396" si="1207">IF($A$4="Option 2",MAX(DC335-BU335,0),IF($A$4="Option 3",MAX(DC335-BU335*(1+$A$6),0),IF($A$4="Option 1",0,"Error")))</f>
        <v>0</v>
      </c>
      <c r="FC335" s="167">
        <f t="shared" ref="FC335:FC396" si="1208">IF($A$4="Option 2",MAX(DD335-BV335,0),IF($A$4="Option 3",MAX(DD335-BV335*(1+$A$6),0),IF($A$4="Option 1",0,"Error")))</f>
        <v>0</v>
      </c>
      <c r="FD335" s="167">
        <f t="shared" ref="FD335:FD396" si="1209">IF($A$4="Option 2",MAX(DE335-BW335,0),IF($A$4="Option 3",MAX(DE335-BW335*(1+$A$6),0),IF($A$4="Option 1",0,"Error")))</f>
        <v>0</v>
      </c>
      <c r="FE335" s="167">
        <f t="shared" ref="FE335:FE396" si="1210">IF($A$4="Option 2",MAX(DF335-BX335,0),IF($A$4="Option 3",MAX(DF335-BX335*(1+$A$6),0),IF($A$4="Option 1",0,"Error")))</f>
        <v>0</v>
      </c>
      <c r="FG335" s="167">
        <f t="shared" ref="FG335:FG396" si="1211">IF($A$4="Option 2",MAX(MIN((1-BI335/AP335),$A$5/100),0),IF($A$4="Option 3",$A$7/100,IF($A$4="Option 1",0,"Error")))</f>
        <v>0</v>
      </c>
      <c r="FH335" s="167">
        <f t="shared" ref="FH335:FH396" si="1212">IF($A$4="Option 2",MAX(MIN((1-BJ335/AQ335),$A$5/100),0),IF($A$4="Option 3",$A$7/100,IF($A$4="Option 1",0,"Error")))</f>
        <v>0</v>
      </c>
      <c r="FI335" s="167">
        <f t="shared" ref="FI335:FI396" si="1213">IF($A$4="Option 2",MAX(MIN((1-BK335/AR335),$A$5/100),0),IF($A$4="Option 3",$A$7/100,IF($A$4="Option 1",0,"Error")))</f>
        <v>0</v>
      </c>
      <c r="FJ335" s="167">
        <f t="shared" ref="FJ335:FJ396" si="1214">IF($A$4="Option 2",MAX(MIN((1-BL335/AS335),$A$5/100),0),IF($A$4="Option 3",$A$7/100,IF($A$4="Option 1",0,"Error")))</f>
        <v>0</v>
      </c>
      <c r="FK335" s="167">
        <f t="shared" ref="FK335:FK396" si="1215">IF($A$4="Option 2",MAX(MIN((1-BM335/AT335),$A$5/100),0),IF($A$4="Option 3",$A$7/100,IF($A$4="Option 1",0,"Error")))</f>
        <v>0</v>
      </c>
      <c r="FL335" s="167">
        <f t="shared" ref="FL335:FL396" si="1216">IF($A$4="Option 2",MAX(MIN((1-BN335/AU335),$A$5/100),0),IF($A$4="Option 3",$A$7/100,IF($A$4="Option 1",0,"Error")))</f>
        <v>0</v>
      </c>
      <c r="FM335" s="167">
        <f t="shared" ref="FM335:FM396" si="1217">IF($A$4="Option 2",MAX(MIN((1-BO335/AV335),$A$5/100),0),IF($A$4="Option 3",$A$7/100,IF($A$4="Option 1",0,"Error")))</f>
        <v>0</v>
      </c>
      <c r="FN335" s="167">
        <f t="shared" ref="FN335:FN396" si="1218">IF($A$4="Option 2",MAX(MIN((1-BP335/AW335),$A$5/100),0),IF($A$4="Option 3",$A$7/100,IF($A$4="Option 1",0,"Error")))</f>
        <v>0</v>
      </c>
      <c r="FO335" s="167">
        <f t="shared" ref="FO335:FO396" si="1219">IF($A$4="Option 2",MAX(MIN((1-BQ335/AX335),$A$5/100),0),IF($A$4="Option 3",$A$7/100,IF($A$4="Option 1",0,"Error")))</f>
        <v>0</v>
      </c>
      <c r="FP335" s="167">
        <f t="shared" ref="FP335:FP396" si="1220">IF($A$4="Option 2",MAX(MIN((1-BR335/AY335),$A$5/100),0),IF($A$4="Option 3",$A$7/100,IF($A$4="Option 1",0,"Error")))</f>
        <v>0</v>
      </c>
      <c r="FQ335" s="167">
        <f t="shared" ref="FQ335:FQ396" si="1221">IF($A$4="Option 2",MAX(MIN((1-BS335/AZ335),$A$5/100),0),IF($A$4="Option 3",$A$7/100,IF($A$4="Option 1",0,"Error")))</f>
        <v>0</v>
      </c>
      <c r="FR335" s="167">
        <f t="shared" ref="FR335:FR396" si="1222">IF($A$4="Option 2",MAX(MIN((1-BT335/BA335),$A$5/100),0),IF($A$4="Option 3",$A$7/100,IF($A$4="Option 1",0,"Error")))</f>
        <v>0</v>
      </c>
      <c r="FS335" s="167">
        <f t="shared" ref="FS335:FS396" si="1223">IF($A$4="Option 2",MAX(MIN((1-BU335/BB335),$A$5/100),0),IF($A$4="Option 3",$A$7/100,IF($A$4="Option 1",0,"Error")))</f>
        <v>0</v>
      </c>
      <c r="FT335" s="167">
        <f t="shared" ref="FT335:FT396" si="1224">IF($A$4="Option 2",MAX(MIN((1-BV335/BC335),$A$5/100),0),IF($A$4="Option 3",$A$7/100,IF($A$4="Option 1",0,"Error")))</f>
        <v>0</v>
      </c>
      <c r="FU335" s="167">
        <f t="shared" ref="FU335:FU396" si="1225">IF($A$4="Option 2",MAX(MIN((1-BW335/BD335),$A$5/100),0),IF($A$4="Option 3",$A$7/100,IF($A$4="Option 1",0,"Error")))</f>
        <v>0</v>
      </c>
      <c r="FV335" s="167">
        <f t="shared" ref="FV335:FV396" si="1226">IF($A$4="Option 2",MAX(MIN((1-BX335/BE335),$A$5/100),0),IF($A$4="Option 3",$A$7/100,IF($A$4="Option 1",0,"Error")))</f>
        <v>0</v>
      </c>
      <c r="FX335" s="167">
        <f t="shared" ref="FX335:FX396" si="1227">(-1)*EP335*FG335</f>
        <v>0</v>
      </c>
      <c r="FY335" s="167">
        <f t="shared" ref="FY335:FY396" si="1228">(-1)*EQ335*FH335</f>
        <v>0</v>
      </c>
      <c r="FZ335" s="167">
        <f t="shared" ref="FZ335:FZ396" si="1229">(-1)*ER335*FI335</f>
        <v>0</v>
      </c>
      <c r="GA335" s="167">
        <f t="shared" ref="GA335:GA396" si="1230">(-1)*ES335*FJ335</f>
        <v>0</v>
      </c>
      <c r="GB335" s="167">
        <f t="shared" ref="GB335:GB396" si="1231">(-1)*ET335*FK335</f>
        <v>0</v>
      </c>
      <c r="GC335" s="167">
        <f t="shared" ref="GC335:GC396" si="1232">(-1)*EU335*FL335</f>
        <v>0</v>
      </c>
      <c r="GD335" s="167">
        <f t="shared" ref="GD335:GD396" si="1233">(-1)*EV335*FM335</f>
        <v>0</v>
      </c>
      <c r="GE335" s="167">
        <f t="shared" ref="GE335:GE396" si="1234">(-1)*EW335*FN335</f>
        <v>0</v>
      </c>
      <c r="GF335" s="167">
        <f t="shared" ref="GF335:GF396" si="1235">(-1)*EX335*FO335</f>
        <v>0</v>
      </c>
      <c r="GG335" s="167">
        <f t="shared" ref="GG335:GG396" si="1236">(-1)*EY335*FP335</f>
        <v>0</v>
      </c>
      <c r="GH335" s="167">
        <f t="shared" ref="GH335:GH396" si="1237">(-1)*EZ335*FQ335</f>
        <v>0</v>
      </c>
      <c r="GI335" s="167">
        <f t="shared" ref="GI335:GI396" si="1238">(-1)*FA335*FR335</f>
        <v>0</v>
      </c>
      <c r="GJ335" s="167">
        <f t="shared" ref="GJ335:GJ396" si="1239">(-1)*FB335*FS335</f>
        <v>0</v>
      </c>
      <c r="GK335" s="167">
        <f t="shared" ref="GK335:GK396" si="1240">(-1)*FC335*FT335</f>
        <v>0</v>
      </c>
      <c r="GL335" s="167">
        <f t="shared" ref="GL335:GL396" si="1241">(-1)*FD335*FU335</f>
        <v>0</v>
      </c>
      <c r="GM335" s="167">
        <f t="shared" ref="GM335:GM396" si="1242">(-1)*FE335*FV335</f>
        <v>0</v>
      </c>
      <c r="GO335" s="167" t="e">
        <f t="shared" ca="1" si="1077"/>
        <v>#REF!</v>
      </c>
      <c r="GP335" s="167" t="e">
        <f t="shared" ca="1" si="1093"/>
        <v>#REF!</v>
      </c>
      <c r="GQ335" s="167" t="e">
        <f t="shared" ca="1" si="1093"/>
        <v>#REF!</v>
      </c>
      <c r="GR335" s="167" t="e">
        <f t="shared" ca="1" si="1093"/>
        <v>#REF!</v>
      </c>
      <c r="GS335" s="167" t="e">
        <f t="shared" ca="1" si="1093"/>
        <v>#REF!</v>
      </c>
      <c r="GT335" s="167" t="e">
        <f t="shared" ca="1" si="1093"/>
        <v>#REF!</v>
      </c>
      <c r="GU335" s="167" t="e">
        <f t="shared" ca="1" si="1093"/>
        <v>#REF!</v>
      </c>
      <c r="GV335" s="167" t="e">
        <f t="shared" ca="1" si="1093"/>
        <v>#REF!</v>
      </c>
      <c r="GW335" s="167" t="e">
        <f t="shared" ca="1" si="1093"/>
        <v>#REF!</v>
      </c>
      <c r="GX335" s="167" t="e">
        <f t="shared" ca="1" si="1093"/>
        <v>#REF!</v>
      </c>
      <c r="GY335" s="167" t="e">
        <f t="shared" ca="1" si="1093"/>
        <v>#REF!</v>
      </c>
      <c r="GZ335" s="167" t="e">
        <f t="shared" ca="1" si="1093"/>
        <v>#REF!</v>
      </c>
      <c r="HA335" s="167" t="e">
        <f t="shared" ca="1" si="1093"/>
        <v>#REF!</v>
      </c>
      <c r="HB335" s="167" t="e">
        <f t="shared" ca="1" si="1093"/>
        <v>#REF!</v>
      </c>
      <c r="HC335" s="167" t="e">
        <f t="shared" ca="1" si="1093"/>
        <v>#REF!</v>
      </c>
      <c r="HD335" s="167" t="e">
        <f t="shared" ca="1" si="1093"/>
        <v>#REF!</v>
      </c>
      <c r="HF335" s="167" t="e">
        <f t="shared" ca="1" si="1144"/>
        <v>#REF!</v>
      </c>
      <c r="HG335" s="167" t="e">
        <f t="shared" ca="1" si="1145"/>
        <v>#REF!</v>
      </c>
      <c r="HH335" s="167" t="e">
        <f t="shared" ca="1" si="1146"/>
        <v>#REF!</v>
      </c>
      <c r="HI335" s="167" t="e">
        <f t="shared" ca="1" si="1147"/>
        <v>#REF!</v>
      </c>
      <c r="HJ335" s="167" t="e">
        <f t="shared" ca="1" si="1148"/>
        <v>#REF!</v>
      </c>
      <c r="HK335" s="167" t="e">
        <f t="shared" ca="1" si="1149"/>
        <v>#REF!</v>
      </c>
      <c r="HL335" s="167" t="e">
        <f t="shared" ca="1" si="1150"/>
        <v>#REF!</v>
      </c>
      <c r="HM335" s="167" t="e">
        <f t="shared" ca="1" si="1151"/>
        <v>#REF!</v>
      </c>
      <c r="HN335" s="167" t="e">
        <f t="shared" ca="1" si="1152"/>
        <v>#REF!</v>
      </c>
      <c r="HO335" s="167" t="e">
        <f t="shared" ca="1" si="1153"/>
        <v>#REF!</v>
      </c>
      <c r="HP335" s="167" t="e">
        <f t="shared" ca="1" si="1154"/>
        <v>#REF!</v>
      </c>
      <c r="HQ335" s="167" t="e">
        <f t="shared" ca="1" si="1155"/>
        <v>#REF!</v>
      </c>
      <c r="HR335" s="167" t="e">
        <f t="shared" ca="1" si="1156"/>
        <v>#REF!</v>
      </c>
      <c r="HS335" s="167" t="e">
        <f t="shared" ca="1" si="1157"/>
        <v>#REF!</v>
      </c>
      <c r="HT335" s="167" t="e">
        <f t="shared" ca="1" si="1158"/>
        <v>#REF!</v>
      </c>
      <c r="HU335" s="167" t="e">
        <f t="shared" ca="1" si="1159"/>
        <v>#REF!</v>
      </c>
      <c r="HW335" s="167" t="e">
        <f t="shared" ca="1" si="1160"/>
        <v>#REF!</v>
      </c>
      <c r="HX335" s="167">
        <f t="shared" si="1161"/>
        <v>0</v>
      </c>
      <c r="HY335" s="167" t="e">
        <f t="shared" ref="HY335:HY398" ca="1" si="1243">HW335-HX335</f>
        <v>#REF!</v>
      </c>
      <c r="HZ335" s="219" t="e">
        <f t="shared" ref="HZ335:HZ396" ca="1" si="1244">HY335/HX335</f>
        <v>#REF!</v>
      </c>
    </row>
    <row r="336" spans="1:234" s="48" customFormat="1">
      <c r="A336" s="3" t="s">
        <v>666</v>
      </c>
      <c r="B336" s="202" t="str">
        <f>INDEX('Ref1'!$E:$E,MATCH(A336,'Ref1'!$A:$A,0))</f>
        <v>Tamworth</v>
      </c>
      <c r="C336" s="42" t="str">
        <f>INDEX(Data1!B:B,MATCH(A336,Data1!A:A,0))</f>
        <v>SD</v>
      </c>
      <c r="D336" s="253" t="str">
        <f>INDEX(Data1!C:C,MATCH(A336,Data1!A:A,0))</f>
        <v>WM</v>
      </c>
      <c r="E336" s="200" t="str">
        <f>IF($C$6="No","No",IF(COUNTIF(Inputs!$K$359:$K$398,$A336)&gt;0,"Yes","No"))</f>
        <v>No</v>
      </c>
      <c r="F336" s="404"/>
      <c r="G336" s="62">
        <f>INDEX('4_RatesSplit'!K:K,MATCH($A336,'4_RatesSplit'!$A:$A,0))</f>
        <v>0</v>
      </c>
      <c r="H336" s="171">
        <f>INDEX('4_RatesSplit'!L:L,MATCH($A336,'4_RatesSplit'!$A:$A,0))</f>
        <v>0</v>
      </c>
      <c r="I336" s="167">
        <f>INDEX('4_RatesSplit'!M:M,MATCH($A336,'4_RatesSplit'!$A:$A,0))</f>
        <v>0</v>
      </c>
      <c r="J336" s="167">
        <f>INDEX('4_RatesSplit'!N:N,MATCH($A336,'4_RatesSplit'!$A:$A,0))</f>
        <v>0</v>
      </c>
      <c r="K336" s="167">
        <f>INDEX('4_RatesSplit'!O:O,MATCH($A336,'4_RatesSplit'!$A:$A,0))</f>
        <v>0</v>
      </c>
      <c r="L336" s="167">
        <f>INDEX('4_RatesSplit'!P:P,MATCH($A336,'4_RatesSplit'!$A:$A,0))</f>
        <v>0</v>
      </c>
      <c r="M336" s="167">
        <f>INDEX('4_RatesSplit'!Q:Q,MATCH($A336,'4_RatesSplit'!$A:$A,0))</f>
        <v>0</v>
      </c>
      <c r="N336" s="167">
        <f>INDEX('4_RatesSplit'!R:R,MATCH($A336,'4_RatesSplit'!$A:$A,0))</f>
        <v>0</v>
      </c>
      <c r="O336" s="167">
        <f>INDEX('4_RatesSplit'!S:S,MATCH($A336,'4_RatesSplit'!$A:$A,0))</f>
        <v>0</v>
      </c>
      <c r="P336" s="167">
        <f>INDEX('4_RatesSplit'!T:T,MATCH($A336,'4_RatesSplit'!$A:$A,0))</f>
        <v>0</v>
      </c>
      <c r="Q336" s="167">
        <f>INDEX('4_RatesSplit'!U:U,MATCH($A336,'4_RatesSplit'!$A:$A,0))</f>
        <v>0</v>
      </c>
      <c r="R336" s="167">
        <f>INDEX('4_RatesSplit'!V:V,MATCH($A336,'4_RatesSplit'!$A:$A,0))</f>
        <v>0</v>
      </c>
      <c r="S336" s="167">
        <f>INDEX('4_RatesSplit'!W:W,MATCH($A336,'4_RatesSplit'!$A:$A,0))</f>
        <v>0</v>
      </c>
      <c r="T336" s="167">
        <f>INDEX('4_RatesSplit'!X:X,MATCH($A336,'4_RatesSplit'!$A:$A,0))</f>
        <v>0</v>
      </c>
      <c r="U336" s="167">
        <f>INDEX('4_RatesSplit'!Y:Y,MATCH($A336,'4_RatesSplit'!$A:$A,0))</f>
        <v>0</v>
      </c>
      <c r="V336" s="167">
        <f>INDEX('4_RatesSplit'!Z:Z,MATCH($A336,'4_RatesSplit'!$A:$A,0))</f>
        <v>0</v>
      </c>
      <c r="W336" s="167">
        <f>INDEX('4_RatesSplit'!AA:AA,MATCH($A336,'4_RatesSplit'!$A:$A,0))</f>
        <v>0</v>
      </c>
      <c r="X336" s="18"/>
      <c r="Y336" s="168" t="e">
        <f ca="1">INDEX('4_RatesSplit'!AT:AT,MATCH($A336,'4_RatesSplit'!$A:$A,0))</f>
        <v>#REF!</v>
      </c>
      <c r="Z336" s="168" t="e">
        <f ca="1">INDEX('4_RatesSplit'!AU:AU,MATCH($A336,'4_RatesSplit'!$A:$A,0))</f>
        <v>#REF!</v>
      </c>
      <c r="AA336" s="168" t="e">
        <f ca="1">INDEX('4_RatesSplit'!AV:AV,MATCH($A336,'4_RatesSplit'!$A:$A,0))</f>
        <v>#REF!</v>
      </c>
      <c r="AB336" s="168" t="e">
        <f ca="1">INDEX('4_RatesSplit'!AW:AW,MATCH($A336,'4_RatesSplit'!$A:$A,0))</f>
        <v>#REF!</v>
      </c>
      <c r="AC336" s="168" t="e">
        <f ca="1">INDEX('4_RatesSplit'!AX:AX,MATCH($A336,'4_RatesSplit'!$A:$A,0))</f>
        <v>#REF!</v>
      </c>
      <c r="AD336" s="168" t="e">
        <f ca="1">INDEX('4_RatesSplit'!AY:AY,MATCH($A336,'4_RatesSplit'!$A:$A,0))</f>
        <v>#REF!</v>
      </c>
      <c r="AE336" s="168" t="e">
        <f ca="1">INDEX('4_RatesSplit'!AZ:AZ,MATCH($A336,'4_RatesSplit'!$A:$A,0))</f>
        <v>#REF!</v>
      </c>
      <c r="AF336" s="168" t="e">
        <f ca="1">INDEX('4_RatesSplit'!BA:BA,MATCH($A336,'4_RatesSplit'!$A:$A,0))</f>
        <v>#REF!</v>
      </c>
      <c r="AG336" s="168" t="e">
        <f ca="1">INDEX('4_RatesSplit'!BB:BB,MATCH($A336,'4_RatesSplit'!$A:$A,0))</f>
        <v>#REF!</v>
      </c>
      <c r="AH336" s="168" t="e">
        <f ca="1">INDEX('4_RatesSplit'!BC:BC,MATCH($A336,'4_RatesSplit'!$A:$A,0))</f>
        <v>#REF!</v>
      </c>
      <c r="AI336" s="168" t="e">
        <f ca="1">INDEX('4_RatesSplit'!BD:BD,MATCH($A336,'4_RatesSplit'!$A:$A,0))</f>
        <v>#REF!</v>
      </c>
      <c r="AJ336" s="168" t="e">
        <f ca="1">INDEX('4_RatesSplit'!BE:BE,MATCH($A336,'4_RatesSplit'!$A:$A,0))</f>
        <v>#REF!</v>
      </c>
      <c r="AK336" s="168" t="e">
        <f ca="1">INDEX('4_RatesSplit'!BF:BF,MATCH($A336,'4_RatesSplit'!$A:$A,0))</f>
        <v>#REF!</v>
      </c>
      <c r="AL336" s="168" t="e">
        <f ca="1">INDEX('4_RatesSplit'!BG:BG,MATCH($A336,'4_RatesSplit'!$A:$A,0))</f>
        <v>#REF!</v>
      </c>
      <c r="AM336" s="168" t="e">
        <f ca="1">INDEX('4_RatesSplit'!BH:BH,MATCH($A336,'4_RatesSplit'!$A:$A,0))</f>
        <v>#REF!</v>
      </c>
      <c r="AN336" s="198" t="e">
        <f ca="1">INDEX('4_RatesSplit'!BI:BI,MATCH($A336,'4_RatesSplit'!$A:$A,0))</f>
        <v>#REF!</v>
      </c>
      <c r="AO336" s="114"/>
      <c r="AP336" s="167" t="e">
        <f t="shared" ca="1" si="1162"/>
        <v>#REF!</v>
      </c>
      <c r="AQ336" s="167" t="e">
        <f t="shared" ca="1" si="1163"/>
        <v>#REF!</v>
      </c>
      <c r="AR336" s="167" t="e">
        <f t="shared" ca="1" si="1164"/>
        <v>#REF!</v>
      </c>
      <c r="AS336" s="167" t="e">
        <f t="shared" ca="1" si="1165"/>
        <v>#REF!</v>
      </c>
      <c r="AT336" s="167" t="e">
        <f t="shared" ca="1" si="1166"/>
        <v>#REF!</v>
      </c>
      <c r="AU336" s="167" t="e">
        <f t="shared" ca="1" si="1167"/>
        <v>#REF!</v>
      </c>
      <c r="AV336" s="167" t="e">
        <f t="shared" ca="1" si="1168"/>
        <v>#REF!</v>
      </c>
      <c r="AW336" s="167" t="e">
        <f t="shared" ca="1" si="1169"/>
        <v>#REF!</v>
      </c>
      <c r="AX336" s="167" t="e">
        <f t="shared" ca="1" si="1170"/>
        <v>#REF!</v>
      </c>
      <c r="AY336" s="167" t="e">
        <f t="shared" ca="1" si="1171"/>
        <v>#REF!</v>
      </c>
      <c r="AZ336" s="167" t="e">
        <f t="shared" ca="1" si="1172"/>
        <v>#REF!</v>
      </c>
      <c r="BA336" s="167" t="e">
        <f t="shared" ca="1" si="1173"/>
        <v>#REF!</v>
      </c>
      <c r="BB336" s="167" t="e">
        <f t="shared" ca="1" si="1174"/>
        <v>#REF!</v>
      </c>
      <c r="BC336" s="167" t="e">
        <f t="shared" ca="1" si="1175"/>
        <v>#REF!</v>
      </c>
      <c r="BD336" s="167" t="e">
        <f t="shared" ca="1" si="1176"/>
        <v>#REF!</v>
      </c>
      <c r="BE336" s="167" t="e">
        <f t="shared" ca="1" si="1177"/>
        <v>#REF!</v>
      </c>
      <c r="BF336" s="18"/>
      <c r="BG336" s="168">
        <f>INDEX('2_Needs'!$F:$F,MATCH($A336,'2_Needs'!$A:$A,0))</f>
        <v>1.8744501751405618E-4</v>
      </c>
      <c r="BH336" s="114"/>
      <c r="BI336" s="167">
        <f t="shared" ref="BI336:BX336" si="1245">IF(BI$3="reset",$BG336*BI$6,BH336*(1+$C$4))</f>
        <v>0</v>
      </c>
      <c r="BJ336" s="167">
        <f t="shared" si="1245"/>
        <v>0</v>
      </c>
      <c r="BK336" s="167">
        <f t="shared" si="1245"/>
        <v>0</v>
      </c>
      <c r="BL336" s="167">
        <f t="shared" si="1245"/>
        <v>0</v>
      </c>
      <c r="BM336" s="167">
        <f t="shared" si="1245"/>
        <v>0</v>
      </c>
      <c r="BN336" s="167">
        <f t="shared" si="1245"/>
        <v>0</v>
      </c>
      <c r="BO336" s="167">
        <f t="shared" si="1245"/>
        <v>0</v>
      </c>
      <c r="BP336" s="167">
        <f t="shared" si="1245"/>
        <v>0</v>
      </c>
      <c r="BQ336" s="167">
        <f t="shared" si="1245"/>
        <v>0</v>
      </c>
      <c r="BR336" s="167">
        <f t="shared" si="1245"/>
        <v>0</v>
      </c>
      <c r="BS336" s="167">
        <f t="shared" si="1245"/>
        <v>0</v>
      </c>
      <c r="BT336" s="167">
        <f t="shared" si="1245"/>
        <v>0</v>
      </c>
      <c r="BU336" s="167">
        <f t="shared" si="1245"/>
        <v>0</v>
      </c>
      <c r="BV336" s="167">
        <f t="shared" si="1245"/>
        <v>0</v>
      </c>
      <c r="BW336" s="167">
        <f t="shared" si="1245"/>
        <v>0</v>
      </c>
      <c r="BX336" s="167">
        <f t="shared" si="1245"/>
        <v>0</v>
      </c>
      <c r="BZ336" s="167" t="e">
        <f t="shared" ca="1" si="1096"/>
        <v>#REF!</v>
      </c>
      <c r="CA336" s="167" t="e">
        <f t="shared" ca="1" si="1097"/>
        <v>#REF!</v>
      </c>
      <c r="CB336" s="167" t="e">
        <f t="shared" ca="1" si="1098"/>
        <v>#REF!</v>
      </c>
      <c r="CC336" s="167" t="e">
        <f t="shared" ca="1" si="1099"/>
        <v>#REF!</v>
      </c>
      <c r="CD336" s="167" t="e">
        <f t="shared" ca="1" si="1100"/>
        <v>#REF!</v>
      </c>
      <c r="CE336" s="167" t="e">
        <f t="shared" ca="1" si="1101"/>
        <v>#REF!</v>
      </c>
      <c r="CF336" s="167" t="e">
        <f t="shared" ca="1" si="1102"/>
        <v>#REF!</v>
      </c>
      <c r="CG336" s="167" t="e">
        <f t="shared" ca="1" si="1103"/>
        <v>#REF!</v>
      </c>
      <c r="CH336" s="167" t="e">
        <f t="shared" ca="1" si="1104"/>
        <v>#REF!</v>
      </c>
      <c r="CI336" s="167" t="e">
        <f t="shared" ca="1" si="1105"/>
        <v>#REF!</v>
      </c>
      <c r="CJ336" s="167" t="e">
        <f t="shared" ca="1" si="1106"/>
        <v>#REF!</v>
      </c>
      <c r="CK336" s="167" t="e">
        <f t="shared" ca="1" si="1107"/>
        <v>#REF!</v>
      </c>
      <c r="CL336" s="167" t="e">
        <f t="shared" ca="1" si="1108"/>
        <v>#REF!</v>
      </c>
      <c r="CM336" s="167" t="e">
        <f t="shared" ca="1" si="1109"/>
        <v>#REF!</v>
      </c>
      <c r="CN336" s="167" t="e">
        <f t="shared" ca="1" si="1110"/>
        <v>#REF!</v>
      </c>
      <c r="CO336" s="167" t="e">
        <f t="shared" ca="1" si="1111"/>
        <v>#REF!</v>
      </c>
      <c r="CQ336" s="167" t="e">
        <f t="shared" ca="1" si="1112"/>
        <v>#REF!</v>
      </c>
      <c r="CR336" s="167" t="e">
        <f t="shared" ca="1" si="1113"/>
        <v>#REF!</v>
      </c>
      <c r="CS336" s="167" t="e">
        <f t="shared" ca="1" si="1114"/>
        <v>#REF!</v>
      </c>
      <c r="CT336" s="167" t="e">
        <f t="shared" ca="1" si="1115"/>
        <v>#REF!</v>
      </c>
      <c r="CU336" s="167" t="e">
        <f t="shared" ca="1" si="1116"/>
        <v>#REF!</v>
      </c>
      <c r="CV336" s="167" t="e">
        <f t="shared" ca="1" si="1117"/>
        <v>#REF!</v>
      </c>
      <c r="CW336" s="167" t="e">
        <f t="shared" ca="1" si="1118"/>
        <v>#REF!</v>
      </c>
      <c r="CX336" s="167" t="e">
        <f t="shared" ca="1" si="1119"/>
        <v>#REF!</v>
      </c>
      <c r="CY336" s="167" t="e">
        <f t="shared" ca="1" si="1120"/>
        <v>#REF!</v>
      </c>
      <c r="CZ336" s="167" t="e">
        <f t="shared" ca="1" si="1121"/>
        <v>#REF!</v>
      </c>
      <c r="DA336" s="167" t="e">
        <f t="shared" ca="1" si="1122"/>
        <v>#REF!</v>
      </c>
      <c r="DB336" s="167" t="e">
        <f t="shared" ca="1" si="1123"/>
        <v>#REF!</v>
      </c>
      <c r="DC336" s="167" t="e">
        <f t="shared" ca="1" si="1124"/>
        <v>#REF!</v>
      </c>
      <c r="DD336" s="167" t="e">
        <f t="shared" ca="1" si="1125"/>
        <v>#REF!</v>
      </c>
      <c r="DE336" s="167" t="e">
        <f t="shared" ca="1" si="1126"/>
        <v>#REF!</v>
      </c>
      <c r="DF336" s="167" t="e">
        <f t="shared" ca="1" si="1127"/>
        <v>#REF!</v>
      </c>
      <c r="DH336" s="167">
        <f t="shared" si="1128"/>
        <v>0</v>
      </c>
      <c r="DI336" s="167">
        <f t="shared" si="1129"/>
        <v>0</v>
      </c>
      <c r="DJ336" s="167">
        <f t="shared" si="1130"/>
        <v>0</v>
      </c>
      <c r="DK336" s="167">
        <f t="shared" si="1131"/>
        <v>0</v>
      </c>
      <c r="DL336" s="167">
        <f t="shared" si="1132"/>
        <v>0</v>
      </c>
      <c r="DM336" s="167">
        <f t="shared" si="1133"/>
        <v>0</v>
      </c>
      <c r="DN336" s="167">
        <f t="shared" si="1134"/>
        <v>0</v>
      </c>
      <c r="DO336" s="167">
        <f t="shared" si="1135"/>
        <v>0</v>
      </c>
      <c r="DP336" s="167">
        <f t="shared" si="1136"/>
        <v>0</v>
      </c>
      <c r="DQ336" s="167">
        <f t="shared" si="1137"/>
        <v>0</v>
      </c>
      <c r="DR336" s="167">
        <f t="shared" si="1138"/>
        <v>0</v>
      </c>
      <c r="DS336" s="167">
        <f t="shared" si="1139"/>
        <v>0</v>
      </c>
      <c r="DT336" s="167">
        <f t="shared" si="1140"/>
        <v>0</v>
      </c>
      <c r="DU336" s="167">
        <f t="shared" si="1141"/>
        <v>0</v>
      </c>
      <c r="DV336" s="167">
        <f t="shared" si="1142"/>
        <v>0</v>
      </c>
      <c r="DW336" s="167">
        <f t="shared" si="1143"/>
        <v>0</v>
      </c>
      <c r="DY336" s="167" t="e">
        <f t="shared" ca="1" si="1179"/>
        <v>#REF!</v>
      </c>
      <c r="DZ336" s="167" t="e">
        <f t="shared" ca="1" si="1180"/>
        <v>#REF!</v>
      </c>
      <c r="EA336" s="167" t="e">
        <f t="shared" ca="1" si="1181"/>
        <v>#REF!</v>
      </c>
      <c r="EB336" s="167" t="e">
        <f t="shared" ca="1" si="1182"/>
        <v>#REF!</v>
      </c>
      <c r="EC336" s="167" t="e">
        <f t="shared" ca="1" si="1183"/>
        <v>#REF!</v>
      </c>
      <c r="ED336" s="167" t="e">
        <f t="shared" ca="1" si="1184"/>
        <v>#REF!</v>
      </c>
      <c r="EE336" s="167" t="e">
        <f t="shared" ca="1" si="1185"/>
        <v>#REF!</v>
      </c>
      <c r="EF336" s="167" t="e">
        <f t="shared" ca="1" si="1186"/>
        <v>#REF!</v>
      </c>
      <c r="EG336" s="167" t="e">
        <f t="shared" ca="1" si="1187"/>
        <v>#REF!</v>
      </c>
      <c r="EH336" s="167" t="e">
        <f t="shared" ca="1" si="1188"/>
        <v>#REF!</v>
      </c>
      <c r="EI336" s="167" t="e">
        <f t="shared" ca="1" si="1189"/>
        <v>#REF!</v>
      </c>
      <c r="EJ336" s="167" t="e">
        <f t="shared" ca="1" si="1190"/>
        <v>#REF!</v>
      </c>
      <c r="EK336" s="167" t="e">
        <f t="shared" ca="1" si="1191"/>
        <v>#REF!</v>
      </c>
      <c r="EL336" s="167" t="e">
        <f t="shared" ca="1" si="1192"/>
        <v>#REF!</v>
      </c>
      <c r="EM336" s="167" t="e">
        <f t="shared" ca="1" si="1193"/>
        <v>#REF!</v>
      </c>
      <c r="EN336" s="167" t="e">
        <f t="shared" ca="1" si="1194"/>
        <v>#REF!</v>
      </c>
      <c r="EP336" s="167">
        <f t="shared" si="1195"/>
        <v>0</v>
      </c>
      <c r="EQ336" s="167">
        <f t="shared" si="1196"/>
        <v>0</v>
      </c>
      <c r="ER336" s="167">
        <f t="shared" si="1197"/>
        <v>0</v>
      </c>
      <c r="ES336" s="167">
        <f t="shared" si="1198"/>
        <v>0</v>
      </c>
      <c r="ET336" s="167">
        <f t="shared" si="1199"/>
        <v>0</v>
      </c>
      <c r="EU336" s="167">
        <f t="shared" si="1200"/>
        <v>0</v>
      </c>
      <c r="EV336" s="167">
        <f t="shared" si="1201"/>
        <v>0</v>
      </c>
      <c r="EW336" s="167">
        <f t="shared" si="1202"/>
        <v>0</v>
      </c>
      <c r="EX336" s="167">
        <f t="shared" si="1203"/>
        <v>0</v>
      </c>
      <c r="EY336" s="167">
        <f t="shared" si="1204"/>
        <v>0</v>
      </c>
      <c r="EZ336" s="167">
        <f t="shared" si="1205"/>
        <v>0</v>
      </c>
      <c r="FA336" s="167">
        <f t="shared" si="1206"/>
        <v>0</v>
      </c>
      <c r="FB336" s="167">
        <f t="shared" si="1207"/>
        <v>0</v>
      </c>
      <c r="FC336" s="167">
        <f t="shared" si="1208"/>
        <v>0</v>
      </c>
      <c r="FD336" s="167">
        <f t="shared" si="1209"/>
        <v>0</v>
      </c>
      <c r="FE336" s="167">
        <f t="shared" si="1210"/>
        <v>0</v>
      </c>
      <c r="FG336" s="167">
        <f t="shared" si="1211"/>
        <v>0</v>
      </c>
      <c r="FH336" s="167">
        <f t="shared" si="1212"/>
        <v>0</v>
      </c>
      <c r="FI336" s="167">
        <f t="shared" si="1213"/>
        <v>0</v>
      </c>
      <c r="FJ336" s="167">
        <f t="shared" si="1214"/>
        <v>0</v>
      </c>
      <c r="FK336" s="167">
        <f t="shared" si="1215"/>
        <v>0</v>
      </c>
      <c r="FL336" s="167">
        <f t="shared" si="1216"/>
        <v>0</v>
      </c>
      <c r="FM336" s="167">
        <f t="shared" si="1217"/>
        <v>0</v>
      </c>
      <c r="FN336" s="167">
        <f t="shared" si="1218"/>
        <v>0</v>
      </c>
      <c r="FO336" s="167">
        <f t="shared" si="1219"/>
        <v>0</v>
      </c>
      <c r="FP336" s="167">
        <f t="shared" si="1220"/>
        <v>0</v>
      </c>
      <c r="FQ336" s="167">
        <f t="shared" si="1221"/>
        <v>0</v>
      </c>
      <c r="FR336" s="167">
        <f t="shared" si="1222"/>
        <v>0</v>
      </c>
      <c r="FS336" s="167">
        <f t="shared" si="1223"/>
        <v>0</v>
      </c>
      <c r="FT336" s="167">
        <f t="shared" si="1224"/>
        <v>0</v>
      </c>
      <c r="FU336" s="167">
        <f t="shared" si="1225"/>
        <v>0</v>
      </c>
      <c r="FV336" s="167">
        <f t="shared" si="1226"/>
        <v>0</v>
      </c>
      <c r="FX336" s="167">
        <f t="shared" si="1227"/>
        <v>0</v>
      </c>
      <c r="FY336" s="167">
        <f t="shared" si="1228"/>
        <v>0</v>
      </c>
      <c r="FZ336" s="167">
        <f t="shared" si="1229"/>
        <v>0</v>
      </c>
      <c r="GA336" s="167">
        <f t="shared" si="1230"/>
        <v>0</v>
      </c>
      <c r="GB336" s="167">
        <f t="shared" si="1231"/>
        <v>0</v>
      </c>
      <c r="GC336" s="167">
        <f t="shared" si="1232"/>
        <v>0</v>
      </c>
      <c r="GD336" s="167">
        <f t="shared" si="1233"/>
        <v>0</v>
      </c>
      <c r="GE336" s="167">
        <f t="shared" si="1234"/>
        <v>0</v>
      </c>
      <c r="GF336" s="167">
        <f t="shared" si="1235"/>
        <v>0</v>
      </c>
      <c r="GG336" s="167">
        <f t="shared" si="1236"/>
        <v>0</v>
      </c>
      <c r="GH336" s="167">
        <f t="shared" si="1237"/>
        <v>0</v>
      </c>
      <c r="GI336" s="167">
        <f t="shared" si="1238"/>
        <v>0</v>
      </c>
      <c r="GJ336" s="167">
        <f t="shared" si="1239"/>
        <v>0</v>
      </c>
      <c r="GK336" s="167">
        <f t="shared" si="1240"/>
        <v>0</v>
      </c>
      <c r="GL336" s="167">
        <f t="shared" si="1241"/>
        <v>0</v>
      </c>
      <c r="GM336" s="167">
        <f t="shared" si="1242"/>
        <v>0</v>
      </c>
      <c r="GO336" s="167" t="e">
        <f t="shared" ca="1" si="1077"/>
        <v>#REF!</v>
      </c>
      <c r="GP336" s="167" t="e">
        <f t="shared" ca="1" si="1093"/>
        <v>#REF!</v>
      </c>
      <c r="GQ336" s="167" t="e">
        <f t="shared" ca="1" si="1093"/>
        <v>#REF!</v>
      </c>
      <c r="GR336" s="167" t="e">
        <f t="shared" ca="1" si="1093"/>
        <v>#REF!</v>
      </c>
      <c r="GS336" s="167" t="e">
        <f t="shared" ca="1" si="1093"/>
        <v>#REF!</v>
      </c>
      <c r="GT336" s="167" t="e">
        <f t="shared" ca="1" si="1093"/>
        <v>#REF!</v>
      </c>
      <c r="GU336" s="167" t="e">
        <f t="shared" ca="1" si="1093"/>
        <v>#REF!</v>
      </c>
      <c r="GV336" s="167" t="e">
        <f t="shared" ca="1" si="1093"/>
        <v>#REF!</v>
      </c>
      <c r="GW336" s="167" t="e">
        <f t="shared" ca="1" si="1093"/>
        <v>#REF!</v>
      </c>
      <c r="GX336" s="167" t="e">
        <f t="shared" ca="1" si="1093"/>
        <v>#REF!</v>
      </c>
      <c r="GY336" s="167" t="e">
        <f t="shared" ca="1" si="1093"/>
        <v>#REF!</v>
      </c>
      <c r="GZ336" s="167" t="e">
        <f t="shared" ca="1" si="1093"/>
        <v>#REF!</v>
      </c>
      <c r="HA336" s="167" t="e">
        <f t="shared" ca="1" si="1093"/>
        <v>#REF!</v>
      </c>
      <c r="HB336" s="167" t="e">
        <f t="shared" ca="1" si="1093"/>
        <v>#REF!</v>
      </c>
      <c r="HC336" s="167" t="e">
        <f t="shared" ca="1" si="1093"/>
        <v>#REF!</v>
      </c>
      <c r="HD336" s="167" t="e">
        <f t="shared" ca="1" si="1093"/>
        <v>#REF!</v>
      </c>
      <c r="HF336" s="167" t="e">
        <f t="shared" ca="1" si="1144"/>
        <v>#REF!</v>
      </c>
      <c r="HG336" s="167" t="e">
        <f t="shared" ca="1" si="1145"/>
        <v>#REF!</v>
      </c>
      <c r="HH336" s="167" t="e">
        <f t="shared" ca="1" si="1146"/>
        <v>#REF!</v>
      </c>
      <c r="HI336" s="167" t="e">
        <f t="shared" ca="1" si="1147"/>
        <v>#REF!</v>
      </c>
      <c r="HJ336" s="167" t="e">
        <f t="shared" ca="1" si="1148"/>
        <v>#REF!</v>
      </c>
      <c r="HK336" s="167" t="e">
        <f t="shared" ca="1" si="1149"/>
        <v>#REF!</v>
      </c>
      <c r="HL336" s="167" t="e">
        <f t="shared" ca="1" si="1150"/>
        <v>#REF!</v>
      </c>
      <c r="HM336" s="167" t="e">
        <f t="shared" ca="1" si="1151"/>
        <v>#REF!</v>
      </c>
      <c r="HN336" s="167" t="e">
        <f t="shared" ca="1" si="1152"/>
        <v>#REF!</v>
      </c>
      <c r="HO336" s="167" t="e">
        <f t="shared" ca="1" si="1153"/>
        <v>#REF!</v>
      </c>
      <c r="HP336" s="167" t="e">
        <f t="shared" ca="1" si="1154"/>
        <v>#REF!</v>
      </c>
      <c r="HQ336" s="167" t="e">
        <f t="shared" ca="1" si="1155"/>
        <v>#REF!</v>
      </c>
      <c r="HR336" s="167" t="e">
        <f t="shared" ca="1" si="1156"/>
        <v>#REF!</v>
      </c>
      <c r="HS336" s="167" t="e">
        <f t="shared" ca="1" si="1157"/>
        <v>#REF!</v>
      </c>
      <c r="HT336" s="167" t="e">
        <f t="shared" ca="1" si="1158"/>
        <v>#REF!</v>
      </c>
      <c r="HU336" s="167" t="e">
        <f t="shared" ca="1" si="1159"/>
        <v>#REF!</v>
      </c>
      <c r="HW336" s="167" t="e">
        <f t="shared" ca="1" si="1160"/>
        <v>#REF!</v>
      </c>
      <c r="HX336" s="167">
        <f t="shared" si="1161"/>
        <v>0</v>
      </c>
      <c r="HY336" s="167" t="e">
        <f t="shared" ca="1" si="1243"/>
        <v>#REF!</v>
      </c>
      <c r="HZ336" s="219" t="e">
        <f t="shared" ca="1" si="1244"/>
        <v>#REF!</v>
      </c>
    </row>
    <row r="337" spans="1:234" s="48" customFormat="1">
      <c r="A337" s="3" t="s">
        <v>668</v>
      </c>
      <c r="B337" s="202" t="str">
        <f>INDEX('Ref1'!$E:$E,MATCH(A337,'Ref1'!$A:$A,0))</f>
        <v>Tandridge</v>
      </c>
      <c r="C337" s="42" t="str">
        <f>INDEX(Data1!B:B,MATCH(A337,Data1!A:A,0))</f>
        <v>SD</v>
      </c>
      <c r="D337" s="253" t="str">
        <f>INDEX(Data1!C:C,MATCH(A337,Data1!A:A,0))</f>
        <v>SE</v>
      </c>
      <c r="E337" s="200" t="str">
        <f>IF($C$6="No","No",IF(COUNTIF(Inputs!$K$359:$K$398,$A337)&gt;0,"Yes","No"))</f>
        <v>No</v>
      </c>
      <c r="F337" s="404"/>
      <c r="G337" s="62">
        <f>INDEX('4_RatesSplit'!K:K,MATCH($A337,'4_RatesSplit'!$A:$A,0))</f>
        <v>0</v>
      </c>
      <c r="H337" s="171">
        <f>INDEX('4_RatesSplit'!L:L,MATCH($A337,'4_RatesSplit'!$A:$A,0))</f>
        <v>0</v>
      </c>
      <c r="I337" s="167">
        <f>INDEX('4_RatesSplit'!M:M,MATCH($A337,'4_RatesSplit'!$A:$A,0))</f>
        <v>0</v>
      </c>
      <c r="J337" s="167">
        <f>INDEX('4_RatesSplit'!N:N,MATCH($A337,'4_RatesSplit'!$A:$A,0))</f>
        <v>0</v>
      </c>
      <c r="K337" s="167">
        <f>INDEX('4_RatesSplit'!O:O,MATCH($A337,'4_RatesSplit'!$A:$A,0))</f>
        <v>0</v>
      </c>
      <c r="L337" s="167">
        <f>INDEX('4_RatesSplit'!P:P,MATCH($A337,'4_RatesSplit'!$A:$A,0))</f>
        <v>0</v>
      </c>
      <c r="M337" s="167">
        <f>INDEX('4_RatesSplit'!Q:Q,MATCH($A337,'4_RatesSplit'!$A:$A,0))</f>
        <v>0</v>
      </c>
      <c r="N337" s="167">
        <f>INDEX('4_RatesSplit'!R:R,MATCH($A337,'4_RatesSplit'!$A:$A,0))</f>
        <v>0</v>
      </c>
      <c r="O337" s="167">
        <f>INDEX('4_RatesSplit'!S:S,MATCH($A337,'4_RatesSplit'!$A:$A,0))</f>
        <v>0</v>
      </c>
      <c r="P337" s="167">
        <f>INDEX('4_RatesSplit'!T:T,MATCH($A337,'4_RatesSplit'!$A:$A,0))</f>
        <v>0</v>
      </c>
      <c r="Q337" s="167">
        <f>INDEX('4_RatesSplit'!U:U,MATCH($A337,'4_RatesSplit'!$A:$A,0))</f>
        <v>0</v>
      </c>
      <c r="R337" s="167">
        <f>INDEX('4_RatesSplit'!V:V,MATCH($A337,'4_RatesSplit'!$A:$A,0))</f>
        <v>0</v>
      </c>
      <c r="S337" s="167">
        <f>INDEX('4_RatesSplit'!W:W,MATCH($A337,'4_RatesSplit'!$A:$A,0))</f>
        <v>0</v>
      </c>
      <c r="T337" s="167">
        <f>INDEX('4_RatesSplit'!X:X,MATCH($A337,'4_RatesSplit'!$A:$A,0))</f>
        <v>0</v>
      </c>
      <c r="U337" s="167">
        <f>INDEX('4_RatesSplit'!Y:Y,MATCH($A337,'4_RatesSplit'!$A:$A,0))</f>
        <v>0</v>
      </c>
      <c r="V337" s="167">
        <f>INDEX('4_RatesSplit'!Z:Z,MATCH($A337,'4_RatesSplit'!$A:$A,0))</f>
        <v>0</v>
      </c>
      <c r="W337" s="167">
        <f>INDEX('4_RatesSplit'!AA:AA,MATCH($A337,'4_RatesSplit'!$A:$A,0))</f>
        <v>0</v>
      </c>
      <c r="X337" s="18"/>
      <c r="Y337" s="168" t="e">
        <f ca="1">INDEX('4_RatesSplit'!AT:AT,MATCH($A337,'4_RatesSplit'!$A:$A,0))</f>
        <v>#REF!</v>
      </c>
      <c r="Z337" s="168" t="e">
        <f ca="1">INDEX('4_RatesSplit'!AU:AU,MATCH($A337,'4_RatesSplit'!$A:$A,0))</f>
        <v>#REF!</v>
      </c>
      <c r="AA337" s="168" t="e">
        <f ca="1">INDEX('4_RatesSplit'!AV:AV,MATCH($A337,'4_RatesSplit'!$A:$A,0))</f>
        <v>#REF!</v>
      </c>
      <c r="AB337" s="168" t="e">
        <f ca="1">INDEX('4_RatesSplit'!AW:AW,MATCH($A337,'4_RatesSplit'!$A:$A,0))</f>
        <v>#REF!</v>
      </c>
      <c r="AC337" s="168" t="e">
        <f ca="1">INDEX('4_RatesSplit'!AX:AX,MATCH($A337,'4_RatesSplit'!$A:$A,0))</f>
        <v>#REF!</v>
      </c>
      <c r="AD337" s="168" t="e">
        <f ca="1">INDEX('4_RatesSplit'!AY:AY,MATCH($A337,'4_RatesSplit'!$A:$A,0))</f>
        <v>#REF!</v>
      </c>
      <c r="AE337" s="168" t="e">
        <f ca="1">INDEX('4_RatesSplit'!AZ:AZ,MATCH($A337,'4_RatesSplit'!$A:$A,0))</f>
        <v>#REF!</v>
      </c>
      <c r="AF337" s="168" t="e">
        <f ca="1">INDEX('4_RatesSplit'!BA:BA,MATCH($A337,'4_RatesSplit'!$A:$A,0))</f>
        <v>#REF!</v>
      </c>
      <c r="AG337" s="168" t="e">
        <f ca="1">INDEX('4_RatesSplit'!BB:BB,MATCH($A337,'4_RatesSplit'!$A:$A,0))</f>
        <v>#REF!</v>
      </c>
      <c r="AH337" s="168" t="e">
        <f ca="1">INDEX('4_RatesSplit'!BC:BC,MATCH($A337,'4_RatesSplit'!$A:$A,0))</f>
        <v>#REF!</v>
      </c>
      <c r="AI337" s="168" t="e">
        <f ca="1">INDEX('4_RatesSplit'!BD:BD,MATCH($A337,'4_RatesSplit'!$A:$A,0))</f>
        <v>#REF!</v>
      </c>
      <c r="AJ337" s="168" t="e">
        <f ca="1">INDEX('4_RatesSplit'!BE:BE,MATCH($A337,'4_RatesSplit'!$A:$A,0))</f>
        <v>#REF!</v>
      </c>
      <c r="AK337" s="168" t="e">
        <f ca="1">INDEX('4_RatesSplit'!BF:BF,MATCH($A337,'4_RatesSplit'!$A:$A,0))</f>
        <v>#REF!</v>
      </c>
      <c r="AL337" s="168" t="e">
        <f ca="1">INDEX('4_RatesSplit'!BG:BG,MATCH($A337,'4_RatesSplit'!$A:$A,0))</f>
        <v>#REF!</v>
      </c>
      <c r="AM337" s="168" t="e">
        <f ca="1">INDEX('4_RatesSplit'!BH:BH,MATCH($A337,'4_RatesSplit'!$A:$A,0))</f>
        <v>#REF!</v>
      </c>
      <c r="AN337" s="198" t="e">
        <f ca="1">INDEX('4_RatesSplit'!BI:BI,MATCH($A337,'4_RatesSplit'!$A:$A,0))</f>
        <v>#REF!</v>
      </c>
      <c r="AO337" s="114"/>
      <c r="AP337" s="167" t="e">
        <f t="shared" ca="1" si="1162"/>
        <v>#REF!</v>
      </c>
      <c r="AQ337" s="167" t="e">
        <f t="shared" ca="1" si="1163"/>
        <v>#REF!</v>
      </c>
      <c r="AR337" s="167" t="e">
        <f t="shared" ca="1" si="1164"/>
        <v>#REF!</v>
      </c>
      <c r="AS337" s="167" t="e">
        <f t="shared" ca="1" si="1165"/>
        <v>#REF!</v>
      </c>
      <c r="AT337" s="167" t="e">
        <f t="shared" ca="1" si="1166"/>
        <v>#REF!</v>
      </c>
      <c r="AU337" s="167" t="e">
        <f t="shared" ca="1" si="1167"/>
        <v>#REF!</v>
      </c>
      <c r="AV337" s="167" t="e">
        <f t="shared" ca="1" si="1168"/>
        <v>#REF!</v>
      </c>
      <c r="AW337" s="167" t="e">
        <f t="shared" ca="1" si="1169"/>
        <v>#REF!</v>
      </c>
      <c r="AX337" s="167" t="e">
        <f t="shared" ca="1" si="1170"/>
        <v>#REF!</v>
      </c>
      <c r="AY337" s="167" t="e">
        <f t="shared" ca="1" si="1171"/>
        <v>#REF!</v>
      </c>
      <c r="AZ337" s="167" t="e">
        <f t="shared" ca="1" si="1172"/>
        <v>#REF!</v>
      </c>
      <c r="BA337" s="167" t="e">
        <f t="shared" ca="1" si="1173"/>
        <v>#REF!</v>
      </c>
      <c r="BB337" s="167" t="e">
        <f t="shared" ca="1" si="1174"/>
        <v>#REF!</v>
      </c>
      <c r="BC337" s="167" t="e">
        <f t="shared" ca="1" si="1175"/>
        <v>#REF!</v>
      </c>
      <c r="BD337" s="167" t="e">
        <f t="shared" ca="1" si="1176"/>
        <v>#REF!</v>
      </c>
      <c r="BE337" s="167" t="e">
        <f t="shared" ca="1" si="1177"/>
        <v>#REF!</v>
      </c>
      <c r="BF337" s="18"/>
      <c r="BG337" s="168">
        <f>INDEX('2_Needs'!$F:$F,MATCH($A337,'2_Needs'!$A:$A,0))</f>
        <v>1.1696029765227305E-4</v>
      </c>
      <c r="BH337" s="114"/>
      <c r="BI337" s="167">
        <f t="shared" ref="BI337:BX337" si="1246">IF(BI$3="reset",$BG337*BI$6,BH337*(1+$C$4))</f>
        <v>0</v>
      </c>
      <c r="BJ337" s="167">
        <f t="shared" si="1246"/>
        <v>0</v>
      </c>
      <c r="BK337" s="167">
        <f t="shared" si="1246"/>
        <v>0</v>
      </c>
      <c r="BL337" s="167">
        <f t="shared" si="1246"/>
        <v>0</v>
      </c>
      <c r="BM337" s="167">
        <f t="shared" si="1246"/>
        <v>0</v>
      </c>
      <c r="BN337" s="167">
        <f t="shared" si="1246"/>
        <v>0</v>
      </c>
      <c r="BO337" s="167">
        <f t="shared" si="1246"/>
        <v>0</v>
      </c>
      <c r="BP337" s="167">
        <f t="shared" si="1246"/>
        <v>0</v>
      </c>
      <c r="BQ337" s="167">
        <f t="shared" si="1246"/>
        <v>0</v>
      </c>
      <c r="BR337" s="167">
        <f t="shared" si="1246"/>
        <v>0</v>
      </c>
      <c r="BS337" s="167">
        <f t="shared" si="1246"/>
        <v>0</v>
      </c>
      <c r="BT337" s="167">
        <f t="shared" si="1246"/>
        <v>0</v>
      </c>
      <c r="BU337" s="167">
        <f t="shared" si="1246"/>
        <v>0</v>
      </c>
      <c r="BV337" s="167">
        <f t="shared" si="1246"/>
        <v>0</v>
      </c>
      <c r="BW337" s="167">
        <f t="shared" si="1246"/>
        <v>0</v>
      </c>
      <c r="BX337" s="167">
        <f t="shared" si="1246"/>
        <v>0</v>
      </c>
      <c r="BZ337" s="167" t="e">
        <f t="shared" ca="1" si="1096"/>
        <v>#REF!</v>
      </c>
      <c r="CA337" s="167" t="e">
        <f t="shared" ca="1" si="1097"/>
        <v>#REF!</v>
      </c>
      <c r="CB337" s="167" t="e">
        <f t="shared" ca="1" si="1098"/>
        <v>#REF!</v>
      </c>
      <c r="CC337" s="167" t="e">
        <f t="shared" ca="1" si="1099"/>
        <v>#REF!</v>
      </c>
      <c r="CD337" s="167" t="e">
        <f t="shared" ca="1" si="1100"/>
        <v>#REF!</v>
      </c>
      <c r="CE337" s="167" t="e">
        <f t="shared" ca="1" si="1101"/>
        <v>#REF!</v>
      </c>
      <c r="CF337" s="167" t="e">
        <f t="shared" ca="1" si="1102"/>
        <v>#REF!</v>
      </c>
      <c r="CG337" s="167" t="e">
        <f t="shared" ca="1" si="1103"/>
        <v>#REF!</v>
      </c>
      <c r="CH337" s="167" t="e">
        <f t="shared" ca="1" si="1104"/>
        <v>#REF!</v>
      </c>
      <c r="CI337" s="167" t="e">
        <f t="shared" ca="1" si="1105"/>
        <v>#REF!</v>
      </c>
      <c r="CJ337" s="167" t="e">
        <f t="shared" ca="1" si="1106"/>
        <v>#REF!</v>
      </c>
      <c r="CK337" s="167" t="e">
        <f t="shared" ca="1" si="1107"/>
        <v>#REF!</v>
      </c>
      <c r="CL337" s="167" t="e">
        <f t="shared" ca="1" si="1108"/>
        <v>#REF!</v>
      </c>
      <c r="CM337" s="167" t="e">
        <f t="shared" ca="1" si="1109"/>
        <v>#REF!</v>
      </c>
      <c r="CN337" s="167" t="e">
        <f t="shared" ca="1" si="1110"/>
        <v>#REF!</v>
      </c>
      <c r="CO337" s="167" t="e">
        <f t="shared" ca="1" si="1111"/>
        <v>#REF!</v>
      </c>
      <c r="CQ337" s="167" t="e">
        <f t="shared" ca="1" si="1112"/>
        <v>#REF!</v>
      </c>
      <c r="CR337" s="167" t="e">
        <f t="shared" ca="1" si="1113"/>
        <v>#REF!</v>
      </c>
      <c r="CS337" s="167" t="e">
        <f t="shared" ca="1" si="1114"/>
        <v>#REF!</v>
      </c>
      <c r="CT337" s="167" t="e">
        <f t="shared" ca="1" si="1115"/>
        <v>#REF!</v>
      </c>
      <c r="CU337" s="167" t="e">
        <f t="shared" ca="1" si="1116"/>
        <v>#REF!</v>
      </c>
      <c r="CV337" s="167" t="e">
        <f t="shared" ca="1" si="1117"/>
        <v>#REF!</v>
      </c>
      <c r="CW337" s="167" t="e">
        <f t="shared" ca="1" si="1118"/>
        <v>#REF!</v>
      </c>
      <c r="CX337" s="167" t="e">
        <f t="shared" ca="1" si="1119"/>
        <v>#REF!</v>
      </c>
      <c r="CY337" s="167" t="e">
        <f t="shared" ca="1" si="1120"/>
        <v>#REF!</v>
      </c>
      <c r="CZ337" s="167" t="e">
        <f t="shared" ca="1" si="1121"/>
        <v>#REF!</v>
      </c>
      <c r="DA337" s="167" t="e">
        <f t="shared" ca="1" si="1122"/>
        <v>#REF!</v>
      </c>
      <c r="DB337" s="167" t="e">
        <f t="shared" ca="1" si="1123"/>
        <v>#REF!</v>
      </c>
      <c r="DC337" s="167" t="e">
        <f t="shared" ca="1" si="1124"/>
        <v>#REF!</v>
      </c>
      <c r="DD337" s="167" t="e">
        <f t="shared" ca="1" si="1125"/>
        <v>#REF!</v>
      </c>
      <c r="DE337" s="167" t="e">
        <f t="shared" ca="1" si="1126"/>
        <v>#REF!</v>
      </c>
      <c r="DF337" s="167" t="e">
        <f t="shared" ca="1" si="1127"/>
        <v>#REF!</v>
      </c>
      <c r="DH337" s="167">
        <f t="shared" si="1128"/>
        <v>0</v>
      </c>
      <c r="DI337" s="167">
        <f t="shared" si="1129"/>
        <v>0</v>
      </c>
      <c r="DJ337" s="167">
        <f t="shared" si="1130"/>
        <v>0</v>
      </c>
      <c r="DK337" s="167">
        <f t="shared" si="1131"/>
        <v>0</v>
      </c>
      <c r="DL337" s="167">
        <f t="shared" si="1132"/>
        <v>0</v>
      </c>
      <c r="DM337" s="167">
        <f t="shared" si="1133"/>
        <v>0</v>
      </c>
      <c r="DN337" s="167">
        <f t="shared" si="1134"/>
        <v>0</v>
      </c>
      <c r="DO337" s="167">
        <f t="shared" si="1135"/>
        <v>0</v>
      </c>
      <c r="DP337" s="167">
        <f t="shared" si="1136"/>
        <v>0</v>
      </c>
      <c r="DQ337" s="167">
        <f t="shared" si="1137"/>
        <v>0</v>
      </c>
      <c r="DR337" s="167">
        <f t="shared" si="1138"/>
        <v>0</v>
      </c>
      <c r="DS337" s="167">
        <f t="shared" si="1139"/>
        <v>0</v>
      </c>
      <c r="DT337" s="167">
        <f t="shared" si="1140"/>
        <v>0</v>
      </c>
      <c r="DU337" s="167">
        <f t="shared" si="1141"/>
        <v>0</v>
      </c>
      <c r="DV337" s="167">
        <f t="shared" si="1142"/>
        <v>0</v>
      </c>
      <c r="DW337" s="167">
        <f t="shared" si="1143"/>
        <v>0</v>
      </c>
      <c r="DY337" s="167" t="e">
        <f t="shared" ca="1" si="1179"/>
        <v>#REF!</v>
      </c>
      <c r="DZ337" s="167" t="e">
        <f t="shared" ca="1" si="1180"/>
        <v>#REF!</v>
      </c>
      <c r="EA337" s="167" t="e">
        <f t="shared" ca="1" si="1181"/>
        <v>#REF!</v>
      </c>
      <c r="EB337" s="167" t="e">
        <f t="shared" ca="1" si="1182"/>
        <v>#REF!</v>
      </c>
      <c r="EC337" s="167" t="e">
        <f t="shared" ca="1" si="1183"/>
        <v>#REF!</v>
      </c>
      <c r="ED337" s="167" t="e">
        <f t="shared" ca="1" si="1184"/>
        <v>#REF!</v>
      </c>
      <c r="EE337" s="167" t="e">
        <f t="shared" ca="1" si="1185"/>
        <v>#REF!</v>
      </c>
      <c r="EF337" s="167" t="e">
        <f t="shared" ca="1" si="1186"/>
        <v>#REF!</v>
      </c>
      <c r="EG337" s="167" t="e">
        <f t="shared" ca="1" si="1187"/>
        <v>#REF!</v>
      </c>
      <c r="EH337" s="167" t="e">
        <f t="shared" ca="1" si="1188"/>
        <v>#REF!</v>
      </c>
      <c r="EI337" s="167" t="e">
        <f t="shared" ca="1" si="1189"/>
        <v>#REF!</v>
      </c>
      <c r="EJ337" s="167" t="e">
        <f t="shared" ca="1" si="1190"/>
        <v>#REF!</v>
      </c>
      <c r="EK337" s="167" t="e">
        <f t="shared" ca="1" si="1191"/>
        <v>#REF!</v>
      </c>
      <c r="EL337" s="167" t="e">
        <f t="shared" ca="1" si="1192"/>
        <v>#REF!</v>
      </c>
      <c r="EM337" s="167" t="e">
        <f t="shared" ca="1" si="1193"/>
        <v>#REF!</v>
      </c>
      <c r="EN337" s="167" t="e">
        <f t="shared" ca="1" si="1194"/>
        <v>#REF!</v>
      </c>
      <c r="EP337" s="167">
        <f t="shared" si="1195"/>
        <v>0</v>
      </c>
      <c r="EQ337" s="167">
        <f t="shared" si="1196"/>
        <v>0</v>
      </c>
      <c r="ER337" s="167">
        <f t="shared" si="1197"/>
        <v>0</v>
      </c>
      <c r="ES337" s="167">
        <f t="shared" si="1198"/>
        <v>0</v>
      </c>
      <c r="ET337" s="167">
        <f t="shared" si="1199"/>
        <v>0</v>
      </c>
      <c r="EU337" s="167">
        <f t="shared" si="1200"/>
        <v>0</v>
      </c>
      <c r="EV337" s="167">
        <f t="shared" si="1201"/>
        <v>0</v>
      </c>
      <c r="EW337" s="167">
        <f t="shared" si="1202"/>
        <v>0</v>
      </c>
      <c r="EX337" s="167">
        <f t="shared" si="1203"/>
        <v>0</v>
      </c>
      <c r="EY337" s="167">
        <f t="shared" si="1204"/>
        <v>0</v>
      </c>
      <c r="EZ337" s="167">
        <f t="shared" si="1205"/>
        <v>0</v>
      </c>
      <c r="FA337" s="167">
        <f t="shared" si="1206"/>
        <v>0</v>
      </c>
      <c r="FB337" s="167">
        <f t="shared" si="1207"/>
        <v>0</v>
      </c>
      <c r="FC337" s="167">
        <f t="shared" si="1208"/>
        <v>0</v>
      </c>
      <c r="FD337" s="167">
        <f t="shared" si="1209"/>
        <v>0</v>
      </c>
      <c r="FE337" s="167">
        <f t="shared" si="1210"/>
        <v>0</v>
      </c>
      <c r="FG337" s="167">
        <f t="shared" si="1211"/>
        <v>0</v>
      </c>
      <c r="FH337" s="167">
        <f t="shared" si="1212"/>
        <v>0</v>
      </c>
      <c r="FI337" s="167">
        <f t="shared" si="1213"/>
        <v>0</v>
      </c>
      <c r="FJ337" s="167">
        <f t="shared" si="1214"/>
        <v>0</v>
      </c>
      <c r="FK337" s="167">
        <f t="shared" si="1215"/>
        <v>0</v>
      </c>
      <c r="FL337" s="167">
        <f t="shared" si="1216"/>
        <v>0</v>
      </c>
      <c r="FM337" s="167">
        <f t="shared" si="1217"/>
        <v>0</v>
      </c>
      <c r="FN337" s="167">
        <f t="shared" si="1218"/>
        <v>0</v>
      </c>
      <c r="FO337" s="167">
        <f t="shared" si="1219"/>
        <v>0</v>
      </c>
      <c r="FP337" s="167">
        <f t="shared" si="1220"/>
        <v>0</v>
      </c>
      <c r="FQ337" s="167">
        <f t="shared" si="1221"/>
        <v>0</v>
      </c>
      <c r="FR337" s="167">
        <f t="shared" si="1222"/>
        <v>0</v>
      </c>
      <c r="FS337" s="167">
        <f t="shared" si="1223"/>
        <v>0</v>
      </c>
      <c r="FT337" s="167">
        <f t="shared" si="1224"/>
        <v>0</v>
      </c>
      <c r="FU337" s="167">
        <f t="shared" si="1225"/>
        <v>0</v>
      </c>
      <c r="FV337" s="167">
        <f t="shared" si="1226"/>
        <v>0</v>
      </c>
      <c r="FX337" s="167">
        <f t="shared" si="1227"/>
        <v>0</v>
      </c>
      <c r="FY337" s="167">
        <f t="shared" si="1228"/>
        <v>0</v>
      </c>
      <c r="FZ337" s="167">
        <f t="shared" si="1229"/>
        <v>0</v>
      </c>
      <c r="GA337" s="167">
        <f t="shared" si="1230"/>
        <v>0</v>
      </c>
      <c r="GB337" s="167">
        <f t="shared" si="1231"/>
        <v>0</v>
      </c>
      <c r="GC337" s="167">
        <f t="shared" si="1232"/>
        <v>0</v>
      </c>
      <c r="GD337" s="167">
        <f t="shared" si="1233"/>
        <v>0</v>
      </c>
      <c r="GE337" s="167">
        <f t="shared" si="1234"/>
        <v>0</v>
      </c>
      <c r="GF337" s="167">
        <f t="shared" si="1235"/>
        <v>0</v>
      </c>
      <c r="GG337" s="167">
        <f t="shared" si="1236"/>
        <v>0</v>
      </c>
      <c r="GH337" s="167">
        <f t="shared" si="1237"/>
        <v>0</v>
      </c>
      <c r="GI337" s="167">
        <f t="shared" si="1238"/>
        <v>0</v>
      </c>
      <c r="GJ337" s="167">
        <f t="shared" si="1239"/>
        <v>0</v>
      </c>
      <c r="GK337" s="167">
        <f t="shared" si="1240"/>
        <v>0</v>
      </c>
      <c r="GL337" s="167">
        <f t="shared" si="1241"/>
        <v>0</v>
      </c>
      <c r="GM337" s="167">
        <f t="shared" si="1242"/>
        <v>0</v>
      </c>
      <c r="GO337" s="167" t="e">
        <f t="shared" ca="1" si="1077"/>
        <v>#REF!</v>
      </c>
      <c r="GP337" s="167" t="e">
        <f t="shared" ca="1" si="1093"/>
        <v>#REF!</v>
      </c>
      <c r="GQ337" s="167" t="e">
        <f t="shared" ca="1" si="1093"/>
        <v>#REF!</v>
      </c>
      <c r="GR337" s="167" t="e">
        <f t="shared" ca="1" si="1093"/>
        <v>#REF!</v>
      </c>
      <c r="GS337" s="167" t="e">
        <f t="shared" ca="1" si="1093"/>
        <v>#REF!</v>
      </c>
      <c r="GT337" s="167" t="e">
        <f t="shared" ca="1" si="1093"/>
        <v>#REF!</v>
      </c>
      <c r="GU337" s="167" t="e">
        <f t="shared" ca="1" si="1093"/>
        <v>#REF!</v>
      </c>
      <c r="GV337" s="167" t="e">
        <f t="shared" ca="1" si="1093"/>
        <v>#REF!</v>
      </c>
      <c r="GW337" s="167" t="e">
        <f t="shared" ca="1" si="1093"/>
        <v>#REF!</v>
      </c>
      <c r="GX337" s="167" t="e">
        <f t="shared" ca="1" si="1093"/>
        <v>#REF!</v>
      </c>
      <c r="GY337" s="167" t="e">
        <f t="shared" ca="1" si="1093"/>
        <v>#REF!</v>
      </c>
      <c r="GZ337" s="167" t="e">
        <f t="shared" ca="1" si="1093"/>
        <v>#REF!</v>
      </c>
      <c r="HA337" s="167" t="e">
        <f t="shared" ca="1" si="1093"/>
        <v>#REF!</v>
      </c>
      <c r="HB337" s="167" t="e">
        <f t="shared" ca="1" si="1093"/>
        <v>#REF!</v>
      </c>
      <c r="HC337" s="167" t="e">
        <f t="shared" ca="1" si="1093"/>
        <v>#REF!</v>
      </c>
      <c r="HD337" s="167" t="e">
        <f t="shared" ca="1" si="1093"/>
        <v>#REF!</v>
      </c>
      <c r="HF337" s="167" t="e">
        <f t="shared" ca="1" si="1144"/>
        <v>#REF!</v>
      </c>
      <c r="HG337" s="167" t="e">
        <f t="shared" ca="1" si="1145"/>
        <v>#REF!</v>
      </c>
      <c r="HH337" s="167" t="e">
        <f t="shared" ca="1" si="1146"/>
        <v>#REF!</v>
      </c>
      <c r="HI337" s="167" t="e">
        <f t="shared" ca="1" si="1147"/>
        <v>#REF!</v>
      </c>
      <c r="HJ337" s="167" t="e">
        <f t="shared" ca="1" si="1148"/>
        <v>#REF!</v>
      </c>
      <c r="HK337" s="167" t="e">
        <f t="shared" ca="1" si="1149"/>
        <v>#REF!</v>
      </c>
      <c r="HL337" s="167" t="e">
        <f t="shared" ca="1" si="1150"/>
        <v>#REF!</v>
      </c>
      <c r="HM337" s="167" t="e">
        <f t="shared" ca="1" si="1151"/>
        <v>#REF!</v>
      </c>
      <c r="HN337" s="167" t="e">
        <f t="shared" ca="1" si="1152"/>
        <v>#REF!</v>
      </c>
      <c r="HO337" s="167" t="e">
        <f t="shared" ca="1" si="1153"/>
        <v>#REF!</v>
      </c>
      <c r="HP337" s="167" t="e">
        <f t="shared" ca="1" si="1154"/>
        <v>#REF!</v>
      </c>
      <c r="HQ337" s="167" t="e">
        <f t="shared" ca="1" si="1155"/>
        <v>#REF!</v>
      </c>
      <c r="HR337" s="167" t="e">
        <f t="shared" ca="1" si="1156"/>
        <v>#REF!</v>
      </c>
      <c r="HS337" s="167" t="e">
        <f t="shared" ca="1" si="1157"/>
        <v>#REF!</v>
      </c>
      <c r="HT337" s="167" t="e">
        <f t="shared" ca="1" si="1158"/>
        <v>#REF!</v>
      </c>
      <c r="HU337" s="167" t="e">
        <f t="shared" ca="1" si="1159"/>
        <v>#REF!</v>
      </c>
      <c r="HW337" s="167" t="e">
        <f t="shared" ca="1" si="1160"/>
        <v>#REF!</v>
      </c>
      <c r="HX337" s="167">
        <f t="shared" si="1161"/>
        <v>0</v>
      </c>
      <c r="HY337" s="167" t="e">
        <f t="shared" ca="1" si="1243"/>
        <v>#REF!</v>
      </c>
      <c r="HZ337" s="219" t="e">
        <f t="shared" ca="1" si="1244"/>
        <v>#REF!</v>
      </c>
    </row>
    <row r="338" spans="1:234" s="48" customFormat="1">
      <c r="A338" s="3" t="s">
        <v>670</v>
      </c>
      <c r="B338" s="202" t="str">
        <f>INDEX('Ref1'!$E:$E,MATCH(A338,'Ref1'!$A:$A,0))</f>
        <v>Taunton Deane</v>
      </c>
      <c r="C338" s="42" t="str">
        <f>INDEX(Data1!B:B,MATCH(A338,Data1!A:A,0))</f>
        <v>SD</v>
      </c>
      <c r="D338" s="253" t="str">
        <f>INDEX(Data1!C:C,MATCH(A338,Data1!A:A,0))</f>
        <v>SW</v>
      </c>
      <c r="E338" s="200" t="str">
        <f>IF($C$6="No","No",IF(COUNTIF(Inputs!$K$359:$K$398,$A338)&gt;0,"Yes","No"))</f>
        <v>No</v>
      </c>
      <c r="F338" s="404"/>
      <c r="G338" s="62">
        <f>INDEX('4_RatesSplit'!K:K,MATCH($A338,'4_RatesSplit'!$A:$A,0))</f>
        <v>0</v>
      </c>
      <c r="H338" s="171">
        <f>INDEX('4_RatesSplit'!L:L,MATCH($A338,'4_RatesSplit'!$A:$A,0))</f>
        <v>0</v>
      </c>
      <c r="I338" s="167">
        <f>INDEX('4_RatesSplit'!M:M,MATCH($A338,'4_RatesSplit'!$A:$A,0))</f>
        <v>0</v>
      </c>
      <c r="J338" s="167">
        <f>INDEX('4_RatesSplit'!N:N,MATCH($A338,'4_RatesSplit'!$A:$A,0))</f>
        <v>0</v>
      </c>
      <c r="K338" s="167">
        <f>INDEX('4_RatesSplit'!O:O,MATCH($A338,'4_RatesSplit'!$A:$A,0))</f>
        <v>0</v>
      </c>
      <c r="L338" s="167">
        <f>INDEX('4_RatesSplit'!P:P,MATCH($A338,'4_RatesSplit'!$A:$A,0))</f>
        <v>0</v>
      </c>
      <c r="M338" s="167">
        <f>INDEX('4_RatesSplit'!Q:Q,MATCH($A338,'4_RatesSplit'!$A:$A,0))</f>
        <v>0</v>
      </c>
      <c r="N338" s="167">
        <f>INDEX('4_RatesSplit'!R:R,MATCH($A338,'4_RatesSplit'!$A:$A,0))</f>
        <v>0</v>
      </c>
      <c r="O338" s="167">
        <f>INDEX('4_RatesSplit'!S:S,MATCH($A338,'4_RatesSplit'!$A:$A,0))</f>
        <v>0</v>
      </c>
      <c r="P338" s="167">
        <f>INDEX('4_RatesSplit'!T:T,MATCH($A338,'4_RatesSplit'!$A:$A,0))</f>
        <v>0</v>
      </c>
      <c r="Q338" s="167">
        <f>INDEX('4_RatesSplit'!U:U,MATCH($A338,'4_RatesSplit'!$A:$A,0))</f>
        <v>0</v>
      </c>
      <c r="R338" s="167">
        <f>INDEX('4_RatesSplit'!V:V,MATCH($A338,'4_RatesSplit'!$A:$A,0))</f>
        <v>0</v>
      </c>
      <c r="S338" s="167">
        <f>INDEX('4_RatesSplit'!W:W,MATCH($A338,'4_RatesSplit'!$A:$A,0))</f>
        <v>0</v>
      </c>
      <c r="T338" s="167">
        <f>INDEX('4_RatesSplit'!X:X,MATCH($A338,'4_RatesSplit'!$A:$A,0))</f>
        <v>0</v>
      </c>
      <c r="U338" s="167">
        <f>INDEX('4_RatesSplit'!Y:Y,MATCH($A338,'4_RatesSplit'!$A:$A,0))</f>
        <v>0</v>
      </c>
      <c r="V338" s="167">
        <f>INDEX('4_RatesSplit'!Z:Z,MATCH($A338,'4_RatesSplit'!$A:$A,0))</f>
        <v>0</v>
      </c>
      <c r="W338" s="167">
        <f>INDEX('4_RatesSplit'!AA:AA,MATCH($A338,'4_RatesSplit'!$A:$A,0))</f>
        <v>0</v>
      </c>
      <c r="X338" s="18"/>
      <c r="Y338" s="168" t="e">
        <f ca="1">INDEX('4_RatesSplit'!AT:AT,MATCH($A338,'4_RatesSplit'!$A:$A,0))</f>
        <v>#REF!</v>
      </c>
      <c r="Z338" s="168" t="e">
        <f ca="1">INDEX('4_RatesSplit'!AU:AU,MATCH($A338,'4_RatesSplit'!$A:$A,0))</f>
        <v>#REF!</v>
      </c>
      <c r="AA338" s="168" t="e">
        <f ca="1">INDEX('4_RatesSplit'!AV:AV,MATCH($A338,'4_RatesSplit'!$A:$A,0))</f>
        <v>#REF!</v>
      </c>
      <c r="AB338" s="168" t="e">
        <f ca="1">INDEX('4_RatesSplit'!AW:AW,MATCH($A338,'4_RatesSplit'!$A:$A,0))</f>
        <v>#REF!</v>
      </c>
      <c r="AC338" s="168" t="e">
        <f ca="1">INDEX('4_RatesSplit'!AX:AX,MATCH($A338,'4_RatesSplit'!$A:$A,0))</f>
        <v>#REF!</v>
      </c>
      <c r="AD338" s="168" t="e">
        <f ca="1">INDEX('4_RatesSplit'!AY:AY,MATCH($A338,'4_RatesSplit'!$A:$A,0))</f>
        <v>#REF!</v>
      </c>
      <c r="AE338" s="168" t="e">
        <f ca="1">INDEX('4_RatesSplit'!AZ:AZ,MATCH($A338,'4_RatesSplit'!$A:$A,0))</f>
        <v>#REF!</v>
      </c>
      <c r="AF338" s="168" t="e">
        <f ca="1">INDEX('4_RatesSplit'!BA:BA,MATCH($A338,'4_RatesSplit'!$A:$A,0))</f>
        <v>#REF!</v>
      </c>
      <c r="AG338" s="168" t="e">
        <f ca="1">INDEX('4_RatesSplit'!BB:BB,MATCH($A338,'4_RatesSplit'!$A:$A,0))</f>
        <v>#REF!</v>
      </c>
      <c r="AH338" s="168" t="e">
        <f ca="1">INDEX('4_RatesSplit'!BC:BC,MATCH($A338,'4_RatesSplit'!$A:$A,0))</f>
        <v>#REF!</v>
      </c>
      <c r="AI338" s="168" t="e">
        <f ca="1">INDEX('4_RatesSplit'!BD:BD,MATCH($A338,'4_RatesSplit'!$A:$A,0))</f>
        <v>#REF!</v>
      </c>
      <c r="AJ338" s="168" t="e">
        <f ca="1">INDEX('4_RatesSplit'!BE:BE,MATCH($A338,'4_RatesSplit'!$A:$A,0))</f>
        <v>#REF!</v>
      </c>
      <c r="AK338" s="168" t="e">
        <f ca="1">INDEX('4_RatesSplit'!BF:BF,MATCH($A338,'4_RatesSplit'!$A:$A,0))</f>
        <v>#REF!</v>
      </c>
      <c r="AL338" s="168" t="e">
        <f ca="1">INDEX('4_RatesSplit'!BG:BG,MATCH($A338,'4_RatesSplit'!$A:$A,0))</f>
        <v>#REF!</v>
      </c>
      <c r="AM338" s="168" t="e">
        <f ca="1">INDEX('4_RatesSplit'!BH:BH,MATCH($A338,'4_RatesSplit'!$A:$A,0))</f>
        <v>#REF!</v>
      </c>
      <c r="AN338" s="198" t="e">
        <f ca="1">INDEX('4_RatesSplit'!BI:BI,MATCH($A338,'4_RatesSplit'!$A:$A,0))</f>
        <v>#REF!</v>
      </c>
      <c r="AO338" s="114"/>
      <c r="AP338" s="167" t="e">
        <f t="shared" ca="1" si="1162"/>
        <v>#REF!</v>
      </c>
      <c r="AQ338" s="167" t="e">
        <f t="shared" ca="1" si="1163"/>
        <v>#REF!</v>
      </c>
      <c r="AR338" s="167" t="e">
        <f t="shared" ca="1" si="1164"/>
        <v>#REF!</v>
      </c>
      <c r="AS338" s="167" t="e">
        <f t="shared" ca="1" si="1165"/>
        <v>#REF!</v>
      </c>
      <c r="AT338" s="167" t="e">
        <f t="shared" ca="1" si="1166"/>
        <v>#REF!</v>
      </c>
      <c r="AU338" s="167" t="e">
        <f t="shared" ca="1" si="1167"/>
        <v>#REF!</v>
      </c>
      <c r="AV338" s="167" t="e">
        <f t="shared" ca="1" si="1168"/>
        <v>#REF!</v>
      </c>
      <c r="AW338" s="167" t="e">
        <f t="shared" ca="1" si="1169"/>
        <v>#REF!</v>
      </c>
      <c r="AX338" s="167" t="e">
        <f t="shared" ca="1" si="1170"/>
        <v>#REF!</v>
      </c>
      <c r="AY338" s="167" t="e">
        <f t="shared" ca="1" si="1171"/>
        <v>#REF!</v>
      </c>
      <c r="AZ338" s="167" t="e">
        <f t="shared" ca="1" si="1172"/>
        <v>#REF!</v>
      </c>
      <c r="BA338" s="167" t="e">
        <f t="shared" ca="1" si="1173"/>
        <v>#REF!</v>
      </c>
      <c r="BB338" s="167" t="e">
        <f t="shared" ca="1" si="1174"/>
        <v>#REF!</v>
      </c>
      <c r="BC338" s="167" t="e">
        <f t="shared" ca="1" si="1175"/>
        <v>#REF!</v>
      </c>
      <c r="BD338" s="167" t="e">
        <f t="shared" ca="1" si="1176"/>
        <v>#REF!</v>
      </c>
      <c r="BE338" s="167" t="e">
        <f t="shared" ca="1" si="1177"/>
        <v>#REF!</v>
      </c>
      <c r="BF338" s="18"/>
      <c r="BG338" s="168">
        <f>INDEX('2_Needs'!$F:$F,MATCH($A338,'2_Needs'!$A:$A,0))</f>
        <v>2.1707245883699765E-4</v>
      </c>
      <c r="BH338" s="114"/>
      <c r="BI338" s="167">
        <f t="shared" ref="BI338:BX338" si="1247">IF(BI$3="reset",$BG338*BI$6,BH338*(1+$C$4))</f>
        <v>0</v>
      </c>
      <c r="BJ338" s="167">
        <f t="shared" si="1247"/>
        <v>0</v>
      </c>
      <c r="BK338" s="167">
        <f t="shared" si="1247"/>
        <v>0</v>
      </c>
      <c r="BL338" s="167">
        <f t="shared" si="1247"/>
        <v>0</v>
      </c>
      <c r="BM338" s="167">
        <f t="shared" si="1247"/>
        <v>0</v>
      </c>
      <c r="BN338" s="167">
        <f t="shared" si="1247"/>
        <v>0</v>
      </c>
      <c r="BO338" s="167">
        <f t="shared" si="1247"/>
        <v>0</v>
      </c>
      <c r="BP338" s="167">
        <f t="shared" si="1247"/>
        <v>0</v>
      </c>
      <c r="BQ338" s="167">
        <f t="shared" si="1247"/>
        <v>0</v>
      </c>
      <c r="BR338" s="167">
        <f t="shared" si="1247"/>
        <v>0</v>
      </c>
      <c r="BS338" s="167">
        <f t="shared" si="1247"/>
        <v>0</v>
      </c>
      <c r="BT338" s="167">
        <f t="shared" si="1247"/>
        <v>0</v>
      </c>
      <c r="BU338" s="167">
        <f t="shared" si="1247"/>
        <v>0</v>
      </c>
      <c r="BV338" s="167">
        <f t="shared" si="1247"/>
        <v>0</v>
      </c>
      <c r="BW338" s="167">
        <f t="shared" si="1247"/>
        <v>0</v>
      </c>
      <c r="BX338" s="167">
        <f t="shared" si="1247"/>
        <v>0</v>
      </c>
      <c r="BZ338" s="167" t="e">
        <f t="shared" ca="1" si="1096"/>
        <v>#REF!</v>
      </c>
      <c r="CA338" s="167" t="e">
        <f t="shared" ca="1" si="1097"/>
        <v>#REF!</v>
      </c>
      <c r="CB338" s="167" t="e">
        <f t="shared" ca="1" si="1098"/>
        <v>#REF!</v>
      </c>
      <c r="CC338" s="167" t="e">
        <f t="shared" ca="1" si="1099"/>
        <v>#REF!</v>
      </c>
      <c r="CD338" s="167" t="e">
        <f t="shared" ca="1" si="1100"/>
        <v>#REF!</v>
      </c>
      <c r="CE338" s="167" t="e">
        <f t="shared" ca="1" si="1101"/>
        <v>#REF!</v>
      </c>
      <c r="CF338" s="167" t="e">
        <f t="shared" ca="1" si="1102"/>
        <v>#REF!</v>
      </c>
      <c r="CG338" s="167" t="e">
        <f t="shared" ca="1" si="1103"/>
        <v>#REF!</v>
      </c>
      <c r="CH338" s="167" t="e">
        <f t="shared" ca="1" si="1104"/>
        <v>#REF!</v>
      </c>
      <c r="CI338" s="167" t="e">
        <f t="shared" ca="1" si="1105"/>
        <v>#REF!</v>
      </c>
      <c r="CJ338" s="167" t="e">
        <f t="shared" ca="1" si="1106"/>
        <v>#REF!</v>
      </c>
      <c r="CK338" s="167" t="e">
        <f t="shared" ca="1" si="1107"/>
        <v>#REF!</v>
      </c>
      <c r="CL338" s="167" t="e">
        <f t="shared" ca="1" si="1108"/>
        <v>#REF!</v>
      </c>
      <c r="CM338" s="167" t="e">
        <f t="shared" ca="1" si="1109"/>
        <v>#REF!</v>
      </c>
      <c r="CN338" s="167" t="e">
        <f t="shared" ca="1" si="1110"/>
        <v>#REF!</v>
      </c>
      <c r="CO338" s="167" t="e">
        <f t="shared" ca="1" si="1111"/>
        <v>#REF!</v>
      </c>
      <c r="CQ338" s="167" t="e">
        <f t="shared" ca="1" si="1112"/>
        <v>#REF!</v>
      </c>
      <c r="CR338" s="167" t="e">
        <f t="shared" ca="1" si="1113"/>
        <v>#REF!</v>
      </c>
      <c r="CS338" s="167" t="e">
        <f t="shared" ca="1" si="1114"/>
        <v>#REF!</v>
      </c>
      <c r="CT338" s="167" t="e">
        <f t="shared" ca="1" si="1115"/>
        <v>#REF!</v>
      </c>
      <c r="CU338" s="167" t="e">
        <f t="shared" ca="1" si="1116"/>
        <v>#REF!</v>
      </c>
      <c r="CV338" s="167" t="e">
        <f t="shared" ca="1" si="1117"/>
        <v>#REF!</v>
      </c>
      <c r="CW338" s="167" t="e">
        <f t="shared" ca="1" si="1118"/>
        <v>#REF!</v>
      </c>
      <c r="CX338" s="167" t="e">
        <f t="shared" ca="1" si="1119"/>
        <v>#REF!</v>
      </c>
      <c r="CY338" s="167" t="e">
        <f t="shared" ca="1" si="1120"/>
        <v>#REF!</v>
      </c>
      <c r="CZ338" s="167" t="e">
        <f t="shared" ca="1" si="1121"/>
        <v>#REF!</v>
      </c>
      <c r="DA338" s="167" t="e">
        <f t="shared" ca="1" si="1122"/>
        <v>#REF!</v>
      </c>
      <c r="DB338" s="167" t="e">
        <f t="shared" ca="1" si="1123"/>
        <v>#REF!</v>
      </c>
      <c r="DC338" s="167" t="e">
        <f t="shared" ca="1" si="1124"/>
        <v>#REF!</v>
      </c>
      <c r="DD338" s="167" t="e">
        <f t="shared" ca="1" si="1125"/>
        <v>#REF!</v>
      </c>
      <c r="DE338" s="167" t="e">
        <f t="shared" ca="1" si="1126"/>
        <v>#REF!</v>
      </c>
      <c r="DF338" s="167" t="e">
        <f t="shared" ca="1" si="1127"/>
        <v>#REF!</v>
      </c>
      <c r="DH338" s="167">
        <f t="shared" si="1128"/>
        <v>0</v>
      </c>
      <c r="DI338" s="167">
        <f t="shared" si="1129"/>
        <v>0</v>
      </c>
      <c r="DJ338" s="167">
        <f t="shared" si="1130"/>
        <v>0</v>
      </c>
      <c r="DK338" s="167">
        <f t="shared" si="1131"/>
        <v>0</v>
      </c>
      <c r="DL338" s="167">
        <f t="shared" si="1132"/>
        <v>0</v>
      </c>
      <c r="DM338" s="167">
        <f t="shared" si="1133"/>
        <v>0</v>
      </c>
      <c r="DN338" s="167">
        <f t="shared" si="1134"/>
        <v>0</v>
      </c>
      <c r="DO338" s="167">
        <f t="shared" si="1135"/>
        <v>0</v>
      </c>
      <c r="DP338" s="167">
        <f t="shared" si="1136"/>
        <v>0</v>
      </c>
      <c r="DQ338" s="167">
        <f t="shared" si="1137"/>
        <v>0</v>
      </c>
      <c r="DR338" s="167">
        <f t="shared" si="1138"/>
        <v>0</v>
      </c>
      <c r="DS338" s="167">
        <f t="shared" si="1139"/>
        <v>0</v>
      </c>
      <c r="DT338" s="167">
        <f t="shared" si="1140"/>
        <v>0</v>
      </c>
      <c r="DU338" s="167">
        <f t="shared" si="1141"/>
        <v>0</v>
      </c>
      <c r="DV338" s="167">
        <f t="shared" si="1142"/>
        <v>0</v>
      </c>
      <c r="DW338" s="167">
        <f t="shared" si="1143"/>
        <v>0</v>
      </c>
      <c r="DY338" s="167" t="e">
        <f t="shared" ca="1" si="1179"/>
        <v>#REF!</v>
      </c>
      <c r="DZ338" s="167" t="e">
        <f t="shared" ca="1" si="1180"/>
        <v>#REF!</v>
      </c>
      <c r="EA338" s="167" t="e">
        <f t="shared" ca="1" si="1181"/>
        <v>#REF!</v>
      </c>
      <c r="EB338" s="167" t="e">
        <f t="shared" ca="1" si="1182"/>
        <v>#REF!</v>
      </c>
      <c r="EC338" s="167" t="e">
        <f t="shared" ca="1" si="1183"/>
        <v>#REF!</v>
      </c>
      <c r="ED338" s="167" t="e">
        <f t="shared" ca="1" si="1184"/>
        <v>#REF!</v>
      </c>
      <c r="EE338" s="167" t="e">
        <f t="shared" ca="1" si="1185"/>
        <v>#REF!</v>
      </c>
      <c r="EF338" s="167" t="e">
        <f t="shared" ca="1" si="1186"/>
        <v>#REF!</v>
      </c>
      <c r="EG338" s="167" t="e">
        <f t="shared" ca="1" si="1187"/>
        <v>#REF!</v>
      </c>
      <c r="EH338" s="167" t="e">
        <f t="shared" ca="1" si="1188"/>
        <v>#REF!</v>
      </c>
      <c r="EI338" s="167" t="e">
        <f t="shared" ca="1" si="1189"/>
        <v>#REF!</v>
      </c>
      <c r="EJ338" s="167" t="e">
        <f t="shared" ca="1" si="1190"/>
        <v>#REF!</v>
      </c>
      <c r="EK338" s="167" t="e">
        <f t="shared" ca="1" si="1191"/>
        <v>#REF!</v>
      </c>
      <c r="EL338" s="167" t="e">
        <f t="shared" ca="1" si="1192"/>
        <v>#REF!</v>
      </c>
      <c r="EM338" s="167" t="e">
        <f t="shared" ca="1" si="1193"/>
        <v>#REF!</v>
      </c>
      <c r="EN338" s="167" t="e">
        <f t="shared" ca="1" si="1194"/>
        <v>#REF!</v>
      </c>
      <c r="EP338" s="167">
        <f t="shared" si="1195"/>
        <v>0</v>
      </c>
      <c r="EQ338" s="167">
        <f t="shared" si="1196"/>
        <v>0</v>
      </c>
      <c r="ER338" s="167">
        <f t="shared" si="1197"/>
        <v>0</v>
      </c>
      <c r="ES338" s="167">
        <f t="shared" si="1198"/>
        <v>0</v>
      </c>
      <c r="ET338" s="167">
        <f t="shared" si="1199"/>
        <v>0</v>
      </c>
      <c r="EU338" s="167">
        <f t="shared" si="1200"/>
        <v>0</v>
      </c>
      <c r="EV338" s="167">
        <f t="shared" si="1201"/>
        <v>0</v>
      </c>
      <c r="EW338" s="167">
        <f t="shared" si="1202"/>
        <v>0</v>
      </c>
      <c r="EX338" s="167">
        <f t="shared" si="1203"/>
        <v>0</v>
      </c>
      <c r="EY338" s="167">
        <f t="shared" si="1204"/>
        <v>0</v>
      </c>
      <c r="EZ338" s="167">
        <f t="shared" si="1205"/>
        <v>0</v>
      </c>
      <c r="FA338" s="167">
        <f t="shared" si="1206"/>
        <v>0</v>
      </c>
      <c r="FB338" s="167">
        <f t="shared" si="1207"/>
        <v>0</v>
      </c>
      <c r="FC338" s="167">
        <f t="shared" si="1208"/>
        <v>0</v>
      </c>
      <c r="FD338" s="167">
        <f t="shared" si="1209"/>
        <v>0</v>
      </c>
      <c r="FE338" s="167">
        <f t="shared" si="1210"/>
        <v>0</v>
      </c>
      <c r="FG338" s="167">
        <f t="shared" si="1211"/>
        <v>0</v>
      </c>
      <c r="FH338" s="167">
        <f t="shared" si="1212"/>
        <v>0</v>
      </c>
      <c r="FI338" s="167">
        <f t="shared" si="1213"/>
        <v>0</v>
      </c>
      <c r="FJ338" s="167">
        <f t="shared" si="1214"/>
        <v>0</v>
      </c>
      <c r="FK338" s="167">
        <f t="shared" si="1215"/>
        <v>0</v>
      </c>
      <c r="FL338" s="167">
        <f t="shared" si="1216"/>
        <v>0</v>
      </c>
      <c r="FM338" s="167">
        <f t="shared" si="1217"/>
        <v>0</v>
      </c>
      <c r="FN338" s="167">
        <f t="shared" si="1218"/>
        <v>0</v>
      </c>
      <c r="FO338" s="167">
        <f t="shared" si="1219"/>
        <v>0</v>
      </c>
      <c r="FP338" s="167">
        <f t="shared" si="1220"/>
        <v>0</v>
      </c>
      <c r="FQ338" s="167">
        <f t="shared" si="1221"/>
        <v>0</v>
      </c>
      <c r="FR338" s="167">
        <f t="shared" si="1222"/>
        <v>0</v>
      </c>
      <c r="FS338" s="167">
        <f t="shared" si="1223"/>
        <v>0</v>
      </c>
      <c r="FT338" s="167">
        <f t="shared" si="1224"/>
        <v>0</v>
      </c>
      <c r="FU338" s="167">
        <f t="shared" si="1225"/>
        <v>0</v>
      </c>
      <c r="FV338" s="167">
        <f t="shared" si="1226"/>
        <v>0</v>
      </c>
      <c r="FX338" s="167">
        <f t="shared" si="1227"/>
        <v>0</v>
      </c>
      <c r="FY338" s="167">
        <f t="shared" si="1228"/>
        <v>0</v>
      </c>
      <c r="FZ338" s="167">
        <f t="shared" si="1229"/>
        <v>0</v>
      </c>
      <c r="GA338" s="167">
        <f t="shared" si="1230"/>
        <v>0</v>
      </c>
      <c r="GB338" s="167">
        <f t="shared" si="1231"/>
        <v>0</v>
      </c>
      <c r="GC338" s="167">
        <f t="shared" si="1232"/>
        <v>0</v>
      </c>
      <c r="GD338" s="167">
        <f t="shared" si="1233"/>
        <v>0</v>
      </c>
      <c r="GE338" s="167">
        <f t="shared" si="1234"/>
        <v>0</v>
      </c>
      <c r="GF338" s="167">
        <f t="shared" si="1235"/>
        <v>0</v>
      </c>
      <c r="GG338" s="167">
        <f t="shared" si="1236"/>
        <v>0</v>
      </c>
      <c r="GH338" s="167">
        <f t="shared" si="1237"/>
        <v>0</v>
      </c>
      <c r="GI338" s="167">
        <f t="shared" si="1238"/>
        <v>0</v>
      </c>
      <c r="GJ338" s="167">
        <f t="shared" si="1239"/>
        <v>0</v>
      </c>
      <c r="GK338" s="167">
        <f t="shared" si="1240"/>
        <v>0</v>
      </c>
      <c r="GL338" s="167">
        <f t="shared" si="1241"/>
        <v>0</v>
      </c>
      <c r="GM338" s="167">
        <f t="shared" si="1242"/>
        <v>0</v>
      </c>
      <c r="GO338" s="167" t="e">
        <f t="shared" ca="1" si="1077"/>
        <v>#REF!</v>
      </c>
      <c r="GP338" s="167" t="e">
        <f t="shared" ca="1" si="1093"/>
        <v>#REF!</v>
      </c>
      <c r="GQ338" s="167" t="e">
        <f t="shared" ca="1" si="1093"/>
        <v>#REF!</v>
      </c>
      <c r="GR338" s="167" t="e">
        <f t="shared" ca="1" si="1093"/>
        <v>#REF!</v>
      </c>
      <c r="GS338" s="167" t="e">
        <f t="shared" ca="1" si="1093"/>
        <v>#REF!</v>
      </c>
      <c r="GT338" s="167" t="e">
        <f t="shared" ca="1" si="1093"/>
        <v>#REF!</v>
      </c>
      <c r="GU338" s="167" t="e">
        <f t="shared" ca="1" si="1093"/>
        <v>#REF!</v>
      </c>
      <c r="GV338" s="167" t="e">
        <f t="shared" ca="1" si="1093"/>
        <v>#REF!</v>
      </c>
      <c r="GW338" s="167" t="e">
        <f t="shared" ca="1" si="1093"/>
        <v>#REF!</v>
      </c>
      <c r="GX338" s="167" t="e">
        <f t="shared" ca="1" si="1093"/>
        <v>#REF!</v>
      </c>
      <c r="GY338" s="167" t="e">
        <f t="shared" ca="1" si="1093"/>
        <v>#REF!</v>
      </c>
      <c r="GZ338" s="167" t="e">
        <f t="shared" ca="1" si="1093"/>
        <v>#REF!</v>
      </c>
      <c r="HA338" s="167" t="e">
        <f t="shared" ca="1" si="1093"/>
        <v>#REF!</v>
      </c>
      <c r="HB338" s="167" t="e">
        <f t="shared" ca="1" si="1093"/>
        <v>#REF!</v>
      </c>
      <c r="HC338" s="167" t="e">
        <f t="shared" ca="1" si="1093"/>
        <v>#REF!</v>
      </c>
      <c r="HD338" s="167" t="e">
        <f t="shared" ca="1" si="1093"/>
        <v>#REF!</v>
      </c>
      <c r="HF338" s="167" t="e">
        <f t="shared" ca="1" si="1144"/>
        <v>#REF!</v>
      </c>
      <c r="HG338" s="167" t="e">
        <f t="shared" ca="1" si="1145"/>
        <v>#REF!</v>
      </c>
      <c r="HH338" s="167" t="e">
        <f t="shared" ca="1" si="1146"/>
        <v>#REF!</v>
      </c>
      <c r="HI338" s="167" t="e">
        <f t="shared" ca="1" si="1147"/>
        <v>#REF!</v>
      </c>
      <c r="HJ338" s="167" t="e">
        <f t="shared" ca="1" si="1148"/>
        <v>#REF!</v>
      </c>
      <c r="HK338" s="167" t="e">
        <f t="shared" ca="1" si="1149"/>
        <v>#REF!</v>
      </c>
      <c r="HL338" s="167" t="e">
        <f t="shared" ca="1" si="1150"/>
        <v>#REF!</v>
      </c>
      <c r="HM338" s="167" t="e">
        <f t="shared" ca="1" si="1151"/>
        <v>#REF!</v>
      </c>
      <c r="HN338" s="167" t="e">
        <f t="shared" ca="1" si="1152"/>
        <v>#REF!</v>
      </c>
      <c r="HO338" s="167" t="e">
        <f t="shared" ca="1" si="1153"/>
        <v>#REF!</v>
      </c>
      <c r="HP338" s="167" t="e">
        <f t="shared" ca="1" si="1154"/>
        <v>#REF!</v>
      </c>
      <c r="HQ338" s="167" t="e">
        <f t="shared" ca="1" si="1155"/>
        <v>#REF!</v>
      </c>
      <c r="HR338" s="167" t="e">
        <f t="shared" ca="1" si="1156"/>
        <v>#REF!</v>
      </c>
      <c r="HS338" s="167" t="e">
        <f t="shared" ca="1" si="1157"/>
        <v>#REF!</v>
      </c>
      <c r="HT338" s="167" t="e">
        <f t="shared" ca="1" si="1158"/>
        <v>#REF!</v>
      </c>
      <c r="HU338" s="167" t="e">
        <f t="shared" ca="1" si="1159"/>
        <v>#REF!</v>
      </c>
      <c r="HW338" s="167" t="e">
        <f t="shared" ca="1" si="1160"/>
        <v>#REF!</v>
      </c>
      <c r="HX338" s="167">
        <f t="shared" si="1161"/>
        <v>0</v>
      </c>
      <c r="HY338" s="167" t="e">
        <f t="shared" ca="1" si="1243"/>
        <v>#REF!</v>
      </c>
      <c r="HZ338" s="219" t="e">
        <f t="shared" ca="1" si="1244"/>
        <v>#REF!</v>
      </c>
    </row>
    <row r="339" spans="1:234" s="48" customFormat="1">
      <c r="A339" s="3" t="s">
        <v>672</v>
      </c>
      <c r="B339" s="202" t="str">
        <f>INDEX('Ref1'!$E:$E,MATCH(A339,'Ref1'!$A:$A,0))</f>
        <v>Teignbridge</v>
      </c>
      <c r="C339" s="42" t="str">
        <f>INDEX(Data1!B:B,MATCH(A339,Data1!A:A,0))</f>
        <v>SD</v>
      </c>
      <c r="D339" s="253" t="str">
        <f>INDEX(Data1!C:C,MATCH(A339,Data1!A:A,0))</f>
        <v>SW</v>
      </c>
      <c r="E339" s="200" t="str">
        <f>IF($C$6="No","No",IF(COUNTIF(Inputs!$K$359:$K$398,$A339)&gt;0,"Yes","No"))</f>
        <v>No</v>
      </c>
      <c r="F339" s="404"/>
      <c r="G339" s="62">
        <f>INDEX('4_RatesSplit'!K:K,MATCH($A339,'4_RatesSplit'!$A:$A,0))</f>
        <v>0</v>
      </c>
      <c r="H339" s="171">
        <f>INDEX('4_RatesSplit'!L:L,MATCH($A339,'4_RatesSplit'!$A:$A,0))</f>
        <v>0</v>
      </c>
      <c r="I339" s="167">
        <f>INDEX('4_RatesSplit'!M:M,MATCH($A339,'4_RatesSplit'!$A:$A,0))</f>
        <v>0</v>
      </c>
      <c r="J339" s="167">
        <f>INDEX('4_RatesSplit'!N:N,MATCH($A339,'4_RatesSplit'!$A:$A,0))</f>
        <v>0</v>
      </c>
      <c r="K339" s="167">
        <f>INDEX('4_RatesSplit'!O:O,MATCH($A339,'4_RatesSplit'!$A:$A,0))</f>
        <v>0</v>
      </c>
      <c r="L339" s="167">
        <f>INDEX('4_RatesSplit'!P:P,MATCH($A339,'4_RatesSplit'!$A:$A,0))</f>
        <v>0</v>
      </c>
      <c r="M339" s="167">
        <f>INDEX('4_RatesSplit'!Q:Q,MATCH($A339,'4_RatesSplit'!$A:$A,0))</f>
        <v>0</v>
      </c>
      <c r="N339" s="167">
        <f>INDEX('4_RatesSplit'!R:R,MATCH($A339,'4_RatesSplit'!$A:$A,0))</f>
        <v>0</v>
      </c>
      <c r="O339" s="167">
        <f>INDEX('4_RatesSplit'!S:S,MATCH($A339,'4_RatesSplit'!$A:$A,0))</f>
        <v>0</v>
      </c>
      <c r="P339" s="167">
        <f>INDEX('4_RatesSplit'!T:T,MATCH($A339,'4_RatesSplit'!$A:$A,0))</f>
        <v>0</v>
      </c>
      <c r="Q339" s="167">
        <f>INDEX('4_RatesSplit'!U:U,MATCH($A339,'4_RatesSplit'!$A:$A,0))</f>
        <v>0</v>
      </c>
      <c r="R339" s="167">
        <f>INDEX('4_RatesSplit'!V:V,MATCH($A339,'4_RatesSplit'!$A:$A,0))</f>
        <v>0</v>
      </c>
      <c r="S339" s="167">
        <f>INDEX('4_RatesSplit'!W:W,MATCH($A339,'4_RatesSplit'!$A:$A,0))</f>
        <v>0</v>
      </c>
      <c r="T339" s="167">
        <f>INDEX('4_RatesSplit'!X:X,MATCH($A339,'4_RatesSplit'!$A:$A,0))</f>
        <v>0</v>
      </c>
      <c r="U339" s="167">
        <f>INDEX('4_RatesSplit'!Y:Y,MATCH($A339,'4_RatesSplit'!$A:$A,0))</f>
        <v>0</v>
      </c>
      <c r="V339" s="167">
        <f>INDEX('4_RatesSplit'!Z:Z,MATCH($A339,'4_RatesSplit'!$A:$A,0))</f>
        <v>0</v>
      </c>
      <c r="W339" s="167">
        <f>INDEX('4_RatesSplit'!AA:AA,MATCH($A339,'4_RatesSplit'!$A:$A,0))</f>
        <v>0</v>
      </c>
      <c r="X339" s="18"/>
      <c r="Y339" s="168" t="e">
        <f ca="1">INDEX('4_RatesSplit'!AT:AT,MATCH($A339,'4_RatesSplit'!$A:$A,0))</f>
        <v>#REF!</v>
      </c>
      <c r="Z339" s="168" t="e">
        <f ca="1">INDEX('4_RatesSplit'!AU:AU,MATCH($A339,'4_RatesSplit'!$A:$A,0))</f>
        <v>#REF!</v>
      </c>
      <c r="AA339" s="168" t="e">
        <f ca="1">INDEX('4_RatesSplit'!AV:AV,MATCH($A339,'4_RatesSplit'!$A:$A,0))</f>
        <v>#REF!</v>
      </c>
      <c r="AB339" s="168" t="e">
        <f ca="1">INDEX('4_RatesSplit'!AW:AW,MATCH($A339,'4_RatesSplit'!$A:$A,0))</f>
        <v>#REF!</v>
      </c>
      <c r="AC339" s="168" t="e">
        <f ca="1">INDEX('4_RatesSplit'!AX:AX,MATCH($A339,'4_RatesSplit'!$A:$A,0))</f>
        <v>#REF!</v>
      </c>
      <c r="AD339" s="168" t="e">
        <f ca="1">INDEX('4_RatesSplit'!AY:AY,MATCH($A339,'4_RatesSplit'!$A:$A,0))</f>
        <v>#REF!</v>
      </c>
      <c r="AE339" s="168" t="e">
        <f ca="1">INDEX('4_RatesSplit'!AZ:AZ,MATCH($A339,'4_RatesSplit'!$A:$A,0))</f>
        <v>#REF!</v>
      </c>
      <c r="AF339" s="168" t="e">
        <f ca="1">INDEX('4_RatesSplit'!BA:BA,MATCH($A339,'4_RatesSplit'!$A:$A,0))</f>
        <v>#REF!</v>
      </c>
      <c r="AG339" s="168" t="e">
        <f ca="1">INDEX('4_RatesSplit'!BB:BB,MATCH($A339,'4_RatesSplit'!$A:$A,0))</f>
        <v>#REF!</v>
      </c>
      <c r="AH339" s="168" t="e">
        <f ca="1">INDEX('4_RatesSplit'!BC:BC,MATCH($A339,'4_RatesSplit'!$A:$A,0))</f>
        <v>#REF!</v>
      </c>
      <c r="AI339" s="168" t="e">
        <f ca="1">INDEX('4_RatesSplit'!BD:BD,MATCH($A339,'4_RatesSplit'!$A:$A,0))</f>
        <v>#REF!</v>
      </c>
      <c r="AJ339" s="168" t="e">
        <f ca="1">INDEX('4_RatesSplit'!BE:BE,MATCH($A339,'4_RatesSplit'!$A:$A,0))</f>
        <v>#REF!</v>
      </c>
      <c r="AK339" s="168" t="e">
        <f ca="1">INDEX('4_RatesSplit'!BF:BF,MATCH($A339,'4_RatesSplit'!$A:$A,0))</f>
        <v>#REF!</v>
      </c>
      <c r="AL339" s="168" t="e">
        <f ca="1">INDEX('4_RatesSplit'!BG:BG,MATCH($A339,'4_RatesSplit'!$A:$A,0))</f>
        <v>#REF!</v>
      </c>
      <c r="AM339" s="168" t="e">
        <f ca="1">INDEX('4_RatesSplit'!BH:BH,MATCH($A339,'4_RatesSplit'!$A:$A,0))</f>
        <v>#REF!</v>
      </c>
      <c r="AN339" s="198" t="e">
        <f ca="1">INDEX('4_RatesSplit'!BI:BI,MATCH($A339,'4_RatesSplit'!$A:$A,0))</f>
        <v>#REF!</v>
      </c>
      <c r="AO339" s="114"/>
      <c r="AP339" s="167" t="e">
        <f t="shared" ca="1" si="1162"/>
        <v>#REF!</v>
      </c>
      <c r="AQ339" s="167" t="e">
        <f t="shared" ca="1" si="1163"/>
        <v>#REF!</v>
      </c>
      <c r="AR339" s="167" t="e">
        <f t="shared" ca="1" si="1164"/>
        <v>#REF!</v>
      </c>
      <c r="AS339" s="167" t="e">
        <f t="shared" ca="1" si="1165"/>
        <v>#REF!</v>
      </c>
      <c r="AT339" s="167" t="e">
        <f t="shared" ca="1" si="1166"/>
        <v>#REF!</v>
      </c>
      <c r="AU339" s="167" t="e">
        <f t="shared" ca="1" si="1167"/>
        <v>#REF!</v>
      </c>
      <c r="AV339" s="167" t="e">
        <f t="shared" ca="1" si="1168"/>
        <v>#REF!</v>
      </c>
      <c r="AW339" s="167" t="e">
        <f t="shared" ca="1" si="1169"/>
        <v>#REF!</v>
      </c>
      <c r="AX339" s="167" t="e">
        <f t="shared" ca="1" si="1170"/>
        <v>#REF!</v>
      </c>
      <c r="AY339" s="167" t="e">
        <f t="shared" ca="1" si="1171"/>
        <v>#REF!</v>
      </c>
      <c r="AZ339" s="167" t="e">
        <f t="shared" ca="1" si="1172"/>
        <v>#REF!</v>
      </c>
      <c r="BA339" s="167" t="e">
        <f t="shared" ca="1" si="1173"/>
        <v>#REF!</v>
      </c>
      <c r="BB339" s="167" t="e">
        <f t="shared" ca="1" si="1174"/>
        <v>#REF!</v>
      </c>
      <c r="BC339" s="167" t="e">
        <f t="shared" ca="1" si="1175"/>
        <v>#REF!</v>
      </c>
      <c r="BD339" s="167" t="e">
        <f t="shared" ca="1" si="1176"/>
        <v>#REF!</v>
      </c>
      <c r="BE339" s="167" t="e">
        <f t="shared" ca="1" si="1177"/>
        <v>#REF!</v>
      </c>
      <c r="BF339" s="18"/>
      <c r="BG339" s="168">
        <f>INDEX('2_Needs'!$F:$F,MATCH($A339,'2_Needs'!$A:$A,0))</f>
        <v>2.7203261118712783E-4</v>
      </c>
      <c r="BH339" s="114"/>
      <c r="BI339" s="167">
        <f t="shared" ref="BI339:BX339" si="1248">IF(BI$3="reset",$BG339*BI$6,BH339*(1+$C$4))</f>
        <v>0</v>
      </c>
      <c r="BJ339" s="167">
        <f t="shared" si="1248"/>
        <v>0</v>
      </c>
      <c r="BK339" s="167">
        <f t="shared" si="1248"/>
        <v>0</v>
      </c>
      <c r="BL339" s="167">
        <f t="shared" si="1248"/>
        <v>0</v>
      </c>
      <c r="BM339" s="167">
        <f t="shared" si="1248"/>
        <v>0</v>
      </c>
      <c r="BN339" s="167">
        <f t="shared" si="1248"/>
        <v>0</v>
      </c>
      <c r="BO339" s="167">
        <f t="shared" si="1248"/>
        <v>0</v>
      </c>
      <c r="BP339" s="167">
        <f t="shared" si="1248"/>
        <v>0</v>
      </c>
      <c r="BQ339" s="167">
        <f t="shared" si="1248"/>
        <v>0</v>
      </c>
      <c r="BR339" s="167">
        <f t="shared" si="1248"/>
        <v>0</v>
      </c>
      <c r="BS339" s="167">
        <f t="shared" si="1248"/>
        <v>0</v>
      </c>
      <c r="BT339" s="167">
        <f t="shared" si="1248"/>
        <v>0</v>
      </c>
      <c r="BU339" s="167">
        <f t="shared" si="1248"/>
        <v>0</v>
      </c>
      <c r="BV339" s="167">
        <f t="shared" si="1248"/>
        <v>0</v>
      </c>
      <c r="BW339" s="167">
        <f t="shared" si="1248"/>
        <v>0</v>
      </c>
      <c r="BX339" s="167">
        <f t="shared" si="1248"/>
        <v>0</v>
      </c>
      <c r="BZ339" s="167" t="e">
        <f t="shared" ca="1" si="1096"/>
        <v>#REF!</v>
      </c>
      <c r="CA339" s="167" t="e">
        <f t="shared" ca="1" si="1097"/>
        <v>#REF!</v>
      </c>
      <c r="CB339" s="167" t="e">
        <f t="shared" ca="1" si="1098"/>
        <v>#REF!</v>
      </c>
      <c r="CC339" s="167" t="e">
        <f t="shared" ca="1" si="1099"/>
        <v>#REF!</v>
      </c>
      <c r="CD339" s="167" t="e">
        <f t="shared" ca="1" si="1100"/>
        <v>#REF!</v>
      </c>
      <c r="CE339" s="167" t="e">
        <f t="shared" ca="1" si="1101"/>
        <v>#REF!</v>
      </c>
      <c r="CF339" s="167" t="e">
        <f t="shared" ca="1" si="1102"/>
        <v>#REF!</v>
      </c>
      <c r="CG339" s="167" t="e">
        <f t="shared" ca="1" si="1103"/>
        <v>#REF!</v>
      </c>
      <c r="CH339" s="167" t="e">
        <f t="shared" ca="1" si="1104"/>
        <v>#REF!</v>
      </c>
      <c r="CI339" s="167" t="e">
        <f t="shared" ca="1" si="1105"/>
        <v>#REF!</v>
      </c>
      <c r="CJ339" s="167" t="e">
        <f t="shared" ca="1" si="1106"/>
        <v>#REF!</v>
      </c>
      <c r="CK339" s="167" t="e">
        <f t="shared" ca="1" si="1107"/>
        <v>#REF!</v>
      </c>
      <c r="CL339" s="167" t="e">
        <f t="shared" ca="1" si="1108"/>
        <v>#REF!</v>
      </c>
      <c r="CM339" s="167" t="e">
        <f t="shared" ca="1" si="1109"/>
        <v>#REF!</v>
      </c>
      <c r="CN339" s="167" t="e">
        <f t="shared" ca="1" si="1110"/>
        <v>#REF!</v>
      </c>
      <c r="CO339" s="167" t="e">
        <f t="shared" ca="1" si="1111"/>
        <v>#REF!</v>
      </c>
      <c r="CQ339" s="167" t="e">
        <f t="shared" ca="1" si="1112"/>
        <v>#REF!</v>
      </c>
      <c r="CR339" s="167" t="e">
        <f t="shared" ca="1" si="1113"/>
        <v>#REF!</v>
      </c>
      <c r="CS339" s="167" t="e">
        <f t="shared" ca="1" si="1114"/>
        <v>#REF!</v>
      </c>
      <c r="CT339" s="167" t="e">
        <f t="shared" ca="1" si="1115"/>
        <v>#REF!</v>
      </c>
      <c r="CU339" s="167" t="e">
        <f t="shared" ca="1" si="1116"/>
        <v>#REF!</v>
      </c>
      <c r="CV339" s="167" t="e">
        <f t="shared" ca="1" si="1117"/>
        <v>#REF!</v>
      </c>
      <c r="CW339" s="167" t="e">
        <f t="shared" ca="1" si="1118"/>
        <v>#REF!</v>
      </c>
      <c r="CX339" s="167" t="e">
        <f t="shared" ca="1" si="1119"/>
        <v>#REF!</v>
      </c>
      <c r="CY339" s="167" t="e">
        <f t="shared" ca="1" si="1120"/>
        <v>#REF!</v>
      </c>
      <c r="CZ339" s="167" t="e">
        <f t="shared" ca="1" si="1121"/>
        <v>#REF!</v>
      </c>
      <c r="DA339" s="167" t="e">
        <f t="shared" ca="1" si="1122"/>
        <v>#REF!</v>
      </c>
      <c r="DB339" s="167" t="e">
        <f t="shared" ca="1" si="1123"/>
        <v>#REF!</v>
      </c>
      <c r="DC339" s="167" t="e">
        <f t="shared" ca="1" si="1124"/>
        <v>#REF!</v>
      </c>
      <c r="DD339" s="167" t="e">
        <f t="shared" ca="1" si="1125"/>
        <v>#REF!</v>
      </c>
      <c r="DE339" s="167" t="e">
        <f t="shared" ca="1" si="1126"/>
        <v>#REF!</v>
      </c>
      <c r="DF339" s="167" t="e">
        <f t="shared" ca="1" si="1127"/>
        <v>#REF!</v>
      </c>
      <c r="DH339" s="167">
        <f t="shared" si="1128"/>
        <v>0</v>
      </c>
      <c r="DI339" s="167">
        <f t="shared" si="1129"/>
        <v>0</v>
      </c>
      <c r="DJ339" s="167">
        <f t="shared" si="1130"/>
        <v>0</v>
      </c>
      <c r="DK339" s="167">
        <f t="shared" si="1131"/>
        <v>0</v>
      </c>
      <c r="DL339" s="167">
        <f t="shared" si="1132"/>
        <v>0</v>
      </c>
      <c r="DM339" s="167">
        <f t="shared" si="1133"/>
        <v>0</v>
      </c>
      <c r="DN339" s="167">
        <f t="shared" si="1134"/>
        <v>0</v>
      </c>
      <c r="DO339" s="167">
        <f t="shared" si="1135"/>
        <v>0</v>
      </c>
      <c r="DP339" s="167">
        <f t="shared" si="1136"/>
        <v>0</v>
      </c>
      <c r="DQ339" s="167">
        <f t="shared" si="1137"/>
        <v>0</v>
      </c>
      <c r="DR339" s="167">
        <f t="shared" si="1138"/>
        <v>0</v>
      </c>
      <c r="DS339" s="167">
        <f t="shared" si="1139"/>
        <v>0</v>
      </c>
      <c r="DT339" s="167">
        <f t="shared" si="1140"/>
        <v>0</v>
      </c>
      <c r="DU339" s="167">
        <f t="shared" si="1141"/>
        <v>0</v>
      </c>
      <c r="DV339" s="167">
        <f t="shared" si="1142"/>
        <v>0</v>
      </c>
      <c r="DW339" s="167">
        <f t="shared" si="1143"/>
        <v>0</v>
      </c>
      <c r="DY339" s="167" t="e">
        <f t="shared" ca="1" si="1179"/>
        <v>#REF!</v>
      </c>
      <c r="DZ339" s="167" t="e">
        <f t="shared" ca="1" si="1180"/>
        <v>#REF!</v>
      </c>
      <c r="EA339" s="167" t="e">
        <f t="shared" ca="1" si="1181"/>
        <v>#REF!</v>
      </c>
      <c r="EB339" s="167" t="e">
        <f t="shared" ca="1" si="1182"/>
        <v>#REF!</v>
      </c>
      <c r="EC339" s="167" t="e">
        <f t="shared" ca="1" si="1183"/>
        <v>#REF!</v>
      </c>
      <c r="ED339" s="167" t="e">
        <f t="shared" ca="1" si="1184"/>
        <v>#REF!</v>
      </c>
      <c r="EE339" s="167" t="e">
        <f t="shared" ca="1" si="1185"/>
        <v>#REF!</v>
      </c>
      <c r="EF339" s="167" t="e">
        <f t="shared" ca="1" si="1186"/>
        <v>#REF!</v>
      </c>
      <c r="EG339" s="167" t="e">
        <f t="shared" ca="1" si="1187"/>
        <v>#REF!</v>
      </c>
      <c r="EH339" s="167" t="e">
        <f t="shared" ca="1" si="1188"/>
        <v>#REF!</v>
      </c>
      <c r="EI339" s="167" t="e">
        <f t="shared" ca="1" si="1189"/>
        <v>#REF!</v>
      </c>
      <c r="EJ339" s="167" t="e">
        <f t="shared" ca="1" si="1190"/>
        <v>#REF!</v>
      </c>
      <c r="EK339" s="167" t="e">
        <f t="shared" ca="1" si="1191"/>
        <v>#REF!</v>
      </c>
      <c r="EL339" s="167" t="e">
        <f t="shared" ca="1" si="1192"/>
        <v>#REF!</v>
      </c>
      <c r="EM339" s="167" t="e">
        <f t="shared" ca="1" si="1193"/>
        <v>#REF!</v>
      </c>
      <c r="EN339" s="167" t="e">
        <f t="shared" ca="1" si="1194"/>
        <v>#REF!</v>
      </c>
      <c r="EP339" s="167">
        <f t="shared" si="1195"/>
        <v>0</v>
      </c>
      <c r="EQ339" s="167">
        <f t="shared" si="1196"/>
        <v>0</v>
      </c>
      <c r="ER339" s="167">
        <f t="shared" si="1197"/>
        <v>0</v>
      </c>
      <c r="ES339" s="167">
        <f t="shared" si="1198"/>
        <v>0</v>
      </c>
      <c r="ET339" s="167">
        <f t="shared" si="1199"/>
        <v>0</v>
      </c>
      <c r="EU339" s="167">
        <f t="shared" si="1200"/>
        <v>0</v>
      </c>
      <c r="EV339" s="167">
        <f t="shared" si="1201"/>
        <v>0</v>
      </c>
      <c r="EW339" s="167">
        <f t="shared" si="1202"/>
        <v>0</v>
      </c>
      <c r="EX339" s="167">
        <f t="shared" si="1203"/>
        <v>0</v>
      </c>
      <c r="EY339" s="167">
        <f t="shared" si="1204"/>
        <v>0</v>
      </c>
      <c r="EZ339" s="167">
        <f t="shared" si="1205"/>
        <v>0</v>
      </c>
      <c r="FA339" s="167">
        <f t="shared" si="1206"/>
        <v>0</v>
      </c>
      <c r="FB339" s="167">
        <f t="shared" si="1207"/>
        <v>0</v>
      </c>
      <c r="FC339" s="167">
        <f t="shared" si="1208"/>
        <v>0</v>
      </c>
      <c r="FD339" s="167">
        <f t="shared" si="1209"/>
        <v>0</v>
      </c>
      <c r="FE339" s="167">
        <f t="shared" si="1210"/>
        <v>0</v>
      </c>
      <c r="FG339" s="167">
        <f t="shared" si="1211"/>
        <v>0</v>
      </c>
      <c r="FH339" s="167">
        <f t="shared" si="1212"/>
        <v>0</v>
      </c>
      <c r="FI339" s="167">
        <f t="shared" si="1213"/>
        <v>0</v>
      </c>
      <c r="FJ339" s="167">
        <f t="shared" si="1214"/>
        <v>0</v>
      </c>
      <c r="FK339" s="167">
        <f t="shared" si="1215"/>
        <v>0</v>
      </c>
      <c r="FL339" s="167">
        <f t="shared" si="1216"/>
        <v>0</v>
      </c>
      <c r="FM339" s="167">
        <f t="shared" si="1217"/>
        <v>0</v>
      </c>
      <c r="FN339" s="167">
        <f t="shared" si="1218"/>
        <v>0</v>
      </c>
      <c r="FO339" s="167">
        <f t="shared" si="1219"/>
        <v>0</v>
      </c>
      <c r="FP339" s="167">
        <f t="shared" si="1220"/>
        <v>0</v>
      </c>
      <c r="FQ339" s="167">
        <f t="shared" si="1221"/>
        <v>0</v>
      </c>
      <c r="FR339" s="167">
        <f t="shared" si="1222"/>
        <v>0</v>
      </c>
      <c r="FS339" s="167">
        <f t="shared" si="1223"/>
        <v>0</v>
      </c>
      <c r="FT339" s="167">
        <f t="shared" si="1224"/>
        <v>0</v>
      </c>
      <c r="FU339" s="167">
        <f t="shared" si="1225"/>
        <v>0</v>
      </c>
      <c r="FV339" s="167">
        <f t="shared" si="1226"/>
        <v>0</v>
      </c>
      <c r="FX339" s="167">
        <f t="shared" si="1227"/>
        <v>0</v>
      </c>
      <c r="FY339" s="167">
        <f t="shared" si="1228"/>
        <v>0</v>
      </c>
      <c r="FZ339" s="167">
        <f t="shared" si="1229"/>
        <v>0</v>
      </c>
      <c r="GA339" s="167">
        <f t="shared" si="1230"/>
        <v>0</v>
      </c>
      <c r="GB339" s="167">
        <f t="shared" si="1231"/>
        <v>0</v>
      </c>
      <c r="GC339" s="167">
        <f t="shared" si="1232"/>
        <v>0</v>
      </c>
      <c r="GD339" s="167">
        <f t="shared" si="1233"/>
        <v>0</v>
      </c>
      <c r="GE339" s="167">
        <f t="shared" si="1234"/>
        <v>0</v>
      </c>
      <c r="GF339" s="167">
        <f t="shared" si="1235"/>
        <v>0</v>
      </c>
      <c r="GG339" s="167">
        <f t="shared" si="1236"/>
        <v>0</v>
      </c>
      <c r="GH339" s="167">
        <f t="shared" si="1237"/>
        <v>0</v>
      </c>
      <c r="GI339" s="167">
        <f t="shared" si="1238"/>
        <v>0</v>
      </c>
      <c r="GJ339" s="167">
        <f t="shared" si="1239"/>
        <v>0</v>
      </c>
      <c r="GK339" s="167">
        <f t="shared" si="1240"/>
        <v>0</v>
      </c>
      <c r="GL339" s="167">
        <f t="shared" si="1241"/>
        <v>0</v>
      </c>
      <c r="GM339" s="167">
        <f t="shared" si="1242"/>
        <v>0</v>
      </c>
      <c r="GO339" s="167" t="e">
        <f t="shared" ca="1" si="1077"/>
        <v>#REF!</v>
      </c>
      <c r="GP339" s="167" t="e">
        <f t="shared" ca="1" si="1093"/>
        <v>#REF!</v>
      </c>
      <c r="GQ339" s="167" t="e">
        <f t="shared" ca="1" si="1093"/>
        <v>#REF!</v>
      </c>
      <c r="GR339" s="167" t="e">
        <f t="shared" ca="1" si="1093"/>
        <v>#REF!</v>
      </c>
      <c r="GS339" s="167" t="e">
        <f t="shared" ca="1" si="1093"/>
        <v>#REF!</v>
      </c>
      <c r="GT339" s="167" t="e">
        <f t="shared" ca="1" si="1093"/>
        <v>#REF!</v>
      </c>
      <c r="GU339" s="167" t="e">
        <f t="shared" ca="1" si="1093"/>
        <v>#REF!</v>
      </c>
      <c r="GV339" s="167" t="e">
        <f t="shared" ca="1" si="1093"/>
        <v>#REF!</v>
      </c>
      <c r="GW339" s="167" t="e">
        <f t="shared" ca="1" si="1093"/>
        <v>#REF!</v>
      </c>
      <c r="GX339" s="167" t="e">
        <f t="shared" ca="1" si="1093"/>
        <v>#REF!</v>
      </c>
      <c r="GY339" s="167" t="e">
        <f t="shared" ca="1" si="1093"/>
        <v>#REF!</v>
      </c>
      <c r="GZ339" s="167" t="e">
        <f t="shared" ca="1" si="1093"/>
        <v>#REF!</v>
      </c>
      <c r="HA339" s="167" t="e">
        <f t="shared" ca="1" si="1093"/>
        <v>#REF!</v>
      </c>
      <c r="HB339" s="167" t="e">
        <f t="shared" ca="1" si="1093"/>
        <v>#REF!</v>
      </c>
      <c r="HC339" s="167" t="e">
        <f t="shared" ca="1" si="1093"/>
        <v>#REF!</v>
      </c>
      <c r="HD339" s="167" t="e">
        <f t="shared" ca="1" si="1093"/>
        <v>#REF!</v>
      </c>
      <c r="HF339" s="167" t="e">
        <f t="shared" ca="1" si="1144"/>
        <v>#REF!</v>
      </c>
      <c r="HG339" s="167" t="e">
        <f t="shared" ca="1" si="1145"/>
        <v>#REF!</v>
      </c>
      <c r="HH339" s="167" t="e">
        <f t="shared" ca="1" si="1146"/>
        <v>#REF!</v>
      </c>
      <c r="HI339" s="167" t="e">
        <f t="shared" ca="1" si="1147"/>
        <v>#REF!</v>
      </c>
      <c r="HJ339" s="167" t="e">
        <f t="shared" ca="1" si="1148"/>
        <v>#REF!</v>
      </c>
      <c r="HK339" s="167" t="e">
        <f t="shared" ca="1" si="1149"/>
        <v>#REF!</v>
      </c>
      <c r="HL339" s="167" t="e">
        <f t="shared" ca="1" si="1150"/>
        <v>#REF!</v>
      </c>
      <c r="HM339" s="167" t="e">
        <f t="shared" ca="1" si="1151"/>
        <v>#REF!</v>
      </c>
      <c r="HN339" s="167" t="e">
        <f t="shared" ca="1" si="1152"/>
        <v>#REF!</v>
      </c>
      <c r="HO339" s="167" t="e">
        <f t="shared" ca="1" si="1153"/>
        <v>#REF!</v>
      </c>
      <c r="HP339" s="167" t="e">
        <f t="shared" ca="1" si="1154"/>
        <v>#REF!</v>
      </c>
      <c r="HQ339" s="167" t="e">
        <f t="shared" ca="1" si="1155"/>
        <v>#REF!</v>
      </c>
      <c r="HR339" s="167" t="e">
        <f t="shared" ca="1" si="1156"/>
        <v>#REF!</v>
      </c>
      <c r="HS339" s="167" t="e">
        <f t="shared" ca="1" si="1157"/>
        <v>#REF!</v>
      </c>
      <c r="HT339" s="167" t="e">
        <f t="shared" ca="1" si="1158"/>
        <v>#REF!</v>
      </c>
      <c r="HU339" s="167" t="e">
        <f t="shared" ca="1" si="1159"/>
        <v>#REF!</v>
      </c>
      <c r="HW339" s="167" t="e">
        <f t="shared" ca="1" si="1160"/>
        <v>#REF!</v>
      </c>
      <c r="HX339" s="167">
        <f t="shared" si="1161"/>
        <v>0</v>
      </c>
      <c r="HY339" s="167" t="e">
        <f t="shared" ca="1" si="1243"/>
        <v>#REF!</v>
      </c>
      <c r="HZ339" s="219" t="e">
        <f t="shared" ca="1" si="1244"/>
        <v>#REF!</v>
      </c>
    </row>
    <row r="340" spans="1:234" s="48" customFormat="1">
      <c r="A340" s="3" t="s">
        <v>674</v>
      </c>
      <c r="B340" s="202" t="str">
        <f>INDEX('Ref1'!$E:$E,MATCH(A340,'Ref1'!$A:$A,0))</f>
        <v>Telford and the Wrekin</v>
      </c>
      <c r="C340" s="42" t="str">
        <f>INDEX(Data1!B:B,MATCH(A340,Data1!A:A,0))</f>
        <v>UNINFIR</v>
      </c>
      <c r="D340" s="253" t="str">
        <f>INDEX(Data1!C:C,MATCH(A340,Data1!A:A,0))</f>
        <v>WM</v>
      </c>
      <c r="E340" s="200" t="str">
        <f>IF($C$6="No","No",IF(COUNTIF(Inputs!$K$359:$K$398,$A340)&gt;0,"Yes","No"))</f>
        <v>No</v>
      </c>
      <c r="F340" s="404"/>
      <c r="G340" s="62">
        <f>INDEX('4_RatesSplit'!K:K,MATCH($A340,'4_RatesSplit'!$A:$A,0))</f>
        <v>0</v>
      </c>
      <c r="H340" s="171">
        <f>INDEX('4_RatesSplit'!L:L,MATCH($A340,'4_RatesSplit'!$A:$A,0))</f>
        <v>0</v>
      </c>
      <c r="I340" s="167">
        <f>INDEX('4_RatesSplit'!M:M,MATCH($A340,'4_RatesSplit'!$A:$A,0))</f>
        <v>0</v>
      </c>
      <c r="J340" s="167">
        <f>INDEX('4_RatesSplit'!N:N,MATCH($A340,'4_RatesSplit'!$A:$A,0))</f>
        <v>0</v>
      </c>
      <c r="K340" s="167">
        <f>INDEX('4_RatesSplit'!O:O,MATCH($A340,'4_RatesSplit'!$A:$A,0))</f>
        <v>0</v>
      </c>
      <c r="L340" s="167">
        <f>INDEX('4_RatesSplit'!P:P,MATCH($A340,'4_RatesSplit'!$A:$A,0))</f>
        <v>0</v>
      </c>
      <c r="M340" s="167">
        <f>INDEX('4_RatesSplit'!Q:Q,MATCH($A340,'4_RatesSplit'!$A:$A,0))</f>
        <v>0</v>
      </c>
      <c r="N340" s="167">
        <f>INDEX('4_RatesSplit'!R:R,MATCH($A340,'4_RatesSplit'!$A:$A,0))</f>
        <v>0</v>
      </c>
      <c r="O340" s="167">
        <f>INDEX('4_RatesSplit'!S:S,MATCH($A340,'4_RatesSplit'!$A:$A,0))</f>
        <v>0</v>
      </c>
      <c r="P340" s="167">
        <f>INDEX('4_RatesSplit'!T:T,MATCH($A340,'4_RatesSplit'!$A:$A,0))</f>
        <v>0</v>
      </c>
      <c r="Q340" s="167">
        <f>INDEX('4_RatesSplit'!U:U,MATCH($A340,'4_RatesSplit'!$A:$A,0))</f>
        <v>0</v>
      </c>
      <c r="R340" s="167">
        <f>INDEX('4_RatesSplit'!V:V,MATCH($A340,'4_RatesSplit'!$A:$A,0))</f>
        <v>0</v>
      </c>
      <c r="S340" s="167">
        <f>INDEX('4_RatesSplit'!W:W,MATCH($A340,'4_RatesSplit'!$A:$A,0))</f>
        <v>0</v>
      </c>
      <c r="T340" s="167">
        <f>INDEX('4_RatesSplit'!X:X,MATCH($A340,'4_RatesSplit'!$A:$A,0))</f>
        <v>0</v>
      </c>
      <c r="U340" s="167">
        <f>INDEX('4_RatesSplit'!Y:Y,MATCH($A340,'4_RatesSplit'!$A:$A,0))</f>
        <v>0</v>
      </c>
      <c r="V340" s="167">
        <f>INDEX('4_RatesSplit'!Z:Z,MATCH($A340,'4_RatesSplit'!$A:$A,0))</f>
        <v>0</v>
      </c>
      <c r="W340" s="167">
        <f>INDEX('4_RatesSplit'!AA:AA,MATCH($A340,'4_RatesSplit'!$A:$A,0))</f>
        <v>0</v>
      </c>
      <c r="X340" s="18"/>
      <c r="Y340" s="168" t="e">
        <f ca="1">INDEX('4_RatesSplit'!AT:AT,MATCH($A340,'4_RatesSplit'!$A:$A,0))</f>
        <v>#REF!</v>
      </c>
      <c r="Z340" s="168" t="e">
        <f ca="1">INDEX('4_RatesSplit'!AU:AU,MATCH($A340,'4_RatesSplit'!$A:$A,0))</f>
        <v>#REF!</v>
      </c>
      <c r="AA340" s="168" t="e">
        <f ca="1">INDEX('4_RatesSplit'!AV:AV,MATCH($A340,'4_RatesSplit'!$A:$A,0))</f>
        <v>#REF!</v>
      </c>
      <c r="AB340" s="168" t="e">
        <f ca="1">INDEX('4_RatesSplit'!AW:AW,MATCH($A340,'4_RatesSplit'!$A:$A,0))</f>
        <v>#REF!</v>
      </c>
      <c r="AC340" s="168" t="e">
        <f ca="1">INDEX('4_RatesSplit'!AX:AX,MATCH($A340,'4_RatesSplit'!$A:$A,0))</f>
        <v>#REF!</v>
      </c>
      <c r="AD340" s="168" t="e">
        <f ca="1">INDEX('4_RatesSplit'!AY:AY,MATCH($A340,'4_RatesSplit'!$A:$A,0))</f>
        <v>#REF!</v>
      </c>
      <c r="AE340" s="168" t="e">
        <f ca="1">INDEX('4_RatesSplit'!AZ:AZ,MATCH($A340,'4_RatesSplit'!$A:$A,0))</f>
        <v>#REF!</v>
      </c>
      <c r="AF340" s="168" t="e">
        <f ca="1">INDEX('4_RatesSplit'!BA:BA,MATCH($A340,'4_RatesSplit'!$A:$A,0))</f>
        <v>#REF!</v>
      </c>
      <c r="AG340" s="168" t="e">
        <f ca="1">INDEX('4_RatesSplit'!BB:BB,MATCH($A340,'4_RatesSplit'!$A:$A,0))</f>
        <v>#REF!</v>
      </c>
      <c r="AH340" s="168" t="e">
        <f ca="1">INDEX('4_RatesSplit'!BC:BC,MATCH($A340,'4_RatesSplit'!$A:$A,0))</f>
        <v>#REF!</v>
      </c>
      <c r="AI340" s="168" t="e">
        <f ca="1">INDEX('4_RatesSplit'!BD:BD,MATCH($A340,'4_RatesSplit'!$A:$A,0))</f>
        <v>#REF!</v>
      </c>
      <c r="AJ340" s="168" t="e">
        <f ca="1">INDEX('4_RatesSplit'!BE:BE,MATCH($A340,'4_RatesSplit'!$A:$A,0))</f>
        <v>#REF!</v>
      </c>
      <c r="AK340" s="168" t="e">
        <f ca="1">INDEX('4_RatesSplit'!BF:BF,MATCH($A340,'4_RatesSplit'!$A:$A,0))</f>
        <v>#REF!</v>
      </c>
      <c r="AL340" s="168" t="e">
        <f ca="1">INDEX('4_RatesSplit'!BG:BG,MATCH($A340,'4_RatesSplit'!$A:$A,0))</f>
        <v>#REF!</v>
      </c>
      <c r="AM340" s="168" t="e">
        <f ca="1">INDEX('4_RatesSplit'!BH:BH,MATCH($A340,'4_RatesSplit'!$A:$A,0))</f>
        <v>#REF!</v>
      </c>
      <c r="AN340" s="198" t="e">
        <f ca="1">INDEX('4_RatesSplit'!BI:BI,MATCH($A340,'4_RatesSplit'!$A:$A,0))</f>
        <v>#REF!</v>
      </c>
      <c r="AO340" s="114"/>
      <c r="AP340" s="167" t="e">
        <f t="shared" ca="1" si="1162"/>
        <v>#REF!</v>
      </c>
      <c r="AQ340" s="167" t="e">
        <f t="shared" ca="1" si="1163"/>
        <v>#REF!</v>
      </c>
      <c r="AR340" s="167" t="e">
        <f t="shared" ca="1" si="1164"/>
        <v>#REF!</v>
      </c>
      <c r="AS340" s="167" t="e">
        <f t="shared" ca="1" si="1165"/>
        <v>#REF!</v>
      </c>
      <c r="AT340" s="167" t="e">
        <f t="shared" ca="1" si="1166"/>
        <v>#REF!</v>
      </c>
      <c r="AU340" s="167" t="e">
        <f t="shared" ca="1" si="1167"/>
        <v>#REF!</v>
      </c>
      <c r="AV340" s="167" t="e">
        <f t="shared" ca="1" si="1168"/>
        <v>#REF!</v>
      </c>
      <c r="AW340" s="167" t="e">
        <f t="shared" ca="1" si="1169"/>
        <v>#REF!</v>
      </c>
      <c r="AX340" s="167" t="e">
        <f t="shared" ca="1" si="1170"/>
        <v>#REF!</v>
      </c>
      <c r="AY340" s="167" t="e">
        <f t="shared" ca="1" si="1171"/>
        <v>#REF!</v>
      </c>
      <c r="AZ340" s="167" t="e">
        <f t="shared" ca="1" si="1172"/>
        <v>#REF!</v>
      </c>
      <c r="BA340" s="167" t="e">
        <f t="shared" ca="1" si="1173"/>
        <v>#REF!</v>
      </c>
      <c r="BB340" s="167" t="e">
        <f t="shared" ca="1" si="1174"/>
        <v>#REF!</v>
      </c>
      <c r="BC340" s="167" t="e">
        <f t="shared" ca="1" si="1175"/>
        <v>#REF!</v>
      </c>
      <c r="BD340" s="167" t="e">
        <f t="shared" ca="1" si="1176"/>
        <v>#REF!</v>
      </c>
      <c r="BE340" s="167" t="e">
        <f t="shared" ca="1" si="1177"/>
        <v>#REF!</v>
      </c>
      <c r="BF340" s="18"/>
      <c r="BG340" s="168">
        <f>INDEX('2_Needs'!$F:$F,MATCH($A340,'2_Needs'!$A:$A,0))</f>
        <v>3.1052749830046324E-3</v>
      </c>
      <c r="BH340" s="114"/>
      <c r="BI340" s="167">
        <f t="shared" ref="BI340:BX340" si="1249">IF(BI$3="reset",$BG340*BI$6,BH340*(1+$C$4))</f>
        <v>0</v>
      </c>
      <c r="BJ340" s="167">
        <f t="shared" si="1249"/>
        <v>0</v>
      </c>
      <c r="BK340" s="167">
        <f t="shared" si="1249"/>
        <v>0</v>
      </c>
      <c r="BL340" s="167">
        <f t="shared" si="1249"/>
        <v>0</v>
      </c>
      <c r="BM340" s="167">
        <f t="shared" si="1249"/>
        <v>0</v>
      </c>
      <c r="BN340" s="167">
        <f t="shared" si="1249"/>
        <v>0</v>
      </c>
      <c r="BO340" s="167">
        <f t="shared" si="1249"/>
        <v>0</v>
      </c>
      <c r="BP340" s="167">
        <f t="shared" si="1249"/>
        <v>0</v>
      </c>
      <c r="BQ340" s="167">
        <f t="shared" si="1249"/>
        <v>0</v>
      </c>
      <c r="BR340" s="167">
        <f t="shared" si="1249"/>
        <v>0</v>
      </c>
      <c r="BS340" s="167">
        <f t="shared" si="1249"/>
        <v>0</v>
      </c>
      <c r="BT340" s="167">
        <f t="shared" si="1249"/>
        <v>0</v>
      </c>
      <c r="BU340" s="167">
        <f t="shared" si="1249"/>
        <v>0</v>
      </c>
      <c r="BV340" s="167">
        <f t="shared" si="1249"/>
        <v>0</v>
      </c>
      <c r="BW340" s="167">
        <f t="shared" si="1249"/>
        <v>0</v>
      </c>
      <c r="BX340" s="167">
        <f t="shared" si="1249"/>
        <v>0</v>
      </c>
      <c r="BZ340" s="167" t="e">
        <f t="shared" ca="1" si="1096"/>
        <v>#REF!</v>
      </c>
      <c r="CA340" s="167" t="e">
        <f t="shared" ca="1" si="1097"/>
        <v>#REF!</v>
      </c>
      <c r="CB340" s="167" t="e">
        <f t="shared" ca="1" si="1098"/>
        <v>#REF!</v>
      </c>
      <c r="CC340" s="167" t="e">
        <f t="shared" ca="1" si="1099"/>
        <v>#REF!</v>
      </c>
      <c r="CD340" s="167" t="e">
        <f t="shared" ca="1" si="1100"/>
        <v>#REF!</v>
      </c>
      <c r="CE340" s="167" t="e">
        <f t="shared" ca="1" si="1101"/>
        <v>#REF!</v>
      </c>
      <c r="CF340" s="167" t="e">
        <f t="shared" ca="1" si="1102"/>
        <v>#REF!</v>
      </c>
      <c r="CG340" s="167" t="e">
        <f t="shared" ca="1" si="1103"/>
        <v>#REF!</v>
      </c>
      <c r="CH340" s="167" t="e">
        <f t="shared" ca="1" si="1104"/>
        <v>#REF!</v>
      </c>
      <c r="CI340" s="167" t="e">
        <f t="shared" ca="1" si="1105"/>
        <v>#REF!</v>
      </c>
      <c r="CJ340" s="167" t="e">
        <f t="shared" ca="1" si="1106"/>
        <v>#REF!</v>
      </c>
      <c r="CK340" s="167" t="e">
        <f t="shared" ca="1" si="1107"/>
        <v>#REF!</v>
      </c>
      <c r="CL340" s="167" t="e">
        <f t="shared" ca="1" si="1108"/>
        <v>#REF!</v>
      </c>
      <c r="CM340" s="167" t="e">
        <f t="shared" ca="1" si="1109"/>
        <v>#REF!</v>
      </c>
      <c r="CN340" s="167" t="e">
        <f t="shared" ca="1" si="1110"/>
        <v>#REF!</v>
      </c>
      <c r="CO340" s="167" t="e">
        <f t="shared" ca="1" si="1111"/>
        <v>#REF!</v>
      </c>
      <c r="CQ340" s="167" t="e">
        <f t="shared" ca="1" si="1112"/>
        <v>#REF!</v>
      </c>
      <c r="CR340" s="167" t="e">
        <f t="shared" ca="1" si="1113"/>
        <v>#REF!</v>
      </c>
      <c r="CS340" s="167" t="e">
        <f t="shared" ca="1" si="1114"/>
        <v>#REF!</v>
      </c>
      <c r="CT340" s="167" t="e">
        <f t="shared" ca="1" si="1115"/>
        <v>#REF!</v>
      </c>
      <c r="CU340" s="167" t="e">
        <f t="shared" ca="1" si="1116"/>
        <v>#REF!</v>
      </c>
      <c r="CV340" s="167" t="e">
        <f t="shared" ca="1" si="1117"/>
        <v>#REF!</v>
      </c>
      <c r="CW340" s="167" t="e">
        <f t="shared" ca="1" si="1118"/>
        <v>#REF!</v>
      </c>
      <c r="CX340" s="167" t="e">
        <f t="shared" ca="1" si="1119"/>
        <v>#REF!</v>
      </c>
      <c r="CY340" s="167" t="e">
        <f t="shared" ca="1" si="1120"/>
        <v>#REF!</v>
      </c>
      <c r="CZ340" s="167" t="e">
        <f t="shared" ca="1" si="1121"/>
        <v>#REF!</v>
      </c>
      <c r="DA340" s="167" t="e">
        <f t="shared" ca="1" si="1122"/>
        <v>#REF!</v>
      </c>
      <c r="DB340" s="167" t="e">
        <f t="shared" ca="1" si="1123"/>
        <v>#REF!</v>
      </c>
      <c r="DC340" s="167" t="e">
        <f t="shared" ca="1" si="1124"/>
        <v>#REF!</v>
      </c>
      <c r="DD340" s="167" t="e">
        <f t="shared" ca="1" si="1125"/>
        <v>#REF!</v>
      </c>
      <c r="DE340" s="167" t="e">
        <f t="shared" ca="1" si="1126"/>
        <v>#REF!</v>
      </c>
      <c r="DF340" s="167" t="e">
        <f t="shared" ca="1" si="1127"/>
        <v>#REF!</v>
      </c>
      <c r="DH340" s="167">
        <f t="shared" si="1128"/>
        <v>0</v>
      </c>
      <c r="DI340" s="167">
        <f t="shared" si="1129"/>
        <v>0</v>
      </c>
      <c r="DJ340" s="167">
        <f t="shared" si="1130"/>
        <v>0</v>
      </c>
      <c r="DK340" s="167">
        <f t="shared" si="1131"/>
        <v>0</v>
      </c>
      <c r="DL340" s="167">
        <f t="shared" si="1132"/>
        <v>0</v>
      </c>
      <c r="DM340" s="167">
        <f t="shared" si="1133"/>
        <v>0</v>
      </c>
      <c r="DN340" s="167">
        <f t="shared" si="1134"/>
        <v>0</v>
      </c>
      <c r="DO340" s="167">
        <f t="shared" si="1135"/>
        <v>0</v>
      </c>
      <c r="DP340" s="167">
        <f t="shared" si="1136"/>
        <v>0</v>
      </c>
      <c r="DQ340" s="167">
        <f t="shared" si="1137"/>
        <v>0</v>
      </c>
      <c r="DR340" s="167">
        <f t="shared" si="1138"/>
        <v>0</v>
      </c>
      <c r="DS340" s="167">
        <f t="shared" si="1139"/>
        <v>0</v>
      </c>
      <c r="DT340" s="167">
        <f t="shared" si="1140"/>
        <v>0</v>
      </c>
      <c r="DU340" s="167">
        <f t="shared" si="1141"/>
        <v>0</v>
      </c>
      <c r="DV340" s="167">
        <f t="shared" si="1142"/>
        <v>0</v>
      </c>
      <c r="DW340" s="167">
        <f t="shared" si="1143"/>
        <v>0</v>
      </c>
      <c r="DY340" s="167" t="e">
        <f t="shared" ca="1" si="1179"/>
        <v>#REF!</v>
      </c>
      <c r="DZ340" s="167" t="e">
        <f t="shared" ca="1" si="1180"/>
        <v>#REF!</v>
      </c>
      <c r="EA340" s="167" t="e">
        <f t="shared" ca="1" si="1181"/>
        <v>#REF!</v>
      </c>
      <c r="EB340" s="167" t="e">
        <f t="shared" ca="1" si="1182"/>
        <v>#REF!</v>
      </c>
      <c r="EC340" s="167" t="e">
        <f t="shared" ca="1" si="1183"/>
        <v>#REF!</v>
      </c>
      <c r="ED340" s="167" t="e">
        <f t="shared" ca="1" si="1184"/>
        <v>#REF!</v>
      </c>
      <c r="EE340" s="167" t="e">
        <f t="shared" ca="1" si="1185"/>
        <v>#REF!</v>
      </c>
      <c r="EF340" s="167" t="e">
        <f t="shared" ca="1" si="1186"/>
        <v>#REF!</v>
      </c>
      <c r="EG340" s="167" t="e">
        <f t="shared" ca="1" si="1187"/>
        <v>#REF!</v>
      </c>
      <c r="EH340" s="167" t="e">
        <f t="shared" ca="1" si="1188"/>
        <v>#REF!</v>
      </c>
      <c r="EI340" s="167" t="e">
        <f t="shared" ca="1" si="1189"/>
        <v>#REF!</v>
      </c>
      <c r="EJ340" s="167" t="e">
        <f t="shared" ca="1" si="1190"/>
        <v>#REF!</v>
      </c>
      <c r="EK340" s="167" t="e">
        <f t="shared" ca="1" si="1191"/>
        <v>#REF!</v>
      </c>
      <c r="EL340" s="167" t="e">
        <f t="shared" ca="1" si="1192"/>
        <v>#REF!</v>
      </c>
      <c r="EM340" s="167" t="e">
        <f t="shared" ca="1" si="1193"/>
        <v>#REF!</v>
      </c>
      <c r="EN340" s="167" t="e">
        <f t="shared" ca="1" si="1194"/>
        <v>#REF!</v>
      </c>
      <c r="EP340" s="167">
        <f t="shared" si="1195"/>
        <v>0</v>
      </c>
      <c r="EQ340" s="167">
        <f t="shared" si="1196"/>
        <v>0</v>
      </c>
      <c r="ER340" s="167">
        <f t="shared" si="1197"/>
        <v>0</v>
      </c>
      <c r="ES340" s="167">
        <f t="shared" si="1198"/>
        <v>0</v>
      </c>
      <c r="ET340" s="167">
        <f t="shared" si="1199"/>
        <v>0</v>
      </c>
      <c r="EU340" s="167">
        <f t="shared" si="1200"/>
        <v>0</v>
      </c>
      <c r="EV340" s="167">
        <f t="shared" si="1201"/>
        <v>0</v>
      </c>
      <c r="EW340" s="167">
        <f t="shared" si="1202"/>
        <v>0</v>
      </c>
      <c r="EX340" s="167">
        <f t="shared" si="1203"/>
        <v>0</v>
      </c>
      <c r="EY340" s="167">
        <f t="shared" si="1204"/>
        <v>0</v>
      </c>
      <c r="EZ340" s="167">
        <f t="shared" si="1205"/>
        <v>0</v>
      </c>
      <c r="FA340" s="167">
        <f t="shared" si="1206"/>
        <v>0</v>
      </c>
      <c r="FB340" s="167">
        <f t="shared" si="1207"/>
        <v>0</v>
      </c>
      <c r="FC340" s="167">
        <f t="shared" si="1208"/>
        <v>0</v>
      </c>
      <c r="FD340" s="167">
        <f t="shared" si="1209"/>
        <v>0</v>
      </c>
      <c r="FE340" s="167">
        <f t="shared" si="1210"/>
        <v>0</v>
      </c>
      <c r="FG340" s="167">
        <f t="shared" si="1211"/>
        <v>0</v>
      </c>
      <c r="FH340" s="167">
        <f t="shared" si="1212"/>
        <v>0</v>
      </c>
      <c r="FI340" s="167">
        <f t="shared" si="1213"/>
        <v>0</v>
      </c>
      <c r="FJ340" s="167">
        <f t="shared" si="1214"/>
        <v>0</v>
      </c>
      <c r="FK340" s="167">
        <f t="shared" si="1215"/>
        <v>0</v>
      </c>
      <c r="FL340" s="167">
        <f t="shared" si="1216"/>
        <v>0</v>
      </c>
      <c r="FM340" s="167">
        <f t="shared" si="1217"/>
        <v>0</v>
      </c>
      <c r="FN340" s="167">
        <f t="shared" si="1218"/>
        <v>0</v>
      </c>
      <c r="FO340" s="167">
        <f t="shared" si="1219"/>
        <v>0</v>
      </c>
      <c r="FP340" s="167">
        <f t="shared" si="1220"/>
        <v>0</v>
      </c>
      <c r="FQ340" s="167">
        <f t="shared" si="1221"/>
        <v>0</v>
      </c>
      <c r="FR340" s="167">
        <f t="shared" si="1222"/>
        <v>0</v>
      </c>
      <c r="FS340" s="167">
        <f t="shared" si="1223"/>
        <v>0</v>
      </c>
      <c r="FT340" s="167">
        <f t="shared" si="1224"/>
        <v>0</v>
      </c>
      <c r="FU340" s="167">
        <f t="shared" si="1225"/>
        <v>0</v>
      </c>
      <c r="FV340" s="167">
        <f t="shared" si="1226"/>
        <v>0</v>
      </c>
      <c r="FX340" s="167">
        <f t="shared" si="1227"/>
        <v>0</v>
      </c>
      <c r="FY340" s="167">
        <f t="shared" si="1228"/>
        <v>0</v>
      </c>
      <c r="FZ340" s="167">
        <f t="shared" si="1229"/>
        <v>0</v>
      </c>
      <c r="GA340" s="167">
        <f t="shared" si="1230"/>
        <v>0</v>
      </c>
      <c r="GB340" s="167">
        <f t="shared" si="1231"/>
        <v>0</v>
      </c>
      <c r="GC340" s="167">
        <f t="shared" si="1232"/>
        <v>0</v>
      </c>
      <c r="GD340" s="167">
        <f t="shared" si="1233"/>
        <v>0</v>
      </c>
      <c r="GE340" s="167">
        <f t="shared" si="1234"/>
        <v>0</v>
      </c>
      <c r="GF340" s="167">
        <f t="shared" si="1235"/>
        <v>0</v>
      </c>
      <c r="GG340" s="167">
        <f t="shared" si="1236"/>
        <v>0</v>
      </c>
      <c r="GH340" s="167">
        <f t="shared" si="1237"/>
        <v>0</v>
      </c>
      <c r="GI340" s="167">
        <f t="shared" si="1238"/>
        <v>0</v>
      </c>
      <c r="GJ340" s="167">
        <f t="shared" si="1239"/>
        <v>0</v>
      </c>
      <c r="GK340" s="167">
        <f t="shared" si="1240"/>
        <v>0</v>
      </c>
      <c r="GL340" s="167">
        <f t="shared" si="1241"/>
        <v>0</v>
      </c>
      <c r="GM340" s="167">
        <f t="shared" si="1242"/>
        <v>0</v>
      </c>
      <c r="GO340" s="167" t="e">
        <f t="shared" ca="1" si="1077"/>
        <v>#REF!</v>
      </c>
      <c r="GP340" s="167" t="e">
        <f t="shared" ca="1" si="1093"/>
        <v>#REF!</v>
      </c>
      <c r="GQ340" s="167" t="e">
        <f t="shared" ca="1" si="1093"/>
        <v>#REF!</v>
      </c>
      <c r="GR340" s="167" t="e">
        <f t="shared" ca="1" si="1093"/>
        <v>#REF!</v>
      </c>
      <c r="GS340" s="167" t="e">
        <f t="shared" ca="1" si="1093"/>
        <v>#REF!</v>
      </c>
      <c r="GT340" s="167" t="e">
        <f t="shared" ca="1" si="1093"/>
        <v>#REF!</v>
      </c>
      <c r="GU340" s="167" t="e">
        <f t="shared" ca="1" si="1093"/>
        <v>#REF!</v>
      </c>
      <c r="GV340" s="167" t="e">
        <f t="shared" ca="1" si="1093"/>
        <v>#REF!</v>
      </c>
      <c r="GW340" s="167" t="e">
        <f t="shared" ca="1" si="1093"/>
        <v>#REF!</v>
      </c>
      <c r="GX340" s="167" t="e">
        <f t="shared" ca="1" si="1093"/>
        <v>#REF!</v>
      </c>
      <c r="GY340" s="167" t="e">
        <f t="shared" ca="1" si="1093"/>
        <v>#REF!</v>
      </c>
      <c r="GZ340" s="167" t="e">
        <f t="shared" ca="1" si="1093"/>
        <v>#REF!</v>
      </c>
      <c r="HA340" s="167" t="e">
        <f t="shared" ca="1" si="1093"/>
        <v>#REF!</v>
      </c>
      <c r="HB340" s="167" t="e">
        <f t="shared" ca="1" si="1093"/>
        <v>#REF!</v>
      </c>
      <c r="HC340" s="167" t="e">
        <f t="shared" ca="1" si="1093"/>
        <v>#REF!</v>
      </c>
      <c r="HD340" s="167" t="e">
        <f t="shared" ca="1" si="1093"/>
        <v>#REF!</v>
      </c>
      <c r="HF340" s="167" t="e">
        <f t="shared" ca="1" si="1144"/>
        <v>#REF!</v>
      </c>
      <c r="HG340" s="167" t="e">
        <f t="shared" ca="1" si="1145"/>
        <v>#REF!</v>
      </c>
      <c r="HH340" s="167" t="e">
        <f t="shared" ca="1" si="1146"/>
        <v>#REF!</v>
      </c>
      <c r="HI340" s="167" t="e">
        <f t="shared" ca="1" si="1147"/>
        <v>#REF!</v>
      </c>
      <c r="HJ340" s="167" t="e">
        <f t="shared" ca="1" si="1148"/>
        <v>#REF!</v>
      </c>
      <c r="HK340" s="167" t="e">
        <f t="shared" ca="1" si="1149"/>
        <v>#REF!</v>
      </c>
      <c r="HL340" s="167" t="e">
        <f t="shared" ca="1" si="1150"/>
        <v>#REF!</v>
      </c>
      <c r="HM340" s="167" t="e">
        <f t="shared" ca="1" si="1151"/>
        <v>#REF!</v>
      </c>
      <c r="HN340" s="167" t="e">
        <f t="shared" ca="1" si="1152"/>
        <v>#REF!</v>
      </c>
      <c r="HO340" s="167" t="e">
        <f t="shared" ca="1" si="1153"/>
        <v>#REF!</v>
      </c>
      <c r="HP340" s="167" t="e">
        <f t="shared" ca="1" si="1154"/>
        <v>#REF!</v>
      </c>
      <c r="HQ340" s="167" t="e">
        <f t="shared" ca="1" si="1155"/>
        <v>#REF!</v>
      </c>
      <c r="HR340" s="167" t="e">
        <f t="shared" ca="1" si="1156"/>
        <v>#REF!</v>
      </c>
      <c r="HS340" s="167" t="e">
        <f t="shared" ca="1" si="1157"/>
        <v>#REF!</v>
      </c>
      <c r="HT340" s="167" t="e">
        <f t="shared" ca="1" si="1158"/>
        <v>#REF!</v>
      </c>
      <c r="HU340" s="167" t="e">
        <f t="shared" ca="1" si="1159"/>
        <v>#REF!</v>
      </c>
      <c r="HW340" s="167" t="e">
        <f t="shared" ca="1" si="1160"/>
        <v>#REF!</v>
      </c>
      <c r="HX340" s="167">
        <f t="shared" si="1161"/>
        <v>0</v>
      </c>
      <c r="HY340" s="167" t="e">
        <f t="shared" ca="1" si="1243"/>
        <v>#REF!</v>
      </c>
      <c r="HZ340" s="219" t="e">
        <f t="shared" ca="1" si="1244"/>
        <v>#REF!</v>
      </c>
    </row>
    <row r="341" spans="1:234" s="48" customFormat="1">
      <c r="A341" s="3" t="s">
        <v>676</v>
      </c>
      <c r="B341" s="202" t="str">
        <f>INDEX('Ref1'!$E:$E,MATCH(A341,'Ref1'!$A:$A,0))</f>
        <v>Tendring</v>
      </c>
      <c r="C341" s="42" t="str">
        <f>INDEX(Data1!B:B,MATCH(A341,Data1!A:A,0))</f>
        <v>SD</v>
      </c>
      <c r="D341" s="253" t="str">
        <f>INDEX(Data1!C:C,MATCH(A341,Data1!A:A,0))</f>
        <v>E</v>
      </c>
      <c r="E341" s="200" t="str">
        <f>IF($C$6="No","No",IF(COUNTIF(Inputs!$K$359:$K$398,$A341)&gt;0,"Yes","No"))</f>
        <v>No</v>
      </c>
      <c r="F341" s="404"/>
      <c r="G341" s="62">
        <f>INDEX('4_RatesSplit'!K:K,MATCH($A341,'4_RatesSplit'!$A:$A,0))</f>
        <v>0</v>
      </c>
      <c r="H341" s="171">
        <f>INDEX('4_RatesSplit'!L:L,MATCH($A341,'4_RatesSplit'!$A:$A,0))</f>
        <v>0</v>
      </c>
      <c r="I341" s="167">
        <f>INDEX('4_RatesSplit'!M:M,MATCH($A341,'4_RatesSplit'!$A:$A,0))</f>
        <v>0</v>
      </c>
      <c r="J341" s="167">
        <f>INDEX('4_RatesSplit'!N:N,MATCH($A341,'4_RatesSplit'!$A:$A,0))</f>
        <v>0</v>
      </c>
      <c r="K341" s="167">
        <f>INDEX('4_RatesSplit'!O:O,MATCH($A341,'4_RatesSplit'!$A:$A,0))</f>
        <v>0</v>
      </c>
      <c r="L341" s="167">
        <f>INDEX('4_RatesSplit'!P:P,MATCH($A341,'4_RatesSplit'!$A:$A,0))</f>
        <v>0</v>
      </c>
      <c r="M341" s="167">
        <f>INDEX('4_RatesSplit'!Q:Q,MATCH($A341,'4_RatesSplit'!$A:$A,0))</f>
        <v>0</v>
      </c>
      <c r="N341" s="167">
        <f>INDEX('4_RatesSplit'!R:R,MATCH($A341,'4_RatesSplit'!$A:$A,0))</f>
        <v>0</v>
      </c>
      <c r="O341" s="167">
        <f>INDEX('4_RatesSplit'!S:S,MATCH($A341,'4_RatesSplit'!$A:$A,0))</f>
        <v>0</v>
      </c>
      <c r="P341" s="167">
        <f>INDEX('4_RatesSplit'!T:T,MATCH($A341,'4_RatesSplit'!$A:$A,0))</f>
        <v>0</v>
      </c>
      <c r="Q341" s="167">
        <f>INDEX('4_RatesSplit'!U:U,MATCH($A341,'4_RatesSplit'!$A:$A,0))</f>
        <v>0</v>
      </c>
      <c r="R341" s="167">
        <f>INDEX('4_RatesSplit'!V:V,MATCH($A341,'4_RatesSplit'!$A:$A,0))</f>
        <v>0</v>
      </c>
      <c r="S341" s="167">
        <f>INDEX('4_RatesSplit'!W:W,MATCH($A341,'4_RatesSplit'!$A:$A,0))</f>
        <v>0</v>
      </c>
      <c r="T341" s="167">
        <f>INDEX('4_RatesSplit'!X:X,MATCH($A341,'4_RatesSplit'!$A:$A,0))</f>
        <v>0</v>
      </c>
      <c r="U341" s="167">
        <f>INDEX('4_RatesSplit'!Y:Y,MATCH($A341,'4_RatesSplit'!$A:$A,0))</f>
        <v>0</v>
      </c>
      <c r="V341" s="167">
        <f>INDEX('4_RatesSplit'!Z:Z,MATCH($A341,'4_RatesSplit'!$A:$A,0))</f>
        <v>0</v>
      </c>
      <c r="W341" s="167">
        <f>INDEX('4_RatesSplit'!AA:AA,MATCH($A341,'4_RatesSplit'!$A:$A,0))</f>
        <v>0</v>
      </c>
      <c r="X341" s="18"/>
      <c r="Y341" s="168" t="e">
        <f ca="1">INDEX('4_RatesSplit'!AT:AT,MATCH($A341,'4_RatesSplit'!$A:$A,0))</f>
        <v>#REF!</v>
      </c>
      <c r="Z341" s="168" t="e">
        <f ca="1">INDEX('4_RatesSplit'!AU:AU,MATCH($A341,'4_RatesSplit'!$A:$A,0))</f>
        <v>#REF!</v>
      </c>
      <c r="AA341" s="168" t="e">
        <f ca="1">INDEX('4_RatesSplit'!AV:AV,MATCH($A341,'4_RatesSplit'!$A:$A,0))</f>
        <v>#REF!</v>
      </c>
      <c r="AB341" s="168" t="e">
        <f ca="1">INDEX('4_RatesSplit'!AW:AW,MATCH($A341,'4_RatesSplit'!$A:$A,0))</f>
        <v>#REF!</v>
      </c>
      <c r="AC341" s="168" t="e">
        <f ca="1">INDEX('4_RatesSplit'!AX:AX,MATCH($A341,'4_RatesSplit'!$A:$A,0))</f>
        <v>#REF!</v>
      </c>
      <c r="AD341" s="168" t="e">
        <f ca="1">INDEX('4_RatesSplit'!AY:AY,MATCH($A341,'4_RatesSplit'!$A:$A,0))</f>
        <v>#REF!</v>
      </c>
      <c r="AE341" s="168" t="e">
        <f ca="1">INDEX('4_RatesSplit'!AZ:AZ,MATCH($A341,'4_RatesSplit'!$A:$A,0))</f>
        <v>#REF!</v>
      </c>
      <c r="AF341" s="168" t="e">
        <f ca="1">INDEX('4_RatesSplit'!BA:BA,MATCH($A341,'4_RatesSplit'!$A:$A,0))</f>
        <v>#REF!</v>
      </c>
      <c r="AG341" s="168" t="e">
        <f ca="1">INDEX('4_RatesSplit'!BB:BB,MATCH($A341,'4_RatesSplit'!$A:$A,0))</f>
        <v>#REF!</v>
      </c>
      <c r="AH341" s="168" t="e">
        <f ca="1">INDEX('4_RatesSplit'!BC:BC,MATCH($A341,'4_RatesSplit'!$A:$A,0))</f>
        <v>#REF!</v>
      </c>
      <c r="AI341" s="168" t="e">
        <f ca="1">INDEX('4_RatesSplit'!BD:BD,MATCH($A341,'4_RatesSplit'!$A:$A,0))</f>
        <v>#REF!</v>
      </c>
      <c r="AJ341" s="168" t="e">
        <f ca="1">INDEX('4_RatesSplit'!BE:BE,MATCH($A341,'4_RatesSplit'!$A:$A,0))</f>
        <v>#REF!</v>
      </c>
      <c r="AK341" s="168" t="e">
        <f ca="1">INDEX('4_RatesSplit'!BF:BF,MATCH($A341,'4_RatesSplit'!$A:$A,0))</f>
        <v>#REF!</v>
      </c>
      <c r="AL341" s="168" t="e">
        <f ca="1">INDEX('4_RatesSplit'!BG:BG,MATCH($A341,'4_RatesSplit'!$A:$A,0))</f>
        <v>#REF!</v>
      </c>
      <c r="AM341" s="168" t="e">
        <f ca="1">INDEX('4_RatesSplit'!BH:BH,MATCH($A341,'4_RatesSplit'!$A:$A,0))</f>
        <v>#REF!</v>
      </c>
      <c r="AN341" s="198" t="e">
        <f ca="1">INDEX('4_RatesSplit'!BI:BI,MATCH($A341,'4_RatesSplit'!$A:$A,0))</f>
        <v>#REF!</v>
      </c>
      <c r="AO341" s="114"/>
      <c r="AP341" s="167" t="e">
        <f t="shared" ca="1" si="1162"/>
        <v>#REF!</v>
      </c>
      <c r="AQ341" s="167" t="e">
        <f t="shared" ca="1" si="1163"/>
        <v>#REF!</v>
      </c>
      <c r="AR341" s="167" t="e">
        <f t="shared" ca="1" si="1164"/>
        <v>#REF!</v>
      </c>
      <c r="AS341" s="167" t="e">
        <f t="shared" ca="1" si="1165"/>
        <v>#REF!</v>
      </c>
      <c r="AT341" s="167" t="e">
        <f t="shared" ca="1" si="1166"/>
        <v>#REF!</v>
      </c>
      <c r="AU341" s="167" t="e">
        <f t="shared" ca="1" si="1167"/>
        <v>#REF!</v>
      </c>
      <c r="AV341" s="167" t="e">
        <f t="shared" ca="1" si="1168"/>
        <v>#REF!</v>
      </c>
      <c r="AW341" s="167" t="e">
        <f t="shared" ca="1" si="1169"/>
        <v>#REF!</v>
      </c>
      <c r="AX341" s="167" t="e">
        <f t="shared" ca="1" si="1170"/>
        <v>#REF!</v>
      </c>
      <c r="AY341" s="167" t="e">
        <f t="shared" ca="1" si="1171"/>
        <v>#REF!</v>
      </c>
      <c r="AZ341" s="167" t="e">
        <f t="shared" ca="1" si="1172"/>
        <v>#REF!</v>
      </c>
      <c r="BA341" s="167" t="e">
        <f t="shared" ca="1" si="1173"/>
        <v>#REF!</v>
      </c>
      <c r="BB341" s="167" t="e">
        <f t="shared" ca="1" si="1174"/>
        <v>#REF!</v>
      </c>
      <c r="BC341" s="167" t="e">
        <f t="shared" ca="1" si="1175"/>
        <v>#REF!</v>
      </c>
      <c r="BD341" s="167" t="e">
        <f t="shared" ca="1" si="1176"/>
        <v>#REF!</v>
      </c>
      <c r="BE341" s="167" t="e">
        <f t="shared" ca="1" si="1177"/>
        <v>#REF!</v>
      </c>
      <c r="BF341" s="18"/>
      <c r="BG341" s="168">
        <f>INDEX('2_Needs'!$F:$F,MATCH($A341,'2_Needs'!$A:$A,0))</f>
        <v>4.0550258489575826E-4</v>
      </c>
      <c r="BH341" s="114"/>
      <c r="BI341" s="167">
        <f t="shared" ref="BI341:BX341" si="1250">IF(BI$3="reset",$BG341*BI$6,BH341*(1+$C$4))</f>
        <v>0</v>
      </c>
      <c r="BJ341" s="167">
        <f t="shared" si="1250"/>
        <v>0</v>
      </c>
      <c r="BK341" s="167">
        <f t="shared" si="1250"/>
        <v>0</v>
      </c>
      <c r="BL341" s="167">
        <f t="shared" si="1250"/>
        <v>0</v>
      </c>
      <c r="BM341" s="167">
        <f t="shared" si="1250"/>
        <v>0</v>
      </c>
      <c r="BN341" s="167">
        <f t="shared" si="1250"/>
        <v>0</v>
      </c>
      <c r="BO341" s="167">
        <f t="shared" si="1250"/>
        <v>0</v>
      </c>
      <c r="BP341" s="167">
        <f t="shared" si="1250"/>
        <v>0</v>
      </c>
      <c r="BQ341" s="167">
        <f t="shared" si="1250"/>
        <v>0</v>
      </c>
      <c r="BR341" s="167">
        <f t="shared" si="1250"/>
        <v>0</v>
      </c>
      <c r="BS341" s="167">
        <f t="shared" si="1250"/>
        <v>0</v>
      </c>
      <c r="BT341" s="167">
        <f t="shared" si="1250"/>
        <v>0</v>
      </c>
      <c r="BU341" s="167">
        <f t="shared" si="1250"/>
        <v>0</v>
      </c>
      <c r="BV341" s="167">
        <f t="shared" si="1250"/>
        <v>0</v>
      </c>
      <c r="BW341" s="167">
        <f t="shared" si="1250"/>
        <v>0</v>
      </c>
      <c r="BX341" s="167">
        <f t="shared" si="1250"/>
        <v>0</v>
      </c>
      <c r="BZ341" s="167" t="e">
        <f t="shared" ca="1" si="1096"/>
        <v>#REF!</v>
      </c>
      <c r="CA341" s="167" t="e">
        <f t="shared" ca="1" si="1097"/>
        <v>#REF!</v>
      </c>
      <c r="CB341" s="167" t="e">
        <f t="shared" ca="1" si="1098"/>
        <v>#REF!</v>
      </c>
      <c r="CC341" s="167" t="e">
        <f t="shared" ca="1" si="1099"/>
        <v>#REF!</v>
      </c>
      <c r="CD341" s="167" t="e">
        <f t="shared" ca="1" si="1100"/>
        <v>#REF!</v>
      </c>
      <c r="CE341" s="167" t="e">
        <f t="shared" ca="1" si="1101"/>
        <v>#REF!</v>
      </c>
      <c r="CF341" s="167" t="e">
        <f t="shared" ca="1" si="1102"/>
        <v>#REF!</v>
      </c>
      <c r="CG341" s="167" t="e">
        <f t="shared" ca="1" si="1103"/>
        <v>#REF!</v>
      </c>
      <c r="CH341" s="167" t="e">
        <f t="shared" ca="1" si="1104"/>
        <v>#REF!</v>
      </c>
      <c r="CI341" s="167" t="e">
        <f t="shared" ca="1" si="1105"/>
        <v>#REF!</v>
      </c>
      <c r="CJ341" s="167" t="e">
        <f t="shared" ca="1" si="1106"/>
        <v>#REF!</v>
      </c>
      <c r="CK341" s="167" t="e">
        <f t="shared" ca="1" si="1107"/>
        <v>#REF!</v>
      </c>
      <c r="CL341" s="167" t="e">
        <f t="shared" ca="1" si="1108"/>
        <v>#REF!</v>
      </c>
      <c r="CM341" s="167" t="e">
        <f t="shared" ca="1" si="1109"/>
        <v>#REF!</v>
      </c>
      <c r="CN341" s="167" t="e">
        <f t="shared" ca="1" si="1110"/>
        <v>#REF!</v>
      </c>
      <c r="CO341" s="167" t="e">
        <f t="shared" ca="1" si="1111"/>
        <v>#REF!</v>
      </c>
      <c r="CQ341" s="167" t="e">
        <f t="shared" ca="1" si="1112"/>
        <v>#REF!</v>
      </c>
      <c r="CR341" s="167" t="e">
        <f t="shared" ca="1" si="1113"/>
        <v>#REF!</v>
      </c>
      <c r="CS341" s="167" t="e">
        <f t="shared" ca="1" si="1114"/>
        <v>#REF!</v>
      </c>
      <c r="CT341" s="167" t="e">
        <f t="shared" ca="1" si="1115"/>
        <v>#REF!</v>
      </c>
      <c r="CU341" s="167" t="e">
        <f t="shared" ca="1" si="1116"/>
        <v>#REF!</v>
      </c>
      <c r="CV341" s="167" t="e">
        <f t="shared" ca="1" si="1117"/>
        <v>#REF!</v>
      </c>
      <c r="CW341" s="167" t="e">
        <f t="shared" ca="1" si="1118"/>
        <v>#REF!</v>
      </c>
      <c r="CX341" s="167" t="e">
        <f t="shared" ca="1" si="1119"/>
        <v>#REF!</v>
      </c>
      <c r="CY341" s="167" t="e">
        <f t="shared" ca="1" si="1120"/>
        <v>#REF!</v>
      </c>
      <c r="CZ341" s="167" t="e">
        <f t="shared" ca="1" si="1121"/>
        <v>#REF!</v>
      </c>
      <c r="DA341" s="167" t="e">
        <f t="shared" ca="1" si="1122"/>
        <v>#REF!</v>
      </c>
      <c r="DB341" s="167" t="e">
        <f t="shared" ca="1" si="1123"/>
        <v>#REF!</v>
      </c>
      <c r="DC341" s="167" t="e">
        <f t="shared" ca="1" si="1124"/>
        <v>#REF!</v>
      </c>
      <c r="DD341" s="167" t="e">
        <f t="shared" ca="1" si="1125"/>
        <v>#REF!</v>
      </c>
      <c r="DE341" s="167" t="e">
        <f t="shared" ca="1" si="1126"/>
        <v>#REF!</v>
      </c>
      <c r="DF341" s="167" t="e">
        <f t="shared" ca="1" si="1127"/>
        <v>#REF!</v>
      </c>
      <c r="DH341" s="167">
        <f t="shared" si="1128"/>
        <v>0</v>
      </c>
      <c r="DI341" s="167">
        <f t="shared" si="1129"/>
        <v>0</v>
      </c>
      <c r="DJ341" s="167">
        <f t="shared" si="1130"/>
        <v>0</v>
      </c>
      <c r="DK341" s="167">
        <f t="shared" si="1131"/>
        <v>0</v>
      </c>
      <c r="DL341" s="167">
        <f t="shared" si="1132"/>
        <v>0</v>
      </c>
      <c r="DM341" s="167">
        <f t="shared" si="1133"/>
        <v>0</v>
      </c>
      <c r="DN341" s="167">
        <f t="shared" si="1134"/>
        <v>0</v>
      </c>
      <c r="DO341" s="167">
        <f t="shared" si="1135"/>
        <v>0</v>
      </c>
      <c r="DP341" s="167">
        <f t="shared" si="1136"/>
        <v>0</v>
      </c>
      <c r="DQ341" s="167">
        <f t="shared" si="1137"/>
        <v>0</v>
      </c>
      <c r="DR341" s="167">
        <f t="shared" si="1138"/>
        <v>0</v>
      </c>
      <c r="DS341" s="167">
        <f t="shared" si="1139"/>
        <v>0</v>
      </c>
      <c r="DT341" s="167">
        <f t="shared" si="1140"/>
        <v>0</v>
      </c>
      <c r="DU341" s="167">
        <f t="shared" si="1141"/>
        <v>0</v>
      </c>
      <c r="DV341" s="167">
        <f t="shared" si="1142"/>
        <v>0</v>
      </c>
      <c r="DW341" s="167">
        <f t="shared" si="1143"/>
        <v>0</v>
      </c>
      <c r="DY341" s="167" t="e">
        <f t="shared" ca="1" si="1179"/>
        <v>#REF!</v>
      </c>
      <c r="DZ341" s="167" t="e">
        <f t="shared" ca="1" si="1180"/>
        <v>#REF!</v>
      </c>
      <c r="EA341" s="167" t="e">
        <f t="shared" ca="1" si="1181"/>
        <v>#REF!</v>
      </c>
      <c r="EB341" s="167" t="e">
        <f t="shared" ca="1" si="1182"/>
        <v>#REF!</v>
      </c>
      <c r="EC341" s="167" t="e">
        <f t="shared" ca="1" si="1183"/>
        <v>#REF!</v>
      </c>
      <c r="ED341" s="167" t="e">
        <f t="shared" ca="1" si="1184"/>
        <v>#REF!</v>
      </c>
      <c r="EE341" s="167" t="e">
        <f t="shared" ca="1" si="1185"/>
        <v>#REF!</v>
      </c>
      <c r="EF341" s="167" t="e">
        <f t="shared" ca="1" si="1186"/>
        <v>#REF!</v>
      </c>
      <c r="EG341" s="167" t="e">
        <f t="shared" ca="1" si="1187"/>
        <v>#REF!</v>
      </c>
      <c r="EH341" s="167" t="e">
        <f t="shared" ca="1" si="1188"/>
        <v>#REF!</v>
      </c>
      <c r="EI341" s="167" t="e">
        <f t="shared" ca="1" si="1189"/>
        <v>#REF!</v>
      </c>
      <c r="EJ341" s="167" t="e">
        <f t="shared" ca="1" si="1190"/>
        <v>#REF!</v>
      </c>
      <c r="EK341" s="167" t="e">
        <f t="shared" ca="1" si="1191"/>
        <v>#REF!</v>
      </c>
      <c r="EL341" s="167" t="e">
        <f t="shared" ca="1" si="1192"/>
        <v>#REF!</v>
      </c>
      <c r="EM341" s="167" t="e">
        <f t="shared" ca="1" si="1193"/>
        <v>#REF!</v>
      </c>
      <c r="EN341" s="167" t="e">
        <f t="shared" ca="1" si="1194"/>
        <v>#REF!</v>
      </c>
      <c r="EP341" s="167">
        <f t="shared" si="1195"/>
        <v>0</v>
      </c>
      <c r="EQ341" s="167">
        <f t="shared" si="1196"/>
        <v>0</v>
      </c>
      <c r="ER341" s="167">
        <f t="shared" si="1197"/>
        <v>0</v>
      </c>
      <c r="ES341" s="167">
        <f t="shared" si="1198"/>
        <v>0</v>
      </c>
      <c r="ET341" s="167">
        <f t="shared" si="1199"/>
        <v>0</v>
      </c>
      <c r="EU341" s="167">
        <f t="shared" si="1200"/>
        <v>0</v>
      </c>
      <c r="EV341" s="167">
        <f t="shared" si="1201"/>
        <v>0</v>
      </c>
      <c r="EW341" s="167">
        <f t="shared" si="1202"/>
        <v>0</v>
      </c>
      <c r="EX341" s="167">
        <f t="shared" si="1203"/>
        <v>0</v>
      </c>
      <c r="EY341" s="167">
        <f t="shared" si="1204"/>
        <v>0</v>
      </c>
      <c r="EZ341" s="167">
        <f t="shared" si="1205"/>
        <v>0</v>
      </c>
      <c r="FA341" s="167">
        <f t="shared" si="1206"/>
        <v>0</v>
      </c>
      <c r="FB341" s="167">
        <f t="shared" si="1207"/>
        <v>0</v>
      </c>
      <c r="FC341" s="167">
        <f t="shared" si="1208"/>
        <v>0</v>
      </c>
      <c r="FD341" s="167">
        <f t="shared" si="1209"/>
        <v>0</v>
      </c>
      <c r="FE341" s="167">
        <f t="shared" si="1210"/>
        <v>0</v>
      </c>
      <c r="FG341" s="167">
        <f t="shared" si="1211"/>
        <v>0</v>
      </c>
      <c r="FH341" s="167">
        <f t="shared" si="1212"/>
        <v>0</v>
      </c>
      <c r="FI341" s="167">
        <f t="shared" si="1213"/>
        <v>0</v>
      </c>
      <c r="FJ341" s="167">
        <f t="shared" si="1214"/>
        <v>0</v>
      </c>
      <c r="FK341" s="167">
        <f t="shared" si="1215"/>
        <v>0</v>
      </c>
      <c r="FL341" s="167">
        <f t="shared" si="1216"/>
        <v>0</v>
      </c>
      <c r="FM341" s="167">
        <f t="shared" si="1217"/>
        <v>0</v>
      </c>
      <c r="FN341" s="167">
        <f t="shared" si="1218"/>
        <v>0</v>
      </c>
      <c r="FO341" s="167">
        <f t="shared" si="1219"/>
        <v>0</v>
      </c>
      <c r="FP341" s="167">
        <f t="shared" si="1220"/>
        <v>0</v>
      </c>
      <c r="FQ341" s="167">
        <f t="shared" si="1221"/>
        <v>0</v>
      </c>
      <c r="FR341" s="167">
        <f t="shared" si="1222"/>
        <v>0</v>
      </c>
      <c r="FS341" s="167">
        <f t="shared" si="1223"/>
        <v>0</v>
      </c>
      <c r="FT341" s="167">
        <f t="shared" si="1224"/>
        <v>0</v>
      </c>
      <c r="FU341" s="167">
        <f t="shared" si="1225"/>
        <v>0</v>
      </c>
      <c r="FV341" s="167">
        <f t="shared" si="1226"/>
        <v>0</v>
      </c>
      <c r="FX341" s="167">
        <f t="shared" si="1227"/>
        <v>0</v>
      </c>
      <c r="FY341" s="167">
        <f t="shared" si="1228"/>
        <v>0</v>
      </c>
      <c r="FZ341" s="167">
        <f t="shared" si="1229"/>
        <v>0</v>
      </c>
      <c r="GA341" s="167">
        <f t="shared" si="1230"/>
        <v>0</v>
      </c>
      <c r="GB341" s="167">
        <f t="shared" si="1231"/>
        <v>0</v>
      </c>
      <c r="GC341" s="167">
        <f t="shared" si="1232"/>
        <v>0</v>
      </c>
      <c r="GD341" s="167">
        <f t="shared" si="1233"/>
        <v>0</v>
      </c>
      <c r="GE341" s="167">
        <f t="shared" si="1234"/>
        <v>0</v>
      </c>
      <c r="GF341" s="167">
        <f t="shared" si="1235"/>
        <v>0</v>
      </c>
      <c r="GG341" s="167">
        <f t="shared" si="1236"/>
        <v>0</v>
      </c>
      <c r="GH341" s="167">
        <f t="shared" si="1237"/>
        <v>0</v>
      </c>
      <c r="GI341" s="167">
        <f t="shared" si="1238"/>
        <v>0</v>
      </c>
      <c r="GJ341" s="167">
        <f t="shared" si="1239"/>
        <v>0</v>
      </c>
      <c r="GK341" s="167">
        <f t="shared" si="1240"/>
        <v>0</v>
      </c>
      <c r="GL341" s="167">
        <f t="shared" si="1241"/>
        <v>0</v>
      </c>
      <c r="GM341" s="167">
        <f t="shared" si="1242"/>
        <v>0</v>
      </c>
      <c r="GO341" s="167" t="e">
        <f t="shared" ca="1" si="1077"/>
        <v>#REF!</v>
      </c>
      <c r="GP341" s="167" t="e">
        <f t="shared" ca="1" si="1093"/>
        <v>#REF!</v>
      </c>
      <c r="GQ341" s="167" t="e">
        <f t="shared" ca="1" si="1093"/>
        <v>#REF!</v>
      </c>
      <c r="GR341" s="167" t="e">
        <f t="shared" ca="1" si="1093"/>
        <v>#REF!</v>
      </c>
      <c r="GS341" s="167" t="e">
        <f t="shared" ca="1" si="1093"/>
        <v>#REF!</v>
      </c>
      <c r="GT341" s="167" t="e">
        <f t="shared" ca="1" si="1093"/>
        <v>#REF!</v>
      </c>
      <c r="GU341" s="167" t="e">
        <f t="shared" ca="1" si="1093"/>
        <v>#REF!</v>
      </c>
      <c r="GV341" s="167" t="e">
        <f t="shared" ca="1" si="1093"/>
        <v>#REF!</v>
      </c>
      <c r="GW341" s="167" t="e">
        <f t="shared" ca="1" si="1093"/>
        <v>#REF!</v>
      </c>
      <c r="GX341" s="167" t="e">
        <f t="shared" ca="1" si="1093"/>
        <v>#REF!</v>
      </c>
      <c r="GY341" s="167" t="e">
        <f t="shared" ca="1" si="1093"/>
        <v>#REF!</v>
      </c>
      <c r="GZ341" s="167" t="e">
        <f t="shared" ca="1" si="1093"/>
        <v>#REF!</v>
      </c>
      <c r="HA341" s="167" t="e">
        <f t="shared" ca="1" si="1093"/>
        <v>#REF!</v>
      </c>
      <c r="HB341" s="167" t="e">
        <f t="shared" ca="1" si="1093"/>
        <v>#REF!</v>
      </c>
      <c r="HC341" s="167" t="e">
        <f t="shared" ca="1" si="1093"/>
        <v>#REF!</v>
      </c>
      <c r="HD341" s="167" t="e">
        <f t="shared" ca="1" si="1093"/>
        <v>#REF!</v>
      </c>
      <c r="HF341" s="167" t="e">
        <f t="shared" ca="1" si="1144"/>
        <v>#REF!</v>
      </c>
      <c r="HG341" s="167" t="e">
        <f t="shared" ca="1" si="1145"/>
        <v>#REF!</v>
      </c>
      <c r="HH341" s="167" t="e">
        <f t="shared" ca="1" si="1146"/>
        <v>#REF!</v>
      </c>
      <c r="HI341" s="167" t="e">
        <f t="shared" ca="1" si="1147"/>
        <v>#REF!</v>
      </c>
      <c r="HJ341" s="167" t="e">
        <f t="shared" ca="1" si="1148"/>
        <v>#REF!</v>
      </c>
      <c r="HK341" s="167" t="e">
        <f t="shared" ca="1" si="1149"/>
        <v>#REF!</v>
      </c>
      <c r="HL341" s="167" t="e">
        <f t="shared" ca="1" si="1150"/>
        <v>#REF!</v>
      </c>
      <c r="HM341" s="167" t="e">
        <f t="shared" ca="1" si="1151"/>
        <v>#REF!</v>
      </c>
      <c r="HN341" s="167" t="e">
        <f t="shared" ca="1" si="1152"/>
        <v>#REF!</v>
      </c>
      <c r="HO341" s="167" t="e">
        <f t="shared" ca="1" si="1153"/>
        <v>#REF!</v>
      </c>
      <c r="HP341" s="167" t="e">
        <f t="shared" ca="1" si="1154"/>
        <v>#REF!</v>
      </c>
      <c r="HQ341" s="167" t="e">
        <f t="shared" ca="1" si="1155"/>
        <v>#REF!</v>
      </c>
      <c r="HR341" s="167" t="e">
        <f t="shared" ca="1" si="1156"/>
        <v>#REF!</v>
      </c>
      <c r="HS341" s="167" t="e">
        <f t="shared" ca="1" si="1157"/>
        <v>#REF!</v>
      </c>
      <c r="HT341" s="167" t="e">
        <f t="shared" ca="1" si="1158"/>
        <v>#REF!</v>
      </c>
      <c r="HU341" s="167" t="e">
        <f t="shared" ca="1" si="1159"/>
        <v>#REF!</v>
      </c>
      <c r="HW341" s="167" t="e">
        <f t="shared" ca="1" si="1160"/>
        <v>#REF!</v>
      </c>
      <c r="HX341" s="167">
        <f t="shared" si="1161"/>
        <v>0</v>
      </c>
      <c r="HY341" s="167" t="e">
        <f t="shared" ca="1" si="1243"/>
        <v>#REF!</v>
      </c>
      <c r="HZ341" s="219" t="e">
        <f t="shared" ca="1" si="1244"/>
        <v>#REF!</v>
      </c>
    </row>
    <row r="342" spans="1:234" s="48" customFormat="1">
      <c r="A342" s="3" t="s">
        <v>678</v>
      </c>
      <c r="B342" s="202" t="str">
        <f>INDEX('Ref1'!$E:$E,MATCH(A342,'Ref1'!$A:$A,0))</f>
        <v>Test Valley</v>
      </c>
      <c r="C342" s="42" t="str">
        <f>INDEX(Data1!B:B,MATCH(A342,Data1!A:A,0))</f>
        <v>SD</v>
      </c>
      <c r="D342" s="253" t="str">
        <f>INDEX(Data1!C:C,MATCH(A342,Data1!A:A,0))</f>
        <v>SE</v>
      </c>
      <c r="E342" s="200" t="str">
        <f>IF($C$6="No","No",IF(COUNTIF(Inputs!$K$359:$K$398,$A342)&gt;0,"Yes","No"))</f>
        <v>No</v>
      </c>
      <c r="F342" s="404"/>
      <c r="G342" s="62">
        <f>INDEX('4_RatesSplit'!K:K,MATCH($A342,'4_RatesSplit'!$A:$A,0))</f>
        <v>0</v>
      </c>
      <c r="H342" s="171">
        <f>INDEX('4_RatesSplit'!L:L,MATCH($A342,'4_RatesSplit'!$A:$A,0))</f>
        <v>0</v>
      </c>
      <c r="I342" s="167">
        <f>INDEX('4_RatesSplit'!M:M,MATCH($A342,'4_RatesSplit'!$A:$A,0))</f>
        <v>0</v>
      </c>
      <c r="J342" s="167">
        <f>INDEX('4_RatesSplit'!N:N,MATCH($A342,'4_RatesSplit'!$A:$A,0))</f>
        <v>0</v>
      </c>
      <c r="K342" s="167">
        <f>INDEX('4_RatesSplit'!O:O,MATCH($A342,'4_RatesSplit'!$A:$A,0))</f>
        <v>0</v>
      </c>
      <c r="L342" s="167">
        <f>INDEX('4_RatesSplit'!P:P,MATCH($A342,'4_RatesSplit'!$A:$A,0))</f>
        <v>0</v>
      </c>
      <c r="M342" s="167">
        <f>INDEX('4_RatesSplit'!Q:Q,MATCH($A342,'4_RatesSplit'!$A:$A,0))</f>
        <v>0</v>
      </c>
      <c r="N342" s="167">
        <f>INDEX('4_RatesSplit'!R:R,MATCH($A342,'4_RatesSplit'!$A:$A,0))</f>
        <v>0</v>
      </c>
      <c r="O342" s="167">
        <f>INDEX('4_RatesSplit'!S:S,MATCH($A342,'4_RatesSplit'!$A:$A,0))</f>
        <v>0</v>
      </c>
      <c r="P342" s="167">
        <f>INDEX('4_RatesSplit'!T:T,MATCH($A342,'4_RatesSplit'!$A:$A,0))</f>
        <v>0</v>
      </c>
      <c r="Q342" s="167">
        <f>INDEX('4_RatesSplit'!U:U,MATCH($A342,'4_RatesSplit'!$A:$A,0))</f>
        <v>0</v>
      </c>
      <c r="R342" s="167">
        <f>INDEX('4_RatesSplit'!V:V,MATCH($A342,'4_RatesSplit'!$A:$A,0))</f>
        <v>0</v>
      </c>
      <c r="S342" s="167">
        <f>INDEX('4_RatesSplit'!W:W,MATCH($A342,'4_RatesSplit'!$A:$A,0))</f>
        <v>0</v>
      </c>
      <c r="T342" s="167">
        <f>INDEX('4_RatesSplit'!X:X,MATCH($A342,'4_RatesSplit'!$A:$A,0))</f>
        <v>0</v>
      </c>
      <c r="U342" s="167">
        <f>INDEX('4_RatesSplit'!Y:Y,MATCH($A342,'4_RatesSplit'!$A:$A,0))</f>
        <v>0</v>
      </c>
      <c r="V342" s="167">
        <f>INDEX('4_RatesSplit'!Z:Z,MATCH($A342,'4_RatesSplit'!$A:$A,0))</f>
        <v>0</v>
      </c>
      <c r="W342" s="167">
        <f>INDEX('4_RatesSplit'!AA:AA,MATCH($A342,'4_RatesSplit'!$A:$A,0))</f>
        <v>0</v>
      </c>
      <c r="X342" s="18"/>
      <c r="Y342" s="168" t="e">
        <f ca="1">INDEX('4_RatesSplit'!AT:AT,MATCH($A342,'4_RatesSplit'!$A:$A,0))</f>
        <v>#REF!</v>
      </c>
      <c r="Z342" s="168" t="e">
        <f ca="1">INDEX('4_RatesSplit'!AU:AU,MATCH($A342,'4_RatesSplit'!$A:$A,0))</f>
        <v>#REF!</v>
      </c>
      <c r="AA342" s="168" t="e">
        <f ca="1">INDEX('4_RatesSplit'!AV:AV,MATCH($A342,'4_RatesSplit'!$A:$A,0))</f>
        <v>#REF!</v>
      </c>
      <c r="AB342" s="168" t="e">
        <f ca="1">INDEX('4_RatesSplit'!AW:AW,MATCH($A342,'4_RatesSplit'!$A:$A,0))</f>
        <v>#REF!</v>
      </c>
      <c r="AC342" s="168" t="e">
        <f ca="1">INDEX('4_RatesSplit'!AX:AX,MATCH($A342,'4_RatesSplit'!$A:$A,0))</f>
        <v>#REF!</v>
      </c>
      <c r="AD342" s="168" t="e">
        <f ca="1">INDEX('4_RatesSplit'!AY:AY,MATCH($A342,'4_RatesSplit'!$A:$A,0))</f>
        <v>#REF!</v>
      </c>
      <c r="AE342" s="168" t="e">
        <f ca="1">INDEX('4_RatesSplit'!AZ:AZ,MATCH($A342,'4_RatesSplit'!$A:$A,0))</f>
        <v>#REF!</v>
      </c>
      <c r="AF342" s="168" t="e">
        <f ca="1">INDEX('4_RatesSplit'!BA:BA,MATCH($A342,'4_RatesSplit'!$A:$A,0))</f>
        <v>#REF!</v>
      </c>
      <c r="AG342" s="168" t="e">
        <f ca="1">INDEX('4_RatesSplit'!BB:BB,MATCH($A342,'4_RatesSplit'!$A:$A,0))</f>
        <v>#REF!</v>
      </c>
      <c r="AH342" s="168" t="e">
        <f ca="1">INDEX('4_RatesSplit'!BC:BC,MATCH($A342,'4_RatesSplit'!$A:$A,0))</f>
        <v>#REF!</v>
      </c>
      <c r="AI342" s="168" t="e">
        <f ca="1">INDEX('4_RatesSplit'!BD:BD,MATCH($A342,'4_RatesSplit'!$A:$A,0))</f>
        <v>#REF!</v>
      </c>
      <c r="AJ342" s="168" t="e">
        <f ca="1">INDEX('4_RatesSplit'!BE:BE,MATCH($A342,'4_RatesSplit'!$A:$A,0))</f>
        <v>#REF!</v>
      </c>
      <c r="AK342" s="168" t="e">
        <f ca="1">INDEX('4_RatesSplit'!BF:BF,MATCH($A342,'4_RatesSplit'!$A:$A,0))</f>
        <v>#REF!</v>
      </c>
      <c r="AL342" s="168" t="e">
        <f ca="1">INDEX('4_RatesSplit'!BG:BG,MATCH($A342,'4_RatesSplit'!$A:$A,0))</f>
        <v>#REF!</v>
      </c>
      <c r="AM342" s="168" t="e">
        <f ca="1">INDEX('4_RatesSplit'!BH:BH,MATCH($A342,'4_RatesSplit'!$A:$A,0))</f>
        <v>#REF!</v>
      </c>
      <c r="AN342" s="198" t="e">
        <f ca="1">INDEX('4_RatesSplit'!BI:BI,MATCH($A342,'4_RatesSplit'!$A:$A,0))</f>
        <v>#REF!</v>
      </c>
      <c r="AO342" s="114"/>
      <c r="AP342" s="167" t="e">
        <f t="shared" ca="1" si="1162"/>
        <v>#REF!</v>
      </c>
      <c r="AQ342" s="167" t="e">
        <f t="shared" ca="1" si="1163"/>
        <v>#REF!</v>
      </c>
      <c r="AR342" s="167" t="e">
        <f t="shared" ca="1" si="1164"/>
        <v>#REF!</v>
      </c>
      <c r="AS342" s="167" t="e">
        <f t="shared" ca="1" si="1165"/>
        <v>#REF!</v>
      </c>
      <c r="AT342" s="167" t="e">
        <f t="shared" ca="1" si="1166"/>
        <v>#REF!</v>
      </c>
      <c r="AU342" s="167" t="e">
        <f t="shared" ca="1" si="1167"/>
        <v>#REF!</v>
      </c>
      <c r="AV342" s="167" t="e">
        <f t="shared" ca="1" si="1168"/>
        <v>#REF!</v>
      </c>
      <c r="AW342" s="167" t="e">
        <f t="shared" ca="1" si="1169"/>
        <v>#REF!</v>
      </c>
      <c r="AX342" s="167" t="e">
        <f t="shared" ca="1" si="1170"/>
        <v>#REF!</v>
      </c>
      <c r="AY342" s="167" t="e">
        <f t="shared" ca="1" si="1171"/>
        <v>#REF!</v>
      </c>
      <c r="AZ342" s="167" t="e">
        <f t="shared" ca="1" si="1172"/>
        <v>#REF!</v>
      </c>
      <c r="BA342" s="167" t="e">
        <f t="shared" ca="1" si="1173"/>
        <v>#REF!</v>
      </c>
      <c r="BB342" s="167" t="e">
        <f t="shared" ca="1" si="1174"/>
        <v>#REF!</v>
      </c>
      <c r="BC342" s="167" t="e">
        <f t="shared" ca="1" si="1175"/>
        <v>#REF!</v>
      </c>
      <c r="BD342" s="167" t="e">
        <f t="shared" ca="1" si="1176"/>
        <v>#REF!</v>
      </c>
      <c r="BE342" s="167" t="e">
        <f t="shared" ca="1" si="1177"/>
        <v>#REF!</v>
      </c>
      <c r="BF342" s="18"/>
      <c r="BG342" s="168">
        <f>INDEX('2_Needs'!$F:$F,MATCH($A342,'2_Needs'!$A:$A,0))</f>
        <v>1.9087368210400759E-4</v>
      </c>
      <c r="BH342" s="114"/>
      <c r="BI342" s="167">
        <f t="shared" ref="BI342:BX342" si="1251">IF(BI$3="reset",$BG342*BI$6,BH342*(1+$C$4))</f>
        <v>0</v>
      </c>
      <c r="BJ342" s="167">
        <f t="shared" si="1251"/>
        <v>0</v>
      </c>
      <c r="BK342" s="167">
        <f t="shared" si="1251"/>
        <v>0</v>
      </c>
      <c r="BL342" s="167">
        <f t="shared" si="1251"/>
        <v>0</v>
      </c>
      <c r="BM342" s="167">
        <f t="shared" si="1251"/>
        <v>0</v>
      </c>
      <c r="BN342" s="167">
        <f t="shared" si="1251"/>
        <v>0</v>
      </c>
      <c r="BO342" s="167">
        <f t="shared" si="1251"/>
        <v>0</v>
      </c>
      <c r="BP342" s="167">
        <f t="shared" si="1251"/>
        <v>0</v>
      </c>
      <c r="BQ342" s="167">
        <f t="shared" si="1251"/>
        <v>0</v>
      </c>
      <c r="BR342" s="167">
        <f t="shared" si="1251"/>
        <v>0</v>
      </c>
      <c r="BS342" s="167">
        <f t="shared" si="1251"/>
        <v>0</v>
      </c>
      <c r="BT342" s="167">
        <f t="shared" si="1251"/>
        <v>0</v>
      </c>
      <c r="BU342" s="167">
        <f t="shared" si="1251"/>
        <v>0</v>
      </c>
      <c r="BV342" s="167">
        <f t="shared" si="1251"/>
        <v>0</v>
      </c>
      <c r="BW342" s="167">
        <f t="shared" si="1251"/>
        <v>0</v>
      </c>
      <c r="BX342" s="167">
        <f t="shared" si="1251"/>
        <v>0</v>
      </c>
      <c r="BZ342" s="167" t="e">
        <f t="shared" ca="1" si="1096"/>
        <v>#REF!</v>
      </c>
      <c r="CA342" s="167" t="e">
        <f t="shared" ca="1" si="1097"/>
        <v>#REF!</v>
      </c>
      <c r="CB342" s="167" t="e">
        <f t="shared" ca="1" si="1098"/>
        <v>#REF!</v>
      </c>
      <c r="CC342" s="167" t="e">
        <f t="shared" ca="1" si="1099"/>
        <v>#REF!</v>
      </c>
      <c r="CD342" s="167" t="e">
        <f t="shared" ca="1" si="1100"/>
        <v>#REF!</v>
      </c>
      <c r="CE342" s="167" t="e">
        <f t="shared" ca="1" si="1101"/>
        <v>#REF!</v>
      </c>
      <c r="CF342" s="167" t="e">
        <f t="shared" ca="1" si="1102"/>
        <v>#REF!</v>
      </c>
      <c r="CG342" s="167" t="e">
        <f t="shared" ca="1" si="1103"/>
        <v>#REF!</v>
      </c>
      <c r="CH342" s="167" t="e">
        <f t="shared" ca="1" si="1104"/>
        <v>#REF!</v>
      </c>
      <c r="CI342" s="167" t="e">
        <f t="shared" ca="1" si="1105"/>
        <v>#REF!</v>
      </c>
      <c r="CJ342" s="167" t="e">
        <f t="shared" ca="1" si="1106"/>
        <v>#REF!</v>
      </c>
      <c r="CK342" s="167" t="e">
        <f t="shared" ca="1" si="1107"/>
        <v>#REF!</v>
      </c>
      <c r="CL342" s="167" t="e">
        <f t="shared" ca="1" si="1108"/>
        <v>#REF!</v>
      </c>
      <c r="CM342" s="167" t="e">
        <f t="shared" ca="1" si="1109"/>
        <v>#REF!</v>
      </c>
      <c r="CN342" s="167" t="e">
        <f t="shared" ca="1" si="1110"/>
        <v>#REF!</v>
      </c>
      <c r="CO342" s="167" t="e">
        <f t="shared" ca="1" si="1111"/>
        <v>#REF!</v>
      </c>
      <c r="CQ342" s="167" t="e">
        <f t="shared" ca="1" si="1112"/>
        <v>#REF!</v>
      </c>
      <c r="CR342" s="167" t="e">
        <f t="shared" ca="1" si="1113"/>
        <v>#REF!</v>
      </c>
      <c r="CS342" s="167" t="e">
        <f t="shared" ca="1" si="1114"/>
        <v>#REF!</v>
      </c>
      <c r="CT342" s="167" t="e">
        <f t="shared" ca="1" si="1115"/>
        <v>#REF!</v>
      </c>
      <c r="CU342" s="167" t="e">
        <f t="shared" ca="1" si="1116"/>
        <v>#REF!</v>
      </c>
      <c r="CV342" s="167" t="e">
        <f t="shared" ca="1" si="1117"/>
        <v>#REF!</v>
      </c>
      <c r="CW342" s="167" t="e">
        <f t="shared" ca="1" si="1118"/>
        <v>#REF!</v>
      </c>
      <c r="CX342" s="167" t="e">
        <f t="shared" ca="1" si="1119"/>
        <v>#REF!</v>
      </c>
      <c r="CY342" s="167" t="e">
        <f t="shared" ca="1" si="1120"/>
        <v>#REF!</v>
      </c>
      <c r="CZ342" s="167" t="e">
        <f t="shared" ca="1" si="1121"/>
        <v>#REF!</v>
      </c>
      <c r="DA342" s="167" t="e">
        <f t="shared" ca="1" si="1122"/>
        <v>#REF!</v>
      </c>
      <c r="DB342" s="167" t="e">
        <f t="shared" ca="1" si="1123"/>
        <v>#REF!</v>
      </c>
      <c r="DC342" s="167" t="e">
        <f t="shared" ca="1" si="1124"/>
        <v>#REF!</v>
      </c>
      <c r="DD342" s="167" t="e">
        <f t="shared" ca="1" si="1125"/>
        <v>#REF!</v>
      </c>
      <c r="DE342" s="167" t="e">
        <f t="shared" ca="1" si="1126"/>
        <v>#REF!</v>
      </c>
      <c r="DF342" s="167" t="e">
        <f t="shared" ca="1" si="1127"/>
        <v>#REF!</v>
      </c>
      <c r="DH342" s="167">
        <f t="shared" si="1128"/>
        <v>0</v>
      </c>
      <c r="DI342" s="167">
        <f t="shared" si="1129"/>
        <v>0</v>
      </c>
      <c r="DJ342" s="167">
        <f t="shared" si="1130"/>
        <v>0</v>
      </c>
      <c r="DK342" s="167">
        <f t="shared" si="1131"/>
        <v>0</v>
      </c>
      <c r="DL342" s="167">
        <f t="shared" si="1132"/>
        <v>0</v>
      </c>
      <c r="DM342" s="167">
        <f t="shared" si="1133"/>
        <v>0</v>
      </c>
      <c r="DN342" s="167">
        <f t="shared" si="1134"/>
        <v>0</v>
      </c>
      <c r="DO342" s="167">
        <f t="shared" si="1135"/>
        <v>0</v>
      </c>
      <c r="DP342" s="167">
        <f t="shared" si="1136"/>
        <v>0</v>
      </c>
      <c r="DQ342" s="167">
        <f t="shared" si="1137"/>
        <v>0</v>
      </c>
      <c r="DR342" s="167">
        <f t="shared" si="1138"/>
        <v>0</v>
      </c>
      <c r="DS342" s="167">
        <f t="shared" si="1139"/>
        <v>0</v>
      </c>
      <c r="DT342" s="167">
        <f t="shared" si="1140"/>
        <v>0</v>
      </c>
      <c r="DU342" s="167">
        <f t="shared" si="1141"/>
        <v>0</v>
      </c>
      <c r="DV342" s="167">
        <f t="shared" si="1142"/>
        <v>0</v>
      </c>
      <c r="DW342" s="167">
        <f t="shared" si="1143"/>
        <v>0</v>
      </c>
      <c r="DY342" s="167" t="e">
        <f t="shared" ca="1" si="1179"/>
        <v>#REF!</v>
      </c>
      <c r="DZ342" s="167" t="e">
        <f t="shared" ca="1" si="1180"/>
        <v>#REF!</v>
      </c>
      <c r="EA342" s="167" t="e">
        <f t="shared" ca="1" si="1181"/>
        <v>#REF!</v>
      </c>
      <c r="EB342" s="167" t="e">
        <f t="shared" ca="1" si="1182"/>
        <v>#REF!</v>
      </c>
      <c r="EC342" s="167" t="e">
        <f t="shared" ca="1" si="1183"/>
        <v>#REF!</v>
      </c>
      <c r="ED342" s="167" t="e">
        <f t="shared" ca="1" si="1184"/>
        <v>#REF!</v>
      </c>
      <c r="EE342" s="167" t="e">
        <f t="shared" ca="1" si="1185"/>
        <v>#REF!</v>
      </c>
      <c r="EF342" s="167" t="e">
        <f t="shared" ca="1" si="1186"/>
        <v>#REF!</v>
      </c>
      <c r="EG342" s="167" t="e">
        <f t="shared" ca="1" si="1187"/>
        <v>#REF!</v>
      </c>
      <c r="EH342" s="167" t="e">
        <f t="shared" ca="1" si="1188"/>
        <v>#REF!</v>
      </c>
      <c r="EI342" s="167" t="e">
        <f t="shared" ca="1" si="1189"/>
        <v>#REF!</v>
      </c>
      <c r="EJ342" s="167" t="e">
        <f t="shared" ca="1" si="1190"/>
        <v>#REF!</v>
      </c>
      <c r="EK342" s="167" t="e">
        <f t="shared" ca="1" si="1191"/>
        <v>#REF!</v>
      </c>
      <c r="EL342" s="167" t="e">
        <f t="shared" ca="1" si="1192"/>
        <v>#REF!</v>
      </c>
      <c r="EM342" s="167" t="e">
        <f t="shared" ca="1" si="1193"/>
        <v>#REF!</v>
      </c>
      <c r="EN342" s="167" t="e">
        <f t="shared" ca="1" si="1194"/>
        <v>#REF!</v>
      </c>
      <c r="EP342" s="167">
        <f t="shared" si="1195"/>
        <v>0</v>
      </c>
      <c r="EQ342" s="167">
        <f t="shared" si="1196"/>
        <v>0</v>
      </c>
      <c r="ER342" s="167">
        <f t="shared" si="1197"/>
        <v>0</v>
      </c>
      <c r="ES342" s="167">
        <f t="shared" si="1198"/>
        <v>0</v>
      </c>
      <c r="ET342" s="167">
        <f t="shared" si="1199"/>
        <v>0</v>
      </c>
      <c r="EU342" s="167">
        <f t="shared" si="1200"/>
        <v>0</v>
      </c>
      <c r="EV342" s="167">
        <f t="shared" si="1201"/>
        <v>0</v>
      </c>
      <c r="EW342" s="167">
        <f t="shared" si="1202"/>
        <v>0</v>
      </c>
      <c r="EX342" s="167">
        <f t="shared" si="1203"/>
        <v>0</v>
      </c>
      <c r="EY342" s="167">
        <f t="shared" si="1204"/>
        <v>0</v>
      </c>
      <c r="EZ342" s="167">
        <f t="shared" si="1205"/>
        <v>0</v>
      </c>
      <c r="FA342" s="167">
        <f t="shared" si="1206"/>
        <v>0</v>
      </c>
      <c r="FB342" s="167">
        <f t="shared" si="1207"/>
        <v>0</v>
      </c>
      <c r="FC342" s="167">
        <f t="shared" si="1208"/>
        <v>0</v>
      </c>
      <c r="FD342" s="167">
        <f t="shared" si="1209"/>
        <v>0</v>
      </c>
      <c r="FE342" s="167">
        <f t="shared" si="1210"/>
        <v>0</v>
      </c>
      <c r="FG342" s="167">
        <f t="shared" si="1211"/>
        <v>0</v>
      </c>
      <c r="FH342" s="167">
        <f t="shared" si="1212"/>
        <v>0</v>
      </c>
      <c r="FI342" s="167">
        <f t="shared" si="1213"/>
        <v>0</v>
      </c>
      <c r="FJ342" s="167">
        <f t="shared" si="1214"/>
        <v>0</v>
      </c>
      <c r="FK342" s="167">
        <f t="shared" si="1215"/>
        <v>0</v>
      </c>
      <c r="FL342" s="167">
        <f t="shared" si="1216"/>
        <v>0</v>
      </c>
      <c r="FM342" s="167">
        <f t="shared" si="1217"/>
        <v>0</v>
      </c>
      <c r="FN342" s="167">
        <f t="shared" si="1218"/>
        <v>0</v>
      </c>
      <c r="FO342" s="167">
        <f t="shared" si="1219"/>
        <v>0</v>
      </c>
      <c r="FP342" s="167">
        <f t="shared" si="1220"/>
        <v>0</v>
      </c>
      <c r="FQ342" s="167">
        <f t="shared" si="1221"/>
        <v>0</v>
      </c>
      <c r="FR342" s="167">
        <f t="shared" si="1222"/>
        <v>0</v>
      </c>
      <c r="FS342" s="167">
        <f t="shared" si="1223"/>
        <v>0</v>
      </c>
      <c r="FT342" s="167">
        <f t="shared" si="1224"/>
        <v>0</v>
      </c>
      <c r="FU342" s="167">
        <f t="shared" si="1225"/>
        <v>0</v>
      </c>
      <c r="FV342" s="167">
        <f t="shared" si="1226"/>
        <v>0</v>
      </c>
      <c r="FX342" s="167">
        <f t="shared" si="1227"/>
        <v>0</v>
      </c>
      <c r="FY342" s="167">
        <f t="shared" si="1228"/>
        <v>0</v>
      </c>
      <c r="FZ342" s="167">
        <f t="shared" si="1229"/>
        <v>0</v>
      </c>
      <c r="GA342" s="167">
        <f t="shared" si="1230"/>
        <v>0</v>
      </c>
      <c r="GB342" s="167">
        <f t="shared" si="1231"/>
        <v>0</v>
      </c>
      <c r="GC342" s="167">
        <f t="shared" si="1232"/>
        <v>0</v>
      </c>
      <c r="GD342" s="167">
        <f t="shared" si="1233"/>
        <v>0</v>
      </c>
      <c r="GE342" s="167">
        <f t="shared" si="1234"/>
        <v>0</v>
      </c>
      <c r="GF342" s="167">
        <f t="shared" si="1235"/>
        <v>0</v>
      </c>
      <c r="GG342" s="167">
        <f t="shared" si="1236"/>
        <v>0</v>
      </c>
      <c r="GH342" s="167">
        <f t="shared" si="1237"/>
        <v>0</v>
      </c>
      <c r="GI342" s="167">
        <f t="shared" si="1238"/>
        <v>0</v>
      </c>
      <c r="GJ342" s="167">
        <f t="shared" si="1239"/>
        <v>0</v>
      </c>
      <c r="GK342" s="167">
        <f t="shared" si="1240"/>
        <v>0</v>
      </c>
      <c r="GL342" s="167">
        <f t="shared" si="1241"/>
        <v>0</v>
      </c>
      <c r="GM342" s="167">
        <f t="shared" si="1242"/>
        <v>0</v>
      </c>
      <c r="GO342" s="167" t="e">
        <f t="shared" ca="1" si="1077"/>
        <v>#REF!</v>
      </c>
      <c r="GP342" s="167" t="e">
        <f t="shared" ca="1" si="1093"/>
        <v>#REF!</v>
      </c>
      <c r="GQ342" s="167" t="e">
        <f t="shared" ca="1" si="1093"/>
        <v>#REF!</v>
      </c>
      <c r="GR342" s="167" t="e">
        <f t="shared" ca="1" si="1093"/>
        <v>#REF!</v>
      </c>
      <c r="GS342" s="167" t="e">
        <f t="shared" ca="1" si="1093"/>
        <v>#REF!</v>
      </c>
      <c r="GT342" s="167" t="e">
        <f t="shared" ca="1" si="1093"/>
        <v>#REF!</v>
      </c>
      <c r="GU342" s="167" t="e">
        <f t="shared" ca="1" si="1093"/>
        <v>#REF!</v>
      </c>
      <c r="GV342" s="167" t="e">
        <f t="shared" ca="1" si="1093"/>
        <v>#REF!</v>
      </c>
      <c r="GW342" s="167" t="e">
        <f t="shared" ca="1" si="1093"/>
        <v>#REF!</v>
      </c>
      <c r="GX342" s="167" t="e">
        <f t="shared" ca="1" si="1093"/>
        <v>#REF!</v>
      </c>
      <c r="GY342" s="167" t="e">
        <f t="shared" ca="1" si="1093"/>
        <v>#REF!</v>
      </c>
      <c r="GZ342" s="167" t="e">
        <f t="shared" ca="1" si="1093"/>
        <v>#REF!</v>
      </c>
      <c r="HA342" s="167" t="e">
        <f t="shared" ca="1" si="1093"/>
        <v>#REF!</v>
      </c>
      <c r="HB342" s="167" t="e">
        <f t="shared" ca="1" si="1093"/>
        <v>#REF!</v>
      </c>
      <c r="HC342" s="167" t="e">
        <f t="shared" ca="1" si="1093"/>
        <v>#REF!</v>
      </c>
      <c r="HD342" s="167" t="e">
        <f t="shared" ca="1" si="1093"/>
        <v>#REF!</v>
      </c>
      <c r="HF342" s="167" t="e">
        <f t="shared" ca="1" si="1144"/>
        <v>#REF!</v>
      </c>
      <c r="HG342" s="167" t="e">
        <f t="shared" ca="1" si="1145"/>
        <v>#REF!</v>
      </c>
      <c r="HH342" s="167" t="e">
        <f t="shared" ca="1" si="1146"/>
        <v>#REF!</v>
      </c>
      <c r="HI342" s="167" t="e">
        <f t="shared" ca="1" si="1147"/>
        <v>#REF!</v>
      </c>
      <c r="HJ342" s="167" t="e">
        <f t="shared" ca="1" si="1148"/>
        <v>#REF!</v>
      </c>
      <c r="HK342" s="167" t="e">
        <f t="shared" ca="1" si="1149"/>
        <v>#REF!</v>
      </c>
      <c r="HL342" s="167" t="e">
        <f t="shared" ca="1" si="1150"/>
        <v>#REF!</v>
      </c>
      <c r="HM342" s="167" t="e">
        <f t="shared" ca="1" si="1151"/>
        <v>#REF!</v>
      </c>
      <c r="HN342" s="167" t="e">
        <f t="shared" ca="1" si="1152"/>
        <v>#REF!</v>
      </c>
      <c r="HO342" s="167" t="e">
        <f t="shared" ca="1" si="1153"/>
        <v>#REF!</v>
      </c>
      <c r="HP342" s="167" t="e">
        <f t="shared" ca="1" si="1154"/>
        <v>#REF!</v>
      </c>
      <c r="HQ342" s="167" t="e">
        <f t="shared" ca="1" si="1155"/>
        <v>#REF!</v>
      </c>
      <c r="HR342" s="167" t="e">
        <f t="shared" ca="1" si="1156"/>
        <v>#REF!</v>
      </c>
      <c r="HS342" s="167" t="e">
        <f t="shared" ca="1" si="1157"/>
        <v>#REF!</v>
      </c>
      <c r="HT342" s="167" t="e">
        <f t="shared" ca="1" si="1158"/>
        <v>#REF!</v>
      </c>
      <c r="HU342" s="167" t="e">
        <f t="shared" ca="1" si="1159"/>
        <v>#REF!</v>
      </c>
      <c r="HW342" s="167" t="e">
        <f t="shared" ca="1" si="1160"/>
        <v>#REF!</v>
      </c>
      <c r="HX342" s="167">
        <f t="shared" si="1161"/>
        <v>0</v>
      </c>
      <c r="HY342" s="167" t="e">
        <f t="shared" ca="1" si="1243"/>
        <v>#REF!</v>
      </c>
      <c r="HZ342" s="219" t="e">
        <f t="shared" ca="1" si="1244"/>
        <v>#REF!</v>
      </c>
    </row>
    <row r="343" spans="1:234" s="48" customFormat="1">
      <c r="A343" s="3" t="s">
        <v>680</v>
      </c>
      <c r="B343" s="202" t="str">
        <f>INDEX('Ref1'!$E:$E,MATCH(A343,'Ref1'!$A:$A,0))</f>
        <v>Tewkesbury</v>
      </c>
      <c r="C343" s="42" t="str">
        <f>INDEX(Data1!B:B,MATCH(A343,Data1!A:A,0))</f>
        <v>SD</v>
      </c>
      <c r="D343" s="253" t="str">
        <f>INDEX(Data1!C:C,MATCH(A343,Data1!A:A,0))</f>
        <v>SW</v>
      </c>
      <c r="E343" s="200" t="str">
        <f>IF($C$6="No","No",IF(COUNTIF(Inputs!$K$359:$K$398,$A343)&gt;0,"Yes","No"))</f>
        <v>No</v>
      </c>
      <c r="F343" s="404"/>
      <c r="G343" s="62">
        <f>INDEX('4_RatesSplit'!K:K,MATCH($A343,'4_RatesSplit'!$A:$A,0))</f>
        <v>0</v>
      </c>
      <c r="H343" s="171">
        <f>INDEX('4_RatesSplit'!L:L,MATCH($A343,'4_RatesSplit'!$A:$A,0))</f>
        <v>0</v>
      </c>
      <c r="I343" s="167">
        <f>INDEX('4_RatesSplit'!M:M,MATCH($A343,'4_RatesSplit'!$A:$A,0))</f>
        <v>0</v>
      </c>
      <c r="J343" s="167">
        <f>INDEX('4_RatesSplit'!N:N,MATCH($A343,'4_RatesSplit'!$A:$A,0))</f>
        <v>0</v>
      </c>
      <c r="K343" s="167">
        <f>INDEX('4_RatesSplit'!O:O,MATCH($A343,'4_RatesSplit'!$A:$A,0))</f>
        <v>0</v>
      </c>
      <c r="L343" s="167">
        <f>INDEX('4_RatesSplit'!P:P,MATCH($A343,'4_RatesSplit'!$A:$A,0))</f>
        <v>0</v>
      </c>
      <c r="M343" s="167">
        <f>INDEX('4_RatesSplit'!Q:Q,MATCH($A343,'4_RatesSplit'!$A:$A,0))</f>
        <v>0</v>
      </c>
      <c r="N343" s="167">
        <f>INDEX('4_RatesSplit'!R:R,MATCH($A343,'4_RatesSplit'!$A:$A,0))</f>
        <v>0</v>
      </c>
      <c r="O343" s="167">
        <f>INDEX('4_RatesSplit'!S:S,MATCH($A343,'4_RatesSplit'!$A:$A,0))</f>
        <v>0</v>
      </c>
      <c r="P343" s="167">
        <f>INDEX('4_RatesSplit'!T:T,MATCH($A343,'4_RatesSplit'!$A:$A,0))</f>
        <v>0</v>
      </c>
      <c r="Q343" s="167">
        <f>INDEX('4_RatesSplit'!U:U,MATCH($A343,'4_RatesSplit'!$A:$A,0))</f>
        <v>0</v>
      </c>
      <c r="R343" s="167">
        <f>INDEX('4_RatesSplit'!V:V,MATCH($A343,'4_RatesSplit'!$A:$A,0))</f>
        <v>0</v>
      </c>
      <c r="S343" s="167">
        <f>INDEX('4_RatesSplit'!W:W,MATCH($A343,'4_RatesSplit'!$A:$A,0))</f>
        <v>0</v>
      </c>
      <c r="T343" s="167">
        <f>INDEX('4_RatesSplit'!X:X,MATCH($A343,'4_RatesSplit'!$A:$A,0))</f>
        <v>0</v>
      </c>
      <c r="U343" s="167">
        <f>INDEX('4_RatesSplit'!Y:Y,MATCH($A343,'4_RatesSplit'!$A:$A,0))</f>
        <v>0</v>
      </c>
      <c r="V343" s="167">
        <f>INDEX('4_RatesSplit'!Z:Z,MATCH($A343,'4_RatesSplit'!$A:$A,0))</f>
        <v>0</v>
      </c>
      <c r="W343" s="167">
        <f>INDEX('4_RatesSplit'!AA:AA,MATCH($A343,'4_RatesSplit'!$A:$A,0))</f>
        <v>0</v>
      </c>
      <c r="X343" s="18"/>
      <c r="Y343" s="168" t="e">
        <f ca="1">INDEX('4_RatesSplit'!AT:AT,MATCH($A343,'4_RatesSplit'!$A:$A,0))</f>
        <v>#REF!</v>
      </c>
      <c r="Z343" s="168" t="e">
        <f ca="1">INDEX('4_RatesSplit'!AU:AU,MATCH($A343,'4_RatesSplit'!$A:$A,0))</f>
        <v>#REF!</v>
      </c>
      <c r="AA343" s="168" t="e">
        <f ca="1">INDEX('4_RatesSplit'!AV:AV,MATCH($A343,'4_RatesSplit'!$A:$A,0))</f>
        <v>#REF!</v>
      </c>
      <c r="AB343" s="168" t="e">
        <f ca="1">INDEX('4_RatesSplit'!AW:AW,MATCH($A343,'4_RatesSplit'!$A:$A,0))</f>
        <v>#REF!</v>
      </c>
      <c r="AC343" s="168" t="e">
        <f ca="1">INDEX('4_RatesSplit'!AX:AX,MATCH($A343,'4_RatesSplit'!$A:$A,0))</f>
        <v>#REF!</v>
      </c>
      <c r="AD343" s="168" t="e">
        <f ca="1">INDEX('4_RatesSplit'!AY:AY,MATCH($A343,'4_RatesSplit'!$A:$A,0))</f>
        <v>#REF!</v>
      </c>
      <c r="AE343" s="168" t="e">
        <f ca="1">INDEX('4_RatesSplit'!AZ:AZ,MATCH($A343,'4_RatesSplit'!$A:$A,0))</f>
        <v>#REF!</v>
      </c>
      <c r="AF343" s="168" t="e">
        <f ca="1">INDEX('4_RatesSplit'!BA:BA,MATCH($A343,'4_RatesSplit'!$A:$A,0))</f>
        <v>#REF!</v>
      </c>
      <c r="AG343" s="168" t="e">
        <f ca="1">INDEX('4_RatesSplit'!BB:BB,MATCH($A343,'4_RatesSplit'!$A:$A,0))</f>
        <v>#REF!</v>
      </c>
      <c r="AH343" s="168" t="e">
        <f ca="1">INDEX('4_RatesSplit'!BC:BC,MATCH($A343,'4_RatesSplit'!$A:$A,0))</f>
        <v>#REF!</v>
      </c>
      <c r="AI343" s="168" t="e">
        <f ca="1">INDEX('4_RatesSplit'!BD:BD,MATCH($A343,'4_RatesSplit'!$A:$A,0))</f>
        <v>#REF!</v>
      </c>
      <c r="AJ343" s="168" t="e">
        <f ca="1">INDEX('4_RatesSplit'!BE:BE,MATCH($A343,'4_RatesSplit'!$A:$A,0))</f>
        <v>#REF!</v>
      </c>
      <c r="AK343" s="168" t="e">
        <f ca="1">INDEX('4_RatesSplit'!BF:BF,MATCH($A343,'4_RatesSplit'!$A:$A,0))</f>
        <v>#REF!</v>
      </c>
      <c r="AL343" s="168" t="e">
        <f ca="1">INDEX('4_RatesSplit'!BG:BG,MATCH($A343,'4_RatesSplit'!$A:$A,0))</f>
        <v>#REF!</v>
      </c>
      <c r="AM343" s="168" t="e">
        <f ca="1">INDEX('4_RatesSplit'!BH:BH,MATCH($A343,'4_RatesSplit'!$A:$A,0))</f>
        <v>#REF!</v>
      </c>
      <c r="AN343" s="198" t="e">
        <f ca="1">INDEX('4_RatesSplit'!BI:BI,MATCH($A343,'4_RatesSplit'!$A:$A,0))</f>
        <v>#REF!</v>
      </c>
      <c r="AO343" s="114"/>
      <c r="AP343" s="167" t="e">
        <f t="shared" ca="1" si="1162"/>
        <v>#REF!</v>
      </c>
      <c r="AQ343" s="167" t="e">
        <f t="shared" ca="1" si="1163"/>
        <v>#REF!</v>
      </c>
      <c r="AR343" s="167" t="e">
        <f t="shared" ca="1" si="1164"/>
        <v>#REF!</v>
      </c>
      <c r="AS343" s="167" t="e">
        <f t="shared" ca="1" si="1165"/>
        <v>#REF!</v>
      </c>
      <c r="AT343" s="167" t="e">
        <f t="shared" ca="1" si="1166"/>
        <v>#REF!</v>
      </c>
      <c r="AU343" s="167" t="e">
        <f t="shared" ca="1" si="1167"/>
        <v>#REF!</v>
      </c>
      <c r="AV343" s="167" t="e">
        <f t="shared" ca="1" si="1168"/>
        <v>#REF!</v>
      </c>
      <c r="AW343" s="167" t="e">
        <f t="shared" ca="1" si="1169"/>
        <v>#REF!</v>
      </c>
      <c r="AX343" s="167" t="e">
        <f t="shared" ca="1" si="1170"/>
        <v>#REF!</v>
      </c>
      <c r="AY343" s="167" t="e">
        <f t="shared" ca="1" si="1171"/>
        <v>#REF!</v>
      </c>
      <c r="AZ343" s="167" t="e">
        <f t="shared" ca="1" si="1172"/>
        <v>#REF!</v>
      </c>
      <c r="BA343" s="167" t="e">
        <f t="shared" ca="1" si="1173"/>
        <v>#REF!</v>
      </c>
      <c r="BB343" s="167" t="e">
        <f t="shared" ca="1" si="1174"/>
        <v>#REF!</v>
      </c>
      <c r="BC343" s="167" t="e">
        <f t="shared" ca="1" si="1175"/>
        <v>#REF!</v>
      </c>
      <c r="BD343" s="167" t="e">
        <f t="shared" ca="1" si="1176"/>
        <v>#REF!</v>
      </c>
      <c r="BE343" s="167" t="e">
        <f t="shared" ca="1" si="1177"/>
        <v>#REF!</v>
      </c>
      <c r="BF343" s="18"/>
      <c r="BG343" s="168">
        <f>INDEX('2_Needs'!$F:$F,MATCH($A343,'2_Needs'!$A:$A,0))</f>
        <v>1.4798650268483678E-4</v>
      </c>
      <c r="BH343" s="114"/>
      <c r="BI343" s="167">
        <f t="shared" ref="BI343:BX343" si="1252">IF(BI$3="reset",$BG343*BI$6,BH343*(1+$C$4))</f>
        <v>0</v>
      </c>
      <c r="BJ343" s="167">
        <f t="shared" si="1252"/>
        <v>0</v>
      </c>
      <c r="BK343" s="167">
        <f t="shared" si="1252"/>
        <v>0</v>
      </c>
      <c r="BL343" s="167">
        <f t="shared" si="1252"/>
        <v>0</v>
      </c>
      <c r="BM343" s="167">
        <f t="shared" si="1252"/>
        <v>0</v>
      </c>
      <c r="BN343" s="167">
        <f t="shared" si="1252"/>
        <v>0</v>
      </c>
      <c r="BO343" s="167">
        <f t="shared" si="1252"/>
        <v>0</v>
      </c>
      <c r="BP343" s="167">
        <f t="shared" si="1252"/>
        <v>0</v>
      </c>
      <c r="BQ343" s="167">
        <f t="shared" si="1252"/>
        <v>0</v>
      </c>
      <c r="BR343" s="167">
        <f t="shared" si="1252"/>
        <v>0</v>
      </c>
      <c r="BS343" s="167">
        <f t="shared" si="1252"/>
        <v>0</v>
      </c>
      <c r="BT343" s="167">
        <f t="shared" si="1252"/>
        <v>0</v>
      </c>
      <c r="BU343" s="167">
        <f t="shared" si="1252"/>
        <v>0</v>
      </c>
      <c r="BV343" s="167">
        <f t="shared" si="1252"/>
        <v>0</v>
      </c>
      <c r="BW343" s="167">
        <f t="shared" si="1252"/>
        <v>0</v>
      </c>
      <c r="BX343" s="167">
        <f t="shared" si="1252"/>
        <v>0</v>
      </c>
      <c r="BZ343" s="167" t="e">
        <f t="shared" ca="1" si="1096"/>
        <v>#REF!</v>
      </c>
      <c r="CA343" s="167" t="e">
        <f t="shared" ca="1" si="1097"/>
        <v>#REF!</v>
      </c>
      <c r="CB343" s="167" t="e">
        <f t="shared" ca="1" si="1098"/>
        <v>#REF!</v>
      </c>
      <c r="CC343" s="167" t="e">
        <f t="shared" ca="1" si="1099"/>
        <v>#REF!</v>
      </c>
      <c r="CD343" s="167" t="e">
        <f t="shared" ca="1" si="1100"/>
        <v>#REF!</v>
      </c>
      <c r="CE343" s="167" t="e">
        <f t="shared" ca="1" si="1101"/>
        <v>#REF!</v>
      </c>
      <c r="CF343" s="167" t="e">
        <f t="shared" ca="1" si="1102"/>
        <v>#REF!</v>
      </c>
      <c r="CG343" s="167" t="e">
        <f t="shared" ca="1" si="1103"/>
        <v>#REF!</v>
      </c>
      <c r="CH343" s="167" t="e">
        <f t="shared" ca="1" si="1104"/>
        <v>#REF!</v>
      </c>
      <c r="CI343" s="167" t="e">
        <f t="shared" ca="1" si="1105"/>
        <v>#REF!</v>
      </c>
      <c r="CJ343" s="167" t="e">
        <f t="shared" ca="1" si="1106"/>
        <v>#REF!</v>
      </c>
      <c r="CK343" s="167" t="e">
        <f t="shared" ca="1" si="1107"/>
        <v>#REF!</v>
      </c>
      <c r="CL343" s="167" t="e">
        <f t="shared" ca="1" si="1108"/>
        <v>#REF!</v>
      </c>
      <c r="CM343" s="167" t="e">
        <f t="shared" ca="1" si="1109"/>
        <v>#REF!</v>
      </c>
      <c r="CN343" s="167" t="e">
        <f t="shared" ca="1" si="1110"/>
        <v>#REF!</v>
      </c>
      <c r="CO343" s="167" t="e">
        <f t="shared" ca="1" si="1111"/>
        <v>#REF!</v>
      </c>
      <c r="CQ343" s="167" t="e">
        <f t="shared" ca="1" si="1112"/>
        <v>#REF!</v>
      </c>
      <c r="CR343" s="167" t="e">
        <f t="shared" ca="1" si="1113"/>
        <v>#REF!</v>
      </c>
      <c r="CS343" s="167" t="e">
        <f t="shared" ca="1" si="1114"/>
        <v>#REF!</v>
      </c>
      <c r="CT343" s="167" t="e">
        <f t="shared" ca="1" si="1115"/>
        <v>#REF!</v>
      </c>
      <c r="CU343" s="167" t="e">
        <f t="shared" ca="1" si="1116"/>
        <v>#REF!</v>
      </c>
      <c r="CV343" s="167" t="e">
        <f t="shared" ca="1" si="1117"/>
        <v>#REF!</v>
      </c>
      <c r="CW343" s="167" t="e">
        <f t="shared" ca="1" si="1118"/>
        <v>#REF!</v>
      </c>
      <c r="CX343" s="167" t="e">
        <f t="shared" ca="1" si="1119"/>
        <v>#REF!</v>
      </c>
      <c r="CY343" s="167" t="e">
        <f t="shared" ca="1" si="1120"/>
        <v>#REF!</v>
      </c>
      <c r="CZ343" s="167" t="e">
        <f t="shared" ca="1" si="1121"/>
        <v>#REF!</v>
      </c>
      <c r="DA343" s="167" t="e">
        <f t="shared" ca="1" si="1122"/>
        <v>#REF!</v>
      </c>
      <c r="DB343" s="167" t="e">
        <f t="shared" ca="1" si="1123"/>
        <v>#REF!</v>
      </c>
      <c r="DC343" s="167" t="e">
        <f t="shared" ca="1" si="1124"/>
        <v>#REF!</v>
      </c>
      <c r="DD343" s="167" t="e">
        <f t="shared" ca="1" si="1125"/>
        <v>#REF!</v>
      </c>
      <c r="DE343" s="167" t="e">
        <f t="shared" ca="1" si="1126"/>
        <v>#REF!</v>
      </c>
      <c r="DF343" s="167" t="e">
        <f t="shared" ca="1" si="1127"/>
        <v>#REF!</v>
      </c>
      <c r="DH343" s="167">
        <f t="shared" si="1128"/>
        <v>0</v>
      </c>
      <c r="DI343" s="167">
        <f t="shared" si="1129"/>
        <v>0</v>
      </c>
      <c r="DJ343" s="167">
        <f t="shared" si="1130"/>
        <v>0</v>
      </c>
      <c r="DK343" s="167">
        <f t="shared" si="1131"/>
        <v>0</v>
      </c>
      <c r="DL343" s="167">
        <f t="shared" si="1132"/>
        <v>0</v>
      </c>
      <c r="DM343" s="167">
        <f t="shared" si="1133"/>
        <v>0</v>
      </c>
      <c r="DN343" s="167">
        <f t="shared" si="1134"/>
        <v>0</v>
      </c>
      <c r="DO343" s="167">
        <f t="shared" si="1135"/>
        <v>0</v>
      </c>
      <c r="DP343" s="167">
        <f t="shared" si="1136"/>
        <v>0</v>
      </c>
      <c r="DQ343" s="167">
        <f t="shared" si="1137"/>
        <v>0</v>
      </c>
      <c r="DR343" s="167">
        <f t="shared" si="1138"/>
        <v>0</v>
      </c>
      <c r="DS343" s="167">
        <f t="shared" si="1139"/>
        <v>0</v>
      </c>
      <c r="DT343" s="167">
        <f t="shared" si="1140"/>
        <v>0</v>
      </c>
      <c r="DU343" s="167">
        <f t="shared" si="1141"/>
        <v>0</v>
      </c>
      <c r="DV343" s="167">
        <f t="shared" si="1142"/>
        <v>0</v>
      </c>
      <c r="DW343" s="167">
        <f t="shared" si="1143"/>
        <v>0</v>
      </c>
      <c r="DY343" s="167" t="e">
        <f t="shared" ca="1" si="1179"/>
        <v>#REF!</v>
      </c>
      <c r="DZ343" s="167" t="e">
        <f t="shared" ca="1" si="1180"/>
        <v>#REF!</v>
      </c>
      <c r="EA343" s="167" t="e">
        <f t="shared" ca="1" si="1181"/>
        <v>#REF!</v>
      </c>
      <c r="EB343" s="167" t="e">
        <f t="shared" ca="1" si="1182"/>
        <v>#REF!</v>
      </c>
      <c r="EC343" s="167" t="e">
        <f t="shared" ca="1" si="1183"/>
        <v>#REF!</v>
      </c>
      <c r="ED343" s="167" t="e">
        <f t="shared" ca="1" si="1184"/>
        <v>#REF!</v>
      </c>
      <c r="EE343" s="167" t="e">
        <f t="shared" ca="1" si="1185"/>
        <v>#REF!</v>
      </c>
      <c r="EF343" s="167" t="e">
        <f t="shared" ca="1" si="1186"/>
        <v>#REF!</v>
      </c>
      <c r="EG343" s="167" t="e">
        <f t="shared" ca="1" si="1187"/>
        <v>#REF!</v>
      </c>
      <c r="EH343" s="167" t="e">
        <f t="shared" ca="1" si="1188"/>
        <v>#REF!</v>
      </c>
      <c r="EI343" s="167" t="e">
        <f t="shared" ca="1" si="1189"/>
        <v>#REF!</v>
      </c>
      <c r="EJ343" s="167" t="e">
        <f t="shared" ca="1" si="1190"/>
        <v>#REF!</v>
      </c>
      <c r="EK343" s="167" t="e">
        <f t="shared" ca="1" si="1191"/>
        <v>#REF!</v>
      </c>
      <c r="EL343" s="167" t="e">
        <f t="shared" ca="1" si="1192"/>
        <v>#REF!</v>
      </c>
      <c r="EM343" s="167" t="e">
        <f t="shared" ca="1" si="1193"/>
        <v>#REF!</v>
      </c>
      <c r="EN343" s="167" t="e">
        <f t="shared" ca="1" si="1194"/>
        <v>#REF!</v>
      </c>
      <c r="EP343" s="167">
        <f t="shared" si="1195"/>
        <v>0</v>
      </c>
      <c r="EQ343" s="167">
        <f t="shared" si="1196"/>
        <v>0</v>
      </c>
      <c r="ER343" s="167">
        <f t="shared" si="1197"/>
        <v>0</v>
      </c>
      <c r="ES343" s="167">
        <f t="shared" si="1198"/>
        <v>0</v>
      </c>
      <c r="ET343" s="167">
        <f t="shared" si="1199"/>
        <v>0</v>
      </c>
      <c r="EU343" s="167">
        <f t="shared" si="1200"/>
        <v>0</v>
      </c>
      <c r="EV343" s="167">
        <f t="shared" si="1201"/>
        <v>0</v>
      </c>
      <c r="EW343" s="167">
        <f t="shared" si="1202"/>
        <v>0</v>
      </c>
      <c r="EX343" s="167">
        <f t="shared" si="1203"/>
        <v>0</v>
      </c>
      <c r="EY343" s="167">
        <f t="shared" si="1204"/>
        <v>0</v>
      </c>
      <c r="EZ343" s="167">
        <f t="shared" si="1205"/>
        <v>0</v>
      </c>
      <c r="FA343" s="167">
        <f t="shared" si="1206"/>
        <v>0</v>
      </c>
      <c r="FB343" s="167">
        <f t="shared" si="1207"/>
        <v>0</v>
      </c>
      <c r="FC343" s="167">
        <f t="shared" si="1208"/>
        <v>0</v>
      </c>
      <c r="FD343" s="167">
        <f t="shared" si="1209"/>
        <v>0</v>
      </c>
      <c r="FE343" s="167">
        <f t="shared" si="1210"/>
        <v>0</v>
      </c>
      <c r="FG343" s="167">
        <f t="shared" si="1211"/>
        <v>0</v>
      </c>
      <c r="FH343" s="167">
        <f t="shared" si="1212"/>
        <v>0</v>
      </c>
      <c r="FI343" s="167">
        <f t="shared" si="1213"/>
        <v>0</v>
      </c>
      <c r="FJ343" s="167">
        <f t="shared" si="1214"/>
        <v>0</v>
      </c>
      <c r="FK343" s="167">
        <f t="shared" si="1215"/>
        <v>0</v>
      </c>
      <c r="FL343" s="167">
        <f t="shared" si="1216"/>
        <v>0</v>
      </c>
      <c r="FM343" s="167">
        <f t="shared" si="1217"/>
        <v>0</v>
      </c>
      <c r="FN343" s="167">
        <f t="shared" si="1218"/>
        <v>0</v>
      </c>
      <c r="FO343" s="167">
        <f t="shared" si="1219"/>
        <v>0</v>
      </c>
      <c r="FP343" s="167">
        <f t="shared" si="1220"/>
        <v>0</v>
      </c>
      <c r="FQ343" s="167">
        <f t="shared" si="1221"/>
        <v>0</v>
      </c>
      <c r="FR343" s="167">
        <f t="shared" si="1222"/>
        <v>0</v>
      </c>
      <c r="FS343" s="167">
        <f t="shared" si="1223"/>
        <v>0</v>
      </c>
      <c r="FT343" s="167">
        <f t="shared" si="1224"/>
        <v>0</v>
      </c>
      <c r="FU343" s="167">
        <f t="shared" si="1225"/>
        <v>0</v>
      </c>
      <c r="FV343" s="167">
        <f t="shared" si="1226"/>
        <v>0</v>
      </c>
      <c r="FX343" s="167">
        <f t="shared" si="1227"/>
        <v>0</v>
      </c>
      <c r="FY343" s="167">
        <f t="shared" si="1228"/>
        <v>0</v>
      </c>
      <c r="FZ343" s="167">
        <f t="shared" si="1229"/>
        <v>0</v>
      </c>
      <c r="GA343" s="167">
        <f t="shared" si="1230"/>
        <v>0</v>
      </c>
      <c r="GB343" s="167">
        <f t="shared" si="1231"/>
        <v>0</v>
      </c>
      <c r="GC343" s="167">
        <f t="shared" si="1232"/>
        <v>0</v>
      </c>
      <c r="GD343" s="167">
        <f t="shared" si="1233"/>
        <v>0</v>
      </c>
      <c r="GE343" s="167">
        <f t="shared" si="1234"/>
        <v>0</v>
      </c>
      <c r="GF343" s="167">
        <f t="shared" si="1235"/>
        <v>0</v>
      </c>
      <c r="GG343" s="167">
        <f t="shared" si="1236"/>
        <v>0</v>
      </c>
      <c r="GH343" s="167">
        <f t="shared" si="1237"/>
        <v>0</v>
      </c>
      <c r="GI343" s="167">
        <f t="shared" si="1238"/>
        <v>0</v>
      </c>
      <c r="GJ343" s="167">
        <f t="shared" si="1239"/>
        <v>0</v>
      </c>
      <c r="GK343" s="167">
        <f t="shared" si="1240"/>
        <v>0</v>
      </c>
      <c r="GL343" s="167">
        <f t="shared" si="1241"/>
        <v>0</v>
      </c>
      <c r="GM343" s="167">
        <f t="shared" si="1242"/>
        <v>0</v>
      </c>
      <c r="GO343" s="167" t="e">
        <f t="shared" ca="1" si="1077"/>
        <v>#REF!</v>
      </c>
      <c r="GP343" s="167" t="e">
        <f t="shared" ca="1" si="1093"/>
        <v>#REF!</v>
      </c>
      <c r="GQ343" s="167" t="e">
        <f t="shared" ca="1" si="1093"/>
        <v>#REF!</v>
      </c>
      <c r="GR343" s="167" t="e">
        <f t="shared" ca="1" si="1093"/>
        <v>#REF!</v>
      </c>
      <c r="GS343" s="167" t="e">
        <f t="shared" ca="1" si="1093"/>
        <v>#REF!</v>
      </c>
      <c r="GT343" s="167" t="e">
        <f t="shared" ca="1" si="1093"/>
        <v>#REF!</v>
      </c>
      <c r="GU343" s="167" t="e">
        <f t="shared" ca="1" si="1093"/>
        <v>#REF!</v>
      </c>
      <c r="GV343" s="167" t="e">
        <f t="shared" ca="1" si="1093"/>
        <v>#REF!</v>
      </c>
      <c r="GW343" s="167" t="e">
        <f t="shared" ca="1" si="1093"/>
        <v>#REF!</v>
      </c>
      <c r="GX343" s="167" t="e">
        <f t="shared" ca="1" si="1093"/>
        <v>#REF!</v>
      </c>
      <c r="GY343" s="167" t="e">
        <f t="shared" ca="1" si="1093"/>
        <v>#REF!</v>
      </c>
      <c r="GZ343" s="167" t="e">
        <f t="shared" ca="1" si="1093"/>
        <v>#REF!</v>
      </c>
      <c r="HA343" s="167" t="e">
        <f t="shared" ca="1" si="1093"/>
        <v>#REF!</v>
      </c>
      <c r="HB343" s="167" t="e">
        <f t="shared" ca="1" si="1093"/>
        <v>#REF!</v>
      </c>
      <c r="HC343" s="167" t="e">
        <f t="shared" ca="1" si="1093"/>
        <v>#REF!</v>
      </c>
      <c r="HD343" s="167" t="e">
        <f t="shared" ca="1" si="1093"/>
        <v>#REF!</v>
      </c>
      <c r="HF343" s="167" t="e">
        <f t="shared" ca="1" si="1144"/>
        <v>#REF!</v>
      </c>
      <c r="HG343" s="167" t="e">
        <f t="shared" ca="1" si="1145"/>
        <v>#REF!</v>
      </c>
      <c r="HH343" s="167" t="e">
        <f t="shared" ca="1" si="1146"/>
        <v>#REF!</v>
      </c>
      <c r="HI343" s="167" t="e">
        <f t="shared" ca="1" si="1147"/>
        <v>#REF!</v>
      </c>
      <c r="HJ343" s="167" t="e">
        <f t="shared" ca="1" si="1148"/>
        <v>#REF!</v>
      </c>
      <c r="HK343" s="167" t="e">
        <f t="shared" ca="1" si="1149"/>
        <v>#REF!</v>
      </c>
      <c r="HL343" s="167" t="e">
        <f t="shared" ca="1" si="1150"/>
        <v>#REF!</v>
      </c>
      <c r="HM343" s="167" t="e">
        <f t="shared" ca="1" si="1151"/>
        <v>#REF!</v>
      </c>
      <c r="HN343" s="167" t="e">
        <f t="shared" ca="1" si="1152"/>
        <v>#REF!</v>
      </c>
      <c r="HO343" s="167" t="e">
        <f t="shared" ca="1" si="1153"/>
        <v>#REF!</v>
      </c>
      <c r="HP343" s="167" t="e">
        <f t="shared" ca="1" si="1154"/>
        <v>#REF!</v>
      </c>
      <c r="HQ343" s="167" t="e">
        <f t="shared" ca="1" si="1155"/>
        <v>#REF!</v>
      </c>
      <c r="HR343" s="167" t="e">
        <f t="shared" ca="1" si="1156"/>
        <v>#REF!</v>
      </c>
      <c r="HS343" s="167" t="e">
        <f t="shared" ca="1" si="1157"/>
        <v>#REF!</v>
      </c>
      <c r="HT343" s="167" t="e">
        <f t="shared" ca="1" si="1158"/>
        <v>#REF!</v>
      </c>
      <c r="HU343" s="167" t="e">
        <f t="shared" ca="1" si="1159"/>
        <v>#REF!</v>
      </c>
      <c r="HW343" s="167" t="e">
        <f t="shared" ca="1" si="1160"/>
        <v>#REF!</v>
      </c>
      <c r="HX343" s="167">
        <f t="shared" si="1161"/>
        <v>0</v>
      </c>
      <c r="HY343" s="167" t="e">
        <f t="shared" ca="1" si="1243"/>
        <v>#REF!</v>
      </c>
      <c r="HZ343" s="219" t="e">
        <f t="shared" ca="1" si="1244"/>
        <v>#REF!</v>
      </c>
    </row>
    <row r="344" spans="1:234" s="48" customFormat="1">
      <c r="A344" s="3" t="s">
        <v>682</v>
      </c>
      <c r="B344" s="202" t="str">
        <f>INDEX('Ref1'!$E:$E,MATCH(A344,'Ref1'!$A:$A,0))</f>
        <v>Thanet</v>
      </c>
      <c r="C344" s="42" t="str">
        <f>INDEX(Data1!B:B,MATCH(A344,Data1!A:A,0))</f>
        <v>SD</v>
      </c>
      <c r="D344" s="253" t="str">
        <f>INDEX(Data1!C:C,MATCH(A344,Data1!A:A,0))</f>
        <v>SE</v>
      </c>
      <c r="E344" s="200" t="str">
        <f>IF($C$6="No","No",IF(COUNTIF(Inputs!$K$359:$K$398,$A344)&gt;0,"Yes","No"))</f>
        <v>No</v>
      </c>
      <c r="F344" s="404"/>
      <c r="G344" s="62">
        <f>INDEX('4_RatesSplit'!K:K,MATCH($A344,'4_RatesSplit'!$A:$A,0))</f>
        <v>0</v>
      </c>
      <c r="H344" s="171">
        <f>INDEX('4_RatesSplit'!L:L,MATCH($A344,'4_RatesSplit'!$A:$A,0))</f>
        <v>0</v>
      </c>
      <c r="I344" s="167">
        <f>INDEX('4_RatesSplit'!M:M,MATCH($A344,'4_RatesSplit'!$A:$A,0))</f>
        <v>0</v>
      </c>
      <c r="J344" s="167">
        <f>INDEX('4_RatesSplit'!N:N,MATCH($A344,'4_RatesSplit'!$A:$A,0))</f>
        <v>0</v>
      </c>
      <c r="K344" s="167">
        <f>INDEX('4_RatesSplit'!O:O,MATCH($A344,'4_RatesSplit'!$A:$A,0))</f>
        <v>0</v>
      </c>
      <c r="L344" s="167">
        <f>INDEX('4_RatesSplit'!P:P,MATCH($A344,'4_RatesSplit'!$A:$A,0))</f>
        <v>0</v>
      </c>
      <c r="M344" s="167">
        <f>INDEX('4_RatesSplit'!Q:Q,MATCH($A344,'4_RatesSplit'!$A:$A,0))</f>
        <v>0</v>
      </c>
      <c r="N344" s="167">
        <f>INDEX('4_RatesSplit'!R:R,MATCH($A344,'4_RatesSplit'!$A:$A,0))</f>
        <v>0</v>
      </c>
      <c r="O344" s="167">
        <f>INDEX('4_RatesSplit'!S:S,MATCH($A344,'4_RatesSplit'!$A:$A,0))</f>
        <v>0</v>
      </c>
      <c r="P344" s="167">
        <f>INDEX('4_RatesSplit'!T:T,MATCH($A344,'4_RatesSplit'!$A:$A,0))</f>
        <v>0</v>
      </c>
      <c r="Q344" s="167">
        <f>INDEX('4_RatesSplit'!U:U,MATCH($A344,'4_RatesSplit'!$A:$A,0))</f>
        <v>0</v>
      </c>
      <c r="R344" s="167">
        <f>INDEX('4_RatesSplit'!V:V,MATCH($A344,'4_RatesSplit'!$A:$A,0))</f>
        <v>0</v>
      </c>
      <c r="S344" s="167">
        <f>INDEX('4_RatesSplit'!W:W,MATCH($A344,'4_RatesSplit'!$A:$A,0))</f>
        <v>0</v>
      </c>
      <c r="T344" s="167">
        <f>INDEX('4_RatesSplit'!X:X,MATCH($A344,'4_RatesSplit'!$A:$A,0))</f>
        <v>0</v>
      </c>
      <c r="U344" s="167">
        <f>INDEX('4_RatesSplit'!Y:Y,MATCH($A344,'4_RatesSplit'!$A:$A,0))</f>
        <v>0</v>
      </c>
      <c r="V344" s="167">
        <f>INDEX('4_RatesSplit'!Z:Z,MATCH($A344,'4_RatesSplit'!$A:$A,0))</f>
        <v>0</v>
      </c>
      <c r="W344" s="167">
        <f>INDEX('4_RatesSplit'!AA:AA,MATCH($A344,'4_RatesSplit'!$A:$A,0))</f>
        <v>0</v>
      </c>
      <c r="X344" s="18"/>
      <c r="Y344" s="168" t="e">
        <f ca="1">INDEX('4_RatesSplit'!AT:AT,MATCH($A344,'4_RatesSplit'!$A:$A,0))</f>
        <v>#REF!</v>
      </c>
      <c r="Z344" s="168" t="e">
        <f ca="1">INDEX('4_RatesSplit'!AU:AU,MATCH($A344,'4_RatesSplit'!$A:$A,0))</f>
        <v>#REF!</v>
      </c>
      <c r="AA344" s="168" t="e">
        <f ca="1">INDEX('4_RatesSplit'!AV:AV,MATCH($A344,'4_RatesSplit'!$A:$A,0))</f>
        <v>#REF!</v>
      </c>
      <c r="AB344" s="168" t="e">
        <f ca="1">INDEX('4_RatesSplit'!AW:AW,MATCH($A344,'4_RatesSplit'!$A:$A,0))</f>
        <v>#REF!</v>
      </c>
      <c r="AC344" s="168" t="e">
        <f ca="1">INDEX('4_RatesSplit'!AX:AX,MATCH($A344,'4_RatesSplit'!$A:$A,0))</f>
        <v>#REF!</v>
      </c>
      <c r="AD344" s="168" t="e">
        <f ca="1">INDEX('4_RatesSplit'!AY:AY,MATCH($A344,'4_RatesSplit'!$A:$A,0))</f>
        <v>#REF!</v>
      </c>
      <c r="AE344" s="168" t="e">
        <f ca="1">INDEX('4_RatesSplit'!AZ:AZ,MATCH($A344,'4_RatesSplit'!$A:$A,0))</f>
        <v>#REF!</v>
      </c>
      <c r="AF344" s="168" t="e">
        <f ca="1">INDEX('4_RatesSplit'!BA:BA,MATCH($A344,'4_RatesSplit'!$A:$A,0))</f>
        <v>#REF!</v>
      </c>
      <c r="AG344" s="168" t="e">
        <f ca="1">INDEX('4_RatesSplit'!BB:BB,MATCH($A344,'4_RatesSplit'!$A:$A,0))</f>
        <v>#REF!</v>
      </c>
      <c r="AH344" s="168" t="e">
        <f ca="1">INDEX('4_RatesSplit'!BC:BC,MATCH($A344,'4_RatesSplit'!$A:$A,0))</f>
        <v>#REF!</v>
      </c>
      <c r="AI344" s="168" t="e">
        <f ca="1">INDEX('4_RatesSplit'!BD:BD,MATCH($A344,'4_RatesSplit'!$A:$A,0))</f>
        <v>#REF!</v>
      </c>
      <c r="AJ344" s="168" t="e">
        <f ca="1">INDEX('4_RatesSplit'!BE:BE,MATCH($A344,'4_RatesSplit'!$A:$A,0))</f>
        <v>#REF!</v>
      </c>
      <c r="AK344" s="168" t="e">
        <f ca="1">INDEX('4_RatesSplit'!BF:BF,MATCH($A344,'4_RatesSplit'!$A:$A,0))</f>
        <v>#REF!</v>
      </c>
      <c r="AL344" s="168" t="e">
        <f ca="1">INDEX('4_RatesSplit'!BG:BG,MATCH($A344,'4_RatesSplit'!$A:$A,0))</f>
        <v>#REF!</v>
      </c>
      <c r="AM344" s="168" t="e">
        <f ca="1">INDEX('4_RatesSplit'!BH:BH,MATCH($A344,'4_RatesSplit'!$A:$A,0))</f>
        <v>#REF!</v>
      </c>
      <c r="AN344" s="198" t="e">
        <f ca="1">INDEX('4_RatesSplit'!BI:BI,MATCH($A344,'4_RatesSplit'!$A:$A,0))</f>
        <v>#REF!</v>
      </c>
      <c r="AO344" s="114"/>
      <c r="AP344" s="167" t="e">
        <f t="shared" ca="1" si="1162"/>
        <v>#REF!</v>
      </c>
      <c r="AQ344" s="167" t="e">
        <f t="shared" ca="1" si="1163"/>
        <v>#REF!</v>
      </c>
      <c r="AR344" s="167" t="e">
        <f t="shared" ca="1" si="1164"/>
        <v>#REF!</v>
      </c>
      <c r="AS344" s="167" t="e">
        <f t="shared" ca="1" si="1165"/>
        <v>#REF!</v>
      </c>
      <c r="AT344" s="167" t="e">
        <f t="shared" ca="1" si="1166"/>
        <v>#REF!</v>
      </c>
      <c r="AU344" s="167" t="e">
        <f t="shared" ca="1" si="1167"/>
        <v>#REF!</v>
      </c>
      <c r="AV344" s="167" t="e">
        <f t="shared" ca="1" si="1168"/>
        <v>#REF!</v>
      </c>
      <c r="AW344" s="167" t="e">
        <f t="shared" ca="1" si="1169"/>
        <v>#REF!</v>
      </c>
      <c r="AX344" s="167" t="e">
        <f t="shared" ca="1" si="1170"/>
        <v>#REF!</v>
      </c>
      <c r="AY344" s="167" t="e">
        <f t="shared" ca="1" si="1171"/>
        <v>#REF!</v>
      </c>
      <c r="AZ344" s="167" t="e">
        <f t="shared" ca="1" si="1172"/>
        <v>#REF!</v>
      </c>
      <c r="BA344" s="167" t="e">
        <f t="shared" ca="1" si="1173"/>
        <v>#REF!</v>
      </c>
      <c r="BB344" s="167" t="e">
        <f t="shared" ca="1" si="1174"/>
        <v>#REF!</v>
      </c>
      <c r="BC344" s="167" t="e">
        <f t="shared" ca="1" si="1175"/>
        <v>#REF!</v>
      </c>
      <c r="BD344" s="167" t="e">
        <f t="shared" ca="1" si="1176"/>
        <v>#REF!</v>
      </c>
      <c r="BE344" s="167" t="e">
        <f t="shared" ca="1" si="1177"/>
        <v>#REF!</v>
      </c>
      <c r="BF344" s="18"/>
      <c r="BG344" s="168">
        <f>INDEX('2_Needs'!$F:$F,MATCH($A344,'2_Needs'!$A:$A,0))</f>
        <v>4.0509622273562142E-4</v>
      </c>
      <c r="BH344" s="114"/>
      <c r="BI344" s="167">
        <f t="shared" ref="BI344:BX344" si="1253">IF(BI$3="reset",$BG344*BI$6,BH344*(1+$C$4))</f>
        <v>0</v>
      </c>
      <c r="BJ344" s="167">
        <f t="shared" si="1253"/>
        <v>0</v>
      </c>
      <c r="BK344" s="167">
        <f t="shared" si="1253"/>
        <v>0</v>
      </c>
      <c r="BL344" s="167">
        <f t="shared" si="1253"/>
        <v>0</v>
      </c>
      <c r="BM344" s="167">
        <f t="shared" si="1253"/>
        <v>0</v>
      </c>
      <c r="BN344" s="167">
        <f t="shared" si="1253"/>
        <v>0</v>
      </c>
      <c r="BO344" s="167">
        <f t="shared" si="1253"/>
        <v>0</v>
      </c>
      <c r="BP344" s="167">
        <f t="shared" si="1253"/>
        <v>0</v>
      </c>
      <c r="BQ344" s="167">
        <f t="shared" si="1253"/>
        <v>0</v>
      </c>
      <c r="BR344" s="167">
        <f t="shared" si="1253"/>
        <v>0</v>
      </c>
      <c r="BS344" s="167">
        <f t="shared" si="1253"/>
        <v>0</v>
      </c>
      <c r="BT344" s="167">
        <f t="shared" si="1253"/>
        <v>0</v>
      </c>
      <c r="BU344" s="167">
        <f t="shared" si="1253"/>
        <v>0</v>
      </c>
      <c r="BV344" s="167">
        <f t="shared" si="1253"/>
        <v>0</v>
      </c>
      <c r="BW344" s="167">
        <f t="shared" si="1253"/>
        <v>0</v>
      </c>
      <c r="BX344" s="167">
        <f t="shared" si="1253"/>
        <v>0</v>
      </c>
      <c r="BZ344" s="167" t="e">
        <f t="shared" ca="1" si="1096"/>
        <v>#REF!</v>
      </c>
      <c r="CA344" s="167" t="e">
        <f t="shared" ca="1" si="1097"/>
        <v>#REF!</v>
      </c>
      <c r="CB344" s="167" t="e">
        <f t="shared" ca="1" si="1098"/>
        <v>#REF!</v>
      </c>
      <c r="CC344" s="167" t="e">
        <f t="shared" ca="1" si="1099"/>
        <v>#REF!</v>
      </c>
      <c r="CD344" s="167" t="e">
        <f t="shared" ca="1" si="1100"/>
        <v>#REF!</v>
      </c>
      <c r="CE344" s="167" t="e">
        <f t="shared" ca="1" si="1101"/>
        <v>#REF!</v>
      </c>
      <c r="CF344" s="167" t="e">
        <f t="shared" ca="1" si="1102"/>
        <v>#REF!</v>
      </c>
      <c r="CG344" s="167" t="e">
        <f t="shared" ca="1" si="1103"/>
        <v>#REF!</v>
      </c>
      <c r="CH344" s="167" t="e">
        <f t="shared" ca="1" si="1104"/>
        <v>#REF!</v>
      </c>
      <c r="CI344" s="167" t="e">
        <f t="shared" ca="1" si="1105"/>
        <v>#REF!</v>
      </c>
      <c r="CJ344" s="167" t="e">
        <f t="shared" ca="1" si="1106"/>
        <v>#REF!</v>
      </c>
      <c r="CK344" s="167" t="e">
        <f t="shared" ca="1" si="1107"/>
        <v>#REF!</v>
      </c>
      <c r="CL344" s="167" t="e">
        <f t="shared" ca="1" si="1108"/>
        <v>#REF!</v>
      </c>
      <c r="CM344" s="167" t="e">
        <f t="shared" ca="1" si="1109"/>
        <v>#REF!</v>
      </c>
      <c r="CN344" s="167" t="e">
        <f t="shared" ca="1" si="1110"/>
        <v>#REF!</v>
      </c>
      <c r="CO344" s="167" t="e">
        <f t="shared" ca="1" si="1111"/>
        <v>#REF!</v>
      </c>
      <c r="CQ344" s="167" t="e">
        <f t="shared" ca="1" si="1112"/>
        <v>#REF!</v>
      </c>
      <c r="CR344" s="167" t="e">
        <f t="shared" ca="1" si="1113"/>
        <v>#REF!</v>
      </c>
      <c r="CS344" s="167" t="e">
        <f t="shared" ca="1" si="1114"/>
        <v>#REF!</v>
      </c>
      <c r="CT344" s="167" t="e">
        <f t="shared" ca="1" si="1115"/>
        <v>#REF!</v>
      </c>
      <c r="CU344" s="167" t="e">
        <f t="shared" ca="1" si="1116"/>
        <v>#REF!</v>
      </c>
      <c r="CV344" s="167" t="e">
        <f t="shared" ca="1" si="1117"/>
        <v>#REF!</v>
      </c>
      <c r="CW344" s="167" t="e">
        <f t="shared" ca="1" si="1118"/>
        <v>#REF!</v>
      </c>
      <c r="CX344" s="167" t="e">
        <f t="shared" ca="1" si="1119"/>
        <v>#REF!</v>
      </c>
      <c r="CY344" s="167" t="e">
        <f t="shared" ca="1" si="1120"/>
        <v>#REF!</v>
      </c>
      <c r="CZ344" s="167" t="e">
        <f t="shared" ca="1" si="1121"/>
        <v>#REF!</v>
      </c>
      <c r="DA344" s="167" t="e">
        <f t="shared" ca="1" si="1122"/>
        <v>#REF!</v>
      </c>
      <c r="DB344" s="167" t="e">
        <f t="shared" ca="1" si="1123"/>
        <v>#REF!</v>
      </c>
      <c r="DC344" s="167" t="e">
        <f t="shared" ca="1" si="1124"/>
        <v>#REF!</v>
      </c>
      <c r="DD344" s="167" t="e">
        <f t="shared" ca="1" si="1125"/>
        <v>#REF!</v>
      </c>
      <c r="DE344" s="167" t="e">
        <f t="shared" ca="1" si="1126"/>
        <v>#REF!</v>
      </c>
      <c r="DF344" s="167" t="e">
        <f t="shared" ca="1" si="1127"/>
        <v>#REF!</v>
      </c>
      <c r="DH344" s="167">
        <f t="shared" si="1128"/>
        <v>0</v>
      </c>
      <c r="DI344" s="167">
        <f t="shared" si="1129"/>
        <v>0</v>
      </c>
      <c r="DJ344" s="167">
        <f t="shared" si="1130"/>
        <v>0</v>
      </c>
      <c r="DK344" s="167">
        <f t="shared" si="1131"/>
        <v>0</v>
      </c>
      <c r="DL344" s="167">
        <f t="shared" si="1132"/>
        <v>0</v>
      </c>
      <c r="DM344" s="167">
        <f t="shared" si="1133"/>
        <v>0</v>
      </c>
      <c r="DN344" s="167">
        <f t="shared" si="1134"/>
        <v>0</v>
      </c>
      <c r="DO344" s="167">
        <f t="shared" si="1135"/>
        <v>0</v>
      </c>
      <c r="DP344" s="167">
        <f t="shared" si="1136"/>
        <v>0</v>
      </c>
      <c r="DQ344" s="167">
        <f t="shared" si="1137"/>
        <v>0</v>
      </c>
      <c r="DR344" s="167">
        <f t="shared" si="1138"/>
        <v>0</v>
      </c>
      <c r="DS344" s="167">
        <f t="shared" si="1139"/>
        <v>0</v>
      </c>
      <c r="DT344" s="167">
        <f t="shared" si="1140"/>
        <v>0</v>
      </c>
      <c r="DU344" s="167">
        <f t="shared" si="1141"/>
        <v>0</v>
      </c>
      <c r="DV344" s="167">
        <f t="shared" si="1142"/>
        <v>0</v>
      </c>
      <c r="DW344" s="167">
        <f t="shared" si="1143"/>
        <v>0</v>
      </c>
      <c r="DY344" s="167" t="e">
        <f t="shared" ca="1" si="1179"/>
        <v>#REF!</v>
      </c>
      <c r="DZ344" s="167" t="e">
        <f t="shared" ca="1" si="1180"/>
        <v>#REF!</v>
      </c>
      <c r="EA344" s="167" t="e">
        <f t="shared" ca="1" si="1181"/>
        <v>#REF!</v>
      </c>
      <c r="EB344" s="167" t="e">
        <f t="shared" ca="1" si="1182"/>
        <v>#REF!</v>
      </c>
      <c r="EC344" s="167" t="e">
        <f t="shared" ca="1" si="1183"/>
        <v>#REF!</v>
      </c>
      <c r="ED344" s="167" t="e">
        <f t="shared" ca="1" si="1184"/>
        <v>#REF!</v>
      </c>
      <c r="EE344" s="167" t="e">
        <f t="shared" ca="1" si="1185"/>
        <v>#REF!</v>
      </c>
      <c r="EF344" s="167" t="e">
        <f t="shared" ca="1" si="1186"/>
        <v>#REF!</v>
      </c>
      <c r="EG344" s="167" t="e">
        <f t="shared" ca="1" si="1187"/>
        <v>#REF!</v>
      </c>
      <c r="EH344" s="167" t="e">
        <f t="shared" ca="1" si="1188"/>
        <v>#REF!</v>
      </c>
      <c r="EI344" s="167" t="e">
        <f t="shared" ca="1" si="1189"/>
        <v>#REF!</v>
      </c>
      <c r="EJ344" s="167" t="e">
        <f t="shared" ca="1" si="1190"/>
        <v>#REF!</v>
      </c>
      <c r="EK344" s="167" t="e">
        <f t="shared" ca="1" si="1191"/>
        <v>#REF!</v>
      </c>
      <c r="EL344" s="167" t="e">
        <f t="shared" ca="1" si="1192"/>
        <v>#REF!</v>
      </c>
      <c r="EM344" s="167" t="e">
        <f t="shared" ca="1" si="1193"/>
        <v>#REF!</v>
      </c>
      <c r="EN344" s="167" t="e">
        <f t="shared" ca="1" si="1194"/>
        <v>#REF!</v>
      </c>
      <c r="EP344" s="167">
        <f t="shared" si="1195"/>
        <v>0</v>
      </c>
      <c r="EQ344" s="167">
        <f t="shared" si="1196"/>
        <v>0</v>
      </c>
      <c r="ER344" s="167">
        <f t="shared" si="1197"/>
        <v>0</v>
      </c>
      <c r="ES344" s="167">
        <f t="shared" si="1198"/>
        <v>0</v>
      </c>
      <c r="ET344" s="167">
        <f t="shared" si="1199"/>
        <v>0</v>
      </c>
      <c r="EU344" s="167">
        <f t="shared" si="1200"/>
        <v>0</v>
      </c>
      <c r="EV344" s="167">
        <f t="shared" si="1201"/>
        <v>0</v>
      </c>
      <c r="EW344" s="167">
        <f t="shared" si="1202"/>
        <v>0</v>
      </c>
      <c r="EX344" s="167">
        <f t="shared" si="1203"/>
        <v>0</v>
      </c>
      <c r="EY344" s="167">
        <f t="shared" si="1204"/>
        <v>0</v>
      </c>
      <c r="EZ344" s="167">
        <f t="shared" si="1205"/>
        <v>0</v>
      </c>
      <c r="FA344" s="167">
        <f t="shared" si="1206"/>
        <v>0</v>
      </c>
      <c r="FB344" s="167">
        <f t="shared" si="1207"/>
        <v>0</v>
      </c>
      <c r="FC344" s="167">
        <f t="shared" si="1208"/>
        <v>0</v>
      </c>
      <c r="FD344" s="167">
        <f t="shared" si="1209"/>
        <v>0</v>
      </c>
      <c r="FE344" s="167">
        <f t="shared" si="1210"/>
        <v>0</v>
      </c>
      <c r="FG344" s="167">
        <f t="shared" si="1211"/>
        <v>0</v>
      </c>
      <c r="FH344" s="167">
        <f t="shared" si="1212"/>
        <v>0</v>
      </c>
      <c r="FI344" s="167">
        <f t="shared" si="1213"/>
        <v>0</v>
      </c>
      <c r="FJ344" s="167">
        <f t="shared" si="1214"/>
        <v>0</v>
      </c>
      <c r="FK344" s="167">
        <f t="shared" si="1215"/>
        <v>0</v>
      </c>
      <c r="FL344" s="167">
        <f t="shared" si="1216"/>
        <v>0</v>
      </c>
      <c r="FM344" s="167">
        <f t="shared" si="1217"/>
        <v>0</v>
      </c>
      <c r="FN344" s="167">
        <f t="shared" si="1218"/>
        <v>0</v>
      </c>
      <c r="FO344" s="167">
        <f t="shared" si="1219"/>
        <v>0</v>
      </c>
      <c r="FP344" s="167">
        <f t="shared" si="1220"/>
        <v>0</v>
      </c>
      <c r="FQ344" s="167">
        <f t="shared" si="1221"/>
        <v>0</v>
      </c>
      <c r="FR344" s="167">
        <f t="shared" si="1222"/>
        <v>0</v>
      </c>
      <c r="FS344" s="167">
        <f t="shared" si="1223"/>
        <v>0</v>
      </c>
      <c r="FT344" s="167">
        <f t="shared" si="1224"/>
        <v>0</v>
      </c>
      <c r="FU344" s="167">
        <f t="shared" si="1225"/>
        <v>0</v>
      </c>
      <c r="FV344" s="167">
        <f t="shared" si="1226"/>
        <v>0</v>
      </c>
      <c r="FX344" s="167">
        <f t="shared" si="1227"/>
        <v>0</v>
      </c>
      <c r="FY344" s="167">
        <f t="shared" si="1228"/>
        <v>0</v>
      </c>
      <c r="FZ344" s="167">
        <f t="shared" si="1229"/>
        <v>0</v>
      </c>
      <c r="GA344" s="167">
        <f t="shared" si="1230"/>
        <v>0</v>
      </c>
      <c r="GB344" s="167">
        <f t="shared" si="1231"/>
        <v>0</v>
      </c>
      <c r="GC344" s="167">
        <f t="shared" si="1232"/>
        <v>0</v>
      </c>
      <c r="GD344" s="167">
        <f t="shared" si="1233"/>
        <v>0</v>
      </c>
      <c r="GE344" s="167">
        <f t="shared" si="1234"/>
        <v>0</v>
      </c>
      <c r="GF344" s="167">
        <f t="shared" si="1235"/>
        <v>0</v>
      </c>
      <c r="GG344" s="167">
        <f t="shared" si="1236"/>
        <v>0</v>
      </c>
      <c r="GH344" s="167">
        <f t="shared" si="1237"/>
        <v>0</v>
      </c>
      <c r="GI344" s="167">
        <f t="shared" si="1238"/>
        <v>0</v>
      </c>
      <c r="GJ344" s="167">
        <f t="shared" si="1239"/>
        <v>0</v>
      </c>
      <c r="GK344" s="167">
        <f t="shared" si="1240"/>
        <v>0</v>
      </c>
      <c r="GL344" s="167">
        <f t="shared" si="1241"/>
        <v>0</v>
      </c>
      <c r="GM344" s="167">
        <f t="shared" si="1242"/>
        <v>0</v>
      </c>
      <c r="GO344" s="167" t="e">
        <f t="shared" ca="1" si="1077"/>
        <v>#REF!</v>
      </c>
      <c r="GP344" s="167" t="e">
        <f t="shared" ca="1" si="1093"/>
        <v>#REF!</v>
      </c>
      <c r="GQ344" s="167" t="e">
        <f t="shared" ca="1" si="1093"/>
        <v>#REF!</v>
      </c>
      <c r="GR344" s="167" t="e">
        <f t="shared" ca="1" si="1093"/>
        <v>#REF!</v>
      </c>
      <c r="GS344" s="167" t="e">
        <f t="shared" ca="1" si="1093"/>
        <v>#REF!</v>
      </c>
      <c r="GT344" s="167" t="e">
        <f t="shared" ca="1" si="1093"/>
        <v>#REF!</v>
      </c>
      <c r="GU344" s="167" t="e">
        <f t="shared" ca="1" si="1093"/>
        <v>#REF!</v>
      </c>
      <c r="GV344" s="167" t="e">
        <f t="shared" ca="1" si="1093"/>
        <v>#REF!</v>
      </c>
      <c r="GW344" s="167" t="e">
        <f t="shared" ca="1" si="1093"/>
        <v>#REF!</v>
      </c>
      <c r="GX344" s="167" t="e">
        <f t="shared" ca="1" si="1093"/>
        <v>#REF!</v>
      </c>
      <c r="GY344" s="167" t="e">
        <f t="shared" ca="1" si="1093"/>
        <v>#REF!</v>
      </c>
      <c r="GZ344" s="167" t="e">
        <f t="shared" ca="1" si="1093"/>
        <v>#REF!</v>
      </c>
      <c r="HA344" s="167" t="e">
        <f t="shared" ca="1" si="1093"/>
        <v>#REF!</v>
      </c>
      <c r="HB344" s="167" t="e">
        <f t="shared" ca="1" si="1093"/>
        <v>#REF!</v>
      </c>
      <c r="HC344" s="167" t="e">
        <f t="shared" ca="1" si="1093"/>
        <v>#REF!</v>
      </c>
      <c r="HD344" s="167" t="e">
        <f t="shared" ca="1" si="1093"/>
        <v>#REF!</v>
      </c>
      <c r="HF344" s="167" t="e">
        <f t="shared" ca="1" si="1144"/>
        <v>#REF!</v>
      </c>
      <c r="HG344" s="167" t="e">
        <f t="shared" ca="1" si="1145"/>
        <v>#REF!</v>
      </c>
      <c r="HH344" s="167" t="e">
        <f t="shared" ca="1" si="1146"/>
        <v>#REF!</v>
      </c>
      <c r="HI344" s="167" t="e">
        <f t="shared" ca="1" si="1147"/>
        <v>#REF!</v>
      </c>
      <c r="HJ344" s="167" t="e">
        <f t="shared" ca="1" si="1148"/>
        <v>#REF!</v>
      </c>
      <c r="HK344" s="167" t="e">
        <f t="shared" ca="1" si="1149"/>
        <v>#REF!</v>
      </c>
      <c r="HL344" s="167" t="e">
        <f t="shared" ca="1" si="1150"/>
        <v>#REF!</v>
      </c>
      <c r="HM344" s="167" t="e">
        <f t="shared" ca="1" si="1151"/>
        <v>#REF!</v>
      </c>
      <c r="HN344" s="167" t="e">
        <f t="shared" ca="1" si="1152"/>
        <v>#REF!</v>
      </c>
      <c r="HO344" s="167" t="e">
        <f t="shared" ca="1" si="1153"/>
        <v>#REF!</v>
      </c>
      <c r="HP344" s="167" t="e">
        <f t="shared" ca="1" si="1154"/>
        <v>#REF!</v>
      </c>
      <c r="HQ344" s="167" t="e">
        <f t="shared" ca="1" si="1155"/>
        <v>#REF!</v>
      </c>
      <c r="HR344" s="167" t="e">
        <f t="shared" ca="1" si="1156"/>
        <v>#REF!</v>
      </c>
      <c r="HS344" s="167" t="e">
        <f t="shared" ca="1" si="1157"/>
        <v>#REF!</v>
      </c>
      <c r="HT344" s="167" t="e">
        <f t="shared" ca="1" si="1158"/>
        <v>#REF!</v>
      </c>
      <c r="HU344" s="167" t="e">
        <f t="shared" ca="1" si="1159"/>
        <v>#REF!</v>
      </c>
      <c r="HW344" s="167" t="e">
        <f t="shared" ca="1" si="1160"/>
        <v>#REF!</v>
      </c>
      <c r="HX344" s="167">
        <f t="shared" si="1161"/>
        <v>0</v>
      </c>
      <c r="HY344" s="167" t="e">
        <f t="shared" ca="1" si="1243"/>
        <v>#REF!</v>
      </c>
      <c r="HZ344" s="219" t="e">
        <f t="shared" ca="1" si="1244"/>
        <v>#REF!</v>
      </c>
    </row>
    <row r="345" spans="1:234" s="48" customFormat="1">
      <c r="A345" s="3" t="s">
        <v>684</v>
      </c>
      <c r="B345" s="202" t="str">
        <f>INDEX('Ref1'!$E:$E,MATCH(A345,'Ref1'!$A:$A,0))</f>
        <v>Three Rivers</v>
      </c>
      <c r="C345" s="42" t="str">
        <f>INDEX(Data1!B:B,MATCH(A345,Data1!A:A,0))</f>
        <v>SD</v>
      </c>
      <c r="D345" s="253" t="str">
        <f>INDEX(Data1!C:C,MATCH(A345,Data1!A:A,0))</f>
        <v>E</v>
      </c>
      <c r="E345" s="200" t="str">
        <f>IF($C$6="No","No",IF(COUNTIF(Inputs!$K$359:$K$398,$A345)&gt;0,"Yes","No"))</f>
        <v>No</v>
      </c>
      <c r="F345" s="404"/>
      <c r="G345" s="62">
        <f>INDEX('4_RatesSplit'!K:K,MATCH($A345,'4_RatesSplit'!$A:$A,0))</f>
        <v>0</v>
      </c>
      <c r="H345" s="171">
        <f>INDEX('4_RatesSplit'!L:L,MATCH($A345,'4_RatesSplit'!$A:$A,0))</f>
        <v>0</v>
      </c>
      <c r="I345" s="167">
        <f>INDEX('4_RatesSplit'!M:M,MATCH($A345,'4_RatesSplit'!$A:$A,0))</f>
        <v>0</v>
      </c>
      <c r="J345" s="167">
        <f>INDEX('4_RatesSplit'!N:N,MATCH($A345,'4_RatesSplit'!$A:$A,0))</f>
        <v>0</v>
      </c>
      <c r="K345" s="167">
        <f>INDEX('4_RatesSplit'!O:O,MATCH($A345,'4_RatesSplit'!$A:$A,0))</f>
        <v>0</v>
      </c>
      <c r="L345" s="167">
        <f>INDEX('4_RatesSplit'!P:P,MATCH($A345,'4_RatesSplit'!$A:$A,0))</f>
        <v>0</v>
      </c>
      <c r="M345" s="167">
        <f>INDEX('4_RatesSplit'!Q:Q,MATCH($A345,'4_RatesSplit'!$A:$A,0))</f>
        <v>0</v>
      </c>
      <c r="N345" s="167">
        <f>INDEX('4_RatesSplit'!R:R,MATCH($A345,'4_RatesSplit'!$A:$A,0))</f>
        <v>0</v>
      </c>
      <c r="O345" s="167">
        <f>INDEX('4_RatesSplit'!S:S,MATCH($A345,'4_RatesSplit'!$A:$A,0))</f>
        <v>0</v>
      </c>
      <c r="P345" s="167">
        <f>INDEX('4_RatesSplit'!T:T,MATCH($A345,'4_RatesSplit'!$A:$A,0))</f>
        <v>0</v>
      </c>
      <c r="Q345" s="167">
        <f>INDEX('4_RatesSplit'!U:U,MATCH($A345,'4_RatesSplit'!$A:$A,0))</f>
        <v>0</v>
      </c>
      <c r="R345" s="167">
        <f>INDEX('4_RatesSplit'!V:V,MATCH($A345,'4_RatesSplit'!$A:$A,0))</f>
        <v>0</v>
      </c>
      <c r="S345" s="167">
        <f>INDEX('4_RatesSplit'!W:W,MATCH($A345,'4_RatesSplit'!$A:$A,0))</f>
        <v>0</v>
      </c>
      <c r="T345" s="167">
        <f>INDEX('4_RatesSplit'!X:X,MATCH($A345,'4_RatesSplit'!$A:$A,0))</f>
        <v>0</v>
      </c>
      <c r="U345" s="167">
        <f>INDEX('4_RatesSplit'!Y:Y,MATCH($A345,'4_RatesSplit'!$A:$A,0))</f>
        <v>0</v>
      </c>
      <c r="V345" s="167">
        <f>INDEX('4_RatesSplit'!Z:Z,MATCH($A345,'4_RatesSplit'!$A:$A,0))</f>
        <v>0</v>
      </c>
      <c r="W345" s="167">
        <f>INDEX('4_RatesSplit'!AA:AA,MATCH($A345,'4_RatesSplit'!$A:$A,0))</f>
        <v>0</v>
      </c>
      <c r="X345" s="18"/>
      <c r="Y345" s="168" t="e">
        <f ca="1">INDEX('4_RatesSplit'!AT:AT,MATCH($A345,'4_RatesSplit'!$A:$A,0))</f>
        <v>#REF!</v>
      </c>
      <c r="Z345" s="168" t="e">
        <f ca="1">INDEX('4_RatesSplit'!AU:AU,MATCH($A345,'4_RatesSplit'!$A:$A,0))</f>
        <v>#REF!</v>
      </c>
      <c r="AA345" s="168" t="e">
        <f ca="1">INDEX('4_RatesSplit'!AV:AV,MATCH($A345,'4_RatesSplit'!$A:$A,0))</f>
        <v>#REF!</v>
      </c>
      <c r="AB345" s="168" t="e">
        <f ca="1">INDEX('4_RatesSplit'!AW:AW,MATCH($A345,'4_RatesSplit'!$A:$A,0))</f>
        <v>#REF!</v>
      </c>
      <c r="AC345" s="168" t="e">
        <f ca="1">INDEX('4_RatesSplit'!AX:AX,MATCH($A345,'4_RatesSplit'!$A:$A,0))</f>
        <v>#REF!</v>
      </c>
      <c r="AD345" s="168" t="e">
        <f ca="1">INDEX('4_RatesSplit'!AY:AY,MATCH($A345,'4_RatesSplit'!$A:$A,0))</f>
        <v>#REF!</v>
      </c>
      <c r="AE345" s="168" t="e">
        <f ca="1">INDEX('4_RatesSplit'!AZ:AZ,MATCH($A345,'4_RatesSplit'!$A:$A,0))</f>
        <v>#REF!</v>
      </c>
      <c r="AF345" s="168" t="e">
        <f ca="1">INDEX('4_RatesSplit'!BA:BA,MATCH($A345,'4_RatesSplit'!$A:$A,0))</f>
        <v>#REF!</v>
      </c>
      <c r="AG345" s="168" t="e">
        <f ca="1">INDEX('4_RatesSplit'!BB:BB,MATCH($A345,'4_RatesSplit'!$A:$A,0))</f>
        <v>#REF!</v>
      </c>
      <c r="AH345" s="168" t="e">
        <f ca="1">INDEX('4_RatesSplit'!BC:BC,MATCH($A345,'4_RatesSplit'!$A:$A,0))</f>
        <v>#REF!</v>
      </c>
      <c r="AI345" s="168" t="e">
        <f ca="1">INDEX('4_RatesSplit'!BD:BD,MATCH($A345,'4_RatesSplit'!$A:$A,0))</f>
        <v>#REF!</v>
      </c>
      <c r="AJ345" s="168" t="e">
        <f ca="1">INDEX('4_RatesSplit'!BE:BE,MATCH($A345,'4_RatesSplit'!$A:$A,0))</f>
        <v>#REF!</v>
      </c>
      <c r="AK345" s="168" t="e">
        <f ca="1">INDEX('4_RatesSplit'!BF:BF,MATCH($A345,'4_RatesSplit'!$A:$A,0))</f>
        <v>#REF!</v>
      </c>
      <c r="AL345" s="168" t="e">
        <f ca="1">INDEX('4_RatesSplit'!BG:BG,MATCH($A345,'4_RatesSplit'!$A:$A,0))</f>
        <v>#REF!</v>
      </c>
      <c r="AM345" s="168" t="e">
        <f ca="1">INDEX('4_RatesSplit'!BH:BH,MATCH($A345,'4_RatesSplit'!$A:$A,0))</f>
        <v>#REF!</v>
      </c>
      <c r="AN345" s="198" t="e">
        <f ca="1">INDEX('4_RatesSplit'!BI:BI,MATCH($A345,'4_RatesSplit'!$A:$A,0))</f>
        <v>#REF!</v>
      </c>
      <c r="AO345" s="114"/>
      <c r="AP345" s="167" t="e">
        <f t="shared" ca="1" si="1162"/>
        <v>#REF!</v>
      </c>
      <c r="AQ345" s="167" t="e">
        <f t="shared" ca="1" si="1163"/>
        <v>#REF!</v>
      </c>
      <c r="AR345" s="167" t="e">
        <f t="shared" ca="1" si="1164"/>
        <v>#REF!</v>
      </c>
      <c r="AS345" s="167" t="e">
        <f t="shared" ca="1" si="1165"/>
        <v>#REF!</v>
      </c>
      <c r="AT345" s="167" t="e">
        <f t="shared" ca="1" si="1166"/>
        <v>#REF!</v>
      </c>
      <c r="AU345" s="167" t="e">
        <f t="shared" ca="1" si="1167"/>
        <v>#REF!</v>
      </c>
      <c r="AV345" s="167" t="e">
        <f t="shared" ca="1" si="1168"/>
        <v>#REF!</v>
      </c>
      <c r="AW345" s="167" t="e">
        <f t="shared" ca="1" si="1169"/>
        <v>#REF!</v>
      </c>
      <c r="AX345" s="167" t="e">
        <f t="shared" ca="1" si="1170"/>
        <v>#REF!</v>
      </c>
      <c r="AY345" s="167" t="e">
        <f t="shared" ca="1" si="1171"/>
        <v>#REF!</v>
      </c>
      <c r="AZ345" s="167" t="e">
        <f t="shared" ca="1" si="1172"/>
        <v>#REF!</v>
      </c>
      <c r="BA345" s="167" t="e">
        <f t="shared" ca="1" si="1173"/>
        <v>#REF!</v>
      </c>
      <c r="BB345" s="167" t="e">
        <f t="shared" ca="1" si="1174"/>
        <v>#REF!</v>
      </c>
      <c r="BC345" s="167" t="e">
        <f t="shared" ca="1" si="1175"/>
        <v>#REF!</v>
      </c>
      <c r="BD345" s="167" t="e">
        <f t="shared" ca="1" si="1176"/>
        <v>#REF!</v>
      </c>
      <c r="BE345" s="167" t="e">
        <f t="shared" ca="1" si="1177"/>
        <v>#REF!</v>
      </c>
      <c r="BF345" s="18"/>
      <c r="BG345" s="168">
        <f>INDEX('2_Needs'!$F:$F,MATCH($A345,'2_Needs'!$A:$A,0))</f>
        <v>1.5989489626635659E-4</v>
      </c>
      <c r="BH345" s="114"/>
      <c r="BI345" s="167">
        <f t="shared" ref="BI345:BX345" si="1254">IF(BI$3="reset",$BG345*BI$6,BH345*(1+$C$4))</f>
        <v>0</v>
      </c>
      <c r="BJ345" s="167">
        <f t="shared" si="1254"/>
        <v>0</v>
      </c>
      <c r="BK345" s="167">
        <f t="shared" si="1254"/>
        <v>0</v>
      </c>
      <c r="BL345" s="167">
        <f t="shared" si="1254"/>
        <v>0</v>
      </c>
      <c r="BM345" s="167">
        <f t="shared" si="1254"/>
        <v>0</v>
      </c>
      <c r="BN345" s="167">
        <f t="shared" si="1254"/>
        <v>0</v>
      </c>
      <c r="BO345" s="167">
        <f t="shared" si="1254"/>
        <v>0</v>
      </c>
      <c r="BP345" s="167">
        <f t="shared" si="1254"/>
        <v>0</v>
      </c>
      <c r="BQ345" s="167">
        <f t="shared" si="1254"/>
        <v>0</v>
      </c>
      <c r="BR345" s="167">
        <f t="shared" si="1254"/>
        <v>0</v>
      </c>
      <c r="BS345" s="167">
        <f t="shared" si="1254"/>
        <v>0</v>
      </c>
      <c r="BT345" s="167">
        <f t="shared" si="1254"/>
        <v>0</v>
      </c>
      <c r="BU345" s="167">
        <f t="shared" si="1254"/>
        <v>0</v>
      </c>
      <c r="BV345" s="167">
        <f t="shared" si="1254"/>
        <v>0</v>
      </c>
      <c r="BW345" s="167">
        <f t="shared" si="1254"/>
        <v>0</v>
      </c>
      <c r="BX345" s="167">
        <f t="shared" si="1254"/>
        <v>0</v>
      </c>
      <c r="BZ345" s="167" t="e">
        <f t="shared" ca="1" si="1096"/>
        <v>#REF!</v>
      </c>
      <c r="CA345" s="167" t="e">
        <f t="shared" ca="1" si="1097"/>
        <v>#REF!</v>
      </c>
      <c r="CB345" s="167" t="e">
        <f t="shared" ca="1" si="1098"/>
        <v>#REF!</v>
      </c>
      <c r="CC345" s="167" t="e">
        <f t="shared" ca="1" si="1099"/>
        <v>#REF!</v>
      </c>
      <c r="CD345" s="167" t="e">
        <f t="shared" ca="1" si="1100"/>
        <v>#REF!</v>
      </c>
      <c r="CE345" s="167" t="e">
        <f t="shared" ca="1" si="1101"/>
        <v>#REF!</v>
      </c>
      <c r="CF345" s="167" t="e">
        <f t="shared" ca="1" si="1102"/>
        <v>#REF!</v>
      </c>
      <c r="CG345" s="167" t="e">
        <f t="shared" ca="1" si="1103"/>
        <v>#REF!</v>
      </c>
      <c r="CH345" s="167" t="e">
        <f t="shared" ca="1" si="1104"/>
        <v>#REF!</v>
      </c>
      <c r="CI345" s="167" t="e">
        <f t="shared" ca="1" si="1105"/>
        <v>#REF!</v>
      </c>
      <c r="CJ345" s="167" t="e">
        <f t="shared" ca="1" si="1106"/>
        <v>#REF!</v>
      </c>
      <c r="CK345" s="167" t="e">
        <f t="shared" ca="1" si="1107"/>
        <v>#REF!</v>
      </c>
      <c r="CL345" s="167" t="e">
        <f t="shared" ca="1" si="1108"/>
        <v>#REF!</v>
      </c>
      <c r="CM345" s="167" t="e">
        <f t="shared" ca="1" si="1109"/>
        <v>#REF!</v>
      </c>
      <c r="CN345" s="167" t="e">
        <f t="shared" ca="1" si="1110"/>
        <v>#REF!</v>
      </c>
      <c r="CO345" s="167" t="e">
        <f t="shared" ca="1" si="1111"/>
        <v>#REF!</v>
      </c>
      <c r="CQ345" s="167" t="e">
        <f t="shared" ca="1" si="1112"/>
        <v>#REF!</v>
      </c>
      <c r="CR345" s="167" t="e">
        <f t="shared" ca="1" si="1113"/>
        <v>#REF!</v>
      </c>
      <c r="CS345" s="167" t="e">
        <f t="shared" ca="1" si="1114"/>
        <v>#REF!</v>
      </c>
      <c r="CT345" s="167" t="e">
        <f t="shared" ca="1" si="1115"/>
        <v>#REF!</v>
      </c>
      <c r="CU345" s="167" t="e">
        <f t="shared" ca="1" si="1116"/>
        <v>#REF!</v>
      </c>
      <c r="CV345" s="167" t="e">
        <f t="shared" ca="1" si="1117"/>
        <v>#REF!</v>
      </c>
      <c r="CW345" s="167" t="e">
        <f t="shared" ca="1" si="1118"/>
        <v>#REF!</v>
      </c>
      <c r="CX345" s="167" t="e">
        <f t="shared" ca="1" si="1119"/>
        <v>#REF!</v>
      </c>
      <c r="CY345" s="167" t="e">
        <f t="shared" ca="1" si="1120"/>
        <v>#REF!</v>
      </c>
      <c r="CZ345" s="167" t="e">
        <f t="shared" ca="1" si="1121"/>
        <v>#REF!</v>
      </c>
      <c r="DA345" s="167" t="e">
        <f t="shared" ca="1" si="1122"/>
        <v>#REF!</v>
      </c>
      <c r="DB345" s="167" t="e">
        <f t="shared" ca="1" si="1123"/>
        <v>#REF!</v>
      </c>
      <c r="DC345" s="167" t="e">
        <f t="shared" ca="1" si="1124"/>
        <v>#REF!</v>
      </c>
      <c r="DD345" s="167" t="e">
        <f t="shared" ca="1" si="1125"/>
        <v>#REF!</v>
      </c>
      <c r="DE345" s="167" t="e">
        <f t="shared" ca="1" si="1126"/>
        <v>#REF!</v>
      </c>
      <c r="DF345" s="167" t="e">
        <f t="shared" ca="1" si="1127"/>
        <v>#REF!</v>
      </c>
      <c r="DH345" s="167">
        <f t="shared" si="1128"/>
        <v>0</v>
      </c>
      <c r="DI345" s="167">
        <f t="shared" si="1129"/>
        <v>0</v>
      </c>
      <c r="DJ345" s="167">
        <f t="shared" si="1130"/>
        <v>0</v>
      </c>
      <c r="DK345" s="167">
        <f t="shared" si="1131"/>
        <v>0</v>
      </c>
      <c r="DL345" s="167">
        <f t="shared" si="1132"/>
        <v>0</v>
      </c>
      <c r="DM345" s="167">
        <f t="shared" si="1133"/>
        <v>0</v>
      </c>
      <c r="DN345" s="167">
        <f t="shared" si="1134"/>
        <v>0</v>
      </c>
      <c r="DO345" s="167">
        <f t="shared" si="1135"/>
        <v>0</v>
      </c>
      <c r="DP345" s="167">
        <f t="shared" si="1136"/>
        <v>0</v>
      </c>
      <c r="DQ345" s="167">
        <f t="shared" si="1137"/>
        <v>0</v>
      </c>
      <c r="DR345" s="167">
        <f t="shared" si="1138"/>
        <v>0</v>
      </c>
      <c r="DS345" s="167">
        <f t="shared" si="1139"/>
        <v>0</v>
      </c>
      <c r="DT345" s="167">
        <f t="shared" si="1140"/>
        <v>0</v>
      </c>
      <c r="DU345" s="167">
        <f t="shared" si="1141"/>
        <v>0</v>
      </c>
      <c r="DV345" s="167">
        <f t="shared" si="1142"/>
        <v>0</v>
      </c>
      <c r="DW345" s="167">
        <f t="shared" si="1143"/>
        <v>0</v>
      </c>
      <c r="DY345" s="167" t="e">
        <f t="shared" ca="1" si="1179"/>
        <v>#REF!</v>
      </c>
      <c r="DZ345" s="167" t="e">
        <f t="shared" ca="1" si="1180"/>
        <v>#REF!</v>
      </c>
      <c r="EA345" s="167" t="e">
        <f t="shared" ca="1" si="1181"/>
        <v>#REF!</v>
      </c>
      <c r="EB345" s="167" t="e">
        <f t="shared" ca="1" si="1182"/>
        <v>#REF!</v>
      </c>
      <c r="EC345" s="167" t="e">
        <f t="shared" ca="1" si="1183"/>
        <v>#REF!</v>
      </c>
      <c r="ED345" s="167" t="e">
        <f t="shared" ca="1" si="1184"/>
        <v>#REF!</v>
      </c>
      <c r="EE345" s="167" t="e">
        <f t="shared" ca="1" si="1185"/>
        <v>#REF!</v>
      </c>
      <c r="EF345" s="167" t="e">
        <f t="shared" ca="1" si="1186"/>
        <v>#REF!</v>
      </c>
      <c r="EG345" s="167" t="e">
        <f t="shared" ca="1" si="1187"/>
        <v>#REF!</v>
      </c>
      <c r="EH345" s="167" t="e">
        <f t="shared" ca="1" si="1188"/>
        <v>#REF!</v>
      </c>
      <c r="EI345" s="167" t="e">
        <f t="shared" ca="1" si="1189"/>
        <v>#REF!</v>
      </c>
      <c r="EJ345" s="167" t="e">
        <f t="shared" ca="1" si="1190"/>
        <v>#REF!</v>
      </c>
      <c r="EK345" s="167" t="e">
        <f t="shared" ca="1" si="1191"/>
        <v>#REF!</v>
      </c>
      <c r="EL345" s="167" t="e">
        <f t="shared" ca="1" si="1192"/>
        <v>#REF!</v>
      </c>
      <c r="EM345" s="167" t="e">
        <f t="shared" ca="1" si="1193"/>
        <v>#REF!</v>
      </c>
      <c r="EN345" s="167" t="e">
        <f t="shared" ca="1" si="1194"/>
        <v>#REF!</v>
      </c>
      <c r="EP345" s="167">
        <f t="shared" si="1195"/>
        <v>0</v>
      </c>
      <c r="EQ345" s="167">
        <f t="shared" si="1196"/>
        <v>0</v>
      </c>
      <c r="ER345" s="167">
        <f t="shared" si="1197"/>
        <v>0</v>
      </c>
      <c r="ES345" s="167">
        <f t="shared" si="1198"/>
        <v>0</v>
      </c>
      <c r="ET345" s="167">
        <f t="shared" si="1199"/>
        <v>0</v>
      </c>
      <c r="EU345" s="167">
        <f t="shared" si="1200"/>
        <v>0</v>
      </c>
      <c r="EV345" s="167">
        <f t="shared" si="1201"/>
        <v>0</v>
      </c>
      <c r="EW345" s="167">
        <f t="shared" si="1202"/>
        <v>0</v>
      </c>
      <c r="EX345" s="167">
        <f t="shared" si="1203"/>
        <v>0</v>
      </c>
      <c r="EY345" s="167">
        <f t="shared" si="1204"/>
        <v>0</v>
      </c>
      <c r="EZ345" s="167">
        <f t="shared" si="1205"/>
        <v>0</v>
      </c>
      <c r="FA345" s="167">
        <f t="shared" si="1206"/>
        <v>0</v>
      </c>
      <c r="FB345" s="167">
        <f t="shared" si="1207"/>
        <v>0</v>
      </c>
      <c r="FC345" s="167">
        <f t="shared" si="1208"/>
        <v>0</v>
      </c>
      <c r="FD345" s="167">
        <f t="shared" si="1209"/>
        <v>0</v>
      </c>
      <c r="FE345" s="167">
        <f t="shared" si="1210"/>
        <v>0</v>
      </c>
      <c r="FG345" s="167">
        <f t="shared" si="1211"/>
        <v>0</v>
      </c>
      <c r="FH345" s="167">
        <f t="shared" si="1212"/>
        <v>0</v>
      </c>
      <c r="FI345" s="167">
        <f t="shared" si="1213"/>
        <v>0</v>
      </c>
      <c r="FJ345" s="167">
        <f t="shared" si="1214"/>
        <v>0</v>
      </c>
      <c r="FK345" s="167">
        <f t="shared" si="1215"/>
        <v>0</v>
      </c>
      <c r="FL345" s="167">
        <f t="shared" si="1216"/>
        <v>0</v>
      </c>
      <c r="FM345" s="167">
        <f t="shared" si="1217"/>
        <v>0</v>
      </c>
      <c r="FN345" s="167">
        <f t="shared" si="1218"/>
        <v>0</v>
      </c>
      <c r="FO345" s="167">
        <f t="shared" si="1219"/>
        <v>0</v>
      </c>
      <c r="FP345" s="167">
        <f t="shared" si="1220"/>
        <v>0</v>
      </c>
      <c r="FQ345" s="167">
        <f t="shared" si="1221"/>
        <v>0</v>
      </c>
      <c r="FR345" s="167">
        <f t="shared" si="1222"/>
        <v>0</v>
      </c>
      <c r="FS345" s="167">
        <f t="shared" si="1223"/>
        <v>0</v>
      </c>
      <c r="FT345" s="167">
        <f t="shared" si="1224"/>
        <v>0</v>
      </c>
      <c r="FU345" s="167">
        <f t="shared" si="1225"/>
        <v>0</v>
      </c>
      <c r="FV345" s="167">
        <f t="shared" si="1226"/>
        <v>0</v>
      </c>
      <c r="FX345" s="167">
        <f t="shared" si="1227"/>
        <v>0</v>
      </c>
      <c r="FY345" s="167">
        <f t="shared" si="1228"/>
        <v>0</v>
      </c>
      <c r="FZ345" s="167">
        <f t="shared" si="1229"/>
        <v>0</v>
      </c>
      <c r="GA345" s="167">
        <f t="shared" si="1230"/>
        <v>0</v>
      </c>
      <c r="GB345" s="167">
        <f t="shared" si="1231"/>
        <v>0</v>
      </c>
      <c r="GC345" s="167">
        <f t="shared" si="1232"/>
        <v>0</v>
      </c>
      <c r="GD345" s="167">
        <f t="shared" si="1233"/>
        <v>0</v>
      </c>
      <c r="GE345" s="167">
        <f t="shared" si="1234"/>
        <v>0</v>
      </c>
      <c r="GF345" s="167">
        <f t="shared" si="1235"/>
        <v>0</v>
      </c>
      <c r="GG345" s="167">
        <f t="shared" si="1236"/>
        <v>0</v>
      </c>
      <c r="GH345" s="167">
        <f t="shared" si="1237"/>
        <v>0</v>
      </c>
      <c r="GI345" s="167">
        <f t="shared" si="1238"/>
        <v>0</v>
      </c>
      <c r="GJ345" s="167">
        <f t="shared" si="1239"/>
        <v>0</v>
      </c>
      <c r="GK345" s="167">
        <f t="shared" si="1240"/>
        <v>0</v>
      </c>
      <c r="GL345" s="167">
        <f t="shared" si="1241"/>
        <v>0</v>
      </c>
      <c r="GM345" s="167">
        <f t="shared" si="1242"/>
        <v>0</v>
      </c>
      <c r="GO345" s="167" t="e">
        <f t="shared" ca="1" si="1077"/>
        <v>#REF!</v>
      </c>
      <c r="GP345" s="167" t="e">
        <f t="shared" ca="1" si="1093"/>
        <v>#REF!</v>
      </c>
      <c r="GQ345" s="167" t="e">
        <f t="shared" ca="1" si="1093"/>
        <v>#REF!</v>
      </c>
      <c r="GR345" s="167" t="e">
        <f t="shared" ca="1" si="1093"/>
        <v>#REF!</v>
      </c>
      <c r="GS345" s="167" t="e">
        <f t="shared" ca="1" si="1093"/>
        <v>#REF!</v>
      </c>
      <c r="GT345" s="167" t="e">
        <f t="shared" ca="1" si="1093"/>
        <v>#REF!</v>
      </c>
      <c r="GU345" s="167" t="e">
        <f t="shared" ca="1" si="1093"/>
        <v>#REF!</v>
      </c>
      <c r="GV345" s="167" t="e">
        <f t="shared" ca="1" si="1093"/>
        <v>#REF!</v>
      </c>
      <c r="GW345" s="167" t="e">
        <f t="shared" ca="1" si="1093"/>
        <v>#REF!</v>
      </c>
      <c r="GX345" s="167" t="e">
        <f t="shared" ca="1" si="1093"/>
        <v>#REF!</v>
      </c>
      <c r="GY345" s="167" t="e">
        <f t="shared" ca="1" si="1093"/>
        <v>#REF!</v>
      </c>
      <c r="GZ345" s="167" t="e">
        <f t="shared" ca="1" si="1093"/>
        <v>#REF!</v>
      </c>
      <c r="HA345" s="167" t="e">
        <f t="shared" ca="1" si="1093"/>
        <v>#REF!</v>
      </c>
      <c r="HB345" s="167" t="e">
        <f t="shared" ca="1" si="1093"/>
        <v>#REF!</v>
      </c>
      <c r="HC345" s="167" t="e">
        <f t="shared" ca="1" si="1093"/>
        <v>#REF!</v>
      </c>
      <c r="HD345" s="167" t="e">
        <f t="shared" ca="1" si="1093"/>
        <v>#REF!</v>
      </c>
      <c r="HF345" s="167" t="e">
        <f t="shared" ca="1" si="1144"/>
        <v>#REF!</v>
      </c>
      <c r="HG345" s="167" t="e">
        <f t="shared" ca="1" si="1145"/>
        <v>#REF!</v>
      </c>
      <c r="HH345" s="167" t="e">
        <f t="shared" ca="1" si="1146"/>
        <v>#REF!</v>
      </c>
      <c r="HI345" s="167" t="e">
        <f t="shared" ca="1" si="1147"/>
        <v>#REF!</v>
      </c>
      <c r="HJ345" s="167" t="e">
        <f t="shared" ca="1" si="1148"/>
        <v>#REF!</v>
      </c>
      <c r="HK345" s="167" t="e">
        <f t="shared" ca="1" si="1149"/>
        <v>#REF!</v>
      </c>
      <c r="HL345" s="167" t="e">
        <f t="shared" ca="1" si="1150"/>
        <v>#REF!</v>
      </c>
      <c r="HM345" s="167" t="e">
        <f t="shared" ca="1" si="1151"/>
        <v>#REF!</v>
      </c>
      <c r="HN345" s="167" t="e">
        <f t="shared" ca="1" si="1152"/>
        <v>#REF!</v>
      </c>
      <c r="HO345" s="167" t="e">
        <f t="shared" ca="1" si="1153"/>
        <v>#REF!</v>
      </c>
      <c r="HP345" s="167" t="e">
        <f t="shared" ca="1" si="1154"/>
        <v>#REF!</v>
      </c>
      <c r="HQ345" s="167" t="e">
        <f t="shared" ca="1" si="1155"/>
        <v>#REF!</v>
      </c>
      <c r="HR345" s="167" t="e">
        <f t="shared" ca="1" si="1156"/>
        <v>#REF!</v>
      </c>
      <c r="HS345" s="167" t="e">
        <f t="shared" ca="1" si="1157"/>
        <v>#REF!</v>
      </c>
      <c r="HT345" s="167" t="e">
        <f t="shared" ca="1" si="1158"/>
        <v>#REF!</v>
      </c>
      <c r="HU345" s="167" t="e">
        <f t="shared" ca="1" si="1159"/>
        <v>#REF!</v>
      </c>
      <c r="HW345" s="167" t="e">
        <f t="shared" ca="1" si="1160"/>
        <v>#REF!</v>
      </c>
      <c r="HX345" s="167">
        <f t="shared" si="1161"/>
        <v>0</v>
      </c>
      <c r="HY345" s="167" t="e">
        <f t="shared" ca="1" si="1243"/>
        <v>#REF!</v>
      </c>
      <c r="HZ345" s="219" t="e">
        <f t="shared" ca="1" si="1244"/>
        <v>#REF!</v>
      </c>
    </row>
    <row r="346" spans="1:234" s="48" customFormat="1">
      <c r="A346" s="3" t="s">
        <v>686</v>
      </c>
      <c r="B346" s="202" t="str">
        <f>INDEX('Ref1'!$E:$E,MATCH(A346,'Ref1'!$A:$A,0))</f>
        <v>Thurrock</v>
      </c>
      <c r="C346" s="42" t="str">
        <f>INDEX(Data1!B:B,MATCH(A346,Data1!A:A,0))</f>
        <v>UNINFIR</v>
      </c>
      <c r="D346" s="253" t="str">
        <f>INDEX(Data1!C:C,MATCH(A346,Data1!A:A,0))</f>
        <v>E</v>
      </c>
      <c r="E346" s="200" t="str">
        <f>IF($C$6="No","No",IF(COUNTIF(Inputs!$K$359:$K$398,$A346)&gt;0,"Yes","No"))</f>
        <v>No</v>
      </c>
      <c r="F346" s="404"/>
      <c r="G346" s="62">
        <f>INDEX('4_RatesSplit'!K:K,MATCH($A346,'4_RatesSplit'!$A:$A,0))</f>
        <v>0</v>
      </c>
      <c r="H346" s="171">
        <f>INDEX('4_RatesSplit'!L:L,MATCH($A346,'4_RatesSplit'!$A:$A,0))</f>
        <v>0</v>
      </c>
      <c r="I346" s="167">
        <f>INDEX('4_RatesSplit'!M:M,MATCH($A346,'4_RatesSplit'!$A:$A,0))</f>
        <v>0</v>
      </c>
      <c r="J346" s="167">
        <f>INDEX('4_RatesSplit'!N:N,MATCH($A346,'4_RatesSplit'!$A:$A,0))</f>
        <v>0</v>
      </c>
      <c r="K346" s="167">
        <f>INDEX('4_RatesSplit'!O:O,MATCH($A346,'4_RatesSplit'!$A:$A,0))</f>
        <v>0</v>
      </c>
      <c r="L346" s="167">
        <f>INDEX('4_RatesSplit'!P:P,MATCH($A346,'4_RatesSplit'!$A:$A,0))</f>
        <v>0</v>
      </c>
      <c r="M346" s="167">
        <f>INDEX('4_RatesSplit'!Q:Q,MATCH($A346,'4_RatesSplit'!$A:$A,0))</f>
        <v>0</v>
      </c>
      <c r="N346" s="167">
        <f>INDEX('4_RatesSplit'!R:R,MATCH($A346,'4_RatesSplit'!$A:$A,0))</f>
        <v>0</v>
      </c>
      <c r="O346" s="167">
        <f>INDEX('4_RatesSplit'!S:S,MATCH($A346,'4_RatesSplit'!$A:$A,0))</f>
        <v>0</v>
      </c>
      <c r="P346" s="167">
        <f>INDEX('4_RatesSplit'!T:T,MATCH($A346,'4_RatesSplit'!$A:$A,0))</f>
        <v>0</v>
      </c>
      <c r="Q346" s="167">
        <f>INDEX('4_RatesSplit'!U:U,MATCH($A346,'4_RatesSplit'!$A:$A,0))</f>
        <v>0</v>
      </c>
      <c r="R346" s="167">
        <f>INDEX('4_RatesSplit'!V:V,MATCH($A346,'4_RatesSplit'!$A:$A,0))</f>
        <v>0</v>
      </c>
      <c r="S346" s="167">
        <f>INDEX('4_RatesSplit'!W:W,MATCH($A346,'4_RatesSplit'!$A:$A,0))</f>
        <v>0</v>
      </c>
      <c r="T346" s="167">
        <f>INDEX('4_RatesSplit'!X:X,MATCH($A346,'4_RatesSplit'!$A:$A,0))</f>
        <v>0</v>
      </c>
      <c r="U346" s="167">
        <f>INDEX('4_RatesSplit'!Y:Y,MATCH($A346,'4_RatesSplit'!$A:$A,0))</f>
        <v>0</v>
      </c>
      <c r="V346" s="167">
        <f>INDEX('4_RatesSplit'!Z:Z,MATCH($A346,'4_RatesSplit'!$A:$A,0))</f>
        <v>0</v>
      </c>
      <c r="W346" s="167">
        <f>INDEX('4_RatesSplit'!AA:AA,MATCH($A346,'4_RatesSplit'!$A:$A,0))</f>
        <v>0</v>
      </c>
      <c r="X346" s="18"/>
      <c r="Y346" s="168" t="e">
        <f ca="1">INDEX('4_RatesSplit'!AT:AT,MATCH($A346,'4_RatesSplit'!$A:$A,0))</f>
        <v>#REF!</v>
      </c>
      <c r="Z346" s="168" t="e">
        <f ca="1">INDEX('4_RatesSplit'!AU:AU,MATCH($A346,'4_RatesSplit'!$A:$A,0))</f>
        <v>#REF!</v>
      </c>
      <c r="AA346" s="168" t="e">
        <f ca="1">INDEX('4_RatesSplit'!AV:AV,MATCH($A346,'4_RatesSplit'!$A:$A,0))</f>
        <v>#REF!</v>
      </c>
      <c r="AB346" s="168" t="e">
        <f ca="1">INDEX('4_RatesSplit'!AW:AW,MATCH($A346,'4_RatesSplit'!$A:$A,0))</f>
        <v>#REF!</v>
      </c>
      <c r="AC346" s="168" t="e">
        <f ca="1">INDEX('4_RatesSplit'!AX:AX,MATCH($A346,'4_RatesSplit'!$A:$A,0))</f>
        <v>#REF!</v>
      </c>
      <c r="AD346" s="168" t="e">
        <f ca="1">INDEX('4_RatesSplit'!AY:AY,MATCH($A346,'4_RatesSplit'!$A:$A,0))</f>
        <v>#REF!</v>
      </c>
      <c r="AE346" s="168" t="e">
        <f ca="1">INDEX('4_RatesSplit'!AZ:AZ,MATCH($A346,'4_RatesSplit'!$A:$A,0))</f>
        <v>#REF!</v>
      </c>
      <c r="AF346" s="168" t="e">
        <f ca="1">INDEX('4_RatesSplit'!BA:BA,MATCH($A346,'4_RatesSplit'!$A:$A,0))</f>
        <v>#REF!</v>
      </c>
      <c r="AG346" s="168" t="e">
        <f ca="1">INDEX('4_RatesSplit'!BB:BB,MATCH($A346,'4_RatesSplit'!$A:$A,0))</f>
        <v>#REF!</v>
      </c>
      <c r="AH346" s="168" t="e">
        <f ca="1">INDEX('4_RatesSplit'!BC:BC,MATCH($A346,'4_RatesSplit'!$A:$A,0))</f>
        <v>#REF!</v>
      </c>
      <c r="AI346" s="168" t="e">
        <f ca="1">INDEX('4_RatesSplit'!BD:BD,MATCH($A346,'4_RatesSplit'!$A:$A,0))</f>
        <v>#REF!</v>
      </c>
      <c r="AJ346" s="168" t="e">
        <f ca="1">INDEX('4_RatesSplit'!BE:BE,MATCH($A346,'4_RatesSplit'!$A:$A,0))</f>
        <v>#REF!</v>
      </c>
      <c r="AK346" s="168" t="e">
        <f ca="1">INDEX('4_RatesSplit'!BF:BF,MATCH($A346,'4_RatesSplit'!$A:$A,0))</f>
        <v>#REF!</v>
      </c>
      <c r="AL346" s="168" t="e">
        <f ca="1">INDEX('4_RatesSplit'!BG:BG,MATCH($A346,'4_RatesSplit'!$A:$A,0))</f>
        <v>#REF!</v>
      </c>
      <c r="AM346" s="168" t="e">
        <f ca="1">INDEX('4_RatesSplit'!BH:BH,MATCH($A346,'4_RatesSplit'!$A:$A,0))</f>
        <v>#REF!</v>
      </c>
      <c r="AN346" s="198" t="e">
        <f ca="1">INDEX('4_RatesSplit'!BI:BI,MATCH($A346,'4_RatesSplit'!$A:$A,0))</f>
        <v>#REF!</v>
      </c>
      <c r="AO346" s="114"/>
      <c r="AP346" s="167" t="e">
        <f t="shared" ca="1" si="1162"/>
        <v>#REF!</v>
      </c>
      <c r="AQ346" s="167" t="e">
        <f t="shared" ca="1" si="1163"/>
        <v>#REF!</v>
      </c>
      <c r="AR346" s="167" t="e">
        <f t="shared" ca="1" si="1164"/>
        <v>#REF!</v>
      </c>
      <c r="AS346" s="167" t="e">
        <f t="shared" ca="1" si="1165"/>
        <v>#REF!</v>
      </c>
      <c r="AT346" s="167" t="e">
        <f t="shared" ca="1" si="1166"/>
        <v>#REF!</v>
      </c>
      <c r="AU346" s="167" t="e">
        <f t="shared" ca="1" si="1167"/>
        <v>#REF!</v>
      </c>
      <c r="AV346" s="167" t="e">
        <f t="shared" ca="1" si="1168"/>
        <v>#REF!</v>
      </c>
      <c r="AW346" s="167" t="e">
        <f t="shared" ca="1" si="1169"/>
        <v>#REF!</v>
      </c>
      <c r="AX346" s="167" t="e">
        <f t="shared" ca="1" si="1170"/>
        <v>#REF!</v>
      </c>
      <c r="AY346" s="167" t="e">
        <f t="shared" ca="1" si="1171"/>
        <v>#REF!</v>
      </c>
      <c r="AZ346" s="167" t="e">
        <f t="shared" ca="1" si="1172"/>
        <v>#REF!</v>
      </c>
      <c r="BA346" s="167" t="e">
        <f t="shared" ca="1" si="1173"/>
        <v>#REF!</v>
      </c>
      <c r="BB346" s="167" t="e">
        <f t="shared" ca="1" si="1174"/>
        <v>#REF!</v>
      </c>
      <c r="BC346" s="167" t="e">
        <f t="shared" ca="1" si="1175"/>
        <v>#REF!</v>
      </c>
      <c r="BD346" s="167" t="e">
        <f t="shared" ca="1" si="1176"/>
        <v>#REF!</v>
      </c>
      <c r="BE346" s="167" t="e">
        <f t="shared" ca="1" si="1177"/>
        <v>#REF!</v>
      </c>
      <c r="BF346" s="18"/>
      <c r="BG346" s="168">
        <f>INDEX('2_Needs'!$F:$F,MATCH($A346,'2_Needs'!$A:$A,0))</f>
        <v>2.6617422152363235E-3</v>
      </c>
      <c r="BH346" s="114"/>
      <c r="BI346" s="167">
        <f t="shared" ref="BI346:BX346" si="1255">IF(BI$3="reset",$BG346*BI$6,BH346*(1+$C$4))</f>
        <v>0</v>
      </c>
      <c r="BJ346" s="167">
        <f t="shared" si="1255"/>
        <v>0</v>
      </c>
      <c r="BK346" s="167">
        <f t="shared" si="1255"/>
        <v>0</v>
      </c>
      <c r="BL346" s="167">
        <f t="shared" si="1255"/>
        <v>0</v>
      </c>
      <c r="BM346" s="167">
        <f t="shared" si="1255"/>
        <v>0</v>
      </c>
      <c r="BN346" s="167">
        <f t="shared" si="1255"/>
        <v>0</v>
      </c>
      <c r="BO346" s="167">
        <f t="shared" si="1255"/>
        <v>0</v>
      </c>
      <c r="BP346" s="167">
        <f t="shared" si="1255"/>
        <v>0</v>
      </c>
      <c r="BQ346" s="167">
        <f t="shared" si="1255"/>
        <v>0</v>
      </c>
      <c r="BR346" s="167">
        <f t="shared" si="1255"/>
        <v>0</v>
      </c>
      <c r="BS346" s="167">
        <f t="shared" si="1255"/>
        <v>0</v>
      </c>
      <c r="BT346" s="167">
        <f t="shared" si="1255"/>
        <v>0</v>
      </c>
      <c r="BU346" s="167">
        <f t="shared" si="1255"/>
        <v>0</v>
      </c>
      <c r="BV346" s="167">
        <f t="shared" si="1255"/>
        <v>0</v>
      </c>
      <c r="BW346" s="167">
        <f t="shared" si="1255"/>
        <v>0</v>
      </c>
      <c r="BX346" s="167">
        <f t="shared" si="1255"/>
        <v>0</v>
      </c>
      <c r="BZ346" s="167" t="e">
        <f t="shared" ca="1" si="1096"/>
        <v>#REF!</v>
      </c>
      <c r="CA346" s="167" t="e">
        <f t="shared" ca="1" si="1097"/>
        <v>#REF!</v>
      </c>
      <c r="CB346" s="167" t="e">
        <f t="shared" ca="1" si="1098"/>
        <v>#REF!</v>
      </c>
      <c r="CC346" s="167" t="e">
        <f t="shared" ca="1" si="1099"/>
        <v>#REF!</v>
      </c>
      <c r="CD346" s="167" t="e">
        <f t="shared" ca="1" si="1100"/>
        <v>#REF!</v>
      </c>
      <c r="CE346" s="167" t="e">
        <f t="shared" ca="1" si="1101"/>
        <v>#REF!</v>
      </c>
      <c r="CF346" s="167" t="e">
        <f t="shared" ca="1" si="1102"/>
        <v>#REF!</v>
      </c>
      <c r="CG346" s="167" t="e">
        <f t="shared" ca="1" si="1103"/>
        <v>#REF!</v>
      </c>
      <c r="CH346" s="167" t="e">
        <f t="shared" ca="1" si="1104"/>
        <v>#REF!</v>
      </c>
      <c r="CI346" s="167" t="e">
        <f t="shared" ca="1" si="1105"/>
        <v>#REF!</v>
      </c>
      <c r="CJ346" s="167" t="e">
        <f t="shared" ca="1" si="1106"/>
        <v>#REF!</v>
      </c>
      <c r="CK346" s="167" t="e">
        <f t="shared" ca="1" si="1107"/>
        <v>#REF!</v>
      </c>
      <c r="CL346" s="167" t="e">
        <f t="shared" ca="1" si="1108"/>
        <v>#REF!</v>
      </c>
      <c r="CM346" s="167" t="e">
        <f t="shared" ca="1" si="1109"/>
        <v>#REF!</v>
      </c>
      <c r="CN346" s="167" t="e">
        <f t="shared" ca="1" si="1110"/>
        <v>#REF!</v>
      </c>
      <c r="CO346" s="167" t="e">
        <f t="shared" ca="1" si="1111"/>
        <v>#REF!</v>
      </c>
      <c r="CQ346" s="167" t="e">
        <f t="shared" ca="1" si="1112"/>
        <v>#REF!</v>
      </c>
      <c r="CR346" s="167" t="e">
        <f t="shared" ca="1" si="1113"/>
        <v>#REF!</v>
      </c>
      <c r="CS346" s="167" t="e">
        <f t="shared" ca="1" si="1114"/>
        <v>#REF!</v>
      </c>
      <c r="CT346" s="167" t="e">
        <f t="shared" ca="1" si="1115"/>
        <v>#REF!</v>
      </c>
      <c r="CU346" s="167" t="e">
        <f t="shared" ca="1" si="1116"/>
        <v>#REF!</v>
      </c>
      <c r="CV346" s="167" t="e">
        <f t="shared" ca="1" si="1117"/>
        <v>#REF!</v>
      </c>
      <c r="CW346" s="167" t="e">
        <f t="shared" ca="1" si="1118"/>
        <v>#REF!</v>
      </c>
      <c r="CX346" s="167" t="e">
        <f t="shared" ca="1" si="1119"/>
        <v>#REF!</v>
      </c>
      <c r="CY346" s="167" t="e">
        <f t="shared" ca="1" si="1120"/>
        <v>#REF!</v>
      </c>
      <c r="CZ346" s="167" t="e">
        <f t="shared" ca="1" si="1121"/>
        <v>#REF!</v>
      </c>
      <c r="DA346" s="167" t="e">
        <f t="shared" ca="1" si="1122"/>
        <v>#REF!</v>
      </c>
      <c r="DB346" s="167" t="e">
        <f t="shared" ca="1" si="1123"/>
        <v>#REF!</v>
      </c>
      <c r="DC346" s="167" t="e">
        <f t="shared" ca="1" si="1124"/>
        <v>#REF!</v>
      </c>
      <c r="DD346" s="167" t="e">
        <f t="shared" ca="1" si="1125"/>
        <v>#REF!</v>
      </c>
      <c r="DE346" s="167" t="e">
        <f t="shared" ca="1" si="1126"/>
        <v>#REF!</v>
      </c>
      <c r="DF346" s="167" t="e">
        <f t="shared" ca="1" si="1127"/>
        <v>#REF!</v>
      </c>
      <c r="DH346" s="167">
        <f t="shared" si="1128"/>
        <v>0</v>
      </c>
      <c r="DI346" s="167">
        <f t="shared" si="1129"/>
        <v>0</v>
      </c>
      <c r="DJ346" s="167">
        <f t="shared" si="1130"/>
        <v>0</v>
      </c>
      <c r="DK346" s="167">
        <f t="shared" si="1131"/>
        <v>0</v>
      </c>
      <c r="DL346" s="167">
        <f t="shared" si="1132"/>
        <v>0</v>
      </c>
      <c r="DM346" s="167">
        <f t="shared" si="1133"/>
        <v>0</v>
      </c>
      <c r="DN346" s="167">
        <f t="shared" si="1134"/>
        <v>0</v>
      </c>
      <c r="DO346" s="167">
        <f t="shared" si="1135"/>
        <v>0</v>
      </c>
      <c r="DP346" s="167">
        <f t="shared" si="1136"/>
        <v>0</v>
      </c>
      <c r="DQ346" s="167">
        <f t="shared" si="1137"/>
        <v>0</v>
      </c>
      <c r="DR346" s="167">
        <f t="shared" si="1138"/>
        <v>0</v>
      </c>
      <c r="DS346" s="167">
        <f t="shared" si="1139"/>
        <v>0</v>
      </c>
      <c r="DT346" s="167">
        <f t="shared" si="1140"/>
        <v>0</v>
      </c>
      <c r="DU346" s="167">
        <f t="shared" si="1141"/>
        <v>0</v>
      </c>
      <c r="DV346" s="167">
        <f t="shared" si="1142"/>
        <v>0</v>
      </c>
      <c r="DW346" s="167">
        <f t="shared" si="1143"/>
        <v>0</v>
      </c>
      <c r="DY346" s="167" t="e">
        <f t="shared" ca="1" si="1179"/>
        <v>#REF!</v>
      </c>
      <c r="DZ346" s="167" t="e">
        <f t="shared" ca="1" si="1180"/>
        <v>#REF!</v>
      </c>
      <c r="EA346" s="167" t="e">
        <f t="shared" ca="1" si="1181"/>
        <v>#REF!</v>
      </c>
      <c r="EB346" s="167" t="e">
        <f t="shared" ca="1" si="1182"/>
        <v>#REF!</v>
      </c>
      <c r="EC346" s="167" t="e">
        <f t="shared" ca="1" si="1183"/>
        <v>#REF!</v>
      </c>
      <c r="ED346" s="167" t="e">
        <f t="shared" ca="1" si="1184"/>
        <v>#REF!</v>
      </c>
      <c r="EE346" s="167" t="e">
        <f t="shared" ca="1" si="1185"/>
        <v>#REF!</v>
      </c>
      <c r="EF346" s="167" t="e">
        <f t="shared" ca="1" si="1186"/>
        <v>#REF!</v>
      </c>
      <c r="EG346" s="167" t="e">
        <f t="shared" ca="1" si="1187"/>
        <v>#REF!</v>
      </c>
      <c r="EH346" s="167" t="e">
        <f t="shared" ca="1" si="1188"/>
        <v>#REF!</v>
      </c>
      <c r="EI346" s="167" t="e">
        <f t="shared" ca="1" si="1189"/>
        <v>#REF!</v>
      </c>
      <c r="EJ346" s="167" t="e">
        <f t="shared" ca="1" si="1190"/>
        <v>#REF!</v>
      </c>
      <c r="EK346" s="167" t="e">
        <f t="shared" ca="1" si="1191"/>
        <v>#REF!</v>
      </c>
      <c r="EL346" s="167" t="e">
        <f t="shared" ca="1" si="1192"/>
        <v>#REF!</v>
      </c>
      <c r="EM346" s="167" t="e">
        <f t="shared" ca="1" si="1193"/>
        <v>#REF!</v>
      </c>
      <c r="EN346" s="167" t="e">
        <f t="shared" ca="1" si="1194"/>
        <v>#REF!</v>
      </c>
      <c r="EP346" s="167">
        <f t="shared" si="1195"/>
        <v>0</v>
      </c>
      <c r="EQ346" s="167">
        <f t="shared" si="1196"/>
        <v>0</v>
      </c>
      <c r="ER346" s="167">
        <f t="shared" si="1197"/>
        <v>0</v>
      </c>
      <c r="ES346" s="167">
        <f t="shared" si="1198"/>
        <v>0</v>
      </c>
      <c r="ET346" s="167">
        <f t="shared" si="1199"/>
        <v>0</v>
      </c>
      <c r="EU346" s="167">
        <f t="shared" si="1200"/>
        <v>0</v>
      </c>
      <c r="EV346" s="167">
        <f t="shared" si="1201"/>
        <v>0</v>
      </c>
      <c r="EW346" s="167">
        <f t="shared" si="1202"/>
        <v>0</v>
      </c>
      <c r="EX346" s="167">
        <f t="shared" si="1203"/>
        <v>0</v>
      </c>
      <c r="EY346" s="167">
        <f t="shared" si="1204"/>
        <v>0</v>
      </c>
      <c r="EZ346" s="167">
        <f t="shared" si="1205"/>
        <v>0</v>
      </c>
      <c r="FA346" s="167">
        <f t="shared" si="1206"/>
        <v>0</v>
      </c>
      <c r="FB346" s="167">
        <f t="shared" si="1207"/>
        <v>0</v>
      </c>
      <c r="FC346" s="167">
        <f t="shared" si="1208"/>
        <v>0</v>
      </c>
      <c r="FD346" s="167">
        <f t="shared" si="1209"/>
        <v>0</v>
      </c>
      <c r="FE346" s="167">
        <f t="shared" si="1210"/>
        <v>0</v>
      </c>
      <c r="FG346" s="167">
        <f t="shared" si="1211"/>
        <v>0</v>
      </c>
      <c r="FH346" s="167">
        <f t="shared" si="1212"/>
        <v>0</v>
      </c>
      <c r="FI346" s="167">
        <f t="shared" si="1213"/>
        <v>0</v>
      </c>
      <c r="FJ346" s="167">
        <f t="shared" si="1214"/>
        <v>0</v>
      </c>
      <c r="FK346" s="167">
        <f t="shared" si="1215"/>
        <v>0</v>
      </c>
      <c r="FL346" s="167">
        <f t="shared" si="1216"/>
        <v>0</v>
      </c>
      <c r="FM346" s="167">
        <f t="shared" si="1217"/>
        <v>0</v>
      </c>
      <c r="FN346" s="167">
        <f t="shared" si="1218"/>
        <v>0</v>
      </c>
      <c r="FO346" s="167">
        <f t="shared" si="1219"/>
        <v>0</v>
      </c>
      <c r="FP346" s="167">
        <f t="shared" si="1220"/>
        <v>0</v>
      </c>
      <c r="FQ346" s="167">
        <f t="shared" si="1221"/>
        <v>0</v>
      </c>
      <c r="FR346" s="167">
        <f t="shared" si="1222"/>
        <v>0</v>
      </c>
      <c r="FS346" s="167">
        <f t="shared" si="1223"/>
        <v>0</v>
      </c>
      <c r="FT346" s="167">
        <f t="shared" si="1224"/>
        <v>0</v>
      </c>
      <c r="FU346" s="167">
        <f t="shared" si="1225"/>
        <v>0</v>
      </c>
      <c r="FV346" s="167">
        <f t="shared" si="1226"/>
        <v>0</v>
      </c>
      <c r="FX346" s="167">
        <f t="shared" si="1227"/>
        <v>0</v>
      </c>
      <c r="FY346" s="167">
        <f t="shared" si="1228"/>
        <v>0</v>
      </c>
      <c r="FZ346" s="167">
        <f t="shared" si="1229"/>
        <v>0</v>
      </c>
      <c r="GA346" s="167">
        <f t="shared" si="1230"/>
        <v>0</v>
      </c>
      <c r="GB346" s="167">
        <f t="shared" si="1231"/>
        <v>0</v>
      </c>
      <c r="GC346" s="167">
        <f t="shared" si="1232"/>
        <v>0</v>
      </c>
      <c r="GD346" s="167">
        <f t="shared" si="1233"/>
        <v>0</v>
      </c>
      <c r="GE346" s="167">
        <f t="shared" si="1234"/>
        <v>0</v>
      </c>
      <c r="GF346" s="167">
        <f t="shared" si="1235"/>
        <v>0</v>
      </c>
      <c r="GG346" s="167">
        <f t="shared" si="1236"/>
        <v>0</v>
      </c>
      <c r="GH346" s="167">
        <f t="shared" si="1237"/>
        <v>0</v>
      </c>
      <c r="GI346" s="167">
        <f t="shared" si="1238"/>
        <v>0</v>
      </c>
      <c r="GJ346" s="167">
        <f t="shared" si="1239"/>
        <v>0</v>
      </c>
      <c r="GK346" s="167">
        <f t="shared" si="1240"/>
        <v>0</v>
      </c>
      <c r="GL346" s="167">
        <f t="shared" si="1241"/>
        <v>0</v>
      </c>
      <c r="GM346" s="167">
        <f t="shared" si="1242"/>
        <v>0</v>
      </c>
      <c r="GO346" s="167" t="e">
        <f t="shared" ca="1" si="1077"/>
        <v>#REF!</v>
      </c>
      <c r="GP346" s="167" t="e">
        <f t="shared" ca="1" si="1093"/>
        <v>#REF!</v>
      </c>
      <c r="GQ346" s="167" t="e">
        <f t="shared" ca="1" si="1093"/>
        <v>#REF!</v>
      </c>
      <c r="GR346" s="167" t="e">
        <f t="shared" ca="1" si="1093"/>
        <v>#REF!</v>
      </c>
      <c r="GS346" s="167" t="e">
        <f t="shared" ca="1" si="1093"/>
        <v>#REF!</v>
      </c>
      <c r="GT346" s="167" t="e">
        <f t="shared" ca="1" si="1093"/>
        <v>#REF!</v>
      </c>
      <c r="GU346" s="167" t="e">
        <f t="shared" ca="1" si="1093"/>
        <v>#REF!</v>
      </c>
      <c r="GV346" s="167" t="e">
        <f t="shared" ca="1" si="1093"/>
        <v>#REF!</v>
      </c>
      <c r="GW346" s="167" t="e">
        <f t="shared" ca="1" si="1093"/>
        <v>#REF!</v>
      </c>
      <c r="GX346" s="167" t="e">
        <f t="shared" ca="1" si="1093"/>
        <v>#REF!</v>
      </c>
      <c r="GY346" s="167" t="e">
        <f t="shared" ca="1" si="1093"/>
        <v>#REF!</v>
      </c>
      <c r="GZ346" s="167" t="e">
        <f t="shared" ca="1" si="1093"/>
        <v>#REF!</v>
      </c>
      <c r="HA346" s="167" t="e">
        <f t="shared" ca="1" si="1093"/>
        <v>#REF!</v>
      </c>
      <c r="HB346" s="167" t="e">
        <f t="shared" ca="1" si="1093"/>
        <v>#REF!</v>
      </c>
      <c r="HC346" s="167" t="e">
        <f t="shared" ca="1" si="1093"/>
        <v>#REF!</v>
      </c>
      <c r="HD346" s="167" t="e">
        <f t="shared" ca="1" si="1093"/>
        <v>#REF!</v>
      </c>
      <c r="HF346" s="167" t="e">
        <f t="shared" ca="1" si="1144"/>
        <v>#REF!</v>
      </c>
      <c r="HG346" s="167" t="e">
        <f t="shared" ca="1" si="1145"/>
        <v>#REF!</v>
      </c>
      <c r="HH346" s="167" t="e">
        <f t="shared" ca="1" si="1146"/>
        <v>#REF!</v>
      </c>
      <c r="HI346" s="167" t="e">
        <f t="shared" ca="1" si="1147"/>
        <v>#REF!</v>
      </c>
      <c r="HJ346" s="167" t="e">
        <f t="shared" ca="1" si="1148"/>
        <v>#REF!</v>
      </c>
      <c r="HK346" s="167" t="e">
        <f t="shared" ca="1" si="1149"/>
        <v>#REF!</v>
      </c>
      <c r="HL346" s="167" t="e">
        <f t="shared" ca="1" si="1150"/>
        <v>#REF!</v>
      </c>
      <c r="HM346" s="167" t="e">
        <f t="shared" ca="1" si="1151"/>
        <v>#REF!</v>
      </c>
      <c r="HN346" s="167" t="e">
        <f t="shared" ca="1" si="1152"/>
        <v>#REF!</v>
      </c>
      <c r="HO346" s="167" t="e">
        <f t="shared" ca="1" si="1153"/>
        <v>#REF!</v>
      </c>
      <c r="HP346" s="167" t="e">
        <f t="shared" ca="1" si="1154"/>
        <v>#REF!</v>
      </c>
      <c r="HQ346" s="167" t="e">
        <f t="shared" ca="1" si="1155"/>
        <v>#REF!</v>
      </c>
      <c r="HR346" s="167" t="e">
        <f t="shared" ca="1" si="1156"/>
        <v>#REF!</v>
      </c>
      <c r="HS346" s="167" t="e">
        <f t="shared" ca="1" si="1157"/>
        <v>#REF!</v>
      </c>
      <c r="HT346" s="167" t="e">
        <f t="shared" ca="1" si="1158"/>
        <v>#REF!</v>
      </c>
      <c r="HU346" s="167" t="e">
        <f t="shared" ca="1" si="1159"/>
        <v>#REF!</v>
      </c>
      <c r="HW346" s="167" t="e">
        <f t="shared" ca="1" si="1160"/>
        <v>#REF!</v>
      </c>
      <c r="HX346" s="167">
        <f t="shared" si="1161"/>
        <v>0</v>
      </c>
      <c r="HY346" s="167" t="e">
        <f t="shared" ca="1" si="1243"/>
        <v>#REF!</v>
      </c>
      <c r="HZ346" s="219" t="e">
        <f t="shared" ca="1" si="1244"/>
        <v>#REF!</v>
      </c>
    </row>
    <row r="347" spans="1:234" s="48" customFormat="1">
      <c r="A347" s="3" t="s">
        <v>688</v>
      </c>
      <c r="B347" s="202" t="str">
        <f>INDEX('Ref1'!$E:$E,MATCH(A347,'Ref1'!$A:$A,0))</f>
        <v>Tonbridge and Malling</v>
      </c>
      <c r="C347" s="42" t="str">
        <f>INDEX(Data1!B:B,MATCH(A347,Data1!A:A,0))</f>
        <v>SD</v>
      </c>
      <c r="D347" s="253" t="str">
        <f>INDEX(Data1!C:C,MATCH(A347,Data1!A:A,0))</f>
        <v>SE</v>
      </c>
      <c r="E347" s="200" t="str">
        <f>IF($C$6="No","No",IF(COUNTIF(Inputs!$K$359:$K$398,$A347)&gt;0,"Yes","No"))</f>
        <v>No</v>
      </c>
      <c r="F347" s="404"/>
      <c r="G347" s="62">
        <f>INDEX('4_RatesSplit'!K:K,MATCH($A347,'4_RatesSplit'!$A:$A,0))</f>
        <v>0</v>
      </c>
      <c r="H347" s="171">
        <f>INDEX('4_RatesSplit'!L:L,MATCH($A347,'4_RatesSplit'!$A:$A,0))</f>
        <v>0</v>
      </c>
      <c r="I347" s="167">
        <f>INDEX('4_RatesSplit'!M:M,MATCH($A347,'4_RatesSplit'!$A:$A,0))</f>
        <v>0</v>
      </c>
      <c r="J347" s="167">
        <f>INDEX('4_RatesSplit'!N:N,MATCH($A347,'4_RatesSplit'!$A:$A,0))</f>
        <v>0</v>
      </c>
      <c r="K347" s="167">
        <f>INDEX('4_RatesSplit'!O:O,MATCH($A347,'4_RatesSplit'!$A:$A,0))</f>
        <v>0</v>
      </c>
      <c r="L347" s="167">
        <f>INDEX('4_RatesSplit'!P:P,MATCH($A347,'4_RatesSplit'!$A:$A,0))</f>
        <v>0</v>
      </c>
      <c r="M347" s="167">
        <f>INDEX('4_RatesSplit'!Q:Q,MATCH($A347,'4_RatesSplit'!$A:$A,0))</f>
        <v>0</v>
      </c>
      <c r="N347" s="167">
        <f>INDEX('4_RatesSplit'!R:R,MATCH($A347,'4_RatesSplit'!$A:$A,0))</f>
        <v>0</v>
      </c>
      <c r="O347" s="167">
        <f>INDEX('4_RatesSplit'!S:S,MATCH($A347,'4_RatesSplit'!$A:$A,0))</f>
        <v>0</v>
      </c>
      <c r="P347" s="167">
        <f>INDEX('4_RatesSplit'!T:T,MATCH($A347,'4_RatesSplit'!$A:$A,0))</f>
        <v>0</v>
      </c>
      <c r="Q347" s="167">
        <f>INDEX('4_RatesSplit'!U:U,MATCH($A347,'4_RatesSplit'!$A:$A,0))</f>
        <v>0</v>
      </c>
      <c r="R347" s="167">
        <f>INDEX('4_RatesSplit'!V:V,MATCH($A347,'4_RatesSplit'!$A:$A,0))</f>
        <v>0</v>
      </c>
      <c r="S347" s="167">
        <f>INDEX('4_RatesSplit'!W:W,MATCH($A347,'4_RatesSplit'!$A:$A,0))</f>
        <v>0</v>
      </c>
      <c r="T347" s="167">
        <f>INDEX('4_RatesSplit'!X:X,MATCH($A347,'4_RatesSplit'!$A:$A,0))</f>
        <v>0</v>
      </c>
      <c r="U347" s="167">
        <f>INDEX('4_RatesSplit'!Y:Y,MATCH($A347,'4_RatesSplit'!$A:$A,0))</f>
        <v>0</v>
      </c>
      <c r="V347" s="167">
        <f>INDEX('4_RatesSplit'!Z:Z,MATCH($A347,'4_RatesSplit'!$A:$A,0))</f>
        <v>0</v>
      </c>
      <c r="W347" s="167">
        <f>INDEX('4_RatesSplit'!AA:AA,MATCH($A347,'4_RatesSplit'!$A:$A,0))</f>
        <v>0</v>
      </c>
      <c r="X347" s="18"/>
      <c r="Y347" s="168" t="e">
        <f ca="1">INDEX('4_RatesSplit'!AT:AT,MATCH($A347,'4_RatesSplit'!$A:$A,0))</f>
        <v>#REF!</v>
      </c>
      <c r="Z347" s="168" t="e">
        <f ca="1">INDEX('4_RatesSplit'!AU:AU,MATCH($A347,'4_RatesSplit'!$A:$A,0))</f>
        <v>#REF!</v>
      </c>
      <c r="AA347" s="168" t="e">
        <f ca="1">INDEX('4_RatesSplit'!AV:AV,MATCH($A347,'4_RatesSplit'!$A:$A,0))</f>
        <v>#REF!</v>
      </c>
      <c r="AB347" s="168" t="e">
        <f ca="1">INDEX('4_RatesSplit'!AW:AW,MATCH($A347,'4_RatesSplit'!$A:$A,0))</f>
        <v>#REF!</v>
      </c>
      <c r="AC347" s="168" t="e">
        <f ca="1">INDEX('4_RatesSplit'!AX:AX,MATCH($A347,'4_RatesSplit'!$A:$A,0))</f>
        <v>#REF!</v>
      </c>
      <c r="AD347" s="168" t="e">
        <f ca="1">INDEX('4_RatesSplit'!AY:AY,MATCH($A347,'4_RatesSplit'!$A:$A,0))</f>
        <v>#REF!</v>
      </c>
      <c r="AE347" s="168" t="e">
        <f ca="1">INDEX('4_RatesSplit'!AZ:AZ,MATCH($A347,'4_RatesSplit'!$A:$A,0))</f>
        <v>#REF!</v>
      </c>
      <c r="AF347" s="168" t="e">
        <f ca="1">INDEX('4_RatesSplit'!BA:BA,MATCH($A347,'4_RatesSplit'!$A:$A,0))</f>
        <v>#REF!</v>
      </c>
      <c r="AG347" s="168" t="e">
        <f ca="1">INDEX('4_RatesSplit'!BB:BB,MATCH($A347,'4_RatesSplit'!$A:$A,0))</f>
        <v>#REF!</v>
      </c>
      <c r="AH347" s="168" t="e">
        <f ca="1">INDEX('4_RatesSplit'!BC:BC,MATCH($A347,'4_RatesSplit'!$A:$A,0))</f>
        <v>#REF!</v>
      </c>
      <c r="AI347" s="168" t="e">
        <f ca="1">INDEX('4_RatesSplit'!BD:BD,MATCH($A347,'4_RatesSplit'!$A:$A,0))</f>
        <v>#REF!</v>
      </c>
      <c r="AJ347" s="168" t="e">
        <f ca="1">INDEX('4_RatesSplit'!BE:BE,MATCH($A347,'4_RatesSplit'!$A:$A,0))</f>
        <v>#REF!</v>
      </c>
      <c r="AK347" s="168" t="e">
        <f ca="1">INDEX('4_RatesSplit'!BF:BF,MATCH($A347,'4_RatesSplit'!$A:$A,0))</f>
        <v>#REF!</v>
      </c>
      <c r="AL347" s="168" t="e">
        <f ca="1">INDEX('4_RatesSplit'!BG:BG,MATCH($A347,'4_RatesSplit'!$A:$A,0))</f>
        <v>#REF!</v>
      </c>
      <c r="AM347" s="168" t="e">
        <f ca="1">INDEX('4_RatesSplit'!BH:BH,MATCH($A347,'4_RatesSplit'!$A:$A,0))</f>
        <v>#REF!</v>
      </c>
      <c r="AN347" s="198" t="e">
        <f ca="1">INDEX('4_RatesSplit'!BI:BI,MATCH($A347,'4_RatesSplit'!$A:$A,0))</f>
        <v>#REF!</v>
      </c>
      <c r="AO347" s="114"/>
      <c r="AP347" s="167" t="e">
        <f t="shared" ca="1" si="1162"/>
        <v>#REF!</v>
      </c>
      <c r="AQ347" s="167" t="e">
        <f t="shared" ca="1" si="1163"/>
        <v>#REF!</v>
      </c>
      <c r="AR347" s="167" t="e">
        <f t="shared" ca="1" si="1164"/>
        <v>#REF!</v>
      </c>
      <c r="AS347" s="167" t="e">
        <f t="shared" ca="1" si="1165"/>
        <v>#REF!</v>
      </c>
      <c r="AT347" s="167" t="e">
        <f t="shared" ca="1" si="1166"/>
        <v>#REF!</v>
      </c>
      <c r="AU347" s="167" t="e">
        <f t="shared" ca="1" si="1167"/>
        <v>#REF!</v>
      </c>
      <c r="AV347" s="167" t="e">
        <f t="shared" ca="1" si="1168"/>
        <v>#REF!</v>
      </c>
      <c r="AW347" s="167" t="e">
        <f t="shared" ca="1" si="1169"/>
        <v>#REF!</v>
      </c>
      <c r="AX347" s="167" t="e">
        <f t="shared" ca="1" si="1170"/>
        <v>#REF!</v>
      </c>
      <c r="AY347" s="167" t="e">
        <f t="shared" ca="1" si="1171"/>
        <v>#REF!</v>
      </c>
      <c r="AZ347" s="167" t="e">
        <f t="shared" ca="1" si="1172"/>
        <v>#REF!</v>
      </c>
      <c r="BA347" s="167" t="e">
        <f t="shared" ca="1" si="1173"/>
        <v>#REF!</v>
      </c>
      <c r="BB347" s="167" t="e">
        <f t="shared" ca="1" si="1174"/>
        <v>#REF!</v>
      </c>
      <c r="BC347" s="167" t="e">
        <f t="shared" ca="1" si="1175"/>
        <v>#REF!</v>
      </c>
      <c r="BD347" s="167" t="e">
        <f t="shared" ca="1" si="1176"/>
        <v>#REF!</v>
      </c>
      <c r="BE347" s="167" t="e">
        <f t="shared" ca="1" si="1177"/>
        <v>#REF!</v>
      </c>
      <c r="BF347" s="18"/>
      <c r="BG347" s="168">
        <f>INDEX('2_Needs'!$F:$F,MATCH($A347,'2_Needs'!$A:$A,0))</f>
        <v>1.8449892563062028E-4</v>
      </c>
      <c r="BH347" s="114"/>
      <c r="BI347" s="167">
        <f t="shared" ref="BI347:BX347" si="1256">IF(BI$3="reset",$BG347*BI$6,BH347*(1+$C$4))</f>
        <v>0</v>
      </c>
      <c r="BJ347" s="167">
        <f t="shared" si="1256"/>
        <v>0</v>
      </c>
      <c r="BK347" s="167">
        <f t="shared" si="1256"/>
        <v>0</v>
      </c>
      <c r="BL347" s="167">
        <f t="shared" si="1256"/>
        <v>0</v>
      </c>
      <c r="BM347" s="167">
        <f t="shared" si="1256"/>
        <v>0</v>
      </c>
      <c r="BN347" s="167">
        <f t="shared" si="1256"/>
        <v>0</v>
      </c>
      <c r="BO347" s="167">
        <f t="shared" si="1256"/>
        <v>0</v>
      </c>
      <c r="BP347" s="167">
        <f t="shared" si="1256"/>
        <v>0</v>
      </c>
      <c r="BQ347" s="167">
        <f t="shared" si="1256"/>
        <v>0</v>
      </c>
      <c r="BR347" s="167">
        <f t="shared" si="1256"/>
        <v>0</v>
      </c>
      <c r="BS347" s="167">
        <f t="shared" si="1256"/>
        <v>0</v>
      </c>
      <c r="BT347" s="167">
        <f t="shared" si="1256"/>
        <v>0</v>
      </c>
      <c r="BU347" s="167">
        <f t="shared" si="1256"/>
        <v>0</v>
      </c>
      <c r="BV347" s="167">
        <f t="shared" si="1256"/>
        <v>0</v>
      </c>
      <c r="BW347" s="167">
        <f t="shared" si="1256"/>
        <v>0</v>
      </c>
      <c r="BX347" s="167">
        <f t="shared" si="1256"/>
        <v>0</v>
      </c>
      <c r="BZ347" s="167" t="e">
        <f t="shared" ca="1" si="1096"/>
        <v>#REF!</v>
      </c>
      <c r="CA347" s="167" t="e">
        <f t="shared" ca="1" si="1097"/>
        <v>#REF!</v>
      </c>
      <c r="CB347" s="167" t="e">
        <f t="shared" ca="1" si="1098"/>
        <v>#REF!</v>
      </c>
      <c r="CC347" s="167" t="e">
        <f t="shared" ca="1" si="1099"/>
        <v>#REF!</v>
      </c>
      <c r="CD347" s="167" t="e">
        <f t="shared" ca="1" si="1100"/>
        <v>#REF!</v>
      </c>
      <c r="CE347" s="167" t="e">
        <f t="shared" ca="1" si="1101"/>
        <v>#REF!</v>
      </c>
      <c r="CF347" s="167" t="e">
        <f t="shared" ca="1" si="1102"/>
        <v>#REF!</v>
      </c>
      <c r="CG347" s="167" t="e">
        <f t="shared" ca="1" si="1103"/>
        <v>#REF!</v>
      </c>
      <c r="CH347" s="167" t="e">
        <f t="shared" ca="1" si="1104"/>
        <v>#REF!</v>
      </c>
      <c r="CI347" s="167" t="e">
        <f t="shared" ca="1" si="1105"/>
        <v>#REF!</v>
      </c>
      <c r="CJ347" s="167" t="e">
        <f t="shared" ca="1" si="1106"/>
        <v>#REF!</v>
      </c>
      <c r="CK347" s="167" t="e">
        <f t="shared" ca="1" si="1107"/>
        <v>#REF!</v>
      </c>
      <c r="CL347" s="167" t="e">
        <f t="shared" ca="1" si="1108"/>
        <v>#REF!</v>
      </c>
      <c r="CM347" s="167" t="e">
        <f t="shared" ca="1" si="1109"/>
        <v>#REF!</v>
      </c>
      <c r="CN347" s="167" t="e">
        <f t="shared" ca="1" si="1110"/>
        <v>#REF!</v>
      </c>
      <c r="CO347" s="167" t="e">
        <f t="shared" ca="1" si="1111"/>
        <v>#REF!</v>
      </c>
      <c r="CQ347" s="167" t="e">
        <f t="shared" ca="1" si="1112"/>
        <v>#REF!</v>
      </c>
      <c r="CR347" s="167" t="e">
        <f t="shared" ca="1" si="1113"/>
        <v>#REF!</v>
      </c>
      <c r="CS347" s="167" t="e">
        <f t="shared" ca="1" si="1114"/>
        <v>#REF!</v>
      </c>
      <c r="CT347" s="167" t="e">
        <f t="shared" ca="1" si="1115"/>
        <v>#REF!</v>
      </c>
      <c r="CU347" s="167" t="e">
        <f t="shared" ca="1" si="1116"/>
        <v>#REF!</v>
      </c>
      <c r="CV347" s="167" t="e">
        <f t="shared" ca="1" si="1117"/>
        <v>#REF!</v>
      </c>
      <c r="CW347" s="167" t="e">
        <f t="shared" ca="1" si="1118"/>
        <v>#REF!</v>
      </c>
      <c r="CX347" s="167" t="e">
        <f t="shared" ca="1" si="1119"/>
        <v>#REF!</v>
      </c>
      <c r="CY347" s="167" t="e">
        <f t="shared" ca="1" si="1120"/>
        <v>#REF!</v>
      </c>
      <c r="CZ347" s="167" t="e">
        <f t="shared" ca="1" si="1121"/>
        <v>#REF!</v>
      </c>
      <c r="DA347" s="167" t="e">
        <f t="shared" ca="1" si="1122"/>
        <v>#REF!</v>
      </c>
      <c r="DB347" s="167" t="e">
        <f t="shared" ca="1" si="1123"/>
        <v>#REF!</v>
      </c>
      <c r="DC347" s="167" t="e">
        <f t="shared" ca="1" si="1124"/>
        <v>#REF!</v>
      </c>
      <c r="DD347" s="167" t="e">
        <f t="shared" ca="1" si="1125"/>
        <v>#REF!</v>
      </c>
      <c r="DE347" s="167" t="e">
        <f t="shared" ca="1" si="1126"/>
        <v>#REF!</v>
      </c>
      <c r="DF347" s="167" t="e">
        <f t="shared" ca="1" si="1127"/>
        <v>#REF!</v>
      </c>
      <c r="DH347" s="167">
        <f t="shared" si="1128"/>
        <v>0</v>
      </c>
      <c r="DI347" s="167">
        <f t="shared" si="1129"/>
        <v>0</v>
      </c>
      <c r="DJ347" s="167">
        <f t="shared" si="1130"/>
        <v>0</v>
      </c>
      <c r="DK347" s="167">
        <f t="shared" si="1131"/>
        <v>0</v>
      </c>
      <c r="DL347" s="167">
        <f t="shared" si="1132"/>
        <v>0</v>
      </c>
      <c r="DM347" s="167">
        <f t="shared" si="1133"/>
        <v>0</v>
      </c>
      <c r="DN347" s="167">
        <f t="shared" si="1134"/>
        <v>0</v>
      </c>
      <c r="DO347" s="167">
        <f t="shared" si="1135"/>
        <v>0</v>
      </c>
      <c r="DP347" s="167">
        <f t="shared" si="1136"/>
        <v>0</v>
      </c>
      <c r="DQ347" s="167">
        <f t="shared" si="1137"/>
        <v>0</v>
      </c>
      <c r="DR347" s="167">
        <f t="shared" si="1138"/>
        <v>0</v>
      </c>
      <c r="DS347" s="167">
        <f t="shared" si="1139"/>
        <v>0</v>
      </c>
      <c r="DT347" s="167">
        <f t="shared" si="1140"/>
        <v>0</v>
      </c>
      <c r="DU347" s="167">
        <f t="shared" si="1141"/>
        <v>0</v>
      </c>
      <c r="DV347" s="167">
        <f t="shared" si="1142"/>
        <v>0</v>
      </c>
      <c r="DW347" s="167">
        <f t="shared" si="1143"/>
        <v>0</v>
      </c>
      <c r="DY347" s="167" t="e">
        <f t="shared" ca="1" si="1179"/>
        <v>#REF!</v>
      </c>
      <c r="DZ347" s="167" t="e">
        <f t="shared" ca="1" si="1180"/>
        <v>#REF!</v>
      </c>
      <c r="EA347" s="167" t="e">
        <f t="shared" ca="1" si="1181"/>
        <v>#REF!</v>
      </c>
      <c r="EB347" s="167" t="e">
        <f t="shared" ca="1" si="1182"/>
        <v>#REF!</v>
      </c>
      <c r="EC347" s="167" t="e">
        <f t="shared" ca="1" si="1183"/>
        <v>#REF!</v>
      </c>
      <c r="ED347" s="167" t="e">
        <f t="shared" ca="1" si="1184"/>
        <v>#REF!</v>
      </c>
      <c r="EE347" s="167" t="e">
        <f t="shared" ca="1" si="1185"/>
        <v>#REF!</v>
      </c>
      <c r="EF347" s="167" t="e">
        <f t="shared" ca="1" si="1186"/>
        <v>#REF!</v>
      </c>
      <c r="EG347" s="167" t="e">
        <f t="shared" ca="1" si="1187"/>
        <v>#REF!</v>
      </c>
      <c r="EH347" s="167" t="e">
        <f t="shared" ca="1" si="1188"/>
        <v>#REF!</v>
      </c>
      <c r="EI347" s="167" t="e">
        <f t="shared" ca="1" si="1189"/>
        <v>#REF!</v>
      </c>
      <c r="EJ347" s="167" t="e">
        <f t="shared" ca="1" si="1190"/>
        <v>#REF!</v>
      </c>
      <c r="EK347" s="167" t="e">
        <f t="shared" ca="1" si="1191"/>
        <v>#REF!</v>
      </c>
      <c r="EL347" s="167" t="e">
        <f t="shared" ca="1" si="1192"/>
        <v>#REF!</v>
      </c>
      <c r="EM347" s="167" t="e">
        <f t="shared" ca="1" si="1193"/>
        <v>#REF!</v>
      </c>
      <c r="EN347" s="167" t="e">
        <f t="shared" ca="1" si="1194"/>
        <v>#REF!</v>
      </c>
      <c r="EP347" s="167">
        <f t="shared" si="1195"/>
        <v>0</v>
      </c>
      <c r="EQ347" s="167">
        <f t="shared" si="1196"/>
        <v>0</v>
      </c>
      <c r="ER347" s="167">
        <f t="shared" si="1197"/>
        <v>0</v>
      </c>
      <c r="ES347" s="167">
        <f t="shared" si="1198"/>
        <v>0</v>
      </c>
      <c r="ET347" s="167">
        <f t="shared" si="1199"/>
        <v>0</v>
      </c>
      <c r="EU347" s="167">
        <f t="shared" si="1200"/>
        <v>0</v>
      </c>
      <c r="EV347" s="167">
        <f t="shared" si="1201"/>
        <v>0</v>
      </c>
      <c r="EW347" s="167">
        <f t="shared" si="1202"/>
        <v>0</v>
      </c>
      <c r="EX347" s="167">
        <f t="shared" si="1203"/>
        <v>0</v>
      </c>
      <c r="EY347" s="167">
        <f t="shared" si="1204"/>
        <v>0</v>
      </c>
      <c r="EZ347" s="167">
        <f t="shared" si="1205"/>
        <v>0</v>
      </c>
      <c r="FA347" s="167">
        <f t="shared" si="1206"/>
        <v>0</v>
      </c>
      <c r="FB347" s="167">
        <f t="shared" si="1207"/>
        <v>0</v>
      </c>
      <c r="FC347" s="167">
        <f t="shared" si="1208"/>
        <v>0</v>
      </c>
      <c r="FD347" s="167">
        <f t="shared" si="1209"/>
        <v>0</v>
      </c>
      <c r="FE347" s="167">
        <f t="shared" si="1210"/>
        <v>0</v>
      </c>
      <c r="FG347" s="167">
        <f t="shared" si="1211"/>
        <v>0</v>
      </c>
      <c r="FH347" s="167">
        <f t="shared" si="1212"/>
        <v>0</v>
      </c>
      <c r="FI347" s="167">
        <f t="shared" si="1213"/>
        <v>0</v>
      </c>
      <c r="FJ347" s="167">
        <f t="shared" si="1214"/>
        <v>0</v>
      </c>
      <c r="FK347" s="167">
        <f t="shared" si="1215"/>
        <v>0</v>
      </c>
      <c r="FL347" s="167">
        <f t="shared" si="1216"/>
        <v>0</v>
      </c>
      <c r="FM347" s="167">
        <f t="shared" si="1217"/>
        <v>0</v>
      </c>
      <c r="FN347" s="167">
        <f t="shared" si="1218"/>
        <v>0</v>
      </c>
      <c r="FO347" s="167">
        <f t="shared" si="1219"/>
        <v>0</v>
      </c>
      <c r="FP347" s="167">
        <f t="shared" si="1220"/>
        <v>0</v>
      </c>
      <c r="FQ347" s="167">
        <f t="shared" si="1221"/>
        <v>0</v>
      </c>
      <c r="FR347" s="167">
        <f t="shared" si="1222"/>
        <v>0</v>
      </c>
      <c r="FS347" s="167">
        <f t="shared" si="1223"/>
        <v>0</v>
      </c>
      <c r="FT347" s="167">
        <f t="shared" si="1224"/>
        <v>0</v>
      </c>
      <c r="FU347" s="167">
        <f t="shared" si="1225"/>
        <v>0</v>
      </c>
      <c r="FV347" s="167">
        <f t="shared" si="1226"/>
        <v>0</v>
      </c>
      <c r="FX347" s="167">
        <f t="shared" si="1227"/>
        <v>0</v>
      </c>
      <c r="FY347" s="167">
        <f t="shared" si="1228"/>
        <v>0</v>
      </c>
      <c r="FZ347" s="167">
        <f t="shared" si="1229"/>
        <v>0</v>
      </c>
      <c r="GA347" s="167">
        <f t="shared" si="1230"/>
        <v>0</v>
      </c>
      <c r="GB347" s="167">
        <f t="shared" si="1231"/>
        <v>0</v>
      </c>
      <c r="GC347" s="167">
        <f t="shared" si="1232"/>
        <v>0</v>
      </c>
      <c r="GD347" s="167">
        <f t="shared" si="1233"/>
        <v>0</v>
      </c>
      <c r="GE347" s="167">
        <f t="shared" si="1234"/>
        <v>0</v>
      </c>
      <c r="GF347" s="167">
        <f t="shared" si="1235"/>
        <v>0</v>
      </c>
      <c r="GG347" s="167">
        <f t="shared" si="1236"/>
        <v>0</v>
      </c>
      <c r="GH347" s="167">
        <f t="shared" si="1237"/>
        <v>0</v>
      </c>
      <c r="GI347" s="167">
        <f t="shared" si="1238"/>
        <v>0</v>
      </c>
      <c r="GJ347" s="167">
        <f t="shared" si="1239"/>
        <v>0</v>
      </c>
      <c r="GK347" s="167">
        <f t="shared" si="1240"/>
        <v>0</v>
      </c>
      <c r="GL347" s="167">
        <f t="shared" si="1241"/>
        <v>0</v>
      </c>
      <c r="GM347" s="167">
        <f t="shared" si="1242"/>
        <v>0</v>
      </c>
      <c r="GO347" s="167" t="e">
        <f t="shared" ca="1" si="1077"/>
        <v>#REF!</v>
      </c>
      <c r="GP347" s="167" t="e">
        <f t="shared" ca="1" si="1093"/>
        <v>#REF!</v>
      </c>
      <c r="GQ347" s="167" t="e">
        <f t="shared" ca="1" si="1093"/>
        <v>#REF!</v>
      </c>
      <c r="GR347" s="167" t="e">
        <f t="shared" ca="1" si="1093"/>
        <v>#REF!</v>
      </c>
      <c r="GS347" s="167" t="e">
        <f t="shared" ca="1" si="1093"/>
        <v>#REF!</v>
      </c>
      <c r="GT347" s="167" t="e">
        <f t="shared" ca="1" si="1093"/>
        <v>#REF!</v>
      </c>
      <c r="GU347" s="167" t="e">
        <f t="shared" ca="1" si="1093"/>
        <v>#REF!</v>
      </c>
      <c r="GV347" s="167" t="e">
        <f t="shared" ca="1" si="1093"/>
        <v>#REF!</v>
      </c>
      <c r="GW347" s="167" t="e">
        <f t="shared" ca="1" si="1093"/>
        <v>#REF!</v>
      </c>
      <c r="GX347" s="167" t="e">
        <f t="shared" ca="1" si="1093"/>
        <v>#REF!</v>
      </c>
      <c r="GY347" s="167" t="e">
        <f t="shared" ca="1" si="1093"/>
        <v>#REF!</v>
      </c>
      <c r="GZ347" s="167" t="e">
        <f t="shared" ca="1" si="1093"/>
        <v>#REF!</v>
      </c>
      <c r="HA347" s="167" t="e">
        <f t="shared" ca="1" si="1093"/>
        <v>#REF!</v>
      </c>
      <c r="HB347" s="167" t="e">
        <f t="shared" ca="1" si="1093"/>
        <v>#REF!</v>
      </c>
      <c r="HC347" s="167" t="e">
        <f t="shared" ca="1" si="1093"/>
        <v>#REF!</v>
      </c>
      <c r="HD347" s="167" t="e">
        <f t="shared" ca="1" si="1093"/>
        <v>#REF!</v>
      </c>
      <c r="HF347" s="167" t="e">
        <f t="shared" ca="1" si="1144"/>
        <v>#REF!</v>
      </c>
      <c r="HG347" s="167" t="e">
        <f t="shared" ca="1" si="1145"/>
        <v>#REF!</v>
      </c>
      <c r="HH347" s="167" t="e">
        <f t="shared" ca="1" si="1146"/>
        <v>#REF!</v>
      </c>
      <c r="HI347" s="167" t="e">
        <f t="shared" ca="1" si="1147"/>
        <v>#REF!</v>
      </c>
      <c r="HJ347" s="167" t="e">
        <f t="shared" ca="1" si="1148"/>
        <v>#REF!</v>
      </c>
      <c r="HK347" s="167" t="e">
        <f t="shared" ca="1" si="1149"/>
        <v>#REF!</v>
      </c>
      <c r="HL347" s="167" t="e">
        <f t="shared" ca="1" si="1150"/>
        <v>#REF!</v>
      </c>
      <c r="HM347" s="167" t="e">
        <f t="shared" ca="1" si="1151"/>
        <v>#REF!</v>
      </c>
      <c r="HN347" s="167" t="e">
        <f t="shared" ca="1" si="1152"/>
        <v>#REF!</v>
      </c>
      <c r="HO347" s="167" t="e">
        <f t="shared" ca="1" si="1153"/>
        <v>#REF!</v>
      </c>
      <c r="HP347" s="167" t="e">
        <f t="shared" ca="1" si="1154"/>
        <v>#REF!</v>
      </c>
      <c r="HQ347" s="167" t="e">
        <f t="shared" ca="1" si="1155"/>
        <v>#REF!</v>
      </c>
      <c r="HR347" s="167" t="e">
        <f t="shared" ca="1" si="1156"/>
        <v>#REF!</v>
      </c>
      <c r="HS347" s="167" t="e">
        <f t="shared" ca="1" si="1157"/>
        <v>#REF!</v>
      </c>
      <c r="HT347" s="167" t="e">
        <f t="shared" ca="1" si="1158"/>
        <v>#REF!</v>
      </c>
      <c r="HU347" s="167" t="e">
        <f t="shared" ca="1" si="1159"/>
        <v>#REF!</v>
      </c>
      <c r="HW347" s="167" t="e">
        <f t="shared" ca="1" si="1160"/>
        <v>#REF!</v>
      </c>
      <c r="HX347" s="167">
        <f t="shared" si="1161"/>
        <v>0</v>
      </c>
      <c r="HY347" s="167" t="e">
        <f t="shared" ca="1" si="1243"/>
        <v>#REF!</v>
      </c>
      <c r="HZ347" s="219" t="e">
        <f t="shared" ca="1" si="1244"/>
        <v>#REF!</v>
      </c>
    </row>
    <row r="348" spans="1:234" s="48" customFormat="1">
      <c r="A348" s="3" t="s">
        <v>690</v>
      </c>
      <c r="B348" s="202" t="str">
        <f>INDEX('Ref1'!$E:$E,MATCH(A348,'Ref1'!$A:$A,0))</f>
        <v>Torbay</v>
      </c>
      <c r="C348" s="42" t="str">
        <f>INDEX(Data1!B:B,MATCH(A348,Data1!A:A,0))</f>
        <v>UNINFIR</v>
      </c>
      <c r="D348" s="253" t="str">
        <f>INDEX(Data1!C:C,MATCH(A348,Data1!A:A,0))</f>
        <v>SW</v>
      </c>
      <c r="E348" s="200" t="str">
        <f>IF($C$6="No","No",IF(COUNTIF(Inputs!$K$359:$K$398,$A348)&gt;0,"Yes","No"))</f>
        <v>No</v>
      </c>
      <c r="F348" s="404"/>
      <c r="G348" s="62">
        <f>INDEX('4_RatesSplit'!K:K,MATCH($A348,'4_RatesSplit'!$A:$A,0))</f>
        <v>0</v>
      </c>
      <c r="H348" s="171">
        <f>INDEX('4_RatesSplit'!L:L,MATCH($A348,'4_RatesSplit'!$A:$A,0))</f>
        <v>0</v>
      </c>
      <c r="I348" s="167">
        <f>INDEX('4_RatesSplit'!M:M,MATCH($A348,'4_RatesSplit'!$A:$A,0))</f>
        <v>0</v>
      </c>
      <c r="J348" s="167">
        <f>INDEX('4_RatesSplit'!N:N,MATCH($A348,'4_RatesSplit'!$A:$A,0))</f>
        <v>0</v>
      </c>
      <c r="K348" s="167">
        <f>INDEX('4_RatesSplit'!O:O,MATCH($A348,'4_RatesSplit'!$A:$A,0))</f>
        <v>0</v>
      </c>
      <c r="L348" s="167">
        <f>INDEX('4_RatesSplit'!P:P,MATCH($A348,'4_RatesSplit'!$A:$A,0))</f>
        <v>0</v>
      </c>
      <c r="M348" s="167">
        <f>INDEX('4_RatesSplit'!Q:Q,MATCH($A348,'4_RatesSplit'!$A:$A,0))</f>
        <v>0</v>
      </c>
      <c r="N348" s="167">
        <f>INDEX('4_RatesSplit'!R:R,MATCH($A348,'4_RatesSplit'!$A:$A,0))</f>
        <v>0</v>
      </c>
      <c r="O348" s="167">
        <f>INDEX('4_RatesSplit'!S:S,MATCH($A348,'4_RatesSplit'!$A:$A,0))</f>
        <v>0</v>
      </c>
      <c r="P348" s="167">
        <f>INDEX('4_RatesSplit'!T:T,MATCH($A348,'4_RatesSplit'!$A:$A,0))</f>
        <v>0</v>
      </c>
      <c r="Q348" s="167">
        <f>INDEX('4_RatesSplit'!U:U,MATCH($A348,'4_RatesSplit'!$A:$A,0))</f>
        <v>0</v>
      </c>
      <c r="R348" s="167">
        <f>INDEX('4_RatesSplit'!V:V,MATCH($A348,'4_RatesSplit'!$A:$A,0))</f>
        <v>0</v>
      </c>
      <c r="S348" s="167">
        <f>INDEX('4_RatesSplit'!W:W,MATCH($A348,'4_RatesSplit'!$A:$A,0))</f>
        <v>0</v>
      </c>
      <c r="T348" s="167">
        <f>INDEX('4_RatesSplit'!X:X,MATCH($A348,'4_RatesSplit'!$A:$A,0))</f>
        <v>0</v>
      </c>
      <c r="U348" s="167">
        <f>INDEX('4_RatesSplit'!Y:Y,MATCH($A348,'4_RatesSplit'!$A:$A,0))</f>
        <v>0</v>
      </c>
      <c r="V348" s="167">
        <f>INDEX('4_RatesSplit'!Z:Z,MATCH($A348,'4_RatesSplit'!$A:$A,0))</f>
        <v>0</v>
      </c>
      <c r="W348" s="167">
        <f>INDEX('4_RatesSplit'!AA:AA,MATCH($A348,'4_RatesSplit'!$A:$A,0))</f>
        <v>0</v>
      </c>
      <c r="X348" s="18"/>
      <c r="Y348" s="168" t="e">
        <f ca="1">INDEX('4_RatesSplit'!AT:AT,MATCH($A348,'4_RatesSplit'!$A:$A,0))</f>
        <v>#REF!</v>
      </c>
      <c r="Z348" s="168" t="e">
        <f ca="1">INDEX('4_RatesSplit'!AU:AU,MATCH($A348,'4_RatesSplit'!$A:$A,0))</f>
        <v>#REF!</v>
      </c>
      <c r="AA348" s="168" t="e">
        <f ca="1">INDEX('4_RatesSplit'!AV:AV,MATCH($A348,'4_RatesSplit'!$A:$A,0))</f>
        <v>#REF!</v>
      </c>
      <c r="AB348" s="168" t="e">
        <f ca="1">INDEX('4_RatesSplit'!AW:AW,MATCH($A348,'4_RatesSplit'!$A:$A,0))</f>
        <v>#REF!</v>
      </c>
      <c r="AC348" s="168" t="e">
        <f ca="1">INDEX('4_RatesSplit'!AX:AX,MATCH($A348,'4_RatesSplit'!$A:$A,0))</f>
        <v>#REF!</v>
      </c>
      <c r="AD348" s="168" t="e">
        <f ca="1">INDEX('4_RatesSplit'!AY:AY,MATCH($A348,'4_RatesSplit'!$A:$A,0))</f>
        <v>#REF!</v>
      </c>
      <c r="AE348" s="168" t="e">
        <f ca="1">INDEX('4_RatesSplit'!AZ:AZ,MATCH($A348,'4_RatesSplit'!$A:$A,0))</f>
        <v>#REF!</v>
      </c>
      <c r="AF348" s="168" t="e">
        <f ca="1">INDEX('4_RatesSplit'!BA:BA,MATCH($A348,'4_RatesSplit'!$A:$A,0))</f>
        <v>#REF!</v>
      </c>
      <c r="AG348" s="168" t="e">
        <f ca="1">INDEX('4_RatesSplit'!BB:BB,MATCH($A348,'4_RatesSplit'!$A:$A,0))</f>
        <v>#REF!</v>
      </c>
      <c r="AH348" s="168" t="e">
        <f ca="1">INDEX('4_RatesSplit'!BC:BC,MATCH($A348,'4_RatesSplit'!$A:$A,0))</f>
        <v>#REF!</v>
      </c>
      <c r="AI348" s="168" t="e">
        <f ca="1">INDEX('4_RatesSplit'!BD:BD,MATCH($A348,'4_RatesSplit'!$A:$A,0))</f>
        <v>#REF!</v>
      </c>
      <c r="AJ348" s="168" t="e">
        <f ca="1">INDEX('4_RatesSplit'!BE:BE,MATCH($A348,'4_RatesSplit'!$A:$A,0))</f>
        <v>#REF!</v>
      </c>
      <c r="AK348" s="168" t="e">
        <f ca="1">INDEX('4_RatesSplit'!BF:BF,MATCH($A348,'4_RatesSplit'!$A:$A,0))</f>
        <v>#REF!</v>
      </c>
      <c r="AL348" s="168" t="e">
        <f ca="1">INDEX('4_RatesSplit'!BG:BG,MATCH($A348,'4_RatesSplit'!$A:$A,0))</f>
        <v>#REF!</v>
      </c>
      <c r="AM348" s="168" t="e">
        <f ca="1">INDEX('4_RatesSplit'!BH:BH,MATCH($A348,'4_RatesSplit'!$A:$A,0))</f>
        <v>#REF!</v>
      </c>
      <c r="AN348" s="198" t="e">
        <f ca="1">INDEX('4_RatesSplit'!BI:BI,MATCH($A348,'4_RatesSplit'!$A:$A,0))</f>
        <v>#REF!</v>
      </c>
      <c r="AO348" s="114"/>
      <c r="AP348" s="167" t="e">
        <f t="shared" ca="1" si="1162"/>
        <v>#REF!</v>
      </c>
      <c r="AQ348" s="167" t="e">
        <f t="shared" ca="1" si="1163"/>
        <v>#REF!</v>
      </c>
      <c r="AR348" s="167" t="e">
        <f t="shared" ca="1" si="1164"/>
        <v>#REF!</v>
      </c>
      <c r="AS348" s="167" t="e">
        <f t="shared" ca="1" si="1165"/>
        <v>#REF!</v>
      </c>
      <c r="AT348" s="167" t="e">
        <f t="shared" ca="1" si="1166"/>
        <v>#REF!</v>
      </c>
      <c r="AU348" s="167" t="e">
        <f t="shared" ca="1" si="1167"/>
        <v>#REF!</v>
      </c>
      <c r="AV348" s="167" t="e">
        <f t="shared" ca="1" si="1168"/>
        <v>#REF!</v>
      </c>
      <c r="AW348" s="167" t="e">
        <f t="shared" ca="1" si="1169"/>
        <v>#REF!</v>
      </c>
      <c r="AX348" s="167" t="e">
        <f t="shared" ca="1" si="1170"/>
        <v>#REF!</v>
      </c>
      <c r="AY348" s="167" t="e">
        <f t="shared" ca="1" si="1171"/>
        <v>#REF!</v>
      </c>
      <c r="AZ348" s="167" t="e">
        <f t="shared" ca="1" si="1172"/>
        <v>#REF!</v>
      </c>
      <c r="BA348" s="167" t="e">
        <f t="shared" ca="1" si="1173"/>
        <v>#REF!</v>
      </c>
      <c r="BB348" s="167" t="e">
        <f t="shared" ca="1" si="1174"/>
        <v>#REF!</v>
      </c>
      <c r="BC348" s="167" t="e">
        <f t="shared" ca="1" si="1175"/>
        <v>#REF!</v>
      </c>
      <c r="BD348" s="167" t="e">
        <f t="shared" ca="1" si="1176"/>
        <v>#REF!</v>
      </c>
      <c r="BE348" s="167" t="e">
        <f t="shared" ca="1" si="1177"/>
        <v>#REF!</v>
      </c>
      <c r="BF348" s="18"/>
      <c r="BG348" s="168">
        <f>INDEX('2_Needs'!$F:$F,MATCH($A348,'2_Needs'!$A:$A,0))</f>
        <v>2.6083147892414409E-3</v>
      </c>
      <c r="BH348" s="114"/>
      <c r="BI348" s="167">
        <f t="shared" ref="BI348:BX348" si="1257">IF(BI$3="reset",$BG348*BI$6,BH348*(1+$C$4))</f>
        <v>0</v>
      </c>
      <c r="BJ348" s="167">
        <f t="shared" si="1257"/>
        <v>0</v>
      </c>
      <c r="BK348" s="167">
        <f t="shared" si="1257"/>
        <v>0</v>
      </c>
      <c r="BL348" s="167">
        <f t="shared" si="1257"/>
        <v>0</v>
      </c>
      <c r="BM348" s="167">
        <f t="shared" si="1257"/>
        <v>0</v>
      </c>
      <c r="BN348" s="167">
        <f t="shared" si="1257"/>
        <v>0</v>
      </c>
      <c r="BO348" s="167">
        <f t="shared" si="1257"/>
        <v>0</v>
      </c>
      <c r="BP348" s="167">
        <f t="shared" si="1257"/>
        <v>0</v>
      </c>
      <c r="BQ348" s="167">
        <f t="shared" si="1257"/>
        <v>0</v>
      </c>
      <c r="BR348" s="167">
        <f t="shared" si="1257"/>
        <v>0</v>
      </c>
      <c r="BS348" s="167">
        <f t="shared" si="1257"/>
        <v>0</v>
      </c>
      <c r="BT348" s="167">
        <f t="shared" si="1257"/>
        <v>0</v>
      </c>
      <c r="BU348" s="167">
        <f t="shared" si="1257"/>
        <v>0</v>
      </c>
      <c r="BV348" s="167">
        <f t="shared" si="1257"/>
        <v>0</v>
      </c>
      <c r="BW348" s="167">
        <f t="shared" si="1257"/>
        <v>0</v>
      </c>
      <c r="BX348" s="167">
        <f t="shared" si="1257"/>
        <v>0</v>
      </c>
      <c r="BZ348" s="167" t="e">
        <f t="shared" ca="1" si="1096"/>
        <v>#REF!</v>
      </c>
      <c r="CA348" s="167" t="e">
        <f t="shared" ca="1" si="1097"/>
        <v>#REF!</v>
      </c>
      <c r="CB348" s="167" t="e">
        <f t="shared" ca="1" si="1098"/>
        <v>#REF!</v>
      </c>
      <c r="CC348" s="167" t="e">
        <f t="shared" ca="1" si="1099"/>
        <v>#REF!</v>
      </c>
      <c r="CD348" s="167" t="e">
        <f t="shared" ca="1" si="1100"/>
        <v>#REF!</v>
      </c>
      <c r="CE348" s="167" t="e">
        <f t="shared" ca="1" si="1101"/>
        <v>#REF!</v>
      </c>
      <c r="CF348" s="167" t="e">
        <f t="shared" ca="1" si="1102"/>
        <v>#REF!</v>
      </c>
      <c r="CG348" s="167" t="e">
        <f t="shared" ca="1" si="1103"/>
        <v>#REF!</v>
      </c>
      <c r="CH348" s="167" t="e">
        <f t="shared" ca="1" si="1104"/>
        <v>#REF!</v>
      </c>
      <c r="CI348" s="167" t="e">
        <f t="shared" ca="1" si="1105"/>
        <v>#REF!</v>
      </c>
      <c r="CJ348" s="167" t="e">
        <f t="shared" ca="1" si="1106"/>
        <v>#REF!</v>
      </c>
      <c r="CK348" s="167" t="e">
        <f t="shared" ca="1" si="1107"/>
        <v>#REF!</v>
      </c>
      <c r="CL348" s="167" t="e">
        <f t="shared" ca="1" si="1108"/>
        <v>#REF!</v>
      </c>
      <c r="CM348" s="167" t="e">
        <f t="shared" ca="1" si="1109"/>
        <v>#REF!</v>
      </c>
      <c r="CN348" s="167" t="e">
        <f t="shared" ca="1" si="1110"/>
        <v>#REF!</v>
      </c>
      <c r="CO348" s="167" t="e">
        <f t="shared" ca="1" si="1111"/>
        <v>#REF!</v>
      </c>
      <c r="CQ348" s="167" t="e">
        <f t="shared" ca="1" si="1112"/>
        <v>#REF!</v>
      </c>
      <c r="CR348" s="167" t="e">
        <f t="shared" ca="1" si="1113"/>
        <v>#REF!</v>
      </c>
      <c r="CS348" s="167" t="e">
        <f t="shared" ca="1" si="1114"/>
        <v>#REF!</v>
      </c>
      <c r="CT348" s="167" t="e">
        <f t="shared" ca="1" si="1115"/>
        <v>#REF!</v>
      </c>
      <c r="CU348" s="167" t="e">
        <f t="shared" ca="1" si="1116"/>
        <v>#REF!</v>
      </c>
      <c r="CV348" s="167" t="e">
        <f t="shared" ca="1" si="1117"/>
        <v>#REF!</v>
      </c>
      <c r="CW348" s="167" t="e">
        <f t="shared" ca="1" si="1118"/>
        <v>#REF!</v>
      </c>
      <c r="CX348" s="167" t="e">
        <f t="shared" ca="1" si="1119"/>
        <v>#REF!</v>
      </c>
      <c r="CY348" s="167" t="e">
        <f t="shared" ca="1" si="1120"/>
        <v>#REF!</v>
      </c>
      <c r="CZ348" s="167" t="e">
        <f t="shared" ca="1" si="1121"/>
        <v>#REF!</v>
      </c>
      <c r="DA348" s="167" t="e">
        <f t="shared" ca="1" si="1122"/>
        <v>#REF!</v>
      </c>
      <c r="DB348" s="167" t="e">
        <f t="shared" ca="1" si="1123"/>
        <v>#REF!</v>
      </c>
      <c r="DC348" s="167" t="e">
        <f t="shared" ca="1" si="1124"/>
        <v>#REF!</v>
      </c>
      <c r="DD348" s="167" t="e">
        <f t="shared" ca="1" si="1125"/>
        <v>#REF!</v>
      </c>
      <c r="DE348" s="167" t="e">
        <f t="shared" ca="1" si="1126"/>
        <v>#REF!</v>
      </c>
      <c r="DF348" s="167" t="e">
        <f t="shared" ca="1" si="1127"/>
        <v>#REF!</v>
      </c>
      <c r="DH348" s="167">
        <f t="shared" si="1128"/>
        <v>0</v>
      </c>
      <c r="DI348" s="167">
        <f t="shared" si="1129"/>
        <v>0</v>
      </c>
      <c r="DJ348" s="167">
        <f t="shared" si="1130"/>
        <v>0</v>
      </c>
      <c r="DK348" s="167">
        <f t="shared" si="1131"/>
        <v>0</v>
      </c>
      <c r="DL348" s="167">
        <f t="shared" si="1132"/>
        <v>0</v>
      </c>
      <c r="DM348" s="167">
        <f t="shared" si="1133"/>
        <v>0</v>
      </c>
      <c r="DN348" s="167">
        <f t="shared" si="1134"/>
        <v>0</v>
      </c>
      <c r="DO348" s="167">
        <f t="shared" si="1135"/>
        <v>0</v>
      </c>
      <c r="DP348" s="167">
        <f t="shared" si="1136"/>
        <v>0</v>
      </c>
      <c r="DQ348" s="167">
        <f t="shared" si="1137"/>
        <v>0</v>
      </c>
      <c r="DR348" s="167">
        <f t="shared" si="1138"/>
        <v>0</v>
      </c>
      <c r="DS348" s="167">
        <f t="shared" si="1139"/>
        <v>0</v>
      </c>
      <c r="DT348" s="167">
        <f t="shared" si="1140"/>
        <v>0</v>
      </c>
      <c r="DU348" s="167">
        <f t="shared" si="1141"/>
        <v>0</v>
      </c>
      <c r="DV348" s="167">
        <f t="shared" si="1142"/>
        <v>0</v>
      </c>
      <c r="DW348" s="167">
        <f t="shared" si="1143"/>
        <v>0</v>
      </c>
      <c r="DY348" s="167" t="e">
        <f t="shared" ca="1" si="1179"/>
        <v>#REF!</v>
      </c>
      <c r="DZ348" s="167" t="e">
        <f t="shared" ca="1" si="1180"/>
        <v>#REF!</v>
      </c>
      <c r="EA348" s="167" t="e">
        <f t="shared" ca="1" si="1181"/>
        <v>#REF!</v>
      </c>
      <c r="EB348" s="167" t="e">
        <f t="shared" ca="1" si="1182"/>
        <v>#REF!</v>
      </c>
      <c r="EC348" s="167" t="e">
        <f t="shared" ca="1" si="1183"/>
        <v>#REF!</v>
      </c>
      <c r="ED348" s="167" t="e">
        <f t="shared" ca="1" si="1184"/>
        <v>#REF!</v>
      </c>
      <c r="EE348" s="167" t="e">
        <f t="shared" ca="1" si="1185"/>
        <v>#REF!</v>
      </c>
      <c r="EF348" s="167" t="e">
        <f t="shared" ca="1" si="1186"/>
        <v>#REF!</v>
      </c>
      <c r="EG348" s="167" t="e">
        <f t="shared" ca="1" si="1187"/>
        <v>#REF!</v>
      </c>
      <c r="EH348" s="167" t="e">
        <f t="shared" ca="1" si="1188"/>
        <v>#REF!</v>
      </c>
      <c r="EI348" s="167" t="e">
        <f t="shared" ca="1" si="1189"/>
        <v>#REF!</v>
      </c>
      <c r="EJ348" s="167" t="e">
        <f t="shared" ca="1" si="1190"/>
        <v>#REF!</v>
      </c>
      <c r="EK348" s="167" t="e">
        <f t="shared" ca="1" si="1191"/>
        <v>#REF!</v>
      </c>
      <c r="EL348" s="167" t="e">
        <f t="shared" ca="1" si="1192"/>
        <v>#REF!</v>
      </c>
      <c r="EM348" s="167" t="e">
        <f t="shared" ca="1" si="1193"/>
        <v>#REF!</v>
      </c>
      <c r="EN348" s="167" t="e">
        <f t="shared" ca="1" si="1194"/>
        <v>#REF!</v>
      </c>
      <c r="EP348" s="167">
        <f t="shared" si="1195"/>
        <v>0</v>
      </c>
      <c r="EQ348" s="167">
        <f t="shared" si="1196"/>
        <v>0</v>
      </c>
      <c r="ER348" s="167">
        <f t="shared" si="1197"/>
        <v>0</v>
      </c>
      <c r="ES348" s="167">
        <f t="shared" si="1198"/>
        <v>0</v>
      </c>
      <c r="ET348" s="167">
        <f t="shared" si="1199"/>
        <v>0</v>
      </c>
      <c r="EU348" s="167">
        <f t="shared" si="1200"/>
        <v>0</v>
      </c>
      <c r="EV348" s="167">
        <f t="shared" si="1201"/>
        <v>0</v>
      </c>
      <c r="EW348" s="167">
        <f t="shared" si="1202"/>
        <v>0</v>
      </c>
      <c r="EX348" s="167">
        <f t="shared" si="1203"/>
        <v>0</v>
      </c>
      <c r="EY348" s="167">
        <f t="shared" si="1204"/>
        <v>0</v>
      </c>
      <c r="EZ348" s="167">
        <f t="shared" si="1205"/>
        <v>0</v>
      </c>
      <c r="FA348" s="167">
        <f t="shared" si="1206"/>
        <v>0</v>
      </c>
      <c r="FB348" s="167">
        <f t="shared" si="1207"/>
        <v>0</v>
      </c>
      <c r="FC348" s="167">
        <f t="shared" si="1208"/>
        <v>0</v>
      </c>
      <c r="FD348" s="167">
        <f t="shared" si="1209"/>
        <v>0</v>
      </c>
      <c r="FE348" s="167">
        <f t="shared" si="1210"/>
        <v>0</v>
      </c>
      <c r="FG348" s="167">
        <f t="shared" si="1211"/>
        <v>0</v>
      </c>
      <c r="FH348" s="167">
        <f t="shared" si="1212"/>
        <v>0</v>
      </c>
      <c r="FI348" s="167">
        <f t="shared" si="1213"/>
        <v>0</v>
      </c>
      <c r="FJ348" s="167">
        <f t="shared" si="1214"/>
        <v>0</v>
      </c>
      <c r="FK348" s="167">
        <f t="shared" si="1215"/>
        <v>0</v>
      </c>
      <c r="FL348" s="167">
        <f t="shared" si="1216"/>
        <v>0</v>
      </c>
      <c r="FM348" s="167">
        <f t="shared" si="1217"/>
        <v>0</v>
      </c>
      <c r="FN348" s="167">
        <f t="shared" si="1218"/>
        <v>0</v>
      </c>
      <c r="FO348" s="167">
        <f t="shared" si="1219"/>
        <v>0</v>
      </c>
      <c r="FP348" s="167">
        <f t="shared" si="1220"/>
        <v>0</v>
      </c>
      <c r="FQ348" s="167">
        <f t="shared" si="1221"/>
        <v>0</v>
      </c>
      <c r="FR348" s="167">
        <f t="shared" si="1222"/>
        <v>0</v>
      </c>
      <c r="FS348" s="167">
        <f t="shared" si="1223"/>
        <v>0</v>
      </c>
      <c r="FT348" s="167">
        <f t="shared" si="1224"/>
        <v>0</v>
      </c>
      <c r="FU348" s="167">
        <f t="shared" si="1225"/>
        <v>0</v>
      </c>
      <c r="FV348" s="167">
        <f t="shared" si="1226"/>
        <v>0</v>
      </c>
      <c r="FX348" s="167">
        <f t="shared" si="1227"/>
        <v>0</v>
      </c>
      <c r="FY348" s="167">
        <f t="shared" si="1228"/>
        <v>0</v>
      </c>
      <c r="FZ348" s="167">
        <f t="shared" si="1229"/>
        <v>0</v>
      </c>
      <c r="GA348" s="167">
        <f t="shared" si="1230"/>
        <v>0</v>
      </c>
      <c r="GB348" s="167">
        <f t="shared" si="1231"/>
        <v>0</v>
      </c>
      <c r="GC348" s="167">
        <f t="shared" si="1232"/>
        <v>0</v>
      </c>
      <c r="GD348" s="167">
        <f t="shared" si="1233"/>
        <v>0</v>
      </c>
      <c r="GE348" s="167">
        <f t="shared" si="1234"/>
        <v>0</v>
      </c>
      <c r="GF348" s="167">
        <f t="shared" si="1235"/>
        <v>0</v>
      </c>
      <c r="GG348" s="167">
        <f t="shared" si="1236"/>
        <v>0</v>
      </c>
      <c r="GH348" s="167">
        <f t="shared" si="1237"/>
        <v>0</v>
      </c>
      <c r="GI348" s="167">
        <f t="shared" si="1238"/>
        <v>0</v>
      </c>
      <c r="GJ348" s="167">
        <f t="shared" si="1239"/>
        <v>0</v>
      </c>
      <c r="GK348" s="167">
        <f t="shared" si="1240"/>
        <v>0</v>
      </c>
      <c r="GL348" s="167">
        <f t="shared" si="1241"/>
        <v>0</v>
      </c>
      <c r="GM348" s="167">
        <f t="shared" si="1242"/>
        <v>0</v>
      </c>
      <c r="GO348" s="167" t="e">
        <f t="shared" ca="1" si="1077"/>
        <v>#REF!</v>
      </c>
      <c r="GP348" s="167" t="e">
        <f t="shared" ca="1" si="1093"/>
        <v>#REF!</v>
      </c>
      <c r="GQ348" s="167" t="e">
        <f t="shared" ca="1" si="1093"/>
        <v>#REF!</v>
      </c>
      <c r="GR348" s="167" t="e">
        <f t="shared" ca="1" si="1093"/>
        <v>#REF!</v>
      </c>
      <c r="GS348" s="167" t="e">
        <f t="shared" ca="1" si="1093"/>
        <v>#REF!</v>
      </c>
      <c r="GT348" s="167" t="e">
        <f t="shared" ca="1" si="1093"/>
        <v>#REF!</v>
      </c>
      <c r="GU348" s="167" t="e">
        <f t="shared" ca="1" si="1093"/>
        <v>#REF!</v>
      </c>
      <c r="GV348" s="167" t="e">
        <f t="shared" ca="1" si="1093"/>
        <v>#REF!</v>
      </c>
      <c r="GW348" s="167" t="e">
        <f t="shared" ca="1" si="1093"/>
        <v>#REF!</v>
      </c>
      <c r="GX348" s="167" t="e">
        <f t="shared" ca="1" si="1093"/>
        <v>#REF!</v>
      </c>
      <c r="GY348" s="167" t="e">
        <f t="shared" ca="1" si="1093"/>
        <v>#REF!</v>
      </c>
      <c r="GZ348" s="167" t="e">
        <f t="shared" ca="1" si="1093"/>
        <v>#REF!</v>
      </c>
      <c r="HA348" s="167" t="e">
        <f t="shared" ca="1" si="1093"/>
        <v>#REF!</v>
      </c>
      <c r="HB348" s="167" t="e">
        <f t="shared" ca="1" si="1093"/>
        <v>#REF!</v>
      </c>
      <c r="HC348" s="167" t="e">
        <f t="shared" ca="1" si="1093"/>
        <v>#REF!</v>
      </c>
      <c r="HD348" s="167" t="e">
        <f t="shared" ca="1" si="1093"/>
        <v>#REF!</v>
      </c>
      <c r="HF348" s="167" t="e">
        <f t="shared" ca="1" si="1144"/>
        <v>#REF!</v>
      </c>
      <c r="HG348" s="167" t="e">
        <f t="shared" ca="1" si="1145"/>
        <v>#REF!</v>
      </c>
      <c r="HH348" s="167" t="e">
        <f t="shared" ca="1" si="1146"/>
        <v>#REF!</v>
      </c>
      <c r="HI348" s="167" t="e">
        <f t="shared" ca="1" si="1147"/>
        <v>#REF!</v>
      </c>
      <c r="HJ348" s="167" t="e">
        <f t="shared" ca="1" si="1148"/>
        <v>#REF!</v>
      </c>
      <c r="HK348" s="167" t="e">
        <f t="shared" ca="1" si="1149"/>
        <v>#REF!</v>
      </c>
      <c r="HL348" s="167" t="e">
        <f t="shared" ca="1" si="1150"/>
        <v>#REF!</v>
      </c>
      <c r="HM348" s="167" t="e">
        <f t="shared" ca="1" si="1151"/>
        <v>#REF!</v>
      </c>
      <c r="HN348" s="167" t="e">
        <f t="shared" ca="1" si="1152"/>
        <v>#REF!</v>
      </c>
      <c r="HO348" s="167" t="e">
        <f t="shared" ca="1" si="1153"/>
        <v>#REF!</v>
      </c>
      <c r="HP348" s="167" t="e">
        <f t="shared" ca="1" si="1154"/>
        <v>#REF!</v>
      </c>
      <c r="HQ348" s="167" t="e">
        <f t="shared" ca="1" si="1155"/>
        <v>#REF!</v>
      </c>
      <c r="HR348" s="167" t="e">
        <f t="shared" ca="1" si="1156"/>
        <v>#REF!</v>
      </c>
      <c r="HS348" s="167" t="e">
        <f t="shared" ca="1" si="1157"/>
        <v>#REF!</v>
      </c>
      <c r="HT348" s="167" t="e">
        <f t="shared" ca="1" si="1158"/>
        <v>#REF!</v>
      </c>
      <c r="HU348" s="167" t="e">
        <f t="shared" ca="1" si="1159"/>
        <v>#REF!</v>
      </c>
      <c r="HW348" s="167" t="e">
        <f t="shared" ca="1" si="1160"/>
        <v>#REF!</v>
      </c>
      <c r="HX348" s="167">
        <f t="shared" si="1161"/>
        <v>0</v>
      </c>
      <c r="HY348" s="167" t="e">
        <f t="shared" ca="1" si="1243"/>
        <v>#REF!</v>
      </c>
      <c r="HZ348" s="219" t="e">
        <f t="shared" ca="1" si="1244"/>
        <v>#REF!</v>
      </c>
    </row>
    <row r="349" spans="1:234" s="48" customFormat="1">
      <c r="A349" s="3" t="s">
        <v>692</v>
      </c>
      <c r="B349" s="202" t="str">
        <f>INDEX('Ref1'!$E:$E,MATCH(A349,'Ref1'!$A:$A,0))</f>
        <v>Torridge</v>
      </c>
      <c r="C349" s="42" t="str">
        <f>INDEX(Data1!B:B,MATCH(A349,Data1!A:A,0))</f>
        <v>SD</v>
      </c>
      <c r="D349" s="253" t="str">
        <f>INDEX(Data1!C:C,MATCH(A349,Data1!A:A,0))</f>
        <v>SW</v>
      </c>
      <c r="E349" s="200" t="str">
        <f>IF($C$6="No","No",IF(COUNTIF(Inputs!$K$359:$K$398,$A349)&gt;0,"Yes","No"))</f>
        <v>No</v>
      </c>
      <c r="F349" s="404"/>
      <c r="G349" s="62">
        <f>INDEX('4_RatesSplit'!K:K,MATCH($A349,'4_RatesSplit'!$A:$A,0))</f>
        <v>0</v>
      </c>
      <c r="H349" s="171">
        <f>INDEX('4_RatesSplit'!L:L,MATCH($A349,'4_RatesSplit'!$A:$A,0))</f>
        <v>0</v>
      </c>
      <c r="I349" s="167">
        <f>INDEX('4_RatesSplit'!M:M,MATCH($A349,'4_RatesSplit'!$A:$A,0))</f>
        <v>0</v>
      </c>
      <c r="J349" s="167">
        <f>INDEX('4_RatesSplit'!N:N,MATCH($A349,'4_RatesSplit'!$A:$A,0))</f>
        <v>0</v>
      </c>
      <c r="K349" s="167">
        <f>INDEX('4_RatesSplit'!O:O,MATCH($A349,'4_RatesSplit'!$A:$A,0))</f>
        <v>0</v>
      </c>
      <c r="L349" s="167">
        <f>INDEX('4_RatesSplit'!P:P,MATCH($A349,'4_RatesSplit'!$A:$A,0))</f>
        <v>0</v>
      </c>
      <c r="M349" s="167">
        <f>INDEX('4_RatesSplit'!Q:Q,MATCH($A349,'4_RatesSplit'!$A:$A,0))</f>
        <v>0</v>
      </c>
      <c r="N349" s="167">
        <f>INDEX('4_RatesSplit'!R:R,MATCH($A349,'4_RatesSplit'!$A:$A,0))</f>
        <v>0</v>
      </c>
      <c r="O349" s="167">
        <f>INDEX('4_RatesSplit'!S:S,MATCH($A349,'4_RatesSplit'!$A:$A,0))</f>
        <v>0</v>
      </c>
      <c r="P349" s="167">
        <f>INDEX('4_RatesSplit'!T:T,MATCH($A349,'4_RatesSplit'!$A:$A,0))</f>
        <v>0</v>
      </c>
      <c r="Q349" s="167">
        <f>INDEX('4_RatesSplit'!U:U,MATCH($A349,'4_RatesSplit'!$A:$A,0))</f>
        <v>0</v>
      </c>
      <c r="R349" s="167">
        <f>INDEX('4_RatesSplit'!V:V,MATCH($A349,'4_RatesSplit'!$A:$A,0))</f>
        <v>0</v>
      </c>
      <c r="S349" s="167">
        <f>INDEX('4_RatesSplit'!W:W,MATCH($A349,'4_RatesSplit'!$A:$A,0))</f>
        <v>0</v>
      </c>
      <c r="T349" s="167">
        <f>INDEX('4_RatesSplit'!X:X,MATCH($A349,'4_RatesSplit'!$A:$A,0))</f>
        <v>0</v>
      </c>
      <c r="U349" s="167">
        <f>INDEX('4_RatesSplit'!Y:Y,MATCH($A349,'4_RatesSplit'!$A:$A,0))</f>
        <v>0</v>
      </c>
      <c r="V349" s="167">
        <f>INDEX('4_RatesSplit'!Z:Z,MATCH($A349,'4_RatesSplit'!$A:$A,0))</f>
        <v>0</v>
      </c>
      <c r="W349" s="167">
        <f>INDEX('4_RatesSplit'!AA:AA,MATCH($A349,'4_RatesSplit'!$A:$A,0))</f>
        <v>0</v>
      </c>
      <c r="X349" s="18"/>
      <c r="Y349" s="168" t="e">
        <f ca="1">INDEX('4_RatesSplit'!AT:AT,MATCH($A349,'4_RatesSplit'!$A:$A,0))</f>
        <v>#REF!</v>
      </c>
      <c r="Z349" s="168" t="e">
        <f ca="1">INDEX('4_RatesSplit'!AU:AU,MATCH($A349,'4_RatesSplit'!$A:$A,0))</f>
        <v>#REF!</v>
      </c>
      <c r="AA349" s="168" t="e">
        <f ca="1">INDEX('4_RatesSplit'!AV:AV,MATCH($A349,'4_RatesSplit'!$A:$A,0))</f>
        <v>#REF!</v>
      </c>
      <c r="AB349" s="168" t="e">
        <f ca="1">INDEX('4_RatesSplit'!AW:AW,MATCH($A349,'4_RatesSplit'!$A:$A,0))</f>
        <v>#REF!</v>
      </c>
      <c r="AC349" s="168" t="e">
        <f ca="1">INDEX('4_RatesSplit'!AX:AX,MATCH($A349,'4_RatesSplit'!$A:$A,0))</f>
        <v>#REF!</v>
      </c>
      <c r="AD349" s="168" t="e">
        <f ca="1">INDEX('4_RatesSplit'!AY:AY,MATCH($A349,'4_RatesSplit'!$A:$A,0))</f>
        <v>#REF!</v>
      </c>
      <c r="AE349" s="168" t="e">
        <f ca="1">INDEX('4_RatesSplit'!AZ:AZ,MATCH($A349,'4_RatesSplit'!$A:$A,0))</f>
        <v>#REF!</v>
      </c>
      <c r="AF349" s="168" t="e">
        <f ca="1">INDEX('4_RatesSplit'!BA:BA,MATCH($A349,'4_RatesSplit'!$A:$A,0))</f>
        <v>#REF!</v>
      </c>
      <c r="AG349" s="168" t="e">
        <f ca="1">INDEX('4_RatesSplit'!BB:BB,MATCH($A349,'4_RatesSplit'!$A:$A,0))</f>
        <v>#REF!</v>
      </c>
      <c r="AH349" s="168" t="e">
        <f ca="1">INDEX('4_RatesSplit'!BC:BC,MATCH($A349,'4_RatesSplit'!$A:$A,0))</f>
        <v>#REF!</v>
      </c>
      <c r="AI349" s="168" t="e">
        <f ca="1">INDEX('4_RatesSplit'!BD:BD,MATCH($A349,'4_RatesSplit'!$A:$A,0))</f>
        <v>#REF!</v>
      </c>
      <c r="AJ349" s="168" t="e">
        <f ca="1">INDEX('4_RatesSplit'!BE:BE,MATCH($A349,'4_RatesSplit'!$A:$A,0))</f>
        <v>#REF!</v>
      </c>
      <c r="AK349" s="168" t="e">
        <f ca="1">INDEX('4_RatesSplit'!BF:BF,MATCH($A349,'4_RatesSplit'!$A:$A,0))</f>
        <v>#REF!</v>
      </c>
      <c r="AL349" s="168" t="e">
        <f ca="1">INDEX('4_RatesSplit'!BG:BG,MATCH($A349,'4_RatesSplit'!$A:$A,0))</f>
        <v>#REF!</v>
      </c>
      <c r="AM349" s="168" t="e">
        <f ca="1">INDEX('4_RatesSplit'!BH:BH,MATCH($A349,'4_RatesSplit'!$A:$A,0))</f>
        <v>#REF!</v>
      </c>
      <c r="AN349" s="198" t="e">
        <f ca="1">INDEX('4_RatesSplit'!BI:BI,MATCH($A349,'4_RatesSplit'!$A:$A,0))</f>
        <v>#REF!</v>
      </c>
      <c r="AO349" s="114"/>
      <c r="AP349" s="167" t="e">
        <f t="shared" ca="1" si="1162"/>
        <v>#REF!</v>
      </c>
      <c r="AQ349" s="167" t="e">
        <f t="shared" ca="1" si="1163"/>
        <v>#REF!</v>
      </c>
      <c r="AR349" s="167" t="e">
        <f t="shared" ca="1" si="1164"/>
        <v>#REF!</v>
      </c>
      <c r="AS349" s="167" t="e">
        <f t="shared" ca="1" si="1165"/>
        <v>#REF!</v>
      </c>
      <c r="AT349" s="167" t="e">
        <f t="shared" ca="1" si="1166"/>
        <v>#REF!</v>
      </c>
      <c r="AU349" s="167" t="e">
        <f t="shared" ca="1" si="1167"/>
        <v>#REF!</v>
      </c>
      <c r="AV349" s="167" t="e">
        <f t="shared" ca="1" si="1168"/>
        <v>#REF!</v>
      </c>
      <c r="AW349" s="167" t="e">
        <f t="shared" ca="1" si="1169"/>
        <v>#REF!</v>
      </c>
      <c r="AX349" s="167" t="e">
        <f t="shared" ca="1" si="1170"/>
        <v>#REF!</v>
      </c>
      <c r="AY349" s="167" t="e">
        <f t="shared" ca="1" si="1171"/>
        <v>#REF!</v>
      </c>
      <c r="AZ349" s="167" t="e">
        <f t="shared" ca="1" si="1172"/>
        <v>#REF!</v>
      </c>
      <c r="BA349" s="167" t="e">
        <f t="shared" ca="1" si="1173"/>
        <v>#REF!</v>
      </c>
      <c r="BB349" s="167" t="e">
        <f t="shared" ca="1" si="1174"/>
        <v>#REF!</v>
      </c>
      <c r="BC349" s="167" t="e">
        <f t="shared" ca="1" si="1175"/>
        <v>#REF!</v>
      </c>
      <c r="BD349" s="167" t="e">
        <f t="shared" ca="1" si="1176"/>
        <v>#REF!</v>
      </c>
      <c r="BE349" s="167" t="e">
        <f t="shared" ca="1" si="1177"/>
        <v>#REF!</v>
      </c>
      <c r="BF349" s="18"/>
      <c r="BG349" s="168">
        <f>INDEX('2_Needs'!$F:$F,MATCH($A349,'2_Needs'!$A:$A,0))</f>
        <v>1.9081411763699073E-4</v>
      </c>
      <c r="BH349" s="114"/>
      <c r="BI349" s="167">
        <f t="shared" ref="BI349:BX349" si="1258">IF(BI$3="reset",$BG349*BI$6,BH349*(1+$C$4))</f>
        <v>0</v>
      </c>
      <c r="BJ349" s="167">
        <f t="shared" si="1258"/>
        <v>0</v>
      </c>
      <c r="BK349" s="167">
        <f t="shared" si="1258"/>
        <v>0</v>
      </c>
      <c r="BL349" s="167">
        <f t="shared" si="1258"/>
        <v>0</v>
      </c>
      <c r="BM349" s="167">
        <f t="shared" si="1258"/>
        <v>0</v>
      </c>
      <c r="BN349" s="167">
        <f t="shared" si="1258"/>
        <v>0</v>
      </c>
      <c r="BO349" s="167">
        <f t="shared" si="1258"/>
        <v>0</v>
      </c>
      <c r="BP349" s="167">
        <f t="shared" si="1258"/>
        <v>0</v>
      </c>
      <c r="BQ349" s="167">
        <f t="shared" si="1258"/>
        <v>0</v>
      </c>
      <c r="BR349" s="167">
        <f t="shared" si="1258"/>
        <v>0</v>
      </c>
      <c r="BS349" s="167">
        <f t="shared" si="1258"/>
        <v>0</v>
      </c>
      <c r="BT349" s="167">
        <f t="shared" si="1258"/>
        <v>0</v>
      </c>
      <c r="BU349" s="167">
        <f t="shared" si="1258"/>
        <v>0</v>
      </c>
      <c r="BV349" s="167">
        <f t="shared" si="1258"/>
        <v>0</v>
      </c>
      <c r="BW349" s="167">
        <f t="shared" si="1258"/>
        <v>0</v>
      </c>
      <c r="BX349" s="167">
        <f t="shared" si="1258"/>
        <v>0</v>
      </c>
      <c r="BZ349" s="167" t="e">
        <f t="shared" ca="1" si="1096"/>
        <v>#REF!</v>
      </c>
      <c r="CA349" s="167" t="e">
        <f t="shared" ca="1" si="1097"/>
        <v>#REF!</v>
      </c>
      <c r="CB349" s="167" t="e">
        <f t="shared" ca="1" si="1098"/>
        <v>#REF!</v>
      </c>
      <c r="CC349" s="167" t="e">
        <f t="shared" ca="1" si="1099"/>
        <v>#REF!</v>
      </c>
      <c r="CD349" s="167" t="e">
        <f t="shared" ca="1" si="1100"/>
        <v>#REF!</v>
      </c>
      <c r="CE349" s="167" t="e">
        <f t="shared" ca="1" si="1101"/>
        <v>#REF!</v>
      </c>
      <c r="CF349" s="167" t="e">
        <f t="shared" ca="1" si="1102"/>
        <v>#REF!</v>
      </c>
      <c r="CG349" s="167" t="e">
        <f t="shared" ca="1" si="1103"/>
        <v>#REF!</v>
      </c>
      <c r="CH349" s="167" t="e">
        <f t="shared" ca="1" si="1104"/>
        <v>#REF!</v>
      </c>
      <c r="CI349" s="167" t="e">
        <f t="shared" ca="1" si="1105"/>
        <v>#REF!</v>
      </c>
      <c r="CJ349" s="167" t="e">
        <f t="shared" ca="1" si="1106"/>
        <v>#REF!</v>
      </c>
      <c r="CK349" s="167" t="e">
        <f t="shared" ca="1" si="1107"/>
        <v>#REF!</v>
      </c>
      <c r="CL349" s="167" t="e">
        <f t="shared" ca="1" si="1108"/>
        <v>#REF!</v>
      </c>
      <c r="CM349" s="167" t="e">
        <f t="shared" ca="1" si="1109"/>
        <v>#REF!</v>
      </c>
      <c r="CN349" s="167" t="e">
        <f t="shared" ca="1" si="1110"/>
        <v>#REF!</v>
      </c>
      <c r="CO349" s="167" t="e">
        <f t="shared" ca="1" si="1111"/>
        <v>#REF!</v>
      </c>
      <c r="CQ349" s="167" t="e">
        <f t="shared" ca="1" si="1112"/>
        <v>#REF!</v>
      </c>
      <c r="CR349" s="167" t="e">
        <f t="shared" ca="1" si="1113"/>
        <v>#REF!</v>
      </c>
      <c r="CS349" s="167" t="e">
        <f t="shared" ca="1" si="1114"/>
        <v>#REF!</v>
      </c>
      <c r="CT349" s="167" t="e">
        <f t="shared" ca="1" si="1115"/>
        <v>#REF!</v>
      </c>
      <c r="CU349" s="167" t="e">
        <f t="shared" ca="1" si="1116"/>
        <v>#REF!</v>
      </c>
      <c r="CV349" s="167" t="e">
        <f t="shared" ca="1" si="1117"/>
        <v>#REF!</v>
      </c>
      <c r="CW349" s="167" t="e">
        <f t="shared" ca="1" si="1118"/>
        <v>#REF!</v>
      </c>
      <c r="CX349" s="167" t="e">
        <f t="shared" ca="1" si="1119"/>
        <v>#REF!</v>
      </c>
      <c r="CY349" s="167" t="e">
        <f t="shared" ca="1" si="1120"/>
        <v>#REF!</v>
      </c>
      <c r="CZ349" s="167" t="e">
        <f t="shared" ca="1" si="1121"/>
        <v>#REF!</v>
      </c>
      <c r="DA349" s="167" t="e">
        <f t="shared" ca="1" si="1122"/>
        <v>#REF!</v>
      </c>
      <c r="DB349" s="167" t="e">
        <f t="shared" ca="1" si="1123"/>
        <v>#REF!</v>
      </c>
      <c r="DC349" s="167" t="e">
        <f t="shared" ca="1" si="1124"/>
        <v>#REF!</v>
      </c>
      <c r="DD349" s="167" t="e">
        <f t="shared" ca="1" si="1125"/>
        <v>#REF!</v>
      </c>
      <c r="DE349" s="167" t="e">
        <f t="shared" ca="1" si="1126"/>
        <v>#REF!</v>
      </c>
      <c r="DF349" s="167" t="e">
        <f t="shared" ca="1" si="1127"/>
        <v>#REF!</v>
      </c>
      <c r="DH349" s="167">
        <f t="shared" si="1128"/>
        <v>0</v>
      </c>
      <c r="DI349" s="167">
        <f t="shared" si="1129"/>
        <v>0</v>
      </c>
      <c r="DJ349" s="167">
        <f t="shared" si="1130"/>
        <v>0</v>
      </c>
      <c r="DK349" s="167">
        <f t="shared" si="1131"/>
        <v>0</v>
      </c>
      <c r="DL349" s="167">
        <f t="shared" si="1132"/>
        <v>0</v>
      </c>
      <c r="DM349" s="167">
        <f t="shared" si="1133"/>
        <v>0</v>
      </c>
      <c r="DN349" s="167">
        <f t="shared" si="1134"/>
        <v>0</v>
      </c>
      <c r="DO349" s="167">
        <f t="shared" si="1135"/>
        <v>0</v>
      </c>
      <c r="DP349" s="167">
        <f t="shared" si="1136"/>
        <v>0</v>
      </c>
      <c r="DQ349" s="167">
        <f t="shared" si="1137"/>
        <v>0</v>
      </c>
      <c r="DR349" s="167">
        <f t="shared" si="1138"/>
        <v>0</v>
      </c>
      <c r="DS349" s="167">
        <f t="shared" si="1139"/>
        <v>0</v>
      </c>
      <c r="DT349" s="167">
        <f t="shared" si="1140"/>
        <v>0</v>
      </c>
      <c r="DU349" s="167">
        <f t="shared" si="1141"/>
        <v>0</v>
      </c>
      <c r="DV349" s="167">
        <f t="shared" si="1142"/>
        <v>0</v>
      </c>
      <c r="DW349" s="167">
        <f t="shared" si="1143"/>
        <v>0</v>
      </c>
      <c r="DY349" s="167" t="e">
        <f t="shared" ca="1" si="1179"/>
        <v>#REF!</v>
      </c>
      <c r="DZ349" s="167" t="e">
        <f t="shared" ca="1" si="1180"/>
        <v>#REF!</v>
      </c>
      <c r="EA349" s="167" t="e">
        <f t="shared" ca="1" si="1181"/>
        <v>#REF!</v>
      </c>
      <c r="EB349" s="167" t="e">
        <f t="shared" ca="1" si="1182"/>
        <v>#REF!</v>
      </c>
      <c r="EC349" s="167" t="e">
        <f t="shared" ca="1" si="1183"/>
        <v>#REF!</v>
      </c>
      <c r="ED349" s="167" t="e">
        <f t="shared" ca="1" si="1184"/>
        <v>#REF!</v>
      </c>
      <c r="EE349" s="167" t="e">
        <f t="shared" ca="1" si="1185"/>
        <v>#REF!</v>
      </c>
      <c r="EF349" s="167" t="e">
        <f t="shared" ca="1" si="1186"/>
        <v>#REF!</v>
      </c>
      <c r="EG349" s="167" t="e">
        <f t="shared" ca="1" si="1187"/>
        <v>#REF!</v>
      </c>
      <c r="EH349" s="167" t="e">
        <f t="shared" ca="1" si="1188"/>
        <v>#REF!</v>
      </c>
      <c r="EI349" s="167" t="e">
        <f t="shared" ca="1" si="1189"/>
        <v>#REF!</v>
      </c>
      <c r="EJ349" s="167" t="e">
        <f t="shared" ca="1" si="1190"/>
        <v>#REF!</v>
      </c>
      <c r="EK349" s="167" t="e">
        <f t="shared" ca="1" si="1191"/>
        <v>#REF!</v>
      </c>
      <c r="EL349" s="167" t="e">
        <f t="shared" ca="1" si="1192"/>
        <v>#REF!</v>
      </c>
      <c r="EM349" s="167" t="e">
        <f t="shared" ca="1" si="1193"/>
        <v>#REF!</v>
      </c>
      <c r="EN349" s="167" t="e">
        <f t="shared" ca="1" si="1194"/>
        <v>#REF!</v>
      </c>
      <c r="EP349" s="167">
        <f t="shared" si="1195"/>
        <v>0</v>
      </c>
      <c r="EQ349" s="167">
        <f t="shared" si="1196"/>
        <v>0</v>
      </c>
      <c r="ER349" s="167">
        <f t="shared" si="1197"/>
        <v>0</v>
      </c>
      <c r="ES349" s="167">
        <f t="shared" si="1198"/>
        <v>0</v>
      </c>
      <c r="ET349" s="167">
        <f t="shared" si="1199"/>
        <v>0</v>
      </c>
      <c r="EU349" s="167">
        <f t="shared" si="1200"/>
        <v>0</v>
      </c>
      <c r="EV349" s="167">
        <f t="shared" si="1201"/>
        <v>0</v>
      </c>
      <c r="EW349" s="167">
        <f t="shared" si="1202"/>
        <v>0</v>
      </c>
      <c r="EX349" s="167">
        <f t="shared" si="1203"/>
        <v>0</v>
      </c>
      <c r="EY349" s="167">
        <f t="shared" si="1204"/>
        <v>0</v>
      </c>
      <c r="EZ349" s="167">
        <f t="shared" si="1205"/>
        <v>0</v>
      </c>
      <c r="FA349" s="167">
        <f t="shared" si="1206"/>
        <v>0</v>
      </c>
      <c r="FB349" s="167">
        <f t="shared" si="1207"/>
        <v>0</v>
      </c>
      <c r="FC349" s="167">
        <f t="shared" si="1208"/>
        <v>0</v>
      </c>
      <c r="FD349" s="167">
        <f t="shared" si="1209"/>
        <v>0</v>
      </c>
      <c r="FE349" s="167">
        <f t="shared" si="1210"/>
        <v>0</v>
      </c>
      <c r="FG349" s="167">
        <f t="shared" si="1211"/>
        <v>0</v>
      </c>
      <c r="FH349" s="167">
        <f t="shared" si="1212"/>
        <v>0</v>
      </c>
      <c r="FI349" s="167">
        <f t="shared" si="1213"/>
        <v>0</v>
      </c>
      <c r="FJ349" s="167">
        <f t="shared" si="1214"/>
        <v>0</v>
      </c>
      <c r="FK349" s="167">
        <f t="shared" si="1215"/>
        <v>0</v>
      </c>
      <c r="FL349" s="167">
        <f t="shared" si="1216"/>
        <v>0</v>
      </c>
      <c r="FM349" s="167">
        <f t="shared" si="1217"/>
        <v>0</v>
      </c>
      <c r="FN349" s="167">
        <f t="shared" si="1218"/>
        <v>0</v>
      </c>
      <c r="FO349" s="167">
        <f t="shared" si="1219"/>
        <v>0</v>
      </c>
      <c r="FP349" s="167">
        <f t="shared" si="1220"/>
        <v>0</v>
      </c>
      <c r="FQ349" s="167">
        <f t="shared" si="1221"/>
        <v>0</v>
      </c>
      <c r="FR349" s="167">
        <f t="shared" si="1222"/>
        <v>0</v>
      </c>
      <c r="FS349" s="167">
        <f t="shared" si="1223"/>
        <v>0</v>
      </c>
      <c r="FT349" s="167">
        <f t="shared" si="1224"/>
        <v>0</v>
      </c>
      <c r="FU349" s="167">
        <f t="shared" si="1225"/>
        <v>0</v>
      </c>
      <c r="FV349" s="167">
        <f t="shared" si="1226"/>
        <v>0</v>
      </c>
      <c r="FX349" s="167">
        <f t="shared" si="1227"/>
        <v>0</v>
      </c>
      <c r="FY349" s="167">
        <f t="shared" si="1228"/>
        <v>0</v>
      </c>
      <c r="FZ349" s="167">
        <f t="shared" si="1229"/>
        <v>0</v>
      </c>
      <c r="GA349" s="167">
        <f t="shared" si="1230"/>
        <v>0</v>
      </c>
      <c r="GB349" s="167">
        <f t="shared" si="1231"/>
        <v>0</v>
      </c>
      <c r="GC349" s="167">
        <f t="shared" si="1232"/>
        <v>0</v>
      </c>
      <c r="GD349" s="167">
        <f t="shared" si="1233"/>
        <v>0</v>
      </c>
      <c r="GE349" s="167">
        <f t="shared" si="1234"/>
        <v>0</v>
      </c>
      <c r="GF349" s="167">
        <f t="shared" si="1235"/>
        <v>0</v>
      </c>
      <c r="GG349" s="167">
        <f t="shared" si="1236"/>
        <v>0</v>
      </c>
      <c r="GH349" s="167">
        <f t="shared" si="1237"/>
        <v>0</v>
      </c>
      <c r="GI349" s="167">
        <f t="shared" si="1238"/>
        <v>0</v>
      </c>
      <c r="GJ349" s="167">
        <f t="shared" si="1239"/>
        <v>0</v>
      </c>
      <c r="GK349" s="167">
        <f t="shared" si="1240"/>
        <v>0</v>
      </c>
      <c r="GL349" s="167">
        <f t="shared" si="1241"/>
        <v>0</v>
      </c>
      <c r="GM349" s="167">
        <f t="shared" si="1242"/>
        <v>0</v>
      </c>
      <c r="GO349" s="167" t="e">
        <f t="shared" ca="1" si="1077"/>
        <v>#REF!</v>
      </c>
      <c r="GP349" s="167" t="e">
        <f t="shared" ca="1" si="1093"/>
        <v>#REF!</v>
      </c>
      <c r="GQ349" s="167" t="e">
        <f t="shared" ca="1" si="1093"/>
        <v>#REF!</v>
      </c>
      <c r="GR349" s="167" t="e">
        <f t="shared" ca="1" si="1093"/>
        <v>#REF!</v>
      </c>
      <c r="GS349" s="167" t="e">
        <f t="shared" ca="1" si="1093"/>
        <v>#REF!</v>
      </c>
      <c r="GT349" s="167" t="e">
        <f t="shared" ca="1" si="1093"/>
        <v>#REF!</v>
      </c>
      <c r="GU349" s="167" t="e">
        <f t="shared" ca="1" si="1093"/>
        <v>#REF!</v>
      </c>
      <c r="GV349" s="167" t="e">
        <f t="shared" ca="1" si="1093"/>
        <v>#REF!</v>
      </c>
      <c r="GW349" s="167" t="e">
        <f t="shared" ca="1" si="1093"/>
        <v>#REF!</v>
      </c>
      <c r="GX349" s="167" t="e">
        <f t="shared" ca="1" si="1093"/>
        <v>#REF!</v>
      </c>
      <c r="GY349" s="167" t="e">
        <f t="shared" ca="1" si="1093"/>
        <v>#REF!</v>
      </c>
      <c r="GZ349" s="167" t="e">
        <f t="shared" ca="1" si="1093"/>
        <v>#REF!</v>
      </c>
      <c r="HA349" s="167" t="e">
        <f t="shared" ca="1" si="1093"/>
        <v>#REF!</v>
      </c>
      <c r="HB349" s="167" t="e">
        <f t="shared" ca="1" si="1093"/>
        <v>#REF!</v>
      </c>
      <c r="HC349" s="167" t="e">
        <f t="shared" ca="1" si="1093"/>
        <v>#REF!</v>
      </c>
      <c r="HD349" s="167" t="e">
        <f t="shared" ref="GP349:HD366" ca="1" si="1259">HD$3*$BG349</f>
        <v>#REF!</v>
      </c>
      <c r="HF349" s="167" t="e">
        <f t="shared" ca="1" si="1144"/>
        <v>#REF!</v>
      </c>
      <c r="HG349" s="167" t="e">
        <f t="shared" ca="1" si="1145"/>
        <v>#REF!</v>
      </c>
      <c r="HH349" s="167" t="e">
        <f t="shared" ca="1" si="1146"/>
        <v>#REF!</v>
      </c>
      <c r="HI349" s="167" t="e">
        <f t="shared" ca="1" si="1147"/>
        <v>#REF!</v>
      </c>
      <c r="HJ349" s="167" t="e">
        <f t="shared" ca="1" si="1148"/>
        <v>#REF!</v>
      </c>
      <c r="HK349" s="167" t="e">
        <f t="shared" ca="1" si="1149"/>
        <v>#REF!</v>
      </c>
      <c r="HL349" s="167" t="e">
        <f t="shared" ca="1" si="1150"/>
        <v>#REF!</v>
      </c>
      <c r="HM349" s="167" t="e">
        <f t="shared" ca="1" si="1151"/>
        <v>#REF!</v>
      </c>
      <c r="HN349" s="167" t="e">
        <f t="shared" ca="1" si="1152"/>
        <v>#REF!</v>
      </c>
      <c r="HO349" s="167" t="e">
        <f t="shared" ca="1" si="1153"/>
        <v>#REF!</v>
      </c>
      <c r="HP349" s="167" t="e">
        <f t="shared" ca="1" si="1154"/>
        <v>#REF!</v>
      </c>
      <c r="HQ349" s="167" t="e">
        <f t="shared" ca="1" si="1155"/>
        <v>#REF!</v>
      </c>
      <c r="HR349" s="167" t="e">
        <f t="shared" ca="1" si="1156"/>
        <v>#REF!</v>
      </c>
      <c r="HS349" s="167" t="e">
        <f t="shared" ca="1" si="1157"/>
        <v>#REF!</v>
      </c>
      <c r="HT349" s="167" t="e">
        <f t="shared" ca="1" si="1158"/>
        <v>#REF!</v>
      </c>
      <c r="HU349" s="167" t="e">
        <f t="shared" ca="1" si="1159"/>
        <v>#REF!</v>
      </c>
      <c r="HW349" s="167" t="e">
        <f t="shared" ca="1" si="1160"/>
        <v>#REF!</v>
      </c>
      <c r="HX349" s="167">
        <f t="shared" si="1161"/>
        <v>0</v>
      </c>
      <c r="HY349" s="167" t="e">
        <f t="shared" ca="1" si="1243"/>
        <v>#REF!</v>
      </c>
      <c r="HZ349" s="219" t="e">
        <f t="shared" ca="1" si="1244"/>
        <v>#REF!</v>
      </c>
    </row>
    <row r="350" spans="1:234" s="48" customFormat="1">
      <c r="A350" s="3" t="s">
        <v>694</v>
      </c>
      <c r="B350" s="202" t="str">
        <f>INDEX('Ref1'!$E:$E,MATCH(A350,'Ref1'!$A:$A,0))</f>
        <v>Tower Hamlets</v>
      </c>
      <c r="C350" s="42" t="str">
        <f>INDEX(Data1!B:B,MATCH(A350,Data1!A:A,0))</f>
        <v>ILB</v>
      </c>
      <c r="D350" s="253" t="str">
        <f>INDEX(Data1!C:C,MATCH(A350,Data1!A:A,0))</f>
        <v>L</v>
      </c>
      <c r="E350" s="200" t="str">
        <f>IF($C$6="No","No",IF(COUNTIF(Inputs!$K$359:$K$398,$A350)&gt;0,"Yes","No"))</f>
        <v>No</v>
      </c>
      <c r="F350" s="404"/>
      <c r="G350" s="62">
        <f>INDEX('4_RatesSplit'!K:K,MATCH($A350,'4_RatesSplit'!$A:$A,0))</f>
        <v>0</v>
      </c>
      <c r="H350" s="171">
        <f>INDEX('4_RatesSplit'!L:L,MATCH($A350,'4_RatesSplit'!$A:$A,0))</f>
        <v>0</v>
      </c>
      <c r="I350" s="167">
        <f>INDEX('4_RatesSplit'!M:M,MATCH($A350,'4_RatesSplit'!$A:$A,0))</f>
        <v>0</v>
      </c>
      <c r="J350" s="167">
        <f>INDEX('4_RatesSplit'!N:N,MATCH($A350,'4_RatesSplit'!$A:$A,0))</f>
        <v>0</v>
      </c>
      <c r="K350" s="167">
        <f>INDEX('4_RatesSplit'!O:O,MATCH($A350,'4_RatesSplit'!$A:$A,0))</f>
        <v>0</v>
      </c>
      <c r="L350" s="167">
        <f>INDEX('4_RatesSplit'!P:P,MATCH($A350,'4_RatesSplit'!$A:$A,0))</f>
        <v>0</v>
      </c>
      <c r="M350" s="167">
        <f>INDEX('4_RatesSplit'!Q:Q,MATCH($A350,'4_RatesSplit'!$A:$A,0))</f>
        <v>0</v>
      </c>
      <c r="N350" s="167">
        <f>INDEX('4_RatesSplit'!R:R,MATCH($A350,'4_RatesSplit'!$A:$A,0))</f>
        <v>0</v>
      </c>
      <c r="O350" s="167">
        <f>INDEX('4_RatesSplit'!S:S,MATCH($A350,'4_RatesSplit'!$A:$A,0))</f>
        <v>0</v>
      </c>
      <c r="P350" s="167">
        <f>INDEX('4_RatesSplit'!T:T,MATCH($A350,'4_RatesSplit'!$A:$A,0))</f>
        <v>0</v>
      </c>
      <c r="Q350" s="167">
        <f>INDEX('4_RatesSplit'!U:U,MATCH($A350,'4_RatesSplit'!$A:$A,0))</f>
        <v>0</v>
      </c>
      <c r="R350" s="167">
        <f>INDEX('4_RatesSplit'!V:V,MATCH($A350,'4_RatesSplit'!$A:$A,0))</f>
        <v>0</v>
      </c>
      <c r="S350" s="167">
        <f>INDEX('4_RatesSplit'!W:W,MATCH($A350,'4_RatesSplit'!$A:$A,0))</f>
        <v>0</v>
      </c>
      <c r="T350" s="167">
        <f>INDEX('4_RatesSplit'!X:X,MATCH($A350,'4_RatesSplit'!$A:$A,0))</f>
        <v>0</v>
      </c>
      <c r="U350" s="167">
        <f>INDEX('4_RatesSplit'!Y:Y,MATCH($A350,'4_RatesSplit'!$A:$A,0))</f>
        <v>0</v>
      </c>
      <c r="V350" s="167">
        <f>INDEX('4_RatesSplit'!Z:Z,MATCH($A350,'4_RatesSplit'!$A:$A,0))</f>
        <v>0</v>
      </c>
      <c r="W350" s="167">
        <f>INDEX('4_RatesSplit'!AA:AA,MATCH($A350,'4_RatesSplit'!$A:$A,0))</f>
        <v>0</v>
      </c>
      <c r="X350" s="18"/>
      <c r="Y350" s="168" t="e">
        <f ca="1">INDEX('4_RatesSplit'!AT:AT,MATCH($A350,'4_RatesSplit'!$A:$A,0))</f>
        <v>#REF!</v>
      </c>
      <c r="Z350" s="168" t="e">
        <f ca="1">INDEX('4_RatesSplit'!AU:AU,MATCH($A350,'4_RatesSplit'!$A:$A,0))</f>
        <v>#REF!</v>
      </c>
      <c r="AA350" s="168" t="e">
        <f ca="1">INDEX('4_RatesSplit'!AV:AV,MATCH($A350,'4_RatesSplit'!$A:$A,0))</f>
        <v>#REF!</v>
      </c>
      <c r="AB350" s="168" t="e">
        <f ca="1">INDEX('4_RatesSplit'!AW:AW,MATCH($A350,'4_RatesSplit'!$A:$A,0))</f>
        <v>#REF!</v>
      </c>
      <c r="AC350" s="168" t="e">
        <f ca="1">INDEX('4_RatesSplit'!AX:AX,MATCH($A350,'4_RatesSplit'!$A:$A,0))</f>
        <v>#REF!</v>
      </c>
      <c r="AD350" s="168" t="e">
        <f ca="1">INDEX('4_RatesSplit'!AY:AY,MATCH($A350,'4_RatesSplit'!$A:$A,0))</f>
        <v>#REF!</v>
      </c>
      <c r="AE350" s="168" t="e">
        <f ca="1">INDEX('4_RatesSplit'!AZ:AZ,MATCH($A350,'4_RatesSplit'!$A:$A,0))</f>
        <v>#REF!</v>
      </c>
      <c r="AF350" s="168" t="e">
        <f ca="1">INDEX('4_RatesSplit'!BA:BA,MATCH($A350,'4_RatesSplit'!$A:$A,0))</f>
        <v>#REF!</v>
      </c>
      <c r="AG350" s="168" t="e">
        <f ca="1">INDEX('4_RatesSplit'!BB:BB,MATCH($A350,'4_RatesSplit'!$A:$A,0))</f>
        <v>#REF!</v>
      </c>
      <c r="AH350" s="168" t="e">
        <f ca="1">INDEX('4_RatesSplit'!BC:BC,MATCH($A350,'4_RatesSplit'!$A:$A,0))</f>
        <v>#REF!</v>
      </c>
      <c r="AI350" s="168" t="e">
        <f ca="1">INDEX('4_RatesSplit'!BD:BD,MATCH($A350,'4_RatesSplit'!$A:$A,0))</f>
        <v>#REF!</v>
      </c>
      <c r="AJ350" s="168" t="e">
        <f ca="1">INDEX('4_RatesSplit'!BE:BE,MATCH($A350,'4_RatesSplit'!$A:$A,0))</f>
        <v>#REF!</v>
      </c>
      <c r="AK350" s="168" t="e">
        <f ca="1">INDEX('4_RatesSplit'!BF:BF,MATCH($A350,'4_RatesSplit'!$A:$A,0))</f>
        <v>#REF!</v>
      </c>
      <c r="AL350" s="168" t="e">
        <f ca="1">INDEX('4_RatesSplit'!BG:BG,MATCH($A350,'4_RatesSplit'!$A:$A,0))</f>
        <v>#REF!</v>
      </c>
      <c r="AM350" s="168" t="e">
        <f ca="1">INDEX('4_RatesSplit'!BH:BH,MATCH($A350,'4_RatesSplit'!$A:$A,0))</f>
        <v>#REF!</v>
      </c>
      <c r="AN350" s="198" t="e">
        <f ca="1">INDEX('4_RatesSplit'!BI:BI,MATCH($A350,'4_RatesSplit'!$A:$A,0))</f>
        <v>#REF!</v>
      </c>
      <c r="AO350" s="114"/>
      <c r="AP350" s="167" t="e">
        <f t="shared" ca="1" si="1162"/>
        <v>#REF!</v>
      </c>
      <c r="AQ350" s="167" t="e">
        <f t="shared" ca="1" si="1163"/>
        <v>#REF!</v>
      </c>
      <c r="AR350" s="167" t="e">
        <f t="shared" ca="1" si="1164"/>
        <v>#REF!</v>
      </c>
      <c r="AS350" s="167" t="e">
        <f t="shared" ca="1" si="1165"/>
        <v>#REF!</v>
      </c>
      <c r="AT350" s="167" t="e">
        <f t="shared" ca="1" si="1166"/>
        <v>#REF!</v>
      </c>
      <c r="AU350" s="167" t="e">
        <f t="shared" ca="1" si="1167"/>
        <v>#REF!</v>
      </c>
      <c r="AV350" s="167" t="e">
        <f t="shared" ca="1" si="1168"/>
        <v>#REF!</v>
      </c>
      <c r="AW350" s="167" t="e">
        <f t="shared" ca="1" si="1169"/>
        <v>#REF!</v>
      </c>
      <c r="AX350" s="167" t="e">
        <f t="shared" ca="1" si="1170"/>
        <v>#REF!</v>
      </c>
      <c r="AY350" s="167" t="e">
        <f t="shared" ca="1" si="1171"/>
        <v>#REF!</v>
      </c>
      <c r="AZ350" s="167" t="e">
        <f t="shared" ca="1" si="1172"/>
        <v>#REF!</v>
      </c>
      <c r="BA350" s="167" t="e">
        <f t="shared" ca="1" si="1173"/>
        <v>#REF!</v>
      </c>
      <c r="BB350" s="167" t="e">
        <f t="shared" ca="1" si="1174"/>
        <v>#REF!</v>
      </c>
      <c r="BC350" s="167" t="e">
        <f t="shared" ca="1" si="1175"/>
        <v>#REF!</v>
      </c>
      <c r="BD350" s="167" t="e">
        <f t="shared" ca="1" si="1176"/>
        <v>#REF!</v>
      </c>
      <c r="BE350" s="167" t="e">
        <f t="shared" ca="1" si="1177"/>
        <v>#REF!</v>
      </c>
      <c r="BF350" s="18"/>
      <c r="BG350" s="168">
        <f>INDEX('2_Needs'!$F:$F,MATCH($A350,'2_Needs'!$A:$A,0))</f>
        <v>8.9391309755732593E-3</v>
      </c>
      <c r="BH350" s="114"/>
      <c r="BI350" s="167">
        <f t="shared" ref="BI350:BX350" si="1260">IF(BI$3="reset",$BG350*BI$6,BH350*(1+$C$4))</f>
        <v>0</v>
      </c>
      <c r="BJ350" s="167">
        <f t="shared" si="1260"/>
        <v>0</v>
      </c>
      <c r="BK350" s="167">
        <f t="shared" si="1260"/>
        <v>0</v>
      </c>
      <c r="BL350" s="167">
        <f t="shared" si="1260"/>
        <v>0</v>
      </c>
      <c r="BM350" s="167">
        <f t="shared" si="1260"/>
        <v>0</v>
      </c>
      <c r="BN350" s="167">
        <f t="shared" si="1260"/>
        <v>0</v>
      </c>
      <c r="BO350" s="167">
        <f t="shared" si="1260"/>
        <v>0</v>
      </c>
      <c r="BP350" s="167">
        <f t="shared" si="1260"/>
        <v>0</v>
      </c>
      <c r="BQ350" s="167">
        <f t="shared" si="1260"/>
        <v>0</v>
      </c>
      <c r="BR350" s="167">
        <f t="shared" si="1260"/>
        <v>0</v>
      </c>
      <c r="BS350" s="167">
        <f t="shared" si="1260"/>
        <v>0</v>
      </c>
      <c r="BT350" s="167">
        <f t="shared" si="1260"/>
        <v>0</v>
      </c>
      <c r="BU350" s="167">
        <f t="shared" si="1260"/>
        <v>0</v>
      </c>
      <c r="BV350" s="167">
        <f t="shared" si="1260"/>
        <v>0</v>
      </c>
      <c r="BW350" s="167">
        <f t="shared" si="1260"/>
        <v>0</v>
      </c>
      <c r="BX350" s="167">
        <f t="shared" si="1260"/>
        <v>0</v>
      </c>
      <c r="BZ350" s="167" t="e">
        <f t="shared" ca="1" si="1096"/>
        <v>#REF!</v>
      </c>
      <c r="CA350" s="167" t="e">
        <f t="shared" ca="1" si="1097"/>
        <v>#REF!</v>
      </c>
      <c r="CB350" s="167" t="e">
        <f t="shared" ca="1" si="1098"/>
        <v>#REF!</v>
      </c>
      <c r="CC350" s="167" t="e">
        <f t="shared" ca="1" si="1099"/>
        <v>#REF!</v>
      </c>
      <c r="CD350" s="167" t="e">
        <f t="shared" ca="1" si="1100"/>
        <v>#REF!</v>
      </c>
      <c r="CE350" s="167" t="e">
        <f t="shared" ca="1" si="1101"/>
        <v>#REF!</v>
      </c>
      <c r="CF350" s="167" t="e">
        <f t="shared" ca="1" si="1102"/>
        <v>#REF!</v>
      </c>
      <c r="CG350" s="167" t="e">
        <f t="shared" ca="1" si="1103"/>
        <v>#REF!</v>
      </c>
      <c r="CH350" s="167" t="e">
        <f t="shared" ca="1" si="1104"/>
        <v>#REF!</v>
      </c>
      <c r="CI350" s="167" t="e">
        <f t="shared" ca="1" si="1105"/>
        <v>#REF!</v>
      </c>
      <c r="CJ350" s="167" t="e">
        <f t="shared" ca="1" si="1106"/>
        <v>#REF!</v>
      </c>
      <c r="CK350" s="167" t="e">
        <f t="shared" ca="1" si="1107"/>
        <v>#REF!</v>
      </c>
      <c r="CL350" s="167" t="e">
        <f t="shared" ca="1" si="1108"/>
        <v>#REF!</v>
      </c>
      <c r="CM350" s="167" t="e">
        <f t="shared" ca="1" si="1109"/>
        <v>#REF!</v>
      </c>
      <c r="CN350" s="167" t="e">
        <f t="shared" ca="1" si="1110"/>
        <v>#REF!</v>
      </c>
      <c r="CO350" s="167" t="e">
        <f t="shared" ca="1" si="1111"/>
        <v>#REF!</v>
      </c>
      <c r="CQ350" s="167" t="e">
        <f t="shared" ca="1" si="1112"/>
        <v>#REF!</v>
      </c>
      <c r="CR350" s="167" t="e">
        <f t="shared" ca="1" si="1113"/>
        <v>#REF!</v>
      </c>
      <c r="CS350" s="167" t="e">
        <f t="shared" ca="1" si="1114"/>
        <v>#REF!</v>
      </c>
      <c r="CT350" s="167" t="e">
        <f t="shared" ca="1" si="1115"/>
        <v>#REF!</v>
      </c>
      <c r="CU350" s="167" t="e">
        <f t="shared" ca="1" si="1116"/>
        <v>#REF!</v>
      </c>
      <c r="CV350" s="167" t="e">
        <f t="shared" ca="1" si="1117"/>
        <v>#REF!</v>
      </c>
      <c r="CW350" s="167" t="e">
        <f t="shared" ca="1" si="1118"/>
        <v>#REF!</v>
      </c>
      <c r="CX350" s="167" t="e">
        <f t="shared" ca="1" si="1119"/>
        <v>#REF!</v>
      </c>
      <c r="CY350" s="167" t="e">
        <f t="shared" ca="1" si="1120"/>
        <v>#REF!</v>
      </c>
      <c r="CZ350" s="167" t="e">
        <f t="shared" ca="1" si="1121"/>
        <v>#REF!</v>
      </c>
      <c r="DA350" s="167" t="e">
        <f t="shared" ca="1" si="1122"/>
        <v>#REF!</v>
      </c>
      <c r="DB350" s="167" t="e">
        <f t="shared" ca="1" si="1123"/>
        <v>#REF!</v>
      </c>
      <c r="DC350" s="167" t="e">
        <f t="shared" ca="1" si="1124"/>
        <v>#REF!</v>
      </c>
      <c r="DD350" s="167" t="e">
        <f t="shared" ca="1" si="1125"/>
        <v>#REF!</v>
      </c>
      <c r="DE350" s="167" t="e">
        <f t="shared" ca="1" si="1126"/>
        <v>#REF!</v>
      </c>
      <c r="DF350" s="167" t="e">
        <f t="shared" ca="1" si="1127"/>
        <v>#REF!</v>
      </c>
      <c r="DH350" s="167">
        <f t="shared" si="1128"/>
        <v>0</v>
      </c>
      <c r="DI350" s="167">
        <f t="shared" si="1129"/>
        <v>0</v>
      </c>
      <c r="DJ350" s="167">
        <f t="shared" si="1130"/>
        <v>0</v>
      </c>
      <c r="DK350" s="167">
        <f t="shared" si="1131"/>
        <v>0</v>
      </c>
      <c r="DL350" s="167">
        <f t="shared" si="1132"/>
        <v>0</v>
      </c>
      <c r="DM350" s="167">
        <f t="shared" si="1133"/>
        <v>0</v>
      </c>
      <c r="DN350" s="167">
        <f t="shared" si="1134"/>
        <v>0</v>
      </c>
      <c r="DO350" s="167">
        <f t="shared" si="1135"/>
        <v>0</v>
      </c>
      <c r="DP350" s="167">
        <f t="shared" si="1136"/>
        <v>0</v>
      </c>
      <c r="DQ350" s="167">
        <f t="shared" si="1137"/>
        <v>0</v>
      </c>
      <c r="DR350" s="167">
        <f t="shared" si="1138"/>
        <v>0</v>
      </c>
      <c r="DS350" s="167">
        <f t="shared" si="1139"/>
        <v>0</v>
      </c>
      <c r="DT350" s="167">
        <f t="shared" si="1140"/>
        <v>0</v>
      </c>
      <c r="DU350" s="167">
        <f t="shared" si="1141"/>
        <v>0</v>
      </c>
      <c r="DV350" s="167">
        <f t="shared" si="1142"/>
        <v>0</v>
      </c>
      <c r="DW350" s="167">
        <f t="shared" si="1143"/>
        <v>0</v>
      </c>
      <c r="DY350" s="167" t="e">
        <f t="shared" ca="1" si="1179"/>
        <v>#REF!</v>
      </c>
      <c r="DZ350" s="167" t="e">
        <f t="shared" ca="1" si="1180"/>
        <v>#REF!</v>
      </c>
      <c r="EA350" s="167" t="e">
        <f t="shared" ca="1" si="1181"/>
        <v>#REF!</v>
      </c>
      <c r="EB350" s="167" t="e">
        <f t="shared" ca="1" si="1182"/>
        <v>#REF!</v>
      </c>
      <c r="EC350" s="167" t="e">
        <f t="shared" ca="1" si="1183"/>
        <v>#REF!</v>
      </c>
      <c r="ED350" s="167" t="e">
        <f t="shared" ca="1" si="1184"/>
        <v>#REF!</v>
      </c>
      <c r="EE350" s="167" t="e">
        <f t="shared" ca="1" si="1185"/>
        <v>#REF!</v>
      </c>
      <c r="EF350" s="167" t="e">
        <f t="shared" ca="1" si="1186"/>
        <v>#REF!</v>
      </c>
      <c r="EG350" s="167" t="e">
        <f t="shared" ca="1" si="1187"/>
        <v>#REF!</v>
      </c>
      <c r="EH350" s="167" t="e">
        <f t="shared" ca="1" si="1188"/>
        <v>#REF!</v>
      </c>
      <c r="EI350" s="167" t="e">
        <f t="shared" ca="1" si="1189"/>
        <v>#REF!</v>
      </c>
      <c r="EJ350" s="167" t="e">
        <f t="shared" ca="1" si="1190"/>
        <v>#REF!</v>
      </c>
      <c r="EK350" s="167" t="e">
        <f t="shared" ca="1" si="1191"/>
        <v>#REF!</v>
      </c>
      <c r="EL350" s="167" t="e">
        <f t="shared" ca="1" si="1192"/>
        <v>#REF!</v>
      </c>
      <c r="EM350" s="167" t="e">
        <f t="shared" ca="1" si="1193"/>
        <v>#REF!</v>
      </c>
      <c r="EN350" s="167" t="e">
        <f t="shared" ca="1" si="1194"/>
        <v>#REF!</v>
      </c>
      <c r="EP350" s="167">
        <f t="shared" si="1195"/>
        <v>0</v>
      </c>
      <c r="EQ350" s="167">
        <f t="shared" si="1196"/>
        <v>0</v>
      </c>
      <c r="ER350" s="167">
        <f t="shared" si="1197"/>
        <v>0</v>
      </c>
      <c r="ES350" s="167">
        <f t="shared" si="1198"/>
        <v>0</v>
      </c>
      <c r="ET350" s="167">
        <f t="shared" si="1199"/>
        <v>0</v>
      </c>
      <c r="EU350" s="167">
        <f t="shared" si="1200"/>
        <v>0</v>
      </c>
      <c r="EV350" s="167">
        <f t="shared" si="1201"/>
        <v>0</v>
      </c>
      <c r="EW350" s="167">
        <f t="shared" si="1202"/>
        <v>0</v>
      </c>
      <c r="EX350" s="167">
        <f t="shared" si="1203"/>
        <v>0</v>
      </c>
      <c r="EY350" s="167">
        <f t="shared" si="1204"/>
        <v>0</v>
      </c>
      <c r="EZ350" s="167">
        <f t="shared" si="1205"/>
        <v>0</v>
      </c>
      <c r="FA350" s="167">
        <f t="shared" si="1206"/>
        <v>0</v>
      </c>
      <c r="FB350" s="167">
        <f t="shared" si="1207"/>
        <v>0</v>
      </c>
      <c r="FC350" s="167">
        <f t="shared" si="1208"/>
        <v>0</v>
      </c>
      <c r="FD350" s="167">
        <f t="shared" si="1209"/>
        <v>0</v>
      </c>
      <c r="FE350" s="167">
        <f t="shared" si="1210"/>
        <v>0</v>
      </c>
      <c r="FG350" s="167">
        <f t="shared" si="1211"/>
        <v>0</v>
      </c>
      <c r="FH350" s="167">
        <f t="shared" si="1212"/>
        <v>0</v>
      </c>
      <c r="FI350" s="167">
        <f t="shared" si="1213"/>
        <v>0</v>
      </c>
      <c r="FJ350" s="167">
        <f t="shared" si="1214"/>
        <v>0</v>
      </c>
      <c r="FK350" s="167">
        <f t="shared" si="1215"/>
        <v>0</v>
      </c>
      <c r="FL350" s="167">
        <f t="shared" si="1216"/>
        <v>0</v>
      </c>
      <c r="FM350" s="167">
        <f t="shared" si="1217"/>
        <v>0</v>
      </c>
      <c r="FN350" s="167">
        <f t="shared" si="1218"/>
        <v>0</v>
      </c>
      <c r="FO350" s="167">
        <f t="shared" si="1219"/>
        <v>0</v>
      </c>
      <c r="FP350" s="167">
        <f t="shared" si="1220"/>
        <v>0</v>
      </c>
      <c r="FQ350" s="167">
        <f t="shared" si="1221"/>
        <v>0</v>
      </c>
      <c r="FR350" s="167">
        <f t="shared" si="1222"/>
        <v>0</v>
      </c>
      <c r="FS350" s="167">
        <f t="shared" si="1223"/>
        <v>0</v>
      </c>
      <c r="FT350" s="167">
        <f t="shared" si="1224"/>
        <v>0</v>
      </c>
      <c r="FU350" s="167">
        <f t="shared" si="1225"/>
        <v>0</v>
      </c>
      <c r="FV350" s="167">
        <f t="shared" si="1226"/>
        <v>0</v>
      </c>
      <c r="FX350" s="167">
        <f t="shared" si="1227"/>
        <v>0</v>
      </c>
      <c r="FY350" s="167">
        <f t="shared" si="1228"/>
        <v>0</v>
      </c>
      <c r="FZ350" s="167">
        <f t="shared" si="1229"/>
        <v>0</v>
      </c>
      <c r="GA350" s="167">
        <f t="shared" si="1230"/>
        <v>0</v>
      </c>
      <c r="GB350" s="167">
        <f t="shared" si="1231"/>
        <v>0</v>
      </c>
      <c r="GC350" s="167">
        <f t="shared" si="1232"/>
        <v>0</v>
      </c>
      <c r="GD350" s="167">
        <f t="shared" si="1233"/>
        <v>0</v>
      </c>
      <c r="GE350" s="167">
        <f t="shared" si="1234"/>
        <v>0</v>
      </c>
      <c r="GF350" s="167">
        <f t="shared" si="1235"/>
        <v>0</v>
      </c>
      <c r="GG350" s="167">
        <f t="shared" si="1236"/>
        <v>0</v>
      </c>
      <c r="GH350" s="167">
        <f t="shared" si="1237"/>
        <v>0</v>
      </c>
      <c r="GI350" s="167">
        <f t="shared" si="1238"/>
        <v>0</v>
      </c>
      <c r="GJ350" s="167">
        <f t="shared" si="1239"/>
        <v>0</v>
      </c>
      <c r="GK350" s="167">
        <f t="shared" si="1240"/>
        <v>0</v>
      </c>
      <c r="GL350" s="167">
        <f t="shared" si="1241"/>
        <v>0</v>
      </c>
      <c r="GM350" s="167">
        <f t="shared" si="1242"/>
        <v>0</v>
      </c>
      <c r="GO350" s="167" t="e">
        <f t="shared" ca="1" si="1077"/>
        <v>#REF!</v>
      </c>
      <c r="GP350" s="167" t="e">
        <f t="shared" ca="1" si="1259"/>
        <v>#REF!</v>
      </c>
      <c r="GQ350" s="167" t="e">
        <f t="shared" ca="1" si="1259"/>
        <v>#REF!</v>
      </c>
      <c r="GR350" s="167" t="e">
        <f t="shared" ca="1" si="1259"/>
        <v>#REF!</v>
      </c>
      <c r="GS350" s="167" t="e">
        <f t="shared" ca="1" si="1259"/>
        <v>#REF!</v>
      </c>
      <c r="GT350" s="167" t="e">
        <f t="shared" ca="1" si="1259"/>
        <v>#REF!</v>
      </c>
      <c r="GU350" s="167" t="e">
        <f t="shared" ca="1" si="1259"/>
        <v>#REF!</v>
      </c>
      <c r="GV350" s="167" t="e">
        <f t="shared" ca="1" si="1259"/>
        <v>#REF!</v>
      </c>
      <c r="GW350" s="167" t="e">
        <f t="shared" ca="1" si="1259"/>
        <v>#REF!</v>
      </c>
      <c r="GX350" s="167" t="e">
        <f t="shared" ca="1" si="1259"/>
        <v>#REF!</v>
      </c>
      <c r="GY350" s="167" t="e">
        <f t="shared" ca="1" si="1259"/>
        <v>#REF!</v>
      </c>
      <c r="GZ350" s="167" t="e">
        <f t="shared" ca="1" si="1259"/>
        <v>#REF!</v>
      </c>
      <c r="HA350" s="167" t="e">
        <f t="shared" ca="1" si="1259"/>
        <v>#REF!</v>
      </c>
      <c r="HB350" s="167" t="e">
        <f t="shared" ca="1" si="1259"/>
        <v>#REF!</v>
      </c>
      <c r="HC350" s="167" t="e">
        <f t="shared" ca="1" si="1259"/>
        <v>#REF!</v>
      </c>
      <c r="HD350" s="167" t="e">
        <f t="shared" ca="1" si="1259"/>
        <v>#REF!</v>
      </c>
      <c r="HF350" s="167" t="e">
        <f t="shared" ca="1" si="1144"/>
        <v>#REF!</v>
      </c>
      <c r="HG350" s="167" t="e">
        <f t="shared" ca="1" si="1145"/>
        <v>#REF!</v>
      </c>
      <c r="HH350" s="167" t="e">
        <f t="shared" ca="1" si="1146"/>
        <v>#REF!</v>
      </c>
      <c r="HI350" s="167" t="e">
        <f t="shared" ca="1" si="1147"/>
        <v>#REF!</v>
      </c>
      <c r="HJ350" s="167" t="e">
        <f t="shared" ca="1" si="1148"/>
        <v>#REF!</v>
      </c>
      <c r="HK350" s="167" t="e">
        <f t="shared" ca="1" si="1149"/>
        <v>#REF!</v>
      </c>
      <c r="HL350" s="167" t="e">
        <f t="shared" ca="1" si="1150"/>
        <v>#REF!</v>
      </c>
      <c r="HM350" s="167" t="e">
        <f t="shared" ca="1" si="1151"/>
        <v>#REF!</v>
      </c>
      <c r="HN350" s="167" t="e">
        <f t="shared" ca="1" si="1152"/>
        <v>#REF!</v>
      </c>
      <c r="HO350" s="167" t="e">
        <f t="shared" ca="1" si="1153"/>
        <v>#REF!</v>
      </c>
      <c r="HP350" s="167" t="e">
        <f t="shared" ca="1" si="1154"/>
        <v>#REF!</v>
      </c>
      <c r="HQ350" s="167" t="e">
        <f t="shared" ca="1" si="1155"/>
        <v>#REF!</v>
      </c>
      <c r="HR350" s="167" t="e">
        <f t="shared" ca="1" si="1156"/>
        <v>#REF!</v>
      </c>
      <c r="HS350" s="167" t="e">
        <f t="shared" ca="1" si="1157"/>
        <v>#REF!</v>
      </c>
      <c r="HT350" s="167" t="e">
        <f t="shared" ca="1" si="1158"/>
        <v>#REF!</v>
      </c>
      <c r="HU350" s="167" t="e">
        <f t="shared" ca="1" si="1159"/>
        <v>#REF!</v>
      </c>
      <c r="HW350" s="167" t="e">
        <f t="shared" ca="1" si="1160"/>
        <v>#REF!</v>
      </c>
      <c r="HX350" s="167">
        <f t="shared" si="1161"/>
        <v>0</v>
      </c>
      <c r="HY350" s="167" t="e">
        <f t="shared" ca="1" si="1243"/>
        <v>#REF!</v>
      </c>
      <c r="HZ350" s="219" t="e">
        <f t="shared" ca="1" si="1244"/>
        <v>#REF!</v>
      </c>
    </row>
    <row r="351" spans="1:234" s="48" customFormat="1">
      <c r="A351" s="3" t="s">
        <v>696</v>
      </c>
      <c r="B351" s="202" t="str">
        <f>INDEX('Ref1'!$E:$E,MATCH(A351,'Ref1'!$A:$A,0))</f>
        <v>Trafford</v>
      </c>
      <c r="C351" s="42" t="str">
        <f>INDEX(Data1!B:B,MATCH(A351,Data1!A:A,0))</f>
        <v>MD</v>
      </c>
      <c r="D351" s="253" t="str">
        <f>INDEX(Data1!C:C,MATCH(A351,Data1!A:A,0))</f>
        <v>NW</v>
      </c>
      <c r="E351" s="200" t="str">
        <f>IF($C$6="No","No",IF(COUNTIF(Inputs!$K$359:$K$398,$A351)&gt;0,"Yes","No"))</f>
        <v>No</v>
      </c>
      <c r="F351" s="404"/>
      <c r="G351" s="62">
        <f>INDEX('4_RatesSplit'!K:K,MATCH($A351,'4_RatesSplit'!$A:$A,0))</f>
        <v>0</v>
      </c>
      <c r="H351" s="171">
        <f>INDEX('4_RatesSplit'!L:L,MATCH($A351,'4_RatesSplit'!$A:$A,0))</f>
        <v>0</v>
      </c>
      <c r="I351" s="167">
        <f>INDEX('4_RatesSplit'!M:M,MATCH($A351,'4_RatesSplit'!$A:$A,0))</f>
        <v>0</v>
      </c>
      <c r="J351" s="167">
        <f>INDEX('4_RatesSplit'!N:N,MATCH($A351,'4_RatesSplit'!$A:$A,0))</f>
        <v>0</v>
      </c>
      <c r="K351" s="167">
        <f>INDEX('4_RatesSplit'!O:O,MATCH($A351,'4_RatesSplit'!$A:$A,0))</f>
        <v>0</v>
      </c>
      <c r="L351" s="167">
        <f>INDEX('4_RatesSplit'!P:P,MATCH($A351,'4_RatesSplit'!$A:$A,0))</f>
        <v>0</v>
      </c>
      <c r="M351" s="167">
        <f>INDEX('4_RatesSplit'!Q:Q,MATCH($A351,'4_RatesSplit'!$A:$A,0))</f>
        <v>0</v>
      </c>
      <c r="N351" s="167">
        <f>INDEX('4_RatesSplit'!R:R,MATCH($A351,'4_RatesSplit'!$A:$A,0))</f>
        <v>0</v>
      </c>
      <c r="O351" s="167">
        <f>INDEX('4_RatesSplit'!S:S,MATCH($A351,'4_RatesSplit'!$A:$A,0))</f>
        <v>0</v>
      </c>
      <c r="P351" s="167">
        <f>INDEX('4_RatesSplit'!T:T,MATCH($A351,'4_RatesSplit'!$A:$A,0))</f>
        <v>0</v>
      </c>
      <c r="Q351" s="167">
        <f>INDEX('4_RatesSplit'!U:U,MATCH($A351,'4_RatesSplit'!$A:$A,0))</f>
        <v>0</v>
      </c>
      <c r="R351" s="167">
        <f>INDEX('4_RatesSplit'!V:V,MATCH($A351,'4_RatesSplit'!$A:$A,0))</f>
        <v>0</v>
      </c>
      <c r="S351" s="167">
        <f>INDEX('4_RatesSplit'!W:W,MATCH($A351,'4_RatesSplit'!$A:$A,0))</f>
        <v>0</v>
      </c>
      <c r="T351" s="167">
        <f>INDEX('4_RatesSplit'!X:X,MATCH($A351,'4_RatesSplit'!$A:$A,0))</f>
        <v>0</v>
      </c>
      <c r="U351" s="167">
        <f>INDEX('4_RatesSplit'!Y:Y,MATCH($A351,'4_RatesSplit'!$A:$A,0))</f>
        <v>0</v>
      </c>
      <c r="V351" s="167">
        <f>INDEX('4_RatesSplit'!Z:Z,MATCH($A351,'4_RatesSplit'!$A:$A,0))</f>
        <v>0</v>
      </c>
      <c r="W351" s="167">
        <f>INDEX('4_RatesSplit'!AA:AA,MATCH($A351,'4_RatesSplit'!$A:$A,0))</f>
        <v>0</v>
      </c>
      <c r="X351" s="18"/>
      <c r="Y351" s="168" t="e">
        <f ca="1">INDEX('4_RatesSplit'!AT:AT,MATCH($A351,'4_RatesSplit'!$A:$A,0))</f>
        <v>#REF!</v>
      </c>
      <c r="Z351" s="168" t="e">
        <f ca="1">INDEX('4_RatesSplit'!AU:AU,MATCH($A351,'4_RatesSplit'!$A:$A,0))</f>
        <v>#REF!</v>
      </c>
      <c r="AA351" s="168" t="e">
        <f ca="1">INDEX('4_RatesSplit'!AV:AV,MATCH($A351,'4_RatesSplit'!$A:$A,0))</f>
        <v>#REF!</v>
      </c>
      <c r="AB351" s="168" t="e">
        <f ca="1">INDEX('4_RatesSplit'!AW:AW,MATCH($A351,'4_RatesSplit'!$A:$A,0))</f>
        <v>#REF!</v>
      </c>
      <c r="AC351" s="168" t="e">
        <f ca="1">INDEX('4_RatesSplit'!AX:AX,MATCH($A351,'4_RatesSplit'!$A:$A,0))</f>
        <v>#REF!</v>
      </c>
      <c r="AD351" s="168" t="e">
        <f ca="1">INDEX('4_RatesSplit'!AY:AY,MATCH($A351,'4_RatesSplit'!$A:$A,0))</f>
        <v>#REF!</v>
      </c>
      <c r="AE351" s="168" t="e">
        <f ca="1">INDEX('4_RatesSplit'!AZ:AZ,MATCH($A351,'4_RatesSplit'!$A:$A,0))</f>
        <v>#REF!</v>
      </c>
      <c r="AF351" s="168" t="e">
        <f ca="1">INDEX('4_RatesSplit'!BA:BA,MATCH($A351,'4_RatesSplit'!$A:$A,0))</f>
        <v>#REF!</v>
      </c>
      <c r="AG351" s="168" t="e">
        <f ca="1">INDEX('4_RatesSplit'!BB:BB,MATCH($A351,'4_RatesSplit'!$A:$A,0))</f>
        <v>#REF!</v>
      </c>
      <c r="AH351" s="168" t="e">
        <f ca="1">INDEX('4_RatesSplit'!BC:BC,MATCH($A351,'4_RatesSplit'!$A:$A,0))</f>
        <v>#REF!</v>
      </c>
      <c r="AI351" s="168" t="e">
        <f ca="1">INDEX('4_RatesSplit'!BD:BD,MATCH($A351,'4_RatesSplit'!$A:$A,0))</f>
        <v>#REF!</v>
      </c>
      <c r="AJ351" s="168" t="e">
        <f ca="1">INDEX('4_RatesSplit'!BE:BE,MATCH($A351,'4_RatesSplit'!$A:$A,0))</f>
        <v>#REF!</v>
      </c>
      <c r="AK351" s="168" t="e">
        <f ca="1">INDEX('4_RatesSplit'!BF:BF,MATCH($A351,'4_RatesSplit'!$A:$A,0))</f>
        <v>#REF!</v>
      </c>
      <c r="AL351" s="168" t="e">
        <f ca="1">INDEX('4_RatesSplit'!BG:BG,MATCH($A351,'4_RatesSplit'!$A:$A,0))</f>
        <v>#REF!</v>
      </c>
      <c r="AM351" s="168" t="e">
        <f ca="1">INDEX('4_RatesSplit'!BH:BH,MATCH($A351,'4_RatesSplit'!$A:$A,0))</f>
        <v>#REF!</v>
      </c>
      <c r="AN351" s="198" t="e">
        <f ca="1">INDEX('4_RatesSplit'!BI:BI,MATCH($A351,'4_RatesSplit'!$A:$A,0))</f>
        <v>#REF!</v>
      </c>
      <c r="AO351" s="114"/>
      <c r="AP351" s="167" t="e">
        <f t="shared" ca="1" si="1162"/>
        <v>#REF!</v>
      </c>
      <c r="AQ351" s="167" t="e">
        <f t="shared" ca="1" si="1163"/>
        <v>#REF!</v>
      </c>
      <c r="AR351" s="167" t="e">
        <f t="shared" ca="1" si="1164"/>
        <v>#REF!</v>
      </c>
      <c r="AS351" s="167" t="e">
        <f t="shared" ca="1" si="1165"/>
        <v>#REF!</v>
      </c>
      <c r="AT351" s="167" t="e">
        <f t="shared" ca="1" si="1166"/>
        <v>#REF!</v>
      </c>
      <c r="AU351" s="167" t="e">
        <f t="shared" ca="1" si="1167"/>
        <v>#REF!</v>
      </c>
      <c r="AV351" s="167" t="e">
        <f t="shared" ca="1" si="1168"/>
        <v>#REF!</v>
      </c>
      <c r="AW351" s="167" t="e">
        <f t="shared" ca="1" si="1169"/>
        <v>#REF!</v>
      </c>
      <c r="AX351" s="167" t="e">
        <f t="shared" ca="1" si="1170"/>
        <v>#REF!</v>
      </c>
      <c r="AY351" s="167" t="e">
        <f t="shared" ca="1" si="1171"/>
        <v>#REF!</v>
      </c>
      <c r="AZ351" s="167" t="e">
        <f t="shared" ca="1" si="1172"/>
        <v>#REF!</v>
      </c>
      <c r="BA351" s="167" t="e">
        <f t="shared" ca="1" si="1173"/>
        <v>#REF!</v>
      </c>
      <c r="BB351" s="167" t="e">
        <f t="shared" ca="1" si="1174"/>
        <v>#REF!</v>
      </c>
      <c r="BC351" s="167" t="e">
        <f t="shared" ca="1" si="1175"/>
        <v>#REF!</v>
      </c>
      <c r="BD351" s="167" t="e">
        <f t="shared" ca="1" si="1176"/>
        <v>#REF!</v>
      </c>
      <c r="BE351" s="167" t="e">
        <f t="shared" ca="1" si="1177"/>
        <v>#REF!</v>
      </c>
      <c r="BF351" s="18"/>
      <c r="BG351" s="168">
        <f>INDEX('2_Needs'!$F:$F,MATCH($A351,'2_Needs'!$A:$A,0))</f>
        <v>2.9191274589635977E-3</v>
      </c>
      <c r="BH351" s="114"/>
      <c r="BI351" s="167">
        <f t="shared" ref="BI351:BX351" si="1261">IF(BI$3="reset",$BG351*BI$6,BH351*(1+$C$4))</f>
        <v>0</v>
      </c>
      <c r="BJ351" s="167">
        <f t="shared" si="1261"/>
        <v>0</v>
      </c>
      <c r="BK351" s="167">
        <f t="shared" si="1261"/>
        <v>0</v>
      </c>
      <c r="BL351" s="167">
        <f t="shared" si="1261"/>
        <v>0</v>
      </c>
      <c r="BM351" s="167">
        <f t="shared" si="1261"/>
        <v>0</v>
      </c>
      <c r="BN351" s="167">
        <f t="shared" si="1261"/>
        <v>0</v>
      </c>
      <c r="BO351" s="167">
        <f t="shared" si="1261"/>
        <v>0</v>
      </c>
      <c r="BP351" s="167">
        <f t="shared" si="1261"/>
        <v>0</v>
      </c>
      <c r="BQ351" s="167">
        <f t="shared" si="1261"/>
        <v>0</v>
      </c>
      <c r="BR351" s="167">
        <f t="shared" si="1261"/>
        <v>0</v>
      </c>
      <c r="BS351" s="167">
        <f t="shared" si="1261"/>
        <v>0</v>
      </c>
      <c r="BT351" s="167">
        <f t="shared" si="1261"/>
        <v>0</v>
      </c>
      <c r="BU351" s="167">
        <f t="shared" si="1261"/>
        <v>0</v>
      </c>
      <c r="BV351" s="167">
        <f t="shared" si="1261"/>
        <v>0</v>
      </c>
      <c r="BW351" s="167">
        <f t="shared" si="1261"/>
        <v>0</v>
      </c>
      <c r="BX351" s="167">
        <f t="shared" si="1261"/>
        <v>0</v>
      </c>
      <c r="BZ351" s="167" t="e">
        <f t="shared" ca="1" si="1096"/>
        <v>#REF!</v>
      </c>
      <c r="CA351" s="167" t="e">
        <f t="shared" ca="1" si="1097"/>
        <v>#REF!</v>
      </c>
      <c r="CB351" s="167" t="e">
        <f t="shared" ca="1" si="1098"/>
        <v>#REF!</v>
      </c>
      <c r="CC351" s="167" t="e">
        <f t="shared" ca="1" si="1099"/>
        <v>#REF!</v>
      </c>
      <c r="CD351" s="167" t="e">
        <f t="shared" ca="1" si="1100"/>
        <v>#REF!</v>
      </c>
      <c r="CE351" s="167" t="e">
        <f t="shared" ca="1" si="1101"/>
        <v>#REF!</v>
      </c>
      <c r="CF351" s="167" t="e">
        <f t="shared" ca="1" si="1102"/>
        <v>#REF!</v>
      </c>
      <c r="CG351" s="167" t="e">
        <f t="shared" ca="1" si="1103"/>
        <v>#REF!</v>
      </c>
      <c r="CH351" s="167" t="e">
        <f t="shared" ca="1" si="1104"/>
        <v>#REF!</v>
      </c>
      <c r="CI351" s="167" t="e">
        <f t="shared" ca="1" si="1105"/>
        <v>#REF!</v>
      </c>
      <c r="CJ351" s="167" t="e">
        <f t="shared" ca="1" si="1106"/>
        <v>#REF!</v>
      </c>
      <c r="CK351" s="167" t="e">
        <f t="shared" ca="1" si="1107"/>
        <v>#REF!</v>
      </c>
      <c r="CL351" s="167" t="e">
        <f t="shared" ca="1" si="1108"/>
        <v>#REF!</v>
      </c>
      <c r="CM351" s="167" t="e">
        <f t="shared" ca="1" si="1109"/>
        <v>#REF!</v>
      </c>
      <c r="CN351" s="167" t="e">
        <f t="shared" ca="1" si="1110"/>
        <v>#REF!</v>
      </c>
      <c r="CO351" s="167" t="e">
        <f t="shared" ca="1" si="1111"/>
        <v>#REF!</v>
      </c>
      <c r="CQ351" s="167" t="e">
        <f t="shared" ca="1" si="1112"/>
        <v>#REF!</v>
      </c>
      <c r="CR351" s="167" t="e">
        <f t="shared" ca="1" si="1113"/>
        <v>#REF!</v>
      </c>
      <c r="CS351" s="167" t="e">
        <f t="shared" ca="1" si="1114"/>
        <v>#REF!</v>
      </c>
      <c r="CT351" s="167" t="e">
        <f t="shared" ca="1" si="1115"/>
        <v>#REF!</v>
      </c>
      <c r="CU351" s="167" t="e">
        <f t="shared" ca="1" si="1116"/>
        <v>#REF!</v>
      </c>
      <c r="CV351" s="167" t="e">
        <f t="shared" ca="1" si="1117"/>
        <v>#REF!</v>
      </c>
      <c r="CW351" s="167" t="e">
        <f t="shared" ca="1" si="1118"/>
        <v>#REF!</v>
      </c>
      <c r="CX351" s="167" t="e">
        <f t="shared" ca="1" si="1119"/>
        <v>#REF!</v>
      </c>
      <c r="CY351" s="167" t="e">
        <f t="shared" ca="1" si="1120"/>
        <v>#REF!</v>
      </c>
      <c r="CZ351" s="167" t="e">
        <f t="shared" ca="1" si="1121"/>
        <v>#REF!</v>
      </c>
      <c r="DA351" s="167" t="e">
        <f t="shared" ca="1" si="1122"/>
        <v>#REF!</v>
      </c>
      <c r="DB351" s="167" t="e">
        <f t="shared" ca="1" si="1123"/>
        <v>#REF!</v>
      </c>
      <c r="DC351" s="167" t="e">
        <f t="shared" ca="1" si="1124"/>
        <v>#REF!</v>
      </c>
      <c r="DD351" s="167" t="e">
        <f t="shared" ca="1" si="1125"/>
        <v>#REF!</v>
      </c>
      <c r="DE351" s="167" t="e">
        <f t="shared" ca="1" si="1126"/>
        <v>#REF!</v>
      </c>
      <c r="DF351" s="167" t="e">
        <f t="shared" ca="1" si="1127"/>
        <v>#REF!</v>
      </c>
      <c r="DH351" s="167">
        <f t="shared" si="1128"/>
        <v>0</v>
      </c>
      <c r="DI351" s="167">
        <f t="shared" si="1129"/>
        <v>0</v>
      </c>
      <c r="DJ351" s="167">
        <f t="shared" si="1130"/>
        <v>0</v>
      </c>
      <c r="DK351" s="167">
        <f t="shared" si="1131"/>
        <v>0</v>
      </c>
      <c r="DL351" s="167">
        <f t="shared" si="1132"/>
        <v>0</v>
      </c>
      <c r="DM351" s="167">
        <f t="shared" si="1133"/>
        <v>0</v>
      </c>
      <c r="DN351" s="167">
        <f t="shared" si="1134"/>
        <v>0</v>
      </c>
      <c r="DO351" s="167">
        <f t="shared" si="1135"/>
        <v>0</v>
      </c>
      <c r="DP351" s="167">
        <f t="shared" si="1136"/>
        <v>0</v>
      </c>
      <c r="DQ351" s="167">
        <f t="shared" si="1137"/>
        <v>0</v>
      </c>
      <c r="DR351" s="167">
        <f t="shared" si="1138"/>
        <v>0</v>
      </c>
      <c r="DS351" s="167">
        <f t="shared" si="1139"/>
        <v>0</v>
      </c>
      <c r="DT351" s="167">
        <f t="shared" si="1140"/>
        <v>0</v>
      </c>
      <c r="DU351" s="167">
        <f t="shared" si="1141"/>
        <v>0</v>
      </c>
      <c r="DV351" s="167">
        <f t="shared" si="1142"/>
        <v>0</v>
      </c>
      <c r="DW351" s="167">
        <f t="shared" si="1143"/>
        <v>0</v>
      </c>
      <c r="DY351" s="167" t="e">
        <f t="shared" ca="1" si="1179"/>
        <v>#REF!</v>
      </c>
      <c r="DZ351" s="167" t="e">
        <f t="shared" ca="1" si="1180"/>
        <v>#REF!</v>
      </c>
      <c r="EA351" s="167" t="e">
        <f t="shared" ca="1" si="1181"/>
        <v>#REF!</v>
      </c>
      <c r="EB351" s="167" t="e">
        <f t="shared" ca="1" si="1182"/>
        <v>#REF!</v>
      </c>
      <c r="EC351" s="167" t="e">
        <f t="shared" ca="1" si="1183"/>
        <v>#REF!</v>
      </c>
      <c r="ED351" s="167" t="e">
        <f t="shared" ca="1" si="1184"/>
        <v>#REF!</v>
      </c>
      <c r="EE351" s="167" t="e">
        <f t="shared" ca="1" si="1185"/>
        <v>#REF!</v>
      </c>
      <c r="EF351" s="167" t="e">
        <f t="shared" ca="1" si="1186"/>
        <v>#REF!</v>
      </c>
      <c r="EG351" s="167" t="e">
        <f t="shared" ca="1" si="1187"/>
        <v>#REF!</v>
      </c>
      <c r="EH351" s="167" t="e">
        <f t="shared" ca="1" si="1188"/>
        <v>#REF!</v>
      </c>
      <c r="EI351" s="167" t="e">
        <f t="shared" ca="1" si="1189"/>
        <v>#REF!</v>
      </c>
      <c r="EJ351" s="167" t="e">
        <f t="shared" ca="1" si="1190"/>
        <v>#REF!</v>
      </c>
      <c r="EK351" s="167" t="e">
        <f t="shared" ca="1" si="1191"/>
        <v>#REF!</v>
      </c>
      <c r="EL351" s="167" t="e">
        <f t="shared" ca="1" si="1192"/>
        <v>#REF!</v>
      </c>
      <c r="EM351" s="167" t="e">
        <f t="shared" ca="1" si="1193"/>
        <v>#REF!</v>
      </c>
      <c r="EN351" s="167" t="e">
        <f t="shared" ca="1" si="1194"/>
        <v>#REF!</v>
      </c>
      <c r="EP351" s="167">
        <f t="shared" si="1195"/>
        <v>0</v>
      </c>
      <c r="EQ351" s="167">
        <f t="shared" si="1196"/>
        <v>0</v>
      </c>
      <c r="ER351" s="167">
        <f t="shared" si="1197"/>
        <v>0</v>
      </c>
      <c r="ES351" s="167">
        <f t="shared" si="1198"/>
        <v>0</v>
      </c>
      <c r="ET351" s="167">
        <f t="shared" si="1199"/>
        <v>0</v>
      </c>
      <c r="EU351" s="167">
        <f t="shared" si="1200"/>
        <v>0</v>
      </c>
      <c r="EV351" s="167">
        <f t="shared" si="1201"/>
        <v>0</v>
      </c>
      <c r="EW351" s="167">
        <f t="shared" si="1202"/>
        <v>0</v>
      </c>
      <c r="EX351" s="167">
        <f t="shared" si="1203"/>
        <v>0</v>
      </c>
      <c r="EY351" s="167">
        <f t="shared" si="1204"/>
        <v>0</v>
      </c>
      <c r="EZ351" s="167">
        <f t="shared" si="1205"/>
        <v>0</v>
      </c>
      <c r="FA351" s="167">
        <f t="shared" si="1206"/>
        <v>0</v>
      </c>
      <c r="FB351" s="167">
        <f t="shared" si="1207"/>
        <v>0</v>
      </c>
      <c r="FC351" s="167">
        <f t="shared" si="1208"/>
        <v>0</v>
      </c>
      <c r="FD351" s="167">
        <f t="shared" si="1209"/>
        <v>0</v>
      </c>
      <c r="FE351" s="167">
        <f t="shared" si="1210"/>
        <v>0</v>
      </c>
      <c r="FG351" s="167">
        <f t="shared" si="1211"/>
        <v>0</v>
      </c>
      <c r="FH351" s="167">
        <f t="shared" si="1212"/>
        <v>0</v>
      </c>
      <c r="FI351" s="167">
        <f t="shared" si="1213"/>
        <v>0</v>
      </c>
      <c r="FJ351" s="167">
        <f t="shared" si="1214"/>
        <v>0</v>
      </c>
      <c r="FK351" s="167">
        <f t="shared" si="1215"/>
        <v>0</v>
      </c>
      <c r="FL351" s="167">
        <f t="shared" si="1216"/>
        <v>0</v>
      </c>
      <c r="FM351" s="167">
        <f t="shared" si="1217"/>
        <v>0</v>
      </c>
      <c r="FN351" s="167">
        <f t="shared" si="1218"/>
        <v>0</v>
      </c>
      <c r="FO351" s="167">
        <f t="shared" si="1219"/>
        <v>0</v>
      </c>
      <c r="FP351" s="167">
        <f t="shared" si="1220"/>
        <v>0</v>
      </c>
      <c r="FQ351" s="167">
        <f t="shared" si="1221"/>
        <v>0</v>
      </c>
      <c r="FR351" s="167">
        <f t="shared" si="1222"/>
        <v>0</v>
      </c>
      <c r="FS351" s="167">
        <f t="shared" si="1223"/>
        <v>0</v>
      </c>
      <c r="FT351" s="167">
        <f t="shared" si="1224"/>
        <v>0</v>
      </c>
      <c r="FU351" s="167">
        <f t="shared" si="1225"/>
        <v>0</v>
      </c>
      <c r="FV351" s="167">
        <f t="shared" si="1226"/>
        <v>0</v>
      </c>
      <c r="FX351" s="167">
        <f t="shared" si="1227"/>
        <v>0</v>
      </c>
      <c r="FY351" s="167">
        <f t="shared" si="1228"/>
        <v>0</v>
      </c>
      <c r="FZ351" s="167">
        <f t="shared" si="1229"/>
        <v>0</v>
      </c>
      <c r="GA351" s="167">
        <f t="shared" si="1230"/>
        <v>0</v>
      </c>
      <c r="GB351" s="167">
        <f t="shared" si="1231"/>
        <v>0</v>
      </c>
      <c r="GC351" s="167">
        <f t="shared" si="1232"/>
        <v>0</v>
      </c>
      <c r="GD351" s="167">
        <f t="shared" si="1233"/>
        <v>0</v>
      </c>
      <c r="GE351" s="167">
        <f t="shared" si="1234"/>
        <v>0</v>
      </c>
      <c r="GF351" s="167">
        <f t="shared" si="1235"/>
        <v>0</v>
      </c>
      <c r="GG351" s="167">
        <f t="shared" si="1236"/>
        <v>0</v>
      </c>
      <c r="GH351" s="167">
        <f t="shared" si="1237"/>
        <v>0</v>
      </c>
      <c r="GI351" s="167">
        <f t="shared" si="1238"/>
        <v>0</v>
      </c>
      <c r="GJ351" s="167">
        <f t="shared" si="1239"/>
        <v>0</v>
      </c>
      <c r="GK351" s="167">
        <f t="shared" si="1240"/>
        <v>0</v>
      </c>
      <c r="GL351" s="167">
        <f t="shared" si="1241"/>
        <v>0</v>
      </c>
      <c r="GM351" s="167">
        <f t="shared" si="1242"/>
        <v>0</v>
      </c>
      <c r="GO351" s="167" t="e">
        <f t="shared" ca="1" si="1077"/>
        <v>#REF!</v>
      </c>
      <c r="GP351" s="167" t="e">
        <f t="shared" ca="1" si="1259"/>
        <v>#REF!</v>
      </c>
      <c r="GQ351" s="167" t="e">
        <f t="shared" ca="1" si="1259"/>
        <v>#REF!</v>
      </c>
      <c r="GR351" s="167" t="e">
        <f t="shared" ca="1" si="1259"/>
        <v>#REF!</v>
      </c>
      <c r="GS351" s="167" t="e">
        <f t="shared" ca="1" si="1259"/>
        <v>#REF!</v>
      </c>
      <c r="GT351" s="167" t="e">
        <f t="shared" ca="1" si="1259"/>
        <v>#REF!</v>
      </c>
      <c r="GU351" s="167" t="e">
        <f t="shared" ca="1" si="1259"/>
        <v>#REF!</v>
      </c>
      <c r="GV351" s="167" t="e">
        <f t="shared" ca="1" si="1259"/>
        <v>#REF!</v>
      </c>
      <c r="GW351" s="167" t="e">
        <f t="shared" ca="1" si="1259"/>
        <v>#REF!</v>
      </c>
      <c r="GX351" s="167" t="e">
        <f t="shared" ca="1" si="1259"/>
        <v>#REF!</v>
      </c>
      <c r="GY351" s="167" t="e">
        <f t="shared" ca="1" si="1259"/>
        <v>#REF!</v>
      </c>
      <c r="GZ351" s="167" t="e">
        <f t="shared" ca="1" si="1259"/>
        <v>#REF!</v>
      </c>
      <c r="HA351" s="167" t="e">
        <f t="shared" ca="1" si="1259"/>
        <v>#REF!</v>
      </c>
      <c r="HB351" s="167" t="e">
        <f t="shared" ca="1" si="1259"/>
        <v>#REF!</v>
      </c>
      <c r="HC351" s="167" t="e">
        <f t="shared" ca="1" si="1259"/>
        <v>#REF!</v>
      </c>
      <c r="HD351" s="167" t="e">
        <f t="shared" ca="1" si="1259"/>
        <v>#REF!</v>
      </c>
      <c r="HF351" s="167" t="e">
        <f t="shared" ca="1" si="1144"/>
        <v>#REF!</v>
      </c>
      <c r="HG351" s="167" t="e">
        <f t="shared" ca="1" si="1145"/>
        <v>#REF!</v>
      </c>
      <c r="HH351" s="167" t="e">
        <f t="shared" ca="1" si="1146"/>
        <v>#REF!</v>
      </c>
      <c r="HI351" s="167" t="e">
        <f t="shared" ca="1" si="1147"/>
        <v>#REF!</v>
      </c>
      <c r="HJ351" s="167" t="e">
        <f t="shared" ca="1" si="1148"/>
        <v>#REF!</v>
      </c>
      <c r="HK351" s="167" t="e">
        <f t="shared" ca="1" si="1149"/>
        <v>#REF!</v>
      </c>
      <c r="HL351" s="167" t="e">
        <f t="shared" ca="1" si="1150"/>
        <v>#REF!</v>
      </c>
      <c r="HM351" s="167" t="e">
        <f t="shared" ca="1" si="1151"/>
        <v>#REF!</v>
      </c>
      <c r="HN351" s="167" t="e">
        <f t="shared" ca="1" si="1152"/>
        <v>#REF!</v>
      </c>
      <c r="HO351" s="167" t="e">
        <f t="shared" ca="1" si="1153"/>
        <v>#REF!</v>
      </c>
      <c r="HP351" s="167" t="e">
        <f t="shared" ca="1" si="1154"/>
        <v>#REF!</v>
      </c>
      <c r="HQ351" s="167" t="e">
        <f t="shared" ca="1" si="1155"/>
        <v>#REF!</v>
      </c>
      <c r="HR351" s="167" t="e">
        <f t="shared" ca="1" si="1156"/>
        <v>#REF!</v>
      </c>
      <c r="HS351" s="167" t="e">
        <f t="shared" ca="1" si="1157"/>
        <v>#REF!</v>
      </c>
      <c r="HT351" s="167" t="e">
        <f t="shared" ca="1" si="1158"/>
        <v>#REF!</v>
      </c>
      <c r="HU351" s="167" t="e">
        <f t="shared" ca="1" si="1159"/>
        <v>#REF!</v>
      </c>
      <c r="HW351" s="167" t="e">
        <f t="shared" ca="1" si="1160"/>
        <v>#REF!</v>
      </c>
      <c r="HX351" s="167">
        <f t="shared" si="1161"/>
        <v>0</v>
      </c>
      <c r="HY351" s="167" t="e">
        <f t="shared" ca="1" si="1243"/>
        <v>#REF!</v>
      </c>
      <c r="HZ351" s="219" t="e">
        <f t="shared" ca="1" si="1244"/>
        <v>#REF!</v>
      </c>
    </row>
    <row r="352" spans="1:234" s="48" customFormat="1">
      <c r="A352" s="3" t="s">
        <v>698</v>
      </c>
      <c r="B352" s="202" t="str">
        <f>INDEX('Ref1'!$E:$E,MATCH(A352,'Ref1'!$A:$A,0))</f>
        <v>Tunbridge Wells</v>
      </c>
      <c r="C352" s="42" t="str">
        <f>INDEX(Data1!B:B,MATCH(A352,Data1!A:A,0))</f>
        <v>SD</v>
      </c>
      <c r="D352" s="253" t="str">
        <f>INDEX(Data1!C:C,MATCH(A352,Data1!A:A,0))</f>
        <v>SE</v>
      </c>
      <c r="E352" s="200" t="str">
        <f>IF($C$6="No","No",IF(COUNTIF(Inputs!$K$359:$K$398,$A352)&gt;0,"Yes","No"))</f>
        <v>No</v>
      </c>
      <c r="F352" s="404"/>
      <c r="G352" s="62">
        <f>INDEX('4_RatesSplit'!K:K,MATCH($A352,'4_RatesSplit'!$A:$A,0))</f>
        <v>0</v>
      </c>
      <c r="H352" s="171">
        <f>INDEX('4_RatesSplit'!L:L,MATCH($A352,'4_RatesSplit'!$A:$A,0))</f>
        <v>0</v>
      </c>
      <c r="I352" s="167">
        <f>INDEX('4_RatesSplit'!M:M,MATCH($A352,'4_RatesSplit'!$A:$A,0))</f>
        <v>0</v>
      </c>
      <c r="J352" s="167">
        <f>INDEX('4_RatesSplit'!N:N,MATCH($A352,'4_RatesSplit'!$A:$A,0))</f>
        <v>0</v>
      </c>
      <c r="K352" s="167">
        <f>INDEX('4_RatesSplit'!O:O,MATCH($A352,'4_RatesSplit'!$A:$A,0))</f>
        <v>0</v>
      </c>
      <c r="L352" s="167">
        <f>INDEX('4_RatesSplit'!P:P,MATCH($A352,'4_RatesSplit'!$A:$A,0))</f>
        <v>0</v>
      </c>
      <c r="M352" s="167">
        <f>INDEX('4_RatesSplit'!Q:Q,MATCH($A352,'4_RatesSplit'!$A:$A,0))</f>
        <v>0</v>
      </c>
      <c r="N352" s="167">
        <f>INDEX('4_RatesSplit'!R:R,MATCH($A352,'4_RatesSplit'!$A:$A,0))</f>
        <v>0</v>
      </c>
      <c r="O352" s="167">
        <f>INDEX('4_RatesSplit'!S:S,MATCH($A352,'4_RatesSplit'!$A:$A,0))</f>
        <v>0</v>
      </c>
      <c r="P352" s="167">
        <f>INDEX('4_RatesSplit'!T:T,MATCH($A352,'4_RatesSplit'!$A:$A,0))</f>
        <v>0</v>
      </c>
      <c r="Q352" s="167">
        <f>INDEX('4_RatesSplit'!U:U,MATCH($A352,'4_RatesSplit'!$A:$A,0))</f>
        <v>0</v>
      </c>
      <c r="R352" s="167">
        <f>INDEX('4_RatesSplit'!V:V,MATCH($A352,'4_RatesSplit'!$A:$A,0))</f>
        <v>0</v>
      </c>
      <c r="S352" s="167">
        <f>INDEX('4_RatesSplit'!W:W,MATCH($A352,'4_RatesSplit'!$A:$A,0))</f>
        <v>0</v>
      </c>
      <c r="T352" s="167">
        <f>INDEX('4_RatesSplit'!X:X,MATCH($A352,'4_RatesSplit'!$A:$A,0))</f>
        <v>0</v>
      </c>
      <c r="U352" s="167">
        <f>INDEX('4_RatesSplit'!Y:Y,MATCH($A352,'4_RatesSplit'!$A:$A,0))</f>
        <v>0</v>
      </c>
      <c r="V352" s="167">
        <f>INDEX('4_RatesSplit'!Z:Z,MATCH($A352,'4_RatesSplit'!$A:$A,0))</f>
        <v>0</v>
      </c>
      <c r="W352" s="167">
        <f>INDEX('4_RatesSplit'!AA:AA,MATCH($A352,'4_RatesSplit'!$A:$A,0))</f>
        <v>0</v>
      </c>
      <c r="X352" s="18"/>
      <c r="Y352" s="168" t="e">
        <f ca="1">INDEX('4_RatesSplit'!AT:AT,MATCH($A352,'4_RatesSplit'!$A:$A,0))</f>
        <v>#REF!</v>
      </c>
      <c r="Z352" s="168" t="e">
        <f ca="1">INDEX('4_RatesSplit'!AU:AU,MATCH($A352,'4_RatesSplit'!$A:$A,0))</f>
        <v>#REF!</v>
      </c>
      <c r="AA352" s="168" t="e">
        <f ca="1">INDEX('4_RatesSplit'!AV:AV,MATCH($A352,'4_RatesSplit'!$A:$A,0))</f>
        <v>#REF!</v>
      </c>
      <c r="AB352" s="168" t="e">
        <f ca="1">INDEX('4_RatesSplit'!AW:AW,MATCH($A352,'4_RatesSplit'!$A:$A,0))</f>
        <v>#REF!</v>
      </c>
      <c r="AC352" s="168" t="e">
        <f ca="1">INDEX('4_RatesSplit'!AX:AX,MATCH($A352,'4_RatesSplit'!$A:$A,0))</f>
        <v>#REF!</v>
      </c>
      <c r="AD352" s="168" t="e">
        <f ca="1">INDEX('4_RatesSplit'!AY:AY,MATCH($A352,'4_RatesSplit'!$A:$A,0))</f>
        <v>#REF!</v>
      </c>
      <c r="AE352" s="168" t="e">
        <f ca="1">INDEX('4_RatesSplit'!AZ:AZ,MATCH($A352,'4_RatesSplit'!$A:$A,0))</f>
        <v>#REF!</v>
      </c>
      <c r="AF352" s="168" t="e">
        <f ca="1">INDEX('4_RatesSplit'!BA:BA,MATCH($A352,'4_RatesSplit'!$A:$A,0))</f>
        <v>#REF!</v>
      </c>
      <c r="AG352" s="168" t="e">
        <f ca="1">INDEX('4_RatesSplit'!BB:BB,MATCH($A352,'4_RatesSplit'!$A:$A,0))</f>
        <v>#REF!</v>
      </c>
      <c r="AH352" s="168" t="e">
        <f ca="1">INDEX('4_RatesSplit'!BC:BC,MATCH($A352,'4_RatesSplit'!$A:$A,0))</f>
        <v>#REF!</v>
      </c>
      <c r="AI352" s="168" t="e">
        <f ca="1">INDEX('4_RatesSplit'!BD:BD,MATCH($A352,'4_RatesSplit'!$A:$A,0))</f>
        <v>#REF!</v>
      </c>
      <c r="AJ352" s="168" t="e">
        <f ca="1">INDEX('4_RatesSplit'!BE:BE,MATCH($A352,'4_RatesSplit'!$A:$A,0))</f>
        <v>#REF!</v>
      </c>
      <c r="AK352" s="168" t="e">
        <f ca="1">INDEX('4_RatesSplit'!BF:BF,MATCH($A352,'4_RatesSplit'!$A:$A,0))</f>
        <v>#REF!</v>
      </c>
      <c r="AL352" s="168" t="e">
        <f ca="1">INDEX('4_RatesSplit'!BG:BG,MATCH($A352,'4_RatesSplit'!$A:$A,0))</f>
        <v>#REF!</v>
      </c>
      <c r="AM352" s="168" t="e">
        <f ca="1">INDEX('4_RatesSplit'!BH:BH,MATCH($A352,'4_RatesSplit'!$A:$A,0))</f>
        <v>#REF!</v>
      </c>
      <c r="AN352" s="198" t="e">
        <f ca="1">INDEX('4_RatesSplit'!BI:BI,MATCH($A352,'4_RatesSplit'!$A:$A,0))</f>
        <v>#REF!</v>
      </c>
      <c r="AO352" s="114"/>
      <c r="AP352" s="167" t="e">
        <f t="shared" ca="1" si="1162"/>
        <v>#REF!</v>
      </c>
      <c r="AQ352" s="167" t="e">
        <f t="shared" ca="1" si="1163"/>
        <v>#REF!</v>
      </c>
      <c r="AR352" s="167" t="e">
        <f t="shared" ca="1" si="1164"/>
        <v>#REF!</v>
      </c>
      <c r="AS352" s="167" t="e">
        <f t="shared" ca="1" si="1165"/>
        <v>#REF!</v>
      </c>
      <c r="AT352" s="167" t="e">
        <f t="shared" ca="1" si="1166"/>
        <v>#REF!</v>
      </c>
      <c r="AU352" s="167" t="e">
        <f t="shared" ca="1" si="1167"/>
        <v>#REF!</v>
      </c>
      <c r="AV352" s="167" t="e">
        <f t="shared" ca="1" si="1168"/>
        <v>#REF!</v>
      </c>
      <c r="AW352" s="167" t="e">
        <f t="shared" ca="1" si="1169"/>
        <v>#REF!</v>
      </c>
      <c r="AX352" s="167" t="e">
        <f t="shared" ca="1" si="1170"/>
        <v>#REF!</v>
      </c>
      <c r="AY352" s="167" t="e">
        <f t="shared" ca="1" si="1171"/>
        <v>#REF!</v>
      </c>
      <c r="AZ352" s="167" t="e">
        <f t="shared" ca="1" si="1172"/>
        <v>#REF!</v>
      </c>
      <c r="BA352" s="167" t="e">
        <f t="shared" ca="1" si="1173"/>
        <v>#REF!</v>
      </c>
      <c r="BB352" s="167" t="e">
        <f t="shared" ca="1" si="1174"/>
        <v>#REF!</v>
      </c>
      <c r="BC352" s="167" t="e">
        <f t="shared" ca="1" si="1175"/>
        <v>#REF!</v>
      </c>
      <c r="BD352" s="167" t="e">
        <f t="shared" ca="1" si="1176"/>
        <v>#REF!</v>
      </c>
      <c r="BE352" s="167" t="e">
        <f t="shared" ca="1" si="1177"/>
        <v>#REF!</v>
      </c>
      <c r="BF352" s="18"/>
      <c r="BG352" s="168">
        <f>INDEX('2_Needs'!$F:$F,MATCH($A352,'2_Needs'!$A:$A,0))</f>
        <v>1.9034485593140838E-4</v>
      </c>
      <c r="BH352" s="114"/>
      <c r="BI352" s="167">
        <f t="shared" ref="BI352:BX352" si="1262">IF(BI$3="reset",$BG352*BI$6,BH352*(1+$C$4))</f>
        <v>0</v>
      </c>
      <c r="BJ352" s="167">
        <f t="shared" si="1262"/>
        <v>0</v>
      </c>
      <c r="BK352" s="167">
        <f t="shared" si="1262"/>
        <v>0</v>
      </c>
      <c r="BL352" s="167">
        <f t="shared" si="1262"/>
        <v>0</v>
      </c>
      <c r="BM352" s="167">
        <f t="shared" si="1262"/>
        <v>0</v>
      </c>
      <c r="BN352" s="167">
        <f t="shared" si="1262"/>
        <v>0</v>
      </c>
      <c r="BO352" s="167">
        <f t="shared" si="1262"/>
        <v>0</v>
      </c>
      <c r="BP352" s="167">
        <f t="shared" si="1262"/>
        <v>0</v>
      </c>
      <c r="BQ352" s="167">
        <f t="shared" si="1262"/>
        <v>0</v>
      </c>
      <c r="BR352" s="167">
        <f t="shared" si="1262"/>
        <v>0</v>
      </c>
      <c r="BS352" s="167">
        <f t="shared" si="1262"/>
        <v>0</v>
      </c>
      <c r="BT352" s="167">
        <f t="shared" si="1262"/>
        <v>0</v>
      </c>
      <c r="BU352" s="167">
        <f t="shared" si="1262"/>
        <v>0</v>
      </c>
      <c r="BV352" s="167">
        <f t="shared" si="1262"/>
        <v>0</v>
      </c>
      <c r="BW352" s="167">
        <f t="shared" si="1262"/>
        <v>0</v>
      </c>
      <c r="BX352" s="167">
        <f t="shared" si="1262"/>
        <v>0</v>
      </c>
      <c r="BZ352" s="167" t="e">
        <f t="shared" ca="1" si="1096"/>
        <v>#REF!</v>
      </c>
      <c r="CA352" s="167" t="e">
        <f t="shared" ca="1" si="1097"/>
        <v>#REF!</v>
      </c>
      <c r="CB352" s="167" t="e">
        <f t="shared" ca="1" si="1098"/>
        <v>#REF!</v>
      </c>
      <c r="CC352" s="167" t="e">
        <f t="shared" ca="1" si="1099"/>
        <v>#REF!</v>
      </c>
      <c r="CD352" s="167" t="e">
        <f t="shared" ca="1" si="1100"/>
        <v>#REF!</v>
      </c>
      <c r="CE352" s="167" t="e">
        <f t="shared" ca="1" si="1101"/>
        <v>#REF!</v>
      </c>
      <c r="CF352" s="167" t="e">
        <f t="shared" ca="1" si="1102"/>
        <v>#REF!</v>
      </c>
      <c r="CG352" s="167" t="e">
        <f t="shared" ca="1" si="1103"/>
        <v>#REF!</v>
      </c>
      <c r="CH352" s="167" t="e">
        <f t="shared" ca="1" si="1104"/>
        <v>#REF!</v>
      </c>
      <c r="CI352" s="167" t="e">
        <f t="shared" ca="1" si="1105"/>
        <v>#REF!</v>
      </c>
      <c r="CJ352" s="167" t="e">
        <f t="shared" ca="1" si="1106"/>
        <v>#REF!</v>
      </c>
      <c r="CK352" s="167" t="e">
        <f t="shared" ca="1" si="1107"/>
        <v>#REF!</v>
      </c>
      <c r="CL352" s="167" t="e">
        <f t="shared" ca="1" si="1108"/>
        <v>#REF!</v>
      </c>
      <c r="CM352" s="167" t="e">
        <f t="shared" ca="1" si="1109"/>
        <v>#REF!</v>
      </c>
      <c r="CN352" s="167" t="e">
        <f t="shared" ca="1" si="1110"/>
        <v>#REF!</v>
      </c>
      <c r="CO352" s="167" t="e">
        <f t="shared" ca="1" si="1111"/>
        <v>#REF!</v>
      </c>
      <c r="CQ352" s="167" t="e">
        <f t="shared" ca="1" si="1112"/>
        <v>#REF!</v>
      </c>
      <c r="CR352" s="167" t="e">
        <f t="shared" ca="1" si="1113"/>
        <v>#REF!</v>
      </c>
      <c r="CS352" s="167" t="e">
        <f t="shared" ca="1" si="1114"/>
        <v>#REF!</v>
      </c>
      <c r="CT352" s="167" t="e">
        <f t="shared" ca="1" si="1115"/>
        <v>#REF!</v>
      </c>
      <c r="CU352" s="167" t="e">
        <f t="shared" ca="1" si="1116"/>
        <v>#REF!</v>
      </c>
      <c r="CV352" s="167" t="e">
        <f t="shared" ca="1" si="1117"/>
        <v>#REF!</v>
      </c>
      <c r="CW352" s="167" t="e">
        <f t="shared" ca="1" si="1118"/>
        <v>#REF!</v>
      </c>
      <c r="CX352" s="167" t="e">
        <f t="shared" ca="1" si="1119"/>
        <v>#REF!</v>
      </c>
      <c r="CY352" s="167" t="e">
        <f t="shared" ca="1" si="1120"/>
        <v>#REF!</v>
      </c>
      <c r="CZ352" s="167" t="e">
        <f t="shared" ca="1" si="1121"/>
        <v>#REF!</v>
      </c>
      <c r="DA352" s="167" t="e">
        <f t="shared" ca="1" si="1122"/>
        <v>#REF!</v>
      </c>
      <c r="DB352" s="167" t="e">
        <f t="shared" ca="1" si="1123"/>
        <v>#REF!</v>
      </c>
      <c r="DC352" s="167" t="e">
        <f t="shared" ca="1" si="1124"/>
        <v>#REF!</v>
      </c>
      <c r="DD352" s="167" t="e">
        <f t="shared" ca="1" si="1125"/>
        <v>#REF!</v>
      </c>
      <c r="DE352" s="167" t="e">
        <f t="shared" ca="1" si="1126"/>
        <v>#REF!</v>
      </c>
      <c r="DF352" s="167" t="e">
        <f t="shared" ca="1" si="1127"/>
        <v>#REF!</v>
      </c>
      <c r="DH352" s="167">
        <f t="shared" si="1128"/>
        <v>0</v>
      </c>
      <c r="DI352" s="167">
        <f t="shared" si="1129"/>
        <v>0</v>
      </c>
      <c r="DJ352" s="167">
        <f t="shared" si="1130"/>
        <v>0</v>
      </c>
      <c r="DK352" s="167">
        <f t="shared" si="1131"/>
        <v>0</v>
      </c>
      <c r="DL352" s="167">
        <f t="shared" si="1132"/>
        <v>0</v>
      </c>
      <c r="DM352" s="167">
        <f t="shared" si="1133"/>
        <v>0</v>
      </c>
      <c r="DN352" s="167">
        <f t="shared" si="1134"/>
        <v>0</v>
      </c>
      <c r="DO352" s="167">
        <f t="shared" si="1135"/>
        <v>0</v>
      </c>
      <c r="DP352" s="167">
        <f t="shared" si="1136"/>
        <v>0</v>
      </c>
      <c r="DQ352" s="167">
        <f t="shared" si="1137"/>
        <v>0</v>
      </c>
      <c r="DR352" s="167">
        <f t="shared" si="1138"/>
        <v>0</v>
      </c>
      <c r="DS352" s="167">
        <f t="shared" si="1139"/>
        <v>0</v>
      </c>
      <c r="DT352" s="167">
        <f t="shared" si="1140"/>
        <v>0</v>
      </c>
      <c r="DU352" s="167">
        <f t="shared" si="1141"/>
        <v>0</v>
      </c>
      <c r="DV352" s="167">
        <f t="shared" si="1142"/>
        <v>0</v>
      </c>
      <c r="DW352" s="167">
        <f t="shared" si="1143"/>
        <v>0</v>
      </c>
      <c r="DY352" s="167" t="e">
        <f t="shared" ca="1" si="1179"/>
        <v>#REF!</v>
      </c>
      <c r="DZ352" s="167" t="e">
        <f t="shared" ca="1" si="1180"/>
        <v>#REF!</v>
      </c>
      <c r="EA352" s="167" t="e">
        <f t="shared" ca="1" si="1181"/>
        <v>#REF!</v>
      </c>
      <c r="EB352" s="167" t="e">
        <f t="shared" ca="1" si="1182"/>
        <v>#REF!</v>
      </c>
      <c r="EC352" s="167" t="e">
        <f t="shared" ca="1" si="1183"/>
        <v>#REF!</v>
      </c>
      <c r="ED352" s="167" t="e">
        <f t="shared" ca="1" si="1184"/>
        <v>#REF!</v>
      </c>
      <c r="EE352" s="167" t="e">
        <f t="shared" ca="1" si="1185"/>
        <v>#REF!</v>
      </c>
      <c r="EF352" s="167" t="e">
        <f t="shared" ca="1" si="1186"/>
        <v>#REF!</v>
      </c>
      <c r="EG352" s="167" t="e">
        <f t="shared" ca="1" si="1187"/>
        <v>#REF!</v>
      </c>
      <c r="EH352" s="167" t="e">
        <f t="shared" ca="1" si="1188"/>
        <v>#REF!</v>
      </c>
      <c r="EI352" s="167" t="e">
        <f t="shared" ca="1" si="1189"/>
        <v>#REF!</v>
      </c>
      <c r="EJ352" s="167" t="e">
        <f t="shared" ca="1" si="1190"/>
        <v>#REF!</v>
      </c>
      <c r="EK352" s="167" t="e">
        <f t="shared" ca="1" si="1191"/>
        <v>#REF!</v>
      </c>
      <c r="EL352" s="167" t="e">
        <f t="shared" ca="1" si="1192"/>
        <v>#REF!</v>
      </c>
      <c r="EM352" s="167" t="e">
        <f t="shared" ca="1" si="1193"/>
        <v>#REF!</v>
      </c>
      <c r="EN352" s="167" t="e">
        <f t="shared" ca="1" si="1194"/>
        <v>#REF!</v>
      </c>
      <c r="EP352" s="167">
        <f t="shared" si="1195"/>
        <v>0</v>
      </c>
      <c r="EQ352" s="167">
        <f t="shared" si="1196"/>
        <v>0</v>
      </c>
      <c r="ER352" s="167">
        <f t="shared" si="1197"/>
        <v>0</v>
      </c>
      <c r="ES352" s="167">
        <f t="shared" si="1198"/>
        <v>0</v>
      </c>
      <c r="ET352" s="167">
        <f t="shared" si="1199"/>
        <v>0</v>
      </c>
      <c r="EU352" s="167">
        <f t="shared" si="1200"/>
        <v>0</v>
      </c>
      <c r="EV352" s="167">
        <f t="shared" si="1201"/>
        <v>0</v>
      </c>
      <c r="EW352" s="167">
        <f t="shared" si="1202"/>
        <v>0</v>
      </c>
      <c r="EX352" s="167">
        <f t="shared" si="1203"/>
        <v>0</v>
      </c>
      <c r="EY352" s="167">
        <f t="shared" si="1204"/>
        <v>0</v>
      </c>
      <c r="EZ352" s="167">
        <f t="shared" si="1205"/>
        <v>0</v>
      </c>
      <c r="FA352" s="167">
        <f t="shared" si="1206"/>
        <v>0</v>
      </c>
      <c r="FB352" s="167">
        <f t="shared" si="1207"/>
        <v>0</v>
      </c>
      <c r="FC352" s="167">
        <f t="shared" si="1208"/>
        <v>0</v>
      </c>
      <c r="FD352" s="167">
        <f t="shared" si="1209"/>
        <v>0</v>
      </c>
      <c r="FE352" s="167">
        <f t="shared" si="1210"/>
        <v>0</v>
      </c>
      <c r="FG352" s="167">
        <f t="shared" si="1211"/>
        <v>0</v>
      </c>
      <c r="FH352" s="167">
        <f t="shared" si="1212"/>
        <v>0</v>
      </c>
      <c r="FI352" s="167">
        <f t="shared" si="1213"/>
        <v>0</v>
      </c>
      <c r="FJ352" s="167">
        <f t="shared" si="1214"/>
        <v>0</v>
      </c>
      <c r="FK352" s="167">
        <f t="shared" si="1215"/>
        <v>0</v>
      </c>
      <c r="FL352" s="167">
        <f t="shared" si="1216"/>
        <v>0</v>
      </c>
      <c r="FM352" s="167">
        <f t="shared" si="1217"/>
        <v>0</v>
      </c>
      <c r="FN352" s="167">
        <f t="shared" si="1218"/>
        <v>0</v>
      </c>
      <c r="FO352" s="167">
        <f t="shared" si="1219"/>
        <v>0</v>
      </c>
      <c r="FP352" s="167">
        <f t="shared" si="1220"/>
        <v>0</v>
      </c>
      <c r="FQ352" s="167">
        <f t="shared" si="1221"/>
        <v>0</v>
      </c>
      <c r="FR352" s="167">
        <f t="shared" si="1222"/>
        <v>0</v>
      </c>
      <c r="FS352" s="167">
        <f t="shared" si="1223"/>
        <v>0</v>
      </c>
      <c r="FT352" s="167">
        <f t="shared" si="1224"/>
        <v>0</v>
      </c>
      <c r="FU352" s="167">
        <f t="shared" si="1225"/>
        <v>0</v>
      </c>
      <c r="FV352" s="167">
        <f t="shared" si="1226"/>
        <v>0</v>
      </c>
      <c r="FX352" s="167">
        <f t="shared" si="1227"/>
        <v>0</v>
      </c>
      <c r="FY352" s="167">
        <f t="shared" si="1228"/>
        <v>0</v>
      </c>
      <c r="FZ352" s="167">
        <f t="shared" si="1229"/>
        <v>0</v>
      </c>
      <c r="GA352" s="167">
        <f t="shared" si="1230"/>
        <v>0</v>
      </c>
      <c r="GB352" s="167">
        <f t="shared" si="1231"/>
        <v>0</v>
      </c>
      <c r="GC352" s="167">
        <f t="shared" si="1232"/>
        <v>0</v>
      </c>
      <c r="GD352" s="167">
        <f t="shared" si="1233"/>
        <v>0</v>
      </c>
      <c r="GE352" s="167">
        <f t="shared" si="1234"/>
        <v>0</v>
      </c>
      <c r="GF352" s="167">
        <f t="shared" si="1235"/>
        <v>0</v>
      </c>
      <c r="GG352" s="167">
        <f t="shared" si="1236"/>
        <v>0</v>
      </c>
      <c r="GH352" s="167">
        <f t="shared" si="1237"/>
        <v>0</v>
      </c>
      <c r="GI352" s="167">
        <f t="shared" si="1238"/>
        <v>0</v>
      </c>
      <c r="GJ352" s="167">
        <f t="shared" si="1239"/>
        <v>0</v>
      </c>
      <c r="GK352" s="167">
        <f t="shared" si="1240"/>
        <v>0</v>
      </c>
      <c r="GL352" s="167">
        <f t="shared" si="1241"/>
        <v>0</v>
      </c>
      <c r="GM352" s="167">
        <f t="shared" si="1242"/>
        <v>0</v>
      </c>
      <c r="GO352" s="167" t="e">
        <f t="shared" ca="1" si="1077"/>
        <v>#REF!</v>
      </c>
      <c r="GP352" s="167" t="e">
        <f t="shared" ca="1" si="1259"/>
        <v>#REF!</v>
      </c>
      <c r="GQ352" s="167" t="e">
        <f t="shared" ca="1" si="1259"/>
        <v>#REF!</v>
      </c>
      <c r="GR352" s="167" t="e">
        <f t="shared" ca="1" si="1259"/>
        <v>#REF!</v>
      </c>
      <c r="GS352" s="167" t="e">
        <f t="shared" ca="1" si="1259"/>
        <v>#REF!</v>
      </c>
      <c r="GT352" s="167" t="e">
        <f t="shared" ca="1" si="1259"/>
        <v>#REF!</v>
      </c>
      <c r="GU352" s="167" t="e">
        <f t="shared" ca="1" si="1259"/>
        <v>#REF!</v>
      </c>
      <c r="GV352" s="167" t="e">
        <f t="shared" ca="1" si="1259"/>
        <v>#REF!</v>
      </c>
      <c r="GW352" s="167" t="e">
        <f t="shared" ca="1" si="1259"/>
        <v>#REF!</v>
      </c>
      <c r="GX352" s="167" t="e">
        <f t="shared" ca="1" si="1259"/>
        <v>#REF!</v>
      </c>
      <c r="GY352" s="167" t="e">
        <f t="shared" ca="1" si="1259"/>
        <v>#REF!</v>
      </c>
      <c r="GZ352" s="167" t="e">
        <f t="shared" ca="1" si="1259"/>
        <v>#REF!</v>
      </c>
      <c r="HA352" s="167" t="e">
        <f t="shared" ca="1" si="1259"/>
        <v>#REF!</v>
      </c>
      <c r="HB352" s="167" t="e">
        <f t="shared" ca="1" si="1259"/>
        <v>#REF!</v>
      </c>
      <c r="HC352" s="167" t="e">
        <f t="shared" ca="1" si="1259"/>
        <v>#REF!</v>
      </c>
      <c r="HD352" s="167" t="e">
        <f t="shared" ca="1" si="1259"/>
        <v>#REF!</v>
      </c>
      <c r="HF352" s="167" t="e">
        <f t="shared" ca="1" si="1144"/>
        <v>#REF!</v>
      </c>
      <c r="HG352" s="167" t="e">
        <f t="shared" ca="1" si="1145"/>
        <v>#REF!</v>
      </c>
      <c r="HH352" s="167" t="e">
        <f t="shared" ca="1" si="1146"/>
        <v>#REF!</v>
      </c>
      <c r="HI352" s="167" t="e">
        <f t="shared" ca="1" si="1147"/>
        <v>#REF!</v>
      </c>
      <c r="HJ352" s="167" t="e">
        <f t="shared" ca="1" si="1148"/>
        <v>#REF!</v>
      </c>
      <c r="HK352" s="167" t="e">
        <f t="shared" ca="1" si="1149"/>
        <v>#REF!</v>
      </c>
      <c r="HL352" s="167" t="e">
        <f t="shared" ca="1" si="1150"/>
        <v>#REF!</v>
      </c>
      <c r="HM352" s="167" t="e">
        <f t="shared" ca="1" si="1151"/>
        <v>#REF!</v>
      </c>
      <c r="HN352" s="167" t="e">
        <f t="shared" ca="1" si="1152"/>
        <v>#REF!</v>
      </c>
      <c r="HO352" s="167" t="e">
        <f t="shared" ca="1" si="1153"/>
        <v>#REF!</v>
      </c>
      <c r="HP352" s="167" t="e">
        <f t="shared" ca="1" si="1154"/>
        <v>#REF!</v>
      </c>
      <c r="HQ352" s="167" t="e">
        <f t="shared" ca="1" si="1155"/>
        <v>#REF!</v>
      </c>
      <c r="HR352" s="167" t="e">
        <f t="shared" ca="1" si="1156"/>
        <v>#REF!</v>
      </c>
      <c r="HS352" s="167" t="e">
        <f t="shared" ca="1" si="1157"/>
        <v>#REF!</v>
      </c>
      <c r="HT352" s="167" t="e">
        <f t="shared" ca="1" si="1158"/>
        <v>#REF!</v>
      </c>
      <c r="HU352" s="167" t="e">
        <f t="shared" ca="1" si="1159"/>
        <v>#REF!</v>
      </c>
      <c r="HW352" s="167" t="e">
        <f t="shared" ca="1" si="1160"/>
        <v>#REF!</v>
      </c>
      <c r="HX352" s="167">
        <f t="shared" si="1161"/>
        <v>0</v>
      </c>
      <c r="HY352" s="167" t="e">
        <f t="shared" ca="1" si="1243"/>
        <v>#REF!</v>
      </c>
      <c r="HZ352" s="219" t="e">
        <f t="shared" ca="1" si="1244"/>
        <v>#REF!</v>
      </c>
    </row>
    <row r="353" spans="1:234" s="48" customFormat="1">
      <c r="A353" s="3" t="s">
        <v>700</v>
      </c>
      <c r="B353" s="202" t="str">
        <f>INDEX('Ref1'!$E:$E,MATCH(A353,'Ref1'!$A:$A,0))</f>
        <v>Tyne and Wear Fire</v>
      </c>
      <c r="C353" s="42" t="str">
        <f>INDEX(Data1!B:B,MATCH(A353,Data1!A:A,0))</f>
        <v>FIR</v>
      </c>
      <c r="D353" s="253" t="str">
        <f>INDEX(Data1!C:C,MATCH(A353,Data1!A:A,0))</f>
        <v>NE</v>
      </c>
      <c r="E353" s="200" t="str">
        <f>IF($C$6="No","No",IF(COUNTIF(Inputs!$K$359:$K$398,$A353)&gt;0,"Yes","No"))</f>
        <v>No</v>
      </c>
      <c r="F353" s="404"/>
      <c r="G353" s="62">
        <f>INDEX('4_RatesSplit'!K:K,MATCH($A353,'4_RatesSplit'!$A:$A,0))</f>
        <v>0</v>
      </c>
      <c r="H353" s="171">
        <f>INDEX('4_RatesSplit'!L:L,MATCH($A353,'4_RatesSplit'!$A:$A,0))</f>
        <v>0</v>
      </c>
      <c r="I353" s="167">
        <f>INDEX('4_RatesSplit'!M:M,MATCH($A353,'4_RatesSplit'!$A:$A,0))</f>
        <v>0</v>
      </c>
      <c r="J353" s="167">
        <f>INDEX('4_RatesSplit'!N:N,MATCH($A353,'4_RatesSplit'!$A:$A,0))</f>
        <v>0</v>
      </c>
      <c r="K353" s="167">
        <f>INDEX('4_RatesSplit'!O:O,MATCH($A353,'4_RatesSplit'!$A:$A,0))</f>
        <v>0</v>
      </c>
      <c r="L353" s="167">
        <f>INDEX('4_RatesSplit'!P:P,MATCH($A353,'4_RatesSplit'!$A:$A,0))</f>
        <v>0</v>
      </c>
      <c r="M353" s="167">
        <f>INDEX('4_RatesSplit'!Q:Q,MATCH($A353,'4_RatesSplit'!$A:$A,0))</f>
        <v>0</v>
      </c>
      <c r="N353" s="167">
        <f>INDEX('4_RatesSplit'!R:R,MATCH($A353,'4_RatesSplit'!$A:$A,0))</f>
        <v>0</v>
      </c>
      <c r="O353" s="167">
        <f>INDEX('4_RatesSplit'!S:S,MATCH($A353,'4_RatesSplit'!$A:$A,0))</f>
        <v>0</v>
      </c>
      <c r="P353" s="167">
        <f>INDEX('4_RatesSplit'!T:T,MATCH($A353,'4_RatesSplit'!$A:$A,0))</f>
        <v>0</v>
      </c>
      <c r="Q353" s="167">
        <f>INDEX('4_RatesSplit'!U:U,MATCH($A353,'4_RatesSplit'!$A:$A,0))</f>
        <v>0</v>
      </c>
      <c r="R353" s="167">
        <f>INDEX('4_RatesSplit'!V:V,MATCH($A353,'4_RatesSplit'!$A:$A,0))</f>
        <v>0</v>
      </c>
      <c r="S353" s="167">
        <f>INDEX('4_RatesSplit'!W:W,MATCH($A353,'4_RatesSplit'!$A:$A,0))</f>
        <v>0</v>
      </c>
      <c r="T353" s="167">
        <f>INDEX('4_RatesSplit'!X:X,MATCH($A353,'4_RatesSplit'!$A:$A,0))</f>
        <v>0</v>
      </c>
      <c r="U353" s="167">
        <f>INDEX('4_RatesSplit'!Y:Y,MATCH($A353,'4_RatesSplit'!$A:$A,0))</f>
        <v>0</v>
      </c>
      <c r="V353" s="167">
        <f>INDEX('4_RatesSplit'!Z:Z,MATCH($A353,'4_RatesSplit'!$A:$A,0))</f>
        <v>0</v>
      </c>
      <c r="W353" s="167">
        <f>INDEX('4_RatesSplit'!AA:AA,MATCH($A353,'4_RatesSplit'!$A:$A,0))</f>
        <v>0</v>
      </c>
      <c r="X353" s="18"/>
      <c r="Y353" s="168" t="e">
        <f ca="1">INDEX('4_RatesSplit'!AT:AT,MATCH($A353,'4_RatesSplit'!$A:$A,0))</f>
        <v>#REF!</v>
      </c>
      <c r="Z353" s="168" t="e">
        <f ca="1">INDEX('4_RatesSplit'!AU:AU,MATCH($A353,'4_RatesSplit'!$A:$A,0))</f>
        <v>#REF!</v>
      </c>
      <c r="AA353" s="168" t="e">
        <f ca="1">INDEX('4_RatesSplit'!AV:AV,MATCH($A353,'4_RatesSplit'!$A:$A,0))</f>
        <v>#REF!</v>
      </c>
      <c r="AB353" s="168" t="e">
        <f ca="1">INDEX('4_RatesSplit'!AW:AW,MATCH($A353,'4_RatesSplit'!$A:$A,0))</f>
        <v>#REF!</v>
      </c>
      <c r="AC353" s="168" t="e">
        <f ca="1">INDEX('4_RatesSplit'!AX:AX,MATCH($A353,'4_RatesSplit'!$A:$A,0))</f>
        <v>#REF!</v>
      </c>
      <c r="AD353" s="168" t="e">
        <f ca="1">INDEX('4_RatesSplit'!AY:AY,MATCH($A353,'4_RatesSplit'!$A:$A,0))</f>
        <v>#REF!</v>
      </c>
      <c r="AE353" s="168" t="e">
        <f ca="1">INDEX('4_RatesSplit'!AZ:AZ,MATCH($A353,'4_RatesSplit'!$A:$A,0))</f>
        <v>#REF!</v>
      </c>
      <c r="AF353" s="168" t="e">
        <f ca="1">INDEX('4_RatesSplit'!BA:BA,MATCH($A353,'4_RatesSplit'!$A:$A,0))</f>
        <v>#REF!</v>
      </c>
      <c r="AG353" s="168" t="e">
        <f ca="1">INDEX('4_RatesSplit'!BB:BB,MATCH($A353,'4_RatesSplit'!$A:$A,0))</f>
        <v>#REF!</v>
      </c>
      <c r="AH353" s="168" t="e">
        <f ca="1">INDEX('4_RatesSplit'!BC:BC,MATCH($A353,'4_RatesSplit'!$A:$A,0))</f>
        <v>#REF!</v>
      </c>
      <c r="AI353" s="168" t="e">
        <f ca="1">INDEX('4_RatesSplit'!BD:BD,MATCH($A353,'4_RatesSplit'!$A:$A,0))</f>
        <v>#REF!</v>
      </c>
      <c r="AJ353" s="168" t="e">
        <f ca="1">INDEX('4_RatesSplit'!BE:BE,MATCH($A353,'4_RatesSplit'!$A:$A,0))</f>
        <v>#REF!</v>
      </c>
      <c r="AK353" s="168" t="e">
        <f ca="1">INDEX('4_RatesSplit'!BF:BF,MATCH($A353,'4_RatesSplit'!$A:$A,0))</f>
        <v>#REF!</v>
      </c>
      <c r="AL353" s="168" t="e">
        <f ca="1">INDEX('4_RatesSplit'!BG:BG,MATCH($A353,'4_RatesSplit'!$A:$A,0))</f>
        <v>#REF!</v>
      </c>
      <c r="AM353" s="168" t="e">
        <f ca="1">INDEX('4_RatesSplit'!BH:BH,MATCH($A353,'4_RatesSplit'!$A:$A,0))</f>
        <v>#REF!</v>
      </c>
      <c r="AN353" s="198" t="e">
        <f ca="1">INDEX('4_RatesSplit'!BI:BI,MATCH($A353,'4_RatesSplit'!$A:$A,0))</f>
        <v>#REF!</v>
      </c>
      <c r="AO353" s="114"/>
      <c r="AP353" s="167" t="e">
        <f t="shared" ca="1" si="1162"/>
        <v>#REF!</v>
      </c>
      <c r="AQ353" s="167" t="e">
        <f t="shared" ca="1" si="1163"/>
        <v>#REF!</v>
      </c>
      <c r="AR353" s="167" t="e">
        <f t="shared" ca="1" si="1164"/>
        <v>#REF!</v>
      </c>
      <c r="AS353" s="167" t="e">
        <f t="shared" ca="1" si="1165"/>
        <v>#REF!</v>
      </c>
      <c r="AT353" s="167" t="e">
        <f t="shared" ca="1" si="1166"/>
        <v>#REF!</v>
      </c>
      <c r="AU353" s="167" t="e">
        <f t="shared" ca="1" si="1167"/>
        <v>#REF!</v>
      </c>
      <c r="AV353" s="167" t="e">
        <f t="shared" ca="1" si="1168"/>
        <v>#REF!</v>
      </c>
      <c r="AW353" s="167" t="e">
        <f t="shared" ca="1" si="1169"/>
        <v>#REF!</v>
      </c>
      <c r="AX353" s="167" t="e">
        <f t="shared" ca="1" si="1170"/>
        <v>#REF!</v>
      </c>
      <c r="AY353" s="167" t="e">
        <f t="shared" ca="1" si="1171"/>
        <v>#REF!</v>
      </c>
      <c r="AZ353" s="167" t="e">
        <f t="shared" ca="1" si="1172"/>
        <v>#REF!</v>
      </c>
      <c r="BA353" s="167" t="e">
        <f t="shared" ca="1" si="1173"/>
        <v>#REF!</v>
      </c>
      <c r="BB353" s="167" t="e">
        <f t="shared" ca="1" si="1174"/>
        <v>#REF!</v>
      </c>
      <c r="BC353" s="167" t="e">
        <f t="shared" ca="1" si="1175"/>
        <v>#REF!</v>
      </c>
      <c r="BD353" s="167" t="e">
        <f t="shared" ca="1" si="1176"/>
        <v>#REF!</v>
      </c>
      <c r="BE353" s="167" t="e">
        <f t="shared" ca="1" si="1177"/>
        <v>#REF!</v>
      </c>
      <c r="BF353" s="18"/>
      <c r="BG353" s="168">
        <f>INDEX('2_Needs'!$F:$F,MATCH($A353,'2_Needs'!$A:$A,0))</f>
        <v>1.2460424752398665E-3</v>
      </c>
      <c r="BH353" s="114"/>
      <c r="BI353" s="167">
        <f t="shared" ref="BI353:BX353" si="1263">IF(BI$3="reset",$BG353*BI$6,BH353*(1+$C$4))</f>
        <v>0</v>
      </c>
      <c r="BJ353" s="167">
        <f t="shared" si="1263"/>
        <v>0</v>
      </c>
      <c r="BK353" s="167">
        <f t="shared" si="1263"/>
        <v>0</v>
      </c>
      <c r="BL353" s="167">
        <f t="shared" si="1263"/>
        <v>0</v>
      </c>
      <c r="BM353" s="167">
        <f t="shared" si="1263"/>
        <v>0</v>
      </c>
      <c r="BN353" s="167">
        <f t="shared" si="1263"/>
        <v>0</v>
      </c>
      <c r="BO353" s="167">
        <f t="shared" si="1263"/>
        <v>0</v>
      </c>
      <c r="BP353" s="167">
        <f t="shared" si="1263"/>
        <v>0</v>
      </c>
      <c r="BQ353" s="167">
        <f t="shared" si="1263"/>
        <v>0</v>
      </c>
      <c r="BR353" s="167">
        <f t="shared" si="1263"/>
        <v>0</v>
      </c>
      <c r="BS353" s="167">
        <f t="shared" si="1263"/>
        <v>0</v>
      </c>
      <c r="BT353" s="167">
        <f t="shared" si="1263"/>
        <v>0</v>
      </c>
      <c r="BU353" s="167">
        <f t="shared" si="1263"/>
        <v>0</v>
      </c>
      <c r="BV353" s="167">
        <f t="shared" si="1263"/>
        <v>0</v>
      </c>
      <c r="BW353" s="167">
        <f t="shared" si="1263"/>
        <v>0</v>
      </c>
      <c r="BX353" s="167">
        <f t="shared" si="1263"/>
        <v>0</v>
      </c>
      <c r="BZ353" s="167" t="e">
        <f t="shared" ca="1" si="1096"/>
        <v>#REF!</v>
      </c>
      <c r="CA353" s="167" t="e">
        <f t="shared" ca="1" si="1097"/>
        <v>#REF!</v>
      </c>
      <c r="CB353" s="167" t="e">
        <f t="shared" ca="1" si="1098"/>
        <v>#REF!</v>
      </c>
      <c r="CC353" s="167" t="e">
        <f t="shared" ca="1" si="1099"/>
        <v>#REF!</v>
      </c>
      <c r="CD353" s="167" t="e">
        <f t="shared" ca="1" si="1100"/>
        <v>#REF!</v>
      </c>
      <c r="CE353" s="167" t="e">
        <f t="shared" ca="1" si="1101"/>
        <v>#REF!</v>
      </c>
      <c r="CF353" s="167" t="e">
        <f t="shared" ca="1" si="1102"/>
        <v>#REF!</v>
      </c>
      <c r="CG353" s="167" t="e">
        <f t="shared" ca="1" si="1103"/>
        <v>#REF!</v>
      </c>
      <c r="CH353" s="167" t="e">
        <f t="shared" ca="1" si="1104"/>
        <v>#REF!</v>
      </c>
      <c r="CI353" s="167" t="e">
        <f t="shared" ca="1" si="1105"/>
        <v>#REF!</v>
      </c>
      <c r="CJ353" s="167" t="e">
        <f t="shared" ca="1" si="1106"/>
        <v>#REF!</v>
      </c>
      <c r="CK353" s="167" t="e">
        <f t="shared" ca="1" si="1107"/>
        <v>#REF!</v>
      </c>
      <c r="CL353" s="167" t="e">
        <f t="shared" ca="1" si="1108"/>
        <v>#REF!</v>
      </c>
      <c r="CM353" s="167" t="e">
        <f t="shared" ca="1" si="1109"/>
        <v>#REF!</v>
      </c>
      <c r="CN353" s="167" t="e">
        <f t="shared" ca="1" si="1110"/>
        <v>#REF!</v>
      </c>
      <c r="CO353" s="167" t="e">
        <f t="shared" ca="1" si="1111"/>
        <v>#REF!</v>
      </c>
      <c r="CQ353" s="167" t="e">
        <f t="shared" ca="1" si="1112"/>
        <v>#REF!</v>
      </c>
      <c r="CR353" s="167" t="e">
        <f t="shared" ca="1" si="1113"/>
        <v>#REF!</v>
      </c>
      <c r="CS353" s="167" t="e">
        <f t="shared" ca="1" si="1114"/>
        <v>#REF!</v>
      </c>
      <c r="CT353" s="167" t="e">
        <f t="shared" ca="1" si="1115"/>
        <v>#REF!</v>
      </c>
      <c r="CU353" s="167" t="e">
        <f t="shared" ca="1" si="1116"/>
        <v>#REF!</v>
      </c>
      <c r="CV353" s="167" t="e">
        <f t="shared" ca="1" si="1117"/>
        <v>#REF!</v>
      </c>
      <c r="CW353" s="167" t="e">
        <f t="shared" ca="1" si="1118"/>
        <v>#REF!</v>
      </c>
      <c r="CX353" s="167" t="e">
        <f t="shared" ca="1" si="1119"/>
        <v>#REF!</v>
      </c>
      <c r="CY353" s="167" t="e">
        <f t="shared" ca="1" si="1120"/>
        <v>#REF!</v>
      </c>
      <c r="CZ353" s="167" t="e">
        <f t="shared" ca="1" si="1121"/>
        <v>#REF!</v>
      </c>
      <c r="DA353" s="167" t="e">
        <f t="shared" ca="1" si="1122"/>
        <v>#REF!</v>
      </c>
      <c r="DB353" s="167" t="e">
        <f t="shared" ca="1" si="1123"/>
        <v>#REF!</v>
      </c>
      <c r="DC353" s="167" t="e">
        <f t="shared" ca="1" si="1124"/>
        <v>#REF!</v>
      </c>
      <c r="DD353" s="167" t="e">
        <f t="shared" ca="1" si="1125"/>
        <v>#REF!</v>
      </c>
      <c r="DE353" s="167" t="e">
        <f t="shared" ca="1" si="1126"/>
        <v>#REF!</v>
      </c>
      <c r="DF353" s="167" t="e">
        <f t="shared" ca="1" si="1127"/>
        <v>#REF!</v>
      </c>
      <c r="DH353" s="167">
        <f t="shared" si="1128"/>
        <v>0</v>
      </c>
      <c r="DI353" s="167">
        <f t="shared" si="1129"/>
        <v>0</v>
      </c>
      <c r="DJ353" s="167">
        <f t="shared" si="1130"/>
        <v>0</v>
      </c>
      <c r="DK353" s="167">
        <f t="shared" si="1131"/>
        <v>0</v>
      </c>
      <c r="DL353" s="167">
        <f t="shared" si="1132"/>
        <v>0</v>
      </c>
      <c r="DM353" s="167">
        <f t="shared" si="1133"/>
        <v>0</v>
      </c>
      <c r="DN353" s="167">
        <f t="shared" si="1134"/>
        <v>0</v>
      </c>
      <c r="DO353" s="167">
        <f t="shared" si="1135"/>
        <v>0</v>
      </c>
      <c r="DP353" s="167">
        <f t="shared" si="1136"/>
        <v>0</v>
      </c>
      <c r="DQ353" s="167">
        <f t="shared" si="1137"/>
        <v>0</v>
      </c>
      <c r="DR353" s="167">
        <f t="shared" si="1138"/>
        <v>0</v>
      </c>
      <c r="DS353" s="167">
        <f t="shared" si="1139"/>
        <v>0</v>
      </c>
      <c r="DT353" s="167">
        <f t="shared" si="1140"/>
        <v>0</v>
      </c>
      <c r="DU353" s="167">
        <f t="shared" si="1141"/>
        <v>0</v>
      </c>
      <c r="DV353" s="167">
        <f t="shared" si="1142"/>
        <v>0</v>
      </c>
      <c r="DW353" s="167">
        <f t="shared" si="1143"/>
        <v>0</v>
      </c>
      <c r="DY353" s="167" t="e">
        <f t="shared" ca="1" si="1179"/>
        <v>#REF!</v>
      </c>
      <c r="DZ353" s="167" t="e">
        <f t="shared" ca="1" si="1180"/>
        <v>#REF!</v>
      </c>
      <c r="EA353" s="167" t="e">
        <f t="shared" ca="1" si="1181"/>
        <v>#REF!</v>
      </c>
      <c r="EB353" s="167" t="e">
        <f t="shared" ca="1" si="1182"/>
        <v>#REF!</v>
      </c>
      <c r="EC353" s="167" t="e">
        <f t="shared" ca="1" si="1183"/>
        <v>#REF!</v>
      </c>
      <c r="ED353" s="167" t="e">
        <f t="shared" ca="1" si="1184"/>
        <v>#REF!</v>
      </c>
      <c r="EE353" s="167" t="e">
        <f t="shared" ca="1" si="1185"/>
        <v>#REF!</v>
      </c>
      <c r="EF353" s="167" t="e">
        <f t="shared" ca="1" si="1186"/>
        <v>#REF!</v>
      </c>
      <c r="EG353" s="167" t="e">
        <f t="shared" ca="1" si="1187"/>
        <v>#REF!</v>
      </c>
      <c r="EH353" s="167" t="e">
        <f t="shared" ca="1" si="1188"/>
        <v>#REF!</v>
      </c>
      <c r="EI353" s="167" t="e">
        <f t="shared" ca="1" si="1189"/>
        <v>#REF!</v>
      </c>
      <c r="EJ353" s="167" t="e">
        <f t="shared" ca="1" si="1190"/>
        <v>#REF!</v>
      </c>
      <c r="EK353" s="167" t="e">
        <f t="shared" ca="1" si="1191"/>
        <v>#REF!</v>
      </c>
      <c r="EL353" s="167" t="e">
        <f t="shared" ca="1" si="1192"/>
        <v>#REF!</v>
      </c>
      <c r="EM353" s="167" t="e">
        <f t="shared" ca="1" si="1193"/>
        <v>#REF!</v>
      </c>
      <c r="EN353" s="167" t="e">
        <f t="shared" ca="1" si="1194"/>
        <v>#REF!</v>
      </c>
      <c r="EP353" s="167">
        <f t="shared" si="1195"/>
        <v>0</v>
      </c>
      <c r="EQ353" s="167">
        <f t="shared" si="1196"/>
        <v>0</v>
      </c>
      <c r="ER353" s="167">
        <f t="shared" si="1197"/>
        <v>0</v>
      </c>
      <c r="ES353" s="167">
        <f t="shared" si="1198"/>
        <v>0</v>
      </c>
      <c r="ET353" s="167">
        <f t="shared" si="1199"/>
        <v>0</v>
      </c>
      <c r="EU353" s="167">
        <f t="shared" si="1200"/>
        <v>0</v>
      </c>
      <c r="EV353" s="167">
        <f t="shared" si="1201"/>
        <v>0</v>
      </c>
      <c r="EW353" s="167">
        <f t="shared" si="1202"/>
        <v>0</v>
      </c>
      <c r="EX353" s="167">
        <f t="shared" si="1203"/>
        <v>0</v>
      </c>
      <c r="EY353" s="167">
        <f t="shared" si="1204"/>
        <v>0</v>
      </c>
      <c r="EZ353" s="167">
        <f t="shared" si="1205"/>
        <v>0</v>
      </c>
      <c r="FA353" s="167">
        <f t="shared" si="1206"/>
        <v>0</v>
      </c>
      <c r="FB353" s="167">
        <f t="shared" si="1207"/>
        <v>0</v>
      </c>
      <c r="FC353" s="167">
        <f t="shared" si="1208"/>
        <v>0</v>
      </c>
      <c r="FD353" s="167">
        <f t="shared" si="1209"/>
        <v>0</v>
      </c>
      <c r="FE353" s="167">
        <f t="shared" si="1210"/>
        <v>0</v>
      </c>
      <c r="FG353" s="167">
        <f t="shared" si="1211"/>
        <v>0</v>
      </c>
      <c r="FH353" s="167">
        <f t="shared" si="1212"/>
        <v>0</v>
      </c>
      <c r="FI353" s="167">
        <f t="shared" si="1213"/>
        <v>0</v>
      </c>
      <c r="FJ353" s="167">
        <f t="shared" si="1214"/>
        <v>0</v>
      </c>
      <c r="FK353" s="167">
        <f t="shared" si="1215"/>
        <v>0</v>
      </c>
      <c r="FL353" s="167">
        <f t="shared" si="1216"/>
        <v>0</v>
      </c>
      <c r="FM353" s="167">
        <f t="shared" si="1217"/>
        <v>0</v>
      </c>
      <c r="FN353" s="167">
        <f t="shared" si="1218"/>
        <v>0</v>
      </c>
      <c r="FO353" s="167">
        <f t="shared" si="1219"/>
        <v>0</v>
      </c>
      <c r="FP353" s="167">
        <f t="shared" si="1220"/>
        <v>0</v>
      </c>
      <c r="FQ353" s="167">
        <f t="shared" si="1221"/>
        <v>0</v>
      </c>
      <c r="FR353" s="167">
        <f t="shared" si="1222"/>
        <v>0</v>
      </c>
      <c r="FS353" s="167">
        <f t="shared" si="1223"/>
        <v>0</v>
      </c>
      <c r="FT353" s="167">
        <f t="shared" si="1224"/>
        <v>0</v>
      </c>
      <c r="FU353" s="167">
        <f t="shared" si="1225"/>
        <v>0</v>
      </c>
      <c r="FV353" s="167">
        <f t="shared" si="1226"/>
        <v>0</v>
      </c>
      <c r="FX353" s="167">
        <f t="shared" si="1227"/>
        <v>0</v>
      </c>
      <c r="FY353" s="167">
        <f t="shared" si="1228"/>
        <v>0</v>
      </c>
      <c r="FZ353" s="167">
        <f t="shared" si="1229"/>
        <v>0</v>
      </c>
      <c r="GA353" s="167">
        <f t="shared" si="1230"/>
        <v>0</v>
      </c>
      <c r="GB353" s="167">
        <f t="shared" si="1231"/>
        <v>0</v>
      </c>
      <c r="GC353" s="167">
        <f t="shared" si="1232"/>
        <v>0</v>
      </c>
      <c r="GD353" s="167">
        <f t="shared" si="1233"/>
        <v>0</v>
      </c>
      <c r="GE353" s="167">
        <f t="shared" si="1234"/>
        <v>0</v>
      </c>
      <c r="GF353" s="167">
        <f t="shared" si="1235"/>
        <v>0</v>
      </c>
      <c r="GG353" s="167">
        <f t="shared" si="1236"/>
        <v>0</v>
      </c>
      <c r="GH353" s="167">
        <f t="shared" si="1237"/>
        <v>0</v>
      </c>
      <c r="GI353" s="167">
        <f t="shared" si="1238"/>
        <v>0</v>
      </c>
      <c r="GJ353" s="167">
        <f t="shared" si="1239"/>
        <v>0</v>
      </c>
      <c r="GK353" s="167">
        <f t="shared" si="1240"/>
        <v>0</v>
      </c>
      <c r="GL353" s="167">
        <f t="shared" si="1241"/>
        <v>0</v>
      </c>
      <c r="GM353" s="167">
        <f t="shared" si="1242"/>
        <v>0</v>
      </c>
      <c r="GO353" s="167" t="e">
        <f t="shared" ca="1" si="1077"/>
        <v>#REF!</v>
      </c>
      <c r="GP353" s="167" t="e">
        <f t="shared" ca="1" si="1259"/>
        <v>#REF!</v>
      </c>
      <c r="GQ353" s="167" t="e">
        <f t="shared" ca="1" si="1259"/>
        <v>#REF!</v>
      </c>
      <c r="GR353" s="167" t="e">
        <f t="shared" ca="1" si="1259"/>
        <v>#REF!</v>
      </c>
      <c r="GS353" s="167" t="e">
        <f t="shared" ca="1" si="1259"/>
        <v>#REF!</v>
      </c>
      <c r="GT353" s="167" t="e">
        <f t="shared" ca="1" si="1259"/>
        <v>#REF!</v>
      </c>
      <c r="GU353" s="167" t="e">
        <f t="shared" ca="1" si="1259"/>
        <v>#REF!</v>
      </c>
      <c r="GV353" s="167" t="e">
        <f t="shared" ca="1" si="1259"/>
        <v>#REF!</v>
      </c>
      <c r="GW353" s="167" t="e">
        <f t="shared" ca="1" si="1259"/>
        <v>#REF!</v>
      </c>
      <c r="GX353" s="167" t="e">
        <f t="shared" ca="1" si="1259"/>
        <v>#REF!</v>
      </c>
      <c r="GY353" s="167" t="e">
        <f t="shared" ca="1" si="1259"/>
        <v>#REF!</v>
      </c>
      <c r="GZ353" s="167" t="e">
        <f t="shared" ca="1" si="1259"/>
        <v>#REF!</v>
      </c>
      <c r="HA353" s="167" t="e">
        <f t="shared" ca="1" si="1259"/>
        <v>#REF!</v>
      </c>
      <c r="HB353" s="167" t="e">
        <f t="shared" ca="1" si="1259"/>
        <v>#REF!</v>
      </c>
      <c r="HC353" s="167" t="e">
        <f t="shared" ca="1" si="1259"/>
        <v>#REF!</v>
      </c>
      <c r="HD353" s="167" t="e">
        <f t="shared" ca="1" si="1259"/>
        <v>#REF!</v>
      </c>
      <c r="HF353" s="167" t="e">
        <f t="shared" ca="1" si="1144"/>
        <v>#REF!</v>
      </c>
      <c r="HG353" s="167" t="e">
        <f t="shared" ca="1" si="1145"/>
        <v>#REF!</v>
      </c>
      <c r="HH353" s="167" t="e">
        <f t="shared" ca="1" si="1146"/>
        <v>#REF!</v>
      </c>
      <c r="HI353" s="167" t="e">
        <f t="shared" ca="1" si="1147"/>
        <v>#REF!</v>
      </c>
      <c r="HJ353" s="167" t="e">
        <f t="shared" ca="1" si="1148"/>
        <v>#REF!</v>
      </c>
      <c r="HK353" s="167" t="e">
        <f t="shared" ca="1" si="1149"/>
        <v>#REF!</v>
      </c>
      <c r="HL353" s="167" t="e">
        <f t="shared" ca="1" si="1150"/>
        <v>#REF!</v>
      </c>
      <c r="HM353" s="167" t="e">
        <f t="shared" ca="1" si="1151"/>
        <v>#REF!</v>
      </c>
      <c r="HN353" s="167" t="e">
        <f t="shared" ca="1" si="1152"/>
        <v>#REF!</v>
      </c>
      <c r="HO353" s="167" t="e">
        <f t="shared" ca="1" si="1153"/>
        <v>#REF!</v>
      </c>
      <c r="HP353" s="167" t="e">
        <f t="shared" ca="1" si="1154"/>
        <v>#REF!</v>
      </c>
      <c r="HQ353" s="167" t="e">
        <f t="shared" ca="1" si="1155"/>
        <v>#REF!</v>
      </c>
      <c r="HR353" s="167" t="e">
        <f t="shared" ca="1" si="1156"/>
        <v>#REF!</v>
      </c>
      <c r="HS353" s="167" t="e">
        <f t="shared" ca="1" si="1157"/>
        <v>#REF!</v>
      </c>
      <c r="HT353" s="167" t="e">
        <f t="shared" ca="1" si="1158"/>
        <v>#REF!</v>
      </c>
      <c r="HU353" s="167" t="e">
        <f t="shared" ca="1" si="1159"/>
        <v>#REF!</v>
      </c>
      <c r="HW353" s="167" t="e">
        <f t="shared" ca="1" si="1160"/>
        <v>#REF!</v>
      </c>
      <c r="HX353" s="167">
        <f t="shared" si="1161"/>
        <v>0</v>
      </c>
      <c r="HY353" s="167" t="e">
        <f t="shared" ca="1" si="1243"/>
        <v>#REF!</v>
      </c>
      <c r="HZ353" s="219" t="e">
        <f t="shared" ca="1" si="1244"/>
        <v>#REF!</v>
      </c>
    </row>
    <row r="354" spans="1:234" s="48" customFormat="1">
      <c r="A354" s="3" t="s">
        <v>702</v>
      </c>
      <c r="B354" s="202" t="str">
        <f>INDEX('Ref1'!$E:$E,MATCH(A354,'Ref1'!$A:$A,0))</f>
        <v>Uttlesford</v>
      </c>
      <c r="C354" s="42" t="str">
        <f>INDEX(Data1!B:B,MATCH(A354,Data1!A:A,0))</f>
        <v>SD</v>
      </c>
      <c r="D354" s="253" t="str">
        <f>INDEX(Data1!C:C,MATCH(A354,Data1!A:A,0))</f>
        <v>E</v>
      </c>
      <c r="E354" s="200" t="str">
        <f>IF($C$6="No","No",IF(COUNTIF(Inputs!$K$359:$K$398,$A354)&gt;0,"Yes","No"))</f>
        <v>No</v>
      </c>
      <c r="F354" s="404"/>
      <c r="G354" s="62">
        <f>INDEX('4_RatesSplit'!K:K,MATCH($A354,'4_RatesSplit'!$A:$A,0))</f>
        <v>0</v>
      </c>
      <c r="H354" s="171">
        <f>INDEX('4_RatesSplit'!L:L,MATCH($A354,'4_RatesSplit'!$A:$A,0))</f>
        <v>0</v>
      </c>
      <c r="I354" s="167">
        <f>INDEX('4_RatesSplit'!M:M,MATCH($A354,'4_RatesSplit'!$A:$A,0))</f>
        <v>0</v>
      </c>
      <c r="J354" s="167">
        <f>INDEX('4_RatesSplit'!N:N,MATCH($A354,'4_RatesSplit'!$A:$A,0))</f>
        <v>0</v>
      </c>
      <c r="K354" s="167">
        <f>INDEX('4_RatesSplit'!O:O,MATCH($A354,'4_RatesSplit'!$A:$A,0))</f>
        <v>0</v>
      </c>
      <c r="L354" s="167">
        <f>INDEX('4_RatesSplit'!P:P,MATCH($A354,'4_RatesSplit'!$A:$A,0))</f>
        <v>0</v>
      </c>
      <c r="M354" s="167">
        <f>INDEX('4_RatesSplit'!Q:Q,MATCH($A354,'4_RatesSplit'!$A:$A,0))</f>
        <v>0</v>
      </c>
      <c r="N354" s="167">
        <f>INDEX('4_RatesSplit'!R:R,MATCH($A354,'4_RatesSplit'!$A:$A,0))</f>
        <v>0</v>
      </c>
      <c r="O354" s="167">
        <f>INDEX('4_RatesSplit'!S:S,MATCH($A354,'4_RatesSplit'!$A:$A,0))</f>
        <v>0</v>
      </c>
      <c r="P354" s="167">
        <f>INDEX('4_RatesSplit'!T:T,MATCH($A354,'4_RatesSplit'!$A:$A,0))</f>
        <v>0</v>
      </c>
      <c r="Q354" s="167">
        <f>INDEX('4_RatesSplit'!U:U,MATCH($A354,'4_RatesSplit'!$A:$A,0))</f>
        <v>0</v>
      </c>
      <c r="R354" s="167">
        <f>INDEX('4_RatesSplit'!V:V,MATCH($A354,'4_RatesSplit'!$A:$A,0))</f>
        <v>0</v>
      </c>
      <c r="S354" s="167">
        <f>INDEX('4_RatesSplit'!W:W,MATCH($A354,'4_RatesSplit'!$A:$A,0))</f>
        <v>0</v>
      </c>
      <c r="T354" s="167">
        <f>INDEX('4_RatesSplit'!X:X,MATCH($A354,'4_RatesSplit'!$A:$A,0))</f>
        <v>0</v>
      </c>
      <c r="U354" s="167">
        <f>INDEX('4_RatesSplit'!Y:Y,MATCH($A354,'4_RatesSplit'!$A:$A,0))</f>
        <v>0</v>
      </c>
      <c r="V354" s="167">
        <f>INDEX('4_RatesSplit'!Z:Z,MATCH($A354,'4_RatesSplit'!$A:$A,0))</f>
        <v>0</v>
      </c>
      <c r="W354" s="167">
        <f>INDEX('4_RatesSplit'!AA:AA,MATCH($A354,'4_RatesSplit'!$A:$A,0))</f>
        <v>0</v>
      </c>
      <c r="X354" s="18"/>
      <c r="Y354" s="168" t="e">
        <f ca="1">INDEX('4_RatesSplit'!AT:AT,MATCH($A354,'4_RatesSplit'!$A:$A,0))</f>
        <v>#REF!</v>
      </c>
      <c r="Z354" s="168" t="e">
        <f ca="1">INDEX('4_RatesSplit'!AU:AU,MATCH($A354,'4_RatesSplit'!$A:$A,0))</f>
        <v>#REF!</v>
      </c>
      <c r="AA354" s="168" t="e">
        <f ca="1">INDEX('4_RatesSplit'!AV:AV,MATCH($A354,'4_RatesSplit'!$A:$A,0))</f>
        <v>#REF!</v>
      </c>
      <c r="AB354" s="168" t="e">
        <f ca="1">INDEX('4_RatesSplit'!AW:AW,MATCH($A354,'4_RatesSplit'!$A:$A,0))</f>
        <v>#REF!</v>
      </c>
      <c r="AC354" s="168" t="e">
        <f ca="1">INDEX('4_RatesSplit'!AX:AX,MATCH($A354,'4_RatesSplit'!$A:$A,0))</f>
        <v>#REF!</v>
      </c>
      <c r="AD354" s="168" t="e">
        <f ca="1">INDEX('4_RatesSplit'!AY:AY,MATCH($A354,'4_RatesSplit'!$A:$A,0))</f>
        <v>#REF!</v>
      </c>
      <c r="AE354" s="168" t="e">
        <f ca="1">INDEX('4_RatesSplit'!AZ:AZ,MATCH($A354,'4_RatesSplit'!$A:$A,0))</f>
        <v>#REF!</v>
      </c>
      <c r="AF354" s="168" t="e">
        <f ca="1">INDEX('4_RatesSplit'!BA:BA,MATCH($A354,'4_RatesSplit'!$A:$A,0))</f>
        <v>#REF!</v>
      </c>
      <c r="AG354" s="168" t="e">
        <f ca="1">INDEX('4_RatesSplit'!BB:BB,MATCH($A354,'4_RatesSplit'!$A:$A,0))</f>
        <v>#REF!</v>
      </c>
      <c r="AH354" s="168" t="e">
        <f ca="1">INDEX('4_RatesSplit'!BC:BC,MATCH($A354,'4_RatesSplit'!$A:$A,0))</f>
        <v>#REF!</v>
      </c>
      <c r="AI354" s="168" t="e">
        <f ca="1">INDEX('4_RatesSplit'!BD:BD,MATCH($A354,'4_RatesSplit'!$A:$A,0))</f>
        <v>#REF!</v>
      </c>
      <c r="AJ354" s="168" t="e">
        <f ca="1">INDEX('4_RatesSplit'!BE:BE,MATCH($A354,'4_RatesSplit'!$A:$A,0))</f>
        <v>#REF!</v>
      </c>
      <c r="AK354" s="168" t="e">
        <f ca="1">INDEX('4_RatesSplit'!BF:BF,MATCH($A354,'4_RatesSplit'!$A:$A,0))</f>
        <v>#REF!</v>
      </c>
      <c r="AL354" s="168" t="e">
        <f ca="1">INDEX('4_RatesSplit'!BG:BG,MATCH($A354,'4_RatesSplit'!$A:$A,0))</f>
        <v>#REF!</v>
      </c>
      <c r="AM354" s="168" t="e">
        <f ca="1">INDEX('4_RatesSplit'!BH:BH,MATCH($A354,'4_RatesSplit'!$A:$A,0))</f>
        <v>#REF!</v>
      </c>
      <c r="AN354" s="198" t="e">
        <f ca="1">INDEX('4_RatesSplit'!BI:BI,MATCH($A354,'4_RatesSplit'!$A:$A,0))</f>
        <v>#REF!</v>
      </c>
      <c r="AO354" s="114"/>
      <c r="AP354" s="167" t="e">
        <f t="shared" ca="1" si="1162"/>
        <v>#REF!</v>
      </c>
      <c r="AQ354" s="167" t="e">
        <f t="shared" ca="1" si="1163"/>
        <v>#REF!</v>
      </c>
      <c r="AR354" s="167" t="e">
        <f t="shared" ca="1" si="1164"/>
        <v>#REF!</v>
      </c>
      <c r="AS354" s="167" t="e">
        <f t="shared" ca="1" si="1165"/>
        <v>#REF!</v>
      </c>
      <c r="AT354" s="167" t="e">
        <f t="shared" ca="1" si="1166"/>
        <v>#REF!</v>
      </c>
      <c r="AU354" s="167" t="e">
        <f t="shared" ca="1" si="1167"/>
        <v>#REF!</v>
      </c>
      <c r="AV354" s="167" t="e">
        <f t="shared" ca="1" si="1168"/>
        <v>#REF!</v>
      </c>
      <c r="AW354" s="167" t="e">
        <f t="shared" ca="1" si="1169"/>
        <v>#REF!</v>
      </c>
      <c r="AX354" s="167" t="e">
        <f t="shared" ca="1" si="1170"/>
        <v>#REF!</v>
      </c>
      <c r="AY354" s="167" t="e">
        <f t="shared" ca="1" si="1171"/>
        <v>#REF!</v>
      </c>
      <c r="AZ354" s="167" t="e">
        <f t="shared" ca="1" si="1172"/>
        <v>#REF!</v>
      </c>
      <c r="BA354" s="167" t="e">
        <f t="shared" ca="1" si="1173"/>
        <v>#REF!</v>
      </c>
      <c r="BB354" s="167" t="e">
        <f t="shared" ca="1" si="1174"/>
        <v>#REF!</v>
      </c>
      <c r="BC354" s="167" t="e">
        <f t="shared" ca="1" si="1175"/>
        <v>#REF!</v>
      </c>
      <c r="BD354" s="167" t="e">
        <f t="shared" ca="1" si="1176"/>
        <v>#REF!</v>
      </c>
      <c r="BE354" s="167" t="e">
        <f t="shared" ca="1" si="1177"/>
        <v>#REF!</v>
      </c>
      <c r="BF354" s="18"/>
      <c r="BG354" s="168">
        <f>INDEX('2_Needs'!$F:$F,MATCH($A354,'2_Needs'!$A:$A,0))</f>
        <v>1.244242983374857E-4</v>
      </c>
      <c r="BH354" s="114"/>
      <c r="BI354" s="167">
        <f t="shared" ref="BI354:BX354" si="1264">IF(BI$3="reset",$BG354*BI$6,BH354*(1+$C$4))</f>
        <v>0</v>
      </c>
      <c r="BJ354" s="167">
        <f t="shared" si="1264"/>
        <v>0</v>
      </c>
      <c r="BK354" s="167">
        <f t="shared" si="1264"/>
        <v>0</v>
      </c>
      <c r="BL354" s="167">
        <f t="shared" si="1264"/>
        <v>0</v>
      </c>
      <c r="BM354" s="167">
        <f t="shared" si="1264"/>
        <v>0</v>
      </c>
      <c r="BN354" s="167">
        <f t="shared" si="1264"/>
        <v>0</v>
      </c>
      <c r="BO354" s="167">
        <f t="shared" si="1264"/>
        <v>0</v>
      </c>
      <c r="BP354" s="167">
        <f t="shared" si="1264"/>
        <v>0</v>
      </c>
      <c r="BQ354" s="167">
        <f t="shared" si="1264"/>
        <v>0</v>
      </c>
      <c r="BR354" s="167">
        <f t="shared" si="1264"/>
        <v>0</v>
      </c>
      <c r="BS354" s="167">
        <f t="shared" si="1264"/>
        <v>0</v>
      </c>
      <c r="BT354" s="167">
        <f t="shared" si="1264"/>
        <v>0</v>
      </c>
      <c r="BU354" s="167">
        <f t="shared" si="1264"/>
        <v>0</v>
      </c>
      <c r="BV354" s="167">
        <f t="shared" si="1264"/>
        <v>0</v>
      </c>
      <c r="BW354" s="167">
        <f t="shared" si="1264"/>
        <v>0</v>
      </c>
      <c r="BX354" s="167">
        <f t="shared" si="1264"/>
        <v>0</v>
      </c>
      <c r="BZ354" s="167" t="e">
        <f t="shared" ca="1" si="1096"/>
        <v>#REF!</v>
      </c>
      <c r="CA354" s="167" t="e">
        <f t="shared" ca="1" si="1097"/>
        <v>#REF!</v>
      </c>
      <c r="CB354" s="167" t="e">
        <f t="shared" ca="1" si="1098"/>
        <v>#REF!</v>
      </c>
      <c r="CC354" s="167" t="e">
        <f t="shared" ca="1" si="1099"/>
        <v>#REF!</v>
      </c>
      <c r="CD354" s="167" t="e">
        <f t="shared" ca="1" si="1100"/>
        <v>#REF!</v>
      </c>
      <c r="CE354" s="167" t="e">
        <f t="shared" ca="1" si="1101"/>
        <v>#REF!</v>
      </c>
      <c r="CF354" s="167" t="e">
        <f t="shared" ca="1" si="1102"/>
        <v>#REF!</v>
      </c>
      <c r="CG354" s="167" t="e">
        <f t="shared" ca="1" si="1103"/>
        <v>#REF!</v>
      </c>
      <c r="CH354" s="167" t="e">
        <f t="shared" ca="1" si="1104"/>
        <v>#REF!</v>
      </c>
      <c r="CI354" s="167" t="e">
        <f t="shared" ca="1" si="1105"/>
        <v>#REF!</v>
      </c>
      <c r="CJ354" s="167" t="e">
        <f t="shared" ca="1" si="1106"/>
        <v>#REF!</v>
      </c>
      <c r="CK354" s="167" t="e">
        <f t="shared" ca="1" si="1107"/>
        <v>#REF!</v>
      </c>
      <c r="CL354" s="167" t="e">
        <f t="shared" ca="1" si="1108"/>
        <v>#REF!</v>
      </c>
      <c r="CM354" s="167" t="e">
        <f t="shared" ca="1" si="1109"/>
        <v>#REF!</v>
      </c>
      <c r="CN354" s="167" t="e">
        <f t="shared" ca="1" si="1110"/>
        <v>#REF!</v>
      </c>
      <c r="CO354" s="167" t="e">
        <f t="shared" ca="1" si="1111"/>
        <v>#REF!</v>
      </c>
      <c r="CQ354" s="167" t="e">
        <f t="shared" ca="1" si="1112"/>
        <v>#REF!</v>
      </c>
      <c r="CR354" s="167" t="e">
        <f t="shared" ca="1" si="1113"/>
        <v>#REF!</v>
      </c>
      <c r="CS354" s="167" t="e">
        <f t="shared" ca="1" si="1114"/>
        <v>#REF!</v>
      </c>
      <c r="CT354" s="167" t="e">
        <f t="shared" ca="1" si="1115"/>
        <v>#REF!</v>
      </c>
      <c r="CU354" s="167" t="e">
        <f t="shared" ca="1" si="1116"/>
        <v>#REF!</v>
      </c>
      <c r="CV354" s="167" t="e">
        <f t="shared" ca="1" si="1117"/>
        <v>#REF!</v>
      </c>
      <c r="CW354" s="167" t="e">
        <f t="shared" ca="1" si="1118"/>
        <v>#REF!</v>
      </c>
      <c r="CX354" s="167" t="e">
        <f t="shared" ca="1" si="1119"/>
        <v>#REF!</v>
      </c>
      <c r="CY354" s="167" t="e">
        <f t="shared" ca="1" si="1120"/>
        <v>#REF!</v>
      </c>
      <c r="CZ354" s="167" t="e">
        <f t="shared" ca="1" si="1121"/>
        <v>#REF!</v>
      </c>
      <c r="DA354" s="167" t="e">
        <f t="shared" ca="1" si="1122"/>
        <v>#REF!</v>
      </c>
      <c r="DB354" s="167" t="e">
        <f t="shared" ca="1" si="1123"/>
        <v>#REF!</v>
      </c>
      <c r="DC354" s="167" t="e">
        <f t="shared" ca="1" si="1124"/>
        <v>#REF!</v>
      </c>
      <c r="DD354" s="167" t="e">
        <f t="shared" ca="1" si="1125"/>
        <v>#REF!</v>
      </c>
      <c r="DE354" s="167" t="e">
        <f t="shared" ca="1" si="1126"/>
        <v>#REF!</v>
      </c>
      <c r="DF354" s="167" t="e">
        <f t="shared" ca="1" si="1127"/>
        <v>#REF!</v>
      </c>
      <c r="DH354" s="167">
        <f t="shared" si="1128"/>
        <v>0</v>
      </c>
      <c r="DI354" s="167">
        <f t="shared" si="1129"/>
        <v>0</v>
      </c>
      <c r="DJ354" s="167">
        <f t="shared" si="1130"/>
        <v>0</v>
      </c>
      <c r="DK354" s="167">
        <f t="shared" si="1131"/>
        <v>0</v>
      </c>
      <c r="DL354" s="167">
        <f t="shared" si="1132"/>
        <v>0</v>
      </c>
      <c r="DM354" s="167">
        <f t="shared" si="1133"/>
        <v>0</v>
      </c>
      <c r="DN354" s="167">
        <f t="shared" si="1134"/>
        <v>0</v>
      </c>
      <c r="DO354" s="167">
        <f t="shared" si="1135"/>
        <v>0</v>
      </c>
      <c r="DP354" s="167">
        <f t="shared" si="1136"/>
        <v>0</v>
      </c>
      <c r="DQ354" s="167">
        <f t="shared" si="1137"/>
        <v>0</v>
      </c>
      <c r="DR354" s="167">
        <f t="shared" si="1138"/>
        <v>0</v>
      </c>
      <c r="DS354" s="167">
        <f t="shared" si="1139"/>
        <v>0</v>
      </c>
      <c r="DT354" s="167">
        <f t="shared" si="1140"/>
        <v>0</v>
      </c>
      <c r="DU354" s="167">
        <f t="shared" si="1141"/>
        <v>0</v>
      </c>
      <c r="DV354" s="167">
        <f t="shared" si="1142"/>
        <v>0</v>
      </c>
      <c r="DW354" s="167">
        <f t="shared" si="1143"/>
        <v>0</v>
      </c>
      <c r="DY354" s="167" t="e">
        <f t="shared" ca="1" si="1179"/>
        <v>#REF!</v>
      </c>
      <c r="DZ354" s="167" t="e">
        <f t="shared" ca="1" si="1180"/>
        <v>#REF!</v>
      </c>
      <c r="EA354" s="167" t="e">
        <f t="shared" ca="1" si="1181"/>
        <v>#REF!</v>
      </c>
      <c r="EB354" s="167" t="e">
        <f t="shared" ca="1" si="1182"/>
        <v>#REF!</v>
      </c>
      <c r="EC354" s="167" t="e">
        <f t="shared" ca="1" si="1183"/>
        <v>#REF!</v>
      </c>
      <c r="ED354" s="167" t="e">
        <f t="shared" ca="1" si="1184"/>
        <v>#REF!</v>
      </c>
      <c r="EE354" s="167" t="e">
        <f t="shared" ca="1" si="1185"/>
        <v>#REF!</v>
      </c>
      <c r="EF354" s="167" t="e">
        <f t="shared" ca="1" si="1186"/>
        <v>#REF!</v>
      </c>
      <c r="EG354" s="167" t="e">
        <f t="shared" ca="1" si="1187"/>
        <v>#REF!</v>
      </c>
      <c r="EH354" s="167" t="e">
        <f t="shared" ca="1" si="1188"/>
        <v>#REF!</v>
      </c>
      <c r="EI354" s="167" t="e">
        <f t="shared" ca="1" si="1189"/>
        <v>#REF!</v>
      </c>
      <c r="EJ354" s="167" t="e">
        <f t="shared" ca="1" si="1190"/>
        <v>#REF!</v>
      </c>
      <c r="EK354" s="167" t="e">
        <f t="shared" ca="1" si="1191"/>
        <v>#REF!</v>
      </c>
      <c r="EL354" s="167" t="e">
        <f t="shared" ca="1" si="1192"/>
        <v>#REF!</v>
      </c>
      <c r="EM354" s="167" t="e">
        <f t="shared" ca="1" si="1193"/>
        <v>#REF!</v>
      </c>
      <c r="EN354" s="167" t="e">
        <f t="shared" ca="1" si="1194"/>
        <v>#REF!</v>
      </c>
      <c r="EP354" s="167">
        <f t="shared" si="1195"/>
        <v>0</v>
      </c>
      <c r="EQ354" s="167">
        <f t="shared" si="1196"/>
        <v>0</v>
      </c>
      <c r="ER354" s="167">
        <f t="shared" si="1197"/>
        <v>0</v>
      </c>
      <c r="ES354" s="167">
        <f t="shared" si="1198"/>
        <v>0</v>
      </c>
      <c r="ET354" s="167">
        <f t="shared" si="1199"/>
        <v>0</v>
      </c>
      <c r="EU354" s="167">
        <f t="shared" si="1200"/>
        <v>0</v>
      </c>
      <c r="EV354" s="167">
        <f t="shared" si="1201"/>
        <v>0</v>
      </c>
      <c r="EW354" s="167">
        <f t="shared" si="1202"/>
        <v>0</v>
      </c>
      <c r="EX354" s="167">
        <f t="shared" si="1203"/>
        <v>0</v>
      </c>
      <c r="EY354" s="167">
        <f t="shared" si="1204"/>
        <v>0</v>
      </c>
      <c r="EZ354" s="167">
        <f t="shared" si="1205"/>
        <v>0</v>
      </c>
      <c r="FA354" s="167">
        <f t="shared" si="1206"/>
        <v>0</v>
      </c>
      <c r="FB354" s="167">
        <f t="shared" si="1207"/>
        <v>0</v>
      </c>
      <c r="FC354" s="167">
        <f t="shared" si="1208"/>
        <v>0</v>
      </c>
      <c r="FD354" s="167">
        <f t="shared" si="1209"/>
        <v>0</v>
      </c>
      <c r="FE354" s="167">
        <f t="shared" si="1210"/>
        <v>0</v>
      </c>
      <c r="FG354" s="167">
        <f t="shared" si="1211"/>
        <v>0</v>
      </c>
      <c r="FH354" s="167">
        <f t="shared" si="1212"/>
        <v>0</v>
      </c>
      <c r="FI354" s="167">
        <f t="shared" si="1213"/>
        <v>0</v>
      </c>
      <c r="FJ354" s="167">
        <f t="shared" si="1214"/>
        <v>0</v>
      </c>
      <c r="FK354" s="167">
        <f t="shared" si="1215"/>
        <v>0</v>
      </c>
      <c r="FL354" s="167">
        <f t="shared" si="1216"/>
        <v>0</v>
      </c>
      <c r="FM354" s="167">
        <f t="shared" si="1217"/>
        <v>0</v>
      </c>
      <c r="FN354" s="167">
        <f t="shared" si="1218"/>
        <v>0</v>
      </c>
      <c r="FO354" s="167">
        <f t="shared" si="1219"/>
        <v>0</v>
      </c>
      <c r="FP354" s="167">
        <f t="shared" si="1220"/>
        <v>0</v>
      </c>
      <c r="FQ354" s="167">
        <f t="shared" si="1221"/>
        <v>0</v>
      </c>
      <c r="FR354" s="167">
        <f t="shared" si="1222"/>
        <v>0</v>
      </c>
      <c r="FS354" s="167">
        <f t="shared" si="1223"/>
        <v>0</v>
      </c>
      <c r="FT354" s="167">
        <f t="shared" si="1224"/>
        <v>0</v>
      </c>
      <c r="FU354" s="167">
        <f t="shared" si="1225"/>
        <v>0</v>
      </c>
      <c r="FV354" s="167">
        <f t="shared" si="1226"/>
        <v>0</v>
      </c>
      <c r="FX354" s="167">
        <f t="shared" si="1227"/>
        <v>0</v>
      </c>
      <c r="FY354" s="167">
        <f t="shared" si="1228"/>
        <v>0</v>
      </c>
      <c r="FZ354" s="167">
        <f t="shared" si="1229"/>
        <v>0</v>
      </c>
      <c r="GA354" s="167">
        <f t="shared" si="1230"/>
        <v>0</v>
      </c>
      <c r="GB354" s="167">
        <f t="shared" si="1231"/>
        <v>0</v>
      </c>
      <c r="GC354" s="167">
        <f t="shared" si="1232"/>
        <v>0</v>
      </c>
      <c r="GD354" s="167">
        <f t="shared" si="1233"/>
        <v>0</v>
      </c>
      <c r="GE354" s="167">
        <f t="shared" si="1234"/>
        <v>0</v>
      </c>
      <c r="GF354" s="167">
        <f t="shared" si="1235"/>
        <v>0</v>
      </c>
      <c r="GG354" s="167">
        <f t="shared" si="1236"/>
        <v>0</v>
      </c>
      <c r="GH354" s="167">
        <f t="shared" si="1237"/>
        <v>0</v>
      </c>
      <c r="GI354" s="167">
        <f t="shared" si="1238"/>
        <v>0</v>
      </c>
      <c r="GJ354" s="167">
        <f t="shared" si="1239"/>
        <v>0</v>
      </c>
      <c r="GK354" s="167">
        <f t="shared" si="1240"/>
        <v>0</v>
      </c>
      <c r="GL354" s="167">
        <f t="shared" si="1241"/>
        <v>0</v>
      </c>
      <c r="GM354" s="167">
        <f t="shared" si="1242"/>
        <v>0</v>
      </c>
      <c r="GO354" s="167" t="e">
        <f t="shared" ca="1" si="1077"/>
        <v>#REF!</v>
      </c>
      <c r="GP354" s="167" t="e">
        <f t="shared" ca="1" si="1259"/>
        <v>#REF!</v>
      </c>
      <c r="GQ354" s="167" t="e">
        <f t="shared" ca="1" si="1259"/>
        <v>#REF!</v>
      </c>
      <c r="GR354" s="167" t="e">
        <f t="shared" ca="1" si="1259"/>
        <v>#REF!</v>
      </c>
      <c r="GS354" s="167" t="e">
        <f t="shared" ca="1" si="1259"/>
        <v>#REF!</v>
      </c>
      <c r="GT354" s="167" t="e">
        <f t="shared" ca="1" si="1259"/>
        <v>#REF!</v>
      </c>
      <c r="GU354" s="167" t="e">
        <f t="shared" ca="1" si="1259"/>
        <v>#REF!</v>
      </c>
      <c r="GV354" s="167" t="e">
        <f t="shared" ca="1" si="1259"/>
        <v>#REF!</v>
      </c>
      <c r="GW354" s="167" t="e">
        <f t="shared" ca="1" si="1259"/>
        <v>#REF!</v>
      </c>
      <c r="GX354" s="167" t="e">
        <f t="shared" ca="1" si="1259"/>
        <v>#REF!</v>
      </c>
      <c r="GY354" s="167" t="e">
        <f t="shared" ca="1" si="1259"/>
        <v>#REF!</v>
      </c>
      <c r="GZ354" s="167" t="e">
        <f t="shared" ca="1" si="1259"/>
        <v>#REF!</v>
      </c>
      <c r="HA354" s="167" t="e">
        <f t="shared" ca="1" si="1259"/>
        <v>#REF!</v>
      </c>
      <c r="HB354" s="167" t="e">
        <f t="shared" ca="1" si="1259"/>
        <v>#REF!</v>
      </c>
      <c r="HC354" s="167" t="e">
        <f t="shared" ca="1" si="1259"/>
        <v>#REF!</v>
      </c>
      <c r="HD354" s="167" t="e">
        <f t="shared" ca="1" si="1259"/>
        <v>#REF!</v>
      </c>
      <c r="HF354" s="167" t="e">
        <f t="shared" ca="1" si="1144"/>
        <v>#REF!</v>
      </c>
      <c r="HG354" s="167" t="e">
        <f t="shared" ca="1" si="1145"/>
        <v>#REF!</v>
      </c>
      <c r="HH354" s="167" t="e">
        <f t="shared" ca="1" si="1146"/>
        <v>#REF!</v>
      </c>
      <c r="HI354" s="167" t="e">
        <f t="shared" ca="1" si="1147"/>
        <v>#REF!</v>
      </c>
      <c r="HJ354" s="167" t="e">
        <f t="shared" ca="1" si="1148"/>
        <v>#REF!</v>
      </c>
      <c r="HK354" s="167" t="e">
        <f t="shared" ca="1" si="1149"/>
        <v>#REF!</v>
      </c>
      <c r="HL354" s="167" t="e">
        <f t="shared" ca="1" si="1150"/>
        <v>#REF!</v>
      </c>
      <c r="HM354" s="167" t="e">
        <f t="shared" ca="1" si="1151"/>
        <v>#REF!</v>
      </c>
      <c r="HN354" s="167" t="e">
        <f t="shared" ca="1" si="1152"/>
        <v>#REF!</v>
      </c>
      <c r="HO354" s="167" t="e">
        <f t="shared" ca="1" si="1153"/>
        <v>#REF!</v>
      </c>
      <c r="HP354" s="167" t="e">
        <f t="shared" ca="1" si="1154"/>
        <v>#REF!</v>
      </c>
      <c r="HQ354" s="167" t="e">
        <f t="shared" ca="1" si="1155"/>
        <v>#REF!</v>
      </c>
      <c r="HR354" s="167" t="e">
        <f t="shared" ca="1" si="1156"/>
        <v>#REF!</v>
      </c>
      <c r="HS354" s="167" t="e">
        <f t="shared" ca="1" si="1157"/>
        <v>#REF!</v>
      </c>
      <c r="HT354" s="167" t="e">
        <f t="shared" ca="1" si="1158"/>
        <v>#REF!</v>
      </c>
      <c r="HU354" s="167" t="e">
        <f t="shared" ca="1" si="1159"/>
        <v>#REF!</v>
      </c>
      <c r="HW354" s="167" t="e">
        <f t="shared" ca="1" si="1160"/>
        <v>#REF!</v>
      </c>
      <c r="HX354" s="167">
        <f t="shared" si="1161"/>
        <v>0</v>
      </c>
      <c r="HY354" s="167" t="e">
        <f t="shared" ca="1" si="1243"/>
        <v>#REF!</v>
      </c>
      <c r="HZ354" s="219" t="e">
        <f t="shared" ca="1" si="1244"/>
        <v>#REF!</v>
      </c>
    </row>
    <row r="355" spans="1:234" s="48" customFormat="1">
      <c r="A355" s="3" t="s">
        <v>704</v>
      </c>
      <c r="B355" s="202" t="str">
        <f>INDEX('Ref1'!$E:$E,MATCH(A355,'Ref1'!$A:$A,0))</f>
        <v>Vale of White Horse</v>
      </c>
      <c r="C355" s="42" t="str">
        <f>INDEX(Data1!B:B,MATCH(A355,Data1!A:A,0))</f>
        <v>SD</v>
      </c>
      <c r="D355" s="253" t="str">
        <f>INDEX(Data1!C:C,MATCH(A355,Data1!A:A,0))</f>
        <v>SE</v>
      </c>
      <c r="E355" s="200" t="str">
        <f>IF($C$6="No","No",IF(COUNTIF(Inputs!$K$359:$K$398,$A355)&gt;0,"Yes","No"))</f>
        <v>No</v>
      </c>
      <c r="F355" s="404"/>
      <c r="G355" s="62">
        <f>INDEX('4_RatesSplit'!K:K,MATCH($A355,'4_RatesSplit'!$A:$A,0))</f>
        <v>0</v>
      </c>
      <c r="H355" s="171">
        <f>INDEX('4_RatesSplit'!L:L,MATCH($A355,'4_RatesSplit'!$A:$A,0))</f>
        <v>0</v>
      </c>
      <c r="I355" s="167">
        <f>INDEX('4_RatesSplit'!M:M,MATCH($A355,'4_RatesSplit'!$A:$A,0))</f>
        <v>0</v>
      </c>
      <c r="J355" s="167">
        <f>INDEX('4_RatesSplit'!N:N,MATCH($A355,'4_RatesSplit'!$A:$A,0))</f>
        <v>0</v>
      </c>
      <c r="K355" s="167">
        <f>INDEX('4_RatesSplit'!O:O,MATCH($A355,'4_RatesSplit'!$A:$A,0))</f>
        <v>0</v>
      </c>
      <c r="L355" s="167">
        <f>INDEX('4_RatesSplit'!P:P,MATCH($A355,'4_RatesSplit'!$A:$A,0))</f>
        <v>0</v>
      </c>
      <c r="M355" s="167">
        <f>INDEX('4_RatesSplit'!Q:Q,MATCH($A355,'4_RatesSplit'!$A:$A,0))</f>
        <v>0</v>
      </c>
      <c r="N355" s="167">
        <f>INDEX('4_RatesSplit'!R:R,MATCH($A355,'4_RatesSplit'!$A:$A,0))</f>
        <v>0</v>
      </c>
      <c r="O355" s="167">
        <f>INDEX('4_RatesSplit'!S:S,MATCH($A355,'4_RatesSplit'!$A:$A,0))</f>
        <v>0</v>
      </c>
      <c r="P355" s="167">
        <f>INDEX('4_RatesSplit'!T:T,MATCH($A355,'4_RatesSplit'!$A:$A,0))</f>
        <v>0</v>
      </c>
      <c r="Q355" s="167">
        <f>INDEX('4_RatesSplit'!U:U,MATCH($A355,'4_RatesSplit'!$A:$A,0))</f>
        <v>0</v>
      </c>
      <c r="R355" s="167">
        <f>INDEX('4_RatesSplit'!V:V,MATCH($A355,'4_RatesSplit'!$A:$A,0))</f>
        <v>0</v>
      </c>
      <c r="S355" s="167">
        <f>INDEX('4_RatesSplit'!W:W,MATCH($A355,'4_RatesSplit'!$A:$A,0))</f>
        <v>0</v>
      </c>
      <c r="T355" s="167">
        <f>INDEX('4_RatesSplit'!X:X,MATCH($A355,'4_RatesSplit'!$A:$A,0))</f>
        <v>0</v>
      </c>
      <c r="U355" s="167">
        <f>INDEX('4_RatesSplit'!Y:Y,MATCH($A355,'4_RatesSplit'!$A:$A,0))</f>
        <v>0</v>
      </c>
      <c r="V355" s="167">
        <f>INDEX('4_RatesSplit'!Z:Z,MATCH($A355,'4_RatesSplit'!$A:$A,0))</f>
        <v>0</v>
      </c>
      <c r="W355" s="167">
        <f>INDEX('4_RatesSplit'!AA:AA,MATCH($A355,'4_RatesSplit'!$A:$A,0))</f>
        <v>0</v>
      </c>
      <c r="X355" s="18"/>
      <c r="Y355" s="168" t="e">
        <f ca="1">INDEX('4_RatesSplit'!AT:AT,MATCH($A355,'4_RatesSplit'!$A:$A,0))</f>
        <v>#REF!</v>
      </c>
      <c r="Z355" s="168" t="e">
        <f ca="1">INDEX('4_RatesSplit'!AU:AU,MATCH($A355,'4_RatesSplit'!$A:$A,0))</f>
        <v>#REF!</v>
      </c>
      <c r="AA355" s="168" t="e">
        <f ca="1">INDEX('4_RatesSplit'!AV:AV,MATCH($A355,'4_RatesSplit'!$A:$A,0))</f>
        <v>#REF!</v>
      </c>
      <c r="AB355" s="168" t="e">
        <f ca="1">INDEX('4_RatesSplit'!AW:AW,MATCH($A355,'4_RatesSplit'!$A:$A,0))</f>
        <v>#REF!</v>
      </c>
      <c r="AC355" s="168" t="e">
        <f ca="1">INDEX('4_RatesSplit'!AX:AX,MATCH($A355,'4_RatesSplit'!$A:$A,0))</f>
        <v>#REF!</v>
      </c>
      <c r="AD355" s="168" t="e">
        <f ca="1">INDEX('4_RatesSplit'!AY:AY,MATCH($A355,'4_RatesSplit'!$A:$A,0))</f>
        <v>#REF!</v>
      </c>
      <c r="AE355" s="168" t="e">
        <f ca="1">INDEX('4_RatesSplit'!AZ:AZ,MATCH($A355,'4_RatesSplit'!$A:$A,0))</f>
        <v>#REF!</v>
      </c>
      <c r="AF355" s="168" t="e">
        <f ca="1">INDEX('4_RatesSplit'!BA:BA,MATCH($A355,'4_RatesSplit'!$A:$A,0))</f>
        <v>#REF!</v>
      </c>
      <c r="AG355" s="168" t="e">
        <f ca="1">INDEX('4_RatesSplit'!BB:BB,MATCH($A355,'4_RatesSplit'!$A:$A,0))</f>
        <v>#REF!</v>
      </c>
      <c r="AH355" s="168" t="e">
        <f ca="1">INDEX('4_RatesSplit'!BC:BC,MATCH($A355,'4_RatesSplit'!$A:$A,0))</f>
        <v>#REF!</v>
      </c>
      <c r="AI355" s="168" t="e">
        <f ca="1">INDEX('4_RatesSplit'!BD:BD,MATCH($A355,'4_RatesSplit'!$A:$A,0))</f>
        <v>#REF!</v>
      </c>
      <c r="AJ355" s="168" t="e">
        <f ca="1">INDEX('4_RatesSplit'!BE:BE,MATCH($A355,'4_RatesSplit'!$A:$A,0))</f>
        <v>#REF!</v>
      </c>
      <c r="AK355" s="168" t="e">
        <f ca="1">INDEX('4_RatesSplit'!BF:BF,MATCH($A355,'4_RatesSplit'!$A:$A,0))</f>
        <v>#REF!</v>
      </c>
      <c r="AL355" s="168" t="e">
        <f ca="1">INDEX('4_RatesSplit'!BG:BG,MATCH($A355,'4_RatesSplit'!$A:$A,0))</f>
        <v>#REF!</v>
      </c>
      <c r="AM355" s="168" t="e">
        <f ca="1">INDEX('4_RatesSplit'!BH:BH,MATCH($A355,'4_RatesSplit'!$A:$A,0))</f>
        <v>#REF!</v>
      </c>
      <c r="AN355" s="198" t="e">
        <f ca="1">INDEX('4_RatesSplit'!BI:BI,MATCH($A355,'4_RatesSplit'!$A:$A,0))</f>
        <v>#REF!</v>
      </c>
      <c r="AO355" s="114"/>
      <c r="AP355" s="167" t="e">
        <f t="shared" ca="1" si="1162"/>
        <v>#REF!</v>
      </c>
      <c r="AQ355" s="167" t="e">
        <f t="shared" ca="1" si="1163"/>
        <v>#REF!</v>
      </c>
      <c r="AR355" s="167" t="e">
        <f t="shared" ca="1" si="1164"/>
        <v>#REF!</v>
      </c>
      <c r="AS355" s="167" t="e">
        <f t="shared" ca="1" si="1165"/>
        <v>#REF!</v>
      </c>
      <c r="AT355" s="167" t="e">
        <f t="shared" ca="1" si="1166"/>
        <v>#REF!</v>
      </c>
      <c r="AU355" s="167" t="e">
        <f t="shared" ca="1" si="1167"/>
        <v>#REF!</v>
      </c>
      <c r="AV355" s="167" t="e">
        <f t="shared" ca="1" si="1168"/>
        <v>#REF!</v>
      </c>
      <c r="AW355" s="167" t="e">
        <f t="shared" ca="1" si="1169"/>
        <v>#REF!</v>
      </c>
      <c r="AX355" s="167" t="e">
        <f t="shared" ca="1" si="1170"/>
        <v>#REF!</v>
      </c>
      <c r="AY355" s="167" t="e">
        <f t="shared" ca="1" si="1171"/>
        <v>#REF!</v>
      </c>
      <c r="AZ355" s="167" t="e">
        <f t="shared" ca="1" si="1172"/>
        <v>#REF!</v>
      </c>
      <c r="BA355" s="167" t="e">
        <f t="shared" ca="1" si="1173"/>
        <v>#REF!</v>
      </c>
      <c r="BB355" s="167" t="e">
        <f t="shared" ca="1" si="1174"/>
        <v>#REF!</v>
      </c>
      <c r="BC355" s="167" t="e">
        <f t="shared" ca="1" si="1175"/>
        <v>#REF!</v>
      </c>
      <c r="BD355" s="167" t="e">
        <f t="shared" ca="1" si="1176"/>
        <v>#REF!</v>
      </c>
      <c r="BE355" s="167" t="e">
        <f t="shared" ca="1" si="1177"/>
        <v>#REF!</v>
      </c>
      <c r="BF355" s="18"/>
      <c r="BG355" s="168">
        <f>INDEX('2_Needs'!$F:$F,MATCH($A355,'2_Needs'!$A:$A,0))</f>
        <v>1.8997317521976244E-4</v>
      </c>
      <c r="BH355" s="114"/>
      <c r="BI355" s="167">
        <f t="shared" ref="BI355:BX355" si="1265">IF(BI$3="reset",$BG355*BI$6,BH355*(1+$C$4))</f>
        <v>0</v>
      </c>
      <c r="BJ355" s="167">
        <f t="shared" si="1265"/>
        <v>0</v>
      </c>
      <c r="BK355" s="167">
        <f t="shared" si="1265"/>
        <v>0</v>
      </c>
      <c r="BL355" s="167">
        <f t="shared" si="1265"/>
        <v>0</v>
      </c>
      <c r="BM355" s="167">
        <f t="shared" si="1265"/>
        <v>0</v>
      </c>
      <c r="BN355" s="167">
        <f t="shared" si="1265"/>
        <v>0</v>
      </c>
      <c r="BO355" s="167">
        <f t="shared" si="1265"/>
        <v>0</v>
      </c>
      <c r="BP355" s="167">
        <f t="shared" si="1265"/>
        <v>0</v>
      </c>
      <c r="BQ355" s="167">
        <f t="shared" si="1265"/>
        <v>0</v>
      </c>
      <c r="BR355" s="167">
        <f t="shared" si="1265"/>
        <v>0</v>
      </c>
      <c r="BS355" s="167">
        <f t="shared" si="1265"/>
        <v>0</v>
      </c>
      <c r="BT355" s="167">
        <f t="shared" si="1265"/>
        <v>0</v>
      </c>
      <c r="BU355" s="167">
        <f t="shared" si="1265"/>
        <v>0</v>
      </c>
      <c r="BV355" s="167">
        <f t="shared" si="1265"/>
        <v>0</v>
      </c>
      <c r="BW355" s="167">
        <f t="shared" si="1265"/>
        <v>0</v>
      </c>
      <c r="BX355" s="167">
        <f t="shared" si="1265"/>
        <v>0</v>
      </c>
      <c r="BZ355" s="167" t="e">
        <f t="shared" ca="1" si="1096"/>
        <v>#REF!</v>
      </c>
      <c r="CA355" s="167" t="e">
        <f t="shared" ca="1" si="1097"/>
        <v>#REF!</v>
      </c>
      <c r="CB355" s="167" t="e">
        <f t="shared" ca="1" si="1098"/>
        <v>#REF!</v>
      </c>
      <c r="CC355" s="167" t="e">
        <f t="shared" ca="1" si="1099"/>
        <v>#REF!</v>
      </c>
      <c r="CD355" s="167" t="e">
        <f t="shared" ca="1" si="1100"/>
        <v>#REF!</v>
      </c>
      <c r="CE355" s="167" t="e">
        <f t="shared" ca="1" si="1101"/>
        <v>#REF!</v>
      </c>
      <c r="CF355" s="167" t="e">
        <f t="shared" ca="1" si="1102"/>
        <v>#REF!</v>
      </c>
      <c r="CG355" s="167" t="e">
        <f t="shared" ca="1" si="1103"/>
        <v>#REF!</v>
      </c>
      <c r="CH355" s="167" t="e">
        <f t="shared" ca="1" si="1104"/>
        <v>#REF!</v>
      </c>
      <c r="CI355" s="167" t="e">
        <f t="shared" ca="1" si="1105"/>
        <v>#REF!</v>
      </c>
      <c r="CJ355" s="167" t="e">
        <f t="shared" ca="1" si="1106"/>
        <v>#REF!</v>
      </c>
      <c r="CK355" s="167" t="e">
        <f t="shared" ca="1" si="1107"/>
        <v>#REF!</v>
      </c>
      <c r="CL355" s="167" t="e">
        <f t="shared" ca="1" si="1108"/>
        <v>#REF!</v>
      </c>
      <c r="CM355" s="167" t="e">
        <f t="shared" ca="1" si="1109"/>
        <v>#REF!</v>
      </c>
      <c r="CN355" s="167" t="e">
        <f t="shared" ca="1" si="1110"/>
        <v>#REF!</v>
      </c>
      <c r="CO355" s="167" t="e">
        <f t="shared" ca="1" si="1111"/>
        <v>#REF!</v>
      </c>
      <c r="CQ355" s="167" t="e">
        <f t="shared" ca="1" si="1112"/>
        <v>#REF!</v>
      </c>
      <c r="CR355" s="167" t="e">
        <f t="shared" ca="1" si="1113"/>
        <v>#REF!</v>
      </c>
      <c r="CS355" s="167" t="e">
        <f t="shared" ca="1" si="1114"/>
        <v>#REF!</v>
      </c>
      <c r="CT355" s="167" t="e">
        <f t="shared" ca="1" si="1115"/>
        <v>#REF!</v>
      </c>
      <c r="CU355" s="167" t="e">
        <f t="shared" ca="1" si="1116"/>
        <v>#REF!</v>
      </c>
      <c r="CV355" s="167" t="e">
        <f t="shared" ca="1" si="1117"/>
        <v>#REF!</v>
      </c>
      <c r="CW355" s="167" t="e">
        <f t="shared" ca="1" si="1118"/>
        <v>#REF!</v>
      </c>
      <c r="CX355" s="167" t="e">
        <f t="shared" ca="1" si="1119"/>
        <v>#REF!</v>
      </c>
      <c r="CY355" s="167" t="e">
        <f t="shared" ca="1" si="1120"/>
        <v>#REF!</v>
      </c>
      <c r="CZ355" s="167" t="e">
        <f t="shared" ca="1" si="1121"/>
        <v>#REF!</v>
      </c>
      <c r="DA355" s="167" t="e">
        <f t="shared" ca="1" si="1122"/>
        <v>#REF!</v>
      </c>
      <c r="DB355" s="167" t="e">
        <f t="shared" ca="1" si="1123"/>
        <v>#REF!</v>
      </c>
      <c r="DC355" s="167" t="e">
        <f t="shared" ca="1" si="1124"/>
        <v>#REF!</v>
      </c>
      <c r="DD355" s="167" t="e">
        <f t="shared" ca="1" si="1125"/>
        <v>#REF!</v>
      </c>
      <c r="DE355" s="167" t="e">
        <f t="shared" ca="1" si="1126"/>
        <v>#REF!</v>
      </c>
      <c r="DF355" s="167" t="e">
        <f t="shared" ca="1" si="1127"/>
        <v>#REF!</v>
      </c>
      <c r="DH355" s="167">
        <f t="shared" si="1128"/>
        <v>0</v>
      </c>
      <c r="DI355" s="167">
        <f t="shared" si="1129"/>
        <v>0</v>
      </c>
      <c r="DJ355" s="167">
        <f t="shared" si="1130"/>
        <v>0</v>
      </c>
      <c r="DK355" s="167">
        <f t="shared" si="1131"/>
        <v>0</v>
      </c>
      <c r="DL355" s="167">
        <f t="shared" si="1132"/>
        <v>0</v>
      </c>
      <c r="DM355" s="167">
        <f t="shared" si="1133"/>
        <v>0</v>
      </c>
      <c r="DN355" s="167">
        <f t="shared" si="1134"/>
        <v>0</v>
      </c>
      <c r="DO355" s="167">
        <f t="shared" si="1135"/>
        <v>0</v>
      </c>
      <c r="DP355" s="167">
        <f t="shared" si="1136"/>
        <v>0</v>
      </c>
      <c r="DQ355" s="167">
        <f t="shared" si="1137"/>
        <v>0</v>
      </c>
      <c r="DR355" s="167">
        <f t="shared" si="1138"/>
        <v>0</v>
      </c>
      <c r="DS355" s="167">
        <f t="shared" si="1139"/>
        <v>0</v>
      </c>
      <c r="DT355" s="167">
        <f t="shared" si="1140"/>
        <v>0</v>
      </c>
      <c r="DU355" s="167">
        <f t="shared" si="1141"/>
        <v>0</v>
      </c>
      <c r="DV355" s="167">
        <f t="shared" si="1142"/>
        <v>0</v>
      </c>
      <c r="DW355" s="167">
        <f t="shared" si="1143"/>
        <v>0</v>
      </c>
      <c r="DY355" s="167" t="e">
        <f t="shared" ca="1" si="1179"/>
        <v>#REF!</v>
      </c>
      <c r="DZ355" s="167" t="e">
        <f t="shared" ca="1" si="1180"/>
        <v>#REF!</v>
      </c>
      <c r="EA355" s="167" t="e">
        <f t="shared" ca="1" si="1181"/>
        <v>#REF!</v>
      </c>
      <c r="EB355" s="167" t="e">
        <f t="shared" ca="1" si="1182"/>
        <v>#REF!</v>
      </c>
      <c r="EC355" s="167" t="e">
        <f t="shared" ca="1" si="1183"/>
        <v>#REF!</v>
      </c>
      <c r="ED355" s="167" t="e">
        <f t="shared" ca="1" si="1184"/>
        <v>#REF!</v>
      </c>
      <c r="EE355" s="167" t="e">
        <f t="shared" ca="1" si="1185"/>
        <v>#REF!</v>
      </c>
      <c r="EF355" s="167" t="e">
        <f t="shared" ca="1" si="1186"/>
        <v>#REF!</v>
      </c>
      <c r="EG355" s="167" t="e">
        <f t="shared" ca="1" si="1187"/>
        <v>#REF!</v>
      </c>
      <c r="EH355" s="167" t="e">
        <f t="shared" ca="1" si="1188"/>
        <v>#REF!</v>
      </c>
      <c r="EI355" s="167" t="e">
        <f t="shared" ca="1" si="1189"/>
        <v>#REF!</v>
      </c>
      <c r="EJ355" s="167" t="e">
        <f t="shared" ca="1" si="1190"/>
        <v>#REF!</v>
      </c>
      <c r="EK355" s="167" t="e">
        <f t="shared" ca="1" si="1191"/>
        <v>#REF!</v>
      </c>
      <c r="EL355" s="167" t="e">
        <f t="shared" ca="1" si="1192"/>
        <v>#REF!</v>
      </c>
      <c r="EM355" s="167" t="e">
        <f t="shared" ca="1" si="1193"/>
        <v>#REF!</v>
      </c>
      <c r="EN355" s="167" t="e">
        <f t="shared" ca="1" si="1194"/>
        <v>#REF!</v>
      </c>
      <c r="EP355" s="167">
        <f t="shared" si="1195"/>
        <v>0</v>
      </c>
      <c r="EQ355" s="167">
        <f t="shared" si="1196"/>
        <v>0</v>
      </c>
      <c r="ER355" s="167">
        <f t="shared" si="1197"/>
        <v>0</v>
      </c>
      <c r="ES355" s="167">
        <f t="shared" si="1198"/>
        <v>0</v>
      </c>
      <c r="ET355" s="167">
        <f t="shared" si="1199"/>
        <v>0</v>
      </c>
      <c r="EU355" s="167">
        <f t="shared" si="1200"/>
        <v>0</v>
      </c>
      <c r="EV355" s="167">
        <f t="shared" si="1201"/>
        <v>0</v>
      </c>
      <c r="EW355" s="167">
        <f t="shared" si="1202"/>
        <v>0</v>
      </c>
      <c r="EX355" s="167">
        <f t="shared" si="1203"/>
        <v>0</v>
      </c>
      <c r="EY355" s="167">
        <f t="shared" si="1204"/>
        <v>0</v>
      </c>
      <c r="EZ355" s="167">
        <f t="shared" si="1205"/>
        <v>0</v>
      </c>
      <c r="FA355" s="167">
        <f t="shared" si="1206"/>
        <v>0</v>
      </c>
      <c r="FB355" s="167">
        <f t="shared" si="1207"/>
        <v>0</v>
      </c>
      <c r="FC355" s="167">
        <f t="shared" si="1208"/>
        <v>0</v>
      </c>
      <c r="FD355" s="167">
        <f t="shared" si="1209"/>
        <v>0</v>
      </c>
      <c r="FE355" s="167">
        <f t="shared" si="1210"/>
        <v>0</v>
      </c>
      <c r="FG355" s="167">
        <f t="shared" si="1211"/>
        <v>0</v>
      </c>
      <c r="FH355" s="167">
        <f t="shared" si="1212"/>
        <v>0</v>
      </c>
      <c r="FI355" s="167">
        <f t="shared" si="1213"/>
        <v>0</v>
      </c>
      <c r="FJ355" s="167">
        <f t="shared" si="1214"/>
        <v>0</v>
      </c>
      <c r="FK355" s="167">
        <f t="shared" si="1215"/>
        <v>0</v>
      </c>
      <c r="FL355" s="167">
        <f t="shared" si="1216"/>
        <v>0</v>
      </c>
      <c r="FM355" s="167">
        <f t="shared" si="1217"/>
        <v>0</v>
      </c>
      <c r="FN355" s="167">
        <f t="shared" si="1218"/>
        <v>0</v>
      </c>
      <c r="FO355" s="167">
        <f t="shared" si="1219"/>
        <v>0</v>
      </c>
      <c r="FP355" s="167">
        <f t="shared" si="1220"/>
        <v>0</v>
      </c>
      <c r="FQ355" s="167">
        <f t="shared" si="1221"/>
        <v>0</v>
      </c>
      <c r="FR355" s="167">
        <f t="shared" si="1222"/>
        <v>0</v>
      </c>
      <c r="FS355" s="167">
        <f t="shared" si="1223"/>
        <v>0</v>
      </c>
      <c r="FT355" s="167">
        <f t="shared" si="1224"/>
        <v>0</v>
      </c>
      <c r="FU355" s="167">
        <f t="shared" si="1225"/>
        <v>0</v>
      </c>
      <c r="FV355" s="167">
        <f t="shared" si="1226"/>
        <v>0</v>
      </c>
      <c r="FX355" s="167">
        <f t="shared" si="1227"/>
        <v>0</v>
      </c>
      <c r="FY355" s="167">
        <f t="shared" si="1228"/>
        <v>0</v>
      </c>
      <c r="FZ355" s="167">
        <f t="shared" si="1229"/>
        <v>0</v>
      </c>
      <c r="GA355" s="167">
        <f t="shared" si="1230"/>
        <v>0</v>
      </c>
      <c r="GB355" s="167">
        <f t="shared" si="1231"/>
        <v>0</v>
      </c>
      <c r="GC355" s="167">
        <f t="shared" si="1232"/>
        <v>0</v>
      </c>
      <c r="GD355" s="167">
        <f t="shared" si="1233"/>
        <v>0</v>
      </c>
      <c r="GE355" s="167">
        <f t="shared" si="1234"/>
        <v>0</v>
      </c>
      <c r="GF355" s="167">
        <f t="shared" si="1235"/>
        <v>0</v>
      </c>
      <c r="GG355" s="167">
        <f t="shared" si="1236"/>
        <v>0</v>
      </c>
      <c r="GH355" s="167">
        <f t="shared" si="1237"/>
        <v>0</v>
      </c>
      <c r="GI355" s="167">
        <f t="shared" si="1238"/>
        <v>0</v>
      </c>
      <c r="GJ355" s="167">
        <f t="shared" si="1239"/>
        <v>0</v>
      </c>
      <c r="GK355" s="167">
        <f t="shared" si="1240"/>
        <v>0</v>
      </c>
      <c r="GL355" s="167">
        <f t="shared" si="1241"/>
        <v>0</v>
      </c>
      <c r="GM355" s="167">
        <f t="shared" si="1242"/>
        <v>0</v>
      </c>
      <c r="GO355" s="167" t="e">
        <f t="shared" ca="1" si="1077"/>
        <v>#REF!</v>
      </c>
      <c r="GP355" s="167" t="e">
        <f t="shared" ca="1" si="1259"/>
        <v>#REF!</v>
      </c>
      <c r="GQ355" s="167" t="e">
        <f t="shared" ca="1" si="1259"/>
        <v>#REF!</v>
      </c>
      <c r="GR355" s="167" t="e">
        <f t="shared" ca="1" si="1259"/>
        <v>#REF!</v>
      </c>
      <c r="GS355" s="167" t="e">
        <f t="shared" ca="1" si="1259"/>
        <v>#REF!</v>
      </c>
      <c r="GT355" s="167" t="e">
        <f t="shared" ca="1" si="1259"/>
        <v>#REF!</v>
      </c>
      <c r="GU355" s="167" t="e">
        <f t="shared" ca="1" si="1259"/>
        <v>#REF!</v>
      </c>
      <c r="GV355" s="167" t="e">
        <f t="shared" ca="1" si="1259"/>
        <v>#REF!</v>
      </c>
      <c r="GW355" s="167" t="e">
        <f t="shared" ca="1" si="1259"/>
        <v>#REF!</v>
      </c>
      <c r="GX355" s="167" t="e">
        <f t="shared" ca="1" si="1259"/>
        <v>#REF!</v>
      </c>
      <c r="GY355" s="167" t="e">
        <f t="shared" ca="1" si="1259"/>
        <v>#REF!</v>
      </c>
      <c r="GZ355" s="167" t="e">
        <f t="shared" ca="1" si="1259"/>
        <v>#REF!</v>
      </c>
      <c r="HA355" s="167" t="e">
        <f t="shared" ca="1" si="1259"/>
        <v>#REF!</v>
      </c>
      <c r="HB355" s="167" t="e">
        <f t="shared" ca="1" si="1259"/>
        <v>#REF!</v>
      </c>
      <c r="HC355" s="167" t="e">
        <f t="shared" ca="1" si="1259"/>
        <v>#REF!</v>
      </c>
      <c r="HD355" s="167" t="e">
        <f t="shared" ca="1" si="1259"/>
        <v>#REF!</v>
      </c>
      <c r="HF355" s="167" t="e">
        <f t="shared" ca="1" si="1144"/>
        <v>#REF!</v>
      </c>
      <c r="HG355" s="167" t="e">
        <f t="shared" ca="1" si="1145"/>
        <v>#REF!</v>
      </c>
      <c r="HH355" s="167" t="e">
        <f t="shared" ca="1" si="1146"/>
        <v>#REF!</v>
      </c>
      <c r="HI355" s="167" t="e">
        <f t="shared" ca="1" si="1147"/>
        <v>#REF!</v>
      </c>
      <c r="HJ355" s="167" t="e">
        <f t="shared" ca="1" si="1148"/>
        <v>#REF!</v>
      </c>
      <c r="HK355" s="167" t="e">
        <f t="shared" ca="1" si="1149"/>
        <v>#REF!</v>
      </c>
      <c r="HL355" s="167" t="e">
        <f t="shared" ca="1" si="1150"/>
        <v>#REF!</v>
      </c>
      <c r="HM355" s="167" t="e">
        <f t="shared" ca="1" si="1151"/>
        <v>#REF!</v>
      </c>
      <c r="HN355" s="167" t="e">
        <f t="shared" ca="1" si="1152"/>
        <v>#REF!</v>
      </c>
      <c r="HO355" s="167" t="e">
        <f t="shared" ca="1" si="1153"/>
        <v>#REF!</v>
      </c>
      <c r="HP355" s="167" t="e">
        <f t="shared" ca="1" si="1154"/>
        <v>#REF!</v>
      </c>
      <c r="HQ355" s="167" t="e">
        <f t="shared" ca="1" si="1155"/>
        <v>#REF!</v>
      </c>
      <c r="HR355" s="167" t="e">
        <f t="shared" ca="1" si="1156"/>
        <v>#REF!</v>
      </c>
      <c r="HS355" s="167" t="e">
        <f t="shared" ca="1" si="1157"/>
        <v>#REF!</v>
      </c>
      <c r="HT355" s="167" t="e">
        <f t="shared" ca="1" si="1158"/>
        <v>#REF!</v>
      </c>
      <c r="HU355" s="167" t="e">
        <f t="shared" ca="1" si="1159"/>
        <v>#REF!</v>
      </c>
      <c r="HW355" s="167" t="e">
        <f t="shared" ca="1" si="1160"/>
        <v>#REF!</v>
      </c>
      <c r="HX355" s="167">
        <f t="shared" si="1161"/>
        <v>0</v>
      </c>
      <c r="HY355" s="167" t="e">
        <f t="shared" ca="1" si="1243"/>
        <v>#REF!</v>
      </c>
      <c r="HZ355" s="219" t="e">
        <f t="shared" ca="1" si="1244"/>
        <v>#REF!</v>
      </c>
    </row>
    <row r="356" spans="1:234" s="48" customFormat="1">
      <c r="A356" s="3" t="s">
        <v>706</v>
      </c>
      <c r="B356" s="202" t="str">
        <f>INDEX('Ref1'!$E:$E,MATCH(A356,'Ref1'!$A:$A,0))</f>
        <v>Wakefield</v>
      </c>
      <c r="C356" s="42" t="str">
        <f>INDEX(Data1!B:B,MATCH(A356,Data1!A:A,0))</f>
        <v>MD</v>
      </c>
      <c r="D356" s="253" t="str">
        <f>INDEX(Data1!C:C,MATCH(A356,Data1!A:A,0))</f>
        <v>YH</v>
      </c>
      <c r="E356" s="200" t="str">
        <f>IF($C$6="No","No",IF(COUNTIF(Inputs!$K$359:$K$398,$A356)&gt;0,"Yes","No"))</f>
        <v>No</v>
      </c>
      <c r="F356" s="404"/>
      <c r="G356" s="62">
        <f>INDEX('4_RatesSplit'!K:K,MATCH($A356,'4_RatesSplit'!$A:$A,0))</f>
        <v>0</v>
      </c>
      <c r="H356" s="171">
        <f>INDEX('4_RatesSplit'!L:L,MATCH($A356,'4_RatesSplit'!$A:$A,0))</f>
        <v>0</v>
      </c>
      <c r="I356" s="167">
        <f>INDEX('4_RatesSplit'!M:M,MATCH($A356,'4_RatesSplit'!$A:$A,0))</f>
        <v>0</v>
      </c>
      <c r="J356" s="167">
        <f>INDEX('4_RatesSplit'!N:N,MATCH($A356,'4_RatesSplit'!$A:$A,0))</f>
        <v>0</v>
      </c>
      <c r="K356" s="167">
        <f>INDEX('4_RatesSplit'!O:O,MATCH($A356,'4_RatesSplit'!$A:$A,0))</f>
        <v>0</v>
      </c>
      <c r="L356" s="167">
        <f>INDEX('4_RatesSplit'!P:P,MATCH($A356,'4_RatesSplit'!$A:$A,0))</f>
        <v>0</v>
      </c>
      <c r="M356" s="167">
        <f>INDEX('4_RatesSplit'!Q:Q,MATCH($A356,'4_RatesSplit'!$A:$A,0))</f>
        <v>0</v>
      </c>
      <c r="N356" s="167">
        <f>INDEX('4_RatesSplit'!R:R,MATCH($A356,'4_RatesSplit'!$A:$A,0))</f>
        <v>0</v>
      </c>
      <c r="O356" s="167">
        <f>INDEX('4_RatesSplit'!S:S,MATCH($A356,'4_RatesSplit'!$A:$A,0))</f>
        <v>0</v>
      </c>
      <c r="P356" s="167">
        <f>INDEX('4_RatesSplit'!T:T,MATCH($A356,'4_RatesSplit'!$A:$A,0))</f>
        <v>0</v>
      </c>
      <c r="Q356" s="167">
        <f>INDEX('4_RatesSplit'!U:U,MATCH($A356,'4_RatesSplit'!$A:$A,0))</f>
        <v>0</v>
      </c>
      <c r="R356" s="167">
        <f>INDEX('4_RatesSplit'!V:V,MATCH($A356,'4_RatesSplit'!$A:$A,0))</f>
        <v>0</v>
      </c>
      <c r="S356" s="167">
        <f>INDEX('4_RatesSplit'!W:W,MATCH($A356,'4_RatesSplit'!$A:$A,0))</f>
        <v>0</v>
      </c>
      <c r="T356" s="167">
        <f>INDEX('4_RatesSplit'!X:X,MATCH($A356,'4_RatesSplit'!$A:$A,0))</f>
        <v>0</v>
      </c>
      <c r="U356" s="167">
        <f>INDEX('4_RatesSplit'!Y:Y,MATCH($A356,'4_RatesSplit'!$A:$A,0))</f>
        <v>0</v>
      </c>
      <c r="V356" s="167">
        <f>INDEX('4_RatesSplit'!Z:Z,MATCH($A356,'4_RatesSplit'!$A:$A,0))</f>
        <v>0</v>
      </c>
      <c r="W356" s="167">
        <f>INDEX('4_RatesSplit'!AA:AA,MATCH($A356,'4_RatesSplit'!$A:$A,0))</f>
        <v>0</v>
      </c>
      <c r="X356" s="18"/>
      <c r="Y356" s="168" t="e">
        <f ca="1">INDEX('4_RatesSplit'!AT:AT,MATCH($A356,'4_RatesSplit'!$A:$A,0))</f>
        <v>#REF!</v>
      </c>
      <c r="Z356" s="168" t="e">
        <f ca="1">INDEX('4_RatesSplit'!AU:AU,MATCH($A356,'4_RatesSplit'!$A:$A,0))</f>
        <v>#REF!</v>
      </c>
      <c r="AA356" s="168" t="e">
        <f ca="1">INDEX('4_RatesSplit'!AV:AV,MATCH($A356,'4_RatesSplit'!$A:$A,0))</f>
        <v>#REF!</v>
      </c>
      <c r="AB356" s="168" t="e">
        <f ca="1">INDEX('4_RatesSplit'!AW:AW,MATCH($A356,'4_RatesSplit'!$A:$A,0))</f>
        <v>#REF!</v>
      </c>
      <c r="AC356" s="168" t="e">
        <f ca="1">INDEX('4_RatesSplit'!AX:AX,MATCH($A356,'4_RatesSplit'!$A:$A,0))</f>
        <v>#REF!</v>
      </c>
      <c r="AD356" s="168" t="e">
        <f ca="1">INDEX('4_RatesSplit'!AY:AY,MATCH($A356,'4_RatesSplit'!$A:$A,0))</f>
        <v>#REF!</v>
      </c>
      <c r="AE356" s="168" t="e">
        <f ca="1">INDEX('4_RatesSplit'!AZ:AZ,MATCH($A356,'4_RatesSplit'!$A:$A,0))</f>
        <v>#REF!</v>
      </c>
      <c r="AF356" s="168" t="e">
        <f ca="1">INDEX('4_RatesSplit'!BA:BA,MATCH($A356,'4_RatesSplit'!$A:$A,0))</f>
        <v>#REF!</v>
      </c>
      <c r="AG356" s="168" t="e">
        <f ca="1">INDEX('4_RatesSplit'!BB:BB,MATCH($A356,'4_RatesSplit'!$A:$A,0))</f>
        <v>#REF!</v>
      </c>
      <c r="AH356" s="168" t="e">
        <f ca="1">INDEX('4_RatesSplit'!BC:BC,MATCH($A356,'4_RatesSplit'!$A:$A,0))</f>
        <v>#REF!</v>
      </c>
      <c r="AI356" s="168" t="e">
        <f ca="1">INDEX('4_RatesSplit'!BD:BD,MATCH($A356,'4_RatesSplit'!$A:$A,0))</f>
        <v>#REF!</v>
      </c>
      <c r="AJ356" s="168" t="e">
        <f ca="1">INDEX('4_RatesSplit'!BE:BE,MATCH($A356,'4_RatesSplit'!$A:$A,0))</f>
        <v>#REF!</v>
      </c>
      <c r="AK356" s="168" t="e">
        <f ca="1">INDEX('4_RatesSplit'!BF:BF,MATCH($A356,'4_RatesSplit'!$A:$A,0))</f>
        <v>#REF!</v>
      </c>
      <c r="AL356" s="168" t="e">
        <f ca="1">INDEX('4_RatesSplit'!BG:BG,MATCH($A356,'4_RatesSplit'!$A:$A,0))</f>
        <v>#REF!</v>
      </c>
      <c r="AM356" s="168" t="e">
        <f ca="1">INDEX('4_RatesSplit'!BH:BH,MATCH($A356,'4_RatesSplit'!$A:$A,0))</f>
        <v>#REF!</v>
      </c>
      <c r="AN356" s="198" t="e">
        <f ca="1">INDEX('4_RatesSplit'!BI:BI,MATCH($A356,'4_RatesSplit'!$A:$A,0))</f>
        <v>#REF!</v>
      </c>
      <c r="AO356" s="114"/>
      <c r="AP356" s="167" t="e">
        <f t="shared" ca="1" si="1162"/>
        <v>#REF!</v>
      </c>
      <c r="AQ356" s="167" t="e">
        <f t="shared" ca="1" si="1163"/>
        <v>#REF!</v>
      </c>
      <c r="AR356" s="167" t="e">
        <f t="shared" ca="1" si="1164"/>
        <v>#REF!</v>
      </c>
      <c r="AS356" s="167" t="e">
        <f t="shared" ca="1" si="1165"/>
        <v>#REF!</v>
      </c>
      <c r="AT356" s="167" t="e">
        <f t="shared" ca="1" si="1166"/>
        <v>#REF!</v>
      </c>
      <c r="AU356" s="167" t="e">
        <f t="shared" ca="1" si="1167"/>
        <v>#REF!</v>
      </c>
      <c r="AV356" s="167" t="e">
        <f t="shared" ca="1" si="1168"/>
        <v>#REF!</v>
      </c>
      <c r="AW356" s="167" t="e">
        <f t="shared" ca="1" si="1169"/>
        <v>#REF!</v>
      </c>
      <c r="AX356" s="167" t="e">
        <f t="shared" ca="1" si="1170"/>
        <v>#REF!</v>
      </c>
      <c r="AY356" s="167" t="e">
        <f t="shared" ca="1" si="1171"/>
        <v>#REF!</v>
      </c>
      <c r="AZ356" s="167" t="e">
        <f t="shared" ca="1" si="1172"/>
        <v>#REF!</v>
      </c>
      <c r="BA356" s="167" t="e">
        <f t="shared" ca="1" si="1173"/>
        <v>#REF!</v>
      </c>
      <c r="BB356" s="167" t="e">
        <f t="shared" ca="1" si="1174"/>
        <v>#REF!</v>
      </c>
      <c r="BC356" s="167" t="e">
        <f t="shared" ca="1" si="1175"/>
        <v>#REF!</v>
      </c>
      <c r="BD356" s="167" t="e">
        <f t="shared" ca="1" si="1176"/>
        <v>#REF!</v>
      </c>
      <c r="BE356" s="167" t="e">
        <f t="shared" ca="1" si="1177"/>
        <v>#REF!</v>
      </c>
      <c r="BF356" s="18"/>
      <c r="BG356" s="168">
        <f>INDEX('2_Needs'!$F:$F,MATCH($A356,'2_Needs'!$A:$A,0))</f>
        <v>5.782029217834668E-3</v>
      </c>
      <c r="BH356" s="114"/>
      <c r="BI356" s="167">
        <f t="shared" ref="BI356:BX356" si="1266">IF(BI$3="reset",$BG356*BI$6,BH356*(1+$C$4))</f>
        <v>0</v>
      </c>
      <c r="BJ356" s="167">
        <f t="shared" si="1266"/>
        <v>0</v>
      </c>
      <c r="BK356" s="167">
        <f t="shared" si="1266"/>
        <v>0</v>
      </c>
      <c r="BL356" s="167">
        <f t="shared" si="1266"/>
        <v>0</v>
      </c>
      <c r="BM356" s="167">
        <f t="shared" si="1266"/>
        <v>0</v>
      </c>
      <c r="BN356" s="167">
        <f t="shared" si="1266"/>
        <v>0</v>
      </c>
      <c r="BO356" s="167">
        <f t="shared" si="1266"/>
        <v>0</v>
      </c>
      <c r="BP356" s="167">
        <f t="shared" si="1266"/>
        <v>0</v>
      </c>
      <c r="BQ356" s="167">
        <f t="shared" si="1266"/>
        <v>0</v>
      </c>
      <c r="BR356" s="167">
        <f t="shared" si="1266"/>
        <v>0</v>
      </c>
      <c r="BS356" s="167">
        <f t="shared" si="1266"/>
        <v>0</v>
      </c>
      <c r="BT356" s="167">
        <f t="shared" si="1266"/>
        <v>0</v>
      </c>
      <c r="BU356" s="167">
        <f t="shared" si="1266"/>
        <v>0</v>
      </c>
      <c r="BV356" s="167">
        <f t="shared" si="1266"/>
        <v>0</v>
      </c>
      <c r="BW356" s="167">
        <f t="shared" si="1266"/>
        <v>0</v>
      </c>
      <c r="BX356" s="167">
        <f t="shared" si="1266"/>
        <v>0</v>
      </c>
      <c r="BZ356" s="167" t="e">
        <f t="shared" ca="1" si="1096"/>
        <v>#REF!</v>
      </c>
      <c r="CA356" s="167" t="e">
        <f t="shared" ca="1" si="1097"/>
        <v>#REF!</v>
      </c>
      <c r="CB356" s="167" t="e">
        <f t="shared" ca="1" si="1098"/>
        <v>#REF!</v>
      </c>
      <c r="CC356" s="167" t="e">
        <f t="shared" ca="1" si="1099"/>
        <v>#REF!</v>
      </c>
      <c r="CD356" s="167" t="e">
        <f t="shared" ca="1" si="1100"/>
        <v>#REF!</v>
      </c>
      <c r="CE356" s="167" t="e">
        <f t="shared" ca="1" si="1101"/>
        <v>#REF!</v>
      </c>
      <c r="CF356" s="167" t="e">
        <f t="shared" ca="1" si="1102"/>
        <v>#REF!</v>
      </c>
      <c r="CG356" s="167" t="e">
        <f t="shared" ca="1" si="1103"/>
        <v>#REF!</v>
      </c>
      <c r="CH356" s="167" t="e">
        <f t="shared" ca="1" si="1104"/>
        <v>#REF!</v>
      </c>
      <c r="CI356" s="167" t="e">
        <f t="shared" ca="1" si="1105"/>
        <v>#REF!</v>
      </c>
      <c r="CJ356" s="167" t="e">
        <f t="shared" ca="1" si="1106"/>
        <v>#REF!</v>
      </c>
      <c r="CK356" s="167" t="e">
        <f t="shared" ca="1" si="1107"/>
        <v>#REF!</v>
      </c>
      <c r="CL356" s="167" t="e">
        <f t="shared" ca="1" si="1108"/>
        <v>#REF!</v>
      </c>
      <c r="CM356" s="167" t="e">
        <f t="shared" ca="1" si="1109"/>
        <v>#REF!</v>
      </c>
      <c r="CN356" s="167" t="e">
        <f t="shared" ca="1" si="1110"/>
        <v>#REF!</v>
      </c>
      <c r="CO356" s="167" t="e">
        <f t="shared" ca="1" si="1111"/>
        <v>#REF!</v>
      </c>
      <c r="CQ356" s="167" t="e">
        <f t="shared" ca="1" si="1112"/>
        <v>#REF!</v>
      </c>
      <c r="CR356" s="167" t="e">
        <f t="shared" ca="1" si="1113"/>
        <v>#REF!</v>
      </c>
      <c r="CS356" s="167" t="e">
        <f t="shared" ca="1" si="1114"/>
        <v>#REF!</v>
      </c>
      <c r="CT356" s="167" t="e">
        <f t="shared" ca="1" si="1115"/>
        <v>#REF!</v>
      </c>
      <c r="CU356" s="167" t="e">
        <f t="shared" ca="1" si="1116"/>
        <v>#REF!</v>
      </c>
      <c r="CV356" s="167" t="e">
        <f t="shared" ca="1" si="1117"/>
        <v>#REF!</v>
      </c>
      <c r="CW356" s="167" t="e">
        <f t="shared" ca="1" si="1118"/>
        <v>#REF!</v>
      </c>
      <c r="CX356" s="167" t="e">
        <f t="shared" ca="1" si="1119"/>
        <v>#REF!</v>
      </c>
      <c r="CY356" s="167" t="e">
        <f t="shared" ca="1" si="1120"/>
        <v>#REF!</v>
      </c>
      <c r="CZ356" s="167" t="e">
        <f t="shared" ca="1" si="1121"/>
        <v>#REF!</v>
      </c>
      <c r="DA356" s="167" t="e">
        <f t="shared" ca="1" si="1122"/>
        <v>#REF!</v>
      </c>
      <c r="DB356" s="167" t="e">
        <f t="shared" ca="1" si="1123"/>
        <v>#REF!</v>
      </c>
      <c r="DC356" s="167" t="e">
        <f t="shared" ca="1" si="1124"/>
        <v>#REF!</v>
      </c>
      <c r="DD356" s="167" t="e">
        <f t="shared" ca="1" si="1125"/>
        <v>#REF!</v>
      </c>
      <c r="DE356" s="167" t="e">
        <f t="shared" ca="1" si="1126"/>
        <v>#REF!</v>
      </c>
      <c r="DF356" s="167" t="e">
        <f t="shared" ca="1" si="1127"/>
        <v>#REF!</v>
      </c>
      <c r="DH356" s="167">
        <f t="shared" si="1128"/>
        <v>0</v>
      </c>
      <c r="DI356" s="167">
        <f t="shared" si="1129"/>
        <v>0</v>
      </c>
      <c r="DJ356" s="167">
        <f t="shared" si="1130"/>
        <v>0</v>
      </c>
      <c r="DK356" s="167">
        <f t="shared" si="1131"/>
        <v>0</v>
      </c>
      <c r="DL356" s="167">
        <f t="shared" si="1132"/>
        <v>0</v>
      </c>
      <c r="DM356" s="167">
        <f t="shared" si="1133"/>
        <v>0</v>
      </c>
      <c r="DN356" s="167">
        <f t="shared" si="1134"/>
        <v>0</v>
      </c>
      <c r="DO356" s="167">
        <f t="shared" si="1135"/>
        <v>0</v>
      </c>
      <c r="DP356" s="167">
        <f t="shared" si="1136"/>
        <v>0</v>
      </c>
      <c r="DQ356" s="167">
        <f t="shared" si="1137"/>
        <v>0</v>
      </c>
      <c r="DR356" s="167">
        <f t="shared" si="1138"/>
        <v>0</v>
      </c>
      <c r="DS356" s="167">
        <f t="shared" si="1139"/>
        <v>0</v>
      </c>
      <c r="DT356" s="167">
        <f t="shared" si="1140"/>
        <v>0</v>
      </c>
      <c r="DU356" s="167">
        <f t="shared" si="1141"/>
        <v>0</v>
      </c>
      <c r="DV356" s="167">
        <f t="shared" si="1142"/>
        <v>0</v>
      </c>
      <c r="DW356" s="167">
        <f t="shared" si="1143"/>
        <v>0</v>
      </c>
      <c r="DY356" s="167" t="e">
        <f t="shared" ca="1" si="1179"/>
        <v>#REF!</v>
      </c>
      <c r="DZ356" s="167" t="e">
        <f t="shared" ca="1" si="1180"/>
        <v>#REF!</v>
      </c>
      <c r="EA356" s="167" t="e">
        <f t="shared" ca="1" si="1181"/>
        <v>#REF!</v>
      </c>
      <c r="EB356" s="167" t="e">
        <f t="shared" ca="1" si="1182"/>
        <v>#REF!</v>
      </c>
      <c r="EC356" s="167" t="e">
        <f t="shared" ca="1" si="1183"/>
        <v>#REF!</v>
      </c>
      <c r="ED356" s="167" t="e">
        <f t="shared" ca="1" si="1184"/>
        <v>#REF!</v>
      </c>
      <c r="EE356" s="167" t="e">
        <f t="shared" ca="1" si="1185"/>
        <v>#REF!</v>
      </c>
      <c r="EF356" s="167" t="e">
        <f t="shared" ca="1" si="1186"/>
        <v>#REF!</v>
      </c>
      <c r="EG356" s="167" t="e">
        <f t="shared" ca="1" si="1187"/>
        <v>#REF!</v>
      </c>
      <c r="EH356" s="167" t="e">
        <f t="shared" ca="1" si="1188"/>
        <v>#REF!</v>
      </c>
      <c r="EI356" s="167" t="e">
        <f t="shared" ca="1" si="1189"/>
        <v>#REF!</v>
      </c>
      <c r="EJ356" s="167" t="e">
        <f t="shared" ca="1" si="1190"/>
        <v>#REF!</v>
      </c>
      <c r="EK356" s="167" t="e">
        <f t="shared" ca="1" si="1191"/>
        <v>#REF!</v>
      </c>
      <c r="EL356" s="167" t="e">
        <f t="shared" ca="1" si="1192"/>
        <v>#REF!</v>
      </c>
      <c r="EM356" s="167" t="e">
        <f t="shared" ca="1" si="1193"/>
        <v>#REF!</v>
      </c>
      <c r="EN356" s="167" t="e">
        <f t="shared" ca="1" si="1194"/>
        <v>#REF!</v>
      </c>
      <c r="EP356" s="167">
        <f t="shared" si="1195"/>
        <v>0</v>
      </c>
      <c r="EQ356" s="167">
        <f t="shared" si="1196"/>
        <v>0</v>
      </c>
      <c r="ER356" s="167">
        <f t="shared" si="1197"/>
        <v>0</v>
      </c>
      <c r="ES356" s="167">
        <f t="shared" si="1198"/>
        <v>0</v>
      </c>
      <c r="ET356" s="167">
        <f t="shared" si="1199"/>
        <v>0</v>
      </c>
      <c r="EU356" s="167">
        <f t="shared" si="1200"/>
        <v>0</v>
      </c>
      <c r="EV356" s="167">
        <f t="shared" si="1201"/>
        <v>0</v>
      </c>
      <c r="EW356" s="167">
        <f t="shared" si="1202"/>
        <v>0</v>
      </c>
      <c r="EX356" s="167">
        <f t="shared" si="1203"/>
        <v>0</v>
      </c>
      <c r="EY356" s="167">
        <f t="shared" si="1204"/>
        <v>0</v>
      </c>
      <c r="EZ356" s="167">
        <f t="shared" si="1205"/>
        <v>0</v>
      </c>
      <c r="FA356" s="167">
        <f t="shared" si="1206"/>
        <v>0</v>
      </c>
      <c r="FB356" s="167">
        <f t="shared" si="1207"/>
        <v>0</v>
      </c>
      <c r="FC356" s="167">
        <f t="shared" si="1208"/>
        <v>0</v>
      </c>
      <c r="FD356" s="167">
        <f t="shared" si="1209"/>
        <v>0</v>
      </c>
      <c r="FE356" s="167">
        <f t="shared" si="1210"/>
        <v>0</v>
      </c>
      <c r="FG356" s="167">
        <f t="shared" si="1211"/>
        <v>0</v>
      </c>
      <c r="FH356" s="167">
        <f t="shared" si="1212"/>
        <v>0</v>
      </c>
      <c r="FI356" s="167">
        <f t="shared" si="1213"/>
        <v>0</v>
      </c>
      <c r="FJ356" s="167">
        <f t="shared" si="1214"/>
        <v>0</v>
      </c>
      <c r="FK356" s="167">
        <f t="shared" si="1215"/>
        <v>0</v>
      </c>
      <c r="FL356" s="167">
        <f t="shared" si="1216"/>
        <v>0</v>
      </c>
      <c r="FM356" s="167">
        <f t="shared" si="1217"/>
        <v>0</v>
      </c>
      <c r="FN356" s="167">
        <f t="shared" si="1218"/>
        <v>0</v>
      </c>
      <c r="FO356" s="167">
        <f t="shared" si="1219"/>
        <v>0</v>
      </c>
      <c r="FP356" s="167">
        <f t="shared" si="1220"/>
        <v>0</v>
      </c>
      <c r="FQ356" s="167">
        <f t="shared" si="1221"/>
        <v>0</v>
      </c>
      <c r="FR356" s="167">
        <f t="shared" si="1222"/>
        <v>0</v>
      </c>
      <c r="FS356" s="167">
        <f t="shared" si="1223"/>
        <v>0</v>
      </c>
      <c r="FT356" s="167">
        <f t="shared" si="1224"/>
        <v>0</v>
      </c>
      <c r="FU356" s="167">
        <f t="shared" si="1225"/>
        <v>0</v>
      </c>
      <c r="FV356" s="167">
        <f t="shared" si="1226"/>
        <v>0</v>
      </c>
      <c r="FX356" s="167">
        <f t="shared" si="1227"/>
        <v>0</v>
      </c>
      <c r="FY356" s="167">
        <f t="shared" si="1228"/>
        <v>0</v>
      </c>
      <c r="FZ356" s="167">
        <f t="shared" si="1229"/>
        <v>0</v>
      </c>
      <c r="GA356" s="167">
        <f t="shared" si="1230"/>
        <v>0</v>
      </c>
      <c r="GB356" s="167">
        <f t="shared" si="1231"/>
        <v>0</v>
      </c>
      <c r="GC356" s="167">
        <f t="shared" si="1232"/>
        <v>0</v>
      </c>
      <c r="GD356" s="167">
        <f t="shared" si="1233"/>
        <v>0</v>
      </c>
      <c r="GE356" s="167">
        <f t="shared" si="1234"/>
        <v>0</v>
      </c>
      <c r="GF356" s="167">
        <f t="shared" si="1235"/>
        <v>0</v>
      </c>
      <c r="GG356" s="167">
        <f t="shared" si="1236"/>
        <v>0</v>
      </c>
      <c r="GH356" s="167">
        <f t="shared" si="1237"/>
        <v>0</v>
      </c>
      <c r="GI356" s="167">
        <f t="shared" si="1238"/>
        <v>0</v>
      </c>
      <c r="GJ356" s="167">
        <f t="shared" si="1239"/>
        <v>0</v>
      </c>
      <c r="GK356" s="167">
        <f t="shared" si="1240"/>
        <v>0</v>
      </c>
      <c r="GL356" s="167">
        <f t="shared" si="1241"/>
        <v>0</v>
      </c>
      <c r="GM356" s="167">
        <f t="shared" si="1242"/>
        <v>0</v>
      </c>
      <c r="GO356" s="167" t="e">
        <f t="shared" ca="1" si="1077"/>
        <v>#REF!</v>
      </c>
      <c r="GP356" s="167" t="e">
        <f t="shared" ca="1" si="1259"/>
        <v>#REF!</v>
      </c>
      <c r="GQ356" s="167" t="e">
        <f t="shared" ca="1" si="1259"/>
        <v>#REF!</v>
      </c>
      <c r="GR356" s="167" t="e">
        <f t="shared" ca="1" si="1259"/>
        <v>#REF!</v>
      </c>
      <c r="GS356" s="167" t="e">
        <f t="shared" ca="1" si="1259"/>
        <v>#REF!</v>
      </c>
      <c r="GT356" s="167" t="e">
        <f t="shared" ca="1" si="1259"/>
        <v>#REF!</v>
      </c>
      <c r="GU356" s="167" t="e">
        <f t="shared" ca="1" si="1259"/>
        <v>#REF!</v>
      </c>
      <c r="GV356" s="167" t="e">
        <f t="shared" ca="1" si="1259"/>
        <v>#REF!</v>
      </c>
      <c r="GW356" s="167" t="e">
        <f t="shared" ca="1" si="1259"/>
        <v>#REF!</v>
      </c>
      <c r="GX356" s="167" t="e">
        <f t="shared" ca="1" si="1259"/>
        <v>#REF!</v>
      </c>
      <c r="GY356" s="167" t="e">
        <f t="shared" ca="1" si="1259"/>
        <v>#REF!</v>
      </c>
      <c r="GZ356" s="167" t="e">
        <f t="shared" ca="1" si="1259"/>
        <v>#REF!</v>
      </c>
      <c r="HA356" s="167" t="e">
        <f t="shared" ca="1" si="1259"/>
        <v>#REF!</v>
      </c>
      <c r="HB356" s="167" t="e">
        <f t="shared" ca="1" si="1259"/>
        <v>#REF!</v>
      </c>
      <c r="HC356" s="167" t="e">
        <f t="shared" ca="1" si="1259"/>
        <v>#REF!</v>
      </c>
      <c r="HD356" s="167" t="e">
        <f t="shared" ca="1" si="1259"/>
        <v>#REF!</v>
      </c>
      <c r="HF356" s="167" t="e">
        <f t="shared" ca="1" si="1144"/>
        <v>#REF!</v>
      </c>
      <c r="HG356" s="167" t="e">
        <f t="shared" ca="1" si="1145"/>
        <v>#REF!</v>
      </c>
      <c r="HH356" s="167" t="e">
        <f t="shared" ca="1" si="1146"/>
        <v>#REF!</v>
      </c>
      <c r="HI356" s="167" t="e">
        <f t="shared" ca="1" si="1147"/>
        <v>#REF!</v>
      </c>
      <c r="HJ356" s="167" t="e">
        <f t="shared" ca="1" si="1148"/>
        <v>#REF!</v>
      </c>
      <c r="HK356" s="167" t="e">
        <f t="shared" ca="1" si="1149"/>
        <v>#REF!</v>
      </c>
      <c r="HL356" s="167" t="e">
        <f t="shared" ca="1" si="1150"/>
        <v>#REF!</v>
      </c>
      <c r="HM356" s="167" t="e">
        <f t="shared" ca="1" si="1151"/>
        <v>#REF!</v>
      </c>
      <c r="HN356" s="167" t="e">
        <f t="shared" ca="1" si="1152"/>
        <v>#REF!</v>
      </c>
      <c r="HO356" s="167" t="e">
        <f t="shared" ca="1" si="1153"/>
        <v>#REF!</v>
      </c>
      <c r="HP356" s="167" t="e">
        <f t="shared" ca="1" si="1154"/>
        <v>#REF!</v>
      </c>
      <c r="HQ356" s="167" t="e">
        <f t="shared" ca="1" si="1155"/>
        <v>#REF!</v>
      </c>
      <c r="HR356" s="167" t="e">
        <f t="shared" ca="1" si="1156"/>
        <v>#REF!</v>
      </c>
      <c r="HS356" s="167" t="e">
        <f t="shared" ca="1" si="1157"/>
        <v>#REF!</v>
      </c>
      <c r="HT356" s="167" t="e">
        <f t="shared" ca="1" si="1158"/>
        <v>#REF!</v>
      </c>
      <c r="HU356" s="167" t="e">
        <f t="shared" ca="1" si="1159"/>
        <v>#REF!</v>
      </c>
      <c r="HW356" s="167" t="e">
        <f t="shared" ca="1" si="1160"/>
        <v>#REF!</v>
      </c>
      <c r="HX356" s="167">
        <f t="shared" si="1161"/>
        <v>0</v>
      </c>
      <c r="HY356" s="167" t="e">
        <f t="shared" ca="1" si="1243"/>
        <v>#REF!</v>
      </c>
      <c r="HZ356" s="219" t="e">
        <f t="shared" ca="1" si="1244"/>
        <v>#REF!</v>
      </c>
    </row>
    <row r="357" spans="1:234" s="48" customFormat="1">
      <c r="A357" s="3" t="s">
        <v>708</v>
      </c>
      <c r="B357" s="202" t="str">
        <f>INDEX('Ref1'!$E:$E,MATCH(A357,'Ref1'!$A:$A,0))</f>
        <v>Walsall</v>
      </c>
      <c r="C357" s="42" t="str">
        <f>INDEX(Data1!B:B,MATCH(A357,Data1!A:A,0))</f>
        <v>MD</v>
      </c>
      <c r="D357" s="253" t="str">
        <f>INDEX(Data1!C:C,MATCH(A357,Data1!A:A,0))</f>
        <v>WM</v>
      </c>
      <c r="E357" s="200" t="str">
        <f>IF($C$6="No","No",IF(COUNTIF(Inputs!$K$359:$K$398,$A357)&gt;0,"Yes","No"))</f>
        <v>No</v>
      </c>
      <c r="F357" s="404"/>
      <c r="G357" s="62">
        <f>INDEX('4_RatesSplit'!K:K,MATCH($A357,'4_RatesSplit'!$A:$A,0))</f>
        <v>0</v>
      </c>
      <c r="H357" s="171">
        <f>INDEX('4_RatesSplit'!L:L,MATCH($A357,'4_RatesSplit'!$A:$A,0))</f>
        <v>0</v>
      </c>
      <c r="I357" s="167">
        <f>INDEX('4_RatesSplit'!M:M,MATCH($A357,'4_RatesSplit'!$A:$A,0))</f>
        <v>0</v>
      </c>
      <c r="J357" s="167">
        <f>INDEX('4_RatesSplit'!N:N,MATCH($A357,'4_RatesSplit'!$A:$A,0))</f>
        <v>0</v>
      </c>
      <c r="K357" s="167">
        <f>INDEX('4_RatesSplit'!O:O,MATCH($A357,'4_RatesSplit'!$A:$A,0))</f>
        <v>0</v>
      </c>
      <c r="L357" s="167">
        <f>INDEX('4_RatesSplit'!P:P,MATCH($A357,'4_RatesSplit'!$A:$A,0))</f>
        <v>0</v>
      </c>
      <c r="M357" s="167">
        <f>INDEX('4_RatesSplit'!Q:Q,MATCH($A357,'4_RatesSplit'!$A:$A,0))</f>
        <v>0</v>
      </c>
      <c r="N357" s="167">
        <f>INDEX('4_RatesSplit'!R:R,MATCH($A357,'4_RatesSplit'!$A:$A,0))</f>
        <v>0</v>
      </c>
      <c r="O357" s="167">
        <f>INDEX('4_RatesSplit'!S:S,MATCH($A357,'4_RatesSplit'!$A:$A,0))</f>
        <v>0</v>
      </c>
      <c r="P357" s="167">
        <f>INDEX('4_RatesSplit'!T:T,MATCH($A357,'4_RatesSplit'!$A:$A,0))</f>
        <v>0</v>
      </c>
      <c r="Q357" s="167">
        <f>INDEX('4_RatesSplit'!U:U,MATCH($A357,'4_RatesSplit'!$A:$A,0))</f>
        <v>0</v>
      </c>
      <c r="R357" s="167">
        <f>INDEX('4_RatesSplit'!V:V,MATCH($A357,'4_RatesSplit'!$A:$A,0))</f>
        <v>0</v>
      </c>
      <c r="S357" s="167">
        <f>INDEX('4_RatesSplit'!W:W,MATCH($A357,'4_RatesSplit'!$A:$A,0))</f>
        <v>0</v>
      </c>
      <c r="T357" s="167">
        <f>INDEX('4_RatesSplit'!X:X,MATCH($A357,'4_RatesSplit'!$A:$A,0))</f>
        <v>0</v>
      </c>
      <c r="U357" s="167">
        <f>INDEX('4_RatesSplit'!Y:Y,MATCH($A357,'4_RatesSplit'!$A:$A,0))</f>
        <v>0</v>
      </c>
      <c r="V357" s="167">
        <f>INDEX('4_RatesSplit'!Z:Z,MATCH($A357,'4_RatesSplit'!$A:$A,0))</f>
        <v>0</v>
      </c>
      <c r="W357" s="167">
        <f>INDEX('4_RatesSplit'!AA:AA,MATCH($A357,'4_RatesSplit'!$A:$A,0))</f>
        <v>0</v>
      </c>
      <c r="X357" s="18"/>
      <c r="Y357" s="168" t="e">
        <f ca="1">INDEX('4_RatesSplit'!AT:AT,MATCH($A357,'4_RatesSplit'!$A:$A,0))</f>
        <v>#REF!</v>
      </c>
      <c r="Z357" s="168" t="e">
        <f ca="1">INDEX('4_RatesSplit'!AU:AU,MATCH($A357,'4_RatesSplit'!$A:$A,0))</f>
        <v>#REF!</v>
      </c>
      <c r="AA357" s="168" t="e">
        <f ca="1">INDEX('4_RatesSplit'!AV:AV,MATCH($A357,'4_RatesSplit'!$A:$A,0))</f>
        <v>#REF!</v>
      </c>
      <c r="AB357" s="168" t="e">
        <f ca="1">INDEX('4_RatesSplit'!AW:AW,MATCH($A357,'4_RatesSplit'!$A:$A,0))</f>
        <v>#REF!</v>
      </c>
      <c r="AC357" s="168" t="e">
        <f ca="1">INDEX('4_RatesSplit'!AX:AX,MATCH($A357,'4_RatesSplit'!$A:$A,0))</f>
        <v>#REF!</v>
      </c>
      <c r="AD357" s="168" t="e">
        <f ca="1">INDEX('4_RatesSplit'!AY:AY,MATCH($A357,'4_RatesSplit'!$A:$A,0))</f>
        <v>#REF!</v>
      </c>
      <c r="AE357" s="168" t="e">
        <f ca="1">INDEX('4_RatesSplit'!AZ:AZ,MATCH($A357,'4_RatesSplit'!$A:$A,0))</f>
        <v>#REF!</v>
      </c>
      <c r="AF357" s="168" t="e">
        <f ca="1">INDEX('4_RatesSplit'!BA:BA,MATCH($A357,'4_RatesSplit'!$A:$A,0))</f>
        <v>#REF!</v>
      </c>
      <c r="AG357" s="168" t="e">
        <f ca="1">INDEX('4_RatesSplit'!BB:BB,MATCH($A357,'4_RatesSplit'!$A:$A,0))</f>
        <v>#REF!</v>
      </c>
      <c r="AH357" s="168" t="e">
        <f ca="1">INDEX('4_RatesSplit'!BC:BC,MATCH($A357,'4_RatesSplit'!$A:$A,0))</f>
        <v>#REF!</v>
      </c>
      <c r="AI357" s="168" t="e">
        <f ca="1">INDEX('4_RatesSplit'!BD:BD,MATCH($A357,'4_RatesSplit'!$A:$A,0))</f>
        <v>#REF!</v>
      </c>
      <c r="AJ357" s="168" t="e">
        <f ca="1">INDEX('4_RatesSplit'!BE:BE,MATCH($A357,'4_RatesSplit'!$A:$A,0))</f>
        <v>#REF!</v>
      </c>
      <c r="AK357" s="168" t="e">
        <f ca="1">INDEX('4_RatesSplit'!BF:BF,MATCH($A357,'4_RatesSplit'!$A:$A,0))</f>
        <v>#REF!</v>
      </c>
      <c r="AL357" s="168" t="e">
        <f ca="1">INDEX('4_RatesSplit'!BG:BG,MATCH($A357,'4_RatesSplit'!$A:$A,0))</f>
        <v>#REF!</v>
      </c>
      <c r="AM357" s="168" t="e">
        <f ca="1">INDEX('4_RatesSplit'!BH:BH,MATCH($A357,'4_RatesSplit'!$A:$A,0))</f>
        <v>#REF!</v>
      </c>
      <c r="AN357" s="198" t="e">
        <f ca="1">INDEX('4_RatesSplit'!BI:BI,MATCH($A357,'4_RatesSplit'!$A:$A,0))</f>
        <v>#REF!</v>
      </c>
      <c r="AO357" s="114"/>
      <c r="AP357" s="167" t="e">
        <f t="shared" ca="1" si="1162"/>
        <v>#REF!</v>
      </c>
      <c r="AQ357" s="167" t="e">
        <f t="shared" ca="1" si="1163"/>
        <v>#REF!</v>
      </c>
      <c r="AR357" s="167" t="e">
        <f t="shared" ca="1" si="1164"/>
        <v>#REF!</v>
      </c>
      <c r="AS357" s="167" t="e">
        <f t="shared" ca="1" si="1165"/>
        <v>#REF!</v>
      </c>
      <c r="AT357" s="167" t="e">
        <f t="shared" ca="1" si="1166"/>
        <v>#REF!</v>
      </c>
      <c r="AU357" s="167" t="e">
        <f t="shared" ca="1" si="1167"/>
        <v>#REF!</v>
      </c>
      <c r="AV357" s="167" t="e">
        <f t="shared" ca="1" si="1168"/>
        <v>#REF!</v>
      </c>
      <c r="AW357" s="167" t="e">
        <f t="shared" ca="1" si="1169"/>
        <v>#REF!</v>
      </c>
      <c r="AX357" s="167" t="e">
        <f t="shared" ca="1" si="1170"/>
        <v>#REF!</v>
      </c>
      <c r="AY357" s="167" t="e">
        <f t="shared" ca="1" si="1171"/>
        <v>#REF!</v>
      </c>
      <c r="AZ357" s="167" t="e">
        <f t="shared" ca="1" si="1172"/>
        <v>#REF!</v>
      </c>
      <c r="BA357" s="167" t="e">
        <f t="shared" ca="1" si="1173"/>
        <v>#REF!</v>
      </c>
      <c r="BB357" s="167" t="e">
        <f t="shared" ca="1" si="1174"/>
        <v>#REF!</v>
      </c>
      <c r="BC357" s="167" t="e">
        <f t="shared" ca="1" si="1175"/>
        <v>#REF!</v>
      </c>
      <c r="BD357" s="167" t="e">
        <f t="shared" ca="1" si="1176"/>
        <v>#REF!</v>
      </c>
      <c r="BE357" s="167" t="e">
        <f t="shared" ca="1" si="1177"/>
        <v>#REF!</v>
      </c>
      <c r="BF357" s="18"/>
      <c r="BG357" s="168">
        <f>INDEX('2_Needs'!$F:$F,MATCH($A357,'2_Needs'!$A:$A,0))</f>
        <v>5.9925957849084341E-3</v>
      </c>
      <c r="BH357" s="114"/>
      <c r="BI357" s="167">
        <f t="shared" ref="BI357:BX357" si="1267">IF(BI$3="reset",$BG357*BI$6,BH357*(1+$C$4))</f>
        <v>0</v>
      </c>
      <c r="BJ357" s="167">
        <f t="shared" si="1267"/>
        <v>0</v>
      </c>
      <c r="BK357" s="167">
        <f t="shared" si="1267"/>
        <v>0</v>
      </c>
      <c r="BL357" s="167">
        <f t="shared" si="1267"/>
        <v>0</v>
      </c>
      <c r="BM357" s="167">
        <f t="shared" si="1267"/>
        <v>0</v>
      </c>
      <c r="BN357" s="167">
        <f t="shared" si="1267"/>
        <v>0</v>
      </c>
      <c r="BO357" s="167">
        <f t="shared" si="1267"/>
        <v>0</v>
      </c>
      <c r="BP357" s="167">
        <f t="shared" si="1267"/>
        <v>0</v>
      </c>
      <c r="BQ357" s="167">
        <f t="shared" si="1267"/>
        <v>0</v>
      </c>
      <c r="BR357" s="167">
        <f t="shared" si="1267"/>
        <v>0</v>
      </c>
      <c r="BS357" s="167">
        <f t="shared" si="1267"/>
        <v>0</v>
      </c>
      <c r="BT357" s="167">
        <f t="shared" si="1267"/>
        <v>0</v>
      </c>
      <c r="BU357" s="167">
        <f t="shared" si="1267"/>
        <v>0</v>
      </c>
      <c r="BV357" s="167">
        <f t="shared" si="1267"/>
        <v>0</v>
      </c>
      <c r="BW357" s="167">
        <f t="shared" si="1267"/>
        <v>0</v>
      </c>
      <c r="BX357" s="167">
        <f t="shared" si="1267"/>
        <v>0</v>
      </c>
      <c r="BZ357" s="167" t="e">
        <f t="shared" ca="1" si="1096"/>
        <v>#REF!</v>
      </c>
      <c r="CA357" s="167" t="e">
        <f t="shared" ca="1" si="1097"/>
        <v>#REF!</v>
      </c>
      <c r="CB357" s="167" t="e">
        <f t="shared" ca="1" si="1098"/>
        <v>#REF!</v>
      </c>
      <c r="CC357" s="167" t="e">
        <f t="shared" ca="1" si="1099"/>
        <v>#REF!</v>
      </c>
      <c r="CD357" s="167" t="e">
        <f t="shared" ca="1" si="1100"/>
        <v>#REF!</v>
      </c>
      <c r="CE357" s="167" t="e">
        <f t="shared" ca="1" si="1101"/>
        <v>#REF!</v>
      </c>
      <c r="CF357" s="167" t="e">
        <f t="shared" ca="1" si="1102"/>
        <v>#REF!</v>
      </c>
      <c r="CG357" s="167" t="e">
        <f t="shared" ca="1" si="1103"/>
        <v>#REF!</v>
      </c>
      <c r="CH357" s="167" t="e">
        <f t="shared" ca="1" si="1104"/>
        <v>#REF!</v>
      </c>
      <c r="CI357" s="167" t="e">
        <f t="shared" ca="1" si="1105"/>
        <v>#REF!</v>
      </c>
      <c r="CJ357" s="167" t="e">
        <f t="shared" ca="1" si="1106"/>
        <v>#REF!</v>
      </c>
      <c r="CK357" s="167" t="e">
        <f t="shared" ca="1" si="1107"/>
        <v>#REF!</v>
      </c>
      <c r="CL357" s="167" t="e">
        <f t="shared" ca="1" si="1108"/>
        <v>#REF!</v>
      </c>
      <c r="CM357" s="167" t="e">
        <f t="shared" ca="1" si="1109"/>
        <v>#REF!</v>
      </c>
      <c r="CN357" s="167" t="e">
        <f t="shared" ca="1" si="1110"/>
        <v>#REF!</v>
      </c>
      <c r="CO357" s="167" t="e">
        <f t="shared" ca="1" si="1111"/>
        <v>#REF!</v>
      </c>
      <c r="CQ357" s="167" t="e">
        <f t="shared" ca="1" si="1112"/>
        <v>#REF!</v>
      </c>
      <c r="CR357" s="167" t="e">
        <f t="shared" ca="1" si="1113"/>
        <v>#REF!</v>
      </c>
      <c r="CS357" s="167" t="e">
        <f t="shared" ca="1" si="1114"/>
        <v>#REF!</v>
      </c>
      <c r="CT357" s="167" t="e">
        <f t="shared" ca="1" si="1115"/>
        <v>#REF!</v>
      </c>
      <c r="CU357" s="167" t="e">
        <f t="shared" ca="1" si="1116"/>
        <v>#REF!</v>
      </c>
      <c r="CV357" s="167" t="e">
        <f t="shared" ca="1" si="1117"/>
        <v>#REF!</v>
      </c>
      <c r="CW357" s="167" t="e">
        <f t="shared" ca="1" si="1118"/>
        <v>#REF!</v>
      </c>
      <c r="CX357" s="167" t="e">
        <f t="shared" ca="1" si="1119"/>
        <v>#REF!</v>
      </c>
      <c r="CY357" s="167" t="e">
        <f t="shared" ca="1" si="1120"/>
        <v>#REF!</v>
      </c>
      <c r="CZ357" s="167" t="e">
        <f t="shared" ca="1" si="1121"/>
        <v>#REF!</v>
      </c>
      <c r="DA357" s="167" t="e">
        <f t="shared" ca="1" si="1122"/>
        <v>#REF!</v>
      </c>
      <c r="DB357" s="167" t="e">
        <f t="shared" ca="1" si="1123"/>
        <v>#REF!</v>
      </c>
      <c r="DC357" s="167" t="e">
        <f t="shared" ca="1" si="1124"/>
        <v>#REF!</v>
      </c>
      <c r="DD357" s="167" t="e">
        <f t="shared" ca="1" si="1125"/>
        <v>#REF!</v>
      </c>
      <c r="DE357" s="167" t="e">
        <f t="shared" ca="1" si="1126"/>
        <v>#REF!</v>
      </c>
      <c r="DF357" s="167" t="e">
        <f t="shared" ca="1" si="1127"/>
        <v>#REF!</v>
      </c>
      <c r="DH357" s="167">
        <f t="shared" si="1128"/>
        <v>0</v>
      </c>
      <c r="DI357" s="167">
        <f t="shared" si="1129"/>
        <v>0</v>
      </c>
      <c r="DJ357" s="167">
        <f t="shared" si="1130"/>
        <v>0</v>
      </c>
      <c r="DK357" s="167">
        <f t="shared" si="1131"/>
        <v>0</v>
      </c>
      <c r="DL357" s="167">
        <f t="shared" si="1132"/>
        <v>0</v>
      </c>
      <c r="DM357" s="167">
        <f t="shared" si="1133"/>
        <v>0</v>
      </c>
      <c r="DN357" s="167">
        <f t="shared" si="1134"/>
        <v>0</v>
      </c>
      <c r="DO357" s="167">
        <f t="shared" si="1135"/>
        <v>0</v>
      </c>
      <c r="DP357" s="167">
        <f t="shared" si="1136"/>
        <v>0</v>
      </c>
      <c r="DQ357" s="167">
        <f t="shared" si="1137"/>
        <v>0</v>
      </c>
      <c r="DR357" s="167">
        <f t="shared" si="1138"/>
        <v>0</v>
      </c>
      <c r="DS357" s="167">
        <f t="shared" si="1139"/>
        <v>0</v>
      </c>
      <c r="DT357" s="167">
        <f t="shared" si="1140"/>
        <v>0</v>
      </c>
      <c r="DU357" s="167">
        <f t="shared" si="1141"/>
        <v>0</v>
      </c>
      <c r="DV357" s="167">
        <f t="shared" si="1142"/>
        <v>0</v>
      </c>
      <c r="DW357" s="167">
        <f t="shared" si="1143"/>
        <v>0</v>
      </c>
      <c r="DY357" s="167" t="e">
        <f t="shared" ca="1" si="1179"/>
        <v>#REF!</v>
      </c>
      <c r="DZ357" s="167" t="e">
        <f t="shared" ca="1" si="1180"/>
        <v>#REF!</v>
      </c>
      <c r="EA357" s="167" t="e">
        <f t="shared" ca="1" si="1181"/>
        <v>#REF!</v>
      </c>
      <c r="EB357" s="167" t="e">
        <f t="shared" ca="1" si="1182"/>
        <v>#REF!</v>
      </c>
      <c r="EC357" s="167" t="e">
        <f t="shared" ca="1" si="1183"/>
        <v>#REF!</v>
      </c>
      <c r="ED357" s="167" t="e">
        <f t="shared" ca="1" si="1184"/>
        <v>#REF!</v>
      </c>
      <c r="EE357" s="167" t="e">
        <f t="shared" ca="1" si="1185"/>
        <v>#REF!</v>
      </c>
      <c r="EF357" s="167" t="e">
        <f t="shared" ca="1" si="1186"/>
        <v>#REF!</v>
      </c>
      <c r="EG357" s="167" t="e">
        <f t="shared" ca="1" si="1187"/>
        <v>#REF!</v>
      </c>
      <c r="EH357" s="167" t="e">
        <f t="shared" ca="1" si="1188"/>
        <v>#REF!</v>
      </c>
      <c r="EI357" s="167" t="e">
        <f t="shared" ca="1" si="1189"/>
        <v>#REF!</v>
      </c>
      <c r="EJ357" s="167" t="e">
        <f t="shared" ca="1" si="1190"/>
        <v>#REF!</v>
      </c>
      <c r="EK357" s="167" t="e">
        <f t="shared" ca="1" si="1191"/>
        <v>#REF!</v>
      </c>
      <c r="EL357" s="167" t="e">
        <f t="shared" ca="1" si="1192"/>
        <v>#REF!</v>
      </c>
      <c r="EM357" s="167" t="e">
        <f t="shared" ca="1" si="1193"/>
        <v>#REF!</v>
      </c>
      <c r="EN357" s="167" t="e">
        <f t="shared" ca="1" si="1194"/>
        <v>#REF!</v>
      </c>
      <c r="EP357" s="167">
        <f t="shared" si="1195"/>
        <v>0</v>
      </c>
      <c r="EQ357" s="167">
        <f t="shared" si="1196"/>
        <v>0</v>
      </c>
      <c r="ER357" s="167">
        <f t="shared" si="1197"/>
        <v>0</v>
      </c>
      <c r="ES357" s="167">
        <f t="shared" si="1198"/>
        <v>0</v>
      </c>
      <c r="ET357" s="167">
        <f t="shared" si="1199"/>
        <v>0</v>
      </c>
      <c r="EU357" s="167">
        <f t="shared" si="1200"/>
        <v>0</v>
      </c>
      <c r="EV357" s="167">
        <f t="shared" si="1201"/>
        <v>0</v>
      </c>
      <c r="EW357" s="167">
        <f t="shared" si="1202"/>
        <v>0</v>
      </c>
      <c r="EX357" s="167">
        <f t="shared" si="1203"/>
        <v>0</v>
      </c>
      <c r="EY357" s="167">
        <f t="shared" si="1204"/>
        <v>0</v>
      </c>
      <c r="EZ357" s="167">
        <f t="shared" si="1205"/>
        <v>0</v>
      </c>
      <c r="FA357" s="167">
        <f t="shared" si="1206"/>
        <v>0</v>
      </c>
      <c r="FB357" s="167">
        <f t="shared" si="1207"/>
        <v>0</v>
      </c>
      <c r="FC357" s="167">
        <f t="shared" si="1208"/>
        <v>0</v>
      </c>
      <c r="FD357" s="167">
        <f t="shared" si="1209"/>
        <v>0</v>
      </c>
      <c r="FE357" s="167">
        <f t="shared" si="1210"/>
        <v>0</v>
      </c>
      <c r="FG357" s="167">
        <f t="shared" si="1211"/>
        <v>0</v>
      </c>
      <c r="FH357" s="167">
        <f t="shared" si="1212"/>
        <v>0</v>
      </c>
      <c r="FI357" s="167">
        <f t="shared" si="1213"/>
        <v>0</v>
      </c>
      <c r="FJ357" s="167">
        <f t="shared" si="1214"/>
        <v>0</v>
      </c>
      <c r="FK357" s="167">
        <f t="shared" si="1215"/>
        <v>0</v>
      </c>
      <c r="FL357" s="167">
        <f t="shared" si="1216"/>
        <v>0</v>
      </c>
      <c r="FM357" s="167">
        <f t="shared" si="1217"/>
        <v>0</v>
      </c>
      <c r="FN357" s="167">
        <f t="shared" si="1218"/>
        <v>0</v>
      </c>
      <c r="FO357" s="167">
        <f t="shared" si="1219"/>
        <v>0</v>
      </c>
      <c r="FP357" s="167">
        <f t="shared" si="1220"/>
        <v>0</v>
      </c>
      <c r="FQ357" s="167">
        <f t="shared" si="1221"/>
        <v>0</v>
      </c>
      <c r="FR357" s="167">
        <f t="shared" si="1222"/>
        <v>0</v>
      </c>
      <c r="FS357" s="167">
        <f t="shared" si="1223"/>
        <v>0</v>
      </c>
      <c r="FT357" s="167">
        <f t="shared" si="1224"/>
        <v>0</v>
      </c>
      <c r="FU357" s="167">
        <f t="shared" si="1225"/>
        <v>0</v>
      </c>
      <c r="FV357" s="167">
        <f t="shared" si="1226"/>
        <v>0</v>
      </c>
      <c r="FX357" s="167">
        <f t="shared" si="1227"/>
        <v>0</v>
      </c>
      <c r="FY357" s="167">
        <f t="shared" si="1228"/>
        <v>0</v>
      </c>
      <c r="FZ357" s="167">
        <f t="shared" si="1229"/>
        <v>0</v>
      </c>
      <c r="GA357" s="167">
        <f t="shared" si="1230"/>
        <v>0</v>
      </c>
      <c r="GB357" s="167">
        <f t="shared" si="1231"/>
        <v>0</v>
      </c>
      <c r="GC357" s="167">
        <f t="shared" si="1232"/>
        <v>0</v>
      </c>
      <c r="GD357" s="167">
        <f t="shared" si="1233"/>
        <v>0</v>
      </c>
      <c r="GE357" s="167">
        <f t="shared" si="1234"/>
        <v>0</v>
      </c>
      <c r="GF357" s="167">
        <f t="shared" si="1235"/>
        <v>0</v>
      </c>
      <c r="GG357" s="167">
        <f t="shared" si="1236"/>
        <v>0</v>
      </c>
      <c r="GH357" s="167">
        <f t="shared" si="1237"/>
        <v>0</v>
      </c>
      <c r="GI357" s="167">
        <f t="shared" si="1238"/>
        <v>0</v>
      </c>
      <c r="GJ357" s="167">
        <f t="shared" si="1239"/>
        <v>0</v>
      </c>
      <c r="GK357" s="167">
        <f t="shared" si="1240"/>
        <v>0</v>
      </c>
      <c r="GL357" s="167">
        <f t="shared" si="1241"/>
        <v>0</v>
      </c>
      <c r="GM357" s="167">
        <f t="shared" si="1242"/>
        <v>0</v>
      </c>
      <c r="GO357" s="167" t="e">
        <f t="shared" ca="1" si="1077"/>
        <v>#REF!</v>
      </c>
      <c r="GP357" s="167" t="e">
        <f t="shared" ca="1" si="1259"/>
        <v>#REF!</v>
      </c>
      <c r="GQ357" s="167" t="e">
        <f t="shared" ca="1" si="1259"/>
        <v>#REF!</v>
      </c>
      <c r="GR357" s="167" t="e">
        <f t="shared" ca="1" si="1259"/>
        <v>#REF!</v>
      </c>
      <c r="GS357" s="167" t="e">
        <f t="shared" ca="1" si="1259"/>
        <v>#REF!</v>
      </c>
      <c r="GT357" s="167" t="e">
        <f t="shared" ca="1" si="1259"/>
        <v>#REF!</v>
      </c>
      <c r="GU357" s="167" t="e">
        <f t="shared" ca="1" si="1259"/>
        <v>#REF!</v>
      </c>
      <c r="GV357" s="167" t="e">
        <f t="shared" ca="1" si="1259"/>
        <v>#REF!</v>
      </c>
      <c r="GW357" s="167" t="e">
        <f t="shared" ca="1" si="1259"/>
        <v>#REF!</v>
      </c>
      <c r="GX357" s="167" t="e">
        <f t="shared" ca="1" si="1259"/>
        <v>#REF!</v>
      </c>
      <c r="GY357" s="167" t="e">
        <f t="shared" ca="1" si="1259"/>
        <v>#REF!</v>
      </c>
      <c r="GZ357" s="167" t="e">
        <f t="shared" ca="1" si="1259"/>
        <v>#REF!</v>
      </c>
      <c r="HA357" s="167" t="e">
        <f t="shared" ca="1" si="1259"/>
        <v>#REF!</v>
      </c>
      <c r="HB357" s="167" t="e">
        <f t="shared" ca="1" si="1259"/>
        <v>#REF!</v>
      </c>
      <c r="HC357" s="167" t="e">
        <f t="shared" ca="1" si="1259"/>
        <v>#REF!</v>
      </c>
      <c r="HD357" s="167" t="e">
        <f t="shared" ca="1" si="1259"/>
        <v>#REF!</v>
      </c>
      <c r="HF357" s="167" t="e">
        <f t="shared" ca="1" si="1144"/>
        <v>#REF!</v>
      </c>
      <c r="HG357" s="167" t="e">
        <f t="shared" ca="1" si="1145"/>
        <v>#REF!</v>
      </c>
      <c r="HH357" s="167" t="e">
        <f t="shared" ca="1" si="1146"/>
        <v>#REF!</v>
      </c>
      <c r="HI357" s="167" t="e">
        <f t="shared" ca="1" si="1147"/>
        <v>#REF!</v>
      </c>
      <c r="HJ357" s="167" t="e">
        <f t="shared" ca="1" si="1148"/>
        <v>#REF!</v>
      </c>
      <c r="HK357" s="167" t="e">
        <f t="shared" ca="1" si="1149"/>
        <v>#REF!</v>
      </c>
      <c r="HL357" s="167" t="e">
        <f t="shared" ca="1" si="1150"/>
        <v>#REF!</v>
      </c>
      <c r="HM357" s="167" t="e">
        <f t="shared" ca="1" si="1151"/>
        <v>#REF!</v>
      </c>
      <c r="HN357" s="167" t="e">
        <f t="shared" ca="1" si="1152"/>
        <v>#REF!</v>
      </c>
      <c r="HO357" s="167" t="e">
        <f t="shared" ca="1" si="1153"/>
        <v>#REF!</v>
      </c>
      <c r="HP357" s="167" t="e">
        <f t="shared" ca="1" si="1154"/>
        <v>#REF!</v>
      </c>
      <c r="HQ357" s="167" t="e">
        <f t="shared" ca="1" si="1155"/>
        <v>#REF!</v>
      </c>
      <c r="HR357" s="167" t="e">
        <f t="shared" ca="1" si="1156"/>
        <v>#REF!</v>
      </c>
      <c r="HS357" s="167" t="e">
        <f t="shared" ca="1" si="1157"/>
        <v>#REF!</v>
      </c>
      <c r="HT357" s="167" t="e">
        <f t="shared" ca="1" si="1158"/>
        <v>#REF!</v>
      </c>
      <c r="HU357" s="167" t="e">
        <f t="shared" ca="1" si="1159"/>
        <v>#REF!</v>
      </c>
      <c r="HW357" s="167" t="e">
        <f t="shared" ca="1" si="1160"/>
        <v>#REF!</v>
      </c>
      <c r="HX357" s="167">
        <f t="shared" si="1161"/>
        <v>0</v>
      </c>
      <c r="HY357" s="167" t="e">
        <f t="shared" ca="1" si="1243"/>
        <v>#REF!</v>
      </c>
      <c r="HZ357" s="219" t="e">
        <f t="shared" ca="1" si="1244"/>
        <v>#REF!</v>
      </c>
    </row>
    <row r="358" spans="1:234" s="48" customFormat="1">
      <c r="A358" s="3" t="s">
        <v>710</v>
      </c>
      <c r="B358" s="202" t="str">
        <f>INDEX('Ref1'!$E:$E,MATCH(A358,'Ref1'!$A:$A,0))</f>
        <v>Waltham Forest</v>
      </c>
      <c r="C358" s="42" t="str">
        <f>INDEX(Data1!B:B,MATCH(A358,Data1!A:A,0))</f>
        <v>OLB</v>
      </c>
      <c r="D358" s="253" t="str">
        <f>INDEX(Data1!C:C,MATCH(A358,Data1!A:A,0))</f>
        <v>L</v>
      </c>
      <c r="E358" s="200" t="str">
        <f>IF($C$6="No","No",IF(COUNTIF(Inputs!$K$359:$K$398,$A358)&gt;0,"Yes","No"))</f>
        <v>No</v>
      </c>
      <c r="F358" s="404"/>
      <c r="G358" s="62">
        <f>INDEX('4_RatesSplit'!K:K,MATCH($A358,'4_RatesSplit'!$A:$A,0))</f>
        <v>0</v>
      </c>
      <c r="H358" s="171">
        <f>INDEX('4_RatesSplit'!L:L,MATCH($A358,'4_RatesSplit'!$A:$A,0))</f>
        <v>0</v>
      </c>
      <c r="I358" s="167">
        <f>INDEX('4_RatesSplit'!M:M,MATCH($A358,'4_RatesSplit'!$A:$A,0))</f>
        <v>0</v>
      </c>
      <c r="J358" s="167">
        <f>INDEX('4_RatesSplit'!N:N,MATCH($A358,'4_RatesSplit'!$A:$A,0))</f>
        <v>0</v>
      </c>
      <c r="K358" s="167">
        <f>INDEX('4_RatesSplit'!O:O,MATCH($A358,'4_RatesSplit'!$A:$A,0))</f>
        <v>0</v>
      </c>
      <c r="L358" s="167">
        <f>INDEX('4_RatesSplit'!P:P,MATCH($A358,'4_RatesSplit'!$A:$A,0))</f>
        <v>0</v>
      </c>
      <c r="M358" s="167">
        <f>INDEX('4_RatesSplit'!Q:Q,MATCH($A358,'4_RatesSplit'!$A:$A,0))</f>
        <v>0</v>
      </c>
      <c r="N358" s="167">
        <f>INDEX('4_RatesSplit'!R:R,MATCH($A358,'4_RatesSplit'!$A:$A,0))</f>
        <v>0</v>
      </c>
      <c r="O358" s="167">
        <f>INDEX('4_RatesSplit'!S:S,MATCH($A358,'4_RatesSplit'!$A:$A,0))</f>
        <v>0</v>
      </c>
      <c r="P358" s="167">
        <f>INDEX('4_RatesSplit'!T:T,MATCH($A358,'4_RatesSplit'!$A:$A,0))</f>
        <v>0</v>
      </c>
      <c r="Q358" s="167">
        <f>INDEX('4_RatesSplit'!U:U,MATCH($A358,'4_RatesSplit'!$A:$A,0))</f>
        <v>0</v>
      </c>
      <c r="R358" s="167">
        <f>INDEX('4_RatesSplit'!V:V,MATCH($A358,'4_RatesSplit'!$A:$A,0))</f>
        <v>0</v>
      </c>
      <c r="S358" s="167">
        <f>INDEX('4_RatesSplit'!W:W,MATCH($A358,'4_RatesSplit'!$A:$A,0))</f>
        <v>0</v>
      </c>
      <c r="T358" s="167">
        <f>INDEX('4_RatesSplit'!X:X,MATCH($A358,'4_RatesSplit'!$A:$A,0))</f>
        <v>0</v>
      </c>
      <c r="U358" s="167">
        <f>INDEX('4_RatesSplit'!Y:Y,MATCH($A358,'4_RatesSplit'!$A:$A,0))</f>
        <v>0</v>
      </c>
      <c r="V358" s="167">
        <f>INDEX('4_RatesSplit'!Z:Z,MATCH($A358,'4_RatesSplit'!$A:$A,0))</f>
        <v>0</v>
      </c>
      <c r="W358" s="167">
        <f>INDEX('4_RatesSplit'!AA:AA,MATCH($A358,'4_RatesSplit'!$A:$A,0))</f>
        <v>0</v>
      </c>
      <c r="X358" s="18"/>
      <c r="Y358" s="168" t="e">
        <f ca="1">INDEX('4_RatesSplit'!AT:AT,MATCH($A358,'4_RatesSplit'!$A:$A,0))</f>
        <v>#REF!</v>
      </c>
      <c r="Z358" s="168" t="e">
        <f ca="1">INDEX('4_RatesSplit'!AU:AU,MATCH($A358,'4_RatesSplit'!$A:$A,0))</f>
        <v>#REF!</v>
      </c>
      <c r="AA358" s="168" t="e">
        <f ca="1">INDEX('4_RatesSplit'!AV:AV,MATCH($A358,'4_RatesSplit'!$A:$A,0))</f>
        <v>#REF!</v>
      </c>
      <c r="AB358" s="168" t="e">
        <f ca="1">INDEX('4_RatesSplit'!AW:AW,MATCH($A358,'4_RatesSplit'!$A:$A,0))</f>
        <v>#REF!</v>
      </c>
      <c r="AC358" s="168" t="e">
        <f ca="1">INDEX('4_RatesSplit'!AX:AX,MATCH($A358,'4_RatesSplit'!$A:$A,0))</f>
        <v>#REF!</v>
      </c>
      <c r="AD358" s="168" t="e">
        <f ca="1">INDEX('4_RatesSplit'!AY:AY,MATCH($A358,'4_RatesSplit'!$A:$A,0))</f>
        <v>#REF!</v>
      </c>
      <c r="AE358" s="168" t="e">
        <f ca="1">INDEX('4_RatesSplit'!AZ:AZ,MATCH($A358,'4_RatesSplit'!$A:$A,0))</f>
        <v>#REF!</v>
      </c>
      <c r="AF358" s="168" t="e">
        <f ca="1">INDEX('4_RatesSplit'!BA:BA,MATCH($A358,'4_RatesSplit'!$A:$A,0))</f>
        <v>#REF!</v>
      </c>
      <c r="AG358" s="168" t="e">
        <f ca="1">INDEX('4_RatesSplit'!BB:BB,MATCH($A358,'4_RatesSplit'!$A:$A,0))</f>
        <v>#REF!</v>
      </c>
      <c r="AH358" s="168" t="e">
        <f ca="1">INDEX('4_RatesSplit'!BC:BC,MATCH($A358,'4_RatesSplit'!$A:$A,0))</f>
        <v>#REF!</v>
      </c>
      <c r="AI358" s="168" t="e">
        <f ca="1">INDEX('4_RatesSplit'!BD:BD,MATCH($A358,'4_RatesSplit'!$A:$A,0))</f>
        <v>#REF!</v>
      </c>
      <c r="AJ358" s="168" t="e">
        <f ca="1">INDEX('4_RatesSplit'!BE:BE,MATCH($A358,'4_RatesSplit'!$A:$A,0))</f>
        <v>#REF!</v>
      </c>
      <c r="AK358" s="168" t="e">
        <f ca="1">INDEX('4_RatesSplit'!BF:BF,MATCH($A358,'4_RatesSplit'!$A:$A,0))</f>
        <v>#REF!</v>
      </c>
      <c r="AL358" s="168" t="e">
        <f ca="1">INDEX('4_RatesSplit'!BG:BG,MATCH($A358,'4_RatesSplit'!$A:$A,0))</f>
        <v>#REF!</v>
      </c>
      <c r="AM358" s="168" t="e">
        <f ca="1">INDEX('4_RatesSplit'!BH:BH,MATCH($A358,'4_RatesSplit'!$A:$A,0))</f>
        <v>#REF!</v>
      </c>
      <c r="AN358" s="198" t="e">
        <f ca="1">INDEX('4_RatesSplit'!BI:BI,MATCH($A358,'4_RatesSplit'!$A:$A,0))</f>
        <v>#REF!</v>
      </c>
      <c r="AO358" s="114"/>
      <c r="AP358" s="167" t="e">
        <f t="shared" ca="1" si="1162"/>
        <v>#REF!</v>
      </c>
      <c r="AQ358" s="167" t="e">
        <f t="shared" ca="1" si="1163"/>
        <v>#REF!</v>
      </c>
      <c r="AR358" s="167" t="e">
        <f t="shared" ca="1" si="1164"/>
        <v>#REF!</v>
      </c>
      <c r="AS358" s="167" t="e">
        <f t="shared" ca="1" si="1165"/>
        <v>#REF!</v>
      </c>
      <c r="AT358" s="167" t="e">
        <f t="shared" ca="1" si="1166"/>
        <v>#REF!</v>
      </c>
      <c r="AU358" s="167" t="e">
        <f t="shared" ca="1" si="1167"/>
        <v>#REF!</v>
      </c>
      <c r="AV358" s="167" t="e">
        <f t="shared" ca="1" si="1168"/>
        <v>#REF!</v>
      </c>
      <c r="AW358" s="167" t="e">
        <f t="shared" ca="1" si="1169"/>
        <v>#REF!</v>
      </c>
      <c r="AX358" s="167" t="e">
        <f t="shared" ca="1" si="1170"/>
        <v>#REF!</v>
      </c>
      <c r="AY358" s="167" t="e">
        <f t="shared" ca="1" si="1171"/>
        <v>#REF!</v>
      </c>
      <c r="AZ358" s="167" t="e">
        <f t="shared" ca="1" si="1172"/>
        <v>#REF!</v>
      </c>
      <c r="BA358" s="167" t="e">
        <f t="shared" ca="1" si="1173"/>
        <v>#REF!</v>
      </c>
      <c r="BB358" s="167" t="e">
        <f t="shared" ca="1" si="1174"/>
        <v>#REF!</v>
      </c>
      <c r="BC358" s="167" t="e">
        <f t="shared" ca="1" si="1175"/>
        <v>#REF!</v>
      </c>
      <c r="BD358" s="167" t="e">
        <f t="shared" ca="1" si="1176"/>
        <v>#REF!</v>
      </c>
      <c r="BE358" s="167" t="e">
        <f t="shared" ca="1" si="1177"/>
        <v>#REF!</v>
      </c>
      <c r="BF358" s="18"/>
      <c r="BG358" s="168">
        <f>INDEX('2_Needs'!$F:$F,MATCH($A358,'2_Needs'!$A:$A,0))</f>
        <v>5.6234240091434405E-3</v>
      </c>
      <c r="BH358" s="114"/>
      <c r="BI358" s="167">
        <f t="shared" ref="BI358:BX358" si="1268">IF(BI$3="reset",$BG358*BI$6,BH358*(1+$C$4))</f>
        <v>0</v>
      </c>
      <c r="BJ358" s="167">
        <f t="shared" si="1268"/>
        <v>0</v>
      </c>
      <c r="BK358" s="167">
        <f t="shared" si="1268"/>
        <v>0</v>
      </c>
      <c r="BL358" s="167">
        <f t="shared" si="1268"/>
        <v>0</v>
      </c>
      <c r="BM358" s="167">
        <f t="shared" si="1268"/>
        <v>0</v>
      </c>
      <c r="BN358" s="167">
        <f t="shared" si="1268"/>
        <v>0</v>
      </c>
      <c r="BO358" s="167">
        <f t="shared" si="1268"/>
        <v>0</v>
      </c>
      <c r="BP358" s="167">
        <f t="shared" si="1268"/>
        <v>0</v>
      </c>
      <c r="BQ358" s="167">
        <f t="shared" si="1268"/>
        <v>0</v>
      </c>
      <c r="BR358" s="167">
        <f t="shared" si="1268"/>
        <v>0</v>
      </c>
      <c r="BS358" s="167">
        <f t="shared" si="1268"/>
        <v>0</v>
      </c>
      <c r="BT358" s="167">
        <f t="shared" si="1268"/>
        <v>0</v>
      </c>
      <c r="BU358" s="167">
        <f t="shared" si="1268"/>
        <v>0</v>
      </c>
      <c r="BV358" s="167">
        <f t="shared" si="1268"/>
        <v>0</v>
      </c>
      <c r="BW358" s="167">
        <f t="shared" si="1268"/>
        <v>0</v>
      </c>
      <c r="BX358" s="167">
        <f t="shared" si="1268"/>
        <v>0</v>
      </c>
      <c r="BZ358" s="167" t="e">
        <f t="shared" ca="1" si="1096"/>
        <v>#REF!</v>
      </c>
      <c r="CA358" s="167" t="e">
        <f t="shared" ca="1" si="1097"/>
        <v>#REF!</v>
      </c>
      <c r="CB358" s="167" t="e">
        <f t="shared" ca="1" si="1098"/>
        <v>#REF!</v>
      </c>
      <c r="CC358" s="167" t="e">
        <f t="shared" ca="1" si="1099"/>
        <v>#REF!</v>
      </c>
      <c r="CD358" s="167" t="e">
        <f t="shared" ca="1" si="1100"/>
        <v>#REF!</v>
      </c>
      <c r="CE358" s="167" t="e">
        <f t="shared" ca="1" si="1101"/>
        <v>#REF!</v>
      </c>
      <c r="CF358" s="167" t="e">
        <f t="shared" ca="1" si="1102"/>
        <v>#REF!</v>
      </c>
      <c r="CG358" s="167" t="e">
        <f t="shared" ca="1" si="1103"/>
        <v>#REF!</v>
      </c>
      <c r="CH358" s="167" t="e">
        <f t="shared" ca="1" si="1104"/>
        <v>#REF!</v>
      </c>
      <c r="CI358" s="167" t="e">
        <f t="shared" ca="1" si="1105"/>
        <v>#REF!</v>
      </c>
      <c r="CJ358" s="167" t="e">
        <f t="shared" ca="1" si="1106"/>
        <v>#REF!</v>
      </c>
      <c r="CK358" s="167" t="e">
        <f t="shared" ca="1" si="1107"/>
        <v>#REF!</v>
      </c>
      <c r="CL358" s="167" t="e">
        <f t="shared" ca="1" si="1108"/>
        <v>#REF!</v>
      </c>
      <c r="CM358" s="167" t="e">
        <f t="shared" ca="1" si="1109"/>
        <v>#REF!</v>
      </c>
      <c r="CN358" s="167" t="e">
        <f t="shared" ca="1" si="1110"/>
        <v>#REF!</v>
      </c>
      <c r="CO358" s="167" t="e">
        <f t="shared" ca="1" si="1111"/>
        <v>#REF!</v>
      </c>
      <c r="CQ358" s="167" t="e">
        <f t="shared" ca="1" si="1112"/>
        <v>#REF!</v>
      </c>
      <c r="CR358" s="167" t="e">
        <f t="shared" ca="1" si="1113"/>
        <v>#REF!</v>
      </c>
      <c r="CS358" s="167" t="e">
        <f t="shared" ca="1" si="1114"/>
        <v>#REF!</v>
      </c>
      <c r="CT358" s="167" t="e">
        <f t="shared" ca="1" si="1115"/>
        <v>#REF!</v>
      </c>
      <c r="CU358" s="167" t="e">
        <f t="shared" ca="1" si="1116"/>
        <v>#REF!</v>
      </c>
      <c r="CV358" s="167" t="e">
        <f t="shared" ca="1" si="1117"/>
        <v>#REF!</v>
      </c>
      <c r="CW358" s="167" t="e">
        <f t="shared" ca="1" si="1118"/>
        <v>#REF!</v>
      </c>
      <c r="CX358" s="167" t="e">
        <f t="shared" ca="1" si="1119"/>
        <v>#REF!</v>
      </c>
      <c r="CY358" s="167" t="e">
        <f t="shared" ca="1" si="1120"/>
        <v>#REF!</v>
      </c>
      <c r="CZ358" s="167" t="e">
        <f t="shared" ca="1" si="1121"/>
        <v>#REF!</v>
      </c>
      <c r="DA358" s="167" t="e">
        <f t="shared" ca="1" si="1122"/>
        <v>#REF!</v>
      </c>
      <c r="DB358" s="167" t="e">
        <f t="shared" ca="1" si="1123"/>
        <v>#REF!</v>
      </c>
      <c r="DC358" s="167" t="e">
        <f t="shared" ca="1" si="1124"/>
        <v>#REF!</v>
      </c>
      <c r="DD358" s="167" t="e">
        <f t="shared" ca="1" si="1125"/>
        <v>#REF!</v>
      </c>
      <c r="DE358" s="167" t="e">
        <f t="shared" ca="1" si="1126"/>
        <v>#REF!</v>
      </c>
      <c r="DF358" s="167" t="e">
        <f t="shared" ca="1" si="1127"/>
        <v>#REF!</v>
      </c>
      <c r="DH358" s="167">
        <f t="shared" si="1128"/>
        <v>0</v>
      </c>
      <c r="DI358" s="167">
        <f t="shared" si="1129"/>
        <v>0</v>
      </c>
      <c r="DJ358" s="167">
        <f t="shared" si="1130"/>
        <v>0</v>
      </c>
      <c r="DK358" s="167">
        <f t="shared" si="1131"/>
        <v>0</v>
      </c>
      <c r="DL358" s="167">
        <f t="shared" si="1132"/>
        <v>0</v>
      </c>
      <c r="DM358" s="167">
        <f t="shared" si="1133"/>
        <v>0</v>
      </c>
      <c r="DN358" s="167">
        <f t="shared" si="1134"/>
        <v>0</v>
      </c>
      <c r="DO358" s="167">
        <f t="shared" si="1135"/>
        <v>0</v>
      </c>
      <c r="DP358" s="167">
        <f t="shared" si="1136"/>
        <v>0</v>
      </c>
      <c r="DQ358" s="167">
        <f t="shared" si="1137"/>
        <v>0</v>
      </c>
      <c r="DR358" s="167">
        <f t="shared" si="1138"/>
        <v>0</v>
      </c>
      <c r="DS358" s="167">
        <f t="shared" si="1139"/>
        <v>0</v>
      </c>
      <c r="DT358" s="167">
        <f t="shared" si="1140"/>
        <v>0</v>
      </c>
      <c r="DU358" s="167">
        <f t="shared" si="1141"/>
        <v>0</v>
      </c>
      <c r="DV358" s="167">
        <f t="shared" si="1142"/>
        <v>0</v>
      </c>
      <c r="DW358" s="167">
        <f t="shared" si="1143"/>
        <v>0</v>
      </c>
      <c r="DY358" s="167" t="e">
        <f t="shared" ca="1" si="1179"/>
        <v>#REF!</v>
      </c>
      <c r="DZ358" s="167" t="e">
        <f t="shared" ca="1" si="1180"/>
        <v>#REF!</v>
      </c>
      <c r="EA358" s="167" t="e">
        <f t="shared" ca="1" si="1181"/>
        <v>#REF!</v>
      </c>
      <c r="EB358" s="167" t="e">
        <f t="shared" ca="1" si="1182"/>
        <v>#REF!</v>
      </c>
      <c r="EC358" s="167" t="e">
        <f t="shared" ca="1" si="1183"/>
        <v>#REF!</v>
      </c>
      <c r="ED358" s="167" t="e">
        <f t="shared" ca="1" si="1184"/>
        <v>#REF!</v>
      </c>
      <c r="EE358" s="167" t="e">
        <f t="shared" ca="1" si="1185"/>
        <v>#REF!</v>
      </c>
      <c r="EF358" s="167" t="e">
        <f t="shared" ca="1" si="1186"/>
        <v>#REF!</v>
      </c>
      <c r="EG358" s="167" t="e">
        <f t="shared" ca="1" si="1187"/>
        <v>#REF!</v>
      </c>
      <c r="EH358" s="167" t="e">
        <f t="shared" ca="1" si="1188"/>
        <v>#REF!</v>
      </c>
      <c r="EI358" s="167" t="e">
        <f t="shared" ca="1" si="1189"/>
        <v>#REF!</v>
      </c>
      <c r="EJ358" s="167" t="e">
        <f t="shared" ca="1" si="1190"/>
        <v>#REF!</v>
      </c>
      <c r="EK358" s="167" t="e">
        <f t="shared" ca="1" si="1191"/>
        <v>#REF!</v>
      </c>
      <c r="EL358" s="167" t="e">
        <f t="shared" ca="1" si="1192"/>
        <v>#REF!</v>
      </c>
      <c r="EM358" s="167" t="e">
        <f t="shared" ca="1" si="1193"/>
        <v>#REF!</v>
      </c>
      <c r="EN358" s="167" t="e">
        <f t="shared" ca="1" si="1194"/>
        <v>#REF!</v>
      </c>
      <c r="EP358" s="167">
        <f t="shared" si="1195"/>
        <v>0</v>
      </c>
      <c r="EQ358" s="167">
        <f t="shared" si="1196"/>
        <v>0</v>
      </c>
      <c r="ER358" s="167">
        <f t="shared" si="1197"/>
        <v>0</v>
      </c>
      <c r="ES358" s="167">
        <f t="shared" si="1198"/>
        <v>0</v>
      </c>
      <c r="ET358" s="167">
        <f t="shared" si="1199"/>
        <v>0</v>
      </c>
      <c r="EU358" s="167">
        <f t="shared" si="1200"/>
        <v>0</v>
      </c>
      <c r="EV358" s="167">
        <f t="shared" si="1201"/>
        <v>0</v>
      </c>
      <c r="EW358" s="167">
        <f t="shared" si="1202"/>
        <v>0</v>
      </c>
      <c r="EX358" s="167">
        <f t="shared" si="1203"/>
        <v>0</v>
      </c>
      <c r="EY358" s="167">
        <f t="shared" si="1204"/>
        <v>0</v>
      </c>
      <c r="EZ358" s="167">
        <f t="shared" si="1205"/>
        <v>0</v>
      </c>
      <c r="FA358" s="167">
        <f t="shared" si="1206"/>
        <v>0</v>
      </c>
      <c r="FB358" s="167">
        <f t="shared" si="1207"/>
        <v>0</v>
      </c>
      <c r="FC358" s="167">
        <f t="shared" si="1208"/>
        <v>0</v>
      </c>
      <c r="FD358" s="167">
        <f t="shared" si="1209"/>
        <v>0</v>
      </c>
      <c r="FE358" s="167">
        <f t="shared" si="1210"/>
        <v>0</v>
      </c>
      <c r="FG358" s="167">
        <f t="shared" si="1211"/>
        <v>0</v>
      </c>
      <c r="FH358" s="167">
        <f t="shared" si="1212"/>
        <v>0</v>
      </c>
      <c r="FI358" s="167">
        <f t="shared" si="1213"/>
        <v>0</v>
      </c>
      <c r="FJ358" s="167">
        <f t="shared" si="1214"/>
        <v>0</v>
      </c>
      <c r="FK358" s="167">
        <f t="shared" si="1215"/>
        <v>0</v>
      </c>
      <c r="FL358" s="167">
        <f t="shared" si="1216"/>
        <v>0</v>
      </c>
      <c r="FM358" s="167">
        <f t="shared" si="1217"/>
        <v>0</v>
      </c>
      <c r="FN358" s="167">
        <f t="shared" si="1218"/>
        <v>0</v>
      </c>
      <c r="FO358" s="167">
        <f t="shared" si="1219"/>
        <v>0</v>
      </c>
      <c r="FP358" s="167">
        <f t="shared" si="1220"/>
        <v>0</v>
      </c>
      <c r="FQ358" s="167">
        <f t="shared" si="1221"/>
        <v>0</v>
      </c>
      <c r="FR358" s="167">
        <f t="shared" si="1222"/>
        <v>0</v>
      </c>
      <c r="FS358" s="167">
        <f t="shared" si="1223"/>
        <v>0</v>
      </c>
      <c r="FT358" s="167">
        <f t="shared" si="1224"/>
        <v>0</v>
      </c>
      <c r="FU358" s="167">
        <f t="shared" si="1225"/>
        <v>0</v>
      </c>
      <c r="FV358" s="167">
        <f t="shared" si="1226"/>
        <v>0</v>
      </c>
      <c r="FX358" s="167">
        <f t="shared" si="1227"/>
        <v>0</v>
      </c>
      <c r="FY358" s="167">
        <f t="shared" si="1228"/>
        <v>0</v>
      </c>
      <c r="FZ358" s="167">
        <f t="shared" si="1229"/>
        <v>0</v>
      </c>
      <c r="GA358" s="167">
        <f t="shared" si="1230"/>
        <v>0</v>
      </c>
      <c r="GB358" s="167">
        <f t="shared" si="1231"/>
        <v>0</v>
      </c>
      <c r="GC358" s="167">
        <f t="shared" si="1232"/>
        <v>0</v>
      </c>
      <c r="GD358" s="167">
        <f t="shared" si="1233"/>
        <v>0</v>
      </c>
      <c r="GE358" s="167">
        <f t="shared" si="1234"/>
        <v>0</v>
      </c>
      <c r="GF358" s="167">
        <f t="shared" si="1235"/>
        <v>0</v>
      </c>
      <c r="GG358" s="167">
        <f t="shared" si="1236"/>
        <v>0</v>
      </c>
      <c r="GH358" s="167">
        <f t="shared" si="1237"/>
        <v>0</v>
      </c>
      <c r="GI358" s="167">
        <f t="shared" si="1238"/>
        <v>0</v>
      </c>
      <c r="GJ358" s="167">
        <f t="shared" si="1239"/>
        <v>0</v>
      </c>
      <c r="GK358" s="167">
        <f t="shared" si="1240"/>
        <v>0</v>
      </c>
      <c r="GL358" s="167">
        <f t="shared" si="1241"/>
        <v>0</v>
      </c>
      <c r="GM358" s="167">
        <f t="shared" si="1242"/>
        <v>0</v>
      </c>
      <c r="GO358" s="167" t="e">
        <f t="shared" ca="1" si="1077"/>
        <v>#REF!</v>
      </c>
      <c r="GP358" s="167" t="e">
        <f t="shared" ca="1" si="1259"/>
        <v>#REF!</v>
      </c>
      <c r="GQ358" s="167" t="e">
        <f t="shared" ca="1" si="1259"/>
        <v>#REF!</v>
      </c>
      <c r="GR358" s="167" t="e">
        <f t="shared" ca="1" si="1259"/>
        <v>#REF!</v>
      </c>
      <c r="GS358" s="167" t="e">
        <f t="shared" ca="1" si="1259"/>
        <v>#REF!</v>
      </c>
      <c r="GT358" s="167" t="e">
        <f t="shared" ca="1" si="1259"/>
        <v>#REF!</v>
      </c>
      <c r="GU358" s="167" t="e">
        <f t="shared" ca="1" si="1259"/>
        <v>#REF!</v>
      </c>
      <c r="GV358" s="167" t="e">
        <f t="shared" ca="1" si="1259"/>
        <v>#REF!</v>
      </c>
      <c r="GW358" s="167" t="e">
        <f t="shared" ca="1" si="1259"/>
        <v>#REF!</v>
      </c>
      <c r="GX358" s="167" t="e">
        <f t="shared" ca="1" si="1259"/>
        <v>#REF!</v>
      </c>
      <c r="GY358" s="167" t="e">
        <f t="shared" ca="1" si="1259"/>
        <v>#REF!</v>
      </c>
      <c r="GZ358" s="167" t="e">
        <f t="shared" ca="1" si="1259"/>
        <v>#REF!</v>
      </c>
      <c r="HA358" s="167" t="e">
        <f t="shared" ca="1" si="1259"/>
        <v>#REF!</v>
      </c>
      <c r="HB358" s="167" t="e">
        <f t="shared" ca="1" si="1259"/>
        <v>#REF!</v>
      </c>
      <c r="HC358" s="167" t="e">
        <f t="shared" ca="1" si="1259"/>
        <v>#REF!</v>
      </c>
      <c r="HD358" s="167" t="e">
        <f t="shared" ca="1" si="1259"/>
        <v>#REF!</v>
      </c>
      <c r="HF358" s="167" t="e">
        <f t="shared" ca="1" si="1144"/>
        <v>#REF!</v>
      </c>
      <c r="HG358" s="167" t="e">
        <f t="shared" ca="1" si="1145"/>
        <v>#REF!</v>
      </c>
      <c r="HH358" s="167" t="e">
        <f t="shared" ca="1" si="1146"/>
        <v>#REF!</v>
      </c>
      <c r="HI358" s="167" t="e">
        <f t="shared" ca="1" si="1147"/>
        <v>#REF!</v>
      </c>
      <c r="HJ358" s="167" t="e">
        <f t="shared" ca="1" si="1148"/>
        <v>#REF!</v>
      </c>
      <c r="HK358" s="167" t="e">
        <f t="shared" ca="1" si="1149"/>
        <v>#REF!</v>
      </c>
      <c r="HL358" s="167" t="e">
        <f t="shared" ca="1" si="1150"/>
        <v>#REF!</v>
      </c>
      <c r="HM358" s="167" t="e">
        <f t="shared" ca="1" si="1151"/>
        <v>#REF!</v>
      </c>
      <c r="HN358" s="167" t="e">
        <f t="shared" ca="1" si="1152"/>
        <v>#REF!</v>
      </c>
      <c r="HO358" s="167" t="e">
        <f t="shared" ca="1" si="1153"/>
        <v>#REF!</v>
      </c>
      <c r="HP358" s="167" t="e">
        <f t="shared" ca="1" si="1154"/>
        <v>#REF!</v>
      </c>
      <c r="HQ358" s="167" t="e">
        <f t="shared" ca="1" si="1155"/>
        <v>#REF!</v>
      </c>
      <c r="HR358" s="167" t="e">
        <f t="shared" ca="1" si="1156"/>
        <v>#REF!</v>
      </c>
      <c r="HS358" s="167" t="e">
        <f t="shared" ca="1" si="1157"/>
        <v>#REF!</v>
      </c>
      <c r="HT358" s="167" t="e">
        <f t="shared" ca="1" si="1158"/>
        <v>#REF!</v>
      </c>
      <c r="HU358" s="167" t="e">
        <f t="shared" ca="1" si="1159"/>
        <v>#REF!</v>
      </c>
      <c r="HW358" s="167" t="e">
        <f t="shared" ca="1" si="1160"/>
        <v>#REF!</v>
      </c>
      <c r="HX358" s="167">
        <f t="shared" si="1161"/>
        <v>0</v>
      </c>
      <c r="HY358" s="167" t="e">
        <f t="shared" ca="1" si="1243"/>
        <v>#REF!</v>
      </c>
      <c r="HZ358" s="219" t="e">
        <f t="shared" ca="1" si="1244"/>
        <v>#REF!</v>
      </c>
    </row>
    <row r="359" spans="1:234" s="48" customFormat="1">
      <c r="A359" s="3" t="s">
        <v>712</v>
      </c>
      <c r="B359" s="202" t="str">
        <f>INDEX('Ref1'!$E:$E,MATCH(A359,'Ref1'!$A:$A,0))</f>
        <v>Wandsworth</v>
      </c>
      <c r="C359" s="42" t="str">
        <f>INDEX(Data1!B:B,MATCH(A359,Data1!A:A,0))</f>
        <v>ILB</v>
      </c>
      <c r="D359" s="253" t="str">
        <f>INDEX(Data1!C:C,MATCH(A359,Data1!A:A,0))</f>
        <v>L</v>
      </c>
      <c r="E359" s="200" t="str">
        <f>IF($C$6="No","No",IF(COUNTIF(Inputs!$K$359:$K$398,$A359)&gt;0,"Yes","No"))</f>
        <v>No</v>
      </c>
      <c r="F359" s="404"/>
      <c r="G359" s="62">
        <f>INDEX('4_RatesSplit'!K:K,MATCH($A359,'4_RatesSplit'!$A:$A,0))</f>
        <v>0</v>
      </c>
      <c r="H359" s="171">
        <f>INDEX('4_RatesSplit'!L:L,MATCH($A359,'4_RatesSplit'!$A:$A,0))</f>
        <v>0</v>
      </c>
      <c r="I359" s="167">
        <f>INDEX('4_RatesSplit'!M:M,MATCH($A359,'4_RatesSplit'!$A:$A,0))</f>
        <v>0</v>
      </c>
      <c r="J359" s="167">
        <f>INDEX('4_RatesSplit'!N:N,MATCH($A359,'4_RatesSplit'!$A:$A,0))</f>
        <v>0</v>
      </c>
      <c r="K359" s="167">
        <f>INDEX('4_RatesSplit'!O:O,MATCH($A359,'4_RatesSplit'!$A:$A,0))</f>
        <v>0</v>
      </c>
      <c r="L359" s="167">
        <f>INDEX('4_RatesSplit'!P:P,MATCH($A359,'4_RatesSplit'!$A:$A,0))</f>
        <v>0</v>
      </c>
      <c r="M359" s="167">
        <f>INDEX('4_RatesSplit'!Q:Q,MATCH($A359,'4_RatesSplit'!$A:$A,0))</f>
        <v>0</v>
      </c>
      <c r="N359" s="167">
        <f>INDEX('4_RatesSplit'!R:R,MATCH($A359,'4_RatesSplit'!$A:$A,0))</f>
        <v>0</v>
      </c>
      <c r="O359" s="167">
        <f>INDEX('4_RatesSplit'!S:S,MATCH($A359,'4_RatesSplit'!$A:$A,0))</f>
        <v>0</v>
      </c>
      <c r="P359" s="167">
        <f>INDEX('4_RatesSplit'!T:T,MATCH($A359,'4_RatesSplit'!$A:$A,0))</f>
        <v>0</v>
      </c>
      <c r="Q359" s="167">
        <f>INDEX('4_RatesSplit'!U:U,MATCH($A359,'4_RatesSplit'!$A:$A,0))</f>
        <v>0</v>
      </c>
      <c r="R359" s="167">
        <f>INDEX('4_RatesSplit'!V:V,MATCH($A359,'4_RatesSplit'!$A:$A,0))</f>
        <v>0</v>
      </c>
      <c r="S359" s="167">
        <f>INDEX('4_RatesSplit'!W:W,MATCH($A359,'4_RatesSplit'!$A:$A,0))</f>
        <v>0</v>
      </c>
      <c r="T359" s="167">
        <f>INDEX('4_RatesSplit'!X:X,MATCH($A359,'4_RatesSplit'!$A:$A,0))</f>
        <v>0</v>
      </c>
      <c r="U359" s="167">
        <f>INDEX('4_RatesSplit'!Y:Y,MATCH($A359,'4_RatesSplit'!$A:$A,0))</f>
        <v>0</v>
      </c>
      <c r="V359" s="167">
        <f>INDEX('4_RatesSplit'!Z:Z,MATCH($A359,'4_RatesSplit'!$A:$A,0))</f>
        <v>0</v>
      </c>
      <c r="W359" s="167">
        <f>INDEX('4_RatesSplit'!AA:AA,MATCH($A359,'4_RatesSplit'!$A:$A,0))</f>
        <v>0</v>
      </c>
      <c r="X359" s="18"/>
      <c r="Y359" s="168" t="e">
        <f ca="1">INDEX('4_RatesSplit'!AT:AT,MATCH($A359,'4_RatesSplit'!$A:$A,0))</f>
        <v>#REF!</v>
      </c>
      <c r="Z359" s="168" t="e">
        <f ca="1">INDEX('4_RatesSplit'!AU:AU,MATCH($A359,'4_RatesSplit'!$A:$A,0))</f>
        <v>#REF!</v>
      </c>
      <c r="AA359" s="168" t="e">
        <f ca="1">INDEX('4_RatesSplit'!AV:AV,MATCH($A359,'4_RatesSplit'!$A:$A,0))</f>
        <v>#REF!</v>
      </c>
      <c r="AB359" s="168" t="e">
        <f ca="1">INDEX('4_RatesSplit'!AW:AW,MATCH($A359,'4_RatesSplit'!$A:$A,0))</f>
        <v>#REF!</v>
      </c>
      <c r="AC359" s="168" t="e">
        <f ca="1">INDEX('4_RatesSplit'!AX:AX,MATCH($A359,'4_RatesSplit'!$A:$A,0))</f>
        <v>#REF!</v>
      </c>
      <c r="AD359" s="168" t="e">
        <f ca="1">INDEX('4_RatesSplit'!AY:AY,MATCH($A359,'4_RatesSplit'!$A:$A,0))</f>
        <v>#REF!</v>
      </c>
      <c r="AE359" s="168" t="e">
        <f ca="1">INDEX('4_RatesSplit'!AZ:AZ,MATCH($A359,'4_RatesSplit'!$A:$A,0))</f>
        <v>#REF!</v>
      </c>
      <c r="AF359" s="168" t="e">
        <f ca="1">INDEX('4_RatesSplit'!BA:BA,MATCH($A359,'4_RatesSplit'!$A:$A,0))</f>
        <v>#REF!</v>
      </c>
      <c r="AG359" s="168" t="e">
        <f ca="1">INDEX('4_RatesSplit'!BB:BB,MATCH($A359,'4_RatesSplit'!$A:$A,0))</f>
        <v>#REF!</v>
      </c>
      <c r="AH359" s="168" t="e">
        <f ca="1">INDEX('4_RatesSplit'!BC:BC,MATCH($A359,'4_RatesSplit'!$A:$A,0))</f>
        <v>#REF!</v>
      </c>
      <c r="AI359" s="168" t="e">
        <f ca="1">INDEX('4_RatesSplit'!BD:BD,MATCH($A359,'4_RatesSplit'!$A:$A,0))</f>
        <v>#REF!</v>
      </c>
      <c r="AJ359" s="168" t="e">
        <f ca="1">INDEX('4_RatesSplit'!BE:BE,MATCH($A359,'4_RatesSplit'!$A:$A,0))</f>
        <v>#REF!</v>
      </c>
      <c r="AK359" s="168" t="e">
        <f ca="1">INDEX('4_RatesSplit'!BF:BF,MATCH($A359,'4_RatesSplit'!$A:$A,0))</f>
        <v>#REF!</v>
      </c>
      <c r="AL359" s="168" t="e">
        <f ca="1">INDEX('4_RatesSplit'!BG:BG,MATCH($A359,'4_RatesSplit'!$A:$A,0))</f>
        <v>#REF!</v>
      </c>
      <c r="AM359" s="168" t="e">
        <f ca="1">INDEX('4_RatesSplit'!BH:BH,MATCH($A359,'4_RatesSplit'!$A:$A,0))</f>
        <v>#REF!</v>
      </c>
      <c r="AN359" s="198" t="e">
        <f ca="1">INDEX('4_RatesSplit'!BI:BI,MATCH($A359,'4_RatesSplit'!$A:$A,0))</f>
        <v>#REF!</v>
      </c>
      <c r="AO359" s="114"/>
      <c r="AP359" s="167" t="e">
        <f t="shared" ca="1" si="1162"/>
        <v>#REF!</v>
      </c>
      <c r="AQ359" s="167" t="e">
        <f t="shared" ca="1" si="1163"/>
        <v>#REF!</v>
      </c>
      <c r="AR359" s="167" t="e">
        <f t="shared" ca="1" si="1164"/>
        <v>#REF!</v>
      </c>
      <c r="AS359" s="167" t="e">
        <f t="shared" ca="1" si="1165"/>
        <v>#REF!</v>
      </c>
      <c r="AT359" s="167" t="e">
        <f t="shared" ca="1" si="1166"/>
        <v>#REF!</v>
      </c>
      <c r="AU359" s="167" t="e">
        <f t="shared" ca="1" si="1167"/>
        <v>#REF!</v>
      </c>
      <c r="AV359" s="167" t="e">
        <f t="shared" ca="1" si="1168"/>
        <v>#REF!</v>
      </c>
      <c r="AW359" s="167" t="e">
        <f t="shared" ca="1" si="1169"/>
        <v>#REF!</v>
      </c>
      <c r="AX359" s="167" t="e">
        <f t="shared" ca="1" si="1170"/>
        <v>#REF!</v>
      </c>
      <c r="AY359" s="167" t="e">
        <f t="shared" ca="1" si="1171"/>
        <v>#REF!</v>
      </c>
      <c r="AZ359" s="167" t="e">
        <f t="shared" ca="1" si="1172"/>
        <v>#REF!</v>
      </c>
      <c r="BA359" s="167" t="e">
        <f t="shared" ca="1" si="1173"/>
        <v>#REF!</v>
      </c>
      <c r="BB359" s="167" t="e">
        <f t="shared" ca="1" si="1174"/>
        <v>#REF!</v>
      </c>
      <c r="BC359" s="167" t="e">
        <f t="shared" ca="1" si="1175"/>
        <v>#REF!</v>
      </c>
      <c r="BD359" s="167" t="e">
        <f t="shared" ca="1" si="1176"/>
        <v>#REF!</v>
      </c>
      <c r="BE359" s="167" t="e">
        <f t="shared" ca="1" si="1177"/>
        <v>#REF!</v>
      </c>
      <c r="BF359" s="18"/>
      <c r="BG359" s="168">
        <f>INDEX('2_Needs'!$F:$F,MATCH($A359,'2_Needs'!$A:$A,0))</f>
        <v>5.9243984427298519E-3</v>
      </c>
      <c r="BH359" s="114"/>
      <c r="BI359" s="167">
        <f t="shared" ref="BI359:BX359" si="1269">IF(BI$3="reset",$BG359*BI$6,BH359*(1+$C$4))</f>
        <v>0</v>
      </c>
      <c r="BJ359" s="167">
        <f t="shared" si="1269"/>
        <v>0</v>
      </c>
      <c r="BK359" s="167">
        <f t="shared" si="1269"/>
        <v>0</v>
      </c>
      <c r="BL359" s="167">
        <f t="shared" si="1269"/>
        <v>0</v>
      </c>
      <c r="BM359" s="167">
        <f t="shared" si="1269"/>
        <v>0</v>
      </c>
      <c r="BN359" s="167">
        <f t="shared" si="1269"/>
        <v>0</v>
      </c>
      <c r="BO359" s="167">
        <f t="shared" si="1269"/>
        <v>0</v>
      </c>
      <c r="BP359" s="167">
        <f t="shared" si="1269"/>
        <v>0</v>
      </c>
      <c r="BQ359" s="167">
        <f t="shared" si="1269"/>
        <v>0</v>
      </c>
      <c r="BR359" s="167">
        <f t="shared" si="1269"/>
        <v>0</v>
      </c>
      <c r="BS359" s="167">
        <f t="shared" si="1269"/>
        <v>0</v>
      </c>
      <c r="BT359" s="167">
        <f t="shared" si="1269"/>
        <v>0</v>
      </c>
      <c r="BU359" s="167">
        <f t="shared" si="1269"/>
        <v>0</v>
      </c>
      <c r="BV359" s="167">
        <f t="shared" si="1269"/>
        <v>0</v>
      </c>
      <c r="BW359" s="167">
        <f t="shared" si="1269"/>
        <v>0</v>
      </c>
      <c r="BX359" s="167">
        <f t="shared" si="1269"/>
        <v>0</v>
      </c>
      <c r="BZ359" s="167" t="e">
        <f t="shared" ca="1" si="1096"/>
        <v>#REF!</v>
      </c>
      <c r="CA359" s="167" t="e">
        <f t="shared" ca="1" si="1097"/>
        <v>#REF!</v>
      </c>
      <c r="CB359" s="167" t="e">
        <f t="shared" ca="1" si="1098"/>
        <v>#REF!</v>
      </c>
      <c r="CC359" s="167" t="e">
        <f t="shared" ca="1" si="1099"/>
        <v>#REF!</v>
      </c>
      <c r="CD359" s="167" t="e">
        <f t="shared" ca="1" si="1100"/>
        <v>#REF!</v>
      </c>
      <c r="CE359" s="167" t="e">
        <f t="shared" ca="1" si="1101"/>
        <v>#REF!</v>
      </c>
      <c r="CF359" s="167" t="e">
        <f t="shared" ca="1" si="1102"/>
        <v>#REF!</v>
      </c>
      <c r="CG359" s="167" t="e">
        <f t="shared" ca="1" si="1103"/>
        <v>#REF!</v>
      </c>
      <c r="CH359" s="167" t="e">
        <f t="shared" ca="1" si="1104"/>
        <v>#REF!</v>
      </c>
      <c r="CI359" s="167" t="e">
        <f t="shared" ca="1" si="1105"/>
        <v>#REF!</v>
      </c>
      <c r="CJ359" s="167" t="e">
        <f t="shared" ca="1" si="1106"/>
        <v>#REF!</v>
      </c>
      <c r="CK359" s="167" t="e">
        <f t="shared" ca="1" si="1107"/>
        <v>#REF!</v>
      </c>
      <c r="CL359" s="167" t="e">
        <f t="shared" ca="1" si="1108"/>
        <v>#REF!</v>
      </c>
      <c r="CM359" s="167" t="e">
        <f t="shared" ca="1" si="1109"/>
        <v>#REF!</v>
      </c>
      <c r="CN359" s="167" t="e">
        <f t="shared" ca="1" si="1110"/>
        <v>#REF!</v>
      </c>
      <c r="CO359" s="167" t="e">
        <f t="shared" ca="1" si="1111"/>
        <v>#REF!</v>
      </c>
      <c r="CQ359" s="167" t="e">
        <f t="shared" ca="1" si="1112"/>
        <v>#REF!</v>
      </c>
      <c r="CR359" s="167" t="e">
        <f t="shared" ca="1" si="1113"/>
        <v>#REF!</v>
      </c>
      <c r="CS359" s="167" t="e">
        <f t="shared" ca="1" si="1114"/>
        <v>#REF!</v>
      </c>
      <c r="CT359" s="167" t="e">
        <f t="shared" ca="1" si="1115"/>
        <v>#REF!</v>
      </c>
      <c r="CU359" s="167" t="e">
        <f t="shared" ca="1" si="1116"/>
        <v>#REF!</v>
      </c>
      <c r="CV359" s="167" t="e">
        <f t="shared" ca="1" si="1117"/>
        <v>#REF!</v>
      </c>
      <c r="CW359" s="167" t="e">
        <f t="shared" ca="1" si="1118"/>
        <v>#REF!</v>
      </c>
      <c r="CX359" s="167" t="e">
        <f t="shared" ca="1" si="1119"/>
        <v>#REF!</v>
      </c>
      <c r="CY359" s="167" t="e">
        <f t="shared" ca="1" si="1120"/>
        <v>#REF!</v>
      </c>
      <c r="CZ359" s="167" t="e">
        <f t="shared" ca="1" si="1121"/>
        <v>#REF!</v>
      </c>
      <c r="DA359" s="167" t="e">
        <f t="shared" ca="1" si="1122"/>
        <v>#REF!</v>
      </c>
      <c r="DB359" s="167" t="e">
        <f t="shared" ca="1" si="1123"/>
        <v>#REF!</v>
      </c>
      <c r="DC359" s="167" t="e">
        <f t="shared" ca="1" si="1124"/>
        <v>#REF!</v>
      </c>
      <c r="DD359" s="167" t="e">
        <f t="shared" ca="1" si="1125"/>
        <v>#REF!</v>
      </c>
      <c r="DE359" s="167" t="e">
        <f t="shared" ca="1" si="1126"/>
        <v>#REF!</v>
      </c>
      <c r="DF359" s="167" t="e">
        <f t="shared" ca="1" si="1127"/>
        <v>#REF!</v>
      </c>
      <c r="DH359" s="167">
        <f t="shared" si="1128"/>
        <v>0</v>
      </c>
      <c r="DI359" s="167">
        <f t="shared" si="1129"/>
        <v>0</v>
      </c>
      <c r="DJ359" s="167">
        <f t="shared" si="1130"/>
        <v>0</v>
      </c>
      <c r="DK359" s="167">
        <f t="shared" si="1131"/>
        <v>0</v>
      </c>
      <c r="DL359" s="167">
        <f t="shared" si="1132"/>
        <v>0</v>
      </c>
      <c r="DM359" s="167">
        <f t="shared" si="1133"/>
        <v>0</v>
      </c>
      <c r="DN359" s="167">
        <f t="shared" si="1134"/>
        <v>0</v>
      </c>
      <c r="DO359" s="167">
        <f t="shared" si="1135"/>
        <v>0</v>
      </c>
      <c r="DP359" s="167">
        <f t="shared" si="1136"/>
        <v>0</v>
      </c>
      <c r="DQ359" s="167">
        <f t="shared" si="1137"/>
        <v>0</v>
      </c>
      <c r="DR359" s="167">
        <f t="shared" si="1138"/>
        <v>0</v>
      </c>
      <c r="DS359" s="167">
        <f t="shared" si="1139"/>
        <v>0</v>
      </c>
      <c r="DT359" s="167">
        <f t="shared" si="1140"/>
        <v>0</v>
      </c>
      <c r="DU359" s="167">
        <f t="shared" si="1141"/>
        <v>0</v>
      </c>
      <c r="DV359" s="167">
        <f t="shared" si="1142"/>
        <v>0</v>
      </c>
      <c r="DW359" s="167">
        <f t="shared" si="1143"/>
        <v>0</v>
      </c>
      <c r="DY359" s="167" t="e">
        <f t="shared" ca="1" si="1179"/>
        <v>#REF!</v>
      </c>
      <c r="DZ359" s="167" t="e">
        <f t="shared" ca="1" si="1180"/>
        <v>#REF!</v>
      </c>
      <c r="EA359" s="167" t="e">
        <f t="shared" ca="1" si="1181"/>
        <v>#REF!</v>
      </c>
      <c r="EB359" s="167" t="e">
        <f t="shared" ca="1" si="1182"/>
        <v>#REF!</v>
      </c>
      <c r="EC359" s="167" t="e">
        <f t="shared" ca="1" si="1183"/>
        <v>#REF!</v>
      </c>
      <c r="ED359" s="167" t="e">
        <f t="shared" ca="1" si="1184"/>
        <v>#REF!</v>
      </c>
      <c r="EE359" s="167" t="e">
        <f t="shared" ca="1" si="1185"/>
        <v>#REF!</v>
      </c>
      <c r="EF359" s="167" t="e">
        <f t="shared" ca="1" si="1186"/>
        <v>#REF!</v>
      </c>
      <c r="EG359" s="167" t="e">
        <f t="shared" ca="1" si="1187"/>
        <v>#REF!</v>
      </c>
      <c r="EH359" s="167" t="e">
        <f t="shared" ca="1" si="1188"/>
        <v>#REF!</v>
      </c>
      <c r="EI359" s="167" t="e">
        <f t="shared" ca="1" si="1189"/>
        <v>#REF!</v>
      </c>
      <c r="EJ359" s="167" t="e">
        <f t="shared" ca="1" si="1190"/>
        <v>#REF!</v>
      </c>
      <c r="EK359" s="167" t="e">
        <f t="shared" ca="1" si="1191"/>
        <v>#REF!</v>
      </c>
      <c r="EL359" s="167" t="e">
        <f t="shared" ca="1" si="1192"/>
        <v>#REF!</v>
      </c>
      <c r="EM359" s="167" t="e">
        <f t="shared" ca="1" si="1193"/>
        <v>#REF!</v>
      </c>
      <c r="EN359" s="167" t="e">
        <f t="shared" ca="1" si="1194"/>
        <v>#REF!</v>
      </c>
      <c r="EP359" s="167">
        <f t="shared" si="1195"/>
        <v>0</v>
      </c>
      <c r="EQ359" s="167">
        <f t="shared" si="1196"/>
        <v>0</v>
      </c>
      <c r="ER359" s="167">
        <f t="shared" si="1197"/>
        <v>0</v>
      </c>
      <c r="ES359" s="167">
        <f t="shared" si="1198"/>
        <v>0</v>
      </c>
      <c r="ET359" s="167">
        <f t="shared" si="1199"/>
        <v>0</v>
      </c>
      <c r="EU359" s="167">
        <f t="shared" si="1200"/>
        <v>0</v>
      </c>
      <c r="EV359" s="167">
        <f t="shared" si="1201"/>
        <v>0</v>
      </c>
      <c r="EW359" s="167">
        <f t="shared" si="1202"/>
        <v>0</v>
      </c>
      <c r="EX359" s="167">
        <f t="shared" si="1203"/>
        <v>0</v>
      </c>
      <c r="EY359" s="167">
        <f t="shared" si="1204"/>
        <v>0</v>
      </c>
      <c r="EZ359" s="167">
        <f t="shared" si="1205"/>
        <v>0</v>
      </c>
      <c r="FA359" s="167">
        <f t="shared" si="1206"/>
        <v>0</v>
      </c>
      <c r="FB359" s="167">
        <f t="shared" si="1207"/>
        <v>0</v>
      </c>
      <c r="FC359" s="167">
        <f t="shared" si="1208"/>
        <v>0</v>
      </c>
      <c r="FD359" s="167">
        <f t="shared" si="1209"/>
        <v>0</v>
      </c>
      <c r="FE359" s="167">
        <f t="shared" si="1210"/>
        <v>0</v>
      </c>
      <c r="FG359" s="167">
        <f t="shared" si="1211"/>
        <v>0</v>
      </c>
      <c r="FH359" s="167">
        <f t="shared" si="1212"/>
        <v>0</v>
      </c>
      <c r="FI359" s="167">
        <f t="shared" si="1213"/>
        <v>0</v>
      </c>
      <c r="FJ359" s="167">
        <f t="shared" si="1214"/>
        <v>0</v>
      </c>
      <c r="FK359" s="167">
        <f t="shared" si="1215"/>
        <v>0</v>
      </c>
      <c r="FL359" s="167">
        <f t="shared" si="1216"/>
        <v>0</v>
      </c>
      <c r="FM359" s="167">
        <f t="shared" si="1217"/>
        <v>0</v>
      </c>
      <c r="FN359" s="167">
        <f t="shared" si="1218"/>
        <v>0</v>
      </c>
      <c r="FO359" s="167">
        <f t="shared" si="1219"/>
        <v>0</v>
      </c>
      <c r="FP359" s="167">
        <f t="shared" si="1220"/>
        <v>0</v>
      </c>
      <c r="FQ359" s="167">
        <f t="shared" si="1221"/>
        <v>0</v>
      </c>
      <c r="FR359" s="167">
        <f t="shared" si="1222"/>
        <v>0</v>
      </c>
      <c r="FS359" s="167">
        <f t="shared" si="1223"/>
        <v>0</v>
      </c>
      <c r="FT359" s="167">
        <f t="shared" si="1224"/>
        <v>0</v>
      </c>
      <c r="FU359" s="167">
        <f t="shared" si="1225"/>
        <v>0</v>
      </c>
      <c r="FV359" s="167">
        <f t="shared" si="1226"/>
        <v>0</v>
      </c>
      <c r="FX359" s="167">
        <f t="shared" si="1227"/>
        <v>0</v>
      </c>
      <c r="FY359" s="167">
        <f t="shared" si="1228"/>
        <v>0</v>
      </c>
      <c r="FZ359" s="167">
        <f t="shared" si="1229"/>
        <v>0</v>
      </c>
      <c r="GA359" s="167">
        <f t="shared" si="1230"/>
        <v>0</v>
      </c>
      <c r="GB359" s="167">
        <f t="shared" si="1231"/>
        <v>0</v>
      </c>
      <c r="GC359" s="167">
        <f t="shared" si="1232"/>
        <v>0</v>
      </c>
      <c r="GD359" s="167">
        <f t="shared" si="1233"/>
        <v>0</v>
      </c>
      <c r="GE359" s="167">
        <f t="shared" si="1234"/>
        <v>0</v>
      </c>
      <c r="GF359" s="167">
        <f t="shared" si="1235"/>
        <v>0</v>
      </c>
      <c r="GG359" s="167">
        <f t="shared" si="1236"/>
        <v>0</v>
      </c>
      <c r="GH359" s="167">
        <f t="shared" si="1237"/>
        <v>0</v>
      </c>
      <c r="GI359" s="167">
        <f t="shared" si="1238"/>
        <v>0</v>
      </c>
      <c r="GJ359" s="167">
        <f t="shared" si="1239"/>
        <v>0</v>
      </c>
      <c r="GK359" s="167">
        <f t="shared" si="1240"/>
        <v>0</v>
      </c>
      <c r="GL359" s="167">
        <f t="shared" si="1241"/>
        <v>0</v>
      </c>
      <c r="GM359" s="167">
        <f t="shared" si="1242"/>
        <v>0</v>
      </c>
      <c r="GO359" s="167" t="e">
        <f t="shared" ca="1" si="1077"/>
        <v>#REF!</v>
      </c>
      <c r="GP359" s="167" t="e">
        <f t="shared" ca="1" si="1259"/>
        <v>#REF!</v>
      </c>
      <c r="GQ359" s="167" t="e">
        <f t="shared" ca="1" si="1259"/>
        <v>#REF!</v>
      </c>
      <c r="GR359" s="167" t="e">
        <f t="shared" ca="1" si="1259"/>
        <v>#REF!</v>
      </c>
      <c r="GS359" s="167" t="e">
        <f t="shared" ca="1" si="1259"/>
        <v>#REF!</v>
      </c>
      <c r="GT359" s="167" t="e">
        <f t="shared" ca="1" si="1259"/>
        <v>#REF!</v>
      </c>
      <c r="GU359" s="167" t="e">
        <f t="shared" ca="1" si="1259"/>
        <v>#REF!</v>
      </c>
      <c r="GV359" s="167" t="e">
        <f t="shared" ca="1" si="1259"/>
        <v>#REF!</v>
      </c>
      <c r="GW359" s="167" t="e">
        <f t="shared" ca="1" si="1259"/>
        <v>#REF!</v>
      </c>
      <c r="GX359" s="167" t="e">
        <f t="shared" ca="1" si="1259"/>
        <v>#REF!</v>
      </c>
      <c r="GY359" s="167" t="e">
        <f t="shared" ca="1" si="1259"/>
        <v>#REF!</v>
      </c>
      <c r="GZ359" s="167" t="e">
        <f t="shared" ca="1" si="1259"/>
        <v>#REF!</v>
      </c>
      <c r="HA359" s="167" t="e">
        <f t="shared" ca="1" si="1259"/>
        <v>#REF!</v>
      </c>
      <c r="HB359" s="167" t="e">
        <f t="shared" ca="1" si="1259"/>
        <v>#REF!</v>
      </c>
      <c r="HC359" s="167" t="e">
        <f t="shared" ca="1" si="1259"/>
        <v>#REF!</v>
      </c>
      <c r="HD359" s="167" t="e">
        <f t="shared" ca="1" si="1259"/>
        <v>#REF!</v>
      </c>
      <c r="HF359" s="167" t="e">
        <f t="shared" ca="1" si="1144"/>
        <v>#REF!</v>
      </c>
      <c r="HG359" s="167" t="e">
        <f t="shared" ca="1" si="1145"/>
        <v>#REF!</v>
      </c>
      <c r="HH359" s="167" t="e">
        <f t="shared" ca="1" si="1146"/>
        <v>#REF!</v>
      </c>
      <c r="HI359" s="167" t="e">
        <f t="shared" ca="1" si="1147"/>
        <v>#REF!</v>
      </c>
      <c r="HJ359" s="167" t="e">
        <f t="shared" ca="1" si="1148"/>
        <v>#REF!</v>
      </c>
      <c r="HK359" s="167" t="e">
        <f t="shared" ca="1" si="1149"/>
        <v>#REF!</v>
      </c>
      <c r="HL359" s="167" t="e">
        <f t="shared" ca="1" si="1150"/>
        <v>#REF!</v>
      </c>
      <c r="HM359" s="167" t="e">
        <f t="shared" ca="1" si="1151"/>
        <v>#REF!</v>
      </c>
      <c r="HN359" s="167" t="e">
        <f t="shared" ca="1" si="1152"/>
        <v>#REF!</v>
      </c>
      <c r="HO359" s="167" t="e">
        <f t="shared" ca="1" si="1153"/>
        <v>#REF!</v>
      </c>
      <c r="HP359" s="167" t="e">
        <f t="shared" ca="1" si="1154"/>
        <v>#REF!</v>
      </c>
      <c r="HQ359" s="167" t="e">
        <f t="shared" ca="1" si="1155"/>
        <v>#REF!</v>
      </c>
      <c r="HR359" s="167" t="e">
        <f t="shared" ca="1" si="1156"/>
        <v>#REF!</v>
      </c>
      <c r="HS359" s="167" t="e">
        <f t="shared" ca="1" si="1157"/>
        <v>#REF!</v>
      </c>
      <c r="HT359" s="167" t="e">
        <f t="shared" ca="1" si="1158"/>
        <v>#REF!</v>
      </c>
      <c r="HU359" s="167" t="e">
        <f t="shared" ca="1" si="1159"/>
        <v>#REF!</v>
      </c>
      <c r="HW359" s="167" t="e">
        <f t="shared" ca="1" si="1160"/>
        <v>#REF!</v>
      </c>
      <c r="HX359" s="167">
        <f t="shared" si="1161"/>
        <v>0</v>
      </c>
      <c r="HY359" s="167" t="e">
        <f t="shared" ca="1" si="1243"/>
        <v>#REF!</v>
      </c>
      <c r="HZ359" s="219" t="e">
        <f t="shared" ca="1" si="1244"/>
        <v>#REF!</v>
      </c>
    </row>
    <row r="360" spans="1:234" s="48" customFormat="1">
      <c r="A360" s="3" t="s">
        <v>714</v>
      </c>
      <c r="B360" s="202" t="str">
        <f>INDEX('Ref1'!$E:$E,MATCH(A360,'Ref1'!$A:$A,0))</f>
        <v>Warrington</v>
      </c>
      <c r="C360" s="42" t="str">
        <f>INDEX(Data1!B:B,MATCH(A360,Data1!A:A,0))</f>
        <v>UNINFIR</v>
      </c>
      <c r="D360" s="253" t="str">
        <f>INDEX(Data1!C:C,MATCH(A360,Data1!A:A,0))</f>
        <v>NW</v>
      </c>
      <c r="E360" s="200" t="str">
        <f>IF($C$6="No","No",IF(COUNTIF(Inputs!$K$359:$K$398,$A360)&gt;0,"Yes","No"))</f>
        <v>No</v>
      </c>
      <c r="F360" s="404"/>
      <c r="G360" s="62">
        <f>INDEX('4_RatesSplit'!K:K,MATCH($A360,'4_RatesSplit'!$A:$A,0))</f>
        <v>0</v>
      </c>
      <c r="H360" s="171">
        <f>INDEX('4_RatesSplit'!L:L,MATCH($A360,'4_RatesSplit'!$A:$A,0))</f>
        <v>0</v>
      </c>
      <c r="I360" s="167">
        <f>INDEX('4_RatesSplit'!M:M,MATCH($A360,'4_RatesSplit'!$A:$A,0))</f>
        <v>0</v>
      </c>
      <c r="J360" s="167">
        <f>INDEX('4_RatesSplit'!N:N,MATCH($A360,'4_RatesSplit'!$A:$A,0))</f>
        <v>0</v>
      </c>
      <c r="K360" s="167">
        <f>INDEX('4_RatesSplit'!O:O,MATCH($A360,'4_RatesSplit'!$A:$A,0))</f>
        <v>0</v>
      </c>
      <c r="L360" s="167">
        <f>INDEX('4_RatesSplit'!P:P,MATCH($A360,'4_RatesSplit'!$A:$A,0))</f>
        <v>0</v>
      </c>
      <c r="M360" s="167">
        <f>INDEX('4_RatesSplit'!Q:Q,MATCH($A360,'4_RatesSplit'!$A:$A,0))</f>
        <v>0</v>
      </c>
      <c r="N360" s="167">
        <f>INDEX('4_RatesSplit'!R:R,MATCH($A360,'4_RatesSplit'!$A:$A,0))</f>
        <v>0</v>
      </c>
      <c r="O360" s="167">
        <f>INDEX('4_RatesSplit'!S:S,MATCH($A360,'4_RatesSplit'!$A:$A,0))</f>
        <v>0</v>
      </c>
      <c r="P360" s="167">
        <f>INDEX('4_RatesSplit'!T:T,MATCH($A360,'4_RatesSplit'!$A:$A,0))</f>
        <v>0</v>
      </c>
      <c r="Q360" s="167">
        <f>INDEX('4_RatesSplit'!U:U,MATCH($A360,'4_RatesSplit'!$A:$A,0))</f>
        <v>0</v>
      </c>
      <c r="R360" s="167">
        <f>INDEX('4_RatesSplit'!V:V,MATCH($A360,'4_RatesSplit'!$A:$A,0))</f>
        <v>0</v>
      </c>
      <c r="S360" s="167">
        <f>INDEX('4_RatesSplit'!W:W,MATCH($A360,'4_RatesSplit'!$A:$A,0))</f>
        <v>0</v>
      </c>
      <c r="T360" s="167">
        <f>INDEX('4_RatesSplit'!X:X,MATCH($A360,'4_RatesSplit'!$A:$A,0))</f>
        <v>0</v>
      </c>
      <c r="U360" s="167">
        <f>INDEX('4_RatesSplit'!Y:Y,MATCH($A360,'4_RatesSplit'!$A:$A,0))</f>
        <v>0</v>
      </c>
      <c r="V360" s="167">
        <f>INDEX('4_RatesSplit'!Z:Z,MATCH($A360,'4_RatesSplit'!$A:$A,0))</f>
        <v>0</v>
      </c>
      <c r="W360" s="167">
        <f>INDEX('4_RatesSplit'!AA:AA,MATCH($A360,'4_RatesSplit'!$A:$A,0))</f>
        <v>0</v>
      </c>
      <c r="X360" s="18"/>
      <c r="Y360" s="168" t="e">
        <f ca="1">INDEX('4_RatesSplit'!AT:AT,MATCH($A360,'4_RatesSplit'!$A:$A,0))</f>
        <v>#REF!</v>
      </c>
      <c r="Z360" s="168" t="e">
        <f ca="1">INDEX('4_RatesSplit'!AU:AU,MATCH($A360,'4_RatesSplit'!$A:$A,0))</f>
        <v>#REF!</v>
      </c>
      <c r="AA360" s="168" t="e">
        <f ca="1">INDEX('4_RatesSplit'!AV:AV,MATCH($A360,'4_RatesSplit'!$A:$A,0))</f>
        <v>#REF!</v>
      </c>
      <c r="AB360" s="168" t="e">
        <f ca="1">INDEX('4_RatesSplit'!AW:AW,MATCH($A360,'4_RatesSplit'!$A:$A,0))</f>
        <v>#REF!</v>
      </c>
      <c r="AC360" s="168" t="e">
        <f ca="1">INDEX('4_RatesSplit'!AX:AX,MATCH($A360,'4_RatesSplit'!$A:$A,0))</f>
        <v>#REF!</v>
      </c>
      <c r="AD360" s="168" t="e">
        <f ca="1">INDEX('4_RatesSplit'!AY:AY,MATCH($A360,'4_RatesSplit'!$A:$A,0))</f>
        <v>#REF!</v>
      </c>
      <c r="AE360" s="168" t="e">
        <f ca="1">INDEX('4_RatesSplit'!AZ:AZ,MATCH($A360,'4_RatesSplit'!$A:$A,0))</f>
        <v>#REF!</v>
      </c>
      <c r="AF360" s="168" t="e">
        <f ca="1">INDEX('4_RatesSplit'!BA:BA,MATCH($A360,'4_RatesSplit'!$A:$A,0))</f>
        <v>#REF!</v>
      </c>
      <c r="AG360" s="168" t="e">
        <f ca="1">INDEX('4_RatesSplit'!BB:BB,MATCH($A360,'4_RatesSplit'!$A:$A,0))</f>
        <v>#REF!</v>
      </c>
      <c r="AH360" s="168" t="e">
        <f ca="1">INDEX('4_RatesSplit'!BC:BC,MATCH($A360,'4_RatesSplit'!$A:$A,0))</f>
        <v>#REF!</v>
      </c>
      <c r="AI360" s="168" t="e">
        <f ca="1">INDEX('4_RatesSplit'!BD:BD,MATCH($A360,'4_RatesSplit'!$A:$A,0))</f>
        <v>#REF!</v>
      </c>
      <c r="AJ360" s="168" t="e">
        <f ca="1">INDEX('4_RatesSplit'!BE:BE,MATCH($A360,'4_RatesSplit'!$A:$A,0))</f>
        <v>#REF!</v>
      </c>
      <c r="AK360" s="168" t="e">
        <f ca="1">INDEX('4_RatesSplit'!BF:BF,MATCH($A360,'4_RatesSplit'!$A:$A,0))</f>
        <v>#REF!</v>
      </c>
      <c r="AL360" s="168" t="e">
        <f ca="1">INDEX('4_RatesSplit'!BG:BG,MATCH($A360,'4_RatesSplit'!$A:$A,0))</f>
        <v>#REF!</v>
      </c>
      <c r="AM360" s="168" t="e">
        <f ca="1">INDEX('4_RatesSplit'!BH:BH,MATCH($A360,'4_RatesSplit'!$A:$A,0))</f>
        <v>#REF!</v>
      </c>
      <c r="AN360" s="198" t="e">
        <f ca="1">INDEX('4_RatesSplit'!BI:BI,MATCH($A360,'4_RatesSplit'!$A:$A,0))</f>
        <v>#REF!</v>
      </c>
      <c r="AO360" s="114"/>
      <c r="AP360" s="167" t="e">
        <f t="shared" ca="1" si="1162"/>
        <v>#REF!</v>
      </c>
      <c r="AQ360" s="167" t="e">
        <f t="shared" ca="1" si="1163"/>
        <v>#REF!</v>
      </c>
      <c r="AR360" s="167" t="e">
        <f t="shared" ca="1" si="1164"/>
        <v>#REF!</v>
      </c>
      <c r="AS360" s="167" t="e">
        <f t="shared" ca="1" si="1165"/>
        <v>#REF!</v>
      </c>
      <c r="AT360" s="167" t="e">
        <f t="shared" ca="1" si="1166"/>
        <v>#REF!</v>
      </c>
      <c r="AU360" s="167" t="e">
        <f t="shared" ca="1" si="1167"/>
        <v>#REF!</v>
      </c>
      <c r="AV360" s="167" t="e">
        <f t="shared" ca="1" si="1168"/>
        <v>#REF!</v>
      </c>
      <c r="AW360" s="167" t="e">
        <f t="shared" ca="1" si="1169"/>
        <v>#REF!</v>
      </c>
      <c r="AX360" s="167" t="e">
        <f t="shared" ca="1" si="1170"/>
        <v>#REF!</v>
      </c>
      <c r="AY360" s="167" t="e">
        <f t="shared" ca="1" si="1171"/>
        <v>#REF!</v>
      </c>
      <c r="AZ360" s="167" t="e">
        <f t="shared" ca="1" si="1172"/>
        <v>#REF!</v>
      </c>
      <c r="BA360" s="167" t="e">
        <f t="shared" ca="1" si="1173"/>
        <v>#REF!</v>
      </c>
      <c r="BB360" s="167" t="e">
        <f t="shared" ca="1" si="1174"/>
        <v>#REF!</v>
      </c>
      <c r="BC360" s="167" t="e">
        <f t="shared" ca="1" si="1175"/>
        <v>#REF!</v>
      </c>
      <c r="BD360" s="167" t="e">
        <f t="shared" ca="1" si="1176"/>
        <v>#REF!</v>
      </c>
      <c r="BE360" s="167" t="e">
        <f t="shared" ca="1" si="1177"/>
        <v>#REF!</v>
      </c>
      <c r="BF360" s="18"/>
      <c r="BG360" s="168">
        <f>INDEX('2_Needs'!$F:$F,MATCH($A360,'2_Needs'!$A:$A,0))</f>
        <v>2.5113001358485808E-3</v>
      </c>
      <c r="BH360" s="114"/>
      <c r="BI360" s="167">
        <f t="shared" ref="BI360:BX360" si="1270">IF(BI$3="reset",$BG360*BI$6,BH360*(1+$C$4))</f>
        <v>0</v>
      </c>
      <c r="BJ360" s="167">
        <f t="shared" si="1270"/>
        <v>0</v>
      </c>
      <c r="BK360" s="167">
        <f t="shared" si="1270"/>
        <v>0</v>
      </c>
      <c r="BL360" s="167">
        <f t="shared" si="1270"/>
        <v>0</v>
      </c>
      <c r="BM360" s="167">
        <f t="shared" si="1270"/>
        <v>0</v>
      </c>
      <c r="BN360" s="167">
        <f t="shared" si="1270"/>
        <v>0</v>
      </c>
      <c r="BO360" s="167">
        <f t="shared" si="1270"/>
        <v>0</v>
      </c>
      <c r="BP360" s="167">
        <f t="shared" si="1270"/>
        <v>0</v>
      </c>
      <c r="BQ360" s="167">
        <f t="shared" si="1270"/>
        <v>0</v>
      </c>
      <c r="BR360" s="167">
        <f t="shared" si="1270"/>
        <v>0</v>
      </c>
      <c r="BS360" s="167">
        <f t="shared" si="1270"/>
        <v>0</v>
      </c>
      <c r="BT360" s="167">
        <f t="shared" si="1270"/>
        <v>0</v>
      </c>
      <c r="BU360" s="167">
        <f t="shared" si="1270"/>
        <v>0</v>
      </c>
      <c r="BV360" s="167">
        <f t="shared" si="1270"/>
        <v>0</v>
      </c>
      <c r="BW360" s="167">
        <f t="shared" si="1270"/>
        <v>0</v>
      </c>
      <c r="BX360" s="167">
        <f t="shared" si="1270"/>
        <v>0</v>
      </c>
      <c r="BZ360" s="167" t="e">
        <f t="shared" ca="1" si="1096"/>
        <v>#REF!</v>
      </c>
      <c r="CA360" s="167" t="e">
        <f t="shared" ca="1" si="1097"/>
        <v>#REF!</v>
      </c>
      <c r="CB360" s="167" t="e">
        <f t="shared" ca="1" si="1098"/>
        <v>#REF!</v>
      </c>
      <c r="CC360" s="167" t="e">
        <f t="shared" ca="1" si="1099"/>
        <v>#REF!</v>
      </c>
      <c r="CD360" s="167" t="e">
        <f t="shared" ca="1" si="1100"/>
        <v>#REF!</v>
      </c>
      <c r="CE360" s="167" t="e">
        <f t="shared" ca="1" si="1101"/>
        <v>#REF!</v>
      </c>
      <c r="CF360" s="167" t="e">
        <f t="shared" ca="1" si="1102"/>
        <v>#REF!</v>
      </c>
      <c r="CG360" s="167" t="e">
        <f t="shared" ca="1" si="1103"/>
        <v>#REF!</v>
      </c>
      <c r="CH360" s="167" t="e">
        <f t="shared" ca="1" si="1104"/>
        <v>#REF!</v>
      </c>
      <c r="CI360" s="167" t="e">
        <f t="shared" ca="1" si="1105"/>
        <v>#REF!</v>
      </c>
      <c r="CJ360" s="167" t="e">
        <f t="shared" ca="1" si="1106"/>
        <v>#REF!</v>
      </c>
      <c r="CK360" s="167" t="e">
        <f t="shared" ca="1" si="1107"/>
        <v>#REF!</v>
      </c>
      <c r="CL360" s="167" t="e">
        <f t="shared" ca="1" si="1108"/>
        <v>#REF!</v>
      </c>
      <c r="CM360" s="167" t="e">
        <f t="shared" ca="1" si="1109"/>
        <v>#REF!</v>
      </c>
      <c r="CN360" s="167" t="e">
        <f t="shared" ca="1" si="1110"/>
        <v>#REF!</v>
      </c>
      <c r="CO360" s="167" t="e">
        <f t="shared" ca="1" si="1111"/>
        <v>#REF!</v>
      </c>
      <c r="CQ360" s="167" t="e">
        <f t="shared" ca="1" si="1112"/>
        <v>#REF!</v>
      </c>
      <c r="CR360" s="167" t="e">
        <f t="shared" ca="1" si="1113"/>
        <v>#REF!</v>
      </c>
      <c r="CS360" s="167" t="e">
        <f t="shared" ca="1" si="1114"/>
        <v>#REF!</v>
      </c>
      <c r="CT360" s="167" t="e">
        <f t="shared" ca="1" si="1115"/>
        <v>#REF!</v>
      </c>
      <c r="CU360" s="167" t="e">
        <f t="shared" ca="1" si="1116"/>
        <v>#REF!</v>
      </c>
      <c r="CV360" s="167" t="e">
        <f t="shared" ca="1" si="1117"/>
        <v>#REF!</v>
      </c>
      <c r="CW360" s="167" t="e">
        <f t="shared" ca="1" si="1118"/>
        <v>#REF!</v>
      </c>
      <c r="CX360" s="167" t="e">
        <f t="shared" ca="1" si="1119"/>
        <v>#REF!</v>
      </c>
      <c r="CY360" s="167" t="e">
        <f t="shared" ca="1" si="1120"/>
        <v>#REF!</v>
      </c>
      <c r="CZ360" s="167" t="e">
        <f t="shared" ca="1" si="1121"/>
        <v>#REF!</v>
      </c>
      <c r="DA360" s="167" t="e">
        <f t="shared" ca="1" si="1122"/>
        <v>#REF!</v>
      </c>
      <c r="DB360" s="167" t="e">
        <f t="shared" ca="1" si="1123"/>
        <v>#REF!</v>
      </c>
      <c r="DC360" s="167" t="e">
        <f t="shared" ca="1" si="1124"/>
        <v>#REF!</v>
      </c>
      <c r="DD360" s="167" t="e">
        <f t="shared" ca="1" si="1125"/>
        <v>#REF!</v>
      </c>
      <c r="DE360" s="167" t="e">
        <f t="shared" ca="1" si="1126"/>
        <v>#REF!</v>
      </c>
      <c r="DF360" s="167" t="e">
        <f t="shared" ca="1" si="1127"/>
        <v>#REF!</v>
      </c>
      <c r="DH360" s="167">
        <f t="shared" si="1128"/>
        <v>0</v>
      </c>
      <c r="DI360" s="167">
        <f t="shared" si="1129"/>
        <v>0</v>
      </c>
      <c r="DJ360" s="167">
        <f t="shared" si="1130"/>
        <v>0</v>
      </c>
      <c r="DK360" s="167">
        <f t="shared" si="1131"/>
        <v>0</v>
      </c>
      <c r="DL360" s="167">
        <f t="shared" si="1132"/>
        <v>0</v>
      </c>
      <c r="DM360" s="167">
        <f t="shared" si="1133"/>
        <v>0</v>
      </c>
      <c r="DN360" s="167">
        <f t="shared" si="1134"/>
        <v>0</v>
      </c>
      <c r="DO360" s="167">
        <f t="shared" si="1135"/>
        <v>0</v>
      </c>
      <c r="DP360" s="167">
        <f t="shared" si="1136"/>
        <v>0</v>
      </c>
      <c r="DQ360" s="167">
        <f t="shared" si="1137"/>
        <v>0</v>
      </c>
      <c r="DR360" s="167">
        <f t="shared" si="1138"/>
        <v>0</v>
      </c>
      <c r="DS360" s="167">
        <f t="shared" si="1139"/>
        <v>0</v>
      </c>
      <c r="DT360" s="167">
        <f t="shared" si="1140"/>
        <v>0</v>
      </c>
      <c r="DU360" s="167">
        <f t="shared" si="1141"/>
        <v>0</v>
      </c>
      <c r="DV360" s="167">
        <f t="shared" si="1142"/>
        <v>0</v>
      </c>
      <c r="DW360" s="167">
        <f t="shared" si="1143"/>
        <v>0</v>
      </c>
      <c r="DY360" s="167" t="e">
        <f t="shared" ca="1" si="1179"/>
        <v>#REF!</v>
      </c>
      <c r="DZ360" s="167" t="e">
        <f t="shared" ca="1" si="1180"/>
        <v>#REF!</v>
      </c>
      <c r="EA360" s="167" t="e">
        <f t="shared" ca="1" si="1181"/>
        <v>#REF!</v>
      </c>
      <c r="EB360" s="167" t="e">
        <f t="shared" ca="1" si="1182"/>
        <v>#REF!</v>
      </c>
      <c r="EC360" s="167" t="e">
        <f t="shared" ca="1" si="1183"/>
        <v>#REF!</v>
      </c>
      <c r="ED360" s="167" t="e">
        <f t="shared" ca="1" si="1184"/>
        <v>#REF!</v>
      </c>
      <c r="EE360" s="167" t="e">
        <f t="shared" ca="1" si="1185"/>
        <v>#REF!</v>
      </c>
      <c r="EF360" s="167" t="e">
        <f t="shared" ca="1" si="1186"/>
        <v>#REF!</v>
      </c>
      <c r="EG360" s="167" t="e">
        <f t="shared" ca="1" si="1187"/>
        <v>#REF!</v>
      </c>
      <c r="EH360" s="167" t="e">
        <f t="shared" ca="1" si="1188"/>
        <v>#REF!</v>
      </c>
      <c r="EI360" s="167" t="e">
        <f t="shared" ca="1" si="1189"/>
        <v>#REF!</v>
      </c>
      <c r="EJ360" s="167" t="e">
        <f t="shared" ca="1" si="1190"/>
        <v>#REF!</v>
      </c>
      <c r="EK360" s="167" t="e">
        <f t="shared" ca="1" si="1191"/>
        <v>#REF!</v>
      </c>
      <c r="EL360" s="167" t="e">
        <f t="shared" ca="1" si="1192"/>
        <v>#REF!</v>
      </c>
      <c r="EM360" s="167" t="e">
        <f t="shared" ca="1" si="1193"/>
        <v>#REF!</v>
      </c>
      <c r="EN360" s="167" t="e">
        <f t="shared" ca="1" si="1194"/>
        <v>#REF!</v>
      </c>
      <c r="EP360" s="167">
        <f t="shared" si="1195"/>
        <v>0</v>
      </c>
      <c r="EQ360" s="167">
        <f t="shared" si="1196"/>
        <v>0</v>
      </c>
      <c r="ER360" s="167">
        <f t="shared" si="1197"/>
        <v>0</v>
      </c>
      <c r="ES360" s="167">
        <f t="shared" si="1198"/>
        <v>0</v>
      </c>
      <c r="ET360" s="167">
        <f t="shared" si="1199"/>
        <v>0</v>
      </c>
      <c r="EU360" s="167">
        <f t="shared" si="1200"/>
        <v>0</v>
      </c>
      <c r="EV360" s="167">
        <f t="shared" si="1201"/>
        <v>0</v>
      </c>
      <c r="EW360" s="167">
        <f t="shared" si="1202"/>
        <v>0</v>
      </c>
      <c r="EX360" s="167">
        <f t="shared" si="1203"/>
        <v>0</v>
      </c>
      <c r="EY360" s="167">
        <f t="shared" si="1204"/>
        <v>0</v>
      </c>
      <c r="EZ360" s="167">
        <f t="shared" si="1205"/>
        <v>0</v>
      </c>
      <c r="FA360" s="167">
        <f t="shared" si="1206"/>
        <v>0</v>
      </c>
      <c r="FB360" s="167">
        <f t="shared" si="1207"/>
        <v>0</v>
      </c>
      <c r="FC360" s="167">
        <f t="shared" si="1208"/>
        <v>0</v>
      </c>
      <c r="FD360" s="167">
        <f t="shared" si="1209"/>
        <v>0</v>
      </c>
      <c r="FE360" s="167">
        <f t="shared" si="1210"/>
        <v>0</v>
      </c>
      <c r="FG360" s="167">
        <f t="shared" si="1211"/>
        <v>0</v>
      </c>
      <c r="FH360" s="167">
        <f t="shared" si="1212"/>
        <v>0</v>
      </c>
      <c r="FI360" s="167">
        <f t="shared" si="1213"/>
        <v>0</v>
      </c>
      <c r="FJ360" s="167">
        <f t="shared" si="1214"/>
        <v>0</v>
      </c>
      <c r="FK360" s="167">
        <f t="shared" si="1215"/>
        <v>0</v>
      </c>
      <c r="FL360" s="167">
        <f t="shared" si="1216"/>
        <v>0</v>
      </c>
      <c r="FM360" s="167">
        <f t="shared" si="1217"/>
        <v>0</v>
      </c>
      <c r="FN360" s="167">
        <f t="shared" si="1218"/>
        <v>0</v>
      </c>
      <c r="FO360" s="167">
        <f t="shared" si="1219"/>
        <v>0</v>
      </c>
      <c r="FP360" s="167">
        <f t="shared" si="1220"/>
        <v>0</v>
      </c>
      <c r="FQ360" s="167">
        <f t="shared" si="1221"/>
        <v>0</v>
      </c>
      <c r="FR360" s="167">
        <f t="shared" si="1222"/>
        <v>0</v>
      </c>
      <c r="FS360" s="167">
        <f t="shared" si="1223"/>
        <v>0</v>
      </c>
      <c r="FT360" s="167">
        <f t="shared" si="1224"/>
        <v>0</v>
      </c>
      <c r="FU360" s="167">
        <f t="shared" si="1225"/>
        <v>0</v>
      </c>
      <c r="FV360" s="167">
        <f t="shared" si="1226"/>
        <v>0</v>
      </c>
      <c r="FX360" s="167">
        <f t="shared" si="1227"/>
        <v>0</v>
      </c>
      <c r="FY360" s="167">
        <f t="shared" si="1228"/>
        <v>0</v>
      </c>
      <c r="FZ360" s="167">
        <f t="shared" si="1229"/>
        <v>0</v>
      </c>
      <c r="GA360" s="167">
        <f t="shared" si="1230"/>
        <v>0</v>
      </c>
      <c r="GB360" s="167">
        <f t="shared" si="1231"/>
        <v>0</v>
      </c>
      <c r="GC360" s="167">
        <f t="shared" si="1232"/>
        <v>0</v>
      </c>
      <c r="GD360" s="167">
        <f t="shared" si="1233"/>
        <v>0</v>
      </c>
      <c r="GE360" s="167">
        <f t="shared" si="1234"/>
        <v>0</v>
      </c>
      <c r="GF360" s="167">
        <f t="shared" si="1235"/>
        <v>0</v>
      </c>
      <c r="GG360" s="167">
        <f t="shared" si="1236"/>
        <v>0</v>
      </c>
      <c r="GH360" s="167">
        <f t="shared" si="1237"/>
        <v>0</v>
      </c>
      <c r="GI360" s="167">
        <f t="shared" si="1238"/>
        <v>0</v>
      </c>
      <c r="GJ360" s="167">
        <f t="shared" si="1239"/>
        <v>0</v>
      </c>
      <c r="GK360" s="167">
        <f t="shared" si="1240"/>
        <v>0</v>
      </c>
      <c r="GL360" s="167">
        <f t="shared" si="1241"/>
        <v>0</v>
      </c>
      <c r="GM360" s="167">
        <f t="shared" si="1242"/>
        <v>0</v>
      </c>
      <c r="GO360" s="167" t="e">
        <f t="shared" ca="1" si="1077"/>
        <v>#REF!</v>
      </c>
      <c r="GP360" s="167" t="e">
        <f t="shared" ca="1" si="1259"/>
        <v>#REF!</v>
      </c>
      <c r="GQ360" s="167" t="e">
        <f t="shared" ca="1" si="1259"/>
        <v>#REF!</v>
      </c>
      <c r="GR360" s="167" t="e">
        <f t="shared" ca="1" si="1259"/>
        <v>#REF!</v>
      </c>
      <c r="GS360" s="167" t="e">
        <f t="shared" ca="1" si="1259"/>
        <v>#REF!</v>
      </c>
      <c r="GT360" s="167" t="e">
        <f t="shared" ca="1" si="1259"/>
        <v>#REF!</v>
      </c>
      <c r="GU360" s="167" t="e">
        <f t="shared" ca="1" si="1259"/>
        <v>#REF!</v>
      </c>
      <c r="GV360" s="167" t="e">
        <f t="shared" ca="1" si="1259"/>
        <v>#REF!</v>
      </c>
      <c r="GW360" s="167" t="e">
        <f t="shared" ca="1" si="1259"/>
        <v>#REF!</v>
      </c>
      <c r="GX360" s="167" t="e">
        <f t="shared" ca="1" si="1259"/>
        <v>#REF!</v>
      </c>
      <c r="GY360" s="167" t="e">
        <f t="shared" ca="1" si="1259"/>
        <v>#REF!</v>
      </c>
      <c r="GZ360" s="167" t="e">
        <f t="shared" ca="1" si="1259"/>
        <v>#REF!</v>
      </c>
      <c r="HA360" s="167" t="e">
        <f t="shared" ca="1" si="1259"/>
        <v>#REF!</v>
      </c>
      <c r="HB360" s="167" t="e">
        <f t="shared" ca="1" si="1259"/>
        <v>#REF!</v>
      </c>
      <c r="HC360" s="167" t="e">
        <f t="shared" ca="1" si="1259"/>
        <v>#REF!</v>
      </c>
      <c r="HD360" s="167" t="e">
        <f t="shared" ca="1" si="1259"/>
        <v>#REF!</v>
      </c>
      <c r="HF360" s="167" t="e">
        <f t="shared" ca="1" si="1144"/>
        <v>#REF!</v>
      </c>
      <c r="HG360" s="167" t="e">
        <f t="shared" ca="1" si="1145"/>
        <v>#REF!</v>
      </c>
      <c r="HH360" s="167" t="e">
        <f t="shared" ca="1" si="1146"/>
        <v>#REF!</v>
      </c>
      <c r="HI360" s="167" t="e">
        <f t="shared" ca="1" si="1147"/>
        <v>#REF!</v>
      </c>
      <c r="HJ360" s="167" t="e">
        <f t="shared" ca="1" si="1148"/>
        <v>#REF!</v>
      </c>
      <c r="HK360" s="167" t="e">
        <f t="shared" ca="1" si="1149"/>
        <v>#REF!</v>
      </c>
      <c r="HL360" s="167" t="e">
        <f t="shared" ca="1" si="1150"/>
        <v>#REF!</v>
      </c>
      <c r="HM360" s="167" t="e">
        <f t="shared" ca="1" si="1151"/>
        <v>#REF!</v>
      </c>
      <c r="HN360" s="167" t="e">
        <f t="shared" ca="1" si="1152"/>
        <v>#REF!</v>
      </c>
      <c r="HO360" s="167" t="e">
        <f t="shared" ca="1" si="1153"/>
        <v>#REF!</v>
      </c>
      <c r="HP360" s="167" t="e">
        <f t="shared" ca="1" si="1154"/>
        <v>#REF!</v>
      </c>
      <c r="HQ360" s="167" t="e">
        <f t="shared" ca="1" si="1155"/>
        <v>#REF!</v>
      </c>
      <c r="HR360" s="167" t="e">
        <f t="shared" ca="1" si="1156"/>
        <v>#REF!</v>
      </c>
      <c r="HS360" s="167" t="e">
        <f t="shared" ca="1" si="1157"/>
        <v>#REF!</v>
      </c>
      <c r="HT360" s="167" t="e">
        <f t="shared" ca="1" si="1158"/>
        <v>#REF!</v>
      </c>
      <c r="HU360" s="167" t="e">
        <f t="shared" ca="1" si="1159"/>
        <v>#REF!</v>
      </c>
      <c r="HW360" s="167" t="e">
        <f t="shared" ca="1" si="1160"/>
        <v>#REF!</v>
      </c>
      <c r="HX360" s="167">
        <f t="shared" si="1161"/>
        <v>0</v>
      </c>
      <c r="HY360" s="167" t="e">
        <f t="shared" ca="1" si="1243"/>
        <v>#REF!</v>
      </c>
      <c r="HZ360" s="219" t="e">
        <f t="shared" ca="1" si="1244"/>
        <v>#REF!</v>
      </c>
    </row>
    <row r="361" spans="1:234" s="48" customFormat="1">
      <c r="A361" s="3" t="s">
        <v>716</v>
      </c>
      <c r="B361" s="202" t="str">
        <f>INDEX('Ref1'!$E:$E,MATCH(A361,'Ref1'!$A:$A,0))</f>
        <v>Warwick</v>
      </c>
      <c r="C361" s="42" t="str">
        <f>INDEX(Data1!B:B,MATCH(A361,Data1!A:A,0))</f>
        <v>SD</v>
      </c>
      <c r="D361" s="253" t="str">
        <f>INDEX(Data1!C:C,MATCH(A361,Data1!A:A,0))</f>
        <v>WM</v>
      </c>
      <c r="E361" s="200" t="str">
        <f>IF($C$6="No","No",IF(COUNTIF(Inputs!$K$359:$K$398,$A361)&gt;0,"Yes","No"))</f>
        <v>No</v>
      </c>
      <c r="F361" s="404"/>
      <c r="G361" s="62">
        <f>INDEX('4_RatesSplit'!K:K,MATCH($A361,'4_RatesSplit'!$A:$A,0))</f>
        <v>0</v>
      </c>
      <c r="H361" s="171">
        <f>INDEX('4_RatesSplit'!L:L,MATCH($A361,'4_RatesSplit'!$A:$A,0))</f>
        <v>0</v>
      </c>
      <c r="I361" s="167">
        <f>INDEX('4_RatesSplit'!M:M,MATCH($A361,'4_RatesSplit'!$A:$A,0))</f>
        <v>0</v>
      </c>
      <c r="J361" s="167">
        <f>INDEX('4_RatesSplit'!N:N,MATCH($A361,'4_RatesSplit'!$A:$A,0))</f>
        <v>0</v>
      </c>
      <c r="K361" s="167">
        <f>INDEX('4_RatesSplit'!O:O,MATCH($A361,'4_RatesSplit'!$A:$A,0))</f>
        <v>0</v>
      </c>
      <c r="L361" s="167">
        <f>INDEX('4_RatesSplit'!P:P,MATCH($A361,'4_RatesSplit'!$A:$A,0))</f>
        <v>0</v>
      </c>
      <c r="M361" s="167">
        <f>INDEX('4_RatesSplit'!Q:Q,MATCH($A361,'4_RatesSplit'!$A:$A,0))</f>
        <v>0</v>
      </c>
      <c r="N361" s="167">
        <f>INDEX('4_RatesSplit'!R:R,MATCH($A361,'4_RatesSplit'!$A:$A,0))</f>
        <v>0</v>
      </c>
      <c r="O361" s="167">
        <f>INDEX('4_RatesSplit'!S:S,MATCH($A361,'4_RatesSplit'!$A:$A,0))</f>
        <v>0</v>
      </c>
      <c r="P361" s="167">
        <f>INDEX('4_RatesSplit'!T:T,MATCH($A361,'4_RatesSplit'!$A:$A,0))</f>
        <v>0</v>
      </c>
      <c r="Q361" s="167">
        <f>INDEX('4_RatesSplit'!U:U,MATCH($A361,'4_RatesSplit'!$A:$A,0))</f>
        <v>0</v>
      </c>
      <c r="R361" s="167">
        <f>INDEX('4_RatesSplit'!V:V,MATCH($A361,'4_RatesSplit'!$A:$A,0))</f>
        <v>0</v>
      </c>
      <c r="S361" s="167">
        <f>INDEX('4_RatesSplit'!W:W,MATCH($A361,'4_RatesSplit'!$A:$A,0))</f>
        <v>0</v>
      </c>
      <c r="T361" s="167">
        <f>INDEX('4_RatesSplit'!X:X,MATCH($A361,'4_RatesSplit'!$A:$A,0))</f>
        <v>0</v>
      </c>
      <c r="U361" s="167">
        <f>INDEX('4_RatesSplit'!Y:Y,MATCH($A361,'4_RatesSplit'!$A:$A,0))</f>
        <v>0</v>
      </c>
      <c r="V361" s="167">
        <f>INDEX('4_RatesSplit'!Z:Z,MATCH($A361,'4_RatesSplit'!$A:$A,0))</f>
        <v>0</v>
      </c>
      <c r="W361" s="167">
        <f>INDEX('4_RatesSplit'!AA:AA,MATCH($A361,'4_RatesSplit'!$A:$A,0))</f>
        <v>0</v>
      </c>
      <c r="X361" s="18"/>
      <c r="Y361" s="168" t="e">
        <f ca="1">INDEX('4_RatesSplit'!AT:AT,MATCH($A361,'4_RatesSplit'!$A:$A,0))</f>
        <v>#REF!</v>
      </c>
      <c r="Z361" s="168" t="e">
        <f ca="1">INDEX('4_RatesSplit'!AU:AU,MATCH($A361,'4_RatesSplit'!$A:$A,0))</f>
        <v>#REF!</v>
      </c>
      <c r="AA361" s="168" t="e">
        <f ca="1">INDEX('4_RatesSplit'!AV:AV,MATCH($A361,'4_RatesSplit'!$A:$A,0))</f>
        <v>#REF!</v>
      </c>
      <c r="AB361" s="168" t="e">
        <f ca="1">INDEX('4_RatesSplit'!AW:AW,MATCH($A361,'4_RatesSplit'!$A:$A,0))</f>
        <v>#REF!</v>
      </c>
      <c r="AC361" s="168" t="e">
        <f ca="1">INDEX('4_RatesSplit'!AX:AX,MATCH($A361,'4_RatesSplit'!$A:$A,0))</f>
        <v>#REF!</v>
      </c>
      <c r="AD361" s="168" t="e">
        <f ca="1">INDEX('4_RatesSplit'!AY:AY,MATCH($A361,'4_RatesSplit'!$A:$A,0))</f>
        <v>#REF!</v>
      </c>
      <c r="AE361" s="168" t="e">
        <f ca="1">INDEX('4_RatesSplit'!AZ:AZ,MATCH($A361,'4_RatesSplit'!$A:$A,0))</f>
        <v>#REF!</v>
      </c>
      <c r="AF361" s="168" t="e">
        <f ca="1">INDEX('4_RatesSplit'!BA:BA,MATCH($A361,'4_RatesSplit'!$A:$A,0))</f>
        <v>#REF!</v>
      </c>
      <c r="AG361" s="168" t="e">
        <f ca="1">INDEX('4_RatesSplit'!BB:BB,MATCH($A361,'4_RatesSplit'!$A:$A,0))</f>
        <v>#REF!</v>
      </c>
      <c r="AH361" s="168" t="e">
        <f ca="1">INDEX('4_RatesSplit'!BC:BC,MATCH($A361,'4_RatesSplit'!$A:$A,0))</f>
        <v>#REF!</v>
      </c>
      <c r="AI361" s="168" t="e">
        <f ca="1">INDEX('4_RatesSplit'!BD:BD,MATCH($A361,'4_RatesSplit'!$A:$A,0))</f>
        <v>#REF!</v>
      </c>
      <c r="AJ361" s="168" t="e">
        <f ca="1">INDEX('4_RatesSplit'!BE:BE,MATCH($A361,'4_RatesSplit'!$A:$A,0))</f>
        <v>#REF!</v>
      </c>
      <c r="AK361" s="168" t="e">
        <f ca="1">INDEX('4_RatesSplit'!BF:BF,MATCH($A361,'4_RatesSplit'!$A:$A,0))</f>
        <v>#REF!</v>
      </c>
      <c r="AL361" s="168" t="e">
        <f ca="1">INDEX('4_RatesSplit'!BG:BG,MATCH($A361,'4_RatesSplit'!$A:$A,0))</f>
        <v>#REF!</v>
      </c>
      <c r="AM361" s="168" t="e">
        <f ca="1">INDEX('4_RatesSplit'!BH:BH,MATCH($A361,'4_RatesSplit'!$A:$A,0))</f>
        <v>#REF!</v>
      </c>
      <c r="AN361" s="198" t="e">
        <f ca="1">INDEX('4_RatesSplit'!BI:BI,MATCH($A361,'4_RatesSplit'!$A:$A,0))</f>
        <v>#REF!</v>
      </c>
      <c r="AO361" s="114"/>
      <c r="AP361" s="167" t="e">
        <f t="shared" ca="1" si="1162"/>
        <v>#REF!</v>
      </c>
      <c r="AQ361" s="167" t="e">
        <f t="shared" ca="1" si="1163"/>
        <v>#REF!</v>
      </c>
      <c r="AR361" s="167" t="e">
        <f t="shared" ca="1" si="1164"/>
        <v>#REF!</v>
      </c>
      <c r="AS361" s="167" t="e">
        <f t="shared" ca="1" si="1165"/>
        <v>#REF!</v>
      </c>
      <c r="AT361" s="167" t="e">
        <f t="shared" ca="1" si="1166"/>
        <v>#REF!</v>
      </c>
      <c r="AU361" s="167" t="e">
        <f t="shared" ca="1" si="1167"/>
        <v>#REF!</v>
      </c>
      <c r="AV361" s="167" t="e">
        <f t="shared" ca="1" si="1168"/>
        <v>#REF!</v>
      </c>
      <c r="AW361" s="167" t="e">
        <f t="shared" ca="1" si="1169"/>
        <v>#REF!</v>
      </c>
      <c r="AX361" s="167" t="e">
        <f t="shared" ca="1" si="1170"/>
        <v>#REF!</v>
      </c>
      <c r="AY361" s="167" t="e">
        <f t="shared" ca="1" si="1171"/>
        <v>#REF!</v>
      </c>
      <c r="AZ361" s="167" t="e">
        <f t="shared" ca="1" si="1172"/>
        <v>#REF!</v>
      </c>
      <c r="BA361" s="167" t="e">
        <f t="shared" ca="1" si="1173"/>
        <v>#REF!</v>
      </c>
      <c r="BB361" s="167" t="e">
        <f t="shared" ca="1" si="1174"/>
        <v>#REF!</v>
      </c>
      <c r="BC361" s="167" t="e">
        <f t="shared" ca="1" si="1175"/>
        <v>#REF!</v>
      </c>
      <c r="BD361" s="167" t="e">
        <f t="shared" ca="1" si="1176"/>
        <v>#REF!</v>
      </c>
      <c r="BE361" s="167" t="e">
        <f t="shared" ca="1" si="1177"/>
        <v>#REF!</v>
      </c>
      <c r="BF361" s="18"/>
      <c r="BG361" s="168">
        <f>INDEX('2_Needs'!$F:$F,MATCH($A361,'2_Needs'!$A:$A,0))</f>
        <v>2.7628683478869844E-4</v>
      </c>
      <c r="BH361" s="114"/>
      <c r="BI361" s="167">
        <f t="shared" ref="BI361:BX361" si="1271">IF(BI$3="reset",$BG361*BI$6,BH361*(1+$C$4))</f>
        <v>0</v>
      </c>
      <c r="BJ361" s="167">
        <f t="shared" si="1271"/>
        <v>0</v>
      </c>
      <c r="BK361" s="167">
        <f t="shared" si="1271"/>
        <v>0</v>
      </c>
      <c r="BL361" s="167">
        <f t="shared" si="1271"/>
        <v>0</v>
      </c>
      <c r="BM361" s="167">
        <f t="shared" si="1271"/>
        <v>0</v>
      </c>
      <c r="BN361" s="167">
        <f t="shared" si="1271"/>
        <v>0</v>
      </c>
      <c r="BO361" s="167">
        <f t="shared" si="1271"/>
        <v>0</v>
      </c>
      <c r="BP361" s="167">
        <f t="shared" si="1271"/>
        <v>0</v>
      </c>
      <c r="BQ361" s="167">
        <f t="shared" si="1271"/>
        <v>0</v>
      </c>
      <c r="BR361" s="167">
        <f t="shared" si="1271"/>
        <v>0</v>
      </c>
      <c r="BS361" s="167">
        <f t="shared" si="1271"/>
        <v>0</v>
      </c>
      <c r="BT361" s="167">
        <f t="shared" si="1271"/>
        <v>0</v>
      </c>
      <c r="BU361" s="167">
        <f t="shared" si="1271"/>
        <v>0</v>
      </c>
      <c r="BV361" s="167">
        <f t="shared" si="1271"/>
        <v>0</v>
      </c>
      <c r="BW361" s="167">
        <f t="shared" si="1271"/>
        <v>0</v>
      </c>
      <c r="BX361" s="167">
        <f t="shared" si="1271"/>
        <v>0</v>
      </c>
      <c r="BZ361" s="167" t="e">
        <f t="shared" ca="1" si="1096"/>
        <v>#REF!</v>
      </c>
      <c r="CA361" s="167" t="e">
        <f t="shared" ca="1" si="1097"/>
        <v>#REF!</v>
      </c>
      <c r="CB361" s="167" t="e">
        <f t="shared" ca="1" si="1098"/>
        <v>#REF!</v>
      </c>
      <c r="CC361" s="167" t="e">
        <f t="shared" ca="1" si="1099"/>
        <v>#REF!</v>
      </c>
      <c r="CD361" s="167" t="e">
        <f t="shared" ca="1" si="1100"/>
        <v>#REF!</v>
      </c>
      <c r="CE361" s="167" t="e">
        <f t="shared" ca="1" si="1101"/>
        <v>#REF!</v>
      </c>
      <c r="CF361" s="167" t="e">
        <f t="shared" ca="1" si="1102"/>
        <v>#REF!</v>
      </c>
      <c r="CG361" s="167" t="e">
        <f t="shared" ca="1" si="1103"/>
        <v>#REF!</v>
      </c>
      <c r="CH361" s="167" t="e">
        <f t="shared" ca="1" si="1104"/>
        <v>#REF!</v>
      </c>
      <c r="CI361" s="167" t="e">
        <f t="shared" ca="1" si="1105"/>
        <v>#REF!</v>
      </c>
      <c r="CJ361" s="167" t="e">
        <f t="shared" ca="1" si="1106"/>
        <v>#REF!</v>
      </c>
      <c r="CK361" s="167" t="e">
        <f t="shared" ca="1" si="1107"/>
        <v>#REF!</v>
      </c>
      <c r="CL361" s="167" t="e">
        <f t="shared" ca="1" si="1108"/>
        <v>#REF!</v>
      </c>
      <c r="CM361" s="167" t="e">
        <f t="shared" ca="1" si="1109"/>
        <v>#REF!</v>
      </c>
      <c r="CN361" s="167" t="e">
        <f t="shared" ca="1" si="1110"/>
        <v>#REF!</v>
      </c>
      <c r="CO361" s="167" t="e">
        <f t="shared" ca="1" si="1111"/>
        <v>#REF!</v>
      </c>
      <c r="CQ361" s="167" t="e">
        <f t="shared" ca="1" si="1112"/>
        <v>#REF!</v>
      </c>
      <c r="CR361" s="167" t="e">
        <f t="shared" ca="1" si="1113"/>
        <v>#REF!</v>
      </c>
      <c r="CS361" s="167" t="e">
        <f t="shared" ca="1" si="1114"/>
        <v>#REF!</v>
      </c>
      <c r="CT361" s="167" t="e">
        <f t="shared" ca="1" si="1115"/>
        <v>#REF!</v>
      </c>
      <c r="CU361" s="167" t="e">
        <f t="shared" ca="1" si="1116"/>
        <v>#REF!</v>
      </c>
      <c r="CV361" s="167" t="e">
        <f t="shared" ca="1" si="1117"/>
        <v>#REF!</v>
      </c>
      <c r="CW361" s="167" t="e">
        <f t="shared" ca="1" si="1118"/>
        <v>#REF!</v>
      </c>
      <c r="CX361" s="167" t="e">
        <f t="shared" ca="1" si="1119"/>
        <v>#REF!</v>
      </c>
      <c r="CY361" s="167" t="e">
        <f t="shared" ca="1" si="1120"/>
        <v>#REF!</v>
      </c>
      <c r="CZ361" s="167" t="e">
        <f t="shared" ca="1" si="1121"/>
        <v>#REF!</v>
      </c>
      <c r="DA361" s="167" t="e">
        <f t="shared" ca="1" si="1122"/>
        <v>#REF!</v>
      </c>
      <c r="DB361" s="167" t="e">
        <f t="shared" ca="1" si="1123"/>
        <v>#REF!</v>
      </c>
      <c r="DC361" s="167" t="e">
        <f t="shared" ca="1" si="1124"/>
        <v>#REF!</v>
      </c>
      <c r="DD361" s="167" t="e">
        <f t="shared" ca="1" si="1125"/>
        <v>#REF!</v>
      </c>
      <c r="DE361" s="167" t="e">
        <f t="shared" ca="1" si="1126"/>
        <v>#REF!</v>
      </c>
      <c r="DF361" s="167" t="e">
        <f t="shared" ca="1" si="1127"/>
        <v>#REF!</v>
      </c>
      <c r="DH361" s="167">
        <f t="shared" si="1128"/>
        <v>0</v>
      </c>
      <c r="DI361" s="167">
        <f t="shared" si="1129"/>
        <v>0</v>
      </c>
      <c r="DJ361" s="167">
        <f t="shared" si="1130"/>
        <v>0</v>
      </c>
      <c r="DK361" s="167">
        <f t="shared" si="1131"/>
        <v>0</v>
      </c>
      <c r="DL361" s="167">
        <f t="shared" si="1132"/>
        <v>0</v>
      </c>
      <c r="DM361" s="167">
        <f t="shared" si="1133"/>
        <v>0</v>
      </c>
      <c r="DN361" s="167">
        <f t="shared" si="1134"/>
        <v>0</v>
      </c>
      <c r="DO361" s="167">
        <f t="shared" si="1135"/>
        <v>0</v>
      </c>
      <c r="DP361" s="167">
        <f t="shared" si="1136"/>
        <v>0</v>
      </c>
      <c r="DQ361" s="167">
        <f t="shared" si="1137"/>
        <v>0</v>
      </c>
      <c r="DR361" s="167">
        <f t="shared" si="1138"/>
        <v>0</v>
      </c>
      <c r="DS361" s="167">
        <f t="shared" si="1139"/>
        <v>0</v>
      </c>
      <c r="DT361" s="167">
        <f t="shared" si="1140"/>
        <v>0</v>
      </c>
      <c r="DU361" s="167">
        <f t="shared" si="1141"/>
        <v>0</v>
      </c>
      <c r="DV361" s="167">
        <f t="shared" si="1142"/>
        <v>0</v>
      </c>
      <c r="DW361" s="167">
        <f t="shared" si="1143"/>
        <v>0</v>
      </c>
      <c r="DY361" s="167" t="e">
        <f t="shared" ca="1" si="1179"/>
        <v>#REF!</v>
      </c>
      <c r="DZ361" s="167" t="e">
        <f t="shared" ca="1" si="1180"/>
        <v>#REF!</v>
      </c>
      <c r="EA361" s="167" t="e">
        <f t="shared" ca="1" si="1181"/>
        <v>#REF!</v>
      </c>
      <c r="EB361" s="167" t="e">
        <f t="shared" ca="1" si="1182"/>
        <v>#REF!</v>
      </c>
      <c r="EC361" s="167" t="e">
        <f t="shared" ca="1" si="1183"/>
        <v>#REF!</v>
      </c>
      <c r="ED361" s="167" t="e">
        <f t="shared" ca="1" si="1184"/>
        <v>#REF!</v>
      </c>
      <c r="EE361" s="167" t="e">
        <f t="shared" ca="1" si="1185"/>
        <v>#REF!</v>
      </c>
      <c r="EF361" s="167" t="e">
        <f t="shared" ca="1" si="1186"/>
        <v>#REF!</v>
      </c>
      <c r="EG361" s="167" t="e">
        <f t="shared" ca="1" si="1187"/>
        <v>#REF!</v>
      </c>
      <c r="EH361" s="167" t="e">
        <f t="shared" ca="1" si="1188"/>
        <v>#REF!</v>
      </c>
      <c r="EI361" s="167" t="e">
        <f t="shared" ca="1" si="1189"/>
        <v>#REF!</v>
      </c>
      <c r="EJ361" s="167" t="e">
        <f t="shared" ca="1" si="1190"/>
        <v>#REF!</v>
      </c>
      <c r="EK361" s="167" t="e">
        <f t="shared" ca="1" si="1191"/>
        <v>#REF!</v>
      </c>
      <c r="EL361" s="167" t="e">
        <f t="shared" ca="1" si="1192"/>
        <v>#REF!</v>
      </c>
      <c r="EM361" s="167" t="e">
        <f t="shared" ca="1" si="1193"/>
        <v>#REF!</v>
      </c>
      <c r="EN361" s="167" t="e">
        <f t="shared" ca="1" si="1194"/>
        <v>#REF!</v>
      </c>
      <c r="EP361" s="167">
        <f t="shared" si="1195"/>
        <v>0</v>
      </c>
      <c r="EQ361" s="167">
        <f t="shared" si="1196"/>
        <v>0</v>
      </c>
      <c r="ER361" s="167">
        <f t="shared" si="1197"/>
        <v>0</v>
      </c>
      <c r="ES361" s="167">
        <f t="shared" si="1198"/>
        <v>0</v>
      </c>
      <c r="ET361" s="167">
        <f t="shared" si="1199"/>
        <v>0</v>
      </c>
      <c r="EU361" s="167">
        <f t="shared" si="1200"/>
        <v>0</v>
      </c>
      <c r="EV361" s="167">
        <f t="shared" si="1201"/>
        <v>0</v>
      </c>
      <c r="EW361" s="167">
        <f t="shared" si="1202"/>
        <v>0</v>
      </c>
      <c r="EX361" s="167">
        <f t="shared" si="1203"/>
        <v>0</v>
      </c>
      <c r="EY361" s="167">
        <f t="shared" si="1204"/>
        <v>0</v>
      </c>
      <c r="EZ361" s="167">
        <f t="shared" si="1205"/>
        <v>0</v>
      </c>
      <c r="FA361" s="167">
        <f t="shared" si="1206"/>
        <v>0</v>
      </c>
      <c r="FB361" s="167">
        <f t="shared" si="1207"/>
        <v>0</v>
      </c>
      <c r="FC361" s="167">
        <f t="shared" si="1208"/>
        <v>0</v>
      </c>
      <c r="FD361" s="167">
        <f t="shared" si="1209"/>
        <v>0</v>
      </c>
      <c r="FE361" s="167">
        <f t="shared" si="1210"/>
        <v>0</v>
      </c>
      <c r="FG361" s="167">
        <f t="shared" si="1211"/>
        <v>0</v>
      </c>
      <c r="FH361" s="167">
        <f t="shared" si="1212"/>
        <v>0</v>
      </c>
      <c r="FI361" s="167">
        <f t="shared" si="1213"/>
        <v>0</v>
      </c>
      <c r="FJ361" s="167">
        <f t="shared" si="1214"/>
        <v>0</v>
      </c>
      <c r="FK361" s="167">
        <f t="shared" si="1215"/>
        <v>0</v>
      </c>
      <c r="FL361" s="167">
        <f t="shared" si="1216"/>
        <v>0</v>
      </c>
      <c r="FM361" s="167">
        <f t="shared" si="1217"/>
        <v>0</v>
      </c>
      <c r="FN361" s="167">
        <f t="shared" si="1218"/>
        <v>0</v>
      </c>
      <c r="FO361" s="167">
        <f t="shared" si="1219"/>
        <v>0</v>
      </c>
      <c r="FP361" s="167">
        <f t="shared" si="1220"/>
        <v>0</v>
      </c>
      <c r="FQ361" s="167">
        <f t="shared" si="1221"/>
        <v>0</v>
      </c>
      <c r="FR361" s="167">
        <f t="shared" si="1222"/>
        <v>0</v>
      </c>
      <c r="FS361" s="167">
        <f t="shared" si="1223"/>
        <v>0</v>
      </c>
      <c r="FT361" s="167">
        <f t="shared" si="1224"/>
        <v>0</v>
      </c>
      <c r="FU361" s="167">
        <f t="shared" si="1225"/>
        <v>0</v>
      </c>
      <c r="FV361" s="167">
        <f t="shared" si="1226"/>
        <v>0</v>
      </c>
      <c r="FX361" s="167">
        <f t="shared" si="1227"/>
        <v>0</v>
      </c>
      <c r="FY361" s="167">
        <f t="shared" si="1228"/>
        <v>0</v>
      </c>
      <c r="FZ361" s="167">
        <f t="shared" si="1229"/>
        <v>0</v>
      </c>
      <c r="GA361" s="167">
        <f t="shared" si="1230"/>
        <v>0</v>
      </c>
      <c r="GB361" s="167">
        <f t="shared" si="1231"/>
        <v>0</v>
      </c>
      <c r="GC361" s="167">
        <f t="shared" si="1232"/>
        <v>0</v>
      </c>
      <c r="GD361" s="167">
        <f t="shared" si="1233"/>
        <v>0</v>
      </c>
      <c r="GE361" s="167">
        <f t="shared" si="1234"/>
        <v>0</v>
      </c>
      <c r="GF361" s="167">
        <f t="shared" si="1235"/>
        <v>0</v>
      </c>
      <c r="GG361" s="167">
        <f t="shared" si="1236"/>
        <v>0</v>
      </c>
      <c r="GH361" s="167">
        <f t="shared" si="1237"/>
        <v>0</v>
      </c>
      <c r="GI361" s="167">
        <f t="shared" si="1238"/>
        <v>0</v>
      </c>
      <c r="GJ361" s="167">
        <f t="shared" si="1239"/>
        <v>0</v>
      </c>
      <c r="GK361" s="167">
        <f t="shared" si="1240"/>
        <v>0</v>
      </c>
      <c r="GL361" s="167">
        <f t="shared" si="1241"/>
        <v>0</v>
      </c>
      <c r="GM361" s="167">
        <f t="shared" si="1242"/>
        <v>0</v>
      </c>
      <c r="GO361" s="167" t="e">
        <f t="shared" ca="1" si="1077"/>
        <v>#REF!</v>
      </c>
      <c r="GP361" s="167" t="e">
        <f t="shared" ca="1" si="1259"/>
        <v>#REF!</v>
      </c>
      <c r="GQ361" s="167" t="e">
        <f t="shared" ca="1" si="1259"/>
        <v>#REF!</v>
      </c>
      <c r="GR361" s="167" t="e">
        <f t="shared" ca="1" si="1259"/>
        <v>#REF!</v>
      </c>
      <c r="GS361" s="167" t="e">
        <f t="shared" ca="1" si="1259"/>
        <v>#REF!</v>
      </c>
      <c r="GT361" s="167" t="e">
        <f t="shared" ca="1" si="1259"/>
        <v>#REF!</v>
      </c>
      <c r="GU361" s="167" t="e">
        <f t="shared" ca="1" si="1259"/>
        <v>#REF!</v>
      </c>
      <c r="GV361" s="167" t="e">
        <f t="shared" ca="1" si="1259"/>
        <v>#REF!</v>
      </c>
      <c r="GW361" s="167" t="e">
        <f t="shared" ca="1" si="1259"/>
        <v>#REF!</v>
      </c>
      <c r="GX361" s="167" t="e">
        <f t="shared" ca="1" si="1259"/>
        <v>#REF!</v>
      </c>
      <c r="GY361" s="167" t="e">
        <f t="shared" ca="1" si="1259"/>
        <v>#REF!</v>
      </c>
      <c r="GZ361" s="167" t="e">
        <f t="shared" ca="1" si="1259"/>
        <v>#REF!</v>
      </c>
      <c r="HA361" s="167" t="e">
        <f t="shared" ca="1" si="1259"/>
        <v>#REF!</v>
      </c>
      <c r="HB361" s="167" t="e">
        <f t="shared" ca="1" si="1259"/>
        <v>#REF!</v>
      </c>
      <c r="HC361" s="167" t="e">
        <f t="shared" ca="1" si="1259"/>
        <v>#REF!</v>
      </c>
      <c r="HD361" s="167" t="e">
        <f t="shared" ca="1" si="1259"/>
        <v>#REF!</v>
      </c>
      <c r="HF361" s="167" t="e">
        <f t="shared" ca="1" si="1144"/>
        <v>#REF!</v>
      </c>
      <c r="HG361" s="167" t="e">
        <f t="shared" ca="1" si="1145"/>
        <v>#REF!</v>
      </c>
      <c r="HH361" s="167" t="e">
        <f t="shared" ca="1" si="1146"/>
        <v>#REF!</v>
      </c>
      <c r="HI361" s="167" t="e">
        <f t="shared" ca="1" si="1147"/>
        <v>#REF!</v>
      </c>
      <c r="HJ361" s="167" t="e">
        <f t="shared" ca="1" si="1148"/>
        <v>#REF!</v>
      </c>
      <c r="HK361" s="167" t="e">
        <f t="shared" ca="1" si="1149"/>
        <v>#REF!</v>
      </c>
      <c r="HL361" s="167" t="e">
        <f t="shared" ca="1" si="1150"/>
        <v>#REF!</v>
      </c>
      <c r="HM361" s="167" t="e">
        <f t="shared" ca="1" si="1151"/>
        <v>#REF!</v>
      </c>
      <c r="HN361" s="167" t="e">
        <f t="shared" ca="1" si="1152"/>
        <v>#REF!</v>
      </c>
      <c r="HO361" s="167" t="e">
        <f t="shared" ca="1" si="1153"/>
        <v>#REF!</v>
      </c>
      <c r="HP361" s="167" t="e">
        <f t="shared" ca="1" si="1154"/>
        <v>#REF!</v>
      </c>
      <c r="HQ361" s="167" t="e">
        <f t="shared" ca="1" si="1155"/>
        <v>#REF!</v>
      </c>
      <c r="HR361" s="167" t="e">
        <f t="shared" ca="1" si="1156"/>
        <v>#REF!</v>
      </c>
      <c r="HS361" s="167" t="e">
        <f t="shared" ca="1" si="1157"/>
        <v>#REF!</v>
      </c>
      <c r="HT361" s="167" t="e">
        <f t="shared" ca="1" si="1158"/>
        <v>#REF!</v>
      </c>
      <c r="HU361" s="167" t="e">
        <f t="shared" ca="1" si="1159"/>
        <v>#REF!</v>
      </c>
      <c r="HW361" s="167" t="e">
        <f t="shared" ca="1" si="1160"/>
        <v>#REF!</v>
      </c>
      <c r="HX361" s="167">
        <f t="shared" si="1161"/>
        <v>0</v>
      </c>
      <c r="HY361" s="167" t="e">
        <f t="shared" ca="1" si="1243"/>
        <v>#REF!</v>
      </c>
      <c r="HZ361" s="219" t="e">
        <f t="shared" ca="1" si="1244"/>
        <v>#REF!</v>
      </c>
    </row>
    <row r="362" spans="1:234" s="48" customFormat="1">
      <c r="A362" s="3" t="s">
        <v>718</v>
      </c>
      <c r="B362" s="202" t="str">
        <f>INDEX('Ref1'!$E:$E,MATCH(A362,'Ref1'!$A:$A,0))</f>
        <v>Warwickshire</v>
      </c>
      <c r="C362" s="42" t="str">
        <f>INDEX(Data1!B:B,MATCH(A362,Data1!A:A,0))</f>
        <v>SCFIR</v>
      </c>
      <c r="D362" s="253" t="str">
        <f>INDEX(Data1!C:C,MATCH(A362,Data1!A:A,0))</f>
        <v>WM</v>
      </c>
      <c r="E362" s="200" t="str">
        <f>IF($C$6="No","No",IF(COUNTIF(Inputs!$K$359:$K$398,$A362)&gt;0,"Yes","No"))</f>
        <v>No</v>
      </c>
      <c r="F362" s="404"/>
      <c r="G362" s="62">
        <f>INDEX('4_RatesSplit'!K:K,MATCH($A362,'4_RatesSplit'!$A:$A,0))</f>
        <v>0</v>
      </c>
      <c r="H362" s="171">
        <f>INDEX('4_RatesSplit'!L:L,MATCH($A362,'4_RatesSplit'!$A:$A,0))</f>
        <v>0</v>
      </c>
      <c r="I362" s="167">
        <f>INDEX('4_RatesSplit'!M:M,MATCH($A362,'4_RatesSplit'!$A:$A,0))</f>
        <v>0</v>
      </c>
      <c r="J362" s="167">
        <f>INDEX('4_RatesSplit'!N:N,MATCH($A362,'4_RatesSplit'!$A:$A,0))</f>
        <v>0</v>
      </c>
      <c r="K362" s="167">
        <f>INDEX('4_RatesSplit'!O:O,MATCH($A362,'4_RatesSplit'!$A:$A,0))</f>
        <v>0</v>
      </c>
      <c r="L362" s="167">
        <f>INDEX('4_RatesSplit'!P:P,MATCH($A362,'4_RatesSplit'!$A:$A,0))</f>
        <v>0</v>
      </c>
      <c r="M362" s="167">
        <f>INDEX('4_RatesSplit'!Q:Q,MATCH($A362,'4_RatesSplit'!$A:$A,0))</f>
        <v>0</v>
      </c>
      <c r="N362" s="167">
        <f>INDEX('4_RatesSplit'!R:R,MATCH($A362,'4_RatesSplit'!$A:$A,0))</f>
        <v>0</v>
      </c>
      <c r="O362" s="167">
        <f>INDEX('4_RatesSplit'!S:S,MATCH($A362,'4_RatesSplit'!$A:$A,0))</f>
        <v>0</v>
      </c>
      <c r="P362" s="167">
        <f>INDEX('4_RatesSplit'!T:T,MATCH($A362,'4_RatesSplit'!$A:$A,0))</f>
        <v>0</v>
      </c>
      <c r="Q362" s="167">
        <f>INDEX('4_RatesSplit'!U:U,MATCH($A362,'4_RatesSplit'!$A:$A,0))</f>
        <v>0</v>
      </c>
      <c r="R362" s="167">
        <f>INDEX('4_RatesSplit'!V:V,MATCH($A362,'4_RatesSplit'!$A:$A,0))</f>
        <v>0</v>
      </c>
      <c r="S362" s="167">
        <f>INDEX('4_RatesSplit'!W:W,MATCH($A362,'4_RatesSplit'!$A:$A,0))</f>
        <v>0</v>
      </c>
      <c r="T362" s="167">
        <f>INDEX('4_RatesSplit'!X:X,MATCH($A362,'4_RatesSplit'!$A:$A,0))</f>
        <v>0</v>
      </c>
      <c r="U362" s="167">
        <f>INDEX('4_RatesSplit'!Y:Y,MATCH($A362,'4_RatesSplit'!$A:$A,0))</f>
        <v>0</v>
      </c>
      <c r="V362" s="167">
        <f>INDEX('4_RatesSplit'!Z:Z,MATCH($A362,'4_RatesSplit'!$A:$A,0))</f>
        <v>0</v>
      </c>
      <c r="W362" s="167">
        <f>INDEX('4_RatesSplit'!AA:AA,MATCH($A362,'4_RatesSplit'!$A:$A,0))</f>
        <v>0</v>
      </c>
      <c r="X362" s="18"/>
      <c r="Y362" s="168" t="e">
        <f ca="1">INDEX('4_RatesSplit'!AT:AT,MATCH($A362,'4_RatesSplit'!$A:$A,0))</f>
        <v>#REF!</v>
      </c>
      <c r="Z362" s="168" t="e">
        <f ca="1">INDEX('4_RatesSplit'!AU:AU,MATCH($A362,'4_RatesSplit'!$A:$A,0))</f>
        <v>#REF!</v>
      </c>
      <c r="AA362" s="168" t="e">
        <f ca="1">INDEX('4_RatesSplit'!AV:AV,MATCH($A362,'4_RatesSplit'!$A:$A,0))</f>
        <v>#REF!</v>
      </c>
      <c r="AB362" s="168" t="e">
        <f ca="1">INDEX('4_RatesSplit'!AW:AW,MATCH($A362,'4_RatesSplit'!$A:$A,0))</f>
        <v>#REF!</v>
      </c>
      <c r="AC362" s="168" t="e">
        <f ca="1">INDEX('4_RatesSplit'!AX:AX,MATCH($A362,'4_RatesSplit'!$A:$A,0))</f>
        <v>#REF!</v>
      </c>
      <c r="AD362" s="168" t="e">
        <f ca="1">INDEX('4_RatesSplit'!AY:AY,MATCH($A362,'4_RatesSplit'!$A:$A,0))</f>
        <v>#REF!</v>
      </c>
      <c r="AE362" s="168" t="e">
        <f ca="1">INDEX('4_RatesSplit'!AZ:AZ,MATCH($A362,'4_RatesSplit'!$A:$A,0))</f>
        <v>#REF!</v>
      </c>
      <c r="AF362" s="168" t="e">
        <f ca="1">INDEX('4_RatesSplit'!BA:BA,MATCH($A362,'4_RatesSplit'!$A:$A,0))</f>
        <v>#REF!</v>
      </c>
      <c r="AG362" s="168" t="e">
        <f ca="1">INDEX('4_RatesSplit'!BB:BB,MATCH($A362,'4_RatesSplit'!$A:$A,0))</f>
        <v>#REF!</v>
      </c>
      <c r="AH362" s="168" t="e">
        <f ca="1">INDEX('4_RatesSplit'!BC:BC,MATCH($A362,'4_RatesSplit'!$A:$A,0))</f>
        <v>#REF!</v>
      </c>
      <c r="AI362" s="168" t="e">
        <f ca="1">INDEX('4_RatesSplit'!BD:BD,MATCH($A362,'4_RatesSplit'!$A:$A,0))</f>
        <v>#REF!</v>
      </c>
      <c r="AJ362" s="168" t="e">
        <f ca="1">INDEX('4_RatesSplit'!BE:BE,MATCH($A362,'4_RatesSplit'!$A:$A,0))</f>
        <v>#REF!</v>
      </c>
      <c r="AK362" s="168" t="e">
        <f ca="1">INDEX('4_RatesSplit'!BF:BF,MATCH($A362,'4_RatesSplit'!$A:$A,0))</f>
        <v>#REF!</v>
      </c>
      <c r="AL362" s="168" t="e">
        <f ca="1">INDEX('4_RatesSplit'!BG:BG,MATCH($A362,'4_RatesSplit'!$A:$A,0))</f>
        <v>#REF!</v>
      </c>
      <c r="AM362" s="168" t="e">
        <f ca="1">INDEX('4_RatesSplit'!BH:BH,MATCH($A362,'4_RatesSplit'!$A:$A,0))</f>
        <v>#REF!</v>
      </c>
      <c r="AN362" s="198" t="e">
        <f ca="1">INDEX('4_RatesSplit'!BI:BI,MATCH($A362,'4_RatesSplit'!$A:$A,0))</f>
        <v>#REF!</v>
      </c>
      <c r="AO362" s="114"/>
      <c r="AP362" s="167" t="e">
        <f t="shared" ca="1" si="1162"/>
        <v>#REF!</v>
      </c>
      <c r="AQ362" s="167" t="e">
        <f t="shared" ca="1" si="1163"/>
        <v>#REF!</v>
      </c>
      <c r="AR362" s="167" t="e">
        <f t="shared" ca="1" si="1164"/>
        <v>#REF!</v>
      </c>
      <c r="AS362" s="167" t="e">
        <f t="shared" ca="1" si="1165"/>
        <v>#REF!</v>
      </c>
      <c r="AT362" s="167" t="e">
        <f t="shared" ca="1" si="1166"/>
        <v>#REF!</v>
      </c>
      <c r="AU362" s="167" t="e">
        <f t="shared" ca="1" si="1167"/>
        <v>#REF!</v>
      </c>
      <c r="AV362" s="167" t="e">
        <f t="shared" ca="1" si="1168"/>
        <v>#REF!</v>
      </c>
      <c r="AW362" s="167" t="e">
        <f t="shared" ca="1" si="1169"/>
        <v>#REF!</v>
      </c>
      <c r="AX362" s="167" t="e">
        <f t="shared" ca="1" si="1170"/>
        <v>#REF!</v>
      </c>
      <c r="AY362" s="167" t="e">
        <f t="shared" ca="1" si="1171"/>
        <v>#REF!</v>
      </c>
      <c r="AZ362" s="167" t="e">
        <f t="shared" ca="1" si="1172"/>
        <v>#REF!</v>
      </c>
      <c r="BA362" s="167" t="e">
        <f t="shared" ca="1" si="1173"/>
        <v>#REF!</v>
      </c>
      <c r="BB362" s="167" t="e">
        <f t="shared" ca="1" si="1174"/>
        <v>#REF!</v>
      </c>
      <c r="BC362" s="167" t="e">
        <f t="shared" ca="1" si="1175"/>
        <v>#REF!</v>
      </c>
      <c r="BD362" s="167" t="e">
        <f t="shared" ca="1" si="1176"/>
        <v>#REF!</v>
      </c>
      <c r="BE362" s="167" t="e">
        <f t="shared" ca="1" si="1177"/>
        <v>#REF!</v>
      </c>
      <c r="BF362" s="18"/>
      <c r="BG362" s="168">
        <f>INDEX('2_Needs'!$F:$F,MATCH($A362,'2_Needs'!$A:$A,0))</f>
        <v>5.1376717436196727E-3</v>
      </c>
      <c r="BH362" s="114"/>
      <c r="BI362" s="167">
        <f t="shared" ref="BI362:BX362" si="1272">IF(BI$3="reset",$BG362*BI$6,BH362*(1+$C$4))</f>
        <v>0</v>
      </c>
      <c r="BJ362" s="167">
        <f t="shared" si="1272"/>
        <v>0</v>
      </c>
      <c r="BK362" s="167">
        <f t="shared" si="1272"/>
        <v>0</v>
      </c>
      <c r="BL362" s="167">
        <f t="shared" si="1272"/>
        <v>0</v>
      </c>
      <c r="BM362" s="167">
        <f t="shared" si="1272"/>
        <v>0</v>
      </c>
      <c r="BN362" s="167">
        <f t="shared" si="1272"/>
        <v>0</v>
      </c>
      <c r="BO362" s="167">
        <f t="shared" si="1272"/>
        <v>0</v>
      </c>
      <c r="BP362" s="167">
        <f t="shared" si="1272"/>
        <v>0</v>
      </c>
      <c r="BQ362" s="167">
        <f t="shared" si="1272"/>
        <v>0</v>
      </c>
      <c r="BR362" s="167">
        <f t="shared" si="1272"/>
        <v>0</v>
      </c>
      <c r="BS362" s="167">
        <f t="shared" si="1272"/>
        <v>0</v>
      </c>
      <c r="BT362" s="167">
        <f t="shared" si="1272"/>
        <v>0</v>
      </c>
      <c r="BU362" s="167">
        <f t="shared" si="1272"/>
        <v>0</v>
      </c>
      <c r="BV362" s="167">
        <f t="shared" si="1272"/>
        <v>0</v>
      </c>
      <c r="BW362" s="167">
        <f t="shared" si="1272"/>
        <v>0</v>
      </c>
      <c r="BX362" s="167">
        <f t="shared" si="1272"/>
        <v>0</v>
      </c>
      <c r="BZ362" s="167" t="e">
        <f t="shared" ca="1" si="1096"/>
        <v>#REF!</v>
      </c>
      <c r="CA362" s="167" t="e">
        <f t="shared" ca="1" si="1097"/>
        <v>#REF!</v>
      </c>
      <c r="CB362" s="167" t="e">
        <f t="shared" ca="1" si="1098"/>
        <v>#REF!</v>
      </c>
      <c r="CC362" s="167" t="e">
        <f t="shared" ca="1" si="1099"/>
        <v>#REF!</v>
      </c>
      <c r="CD362" s="167" t="e">
        <f t="shared" ca="1" si="1100"/>
        <v>#REF!</v>
      </c>
      <c r="CE362" s="167" t="e">
        <f t="shared" ca="1" si="1101"/>
        <v>#REF!</v>
      </c>
      <c r="CF362" s="167" t="e">
        <f t="shared" ca="1" si="1102"/>
        <v>#REF!</v>
      </c>
      <c r="CG362" s="167" t="e">
        <f t="shared" ca="1" si="1103"/>
        <v>#REF!</v>
      </c>
      <c r="CH362" s="167" t="e">
        <f t="shared" ca="1" si="1104"/>
        <v>#REF!</v>
      </c>
      <c r="CI362" s="167" t="e">
        <f t="shared" ca="1" si="1105"/>
        <v>#REF!</v>
      </c>
      <c r="CJ362" s="167" t="e">
        <f t="shared" ca="1" si="1106"/>
        <v>#REF!</v>
      </c>
      <c r="CK362" s="167" t="e">
        <f t="shared" ca="1" si="1107"/>
        <v>#REF!</v>
      </c>
      <c r="CL362" s="167" t="e">
        <f t="shared" ca="1" si="1108"/>
        <v>#REF!</v>
      </c>
      <c r="CM362" s="167" t="e">
        <f t="shared" ca="1" si="1109"/>
        <v>#REF!</v>
      </c>
      <c r="CN362" s="167" t="e">
        <f t="shared" ca="1" si="1110"/>
        <v>#REF!</v>
      </c>
      <c r="CO362" s="167" t="e">
        <f t="shared" ca="1" si="1111"/>
        <v>#REF!</v>
      </c>
      <c r="CQ362" s="167" t="e">
        <f t="shared" ca="1" si="1112"/>
        <v>#REF!</v>
      </c>
      <c r="CR362" s="167" t="e">
        <f t="shared" ca="1" si="1113"/>
        <v>#REF!</v>
      </c>
      <c r="CS362" s="167" t="e">
        <f t="shared" ca="1" si="1114"/>
        <v>#REF!</v>
      </c>
      <c r="CT362" s="167" t="e">
        <f t="shared" ca="1" si="1115"/>
        <v>#REF!</v>
      </c>
      <c r="CU362" s="167" t="e">
        <f t="shared" ca="1" si="1116"/>
        <v>#REF!</v>
      </c>
      <c r="CV362" s="167" t="e">
        <f t="shared" ca="1" si="1117"/>
        <v>#REF!</v>
      </c>
      <c r="CW362" s="167" t="e">
        <f t="shared" ca="1" si="1118"/>
        <v>#REF!</v>
      </c>
      <c r="CX362" s="167" t="e">
        <f t="shared" ca="1" si="1119"/>
        <v>#REF!</v>
      </c>
      <c r="CY362" s="167" t="e">
        <f t="shared" ca="1" si="1120"/>
        <v>#REF!</v>
      </c>
      <c r="CZ362" s="167" t="e">
        <f t="shared" ca="1" si="1121"/>
        <v>#REF!</v>
      </c>
      <c r="DA362" s="167" t="e">
        <f t="shared" ca="1" si="1122"/>
        <v>#REF!</v>
      </c>
      <c r="DB362" s="167" t="e">
        <f t="shared" ca="1" si="1123"/>
        <v>#REF!</v>
      </c>
      <c r="DC362" s="167" t="e">
        <f t="shared" ca="1" si="1124"/>
        <v>#REF!</v>
      </c>
      <c r="DD362" s="167" t="e">
        <f t="shared" ca="1" si="1125"/>
        <v>#REF!</v>
      </c>
      <c r="DE362" s="167" t="e">
        <f t="shared" ca="1" si="1126"/>
        <v>#REF!</v>
      </c>
      <c r="DF362" s="167" t="e">
        <f t="shared" ca="1" si="1127"/>
        <v>#REF!</v>
      </c>
      <c r="DH362" s="167">
        <f t="shared" si="1128"/>
        <v>0</v>
      </c>
      <c r="DI362" s="167">
        <f t="shared" si="1129"/>
        <v>0</v>
      </c>
      <c r="DJ362" s="167">
        <f t="shared" si="1130"/>
        <v>0</v>
      </c>
      <c r="DK362" s="167">
        <f t="shared" si="1131"/>
        <v>0</v>
      </c>
      <c r="DL362" s="167">
        <f t="shared" si="1132"/>
        <v>0</v>
      </c>
      <c r="DM362" s="167">
        <f t="shared" si="1133"/>
        <v>0</v>
      </c>
      <c r="DN362" s="167">
        <f t="shared" si="1134"/>
        <v>0</v>
      </c>
      <c r="DO362" s="167">
        <f t="shared" si="1135"/>
        <v>0</v>
      </c>
      <c r="DP362" s="167">
        <f t="shared" si="1136"/>
        <v>0</v>
      </c>
      <c r="DQ362" s="167">
        <f t="shared" si="1137"/>
        <v>0</v>
      </c>
      <c r="DR362" s="167">
        <f t="shared" si="1138"/>
        <v>0</v>
      </c>
      <c r="DS362" s="167">
        <f t="shared" si="1139"/>
        <v>0</v>
      </c>
      <c r="DT362" s="167">
        <f t="shared" si="1140"/>
        <v>0</v>
      </c>
      <c r="DU362" s="167">
        <f t="shared" si="1141"/>
        <v>0</v>
      </c>
      <c r="DV362" s="167">
        <f t="shared" si="1142"/>
        <v>0</v>
      </c>
      <c r="DW362" s="167">
        <f t="shared" si="1143"/>
        <v>0</v>
      </c>
      <c r="DY362" s="167" t="e">
        <f t="shared" ca="1" si="1179"/>
        <v>#REF!</v>
      </c>
      <c r="DZ362" s="167" t="e">
        <f t="shared" ca="1" si="1180"/>
        <v>#REF!</v>
      </c>
      <c r="EA362" s="167" t="e">
        <f t="shared" ca="1" si="1181"/>
        <v>#REF!</v>
      </c>
      <c r="EB362" s="167" t="e">
        <f t="shared" ca="1" si="1182"/>
        <v>#REF!</v>
      </c>
      <c r="EC362" s="167" t="e">
        <f t="shared" ca="1" si="1183"/>
        <v>#REF!</v>
      </c>
      <c r="ED362" s="167" t="e">
        <f t="shared" ca="1" si="1184"/>
        <v>#REF!</v>
      </c>
      <c r="EE362" s="167" t="e">
        <f t="shared" ca="1" si="1185"/>
        <v>#REF!</v>
      </c>
      <c r="EF362" s="167" t="e">
        <f t="shared" ca="1" si="1186"/>
        <v>#REF!</v>
      </c>
      <c r="EG362" s="167" t="e">
        <f t="shared" ca="1" si="1187"/>
        <v>#REF!</v>
      </c>
      <c r="EH362" s="167" t="e">
        <f t="shared" ca="1" si="1188"/>
        <v>#REF!</v>
      </c>
      <c r="EI362" s="167" t="e">
        <f t="shared" ca="1" si="1189"/>
        <v>#REF!</v>
      </c>
      <c r="EJ362" s="167" t="e">
        <f t="shared" ca="1" si="1190"/>
        <v>#REF!</v>
      </c>
      <c r="EK362" s="167" t="e">
        <f t="shared" ca="1" si="1191"/>
        <v>#REF!</v>
      </c>
      <c r="EL362" s="167" t="e">
        <f t="shared" ca="1" si="1192"/>
        <v>#REF!</v>
      </c>
      <c r="EM362" s="167" t="e">
        <f t="shared" ca="1" si="1193"/>
        <v>#REF!</v>
      </c>
      <c r="EN362" s="167" t="e">
        <f t="shared" ca="1" si="1194"/>
        <v>#REF!</v>
      </c>
      <c r="EP362" s="167">
        <f t="shared" si="1195"/>
        <v>0</v>
      </c>
      <c r="EQ362" s="167">
        <f t="shared" si="1196"/>
        <v>0</v>
      </c>
      <c r="ER362" s="167">
        <f t="shared" si="1197"/>
        <v>0</v>
      </c>
      <c r="ES362" s="167">
        <f t="shared" si="1198"/>
        <v>0</v>
      </c>
      <c r="ET362" s="167">
        <f t="shared" si="1199"/>
        <v>0</v>
      </c>
      <c r="EU362" s="167">
        <f t="shared" si="1200"/>
        <v>0</v>
      </c>
      <c r="EV362" s="167">
        <f t="shared" si="1201"/>
        <v>0</v>
      </c>
      <c r="EW362" s="167">
        <f t="shared" si="1202"/>
        <v>0</v>
      </c>
      <c r="EX362" s="167">
        <f t="shared" si="1203"/>
        <v>0</v>
      </c>
      <c r="EY362" s="167">
        <f t="shared" si="1204"/>
        <v>0</v>
      </c>
      <c r="EZ362" s="167">
        <f t="shared" si="1205"/>
        <v>0</v>
      </c>
      <c r="FA362" s="167">
        <f t="shared" si="1206"/>
        <v>0</v>
      </c>
      <c r="FB362" s="167">
        <f t="shared" si="1207"/>
        <v>0</v>
      </c>
      <c r="FC362" s="167">
        <f t="shared" si="1208"/>
        <v>0</v>
      </c>
      <c r="FD362" s="167">
        <f t="shared" si="1209"/>
        <v>0</v>
      </c>
      <c r="FE362" s="167">
        <f t="shared" si="1210"/>
        <v>0</v>
      </c>
      <c r="FG362" s="167">
        <f t="shared" si="1211"/>
        <v>0</v>
      </c>
      <c r="FH362" s="167">
        <f t="shared" si="1212"/>
        <v>0</v>
      </c>
      <c r="FI362" s="167">
        <f t="shared" si="1213"/>
        <v>0</v>
      </c>
      <c r="FJ362" s="167">
        <f t="shared" si="1214"/>
        <v>0</v>
      </c>
      <c r="FK362" s="167">
        <f t="shared" si="1215"/>
        <v>0</v>
      </c>
      <c r="FL362" s="167">
        <f t="shared" si="1216"/>
        <v>0</v>
      </c>
      <c r="FM362" s="167">
        <f t="shared" si="1217"/>
        <v>0</v>
      </c>
      <c r="FN362" s="167">
        <f t="shared" si="1218"/>
        <v>0</v>
      </c>
      <c r="FO362" s="167">
        <f t="shared" si="1219"/>
        <v>0</v>
      </c>
      <c r="FP362" s="167">
        <f t="shared" si="1220"/>
        <v>0</v>
      </c>
      <c r="FQ362" s="167">
        <f t="shared" si="1221"/>
        <v>0</v>
      </c>
      <c r="FR362" s="167">
        <f t="shared" si="1222"/>
        <v>0</v>
      </c>
      <c r="FS362" s="167">
        <f t="shared" si="1223"/>
        <v>0</v>
      </c>
      <c r="FT362" s="167">
        <f t="shared" si="1224"/>
        <v>0</v>
      </c>
      <c r="FU362" s="167">
        <f t="shared" si="1225"/>
        <v>0</v>
      </c>
      <c r="FV362" s="167">
        <f t="shared" si="1226"/>
        <v>0</v>
      </c>
      <c r="FX362" s="167">
        <f t="shared" si="1227"/>
        <v>0</v>
      </c>
      <c r="FY362" s="167">
        <f t="shared" si="1228"/>
        <v>0</v>
      </c>
      <c r="FZ362" s="167">
        <f t="shared" si="1229"/>
        <v>0</v>
      </c>
      <c r="GA362" s="167">
        <f t="shared" si="1230"/>
        <v>0</v>
      </c>
      <c r="GB362" s="167">
        <f t="shared" si="1231"/>
        <v>0</v>
      </c>
      <c r="GC362" s="167">
        <f t="shared" si="1232"/>
        <v>0</v>
      </c>
      <c r="GD362" s="167">
        <f t="shared" si="1233"/>
        <v>0</v>
      </c>
      <c r="GE362" s="167">
        <f t="shared" si="1234"/>
        <v>0</v>
      </c>
      <c r="GF362" s="167">
        <f t="shared" si="1235"/>
        <v>0</v>
      </c>
      <c r="GG362" s="167">
        <f t="shared" si="1236"/>
        <v>0</v>
      </c>
      <c r="GH362" s="167">
        <f t="shared" si="1237"/>
        <v>0</v>
      </c>
      <c r="GI362" s="167">
        <f t="shared" si="1238"/>
        <v>0</v>
      </c>
      <c r="GJ362" s="167">
        <f t="shared" si="1239"/>
        <v>0</v>
      </c>
      <c r="GK362" s="167">
        <f t="shared" si="1240"/>
        <v>0</v>
      </c>
      <c r="GL362" s="167">
        <f t="shared" si="1241"/>
        <v>0</v>
      </c>
      <c r="GM362" s="167">
        <f t="shared" si="1242"/>
        <v>0</v>
      </c>
      <c r="GO362" s="167" t="e">
        <f t="shared" ca="1" si="1077"/>
        <v>#REF!</v>
      </c>
      <c r="GP362" s="167" t="e">
        <f t="shared" ca="1" si="1259"/>
        <v>#REF!</v>
      </c>
      <c r="GQ362" s="167" t="e">
        <f t="shared" ca="1" si="1259"/>
        <v>#REF!</v>
      </c>
      <c r="GR362" s="167" t="e">
        <f t="shared" ca="1" si="1259"/>
        <v>#REF!</v>
      </c>
      <c r="GS362" s="167" t="e">
        <f t="shared" ca="1" si="1259"/>
        <v>#REF!</v>
      </c>
      <c r="GT362" s="167" t="e">
        <f t="shared" ca="1" si="1259"/>
        <v>#REF!</v>
      </c>
      <c r="GU362" s="167" t="e">
        <f t="shared" ca="1" si="1259"/>
        <v>#REF!</v>
      </c>
      <c r="GV362" s="167" t="e">
        <f t="shared" ca="1" si="1259"/>
        <v>#REF!</v>
      </c>
      <c r="GW362" s="167" t="e">
        <f t="shared" ca="1" si="1259"/>
        <v>#REF!</v>
      </c>
      <c r="GX362" s="167" t="e">
        <f t="shared" ca="1" si="1259"/>
        <v>#REF!</v>
      </c>
      <c r="GY362" s="167" t="e">
        <f t="shared" ca="1" si="1259"/>
        <v>#REF!</v>
      </c>
      <c r="GZ362" s="167" t="e">
        <f t="shared" ca="1" si="1259"/>
        <v>#REF!</v>
      </c>
      <c r="HA362" s="167" t="e">
        <f t="shared" ca="1" si="1259"/>
        <v>#REF!</v>
      </c>
      <c r="HB362" s="167" t="e">
        <f t="shared" ca="1" si="1259"/>
        <v>#REF!</v>
      </c>
      <c r="HC362" s="167" t="e">
        <f t="shared" ca="1" si="1259"/>
        <v>#REF!</v>
      </c>
      <c r="HD362" s="167" t="e">
        <f t="shared" ca="1" si="1259"/>
        <v>#REF!</v>
      </c>
      <c r="HF362" s="167" t="e">
        <f t="shared" ca="1" si="1144"/>
        <v>#REF!</v>
      </c>
      <c r="HG362" s="167" t="e">
        <f t="shared" ca="1" si="1145"/>
        <v>#REF!</v>
      </c>
      <c r="HH362" s="167" t="e">
        <f t="shared" ca="1" si="1146"/>
        <v>#REF!</v>
      </c>
      <c r="HI362" s="167" t="e">
        <f t="shared" ca="1" si="1147"/>
        <v>#REF!</v>
      </c>
      <c r="HJ362" s="167" t="e">
        <f t="shared" ca="1" si="1148"/>
        <v>#REF!</v>
      </c>
      <c r="HK362" s="167" t="e">
        <f t="shared" ca="1" si="1149"/>
        <v>#REF!</v>
      </c>
      <c r="HL362" s="167" t="e">
        <f t="shared" ca="1" si="1150"/>
        <v>#REF!</v>
      </c>
      <c r="HM362" s="167" t="e">
        <f t="shared" ca="1" si="1151"/>
        <v>#REF!</v>
      </c>
      <c r="HN362" s="167" t="e">
        <f t="shared" ca="1" si="1152"/>
        <v>#REF!</v>
      </c>
      <c r="HO362" s="167" t="e">
        <f t="shared" ca="1" si="1153"/>
        <v>#REF!</v>
      </c>
      <c r="HP362" s="167" t="e">
        <f t="shared" ca="1" si="1154"/>
        <v>#REF!</v>
      </c>
      <c r="HQ362" s="167" t="e">
        <f t="shared" ca="1" si="1155"/>
        <v>#REF!</v>
      </c>
      <c r="HR362" s="167" t="e">
        <f t="shared" ca="1" si="1156"/>
        <v>#REF!</v>
      </c>
      <c r="HS362" s="167" t="e">
        <f t="shared" ca="1" si="1157"/>
        <v>#REF!</v>
      </c>
      <c r="HT362" s="167" t="e">
        <f t="shared" ca="1" si="1158"/>
        <v>#REF!</v>
      </c>
      <c r="HU362" s="167" t="e">
        <f t="shared" ca="1" si="1159"/>
        <v>#REF!</v>
      </c>
      <c r="HW362" s="167" t="e">
        <f t="shared" ca="1" si="1160"/>
        <v>#REF!</v>
      </c>
      <c r="HX362" s="167">
        <f t="shared" si="1161"/>
        <v>0</v>
      </c>
      <c r="HY362" s="167" t="e">
        <f t="shared" ca="1" si="1243"/>
        <v>#REF!</v>
      </c>
      <c r="HZ362" s="219" t="e">
        <f t="shared" ca="1" si="1244"/>
        <v>#REF!</v>
      </c>
    </row>
    <row r="363" spans="1:234" s="48" customFormat="1">
      <c r="A363" s="3" t="s">
        <v>720</v>
      </c>
      <c r="B363" s="202" t="str">
        <f>INDEX('Ref1'!$E:$E,MATCH(A363,'Ref1'!$A:$A,0))</f>
        <v>Watford</v>
      </c>
      <c r="C363" s="42" t="str">
        <f>INDEX(Data1!B:B,MATCH(A363,Data1!A:A,0))</f>
        <v>SD</v>
      </c>
      <c r="D363" s="253" t="str">
        <f>INDEX(Data1!C:C,MATCH(A363,Data1!A:A,0))</f>
        <v>E</v>
      </c>
      <c r="E363" s="200" t="str">
        <f>IF($C$6="No","No",IF(COUNTIF(Inputs!$K$359:$K$398,$A363)&gt;0,"Yes","No"))</f>
        <v>No</v>
      </c>
      <c r="F363" s="404"/>
      <c r="G363" s="62">
        <f>INDEX('4_RatesSplit'!K:K,MATCH($A363,'4_RatesSplit'!$A:$A,0))</f>
        <v>0</v>
      </c>
      <c r="H363" s="171">
        <f>INDEX('4_RatesSplit'!L:L,MATCH($A363,'4_RatesSplit'!$A:$A,0))</f>
        <v>0</v>
      </c>
      <c r="I363" s="167">
        <f>INDEX('4_RatesSplit'!M:M,MATCH($A363,'4_RatesSplit'!$A:$A,0))</f>
        <v>0</v>
      </c>
      <c r="J363" s="167">
        <f>INDEX('4_RatesSplit'!N:N,MATCH($A363,'4_RatesSplit'!$A:$A,0))</f>
        <v>0</v>
      </c>
      <c r="K363" s="167">
        <f>INDEX('4_RatesSplit'!O:O,MATCH($A363,'4_RatesSplit'!$A:$A,0))</f>
        <v>0</v>
      </c>
      <c r="L363" s="167">
        <f>INDEX('4_RatesSplit'!P:P,MATCH($A363,'4_RatesSplit'!$A:$A,0))</f>
        <v>0</v>
      </c>
      <c r="M363" s="167">
        <f>INDEX('4_RatesSplit'!Q:Q,MATCH($A363,'4_RatesSplit'!$A:$A,0))</f>
        <v>0</v>
      </c>
      <c r="N363" s="167">
        <f>INDEX('4_RatesSplit'!R:R,MATCH($A363,'4_RatesSplit'!$A:$A,0))</f>
        <v>0</v>
      </c>
      <c r="O363" s="167">
        <f>INDEX('4_RatesSplit'!S:S,MATCH($A363,'4_RatesSplit'!$A:$A,0))</f>
        <v>0</v>
      </c>
      <c r="P363" s="167">
        <f>INDEX('4_RatesSplit'!T:T,MATCH($A363,'4_RatesSplit'!$A:$A,0))</f>
        <v>0</v>
      </c>
      <c r="Q363" s="167">
        <f>INDEX('4_RatesSplit'!U:U,MATCH($A363,'4_RatesSplit'!$A:$A,0))</f>
        <v>0</v>
      </c>
      <c r="R363" s="167">
        <f>INDEX('4_RatesSplit'!V:V,MATCH($A363,'4_RatesSplit'!$A:$A,0))</f>
        <v>0</v>
      </c>
      <c r="S363" s="167">
        <f>INDEX('4_RatesSplit'!W:W,MATCH($A363,'4_RatesSplit'!$A:$A,0))</f>
        <v>0</v>
      </c>
      <c r="T363" s="167">
        <f>INDEX('4_RatesSplit'!X:X,MATCH($A363,'4_RatesSplit'!$A:$A,0))</f>
        <v>0</v>
      </c>
      <c r="U363" s="167">
        <f>INDEX('4_RatesSplit'!Y:Y,MATCH($A363,'4_RatesSplit'!$A:$A,0))</f>
        <v>0</v>
      </c>
      <c r="V363" s="167">
        <f>INDEX('4_RatesSplit'!Z:Z,MATCH($A363,'4_RatesSplit'!$A:$A,0))</f>
        <v>0</v>
      </c>
      <c r="W363" s="167">
        <f>INDEX('4_RatesSplit'!AA:AA,MATCH($A363,'4_RatesSplit'!$A:$A,0))</f>
        <v>0</v>
      </c>
      <c r="X363" s="18"/>
      <c r="Y363" s="168" t="e">
        <f ca="1">INDEX('4_RatesSplit'!AT:AT,MATCH($A363,'4_RatesSplit'!$A:$A,0))</f>
        <v>#REF!</v>
      </c>
      <c r="Z363" s="168" t="e">
        <f ca="1">INDEX('4_RatesSplit'!AU:AU,MATCH($A363,'4_RatesSplit'!$A:$A,0))</f>
        <v>#REF!</v>
      </c>
      <c r="AA363" s="168" t="e">
        <f ca="1">INDEX('4_RatesSplit'!AV:AV,MATCH($A363,'4_RatesSplit'!$A:$A,0))</f>
        <v>#REF!</v>
      </c>
      <c r="AB363" s="168" t="e">
        <f ca="1">INDEX('4_RatesSplit'!AW:AW,MATCH($A363,'4_RatesSplit'!$A:$A,0))</f>
        <v>#REF!</v>
      </c>
      <c r="AC363" s="168" t="e">
        <f ca="1">INDEX('4_RatesSplit'!AX:AX,MATCH($A363,'4_RatesSplit'!$A:$A,0))</f>
        <v>#REF!</v>
      </c>
      <c r="AD363" s="168" t="e">
        <f ca="1">INDEX('4_RatesSplit'!AY:AY,MATCH($A363,'4_RatesSplit'!$A:$A,0))</f>
        <v>#REF!</v>
      </c>
      <c r="AE363" s="168" t="e">
        <f ca="1">INDEX('4_RatesSplit'!AZ:AZ,MATCH($A363,'4_RatesSplit'!$A:$A,0))</f>
        <v>#REF!</v>
      </c>
      <c r="AF363" s="168" t="e">
        <f ca="1">INDEX('4_RatesSplit'!BA:BA,MATCH($A363,'4_RatesSplit'!$A:$A,0))</f>
        <v>#REF!</v>
      </c>
      <c r="AG363" s="168" t="e">
        <f ca="1">INDEX('4_RatesSplit'!BB:BB,MATCH($A363,'4_RatesSplit'!$A:$A,0))</f>
        <v>#REF!</v>
      </c>
      <c r="AH363" s="168" t="e">
        <f ca="1">INDEX('4_RatesSplit'!BC:BC,MATCH($A363,'4_RatesSplit'!$A:$A,0))</f>
        <v>#REF!</v>
      </c>
      <c r="AI363" s="168" t="e">
        <f ca="1">INDEX('4_RatesSplit'!BD:BD,MATCH($A363,'4_RatesSplit'!$A:$A,0))</f>
        <v>#REF!</v>
      </c>
      <c r="AJ363" s="168" t="e">
        <f ca="1">INDEX('4_RatesSplit'!BE:BE,MATCH($A363,'4_RatesSplit'!$A:$A,0))</f>
        <v>#REF!</v>
      </c>
      <c r="AK363" s="168" t="e">
        <f ca="1">INDEX('4_RatesSplit'!BF:BF,MATCH($A363,'4_RatesSplit'!$A:$A,0))</f>
        <v>#REF!</v>
      </c>
      <c r="AL363" s="168" t="e">
        <f ca="1">INDEX('4_RatesSplit'!BG:BG,MATCH($A363,'4_RatesSplit'!$A:$A,0))</f>
        <v>#REF!</v>
      </c>
      <c r="AM363" s="168" t="e">
        <f ca="1">INDEX('4_RatesSplit'!BH:BH,MATCH($A363,'4_RatesSplit'!$A:$A,0))</f>
        <v>#REF!</v>
      </c>
      <c r="AN363" s="198" t="e">
        <f ca="1">INDEX('4_RatesSplit'!BI:BI,MATCH($A363,'4_RatesSplit'!$A:$A,0))</f>
        <v>#REF!</v>
      </c>
      <c r="AO363" s="114"/>
      <c r="AP363" s="167" t="e">
        <f t="shared" ca="1" si="1162"/>
        <v>#REF!</v>
      </c>
      <c r="AQ363" s="167" t="e">
        <f t="shared" ca="1" si="1163"/>
        <v>#REF!</v>
      </c>
      <c r="AR363" s="167" t="e">
        <f t="shared" ca="1" si="1164"/>
        <v>#REF!</v>
      </c>
      <c r="AS363" s="167" t="e">
        <f t="shared" ca="1" si="1165"/>
        <v>#REF!</v>
      </c>
      <c r="AT363" s="167" t="e">
        <f t="shared" ca="1" si="1166"/>
        <v>#REF!</v>
      </c>
      <c r="AU363" s="167" t="e">
        <f t="shared" ca="1" si="1167"/>
        <v>#REF!</v>
      </c>
      <c r="AV363" s="167" t="e">
        <f t="shared" ca="1" si="1168"/>
        <v>#REF!</v>
      </c>
      <c r="AW363" s="167" t="e">
        <f t="shared" ca="1" si="1169"/>
        <v>#REF!</v>
      </c>
      <c r="AX363" s="167" t="e">
        <f t="shared" ca="1" si="1170"/>
        <v>#REF!</v>
      </c>
      <c r="AY363" s="167" t="e">
        <f t="shared" ca="1" si="1171"/>
        <v>#REF!</v>
      </c>
      <c r="AZ363" s="167" t="e">
        <f t="shared" ca="1" si="1172"/>
        <v>#REF!</v>
      </c>
      <c r="BA363" s="167" t="e">
        <f t="shared" ca="1" si="1173"/>
        <v>#REF!</v>
      </c>
      <c r="BB363" s="167" t="e">
        <f t="shared" ca="1" si="1174"/>
        <v>#REF!</v>
      </c>
      <c r="BC363" s="167" t="e">
        <f t="shared" ca="1" si="1175"/>
        <v>#REF!</v>
      </c>
      <c r="BD363" s="167" t="e">
        <f t="shared" ca="1" si="1176"/>
        <v>#REF!</v>
      </c>
      <c r="BE363" s="167" t="e">
        <f t="shared" ca="1" si="1177"/>
        <v>#REF!</v>
      </c>
      <c r="BF363" s="18"/>
      <c r="BG363" s="168">
        <f>INDEX('2_Needs'!$F:$F,MATCH($A363,'2_Needs'!$A:$A,0))</f>
        <v>2.2757250341556045E-4</v>
      </c>
      <c r="BH363" s="114"/>
      <c r="BI363" s="167">
        <f t="shared" ref="BI363:BX363" si="1273">IF(BI$3="reset",$BG363*BI$6,BH363*(1+$C$4))</f>
        <v>0</v>
      </c>
      <c r="BJ363" s="167">
        <f t="shared" si="1273"/>
        <v>0</v>
      </c>
      <c r="BK363" s="167">
        <f t="shared" si="1273"/>
        <v>0</v>
      </c>
      <c r="BL363" s="167">
        <f t="shared" si="1273"/>
        <v>0</v>
      </c>
      <c r="BM363" s="167">
        <f t="shared" si="1273"/>
        <v>0</v>
      </c>
      <c r="BN363" s="167">
        <f t="shared" si="1273"/>
        <v>0</v>
      </c>
      <c r="BO363" s="167">
        <f t="shared" si="1273"/>
        <v>0</v>
      </c>
      <c r="BP363" s="167">
        <f t="shared" si="1273"/>
        <v>0</v>
      </c>
      <c r="BQ363" s="167">
        <f t="shared" si="1273"/>
        <v>0</v>
      </c>
      <c r="BR363" s="167">
        <f t="shared" si="1273"/>
        <v>0</v>
      </c>
      <c r="BS363" s="167">
        <f t="shared" si="1273"/>
        <v>0</v>
      </c>
      <c r="BT363" s="167">
        <f t="shared" si="1273"/>
        <v>0</v>
      </c>
      <c r="BU363" s="167">
        <f t="shared" si="1273"/>
        <v>0</v>
      </c>
      <c r="BV363" s="167">
        <f t="shared" si="1273"/>
        <v>0</v>
      </c>
      <c r="BW363" s="167">
        <f t="shared" si="1273"/>
        <v>0</v>
      </c>
      <c r="BX363" s="167">
        <f t="shared" si="1273"/>
        <v>0</v>
      </c>
      <c r="BZ363" s="167" t="e">
        <f t="shared" ca="1" si="1096"/>
        <v>#REF!</v>
      </c>
      <c r="CA363" s="167" t="e">
        <f t="shared" ca="1" si="1097"/>
        <v>#REF!</v>
      </c>
      <c r="CB363" s="167" t="e">
        <f t="shared" ca="1" si="1098"/>
        <v>#REF!</v>
      </c>
      <c r="CC363" s="167" t="e">
        <f t="shared" ca="1" si="1099"/>
        <v>#REF!</v>
      </c>
      <c r="CD363" s="167" t="e">
        <f t="shared" ca="1" si="1100"/>
        <v>#REF!</v>
      </c>
      <c r="CE363" s="167" t="e">
        <f t="shared" ca="1" si="1101"/>
        <v>#REF!</v>
      </c>
      <c r="CF363" s="167" t="e">
        <f t="shared" ca="1" si="1102"/>
        <v>#REF!</v>
      </c>
      <c r="CG363" s="167" t="e">
        <f t="shared" ca="1" si="1103"/>
        <v>#REF!</v>
      </c>
      <c r="CH363" s="167" t="e">
        <f t="shared" ca="1" si="1104"/>
        <v>#REF!</v>
      </c>
      <c r="CI363" s="167" t="e">
        <f t="shared" ca="1" si="1105"/>
        <v>#REF!</v>
      </c>
      <c r="CJ363" s="167" t="e">
        <f t="shared" ca="1" si="1106"/>
        <v>#REF!</v>
      </c>
      <c r="CK363" s="167" t="e">
        <f t="shared" ca="1" si="1107"/>
        <v>#REF!</v>
      </c>
      <c r="CL363" s="167" t="e">
        <f t="shared" ca="1" si="1108"/>
        <v>#REF!</v>
      </c>
      <c r="CM363" s="167" t="e">
        <f t="shared" ca="1" si="1109"/>
        <v>#REF!</v>
      </c>
      <c r="CN363" s="167" t="e">
        <f t="shared" ca="1" si="1110"/>
        <v>#REF!</v>
      </c>
      <c r="CO363" s="167" t="e">
        <f t="shared" ca="1" si="1111"/>
        <v>#REF!</v>
      </c>
      <c r="CQ363" s="167" t="e">
        <f t="shared" ca="1" si="1112"/>
        <v>#REF!</v>
      </c>
      <c r="CR363" s="167" t="e">
        <f t="shared" ca="1" si="1113"/>
        <v>#REF!</v>
      </c>
      <c r="CS363" s="167" t="e">
        <f t="shared" ca="1" si="1114"/>
        <v>#REF!</v>
      </c>
      <c r="CT363" s="167" t="e">
        <f t="shared" ca="1" si="1115"/>
        <v>#REF!</v>
      </c>
      <c r="CU363" s="167" t="e">
        <f t="shared" ca="1" si="1116"/>
        <v>#REF!</v>
      </c>
      <c r="CV363" s="167" t="e">
        <f t="shared" ca="1" si="1117"/>
        <v>#REF!</v>
      </c>
      <c r="CW363" s="167" t="e">
        <f t="shared" ca="1" si="1118"/>
        <v>#REF!</v>
      </c>
      <c r="CX363" s="167" t="e">
        <f t="shared" ca="1" si="1119"/>
        <v>#REF!</v>
      </c>
      <c r="CY363" s="167" t="e">
        <f t="shared" ca="1" si="1120"/>
        <v>#REF!</v>
      </c>
      <c r="CZ363" s="167" t="e">
        <f t="shared" ca="1" si="1121"/>
        <v>#REF!</v>
      </c>
      <c r="DA363" s="167" t="e">
        <f t="shared" ca="1" si="1122"/>
        <v>#REF!</v>
      </c>
      <c r="DB363" s="167" t="e">
        <f t="shared" ca="1" si="1123"/>
        <v>#REF!</v>
      </c>
      <c r="DC363" s="167" t="e">
        <f t="shared" ca="1" si="1124"/>
        <v>#REF!</v>
      </c>
      <c r="DD363" s="167" t="e">
        <f t="shared" ca="1" si="1125"/>
        <v>#REF!</v>
      </c>
      <c r="DE363" s="167" t="e">
        <f t="shared" ca="1" si="1126"/>
        <v>#REF!</v>
      </c>
      <c r="DF363" s="167" t="e">
        <f t="shared" ca="1" si="1127"/>
        <v>#REF!</v>
      </c>
      <c r="DH363" s="167">
        <f t="shared" si="1128"/>
        <v>0</v>
      </c>
      <c r="DI363" s="167">
        <f t="shared" si="1129"/>
        <v>0</v>
      </c>
      <c r="DJ363" s="167">
        <f t="shared" si="1130"/>
        <v>0</v>
      </c>
      <c r="DK363" s="167">
        <f t="shared" si="1131"/>
        <v>0</v>
      </c>
      <c r="DL363" s="167">
        <f t="shared" si="1132"/>
        <v>0</v>
      </c>
      <c r="DM363" s="167">
        <f t="shared" si="1133"/>
        <v>0</v>
      </c>
      <c r="DN363" s="167">
        <f t="shared" si="1134"/>
        <v>0</v>
      </c>
      <c r="DO363" s="167">
        <f t="shared" si="1135"/>
        <v>0</v>
      </c>
      <c r="DP363" s="167">
        <f t="shared" si="1136"/>
        <v>0</v>
      </c>
      <c r="DQ363" s="167">
        <f t="shared" si="1137"/>
        <v>0</v>
      </c>
      <c r="DR363" s="167">
        <f t="shared" si="1138"/>
        <v>0</v>
      </c>
      <c r="DS363" s="167">
        <f t="shared" si="1139"/>
        <v>0</v>
      </c>
      <c r="DT363" s="167">
        <f t="shared" si="1140"/>
        <v>0</v>
      </c>
      <c r="DU363" s="167">
        <f t="shared" si="1141"/>
        <v>0</v>
      </c>
      <c r="DV363" s="167">
        <f t="shared" si="1142"/>
        <v>0</v>
      </c>
      <c r="DW363" s="167">
        <f t="shared" si="1143"/>
        <v>0</v>
      </c>
      <c r="DY363" s="167" t="e">
        <f t="shared" ca="1" si="1179"/>
        <v>#REF!</v>
      </c>
      <c r="DZ363" s="167" t="e">
        <f t="shared" ca="1" si="1180"/>
        <v>#REF!</v>
      </c>
      <c r="EA363" s="167" t="e">
        <f t="shared" ca="1" si="1181"/>
        <v>#REF!</v>
      </c>
      <c r="EB363" s="167" t="e">
        <f t="shared" ca="1" si="1182"/>
        <v>#REF!</v>
      </c>
      <c r="EC363" s="167" t="e">
        <f t="shared" ca="1" si="1183"/>
        <v>#REF!</v>
      </c>
      <c r="ED363" s="167" t="e">
        <f t="shared" ca="1" si="1184"/>
        <v>#REF!</v>
      </c>
      <c r="EE363" s="167" t="e">
        <f t="shared" ca="1" si="1185"/>
        <v>#REF!</v>
      </c>
      <c r="EF363" s="167" t="e">
        <f t="shared" ca="1" si="1186"/>
        <v>#REF!</v>
      </c>
      <c r="EG363" s="167" t="e">
        <f t="shared" ca="1" si="1187"/>
        <v>#REF!</v>
      </c>
      <c r="EH363" s="167" t="e">
        <f t="shared" ca="1" si="1188"/>
        <v>#REF!</v>
      </c>
      <c r="EI363" s="167" t="e">
        <f t="shared" ca="1" si="1189"/>
        <v>#REF!</v>
      </c>
      <c r="EJ363" s="167" t="e">
        <f t="shared" ca="1" si="1190"/>
        <v>#REF!</v>
      </c>
      <c r="EK363" s="167" t="e">
        <f t="shared" ca="1" si="1191"/>
        <v>#REF!</v>
      </c>
      <c r="EL363" s="167" t="e">
        <f t="shared" ca="1" si="1192"/>
        <v>#REF!</v>
      </c>
      <c r="EM363" s="167" t="e">
        <f t="shared" ca="1" si="1193"/>
        <v>#REF!</v>
      </c>
      <c r="EN363" s="167" t="e">
        <f t="shared" ca="1" si="1194"/>
        <v>#REF!</v>
      </c>
      <c r="EP363" s="167">
        <f t="shared" si="1195"/>
        <v>0</v>
      </c>
      <c r="EQ363" s="167">
        <f t="shared" si="1196"/>
        <v>0</v>
      </c>
      <c r="ER363" s="167">
        <f t="shared" si="1197"/>
        <v>0</v>
      </c>
      <c r="ES363" s="167">
        <f t="shared" si="1198"/>
        <v>0</v>
      </c>
      <c r="ET363" s="167">
        <f t="shared" si="1199"/>
        <v>0</v>
      </c>
      <c r="EU363" s="167">
        <f t="shared" si="1200"/>
        <v>0</v>
      </c>
      <c r="EV363" s="167">
        <f t="shared" si="1201"/>
        <v>0</v>
      </c>
      <c r="EW363" s="167">
        <f t="shared" si="1202"/>
        <v>0</v>
      </c>
      <c r="EX363" s="167">
        <f t="shared" si="1203"/>
        <v>0</v>
      </c>
      <c r="EY363" s="167">
        <f t="shared" si="1204"/>
        <v>0</v>
      </c>
      <c r="EZ363" s="167">
        <f t="shared" si="1205"/>
        <v>0</v>
      </c>
      <c r="FA363" s="167">
        <f t="shared" si="1206"/>
        <v>0</v>
      </c>
      <c r="FB363" s="167">
        <f t="shared" si="1207"/>
        <v>0</v>
      </c>
      <c r="FC363" s="167">
        <f t="shared" si="1208"/>
        <v>0</v>
      </c>
      <c r="FD363" s="167">
        <f t="shared" si="1209"/>
        <v>0</v>
      </c>
      <c r="FE363" s="167">
        <f t="shared" si="1210"/>
        <v>0</v>
      </c>
      <c r="FG363" s="167">
        <f t="shared" si="1211"/>
        <v>0</v>
      </c>
      <c r="FH363" s="167">
        <f t="shared" si="1212"/>
        <v>0</v>
      </c>
      <c r="FI363" s="167">
        <f t="shared" si="1213"/>
        <v>0</v>
      </c>
      <c r="FJ363" s="167">
        <f t="shared" si="1214"/>
        <v>0</v>
      </c>
      <c r="FK363" s="167">
        <f t="shared" si="1215"/>
        <v>0</v>
      </c>
      <c r="FL363" s="167">
        <f t="shared" si="1216"/>
        <v>0</v>
      </c>
      <c r="FM363" s="167">
        <f t="shared" si="1217"/>
        <v>0</v>
      </c>
      <c r="FN363" s="167">
        <f t="shared" si="1218"/>
        <v>0</v>
      </c>
      <c r="FO363" s="167">
        <f t="shared" si="1219"/>
        <v>0</v>
      </c>
      <c r="FP363" s="167">
        <f t="shared" si="1220"/>
        <v>0</v>
      </c>
      <c r="FQ363" s="167">
        <f t="shared" si="1221"/>
        <v>0</v>
      </c>
      <c r="FR363" s="167">
        <f t="shared" si="1222"/>
        <v>0</v>
      </c>
      <c r="FS363" s="167">
        <f t="shared" si="1223"/>
        <v>0</v>
      </c>
      <c r="FT363" s="167">
        <f t="shared" si="1224"/>
        <v>0</v>
      </c>
      <c r="FU363" s="167">
        <f t="shared" si="1225"/>
        <v>0</v>
      </c>
      <c r="FV363" s="167">
        <f t="shared" si="1226"/>
        <v>0</v>
      </c>
      <c r="FX363" s="167">
        <f t="shared" si="1227"/>
        <v>0</v>
      </c>
      <c r="FY363" s="167">
        <f t="shared" si="1228"/>
        <v>0</v>
      </c>
      <c r="FZ363" s="167">
        <f t="shared" si="1229"/>
        <v>0</v>
      </c>
      <c r="GA363" s="167">
        <f t="shared" si="1230"/>
        <v>0</v>
      </c>
      <c r="GB363" s="167">
        <f t="shared" si="1231"/>
        <v>0</v>
      </c>
      <c r="GC363" s="167">
        <f t="shared" si="1232"/>
        <v>0</v>
      </c>
      <c r="GD363" s="167">
        <f t="shared" si="1233"/>
        <v>0</v>
      </c>
      <c r="GE363" s="167">
        <f t="shared" si="1234"/>
        <v>0</v>
      </c>
      <c r="GF363" s="167">
        <f t="shared" si="1235"/>
        <v>0</v>
      </c>
      <c r="GG363" s="167">
        <f t="shared" si="1236"/>
        <v>0</v>
      </c>
      <c r="GH363" s="167">
        <f t="shared" si="1237"/>
        <v>0</v>
      </c>
      <c r="GI363" s="167">
        <f t="shared" si="1238"/>
        <v>0</v>
      </c>
      <c r="GJ363" s="167">
        <f t="shared" si="1239"/>
        <v>0</v>
      </c>
      <c r="GK363" s="167">
        <f t="shared" si="1240"/>
        <v>0</v>
      </c>
      <c r="GL363" s="167">
        <f t="shared" si="1241"/>
        <v>0</v>
      </c>
      <c r="GM363" s="167">
        <f t="shared" si="1242"/>
        <v>0</v>
      </c>
      <c r="GO363" s="167" t="e">
        <f t="shared" ca="1" si="1077"/>
        <v>#REF!</v>
      </c>
      <c r="GP363" s="167" t="e">
        <f t="shared" ca="1" si="1259"/>
        <v>#REF!</v>
      </c>
      <c r="GQ363" s="167" t="e">
        <f t="shared" ca="1" si="1259"/>
        <v>#REF!</v>
      </c>
      <c r="GR363" s="167" t="e">
        <f t="shared" ca="1" si="1259"/>
        <v>#REF!</v>
      </c>
      <c r="GS363" s="167" t="e">
        <f t="shared" ca="1" si="1259"/>
        <v>#REF!</v>
      </c>
      <c r="GT363" s="167" t="e">
        <f t="shared" ca="1" si="1259"/>
        <v>#REF!</v>
      </c>
      <c r="GU363" s="167" t="e">
        <f t="shared" ca="1" si="1259"/>
        <v>#REF!</v>
      </c>
      <c r="GV363" s="167" t="e">
        <f t="shared" ca="1" si="1259"/>
        <v>#REF!</v>
      </c>
      <c r="GW363" s="167" t="e">
        <f t="shared" ca="1" si="1259"/>
        <v>#REF!</v>
      </c>
      <c r="GX363" s="167" t="e">
        <f t="shared" ca="1" si="1259"/>
        <v>#REF!</v>
      </c>
      <c r="GY363" s="167" t="e">
        <f t="shared" ca="1" si="1259"/>
        <v>#REF!</v>
      </c>
      <c r="GZ363" s="167" t="e">
        <f t="shared" ca="1" si="1259"/>
        <v>#REF!</v>
      </c>
      <c r="HA363" s="167" t="e">
        <f t="shared" ca="1" si="1259"/>
        <v>#REF!</v>
      </c>
      <c r="HB363" s="167" t="e">
        <f t="shared" ca="1" si="1259"/>
        <v>#REF!</v>
      </c>
      <c r="HC363" s="167" t="e">
        <f t="shared" ca="1" si="1259"/>
        <v>#REF!</v>
      </c>
      <c r="HD363" s="167" t="e">
        <f t="shared" ca="1" si="1259"/>
        <v>#REF!</v>
      </c>
      <c r="HF363" s="167" t="e">
        <f t="shared" ca="1" si="1144"/>
        <v>#REF!</v>
      </c>
      <c r="HG363" s="167" t="e">
        <f t="shared" ca="1" si="1145"/>
        <v>#REF!</v>
      </c>
      <c r="HH363" s="167" t="e">
        <f t="shared" ca="1" si="1146"/>
        <v>#REF!</v>
      </c>
      <c r="HI363" s="167" t="e">
        <f t="shared" ca="1" si="1147"/>
        <v>#REF!</v>
      </c>
      <c r="HJ363" s="167" t="e">
        <f t="shared" ca="1" si="1148"/>
        <v>#REF!</v>
      </c>
      <c r="HK363" s="167" t="e">
        <f t="shared" ca="1" si="1149"/>
        <v>#REF!</v>
      </c>
      <c r="HL363" s="167" t="e">
        <f t="shared" ca="1" si="1150"/>
        <v>#REF!</v>
      </c>
      <c r="HM363" s="167" t="e">
        <f t="shared" ca="1" si="1151"/>
        <v>#REF!</v>
      </c>
      <c r="HN363" s="167" t="e">
        <f t="shared" ca="1" si="1152"/>
        <v>#REF!</v>
      </c>
      <c r="HO363" s="167" t="e">
        <f t="shared" ca="1" si="1153"/>
        <v>#REF!</v>
      </c>
      <c r="HP363" s="167" t="e">
        <f t="shared" ca="1" si="1154"/>
        <v>#REF!</v>
      </c>
      <c r="HQ363" s="167" t="e">
        <f t="shared" ca="1" si="1155"/>
        <v>#REF!</v>
      </c>
      <c r="HR363" s="167" t="e">
        <f t="shared" ca="1" si="1156"/>
        <v>#REF!</v>
      </c>
      <c r="HS363" s="167" t="e">
        <f t="shared" ca="1" si="1157"/>
        <v>#REF!</v>
      </c>
      <c r="HT363" s="167" t="e">
        <f t="shared" ca="1" si="1158"/>
        <v>#REF!</v>
      </c>
      <c r="HU363" s="167" t="e">
        <f t="shared" ca="1" si="1159"/>
        <v>#REF!</v>
      </c>
      <c r="HW363" s="167" t="e">
        <f t="shared" ca="1" si="1160"/>
        <v>#REF!</v>
      </c>
      <c r="HX363" s="167">
        <f t="shared" si="1161"/>
        <v>0</v>
      </c>
      <c r="HY363" s="167" t="e">
        <f t="shared" ca="1" si="1243"/>
        <v>#REF!</v>
      </c>
      <c r="HZ363" s="219" t="e">
        <f t="shared" ca="1" si="1244"/>
        <v>#REF!</v>
      </c>
    </row>
    <row r="364" spans="1:234" s="48" customFormat="1">
      <c r="A364" s="3" t="s">
        <v>722</v>
      </c>
      <c r="B364" s="202" t="str">
        <f>INDEX('Ref1'!$E:$E,MATCH(A364,'Ref1'!$A:$A,0))</f>
        <v>Waveney</v>
      </c>
      <c r="C364" s="42" t="str">
        <f>INDEX(Data1!B:B,MATCH(A364,Data1!A:A,0))</f>
        <v>SD</v>
      </c>
      <c r="D364" s="253" t="str">
        <f>INDEX(Data1!C:C,MATCH(A364,Data1!A:A,0))</f>
        <v>E</v>
      </c>
      <c r="E364" s="200" t="str">
        <f>IF($C$6="No","No",IF(COUNTIF(Inputs!$K$359:$K$398,$A364)&gt;0,"Yes","No"))</f>
        <v>No</v>
      </c>
      <c r="F364" s="404"/>
      <c r="G364" s="62">
        <f>INDEX('4_RatesSplit'!K:K,MATCH($A364,'4_RatesSplit'!$A:$A,0))</f>
        <v>0</v>
      </c>
      <c r="H364" s="171">
        <f>INDEX('4_RatesSplit'!L:L,MATCH($A364,'4_RatesSplit'!$A:$A,0))</f>
        <v>0</v>
      </c>
      <c r="I364" s="167">
        <f>INDEX('4_RatesSplit'!M:M,MATCH($A364,'4_RatesSplit'!$A:$A,0))</f>
        <v>0</v>
      </c>
      <c r="J364" s="167">
        <f>INDEX('4_RatesSplit'!N:N,MATCH($A364,'4_RatesSplit'!$A:$A,0))</f>
        <v>0</v>
      </c>
      <c r="K364" s="167">
        <f>INDEX('4_RatesSplit'!O:O,MATCH($A364,'4_RatesSplit'!$A:$A,0))</f>
        <v>0</v>
      </c>
      <c r="L364" s="167">
        <f>INDEX('4_RatesSplit'!P:P,MATCH($A364,'4_RatesSplit'!$A:$A,0))</f>
        <v>0</v>
      </c>
      <c r="M364" s="167">
        <f>INDEX('4_RatesSplit'!Q:Q,MATCH($A364,'4_RatesSplit'!$A:$A,0))</f>
        <v>0</v>
      </c>
      <c r="N364" s="167">
        <f>INDEX('4_RatesSplit'!R:R,MATCH($A364,'4_RatesSplit'!$A:$A,0))</f>
        <v>0</v>
      </c>
      <c r="O364" s="167">
        <f>INDEX('4_RatesSplit'!S:S,MATCH($A364,'4_RatesSplit'!$A:$A,0))</f>
        <v>0</v>
      </c>
      <c r="P364" s="167">
        <f>INDEX('4_RatesSplit'!T:T,MATCH($A364,'4_RatesSplit'!$A:$A,0))</f>
        <v>0</v>
      </c>
      <c r="Q364" s="167">
        <f>INDEX('4_RatesSplit'!U:U,MATCH($A364,'4_RatesSplit'!$A:$A,0))</f>
        <v>0</v>
      </c>
      <c r="R364" s="167">
        <f>INDEX('4_RatesSplit'!V:V,MATCH($A364,'4_RatesSplit'!$A:$A,0))</f>
        <v>0</v>
      </c>
      <c r="S364" s="167">
        <f>INDEX('4_RatesSplit'!W:W,MATCH($A364,'4_RatesSplit'!$A:$A,0))</f>
        <v>0</v>
      </c>
      <c r="T364" s="167">
        <f>INDEX('4_RatesSplit'!X:X,MATCH($A364,'4_RatesSplit'!$A:$A,0))</f>
        <v>0</v>
      </c>
      <c r="U364" s="167">
        <f>INDEX('4_RatesSplit'!Y:Y,MATCH($A364,'4_RatesSplit'!$A:$A,0))</f>
        <v>0</v>
      </c>
      <c r="V364" s="167">
        <f>INDEX('4_RatesSplit'!Z:Z,MATCH($A364,'4_RatesSplit'!$A:$A,0))</f>
        <v>0</v>
      </c>
      <c r="W364" s="167">
        <f>INDEX('4_RatesSplit'!AA:AA,MATCH($A364,'4_RatesSplit'!$A:$A,0))</f>
        <v>0</v>
      </c>
      <c r="X364" s="18"/>
      <c r="Y364" s="168" t="e">
        <f ca="1">INDEX('4_RatesSplit'!AT:AT,MATCH($A364,'4_RatesSplit'!$A:$A,0))</f>
        <v>#REF!</v>
      </c>
      <c r="Z364" s="168" t="e">
        <f ca="1">INDEX('4_RatesSplit'!AU:AU,MATCH($A364,'4_RatesSplit'!$A:$A,0))</f>
        <v>#REF!</v>
      </c>
      <c r="AA364" s="168" t="e">
        <f ca="1">INDEX('4_RatesSplit'!AV:AV,MATCH($A364,'4_RatesSplit'!$A:$A,0))</f>
        <v>#REF!</v>
      </c>
      <c r="AB364" s="168" t="e">
        <f ca="1">INDEX('4_RatesSplit'!AW:AW,MATCH($A364,'4_RatesSplit'!$A:$A,0))</f>
        <v>#REF!</v>
      </c>
      <c r="AC364" s="168" t="e">
        <f ca="1">INDEX('4_RatesSplit'!AX:AX,MATCH($A364,'4_RatesSplit'!$A:$A,0))</f>
        <v>#REF!</v>
      </c>
      <c r="AD364" s="168" t="e">
        <f ca="1">INDEX('4_RatesSplit'!AY:AY,MATCH($A364,'4_RatesSplit'!$A:$A,0))</f>
        <v>#REF!</v>
      </c>
      <c r="AE364" s="168" t="e">
        <f ca="1">INDEX('4_RatesSplit'!AZ:AZ,MATCH($A364,'4_RatesSplit'!$A:$A,0))</f>
        <v>#REF!</v>
      </c>
      <c r="AF364" s="168" t="e">
        <f ca="1">INDEX('4_RatesSplit'!BA:BA,MATCH($A364,'4_RatesSplit'!$A:$A,0))</f>
        <v>#REF!</v>
      </c>
      <c r="AG364" s="168" t="e">
        <f ca="1">INDEX('4_RatesSplit'!BB:BB,MATCH($A364,'4_RatesSplit'!$A:$A,0))</f>
        <v>#REF!</v>
      </c>
      <c r="AH364" s="168" t="e">
        <f ca="1">INDEX('4_RatesSplit'!BC:BC,MATCH($A364,'4_RatesSplit'!$A:$A,0))</f>
        <v>#REF!</v>
      </c>
      <c r="AI364" s="168" t="e">
        <f ca="1">INDEX('4_RatesSplit'!BD:BD,MATCH($A364,'4_RatesSplit'!$A:$A,0))</f>
        <v>#REF!</v>
      </c>
      <c r="AJ364" s="168" t="e">
        <f ca="1">INDEX('4_RatesSplit'!BE:BE,MATCH($A364,'4_RatesSplit'!$A:$A,0))</f>
        <v>#REF!</v>
      </c>
      <c r="AK364" s="168" t="e">
        <f ca="1">INDEX('4_RatesSplit'!BF:BF,MATCH($A364,'4_RatesSplit'!$A:$A,0))</f>
        <v>#REF!</v>
      </c>
      <c r="AL364" s="168" t="e">
        <f ca="1">INDEX('4_RatesSplit'!BG:BG,MATCH($A364,'4_RatesSplit'!$A:$A,0))</f>
        <v>#REF!</v>
      </c>
      <c r="AM364" s="168" t="e">
        <f ca="1">INDEX('4_RatesSplit'!BH:BH,MATCH($A364,'4_RatesSplit'!$A:$A,0))</f>
        <v>#REF!</v>
      </c>
      <c r="AN364" s="198" t="e">
        <f ca="1">INDEX('4_RatesSplit'!BI:BI,MATCH($A364,'4_RatesSplit'!$A:$A,0))</f>
        <v>#REF!</v>
      </c>
      <c r="AO364" s="114"/>
      <c r="AP364" s="167" t="e">
        <f t="shared" ca="1" si="1162"/>
        <v>#REF!</v>
      </c>
      <c r="AQ364" s="167" t="e">
        <f t="shared" ca="1" si="1163"/>
        <v>#REF!</v>
      </c>
      <c r="AR364" s="167" t="e">
        <f t="shared" ca="1" si="1164"/>
        <v>#REF!</v>
      </c>
      <c r="AS364" s="167" t="e">
        <f t="shared" ca="1" si="1165"/>
        <v>#REF!</v>
      </c>
      <c r="AT364" s="167" t="e">
        <f t="shared" ca="1" si="1166"/>
        <v>#REF!</v>
      </c>
      <c r="AU364" s="167" t="e">
        <f t="shared" ca="1" si="1167"/>
        <v>#REF!</v>
      </c>
      <c r="AV364" s="167" t="e">
        <f t="shared" ca="1" si="1168"/>
        <v>#REF!</v>
      </c>
      <c r="AW364" s="167" t="e">
        <f t="shared" ca="1" si="1169"/>
        <v>#REF!</v>
      </c>
      <c r="AX364" s="167" t="e">
        <f t="shared" ca="1" si="1170"/>
        <v>#REF!</v>
      </c>
      <c r="AY364" s="167" t="e">
        <f t="shared" ca="1" si="1171"/>
        <v>#REF!</v>
      </c>
      <c r="AZ364" s="167" t="e">
        <f t="shared" ca="1" si="1172"/>
        <v>#REF!</v>
      </c>
      <c r="BA364" s="167" t="e">
        <f t="shared" ca="1" si="1173"/>
        <v>#REF!</v>
      </c>
      <c r="BB364" s="167" t="e">
        <f t="shared" ca="1" si="1174"/>
        <v>#REF!</v>
      </c>
      <c r="BC364" s="167" t="e">
        <f t="shared" ca="1" si="1175"/>
        <v>#REF!</v>
      </c>
      <c r="BD364" s="167" t="e">
        <f t="shared" ca="1" si="1176"/>
        <v>#REF!</v>
      </c>
      <c r="BE364" s="167" t="e">
        <f t="shared" ca="1" si="1177"/>
        <v>#REF!</v>
      </c>
      <c r="BF364" s="18"/>
      <c r="BG364" s="168">
        <f>INDEX('2_Needs'!$F:$F,MATCH($A364,'2_Needs'!$A:$A,0))</f>
        <v>3.2415595457112724E-4</v>
      </c>
      <c r="BH364" s="114"/>
      <c r="BI364" s="167">
        <f t="shared" ref="BI364:BX364" si="1274">IF(BI$3="reset",$BG364*BI$6,BH364*(1+$C$4))</f>
        <v>0</v>
      </c>
      <c r="BJ364" s="167">
        <f t="shared" si="1274"/>
        <v>0</v>
      </c>
      <c r="BK364" s="167">
        <f t="shared" si="1274"/>
        <v>0</v>
      </c>
      <c r="BL364" s="167">
        <f t="shared" si="1274"/>
        <v>0</v>
      </c>
      <c r="BM364" s="167">
        <f t="shared" si="1274"/>
        <v>0</v>
      </c>
      <c r="BN364" s="167">
        <f t="shared" si="1274"/>
        <v>0</v>
      </c>
      <c r="BO364" s="167">
        <f t="shared" si="1274"/>
        <v>0</v>
      </c>
      <c r="BP364" s="167">
        <f t="shared" si="1274"/>
        <v>0</v>
      </c>
      <c r="BQ364" s="167">
        <f t="shared" si="1274"/>
        <v>0</v>
      </c>
      <c r="BR364" s="167">
        <f t="shared" si="1274"/>
        <v>0</v>
      </c>
      <c r="BS364" s="167">
        <f t="shared" si="1274"/>
        <v>0</v>
      </c>
      <c r="BT364" s="167">
        <f t="shared" si="1274"/>
        <v>0</v>
      </c>
      <c r="BU364" s="167">
        <f t="shared" si="1274"/>
        <v>0</v>
      </c>
      <c r="BV364" s="167">
        <f t="shared" si="1274"/>
        <v>0</v>
      </c>
      <c r="BW364" s="167">
        <f t="shared" si="1274"/>
        <v>0</v>
      </c>
      <c r="BX364" s="167">
        <f t="shared" si="1274"/>
        <v>0</v>
      </c>
      <c r="BZ364" s="167" t="e">
        <f t="shared" ca="1" si="1096"/>
        <v>#REF!</v>
      </c>
      <c r="CA364" s="167" t="e">
        <f t="shared" ca="1" si="1097"/>
        <v>#REF!</v>
      </c>
      <c r="CB364" s="167" t="e">
        <f t="shared" ca="1" si="1098"/>
        <v>#REF!</v>
      </c>
      <c r="CC364" s="167" t="e">
        <f t="shared" ca="1" si="1099"/>
        <v>#REF!</v>
      </c>
      <c r="CD364" s="167" t="e">
        <f t="shared" ca="1" si="1100"/>
        <v>#REF!</v>
      </c>
      <c r="CE364" s="167" t="e">
        <f t="shared" ca="1" si="1101"/>
        <v>#REF!</v>
      </c>
      <c r="CF364" s="167" t="e">
        <f t="shared" ca="1" si="1102"/>
        <v>#REF!</v>
      </c>
      <c r="CG364" s="167" t="e">
        <f t="shared" ca="1" si="1103"/>
        <v>#REF!</v>
      </c>
      <c r="CH364" s="167" t="e">
        <f t="shared" ca="1" si="1104"/>
        <v>#REF!</v>
      </c>
      <c r="CI364" s="167" t="e">
        <f t="shared" ca="1" si="1105"/>
        <v>#REF!</v>
      </c>
      <c r="CJ364" s="167" t="e">
        <f t="shared" ca="1" si="1106"/>
        <v>#REF!</v>
      </c>
      <c r="CK364" s="167" t="e">
        <f t="shared" ca="1" si="1107"/>
        <v>#REF!</v>
      </c>
      <c r="CL364" s="167" t="e">
        <f t="shared" ca="1" si="1108"/>
        <v>#REF!</v>
      </c>
      <c r="CM364" s="167" t="e">
        <f t="shared" ca="1" si="1109"/>
        <v>#REF!</v>
      </c>
      <c r="CN364" s="167" t="e">
        <f t="shared" ca="1" si="1110"/>
        <v>#REF!</v>
      </c>
      <c r="CO364" s="167" t="e">
        <f t="shared" ca="1" si="1111"/>
        <v>#REF!</v>
      </c>
      <c r="CQ364" s="167" t="e">
        <f t="shared" ca="1" si="1112"/>
        <v>#REF!</v>
      </c>
      <c r="CR364" s="167" t="e">
        <f t="shared" ca="1" si="1113"/>
        <v>#REF!</v>
      </c>
      <c r="CS364" s="167" t="e">
        <f t="shared" ca="1" si="1114"/>
        <v>#REF!</v>
      </c>
      <c r="CT364" s="167" t="e">
        <f t="shared" ca="1" si="1115"/>
        <v>#REF!</v>
      </c>
      <c r="CU364" s="167" t="e">
        <f t="shared" ca="1" si="1116"/>
        <v>#REF!</v>
      </c>
      <c r="CV364" s="167" t="e">
        <f t="shared" ca="1" si="1117"/>
        <v>#REF!</v>
      </c>
      <c r="CW364" s="167" t="e">
        <f t="shared" ca="1" si="1118"/>
        <v>#REF!</v>
      </c>
      <c r="CX364" s="167" t="e">
        <f t="shared" ca="1" si="1119"/>
        <v>#REF!</v>
      </c>
      <c r="CY364" s="167" t="e">
        <f t="shared" ca="1" si="1120"/>
        <v>#REF!</v>
      </c>
      <c r="CZ364" s="167" t="e">
        <f t="shared" ca="1" si="1121"/>
        <v>#REF!</v>
      </c>
      <c r="DA364" s="167" t="e">
        <f t="shared" ca="1" si="1122"/>
        <v>#REF!</v>
      </c>
      <c r="DB364" s="167" t="e">
        <f t="shared" ca="1" si="1123"/>
        <v>#REF!</v>
      </c>
      <c r="DC364" s="167" t="e">
        <f t="shared" ca="1" si="1124"/>
        <v>#REF!</v>
      </c>
      <c r="DD364" s="167" t="e">
        <f t="shared" ca="1" si="1125"/>
        <v>#REF!</v>
      </c>
      <c r="DE364" s="167" t="e">
        <f t="shared" ca="1" si="1126"/>
        <v>#REF!</v>
      </c>
      <c r="DF364" s="167" t="e">
        <f t="shared" ca="1" si="1127"/>
        <v>#REF!</v>
      </c>
      <c r="DH364" s="167">
        <f t="shared" si="1128"/>
        <v>0</v>
      </c>
      <c r="DI364" s="167">
        <f t="shared" si="1129"/>
        <v>0</v>
      </c>
      <c r="DJ364" s="167">
        <f t="shared" si="1130"/>
        <v>0</v>
      </c>
      <c r="DK364" s="167">
        <f t="shared" si="1131"/>
        <v>0</v>
      </c>
      <c r="DL364" s="167">
        <f t="shared" si="1132"/>
        <v>0</v>
      </c>
      <c r="DM364" s="167">
        <f t="shared" si="1133"/>
        <v>0</v>
      </c>
      <c r="DN364" s="167">
        <f t="shared" si="1134"/>
        <v>0</v>
      </c>
      <c r="DO364" s="167">
        <f t="shared" si="1135"/>
        <v>0</v>
      </c>
      <c r="DP364" s="167">
        <f t="shared" si="1136"/>
        <v>0</v>
      </c>
      <c r="DQ364" s="167">
        <f t="shared" si="1137"/>
        <v>0</v>
      </c>
      <c r="DR364" s="167">
        <f t="shared" si="1138"/>
        <v>0</v>
      </c>
      <c r="DS364" s="167">
        <f t="shared" si="1139"/>
        <v>0</v>
      </c>
      <c r="DT364" s="167">
        <f t="shared" si="1140"/>
        <v>0</v>
      </c>
      <c r="DU364" s="167">
        <f t="shared" si="1141"/>
        <v>0</v>
      </c>
      <c r="DV364" s="167">
        <f t="shared" si="1142"/>
        <v>0</v>
      </c>
      <c r="DW364" s="167">
        <f t="shared" si="1143"/>
        <v>0</v>
      </c>
      <c r="DY364" s="167" t="e">
        <f t="shared" ca="1" si="1179"/>
        <v>#REF!</v>
      </c>
      <c r="DZ364" s="167" t="e">
        <f t="shared" ca="1" si="1180"/>
        <v>#REF!</v>
      </c>
      <c r="EA364" s="167" t="e">
        <f t="shared" ca="1" si="1181"/>
        <v>#REF!</v>
      </c>
      <c r="EB364" s="167" t="e">
        <f t="shared" ca="1" si="1182"/>
        <v>#REF!</v>
      </c>
      <c r="EC364" s="167" t="e">
        <f t="shared" ca="1" si="1183"/>
        <v>#REF!</v>
      </c>
      <c r="ED364" s="167" t="e">
        <f t="shared" ca="1" si="1184"/>
        <v>#REF!</v>
      </c>
      <c r="EE364" s="167" t="e">
        <f t="shared" ca="1" si="1185"/>
        <v>#REF!</v>
      </c>
      <c r="EF364" s="167" t="e">
        <f t="shared" ca="1" si="1186"/>
        <v>#REF!</v>
      </c>
      <c r="EG364" s="167" t="e">
        <f t="shared" ca="1" si="1187"/>
        <v>#REF!</v>
      </c>
      <c r="EH364" s="167" t="e">
        <f t="shared" ca="1" si="1188"/>
        <v>#REF!</v>
      </c>
      <c r="EI364" s="167" t="e">
        <f t="shared" ca="1" si="1189"/>
        <v>#REF!</v>
      </c>
      <c r="EJ364" s="167" t="e">
        <f t="shared" ca="1" si="1190"/>
        <v>#REF!</v>
      </c>
      <c r="EK364" s="167" t="e">
        <f t="shared" ca="1" si="1191"/>
        <v>#REF!</v>
      </c>
      <c r="EL364" s="167" t="e">
        <f t="shared" ca="1" si="1192"/>
        <v>#REF!</v>
      </c>
      <c r="EM364" s="167" t="e">
        <f t="shared" ca="1" si="1193"/>
        <v>#REF!</v>
      </c>
      <c r="EN364" s="167" t="e">
        <f t="shared" ca="1" si="1194"/>
        <v>#REF!</v>
      </c>
      <c r="EP364" s="167">
        <f t="shared" si="1195"/>
        <v>0</v>
      </c>
      <c r="EQ364" s="167">
        <f t="shared" si="1196"/>
        <v>0</v>
      </c>
      <c r="ER364" s="167">
        <f t="shared" si="1197"/>
        <v>0</v>
      </c>
      <c r="ES364" s="167">
        <f t="shared" si="1198"/>
        <v>0</v>
      </c>
      <c r="ET364" s="167">
        <f t="shared" si="1199"/>
        <v>0</v>
      </c>
      <c r="EU364" s="167">
        <f t="shared" si="1200"/>
        <v>0</v>
      </c>
      <c r="EV364" s="167">
        <f t="shared" si="1201"/>
        <v>0</v>
      </c>
      <c r="EW364" s="167">
        <f t="shared" si="1202"/>
        <v>0</v>
      </c>
      <c r="EX364" s="167">
        <f t="shared" si="1203"/>
        <v>0</v>
      </c>
      <c r="EY364" s="167">
        <f t="shared" si="1204"/>
        <v>0</v>
      </c>
      <c r="EZ364" s="167">
        <f t="shared" si="1205"/>
        <v>0</v>
      </c>
      <c r="FA364" s="167">
        <f t="shared" si="1206"/>
        <v>0</v>
      </c>
      <c r="FB364" s="167">
        <f t="shared" si="1207"/>
        <v>0</v>
      </c>
      <c r="FC364" s="167">
        <f t="shared" si="1208"/>
        <v>0</v>
      </c>
      <c r="FD364" s="167">
        <f t="shared" si="1209"/>
        <v>0</v>
      </c>
      <c r="FE364" s="167">
        <f t="shared" si="1210"/>
        <v>0</v>
      </c>
      <c r="FG364" s="167">
        <f t="shared" si="1211"/>
        <v>0</v>
      </c>
      <c r="FH364" s="167">
        <f t="shared" si="1212"/>
        <v>0</v>
      </c>
      <c r="FI364" s="167">
        <f t="shared" si="1213"/>
        <v>0</v>
      </c>
      <c r="FJ364" s="167">
        <f t="shared" si="1214"/>
        <v>0</v>
      </c>
      <c r="FK364" s="167">
        <f t="shared" si="1215"/>
        <v>0</v>
      </c>
      <c r="FL364" s="167">
        <f t="shared" si="1216"/>
        <v>0</v>
      </c>
      <c r="FM364" s="167">
        <f t="shared" si="1217"/>
        <v>0</v>
      </c>
      <c r="FN364" s="167">
        <f t="shared" si="1218"/>
        <v>0</v>
      </c>
      <c r="FO364" s="167">
        <f t="shared" si="1219"/>
        <v>0</v>
      </c>
      <c r="FP364" s="167">
        <f t="shared" si="1220"/>
        <v>0</v>
      </c>
      <c r="FQ364" s="167">
        <f t="shared" si="1221"/>
        <v>0</v>
      </c>
      <c r="FR364" s="167">
        <f t="shared" si="1222"/>
        <v>0</v>
      </c>
      <c r="FS364" s="167">
        <f t="shared" si="1223"/>
        <v>0</v>
      </c>
      <c r="FT364" s="167">
        <f t="shared" si="1224"/>
        <v>0</v>
      </c>
      <c r="FU364" s="167">
        <f t="shared" si="1225"/>
        <v>0</v>
      </c>
      <c r="FV364" s="167">
        <f t="shared" si="1226"/>
        <v>0</v>
      </c>
      <c r="FX364" s="167">
        <f t="shared" si="1227"/>
        <v>0</v>
      </c>
      <c r="FY364" s="167">
        <f t="shared" si="1228"/>
        <v>0</v>
      </c>
      <c r="FZ364" s="167">
        <f t="shared" si="1229"/>
        <v>0</v>
      </c>
      <c r="GA364" s="167">
        <f t="shared" si="1230"/>
        <v>0</v>
      </c>
      <c r="GB364" s="167">
        <f t="shared" si="1231"/>
        <v>0</v>
      </c>
      <c r="GC364" s="167">
        <f t="shared" si="1232"/>
        <v>0</v>
      </c>
      <c r="GD364" s="167">
        <f t="shared" si="1233"/>
        <v>0</v>
      </c>
      <c r="GE364" s="167">
        <f t="shared" si="1234"/>
        <v>0</v>
      </c>
      <c r="GF364" s="167">
        <f t="shared" si="1235"/>
        <v>0</v>
      </c>
      <c r="GG364" s="167">
        <f t="shared" si="1236"/>
        <v>0</v>
      </c>
      <c r="GH364" s="167">
        <f t="shared" si="1237"/>
        <v>0</v>
      </c>
      <c r="GI364" s="167">
        <f t="shared" si="1238"/>
        <v>0</v>
      </c>
      <c r="GJ364" s="167">
        <f t="shared" si="1239"/>
        <v>0</v>
      </c>
      <c r="GK364" s="167">
        <f t="shared" si="1240"/>
        <v>0</v>
      </c>
      <c r="GL364" s="167">
        <f t="shared" si="1241"/>
        <v>0</v>
      </c>
      <c r="GM364" s="167">
        <f t="shared" si="1242"/>
        <v>0</v>
      </c>
      <c r="GO364" s="167" t="e">
        <f t="shared" ca="1" si="1077"/>
        <v>#REF!</v>
      </c>
      <c r="GP364" s="167" t="e">
        <f t="shared" ca="1" si="1259"/>
        <v>#REF!</v>
      </c>
      <c r="GQ364" s="167" t="e">
        <f t="shared" ca="1" si="1259"/>
        <v>#REF!</v>
      </c>
      <c r="GR364" s="167" t="e">
        <f t="shared" ca="1" si="1259"/>
        <v>#REF!</v>
      </c>
      <c r="GS364" s="167" t="e">
        <f t="shared" ca="1" si="1259"/>
        <v>#REF!</v>
      </c>
      <c r="GT364" s="167" t="e">
        <f t="shared" ca="1" si="1259"/>
        <v>#REF!</v>
      </c>
      <c r="GU364" s="167" t="e">
        <f t="shared" ca="1" si="1259"/>
        <v>#REF!</v>
      </c>
      <c r="GV364" s="167" t="e">
        <f t="shared" ca="1" si="1259"/>
        <v>#REF!</v>
      </c>
      <c r="GW364" s="167" t="e">
        <f t="shared" ca="1" si="1259"/>
        <v>#REF!</v>
      </c>
      <c r="GX364" s="167" t="e">
        <f t="shared" ca="1" si="1259"/>
        <v>#REF!</v>
      </c>
      <c r="GY364" s="167" t="e">
        <f t="shared" ca="1" si="1259"/>
        <v>#REF!</v>
      </c>
      <c r="GZ364" s="167" t="e">
        <f t="shared" ca="1" si="1259"/>
        <v>#REF!</v>
      </c>
      <c r="HA364" s="167" t="e">
        <f t="shared" ca="1" si="1259"/>
        <v>#REF!</v>
      </c>
      <c r="HB364" s="167" t="e">
        <f t="shared" ca="1" si="1259"/>
        <v>#REF!</v>
      </c>
      <c r="HC364" s="167" t="e">
        <f t="shared" ca="1" si="1259"/>
        <v>#REF!</v>
      </c>
      <c r="HD364" s="167" t="e">
        <f t="shared" ca="1" si="1259"/>
        <v>#REF!</v>
      </c>
      <c r="HF364" s="167" t="e">
        <f t="shared" ca="1" si="1144"/>
        <v>#REF!</v>
      </c>
      <c r="HG364" s="167" t="e">
        <f t="shared" ca="1" si="1145"/>
        <v>#REF!</v>
      </c>
      <c r="HH364" s="167" t="e">
        <f t="shared" ca="1" si="1146"/>
        <v>#REF!</v>
      </c>
      <c r="HI364" s="167" t="e">
        <f t="shared" ca="1" si="1147"/>
        <v>#REF!</v>
      </c>
      <c r="HJ364" s="167" t="e">
        <f t="shared" ca="1" si="1148"/>
        <v>#REF!</v>
      </c>
      <c r="HK364" s="167" t="e">
        <f t="shared" ca="1" si="1149"/>
        <v>#REF!</v>
      </c>
      <c r="HL364" s="167" t="e">
        <f t="shared" ca="1" si="1150"/>
        <v>#REF!</v>
      </c>
      <c r="HM364" s="167" t="e">
        <f t="shared" ca="1" si="1151"/>
        <v>#REF!</v>
      </c>
      <c r="HN364" s="167" t="e">
        <f t="shared" ca="1" si="1152"/>
        <v>#REF!</v>
      </c>
      <c r="HO364" s="167" t="e">
        <f t="shared" ca="1" si="1153"/>
        <v>#REF!</v>
      </c>
      <c r="HP364" s="167" t="e">
        <f t="shared" ca="1" si="1154"/>
        <v>#REF!</v>
      </c>
      <c r="HQ364" s="167" t="e">
        <f t="shared" ca="1" si="1155"/>
        <v>#REF!</v>
      </c>
      <c r="HR364" s="167" t="e">
        <f t="shared" ca="1" si="1156"/>
        <v>#REF!</v>
      </c>
      <c r="HS364" s="167" t="e">
        <f t="shared" ca="1" si="1157"/>
        <v>#REF!</v>
      </c>
      <c r="HT364" s="167" t="e">
        <f t="shared" ca="1" si="1158"/>
        <v>#REF!</v>
      </c>
      <c r="HU364" s="167" t="e">
        <f t="shared" ca="1" si="1159"/>
        <v>#REF!</v>
      </c>
      <c r="HW364" s="167" t="e">
        <f t="shared" ca="1" si="1160"/>
        <v>#REF!</v>
      </c>
      <c r="HX364" s="167">
        <f t="shared" si="1161"/>
        <v>0</v>
      </c>
      <c r="HY364" s="167" t="e">
        <f t="shared" ca="1" si="1243"/>
        <v>#REF!</v>
      </c>
      <c r="HZ364" s="219" t="e">
        <f t="shared" ca="1" si="1244"/>
        <v>#REF!</v>
      </c>
    </row>
    <row r="365" spans="1:234" s="48" customFormat="1">
      <c r="A365" s="3" t="s">
        <v>724</v>
      </c>
      <c r="B365" s="202" t="str">
        <f>INDEX('Ref1'!$E:$E,MATCH(A365,'Ref1'!$A:$A,0))</f>
        <v>Waverley</v>
      </c>
      <c r="C365" s="42" t="str">
        <f>INDEX(Data1!B:B,MATCH(A365,Data1!A:A,0))</f>
        <v>SD</v>
      </c>
      <c r="D365" s="253" t="str">
        <f>INDEX(Data1!C:C,MATCH(A365,Data1!A:A,0))</f>
        <v>SE</v>
      </c>
      <c r="E365" s="200" t="str">
        <f>IF($C$6="No","No",IF(COUNTIF(Inputs!$K$359:$K$398,$A365)&gt;0,"Yes","No"))</f>
        <v>No</v>
      </c>
      <c r="F365" s="404"/>
      <c r="G365" s="62">
        <f>INDEX('4_RatesSplit'!K:K,MATCH($A365,'4_RatesSplit'!$A:$A,0))</f>
        <v>0</v>
      </c>
      <c r="H365" s="171">
        <f>INDEX('4_RatesSplit'!L:L,MATCH($A365,'4_RatesSplit'!$A:$A,0))</f>
        <v>0</v>
      </c>
      <c r="I365" s="167">
        <f>INDEX('4_RatesSplit'!M:M,MATCH($A365,'4_RatesSplit'!$A:$A,0))</f>
        <v>0</v>
      </c>
      <c r="J365" s="167">
        <f>INDEX('4_RatesSplit'!N:N,MATCH($A365,'4_RatesSplit'!$A:$A,0))</f>
        <v>0</v>
      </c>
      <c r="K365" s="167">
        <f>INDEX('4_RatesSplit'!O:O,MATCH($A365,'4_RatesSplit'!$A:$A,0))</f>
        <v>0</v>
      </c>
      <c r="L365" s="167">
        <f>INDEX('4_RatesSplit'!P:P,MATCH($A365,'4_RatesSplit'!$A:$A,0))</f>
        <v>0</v>
      </c>
      <c r="M365" s="167">
        <f>INDEX('4_RatesSplit'!Q:Q,MATCH($A365,'4_RatesSplit'!$A:$A,0))</f>
        <v>0</v>
      </c>
      <c r="N365" s="167">
        <f>INDEX('4_RatesSplit'!R:R,MATCH($A365,'4_RatesSplit'!$A:$A,0))</f>
        <v>0</v>
      </c>
      <c r="O365" s="167">
        <f>INDEX('4_RatesSplit'!S:S,MATCH($A365,'4_RatesSplit'!$A:$A,0))</f>
        <v>0</v>
      </c>
      <c r="P365" s="167">
        <f>INDEX('4_RatesSplit'!T:T,MATCH($A365,'4_RatesSplit'!$A:$A,0))</f>
        <v>0</v>
      </c>
      <c r="Q365" s="167">
        <f>INDEX('4_RatesSplit'!U:U,MATCH($A365,'4_RatesSplit'!$A:$A,0))</f>
        <v>0</v>
      </c>
      <c r="R365" s="167">
        <f>INDEX('4_RatesSplit'!V:V,MATCH($A365,'4_RatesSplit'!$A:$A,0))</f>
        <v>0</v>
      </c>
      <c r="S365" s="167">
        <f>INDEX('4_RatesSplit'!W:W,MATCH($A365,'4_RatesSplit'!$A:$A,0))</f>
        <v>0</v>
      </c>
      <c r="T365" s="167">
        <f>INDEX('4_RatesSplit'!X:X,MATCH($A365,'4_RatesSplit'!$A:$A,0))</f>
        <v>0</v>
      </c>
      <c r="U365" s="167">
        <f>INDEX('4_RatesSplit'!Y:Y,MATCH($A365,'4_RatesSplit'!$A:$A,0))</f>
        <v>0</v>
      </c>
      <c r="V365" s="167">
        <f>INDEX('4_RatesSplit'!Z:Z,MATCH($A365,'4_RatesSplit'!$A:$A,0))</f>
        <v>0</v>
      </c>
      <c r="W365" s="167">
        <f>INDEX('4_RatesSplit'!AA:AA,MATCH($A365,'4_RatesSplit'!$A:$A,0))</f>
        <v>0</v>
      </c>
      <c r="X365" s="18"/>
      <c r="Y365" s="168" t="e">
        <f ca="1">INDEX('4_RatesSplit'!AT:AT,MATCH($A365,'4_RatesSplit'!$A:$A,0))</f>
        <v>#REF!</v>
      </c>
      <c r="Z365" s="168" t="e">
        <f ca="1">INDEX('4_RatesSplit'!AU:AU,MATCH($A365,'4_RatesSplit'!$A:$A,0))</f>
        <v>#REF!</v>
      </c>
      <c r="AA365" s="168" t="e">
        <f ca="1">INDEX('4_RatesSplit'!AV:AV,MATCH($A365,'4_RatesSplit'!$A:$A,0))</f>
        <v>#REF!</v>
      </c>
      <c r="AB365" s="168" t="e">
        <f ca="1">INDEX('4_RatesSplit'!AW:AW,MATCH($A365,'4_RatesSplit'!$A:$A,0))</f>
        <v>#REF!</v>
      </c>
      <c r="AC365" s="168" t="e">
        <f ca="1">INDEX('4_RatesSplit'!AX:AX,MATCH($A365,'4_RatesSplit'!$A:$A,0))</f>
        <v>#REF!</v>
      </c>
      <c r="AD365" s="168" t="e">
        <f ca="1">INDEX('4_RatesSplit'!AY:AY,MATCH($A365,'4_RatesSplit'!$A:$A,0))</f>
        <v>#REF!</v>
      </c>
      <c r="AE365" s="168" t="e">
        <f ca="1">INDEX('4_RatesSplit'!AZ:AZ,MATCH($A365,'4_RatesSplit'!$A:$A,0))</f>
        <v>#REF!</v>
      </c>
      <c r="AF365" s="168" t="e">
        <f ca="1">INDEX('4_RatesSplit'!BA:BA,MATCH($A365,'4_RatesSplit'!$A:$A,0))</f>
        <v>#REF!</v>
      </c>
      <c r="AG365" s="168" t="e">
        <f ca="1">INDEX('4_RatesSplit'!BB:BB,MATCH($A365,'4_RatesSplit'!$A:$A,0))</f>
        <v>#REF!</v>
      </c>
      <c r="AH365" s="168" t="e">
        <f ca="1">INDEX('4_RatesSplit'!BC:BC,MATCH($A365,'4_RatesSplit'!$A:$A,0))</f>
        <v>#REF!</v>
      </c>
      <c r="AI365" s="168" t="e">
        <f ca="1">INDEX('4_RatesSplit'!BD:BD,MATCH($A365,'4_RatesSplit'!$A:$A,0))</f>
        <v>#REF!</v>
      </c>
      <c r="AJ365" s="168" t="e">
        <f ca="1">INDEX('4_RatesSplit'!BE:BE,MATCH($A365,'4_RatesSplit'!$A:$A,0))</f>
        <v>#REF!</v>
      </c>
      <c r="AK365" s="168" t="e">
        <f ca="1">INDEX('4_RatesSplit'!BF:BF,MATCH($A365,'4_RatesSplit'!$A:$A,0))</f>
        <v>#REF!</v>
      </c>
      <c r="AL365" s="168" t="e">
        <f ca="1">INDEX('4_RatesSplit'!BG:BG,MATCH($A365,'4_RatesSplit'!$A:$A,0))</f>
        <v>#REF!</v>
      </c>
      <c r="AM365" s="168" t="e">
        <f ca="1">INDEX('4_RatesSplit'!BH:BH,MATCH($A365,'4_RatesSplit'!$A:$A,0))</f>
        <v>#REF!</v>
      </c>
      <c r="AN365" s="198" t="e">
        <f ca="1">INDEX('4_RatesSplit'!BI:BI,MATCH($A365,'4_RatesSplit'!$A:$A,0))</f>
        <v>#REF!</v>
      </c>
      <c r="AO365" s="114"/>
      <c r="AP365" s="167" t="e">
        <f t="shared" ca="1" si="1162"/>
        <v>#REF!</v>
      </c>
      <c r="AQ365" s="167" t="e">
        <f t="shared" ca="1" si="1163"/>
        <v>#REF!</v>
      </c>
      <c r="AR365" s="167" t="e">
        <f t="shared" ca="1" si="1164"/>
        <v>#REF!</v>
      </c>
      <c r="AS365" s="167" t="e">
        <f t="shared" ca="1" si="1165"/>
        <v>#REF!</v>
      </c>
      <c r="AT365" s="167" t="e">
        <f t="shared" ca="1" si="1166"/>
        <v>#REF!</v>
      </c>
      <c r="AU365" s="167" t="e">
        <f t="shared" ca="1" si="1167"/>
        <v>#REF!</v>
      </c>
      <c r="AV365" s="167" t="e">
        <f t="shared" ca="1" si="1168"/>
        <v>#REF!</v>
      </c>
      <c r="AW365" s="167" t="e">
        <f t="shared" ca="1" si="1169"/>
        <v>#REF!</v>
      </c>
      <c r="AX365" s="167" t="e">
        <f t="shared" ca="1" si="1170"/>
        <v>#REF!</v>
      </c>
      <c r="AY365" s="167" t="e">
        <f t="shared" ca="1" si="1171"/>
        <v>#REF!</v>
      </c>
      <c r="AZ365" s="167" t="e">
        <f t="shared" ca="1" si="1172"/>
        <v>#REF!</v>
      </c>
      <c r="BA365" s="167" t="e">
        <f t="shared" ca="1" si="1173"/>
        <v>#REF!</v>
      </c>
      <c r="BB365" s="167" t="e">
        <f t="shared" ca="1" si="1174"/>
        <v>#REF!</v>
      </c>
      <c r="BC365" s="167" t="e">
        <f t="shared" ca="1" si="1175"/>
        <v>#REF!</v>
      </c>
      <c r="BD365" s="167" t="e">
        <f t="shared" ca="1" si="1176"/>
        <v>#REF!</v>
      </c>
      <c r="BE365" s="167" t="e">
        <f t="shared" ca="1" si="1177"/>
        <v>#REF!</v>
      </c>
      <c r="BF365" s="18"/>
      <c r="BG365" s="168">
        <f>INDEX('2_Needs'!$F:$F,MATCH($A365,'2_Needs'!$A:$A,0))</f>
        <v>1.6052369859233744E-4</v>
      </c>
      <c r="BH365" s="114"/>
      <c r="BI365" s="167">
        <f t="shared" ref="BI365:BX365" si="1275">IF(BI$3="reset",$BG365*BI$6,BH365*(1+$C$4))</f>
        <v>0</v>
      </c>
      <c r="BJ365" s="167">
        <f t="shared" si="1275"/>
        <v>0</v>
      </c>
      <c r="BK365" s="167">
        <f t="shared" si="1275"/>
        <v>0</v>
      </c>
      <c r="BL365" s="167">
        <f t="shared" si="1275"/>
        <v>0</v>
      </c>
      <c r="BM365" s="167">
        <f t="shared" si="1275"/>
        <v>0</v>
      </c>
      <c r="BN365" s="167">
        <f t="shared" si="1275"/>
        <v>0</v>
      </c>
      <c r="BO365" s="167">
        <f t="shared" si="1275"/>
        <v>0</v>
      </c>
      <c r="BP365" s="167">
        <f t="shared" si="1275"/>
        <v>0</v>
      </c>
      <c r="BQ365" s="167">
        <f t="shared" si="1275"/>
        <v>0</v>
      </c>
      <c r="BR365" s="167">
        <f t="shared" si="1275"/>
        <v>0</v>
      </c>
      <c r="BS365" s="167">
        <f t="shared" si="1275"/>
        <v>0</v>
      </c>
      <c r="BT365" s="167">
        <f t="shared" si="1275"/>
        <v>0</v>
      </c>
      <c r="BU365" s="167">
        <f t="shared" si="1275"/>
        <v>0</v>
      </c>
      <c r="BV365" s="167">
        <f t="shared" si="1275"/>
        <v>0</v>
      </c>
      <c r="BW365" s="167">
        <f t="shared" si="1275"/>
        <v>0</v>
      </c>
      <c r="BX365" s="167">
        <f t="shared" si="1275"/>
        <v>0</v>
      </c>
      <c r="BZ365" s="167" t="e">
        <f t="shared" ca="1" si="1096"/>
        <v>#REF!</v>
      </c>
      <c r="CA365" s="167" t="e">
        <f t="shared" ca="1" si="1097"/>
        <v>#REF!</v>
      </c>
      <c r="CB365" s="167" t="e">
        <f t="shared" ca="1" si="1098"/>
        <v>#REF!</v>
      </c>
      <c r="CC365" s="167" t="e">
        <f t="shared" ca="1" si="1099"/>
        <v>#REF!</v>
      </c>
      <c r="CD365" s="167" t="e">
        <f t="shared" ca="1" si="1100"/>
        <v>#REF!</v>
      </c>
      <c r="CE365" s="167" t="e">
        <f t="shared" ca="1" si="1101"/>
        <v>#REF!</v>
      </c>
      <c r="CF365" s="167" t="e">
        <f t="shared" ca="1" si="1102"/>
        <v>#REF!</v>
      </c>
      <c r="CG365" s="167" t="e">
        <f t="shared" ca="1" si="1103"/>
        <v>#REF!</v>
      </c>
      <c r="CH365" s="167" t="e">
        <f t="shared" ca="1" si="1104"/>
        <v>#REF!</v>
      </c>
      <c r="CI365" s="167" t="e">
        <f t="shared" ca="1" si="1105"/>
        <v>#REF!</v>
      </c>
      <c r="CJ365" s="167" t="e">
        <f t="shared" ca="1" si="1106"/>
        <v>#REF!</v>
      </c>
      <c r="CK365" s="167" t="e">
        <f t="shared" ca="1" si="1107"/>
        <v>#REF!</v>
      </c>
      <c r="CL365" s="167" t="e">
        <f t="shared" ca="1" si="1108"/>
        <v>#REF!</v>
      </c>
      <c r="CM365" s="167" t="e">
        <f t="shared" ca="1" si="1109"/>
        <v>#REF!</v>
      </c>
      <c r="CN365" s="167" t="e">
        <f t="shared" ca="1" si="1110"/>
        <v>#REF!</v>
      </c>
      <c r="CO365" s="167" t="e">
        <f t="shared" ca="1" si="1111"/>
        <v>#REF!</v>
      </c>
      <c r="CQ365" s="167" t="e">
        <f t="shared" ca="1" si="1112"/>
        <v>#REF!</v>
      </c>
      <c r="CR365" s="167" t="e">
        <f t="shared" ca="1" si="1113"/>
        <v>#REF!</v>
      </c>
      <c r="CS365" s="167" t="e">
        <f t="shared" ca="1" si="1114"/>
        <v>#REF!</v>
      </c>
      <c r="CT365" s="167" t="e">
        <f t="shared" ca="1" si="1115"/>
        <v>#REF!</v>
      </c>
      <c r="CU365" s="167" t="e">
        <f t="shared" ca="1" si="1116"/>
        <v>#REF!</v>
      </c>
      <c r="CV365" s="167" t="e">
        <f t="shared" ca="1" si="1117"/>
        <v>#REF!</v>
      </c>
      <c r="CW365" s="167" t="e">
        <f t="shared" ca="1" si="1118"/>
        <v>#REF!</v>
      </c>
      <c r="CX365" s="167" t="e">
        <f t="shared" ca="1" si="1119"/>
        <v>#REF!</v>
      </c>
      <c r="CY365" s="167" t="e">
        <f t="shared" ca="1" si="1120"/>
        <v>#REF!</v>
      </c>
      <c r="CZ365" s="167" t="e">
        <f t="shared" ca="1" si="1121"/>
        <v>#REF!</v>
      </c>
      <c r="DA365" s="167" t="e">
        <f t="shared" ca="1" si="1122"/>
        <v>#REF!</v>
      </c>
      <c r="DB365" s="167" t="e">
        <f t="shared" ca="1" si="1123"/>
        <v>#REF!</v>
      </c>
      <c r="DC365" s="167" t="e">
        <f t="shared" ca="1" si="1124"/>
        <v>#REF!</v>
      </c>
      <c r="DD365" s="167" t="e">
        <f t="shared" ca="1" si="1125"/>
        <v>#REF!</v>
      </c>
      <c r="DE365" s="167" t="e">
        <f t="shared" ca="1" si="1126"/>
        <v>#REF!</v>
      </c>
      <c r="DF365" s="167" t="e">
        <f t="shared" ca="1" si="1127"/>
        <v>#REF!</v>
      </c>
      <c r="DH365" s="167">
        <f t="shared" si="1128"/>
        <v>0</v>
      </c>
      <c r="DI365" s="167">
        <f t="shared" si="1129"/>
        <v>0</v>
      </c>
      <c r="DJ365" s="167">
        <f t="shared" si="1130"/>
        <v>0</v>
      </c>
      <c r="DK365" s="167">
        <f t="shared" si="1131"/>
        <v>0</v>
      </c>
      <c r="DL365" s="167">
        <f t="shared" si="1132"/>
        <v>0</v>
      </c>
      <c r="DM365" s="167">
        <f t="shared" si="1133"/>
        <v>0</v>
      </c>
      <c r="DN365" s="167">
        <f t="shared" si="1134"/>
        <v>0</v>
      </c>
      <c r="DO365" s="167">
        <f t="shared" si="1135"/>
        <v>0</v>
      </c>
      <c r="DP365" s="167">
        <f t="shared" si="1136"/>
        <v>0</v>
      </c>
      <c r="DQ365" s="167">
        <f t="shared" si="1137"/>
        <v>0</v>
      </c>
      <c r="DR365" s="167">
        <f t="shared" si="1138"/>
        <v>0</v>
      </c>
      <c r="DS365" s="167">
        <f t="shared" si="1139"/>
        <v>0</v>
      </c>
      <c r="DT365" s="167">
        <f t="shared" si="1140"/>
        <v>0</v>
      </c>
      <c r="DU365" s="167">
        <f t="shared" si="1141"/>
        <v>0</v>
      </c>
      <c r="DV365" s="167">
        <f t="shared" si="1142"/>
        <v>0</v>
      </c>
      <c r="DW365" s="167">
        <f t="shared" si="1143"/>
        <v>0</v>
      </c>
      <c r="DY365" s="167" t="e">
        <f t="shared" ca="1" si="1179"/>
        <v>#REF!</v>
      </c>
      <c r="DZ365" s="167" t="e">
        <f t="shared" ca="1" si="1180"/>
        <v>#REF!</v>
      </c>
      <c r="EA365" s="167" t="e">
        <f t="shared" ca="1" si="1181"/>
        <v>#REF!</v>
      </c>
      <c r="EB365" s="167" t="e">
        <f t="shared" ca="1" si="1182"/>
        <v>#REF!</v>
      </c>
      <c r="EC365" s="167" t="e">
        <f t="shared" ca="1" si="1183"/>
        <v>#REF!</v>
      </c>
      <c r="ED365" s="167" t="e">
        <f t="shared" ca="1" si="1184"/>
        <v>#REF!</v>
      </c>
      <c r="EE365" s="167" t="e">
        <f t="shared" ca="1" si="1185"/>
        <v>#REF!</v>
      </c>
      <c r="EF365" s="167" t="e">
        <f t="shared" ca="1" si="1186"/>
        <v>#REF!</v>
      </c>
      <c r="EG365" s="167" t="e">
        <f t="shared" ca="1" si="1187"/>
        <v>#REF!</v>
      </c>
      <c r="EH365" s="167" t="e">
        <f t="shared" ca="1" si="1188"/>
        <v>#REF!</v>
      </c>
      <c r="EI365" s="167" t="e">
        <f t="shared" ca="1" si="1189"/>
        <v>#REF!</v>
      </c>
      <c r="EJ365" s="167" t="e">
        <f t="shared" ca="1" si="1190"/>
        <v>#REF!</v>
      </c>
      <c r="EK365" s="167" t="e">
        <f t="shared" ca="1" si="1191"/>
        <v>#REF!</v>
      </c>
      <c r="EL365" s="167" t="e">
        <f t="shared" ca="1" si="1192"/>
        <v>#REF!</v>
      </c>
      <c r="EM365" s="167" t="e">
        <f t="shared" ca="1" si="1193"/>
        <v>#REF!</v>
      </c>
      <c r="EN365" s="167" t="e">
        <f t="shared" ca="1" si="1194"/>
        <v>#REF!</v>
      </c>
      <c r="EP365" s="167">
        <f t="shared" si="1195"/>
        <v>0</v>
      </c>
      <c r="EQ365" s="167">
        <f t="shared" si="1196"/>
        <v>0</v>
      </c>
      <c r="ER365" s="167">
        <f t="shared" si="1197"/>
        <v>0</v>
      </c>
      <c r="ES365" s="167">
        <f t="shared" si="1198"/>
        <v>0</v>
      </c>
      <c r="ET365" s="167">
        <f t="shared" si="1199"/>
        <v>0</v>
      </c>
      <c r="EU365" s="167">
        <f t="shared" si="1200"/>
        <v>0</v>
      </c>
      <c r="EV365" s="167">
        <f t="shared" si="1201"/>
        <v>0</v>
      </c>
      <c r="EW365" s="167">
        <f t="shared" si="1202"/>
        <v>0</v>
      </c>
      <c r="EX365" s="167">
        <f t="shared" si="1203"/>
        <v>0</v>
      </c>
      <c r="EY365" s="167">
        <f t="shared" si="1204"/>
        <v>0</v>
      </c>
      <c r="EZ365" s="167">
        <f t="shared" si="1205"/>
        <v>0</v>
      </c>
      <c r="FA365" s="167">
        <f t="shared" si="1206"/>
        <v>0</v>
      </c>
      <c r="FB365" s="167">
        <f t="shared" si="1207"/>
        <v>0</v>
      </c>
      <c r="FC365" s="167">
        <f t="shared" si="1208"/>
        <v>0</v>
      </c>
      <c r="FD365" s="167">
        <f t="shared" si="1209"/>
        <v>0</v>
      </c>
      <c r="FE365" s="167">
        <f t="shared" si="1210"/>
        <v>0</v>
      </c>
      <c r="FG365" s="167">
        <f t="shared" si="1211"/>
        <v>0</v>
      </c>
      <c r="FH365" s="167">
        <f t="shared" si="1212"/>
        <v>0</v>
      </c>
      <c r="FI365" s="167">
        <f t="shared" si="1213"/>
        <v>0</v>
      </c>
      <c r="FJ365" s="167">
        <f t="shared" si="1214"/>
        <v>0</v>
      </c>
      <c r="FK365" s="167">
        <f t="shared" si="1215"/>
        <v>0</v>
      </c>
      <c r="FL365" s="167">
        <f t="shared" si="1216"/>
        <v>0</v>
      </c>
      <c r="FM365" s="167">
        <f t="shared" si="1217"/>
        <v>0</v>
      </c>
      <c r="FN365" s="167">
        <f t="shared" si="1218"/>
        <v>0</v>
      </c>
      <c r="FO365" s="167">
        <f t="shared" si="1219"/>
        <v>0</v>
      </c>
      <c r="FP365" s="167">
        <f t="shared" si="1220"/>
        <v>0</v>
      </c>
      <c r="FQ365" s="167">
        <f t="shared" si="1221"/>
        <v>0</v>
      </c>
      <c r="FR365" s="167">
        <f t="shared" si="1222"/>
        <v>0</v>
      </c>
      <c r="FS365" s="167">
        <f t="shared" si="1223"/>
        <v>0</v>
      </c>
      <c r="FT365" s="167">
        <f t="shared" si="1224"/>
        <v>0</v>
      </c>
      <c r="FU365" s="167">
        <f t="shared" si="1225"/>
        <v>0</v>
      </c>
      <c r="FV365" s="167">
        <f t="shared" si="1226"/>
        <v>0</v>
      </c>
      <c r="FX365" s="167">
        <f t="shared" si="1227"/>
        <v>0</v>
      </c>
      <c r="FY365" s="167">
        <f t="shared" si="1228"/>
        <v>0</v>
      </c>
      <c r="FZ365" s="167">
        <f t="shared" si="1229"/>
        <v>0</v>
      </c>
      <c r="GA365" s="167">
        <f t="shared" si="1230"/>
        <v>0</v>
      </c>
      <c r="GB365" s="167">
        <f t="shared" si="1231"/>
        <v>0</v>
      </c>
      <c r="GC365" s="167">
        <f t="shared" si="1232"/>
        <v>0</v>
      </c>
      <c r="GD365" s="167">
        <f t="shared" si="1233"/>
        <v>0</v>
      </c>
      <c r="GE365" s="167">
        <f t="shared" si="1234"/>
        <v>0</v>
      </c>
      <c r="GF365" s="167">
        <f t="shared" si="1235"/>
        <v>0</v>
      </c>
      <c r="GG365" s="167">
        <f t="shared" si="1236"/>
        <v>0</v>
      </c>
      <c r="GH365" s="167">
        <f t="shared" si="1237"/>
        <v>0</v>
      </c>
      <c r="GI365" s="167">
        <f t="shared" si="1238"/>
        <v>0</v>
      </c>
      <c r="GJ365" s="167">
        <f t="shared" si="1239"/>
        <v>0</v>
      </c>
      <c r="GK365" s="167">
        <f t="shared" si="1240"/>
        <v>0</v>
      </c>
      <c r="GL365" s="167">
        <f t="shared" si="1241"/>
        <v>0</v>
      </c>
      <c r="GM365" s="167">
        <f t="shared" si="1242"/>
        <v>0</v>
      </c>
      <c r="GO365" s="167" t="e">
        <f t="shared" ca="1" si="1077"/>
        <v>#REF!</v>
      </c>
      <c r="GP365" s="167" t="e">
        <f t="shared" ca="1" si="1259"/>
        <v>#REF!</v>
      </c>
      <c r="GQ365" s="167" t="e">
        <f t="shared" ca="1" si="1259"/>
        <v>#REF!</v>
      </c>
      <c r="GR365" s="167" t="e">
        <f t="shared" ca="1" si="1259"/>
        <v>#REF!</v>
      </c>
      <c r="GS365" s="167" t="e">
        <f t="shared" ca="1" si="1259"/>
        <v>#REF!</v>
      </c>
      <c r="GT365" s="167" t="e">
        <f t="shared" ca="1" si="1259"/>
        <v>#REF!</v>
      </c>
      <c r="GU365" s="167" t="e">
        <f t="shared" ca="1" si="1259"/>
        <v>#REF!</v>
      </c>
      <c r="GV365" s="167" t="e">
        <f t="shared" ca="1" si="1259"/>
        <v>#REF!</v>
      </c>
      <c r="GW365" s="167" t="e">
        <f t="shared" ca="1" si="1259"/>
        <v>#REF!</v>
      </c>
      <c r="GX365" s="167" t="e">
        <f t="shared" ca="1" si="1259"/>
        <v>#REF!</v>
      </c>
      <c r="GY365" s="167" t="e">
        <f t="shared" ca="1" si="1259"/>
        <v>#REF!</v>
      </c>
      <c r="GZ365" s="167" t="e">
        <f t="shared" ca="1" si="1259"/>
        <v>#REF!</v>
      </c>
      <c r="HA365" s="167" t="e">
        <f t="shared" ca="1" si="1259"/>
        <v>#REF!</v>
      </c>
      <c r="HB365" s="167" t="e">
        <f t="shared" ca="1" si="1259"/>
        <v>#REF!</v>
      </c>
      <c r="HC365" s="167" t="e">
        <f t="shared" ca="1" si="1259"/>
        <v>#REF!</v>
      </c>
      <c r="HD365" s="167" t="e">
        <f t="shared" ca="1" si="1259"/>
        <v>#REF!</v>
      </c>
      <c r="HF365" s="167" t="e">
        <f t="shared" ca="1" si="1144"/>
        <v>#REF!</v>
      </c>
      <c r="HG365" s="167" t="e">
        <f t="shared" ca="1" si="1145"/>
        <v>#REF!</v>
      </c>
      <c r="HH365" s="167" t="e">
        <f t="shared" ca="1" si="1146"/>
        <v>#REF!</v>
      </c>
      <c r="HI365" s="167" t="e">
        <f t="shared" ca="1" si="1147"/>
        <v>#REF!</v>
      </c>
      <c r="HJ365" s="167" t="e">
        <f t="shared" ca="1" si="1148"/>
        <v>#REF!</v>
      </c>
      <c r="HK365" s="167" t="e">
        <f t="shared" ca="1" si="1149"/>
        <v>#REF!</v>
      </c>
      <c r="HL365" s="167" t="e">
        <f t="shared" ca="1" si="1150"/>
        <v>#REF!</v>
      </c>
      <c r="HM365" s="167" t="e">
        <f t="shared" ca="1" si="1151"/>
        <v>#REF!</v>
      </c>
      <c r="HN365" s="167" t="e">
        <f t="shared" ca="1" si="1152"/>
        <v>#REF!</v>
      </c>
      <c r="HO365" s="167" t="e">
        <f t="shared" ca="1" si="1153"/>
        <v>#REF!</v>
      </c>
      <c r="HP365" s="167" t="e">
        <f t="shared" ca="1" si="1154"/>
        <v>#REF!</v>
      </c>
      <c r="HQ365" s="167" t="e">
        <f t="shared" ca="1" si="1155"/>
        <v>#REF!</v>
      </c>
      <c r="HR365" s="167" t="e">
        <f t="shared" ca="1" si="1156"/>
        <v>#REF!</v>
      </c>
      <c r="HS365" s="167" t="e">
        <f t="shared" ca="1" si="1157"/>
        <v>#REF!</v>
      </c>
      <c r="HT365" s="167" t="e">
        <f t="shared" ca="1" si="1158"/>
        <v>#REF!</v>
      </c>
      <c r="HU365" s="167" t="e">
        <f t="shared" ca="1" si="1159"/>
        <v>#REF!</v>
      </c>
      <c r="HW365" s="167" t="e">
        <f t="shared" ca="1" si="1160"/>
        <v>#REF!</v>
      </c>
      <c r="HX365" s="167">
        <f t="shared" si="1161"/>
        <v>0</v>
      </c>
      <c r="HY365" s="167" t="e">
        <f t="shared" ca="1" si="1243"/>
        <v>#REF!</v>
      </c>
      <c r="HZ365" s="219" t="e">
        <f t="shared" ca="1" si="1244"/>
        <v>#REF!</v>
      </c>
    </row>
    <row r="366" spans="1:234" s="48" customFormat="1">
      <c r="A366" s="3" t="s">
        <v>726</v>
      </c>
      <c r="B366" s="202" t="str">
        <f>INDEX('Ref1'!$E:$E,MATCH(A366,'Ref1'!$A:$A,0))</f>
        <v>Wealden</v>
      </c>
      <c r="C366" s="42" t="str">
        <f>INDEX(Data1!B:B,MATCH(A366,Data1!A:A,0))</f>
        <v>SD</v>
      </c>
      <c r="D366" s="253" t="str">
        <f>INDEX(Data1!C:C,MATCH(A366,Data1!A:A,0))</f>
        <v>SE</v>
      </c>
      <c r="E366" s="200" t="str">
        <f>IF($C$6="No","No",IF(COUNTIF(Inputs!$K$359:$K$398,$A366)&gt;0,"Yes","No"))</f>
        <v>No</v>
      </c>
      <c r="F366" s="404"/>
      <c r="G366" s="62">
        <f>INDEX('4_RatesSplit'!K:K,MATCH($A366,'4_RatesSplit'!$A:$A,0))</f>
        <v>0</v>
      </c>
      <c r="H366" s="171">
        <f>INDEX('4_RatesSplit'!L:L,MATCH($A366,'4_RatesSplit'!$A:$A,0))</f>
        <v>0</v>
      </c>
      <c r="I366" s="167">
        <f>INDEX('4_RatesSplit'!M:M,MATCH($A366,'4_RatesSplit'!$A:$A,0))</f>
        <v>0</v>
      </c>
      <c r="J366" s="167">
        <f>INDEX('4_RatesSplit'!N:N,MATCH($A366,'4_RatesSplit'!$A:$A,0))</f>
        <v>0</v>
      </c>
      <c r="K366" s="167">
        <f>INDEX('4_RatesSplit'!O:O,MATCH($A366,'4_RatesSplit'!$A:$A,0))</f>
        <v>0</v>
      </c>
      <c r="L366" s="167">
        <f>INDEX('4_RatesSplit'!P:P,MATCH($A366,'4_RatesSplit'!$A:$A,0))</f>
        <v>0</v>
      </c>
      <c r="M366" s="167">
        <f>INDEX('4_RatesSplit'!Q:Q,MATCH($A366,'4_RatesSplit'!$A:$A,0))</f>
        <v>0</v>
      </c>
      <c r="N366" s="167">
        <f>INDEX('4_RatesSplit'!R:R,MATCH($A366,'4_RatesSplit'!$A:$A,0))</f>
        <v>0</v>
      </c>
      <c r="O366" s="167">
        <f>INDEX('4_RatesSplit'!S:S,MATCH($A366,'4_RatesSplit'!$A:$A,0))</f>
        <v>0</v>
      </c>
      <c r="P366" s="167">
        <f>INDEX('4_RatesSplit'!T:T,MATCH($A366,'4_RatesSplit'!$A:$A,0))</f>
        <v>0</v>
      </c>
      <c r="Q366" s="167">
        <f>INDEX('4_RatesSplit'!U:U,MATCH($A366,'4_RatesSplit'!$A:$A,0))</f>
        <v>0</v>
      </c>
      <c r="R366" s="167">
        <f>INDEX('4_RatesSplit'!V:V,MATCH($A366,'4_RatesSplit'!$A:$A,0))</f>
        <v>0</v>
      </c>
      <c r="S366" s="167">
        <f>INDEX('4_RatesSplit'!W:W,MATCH($A366,'4_RatesSplit'!$A:$A,0))</f>
        <v>0</v>
      </c>
      <c r="T366" s="167">
        <f>INDEX('4_RatesSplit'!X:X,MATCH($A366,'4_RatesSplit'!$A:$A,0))</f>
        <v>0</v>
      </c>
      <c r="U366" s="167">
        <f>INDEX('4_RatesSplit'!Y:Y,MATCH($A366,'4_RatesSplit'!$A:$A,0))</f>
        <v>0</v>
      </c>
      <c r="V366" s="167">
        <f>INDEX('4_RatesSplit'!Z:Z,MATCH($A366,'4_RatesSplit'!$A:$A,0))</f>
        <v>0</v>
      </c>
      <c r="W366" s="167">
        <f>INDEX('4_RatesSplit'!AA:AA,MATCH($A366,'4_RatesSplit'!$A:$A,0))</f>
        <v>0</v>
      </c>
      <c r="X366" s="18"/>
      <c r="Y366" s="168" t="e">
        <f ca="1">INDEX('4_RatesSplit'!AT:AT,MATCH($A366,'4_RatesSplit'!$A:$A,0))</f>
        <v>#REF!</v>
      </c>
      <c r="Z366" s="168" t="e">
        <f ca="1">INDEX('4_RatesSplit'!AU:AU,MATCH($A366,'4_RatesSplit'!$A:$A,0))</f>
        <v>#REF!</v>
      </c>
      <c r="AA366" s="168" t="e">
        <f ca="1">INDEX('4_RatesSplit'!AV:AV,MATCH($A366,'4_RatesSplit'!$A:$A,0))</f>
        <v>#REF!</v>
      </c>
      <c r="AB366" s="168" t="e">
        <f ca="1">INDEX('4_RatesSplit'!AW:AW,MATCH($A366,'4_RatesSplit'!$A:$A,0))</f>
        <v>#REF!</v>
      </c>
      <c r="AC366" s="168" t="e">
        <f ca="1">INDEX('4_RatesSplit'!AX:AX,MATCH($A366,'4_RatesSplit'!$A:$A,0))</f>
        <v>#REF!</v>
      </c>
      <c r="AD366" s="168" t="e">
        <f ca="1">INDEX('4_RatesSplit'!AY:AY,MATCH($A366,'4_RatesSplit'!$A:$A,0))</f>
        <v>#REF!</v>
      </c>
      <c r="AE366" s="168" t="e">
        <f ca="1">INDEX('4_RatesSplit'!AZ:AZ,MATCH($A366,'4_RatesSplit'!$A:$A,0))</f>
        <v>#REF!</v>
      </c>
      <c r="AF366" s="168" t="e">
        <f ca="1">INDEX('4_RatesSplit'!BA:BA,MATCH($A366,'4_RatesSplit'!$A:$A,0))</f>
        <v>#REF!</v>
      </c>
      <c r="AG366" s="168" t="e">
        <f ca="1">INDEX('4_RatesSplit'!BB:BB,MATCH($A366,'4_RatesSplit'!$A:$A,0))</f>
        <v>#REF!</v>
      </c>
      <c r="AH366" s="168" t="e">
        <f ca="1">INDEX('4_RatesSplit'!BC:BC,MATCH($A366,'4_RatesSplit'!$A:$A,0))</f>
        <v>#REF!</v>
      </c>
      <c r="AI366" s="168" t="e">
        <f ca="1">INDEX('4_RatesSplit'!BD:BD,MATCH($A366,'4_RatesSplit'!$A:$A,0))</f>
        <v>#REF!</v>
      </c>
      <c r="AJ366" s="168" t="e">
        <f ca="1">INDEX('4_RatesSplit'!BE:BE,MATCH($A366,'4_RatesSplit'!$A:$A,0))</f>
        <v>#REF!</v>
      </c>
      <c r="AK366" s="168" t="e">
        <f ca="1">INDEX('4_RatesSplit'!BF:BF,MATCH($A366,'4_RatesSplit'!$A:$A,0))</f>
        <v>#REF!</v>
      </c>
      <c r="AL366" s="168" t="e">
        <f ca="1">INDEX('4_RatesSplit'!BG:BG,MATCH($A366,'4_RatesSplit'!$A:$A,0))</f>
        <v>#REF!</v>
      </c>
      <c r="AM366" s="168" t="e">
        <f ca="1">INDEX('4_RatesSplit'!BH:BH,MATCH($A366,'4_RatesSplit'!$A:$A,0))</f>
        <v>#REF!</v>
      </c>
      <c r="AN366" s="198" t="e">
        <f ca="1">INDEX('4_RatesSplit'!BI:BI,MATCH($A366,'4_RatesSplit'!$A:$A,0))</f>
        <v>#REF!</v>
      </c>
      <c r="AO366" s="114"/>
      <c r="AP366" s="167" t="e">
        <f t="shared" ca="1" si="1162"/>
        <v>#REF!</v>
      </c>
      <c r="AQ366" s="167" t="e">
        <f t="shared" ca="1" si="1163"/>
        <v>#REF!</v>
      </c>
      <c r="AR366" s="167" t="e">
        <f t="shared" ca="1" si="1164"/>
        <v>#REF!</v>
      </c>
      <c r="AS366" s="167" t="e">
        <f t="shared" ca="1" si="1165"/>
        <v>#REF!</v>
      </c>
      <c r="AT366" s="167" t="e">
        <f t="shared" ca="1" si="1166"/>
        <v>#REF!</v>
      </c>
      <c r="AU366" s="167" t="e">
        <f t="shared" ca="1" si="1167"/>
        <v>#REF!</v>
      </c>
      <c r="AV366" s="167" t="e">
        <f t="shared" ca="1" si="1168"/>
        <v>#REF!</v>
      </c>
      <c r="AW366" s="167" t="e">
        <f t="shared" ca="1" si="1169"/>
        <v>#REF!</v>
      </c>
      <c r="AX366" s="167" t="e">
        <f t="shared" ca="1" si="1170"/>
        <v>#REF!</v>
      </c>
      <c r="AY366" s="167" t="e">
        <f t="shared" ca="1" si="1171"/>
        <v>#REF!</v>
      </c>
      <c r="AZ366" s="167" t="e">
        <f t="shared" ca="1" si="1172"/>
        <v>#REF!</v>
      </c>
      <c r="BA366" s="167" t="e">
        <f t="shared" ca="1" si="1173"/>
        <v>#REF!</v>
      </c>
      <c r="BB366" s="167" t="e">
        <f t="shared" ca="1" si="1174"/>
        <v>#REF!</v>
      </c>
      <c r="BC366" s="167" t="e">
        <f t="shared" ca="1" si="1175"/>
        <v>#REF!</v>
      </c>
      <c r="BD366" s="167" t="e">
        <f t="shared" ca="1" si="1176"/>
        <v>#REF!</v>
      </c>
      <c r="BE366" s="167" t="e">
        <f t="shared" ca="1" si="1177"/>
        <v>#REF!</v>
      </c>
      <c r="BF366" s="18"/>
      <c r="BG366" s="168">
        <f>INDEX('2_Needs'!$F:$F,MATCH($A366,'2_Needs'!$A:$A,0))</f>
        <v>2.3669026337104157E-4</v>
      </c>
      <c r="BH366" s="114"/>
      <c r="BI366" s="167">
        <f t="shared" ref="BI366:BX366" si="1276">IF(BI$3="reset",$BG366*BI$6,BH366*(1+$C$4))</f>
        <v>0</v>
      </c>
      <c r="BJ366" s="167">
        <f t="shared" si="1276"/>
        <v>0</v>
      </c>
      <c r="BK366" s="167">
        <f t="shared" si="1276"/>
        <v>0</v>
      </c>
      <c r="BL366" s="167">
        <f t="shared" si="1276"/>
        <v>0</v>
      </c>
      <c r="BM366" s="167">
        <f t="shared" si="1276"/>
        <v>0</v>
      </c>
      <c r="BN366" s="167">
        <f t="shared" si="1276"/>
        <v>0</v>
      </c>
      <c r="BO366" s="167">
        <f t="shared" si="1276"/>
        <v>0</v>
      </c>
      <c r="BP366" s="167">
        <f t="shared" si="1276"/>
        <v>0</v>
      </c>
      <c r="BQ366" s="167">
        <f t="shared" si="1276"/>
        <v>0</v>
      </c>
      <c r="BR366" s="167">
        <f t="shared" si="1276"/>
        <v>0</v>
      </c>
      <c r="BS366" s="167">
        <f t="shared" si="1276"/>
        <v>0</v>
      </c>
      <c r="BT366" s="167">
        <f t="shared" si="1276"/>
        <v>0</v>
      </c>
      <c r="BU366" s="167">
        <f t="shared" si="1276"/>
        <v>0</v>
      </c>
      <c r="BV366" s="167">
        <f t="shared" si="1276"/>
        <v>0</v>
      </c>
      <c r="BW366" s="167">
        <f t="shared" si="1276"/>
        <v>0</v>
      </c>
      <c r="BX366" s="167">
        <f t="shared" si="1276"/>
        <v>0</v>
      </c>
      <c r="BZ366" s="167" t="e">
        <f t="shared" ca="1" si="1096"/>
        <v>#REF!</v>
      </c>
      <c r="CA366" s="167" t="e">
        <f t="shared" ca="1" si="1097"/>
        <v>#REF!</v>
      </c>
      <c r="CB366" s="167" t="e">
        <f t="shared" ca="1" si="1098"/>
        <v>#REF!</v>
      </c>
      <c r="CC366" s="167" t="e">
        <f t="shared" ca="1" si="1099"/>
        <v>#REF!</v>
      </c>
      <c r="CD366" s="167" t="e">
        <f t="shared" ca="1" si="1100"/>
        <v>#REF!</v>
      </c>
      <c r="CE366" s="167" t="e">
        <f t="shared" ca="1" si="1101"/>
        <v>#REF!</v>
      </c>
      <c r="CF366" s="167" t="e">
        <f t="shared" ca="1" si="1102"/>
        <v>#REF!</v>
      </c>
      <c r="CG366" s="167" t="e">
        <f t="shared" ca="1" si="1103"/>
        <v>#REF!</v>
      </c>
      <c r="CH366" s="167" t="e">
        <f t="shared" ca="1" si="1104"/>
        <v>#REF!</v>
      </c>
      <c r="CI366" s="167" t="e">
        <f t="shared" ca="1" si="1105"/>
        <v>#REF!</v>
      </c>
      <c r="CJ366" s="167" t="e">
        <f t="shared" ca="1" si="1106"/>
        <v>#REF!</v>
      </c>
      <c r="CK366" s="167" t="e">
        <f t="shared" ca="1" si="1107"/>
        <v>#REF!</v>
      </c>
      <c r="CL366" s="167" t="e">
        <f t="shared" ca="1" si="1108"/>
        <v>#REF!</v>
      </c>
      <c r="CM366" s="167" t="e">
        <f t="shared" ca="1" si="1109"/>
        <v>#REF!</v>
      </c>
      <c r="CN366" s="167" t="e">
        <f t="shared" ca="1" si="1110"/>
        <v>#REF!</v>
      </c>
      <c r="CO366" s="167" t="e">
        <f t="shared" ca="1" si="1111"/>
        <v>#REF!</v>
      </c>
      <c r="CQ366" s="167" t="e">
        <f t="shared" ca="1" si="1112"/>
        <v>#REF!</v>
      </c>
      <c r="CR366" s="167" t="e">
        <f t="shared" ca="1" si="1113"/>
        <v>#REF!</v>
      </c>
      <c r="CS366" s="167" t="e">
        <f t="shared" ca="1" si="1114"/>
        <v>#REF!</v>
      </c>
      <c r="CT366" s="167" t="e">
        <f t="shared" ca="1" si="1115"/>
        <v>#REF!</v>
      </c>
      <c r="CU366" s="167" t="e">
        <f t="shared" ca="1" si="1116"/>
        <v>#REF!</v>
      </c>
      <c r="CV366" s="167" t="e">
        <f t="shared" ca="1" si="1117"/>
        <v>#REF!</v>
      </c>
      <c r="CW366" s="167" t="e">
        <f t="shared" ca="1" si="1118"/>
        <v>#REF!</v>
      </c>
      <c r="CX366" s="167" t="e">
        <f t="shared" ca="1" si="1119"/>
        <v>#REF!</v>
      </c>
      <c r="CY366" s="167" t="e">
        <f t="shared" ca="1" si="1120"/>
        <v>#REF!</v>
      </c>
      <c r="CZ366" s="167" t="e">
        <f t="shared" ca="1" si="1121"/>
        <v>#REF!</v>
      </c>
      <c r="DA366" s="167" t="e">
        <f t="shared" ca="1" si="1122"/>
        <v>#REF!</v>
      </c>
      <c r="DB366" s="167" t="e">
        <f t="shared" ca="1" si="1123"/>
        <v>#REF!</v>
      </c>
      <c r="DC366" s="167" t="e">
        <f t="shared" ca="1" si="1124"/>
        <v>#REF!</v>
      </c>
      <c r="DD366" s="167" t="e">
        <f t="shared" ca="1" si="1125"/>
        <v>#REF!</v>
      </c>
      <c r="DE366" s="167" t="e">
        <f t="shared" ca="1" si="1126"/>
        <v>#REF!</v>
      </c>
      <c r="DF366" s="167" t="e">
        <f t="shared" ca="1" si="1127"/>
        <v>#REF!</v>
      </c>
      <c r="DH366" s="167">
        <f t="shared" si="1128"/>
        <v>0</v>
      </c>
      <c r="DI366" s="167">
        <f t="shared" si="1129"/>
        <v>0</v>
      </c>
      <c r="DJ366" s="167">
        <f t="shared" si="1130"/>
        <v>0</v>
      </c>
      <c r="DK366" s="167">
        <f t="shared" si="1131"/>
        <v>0</v>
      </c>
      <c r="DL366" s="167">
        <f t="shared" si="1132"/>
        <v>0</v>
      </c>
      <c r="DM366" s="167">
        <f t="shared" si="1133"/>
        <v>0</v>
      </c>
      <c r="DN366" s="167">
        <f t="shared" si="1134"/>
        <v>0</v>
      </c>
      <c r="DO366" s="167">
        <f t="shared" si="1135"/>
        <v>0</v>
      </c>
      <c r="DP366" s="167">
        <f t="shared" si="1136"/>
        <v>0</v>
      </c>
      <c r="DQ366" s="167">
        <f t="shared" si="1137"/>
        <v>0</v>
      </c>
      <c r="DR366" s="167">
        <f t="shared" si="1138"/>
        <v>0</v>
      </c>
      <c r="DS366" s="167">
        <f t="shared" si="1139"/>
        <v>0</v>
      </c>
      <c r="DT366" s="167">
        <f t="shared" si="1140"/>
        <v>0</v>
      </c>
      <c r="DU366" s="167">
        <f t="shared" si="1141"/>
        <v>0</v>
      </c>
      <c r="DV366" s="167">
        <f t="shared" si="1142"/>
        <v>0</v>
      </c>
      <c r="DW366" s="167">
        <f t="shared" si="1143"/>
        <v>0</v>
      </c>
      <c r="DY366" s="167" t="e">
        <f t="shared" ca="1" si="1179"/>
        <v>#REF!</v>
      </c>
      <c r="DZ366" s="167" t="e">
        <f t="shared" ca="1" si="1180"/>
        <v>#REF!</v>
      </c>
      <c r="EA366" s="167" t="e">
        <f t="shared" ca="1" si="1181"/>
        <v>#REF!</v>
      </c>
      <c r="EB366" s="167" t="e">
        <f t="shared" ca="1" si="1182"/>
        <v>#REF!</v>
      </c>
      <c r="EC366" s="167" t="e">
        <f t="shared" ca="1" si="1183"/>
        <v>#REF!</v>
      </c>
      <c r="ED366" s="167" t="e">
        <f t="shared" ca="1" si="1184"/>
        <v>#REF!</v>
      </c>
      <c r="EE366" s="167" t="e">
        <f t="shared" ca="1" si="1185"/>
        <v>#REF!</v>
      </c>
      <c r="EF366" s="167" t="e">
        <f t="shared" ca="1" si="1186"/>
        <v>#REF!</v>
      </c>
      <c r="EG366" s="167" t="e">
        <f t="shared" ca="1" si="1187"/>
        <v>#REF!</v>
      </c>
      <c r="EH366" s="167" t="e">
        <f t="shared" ca="1" si="1188"/>
        <v>#REF!</v>
      </c>
      <c r="EI366" s="167" t="e">
        <f t="shared" ca="1" si="1189"/>
        <v>#REF!</v>
      </c>
      <c r="EJ366" s="167" t="e">
        <f t="shared" ca="1" si="1190"/>
        <v>#REF!</v>
      </c>
      <c r="EK366" s="167" t="e">
        <f t="shared" ca="1" si="1191"/>
        <v>#REF!</v>
      </c>
      <c r="EL366" s="167" t="e">
        <f t="shared" ca="1" si="1192"/>
        <v>#REF!</v>
      </c>
      <c r="EM366" s="167" t="e">
        <f t="shared" ca="1" si="1193"/>
        <v>#REF!</v>
      </c>
      <c r="EN366" s="167" t="e">
        <f t="shared" ca="1" si="1194"/>
        <v>#REF!</v>
      </c>
      <c r="EP366" s="167">
        <f t="shared" si="1195"/>
        <v>0</v>
      </c>
      <c r="EQ366" s="167">
        <f t="shared" si="1196"/>
        <v>0</v>
      </c>
      <c r="ER366" s="167">
        <f t="shared" si="1197"/>
        <v>0</v>
      </c>
      <c r="ES366" s="167">
        <f t="shared" si="1198"/>
        <v>0</v>
      </c>
      <c r="ET366" s="167">
        <f t="shared" si="1199"/>
        <v>0</v>
      </c>
      <c r="EU366" s="167">
        <f t="shared" si="1200"/>
        <v>0</v>
      </c>
      <c r="EV366" s="167">
        <f t="shared" si="1201"/>
        <v>0</v>
      </c>
      <c r="EW366" s="167">
        <f t="shared" si="1202"/>
        <v>0</v>
      </c>
      <c r="EX366" s="167">
        <f t="shared" si="1203"/>
        <v>0</v>
      </c>
      <c r="EY366" s="167">
        <f t="shared" si="1204"/>
        <v>0</v>
      </c>
      <c r="EZ366" s="167">
        <f t="shared" si="1205"/>
        <v>0</v>
      </c>
      <c r="FA366" s="167">
        <f t="shared" si="1206"/>
        <v>0</v>
      </c>
      <c r="FB366" s="167">
        <f t="shared" si="1207"/>
        <v>0</v>
      </c>
      <c r="FC366" s="167">
        <f t="shared" si="1208"/>
        <v>0</v>
      </c>
      <c r="FD366" s="167">
        <f t="shared" si="1209"/>
        <v>0</v>
      </c>
      <c r="FE366" s="167">
        <f t="shared" si="1210"/>
        <v>0</v>
      </c>
      <c r="FG366" s="167">
        <f t="shared" si="1211"/>
        <v>0</v>
      </c>
      <c r="FH366" s="167">
        <f t="shared" si="1212"/>
        <v>0</v>
      </c>
      <c r="FI366" s="167">
        <f t="shared" si="1213"/>
        <v>0</v>
      </c>
      <c r="FJ366" s="167">
        <f t="shared" si="1214"/>
        <v>0</v>
      </c>
      <c r="FK366" s="167">
        <f t="shared" si="1215"/>
        <v>0</v>
      </c>
      <c r="FL366" s="167">
        <f t="shared" si="1216"/>
        <v>0</v>
      </c>
      <c r="FM366" s="167">
        <f t="shared" si="1217"/>
        <v>0</v>
      </c>
      <c r="FN366" s="167">
        <f t="shared" si="1218"/>
        <v>0</v>
      </c>
      <c r="FO366" s="167">
        <f t="shared" si="1219"/>
        <v>0</v>
      </c>
      <c r="FP366" s="167">
        <f t="shared" si="1220"/>
        <v>0</v>
      </c>
      <c r="FQ366" s="167">
        <f t="shared" si="1221"/>
        <v>0</v>
      </c>
      <c r="FR366" s="167">
        <f t="shared" si="1222"/>
        <v>0</v>
      </c>
      <c r="FS366" s="167">
        <f t="shared" si="1223"/>
        <v>0</v>
      </c>
      <c r="FT366" s="167">
        <f t="shared" si="1224"/>
        <v>0</v>
      </c>
      <c r="FU366" s="167">
        <f t="shared" si="1225"/>
        <v>0</v>
      </c>
      <c r="FV366" s="167">
        <f t="shared" si="1226"/>
        <v>0</v>
      </c>
      <c r="FX366" s="167">
        <f t="shared" si="1227"/>
        <v>0</v>
      </c>
      <c r="FY366" s="167">
        <f t="shared" si="1228"/>
        <v>0</v>
      </c>
      <c r="FZ366" s="167">
        <f t="shared" si="1229"/>
        <v>0</v>
      </c>
      <c r="GA366" s="167">
        <f t="shared" si="1230"/>
        <v>0</v>
      </c>
      <c r="GB366" s="167">
        <f t="shared" si="1231"/>
        <v>0</v>
      </c>
      <c r="GC366" s="167">
        <f t="shared" si="1232"/>
        <v>0</v>
      </c>
      <c r="GD366" s="167">
        <f t="shared" si="1233"/>
        <v>0</v>
      </c>
      <c r="GE366" s="167">
        <f t="shared" si="1234"/>
        <v>0</v>
      </c>
      <c r="GF366" s="167">
        <f t="shared" si="1235"/>
        <v>0</v>
      </c>
      <c r="GG366" s="167">
        <f t="shared" si="1236"/>
        <v>0</v>
      </c>
      <c r="GH366" s="167">
        <f t="shared" si="1237"/>
        <v>0</v>
      </c>
      <c r="GI366" s="167">
        <f t="shared" si="1238"/>
        <v>0</v>
      </c>
      <c r="GJ366" s="167">
        <f t="shared" si="1239"/>
        <v>0</v>
      </c>
      <c r="GK366" s="167">
        <f t="shared" si="1240"/>
        <v>0</v>
      </c>
      <c r="GL366" s="167">
        <f t="shared" si="1241"/>
        <v>0</v>
      </c>
      <c r="GM366" s="167">
        <f t="shared" si="1242"/>
        <v>0</v>
      </c>
      <c r="GO366" s="167" t="e">
        <f t="shared" ca="1" si="1077"/>
        <v>#REF!</v>
      </c>
      <c r="GP366" s="167" t="e">
        <f t="shared" ca="1" si="1259"/>
        <v>#REF!</v>
      </c>
      <c r="GQ366" s="167" t="e">
        <f t="shared" ca="1" si="1259"/>
        <v>#REF!</v>
      </c>
      <c r="GR366" s="167" t="e">
        <f t="shared" ca="1" si="1259"/>
        <v>#REF!</v>
      </c>
      <c r="GS366" s="167" t="e">
        <f t="shared" ca="1" si="1259"/>
        <v>#REF!</v>
      </c>
      <c r="GT366" s="167" t="e">
        <f t="shared" ca="1" si="1259"/>
        <v>#REF!</v>
      </c>
      <c r="GU366" s="167" t="e">
        <f t="shared" ca="1" si="1259"/>
        <v>#REF!</v>
      </c>
      <c r="GV366" s="167" t="e">
        <f t="shared" ca="1" si="1259"/>
        <v>#REF!</v>
      </c>
      <c r="GW366" s="167" t="e">
        <f t="shared" ca="1" si="1259"/>
        <v>#REF!</v>
      </c>
      <c r="GX366" s="167" t="e">
        <f t="shared" ca="1" si="1259"/>
        <v>#REF!</v>
      </c>
      <c r="GY366" s="167" t="e">
        <f t="shared" ca="1" si="1259"/>
        <v>#REF!</v>
      </c>
      <c r="GZ366" s="167" t="e">
        <f t="shared" ca="1" si="1259"/>
        <v>#REF!</v>
      </c>
      <c r="HA366" s="167" t="e">
        <f t="shared" ca="1" si="1259"/>
        <v>#REF!</v>
      </c>
      <c r="HB366" s="167" t="e">
        <f t="shared" ca="1" si="1259"/>
        <v>#REF!</v>
      </c>
      <c r="HC366" s="167" t="e">
        <f t="shared" ca="1" si="1259"/>
        <v>#REF!</v>
      </c>
      <c r="HD366" s="167" t="e">
        <f t="shared" ref="GP366:HD383" ca="1" si="1277">HD$3*$BG366</f>
        <v>#REF!</v>
      </c>
      <c r="HF366" s="167" t="e">
        <f t="shared" ca="1" si="1144"/>
        <v>#REF!</v>
      </c>
      <c r="HG366" s="167" t="e">
        <f t="shared" ca="1" si="1145"/>
        <v>#REF!</v>
      </c>
      <c r="HH366" s="167" t="e">
        <f t="shared" ca="1" si="1146"/>
        <v>#REF!</v>
      </c>
      <c r="HI366" s="167" t="e">
        <f t="shared" ca="1" si="1147"/>
        <v>#REF!</v>
      </c>
      <c r="HJ366" s="167" t="e">
        <f t="shared" ca="1" si="1148"/>
        <v>#REF!</v>
      </c>
      <c r="HK366" s="167" t="e">
        <f t="shared" ca="1" si="1149"/>
        <v>#REF!</v>
      </c>
      <c r="HL366" s="167" t="e">
        <f t="shared" ca="1" si="1150"/>
        <v>#REF!</v>
      </c>
      <c r="HM366" s="167" t="e">
        <f t="shared" ca="1" si="1151"/>
        <v>#REF!</v>
      </c>
      <c r="HN366" s="167" t="e">
        <f t="shared" ca="1" si="1152"/>
        <v>#REF!</v>
      </c>
      <c r="HO366" s="167" t="e">
        <f t="shared" ca="1" si="1153"/>
        <v>#REF!</v>
      </c>
      <c r="HP366" s="167" t="e">
        <f t="shared" ca="1" si="1154"/>
        <v>#REF!</v>
      </c>
      <c r="HQ366" s="167" t="e">
        <f t="shared" ca="1" si="1155"/>
        <v>#REF!</v>
      </c>
      <c r="HR366" s="167" t="e">
        <f t="shared" ca="1" si="1156"/>
        <v>#REF!</v>
      </c>
      <c r="HS366" s="167" t="e">
        <f t="shared" ca="1" si="1157"/>
        <v>#REF!</v>
      </c>
      <c r="HT366" s="167" t="e">
        <f t="shared" ca="1" si="1158"/>
        <v>#REF!</v>
      </c>
      <c r="HU366" s="167" t="e">
        <f t="shared" ca="1" si="1159"/>
        <v>#REF!</v>
      </c>
      <c r="HW366" s="167" t="e">
        <f t="shared" ca="1" si="1160"/>
        <v>#REF!</v>
      </c>
      <c r="HX366" s="167">
        <f t="shared" si="1161"/>
        <v>0</v>
      </c>
      <c r="HY366" s="167" t="e">
        <f t="shared" ca="1" si="1243"/>
        <v>#REF!</v>
      </c>
      <c r="HZ366" s="219" t="e">
        <f t="shared" ca="1" si="1244"/>
        <v>#REF!</v>
      </c>
    </row>
    <row r="367" spans="1:234" s="48" customFormat="1">
      <c r="A367" s="3" t="s">
        <v>728</v>
      </c>
      <c r="B367" s="202" t="str">
        <f>INDEX('Ref1'!$E:$E,MATCH(A367,'Ref1'!$A:$A,0))</f>
        <v>Wellingborough</v>
      </c>
      <c r="C367" s="42" t="str">
        <f>INDEX(Data1!B:B,MATCH(A367,Data1!A:A,0))</f>
        <v>SD</v>
      </c>
      <c r="D367" s="253" t="str">
        <f>INDEX(Data1!C:C,MATCH(A367,Data1!A:A,0))</f>
        <v>EM</v>
      </c>
      <c r="E367" s="200" t="str">
        <f>IF($C$6="No","No",IF(COUNTIF(Inputs!$K$359:$K$398,$A367)&gt;0,"Yes","No"))</f>
        <v>No</v>
      </c>
      <c r="F367" s="404"/>
      <c r="G367" s="62">
        <f>INDEX('4_RatesSplit'!K:K,MATCH($A367,'4_RatesSplit'!$A:$A,0))</f>
        <v>0</v>
      </c>
      <c r="H367" s="171">
        <f>INDEX('4_RatesSplit'!L:L,MATCH($A367,'4_RatesSplit'!$A:$A,0))</f>
        <v>0</v>
      </c>
      <c r="I367" s="167">
        <f>INDEX('4_RatesSplit'!M:M,MATCH($A367,'4_RatesSplit'!$A:$A,0))</f>
        <v>0</v>
      </c>
      <c r="J367" s="167">
        <f>INDEX('4_RatesSplit'!N:N,MATCH($A367,'4_RatesSplit'!$A:$A,0))</f>
        <v>0</v>
      </c>
      <c r="K367" s="167">
        <f>INDEX('4_RatesSplit'!O:O,MATCH($A367,'4_RatesSplit'!$A:$A,0))</f>
        <v>0</v>
      </c>
      <c r="L367" s="167">
        <f>INDEX('4_RatesSplit'!P:P,MATCH($A367,'4_RatesSplit'!$A:$A,0))</f>
        <v>0</v>
      </c>
      <c r="M367" s="167">
        <f>INDEX('4_RatesSplit'!Q:Q,MATCH($A367,'4_RatesSplit'!$A:$A,0))</f>
        <v>0</v>
      </c>
      <c r="N367" s="167">
        <f>INDEX('4_RatesSplit'!R:R,MATCH($A367,'4_RatesSplit'!$A:$A,0))</f>
        <v>0</v>
      </c>
      <c r="O367" s="167">
        <f>INDEX('4_RatesSplit'!S:S,MATCH($A367,'4_RatesSplit'!$A:$A,0))</f>
        <v>0</v>
      </c>
      <c r="P367" s="167">
        <f>INDEX('4_RatesSplit'!T:T,MATCH($A367,'4_RatesSplit'!$A:$A,0))</f>
        <v>0</v>
      </c>
      <c r="Q367" s="167">
        <f>INDEX('4_RatesSplit'!U:U,MATCH($A367,'4_RatesSplit'!$A:$A,0))</f>
        <v>0</v>
      </c>
      <c r="R367" s="167">
        <f>INDEX('4_RatesSplit'!V:V,MATCH($A367,'4_RatesSplit'!$A:$A,0))</f>
        <v>0</v>
      </c>
      <c r="S367" s="167">
        <f>INDEX('4_RatesSplit'!W:W,MATCH($A367,'4_RatesSplit'!$A:$A,0))</f>
        <v>0</v>
      </c>
      <c r="T367" s="167">
        <f>INDEX('4_RatesSplit'!X:X,MATCH($A367,'4_RatesSplit'!$A:$A,0))</f>
        <v>0</v>
      </c>
      <c r="U367" s="167">
        <f>INDEX('4_RatesSplit'!Y:Y,MATCH($A367,'4_RatesSplit'!$A:$A,0))</f>
        <v>0</v>
      </c>
      <c r="V367" s="167">
        <f>INDEX('4_RatesSplit'!Z:Z,MATCH($A367,'4_RatesSplit'!$A:$A,0))</f>
        <v>0</v>
      </c>
      <c r="W367" s="167">
        <f>INDEX('4_RatesSplit'!AA:AA,MATCH($A367,'4_RatesSplit'!$A:$A,0))</f>
        <v>0</v>
      </c>
      <c r="X367" s="18"/>
      <c r="Y367" s="168" t="e">
        <f ca="1">INDEX('4_RatesSplit'!AT:AT,MATCH($A367,'4_RatesSplit'!$A:$A,0))</f>
        <v>#REF!</v>
      </c>
      <c r="Z367" s="168" t="e">
        <f ca="1">INDEX('4_RatesSplit'!AU:AU,MATCH($A367,'4_RatesSplit'!$A:$A,0))</f>
        <v>#REF!</v>
      </c>
      <c r="AA367" s="168" t="e">
        <f ca="1">INDEX('4_RatesSplit'!AV:AV,MATCH($A367,'4_RatesSplit'!$A:$A,0))</f>
        <v>#REF!</v>
      </c>
      <c r="AB367" s="168" t="e">
        <f ca="1">INDEX('4_RatesSplit'!AW:AW,MATCH($A367,'4_RatesSplit'!$A:$A,0))</f>
        <v>#REF!</v>
      </c>
      <c r="AC367" s="168" t="e">
        <f ca="1">INDEX('4_RatesSplit'!AX:AX,MATCH($A367,'4_RatesSplit'!$A:$A,0))</f>
        <v>#REF!</v>
      </c>
      <c r="AD367" s="168" t="e">
        <f ca="1">INDEX('4_RatesSplit'!AY:AY,MATCH($A367,'4_RatesSplit'!$A:$A,0))</f>
        <v>#REF!</v>
      </c>
      <c r="AE367" s="168" t="e">
        <f ca="1">INDEX('4_RatesSplit'!AZ:AZ,MATCH($A367,'4_RatesSplit'!$A:$A,0))</f>
        <v>#REF!</v>
      </c>
      <c r="AF367" s="168" t="e">
        <f ca="1">INDEX('4_RatesSplit'!BA:BA,MATCH($A367,'4_RatesSplit'!$A:$A,0))</f>
        <v>#REF!</v>
      </c>
      <c r="AG367" s="168" t="e">
        <f ca="1">INDEX('4_RatesSplit'!BB:BB,MATCH($A367,'4_RatesSplit'!$A:$A,0))</f>
        <v>#REF!</v>
      </c>
      <c r="AH367" s="168" t="e">
        <f ca="1">INDEX('4_RatesSplit'!BC:BC,MATCH($A367,'4_RatesSplit'!$A:$A,0))</f>
        <v>#REF!</v>
      </c>
      <c r="AI367" s="168" t="e">
        <f ca="1">INDEX('4_RatesSplit'!BD:BD,MATCH($A367,'4_RatesSplit'!$A:$A,0))</f>
        <v>#REF!</v>
      </c>
      <c r="AJ367" s="168" t="e">
        <f ca="1">INDEX('4_RatesSplit'!BE:BE,MATCH($A367,'4_RatesSplit'!$A:$A,0))</f>
        <v>#REF!</v>
      </c>
      <c r="AK367" s="168" t="e">
        <f ca="1">INDEX('4_RatesSplit'!BF:BF,MATCH($A367,'4_RatesSplit'!$A:$A,0))</f>
        <v>#REF!</v>
      </c>
      <c r="AL367" s="168" t="e">
        <f ca="1">INDEX('4_RatesSplit'!BG:BG,MATCH($A367,'4_RatesSplit'!$A:$A,0))</f>
        <v>#REF!</v>
      </c>
      <c r="AM367" s="168" t="e">
        <f ca="1">INDEX('4_RatesSplit'!BH:BH,MATCH($A367,'4_RatesSplit'!$A:$A,0))</f>
        <v>#REF!</v>
      </c>
      <c r="AN367" s="198" t="e">
        <f ca="1">INDEX('4_RatesSplit'!BI:BI,MATCH($A367,'4_RatesSplit'!$A:$A,0))</f>
        <v>#REF!</v>
      </c>
      <c r="AO367" s="114"/>
      <c r="AP367" s="167" t="e">
        <f t="shared" ca="1" si="1162"/>
        <v>#REF!</v>
      </c>
      <c r="AQ367" s="167" t="e">
        <f t="shared" ca="1" si="1163"/>
        <v>#REF!</v>
      </c>
      <c r="AR367" s="167" t="e">
        <f t="shared" ca="1" si="1164"/>
        <v>#REF!</v>
      </c>
      <c r="AS367" s="167" t="e">
        <f t="shared" ca="1" si="1165"/>
        <v>#REF!</v>
      </c>
      <c r="AT367" s="167" t="e">
        <f t="shared" ca="1" si="1166"/>
        <v>#REF!</v>
      </c>
      <c r="AU367" s="167" t="e">
        <f t="shared" ca="1" si="1167"/>
        <v>#REF!</v>
      </c>
      <c r="AV367" s="167" t="e">
        <f t="shared" ca="1" si="1168"/>
        <v>#REF!</v>
      </c>
      <c r="AW367" s="167" t="e">
        <f t="shared" ca="1" si="1169"/>
        <v>#REF!</v>
      </c>
      <c r="AX367" s="167" t="e">
        <f t="shared" ca="1" si="1170"/>
        <v>#REF!</v>
      </c>
      <c r="AY367" s="167" t="e">
        <f t="shared" ca="1" si="1171"/>
        <v>#REF!</v>
      </c>
      <c r="AZ367" s="167" t="e">
        <f t="shared" ca="1" si="1172"/>
        <v>#REF!</v>
      </c>
      <c r="BA367" s="167" t="e">
        <f t="shared" ca="1" si="1173"/>
        <v>#REF!</v>
      </c>
      <c r="BB367" s="167" t="e">
        <f t="shared" ca="1" si="1174"/>
        <v>#REF!</v>
      </c>
      <c r="BC367" s="167" t="e">
        <f t="shared" ca="1" si="1175"/>
        <v>#REF!</v>
      </c>
      <c r="BD367" s="167" t="e">
        <f t="shared" ca="1" si="1176"/>
        <v>#REF!</v>
      </c>
      <c r="BE367" s="167" t="e">
        <f t="shared" ca="1" si="1177"/>
        <v>#REF!</v>
      </c>
      <c r="BF367" s="18"/>
      <c r="BG367" s="168">
        <f>INDEX('2_Needs'!$F:$F,MATCH($A367,'2_Needs'!$A:$A,0))</f>
        <v>1.9401418008880712E-4</v>
      </c>
      <c r="BH367" s="114"/>
      <c r="BI367" s="167">
        <f t="shared" ref="BI367:BX367" si="1278">IF(BI$3="reset",$BG367*BI$6,BH367*(1+$C$4))</f>
        <v>0</v>
      </c>
      <c r="BJ367" s="167">
        <f t="shared" si="1278"/>
        <v>0</v>
      </c>
      <c r="BK367" s="167">
        <f t="shared" si="1278"/>
        <v>0</v>
      </c>
      <c r="BL367" s="167">
        <f t="shared" si="1278"/>
        <v>0</v>
      </c>
      <c r="BM367" s="167">
        <f t="shared" si="1278"/>
        <v>0</v>
      </c>
      <c r="BN367" s="167">
        <f t="shared" si="1278"/>
        <v>0</v>
      </c>
      <c r="BO367" s="167">
        <f t="shared" si="1278"/>
        <v>0</v>
      </c>
      <c r="BP367" s="167">
        <f t="shared" si="1278"/>
        <v>0</v>
      </c>
      <c r="BQ367" s="167">
        <f t="shared" si="1278"/>
        <v>0</v>
      </c>
      <c r="BR367" s="167">
        <f t="shared" si="1278"/>
        <v>0</v>
      </c>
      <c r="BS367" s="167">
        <f t="shared" si="1278"/>
        <v>0</v>
      </c>
      <c r="BT367" s="167">
        <f t="shared" si="1278"/>
        <v>0</v>
      </c>
      <c r="BU367" s="167">
        <f t="shared" si="1278"/>
        <v>0</v>
      </c>
      <c r="BV367" s="167">
        <f t="shared" si="1278"/>
        <v>0</v>
      </c>
      <c r="BW367" s="167">
        <f t="shared" si="1278"/>
        <v>0</v>
      </c>
      <c r="BX367" s="167">
        <f t="shared" si="1278"/>
        <v>0</v>
      </c>
      <c r="BZ367" s="167" t="e">
        <f t="shared" ca="1" si="1096"/>
        <v>#REF!</v>
      </c>
      <c r="CA367" s="167" t="e">
        <f t="shared" ca="1" si="1097"/>
        <v>#REF!</v>
      </c>
      <c r="CB367" s="167" t="e">
        <f t="shared" ca="1" si="1098"/>
        <v>#REF!</v>
      </c>
      <c r="CC367" s="167" t="e">
        <f t="shared" ca="1" si="1099"/>
        <v>#REF!</v>
      </c>
      <c r="CD367" s="167" t="e">
        <f t="shared" ca="1" si="1100"/>
        <v>#REF!</v>
      </c>
      <c r="CE367" s="167" t="e">
        <f t="shared" ca="1" si="1101"/>
        <v>#REF!</v>
      </c>
      <c r="CF367" s="167" t="e">
        <f t="shared" ca="1" si="1102"/>
        <v>#REF!</v>
      </c>
      <c r="CG367" s="167" t="e">
        <f t="shared" ca="1" si="1103"/>
        <v>#REF!</v>
      </c>
      <c r="CH367" s="167" t="e">
        <f t="shared" ca="1" si="1104"/>
        <v>#REF!</v>
      </c>
      <c r="CI367" s="167" t="e">
        <f t="shared" ca="1" si="1105"/>
        <v>#REF!</v>
      </c>
      <c r="CJ367" s="167" t="e">
        <f t="shared" ca="1" si="1106"/>
        <v>#REF!</v>
      </c>
      <c r="CK367" s="167" t="e">
        <f t="shared" ca="1" si="1107"/>
        <v>#REF!</v>
      </c>
      <c r="CL367" s="167" t="e">
        <f t="shared" ca="1" si="1108"/>
        <v>#REF!</v>
      </c>
      <c r="CM367" s="167" t="e">
        <f t="shared" ca="1" si="1109"/>
        <v>#REF!</v>
      </c>
      <c r="CN367" s="167" t="e">
        <f t="shared" ca="1" si="1110"/>
        <v>#REF!</v>
      </c>
      <c r="CO367" s="167" t="e">
        <f t="shared" ca="1" si="1111"/>
        <v>#REF!</v>
      </c>
      <c r="CQ367" s="167" t="e">
        <f t="shared" ca="1" si="1112"/>
        <v>#REF!</v>
      </c>
      <c r="CR367" s="167" t="e">
        <f t="shared" ca="1" si="1113"/>
        <v>#REF!</v>
      </c>
      <c r="CS367" s="167" t="e">
        <f t="shared" ca="1" si="1114"/>
        <v>#REF!</v>
      </c>
      <c r="CT367" s="167" t="e">
        <f t="shared" ca="1" si="1115"/>
        <v>#REF!</v>
      </c>
      <c r="CU367" s="167" t="e">
        <f t="shared" ca="1" si="1116"/>
        <v>#REF!</v>
      </c>
      <c r="CV367" s="167" t="e">
        <f t="shared" ca="1" si="1117"/>
        <v>#REF!</v>
      </c>
      <c r="CW367" s="167" t="e">
        <f t="shared" ca="1" si="1118"/>
        <v>#REF!</v>
      </c>
      <c r="CX367" s="167" t="e">
        <f t="shared" ca="1" si="1119"/>
        <v>#REF!</v>
      </c>
      <c r="CY367" s="167" t="e">
        <f t="shared" ca="1" si="1120"/>
        <v>#REF!</v>
      </c>
      <c r="CZ367" s="167" t="e">
        <f t="shared" ca="1" si="1121"/>
        <v>#REF!</v>
      </c>
      <c r="DA367" s="167" t="e">
        <f t="shared" ca="1" si="1122"/>
        <v>#REF!</v>
      </c>
      <c r="DB367" s="167" t="e">
        <f t="shared" ca="1" si="1123"/>
        <v>#REF!</v>
      </c>
      <c r="DC367" s="167" t="e">
        <f t="shared" ca="1" si="1124"/>
        <v>#REF!</v>
      </c>
      <c r="DD367" s="167" t="e">
        <f t="shared" ca="1" si="1125"/>
        <v>#REF!</v>
      </c>
      <c r="DE367" s="167" t="e">
        <f t="shared" ca="1" si="1126"/>
        <v>#REF!</v>
      </c>
      <c r="DF367" s="167" t="e">
        <f t="shared" ca="1" si="1127"/>
        <v>#REF!</v>
      </c>
      <c r="DH367" s="167">
        <f t="shared" si="1128"/>
        <v>0</v>
      </c>
      <c r="DI367" s="167">
        <f t="shared" si="1129"/>
        <v>0</v>
      </c>
      <c r="DJ367" s="167">
        <f t="shared" si="1130"/>
        <v>0</v>
      </c>
      <c r="DK367" s="167">
        <f t="shared" si="1131"/>
        <v>0</v>
      </c>
      <c r="DL367" s="167">
        <f t="shared" si="1132"/>
        <v>0</v>
      </c>
      <c r="DM367" s="167">
        <f t="shared" si="1133"/>
        <v>0</v>
      </c>
      <c r="DN367" s="167">
        <f t="shared" si="1134"/>
        <v>0</v>
      </c>
      <c r="DO367" s="167">
        <f t="shared" si="1135"/>
        <v>0</v>
      </c>
      <c r="DP367" s="167">
        <f t="shared" si="1136"/>
        <v>0</v>
      </c>
      <c r="DQ367" s="167">
        <f t="shared" si="1137"/>
        <v>0</v>
      </c>
      <c r="DR367" s="167">
        <f t="shared" si="1138"/>
        <v>0</v>
      </c>
      <c r="DS367" s="167">
        <f t="shared" si="1139"/>
        <v>0</v>
      </c>
      <c r="DT367" s="167">
        <f t="shared" si="1140"/>
        <v>0</v>
      </c>
      <c r="DU367" s="167">
        <f t="shared" si="1141"/>
        <v>0</v>
      </c>
      <c r="DV367" s="167">
        <f t="shared" si="1142"/>
        <v>0</v>
      </c>
      <c r="DW367" s="167">
        <f t="shared" si="1143"/>
        <v>0</v>
      </c>
      <c r="DY367" s="167" t="e">
        <f t="shared" ca="1" si="1179"/>
        <v>#REF!</v>
      </c>
      <c r="DZ367" s="167" t="e">
        <f t="shared" ca="1" si="1180"/>
        <v>#REF!</v>
      </c>
      <c r="EA367" s="167" t="e">
        <f t="shared" ca="1" si="1181"/>
        <v>#REF!</v>
      </c>
      <c r="EB367" s="167" t="e">
        <f t="shared" ca="1" si="1182"/>
        <v>#REF!</v>
      </c>
      <c r="EC367" s="167" t="e">
        <f t="shared" ca="1" si="1183"/>
        <v>#REF!</v>
      </c>
      <c r="ED367" s="167" t="e">
        <f t="shared" ca="1" si="1184"/>
        <v>#REF!</v>
      </c>
      <c r="EE367" s="167" t="e">
        <f t="shared" ca="1" si="1185"/>
        <v>#REF!</v>
      </c>
      <c r="EF367" s="167" t="e">
        <f t="shared" ca="1" si="1186"/>
        <v>#REF!</v>
      </c>
      <c r="EG367" s="167" t="e">
        <f t="shared" ca="1" si="1187"/>
        <v>#REF!</v>
      </c>
      <c r="EH367" s="167" t="e">
        <f t="shared" ca="1" si="1188"/>
        <v>#REF!</v>
      </c>
      <c r="EI367" s="167" t="e">
        <f t="shared" ca="1" si="1189"/>
        <v>#REF!</v>
      </c>
      <c r="EJ367" s="167" t="e">
        <f t="shared" ca="1" si="1190"/>
        <v>#REF!</v>
      </c>
      <c r="EK367" s="167" t="e">
        <f t="shared" ca="1" si="1191"/>
        <v>#REF!</v>
      </c>
      <c r="EL367" s="167" t="e">
        <f t="shared" ca="1" si="1192"/>
        <v>#REF!</v>
      </c>
      <c r="EM367" s="167" t="e">
        <f t="shared" ca="1" si="1193"/>
        <v>#REF!</v>
      </c>
      <c r="EN367" s="167" t="e">
        <f t="shared" ca="1" si="1194"/>
        <v>#REF!</v>
      </c>
      <c r="EP367" s="167">
        <f t="shared" si="1195"/>
        <v>0</v>
      </c>
      <c r="EQ367" s="167">
        <f t="shared" si="1196"/>
        <v>0</v>
      </c>
      <c r="ER367" s="167">
        <f t="shared" si="1197"/>
        <v>0</v>
      </c>
      <c r="ES367" s="167">
        <f t="shared" si="1198"/>
        <v>0</v>
      </c>
      <c r="ET367" s="167">
        <f t="shared" si="1199"/>
        <v>0</v>
      </c>
      <c r="EU367" s="167">
        <f t="shared" si="1200"/>
        <v>0</v>
      </c>
      <c r="EV367" s="167">
        <f t="shared" si="1201"/>
        <v>0</v>
      </c>
      <c r="EW367" s="167">
        <f t="shared" si="1202"/>
        <v>0</v>
      </c>
      <c r="EX367" s="167">
        <f t="shared" si="1203"/>
        <v>0</v>
      </c>
      <c r="EY367" s="167">
        <f t="shared" si="1204"/>
        <v>0</v>
      </c>
      <c r="EZ367" s="167">
        <f t="shared" si="1205"/>
        <v>0</v>
      </c>
      <c r="FA367" s="167">
        <f t="shared" si="1206"/>
        <v>0</v>
      </c>
      <c r="FB367" s="167">
        <f t="shared" si="1207"/>
        <v>0</v>
      </c>
      <c r="FC367" s="167">
        <f t="shared" si="1208"/>
        <v>0</v>
      </c>
      <c r="FD367" s="167">
        <f t="shared" si="1209"/>
        <v>0</v>
      </c>
      <c r="FE367" s="167">
        <f t="shared" si="1210"/>
        <v>0</v>
      </c>
      <c r="FG367" s="167">
        <f t="shared" si="1211"/>
        <v>0</v>
      </c>
      <c r="FH367" s="167">
        <f t="shared" si="1212"/>
        <v>0</v>
      </c>
      <c r="FI367" s="167">
        <f t="shared" si="1213"/>
        <v>0</v>
      </c>
      <c r="FJ367" s="167">
        <f t="shared" si="1214"/>
        <v>0</v>
      </c>
      <c r="FK367" s="167">
        <f t="shared" si="1215"/>
        <v>0</v>
      </c>
      <c r="FL367" s="167">
        <f t="shared" si="1216"/>
        <v>0</v>
      </c>
      <c r="FM367" s="167">
        <f t="shared" si="1217"/>
        <v>0</v>
      </c>
      <c r="FN367" s="167">
        <f t="shared" si="1218"/>
        <v>0</v>
      </c>
      <c r="FO367" s="167">
        <f t="shared" si="1219"/>
        <v>0</v>
      </c>
      <c r="FP367" s="167">
        <f t="shared" si="1220"/>
        <v>0</v>
      </c>
      <c r="FQ367" s="167">
        <f t="shared" si="1221"/>
        <v>0</v>
      </c>
      <c r="FR367" s="167">
        <f t="shared" si="1222"/>
        <v>0</v>
      </c>
      <c r="FS367" s="167">
        <f t="shared" si="1223"/>
        <v>0</v>
      </c>
      <c r="FT367" s="167">
        <f t="shared" si="1224"/>
        <v>0</v>
      </c>
      <c r="FU367" s="167">
        <f t="shared" si="1225"/>
        <v>0</v>
      </c>
      <c r="FV367" s="167">
        <f t="shared" si="1226"/>
        <v>0</v>
      </c>
      <c r="FX367" s="167">
        <f t="shared" si="1227"/>
        <v>0</v>
      </c>
      <c r="FY367" s="167">
        <f t="shared" si="1228"/>
        <v>0</v>
      </c>
      <c r="FZ367" s="167">
        <f t="shared" si="1229"/>
        <v>0</v>
      </c>
      <c r="GA367" s="167">
        <f t="shared" si="1230"/>
        <v>0</v>
      </c>
      <c r="GB367" s="167">
        <f t="shared" si="1231"/>
        <v>0</v>
      </c>
      <c r="GC367" s="167">
        <f t="shared" si="1232"/>
        <v>0</v>
      </c>
      <c r="GD367" s="167">
        <f t="shared" si="1233"/>
        <v>0</v>
      </c>
      <c r="GE367" s="167">
        <f t="shared" si="1234"/>
        <v>0</v>
      </c>
      <c r="GF367" s="167">
        <f t="shared" si="1235"/>
        <v>0</v>
      </c>
      <c r="GG367" s="167">
        <f t="shared" si="1236"/>
        <v>0</v>
      </c>
      <c r="GH367" s="167">
        <f t="shared" si="1237"/>
        <v>0</v>
      </c>
      <c r="GI367" s="167">
        <f t="shared" si="1238"/>
        <v>0</v>
      </c>
      <c r="GJ367" s="167">
        <f t="shared" si="1239"/>
        <v>0</v>
      </c>
      <c r="GK367" s="167">
        <f t="shared" si="1240"/>
        <v>0</v>
      </c>
      <c r="GL367" s="167">
        <f t="shared" si="1241"/>
        <v>0</v>
      </c>
      <c r="GM367" s="167">
        <f t="shared" si="1242"/>
        <v>0</v>
      </c>
      <c r="GO367" s="167" t="e">
        <f t="shared" ca="1" si="1077"/>
        <v>#REF!</v>
      </c>
      <c r="GP367" s="167" t="e">
        <f t="shared" ca="1" si="1277"/>
        <v>#REF!</v>
      </c>
      <c r="GQ367" s="167" t="e">
        <f t="shared" ca="1" si="1277"/>
        <v>#REF!</v>
      </c>
      <c r="GR367" s="167" t="e">
        <f t="shared" ca="1" si="1277"/>
        <v>#REF!</v>
      </c>
      <c r="GS367" s="167" t="e">
        <f t="shared" ca="1" si="1277"/>
        <v>#REF!</v>
      </c>
      <c r="GT367" s="167" t="e">
        <f t="shared" ca="1" si="1277"/>
        <v>#REF!</v>
      </c>
      <c r="GU367" s="167" t="e">
        <f t="shared" ca="1" si="1277"/>
        <v>#REF!</v>
      </c>
      <c r="GV367" s="167" t="e">
        <f t="shared" ca="1" si="1277"/>
        <v>#REF!</v>
      </c>
      <c r="GW367" s="167" t="e">
        <f t="shared" ca="1" si="1277"/>
        <v>#REF!</v>
      </c>
      <c r="GX367" s="167" t="e">
        <f t="shared" ca="1" si="1277"/>
        <v>#REF!</v>
      </c>
      <c r="GY367" s="167" t="e">
        <f t="shared" ca="1" si="1277"/>
        <v>#REF!</v>
      </c>
      <c r="GZ367" s="167" t="e">
        <f t="shared" ca="1" si="1277"/>
        <v>#REF!</v>
      </c>
      <c r="HA367" s="167" t="e">
        <f t="shared" ca="1" si="1277"/>
        <v>#REF!</v>
      </c>
      <c r="HB367" s="167" t="e">
        <f t="shared" ca="1" si="1277"/>
        <v>#REF!</v>
      </c>
      <c r="HC367" s="167" t="e">
        <f t="shared" ca="1" si="1277"/>
        <v>#REF!</v>
      </c>
      <c r="HD367" s="167" t="e">
        <f t="shared" ca="1" si="1277"/>
        <v>#REF!</v>
      </c>
      <c r="HF367" s="167" t="e">
        <f t="shared" ca="1" si="1144"/>
        <v>#REF!</v>
      </c>
      <c r="HG367" s="167" t="e">
        <f t="shared" ca="1" si="1145"/>
        <v>#REF!</v>
      </c>
      <c r="HH367" s="167" t="e">
        <f t="shared" ca="1" si="1146"/>
        <v>#REF!</v>
      </c>
      <c r="HI367" s="167" t="e">
        <f t="shared" ca="1" si="1147"/>
        <v>#REF!</v>
      </c>
      <c r="HJ367" s="167" t="e">
        <f t="shared" ca="1" si="1148"/>
        <v>#REF!</v>
      </c>
      <c r="HK367" s="167" t="e">
        <f t="shared" ca="1" si="1149"/>
        <v>#REF!</v>
      </c>
      <c r="HL367" s="167" t="e">
        <f t="shared" ca="1" si="1150"/>
        <v>#REF!</v>
      </c>
      <c r="HM367" s="167" t="e">
        <f t="shared" ca="1" si="1151"/>
        <v>#REF!</v>
      </c>
      <c r="HN367" s="167" t="e">
        <f t="shared" ca="1" si="1152"/>
        <v>#REF!</v>
      </c>
      <c r="HO367" s="167" t="e">
        <f t="shared" ca="1" si="1153"/>
        <v>#REF!</v>
      </c>
      <c r="HP367" s="167" t="e">
        <f t="shared" ca="1" si="1154"/>
        <v>#REF!</v>
      </c>
      <c r="HQ367" s="167" t="e">
        <f t="shared" ca="1" si="1155"/>
        <v>#REF!</v>
      </c>
      <c r="HR367" s="167" t="e">
        <f t="shared" ca="1" si="1156"/>
        <v>#REF!</v>
      </c>
      <c r="HS367" s="167" t="e">
        <f t="shared" ca="1" si="1157"/>
        <v>#REF!</v>
      </c>
      <c r="HT367" s="167" t="e">
        <f t="shared" ca="1" si="1158"/>
        <v>#REF!</v>
      </c>
      <c r="HU367" s="167" t="e">
        <f t="shared" ca="1" si="1159"/>
        <v>#REF!</v>
      </c>
      <c r="HW367" s="167" t="e">
        <f t="shared" ca="1" si="1160"/>
        <v>#REF!</v>
      </c>
      <c r="HX367" s="167">
        <f t="shared" si="1161"/>
        <v>0</v>
      </c>
      <c r="HY367" s="167" t="e">
        <f t="shared" ca="1" si="1243"/>
        <v>#REF!</v>
      </c>
      <c r="HZ367" s="219" t="e">
        <f t="shared" ca="1" si="1244"/>
        <v>#REF!</v>
      </c>
    </row>
    <row r="368" spans="1:234" s="48" customFormat="1">
      <c r="A368" s="3" t="s">
        <v>730</v>
      </c>
      <c r="B368" s="202" t="str">
        <f>INDEX('Ref1'!$E:$E,MATCH(A368,'Ref1'!$A:$A,0))</f>
        <v>Welwyn Hatfield</v>
      </c>
      <c r="C368" s="42" t="str">
        <f>INDEX(Data1!B:B,MATCH(A368,Data1!A:A,0))</f>
        <v>SD</v>
      </c>
      <c r="D368" s="253" t="str">
        <f>INDEX(Data1!C:C,MATCH(A368,Data1!A:A,0))</f>
        <v>E</v>
      </c>
      <c r="E368" s="200" t="str">
        <f>IF($C$6="No","No",IF(COUNTIF(Inputs!$K$359:$K$398,$A368)&gt;0,"Yes","No"))</f>
        <v>No</v>
      </c>
      <c r="F368" s="404"/>
      <c r="G368" s="62">
        <f>INDEX('4_RatesSplit'!K:K,MATCH($A368,'4_RatesSplit'!$A:$A,0))</f>
        <v>0</v>
      </c>
      <c r="H368" s="171">
        <f>INDEX('4_RatesSplit'!L:L,MATCH($A368,'4_RatesSplit'!$A:$A,0))</f>
        <v>0</v>
      </c>
      <c r="I368" s="167">
        <f>INDEX('4_RatesSplit'!M:M,MATCH($A368,'4_RatesSplit'!$A:$A,0))</f>
        <v>0</v>
      </c>
      <c r="J368" s="167">
        <f>INDEX('4_RatesSplit'!N:N,MATCH($A368,'4_RatesSplit'!$A:$A,0))</f>
        <v>0</v>
      </c>
      <c r="K368" s="167">
        <f>INDEX('4_RatesSplit'!O:O,MATCH($A368,'4_RatesSplit'!$A:$A,0))</f>
        <v>0</v>
      </c>
      <c r="L368" s="167">
        <f>INDEX('4_RatesSplit'!P:P,MATCH($A368,'4_RatesSplit'!$A:$A,0))</f>
        <v>0</v>
      </c>
      <c r="M368" s="167">
        <f>INDEX('4_RatesSplit'!Q:Q,MATCH($A368,'4_RatesSplit'!$A:$A,0))</f>
        <v>0</v>
      </c>
      <c r="N368" s="167">
        <f>INDEX('4_RatesSplit'!R:R,MATCH($A368,'4_RatesSplit'!$A:$A,0))</f>
        <v>0</v>
      </c>
      <c r="O368" s="167">
        <f>INDEX('4_RatesSplit'!S:S,MATCH($A368,'4_RatesSplit'!$A:$A,0))</f>
        <v>0</v>
      </c>
      <c r="P368" s="167">
        <f>INDEX('4_RatesSplit'!T:T,MATCH($A368,'4_RatesSplit'!$A:$A,0))</f>
        <v>0</v>
      </c>
      <c r="Q368" s="167">
        <f>INDEX('4_RatesSplit'!U:U,MATCH($A368,'4_RatesSplit'!$A:$A,0))</f>
        <v>0</v>
      </c>
      <c r="R368" s="167">
        <f>INDEX('4_RatesSplit'!V:V,MATCH($A368,'4_RatesSplit'!$A:$A,0))</f>
        <v>0</v>
      </c>
      <c r="S368" s="167">
        <f>INDEX('4_RatesSplit'!W:W,MATCH($A368,'4_RatesSplit'!$A:$A,0))</f>
        <v>0</v>
      </c>
      <c r="T368" s="167">
        <f>INDEX('4_RatesSplit'!X:X,MATCH($A368,'4_RatesSplit'!$A:$A,0))</f>
        <v>0</v>
      </c>
      <c r="U368" s="167">
        <f>INDEX('4_RatesSplit'!Y:Y,MATCH($A368,'4_RatesSplit'!$A:$A,0))</f>
        <v>0</v>
      </c>
      <c r="V368" s="167">
        <f>INDEX('4_RatesSplit'!Z:Z,MATCH($A368,'4_RatesSplit'!$A:$A,0))</f>
        <v>0</v>
      </c>
      <c r="W368" s="167">
        <f>INDEX('4_RatesSplit'!AA:AA,MATCH($A368,'4_RatesSplit'!$A:$A,0))</f>
        <v>0</v>
      </c>
      <c r="X368" s="18"/>
      <c r="Y368" s="168" t="e">
        <f ca="1">INDEX('4_RatesSplit'!AT:AT,MATCH($A368,'4_RatesSplit'!$A:$A,0))</f>
        <v>#REF!</v>
      </c>
      <c r="Z368" s="168" t="e">
        <f ca="1">INDEX('4_RatesSplit'!AU:AU,MATCH($A368,'4_RatesSplit'!$A:$A,0))</f>
        <v>#REF!</v>
      </c>
      <c r="AA368" s="168" t="e">
        <f ca="1">INDEX('4_RatesSplit'!AV:AV,MATCH($A368,'4_RatesSplit'!$A:$A,0))</f>
        <v>#REF!</v>
      </c>
      <c r="AB368" s="168" t="e">
        <f ca="1">INDEX('4_RatesSplit'!AW:AW,MATCH($A368,'4_RatesSplit'!$A:$A,0))</f>
        <v>#REF!</v>
      </c>
      <c r="AC368" s="168" t="e">
        <f ca="1">INDEX('4_RatesSplit'!AX:AX,MATCH($A368,'4_RatesSplit'!$A:$A,0))</f>
        <v>#REF!</v>
      </c>
      <c r="AD368" s="168" t="e">
        <f ca="1">INDEX('4_RatesSplit'!AY:AY,MATCH($A368,'4_RatesSplit'!$A:$A,0))</f>
        <v>#REF!</v>
      </c>
      <c r="AE368" s="168" t="e">
        <f ca="1">INDEX('4_RatesSplit'!AZ:AZ,MATCH($A368,'4_RatesSplit'!$A:$A,0))</f>
        <v>#REF!</v>
      </c>
      <c r="AF368" s="168" t="e">
        <f ca="1">INDEX('4_RatesSplit'!BA:BA,MATCH($A368,'4_RatesSplit'!$A:$A,0))</f>
        <v>#REF!</v>
      </c>
      <c r="AG368" s="168" t="e">
        <f ca="1">INDEX('4_RatesSplit'!BB:BB,MATCH($A368,'4_RatesSplit'!$A:$A,0))</f>
        <v>#REF!</v>
      </c>
      <c r="AH368" s="168" t="e">
        <f ca="1">INDEX('4_RatesSplit'!BC:BC,MATCH($A368,'4_RatesSplit'!$A:$A,0))</f>
        <v>#REF!</v>
      </c>
      <c r="AI368" s="168" t="e">
        <f ca="1">INDEX('4_RatesSplit'!BD:BD,MATCH($A368,'4_RatesSplit'!$A:$A,0))</f>
        <v>#REF!</v>
      </c>
      <c r="AJ368" s="168" t="e">
        <f ca="1">INDEX('4_RatesSplit'!BE:BE,MATCH($A368,'4_RatesSplit'!$A:$A,0))</f>
        <v>#REF!</v>
      </c>
      <c r="AK368" s="168" t="e">
        <f ca="1">INDEX('4_RatesSplit'!BF:BF,MATCH($A368,'4_RatesSplit'!$A:$A,0))</f>
        <v>#REF!</v>
      </c>
      <c r="AL368" s="168" t="e">
        <f ca="1">INDEX('4_RatesSplit'!BG:BG,MATCH($A368,'4_RatesSplit'!$A:$A,0))</f>
        <v>#REF!</v>
      </c>
      <c r="AM368" s="168" t="e">
        <f ca="1">INDEX('4_RatesSplit'!BH:BH,MATCH($A368,'4_RatesSplit'!$A:$A,0))</f>
        <v>#REF!</v>
      </c>
      <c r="AN368" s="198" t="e">
        <f ca="1">INDEX('4_RatesSplit'!BI:BI,MATCH($A368,'4_RatesSplit'!$A:$A,0))</f>
        <v>#REF!</v>
      </c>
      <c r="AO368" s="114"/>
      <c r="AP368" s="167" t="e">
        <f t="shared" ca="1" si="1162"/>
        <v>#REF!</v>
      </c>
      <c r="AQ368" s="167" t="e">
        <f t="shared" ca="1" si="1163"/>
        <v>#REF!</v>
      </c>
      <c r="AR368" s="167" t="e">
        <f t="shared" ca="1" si="1164"/>
        <v>#REF!</v>
      </c>
      <c r="AS368" s="167" t="e">
        <f t="shared" ca="1" si="1165"/>
        <v>#REF!</v>
      </c>
      <c r="AT368" s="167" t="e">
        <f t="shared" ca="1" si="1166"/>
        <v>#REF!</v>
      </c>
      <c r="AU368" s="167" t="e">
        <f t="shared" ca="1" si="1167"/>
        <v>#REF!</v>
      </c>
      <c r="AV368" s="167" t="e">
        <f t="shared" ca="1" si="1168"/>
        <v>#REF!</v>
      </c>
      <c r="AW368" s="167" t="e">
        <f t="shared" ca="1" si="1169"/>
        <v>#REF!</v>
      </c>
      <c r="AX368" s="167" t="e">
        <f t="shared" ca="1" si="1170"/>
        <v>#REF!</v>
      </c>
      <c r="AY368" s="167" t="e">
        <f t="shared" ca="1" si="1171"/>
        <v>#REF!</v>
      </c>
      <c r="AZ368" s="167" t="e">
        <f t="shared" ca="1" si="1172"/>
        <v>#REF!</v>
      </c>
      <c r="BA368" s="167" t="e">
        <f t="shared" ca="1" si="1173"/>
        <v>#REF!</v>
      </c>
      <c r="BB368" s="167" t="e">
        <f t="shared" ca="1" si="1174"/>
        <v>#REF!</v>
      </c>
      <c r="BC368" s="167" t="e">
        <f t="shared" ca="1" si="1175"/>
        <v>#REF!</v>
      </c>
      <c r="BD368" s="167" t="e">
        <f t="shared" ca="1" si="1176"/>
        <v>#REF!</v>
      </c>
      <c r="BE368" s="167" t="e">
        <f t="shared" ca="1" si="1177"/>
        <v>#REF!</v>
      </c>
      <c r="BF368" s="18"/>
      <c r="BG368" s="168">
        <f>INDEX('2_Needs'!$F:$F,MATCH($A368,'2_Needs'!$A:$A,0))</f>
        <v>2.3332704161835489E-4</v>
      </c>
      <c r="BH368" s="114"/>
      <c r="BI368" s="167">
        <f t="shared" ref="BI368:BX368" si="1279">IF(BI$3="reset",$BG368*BI$6,BH368*(1+$C$4))</f>
        <v>0</v>
      </c>
      <c r="BJ368" s="167">
        <f t="shared" si="1279"/>
        <v>0</v>
      </c>
      <c r="BK368" s="167">
        <f t="shared" si="1279"/>
        <v>0</v>
      </c>
      <c r="BL368" s="167">
        <f t="shared" si="1279"/>
        <v>0</v>
      </c>
      <c r="BM368" s="167">
        <f t="shared" si="1279"/>
        <v>0</v>
      </c>
      <c r="BN368" s="167">
        <f t="shared" si="1279"/>
        <v>0</v>
      </c>
      <c r="BO368" s="167">
        <f t="shared" si="1279"/>
        <v>0</v>
      </c>
      <c r="BP368" s="167">
        <f t="shared" si="1279"/>
        <v>0</v>
      </c>
      <c r="BQ368" s="167">
        <f t="shared" si="1279"/>
        <v>0</v>
      </c>
      <c r="BR368" s="167">
        <f t="shared" si="1279"/>
        <v>0</v>
      </c>
      <c r="BS368" s="167">
        <f t="shared" si="1279"/>
        <v>0</v>
      </c>
      <c r="BT368" s="167">
        <f t="shared" si="1279"/>
        <v>0</v>
      </c>
      <c r="BU368" s="167">
        <f t="shared" si="1279"/>
        <v>0</v>
      </c>
      <c r="BV368" s="167">
        <f t="shared" si="1279"/>
        <v>0</v>
      </c>
      <c r="BW368" s="167">
        <f t="shared" si="1279"/>
        <v>0</v>
      </c>
      <c r="BX368" s="167">
        <f t="shared" si="1279"/>
        <v>0</v>
      </c>
      <c r="BZ368" s="167" t="e">
        <f t="shared" ca="1" si="1096"/>
        <v>#REF!</v>
      </c>
      <c r="CA368" s="167" t="e">
        <f t="shared" ca="1" si="1097"/>
        <v>#REF!</v>
      </c>
      <c r="CB368" s="167" t="e">
        <f t="shared" ca="1" si="1098"/>
        <v>#REF!</v>
      </c>
      <c r="CC368" s="167" t="e">
        <f t="shared" ca="1" si="1099"/>
        <v>#REF!</v>
      </c>
      <c r="CD368" s="167" t="e">
        <f t="shared" ca="1" si="1100"/>
        <v>#REF!</v>
      </c>
      <c r="CE368" s="167" t="e">
        <f t="shared" ca="1" si="1101"/>
        <v>#REF!</v>
      </c>
      <c r="CF368" s="167" t="e">
        <f t="shared" ca="1" si="1102"/>
        <v>#REF!</v>
      </c>
      <c r="CG368" s="167" t="e">
        <f t="shared" ca="1" si="1103"/>
        <v>#REF!</v>
      </c>
      <c r="CH368" s="167" t="e">
        <f t="shared" ca="1" si="1104"/>
        <v>#REF!</v>
      </c>
      <c r="CI368" s="167" t="e">
        <f t="shared" ca="1" si="1105"/>
        <v>#REF!</v>
      </c>
      <c r="CJ368" s="167" t="e">
        <f t="shared" ca="1" si="1106"/>
        <v>#REF!</v>
      </c>
      <c r="CK368" s="167" t="e">
        <f t="shared" ca="1" si="1107"/>
        <v>#REF!</v>
      </c>
      <c r="CL368" s="167" t="e">
        <f t="shared" ca="1" si="1108"/>
        <v>#REF!</v>
      </c>
      <c r="CM368" s="167" t="e">
        <f t="shared" ca="1" si="1109"/>
        <v>#REF!</v>
      </c>
      <c r="CN368" s="167" t="e">
        <f t="shared" ca="1" si="1110"/>
        <v>#REF!</v>
      </c>
      <c r="CO368" s="167" t="e">
        <f t="shared" ca="1" si="1111"/>
        <v>#REF!</v>
      </c>
      <c r="CQ368" s="167" t="e">
        <f t="shared" ca="1" si="1112"/>
        <v>#REF!</v>
      </c>
      <c r="CR368" s="167" t="e">
        <f t="shared" ca="1" si="1113"/>
        <v>#REF!</v>
      </c>
      <c r="CS368" s="167" t="e">
        <f t="shared" ca="1" si="1114"/>
        <v>#REF!</v>
      </c>
      <c r="CT368" s="167" t="e">
        <f t="shared" ca="1" si="1115"/>
        <v>#REF!</v>
      </c>
      <c r="CU368" s="167" t="e">
        <f t="shared" ca="1" si="1116"/>
        <v>#REF!</v>
      </c>
      <c r="CV368" s="167" t="e">
        <f t="shared" ca="1" si="1117"/>
        <v>#REF!</v>
      </c>
      <c r="CW368" s="167" t="e">
        <f t="shared" ca="1" si="1118"/>
        <v>#REF!</v>
      </c>
      <c r="CX368" s="167" t="e">
        <f t="shared" ca="1" si="1119"/>
        <v>#REF!</v>
      </c>
      <c r="CY368" s="167" t="e">
        <f t="shared" ca="1" si="1120"/>
        <v>#REF!</v>
      </c>
      <c r="CZ368" s="167" t="e">
        <f t="shared" ca="1" si="1121"/>
        <v>#REF!</v>
      </c>
      <c r="DA368" s="167" t="e">
        <f t="shared" ca="1" si="1122"/>
        <v>#REF!</v>
      </c>
      <c r="DB368" s="167" t="e">
        <f t="shared" ca="1" si="1123"/>
        <v>#REF!</v>
      </c>
      <c r="DC368" s="167" t="e">
        <f t="shared" ca="1" si="1124"/>
        <v>#REF!</v>
      </c>
      <c r="DD368" s="167" t="e">
        <f t="shared" ca="1" si="1125"/>
        <v>#REF!</v>
      </c>
      <c r="DE368" s="167" t="e">
        <f t="shared" ca="1" si="1126"/>
        <v>#REF!</v>
      </c>
      <c r="DF368" s="167" t="e">
        <f t="shared" ca="1" si="1127"/>
        <v>#REF!</v>
      </c>
      <c r="DH368" s="167">
        <f t="shared" si="1128"/>
        <v>0</v>
      </c>
      <c r="DI368" s="167">
        <f t="shared" si="1129"/>
        <v>0</v>
      </c>
      <c r="DJ368" s="167">
        <f t="shared" si="1130"/>
        <v>0</v>
      </c>
      <c r="DK368" s="167">
        <f t="shared" si="1131"/>
        <v>0</v>
      </c>
      <c r="DL368" s="167">
        <f t="shared" si="1132"/>
        <v>0</v>
      </c>
      <c r="DM368" s="167">
        <f t="shared" si="1133"/>
        <v>0</v>
      </c>
      <c r="DN368" s="167">
        <f t="shared" si="1134"/>
        <v>0</v>
      </c>
      <c r="DO368" s="167">
        <f t="shared" si="1135"/>
        <v>0</v>
      </c>
      <c r="DP368" s="167">
        <f t="shared" si="1136"/>
        <v>0</v>
      </c>
      <c r="DQ368" s="167">
        <f t="shared" si="1137"/>
        <v>0</v>
      </c>
      <c r="DR368" s="167">
        <f t="shared" si="1138"/>
        <v>0</v>
      </c>
      <c r="DS368" s="167">
        <f t="shared" si="1139"/>
        <v>0</v>
      </c>
      <c r="DT368" s="167">
        <f t="shared" si="1140"/>
        <v>0</v>
      </c>
      <c r="DU368" s="167">
        <f t="shared" si="1141"/>
        <v>0</v>
      </c>
      <c r="DV368" s="167">
        <f t="shared" si="1142"/>
        <v>0</v>
      </c>
      <c r="DW368" s="167">
        <f t="shared" si="1143"/>
        <v>0</v>
      </c>
      <c r="DY368" s="167" t="e">
        <f t="shared" ca="1" si="1179"/>
        <v>#REF!</v>
      </c>
      <c r="DZ368" s="167" t="e">
        <f t="shared" ca="1" si="1180"/>
        <v>#REF!</v>
      </c>
      <c r="EA368" s="167" t="e">
        <f t="shared" ca="1" si="1181"/>
        <v>#REF!</v>
      </c>
      <c r="EB368" s="167" t="e">
        <f t="shared" ca="1" si="1182"/>
        <v>#REF!</v>
      </c>
      <c r="EC368" s="167" t="e">
        <f t="shared" ca="1" si="1183"/>
        <v>#REF!</v>
      </c>
      <c r="ED368" s="167" t="e">
        <f t="shared" ca="1" si="1184"/>
        <v>#REF!</v>
      </c>
      <c r="EE368" s="167" t="e">
        <f t="shared" ca="1" si="1185"/>
        <v>#REF!</v>
      </c>
      <c r="EF368" s="167" t="e">
        <f t="shared" ca="1" si="1186"/>
        <v>#REF!</v>
      </c>
      <c r="EG368" s="167" t="e">
        <f t="shared" ca="1" si="1187"/>
        <v>#REF!</v>
      </c>
      <c r="EH368" s="167" t="e">
        <f t="shared" ca="1" si="1188"/>
        <v>#REF!</v>
      </c>
      <c r="EI368" s="167" t="e">
        <f t="shared" ca="1" si="1189"/>
        <v>#REF!</v>
      </c>
      <c r="EJ368" s="167" t="e">
        <f t="shared" ca="1" si="1190"/>
        <v>#REF!</v>
      </c>
      <c r="EK368" s="167" t="e">
        <f t="shared" ca="1" si="1191"/>
        <v>#REF!</v>
      </c>
      <c r="EL368" s="167" t="e">
        <f t="shared" ca="1" si="1192"/>
        <v>#REF!</v>
      </c>
      <c r="EM368" s="167" t="e">
        <f t="shared" ca="1" si="1193"/>
        <v>#REF!</v>
      </c>
      <c r="EN368" s="167" t="e">
        <f t="shared" ca="1" si="1194"/>
        <v>#REF!</v>
      </c>
      <c r="EP368" s="167">
        <f t="shared" si="1195"/>
        <v>0</v>
      </c>
      <c r="EQ368" s="167">
        <f t="shared" si="1196"/>
        <v>0</v>
      </c>
      <c r="ER368" s="167">
        <f t="shared" si="1197"/>
        <v>0</v>
      </c>
      <c r="ES368" s="167">
        <f t="shared" si="1198"/>
        <v>0</v>
      </c>
      <c r="ET368" s="167">
        <f t="shared" si="1199"/>
        <v>0</v>
      </c>
      <c r="EU368" s="167">
        <f t="shared" si="1200"/>
        <v>0</v>
      </c>
      <c r="EV368" s="167">
        <f t="shared" si="1201"/>
        <v>0</v>
      </c>
      <c r="EW368" s="167">
        <f t="shared" si="1202"/>
        <v>0</v>
      </c>
      <c r="EX368" s="167">
        <f t="shared" si="1203"/>
        <v>0</v>
      </c>
      <c r="EY368" s="167">
        <f t="shared" si="1204"/>
        <v>0</v>
      </c>
      <c r="EZ368" s="167">
        <f t="shared" si="1205"/>
        <v>0</v>
      </c>
      <c r="FA368" s="167">
        <f t="shared" si="1206"/>
        <v>0</v>
      </c>
      <c r="FB368" s="167">
        <f t="shared" si="1207"/>
        <v>0</v>
      </c>
      <c r="FC368" s="167">
        <f t="shared" si="1208"/>
        <v>0</v>
      </c>
      <c r="FD368" s="167">
        <f t="shared" si="1209"/>
        <v>0</v>
      </c>
      <c r="FE368" s="167">
        <f t="shared" si="1210"/>
        <v>0</v>
      </c>
      <c r="FG368" s="167">
        <f t="shared" si="1211"/>
        <v>0</v>
      </c>
      <c r="FH368" s="167">
        <f t="shared" si="1212"/>
        <v>0</v>
      </c>
      <c r="FI368" s="167">
        <f t="shared" si="1213"/>
        <v>0</v>
      </c>
      <c r="FJ368" s="167">
        <f t="shared" si="1214"/>
        <v>0</v>
      </c>
      <c r="FK368" s="167">
        <f t="shared" si="1215"/>
        <v>0</v>
      </c>
      <c r="FL368" s="167">
        <f t="shared" si="1216"/>
        <v>0</v>
      </c>
      <c r="FM368" s="167">
        <f t="shared" si="1217"/>
        <v>0</v>
      </c>
      <c r="FN368" s="167">
        <f t="shared" si="1218"/>
        <v>0</v>
      </c>
      <c r="FO368" s="167">
        <f t="shared" si="1219"/>
        <v>0</v>
      </c>
      <c r="FP368" s="167">
        <f t="shared" si="1220"/>
        <v>0</v>
      </c>
      <c r="FQ368" s="167">
        <f t="shared" si="1221"/>
        <v>0</v>
      </c>
      <c r="FR368" s="167">
        <f t="shared" si="1222"/>
        <v>0</v>
      </c>
      <c r="FS368" s="167">
        <f t="shared" si="1223"/>
        <v>0</v>
      </c>
      <c r="FT368" s="167">
        <f t="shared" si="1224"/>
        <v>0</v>
      </c>
      <c r="FU368" s="167">
        <f t="shared" si="1225"/>
        <v>0</v>
      </c>
      <c r="FV368" s="167">
        <f t="shared" si="1226"/>
        <v>0</v>
      </c>
      <c r="FX368" s="167">
        <f t="shared" si="1227"/>
        <v>0</v>
      </c>
      <c r="FY368" s="167">
        <f t="shared" si="1228"/>
        <v>0</v>
      </c>
      <c r="FZ368" s="167">
        <f t="shared" si="1229"/>
        <v>0</v>
      </c>
      <c r="GA368" s="167">
        <f t="shared" si="1230"/>
        <v>0</v>
      </c>
      <c r="GB368" s="167">
        <f t="shared" si="1231"/>
        <v>0</v>
      </c>
      <c r="GC368" s="167">
        <f t="shared" si="1232"/>
        <v>0</v>
      </c>
      <c r="GD368" s="167">
        <f t="shared" si="1233"/>
        <v>0</v>
      </c>
      <c r="GE368" s="167">
        <f t="shared" si="1234"/>
        <v>0</v>
      </c>
      <c r="GF368" s="167">
        <f t="shared" si="1235"/>
        <v>0</v>
      </c>
      <c r="GG368" s="167">
        <f t="shared" si="1236"/>
        <v>0</v>
      </c>
      <c r="GH368" s="167">
        <f t="shared" si="1237"/>
        <v>0</v>
      </c>
      <c r="GI368" s="167">
        <f t="shared" si="1238"/>
        <v>0</v>
      </c>
      <c r="GJ368" s="167">
        <f t="shared" si="1239"/>
        <v>0</v>
      </c>
      <c r="GK368" s="167">
        <f t="shared" si="1240"/>
        <v>0</v>
      </c>
      <c r="GL368" s="167">
        <f t="shared" si="1241"/>
        <v>0</v>
      </c>
      <c r="GM368" s="167">
        <f t="shared" si="1242"/>
        <v>0</v>
      </c>
      <c r="GO368" s="167" t="e">
        <f t="shared" ca="1" si="1077"/>
        <v>#REF!</v>
      </c>
      <c r="GP368" s="167" t="e">
        <f t="shared" ca="1" si="1277"/>
        <v>#REF!</v>
      </c>
      <c r="GQ368" s="167" t="e">
        <f t="shared" ca="1" si="1277"/>
        <v>#REF!</v>
      </c>
      <c r="GR368" s="167" t="e">
        <f t="shared" ca="1" si="1277"/>
        <v>#REF!</v>
      </c>
      <c r="GS368" s="167" t="e">
        <f t="shared" ca="1" si="1277"/>
        <v>#REF!</v>
      </c>
      <c r="GT368" s="167" t="e">
        <f t="shared" ca="1" si="1277"/>
        <v>#REF!</v>
      </c>
      <c r="GU368" s="167" t="e">
        <f t="shared" ca="1" si="1277"/>
        <v>#REF!</v>
      </c>
      <c r="GV368" s="167" t="e">
        <f t="shared" ca="1" si="1277"/>
        <v>#REF!</v>
      </c>
      <c r="GW368" s="167" t="e">
        <f t="shared" ca="1" si="1277"/>
        <v>#REF!</v>
      </c>
      <c r="GX368" s="167" t="e">
        <f t="shared" ca="1" si="1277"/>
        <v>#REF!</v>
      </c>
      <c r="GY368" s="167" t="e">
        <f t="shared" ca="1" si="1277"/>
        <v>#REF!</v>
      </c>
      <c r="GZ368" s="167" t="e">
        <f t="shared" ca="1" si="1277"/>
        <v>#REF!</v>
      </c>
      <c r="HA368" s="167" t="e">
        <f t="shared" ca="1" si="1277"/>
        <v>#REF!</v>
      </c>
      <c r="HB368" s="167" t="e">
        <f t="shared" ca="1" si="1277"/>
        <v>#REF!</v>
      </c>
      <c r="HC368" s="167" t="e">
        <f t="shared" ca="1" si="1277"/>
        <v>#REF!</v>
      </c>
      <c r="HD368" s="167" t="e">
        <f t="shared" ca="1" si="1277"/>
        <v>#REF!</v>
      </c>
      <c r="HF368" s="167" t="e">
        <f t="shared" ca="1" si="1144"/>
        <v>#REF!</v>
      </c>
      <c r="HG368" s="167" t="e">
        <f t="shared" ca="1" si="1145"/>
        <v>#REF!</v>
      </c>
      <c r="HH368" s="167" t="e">
        <f t="shared" ca="1" si="1146"/>
        <v>#REF!</v>
      </c>
      <c r="HI368" s="167" t="e">
        <f t="shared" ca="1" si="1147"/>
        <v>#REF!</v>
      </c>
      <c r="HJ368" s="167" t="e">
        <f t="shared" ca="1" si="1148"/>
        <v>#REF!</v>
      </c>
      <c r="HK368" s="167" t="e">
        <f t="shared" ca="1" si="1149"/>
        <v>#REF!</v>
      </c>
      <c r="HL368" s="167" t="e">
        <f t="shared" ca="1" si="1150"/>
        <v>#REF!</v>
      </c>
      <c r="HM368" s="167" t="e">
        <f t="shared" ca="1" si="1151"/>
        <v>#REF!</v>
      </c>
      <c r="HN368" s="167" t="e">
        <f t="shared" ca="1" si="1152"/>
        <v>#REF!</v>
      </c>
      <c r="HO368" s="167" t="e">
        <f t="shared" ca="1" si="1153"/>
        <v>#REF!</v>
      </c>
      <c r="HP368" s="167" t="e">
        <f t="shared" ca="1" si="1154"/>
        <v>#REF!</v>
      </c>
      <c r="HQ368" s="167" t="e">
        <f t="shared" ca="1" si="1155"/>
        <v>#REF!</v>
      </c>
      <c r="HR368" s="167" t="e">
        <f t="shared" ca="1" si="1156"/>
        <v>#REF!</v>
      </c>
      <c r="HS368" s="167" t="e">
        <f t="shared" ca="1" si="1157"/>
        <v>#REF!</v>
      </c>
      <c r="HT368" s="167" t="e">
        <f t="shared" ca="1" si="1158"/>
        <v>#REF!</v>
      </c>
      <c r="HU368" s="167" t="e">
        <f t="shared" ca="1" si="1159"/>
        <v>#REF!</v>
      </c>
      <c r="HW368" s="167" t="e">
        <f t="shared" ca="1" si="1160"/>
        <v>#REF!</v>
      </c>
      <c r="HX368" s="167">
        <f t="shared" si="1161"/>
        <v>0</v>
      </c>
      <c r="HY368" s="167" t="e">
        <f t="shared" ca="1" si="1243"/>
        <v>#REF!</v>
      </c>
      <c r="HZ368" s="219" t="e">
        <f t="shared" ca="1" si="1244"/>
        <v>#REF!</v>
      </c>
    </row>
    <row r="369" spans="1:234" s="48" customFormat="1">
      <c r="A369" s="3" t="s">
        <v>732</v>
      </c>
      <c r="B369" s="202" t="str">
        <f>INDEX('Ref1'!$E:$E,MATCH(A369,'Ref1'!$A:$A,0))</f>
        <v>West Berkshire</v>
      </c>
      <c r="C369" s="42" t="str">
        <f>INDEX(Data1!B:B,MATCH(A369,Data1!A:A,0))</f>
        <v>UNINFIR</v>
      </c>
      <c r="D369" s="253" t="str">
        <f>INDEX(Data1!C:C,MATCH(A369,Data1!A:A,0))</f>
        <v>SE</v>
      </c>
      <c r="E369" s="200" t="str">
        <f>IF($C$6="No","No",IF(COUNTIF(Inputs!$K$359:$K$398,$A369)&gt;0,"Yes","No"))</f>
        <v>No</v>
      </c>
      <c r="F369" s="404"/>
      <c r="G369" s="62">
        <f>INDEX('4_RatesSplit'!K:K,MATCH($A369,'4_RatesSplit'!$A:$A,0))</f>
        <v>0</v>
      </c>
      <c r="H369" s="171">
        <f>INDEX('4_RatesSplit'!L:L,MATCH($A369,'4_RatesSplit'!$A:$A,0))</f>
        <v>0</v>
      </c>
      <c r="I369" s="167">
        <f>INDEX('4_RatesSplit'!M:M,MATCH($A369,'4_RatesSplit'!$A:$A,0))</f>
        <v>0</v>
      </c>
      <c r="J369" s="167">
        <f>INDEX('4_RatesSplit'!N:N,MATCH($A369,'4_RatesSplit'!$A:$A,0))</f>
        <v>0</v>
      </c>
      <c r="K369" s="167">
        <f>INDEX('4_RatesSplit'!O:O,MATCH($A369,'4_RatesSplit'!$A:$A,0))</f>
        <v>0</v>
      </c>
      <c r="L369" s="167">
        <f>INDEX('4_RatesSplit'!P:P,MATCH($A369,'4_RatesSplit'!$A:$A,0))</f>
        <v>0</v>
      </c>
      <c r="M369" s="167">
        <f>INDEX('4_RatesSplit'!Q:Q,MATCH($A369,'4_RatesSplit'!$A:$A,0))</f>
        <v>0</v>
      </c>
      <c r="N369" s="167">
        <f>INDEX('4_RatesSplit'!R:R,MATCH($A369,'4_RatesSplit'!$A:$A,0))</f>
        <v>0</v>
      </c>
      <c r="O369" s="167">
        <f>INDEX('4_RatesSplit'!S:S,MATCH($A369,'4_RatesSplit'!$A:$A,0))</f>
        <v>0</v>
      </c>
      <c r="P369" s="167">
        <f>INDEX('4_RatesSplit'!T:T,MATCH($A369,'4_RatesSplit'!$A:$A,0))</f>
        <v>0</v>
      </c>
      <c r="Q369" s="167">
        <f>INDEX('4_RatesSplit'!U:U,MATCH($A369,'4_RatesSplit'!$A:$A,0))</f>
        <v>0</v>
      </c>
      <c r="R369" s="167">
        <f>INDEX('4_RatesSplit'!V:V,MATCH($A369,'4_RatesSplit'!$A:$A,0))</f>
        <v>0</v>
      </c>
      <c r="S369" s="167">
        <f>INDEX('4_RatesSplit'!W:W,MATCH($A369,'4_RatesSplit'!$A:$A,0))</f>
        <v>0</v>
      </c>
      <c r="T369" s="167">
        <f>INDEX('4_RatesSplit'!X:X,MATCH($A369,'4_RatesSplit'!$A:$A,0))</f>
        <v>0</v>
      </c>
      <c r="U369" s="167">
        <f>INDEX('4_RatesSplit'!Y:Y,MATCH($A369,'4_RatesSplit'!$A:$A,0))</f>
        <v>0</v>
      </c>
      <c r="V369" s="167">
        <f>INDEX('4_RatesSplit'!Z:Z,MATCH($A369,'4_RatesSplit'!$A:$A,0))</f>
        <v>0</v>
      </c>
      <c r="W369" s="167">
        <f>INDEX('4_RatesSplit'!AA:AA,MATCH($A369,'4_RatesSplit'!$A:$A,0))</f>
        <v>0</v>
      </c>
      <c r="X369" s="18"/>
      <c r="Y369" s="168" t="e">
        <f ca="1">INDEX('4_RatesSplit'!AT:AT,MATCH($A369,'4_RatesSplit'!$A:$A,0))</f>
        <v>#REF!</v>
      </c>
      <c r="Z369" s="168" t="e">
        <f ca="1">INDEX('4_RatesSplit'!AU:AU,MATCH($A369,'4_RatesSplit'!$A:$A,0))</f>
        <v>#REF!</v>
      </c>
      <c r="AA369" s="168" t="e">
        <f ca="1">INDEX('4_RatesSplit'!AV:AV,MATCH($A369,'4_RatesSplit'!$A:$A,0))</f>
        <v>#REF!</v>
      </c>
      <c r="AB369" s="168" t="e">
        <f ca="1">INDEX('4_RatesSplit'!AW:AW,MATCH($A369,'4_RatesSplit'!$A:$A,0))</f>
        <v>#REF!</v>
      </c>
      <c r="AC369" s="168" t="e">
        <f ca="1">INDEX('4_RatesSplit'!AX:AX,MATCH($A369,'4_RatesSplit'!$A:$A,0))</f>
        <v>#REF!</v>
      </c>
      <c r="AD369" s="168" t="e">
        <f ca="1">INDEX('4_RatesSplit'!AY:AY,MATCH($A369,'4_RatesSplit'!$A:$A,0))</f>
        <v>#REF!</v>
      </c>
      <c r="AE369" s="168" t="e">
        <f ca="1">INDEX('4_RatesSplit'!AZ:AZ,MATCH($A369,'4_RatesSplit'!$A:$A,0))</f>
        <v>#REF!</v>
      </c>
      <c r="AF369" s="168" t="e">
        <f ca="1">INDEX('4_RatesSplit'!BA:BA,MATCH($A369,'4_RatesSplit'!$A:$A,0))</f>
        <v>#REF!</v>
      </c>
      <c r="AG369" s="168" t="e">
        <f ca="1">INDEX('4_RatesSplit'!BB:BB,MATCH($A369,'4_RatesSplit'!$A:$A,0))</f>
        <v>#REF!</v>
      </c>
      <c r="AH369" s="168" t="e">
        <f ca="1">INDEX('4_RatesSplit'!BC:BC,MATCH($A369,'4_RatesSplit'!$A:$A,0))</f>
        <v>#REF!</v>
      </c>
      <c r="AI369" s="168" t="e">
        <f ca="1">INDEX('4_RatesSplit'!BD:BD,MATCH($A369,'4_RatesSplit'!$A:$A,0))</f>
        <v>#REF!</v>
      </c>
      <c r="AJ369" s="168" t="e">
        <f ca="1">INDEX('4_RatesSplit'!BE:BE,MATCH($A369,'4_RatesSplit'!$A:$A,0))</f>
        <v>#REF!</v>
      </c>
      <c r="AK369" s="168" t="e">
        <f ca="1">INDEX('4_RatesSplit'!BF:BF,MATCH($A369,'4_RatesSplit'!$A:$A,0))</f>
        <v>#REF!</v>
      </c>
      <c r="AL369" s="168" t="e">
        <f ca="1">INDEX('4_RatesSplit'!BG:BG,MATCH($A369,'4_RatesSplit'!$A:$A,0))</f>
        <v>#REF!</v>
      </c>
      <c r="AM369" s="168" t="e">
        <f ca="1">INDEX('4_RatesSplit'!BH:BH,MATCH($A369,'4_RatesSplit'!$A:$A,0))</f>
        <v>#REF!</v>
      </c>
      <c r="AN369" s="198" t="e">
        <f ca="1">INDEX('4_RatesSplit'!BI:BI,MATCH($A369,'4_RatesSplit'!$A:$A,0))</f>
        <v>#REF!</v>
      </c>
      <c r="AO369" s="114"/>
      <c r="AP369" s="167" t="e">
        <f t="shared" ca="1" si="1162"/>
        <v>#REF!</v>
      </c>
      <c r="AQ369" s="167" t="e">
        <f t="shared" ca="1" si="1163"/>
        <v>#REF!</v>
      </c>
      <c r="AR369" s="167" t="e">
        <f t="shared" ca="1" si="1164"/>
        <v>#REF!</v>
      </c>
      <c r="AS369" s="167" t="e">
        <f t="shared" ca="1" si="1165"/>
        <v>#REF!</v>
      </c>
      <c r="AT369" s="167" t="e">
        <f t="shared" ca="1" si="1166"/>
        <v>#REF!</v>
      </c>
      <c r="AU369" s="167" t="e">
        <f t="shared" ca="1" si="1167"/>
        <v>#REF!</v>
      </c>
      <c r="AV369" s="167" t="e">
        <f t="shared" ca="1" si="1168"/>
        <v>#REF!</v>
      </c>
      <c r="AW369" s="167" t="e">
        <f t="shared" ca="1" si="1169"/>
        <v>#REF!</v>
      </c>
      <c r="AX369" s="167" t="e">
        <f t="shared" ca="1" si="1170"/>
        <v>#REF!</v>
      </c>
      <c r="AY369" s="167" t="e">
        <f t="shared" ca="1" si="1171"/>
        <v>#REF!</v>
      </c>
      <c r="AZ369" s="167" t="e">
        <f t="shared" ca="1" si="1172"/>
        <v>#REF!</v>
      </c>
      <c r="BA369" s="167" t="e">
        <f t="shared" ca="1" si="1173"/>
        <v>#REF!</v>
      </c>
      <c r="BB369" s="167" t="e">
        <f t="shared" ca="1" si="1174"/>
        <v>#REF!</v>
      </c>
      <c r="BC369" s="167" t="e">
        <f t="shared" ca="1" si="1175"/>
        <v>#REF!</v>
      </c>
      <c r="BD369" s="167" t="e">
        <f t="shared" ca="1" si="1176"/>
        <v>#REF!</v>
      </c>
      <c r="BE369" s="167" t="e">
        <f t="shared" ca="1" si="1177"/>
        <v>#REF!</v>
      </c>
      <c r="BF369" s="18"/>
      <c r="BG369" s="168">
        <f>INDEX('2_Needs'!$F:$F,MATCH($A369,'2_Needs'!$A:$A,0))</f>
        <v>1.4508889213335195E-3</v>
      </c>
      <c r="BH369" s="114"/>
      <c r="BI369" s="167">
        <f t="shared" ref="BI369:BX369" si="1280">IF(BI$3="reset",$BG369*BI$6,BH369*(1+$C$4))</f>
        <v>0</v>
      </c>
      <c r="BJ369" s="167">
        <f t="shared" si="1280"/>
        <v>0</v>
      </c>
      <c r="BK369" s="167">
        <f t="shared" si="1280"/>
        <v>0</v>
      </c>
      <c r="BL369" s="167">
        <f t="shared" si="1280"/>
        <v>0</v>
      </c>
      <c r="BM369" s="167">
        <f t="shared" si="1280"/>
        <v>0</v>
      </c>
      <c r="BN369" s="167">
        <f t="shared" si="1280"/>
        <v>0</v>
      </c>
      <c r="BO369" s="167">
        <f t="shared" si="1280"/>
        <v>0</v>
      </c>
      <c r="BP369" s="167">
        <f t="shared" si="1280"/>
        <v>0</v>
      </c>
      <c r="BQ369" s="167">
        <f t="shared" si="1280"/>
        <v>0</v>
      </c>
      <c r="BR369" s="167">
        <f t="shared" si="1280"/>
        <v>0</v>
      </c>
      <c r="BS369" s="167">
        <f t="shared" si="1280"/>
        <v>0</v>
      </c>
      <c r="BT369" s="167">
        <f t="shared" si="1280"/>
        <v>0</v>
      </c>
      <c r="BU369" s="167">
        <f t="shared" si="1280"/>
        <v>0</v>
      </c>
      <c r="BV369" s="167">
        <f t="shared" si="1280"/>
        <v>0</v>
      </c>
      <c r="BW369" s="167">
        <f t="shared" si="1280"/>
        <v>0</v>
      </c>
      <c r="BX369" s="167">
        <f t="shared" si="1280"/>
        <v>0</v>
      </c>
      <c r="BZ369" s="167" t="e">
        <f t="shared" ca="1" si="1096"/>
        <v>#REF!</v>
      </c>
      <c r="CA369" s="167" t="e">
        <f t="shared" ca="1" si="1097"/>
        <v>#REF!</v>
      </c>
      <c r="CB369" s="167" t="e">
        <f t="shared" ca="1" si="1098"/>
        <v>#REF!</v>
      </c>
      <c r="CC369" s="167" t="e">
        <f t="shared" ca="1" si="1099"/>
        <v>#REF!</v>
      </c>
      <c r="CD369" s="167" t="e">
        <f t="shared" ca="1" si="1100"/>
        <v>#REF!</v>
      </c>
      <c r="CE369" s="167" t="e">
        <f t="shared" ca="1" si="1101"/>
        <v>#REF!</v>
      </c>
      <c r="CF369" s="167" t="e">
        <f t="shared" ca="1" si="1102"/>
        <v>#REF!</v>
      </c>
      <c r="CG369" s="167" t="e">
        <f t="shared" ca="1" si="1103"/>
        <v>#REF!</v>
      </c>
      <c r="CH369" s="167" t="e">
        <f t="shared" ca="1" si="1104"/>
        <v>#REF!</v>
      </c>
      <c r="CI369" s="167" t="e">
        <f t="shared" ca="1" si="1105"/>
        <v>#REF!</v>
      </c>
      <c r="CJ369" s="167" t="e">
        <f t="shared" ca="1" si="1106"/>
        <v>#REF!</v>
      </c>
      <c r="CK369" s="167" t="e">
        <f t="shared" ca="1" si="1107"/>
        <v>#REF!</v>
      </c>
      <c r="CL369" s="167" t="e">
        <f t="shared" ca="1" si="1108"/>
        <v>#REF!</v>
      </c>
      <c r="CM369" s="167" t="e">
        <f t="shared" ca="1" si="1109"/>
        <v>#REF!</v>
      </c>
      <c r="CN369" s="167" t="e">
        <f t="shared" ca="1" si="1110"/>
        <v>#REF!</v>
      </c>
      <c r="CO369" s="167" t="e">
        <f t="shared" ca="1" si="1111"/>
        <v>#REF!</v>
      </c>
      <c r="CQ369" s="167" t="e">
        <f t="shared" ca="1" si="1112"/>
        <v>#REF!</v>
      </c>
      <c r="CR369" s="167" t="e">
        <f t="shared" ca="1" si="1113"/>
        <v>#REF!</v>
      </c>
      <c r="CS369" s="167" t="e">
        <f t="shared" ca="1" si="1114"/>
        <v>#REF!</v>
      </c>
      <c r="CT369" s="167" t="e">
        <f t="shared" ca="1" si="1115"/>
        <v>#REF!</v>
      </c>
      <c r="CU369" s="167" t="e">
        <f t="shared" ca="1" si="1116"/>
        <v>#REF!</v>
      </c>
      <c r="CV369" s="167" t="e">
        <f t="shared" ca="1" si="1117"/>
        <v>#REF!</v>
      </c>
      <c r="CW369" s="167" t="e">
        <f t="shared" ca="1" si="1118"/>
        <v>#REF!</v>
      </c>
      <c r="CX369" s="167" t="e">
        <f t="shared" ca="1" si="1119"/>
        <v>#REF!</v>
      </c>
      <c r="CY369" s="167" t="e">
        <f t="shared" ca="1" si="1120"/>
        <v>#REF!</v>
      </c>
      <c r="CZ369" s="167" t="e">
        <f t="shared" ca="1" si="1121"/>
        <v>#REF!</v>
      </c>
      <c r="DA369" s="167" t="e">
        <f t="shared" ca="1" si="1122"/>
        <v>#REF!</v>
      </c>
      <c r="DB369" s="167" t="e">
        <f t="shared" ca="1" si="1123"/>
        <v>#REF!</v>
      </c>
      <c r="DC369" s="167" t="e">
        <f t="shared" ca="1" si="1124"/>
        <v>#REF!</v>
      </c>
      <c r="DD369" s="167" t="e">
        <f t="shared" ca="1" si="1125"/>
        <v>#REF!</v>
      </c>
      <c r="DE369" s="167" t="e">
        <f t="shared" ca="1" si="1126"/>
        <v>#REF!</v>
      </c>
      <c r="DF369" s="167" t="e">
        <f t="shared" ca="1" si="1127"/>
        <v>#REF!</v>
      </c>
      <c r="DH369" s="167">
        <f t="shared" si="1128"/>
        <v>0</v>
      </c>
      <c r="DI369" s="167">
        <f t="shared" si="1129"/>
        <v>0</v>
      </c>
      <c r="DJ369" s="167">
        <f t="shared" si="1130"/>
        <v>0</v>
      </c>
      <c r="DK369" s="167">
        <f t="shared" si="1131"/>
        <v>0</v>
      </c>
      <c r="DL369" s="167">
        <f t="shared" si="1132"/>
        <v>0</v>
      </c>
      <c r="DM369" s="167">
        <f t="shared" si="1133"/>
        <v>0</v>
      </c>
      <c r="DN369" s="167">
        <f t="shared" si="1134"/>
        <v>0</v>
      </c>
      <c r="DO369" s="167">
        <f t="shared" si="1135"/>
        <v>0</v>
      </c>
      <c r="DP369" s="167">
        <f t="shared" si="1136"/>
        <v>0</v>
      </c>
      <c r="DQ369" s="167">
        <f t="shared" si="1137"/>
        <v>0</v>
      </c>
      <c r="DR369" s="167">
        <f t="shared" si="1138"/>
        <v>0</v>
      </c>
      <c r="DS369" s="167">
        <f t="shared" si="1139"/>
        <v>0</v>
      </c>
      <c r="DT369" s="167">
        <f t="shared" si="1140"/>
        <v>0</v>
      </c>
      <c r="DU369" s="167">
        <f t="shared" si="1141"/>
        <v>0</v>
      </c>
      <c r="DV369" s="167">
        <f t="shared" si="1142"/>
        <v>0</v>
      </c>
      <c r="DW369" s="167">
        <f t="shared" si="1143"/>
        <v>0</v>
      </c>
      <c r="DY369" s="167" t="e">
        <f t="shared" ca="1" si="1179"/>
        <v>#REF!</v>
      </c>
      <c r="DZ369" s="167" t="e">
        <f t="shared" ca="1" si="1180"/>
        <v>#REF!</v>
      </c>
      <c r="EA369" s="167" t="e">
        <f t="shared" ca="1" si="1181"/>
        <v>#REF!</v>
      </c>
      <c r="EB369" s="167" t="e">
        <f t="shared" ca="1" si="1182"/>
        <v>#REF!</v>
      </c>
      <c r="EC369" s="167" t="e">
        <f t="shared" ca="1" si="1183"/>
        <v>#REF!</v>
      </c>
      <c r="ED369" s="167" t="e">
        <f t="shared" ca="1" si="1184"/>
        <v>#REF!</v>
      </c>
      <c r="EE369" s="167" t="e">
        <f t="shared" ca="1" si="1185"/>
        <v>#REF!</v>
      </c>
      <c r="EF369" s="167" t="e">
        <f t="shared" ca="1" si="1186"/>
        <v>#REF!</v>
      </c>
      <c r="EG369" s="167" t="e">
        <f t="shared" ca="1" si="1187"/>
        <v>#REF!</v>
      </c>
      <c r="EH369" s="167" t="e">
        <f t="shared" ca="1" si="1188"/>
        <v>#REF!</v>
      </c>
      <c r="EI369" s="167" t="e">
        <f t="shared" ca="1" si="1189"/>
        <v>#REF!</v>
      </c>
      <c r="EJ369" s="167" t="e">
        <f t="shared" ca="1" si="1190"/>
        <v>#REF!</v>
      </c>
      <c r="EK369" s="167" t="e">
        <f t="shared" ca="1" si="1191"/>
        <v>#REF!</v>
      </c>
      <c r="EL369" s="167" t="e">
        <f t="shared" ca="1" si="1192"/>
        <v>#REF!</v>
      </c>
      <c r="EM369" s="167" t="e">
        <f t="shared" ca="1" si="1193"/>
        <v>#REF!</v>
      </c>
      <c r="EN369" s="167" t="e">
        <f t="shared" ca="1" si="1194"/>
        <v>#REF!</v>
      </c>
      <c r="EP369" s="167">
        <f t="shared" si="1195"/>
        <v>0</v>
      </c>
      <c r="EQ369" s="167">
        <f t="shared" si="1196"/>
        <v>0</v>
      </c>
      <c r="ER369" s="167">
        <f t="shared" si="1197"/>
        <v>0</v>
      </c>
      <c r="ES369" s="167">
        <f t="shared" si="1198"/>
        <v>0</v>
      </c>
      <c r="ET369" s="167">
        <f t="shared" si="1199"/>
        <v>0</v>
      </c>
      <c r="EU369" s="167">
        <f t="shared" si="1200"/>
        <v>0</v>
      </c>
      <c r="EV369" s="167">
        <f t="shared" si="1201"/>
        <v>0</v>
      </c>
      <c r="EW369" s="167">
        <f t="shared" si="1202"/>
        <v>0</v>
      </c>
      <c r="EX369" s="167">
        <f t="shared" si="1203"/>
        <v>0</v>
      </c>
      <c r="EY369" s="167">
        <f t="shared" si="1204"/>
        <v>0</v>
      </c>
      <c r="EZ369" s="167">
        <f t="shared" si="1205"/>
        <v>0</v>
      </c>
      <c r="FA369" s="167">
        <f t="shared" si="1206"/>
        <v>0</v>
      </c>
      <c r="FB369" s="167">
        <f t="shared" si="1207"/>
        <v>0</v>
      </c>
      <c r="FC369" s="167">
        <f t="shared" si="1208"/>
        <v>0</v>
      </c>
      <c r="FD369" s="167">
        <f t="shared" si="1209"/>
        <v>0</v>
      </c>
      <c r="FE369" s="167">
        <f t="shared" si="1210"/>
        <v>0</v>
      </c>
      <c r="FG369" s="167">
        <f t="shared" si="1211"/>
        <v>0</v>
      </c>
      <c r="FH369" s="167">
        <f t="shared" si="1212"/>
        <v>0</v>
      </c>
      <c r="FI369" s="167">
        <f t="shared" si="1213"/>
        <v>0</v>
      </c>
      <c r="FJ369" s="167">
        <f t="shared" si="1214"/>
        <v>0</v>
      </c>
      <c r="FK369" s="167">
        <f t="shared" si="1215"/>
        <v>0</v>
      </c>
      <c r="FL369" s="167">
        <f t="shared" si="1216"/>
        <v>0</v>
      </c>
      <c r="FM369" s="167">
        <f t="shared" si="1217"/>
        <v>0</v>
      </c>
      <c r="FN369" s="167">
        <f t="shared" si="1218"/>
        <v>0</v>
      </c>
      <c r="FO369" s="167">
        <f t="shared" si="1219"/>
        <v>0</v>
      </c>
      <c r="FP369" s="167">
        <f t="shared" si="1220"/>
        <v>0</v>
      </c>
      <c r="FQ369" s="167">
        <f t="shared" si="1221"/>
        <v>0</v>
      </c>
      <c r="FR369" s="167">
        <f t="shared" si="1222"/>
        <v>0</v>
      </c>
      <c r="FS369" s="167">
        <f t="shared" si="1223"/>
        <v>0</v>
      </c>
      <c r="FT369" s="167">
        <f t="shared" si="1224"/>
        <v>0</v>
      </c>
      <c r="FU369" s="167">
        <f t="shared" si="1225"/>
        <v>0</v>
      </c>
      <c r="FV369" s="167">
        <f t="shared" si="1226"/>
        <v>0</v>
      </c>
      <c r="FX369" s="167">
        <f t="shared" si="1227"/>
        <v>0</v>
      </c>
      <c r="FY369" s="167">
        <f t="shared" si="1228"/>
        <v>0</v>
      </c>
      <c r="FZ369" s="167">
        <f t="shared" si="1229"/>
        <v>0</v>
      </c>
      <c r="GA369" s="167">
        <f t="shared" si="1230"/>
        <v>0</v>
      </c>
      <c r="GB369" s="167">
        <f t="shared" si="1231"/>
        <v>0</v>
      </c>
      <c r="GC369" s="167">
        <f t="shared" si="1232"/>
        <v>0</v>
      </c>
      <c r="GD369" s="167">
        <f t="shared" si="1233"/>
        <v>0</v>
      </c>
      <c r="GE369" s="167">
        <f t="shared" si="1234"/>
        <v>0</v>
      </c>
      <c r="GF369" s="167">
        <f t="shared" si="1235"/>
        <v>0</v>
      </c>
      <c r="GG369" s="167">
        <f t="shared" si="1236"/>
        <v>0</v>
      </c>
      <c r="GH369" s="167">
        <f t="shared" si="1237"/>
        <v>0</v>
      </c>
      <c r="GI369" s="167">
        <f t="shared" si="1238"/>
        <v>0</v>
      </c>
      <c r="GJ369" s="167">
        <f t="shared" si="1239"/>
        <v>0</v>
      </c>
      <c r="GK369" s="167">
        <f t="shared" si="1240"/>
        <v>0</v>
      </c>
      <c r="GL369" s="167">
        <f t="shared" si="1241"/>
        <v>0</v>
      </c>
      <c r="GM369" s="167">
        <f t="shared" si="1242"/>
        <v>0</v>
      </c>
      <c r="GO369" s="167" t="e">
        <f t="shared" ca="1" si="1077"/>
        <v>#REF!</v>
      </c>
      <c r="GP369" s="167" t="e">
        <f t="shared" ca="1" si="1277"/>
        <v>#REF!</v>
      </c>
      <c r="GQ369" s="167" t="e">
        <f t="shared" ca="1" si="1277"/>
        <v>#REF!</v>
      </c>
      <c r="GR369" s="167" t="e">
        <f t="shared" ca="1" si="1277"/>
        <v>#REF!</v>
      </c>
      <c r="GS369" s="167" t="e">
        <f t="shared" ca="1" si="1277"/>
        <v>#REF!</v>
      </c>
      <c r="GT369" s="167" t="e">
        <f t="shared" ca="1" si="1277"/>
        <v>#REF!</v>
      </c>
      <c r="GU369" s="167" t="e">
        <f t="shared" ca="1" si="1277"/>
        <v>#REF!</v>
      </c>
      <c r="GV369" s="167" t="e">
        <f t="shared" ca="1" si="1277"/>
        <v>#REF!</v>
      </c>
      <c r="GW369" s="167" t="e">
        <f t="shared" ca="1" si="1277"/>
        <v>#REF!</v>
      </c>
      <c r="GX369" s="167" t="e">
        <f t="shared" ca="1" si="1277"/>
        <v>#REF!</v>
      </c>
      <c r="GY369" s="167" t="e">
        <f t="shared" ca="1" si="1277"/>
        <v>#REF!</v>
      </c>
      <c r="GZ369" s="167" t="e">
        <f t="shared" ca="1" si="1277"/>
        <v>#REF!</v>
      </c>
      <c r="HA369" s="167" t="e">
        <f t="shared" ca="1" si="1277"/>
        <v>#REF!</v>
      </c>
      <c r="HB369" s="167" t="e">
        <f t="shared" ca="1" si="1277"/>
        <v>#REF!</v>
      </c>
      <c r="HC369" s="167" t="e">
        <f t="shared" ca="1" si="1277"/>
        <v>#REF!</v>
      </c>
      <c r="HD369" s="167" t="e">
        <f t="shared" ca="1" si="1277"/>
        <v>#REF!</v>
      </c>
      <c r="HF369" s="167" t="e">
        <f t="shared" ca="1" si="1144"/>
        <v>#REF!</v>
      </c>
      <c r="HG369" s="167" t="e">
        <f t="shared" ca="1" si="1145"/>
        <v>#REF!</v>
      </c>
      <c r="HH369" s="167" t="e">
        <f t="shared" ca="1" si="1146"/>
        <v>#REF!</v>
      </c>
      <c r="HI369" s="167" t="e">
        <f t="shared" ca="1" si="1147"/>
        <v>#REF!</v>
      </c>
      <c r="HJ369" s="167" t="e">
        <f t="shared" ca="1" si="1148"/>
        <v>#REF!</v>
      </c>
      <c r="HK369" s="167" t="e">
        <f t="shared" ca="1" si="1149"/>
        <v>#REF!</v>
      </c>
      <c r="HL369" s="167" t="e">
        <f t="shared" ca="1" si="1150"/>
        <v>#REF!</v>
      </c>
      <c r="HM369" s="167" t="e">
        <f t="shared" ca="1" si="1151"/>
        <v>#REF!</v>
      </c>
      <c r="HN369" s="167" t="e">
        <f t="shared" ca="1" si="1152"/>
        <v>#REF!</v>
      </c>
      <c r="HO369" s="167" t="e">
        <f t="shared" ca="1" si="1153"/>
        <v>#REF!</v>
      </c>
      <c r="HP369" s="167" t="e">
        <f t="shared" ca="1" si="1154"/>
        <v>#REF!</v>
      </c>
      <c r="HQ369" s="167" t="e">
        <f t="shared" ca="1" si="1155"/>
        <v>#REF!</v>
      </c>
      <c r="HR369" s="167" t="e">
        <f t="shared" ca="1" si="1156"/>
        <v>#REF!</v>
      </c>
      <c r="HS369" s="167" t="e">
        <f t="shared" ca="1" si="1157"/>
        <v>#REF!</v>
      </c>
      <c r="HT369" s="167" t="e">
        <f t="shared" ca="1" si="1158"/>
        <v>#REF!</v>
      </c>
      <c r="HU369" s="167" t="e">
        <f t="shared" ca="1" si="1159"/>
        <v>#REF!</v>
      </c>
      <c r="HW369" s="167" t="e">
        <f t="shared" ca="1" si="1160"/>
        <v>#REF!</v>
      </c>
      <c r="HX369" s="167">
        <f t="shared" si="1161"/>
        <v>0</v>
      </c>
      <c r="HY369" s="167" t="e">
        <f t="shared" ca="1" si="1243"/>
        <v>#REF!</v>
      </c>
      <c r="HZ369" s="219" t="e">
        <f t="shared" ca="1" si="1244"/>
        <v>#REF!</v>
      </c>
    </row>
    <row r="370" spans="1:234" s="48" customFormat="1">
      <c r="A370" s="3" t="s">
        <v>734</v>
      </c>
      <c r="B370" s="202" t="str">
        <f>INDEX('Ref1'!$E:$E,MATCH(A370,'Ref1'!$A:$A,0))</f>
        <v>West Devon</v>
      </c>
      <c r="C370" s="42" t="str">
        <f>INDEX(Data1!B:B,MATCH(A370,Data1!A:A,0))</f>
        <v>SD</v>
      </c>
      <c r="D370" s="253" t="str">
        <f>INDEX(Data1!C:C,MATCH(A370,Data1!A:A,0))</f>
        <v>SW</v>
      </c>
      <c r="E370" s="200" t="str">
        <f>IF($C$6="No","No",IF(COUNTIF(Inputs!$K$359:$K$398,$A370)&gt;0,"Yes","No"))</f>
        <v>No</v>
      </c>
      <c r="F370" s="404"/>
      <c r="G370" s="62">
        <f>INDEX('4_RatesSplit'!K:K,MATCH($A370,'4_RatesSplit'!$A:$A,0))</f>
        <v>0</v>
      </c>
      <c r="H370" s="171">
        <f>INDEX('4_RatesSplit'!L:L,MATCH($A370,'4_RatesSplit'!$A:$A,0))</f>
        <v>0</v>
      </c>
      <c r="I370" s="167">
        <f>INDEX('4_RatesSplit'!M:M,MATCH($A370,'4_RatesSplit'!$A:$A,0))</f>
        <v>0</v>
      </c>
      <c r="J370" s="167">
        <f>INDEX('4_RatesSplit'!N:N,MATCH($A370,'4_RatesSplit'!$A:$A,0))</f>
        <v>0</v>
      </c>
      <c r="K370" s="167">
        <f>INDEX('4_RatesSplit'!O:O,MATCH($A370,'4_RatesSplit'!$A:$A,0))</f>
        <v>0</v>
      </c>
      <c r="L370" s="167">
        <f>INDEX('4_RatesSplit'!P:P,MATCH($A370,'4_RatesSplit'!$A:$A,0))</f>
        <v>0</v>
      </c>
      <c r="M370" s="167">
        <f>INDEX('4_RatesSplit'!Q:Q,MATCH($A370,'4_RatesSplit'!$A:$A,0))</f>
        <v>0</v>
      </c>
      <c r="N370" s="167">
        <f>INDEX('4_RatesSplit'!R:R,MATCH($A370,'4_RatesSplit'!$A:$A,0))</f>
        <v>0</v>
      </c>
      <c r="O370" s="167">
        <f>INDEX('4_RatesSplit'!S:S,MATCH($A370,'4_RatesSplit'!$A:$A,0))</f>
        <v>0</v>
      </c>
      <c r="P370" s="167">
        <f>INDEX('4_RatesSplit'!T:T,MATCH($A370,'4_RatesSplit'!$A:$A,0))</f>
        <v>0</v>
      </c>
      <c r="Q370" s="167">
        <f>INDEX('4_RatesSplit'!U:U,MATCH($A370,'4_RatesSplit'!$A:$A,0))</f>
        <v>0</v>
      </c>
      <c r="R370" s="167">
        <f>INDEX('4_RatesSplit'!V:V,MATCH($A370,'4_RatesSplit'!$A:$A,0))</f>
        <v>0</v>
      </c>
      <c r="S370" s="167">
        <f>INDEX('4_RatesSplit'!W:W,MATCH($A370,'4_RatesSplit'!$A:$A,0))</f>
        <v>0</v>
      </c>
      <c r="T370" s="167">
        <f>INDEX('4_RatesSplit'!X:X,MATCH($A370,'4_RatesSplit'!$A:$A,0))</f>
        <v>0</v>
      </c>
      <c r="U370" s="167">
        <f>INDEX('4_RatesSplit'!Y:Y,MATCH($A370,'4_RatesSplit'!$A:$A,0))</f>
        <v>0</v>
      </c>
      <c r="V370" s="167">
        <f>INDEX('4_RatesSplit'!Z:Z,MATCH($A370,'4_RatesSplit'!$A:$A,0))</f>
        <v>0</v>
      </c>
      <c r="W370" s="167">
        <f>INDEX('4_RatesSplit'!AA:AA,MATCH($A370,'4_RatesSplit'!$A:$A,0))</f>
        <v>0</v>
      </c>
      <c r="X370" s="18"/>
      <c r="Y370" s="168" t="e">
        <f ca="1">INDEX('4_RatesSplit'!AT:AT,MATCH($A370,'4_RatesSplit'!$A:$A,0))</f>
        <v>#REF!</v>
      </c>
      <c r="Z370" s="168" t="e">
        <f ca="1">INDEX('4_RatesSplit'!AU:AU,MATCH($A370,'4_RatesSplit'!$A:$A,0))</f>
        <v>#REF!</v>
      </c>
      <c r="AA370" s="168" t="e">
        <f ca="1">INDEX('4_RatesSplit'!AV:AV,MATCH($A370,'4_RatesSplit'!$A:$A,0))</f>
        <v>#REF!</v>
      </c>
      <c r="AB370" s="168" t="e">
        <f ca="1">INDEX('4_RatesSplit'!AW:AW,MATCH($A370,'4_RatesSplit'!$A:$A,0))</f>
        <v>#REF!</v>
      </c>
      <c r="AC370" s="168" t="e">
        <f ca="1">INDEX('4_RatesSplit'!AX:AX,MATCH($A370,'4_RatesSplit'!$A:$A,0))</f>
        <v>#REF!</v>
      </c>
      <c r="AD370" s="168" t="e">
        <f ca="1">INDEX('4_RatesSplit'!AY:AY,MATCH($A370,'4_RatesSplit'!$A:$A,0))</f>
        <v>#REF!</v>
      </c>
      <c r="AE370" s="168" t="e">
        <f ca="1">INDEX('4_RatesSplit'!AZ:AZ,MATCH($A370,'4_RatesSplit'!$A:$A,0))</f>
        <v>#REF!</v>
      </c>
      <c r="AF370" s="168" t="e">
        <f ca="1">INDEX('4_RatesSplit'!BA:BA,MATCH($A370,'4_RatesSplit'!$A:$A,0))</f>
        <v>#REF!</v>
      </c>
      <c r="AG370" s="168" t="e">
        <f ca="1">INDEX('4_RatesSplit'!BB:BB,MATCH($A370,'4_RatesSplit'!$A:$A,0))</f>
        <v>#REF!</v>
      </c>
      <c r="AH370" s="168" t="e">
        <f ca="1">INDEX('4_RatesSplit'!BC:BC,MATCH($A370,'4_RatesSplit'!$A:$A,0))</f>
        <v>#REF!</v>
      </c>
      <c r="AI370" s="168" t="e">
        <f ca="1">INDEX('4_RatesSplit'!BD:BD,MATCH($A370,'4_RatesSplit'!$A:$A,0))</f>
        <v>#REF!</v>
      </c>
      <c r="AJ370" s="168" t="e">
        <f ca="1">INDEX('4_RatesSplit'!BE:BE,MATCH($A370,'4_RatesSplit'!$A:$A,0))</f>
        <v>#REF!</v>
      </c>
      <c r="AK370" s="168" t="e">
        <f ca="1">INDEX('4_RatesSplit'!BF:BF,MATCH($A370,'4_RatesSplit'!$A:$A,0))</f>
        <v>#REF!</v>
      </c>
      <c r="AL370" s="168" t="e">
        <f ca="1">INDEX('4_RatesSplit'!BG:BG,MATCH($A370,'4_RatesSplit'!$A:$A,0))</f>
        <v>#REF!</v>
      </c>
      <c r="AM370" s="168" t="e">
        <f ca="1">INDEX('4_RatesSplit'!BH:BH,MATCH($A370,'4_RatesSplit'!$A:$A,0))</f>
        <v>#REF!</v>
      </c>
      <c r="AN370" s="198" t="e">
        <f ca="1">INDEX('4_RatesSplit'!BI:BI,MATCH($A370,'4_RatesSplit'!$A:$A,0))</f>
        <v>#REF!</v>
      </c>
      <c r="AO370" s="114"/>
      <c r="AP370" s="167" t="e">
        <f t="shared" ca="1" si="1162"/>
        <v>#REF!</v>
      </c>
      <c r="AQ370" s="167" t="e">
        <f t="shared" ca="1" si="1163"/>
        <v>#REF!</v>
      </c>
      <c r="AR370" s="167" t="e">
        <f t="shared" ca="1" si="1164"/>
        <v>#REF!</v>
      </c>
      <c r="AS370" s="167" t="e">
        <f t="shared" ca="1" si="1165"/>
        <v>#REF!</v>
      </c>
      <c r="AT370" s="167" t="e">
        <f t="shared" ca="1" si="1166"/>
        <v>#REF!</v>
      </c>
      <c r="AU370" s="167" t="e">
        <f t="shared" ca="1" si="1167"/>
        <v>#REF!</v>
      </c>
      <c r="AV370" s="167" t="e">
        <f t="shared" ca="1" si="1168"/>
        <v>#REF!</v>
      </c>
      <c r="AW370" s="167" t="e">
        <f t="shared" ca="1" si="1169"/>
        <v>#REF!</v>
      </c>
      <c r="AX370" s="167" t="e">
        <f t="shared" ca="1" si="1170"/>
        <v>#REF!</v>
      </c>
      <c r="AY370" s="167" t="e">
        <f t="shared" ca="1" si="1171"/>
        <v>#REF!</v>
      </c>
      <c r="AZ370" s="167" t="e">
        <f t="shared" ca="1" si="1172"/>
        <v>#REF!</v>
      </c>
      <c r="BA370" s="167" t="e">
        <f t="shared" ca="1" si="1173"/>
        <v>#REF!</v>
      </c>
      <c r="BB370" s="167" t="e">
        <f t="shared" ca="1" si="1174"/>
        <v>#REF!</v>
      </c>
      <c r="BC370" s="167" t="e">
        <f t="shared" ca="1" si="1175"/>
        <v>#REF!</v>
      </c>
      <c r="BD370" s="167" t="e">
        <f t="shared" ca="1" si="1176"/>
        <v>#REF!</v>
      </c>
      <c r="BE370" s="167" t="e">
        <f t="shared" ca="1" si="1177"/>
        <v>#REF!</v>
      </c>
      <c r="BF370" s="18"/>
      <c r="BG370" s="168">
        <f>INDEX('2_Needs'!$F:$F,MATCH($A370,'2_Needs'!$A:$A,0))</f>
        <v>1.3209335077987662E-4</v>
      </c>
      <c r="BH370" s="114"/>
      <c r="BI370" s="167">
        <f t="shared" ref="BI370:BX370" si="1281">IF(BI$3="reset",$BG370*BI$6,BH370*(1+$C$4))</f>
        <v>0</v>
      </c>
      <c r="BJ370" s="167">
        <f t="shared" si="1281"/>
        <v>0</v>
      </c>
      <c r="BK370" s="167">
        <f t="shared" si="1281"/>
        <v>0</v>
      </c>
      <c r="BL370" s="167">
        <f t="shared" si="1281"/>
        <v>0</v>
      </c>
      <c r="BM370" s="167">
        <f t="shared" si="1281"/>
        <v>0</v>
      </c>
      <c r="BN370" s="167">
        <f t="shared" si="1281"/>
        <v>0</v>
      </c>
      <c r="BO370" s="167">
        <f t="shared" si="1281"/>
        <v>0</v>
      </c>
      <c r="BP370" s="167">
        <f t="shared" si="1281"/>
        <v>0</v>
      </c>
      <c r="BQ370" s="167">
        <f t="shared" si="1281"/>
        <v>0</v>
      </c>
      <c r="BR370" s="167">
        <f t="shared" si="1281"/>
        <v>0</v>
      </c>
      <c r="BS370" s="167">
        <f t="shared" si="1281"/>
        <v>0</v>
      </c>
      <c r="BT370" s="167">
        <f t="shared" si="1281"/>
        <v>0</v>
      </c>
      <c r="BU370" s="167">
        <f t="shared" si="1281"/>
        <v>0</v>
      </c>
      <c r="BV370" s="167">
        <f t="shared" si="1281"/>
        <v>0</v>
      </c>
      <c r="BW370" s="167">
        <f t="shared" si="1281"/>
        <v>0</v>
      </c>
      <c r="BX370" s="167">
        <f t="shared" si="1281"/>
        <v>0</v>
      </c>
      <c r="BZ370" s="167" t="e">
        <f t="shared" ca="1" si="1096"/>
        <v>#REF!</v>
      </c>
      <c r="CA370" s="167" t="e">
        <f t="shared" ca="1" si="1097"/>
        <v>#REF!</v>
      </c>
      <c r="CB370" s="167" t="e">
        <f t="shared" ca="1" si="1098"/>
        <v>#REF!</v>
      </c>
      <c r="CC370" s="167" t="e">
        <f t="shared" ca="1" si="1099"/>
        <v>#REF!</v>
      </c>
      <c r="CD370" s="167" t="e">
        <f t="shared" ca="1" si="1100"/>
        <v>#REF!</v>
      </c>
      <c r="CE370" s="167" t="e">
        <f t="shared" ca="1" si="1101"/>
        <v>#REF!</v>
      </c>
      <c r="CF370" s="167" t="e">
        <f t="shared" ca="1" si="1102"/>
        <v>#REF!</v>
      </c>
      <c r="CG370" s="167" t="e">
        <f t="shared" ca="1" si="1103"/>
        <v>#REF!</v>
      </c>
      <c r="CH370" s="167" t="e">
        <f t="shared" ca="1" si="1104"/>
        <v>#REF!</v>
      </c>
      <c r="CI370" s="167" t="e">
        <f t="shared" ca="1" si="1105"/>
        <v>#REF!</v>
      </c>
      <c r="CJ370" s="167" t="e">
        <f t="shared" ca="1" si="1106"/>
        <v>#REF!</v>
      </c>
      <c r="CK370" s="167" t="e">
        <f t="shared" ca="1" si="1107"/>
        <v>#REF!</v>
      </c>
      <c r="CL370" s="167" t="e">
        <f t="shared" ca="1" si="1108"/>
        <v>#REF!</v>
      </c>
      <c r="CM370" s="167" t="e">
        <f t="shared" ca="1" si="1109"/>
        <v>#REF!</v>
      </c>
      <c r="CN370" s="167" t="e">
        <f t="shared" ca="1" si="1110"/>
        <v>#REF!</v>
      </c>
      <c r="CO370" s="167" t="e">
        <f t="shared" ca="1" si="1111"/>
        <v>#REF!</v>
      </c>
      <c r="CQ370" s="167" t="e">
        <f t="shared" ca="1" si="1112"/>
        <v>#REF!</v>
      </c>
      <c r="CR370" s="167" t="e">
        <f t="shared" ca="1" si="1113"/>
        <v>#REF!</v>
      </c>
      <c r="CS370" s="167" t="e">
        <f t="shared" ca="1" si="1114"/>
        <v>#REF!</v>
      </c>
      <c r="CT370" s="167" t="e">
        <f t="shared" ca="1" si="1115"/>
        <v>#REF!</v>
      </c>
      <c r="CU370" s="167" t="e">
        <f t="shared" ca="1" si="1116"/>
        <v>#REF!</v>
      </c>
      <c r="CV370" s="167" t="e">
        <f t="shared" ca="1" si="1117"/>
        <v>#REF!</v>
      </c>
      <c r="CW370" s="167" t="e">
        <f t="shared" ca="1" si="1118"/>
        <v>#REF!</v>
      </c>
      <c r="CX370" s="167" t="e">
        <f t="shared" ca="1" si="1119"/>
        <v>#REF!</v>
      </c>
      <c r="CY370" s="167" t="e">
        <f t="shared" ca="1" si="1120"/>
        <v>#REF!</v>
      </c>
      <c r="CZ370" s="167" t="e">
        <f t="shared" ca="1" si="1121"/>
        <v>#REF!</v>
      </c>
      <c r="DA370" s="167" t="e">
        <f t="shared" ca="1" si="1122"/>
        <v>#REF!</v>
      </c>
      <c r="DB370" s="167" t="e">
        <f t="shared" ca="1" si="1123"/>
        <v>#REF!</v>
      </c>
      <c r="DC370" s="167" t="e">
        <f t="shared" ca="1" si="1124"/>
        <v>#REF!</v>
      </c>
      <c r="DD370" s="167" t="e">
        <f t="shared" ca="1" si="1125"/>
        <v>#REF!</v>
      </c>
      <c r="DE370" s="167" t="e">
        <f t="shared" ca="1" si="1126"/>
        <v>#REF!</v>
      </c>
      <c r="DF370" s="167" t="e">
        <f t="shared" ca="1" si="1127"/>
        <v>#REF!</v>
      </c>
      <c r="DH370" s="167">
        <f t="shared" si="1128"/>
        <v>0</v>
      </c>
      <c r="DI370" s="167">
        <f t="shared" si="1129"/>
        <v>0</v>
      </c>
      <c r="DJ370" s="167">
        <f t="shared" si="1130"/>
        <v>0</v>
      </c>
      <c r="DK370" s="167">
        <f t="shared" si="1131"/>
        <v>0</v>
      </c>
      <c r="DL370" s="167">
        <f t="shared" si="1132"/>
        <v>0</v>
      </c>
      <c r="DM370" s="167">
        <f t="shared" si="1133"/>
        <v>0</v>
      </c>
      <c r="DN370" s="167">
        <f t="shared" si="1134"/>
        <v>0</v>
      </c>
      <c r="DO370" s="167">
        <f t="shared" si="1135"/>
        <v>0</v>
      </c>
      <c r="DP370" s="167">
        <f t="shared" si="1136"/>
        <v>0</v>
      </c>
      <c r="DQ370" s="167">
        <f t="shared" si="1137"/>
        <v>0</v>
      </c>
      <c r="DR370" s="167">
        <f t="shared" si="1138"/>
        <v>0</v>
      </c>
      <c r="DS370" s="167">
        <f t="shared" si="1139"/>
        <v>0</v>
      </c>
      <c r="DT370" s="167">
        <f t="shared" si="1140"/>
        <v>0</v>
      </c>
      <c r="DU370" s="167">
        <f t="shared" si="1141"/>
        <v>0</v>
      </c>
      <c r="DV370" s="167">
        <f t="shared" si="1142"/>
        <v>0</v>
      </c>
      <c r="DW370" s="167">
        <f t="shared" si="1143"/>
        <v>0</v>
      </c>
      <c r="DY370" s="167" t="e">
        <f t="shared" ca="1" si="1179"/>
        <v>#REF!</v>
      </c>
      <c r="DZ370" s="167" t="e">
        <f t="shared" ca="1" si="1180"/>
        <v>#REF!</v>
      </c>
      <c r="EA370" s="167" t="e">
        <f t="shared" ca="1" si="1181"/>
        <v>#REF!</v>
      </c>
      <c r="EB370" s="167" t="e">
        <f t="shared" ca="1" si="1182"/>
        <v>#REF!</v>
      </c>
      <c r="EC370" s="167" t="e">
        <f t="shared" ca="1" si="1183"/>
        <v>#REF!</v>
      </c>
      <c r="ED370" s="167" t="e">
        <f t="shared" ca="1" si="1184"/>
        <v>#REF!</v>
      </c>
      <c r="EE370" s="167" t="e">
        <f t="shared" ca="1" si="1185"/>
        <v>#REF!</v>
      </c>
      <c r="EF370" s="167" t="e">
        <f t="shared" ca="1" si="1186"/>
        <v>#REF!</v>
      </c>
      <c r="EG370" s="167" t="e">
        <f t="shared" ca="1" si="1187"/>
        <v>#REF!</v>
      </c>
      <c r="EH370" s="167" t="e">
        <f t="shared" ca="1" si="1188"/>
        <v>#REF!</v>
      </c>
      <c r="EI370" s="167" t="e">
        <f t="shared" ca="1" si="1189"/>
        <v>#REF!</v>
      </c>
      <c r="EJ370" s="167" t="e">
        <f t="shared" ca="1" si="1190"/>
        <v>#REF!</v>
      </c>
      <c r="EK370" s="167" t="e">
        <f t="shared" ca="1" si="1191"/>
        <v>#REF!</v>
      </c>
      <c r="EL370" s="167" t="e">
        <f t="shared" ca="1" si="1192"/>
        <v>#REF!</v>
      </c>
      <c r="EM370" s="167" t="e">
        <f t="shared" ca="1" si="1193"/>
        <v>#REF!</v>
      </c>
      <c r="EN370" s="167" t="e">
        <f t="shared" ca="1" si="1194"/>
        <v>#REF!</v>
      </c>
      <c r="EP370" s="167">
        <f t="shared" si="1195"/>
        <v>0</v>
      </c>
      <c r="EQ370" s="167">
        <f t="shared" si="1196"/>
        <v>0</v>
      </c>
      <c r="ER370" s="167">
        <f t="shared" si="1197"/>
        <v>0</v>
      </c>
      <c r="ES370" s="167">
        <f t="shared" si="1198"/>
        <v>0</v>
      </c>
      <c r="ET370" s="167">
        <f t="shared" si="1199"/>
        <v>0</v>
      </c>
      <c r="EU370" s="167">
        <f t="shared" si="1200"/>
        <v>0</v>
      </c>
      <c r="EV370" s="167">
        <f t="shared" si="1201"/>
        <v>0</v>
      </c>
      <c r="EW370" s="167">
        <f t="shared" si="1202"/>
        <v>0</v>
      </c>
      <c r="EX370" s="167">
        <f t="shared" si="1203"/>
        <v>0</v>
      </c>
      <c r="EY370" s="167">
        <f t="shared" si="1204"/>
        <v>0</v>
      </c>
      <c r="EZ370" s="167">
        <f t="shared" si="1205"/>
        <v>0</v>
      </c>
      <c r="FA370" s="167">
        <f t="shared" si="1206"/>
        <v>0</v>
      </c>
      <c r="FB370" s="167">
        <f t="shared" si="1207"/>
        <v>0</v>
      </c>
      <c r="FC370" s="167">
        <f t="shared" si="1208"/>
        <v>0</v>
      </c>
      <c r="FD370" s="167">
        <f t="shared" si="1209"/>
        <v>0</v>
      </c>
      <c r="FE370" s="167">
        <f t="shared" si="1210"/>
        <v>0</v>
      </c>
      <c r="FG370" s="167">
        <f t="shared" si="1211"/>
        <v>0</v>
      </c>
      <c r="FH370" s="167">
        <f t="shared" si="1212"/>
        <v>0</v>
      </c>
      <c r="FI370" s="167">
        <f t="shared" si="1213"/>
        <v>0</v>
      </c>
      <c r="FJ370" s="167">
        <f t="shared" si="1214"/>
        <v>0</v>
      </c>
      <c r="FK370" s="167">
        <f t="shared" si="1215"/>
        <v>0</v>
      </c>
      <c r="FL370" s="167">
        <f t="shared" si="1216"/>
        <v>0</v>
      </c>
      <c r="FM370" s="167">
        <f t="shared" si="1217"/>
        <v>0</v>
      </c>
      <c r="FN370" s="167">
        <f t="shared" si="1218"/>
        <v>0</v>
      </c>
      <c r="FO370" s="167">
        <f t="shared" si="1219"/>
        <v>0</v>
      </c>
      <c r="FP370" s="167">
        <f t="shared" si="1220"/>
        <v>0</v>
      </c>
      <c r="FQ370" s="167">
        <f t="shared" si="1221"/>
        <v>0</v>
      </c>
      <c r="FR370" s="167">
        <f t="shared" si="1222"/>
        <v>0</v>
      </c>
      <c r="FS370" s="167">
        <f t="shared" si="1223"/>
        <v>0</v>
      </c>
      <c r="FT370" s="167">
        <f t="shared" si="1224"/>
        <v>0</v>
      </c>
      <c r="FU370" s="167">
        <f t="shared" si="1225"/>
        <v>0</v>
      </c>
      <c r="FV370" s="167">
        <f t="shared" si="1226"/>
        <v>0</v>
      </c>
      <c r="FX370" s="167">
        <f t="shared" si="1227"/>
        <v>0</v>
      </c>
      <c r="FY370" s="167">
        <f t="shared" si="1228"/>
        <v>0</v>
      </c>
      <c r="FZ370" s="167">
        <f t="shared" si="1229"/>
        <v>0</v>
      </c>
      <c r="GA370" s="167">
        <f t="shared" si="1230"/>
        <v>0</v>
      </c>
      <c r="GB370" s="167">
        <f t="shared" si="1231"/>
        <v>0</v>
      </c>
      <c r="GC370" s="167">
        <f t="shared" si="1232"/>
        <v>0</v>
      </c>
      <c r="GD370" s="167">
        <f t="shared" si="1233"/>
        <v>0</v>
      </c>
      <c r="GE370" s="167">
        <f t="shared" si="1234"/>
        <v>0</v>
      </c>
      <c r="GF370" s="167">
        <f t="shared" si="1235"/>
        <v>0</v>
      </c>
      <c r="GG370" s="167">
        <f t="shared" si="1236"/>
        <v>0</v>
      </c>
      <c r="GH370" s="167">
        <f t="shared" si="1237"/>
        <v>0</v>
      </c>
      <c r="GI370" s="167">
        <f t="shared" si="1238"/>
        <v>0</v>
      </c>
      <c r="GJ370" s="167">
        <f t="shared" si="1239"/>
        <v>0</v>
      </c>
      <c r="GK370" s="167">
        <f t="shared" si="1240"/>
        <v>0</v>
      </c>
      <c r="GL370" s="167">
        <f t="shared" si="1241"/>
        <v>0</v>
      </c>
      <c r="GM370" s="167">
        <f t="shared" si="1242"/>
        <v>0</v>
      </c>
      <c r="GO370" s="167" t="e">
        <f t="shared" ca="1" si="1077"/>
        <v>#REF!</v>
      </c>
      <c r="GP370" s="167" t="e">
        <f t="shared" ca="1" si="1277"/>
        <v>#REF!</v>
      </c>
      <c r="GQ370" s="167" t="e">
        <f t="shared" ca="1" si="1277"/>
        <v>#REF!</v>
      </c>
      <c r="GR370" s="167" t="e">
        <f t="shared" ca="1" si="1277"/>
        <v>#REF!</v>
      </c>
      <c r="GS370" s="167" t="e">
        <f t="shared" ca="1" si="1277"/>
        <v>#REF!</v>
      </c>
      <c r="GT370" s="167" t="e">
        <f t="shared" ca="1" si="1277"/>
        <v>#REF!</v>
      </c>
      <c r="GU370" s="167" t="e">
        <f t="shared" ca="1" si="1277"/>
        <v>#REF!</v>
      </c>
      <c r="GV370" s="167" t="e">
        <f t="shared" ca="1" si="1277"/>
        <v>#REF!</v>
      </c>
      <c r="GW370" s="167" t="e">
        <f t="shared" ca="1" si="1277"/>
        <v>#REF!</v>
      </c>
      <c r="GX370" s="167" t="e">
        <f t="shared" ca="1" si="1277"/>
        <v>#REF!</v>
      </c>
      <c r="GY370" s="167" t="e">
        <f t="shared" ca="1" si="1277"/>
        <v>#REF!</v>
      </c>
      <c r="GZ370" s="167" t="e">
        <f t="shared" ca="1" si="1277"/>
        <v>#REF!</v>
      </c>
      <c r="HA370" s="167" t="e">
        <f t="shared" ca="1" si="1277"/>
        <v>#REF!</v>
      </c>
      <c r="HB370" s="167" t="e">
        <f t="shared" ca="1" si="1277"/>
        <v>#REF!</v>
      </c>
      <c r="HC370" s="167" t="e">
        <f t="shared" ca="1" si="1277"/>
        <v>#REF!</v>
      </c>
      <c r="HD370" s="167" t="e">
        <f t="shared" ca="1" si="1277"/>
        <v>#REF!</v>
      </c>
      <c r="HF370" s="167" t="e">
        <f t="shared" ca="1" si="1144"/>
        <v>#REF!</v>
      </c>
      <c r="HG370" s="167" t="e">
        <f t="shared" ca="1" si="1145"/>
        <v>#REF!</v>
      </c>
      <c r="HH370" s="167" t="e">
        <f t="shared" ca="1" si="1146"/>
        <v>#REF!</v>
      </c>
      <c r="HI370" s="167" t="e">
        <f t="shared" ca="1" si="1147"/>
        <v>#REF!</v>
      </c>
      <c r="HJ370" s="167" t="e">
        <f t="shared" ca="1" si="1148"/>
        <v>#REF!</v>
      </c>
      <c r="HK370" s="167" t="e">
        <f t="shared" ca="1" si="1149"/>
        <v>#REF!</v>
      </c>
      <c r="HL370" s="167" t="e">
        <f t="shared" ca="1" si="1150"/>
        <v>#REF!</v>
      </c>
      <c r="HM370" s="167" t="e">
        <f t="shared" ca="1" si="1151"/>
        <v>#REF!</v>
      </c>
      <c r="HN370" s="167" t="e">
        <f t="shared" ca="1" si="1152"/>
        <v>#REF!</v>
      </c>
      <c r="HO370" s="167" t="e">
        <f t="shared" ca="1" si="1153"/>
        <v>#REF!</v>
      </c>
      <c r="HP370" s="167" t="e">
        <f t="shared" ca="1" si="1154"/>
        <v>#REF!</v>
      </c>
      <c r="HQ370" s="167" t="e">
        <f t="shared" ca="1" si="1155"/>
        <v>#REF!</v>
      </c>
      <c r="HR370" s="167" t="e">
        <f t="shared" ca="1" si="1156"/>
        <v>#REF!</v>
      </c>
      <c r="HS370" s="167" t="e">
        <f t="shared" ca="1" si="1157"/>
        <v>#REF!</v>
      </c>
      <c r="HT370" s="167" t="e">
        <f t="shared" ca="1" si="1158"/>
        <v>#REF!</v>
      </c>
      <c r="HU370" s="167" t="e">
        <f t="shared" ca="1" si="1159"/>
        <v>#REF!</v>
      </c>
      <c r="HW370" s="167" t="e">
        <f t="shared" ca="1" si="1160"/>
        <v>#REF!</v>
      </c>
      <c r="HX370" s="167">
        <f t="shared" si="1161"/>
        <v>0</v>
      </c>
      <c r="HY370" s="167" t="e">
        <f t="shared" ca="1" si="1243"/>
        <v>#REF!</v>
      </c>
      <c r="HZ370" s="219" t="e">
        <f t="shared" ca="1" si="1244"/>
        <v>#REF!</v>
      </c>
    </row>
    <row r="371" spans="1:234" s="48" customFormat="1">
      <c r="A371" s="3" t="s">
        <v>736</v>
      </c>
      <c r="B371" s="202" t="str">
        <f>INDEX('Ref1'!$E:$E,MATCH(A371,'Ref1'!$A:$A,0))</f>
        <v>West Dorset</v>
      </c>
      <c r="C371" s="42" t="str">
        <f>INDEX(Data1!B:B,MATCH(A371,Data1!A:A,0))</f>
        <v>SD</v>
      </c>
      <c r="D371" s="253" t="str">
        <f>INDEX(Data1!C:C,MATCH(A371,Data1!A:A,0))</f>
        <v>SW</v>
      </c>
      <c r="E371" s="200" t="str">
        <f>IF($C$6="No","No",IF(COUNTIF(Inputs!$K$359:$K$398,$A371)&gt;0,"Yes","No"))</f>
        <v>No</v>
      </c>
      <c r="F371" s="404"/>
      <c r="G371" s="62">
        <f>INDEX('4_RatesSplit'!K:K,MATCH($A371,'4_RatesSplit'!$A:$A,0))</f>
        <v>0</v>
      </c>
      <c r="H371" s="171">
        <f>INDEX('4_RatesSplit'!L:L,MATCH($A371,'4_RatesSplit'!$A:$A,0))</f>
        <v>0</v>
      </c>
      <c r="I371" s="167">
        <f>INDEX('4_RatesSplit'!M:M,MATCH($A371,'4_RatesSplit'!$A:$A,0))</f>
        <v>0</v>
      </c>
      <c r="J371" s="167">
        <f>INDEX('4_RatesSplit'!N:N,MATCH($A371,'4_RatesSplit'!$A:$A,0))</f>
        <v>0</v>
      </c>
      <c r="K371" s="167">
        <f>INDEX('4_RatesSplit'!O:O,MATCH($A371,'4_RatesSplit'!$A:$A,0))</f>
        <v>0</v>
      </c>
      <c r="L371" s="167">
        <f>INDEX('4_RatesSplit'!P:P,MATCH($A371,'4_RatesSplit'!$A:$A,0))</f>
        <v>0</v>
      </c>
      <c r="M371" s="167">
        <f>INDEX('4_RatesSplit'!Q:Q,MATCH($A371,'4_RatesSplit'!$A:$A,0))</f>
        <v>0</v>
      </c>
      <c r="N371" s="167">
        <f>INDEX('4_RatesSplit'!R:R,MATCH($A371,'4_RatesSplit'!$A:$A,0))</f>
        <v>0</v>
      </c>
      <c r="O371" s="167">
        <f>INDEX('4_RatesSplit'!S:S,MATCH($A371,'4_RatesSplit'!$A:$A,0))</f>
        <v>0</v>
      </c>
      <c r="P371" s="167">
        <f>INDEX('4_RatesSplit'!T:T,MATCH($A371,'4_RatesSplit'!$A:$A,0))</f>
        <v>0</v>
      </c>
      <c r="Q371" s="167">
        <f>INDEX('4_RatesSplit'!U:U,MATCH($A371,'4_RatesSplit'!$A:$A,0))</f>
        <v>0</v>
      </c>
      <c r="R371" s="167">
        <f>INDEX('4_RatesSplit'!V:V,MATCH($A371,'4_RatesSplit'!$A:$A,0))</f>
        <v>0</v>
      </c>
      <c r="S371" s="167">
        <f>INDEX('4_RatesSplit'!W:W,MATCH($A371,'4_RatesSplit'!$A:$A,0))</f>
        <v>0</v>
      </c>
      <c r="T371" s="167">
        <f>INDEX('4_RatesSplit'!X:X,MATCH($A371,'4_RatesSplit'!$A:$A,0))</f>
        <v>0</v>
      </c>
      <c r="U371" s="167">
        <f>INDEX('4_RatesSplit'!Y:Y,MATCH($A371,'4_RatesSplit'!$A:$A,0))</f>
        <v>0</v>
      </c>
      <c r="V371" s="167">
        <f>INDEX('4_RatesSplit'!Z:Z,MATCH($A371,'4_RatesSplit'!$A:$A,0))</f>
        <v>0</v>
      </c>
      <c r="W371" s="167">
        <f>INDEX('4_RatesSplit'!AA:AA,MATCH($A371,'4_RatesSplit'!$A:$A,0))</f>
        <v>0</v>
      </c>
      <c r="X371" s="18"/>
      <c r="Y371" s="168" t="e">
        <f ca="1">INDEX('4_RatesSplit'!AT:AT,MATCH($A371,'4_RatesSplit'!$A:$A,0))</f>
        <v>#REF!</v>
      </c>
      <c r="Z371" s="168" t="e">
        <f ca="1">INDEX('4_RatesSplit'!AU:AU,MATCH($A371,'4_RatesSplit'!$A:$A,0))</f>
        <v>#REF!</v>
      </c>
      <c r="AA371" s="168" t="e">
        <f ca="1">INDEX('4_RatesSplit'!AV:AV,MATCH($A371,'4_RatesSplit'!$A:$A,0))</f>
        <v>#REF!</v>
      </c>
      <c r="AB371" s="168" t="e">
        <f ca="1">INDEX('4_RatesSplit'!AW:AW,MATCH($A371,'4_RatesSplit'!$A:$A,0))</f>
        <v>#REF!</v>
      </c>
      <c r="AC371" s="168" t="e">
        <f ca="1">INDEX('4_RatesSplit'!AX:AX,MATCH($A371,'4_RatesSplit'!$A:$A,0))</f>
        <v>#REF!</v>
      </c>
      <c r="AD371" s="168" t="e">
        <f ca="1">INDEX('4_RatesSplit'!AY:AY,MATCH($A371,'4_RatesSplit'!$A:$A,0))</f>
        <v>#REF!</v>
      </c>
      <c r="AE371" s="168" t="e">
        <f ca="1">INDEX('4_RatesSplit'!AZ:AZ,MATCH($A371,'4_RatesSplit'!$A:$A,0))</f>
        <v>#REF!</v>
      </c>
      <c r="AF371" s="168" t="e">
        <f ca="1">INDEX('4_RatesSplit'!BA:BA,MATCH($A371,'4_RatesSplit'!$A:$A,0))</f>
        <v>#REF!</v>
      </c>
      <c r="AG371" s="168" t="e">
        <f ca="1">INDEX('4_RatesSplit'!BB:BB,MATCH($A371,'4_RatesSplit'!$A:$A,0))</f>
        <v>#REF!</v>
      </c>
      <c r="AH371" s="168" t="e">
        <f ca="1">INDEX('4_RatesSplit'!BC:BC,MATCH($A371,'4_RatesSplit'!$A:$A,0))</f>
        <v>#REF!</v>
      </c>
      <c r="AI371" s="168" t="e">
        <f ca="1">INDEX('4_RatesSplit'!BD:BD,MATCH($A371,'4_RatesSplit'!$A:$A,0))</f>
        <v>#REF!</v>
      </c>
      <c r="AJ371" s="168" t="e">
        <f ca="1">INDEX('4_RatesSplit'!BE:BE,MATCH($A371,'4_RatesSplit'!$A:$A,0))</f>
        <v>#REF!</v>
      </c>
      <c r="AK371" s="168" t="e">
        <f ca="1">INDEX('4_RatesSplit'!BF:BF,MATCH($A371,'4_RatesSplit'!$A:$A,0))</f>
        <v>#REF!</v>
      </c>
      <c r="AL371" s="168" t="e">
        <f ca="1">INDEX('4_RatesSplit'!BG:BG,MATCH($A371,'4_RatesSplit'!$A:$A,0))</f>
        <v>#REF!</v>
      </c>
      <c r="AM371" s="168" t="e">
        <f ca="1">INDEX('4_RatesSplit'!BH:BH,MATCH($A371,'4_RatesSplit'!$A:$A,0))</f>
        <v>#REF!</v>
      </c>
      <c r="AN371" s="198" t="e">
        <f ca="1">INDEX('4_RatesSplit'!BI:BI,MATCH($A371,'4_RatesSplit'!$A:$A,0))</f>
        <v>#REF!</v>
      </c>
      <c r="AO371" s="114"/>
      <c r="AP371" s="167" t="e">
        <f t="shared" ca="1" si="1162"/>
        <v>#REF!</v>
      </c>
      <c r="AQ371" s="167" t="e">
        <f t="shared" ca="1" si="1163"/>
        <v>#REF!</v>
      </c>
      <c r="AR371" s="167" t="e">
        <f t="shared" ca="1" si="1164"/>
        <v>#REF!</v>
      </c>
      <c r="AS371" s="167" t="e">
        <f t="shared" ca="1" si="1165"/>
        <v>#REF!</v>
      </c>
      <c r="AT371" s="167" t="e">
        <f t="shared" ca="1" si="1166"/>
        <v>#REF!</v>
      </c>
      <c r="AU371" s="167" t="e">
        <f t="shared" ca="1" si="1167"/>
        <v>#REF!</v>
      </c>
      <c r="AV371" s="167" t="e">
        <f t="shared" ca="1" si="1168"/>
        <v>#REF!</v>
      </c>
      <c r="AW371" s="167" t="e">
        <f t="shared" ca="1" si="1169"/>
        <v>#REF!</v>
      </c>
      <c r="AX371" s="167" t="e">
        <f t="shared" ca="1" si="1170"/>
        <v>#REF!</v>
      </c>
      <c r="AY371" s="167" t="e">
        <f t="shared" ca="1" si="1171"/>
        <v>#REF!</v>
      </c>
      <c r="AZ371" s="167" t="e">
        <f t="shared" ca="1" si="1172"/>
        <v>#REF!</v>
      </c>
      <c r="BA371" s="167" t="e">
        <f t="shared" ca="1" si="1173"/>
        <v>#REF!</v>
      </c>
      <c r="BB371" s="167" t="e">
        <f t="shared" ca="1" si="1174"/>
        <v>#REF!</v>
      </c>
      <c r="BC371" s="167" t="e">
        <f t="shared" ca="1" si="1175"/>
        <v>#REF!</v>
      </c>
      <c r="BD371" s="167" t="e">
        <f t="shared" ca="1" si="1176"/>
        <v>#REF!</v>
      </c>
      <c r="BE371" s="167" t="e">
        <f t="shared" ca="1" si="1177"/>
        <v>#REF!</v>
      </c>
      <c r="BF371" s="18"/>
      <c r="BG371" s="168">
        <f>INDEX('2_Needs'!$F:$F,MATCH($A371,'2_Needs'!$A:$A,0))</f>
        <v>2.3434708591640117E-4</v>
      </c>
      <c r="BH371" s="114"/>
      <c r="BI371" s="167">
        <f t="shared" ref="BI371:BX371" si="1282">IF(BI$3="reset",$BG371*BI$6,BH371*(1+$C$4))</f>
        <v>0</v>
      </c>
      <c r="BJ371" s="167">
        <f t="shared" si="1282"/>
        <v>0</v>
      </c>
      <c r="BK371" s="167">
        <f t="shared" si="1282"/>
        <v>0</v>
      </c>
      <c r="BL371" s="167">
        <f t="shared" si="1282"/>
        <v>0</v>
      </c>
      <c r="BM371" s="167">
        <f t="shared" si="1282"/>
        <v>0</v>
      </c>
      <c r="BN371" s="167">
        <f t="shared" si="1282"/>
        <v>0</v>
      </c>
      <c r="BO371" s="167">
        <f t="shared" si="1282"/>
        <v>0</v>
      </c>
      <c r="BP371" s="167">
        <f t="shared" si="1282"/>
        <v>0</v>
      </c>
      <c r="BQ371" s="167">
        <f t="shared" si="1282"/>
        <v>0</v>
      </c>
      <c r="BR371" s="167">
        <f t="shared" si="1282"/>
        <v>0</v>
      </c>
      <c r="BS371" s="167">
        <f t="shared" si="1282"/>
        <v>0</v>
      </c>
      <c r="BT371" s="167">
        <f t="shared" si="1282"/>
        <v>0</v>
      </c>
      <c r="BU371" s="167">
        <f t="shared" si="1282"/>
        <v>0</v>
      </c>
      <c r="BV371" s="167">
        <f t="shared" si="1282"/>
        <v>0</v>
      </c>
      <c r="BW371" s="167">
        <f t="shared" si="1282"/>
        <v>0</v>
      </c>
      <c r="BX371" s="167">
        <f t="shared" si="1282"/>
        <v>0</v>
      </c>
      <c r="BZ371" s="167" t="e">
        <f t="shared" ca="1" si="1096"/>
        <v>#REF!</v>
      </c>
      <c r="CA371" s="167" t="e">
        <f t="shared" ca="1" si="1097"/>
        <v>#REF!</v>
      </c>
      <c r="CB371" s="167" t="e">
        <f t="shared" ca="1" si="1098"/>
        <v>#REF!</v>
      </c>
      <c r="CC371" s="167" t="e">
        <f t="shared" ca="1" si="1099"/>
        <v>#REF!</v>
      </c>
      <c r="CD371" s="167" t="e">
        <f t="shared" ca="1" si="1100"/>
        <v>#REF!</v>
      </c>
      <c r="CE371" s="167" t="e">
        <f t="shared" ca="1" si="1101"/>
        <v>#REF!</v>
      </c>
      <c r="CF371" s="167" t="e">
        <f t="shared" ca="1" si="1102"/>
        <v>#REF!</v>
      </c>
      <c r="CG371" s="167" t="e">
        <f t="shared" ca="1" si="1103"/>
        <v>#REF!</v>
      </c>
      <c r="CH371" s="167" t="e">
        <f t="shared" ca="1" si="1104"/>
        <v>#REF!</v>
      </c>
      <c r="CI371" s="167" t="e">
        <f t="shared" ca="1" si="1105"/>
        <v>#REF!</v>
      </c>
      <c r="CJ371" s="167" t="e">
        <f t="shared" ca="1" si="1106"/>
        <v>#REF!</v>
      </c>
      <c r="CK371" s="167" t="e">
        <f t="shared" ca="1" si="1107"/>
        <v>#REF!</v>
      </c>
      <c r="CL371" s="167" t="e">
        <f t="shared" ca="1" si="1108"/>
        <v>#REF!</v>
      </c>
      <c r="CM371" s="167" t="e">
        <f t="shared" ca="1" si="1109"/>
        <v>#REF!</v>
      </c>
      <c r="CN371" s="167" t="e">
        <f t="shared" ca="1" si="1110"/>
        <v>#REF!</v>
      </c>
      <c r="CO371" s="167" t="e">
        <f t="shared" ca="1" si="1111"/>
        <v>#REF!</v>
      </c>
      <c r="CQ371" s="167" t="e">
        <f t="shared" ca="1" si="1112"/>
        <v>#REF!</v>
      </c>
      <c r="CR371" s="167" t="e">
        <f t="shared" ca="1" si="1113"/>
        <v>#REF!</v>
      </c>
      <c r="CS371" s="167" t="e">
        <f t="shared" ca="1" si="1114"/>
        <v>#REF!</v>
      </c>
      <c r="CT371" s="167" t="e">
        <f t="shared" ca="1" si="1115"/>
        <v>#REF!</v>
      </c>
      <c r="CU371" s="167" t="e">
        <f t="shared" ca="1" si="1116"/>
        <v>#REF!</v>
      </c>
      <c r="CV371" s="167" t="e">
        <f t="shared" ca="1" si="1117"/>
        <v>#REF!</v>
      </c>
      <c r="CW371" s="167" t="e">
        <f t="shared" ca="1" si="1118"/>
        <v>#REF!</v>
      </c>
      <c r="CX371" s="167" t="e">
        <f t="shared" ca="1" si="1119"/>
        <v>#REF!</v>
      </c>
      <c r="CY371" s="167" t="e">
        <f t="shared" ca="1" si="1120"/>
        <v>#REF!</v>
      </c>
      <c r="CZ371" s="167" t="e">
        <f t="shared" ca="1" si="1121"/>
        <v>#REF!</v>
      </c>
      <c r="DA371" s="167" t="e">
        <f t="shared" ca="1" si="1122"/>
        <v>#REF!</v>
      </c>
      <c r="DB371" s="167" t="e">
        <f t="shared" ca="1" si="1123"/>
        <v>#REF!</v>
      </c>
      <c r="DC371" s="167" t="e">
        <f t="shared" ca="1" si="1124"/>
        <v>#REF!</v>
      </c>
      <c r="DD371" s="167" t="e">
        <f t="shared" ca="1" si="1125"/>
        <v>#REF!</v>
      </c>
      <c r="DE371" s="167" t="e">
        <f t="shared" ca="1" si="1126"/>
        <v>#REF!</v>
      </c>
      <c r="DF371" s="167" t="e">
        <f t="shared" ca="1" si="1127"/>
        <v>#REF!</v>
      </c>
      <c r="DH371" s="167">
        <f t="shared" si="1128"/>
        <v>0</v>
      </c>
      <c r="DI371" s="167">
        <f t="shared" si="1129"/>
        <v>0</v>
      </c>
      <c r="DJ371" s="167">
        <f t="shared" si="1130"/>
        <v>0</v>
      </c>
      <c r="DK371" s="167">
        <f t="shared" si="1131"/>
        <v>0</v>
      </c>
      <c r="DL371" s="167">
        <f t="shared" si="1132"/>
        <v>0</v>
      </c>
      <c r="DM371" s="167">
        <f t="shared" si="1133"/>
        <v>0</v>
      </c>
      <c r="DN371" s="167">
        <f t="shared" si="1134"/>
        <v>0</v>
      </c>
      <c r="DO371" s="167">
        <f t="shared" si="1135"/>
        <v>0</v>
      </c>
      <c r="DP371" s="167">
        <f t="shared" si="1136"/>
        <v>0</v>
      </c>
      <c r="DQ371" s="167">
        <f t="shared" si="1137"/>
        <v>0</v>
      </c>
      <c r="DR371" s="167">
        <f t="shared" si="1138"/>
        <v>0</v>
      </c>
      <c r="DS371" s="167">
        <f t="shared" si="1139"/>
        <v>0</v>
      </c>
      <c r="DT371" s="167">
        <f t="shared" si="1140"/>
        <v>0</v>
      </c>
      <c r="DU371" s="167">
        <f t="shared" si="1141"/>
        <v>0</v>
      </c>
      <c r="DV371" s="167">
        <f t="shared" si="1142"/>
        <v>0</v>
      </c>
      <c r="DW371" s="167">
        <f t="shared" si="1143"/>
        <v>0</v>
      </c>
      <c r="DY371" s="167" t="e">
        <f t="shared" ca="1" si="1179"/>
        <v>#REF!</v>
      </c>
      <c r="DZ371" s="167" t="e">
        <f t="shared" ca="1" si="1180"/>
        <v>#REF!</v>
      </c>
      <c r="EA371" s="167" t="e">
        <f t="shared" ca="1" si="1181"/>
        <v>#REF!</v>
      </c>
      <c r="EB371" s="167" t="e">
        <f t="shared" ca="1" si="1182"/>
        <v>#REF!</v>
      </c>
      <c r="EC371" s="167" t="e">
        <f t="shared" ca="1" si="1183"/>
        <v>#REF!</v>
      </c>
      <c r="ED371" s="167" t="e">
        <f t="shared" ca="1" si="1184"/>
        <v>#REF!</v>
      </c>
      <c r="EE371" s="167" t="e">
        <f t="shared" ca="1" si="1185"/>
        <v>#REF!</v>
      </c>
      <c r="EF371" s="167" t="e">
        <f t="shared" ca="1" si="1186"/>
        <v>#REF!</v>
      </c>
      <c r="EG371" s="167" t="e">
        <f t="shared" ca="1" si="1187"/>
        <v>#REF!</v>
      </c>
      <c r="EH371" s="167" t="e">
        <f t="shared" ca="1" si="1188"/>
        <v>#REF!</v>
      </c>
      <c r="EI371" s="167" t="e">
        <f t="shared" ca="1" si="1189"/>
        <v>#REF!</v>
      </c>
      <c r="EJ371" s="167" t="e">
        <f t="shared" ca="1" si="1190"/>
        <v>#REF!</v>
      </c>
      <c r="EK371" s="167" t="e">
        <f t="shared" ca="1" si="1191"/>
        <v>#REF!</v>
      </c>
      <c r="EL371" s="167" t="e">
        <f t="shared" ca="1" si="1192"/>
        <v>#REF!</v>
      </c>
      <c r="EM371" s="167" t="e">
        <f t="shared" ca="1" si="1193"/>
        <v>#REF!</v>
      </c>
      <c r="EN371" s="167" t="e">
        <f t="shared" ca="1" si="1194"/>
        <v>#REF!</v>
      </c>
      <c r="EP371" s="167">
        <f t="shared" si="1195"/>
        <v>0</v>
      </c>
      <c r="EQ371" s="167">
        <f t="shared" si="1196"/>
        <v>0</v>
      </c>
      <c r="ER371" s="167">
        <f t="shared" si="1197"/>
        <v>0</v>
      </c>
      <c r="ES371" s="167">
        <f t="shared" si="1198"/>
        <v>0</v>
      </c>
      <c r="ET371" s="167">
        <f t="shared" si="1199"/>
        <v>0</v>
      </c>
      <c r="EU371" s="167">
        <f t="shared" si="1200"/>
        <v>0</v>
      </c>
      <c r="EV371" s="167">
        <f t="shared" si="1201"/>
        <v>0</v>
      </c>
      <c r="EW371" s="167">
        <f t="shared" si="1202"/>
        <v>0</v>
      </c>
      <c r="EX371" s="167">
        <f t="shared" si="1203"/>
        <v>0</v>
      </c>
      <c r="EY371" s="167">
        <f t="shared" si="1204"/>
        <v>0</v>
      </c>
      <c r="EZ371" s="167">
        <f t="shared" si="1205"/>
        <v>0</v>
      </c>
      <c r="FA371" s="167">
        <f t="shared" si="1206"/>
        <v>0</v>
      </c>
      <c r="FB371" s="167">
        <f t="shared" si="1207"/>
        <v>0</v>
      </c>
      <c r="FC371" s="167">
        <f t="shared" si="1208"/>
        <v>0</v>
      </c>
      <c r="FD371" s="167">
        <f t="shared" si="1209"/>
        <v>0</v>
      </c>
      <c r="FE371" s="167">
        <f t="shared" si="1210"/>
        <v>0</v>
      </c>
      <c r="FG371" s="167">
        <f t="shared" si="1211"/>
        <v>0</v>
      </c>
      <c r="FH371" s="167">
        <f t="shared" si="1212"/>
        <v>0</v>
      </c>
      <c r="FI371" s="167">
        <f t="shared" si="1213"/>
        <v>0</v>
      </c>
      <c r="FJ371" s="167">
        <f t="shared" si="1214"/>
        <v>0</v>
      </c>
      <c r="FK371" s="167">
        <f t="shared" si="1215"/>
        <v>0</v>
      </c>
      <c r="FL371" s="167">
        <f t="shared" si="1216"/>
        <v>0</v>
      </c>
      <c r="FM371" s="167">
        <f t="shared" si="1217"/>
        <v>0</v>
      </c>
      <c r="FN371" s="167">
        <f t="shared" si="1218"/>
        <v>0</v>
      </c>
      <c r="FO371" s="167">
        <f t="shared" si="1219"/>
        <v>0</v>
      </c>
      <c r="FP371" s="167">
        <f t="shared" si="1220"/>
        <v>0</v>
      </c>
      <c r="FQ371" s="167">
        <f t="shared" si="1221"/>
        <v>0</v>
      </c>
      <c r="FR371" s="167">
        <f t="shared" si="1222"/>
        <v>0</v>
      </c>
      <c r="FS371" s="167">
        <f t="shared" si="1223"/>
        <v>0</v>
      </c>
      <c r="FT371" s="167">
        <f t="shared" si="1224"/>
        <v>0</v>
      </c>
      <c r="FU371" s="167">
        <f t="shared" si="1225"/>
        <v>0</v>
      </c>
      <c r="FV371" s="167">
        <f t="shared" si="1226"/>
        <v>0</v>
      </c>
      <c r="FX371" s="167">
        <f t="shared" si="1227"/>
        <v>0</v>
      </c>
      <c r="FY371" s="167">
        <f t="shared" si="1228"/>
        <v>0</v>
      </c>
      <c r="FZ371" s="167">
        <f t="shared" si="1229"/>
        <v>0</v>
      </c>
      <c r="GA371" s="167">
        <f t="shared" si="1230"/>
        <v>0</v>
      </c>
      <c r="GB371" s="167">
        <f t="shared" si="1231"/>
        <v>0</v>
      </c>
      <c r="GC371" s="167">
        <f t="shared" si="1232"/>
        <v>0</v>
      </c>
      <c r="GD371" s="167">
        <f t="shared" si="1233"/>
        <v>0</v>
      </c>
      <c r="GE371" s="167">
        <f t="shared" si="1234"/>
        <v>0</v>
      </c>
      <c r="GF371" s="167">
        <f t="shared" si="1235"/>
        <v>0</v>
      </c>
      <c r="GG371" s="167">
        <f t="shared" si="1236"/>
        <v>0</v>
      </c>
      <c r="GH371" s="167">
        <f t="shared" si="1237"/>
        <v>0</v>
      </c>
      <c r="GI371" s="167">
        <f t="shared" si="1238"/>
        <v>0</v>
      </c>
      <c r="GJ371" s="167">
        <f t="shared" si="1239"/>
        <v>0</v>
      </c>
      <c r="GK371" s="167">
        <f t="shared" si="1240"/>
        <v>0</v>
      </c>
      <c r="GL371" s="167">
        <f t="shared" si="1241"/>
        <v>0</v>
      </c>
      <c r="GM371" s="167">
        <f t="shared" si="1242"/>
        <v>0</v>
      </c>
      <c r="GO371" s="167" t="e">
        <f t="shared" ca="1" si="1077"/>
        <v>#REF!</v>
      </c>
      <c r="GP371" s="167" t="e">
        <f t="shared" ca="1" si="1277"/>
        <v>#REF!</v>
      </c>
      <c r="GQ371" s="167" t="e">
        <f t="shared" ca="1" si="1277"/>
        <v>#REF!</v>
      </c>
      <c r="GR371" s="167" t="e">
        <f t="shared" ca="1" si="1277"/>
        <v>#REF!</v>
      </c>
      <c r="GS371" s="167" t="e">
        <f t="shared" ca="1" si="1277"/>
        <v>#REF!</v>
      </c>
      <c r="GT371" s="167" t="e">
        <f t="shared" ca="1" si="1277"/>
        <v>#REF!</v>
      </c>
      <c r="GU371" s="167" t="e">
        <f t="shared" ca="1" si="1277"/>
        <v>#REF!</v>
      </c>
      <c r="GV371" s="167" t="e">
        <f t="shared" ca="1" si="1277"/>
        <v>#REF!</v>
      </c>
      <c r="GW371" s="167" t="e">
        <f t="shared" ca="1" si="1277"/>
        <v>#REF!</v>
      </c>
      <c r="GX371" s="167" t="e">
        <f t="shared" ca="1" si="1277"/>
        <v>#REF!</v>
      </c>
      <c r="GY371" s="167" t="e">
        <f t="shared" ca="1" si="1277"/>
        <v>#REF!</v>
      </c>
      <c r="GZ371" s="167" t="e">
        <f t="shared" ca="1" si="1277"/>
        <v>#REF!</v>
      </c>
      <c r="HA371" s="167" t="e">
        <f t="shared" ca="1" si="1277"/>
        <v>#REF!</v>
      </c>
      <c r="HB371" s="167" t="e">
        <f t="shared" ca="1" si="1277"/>
        <v>#REF!</v>
      </c>
      <c r="HC371" s="167" t="e">
        <f t="shared" ca="1" si="1277"/>
        <v>#REF!</v>
      </c>
      <c r="HD371" s="167" t="e">
        <f t="shared" ca="1" si="1277"/>
        <v>#REF!</v>
      </c>
      <c r="HF371" s="167" t="e">
        <f t="shared" ca="1" si="1144"/>
        <v>#REF!</v>
      </c>
      <c r="HG371" s="167" t="e">
        <f t="shared" ca="1" si="1145"/>
        <v>#REF!</v>
      </c>
      <c r="HH371" s="167" t="e">
        <f t="shared" ca="1" si="1146"/>
        <v>#REF!</v>
      </c>
      <c r="HI371" s="167" t="e">
        <f t="shared" ca="1" si="1147"/>
        <v>#REF!</v>
      </c>
      <c r="HJ371" s="167" t="e">
        <f t="shared" ca="1" si="1148"/>
        <v>#REF!</v>
      </c>
      <c r="HK371" s="167" t="e">
        <f t="shared" ca="1" si="1149"/>
        <v>#REF!</v>
      </c>
      <c r="HL371" s="167" t="e">
        <f t="shared" ca="1" si="1150"/>
        <v>#REF!</v>
      </c>
      <c r="HM371" s="167" t="e">
        <f t="shared" ca="1" si="1151"/>
        <v>#REF!</v>
      </c>
      <c r="HN371" s="167" t="e">
        <f t="shared" ca="1" si="1152"/>
        <v>#REF!</v>
      </c>
      <c r="HO371" s="167" t="e">
        <f t="shared" ca="1" si="1153"/>
        <v>#REF!</v>
      </c>
      <c r="HP371" s="167" t="e">
        <f t="shared" ca="1" si="1154"/>
        <v>#REF!</v>
      </c>
      <c r="HQ371" s="167" t="e">
        <f t="shared" ca="1" si="1155"/>
        <v>#REF!</v>
      </c>
      <c r="HR371" s="167" t="e">
        <f t="shared" ca="1" si="1156"/>
        <v>#REF!</v>
      </c>
      <c r="HS371" s="167" t="e">
        <f t="shared" ca="1" si="1157"/>
        <v>#REF!</v>
      </c>
      <c r="HT371" s="167" t="e">
        <f t="shared" ca="1" si="1158"/>
        <v>#REF!</v>
      </c>
      <c r="HU371" s="167" t="e">
        <f t="shared" ca="1" si="1159"/>
        <v>#REF!</v>
      </c>
      <c r="HW371" s="167" t="e">
        <f t="shared" ca="1" si="1160"/>
        <v>#REF!</v>
      </c>
      <c r="HX371" s="167">
        <f t="shared" si="1161"/>
        <v>0</v>
      </c>
      <c r="HY371" s="167" t="e">
        <f t="shared" ca="1" si="1243"/>
        <v>#REF!</v>
      </c>
      <c r="HZ371" s="219" t="e">
        <f t="shared" ca="1" si="1244"/>
        <v>#REF!</v>
      </c>
    </row>
    <row r="372" spans="1:234" s="48" customFormat="1">
      <c r="A372" s="3" t="s">
        <v>738</v>
      </c>
      <c r="B372" s="202" t="str">
        <f>INDEX('Ref1'!$E:$E,MATCH(A372,'Ref1'!$A:$A,0))</f>
        <v>West Lancashire</v>
      </c>
      <c r="C372" s="42" t="str">
        <f>INDEX(Data1!B:B,MATCH(A372,Data1!A:A,0))</f>
        <v>SD</v>
      </c>
      <c r="D372" s="253" t="str">
        <f>INDEX(Data1!C:C,MATCH(A372,Data1!A:A,0))</f>
        <v>NW</v>
      </c>
      <c r="E372" s="200" t="str">
        <f>IF($C$6="No","No",IF(COUNTIF(Inputs!$K$359:$K$398,$A372)&gt;0,"Yes","No"))</f>
        <v>No</v>
      </c>
      <c r="F372" s="404"/>
      <c r="G372" s="62">
        <f>INDEX('4_RatesSplit'!K:K,MATCH($A372,'4_RatesSplit'!$A:$A,0))</f>
        <v>0</v>
      </c>
      <c r="H372" s="171">
        <f>INDEX('4_RatesSplit'!L:L,MATCH($A372,'4_RatesSplit'!$A:$A,0))</f>
        <v>0</v>
      </c>
      <c r="I372" s="167">
        <f>INDEX('4_RatesSplit'!M:M,MATCH($A372,'4_RatesSplit'!$A:$A,0))</f>
        <v>0</v>
      </c>
      <c r="J372" s="167">
        <f>INDEX('4_RatesSplit'!N:N,MATCH($A372,'4_RatesSplit'!$A:$A,0))</f>
        <v>0</v>
      </c>
      <c r="K372" s="167">
        <f>INDEX('4_RatesSplit'!O:O,MATCH($A372,'4_RatesSplit'!$A:$A,0))</f>
        <v>0</v>
      </c>
      <c r="L372" s="167">
        <f>INDEX('4_RatesSplit'!P:P,MATCH($A372,'4_RatesSplit'!$A:$A,0))</f>
        <v>0</v>
      </c>
      <c r="M372" s="167">
        <f>INDEX('4_RatesSplit'!Q:Q,MATCH($A372,'4_RatesSplit'!$A:$A,0))</f>
        <v>0</v>
      </c>
      <c r="N372" s="167">
        <f>INDEX('4_RatesSplit'!R:R,MATCH($A372,'4_RatesSplit'!$A:$A,0))</f>
        <v>0</v>
      </c>
      <c r="O372" s="167">
        <f>INDEX('4_RatesSplit'!S:S,MATCH($A372,'4_RatesSplit'!$A:$A,0))</f>
        <v>0</v>
      </c>
      <c r="P372" s="167">
        <f>INDEX('4_RatesSplit'!T:T,MATCH($A372,'4_RatesSplit'!$A:$A,0))</f>
        <v>0</v>
      </c>
      <c r="Q372" s="167">
        <f>INDEX('4_RatesSplit'!U:U,MATCH($A372,'4_RatesSplit'!$A:$A,0))</f>
        <v>0</v>
      </c>
      <c r="R372" s="167">
        <f>INDEX('4_RatesSplit'!V:V,MATCH($A372,'4_RatesSplit'!$A:$A,0))</f>
        <v>0</v>
      </c>
      <c r="S372" s="167">
        <f>INDEX('4_RatesSplit'!W:W,MATCH($A372,'4_RatesSplit'!$A:$A,0))</f>
        <v>0</v>
      </c>
      <c r="T372" s="167">
        <f>INDEX('4_RatesSplit'!X:X,MATCH($A372,'4_RatesSplit'!$A:$A,0))</f>
        <v>0</v>
      </c>
      <c r="U372" s="167">
        <f>INDEX('4_RatesSplit'!Y:Y,MATCH($A372,'4_RatesSplit'!$A:$A,0))</f>
        <v>0</v>
      </c>
      <c r="V372" s="167">
        <f>INDEX('4_RatesSplit'!Z:Z,MATCH($A372,'4_RatesSplit'!$A:$A,0))</f>
        <v>0</v>
      </c>
      <c r="W372" s="167">
        <f>INDEX('4_RatesSplit'!AA:AA,MATCH($A372,'4_RatesSplit'!$A:$A,0))</f>
        <v>0</v>
      </c>
      <c r="X372" s="18"/>
      <c r="Y372" s="168" t="e">
        <f ca="1">INDEX('4_RatesSplit'!AT:AT,MATCH($A372,'4_RatesSplit'!$A:$A,0))</f>
        <v>#REF!</v>
      </c>
      <c r="Z372" s="168" t="e">
        <f ca="1">INDEX('4_RatesSplit'!AU:AU,MATCH($A372,'4_RatesSplit'!$A:$A,0))</f>
        <v>#REF!</v>
      </c>
      <c r="AA372" s="168" t="e">
        <f ca="1">INDEX('4_RatesSplit'!AV:AV,MATCH($A372,'4_RatesSplit'!$A:$A,0))</f>
        <v>#REF!</v>
      </c>
      <c r="AB372" s="168" t="e">
        <f ca="1">INDEX('4_RatesSplit'!AW:AW,MATCH($A372,'4_RatesSplit'!$A:$A,0))</f>
        <v>#REF!</v>
      </c>
      <c r="AC372" s="168" t="e">
        <f ca="1">INDEX('4_RatesSplit'!AX:AX,MATCH($A372,'4_RatesSplit'!$A:$A,0))</f>
        <v>#REF!</v>
      </c>
      <c r="AD372" s="168" t="e">
        <f ca="1">INDEX('4_RatesSplit'!AY:AY,MATCH($A372,'4_RatesSplit'!$A:$A,0))</f>
        <v>#REF!</v>
      </c>
      <c r="AE372" s="168" t="e">
        <f ca="1">INDEX('4_RatesSplit'!AZ:AZ,MATCH($A372,'4_RatesSplit'!$A:$A,0))</f>
        <v>#REF!</v>
      </c>
      <c r="AF372" s="168" t="e">
        <f ca="1">INDEX('4_RatesSplit'!BA:BA,MATCH($A372,'4_RatesSplit'!$A:$A,0))</f>
        <v>#REF!</v>
      </c>
      <c r="AG372" s="168" t="e">
        <f ca="1">INDEX('4_RatesSplit'!BB:BB,MATCH($A372,'4_RatesSplit'!$A:$A,0))</f>
        <v>#REF!</v>
      </c>
      <c r="AH372" s="168" t="e">
        <f ca="1">INDEX('4_RatesSplit'!BC:BC,MATCH($A372,'4_RatesSplit'!$A:$A,0))</f>
        <v>#REF!</v>
      </c>
      <c r="AI372" s="168" t="e">
        <f ca="1">INDEX('4_RatesSplit'!BD:BD,MATCH($A372,'4_RatesSplit'!$A:$A,0))</f>
        <v>#REF!</v>
      </c>
      <c r="AJ372" s="168" t="e">
        <f ca="1">INDEX('4_RatesSplit'!BE:BE,MATCH($A372,'4_RatesSplit'!$A:$A,0))</f>
        <v>#REF!</v>
      </c>
      <c r="AK372" s="168" t="e">
        <f ca="1">INDEX('4_RatesSplit'!BF:BF,MATCH($A372,'4_RatesSplit'!$A:$A,0))</f>
        <v>#REF!</v>
      </c>
      <c r="AL372" s="168" t="e">
        <f ca="1">INDEX('4_RatesSplit'!BG:BG,MATCH($A372,'4_RatesSplit'!$A:$A,0))</f>
        <v>#REF!</v>
      </c>
      <c r="AM372" s="168" t="e">
        <f ca="1">INDEX('4_RatesSplit'!BH:BH,MATCH($A372,'4_RatesSplit'!$A:$A,0))</f>
        <v>#REF!</v>
      </c>
      <c r="AN372" s="198" t="e">
        <f ca="1">INDEX('4_RatesSplit'!BI:BI,MATCH($A372,'4_RatesSplit'!$A:$A,0))</f>
        <v>#REF!</v>
      </c>
      <c r="AO372" s="114"/>
      <c r="AP372" s="167" t="e">
        <f t="shared" ca="1" si="1162"/>
        <v>#REF!</v>
      </c>
      <c r="AQ372" s="167" t="e">
        <f t="shared" ca="1" si="1163"/>
        <v>#REF!</v>
      </c>
      <c r="AR372" s="167" t="e">
        <f t="shared" ca="1" si="1164"/>
        <v>#REF!</v>
      </c>
      <c r="AS372" s="167" t="e">
        <f t="shared" ca="1" si="1165"/>
        <v>#REF!</v>
      </c>
      <c r="AT372" s="167" t="e">
        <f t="shared" ca="1" si="1166"/>
        <v>#REF!</v>
      </c>
      <c r="AU372" s="167" t="e">
        <f t="shared" ca="1" si="1167"/>
        <v>#REF!</v>
      </c>
      <c r="AV372" s="167" t="e">
        <f t="shared" ca="1" si="1168"/>
        <v>#REF!</v>
      </c>
      <c r="AW372" s="167" t="e">
        <f t="shared" ca="1" si="1169"/>
        <v>#REF!</v>
      </c>
      <c r="AX372" s="167" t="e">
        <f t="shared" ca="1" si="1170"/>
        <v>#REF!</v>
      </c>
      <c r="AY372" s="167" t="e">
        <f t="shared" ca="1" si="1171"/>
        <v>#REF!</v>
      </c>
      <c r="AZ372" s="167" t="e">
        <f t="shared" ca="1" si="1172"/>
        <v>#REF!</v>
      </c>
      <c r="BA372" s="167" t="e">
        <f t="shared" ca="1" si="1173"/>
        <v>#REF!</v>
      </c>
      <c r="BB372" s="167" t="e">
        <f t="shared" ca="1" si="1174"/>
        <v>#REF!</v>
      </c>
      <c r="BC372" s="167" t="e">
        <f t="shared" ca="1" si="1175"/>
        <v>#REF!</v>
      </c>
      <c r="BD372" s="167" t="e">
        <f t="shared" ca="1" si="1176"/>
        <v>#REF!</v>
      </c>
      <c r="BE372" s="167" t="e">
        <f t="shared" ca="1" si="1177"/>
        <v>#REF!</v>
      </c>
      <c r="BF372" s="18"/>
      <c r="BG372" s="168">
        <f>INDEX('2_Needs'!$F:$F,MATCH($A372,'2_Needs'!$A:$A,0))</f>
        <v>2.6569542575363665E-4</v>
      </c>
      <c r="BH372" s="114"/>
      <c r="BI372" s="167">
        <f t="shared" ref="BI372:BX372" si="1283">IF(BI$3="reset",$BG372*BI$6,BH372*(1+$C$4))</f>
        <v>0</v>
      </c>
      <c r="BJ372" s="167">
        <f t="shared" si="1283"/>
        <v>0</v>
      </c>
      <c r="BK372" s="167">
        <f t="shared" si="1283"/>
        <v>0</v>
      </c>
      <c r="BL372" s="167">
        <f t="shared" si="1283"/>
        <v>0</v>
      </c>
      <c r="BM372" s="167">
        <f t="shared" si="1283"/>
        <v>0</v>
      </c>
      <c r="BN372" s="167">
        <f t="shared" si="1283"/>
        <v>0</v>
      </c>
      <c r="BO372" s="167">
        <f t="shared" si="1283"/>
        <v>0</v>
      </c>
      <c r="BP372" s="167">
        <f t="shared" si="1283"/>
        <v>0</v>
      </c>
      <c r="BQ372" s="167">
        <f t="shared" si="1283"/>
        <v>0</v>
      </c>
      <c r="BR372" s="167">
        <f t="shared" si="1283"/>
        <v>0</v>
      </c>
      <c r="BS372" s="167">
        <f t="shared" si="1283"/>
        <v>0</v>
      </c>
      <c r="BT372" s="167">
        <f t="shared" si="1283"/>
        <v>0</v>
      </c>
      <c r="BU372" s="167">
        <f t="shared" si="1283"/>
        <v>0</v>
      </c>
      <c r="BV372" s="167">
        <f t="shared" si="1283"/>
        <v>0</v>
      </c>
      <c r="BW372" s="167">
        <f t="shared" si="1283"/>
        <v>0</v>
      </c>
      <c r="BX372" s="167">
        <f t="shared" si="1283"/>
        <v>0</v>
      </c>
      <c r="BZ372" s="167" t="e">
        <f t="shared" ca="1" si="1096"/>
        <v>#REF!</v>
      </c>
      <c r="CA372" s="167" t="e">
        <f t="shared" ca="1" si="1097"/>
        <v>#REF!</v>
      </c>
      <c r="CB372" s="167" t="e">
        <f t="shared" ca="1" si="1098"/>
        <v>#REF!</v>
      </c>
      <c r="CC372" s="167" t="e">
        <f t="shared" ca="1" si="1099"/>
        <v>#REF!</v>
      </c>
      <c r="CD372" s="167" t="e">
        <f t="shared" ca="1" si="1100"/>
        <v>#REF!</v>
      </c>
      <c r="CE372" s="167" t="e">
        <f t="shared" ca="1" si="1101"/>
        <v>#REF!</v>
      </c>
      <c r="CF372" s="167" t="e">
        <f t="shared" ca="1" si="1102"/>
        <v>#REF!</v>
      </c>
      <c r="CG372" s="167" t="e">
        <f t="shared" ca="1" si="1103"/>
        <v>#REF!</v>
      </c>
      <c r="CH372" s="167" t="e">
        <f t="shared" ca="1" si="1104"/>
        <v>#REF!</v>
      </c>
      <c r="CI372" s="167" t="e">
        <f t="shared" ca="1" si="1105"/>
        <v>#REF!</v>
      </c>
      <c r="CJ372" s="167" t="e">
        <f t="shared" ca="1" si="1106"/>
        <v>#REF!</v>
      </c>
      <c r="CK372" s="167" t="e">
        <f t="shared" ca="1" si="1107"/>
        <v>#REF!</v>
      </c>
      <c r="CL372" s="167" t="e">
        <f t="shared" ca="1" si="1108"/>
        <v>#REF!</v>
      </c>
      <c r="CM372" s="167" t="e">
        <f t="shared" ca="1" si="1109"/>
        <v>#REF!</v>
      </c>
      <c r="CN372" s="167" t="e">
        <f t="shared" ca="1" si="1110"/>
        <v>#REF!</v>
      </c>
      <c r="CO372" s="167" t="e">
        <f t="shared" ca="1" si="1111"/>
        <v>#REF!</v>
      </c>
      <c r="CQ372" s="167" t="e">
        <f t="shared" ca="1" si="1112"/>
        <v>#REF!</v>
      </c>
      <c r="CR372" s="167" t="e">
        <f t="shared" ca="1" si="1113"/>
        <v>#REF!</v>
      </c>
      <c r="CS372" s="167" t="e">
        <f t="shared" ca="1" si="1114"/>
        <v>#REF!</v>
      </c>
      <c r="CT372" s="167" t="e">
        <f t="shared" ca="1" si="1115"/>
        <v>#REF!</v>
      </c>
      <c r="CU372" s="167" t="e">
        <f t="shared" ca="1" si="1116"/>
        <v>#REF!</v>
      </c>
      <c r="CV372" s="167" t="e">
        <f t="shared" ca="1" si="1117"/>
        <v>#REF!</v>
      </c>
      <c r="CW372" s="167" t="e">
        <f t="shared" ca="1" si="1118"/>
        <v>#REF!</v>
      </c>
      <c r="CX372" s="167" t="e">
        <f t="shared" ca="1" si="1119"/>
        <v>#REF!</v>
      </c>
      <c r="CY372" s="167" t="e">
        <f t="shared" ca="1" si="1120"/>
        <v>#REF!</v>
      </c>
      <c r="CZ372" s="167" t="e">
        <f t="shared" ca="1" si="1121"/>
        <v>#REF!</v>
      </c>
      <c r="DA372" s="167" t="e">
        <f t="shared" ca="1" si="1122"/>
        <v>#REF!</v>
      </c>
      <c r="DB372" s="167" t="e">
        <f t="shared" ca="1" si="1123"/>
        <v>#REF!</v>
      </c>
      <c r="DC372" s="167" t="e">
        <f t="shared" ca="1" si="1124"/>
        <v>#REF!</v>
      </c>
      <c r="DD372" s="167" t="e">
        <f t="shared" ca="1" si="1125"/>
        <v>#REF!</v>
      </c>
      <c r="DE372" s="167" t="e">
        <f t="shared" ca="1" si="1126"/>
        <v>#REF!</v>
      </c>
      <c r="DF372" s="167" t="e">
        <f t="shared" ca="1" si="1127"/>
        <v>#REF!</v>
      </c>
      <c r="DH372" s="167">
        <f t="shared" si="1128"/>
        <v>0</v>
      </c>
      <c r="DI372" s="167">
        <f t="shared" si="1129"/>
        <v>0</v>
      </c>
      <c r="DJ372" s="167">
        <f t="shared" si="1130"/>
        <v>0</v>
      </c>
      <c r="DK372" s="167">
        <f t="shared" si="1131"/>
        <v>0</v>
      </c>
      <c r="DL372" s="167">
        <f t="shared" si="1132"/>
        <v>0</v>
      </c>
      <c r="DM372" s="167">
        <f t="shared" si="1133"/>
        <v>0</v>
      </c>
      <c r="DN372" s="167">
        <f t="shared" si="1134"/>
        <v>0</v>
      </c>
      <c r="DO372" s="167">
        <f t="shared" si="1135"/>
        <v>0</v>
      </c>
      <c r="DP372" s="167">
        <f t="shared" si="1136"/>
        <v>0</v>
      </c>
      <c r="DQ372" s="167">
        <f t="shared" si="1137"/>
        <v>0</v>
      </c>
      <c r="DR372" s="167">
        <f t="shared" si="1138"/>
        <v>0</v>
      </c>
      <c r="DS372" s="167">
        <f t="shared" si="1139"/>
        <v>0</v>
      </c>
      <c r="DT372" s="167">
        <f t="shared" si="1140"/>
        <v>0</v>
      </c>
      <c r="DU372" s="167">
        <f t="shared" si="1141"/>
        <v>0</v>
      </c>
      <c r="DV372" s="167">
        <f t="shared" si="1142"/>
        <v>0</v>
      </c>
      <c r="DW372" s="167">
        <f t="shared" si="1143"/>
        <v>0</v>
      </c>
      <c r="DY372" s="167" t="e">
        <f t="shared" ca="1" si="1179"/>
        <v>#REF!</v>
      </c>
      <c r="DZ372" s="167" t="e">
        <f t="shared" ca="1" si="1180"/>
        <v>#REF!</v>
      </c>
      <c r="EA372" s="167" t="e">
        <f t="shared" ca="1" si="1181"/>
        <v>#REF!</v>
      </c>
      <c r="EB372" s="167" t="e">
        <f t="shared" ca="1" si="1182"/>
        <v>#REF!</v>
      </c>
      <c r="EC372" s="167" t="e">
        <f t="shared" ca="1" si="1183"/>
        <v>#REF!</v>
      </c>
      <c r="ED372" s="167" t="e">
        <f t="shared" ca="1" si="1184"/>
        <v>#REF!</v>
      </c>
      <c r="EE372" s="167" t="e">
        <f t="shared" ca="1" si="1185"/>
        <v>#REF!</v>
      </c>
      <c r="EF372" s="167" t="e">
        <f t="shared" ca="1" si="1186"/>
        <v>#REF!</v>
      </c>
      <c r="EG372" s="167" t="e">
        <f t="shared" ca="1" si="1187"/>
        <v>#REF!</v>
      </c>
      <c r="EH372" s="167" t="e">
        <f t="shared" ca="1" si="1188"/>
        <v>#REF!</v>
      </c>
      <c r="EI372" s="167" t="e">
        <f t="shared" ca="1" si="1189"/>
        <v>#REF!</v>
      </c>
      <c r="EJ372" s="167" t="e">
        <f t="shared" ca="1" si="1190"/>
        <v>#REF!</v>
      </c>
      <c r="EK372" s="167" t="e">
        <f t="shared" ca="1" si="1191"/>
        <v>#REF!</v>
      </c>
      <c r="EL372" s="167" t="e">
        <f t="shared" ca="1" si="1192"/>
        <v>#REF!</v>
      </c>
      <c r="EM372" s="167" t="e">
        <f t="shared" ca="1" si="1193"/>
        <v>#REF!</v>
      </c>
      <c r="EN372" s="167" t="e">
        <f t="shared" ca="1" si="1194"/>
        <v>#REF!</v>
      </c>
      <c r="EP372" s="167">
        <f t="shared" si="1195"/>
        <v>0</v>
      </c>
      <c r="EQ372" s="167">
        <f t="shared" si="1196"/>
        <v>0</v>
      </c>
      <c r="ER372" s="167">
        <f t="shared" si="1197"/>
        <v>0</v>
      </c>
      <c r="ES372" s="167">
        <f t="shared" si="1198"/>
        <v>0</v>
      </c>
      <c r="ET372" s="167">
        <f t="shared" si="1199"/>
        <v>0</v>
      </c>
      <c r="EU372" s="167">
        <f t="shared" si="1200"/>
        <v>0</v>
      </c>
      <c r="EV372" s="167">
        <f t="shared" si="1201"/>
        <v>0</v>
      </c>
      <c r="EW372" s="167">
        <f t="shared" si="1202"/>
        <v>0</v>
      </c>
      <c r="EX372" s="167">
        <f t="shared" si="1203"/>
        <v>0</v>
      </c>
      <c r="EY372" s="167">
        <f t="shared" si="1204"/>
        <v>0</v>
      </c>
      <c r="EZ372" s="167">
        <f t="shared" si="1205"/>
        <v>0</v>
      </c>
      <c r="FA372" s="167">
        <f t="shared" si="1206"/>
        <v>0</v>
      </c>
      <c r="FB372" s="167">
        <f t="shared" si="1207"/>
        <v>0</v>
      </c>
      <c r="FC372" s="167">
        <f t="shared" si="1208"/>
        <v>0</v>
      </c>
      <c r="FD372" s="167">
        <f t="shared" si="1209"/>
        <v>0</v>
      </c>
      <c r="FE372" s="167">
        <f t="shared" si="1210"/>
        <v>0</v>
      </c>
      <c r="FG372" s="167">
        <f t="shared" si="1211"/>
        <v>0</v>
      </c>
      <c r="FH372" s="167">
        <f t="shared" si="1212"/>
        <v>0</v>
      </c>
      <c r="FI372" s="167">
        <f t="shared" si="1213"/>
        <v>0</v>
      </c>
      <c r="FJ372" s="167">
        <f t="shared" si="1214"/>
        <v>0</v>
      </c>
      <c r="FK372" s="167">
        <f t="shared" si="1215"/>
        <v>0</v>
      </c>
      <c r="FL372" s="167">
        <f t="shared" si="1216"/>
        <v>0</v>
      </c>
      <c r="FM372" s="167">
        <f t="shared" si="1217"/>
        <v>0</v>
      </c>
      <c r="FN372" s="167">
        <f t="shared" si="1218"/>
        <v>0</v>
      </c>
      <c r="FO372" s="167">
        <f t="shared" si="1219"/>
        <v>0</v>
      </c>
      <c r="FP372" s="167">
        <f t="shared" si="1220"/>
        <v>0</v>
      </c>
      <c r="FQ372" s="167">
        <f t="shared" si="1221"/>
        <v>0</v>
      </c>
      <c r="FR372" s="167">
        <f t="shared" si="1222"/>
        <v>0</v>
      </c>
      <c r="FS372" s="167">
        <f t="shared" si="1223"/>
        <v>0</v>
      </c>
      <c r="FT372" s="167">
        <f t="shared" si="1224"/>
        <v>0</v>
      </c>
      <c r="FU372" s="167">
        <f t="shared" si="1225"/>
        <v>0</v>
      </c>
      <c r="FV372" s="167">
        <f t="shared" si="1226"/>
        <v>0</v>
      </c>
      <c r="FX372" s="167">
        <f t="shared" si="1227"/>
        <v>0</v>
      </c>
      <c r="FY372" s="167">
        <f t="shared" si="1228"/>
        <v>0</v>
      </c>
      <c r="FZ372" s="167">
        <f t="shared" si="1229"/>
        <v>0</v>
      </c>
      <c r="GA372" s="167">
        <f t="shared" si="1230"/>
        <v>0</v>
      </c>
      <c r="GB372" s="167">
        <f t="shared" si="1231"/>
        <v>0</v>
      </c>
      <c r="GC372" s="167">
        <f t="shared" si="1232"/>
        <v>0</v>
      </c>
      <c r="GD372" s="167">
        <f t="shared" si="1233"/>
        <v>0</v>
      </c>
      <c r="GE372" s="167">
        <f t="shared" si="1234"/>
        <v>0</v>
      </c>
      <c r="GF372" s="167">
        <f t="shared" si="1235"/>
        <v>0</v>
      </c>
      <c r="GG372" s="167">
        <f t="shared" si="1236"/>
        <v>0</v>
      </c>
      <c r="GH372" s="167">
        <f t="shared" si="1237"/>
        <v>0</v>
      </c>
      <c r="GI372" s="167">
        <f t="shared" si="1238"/>
        <v>0</v>
      </c>
      <c r="GJ372" s="167">
        <f t="shared" si="1239"/>
        <v>0</v>
      </c>
      <c r="GK372" s="167">
        <f t="shared" si="1240"/>
        <v>0</v>
      </c>
      <c r="GL372" s="167">
        <f t="shared" si="1241"/>
        <v>0</v>
      </c>
      <c r="GM372" s="167">
        <f t="shared" si="1242"/>
        <v>0</v>
      </c>
      <c r="GO372" s="167" t="e">
        <f t="shared" ca="1" si="1077"/>
        <v>#REF!</v>
      </c>
      <c r="GP372" s="167" t="e">
        <f t="shared" ca="1" si="1277"/>
        <v>#REF!</v>
      </c>
      <c r="GQ372" s="167" t="e">
        <f t="shared" ca="1" si="1277"/>
        <v>#REF!</v>
      </c>
      <c r="GR372" s="167" t="e">
        <f t="shared" ca="1" si="1277"/>
        <v>#REF!</v>
      </c>
      <c r="GS372" s="167" t="e">
        <f t="shared" ca="1" si="1277"/>
        <v>#REF!</v>
      </c>
      <c r="GT372" s="167" t="e">
        <f t="shared" ca="1" si="1277"/>
        <v>#REF!</v>
      </c>
      <c r="GU372" s="167" t="e">
        <f t="shared" ca="1" si="1277"/>
        <v>#REF!</v>
      </c>
      <c r="GV372" s="167" t="e">
        <f t="shared" ca="1" si="1277"/>
        <v>#REF!</v>
      </c>
      <c r="GW372" s="167" t="e">
        <f t="shared" ca="1" si="1277"/>
        <v>#REF!</v>
      </c>
      <c r="GX372" s="167" t="e">
        <f t="shared" ca="1" si="1277"/>
        <v>#REF!</v>
      </c>
      <c r="GY372" s="167" t="e">
        <f t="shared" ca="1" si="1277"/>
        <v>#REF!</v>
      </c>
      <c r="GZ372" s="167" t="e">
        <f t="shared" ca="1" si="1277"/>
        <v>#REF!</v>
      </c>
      <c r="HA372" s="167" t="e">
        <f t="shared" ca="1" si="1277"/>
        <v>#REF!</v>
      </c>
      <c r="HB372" s="167" t="e">
        <f t="shared" ca="1" si="1277"/>
        <v>#REF!</v>
      </c>
      <c r="HC372" s="167" t="e">
        <f t="shared" ca="1" si="1277"/>
        <v>#REF!</v>
      </c>
      <c r="HD372" s="167" t="e">
        <f t="shared" ca="1" si="1277"/>
        <v>#REF!</v>
      </c>
      <c r="HF372" s="167" t="e">
        <f t="shared" ca="1" si="1144"/>
        <v>#REF!</v>
      </c>
      <c r="HG372" s="167" t="e">
        <f t="shared" ca="1" si="1145"/>
        <v>#REF!</v>
      </c>
      <c r="HH372" s="167" t="e">
        <f t="shared" ca="1" si="1146"/>
        <v>#REF!</v>
      </c>
      <c r="HI372" s="167" t="e">
        <f t="shared" ca="1" si="1147"/>
        <v>#REF!</v>
      </c>
      <c r="HJ372" s="167" t="e">
        <f t="shared" ca="1" si="1148"/>
        <v>#REF!</v>
      </c>
      <c r="HK372" s="167" t="e">
        <f t="shared" ca="1" si="1149"/>
        <v>#REF!</v>
      </c>
      <c r="HL372" s="167" t="e">
        <f t="shared" ca="1" si="1150"/>
        <v>#REF!</v>
      </c>
      <c r="HM372" s="167" t="e">
        <f t="shared" ca="1" si="1151"/>
        <v>#REF!</v>
      </c>
      <c r="HN372" s="167" t="e">
        <f t="shared" ca="1" si="1152"/>
        <v>#REF!</v>
      </c>
      <c r="HO372" s="167" t="e">
        <f t="shared" ca="1" si="1153"/>
        <v>#REF!</v>
      </c>
      <c r="HP372" s="167" t="e">
        <f t="shared" ca="1" si="1154"/>
        <v>#REF!</v>
      </c>
      <c r="HQ372" s="167" t="e">
        <f t="shared" ca="1" si="1155"/>
        <v>#REF!</v>
      </c>
      <c r="HR372" s="167" t="e">
        <f t="shared" ca="1" si="1156"/>
        <v>#REF!</v>
      </c>
      <c r="HS372" s="167" t="e">
        <f t="shared" ca="1" si="1157"/>
        <v>#REF!</v>
      </c>
      <c r="HT372" s="167" t="e">
        <f t="shared" ca="1" si="1158"/>
        <v>#REF!</v>
      </c>
      <c r="HU372" s="167" t="e">
        <f t="shared" ca="1" si="1159"/>
        <v>#REF!</v>
      </c>
      <c r="HW372" s="167" t="e">
        <f t="shared" ca="1" si="1160"/>
        <v>#REF!</v>
      </c>
      <c r="HX372" s="167">
        <f t="shared" si="1161"/>
        <v>0</v>
      </c>
      <c r="HY372" s="167" t="e">
        <f t="shared" ca="1" si="1243"/>
        <v>#REF!</v>
      </c>
      <c r="HZ372" s="219" t="e">
        <f t="shared" ca="1" si="1244"/>
        <v>#REF!</v>
      </c>
    </row>
    <row r="373" spans="1:234" s="48" customFormat="1">
      <c r="A373" s="3" t="s">
        <v>740</v>
      </c>
      <c r="B373" s="202" t="str">
        <f>INDEX('Ref1'!$E:$E,MATCH(A373,'Ref1'!$A:$A,0))</f>
        <v>West Lindsey</v>
      </c>
      <c r="C373" s="42" t="str">
        <f>INDEX(Data1!B:B,MATCH(A373,Data1!A:A,0))</f>
        <v>SD</v>
      </c>
      <c r="D373" s="253" t="str">
        <f>INDEX(Data1!C:C,MATCH(A373,Data1!A:A,0))</f>
        <v>EM</v>
      </c>
      <c r="E373" s="200" t="str">
        <f>IF($C$6="No","No",IF(COUNTIF(Inputs!$K$359:$K$398,$A373)&gt;0,"Yes","No"))</f>
        <v>No</v>
      </c>
      <c r="F373" s="404"/>
      <c r="G373" s="62">
        <f>INDEX('4_RatesSplit'!K:K,MATCH($A373,'4_RatesSplit'!$A:$A,0))</f>
        <v>0</v>
      </c>
      <c r="H373" s="171">
        <f>INDEX('4_RatesSplit'!L:L,MATCH($A373,'4_RatesSplit'!$A:$A,0))</f>
        <v>0</v>
      </c>
      <c r="I373" s="167">
        <f>INDEX('4_RatesSplit'!M:M,MATCH($A373,'4_RatesSplit'!$A:$A,0))</f>
        <v>0</v>
      </c>
      <c r="J373" s="167">
        <f>INDEX('4_RatesSplit'!N:N,MATCH($A373,'4_RatesSplit'!$A:$A,0))</f>
        <v>0</v>
      </c>
      <c r="K373" s="167">
        <f>INDEX('4_RatesSplit'!O:O,MATCH($A373,'4_RatesSplit'!$A:$A,0))</f>
        <v>0</v>
      </c>
      <c r="L373" s="167">
        <f>INDEX('4_RatesSplit'!P:P,MATCH($A373,'4_RatesSplit'!$A:$A,0))</f>
        <v>0</v>
      </c>
      <c r="M373" s="167">
        <f>INDEX('4_RatesSplit'!Q:Q,MATCH($A373,'4_RatesSplit'!$A:$A,0))</f>
        <v>0</v>
      </c>
      <c r="N373" s="167">
        <f>INDEX('4_RatesSplit'!R:R,MATCH($A373,'4_RatesSplit'!$A:$A,0))</f>
        <v>0</v>
      </c>
      <c r="O373" s="167">
        <f>INDEX('4_RatesSplit'!S:S,MATCH($A373,'4_RatesSplit'!$A:$A,0))</f>
        <v>0</v>
      </c>
      <c r="P373" s="167">
        <f>INDEX('4_RatesSplit'!T:T,MATCH($A373,'4_RatesSplit'!$A:$A,0))</f>
        <v>0</v>
      </c>
      <c r="Q373" s="167">
        <f>INDEX('4_RatesSplit'!U:U,MATCH($A373,'4_RatesSplit'!$A:$A,0))</f>
        <v>0</v>
      </c>
      <c r="R373" s="167">
        <f>INDEX('4_RatesSplit'!V:V,MATCH($A373,'4_RatesSplit'!$A:$A,0))</f>
        <v>0</v>
      </c>
      <c r="S373" s="167">
        <f>INDEX('4_RatesSplit'!W:W,MATCH($A373,'4_RatesSplit'!$A:$A,0))</f>
        <v>0</v>
      </c>
      <c r="T373" s="167">
        <f>INDEX('4_RatesSplit'!X:X,MATCH($A373,'4_RatesSplit'!$A:$A,0))</f>
        <v>0</v>
      </c>
      <c r="U373" s="167">
        <f>INDEX('4_RatesSplit'!Y:Y,MATCH($A373,'4_RatesSplit'!$A:$A,0))</f>
        <v>0</v>
      </c>
      <c r="V373" s="167">
        <f>INDEX('4_RatesSplit'!Z:Z,MATCH($A373,'4_RatesSplit'!$A:$A,0))</f>
        <v>0</v>
      </c>
      <c r="W373" s="167">
        <f>INDEX('4_RatesSplit'!AA:AA,MATCH($A373,'4_RatesSplit'!$A:$A,0))</f>
        <v>0</v>
      </c>
      <c r="X373" s="18"/>
      <c r="Y373" s="168" t="e">
        <f ca="1">INDEX('4_RatesSplit'!AT:AT,MATCH($A373,'4_RatesSplit'!$A:$A,0))</f>
        <v>#REF!</v>
      </c>
      <c r="Z373" s="168" t="e">
        <f ca="1">INDEX('4_RatesSplit'!AU:AU,MATCH($A373,'4_RatesSplit'!$A:$A,0))</f>
        <v>#REF!</v>
      </c>
      <c r="AA373" s="168" t="e">
        <f ca="1">INDEX('4_RatesSplit'!AV:AV,MATCH($A373,'4_RatesSplit'!$A:$A,0))</f>
        <v>#REF!</v>
      </c>
      <c r="AB373" s="168" t="e">
        <f ca="1">INDEX('4_RatesSplit'!AW:AW,MATCH($A373,'4_RatesSplit'!$A:$A,0))</f>
        <v>#REF!</v>
      </c>
      <c r="AC373" s="168" t="e">
        <f ca="1">INDEX('4_RatesSplit'!AX:AX,MATCH($A373,'4_RatesSplit'!$A:$A,0))</f>
        <v>#REF!</v>
      </c>
      <c r="AD373" s="168" t="e">
        <f ca="1">INDEX('4_RatesSplit'!AY:AY,MATCH($A373,'4_RatesSplit'!$A:$A,0))</f>
        <v>#REF!</v>
      </c>
      <c r="AE373" s="168" t="e">
        <f ca="1">INDEX('4_RatesSplit'!AZ:AZ,MATCH($A373,'4_RatesSplit'!$A:$A,0))</f>
        <v>#REF!</v>
      </c>
      <c r="AF373" s="168" t="e">
        <f ca="1">INDEX('4_RatesSplit'!BA:BA,MATCH($A373,'4_RatesSplit'!$A:$A,0))</f>
        <v>#REF!</v>
      </c>
      <c r="AG373" s="168" t="e">
        <f ca="1">INDEX('4_RatesSplit'!BB:BB,MATCH($A373,'4_RatesSplit'!$A:$A,0))</f>
        <v>#REF!</v>
      </c>
      <c r="AH373" s="168" t="e">
        <f ca="1">INDEX('4_RatesSplit'!BC:BC,MATCH($A373,'4_RatesSplit'!$A:$A,0))</f>
        <v>#REF!</v>
      </c>
      <c r="AI373" s="168" t="e">
        <f ca="1">INDEX('4_RatesSplit'!BD:BD,MATCH($A373,'4_RatesSplit'!$A:$A,0))</f>
        <v>#REF!</v>
      </c>
      <c r="AJ373" s="168" t="e">
        <f ca="1">INDEX('4_RatesSplit'!BE:BE,MATCH($A373,'4_RatesSplit'!$A:$A,0))</f>
        <v>#REF!</v>
      </c>
      <c r="AK373" s="168" t="e">
        <f ca="1">INDEX('4_RatesSplit'!BF:BF,MATCH($A373,'4_RatesSplit'!$A:$A,0))</f>
        <v>#REF!</v>
      </c>
      <c r="AL373" s="168" t="e">
        <f ca="1">INDEX('4_RatesSplit'!BG:BG,MATCH($A373,'4_RatesSplit'!$A:$A,0))</f>
        <v>#REF!</v>
      </c>
      <c r="AM373" s="168" t="e">
        <f ca="1">INDEX('4_RatesSplit'!BH:BH,MATCH($A373,'4_RatesSplit'!$A:$A,0))</f>
        <v>#REF!</v>
      </c>
      <c r="AN373" s="198" t="e">
        <f ca="1">INDEX('4_RatesSplit'!BI:BI,MATCH($A373,'4_RatesSplit'!$A:$A,0))</f>
        <v>#REF!</v>
      </c>
      <c r="AO373" s="114"/>
      <c r="AP373" s="167" t="e">
        <f t="shared" ca="1" si="1162"/>
        <v>#REF!</v>
      </c>
      <c r="AQ373" s="167" t="e">
        <f t="shared" ca="1" si="1163"/>
        <v>#REF!</v>
      </c>
      <c r="AR373" s="167" t="e">
        <f t="shared" ca="1" si="1164"/>
        <v>#REF!</v>
      </c>
      <c r="AS373" s="167" t="e">
        <f t="shared" ca="1" si="1165"/>
        <v>#REF!</v>
      </c>
      <c r="AT373" s="167" t="e">
        <f t="shared" ca="1" si="1166"/>
        <v>#REF!</v>
      </c>
      <c r="AU373" s="167" t="e">
        <f t="shared" ca="1" si="1167"/>
        <v>#REF!</v>
      </c>
      <c r="AV373" s="167" t="e">
        <f t="shared" ca="1" si="1168"/>
        <v>#REF!</v>
      </c>
      <c r="AW373" s="167" t="e">
        <f t="shared" ca="1" si="1169"/>
        <v>#REF!</v>
      </c>
      <c r="AX373" s="167" t="e">
        <f t="shared" ca="1" si="1170"/>
        <v>#REF!</v>
      </c>
      <c r="AY373" s="167" t="e">
        <f t="shared" ca="1" si="1171"/>
        <v>#REF!</v>
      </c>
      <c r="AZ373" s="167" t="e">
        <f t="shared" ca="1" si="1172"/>
        <v>#REF!</v>
      </c>
      <c r="BA373" s="167" t="e">
        <f t="shared" ca="1" si="1173"/>
        <v>#REF!</v>
      </c>
      <c r="BB373" s="167" t="e">
        <f t="shared" ca="1" si="1174"/>
        <v>#REF!</v>
      </c>
      <c r="BC373" s="167" t="e">
        <f t="shared" ca="1" si="1175"/>
        <v>#REF!</v>
      </c>
      <c r="BD373" s="167" t="e">
        <f t="shared" ca="1" si="1176"/>
        <v>#REF!</v>
      </c>
      <c r="BE373" s="167" t="e">
        <f t="shared" ca="1" si="1177"/>
        <v>#REF!</v>
      </c>
      <c r="BF373" s="18"/>
      <c r="BG373" s="168">
        <f>INDEX('2_Needs'!$F:$F,MATCH($A373,'2_Needs'!$A:$A,0))</f>
        <v>2.4228669856672912E-4</v>
      </c>
      <c r="BH373" s="114"/>
      <c r="BI373" s="167">
        <f t="shared" ref="BI373:BX373" si="1284">IF(BI$3="reset",$BG373*BI$6,BH373*(1+$C$4))</f>
        <v>0</v>
      </c>
      <c r="BJ373" s="167">
        <f t="shared" si="1284"/>
        <v>0</v>
      </c>
      <c r="BK373" s="167">
        <f t="shared" si="1284"/>
        <v>0</v>
      </c>
      <c r="BL373" s="167">
        <f t="shared" si="1284"/>
        <v>0</v>
      </c>
      <c r="BM373" s="167">
        <f t="shared" si="1284"/>
        <v>0</v>
      </c>
      <c r="BN373" s="167">
        <f t="shared" si="1284"/>
        <v>0</v>
      </c>
      <c r="BO373" s="167">
        <f t="shared" si="1284"/>
        <v>0</v>
      </c>
      <c r="BP373" s="167">
        <f t="shared" si="1284"/>
        <v>0</v>
      </c>
      <c r="BQ373" s="167">
        <f t="shared" si="1284"/>
        <v>0</v>
      </c>
      <c r="BR373" s="167">
        <f t="shared" si="1284"/>
        <v>0</v>
      </c>
      <c r="BS373" s="167">
        <f t="shared" si="1284"/>
        <v>0</v>
      </c>
      <c r="BT373" s="167">
        <f t="shared" si="1284"/>
        <v>0</v>
      </c>
      <c r="BU373" s="167">
        <f t="shared" si="1284"/>
        <v>0</v>
      </c>
      <c r="BV373" s="167">
        <f t="shared" si="1284"/>
        <v>0</v>
      </c>
      <c r="BW373" s="167">
        <f t="shared" si="1284"/>
        <v>0</v>
      </c>
      <c r="BX373" s="167">
        <f t="shared" si="1284"/>
        <v>0</v>
      </c>
      <c r="BZ373" s="167" t="e">
        <f t="shared" ca="1" si="1096"/>
        <v>#REF!</v>
      </c>
      <c r="CA373" s="167" t="e">
        <f t="shared" ca="1" si="1097"/>
        <v>#REF!</v>
      </c>
      <c r="CB373" s="167" t="e">
        <f t="shared" ca="1" si="1098"/>
        <v>#REF!</v>
      </c>
      <c r="CC373" s="167" t="e">
        <f t="shared" ca="1" si="1099"/>
        <v>#REF!</v>
      </c>
      <c r="CD373" s="167" t="e">
        <f t="shared" ca="1" si="1100"/>
        <v>#REF!</v>
      </c>
      <c r="CE373" s="167" t="e">
        <f t="shared" ca="1" si="1101"/>
        <v>#REF!</v>
      </c>
      <c r="CF373" s="167" t="e">
        <f t="shared" ca="1" si="1102"/>
        <v>#REF!</v>
      </c>
      <c r="CG373" s="167" t="e">
        <f t="shared" ca="1" si="1103"/>
        <v>#REF!</v>
      </c>
      <c r="CH373" s="167" t="e">
        <f t="shared" ca="1" si="1104"/>
        <v>#REF!</v>
      </c>
      <c r="CI373" s="167" t="e">
        <f t="shared" ca="1" si="1105"/>
        <v>#REF!</v>
      </c>
      <c r="CJ373" s="167" t="e">
        <f t="shared" ca="1" si="1106"/>
        <v>#REF!</v>
      </c>
      <c r="CK373" s="167" t="e">
        <f t="shared" ca="1" si="1107"/>
        <v>#REF!</v>
      </c>
      <c r="CL373" s="167" t="e">
        <f t="shared" ca="1" si="1108"/>
        <v>#REF!</v>
      </c>
      <c r="CM373" s="167" t="e">
        <f t="shared" ca="1" si="1109"/>
        <v>#REF!</v>
      </c>
      <c r="CN373" s="167" t="e">
        <f t="shared" ca="1" si="1110"/>
        <v>#REF!</v>
      </c>
      <c r="CO373" s="167" t="e">
        <f t="shared" ca="1" si="1111"/>
        <v>#REF!</v>
      </c>
      <c r="CQ373" s="167" t="e">
        <f t="shared" ca="1" si="1112"/>
        <v>#REF!</v>
      </c>
      <c r="CR373" s="167" t="e">
        <f t="shared" ca="1" si="1113"/>
        <v>#REF!</v>
      </c>
      <c r="CS373" s="167" t="e">
        <f t="shared" ca="1" si="1114"/>
        <v>#REF!</v>
      </c>
      <c r="CT373" s="167" t="e">
        <f t="shared" ca="1" si="1115"/>
        <v>#REF!</v>
      </c>
      <c r="CU373" s="167" t="e">
        <f t="shared" ca="1" si="1116"/>
        <v>#REF!</v>
      </c>
      <c r="CV373" s="167" t="e">
        <f t="shared" ca="1" si="1117"/>
        <v>#REF!</v>
      </c>
      <c r="CW373" s="167" t="e">
        <f t="shared" ca="1" si="1118"/>
        <v>#REF!</v>
      </c>
      <c r="CX373" s="167" t="e">
        <f t="shared" ca="1" si="1119"/>
        <v>#REF!</v>
      </c>
      <c r="CY373" s="167" t="e">
        <f t="shared" ca="1" si="1120"/>
        <v>#REF!</v>
      </c>
      <c r="CZ373" s="167" t="e">
        <f t="shared" ca="1" si="1121"/>
        <v>#REF!</v>
      </c>
      <c r="DA373" s="167" t="e">
        <f t="shared" ca="1" si="1122"/>
        <v>#REF!</v>
      </c>
      <c r="DB373" s="167" t="e">
        <f t="shared" ca="1" si="1123"/>
        <v>#REF!</v>
      </c>
      <c r="DC373" s="167" t="e">
        <f t="shared" ca="1" si="1124"/>
        <v>#REF!</v>
      </c>
      <c r="DD373" s="167" t="e">
        <f t="shared" ca="1" si="1125"/>
        <v>#REF!</v>
      </c>
      <c r="DE373" s="167" t="e">
        <f t="shared" ca="1" si="1126"/>
        <v>#REF!</v>
      </c>
      <c r="DF373" s="167" t="e">
        <f t="shared" ca="1" si="1127"/>
        <v>#REF!</v>
      </c>
      <c r="DH373" s="167">
        <f t="shared" si="1128"/>
        <v>0</v>
      </c>
      <c r="DI373" s="167">
        <f t="shared" si="1129"/>
        <v>0</v>
      </c>
      <c r="DJ373" s="167">
        <f t="shared" si="1130"/>
        <v>0</v>
      </c>
      <c r="DK373" s="167">
        <f t="shared" si="1131"/>
        <v>0</v>
      </c>
      <c r="DL373" s="167">
        <f t="shared" si="1132"/>
        <v>0</v>
      </c>
      <c r="DM373" s="167">
        <f t="shared" si="1133"/>
        <v>0</v>
      </c>
      <c r="DN373" s="167">
        <f t="shared" si="1134"/>
        <v>0</v>
      </c>
      <c r="DO373" s="167">
        <f t="shared" si="1135"/>
        <v>0</v>
      </c>
      <c r="DP373" s="167">
        <f t="shared" si="1136"/>
        <v>0</v>
      </c>
      <c r="DQ373" s="167">
        <f t="shared" si="1137"/>
        <v>0</v>
      </c>
      <c r="DR373" s="167">
        <f t="shared" si="1138"/>
        <v>0</v>
      </c>
      <c r="DS373" s="167">
        <f t="shared" si="1139"/>
        <v>0</v>
      </c>
      <c r="DT373" s="167">
        <f t="shared" si="1140"/>
        <v>0</v>
      </c>
      <c r="DU373" s="167">
        <f t="shared" si="1141"/>
        <v>0</v>
      </c>
      <c r="DV373" s="167">
        <f t="shared" si="1142"/>
        <v>0</v>
      </c>
      <c r="DW373" s="167">
        <f t="shared" si="1143"/>
        <v>0</v>
      </c>
      <c r="DY373" s="167" t="e">
        <f t="shared" ca="1" si="1179"/>
        <v>#REF!</v>
      </c>
      <c r="DZ373" s="167" t="e">
        <f t="shared" ca="1" si="1180"/>
        <v>#REF!</v>
      </c>
      <c r="EA373" s="167" t="e">
        <f t="shared" ca="1" si="1181"/>
        <v>#REF!</v>
      </c>
      <c r="EB373" s="167" t="e">
        <f t="shared" ca="1" si="1182"/>
        <v>#REF!</v>
      </c>
      <c r="EC373" s="167" t="e">
        <f t="shared" ca="1" si="1183"/>
        <v>#REF!</v>
      </c>
      <c r="ED373" s="167" t="e">
        <f t="shared" ca="1" si="1184"/>
        <v>#REF!</v>
      </c>
      <c r="EE373" s="167" t="e">
        <f t="shared" ca="1" si="1185"/>
        <v>#REF!</v>
      </c>
      <c r="EF373" s="167" t="e">
        <f t="shared" ca="1" si="1186"/>
        <v>#REF!</v>
      </c>
      <c r="EG373" s="167" t="e">
        <f t="shared" ca="1" si="1187"/>
        <v>#REF!</v>
      </c>
      <c r="EH373" s="167" t="e">
        <f t="shared" ca="1" si="1188"/>
        <v>#REF!</v>
      </c>
      <c r="EI373" s="167" t="e">
        <f t="shared" ca="1" si="1189"/>
        <v>#REF!</v>
      </c>
      <c r="EJ373" s="167" t="e">
        <f t="shared" ca="1" si="1190"/>
        <v>#REF!</v>
      </c>
      <c r="EK373" s="167" t="e">
        <f t="shared" ca="1" si="1191"/>
        <v>#REF!</v>
      </c>
      <c r="EL373" s="167" t="e">
        <f t="shared" ca="1" si="1192"/>
        <v>#REF!</v>
      </c>
      <c r="EM373" s="167" t="e">
        <f t="shared" ca="1" si="1193"/>
        <v>#REF!</v>
      </c>
      <c r="EN373" s="167" t="e">
        <f t="shared" ca="1" si="1194"/>
        <v>#REF!</v>
      </c>
      <c r="EP373" s="167">
        <f t="shared" si="1195"/>
        <v>0</v>
      </c>
      <c r="EQ373" s="167">
        <f t="shared" si="1196"/>
        <v>0</v>
      </c>
      <c r="ER373" s="167">
        <f t="shared" si="1197"/>
        <v>0</v>
      </c>
      <c r="ES373" s="167">
        <f t="shared" si="1198"/>
        <v>0</v>
      </c>
      <c r="ET373" s="167">
        <f t="shared" si="1199"/>
        <v>0</v>
      </c>
      <c r="EU373" s="167">
        <f t="shared" si="1200"/>
        <v>0</v>
      </c>
      <c r="EV373" s="167">
        <f t="shared" si="1201"/>
        <v>0</v>
      </c>
      <c r="EW373" s="167">
        <f t="shared" si="1202"/>
        <v>0</v>
      </c>
      <c r="EX373" s="167">
        <f t="shared" si="1203"/>
        <v>0</v>
      </c>
      <c r="EY373" s="167">
        <f t="shared" si="1204"/>
        <v>0</v>
      </c>
      <c r="EZ373" s="167">
        <f t="shared" si="1205"/>
        <v>0</v>
      </c>
      <c r="FA373" s="167">
        <f t="shared" si="1206"/>
        <v>0</v>
      </c>
      <c r="FB373" s="167">
        <f t="shared" si="1207"/>
        <v>0</v>
      </c>
      <c r="FC373" s="167">
        <f t="shared" si="1208"/>
        <v>0</v>
      </c>
      <c r="FD373" s="167">
        <f t="shared" si="1209"/>
        <v>0</v>
      </c>
      <c r="FE373" s="167">
        <f t="shared" si="1210"/>
        <v>0</v>
      </c>
      <c r="FG373" s="167">
        <f t="shared" si="1211"/>
        <v>0</v>
      </c>
      <c r="FH373" s="167">
        <f t="shared" si="1212"/>
        <v>0</v>
      </c>
      <c r="FI373" s="167">
        <f t="shared" si="1213"/>
        <v>0</v>
      </c>
      <c r="FJ373" s="167">
        <f t="shared" si="1214"/>
        <v>0</v>
      </c>
      <c r="FK373" s="167">
        <f t="shared" si="1215"/>
        <v>0</v>
      </c>
      <c r="FL373" s="167">
        <f t="shared" si="1216"/>
        <v>0</v>
      </c>
      <c r="FM373" s="167">
        <f t="shared" si="1217"/>
        <v>0</v>
      </c>
      <c r="FN373" s="167">
        <f t="shared" si="1218"/>
        <v>0</v>
      </c>
      <c r="FO373" s="167">
        <f t="shared" si="1219"/>
        <v>0</v>
      </c>
      <c r="FP373" s="167">
        <f t="shared" si="1220"/>
        <v>0</v>
      </c>
      <c r="FQ373" s="167">
        <f t="shared" si="1221"/>
        <v>0</v>
      </c>
      <c r="FR373" s="167">
        <f t="shared" si="1222"/>
        <v>0</v>
      </c>
      <c r="FS373" s="167">
        <f t="shared" si="1223"/>
        <v>0</v>
      </c>
      <c r="FT373" s="167">
        <f t="shared" si="1224"/>
        <v>0</v>
      </c>
      <c r="FU373" s="167">
        <f t="shared" si="1225"/>
        <v>0</v>
      </c>
      <c r="FV373" s="167">
        <f t="shared" si="1226"/>
        <v>0</v>
      </c>
      <c r="FX373" s="167">
        <f t="shared" si="1227"/>
        <v>0</v>
      </c>
      <c r="FY373" s="167">
        <f t="shared" si="1228"/>
        <v>0</v>
      </c>
      <c r="FZ373" s="167">
        <f t="shared" si="1229"/>
        <v>0</v>
      </c>
      <c r="GA373" s="167">
        <f t="shared" si="1230"/>
        <v>0</v>
      </c>
      <c r="GB373" s="167">
        <f t="shared" si="1231"/>
        <v>0</v>
      </c>
      <c r="GC373" s="167">
        <f t="shared" si="1232"/>
        <v>0</v>
      </c>
      <c r="GD373" s="167">
        <f t="shared" si="1233"/>
        <v>0</v>
      </c>
      <c r="GE373" s="167">
        <f t="shared" si="1234"/>
        <v>0</v>
      </c>
      <c r="GF373" s="167">
        <f t="shared" si="1235"/>
        <v>0</v>
      </c>
      <c r="GG373" s="167">
        <f t="shared" si="1236"/>
        <v>0</v>
      </c>
      <c r="GH373" s="167">
        <f t="shared" si="1237"/>
        <v>0</v>
      </c>
      <c r="GI373" s="167">
        <f t="shared" si="1238"/>
        <v>0</v>
      </c>
      <c r="GJ373" s="167">
        <f t="shared" si="1239"/>
        <v>0</v>
      </c>
      <c r="GK373" s="167">
        <f t="shared" si="1240"/>
        <v>0</v>
      </c>
      <c r="GL373" s="167">
        <f t="shared" si="1241"/>
        <v>0</v>
      </c>
      <c r="GM373" s="167">
        <f t="shared" si="1242"/>
        <v>0</v>
      </c>
      <c r="GO373" s="167" t="e">
        <f t="shared" ca="1" si="1077"/>
        <v>#REF!</v>
      </c>
      <c r="GP373" s="167" t="e">
        <f t="shared" ca="1" si="1277"/>
        <v>#REF!</v>
      </c>
      <c r="GQ373" s="167" t="e">
        <f t="shared" ca="1" si="1277"/>
        <v>#REF!</v>
      </c>
      <c r="GR373" s="167" t="e">
        <f t="shared" ca="1" si="1277"/>
        <v>#REF!</v>
      </c>
      <c r="GS373" s="167" t="e">
        <f t="shared" ca="1" si="1277"/>
        <v>#REF!</v>
      </c>
      <c r="GT373" s="167" t="e">
        <f t="shared" ca="1" si="1277"/>
        <v>#REF!</v>
      </c>
      <c r="GU373" s="167" t="e">
        <f t="shared" ca="1" si="1277"/>
        <v>#REF!</v>
      </c>
      <c r="GV373" s="167" t="e">
        <f t="shared" ca="1" si="1277"/>
        <v>#REF!</v>
      </c>
      <c r="GW373" s="167" t="e">
        <f t="shared" ca="1" si="1277"/>
        <v>#REF!</v>
      </c>
      <c r="GX373" s="167" t="e">
        <f t="shared" ca="1" si="1277"/>
        <v>#REF!</v>
      </c>
      <c r="GY373" s="167" t="e">
        <f t="shared" ca="1" si="1277"/>
        <v>#REF!</v>
      </c>
      <c r="GZ373" s="167" t="e">
        <f t="shared" ca="1" si="1277"/>
        <v>#REF!</v>
      </c>
      <c r="HA373" s="167" t="e">
        <f t="shared" ca="1" si="1277"/>
        <v>#REF!</v>
      </c>
      <c r="HB373" s="167" t="e">
        <f t="shared" ca="1" si="1277"/>
        <v>#REF!</v>
      </c>
      <c r="HC373" s="167" t="e">
        <f t="shared" ca="1" si="1277"/>
        <v>#REF!</v>
      </c>
      <c r="HD373" s="167" t="e">
        <f t="shared" ca="1" si="1277"/>
        <v>#REF!</v>
      </c>
      <c r="HF373" s="167" t="e">
        <f t="shared" ca="1" si="1144"/>
        <v>#REF!</v>
      </c>
      <c r="HG373" s="167" t="e">
        <f t="shared" ca="1" si="1145"/>
        <v>#REF!</v>
      </c>
      <c r="HH373" s="167" t="e">
        <f t="shared" ca="1" si="1146"/>
        <v>#REF!</v>
      </c>
      <c r="HI373" s="167" t="e">
        <f t="shared" ca="1" si="1147"/>
        <v>#REF!</v>
      </c>
      <c r="HJ373" s="167" t="e">
        <f t="shared" ca="1" si="1148"/>
        <v>#REF!</v>
      </c>
      <c r="HK373" s="167" t="e">
        <f t="shared" ca="1" si="1149"/>
        <v>#REF!</v>
      </c>
      <c r="HL373" s="167" t="e">
        <f t="shared" ca="1" si="1150"/>
        <v>#REF!</v>
      </c>
      <c r="HM373" s="167" t="e">
        <f t="shared" ca="1" si="1151"/>
        <v>#REF!</v>
      </c>
      <c r="HN373" s="167" t="e">
        <f t="shared" ca="1" si="1152"/>
        <v>#REF!</v>
      </c>
      <c r="HO373" s="167" t="e">
        <f t="shared" ca="1" si="1153"/>
        <v>#REF!</v>
      </c>
      <c r="HP373" s="167" t="e">
        <f t="shared" ca="1" si="1154"/>
        <v>#REF!</v>
      </c>
      <c r="HQ373" s="167" t="e">
        <f t="shared" ca="1" si="1155"/>
        <v>#REF!</v>
      </c>
      <c r="HR373" s="167" t="e">
        <f t="shared" ca="1" si="1156"/>
        <v>#REF!</v>
      </c>
      <c r="HS373" s="167" t="e">
        <f t="shared" ca="1" si="1157"/>
        <v>#REF!</v>
      </c>
      <c r="HT373" s="167" t="e">
        <f t="shared" ca="1" si="1158"/>
        <v>#REF!</v>
      </c>
      <c r="HU373" s="167" t="e">
        <f t="shared" ca="1" si="1159"/>
        <v>#REF!</v>
      </c>
      <c r="HW373" s="167" t="e">
        <f t="shared" ca="1" si="1160"/>
        <v>#REF!</v>
      </c>
      <c r="HX373" s="167">
        <f t="shared" si="1161"/>
        <v>0</v>
      </c>
      <c r="HY373" s="167" t="e">
        <f t="shared" ca="1" si="1243"/>
        <v>#REF!</v>
      </c>
      <c r="HZ373" s="219" t="e">
        <f t="shared" ca="1" si="1244"/>
        <v>#REF!</v>
      </c>
    </row>
    <row r="374" spans="1:234" s="48" customFormat="1">
      <c r="A374" s="3" t="s">
        <v>742</v>
      </c>
      <c r="B374" s="202" t="str">
        <f>INDEX('Ref1'!$E:$E,MATCH(A374,'Ref1'!$A:$A,0))</f>
        <v>West Midlands Fire</v>
      </c>
      <c r="C374" s="42" t="str">
        <f>INDEX(Data1!B:B,MATCH(A374,Data1!A:A,0))</f>
        <v>FIR</v>
      </c>
      <c r="D374" s="253" t="str">
        <f>INDEX(Data1!C:C,MATCH(A374,Data1!A:A,0))</f>
        <v>WM</v>
      </c>
      <c r="E374" s="200" t="str">
        <f>IF($C$6="No","No",IF(COUNTIF(Inputs!$K$359:$K$398,$A374)&gt;0,"Yes","No"))</f>
        <v>No</v>
      </c>
      <c r="F374" s="404"/>
      <c r="G374" s="62">
        <f>INDEX('4_RatesSplit'!K:K,MATCH($A374,'4_RatesSplit'!$A:$A,0))</f>
        <v>0</v>
      </c>
      <c r="H374" s="171">
        <f>INDEX('4_RatesSplit'!L:L,MATCH($A374,'4_RatesSplit'!$A:$A,0))</f>
        <v>0</v>
      </c>
      <c r="I374" s="167">
        <f>INDEX('4_RatesSplit'!M:M,MATCH($A374,'4_RatesSplit'!$A:$A,0))</f>
        <v>0</v>
      </c>
      <c r="J374" s="167">
        <f>INDEX('4_RatesSplit'!N:N,MATCH($A374,'4_RatesSplit'!$A:$A,0))</f>
        <v>0</v>
      </c>
      <c r="K374" s="167">
        <f>INDEX('4_RatesSplit'!O:O,MATCH($A374,'4_RatesSplit'!$A:$A,0))</f>
        <v>0</v>
      </c>
      <c r="L374" s="167">
        <f>INDEX('4_RatesSplit'!P:P,MATCH($A374,'4_RatesSplit'!$A:$A,0))</f>
        <v>0</v>
      </c>
      <c r="M374" s="167">
        <f>INDEX('4_RatesSplit'!Q:Q,MATCH($A374,'4_RatesSplit'!$A:$A,0))</f>
        <v>0</v>
      </c>
      <c r="N374" s="167">
        <f>INDEX('4_RatesSplit'!R:R,MATCH($A374,'4_RatesSplit'!$A:$A,0))</f>
        <v>0</v>
      </c>
      <c r="O374" s="167">
        <f>INDEX('4_RatesSplit'!S:S,MATCH($A374,'4_RatesSplit'!$A:$A,0))</f>
        <v>0</v>
      </c>
      <c r="P374" s="167">
        <f>INDEX('4_RatesSplit'!T:T,MATCH($A374,'4_RatesSplit'!$A:$A,0))</f>
        <v>0</v>
      </c>
      <c r="Q374" s="167">
        <f>INDEX('4_RatesSplit'!U:U,MATCH($A374,'4_RatesSplit'!$A:$A,0))</f>
        <v>0</v>
      </c>
      <c r="R374" s="167">
        <f>INDEX('4_RatesSplit'!V:V,MATCH($A374,'4_RatesSplit'!$A:$A,0))</f>
        <v>0</v>
      </c>
      <c r="S374" s="167">
        <f>INDEX('4_RatesSplit'!W:W,MATCH($A374,'4_RatesSplit'!$A:$A,0))</f>
        <v>0</v>
      </c>
      <c r="T374" s="167">
        <f>INDEX('4_RatesSplit'!X:X,MATCH($A374,'4_RatesSplit'!$A:$A,0))</f>
        <v>0</v>
      </c>
      <c r="U374" s="167">
        <f>INDEX('4_RatesSplit'!Y:Y,MATCH($A374,'4_RatesSplit'!$A:$A,0))</f>
        <v>0</v>
      </c>
      <c r="V374" s="167">
        <f>INDEX('4_RatesSplit'!Z:Z,MATCH($A374,'4_RatesSplit'!$A:$A,0))</f>
        <v>0</v>
      </c>
      <c r="W374" s="167">
        <f>INDEX('4_RatesSplit'!AA:AA,MATCH($A374,'4_RatesSplit'!$A:$A,0))</f>
        <v>0</v>
      </c>
      <c r="X374" s="18"/>
      <c r="Y374" s="168" t="e">
        <f ca="1">INDEX('4_RatesSplit'!AT:AT,MATCH($A374,'4_RatesSplit'!$A:$A,0))</f>
        <v>#REF!</v>
      </c>
      <c r="Z374" s="168" t="e">
        <f ca="1">INDEX('4_RatesSplit'!AU:AU,MATCH($A374,'4_RatesSplit'!$A:$A,0))</f>
        <v>#REF!</v>
      </c>
      <c r="AA374" s="168" t="e">
        <f ca="1">INDEX('4_RatesSplit'!AV:AV,MATCH($A374,'4_RatesSplit'!$A:$A,0))</f>
        <v>#REF!</v>
      </c>
      <c r="AB374" s="168" t="e">
        <f ca="1">INDEX('4_RatesSplit'!AW:AW,MATCH($A374,'4_RatesSplit'!$A:$A,0))</f>
        <v>#REF!</v>
      </c>
      <c r="AC374" s="168" t="e">
        <f ca="1">INDEX('4_RatesSplit'!AX:AX,MATCH($A374,'4_RatesSplit'!$A:$A,0))</f>
        <v>#REF!</v>
      </c>
      <c r="AD374" s="168" t="e">
        <f ca="1">INDEX('4_RatesSplit'!AY:AY,MATCH($A374,'4_RatesSplit'!$A:$A,0))</f>
        <v>#REF!</v>
      </c>
      <c r="AE374" s="168" t="e">
        <f ca="1">INDEX('4_RatesSplit'!AZ:AZ,MATCH($A374,'4_RatesSplit'!$A:$A,0))</f>
        <v>#REF!</v>
      </c>
      <c r="AF374" s="168" t="e">
        <f ca="1">INDEX('4_RatesSplit'!BA:BA,MATCH($A374,'4_RatesSplit'!$A:$A,0))</f>
        <v>#REF!</v>
      </c>
      <c r="AG374" s="168" t="e">
        <f ca="1">INDEX('4_RatesSplit'!BB:BB,MATCH($A374,'4_RatesSplit'!$A:$A,0))</f>
        <v>#REF!</v>
      </c>
      <c r="AH374" s="168" t="e">
        <f ca="1">INDEX('4_RatesSplit'!BC:BC,MATCH($A374,'4_RatesSplit'!$A:$A,0))</f>
        <v>#REF!</v>
      </c>
      <c r="AI374" s="168" t="e">
        <f ca="1">INDEX('4_RatesSplit'!BD:BD,MATCH($A374,'4_RatesSplit'!$A:$A,0))</f>
        <v>#REF!</v>
      </c>
      <c r="AJ374" s="168" t="e">
        <f ca="1">INDEX('4_RatesSplit'!BE:BE,MATCH($A374,'4_RatesSplit'!$A:$A,0))</f>
        <v>#REF!</v>
      </c>
      <c r="AK374" s="168" t="e">
        <f ca="1">INDEX('4_RatesSplit'!BF:BF,MATCH($A374,'4_RatesSplit'!$A:$A,0))</f>
        <v>#REF!</v>
      </c>
      <c r="AL374" s="168" t="e">
        <f ca="1">INDEX('4_RatesSplit'!BG:BG,MATCH($A374,'4_RatesSplit'!$A:$A,0))</f>
        <v>#REF!</v>
      </c>
      <c r="AM374" s="168" t="e">
        <f ca="1">INDEX('4_RatesSplit'!BH:BH,MATCH($A374,'4_RatesSplit'!$A:$A,0))</f>
        <v>#REF!</v>
      </c>
      <c r="AN374" s="198" t="e">
        <f ca="1">INDEX('4_RatesSplit'!BI:BI,MATCH($A374,'4_RatesSplit'!$A:$A,0))</f>
        <v>#REF!</v>
      </c>
      <c r="AO374" s="114"/>
      <c r="AP374" s="167" t="e">
        <f t="shared" ca="1" si="1162"/>
        <v>#REF!</v>
      </c>
      <c r="AQ374" s="167" t="e">
        <f t="shared" ca="1" si="1163"/>
        <v>#REF!</v>
      </c>
      <c r="AR374" s="167" t="e">
        <f t="shared" ca="1" si="1164"/>
        <v>#REF!</v>
      </c>
      <c r="AS374" s="167" t="e">
        <f t="shared" ca="1" si="1165"/>
        <v>#REF!</v>
      </c>
      <c r="AT374" s="167" t="e">
        <f t="shared" ca="1" si="1166"/>
        <v>#REF!</v>
      </c>
      <c r="AU374" s="167" t="e">
        <f t="shared" ca="1" si="1167"/>
        <v>#REF!</v>
      </c>
      <c r="AV374" s="167" t="e">
        <f t="shared" ca="1" si="1168"/>
        <v>#REF!</v>
      </c>
      <c r="AW374" s="167" t="e">
        <f t="shared" ca="1" si="1169"/>
        <v>#REF!</v>
      </c>
      <c r="AX374" s="167" t="e">
        <f t="shared" ca="1" si="1170"/>
        <v>#REF!</v>
      </c>
      <c r="AY374" s="167" t="e">
        <f t="shared" ca="1" si="1171"/>
        <v>#REF!</v>
      </c>
      <c r="AZ374" s="167" t="e">
        <f t="shared" ca="1" si="1172"/>
        <v>#REF!</v>
      </c>
      <c r="BA374" s="167" t="e">
        <f t="shared" ca="1" si="1173"/>
        <v>#REF!</v>
      </c>
      <c r="BB374" s="167" t="e">
        <f t="shared" ca="1" si="1174"/>
        <v>#REF!</v>
      </c>
      <c r="BC374" s="167" t="e">
        <f t="shared" ca="1" si="1175"/>
        <v>#REF!</v>
      </c>
      <c r="BD374" s="167" t="e">
        <f t="shared" ca="1" si="1176"/>
        <v>#REF!</v>
      </c>
      <c r="BE374" s="167" t="e">
        <f t="shared" ca="1" si="1177"/>
        <v>#REF!</v>
      </c>
      <c r="BF374" s="18"/>
      <c r="BG374" s="168">
        <f>INDEX('2_Needs'!$F:$F,MATCH($A374,'2_Needs'!$A:$A,0))</f>
        <v>2.7038160800938694E-3</v>
      </c>
      <c r="BH374" s="114"/>
      <c r="BI374" s="167">
        <f t="shared" ref="BI374:BX374" si="1285">IF(BI$3="reset",$BG374*BI$6,BH374*(1+$C$4))</f>
        <v>0</v>
      </c>
      <c r="BJ374" s="167">
        <f t="shared" si="1285"/>
        <v>0</v>
      </c>
      <c r="BK374" s="167">
        <f t="shared" si="1285"/>
        <v>0</v>
      </c>
      <c r="BL374" s="167">
        <f t="shared" si="1285"/>
        <v>0</v>
      </c>
      <c r="BM374" s="167">
        <f t="shared" si="1285"/>
        <v>0</v>
      </c>
      <c r="BN374" s="167">
        <f t="shared" si="1285"/>
        <v>0</v>
      </c>
      <c r="BO374" s="167">
        <f t="shared" si="1285"/>
        <v>0</v>
      </c>
      <c r="BP374" s="167">
        <f t="shared" si="1285"/>
        <v>0</v>
      </c>
      <c r="BQ374" s="167">
        <f t="shared" si="1285"/>
        <v>0</v>
      </c>
      <c r="BR374" s="167">
        <f t="shared" si="1285"/>
        <v>0</v>
      </c>
      <c r="BS374" s="167">
        <f t="shared" si="1285"/>
        <v>0</v>
      </c>
      <c r="BT374" s="167">
        <f t="shared" si="1285"/>
        <v>0</v>
      </c>
      <c r="BU374" s="167">
        <f t="shared" si="1285"/>
        <v>0</v>
      </c>
      <c r="BV374" s="167">
        <f t="shared" si="1285"/>
        <v>0</v>
      </c>
      <c r="BW374" s="167">
        <f t="shared" si="1285"/>
        <v>0</v>
      </c>
      <c r="BX374" s="167">
        <f t="shared" si="1285"/>
        <v>0</v>
      </c>
      <c r="BZ374" s="167" t="e">
        <f t="shared" ca="1" si="1096"/>
        <v>#REF!</v>
      </c>
      <c r="CA374" s="167" t="e">
        <f t="shared" ca="1" si="1097"/>
        <v>#REF!</v>
      </c>
      <c r="CB374" s="167" t="e">
        <f t="shared" ca="1" si="1098"/>
        <v>#REF!</v>
      </c>
      <c r="CC374" s="167" t="e">
        <f t="shared" ca="1" si="1099"/>
        <v>#REF!</v>
      </c>
      <c r="CD374" s="167" t="e">
        <f t="shared" ca="1" si="1100"/>
        <v>#REF!</v>
      </c>
      <c r="CE374" s="167" t="e">
        <f t="shared" ca="1" si="1101"/>
        <v>#REF!</v>
      </c>
      <c r="CF374" s="167" t="e">
        <f t="shared" ca="1" si="1102"/>
        <v>#REF!</v>
      </c>
      <c r="CG374" s="167" t="e">
        <f t="shared" ca="1" si="1103"/>
        <v>#REF!</v>
      </c>
      <c r="CH374" s="167" t="e">
        <f t="shared" ca="1" si="1104"/>
        <v>#REF!</v>
      </c>
      <c r="CI374" s="167" t="e">
        <f t="shared" ca="1" si="1105"/>
        <v>#REF!</v>
      </c>
      <c r="CJ374" s="167" t="e">
        <f t="shared" ca="1" si="1106"/>
        <v>#REF!</v>
      </c>
      <c r="CK374" s="167" t="e">
        <f t="shared" ca="1" si="1107"/>
        <v>#REF!</v>
      </c>
      <c r="CL374" s="167" t="e">
        <f t="shared" ca="1" si="1108"/>
        <v>#REF!</v>
      </c>
      <c r="CM374" s="167" t="e">
        <f t="shared" ca="1" si="1109"/>
        <v>#REF!</v>
      </c>
      <c r="CN374" s="167" t="e">
        <f t="shared" ca="1" si="1110"/>
        <v>#REF!</v>
      </c>
      <c r="CO374" s="167" t="e">
        <f t="shared" ca="1" si="1111"/>
        <v>#REF!</v>
      </c>
      <c r="CQ374" s="167" t="e">
        <f t="shared" ca="1" si="1112"/>
        <v>#REF!</v>
      </c>
      <c r="CR374" s="167" t="e">
        <f t="shared" ca="1" si="1113"/>
        <v>#REF!</v>
      </c>
      <c r="CS374" s="167" t="e">
        <f t="shared" ca="1" si="1114"/>
        <v>#REF!</v>
      </c>
      <c r="CT374" s="167" t="e">
        <f t="shared" ca="1" si="1115"/>
        <v>#REF!</v>
      </c>
      <c r="CU374" s="167" t="e">
        <f t="shared" ca="1" si="1116"/>
        <v>#REF!</v>
      </c>
      <c r="CV374" s="167" t="e">
        <f t="shared" ca="1" si="1117"/>
        <v>#REF!</v>
      </c>
      <c r="CW374" s="167" t="e">
        <f t="shared" ca="1" si="1118"/>
        <v>#REF!</v>
      </c>
      <c r="CX374" s="167" t="e">
        <f t="shared" ca="1" si="1119"/>
        <v>#REF!</v>
      </c>
      <c r="CY374" s="167" t="e">
        <f t="shared" ca="1" si="1120"/>
        <v>#REF!</v>
      </c>
      <c r="CZ374" s="167" t="e">
        <f t="shared" ca="1" si="1121"/>
        <v>#REF!</v>
      </c>
      <c r="DA374" s="167" t="e">
        <f t="shared" ca="1" si="1122"/>
        <v>#REF!</v>
      </c>
      <c r="DB374" s="167" t="e">
        <f t="shared" ca="1" si="1123"/>
        <v>#REF!</v>
      </c>
      <c r="DC374" s="167" t="e">
        <f t="shared" ca="1" si="1124"/>
        <v>#REF!</v>
      </c>
      <c r="DD374" s="167" t="e">
        <f t="shared" ca="1" si="1125"/>
        <v>#REF!</v>
      </c>
      <c r="DE374" s="167" t="e">
        <f t="shared" ca="1" si="1126"/>
        <v>#REF!</v>
      </c>
      <c r="DF374" s="167" t="e">
        <f t="shared" ca="1" si="1127"/>
        <v>#REF!</v>
      </c>
      <c r="DH374" s="167">
        <f t="shared" si="1128"/>
        <v>0</v>
      </c>
      <c r="DI374" s="167">
        <f t="shared" si="1129"/>
        <v>0</v>
      </c>
      <c r="DJ374" s="167">
        <f t="shared" si="1130"/>
        <v>0</v>
      </c>
      <c r="DK374" s="167">
        <f t="shared" si="1131"/>
        <v>0</v>
      </c>
      <c r="DL374" s="167">
        <f t="shared" si="1132"/>
        <v>0</v>
      </c>
      <c r="DM374" s="167">
        <f t="shared" si="1133"/>
        <v>0</v>
      </c>
      <c r="DN374" s="167">
        <f t="shared" si="1134"/>
        <v>0</v>
      </c>
      <c r="DO374" s="167">
        <f t="shared" si="1135"/>
        <v>0</v>
      </c>
      <c r="DP374" s="167">
        <f t="shared" si="1136"/>
        <v>0</v>
      </c>
      <c r="DQ374" s="167">
        <f t="shared" si="1137"/>
        <v>0</v>
      </c>
      <c r="DR374" s="167">
        <f t="shared" si="1138"/>
        <v>0</v>
      </c>
      <c r="DS374" s="167">
        <f t="shared" si="1139"/>
        <v>0</v>
      </c>
      <c r="DT374" s="167">
        <f t="shared" si="1140"/>
        <v>0</v>
      </c>
      <c r="DU374" s="167">
        <f t="shared" si="1141"/>
        <v>0</v>
      </c>
      <c r="DV374" s="167">
        <f t="shared" si="1142"/>
        <v>0</v>
      </c>
      <c r="DW374" s="167">
        <f t="shared" si="1143"/>
        <v>0</v>
      </c>
      <c r="DY374" s="167" t="e">
        <f t="shared" ca="1" si="1179"/>
        <v>#REF!</v>
      </c>
      <c r="DZ374" s="167" t="e">
        <f t="shared" ca="1" si="1180"/>
        <v>#REF!</v>
      </c>
      <c r="EA374" s="167" t="e">
        <f t="shared" ca="1" si="1181"/>
        <v>#REF!</v>
      </c>
      <c r="EB374" s="167" t="e">
        <f t="shared" ca="1" si="1182"/>
        <v>#REF!</v>
      </c>
      <c r="EC374" s="167" t="e">
        <f t="shared" ca="1" si="1183"/>
        <v>#REF!</v>
      </c>
      <c r="ED374" s="167" t="e">
        <f t="shared" ca="1" si="1184"/>
        <v>#REF!</v>
      </c>
      <c r="EE374" s="167" t="e">
        <f t="shared" ca="1" si="1185"/>
        <v>#REF!</v>
      </c>
      <c r="EF374" s="167" t="e">
        <f t="shared" ca="1" si="1186"/>
        <v>#REF!</v>
      </c>
      <c r="EG374" s="167" t="e">
        <f t="shared" ca="1" si="1187"/>
        <v>#REF!</v>
      </c>
      <c r="EH374" s="167" t="e">
        <f t="shared" ca="1" si="1188"/>
        <v>#REF!</v>
      </c>
      <c r="EI374" s="167" t="e">
        <f t="shared" ca="1" si="1189"/>
        <v>#REF!</v>
      </c>
      <c r="EJ374" s="167" t="e">
        <f t="shared" ca="1" si="1190"/>
        <v>#REF!</v>
      </c>
      <c r="EK374" s="167" t="e">
        <f t="shared" ca="1" si="1191"/>
        <v>#REF!</v>
      </c>
      <c r="EL374" s="167" t="e">
        <f t="shared" ca="1" si="1192"/>
        <v>#REF!</v>
      </c>
      <c r="EM374" s="167" t="e">
        <f t="shared" ca="1" si="1193"/>
        <v>#REF!</v>
      </c>
      <c r="EN374" s="167" t="e">
        <f t="shared" ca="1" si="1194"/>
        <v>#REF!</v>
      </c>
      <c r="EP374" s="167">
        <f t="shared" si="1195"/>
        <v>0</v>
      </c>
      <c r="EQ374" s="167">
        <f t="shared" si="1196"/>
        <v>0</v>
      </c>
      <c r="ER374" s="167">
        <f t="shared" si="1197"/>
        <v>0</v>
      </c>
      <c r="ES374" s="167">
        <f t="shared" si="1198"/>
        <v>0</v>
      </c>
      <c r="ET374" s="167">
        <f t="shared" si="1199"/>
        <v>0</v>
      </c>
      <c r="EU374" s="167">
        <f t="shared" si="1200"/>
        <v>0</v>
      </c>
      <c r="EV374" s="167">
        <f t="shared" si="1201"/>
        <v>0</v>
      </c>
      <c r="EW374" s="167">
        <f t="shared" si="1202"/>
        <v>0</v>
      </c>
      <c r="EX374" s="167">
        <f t="shared" si="1203"/>
        <v>0</v>
      </c>
      <c r="EY374" s="167">
        <f t="shared" si="1204"/>
        <v>0</v>
      </c>
      <c r="EZ374" s="167">
        <f t="shared" si="1205"/>
        <v>0</v>
      </c>
      <c r="FA374" s="167">
        <f t="shared" si="1206"/>
        <v>0</v>
      </c>
      <c r="FB374" s="167">
        <f t="shared" si="1207"/>
        <v>0</v>
      </c>
      <c r="FC374" s="167">
        <f t="shared" si="1208"/>
        <v>0</v>
      </c>
      <c r="FD374" s="167">
        <f t="shared" si="1209"/>
        <v>0</v>
      </c>
      <c r="FE374" s="167">
        <f t="shared" si="1210"/>
        <v>0</v>
      </c>
      <c r="FG374" s="167">
        <f t="shared" si="1211"/>
        <v>0</v>
      </c>
      <c r="FH374" s="167">
        <f t="shared" si="1212"/>
        <v>0</v>
      </c>
      <c r="FI374" s="167">
        <f t="shared" si="1213"/>
        <v>0</v>
      </c>
      <c r="FJ374" s="167">
        <f t="shared" si="1214"/>
        <v>0</v>
      </c>
      <c r="FK374" s="167">
        <f t="shared" si="1215"/>
        <v>0</v>
      </c>
      <c r="FL374" s="167">
        <f t="shared" si="1216"/>
        <v>0</v>
      </c>
      <c r="FM374" s="167">
        <f t="shared" si="1217"/>
        <v>0</v>
      </c>
      <c r="FN374" s="167">
        <f t="shared" si="1218"/>
        <v>0</v>
      </c>
      <c r="FO374" s="167">
        <f t="shared" si="1219"/>
        <v>0</v>
      </c>
      <c r="FP374" s="167">
        <f t="shared" si="1220"/>
        <v>0</v>
      </c>
      <c r="FQ374" s="167">
        <f t="shared" si="1221"/>
        <v>0</v>
      </c>
      <c r="FR374" s="167">
        <f t="shared" si="1222"/>
        <v>0</v>
      </c>
      <c r="FS374" s="167">
        <f t="shared" si="1223"/>
        <v>0</v>
      </c>
      <c r="FT374" s="167">
        <f t="shared" si="1224"/>
        <v>0</v>
      </c>
      <c r="FU374" s="167">
        <f t="shared" si="1225"/>
        <v>0</v>
      </c>
      <c r="FV374" s="167">
        <f t="shared" si="1226"/>
        <v>0</v>
      </c>
      <c r="FX374" s="167">
        <f t="shared" si="1227"/>
        <v>0</v>
      </c>
      <c r="FY374" s="167">
        <f t="shared" si="1228"/>
        <v>0</v>
      </c>
      <c r="FZ374" s="167">
        <f t="shared" si="1229"/>
        <v>0</v>
      </c>
      <c r="GA374" s="167">
        <f t="shared" si="1230"/>
        <v>0</v>
      </c>
      <c r="GB374" s="167">
        <f t="shared" si="1231"/>
        <v>0</v>
      </c>
      <c r="GC374" s="167">
        <f t="shared" si="1232"/>
        <v>0</v>
      </c>
      <c r="GD374" s="167">
        <f t="shared" si="1233"/>
        <v>0</v>
      </c>
      <c r="GE374" s="167">
        <f t="shared" si="1234"/>
        <v>0</v>
      </c>
      <c r="GF374" s="167">
        <f t="shared" si="1235"/>
        <v>0</v>
      </c>
      <c r="GG374" s="167">
        <f t="shared" si="1236"/>
        <v>0</v>
      </c>
      <c r="GH374" s="167">
        <f t="shared" si="1237"/>
        <v>0</v>
      </c>
      <c r="GI374" s="167">
        <f t="shared" si="1238"/>
        <v>0</v>
      </c>
      <c r="GJ374" s="167">
        <f t="shared" si="1239"/>
        <v>0</v>
      </c>
      <c r="GK374" s="167">
        <f t="shared" si="1240"/>
        <v>0</v>
      </c>
      <c r="GL374" s="167">
        <f t="shared" si="1241"/>
        <v>0</v>
      </c>
      <c r="GM374" s="167">
        <f t="shared" si="1242"/>
        <v>0</v>
      </c>
      <c r="GO374" s="167" t="e">
        <f t="shared" ca="1" si="1077"/>
        <v>#REF!</v>
      </c>
      <c r="GP374" s="167" t="e">
        <f t="shared" ca="1" si="1277"/>
        <v>#REF!</v>
      </c>
      <c r="GQ374" s="167" t="e">
        <f t="shared" ca="1" si="1277"/>
        <v>#REF!</v>
      </c>
      <c r="GR374" s="167" t="e">
        <f t="shared" ca="1" si="1277"/>
        <v>#REF!</v>
      </c>
      <c r="GS374" s="167" t="e">
        <f t="shared" ca="1" si="1277"/>
        <v>#REF!</v>
      </c>
      <c r="GT374" s="167" t="e">
        <f t="shared" ca="1" si="1277"/>
        <v>#REF!</v>
      </c>
      <c r="GU374" s="167" t="e">
        <f t="shared" ca="1" si="1277"/>
        <v>#REF!</v>
      </c>
      <c r="GV374" s="167" t="e">
        <f t="shared" ca="1" si="1277"/>
        <v>#REF!</v>
      </c>
      <c r="GW374" s="167" t="e">
        <f t="shared" ca="1" si="1277"/>
        <v>#REF!</v>
      </c>
      <c r="GX374" s="167" t="e">
        <f t="shared" ca="1" si="1277"/>
        <v>#REF!</v>
      </c>
      <c r="GY374" s="167" t="e">
        <f t="shared" ca="1" si="1277"/>
        <v>#REF!</v>
      </c>
      <c r="GZ374" s="167" t="e">
        <f t="shared" ca="1" si="1277"/>
        <v>#REF!</v>
      </c>
      <c r="HA374" s="167" t="e">
        <f t="shared" ca="1" si="1277"/>
        <v>#REF!</v>
      </c>
      <c r="HB374" s="167" t="e">
        <f t="shared" ca="1" si="1277"/>
        <v>#REF!</v>
      </c>
      <c r="HC374" s="167" t="e">
        <f t="shared" ca="1" si="1277"/>
        <v>#REF!</v>
      </c>
      <c r="HD374" s="167" t="e">
        <f t="shared" ca="1" si="1277"/>
        <v>#REF!</v>
      </c>
      <c r="HF374" s="167" t="e">
        <f t="shared" ca="1" si="1144"/>
        <v>#REF!</v>
      </c>
      <c r="HG374" s="167" t="e">
        <f t="shared" ca="1" si="1145"/>
        <v>#REF!</v>
      </c>
      <c r="HH374" s="167" t="e">
        <f t="shared" ca="1" si="1146"/>
        <v>#REF!</v>
      </c>
      <c r="HI374" s="167" t="e">
        <f t="shared" ca="1" si="1147"/>
        <v>#REF!</v>
      </c>
      <c r="HJ374" s="167" t="e">
        <f t="shared" ca="1" si="1148"/>
        <v>#REF!</v>
      </c>
      <c r="HK374" s="167" t="e">
        <f t="shared" ca="1" si="1149"/>
        <v>#REF!</v>
      </c>
      <c r="HL374" s="167" t="e">
        <f t="shared" ca="1" si="1150"/>
        <v>#REF!</v>
      </c>
      <c r="HM374" s="167" t="e">
        <f t="shared" ca="1" si="1151"/>
        <v>#REF!</v>
      </c>
      <c r="HN374" s="167" t="e">
        <f t="shared" ca="1" si="1152"/>
        <v>#REF!</v>
      </c>
      <c r="HO374" s="167" t="e">
        <f t="shared" ca="1" si="1153"/>
        <v>#REF!</v>
      </c>
      <c r="HP374" s="167" t="e">
        <f t="shared" ca="1" si="1154"/>
        <v>#REF!</v>
      </c>
      <c r="HQ374" s="167" t="e">
        <f t="shared" ca="1" si="1155"/>
        <v>#REF!</v>
      </c>
      <c r="HR374" s="167" t="e">
        <f t="shared" ca="1" si="1156"/>
        <v>#REF!</v>
      </c>
      <c r="HS374" s="167" t="e">
        <f t="shared" ca="1" si="1157"/>
        <v>#REF!</v>
      </c>
      <c r="HT374" s="167" t="e">
        <f t="shared" ca="1" si="1158"/>
        <v>#REF!</v>
      </c>
      <c r="HU374" s="167" t="e">
        <f t="shared" ca="1" si="1159"/>
        <v>#REF!</v>
      </c>
      <c r="HW374" s="167" t="e">
        <f t="shared" ca="1" si="1160"/>
        <v>#REF!</v>
      </c>
      <c r="HX374" s="167">
        <f t="shared" si="1161"/>
        <v>0</v>
      </c>
      <c r="HY374" s="167" t="e">
        <f t="shared" ca="1" si="1243"/>
        <v>#REF!</v>
      </c>
      <c r="HZ374" s="219" t="e">
        <f t="shared" ca="1" si="1244"/>
        <v>#REF!</v>
      </c>
    </row>
    <row r="375" spans="1:234" s="48" customFormat="1">
      <c r="A375" s="3" t="s">
        <v>744</v>
      </c>
      <c r="B375" s="202" t="str">
        <f>INDEX('Ref1'!$E:$E,MATCH(A375,'Ref1'!$A:$A,0))</f>
        <v>West Oxfordshire</v>
      </c>
      <c r="C375" s="42" t="str">
        <f>INDEX(Data1!B:B,MATCH(A375,Data1!A:A,0))</f>
        <v>SD</v>
      </c>
      <c r="D375" s="253" t="str">
        <f>INDEX(Data1!C:C,MATCH(A375,Data1!A:A,0))</f>
        <v>SE</v>
      </c>
      <c r="E375" s="200" t="str">
        <f>IF($C$6="No","No",IF(COUNTIF(Inputs!$K$359:$K$398,$A375)&gt;0,"Yes","No"))</f>
        <v>No</v>
      </c>
      <c r="F375" s="404"/>
      <c r="G375" s="62">
        <f>INDEX('4_RatesSplit'!K:K,MATCH($A375,'4_RatesSplit'!$A:$A,0))</f>
        <v>0</v>
      </c>
      <c r="H375" s="171">
        <f>INDEX('4_RatesSplit'!L:L,MATCH($A375,'4_RatesSplit'!$A:$A,0))</f>
        <v>0</v>
      </c>
      <c r="I375" s="167">
        <f>INDEX('4_RatesSplit'!M:M,MATCH($A375,'4_RatesSplit'!$A:$A,0))</f>
        <v>0</v>
      </c>
      <c r="J375" s="167">
        <f>INDEX('4_RatesSplit'!N:N,MATCH($A375,'4_RatesSplit'!$A:$A,0))</f>
        <v>0</v>
      </c>
      <c r="K375" s="167">
        <f>INDEX('4_RatesSplit'!O:O,MATCH($A375,'4_RatesSplit'!$A:$A,0))</f>
        <v>0</v>
      </c>
      <c r="L375" s="167">
        <f>INDEX('4_RatesSplit'!P:P,MATCH($A375,'4_RatesSplit'!$A:$A,0))</f>
        <v>0</v>
      </c>
      <c r="M375" s="167">
        <f>INDEX('4_RatesSplit'!Q:Q,MATCH($A375,'4_RatesSplit'!$A:$A,0))</f>
        <v>0</v>
      </c>
      <c r="N375" s="167">
        <f>INDEX('4_RatesSplit'!R:R,MATCH($A375,'4_RatesSplit'!$A:$A,0))</f>
        <v>0</v>
      </c>
      <c r="O375" s="167">
        <f>INDEX('4_RatesSplit'!S:S,MATCH($A375,'4_RatesSplit'!$A:$A,0))</f>
        <v>0</v>
      </c>
      <c r="P375" s="167">
        <f>INDEX('4_RatesSplit'!T:T,MATCH($A375,'4_RatesSplit'!$A:$A,0))</f>
        <v>0</v>
      </c>
      <c r="Q375" s="167">
        <f>INDEX('4_RatesSplit'!U:U,MATCH($A375,'4_RatesSplit'!$A:$A,0))</f>
        <v>0</v>
      </c>
      <c r="R375" s="167">
        <f>INDEX('4_RatesSplit'!V:V,MATCH($A375,'4_RatesSplit'!$A:$A,0))</f>
        <v>0</v>
      </c>
      <c r="S375" s="167">
        <f>INDEX('4_RatesSplit'!W:W,MATCH($A375,'4_RatesSplit'!$A:$A,0))</f>
        <v>0</v>
      </c>
      <c r="T375" s="167">
        <f>INDEX('4_RatesSplit'!X:X,MATCH($A375,'4_RatesSplit'!$A:$A,0))</f>
        <v>0</v>
      </c>
      <c r="U375" s="167">
        <f>INDEX('4_RatesSplit'!Y:Y,MATCH($A375,'4_RatesSplit'!$A:$A,0))</f>
        <v>0</v>
      </c>
      <c r="V375" s="167">
        <f>INDEX('4_RatesSplit'!Z:Z,MATCH($A375,'4_RatesSplit'!$A:$A,0))</f>
        <v>0</v>
      </c>
      <c r="W375" s="167">
        <f>INDEX('4_RatesSplit'!AA:AA,MATCH($A375,'4_RatesSplit'!$A:$A,0))</f>
        <v>0</v>
      </c>
      <c r="X375" s="18"/>
      <c r="Y375" s="168" t="e">
        <f ca="1">INDEX('4_RatesSplit'!AT:AT,MATCH($A375,'4_RatesSplit'!$A:$A,0))</f>
        <v>#REF!</v>
      </c>
      <c r="Z375" s="168" t="e">
        <f ca="1">INDEX('4_RatesSplit'!AU:AU,MATCH($A375,'4_RatesSplit'!$A:$A,0))</f>
        <v>#REF!</v>
      </c>
      <c r="AA375" s="168" t="e">
        <f ca="1">INDEX('4_RatesSplit'!AV:AV,MATCH($A375,'4_RatesSplit'!$A:$A,0))</f>
        <v>#REF!</v>
      </c>
      <c r="AB375" s="168" t="e">
        <f ca="1">INDEX('4_RatesSplit'!AW:AW,MATCH($A375,'4_RatesSplit'!$A:$A,0))</f>
        <v>#REF!</v>
      </c>
      <c r="AC375" s="168" t="e">
        <f ca="1">INDEX('4_RatesSplit'!AX:AX,MATCH($A375,'4_RatesSplit'!$A:$A,0))</f>
        <v>#REF!</v>
      </c>
      <c r="AD375" s="168" t="e">
        <f ca="1">INDEX('4_RatesSplit'!AY:AY,MATCH($A375,'4_RatesSplit'!$A:$A,0))</f>
        <v>#REF!</v>
      </c>
      <c r="AE375" s="168" t="e">
        <f ca="1">INDEX('4_RatesSplit'!AZ:AZ,MATCH($A375,'4_RatesSplit'!$A:$A,0))</f>
        <v>#REF!</v>
      </c>
      <c r="AF375" s="168" t="e">
        <f ca="1">INDEX('4_RatesSplit'!BA:BA,MATCH($A375,'4_RatesSplit'!$A:$A,0))</f>
        <v>#REF!</v>
      </c>
      <c r="AG375" s="168" t="e">
        <f ca="1">INDEX('4_RatesSplit'!BB:BB,MATCH($A375,'4_RatesSplit'!$A:$A,0))</f>
        <v>#REF!</v>
      </c>
      <c r="AH375" s="168" t="e">
        <f ca="1">INDEX('4_RatesSplit'!BC:BC,MATCH($A375,'4_RatesSplit'!$A:$A,0))</f>
        <v>#REF!</v>
      </c>
      <c r="AI375" s="168" t="e">
        <f ca="1">INDEX('4_RatesSplit'!BD:BD,MATCH($A375,'4_RatesSplit'!$A:$A,0))</f>
        <v>#REF!</v>
      </c>
      <c r="AJ375" s="168" t="e">
        <f ca="1">INDEX('4_RatesSplit'!BE:BE,MATCH($A375,'4_RatesSplit'!$A:$A,0))</f>
        <v>#REF!</v>
      </c>
      <c r="AK375" s="168" t="e">
        <f ca="1">INDEX('4_RatesSplit'!BF:BF,MATCH($A375,'4_RatesSplit'!$A:$A,0))</f>
        <v>#REF!</v>
      </c>
      <c r="AL375" s="168" t="e">
        <f ca="1">INDEX('4_RatesSplit'!BG:BG,MATCH($A375,'4_RatesSplit'!$A:$A,0))</f>
        <v>#REF!</v>
      </c>
      <c r="AM375" s="168" t="e">
        <f ca="1">INDEX('4_RatesSplit'!BH:BH,MATCH($A375,'4_RatesSplit'!$A:$A,0))</f>
        <v>#REF!</v>
      </c>
      <c r="AN375" s="198" t="e">
        <f ca="1">INDEX('4_RatesSplit'!BI:BI,MATCH($A375,'4_RatesSplit'!$A:$A,0))</f>
        <v>#REF!</v>
      </c>
      <c r="AO375" s="114"/>
      <c r="AP375" s="167" t="e">
        <f t="shared" ca="1" si="1162"/>
        <v>#REF!</v>
      </c>
      <c r="AQ375" s="167" t="e">
        <f t="shared" ca="1" si="1163"/>
        <v>#REF!</v>
      </c>
      <c r="AR375" s="167" t="e">
        <f t="shared" ca="1" si="1164"/>
        <v>#REF!</v>
      </c>
      <c r="AS375" s="167" t="e">
        <f t="shared" ca="1" si="1165"/>
        <v>#REF!</v>
      </c>
      <c r="AT375" s="167" t="e">
        <f t="shared" ca="1" si="1166"/>
        <v>#REF!</v>
      </c>
      <c r="AU375" s="167" t="e">
        <f t="shared" ca="1" si="1167"/>
        <v>#REF!</v>
      </c>
      <c r="AV375" s="167" t="e">
        <f t="shared" ca="1" si="1168"/>
        <v>#REF!</v>
      </c>
      <c r="AW375" s="167" t="e">
        <f t="shared" ca="1" si="1169"/>
        <v>#REF!</v>
      </c>
      <c r="AX375" s="167" t="e">
        <f t="shared" ca="1" si="1170"/>
        <v>#REF!</v>
      </c>
      <c r="AY375" s="167" t="e">
        <f t="shared" ca="1" si="1171"/>
        <v>#REF!</v>
      </c>
      <c r="AZ375" s="167" t="e">
        <f t="shared" ca="1" si="1172"/>
        <v>#REF!</v>
      </c>
      <c r="BA375" s="167" t="e">
        <f t="shared" ca="1" si="1173"/>
        <v>#REF!</v>
      </c>
      <c r="BB375" s="167" t="e">
        <f t="shared" ca="1" si="1174"/>
        <v>#REF!</v>
      </c>
      <c r="BC375" s="167" t="e">
        <f t="shared" ca="1" si="1175"/>
        <v>#REF!</v>
      </c>
      <c r="BD375" s="167" t="e">
        <f t="shared" ca="1" si="1176"/>
        <v>#REF!</v>
      </c>
      <c r="BE375" s="167" t="e">
        <f t="shared" ca="1" si="1177"/>
        <v>#REF!</v>
      </c>
      <c r="BF375" s="18"/>
      <c r="BG375" s="168">
        <f>INDEX('2_Needs'!$F:$F,MATCH($A375,'2_Needs'!$A:$A,0))</f>
        <v>1.7202005140025585E-4</v>
      </c>
      <c r="BH375" s="114"/>
      <c r="BI375" s="167">
        <f t="shared" ref="BI375:BX375" si="1286">IF(BI$3="reset",$BG375*BI$6,BH375*(1+$C$4))</f>
        <v>0</v>
      </c>
      <c r="BJ375" s="167">
        <f t="shared" si="1286"/>
        <v>0</v>
      </c>
      <c r="BK375" s="167">
        <f t="shared" si="1286"/>
        <v>0</v>
      </c>
      <c r="BL375" s="167">
        <f t="shared" si="1286"/>
        <v>0</v>
      </c>
      <c r="BM375" s="167">
        <f t="shared" si="1286"/>
        <v>0</v>
      </c>
      <c r="BN375" s="167">
        <f t="shared" si="1286"/>
        <v>0</v>
      </c>
      <c r="BO375" s="167">
        <f t="shared" si="1286"/>
        <v>0</v>
      </c>
      <c r="BP375" s="167">
        <f t="shared" si="1286"/>
        <v>0</v>
      </c>
      <c r="BQ375" s="167">
        <f t="shared" si="1286"/>
        <v>0</v>
      </c>
      <c r="BR375" s="167">
        <f t="shared" si="1286"/>
        <v>0</v>
      </c>
      <c r="BS375" s="167">
        <f t="shared" si="1286"/>
        <v>0</v>
      </c>
      <c r="BT375" s="167">
        <f t="shared" si="1286"/>
        <v>0</v>
      </c>
      <c r="BU375" s="167">
        <f t="shared" si="1286"/>
        <v>0</v>
      </c>
      <c r="BV375" s="167">
        <f t="shared" si="1286"/>
        <v>0</v>
      </c>
      <c r="BW375" s="167">
        <f t="shared" si="1286"/>
        <v>0</v>
      </c>
      <c r="BX375" s="167">
        <f t="shared" si="1286"/>
        <v>0</v>
      </c>
      <c r="BZ375" s="167" t="e">
        <f t="shared" ca="1" si="1096"/>
        <v>#REF!</v>
      </c>
      <c r="CA375" s="167" t="e">
        <f t="shared" ca="1" si="1097"/>
        <v>#REF!</v>
      </c>
      <c r="CB375" s="167" t="e">
        <f t="shared" ca="1" si="1098"/>
        <v>#REF!</v>
      </c>
      <c r="CC375" s="167" t="e">
        <f t="shared" ca="1" si="1099"/>
        <v>#REF!</v>
      </c>
      <c r="CD375" s="167" t="e">
        <f t="shared" ca="1" si="1100"/>
        <v>#REF!</v>
      </c>
      <c r="CE375" s="167" t="e">
        <f t="shared" ca="1" si="1101"/>
        <v>#REF!</v>
      </c>
      <c r="CF375" s="167" t="e">
        <f t="shared" ca="1" si="1102"/>
        <v>#REF!</v>
      </c>
      <c r="CG375" s="167" t="e">
        <f t="shared" ca="1" si="1103"/>
        <v>#REF!</v>
      </c>
      <c r="CH375" s="167" t="e">
        <f t="shared" ca="1" si="1104"/>
        <v>#REF!</v>
      </c>
      <c r="CI375" s="167" t="e">
        <f t="shared" ca="1" si="1105"/>
        <v>#REF!</v>
      </c>
      <c r="CJ375" s="167" t="e">
        <f t="shared" ca="1" si="1106"/>
        <v>#REF!</v>
      </c>
      <c r="CK375" s="167" t="e">
        <f t="shared" ca="1" si="1107"/>
        <v>#REF!</v>
      </c>
      <c r="CL375" s="167" t="e">
        <f t="shared" ca="1" si="1108"/>
        <v>#REF!</v>
      </c>
      <c r="CM375" s="167" t="e">
        <f t="shared" ca="1" si="1109"/>
        <v>#REF!</v>
      </c>
      <c r="CN375" s="167" t="e">
        <f t="shared" ca="1" si="1110"/>
        <v>#REF!</v>
      </c>
      <c r="CO375" s="167" t="e">
        <f t="shared" ca="1" si="1111"/>
        <v>#REF!</v>
      </c>
      <c r="CQ375" s="167" t="e">
        <f t="shared" ca="1" si="1112"/>
        <v>#REF!</v>
      </c>
      <c r="CR375" s="167" t="e">
        <f t="shared" ca="1" si="1113"/>
        <v>#REF!</v>
      </c>
      <c r="CS375" s="167" t="e">
        <f t="shared" ca="1" si="1114"/>
        <v>#REF!</v>
      </c>
      <c r="CT375" s="167" t="e">
        <f t="shared" ca="1" si="1115"/>
        <v>#REF!</v>
      </c>
      <c r="CU375" s="167" t="e">
        <f t="shared" ca="1" si="1116"/>
        <v>#REF!</v>
      </c>
      <c r="CV375" s="167" t="e">
        <f t="shared" ca="1" si="1117"/>
        <v>#REF!</v>
      </c>
      <c r="CW375" s="167" t="e">
        <f t="shared" ca="1" si="1118"/>
        <v>#REF!</v>
      </c>
      <c r="CX375" s="167" t="e">
        <f t="shared" ca="1" si="1119"/>
        <v>#REF!</v>
      </c>
      <c r="CY375" s="167" t="e">
        <f t="shared" ca="1" si="1120"/>
        <v>#REF!</v>
      </c>
      <c r="CZ375" s="167" t="e">
        <f t="shared" ca="1" si="1121"/>
        <v>#REF!</v>
      </c>
      <c r="DA375" s="167" t="e">
        <f t="shared" ca="1" si="1122"/>
        <v>#REF!</v>
      </c>
      <c r="DB375" s="167" t="e">
        <f t="shared" ca="1" si="1123"/>
        <v>#REF!</v>
      </c>
      <c r="DC375" s="167" t="e">
        <f t="shared" ca="1" si="1124"/>
        <v>#REF!</v>
      </c>
      <c r="DD375" s="167" t="e">
        <f t="shared" ca="1" si="1125"/>
        <v>#REF!</v>
      </c>
      <c r="DE375" s="167" t="e">
        <f t="shared" ca="1" si="1126"/>
        <v>#REF!</v>
      </c>
      <c r="DF375" s="167" t="e">
        <f t="shared" ca="1" si="1127"/>
        <v>#REF!</v>
      </c>
      <c r="DH375" s="167">
        <f t="shared" si="1128"/>
        <v>0</v>
      </c>
      <c r="DI375" s="167">
        <f t="shared" si="1129"/>
        <v>0</v>
      </c>
      <c r="DJ375" s="167">
        <f t="shared" si="1130"/>
        <v>0</v>
      </c>
      <c r="DK375" s="167">
        <f t="shared" si="1131"/>
        <v>0</v>
      </c>
      <c r="DL375" s="167">
        <f t="shared" si="1132"/>
        <v>0</v>
      </c>
      <c r="DM375" s="167">
        <f t="shared" si="1133"/>
        <v>0</v>
      </c>
      <c r="DN375" s="167">
        <f t="shared" si="1134"/>
        <v>0</v>
      </c>
      <c r="DO375" s="167">
        <f t="shared" si="1135"/>
        <v>0</v>
      </c>
      <c r="DP375" s="167">
        <f t="shared" si="1136"/>
        <v>0</v>
      </c>
      <c r="DQ375" s="167">
        <f t="shared" si="1137"/>
        <v>0</v>
      </c>
      <c r="DR375" s="167">
        <f t="shared" si="1138"/>
        <v>0</v>
      </c>
      <c r="DS375" s="167">
        <f t="shared" si="1139"/>
        <v>0</v>
      </c>
      <c r="DT375" s="167">
        <f t="shared" si="1140"/>
        <v>0</v>
      </c>
      <c r="DU375" s="167">
        <f t="shared" si="1141"/>
        <v>0</v>
      </c>
      <c r="DV375" s="167">
        <f t="shared" si="1142"/>
        <v>0</v>
      </c>
      <c r="DW375" s="167">
        <f t="shared" si="1143"/>
        <v>0</v>
      </c>
      <c r="DY375" s="167" t="e">
        <f t="shared" ca="1" si="1179"/>
        <v>#REF!</v>
      </c>
      <c r="DZ375" s="167" t="e">
        <f t="shared" ca="1" si="1180"/>
        <v>#REF!</v>
      </c>
      <c r="EA375" s="167" t="e">
        <f t="shared" ca="1" si="1181"/>
        <v>#REF!</v>
      </c>
      <c r="EB375" s="167" t="e">
        <f t="shared" ca="1" si="1182"/>
        <v>#REF!</v>
      </c>
      <c r="EC375" s="167" t="e">
        <f t="shared" ca="1" si="1183"/>
        <v>#REF!</v>
      </c>
      <c r="ED375" s="167" t="e">
        <f t="shared" ca="1" si="1184"/>
        <v>#REF!</v>
      </c>
      <c r="EE375" s="167" t="e">
        <f t="shared" ca="1" si="1185"/>
        <v>#REF!</v>
      </c>
      <c r="EF375" s="167" t="e">
        <f t="shared" ca="1" si="1186"/>
        <v>#REF!</v>
      </c>
      <c r="EG375" s="167" t="e">
        <f t="shared" ca="1" si="1187"/>
        <v>#REF!</v>
      </c>
      <c r="EH375" s="167" t="e">
        <f t="shared" ca="1" si="1188"/>
        <v>#REF!</v>
      </c>
      <c r="EI375" s="167" t="e">
        <f t="shared" ca="1" si="1189"/>
        <v>#REF!</v>
      </c>
      <c r="EJ375" s="167" t="e">
        <f t="shared" ca="1" si="1190"/>
        <v>#REF!</v>
      </c>
      <c r="EK375" s="167" t="e">
        <f t="shared" ca="1" si="1191"/>
        <v>#REF!</v>
      </c>
      <c r="EL375" s="167" t="e">
        <f t="shared" ca="1" si="1192"/>
        <v>#REF!</v>
      </c>
      <c r="EM375" s="167" t="e">
        <f t="shared" ca="1" si="1193"/>
        <v>#REF!</v>
      </c>
      <c r="EN375" s="167" t="e">
        <f t="shared" ca="1" si="1194"/>
        <v>#REF!</v>
      </c>
      <c r="EP375" s="167">
        <f t="shared" si="1195"/>
        <v>0</v>
      </c>
      <c r="EQ375" s="167">
        <f t="shared" si="1196"/>
        <v>0</v>
      </c>
      <c r="ER375" s="167">
        <f t="shared" si="1197"/>
        <v>0</v>
      </c>
      <c r="ES375" s="167">
        <f t="shared" si="1198"/>
        <v>0</v>
      </c>
      <c r="ET375" s="167">
        <f t="shared" si="1199"/>
        <v>0</v>
      </c>
      <c r="EU375" s="167">
        <f t="shared" si="1200"/>
        <v>0</v>
      </c>
      <c r="EV375" s="167">
        <f t="shared" si="1201"/>
        <v>0</v>
      </c>
      <c r="EW375" s="167">
        <f t="shared" si="1202"/>
        <v>0</v>
      </c>
      <c r="EX375" s="167">
        <f t="shared" si="1203"/>
        <v>0</v>
      </c>
      <c r="EY375" s="167">
        <f t="shared" si="1204"/>
        <v>0</v>
      </c>
      <c r="EZ375" s="167">
        <f t="shared" si="1205"/>
        <v>0</v>
      </c>
      <c r="FA375" s="167">
        <f t="shared" si="1206"/>
        <v>0</v>
      </c>
      <c r="FB375" s="167">
        <f t="shared" si="1207"/>
        <v>0</v>
      </c>
      <c r="FC375" s="167">
        <f t="shared" si="1208"/>
        <v>0</v>
      </c>
      <c r="FD375" s="167">
        <f t="shared" si="1209"/>
        <v>0</v>
      </c>
      <c r="FE375" s="167">
        <f t="shared" si="1210"/>
        <v>0</v>
      </c>
      <c r="FG375" s="167">
        <f t="shared" si="1211"/>
        <v>0</v>
      </c>
      <c r="FH375" s="167">
        <f t="shared" si="1212"/>
        <v>0</v>
      </c>
      <c r="FI375" s="167">
        <f t="shared" si="1213"/>
        <v>0</v>
      </c>
      <c r="FJ375" s="167">
        <f t="shared" si="1214"/>
        <v>0</v>
      </c>
      <c r="FK375" s="167">
        <f t="shared" si="1215"/>
        <v>0</v>
      </c>
      <c r="FL375" s="167">
        <f t="shared" si="1216"/>
        <v>0</v>
      </c>
      <c r="FM375" s="167">
        <f t="shared" si="1217"/>
        <v>0</v>
      </c>
      <c r="FN375" s="167">
        <f t="shared" si="1218"/>
        <v>0</v>
      </c>
      <c r="FO375" s="167">
        <f t="shared" si="1219"/>
        <v>0</v>
      </c>
      <c r="FP375" s="167">
        <f t="shared" si="1220"/>
        <v>0</v>
      </c>
      <c r="FQ375" s="167">
        <f t="shared" si="1221"/>
        <v>0</v>
      </c>
      <c r="FR375" s="167">
        <f t="shared" si="1222"/>
        <v>0</v>
      </c>
      <c r="FS375" s="167">
        <f t="shared" si="1223"/>
        <v>0</v>
      </c>
      <c r="FT375" s="167">
        <f t="shared" si="1224"/>
        <v>0</v>
      </c>
      <c r="FU375" s="167">
        <f t="shared" si="1225"/>
        <v>0</v>
      </c>
      <c r="FV375" s="167">
        <f t="shared" si="1226"/>
        <v>0</v>
      </c>
      <c r="FX375" s="167">
        <f t="shared" si="1227"/>
        <v>0</v>
      </c>
      <c r="FY375" s="167">
        <f t="shared" si="1228"/>
        <v>0</v>
      </c>
      <c r="FZ375" s="167">
        <f t="shared" si="1229"/>
        <v>0</v>
      </c>
      <c r="GA375" s="167">
        <f t="shared" si="1230"/>
        <v>0</v>
      </c>
      <c r="GB375" s="167">
        <f t="shared" si="1231"/>
        <v>0</v>
      </c>
      <c r="GC375" s="167">
        <f t="shared" si="1232"/>
        <v>0</v>
      </c>
      <c r="GD375" s="167">
        <f t="shared" si="1233"/>
        <v>0</v>
      </c>
      <c r="GE375" s="167">
        <f t="shared" si="1234"/>
        <v>0</v>
      </c>
      <c r="GF375" s="167">
        <f t="shared" si="1235"/>
        <v>0</v>
      </c>
      <c r="GG375" s="167">
        <f t="shared" si="1236"/>
        <v>0</v>
      </c>
      <c r="GH375" s="167">
        <f t="shared" si="1237"/>
        <v>0</v>
      </c>
      <c r="GI375" s="167">
        <f t="shared" si="1238"/>
        <v>0</v>
      </c>
      <c r="GJ375" s="167">
        <f t="shared" si="1239"/>
        <v>0</v>
      </c>
      <c r="GK375" s="167">
        <f t="shared" si="1240"/>
        <v>0</v>
      </c>
      <c r="GL375" s="167">
        <f t="shared" si="1241"/>
        <v>0</v>
      </c>
      <c r="GM375" s="167">
        <f t="shared" si="1242"/>
        <v>0</v>
      </c>
      <c r="GO375" s="167" t="e">
        <f t="shared" ca="1" si="1077"/>
        <v>#REF!</v>
      </c>
      <c r="GP375" s="167" t="e">
        <f t="shared" ca="1" si="1277"/>
        <v>#REF!</v>
      </c>
      <c r="GQ375" s="167" t="e">
        <f t="shared" ca="1" si="1277"/>
        <v>#REF!</v>
      </c>
      <c r="GR375" s="167" t="e">
        <f t="shared" ca="1" si="1277"/>
        <v>#REF!</v>
      </c>
      <c r="GS375" s="167" t="e">
        <f t="shared" ca="1" si="1277"/>
        <v>#REF!</v>
      </c>
      <c r="GT375" s="167" t="e">
        <f t="shared" ca="1" si="1277"/>
        <v>#REF!</v>
      </c>
      <c r="GU375" s="167" t="e">
        <f t="shared" ca="1" si="1277"/>
        <v>#REF!</v>
      </c>
      <c r="GV375" s="167" t="e">
        <f t="shared" ca="1" si="1277"/>
        <v>#REF!</v>
      </c>
      <c r="GW375" s="167" t="e">
        <f t="shared" ca="1" si="1277"/>
        <v>#REF!</v>
      </c>
      <c r="GX375" s="167" t="e">
        <f t="shared" ca="1" si="1277"/>
        <v>#REF!</v>
      </c>
      <c r="GY375" s="167" t="e">
        <f t="shared" ca="1" si="1277"/>
        <v>#REF!</v>
      </c>
      <c r="GZ375" s="167" t="e">
        <f t="shared" ca="1" si="1277"/>
        <v>#REF!</v>
      </c>
      <c r="HA375" s="167" t="e">
        <f t="shared" ca="1" si="1277"/>
        <v>#REF!</v>
      </c>
      <c r="HB375" s="167" t="e">
        <f t="shared" ca="1" si="1277"/>
        <v>#REF!</v>
      </c>
      <c r="HC375" s="167" t="e">
        <f t="shared" ca="1" si="1277"/>
        <v>#REF!</v>
      </c>
      <c r="HD375" s="167" t="e">
        <f t="shared" ca="1" si="1277"/>
        <v>#REF!</v>
      </c>
      <c r="HF375" s="167" t="e">
        <f t="shared" ca="1" si="1144"/>
        <v>#REF!</v>
      </c>
      <c r="HG375" s="167" t="e">
        <f t="shared" ca="1" si="1145"/>
        <v>#REF!</v>
      </c>
      <c r="HH375" s="167" t="e">
        <f t="shared" ca="1" si="1146"/>
        <v>#REF!</v>
      </c>
      <c r="HI375" s="167" t="e">
        <f t="shared" ca="1" si="1147"/>
        <v>#REF!</v>
      </c>
      <c r="HJ375" s="167" t="e">
        <f t="shared" ca="1" si="1148"/>
        <v>#REF!</v>
      </c>
      <c r="HK375" s="167" t="e">
        <f t="shared" ca="1" si="1149"/>
        <v>#REF!</v>
      </c>
      <c r="HL375" s="167" t="e">
        <f t="shared" ca="1" si="1150"/>
        <v>#REF!</v>
      </c>
      <c r="HM375" s="167" t="e">
        <f t="shared" ca="1" si="1151"/>
        <v>#REF!</v>
      </c>
      <c r="HN375" s="167" t="e">
        <f t="shared" ca="1" si="1152"/>
        <v>#REF!</v>
      </c>
      <c r="HO375" s="167" t="e">
        <f t="shared" ca="1" si="1153"/>
        <v>#REF!</v>
      </c>
      <c r="HP375" s="167" t="e">
        <f t="shared" ca="1" si="1154"/>
        <v>#REF!</v>
      </c>
      <c r="HQ375" s="167" t="e">
        <f t="shared" ca="1" si="1155"/>
        <v>#REF!</v>
      </c>
      <c r="HR375" s="167" t="e">
        <f t="shared" ca="1" si="1156"/>
        <v>#REF!</v>
      </c>
      <c r="HS375" s="167" t="e">
        <f t="shared" ca="1" si="1157"/>
        <v>#REF!</v>
      </c>
      <c r="HT375" s="167" t="e">
        <f t="shared" ca="1" si="1158"/>
        <v>#REF!</v>
      </c>
      <c r="HU375" s="167" t="e">
        <f t="shared" ca="1" si="1159"/>
        <v>#REF!</v>
      </c>
      <c r="HW375" s="167" t="e">
        <f t="shared" ca="1" si="1160"/>
        <v>#REF!</v>
      </c>
      <c r="HX375" s="167">
        <f t="shared" si="1161"/>
        <v>0</v>
      </c>
      <c r="HY375" s="167" t="e">
        <f t="shared" ca="1" si="1243"/>
        <v>#REF!</v>
      </c>
      <c r="HZ375" s="219" t="e">
        <f t="shared" ca="1" si="1244"/>
        <v>#REF!</v>
      </c>
    </row>
    <row r="376" spans="1:234" s="48" customFormat="1">
      <c r="A376" s="3" t="s">
        <v>746</v>
      </c>
      <c r="B376" s="202" t="str">
        <f>INDEX('Ref1'!$E:$E,MATCH(A376,'Ref1'!$A:$A,0))</f>
        <v>West Somerset</v>
      </c>
      <c r="C376" s="42" t="str">
        <f>INDEX(Data1!B:B,MATCH(A376,Data1!A:A,0))</f>
        <v>SD</v>
      </c>
      <c r="D376" s="253" t="str">
        <f>INDEX(Data1!C:C,MATCH(A376,Data1!A:A,0))</f>
        <v>SW</v>
      </c>
      <c r="E376" s="200" t="str">
        <f>IF($C$6="No","No",IF(COUNTIF(Inputs!$K$359:$K$398,$A376)&gt;0,"Yes","No"))</f>
        <v>No</v>
      </c>
      <c r="F376" s="404"/>
      <c r="G376" s="62">
        <f>INDEX('4_RatesSplit'!K:K,MATCH($A376,'4_RatesSplit'!$A:$A,0))</f>
        <v>0</v>
      </c>
      <c r="H376" s="171">
        <f>INDEX('4_RatesSplit'!L:L,MATCH($A376,'4_RatesSplit'!$A:$A,0))</f>
        <v>0</v>
      </c>
      <c r="I376" s="167">
        <f>INDEX('4_RatesSplit'!M:M,MATCH($A376,'4_RatesSplit'!$A:$A,0))</f>
        <v>0</v>
      </c>
      <c r="J376" s="167">
        <f>INDEX('4_RatesSplit'!N:N,MATCH($A376,'4_RatesSplit'!$A:$A,0))</f>
        <v>0</v>
      </c>
      <c r="K376" s="167">
        <f>INDEX('4_RatesSplit'!O:O,MATCH($A376,'4_RatesSplit'!$A:$A,0))</f>
        <v>0</v>
      </c>
      <c r="L376" s="167">
        <f>INDEX('4_RatesSplit'!P:P,MATCH($A376,'4_RatesSplit'!$A:$A,0))</f>
        <v>0</v>
      </c>
      <c r="M376" s="167">
        <f>INDEX('4_RatesSplit'!Q:Q,MATCH($A376,'4_RatesSplit'!$A:$A,0))</f>
        <v>0</v>
      </c>
      <c r="N376" s="167">
        <f>INDEX('4_RatesSplit'!R:R,MATCH($A376,'4_RatesSplit'!$A:$A,0))</f>
        <v>0</v>
      </c>
      <c r="O376" s="167">
        <f>INDEX('4_RatesSplit'!S:S,MATCH($A376,'4_RatesSplit'!$A:$A,0))</f>
        <v>0</v>
      </c>
      <c r="P376" s="167">
        <f>INDEX('4_RatesSplit'!T:T,MATCH($A376,'4_RatesSplit'!$A:$A,0))</f>
        <v>0</v>
      </c>
      <c r="Q376" s="167">
        <f>INDEX('4_RatesSplit'!U:U,MATCH($A376,'4_RatesSplit'!$A:$A,0))</f>
        <v>0</v>
      </c>
      <c r="R376" s="167">
        <f>INDEX('4_RatesSplit'!V:V,MATCH($A376,'4_RatesSplit'!$A:$A,0))</f>
        <v>0</v>
      </c>
      <c r="S376" s="167">
        <f>INDEX('4_RatesSplit'!W:W,MATCH($A376,'4_RatesSplit'!$A:$A,0))</f>
        <v>0</v>
      </c>
      <c r="T376" s="167">
        <f>INDEX('4_RatesSplit'!X:X,MATCH($A376,'4_RatesSplit'!$A:$A,0))</f>
        <v>0</v>
      </c>
      <c r="U376" s="167">
        <f>INDEX('4_RatesSplit'!Y:Y,MATCH($A376,'4_RatesSplit'!$A:$A,0))</f>
        <v>0</v>
      </c>
      <c r="V376" s="167">
        <f>INDEX('4_RatesSplit'!Z:Z,MATCH($A376,'4_RatesSplit'!$A:$A,0))</f>
        <v>0</v>
      </c>
      <c r="W376" s="167">
        <f>INDEX('4_RatesSplit'!AA:AA,MATCH($A376,'4_RatesSplit'!$A:$A,0))</f>
        <v>0</v>
      </c>
      <c r="X376" s="18"/>
      <c r="Y376" s="168" t="e">
        <f ca="1">INDEX('4_RatesSplit'!AT:AT,MATCH($A376,'4_RatesSplit'!$A:$A,0))</f>
        <v>#REF!</v>
      </c>
      <c r="Z376" s="168" t="e">
        <f ca="1">INDEX('4_RatesSplit'!AU:AU,MATCH($A376,'4_RatesSplit'!$A:$A,0))</f>
        <v>#REF!</v>
      </c>
      <c r="AA376" s="168" t="e">
        <f ca="1">INDEX('4_RatesSplit'!AV:AV,MATCH($A376,'4_RatesSplit'!$A:$A,0))</f>
        <v>#REF!</v>
      </c>
      <c r="AB376" s="168" t="e">
        <f ca="1">INDEX('4_RatesSplit'!AW:AW,MATCH($A376,'4_RatesSplit'!$A:$A,0))</f>
        <v>#REF!</v>
      </c>
      <c r="AC376" s="168" t="e">
        <f ca="1">INDEX('4_RatesSplit'!AX:AX,MATCH($A376,'4_RatesSplit'!$A:$A,0))</f>
        <v>#REF!</v>
      </c>
      <c r="AD376" s="168" t="e">
        <f ca="1">INDEX('4_RatesSplit'!AY:AY,MATCH($A376,'4_RatesSplit'!$A:$A,0))</f>
        <v>#REF!</v>
      </c>
      <c r="AE376" s="168" t="e">
        <f ca="1">INDEX('4_RatesSplit'!AZ:AZ,MATCH($A376,'4_RatesSplit'!$A:$A,0))</f>
        <v>#REF!</v>
      </c>
      <c r="AF376" s="168" t="e">
        <f ca="1">INDEX('4_RatesSplit'!BA:BA,MATCH($A376,'4_RatesSplit'!$A:$A,0))</f>
        <v>#REF!</v>
      </c>
      <c r="AG376" s="168" t="e">
        <f ca="1">INDEX('4_RatesSplit'!BB:BB,MATCH($A376,'4_RatesSplit'!$A:$A,0))</f>
        <v>#REF!</v>
      </c>
      <c r="AH376" s="168" t="e">
        <f ca="1">INDEX('4_RatesSplit'!BC:BC,MATCH($A376,'4_RatesSplit'!$A:$A,0))</f>
        <v>#REF!</v>
      </c>
      <c r="AI376" s="168" t="e">
        <f ca="1">INDEX('4_RatesSplit'!BD:BD,MATCH($A376,'4_RatesSplit'!$A:$A,0))</f>
        <v>#REF!</v>
      </c>
      <c r="AJ376" s="168" t="e">
        <f ca="1">INDEX('4_RatesSplit'!BE:BE,MATCH($A376,'4_RatesSplit'!$A:$A,0))</f>
        <v>#REF!</v>
      </c>
      <c r="AK376" s="168" t="e">
        <f ca="1">INDEX('4_RatesSplit'!BF:BF,MATCH($A376,'4_RatesSplit'!$A:$A,0))</f>
        <v>#REF!</v>
      </c>
      <c r="AL376" s="168" t="e">
        <f ca="1">INDEX('4_RatesSplit'!BG:BG,MATCH($A376,'4_RatesSplit'!$A:$A,0))</f>
        <v>#REF!</v>
      </c>
      <c r="AM376" s="168" t="e">
        <f ca="1">INDEX('4_RatesSplit'!BH:BH,MATCH($A376,'4_RatesSplit'!$A:$A,0))</f>
        <v>#REF!</v>
      </c>
      <c r="AN376" s="198" t="e">
        <f ca="1">INDEX('4_RatesSplit'!BI:BI,MATCH($A376,'4_RatesSplit'!$A:$A,0))</f>
        <v>#REF!</v>
      </c>
      <c r="AO376" s="114"/>
      <c r="AP376" s="167" t="e">
        <f t="shared" ca="1" si="1162"/>
        <v>#REF!</v>
      </c>
      <c r="AQ376" s="167" t="e">
        <f t="shared" ca="1" si="1163"/>
        <v>#REF!</v>
      </c>
      <c r="AR376" s="167" t="e">
        <f t="shared" ca="1" si="1164"/>
        <v>#REF!</v>
      </c>
      <c r="AS376" s="167" t="e">
        <f t="shared" ca="1" si="1165"/>
        <v>#REF!</v>
      </c>
      <c r="AT376" s="167" t="e">
        <f t="shared" ca="1" si="1166"/>
        <v>#REF!</v>
      </c>
      <c r="AU376" s="167" t="e">
        <f t="shared" ca="1" si="1167"/>
        <v>#REF!</v>
      </c>
      <c r="AV376" s="167" t="e">
        <f t="shared" ca="1" si="1168"/>
        <v>#REF!</v>
      </c>
      <c r="AW376" s="167" t="e">
        <f t="shared" ca="1" si="1169"/>
        <v>#REF!</v>
      </c>
      <c r="AX376" s="167" t="e">
        <f t="shared" ca="1" si="1170"/>
        <v>#REF!</v>
      </c>
      <c r="AY376" s="167" t="e">
        <f t="shared" ca="1" si="1171"/>
        <v>#REF!</v>
      </c>
      <c r="AZ376" s="167" t="e">
        <f t="shared" ca="1" si="1172"/>
        <v>#REF!</v>
      </c>
      <c r="BA376" s="167" t="e">
        <f t="shared" ca="1" si="1173"/>
        <v>#REF!</v>
      </c>
      <c r="BB376" s="167" t="e">
        <f t="shared" ca="1" si="1174"/>
        <v>#REF!</v>
      </c>
      <c r="BC376" s="167" t="e">
        <f t="shared" ca="1" si="1175"/>
        <v>#REF!</v>
      </c>
      <c r="BD376" s="167" t="e">
        <f t="shared" ca="1" si="1176"/>
        <v>#REF!</v>
      </c>
      <c r="BE376" s="167" t="e">
        <f t="shared" ca="1" si="1177"/>
        <v>#REF!</v>
      </c>
      <c r="BF376" s="18"/>
      <c r="BG376" s="168">
        <f>INDEX('2_Needs'!$F:$F,MATCH($A376,'2_Needs'!$A:$A,0))</f>
        <v>9.6403770971866689E-5</v>
      </c>
      <c r="BH376" s="114"/>
      <c r="BI376" s="167">
        <f t="shared" ref="BI376:BX376" si="1287">IF(BI$3="reset",$BG376*BI$6,BH376*(1+$C$4))</f>
        <v>0</v>
      </c>
      <c r="BJ376" s="167">
        <f t="shared" si="1287"/>
        <v>0</v>
      </c>
      <c r="BK376" s="167">
        <f t="shared" si="1287"/>
        <v>0</v>
      </c>
      <c r="BL376" s="167">
        <f t="shared" si="1287"/>
        <v>0</v>
      </c>
      <c r="BM376" s="167">
        <f t="shared" si="1287"/>
        <v>0</v>
      </c>
      <c r="BN376" s="167">
        <f t="shared" si="1287"/>
        <v>0</v>
      </c>
      <c r="BO376" s="167">
        <f t="shared" si="1287"/>
        <v>0</v>
      </c>
      <c r="BP376" s="167">
        <f t="shared" si="1287"/>
        <v>0</v>
      </c>
      <c r="BQ376" s="167">
        <f t="shared" si="1287"/>
        <v>0</v>
      </c>
      <c r="BR376" s="167">
        <f t="shared" si="1287"/>
        <v>0</v>
      </c>
      <c r="BS376" s="167">
        <f t="shared" si="1287"/>
        <v>0</v>
      </c>
      <c r="BT376" s="167">
        <f t="shared" si="1287"/>
        <v>0</v>
      </c>
      <c r="BU376" s="167">
        <f t="shared" si="1287"/>
        <v>0</v>
      </c>
      <c r="BV376" s="167">
        <f t="shared" si="1287"/>
        <v>0</v>
      </c>
      <c r="BW376" s="167">
        <f t="shared" si="1287"/>
        <v>0</v>
      </c>
      <c r="BX376" s="167">
        <f t="shared" si="1287"/>
        <v>0</v>
      </c>
      <c r="BZ376" s="167" t="e">
        <f t="shared" ca="1" si="1096"/>
        <v>#REF!</v>
      </c>
      <c r="CA376" s="167" t="e">
        <f t="shared" ca="1" si="1097"/>
        <v>#REF!</v>
      </c>
      <c r="CB376" s="167" t="e">
        <f t="shared" ca="1" si="1098"/>
        <v>#REF!</v>
      </c>
      <c r="CC376" s="167" t="e">
        <f t="shared" ca="1" si="1099"/>
        <v>#REF!</v>
      </c>
      <c r="CD376" s="167" t="e">
        <f t="shared" ca="1" si="1100"/>
        <v>#REF!</v>
      </c>
      <c r="CE376" s="167" t="e">
        <f t="shared" ca="1" si="1101"/>
        <v>#REF!</v>
      </c>
      <c r="CF376" s="167" t="e">
        <f t="shared" ca="1" si="1102"/>
        <v>#REF!</v>
      </c>
      <c r="CG376" s="167" t="e">
        <f t="shared" ca="1" si="1103"/>
        <v>#REF!</v>
      </c>
      <c r="CH376" s="167" t="e">
        <f t="shared" ca="1" si="1104"/>
        <v>#REF!</v>
      </c>
      <c r="CI376" s="167" t="e">
        <f t="shared" ca="1" si="1105"/>
        <v>#REF!</v>
      </c>
      <c r="CJ376" s="167" t="e">
        <f t="shared" ca="1" si="1106"/>
        <v>#REF!</v>
      </c>
      <c r="CK376" s="167" t="e">
        <f t="shared" ca="1" si="1107"/>
        <v>#REF!</v>
      </c>
      <c r="CL376" s="167" t="e">
        <f t="shared" ca="1" si="1108"/>
        <v>#REF!</v>
      </c>
      <c r="CM376" s="167" t="e">
        <f t="shared" ca="1" si="1109"/>
        <v>#REF!</v>
      </c>
      <c r="CN376" s="167" t="e">
        <f t="shared" ca="1" si="1110"/>
        <v>#REF!</v>
      </c>
      <c r="CO376" s="167" t="e">
        <f t="shared" ca="1" si="1111"/>
        <v>#REF!</v>
      </c>
      <c r="CQ376" s="167" t="e">
        <f t="shared" ca="1" si="1112"/>
        <v>#REF!</v>
      </c>
      <c r="CR376" s="167" t="e">
        <f t="shared" ca="1" si="1113"/>
        <v>#REF!</v>
      </c>
      <c r="CS376" s="167" t="e">
        <f t="shared" ca="1" si="1114"/>
        <v>#REF!</v>
      </c>
      <c r="CT376" s="167" t="e">
        <f t="shared" ca="1" si="1115"/>
        <v>#REF!</v>
      </c>
      <c r="CU376" s="167" t="e">
        <f t="shared" ca="1" si="1116"/>
        <v>#REF!</v>
      </c>
      <c r="CV376" s="167" t="e">
        <f t="shared" ca="1" si="1117"/>
        <v>#REF!</v>
      </c>
      <c r="CW376" s="167" t="e">
        <f t="shared" ca="1" si="1118"/>
        <v>#REF!</v>
      </c>
      <c r="CX376" s="167" t="e">
        <f t="shared" ca="1" si="1119"/>
        <v>#REF!</v>
      </c>
      <c r="CY376" s="167" t="e">
        <f t="shared" ca="1" si="1120"/>
        <v>#REF!</v>
      </c>
      <c r="CZ376" s="167" t="e">
        <f t="shared" ca="1" si="1121"/>
        <v>#REF!</v>
      </c>
      <c r="DA376" s="167" t="e">
        <f t="shared" ca="1" si="1122"/>
        <v>#REF!</v>
      </c>
      <c r="DB376" s="167" t="e">
        <f t="shared" ca="1" si="1123"/>
        <v>#REF!</v>
      </c>
      <c r="DC376" s="167" t="e">
        <f t="shared" ca="1" si="1124"/>
        <v>#REF!</v>
      </c>
      <c r="DD376" s="167" t="e">
        <f t="shared" ca="1" si="1125"/>
        <v>#REF!</v>
      </c>
      <c r="DE376" s="167" t="e">
        <f t="shared" ca="1" si="1126"/>
        <v>#REF!</v>
      </c>
      <c r="DF376" s="167" t="e">
        <f t="shared" ca="1" si="1127"/>
        <v>#REF!</v>
      </c>
      <c r="DH376" s="167">
        <f t="shared" si="1128"/>
        <v>0</v>
      </c>
      <c r="DI376" s="167">
        <f t="shared" si="1129"/>
        <v>0</v>
      </c>
      <c r="DJ376" s="167">
        <f t="shared" si="1130"/>
        <v>0</v>
      </c>
      <c r="DK376" s="167">
        <f t="shared" si="1131"/>
        <v>0</v>
      </c>
      <c r="DL376" s="167">
        <f t="shared" si="1132"/>
        <v>0</v>
      </c>
      <c r="DM376" s="167">
        <f t="shared" si="1133"/>
        <v>0</v>
      </c>
      <c r="DN376" s="167">
        <f t="shared" si="1134"/>
        <v>0</v>
      </c>
      <c r="DO376" s="167">
        <f t="shared" si="1135"/>
        <v>0</v>
      </c>
      <c r="DP376" s="167">
        <f t="shared" si="1136"/>
        <v>0</v>
      </c>
      <c r="DQ376" s="167">
        <f t="shared" si="1137"/>
        <v>0</v>
      </c>
      <c r="DR376" s="167">
        <f t="shared" si="1138"/>
        <v>0</v>
      </c>
      <c r="DS376" s="167">
        <f t="shared" si="1139"/>
        <v>0</v>
      </c>
      <c r="DT376" s="167">
        <f t="shared" si="1140"/>
        <v>0</v>
      </c>
      <c r="DU376" s="167">
        <f t="shared" si="1141"/>
        <v>0</v>
      </c>
      <c r="DV376" s="167">
        <f t="shared" si="1142"/>
        <v>0</v>
      </c>
      <c r="DW376" s="167">
        <f t="shared" si="1143"/>
        <v>0</v>
      </c>
      <c r="DY376" s="167" t="e">
        <f t="shared" ca="1" si="1179"/>
        <v>#REF!</v>
      </c>
      <c r="DZ376" s="167" t="e">
        <f t="shared" ca="1" si="1180"/>
        <v>#REF!</v>
      </c>
      <c r="EA376" s="167" t="e">
        <f t="shared" ca="1" si="1181"/>
        <v>#REF!</v>
      </c>
      <c r="EB376" s="167" t="e">
        <f t="shared" ca="1" si="1182"/>
        <v>#REF!</v>
      </c>
      <c r="EC376" s="167" t="e">
        <f t="shared" ca="1" si="1183"/>
        <v>#REF!</v>
      </c>
      <c r="ED376" s="167" t="e">
        <f t="shared" ca="1" si="1184"/>
        <v>#REF!</v>
      </c>
      <c r="EE376" s="167" t="e">
        <f t="shared" ca="1" si="1185"/>
        <v>#REF!</v>
      </c>
      <c r="EF376" s="167" t="e">
        <f t="shared" ca="1" si="1186"/>
        <v>#REF!</v>
      </c>
      <c r="EG376" s="167" t="e">
        <f t="shared" ca="1" si="1187"/>
        <v>#REF!</v>
      </c>
      <c r="EH376" s="167" t="e">
        <f t="shared" ca="1" si="1188"/>
        <v>#REF!</v>
      </c>
      <c r="EI376" s="167" t="e">
        <f t="shared" ca="1" si="1189"/>
        <v>#REF!</v>
      </c>
      <c r="EJ376" s="167" t="e">
        <f t="shared" ca="1" si="1190"/>
        <v>#REF!</v>
      </c>
      <c r="EK376" s="167" t="e">
        <f t="shared" ca="1" si="1191"/>
        <v>#REF!</v>
      </c>
      <c r="EL376" s="167" t="e">
        <f t="shared" ca="1" si="1192"/>
        <v>#REF!</v>
      </c>
      <c r="EM376" s="167" t="e">
        <f t="shared" ca="1" si="1193"/>
        <v>#REF!</v>
      </c>
      <c r="EN376" s="167" t="e">
        <f t="shared" ca="1" si="1194"/>
        <v>#REF!</v>
      </c>
      <c r="EP376" s="167">
        <f t="shared" si="1195"/>
        <v>0</v>
      </c>
      <c r="EQ376" s="167">
        <f t="shared" si="1196"/>
        <v>0</v>
      </c>
      <c r="ER376" s="167">
        <f t="shared" si="1197"/>
        <v>0</v>
      </c>
      <c r="ES376" s="167">
        <f t="shared" si="1198"/>
        <v>0</v>
      </c>
      <c r="ET376" s="167">
        <f t="shared" si="1199"/>
        <v>0</v>
      </c>
      <c r="EU376" s="167">
        <f t="shared" si="1200"/>
        <v>0</v>
      </c>
      <c r="EV376" s="167">
        <f t="shared" si="1201"/>
        <v>0</v>
      </c>
      <c r="EW376" s="167">
        <f t="shared" si="1202"/>
        <v>0</v>
      </c>
      <c r="EX376" s="167">
        <f t="shared" si="1203"/>
        <v>0</v>
      </c>
      <c r="EY376" s="167">
        <f t="shared" si="1204"/>
        <v>0</v>
      </c>
      <c r="EZ376" s="167">
        <f t="shared" si="1205"/>
        <v>0</v>
      </c>
      <c r="FA376" s="167">
        <f t="shared" si="1206"/>
        <v>0</v>
      </c>
      <c r="FB376" s="167">
        <f t="shared" si="1207"/>
        <v>0</v>
      </c>
      <c r="FC376" s="167">
        <f t="shared" si="1208"/>
        <v>0</v>
      </c>
      <c r="FD376" s="167">
        <f t="shared" si="1209"/>
        <v>0</v>
      </c>
      <c r="FE376" s="167">
        <f t="shared" si="1210"/>
        <v>0</v>
      </c>
      <c r="FG376" s="167">
        <f t="shared" si="1211"/>
        <v>0</v>
      </c>
      <c r="FH376" s="167">
        <f t="shared" si="1212"/>
        <v>0</v>
      </c>
      <c r="FI376" s="167">
        <f t="shared" si="1213"/>
        <v>0</v>
      </c>
      <c r="FJ376" s="167">
        <f t="shared" si="1214"/>
        <v>0</v>
      </c>
      <c r="FK376" s="167">
        <f t="shared" si="1215"/>
        <v>0</v>
      </c>
      <c r="FL376" s="167">
        <f t="shared" si="1216"/>
        <v>0</v>
      </c>
      <c r="FM376" s="167">
        <f t="shared" si="1217"/>
        <v>0</v>
      </c>
      <c r="FN376" s="167">
        <f t="shared" si="1218"/>
        <v>0</v>
      </c>
      <c r="FO376" s="167">
        <f t="shared" si="1219"/>
        <v>0</v>
      </c>
      <c r="FP376" s="167">
        <f t="shared" si="1220"/>
        <v>0</v>
      </c>
      <c r="FQ376" s="167">
        <f t="shared" si="1221"/>
        <v>0</v>
      </c>
      <c r="FR376" s="167">
        <f t="shared" si="1222"/>
        <v>0</v>
      </c>
      <c r="FS376" s="167">
        <f t="shared" si="1223"/>
        <v>0</v>
      </c>
      <c r="FT376" s="167">
        <f t="shared" si="1224"/>
        <v>0</v>
      </c>
      <c r="FU376" s="167">
        <f t="shared" si="1225"/>
        <v>0</v>
      </c>
      <c r="FV376" s="167">
        <f t="shared" si="1226"/>
        <v>0</v>
      </c>
      <c r="FX376" s="167">
        <f t="shared" si="1227"/>
        <v>0</v>
      </c>
      <c r="FY376" s="167">
        <f t="shared" si="1228"/>
        <v>0</v>
      </c>
      <c r="FZ376" s="167">
        <f t="shared" si="1229"/>
        <v>0</v>
      </c>
      <c r="GA376" s="167">
        <f t="shared" si="1230"/>
        <v>0</v>
      </c>
      <c r="GB376" s="167">
        <f t="shared" si="1231"/>
        <v>0</v>
      </c>
      <c r="GC376" s="167">
        <f t="shared" si="1232"/>
        <v>0</v>
      </c>
      <c r="GD376" s="167">
        <f t="shared" si="1233"/>
        <v>0</v>
      </c>
      <c r="GE376" s="167">
        <f t="shared" si="1234"/>
        <v>0</v>
      </c>
      <c r="GF376" s="167">
        <f t="shared" si="1235"/>
        <v>0</v>
      </c>
      <c r="GG376" s="167">
        <f t="shared" si="1236"/>
        <v>0</v>
      </c>
      <c r="GH376" s="167">
        <f t="shared" si="1237"/>
        <v>0</v>
      </c>
      <c r="GI376" s="167">
        <f t="shared" si="1238"/>
        <v>0</v>
      </c>
      <c r="GJ376" s="167">
        <f t="shared" si="1239"/>
        <v>0</v>
      </c>
      <c r="GK376" s="167">
        <f t="shared" si="1240"/>
        <v>0</v>
      </c>
      <c r="GL376" s="167">
        <f t="shared" si="1241"/>
        <v>0</v>
      </c>
      <c r="GM376" s="167">
        <f t="shared" si="1242"/>
        <v>0</v>
      </c>
      <c r="GO376" s="167" t="e">
        <f t="shared" ca="1" si="1077"/>
        <v>#REF!</v>
      </c>
      <c r="GP376" s="167" t="e">
        <f t="shared" ca="1" si="1277"/>
        <v>#REF!</v>
      </c>
      <c r="GQ376" s="167" t="e">
        <f t="shared" ca="1" si="1277"/>
        <v>#REF!</v>
      </c>
      <c r="GR376" s="167" t="e">
        <f t="shared" ca="1" si="1277"/>
        <v>#REF!</v>
      </c>
      <c r="GS376" s="167" t="e">
        <f t="shared" ca="1" si="1277"/>
        <v>#REF!</v>
      </c>
      <c r="GT376" s="167" t="e">
        <f t="shared" ca="1" si="1277"/>
        <v>#REF!</v>
      </c>
      <c r="GU376" s="167" t="e">
        <f t="shared" ca="1" si="1277"/>
        <v>#REF!</v>
      </c>
      <c r="GV376" s="167" t="e">
        <f t="shared" ca="1" si="1277"/>
        <v>#REF!</v>
      </c>
      <c r="GW376" s="167" t="e">
        <f t="shared" ca="1" si="1277"/>
        <v>#REF!</v>
      </c>
      <c r="GX376" s="167" t="e">
        <f t="shared" ca="1" si="1277"/>
        <v>#REF!</v>
      </c>
      <c r="GY376" s="167" t="e">
        <f t="shared" ca="1" si="1277"/>
        <v>#REF!</v>
      </c>
      <c r="GZ376" s="167" t="e">
        <f t="shared" ca="1" si="1277"/>
        <v>#REF!</v>
      </c>
      <c r="HA376" s="167" t="e">
        <f t="shared" ca="1" si="1277"/>
        <v>#REF!</v>
      </c>
      <c r="HB376" s="167" t="e">
        <f t="shared" ca="1" si="1277"/>
        <v>#REF!</v>
      </c>
      <c r="HC376" s="167" t="e">
        <f t="shared" ca="1" si="1277"/>
        <v>#REF!</v>
      </c>
      <c r="HD376" s="167" t="e">
        <f t="shared" ca="1" si="1277"/>
        <v>#REF!</v>
      </c>
      <c r="HF376" s="167" t="e">
        <f t="shared" ca="1" si="1144"/>
        <v>#REF!</v>
      </c>
      <c r="HG376" s="167" t="e">
        <f t="shared" ca="1" si="1145"/>
        <v>#REF!</v>
      </c>
      <c r="HH376" s="167" t="e">
        <f t="shared" ca="1" si="1146"/>
        <v>#REF!</v>
      </c>
      <c r="HI376" s="167" t="e">
        <f t="shared" ca="1" si="1147"/>
        <v>#REF!</v>
      </c>
      <c r="HJ376" s="167" t="e">
        <f t="shared" ca="1" si="1148"/>
        <v>#REF!</v>
      </c>
      <c r="HK376" s="167" t="e">
        <f t="shared" ca="1" si="1149"/>
        <v>#REF!</v>
      </c>
      <c r="HL376" s="167" t="e">
        <f t="shared" ca="1" si="1150"/>
        <v>#REF!</v>
      </c>
      <c r="HM376" s="167" t="e">
        <f t="shared" ca="1" si="1151"/>
        <v>#REF!</v>
      </c>
      <c r="HN376" s="167" t="e">
        <f t="shared" ca="1" si="1152"/>
        <v>#REF!</v>
      </c>
      <c r="HO376" s="167" t="e">
        <f t="shared" ca="1" si="1153"/>
        <v>#REF!</v>
      </c>
      <c r="HP376" s="167" t="e">
        <f t="shared" ca="1" si="1154"/>
        <v>#REF!</v>
      </c>
      <c r="HQ376" s="167" t="e">
        <f t="shared" ca="1" si="1155"/>
        <v>#REF!</v>
      </c>
      <c r="HR376" s="167" t="e">
        <f t="shared" ca="1" si="1156"/>
        <v>#REF!</v>
      </c>
      <c r="HS376" s="167" t="e">
        <f t="shared" ca="1" si="1157"/>
        <v>#REF!</v>
      </c>
      <c r="HT376" s="167" t="e">
        <f t="shared" ca="1" si="1158"/>
        <v>#REF!</v>
      </c>
      <c r="HU376" s="167" t="e">
        <f t="shared" ca="1" si="1159"/>
        <v>#REF!</v>
      </c>
      <c r="HW376" s="167" t="e">
        <f t="shared" ca="1" si="1160"/>
        <v>#REF!</v>
      </c>
      <c r="HX376" s="167">
        <f t="shared" si="1161"/>
        <v>0</v>
      </c>
      <c r="HY376" s="167" t="e">
        <f t="shared" ca="1" si="1243"/>
        <v>#REF!</v>
      </c>
      <c r="HZ376" s="219" t="e">
        <f t="shared" ca="1" si="1244"/>
        <v>#REF!</v>
      </c>
    </row>
    <row r="377" spans="1:234" s="48" customFormat="1">
      <c r="A377" s="3" t="s">
        <v>748</v>
      </c>
      <c r="B377" s="202" t="str">
        <f>INDEX('Ref1'!$E:$E,MATCH(A377,'Ref1'!$A:$A,0))</f>
        <v>West Sussex</v>
      </c>
      <c r="C377" s="42" t="str">
        <f>INDEX(Data1!B:B,MATCH(A377,Data1!A:A,0))</f>
        <v>SCFIR</v>
      </c>
      <c r="D377" s="253" t="str">
        <f>INDEX(Data1!C:C,MATCH(A377,Data1!A:A,0))</f>
        <v>SE</v>
      </c>
      <c r="E377" s="200" t="str">
        <f>IF($C$6="No","No",IF(COUNTIF(Inputs!$K$359:$K$398,$A377)&gt;0,"Yes","No"))</f>
        <v>No</v>
      </c>
      <c r="F377" s="404"/>
      <c r="G377" s="62">
        <f>INDEX('4_RatesSplit'!K:K,MATCH($A377,'4_RatesSplit'!$A:$A,0))</f>
        <v>0</v>
      </c>
      <c r="H377" s="171">
        <f>INDEX('4_RatesSplit'!L:L,MATCH($A377,'4_RatesSplit'!$A:$A,0))</f>
        <v>0</v>
      </c>
      <c r="I377" s="167">
        <f>INDEX('4_RatesSplit'!M:M,MATCH($A377,'4_RatesSplit'!$A:$A,0))</f>
        <v>0</v>
      </c>
      <c r="J377" s="167">
        <f>INDEX('4_RatesSplit'!N:N,MATCH($A377,'4_RatesSplit'!$A:$A,0))</f>
        <v>0</v>
      </c>
      <c r="K377" s="167">
        <f>INDEX('4_RatesSplit'!O:O,MATCH($A377,'4_RatesSplit'!$A:$A,0))</f>
        <v>0</v>
      </c>
      <c r="L377" s="167">
        <f>INDEX('4_RatesSplit'!P:P,MATCH($A377,'4_RatesSplit'!$A:$A,0))</f>
        <v>0</v>
      </c>
      <c r="M377" s="167">
        <f>INDEX('4_RatesSplit'!Q:Q,MATCH($A377,'4_RatesSplit'!$A:$A,0))</f>
        <v>0</v>
      </c>
      <c r="N377" s="167">
        <f>INDEX('4_RatesSplit'!R:R,MATCH($A377,'4_RatesSplit'!$A:$A,0))</f>
        <v>0</v>
      </c>
      <c r="O377" s="167">
        <f>INDEX('4_RatesSplit'!S:S,MATCH($A377,'4_RatesSplit'!$A:$A,0))</f>
        <v>0</v>
      </c>
      <c r="P377" s="167">
        <f>INDEX('4_RatesSplit'!T:T,MATCH($A377,'4_RatesSplit'!$A:$A,0))</f>
        <v>0</v>
      </c>
      <c r="Q377" s="167">
        <f>INDEX('4_RatesSplit'!U:U,MATCH($A377,'4_RatesSplit'!$A:$A,0))</f>
        <v>0</v>
      </c>
      <c r="R377" s="167">
        <f>INDEX('4_RatesSplit'!V:V,MATCH($A377,'4_RatesSplit'!$A:$A,0))</f>
        <v>0</v>
      </c>
      <c r="S377" s="167">
        <f>INDEX('4_RatesSplit'!W:W,MATCH($A377,'4_RatesSplit'!$A:$A,0))</f>
        <v>0</v>
      </c>
      <c r="T377" s="167">
        <f>INDEX('4_RatesSplit'!X:X,MATCH($A377,'4_RatesSplit'!$A:$A,0))</f>
        <v>0</v>
      </c>
      <c r="U377" s="167">
        <f>INDEX('4_RatesSplit'!Y:Y,MATCH($A377,'4_RatesSplit'!$A:$A,0))</f>
        <v>0</v>
      </c>
      <c r="V377" s="167">
        <f>INDEX('4_RatesSplit'!Z:Z,MATCH($A377,'4_RatesSplit'!$A:$A,0))</f>
        <v>0</v>
      </c>
      <c r="W377" s="167">
        <f>INDEX('4_RatesSplit'!AA:AA,MATCH($A377,'4_RatesSplit'!$A:$A,0))</f>
        <v>0</v>
      </c>
      <c r="X377" s="18"/>
      <c r="Y377" s="168" t="e">
        <f ca="1">INDEX('4_RatesSplit'!AT:AT,MATCH($A377,'4_RatesSplit'!$A:$A,0))</f>
        <v>#REF!</v>
      </c>
      <c r="Z377" s="168" t="e">
        <f ca="1">INDEX('4_RatesSplit'!AU:AU,MATCH($A377,'4_RatesSplit'!$A:$A,0))</f>
        <v>#REF!</v>
      </c>
      <c r="AA377" s="168" t="e">
        <f ca="1">INDEX('4_RatesSplit'!AV:AV,MATCH($A377,'4_RatesSplit'!$A:$A,0))</f>
        <v>#REF!</v>
      </c>
      <c r="AB377" s="168" t="e">
        <f ca="1">INDEX('4_RatesSplit'!AW:AW,MATCH($A377,'4_RatesSplit'!$A:$A,0))</f>
        <v>#REF!</v>
      </c>
      <c r="AC377" s="168" t="e">
        <f ca="1">INDEX('4_RatesSplit'!AX:AX,MATCH($A377,'4_RatesSplit'!$A:$A,0))</f>
        <v>#REF!</v>
      </c>
      <c r="AD377" s="168" t="e">
        <f ca="1">INDEX('4_RatesSplit'!AY:AY,MATCH($A377,'4_RatesSplit'!$A:$A,0))</f>
        <v>#REF!</v>
      </c>
      <c r="AE377" s="168" t="e">
        <f ca="1">INDEX('4_RatesSplit'!AZ:AZ,MATCH($A377,'4_RatesSplit'!$A:$A,0))</f>
        <v>#REF!</v>
      </c>
      <c r="AF377" s="168" t="e">
        <f ca="1">INDEX('4_RatesSplit'!BA:BA,MATCH($A377,'4_RatesSplit'!$A:$A,0))</f>
        <v>#REF!</v>
      </c>
      <c r="AG377" s="168" t="e">
        <f ca="1">INDEX('4_RatesSplit'!BB:BB,MATCH($A377,'4_RatesSplit'!$A:$A,0))</f>
        <v>#REF!</v>
      </c>
      <c r="AH377" s="168" t="e">
        <f ca="1">INDEX('4_RatesSplit'!BC:BC,MATCH($A377,'4_RatesSplit'!$A:$A,0))</f>
        <v>#REF!</v>
      </c>
      <c r="AI377" s="168" t="e">
        <f ca="1">INDEX('4_RatesSplit'!BD:BD,MATCH($A377,'4_RatesSplit'!$A:$A,0))</f>
        <v>#REF!</v>
      </c>
      <c r="AJ377" s="168" t="e">
        <f ca="1">INDEX('4_RatesSplit'!BE:BE,MATCH($A377,'4_RatesSplit'!$A:$A,0))</f>
        <v>#REF!</v>
      </c>
      <c r="AK377" s="168" t="e">
        <f ca="1">INDEX('4_RatesSplit'!BF:BF,MATCH($A377,'4_RatesSplit'!$A:$A,0))</f>
        <v>#REF!</v>
      </c>
      <c r="AL377" s="168" t="e">
        <f ca="1">INDEX('4_RatesSplit'!BG:BG,MATCH($A377,'4_RatesSplit'!$A:$A,0))</f>
        <v>#REF!</v>
      </c>
      <c r="AM377" s="168" t="e">
        <f ca="1">INDEX('4_RatesSplit'!BH:BH,MATCH($A377,'4_RatesSplit'!$A:$A,0))</f>
        <v>#REF!</v>
      </c>
      <c r="AN377" s="198" t="e">
        <f ca="1">INDEX('4_RatesSplit'!BI:BI,MATCH($A377,'4_RatesSplit'!$A:$A,0))</f>
        <v>#REF!</v>
      </c>
      <c r="AO377" s="114"/>
      <c r="AP377" s="167" t="e">
        <f t="shared" ca="1" si="1162"/>
        <v>#REF!</v>
      </c>
      <c r="AQ377" s="167" t="e">
        <f t="shared" ca="1" si="1163"/>
        <v>#REF!</v>
      </c>
      <c r="AR377" s="167" t="e">
        <f t="shared" ca="1" si="1164"/>
        <v>#REF!</v>
      </c>
      <c r="AS377" s="167" t="e">
        <f t="shared" ca="1" si="1165"/>
        <v>#REF!</v>
      </c>
      <c r="AT377" s="167" t="e">
        <f t="shared" ca="1" si="1166"/>
        <v>#REF!</v>
      </c>
      <c r="AU377" s="167" t="e">
        <f t="shared" ca="1" si="1167"/>
        <v>#REF!</v>
      </c>
      <c r="AV377" s="167" t="e">
        <f t="shared" ca="1" si="1168"/>
        <v>#REF!</v>
      </c>
      <c r="AW377" s="167" t="e">
        <f t="shared" ca="1" si="1169"/>
        <v>#REF!</v>
      </c>
      <c r="AX377" s="167" t="e">
        <f t="shared" ca="1" si="1170"/>
        <v>#REF!</v>
      </c>
      <c r="AY377" s="167" t="e">
        <f t="shared" ca="1" si="1171"/>
        <v>#REF!</v>
      </c>
      <c r="AZ377" s="167" t="e">
        <f t="shared" ca="1" si="1172"/>
        <v>#REF!</v>
      </c>
      <c r="BA377" s="167" t="e">
        <f t="shared" ca="1" si="1173"/>
        <v>#REF!</v>
      </c>
      <c r="BB377" s="167" t="e">
        <f t="shared" ca="1" si="1174"/>
        <v>#REF!</v>
      </c>
      <c r="BC377" s="167" t="e">
        <f t="shared" ca="1" si="1175"/>
        <v>#REF!</v>
      </c>
      <c r="BD377" s="167" t="e">
        <f t="shared" ca="1" si="1176"/>
        <v>#REF!</v>
      </c>
      <c r="BE377" s="167" t="e">
        <f t="shared" ca="1" si="1177"/>
        <v>#REF!</v>
      </c>
      <c r="BF377" s="18"/>
      <c r="BG377" s="168">
        <f>INDEX('2_Needs'!$F:$F,MATCH($A377,'2_Needs'!$A:$A,0))</f>
        <v>6.352901428609445E-3</v>
      </c>
      <c r="BH377" s="114"/>
      <c r="BI377" s="167">
        <f t="shared" ref="BI377:BX377" si="1288">IF(BI$3="reset",$BG377*BI$6,BH377*(1+$C$4))</f>
        <v>0</v>
      </c>
      <c r="BJ377" s="167">
        <f t="shared" si="1288"/>
        <v>0</v>
      </c>
      <c r="BK377" s="167">
        <f t="shared" si="1288"/>
        <v>0</v>
      </c>
      <c r="BL377" s="167">
        <f t="shared" si="1288"/>
        <v>0</v>
      </c>
      <c r="BM377" s="167">
        <f t="shared" si="1288"/>
        <v>0</v>
      </c>
      <c r="BN377" s="167">
        <f t="shared" si="1288"/>
        <v>0</v>
      </c>
      <c r="BO377" s="167">
        <f t="shared" si="1288"/>
        <v>0</v>
      </c>
      <c r="BP377" s="167">
        <f t="shared" si="1288"/>
        <v>0</v>
      </c>
      <c r="BQ377" s="167">
        <f t="shared" si="1288"/>
        <v>0</v>
      </c>
      <c r="BR377" s="167">
        <f t="shared" si="1288"/>
        <v>0</v>
      </c>
      <c r="BS377" s="167">
        <f t="shared" si="1288"/>
        <v>0</v>
      </c>
      <c r="BT377" s="167">
        <f t="shared" si="1288"/>
        <v>0</v>
      </c>
      <c r="BU377" s="167">
        <f t="shared" si="1288"/>
        <v>0</v>
      </c>
      <c r="BV377" s="167">
        <f t="shared" si="1288"/>
        <v>0</v>
      </c>
      <c r="BW377" s="167">
        <f t="shared" si="1288"/>
        <v>0</v>
      </c>
      <c r="BX377" s="167">
        <f t="shared" si="1288"/>
        <v>0</v>
      </c>
      <c r="BZ377" s="167" t="e">
        <f t="shared" ca="1" si="1096"/>
        <v>#REF!</v>
      </c>
      <c r="CA377" s="167" t="e">
        <f t="shared" ca="1" si="1097"/>
        <v>#REF!</v>
      </c>
      <c r="CB377" s="167" t="e">
        <f t="shared" ca="1" si="1098"/>
        <v>#REF!</v>
      </c>
      <c r="CC377" s="167" t="e">
        <f t="shared" ca="1" si="1099"/>
        <v>#REF!</v>
      </c>
      <c r="CD377" s="167" t="e">
        <f t="shared" ca="1" si="1100"/>
        <v>#REF!</v>
      </c>
      <c r="CE377" s="167" t="e">
        <f t="shared" ca="1" si="1101"/>
        <v>#REF!</v>
      </c>
      <c r="CF377" s="167" t="e">
        <f t="shared" ca="1" si="1102"/>
        <v>#REF!</v>
      </c>
      <c r="CG377" s="167" t="e">
        <f t="shared" ca="1" si="1103"/>
        <v>#REF!</v>
      </c>
      <c r="CH377" s="167" t="e">
        <f t="shared" ca="1" si="1104"/>
        <v>#REF!</v>
      </c>
      <c r="CI377" s="167" t="e">
        <f t="shared" ca="1" si="1105"/>
        <v>#REF!</v>
      </c>
      <c r="CJ377" s="167" t="e">
        <f t="shared" ca="1" si="1106"/>
        <v>#REF!</v>
      </c>
      <c r="CK377" s="167" t="e">
        <f t="shared" ca="1" si="1107"/>
        <v>#REF!</v>
      </c>
      <c r="CL377" s="167" t="e">
        <f t="shared" ca="1" si="1108"/>
        <v>#REF!</v>
      </c>
      <c r="CM377" s="167" t="e">
        <f t="shared" ca="1" si="1109"/>
        <v>#REF!</v>
      </c>
      <c r="CN377" s="167" t="e">
        <f t="shared" ca="1" si="1110"/>
        <v>#REF!</v>
      </c>
      <c r="CO377" s="167" t="e">
        <f t="shared" ca="1" si="1111"/>
        <v>#REF!</v>
      </c>
      <c r="CQ377" s="167" t="e">
        <f t="shared" ca="1" si="1112"/>
        <v>#REF!</v>
      </c>
      <c r="CR377" s="167" t="e">
        <f t="shared" ca="1" si="1113"/>
        <v>#REF!</v>
      </c>
      <c r="CS377" s="167" t="e">
        <f t="shared" ca="1" si="1114"/>
        <v>#REF!</v>
      </c>
      <c r="CT377" s="167" t="e">
        <f t="shared" ca="1" si="1115"/>
        <v>#REF!</v>
      </c>
      <c r="CU377" s="167" t="e">
        <f t="shared" ca="1" si="1116"/>
        <v>#REF!</v>
      </c>
      <c r="CV377" s="167" t="e">
        <f t="shared" ca="1" si="1117"/>
        <v>#REF!</v>
      </c>
      <c r="CW377" s="167" t="e">
        <f t="shared" ca="1" si="1118"/>
        <v>#REF!</v>
      </c>
      <c r="CX377" s="167" t="e">
        <f t="shared" ca="1" si="1119"/>
        <v>#REF!</v>
      </c>
      <c r="CY377" s="167" t="e">
        <f t="shared" ca="1" si="1120"/>
        <v>#REF!</v>
      </c>
      <c r="CZ377" s="167" t="e">
        <f t="shared" ca="1" si="1121"/>
        <v>#REF!</v>
      </c>
      <c r="DA377" s="167" t="e">
        <f t="shared" ca="1" si="1122"/>
        <v>#REF!</v>
      </c>
      <c r="DB377" s="167" t="e">
        <f t="shared" ca="1" si="1123"/>
        <v>#REF!</v>
      </c>
      <c r="DC377" s="167" t="e">
        <f t="shared" ca="1" si="1124"/>
        <v>#REF!</v>
      </c>
      <c r="DD377" s="167" t="e">
        <f t="shared" ca="1" si="1125"/>
        <v>#REF!</v>
      </c>
      <c r="DE377" s="167" t="e">
        <f t="shared" ca="1" si="1126"/>
        <v>#REF!</v>
      </c>
      <c r="DF377" s="167" t="e">
        <f t="shared" ca="1" si="1127"/>
        <v>#REF!</v>
      </c>
      <c r="DH377" s="167">
        <f t="shared" si="1128"/>
        <v>0</v>
      </c>
      <c r="DI377" s="167">
        <f t="shared" si="1129"/>
        <v>0</v>
      </c>
      <c r="DJ377" s="167">
        <f t="shared" si="1130"/>
        <v>0</v>
      </c>
      <c r="DK377" s="167">
        <f t="shared" si="1131"/>
        <v>0</v>
      </c>
      <c r="DL377" s="167">
        <f t="shared" si="1132"/>
        <v>0</v>
      </c>
      <c r="DM377" s="167">
        <f t="shared" si="1133"/>
        <v>0</v>
      </c>
      <c r="DN377" s="167">
        <f t="shared" si="1134"/>
        <v>0</v>
      </c>
      <c r="DO377" s="167">
        <f t="shared" si="1135"/>
        <v>0</v>
      </c>
      <c r="DP377" s="167">
        <f t="shared" si="1136"/>
        <v>0</v>
      </c>
      <c r="DQ377" s="167">
        <f t="shared" si="1137"/>
        <v>0</v>
      </c>
      <c r="DR377" s="167">
        <f t="shared" si="1138"/>
        <v>0</v>
      </c>
      <c r="DS377" s="167">
        <f t="shared" si="1139"/>
        <v>0</v>
      </c>
      <c r="DT377" s="167">
        <f t="shared" si="1140"/>
        <v>0</v>
      </c>
      <c r="DU377" s="167">
        <f t="shared" si="1141"/>
        <v>0</v>
      </c>
      <c r="DV377" s="167">
        <f t="shared" si="1142"/>
        <v>0</v>
      </c>
      <c r="DW377" s="167">
        <f t="shared" si="1143"/>
        <v>0</v>
      </c>
      <c r="DY377" s="167" t="e">
        <f t="shared" ca="1" si="1179"/>
        <v>#REF!</v>
      </c>
      <c r="DZ377" s="167" t="e">
        <f t="shared" ca="1" si="1180"/>
        <v>#REF!</v>
      </c>
      <c r="EA377" s="167" t="e">
        <f t="shared" ca="1" si="1181"/>
        <v>#REF!</v>
      </c>
      <c r="EB377" s="167" t="e">
        <f t="shared" ca="1" si="1182"/>
        <v>#REF!</v>
      </c>
      <c r="EC377" s="167" t="e">
        <f t="shared" ca="1" si="1183"/>
        <v>#REF!</v>
      </c>
      <c r="ED377" s="167" t="e">
        <f t="shared" ca="1" si="1184"/>
        <v>#REF!</v>
      </c>
      <c r="EE377" s="167" t="e">
        <f t="shared" ca="1" si="1185"/>
        <v>#REF!</v>
      </c>
      <c r="EF377" s="167" t="e">
        <f t="shared" ca="1" si="1186"/>
        <v>#REF!</v>
      </c>
      <c r="EG377" s="167" t="e">
        <f t="shared" ca="1" si="1187"/>
        <v>#REF!</v>
      </c>
      <c r="EH377" s="167" t="e">
        <f t="shared" ca="1" si="1188"/>
        <v>#REF!</v>
      </c>
      <c r="EI377" s="167" t="e">
        <f t="shared" ca="1" si="1189"/>
        <v>#REF!</v>
      </c>
      <c r="EJ377" s="167" t="e">
        <f t="shared" ca="1" si="1190"/>
        <v>#REF!</v>
      </c>
      <c r="EK377" s="167" t="e">
        <f t="shared" ca="1" si="1191"/>
        <v>#REF!</v>
      </c>
      <c r="EL377" s="167" t="e">
        <f t="shared" ca="1" si="1192"/>
        <v>#REF!</v>
      </c>
      <c r="EM377" s="167" t="e">
        <f t="shared" ca="1" si="1193"/>
        <v>#REF!</v>
      </c>
      <c r="EN377" s="167" t="e">
        <f t="shared" ca="1" si="1194"/>
        <v>#REF!</v>
      </c>
      <c r="EP377" s="167">
        <f t="shared" si="1195"/>
        <v>0</v>
      </c>
      <c r="EQ377" s="167">
        <f t="shared" si="1196"/>
        <v>0</v>
      </c>
      <c r="ER377" s="167">
        <f t="shared" si="1197"/>
        <v>0</v>
      </c>
      <c r="ES377" s="167">
        <f t="shared" si="1198"/>
        <v>0</v>
      </c>
      <c r="ET377" s="167">
        <f t="shared" si="1199"/>
        <v>0</v>
      </c>
      <c r="EU377" s="167">
        <f t="shared" si="1200"/>
        <v>0</v>
      </c>
      <c r="EV377" s="167">
        <f t="shared" si="1201"/>
        <v>0</v>
      </c>
      <c r="EW377" s="167">
        <f t="shared" si="1202"/>
        <v>0</v>
      </c>
      <c r="EX377" s="167">
        <f t="shared" si="1203"/>
        <v>0</v>
      </c>
      <c r="EY377" s="167">
        <f t="shared" si="1204"/>
        <v>0</v>
      </c>
      <c r="EZ377" s="167">
        <f t="shared" si="1205"/>
        <v>0</v>
      </c>
      <c r="FA377" s="167">
        <f t="shared" si="1206"/>
        <v>0</v>
      </c>
      <c r="FB377" s="167">
        <f t="shared" si="1207"/>
        <v>0</v>
      </c>
      <c r="FC377" s="167">
        <f t="shared" si="1208"/>
        <v>0</v>
      </c>
      <c r="FD377" s="167">
        <f t="shared" si="1209"/>
        <v>0</v>
      </c>
      <c r="FE377" s="167">
        <f t="shared" si="1210"/>
        <v>0</v>
      </c>
      <c r="FG377" s="167">
        <f t="shared" si="1211"/>
        <v>0</v>
      </c>
      <c r="FH377" s="167">
        <f t="shared" si="1212"/>
        <v>0</v>
      </c>
      <c r="FI377" s="167">
        <f t="shared" si="1213"/>
        <v>0</v>
      </c>
      <c r="FJ377" s="167">
        <f t="shared" si="1214"/>
        <v>0</v>
      </c>
      <c r="FK377" s="167">
        <f t="shared" si="1215"/>
        <v>0</v>
      </c>
      <c r="FL377" s="167">
        <f t="shared" si="1216"/>
        <v>0</v>
      </c>
      <c r="FM377" s="167">
        <f t="shared" si="1217"/>
        <v>0</v>
      </c>
      <c r="FN377" s="167">
        <f t="shared" si="1218"/>
        <v>0</v>
      </c>
      <c r="FO377" s="167">
        <f t="shared" si="1219"/>
        <v>0</v>
      </c>
      <c r="FP377" s="167">
        <f t="shared" si="1220"/>
        <v>0</v>
      </c>
      <c r="FQ377" s="167">
        <f t="shared" si="1221"/>
        <v>0</v>
      </c>
      <c r="FR377" s="167">
        <f t="shared" si="1222"/>
        <v>0</v>
      </c>
      <c r="FS377" s="167">
        <f t="shared" si="1223"/>
        <v>0</v>
      </c>
      <c r="FT377" s="167">
        <f t="shared" si="1224"/>
        <v>0</v>
      </c>
      <c r="FU377" s="167">
        <f t="shared" si="1225"/>
        <v>0</v>
      </c>
      <c r="FV377" s="167">
        <f t="shared" si="1226"/>
        <v>0</v>
      </c>
      <c r="FX377" s="167">
        <f t="shared" si="1227"/>
        <v>0</v>
      </c>
      <c r="FY377" s="167">
        <f t="shared" si="1228"/>
        <v>0</v>
      </c>
      <c r="FZ377" s="167">
        <f t="shared" si="1229"/>
        <v>0</v>
      </c>
      <c r="GA377" s="167">
        <f t="shared" si="1230"/>
        <v>0</v>
      </c>
      <c r="GB377" s="167">
        <f t="shared" si="1231"/>
        <v>0</v>
      </c>
      <c r="GC377" s="167">
        <f t="shared" si="1232"/>
        <v>0</v>
      </c>
      <c r="GD377" s="167">
        <f t="shared" si="1233"/>
        <v>0</v>
      </c>
      <c r="GE377" s="167">
        <f t="shared" si="1234"/>
        <v>0</v>
      </c>
      <c r="GF377" s="167">
        <f t="shared" si="1235"/>
        <v>0</v>
      </c>
      <c r="GG377" s="167">
        <f t="shared" si="1236"/>
        <v>0</v>
      </c>
      <c r="GH377" s="167">
        <f t="shared" si="1237"/>
        <v>0</v>
      </c>
      <c r="GI377" s="167">
        <f t="shared" si="1238"/>
        <v>0</v>
      </c>
      <c r="GJ377" s="167">
        <f t="shared" si="1239"/>
        <v>0</v>
      </c>
      <c r="GK377" s="167">
        <f t="shared" si="1240"/>
        <v>0</v>
      </c>
      <c r="GL377" s="167">
        <f t="shared" si="1241"/>
        <v>0</v>
      </c>
      <c r="GM377" s="167">
        <f t="shared" si="1242"/>
        <v>0</v>
      </c>
      <c r="GO377" s="167" t="e">
        <f t="shared" ca="1" si="1077"/>
        <v>#REF!</v>
      </c>
      <c r="GP377" s="167" t="e">
        <f t="shared" ca="1" si="1277"/>
        <v>#REF!</v>
      </c>
      <c r="GQ377" s="167" t="e">
        <f t="shared" ca="1" si="1277"/>
        <v>#REF!</v>
      </c>
      <c r="GR377" s="167" t="e">
        <f t="shared" ca="1" si="1277"/>
        <v>#REF!</v>
      </c>
      <c r="GS377" s="167" t="e">
        <f t="shared" ca="1" si="1277"/>
        <v>#REF!</v>
      </c>
      <c r="GT377" s="167" t="e">
        <f t="shared" ca="1" si="1277"/>
        <v>#REF!</v>
      </c>
      <c r="GU377" s="167" t="e">
        <f t="shared" ca="1" si="1277"/>
        <v>#REF!</v>
      </c>
      <c r="GV377" s="167" t="e">
        <f t="shared" ca="1" si="1277"/>
        <v>#REF!</v>
      </c>
      <c r="GW377" s="167" t="e">
        <f t="shared" ca="1" si="1277"/>
        <v>#REF!</v>
      </c>
      <c r="GX377" s="167" t="e">
        <f t="shared" ca="1" si="1277"/>
        <v>#REF!</v>
      </c>
      <c r="GY377" s="167" t="e">
        <f t="shared" ca="1" si="1277"/>
        <v>#REF!</v>
      </c>
      <c r="GZ377" s="167" t="e">
        <f t="shared" ca="1" si="1277"/>
        <v>#REF!</v>
      </c>
      <c r="HA377" s="167" t="e">
        <f t="shared" ca="1" si="1277"/>
        <v>#REF!</v>
      </c>
      <c r="HB377" s="167" t="e">
        <f t="shared" ca="1" si="1277"/>
        <v>#REF!</v>
      </c>
      <c r="HC377" s="167" t="e">
        <f t="shared" ca="1" si="1277"/>
        <v>#REF!</v>
      </c>
      <c r="HD377" s="167" t="e">
        <f t="shared" ca="1" si="1277"/>
        <v>#REF!</v>
      </c>
      <c r="HF377" s="167" t="e">
        <f t="shared" ca="1" si="1144"/>
        <v>#REF!</v>
      </c>
      <c r="HG377" s="167" t="e">
        <f t="shared" ca="1" si="1145"/>
        <v>#REF!</v>
      </c>
      <c r="HH377" s="167" t="e">
        <f t="shared" ca="1" si="1146"/>
        <v>#REF!</v>
      </c>
      <c r="HI377" s="167" t="e">
        <f t="shared" ca="1" si="1147"/>
        <v>#REF!</v>
      </c>
      <c r="HJ377" s="167" t="e">
        <f t="shared" ca="1" si="1148"/>
        <v>#REF!</v>
      </c>
      <c r="HK377" s="167" t="e">
        <f t="shared" ca="1" si="1149"/>
        <v>#REF!</v>
      </c>
      <c r="HL377" s="167" t="e">
        <f t="shared" ca="1" si="1150"/>
        <v>#REF!</v>
      </c>
      <c r="HM377" s="167" t="e">
        <f t="shared" ca="1" si="1151"/>
        <v>#REF!</v>
      </c>
      <c r="HN377" s="167" t="e">
        <f t="shared" ca="1" si="1152"/>
        <v>#REF!</v>
      </c>
      <c r="HO377" s="167" t="e">
        <f t="shared" ca="1" si="1153"/>
        <v>#REF!</v>
      </c>
      <c r="HP377" s="167" t="e">
        <f t="shared" ca="1" si="1154"/>
        <v>#REF!</v>
      </c>
      <c r="HQ377" s="167" t="e">
        <f t="shared" ca="1" si="1155"/>
        <v>#REF!</v>
      </c>
      <c r="HR377" s="167" t="e">
        <f t="shared" ca="1" si="1156"/>
        <v>#REF!</v>
      </c>
      <c r="HS377" s="167" t="e">
        <f t="shared" ca="1" si="1157"/>
        <v>#REF!</v>
      </c>
      <c r="HT377" s="167" t="e">
        <f t="shared" ca="1" si="1158"/>
        <v>#REF!</v>
      </c>
      <c r="HU377" s="167" t="e">
        <f t="shared" ca="1" si="1159"/>
        <v>#REF!</v>
      </c>
      <c r="HW377" s="167" t="e">
        <f t="shared" ca="1" si="1160"/>
        <v>#REF!</v>
      </c>
      <c r="HX377" s="167">
        <f t="shared" si="1161"/>
        <v>0</v>
      </c>
      <c r="HY377" s="167" t="e">
        <f t="shared" ca="1" si="1243"/>
        <v>#REF!</v>
      </c>
      <c r="HZ377" s="219" t="e">
        <f t="shared" ca="1" si="1244"/>
        <v>#REF!</v>
      </c>
    </row>
    <row r="378" spans="1:234" s="48" customFormat="1">
      <c r="A378" s="3" t="s">
        <v>750</v>
      </c>
      <c r="B378" s="202" t="str">
        <f>INDEX('Ref1'!$E:$E,MATCH(A378,'Ref1'!$A:$A,0))</f>
        <v>West Yorkshire Fire</v>
      </c>
      <c r="C378" s="42" t="str">
        <f>INDEX(Data1!B:B,MATCH(A378,Data1!A:A,0))</f>
        <v>FIR</v>
      </c>
      <c r="D378" s="253" t="str">
        <f>INDEX(Data1!C:C,MATCH(A378,Data1!A:A,0))</f>
        <v>YH</v>
      </c>
      <c r="E378" s="200" t="str">
        <f>IF($C$6="No","No",IF(COUNTIF(Inputs!$K$359:$K$398,$A378)&gt;0,"Yes","No"))</f>
        <v>No</v>
      </c>
      <c r="F378" s="404"/>
      <c r="G378" s="62">
        <f>INDEX('4_RatesSplit'!K:K,MATCH($A378,'4_RatesSplit'!$A:$A,0))</f>
        <v>0</v>
      </c>
      <c r="H378" s="171">
        <f>INDEX('4_RatesSplit'!L:L,MATCH($A378,'4_RatesSplit'!$A:$A,0))</f>
        <v>0</v>
      </c>
      <c r="I378" s="167">
        <f>INDEX('4_RatesSplit'!M:M,MATCH($A378,'4_RatesSplit'!$A:$A,0))</f>
        <v>0</v>
      </c>
      <c r="J378" s="167">
        <f>INDEX('4_RatesSplit'!N:N,MATCH($A378,'4_RatesSplit'!$A:$A,0))</f>
        <v>0</v>
      </c>
      <c r="K378" s="167">
        <f>INDEX('4_RatesSplit'!O:O,MATCH($A378,'4_RatesSplit'!$A:$A,0))</f>
        <v>0</v>
      </c>
      <c r="L378" s="167">
        <f>INDEX('4_RatesSplit'!P:P,MATCH($A378,'4_RatesSplit'!$A:$A,0))</f>
        <v>0</v>
      </c>
      <c r="M378" s="167">
        <f>INDEX('4_RatesSplit'!Q:Q,MATCH($A378,'4_RatesSplit'!$A:$A,0))</f>
        <v>0</v>
      </c>
      <c r="N378" s="167">
        <f>INDEX('4_RatesSplit'!R:R,MATCH($A378,'4_RatesSplit'!$A:$A,0))</f>
        <v>0</v>
      </c>
      <c r="O378" s="167">
        <f>INDEX('4_RatesSplit'!S:S,MATCH($A378,'4_RatesSplit'!$A:$A,0))</f>
        <v>0</v>
      </c>
      <c r="P378" s="167">
        <f>INDEX('4_RatesSplit'!T:T,MATCH($A378,'4_RatesSplit'!$A:$A,0))</f>
        <v>0</v>
      </c>
      <c r="Q378" s="167">
        <f>INDEX('4_RatesSplit'!U:U,MATCH($A378,'4_RatesSplit'!$A:$A,0))</f>
        <v>0</v>
      </c>
      <c r="R378" s="167">
        <f>INDEX('4_RatesSplit'!V:V,MATCH($A378,'4_RatesSplit'!$A:$A,0))</f>
        <v>0</v>
      </c>
      <c r="S378" s="167">
        <f>INDEX('4_RatesSplit'!W:W,MATCH($A378,'4_RatesSplit'!$A:$A,0))</f>
        <v>0</v>
      </c>
      <c r="T378" s="167">
        <f>INDEX('4_RatesSplit'!X:X,MATCH($A378,'4_RatesSplit'!$A:$A,0))</f>
        <v>0</v>
      </c>
      <c r="U378" s="167">
        <f>INDEX('4_RatesSplit'!Y:Y,MATCH($A378,'4_RatesSplit'!$A:$A,0))</f>
        <v>0</v>
      </c>
      <c r="V378" s="167">
        <f>INDEX('4_RatesSplit'!Z:Z,MATCH($A378,'4_RatesSplit'!$A:$A,0))</f>
        <v>0</v>
      </c>
      <c r="W378" s="167">
        <f>INDEX('4_RatesSplit'!AA:AA,MATCH($A378,'4_RatesSplit'!$A:$A,0))</f>
        <v>0</v>
      </c>
      <c r="X378" s="18"/>
      <c r="Y378" s="168" t="e">
        <f ca="1">INDEX('4_RatesSplit'!AT:AT,MATCH($A378,'4_RatesSplit'!$A:$A,0))</f>
        <v>#REF!</v>
      </c>
      <c r="Z378" s="168" t="e">
        <f ca="1">INDEX('4_RatesSplit'!AU:AU,MATCH($A378,'4_RatesSplit'!$A:$A,0))</f>
        <v>#REF!</v>
      </c>
      <c r="AA378" s="168" t="e">
        <f ca="1">INDEX('4_RatesSplit'!AV:AV,MATCH($A378,'4_RatesSplit'!$A:$A,0))</f>
        <v>#REF!</v>
      </c>
      <c r="AB378" s="168" t="e">
        <f ca="1">INDEX('4_RatesSplit'!AW:AW,MATCH($A378,'4_RatesSplit'!$A:$A,0))</f>
        <v>#REF!</v>
      </c>
      <c r="AC378" s="168" t="e">
        <f ca="1">INDEX('4_RatesSplit'!AX:AX,MATCH($A378,'4_RatesSplit'!$A:$A,0))</f>
        <v>#REF!</v>
      </c>
      <c r="AD378" s="168" t="e">
        <f ca="1">INDEX('4_RatesSplit'!AY:AY,MATCH($A378,'4_RatesSplit'!$A:$A,0))</f>
        <v>#REF!</v>
      </c>
      <c r="AE378" s="168" t="e">
        <f ca="1">INDEX('4_RatesSplit'!AZ:AZ,MATCH($A378,'4_RatesSplit'!$A:$A,0))</f>
        <v>#REF!</v>
      </c>
      <c r="AF378" s="168" t="e">
        <f ca="1">INDEX('4_RatesSplit'!BA:BA,MATCH($A378,'4_RatesSplit'!$A:$A,0))</f>
        <v>#REF!</v>
      </c>
      <c r="AG378" s="168" t="e">
        <f ca="1">INDEX('4_RatesSplit'!BB:BB,MATCH($A378,'4_RatesSplit'!$A:$A,0))</f>
        <v>#REF!</v>
      </c>
      <c r="AH378" s="168" t="e">
        <f ca="1">INDEX('4_RatesSplit'!BC:BC,MATCH($A378,'4_RatesSplit'!$A:$A,0))</f>
        <v>#REF!</v>
      </c>
      <c r="AI378" s="168" t="e">
        <f ca="1">INDEX('4_RatesSplit'!BD:BD,MATCH($A378,'4_RatesSplit'!$A:$A,0))</f>
        <v>#REF!</v>
      </c>
      <c r="AJ378" s="168" t="e">
        <f ca="1">INDEX('4_RatesSplit'!BE:BE,MATCH($A378,'4_RatesSplit'!$A:$A,0))</f>
        <v>#REF!</v>
      </c>
      <c r="AK378" s="168" t="e">
        <f ca="1">INDEX('4_RatesSplit'!BF:BF,MATCH($A378,'4_RatesSplit'!$A:$A,0))</f>
        <v>#REF!</v>
      </c>
      <c r="AL378" s="168" t="e">
        <f ca="1">INDEX('4_RatesSplit'!BG:BG,MATCH($A378,'4_RatesSplit'!$A:$A,0))</f>
        <v>#REF!</v>
      </c>
      <c r="AM378" s="168" t="e">
        <f ca="1">INDEX('4_RatesSplit'!BH:BH,MATCH($A378,'4_RatesSplit'!$A:$A,0))</f>
        <v>#REF!</v>
      </c>
      <c r="AN378" s="198" t="e">
        <f ca="1">INDEX('4_RatesSplit'!BI:BI,MATCH($A378,'4_RatesSplit'!$A:$A,0))</f>
        <v>#REF!</v>
      </c>
      <c r="AO378" s="114"/>
      <c r="AP378" s="167" t="e">
        <f t="shared" ca="1" si="1162"/>
        <v>#REF!</v>
      </c>
      <c r="AQ378" s="167" t="e">
        <f t="shared" ca="1" si="1163"/>
        <v>#REF!</v>
      </c>
      <c r="AR378" s="167" t="e">
        <f t="shared" ca="1" si="1164"/>
        <v>#REF!</v>
      </c>
      <c r="AS378" s="167" t="e">
        <f t="shared" ca="1" si="1165"/>
        <v>#REF!</v>
      </c>
      <c r="AT378" s="167" t="e">
        <f t="shared" ca="1" si="1166"/>
        <v>#REF!</v>
      </c>
      <c r="AU378" s="167" t="e">
        <f t="shared" ca="1" si="1167"/>
        <v>#REF!</v>
      </c>
      <c r="AV378" s="167" t="e">
        <f t="shared" ca="1" si="1168"/>
        <v>#REF!</v>
      </c>
      <c r="AW378" s="167" t="e">
        <f t="shared" ca="1" si="1169"/>
        <v>#REF!</v>
      </c>
      <c r="AX378" s="167" t="e">
        <f t="shared" ca="1" si="1170"/>
        <v>#REF!</v>
      </c>
      <c r="AY378" s="167" t="e">
        <f t="shared" ca="1" si="1171"/>
        <v>#REF!</v>
      </c>
      <c r="AZ378" s="167" t="e">
        <f t="shared" ca="1" si="1172"/>
        <v>#REF!</v>
      </c>
      <c r="BA378" s="167" t="e">
        <f t="shared" ca="1" si="1173"/>
        <v>#REF!</v>
      </c>
      <c r="BB378" s="167" t="e">
        <f t="shared" ca="1" si="1174"/>
        <v>#REF!</v>
      </c>
      <c r="BC378" s="167" t="e">
        <f t="shared" ca="1" si="1175"/>
        <v>#REF!</v>
      </c>
      <c r="BD378" s="167" t="e">
        <f t="shared" ca="1" si="1176"/>
        <v>#REF!</v>
      </c>
      <c r="BE378" s="167" t="e">
        <f t="shared" ca="1" si="1177"/>
        <v>#REF!</v>
      </c>
      <c r="BF378" s="18"/>
      <c r="BG378" s="168">
        <f>INDEX('2_Needs'!$F:$F,MATCH($A378,'2_Needs'!$A:$A,0))</f>
        <v>1.9827262318865995E-3</v>
      </c>
      <c r="BH378" s="114"/>
      <c r="BI378" s="167">
        <f t="shared" ref="BI378:BX378" si="1289">IF(BI$3="reset",$BG378*BI$6,BH378*(1+$C$4))</f>
        <v>0</v>
      </c>
      <c r="BJ378" s="167">
        <f t="shared" si="1289"/>
        <v>0</v>
      </c>
      <c r="BK378" s="167">
        <f t="shared" si="1289"/>
        <v>0</v>
      </c>
      <c r="BL378" s="167">
        <f t="shared" si="1289"/>
        <v>0</v>
      </c>
      <c r="BM378" s="167">
        <f t="shared" si="1289"/>
        <v>0</v>
      </c>
      <c r="BN378" s="167">
        <f t="shared" si="1289"/>
        <v>0</v>
      </c>
      <c r="BO378" s="167">
        <f t="shared" si="1289"/>
        <v>0</v>
      </c>
      <c r="BP378" s="167">
        <f t="shared" si="1289"/>
        <v>0</v>
      </c>
      <c r="BQ378" s="167">
        <f t="shared" si="1289"/>
        <v>0</v>
      </c>
      <c r="BR378" s="167">
        <f t="shared" si="1289"/>
        <v>0</v>
      </c>
      <c r="BS378" s="167">
        <f t="shared" si="1289"/>
        <v>0</v>
      </c>
      <c r="BT378" s="167">
        <f t="shared" si="1289"/>
        <v>0</v>
      </c>
      <c r="BU378" s="167">
        <f t="shared" si="1289"/>
        <v>0</v>
      </c>
      <c r="BV378" s="167">
        <f t="shared" si="1289"/>
        <v>0</v>
      </c>
      <c r="BW378" s="167">
        <f t="shared" si="1289"/>
        <v>0</v>
      </c>
      <c r="BX378" s="167">
        <f t="shared" si="1289"/>
        <v>0</v>
      </c>
      <c r="BZ378" s="167" t="e">
        <f t="shared" ca="1" si="1096"/>
        <v>#REF!</v>
      </c>
      <c r="CA378" s="167" t="e">
        <f t="shared" ca="1" si="1097"/>
        <v>#REF!</v>
      </c>
      <c r="CB378" s="167" t="e">
        <f t="shared" ca="1" si="1098"/>
        <v>#REF!</v>
      </c>
      <c r="CC378" s="167" t="e">
        <f t="shared" ca="1" si="1099"/>
        <v>#REF!</v>
      </c>
      <c r="CD378" s="167" t="e">
        <f t="shared" ca="1" si="1100"/>
        <v>#REF!</v>
      </c>
      <c r="CE378" s="167" t="e">
        <f t="shared" ca="1" si="1101"/>
        <v>#REF!</v>
      </c>
      <c r="CF378" s="167" t="e">
        <f t="shared" ca="1" si="1102"/>
        <v>#REF!</v>
      </c>
      <c r="CG378" s="167" t="e">
        <f t="shared" ca="1" si="1103"/>
        <v>#REF!</v>
      </c>
      <c r="CH378" s="167" t="e">
        <f t="shared" ca="1" si="1104"/>
        <v>#REF!</v>
      </c>
      <c r="CI378" s="167" t="e">
        <f t="shared" ca="1" si="1105"/>
        <v>#REF!</v>
      </c>
      <c r="CJ378" s="167" t="e">
        <f t="shared" ca="1" si="1106"/>
        <v>#REF!</v>
      </c>
      <c r="CK378" s="167" t="e">
        <f t="shared" ca="1" si="1107"/>
        <v>#REF!</v>
      </c>
      <c r="CL378" s="167" t="e">
        <f t="shared" ca="1" si="1108"/>
        <v>#REF!</v>
      </c>
      <c r="CM378" s="167" t="e">
        <f t="shared" ca="1" si="1109"/>
        <v>#REF!</v>
      </c>
      <c r="CN378" s="167" t="e">
        <f t="shared" ca="1" si="1110"/>
        <v>#REF!</v>
      </c>
      <c r="CO378" s="167" t="e">
        <f t="shared" ca="1" si="1111"/>
        <v>#REF!</v>
      </c>
      <c r="CQ378" s="167" t="e">
        <f t="shared" ca="1" si="1112"/>
        <v>#REF!</v>
      </c>
      <c r="CR378" s="167" t="e">
        <f t="shared" ca="1" si="1113"/>
        <v>#REF!</v>
      </c>
      <c r="CS378" s="167" t="e">
        <f t="shared" ca="1" si="1114"/>
        <v>#REF!</v>
      </c>
      <c r="CT378" s="167" t="e">
        <f t="shared" ca="1" si="1115"/>
        <v>#REF!</v>
      </c>
      <c r="CU378" s="167" t="e">
        <f t="shared" ca="1" si="1116"/>
        <v>#REF!</v>
      </c>
      <c r="CV378" s="167" t="e">
        <f t="shared" ca="1" si="1117"/>
        <v>#REF!</v>
      </c>
      <c r="CW378" s="167" t="e">
        <f t="shared" ca="1" si="1118"/>
        <v>#REF!</v>
      </c>
      <c r="CX378" s="167" t="e">
        <f t="shared" ca="1" si="1119"/>
        <v>#REF!</v>
      </c>
      <c r="CY378" s="167" t="e">
        <f t="shared" ca="1" si="1120"/>
        <v>#REF!</v>
      </c>
      <c r="CZ378" s="167" t="e">
        <f t="shared" ca="1" si="1121"/>
        <v>#REF!</v>
      </c>
      <c r="DA378" s="167" t="e">
        <f t="shared" ca="1" si="1122"/>
        <v>#REF!</v>
      </c>
      <c r="DB378" s="167" t="e">
        <f t="shared" ca="1" si="1123"/>
        <v>#REF!</v>
      </c>
      <c r="DC378" s="167" t="e">
        <f t="shared" ca="1" si="1124"/>
        <v>#REF!</v>
      </c>
      <c r="DD378" s="167" t="e">
        <f t="shared" ca="1" si="1125"/>
        <v>#REF!</v>
      </c>
      <c r="DE378" s="167" t="e">
        <f t="shared" ca="1" si="1126"/>
        <v>#REF!</v>
      </c>
      <c r="DF378" s="167" t="e">
        <f t="shared" ca="1" si="1127"/>
        <v>#REF!</v>
      </c>
      <c r="DH378" s="167">
        <f t="shared" si="1128"/>
        <v>0</v>
      </c>
      <c r="DI378" s="167">
        <f t="shared" si="1129"/>
        <v>0</v>
      </c>
      <c r="DJ378" s="167">
        <f t="shared" si="1130"/>
        <v>0</v>
      </c>
      <c r="DK378" s="167">
        <f t="shared" si="1131"/>
        <v>0</v>
      </c>
      <c r="DL378" s="167">
        <f t="shared" si="1132"/>
        <v>0</v>
      </c>
      <c r="DM378" s="167">
        <f t="shared" si="1133"/>
        <v>0</v>
      </c>
      <c r="DN378" s="167">
        <f t="shared" si="1134"/>
        <v>0</v>
      </c>
      <c r="DO378" s="167">
        <f t="shared" si="1135"/>
        <v>0</v>
      </c>
      <c r="DP378" s="167">
        <f t="shared" si="1136"/>
        <v>0</v>
      </c>
      <c r="DQ378" s="167">
        <f t="shared" si="1137"/>
        <v>0</v>
      </c>
      <c r="DR378" s="167">
        <f t="shared" si="1138"/>
        <v>0</v>
      </c>
      <c r="DS378" s="167">
        <f t="shared" si="1139"/>
        <v>0</v>
      </c>
      <c r="DT378" s="167">
        <f t="shared" si="1140"/>
        <v>0</v>
      </c>
      <c r="DU378" s="167">
        <f t="shared" si="1141"/>
        <v>0</v>
      </c>
      <c r="DV378" s="167">
        <f t="shared" si="1142"/>
        <v>0</v>
      </c>
      <c r="DW378" s="167">
        <f t="shared" si="1143"/>
        <v>0</v>
      </c>
      <c r="DY378" s="167" t="e">
        <f t="shared" ca="1" si="1179"/>
        <v>#REF!</v>
      </c>
      <c r="DZ378" s="167" t="e">
        <f t="shared" ca="1" si="1180"/>
        <v>#REF!</v>
      </c>
      <c r="EA378" s="167" t="e">
        <f t="shared" ca="1" si="1181"/>
        <v>#REF!</v>
      </c>
      <c r="EB378" s="167" t="e">
        <f t="shared" ca="1" si="1182"/>
        <v>#REF!</v>
      </c>
      <c r="EC378" s="167" t="e">
        <f t="shared" ca="1" si="1183"/>
        <v>#REF!</v>
      </c>
      <c r="ED378" s="167" t="e">
        <f t="shared" ca="1" si="1184"/>
        <v>#REF!</v>
      </c>
      <c r="EE378" s="167" t="e">
        <f t="shared" ca="1" si="1185"/>
        <v>#REF!</v>
      </c>
      <c r="EF378" s="167" t="e">
        <f t="shared" ca="1" si="1186"/>
        <v>#REF!</v>
      </c>
      <c r="EG378" s="167" t="e">
        <f t="shared" ca="1" si="1187"/>
        <v>#REF!</v>
      </c>
      <c r="EH378" s="167" t="e">
        <f t="shared" ca="1" si="1188"/>
        <v>#REF!</v>
      </c>
      <c r="EI378" s="167" t="e">
        <f t="shared" ca="1" si="1189"/>
        <v>#REF!</v>
      </c>
      <c r="EJ378" s="167" t="e">
        <f t="shared" ca="1" si="1190"/>
        <v>#REF!</v>
      </c>
      <c r="EK378" s="167" t="e">
        <f t="shared" ca="1" si="1191"/>
        <v>#REF!</v>
      </c>
      <c r="EL378" s="167" t="e">
        <f t="shared" ca="1" si="1192"/>
        <v>#REF!</v>
      </c>
      <c r="EM378" s="167" t="e">
        <f t="shared" ca="1" si="1193"/>
        <v>#REF!</v>
      </c>
      <c r="EN378" s="167" t="e">
        <f t="shared" ca="1" si="1194"/>
        <v>#REF!</v>
      </c>
      <c r="EP378" s="167">
        <f t="shared" si="1195"/>
        <v>0</v>
      </c>
      <c r="EQ378" s="167">
        <f t="shared" si="1196"/>
        <v>0</v>
      </c>
      <c r="ER378" s="167">
        <f t="shared" si="1197"/>
        <v>0</v>
      </c>
      <c r="ES378" s="167">
        <f t="shared" si="1198"/>
        <v>0</v>
      </c>
      <c r="ET378" s="167">
        <f t="shared" si="1199"/>
        <v>0</v>
      </c>
      <c r="EU378" s="167">
        <f t="shared" si="1200"/>
        <v>0</v>
      </c>
      <c r="EV378" s="167">
        <f t="shared" si="1201"/>
        <v>0</v>
      </c>
      <c r="EW378" s="167">
        <f t="shared" si="1202"/>
        <v>0</v>
      </c>
      <c r="EX378" s="167">
        <f t="shared" si="1203"/>
        <v>0</v>
      </c>
      <c r="EY378" s="167">
        <f t="shared" si="1204"/>
        <v>0</v>
      </c>
      <c r="EZ378" s="167">
        <f t="shared" si="1205"/>
        <v>0</v>
      </c>
      <c r="FA378" s="167">
        <f t="shared" si="1206"/>
        <v>0</v>
      </c>
      <c r="FB378" s="167">
        <f t="shared" si="1207"/>
        <v>0</v>
      </c>
      <c r="FC378" s="167">
        <f t="shared" si="1208"/>
        <v>0</v>
      </c>
      <c r="FD378" s="167">
        <f t="shared" si="1209"/>
        <v>0</v>
      </c>
      <c r="FE378" s="167">
        <f t="shared" si="1210"/>
        <v>0</v>
      </c>
      <c r="FG378" s="167">
        <f t="shared" si="1211"/>
        <v>0</v>
      </c>
      <c r="FH378" s="167">
        <f t="shared" si="1212"/>
        <v>0</v>
      </c>
      <c r="FI378" s="167">
        <f t="shared" si="1213"/>
        <v>0</v>
      </c>
      <c r="FJ378" s="167">
        <f t="shared" si="1214"/>
        <v>0</v>
      </c>
      <c r="FK378" s="167">
        <f t="shared" si="1215"/>
        <v>0</v>
      </c>
      <c r="FL378" s="167">
        <f t="shared" si="1216"/>
        <v>0</v>
      </c>
      <c r="FM378" s="167">
        <f t="shared" si="1217"/>
        <v>0</v>
      </c>
      <c r="FN378" s="167">
        <f t="shared" si="1218"/>
        <v>0</v>
      </c>
      <c r="FO378" s="167">
        <f t="shared" si="1219"/>
        <v>0</v>
      </c>
      <c r="FP378" s="167">
        <f t="shared" si="1220"/>
        <v>0</v>
      </c>
      <c r="FQ378" s="167">
        <f t="shared" si="1221"/>
        <v>0</v>
      </c>
      <c r="FR378" s="167">
        <f t="shared" si="1222"/>
        <v>0</v>
      </c>
      <c r="FS378" s="167">
        <f t="shared" si="1223"/>
        <v>0</v>
      </c>
      <c r="FT378" s="167">
        <f t="shared" si="1224"/>
        <v>0</v>
      </c>
      <c r="FU378" s="167">
        <f t="shared" si="1225"/>
        <v>0</v>
      </c>
      <c r="FV378" s="167">
        <f t="shared" si="1226"/>
        <v>0</v>
      </c>
      <c r="FX378" s="167">
        <f t="shared" si="1227"/>
        <v>0</v>
      </c>
      <c r="FY378" s="167">
        <f t="shared" si="1228"/>
        <v>0</v>
      </c>
      <c r="FZ378" s="167">
        <f t="shared" si="1229"/>
        <v>0</v>
      </c>
      <c r="GA378" s="167">
        <f t="shared" si="1230"/>
        <v>0</v>
      </c>
      <c r="GB378" s="167">
        <f t="shared" si="1231"/>
        <v>0</v>
      </c>
      <c r="GC378" s="167">
        <f t="shared" si="1232"/>
        <v>0</v>
      </c>
      <c r="GD378" s="167">
        <f t="shared" si="1233"/>
        <v>0</v>
      </c>
      <c r="GE378" s="167">
        <f t="shared" si="1234"/>
        <v>0</v>
      </c>
      <c r="GF378" s="167">
        <f t="shared" si="1235"/>
        <v>0</v>
      </c>
      <c r="GG378" s="167">
        <f t="shared" si="1236"/>
        <v>0</v>
      </c>
      <c r="GH378" s="167">
        <f t="shared" si="1237"/>
        <v>0</v>
      </c>
      <c r="GI378" s="167">
        <f t="shared" si="1238"/>
        <v>0</v>
      </c>
      <c r="GJ378" s="167">
        <f t="shared" si="1239"/>
        <v>0</v>
      </c>
      <c r="GK378" s="167">
        <f t="shared" si="1240"/>
        <v>0</v>
      </c>
      <c r="GL378" s="167">
        <f t="shared" si="1241"/>
        <v>0</v>
      </c>
      <c r="GM378" s="167">
        <f t="shared" si="1242"/>
        <v>0</v>
      </c>
      <c r="GO378" s="167" t="e">
        <f t="shared" ca="1" si="1077"/>
        <v>#REF!</v>
      </c>
      <c r="GP378" s="167" t="e">
        <f t="shared" ca="1" si="1277"/>
        <v>#REF!</v>
      </c>
      <c r="GQ378" s="167" t="e">
        <f t="shared" ca="1" si="1277"/>
        <v>#REF!</v>
      </c>
      <c r="GR378" s="167" t="e">
        <f t="shared" ca="1" si="1277"/>
        <v>#REF!</v>
      </c>
      <c r="GS378" s="167" t="e">
        <f t="shared" ca="1" si="1277"/>
        <v>#REF!</v>
      </c>
      <c r="GT378" s="167" t="e">
        <f t="shared" ca="1" si="1277"/>
        <v>#REF!</v>
      </c>
      <c r="GU378" s="167" t="e">
        <f t="shared" ca="1" si="1277"/>
        <v>#REF!</v>
      </c>
      <c r="GV378" s="167" t="e">
        <f t="shared" ca="1" si="1277"/>
        <v>#REF!</v>
      </c>
      <c r="GW378" s="167" t="e">
        <f t="shared" ca="1" si="1277"/>
        <v>#REF!</v>
      </c>
      <c r="GX378" s="167" t="e">
        <f t="shared" ca="1" si="1277"/>
        <v>#REF!</v>
      </c>
      <c r="GY378" s="167" t="e">
        <f t="shared" ca="1" si="1277"/>
        <v>#REF!</v>
      </c>
      <c r="GZ378" s="167" t="e">
        <f t="shared" ca="1" si="1277"/>
        <v>#REF!</v>
      </c>
      <c r="HA378" s="167" t="e">
        <f t="shared" ca="1" si="1277"/>
        <v>#REF!</v>
      </c>
      <c r="HB378" s="167" t="e">
        <f t="shared" ca="1" si="1277"/>
        <v>#REF!</v>
      </c>
      <c r="HC378" s="167" t="e">
        <f t="shared" ca="1" si="1277"/>
        <v>#REF!</v>
      </c>
      <c r="HD378" s="167" t="e">
        <f t="shared" ca="1" si="1277"/>
        <v>#REF!</v>
      </c>
      <c r="HF378" s="167" t="e">
        <f t="shared" ca="1" si="1144"/>
        <v>#REF!</v>
      </c>
      <c r="HG378" s="167" t="e">
        <f t="shared" ca="1" si="1145"/>
        <v>#REF!</v>
      </c>
      <c r="HH378" s="167" t="e">
        <f t="shared" ca="1" si="1146"/>
        <v>#REF!</v>
      </c>
      <c r="HI378" s="167" t="e">
        <f t="shared" ca="1" si="1147"/>
        <v>#REF!</v>
      </c>
      <c r="HJ378" s="167" t="e">
        <f t="shared" ca="1" si="1148"/>
        <v>#REF!</v>
      </c>
      <c r="HK378" s="167" t="e">
        <f t="shared" ca="1" si="1149"/>
        <v>#REF!</v>
      </c>
      <c r="HL378" s="167" t="e">
        <f t="shared" ca="1" si="1150"/>
        <v>#REF!</v>
      </c>
      <c r="HM378" s="167" t="e">
        <f t="shared" ca="1" si="1151"/>
        <v>#REF!</v>
      </c>
      <c r="HN378" s="167" t="e">
        <f t="shared" ca="1" si="1152"/>
        <v>#REF!</v>
      </c>
      <c r="HO378" s="167" t="e">
        <f t="shared" ca="1" si="1153"/>
        <v>#REF!</v>
      </c>
      <c r="HP378" s="167" t="e">
        <f t="shared" ca="1" si="1154"/>
        <v>#REF!</v>
      </c>
      <c r="HQ378" s="167" t="e">
        <f t="shared" ca="1" si="1155"/>
        <v>#REF!</v>
      </c>
      <c r="HR378" s="167" t="e">
        <f t="shared" ca="1" si="1156"/>
        <v>#REF!</v>
      </c>
      <c r="HS378" s="167" t="e">
        <f t="shared" ca="1" si="1157"/>
        <v>#REF!</v>
      </c>
      <c r="HT378" s="167" t="e">
        <f t="shared" ca="1" si="1158"/>
        <v>#REF!</v>
      </c>
      <c r="HU378" s="167" t="e">
        <f t="shared" ca="1" si="1159"/>
        <v>#REF!</v>
      </c>
      <c r="HW378" s="167" t="e">
        <f t="shared" ca="1" si="1160"/>
        <v>#REF!</v>
      </c>
      <c r="HX378" s="167">
        <f t="shared" si="1161"/>
        <v>0</v>
      </c>
      <c r="HY378" s="167" t="e">
        <f t="shared" ca="1" si="1243"/>
        <v>#REF!</v>
      </c>
      <c r="HZ378" s="219" t="e">
        <f t="shared" ca="1" si="1244"/>
        <v>#REF!</v>
      </c>
    </row>
    <row r="379" spans="1:234" s="48" customFormat="1">
      <c r="A379" s="3" t="s">
        <v>752</v>
      </c>
      <c r="B379" s="202" t="str">
        <f>INDEX('Ref1'!$E:$E,MATCH(A379,'Ref1'!$A:$A,0))</f>
        <v>Westminster</v>
      </c>
      <c r="C379" s="42" t="str">
        <f>INDEX(Data1!B:B,MATCH(A379,Data1!A:A,0))</f>
        <v>ILB</v>
      </c>
      <c r="D379" s="253" t="str">
        <f>INDEX(Data1!C:C,MATCH(A379,Data1!A:A,0))</f>
        <v>L</v>
      </c>
      <c r="E379" s="200" t="str">
        <f>IF($C$6="No","No",IF(COUNTIF(Inputs!$K$359:$K$398,$A379)&gt;0,"Yes","No"))</f>
        <v>No</v>
      </c>
      <c r="F379" s="404"/>
      <c r="G379" s="62">
        <f>INDEX('4_RatesSplit'!K:K,MATCH($A379,'4_RatesSplit'!$A:$A,0))</f>
        <v>0</v>
      </c>
      <c r="H379" s="171">
        <f>INDEX('4_RatesSplit'!L:L,MATCH($A379,'4_RatesSplit'!$A:$A,0))</f>
        <v>0</v>
      </c>
      <c r="I379" s="167">
        <f>INDEX('4_RatesSplit'!M:M,MATCH($A379,'4_RatesSplit'!$A:$A,0))</f>
        <v>0</v>
      </c>
      <c r="J379" s="167">
        <f>INDEX('4_RatesSplit'!N:N,MATCH($A379,'4_RatesSplit'!$A:$A,0))</f>
        <v>0</v>
      </c>
      <c r="K379" s="167">
        <f>INDEX('4_RatesSplit'!O:O,MATCH($A379,'4_RatesSplit'!$A:$A,0))</f>
        <v>0</v>
      </c>
      <c r="L379" s="167">
        <f>INDEX('4_RatesSplit'!P:P,MATCH($A379,'4_RatesSplit'!$A:$A,0))</f>
        <v>0</v>
      </c>
      <c r="M379" s="167">
        <f>INDEX('4_RatesSplit'!Q:Q,MATCH($A379,'4_RatesSplit'!$A:$A,0))</f>
        <v>0</v>
      </c>
      <c r="N379" s="167">
        <f>INDEX('4_RatesSplit'!R:R,MATCH($A379,'4_RatesSplit'!$A:$A,0))</f>
        <v>0</v>
      </c>
      <c r="O379" s="167">
        <f>INDEX('4_RatesSplit'!S:S,MATCH($A379,'4_RatesSplit'!$A:$A,0))</f>
        <v>0</v>
      </c>
      <c r="P379" s="167">
        <f>INDEX('4_RatesSplit'!T:T,MATCH($A379,'4_RatesSplit'!$A:$A,0))</f>
        <v>0</v>
      </c>
      <c r="Q379" s="167">
        <f>INDEX('4_RatesSplit'!U:U,MATCH($A379,'4_RatesSplit'!$A:$A,0))</f>
        <v>0</v>
      </c>
      <c r="R379" s="167">
        <f>INDEX('4_RatesSplit'!V:V,MATCH($A379,'4_RatesSplit'!$A:$A,0))</f>
        <v>0</v>
      </c>
      <c r="S379" s="167">
        <f>INDEX('4_RatesSplit'!W:W,MATCH($A379,'4_RatesSplit'!$A:$A,0))</f>
        <v>0</v>
      </c>
      <c r="T379" s="167">
        <f>INDEX('4_RatesSplit'!X:X,MATCH($A379,'4_RatesSplit'!$A:$A,0))</f>
        <v>0</v>
      </c>
      <c r="U379" s="167">
        <f>INDEX('4_RatesSplit'!Y:Y,MATCH($A379,'4_RatesSplit'!$A:$A,0))</f>
        <v>0</v>
      </c>
      <c r="V379" s="167">
        <f>INDEX('4_RatesSplit'!Z:Z,MATCH($A379,'4_RatesSplit'!$A:$A,0))</f>
        <v>0</v>
      </c>
      <c r="W379" s="167">
        <f>INDEX('4_RatesSplit'!AA:AA,MATCH($A379,'4_RatesSplit'!$A:$A,0))</f>
        <v>0</v>
      </c>
      <c r="X379" s="18"/>
      <c r="Y379" s="168" t="e">
        <f ca="1">INDEX('4_RatesSplit'!AT:AT,MATCH($A379,'4_RatesSplit'!$A:$A,0))</f>
        <v>#REF!</v>
      </c>
      <c r="Z379" s="168" t="e">
        <f ca="1">INDEX('4_RatesSplit'!AU:AU,MATCH($A379,'4_RatesSplit'!$A:$A,0))</f>
        <v>#REF!</v>
      </c>
      <c r="AA379" s="168" t="e">
        <f ca="1">INDEX('4_RatesSplit'!AV:AV,MATCH($A379,'4_RatesSplit'!$A:$A,0))</f>
        <v>#REF!</v>
      </c>
      <c r="AB379" s="168" t="e">
        <f ca="1">INDEX('4_RatesSplit'!AW:AW,MATCH($A379,'4_RatesSplit'!$A:$A,0))</f>
        <v>#REF!</v>
      </c>
      <c r="AC379" s="168" t="e">
        <f ca="1">INDEX('4_RatesSplit'!AX:AX,MATCH($A379,'4_RatesSplit'!$A:$A,0))</f>
        <v>#REF!</v>
      </c>
      <c r="AD379" s="168" t="e">
        <f ca="1">INDEX('4_RatesSplit'!AY:AY,MATCH($A379,'4_RatesSplit'!$A:$A,0))</f>
        <v>#REF!</v>
      </c>
      <c r="AE379" s="168" t="e">
        <f ca="1">INDEX('4_RatesSplit'!AZ:AZ,MATCH($A379,'4_RatesSplit'!$A:$A,0))</f>
        <v>#REF!</v>
      </c>
      <c r="AF379" s="168" t="e">
        <f ca="1">INDEX('4_RatesSplit'!BA:BA,MATCH($A379,'4_RatesSplit'!$A:$A,0))</f>
        <v>#REF!</v>
      </c>
      <c r="AG379" s="168" t="e">
        <f ca="1">INDEX('4_RatesSplit'!BB:BB,MATCH($A379,'4_RatesSplit'!$A:$A,0))</f>
        <v>#REF!</v>
      </c>
      <c r="AH379" s="168" t="e">
        <f ca="1">INDEX('4_RatesSplit'!BC:BC,MATCH($A379,'4_RatesSplit'!$A:$A,0))</f>
        <v>#REF!</v>
      </c>
      <c r="AI379" s="168" t="e">
        <f ca="1">INDEX('4_RatesSplit'!BD:BD,MATCH($A379,'4_RatesSplit'!$A:$A,0))</f>
        <v>#REF!</v>
      </c>
      <c r="AJ379" s="168" t="e">
        <f ca="1">INDEX('4_RatesSplit'!BE:BE,MATCH($A379,'4_RatesSplit'!$A:$A,0))</f>
        <v>#REF!</v>
      </c>
      <c r="AK379" s="168" t="e">
        <f ca="1">INDEX('4_RatesSplit'!BF:BF,MATCH($A379,'4_RatesSplit'!$A:$A,0))</f>
        <v>#REF!</v>
      </c>
      <c r="AL379" s="168" t="e">
        <f ca="1">INDEX('4_RatesSplit'!BG:BG,MATCH($A379,'4_RatesSplit'!$A:$A,0))</f>
        <v>#REF!</v>
      </c>
      <c r="AM379" s="168" t="e">
        <f ca="1">INDEX('4_RatesSplit'!BH:BH,MATCH($A379,'4_RatesSplit'!$A:$A,0))</f>
        <v>#REF!</v>
      </c>
      <c r="AN379" s="198" t="e">
        <f ca="1">INDEX('4_RatesSplit'!BI:BI,MATCH($A379,'4_RatesSplit'!$A:$A,0))</f>
        <v>#REF!</v>
      </c>
      <c r="AO379" s="114"/>
      <c r="AP379" s="167" t="e">
        <f t="shared" ca="1" si="1162"/>
        <v>#REF!</v>
      </c>
      <c r="AQ379" s="167" t="e">
        <f t="shared" ca="1" si="1163"/>
        <v>#REF!</v>
      </c>
      <c r="AR379" s="167" t="e">
        <f t="shared" ca="1" si="1164"/>
        <v>#REF!</v>
      </c>
      <c r="AS379" s="167" t="e">
        <f t="shared" ca="1" si="1165"/>
        <v>#REF!</v>
      </c>
      <c r="AT379" s="167" t="e">
        <f t="shared" ca="1" si="1166"/>
        <v>#REF!</v>
      </c>
      <c r="AU379" s="167" t="e">
        <f t="shared" ca="1" si="1167"/>
        <v>#REF!</v>
      </c>
      <c r="AV379" s="167" t="e">
        <f t="shared" ca="1" si="1168"/>
        <v>#REF!</v>
      </c>
      <c r="AW379" s="167" t="e">
        <f t="shared" ca="1" si="1169"/>
        <v>#REF!</v>
      </c>
      <c r="AX379" s="167" t="e">
        <f t="shared" ca="1" si="1170"/>
        <v>#REF!</v>
      </c>
      <c r="AY379" s="167" t="e">
        <f t="shared" ca="1" si="1171"/>
        <v>#REF!</v>
      </c>
      <c r="AZ379" s="167" t="e">
        <f t="shared" ca="1" si="1172"/>
        <v>#REF!</v>
      </c>
      <c r="BA379" s="167" t="e">
        <f t="shared" ca="1" si="1173"/>
        <v>#REF!</v>
      </c>
      <c r="BB379" s="167" t="e">
        <f t="shared" ca="1" si="1174"/>
        <v>#REF!</v>
      </c>
      <c r="BC379" s="167" t="e">
        <f t="shared" ca="1" si="1175"/>
        <v>#REF!</v>
      </c>
      <c r="BD379" s="167" t="e">
        <f t="shared" ca="1" si="1176"/>
        <v>#REF!</v>
      </c>
      <c r="BE379" s="167" t="e">
        <f t="shared" ca="1" si="1177"/>
        <v>#REF!</v>
      </c>
      <c r="BF379" s="18"/>
      <c r="BG379" s="168">
        <f>INDEX('2_Needs'!$F:$F,MATCH($A379,'2_Needs'!$A:$A,0))</f>
        <v>7.2446788099811048E-3</v>
      </c>
      <c r="BH379" s="114"/>
      <c r="BI379" s="167">
        <f t="shared" ref="BI379:BX379" si="1290">IF(BI$3="reset",$BG379*BI$6,BH379*(1+$C$4))</f>
        <v>0</v>
      </c>
      <c r="BJ379" s="167">
        <f t="shared" si="1290"/>
        <v>0</v>
      </c>
      <c r="BK379" s="167">
        <f t="shared" si="1290"/>
        <v>0</v>
      </c>
      <c r="BL379" s="167">
        <f t="shared" si="1290"/>
        <v>0</v>
      </c>
      <c r="BM379" s="167">
        <f t="shared" si="1290"/>
        <v>0</v>
      </c>
      <c r="BN379" s="167">
        <f t="shared" si="1290"/>
        <v>0</v>
      </c>
      <c r="BO379" s="167">
        <f t="shared" si="1290"/>
        <v>0</v>
      </c>
      <c r="BP379" s="167">
        <f t="shared" si="1290"/>
        <v>0</v>
      </c>
      <c r="BQ379" s="167">
        <f t="shared" si="1290"/>
        <v>0</v>
      </c>
      <c r="BR379" s="167">
        <f t="shared" si="1290"/>
        <v>0</v>
      </c>
      <c r="BS379" s="167">
        <f t="shared" si="1290"/>
        <v>0</v>
      </c>
      <c r="BT379" s="167">
        <f t="shared" si="1290"/>
        <v>0</v>
      </c>
      <c r="BU379" s="167">
        <f t="shared" si="1290"/>
        <v>0</v>
      </c>
      <c r="BV379" s="167">
        <f t="shared" si="1290"/>
        <v>0</v>
      </c>
      <c r="BW379" s="167">
        <f t="shared" si="1290"/>
        <v>0</v>
      </c>
      <c r="BX379" s="167">
        <f t="shared" si="1290"/>
        <v>0</v>
      </c>
      <c r="BZ379" s="167" t="e">
        <f t="shared" ca="1" si="1096"/>
        <v>#REF!</v>
      </c>
      <c r="CA379" s="167" t="e">
        <f t="shared" ca="1" si="1097"/>
        <v>#REF!</v>
      </c>
      <c r="CB379" s="167" t="e">
        <f t="shared" ca="1" si="1098"/>
        <v>#REF!</v>
      </c>
      <c r="CC379" s="167" t="e">
        <f t="shared" ca="1" si="1099"/>
        <v>#REF!</v>
      </c>
      <c r="CD379" s="167" t="e">
        <f t="shared" ca="1" si="1100"/>
        <v>#REF!</v>
      </c>
      <c r="CE379" s="167" t="e">
        <f t="shared" ca="1" si="1101"/>
        <v>#REF!</v>
      </c>
      <c r="CF379" s="167" t="e">
        <f t="shared" ca="1" si="1102"/>
        <v>#REF!</v>
      </c>
      <c r="CG379" s="167" t="e">
        <f t="shared" ca="1" si="1103"/>
        <v>#REF!</v>
      </c>
      <c r="CH379" s="167" t="e">
        <f t="shared" ca="1" si="1104"/>
        <v>#REF!</v>
      </c>
      <c r="CI379" s="167" t="e">
        <f t="shared" ca="1" si="1105"/>
        <v>#REF!</v>
      </c>
      <c r="CJ379" s="167" t="e">
        <f t="shared" ca="1" si="1106"/>
        <v>#REF!</v>
      </c>
      <c r="CK379" s="167" t="e">
        <f t="shared" ca="1" si="1107"/>
        <v>#REF!</v>
      </c>
      <c r="CL379" s="167" t="e">
        <f t="shared" ca="1" si="1108"/>
        <v>#REF!</v>
      </c>
      <c r="CM379" s="167" t="e">
        <f t="shared" ca="1" si="1109"/>
        <v>#REF!</v>
      </c>
      <c r="CN379" s="167" t="e">
        <f t="shared" ca="1" si="1110"/>
        <v>#REF!</v>
      </c>
      <c r="CO379" s="167" t="e">
        <f t="shared" ca="1" si="1111"/>
        <v>#REF!</v>
      </c>
      <c r="CQ379" s="167" t="e">
        <f t="shared" ca="1" si="1112"/>
        <v>#REF!</v>
      </c>
      <c r="CR379" s="167" t="e">
        <f t="shared" ca="1" si="1113"/>
        <v>#REF!</v>
      </c>
      <c r="CS379" s="167" t="e">
        <f t="shared" ca="1" si="1114"/>
        <v>#REF!</v>
      </c>
      <c r="CT379" s="167" t="e">
        <f t="shared" ca="1" si="1115"/>
        <v>#REF!</v>
      </c>
      <c r="CU379" s="167" t="e">
        <f t="shared" ca="1" si="1116"/>
        <v>#REF!</v>
      </c>
      <c r="CV379" s="167" t="e">
        <f t="shared" ca="1" si="1117"/>
        <v>#REF!</v>
      </c>
      <c r="CW379" s="167" t="e">
        <f t="shared" ca="1" si="1118"/>
        <v>#REF!</v>
      </c>
      <c r="CX379" s="167" t="e">
        <f t="shared" ca="1" si="1119"/>
        <v>#REF!</v>
      </c>
      <c r="CY379" s="167" t="e">
        <f t="shared" ca="1" si="1120"/>
        <v>#REF!</v>
      </c>
      <c r="CZ379" s="167" t="e">
        <f t="shared" ca="1" si="1121"/>
        <v>#REF!</v>
      </c>
      <c r="DA379" s="167" t="e">
        <f t="shared" ca="1" si="1122"/>
        <v>#REF!</v>
      </c>
      <c r="DB379" s="167" t="e">
        <f t="shared" ca="1" si="1123"/>
        <v>#REF!</v>
      </c>
      <c r="DC379" s="167" t="e">
        <f t="shared" ca="1" si="1124"/>
        <v>#REF!</v>
      </c>
      <c r="DD379" s="167" t="e">
        <f t="shared" ca="1" si="1125"/>
        <v>#REF!</v>
      </c>
      <c r="DE379" s="167" t="e">
        <f t="shared" ca="1" si="1126"/>
        <v>#REF!</v>
      </c>
      <c r="DF379" s="167" t="e">
        <f t="shared" ca="1" si="1127"/>
        <v>#REF!</v>
      </c>
      <c r="DH379" s="167">
        <f t="shared" si="1128"/>
        <v>0</v>
      </c>
      <c r="DI379" s="167">
        <f t="shared" si="1129"/>
        <v>0</v>
      </c>
      <c r="DJ379" s="167">
        <f t="shared" si="1130"/>
        <v>0</v>
      </c>
      <c r="DK379" s="167">
        <f t="shared" si="1131"/>
        <v>0</v>
      </c>
      <c r="DL379" s="167">
        <f t="shared" si="1132"/>
        <v>0</v>
      </c>
      <c r="DM379" s="167">
        <f t="shared" si="1133"/>
        <v>0</v>
      </c>
      <c r="DN379" s="167">
        <f t="shared" si="1134"/>
        <v>0</v>
      </c>
      <c r="DO379" s="167">
        <f t="shared" si="1135"/>
        <v>0</v>
      </c>
      <c r="DP379" s="167">
        <f t="shared" si="1136"/>
        <v>0</v>
      </c>
      <c r="DQ379" s="167">
        <f t="shared" si="1137"/>
        <v>0</v>
      </c>
      <c r="DR379" s="167">
        <f t="shared" si="1138"/>
        <v>0</v>
      </c>
      <c r="DS379" s="167">
        <f t="shared" si="1139"/>
        <v>0</v>
      </c>
      <c r="DT379" s="167">
        <f t="shared" si="1140"/>
        <v>0</v>
      </c>
      <c r="DU379" s="167">
        <f t="shared" si="1141"/>
        <v>0</v>
      </c>
      <c r="DV379" s="167">
        <f t="shared" si="1142"/>
        <v>0</v>
      </c>
      <c r="DW379" s="167">
        <f t="shared" si="1143"/>
        <v>0</v>
      </c>
      <c r="DY379" s="167" t="e">
        <f t="shared" ca="1" si="1179"/>
        <v>#REF!</v>
      </c>
      <c r="DZ379" s="167" t="e">
        <f t="shared" ca="1" si="1180"/>
        <v>#REF!</v>
      </c>
      <c r="EA379" s="167" t="e">
        <f t="shared" ca="1" si="1181"/>
        <v>#REF!</v>
      </c>
      <c r="EB379" s="167" t="e">
        <f t="shared" ca="1" si="1182"/>
        <v>#REF!</v>
      </c>
      <c r="EC379" s="167" t="e">
        <f t="shared" ca="1" si="1183"/>
        <v>#REF!</v>
      </c>
      <c r="ED379" s="167" t="e">
        <f t="shared" ca="1" si="1184"/>
        <v>#REF!</v>
      </c>
      <c r="EE379" s="167" t="e">
        <f t="shared" ca="1" si="1185"/>
        <v>#REF!</v>
      </c>
      <c r="EF379" s="167" t="e">
        <f t="shared" ca="1" si="1186"/>
        <v>#REF!</v>
      </c>
      <c r="EG379" s="167" t="e">
        <f t="shared" ca="1" si="1187"/>
        <v>#REF!</v>
      </c>
      <c r="EH379" s="167" t="e">
        <f t="shared" ca="1" si="1188"/>
        <v>#REF!</v>
      </c>
      <c r="EI379" s="167" t="e">
        <f t="shared" ca="1" si="1189"/>
        <v>#REF!</v>
      </c>
      <c r="EJ379" s="167" t="e">
        <f t="shared" ca="1" si="1190"/>
        <v>#REF!</v>
      </c>
      <c r="EK379" s="167" t="e">
        <f t="shared" ca="1" si="1191"/>
        <v>#REF!</v>
      </c>
      <c r="EL379" s="167" t="e">
        <f t="shared" ca="1" si="1192"/>
        <v>#REF!</v>
      </c>
      <c r="EM379" s="167" t="e">
        <f t="shared" ca="1" si="1193"/>
        <v>#REF!</v>
      </c>
      <c r="EN379" s="167" t="e">
        <f t="shared" ca="1" si="1194"/>
        <v>#REF!</v>
      </c>
      <c r="EP379" s="167">
        <f t="shared" si="1195"/>
        <v>0</v>
      </c>
      <c r="EQ379" s="167">
        <f t="shared" si="1196"/>
        <v>0</v>
      </c>
      <c r="ER379" s="167">
        <f t="shared" si="1197"/>
        <v>0</v>
      </c>
      <c r="ES379" s="167">
        <f t="shared" si="1198"/>
        <v>0</v>
      </c>
      <c r="ET379" s="167">
        <f t="shared" si="1199"/>
        <v>0</v>
      </c>
      <c r="EU379" s="167">
        <f t="shared" si="1200"/>
        <v>0</v>
      </c>
      <c r="EV379" s="167">
        <f t="shared" si="1201"/>
        <v>0</v>
      </c>
      <c r="EW379" s="167">
        <f t="shared" si="1202"/>
        <v>0</v>
      </c>
      <c r="EX379" s="167">
        <f t="shared" si="1203"/>
        <v>0</v>
      </c>
      <c r="EY379" s="167">
        <f t="shared" si="1204"/>
        <v>0</v>
      </c>
      <c r="EZ379" s="167">
        <f t="shared" si="1205"/>
        <v>0</v>
      </c>
      <c r="FA379" s="167">
        <f t="shared" si="1206"/>
        <v>0</v>
      </c>
      <c r="FB379" s="167">
        <f t="shared" si="1207"/>
        <v>0</v>
      </c>
      <c r="FC379" s="167">
        <f t="shared" si="1208"/>
        <v>0</v>
      </c>
      <c r="FD379" s="167">
        <f t="shared" si="1209"/>
        <v>0</v>
      </c>
      <c r="FE379" s="167">
        <f t="shared" si="1210"/>
        <v>0</v>
      </c>
      <c r="FG379" s="167">
        <f t="shared" si="1211"/>
        <v>0</v>
      </c>
      <c r="FH379" s="167">
        <f t="shared" si="1212"/>
        <v>0</v>
      </c>
      <c r="FI379" s="167">
        <f t="shared" si="1213"/>
        <v>0</v>
      </c>
      <c r="FJ379" s="167">
        <f t="shared" si="1214"/>
        <v>0</v>
      </c>
      <c r="FK379" s="167">
        <f t="shared" si="1215"/>
        <v>0</v>
      </c>
      <c r="FL379" s="167">
        <f t="shared" si="1216"/>
        <v>0</v>
      </c>
      <c r="FM379" s="167">
        <f t="shared" si="1217"/>
        <v>0</v>
      </c>
      <c r="FN379" s="167">
        <f t="shared" si="1218"/>
        <v>0</v>
      </c>
      <c r="FO379" s="167">
        <f t="shared" si="1219"/>
        <v>0</v>
      </c>
      <c r="FP379" s="167">
        <f t="shared" si="1220"/>
        <v>0</v>
      </c>
      <c r="FQ379" s="167">
        <f t="shared" si="1221"/>
        <v>0</v>
      </c>
      <c r="FR379" s="167">
        <f t="shared" si="1222"/>
        <v>0</v>
      </c>
      <c r="FS379" s="167">
        <f t="shared" si="1223"/>
        <v>0</v>
      </c>
      <c r="FT379" s="167">
        <f t="shared" si="1224"/>
        <v>0</v>
      </c>
      <c r="FU379" s="167">
        <f t="shared" si="1225"/>
        <v>0</v>
      </c>
      <c r="FV379" s="167">
        <f t="shared" si="1226"/>
        <v>0</v>
      </c>
      <c r="FX379" s="167">
        <f t="shared" si="1227"/>
        <v>0</v>
      </c>
      <c r="FY379" s="167">
        <f t="shared" si="1228"/>
        <v>0</v>
      </c>
      <c r="FZ379" s="167">
        <f t="shared" si="1229"/>
        <v>0</v>
      </c>
      <c r="GA379" s="167">
        <f t="shared" si="1230"/>
        <v>0</v>
      </c>
      <c r="GB379" s="167">
        <f t="shared" si="1231"/>
        <v>0</v>
      </c>
      <c r="GC379" s="167">
        <f t="shared" si="1232"/>
        <v>0</v>
      </c>
      <c r="GD379" s="167">
        <f t="shared" si="1233"/>
        <v>0</v>
      </c>
      <c r="GE379" s="167">
        <f t="shared" si="1234"/>
        <v>0</v>
      </c>
      <c r="GF379" s="167">
        <f t="shared" si="1235"/>
        <v>0</v>
      </c>
      <c r="GG379" s="167">
        <f t="shared" si="1236"/>
        <v>0</v>
      </c>
      <c r="GH379" s="167">
        <f t="shared" si="1237"/>
        <v>0</v>
      </c>
      <c r="GI379" s="167">
        <f t="shared" si="1238"/>
        <v>0</v>
      </c>
      <c r="GJ379" s="167">
        <f t="shared" si="1239"/>
        <v>0</v>
      </c>
      <c r="GK379" s="167">
        <f t="shared" si="1240"/>
        <v>0</v>
      </c>
      <c r="GL379" s="167">
        <f t="shared" si="1241"/>
        <v>0</v>
      </c>
      <c r="GM379" s="167">
        <f t="shared" si="1242"/>
        <v>0</v>
      </c>
      <c r="GO379" s="167" t="e">
        <f t="shared" ca="1" si="1077"/>
        <v>#REF!</v>
      </c>
      <c r="GP379" s="167" t="e">
        <f t="shared" ca="1" si="1277"/>
        <v>#REF!</v>
      </c>
      <c r="GQ379" s="167" t="e">
        <f t="shared" ca="1" si="1277"/>
        <v>#REF!</v>
      </c>
      <c r="GR379" s="167" t="e">
        <f t="shared" ca="1" si="1277"/>
        <v>#REF!</v>
      </c>
      <c r="GS379" s="167" t="e">
        <f t="shared" ca="1" si="1277"/>
        <v>#REF!</v>
      </c>
      <c r="GT379" s="167" t="e">
        <f t="shared" ca="1" si="1277"/>
        <v>#REF!</v>
      </c>
      <c r="GU379" s="167" t="e">
        <f t="shared" ca="1" si="1277"/>
        <v>#REF!</v>
      </c>
      <c r="GV379" s="167" t="e">
        <f t="shared" ca="1" si="1277"/>
        <v>#REF!</v>
      </c>
      <c r="GW379" s="167" t="e">
        <f t="shared" ca="1" si="1277"/>
        <v>#REF!</v>
      </c>
      <c r="GX379" s="167" t="e">
        <f t="shared" ca="1" si="1277"/>
        <v>#REF!</v>
      </c>
      <c r="GY379" s="167" t="e">
        <f t="shared" ca="1" si="1277"/>
        <v>#REF!</v>
      </c>
      <c r="GZ379" s="167" t="e">
        <f t="shared" ca="1" si="1277"/>
        <v>#REF!</v>
      </c>
      <c r="HA379" s="167" t="e">
        <f t="shared" ca="1" si="1277"/>
        <v>#REF!</v>
      </c>
      <c r="HB379" s="167" t="e">
        <f t="shared" ca="1" si="1277"/>
        <v>#REF!</v>
      </c>
      <c r="HC379" s="167" t="e">
        <f t="shared" ca="1" si="1277"/>
        <v>#REF!</v>
      </c>
      <c r="HD379" s="167" t="e">
        <f t="shared" ca="1" si="1277"/>
        <v>#REF!</v>
      </c>
      <c r="HF379" s="167" t="e">
        <f t="shared" ca="1" si="1144"/>
        <v>#REF!</v>
      </c>
      <c r="HG379" s="167" t="e">
        <f t="shared" ca="1" si="1145"/>
        <v>#REF!</v>
      </c>
      <c r="HH379" s="167" t="e">
        <f t="shared" ca="1" si="1146"/>
        <v>#REF!</v>
      </c>
      <c r="HI379" s="167" t="e">
        <f t="shared" ca="1" si="1147"/>
        <v>#REF!</v>
      </c>
      <c r="HJ379" s="167" t="e">
        <f t="shared" ca="1" si="1148"/>
        <v>#REF!</v>
      </c>
      <c r="HK379" s="167" t="e">
        <f t="shared" ca="1" si="1149"/>
        <v>#REF!</v>
      </c>
      <c r="HL379" s="167" t="e">
        <f t="shared" ca="1" si="1150"/>
        <v>#REF!</v>
      </c>
      <c r="HM379" s="167" t="e">
        <f t="shared" ca="1" si="1151"/>
        <v>#REF!</v>
      </c>
      <c r="HN379" s="167" t="e">
        <f t="shared" ca="1" si="1152"/>
        <v>#REF!</v>
      </c>
      <c r="HO379" s="167" t="e">
        <f t="shared" ca="1" si="1153"/>
        <v>#REF!</v>
      </c>
      <c r="HP379" s="167" t="e">
        <f t="shared" ca="1" si="1154"/>
        <v>#REF!</v>
      </c>
      <c r="HQ379" s="167" t="e">
        <f t="shared" ca="1" si="1155"/>
        <v>#REF!</v>
      </c>
      <c r="HR379" s="167" t="e">
        <f t="shared" ca="1" si="1156"/>
        <v>#REF!</v>
      </c>
      <c r="HS379" s="167" t="e">
        <f t="shared" ca="1" si="1157"/>
        <v>#REF!</v>
      </c>
      <c r="HT379" s="167" t="e">
        <f t="shared" ca="1" si="1158"/>
        <v>#REF!</v>
      </c>
      <c r="HU379" s="167" t="e">
        <f t="shared" ca="1" si="1159"/>
        <v>#REF!</v>
      </c>
      <c r="HW379" s="167" t="e">
        <f t="shared" ca="1" si="1160"/>
        <v>#REF!</v>
      </c>
      <c r="HX379" s="167">
        <f t="shared" si="1161"/>
        <v>0</v>
      </c>
      <c r="HY379" s="167" t="e">
        <f t="shared" ca="1" si="1243"/>
        <v>#REF!</v>
      </c>
      <c r="HZ379" s="219" t="e">
        <f t="shared" ca="1" si="1244"/>
        <v>#REF!</v>
      </c>
    </row>
    <row r="380" spans="1:234" s="48" customFormat="1">
      <c r="A380" s="3" t="s">
        <v>754</v>
      </c>
      <c r="B380" s="202" t="str">
        <f>INDEX('Ref1'!$E:$E,MATCH(A380,'Ref1'!$A:$A,0))</f>
        <v>Weymouth and Portland</v>
      </c>
      <c r="C380" s="42" t="str">
        <f>INDEX(Data1!B:B,MATCH(A380,Data1!A:A,0))</f>
        <v>SD</v>
      </c>
      <c r="D380" s="253" t="str">
        <f>INDEX(Data1!C:C,MATCH(A380,Data1!A:A,0))</f>
        <v>SW</v>
      </c>
      <c r="E380" s="200" t="str">
        <f>IF($C$6="No","No",IF(COUNTIF(Inputs!$K$359:$K$398,$A380)&gt;0,"Yes","No"))</f>
        <v>No</v>
      </c>
      <c r="F380" s="404"/>
      <c r="G380" s="62">
        <f>INDEX('4_RatesSplit'!K:K,MATCH($A380,'4_RatesSplit'!$A:$A,0))</f>
        <v>0</v>
      </c>
      <c r="H380" s="171">
        <f>INDEX('4_RatesSplit'!L:L,MATCH($A380,'4_RatesSplit'!$A:$A,0))</f>
        <v>0</v>
      </c>
      <c r="I380" s="167">
        <f>INDEX('4_RatesSplit'!M:M,MATCH($A380,'4_RatesSplit'!$A:$A,0))</f>
        <v>0</v>
      </c>
      <c r="J380" s="167">
        <f>INDEX('4_RatesSplit'!N:N,MATCH($A380,'4_RatesSplit'!$A:$A,0))</f>
        <v>0</v>
      </c>
      <c r="K380" s="167">
        <f>INDEX('4_RatesSplit'!O:O,MATCH($A380,'4_RatesSplit'!$A:$A,0))</f>
        <v>0</v>
      </c>
      <c r="L380" s="167">
        <f>INDEX('4_RatesSplit'!P:P,MATCH($A380,'4_RatesSplit'!$A:$A,0))</f>
        <v>0</v>
      </c>
      <c r="M380" s="167">
        <f>INDEX('4_RatesSplit'!Q:Q,MATCH($A380,'4_RatesSplit'!$A:$A,0))</f>
        <v>0</v>
      </c>
      <c r="N380" s="167">
        <f>INDEX('4_RatesSplit'!R:R,MATCH($A380,'4_RatesSplit'!$A:$A,0))</f>
        <v>0</v>
      </c>
      <c r="O380" s="167">
        <f>INDEX('4_RatesSplit'!S:S,MATCH($A380,'4_RatesSplit'!$A:$A,0))</f>
        <v>0</v>
      </c>
      <c r="P380" s="167">
        <f>INDEX('4_RatesSplit'!T:T,MATCH($A380,'4_RatesSplit'!$A:$A,0))</f>
        <v>0</v>
      </c>
      <c r="Q380" s="167">
        <f>INDEX('4_RatesSplit'!U:U,MATCH($A380,'4_RatesSplit'!$A:$A,0))</f>
        <v>0</v>
      </c>
      <c r="R380" s="167">
        <f>INDEX('4_RatesSplit'!V:V,MATCH($A380,'4_RatesSplit'!$A:$A,0))</f>
        <v>0</v>
      </c>
      <c r="S380" s="167">
        <f>INDEX('4_RatesSplit'!W:W,MATCH($A380,'4_RatesSplit'!$A:$A,0))</f>
        <v>0</v>
      </c>
      <c r="T380" s="167">
        <f>INDEX('4_RatesSplit'!X:X,MATCH($A380,'4_RatesSplit'!$A:$A,0))</f>
        <v>0</v>
      </c>
      <c r="U380" s="167">
        <f>INDEX('4_RatesSplit'!Y:Y,MATCH($A380,'4_RatesSplit'!$A:$A,0))</f>
        <v>0</v>
      </c>
      <c r="V380" s="167">
        <f>INDEX('4_RatesSplit'!Z:Z,MATCH($A380,'4_RatesSplit'!$A:$A,0))</f>
        <v>0</v>
      </c>
      <c r="W380" s="167">
        <f>INDEX('4_RatesSplit'!AA:AA,MATCH($A380,'4_RatesSplit'!$A:$A,0))</f>
        <v>0</v>
      </c>
      <c r="X380" s="18"/>
      <c r="Y380" s="168" t="e">
        <f ca="1">INDEX('4_RatesSplit'!AT:AT,MATCH($A380,'4_RatesSplit'!$A:$A,0))</f>
        <v>#REF!</v>
      </c>
      <c r="Z380" s="168" t="e">
        <f ca="1">INDEX('4_RatesSplit'!AU:AU,MATCH($A380,'4_RatesSplit'!$A:$A,0))</f>
        <v>#REF!</v>
      </c>
      <c r="AA380" s="168" t="e">
        <f ca="1">INDEX('4_RatesSplit'!AV:AV,MATCH($A380,'4_RatesSplit'!$A:$A,0))</f>
        <v>#REF!</v>
      </c>
      <c r="AB380" s="168" t="e">
        <f ca="1">INDEX('4_RatesSplit'!AW:AW,MATCH($A380,'4_RatesSplit'!$A:$A,0))</f>
        <v>#REF!</v>
      </c>
      <c r="AC380" s="168" t="e">
        <f ca="1">INDEX('4_RatesSplit'!AX:AX,MATCH($A380,'4_RatesSplit'!$A:$A,0))</f>
        <v>#REF!</v>
      </c>
      <c r="AD380" s="168" t="e">
        <f ca="1">INDEX('4_RatesSplit'!AY:AY,MATCH($A380,'4_RatesSplit'!$A:$A,0))</f>
        <v>#REF!</v>
      </c>
      <c r="AE380" s="168" t="e">
        <f ca="1">INDEX('4_RatesSplit'!AZ:AZ,MATCH($A380,'4_RatesSplit'!$A:$A,0))</f>
        <v>#REF!</v>
      </c>
      <c r="AF380" s="168" t="e">
        <f ca="1">INDEX('4_RatesSplit'!BA:BA,MATCH($A380,'4_RatesSplit'!$A:$A,0))</f>
        <v>#REF!</v>
      </c>
      <c r="AG380" s="168" t="e">
        <f ca="1">INDEX('4_RatesSplit'!BB:BB,MATCH($A380,'4_RatesSplit'!$A:$A,0))</f>
        <v>#REF!</v>
      </c>
      <c r="AH380" s="168" t="e">
        <f ca="1">INDEX('4_RatesSplit'!BC:BC,MATCH($A380,'4_RatesSplit'!$A:$A,0))</f>
        <v>#REF!</v>
      </c>
      <c r="AI380" s="168" t="e">
        <f ca="1">INDEX('4_RatesSplit'!BD:BD,MATCH($A380,'4_RatesSplit'!$A:$A,0))</f>
        <v>#REF!</v>
      </c>
      <c r="AJ380" s="168" t="e">
        <f ca="1">INDEX('4_RatesSplit'!BE:BE,MATCH($A380,'4_RatesSplit'!$A:$A,0))</f>
        <v>#REF!</v>
      </c>
      <c r="AK380" s="168" t="e">
        <f ca="1">INDEX('4_RatesSplit'!BF:BF,MATCH($A380,'4_RatesSplit'!$A:$A,0))</f>
        <v>#REF!</v>
      </c>
      <c r="AL380" s="168" t="e">
        <f ca="1">INDEX('4_RatesSplit'!BG:BG,MATCH($A380,'4_RatesSplit'!$A:$A,0))</f>
        <v>#REF!</v>
      </c>
      <c r="AM380" s="168" t="e">
        <f ca="1">INDEX('4_RatesSplit'!BH:BH,MATCH($A380,'4_RatesSplit'!$A:$A,0))</f>
        <v>#REF!</v>
      </c>
      <c r="AN380" s="198" t="e">
        <f ca="1">INDEX('4_RatesSplit'!BI:BI,MATCH($A380,'4_RatesSplit'!$A:$A,0))</f>
        <v>#REF!</v>
      </c>
      <c r="AO380" s="114"/>
      <c r="AP380" s="167" t="e">
        <f t="shared" ca="1" si="1162"/>
        <v>#REF!</v>
      </c>
      <c r="AQ380" s="167" t="e">
        <f t="shared" ca="1" si="1163"/>
        <v>#REF!</v>
      </c>
      <c r="AR380" s="167" t="e">
        <f t="shared" ca="1" si="1164"/>
        <v>#REF!</v>
      </c>
      <c r="AS380" s="167" t="e">
        <f t="shared" ca="1" si="1165"/>
        <v>#REF!</v>
      </c>
      <c r="AT380" s="167" t="e">
        <f t="shared" ca="1" si="1166"/>
        <v>#REF!</v>
      </c>
      <c r="AU380" s="167" t="e">
        <f t="shared" ca="1" si="1167"/>
        <v>#REF!</v>
      </c>
      <c r="AV380" s="167" t="e">
        <f t="shared" ca="1" si="1168"/>
        <v>#REF!</v>
      </c>
      <c r="AW380" s="167" t="e">
        <f t="shared" ca="1" si="1169"/>
        <v>#REF!</v>
      </c>
      <c r="AX380" s="167" t="e">
        <f t="shared" ca="1" si="1170"/>
        <v>#REF!</v>
      </c>
      <c r="AY380" s="167" t="e">
        <f t="shared" ca="1" si="1171"/>
        <v>#REF!</v>
      </c>
      <c r="AZ380" s="167" t="e">
        <f t="shared" ca="1" si="1172"/>
        <v>#REF!</v>
      </c>
      <c r="BA380" s="167" t="e">
        <f t="shared" ca="1" si="1173"/>
        <v>#REF!</v>
      </c>
      <c r="BB380" s="167" t="e">
        <f t="shared" ca="1" si="1174"/>
        <v>#REF!</v>
      </c>
      <c r="BC380" s="167" t="e">
        <f t="shared" ca="1" si="1175"/>
        <v>#REF!</v>
      </c>
      <c r="BD380" s="167" t="e">
        <f t="shared" ca="1" si="1176"/>
        <v>#REF!</v>
      </c>
      <c r="BE380" s="167" t="e">
        <f t="shared" ca="1" si="1177"/>
        <v>#REF!</v>
      </c>
      <c r="BF380" s="18"/>
      <c r="BG380" s="168">
        <f>INDEX('2_Needs'!$F:$F,MATCH($A380,'2_Needs'!$A:$A,0))</f>
        <v>1.6345513884159392E-4</v>
      </c>
      <c r="BH380" s="114"/>
      <c r="BI380" s="167">
        <f t="shared" ref="BI380:BX380" si="1291">IF(BI$3="reset",$BG380*BI$6,BH380*(1+$C$4))</f>
        <v>0</v>
      </c>
      <c r="BJ380" s="167">
        <f t="shared" si="1291"/>
        <v>0</v>
      </c>
      <c r="BK380" s="167">
        <f t="shared" si="1291"/>
        <v>0</v>
      </c>
      <c r="BL380" s="167">
        <f t="shared" si="1291"/>
        <v>0</v>
      </c>
      <c r="BM380" s="167">
        <f t="shared" si="1291"/>
        <v>0</v>
      </c>
      <c r="BN380" s="167">
        <f t="shared" si="1291"/>
        <v>0</v>
      </c>
      <c r="BO380" s="167">
        <f t="shared" si="1291"/>
        <v>0</v>
      </c>
      <c r="BP380" s="167">
        <f t="shared" si="1291"/>
        <v>0</v>
      </c>
      <c r="BQ380" s="167">
        <f t="shared" si="1291"/>
        <v>0</v>
      </c>
      <c r="BR380" s="167">
        <f t="shared" si="1291"/>
        <v>0</v>
      </c>
      <c r="BS380" s="167">
        <f t="shared" si="1291"/>
        <v>0</v>
      </c>
      <c r="BT380" s="167">
        <f t="shared" si="1291"/>
        <v>0</v>
      </c>
      <c r="BU380" s="167">
        <f t="shared" si="1291"/>
        <v>0</v>
      </c>
      <c r="BV380" s="167">
        <f t="shared" si="1291"/>
        <v>0</v>
      </c>
      <c r="BW380" s="167">
        <f t="shared" si="1291"/>
        <v>0</v>
      </c>
      <c r="BX380" s="167">
        <f t="shared" si="1291"/>
        <v>0</v>
      </c>
      <c r="BZ380" s="167" t="e">
        <f t="shared" ca="1" si="1096"/>
        <v>#REF!</v>
      </c>
      <c r="CA380" s="167" t="e">
        <f t="shared" ca="1" si="1097"/>
        <v>#REF!</v>
      </c>
      <c r="CB380" s="167" t="e">
        <f t="shared" ca="1" si="1098"/>
        <v>#REF!</v>
      </c>
      <c r="CC380" s="167" t="e">
        <f t="shared" ca="1" si="1099"/>
        <v>#REF!</v>
      </c>
      <c r="CD380" s="167" t="e">
        <f t="shared" ca="1" si="1100"/>
        <v>#REF!</v>
      </c>
      <c r="CE380" s="167" t="e">
        <f t="shared" ca="1" si="1101"/>
        <v>#REF!</v>
      </c>
      <c r="CF380" s="167" t="e">
        <f t="shared" ca="1" si="1102"/>
        <v>#REF!</v>
      </c>
      <c r="CG380" s="167" t="e">
        <f t="shared" ca="1" si="1103"/>
        <v>#REF!</v>
      </c>
      <c r="CH380" s="167" t="e">
        <f t="shared" ca="1" si="1104"/>
        <v>#REF!</v>
      </c>
      <c r="CI380" s="167" t="e">
        <f t="shared" ca="1" si="1105"/>
        <v>#REF!</v>
      </c>
      <c r="CJ380" s="167" t="e">
        <f t="shared" ca="1" si="1106"/>
        <v>#REF!</v>
      </c>
      <c r="CK380" s="167" t="e">
        <f t="shared" ca="1" si="1107"/>
        <v>#REF!</v>
      </c>
      <c r="CL380" s="167" t="e">
        <f t="shared" ca="1" si="1108"/>
        <v>#REF!</v>
      </c>
      <c r="CM380" s="167" t="e">
        <f t="shared" ca="1" si="1109"/>
        <v>#REF!</v>
      </c>
      <c r="CN380" s="167" t="e">
        <f t="shared" ca="1" si="1110"/>
        <v>#REF!</v>
      </c>
      <c r="CO380" s="167" t="e">
        <f t="shared" ca="1" si="1111"/>
        <v>#REF!</v>
      </c>
      <c r="CQ380" s="167" t="e">
        <f t="shared" ca="1" si="1112"/>
        <v>#REF!</v>
      </c>
      <c r="CR380" s="167" t="e">
        <f t="shared" ca="1" si="1113"/>
        <v>#REF!</v>
      </c>
      <c r="CS380" s="167" t="e">
        <f t="shared" ca="1" si="1114"/>
        <v>#REF!</v>
      </c>
      <c r="CT380" s="167" t="e">
        <f t="shared" ca="1" si="1115"/>
        <v>#REF!</v>
      </c>
      <c r="CU380" s="167" t="e">
        <f t="shared" ca="1" si="1116"/>
        <v>#REF!</v>
      </c>
      <c r="CV380" s="167" t="e">
        <f t="shared" ca="1" si="1117"/>
        <v>#REF!</v>
      </c>
      <c r="CW380" s="167" t="e">
        <f t="shared" ca="1" si="1118"/>
        <v>#REF!</v>
      </c>
      <c r="CX380" s="167" t="e">
        <f t="shared" ca="1" si="1119"/>
        <v>#REF!</v>
      </c>
      <c r="CY380" s="167" t="e">
        <f t="shared" ca="1" si="1120"/>
        <v>#REF!</v>
      </c>
      <c r="CZ380" s="167" t="e">
        <f t="shared" ca="1" si="1121"/>
        <v>#REF!</v>
      </c>
      <c r="DA380" s="167" t="e">
        <f t="shared" ca="1" si="1122"/>
        <v>#REF!</v>
      </c>
      <c r="DB380" s="167" t="e">
        <f t="shared" ca="1" si="1123"/>
        <v>#REF!</v>
      </c>
      <c r="DC380" s="167" t="e">
        <f t="shared" ca="1" si="1124"/>
        <v>#REF!</v>
      </c>
      <c r="DD380" s="167" t="e">
        <f t="shared" ca="1" si="1125"/>
        <v>#REF!</v>
      </c>
      <c r="DE380" s="167" t="e">
        <f t="shared" ca="1" si="1126"/>
        <v>#REF!</v>
      </c>
      <c r="DF380" s="167" t="e">
        <f t="shared" ca="1" si="1127"/>
        <v>#REF!</v>
      </c>
      <c r="DH380" s="167">
        <f t="shared" si="1128"/>
        <v>0</v>
      </c>
      <c r="DI380" s="167">
        <f t="shared" si="1129"/>
        <v>0</v>
      </c>
      <c r="DJ380" s="167">
        <f t="shared" si="1130"/>
        <v>0</v>
      </c>
      <c r="DK380" s="167">
        <f t="shared" si="1131"/>
        <v>0</v>
      </c>
      <c r="DL380" s="167">
        <f t="shared" si="1132"/>
        <v>0</v>
      </c>
      <c r="DM380" s="167">
        <f t="shared" si="1133"/>
        <v>0</v>
      </c>
      <c r="DN380" s="167">
        <f t="shared" si="1134"/>
        <v>0</v>
      </c>
      <c r="DO380" s="167">
        <f t="shared" si="1135"/>
        <v>0</v>
      </c>
      <c r="DP380" s="167">
        <f t="shared" si="1136"/>
        <v>0</v>
      </c>
      <c r="DQ380" s="167">
        <f t="shared" si="1137"/>
        <v>0</v>
      </c>
      <c r="DR380" s="167">
        <f t="shared" si="1138"/>
        <v>0</v>
      </c>
      <c r="DS380" s="167">
        <f t="shared" si="1139"/>
        <v>0</v>
      </c>
      <c r="DT380" s="167">
        <f t="shared" si="1140"/>
        <v>0</v>
      </c>
      <c r="DU380" s="167">
        <f t="shared" si="1141"/>
        <v>0</v>
      </c>
      <c r="DV380" s="167">
        <f t="shared" si="1142"/>
        <v>0</v>
      </c>
      <c r="DW380" s="167">
        <f t="shared" si="1143"/>
        <v>0</v>
      </c>
      <c r="DY380" s="167" t="e">
        <f t="shared" ca="1" si="1179"/>
        <v>#REF!</v>
      </c>
      <c r="DZ380" s="167" t="e">
        <f t="shared" ca="1" si="1180"/>
        <v>#REF!</v>
      </c>
      <c r="EA380" s="167" t="e">
        <f t="shared" ca="1" si="1181"/>
        <v>#REF!</v>
      </c>
      <c r="EB380" s="167" t="e">
        <f t="shared" ca="1" si="1182"/>
        <v>#REF!</v>
      </c>
      <c r="EC380" s="167" t="e">
        <f t="shared" ca="1" si="1183"/>
        <v>#REF!</v>
      </c>
      <c r="ED380" s="167" t="e">
        <f t="shared" ca="1" si="1184"/>
        <v>#REF!</v>
      </c>
      <c r="EE380" s="167" t="e">
        <f t="shared" ca="1" si="1185"/>
        <v>#REF!</v>
      </c>
      <c r="EF380" s="167" t="e">
        <f t="shared" ca="1" si="1186"/>
        <v>#REF!</v>
      </c>
      <c r="EG380" s="167" t="e">
        <f t="shared" ca="1" si="1187"/>
        <v>#REF!</v>
      </c>
      <c r="EH380" s="167" t="e">
        <f t="shared" ca="1" si="1188"/>
        <v>#REF!</v>
      </c>
      <c r="EI380" s="167" t="e">
        <f t="shared" ca="1" si="1189"/>
        <v>#REF!</v>
      </c>
      <c r="EJ380" s="167" t="e">
        <f t="shared" ca="1" si="1190"/>
        <v>#REF!</v>
      </c>
      <c r="EK380" s="167" t="e">
        <f t="shared" ca="1" si="1191"/>
        <v>#REF!</v>
      </c>
      <c r="EL380" s="167" t="e">
        <f t="shared" ca="1" si="1192"/>
        <v>#REF!</v>
      </c>
      <c r="EM380" s="167" t="e">
        <f t="shared" ca="1" si="1193"/>
        <v>#REF!</v>
      </c>
      <c r="EN380" s="167" t="e">
        <f t="shared" ca="1" si="1194"/>
        <v>#REF!</v>
      </c>
      <c r="EP380" s="167">
        <f t="shared" si="1195"/>
        <v>0</v>
      </c>
      <c r="EQ380" s="167">
        <f t="shared" si="1196"/>
        <v>0</v>
      </c>
      <c r="ER380" s="167">
        <f t="shared" si="1197"/>
        <v>0</v>
      </c>
      <c r="ES380" s="167">
        <f t="shared" si="1198"/>
        <v>0</v>
      </c>
      <c r="ET380" s="167">
        <f t="shared" si="1199"/>
        <v>0</v>
      </c>
      <c r="EU380" s="167">
        <f t="shared" si="1200"/>
        <v>0</v>
      </c>
      <c r="EV380" s="167">
        <f t="shared" si="1201"/>
        <v>0</v>
      </c>
      <c r="EW380" s="167">
        <f t="shared" si="1202"/>
        <v>0</v>
      </c>
      <c r="EX380" s="167">
        <f t="shared" si="1203"/>
        <v>0</v>
      </c>
      <c r="EY380" s="167">
        <f t="shared" si="1204"/>
        <v>0</v>
      </c>
      <c r="EZ380" s="167">
        <f t="shared" si="1205"/>
        <v>0</v>
      </c>
      <c r="FA380" s="167">
        <f t="shared" si="1206"/>
        <v>0</v>
      </c>
      <c r="FB380" s="167">
        <f t="shared" si="1207"/>
        <v>0</v>
      </c>
      <c r="FC380" s="167">
        <f t="shared" si="1208"/>
        <v>0</v>
      </c>
      <c r="FD380" s="167">
        <f t="shared" si="1209"/>
        <v>0</v>
      </c>
      <c r="FE380" s="167">
        <f t="shared" si="1210"/>
        <v>0</v>
      </c>
      <c r="FG380" s="167">
        <f t="shared" si="1211"/>
        <v>0</v>
      </c>
      <c r="FH380" s="167">
        <f t="shared" si="1212"/>
        <v>0</v>
      </c>
      <c r="FI380" s="167">
        <f t="shared" si="1213"/>
        <v>0</v>
      </c>
      <c r="FJ380" s="167">
        <f t="shared" si="1214"/>
        <v>0</v>
      </c>
      <c r="FK380" s="167">
        <f t="shared" si="1215"/>
        <v>0</v>
      </c>
      <c r="FL380" s="167">
        <f t="shared" si="1216"/>
        <v>0</v>
      </c>
      <c r="FM380" s="167">
        <f t="shared" si="1217"/>
        <v>0</v>
      </c>
      <c r="FN380" s="167">
        <f t="shared" si="1218"/>
        <v>0</v>
      </c>
      <c r="FO380" s="167">
        <f t="shared" si="1219"/>
        <v>0</v>
      </c>
      <c r="FP380" s="167">
        <f t="shared" si="1220"/>
        <v>0</v>
      </c>
      <c r="FQ380" s="167">
        <f t="shared" si="1221"/>
        <v>0</v>
      </c>
      <c r="FR380" s="167">
        <f t="shared" si="1222"/>
        <v>0</v>
      </c>
      <c r="FS380" s="167">
        <f t="shared" si="1223"/>
        <v>0</v>
      </c>
      <c r="FT380" s="167">
        <f t="shared" si="1224"/>
        <v>0</v>
      </c>
      <c r="FU380" s="167">
        <f t="shared" si="1225"/>
        <v>0</v>
      </c>
      <c r="FV380" s="167">
        <f t="shared" si="1226"/>
        <v>0</v>
      </c>
      <c r="FX380" s="167">
        <f t="shared" si="1227"/>
        <v>0</v>
      </c>
      <c r="FY380" s="167">
        <f t="shared" si="1228"/>
        <v>0</v>
      </c>
      <c r="FZ380" s="167">
        <f t="shared" si="1229"/>
        <v>0</v>
      </c>
      <c r="GA380" s="167">
        <f t="shared" si="1230"/>
        <v>0</v>
      </c>
      <c r="GB380" s="167">
        <f t="shared" si="1231"/>
        <v>0</v>
      </c>
      <c r="GC380" s="167">
        <f t="shared" si="1232"/>
        <v>0</v>
      </c>
      <c r="GD380" s="167">
        <f t="shared" si="1233"/>
        <v>0</v>
      </c>
      <c r="GE380" s="167">
        <f t="shared" si="1234"/>
        <v>0</v>
      </c>
      <c r="GF380" s="167">
        <f t="shared" si="1235"/>
        <v>0</v>
      </c>
      <c r="GG380" s="167">
        <f t="shared" si="1236"/>
        <v>0</v>
      </c>
      <c r="GH380" s="167">
        <f t="shared" si="1237"/>
        <v>0</v>
      </c>
      <c r="GI380" s="167">
        <f t="shared" si="1238"/>
        <v>0</v>
      </c>
      <c r="GJ380" s="167">
        <f t="shared" si="1239"/>
        <v>0</v>
      </c>
      <c r="GK380" s="167">
        <f t="shared" si="1240"/>
        <v>0</v>
      </c>
      <c r="GL380" s="167">
        <f t="shared" si="1241"/>
        <v>0</v>
      </c>
      <c r="GM380" s="167">
        <f t="shared" si="1242"/>
        <v>0</v>
      </c>
      <c r="GO380" s="167" t="e">
        <f t="shared" ca="1" si="1077"/>
        <v>#REF!</v>
      </c>
      <c r="GP380" s="167" t="e">
        <f t="shared" ca="1" si="1277"/>
        <v>#REF!</v>
      </c>
      <c r="GQ380" s="167" t="e">
        <f t="shared" ca="1" si="1277"/>
        <v>#REF!</v>
      </c>
      <c r="GR380" s="167" t="e">
        <f t="shared" ca="1" si="1277"/>
        <v>#REF!</v>
      </c>
      <c r="GS380" s="167" t="e">
        <f t="shared" ca="1" si="1277"/>
        <v>#REF!</v>
      </c>
      <c r="GT380" s="167" t="e">
        <f t="shared" ca="1" si="1277"/>
        <v>#REF!</v>
      </c>
      <c r="GU380" s="167" t="e">
        <f t="shared" ca="1" si="1277"/>
        <v>#REF!</v>
      </c>
      <c r="GV380" s="167" t="e">
        <f t="shared" ca="1" si="1277"/>
        <v>#REF!</v>
      </c>
      <c r="GW380" s="167" t="e">
        <f t="shared" ca="1" si="1277"/>
        <v>#REF!</v>
      </c>
      <c r="GX380" s="167" t="e">
        <f t="shared" ca="1" si="1277"/>
        <v>#REF!</v>
      </c>
      <c r="GY380" s="167" t="e">
        <f t="shared" ca="1" si="1277"/>
        <v>#REF!</v>
      </c>
      <c r="GZ380" s="167" t="e">
        <f t="shared" ca="1" si="1277"/>
        <v>#REF!</v>
      </c>
      <c r="HA380" s="167" t="e">
        <f t="shared" ca="1" si="1277"/>
        <v>#REF!</v>
      </c>
      <c r="HB380" s="167" t="e">
        <f t="shared" ca="1" si="1277"/>
        <v>#REF!</v>
      </c>
      <c r="HC380" s="167" t="e">
        <f t="shared" ca="1" si="1277"/>
        <v>#REF!</v>
      </c>
      <c r="HD380" s="167" t="e">
        <f t="shared" ca="1" si="1277"/>
        <v>#REF!</v>
      </c>
      <c r="HF380" s="167" t="e">
        <f t="shared" ca="1" si="1144"/>
        <v>#REF!</v>
      </c>
      <c r="HG380" s="167" t="e">
        <f t="shared" ca="1" si="1145"/>
        <v>#REF!</v>
      </c>
      <c r="HH380" s="167" t="e">
        <f t="shared" ca="1" si="1146"/>
        <v>#REF!</v>
      </c>
      <c r="HI380" s="167" t="e">
        <f t="shared" ca="1" si="1147"/>
        <v>#REF!</v>
      </c>
      <c r="HJ380" s="167" t="e">
        <f t="shared" ca="1" si="1148"/>
        <v>#REF!</v>
      </c>
      <c r="HK380" s="167" t="e">
        <f t="shared" ca="1" si="1149"/>
        <v>#REF!</v>
      </c>
      <c r="HL380" s="167" t="e">
        <f t="shared" ca="1" si="1150"/>
        <v>#REF!</v>
      </c>
      <c r="HM380" s="167" t="e">
        <f t="shared" ca="1" si="1151"/>
        <v>#REF!</v>
      </c>
      <c r="HN380" s="167" t="e">
        <f t="shared" ca="1" si="1152"/>
        <v>#REF!</v>
      </c>
      <c r="HO380" s="167" t="e">
        <f t="shared" ca="1" si="1153"/>
        <v>#REF!</v>
      </c>
      <c r="HP380" s="167" t="e">
        <f t="shared" ca="1" si="1154"/>
        <v>#REF!</v>
      </c>
      <c r="HQ380" s="167" t="e">
        <f t="shared" ca="1" si="1155"/>
        <v>#REF!</v>
      </c>
      <c r="HR380" s="167" t="e">
        <f t="shared" ca="1" si="1156"/>
        <v>#REF!</v>
      </c>
      <c r="HS380" s="167" t="e">
        <f t="shared" ca="1" si="1157"/>
        <v>#REF!</v>
      </c>
      <c r="HT380" s="167" t="e">
        <f t="shared" ca="1" si="1158"/>
        <v>#REF!</v>
      </c>
      <c r="HU380" s="167" t="e">
        <f t="shared" ca="1" si="1159"/>
        <v>#REF!</v>
      </c>
      <c r="HW380" s="167" t="e">
        <f t="shared" ca="1" si="1160"/>
        <v>#REF!</v>
      </c>
      <c r="HX380" s="167">
        <f t="shared" si="1161"/>
        <v>0</v>
      </c>
      <c r="HY380" s="167" t="e">
        <f t="shared" ca="1" si="1243"/>
        <v>#REF!</v>
      </c>
      <c r="HZ380" s="219" t="e">
        <f t="shared" ca="1" si="1244"/>
        <v>#REF!</v>
      </c>
    </row>
    <row r="381" spans="1:234" s="48" customFormat="1">
      <c r="A381" s="3" t="s">
        <v>756</v>
      </c>
      <c r="B381" s="202" t="str">
        <f>INDEX('Ref1'!$E:$E,MATCH(A381,'Ref1'!$A:$A,0))</f>
        <v>Wigan</v>
      </c>
      <c r="C381" s="42" t="str">
        <f>INDEX(Data1!B:B,MATCH(A381,Data1!A:A,0))</f>
        <v>MD</v>
      </c>
      <c r="D381" s="253" t="str">
        <f>INDEX(Data1!C:C,MATCH(A381,Data1!A:A,0))</f>
        <v>NW</v>
      </c>
      <c r="E381" s="200" t="str">
        <f>IF($C$6="No","No",IF(COUNTIF(Inputs!$K$359:$K$398,$A381)&gt;0,"Yes","No"))</f>
        <v>No</v>
      </c>
      <c r="F381" s="404"/>
      <c r="G381" s="62">
        <f>INDEX('4_RatesSplit'!K:K,MATCH($A381,'4_RatesSplit'!$A:$A,0))</f>
        <v>0</v>
      </c>
      <c r="H381" s="171">
        <f>INDEX('4_RatesSplit'!L:L,MATCH($A381,'4_RatesSplit'!$A:$A,0))</f>
        <v>0</v>
      </c>
      <c r="I381" s="167">
        <f>INDEX('4_RatesSplit'!M:M,MATCH($A381,'4_RatesSplit'!$A:$A,0))</f>
        <v>0</v>
      </c>
      <c r="J381" s="167">
        <f>INDEX('4_RatesSplit'!N:N,MATCH($A381,'4_RatesSplit'!$A:$A,0))</f>
        <v>0</v>
      </c>
      <c r="K381" s="167">
        <f>INDEX('4_RatesSplit'!O:O,MATCH($A381,'4_RatesSplit'!$A:$A,0))</f>
        <v>0</v>
      </c>
      <c r="L381" s="167">
        <f>INDEX('4_RatesSplit'!P:P,MATCH($A381,'4_RatesSplit'!$A:$A,0))</f>
        <v>0</v>
      </c>
      <c r="M381" s="167">
        <f>INDEX('4_RatesSplit'!Q:Q,MATCH($A381,'4_RatesSplit'!$A:$A,0))</f>
        <v>0</v>
      </c>
      <c r="N381" s="167">
        <f>INDEX('4_RatesSplit'!R:R,MATCH($A381,'4_RatesSplit'!$A:$A,0))</f>
        <v>0</v>
      </c>
      <c r="O381" s="167">
        <f>INDEX('4_RatesSplit'!S:S,MATCH($A381,'4_RatesSplit'!$A:$A,0))</f>
        <v>0</v>
      </c>
      <c r="P381" s="167">
        <f>INDEX('4_RatesSplit'!T:T,MATCH($A381,'4_RatesSplit'!$A:$A,0))</f>
        <v>0</v>
      </c>
      <c r="Q381" s="167">
        <f>INDEX('4_RatesSplit'!U:U,MATCH($A381,'4_RatesSplit'!$A:$A,0))</f>
        <v>0</v>
      </c>
      <c r="R381" s="167">
        <f>INDEX('4_RatesSplit'!V:V,MATCH($A381,'4_RatesSplit'!$A:$A,0))</f>
        <v>0</v>
      </c>
      <c r="S381" s="167">
        <f>INDEX('4_RatesSplit'!W:W,MATCH($A381,'4_RatesSplit'!$A:$A,0))</f>
        <v>0</v>
      </c>
      <c r="T381" s="167">
        <f>INDEX('4_RatesSplit'!X:X,MATCH($A381,'4_RatesSplit'!$A:$A,0))</f>
        <v>0</v>
      </c>
      <c r="U381" s="167">
        <f>INDEX('4_RatesSplit'!Y:Y,MATCH($A381,'4_RatesSplit'!$A:$A,0))</f>
        <v>0</v>
      </c>
      <c r="V381" s="167">
        <f>INDEX('4_RatesSplit'!Z:Z,MATCH($A381,'4_RatesSplit'!$A:$A,0))</f>
        <v>0</v>
      </c>
      <c r="W381" s="167">
        <f>INDEX('4_RatesSplit'!AA:AA,MATCH($A381,'4_RatesSplit'!$A:$A,0))</f>
        <v>0</v>
      </c>
      <c r="X381" s="18"/>
      <c r="Y381" s="168" t="e">
        <f ca="1">INDEX('4_RatesSplit'!AT:AT,MATCH($A381,'4_RatesSplit'!$A:$A,0))</f>
        <v>#REF!</v>
      </c>
      <c r="Z381" s="168" t="e">
        <f ca="1">INDEX('4_RatesSplit'!AU:AU,MATCH($A381,'4_RatesSplit'!$A:$A,0))</f>
        <v>#REF!</v>
      </c>
      <c r="AA381" s="168" t="e">
        <f ca="1">INDEX('4_RatesSplit'!AV:AV,MATCH($A381,'4_RatesSplit'!$A:$A,0))</f>
        <v>#REF!</v>
      </c>
      <c r="AB381" s="168" t="e">
        <f ca="1">INDEX('4_RatesSplit'!AW:AW,MATCH($A381,'4_RatesSplit'!$A:$A,0))</f>
        <v>#REF!</v>
      </c>
      <c r="AC381" s="168" t="e">
        <f ca="1">INDEX('4_RatesSplit'!AX:AX,MATCH($A381,'4_RatesSplit'!$A:$A,0))</f>
        <v>#REF!</v>
      </c>
      <c r="AD381" s="168" t="e">
        <f ca="1">INDEX('4_RatesSplit'!AY:AY,MATCH($A381,'4_RatesSplit'!$A:$A,0))</f>
        <v>#REF!</v>
      </c>
      <c r="AE381" s="168" t="e">
        <f ca="1">INDEX('4_RatesSplit'!AZ:AZ,MATCH($A381,'4_RatesSplit'!$A:$A,0))</f>
        <v>#REF!</v>
      </c>
      <c r="AF381" s="168" t="e">
        <f ca="1">INDEX('4_RatesSplit'!BA:BA,MATCH($A381,'4_RatesSplit'!$A:$A,0))</f>
        <v>#REF!</v>
      </c>
      <c r="AG381" s="168" t="e">
        <f ca="1">INDEX('4_RatesSplit'!BB:BB,MATCH($A381,'4_RatesSplit'!$A:$A,0))</f>
        <v>#REF!</v>
      </c>
      <c r="AH381" s="168" t="e">
        <f ca="1">INDEX('4_RatesSplit'!BC:BC,MATCH($A381,'4_RatesSplit'!$A:$A,0))</f>
        <v>#REF!</v>
      </c>
      <c r="AI381" s="168" t="e">
        <f ca="1">INDEX('4_RatesSplit'!BD:BD,MATCH($A381,'4_RatesSplit'!$A:$A,0))</f>
        <v>#REF!</v>
      </c>
      <c r="AJ381" s="168" t="e">
        <f ca="1">INDEX('4_RatesSplit'!BE:BE,MATCH($A381,'4_RatesSplit'!$A:$A,0))</f>
        <v>#REF!</v>
      </c>
      <c r="AK381" s="168" t="e">
        <f ca="1">INDEX('4_RatesSplit'!BF:BF,MATCH($A381,'4_RatesSplit'!$A:$A,0))</f>
        <v>#REF!</v>
      </c>
      <c r="AL381" s="168" t="e">
        <f ca="1">INDEX('4_RatesSplit'!BG:BG,MATCH($A381,'4_RatesSplit'!$A:$A,0))</f>
        <v>#REF!</v>
      </c>
      <c r="AM381" s="168" t="e">
        <f ca="1">INDEX('4_RatesSplit'!BH:BH,MATCH($A381,'4_RatesSplit'!$A:$A,0))</f>
        <v>#REF!</v>
      </c>
      <c r="AN381" s="198" t="e">
        <f ca="1">INDEX('4_RatesSplit'!BI:BI,MATCH($A381,'4_RatesSplit'!$A:$A,0))</f>
        <v>#REF!</v>
      </c>
      <c r="AO381" s="114"/>
      <c r="AP381" s="167" t="e">
        <f t="shared" ca="1" si="1162"/>
        <v>#REF!</v>
      </c>
      <c r="AQ381" s="167" t="e">
        <f t="shared" ca="1" si="1163"/>
        <v>#REF!</v>
      </c>
      <c r="AR381" s="167" t="e">
        <f t="shared" ca="1" si="1164"/>
        <v>#REF!</v>
      </c>
      <c r="AS381" s="167" t="e">
        <f t="shared" ca="1" si="1165"/>
        <v>#REF!</v>
      </c>
      <c r="AT381" s="167" t="e">
        <f t="shared" ca="1" si="1166"/>
        <v>#REF!</v>
      </c>
      <c r="AU381" s="167" t="e">
        <f t="shared" ca="1" si="1167"/>
        <v>#REF!</v>
      </c>
      <c r="AV381" s="167" t="e">
        <f t="shared" ca="1" si="1168"/>
        <v>#REF!</v>
      </c>
      <c r="AW381" s="167" t="e">
        <f t="shared" ca="1" si="1169"/>
        <v>#REF!</v>
      </c>
      <c r="AX381" s="167" t="e">
        <f t="shared" ca="1" si="1170"/>
        <v>#REF!</v>
      </c>
      <c r="AY381" s="167" t="e">
        <f t="shared" ca="1" si="1171"/>
        <v>#REF!</v>
      </c>
      <c r="AZ381" s="167" t="e">
        <f t="shared" ca="1" si="1172"/>
        <v>#REF!</v>
      </c>
      <c r="BA381" s="167" t="e">
        <f t="shared" ca="1" si="1173"/>
        <v>#REF!</v>
      </c>
      <c r="BB381" s="167" t="e">
        <f t="shared" ca="1" si="1174"/>
        <v>#REF!</v>
      </c>
      <c r="BC381" s="167" t="e">
        <f t="shared" ca="1" si="1175"/>
        <v>#REF!</v>
      </c>
      <c r="BD381" s="167" t="e">
        <f t="shared" ca="1" si="1176"/>
        <v>#REF!</v>
      </c>
      <c r="BE381" s="167" t="e">
        <f t="shared" ca="1" si="1177"/>
        <v>#REF!</v>
      </c>
      <c r="BF381" s="18"/>
      <c r="BG381" s="168">
        <f>INDEX('2_Needs'!$F:$F,MATCH($A381,'2_Needs'!$A:$A,0))</f>
        <v>5.6584713569590933E-3</v>
      </c>
      <c r="BH381" s="114"/>
      <c r="BI381" s="167">
        <f t="shared" ref="BI381:BX381" si="1292">IF(BI$3="reset",$BG381*BI$6,BH381*(1+$C$4))</f>
        <v>0</v>
      </c>
      <c r="BJ381" s="167">
        <f t="shared" si="1292"/>
        <v>0</v>
      </c>
      <c r="BK381" s="167">
        <f t="shared" si="1292"/>
        <v>0</v>
      </c>
      <c r="BL381" s="167">
        <f t="shared" si="1292"/>
        <v>0</v>
      </c>
      <c r="BM381" s="167">
        <f t="shared" si="1292"/>
        <v>0</v>
      </c>
      <c r="BN381" s="167">
        <f t="shared" si="1292"/>
        <v>0</v>
      </c>
      <c r="BO381" s="167">
        <f t="shared" si="1292"/>
        <v>0</v>
      </c>
      <c r="BP381" s="167">
        <f t="shared" si="1292"/>
        <v>0</v>
      </c>
      <c r="BQ381" s="167">
        <f t="shared" si="1292"/>
        <v>0</v>
      </c>
      <c r="BR381" s="167">
        <f t="shared" si="1292"/>
        <v>0</v>
      </c>
      <c r="BS381" s="167">
        <f t="shared" si="1292"/>
        <v>0</v>
      </c>
      <c r="BT381" s="167">
        <f t="shared" si="1292"/>
        <v>0</v>
      </c>
      <c r="BU381" s="167">
        <f t="shared" si="1292"/>
        <v>0</v>
      </c>
      <c r="BV381" s="167">
        <f t="shared" si="1292"/>
        <v>0</v>
      </c>
      <c r="BW381" s="167">
        <f t="shared" si="1292"/>
        <v>0</v>
      </c>
      <c r="BX381" s="167">
        <f t="shared" si="1292"/>
        <v>0</v>
      </c>
      <c r="BZ381" s="167" t="e">
        <f t="shared" ca="1" si="1096"/>
        <v>#REF!</v>
      </c>
      <c r="CA381" s="167" t="e">
        <f t="shared" ca="1" si="1097"/>
        <v>#REF!</v>
      </c>
      <c r="CB381" s="167" t="e">
        <f t="shared" ca="1" si="1098"/>
        <v>#REF!</v>
      </c>
      <c r="CC381" s="167" t="e">
        <f t="shared" ca="1" si="1099"/>
        <v>#REF!</v>
      </c>
      <c r="CD381" s="167" t="e">
        <f t="shared" ca="1" si="1100"/>
        <v>#REF!</v>
      </c>
      <c r="CE381" s="167" t="e">
        <f t="shared" ca="1" si="1101"/>
        <v>#REF!</v>
      </c>
      <c r="CF381" s="167" t="e">
        <f t="shared" ca="1" si="1102"/>
        <v>#REF!</v>
      </c>
      <c r="CG381" s="167" t="e">
        <f t="shared" ca="1" si="1103"/>
        <v>#REF!</v>
      </c>
      <c r="CH381" s="167" t="e">
        <f t="shared" ca="1" si="1104"/>
        <v>#REF!</v>
      </c>
      <c r="CI381" s="167" t="e">
        <f t="shared" ca="1" si="1105"/>
        <v>#REF!</v>
      </c>
      <c r="CJ381" s="167" t="e">
        <f t="shared" ca="1" si="1106"/>
        <v>#REF!</v>
      </c>
      <c r="CK381" s="167" t="e">
        <f t="shared" ca="1" si="1107"/>
        <v>#REF!</v>
      </c>
      <c r="CL381" s="167" t="e">
        <f t="shared" ca="1" si="1108"/>
        <v>#REF!</v>
      </c>
      <c r="CM381" s="167" t="e">
        <f t="shared" ca="1" si="1109"/>
        <v>#REF!</v>
      </c>
      <c r="CN381" s="167" t="e">
        <f t="shared" ca="1" si="1110"/>
        <v>#REF!</v>
      </c>
      <c r="CO381" s="167" t="e">
        <f t="shared" ca="1" si="1111"/>
        <v>#REF!</v>
      </c>
      <c r="CQ381" s="167" t="e">
        <f t="shared" ca="1" si="1112"/>
        <v>#REF!</v>
      </c>
      <c r="CR381" s="167" t="e">
        <f t="shared" ca="1" si="1113"/>
        <v>#REF!</v>
      </c>
      <c r="CS381" s="167" t="e">
        <f t="shared" ca="1" si="1114"/>
        <v>#REF!</v>
      </c>
      <c r="CT381" s="167" t="e">
        <f t="shared" ca="1" si="1115"/>
        <v>#REF!</v>
      </c>
      <c r="CU381" s="167" t="e">
        <f t="shared" ca="1" si="1116"/>
        <v>#REF!</v>
      </c>
      <c r="CV381" s="167" t="e">
        <f t="shared" ca="1" si="1117"/>
        <v>#REF!</v>
      </c>
      <c r="CW381" s="167" t="e">
        <f t="shared" ca="1" si="1118"/>
        <v>#REF!</v>
      </c>
      <c r="CX381" s="167" t="e">
        <f t="shared" ca="1" si="1119"/>
        <v>#REF!</v>
      </c>
      <c r="CY381" s="167" t="e">
        <f t="shared" ca="1" si="1120"/>
        <v>#REF!</v>
      </c>
      <c r="CZ381" s="167" t="e">
        <f t="shared" ca="1" si="1121"/>
        <v>#REF!</v>
      </c>
      <c r="DA381" s="167" t="e">
        <f t="shared" ca="1" si="1122"/>
        <v>#REF!</v>
      </c>
      <c r="DB381" s="167" t="e">
        <f t="shared" ca="1" si="1123"/>
        <v>#REF!</v>
      </c>
      <c r="DC381" s="167" t="e">
        <f t="shared" ca="1" si="1124"/>
        <v>#REF!</v>
      </c>
      <c r="DD381" s="167" t="e">
        <f t="shared" ca="1" si="1125"/>
        <v>#REF!</v>
      </c>
      <c r="DE381" s="167" t="e">
        <f t="shared" ca="1" si="1126"/>
        <v>#REF!</v>
      </c>
      <c r="DF381" s="167" t="e">
        <f t="shared" ca="1" si="1127"/>
        <v>#REF!</v>
      </c>
      <c r="DH381" s="167">
        <f t="shared" si="1128"/>
        <v>0</v>
      </c>
      <c r="DI381" s="167">
        <f t="shared" si="1129"/>
        <v>0</v>
      </c>
      <c r="DJ381" s="167">
        <f t="shared" si="1130"/>
        <v>0</v>
      </c>
      <c r="DK381" s="167">
        <f t="shared" si="1131"/>
        <v>0</v>
      </c>
      <c r="DL381" s="167">
        <f t="shared" si="1132"/>
        <v>0</v>
      </c>
      <c r="DM381" s="167">
        <f t="shared" si="1133"/>
        <v>0</v>
      </c>
      <c r="DN381" s="167">
        <f t="shared" si="1134"/>
        <v>0</v>
      </c>
      <c r="DO381" s="167">
        <f t="shared" si="1135"/>
        <v>0</v>
      </c>
      <c r="DP381" s="167">
        <f t="shared" si="1136"/>
        <v>0</v>
      </c>
      <c r="DQ381" s="167">
        <f t="shared" si="1137"/>
        <v>0</v>
      </c>
      <c r="DR381" s="167">
        <f t="shared" si="1138"/>
        <v>0</v>
      </c>
      <c r="DS381" s="167">
        <f t="shared" si="1139"/>
        <v>0</v>
      </c>
      <c r="DT381" s="167">
        <f t="shared" si="1140"/>
        <v>0</v>
      </c>
      <c r="DU381" s="167">
        <f t="shared" si="1141"/>
        <v>0</v>
      </c>
      <c r="DV381" s="167">
        <f t="shared" si="1142"/>
        <v>0</v>
      </c>
      <c r="DW381" s="167">
        <f t="shared" si="1143"/>
        <v>0</v>
      </c>
      <c r="DY381" s="167" t="e">
        <f t="shared" ca="1" si="1179"/>
        <v>#REF!</v>
      </c>
      <c r="DZ381" s="167" t="e">
        <f t="shared" ca="1" si="1180"/>
        <v>#REF!</v>
      </c>
      <c r="EA381" s="167" t="e">
        <f t="shared" ca="1" si="1181"/>
        <v>#REF!</v>
      </c>
      <c r="EB381" s="167" t="e">
        <f t="shared" ca="1" si="1182"/>
        <v>#REF!</v>
      </c>
      <c r="EC381" s="167" t="e">
        <f t="shared" ca="1" si="1183"/>
        <v>#REF!</v>
      </c>
      <c r="ED381" s="167" t="e">
        <f t="shared" ca="1" si="1184"/>
        <v>#REF!</v>
      </c>
      <c r="EE381" s="167" t="e">
        <f t="shared" ca="1" si="1185"/>
        <v>#REF!</v>
      </c>
      <c r="EF381" s="167" t="e">
        <f t="shared" ca="1" si="1186"/>
        <v>#REF!</v>
      </c>
      <c r="EG381" s="167" t="e">
        <f t="shared" ca="1" si="1187"/>
        <v>#REF!</v>
      </c>
      <c r="EH381" s="167" t="e">
        <f t="shared" ca="1" si="1188"/>
        <v>#REF!</v>
      </c>
      <c r="EI381" s="167" t="e">
        <f t="shared" ca="1" si="1189"/>
        <v>#REF!</v>
      </c>
      <c r="EJ381" s="167" t="e">
        <f t="shared" ca="1" si="1190"/>
        <v>#REF!</v>
      </c>
      <c r="EK381" s="167" t="e">
        <f t="shared" ca="1" si="1191"/>
        <v>#REF!</v>
      </c>
      <c r="EL381" s="167" t="e">
        <f t="shared" ca="1" si="1192"/>
        <v>#REF!</v>
      </c>
      <c r="EM381" s="167" t="e">
        <f t="shared" ca="1" si="1193"/>
        <v>#REF!</v>
      </c>
      <c r="EN381" s="167" t="e">
        <f t="shared" ca="1" si="1194"/>
        <v>#REF!</v>
      </c>
      <c r="EP381" s="167">
        <f t="shared" si="1195"/>
        <v>0</v>
      </c>
      <c r="EQ381" s="167">
        <f t="shared" si="1196"/>
        <v>0</v>
      </c>
      <c r="ER381" s="167">
        <f t="shared" si="1197"/>
        <v>0</v>
      </c>
      <c r="ES381" s="167">
        <f t="shared" si="1198"/>
        <v>0</v>
      </c>
      <c r="ET381" s="167">
        <f t="shared" si="1199"/>
        <v>0</v>
      </c>
      <c r="EU381" s="167">
        <f t="shared" si="1200"/>
        <v>0</v>
      </c>
      <c r="EV381" s="167">
        <f t="shared" si="1201"/>
        <v>0</v>
      </c>
      <c r="EW381" s="167">
        <f t="shared" si="1202"/>
        <v>0</v>
      </c>
      <c r="EX381" s="167">
        <f t="shared" si="1203"/>
        <v>0</v>
      </c>
      <c r="EY381" s="167">
        <f t="shared" si="1204"/>
        <v>0</v>
      </c>
      <c r="EZ381" s="167">
        <f t="shared" si="1205"/>
        <v>0</v>
      </c>
      <c r="FA381" s="167">
        <f t="shared" si="1206"/>
        <v>0</v>
      </c>
      <c r="FB381" s="167">
        <f t="shared" si="1207"/>
        <v>0</v>
      </c>
      <c r="FC381" s="167">
        <f t="shared" si="1208"/>
        <v>0</v>
      </c>
      <c r="FD381" s="167">
        <f t="shared" si="1209"/>
        <v>0</v>
      </c>
      <c r="FE381" s="167">
        <f t="shared" si="1210"/>
        <v>0</v>
      </c>
      <c r="FG381" s="167">
        <f t="shared" si="1211"/>
        <v>0</v>
      </c>
      <c r="FH381" s="167">
        <f t="shared" si="1212"/>
        <v>0</v>
      </c>
      <c r="FI381" s="167">
        <f t="shared" si="1213"/>
        <v>0</v>
      </c>
      <c r="FJ381" s="167">
        <f t="shared" si="1214"/>
        <v>0</v>
      </c>
      <c r="FK381" s="167">
        <f t="shared" si="1215"/>
        <v>0</v>
      </c>
      <c r="FL381" s="167">
        <f t="shared" si="1216"/>
        <v>0</v>
      </c>
      <c r="FM381" s="167">
        <f t="shared" si="1217"/>
        <v>0</v>
      </c>
      <c r="FN381" s="167">
        <f t="shared" si="1218"/>
        <v>0</v>
      </c>
      <c r="FO381" s="167">
        <f t="shared" si="1219"/>
        <v>0</v>
      </c>
      <c r="FP381" s="167">
        <f t="shared" si="1220"/>
        <v>0</v>
      </c>
      <c r="FQ381" s="167">
        <f t="shared" si="1221"/>
        <v>0</v>
      </c>
      <c r="FR381" s="167">
        <f t="shared" si="1222"/>
        <v>0</v>
      </c>
      <c r="FS381" s="167">
        <f t="shared" si="1223"/>
        <v>0</v>
      </c>
      <c r="FT381" s="167">
        <f t="shared" si="1224"/>
        <v>0</v>
      </c>
      <c r="FU381" s="167">
        <f t="shared" si="1225"/>
        <v>0</v>
      </c>
      <c r="FV381" s="167">
        <f t="shared" si="1226"/>
        <v>0</v>
      </c>
      <c r="FX381" s="167">
        <f t="shared" si="1227"/>
        <v>0</v>
      </c>
      <c r="FY381" s="167">
        <f t="shared" si="1228"/>
        <v>0</v>
      </c>
      <c r="FZ381" s="167">
        <f t="shared" si="1229"/>
        <v>0</v>
      </c>
      <c r="GA381" s="167">
        <f t="shared" si="1230"/>
        <v>0</v>
      </c>
      <c r="GB381" s="167">
        <f t="shared" si="1231"/>
        <v>0</v>
      </c>
      <c r="GC381" s="167">
        <f t="shared" si="1232"/>
        <v>0</v>
      </c>
      <c r="GD381" s="167">
        <f t="shared" si="1233"/>
        <v>0</v>
      </c>
      <c r="GE381" s="167">
        <f t="shared" si="1234"/>
        <v>0</v>
      </c>
      <c r="GF381" s="167">
        <f t="shared" si="1235"/>
        <v>0</v>
      </c>
      <c r="GG381" s="167">
        <f t="shared" si="1236"/>
        <v>0</v>
      </c>
      <c r="GH381" s="167">
        <f t="shared" si="1237"/>
        <v>0</v>
      </c>
      <c r="GI381" s="167">
        <f t="shared" si="1238"/>
        <v>0</v>
      </c>
      <c r="GJ381" s="167">
        <f t="shared" si="1239"/>
        <v>0</v>
      </c>
      <c r="GK381" s="167">
        <f t="shared" si="1240"/>
        <v>0</v>
      </c>
      <c r="GL381" s="167">
        <f t="shared" si="1241"/>
        <v>0</v>
      </c>
      <c r="GM381" s="167">
        <f t="shared" si="1242"/>
        <v>0</v>
      </c>
      <c r="GO381" s="167" t="e">
        <f t="shared" ref="GO381:GO396" ca="1" si="1293">GO$3*$BG381</f>
        <v>#REF!</v>
      </c>
      <c r="GP381" s="167" t="e">
        <f t="shared" ca="1" si="1277"/>
        <v>#REF!</v>
      </c>
      <c r="GQ381" s="167" t="e">
        <f t="shared" ca="1" si="1277"/>
        <v>#REF!</v>
      </c>
      <c r="GR381" s="167" t="e">
        <f t="shared" ca="1" si="1277"/>
        <v>#REF!</v>
      </c>
      <c r="GS381" s="167" t="e">
        <f t="shared" ca="1" si="1277"/>
        <v>#REF!</v>
      </c>
      <c r="GT381" s="167" t="e">
        <f t="shared" ca="1" si="1277"/>
        <v>#REF!</v>
      </c>
      <c r="GU381" s="167" t="e">
        <f t="shared" ca="1" si="1277"/>
        <v>#REF!</v>
      </c>
      <c r="GV381" s="167" t="e">
        <f t="shared" ca="1" si="1277"/>
        <v>#REF!</v>
      </c>
      <c r="GW381" s="167" t="e">
        <f t="shared" ca="1" si="1277"/>
        <v>#REF!</v>
      </c>
      <c r="GX381" s="167" t="e">
        <f t="shared" ca="1" si="1277"/>
        <v>#REF!</v>
      </c>
      <c r="GY381" s="167" t="e">
        <f t="shared" ca="1" si="1277"/>
        <v>#REF!</v>
      </c>
      <c r="GZ381" s="167" t="e">
        <f t="shared" ca="1" si="1277"/>
        <v>#REF!</v>
      </c>
      <c r="HA381" s="167" t="e">
        <f t="shared" ca="1" si="1277"/>
        <v>#REF!</v>
      </c>
      <c r="HB381" s="167" t="e">
        <f t="shared" ca="1" si="1277"/>
        <v>#REF!</v>
      </c>
      <c r="HC381" s="167" t="e">
        <f t="shared" ca="1" si="1277"/>
        <v>#REF!</v>
      </c>
      <c r="HD381" s="167" t="e">
        <f t="shared" ca="1" si="1277"/>
        <v>#REF!</v>
      </c>
      <c r="HF381" s="167" t="e">
        <f t="shared" ca="1" si="1144"/>
        <v>#REF!</v>
      </c>
      <c r="HG381" s="167" t="e">
        <f t="shared" ca="1" si="1145"/>
        <v>#REF!</v>
      </c>
      <c r="HH381" s="167" t="e">
        <f t="shared" ca="1" si="1146"/>
        <v>#REF!</v>
      </c>
      <c r="HI381" s="167" t="e">
        <f t="shared" ca="1" si="1147"/>
        <v>#REF!</v>
      </c>
      <c r="HJ381" s="167" t="e">
        <f t="shared" ca="1" si="1148"/>
        <v>#REF!</v>
      </c>
      <c r="HK381" s="167" t="e">
        <f t="shared" ca="1" si="1149"/>
        <v>#REF!</v>
      </c>
      <c r="HL381" s="167" t="e">
        <f t="shared" ca="1" si="1150"/>
        <v>#REF!</v>
      </c>
      <c r="HM381" s="167" t="e">
        <f t="shared" ca="1" si="1151"/>
        <v>#REF!</v>
      </c>
      <c r="HN381" s="167" t="e">
        <f t="shared" ca="1" si="1152"/>
        <v>#REF!</v>
      </c>
      <c r="HO381" s="167" t="e">
        <f t="shared" ca="1" si="1153"/>
        <v>#REF!</v>
      </c>
      <c r="HP381" s="167" t="e">
        <f t="shared" ca="1" si="1154"/>
        <v>#REF!</v>
      </c>
      <c r="HQ381" s="167" t="e">
        <f t="shared" ca="1" si="1155"/>
        <v>#REF!</v>
      </c>
      <c r="HR381" s="167" t="e">
        <f t="shared" ca="1" si="1156"/>
        <v>#REF!</v>
      </c>
      <c r="HS381" s="167" t="e">
        <f t="shared" ca="1" si="1157"/>
        <v>#REF!</v>
      </c>
      <c r="HT381" s="167" t="e">
        <f t="shared" ca="1" si="1158"/>
        <v>#REF!</v>
      </c>
      <c r="HU381" s="167" t="e">
        <f t="shared" ca="1" si="1159"/>
        <v>#REF!</v>
      </c>
      <c r="HW381" s="167" t="e">
        <f t="shared" ca="1" si="1160"/>
        <v>#REF!</v>
      </c>
      <c r="HX381" s="167">
        <f t="shared" si="1161"/>
        <v>0</v>
      </c>
      <c r="HY381" s="167" t="e">
        <f t="shared" ca="1" si="1243"/>
        <v>#REF!</v>
      </c>
      <c r="HZ381" s="219" t="e">
        <f t="shared" ca="1" si="1244"/>
        <v>#REF!</v>
      </c>
    </row>
    <row r="382" spans="1:234" s="48" customFormat="1">
      <c r="A382" s="3" t="s">
        <v>758</v>
      </c>
      <c r="B382" s="202" t="str">
        <f>INDEX('Ref1'!$E:$E,MATCH(A382,'Ref1'!$A:$A,0))</f>
        <v>Wiltshire</v>
      </c>
      <c r="C382" s="42" t="str">
        <f>INDEX(Data1!B:B,MATCH(A382,Data1!A:A,0))</f>
        <v>UNINFIR</v>
      </c>
      <c r="D382" s="253" t="str">
        <f>INDEX(Data1!C:C,MATCH(A382,Data1!A:A,0))</f>
        <v>SW</v>
      </c>
      <c r="E382" s="200" t="str">
        <f>IF($C$6="No","No",IF(COUNTIF(Inputs!$K$359:$K$398,$A382)&gt;0,"Yes","No"))</f>
        <v>No</v>
      </c>
      <c r="F382" s="404"/>
      <c r="G382" s="62">
        <f>INDEX('4_RatesSplit'!K:K,MATCH($A382,'4_RatesSplit'!$A:$A,0))</f>
        <v>0</v>
      </c>
      <c r="H382" s="171">
        <f>INDEX('4_RatesSplit'!L:L,MATCH($A382,'4_RatesSplit'!$A:$A,0))</f>
        <v>0</v>
      </c>
      <c r="I382" s="167">
        <f>INDEX('4_RatesSplit'!M:M,MATCH($A382,'4_RatesSplit'!$A:$A,0))</f>
        <v>0</v>
      </c>
      <c r="J382" s="167">
        <f>INDEX('4_RatesSplit'!N:N,MATCH($A382,'4_RatesSplit'!$A:$A,0))</f>
        <v>0</v>
      </c>
      <c r="K382" s="167">
        <f>INDEX('4_RatesSplit'!O:O,MATCH($A382,'4_RatesSplit'!$A:$A,0))</f>
        <v>0</v>
      </c>
      <c r="L382" s="167">
        <f>INDEX('4_RatesSplit'!P:P,MATCH($A382,'4_RatesSplit'!$A:$A,0))</f>
        <v>0</v>
      </c>
      <c r="M382" s="167">
        <f>INDEX('4_RatesSplit'!Q:Q,MATCH($A382,'4_RatesSplit'!$A:$A,0))</f>
        <v>0</v>
      </c>
      <c r="N382" s="167">
        <f>INDEX('4_RatesSplit'!R:R,MATCH($A382,'4_RatesSplit'!$A:$A,0))</f>
        <v>0</v>
      </c>
      <c r="O382" s="167">
        <f>INDEX('4_RatesSplit'!S:S,MATCH($A382,'4_RatesSplit'!$A:$A,0))</f>
        <v>0</v>
      </c>
      <c r="P382" s="167">
        <f>INDEX('4_RatesSplit'!T:T,MATCH($A382,'4_RatesSplit'!$A:$A,0))</f>
        <v>0</v>
      </c>
      <c r="Q382" s="167">
        <f>INDEX('4_RatesSplit'!U:U,MATCH($A382,'4_RatesSplit'!$A:$A,0))</f>
        <v>0</v>
      </c>
      <c r="R382" s="167">
        <f>INDEX('4_RatesSplit'!V:V,MATCH($A382,'4_RatesSplit'!$A:$A,0))</f>
        <v>0</v>
      </c>
      <c r="S382" s="167">
        <f>INDEX('4_RatesSplit'!W:W,MATCH($A382,'4_RatesSplit'!$A:$A,0))</f>
        <v>0</v>
      </c>
      <c r="T382" s="167">
        <f>INDEX('4_RatesSplit'!X:X,MATCH($A382,'4_RatesSplit'!$A:$A,0))</f>
        <v>0</v>
      </c>
      <c r="U382" s="167">
        <f>INDEX('4_RatesSplit'!Y:Y,MATCH($A382,'4_RatesSplit'!$A:$A,0))</f>
        <v>0</v>
      </c>
      <c r="V382" s="167">
        <f>INDEX('4_RatesSplit'!Z:Z,MATCH($A382,'4_RatesSplit'!$A:$A,0))</f>
        <v>0</v>
      </c>
      <c r="W382" s="167">
        <f>INDEX('4_RatesSplit'!AA:AA,MATCH($A382,'4_RatesSplit'!$A:$A,0))</f>
        <v>0</v>
      </c>
      <c r="X382" s="18"/>
      <c r="Y382" s="168" t="e">
        <f ca="1">INDEX('4_RatesSplit'!AT:AT,MATCH($A382,'4_RatesSplit'!$A:$A,0))</f>
        <v>#REF!</v>
      </c>
      <c r="Z382" s="168" t="e">
        <f ca="1">INDEX('4_RatesSplit'!AU:AU,MATCH($A382,'4_RatesSplit'!$A:$A,0))</f>
        <v>#REF!</v>
      </c>
      <c r="AA382" s="168" t="e">
        <f ca="1">INDEX('4_RatesSplit'!AV:AV,MATCH($A382,'4_RatesSplit'!$A:$A,0))</f>
        <v>#REF!</v>
      </c>
      <c r="AB382" s="168" t="e">
        <f ca="1">INDEX('4_RatesSplit'!AW:AW,MATCH($A382,'4_RatesSplit'!$A:$A,0))</f>
        <v>#REF!</v>
      </c>
      <c r="AC382" s="168" t="e">
        <f ca="1">INDEX('4_RatesSplit'!AX:AX,MATCH($A382,'4_RatesSplit'!$A:$A,0))</f>
        <v>#REF!</v>
      </c>
      <c r="AD382" s="168" t="e">
        <f ca="1">INDEX('4_RatesSplit'!AY:AY,MATCH($A382,'4_RatesSplit'!$A:$A,0))</f>
        <v>#REF!</v>
      </c>
      <c r="AE382" s="168" t="e">
        <f ca="1">INDEX('4_RatesSplit'!AZ:AZ,MATCH($A382,'4_RatesSplit'!$A:$A,0))</f>
        <v>#REF!</v>
      </c>
      <c r="AF382" s="168" t="e">
        <f ca="1">INDEX('4_RatesSplit'!BA:BA,MATCH($A382,'4_RatesSplit'!$A:$A,0))</f>
        <v>#REF!</v>
      </c>
      <c r="AG382" s="168" t="e">
        <f ca="1">INDEX('4_RatesSplit'!BB:BB,MATCH($A382,'4_RatesSplit'!$A:$A,0))</f>
        <v>#REF!</v>
      </c>
      <c r="AH382" s="168" t="e">
        <f ca="1">INDEX('4_RatesSplit'!BC:BC,MATCH($A382,'4_RatesSplit'!$A:$A,0))</f>
        <v>#REF!</v>
      </c>
      <c r="AI382" s="168" t="e">
        <f ca="1">INDEX('4_RatesSplit'!BD:BD,MATCH($A382,'4_RatesSplit'!$A:$A,0))</f>
        <v>#REF!</v>
      </c>
      <c r="AJ382" s="168" t="e">
        <f ca="1">INDEX('4_RatesSplit'!BE:BE,MATCH($A382,'4_RatesSplit'!$A:$A,0))</f>
        <v>#REF!</v>
      </c>
      <c r="AK382" s="168" t="e">
        <f ca="1">INDEX('4_RatesSplit'!BF:BF,MATCH($A382,'4_RatesSplit'!$A:$A,0))</f>
        <v>#REF!</v>
      </c>
      <c r="AL382" s="168" t="e">
        <f ca="1">INDEX('4_RatesSplit'!BG:BG,MATCH($A382,'4_RatesSplit'!$A:$A,0))</f>
        <v>#REF!</v>
      </c>
      <c r="AM382" s="168" t="e">
        <f ca="1">INDEX('4_RatesSplit'!BH:BH,MATCH($A382,'4_RatesSplit'!$A:$A,0))</f>
        <v>#REF!</v>
      </c>
      <c r="AN382" s="198" t="e">
        <f ca="1">INDEX('4_RatesSplit'!BI:BI,MATCH($A382,'4_RatesSplit'!$A:$A,0))</f>
        <v>#REF!</v>
      </c>
      <c r="AO382" s="114"/>
      <c r="AP382" s="167" t="e">
        <f t="shared" ca="1" si="1162"/>
        <v>#REF!</v>
      </c>
      <c r="AQ382" s="167" t="e">
        <f t="shared" ca="1" si="1163"/>
        <v>#REF!</v>
      </c>
      <c r="AR382" s="167" t="e">
        <f t="shared" ca="1" si="1164"/>
        <v>#REF!</v>
      </c>
      <c r="AS382" s="167" t="e">
        <f t="shared" ca="1" si="1165"/>
        <v>#REF!</v>
      </c>
      <c r="AT382" s="167" t="e">
        <f t="shared" ca="1" si="1166"/>
        <v>#REF!</v>
      </c>
      <c r="AU382" s="167" t="e">
        <f t="shared" ca="1" si="1167"/>
        <v>#REF!</v>
      </c>
      <c r="AV382" s="167" t="e">
        <f t="shared" ca="1" si="1168"/>
        <v>#REF!</v>
      </c>
      <c r="AW382" s="167" t="e">
        <f t="shared" ca="1" si="1169"/>
        <v>#REF!</v>
      </c>
      <c r="AX382" s="167" t="e">
        <f t="shared" ca="1" si="1170"/>
        <v>#REF!</v>
      </c>
      <c r="AY382" s="167" t="e">
        <f t="shared" ca="1" si="1171"/>
        <v>#REF!</v>
      </c>
      <c r="AZ382" s="167" t="e">
        <f t="shared" ca="1" si="1172"/>
        <v>#REF!</v>
      </c>
      <c r="BA382" s="167" t="e">
        <f t="shared" ca="1" si="1173"/>
        <v>#REF!</v>
      </c>
      <c r="BB382" s="167" t="e">
        <f t="shared" ca="1" si="1174"/>
        <v>#REF!</v>
      </c>
      <c r="BC382" s="167" t="e">
        <f t="shared" ca="1" si="1175"/>
        <v>#REF!</v>
      </c>
      <c r="BD382" s="167" t="e">
        <f t="shared" ca="1" si="1176"/>
        <v>#REF!</v>
      </c>
      <c r="BE382" s="167" t="e">
        <f t="shared" ca="1" si="1177"/>
        <v>#REF!</v>
      </c>
      <c r="BF382" s="18"/>
      <c r="BG382" s="168">
        <f>INDEX('2_Needs'!$F:$F,MATCH($A382,'2_Needs'!$A:$A,0))</f>
        <v>4.6401966898924098E-3</v>
      </c>
      <c r="BH382" s="114"/>
      <c r="BI382" s="167">
        <f t="shared" ref="BI382:BX382" si="1294">IF(BI$3="reset",$BG382*BI$6,BH382*(1+$C$4))</f>
        <v>0</v>
      </c>
      <c r="BJ382" s="167">
        <f t="shared" si="1294"/>
        <v>0</v>
      </c>
      <c r="BK382" s="167">
        <f t="shared" si="1294"/>
        <v>0</v>
      </c>
      <c r="BL382" s="167">
        <f t="shared" si="1294"/>
        <v>0</v>
      </c>
      <c r="BM382" s="167">
        <f t="shared" si="1294"/>
        <v>0</v>
      </c>
      <c r="BN382" s="167">
        <f t="shared" si="1294"/>
        <v>0</v>
      </c>
      <c r="BO382" s="167">
        <f t="shared" si="1294"/>
        <v>0</v>
      </c>
      <c r="BP382" s="167">
        <f t="shared" si="1294"/>
        <v>0</v>
      </c>
      <c r="BQ382" s="167">
        <f t="shared" si="1294"/>
        <v>0</v>
      </c>
      <c r="BR382" s="167">
        <f t="shared" si="1294"/>
        <v>0</v>
      </c>
      <c r="BS382" s="167">
        <f t="shared" si="1294"/>
        <v>0</v>
      </c>
      <c r="BT382" s="167">
        <f t="shared" si="1294"/>
        <v>0</v>
      </c>
      <c r="BU382" s="167">
        <f t="shared" si="1294"/>
        <v>0</v>
      </c>
      <c r="BV382" s="167">
        <f t="shared" si="1294"/>
        <v>0</v>
      </c>
      <c r="BW382" s="167">
        <f t="shared" si="1294"/>
        <v>0</v>
      </c>
      <c r="BX382" s="167">
        <f t="shared" si="1294"/>
        <v>0</v>
      </c>
      <c r="BZ382" s="167" t="e">
        <f t="shared" ca="1" si="1096"/>
        <v>#REF!</v>
      </c>
      <c r="CA382" s="167" t="e">
        <f t="shared" ca="1" si="1097"/>
        <v>#REF!</v>
      </c>
      <c r="CB382" s="167" t="e">
        <f t="shared" ca="1" si="1098"/>
        <v>#REF!</v>
      </c>
      <c r="CC382" s="167" t="e">
        <f t="shared" ca="1" si="1099"/>
        <v>#REF!</v>
      </c>
      <c r="CD382" s="167" t="e">
        <f t="shared" ca="1" si="1100"/>
        <v>#REF!</v>
      </c>
      <c r="CE382" s="167" t="e">
        <f t="shared" ca="1" si="1101"/>
        <v>#REF!</v>
      </c>
      <c r="CF382" s="167" t="e">
        <f t="shared" ca="1" si="1102"/>
        <v>#REF!</v>
      </c>
      <c r="CG382" s="167" t="e">
        <f t="shared" ca="1" si="1103"/>
        <v>#REF!</v>
      </c>
      <c r="CH382" s="167" t="e">
        <f t="shared" ca="1" si="1104"/>
        <v>#REF!</v>
      </c>
      <c r="CI382" s="167" t="e">
        <f t="shared" ca="1" si="1105"/>
        <v>#REF!</v>
      </c>
      <c r="CJ382" s="167" t="e">
        <f t="shared" ca="1" si="1106"/>
        <v>#REF!</v>
      </c>
      <c r="CK382" s="167" t="e">
        <f t="shared" ca="1" si="1107"/>
        <v>#REF!</v>
      </c>
      <c r="CL382" s="167" t="e">
        <f t="shared" ca="1" si="1108"/>
        <v>#REF!</v>
      </c>
      <c r="CM382" s="167" t="e">
        <f t="shared" ca="1" si="1109"/>
        <v>#REF!</v>
      </c>
      <c r="CN382" s="167" t="e">
        <f t="shared" ca="1" si="1110"/>
        <v>#REF!</v>
      </c>
      <c r="CO382" s="167" t="e">
        <f t="shared" ca="1" si="1111"/>
        <v>#REF!</v>
      </c>
      <c r="CQ382" s="167" t="e">
        <f t="shared" ca="1" si="1112"/>
        <v>#REF!</v>
      </c>
      <c r="CR382" s="167" t="e">
        <f t="shared" ca="1" si="1113"/>
        <v>#REF!</v>
      </c>
      <c r="CS382" s="167" t="e">
        <f t="shared" ca="1" si="1114"/>
        <v>#REF!</v>
      </c>
      <c r="CT382" s="167" t="e">
        <f t="shared" ca="1" si="1115"/>
        <v>#REF!</v>
      </c>
      <c r="CU382" s="167" t="e">
        <f t="shared" ca="1" si="1116"/>
        <v>#REF!</v>
      </c>
      <c r="CV382" s="167" t="e">
        <f t="shared" ca="1" si="1117"/>
        <v>#REF!</v>
      </c>
      <c r="CW382" s="167" t="e">
        <f t="shared" ca="1" si="1118"/>
        <v>#REF!</v>
      </c>
      <c r="CX382" s="167" t="e">
        <f t="shared" ca="1" si="1119"/>
        <v>#REF!</v>
      </c>
      <c r="CY382" s="167" t="e">
        <f t="shared" ca="1" si="1120"/>
        <v>#REF!</v>
      </c>
      <c r="CZ382" s="167" t="e">
        <f t="shared" ca="1" si="1121"/>
        <v>#REF!</v>
      </c>
      <c r="DA382" s="167" t="e">
        <f t="shared" ca="1" si="1122"/>
        <v>#REF!</v>
      </c>
      <c r="DB382" s="167" t="e">
        <f t="shared" ca="1" si="1123"/>
        <v>#REF!</v>
      </c>
      <c r="DC382" s="167" t="e">
        <f t="shared" ca="1" si="1124"/>
        <v>#REF!</v>
      </c>
      <c r="DD382" s="167" t="e">
        <f t="shared" ca="1" si="1125"/>
        <v>#REF!</v>
      </c>
      <c r="DE382" s="167" t="e">
        <f t="shared" ca="1" si="1126"/>
        <v>#REF!</v>
      </c>
      <c r="DF382" s="167" t="e">
        <f t="shared" ca="1" si="1127"/>
        <v>#REF!</v>
      </c>
      <c r="DH382" s="167">
        <f t="shared" si="1128"/>
        <v>0</v>
      </c>
      <c r="DI382" s="167">
        <f t="shared" si="1129"/>
        <v>0</v>
      </c>
      <c r="DJ382" s="167">
        <f t="shared" si="1130"/>
        <v>0</v>
      </c>
      <c r="DK382" s="167">
        <f t="shared" si="1131"/>
        <v>0</v>
      </c>
      <c r="DL382" s="167">
        <f t="shared" si="1132"/>
        <v>0</v>
      </c>
      <c r="DM382" s="167">
        <f t="shared" si="1133"/>
        <v>0</v>
      </c>
      <c r="DN382" s="167">
        <f t="shared" si="1134"/>
        <v>0</v>
      </c>
      <c r="DO382" s="167">
        <f t="shared" si="1135"/>
        <v>0</v>
      </c>
      <c r="DP382" s="167">
        <f t="shared" si="1136"/>
        <v>0</v>
      </c>
      <c r="DQ382" s="167">
        <f t="shared" si="1137"/>
        <v>0</v>
      </c>
      <c r="DR382" s="167">
        <f t="shared" si="1138"/>
        <v>0</v>
      </c>
      <c r="DS382" s="167">
        <f t="shared" si="1139"/>
        <v>0</v>
      </c>
      <c r="DT382" s="167">
        <f t="shared" si="1140"/>
        <v>0</v>
      </c>
      <c r="DU382" s="167">
        <f t="shared" si="1141"/>
        <v>0</v>
      </c>
      <c r="DV382" s="167">
        <f t="shared" si="1142"/>
        <v>0</v>
      </c>
      <c r="DW382" s="167">
        <f t="shared" si="1143"/>
        <v>0</v>
      </c>
      <c r="DY382" s="167" t="e">
        <f t="shared" ca="1" si="1179"/>
        <v>#REF!</v>
      </c>
      <c r="DZ382" s="167" t="e">
        <f t="shared" ca="1" si="1180"/>
        <v>#REF!</v>
      </c>
      <c r="EA382" s="167" t="e">
        <f t="shared" ca="1" si="1181"/>
        <v>#REF!</v>
      </c>
      <c r="EB382" s="167" t="e">
        <f t="shared" ca="1" si="1182"/>
        <v>#REF!</v>
      </c>
      <c r="EC382" s="167" t="e">
        <f t="shared" ca="1" si="1183"/>
        <v>#REF!</v>
      </c>
      <c r="ED382" s="167" t="e">
        <f t="shared" ca="1" si="1184"/>
        <v>#REF!</v>
      </c>
      <c r="EE382" s="167" t="e">
        <f t="shared" ca="1" si="1185"/>
        <v>#REF!</v>
      </c>
      <c r="EF382" s="167" t="e">
        <f t="shared" ca="1" si="1186"/>
        <v>#REF!</v>
      </c>
      <c r="EG382" s="167" t="e">
        <f t="shared" ca="1" si="1187"/>
        <v>#REF!</v>
      </c>
      <c r="EH382" s="167" t="e">
        <f t="shared" ca="1" si="1188"/>
        <v>#REF!</v>
      </c>
      <c r="EI382" s="167" t="e">
        <f t="shared" ca="1" si="1189"/>
        <v>#REF!</v>
      </c>
      <c r="EJ382" s="167" t="e">
        <f t="shared" ca="1" si="1190"/>
        <v>#REF!</v>
      </c>
      <c r="EK382" s="167" t="e">
        <f t="shared" ca="1" si="1191"/>
        <v>#REF!</v>
      </c>
      <c r="EL382" s="167" t="e">
        <f t="shared" ca="1" si="1192"/>
        <v>#REF!</v>
      </c>
      <c r="EM382" s="167" t="e">
        <f t="shared" ca="1" si="1193"/>
        <v>#REF!</v>
      </c>
      <c r="EN382" s="167" t="e">
        <f t="shared" ca="1" si="1194"/>
        <v>#REF!</v>
      </c>
      <c r="EP382" s="167">
        <f t="shared" si="1195"/>
        <v>0</v>
      </c>
      <c r="EQ382" s="167">
        <f t="shared" si="1196"/>
        <v>0</v>
      </c>
      <c r="ER382" s="167">
        <f t="shared" si="1197"/>
        <v>0</v>
      </c>
      <c r="ES382" s="167">
        <f t="shared" si="1198"/>
        <v>0</v>
      </c>
      <c r="ET382" s="167">
        <f t="shared" si="1199"/>
        <v>0</v>
      </c>
      <c r="EU382" s="167">
        <f t="shared" si="1200"/>
        <v>0</v>
      </c>
      <c r="EV382" s="167">
        <f t="shared" si="1201"/>
        <v>0</v>
      </c>
      <c r="EW382" s="167">
        <f t="shared" si="1202"/>
        <v>0</v>
      </c>
      <c r="EX382" s="167">
        <f t="shared" si="1203"/>
        <v>0</v>
      </c>
      <c r="EY382" s="167">
        <f t="shared" si="1204"/>
        <v>0</v>
      </c>
      <c r="EZ382" s="167">
        <f t="shared" si="1205"/>
        <v>0</v>
      </c>
      <c r="FA382" s="167">
        <f t="shared" si="1206"/>
        <v>0</v>
      </c>
      <c r="FB382" s="167">
        <f t="shared" si="1207"/>
        <v>0</v>
      </c>
      <c r="FC382" s="167">
        <f t="shared" si="1208"/>
        <v>0</v>
      </c>
      <c r="FD382" s="167">
        <f t="shared" si="1209"/>
        <v>0</v>
      </c>
      <c r="FE382" s="167">
        <f t="shared" si="1210"/>
        <v>0</v>
      </c>
      <c r="FG382" s="167">
        <f t="shared" si="1211"/>
        <v>0</v>
      </c>
      <c r="FH382" s="167">
        <f t="shared" si="1212"/>
        <v>0</v>
      </c>
      <c r="FI382" s="167">
        <f t="shared" si="1213"/>
        <v>0</v>
      </c>
      <c r="FJ382" s="167">
        <f t="shared" si="1214"/>
        <v>0</v>
      </c>
      <c r="FK382" s="167">
        <f t="shared" si="1215"/>
        <v>0</v>
      </c>
      <c r="FL382" s="167">
        <f t="shared" si="1216"/>
        <v>0</v>
      </c>
      <c r="FM382" s="167">
        <f t="shared" si="1217"/>
        <v>0</v>
      </c>
      <c r="FN382" s="167">
        <f t="shared" si="1218"/>
        <v>0</v>
      </c>
      <c r="FO382" s="167">
        <f t="shared" si="1219"/>
        <v>0</v>
      </c>
      <c r="FP382" s="167">
        <f t="shared" si="1220"/>
        <v>0</v>
      </c>
      <c r="FQ382" s="167">
        <f t="shared" si="1221"/>
        <v>0</v>
      </c>
      <c r="FR382" s="167">
        <f t="shared" si="1222"/>
        <v>0</v>
      </c>
      <c r="FS382" s="167">
        <f t="shared" si="1223"/>
        <v>0</v>
      </c>
      <c r="FT382" s="167">
        <f t="shared" si="1224"/>
        <v>0</v>
      </c>
      <c r="FU382" s="167">
        <f t="shared" si="1225"/>
        <v>0</v>
      </c>
      <c r="FV382" s="167">
        <f t="shared" si="1226"/>
        <v>0</v>
      </c>
      <c r="FX382" s="167">
        <f t="shared" si="1227"/>
        <v>0</v>
      </c>
      <c r="FY382" s="167">
        <f t="shared" si="1228"/>
        <v>0</v>
      </c>
      <c r="FZ382" s="167">
        <f t="shared" si="1229"/>
        <v>0</v>
      </c>
      <c r="GA382" s="167">
        <f t="shared" si="1230"/>
        <v>0</v>
      </c>
      <c r="GB382" s="167">
        <f t="shared" si="1231"/>
        <v>0</v>
      </c>
      <c r="GC382" s="167">
        <f t="shared" si="1232"/>
        <v>0</v>
      </c>
      <c r="GD382" s="167">
        <f t="shared" si="1233"/>
        <v>0</v>
      </c>
      <c r="GE382" s="167">
        <f t="shared" si="1234"/>
        <v>0</v>
      </c>
      <c r="GF382" s="167">
        <f t="shared" si="1235"/>
        <v>0</v>
      </c>
      <c r="GG382" s="167">
        <f t="shared" si="1236"/>
        <v>0</v>
      </c>
      <c r="GH382" s="167">
        <f t="shared" si="1237"/>
        <v>0</v>
      </c>
      <c r="GI382" s="167">
        <f t="shared" si="1238"/>
        <v>0</v>
      </c>
      <c r="GJ382" s="167">
        <f t="shared" si="1239"/>
        <v>0</v>
      </c>
      <c r="GK382" s="167">
        <f t="shared" si="1240"/>
        <v>0</v>
      </c>
      <c r="GL382" s="167">
        <f t="shared" si="1241"/>
        <v>0</v>
      </c>
      <c r="GM382" s="167">
        <f t="shared" si="1242"/>
        <v>0</v>
      </c>
      <c r="GO382" s="167" t="e">
        <f t="shared" ca="1" si="1293"/>
        <v>#REF!</v>
      </c>
      <c r="GP382" s="167" t="e">
        <f t="shared" ca="1" si="1277"/>
        <v>#REF!</v>
      </c>
      <c r="GQ382" s="167" t="e">
        <f t="shared" ca="1" si="1277"/>
        <v>#REF!</v>
      </c>
      <c r="GR382" s="167" t="e">
        <f t="shared" ca="1" si="1277"/>
        <v>#REF!</v>
      </c>
      <c r="GS382" s="167" t="e">
        <f t="shared" ca="1" si="1277"/>
        <v>#REF!</v>
      </c>
      <c r="GT382" s="167" t="e">
        <f t="shared" ca="1" si="1277"/>
        <v>#REF!</v>
      </c>
      <c r="GU382" s="167" t="e">
        <f t="shared" ca="1" si="1277"/>
        <v>#REF!</v>
      </c>
      <c r="GV382" s="167" t="e">
        <f t="shared" ca="1" si="1277"/>
        <v>#REF!</v>
      </c>
      <c r="GW382" s="167" t="e">
        <f t="shared" ca="1" si="1277"/>
        <v>#REF!</v>
      </c>
      <c r="GX382" s="167" t="e">
        <f t="shared" ca="1" si="1277"/>
        <v>#REF!</v>
      </c>
      <c r="GY382" s="167" t="e">
        <f t="shared" ca="1" si="1277"/>
        <v>#REF!</v>
      </c>
      <c r="GZ382" s="167" t="e">
        <f t="shared" ca="1" si="1277"/>
        <v>#REF!</v>
      </c>
      <c r="HA382" s="167" t="e">
        <f t="shared" ca="1" si="1277"/>
        <v>#REF!</v>
      </c>
      <c r="HB382" s="167" t="e">
        <f t="shared" ca="1" si="1277"/>
        <v>#REF!</v>
      </c>
      <c r="HC382" s="167" t="e">
        <f t="shared" ca="1" si="1277"/>
        <v>#REF!</v>
      </c>
      <c r="HD382" s="167" t="e">
        <f t="shared" ca="1" si="1277"/>
        <v>#REF!</v>
      </c>
      <c r="HF382" s="167" t="e">
        <f t="shared" ca="1" si="1144"/>
        <v>#REF!</v>
      </c>
      <c r="HG382" s="167" t="e">
        <f t="shared" ca="1" si="1145"/>
        <v>#REF!</v>
      </c>
      <c r="HH382" s="167" t="e">
        <f t="shared" ca="1" si="1146"/>
        <v>#REF!</v>
      </c>
      <c r="HI382" s="167" t="e">
        <f t="shared" ca="1" si="1147"/>
        <v>#REF!</v>
      </c>
      <c r="HJ382" s="167" t="e">
        <f t="shared" ca="1" si="1148"/>
        <v>#REF!</v>
      </c>
      <c r="HK382" s="167" t="e">
        <f t="shared" ca="1" si="1149"/>
        <v>#REF!</v>
      </c>
      <c r="HL382" s="167" t="e">
        <f t="shared" ca="1" si="1150"/>
        <v>#REF!</v>
      </c>
      <c r="HM382" s="167" t="e">
        <f t="shared" ca="1" si="1151"/>
        <v>#REF!</v>
      </c>
      <c r="HN382" s="167" t="e">
        <f t="shared" ca="1" si="1152"/>
        <v>#REF!</v>
      </c>
      <c r="HO382" s="167" t="e">
        <f t="shared" ca="1" si="1153"/>
        <v>#REF!</v>
      </c>
      <c r="HP382" s="167" t="e">
        <f t="shared" ca="1" si="1154"/>
        <v>#REF!</v>
      </c>
      <c r="HQ382" s="167" t="e">
        <f t="shared" ca="1" si="1155"/>
        <v>#REF!</v>
      </c>
      <c r="HR382" s="167" t="e">
        <f t="shared" ca="1" si="1156"/>
        <v>#REF!</v>
      </c>
      <c r="HS382" s="167" t="e">
        <f t="shared" ca="1" si="1157"/>
        <v>#REF!</v>
      </c>
      <c r="HT382" s="167" t="e">
        <f t="shared" ca="1" si="1158"/>
        <v>#REF!</v>
      </c>
      <c r="HU382" s="167" t="e">
        <f t="shared" ca="1" si="1159"/>
        <v>#REF!</v>
      </c>
      <c r="HW382" s="167" t="e">
        <f t="shared" ca="1" si="1160"/>
        <v>#REF!</v>
      </c>
      <c r="HX382" s="167">
        <f t="shared" si="1161"/>
        <v>0</v>
      </c>
      <c r="HY382" s="167" t="e">
        <f t="shared" ca="1" si="1243"/>
        <v>#REF!</v>
      </c>
      <c r="HZ382" s="219" t="e">
        <f t="shared" ca="1" si="1244"/>
        <v>#REF!</v>
      </c>
    </row>
    <row r="383" spans="1:234" s="48" customFormat="1">
      <c r="A383" s="3" t="s">
        <v>760</v>
      </c>
      <c r="B383" s="202" t="str">
        <f>INDEX('Ref1'!$E:$E,MATCH(A383,'Ref1'!$A:$A,0))</f>
        <v>Winchester</v>
      </c>
      <c r="C383" s="42" t="str">
        <f>INDEX(Data1!B:B,MATCH(A383,Data1!A:A,0))</f>
        <v>SD</v>
      </c>
      <c r="D383" s="253" t="str">
        <f>INDEX(Data1!C:C,MATCH(A383,Data1!A:A,0))</f>
        <v>SE</v>
      </c>
      <c r="E383" s="200" t="str">
        <f>IF($C$6="No","No",IF(COUNTIF(Inputs!$K$359:$K$398,$A383)&gt;0,"Yes","No"))</f>
        <v>No</v>
      </c>
      <c r="F383" s="404"/>
      <c r="G383" s="62">
        <f>INDEX('4_RatesSplit'!K:K,MATCH($A383,'4_RatesSplit'!$A:$A,0))</f>
        <v>0</v>
      </c>
      <c r="H383" s="171">
        <f>INDEX('4_RatesSplit'!L:L,MATCH($A383,'4_RatesSplit'!$A:$A,0))</f>
        <v>0</v>
      </c>
      <c r="I383" s="167">
        <f>INDEX('4_RatesSplit'!M:M,MATCH($A383,'4_RatesSplit'!$A:$A,0))</f>
        <v>0</v>
      </c>
      <c r="J383" s="167">
        <f>INDEX('4_RatesSplit'!N:N,MATCH($A383,'4_RatesSplit'!$A:$A,0))</f>
        <v>0</v>
      </c>
      <c r="K383" s="167">
        <f>INDEX('4_RatesSplit'!O:O,MATCH($A383,'4_RatesSplit'!$A:$A,0))</f>
        <v>0</v>
      </c>
      <c r="L383" s="167">
        <f>INDEX('4_RatesSplit'!P:P,MATCH($A383,'4_RatesSplit'!$A:$A,0))</f>
        <v>0</v>
      </c>
      <c r="M383" s="167">
        <f>INDEX('4_RatesSplit'!Q:Q,MATCH($A383,'4_RatesSplit'!$A:$A,0))</f>
        <v>0</v>
      </c>
      <c r="N383" s="167">
        <f>INDEX('4_RatesSplit'!R:R,MATCH($A383,'4_RatesSplit'!$A:$A,0))</f>
        <v>0</v>
      </c>
      <c r="O383" s="167">
        <f>INDEX('4_RatesSplit'!S:S,MATCH($A383,'4_RatesSplit'!$A:$A,0))</f>
        <v>0</v>
      </c>
      <c r="P383" s="167">
        <f>INDEX('4_RatesSplit'!T:T,MATCH($A383,'4_RatesSplit'!$A:$A,0))</f>
        <v>0</v>
      </c>
      <c r="Q383" s="167">
        <f>INDEX('4_RatesSplit'!U:U,MATCH($A383,'4_RatesSplit'!$A:$A,0))</f>
        <v>0</v>
      </c>
      <c r="R383" s="167">
        <f>INDEX('4_RatesSplit'!V:V,MATCH($A383,'4_RatesSplit'!$A:$A,0))</f>
        <v>0</v>
      </c>
      <c r="S383" s="167">
        <f>INDEX('4_RatesSplit'!W:W,MATCH($A383,'4_RatesSplit'!$A:$A,0))</f>
        <v>0</v>
      </c>
      <c r="T383" s="167">
        <f>INDEX('4_RatesSplit'!X:X,MATCH($A383,'4_RatesSplit'!$A:$A,0))</f>
        <v>0</v>
      </c>
      <c r="U383" s="167">
        <f>INDEX('4_RatesSplit'!Y:Y,MATCH($A383,'4_RatesSplit'!$A:$A,0))</f>
        <v>0</v>
      </c>
      <c r="V383" s="167">
        <f>INDEX('4_RatesSplit'!Z:Z,MATCH($A383,'4_RatesSplit'!$A:$A,0))</f>
        <v>0</v>
      </c>
      <c r="W383" s="167">
        <f>INDEX('4_RatesSplit'!AA:AA,MATCH($A383,'4_RatesSplit'!$A:$A,0))</f>
        <v>0</v>
      </c>
      <c r="X383" s="18"/>
      <c r="Y383" s="168" t="e">
        <f ca="1">INDEX('4_RatesSplit'!AT:AT,MATCH($A383,'4_RatesSplit'!$A:$A,0))</f>
        <v>#REF!</v>
      </c>
      <c r="Z383" s="168" t="e">
        <f ca="1">INDEX('4_RatesSplit'!AU:AU,MATCH($A383,'4_RatesSplit'!$A:$A,0))</f>
        <v>#REF!</v>
      </c>
      <c r="AA383" s="168" t="e">
        <f ca="1">INDEX('4_RatesSplit'!AV:AV,MATCH($A383,'4_RatesSplit'!$A:$A,0))</f>
        <v>#REF!</v>
      </c>
      <c r="AB383" s="168" t="e">
        <f ca="1">INDEX('4_RatesSplit'!AW:AW,MATCH($A383,'4_RatesSplit'!$A:$A,0))</f>
        <v>#REF!</v>
      </c>
      <c r="AC383" s="168" t="e">
        <f ca="1">INDEX('4_RatesSplit'!AX:AX,MATCH($A383,'4_RatesSplit'!$A:$A,0))</f>
        <v>#REF!</v>
      </c>
      <c r="AD383" s="168" t="e">
        <f ca="1">INDEX('4_RatesSplit'!AY:AY,MATCH($A383,'4_RatesSplit'!$A:$A,0))</f>
        <v>#REF!</v>
      </c>
      <c r="AE383" s="168" t="e">
        <f ca="1">INDEX('4_RatesSplit'!AZ:AZ,MATCH($A383,'4_RatesSplit'!$A:$A,0))</f>
        <v>#REF!</v>
      </c>
      <c r="AF383" s="168" t="e">
        <f ca="1">INDEX('4_RatesSplit'!BA:BA,MATCH($A383,'4_RatesSplit'!$A:$A,0))</f>
        <v>#REF!</v>
      </c>
      <c r="AG383" s="168" t="e">
        <f ca="1">INDEX('4_RatesSplit'!BB:BB,MATCH($A383,'4_RatesSplit'!$A:$A,0))</f>
        <v>#REF!</v>
      </c>
      <c r="AH383" s="168" t="e">
        <f ca="1">INDEX('4_RatesSplit'!BC:BC,MATCH($A383,'4_RatesSplit'!$A:$A,0))</f>
        <v>#REF!</v>
      </c>
      <c r="AI383" s="168" t="e">
        <f ca="1">INDEX('4_RatesSplit'!BD:BD,MATCH($A383,'4_RatesSplit'!$A:$A,0))</f>
        <v>#REF!</v>
      </c>
      <c r="AJ383" s="168" t="e">
        <f ca="1">INDEX('4_RatesSplit'!BE:BE,MATCH($A383,'4_RatesSplit'!$A:$A,0))</f>
        <v>#REF!</v>
      </c>
      <c r="AK383" s="168" t="e">
        <f ca="1">INDEX('4_RatesSplit'!BF:BF,MATCH($A383,'4_RatesSplit'!$A:$A,0))</f>
        <v>#REF!</v>
      </c>
      <c r="AL383" s="168" t="e">
        <f ca="1">INDEX('4_RatesSplit'!BG:BG,MATCH($A383,'4_RatesSplit'!$A:$A,0))</f>
        <v>#REF!</v>
      </c>
      <c r="AM383" s="168" t="e">
        <f ca="1">INDEX('4_RatesSplit'!BH:BH,MATCH($A383,'4_RatesSplit'!$A:$A,0))</f>
        <v>#REF!</v>
      </c>
      <c r="AN383" s="198" t="e">
        <f ca="1">INDEX('4_RatesSplit'!BI:BI,MATCH($A383,'4_RatesSplit'!$A:$A,0))</f>
        <v>#REF!</v>
      </c>
      <c r="AO383" s="114"/>
      <c r="AP383" s="167" t="e">
        <f t="shared" ca="1" si="1162"/>
        <v>#REF!</v>
      </c>
      <c r="AQ383" s="167" t="e">
        <f t="shared" ca="1" si="1163"/>
        <v>#REF!</v>
      </c>
      <c r="AR383" s="167" t="e">
        <f t="shared" ca="1" si="1164"/>
        <v>#REF!</v>
      </c>
      <c r="AS383" s="167" t="e">
        <f t="shared" ca="1" si="1165"/>
        <v>#REF!</v>
      </c>
      <c r="AT383" s="167" t="e">
        <f t="shared" ca="1" si="1166"/>
        <v>#REF!</v>
      </c>
      <c r="AU383" s="167" t="e">
        <f t="shared" ca="1" si="1167"/>
        <v>#REF!</v>
      </c>
      <c r="AV383" s="167" t="e">
        <f t="shared" ca="1" si="1168"/>
        <v>#REF!</v>
      </c>
      <c r="AW383" s="167" t="e">
        <f t="shared" ca="1" si="1169"/>
        <v>#REF!</v>
      </c>
      <c r="AX383" s="167" t="e">
        <f t="shared" ca="1" si="1170"/>
        <v>#REF!</v>
      </c>
      <c r="AY383" s="167" t="e">
        <f t="shared" ca="1" si="1171"/>
        <v>#REF!</v>
      </c>
      <c r="AZ383" s="167" t="e">
        <f t="shared" ca="1" si="1172"/>
        <v>#REF!</v>
      </c>
      <c r="BA383" s="167" t="e">
        <f t="shared" ca="1" si="1173"/>
        <v>#REF!</v>
      </c>
      <c r="BB383" s="167" t="e">
        <f t="shared" ca="1" si="1174"/>
        <v>#REF!</v>
      </c>
      <c r="BC383" s="167" t="e">
        <f t="shared" ca="1" si="1175"/>
        <v>#REF!</v>
      </c>
      <c r="BD383" s="167" t="e">
        <f t="shared" ca="1" si="1176"/>
        <v>#REF!</v>
      </c>
      <c r="BE383" s="167" t="e">
        <f t="shared" ca="1" si="1177"/>
        <v>#REF!</v>
      </c>
      <c r="BF383" s="18"/>
      <c r="BG383" s="168">
        <f>INDEX('2_Needs'!$F:$F,MATCH($A383,'2_Needs'!$A:$A,0))</f>
        <v>1.7875113252216105E-4</v>
      </c>
      <c r="BH383" s="114"/>
      <c r="BI383" s="167">
        <f t="shared" ref="BI383:BX383" si="1295">IF(BI$3="reset",$BG383*BI$6,BH383*(1+$C$4))</f>
        <v>0</v>
      </c>
      <c r="BJ383" s="167">
        <f t="shared" si="1295"/>
        <v>0</v>
      </c>
      <c r="BK383" s="167">
        <f t="shared" si="1295"/>
        <v>0</v>
      </c>
      <c r="BL383" s="167">
        <f t="shared" si="1295"/>
        <v>0</v>
      </c>
      <c r="BM383" s="167">
        <f t="shared" si="1295"/>
        <v>0</v>
      </c>
      <c r="BN383" s="167">
        <f t="shared" si="1295"/>
        <v>0</v>
      </c>
      <c r="BO383" s="167">
        <f t="shared" si="1295"/>
        <v>0</v>
      </c>
      <c r="BP383" s="167">
        <f t="shared" si="1295"/>
        <v>0</v>
      </c>
      <c r="BQ383" s="167">
        <f t="shared" si="1295"/>
        <v>0</v>
      </c>
      <c r="BR383" s="167">
        <f t="shared" si="1295"/>
        <v>0</v>
      </c>
      <c r="BS383" s="167">
        <f t="shared" si="1295"/>
        <v>0</v>
      </c>
      <c r="BT383" s="167">
        <f t="shared" si="1295"/>
        <v>0</v>
      </c>
      <c r="BU383" s="167">
        <f t="shared" si="1295"/>
        <v>0</v>
      </c>
      <c r="BV383" s="167">
        <f t="shared" si="1295"/>
        <v>0</v>
      </c>
      <c r="BW383" s="167">
        <f t="shared" si="1295"/>
        <v>0</v>
      </c>
      <c r="BX383" s="167">
        <f t="shared" si="1295"/>
        <v>0</v>
      </c>
      <c r="BZ383" s="167" t="e">
        <f t="shared" ca="1" si="1096"/>
        <v>#REF!</v>
      </c>
      <c r="CA383" s="167" t="e">
        <f t="shared" ca="1" si="1097"/>
        <v>#REF!</v>
      </c>
      <c r="CB383" s="167" t="e">
        <f t="shared" ca="1" si="1098"/>
        <v>#REF!</v>
      </c>
      <c r="CC383" s="167" t="e">
        <f t="shared" ca="1" si="1099"/>
        <v>#REF!</v>
      </c>
      <c r="CD383" s="167" t="e">
        <f t="shared" ca="1" si="1100"/>
        <v>#REF!</v>
      </c>
      <c r="CE383" s="167" t="e">
        <f t="shared" ca="1" si="1101"/>
        <v>#REF!</v>
      </c>
      <c r="CF383" s="167" t="e">
        <f t="shared" ca="1" si="1102"/>
        <v>#REF!</v>
      </c>
      <c r="CG383" s="167" t="e">
        <f t="shared" ca="1" si="1103"/>
        <v>#REF!</v>
      </c>
      <c r="CH383" s="167" t="e">
        <f t="shared" ca="1" si="1104"/>
        <v>#REF!</v>
      </c>
      <c r="CI383" s="167" t="e">
        <f t="shared" ca="1" si="1105"/>
        <v>#REF!</v>
      </c>
      <c r="CJ383" s="167" t="e">
        <f t="shared" ca="1" si="1106"/>
        <v>#REF!</v>
      </c>
      <c r="CK383" s="167" t="e">
        <f t="shared" ca="1" si="1107"/>
        <v>#REF!</v>
      </c>
      <c r="CL383" s="167" t="e">
        <f t="shared" ca="1" si="1108"/>
        <v>#REF!</v>
      </c>
      <c r="CM383" s="167" t="e">
        <f t="shared" ca="1" si="1109"/>
        <v>#REF!</v>
      </c>
      <c r="CN383" s="167" t="e">
        <f t="shared" ca="1" si="1110"/>
        <v>#REF!</v>
      </c>
      <c r="CO383" s="167" t="e">
        <f t="shared" ca="1" si="1111"/>
        <v>#REF!</v>
      </c>
      <c r="CQ383" s="167" t="e">
        <f t="shared" ca="1" si="1112"/>
        <v>#REF!</v>
      </c>
      <c r="CR383" s="167" t="e">
        <f t="shared" ca="1" si="1113"/>
        <v>#REF!</v>
      </c>
      <c r="CS383" s="167" t="e">
        <f t="shared" ca="1" si="1114"/>
        <v>#REF!</v>
      </c>
      <c r="CT383" s="167" t="e">
        <f t="shared" ca="1" si="1115"/>
        <v>#REF!</v>
      </c>
      <c r="CU383" s="167" t="e">
        <f t="shared" ca="1" si="1116"/>
        <v>#REF!</v>
      </c>
      <c r="CV383" s="167" t="e">
        <f t="shared" ca="1" si="1117"/>
        <v>#REF!</v>
      </c>
      <c r="CW383" s="167" t="e">
        <f t="shared" ca="1" si="1118"/>
        <v>#REF!</v>
      </c>
      <c r="CX383" s="167" t="e">
        <f t="shared" ca="1" si="1119"/>
        <v>#REF!</v>
      </c>
      <c r="CY383" s="167" t="e">
        <f t="shared" ca="1" si="1120"/>
        <v>#REF!</v>
      </c>
      <c r="CZ383" s="167" t="e">
        <f t="shared" ca="1" si="1121"/>
        <v>#REF!</v>
      </c>
      <c r="DA383" s="167" t="e">
        <f t="shared" ca="1" si="1122"/>
        <v>#REF!</v>
      </c>
      <c r="DB383" s="167" t="e">
        <f t="shared" ca="1" si="1123"/>
        <v>#REF!</v>
      </c>
      <c r="DC383" s="167" t="e">
        <f t="shared" ca="1" si="1124"/>
        <v>#REF!</v>
      </c>
      <c r="DD383" s="167" t="e">
        <f t="shared" ca="1" si="1125"/>
        <v>#REF!</v>
      </c>
      <c r="DE383" s="167" t="e">
        <f t="shared" ca="1" si="1126"/>
        <v>#REF!</v>
      </c>
      <c r="DF383" s="167" t="e">
        <f t="shared" ca="1" si="1127"/>
        <v>#REF!</v>
      </c>
      <c r="DH383" s="167">
        <f t="shared" si="1128"/>
        <v>0</v>
      </c>
      <c r="DI383" s="167">
        <f t="shared" si="1129"/>
        <v>0</v>
      </c>
      <c r="DJ383" s="167">
        <f t="shared" si="1130"/>
        <v>0</v>
      </c>
      <c r="DK383" s="167">
        <f t="shared" si="1131"/>
        <v>0</v>
      </c>
      <c r="DL383" s="167">
        <f t="shared" si="1132"/>
        <v>0</v>
      </c>
      <c r="DM383" s="167">
        <f t="shared" si="1133"/>
        <v>0</v>
      </c>
      <c r="DN383" s="167">
        <f t="shared" si="1134"/>
        <v>0</v>
      </c>
      <c r="DO383" s="167">
        <f t="shared" si="1135"/>
        <v>0</v>
      </c>
      <c r="DP383" s="167">
        <f t="shared" si="1136"/>
        <v>0</v>
      </c>
      <c r="DQ383" s="167">
        <f t="shared" si="1137"/>
        <v>0</v>
      </c>
      <c r="DR383" s="167">
        <f t="shared" si="1138"/>
        <v>0</v>
      </c>
      <c r="DS383" s="167">
        <f t="shared" si="1139"/>
        <v>0</v>
      </c>
      <c r="DT383" s="167">
        <f t="shared" si="1140"/>
        <v>0</v>
      </c>
      <c r="DU383" s="167">
        <f t="shared" si="1141"/>
        <v>0</v>
      </c>
      <c r="DV383" s="167">
        <f t="shared" si="1142"/>
        <v>0</v>
      </c>
      <c r="DW383" s="167">
        <f t="shared" si="1143"/>
        <v>0</v>
      </c>
      <c r="DY383" s="167" t="e">
        <f t="shared" ca="1" si="1179"/>
        <v>#REF!</v>
      </c>
      <c r="DZ383" s="167" t="e">
        <f t="shared" ca="1" si="1180"/>
        <v>#REF!</v>
      </c>
      <c r="EA383" s="167" t="e">
        <f t="shared" ca="1" si="1181"/>
        <v>#REF!</v>
      </c>
      <c r="EB383" s="167" t="e">
        <f t="shared" ca="1" si="1182"/>
        <v>#REF!</v>
      </c>
      <c r="EC383" s="167" t="e">
        <f t="shared" ca="1" si="1183"/>
        <v>#REF!</v>
      </c>
      <c r="ED383" s="167" t="e">
        <f t="shared" ca="1" si="1184"/>
        <v>#REF!</v>
      </c>
      <c r="EE383" s="167" t="e">
        <f t="shared" ca="1" si="1185"/>
        <v>#REF!</v>
      </c>
      <c r="EF383" s="167" t="e">
        <f t="shared" ca="1" si="1186"/>
        <v>#REF!</v>
      </c>
      <c r="EG383" s="167" t="e">
        <f t="shared" ca="1" si="1187"/>
        <v>#REF!</v>
      </c>
      <c r="EH383" s="167" t="e">
        <f t="shared" ca="1" si="1188"/>
        <v>#REF!</v>
      </c>
      <c r="EI383" s="167" t="e">
        <f t="shared" ca="1" si="1189"/>
        <v>#REF!</v>
      </c>
      <c r="EJ383" s="167" t="e">
        <f t="shared" ca="1" si="1190"/>
        <v>#REF!</v>
      </c>
      <c r="EK383" s="167" t="e">
        <f t="shared" ca="1" si="1191"/>
        <v>#REF!</v>
      </c>
      <c r="EL383" s="167" t="e">
        <f t="shared" ca="1" si="1192"/>
        <v>#REF!</v>
      </c>
      <c r="EM383" s="167" t="e">
        <f t="shared" ca="1" si="1193"/>
        <v>#REF!</v>
      </c>
      <c r="EN383" s="167" t="e">
        <f t="shared" ca="1" si="1194"/>
        <v>#REF!</v>
      </c>
      <c r="EP383" s="167">
        <f t="shared" si="1195"/>
        <v>0</v>
      </c>
      <c r="EQ383" s="167">
        <f t="shared" si="1196"/>
        <v>0</v>
      </c>
      <c r="ER383" s="167">
        <f t="shared" si="1197"/>
        <v>0</v>
      </c>
      <c r="ES383" s="167">
        <f t="shared" si="1198"/>
        <v>0</v>
      </c>
      <c r="ET383" s="167">
        <f t="shared" si="1199"/>
        <v>0</v>
      </c>
      <c r="EU383" s="167">
        <f t="shared" si="1200"/>
        <v>0</v>
      </c>
      <c r="EV383" s="167">
        <f t="shared" si="1201"/>
        <v>0</v>
      </c>
      <c r="EW383" s="167">
        <f t="shared" si="1202"/>
        <v>0</v>
      </c>
      <c r="EX383" s="167">
        <f t="shared" si="1203"/>
        <v>0</v>
      </c>
      <c r="EY383" s="167">
        <f t="shared" si="1204"/>
        <v>0</v>
      </c>
      <c r="EZ383" s="167">
        <f t="shared" si="1205"/>
        <v>0</v>
      </c>
      <c r="FA383" s="167">
        <f t="shared" si="1206"/>
        <v>0</v>
      </c>
      <c r="FB383" s="167">
        <f t="shared" si="1207"/>
        <v>0</v>
      </c>
      <c r="FC383" s="167">
        <f t="shared" si="1208"/>
        <v>0</v>
      </c>
      <c r="FD383" s="167">
        <f t="shared" si="1209"/>
        <v>0</v>
      </c>
      <c r="FE383" s="167">
        <f t="shared" si="1210"/>
        <v>0</v>
      </c>
      <c r="FG383" s="167">
        <f t="shared" si="1211"/>
        <v>0</v>
      </c>
      <c r="FH383" s="167">
        <f t="shared" si="1212"/>
        <v>0</v>
      </c>
      <c r="FI383" s="167">
        <f t="shared" si="1213"/>
        <v>0</v>
      </c>
      <c r="FJ383" s="167">
        <f t="shared" si="1214"/>
        <v>0</v>
      </c>
      <c r="FK383" s="167">
        <f t="shared" si="1215"/>
        <v>0</v>
      </c>
      <c r="FL383" s="167">
        <f t="shared" si="1216"/>
        <v>0</v>
      </c>
      <c r="FM383" s="167">
        <f t="shared" si="1217"/>
        <v>0</v>
      </c>
      <c r="FN383" s="167">
        <f t="shared" si="1218"/>
        <v>0</v>
      </c>
      <c r="FO383" s="167">
        <f t="shared" si="1219"/>
        <v>0</v>
      </c>
      <c r="FP383" s="167">
        <f t="shared" si="1220"/>
        <v>0</v>
      </c>
      <c r="FQ383" s="167">
        <f t="shared" si="1221"/>
        <v>0</v>
      </c>
      <c r="FR383" s="167">
        <f t="shared" si="1222"/>
        <v>0</v>
      </c>
      <c r="FS383" s="167">
        <f t="shared" si="1223"/>
        <v>0</v>
      </c>
      <c r="FT383" s="167">
        <f t="shared" si="1224"/>
        <v>0</v>
      </c>
      <c r="FU383" s="167">
        <f t="shared" si="1225"/>
        <v>0</v>
      </c>
      <c r="FV383" s="167">
        <f t="shared" si="1226"/>
        <v>0</v>
      </c>
      <c r="FX383" s="167">
        <f t="shared" si="1227"/>
        <v>0</v>
      </c>
      <c r="FY383" s="167">
        <f t="shared" si="1228"/>
        <v>0</v>
      </c>
      <c r="FZ383" s="167">
        <f t="shared" si="1229"/>
        <v>0</v>
      </c>
      <c r="GA383" s="167">
        <f t="shared" si="1230"/>
        <v>0</v>
      </c>
      <c r="GB383" s="167">
        <f t="shared" si="1231"/>
        <v>0</v>
      </c>
      <c r="GC383" s="167">
        <f t="shared" si="1232"/>
        <v>0</v>
      </c>
      <c r="GD383" s="167">
        <f t="shared" si="1233"/>
        <v>0</v>
      </c>
      <c r="GE383" s="167">
        <f t="shared" si="1234"/>
        <v>0</v>
      </c>
      <c r="GF383" s="167">
        <f t="shared" si="1235"/>
        <v>0</v>
      </c>
      <c r="GG383" s="167">
        <f t="shared" si="1236"/>
        <v>0</v>
      </c>
      <c r="GH383" s="167">
        <f t="shared" si="1237"/>
        <v>0</v>
      </c>
      <c r="GI383" s="167">
        <f t="shared" si="1238"/>
        <v>0</v>
      </c>
      <c r="GJ383" s="167">
        <f t="shared" si="1239"/>
        <v>0</v>
      </c>
      <c r="GK383" s="167">
        <f t="shared" si="1240"/>
        <v>0</v>
      </c>
      <c r="GL383" s="167">
        <f t="shared" si="1241"/>
        <v>0</v>
      </c>
      <c r="GM383" s="167">
        <f t="shared" si="1242"/>
        <v>0</v>
      </c>
      <c r="GO383" s="167" t="e">
        <f t="shared" ca="1" si="1293"/>
        <v>#REF!</v>
      </c>
      <c r="GP383" s="167" t="e">
        <f t="shared" ca="1" si="1277"/>
        <v>#REF!</v>
      </c>
      <c r="GQ383" s="167" t="e">
        <f t="shared" ca="1" si="1277"/>
        <v>#REF!</v>
      </c>
      <c r="GR383" s="167" t="e">
        <f t="shared" ca="1" si="1277"/>
        <v>#REF!</v>
      </c>
      <c r="GS383" s="167" t="e">
        <f t="shared" ca="1" si="1277"/>
        <v>#REF!</v>
      </c>
      <c r="GT383" s="167" t="e">
        <f t="shared" ca="1" si="1277"/>
        <v>#REF!</v>
      </c>
      <c r="GU383" s="167" t="e">
        <f t="shared" ca="1" si="1277"/>
        <v>#REF!</v>
      </c>
      <c r="GV383" s="167" t="e">
        <f t="shared" ca="1" si="1277"/>
        <v>#REF!</v>
      </c>
      <c r="GW383" s="167" t="e">
        <f t="shared" ca="1" si="1277"/>
        <v>#REF!</v>
      </c>
      <c r="GX383" s="167" t="e">
        <f t="shared" ca="1" si="1277"/>
        <v>#REF!</v>
      </c>
      <c r="GY383" s="167" t="e">
        <f t="shared" ca="1" si="1277"/>
        <v>#REF!</v>
      </c>
      <c r="GZ383" s="167" t="e">
        <f t="shared" ca="1" si="1277"/>
        <v>#REF!</v>
      </c>
      <c r="HA383" s="167" t="e">
        <f t="shared" ca="1" si="1277"/>
        <v>#REF!</v>
      </c>
      <c r="HB383" s="167" t="e">
        <f t="shared" ca="1" si="1277"/>
        <v>#REF!</v>
      </c>
      <c r="HC383" s="167" t="e">
        <f t="shared" ca="1" si="1277"/>
        <v>#REF!</v>
      </c>
      <c r="HD383" s="167" t="e">
        <f t="shared" ref="GP383:HD396" ca="1" si="1296">HD$3*$BG383</f>
        <v>#REF!</v>
      </c>
      <c r="HF383" s="167" t="e">
        <f t="shared" ca="1" si="1144"/>
        <v>#REF!</v>
      </c>
      <c r="HG383" s="167" t="e">
        <f t="shared" ca="1" si="1145"/>
        <v>#REF!</v>
      </c>
      <c r="HH383" s="167" t="e">
        <f t="shared" ca="1" si="1146"/>
        <v>#REF!</v>
      </c>
      <c r="HI383" s="167" t="e">
        <f t="shared" ca="1" si="1147"/>
        <v>#REF!</v>
      </c>
      <c r="HJ383" s="167" t="e">
        <f t="shared" ca="1" si="1148"/>
        <v>#REF!</v>
      </c>
      <c r="HK383" s="167" t="e">
        <f t="shared" ca="1" si="1149"/>
        <v>#REF!</v>
      </c>
      <c r="HL383" s="167" t="e">
        <f t="shared" ca="1" si="1150"/>
        <v>#REF!</v>
      </c>
      <c r="HM383" s="167" t="e">
        <f t="shared" ca="1" si="1151"/>
        <v>#REF!</v>
      </c>
      <c r="HN383" s="167" t="e">
        <f t="shared" ca="1" si="1152"/>
        <v>#REF!</v>
      </c>
      <c r="HO383" s="167" t="e">
        <f t="shared" ca="1" si="1153"/>
        <v>#REF!</v>
      </c>
      <c r="HP383" s="167" t="e">
        <f t="shared" ca="1" si="1154"/>
        <v>#REF!</v>
      </c>
      <c r="HQ383" s="167" t="e">
        <f t="shared" ca="1" si="1155"/>
        <v>#REF!</v>
      </c>
      <c r="HR383" s="167" t="e">
        <f t="shared" ca="1" si="1156"/>
        <v>#REF!</v>
      </c>
      <c r="HS383" s="167" t="e">
        <f t="shared" ca="1" si="1157"/>
        <v>#REF!</v>
      </c>
      <c r="HT383" s="167" t="e">
        <f t="shared" ca="1" si="1158"/>
        <v>#REF!</v>
      </c>
      <c r="HU383" s="167" t="e">
        <f t="shared" ca="1" si="1159"/>
        <v>#REF!</v>
      </c>
      <c r="HW383" s="167" t="e">
        <f t="shared" ca="1" si="1160"/>
        <v>#REF!</v>
      </c>
      <c r="HX383" s="167">
        <f t="shared" si="1161"/>
        <v>0</v>
      </c>
      <c r="HY383" s="167" t="e">
        <f t="shared" ca="1" si="1243"/>
        <v>#REF!</v>
      </c>
      <c r="HZ383" s="219" t="e">
        <f t="shared" ca="1" si="1244"/>
        <v>#REF!</v>
      </c>
    </row>
    <row r="384" spans="1:234" s="48" customFormat="1">
      <c r="A384" s="3" t="s">
        <v>762</v>
      </c>
      <c r="B384" s="202" t="str">
        <f>INDEX('Ref1'!$E:$E,MATCH(A384,'Ref1'!$A:$A,0))</f>
        <v>Windsor and Maidenhead</v>
      </c>
      <c r="C384" s="42" t="str">
        <f>INDEX(Data1!B:B,MATCH(A384,Data1!A:A,0))</f>
        <v>UNINFIR</v>
      </c>
      <c r="D384" s="253" t="str">
        <f>INDEX(Data1!C:C,MATCH(A384,Data1!A:A,0))</f>
        <v>SE</v>
      </c>
      <c r="E384" s="200" t="str">
        <f>IF($C$6="No","No",IF(COUNTIF(Inputs!$K$359:$K$398,$A384)&gt;0,"Yes","No"))</f>
        <v>No</v>
      </c>
      <c r="F384" s="404"/>
      <c r="G384" s="62">
        <f>INDEX('4_RatesSplit'!K:K,MATCH($A384,'4_RatesSplit'!$A:$A,0))</f>
        <v>0</v>
      </c>
      <c r="H384" s="171">
        <f>INDEX('4_RatesSplit'!L:L,MATCH($A384,'4_RatesSplit'!$A:$A,0))</f>
        <v>0</v>
      </c>
      <c r="I384" s="167">
        <f>INDEX('4_RatesSplit'!M:M,MATCH($A384,'4_RatesSplit'!$A:$A,0))</f>
        <v>0</v>
      </c>
      <c r="J384" s="167">
        <f>INDEX('4_RatesSplit'!N:N,MATCH($A384,'4_RatesSplit'!$A:$A,0))</f>
        <v>0</v>
      </c>
      <c r="K384" s="167">
        <f>INDEX('4_RatesSplit'!O:O,MATCH($A384,'4_RatesSplit'!$A:$A,0))</f>
        <v>0</v>
      </c>
      <c r="L384" s="167">
        <f>INDEX('4_RatesSplit'!P:P,MATCH($A384,'4_RatesSplit'!$A:$A,0))</f>
        <v>0</v>
      </c>
      <c r="M384" s="167">
        <f>INDEX('4_RatesSplit'!Q:Q,MATCH($A384,'4_RatesSplit'!$A:$A,0))</f>
        <v>0</v>
      </c>
      <c r="N384" s="167">
        <f>INDEX('4_RatesSplit'!R:R,MATCH($A384,'4_RatesSplit'!$A:$A,0))</f>
        <v>0</v>
      </c>
      <c r="O384" s="167">
        <f>INDEX('4_RatesSplit'!S:S,MATCH($A384,'4_RatesSplit'!$A:$A,0))</f>
        <v>0</v>
      </c>
      <c r="P384" s="167">
        <f>INDEX('4_RatesSplit'!T:T,MATCH($A384,'4_RatesSplit'!$A:$A,0))</f>
        <v>0</v>
      </c>
      <c r="Q384" s="167">
        <f>INDEX('4_RatesSplit'!U:U,MATCH($A384,'4_RatesSplit'!$A:$A,0))</f>
        <v>0</v>
      </c>
      <c r="R384" s="167">
        <f>INDEX('4_RatesSplit'!V:V,MATCH($A384,'4_RatesSplit'!$A:$A,0))</f>
        <v>0</v>
      </c>
      <c r="S384" s="167">
        <f>INDEX('4_RatesSplit'!W:W,MATCH($A384,'4_RatesSplit'!$A:$A,0))</f>
        <v>0</v>
      </c>
      <c r="T384" s="167">
        <f>INDEX('4_RatesSplit'!X:X,MATCH($A384,'4_RatesSplit'!$A:$A,0))</f>
        <v>0</v>
      </c>
      <c r="U384" s="167">
        <f>INDEX('4_RatesSplit'!Y:Y,MATCH($A384,'4_RatesSplit'!$A:$A,0))</f>
        <v>0</v>
      </c>
      <c r="V384" s="167">
        <f>INDEX('4_RatesSplit'!Z:Z,MATCH($A384,'4_RatesSplit'!$A:$A,0))</f>
        <v>0</v>
      </c>
      <c r="W384" s="167">
        <f>INDEX('4_RatesSplit'!AA:AA,MATCH($A384,'4_RatesSplit'!$A:$A,0))</f>
        <v>0</v>
      </c>
      <c r="X384" s="18"/>
      <c r="Y384" s="168" t="e">
        <f ca="1">INDEX('4_RatesSplit'!AT:AT,MATCH($A384,'4_RatesSplit'!$A:$A,0))</f>
        <v>#REF!</v>
      </c>
      <c r="Z384" s="168" t="e">
        <f ca="1">INDEX('4_RatesSplit'!AU:AU,MATCH($A384,'4_RatesSplit'!$A:$A,0))</f>
        <v>#REF!</v>
      </c>
      <c r="AA384" s="168" t="e">
        <f ca="1">INDEX('4_RatesSplit'!AV:AV,MATCH($A384,'4_RatesSplit'!$A:$A,0))</f>
        <v>#REF!</v>
      </c>
      <c r="AB384" s="168" t="e">
        <f ca="1">INDEX('4_RatesSplit'!AW:AW,MATCH($A384,'4_RatesSplit'!$A:$A,0))</f>
        <v>#REF!</v>
      </c>
      <c r="AC384" s="168" t="e">
        <f ca="1">INDEX('4_RatesSplit'!AX:AX,MATCH($A384,'4_RatesSplit'!$A:$A,0))</f>
        <v>#REF!</v>
      </c>
      <c r="AD384" s="168" t="e">
        <f ca="1">INDEX('4_RatesSplit'!AY:AY,MATCH($A384,'4_RatesSplit'!$A:$A,0))</f>
        <v>#REF!</v>
      </c>
      <c r="AE384" s="168" t="e">
        <f ca="1">INDEX('4_RatesSplit'!AZ:AZ,MATCH($A384,'4_RatesSplit'!$A:$A,0))</f>
        <v>#REF!</v>
      </c>
      <c r="AF384" s="168" t="e">
        <f ca="1">INDEX('4_RatesSplit'!BA:BA,MATCH($A384,'4_RatesSplit'!$A:$A,0))</f>
        <v>#REF!</v>
      </c>
      <c r="AG384" s="168" t="e">
        <f ca="1">INDEX('4_RatesSplit'!BB:BB,MATCH($A384,'4_RatesSplit'!$A:$A,0))</f>
        <v>#REF!</v>
      </c>
      <c r="AH384" s="168" t="e">
        <f ca="1">INDEX('4_RatesSplit'!BC:BC,MATCH($A384,'4_RatesSplit'!$A:$A,0))</f>
        <v>#REF!</v>
      </c>
      <c r="AI384" s="168" t="e">
        <f ca="1">INDEX('4_RatesSplit'!BD:BD,MATCH($A384,'4_RatesSplit'!$A:$A,0))</f>
        <v>#REF!</v>
      </c>
      <c r="AJ384" s="168" t="e">
        <f ca="1">INDEX('4_RatesSplit'!BE:BE,MATCH($A384,'4_RatesSplit'!$A:$A,0))</f>
        <v>#REF!</v>
      </c>
      <c r="AK384" s="168" t="e">
        <f ca="1">INDEX('4_RatesSplit'!BF:BF,MATCH($A384,'4_RatesSplit'!$A:$A,0))</f>
        <v>#REF!</v>
      </c>
      <c r="AL384" s="168" t="e">
        <f ca="1">INDEX('4_RatesSplit'!BG:BG,MATCH($A384,'4_RatesSplit'!$A:$A,0))</f>
        <v>#REF!</v>
      </c>
      <c r="AM384" s="168" t="e">
        <f ca="1">INDEX('4_RatesSplit'!BH:BH,MATCH($A384,'4_RatesSplit'!$A:$A,0))</f>
        <v>#REF!</v>
      </c>
      <c r="AN384" s="198" t="e">
        <f ca="1">INDEX('4_RatesSplit'!BI:BI,MATCH($A384,'4_RatesSplit'!$A:$A,0))</f>
        <v>#REF!</v>
      </c>
      <c r="AO384" s="114"/>
      <c r="AP384" s="167" t="e">
        <f t="shared" ca="1" si="1162"/>
        <v>#REF!</v>
      </c>
      <c r="AQ384" s="167" t="e">
        <f t="shared" ca="1" si="1163"/>
        <v>#REF!</v>
      </c>
      <c r="AR384" s="167" t="e">
        <f t="shared" ca="1" si="1164"/>
        <v>#REF!</v>
      </c>
      <c r="AS384" s="167" t="e">
        <f t="shared" ca="1" si="1165"/>
        <v>#REF!</v>
      </c>
      <c r="AT384" s="167" t="e">
        <f t="shared" ca="1" si="1166"/>
        <v>#REF!</v>
      </c>
      <c r="AU384" s="167" t="e">
        <f t="shared" ca="1" si="1167"/>
        <v>#REF!</v>
      </c>
      <c r="AV384" s="167" t="e">
        <f t="shared" ca="1" si="1168"/>
        <v>#REF!</v>
      </c>
      <c r="AW384" s="167" t="e">
        <f t="shared" ca="1" si="1169"/>
        <v>#REF!</v>
      </c>
      <c r="AX384" s="167" t="e">
        <f t="shared" ca="1" si="1170"/>
        <v>#REF!</v>
      </c>
      <c r="AY384" s="167" t="e">
        <f t="shared" ca="1" si="1171"/>
        <v>#REF!</v>
      </c>
      <c r="AZ384" s="167" t="e">
        <f t="shared" ca="1" si="1172"/>
        <v>#REF!</v>
      </c>
      <c r="BA384" s="167" t="e">
        <f t="shared" ca="1" si="1173"/>
        <v>#REF!</v>
      </c>
      <c r="BB384" s="167" t="e">
        <f t="shared" ca="1" si="1174"/>
        <v>#REF!</v>
      </c>
      <c r="BC384" s="167" t="e">
        <f t="shared" ca="1" si="1175"/>
        <v>#REF!</v>
      </c>
      <c r="BD384" s="167" t="e">
        <f t="shared" ca="1" si="1176"/>
        <v>#REF!</v>
      </c>
      <c r="BE384" s="167" t="e">
        <f t="shared" ca="1" si="1177"/>
        <v>#REF!</v>
      </c>
      <c r="BF384" s="18"/>
      <c r="BG384" s="168">
        <f>INDEX('2_Needs'!$F:$F,MATCH($A384,'2_Needs'!$A:$A,0))</f>
        <v>1.0201953272777572E-3</v>
      </c>
      <c r="BH384" s="114"/>
      <c r="BI384" s="167">
        <f t="shared" ref="BI384:BX384" si="1297">IF(BI$3="reset",$BG384*BI$6,BH384*(1+$C$4))</f>
        <v>0</v>
      </c>
      <c r="BJ384" s="167">
        <f t="shared" si="1297"/>
        <v>0</v>
      </c>
      <c r="BK384" s="167">
        <f t="shared" si="1297"/>
        <v>0</v>
      </c>
      <c r="BL384" s="167">
        <f t="shared" si="1297"/>
        <v>0</v>
      </c>
      <c r="BM384" s="167">
        <f t="shared" si="1297"/>
        <v>0</v>
      </c>
      <c r="BN384" s="167">
        <f t="shared" si="1297"/>
        <v>0</v>
      </c>
      <c r="BO384" s="167">
        <f t="shared" si="1297"/>
        <v>0</v>
      </c>
      <c r="BP384" s="167">
        <f t="shared" si="1297"/>
        <v>0</v>
      </c>
      <c r="BQ384" s="167">
        <f t="shared" si="1297"/>
        <v>0</v>
      </c>
      <c r="BR384" s="167">
        <f t="shared" si="1297"/>
        <v>0</v>
      </c>
      <c r="BS384" s="167">
        <f t="shared" si="1297"/>
        <v>0</v>
      </c>
      <c r="BT384" s="167">
        <f t="shared" si="1297"/>
        <v>0</v>
      </c>
      <c r="BU384" s="167">
        <f t="shared" si="1297"/>
        <v>0</v>
      </c>
      <c r="BV384" s="167">
        <f t="shared" si="1297"/>
        <v>0</v>
      </c>
      <c r="BW384" s="167">
        <f t="shared" si="1297"/>
        <v>0</v>
      </c>
      <c r="BX384" s="167">
        <f t="shared" si="1297"/>
        <v>0</v>
      </c>
      <c r="BZ384" s="167" t="e">
        <f t="shared" ca="1" si="1096"/>
        <v>#REF!</v>
      </c>
      <c r="CA384" s="167" t="e">
        <f t="shared" ca="1" si="1097"/>
        <v>#REF!</v>
      </c>
      <c r="CB384" s="167" t="e">
        <f t="shared" ca="1" si="1098"/>
        <v>#REF!</v>
      </c>
      <c r="CC384" s="167" t="e">
        <f t="shared" ca="1" si="1099"/>
        <v>#REF!</v>
      </c>
      <c r="CD384" s="167" t="e">
        <f t="shared" ca="1" si="1100"/>
        <v>#REF!</v>
      </c>
      <c r="CE384" s="167" t="e">
        <f t="shared" ca="1" si="1101"/>
        <v>#REF!</v>
      </c>
      <c r="CF384" s="167" t="e">
        <f t="shared" ca="1" si="1102"/>
        <v>#REF!</v>
      </c>
      <c r="CG384" s="167" t="e">
        <f t="shared" ca="1" si="1103"/>
        <v>#REF!</v>
      </c>
      <c r="CH384" s="167" t="e">
        <f t="shared" ca="1" si="1104"/>
        <v>#REF!</v>
      </c>
      <c r="CI384" s="167" t="e">
        <f t="shared" ca="1" si="1105"/>
        <v>#REF!</v>
      </c>
      <c r="CJ384" s="167" t="e">
        <f t="shared" ca="1" si="1106"/>
        <v>#REF!</v>
      </c>
      <c r="CK384" s="167" t="e">
        <f t="shared" ca="1" si="1107"/>
        <v>#REF!</v>
      </c>
      <c r="CL384" s="167" t="e">
        <f t="shared" ca="1" si="1108"/>
        <v>#REF!</v>
      </c>
      <c r="CM384" s="167" t="e">
        <f t="shared" ca="1" si="1109"/>
        <v>#REF!</v>
      </c>
      <c r="CN384" s="167" t="e">
        <f t="shared" ca="1" si="1110"/>
        <v>#REF!</v>
      </c>
      <c r="CO384" s="167" t="e">
        <f t="shared" ca="1" si="1111"/>
        <v>#REF!</v>
      </c>
      <c r="CQ384" s="167" t="e">
        <f t="shared" ca="1" si="1112"/>
        <v>#REF!</v>
      </c>
      <c r="CR384" s="167" t="e">
        <f t="shared" ca="1" si="1113"/>
        <v>#REF!</v>
      </c>
      <c r="CS384" s="167" t="e">
        <f t="shared" ca="1" si="1114"/>
        <v>#REF!</v>
      </c>
      <c r="CT384" s="167" t="e">
        <f t="shared" ca="1" si="1115"/>
        <v>#REF!</v>
      </c>
      <c r="CU384" s="167" t="e">
        <f t="shared" ca="1" si="1116"/>
        <v>#REF!</v>
      </c>
      <c r="CV384" s="167" t="e">
        <f t="shared" ca="1" si="1117"/>
        <v>#REF!</v>
      </c>
      <c r="CW384" s="167" t="e">
        <f t="shared" ca="1" si="1118"/>
        <v>#REF!</v>
      </c>
      <c r="CX384" s="167" t="e">
        <f t="shared" ca="1" si="1119"/>
        <v>#REF!</v>
      </c>
      <c r="CY384" s="167" t="e">
        <f t="shared" ca="1" si="1120"/>
        <v>#REF!</v>
      </c>
      <c r="CZ384" s="167" t="e">
        <f t="shared" ca="1" si="1121"/>
        <v>#REF!</v>
      </c>
      <c r="DA384" s="167" t="e">
        <f t="shared" ca="1" si="1122"/>
        <v>#REF!</v>
      </c>
      <c r="DB384" s="167" t="e">
        <f t="shared" ca="1" si="1123"/>
        <v>#REF!</v>
      </c>
      <c r="DC384" s="167" t="e">
        <f t="shared" ca="1" si="1124"/>
        <v>#REF!</v>
      </c>
      <c r="DD384" s="167" t="e">
        <f t="shared" ca="1" si="1125"/>
        <v>#REF!</v>
      </c>
      <c r="DE384" s="167" t="e">
        <f t="shared" ca="1" si="1126"/>
        <v>#REF!</v>
      </c>
      <c r="DF384" s="167" t="e">
        <f t="shared" ca="1" si="1127"/>
        <v>#REF!</v>
      </c>
      <c r="DH384" s="167">
        <f t="shared" si="1128"/>
        <v>0</v>
      </c>
      <c r="DI384" s="167">
        <f t="shared" si="1129"/>
        <v>0</v>
      </c>
      <c r="DJ384" s="167">
        <f t="shared" si="1130"/>
        <v>0</v>
      </c>
      <c r="DK384" s="167">
        <f t="shared" si="1131"/>
        <v>0</v>
      </c>
      <c r="DL384" s="167">
        <f t="shared" si="1132"/>
        <v>0</v>
      </c>
      <c r="DM384" s="167">
        <f t="shared" si="1133"/>
        <v>0</v>
      </c>
      <c r="DN384" s="167">
        <f t="shared" si="1134"/>
        <v>0</v>
      </c>
      <c r="DO384" s="167">
        <f t="shared" si="1135"/>
        <v>0</v>
      </c>
      <c r="DP384" s="167">
        <f t="shared" si="1136"/>
        <v>0</v>
      </c>
      <c r="DQ384" s="167">
        <f t="shared" si="1137"/>
        <v>0</v>
      </c>
      <c r="DR384" s="167">
        <f t="shared" si="1138"/>
        <v>0</v>
      </c>
      <c r="DS384" s="167">
        <f t="shared" si="1139"/>
        <v>0</v>
      </c>
      <c r="DT384" s="167">
        <f t="shared" si="1140"/>
        <v>0</v>
      </c>
      <c r="DU384" s="167">
        <f t="shared" si="1141"/>
        <v>0</v>
      </c>
      <c r="DV384" s="167">
        <f t="shared" si="1142"/>
        <v>0</v>
      </c>
      <c r="DW384" s="167">
        <f t="shared" si="1143"/>
        <v>0</v>
      </c>
      <c r="DY384" s="167" t="e">
        <f t="shared" ca="1" si="1179"/>
        <v>#REF!</v>
      </c>
      <c r="DZ384" s="167" t="e">
        <f t="shared" ca="1" si="1180"/>
        <v>#REF!</v>
      </c>
      <c r="EA384" s="167" t="e">
        <f t="shared" ca="1" si="1181"/>
        <v>#REF!</v>
      </c>
      <c r="EB384" s="167" t="e">
        <f t="shared" ca="1" si="1182"/>
        <v>#REF!</v>
      </c>
      <c r="EC384" s="167" t="e">
        <f t="shared" ca="1" si="1183"/>
        <v>#REF!</v>
      </c>
      <c r="ED384" s="167" t="e">
        <f t="shared" ca="1" si="1184"/>
        <v>#REF!</v>
      </c>
      <c r="EE384" s="167" t="e">
        <f t="shared" ca="1" si="1185"/>
        <v>#REF!</v>
      </c>
      <c r="EF384" s="167" t="e">
        <f t="shared" ca="1" si="1186"/>
        <v>#REF!</v>
      </c>
      <c r="EG384" s="167" t="e">
        <f t="shared" ca="1" si="1187"/>
        <v>#REF!</v>
      </c>
      <c r="EH384" s="167" t="e">
        <f t="shared" ca="1" si="1188"/>
        <v>#REF!</v>
      </c>
      <c r="EI384" s="167" t="e">
        <f t="shared" ca="1" si="1189"/>
        <v>#REF!</v>
      </c>
      <c r="EJ384" s="167" t="e">
        <f t="shared" ca="1" si="1190"/>
        <v>#REF!</v>
      </c>
      <c r="EK384" s="167" t="e">
        <f t="shared" ca="1" si="1191"/>
        <v>#REF!</v>
      </c>
      <c r="EL384" s="167" t="e">
        <f t="shared" ca="1" si="1192"/>
        <v>#REF!</v>
      </c>
      <c r="EM384" s="167" t="e">
        <f t="shared" ca="1" si="1193"/>
        <v>#REF!</v>
      </c>
      <c r="EN384" s="167" t="e">
        <f t="shared" ca="1" si="1194"/>
        <v>#REF!</v>
      </c>
      <c r="EP384" s="167">
        <f t="shared" si="1195"/>
        <v>0</v>
      </c>
      <c r="EQ384" s="167">
        <f t="shared" si="1196"/>
        <v>0</v>
      </c>
      <c r="ER384" s="167">
        <f t="shared" si="1197"/>
        <v>0</v>
      </c>
      <c r="ES384" s="167">
        <f t="shared" si="1198"/>
        <v>0</v>
      </c>
      <c r="ET384" s="167">
        <f t="shared" si="1199"/>
        <v>0</v>
      </c>
      <c r="EU384" s="167">
        <f t="shared" si="1200"/>
        <v>0</v>
      </c>
      <c r="EV384" s="167">
        <f t="shared" si="1201"/>
        <v>0</v>
      </c>
      <c r="EW384" s="167">
        <f t="shared" si="1202"/>
        <v>0</v>
      </c>
      <c r="EX384" s="167">
        <f t="shared" si="1203"/>
        <v>0</v>
      </c>
      <c r="EY384" s="167">
        <f t="shared" si="1204"/>
        <v>0</v>
      </c>
      <c r="EZ384" s="167">
        <f t="shared" si="1205"/>
        <v>0</v>
      </c>
      <c r="FA384" s="167">
        <f t="shared" si="1206"/>
        <v>0</v>
      </c>
      <c r="FB384" s="167">
        <f t="shared" si="1207"/>
        <v>0</v>
      </c>
      <c r="FC384" s="167">
        <f t="shared" si="1208"/>
        <v>0</v>
      </c>
      <c r="FD384" s="167">
        <f t="shared" si="1209"/>
        <v>0</v>
      </c>
      <c r="FE384" s="167">
        <f t="shared" si="1210"/>
        <v>0</v>
      </c>
      <c r="FG384" s="167">
        <f t="shared" si="1211"/>
        <v>0</v>
      </c>
      <c r="FH384" s="167">
        <f t="shared" si="1212"/>
        <v>0</v>
      </c>
      <c r="FI384" s="167">
        <f t="shared" si="1213"/>
        <v>0</v>
      </c>
      <c r="FJ384" s="167">
        <f t="shared" si="1214"/>
        <v>0</v>
      </c>
      <c r="FK384" s="167">
        <f t="shared" si="1215"/>
        <v>0</v>
      </c>
      <c r="FL384" s="167">
        <f t="shared" si="1216"/>
        <v>0</v>
      </c>
      <c r="FM384" s="167">
        <f t="shared" si="1217"/>
        <v>0</v>
      </c>
      <c r="FN384" s="167">
        <f t="shared" si="1218"/>
        <v>0</v>
      </c>
      <c r="FO384" s="167">
        <f t="shared" si="1219"/>
        <v>0</v>
      </c>
      <c r="FP384" s="167">
        <f t="shared" si="1220"/>
        <v>0</v>
      </c>
      <c r="FQ384" s="167">
        <f t="shared" si="1221"/>
        <v>0</v>
      </c>
      <c r="FR384" s="167">
        <f t="shared" si="1222"/>
        <v>0</v>
      </c>
      <c r="FS384" s="167">
        <f t="shared" si="1223"/>
        <v>0</v>
      </c>
      <c r="FT384" s="167">
        <f t="shared" si="1224"/>
        <v>0</v>
      </c>
      <c r="FU384" s="167">
        <f t="shared" si="1225"/>
        <v>0</v>
      </c>
      <c r="FV384" s="167">
        <f t="shared" si="1226"/>
        <v>0</v>
      </c>
      <c r="FX384" s="167">
        <f t="shared" si="1227"/>
        <v>0</v>
      </c>
      <c r="FY384" s="167">
        <f t="shared" si="1228"/>
        <v>0</v>
      </c>
      <c r="FZ384" s="167">
        <f t="shared" si="1229"/>
        <v>0</v>
      </c>
      <c r="GA384" s="167">
        <f t="shared" si="1230"/>
        <v>0</v>
      </c>
      <c r="GB384" s="167">
        <f t="shared" si="1231"/>
        <v>0</v>
      </c>
      <c r="GC384" s="167">
        <f t="shared" si="1232"/>
        <v>0</v>
      </c>
      <c r="GD384" s="167">
        <f t="shared" si="1233"/>
        <v>0</v>
      </c>
      <c r="GE384" s="167">
        <f t="shared" si="1234"/>
        <v>0</v>
      </c>
      <c r="GF384" s="167">
        <f t="shared" si="1235"/>
        <v>0</v>
      </c>
      <c r="GG384" s="167">
        <f t="shared" si="1236"/>
        <v>0</v>
      </c>
      <c r="GH384" s="167">
        <f t="shared" si="1237"/>
        <v>0</v>
      </c>
      <c r="GI384" s="167">
        <f t="shared" si="1238"/>
        <v>0</v>
      </c>
      <c r="GJ384" s="167">
        <f t="shared" si="1239"/>
        <v>0</v>
      </c>
      <c r="GK384" s="167">
        <f t="shared" si="1240"/>
        <v>0</v>
      </c>
      <c r="GL384" s="167">
        <f t="shared" si="1241"/>
        <v>0</v>
      </c>
      <c r="GM384" s="167">
        <f t="shared" si="1242"/>
        <v>0</v>
      </c>
      <c r="GO384" s="167" t="e">
        <f t="shared" ca="1" si="1293"/>
        <v>#REF!</v>
      </c>
      <c r="GP384" s="167" t="e">
        <f t="shared" ca="1" si="1296"/>
        <v>#REF!</v>
      </c>
      <c r="GQ384" s="167" t="e">
        <f t="shared" ca="1" si="1296"/>
        <v>#REF!</v>
      </c>
      <c r="GR384" s="167" t="e">
        <f t="shared" ca="1" si="1296"/>
        <v>#REF!</v>
      </c>
      <c r="GS384" s="167" t="e">
        <f t="shared" ca="1" si="1296"/>
        <v>#REF!</v>
      </c>
      <c r="GT384" s="167" t="e">
        <f t="shared" ca="1" si="1296"/>
        <v>#REF!</v>
      </c>
      <c r="GU384" s="167" t="e">
        <f t="shared" ca="1" si="1296"/>
        <v>#REF!</v>
      </c>
      <c r="GV384" s="167" t="e">
        <f t="shared" ca="1" si="1296"/>
        <v>#REF!</v>
      </c>
      <c r="GW384" s="167" t="e">
        <f t="shared" ca="1" si="1296"/>
        <v>#REF!</v>
      </c>
      <c r="GX384" s="167" t="e">
        <f t="shared" ca="1" si="1296"/>
        <v>#REF!</v>
      </c>
      <c r="GY384" s="167" t="e">
        <f t="shared" ca="1" si="1296"/>
        <v>#REF!</v>
      </c>
      <c r="GZ384" s="167" t="e">
        <f t="shared" ca="1" si="1296"/>
        <v>#REF!</v>
      </c>
      <c r="HA384" s="167" t="e">
        <f t="shared" ca="1" si="1296"/>
        <v>#REF!</v>
      </c>
      <c r="HB384" s="167" t="e">
        <f t="shared" ca="1" si="1296"/>
        <v>#REF!</v>
      </c>
      <c r="HC384" s="167" t="e">
        <f t="shared" ca="1" si="1296"/>
        <v>#REF!</v>
      </c>
      <c r="HD384" s="167" t="e">
        <f t="shared" ca="1" si="1296"/>
        <v>#REF!</v>
      </c>
      <c r="HF384" s="167" t="e">
        <f t="shared" ca="1" si="1144"/>
        <v>#REF!</v>
      </c>
      <c r="HG384" s="167" t="e">
        <f t="shared" ca="1" si="1145"/>
        <v>#REF!</v>
      </c>
      <c r="HH384" s="167" t="e">
        <f t="shared" ca="1" si="1146"/>
        <v>#REF!</v>
      </c>
      <c r="HI384" s="167" t="e">
        <f t="shared" ca="1" si="1147"/>
        <v>#REF!</v>
      </c>
      <c r="HJ384" s="167" t="e">
        <f t="shared" ca="1" si="1148"/>
        <v>#REF!</v>
      </c>
      <c r="HK384" s="167" t="e">
        <f t="shared" ca="1" si="1149"/>
        <v>#REF!</v>
      </c>
      <c r="HL384" s="167" t="e">
        <f t="shared" ca="1" si="1150"/>
        <v>#REF!</v>
      </c>
      <c r="HM384" s="167" t="e">
        <f t="shared" ca="1" si="1151"/>
        <v>#REF!</v>
      </c>
      <c r="HN384" s="167" t="e">
        <f t="shared" ca="1" si="1152"/>
        <v>#REF!</v>
      </c>
      <c r="HO384" s="167" t="e">
        <f t="shared" ca="1" si="1153"/>
        <v>#REF!</v>
      </c>
      <c r="HP384" s="167" t="e">
        <f t="shared" ca="1" si="1154"/>
        <v>#REF!</v>
      </c>
      <c r="HQ384" s="167" t="e">
        <f t="shared" ca="1" si="1155"/>
        <v>#REF!</v>
      </c>
      <c r="HR384" s="167" t="e">
        <f t="shared" ca="1" si="1156"/>
        <v>#REF!</v>
      </c>
      <c r="HS384" s="167" t="e">
        <f t="shared" ca="1" si="1157"/>
        <v>#REF!</v>
      </c>
      <c r="HT384" s="167" t="e">
        <f t="shared" ca="1" si="1158"/>
        <v>#REF!</v>
      </c>
      <c r="HU384" s="167" t="e">
        <f t="shared" ca="1" si="1159"/>
        <v>#REF!</v>
      </c>
      <c r="HW384" s="167" t="e">
        <f t="shared" ca="1" si="1160"/>
        <v>#REF!</v>
      </c>
      <c r="HX384" s="167">
        <f t="shared" si="1161"/>
        <v>0</v>
      </c>
      <c r="HY384" s="167" t="e">
        <f t="shared" ca="1" si="1243"/>
        <v>#REF!</v>
      </c>
      <c r="HZ384" s="219" t="e">
        <f t="shared" ca="1" si="1244"/>
        <v>#REF!</v>
      </c>
    </row>
    <row r="385" spans="1:234" s="48" customFormat="1">
      <c r="A385" s="3" t="s">
        <v>764</v>
      </c>
      <c r="B385" s="202" t="str">
        <f>INDEX('Ref1'!$E:$E,MATCH(A385,'Ref1'!$A:$A,0))</f>
        <v>Wirral</v>
      </c>
      <c r="C385" s="42" t="str">
        <f>INDEX(Data1!B:B,MATCH(A385,Data1!A:A,0))</f>
        <v>MD</v>
      </c>
      <c r="D385" s="253" t="str">
        <f>INDEX(Data1!C:C,MATCH(A385,Data1!A:A,0))</f>
        <v>NW</v>
      </c>
      <c r="E385" s="200" t="str">
        <f>IF($C$6="No","No",IF(COUNTIF(Inputs!$K$359:$K$398,$A385)&gt;0,"Yes","No"))</f>
        <v>No</v>
      </c>
      <c r="F385" s="404"/>
      <c r="G385" s="62">
        <f>INDEX('4_RatesSplit'!K:K,MATCH($A385,'4_RatesSplit'!$A:$A,0))</f>
        <v>0</v>
      </c>
      <c r="H385" s="171">
        <f>INDEX('4_RatesSplit'!L:L,MATCH($A385,'4_RatesSplit'!$A:$A,0))</f>
        <v>0</v>
      </c>
      <c r="I385" s="167">
        <f>INDEX('4_RatesSplit'!M:M,MATCH($A385,'4_RatesSplit'!$A:$A,0))</f>
        <v>0</v>
      </c>
      <c r="J385" s="167">
        <f>INDEX('4_RatesSplit'!N:N,MATCH($A385,'4_RatesSplit'!$A:$A,0))</f>
        <v>0</v>
      </c>
      <c r="K385" s="167">
        <f>INDEX('4_RatesSplit'!O:O,MATCH($A385,'4_RatesSplit'!$A:$A,0))</f>
        <v>0</v>
      </c>
      <c r="L385" s="167">
        <f>INDEX('4_RatesSplit'!P:P,MATCH($A385,'4_RatesSplit'!$A:$A,0))</f>
        <v>0</v>
      </c>
      <c r="M385" s="167">
        <f>INDEX('4_RatesSplit'!Q:Q,MATCH($A385,'4_RatesSplit'!$A:$A,0))</f>
        <v>0</v>
      </c>
      <c r="N385" s="167">
        <f>INDEX('4_RatesSplit'!R:R,MATCH($A385,'4_RatesSplit'!$A:$A,0))</f>
        <v>0</v>
      </c>
      <c r="O385" s="167">
        <f>INDEX('4_RatesSplit'!S:S,MATCH($A385,'4_RatesSplit'!$A:$A,0))</f>
        <v>0</v>
      </c>
      <c r="P385" s="167">
        <f>INDEX('4_RatesSplit'!T:T,MATCH($A385,'4_RatesSplit'!$A:$A,0))</f>
        <v>0</v>
      </c>
      <c r="Q385" s="167">
        <f>INDEX('4_RatesSplit'!U:U,MATCH($A385,'4_RatesSplit'!$A:$A,0))</f>
        <v>0</v>
      </c>
      <c r="R385" s="167">
        <f>INDEX('4_RatesSplit'!V:V,MATCH($A385,'4_RatesSplit'!$A:$A,0))</f>
        <v>0</v>
      </c>
      <c r="S385" s="167">
        <f>INDEX('4_RatesSplit'!W:W,MATCH($A385,'4_RatesSplit'!$A:$A,0))</f>
        <v>0</v>
      </c>
      <c r="T385" s="167">
        <f>INDEX('4_RatesSplit'!X:X,MATCH($A385,'4_RatesSplit'!$A:$A,0))</f>
        <v>0</v>
      </c>
      <c r="U385" s="167">
        <f>INDEX('4_RatesSplit'!Y:Y,MATCH($A385,'4_RatesSplit'!$A:$A,0))</f>
        <v>0</v>
      </c>
      <c r="V385" s="167">
        <f>INDEX('4_RatesSplit'!Z:Z,MATCH($A385,'4_RatesSplit'!$A:$A,0))</f>
        <v>0</v>
      </c>
      <c r="W385" s="167">
        <f>INDEX('4_RatesSplit'!AA:AA,MATCH($A385,'4_RatesSplit'!$A:$A,0))</f>
        <v>0</v>
      </c>
      <c r="X385" s="18"/>
      <c r="Y385" s="168" t="e">
        <f ca="1">INDEX('4_RatesSplit'!AT:AT,MATCH($A385,'4_RatesSplit'!$A:$A,0))</f>
        <v>#REF!</v>
      </c>
      <c r="Z385" s="168" t="e">
        <f ca="1">INDEX('4_RatesSplit'!AU:AU,MATCH($A385,'4_RatesSplit'!$A:$A,0))</f>
        <v>#REF!</v>
      </c>
      <c r="AA385" s="168" t="e">
        <f ca="1">INDEX('4_RatesSplit'!AV:AV,MATCH($A385,'4_RatesSplit'!$A:$A,0))</f>
        <v>#REF!</v>
      </c>
      <c r="AB385" s="168" t="e">
        <f ca="1">INDEX('4_RatesSplit'!AW:AW,MATCH($A385,'4_RatesSplit'!$A:$A,0))</f>
        <v>#REF!</v>
      </c>
      <c r="AC385" s="168" t="e">
        <f ca="1">INDEX('4_RatesSplit'!AX:AX,MATCH($A385,'4_RatesSplit'!$A:$A,0))</f>
        <v>#REF!</v>
      </c>
      <c r="AD385" s="168" t="e">
        <f ca="1">INDEX('4_RatesSplit'!AY:AY,MATCH($A385,'4_RatesSplit'!$A:$A,0))</f>
        <v>#REF!</v>
      </c>
      <c r="AE385" s="168" t="e">
        <f ca="1">INDEX('4_RatesSplit'!AZ:AZ,MATCH($A385,'4_RatesSplit'!$A:$A,0))</f>
        <v>#REF!</v>
      </c>
      <c r="AF385" s="168" t="e">
        <f ca="1">INDEX('4_RatesSplit'!BA:BA,MATCH($A385,'4_RatesSplit'!$A:$A,0))</f>
        <v>#REF!</v>
      </c>
      <c r="AG385" s="168" t="e">
        <f ca="1">INDEX('4_RatesSplit'!BB:BB,MATCH($A385,'4_RatesSplit'!$A:$A,0))</f>
        <v>#REF!</v>
      </c>
      <c r="AH385" s="168" t="e">
        <f ca="1">INDEX('4_RatesSplit'!BC:BC,MATCH($A385,'4_RatesSplit'!$A:$A,0))</f>
        <v>#REF!</v>
      </c>
      <c r="AI385" s="168" t="e">
        <f ca="1">INDEX('4_RatesSplit'!BD:BD,MATCH($A385,'4_RatesSplit'!$A:$A,0))</f>
        <v>#REF!</v>
      </c>
      <c r="AJ385" s="168" t="e">
        <f ca="1">INDEX('4_RatesSplit'!BE:BE,MATCH($A385,'4_RatesSplit'!$A:$A,0))</f>
        <v>#REF!</v>
      </c>
      <c r="AK385" s="168" t="e">
        <f ca="1">INDEX('4_RatesSplit'!BF:BF,MATCH($A385,'4_RatesSplit'!$A:$A,0))</f>
        <v>#REF!</v>
      </c>
      <c r="AL385" s="168" t="e">
        <f ca="1">INDEX('4_RatesSplit'!BG:BG,MATCH($A385,'4_RatesSplit'!$A:$A,0))</f>
        <v>#REF!</v>
      </c>
      <c r="AM385" s="168" t="e">
        <f ca="1">INDEX('4_RatesSplit'!BH:BH,MATCH($A385,'4_RatesSplit'!$A:$A,0))</f>
        <v>#REF!</v>
      </c>
      <c r="AN385" s="198" t="e">
        <f ca="1">INDEX('4_RatesSplit'!BI:BI,MATCH($A385,'4_RatesSplit'!$A:$A,0))</f>
        <v>#REF!</v>
      </c>
      <c r="AO385" s="114"/>
      <c r="AP385" s="167" t="e">
        <f t="shared" ca="1" si="1162"/>
        <v>#REF!</v>
      </c>
      <c r="AQ385" s="167" t="e">
        <f t="shared" ca="1" si="1163"/>
        <v>#REF!</v>
      </c>
      <c r="AR385" s="167" t="e">
        <f t="shared" ca="1" si="1164"/>
        <v>#REF!</v>
      </c>
      <c r="AS385" s="167" t="e">
        <f t="shared" ca="1" si="1165"/>
        <v>#REF!</v>
      </c>
      <c r="AT385" s="167" t="e">
        <f t="shared" ca="1" si="1166"/>
        <v>#REF!</v>
      </c>
      <c r="AU385" s="167" t="e">
        <f t="shared" ca="1" si="1167"/>
        <v>#REF!</v>
      </c>
      <c r="AV385" s="167" t="e">
        <f t="shared" ca="1" si="1168"/>
        <v>#REF!</v>
      </c>
      <c r="AW385" s="167" t="e">
        <f t="shared" ca="1" si="1169"/>
        <v>#REF!</v>
      </c>
      <c r="AX385" s="167" t="e">
        <f t="shared" ca="1" si="1170"/>
        <v>#REF!</v>
      </c>
      <c r="AY385" s="167" t="e">
        <f t="shared" ca="1" si="1171"/>
        <v>#REF!</v>
      </c>
      <c r="AZ385" s="167" t="e">
        <f t="shared" ca="1" si="1172"/>
        <v>#REF!</v>
      </c>
      <c r="BA385" s="167" t="e">
        <f t="shared" ca="1" si="1173"/>
        <v>#REF!</v>
      </c>
      <c r="BB385" s="167" t="e">
        <f t="shared" ca="1" si="1174"/>
        <v>#REF!</v>
      </c>
      <c r="BC385" s="167" t="e">
        <f t="shared" ca="1" si="1175"/>
        <v>#REF!</v>
      </c>
      <c r="BD385" s="167" t="e">
        <f t="shared" ca="1" si="1176"/>
        <v>#REF!</v>
      </c>
      <c r="BE385" s="167" t="e">
        <f t="shared" ca="1" si="1177"/>
        <v>#REF!</v>
      </c>
      <c r="BF385" s="18"/>
      <c r="BG385" s="168">
        <f>INDEX('2_Needs'!$F:$F,MATCH($A385,'2_Needs'!$A:$A,0))</f>
        <v>6.5295086076781923E-3</v>
      </c>
      <c r="BH385" s="114"/>
      <c r="BI385" s="167">
        <f t="shared" ref="BI385:BX385" si="1298">IF(BI$3="reset",$BG385*BI$6,BH385*(1+$C$4))</f>
        <v>0</v>
      </c>
      <c r="BJ385" s="167">
        <f t="shared" si="1298"/>
        <v>0</v>
      </c>
      <c r="BK385" s="167">
        <f t="shared" si="1298"/>
        <v>0</v>
      </c>
      <c r="BL385" s="167">
        <f t="shared" si="1298"/>
        <v>0</v>
      </c>
      <c r="BM385" s="167">
        <f t="shared" si="1298"/>
        <v>0</v>
      </c>
      <c r="BN385" s="167">
        <f t="shared" si="1298"/>
        <v>0</v>
      </c>
      <c r="BO385" s="167">
        <f t="shared" si="1298"/>
        <v>0</v>
      </c>
      <c r="BP385" s="167">
        <f t="shared" si="1298"/>
        <v>0</v>
      </c>
      <c r="BQ385" s="167">
        <f t="shared" si="1298"/>
        <v>0</v>
      </c>
      <c r="BR385" s="167">
        <f t="shared" si="1298"/>
        <v>0</v>
      </c>
      <c r="BS385" s="167">
        <f t="shared" si="1298"/>
        <v>0</v>
      </c>
      <c r="BT385" s="167">
        <f t="shared" si="1298"/>
        <v>0</v>
      </c>
      <c r="BU385" s="167">
        <f t="shared" si="1298"/>
        <v>0</v>
      </c>
      <c r="BV385" s="167">
        <f t="shared" si="1298"/>
        <v>0</v>
      </c>
      <c r="BW385" s="167">
        <f t="shared" si="1298"/>
        <v>0</v>
      </c>
      <c r="BX385" s="167">
        <f t="shared" si="1298"/>
        <v>0</v>
      </c>
      <c r="BZ385" s="167" t="e">
        <f t="shared" ca="1" si="1096"/>
        <v>#REF!</v>
      </c>
      <c r="CA385" s="167" t="e">
        <f t="shared" ca="1" si="1097"/>
        <v>#REF!</v>
      </c>
      <c r="CB385" s="167" t="e">
        <f t="shared" ca="1" si="1098"/>
        <v>#REF!</v>
      </c>
      <c r="CC385" s="167" t="e">
        <f t="shared" ca="1" si="1099"/>
        <v>#REF!</v>
      </c>
      <c r="CD385" s="167" t="e">
        <f t="shared" ca="1" si="1100"/>
        <v>#REF!</v>
      </c>
      <c r="CE385" s="167" t="e">
        <f t="shared" ca="1" si="1101"/>
        <v>#REF!</v>
      </c>
      <c r="CF385" s="167" t="e">
        <f t="shared" ca="1" si="1102"/>
        <v>#REF!</v>
      </c>
      <c r="CG385" s="167" t="e">
        <f t="shared" ca="1" si="1103"/>
        <v>#REF!</v>
      </c>
      <c r="CH385" s="167" t="e">
        <f t="shared" ca="1" si="1104"/>
        <v>#REF!</v>
      </c>
      <c r="CI385" s="167" t="e">
        <f t="shared" ca="1" si="1105"/>
        <v>#REF!</v>
      </c>
      <c r="CJ385" s="167" t="e">
        <f t="shared" ca="1" si="1106"/>
        <v>#REF!</v>
      </c>
      <c r="CK385" s="167" t="e">
        <f t="shared" ca="1" si="1107"/>
        <v>#REF!</v>
      </c>
      <c r="CL385" s="167" t="e">
        <f t="shared" ca="1" si="1108"/>
        <v>#REF!</v>
      </c>
      <c r="CM385" s="167" t="e">
        <f t="shared" ca="1" si="1109"/>
        <v>#REF!</v>
      </c>
      <c r="CN385" s="167" t="e">
        <f t="shared" ca="1" si="1110"/>
        <v>#REF!</v>
      </c>
      <c r="CO385" s="167" t="e">
        <f t="shared" ca="1" si="1111"/>
        <v>#REF!</v>
      </c>
      <c r="CQ385" s="167" t="e">
        <f t="shared" ca="1" si="1112"/>
        <v>#REF!</v>
      </c>
      <c r="CR385" s="167" t="e">
        <f t="shared" ca="1" si="1113"/>
        <v>#REF!</v>
      </c>
      <c r="CS385" s="167" t="e">
        <f t="shared" ca="1" si="1114"/>
        <v>#REF!</v>
      </c>
      <c r="CT385" s="167" t="e">
        <f t="shared" ca="1" si="1115"/>
        <v>#REF!</v>
      </c>
      <c r="CU385" s="167" t="e">
        <f t="shared" ca="1" si="1116"/>
        <v>#REF!</v>
      </c>
      <c r="CV385" s="167" t="e">
        <f t="shared" ca="1" si="1117"/>
        <v>#REF!</v>
      </c>
      <c r="CW385" s="167" t="e">
        <f t="shared" ca="1" si="1118"/>
        <v>#REF!</v>
      </c>
      <c r="CX385" s="167" t="e">
        <f t="shared" ca="1" si="1119"/>
        <v>#REF!</v>
      </c>
      <c r="CY385" s="167" t="e">
        <f t="shared" ca="1" si="1120"/>
        <v>#REF!</v>
      </c>
      <c r="CZ385" s="167" t="e">
        <f t="shared" ca="1" si="1121"/>
        <v>#REF!</v>
      </c>
      <c r="DA385" s="167" t="e">
        <f t="shared" ca="1" si="1122"/>
        <v>#REF!</v>
      </c>
      <c r="DB385" s="167" t="e">
        <f t="shared" ca="1" si="1123"/>
        <v>#REF!</v>
      </c>
      <c r="DC385" s="167" t="e">
        <f t="shared" ca="1" si="1124"/>
        <v>#REF!</v>
      </c>
      <c r="DD385" s="167" t="e">
        <f t="shared" ca="1" si="1125"/>
        <v>#REF!</v>
      </c>
      <c r="DE385" s="167" t="e">
        <f t="shared" ca="1" si="1126"/>
        <v>#REF!</v>
      </c>
      <c r="DF385" s="167" t="e">
        <f t="shared" ca="1" si="1127"/>
        <v>#REF!</v>
      </c>
      <c r="DH385" s="167">
        <f t="shared" si="1128"/>
        <v>0</v>
      </c>
      <c r="DI385" s="167">
        <f t="shared" si="1129"/>
        <v>0</v>
      </c>
      <c r="DJ385" s="167">
        <f t="shared" si="1130"/>
        <v>0</v>
      </c>
      <c r="DK385" s="167">
        <f t="shared" si="1131"/>
        <v>0</v>
      </c>
      <c r="DL385" s="167">
        <f t="shared" si="1132"/>
        <v>0</v>
      </c>
      <c r="DM385" s="167">
        <f t="shared" si="1133"/>
        <v>0</v>
      </c>
      <c r="DN385" s="167">
        <f t="shared" si="1134"/>
        <v>0</v>
      </c>
      <c r="DO385" s="167">
        <f t="shared" si="1135"/>
        <v>0</v>
      </c>
      <c r="DP385" s="167">
        <f t="shared" si="1136"/>
        <v>0</v>
      </c>
      <c r="DQ385" s="167">
        <f t="shared" si="1137"/>
        <v>0</v>
      </c>
      <c r="DR385" s="167">
        <f t="shared" si="1138"/>
        <v>0</v>
      </c>
      <c r="DS385" s="167">
        <f t="shared" si="1139"/>
        <v>0</v>
      </c>
      <c r="DT385" s="167">
        <f t="shared" si="1140"/>
        <v>0</v>
      </c>
      <c r="DU385" s="167">
        <f t="shared" si="1141"/>
        <v>0</v>
      </c>
      <c r="DV385" s="167">
        <f t="shared" si="1142"/>
        <v>0</v>
      </c>
      <c r="DW385" s="167">
        <f t="shared" si="1143"/>
        <v>0</v>
      </c>
      <c r="DY385" s="167" t="e">
        <f t="shared" ca="1" si="1179"/>
        <v>#REF!</v>
      </c>
      <c r="DZ385" s="167" t="e">
        <f t="shared" ca="1" si="1180"/>
        <v>#REF!</v>
      </c>
      <c r="EA385" s="167" t="e">
        <f t="shared" ca="1" si="1181"/>
        <v>#REF!</v>
      </c>
      <c r="EB385" s="167" t="e">
        <f t="shared" ca="1" si="1182"/>
        <v>#REF!</v>
      </c>
      <c r="EC385" s="167" t="e">
        <f t="shared" ca="1" si="1183"/>
        <v>#REF!</v>
      </c>
      <c r="ED385" s="167" t="e">
        <f t="shared" ca="1" si="1184"/>
        <v>#REF!</v>
      </c>
      <c r="EE385" s="167" t="e">
        <f t="shared" ca="1" si="1185"/>
        <v>#REF!</v>
      </c>
      <c r="EF385" s="167" t="e">
        <f t="shared" ca="1" si="1186"/>
        <v>#REF!</v>
      </c>
      <c r="EG385" s="167" t="e">
        <f t="shared" ca="1" si="1187"/>
        <v>#REF!</v>
      </c>
      <c r="EH385" s="167" t="e">
        <f t="shared" ca="1" si="1188"/>
        <v>#REF!</v>
      </c>
      <c r="EI385" s="167" t="e">
        <f t="shared" ca="1" si="1189"/>
        <v>#REF!</v>
      </c>
      <c r="EJ385" s="167" t="e">
        <f t="shared" ca="1" si="1190"/>
        <v>#REF!</v>
      </c>
      <c r="EK385" s="167" t="e">
        <f t="shared" ca="1" si="1191"/>
        <v>#REF!</v>
      </c>
      <c r="EL385" s="167" t="e">
        <f t="shared" ca="1" si="1192"/>
        <v>#REF!</v>
      </c>
      <c r="EM385" s="167" t="e">
        <f t="shared" ca="1" si="1193"/>
        <v>#REF!</v>
      </c>
      <c r="EN385" s="167" t="e">
        <f t="shared" ca="1" si="1194"/>
        <v>#REF!</v>
      </c>
      <c r="EP385" s="167">
        <f t="shared" si="1195"/>
        <v>0</v>
      </c>
      <c r="EQ385" s="167">
        <f t="shared" si="1196"/>
        <v>0</v>
      </c>
      <c r="ER385" s="167">
        <f t="shared" si="1197"/>
        <v>0</v>
      </c>
      <c r="ES385" s="167">
        <f t="shared" si="1198"/>
        <v>0</v>
      </c>
      <c r="ET385" s="167">
        <f t="shared" si="1199"/>
        <v>0</v>
      </c>
      <c r="EU385" s="167">
        <f t="shared" si="1200"/>
        <v>0</v>
      </c>
      <c r="EV385" s="167">
        <f t="shared" si="1201"/>
        <v>0</v>
      </c>
      <c r="EW385" s="167">
        <f t="shared" si="1202"/>
        <v>0</v>
      </c>
      <c r="EX385" s="167">
        <f t="shared" si="1203"/>
        <v>0</v>
      </c>
      <c r="EY385" s="167">
        <f t="shared" si="1204"/>
        <v>0</v>
      </c>
      <c r="EZ385" s="167">
        <f t="shared" si="1205"/>
        <v>0</v>
      </c>
      <c r="FA385" s="167">
        <f t="shared" si="1206"/>
        <v>0</v>
      </c>
      <c r="FB385" s="167">
        <f t="shared" si="1207"/>
        <v>0</v>
      </c>
      <c r="FC385" s="167">
        <f t="shared" si="1208"/>
        <v>0</v>
      </c>
      <c r="FD385" s="167">
        <f t="shared" si="1209"/>
        <v>0</v>
      </c>
      <c r="FE385" s="167">
        <f t="shared" si="1210"/>
        <v>0</v>
      </c>
      <c r="FG385" s="167">
        <f t="shared" si="1211"/>
        <v>0</v>
      </c>
      <c r="FH385" s="167">
        <f t="shared" si="1212"/>
        <v>0</v>
      </c>
      <c r="FI385" s="167">
        <f t="shared" si="1213"/>
        <v>0</v>
      </c>
      <c r="FJ385" s="167">
        <f t="shared" si="1214"/>
        <v>0</v>
      </c>
      <c r="FK385" s="167">
        <f t="shared" si="1215"/>
        <v>0</v>
      </c>
      <c r="FL385" s="167">
        <f t="shared" si="1216"/>
        <v>0</v>
      </c>
      <c r="FM385" s="167">
        <f t="shared" si="1217"/>
        <v>0</v>
      </c>
      <c r="FN385" s="167">
        <f t="shared" si="1218"/>
        <v>0</v>
      </c>
      <c r="FO385" s="167">
        <f t="shared" si="1219"/>
        <v>0</v>
      </c>
      <c r="FP385" s="167">
        <f t="shared" si="1220"/>
        <v>0</v>
      </c>
      <c r="FQ385" s="167">
        <f t="shared" si="1221"/>
        <v>0</v>
      </c>
      <c r="FR385" s="167">
        <f t="shared" si="1222"/>
        <v>0</v>
      </c>
      <c r="FS385" s="167">
        <f t="shared" si="1223"/>
        <v>0</v>
      </c>
      <c r="FT385" s="167">
        <f t="shared" si="1224"/>
        <v>0</v>
      </c>
      <c r="FU385" s="167">
        <f t="shared" si="1225"/>
        <v>0</v>
      </c>
      <c r="FV385" s="167">
        <f t="shared" si="1226"/>
        <v>0</v>
      </c>
      <c r="FX385" s="167">
        <f t="shared" si="1227"/>
        <v>0</v>
      </c>
      <c r="FY385" s="167">
        <f t="shared" si="1228"/>
        <v>0</v>
      </c>
      <c r="FZ385" s="167">
        <f t="shared" si="1229"/>
        <v>0</v>
      </c>
      <c r="GA385" s="167">
        <f t="shared" si="1230"/>
        <v>0</v>
      </c>
      <c r="GB385" s="167">
        <f t="shared" si="1231"/>
        <v>0</v>
      </c>
      <c r="GC385" s="167">
        <f t="shared" si="1232"/>
        <v>0</v>
      </c>
      <c r="GD385" s="167">
        <f t="shared" si="1233"/>
        <v>0</v>
      </c>
      <c r="GE385" s="167">
        <f t="shared" si="1234"/>
        <v>0</v>
      </c>
      <c r="GF385" s="167">
        <f t="shared" si="1235"/>
        <v>0</v>
      </c>
      <c r="GG385" s="167">
        <f t="shared" si="1236"/>
        <v>0</v>
      </c>
      <c r="GH385" s="167">
        <f t="shared" si="1237"/>
        <v>0</v>
      </c>
      <c r="GI385" s="167">
        <f t="shared" si="1238"/>
        <v>0</v>
      </c>
      <c r="GJ385" s="167">
        <f t="shared" si="1239"/>
        <v>0</v>
      </c>
      <c r="GK385" s="167">
        <f t="shared" si="1240"/>
        <v>0</v>
      </c>
      <c r="GL385" s="167">
        <f t="shared" si="1241"/>
        <v>0</v>
      </c>
      <c r="GM385" s="167">
        <f t="shared" si="1242"/>
        <v>0</v>
      </c>
      <c r="GO385" s="167" t="e">
        <f t="shared" ca="1" si="1293"/>
        <v>#REF!</v>
      </c>
      <c r="GP385" s="167" t="e">
        <f t="shared" ca="1" si="1296"/>
        <v>#REF!</v>
      </c>
      <c r="GQ385" s="167" t="e">
        <f t="shared" ca="1" si="1296"/>
        <v>#REF!</v>
      </c>
      <c r="GR385" s="167" t="e">
        <f t="shared" ca="1" si="1296"/>
        <v>#REF!</v>
      </c>
      <c r="GS385" s="167" t="e">
        <f t="shared" ca="1" si="1296"/>
        <v>#REF!</v>
      </c>
      <c r="GT385" s="167" t="e">
        <f t="shared" ca="1" si="1296"/>
        <v>#REF!</v>
      </c>
      <c r="GU385" s="167" t="e">
        <f t="shared" ca="1" si="1296"/>
        <v>#REF!</v>
      </c>
      <c r="GV385" s="167" t="e">
        <f t="shared" ca="1" si="1296"/>
        <v>#REF!</v>
      </c>
      <c r="GW385" s="167" t="e">
        <f t="shared" ca="1" si="1296"/>
        <v>#REF!</v>
      </c>
      <c r="GX385" s="167" t="e">
        <f t="shared" ca="1" si="1296"/>
        <v>#REF!</v>
      </c>
      <c r="GY385" s="167" t="e">
        <f t="shared" ca="1" si="1296"/>
        <v>#REF!</v>
      </c>
      <c r="GZ385" s="167" t="e">
        <f t="shared" ca="1" si="1296"/>
        <v>#REF!</v>
      </c>
      <c r="HA385" s="167" t="e">
        <f t="shared" ca="1" si="1296"/>
        <v>#REF!</v>
      </c>
      <c r="HB385" s="167" t="e">
        <f t="shared" ca="1" si="1296"/>
        <v>#REF!</v>
      </c>
      <c r="HC385" s="167" t="e">
        <f t="shared" ca="1" si="1296"/>
        <v>#REF!</v>
      </c>
      <c r="HD385" s="167" t="e">
        <f t="shared" ca="1" si="1296"/>
        <v>#REF!</v>
      </c>
      <c r="HF385" s="167" t="e">
        <f t="shared" ca="1" si="1144"/>
        <v>#REF!</v>
      </c>
      <c r="HG385" s="167" t="e">
        <f t="shared" ca="1" si="1145"/>
        <v>#REF!</v>
      </c>
      <c r="HH385" s="167" t="e">
        <f t="shared" ca="1" si="1146"/>
        <v>#REF!</v>
      </c>
      <c r="HI385" s="167" t="e">
        <f t="shared" ca="1" si="1147"/>
        <v>#REF!</v>
      </c>
      <c r="HJ385" s="167" t="e">
        <f t="shared" ca="1" si="1148"/>
        <v>#REF!</v>
      </c>
      <c r="HK385" s="167" t="e">
        <f t="shared" ca="1" si="1149"/>
        <v>#REF!</v>
      </c>
      <c r="HL385" s="167" t="e">
        <f t="shared" ca="1" si="1150"/>
        <v>#REF!</v>
      </c>
      <c r="HM385" s="167" t="e">
        <f t="shared" ca="1" si="1151"/>
        <v>#REF!</v>
      </c>
      <c r="HN385" s="167" t="e">
        <f t="shared" ca="1" si="1152"/>
        <v>#REF!</v>
      </c>
      <c r="HO385" s="167" t="e">
        <f t="shared" ca="1" si="1153"/>
        <v>#REF!</v>
      </c>
      <c r="HP385" s="167" t="e">
        <f t="shared" ca="1" si="1154"/>
        <v>#REF!</v>
      </c>
      <c r="HQ385" s="167" t="e">
        <f t="shared" ca="1" si="1155"/>
        <v>#REF!</v>
      </c>
      <c r="HR385" s="167" t="e">
        <f t="shared" ca="1" si="1156"/>
        <v>#REF!</v>
      </c>
      <c r="HS385" s="167" t="e">
        <f t="shared" ca="1" si="1157"/>
        <v>#REF!</v>
      </c>
      <c r="HT385" s="167" t="e">
        <f t="shared" ca="1" si="1158"/>
        <v>#REF!</v>
      </c>
      <c r="HU385" s="167" t="e">
        <f t="shared" ca="1" si="1159"/>
        <v>#REF!</v>
      </c>
      <c r="HW385" s="167" t="e">
        <f t="shared" ca="1" si="1160"/>
        <v>#REF!</v>
      </c>
      <c r="HX385" s="167">
        <f t="shared" si="1161"/>
        <v>0</v>
      </c>
      <c r="HY385" s="167" t="e">
        <f t="shared" ca="1" si="1243"/>
        <v>#REF!</v>
      </c>
      <c r="HZ385" s="219" t="e">
        <f t="shared" ca="1" si="1244"/>
        <v>#REF!</v>
      </c>
    </row>
    <row r="386" spans="1:234" s="48" customFormat="1">
      <c r="A386" s="3" t="s">
        <v>766</v>
      </c>
      <c r="B386" s="202" t="str">
        <f>INDEX('Ref1'!$E:$E,MATCH(A386,'Ref1'!$A:$A,0))</f>
        <v>Woking</v>
      </c>
      <c r="C386" s="42" t="str">
        <f>INDEX(Data1!B:B,MATCH(A386,Data1!A:A,0))</f>
        <v>SD</v>
      </c>
      <c r="D386" s="253" t="str">
        <f>INDEX(Data1!C:C,MATCH(A386,Data1!A:A,0))</f>
        <v>SE</v>
      </c>
      <c r="E386" s="200" t="str">
        <f>IF($C$6="No","No",IF(COUNTIF(Inputs!$K$359:$K$398,$A386)&gt;0,"Yes","No"))</f>
        <v>No</v>
      </c>
      <c r="F386" s="404"/>
      <c r="G386" s="62">
        <f>INDEX('4_RatesSplit'!K:K,MATCH($A386,'4_RatesSplit'!$A:$A,0))</f>
        <v>0</v>
      </c>
      <c r="H386" s="171">
        <f>INDEX('4_RatesSplit'!L:L,MATCH($A386,'4_RatesSplit'!$A:$A,0))</f>
        <v>0</v>
      </c>
      <c r="I386" s="167">
        <f>INDEX('4_RatesSplit'!M:M,MATCH($A386,'4_RatesSplit'!$A:$A,0))</f>
        <v>0</v>
      </c>
      <c r="J386" s="167">
        <f>INDEX('4_RatesSplit'!N:N,MATCH($A386,'4_RatesSplit'!$A:$A,0))</f>
        <v>0</v>
      </c>
      <c r="K386" s="167">
        <f>INDEX('4_RatesSplit'!O:O,MATCH($A386,'4_RatesSplit'!$A:$A,0))</f>
        <v>0</v>
      </c>
      <c r="L386" s="167">
        <f>INDEX('4_RatesSplit'!P:P,MATCH($A386,'4_RatesSplit'!$A:$A,0))</f>
        <v>0</v>
      </c>
      <c r="M386" s="167">
        <f>INDEX('4_RatesSplit'!Q:Q,MATCH($A386,'4_RatesSplit'!$A:$A,0))</f>
        <v>0</v>
      </c>
      <c r="N386" s="167">
        <f>INDEX('4_RatesSplit'!R:R,MATCH($A386,'4_RatesSplit'!$A:$A,0))</f>
        <v>0</v>
      </c>
      <c r="O386" s="167">
        <f>INDEX('4_RatesSplit'!S:S,MATCH($A386,'4_RatesSplit'!$A:$A,0))</f>
        <v>0</v>
      </c>
      <c r="P386" s="167">
        <f>INDEX('4_RatesSplit'!T:T,MATCH($A386,'4_RatesSplit'!$A:$A,0))</f>
        <v>0</v>
      </c>
      <c r="Q386" s="167">
        <f>INDEX('4_RatesSplit'!U:U,MATCH($A386,'4_RatesSplit'!$A:$A,0))</f>
        <v>0</v>
      </c>
      <c r="R386" s="167">
        <f>INDEX('4_RatesSplit'!V:V,MATCH($A386,'4_RatesSplit'!$A:$A,0))</f>
        <v>0</v>
      </c>
      <c r="S386" s="167">
        <f>INDEX('4_RatesSplit'!W:W,MATCH($A386,'4_RatesSplit'!$A:$A,0))</f>
        <v>0</v>
      </c>
      <c r="T386" s="167">
        <f>INDEX('4_RatesSplit'!X:X,MATCH($A386,'4_RatesSplit'!$A:$A,0))</f>
        <v>0</v>
      </c>
      <c r="U386" s="167">
        <f>INDEX('4_RatesSplit'!Y:Y,MATCH($A386,'4_RatesSplit'!$A:$A,0))</f>
        <v>0</v>
      </c>
      <c r="V386" s="167">
        <f>INDEX('4_RatesSplit'!Z:Z,MATCH($A386,'4_RatesSplit'!$A:$A,0))</f>
        <v>0</v>
      </c>
      <c r="W386" s="167">
        <f>INDEX('4_RatesSplit'!AA:AA,MATCH($A386,'4_RatesSplit'!$A:$A,0))</f>
        <v>0</v>
      </c>
      <c r="X386" s="18"/>
      <c r="Y386" s="168" t="e">
        <f ca="1">INDEX('4_RatesSplit'!AT:AT,MATCH($A386,'4_RatesSplit'!$A:$A,0))</f>
        <v>#REF!</v>
      </c>
      <c r="Z386" s="168" t="e">
        <f ca="1">INDEX('4_RatesSplit'!AU:AU,MATCH($A386,'4_RatesSplit'!$A:$A,0))</f>
        <v>#REF!</v>
      </c>
      <c r="AA386" s="168" t="e">
        <f ca="1">INDEX('4_RatesSplit'!AV:AV,MATCH($A386,'4_RatesSplit'!$A:$A,0))</f>
        <v>#REF!</v>
      </c>
      <c r="AB386" s="168" t="e">
        <f ca="1">INDEX('4_RatesSplit'!AW:AW,MATCH($A386,'4_RatesSplit'!$A:$A,0))</f>
        <v>#REF!</v>
      </c>
      <c r="AC386" s="168" t="e">
        <f ca="1">INDEX('4_RatesSplit'!AX:AX,MATCH($A386,'4_RatesSplit'!$A:$A,0))</f>
        <v>#REF!</v>
      </c>
      <c r="AD386" s="168" t="e">
        <f ca="1">INDEX('4_RatesSplit'!AY:AY,MATCH($A386,'4_RatesSplit'!$A:$A,0))</f>
        <v>#REF!</v>
      </c>
      <c r="AE386" s="168" t="e">
        <f ca="1">INDEX('4_RatesSplit'!AZ:AZ,MATCH($A386,'4_RatesSplit'!$A:$A,0))</f>
        <v>#REF!</v>
      </c>
      <c r="AF386" s="168" t="e">
        <f ca="1">INDEX('4_RatesSplit'!BA:BA,MATCH($A386,'4_RatesSplit'!$A:$A,0))</f>
        <v>#REF!</v>
      </c>
      <c r="AG386" s="168" t="e">
        <f ca="1">INDEX('4_RatesSplit'!BB:BB,MATCH($A386,'4_RatesSplit'!$A:$A,0))</f>
        <v>#REF!</v>
      </c>
      <c r="AH386" s="168" t="e">
        <f ca="1">INDEX('4_RatesSplit'!BC:BC,MATCH($A386,'4_RatesSplit'!$A:$A,0))</f>
        <v>#REF!</v>
      </c>
      <c r="AI386" s="168" t="e">
        <f ca="1">INDEX('4_RatesSplit'!BD:BD,MATCH($A386,'4_RatesSplit'!$A:$A,0))</f>
        <v>#REF!</v>
      </c>
      <c r="AJ386" s="168" t="e">
        <f ca="1">INDEX('4_RatesSplit'!BE:BE,MATCH($A386,'4_RatesSplit'!$A:$A,0))</f>
        <v>#REF!</v>
      </c>
      <c r="AK386" s="168" t="e">
        <f ca="1">INDEX('4_RatesSplit'!BF:BF,MATCH($A386,'4_RatesSplit'!$A:$A,0))</f>
        <v>#REF!</v>
      </c>
      <c r="AL386" s="168" t="e">
        <f ca="1">INDEX('4_RatesSplit'!BG:BG,MATCH($A386,'4_RatesSplit'!$A:$A,0))</f>
        <v>#REF!</v>
      </c>
      <c r="AM386" s="168" t="e">
        <f ca="1">INDEX('4_RatesSplit'!BH:BH,MATCH($A386,'4_RatesSplit'!$A:$A,0))</f>
        <v>#REF!</v>
      </c>
      <c r="AN386" s="198" t="e">
        <f ca="1">INDEX('4_RatesSplit'!BI:BI,MATCH($A386,'4_RatesSplit'!$A:$A,0))</f>
        <v>#REF!</v>
      </c>
      <c r="AO386" s="114"/>
      <c r="AP386" s="167" t="e">
        <f t="shared" ca="1" si="1162"/>
        <v>#REF!</v>
      </c>
      <c r="AQ386" s="167" t="e">
        <f t="shared" ca="1" si="1163"/>
        <v>#REF!</v>
      </c>
      <c r="AR386" s="167" t="e">
        <f t="shared" ca="1" si="1164"/>
        <v>#REF!</v>
      </c>
      <c r="AS386" s="167" t="e">
        <f t="shared" ca="1" si="1165"/>
        <v>#REF!</v>
      </c>
      <c r="AT386" s="167" t="e">
        <f t="shared" ca="1" si="1166"/>
        <v>#REF!</v>
      </c>
      <c r="AU386" s="167" t="e">
        <f t="shared" ca="1" si="1167"/>
        <v>#REF!</v>
      </c>
      <c r="AV386" s="167" t="e">
        <f t="shared" ca="1" si="1168"/>
        <v>#REF!</v>
      </c>
      <c r="AW386" s="167" t="e">
        <f t="shared" ca="1" si="1169"/>
        <v>#REF!</v>
      </c>
      <c r="AX386" s="167" t="e">
        <f t="shared" ca="1" si="1170"/>
        <v>#REF!</v>
      </c>
      <c r="AY386" s="167" t="e">
        <f t="shared" ca="1" si="1171"/>
        <v>#REF!</v>
      </c>
      <c r="AZ386" s="167" t="e">
        <f t="shared" ca="1" si="1172"/>
        <v>#REF!</v>
      </c>
      <c r="BA386" s="167" t="e">
        <f t="shared" ca="1" si="1173"/>
        <v>#REF!</v>
      </c>
      <c r="BB386" s="167" t="e">
        <f t="shared" ca="1" si="1174"/>
        <v>#REF!</v>
      </c>
      <c r="BC386" s="167" t="e">
        <f t="shared" ca="1" si="1175"/>
        <v>#REF!</v>
      </c>
      <c r="BD386" s="167" t="e">
        <f t="shared" ca="1" si="1176"/>
        <v>#REF!</v>
      </c>
      <c r="BE386" s="167" t="e">
        <f t="shared" ca="1" si="1177"/>
        <v>#REF!</v>
      </c>
      <c r="BF386" s="18"/>
      <c r="BG386" s="168">
        <f>INDEX('2_Needs'!$F:$F,MATCH($A386,'2_Needs'!$A:$A,0))</f>
        <v>1.7110276482832572E-4</v>
      </c>
      <c r="BH386" s="114"/>
      <c r="BI386" s="167">
        <f t="shared" ref="BI386:BX386" si="1299">IF(BI$3="reset",$BG386*BI$6,BH386*(1+$C$4))</f>
        <v>0</v>
      </c>
      <c r="BJ386" s="167">
        <f t="shared" si="1299"/>
        <v>0</v>
      </c>
      <c r="BK386" s="167">
        <f t="shared" si="1299"/>
        <v>0</v>
      </c>
      <c r="BL386" s="167">
        <f t="shared" si="1299"/>
        <v>0</v>
      </c>
      <c r="BM386" s="167">
        <f t="shared" si="1299"/>
        <v>0</v>
      </c>
      <c r="BN386" s="167">
        <f t="shared" si="1299"/>
        <v>0</v>
      </c>
      <c r="BO386" s="167">
        <f t="shared" si="1299"/>
        <v>0</v>
      </c>
      <c r="BP386" s="167">
        <f t="shared" si="1299"/>
        <v>0</v>
      </c>
      <c r="BQ386" s="167">
        <f t="shared" si="1299"/>
        <v>0</v>
      </c>
      <c r="BR386" s="167">
        <f t="shared" si="1299"/>
        <v>0</v>
      </c>
      <c r="BS386" s="167">
        <f t="shared" si="1299"/>
        <v>0</v>
      </c>
      <c r="BT386" s="167">
        <f t="shared" si="1299"/>
        <v>0</v>
      </c>
      <c r="BU386" s="167">
        <f t="shared" si="1299"/>
        <v>0</v>
      </c>
      <c r="BV386" s="167">
        <f t="shared" si="1299"/>
        <v>0</v>
      </c>
      <c r="BW386" s="167">
        <f t="shared" si="1299"/>
        <v>0</v>
      </c>
      <c r="BX386" s="167">
        <f t="shared" si="1299"/>
        <v>0</v>
      </c>
      <c r="BZ386" s="167" t="e">
        <f t="shared" ca="1" si="1096"/>
        <v>#REF!</v>
      </c>
      <c r="CA386" s="167" t="e">
        <f t="shared" ca="1" si="1097"/>
        <v>#REF!</v>
      </c>
      <c r="CB386" s="167" t="e">
        <f t="shared" ca="1" si="1098"/>
        <v>#REF!</v>
      </c>
      <c r="CC386" s="167" t="e">
        <f t="shared" ca="1" si="1099"/>
        <v>#REF!</v>
      </c>
      <c r="CD386" s="167" t="e">
        <f t="shared" ca="1" si="1100"/>
        <v>#REF!</v>
      </c>
      <c r="CE386" s="167" t="e">
        <f t="shared" ca="1" si="1101"/>
        <v>#REF!</v>
      </c>
      <c r="CF386" s="167" t="e">
        <f t="shared" ca="1" si="1102"/>
        <v>#REF!</v>
      </c>
      <c r="CG386" s="167" t="e">
        <f t="shared" ca="1" si="1103"/>
        <v>#REF!</v>
      </c>
      <c r="CH386" s="167" t="e">
        <f t="shared" ca="1" si="1104"/>
        <v>#REF!</v>
      </c>
      <c r="CI386" s="167" t="e">
        <f t="shared" ca="1" si="1105"/>
        <v>#REF!</v>
      </c>
      <c r="CJ386" s="167" t="e">
        <f t="shared" ca="1" si="1106"/>
        <v>#REF!</v>
      </c>
      <c r="CK386" s="167" t="e">
        <f t="shared" ca="1" si="1107"/>
        <v>#REF!</v>
      </c>
      <c r="CL386" s="167" t="e">
        <f t="shared" ca="1" si="1108"/>
        <v>#REF!</v>
      </c>
      <c r="CM386" s="167" t="e">
        <f t="shared" ca="1" si="1109"/>
        <v>#REF!</v>
      </c>
      <c r="CN386" s="167" t="e">
        <f t="shared" ca="1" si="1110"/>
        <v>#REF!</v>
      </c>
      <c r="CO386" s="167" t="e">
        <f t="shared" ca="1" si="1111"/>
        <v>#REF!</v>
      </c>
      <c r="CQ386" s="167" t="e">
        <f t="shared" ca="1" si="1112"/>
        <v>#REF!</v>
      </c>
      <c r="CR386" s="167" t="e">
        <f t="shared" ca="1" si="1113"/>
        <v>#REF!</v>
      </c>
      <c r="CS386" s="167" t="e">
        <f t="shared" ca="1" si="1114"/>
        <v>#REF!</v>
      </c>
      <c r="CT386" s="167" t="e">
        <f t="shared" ca="1" si="1115"/>
        <v>#REF!</v>
      </c>
      <c r="CU386" s="167" t="e">
        <f t="shared" ca="1" si="1116"/>
        <v>#REF!</v>
      </c>
      <c r="CV386" s="167" t="e">
        <f t="shared" ca="1" si="1117"/>
        <v>#REF!</v>
      </c>
      <c r="CW386" s="167" t="e">
        <f t="shared" ca="1" si="1118"/>
        <v>#REF!</v>
      </c>
      <c r="CX386" s="167" t="e">
        <f t="shared" ca="1" si="1119"/>
        <v>#REF!</v>
      </c>
      <c r="CY386" s="167" t="e">
        <f t="shared" ca="1" si="1120"/>
        <v>#REF!</v>
      </c>
      <c r="CZ386" s="167" t="e">
        <f t="shared" ca="1" si="1121"/>
        <v>#REF!</v>
      </c>
      <c r="DA386" s="167" t="e">
        <f t="shared" ca="1" si="1122"/>
        <v>#REF!</v>
      </c>
      <c r="DB386" s="167" t="e">
        <f t="shared" ca="1" si="1123"/>
        <v>#REF!</v>
      </c>
      <c r="DC386" s="167" t="e">
        <f t="shared" ca="1" si="1124"/>
        <v>#REF!</v>
      </c>
      <c r="DD386" s="167" t="e">
        <f t="shared" ca="1" si="1125"/>
        <v>#REF!</v>
      </c>
      <c r="DE386" s="167" t="e">
        <f t="shared" ca="1" si="1126"/>
        <v>#REF!</v>
      </c>
      <c r="DF386" s="167" t="e">
        <f t="shared" ca="1" si="1127"/>
        <v>#REF!</v>
      </c>
      <c r="DH386" s="167">
        <f t="shared" si="1128"/>
        <v>0</v>
      </c>
      <c r="DI386" s="167">
        <f t="shared" si="1129"/>
        <v>0</v>
      </c>
      <c r="DJ386" s="167">
        <f t="shared" si="1130"/>
        <v>0</v>
      </c>
      <c r="DK386" s="167">
        <f t="shared" si="1131"/>
        <v>0</v>
      </c>
      <c r="DL386" s="167">
        <f t="shared" si="1132"/>
        <v>0</v>
      </c>
      <c r="DM386" s="167">
        <f t="shared" si="1133"/>
        <v>0</v>
      </c>
      <c r="DN386" s="167">
        <f t="shared" si="1134"/>
        <v>0</v>
      </c>
      <c r="DO386" s="167">
        <f t="shared" si="1135"/>
        <v>0</v>
      </c>
      <c r="DP386" s="167">
        <f t="shared" si="1136"/>
        <v>0</v>
      </c>
      <c r="DQ386" s="167">
        <f t="shared" si="1137"/>
        <v>0</v>
      </c>
      <c r="DR386" s="167">
        <f t="shared" si="1138"/>
        <v>0</v>
      </c>
      <c r="DS386" s="167">
        <f t="shared" si="1139"/>
        <v>0</v>
      </c>
      <c r="DT386" s="167">
        <f t="shared" si="1140"/>
        <v>0</v>
      </c>
      <c r="DU386" s="167">
        <f t="shared" si="1141"/>
        <v>0</v>
      </c>
      <c r="DV386" s="167">
        <f t="shared" si="1142"/>
        <v>0</v>
      </c>
      <c r="DW386" s="167">
        <f t="shared" si="1143"/>
        <v>0</v>
      </c>
      <c r="DY386" s="167" t="e">
        <f t="shared" ca="1" si="1179"/>
        <v>#REF!</v>
      </c>
      <c r="DZ386" s="167" t="e">
        <f t="shared" ca="1" si="1180"/>
        <v>#REF!</v>
      </c>
      <c r="EA386" s="167" t="e">
        <f t="shared" ca="1" si="1181"/>
        <v>#REF!</v>
      </c>
      <c r="EB386" s="167" t="e">
        <f t="shared" ca="1" si="1182"/>
        <v>#REF!</v>
      </c>
      <c r="EC386" s="167" t="e">
        <f t="shared" ca="1" si="1183"/>
        <v>#REF!</v>
      </c>
      <c r="ED386" s="167" t="e">
        <f t="shared" ca="1" si="1184"/>
        <v>#REF!</v>
      </c>
      <c r="EE386" s="167" t="e">
        <f t="shared" ca="1" si="1185"/>
        <v>#REF!</v>
      </c>
      <c r="EF386" s="167" t="e">
        <f t="shared" ca="1" si="1186"/>
        <v>#REF!</v>
      </c>
      <c r="EG386" s="167" t="e">
        <f t="shared" ca="1" si="1187"/>
        <v>#REF!</v>
      </c>
      <c r="EH386" s="167" t="e">
        <f t="shared" ca="1" si="1188"/>
        <v>#REF!</v>
      </c>
      <c r="EI386" s="167" t="e">
        <f t="shared" ca="1" si="1189"/>
        <v>#REF!</v>
      </c>
      <c r="EJ386" s="167" t="e">
        <f t="shared" ca="1" si="1190"/>
        <v>#REF!</v>
      </c>
      <c r="EK386" s="167" t="e">
        <f t="shared" ca="1" si="1191"/>
        <v>#REF!</v>
      </c>
      <c r="EL386" s="167" t="e">
        <f t="shared" ca="1" si="1192"/>
        <v>#REF!</v>
      </c>
      <c r="EM386" s="167" t="e">
        <f t="shared" ca="1" si="1193"/>
        <v>#REF!</v>
      </c>
      <c r="EN386" s="167" t="e">
        <f t="shared" ca="1" si="1194"/>
        <v>#REF!</v>
      </c>
      <c r="EP386" s="167">
        <f t="shared" si="1195"/>
        <v>0</v>
      </c>
      <c r="EQ386" s="167">
        <f t="shared" si="1196"/>
        <v>0</v>
      </c>
      <c r="ER386" s="167">
        <f t="shared" si="1197"/>
        <v>0</v>
      </c>
      <c r="ES386" s="167">
        <f t="shared" si="1198"/>
        <v>0</v>
      </c>
      <c r="ET386" s="167">
        <f t="shared" si="1199"/>
        <v>0</v>
      </c>
      <c r="EU386" s="167">
        <f t="shared" si="1200"/>
        <v>0</v>
      </c>
      <c r="EV386" s="167">
        <f t="shared" si="1201"/>
        <v>0</v>
      </c>
      <c r="EW386" s="167">
        <f t="shared" si="1202"/>
        <v>0</v>
      </c>
      <c r="EX386" s="167">
        <f t="shared" si="1203"/>
        <v>0</v>
      </c>
      <c r="EY386" s="167">
        <f t="shared" si="1204"/>
        <v>0</v>
      </c>
      <c r="EZ386" s="167">
        <f t="shared" si="1205"/>
        <v>0</v>
      </c>
      <c r="FA386" s="167">
        <f t="shared" si="1206"/>
        <v>0</v>
      </c>
      <c r="FB386" s="167">
        <f t="shared" si="1207"/>
        <v>0</v>
      </c>
      <c r="FC386" s="167">
        <f t="shared" si="1208"/>
        <v>0</v>
      </c>
      <c r="FD386" s="167">
        <f t="shared" si="1209"/>
        <v>0</v>
      </c>
      <c r="FE386" s="167">
        <f t="shared" si="1210"/>
        <v>0</v>
      </c>
      <c r="FG386" s="167">
        <f t="shared" si="1211"/>
        <v>0</v>
      </c>
      <c r="FH386" s="167">
        <f t="shared" si="1212"/>
        <v>0</v>
      </c>
      <c r="FI386" s="167">
        <f t="shared" si="1213"/>
        <v>0</v>
      </c>
      <c r="FJ386" s="167">
        <f t="shared" si="1214"/>
        <v>0</v>
      </c>
      <c r="FK386" s="167">
        <f t="shared" si="1215"/>
        <v>0</v>
      </c>
      <c r="FL386" s="167">
        <f t="shared" si="1216"/>
        <v>0</v>
      </c>
      <c r="FM386" s="167">
        <f t="shared" si="1217"/>
        <v>0</v>
      </c>
      <c r="FN386" s="167">
        <f t="shared" si="1218"/>
        <v>0</v>
      </c>
      <c r="FO386" s="167">
        <f t="shared" si="1219"/>
        <v>0</v>
      </c>
      <c r="FP386" s="167">
        <f t="shared" si="1220"/>
        <v>0</v>
      </c>
      <c r="FQ386" s="167">
        <f t="shared" si="1221"/>
        <v>0</v>
      </c>
      <c r="FR386" s="167">
        <f t="shared" si="1222"/>
        <v>0</v>
      </c>
      <c r="FS386" s="167">
        <f t="shared" si="1223"/>
        <v>0</v>
      </c>
      <c r="FT386" s="167">
        <f t="shared" si="1224"/>
        <v>0</v>
      </c>
      <c r="FU386" s="167">
        <f t="shared" si="1225"/>
        <v>0</v>
      </c>
      <c r="FV386" s="167">
        <f t="shared" si="1226"/>
        <v>0</v>
      </c>
      <c r="FX386" s="167">
        <f t="shared" si="1227"/>
        <v>0</v>
      </c>
      <c r="FY386" s="167">
        <f t="shared" si="1228"/>
        <v>0</v>
      </c>
      <c r="FZ386" s="167">
        <f t="shared" si="1229"/>
        <v>0</v>
      </c>
      <c r="GA386" s="167">
        <f t="shared" si="1230"/>
        <v>0</v>
      </c>
      <c r="GB386" s="167">
        <f t="shared" si="1231"/>
        <v>0</v>
      </c>
      <c r="GC386" s="167">
        <f t="shared" si="1232"/>
        <v>0</v>
      </c>
      <c r="GD386" s="167">
        <f t="shared" si="1233"/>
        <v>0</v>
      </c>
      <c r="GE386" s="167">
        <f t="shared" si="1234"/>
        <v>0</v>
      </c>
      <c r="GF386" s="167">
        <f t="shared" si="1235"/>
        <v>0</v>
      </c>
      <c r="GG386" s="167">
        <f t="shared" si="1236"/>
        <v>0</v>
      </c>
      <c r="GH386" s="167">
        <f t="shared" si="1237"/>
        <v>0</v>
      </c>
      <c r="GI386" s="167">
        <f t="shared" si="1238"/>
        <v>0</v>
      </c>
      <c r="GJ386" s="167">
        <f t="shared" si="1239"/>
        <v>0</v>
      </c>
      <c r="GK386" s="167">
        <f t="shared" si="1240"/>
        <v>0</v>
      </c>
      <c r="GL386" s="167">
        <f t="shared" si="1241"/>
        <v>0</v>
      </c>
      <c r="GM386" s="167">
        <f t="shared" si="1242"/>
        <v>0</v>
      </c>
      <c r="GO386" s="167" t="e">
        <f t="shared" ca="1" si="1293"/>
        <v>#REF!</v>
      </c>
      <c r="GP386" s="167" t="e">
        <f t="shared" ca="1" si="1296"/>
        <v>#REF!</v>
      </c>
      <c r="GQ386" s="167" t="e">
        <f t="shared" ca="1" si="1296"/>
        <v>#REF!</v>
      </c>
      <c r="GR386" s="167" t="e">
        <f t="shared" ca="1" si="1296"/>
        <v>#REF!</v>
      </c>
      <c r="GS386" s="167" t="e">
        <f t="shared" ca="1" si="1296"/>
        <v>#REF!</v>
      </c>
      <c r="GT386" s="167" t="e">
        <f t="shared" ca="1" si="1296"/>
        <v>#REF!</v>
      </c>
      <c r="GU386" s="167" t="e">
        <f t="shared" ca="1" si="1296"/>
        <v>#REF!</v>
      </c>
      <c r="GV386" s="167" t="e">
        <f t="shared" ca="1" si="1296"/>
        <v>#REF!</v>
      </c>
      <c r="GW386" s="167" t="e">
        <f t="shared" ca="1" si="1296"/>
        <v>#REF!</v>
      </c>
      <c r="GX386" s="167" t="e">
        <f t="shared" ca="1" si="1296"/>
        <v>#REF!</v>
      </c>
      <c r="GY386" s="167" t="e">
        <f t="shared" ca="1" si="1296"/>
        <v>#REF!</v>
      </c>
      <c r="GZ386" s="167" t="e">
        <f t="shared" ca="1" si="1296"/>
        <v>#REF!</v>
      </c>
      <c r="HA386" s="167" t="e">
        <f t="shared" ca="1" si="1296"/>
        <v>#REF!</v>
      </c>
      <c r="HB386" s="167" t="e">
        <f t="shared" ca="1" si="1296"/>
        <v>#REF!</v>
      </c>
      <c r="HC386" s="167" t="e">
        <f t="shared" ca="1" si="1296"/>
        <v>#REF!</v>
      </c>
      <c r="HD386" s="167" t="e">
        <f t="shared" ca="1" si="1296"/>
        <v>#REF!</v>
      </c>
      <c r="HF386" s="167" t="e">
        <f t="shared" ca="1" si="1144"/>
        <v>#REF!</v>
      </c>
      <c r="HG386" s="167" t="e">
        <f t="shared" ca="1" si="1145"/>
        <v>#REF!</v>
      </c>
      <c r="HH386" s="167" t="e">
        <f t="shared" ca="1" si="1146"/>
        <v>#REF!</v>
      </c>
      <c r="HI386" s="167" t="e">
        <f t="shared" ca="1" si="1147"/>
        <v>#REF!</v>
      </c>
      <c r="HJ386" s="167" t="e">
        <f t="shared" ca="1" si="1148"/>
        <v>#REF!</v>
      </c>
      <c r="HK386" s="167" t="e">
        <f t="shared" ca="1" si="1149"/>
        <v>#REF!</v>
      </c>
      <c r="HL386" s="167" t="e">
        <f t="shared" ca="1" si="1150"/>
        <v>#REF!</v>
      </c>
      <c r="HM386" s="167" t="e">
        <f t="shared" ca="1" si="1151"/>
        <v>#REF!</v>
      </c>
      <c r="HN386" s="167" t="e">
        <f t="shared" ca="1" si="1152"/>
        <v>#REF!</v>
      </c>
      <c r="HO386" s="167" t="e">
        <f t="shared" ca="1" si="1153"/>
        <v>#REF!</v>
      </c>
      <c r="HP386" s="167" t="e">
        <f t="shared" ca="1" si="1154"/>
        <v>#REF!</v>
      </c>
      <c r="HQ386" s="167" t="e">
        <f t="shared" ca="1" si="1155"/>
        <v>#REF!</v>
      </c>
      <c r="HR386" s="167" t="e">
        <f t="shared" ca="1" si="1156"/>
        <v>#REF!</v>
      </c>
      <c r="HS386" s="167" t="e">
        <f t="shared" ca="1" si="1157"/>
        <v>#REF!</v>
      </c>
      <c r="HT386" s="167" t="e">
        <f t="shared" ca="1" si="1158"/>
        <v>#REF!</v>
      </c>
      <c r="HU386" s="167" t="e">
        <f t="shared" ca="1" si="1159"/>
        <v>#REF!</v>
      </c>
      <c r="HW386" s="167" t="e">
        <f t="shared" ca="1" si="1160"/>
        <v>#REF!</v>
      </c>
      <c r="HX386" s="167">
        <f t="shared" si="1161"/>
        <v>0</v>
      </c>
      <c r="HY386" s="167" t="e">
        <f t="shared" ca="1" si="1243"/>
        <v>#REF!</v>
      </c>
      <c r="HZ386" s="219" t="e">
        <f t="shared" ca="1" si="1244"/>
        <v>#REF!</v>
      </c>
    </row>
    <row r="387" spans="1:234" s="48" customFormat="1">
      <c r="A387" s="3" t="s">
        <v>768</v>
      </c>
      <c r="B387" s="202" t="str">
        <f>INDEX('Ref1'!$E:$E,MATCH(A387,'Ref1'!$A:$A,0))</f>
        <v>Wokingham</v>
      </c>
      <c r="C387" s="42" t="str">
        <f>INDEX(Data1!B:B,MATCH(A387,Data1!A:A,0))</f>
        <v>UNINFIR</v>
      </c>
      <c r="D387" s="253" t="str">
        <f>INDEX(Data1!C:C,MATCH(A387,Data1!A:A,0))</f>
        <v>SE</v>
      </c>
      <c r="E387" s="200" t="str">
        <f>IF($C$6="No","No",IF(COUNTIF(Inputs!$K$359:$K$398,$A387)&gt;0,"Yes","No"))</f>
        <v>No</v>
      </c>
      <c r="F387" s="404"/>
      <c r="G387" s="62">
        <f>INDEX('4_RatesSplit'!K:K,MATCH($A387,'4_RatesSplit'!$A:$A,0))</f>
        <v>0</v>
      </c>
      <c r="H387" s="171">
        <f>INDEX('4_RatesSplit'!L:L,MATCH($A387,'4_RatesSplit'!$A:$A,0))</f>
        <v>0</v>
      </c>
      <c r="I387" s="167">
        <f>INDEX('4_RatesSplit'!M:M,MATCH($A387,'4_RatesSplit'!$A:$A,0))</f>
        <v>0</v>
      </c>
      <c r="J387" s="167">
        <f>INDEX('4_RatesSplit'!N:N,MATCH($A387,'4_RatesSplit'!$A:$A,0))</f>
        <v>0</v>
      </c>
      <c r="K387" s="167">
        <f>INDEX('4_RatesSplit'!O:O,MATCH($A387,'4_RatesSplit'!$A:$A,0))</f>
        <v>0</v>
      </c>
      <c r="L387" s="167">
        <f>INDEX('4_RatesSplit'!P:P,MATCH($A387,'4_RatesSplit'!$A:$A,0))</f>
        <v>0</v>
      </c>
      <c r="M387" s="167">
        <f>INDEX('4_RatesSplit'!Q:Q,MATCH($A387,'4_RatesSplit'!$A:$A,0))</f>
        <v>0</v>
      </c>
      <c r="N387" s="167">
        <f>INDEX('4_RatesSplit'!R:R,MATCH($A387,'4_RatesSplit'!$A:$A,0))</f>
        <v>0</v>
      </c>
      <c r="O387" s="167">
        <f>INDEX('4_RatesSplit'!S:S,MATCH($A387,'4_RatesSplit'!$A:$A,0))</f>
        <v>0</v>
      </c>
      <c r="P387" s="167">
        <f>INDEX('4_RatesSplit'!T:T,MATCH($A387,'4_RatesSplit'!$A:$A,0))</f>
        <v>0</v>
      </c>
      <c r="Q387" s="167">
        <f>INDEX('4_RatesSplit'!U:U,MATCH($A387,'4_RatesSplit'!$A:$A,0))</f>
        <v>0</v>
      </c>
      <c r="R387" s="167">
        <f>INDEX('4_RatesSplit'!V:V,MATCH($A387,'4_RatesSplit'!$A:$A,0))</f>
        <v>0</v>
      </c>
      <c r="S387" s="167">
        <f>INDEX('4_RatesSplit'!W:W,MATCH($A387,'4_RatesSplit'!$A:$A,0))</f>
        <v>0</v>
      </c>
      <c r="T387" s="167">
        <f>INDEX('4_RatesSplit'!X:X,MATCH($A387,'4_RatesSplit'!$A:$A,0))</f>
        <v>0</v>
      </c>
      <c r="U387" s="167">
        <f>INDEX('4_RatesSplit'!Y:Y,MATCH($A387,'4_RatesSplit'!$A:$A,0))</f>
        <v>0</v>
      </c>
      <c r="V387" s="167">
        <f>INDEX('4_RatesSplit'!Z:Z,MATCH($A387,'4_RatesSplit'!$A:$A,0))</f>
        <v>0</v>
      </c>
      <c r="W387" s="167">
        <f>INDEX('4_RatesSplit'!AA:AA,MATCH($A387,'4_RatesSplit'!$A:$A,0))</f>
        <v>0</v>
      </c>
      <c r="X387" s="18"/>
      <c r="Y387" s="168" t="e">
        <f ca="1">INDEX('4_RatesSplit'!AT:AT,MATCH($A387,'4_RatesSplit'!$A:$A,0))</f>
        <v>#REF!</v>
      </c>
      <c r="Z387" s="168" t="e">
        <f ca="1">INDEX('4_RatesSplit'!AU:AU,MATCH($A387,'4_RatesSplit'!$A:$A,0))</f>
        <v>#REF!</v>
      </c>
      <c r="AA387" s="168" t="e">
        <f ca="1">INDEX('4_RatesSplit'!AV:AV,MATCH($A387,'4_RatesSplit'!$A:$A,0))</f>
        <v>#REF!</v>
      </c>
      <c r="AB387" s="168" t="e">
        <f ca="1">INDEX('4_RatesSplit'!AW:AW,MATCH($A387,'4_RatesSplit'!$A:$A,0))</f>
        <v>#REF!</v>
      </c>
      <c r="AC387" s="168" t="e">
        <f ca="1">INDEX('4_RatesSplit'!AX:AX,MATCH($A387,'4_RatesSplit'!$A:$A,0))</f>
        <v>#REF!</v>
      </c>
      <c r="AD387" s="168" t="e">
        <f ca="1">INDEX('4_RatesSplit'!AY:AY,MATCH($A387,'4_RatesSplit'!$A:$A,0))</f>
        <v>#REF!</v>
      </c>
      <c r="AE387" s="168" t="e">
        <f ca="1">INDEX('4_RatesSplit'!AZ:AZ,MATCH($A387,'4_RatesSplit'!$A:$A,0))</f>
        <v>#REF!</v>
      </c>
      <c r="AF387" s="168" t="e">
        <f ca="1">INDEX('4_RatesSplit'!BA:BA,MATCH($A387,'4_RatesSplit'!$A:$A,0))</f>
        <v>#REF!</v>
      </c>
      <c r="AG387" s="168" t="e">
        <f ca="1">INDEX('4_RatesSplit'!BB:BB,MATCH($A387,'4_RatesSplit'!$A:$A,0))</f>
        <v>#REF!</v>
      </c>
      <c r="AH387" s="168" t="e">
        <f ca="1">INDEX('4_RatesSplit'!BC:BC,MATCH($A387,'4_RatesSplit'!$A:$A,0))</f>
        <v>#REF!</v>
      </c>
      <c r="AI387" s="168" t="e">
        <f ca="1">INDEX('4_RatesSplit'!BD:BD,MATCH($A387,'4_RatesSplit'!$A:$A,0))</f>
        <v>#REF!</v>
      </c>
      <c r="AJ387" s="168" t="e">
        <f ca="1">INDEX('4_RatesSplit'!BE:BE,MATCH($A387,'4_RatesSplit'!$A:$A,0))</f>
        <v>#REF!</v>
      </c>
      <c r="AK387" s="168" t="e">
        <f ca="1">INDEX('4_RatesSplit'!BF:BF,MATCH($A387,'4_RatesSplit'!$A:$A,0))</f>
        <v>#REF!</v>
      </c>
      <c r="AL387" s="168" t="e">
        <f ca="1">INDEX('4_RatesSplit'!BG:BG,MATCH($A387,'4_RatesSplit'!$A:$A,0))</f>
        <v>#REF!</v>
      </c>
      <c r="AM387" s="168" t="e">
        <f ca="1">INDEX('4_RatesSplit'!BH:BH,MATCH($A387,'4_RatesSplit'!$A:$A,0))</f>
        <v>#REF!</v>
      </c>
      <c r="AN387" s="198" t="e">
        <f ca="1">INDEX('4_RatesSplit'!BI:BI,MATCH($A387,'4_RatesSplit'!$A:$A,0))</f>
        <v>#REF!</v>
      </c>
      <c r="AO387" s="114"/>
      <c r="AP387" s="167" t="e">
        <f t="shared" ca="1" si="1162"/>
        <v>#REF!</v>
      </c>
      <c r="AQ387" s="167" t="e">
        <f t="shared" ca="1" si="1163"/>
        <v>#REF!</v>
      </c>
      <c r="AR387" s="167" t="e">
        <f t="shared" ca="1" si="1164"/>
        <v>#REF!</v>
      </c>
      <c r="AS387" s="167" t="e">
        <f t="shared" ca="1" si="1165"/>
        <v>#REF!</v>
      </c>
      <c r="AT387" s="167" t="e">
        <f t="shared" ca="1" si="1166"/>
        <v>#REF!</v>
      </c>
      <c r="AU387" s="167" t="e">
        <f t="shared" ca="1" si="1167"/>
        <v>#REF!</v>
      </c>
      <c r="AV387" s="167" t="e">
        <f t="shared" ca="1" si="1168"/>
        <v>#REF!</v>
      </c>
      <c r="AW387" s="167" t="e">
        <f t="shared" ca="1" si="1169"/>
        <v>#REF!</v>
      </c>
      <c r="AX387" s="167" t="e">
        <f t="shared" ca="1" si="1170"/>
        <v>#REF!</v>
      </c>
      <c r="AY387" s="167" t="e">
        <f t="shared" ca="1" si="1171"/>
        <v>#REF!</v>
      </c>
      <c r="AZ387" s="167" t="e">
        <f t="shared" ca="1" si="1172"/>
        <v>#REF!</v>
      </c>
      <c r="BA387" s="167" t="e">
        <f t="shared" ca="1" si="1173"/>
        <v>#REF!</v>
      </c>
      <c r="BB387" s="167" t="e">
        <f t="shared" ca="1" si="1174"/>
        <v>#REF!</v>
      </c>
      <c r="BC387" s="167" t="e">
        <f t="shared" ca="1" si="1175"/>
        <v>#REF!</v>
      </c>
      <c r="BD387" s="167" t="e">
        <f t="shared" ca="1" si="1176"/>
        <v>#REF!</v>
      </c>
      <c r="BE387" s="167" t="e">
        <f t="shared" ca="1" si="1177"/>
        <v>#REF!</v>
      </c>
      <c r="BF387" s="18"/>
      <c r="BG387" s="168">
        <f>INDEX('2_Needs'!$F:$F,MATCH($A387,'2_Needs'!$A:$A,0))</f>
        <v>1.131910284208105E-3</v>
      </c>
      <c r="BH387" s="114"/>
      <c r="BI387" s="167">
        <f t="shared" ref="BI387:BX387" si="1300">IF(BI$3="reset",$BG387*BI$6,BH387*(1+$C$4))</f>
        <v>0</v>
      </c>
      <c r="BJ387" s="167">
        <f t="shared" si="1300"/>
        <v>0</v>
      </c>
      <c r="BK387" s="167">
        <f t="shared" si="1300"/>
        <v>0</v>
      </c>
      <c r="BL387" s="167">
        <f t="shared" si="1300"/>
        <v>0</v>
      </c>
      <c r="BM387" s="167">
        <f t="shared" si="1300"/>
        <v>0</v>
      </c>
      <c r="BN387" s="167">
        <f t="shared" si="1300"/>
        <v>0</v>
      </c>
      <c r="BO387" s="167">
        <f t="shared" si="1300"/>
        <v>0</v>
      </c>
      <c r="BP387" s="167">
        <f t="shared" si="1300"/>
        <v>0</v>
      </c>
      <c r="BQ387" s="167">
        <f t="shared" si="1300"/>
        <v>0</v>
      </c>
      <c r="BR387" s="167">
        <f t="shared" si="1300"/>
        <v>0</v>
      </c>
      <c r="BS387" s="167">
        <f t="shared" si="1300"/>
        <v>0</v>
      </c>
      <c r="BT387" s="167">
        <f t="shared" si="1300"/>
        <v>0</v>
      </c>
      <c r="BU387" s="167">
        <f t="shared" si="1300"/>
        <v>0</v>
      </c>
      <c r="BV387" s="167">
        <f t="shared" si="1300"/>
        <v>0</v>
      </c>
      <c r="BW387" s="167">
        <f t="shared" si="1300"/>
        <v>0</v>
      </c>
      <c r="BX387" s="167">
        <f t="shared" si="1300"/>
        <v>0</v>
      </c>
      <c r="BZ387" s="167" t="e">
        <f t="shared" ca="1" si="1096"/>
        <v>#REF!</v>
      </c>
      <c r="CA387" s="167" t="e">
        <f t="shared" ca="1" si="1097"/>
        <v>#REF!</v>
      </c>
      <c r="CB387" s="167" t="e">
        <f t="shared" ca="1" si="1098"/>
        <v>#REF!</v>
      </c>
      <c r="CC387" s="167" t="e">
        <f t="shared" ca="1" si="1099"/>
        <v>#REF!</v>
      </c>
      <c r="CD387" s="167" t="e">
        <f t="shared" ca="1" si="1100"/>
        <v>#REF!</v>
      </c>
      <c r="CE387" s="167" t="e">
        <f t="shared" ca="1" si="1101"/>
        <v>#REF!</v>
      </c>
      <c r="CF387" s="167" t="e">
        <f t="shared" ca="1" si="1102"/>
        <v>#REF!</v>
      </c>
      <c r="CG387" s="167" t="e">
        <f t="shared" ca="1" si="1103"/>
        <v>#REF!</v>
      </c>
      <c r="CH387" s="167" t="e">
        <f t="shared" ca="1" si="1104"/>
        <v>#REF!</v>
      </c>
      <c r="CI387" s="167" t="e">
        <f t="shared" ca="1" si="1105"/>
        <v>#REF!</v>
      </c>
      <c r="CJ387" s="167" t="e">
        <f t="shared" ca="1" si="1106"/>
        <v>#REF!</v>
      </c>
      <c r="CK387" s="167" t="e">
        <f t="shared" ca="1" si="1107"/>
        <v>#REF!</v>
      </c>
      <c r="CL387" s="167" t="e">
        <f t="shared" ca="1" si="1108"/>
        <v>#REF!</v>
      </c>
      <c r="CM387" s="167" t="e">
        <f t="shared" ca="1" si="1109"/>
        <v>#REF!</v>
      </c>
      <c r="CN387" s="167" t="e">
        <f t="shared" ca="1" si="1110"/>
        <v>#REF!</v>
      </c>
      <c r="CO387" s="167" t="e">
        <f t="shared" ca="1" si="1111"/>
        <v>#REF!</v>
      </c>
      <c r="CQ387" s="167" t="e">
        <f t="shared" ca="1" si="1112"/>
        <v>#REF!</v>
      </c>
      <c r="CR387" s="167" t="e">
        <f t="shared" ca="1" si="1113"/>
        <v>#REF!</v>
      </c>
      <c r="CS387" s="167" t="e">
        <f t="shared" ca="1" si="1114"/>
        <v>#REF!</v>
      </c>
      <c r="CT387" s="167" t="e">
        <f t="shared" ca="1" si="1115"/>
        <v>#REF!</v>
      </c>
      <c r="CU387" s="167" t="e">
        <f t="shared" ca="1" si="1116"/>
        <v>#REF!</v>
      </c>
      <c r="CV387" s="167" t="e">
        <f t="shared" ca="1" si="1117"/>
        <v>#REF!</v>
      </c>
      <c r="CW387" s="167" t="e">
        <f t="shared" ca="1" si="1118"/>
        <v>#REF!</v>
      </c>
      <c r="CX387" s="167" t="e">
        <f t="shared" ca="1" si="1119"/>
        <v>#REF!</v>
      </c>
      <c r="CY387" s="167" t="e">
        <f t="shared" ca="1" si="1120"/>
        <v>#REF!</v>
      </c>
      <c r="CZ387" s="167" t="e">
        <f t="shared" ca="1" si="1121"/>
        <v>#REF!</v>
      </c>
      <c r="DA387" s="167" t="e">
        <f t="shared" ca="1" si="1122"/>
        <v>#REF!</v>
      </c>
      <c r="DB387" s="167" t="e">
        <f t="shared" ca="1" si="1123"/>
        <v>#REF!</v>
      </c>
      <c r="DC387" s="167" t="e">
        <f t="shared" ca="1" si="1124"/>
        <v>#REF!</v>
      </c>
      <c r="DD387" s="167" t="e">
        <f t="shared" ca="1" si="1125"/>
        <v>#REF!</v>
      </c>
      <c r="DE387" s="167" t="e">
        <f t="shared" ca="1" si="1126"/>
        <v>#REF!</v>
      </c>
      <c r="DF387" s="167" t="e">
        <f t="shared" ca="1" si="1127"/>
        <v>#REF!</v>
      </c>
      <c r="DH387" s="167">
        <f t="shared" si="1128"/>
        <v>0</v>
      </c>
      <c r="DI387" s="167">
        <f t="shared" si="1129"/>
        <v>0</v>
      </c>
      <c r="DJ387" s="167">
        <f t="shared" si="1130"/>
        <v>0</v>
      </c>
      <c r="DK387" s="167">
        <f t="shared" si="1131"/>
        <v>0</v>
      </c>
      <c r="DL387" s="167">
        <f t="shared" si="1132"/>
        <v>0</v>
      </c>
      <c r="DM387" s="167">
        <f t="shared" si="1133"/>
        <v>0</v>
      </c>
      <c r="DN387" s="167">
        <f t="shared" si="1134"/>
        <v>0</v>
      </c>
      <c r="DO387" s="167">
        <f t="shared" si="1135"/>
        <v>0</v>
      </c>
      <c r="DP387" s="167">
        <f t="shared" si="1136"/>
        <v>0</v>
      </c>
      <c r="DQ387" s="167">
        <f t="shared" si="1137"/>
        <v>0</v>
      </c>
      <c r="DR387" s="167">
        <f t="shared" si="1138"/>
        <v>0</v>
      </c>
      <c r="DS387" s="167">
        <f t="shared" si="1139"/>
        <v>0</v>
      </c>
      <c r="DT387" s="167">
        <f t="shared" si="1140"/>
        <v>0</v>
      </c>
      <c r="DU387" s="167">
        <f t="shared" si="1141"/>
        <v>0</v>
      </c>
      <c r="DV387" s="167">
        <f t="shared" si="1142"/>
        <v>0</v>
      </c>
      <c r="DW387" s="167">
        <f t="shared" si="1143"/>
        <v>0</v>
      </c>
      <c r="DY387" s="167" t="e">
        <f t="shared" ca="1" si="1179"/>
        <v>#REF!</v>
      </c>
      <c r="DZ387" s="167" t="e">
        <f t="shared" ca="1" si="1180"/>
        <v>#REF!</v>
      </c>
      <c r="EA387" s="167" t="e">
        <f t="shared" ca="1" si="1181"/>
        <v>#REF!</v>
      </c>
      <c r="EB387" s="167" t="e">
        <f t="shared" ca="1" si="1182"/>
        <v>#REF!</v>
      </c>
      <c r="EC387" s="167" t="e">
        <f t="shared" ca="1" si="1183"/>
        <v>#REF!</v>
      </c>
      <c r="ED387" s="167" t="e">
        <f t="shared" ca="1" si="1184"/>
        <v>#REF!</v>
      </c>
      <c r="EE387" s="167" t="e">
        <f t="shared" ca="1" si="1185"/>
        <v>#REF!</v>
      </c>
      <c r="EF387" s="167" t="e">
        <f t="shared" ca="1" si="1186"/>
        <v>#REF!</v>
      </c>
      <c r="EG387" s="167" t="e">
        <f t="shared" ca="1" si="1187"/>
        <v>#REF!</v>
      </c>
      <c r="EH387" s="167" t="e">
        <f t="shared" ca="1" si="1188"/>
        <v>#REF!</v>
      </c>
      <c r="EI387" s="167" t="e">
        <f t="shared" ca="1" si="1189"/>
        <v>#REF!</v>
      </c>
      <c r="EJ387" s="167" t="e">
        <f t="shared" ca="1" si="1190"/>
        <v>#REF!</v>
      </c>
      <c r="EK387" s="167" t="e">
        <f t="shared" ca="1" si="1191"/>
        <v>#REF!</v>
      </c>
      <c r="EL387" s="167" t="e">
        <f t="shared" ca="1" si="1192"/>
        <v>#REF!</v>
      </c>
      <c r="EM387" s="167" t="e">
        <f t="shared" ca="1" si="1193"/>
        <v>#REF!</v>
      </c>
      <c r="EN387" s="167" t="e">
        <f t="shared" ca="1" si="1194"/>
        <v>#REF!</v>
      </c>
      <c r="EP387" s="167">
        <f t="shared" si="1195"/>
        <v>0</v>
      </c>
      <c r="EQ387" s="167">
        <f t="shared" si="1196"/>
        <v>0</v>
      </c>
      <c r="ER387" s="167">
        <f t="shared" si="1197"/>
        <v>0</v>
      </c>
      <c r="ES387" s="167">
        <f t="shared" si="1198"/>
        <v>0</v>
      </c>
      <c r="ET387" s="167">
        <f t="shared" si="1199"/>
        <v>0</v>
      </c>
      <c r="EU387" s="167">
        <f t="shared" si="1200"/>
        <v>0</v>
      </c>
      <c r="EV387" s="167">
        <f t="shared" si="1201"/>
        <v>0</v>
      </c>
      <c r="EW387" s="167">
        <f t="shared" si="1202"/>
        <v>0</v>
      </c>
      <c r="EX387" s="167">
        <f t="shared" si="1203"/>
        <v>0</v>
      </c>
      <c r="EY387" s="167">
        <f t="shared" si="1204"/>
        <v>0</v>
      </c>
      <c r="EZ387" s="167">
        <f t="shared" si="1205"/>
        <v>0</v>
      </c>
      <c r="FA387" s="167">
        <f t="shared" si="1206"/>
        <v>0</v>
      </c>
      <c r="FB387" s="167">
        <f t="shared" si="1207"/>
        <v>0</v>
      </c>
      <c r="FC387" s="167">
        <f t="shared" si="1208"/>
        <v>0</v>
      </c>
      <c r="FD387" s="167">
        <f t="shared" si="1209"/>
        <v>0</v>
      </c>
      <c r="FE387" s="167">
        <f t="shared" si="1210"/>
        <v>0</v>
      </c>
      <c r="FG387" s="167">
        <f t="shared" si="1211"/>
        <v>0</v>
      </c>
      <c r="FH387" s="167">
        <f t="shared" si="1212"/>
        <v>0</v>
      </c>
      <c r="FI387" s="167">
        <f t="shared" si="1213"/>
        <v>0</v>
      </c>
      <c r="FJ387" s="167">
        <f t="shared" si="1214"/>
        <v>0</v>
      </c>
      <c r="FK387" s="167">
        <f t="shared" si="1215"/>
        <v>0</v>
      </c>
      <c r="FL387" s="167">
        <f t="shared" si="1216"/>
        <v>0</v>
      </c>
      <c r="FM387" s="167">
        <f t="shared" si="1217"/>
        <v>0</v>
      </c>
      <c r="FN387" s="167">
        <f t="shared" si="1218"/>
        <v>0</v>
      </c>
      <c r="FO387" s="167">
        <f t="shared" si="1219"/>
        <v>0</v>
      </c>
      <c r="FP387" s="167">
        <f t="shared" si="1220"/>
        <v>0</v>
      </c>
      <c r="FQ387" s="167">
        <f t="shared" si="1221"/>
        <v>0</v>
      </c>
      <c r="FR387" s="167">
        <f t="shared" si="1222"/>
        <v>0</v>
      </c>
      <c r="FS387" s="167">
        <f t="shared" si="1223"/>
        <v>0</v>
      </c>
      <c r="FT387" s="167">
        <f t="shared" si="1224"/>
        <v>0</v>
      </c>
      <c r="FU387" s="167">
        <f t="shared" si="1225"/>
        <v>0</v>
      </c>
      <c r="FV387" s="167">
        <f t="shared" si="1226"/>
        <v>0</v>
      </c>
      <c r="FX387" s="167">
        <f t="shared" si="1227"/>
        <v>0</v>
      </c>
      <c r="FY387" s="167">
        <f t="shared" si="1228"/>
        <v>0</v>
      </c>
      <c r="FZ387" s="167">
        <f t="shared" si="1229"/>
        <v>0</v>
      </c>
      <c r="GA387" s="167">
        <f t="shared" si="1230"/>
        <v>0</v>
      </c>
      <c r="GB387" s="167">
        <f t="shared" si="1231"/>
        <v>0</v>
      </c>
      <c r="GC387" s="167">
        <f t="shared" si="1232"/>
        <v>0</v>
      </c>
      <c r="GD387" s="167">
        <f t="shared" si="1233"/>
        <v>0</v>
      </c>
      <c r="GE387" s="167">
        <f t="shared" si="1234"/>
        <v>0</v>
      </c>
      <c r="GF387" s="167">
        <f t="shared" si="1235"/>
        <v>0</v>
      </c>
      <c r="GG387" s="167">
        <f t="shared" si="1236"/>
        <v>0</v>
      </c>
      <c r="GH387" s="167">
        <f t="shared" si="1237"/>
        <v>0</v>
      </c>
      <c r="GI387" s="167">
        <f t="shared" si="1238"/>
        <v>0</v>
      </c>
      <c r="GJ387" s="167">
        <f t="shared" si="1239"/>
        <v>0</v>
      </c>
      <c r="GK387" s="167">
        <f t="shared" si="1240"/>
        <v>0</v>
      </c>
      <c r="GL387" s="167">
        <f t="shared" si="1241"/>
        <v>0</v>
      </c>
      <c r="GM387" s="167">
        <f t="shared" si="1242"/>
        <v>0</v>
      </c>
      <c r="GO387" s="167" t="e">
        <f t="shared" ca="1" si="1293"/>
        <v>#REF!</v>
      </c>
      <c r="GP387" s="167" t="e">
        <f t="shared" ca="1" si="1296"/>
        <v>#REF!</v>
      </c>
      <c r="GQ387" s="167" t="e">
        <f t="shared" ca="1" si="1296"/>
        <v>#REF!</v>
      </c>
      <c r="GR387" s="167" t="e">
        <f t="shared" ca="1" si="1296"/>
        <v>#REF!</v>
      </c>
      <c r="GS387" s="167" t="e">
        <f t="shared" ca="1" si="1296"/>
        <v>#REF!</v>
      </c>
      <c r="GT387" s="167" t="e">
        <f t="shared" ca="1" si="1296"/>
        <v>#REF!</v>
      </c>
      <c r="GU387" s="167" t="e">
        <f t="shared" ca="1" si="1296"/>
        <v>#REF!</v>
      </c>
      <c r="GV387" s="167" t="e">
        <f t="shared" ca="1" si="1296"/>
        <v>#REF!</v>
      </c>
      <c r="GW387" s="167" t="e">
        <f t="shared" ca="1" si="1296"/>
        <v>#REF!</v>
      </c>
      <c r="GX387" s="167" t="e">
        <f t="shared" ca="1" si="1296"/>
        <v>#REF!</v>
      </c>
      <c r="GY387" s="167" t="e">
        <f t="shared" ca="1" si="1296"/>
        <v>#REF!</v>
      </c>
      <c r="GZ387" s="167" t="e">
        <f t="shared" ca="1" si="1296"/>
        <v>#REF!</v>
      </c>
      <c r="HA387" s="167" t="e">
        <f t="shared" ca="1" si="1296"/>
        <v>#REF!</v>
      </c>
      <c r="HB387" s="167" t="e">
        <f t="shared" ca="1" si="1296"/>
        <v>#REF!</v>
      </c>
      <c r="HC387" s="167" t="e">
        <f t="shared" ca="1" si="1296"/>
        <v>#REF!</v>
      </c>
      <c r="HD387" s="167" t="e">
        <f t="shared" ca="1" si="1296"/>
        <v>#REF!</v>
      </c>
      <c r="HF387" s="167" t="e">
        <f t="shared" ca="1" si="1144"/>
        <v>#REF!</v>
      </c>
      <c r="HG387" s="167" t="e">
        <f t="shared" ca="1" si="1145"/>
        <v>#REF!</v>
      </c>
      <c r="HH387" s="167" t="e">
        <f t="shared" ca="1" si="1146"/>
        <v>#REF!</v>
      </c>
      <c r="HI387" s="167" t="e">
        <f t="shared" ca="1" si="1147"/>
        <v>#REF!</v>
      </c>
      <c r="HJ387" s="167" t="e">
        <f t="shared" ca="1" si="1148"/>
        <v>#REF!</v>
      </c>
      <c r="HK387" s="167" t="e">
        <f t="shared" ca="1" si="1149"/>
        <v>#REF!</v>
      </c>
      <c r="HL387" s="167" t="e">
        <f t="shared" ca="1" si="1150"/>
        <v>#REF!</v>
      </c>
      <c r="HM387" s="167" t="e">
        <f t="shared" ca="1" si="1151"/>
        <v>#REF!</v>
      </c>
      <c r="HN387" s="167" t="e">
        <f t="shared" ca="1" si="1152"/>
        <v>#REF!</v>
      </c>
      <c r="HO387" s="167" t="e">
        <f t="shared" ca="1" si="1153"/>
        <v>#REF!</v>
      </c>
      <c r="HP387" s="167" t="e">
        <f t="shared" ca="1" si="1154"/>
        <v>#REF!</v>
      </c>
      <c r="HQ387" s="167" t="e">
        <f t="shared" ca="1" si="1155"/>
        <v>#REF!</v>
      </c>
      <c r="HR387" s="167" t="e">
        <f t="shared" ca="1" si="1156"/>
        <v>#REF!</v>
      </c>
      <c r="HS387" s="167" t="e">
        <f t="shared" ca="1" si="1157"/>
        <v>#REF!</v>
      </c>
      <c r="HT387" s="167" t="e">
        <f t="shared" ca="1" si="1158"/>
        <v>#REF!</v>
      </c>
      <c r="HU387" s="167" t="e">
        <f t="shared" ca="1" si="1159"/>
        <v>#REF!</v>
      </c>
      <c r="HW387" s="167" t="e">
        <f t="shared" ca="1" si="1160"/>
        <v>#REF!</v>
      </c>
      <c r="HX387" s="167">
        <f t="shared" si="1161"/>
        <v>0</v>
      </c>
      <c r="HY387" s="167" t="e">
        <f t="shared" ca="1" si="1243"/>
        <v>#REF!</v>
      </c>
      <c r="HZ387" s="219" t="e">
        <f t="shared" ca="1" si="1244"/>
        <v>#REF!</v>
      </c>
    </row>
    <row r="388" spans="1:234" s="48" customFormat="1">
      <c r="A388" s="3" t="s">
        <v>770</v>
      </c>
      <c r="B388" s="202" t="str">
        <f>INDEX('Ref1'!$E:$E,MATCH(A388,'Ref1'!$A:$A,0))</f>
        <v>Wolverhampton</v>
      </c>
      <c r="C388" s="42" t="str">
        <f>INDEX(Data1!B:B,MATCH(A388,Data1!A:A,0))</f>
        <v>MD</v>
      </c>
      <c r="D388" s="253" t="str">
        <f>INDEX(Data1!C:C,MATCH(A388,Data1!A:A,0))</f>
        <v>WM</v>
      </c>
      <c r="E388" s="200" t="str">
        <f>IF($C$6="No","No",IF(COUNTIF(Inputs!$K$359:$K$398,$A388)&gt;0,"Yes","No"))</f>
        <v>No</v>
      </c>
      <c r="F388" s="404"/>
      <c r="G388" s="62">
        <f>INDEX('4_RatesSplit'!K:K,MATCH($A388,'4_RatesSplit'!$A:$A,0))</f>
        <v>0</v>
      </c>
      <c r="H388" s="171">
        <f>INDEX('4_RatesSplit'!L:L,MATCH($A388,'4_RatesSplit'!$A:$A,0))</f>
        <v>0</v>
      </c>
      <c r="I388" s="167">
        <f>INDEX('4_RatesSplit'!M:M,MATCH($A388,'4_RatesSplit'!$A:$A,0))</f>
        <v>0</v>
      </c>
      <c r="J388" s="167">
        <f>INDEX('4_RatesSplit'!N:N,MATCH($A388,'4_RatesSplit'!$A:$A,0))</f>
        <v>0</v>
      </c>
      <c r="K388" s="167">
        <f>INDEX('4_RatesSplit'!O:O,MATCH($A388,'4_RatesSplit'!$A:$A,0))</f>
        <v>0</v>
      </c>
      <c r="L388" s="167">
        <f>INDEX('4_RatesSplit'!P:P,MATCH($A388,'4_RatesSplit'!$A:$A,0))</f>
        <v>0</v>
      </c>
      <c r="M388" s="167">
        <f>INDEX('4_RatesSplit'!Q:Q,MATCH($A388,'4_RatesSplit'!$A:$A,0))</f>
        <v>0</v>
      </c>
      <c r="N388" s="167">
        <f>INDEX('4_RatesSplit'!R:R,MATCH($A388,'4_RatesSplit'!$A:$A,0))</f>
        <v>0</v>
      </c>
      <c r="O388" s="167">
        <f>INDEX('4_RatesSplit'!S:S,MATCH($A388,'4_RatesSplit'!$A:$A,0))</f>
        <v>0</v>
      </c>
      <c r="P388" s="167">
        <f>INDEX('4_RatesSplit'!T:T,MATCH($A388,'4_RatesSplit'!$A:$A,0))</f>
        <v>0</v>
      </c>
      <c r="Q388" s="167">
        <f>INDEX('4_RatesSplit'!U:U,MATCH($A388,'4_RatesSplit'!$A:$A,0))</f>
        <v>0</v>
      </c>
      <c r="R388" s="167">
        <f>INDEX('4_RatesSplit'!V:V,MATCH($A388,'4_RatesSplit'!$A:$A,0))</f>
        <v>0</v>
      </c>
      <c r="S388" s="167">
        <f>INDEX('4_RatesSplit'!W:W,MATCH($A388,'4_RatesSplit'!$A:$A,0))</f>
        <v>0</v>
      </c>
      <c r="T388" s="167">
        <f>INDEX('4_RatesSplit'!X:X,MATCH($A388,'4_RatesSplit'!$A:$A,0))</f>
        <v>0</v>
      </c>
      <c r="U388" s="167">
        <f>INDEX('4_RatesSplit'!Y:Y,MATCH($A388,'4_RatesSplit'!$A:$A,0))</f>
        <v>0</v>
      </c>
      <c r="V388" s="167">
        <f>INDEX('4_RatesSplit'!Z:Z,MATCH($A388,'4_RatesSplit'!$A:$A,0))</f>
        <v>0</v>
      </c>
      <c r="W388" s="167">
        <f>INDEX('4_RatesSplit'!AA:AA,MATCH($A388,'4_RatesSplit'!$A:$A,0))</f>
        <v>0</v>
      </c>
      <c r="X388" s="18"/>
      <c r="Y388" s="168" t="e">
        <f ca="1">INDEX('4_RatesSplit'!AT:AT,MATCH($A388,'4_RatesSplit'!$A:$A,0))</f>
        <v>#REF!</v>
      </c>
      <c r="Z388" s="168" t="e">
        <f ca="1">INDEX('4_RatesSplit'!AU:AU,MATCH($A388,'4_RatesSplit'!$A:$A,0))</f>
        <v>#REF!</v>
      </c>
      <c r="AA388" s="168" t="e">
        <f ca="1">INDEX('4_RatesSplit'!AV:AV,MATCH($A388,'4_RatesSplit'!$A:$A,0))</f>
        <v>#REF!</v>
      </c>
      <c r="AB388" s="168" t="e">
        <f ca="1">INDEX('4_RatesSplit'!AW:AW,MATCH($A388,'4_RatesSplit'!$A:$A,0))</f>
        <v>#REF!</v>
      </c>
      <c r="AC388" s="168" t="e">
        <f ca="1">INDEX('4_RatesSplit'!AX:AX,MATCH($A388,'4_RatesSplit'!$A:$A,0))</f>
        <v>#REF!</v>
      </c>
      <c r="AD388" s="168" t="e">
        <f ca="1">INDEX('4_RatesSplit'!AY:AY,MATCH($A388,'4_RatesSplit'!$A:$A,0))</f>
        <v>#REF!</v>
      </c>
      <c r="AE388" s="168" t="e">
        <f ca="1">INDEX('4_RatesSplit'!AZ:AZ,MATCH($A388,'4_RatesSplit'!$A:$A,0))</f>
        <v>#REF!</v>
      </c>
      <c r="AF388" s="168" t="e">
        <f ca="1">INDEX('4_RatesSplit'!BA:BA,MATCH($A388,'4_RatesSplit'!$A:$A,0))</f>
        <v>#REF!</v>
      </c>
      <c r="AG388" s="168" t="e">
        <f ca="1">INDEX('4_RatesSplit'!BB:BB,MATCH($A388,'4_RatesSplit'!$A:$A,0))</f>
        <v>#REF!</v>
      </c>
      <c r="AH388" s="168" t="e">
        <f ca="1">INDEX('4_RatesSplit'!BC:BC,MATCH($A388,'4_RatesSplit'!$A:$A,0))</f>
        <v>#REF!</v>
      </c>
      <c r="AI388" s="168" t="e">
        <f ca="1">INDEX('4_RatesSplit'!BD:BD,MATCH($A388,'4_RatesSplit'!$A:$A,0))</f>
        <v>#REF!</v>
      </c>
      <c r="AJ388" s="168" t="e">
        <f ca="1">INDEX('4_RatesSplit'!BE:BE,MATCH($A388,'4_RatesSplit'!$A:$A,0))</f>
        <v>#REF!</v>
      </c>
      <c r="AK388" s="168" t="e">
        <f ca="1">INDEX('4_RatesSplit'!BF:BF,MATCH($A388,'4_RatesSplit'!$A:$A,0))</f>
        <v>#REF!</v>
      </c>
      <c r="AL388" s="168" t="e">
        <f ca="1">INDEX('4_RatesSplit'!BG:BG,MATCH($A388,'4_RatesSplit'!$A:$A,0))</f>
        <v>#REF!</v>
      </c>
      <c r="AM388" s="168" t="e">
        <f ca="1">INDEX('4_RatesSplit'!BH:BH,MATCH($A388,'4_RatesSplit'!$A:$A,0))</f>
        <v>#REF!</v>
      </c>
      <c r="AN388" s="198" t="e">
        <f ca="1">INDEX('4_RatesSplit'!BI:BI,MATCH($A388,'4_RatesSplit'!$A:$A,0))</f>
        <v>#REF!</v>
      </c>
      <c r="AO388" s="114"/>
      <c r="AP388" s="167" t="e">
        <f t="shared" ca="1" si="1162"/>
        <v>#REF!</v>
      </c>
      <c r="AQ388" s="167" t="e">
        <f t="shared" ca="1" si="1163"/>
        <v>#REF!</v>
      </c>
      <c r="AR388" s="167" t="e">
        <f t="shared" ca="1" si="1164"/>
        <v>#REF!</v>
      </c>
      <c r="AS388" s="167" t="e">
        <f t="shared" ca="1" si="1165"/>
        <v>#REF!</v>
      </c>
      <c r="AT388" s="167" t="e">
        <f t="shared" ca="1" si="1166"/>
        <v>#REF!</v>
      </c>
      <c r="AU388" s="167" t="e">
        <f t="shared" ca="1" si="1167"/>
        <v>#REF!</v>
      </c>
      <c r="AV388" s="167" t="e">
        <f t="shared" ca="1" si="1168"/>
        <v>#REF!</v>
      </c>
      <c r="AW388" s="167" t="e">
        <f t="shared" ca="1" si="1169"/>
        <v>#REF!</v>
      </c>
      <c r="AX388" s="167" t="e">
        <f t="shared" ca="1" si="1170"/>
        <v>#REF!</v>
      </c>
      <c r="AY388" s="167" t="e">
        <f t="shared" ca="1" si="1171"/>
        <v>#REF!</v>
      </c>
      <c r="AZ388" s="167" t="e">
        <f t="shared" ca="1" si="1172"/>
        <v>#REF!</v>
      </c>
      <c r="BA388" s="167" t="e">
        <f t="shared" ca="1" si="1173"/>
        <v>#REF!</v>
      </c>
      <c r="BB388" s="167" t="e">
        <f t="shared" ca="1" si="1174"/>
        <v>#REF!</v>
      </c>
      <c r="BC388" s="167" t="e">
        <f t="shared" ca="1" si="1175"/>
        <v>#REF!</v>
      </c>
      <c r="BD388" s="167" t="e">
        <f t="shared" ca="1" si="1176"/>
        <v>#REF!</v>
      </c>
      <c r="BE388" s="167" t="e">
        <f t="shared" ca="1" si="1177"/>
        <v>#REF!</v>
      </c>
      <c r="BF388" s="18"/>
      <c r="BG388" s="168">
        <f>INDEX('2_Needs'!$F:$F,MATCH($A388,'2_Needs'!$A:$A,0))</f>
        <v>6.3863692841652202E-3</v>
      </c>
      <c r="BH388" s="114"/>
      <c r="BI388" s="167">
        <f t="shared" ref="BI388:BX388" si="1301">IF(BI$3="reset",$BG388*BI$6,BH388*(1+$C$4))</f>
        <v>0</v>
      </c>
      <c r="BJ388" s="167">
        <f t="shared" si="1301"/>
        <v>0</v>
      </c>
      <c r="BK388" s="167">
        <f t="shared" si="1301"/>
        <v>0</v>
      </c>
      <c r="BL388" s="167">
        <f t="shared" si="1301"/>
        <v>0</v>
      </c>
      <c r="BM388" s="167">
        <f t="shared" si="1301"/>
        <v>0</v>
      </c>
      <c r="BN388" s="167">
        <f t="shared" si="1301"/>
        <v>0</v>
      </c>
      <c r="BO388" s="167">
        <f t="shared" si="1301"/>
        <v>0</v>
      </c>
      <c r="BP388" s="167">
        <f t="shared" si="1301"/>
        <v>0</v>
      </c>
      <c r="BQ388" s="167">
        <f t="shared" si="1301"/>
        <v>0</v>
      </c>
      <c r="BR388" s="167">
        <f t="shared" si="1301"/>
        <v>0</v>
      </c>
      <c r="BS388" s="167">
        <f t="shared" si="1301"/>
        <v>0</v>
      </c>
      <c r="BT388" s="167">
        <f t="shared" si="1301"/>
        <v>0</v>
      </c>
      <c r="BU388" s="167">
        <f t="shared" si="1301"/>
        <v>0</v>
      </c>
      <c r="BV388" s="167">
        <f t="shared" si="1301"/>
        <v>0</v>
      </c>
      <c r="BW388" s="167">
        <f t="shared" si="1301"/>
        <v>0</v>
      </c>
      <c r="BX388" s="167">
        <f t="shared" si="1301"/>
        <v>0</v>
      </c>
      <c r="BZ388" s="167" t="e">
        <f t="shared" ca="1" si="1096"/>
        <v>#REF!</v>
      </c>
      <c r="CA388" s="167" t="e">
        <f t="shared" ca="1" si="1097"/>
        <v>#REF!</v>
      </c>
      <c r="CB388" s="167" t="e">
        <f t="shared" ca="1" si="1098"/>
        <v>#REF!</v>
      </c>
      <c r="CC388" s="167" t="e">
        <f t="shared" ca="1" si="1099"/>
        <v>#REF!</v>
      </c>
      <c r="CD388" s="167" t="e">
        <f t="shared" ca="1" si="1100"/>
        <v>#REF!</v>
      </c>
      <c r="CE388" s="167" t="e">
        <f t="shared" ca="1" si="1101"/>
        <v>#REF!</v>
      </c>
      <c r="CF388" s="167" t="e">
        <f t="shared" ca="1" si="1102"/>
        <v>#REF!</v>
      </c>
      <c r="CG388" s="167" t="e">
        <f t="shared" ca="1" si="1103"/>
        <v>#REF!</v>
      </c>
      <c r="CH388" s="167" t="e">
        <f t="shared" ca="1" si="1104"/>
        <v>#REF!</v>
      </c>
      <c r="CI388" s="167" t="e">
        <f t="shared" ca="1" si="1105"/>
        <v>#REF!</v>
      </c>
      <c r="CJ388" s="167" t="e">
        <f t="shared" ca="1" si="1106"/>
        <v>#REF!</v>
      </c>
      <c r="CK388" s="167" t="e">
        <f t="shared" ca="1" si="1107"/>
        <v>#REF!</v>
      </c>
      <c r="CL388" s="167" t="e">
        <f t="shared" ca="1" si="1108"/>
        <v>#REF!</v>
      </c>
      <c r="CM388" s="167" t="e">
        <f t="shared" ca="1" si="1109"/>
        <v>#REF!</v>
      </c>
      <c r="CN388" s="167" t="e">
        <f t="shared" ca="1" si="1110"/>
        <v>#REF!</v>
      </c>
      <c r="CO388" s="167" t="e">
        <f t="shared" ca="1" si="1111"/>
        <v>#REF!</v>
      </c>
      <c r="CQ388" s="167" t="e">
        <f t="shared" ca="1" si="1112"/>
        <v>#REF!</v>
      </c>
      <c r="CR388" s="167" t="e">
        <f t="shared" ca="1" si="1113"/>
        <v>#REF!</v>
      </c>
      <c r="CS388" s="167" t="e">
        <f t="shared" ca="1" si="1114"/>
        <v>#REF!</v>
      </c>
      <c r="CT388" s="167" t="e">
        <f t="shared" ca="1" si="1115"/>
        <v>#REF!</v>
      </c>
      <c r="CU388" s="167" t="e">
        <f t="shared" ca="1" si="1116"/>
        <v>#REF!</v>
      </c>
      <c r="CV388" s="167" t="e">
        <f t="shared" ca="1" si="1117"/>
        <v>#REF!</v>
      </c>
      <c r="CW388" s="167" t="e">
        <f t="shared" ca="1" si="1118"/>
        <v>#REF!</v>
      </c>
      <c r="CX388" s="167" t="e">
        <f t="shared" ca="1" si="1119"/>
        <v>#REF!</v>
      </c>
      <c r="CY388" s="167" t="e">
        <f t="shared" ca="1" si="1120"/>
        <v>#REF!</v>
      </c>
      <c r="CZ388" s="167" t="e">
        <f t="shared" ca="1" si="1121"/>
        <v>#REF!</v>
      </c>
      <c r="DA388" s="167" t="e">
        <f t="shared" ca="1" si="1122"/>
        <v>#REF!</v>
      </c>
      <c r="DB388" s="167" t="e">
        <f t="shared" ca="1" si="1123"/>
        <v>#REF!</v>
      </c>
      <c r="DC388" s="167" t="e">
        <f t="shared" ca="1" si="1124"/>
        <v>#REF!</v>
      </c>
      <c r="DD388" s="167" t="e">
        <f t="shared" ca="1" si="1125"/>
        <v>#REF!</v>
      </c>
      <c r="DE388" s="167" t="e">
        <f t="shared" ca="1" si="1126"/>
        <v>#REF!</v>
      </c>
      <c r="DF388" s="167" t="e">
        <f t="shared" ca="1" si="1127"/>
        <v>#REF!</v>
      </c>
      <c r="DH388" s="167">
        <f t="shared" si="1128"/>
        <v>0</v>
      </c>
      <c r="DI388" s="167">
        <f t="shared" si="1129"/>
        <v>0</v>
      </c>
      <c r="DJ388" s="167">
        <f t="shared" si="1130"/>
        <v>0</v>
      </c>
      <c r="DK388" s="167">
        <f t="shared" si="1131"/>
        <v>0</v>
      </c>
      <c r="DL388" s="167">
        <f t="shared" si="1132"/>
        <v>0</v>
      </c>
      <c r="DM388" s="167">
        <f t="shared" si="1133"/>
        <v>0</v>
      </c>
      <c r="DN388" s="167">
        <f t="shared" si="1134"/>
        <v>0</v>
      </c>
      <c r="DO388" s="167">
        <f t="shared" si="1135"/>
        <v>0</v>
      </c>
      <c r="DP388" s="167">
        <f t="shared" si="1136"/>
        <v>0</v>
      </c>
      <c r="DQ388" s="167">
        <f t="shared" si="1137"/>
        <v>0</v>
      </c>
      <c r="DR388" s="167">
        <f t="shared" si="1138"/>
        <v>0</v>
      </c>
      <c r="DS388" s="167">
        <f t="shared" si="1139"/>
        <v>0</v>
      </c>
      <c r="DT388" s="167">
        <f t="shared" si="1140"/>
        <v>0</v>
      </c>
      <c r="DU388" s="167">
        <f t="shared" si="1141"/>
        <v>0</v>
      </c>
      <c r="DV388" s="167">
        <f t="shared" si="1142"/>
        <v>0</v>
      </c>
      <c r="DW388" s="167">
        <f t="shared" si="1143"/>
        <v>0</v>
      </c>
      <c r="DY388" s="167" t="e">
        <f t="shared" ca="1" si="1179"/>
        <v>#REF!</v>
      </c>
      <c r="DZ388" s="167" t="e">
        <f t="shared" ca="1" si="1180"/>
        <v>#REF!</v>
      </c>
      <c r="EA388" s="167" t="e">
        <f t="shared" ca="1" si="1181"/>
        <v>#REF!</v>
      </c>
      <c r="EB388" s="167" t="e">
        <f t="shared" ca="1" si="1182"/>
        <v>#REF!</v>
      </c>
      <c r="EC388" s="167" t="e">
        <f t="shared" ca="1" si="1183"/>
        <v>#REF!</v>
      </c>
      <c r="ED388" s="167" t="e">
        <f t="shared" ca="1" si="1184"/>
        <v>#REF!</v>
      </c>
      <c r="EE388" s="167" t="e">
        <f t="shared" ca="1" si="1185"/>
        <v>#REF!</v>
      </c>
      <c r="EF388" s="167" t="e">
        <f t="shared" ca="1" si="1186"/>
        <v>#REF!</v>
      </c>
      <c r="EG388" s="167" t="e">
        <f t="shared" ca="1" si="1187"/>
        <v>#REF!</v>
      </c>
      <c r="EH388" s="167" t="e">
        <f t="shared" ca="1" si="1188"/>
        <v>#REF!</v>
      </c>
      <c r="EI388" s="167" t="e">
        <f t="shared" ca="1" si="1189"/>
        <v>#REF!</v>
      </c>
      <c r="EJ388" s="167" t="e">
        <f t="shared" ca="1" si="1190"/>
        <v>#REF!</v>
      </c>
      <c r="EK388" s="167" t="e">
        <f t="shared" ca="1" si="1191"/>
        <v>#REF!</v>
      </c>
      <c r="EL388" s="167" t="e">
        <f t="shared" ca="1" si="1192"/>
        <v>#REF!</v>
      </c>
      <c r="EM388" s="167" t="e">
        <f t="shared" ca="1" si="1193"/>
        <v>#REF!</v>
      </c>
      <c r="EN388" s="167" t="e">
        <f t="shared" ca="1" si="1194"/>
        <v>#REF!</v>
      </c>
      <c r="EP388" s="167">
        <f t="shared" si="1195"/>
        <v>0</v>
      </c>
      <c r="EQ388" s="167">
        <f t="shared" si="1196"/>
        <v>0</v>
      </c>
      <c r="ER388" s="167">
        <f t="shared" si="1197"/>
        <v>0</v>
      </c>
      <c r="ES388" s="167">
        <f t="shared" si="1198"/>
        <v>0</v>
      </c>
      <c r="ET388" s="167">
        <f t="shared" si="1199"/>
        <v>0</v>
      </c>
      <c r="EU388" s="167">
        <f t="shared" si="1200"/>
        <v>0</v>
      </c>
      <c r="EV388" s="167">
        <f t="shared" si="1201"/>
        <v>0</v>
      </c>
      <c r="EW388" s="167">
        <f t="shared" si="1202"/>
        <v>0</v>
      </c>
      <c r="EX388" s="167">
        <f t="shared" si="1203"/>
        <v>0</v>
      </c>
      <c r="EY388" s="167">
        <f t="shared" si="1204"/>
        <v>0</v>
      </c>
      <c r="EZ388" s="167">
        <f t="shared" si="1205"/>
        <v>0</v>
      </c>
      <c r="FA388" s="167">
        <f t="shared" si="1206"/>
        <v>0</v>
      </c>
      <c r="FB388" s="167">
        <f t="shared" si="1207"/>
        <v>0</v>
      </c>
      <c r="FC388" s="167">
        <f t="shared" si="1208"/>
        <v>0</v>
      </c>
      <c r="FD388" s="167">
        <f t="shared" si="1209"/>
        <v>0</v>
      </c>
      <c r="FE388" s="167">
        <f t="shared" si="1210"/>
        <v>0</v>
      </c>
      <c r="FG388" s="167">
        <f t="shared" si="1211"/>
        <v>0</v>
      </c>
      <c r="FH388" s="167">
        <f t="shared" si="1212"/>
        <v>0</v>
      </c>
      <c r="FI388" s="167">
        <f t="shared" si="1213"/>
        <v>0</v>
      </c>
      <c r="FJ388" s="167">
        <f t="shared" si="1214"/>
        <v>0</v>
      </c>
      <c r="FK388" s="167">
        <f t="shared" si="1215"/>
        <v>0</v>
      </c>
      <c r="FL388" s="167">
        <f t="shared" si="1216"/>
        <v>0</v>
      </c>
      <c r="FM388" s="167">
        <f t="shared" si="1217"/>
        <v>0</v>
      </c>
      <c r="FN388" s="167">
        <f t="shared" si="1218"/>
        <v>0</v>
      </c>
      <c r="FO388" s="167">
        <f t="shared" si="1219"/>
        <v>0</v>
      </c>
      <c r="FP388" s="167">
        <f t="shared" si="1220"/>
        <v>0</v>
      </c>
      <c r="FQ388" s="167">
        <f t="shared" si="1221"/>
        <v>0</v>
      </c>
      <c r="FR388" s="167">
        <f t="shared" si="1222"/>
        <v>0</v>
      </c>
      <c r="FS388" s="167">
        <f t="shared" si="1223"/>
        <v>0</v>
      </c>
      <c r="FT388" s="167">
        <f t="shared" si="1224"/>
        <v>0</v>
      </c>
      <c r="FU388" s="167">
        <f t="shared" si="1225"/>
        <v>0</v>
      </c>
      <c r="FV388" s="167">
        <f t="shared" si="1226"/>
        <v>0</v>
      </c>
      <c r="FX388" s="167">
        <f t="shared" si="1227"/>
        <v>0</v>
      </c>
      <c r="FY388" s="167">
        <f t="shared" si="1228"/>
        <v>0</v>
      </c>
      <c r="FZ388" s="167">
        <f t="shared" si="1229"/>
        <v>0</v>
      </c>
      <c r="GA388" s="167">
        <f t="shared" si="1230"/>
        <v>0</v>
      </c>
      <c r="GB388" s="167">
        <f t="shared" si="1231"/>
        <v>0</v>
      </c>
      <c r="GC388" s="167">
        <f t="shared" si="1232"/>
        <v>0</v>
      </c>
      <c r="GD388" s="167">
        <f t="shared" si="1233"/>
        <v>0</v>
      </c>
      <c r="GE388" s="167">
        <f t="shared" si="1234"/>
        <v>0</v>
      </c>
      <c r="GF388" s="167">
        <f t="shared" si="1235"/>
        <v>0</v>
      </c>
      <c r="GG388" s="167">
        <f t="shared" si="1236"/>
        <v>0</v>
      </c>
      <c r="GH388" s="167">
        <f t="shared" si="1237"/>
        <v>0</v>
      </c>
      <c r="GI388" s="167">
        <f t="shared" si="1238"/>
        <v>0</v>
      </c>
      <c r="GJ388" s="167">
        <f t="shared" si="1239"/>
        <v>0</v>
      </c>
      <c r="GK388" s="167">
        <f t="shared" si="1240"/>
        <v>0</v>
      </c>
      <c r="GL388" s="167">
        <f t="shared" si="1241"/>
        <v>0</v>
      </c>
      <c r="GM388" s="167">
        <f t="shared" si="1242"/>
        <v>0</v>
      </c>
      <c r="GO388" s="167" t="e">
        <f t="shared" ca="1" si="1293"/>
        <v>#REF!</v>
      </c>
      <c r="GP388" s="167" t="e">
        <f t="shared" ca="1" si="1296"/>
        <v>#REF!</v>
      </c>
      <c r="GQ388" s="167" t="e">
        <f t="shared" ca="1" si="1296"/>
        <v>#REF!</v>
      </c>
      <c r="GR388" s="167" t="e">
        <f t="shared" ca="1" si="1296"/>
        <v>#REF!</v>
      </c>
      <c r="GS388" s="167" t="e">
        <f t="shared" ca="1" si="1296"/>
        <v>#REF!</v>
      </c>
      <c r="GT388" s="167" t="e">
        <f t="shared" ca="1" si="1296"/>
        <v>#REF!</v>
      </c>
      <c r="GU388" s="167" t="e">
        <f t="shared" ca="1" si="1296"/>
        <v>#REF!</v>
      </c>
      <c r="GV388" s="167" t="e">
        <f t="shared" ca="1" si="1296"/>
        <v>#REF!</v>
      </c>
      <c r="GW388" s="167" t="e">
        <f t="shared" ca="1" si="1296"/>
        <v>#REF!</v>
      </c>
      <c r="GX388" s="167" t="e">
        <f t="shared" ca="1" si="1296"/>
        <v>#REF!</v>
      </c>
      <c r="GY388" s="167" t="e">
        <f t="shared" ca="1" si="1296"/>
        <v>#REF!</v>
      </c>
      <c r="GZ388" s="167" t="e">
        <f t="shared" ca="1" si="1296"/>
        <v>#REF!</v>
      </c>
      <c r="HA388" s="167" t="e">
        <f t="shared" ca="1" si="1296"/>
        <v>#REF!</v>
      </c>
      <c r="HB388" s="167" t="e">
        <f t="shared" ca="1" si="1296"/>
        <v>#REF!</v>
      </c>
      <c r="HC388" s="167" t="e">
        <f t="shared" ca="1" si="1296"/>
        <v>#REF!</v>
      </c>
      <c r="HD388" s="167" t="e">
        <f t="shared" ca="1" si="1296"/>
        <v>#REF!</v>
      </c>
      <c r="HF388" s="167" t="e">
        <f t="shared" ca="1" si="1144"/>
        <v>#REF!</v>
      </c>
      <c r="HG388" s="167" t="e">
        <f t="shared" ca="1" si="1145"/>
        <v>#REF!</v>
      </c>
      <c r="HH388" s="167" t="e">
        <f t="shared" ca="1" si="1146"/>
        <v>#REF!</v>
      </c>
      <c r="HI388" s="167" t="e">
        <f t="shared" ca="1" si="1147"/>
        <v>#REF!</v>
      </c>
      <c r="HJ388" s="167" t="e">
        <f t="shared" ca="1" si="1148"/>
        <v>#REF!</v>
      </c>
      <c r="HK388" s="167" t="e">
        <f t="shared" ca="1" si="1149"/>
        <v>#REF!</v>
      </c>
      <c r="HL388" s="167" t="e">
        <f t="shared" ca="1" si="1150"/>
        <v>#REF!</v>
      </c>
      <c r="HM388" s="167" t="e">
        <f t="shared" ca="1" si="1151"/>
        <v>#REF!</v>
      </c>
      <c r="HN388" s="167" t="e">
        <f t="shared" ca="1" si="1152"/>
        <v>#REF!</v>
      </c>
      <c r="HO388" s="167" t="e">
        <f t="shared" ca="1" si="1153"/>
        <v>#REF!</v>
      </c>
      <c r="HP388" s="167" t="e">
        <f t="shared" ca="1" si="1154"/>
        <v>#REF!</v>
      </c>
      <c r="HQ388" s="167" t="e">
        <f t="shared" ca="1" si="1155"/>
        <v>#REF!</v>
      </c>
      <c r="HR388" s="167" t="e">
        <f t="shared" ca="1" si="1156"/>
        <v>#REF!</v>
      </c>
      <c r="HS388" s="167" t="e">
        <f t="shared" ca="1" si="1157"/>
        <v>#REF!</v>
      </c>
      <c r="HT388" s="167" t="e">
        <f t="shared" ca="1" si="1158"/>
        <v>#REF!</v>
      </c>
      <c r="HU388" s="167" t="e">
        <f t="shared" ca="1" si="1159"/>
        <v>#REF!</v>
      </c>
      <c r="HW388" s="167" t="e">
        <f t="shared" ca="1" si="1160"/>
        <v>#REF!</v>
      </c>
      <c r="HX388" s="167">
        <f t="shared" si="1161"/>
        <v>0</v>
      </c>
      <c r="HY388" s="167" t="e">
        <f t="shared" ca="1" si="1243"/>
        <v>#REF!</v>
      </c>
      <c r="HZ388" s="219" t="e">
        <f t="shared" ca="1" si="1244"/>
        <v>#REF!</v>
      </c>
    </row>
    <row r="389" spans="1:234" s="48" customFormat="1">
      <c r="A389" s="3" t="s">
        <v>772</v>
      </c>
      <c r="B389" s="202" t="str">
        <f>INDEX('Ref1'!$E:$E,MATCH(A389,'Ref1'!$A:$A,0))</f>
        <v>Worcester</v>
      </c>
      <c r="C389" s="42" t="str">
        <f>INDEX(Data1!B:B,MATCH(A389,Data1!A:A,0))</f>
        <v>SD</v>
      </c>
      <c r="D389" s="253" t="str">
        <f>INDEX(Data1!C:C,MATCH(A389,Data1!A:A,0))</f>
        <v>WM</v>
      </c>
      <c r="E389" s="200" t="str">
        <f>IF($C$6="No","No",IF(COUNTIF(Inputs!$K$359:$K$398,$A389)&gt;0,"Yes","No"))</f>
        <v>No</v>
      </c>
      <c r="F389" s="404"/>
      <c r="G389" s="62">
        <f>INDEX('4_RatesSplit'!K:K,MATCH($A389,'4_RatesSplit'!$A:$A,0))</f>
        <v>0</v>
      </c>
      <c r="H389" s="171">
        <f>INDEX('4_RatesSplit'!L:L,MATCH($A389,'4_RatesSplit'!$A:$A,0))</f>
        <v>0</v>
      </c>
      <c r="I389" s="167">
        <f>INDEX('4_RatesSplit'!M:M,MATCH($A389,'4_RatesSplit'!$A:$A,0))</f>
        <v>0</v>
      </c>
      <c r="J389" s="167">
        <f>INDEX('4_RatesSplit'!N:N,MATCH($A389,'4_RatesSplit'!$A:$A,0))</f>
        <v>0</v>
      </c>
      <c r="K389" s="167">
        <f>INDEX('4_RatesSplit'!O:O,MATCH($A389,'4_RatesSplit'!$A:$A,0))</f>
        <v>0</v>
      </c>
      <c r="L389" s="167">
        <f>INDEX('4_RatesSplit'!P:P,MATCH($A389,'4_RatesSplit'!$A:$A,0))</f>
        <v>0</v>
      </c>
      <c r="M389" s="167">
        <f>INDEX('4_RatesSplit'!Q:Q,MATCH($A389,'4_RatesSplit'!$A:$A,0))</f>
        <v>0</v>
      </c>
      <c r="N389" s="167">
        <f>INDEX('4_RatesSplit'!R:R,MATCH($A389,'4_RatesSplit'!$A:$A,0))</f>
        <v>0</v>
      </c>
      <c r="O389" s="167">
        <f>INDEX('4_RatesSplit'!S:S,MATCH($A389,'4_RatesSplit'!$A:$A,0))</f>
        <v>0</v>
      </c>
      <c r="P389" s="167">
        <f>INDEX('4_RatesSplit'!T:T,MATCH($A389,'4_RatesSplit'!$A:$A,0))</f>
        <v>0</v>
      </c>
      <c r="Q389" s="167">
        <f>INDEX('4_RatesSplit'!U:U,MATCH($A389,'4_RatesSplit'!$A:$A,0))</f>
        <v>0</v>
      </c>
      <c r="R389" s="167">
        <f>INDEX('4_RatesSplit'!V:V,MATCH($A389,'4_RatesSplit'!$A:$A,0))</f>
        <v>0</v>
      </c>
      <c r="S389" s="167">
        <f>INDEX('4_RatesSplit'!W:W,MATCH($A389,'4_RatesSplit'!$A:$A,0))</f>
        <v>0</v>
      </c>
      <c r="T389" s="167">
        <f>INDEX('4_RatesSplit'!X:X,MATCH($A389,'4_RatesSplit'!$A:$A,0))</f>
        <v>0</v>
      </c>
      <c r="U389" s="167">
        <f>INDEX('4_RatesSplit'!Y:Y,MATCH($A389,'4_RatesSplit'!$A:$A,0))</f>
        <v>0</v>
      </c>
      <c r="V389" s="167">
        <f>INDEX('4_RatesSplit'!Z:Z,MATCH($A389,'4_RatesSplit'!$A:$A,0))</f>
        <v>0</v>
      </c>
      <c r="W389" s="167">
        <f>INDEX('4_RatesSplit'!AA:AA,MATCH($A389,'4_RatesSplit'!$A:$A,0))</f>
        <v>0</v>
      </c>
      <c r="X389" s="18"/>
      <c r="Y389" s="168" t="e">
        <f ca="1">INDEX('4_RatesSplit'!AT:AT,MATCH($A389,'4_RatesSplit'!$A:$A,0))</f>
        <v>#REF!</v>
      </c>
      <c r="Z389" s="168" t="e">
        <f ca="1">INDEX('4_RatesSplit'!AU:AU,MATCH($A389,'4_RatesSplit'!$A:$A,0))</f>
        <v>#REF!</v>
      </c>
      <c r="AA389" s="168" t="e">
        <f ca="1">INDEX('4_RatesSplit'!AV:AV,MATCH($A389,'4_RatesSplit'!$A:$A,0))</f>
        <v>#REF!</v>
      </c>
      <c r="AB389" s="168" t="e">
        <f ca="1">INDEX('4_RatesSplit'!AW:AW,MATCH($A389,'4_RatesSplit'!$A:$A,0))</f>
        <v>#REF!</v>
      </c>
      <c r="AC389" s="168" t="e">
        <f ca="1">INDEX('4_RatesSplit'!AX:AX,MATCH($A389,'4_RatesSplit'!$A:$A,0))</f>
        <v>#REF!</v>
      </c>
      <c r="AD389" s="168" t="e">
        <f ca="1">INDEX('4_RatesSplit'!AY:AY,MATCH($A389,'4_RatesSplit'!$A:$A,0))</f>
        <v>#REF!</v>
      </c>
      <c r="AE389" s="168" t="e">
        <f ca="1">INDEX('4_RatesSplit'!AZ:AZ,MATCH($A389,'4_RatesSplit'!$A:$A,0))</f>
        <v>#REF!</v>
      </c>
      <c r="AF389" s="168" t="e">
        <f ca="1">INDEX('4_RatesSplit'!BA:BA,MATCH($A389,'4_RatesSplit'!$A:$A,0))</f>
        <v>#REF!</v>
      </c>
      <c r="AG389" s="168" t="e">
        <f ca="1">INDEX('4_RatesSplit'!BB:BB,MATCH($A389,'4_RatesSplit'!$A:$A,0))</f>
        <v>#REF!</v>
      </c>
      <c r="AH389" s="168" t="e">
        <f ca="1">INDEX('4_RatesSplit'!BC:BC,MATCH($A389,'4_RatesSplit'!$A:$A,0))</f>
        <v>#REF!</v>
      </c>
      <c r="AI389" s="168" t="e">
        <f ca="1">INDEX('4_RatesSplit'!BD:BD,MATCH($A389,'4_RatesSplit'!$A:$A,0))</f>
        <v>#REF!</v>
      </c>
      <c r="AJ389" s="168" t="e">
        <f ca="1">INDEX('4_RatesSplit'!BE:BE,MATCH($A389,'4_RatesSplit'!$A:$A,0))</f>
        <v>#REF!</v>
      </c>
      <c r="AK389" s="168" t="e">
        <f ca="1">INDEX('4_RatesSplit'!BF:BF,MATCH($A389,'4_RatesSplit'!$A:$A,0))</f>
        <v>#REF!</v>
      </c>
      <c r="AL389" s="168" t="e">
        <f ca="1">INDEX('4_RatesSplit'!BG:BG,MATCH($A389,'4_RatesSplit'!$A:$A,0))</f>
        <v>#REF!</v>
      </c>
      <c r="AM389" s="168" t="e">
        <f ca="1">INDEX('4_RatesSplit'!BH:BH,MATCH($A389,'4_RatesSplit'!$A:$A,0))</f>
        <v>#REF!</v>
      </c>
      <c r="AN389" s="198" t="e">
        <f ca="1">INDEX('4_RatesSplit'!BI:BI,MATCH($A389,'4_RatesSplit'!$A:$A,0))</f>
        <v>#REF!</v>
      </c>
      <c r="AO389" s="114"/>
      <c r="AP389" s="167" t="e">
        <f t="shared" ca="1" si="1162"/>
        <v>#REF!</v>
      </c>
      <c r="AQ389" s="167" t="e">
        <f t="shared" ca="1" si="1163"/>
        <v>#REF!</v>
      </c>
      <c r="AR389" s="167" t="e">
        <f t="shared" ca="1" si="1164"/>
        <v>#REF!</v>
      </c>
      <c r="AS389" s="167" t="e">
        <f t="shared" ca="1" si="1165"/>
        <v>#REF!</v>
      </c>
      <c r="AT389" s="167" t="e">
        <f t="shared" ca="1" si="1166"/>
        <v>#REF!</v>
      </c>
      <c r="AU389" s="167" t="e">
        <f t="shared" ca="1" si="1167"/>
        <v>#REF!</v>
      </c>
      <c r="AV389" s="167" t="e">
        <f t="shared" ca="1" si="1168"/>
        <v>#REF!</v>
      </c>
      <c r="AW389" s="167" t="e">
        <f t="shared" ca="1" si="1169"/>
        <v>#REF!</v>
      </c>
      <c r="AX389" s="167" t="e">
        <f t="shared" ca="1" si="1170"/>
        <v>#REF!</v>
      </c>
      <c r="AY389" s="167" t="e">
        <f t="shared" ca="1" si="1171"/>
        <v>#REF!</v>
      </c>
      <c r="AZ389" s="167" t="e">
        <f t="shared" ca="1" si="1172"/>
        <v>#REF!</v>
      </c>
      <c r="BA389" s="167" t="e">
        <f t="shared" ca="1" si="1173"/>
        <v>#REF!</v>
      </c>
      <c r="BB389" s="167" t="e">
        <f t="shared" ca="1" si="1174"/>
        <v>#REF!</v>
      </c>
      <c r="BC389" s="167" t="e">
        <f t="shared" ca="1" si="1175"/>
        <v>#REF!</v>
      </c>
      <c r="BD389" s="167" t="e">
        <f t="shared" ca="1" si="1176"/>
        <v>#REF!</v>
      </c>
      <c r="BE389" s="167" t="e">
        <f t="shared" ca="1" si="1177"/>
        <v>#REF!</v>
      </c>
      <c r="BF389" s="18"/>
      <c r="BG389" s="168">
        <f>INDEX('2_Needs'!$F:$F,MATCH($A389,'2_Needs'!$A:$A,0))</f>
        <v>2.0962150056160823E-4</v>
      </c>
      <c r="BH389" s="114"/>
      <c r="BI389" s="167">
        <f t="shared" ref="BI389:BX389" si="1302">IF(BI$3="reset",$BG389*BI$6,BH389*(1+$C$4))</f>
        <v>0</v>
      </c>
      <c r="BJ389" s="167">
        <f t="shared" si="1302"/>
        <v>0</v>
      </c>
      <c r="BK389" s="167">
        <f t="shared" si="1302"/>
        <v>0</v>
      </c>
      <c r="BL389" s="167">
        <f t="shared" si="1302"/>
        <v>0</v>
      </c>
      <c r="BM389" s="167">
        <f t="shared" si="1302"/>
        <v>0</v>
      </c>
      <c r="BN389" s="167">
        <f t="shared" si="1302"/>
        <v>0</v>
      </c>
      <c r="BO389" s="167">
        <f t="shared" si="1302"/>
        <v>0</v>
      </c>
      <c r="BP389" s="167">
        <f t="shared" si="1302"/>
        <v>0</v>
      </c>
      <c r="BQ389" s="167">
        <f t="shared" si="1302"/>
        <v>0</v>
      </c>
      <c r="BR389" s="167">
        <f t="shared" si="1302"/>
        <v>0</v>
      </c>
      <c r="BS389" s="167">
        <f t="shared" si="1302"/>
        <v>0</v>
      </c>
      <c r="BT389" s="167">
        <f t="shared" si="1302"/>
        <v>0</v>
      </c>
      <c r="BU389" s="167">
        <f t="shared" si="1302"/>
        <v>0</v>
      </c>
      <c r="BV389" s="167">
        <f t="shared" si="1302"/>
        <v>0</v>
      </c>
      <c r="BW389" s="167">
        <f t="shared" si="1302"/>
        <v>0</v>
      </c>
      <c r="BX389" s="167">
        <f t="shared" si="1302"/>
        <v>0</v>
      </c>
      <c r="BZ389" s="167" t="e">
        <f t="shared" ca="1" si="1096"/>
        <v>#REF!</v>
      </c>
      <c r="CA389" s="167" t="e">
        <f t="shared" ca="1" si="1097"/>
        <v>#REF!</v>
      </c>
      <c r="CB389" s="167" t="e">
        <f t="shared" ca="1" si="1098"/>
        <v>#REF!</v>
      </c>
      <c r="CC389" s="167" t="e">
        <f t="shared" ca="1" si="1099"/>
        <v>#REF!</v>
      </c>
      <c r="CD389" s="167" t="e">
        <f t="shared" ca="1" si="1100"/>
        <v>#REF!</v>
      </c>
      <c r="CE389" s="167" t="e">
        <f t="shared" ca="1" si="1101"/>
        <v>#REF!</v>
      </c>
      <c r="CF389" s="167" t="e">
        <f t="shared" ca="1" si="1102"/>
        <v>#REF!</v>
      </c>
      <c r="CG389" s="167" t="e">
        <f t="shared" ca="1" si="1103"/>
        <v>#REF!</v>
      </c>
      <c r="CH389" s="167" t="e">
        <f t="shared" ca="1" si="1104"/>
        <v>#REF!</v>
      </c>
      <c r="CI389" s="167" t="e">
        <f t="shared" ca="1" si="1105"/>
        <v>#REF!</v>
      </c>
      <c r="CJ389" s="167" t="e">
        <f t="shared" ca="1" si="1106"/>
        <v>#REF!</v>
      </c>
      <c r="CK389" s="167" t="e">
        <f t="shared" ca="1" si="1107"/>
        <v>#REF!</v>
      </c>
      <c r="CL389" s="167" t="e">
        <f t="shared" ca="1" si="1108"/>
        <v>#REF!</v>
      </c>
      <c r="CM389" s="167" t="e">
        <f t="shared" ca="1" si="1109"/>
        <v>#REF!</v>
      </c>
      <c r="CN389" s="167" t="e">
        <f t="shared" ca="1" si="1110"/>
        <v>#REF!</v>
      </c>
      <c r="CO389" s="167" t="e">
        <f t="shared" ca="1" si="1111"/>
        <v>#REF!</v>
      </c>
      <c r="CQ389" s="167" t="e">
        <f t="shared" ca="1" si="1112"/>
        <v>#REF!</v>
      </c>
      <c r="CR389" s="167" t="e">
        <f t="shared" ca="1" si="1113"/>
        <v>#REF!</v>
      </c>
      <c r="CS389" s="167" t="e">
        <f t="shared" ca="1" si="1114"/>
        <v>#REF!</v>
      </c>
      <c r="CT389" s="167" t="e">
        <f t="shared" ca="1" si="1115"/>
        <v>#REF!</v>
      </c>
      <c r="CU389" s="167" t="e">
        <f t="shared" ca="1" si="1116"/>
        <v>#REF!</v>
      </c>
      <c r="CV389" s="167" t="e">
        <f t="shared" ca="1" si="1117"/>
        <v>#REF!</v>
      </c>
      <c r="CW389" s="167" t="e">
        <f t="shared" ca="1" si="1118"/>
        <v>#REF!</v>
      </c>
      <c r="CX389" s="167" t="e">
        <f t="shared" ca="1" si="1119"/>
        <v>#REF!</v>
      </c>
      <c r="CY389" s="167" t="e">
        <f t="shared" ca="1" si="1120"/>
        <v>#REF!</v>
      </c>
      <c r="CZ389" s="167" t="e">
        <f t="shared" ca="1" si="1121"/>
        <v>#REF!</v>
      </c>
      <c r="DA389" s="167" t="e">
        <f t="shared" ca="1" si="1122"/>
        <v>#REF!</v>
      </c>
      <c r="DB389" s="167" t="e">
        <f t="shared" ca="1" si="1123"/>
        <v>#REF!</v>
      </c>
      <c r="DC389" s="167" t="e">
        <f t="shared" ca="1" si="1124"/>
        <v>#REF!</v>
      </c>
      <c r="DD389" s="167" t="e">
        <f t="shared" ca="1" si="1125"/>
        <v>#REF!</v>
      </c>
      <c r="DE389" s="167" t="e">
        <f t="shared" ca="1" si="1126"/>
        <v>#REF!</v>
      </c>
      <c r="DF389" s="167" t="e">
        <f t="shared" ca="1" si="1127"/>
        <v>#REF!</v>
      </c>
      <c r="DH389" s="167">
        <f t="shared" si="1128"/>
        <v>0</v>
      </c>
      <c r="DI389" s="167">
        <f t="shared" si="1129"/>
        <v>0</v>
      </c>
      <c r="DJ389" s="167">
        <f t="shared" si="1130"/>
        <v>0</v>
      </c>
      <c r="DK389" s="167">
        <f t="shared" si="1131"/>
        <v>0</v>
      </c>
      <c r="DL389" s="167">
        <f t="shared" si="1132"/>
        <v>0</v>
      </c>
      <c r="DM389" s="167">
        <f t="shared" si="1133"/>
        <v>0</v>
      </c>
      <c r="DN389" s="167">
        <f t="shared" si="1134"/>
        <v>0</v>
      </c>
      <c r="DO389" s="167">
        <f t="shared" si="1135"/>
        <v>0</v>
      </c>
      <c r="DP389" s="167">
        <f t="shared" si="1136"/>
        <v>0</v>
      </c>
      <c r="DQ389" s="167">
        <f t="shared" si="1137"/>
        <v>0</v>
      </c>
      <c r="DR389" s="167">
        <f t="shared" si="1138"/>
        <v>0</v>
      </c>
      <c r="DS389" s="167">
        <f t="shared" si="1139"/>
        <v>0</v>
      </c>
      <c r="DT389" s="167">
        <f t="shared" si="1140"/>
        <v>0</v>
      </c>
      <c r="DU389" s="167">
        <f t="shared" si="1141"/>
        <v>0</v>
      </c>
      <c r="DV389" s="167">
        <f t="shared" si="1142"/>
        <v>0</v>
      </c>
      <c r="DW389" s="167">
        <f t="shared" si="1143"/>
        <v>0</v>
      </c>
      <c r="DY389" s="167" t="e">
        <f t="shared" ca="1" si="1179"/>
        <v>#REF!</v>
      </c>
      <c r="DZ389" s="167" t="e">
        <f t="shared" ca="1" si="1180"/>
        <v>#REF!</v>
      </c>
      <c r="EA389" s="167" t="e">
        <f t="shared" ca="1" si="1181"/>
        <v>#REF!</v>
      </c>
      <c r="EB389" s="167" t="e">
        <f t="shared" ca="1" si="1182"/>
        <v>#REF!</v>
      </c>
      <c r="EC389" s="167" t="e">
        <f t="shared" ca="1" si="1183"/>
        <v>#REF!</v>
      </c>
      <c r="ED389" s="167" t="e">
        <f t="shared" ca="1" si="1184"/>
        <v>#REF!</v>
      </c>
      <c r="EE389" s="167" t="e">
        <f t="shared" ca="1" si="1185"/>
        <v>#REF!</v>
      </c>
      <c r="EF389" s="167" t="e">
        <f t="shared" ca="1" si="1186"/>
        <v>#REF!</v>
      </c>
      <c r="EG389" s="167" t="e">
        <f t="shared" ca="1" si="1187"/>
        <v>#REF!</v>
      </c>
      <c r="EH389" s="167" t="e">
        <f t="shared" ca="1" si="1188"/>
        <v>#REF!</v>
      </c>
      <c r="EI389" s="167" t="e">
        <f t="shared" ca="1" si="1189"/>
        <v>#REF!</v>
      </c>
      <c r="EJ389" s="167" t="e">
        <f t="shared" ca="1" si="1190"/>
        <v>#REF!</v>
      </c>
      <c r="EK389" s="167" t="e">
        <f t="shared" ca="1" si="1191"/>
        <v>#REF!</v>
      </c>
      <c r="EL389" s="167" t="e">
        <f t="shared" ca="1" si="1192"/>
        <v>#REF!</v>
      </c>
      <c r="EM389" s="167" t="e">
        <f t="shared" ca="1" si="1193"/>
        <v>#REF!</v>
      </c>
      <c r="EN389" s="167" t="e">
        <f t="shared" ca="1" si="1194"/>
        <v>#REF!</v>
      </c>
      <c r="EP389" s="167">
        <f t="shared" si="1195"/>
        <v>0</v>
      </c>
      <c r="EQ389" s="167">
        <f t="shared" si="1196"/>
        <v>0</v>
      </c>
      <c r="ER389" s="167">
        <f t="shared" si="1197"/>
        <v>0</v>
      </c>
      <c r="ES389" s="167">
        <f t="shared" si="1198"/>
        <v>0</v>
      </c>
      <c r="ET389" s="167">
        <f t="shared" si="1199"/>
        <v>0</v>
      </c>
      <c r="EU389" s="167">
        <f t="shared" si="1200"/>
        <v>0</v>
      </c>
      <c r="EV389" s="167">
        <f t="shared" si="1201"/>
        <v>0</v>
      </c>
      <c r="EW389" s="167">
        <f t="shared" si="1202"/>
        <v>0</v>
      </c>
      <c r="EX389" s="167">
        <f t="shared" si="1203"/>
        <v>0</v>
      </c>
      <c r="EY389" s="167">
        <f t="shared" si="1204"/>
        <v>0</v>
      </c>
      <c r="EZ389" s="167">
        <f t="shared" si="1205"/>
        <v>0</v>
      </c>
      <c r="FA389" s="167">
        <f t="shared" si="1206"/>
        <v>0</v>
      </c>
      <c r="FB389" s="167">
        <f t="shared" si="1207"/>
        <v>0</v>
      </c>
      <c r="FC389" s="167">
        <f t="shared" si="1208"/>
        <v>0</v>
      </c>
      <c r="FD389" s="167">
        <f t="shared" si="1209"/>
        <v>0</v>
      </c>
      <c r="FE389" s="167">
        <f t="shared" si="1210"/>
        <v>0</v>
      </c>
      <c r="FG389" s="167">
        <f t="shared" si="1211"/>
        <v>0</v>
      </c>
      <c r="FH389" s="167">
        <f t="shared" si="1212"/>
        <v>0</v>
      </c>
      <c r="FI389" s="167">
        <f t="shared" si="1213"/>
        <v>0</v>
      </c>
      <c r="FJ389" s="167">
        <f t="shared" si="1214"/>
        <v>0</v>
      </c>
      <c r="FK389" s="167">
        <f t="shared" si="1215"/>
        <v>0</v>
      </c>
      <c r="FL389" s="167">
        <f t="shared" si="1216"/>
        <v>0</v>
      </c>
      <c r="FM389" s="167">
        <f t="shared" si="1217"/>
        <v>0</v>
      </c>
      <c r="FN389" s="167">
        <f t="shared" si="1218"/>
        <v>0</v>
      </c>
      <c r="FO389" s="167">
        <f t="shared" si="1219"/>
        <v>0</v>
      </c>
      <c r="FP389" s="167">
        <f t="shared" si="1220"/>
        <v>0</v>
      </c>
      <c r="FQ389" s="167">
        <f t="shared" si="1221"/>
        <v>0</v>
      </c>
      <c r="FR389" s="167">
        <f t="shared" si="1222"/>
        <v>0</v>
      </c>
      <c r="FS389" s="167">
        <f t="shared" si="1223"/>
        <v>0</v>
      </c>
      <c r="FT389" s="167">
        <f t="shared" si="1224"/>
        <v>0</v>
      </c>
      <c r="FU389" s="167">
        <f t="shared" si="1225"/>
        <v>0</v>
      </c>
      <c r="FV389" s="167">
        <f t="shared" si="1226"/>
        <v>0</v>
      </c>
      <c r="FX389" s="167">
        <f t="shared" si="1227"/>
        <v>0</v>
      </c>
      <c r="FY389" s="167">
        <f t="shared" si="1228"/>
        <v>0</v>
      </c>
      <c r="FZ389" s="167">
        <f t="shared" si="1229"/>
        <v>0</v>
      </c>
      <c r="GA389" s="167">
        <f t="shared" si="1230"/>
        <v>0</v>
      </c>
      <c r="GB389" s="167">
        <f t="shared" si="1231"/>
        <v>0</v>
      </c>
      <c r="GC389" s="167">
        <f t="shared" si="1232"/>
        <v>0</v>
      </c>
      <c r="GD389" s="167">
        <f t="shared" si="1233"/>
        <v>0</v>
      </c>
      <c r="GE389" s="167">
        <f t="shared" si="1234"/>
        <v>0</v>
      </c>
      <c r="GF389" s="167">
        <f t="shared" si="1235"/>
        <v>0</v>
      </c>
      <c r="GG389" s="167">
        <f t="shared" si="1236"/>
        <v>0</v>
      </c>
      <c r="GH389" s="167">
        <f t="shared" si="1237"/>
        <v>0</v>
      </c>
      <c r="GI389" s="167">
        <f t="shared" si="1238"/>
        <v>0</v>
      </c>
      <c r="GJ389" s="167">
        <f t="shared" si="1239"/>
        <v>0</v>
      </c>
      <c r="GK389" s="167">
        <f t="shared" si="1240"/>
        <v>0</v>
      </c>
      <c r="GL389" s="167">
        <f t="shared" si="1241"/>
        <v>0</v>
      </c>
      <c r="GM389" s="167">
        <f t="shared" si="1242"/>
        <v>0</v>
      </c>
      <c r="GO389" s="167" t="e">
        <f t="shared" ca="1" si="1293"/>
        <v>#REF!</v>
      </c>
      <c r="GP389" s="167" t="e">
        <f t="shared" ca="1" si="1296"/>
        <v>#REF!</v>
      </c>
      <c r="GQ389" s="167" t="e">
        <f t="shared" ca="1" si="1296"/>
        <v>#REF!</v>
      </c>
      <c r="GR389" s="167" t="e">
        <f t="shared" ca="1" si="1296"/>
        <v>#REF!</v>
      </c>
      <c r="GS389" s="167" t="e">
        <f t="shared" ca="1" si="1296"/>
        <v>#REF!</v>
      </c>
      <c r="GT389" s="167" t="e">
        <f t="shared" ca="1" si="1296"/>
        <v>#REF!</v>
      </c>
      <c r="GU389" s="167" t="e">
        <f t="shared" ca="1" si="1296"/>
        <v>#REF!</v>
      </c>
      <c r="GV389" s="167" t="e">
        <f t="shared" ca="1" si="1296"/>
        <v>#REF!</v>
      </c>
      <c r="GW389" s="167" t="e">
        <f t="shared" ca="1" si="1296"/>
        <v>#REF!</v>
      </c>
      <c r="GX389" s="167" t="e">
        <f t="shared" ca="1" si="1296"/>
        <v>#REF!</v>
      </c>
      <c r="GY389" s="167" t="e">
        <f t="shared" ca="1" si="1296"/>
        <v>#REF!</v>
      </c>
      <c r="GZ389" s="167" t="e">
        <f t="shared" ca="1" si="1296"/>
        <v>#REF!</v>
      </c>
      <c r="HA389" s="167" t="e">
        <f t="shared" ca="1" si="1296"/>
        <v>#REF!</v>
      </c>
      <c r="HB389" s="167" t="e">
        <f t="shared" ca="1" si="1296"/>
        <v>#REF!</v>
      </c>
      <c r="HC389" s="167" t="e">
        <f t="shared" ca="1" si="1296"/>
        <v>#REF!</v>
      </c>
      <c r="HD389" s="167" t="e">
        <f t="shared" ca="1" si="1296"/>
        <v>#REF!</v>
      </c>
      <c r="HF389" s="167" t="e">
        <f t="shared" ca="1" si="1144"/>
        <v>#REF!</v>
      </c>
      <c r="HG389" s="167" t="e">
        <f t="shared" ca="1" si="1145"/>
        <v>#REF!</v>
      </c>
      <c r="HH389" s="167" t="e">
        <f t="shared" ca="1" si="1146"/>
        <v>#REF!</v>
      </c>
      <c r="HI389" s="167" t="e">
        <f t="shared" ca="1" si="1147"/>
        <v>#REF!</v>
      </c>
      <c r="HJ389" s="167" t="e">
        <f t="shared" ca="1" si="1148"/>
        <v>#REF!</v>
      </c>
      <c r="HK389" s="167" t="e">
        <f t="shared" ca="1" si="1149"/>
        <v>#REF!</v>
      </c>
      <c r="HL389" s="167" t="e">
        <f t="shared" ca="1" si="1150"/>
        <v>#REF!</v>
      </c>
      <c r="HM389" s="167" t="e">
        <f t="shared" ca="1" si="1151"/>
        <v>#REF!</v>
      </c>
      <c r="HN389" s="167" t="e">
        <f t="shared" ca="1" si="1152"/>
        <v>#REF!</v>
      </c>
      <c r="HO389" s="167" t="e">
        <f t="shared" ca="1" si="1153"/>
        <v>#REF!</v>
      </c>
      <c r="HP389" s="167" t="e">
        <f t="shared" ca="1" si="1154"/>
        <v>#REF!</v>
      </c>
      <c r="HQ389" s="167" t="e">
        <f t="shared" ca="1" si="1155"/>
        <v>#REF!</v>
      </c>
      <c r="HR389" s="167" t="e">
        <f t="shared" ca="1" si="1156"/>
        <v>#REF!</v>
      </c>
      <c r="HS389" s="167" t="e">
        <f t="shared" ca="1" si="1157"/>
        <v>#REF!</v>
      </c>
      <c r="HT389" s="167" t="e">
        <f t="shared" ca="1" si="1158"/>
        <v>#REF!</v>
      </c>
      <c r="HU389" s="167" t="e">
        <f t="shared" ca="1" si="1159"/>
        <v>#REF!</v>
      </c>
      <c r="HW389" s="167" t="e">
        <f t="shared" ca="1" si="1160"/>
        <v>#REF!</v>
      </c>
      <c r="HX389" s="167">
        <f t="shared" si="1161"/>
        <v>0</v>
      </c>
      <c r="HY389" s="167" t="e">
        <f t="shared" ca="1" si="1243"/>
        <v>#REF!</v>
      </c>
      <c r="HZ389" s="219" t="e">
        <f t="shared" ca="1" si="1244"/>
        <v>#REF!</v>
      </c>
    </row>
    <row r="390" spans="1:234" s="48" customFormat="1">
      <c r="A390" s="3" t="s">
        <v>774</v>
      </c>
      <c r="B390" s="202" t="str">
        <f>INDEX('Ref1'!$E:$E,MATCH(A390,'Ref1'!$A:$A,0))</f>
        <v>Worcestershire</v>
      </c>
      <c r="C390" s="42" t="str">
        <f>INDEX(Data1!B:B,MATCH(A390,Data1!A:A,0))</f>
        <v>SCNFIR</v>
      </c>
      <c r="D390" s="253" t="str">
        <f>INDEX(Data1!C:C,MATCH(A390,Data1!A:A,0))</f>
        <v>WM</v>
      </c>
      <c r="E390" s="200" t="str">
        <f>IF($C$6="No","No",IF(COUNTIF(Inputs!$K$359:$K$398,$A390)&gt;0,"Yes","No"))</f>
        <v>No</v>
      </c>
      <c r="F390" s="404"/>
      <c r="G390" s="62">
        <f>INDEX('4_RatesSplit'!K:K,MATCH($A390,'4_RatesSplit'!$A:$A,0))</f>
        <v>0</v>
      </c>
      <c r="H390" s="171">
        <f>INDEX('4_RatesSplit'!L:L,MATCH($A390,'4_RatesSplit'!$A:$A,0))</f>
        <v>0</v>
      </c>
      <c r="I390" s="167">
        <f>INDEX('4_RatesSplit'!M:M,MATCH($A390,'4_RatesSplit'!$A:$A,0))</f>
        <v>0</v>
      </c>
      <c r="J390" s="167">
        <f>INDEX('4_RatesSplit'!N:N,MATCH($A390,'4_RatesSplit'!$A:$A,0))</f>
        <v>0</v>
      </c>
      <c r="K390" s="167">
        <f>INDEX('4_RatesSplit'!O:O,MATCH($A390,'4_RatesSplit'!$A:$A,0))</f>
        <v>0</v>
      </c>
      <c r="L390" s="167">
        <f>INDEX('4_RatesSplit'!P:P,MATCH($A390,'4_RatesSplit'!$A:$A,0))</f>
        <v>0</v>
      </c>
      <c r="M390" s="167">
        <f>INDEX('4_RatesSplit'!Q:Q,MATCH($A390,'4_RatesSplit'!$A:$A,0))</f>
        <v>0</v>
      </c>
      <c r="N390" s="167">
        <f>INDEX('4_RatesSplit'!R:R,MATCH($A390,'4_RatesSplit'!$A:$A,0))</f>
        <v>0</v>
      </c>
      <c r="O390" s="167">
        <f>INDEX('4_RatesSplit'!S:S,MATCH($A390,'4_RatesSplit'!$A:$A,0))</f>
        <v>0</v>
      </c>
      <c r="P390" s="167">
        <f>INDEX('4_RatesSplit'!T:T,MATCH($A390,'4_RatesSplit'!$A:$A,0))</f>
        <v>0</v>
      </c>
      <c r="Q390" s="167">
        <f>INDEX('4_RatesSplit'!U:U,MATCH($A390,'4_RatesSplit'!$A:$A,0))</f>
        <v>0</v>
      </c>
      <c r="R390" s="167">
        <f>INDEX('4_RatesSplit'!V:V,MATCH($A390,'4_RatesSplit'!$A:$A,0))</f>
        <v>0</v>
      </c>
      <c r="S390" s="167">
        <f>INDEX('4_RatesSplit'!W:W,MATCH($A390,'4_RatesSplit'!$A:$A,0))</f>
        <v>0</v>
      </c>
      <c r="T390" s="167">
        <f>INDEX('4_RatesSplit'!X:X,MATCH($A390,'4_RatesSplit'!$A:$A,0))</f>
        <v>0</v>
      </c>
      <c r="U390" s="167">
        <f>INDEX('4_RatesSplit'!Y:Y,MATCH($A390,'4_RatesSplit'!$A:$A,0))</f>
        <v>0</v>
      </c>
      <c r="V390" s="167">
        <f>INDEX('4_RatesSplit'!Z:Z,MATCH($A390,'4_RatesSplit'!$A:$A,0))</f>
        <v>0</v>
      </c>
      <c r="W390" s="167">
        <f>INDEX('4_RatesSplit'!AA:AA,MATCH($A390,'4_RatesSplit'!$A:$A,0))</f>
        <v>0</v>
      </c>
      <c r="X390" s="18"/>
      <c r="Y390" s="168" t="e">
        <f ca="1">INDEX('4_RatesSplit'!AT:AT,MATCH($A390,'4_RatesSplit'!$A:$A,0))</f>
        <v>#REF!</v>
      </c>
      <c r="Z390" s="168" t="e">
        <f ca="1">INDEX('4_RatesSplit'!AU:AU,MATCH($A390,'4_RatesSplit'!$A:$A,0))</f>
        <v>#REF!</v>
      </c>
      <c r="AA390" s="168" t="e">
        <f ca="1">INDEX('4_RatesSplit'!AV:AV,MATCH($A390,'4_RatesSplit'!$A:$A,0))</f>
        <v>#REF!</v>
      </c>
      <c r="AB390" s="168" t="e">
        <f ca="1">INDEX('4_RatesSplit'!AW:AW,MATCH($A390,'4_RatesSplit'!$A:$A,0))</f>
        <v>#REF!</v>
      </c>
      <c r="AC390" s="168" t="e">
        <f ca="1">INDEX('4_RatesSplit'!AX:AX,MATCH($A390,'4_RatesSplit'!$A:$A,0))</f>
        <v>#REF!</v>
      </c>
      <c r="AD390" s="168" t="e">
        <f ca="1">INDEX('4_RatesSplit'!AY:AY,MATCH($A390,'4_RatesSplit'!$A:$A,0))</f>
        <v>#REF!</v>
      </c>
      <c r="AE390" s="168" t="e">
        <f ca="1">INDEX('4_RatesSplit'!AZ:AZ,MATCH($A390,'4_RatesSplit'!$A:$A,0))</f>
        <v>#REF!</v>
      </c>
      <c r="AF390" s="168" t="e">
        <f ca="1">INDEX('4_RatesSplit'!BA:BA,MATCH($A390,'4_RatesSplit'!$A:$A,0))</f>
        <v>#REF!</v>
      </c>
      <c r="AG390" s="168" t="e">
        <f ca="1">INDEX('4_RatesSplit'!BB:BB,MATCH($A390,'4_RatesSplit'!$A:$A,0))</f>
        <v>#REF!</v>
      </c>
      <c r="AH390" s="168" t="e">
        <f ca="1">INDEX('4_RatesSplit'!BC:BC,MATCH($A390,'4_RatesSplit'!$A:$A,0))</f>
        <v>#REF!</v>
      </c>
      <c r="AI390" s="168" t="e">
        <f ca="1">INDEX('4_RatesSplit'!BD:BD,MATCH($A390,'4_RatesSplit'!$A:$A,0))</f>
        <v>#REF!</v>
      </c>
      <c r="AJ390" s="168" t="e">
        <f ca="1">INDEX('4_RatesSplit'!BE:BE,MATCH($A390,'4_RatesSplit'!$A:$A,0))</f>
        <v>#REF!</v>
      </c>
      <c r="AK390" s="168" t="e">
        <f ca="1">INDEX('4_RatesSplit'!BF:BF,MATCH($A390,'4_RatesSplit'!$A:$A,0))</f>
        <v>#REF!</v>
      </c>
      <c r="AL390" s="168" t="e">
        <f ca="1">INDEX('4_RatesSplit'!BG:BG,MATCH($A390,'4_RatesSplit'!$A:$A,0))</f>
        <v>#REF!</v>
      </c>
      <c r="AM390" s="168" t="e">
        <f ca="1">INDEX('4_RatesSplit'!BH:BH,MATCH($A390,'4_RatesSplit'!$A:$A,0))</f>
        <v>#REF!</v>
      </c>
      <c r="AN390" s="198" t="e">
        <f ca="1">INDEX('4_RatesSplit'!BI:BI,MATCH($A390,'4_RatesSplit'!$A:$A,0))</f>
        <v>#REF!</v>
      </c>
      <c r="AO390" s="114"/>
      <c r="AP390" s="167" t="e">
        <f t="shared" ca="1" si="1162"/>
        <v>#REF!</v>
      </c>
      <c r="AQ390" s="167" t="e">
        <f t="shared" ca="1" si="1163"/>
        <v>#REF!</v>
      </c>
      <c r="AR390" s="167" t="e">
        <f t="shared" ca="1" si="1164"/>
        <v>#REF!</v>
      </c>
      <c r="AS390" s="167" t="e">
        <f t="shared" ca="1" si="1165"/>
        <v>#REF!</v>
      </c>
      <c r="AT390" s="167" t="e">
        <f t="shared" ca="1" si="1166"/>
        <v>#REF!</v>
      </c>
      <c r="AU390" s="167" t="e">
        <f t="shared" ca="1" si="1167"/>
        <v>#REF!</v>
      </c>
      <c r="AV390" s="167" t="e">
        <f t="shared" ca="1" si="1168"/>
        <v>#REF!</v>
      </c>
      <c r="AW390" s="167" t="e">
        <f t="shared" ca="1" si="1169"/>
        <v>#REF!</v>
      </c>
      <c r="AX390" s="167" t="e">
        <f t="shared" ca="1" si="1170"/>
        <v>#REF!</v>
      </c>
      <c r="AY390" s="167" t="e">
        <f t="shared" ca="1" si="1171"/>
        <v>#REF!</v>
      </c>
      <c r="AZ390" s="167" t="e">
        <f t="shared" ca="1" si="1172"/>
        <v>#REF!</v>
      </c>
      <c r="BA390" s="167" t="e">
        <f t="shared" ca="1" si="1173"/>
        <v>#REF!</v>
      </c>
      <c r="BB390" s="167" t="e">
        <f t="shared" ca="1" si="1174"/>
        <v>#REF!</v>
      </c>
      <c r="BC390" s="167" t="e">
        <f t="shared" ca="1" si="1175"/>
        <v>#REF!</v>
      </c>
      <c r="BD390" s="167" t="e">
        <f t="shared" ca="1" si="1176"/>
        <v>#REF!</v>
      </c>
      <c r="BE390" s="167" t="e">
        <f t="shared" ca="1" si="1177"/>
        <v>#REF!</v>
      </c>
      <c r="BF390" s="18"/>
      <c r="BG390" s="168">
        <f>INDEX('2_Needs'!$F:$F,MATCH($A390,'2_Needs'!$A:$A,0))</f>
        <v>5.0889763842391911E-3</v>
      </c>
      <c r="BH390" s="114"/>
      <c r="BI390" s="167">
        <f t="shared" ref="BI390:BX390" si="1303">IF(BI$3="reset",$BG390*BI$6,BH390*(1+$C$4))</f>
        <v>0</v>
      </c>
      <c r="BJ390" s="167">
        <f t="shared" si="1303"/>
        <v>0</v>
      </c>
      <c r="BK390" s="167">
        <f t="shared" si="1303"/>
        <v>0</v>
      </c>
      <c r="BL390" s="167">
        <f t="shared" si="1303"/>
        <v>0</v>
      </c>
      <c r="BM390" s="167">
        <f t="shared" si="1303"/>
        <v>0</v>
      </c>
      <c r="BN390" s="167">
        <f t="shared" si="1303"/>
        <v>0</v>
      </c>
      <c r="BO390" s="167">
        <f t="shared" si="1303"/>
        <v>0</v>
      </c>
      <c r="BP390" s="167">
        <f t="shared" si="1303"/>
        <v>0</v>
      </c>
      <c r="BQ390" s="167">
        <f t="shared" si="1303"/>
        <v>0</v>
      </c>
      <c r="BR390" s="167">
        <f t="shared" si="1303"/>
        <v>0</v>
      </c>
      <c r="BS390" s="167">
        <f t="shared" si="1303"/>
        <v>0</v>
      </c>
      <c r="BT390" s="167">
        <f t="shared" si="1303"/>
        <v>0</v>
      </c>
      <c r="BU390" s="167">
        <f t="shared" si="1303"/>
        <v>0</v>
      </c>
      <c r="BV390" s="167">
        <f t="shared" si="1303"/>
        <v>0</v>
      </c>
      <c r="BW390" s="167">
        <f t="shared" si="1303"/>
        <v>0</v>
      </c>
      <c r="BX390" s="167">
        <f t="shared" si="1303"/>
        <v>0</v>
      </c>
      <c r="BZ390" s="167" t="e">
        <f t="shared" ca="1" si="1096"/>
        <v>#REF!</v>
      </c>
      <c r="CA390" s="167" t="e">
        <f t="shared" ca="1" si="1097"/>
        <v>#REF!</v>
      </c>
      <c r="CB390" s="167" t="e">
        <f t="shared" ca="1" si="1098"/>
        <v>#REF!</v>
      </c>
      <c r="CC390" s="167" t="e">
        <f t="shared" ca="1" si="1099"/>
        <v>#REF!</v>
      </c>
      <c r="CD390" s="167" t="e">
        <f t="shared" ca="1" si="1100"/>
        <v>#REF!</v>
      </c>
      <c r="CE390" s="167" t="e">
        <f t="shared" ca="1" si="1101"/>
        <v>#REF!</v>
      </c>
      <c r="CF390" s="167" t="e">
        <f t="shared" ca="1" si="1102"/>
        <v>#REF!</v>
      </c>
      <c r="CG390" s="167" t="e">
        <f t="shared" ca="1" si="1103"/>
        <v>#REF!</v>
      </c>
      <c r="CH390" s="167" t="e">
        <f t="shared" ca="1" si="1104"/>
        <v>#REF!</v>
      </c>
      <c r="CI390" s="167" t="e">
        <f t="shared" ca="1" si="1105"/>
        <v>#REF!</v>
      </c>
      <c r="CJ390" s="167" t="e">
        <f t="shared" ca="1" si="1106"/>
        <v>#REF!</v>
      </c>
      <c r="CK390" s="167" t="e">
        <f t="shared" ca="1" si="1107"/>
        <v>#REF!</v>
      </c>
      <c r="CL390" s="167" t="e">
        <f t="shared" ca="1" si="1108"/>
        <v>#REF!</v>
      </c>
      <c r="CM390" s="167" t="e">
        <f t="shared" ca="1" si="1109"/>
        <v>#REF!</v>
      </c>
      <c r="CN390" s="167" t="e">
        <f t="shared" ca="1" si="1110"/>
        <v>#REF!</v>
      </c>
      <c r="CO390" s="167" t="e">
        <f t="shared" ca="1" si="1111"/>
        <v>#REF!</v>
      </c>
      <c r="CQ390" s="167" t="e">
        <f t="shared" ca="1" si="1112"/>
        <v>#REF!</v>
      </c>
      <c r="CR390" s="167" t="e">
        <f t="shared" ca="1" si="1113"/>
        <v>#REF!</v>
      </c>
      <c r="CS390" s="167" t="e">
        <f t="shared" ca="1" si="1114"/>
        <v>#REF!</v>
      </c>
      <c r="CT390" s="167" t="e">
        <f t="shared" ca="1" si="1115"/>
        <v>#REF!</v>
      </c>
      <c r="CU390" s="167" t="e">
        <f t="shared" ca="1" si="1116"/>
        <v>#REF!</v>
      </c>
      <c r="CV390" s="167" t="e">
        <f t="shared" ca="1" si="1117"/>
        <v>#REF!</v>
      </c>
      <c r="CW390" s="167" t="e">
        <f t="shared" ca="1" si="1118"/>
        <v>#REF!</v>
      </c>
      <c r="CX390" s="167" t="e">
        <f t="shared" ca="1" si="1119"/>
        <v>#REF!</v>
      </c>
      <c r="CY390" s="167" t="e">
        <f t="shared" ca="1" si="1120"/>
        <v>#REF!</v>
      </c>
      <c r="CZ390" s="167" t="e">
        <f t="shared" ca="1" si="1121"/>
        <v>#REF!</v>
      </c>
      <c r="DA390" s="167" t="e">
        <f t="shared" ca="1" si="1122"/>
        <v>#REF!</v>
      </c>
      <c r="DB390" s="167" t="e">
        <f t="shared" ca="1" si="1123"/>
        <v>#REF!</v>
      </c>
      <c r="DC390" s="167" t="e">
        <f t="shared" ca="1" si="1124"/>
        <v>#REF!</v>
      </c>
      <c r="DD390" s="167" t="e">
        <f t="shared" ca="1" si="1125"/>
        <v>#REF!</v>
      </c>
      <c r="DE390" s="167" t="e">
        <f t="shared" ca="1" si="1126"/>
        <v>#REF!</v>
      </c>
      <c r="DF390" s="167" t="e">
        <f t="shared" ca="1" si="1127"/>
        <v>#REF!</v>
      </c>
      <c r="DH390" s="167">
        <f t="shared" si="1128"/>
        <v>0</v>
      </c>
      <c r="DI390" s="167">
        <f t="shared" si="1129"/>
        <v>0</v>
      </c>
      <c r="DJ390" s="167">
        <f t="shared" si="1130"/>
        <v>0</v>
      </c>
      <c r="DK390" s="167">
        <f t="shared" si="1131"/>
        <v>0</v>
      </c>
      <c r="DL390" s="167">
        <f t="shared" si="1132"/>
        <v>0</v>
      </c>
      <c r="DM390" s="167">
        <f t="shared" si="1133"/>
        <v>0</v>
      </c>
      <c r="DN390" s="167">
        <f t="shared" si="1134"/>
        <v>0</v>
      </c>
      <c r="DO390" s="167">
        <f t="shared" si="1135"/>
        <v>0</v>
      </c>
      <c r="DP390" s="167">
        <f t="shared" si="1136"/>
        <v>0</v>
      </c>
      <c r="DQ390" s="167">
        <f t="shared" si="1137"/>
        <v>0</v>
      </c>
      <c r="DR390" s="167">
        <f t="shared" si="1138"/>
        <v>0</v>
      </c>
      <c r="DS390" s="167">
        <f t="shared" si="1139"/>
        <v>0</v>
      </c>
      <c r="DT390" s="167">
        <f t="shared" si="1140"/>
        <v>0</v>
      </c>
      <c r="DU390" s="167">
        <f t="shared" si="1141"/>
        <v>0</v>
      </c>
      <c r="DV390" s="167">
        <f t="shared" si="1142"/>
        <v>0</v>
      </c>
      <c r="DW390" s="167">
        <f t="shared" si="1143"/>
        <v>0</v>
      </c>
      <c r="DY390" s="167" t="e">
        <f t="shared" ca="1" si="1179"/>
        <v>#REF!</v>
      </c>
      <c r="DZ390" s="167" t="e">
        <f t="shared" ca="1" si="1180"/>
        <v>#REF!</v>
      </c>
      <c r="EA390" s="167" t="e">
        <f t="shared" ca="1" si="1181"/>
        <v>#REF!</v>
      </c>
      <c r="EB390" s="167" t="e">
        <f t="shared" ca="1" si="1182"/>
        <v>#REF!</v>
      </c>
      <c r="EC390" s="167" t="e">
        <f t="shared" ca="1" si="1183"/>
        <v>#REF!</v>
      </c>
      <c r="ED390" s="167" t="e">
        <f t="shared" ca="1" si="1184"/>
        <v>#REF!</v>
      </c>
      <c r="EE390" s="167" t="e">
        <f t="shared" ca="1" si="1185"/>
        <v>#REF!</v>
      </c>
      <c r="EF390" s="167" t="e">
        <f t="shared" ca="1" si="1186"/>
        <v>#REF!</v>
      </c>
      <c r="EG390" s="167" t="e">
        <f t="shared" ca="1" si="1187"/>
        <v>#REF!</v>
      </c>
      <c r="EH390" s="167" t="e">
        <f t="shared" ca="1" si="1188"/>
        <v>#REF!</v>
      </c>
      <c r="EI390" s="167" t="e">
        <f t="shared" ca="1" si="1189"/>
        <v>#REF!</v>
      </c>
      <c r="EJ390" s="167" t="e">
        <f t="shared" ca="1" si="1190"/>
        <v>#REF!</v>
      </c>
      <c r="EK390" s="167" t="e">
        <f t="shared" ca="1" si="1191"/>
        <v>#REF!</v>
      </c>
      <c r="EL390" s="167" t="e">
        <f t="shared" ca="1" si="1192"/>
        <v>#REF!</v>
      </c>
      <c r="EM390" s="167" t="e">
        <f t="shared" ca="1" si="1193"/>
        <v>#REF!</v>
      </c>
      <c r="EN390" s="167" t="e">
        <f t="shared" ca="1" si="1194"/>
        <v>#REF!</v>
      </c>
      <c r="EP390" s="167">
        <f t="shared" si="1195"/>
        <v>0</v>
      </c>
      <c r="EQ390" s="167">
        <f t="shared" si="1196"/>
        <v>0</v>
      </c>
      <c r="ER390" s="167">
        <f t="shared" si="1197"/>
        <v>0</v>
      </c>
      <c r="ES390" s="167">
        <f t="shared" si="1198"/>
        <v>0</v>
      </c>
      <c r="ET390" s="167">
        <f t="shared" si="1199"/>
        <v>0</v>
      </c>
      <c r="EU390" s="167">
        <f t="shared" si="1200"/>
        <v>0</v>
      </c>
      <c r="EV390" s="167">
        <f t="shared" si="1201"/>
        <v>0</v>
      </c>
      <c r="EW390" s="167">
        <f t="shared" si="1202"/>
        <v>0</v>
      </c>
      <c r="EX390" s="167">
        <f t="shared" si="1203"/>
        <v>0</v>
      </c>
      <c r="EY390" s="167">
        <f t="shared" si="1204"/>
        <v>0</v>
      </c>
      <c r="EZ390" s="167">
        <f t="shared" si="1205"/>
        <v>0</v>
      </c>
      <c r="FA390" s="167">
        <f t="shared" si="1206"/>
        <v>0</v>
      </c>
      <c r="FB390" s="167">
        <f t="shared" si="1207"/>
        <v>0</v>
      </c>
      <c r="FC390" s="167">
        <f t="shared" si="1208"/>
        <v>0</v>
      </c>
      <c r="FD390" s="167">
        <f t="shared" si="1209"/>
        <v>0</v>
      </c>
      <c r="FE390" s="167">
        <f t="shared" si="1210"/>
        <v>0</v>
      </c>
      <c r="FG390" s="167">
        <f t="shared" si="1211"/>
        <v>0</v>
      </c>
      <c r="FH390" s="167">
        <f t="shared" si="1212"/>
        <v>0</v>
      </c>
      <c r="FI390" s="167">
        <f t="shared" si="1213"/>
        <v>0</v>
      </c>
      <c r="FJ390" s="167">
        <f t="shared" si="1214"/>
        <v>0</v>
      </c>
      <c r="FK390" s="167">
        <f t="shared" si="1215"/>
        <v>0</v>
      </c>
      <c r="FL390" s="167">
        <f t="shared" si="1216"/>
        <v>0</v>
      </c>
      <c r="FM390" s="167">
        <f t="shared" si="1217"/>
        <v>0</v>
      </c>
      <c r="FN390" s="167">
        <f t="shared" si="1218"/>
        <v>0</v>
      </c>
      <c r="FO390" s="167">
        <f t="shared" si="1219"/>
        <v>0</v>
      </c>
      <c r="FP390" s="167">
        <f t="shared" si="1220"/>
        <v>0</v>
      </c>
      <c r="FQ390" s="167">
        <f t="shared" si="1221"/>
        <v>0</v>
      </c>
      <c r="FR390" s="167">
        <f t="shared" si="1222"/>
        <v>0</v>
      </c>
      <c r="FS390" s="167">
        <f t="shared" si="1223"/>
        <v>0</v>
      </c>
      <c r="FT390" s="167">
        <f t="shared" si="1224"/>
        <v>0</v>
      </c>
      <c r="FU390" s="167">
        <f t="shared" si="1225"/>
        <v>0</v>
      </c>
      <c r="FV390" s="167">
        <f t="shared" si="1226"/>
        <v>0</v>
      </c>
      <c r="FX390" s="167">
        <f t="shared" si="1227"/>
        <v>0</v>
      </c>
      <c r="FY390" s="167">
        <f t="shared" si="1228"/>
        <v>0</v>
      </c>
      <c r="FZ390" s="167">
        <f t="shared" si="1229"/>
        <v>0</v>
      </c>
      <c r="GA390" s="167">
        <f t="shared" si="1230"/>
        <v>0</v>
      </c>
      <c r="GB390" s="167">
        <f t="shared" si="1231"/>
        <v>0</v>
      </c>
      <c r="GC390" s="167">
        <f t="shared" si="1232"/>
        <v>0</v>
      </c>
      <c r="GD390" s="167">
        <f t="shared" si="1233"/>
        <v>0</v>
      </c>
      <c r="GE390" s="167">
        <f t="shared" si="1234"/>
        <v>0</v>
      </c>
      <c r="GF390" s="167">
        <f t="shared" si="1235"/>
        <v>0</v>
      </c>
      <c r="GG390" s="167">
        <f t="shared" si="1236"/>
        <v>0</v>
      </c>
      <c r="GH390" s="167">
        <f t="shared" si="1237"/>
        <v>0</v>
      </c>
      <c r="GI390" s="167">
        <f t="shared" si="1238"/>
        <v>0</v>
      </c>
      <c r="GJ390" s="167">
        <f t="shared" si="1239"/>
        <v>0</v>
      </c>
      <c r="GK390" s="167">
        <f t="shared" si="1240"/>
        <v>0</v>
      </c>
      <c r="GL390" s="167">
        <f t="shared" si="1241"/>
        <v>0</v>
      </c>
      <c r="GM390" s="167">
        <f t="shared" si="1242"/>
        <v>0</v>
      </c>
      <c r="GO390" s="167" t="e">
        <f t="shared" ca="1" si="1293"/>
        <v>#REF!</v>
      </c>
      <c r="GP390" s="167" t="e">
        <f t="shared" ca="1" si="1296"/>
        <v>#REF!</v>
      </c>
      <c r="GQ390" s="167" t="e">
        <f t="shared" ca="1" si="1296"/>
        <v>#REF!</v>
      </c>
      <c r="GR390" s="167" t="e">
        <f t="shared" ca="1" si="1296"/>
        <v>#REF!</v>
      </c>
      <c r="GS390" s="167" t="e">
        <f t="shared" ca="1" si="1296"/>
        <v>#REF!</v>
      </c>
      <c r="GT390" s="167" t="e">
        <f t="shared" ca="1" si="1296"/>
        <v>#REF!</v>
      </c>
      <c r="GU390" s="167" t="e">
        <f t="shared" ca="1" si="1296"/>
        <v>#REF!</v>
      </c>
      <c r="GV390" s="167" t="e">
        <f t="shared" ca="1" si="1296"/>
        <v>#REF!</v>
      </c>
      <c r="GW390" s="167" t="e">
        <f t="shared" ca="1" si="1296"/>
        <v>#REF!</v>
      </c>
      <c r="GX390" s="167" t="e">
        <f t="shared" ca="1" si="1296"/>
        <v>#REF!</v>
      </c>
      <c r="GY390" s="167" t="e">
        <f t="shared" ca="1" si="1296"/>
        <v>#REF!</v>
      </c>
      <c r="GZ390" s="167" t="e">
        <f t="shared" ca="1" si="1296"/>
        <v>#REF!</v>
      </c>
      <c r="HA390" s="167" t="e">
        <f t="shared" ca="1" si="1296"/>
        <v>#REF!</v>
      </c>
      <c r="HB390" s="167" t="e">
        <f t="shared" ca="1" si="1296"/>
        <v>#REF!</v>
      </c>
      <c r="HC390" s="167" t="e">
        <f t="shared" ca="1" si="1296"/>
        <v>#REF!</v>
      </c>
      <c r="HD390" s="167" t="e">
        <f t="shared" ca="1" si="1296"/>
        <v>#REF!</v>
      </c>
      <c r="HF390" s="167" t="e">
        <f t="shared" ca="1" si="1144"/>
        <v>#REF!</v>
      </c>
      <c r="HG390" s="167" t="e">
        <f t="shared" ca="1" si="1145"/>
        <v>#REF!</v>
      </c>
      <c r="HH390" s="167" t="e">
        <f t="shared" ca="1" si="1146"/>
        <v>#REF!</v>
      </c>
      <c r="HI390" s="167" t="e">
        <f t="shared" ca="1" si="1147"/>
        <v>#REF!</v>
      </c>
      <c r="HJ390" s="167" t="e">
        <f t="shared" ca="1" si="1148"/>
        <v>#REF!</v>
      </c>
      <c r="HK390" s="167" t="e">
        <f t="shared" ca="1" si="1149"/>
        <v>#REF!</v>
      </c>
      <c r="HL390" s="167" t="e">
        <f t="shared" ca="1" si="1150"/>
        <v>#REF!</v>
      </c>
      <c r="HM390" s="167" t="e">
        <f t="shared" ca="1" si="1151"/>
        <v>#REF!</v>
      </c>
      <c r="HN390" s="167" t="e">
        <f t="shared" ca="1" si="1152"/>
        <v>#REF!</v>
      </c>
      <c r="HO390" s="167" t="e">
        <f t="shared" ca="1" si="1153"/>
        <v>#REF!</v>
      </c>
      <c r="HP390" s="167" t="e">
        <f t="shared" ca="1" si="1154"/>
        <v>#REF!</v>
      </c>
      <c r="HQ390" s="167" t="e">
        <f t="shared" ca="1" si="1155"/>
        <v>#REF!</v>
      </c>
      <c r="HR390" s="167" t="e">
        <f t="shared" ca="1" si="1156"/>
        <v>#REF!</v>
      </c>
      <c r="HS390" s="167" t="e">
        <f t="shared" ca="1" si="1157"/>
        <v>#REF!</v>
      </c>
      <c r="HT390" s="167" t="e">
        <f t="shared" ca="1" si="1158"/>
        <v>#REF!</v>
      </c>
      <c r="HU390" s="167" t="e">
        <f t="shared" ca="1" si="1159"/>
        <v>#REF!</v>
      </c>
      <c r="HW390" s="167" t="e">
        <f t="shared" ca="1" si="1160"/>
        <v>#REF!</v>
      </c>
      <c r="HX390" s="167">
        <f t="shared" si="1161"/>
        <v>0</v>
      </c>
      <c r="HY390" s="167" t="e">
        <f t="shared" ca="1" si="1243"/>
        <v>#REF!</v>
      </c>
      <c r="HZ390" s="219" t="e">
        <f t="shared" ca="1" si="1244"/>
        <v>#REF!</v>
      </c>
    </row>
    <row r="391" spans="1:234" s="48" customFormat="1">
      <c r="A391" s="3" t="s">
        <v>776</v>
      </c>
      <c r="B391" s="202" t="str">
        <f>INDEX('Ref1'!$E:$E,MATCH(A391,'Ref1'!$A:$A,0))</f>
        <v>Worthing</v>
      </c>
      <c r="C391" s="42" t="str">
        <f>INDEX(Data1!B:B,MATCH(A391,Data1!A:A,0))</f>
        <v>SD</v>
      </c>
      <c r="D391" s="253" t="str">
        <f>INDEX(Data1!C:C,MATCH(A391,Data1!A:A,0))</f>
        <v>SE</v>
      </c>
      <c r="E391" s="200" t="str">
        <f>IF($C$6="No","No",IF(COUNTIF(Inputs!$K$359:$K$398,$A391)&gt;0,"Yes","No"))</f>
        <v>No</v>
      </c>
      <c r="F391" s="404"/>
      <c r="G391" s="62">
        <f>INDEX('4_RatesSplit'!K:K,MATCH($A391,'4_RatesSplit'!$A:$A,0))</f>
        <v>0</v>
      </c>
      <c r="H391" s="171">
        <f>INDEX('4_RatesSplit'!L:L,MATCH($A391,'4_RatesSplit'!$A:$A,0))</f>
        <v>0</v>
      </c>
      <c r="I391" s="167">
        <f>INDEX('4_RatesSplit'!M:M,MATCH($A391,'4_RatesSplit'!$A:$A,0))</f>
        <v>0</v>
      </c>
      <c r="J391" s="167">
        <f>INDEX('4_RatesSplit'!N:N,MATCH($A391,'4_RatesSplit'!$A:$A,0))</f>
        <v>0</v>
      </c>
      <c r="K391" s="167">
        <f>INDEX('4_RatesSplit'!O:O,MATCH($A391,'4_RatesSplit'!$A:$A,0))</f>
        <v>0</v>
      </c>
      <c r="L391" s="167">
        <f>INDEX('4_RatesSplit'!P:P,MATCH($A391,'4_RatesSplit'!$A:$A,0))</f>
        <v>0</v>
      </c>
      <c r="M391" s="167">
        <f>INDEX('4_RatesSplit'!Q:Q,MATCH($A391,'4_RatesSplit'!$A:$A,0))</f>
        <v>0</v>
      </c>
      <c r="N391" s="167">
        <f>INDEX('4_RatesSplit'!R:R,MATCH($A391,'4_RatesSplit'!$A:$A,0))</f>
        <v>0</v>
      </c>
      <c r="O391" s="167">
        <f>INDEX('4_RatesSplit'!S:S,MATCH($A391,'4_RatesSplit'!$A:$A,0))</f>
        <v>0</v>
      </c>
      <c r="P391" s="167">
        <f>INDEX('4_RatesSplit'!T:T,MATCH($A391,'4_RatesSplit'!$A:$A,0))</f>
        <v>0</v>
      </c>
      <c r="Q391" s="167">
        <f>INDEX('4_RatesSplit'!U:U,MATCH($A391,'4_RatesSplit'!$A:$A,0))</f>
        <v>0</v>
      </c>
      <c r="R391" s="167">
        <f>INDEX('4_RatesSplit'!V:V,MATCH($A391,'4_RatesSplit'!$A:$A,0))</f>
        <v>0</v>
      </c>
      <c r="S391" s="167">
        <f>INDEX('4_RatesSplit'!W:W,MATCH($A391,'4_RatesSplit'!$A:$A,0))</f>
        <v>0</v>
      </c>
      <c r="T391" s="167">
        <f>INDEX('4_RatesSplit'!X:X,MATCH($A391,'4_RatesSplit'!$A:$A,0))</f>
        <v>0</v>
      </c>
      <c r="U391" s="167">
        <f>INDEX('4_RatesSplit'!Y:Y,MATCH($A391,'4_RatesSplit'!$A:$A,0))</f>
        <v>0</v>
      </c>
      <c r="V391" s="167">
        <f>INDEX('4_RatesSplit'!Z:Z,MATCH($A391,'4_RatesSplit'!$A:$A,0))</f>
        <v>0</v>
      </c>
      <c r="W391" s="167">
        <f>INDEX('4_RatesSplit'!AA:AA,MATCH($A391,'4_RatesSplit'!$A:$A,0))</f>
        <v>0</v>
      </c>
      <c r="X391" s="18"/>
      <c r="Y391" s="168" t="e">
        <f ca="1">INDEX('4_RatesSplit'!AT:AT,MATCH($A391,'4_RatesSplit'!$A:$A,0))</f>
        <v>#REF!</v>
      </c>
      <c r="Z391" s="168" t="e">
        <f ca="1">INDEX('4_RatesSplit'!AU:AU,MATCH($A391,'4_RatesSplit'!$A:$A,0))</f>
        <v>#REF!</v>
      </c>
      <c r="AA391" s="168" t="e">
        <f ca="1">INDEX('4_RatesSplit'!AV:AV,MATCH($A391,'4_RatesSplit'!$A:$A,0))</f>
        <v>#REF!</v>
      </c>
      <c r="AB391" s="168" t="e">
        <f ca="1">INDEX('4_RatesSplit'!AW:AW,MATCH($A391,'4_RatesSplit'!$A:$A,0))</f>
        <v>#REF!</v>
      </c>
      <c r="AC391" s="168" t="e">
        <f ca="1">INDEX('4_RatesSplit'!AX:AX,MATCH($A391,'4_RatesSplit'!$A:$A,0))</f>
        <v>#REF!</v>
      </c>
      <c r="AD391" s="168" t="e">
        <f ca="1">INDEX('4_RatesSplit'!AY:AY,MATCH($A391,'4_RatesSplit'!$A:$A,0))</f>
        <v>#REF!</v>
      </c>
      <c r="AE391" s="168" t="e">
        <f ca="1">INDEX('4_RatesSplit'!AZ:AZ,MATCH($A391,'4_RatesSplit'!$A:$A,0))</f>
        <v>#REF!</v>
      </c>
      <c r="AF391" s="168" t="e">
        <f ca="1">INDEX('4_RatesSplit'!BA:BA,MATCH($A391,'4_RatesSplit'!$A:$A,0))</f>
        <v>#REF!</v>
      </c>
      <c r="AG391" s="168" t="e">
        <f ca="1">INDEX('4_RatesSplit'!BB:BB,MATCH($A391,'4_RatesSplit'!$A:$A,0))</f>
        <v>#REF!</v>
      </c>
      <c r="AH391" s="168" t="e">
        <f ca="1">INDEX('4_RatesSplit'!BC:BC,MATCH($A391,'4_RatesSplit'!$A:$A,0))</f>
        <v>#REF!</v>
      </c>
      <c r="AI391" s="168" t="e">
        <f ca="1">INDEX('4_RatesSplit'!BD:BD,MATCH($A391,'4_RatesSplit'!$A:$A,0))</f>
        <v>#REF!</v>
      </c>
      <c r="AJ391" s="168" t="e">
        <f ca="1">INDEX('4_RatesSplit'!BE:BE,MATCH($A391,'4_RatesSplit'!$A:$A,0))</f>
        <v>#REF!</v>
      </c>
      <c r="AK391" s="168" t="e">
        <f ca="1">INDEX('4_RatesSplit'!BF:BF,MATCH($A391,'4_RatesSplit'!$A:$A,0))</f>
        <v>#REF!</v>
      </c>
      <c r="AL391" s="168" t="e">
        <f ca="1">INDEX('4_RatesSplit'!BG:BG,MATCH($A391,'4_RatesSplit'!$A:$A,0))</f>
        <v>#REF!</v>
      </c>
      <c r="AM391" s="168" t="e">
        <f ca="1">INDEX('4_RatesSplit'!BH:BH,MATCH($A391,'4_RatesSplit'!$A:$A,0))</f>
        <v>#REF!</v>
      </c>
      <c r="AN391" s="198" t="e">
        <f ca="1">INDEX('4_RatesSplit'!BI:BI,MATCH($A391,'4_RatesSplit'!$A:$A,0))</f>
        <v>#REF!</v>
      </c>
      <c r="AO391" s="114"/>
      <c r="AP391" s="167" t="e">
        <f t="shared" ca="1" si="1162"/>
        <v>#REF!</v>
      </c>
      <c r="AQ391" s="167" t="e">
        <f t="shared" ca="1" si="1163"/>
        <v>#REF!</v>
      </c>
      <c r="AR391" s="167" t="e">
        <f t="shared" ca="1" si="1164"/>
        <v>#REF!</v>
      </c>
      <c r="AS391" s="167" t="e">
        <f t="shared" ca="1" si="1165"/>
        <v>#REF!</v>
      </c>
      <c r="AT391" s="167" t="e">
        <f t="shared" ca="1" si="1166"/>
        <v>#REF!</v>
      </c>
      <c r="AU391" s="167" t="e">
        <f t="shared" ca="1" si="1167"/>
        <v>#REF!</v>
      </c>
      <c r="AV391" s="167" t="e">
        <f t="shared" ca="1" si="1168"/>
        <v>#REF!</v>
      </c>
      <c r="AW391" s="167" t="e">
        <f t="shared" ca="1" si="1169"/>
        <v>#REF!</v>
      </c>
      <c r="AX391" s="167" t="e">
        <f t="shared" ca="1" si="1170"/>
        <v>#REF!</v>
      </c>
      <c r="AY391" s="167" t="e">
        <f t="shared" ca="1" si="1171"/>
        <v>#REF!</v>
      </c>
      <c r="AZ391" s="167" t="e">
        <f t="shared" ca="1" si="1172"/>
        <v>#REF!</v>
      </c>
      <c r="BA391" s="167" t="e">
        <f t="shared" ca="1" si="1173"/>
        <v>#REF!</v>
      </c>
      <c r="BB391" s="167" t="e">
        <f t="shared" ca="1" si="1174"/>
        <v>#REF!</v>
      </c>
      <c r="BC391" s="167" t="e">
        <f t="shared" ca="1" si="1175"/>
        <v>#REF!</v>
      </c>
      <c r="BD391" s="167" t="e">
        <f t="shared" ca="1" si="1176"/>
        <v>#REF!</v>
      </c>
      <c r="BE391" s="167" t="e">
        <f t="shared" ca="1" si="1177"/>
        <v>#REF!</v>
      </c>
      <c r="BF391" s="18"/>
      <c r="BG391" s="168">
        <f>INDEX('2_Needs'!$F:$F,MATCH($A391,'2_Needs'!$A:$A,0))</f>
        <v>2.1582392199609576E-4</v>
      </c>
      <c r="BH391" s="114"/>
      <c r="BI391" s="167">
        <f t="shared" ref="BI391:BX391" si="1304">IF(BI$3="reset",$BG391*BI$6,BH391*(1+$C$4))</f>
        <v>0</v>
      </c>
      <c r="BJ391" s="167">
        <f t="shared" si="1304"/>
        <v>0</v>
      </c>
      <c r="BK391" s="167">
        <f t="shared" si="1304"/>
        <v>0</v>
      </c>
      <c r="BL391" s="167">
        <f t="shared" si="1304"/>
        <v>0</v>
      </c>
      <c r="BM391" s="167">
        <f t="shared" si="1304"/>
        <v>0</v>
      </c>
      <c r="BN391" s="167">
        <f t="shared" si="1304"/>
        <v>0</v>
      </c>
      <c r="BO391" s="167">
        <f t="shared" si="1304"/>
        <v>0</v>
      </c>
      <c r="BP391" s="167">
        <f t="shared" si="1304"/>
        <v>0</v>
      </c>
      <c r="BQ391" s="167">
        <f t="shared" si="1304"/>
        <v>0</v>
      </c>
      <c r="BR391" s="167">
        <f t="shared" si="1304"/>
        <v>0</v>
      </c>
      <c r="BS391" s="167">
        <f t="shared" si="1304"/>
        <v>0</v>
      </c>
      <c r="BT391" s="167">
        <f t="shared" si="1304"/>
        <v>0</v>
      </c>
      <c r="BU391" s="167">
        <f t="shared" si="1304"/>
        <v>0</v>
      </c>
      <c r="BV391" s="167">
        <f t="shared" si="1304"/>
        <v>0</v>
      </c>
      <c r="BW391" s="167">
        <f t="shared" si="1304"/>
        <v>0</v>
      </c>
      <c r="BX391" s="167">
        <f t="shared" si="1304"/>
        <v>0</v>
      </c>
      <c r="BZ391" s="167" t="e">
        <f t="shared" ca="1" si="1096"/>
        <v>#REF!</v>
      </c>
      <c r="CA391" s="167" t="e">
        <f t="shared" ca="1" si="1097"/>
        <v>#REF!</v>
      </c>
      <c r="CB391" s="167" t="e">
        <f t="shared" ca="1" si="1098"/>
        <v>#REF!</v>
      </c>
      <c r="CC391" s="167" t="e">
        <f t="shared" ca="1" si="1099"/>
        <v>#REF!</v>
      </c>
      <c r="CD391" s="167" t="e">
        <f t="shared" ca="1" si="1100"/>
        <v>#REF!</v>
      </c>
      <c r="CE391" s="167" t="e">
        <f t="shared" ca="1" si="1101"/>
        <v>#REF!</v>
      </c>
      <c r="CF391" s="167" t="e">
        <f t="shared" ca="1" si="1102"/>
        <v>#REF!</v>
      </c>
      <c r="CG391" s="167" t="e">
        <f t="shared" ca="1" si="1103"/>
        <v>#REF!</v>
      </c>
      <c r="CH391" s="167" t="e">
        <f t="shared" ca="1" si="1104"/>
        <v>#REF!</v>
      </c>
      <c r="CI391" s="167" t="e">
        <f t="shared" ca="1" si="1105"/>
        <v>#REF!</v>
      </c>
      <c r="CJ391" s="167" t="e">
        <f t="shared" ca="1" si="1106"/>
        <v>#REF!</v>
      </c>
      <c r="CK391" s="167" t="e">
        <f t="shared" ca="1" si="1107"/>
        <v>#REF!</v>
      </c>
      <c r="CL391" s="167" t="e">
        <f t="shared" ca="1" si="1108"/>
        <v>#REF!</v>
      </c>
      <c r="CM391" s="167" t="e">
        <f t="shared" ca="1" si="1109"/>
        <v>#REF!</v>
      </c>
      <c r="CN391" s="167" t="e">
        <f t="shared" ca="1" si="1110"/>
        <v>#REF!</v>
      </c>
      <c r="CO391" s="167" t="e">
        <f t="shared" ca="1" si="1111"/>
        <v>#REF!</v>
      </c>
      <c r="CQ391" s="167" t="e">
        <f t="shared" ca="1" si="1112"/>
        <v>#REF!</v>
      </c>
      <c r="CR391" s="167" t="e">
        <f t="shared" ca="1" si="1113"/>
        <v>#REF!</v>
      </c>
      <c r="CS391" s="167" t="e">
        <f t="shared" ca="1" si="1114"/>
        <v>#REF!</v>
      </c>
      <c r="CT391" s="167" t="e">
        <f t="shared" ca="1" si="1115"/>
        <v>#REF!</v>
      </c>
      <c r="CU391" s="167" t="e">
        <f t="shared" ca="1" si="1116"/>
        <v>#REF!</v>
      </c>
      <c r="CV391" s="167" t="e">
        <f t="shared" ca="1" si="1117"/>
        <v>#REF!</v>
      </c>
      <c r="CW391" s="167" t="e">
        <f t="shared" ca="1" si="1118"/>
        <v>#REF!</v>
      </c>
      <c r="CX391" s="167" t="e">
        <f t="shared" ca="1" si="1119"/>
        <v>#REF!</v>
      </c>
      <c r="CY391" s="167" t="e">
        <f t="shared" ca="1" si="1120"/>
        <v>#REF!</v>
      </c>
      <c r="CZ391" s="167" t="e">
        <f t="shared" ca="1" si="1121"/>
        <v>#REF!</v>
      </c>
      <c r="DA391" s="167" t="e">
        <f t="shared" ca="1" si="1122"/>
        <v>#REF!</v>
      </c>
      <c r="DB391" s="167" t="e">
        <f t="shared" ca="1" si="1123"/>
        <v>#REF!</v>
      </c>
      <c r="DC391" s="167" t="e">
        <f t="shared" ca="1" si="1124"/>
        <v>#REF!</v>
      </c>
      <c r="DD391" s="167" t="e">
        <f t="shared" ca="1" si="1125"/>
        <v>#REF!</v>
      </c>
      <c r="DE391" s="167" t="e">
        <f t="shared" ca="1" si="1126"/>
        <v>#REF!</v>
      </c>
      <c r="DF391" s="167" t="e">
        <f t="shared" ca="1" si="1127"/>
        <v>#REF!</v>
      </c>
      <c r="DH391" s="167">
        <f t="shared" si="1128"/>
        <v>0</v>
      </c>
      <c r="DI391" s="167">
        <f t="shared" si="1129"/>
        <v>0</v>
      </c>
      <c r="DJ391" s="167">
        <f t="shared" si="1130"/>
        <v>0</v>
      </c>
      <c r="DK391" s="167">
        <f t="shared" si="1131"/>
        <v>0</v>
      </c>
      <c r="DL391" s="167">
        <f t="shared" si="1132"/>
        <v>0</v>
      </c>
      <c r="DM391" s="167">
        <f t="shared" si="1133"/>
        <v>0</v>
      </c>
      <c r="DN391" s="167">
        <f t="shared" si="1134"/>
        <v>0</v>
      </c>
      <c r="DO391" s="167">
        <f t="shared" si="1135"/>
        <v>0</v>
      </c>
      <c r="DP391" s="167">
        <f t="shared" si="1136"/>
        <v>0</v>
      </c>
      <c r="DQ391" s="167">
        <f t="shared" si="1137"/>
        <v>0</v>
      </c>
      <c r="DR391" s="167">
        <f t="shared" si="1138"/>
        <v>0</v>
      </c>
      <c r="DS391" s="167">
        <f t="shared" si="1139"/>
        <v>0</v>
      </c>
      <c r="DT391" s="167">
        <f t="shared" si="1140"/>
        <v>0</v>
      </c>
      <c r="DU391" s="167">
        <f t="shared" si="1141"/>
        <v>0</v>
      </c>
      <c r="DV391" s="167">
        <f t="shared" si="1142"/>
        <v>0</v>
      </c>
      <c r="DW391" s="167">
        <f t="shared" si="1143"/>
        <v>0</v>
      </c>
      <c r="DY391" s="167" t="e">
        <f t="shared" ca="1" si="1179"/>
        <v>#REF!</v>
      </c>
      <c r="DZ391" s="167" t="e">
        <f t="shared" ca="1" si="1180"/>
        <v>#REF!</v>
      </c>
      <c r="EA391" s="167" t="e">
        <f t="shared" ca="1" si="1181"/>
        <v>#REF!</v>
      </c>
      <c r="EB391" s="167" t="e">
        <f t="shared" ca="1" si="1182"/>
        <v>#REF!</v>
      </c>
      <c r="EC391" s="167" t="e">
        <f t="shared" ca="1" si="1183"/>
        <v>#REF!</v>
      </c>
      <c r="ED391" s="167" t="e">
        <f t="shared" ca="1" si="1184"/>
        <v>#REF!</v>
      </c>
      <c r="EE391" s="167" t="e">
        <f t="shared" ca="1" si="1185"/>
        <v>#REF!</v>
      </c>
      <c r="EF391" s="167" t="e">
        <f t="shared" ca="1" si="1186"/>
        <v>#REF!</v>
      </c>
      <c r="EG391" s="167" t="e">
        <f t="shared" ca="1" si="1187"/>
        <v>#REF!</v>
      </c>
      <c r="EH391" s="167" t="e">
        <f t="shared" ca="1" si="1188"/>
        <v>#REF!</v>
      </c>
      <c r="EI391" s="167" t="e">
        <f t="shared" ca="1" si="1189"/>
        <v>#REF!</v>
      </c>
      <c r="EJ391" s="167" t="e">
        <f t="shared" ca="1" si="1190"/>
        <v>#REF!</v>
      </c>
      <c r="EK391" s="167" t="e">
        <f t="shared" ca="1" si="1191"/>
        <v>#REF!</v>
      </c>
      <c r="EL391" s="167" t="e">
        <f t="shared" ca="1" si="1192"/>
        <v>#REF!</v>
      </c>
      <c r="EM391" s="167" t="e">
        <f t="shared" ca="1" si="1193"/>
        <v>#REF!</v>
      </c>
      <c r="EN391" s="167" t="e">
        <f t="shared" ca="1" si="1194"/>
        <v>#REF!</v>
      </c>
      <c r="EP391" s="167">
        <f t="shared" si="1195"/>
        <v>0</v>
      </c>
      <c r="EQ391" s="167">
        <f t="shared" si="1196"/>
        <v>0</v>
      </c>
      <c r="ER391" s="167">
        <f t="shared" si="1197"/>
        <v>0</v>
      </c>
      <c r="ES391" s="167">
        <f t="shared" si="1198"/>
        <v>0</v>
      </c>
      <c r="ET391" s="167">
        <f t="shared" si="1199"/>
        <v>0</v>
      </c>
      <c r="EU391" s="167">
        <f t="shared" si="1200"/>
        <v>0</v>
      </c>
      <c r="EV391" s="167">
        <f t="shared" si="1201"/>
        <v>0</v>
      </c>
      <c r="EW391" s="167">
        <f t="shared" si="1202"/>
        <v>0</v>
      </c>
      <c r="EX391" s="167">
        <f t="shared" si="1203"/>
        <v>0</v>
      </c>
      <c r="EY391" s="167">
        <f t="shared" si="1204"/>
        <v>0</v>
      </c>
      <c r="EZ391" s="167">
        <f t="shared" si="1205"/>
        <v>0</v>
      </c>
      <c r="FA391" s="167">
        <f t="shared" si="1206"/>
        <v>0</v>
      </c>
      <c r="FB391" s="167">
        <f t="shared" si="1207"/>
        <v>0</v>
      </c>
      <c r="FC391" s="167">
        <f t="shared" si="1208"/>
        <v>0</v>
      </c>
      <c r="FD391" s="167">
        <f t="shared" si="1209"/>
        <v>0</v>
      </c>
      <c r="FE391" s="167">
        <f t="shared" si="1210"/>
        <v>0</v>
      </c>
      <c r="FG391" s="167">
        <f t="shared" si="1211"/>
        <v>0</v>
      </c>
      <c r="FH391" s="167">
        <f t="shared" si="1212"/>
        <v>0</v>
      </c>
      <c r="FI391" s="167">
        <f t="shared" si="1213"/>
        <v>0</v>
      </c>
      <c r="FJ391" s="167">
        <f t="shared" si="1214"/>
        <v>0</v>
      </c>
      <c r="FK391" s="167">
        <f t="shared" si="1215"/>
        <v>0</v>
      </c>
      <c r="FL391" s="167">
        <f t="shared" si="1216"/>
        <v>0</v>
      </c>
      <c r="FM391" s="167">
        <f t="shared" si="1217"/>
        <v>0</v>
      </c>
      <c r="FN391" s="167">
        <f t="shared" si="1218"/>
        <v>0</v>
      </c>
      <c r="FO391" s="167">
        <f t="shared" si="1219"/>
        <v>0</v>
      </c>
      <c r="FP391" s="167">
        <f t="shared" si="1220"/>
        <v>0</v>
      </c>
      <c r="FQ391" s="167">
        <f t="shared" si="1221"/>
        <v>0</v>
      </c>
      <c r="FR391" s="167">
        <f t="shared" si="1222"/>
        <v>0</v>
      </c>
      <c r="FS391" s="167">
        <f t="shared" si="1223"/>
        <v>0</v>
      </c>
      <c r="FT391" s="167">
        <f t="shared" si="1224"/>
        <v>0</v>
      </c>
      <c r="FU391" s="167">
        <f t="shared" si="1225"/>
        <v>0</v>
      </c>
      <c r="FV391" s="167">
        <f t="shared" si="1226"/>
        <v>0</v>
      </c>
      <c r="FX391" s="167">
        <f t="shared" si="1227"/>
        <v>0</v>
      </c>
      <c r="FY391" s="167">
        <f t="shared" si="1228"/>
        <v>0</v>
      </c>
      <c r="FZ391" s="167">
        <f t="shared" si="1229"/>
        <v>0</v>
      </c>
      <c r="GA391" s="167">
        <f t="shared" si="1230"/>
        <v>0</v>
      </c>
      <c r="GB391" s="167">
        <f t="shared" si="1231"/>
        <v>0</v>
      </c>
      <c r="GC391" s="167">
        <f t="shared" si="1232"/>
        <v>0</v>
      </c>
      <c r="GD391" s="167">
        <f t="shared" si="1233"/>
        <v>0</v>
      </c>
      <c r="GE391" s="167">
        <f t="shared" si="1234"/>
        <v>0</v>
      </c>
      <c r="GF391" s="167">
        <f t="shared" si="1235"/>
        <v>0</v>
      </c>
      <c r="GG391" s="167">
        <f t="shared" si="1236"/>
        <v>0</v>
      </c>
      <c r="GH391" s="167">
        <f t="shared" si="1237"/>
        <v>0</v>
      </c>
      <c r="GI391" s="167">
        <f t="shared" si="1238"/>
        <v>0</v>
      </c>
      <c r="GJ391" s="167">
        <f t="shared" si="1239"/>
        <v>0</v>
      </c>
      <c r="GK391" s="167">
        <f t="shared" si="1240"/>
        <v>0</v>
      </c>
      <c r="GL391" s="167">
        <f t="shared" si="1241"/>
        <v>0</v>
      </c>
      <c r="GM391" s="167">
        <f t="shared" si="1242"/>
        <v>0</v>
      </c>
      <c r="GO391" s="167" t="e">
        <f t="shared" ca="1" si="1293"/>
        <v>#REF!</v>
      </c>
      <c r="GP391" s="167" t="e">
        <f t="shared" ca="1" si="1296"/>
        <v>#REF!</v>
      </c>
      <c r="GQ391" s="167" t="e">
        <f t="shared" ca="1" si="1296"/>
        <v>#REF!</v>
      </c>
      <c r="GR391" s="167" t="e">
        <f t="shared" ca="1" si="1296"/>
        <v>#REF!</v>
      </c>
      <c r="GS391" s="167" t="e">
        <f t="shared" ca="1" si="1296"/>
        <v>#REF!</v>
      </c>
      <c r="GT391" s="167" t="e">
        <f t="shared" ca="1" si="1296"/>
        <v>#REF!</v>
      </c>
      <c r="GU391" s="167" t="e">
        <f t="shared" ca="1" si="1296"/>
        <v>#REF!</v>
      </c>
      <c r="GV391" s="167" t="e">
        <f t="shared" ca="1" si="1296"/>
        <v>#REF!</v>
      </c>
      <c r="GW391" s="167" t="e">
        <f t="shared" ca="1" si="1296"/>
        <v>#REF!</v>
      </c>
      <c r="GX391" s="167" t="e">
        <f t="shared" ca="1" si="1296"/>
        <v>#REF!</v>
      </c>
      <c r="GY391" s="167" t="e">
        <f t="shared" ca="1" si="1296"/>
        <v>#REF!</v>
      </c>
      <c r="GZ391" s="167" t="e">
        <f t="shared" ca="1" si="1296"/>
        <v>#REF!</v>
      </c>
      <c r="HA391" s="167" t="e">
        <f t="shared" ca="1" si="1296"/>
        <v>#REF!</v>
      </c>
      <c r="HB391" s="167" t="e">
        <f t="shared" ca="1" si="1296"/>
        <v>#REF!</v>
      </c>
      <c r="HC391" s="167" t="e">
        <f t="shared" ca="1" si="1296"/>
        <v>#REF!</v>
      </c>
      <c r="HD391" s="167" t="e">
        <f t="shared" ca="1" si="1296"/>
        <v>#REF!</v>
      </c>
      <c r="HF391" s="167" t="e">
        <f t="shared" ca="1" si="1144"/>
        <v>#REF!</v>
      </c>
      <c r="HG391" s="167" t="e">
        <f t="shared" ca="1" si="1145"/>
        <v>#REF!</v>
      </c>
      <c r="HH391" s="167" t="e">
        <f t="shared" ca="1" si="1146"/>
        <v>#REF!</v>
      </c>
      <c r="HI391" s="167" t="e">
        <f t="shared" ca="1" si="1147"/>
        <v>#REF!</v>
      </c>
      <c r="HJ391" s="167" t="e">
        <f t="shared" ca="1" si="1148"/>
        <v>#REF!</v>
      </c>
      <c r="HK391" s="167" t="e">
        <f t="shared" ca="1" si="1149"/>
        <v>#REF!</v>
      </c>
      <c r="HL391" s="167" t="e">
        <f t="shared" ca="1" si="1150"/>
        <v>#REF!</v>
      </c>
      <c r="HM391" s="167" t="e">
        <f t="shared" ca="1" si="1151"/>
        <v>#REF!</v>
      </c>
      <c r="HN391" s="167" t="e">
        <f t="shared" ca="1" si="1152"/>
        <v>#REF!</v>
      </c>
      <c r="HO391" s="167" t="e">
        <f t="shared" ca="1" si="1153"/>
        <v>#REF!</v>
      </c>
      <c r="HP391" s="167" t="e">
        <f t="shared" ca="1" si="1154"/>
        <v>#REF!</v>
      </c>
      <c r="HQ391" s="167" t="e">
        <f t="shared" ca="1" si="1155"/>
        <v>#REF!</v>
      </c>
      <c r="HR391" s="167" t="e">
        <f t="shared" ca="1" si="1156"/>
        <v>#REF!</v>
      </c>
      <c r="HS391" s="167" t="e">
        <f t="shared" ca="1" si="1157"/>
        <v>#REF!</v>
      </c>
      <c r="HT391" s="167" t="e">
        <f t="shared" ca="1" si="1158"/>
        <v>#REF!</v>
      </c>
      <c r="HU391" s="167" t="e">
        <f t="shared" ca="1" si="1159"/>
        <v>#REF!</v>
      </c>
      <c r="HW391" s="167" t="e">
        <f t="shared" ca="1" si="1160"/>
        <v>#REF!</v>
      </c>
      <c r="HX391" s="167">
        <f t="shared" si="1161"/>
        <v>0</v>
      </c>
      <c r="HY391" s="167" t="e">
        <f t="shared" ca="1" si="1243"/>
        <v>#REF!</v>
      </c>
      <c r="HZ391" s="219" t="e">
        <f t="shared" ca="1" si="1244"/>
        <v>#REF!</v>
      </c>
    </row>
    <row r="392" spans="1:234" s="48" customFormat="1">
      <c r="A392" s="3" t="s">
        <v>778</v>
      </c>
      <c r="B392" s="202" t="str">
        <f>INDEX('Ref1'!$E:$E,MATCH(A392,'Ref1'!$A:$A,0))</f>
        <v>Wychavon</v>
      </c>
      <c r="C392" s="42" t="str">
        <f>INDEX(Data1!B:B,MATCH(A392,Data1!A:A,0))</f>
        <v>SD</v>
      </c>
      <c r="D392" s="253" t="str">
        <f>INDEX(Data1!C:C,MATCH(A392,Data1!A:A,0))</f>
        <v>WM</v>
      </c>
      <c r="E392" s="200" t="str">
        <f>IF($C$6="No","No",IF(COUNTIF(Inputs!$K$359:$K$398,$A392)&gt;0,"Yes","No"))</f>
        <v>No</v>
      </c>
      <c r="F392" s="404"/>
      <c r="G392" s="62">
        <f>INDEX('4_RatesSplit'!K:K,MATCH($A392,'4_RatesSplit'!$A:$A,0))</f>
        <v>0</v>
      </c>
      <c r="H392" s="171">
        <f>INDEX('4_RatesSplit'!L:L,MATCH($A392,'4_RatesSplit'!$A:$A,0))</f>
        <v>0</v>
      </c>
      <c r="I392" s="167">
        <f>INDEX('4_RatesSplit'!M:M,MATCH($A392,'4_RatesSplit'!$A:$A,0))</f>
        <v>0</v>
      </c>
      <c r="J392" s="167">
        <f>INDEX('4_RatesSplit'!N:N,MATCH($A392,'4_RatesSplit'!$A:$A,0))</f>
        <v>0</v>
      </c>
      <c r="K392" s="167">
        <f>INDEX('4_RatesSplit'!O:O,MATCH($A392,'4_RatesSplit'!$A:$A,0))</f>
        <v>0</v>
      </c>
      <c r="L392" s="167">
        <f>INDEX('4_RatesSplit'!P:P,MATCH($A392,'4_RatesSplit'!$A:$A,0))</f>
        <v>0</v>
      </c>
      <c r="M392" s="167">
        <f>INDEX('4_RatesSplit'!Q:Q,MATCH($A392,'4_RatesSplit'!$A:$A,0))</f>
        <v>0</v>
      </c>
      <c r="N392" s="167">
        <f>INDEX('4_RatesSplit'!R:R,MATCH($A392,'4_RatesSplit'!$A:$A,0))</f>
        <v>0</v>
      </c>
      <c r="O392" s="167">
        <f>INDEX('4_RatesSplit'!S:S,MATCH($A392,'4_RatesSplit'!$A:$A,0))</f>
        <v>0</v>
      </c>
      <c r="P392" s="167">
        <f>INDEX('4_RatesSplit'!T:T,MATCH($A392,'4_RatesSplit'!$A:$A,0))</f>
        <v>0</v>
      </c>
      <c r="Q392" s="167">
        <f>INDEX('4_RatesSplit'!U:U,MATCH($A392,'4_RatesSplit'!$A:$A,0))</f>
        <v>0</v>
      </c>
      <c r="R392" s="167">
        <f>INDEX('4_RatesSplit'!V:V,MATCH($A392,'4_RatesSplit'!$A:$A,0))</f>
        <v>0</v>
      </c>
      <c r="S392" s="167">
        <f>INDEX('4_RatesSplit'!W:W,MATCH($A392,'4_RatesSplit'!$A:$A,0))</f>
        <v>0</v>
      </c>
      <c r="T392" s="167">
        <f>INDEX('4_RatesSplit'!X:X,MATCH($A392,'4_RatesSplit'!$A:$A,0))</f>
        <v>0</v>
      </c>
      <c r="U392" s="167">
        <f>INDEX('4_RatesSplit'!Y:Y,MATCH($A392,'4_RatesSplit'!$A:$A,0))</f>
        <v>0</v>
      </c>
      <c r="V392" s="167">
        <f>INDEX('4_RatesSplit'!Z:Z,MATCH($A392,'4_RatesSplit'!$A:$A,0))</f>
        <v>0</v>
      </c>
      <c r="W392" s="167">
        <f>INDEX('4_RatesSplit'!AA:AA,MATCH($A392,'4_RatesSplit'!$A:$A,0))</f>
        <v>0</v>
      </c>
      <c r="X392" s="18"/>
      <c r="Y392" s="168" t="e">
        <f ca="1">INDEX('4_RatesSplit'!AT:AT,MATCH($A392,'4_RatesSplit'!$A:$A,0))</f>
        <v>#REF!</v>
      </c>
      <c r="Z392" s="168" t="e">
        <f ca="1">INDEX('4_RatesSplit'!AU:AU,MATCH($A392,'4_RatesSplit'!$A:$A,0))</f>
        <v>#REF!</v>
      </c>
      <c r="AA392" s="168" t="e">
        <f ca="1">INDEX('4_RatesSplit'!AV:AV,MATCH($A392,'4_RatesSplit'!$A:$A,0))</f>
        <v>#REF!</v>
      </c>
      <c r="AB392" s="168" t="e">
        <f ca="1">INDEX('4_RatesSplit'!AW:AW,MATCH($A392,'4_RatesSplit'!$A:$A,0))</f>
        <v>#REF!</v>
      </c>
      <c r="AC392" s="168" t="e">
        <f ca="1">INDEX('4_RatesSplit'!AX:AX,MATCH($A392,'4_RatesSplit'!$A:$A,0))</f>
        <v>#REF!</v>
      </c>
      <c r="AD392" s="168" t="e">
        <f ca="1">INDEX('4_RatesSplit'!AY:AY,MATCH($A392,'4_RatesSplit'!$A:$A,0))</f>
        <v>#REF!</v>
      </c>
      <c r="AE392" s="168" t="e">
        <f ca="1">INDEX('4_RatesSplit'!AZ:AZ,MATCH($A392,'4_RatesSplit'!$A:$A,0))</f>
        <v>#REF!</v>
      </c>
      <c r="AF392" s="168" t="e">
        <f ca="1">INDEX('4_RatesSplit'!BA:BA,MATCH($A392,'4_RatesSplit'!$A:$A,0))</f>
        <v>#REF!</v>
      </c>
      <c r="AG392" s="168" t="e">
        <f ca="1">INDEX('4_RatesSplit'!BB:BB,MATCH($A392,'4_RatesSplit'!$A:$A,0))</f>
        <v>#REF!</v>
      </c>
      <c r="AH392" s="168" t="e">
        <f ca="1">INDEX('4_RatesSplit'!BC:BC,MATCH($A392,'4_RatesSplit'!$A:$A,0))</f>
        <v>#REF!</v>
      </c>
      <c r="AI392" s="168" t="e">
        <f ca="1">INDEX('4_RatesSplit'!BD:BD,MATCH($A392,'4_RatesSplit'!$A:$A,0))</f>
        <v>#REF!</v>
      </c>
      <c r="AJ392" s="168" t="e">
        <f ca="1">INDEX('4_RatesSplit'!BE:BE,MATCH($A392,'4_RatesSplit'!$A:$A,0))</f>
        <v>#REF!</v>
      </c>
      <c r="AK392" s="168" t="e">
        <f ca="1">INDEX('4_RatesSplit'!BF:BF,MATCH($A392,'4_RatesSplit'!$A:$A,0))</f>
        <v>#REF!</v>
      </c>
      <c r="AL392" s="168" t="e">
        <f ca="1">INDEX('4_RatesSplit'!BG:BG,MATCH($A392,'4_RatesSplit'!$A:$A,0))</f>
        <v>#REF!</v>
      </c>
      <c r="AM392" s="168" t="e">
        <f ca="1">INDEX('4_RatesSplit'!BH:BH,MATCH($A392,'4_RatesSplit'!$A:$A,0))</f>
        <v>#REF!</v>
      </c>
      <c r="AN392" s="198" t="e">
        <f ca="1">INDEX('4_RatesSplit'!BI:BI,MATCH($A392,'4_RatesSplit'!$A:$A,0))</f>
        <v>#REF!</v>
      </c>
      <c r="AO392" s="114"/>
      <c r="AP392" s="167" t="e">
        <f t="shared" ca="1" si="1162"/>
        <v>#REF!</v>
      </c>
      <c r="AQ392" s="167" t="e">
        <f t="shared" ca="1" si="1163"/>
        <v>#REF!</v>
      </c>
      <c r="AR392" s="167" t="e">
        <f t="shared" ca="1" si="1164"/>
        <v>#REF!</v>
      </c>
      <c r="AS392" s="167" t="e">
        <f t="shared" ca="1" si="1165"/>
        <v>#REF!</v>
      </c>
      <c r="AT392" s="167" t="e">
        <f t="shared" ca="1" si="1166"/>
        <v>#REF!</v>
      </c>
      <c r="AU392" s="167" t="e">
        <f t="shared" ca="1" si="1167"/>
        <v>#REF!</v>
      </c>
      <c r="AV392" s="167" t="e">
        <f t="shared" ca="1" si="1168"/>
        <v>#REF!</v>
      </c>
      <c r="AW392" s="167" t="e">
        <f t="shared" ca="1" si="1169"/>
        <v>#REF!</v>
      </c>
      <c r="AX392" s="167" t="e">
        <f t="shared" ca="1" si="1170"/>
        <v>#REF!</v>
      </c>
      <c r="AY392" s="167" t="e">
        <f t="shared" ca="1" si="1171"/>
        <v>#REF!</v>
      </c>
      <c r="AZ392" s="167" t="e">
        <f t="shared" ca="1" si="1172"/>
        <v>#REF!</v>
      </c>
      <c r="BA392" s="167" t="e">
        <f t="shared" ca="1" si="1173"/>
        <v>#REF!</v>
      </c>
      <c r="BB392" s="167" t="e">
        <f t="shared" ca="1" si="1174"/>
        <v>#REF!</v>
      </c>
      <c r="BC392" s="167" t="e">
        <f t="shared" ca="1" si="1175"/>
        <v>#REF!</v>
      </c>
      <c r="BD392" s="167" t="e">
        <f t="shared" ca="1" si="1176"/>
        <v>#REF!</v>
      </c>
      <c r="BE392" s="167" t="e">
        <f t="shared" ca="1" si="1177"/>
        <v>#REF!</v>
      </c>
      <c r="BF392" s="18"/>
      <c r="BG392" s="168">
        <f>INDEX('2_Needs'!$F:$F,MATCH($A392,'2_Needs'!$A:$A,0))</f>
        <v>2.1259375402007228E-4</v>
      </c>
      <c r="BH392" s="114"/>
      <c r="BI392" s="167">
        <f t="shared" ref="BI392:BX392" si="1305">IF(BI$3="reset",$BG392*BI$6,BH392*(1+$C$4))</f>
        <v>0</v>
      </c>
      <c r="BJ392" s="167">
        <f t="shared" si="1305"/>
        <v>0</v>
      </c>
      <c r="BK392" s="167">
        <f t="shared" si="1305"/>
        <v>0</v>
      </c>
      <c r="BL392" s="167">
        <f t="shared" si="1305"/>
        <v>0</v>
      </c>
      <c r="BM392" s="167">
        <f t="shared" si="1305"/>
        <v>0</v>
      </c>
      <c r="BN392" s="167">
        <f t="shared" si="1305"/>
        <v>0</v>
      </c>
      <c r="BO392" s="167">
        <f t="shared" si="1305"/>
        <v>0</v>
      </c>
      <c r="BP392" s="167">
        <f t="shared" si="1305"/>
        <v>0</v>
      </c>
      <c r="BQ392" s="167">
        <f t="shared" si="1305"/>
        <v>0</v>
      </c>
      <c r="BR392" s="167">
        <f t="shared" si="1305"/>
        <v>0</v>
      </c>
      <c r="BS392" s="167">
        <f t="shared" si="1305"/>
        <v>0</v>
      </c>
      <c r="BT392" s="167">
        <f t="shared" si="1305"/>
        <v>0</v>
      </c>
      <c r="BU392" s="167">
        <f t="shared" si="1305"/>
        <v>0</v>
      </c>
      <c r="BV392" s="167">
        <f t="shared" si="1305"/>
        <v>0</v>
      </c>
      <c r="BW392" s="167">
        <f t="shared" si="1305"/>
        <v>0</v>
      </c>
      <c r="BX392" s="167">
        <f t="shared" si="1305"/>
        <v>0</v>
      </c>
      <c r="BZ392" s="167" t="e">
        <f t="shared" ca="1" si="1096"/>
        <v>#REF!</v>
      </c>
      <c r="CA392" s="167" t="e">
        <f t="shared" ca="1" si="1097"/>
        <v>#REF!</v>
      </c>
      <c r="CB392" s="167" t="e">
        <f t="shared" ca="1" si="1098"/>
        <v>#REF!</v>
      </c>
      <c r="CC392" s="167" t="e">
        <f t="shared" ca="1" si="1099"/>
        <v>#REF!</v>
      </c>
      <c r="CD392" s="167" t="e">
        <f t="shared" ca="1" si="1100"/>
        <v>#REF!</v>
      </c>
      <c r="CE392" s="167" t="e">
        <f t="shared" ca="1" si="1101"/>
        <v>#REF!</v>
      </c>
      <c r="CF392" s="167" t="e">
        <f t="shared" ca="1" si="1102"/>
        <v>#REF!</v>
      </c>
      <c r="CG392" s="167" t="e">
        <f t="shared" ca="1" si="1103"/>
        <v>#REF!</v>
      </c>
      <c r="CH392" s="167" t="e">
        <f t="shared" ca="1" si="1104"/>
        <v>#REF!</v>
      </c>
      <c r="CI392" s="167" t="e">
        <f t="shared" ca="1" si="1105"/>
        <v>#REF!</v>
      </c>
      <c r="CJ392" s="167" t="e">
        <f t="shared" ca="1" si="1106"/>
        <v>#REF!</v>
      </c>
      <c r="CK392" s="167" t="e">
        <f t="shared" ca="1" si="1107"/>
        <v>#REF!</v>
      </c>
      <c r="CL392" s="167" t="e">
        <f t="shared" ca="1" si="1108"/>
        <v>#REF!</v>
      </c>
      <c r="CM392" s="167" t="e">
        <f t="shared" ca="1" si="1109"/>
        <v>#REF!</v>
      </c>
      <c r="CN392" s="167" t="e">
        <f t="shared" ca="1" si="1110"/>
        <v>#REF!</v>
      </c>
      <c r="CO392" s="167" t="e">
        <f t="shared" ca="1" si="1111"/>
        <v>#REF!</v>
      </c>
      <c r="CQ392" s="167" t="e">
        <f t="shared" ca="1" si="1112"/>
        <v>#REF!</v>
      </c>
      <c r="CR392" s="167" t="e">
        <f t="shared" ca="1" si="1113"/>
        <v>#REF!</v>
      </c>
      <c r="CS392" s="167" t="e">
        <f t="shared" ca="1" si="1114"/>
        <v>#REF!</v>
      </c>
      <c r="CT392" s="167" t="e">
        <f t="shared" ca="1" si="1115"/>
        <v>#REF!</v>
      </c>
      <c r="CU392" s="167" t="e">
        <f t="shared" ca="1" si="1116"/>
        <v>#REF!</v>
      </c>
      <c r="CV392" s="167" t="e">
        <f t="shared" ca="1" si="1117"/>
        <v>#REF!</v>
      </c>
      <c r="CW392" s="167" t="e">
        <f t="shared" ca="1" si="1118"/>
        <v>#REF!</v>
      </c>
      <c r="CX392" s="167" t="e">
        <f t="shared" ca="1" si="1119"/>
        <v>#REF!</v>
      </c>
      <c r="CY392" s="167" t="e">
        <f t="shared" ca="1" si="1120"/>
        <v>#REF!</v>
      </c>
      <c r="CZ392" s="167" t="e">
        <f t="shared" ca="1" si="1121"/>
        <v>#REF!</v>
      </c>
      <c r="DA392" s="167" t="e">
        <f t="shared" ca="1" si="1122"/>
        <v>#REF!</v>
      </c>
      <c r="DB392" s="167" t="e">
        <f t="shared" ca="1" si="1123"/>
        <v>#REF!</v>
      </c>
      <c r="DC392" s="167" t="e">
        <f t="shared" ca="1" si="1124"/>
        <v>#REF!</v>
      </c>
      <c r="DD392" s="167" t="e">
        <f t="shared" ca="1" si="1125"/>
        <v>#REF!</v>
      </c>
      <c r="DE392" s="167" t="e">
        <f t="shared" ca="1" si="1126"/>
        <v>#REF!</v>
      </c>
      <c r="DF392" s="167" t="e">
        <f t="shared" ca="1" si="1127"/>
        <v>#REF!</v>
      </c>
      <c r="DH392" s="167">
        <f t="shared" si="1128"/>
        <v>0</v>
      </c>
      <c r="DI392" s="167">
        <f t="shared" si="1129"/>
        <v>0</v>
      </c>
      <c r="DJ392" s="167">
        <f t="shared" si="1130"/>
        <v>0</v>
      </c>
      <c r="DK392" s="167">
        <f t="shared" si="1131"/>
        <v>0</v>
      </c>
      <c r="DL392" s="167">
        <f t="shared" si="1132"/>
        <v>0</v>
      </c>
      <c r="DM392" s="167">
        <f t="shared" si="1133"/>
        <v>0</v>
      </c>
      <c r="DN392" s="167">
        <f t="shared" si="1134"/>
        <v>0</v>
      </c>
      <c r="DO392" s="167">
        <f t="shared" si="1135"/>
        <v>0</v>
      </c>
      <c r="DP392" s="167">
        <f t="shared" si="1136"/>
        <v>0</v>
      </c>
      <c r="DQ392" s="167">
        <f t="shared" si="1137"/>
        <v>0</v>
      </c>
      <c r="DR392" s="167">
        <f t="shared" si="1138"/>
        <v>0</v>
      </c>
      <c r="DS392" s="167">
        <f t="shared" si="1139"/>
        <v>0</v>
      </c>
      <c r="DT392" s="167">
        <f t="shared" si="1140"/>
        <v>0</v>
      </c>
      <c r="DU392" s="167">
        <f t="shared" si="1141"/>
        <v>0</v>
      </c>
      <c r="DV392" s="167">
        <f t="shared" si="1142"/>
        <v>0</v>
      </c>
      <c r="DW392" s="167">
        <f t="shared" si="1143"/>
        <v>0</v>
      </c>
      <c r="DY392" s="167" t="e">
        <f t="shared" ca="1" si="1179"/>
        <v>#REF!</v>
      </c>
      <c r="DZ392" s="167" t="e">
        <f t="shared" ca="1" si="1180"/>
        <v>#REF!</v>
      </c>
      <c r="EA392" s="167" t="e">
        <f t="shared" ca="1" si="1181"/>
        <v>#REF!</v>
      </c>
      <c r="EB392" s="167" t="e">
        <f t="shared" ca="1" si="1182"/>
        <v>#REF!</v>
      </c>
      <c r="EC392" s="167" t="e">
        <f t="shared" ca="1" si="1183"/>
        <v>#REF!</v>
      </c>
      <c r="ED392" s="167" t="e">
        <f t="shared" ca="1" si="1184"/>
        <v>#REF!</v>
      </c>
      <c r="EE392" s="167" t="e">
        <f t="shared" ca="1" si="1185"/>
        <v>#REF!</v>
      </c>
      <c r="EF392" s="167" t="e">
        <f t="shared" ca="1" si="1186"/>
        <v>#REF!</v>
      </c>
      <c r="EG392" s="167" t="e">
        <f t="shared" ca="1" si="1187"/>
        <v>#REF!</v>
      </c>
      <c r="EH392" s="167" t="e">
        <f t="shared" ca="1" si="1188"/>
        <v>#REF!</v>
      </c>
      <c r="EI392" s="167" t="e">
        <f t="shared" ca="1" si="1189"/>
        <v>#REF!</v>
      </c>
      <c r="EJ392" s="167" t="e">
        <f t="shared" ca="1" si="1190"/>
        <v>#REF!</v>
      </c>
      <c r="EK392" s="167" t="e">
        <f t="shared" ca="1" si="1191"/>
        <v>#REF!</v>
      </c>
      <c r="EL392" s="167" t="e">
        <f t="shared" ca="1" si="1192"/>
        <v>#REF!</v>
      </c>
      <c r="EM392" s="167" t="e">
        <f t="shared" ca="1" si="1193"/>
        <v>#REF!</v>
      </c>
      <c r="EN392" s="167" t="e">
        <f t="shared" ca="1" si="1194"/>
        <v>#REF!</v>
      </c>
      <c r="EP392" s="167">
        <f t="shared" si="1195"/>
        <v>0</v>
      </c>
      <c r="EQ392" s="167">
        <f t="shared" si="1196"/>
        <v>0</v>
      </c>
      <c r="ER392" s="167">
        <f t="shared" si="1197"/>
        <v>0</v>
      </c>
      <c r="ES392" s="167">
        <f t="shared" si="1198"/>
        <v>0</v>
      </c>
      <c r="ET392" s="167">
        <f t="shared" si="1199"/>
        <v>0</v>
      </c>
      <c r="EU392" s="167">
        <f t="shared" si="1200"/>
        <v>0</v>
      </c>
      <c r="EV392" s="167">
        <f t="shared" si="1201"/>
        <v>0</v>
      </c>
      <c r="EW392" s="167">
        <f t="shared" si="1202"/>
        <v>0</v>
      </c>
      <c r="EX392" s="167">
        <f t="shared" si="1203"/>
        <v>0</v>
      </c>
      <c r="EY392" s="167">
        <f t="shared" si="1204"/>
        <v>0</v>
      </c>
      <c r="EZ392" s="167">
        <f t="shared" si="1205"/>
        <v>0</v>
      </c>
      <c r="FA392" s="167">
        <f t="shared" si="1206"/>
        <v>0</v>
      </c>
      <c r="FB392" s="167">
        <f t="shared" si="1207"/>
        <v>0</v>
      </c>
      <c r="FC392" s="167">
        <f t="shared" si="1208"/>
        <v>0</v>
      </c>
      <c r="FD392" s="167">
        <f t="shared" si="1209"/>
        <v>0</v>
      </c>
      <c r="FE392" s="167">
        <f t="shared" si="1210"/>
        <v>0</v>
      </c>
      <c r="FG392" s="167">
        <f t="shared" si="1211"/>
        <v>0</v>
      </c>
      <c r="FH392" s="167">
        <f t="shared" si="1212"/>
        <v>0</v>
      </c>
      <c r="FI392" s="167">
        <f t="shared" si="1213"/>
        <v>0</v>
      </c>
      <c r="FJ392" s="167">
        <f t="shared" si="1214"/>
        <v>0</v>
      </c>
      <c r="FK392" s="167">
        <f t="shared" si="1215"/>
        <v>0</v>
      </c>
      <c r="FL392" s="167">
        <f t="shared" si="1216"/>
        <v>0</v>
      </c>
      <c r="FM392" s="167">
        <f t="shared" si="1217"/>
        <v>0</v>
      </c>
      <c r="FN392" s="167">
        <f t="shared" si="1218"/>
        <v>0</v>
      </c>
      <c r="FO392" s="167">
        <f t="shared" si="1219"/>
        <v>0</v>
      </c>
      <c r="FP392" s="167">
        <f t="shared" si="1220"/>
        <v>0</v>
      </c>
      <c r="FQ392" s="167">
        <f t="shared" si="1221"/>
        <v>0</v>
      </c>
      <c r="FR392" s="167">
        <f t="shared" si="1222"/>
        <v>0</v>
      </c>
      <c r="FS392" s="167">
        <f t="shared" si="1223"/>
        <v>0</v>
      </c>
      <c r="FT392" s="167">
        <f t="shared" si="1224"/>
        <v>0</v>
      </c>
      <c r="FU392" s="167">
        <f t="shared" si="1225"/>
        <v>0</v>
      </c>
      <c r="FV392" s="167">
        <f t="shared" si="1226"/>
        <v>0</v>
      </c>
      <c r="FX392" s="167">
        <f t="shared" si="1227"/>
        <v>0</v>
      </c>
      <c r="FY392" s="167">
        <f t="shared" si="1228"/>
        <v>0</v>
      </c>
      <c r="FZ392" s="167">
        <f t="shared" si="1229"/>
        <v>0</v>
      </c>
      <c r="GA392" s="167">
        <f t="shared" si="1230"/>
        <v>0</v>
      </c>
      <c r="GB392" s="167">
        <f t="shared" si="1231"/>
        <v>0</v>
      </c>
      <c r="GC392" s="167">
        <f t="shared" si="1232"/>
        <v>0</v>
      </c>
      <c r="GD392" s="167">
        <f t="shared" si="1233"/>
        <v>0</v>
      </c>
      <c r="GE392" s="167">
        <f t="shared" si="1234"/>
        <v>0</v>
      </c>
      <c r="GF392" s="167">
        <f t="shared" si="1235"/>
        <v>0</v>
      </c>
      <c r="GG392" s="167">
        <f t="shared" si="1236"/>
        <v>0</v>
      </c>
      <c r="GH392" s="167">
        <f t="shared" si="1237"/>
        <v>0</v>
      </c>
      <c r="GI392" s="167">
        <f t="shared" si="1238"/>
        <v>0</v>
      </c>
      <c r="GJ392" s="167">
        <f t="shared" si="1239"/>
        <v>0</v>
      </c>
      <c r="GK392" s="167">
        <f t="shared" si="1240"/>
        <v>0</v>
      </c>
      <c r="GL392" s="167">
        <f t="shared" si="1241"/>
        <v>0</v>
      </c>
      <c r="GM392" s="167">
        <f t="shared" si="1242"/>
        <v>0</v>
      </c>
      <c r="GO392" s="167" t="e">
        <f t="shared" ca="1" si="1293"/>
        <v>#REF!</v>
      </c>
      <c r="GP392" s="167" t="e">
        <f t="shared" ca="1" si="1296"/>
        <v>#REF!</v>
      </c>
      <c r="GQ392" s="167" t="e">
        <f t="shared" ca="1" si="1296"/>
        <v>#REF!</v>
      </c>
      <c r="GR392" s="167" t="e">
        <f t="shared" ca="1" si="1296"/>
        <v>#REF!</v>
      </c>
      <c r="GS392" s="167" t="e">
        <f t="shared" ca="1" si="1296"/>
        <v>#REF!</v>
      </c>
      <c r="GT392" s="167" t="e">
        <f t="shared" ca="1" si="1296"/>
        <v>#REF!</v>
      </c>
      <c r="GU392" s="167" t="e">
        <f t="shared" ca="1" si="1296"/>
        <v>#REF!</v>
      </c>
      <c r="GV392" s="167" t="e">
        <f t="shared" ca="1" si="1296"/>
        <v>#REF!</v>
      </c>
      <c r="GW392" s="167" t="e">
        <f t="shared" ca="1" si="1296"/>
        <v>#REF!</v>
      </c>
      <c r="GX392" s="167" t="e">
        <f t="shared" ca="1" si="1296"/>
        <v>#REF!</v>
      </c>
      <c r="GY392" s="167" t="e">
        <f t="shared" ca="1" si="1296"/>
        <v>#REF!</v>
      </c>
      <c r="GZ392" s="167" t="e">
        <f t="shared" ca="1" si="1296"/>
        <v>#REF!</v>
      </c>
      <c r="HA392" s="167" t="e">
        <f t="shared" ca="1" si="1296"/>
        <v>#REF!</v>
      </c>
      <c r="HB392" s="167" t="e">
        <f t="shared" ca="1" si="1296"/>
        <v>#REF!</v>
      </c>
      <c r="HC392" s="167" t="e">
        <f t="shared" ca="1" si="1296"/>
        <v>#REF!</v>
      </c>
      <c r="HD392" s="167" t="e">
        <f t="shared" ca="1" si="1296"/>
        <v>#REF!</v>
      </c>
      <c r="HF392" s="167" t="e">
        <f t="shared" ca="1" si="1144"/>
        <v>#REF!</v>
      </c>
      <c r="HG392" s="167" t="e">
        <f t="shared" ca="1" si="1145"/>
        <v>#REF!</v>
      </c>
      <c r="HH392" s="167" t="e">
        <f t="shared" ca="1" si="1146"/>
        <v>#REF!</v>
      </c>
      <c r="HI392" s="167" t="e">
        <f t="shared" ca="1" si="1147"/>
        <v>#REF!</v>
      </c>
      <c r="HJ392" s="167" t="e">
        <f t="shared" ca="1" si="1148"/>
        <v>#REF!</v>
      </c>
      <c r="HK392" s="167" t="e">
        <f t="shared" ca="1" si="1149"/>
        <v>#REF!</v>
      </c>
      <c r="HL392" s="167" t="e">
        <f t="shared" ca="1" si="1150"/>
        <v>#REF!</v>
      </c>
      <c r="HM392" s="167" t="e">
        <f t="shared" ca="1" si="1151"/>
        <v>#REF!</v>
      </c>
      <c r="HN392" s="167" t="e">
        <f t="shared" ca="1" si="1152"/>
        <v>#REF!</v>
      </c>
      <c r="HO392" s="167" t="e">
        <f t="shared" ca="1" si="1153"/>
        <v>#REF!</v>
      </c>
      <c r="HP392" s="167" t="e">
        <f t="shared" ca="1" si="1154"/>
        <v>#REF!</v>
      </c>
      <c r="HQ392" s="167" t="e">
        <f t="shared" ca="1" si="1155"/>
        <v>#REF!</v>
      </c>
      <c r="HR392" s="167" t="e">
        <f t="shared" ca="1" si="1156"/>
        <v>#REF!</v>
      </c>
      <c r="HS392" s="167" t="e">
        <f t="shared" ca="1" si="1157"/>
        <v>#REF!</v>
      </c>
      <c r="HT392" s="167" t="e">
        <f t="shared" ca="1" si="1158"/>
        <v>#REF!</v>
      </c>
      <c r="HU392" s="167" t="e">
        <f t="shared" ca="1" si="1159"/>
        <v>#REF!</v>
      </c>
      <c r="HW392" s="167" t="e">
        <f t="shared" ca="1" si="1160"/>
        <v>#REF!</v>
      </c>
      <c r="HX392" s="167">
        <f t="shared" si="1161"/>
        <v>0</v>
      </c>
      <c r="HY392" s="167" t="e">
        <f t="shared" ca="1" si="1243"/>
        <v>#REF!</v>
      </c>
      <c r="HZ392" s="219" t="e">
        <f t="shared" ca="1" si="1244"/>
        <v>#REF!</v>
      </c>
    </row>
    <row r="393" spans="1:234" s="48" customFormat="1">
      <c r="A393" s="3" t="s">
        <v>780</v>
      </c>
      <c r="B393" s="202" t="str">
        <f>INDEX('Ref1'!$E:$E,MATCH(A393,'Ref1'!$A:$A,0))</f>
        <v>Wycombe</v>
      </c>
      <c r="C393" s="42" t="str">
        <f>INDEX(Data1!B:B,MATCH(A393,Data1!A:A,0))</f>
        <v>SD</v>
      </c>
      <c r="D393" s="253" t="str">
        <f>INDEX(Data1!C:C,MATCH(A393,Data1!A:A,0))</f>
        <v>SE</v>
      </c>
      <c r="E393" s="200" t="str">
        <f>IF($C$6="No","No",IF(COUNTIF(Inputs!$K$359:$K$398,$A393)&gt;0,"Yes","No"))</f>
        <v>No</v>
      </c>
      <c r="F393" s="404"/>
      <c r="G393" s="62">
        <f>INDEX('4_RatesSplit'!K:K,MATCH($A393,'4_RatesSplit'!$A:$A,0))</f>
        <v>0</v>
      </c>
      <c r="H393" s="171">
        <f>INDEX('4_RatesSplit'!L:L,MATCH($A393,'4_RatesSplit'!$A:$A,0))</f>
        <v>0</v>
      </c>
      <c r="I393" s="167">
        <f>INDEX('4_RatesSplit'!M:M,MATCH($A393,'4_RatesSplit'!$A:$A,0))</f>
        <v>0</v>
      </c>
      <c r="J393" s="167">
        <f>INDEX('4_RatesSplit'!N:N,MATCH($A393,'4_RatesSplit'!$A:$A,0))</f>
        <v>0</v>
      </c>
      <c r="K393" s="167">
        <f>INDEX('4_RatesSplit'!O:O,MATCH($A393,'4_RatesSplit'!$A:$A,0))</f>
        <v>0</v>
      </c>
      <c r="L393" s="167">
        <f>INDEX('4_RatesSplit'!P:P,MATCH($A393,'4_RatesSplit'!$A:$A,0))</f>
        <v>0</v>
      </c>
      <c r="M393" s="167">
        <f>INDEX('4_RatesSplit'!Q:Q,MATCH($A393,'4_RatesSplit'!$A:$A,0))</f>
        <v>0</v>
      </c>
      <c r="N393" s="167">
        <f>INDEX('4_RatesSplit'!R:R,MATCH($A393,'4_RatesSplit'!$A:$A,0))</f>
        <v>0</v>
      </c>
      <c r="O393" s="167">
        <f>INDEX('4_RatesSplit'!S:S,MATCH($A393,'4_RatesSplit'!$A:$A,0))</f>
        <v>0</v>
      </c>
      <c r="P393" s="167">
        <f>INDEX('4_RatesSplit'!T:T,MATCH($A393,'4_RatesSplit'!$A:$A,0))</f>
        <v>0</v>
      </c>
      <c r="Q393" s="167">
        <f>INDEX('4_RatesSplit'!U:U,MATCH($A393,'4_RatesSplit'!$A:$A,0))</f>
        <v>0</v>
      </c>
      <c r="R393" s="167">
        <f>INDEX('4_RatesSplit'!V:V,MATCH($A393,'4_RatesSplit'!$A:$A,0))</f>
        <v>0</v>
      </c>
      <c r="S393" s="167">
        <f>INDEX('4_RatesSplit'!W:W,MATCH($A393,'4_RatesSplit'!$A:$A,0))</f>
        <v>0</v>
      </c>
      <c r="T393" s="167">
        <f>INDEX('4_RatesSplit'!X:X,MATCH($A393,'4_RatesSplit'!$A:$A,0))</f>
        <v>0</v>
      </c>
      <c r="U393" s="167">
        <f>INDEX('4_RatesSplit'!Y:Y,MATCH($A393,'4_RatesSplit'!$A:$A,0))</f>
        <v>0</v>
      </c>
      <c r="V393" s="167">
        <f>INDEX('4_RatesSplit'!Z:Z,MATCH($A393,'4_RatesSplit'!$A:$A,0))</f>
        <v>0</v>
      </c>
      <c r="W393" s="167">
        <f>INDEX('4_RatesSplit'!AA:AA,MATCH($A393,'4_RatesSplit'!$A:$A,0))</f>
        <v>0</v>
      </c>
      <c r="X393" s="18"/>
      <c r="Y393" s="168" t="e">
        <f ca="1">INDEX('4_RatesSplit'!AT:AT,MATCH($A393,'4_RatesSplit'!$A:$A,0))</f>
        <v>#REF!</v>
      </c>
      <c r="Z393" s="168" t="e">
        <f ca="1">INDEX('4_RatesSplit'!AU:AU,MATCH($A393,'4_RatesSplit'!$A:$A,0))</f>
        <v>#REF!</v>
      </c>
      <c r="AA393" s="168" t="e">
        <f ca="1">INDEX('4_RatesSplit'!AV:AV,MATCH($A393,'4_RatesSplit'!$A:$A,0))</f>
        <v>#REF!</v>
      </c>
      <c r="AB393" s="168" t="e">
        <f ca="1">INDEX('4_RatesSplit'!AW:AW,MATCH($A393,'4_RatesSplit'!$A:$A,0))</f>
        <v>#REF!</v>
      </c>
      <c r="AC393" s="168" t="e">
        <f ca="1">INDEX('4_RatesSplit'!AX:AX,MATCH($A393,'4_RatesSplit'!$A:$A,0))</f>
        <v>#REF!</v>
      </c>
      <c r="AD393" s="168" t="e">
        <f ca="1">INDEX('4_RatesSplit'!AY:AY,MATCH($A393,'4_RatesSplit'!$A:$A,0))</f>
        <v>#REF!</v>
      </c>
      <c r="AE393" s="168" t="e">
        <f ca="1">INDEX('4_RatesSplit'!AZ:AZ,MATCH($A393,'4_RatesSplit'!$A:$A,0))</f>
        <v>#REF!</v>
      </c>
      <c r="AF393" s="168" t="e">
        <f ca="1">INDEX('4_RatesSplit'!BA:BA,MATCH($A393,'4_RatesSplit'!$A:$A,0))</f>
        <v>#REF!</v>
      </c>
      <c r="AG393" s="168" t="e">
        <f ca="1">INDEX('4_RatesSplit'!BB:BB,MATCH($A393,'4_RatesSplit'!$A:$A,0))</f>
        <v>#REF!</v>
      </c>
      <c r="AH393" s="168" t="e">
        <f ca="1">INDEX('4_RatesSplit'!BC:BC,MATCH($A393,'4_RatesSplit'!$A:$A,0))</f>
        <v>#REF!</v>
      </c>
      <c r="AI393" s="168" t="e">
        <f ca="1">INDEX('4_RatesSplit'!BD:BD,MATCH($A393,'4_RatesSplit'!$A:$A,0))</f>
        <v>#REF!</v>
      </c>
      <c r="AJ393" s="168" t="e">
        <f ca="1">INDEX('4_RatesSplit'!BE:BE,MATCH($A393,'4_RatesSplit'!$A:$A,0))</f>
        <v>#REF!</v>
      </c>
      <c r="AK393" s="168" t="e">
        <f ca="1">INDEX('4_RatesSplit'!BF:BF,MATCH($A393,'4_RatesSplit'!$A:$A,0))</f>
        <v>#REF!</v>
      </c>
      <c r="AL393" s="168" t="e">
        <f ca="1">INDEX('4_RatesSplit'!BG:BG,MATCH($A393,'4_RatesSplit'!$A:$A,0))</f>
        <v>#REF!</v>
      </c>
      <c r="AM393" s="168" t="e">
        <f ca="1">INDEX('4_RatesSplit'!BH:BH,MATCH($A393,'4_RatesSplit'!$A:$A,0))</f>
        <v>#REF!</v>
      </c>
      <c r="AN393" s="198" t="e">
        <f ca="1">INDEX('4_RatesSplit'!BI:BI,MATCH($A393,'4_RatesSplit'!$A:$A,0))</f>
        <v>#REF!</v>
      </c>
      <c r="AO393" s="114"/>
      <c r="AP393" s="167" t="e">
        <f t="shared" ca="1" si="1162"/>
        <v>#REF!</v>
      </c>
      <c r="AQ393" s="167" t="e">
        <f t="shared" ca="1" si="1163"/>
        <v>#REF!</v>
      </c>
      <c r="AR393" s="167" t="e">
        <f t="shared" ca="1" si="1164"/>
        <v>#REF!</v>
      </c>
      <c r="AS393" s="167" t="e">
        <f t="shared" ca="1" si="1165"/>
        <v>#REF!</v>
      </c>
      <c r="AT393" s="167" t="e">
        <f t="shared" ca="1" si="1166"/>
        <v>#REF!</v>
      </c>
      <c r="AU393" s="167" t="e">
        <f t="shared" ca="1" si="1167"/>
        <v>#REF!</v>
      </c>
      <c r="AV393" s="167" t="e">
        <f t="shared" ca="1" si="1168"/>
        <v>#REF!</v>
      </c>
      <c r="AW393" s="167" t="e">
        <f t="shared" ca="1" si="1169"/>
        <v>#REF!</v>
      </c>
      <c r="AX393" s="167" t="e">
        <f t="shared" ca="1" si="1170"/>
        <v>#REF!</v>
      </c>
      <c r="AY393" s="167" t="e">
        <f t="shared" ca="1" si="1171"/>
        <v>#REF!</v>
      </c>
      <c r="AZ393" s="167" t="e">
        <f t="shared" ca="1" si="1172"/>
        <v>#REF!</v>
      </c>
      <c r="BA393" s="167" t="e">
        <f t="shared" ca="1" si="1173"/>
        <v>#REF!</v>
      </c>
      <c r="BB393" s="167" t="e">
        <f t="shared" ca="1" si="1174"/>
        <v>#REF!</v>
      </c>
      <c r="BC393" s="167" t="e">
        <f t="shared" ca="1" si="1175"/>
        <v>#REF!</v>
      </c>
      <c r="BD393" s="167" t="e">
        <f t="shared" ca="1" si="1176"/>
        <v>#REF!</v>
      </c>
      <c r="BE393" s="167" t="e">
        <f t="shared" ca="1" si="1177"/>
        <v>#REF!</v>
      </c>
      <c r="BF393" s="18"/>
      <c r="BG393" s="168">
        <f>INDEX('2_Needs'!$F:$F,MATCH($A393,'2_Needs'!$A:$A,0))</f>
        <v>2.6821926577043999E-4</v>
      </c>
      <c r="BH393" s="114"/>
      <c r="BI393" s="167">
        <f t="shared" ref="BI393:BX393" si="1306">IF(BI$3="reset",$BG393*BI$6,BH393*(1+$C$4))</f>
        <v>0</v>
      </c>
      <c r="BJ393" s="167">
        <f t="shared" si="1306"/>
        <v>0</v>
      </c>
      <c r="BK393" s="167">
        <f t="shared" si="1306"/>
        <v>0</v>
      </c>
      <c r="BL393" s="167">
        <f t="shared" si="1306"/>
        <v>0</v>
      </c>
      <c r="BM393" s="167">
        <f t="shared" si="1306"/>
        <v>0</v>
      </c>
      <c r="BN393" s="167">
        <f t="shared" si="1306"/>
        <v>0</v>
      </c>
      <c r="BO393" s="167">
        <f t="shared" si="1306"/>
        <v>0</v>
      </c>
      <c r="BP393" s="167">
        <f t="shared" si="1306"/>
        <v>0</v>
      </c>
      <c r="BQ393" s="167">
        <f t="shared" si="1306"/>
        <v>0</v>
      </c>
      <c r="BR393" s="167">
        <f t="shared" si="1306"/>
        <v>0</v>
      </c>
      <c r="BS393" s="167">
        <f t="shared" si="1306"/>
        <v>0</v>
      </c>
      <c r="BT393" s="167">
        <f t="shared" si="1306"/>
        <v>0</v>
      </c>
      <c r="BU393" s="167">
        <f t="shared" si="1306"/>
        <v>0</v>
      </c>
      <c r="BV393" s="167">
        <f t="shared" si="1306"/>
        <v>0</v>
      </c>
      <c r="BW393" s="167">
        <f t="shared" si="1306"/>
        <v>0</v>
      </c>
      <c r="BX393" s="167">
        <f t="shared" si="1306"/>
        <v>0</v>
      </c>
      <c r="BZ393" s="167" t="e">
        <f t="shared" ca="1" si="1096"/>
        <v>#REF!</v>
      </c>
      <c r="CA393" s="167" t="e">
        <f t="shared" ca="1" si="1097"/>
        <v>#REF!</v>
      </c>
      <c r="CB393" s="167" t="e">
        <f t="shared" ca="1" si="1098"/>
        <v>#REF!</v>
      </c>
      <c r="CC393" s="167" t="e">
        <f t="shared" ca="1" si="1099"/>
        <v>#REF!</v>
      </c>
      <c r="CD393" s="167" t="e">
        <f t="shared" ca="1" si="1100"/>
        <v>#REF!</v>
      </c>
      <c r="CE393" s="167" t="e">
        <f t="shared" ca="1" si="1101"/>
        <v>#REF!</v>
      </c>
      <c r="CF393" s="167" t="e">
        <f t="shared" ca="1" si="1102"/>
        <v>#REF!</v>
      </c>
      <c r="CG393" s="167" t="e">
        <f t="shared" ca="1" si="1103"/>
        <v>#REF!</v>
      </c>
      <c r="CH393" s="167" t="e">
        <f t="shared" ca="1" si="1104"/>
        <v>#REF!</v>
      </c>
      <c r="CI393" s="167" t="e">
        <f t="shared" ca="1" si="1105"/>
        <v>#REF!</v>
      </c>
      <c r="CJ393" s="167" t="e">
        <f t="shared" ca="1" si="1106"/>
        <v>#REF!</v>
      </c>
      <c r="CK393" s="167" t="e">
        <f t="shared" ca="1" si="1107"/>
        <v>#REF!</v>
      </c>
      <c r="CL393" s="167" t="e">
        <f t="shared" ca="1" si="1108"/>
        <v>#REF!</v>
      </c>
      <c r="CM393" s="167" t="e">
        <f t="shared" ca="1" si="1109"/>
        <v>#REF!</v>
      </c>
      <c r="CN393" s="167" t="e">
        <f t="shared" ca="1" si="1110"/>
        <v>#REF!</v>
      </c>
      <c r="CO393" s="167" t="e">
        <f t="shared" ca="1" si="1111"/>
        <v>#REF!</v>
      </c>
      <c r="CQ393" s="167" t="e">
        <f t="shared" ca="1" si="1112"/>
        <v>#REF!</v>
      </c>
      <c r="CR393" s="167" t="e">
        <f t="shared" ca="1" si="1113"/>
        <v>#REF!</v>
      </c>
      <c r="CS393" s="167" t="e">
        <f t="shared" ca="1" si="1114"/>
        <v>#REF!</v>
      </c>
      <c r="CT393" s="167" t="e">
        <f t="shared" ca="1" si="1115"/>
        <v>#REF!</v>
      </c>
      <c r="CU393" s="167" t="e">
        <f t="shared" ca="1" si="1116"/>
        <v>#REF!</v>
      </c>
      <c r="CV393" s="167" t="e">
        <f t="shared" ca="1" si="1117"/>
        <v>#REF!</v>
      </c>
      <c r="CW393" s="167" t="e">
        <f t="shared" ca="1" si="1118"/>
        <v>#REF!</v>
      </c>
      <c r="CX393" s="167" t="e">
        <f t="shared" ca="1" si="1119"/>
        <v>#REF!</v>
      </c>
      <c r="CY393" s="167" t="e">
        <f t="shared" ca="1" si="1120"/>
        <v>#REF!</v>
      </c>
      <c r="CZ393" s="167" t="e">
        <f t="shared" ca="1" si="1121"/>
        <v>#REF!</v>
      </c>
      <c r="DA393" s="167" t="e">
        <f t="shared" ca="1" si="1122"/>
        <v>#REF!</v>
      </c>
      <c r="DB393" s="167" t="e">
        <f t="shared" ca="1" si="1123"/>
        <v>#REF!</v>
      </c>
      <c r="DC393" s="167" t="e">
        <f t="shared" ca="1" si="1124"/>
        <v>#REF!</v>
      </c>
      <c r="DD393" s="167" t="e">
        <f t="shared" ca="1" si="1125"/>
        <v>#REF!</v>
      </c>
      <c r="DE393" s="167" t="e">
        <f t="shared" ca="1" si="1126"/>
        <v>#REF!</v>
      </c>
      <c r="DF393" s="167" t="e">
        <f t="shared" ca="1" si="1127"/>
        <v>#REF!</v>
      </c>
      <c r="DH393" s="167">
        <f t="shared" si="1128"/>
        <v>0</v>
      </c>
      <c r="DI393" s="167">
        <f t="shared" si="1129"/>
        <v>0</v>
      </c>
      <c r="DJ393" s="167">
        <f t="shared" si="1130"/>
        <v>0</v>
      </c>
      <c r="DK393" s="167">
        <f t="shared" si="1131"/>
        <v>0</v>
      </c>
      <c r="DL393" s="167">
        <f t="shared" si="1132"/>
        <v>0</v>
      </c>
      <c r="DM393" s="167">
        <f t="shared" si="1133"/>
        <v>0</v>
      </c>
      <c r="DN393" s="167">
        <f t="shared" si="1134"/>
        <v>0</v>
      </c>
      <c r="DO393" s="167">
        <f t="shared" si="1135"/>
        <v>0</v>
      </c>
      <c r="DP393" s="167">
        <f t="shared" si="1136"/>
        <v>0</v>
      </c>
      <c r="DQ393" s="167">
        <f t="shared" si="1137"/>
        <v>0</v>
      </c>
      <c r="DR393" s="167">
        <f t="shared" si="1138"/>
        <v>0</v>
      </c>
      <c r="DS393" s="167">
        <f t="shared" si="1139"/>
        <v>0</v>
      </c>
      <c r="DT393" s="167">
        <f t="shared" si="1140"/>
        <v>0</v>
      </c>
      <c r="DU393" s="167">
        <f t="shared" si="1141"/>
        <v>0</v>
      </c>
      <c r="DV393" s="167">
        <f t="shared" si="1142"/>
        <v>0</v>
      </c>
      <c r="DW393" s="167">
        <f t="shared" si="1143"/>
        <v>0</v>
      </c>
      <c r="DY393" s="167" t="e">
        <f t="shared" ca="1" si="1179"/>
        <v>#REF!</v>
      </c>
      <c r="DZ393" s="167" t="e">
        <f t="shared" ca="1" si="1180"/>
        <v>#REF!</v>
      </c>
      <c r="EA393" s="167" t="e">
        <f t="shared" ca="1" si="1181"/>
        <v>#REF!</v>
      </c>
      <c r="EB393" s="167" t="e">
        <f t="shared" ca="1" si="1182"/>
        <v>#REF!</v>
      </c>
      <c r="EC393" s="167" t="e">
        <f t="shared" ca="1" si="1183"/>
        <v>#REF!</v>
      </c>
      <c r="ED393" s="167" t="e">
        <f t="shared" ca="1" si="1184"/>
        <v>#REF!</v>
      </c>
      <c r="EE393" s="167" t="e">
        <f t="shared" ca="1" si="1185"/>
        <v>#REF!</v>
      </c>
      <c r="EF393" s="167" t="e">
        <f t="shared" ca="1" si="1186"/>
        <v>#REF!</v>
      </c>
      <c r="EG393" s="167" t="e">
        <f t="shared" ca="1" si="1187"/>
        <v>#REF!</v>
      </c>
      <c r="EH393" s="167" t="e">
        <f t="shared" ca="1" si="1188"/>
        <v>#REF!</v>
      </c>
      <c r="EI393" s="167" t="e">
        <f t="shared" ca="1" si="1189"/>
        <v>#REF!</v>
      </c>
      <c r="EJ393" s="167" t="e">
        <f t="shared" ca="1" si="1190"/>
        <v>#REF!</v>
      </c>
      <c r="EK393" s="167" t="e">
        <f t="shared" ca="1" si="1191"/>
        <v>#REF!</v>
      </c>
      <c r="EL393" s="167" t="e">
        <f t="shared" ca="1" si="1192"/>
        <v>#REF!</v>
      </c>
      <c r="EM393" s="167" t="e">
        <f t="shared" ca="1" si="1193"/>
        <v>#REF!</v>
      </c>
      <c r="EN393" s="167" t="e">
        <f t="shared" ca="1" si="1194"/>
        <v>#REF!</v>
      </c>
      <c r="EP393" s="167">
        <f t="shared" si="1195"/>
        <v>0</v>
      </c>
      <c r="EQ393" s="167">
        <f t="shared" si="1196"/>
        <v>0</v>
      </c>
      <c r="ER393" s="167">
        <f t="shared" si="1197"/>
        <v>0</v>
      </c>
      <c r="ES393" s="167">
        <f t="shared" si="1198"/>
        <v>0</v>
      </c>
      <c r="ET393" s="167">
        <f t="shared" si="1199"/>
        <v>0</v>
      </c>
      <c r="EU393" s="167">
        <f t="shared" si="1200"/>
        <v>0</v>
      </c>
      <c r="EV393" s="167">
        <f t="shared" si="1201"/>
        <v>0</v>
      </c>
      <c r="EW393" s="167">
        <f t="shared" si="1202"/>
        <v>0</v>
      </c>
      <c r="EX393" s="167">
        <f t="shared" si="1203"/>
        <v>0</v>
      </c>
      <c r="EY393" s="167">
        <f t="shared" si="1204"/>
        <v>0</v>
      </c>
      <c r="EZ393" s="167">
        <f t="shared" si="1205"/>
        <v>0</v>
      </c>
      <c r="FA393" s="167">
        <f t="shared" si="1206"/>
        <v>0</v>
      </c>
      <c r="FB393" s="167">
        <f t="shared" si="1207"/>
        <v>0</v>
      </c>
      <c r="FC393" s="167">
        <f t="shared" si="1208"/>
        <v>0</v>
      </c>
      <c r="FD393" s="167">
        <f t="shared" si="1209"/>
        <v>0</v>
      </c>
      <c r="FE393" s="167">
        <f t="shared" si="1210"/>
        <v>0</v>
      </c>
      <c r="FG393" s="167">
        <f t="shared" si="1211"/>
        <v>0</v>
      </c>
      <c r="FH393" s="167">
        <f t="shared" si="1212"/>
        <v>0</v>
      </c>
      <c r="FI393" s="167">
        <f t="shared" si="1213"/>
        <v>0</v>
      </c>
      <c r="FJ393" s="167">
        <f t="shared" si="1214"/>
        <v>0</v>
      </c>
      <c r="FK393" s="167">
        <f t="shared" si="1215"/>
        <v>0</v>
      </c>
      <c r="FL393" s="167">
        <f t="shared" si="1216"/>
        <v>0</v>
      </c>
      <c r="FM393" s="167">
        <f t="shared" si="1217"/>
        <v>0</v>
      </c>
      <c r="FN393" s="167">
        <f t="shared" si="1218"/>
        <v>0</v>
      </c>
      <c r="FO393" s="167">
        <f t="shared" si="1219"/>
        <v>0</v>
      </c>
      <c r="FP393" s="167">
        <f t="shared" si="1220"/>
        <v>0</v>
      </c>
      <c r="FQ393" s="167">
        <f t="shared" si="1221"/>
        <v>0</v>
      </c>
      <c r="FR393" s="167">
        <f t="shared" si="1222"/>
        <v>0</v>
      </c>
      <c r="FS393" s="167">
        <f t="shared" si="1223"/>
        <v>0</v>
      </c>
      <c r="FT393" s="167">
        <f t="shared" si="1224"/>
        <v>0</v>
      </c>
      <c r="FU393" s="167">
        <f t="shared" si="1225"/>
        <v>0</v>
      </c>
      <c r="FV393" s="167">
        <f t="shared" si="1226"/>
        <v>0</v>
      </c>
      <c r="FX393" s="167">
        <f t="shared" si="1227"/>
        <v>0</v>
      </c>
      <c r="FY393" s="167">
        <f t="shared" si="1228"/>
        <v>0</v>
      </c>
      <c r="FZ393" s="167">
        <f t="shared" si="1229"/>
        <v>0</v>
      </c>
      <c r="GA393" s="167">
        <f t="shared" si="1230"/>
        <v>0</v>
      </c>
      <c r="GB393" s="167">
        <f t="shared" si="1231"/>
        <v>0</v>
      </c>
      <c r="GC393" s="167">
        <f t="shared" si="1232"/>
        <v>0</v>
      </c>
      <c r="GD393" s="167">
        <f t="shared" si="1233"/>
        <v>0</v>
      </c>
      <c r="GE393" s="167">
        <f t="shared" si="1234"/>
        <v>0</v>
      </c>
      <c r="GF393" s="167">
        <f t="shared" si="1235"/>
        <v>0</v>
      </c>
      <c r="GG393" s="167">
        <f t="shared" si="1236"/>
        <v>0</v>
      </c>
      <c r="GH393" s="167">
        <f t="shared" si="1237"/>
        <v>0</v>
      </c>
      <c r="GI393" s="167">
        <f t="shared" si="1238"/>
        <v>0</v>
      </c>
      <c r="GJ393" s="167">
        <f t="shared" si="1239"/>
        <v>0</v>
      </c>
      <c r="GK393" s="167">
        <f t="shared" si="1240"/>
        <v>0</v>
      </c>
      <c r="GL393" s="167">
        <f t="shared" si="1241"/>
        <v>0</v>
      </c>
      <c r="GM393" s="167">
        <f t="shared" si="1242"/>
        <v>0</v>
      </c>
      <c r="GO393" s="167" t="e">
        <f t="shared" ca="1" si="1293"/>
        <v>#REF!</v>
      </c>
      <c r="GP393" s="167" t="e">
        <f t="shared" ca="1" si="1296"/>
        <v>#REF!</v>
      </c>
      <c r="GQ393" s="167" t="e">
        <f t="shared" ca="1" si="1296"/>
        <v>#REF!</v>
      </c>
      <c r="GR393" s="167" t="e">
        <f t="shared" ca="1" si="1296"/>
        <v>#REF!</v>
      </c>
      <c r="GS393" s="167" t="e">
        <f t="shared" ca="1" si="1296"/>
        <v>#REF!</v>
      </c>
      <c r="GT393" s="167" t="e">
        <f t="shared" ca="1" si="1296"/>
        <v>#REF!</v>
      </c>
      <c r="GU393" s="167" t="e">
        <f t="shared" ca="1" si="1296"/>
        <v>#REF!</v>
      </c>
      <c r="GV393" s="167" t="e">
        <f t="shared" ca="1" si="1296"/>
        <v>#REF!</v>
      </c>
      <c r="GW393" s="167" t="e">
        <f t="shared" ca="1" si="1296"/>
        <v>#REF!</v>
      </c>
      <c r="GX393" s="167" t="e">
        <f t="shared" ca="1" si="1296"/>
        <v>#REF!</v>
      </c>
      <c r="GY393" s="167" t="e">
        <f t="shared" ca="1" si="1296"/>
        <v>#REF!</v>
      </c>
      <c r="GZ393" s="167" t="e">
        <f t="shared" ca="1" si="1296"/>
        <v>#REF!</v>
      </c>
      <c r="HA393" s="167" t="e">
        <f t="shared" ca="1" si="1296"/>
        <v>#REF!</v>
      </c>
      <c r="HB393" s="167" t="e">
        <f t="shared" ca="1" si="1296"/>
        <v>#REF!</v>
      </c>
      <c r="HC393" s="167" t="e">
        <f t="shared" ca="1" si="1296"/>
        <v>#REF!</v>
      </c>
      <c r="HD393" s="167" t="e">
        <f t="shared" ca="1" si="1296"/>
        <v>#REF!</v>
      </c>
      <c r="HF393" s="167" t="e">
        <f t="shared" ca="1" si="1144"/>
        <v>#REF!</v>
      </c>
      <c r="HG393" s="167" t="e">
        <f t="shared" ca="1" si="1145"/>
        <v>#REF!</v>
      </c>
      <c r="HH393" s="167" t="e">
        <f t="shared" ca="1" si="1146"/>
        <v>#REF!</v>
      </c>
      <c r="HI393" s="167" t="e">
        <f t="shared" ca="1" si="1147"/>
        <v>#REF!</v>
      </c>
      <c r="HJ393" s="167" t="e">
        <f t="shared" ca="1" si="1148"/>
        <v>#REF!</v>
      </c>
      <c r="HK393" s="167" t="e">
        <f t="shared" ca="1" si="1149"/>
        <v>#REF!</v>
      </c>
      <c r="HL393" s="167" t="e">
        <f t="shared" ca="1" si="1150"/>
        <v>#REF!</v>
      </c>
      <c r="HM393" s="167" t="e">
        <f t="shared" ca="1" si="1151"/>
        <v>#REF!</v>
      </c>
      <c r="HN393" s="167" t="e">
        <f t="shared" ca="1" si="1152"/>
        <v>#REF!</v>
      </c>
      <c r="HO393" s="167" t="e">
        <f t="shared" ca="1" si="1153"/>
        <v>#REF!</v>
      </c>
      <c r="HP393" s="167" t="e">
        <f t="shared" ca="1" si="1154"/>
        <v>#REF!</v>
      </c>
      <c r="HQ393" s="167" t="e">
        <f t="shared" ca="1" si="1155"/>
        <v>#REF!</v>
      </c>
      <c r="HR393" s="167" t="e">
        <f t="shared" ca="1" si="1156"/>
        <v>#REF!</v>
      </c>
      <c r="HS393" s="167" t="e">
        <f t="shared" ca="1" si="1157"/>
        <v>#REF!</v>
      </c>
      <c r="HT393" s="167" t="e">
        <f t="shared" ca="1" si="1158"/>
        <v>#REF!</v>
      </c>
      <c r="HU393" s="167" t="e">
        <f t="shared" ca="1" si="1159"/>
        <v>#REF!</v>
      </c>
      <c r="HW393" s="167" t="e">
        <f t="shared" ca="1" si="1160"/>
        <v>#REF!</v>
      </c>
      <c r="HX393" s="167">
        <f t="shared" si="1161"/>
        <v>0</v>
      </c>
      <c r="HY393" s="167" t="e">
        <f t="shared" ca="1" si="1243"/>
        <v>#REF!</v>
      </c>
      <c r="HZ393" s="219" t="e">
        <f t="shared" ca="1" si="1244"/>
        <v>#REF!</v>
      </c>
    </row>
    <row r="394" spans="1:234" s="48" customFormat="1">
      <c r="A394" s="3" t="s">
        <v>782</v>
      </c>
      <c r="B394" s="202" t="str">
        <f>INDEX('Ref1'!$E:$E,MATCH(A394,'Ref1'!$A:$A,0))</f>
        <v>Wyre</v>
      </c>
      <c r="C394" s="42" t="str">
        <f>INDEX(Data1!B:B,MATCH(A394,Data1!A:A,0))</f>
        <v>SD</v>
      </c>
      <c r="D394" s="253" t="str">
        <f>INDEX(Data1!C:C,MATCH(A394,Data1!A:A,0))</f>
        <v>NW</v>
      </c>
      <c r="E394" s="200" t="str">
        <f>IF($C$6="No","No",IF(COUNTIF(Inputs!$K$359:$K$398,$A394)&gt;0,"Yes","No"))</f>
        <v>No</v>
      </c>
      <c r="F394" s="404"/>
      <c r="G394" s="62">
        <f>INDEX('4_RatesSplit'!K:K,MATCH($A394,'4_RatesSplit'!$A:$A,0))</f>
        <v>0</v>
      </c>
      <c r="H394" s="171">
        <f>INDEX('4_RatesSplit'!L:L,MATCH($A394,'4_RatesSplit'!$A:$A,0))</f>
        <v>0</v>
      </c>
      <c r="I394" s="167">
        <f>INDEX('4_RatesSplit'!M:M,MATCH($A394,'4_RatesSplit'!$A:$A,0))</f>
        <v>0</v>
      </c>
      <c r="J394" s="167">
        <f>INDEX('4_RatesSplit'!N:N,MATCH($A394,'4_RatesSplit'!$A:$A,0))</f>
        <v>0</v>
      </c>
      <c r="K394" s="167">
        <f>INDEX('4_RatesSplit'!O:O,MATCH($A394,'4_RatesSplit'!$A:$A,0))</f>
        <v>0</v>
      </c>
      <c r="L394" s="167">
        <f>INDEX('4_RatesSplit'!P:P,MATCH($A394,'4_RatesSplit'!$A:$A,0))</f>
        <v>0</v>
      </c>
      <c r="M394" s="167">
        <f>INDEX('4_RatesSplit'!Q:Q,MATCH($A394,'4_RatesSplit'!$A:$A,0))</f>
        <v>0</v>
      </c>
      <c r="N394" s="167">
        <f>INDEX('4_RatesSplit'!R:R,MATCH($A394,'4_RatesSplit'!$A:$A,0))</f>
        <v>0</v>
      </c>
      <c r="O394" s="167">
        <f>INDEX('4_RatesSplit'!S:S,MATCH($A394,'4_RatesSplit'!$A:$A,0))</f>
        <v>0</v>
      </c>
      <c r="P394" s="167">
        <f>INDEX('4_RatesSplit'!T:T,MATCH($A394,'4_RatesSplit'!$A:$A,0))</f>
        <v>0</v>
      </c>
      <c r="Q394" s="167">
        <f>INDEX('4_RatesSplit'!U:U,MATCH($A394,'4_RatesSplit'!$A:$A,0))</f>
        <v>0</v>
      </c>
      <c r="R394" s="167">
        <f>INDEX('4_RatesSplit'!V:V,MATCH($A394,'4_RatesSplit'!$A:$A,0))</f>
        <v>0</v>
      </c>
      <c r="S394" s="167">
        <f>INDEX('4_RatesSplit'!W:W,MATCH($A394,'4_RatesSplit'!$A:$A,0))</f>
        <v>0</v>
      </c>
      <c r="T394" s="167">
        <f>INDEX('4_RatesSplit'!X:X,MATCH($A394,'4_RatesSplit'!$A:$A,0))</f>
        <v>0</v>
      </c>
      <c r="U394" s="167">
        <f>INDEX('4_RatesSplit'!Y:Y,MATCH($A394,'4_RatesSplit'!$A:$A,0))</f>
        <v>0</v>
      </c>
      <c r="V394" s="167">
        <f>INDEX('4_RatesSplit'!Z:Z,MATCH($A394,'4_RatesSplit'!$A:$A,0))</f>
        <v>0</v>
      </c>
      <c r="W394" s="167">
        <f>INDEX('4_RatesSplit'!AA:AA,MATCH($A394,'4_RatesSplit'!$A:$A,0))</f>
        <v>0</v>
      </c>
      <c r="X394" s="18"/>
      <c r="Y394" s="168" t="e">
        <f ca="1">INDEX('4_RatesSplit'!AT:AT,MATCH($A394,'4_RatesSplit'!$A:$A,0))</f>
        <v>#REF!</v>
      </c>
      <c r="Z394" s="168" t="e">
        <f ca="1">INDEX('4_RatesSplit'!AU:AU,MATCH($A394,'4_RatesSplit'!$A:$A,0))</f>
        <v>#REF!</v>
      </c>
      <c r="AA394" s="168" t="e">
        <f ca="1">INDEX('4_RatesSplit'!AV:AV,MATCH($A394,'4_RatesSplit'!$A:$A,0))</f>
        <v>#REF!</v>
      </c>
      <c r="AB394" s="168" t="e">
        <f ca="1">INDEX('4_RatesSplit'!AW:AW,MATCH($A394,'4_RatesSplit'!$A:$A,0))</f>
        <v>#REF!</v>
      </c>
      <c r="AC394" s="168" t="e">
        <f ca="1">INDEX('4_RatesSplit'!AX:AX,MATCH($A394,'4_RatesSplit'!$A:$A,0))</f>
        <v>#REF!</v>
      </c>
      <c r="AD394" s="168" t="e">
        <f ca="1">INDEX('4_RatesSplit'!AY:AY,MATCH($A394,'4_RatesSplit'!$A:$A,0))</f>
        <v>#REF!</v>
      </c>
      <c r="AE394" s="168" t="e">
        <f ca="1">INDEX('4_RatesSplit'!AZ:AZ,MATCH($A394,'4_RatesSplit'!$A:$A,0))</f>
        <v>#REF!</v>
      </c>
      <c r="AF394" s="168" t="e">
        <f ca="1">INDEX('4_RatesSplit'!BA:BA,MATCH($A394,'4_RatesSplit'!$A:$A,0))</f>
        <v>#REF!</v>
      </c>
      <c r="AG394" s="168" t="e">
        <f ca="1">INDEX('4_RatesSplit'!BB:BB,MATCH($A394,'4_RatesSplit'!$A:$A,0))</f>
        <v>#REF!</v>
      </c>
      <c r="AH394" s="168" t="e">
        <f ca="1">INDEX('4_RatesSplit'!BC:BC,MATCH($A394,'4_RatesSplit'!$A:$A,0))</f>
        <v>#REF!</v>
      </c>
      <c r="AI394" s="168" t="e">
        <f ca="1">INDEX('4_RatesSplit'!BD:BD,MATCH($A394,'4_RatesSplit'!$A:$A,0))</f>
        <v>#REF!</v>
      </c>
      <c r="AJ394" s="168" t="e">
        <f ca="1">INDEX('4_RatesSplit'!BE:BE,MATCH($A394,'4_RatesSplit'!$A:$A,0))</f>
        <v>#REF!</v>
      </c>
      <c r="AK394" s="168" t="e">
        <f ca="1">INDEX('4_RatesSplit'!BF:BF,MATCH($A394,'4_RatesSplit'!$A:$A,0))</f>
        <v>#REF!</v>
      </c>
      <c r="AL394" s="168" t="e">
        <f ca="1">INDEX('4_RatesSplit'!BG:BG,MATCH($A394,'4_RatesSplit'!$A:$A,0))</f>
        <v>#REF!</v>
      </c>
      <c r="AM394" s="168" t="e">
        <f ca="1">INDEX('4_RatesSplit'!BH:BH,MATCH($A394,'4_RatesSplit'!$A:$A,0))</f>
        <v>#REF!</v>
      </c>
      <c r="AN394" s="198" t="e">
        <f ca="1">INDEX('4_RatesSplit'!BI:BI,MATCH($A394,'4_RatesSplit'!$A:$A,0))</f>
        <v>#REF!</v>
      </c>
      <c r="AO394" s="114"/>
      <c r="AP394" s="167" t="e">
        <f t="shared" ca="1" si="1162"/>
        <v>#REF!</v>
      </c>
      <c r="AQ394" s="167" t="e">
        <f t="shared" ca="1" si="1163"/>
        <v>#REF!</v>
      </c>
      <c r="AR394" s="167" t="e">
        <f t="shared" ca="1" si="1164"/>
        <v>#REF!</v>
      </c>
      <c r="AS394" s="167" t="e">
        <f t="shared" ca="1" si="1165"/>
        <v>#REF!</v>
      </c>
      <c r="AT394" s="167" t="e">
        <f t="shared" ca="1" si="1166"/>
        <v>#REF!</v>
      </c>
      <c r="AU394" s="167" t="e">
        <f t="shared" ca="1" si="1167"/>
        <v>#REF!</v>
      </c>
      <c r="AV394" s="167" t="e">
        <f t="shared" ca="1" si="1168"/>
        <v>#REF!</v>
      </c>
      <c r="AW394" s="167" t="e">
        <f t="shared" ca="1" si="1169"/>
        <v>#REF!</v>
      </c>
      <c r="AX394" s="167" t="e">
        <f t="shared" ca="1" si="1170"/>
        <v>#REF!</v>
      </c>
      <c r="AY394" s="167" t="e">
        <f t="shared" ca="1" si="1171"/>
        <v>#REF!</v>
      </c>
      <c r="AZ394" s="167" t="e">
        <f t="shared" ca="1" si="1172"/>
        <v>#REF!</v>
      </c>
      <c r="BA394" s="167" t="e">
        <f t="shared" ca="1" si="1173"/>
        <v>#REF!</v>
      </c>
      <c r="BB394" s="167" t="e">
        <f t="shared" ca="1" si="1174"/>
        <v>#REF!</v>
      </c>
      <c r="BC394" s="167" t="e">
        <f t="shared" ca="1" si="1175"/>
        <v>#REF!</v>
      </c>
      <c r="BD394" s="167" t="e">
        <f t="shared" ca="1" si="1176"/>
        <v>#REF!</v>
      </c>
      <c r="BE394" s="167" t="e">
        <f t="shared" ca="1" si="1177"/>
        <v>#REF!</v>
      </c>
      <c r="BF394" s="18"/>
      <c r="BG394" s="168">
        <f>INDEX('2_Needs'!$F:$F,MATCH($A394,'2_Needs'!$A:$A,0))</f>
        <v>2.732725413327478E-4</v>
      </c>
      <c r="BH394" s="114"/>
      <c r="BI394" s="167">
        <f t="shared" ref="BI394:BX394" si="1307">IF(BI$3="reset",$BG394*BI$6,BH394*(1+$C$4))</f>
        <v>0</v>
      </c>
      <c r="BJ394" s="167">
        <f t="shared" si="1307"/>
        <v>0</v>
      </c>
      <c r="BK394" s="167">
        <f t="shared" si="1307"/>
        <v>0</v>
      </c>
      <c r="BL394" s="167">
        <f t="shared" si="1307"/>
        <v>0</v>
      </c>
      <c r="BM394" s="167">
        <f t="shared" si="1307"/>
        <v>0</v>
      </c>
      <c r="BN394" s="167">
        <f t="shared" si="1307"/>
        <v>0</v>
      </c>
      <c r="BO394" s="167">
        <f t="shared" si="1307"/>
        <v>0</v>
      </c>
      <c r="BP394" s="167">
        <f t="shared" si="1307"/>
        <v>0</v>
      </c>
      <c r="BQ394" s="167">
        <f t="shared" si="1307"/>
        <v>0</v>
      </c>
      <c r="BR394" s="167">
        <f t="shared" si="1307"/>
        <v>0</v>
      </c>
      <c r="BS394" s="167">
        <f t="shared" si="1307"/>
        <v>0</v>
      </c>
      <c r="BT394" s="167">
        <f t="shared" si="1307"/>
        <v>0</v>
      </c>
      <c r="BU394" s="167">
        <f t="shared" si="1307"/>
        <v>0</v>
      </c>
      <c r="BV394" s="167">
        <f t="shared" si="1307"/>
        <v>0</v>
      </c>
      <c r="BW394" s="167">
        <f t="shared" si="1307"/>
        <v>0</v>
      </c>
      <c r="BX394" s="167">
        <f t="shared" si="1307"/>
        <v>0</v>
      </c>
      <c r="BZ394" s="167" t="e">
        <f t="shared" ca="1" si="1096"/>
        <v>#REF!</v>
      </c>
      <c r="CA394" s="167" t="e">
        <f t="shared" ca="1" si="1097"/>
        <v>#REF!</v>
      </c>
      <c r="CB394" s="167" t="e">
        <f t="shared" ca="1" si="1098"/>
        <v>#REF!</v>
      </c>
      <c r="CC394" s="167" t="e">
        <f t="shared" ca="1" si="1099"/>
        <v>#REF!</v>
      </c>
      <c r="CD394" s="167" t="e">
        <f t="shared" ca="1" si="1100"/>
        <v>#REF!</v>
      </c>
      <c r="CE394" s="167" t="e">
        <f t="shared" ca="1" si="1101"/>
        <v>#REF!</v>
      </c>
      <c r="CF394" s="167" t="e">
        <f t="shared" ca="1" si="1102"/>
        <v>#REF!</v>
      </c>
      <c r="CG394" s="167" t="e">
        <f t="shared" ca="1" si="1103"/>
        <v>#REF!</v>
      </c>
      <c r="CH394" s="167" t="e">
        <f t="shared" ca="1" si="1104"/>
        <v>#REF!</v>
      </c>
      <c r="CI394" s="167" t="e">
        <f t="shared" ca="1" si="1105"/>
        <v>#REF!</v>
      </c>
      <c r="CJ394" s="167" t="e">
        <f t="shared" ca="1" si="1106"/>
        <v>#REF!</v>
      </c>
      <c r="CK394" s="167" t="e">
        <f t="shared" ca="1" si="1107"/>
        <v>#REF!</v>
      </c>
      <c r="CL394" s="167" t="e">
        <f t="shared" ca="1" si="1108"/>
        <v>#REF!</v>
      </c>
      <c r="CM394" s="167" t="e">
        <f t="shared" ca="1" si="1109"/>
        <v>#REF!</v>
      </c>
      <c r="CN394" s="167" t="e">
        <f t="shared" ca="1" si="1110"/>
        <v>#REF!</v>
      </c>
      <c r="CO394" s="167" t="e">
        <f t="shared" ca="1" si="1111"/>
        <v>#REF!</v>
      </c>
      <c r="CQ394" s="167" t="e">
        <f t="shared" ca="1" si="1112"/>
        <v>#REF!</v>
      </c>
      <c r="CR394" s="167" t="e">
        <f t="shared" ca="1" si="1113"/>
        <v>#REF!</v>
      </c>
      <c r="CS394" s="167" t="e">
        <f t="shared" ca="1" si="1114"/>
        <v>#REF!</v>
      </c>
      <c r="CT394" s="167" t="e">
        <f t="shared" ca="1" si="1115"/>
        <v>#REF!</v>
      </c>
      <c r="CU394" s="167" t="e">
        <f t="shared" ca="1" si="1116"/>
        <v>#REF!</v>
      </c>
      <c r="CV394" s="167" t="e">
        <f t="shared" ca="1" si="1117"/>
        <v>#REF!</v>
      </c>
      <c r="CW394" s="167" t="e">
        <f t="shared" ca="1" si="1118"/>
        <v>#REF!</v>
      </c>
      <c r="CX394" s="167" t="e">
        <f t="shared" ca="1" si="1119"/>
        <v>#REF!</v>
      </c>
      <c r="CY394" s="167" t="e">
        <f t="shared" ca="1" si="1120"/>
        <v>#REF!</v>
      </c>
      <c r="CZ394" s="167" t="e">
        <f t="shared" ca="1" si="1121"/>
        <v>#REF!</v>
      </c>
      <c r="DA394" s="167" t="e">
        <f t="shared" ca="1" si="1122"/>
        <v>#REF!</v>
      </c>
      <c r="DB394" s="167" t="e">
        <f t="shared" ca="1" si="1123"/>
        <v>#REF!</v>
      </c>
      <c r="DC394" s="167" t="e">
        <f t="shared" ca="1" si="1124"/>
        <v>#REF!</v>
      </c>
      <c r="DD394" s="167" t="e">
        <f t="shared" ca="1" si="1125"/>
        <v>#REF!</v>
      </c>
      <c r="DE394" s="167" t="e">
        <f t="shared" ca="1" si="1126"/>
        <v>#REF!</v>
      </c>
      <c r="DF394" s="167" t="e">
        <f t="shared" ca="1" si="1127"/>
        <v>#REF!</v>
      </c>
      <c r="DH394" s="167">
        <f t="shared" si="1128"/>
        <v>0</v>
      </c>
      <c r="DI394" s="167">
        <f t="shared" si="1129"/>
        <v>0</v>
      </c>
      <c r="DJ394" s="167">
        <f t="shared" si="1130"/>
        <v>0</v>
      </c>
      <c r="DK394" s="167">
        <f t="shared" si="1131"/>
        <v>0</v>
      </c>
      <c r="DL394" s="167">
        <f t="shared" si="1132"/>
        <v>0</v>
      </c>
      <c r="DM394" s="167">
        <f t="shared" si="1133"/>
        <v>0</v>
      </c>
      <c r="DN394" s="167">
        <f t="shared" si="1134"/>
        <v>0</v>
      </c>
      <c r="DO394" s="167">
        <f t="shared" si="1135"/>
        <v>0</v>
      </c>
      <c r="DP394" s="167">
        <f t="shared" si="1136"/>
        <v>0</v>
      </c>
      <c r="DQ394" s="167">
        <f t="shared" si="1137"/>
        <v>0</v>
      </c>
      <c r="DR394" s="167">
        <f t="shared" si="1138"/>
        <v>0</v>
      </c>
      <c r="DS394" s="167">
        <f t="shared" si="1139"/>
        <v>0</v>
      </c>
      <c r="DT394" s="167">
        <f t="shared" si="1140"/>
        <v>0</v>
      </c>
      <c r="DU394" s="167">
        <f t="shared" si="1141"/>
        <v>0</v>
      </c>
      <c r="DV394" s="167">
        <f t="shared" si="1142"/>
        <v>0</v>
      </c>
      <c r="DW394" s="167">
        <f t="shared" si="1143"/>
        <v>0</v>
      </c>
      <c r="DY394" s="167" t="e">
        <f t="shared" ca="1" si="1179"/>
        <v>#REF!</v>
      </c>
      <c r="DZ394" s="167" t="e">
        <f t="shared" ca="1" si="1180"/>
        <v>#REF!</v>
      </c>
      <c r="EA394" s="167" t="e">
        <f t="shared" ca="1" si="1181"/>
        <v>#REF!</v>
      </c>
      <c r="EB394" s="167" t="e">
        <f t="shared" ca="1" si="1182"/>
        <v>#REF!</v>
      </c>
      <c r="EC394" s="167" t="e">
        <f t="shared" ca="1" si="1183"/>
        <v>#REF!</v>
      </c>
      <c r="ED394" s="167" t="e">
        <f t="shared" ca="1" si="1184"/>
        <v>#REF!</v>
      </c>
      <c r="EE394" s="167" t="e">
        <f t="shared" ca="1" si="1185"/>
        <v>#REF!</v>
      </c>
      <c r="EF394" s="167" t="e">
        <f t="shared" ca="1" si="1186"/>
        <v>#REF!</v>
      </c>
      <c r="EG394" s="167" t="e">
        <f t="shared" ca="1" si="1187"/>
        <v>#REF!</v>
      </c>
      <c r="EH394" s="167" t="e">
        <f t="shared" ca="1" si="1188"/>
        <v>#REF!</v>
      </c>
      <c r="EI394" s="167" t="e">
        <f t="shared" ca="1" si="1189"/>
        <v>#REF!</v>
      </c>
      <c r="EJ394" s="167" t="e">
        <f t="shared" ca="1" si="1190"/>
        <v>#REF!</v>
      </c>
      <c r="EK394" s="167" t="e">
        <f t="shared" ca="1" si="1191"/>
        <v>#REF!</v>
      </c>
      <c r="EL394" s="167" t="e">
        <f t="shared" ca="1" si="1192"/>
        <v>#REF!</v>
      </c>
      <c r="EM394" s="167" t="e">
        <f t="shared" ca="1" si="1193"/>
        <v>#REF!</v>
      </c>
      <c r="EN394" s="167" t="e">
        <f t="shared" ca="1" si="1194"/>
        <v>#REF!</v>
      </c>
      <c r="EP394" s="167">
        <f t="shared" si="1195"/>
        <v>0</v>
      </c>
      <c r="EQ394" s="167">
        <f t="shared" si="1196"/>
        <v>0</v>
      </c>
      <c r="ER394" s="167">
        <f t="shared" si="1197"/>
        <v>0</v>
      </c>
      <c r="ES394" s="167">
        <f t="shared" si="1198"/>
        <v>0</v>
      </c>
      <c r="ET394" s="167">
        <f t="shared" si="1199"/>
        <v>0</v>
      </c>
      <c r="EU394" s="167">
        <f t="shared" si="1200"/>
        <v>0</v>
      </c>
      <c r="EV394" s="167">
        <f t="shared" si="1201"/>
        <v>0</v>
      </c>
      <c r="EW394" s="167">
        <f t="shared" si="1202"/>
        <v>0</v>
      </c>
      <c r="EX394" s="167">
        <f t="shared" si="1203"/>
        <v>0</v>
      </c>
      <c r="EY394" s="167">
        <f t="shared" si="1204"/>
        <v>0</v>
      </c>
      <c r="EZ394" s="167">
        <f t="shared" si="1205"/>
        <v>0</v>
      </c>
      <c r="FA394" s="167">
        <f t="shared" si="1206"/>
        <v>0</v>
      </c>
      <c r="FB394" s="167">
        <f t="shared" si="1207"/>
        <v>0</v>
      </c>
      <c r="FC394" s="167">
        <f t="shared" si="1208"/>
        <v>0</v>
      </c>
      <c r="FD394" s="167">
        <f t="shared" si="1209"/>
        <v>0</v>
      </c>
      <c r="FE394" s="167">
        <f t="shared" si="1210"/>
        <v>0</v>
      </c>
      <c r="FG394" s="167">
        <f t="shared" si="1211"/>
        <v>0</v>
      </c>
      <c r="FH394" s="167">
        <f t="shared" si="1212"/>
        <v>0</v>
      </c>
      <c r="FI394" s="167">
        <f t="shared" si="1213"/>
        <v>0</v>
      </c>
      <c r="FJ394" s="167">
        <f t="shared" si="1214"/>
        <v>0</v>
      </c>
      <c r="FK394" s="167">
        <f t="shared" si="1215"/>
        <v>0</v>
      </c>
      <c r="FL394" s="167">
        <f t="shared" si="1216"/>
        <v>0</v>
      </c>
      <c r="FM394" s="167">
        <f t="shared" si="1217"/>
        <v>0</v>
      </c>
      <c r="FN394" s="167">
        <f t="shared" si="1218"/>
        <v>0</v>
      </c>
      <c r="FO394" s="167">
        <f t="shared" si="1219"/>
        <v>0</v>
      </c>
      <c r="FP394" s="167">
        <f t="shared" si="1220"/>
        <v>0</v>
      </c>
      <c r="FQ394" s="167">
        <f t="shared" si="1221"/>
        <v>0</v>
      </c>
      <c r="FR394" s="167">
        <f t="shared" si="1222"/>
        <v>0</v>
      </c>
      <c r="FS394" s="167">
        <f t="shared" si="1223"/>
        <v>0</v>
      </c>
      <c r="FT394" s="167">
        <f t="shared" si="1224"/>
        <v>0</v>
      </c>
      <c r="FU394" s="167">
        <f t="shared" si="1225"/>
        <v>0</v>
      </c>
      <c r="FV394" s="167">
        <f t="shared" si="1226"/>
        <v>0</v>
      </c>
      <c r="FX394" s="167">
        <f t="shared" si="1227"/>
        <v>0</v>
      </c>
      <c r="FY394" s="167">
        <f t="shared" si="1228"/>
        <v>0</v>
      </c>
      <c r="FZ394" s="167">
        <f t="shared" si="1229"/>
        <v>0</v>
      </c>
      <c r="GA394" s="167">
        <f t="shared" si="1230"/>
        <v>0</v>
      </c>
      <c r="GB394" s="167">
        <f t="shared" si="1231"/>
        <v>0</v>
      </c>
      <c r="GC394" s="167">
        <f t="shared" si="1232"/>
        <v>0</v>
      </c>
      <c r="GD394" s="167">
        <f t="shared" si="1233"/>
        <v>0</v>
      </c>
      <c r="GE394" s="167">
        <f t="shared" si="1234"/>
        <v>0</v>
      </c>
      <c r="GF394" s="167">
        <f t="shared" si="1235"/>
        <v>0</v>
      </c>
      <c r="GG394" s="167">
        <f t="shared" si="1236"/>
        <v>0</v>
      </c>
      <c r="GH394" s="167">
        <f t="shared" si="1237"/>
        <v>0</v>
      </c>
      <c r="GI394" s="167">
        <f t="shared" si="1238"/>
        <v>0</v>
      </c>
      <c r="GJ394" s="167">
        <f t="shared" si="1239"/>
        <v>0</v>
      </c>
      <c r="GK394" s="167">
        <f t="shared" si="1240"/>
        <v>0</v>
      </c>
      <c r="GL394" s="167">
        <f t="shared" si="1241"/>
        <v>0</v>
      </c>
      <c r="GM394" s="167">
        <f t="shared" si="1242"/>
        <v>0</v>
      </c>
      <c r="GO394" s="167" t="e">
        <f t="shared" ca="1" si="1293"/>
        <v>#REF!</v>
      </c>
      <c r="GP394" s="167" t="e">
        <f t="shared" ca="1" si="1296"/>
        <v>#REF!</v>
      </c>
      <c r="GQ394" s="167" t="e">
        <f t="shared" ca="1" si="1296"/>
        <v>#REF!</v>
      </c>
      <c r="GR394" s="167" t="e">
        <f t="shared" ca="1" si="1296"/>
        <v>#REF!</v>
      </c>
      <c r="GS394" s="167" t="e">
        <f t="shared" ca="1" si="1296"/>
        <v>#REF!</v>
      </c>
      <c r="GT394" s="167" t="e">
        <f t="shared" ca="1" si="1296"/>
        <v>#REF!</v>
      </c>
      <c r="GU394" s="167" t="e">
        <f t="shared" ca="1" si="1296"/>
        <v>#REF!</v>
      </c>
      <c r="GV394" s="167" t="e">
        <f t="shared" ca="1" si="1296"/>
        <v>#REF!</v>
      </c>
      <c r="GW394" s="167" t="e">
        <f t="shared" ca="1" si="1296"/>
        <v>#REF!</v>
      </c>
      <c r="GX394" s="167" t="e">
        <f t="shared" ca="1" si="1296"/>
        <v>#REF!</v>
      </c>
      <c r="GY394" s="167" t="e">
        <f t="shared" ca="1" si="1296"/>
        <v>#REF!</v>
      </c>
      <c r="GZ394" s="167" t="e">
        <f t="shared" ca="1" si="1296"/>
        <v>#REF!</v>
      </c>
      <c r="HA394" s="167" t="e">
        <f t="shared" ca="1" si="1296"/>
        <v>#REF!</v>
      </c>
      <c r="HB394" s="167" t="e">
        <f t="shared" ca="1" si="1296"/>
        <v>#REF!</v>
      </c>
      <c r="HC394" s="167" t="e">
        <f t="shared" ca="1" si="1296"/>
        <v>#REF!</v>
      </c>
      <c r="HD394" s="167" t="e">
        <f t="shared" ca="1" si="1296"/>
        <v>#REF!</v>
      </c>
      <c r="HF394" s="167" t="e">
        <f t="shared" ca="1" si="1144"/>
        <v>#REF!</v>
      </c>
      <c r="HG394" s="167" t="e">
        <f t="shared" ca="1" si="1145"/>
        <v>#REF!</v>
      </c>
      <c r="HH394" s="167" t="e">
        <f t="shared" ca="1" si="1146"/>
        <v>#REF!</v>
      </c>
      <c r="HI394" s="167" t="e">
        <f t="shared" ca="1" si="1147"/>
        <v>#REF!</v>
      </c>
      <c r="HJ394" s="167" t="e">
        <f t="shared" ca="1" si="1148"/>
        <v>#REF!</v>
      </c>
      <c r="HK394" s="167" t="e">
        <f t="shared" ca="1" si="1149"/>
        <v>#REF!</v>
      </c>
      <c r="HL394" s="167" t="e">
        <f t="shared" ca="1" si="1150"/>
        <v>#REF!</v>
      </c>
      <c r="HM394" s="167" t="e">
        <f t="shared" ca="1" si="1151"/>
        <v>#REF!</v>
      </c>
      <c r="HN394" s="167" t="e">
        <f t="shared" ca="1" si="1152"/>
        <v>#REF!</v>
      </c>
      <c r="HO394" s="167" t="e">
        <f t="shared" ca="1" si="1153"/>
        <v>#REF!</v>
      </c>
      <c r="HP394" s="167" t="e">
        <f t="shared" ca="1" si="1154"/>
        <v>#REF!</v>
      </c>
      <c r="HQ394" s="167" t="e">
        <f t="shared" ca="1" si="1155"/>
        <v>#REF!</v>
      </c>
      <c r="HR394" s="167" t="e">
        <f t="shared" ca="1" si="1156"/>
        <v>#REF!</v>
      </c>
      <c r="HS394" s="167" t="e">
        <f t="shared" ca="1" si="1157"/>
        <v>#REF!</v>
      </c>
      <c r="HT394" s="167" t="e">
        <f t="shared" ca="1" si="1158"/>
        <v>#REF!</v>
      </c>
      <c r="HU394" s="167" t="e">
        <f t="shared" ca="1" si="1159"/>
        <v>#REF!</v>
      </c>
      <c r="HW394" s="167" t="e">
        <f t="shared" ca="1" si="1160"/>
        <v>#REF!</v>
      </c>
      <c r="HX394" s="167">
        <f t="shared" si="1161"/>
        <v>0</v>
      </c>
      <c r="HY394" s="167" t="e">
        <f t="shared" ca="1" si="1243"/>
        <v>#REF!</v>
      </c>
      <c r="HZ394" s="219" t="e">
        <f t="shared" ca="1" si="1244"/>
        <v>#REF!</v>
      </c>
    </row>
    <row r="395" spans="1:234" s="48" customFormat="1">
      <c r="A395" s="3" t="s">
        <v>784</v>
      </c>
      <c r="B395" s="202" t="str">
        <f>INDEX('Ref1'!$E:$E,MATCH(A395,'Ref1'!$A:$A,0))</f>
        <v>Wyre Forest</v>
      </c>
      <c r="C395" s="42" t="str">
        <f>INDEX(Data1!B:B,MATCH(A395,Data1!A:A,0))</f>
        <v>SD</v>
      </c>
      <c r="D395" s="253" t="str">
        <f>INDEX(Data1!C:C,MATCH(A395,Data1!A:A,0))</f>
        <v>WM</v>
      </c>
      <c r="E395" s="200" t="str">
        <f>IF($C$6="No","No",IF(COUNTIF(Inputs!$K$359:$K$398,$A395)&gt;0,"Yes","No"))</f>
        <v>No</v>
      </c>
      <c r="F395" s="404"/>
      <c r="G395" s="62">
        <f>INDEX('4_RatesSplit'!K:K,MATCH($A395,'4_RatesSplit'!$A:$A,0))</f>
        <v>0</v>
      </c>
      <c r="H395" s="171">
        <f>INDEX('4_RatesSplit'!L:L,MATCH($A395,'4_RatesSplit'!$A:$A,0))</f>
        <v>0</v>
      </c>
      <c r="I395" s="167">
        <f>INDEX('4_RatesSplit'!M:M,MATCH($A395,'4_RatesSplit'!$A:$A,0))</f>
        <v>0</v>
      </c>
      <c r="J395" s="167">
        <f>INDEX('4_RatesSplit'!N:N,MATCH($A395,'4_RatesSplit'!$A:$A,0))</f>
        <v>0</v>
      </c>
      <c r="K395" s="167">
        <f>INDEX('4_RatesSplit'!O:O,MATCH($A395,'4_RatesSplit'!$A:$A,0))</f>
        <v>0</v>
      </c>
      <c r="L395" s="167">
        <f>INDEX('4_RatesSplit'!P:P,MATCH($A395,'4_RatesSplit'!$A:$A,0))</f>
        <v>0</v>
      </c>
      <c r="M395" s="167">
        <f>INDEX('4_RatesSplit'!Q:Q,MATCH($A395,'4_RatesSplit'!$A:$A,0))</f>
        <v>0</v>
      </c>
      <c r="N395" s="167">
        <f>INDEX('4_RatesSplit'!R:R,MATCH($A395,'4_RatesSplit'!$A:$A,0))</f>
        <v>0</v>
      </c>
      <c r="O395" s="167">
        <f>INDEX('4_RatesSplit'!S:S,MATCH($A395,'4_RatesSplit'!$A:$A,0))</f>
        <v>0</v>
      </c>
      <c r="P395" s="167">
        <f>INDEX('4_RatesSplit'!T:T,MATCH($A395,'4_RatesSplit'!$A:$A,0))</f>
        <v>0</v>
      </c>
      <c r="Q395" s="167">
        <f>INDEX('4_RatesSplit'!U:U,MATCH($A395,'4_RatesSplit'!$A:$A,0))</f>
        <v>0</v>
      </c>
      <c r="R395" s="167">
        <f>INDEX('4_RatesSplit'!V:V,MATCH($A395,'4_RatesSplit'!$A:$A,0))</f>
        <v>0</v>
      </c>
      <c r="S395" s="167">
        <f>INDEX('4_RatesSplit'!W:W,MATCH($A395,'4_RatesSplit'!$A:$A,0))</f>
        <v>0</v>
      </c>
      <c r="T395" s="167">
        <f>INDEX('4_RatesSplit'!X:X,MATCH($A395,'4_RatesSplit'!$A:$A,0))</f>
        <v>0</v>
      </c>
      <c r="U395" s="167">
        <f>INDEX('4_RatesSplit'!Y:Y,MATCH($A395,'4_RatesSplit'!$A:$A,0))</f>
        <v>0</v>
      </c>
      <c r="V395" s="167">
        <f>INDEX('4_RatesSplit'!Z:Z,MATCH($A395,'4_RatesSplit'!$A:$A,0))</f>
        <v>0</v>
      </c>
      <c r="W395" s="167">
        <f>INDEX('4_RatesSplit'!AA:AA,MATCH($A395,'4_RatesSplit'!$A:$A,0))</f>
        <v>0</v>
      </c>
      <c r="X395" s="18"/>
      <c r="Y395" s="168" t="e">
        <f ca="1">INDEX('4_RatesSplit'!AT:AT,MATCH($A395,'4_RatesSplit'!$A:$A,0))</f>
        <v>#REF!</v>
      </c>
      <c r="Z395" s="168" t="e">
        <f ca="1">INDEX('4_RatesSplit'!AU:AU,MATCH($A395,'4_RatesSplit'!$A:$A,0))</f>
        <v>#REF!</v>
      </c>
      <c r="AA395" s="168" t="e">
        <f ca="1">INDEX('4_RatesSplit'!AV:AV,MATCH($A395,'4_RatesSplit'!$A:$A,0))</f>
        <v>#REF!</v>
      </c>
      <c r="AB395" s="168" t="e">
        <f ca="1">INDEX('4_RatesSplit'!AW:AW,MATCH($A395,'4_RatesSplit'!$A:$A,0))</f>
        <v>#REF!</v>
      </c>
      <c r="AC395" s="168" t="e">
        <f ca="1">INDEX('4_RatesSplit'!AX:AX,MATCH($A395,'4_RatesSplit'!$A:$A,0))</f>
        <v>#REF!</v>
      </c>
      <c r="AD395" s="168" t="e">
        <f ca="1">INDEX('4_RatesSplit'!AY:AY,MATCH($A395,'4_RatesSplit'!$A:$A,0))</f>
        <v>#REF!</v>
      </c>
      <c r="AE395" s="168" t="e">
        <f ca="1">INDEX('4_RatesSplit'!AZ:AZ,MATCH($A395,'4_RatesSplit'!$A:$A,0))</f>
        <v>#REF!</v>
      </c>
      <c r="AF395" s="168" t="e">
        <f ca="1">INDEX('4_RatesSplit'!BA:BA,MATCH($A395,'4_RatesSplit'!$A:$A,0))</f>
        <v>#REF!</v>
      </c>
      <c r="AG395" s="168" t="e">
        <f ca="1">INDEX('4_RatesSplit'!BB:BB,MATCH($A395,'4_RatesSplit'!$A:$A,0))</f>
        <v>#REF!</v>
      </c>
      <c r="AH395" s="168" t="e">
        <f ca="1">INDEX('4_RatesSplit'!BC:BC,MATCH($A395,'4_RatesSplit'!$A:$A,0))</f>
        <v>#REF!</v>
      </c>
      <c r="AI395" s="168" t="e">
        <f ca="1">INDEX('4_RatesSplit'!BD:BD,MATCH($A395,'4_RatesSplit'!$A:$A,0))</f>
        <v>#REF!</v>
      </c>
      <c r="AJ395" s="168" t="e">
        <f ca="1">INDEX('4_RatesSplit'!BE:BE,MATCH($A395,'4_RatesSplit'!$A:$A,0))</f>
        <v>#REF!</v>
      </c>
      <c r="AK395" s="168" t="e">
        <f ca="1">INDEX('4_RatesSplit'!BF:BF,MATCH($A395,'4_RatesSplit'!$A:$A,0))</f>
        <v>#REF!</v>
      </c>
      <c r="AL395" s="168" t="e">
        <f ca="1">INDEX('4_RatesSplit'!BG:BG,MATCH($A395,'4_RatesSplit'!$A:$A,0))</f>
        <v>#REF!</v>
      </c>
      <c r="AM395" s="168" t="e">
        <f ca="1">INDEX('4_RatesSplit'!BH:BH,MATCH($A395,'4_RatesSplit'!$A:$A,0))</f>
        <v>#REF!</v>
      </c>
      <c r="AN395" s="198" t="e">
        <f ca="1">INDEX('4_RatesSplit'!BI:BI,MATCH($A395,'4_RatesSplit'!$A:$A,0))</f>
        <v>#REF!</v>
      </c>
      <c r="AO395" s="114"/>
      <c r="AP395" s="167" t="e">
        <f t="shared" ca="1" si="1162"/>
        <v>#REF!</v>
      </c>
      <c r="AQ395" s="167" t="e">
        <f t="shared" ca="1" si="1163"/>
        <v>#REF!</v>
      </c>
      <c r="AR395" s="167" t="e">
        <f t="shared" ca="1" si="1164"/>
        <v>#REF!</v>
      </c>
      <c r="AS395" s="167" t="e">
        <f t="shared" ca="1" si="1165"/>
        <v>#REF!</v>
      </c>
      <c r="AT395" s="167" t="e">
        <f t="shared" ca="1" si="1166"/>
        <v>#REF!</v>
      </c>
      <c r="AU395" s="167" t="e">
        <f t="shared" ca="1" si="1167"/>
        <v>#REF!</v>
      </c>
      <c r="AV395" s="167" t="e">
        <f t="shared" ca="1" si="1168"/>
        <v>#REF!</v>
      </c>
      <c r="AW395" s="167" t="e">
        <f t="shared" ca="1" si="1169"/>
        <v>#REF!</v>
      </c>
      <c r="AX395" s="167" t="e">
        <f t="shared" ca="1" si="1170"/>
        <v>#REF!</v>
      </c>
      <c r="AY395" s="167" t="e">
        <f t="shared" ca="1" si="1171"/>
        <v>#REF!</v>
      </c>
      <c r="AZ395" s="167" t="e">
        <f t="shared" ca="1" si="1172"/>
        <v>#REF!</v>
      </c>
      <c r="BA395" s="167" t="e">
        <f t="shared" ca="1" si="1173"/>
        <v>#REF!</v>
      </c>
      <c r="BB395" s="167" t="e">
        <f t="shared" ca="1" si="1174"/>
        <v>#REF!</v>
      </c>
      <c r="BC395" s="167" t="e">
        <f t="shared" ca="1" si="1175"/>
        <v>#REF!</v>
      </c>
      <c r="BD395" s="167" t="e">
        <f t="shared" ca="1" si="1176"/>
        <v>#REF!</v>
      </c>
      <c r="BE395" s="167" t="e">
        <f t="shared" ca="1" si="1177"/>
        <v>#REF!</v>
      </c>
      <c r="BF395" s="18"/>
      <c r="BG395" s="168">
        <f>INDEX('2_Needs'!$F:$F,MATCH($A395,'2_Needs'!$A:$A,0))</f>
        <v>2.2790010075685472E-4</v>
      </c>
      <c r="BH395" s="114"/>
      <c r="BI395" s="167">
        <f t="shared" ref="BI395:BX395" si="1308">IF(BI$3="reset",$BG395*BI$6,BH395*(1+$C$4))</f>
        <v>0</v>
      </c>
      <c r="BJ395" s="167">
        <f t="shared" si="1308"/>
        <v>0</v>
      </c>
      <c r="BK395" s="167">
        <f t="shared" si="1308"/>
        <v>0</v>
      </c>
      <c r="BL395" s="167">
        <f t="shared" si="1308"/>
        <v>0</v>
      </c>
      <c r="BM395" s="167">
        <f t="shared" si="1308"/>
        <v>0</v>
      </c>
      <c r="BN395" s="167">
        <f t="shared" si="1308"/>
        <v>0</v>
      </c>
      <c r="BO395" s="167">
        <f t="shared" si="1308"/>
        <v>0</v>
      </c>
      <c r="BP395" s="167">
        <f t="shared" si="1308"/>
        <v>0</v>
      </c>
      <c r="BQ395" s="167">
        <f t="shared" si="1308"/>
        <v>0</v>
      </c>
      <c r="BR395" s="167">
        <f t="shared" si="1308"/>
        <v>0</v>
      </c>
      <c r="BS395" s="167">
        <f t="shared" si="1308"/>
        <v>0</v>
      </c>
      <c r="BT395" s="167">
        <f t="shared" si="1308"/>
        <v>0</v>
      </c>
      <c r="BU395" s="167">
        <f t="shared" si="1308"/>
        <v>0</v>
      </c>
      <c r="BV395" s="167">
        <f t="shared" si="1308"/>
        <v>0</v>
      </c>
      <c r="BW395" s="167">
        <f t="shared" si="1308"/>
        <v>0</v>
      </c>
      <c r="BX395" s="167">
        <f t="shared" si="1308"/>
        <v>0</v>
      </c>
      <c r="BZ395" s="167" t="e">
        <f t="shared" ca="1" si="1096"/>
        <v>#REF!</v>
      </c>
      <c r="CA395" s="167" t="e">
        <f t="shared" ca="1" si="1097"/>
        <v>#REF!</v>
      </c>
      <c r="CB395" s="167" t="e">
        <f t="shared" ca="1" si="1098"/>
        <v>#REF!</v>
      </c>
      <c r="CC395" s="167" t="e">
        <f t="shared" ca="1" si="1099"/>
        <v>#REF!</v>
      </c>
      <c r="CD395" s="167" t="e">
        <f t="shared" ca="1" si="1100"/>
        <v>#REF!</v>
      </c>
      <c r="CE395" s="167" t="e">
        <f t="shared" ca="1" si="1101"/>
        <v>#REF!</v>
      </c>
      <c r="CF395" s="167" t="e">
        <f t="shared" ca="1" si="1102"/>
        <v>#REF!</v>
      </c>
      <c r="CG395" s="167" t="e">
        <f t="shared" ca="1" si="1103"/>
        <v>#REF!</v>
      </c>
      <c r="CH395" s="167" t="e">
        <f t="shared" ca="1" si="1104"/>
        <v>#REF!</v>
      </c>
      <c r="CI395" s="167" t="e">
        <f t="shared" ca="1" si="1105"/>
        <v>#REF!</v>
      </c>
      <c r="CJ395" s="167" t="e">
        <f t="shared" ca="1" si="1106"/>
        <v>#REF!</v>
      </c>
      <c r="CK395" s="167" t="e">
        <f t="shared" ca="1" si="1107"/>
        <v>#REF!</v>
      </c>
      <c r="CL395" s="167" t="e">
        <f t="shared" ca="1" si="1108"/>
        <v>#REF!</v>
      </c>
      <c r="CM395" s="167" t="e">
        <f t="shared" ca="1" si="1109"/>
        <v>#REF!</v>
      </c>
      <c r="CN395" s="167" t="e">
        <f t="shared" ca="1" si="1110"/>
        <v>#REF!</v>
      </c>
      <c r="CO395" s="167" t="e">
        <f t="shared" ca="1" si="1111"/>
        <v>#REF!</v>
      </c>
      <c r="CQ395" s="167" t="e">
        <f t="shared" ca="1" si="1112"/>
        <v>#REF!</v>
      </c>
      <c r="CR395" s="167" t="e">
        <f t="shared" ca="1" si="1113"/>
        <v>#REF!</v>
      </c>
      <c r="CS395" s="167" t="e">
        <f t="shared" ca="1" si="1114"/>
        <v>#REF!</v>
      </c>
      <c r="CT395" s="167" t="e">
        <f t="shared" ca="1" si="1115"/>
        <v>#REF!</v>
      </c>
      <c r="CU395" s="167" t="e">
        <f t="shared" ca="1" si="1116"/>
        <v>#REF!</v>
      </c>
      <c r="CV395" s="167" t="e">
        <f t="shared" ca="1" si="1117"/>
        <v>#REF!</v>
      </c>
      <c r="CW395" s="167" t="e">
        <f t="shared" ca="1" si="1118"/>
        <v>#REF!</v>
      </c>
      <c r="CX395" s="167" t="e">
        <f t="shared" ca="1" si="1119"/>
        <v>#REF!</v>
      </c>
      <c r="CY395" s="167" t="e">
        <f t="shared" ca="1" si="1120"/>
        <v>#REF!</v>
      </c>
      <c r="CZ395" s="167" t="e">
        <f t="shared" ca="1" si="1121"/>
        <v>#REF!</v>
      </c>
      <c r="DA395" s="167" t="e">
        <f t="shared" ca="1" si="1122"/>
        <v>#REF!</v>
      </c>
      <c r="DB395" s="167" t="e">
        <f t="shared" ca="1" si="1123"/>
        <v>#REF!</v>
      </c>
      <c r="DC395" s="167" t="e">
        <f t="shared" ca="1" si="1124"/>
        <v>#REF!</v>
      </c>
      <c r="DD395" s="167" t="e">
        <f t="shared" ca="1" si="1125"/>
        <v>#REF!</v>
      </c>
      <c r="DE395" s="167" t="e">
        <f t="shared" ca="1" si="1126"/>
        <v>#REF!</v>
      </c>
      <c r="DF395" s="167" t="e">
        <f t="shared" ca="1" si="1127"/>
        <v>#REF!</v>
      </c>
      <c r="DH395" s="167">
        <f t="shared" si="1128"/>
        <v>0</v>
      </c>
      <c r="DI395" s="167">
        <f t="shared" si="1129"/>
        <v>0</v>
      </c>
      <c r="DJ395" s="167">
        <f t="shared" si="1130"/>
        <v>0</v>
      </c>
      <c r="DK395" s="167">
        <f t="shared" si="1131"/>
        <v>0</v>
      </c>
      <c r="DL395" s="167">
        <f t="shared" si="1132"/>
        <v>0</v>
      </c>
      <c r="DM395" s="167">
        <f t="shared" si="1133"/>
        <v>0</v>
      </c>
      <c r="DN395" s="167">
        <f t="shared" si="1134"/>
        <v>0</v>
      </c>
      <c r="DO395" s="167">
        <f t="shared" si="1135"/>
        <v>0</v>
      </c>
      <c r="DP395" s="167">
        <f t="shared" si="1136"/>
        <v>0</v>
      </c>
      <c r="DQ395" s="167">
        <f t="shared" si="1137"/>
        <v>0</v>
      </c>
      <c r="DR395" s="167">
        <f t="shared" si="1138"/>
        <v>0</v>
      </c>
      <c r="DS395" s="167">
        <f t="shared" si="1139"/>
        <v>0</v>
      </c>
      <c r="DT395" s="167">
        <f t="shared" si="1140"/>
        <v>0</v>
      </c>
      <c r="DU395" s="167">
        <f t="shared" si="1141"/>
        <v>0</v>
      </c>
      <c r="DV395" s="167">
        <f t="shared" si="1142"/>
        <v>0</v>
      </c>
      <c r="DW395" s="167">
        <f t="shared" si="1143"/>
        <v>0</v>
      </c>
      <c r="DY395" s="167" t="e">
        <f t="shared" ca="1" si="1179"/>
        <v>#REF!</v>
      </c>
      <c r="DZ395" s="167" t="e">
        <f t="shared" ca="1" si="1180"/>
        <v>#REF!</v>
      </c>
      <c r="EA395" s="167" t="e">
        <f t="shared" ca="1" si="1181"/>
        <v>#REF!</v>
      </c>
      <c r="EB395" s="167" t="e">
        <f t="shared" ca="1" si="1182"/>
        <v>#REF!</v>
      </c>
      <c r="EC395" s="167" t="e">
        <f t="shared" ca="1" si="1183"/>
        <v>#REF!</v>
      </c>
      <c r="ED395" s="167" t="e">
        <f t="shared" ca="1" si="1184"/>
        <v>#REF!</v>
      </c>
      <c r="EE395" s="167" t="e">
        <f t="shared" ca="1" si="1185"/>
        <v>#REF!</v>
      </c>
      <c r="EF395" s="167" t="e">
        <f t="shared" ca="1" si="1186"/>
        <v>#REF!</v>
      </c>
      <c r="EG395" s="167" t="e">
        <f t="shared" ca="1" si="1187"/>
        <v>#REF!</v>
      </c>
      <c r="EH395" s="167" t="e">
        <f t="shared" ca="1" si="1188"/>
        <v>#REF!</v>
      </c>
      <c r="EI395" s="167" t="e">
        <f t="shared" ca="1" si="1189"/>
        <v>#REF!</v>
      </c>
      <c r="EJ395" s="167" t="e">
        <f t="shared" ca="1" si="1190"/>
        <v>#REF!</v>
      </c>
      <c r="EK395" s="167" t="e">
        <f t="shared" ca="1" si="1191"/>
        <v>#REF!</v>
      </c>
      <c r="EL395" s="167" t="e">
        <f t="shared" ca="1" si="1192"/>
        <v>#REF!</v>
      </c>
      <c r="EM395" s="167" t="e">
        <f t="shared" ca="1" si="1193"/>
        <v>#REF!</v>
      </c>
      <c r="EN395" s="167" t="e">
        <f t="shared" ca="1" si="1194"/>
        <v>#REF!</v>
      </c>
      <c r="EP395" s="167">
        <f t="shared" si="1195"/>
        <v>0</v>
      </c>
      <c r="EQ395" s="167">
        <f t="shared" si="1196"/>
        <v>0</v>
      </c>
      <c r="ER395" s="167">
        <f t="shared" si="1197"/>
        <v>0</v>
      </c>
      <c r="ES395" s="167">
        <f t="shared" si="1198"/>
        <v>0</v>
      </c>
      <c r="ET395" s="167">
        <f t="shared" si="1199"/>
        <v>0</v>
      </c>
      <c r="EU395" s="167">
        <f t="shared" si="1200"/>
        <v>0</v>
      </c>
      <c r="EV395" s="167">
        <f t="shared" si="1201"/>
        <v>0</v>
      </c>
      <c r="EW395" s="167">
        <f t="shared" si="1202"/>
        <v>0</v>
      </c>
      <c r="EX395" s="167">
        <f t="shared" si="1203"/>
        <v>0</v>
      </c>
      <c r="EY395" s="167">
        <f t="shared" si="1204"/>
        <v>0</v>
      </c>
      <c r="EZ395" s="167">
        <f t="shared" si="1205"/>
        <v>0</v>
      </c>
      <c r="FA395" s="167">
        <f t="shared" si="1206"/>
        <v>0</v>
      </c>
      <c r="FB395" s="167">
        <f t="shared" si="1207"/>
        <v>0</v>
      </c>
      <c r="FC395" s="167">
        <f t="shared" si="1208"/>
        <v>0</v>
      </c>
      <c r="FD395" s="167">
        <f t="shared" si="1209"/>
        <v>0</v>
      </c>
      <c r="FE395" s="167">
        <f t="shared" si="1210"/>
        <v>0</v>
      </c>
      <c r="FG395" s="167">
        <f t="shared" si="1211"/>
        <v>0</v>
      </c>
      <c r="FH395" s="167">
        <f t="shared" si="1212"/>
        <v>0</v>
      </c>
      <c r="FI395" s="167">
        <f t="shared" si="1213"/>
        <v>0</v>
      </c>
      <c r="FJ395" s="167">
        <f t="shared" si="1214"/>
        <v>0</v>
      </c>
      <c r="FK395" s="167">
        <f t="shared" si="1215"/>
        <v>0</v>
      </c>
      <c r="FL395" s="167">
        <f t="shared" si="1216"/>
        <v>0</v>
      </c>
      <c r="FM395" s="167">
        <f t="shared" si="1217"/>
        <v>0</v>
      </c>
      <c r="FN395" s="167">
        <f t="shared" si="1218"/>
        <v>0</v>
      </c>
      <c r="FO395" s="167">
        <f t="shared" si="1219"/>
        <v>0</v>
      </c>
      <c r="FP395" s="167">
        <f t="shared" si="1220"/>
        <v>0</v>
      </c>
      <c r="FQ395" s="167">
        <f t="shared" si="1221"/>
        <v>0</v>
      </c>
      <c r="FR395" s="167">
        <f t="shared" si="1222"/>
        <v>0</v>
      </c>
      <c r="FS395" s="167">
        <f t="shared" si="1223"/>
        <v>0</v>
      </c>
      <c r="FT395" s="167">
        <f t="shared" si="1224"/>
        <v>0</v>
      </c>
      <c r="FU395" s="167">
        <f t="shared" si="1225"/>
        <v>0</v>
      </c>
      <c r="FV395" s="167">
        <f t="shared" si="1226"/>
        <v>0</v>
      </c>
      <c r="FX395" s="167">
        <f t="shared" si="1227"/>
        <v>0</v>
      </c>
      <c r="FY395" s="167">
        <f t="shared" si="1228"/>
        <v>0</v>
      </c>
      <c r="FZ395" s="167">
        <f t="shared" si="1229"/>
        <v>0</v>
      </c>
      <c r="GA395" s="167">
        <f t="shared" si="1230"/>
        <v>0</v>
      </c>
      <c r="GB395" s="167">
        <f t="shared" si="1231"/>
        <v>0</v>
      </c>
      <c r="GC395" s="167">
        <f t="shared" si="1232"/>
        <v>0</v>
      </c>
      <c r="GD395" s="167">
        <f t="shared" si="1233"/>
        <v>0</v>
      </c>
      <c r="GE395" s="167">
        <f t="shared" si="1234"/>
        <v>0</v>
      </c>
      <c r="GF395" s="167">
        <f t="shared" si="1235"/>
        <v>0</v>
      </c>
      <c r="GG395" s="167">
        <f t="shared" si="1236"/>
        <v>0</v>
      </c>
      <c r="GH395" s="167">
        <f t="shared" si="1237"/>
        <v>0</v>
      </c>
      <c r="GI395" s="167">
        <f t="shared" si="1238"/>
        <v>0</v>
      </c>
      <c r="GJ395" s="167">
        <f t="shared" si="1239"/>
        <v>0</v>
      </c>
      <c r="GK395" s="167">
        <f t="shared" si="1240"/>
        <v>0</v>
      </c>
      <c r="GL395" s="167">
        <f t="shared" si="1241"/>
        <v>0</v>
      </c>
      <c r="GM395" s="167">
        <f t="shared" si="1242"/>
        <v>0</v>
      </c>
      <c r="GO395" s="167" t="e">
        <f t="shared" ca="1" si="1293"/>
        <v>#REF!</v>
      </c>
      <c r="GP395" s="167" t="e">
        <f t="shared" ca="1" si="1296"/>
        <v>#REF!</v>
      </c>
      <c r="GQ395" s="167" t="e">
        <f t="shared" ca="1" si="1296"/>
        <v>#REF!</v>
      </c>
      <c r="GR395" s="167" t="e">
        <f t="shared" ca="1" si="1296"/>
        <v>#REF!</v>
      </c>
      <c r="GS395" s="167" t="e">
        <f t="shared" ca="1" si="1296"/>
        <v>#REF!</v>
      </c>
      <c r="GT395" s="167" t="e">
        <f t="shared" ca="1" si="1296"/>
        <v>#REF!</v>
      </c>
      <c r="GU395" s="167" t="e">
        <f t="shared" ca="1" si="1296"/>
        <v>#REF!</v>
      </c>
      <c r="GV395" s="167" t="e">
        <f t="shared" ca="1" si="1296"/>
        <v>#REF!</v>
      </c>
      <c r="GW395" s="167" t="e">
        <f t="shared" ca="1" si="1296"/>
        <v>#REF!</v>
      </c>
      <c r="GX395" s="167" t="e">
        <f t="shared" ca="1" si="1296"/>
        <v>#REF!</v>
      </c>
      <c r="GY395" s="167" t="e">
        <f t="shared" ca="1" si="1296"/>
        <v>#REF!</v>
      </c>
      <c r="GZ395" s="167" t="e">
        <f t="shared" ca="1" si="1296"/>
        <v>#REF!</v>
      </c>
      <c r="HA395" s="167" t="e">
        <f t="shared" ca="1" si="1296"/>
        <v>#REF!</v>
      </c>
      <c r="HB395" s="167" t="e">
        <f t="shared" ca="1" si="1296"/>
        <v>#REF!</v>
      </c>
      <c r="HC395" s="167" t="e">
        <f t="shared" ca="1" si="1296"/>
        <v>#REF!</v>
      </c>
      <c r="HD395" s="167" t="e">
        <f t="shared" ca="1" si="1296"/>
        <v>#REF!</v>
      </c>
      <c r="HF395" s="167" t="e">
        <f t="shared" ca="1" si="1144"/>
        <v>#REF!</v>
      </c>
      <c r="HG395" s="167" t="e">
        <f t="shared" ca="1" si="1145"/>
        <v>#REF!</v>
      </c>
      <c r="HH395" s="167" t="e">
        <f t="shared" ca="1" si="1146"/>
        <v>#REF!</v>
      </c>
      <c r="HI395" s="167" t="e">
        <f t="shared" ca="1" si="1147"/>
        <v>#REF!</v>
      </c>
      <c r="HJ395" s="167" t="e">
        <f t="shared" ca="1" si="1148"/>
        <v>#REF!</v>
      </c>
      <c r="HK395" s="167" t="e">
        <f t="shared" ca="1" si="1149"/>
        <v>#REF!</v>
      </c>
      <c r="HL395" s="167" t="e">
        <f t="shared" ca="1" si="1150"/>
        <v>#REF!</v>
      </c>
      <c r="HM395" s="167" t="e">
        <f t="shared" ca="1" si="1151"/>
        <v>#REF!</v>
      </c>
      <c r="HN395" s="167" t="e">
        <f t="shared" ca="1" si="1152"/>
        <v>#REF!</v>
      </c>
      <c r="HO395" s="167" t="e">
        <f t="shared" ca="1" si="1153"/>
        <v>#REF!</v>
      </c>
      <c r="HP395" s="167" t="e">
        <f t="shared" ca="1" si="1154"/>
        <v>#REF!</v>
      </c>
      <c r="HQ395" s="167" t="e">
        <f t="shared" ca="1" si="1155"/>
        <v>#REF!</v>
      </c>
      <c r="HR395" s="167" t="e">
        <f t="shared" ca="1" si="1156"/>
        <v>#REF!</v>
      </c>
      <c r="HS395" s="167" t="e">
        <f t="shared" ca="1" si="1157"/>
        <v>#REF!</v>
      </c>
      <c r="HT395" s="167" t="e">
        <f t="shared" ca="1" si="1158"/>
        <v>#REF!</v>
      </c>
      <c r="HU395" s="167" t="e">
        <f t="shared" ca="1" si="1159"/>
        <v>#REF!</v>
      </c>
      <c r="HW395" s="167" t="e">
        <f t="shared" ca="1" si="1160"/>
        <v>#REF!</v>
      </c>
      <c r="HX395" s="167">
        <f t="shared" si="1161"/>
        <v>0</v>
      </c>
      <c r="HY395" s="167" t="e">
        <f t="shared" ca="1" si="1243"/>
        <v>#REF!</v>
      </c>
      <c r="HZ395" s="219" t="e">
        <f t="shared" ca="1" si="1244"/>
        <v>#REF!</v>
      </c>
    </row>
    <row r="396" spans="1:234" s="48" customFormat="1">
      <c r="A396" s="3" t="s">
        <v>786</v>
      </c>
      <c r="B396" s="202" t="str">
        <f>INDEX('Ref1'!$E:$E,MATCH(A396,'Ref1'!$A:$A,0))</f>
        <v>York</v>
      </c>
      <c r="C396" s="42" t="str">
        <f>INDEX(Data1!B:B,MATCH(A396,Data1!A:A,0))</f>
        <v>UNINFIR</v>
      </c>
      <c r="D396" s="253" t="str">
        <f>INDEX(Data1!C:C,MATCH(A396,Data1!A:A,0))</f>
        <v>YH</v>
      </c>
      <c r="E396" s="200" t="str">
        <f>IF($C$6="No","No",IF(COUNTIF(Inputs!$K$359:$K$398,$A396)&gt;0,"Yes","No"))</f>
        <v>No</v>
      </c>
      <c r="F396" s="404"/>
      <c r="G396" s="62">
        <f>INDEX('4_RatesSplit'!K:K,MATCH($A396,'4_RatesSplit'!$A:$A,0))</f>
        <v>0</v>
      </c>
      <c r="H396" s="171">
        <f>INDEX('4_RatesSplit'!L:L,MATCH($A396,'4_RatesSplit'!$A:$A,0))</f>
        <v>0</v>
      </c>
      <c r="I396" s="167">
        <f>INDEX('4_RatesSplit'!M:M,MATCH($A396,'4_RatesSplit'!$A:$A,0))</f>
        <v>0</v>
      </c>
      <c r="J396" s="167">
        <f>INDEX('4_RatesSplit'!N:N,MATCH($A396,'4_RatesSplit'!$A:$A,0))</f>
        <v>0</v>
      </c>
      <c r="K396" s="167">
        <f>INDEX('4_RatesSplit'!O:O,MATCH($A396,'4_RatesSplit'!$A:$A,0))</f>
        <v>0</v>
      </c>
      <c r="L396" s="167">
        <f>INDEX('4_RatesSplit'!P:P,MATCH($A396,'4_RatesSplit'!$A:$A,0))</f>
        <v>0</v>
      </c>
      <c r="M396" s="167">
        <f>INDEX('4_RatesSplit'!Q:Q,MATCH($A396,'4_RatesSplit'!$A:$A,0))</f>
        <v>0</v>
      </c>
      <c r="N396" s="167">
        <f>INDEX('4_RatesSplit'!R:R,MATCH($A396,'4_RatesSplit'!$A:$A,0))</f>
        <v>0</v>
      </c>
      <c r="O396" s="167">
        <f>INDEX('4_RatesSplit'!S:S,MATCH($A396,'4_RatesSplit'!$A:$A,0))</f>
        <v>0</v>
      </c>
      <c r="P396" s="167">
        <f>INDEX('4_RatesSplit'!T:T,MATCH($A396,'4_RatesSplit'!$A:$A,0))</f>
        <v>0</v>
      </c>
      <c r="Q396" s="167">
        <f>INDEX('4_RatesSplit'!U:U,MATCH($A396,'4_RatesSplit'!$A:$A,0))</f>
        <v>0</v>
      </c>
      <c r="R396" s="167">
        <f>INDEX('4_RatesSplit'!V:V,MATCH($A396,'4_RatesSplit'!$A:$A,0))</f>
        <v>0</v>
      </c>
      <c r="S396" s="167">
        <f>INDEX('4_RatesSplit'!W:W,MATCH($A396,'4_RatesSplit'!$A:$A,0))</f>
        <v>0</v>
      </c>
      <c r="T396" s="167">
        <f>INDEX('4_RatesSplit'!X:X,MATCH($A396,'4_RatesSplit'!$A:$A,0))</f>
        <v>0</v>
      </c>
      <c r="U396" s="167">
        <f>INDEX('4_RatesSplit'!Y:Y,MATCH($A396,'4_RatesSplit'!$A:$A,0))</f>
        <v>0</v>
      </c>
      <c r="V396" s="167">
        <f>INDEX('4_RatesSplit'!Z:Z,MATCH($A396,'4_RatesSplit'!$A:$A,0))</f>
        <v>0</v>
      </c>
      <c r="W396" s="167">
        <f>INDEX('4_RatesSplit'!AA:AA,MATCH($A396,'4_RatesSplit'!$A:$A,0))</f>
        <v>0</v>
      </c>
      <c r="X396" s="18"/>
      <c r="Y396" s="168" t="e">
        <f ca="1">INDEX('4_RatesSplit'!AT:AT,MATCH($A396,'4_RatesSplit'!$A:$A,0))</f>
        <v>#REF!</v>
      </c>
      <c r="Z396" s="168" t="e">
        <f ca="1">INDEX('4_RatesSplit'!AU:AU,MATCH($A396,'4_RatesSplit'!$A:$A,0))</f>
        <v>#REF!</v>
      </c>
      <c r="AA396" s="168" t="e">
        <f ca="1">INDEX('4_RatesSplit'!AV:AV,MATCH($A396,'4_RatesSplit'!$A:$A,0))</f>
        <v>#REF!</v>
      </c>
      <c r="AB396" s="168" t="e">
        <f ca="1">INDEX('4_RatesSplit'!AW:AW,MATCH($A396,'4_RatesSplit'!$A:$A,0))</f>
        <v>#REF!</v>
      </c>
      <c r="AC396" s="168" t="e">
        <f ca="1">INDEX('4_RatesSplit'!AX:AX,MATCH($A396,'4_RatesSplit'!$A:$A,0))</f>
        <v>#REF!</v>
      </c>
      <c r="AD396" s="168" t="e">
        <f ca="1">INDEX('4_RatesSplit'!AY:AY,MATCH($A396,'4_RatesSplit'!$A:$A,0))</f>
        <v>#REF!</v>
      </c>
      <c r="AE396" s="168" t="e">
        <f ca="1">INDEX('4_RatesSplit'!AZ:AZ,MATCH($A396,'4_RatesSplit'!$A:$A,0))</f>
        <v>#REF!</v>
      </c>
      <c r="AF396" s="168" t="e">
        <f ca="1">INDEX('4_RatesSplit'!BA:BA,MATCH($A396,'4_RatesSplit'!$A:$A,0))</f>
        <v>#REF!</v>
      </c>
      <c r="AG396" s="168" t="e">
        <f ca="1">INDEX('4_RatesSplit'!BB:BB,MATCH($A396,'4_RatesSplit'!$A:$A,0))</f>
        <v>#REF!</v>
      </c>
      <c r="AH396" s="168" t="e">
        <f ca="1">INDEX('4_RatesSplit'!BC:BC,MATCH($A396,'4_RatesSplit'!$A:$A,0))</f>
        <v>#REF!</v>
      </c>
      <c r="AI396" s="168" t="e">
        <f ca="1">INDEX('4_RatesSplit'!BD:BD,MATCH($A396,'4_RatesSplit'!$A:$A,0))</f>
        <v>#REF!</v>
      </c>
      <c r="AJ396" s="168" t="e">
        <f ca="1">INDEX('4_RatesSplit'!BE:BE,MATCH($A396,'4_RatesSplit'!$A:$A,0))</f>
        <v>#REF!</v>
      </c>
      <c r="AK396" s="168" t="e">
        <f ca="1">INDEX('4_RatesSplit'!BF:BF,MATCH($A396,'4_RatesSplit'!$A:$A,0))</f>
        <v>#REF!</v>
      </c>
      <c r="AL396" s="168" t="e">
        <f ca="1">INDEX('4_RatesSplit'!BG:BG,MATCH($A396,'4_RatesSplit'!$A:$A,0))</f>
        <v>#REF!</v>
      </c>
      <c r="AM396" s="168" t="e">
        <f ca="1">INDEX('4_RatesSplit'!BH:BH,MATCH($A396,'4_RatesSplit'!$A:$A,0))</f>
        <v>#REF!</v>
      </c>
      <c r="AN396" s="198" t="e">
        <f ca="1">INDEX('4_RatesSplit'!BI:BI,MATCH($A396,'4_RatesSplit'!$A:$A,0))</f>
        <v>#REF!</v>
      </c>
      <c r="AO396" s="114"/>
      <c r="AP396" s="167" t="e">
        <f t="shared" ca="1" si="1162"/>
        <v>#REF!</v>
      </c>
      <c r="AQ396" s="167" t="e">
        <f t="shared" ca="1" si="1163"/>
        <v>#REF!</v>
      </c>
      <c r="AR396" s="167" t="e">
        <f t="shared" ca="1" si="1164"/>
        <v>#REF!</v>
      </c>
      <c r="AS396" s="167" t="e">
        <f t="shared" ca="1" si="1165"/>
        <v>#REF!</v>
      </c>
      <c r="AT396" s="167" t="e">
        <f t="shared" ca="1" si="1166"/>
        <v>#REF!</v>
      </c>
      <c r="AU396" s="167" t="e">
        <f t="shared" ca="1" si="1167"/>
        <v>#REF!</v>
      </c>
      <c r="AV396" s="167" t="e">
        <f t="shared" ca="1" si="1168"/>
        <v>#REF!</v>
      </c>
      <c r="AW396" s="167" t="e">
        <f t="shared" ca="1" si="1169"/>
        <v>#REF!</v>
      </c>
      <c r="AX396" s="167" t="e">
        <f t="shared" ca="1" si="1170"/>
        <v>#REF!</v>
      </c>
      <c r="AY396" s="167" t="e">
        <f t="shared" ca="1" si="1171"/>
        <v>#REF!</v>
      </c>
      <c r="AZ396" s="167" t="e">
        <f t="shared" ca="1" si="1172"/>
        <v>#REF!</v>
      </c>
      <c r="BA396" s="167" t="e">
        <f t="shared" ca="1" si="1173"/>
        <v>#REF!</v>
      </c>
      <c r="BB396" s="167" t="e">
        <f t="shared" ca="1" si="1174"/>
        <v>#REF!</v>
      </c>
      <c r="BC396" s="167" t="e">
        <f t="shared" ca="1" si="1175"/>
        <v>#REF!</v>
      </c>
      <c r="BD396" s="167" t="e">
        <f t="shared" ca="1" si="1176"/>
        <v>#REF!</v>
      </c>
      <c r="BE396" s="167" t="e">
        <f t="shared" ca="1" si="1177"/>
        <v>#REF!</v>
      </c>
      <c r="BF396" s="18"/>
      <c r="BG396" s="168">
        <f>INDEX('2_Needs'!$F:$F,MATCH($A396,'2_Needs'!$A:$A,0))</f>
        <v>2.1285412278629597E-3</v>
      </c>
      <c r="BH396" s="114"/>
      <c r="BI396" s="167">
        <f t="shared" ref="BI396:BX396" si="1309">IF(BI$3="reset",$BG396*BI$6,BH396*(1+$C$4))</f>
        <v>0</v>
      </c>
      <c r="BJ396" s="167">
        <f t="shared" si="1309"/>
        <v>0</v>
      </c>
      <c r="BK396" s="167">
        <f t="shared" si="1309"/>
        <v>0</v>
      </c>
      <c r="BL396" s="167">
        <f t="shared" si="1309"/>
        <v>0</v>
      </c>
      <c r="BM396" s="167">
        <f t="shared" si="1309"/>
        <v>0</v>
      </c>
      <c r="BN396" s="167">
        <f t="shared" si="1309"/>
        <v>0</v>
      </c>
      <c r="BO396" s="167">
        <f t="shared" si="1309"/>
        <v>0</v>
      </c>
      <c r="BP396" s="167">
        <f t="shared" si="1309"/>
        <v>0</v>
      </c>
      <c r="BQ396" s="167">
        <f t="shared" si="1309"/>
        <v>0</v>
      </c>
      <c r="BR396" s="167">
        <f t="shared" si="1309"/>
        <v>0</v>
      </c>
      <c r="BS396" s="167">
        <f t="shared" si="1309"/>
        <v>0</v>
      </c>
      <c r="BT396" s="167">
        <f t="shared" si="1309"/>
        <v>0</v>
      </c>
      <c r="BU396" s="167">
        <f t="shared" si="1309"/>
        <v>0</v>
      </c>
      <c r="BV396" s="167">
        <f t="shared" si="1309"/>
        <v>0</v>
      </c>
      <c r="BW396" s="167">
        <f t="shared" si="1309"/>
        <v>0</v>
      </c>
      <c r="BX396" s="167">
        <f t="shared" si="1309"/>
        <v>0</v>
      </c>
      <c r="BZ396" s="167" t="e">
        <f t="shared" ca="1" si="1096"/>
        <v>#REF!</v>
      </c>
      <c r="CA396" s="167" t="e">
        <f t="shared" ca="1" si="1097"/>
        <v>#REF!</v>
      </c>
      <c r="CB396" s="167" t="e">
        <f t="shared" ca="1" si="1098"/>
        <v>#REF!</v>
      </c>
      <c r="CC396" s="167" t="e">
        <f t="shared" ca="1" si="1099"/>
        <v>#REF!</v>
      </c>
      <c r="CD396" s="167" t="e">
        <f t="shared" ca="1" si="1100"/>
        <v>#REF!</v>
      </c>
      <c r="CE396" s="167" t="e">
        <f t="shared" ca="1" si="1101"/>
        <v>#REF!</v>
      </c>
      <c r="CF396" s="167" t="e">
        <f t="shared" ca="1" si="1102"/>
        <v>#REF!</v>
      </c>
      <c r="CG396" s="167" t="e">
        <f t="shared" ca="1" si="1103"/>
        <v>#REF!</v>
      </c>
      <c r="CH396" s="167" t="e">
        <f t="shared" ca="1" si="1104"/>
        <v>#REF!</v>
      </c>
      <c r="CI396" s="167" t="e">
        <f t="shared" ca="1" si="1105"/>
        <v>#REF!</v>
      </c>
      <c r="CJ396" s="167" t="e">
        <f t="shared" ca="1" si="1106"/>
        <v>#REF!</v>
      </c>
      <c r="CK396" s="167" t="e">
        <f t="shared" ca="1" si="1107"/>
        <v>#REF!</v>
      </c>
      <c r="CL396" s="167" t="e">
        <f t="shared" ca="1" si="1108"/>
        <v>#REF!</v>
      </c>
      <c r="CM396" s="167" t="e">
        <f t="shared" ca="1" si="1109"/>
        <v>#REF!</v>
      </c>
      <c r="CN396" s="167" t="e">
        <f t="shared" ca="1" si="1110"/>
        <v>#REF!</v>
      </c>
      <c r="CO396" s="167" t="e">
        <f t="shared" ca="1" si="1111"/>
        <v>#REF!</v>
      </c>
      <c r="CQ396" s="167" t="e">
        <f t="shared" ca="1" si="1112"/>
        <v>#REF!</v>
      </c>
      <c r="CR396" s="167" t="e">
        <f t="shared" ca="1" si="1113"/>
        <v>#REF!</v>
      </c>
      <c r="CS396" s="167" t="e">
        <f t="shared" ca="1" si="1114"/>
        <v>#REF!</v>
      </c>
      <c r="CT396" s="167" t="e">
        <f t="shared" ca="1" si="1115"/>
        <v>#REF!</v>
      </c>
      <c r="CU396" s="167" t="e">
        <f t="shared" ca="1" si="1116"/>
        <v>#REF!</v>
      </c>
      <c r="CV396" s="167" t="e">
        <f t="shared" ca="1" si="1117"/>
        <v>#REF!</v>
      </c>
      <c r="CW396" s="167" t="e">
        <f t="shared" ca="1" si="1118"/>
        <v>#REF!</v>
      </c>
      <c r="CX396" s="167" t="e">
        <f t="shared" ca="1" si="1119"/>
        <v>#REF!</v>
      </c>
      <c r="CY396" s="167" t="e">
        <f t="shared" ca="1" si="1120"/>
        <v>#REF!</v>
      </c>
      <c r="CZ396" s="167" t="e">
        <f t="shared" ca="1" si="1121"/>
        <v>#REF!</v>
      </c>
      <c r="DA396" s="167" t="e">
        <f t="shared" ca="1" si="1122"/>
        <v>#REF!</v>
      </c>
      <c r="DB396" s="167" t="e">
        <f t="shared" ca="1" si="1123"/>
        <v>#REF!</v>
      </c>
      <c r="DC396" s="167" t="e">
        <f t="shared" ca="1" si="1124"/>
        <v>#REF!</v>
      </c>
      <c r="DD396" s="167" t="e">
        <f t="shared" ca="1" si="1125"/>
        <v>#REF!</v>
      </c>
      <c r="DE396" s="167" t="e">
        <f t="shared" ca="1" si="1126"/>
        <v>#REF!</v>
      </c>
      <c r="DF396" s="167" t="e">
        <f t="shared" ca="1" si="1127"/>
        <v>#REF!</v>
      </c>
      <c r="DH396" s="167">
        <f t="shared" si="1128"/>
        <v>0</v>
      </c>
      <c r="DI396" s="167">
        <f t="shared" si="1129"/>
        <v>0</v>
      </c>
      <c r="DJ396" s="167">
        <f t="shared" si="1130"/>
        <v>0</v>
      </c>
      <c r="DK396" s="167">
        <f t="shared" si="1131"/>
        <v>0</v>
      </c>
      <c r="DL396" s="167">
        <f t="shared" si="1132"/>
        <v>0</v>
      </c>
      <c r="DM396" s="167">
        <f t="shared" si="1133"/>
        <v>0</v>
      </c>
      <c r="DN396" s="167">
        <f t="shared" si="1134"/>
        <v>0</v>
      </c>
      <c r="DO396" s="167">
        <f t="shared" si="1135"/>
        <v>0</v>
      </c>
      <c r="DP396" s="167">
        <f t="shared" si="1136"/>
        <v>0</v>
      </c>
      <c r="DQ396" s="167">
        <f t="shared" si="1137"/>
        <v>0</v>
      </c>
      <c r="DR396" s="167">
        <f t="shared" si="1138"/>
        <v>0</v>
      </c>
      <c r="DS396" s="167">
        <f t="shared" si="1139"/>
        <v>0</v>
      </c>
      <c r="DT396" s="167">
        <f t="shared" si="1140"/>
        <v>0</v>
      </c>
      <c r="DU396" s="167">
        <f t="shared" si="1141"/>
        <v>0</v>
      </c>
      <c r="DV396" s="167">
        <f t="shared" si="1142"/>
        <v>0</v>
      </c>
      <c r="DW396" s="167">
        <f t="shared" si="1143"/>
        <v>0</v>
      </c>
      <c r="DY396" s="167" t="e">
        <f t="shared" ca="1" si="1179"/>
        <v>#REF!</v>
      </c>
      <c r="DZ396" s="167" t="e">
        <f t="shared" ca="1" si="1180"/>
        <v>#REF!</v>
      </c>
      <c r="EA396" s="167" t="e">
        <f t="shared" ca="1" si="1181"/>
        <v>#REF!</v>
      </c>
      <c r="EB396" s="167" t="e">
        <f t="shared" ca="1" si="1182"/>
        <v>#REF!</v>
      </c>
      <c r="EC396" s="167" t="e">
        <f t="shared" ca="1" si="1183"/>
        <v>#REF!</v>
      </c>
      <c r="ED396" s="167" t="e">
        <f t="shared" ca="1" si="1184"/>
        <v>#REF!</v>
      </c>
      <c r="EE396" s="167" t="e">
        <f t="shared" ca="1" si="1185"/>
        <v>#REF!</v>
      </c>
      <c r="EF396" s="167" t="e">
        <f t="shared" ca="1" si="1186"/>
        <v>#REF!</v>
      </c>
      <c r="EG396" s="167" t="e">
        <f t="shared" ca="1" si="1187"/>
        <v>#REF!</v>
      </c>
      <c r="EH396" s="167" t="e">
        <f t="shared" ca="1" si="1188"/>
        <v>#REF!</v>
      </c>
      <c r="EI396" s="167" t="e">
        <f t="shared" ca="1" si="1189"/>
        <v>#REF!</v>
      </c>
      <c r="EJ396" s="167" t="e">
        <f t="shared" ca="1" si="1190"/>
        <v>#REF!</v>
      </c>
      <c r="EK396" s="167" t="e">
        <f t="shared" ca="1" si="1191"/>
        <v>#REF!</v>
      </c>
      <c r="EL396" s="167" t="e">
        <f t="shared" ca="1" si="1192"/>
        <v>#REF!</v>
      </c>
      <c r="EM396" s="167" t="e">
        <f t="shared" ca="1" si="1193"/>
        <v>#REF!</v>
      </c>
      <c r="EN396" s="167" t="e">
        <f t="shared" ca="1" si="1194"/>
        <v>#REF!</v>
      </c>
      <c r="EP396" s="167">
        <f t="shared" si="1195"/>
        <v>0</v>
      </c>
      <c r="EQ396" s="167">
        <f t="shared" si="1196"/>
        <v>0</v>
      </c>
      <c r="ER396" s="167">
        <f t="shared" si="1197"/>
        <v>0</v>
      </c>
      <c r="ES396" s="167">
        <f t="shared" si="1198"/>
        <v>0</v>
      </c>
      <c r="ET396" s="167">
        <f t="shared" si="1199"/>
        <v>0</v>
      </c>
      <c r="EU396" s="167">
        <f t="shared" si="1200"/>
        <v>0</v>
      </c>
      <c r="EV396" s="167">
        <f t="shared" si="1201"/>
        <v>0</v>
      </c>
      <c r="EW396" s="167">
        <f t="shared" si="1202"/>
        <v>0</v>
      </c>
      <c r="EX396" s="167">
        <f t="shared" si="1203"/>
        <v>0</v>
      </c>
      <c r="EY396" s="167">
        <f t="shared" si="1204"/>
        <v>0</v>
      </c>
      <c r="EZ396" s="167">
        <f t="shared" si="1205"/>
        <v>0</v>
      </c>
      <c r="FA396" s="167">
        <f t="shared" si="1206"/>
        <v>0</v>
      </c>
      <c r="FB396" s="167">
        <f t="shared" si="1207"/>
        <v>0</v>
      </c>
      <c r="FC396" s="167">
        <f t="shared" si="1208"/>
        <v>0</v>
      </c>
      <c r="FD396" s="167">
        <f t="shared" si="1209"/>
        <v>0</v>
      </c>
      <c r="FE396" s="167">
        <f t="shared" si="1210"/>
        <v>0</v>
      </c>
      <c r="FG396" s="167">
        <f t="shared" si="1211"/>
        <v>0</v>
      </c>
      <c r="FH396" s="167">
        <f t="shared" si="1212"/>
        <v>0</v>
      </c>
      <c r="FI396" s="167">
        <f t="shared" si="1213"/>
        <v>0</v>
      </c>
      <c r="FJ396" s="167">
        <f t="shared" si="1214"/>
        <v>0</v>
      </c>
      <c r="FK396" s="167">
        <f t="shared" si="1215"/>
        <v>0</v>
      </c>
      <c r="FL396" s="167">
        <f t="shared" si="1216"/>
        <v>0</v>
      </c>
      <c r="FM396" s="167">
        <f t="shared" si="1217"/>
        <v>0</v>
      </c>
      <c r="FN396" s="167">
        <f t="shared" si="1218"/>
        <v>0</v>
      </c>
      <c r="FO396" s="167">
        <f t="shared" si="1219"/>
        <v>0</v>
      </c>
      <c r="FP396" s="167">
        <f t="shared" si="1220"/>
        <v>0</v>
      </c>
      <c r="FQ396" s="167">
        <f t="shared" si="1221"/>
        <v>0</v>
      </c>
      <c r="FR396" s="167">
        <f t="shared" si="1222"/>
        <v>0</v>
      </c>
      <c r="FS396" s="167">
        <f t="shared" si="1223"/>
        <v>0</v>
      </c>
      <c r="FT396" s="167">
        <f t="shared" si="1224"/>
        <v>0</v>
      </c>
      <c r="FU396" s="167">
        <f t="shared" si="1225"/>
        <v>0</v>
      </c>
      <c r="FV396" s="167">
        <f t="shared" si="1226"/>
        <v>0</v>
      </c>
      <c r="FX396" s="167">
        <f t="shared" si="1227"/>
        <v>0</v>
      </c>
      <c r="FY396" s="167">
        <f t="shared" si="1228"/>
        <v>0</v>
      </c>
      <c r="FZ396" s="167">
        <f t="shared" si="1229"/>
        <v>0</v>
      </c>
      <c r="GA396" s="167">
        <f t="shared" si="1230"/>
        <v>0</v>
      </c>
      <c r="GB396" s="167">
        <f t="shared" si="1231"/>
        <v>0</v>
      </c>
      <c r="GC396" s="167">
        <f t="shared" si="1232"/>
        <v>0</v>
      </c>
      <c r="GD396" s="167">
        <f t="shared" si="1233"/>
        <v>0</v>
      </c>
      <c r="GE396" s="167">
        <f t="shared" si="1234"/>
        <v>0</v>
      </c>
      <c r="GF396" s="167">
        <f t="shared" si="1235"/>
        <v>0</v>
      </c>
      <c r="GG396" s="167">
        <f t="shared" si="1236"/>
        <v>0</v>
      </c>
      <c r="GH396" s="167">
        <f t="shared" si="1237"/>
        <v>0</v>
      </c>
      <c r="GI396" s="167">
        <f t="shared" si="1238"/>
        <v>0</v>
      </c>
      <c r="GJ396" s="167">
        <f t="shared" si="1239"/>
        <v>0</v>
      </c>
      <c r="GK396" s="167">
        <f t="shared" si="1240"/>
        <v>0</v>
      </c>
      <c r="GL396" s="167">
        <f t="shared" si="1241"/>
        <v>0</v>
      </c>
      <c r="GM396" s="167">
        <f t="shared" si="1242"/>
        <v>0</v>
      </c>
      <c r="GO396" s="167" t="e">
        <f t="shared" ca="1" si="1293"/>
        <v>#REF!</v>
      </c>
      <c r="GP396" s="167" t="e">
        <f t="shared" ca="1" si="1296"/>
        <v>#REF!</v>
      </c>
      <c r="GQ396" s="167" t="e">
        <f t="shared" ca="1" si="1296"/>
        <v>#REF!</v>
      </c>
      <c r="GR396" s="167" t="e">
        <f t="shared" ca="1" si="1296"/>
        <v>#REF!</v>
      </c>
      <c r="GS396" s="167" t="e">
        <f t="shared" ca="1" si="1296"/>
        <v>#REF!</v>
      </c>
      <c r="GT396" s="167" t="e">
        <f t="shared" ca="1" si="1296"/>
        <v>#REF!</v>
      </c>
      <c r="GU396" s="167" t="e">
        <f t="shared" ca="1" si="1296"/>
        <v>#REF!</v>
      </c>
      <c r="GV396" s="167" t="e">
        <f t="shared" ca="1" si="1296"/>
        <v>#REF!</v>
      </c>
      <c r="GW396" s="167" t="e">
        <f t="shared" ca="1" si="1296"/>
        <v>#REF!</v>
      </c>
      <c r="GX396" s="167" t="e">
        <f t="shared" ca="1" si="1296"/>
        <v>#REF!</v>
      </c>
      <c r="GY396" s="167" t="e">
        <f t="shared" ca="1" si="1296"/>
        <v>#REF!</v>
      </c>
      <c r="GZ396" s="167" t="e">
        <f t="shared" ca="1" si="1296"/>
        <v>#REF!</v>
      </c>
      <c r="HA396" s="167" t="e">
        <f t="shared" ca="1" si="1296"/>
        <v>#REF!</v>
      </c>
      <c r="HB396" s="167" t="e">
        <f t="shared" ca="1" si="1296"/>
        <v>#REF!</v>
      </c>
      <c r="HC396" s="167" t="e">
        <f t="shared" ca="1" si="1296"/>
        <v>#REF!</v>
      </c>
      <c r="HD396" s="167" t="e">
        <f t="shared" ca="1" si="1296"/>
        <v>#REF!</v>
      </c>
      <c r="HF396" s="167" t="e">
        <f t="shared" ca="1" si="1144"/>
        <v>#REF!</v>
      </c>
      <c r="HG396" s="167" t="e">
        <f t="shared" ca="1" si="1145"/>
        <v>#REF!</v>
      </c>
      <c r="HH396" s="167" t="e">
        <f t="shared" ca="1" si="1146"/>
        <v>#REF!</v>
      </c>
      <c r="HI396" s="167" t="e">
        <f t="shared" ca="1" si="1147"/>
        <v>#REF!</v>
      </c>
      <c r="HJ396" s="167" t="e">
        <f t="shared" ca="1" si="1148"/>
        <v>#REF!</v>
      </c>
      <c r="HK396" s="167" t="e">
        <f t="shared" ca="1" si="1149"/>
        <v>#REF!</v>
      </c>
      <c r="HL396" s="167" t="e">
        <f t="shared" ca="1" si="1150"/>
        <v>#REF!</v>
      </c>
      <c r="HM396" s="167" t="e">
        <f t="shared" ca="1" si="1151"/>
        <v>#REF!</v>
      </c>
      <c r="HN396" s="167" t="e">
        <f t="shared" ca="1" si="1152"/>
        <v>#REF!</v>
      </c>
      <c r="HO396" s="167" t="e">
        <f t="shared" ca="1" si="1153"/>
        <v>#REF!</v>
      </c>
      <c r="HP396" s="167" t="e">
        <f t="shared" ca="1" si="1154"/>
        <v>#REF!</v>
      </c>
      <c r="HQ396" s="167" t="e">
        <f t="shared" ca="1" si="1155"/>
        <v>#REF!</v>
      </c>
      <c r="HR396" s="167" t="e">
        <f t="shared" ca="1" si="1156"/>
        <v>#REF!</v>
      </c>
      <c r="HS396" s="167" t="e">
        <f t="shared" ca="1" si="1157"/>
        <v>#REF!</v>
      </c>
      <c r="HT396" s="167" t="e">
        <f t="shared" ca="1" si="1158"/>
        <v>#REF!</v>
      </c>
      <c r="HU396" s="167" t="e">
        <f t="shared" ca="1" si="1159"/>
        <v>#REF!</v>
      </c>
      <c r="HW396" s="167" t="e">
        <f t="shared" ca="1" si="1160"/>
        <v>#REF!</v>
      </c>
      <c r="HX396" s="167">
        <f t="shared" si="1161"/>
        <v>0</v>
      </c>
      <c r="HY396" s="167" t="e">
        <f t="shared" ca="1" si="1243"/>
        <v>#REF!</v>
      </c>
      <c r="HZ396" s="219" t="e">
        <f t="shared" ca="1" si="1244"/>
        <v>#REF!</v>
      </c>
    </row>
    <row r="397" spans="1:234" s="48" customFormat="1">
      <c r="C397" s="115"/>
      <c r="D397" s="115"/>
      <c r="E397" s="17"/>
      <c r="F397" s="17"/>
      <c r="G397" s="17"/>
      <c r="H397" s="194"/>
      <c r="I397" s="192"/>
      <c r="J397" s="192"/>
      <c r="K397" s="192"/>
      <c r="L397" s="192"/>
      <c r="M397" s="192"/>
      <c r="N397" s="192"/>
      <c r="O397" s="192"/>
      <c r="P397" s="192"/>
      <c r="Q397" s="192"/>
      <c r="R397" s="192"/>
      <c r="S397" s="192"/>
      <c r="T397" s="192"/>
      <c r="U397" s="192"/>
      <c r="V397" s="192"/>
      <c r="W397" s="192"/>
      <c r="X397" s="17"/>
      <c r="Y397" s="192"/>
      <c r="Z397" s="192"/>
      <c r="AA397" s="192"/>
      <c r="AB397" s="192"/>
      <c r="AC397" s="192"/>
      <c r="AD397" s="192"/>
      <c r="AE397" s="192"/>
      <c r="AF397" s="192"/>
      <c r="AG397" s="192"/>
      <c r="AH397" s="192"/>
      <c r="AI397" s="192"/>
      <c r="AJ397" s="192"/>
      <c r="AK397" s="192"/>
      <c r="AL397" s="192"/>
      <c r="AM397" s="192"/>
      <c r="AN397" s="199"/>
      <c r="AO397" s="17"/>
      <c r="AP397" s="192"/>
      <c r="AQ397" s="192"/>
      <c r="AR397" s="192"/>
      <c r="AS397" s="192"/>
      <c r="AT397" s="192"/>
      <c r="AU397" s="192"/>
      <c r="AV397" s="192"/>
      <c r="AW397" s="192"/>
      <c r="AX397" s="192"/>
      <c r="AY397" s="192"/>
      <c r="AZ397" s="192"/>
      <c r="BA397" s="192"/>
      <c r="BB397" s="192"/>
      <c r="BC397" s="192"/>
      <c r="BD397" s="192"/>
      <c r="BE397" s="192"/>
      <c r="BF397" s="17"/>
      <c r="BG397" s="192"/>
      <c r="BH397" s="17"/>
      <c r="BI397" s="192"/>
      <c r="BJ397" s="192"/>
      <c r="BK397" s="192"/>
      <c r="BL397" s="192"/>
      <c r="BM397" s="192"/>
      <c r="BN397" s="192"/>
      <c r="BO397" s="192"/>
      <c r="BP397" s="192"/>
      <c r="BQ397" s="192"/>
      <c r="BR397" s="192"/>
      <c r="BS397" s="192"/>
      <c r="BT397" s="192"/>
      <c r="BU397" s="192"/>
      <c r="BV397" s="192"/>
      <c r="BW397" s="192"/>
      <c r="BX397" s="192"/>
      <c r="BZ397" s="192"/>
      <c r="CA397" s="192"/>
      <c r="CB397" s="192"/>
      <c r="CC397" s="192"/>
      <c r="CD397" s="192"/>
      <c r="CE397" s="192"/>
      <c r="CF397" s="192"/>
      <c r="CG397" s="192"/>
      <c r="CH397" s="192"/>
      <c r="CI397" s="192"/>
      <c r="CJ397" s="192"/>
      <c r="CK397" s="192"/>
      <c r="CL397" s="192"/>
      <c r="CM397" s="192"/>
      <c r="CN397" s="192"/>
      <c r="CO397" s="192"/>
      <c r="CQ397" s="192"/>
      <c r="CR397" s="192"/>
      <c r="CS397" s="192"/>
      <c r="CT397" s="192"/>
      <c r="CU397" s="192"/>
      <c r="CV397" s="192"/>
      <c r="CW397" s="192"/>
      <c r="CX397" s="192"/>
      <c r="CY397" s="192"/>
      <c r="CZ397" s="192"/>
      <c r="DA397" s="192"/>
      <c r="DB397" s="192"/>
      <c r="DC397" s="192"/>
      <c r="DD397" s="192"/>
      <c r="DE397" s="192"/>
      <c r="DF397" s="192"/>
      <c r="DH397" s="192"/>
      <c r="DI397" s="192"/>
      <c r="DJ397" s="192"/>
      <c r="DK397" s="192"/>
      <c r="DL397" s="192"/>
      <c r="DM397" s="192"/>
      <c r="DN397" s="192"/>
      <c r="DO397" s="192"/>
      <c r="DP397" s="192"/>
      <c r="DQ397" s="192"/>
      <c r="DR397" s="192"/>
      <c r="DS397" s="192"/>
      <c r="DT397" s="192"/>
      <c r="DU397" s="192"/>
      <c r="DV397" s="192"/>
      <c r="DW397" s="192"/>
      <c r="DY397" s="192"/>
      <c r="DZ397" s="192"/>
      <c r="EA397" s="192"/>
      <c r="EB397" s="192"/>
      <c r="EC397" s="192"/>
      <c r="ED397" s="192"/>
      <c r="EE397" s="192"/>
      <c r="EF397" s="192"/>
      <c r="EG397" s="192"/>
      <c r="EH397" s="192"/>
      <c r="EI397" s="192"/>
      <c r="EJ397" s="192"/>
      <c r="EK397" s="192"/>
      <c r="EL397" s="192"/>
      <c r="EM397" s="192"/>
      <c r="EN397" s="192"/>
      <c r="EP397" s="192"/>
      <c r="EQ397" s="192"/>
      <c r="ER397" s="192"/>
      <c r="ES397" s="192"/>
      <c r="ET397" s="192"/>
      <c r="EU397" s="192"/>
      <c r="EV397" s="192"/>
      <c r="EW397" s="192"/>
      <c r="EX397" s="192"/>
      <c r="EY397" s="192"/>
      <c r="EZ397" s="192"/>
      <c r="FA397" s="192"/>
      <c r="FB397" s="192"/>
      <c r="FC397" s="192"/>
      <c r="FD397" s="192"/>
      <c r="FE397" s="192"/>
      <c r="FG397" s="192"/>
      <c r="FH397" s="192"/>
      <c r="FI397" s="192"/>
      <c r="FJ397" s="192"/>
      <c r="FK397" s="192"/>
      <c r="FL397" s="192"/>
      <c r="FM397" s="192"/>
      <c r="FN397" s="192"/>
      <c r="FO397" s="192"/>
      <c r="FP397" s="192"/>
      <c r="FQ397" s="192"/>
      <c r="FR397" s="192"/>
      <c r="FS397" s="192"/>
      <c r="FT397" s="192"/>
      <c r="FU397" s="192"/>
      <c r="FV397" s="192"/>
      <c r="FX397" s="192"/>
      <c r="FY397" s="192"/>
      <c r="FZ397" s="192"/>
      <c r="GA397" s="192"/>
      <c r="GB397" s="192"/>
      <c r="GC397" s="192"/>
      <c r="GD397" s="192"/>
      <c r="GE397" s="192"/>
      <c r="GF397" s="192"/>
      <c r="GG397" s="192"/>
      <c r="GH397" s="192"/>
      <c r="GI397" s="192"/>
      <c r="GJ397" s="192"/>
      <c r="GK397" s="192"/>
      <c r="GL397" s="192"/>
      <c r="GM397" s="192"/>
      <c r="GO397" s="192"/>
      <c r="GP397" s="192"/>
      <c r="GQ397" s="192"/>
      <c r="GR397" s="192"/>
      <c r="GS397" s="192"/>
      <c r="GT397" s="192"/>
      <c r="GU397" s="192"/>
      <c r="GV397" s="192"/>
      <c r="GW397" s="192"/>
      <c r="GX397" s="192"/>
      <c r="GY397" s="192"/>
      <c r="GZ397" s="192"/>
      <c r="HA397" s="192"/>
      <c r="HB397" s="192"/>
      <c r="HC397" s="192"/>
      <c r="HD397" s="192"/>
      <c r="HF397" s="192"/>
      <c r="HG397" s="192"/>
      <c r="HH397" s="192"/>
      <c r="HI397" s="192"/>
      <c r="HJ397" s="192"/>
      <c r="HK397" s="192"/>
      <c r="HL397" s="192"/>
      <c r="HM397" s="192"/>
      <c r="HN397" s="192"/>
      <c r="HO397" s="192"/>
      <c r="HP397" s="192"/>
      <c r="HQ397" s="192"/>
      <c r="HR397" s="192"/>
      <c r="HS397" s="192"/>
      <c r="HT397" s="192"/>
      <c r="HU397" s="192"/>
      <c r="HW397" s="192"/>
      <c r="HX397" s="192"/>
      <c r="HY397" s="192"/>
      <c r="HZ397" s="192"/>
    </row>
    <row r="398" spans="1:234" s="3" customFormat="1">
      <c r="A398" s="356" t="s">
        <v>1139</v>
      </c>
      <c r="B398" s="364" t="s">
        <v>907</v>
      </c>
      <c r="C398" s="365"/>
      <c r="D398" s="365"/>
      <c r="E398" s="364"/>
      <c r="F398" s="364"/>
      <c r="G398" s="366">
        <f t="shared" ref="G398:W398" si="1310">SUM(G14:G396)</f>
        <v>0</v>
      </c>
      <c r="H398" s="367">
        <f t="shared" si="1310"/>
        <v>0</v>
      </c>
      <c r="I398" s="368">
        <f t="shared" si="1310"/>
        <v>0</v>
      </c>
      <c r="J398" s="368">
        <f t="shared" si="1310"/>
        <v>0</v>
      </c>
      <c r="K398" s="368">
        <f t="shared" si="1310"/>
        <v>0</v>
      </c>
      <c r="L398" s="368">
        <f t="shared" si="1310"/>
        <v>0</v>
      </c>
      <c r="M398" s="368">
        <f t="shared" si="1310"/>
        <v>0</v>
      </c>
      <c r="N398" s="368">
        <f t="shared" si="1310"/>
        <v>0</v>
      </c>
      <c r="O398" s="368">
        <f t="shared" si="1310"/>
        <v>0</v>
      </c>
      <c r="P398" s="368">
        <f t="shared" si="1310"/>
        <v>0</v>
      </c>
      <c r="Q398" s="368">
        <f t="shared" si="1310"/>
        <v>0</v>
      </c>
      <c r="R398" s="368">
        <f t="shared" si="1310"/>
        <v>0</v>
      </c>
      <c r="S398" s="368">
        <f t="shared" si="1310"/>
        <v>0</v>
      </c>
      <c r="T398" s="368">
        <f t="shared" si="1310"/>
        <v>0</v>
      </c>
      <c r="U398" s="368">
        <f t="shared" si="1310"/>
        <v>0</v>
      </c>
      <c r="V398" s="368">
        <f t="shared" si="1310"/>
        <v>0</v>
      </c>
      <c r="W398" s="368">
        <f t="shared" si="1310"/>
        <v>0</v>
      </c>
      <c r="X398" s="366"/>
      <c r="Y398" s="369" t="e">
        <f t="shared" ref="Y398:AN398" ca="1" si="1311">SUM(Y14:Y396)</f>
        <v>#REF!</v>
      </c>
      <c r="Z398" s="369" t="e">
        <f t="shared" ca="1" si="1311"/>
        <v>#REF!</v>
      </c>
      <c r="AA398" s="369" t="e">
        <f t="shared" ca="1" si="1311"/>
        <v>#REF!</v>
      </c>
      <c r="AB398" s="369" t="e">
        <f t="shared" ca="1" si="1311"/>
        <v>#REF!</v>
      </c>
      <c r="AC398" s="369" t="e">
        <f t="shared" ca="1" si="1311"/>
        <v>#REF!</v>
      </c>
      <c r="AD398" s="369" t="e">
        <f t="shared" ca="1" si="1311"/>
        <v>#REF!</v>
      </c>
      <c r="AE398" s="369" t="e">
        <f t="shared" ca="1" si="1311"/>
        <v>#REF!</v>
      </c>
      <c r="AF398" s="369" t="e">
        <f t="shared" ca="1" si="1311"/>
        <v>#REF!</v>
      </c>
      <c r="AG398" s="369" t="e">
        <f t="shared" ca="1" si="1311"/>
        <v>#REF!</v>
      </c>
      <c r="AH398" s="369" t="e">
        <f t="shared" ca="1" si="1311"/>
        <v>#REF!</v>
      </c>
      <c r="AI398" s="369" t="e">
        <f t="shared" ca="1" si="1311"/>
        <v>#REF!</v>
      </c>
      <c r="AJ398" s="369" t="e">
        <f t="shared" ca="1" si="1311"/>
        <v>#REF!</v>
      </c>
      <c r="AK398" s="369" t="e">
        <f t="shared" ca="1" si="1311"/>
        <v>#REF!</v>
      </c>
      <c r="AL398" s="369" t="e">
        <f t="shared" ca="1" si="1311"/>
        <v>#REF!</v>
      </c>
      <c r="AM398" s="369" t="e">
        <f t="shared" ca="1" si="1311"/>
        <v>#REF!</v>
      </c>
      <c r="AN398" s="370" t="e">
        <f t="shared" ca="1" si="1311"/>
        <v>#REF!</v>
      </c>
      <c r="AO398" s="371"/>
      <c r="AP398" s="368" t="e">
        <f t="shared" ref="AP398:BE398" ca="1" si="1312">SUM(AP14:AP396)</f>
        <v>#REF!</v>
      </c>
      <c r="AQ398" s="368" t="e">
        <f t="shared" ca="1" si="1312"/>
        <v>#REF!</v>
      </c>
      <c r="AR398" s="368" t="e">
        <f t="shared" ca="1" si="1312"/>
        <v>#REF!</v>
      </c>
      <c r="AS398" s="368" t="e">
        <f t="shared" ca="1" si="1312"/>
        <v>#REF!</v>
      </c>
      <c r="AT398" s="368" t="e">
        <f t="shared" ca="1" si="1312"/>
        <v>#REF!</v>
      </c>
      <c r="AU398" s="368" t="e">
        <f t="shared" ca="1" si="1312"/>
        <v>#REF!</v>
      </c>
      <c r="AV398" s="368" t="e">
        <f t="shared" ca="1" si="1312"/>
        <v>#REF!</v>
      </c>
      <c r="AW398" s="368" t="e">
        <f t="shared" ca="1" si="1312"/>
        <v>#REF!</v>
      </c>
      <c r="AX398" s="368" t="e">
        <f t="shared" ca="1" si="1312"/>
        <v>#REF!</v>
      </c>
      <c r="AY398" s="368" t="e">
        <f t="shared" ca="1" si="1312"/>
        <v>#REF!</v>
      </c>
      <c r="AZ398" s="368" t="e">
        <f t="shared" ca="1" si="1312"/>
        <v>#REF!</v>
      </c>
      <c r="BA398" s="368" t="e">
        <f t="shared" ca="1" si="1312"/>
        <v>#REF!</v>
      </c>
      <c r="BB398" s="368" t="e">
        <f t="shared" ca="1" si="1312"/>
        <v>#REF!</v>
      </c>
      <c r="BC398" s="368" t="e">
        <f t="shared" ca="1" si="1312"/>
        <v>#REF!</v>
      </c>
      <c r="BD398" s="368" t="e">
        <f t="shared" ca="1" si="1312"/>
        <v>#REF!</v>
      </c>
      <c r="BE398" s="368" t="e">
        <f t="shared" ca="1" si="1312"/>
        <v>#REF!</v>
      </c>
      <c r="BF398" s="366"/>
      <c r="BG398" s="369">
        <f>SUM(BG14:BG396)</f>
        <v>0.99999999999999944</v>
      </c>
      <c r="BH398" s="371"/>
      <c r="BI398" s="368">
        <f t="shared" ref="BI398:BX398" si="1313">SUM(BI14:BI396)</f>
        <v>0</v>
      </c>
      <c r="BJ398" s="368">
        <f t="shared" si="1313"/>
        <v>0</v>
      </c>
      <c r="BK398" s="368">
        <f t="shared" si="1313"/>
        <v>0</v>
      </c>
      <c r="BL398" s="368">
        <f t="shared" si="1313"/>
        <v>0</v>
      </c>
      <c r="BM398" s="368">
        <f t="shared" si="1313"/>
        <v>0</v>
      </c>
      <c r="BN398" s="368">
        <f t="shared" si="1313"/>
        <v>0</v>
      </c>
      <c r="BO398" s="368">
        <f t="shared" si="1313"/>
        <v>0</v>
      </c>
      <c r="BP398" s="368">
        <f t="shared" si="1313"/>
        <v>0</v>
      </c>
      <c r="BQ398" s="368">
        <f t="shared" si="1313"/>
        <v>0</v>
      </c>
      <c r="BR398" s="368">
        <f t="shared" si="1313"/>
        <v>0</v>
      </c>
      <c r="BS398" s="368">
        <f t="shared" si="1313"/>
        <v>0</v>
      </c>
      <c r="BT398" s="368">
        <f t="shared" si="1313"/>
        <v>0</v>
      </c>
      <c r="BU398" s="368">
        <f t="shared" si="1313"/>
        <v>0</v>
      </c>
      <c r="BV398" s="368">
        <f t="shared" si="1313"/>
        <v>0</v>
      </c>
      <c r="BW398" s="368">
        <f t="shared" si="1313"/>
        <v>0</v>
      </c>
      <c r="BX398" s="368">
        <f t="shared" si="1313"/>
        <v>0</v>
      </c>
      <c r="BY398" s="372"/>
      <c r="BZ398" s="373" t="e">
        <f t="shared" ref="BZ398:CO398" ca="1" si="1314">SUM(BZ14:BZ396)</f>
        <v>#REF!</v>
      </c>
      <c r="CA398" s="373" t="e">
        <f t="shared" ca="1" si="1314"/>
        <v>#REF!</v>
      </c>
      <c r="CB398" s="373" t="e">
        <f t="shared" ca="1" si="1314"/>
        <v>#REF!</v>
      </c>
      <c r="CC398" s="373" t="e">
        <f t="shared" ca="1" si="1314"/>
        <v>#REF!</v>
      </c>
      <c r="CD398" s="373" t="e">
        <f t="shared" ca="1" si="1314"/>
        <v>#REF!</v>
      </c>
      <c r="CE398" s="373" t="e">
        <f t="shared" ca="1" si="1314"/>
        <v>#REF!</v>
      </c>
      <c r="CF398" s="373" t="e">
        <f t="shared" ca="1" si="1314"/>
        <v>#REF!</v>
      </c>
      <c r="CG398" s="373" t="e">
        <f t="shared" ca="1" si="1314"/>
        <v>#REF!</v>
      </c>
      <c r="CH398" s="373" t="e">
        <f t="shared" ca="1" si="1314"/>
        <v>#REF!</v>
      </c>
      <c r="CI398" s="373" t="e">
        <f t="shared" ca="1" si="1314"/>
        <v>#REF!</v>
      </c>
      <c r="CJ398" s="373" t="e">
        <f t="shared" ca="1" si="1314"/>
        <v>#REF!</v>
      </c>
      <c r="CK398" s="373" t="e">
        <f t="shared" ca="1" si="1314"/>
        <v>#REF!</v>
      </c>
      <c r="CL398" s="373" t="e">
        <f t="shared" ca="1" si="1314"/>
        <v>#REF!</v>
      </c>
      <c r="CM398" s="373" t="e">
        <f t="shared" ca="1" si="1314"/>
        <v>#REF!</v>
      </c>
      <c r="CN398" s="373" t="e">
        <f t="shared" ca="1" si="1314"/>
        <v>#REF!</v>
      </c>
      <c r="CO398" s="373" t="e">
        <f t="shared" ca="1" si="1314"/>
        <v>#REF!</v>
      </c>
      <c r="CP398" s="372"/>
      <c r="CQ398" s="368" t="e">
        <f t="shared" ref="CQ398:DF398" ca="1" si="1315">SUM(CQ14:CQ396)</f>
        <v>#REF!</v>
      </c>
      <c r="CR398" s="368" t="e">
        <f t="shared" ca="1" si="1315"/>
        <v>#REF!</v>
      </c>
      <c r="CS398" s="368" t="e">
        <f t="shared" ca="1" si="1315"/>
        <v>#REF!</v>
      </c>
      <c r="CT398" s="368" t="e">
        <f t="shared" ca="1" si="1315"/>
        <v>#REF!</v>
      </c>
      <c r="CU398" s="368" t="e">
        <f t="shared" ca="1" si="1315"/>
        <v>#REF!</v>
      </c>
      <c r="CV398" s="368" t="e">
        <f t="shared" ca="1" si="1315"/>
        <v>#REF!</v>
      </c>
      <c r="CW398" s="368" t="e">
        <f t="shared" ca="1" si="1315"/>
        <v>#REF!</v>
      </c>
      <c r="CX398" s="368" t="e">
        <f t="shared" ca="1" si="1315"/>
        <v>#REF!</v>
      </c>
      <c r="CY398" s="368" t="e">
        <f t="shared" ca="1" si="1315"/>
        <v>#REF!</v>
      </c>
      <c r="CZ398" s="368" t="e">
        <f t="shared" ca="1" si="1315"/>
        <v>#REF!</v>
      </c>
      <c r="DA398" s="368" t="e">
        <f t="shared" ca="1" si="1315"/>
        <v>#REF!</v>
      </c>
      <c r="DB398" s="368" t="e">
        <f t="shared" ca="1" si="1315"/>
        <v>#REF!</v>
      </c>
      <c r="DC398" s="368" t="e">
        <f t="shared" ca="1" si="1315"/>
        <v>#REF!</v>
      </c>
      <c r="DD398" s="368" t="e">
        <f t="shared" ca="1" si="1315"/>
        <v>#REF!</v>
      </c>
      <c r="DE398" s="368" t="e">
        <f t="shared" ca="1" si="1315"/>
        <v>#REF!</v>
      </c>
      <c r="DF398" s="368" t="e">
        <f t="shared" ca="1" si="1315"/>
        <v>#REF!</v>
      </c>
      <c r="DG398" s="372"/>
      <c r="DH398" s="368">
        <f t="shared" ref="DH398:DW398" si="1316">SUM(DH14:DH396)</f>
        <v>0</v>
      </c>
      <c r="DI398" s="368">
        <f t="shared" si="1316"/>
        <v>0</v>
      </c>
      <c r="DJ398" s="368">
        <f t="shared" si="1316"/>
        <v>0</v>
      </c>
      <c r="DK398" s="368">
        <f t="shared" si="1316"/>
        <v>0</v>
      </c>
      <c r="DL398" s="368">
        <f t="shared" si="1316"/>
        <v>0</v>
      </c>
      <c r="DM398" s="368">
        <f t="shared" si="1316"/>
        <v>0</v>
      </c>
      <c r="DN398" s="368">
        <f t="shared" si="1316"/>
        <v>0</v>
      </c>
      <c r="DO398" s="368">
        <f t="shared" si="1316"/>
        <v>0</v>
      </c>
      <c r="DP398" s="368">
        <f t="shared" si="1316"/>
        <v>0</v>
      </c>
      <c r="DQ398" s="368">
        <f t="shared" si="1316"/>
        <v>0</v>
      </c>
      <c r="DR398" s="368">
        <f t="shared" si="1316"/>
        <v>0</v>
      </c>
      <c r="DS398" s="368">
        <f t="shared" si="1316"/>
        <v>0</v>
      </c>
      <c r="DT398" s="368">
        <f t="shared" si="1316"/>
        <v>0</v>
      </c>
      <c r="DU398" s="368">
        <f t="shared" si="1316"/>
        <v>0</v>
      </c>
      <c r="DV398" s="368">
        <f t="shared" si="1316"/>
        <v>0</v>
      </c>
      <c r="DW398" s="368">
        <f t="shared" si="1316"/>
        <v>0</v>
      </c>
      <c r="DX398" s="372"/>
      <c r="DY398" s="368" t="e">
        <f t="shared" ref="DY398:FE398" ca="1" si="1317">SUM(DY14:DY396)</f>
        <v>#REF!</v>
      </c>
      <c r="DZ398" s="368" t="e">
        <f t="shared" ca="1" si="1317"/>
        <v>#REF!</v>
      </c>
      <c r="EA398" s="368" t="e">
        <f t="shared" ca="1" si="1317"/>
        <v>#REF!</v>
      </c>
      <c r="EB398" s="368" t="e">
        <f t="shared" ca="1" si="1317"/>
        <v>#REF!</v>
      </c>
      <c r="EC398" s="368" t="e">
        <f t="shared" ca="1" si="1317"/>
        <v>#REF!</v>
      </c>
      <c r="ED398" s="368" t="e">
        <f t="shared" ca="1" si="1317"/>
        <v>#REF!</v>
      </c>
      <c r="EE398" s="368" t="e">
        <f t="shared" ca="1" si="1317"/>
        <v>#REF!</v>
      </c>
      <c r="EF398" s="368" t="e">
        <f t="shared" ca="1" si="1317"/>
        <v>#REF!</v>
      </c>
      <c r="EG398" s="368" t="e">
        <f t="shared" ca="1" si="1317"/>
        <v>#REF!</v>
      </c>
      <c r="EH398" s="368" t="e">
        <f t="shared" ca="1" si="1317"/>
        <v>#REF!</v>
      </c>
      <c r="EI398" s="368" t="e">
        <f t="shared" ca="1" si="1317"/>
        <v>#REF!</v>
      </c>
      <c r="EJ398" s="368" t="e">
        <f t="shared" ca="1" si="1317"/>
        <v>#REF!</v>
      </c>
      <c r="EK398" s="368" t="e">
        <f t="shared" ca="1" si="1317"/>
        <v>#REF!</v>
      </c>
      <c r="EL398" s="368" t="e">
        <f t="shared" ca="1" si="1317"/>
        <v>#REF!</v>
      </c>
      <c r="EM398" s="368" t="e">
        <f t="shared" ca="1" si="1317"/>
        <v>#REF!</v>
      </c>
      <c r="EN398" s="368" t="e">
        <f t="shared" ca="1" si="1317"/>
        <v>#REF!</v>
      </c>
      <c r="EO398" s="372"/>
      <c r="EP398" s="368">
        <f t="shared" si="1317"/>
        <v>0</v>
      </c>
      <c r="EQ398" s="368">
        <f t="shared" si="1317"/>
        <v>0</v>
      </c>
      <c r="ER398" s="368">
        <f t="shared" si="1317"/>
        <v>0</v>
      </c>
      <c r="ES398" s="368">
        <f t="shared" si="1317"/>
        <v>0</v>
      </c>
      <c r="ET398" s="368">
        <f t="shared" si="1317"/>
        <v>0</v>
      </c>
      <c r="EU398" s="368">
        <f t="shared" si="1317"/>
        <v>0</v>
      </c>
      <c r="EV398" s="368">
        <f t="shared" si="1317"/>
        <v>0</v>
      </c>
      <c r="EW398" s="368">
        <f t="shared" si="1317"/>
        <v>0</v>
      </c>
      <c r="EX398" s="368">
        <f t="shared" si="1317"/>
        <v>0</v>
      </c>
      <c r="EY398" s="368">
        <f t="shared" si="1317"/>
        <v>0</v>
      </c>
      <c r="EZ398" s="368">
        <f t="shared" si="1317"/>
        <v>0</v>
      </c>
      <c r="FA398" s="368">
        <f t="shared" si="1317"/>
        <v>0</v>
      </c>
      <c r="FB398" s="368">
        <f t="shared" si="1317"/>
        <v>0</v>
      </c>
      <c r="FC398" s="368">
        <f t="shared" si="1317"/>
        <v>0</v>
      </c>
      <c r="FD398" s="368">
        <f t="shared" si="1317"/>
        <v>0</v>
      </c>
      <c r="FE398" s="368">
        <f t="shared" si="1317"/>
        <v>0</v>
      </c>
      <c r="FF398" s="372"/>
      <c r="FG398" s="374"/>
      <c r="FH398" s="374"/>
      <c r="FI398" s="374"/>
      <c r="FJ398" s="374"/>
      <c r="FK398" s="374"/>
      <c r="FL398" s="374"/>
      <c r="FM398" s="374"/>
      <c r="FN398" s="374"/>
      <c r="FO398" s="374"/>
      <c r="FP398" s="374"/>
      <c r="FQ398" s="374"/>
      <c r="FR398" s="374"/>
      <c r="FS398" s="374"/>
      <c r="FT398" s="374"/>
      <c r="FU398" s="374"/>
      <c r="FV398" s="374"/>
      <c r="FW398" s="372"/>
      <c r="FX398" s="368">
        <f t="shared" ref="FX398:GM398" si="1318">SUM(FX14:FX396)</f>
        <v>0</v>
      </c>
      <c r="FY398" s="368">
        <f t="shared" si="1318"/>
        <v>0</v>
      </c>
      <c r="FZ398" s="368">
        <f t="shared" si="1318"/>
        <v>0</v>
      </c>
      <c r="GA398" s="368">
        <f t="shared" si="1318"/>
        <v>0</v>
      </c>
      <c r="GB398" s="368">
        <f t="shared" si="1318"/>
        <v>0</v>
      </c>
      <c r="GC398" s="368">
        <f t="shared" si="1318"/>
        <v>0</v>
      </c>
      <c r="GD398" s="368">
        <f t="shared" si="1318"/>
        <v>0</v>
      </c>
      <c r="GE398" s="368">
        <f t="shared" si="1318"/>
        <v>0</v>
      </c>
      <c r="GF398" s="368">
        <f t="shared" si="1318"/>
        <v>0</v>
      </c>
      <c r="GG398" s="368">
        <f t="shared" si="1318"/>
        <v>0</v>
      </c>
      <c r="GH398" s="368">
        <f t="shared" si="1318"/>
        <v>0</v>
      </c>
      <c r="GI398" s="368">
        <f t="shared" si="1318"/>
        <v>0</v>
      </c>
      <c r="GJ398" s="368">
        <f t="shared" si="1318"/>
        <v>0</v>
      </c>
      <c r="GK398" s="368">
        <f t="shared" si="1318"/>
        <v>0</v>
      </c>
      <c r="GL398" s="368">
        <f t="shared" si="1318"/>
        <v>0</v>
      </c>
      <c r="GM398" s="368">
        <f t="shared" si="1318"/>
        <v>0</v>
      </c>
      <c r="GN398" s="372"/>
      <c r="GO398" s="373" t="e">
        <f t="shared" ref="GO398:HD398" ca="1" si="1319">SUM(GO14:GO396)</f>
        <v>#REF!</v>
      </c>
      <c r="GP398" s="373" t="e">
        <f t="shared" ca="1" si="1319"/>
        <v>#REF!</v>
      </c>
      <c r="GQ398" s="373" t="e">
        <f t="shared" ca="1" si="1319"/>
        <v>#REF!</v>
      </c>
      <c r="GR398" s="373" t="e">
        <f t="shared" ca="1" si="1319"/>
        <v>#REF!</v>
      </c>
      <c r="GS398" s="373" t="e">
        <f t="shared" ca="1" si="1319"/>
        <v>#REF!</v>
      </c>
      <c r="GT398" s="373" t="e">
        <f t="shared" ca="1" si="1319"/>
        <v>#REF!</v>
      </c>
      <c r="GU398" s="373" t="e">
        <f t="shared" ca="1" si="1319"/>
        <v>#REF!</v>
      </c>
      <c r="GV398" s="373" t="e">
        <f t="shared" ca="1" si="1319"/>
        <v>#REF!</v>
      </c>
      <c r="GW398" s="373" t="e">
        <f t="shared" ca="1" si="1319"/>
        <v>#REF!</v>
      </c>
      <c r="GX398" s="373" t="e">
        <f t="shared" ca="1" si="1319"/>
        <v>#REF!</v>
      </c>
      <c r="GY398" s="373" t="e">
        <f t="shared" ca="1" si="1319"/>
        <v>#REF!</v>
      </c>
      <c r="GZ398" s="373" t="e">
        <f t="shared" ca="1" si="1319"/>
        <v>#REF!</v>
      </c>
      <c r="HA398" s="373" t="e">
        <f t="shared" ca="1" si="1319"/>
        <v>#REF!</v>
      </c>
      <c r="HB398" s="373" t="e">
        <f t="shared" ca="1" si="1319"/>
        <v>#REF!</v>
      </c>
      <c r="HC398" s="373" t="e">
        <f t="shared" ca="1" si="1319"/>
        <v>#REF!</v>
      </c>
      <c r="HD398" s="373" t="e">
        <f t="shared" ca="1" si="1319"/>
        <v>#REF!</v>
      </c>
      <c r="HE398" s="372"/>
      <c r="HF398" s="368" t="e">
        <f t="shared" ref="HF398:HU398" ca="1" si="1320">SUM(HF14:HF396)</f>
        <v>#REF!</v>
      </c>
      <c r="HG398" s="368" t="e">
        <f t="shared" ca="1" si="1320"/>
        <v>#REF!</v>
      </c>
      <c r="HH398" s="368" t="e">
        <f t="shared" ca="1" si="1320"/>
        <v>#REF!</v>
      </c>
      <c r="HI398" s="368" t="e">
        <f t="shared" ca="1" si="1320"/>
        <v>#REF!</v>
      </c>
      <c r="HJ398" s="368" t="e">
        <f t="shared" ca="1" si="1320"/>
        <v>#REF!</v>
      </c>
      <c r="HK398" s="368" t="e">
        <f t="shared" ca="1" si="1320"/>
        <v>#REF!</v>
      </c>
      <c r="HL398" s="368" t="e">
        <f t="shared" ca="1" si="1320"/>
        <v>#REF!</v>
      </c>
      <c r="HM398" s="368" t="e">
        <f t="shared" ca="1" si="1320"/>
        <v>#REF!</v>
      </c>
      <c r="HN398" s="368" t="e">
        <f t="shared" ca="1" si="1320"/>
        <v>#REF!</v>
      </c>
      <c r="HO398" s="368" t="e">
        <f t="shared" ca="1" si="1320"/>
        <v>#REF!</v>
      </c>
      <c r="HP398" s="368" t="e">
        <f t="shared" ca="1" si="1320"/>
        <v>#REF!</v>
      </c>
      <c r="HQ398" s="368" t="e">
        <f t="shared" ca="1" si="1320"/>
        <v>#REF!</v>
      </c>
      <c r="HR398" s="368" t="e">
        <f t="shared" ca="1" si="1320"/>
        <v>#REF!</v>
      </c>
      <c r="HS398" s="368" t="e">
        <f t="shared" ca="1" si="1320"/>
        <v>#REF!</v>
      </c>
      <c r="HT398" s="368" t="e">
        <f t="shared" ca="1" si="1320"/>
        <v>#REF!</v>
      </c>
      <c r="HU398" s="368" t="e">
        <f t="shared" ca="1" si="1320"/>
        <v>#REF!</v>
      </c>
      <c r="HV398" s="372"/>
      <c r="HW398" s="424" t="e">
        <f ca="1">HF398+NPV($C$4,$HG398:$HU398)</f>
        <v>#REF!</v>
      </c>
      <c r="HX398" s="424">
        <f>BI398+NPV($C$4,BJ398:BX398)</f>
        <v>0</v>
      </c>
      <c r="HY398" s="424" t="e">
        <f t="shared" ca="1" si="1243"/>
        <v>#REF!</v>
      </c>
      <c r="HZ398" s="458" t="e">
        <f ca="1">HW398/HX398-1</f>
        <v>#REF!</v>
      </c>
    </row>
    <row r="399" spans="1:234" s="48" customFormat="1">
      <c r="A399" s="356"/>
      <c r="C399" s="115"/>
      <c r="D399" s="115"/>
      <c r="E399" s="17"/>
      <c r="F399" s="17"/>
      <c r="G399" s="230"/>
      <c r="H399" s="194"/>
      <c r="I399" s="192"/>
      <c r="J399" s="192"/>
      <c r="K399" s="192"/>
      <c r="L399" s="192"/>
      <c r="M399" s="192"/>
      <c r="N399" s="192"/>
      <c r="O399" s="192"/>
      <c r="P399" s="192"/>
      <c r="Q399" s="192"/>
      <c r="R399" s="192"/>
      <c r="S399" s="192"/>
      <c r="T399" s="192"/>
      <c r="U399" s="192"/>
      <c r="V399" s="192"/>
      <c r="W399" s="192"/>
      <c r="X399" s="17"/>
      <c r="Y399" s="192"/>
      <c r="Z399" s="192"/>
      <c r="AA399" s="192"/>
      <c r="AB399" s="192"/>
      <c r="AC399" s="192"/>
      <c r="AD399" s="192"/>
      <c r="AE399" s="192"/>
      <c r="AF399" s="192"/>
      <c r="AG399" s="192"/>
      <c r="AH399" s="192"/>
      <c r="AI399" s="192"/>
      <c r="AJ399" s="192"/>
      <c r="AK399" s="192"/>
      <c r="AL399" s="192"/>
      <c r="AM399" s="192"/>
      <c r="AN399" s="199"/>
      <c r="AO399" s="17"/>
      <c r="AP399" s="192"/>
      <c r="AQ399" s="192"/>
      <c r="AR399" s="192"/>
      <c r="AS399" s="192"/>
      <c r="AT399" s="192"/>
      <c r="AU399" s="192"/>
      <c r="AV399" s="192"/>
      <c r="AW399" s="192"/>
      <c r="AX399" s="192"/>
      <c r="AY399" s="192"/>
      <c r="AZ399" s="192"/>
      <c r="BA399" s="192"/>
      <c r="BB399" s="192"/>
      <c r="BC399" s="192"/>
      <c r="BD399" s="192"/>
      <c r="BE399" s="192"/>
      <c r="BF399" s="17"/>
      <c r="BG399" s="192"/>
      <c r="BH399" s="17"/>
      <c r="BI399" s="195"/>
      <c r="BJ399" s="195"/>
      <c r="BK399" s="195"/>
      <c r="BL399" s="195"/>
      <c r="BM399" s="195"/>
      <c r="BN399" s="195"/>
      <c r="BO399" s="195"/>
      <c r="BP399" s="195"/>
      <c r="BQ399" s="195"/>
      <c r="BR399" s="195"/>
      <c r="BS399" s="195"/>
      <c r="BT399" s="195"/>
      <c r="BU399" s="195"/>
      <c r="BV399" s="195"/>
      <c r="BW399" s="195"/>
      <c r="BX399" s="195"/>
      <c r="BZ399" s="192"/>
      <c r="CA399" s="192"/>
      <c r="CB399" s="192"/>
      <c r="CC399" s="192"/>
      <c r="CD399" s="192"/>
      <c r="CE399" s="192"/>
      <c r="CF399" s="192"/>
      <c r="CG399" s="192"/>
      <c r="CH399" s="192"/>
      <c r="CI399" s="192"/>
      <c r="CJ399" s="192"/>
      <c r="CK399" s="192"/>
      <c r="CL399" s="192"/>
      <c r="CM399" s="192"/>
      <c r="CN399" s="192"/>
      <c r="CO399" s="192"/>
      <c r="CQ399" s="192"/>
      <c r="CR399" s="192"/>
      <c r="CS399" s="192"/>
      <c r="CT399" s="192"/>
      <c r="CU399" s="192"/>
      <c r="CV399" s="192"/>
      <c r="CW399" s="192"/>
      <c r="CX399" s="192"/>
      <c r="CY399" s="192"/>
      <c r="CZ399" s="192"/>
      <c r="DA399" s="192"/>
      <c r="DB399" s="192"/>
      <c r="DC399" s="192"/>
      <c r="DD399" s="192"/>
      <c r="DE399" s="192"/>
      <c r="DF399" s="192"/>
      <c r="DH399" s="192"/>
      <c r="DI399" s="192"/>
      <c r="DJ399" s="192"/>
      <c r="DK399" s="192"/>
      <c r="DL399" s="192"/>
      <c r="DM399" s="192"/>
      <c r="DN399" s="192"/>
      <c r="DO399" s="192"/>
      <c r="DP399" s="192"/>
      <c r="DQ399" s="192"/>
      <c r="DR399" s="192"/>
      <c r="DS399" s="192"/>
      <c r="DT399" s="192"/>
      <c r="DU399" s="192"/>
      <c r="DV399" s="192"/>
      <c r="DW399" s="192"/>
      <c r="DY399" s="192"/>
      <c r="DZ399" s="192"/>
      <c r="EA399" s="192"/>
      <c r="EB399" s="192"/>
      <c r="EC399" s="192"/>
      <c r="ED399" s="192"/>
      <c r="EE399" s="192"/>
      <c r="EF399" s="192"/>
      <c r="EG399" s="192"/>
      <c r="EH399" s="192"/>
      <c r="EI399" s="192"/>
      <c r="EJ399" s="192"/>
      <c r="EK399" s="192"/>
      <c r="EL399" s="192"/>
      <c r="EM399" s="192"/>
      <c r="EN399" s="192"/>
      <c r="EP399" s="192"/>
      <c r="EQ399" s="192"/>
      <c r="ER399" s="192"/>
      <c r="ES399" s="192"/>
      <c r="ET399" s="192"/>
      <c r="EU399" s="192"/>
      <c r="EV399" s="192"/>
      <c r="EW399" s="192"/>
      <c r="EX399" s="192"/>
      <c r="EY399" s="192"/>
      <c r="EZ399" s="192"/>
      <c r="FA399" s="192"/>
      <c r="FB399" s="192"/>
      <c r="FC399" s="192"/>
      <c r="FD399" s="192"/>
      <c r="FE399" s="192"/>
      <c r="FG399" s="192"/>
      <c r="FH399" s="192"/>
      <c r="FI399" s="192"/>
      <c r="FJ399" s="192"/>
      <c r="FK399" s="192"/>
      <c r="FL399" s="192"/>
      <c r="FM399" s="192"/>
      <c r="FN399" s="192"/>
      <c r="FO399" s="192"/>
      <c r="FP399" s="192"/>
      <c r="FQ399" s="192"/>
      <c r="FR399" s="192"/>
      <c r="FS399" s="192"/>
      <c r="FT399" s="192"/>
      <c r="FU399" s="192"/>
      <c r="FV399" s="192"/>
      <c r="FX399" s="192"/>
      <c r="FY399" s="192"/>
      <c r="FZ399" s="192"/>
      <c r="GA399" s="192"/>
      <c r="GB399" s="192"/>
      <c r="GC399" s="192"/>
      <c r="GD399" s="192"/>
      <c r="GE399" s="192"/>
      <c r="GF399" s="192"/>
      <c r="GG399" s="192"/>
      <c r="GH399" s="192"/>
      <c r="GI399" s="192"/>
      <c r="GJ399" s="192"/>
      <c r="GK399" s="192"/>
      <c r="GL399" s="192"/>
      <c r="GM399" s="192"/>
      <c r="GO399" s="192"/>
      <c r="GP399" s="192"/>
      <c r="GQ399" s="192"/>
      <c r="GR399" s="192"/>
      <c r="GS399" s="192"/>
      <c r="GT399" s="192"/>
      <c r="GU399" s="192"/>
      <c r="GV399" s="192"/>
      <c r="GW399" s="192"/>
      <c r="GX399" s="192"/>
      <c r="GY399" s="192"/>
      <c r="GZ399" s="192"/>
      <c r="HA399" s="192"/>
      <c r="HB399" s="192"/>
      <c r="HC399" s="192"/>
      <c r="HD399" s="192"/>
      <c r="HF399" s="192"/>
      <c r="HG399" s="192"/>
      <c r="HH399" s="192"/>
      <c r="HI399" s="192"/>
      <c r="HJ399" s="192"/>
      <c r="HK399" s="192"/>
      <c r="HL399" s="192"/>
      <c r="HM399" s="192"/>
      <c r="HN399" s="192"/>
      <c r="HO399" s="192"/>
      <c r="HP399" s="192"/>
      <c r="HQ399" s="192"/>
      <c r="HR399" s="192"/>
      <c r="HS399" s="192"/>
      <c r="HT399" s="192"/>
      <c r="HU399" s="192"/>
      <c r="HW399" s="192"/>
      <c r="HX399" s="192"/>
      <c r="HY399" s="192"/>
      <c r="HZ399" s="192"/>
    </row>
    <row r="400" spans="1:234" s="346" customFormat="1">
      <c r="A400" s="356" t="s">
        <v>1140</v>
      </c>
      <c r="B400" s="417" t="s">
        <v>1020</v>
      </c>
      <c r="C400" s="418"/>
      <c r="D400" s="418"/>
      <c r="E400" s="419"/>
      <c r="F400" s="419"/>
      <c r="G400" s="420">
        <f t="shared" ref="G400:W400" si="1321">SUMIF($E:$E,"Yes",G:G)</f>
        <v>0</v>
      </c>
      <c r="H400" s="421">
        <f t="shared" si="1321"/>
        <v>0</v>
      </c>
      <c r="I400" s="422">
        <f t="shared" si="1321"/>
        <v>0</v>
      </c>
      <c r="J400" s="422">
        <f t="shared" si="1321"/>
        <v>0</v>
      </c>
      <c r="K400" s="422">
        <f t="shared" si="1321"/>
        <v>0</v>
      </c>
      <c r="L400" s="422">
        <f t="shared" si="1321"/>
        <v>0</v>
      </c>
      <c r="M400" s="422">
        <f t="shared" si="1321"/>
        <v>0</v>
      </c>
      <c r="N400" s="422">
        <f t="shared" si="1321"/>
        <v>0</v>
      </c>
      <c r="O400" s="422">
        <f t="shared" si="1321"/>
        <v>0</v>
      </c>
      <c r="P400" s="422">
        <f t="shared" si="1321"/>
        <v>0</v>
      </c>
      <c r="Q400" s="422">
        <f t="shared" si="1321"/>
        <v>0</v>
      </c>
      <c r="R400" s="422">
        <f t="shared" si="1321"/>
        <v>0</v>
      </c>
      <c r="S400" s="422">
        <f t="shared" si="1321"/>
        <v>0</v>
      </c>
      <c r="T400" s="422">
        <f t="shared" si="1321"/>
        <v>0</v>
      </c>
      <c r="U400" s="422">
        <f t="shared" si="1321"/>
        <v>0</v>
      </c>
      <c r="V400" s="422">
        <f t="shared" si="1321"/>
        <v>0</v>
      </c>
      <c r="W400" s="422">
        <f t="shared" si="1321"/>
        <v>0</v>
      </c>
      <c r="X400" s="419"/>
      <c r="Y400" s="423">
        <f t="shared" ref="Y400:AN400" si="1322">SUMIF($E:$E,"Yes",Y:Y)</f>
        <v>0</v>
      </c>
      <c r="Z400" s="423">
        <f t="shared" si="1322"/>
        <v>0</v>
      </c>
      <c r="AA400" s="423">
        <f t="shared" si="1322"/>
        <v>0</v>
      </c>
      <c r="AB400" s="423">
        <f t="shared" si="1322"/>
        <v>0</v>
      </c>
      <c r="AC400" s="423">
        <f t="shared" si="1322"/>
        <v>0</v>
      </c>
      <c r="AD400" s="423">
        <f t="shared" si="1322"/>
        <v>0</v>
      </c>
      <c r="AE400" s="423">
        <f t="shared" si="1322"/>
        <v>0</v>
      </c>
      <c r="AF400" s="423">
        <f t="shared" si="1322"/>
        <v>0</v>
      </c>
      <c r="AG400" s="423">
        <f t="shared" si="1322"/>
        <v>0</v>
      </c>
      <c r="AH400" s="423">
        <f t="shared" si="1322"/>
        <v>0</v>
      </c>
      <c r="AI400" s="423">
        <f t="shared" si="1322"/>
        <v>0</v>
      </c>
      <c r="AJ400" s="423">
        <f t="shared" si="1322"/>
        <v>0</v>
      </c>
      <c r="AK400" s="423">
        <f t="shared" si="1322"/>
        <v>0</v>
      </c>
      <c r="AL400" s="423">
        <f t="shared" si="1322"/>
        <v>0</v>
      </c>
      <c r="AM400" s="423">
        <f t="shared" si="1322"/>
        <v>0</v>
      </c>
      <c r="AN400" s="423">
        <f t="shared" si="1322"/>
        <v>0</v>
      </c>
      <c r="AO400" s="419"/>
      <c r="AP400" s="422">
        <f t="shared" ref="AP400:BE400" si="1323">SUMIF($E:$E,"Yes",AP:AP)</f>
        <v>0</v>
      </c>
      <c r="AQ400" s="422">
        <f t="shared" si="1323"/>
        <v>0</v>
      </c>
      <c r="AR400" s="422">
        <f t="shared" si="1323"/>
        <v>0</v>
      </c>
      <c r="AS400" s="422">
        <f t="shared" si="1323"/>
        <v>0</v>
      </c>
      <c r="AT400" s="422">
        <f t="shared" si="1323"/>
        <v>0</v>
      </c>
      <c r="AU400" s="422">
        <f t="shared" si="1323"/>
        <v>0</v>
      </c>
      <c r="AV400" s="422">
        <f t="shared" si="1323"/>
        <v>0</v>
      </c>
      <c r="AW400" s="422">
        <f t="shared" si="1323"/>
        <v>0</v>
      </c>
      <c r="AX400" s="422">
        <f t="shared" si="1323"/>
        <v>0</v>
      </c>
      <c r="AY400" s="422">
        <f t="shared" si="1323"/>
        <v>0</v>
      </c>
      <c r="AZ400" s="422">
        <f t="shared" si="1323"/>
        <v>0</v>
      </c>
      <c r="BA400" s="422">
        <f t="shared" si="1323"/>
        <v>0</v>
      </c>
      <c r="BB400" s="422">
        <f t="shared" si="1323"/>
        <v>0</v>
      </c>
      <c r="BC400" s="422">
        <f t="shared" si="1323"/>
        <v>0</v>
      </c>
      <c r="BD400" s="422">
        <f t="shared" si="1323"/>
        <v>0</v>
      </c>
      <c r="BE400" s="422">
        <f t="shared" si="1323"/>
        <v>0</v>
      </c>
      <c r="BF400" s="419"/>
      <c r="BG400" s="423">
        <f>SUMIF($E:$E,"Yes",BG:BG)</f>
        <v>0</v>
      </c>
      <c r="BH400" s="419"/>
      <c r="BI400" s="422">
        <f t="shared" ref="BI400:BX400" si="1324">SUMIF($E:$E,"Yes",BI:BI)</f>
        <v>0</v>
      </c>
      <c r="BJ400" s="422">
        <f t="shared" si="1324"/>
        <v>0</v>
      </c>
      <c r="BK400" s="422">
        <f t="shared" si="1324"/>
        <v>0</v>
      </c>
      <c r="BL400" s="422">
        <f t="shared" si="1324"/>
        <v>0</v>
      </c>
      <c r="BM400" s="422">
        <f t="shared" si="1324"/>
        <v>0</v>
      </c>
      <c r="BN400" s="422">
        <f t="shared" si="1324"/>
        <v>0</v>
      </c>
      <c r="BO400" s="422">
        <f t="shared" si="1324"/>
        <v>0</v>
      </c>
      <c r="BP400" s="422">
        <f t="shared" si="1324"/>
        <v>0</v>
      </c>
      <c r="BQ400" s="422">
        <f t="shared" si="1324"/>
        <v>0</v>
      </c>
      <c r="BR400" s="422">
        <f t="shared" si="1324"/>
        <v>0</v>
      </c>
      <c r="BS400" s="422">
        <f t="shared" si="1324"/>
        <v>0</v>
      </c>
      <c r="BT400" s="422">
        <f t="shared" si="1324"/>
        <v>0</v>
      </c>
      <c r="BU400" s="422">
        <f t="shared" si="1324"/>
        <v>0</v>
      </c>
      <c r="BV400" s="422">
        <f t="shared" si="1324"/>
        <v>0</v>
      </c>
      <c r="BW400" s="422">
        <f t="shared" si="1324"/>
        <v>0</v>
      </c>
      <c r="BX400" s="422">
        <f t="shared" si="1324"/>
        <v>0</v>
      </c>
      <c r="BY400" s="419"/>
      <c r="BZ400" s="422">
        <f t="shared" ref="BZ400:CO400" si="1325">SUMIF($E:$E,"Yes",BZ:BZ)</f>
        <v>0</v>
      </c>
      <c r="CA400" s="422">
        <f t="shared" si="1325"/>
        <v>0</v>
      </c>
      <c r="CB400" s="422">
        <f t="shared" si="1325"/>
        <v>0</v>
      </c>
      <c r="CC400" s="422">
        <f t="shared" si="1325"/>
        <v>0</v>
      </c>
      <c r="CD400" s="422">
        <f t="shared" si="1325"/>
        <v>0</v>
      </c>
      <c r="CE400" s="422">
        <f t="shared" si="1325"/>
        <v>0</v>
      </c>
      <c r="CF400" s="422">
        <f t="shared" si="1325"/>
        <v>0</v>
      </c>
      <c r="CG400" s="422">
        <f t="shared" si="1325"/>
        <v>0</v>
      </c>
      <c r="CH400" s="422">
        <f t="shared" si="1325"/>
        <v>0</v>
      </c>
      <c r="CI400" s="422">
        <f t="shared" si="1325"/>
        <v>0</v>
      </c>
      <c r="CJ400" s="422">
        <f t="shared" si="1325"/>
        <v>0</v>
      </c>
      <c r="CK400" s="422">
        <f t="shared" si="1325"/>
        <v>0</v>
      </c>
      <c r="CL400" s="422">
        <f t="shared" si="1325"/>
        <v>0</v>
      </c>
      <c r="CM400" s="422">
        <f t="shared" si="1325"/>
        <v>0</v>
      </c>
      <c r="CN400" s="422">
        <f t="shared" si="1325"/>
        <v>0</v>
      </c>
      <c r="CO400" s="422">
        <f t="shared" si="1325"/>
        <v>0</v>
      </c>
      <c r="CP400" s="419"/>
      <c r="CQ400" s="422">
        <f t="shared" ref="CQ400:DF400" si="1326">SUMIF($E:$E,"Yes",CQ:CQ)</f>
        <v>0</v>
      </c>
      <c r="CR400" s="422">
        <f t="shared" si="1326"/>
        <v>0</v>
      </c>
      <c r="CS400" s="422">
        <f t="shared" si="1326"/>
        <v>0</v>
      </c>
      <c r="CT400" s="422">
        <f t="shared" si="1326"/>
        <v>0</v>
      </c>
      <c r="CU400" s="422">
        <f t="shared" si="1326"/>
        <v>0</v>
      </c>
      <c r="CV400" s="422">
        <f t="shared" si="1326"/>
        <v>0</v>
      </c>
      <c r="CW400" s="422">
        <f t="shared" si="1326"/>
        <v>0</v>
      </c>
      <c r="CX400" s="422">
        <f t="shared" si="1326"/>
        <v>0</v>
      </c>
      <c r="CY400" s="422">
        <f t="shared" si="1326"/>
        <v>0</v>
      </c>
      <c r="CZ400" s="422">
        <f t="shared" si="1326"/>
        <v>0</v>
      </c>
      <c r="DA400" s="422">
        <f t="shared" si="1326"/>
        <v>0</v>
      </c>
      <c r="DB400" s="422">
        <f t="shared" si="1326"/>
        <v>0</v>
      </c>
      <c r="DC400" s="422">
        <f t="shared" si="1326"/>
        <v>0</v>
      </c>
      <c r="DD400" s="422">
        <f t="shared" si="1326"/>
        <v>0</v>
      </c>
      <c r="DE400" s="422">
        <f t="shared" si="1326"/>
        <v>0</v>
      </c>
      <c r="DF400" s="422">
        <f t="shared" si="1326"/>
        <v>0</v>
      </c>
      <c r="DG400" s="419"/>
      <c r="DH400" s="442">
        <f t="shared" ref="DH400:DW400" si="1327">BI400*(1+$C$5)</f>
        <v>0</v>
      </c>
      <c r="DI400" s="442">
        <f t="shared" si="1327"/>
        <v>0</v>
      </c>
      <c r="DJ400" s="442">
        <f t="shared" si="1327"/>
        <v>0</v>
      </c>
      <c r="DK400" s="442">
        <f t="shared" si="1327"/>
        <v>0</v>
      </c>
      <c r="DL400" s="442">
        <f t="shared" si="1327"/>
        <v>0</v>
      </c>
      <c r="DM400" s="442">
        <f t="shared" si="1327"/>
        <v>0</v>
      </c>
      <c r="DN400" s="442">
        <f t="shared" si="1327"/>
        <v>0</v>
      </c>
      <c r="DO400" s="442">
        <f t="shared" si="1327"/>
        <v>0</v>
      </c>
      <c r="DP400" s="442">
        <f t="shared" si="1327"/>
        <v>0</v>
      </c>
      <c r="DQ400" s="442">
        <f t="shared" si="1327"/>
        <v>0</v>
      </c>
      <c r="DR400" s="442">
        <f t="shared" si="1327"/>
        <v>0</v>
      </c>
      <c r="DS400" s="442">
        <f t="shared" si="1327"/>
        <v>0</v>
      </c>
      <c r="DT400" s="442">
        <f t="shared" si="1327"/>
        <v>0</v>
      </c>
      <c r="DU400" s="442">
        <f t="shared" si="1327"/>
        <v>0</v>
      </c>
      <c r="DV400" s="442">
        <f t="shared" si="1327"/>
        <v>0</v>
      </c>
      <c r="DW400" s="442">
        <f t="shared" si="1327"/>
        <v>0</v>
      </c>
      <c r="DX400" s="419"/>
      <c r="DY400" s="424">
        <f t="shared" ref="DY400:EN400" si="1328">IF(DH400&gt;CQ400,DH400-CQ400,0)</f>
        <v>0</v>
      </c>
      <c r="DZ400" s="424">
        <f>IF(DI400&gt;CR400,DI400-CR400,0)</f>
        <v>0</v>
      </c>
      <c r="EA400" s="424">
        <f t="shared" si="1328"/>
        <v>0</v>
      </c>
      <c r="EB400" s="424">
        <f t="shared" si="1328"/>
        <v>0</v>
      </c>
      <c r="EC400" s="424">
        <f t="shared" si="1328"/>
        <v>0</v>
      </c>
      <c r="ED400" s="424">
        <f t="shared" si="1328"/>
        <v>0</v>
      </c>
      <c r="EE400" s="424">
        <f t="shared" si="1328"/>
        <v>0</v>
      </c>
      <c r="EF400" s="424">
        <f t="shared" si="1328"/>
        <v>0</v>
      </c>
      <c r="EG400" s="424">
        <f t="shared" si="1328"/>
        <v>0</v>
      </c>
      <c r="EH400" s="424">
        <f t="shared" si="1328"/>
        <v>0</v>
      </c>
      <c r="EI400" s="424">
        <f t="shared" si="1328"/>
        <v>0</v>
      </c>
      <c r="EJ400" s="424">
        <f t="shared" si="1328"/>
        <v>0</v>
      </c>
      <c r="EK400" s="424">
        <f t="shared" si="1328"/>
        <v>0</v>
      </c>
      <c r="EL400" s="424">
        <f t="shared" si="1328"/>
        <v>0</v>
      </c>
      <c r="EM400" s="424">
        <f t="shared" si="1328"/>
        <v>0</v>
      </c>
      <c r="EN400" s="424">
        <f t="shared" si="1328"/>
        <v>0</v>
      </c>
      <c r="EO400" s="419"/>
      <c r="EP400" s="424">
        <f>IF($A$4="Option 2",MAX(CQ400-BI400,0),IF($A$4="Option 3",MAX(CQ400-BI400*(1+$A$6),0),IF($A$4="Option 1",0,"Error")))</f>
        <v>0</v>
      </c>
      <c r="EQ400" s="424">
        <f t="shared" ref="EQ400:FE400" si="1329">IF($A$4="Option 2",MAX(CR400-BJ400,0),IF($A$4="Option 3",MAX(CR400-BJ400*(1+$A$6),0),IF($A$4="Option 1",0,"Error")))</f>
        <v>0</v>
      </c>
      <c r="ER400" s="424">
        <f t="shared" si="1329"/>
        <v>0</v>
      </c>
      <c r="ES400" s="424">
        <f t="shared" si="1329"/>
        <v>0</v>
      </c>
      <c r="ET400" s="424">
        <f t="shared" si="1329"/>
        <v>0</v>
      </c>
      <c r="EU400" s="424">
        <f t="shared" si="1329"/>
        <v>0</v>
      </c>
      <c r="EV400" s="424">
        <f t="shared" si="1329"/>
        <v>0</v>
      </c>
      <c r="EW400" s="424">
        <f t="shared" si="1329"/>
        <v>0</v>
      </c>
      <c r="EX400" s="424">
        <f t="shared" si="1329"/>
        <v>0</v>
      </c>
      <c r="EY400" s="424">
        <f t="shared" si="1329"/>
        <v>0</v>
      </c>
      <c r="EZ400" s="424">
        <f t="shared" si="1329"/>
        <v>0</v>
      </c>
      <c r="FA400" s="424">
        <f t="shared" si="1329"/>
        <v>0</v>
      </c>
      <c r="FB400" s="424">
        <f t="shared" si="1329"/>
        <v>0</v>
      </c>
      <c r="FC400" s="424">
        <f t="shared" si="1329"/>
        <v>0</v>
      </c>
      <c r="FD400" s="424">
        <f t="shared" si="1329"/>
        <v>0</v>
      </c>
      <c r="FE400" s="424">
        <f t="shared" si="1329"/>
        <v>0</v>
      </c>
      <c r="FF400" s="419"/>
      <c r="FG400" s="422">
        <f>IF($C$6="No",0,IF($A$4="Option 2",MAX(MIN((1-BI400/AP400),$A$5/100),0),IF($A$4="Option 3",$A$7/100,IF($A$4="Option 1",0,"Error"))))</f>
        <v>0</v>
      </c>
      <c r="FH400" s="422">
        <f t="shared" ref="FH400:FV400" si="1330">IF($C$6="No",0,IF($A$4="Option 2",MAX(MIN((1-BJ400/AQ400),$A$5/100),0),IF($A$4="Option 3",$A$7/100,IF($A$4="Option 1",0,"Error"))))</f>
        <v>0</v>
      </c>
      <c r="FI400" s="422">
        <f t="shared" si="1330"/>
        <v>0</v>
      </c>
      <c r="FJ400" s="422">
        <f t="shared" si="1330"/>
        <v>0</v>
      </c>
      <c r="FK400" s="422">
        <f t="shared" si="1330"/>
        <v>0</v>
      </c>
      <c r="FL400" s="422">
        <f t="shared" si="1330"/>
        <v>0</v>
      </c>
      <c r="FM400" s="422">
        <f t="shared" si="1330"/>
        <v>0</v>
      </c>
      <c r="FN400" s="422">
        <f t="shared" si="1330"/>
        <v>0</v>
      </c>
      <c r="FO400" s="422">
        <f t="shared" si="1330"/>
        <v>0</v>
      </c>
      <c r="FP400" s="422">
        <f t="shared" si="1330"/>
        <v>0</v>
      </c>
      <c r="FQ400" s="422">
        <f t="shared" si="1330"/>
        <v>0</v>
      </c>
      <c r="FR400" s="422">
        <f t="shared" si="1330"/>
        <v>0</v>
      </c>
      <c r="FS400" s="422">
        <f t="shared" si="1330"/>
        <v>0</v>
      </c>
      <c r="FT400" s="422">
        <f t="shared" si="1330"/>
        <v>0</v>
      </c>
      <c r="FU400" s="422">
        <f t="shared" si="1330"/>
        <v>0</v>
      </c>
      <c r="FV400" s="422">
        <f t="shared" si="1330"/>
        <v>0</v>
      </c>
      <c r="FW400" s="419"/>
      <c r="FX400" s="424">
        <f t="shared" ref="FX400:GM400" si="1331">(-1)*EP400*FG400</f>
        <v>0</v>
      </c>
      <c r="FY400" s="424">
        <f t="shared" si="1331"/>
        <v>0</v>
      </c>
      <c r="FZ400" s="424">
        <f t="shared" si="1331"/>
        <v>0</v>
      </c>
      <c r="GA400" s="424">
        <f t="shared" si="1331"/>
        <v>0</v>
      </c>
      <c r="GB400" s="424">
        <f t="shared" si="1331"/>
        <v>0</v>
      </c>
      <c r="GC400" s="424">
        <f t="shared" si="1331"/>
        <v>0</v>
      </c>
      <c r="GD400" s="424">
        <f t="shared" si="1331"/>
        <v>0</v>
      </c>
      <c r="GE400" s="424">
        <f t="shared" si="1331"/>
        <v>0</v>
      </c>
      <c r="GF400" s="424">
        <f t="shared" si="1331"/>
        <v>0</v>
      </c>
      <c r="GG400" s="424">
        <f t="shared" si="1331"/>
        <v>0</v>
      </c>
      <c r="GH400" s="424">
        <f t="shared" si="1331"/>
        <v>0</v>
      </c>
      <c r="GI400" s="424">
        <f t="shared" si="1331"/>
        <v>0</v>
      </c>
      <c r="GJ400" s="424">
        <f t="shared" si="1331"/>
        <v>0</v>
      </c>
      <c r="GK400" s="424">
        <f t="shared" si="1331"/>
        <v>0</v>
      </c>
      <c r="GL400" s="424">
        <f t="shared" si="1331"/>
        <v>0</v>
      </c>
      <c r="GM400" s="424">
        <f t="shared" si="1331"/>
        <v>0</v>
      </c>
      <c r="GN400" s="419"/>
      <c r="GO400" s="422">
        <f t="shared" ref="GO400:HD400" si="1332">SUMIF($E:$E,"Yes",GO:GO)</f>
        <v>0</v>
      </c>
      <c r="GP400" s="422">
        <f t="shared" si="1332"/>
        <v>0</v>
      </c>
      <c r="GQ400" s="422">
        <f t="shared" si="1332"/>
        <v>0</v>
      </c>
      <c r="GR400" s="422">
        <f t="shared" si="1332"/>
        <v>0</v>
      </c>
      <c r="GS400" s="422">
        <f t="shared" si="1332"/>
        <v>0</v>
      </c>
      <c r="GT400" s="422">
        <f t="shared" si="1332"/>
        <v>0</v>
      </c>
      <c r="GU400" s="422">
        <f t="shared" si="1332"/>
        <v>0</v>
      </c>
      <c r="GV400" s="422">
        <f t="shared" si="1332"/>
        <v>0</v>
      </c>
      <c r="GW400" s="422">
        <f t="shared" si="1332"/>
        <v>0</v>
      </c>
      <c r="GX400" s="422">
        <f t="shared" si="1332"/>
        <v>0</v>
      </c>
      <c r="GY400" s="422">
        <f t="shared" si="1332"/>
        <v>0</v>
      </c>
      <c r="GZ400" s="422">
        <f t="shared" si="1332"/>
        <v>0</v>
      </c>
      <c r="HA400" s="422">
        <f t="shared" si="1332"/>
        <v>0</v>
      </c>
      <c r="HB400" s="422">
        <f t="shared" si="1332"/>
        <v>0</v>
      </c>
      <c r="HC400" s="422">
        <f t="shared" si="1332"/>
        <v>0</v>
      </c>
      <c r="HD400" s="422">
        <f t="shared" si="1332"/>
        <v>0</v>
      </c>
      <c r="HE400" s="419"/>
      <c r="HF400" s="442">
        <f t="shared" ref="HF400:HU400" si="1333">H400+BZ400+DY400+FX400+GO400</f>
        <v>0</v>
      </c>
      <c r="HG400" s="442">
        <f t="shared" si="1333"/>
        <v>0</v>
      </c>
      <c r="HH400" s="442">
        <f t="shared" si="1333"/>
        <v>0</v>
      </c>
      <c r="HI400" s="442">
        <f t="shared" si="1333"/>
        <v>0</v>
      </c>
      <c r="HJ400" s="442">
        <f t="shared" si="1333"/>
        <v>0</v>
      </c>
      <c r="HK400" s="442">
        <f t="shared" si="1333"/>
        <v>0</v>
      </c>
      <c r="HL400" s="442">
        <f t="shared" si="1333"/>
        <v>0</v>
      </c>
      <c r="HM400" s="442">
        <f t="shared" si="1333"/>
        <v>0</v>
      </c>
      <c r="HN400" s="442">
        <f t="shared" si="1333"/>
        <v>0</v>
      </c>
      <c r="HO400" s="442">
        <f t="shared" si="1333"/>
        <v>0</v>
      </c>
      <c r="HP400" s="442">
        <f t="shared" si="1333"/>
        <v>0</v>
      </c>
      <c r="HQ400" s="442">
        <f t="shared" si="1333"/>
        <v>0</v>
      </c>
      <c r="HR400" s="442">
        <f t="shared" si="1333"/>
        <v>0</v>
      </c>
      <c r="HS400" s="442">
        <f t="shared" si="1333"/>
        <v>0</v>
      </c>
      <c r="HT400" s="442">
        <f t="shared" si="1333"/>
        <v>0</v>
      </c>
      <c r="HU400" s="442">
        <f t="shared" si="1333"/>
        <v>0</v>
      </c>
      <c r="HV400" s="419"/>
      <c r="HW400" s="424"/>
      <c r="HX400" s="424"/>
      <c r="HY400" s="424"/>
      <c r="HZ400" s="458"/>
    </row>
    <row r="401" spans="1:234" s="346" customFormat="1">
      <c r="A401" s="356"/>
      <c r="B401" s="354"/>
      <c r="C401" s="347"/>
      <c r="D401" s="347"/>
      <c r="G401" s="348"/>
      <c r="H401" s="349"/>
      <c r="I401" s="350"/>
      <c r="J401" s="350"/>
      <c r="K401" s="350"/>
      <c r="L401" s="350"/>
      <c r="M401" s="350"/>
      <c r="N401" s="350"/>
      <c r="O401" s="350"/>
      <c r="P401" s="350"/>
      <c r="Q401" s="350"/>
      <c r="R401" s="350"/>
      <c r="S401" s="350"/>
      <c r="T401" s="350"/>
      <c r="U401" s="350"/>
      <c r="V401" s="350"/>
      <c r="W401" s="350"/>
      <c r="Y401" s="350"/>
      <c r="Z401" s="350"/>
      <c r="AA401" s="350"/>
      <c r="AB401" s="350"/>
      <c r="AC401" s="350"/>
      <c r="AD401" s="350"/>
      <c r="AE401" s="350"/>
      <c r="AF401" s="350"/>
      <c r="AG401" s="350"/>
      <c r="AH401" s="350"/>
      <c r="AI401" s="350"/>
      <c r="AJ401" s="350"/>
      <c r="AK401" s="350"/>
      <c r="AL401" s="350"/>
      <c r="AM401" s="350"/>
      <c r="AN401" s="350"/>
      <c r="AP401" s="350"/>
      <c r="AQ401" s="350"/>
      <c r="AR401" s="350"/>
      <c r="AS401" s="350"/>
      <c r="AT401" s="350"/>
      <c r="AU401" s="350"/>
      <c r="AV401" s="350"/>
      <c r="AW401" s="350"/>
      <c r="AX401" s="350"/>
      <c r="AY401" s="350"/>
      <c r="AZ401" s="350"/>
      <c r="BA401" s="350"/>
      <c r="BB401" s="350"/>
      <c r="BC401" s="350"/>
      <c r="BD401" s="350"/>
      <c r="BE401" s="350"/>
      <c r="BG401" s="350"/>
      <c r="BI401" s="350"/>
      <c r="BJ401" s="350"/>
      <c r="BK401" s="350"/>
      <c r="BL401" s="350"/>
      <c r="BM401" s="350"/>
      <c r="BN401" s="350"/>
      <c r="BO401" s="350"/>
      <c r="BP401" s="350"/>
      <c r="BQ401" s="350"/>
      <c r="BR401" s="350"/>
      <c r="BS401" s="350"/>
      <c r="BT401" s="350"/>
      <c r="BU401" s="350"/>
      <c r="BV401" s="350"/>
      <c r="BW401" s="350"/>
      <c r="BX401" s="350"/>
      <c r="BZ401" s="350"/>
      <c r="CA401" s="350"/>
      <c r="CB401" s="350"/>
      <c r="CC401" s="350"/>
      <c r="CD401" s="350"/>
      <c r="CE401" s="350"/>
      <c r="CF401" s="350"/>
      <c r="CG401" s="350"/>
      <c r="CH401" s="350"/>
      <c r="CI401" s="350"/>
      <c r="CJ401" s="350"/>
      <c r="CK401" s="350"/>
      <c r="CL401" s="350"/>
      <c r="CM401" s="350"/>
      <c r="CN401" s="350"/>
      <c r="CO401" s="350"/>
      <c r="CQ401" s="350"/>
      <c r="CR401" s="350"/>
      <c r="CS401" s="350"/>
      <c r="CT401" s="350"/>
      <c r="CU401" s="350"/>
      <c r="CV401" s="350"/>
      <c r="CW401" s="350"/>
      <c r="CX401" s="350"/>
      <c r="CY401" s="350"/>
      <c r="CZ401" s="350"/>
      <c r="DA401" s="350"/>
      <c r="DB401" s="350"/>
      <c r="DC401" s="350"/>
      <c r="DD401" s="350"/>
      <c r="DE401" s="350"/>
      <c r="DF401" s="350"/>
      <c r="DH401" s="350"/>
      <c r="DI401" s="350"/>
      <c r="DJ401" s="350"/>
      <c r="DK401" s="350"/>
      <c r="DL401" s="350"/>
      <c r="DM401" s="350"/>
      <c r="DN401" s="350"/>
      <c r="DO401" s="350"/>
      <c r="DP401" s="350"/>
      <c r="DQ401" s="350"/>
      <c r="DR401" s="350"/>
      <c r="DS401" s="350"/>
      <c r="DT401" s="350"/>
      <c r="DU401" s="350"/>
      <c r="DV401" s="350"/>
      <c r="DW401" s="350"/>
      <c r="DY401" s="350"/>
      <c r="DZ401" s="350"/>
      <c r="EA401" s="350"/>
      <c r="EB401" s="350"/>
      <c r="EC401" s="350"/>
      <c r="ED401" s="350"/>
      <c r="EE401" s="350"/>
      <c r="EF401" s="350"/>
      <c r="EG401" s="350"/>
      <c r="EH401" s="350"/>
      <c r="EI401" s="350"/>
      <c r="EJ401" s="350"/>
      <c r="EK401" s="350"/>
      <c r="EL401" s="350"/>
      <c r="EM401" s="350"/>
      <c r="EN401" s="350"/>
      <c r="EP401" s="350"/>
      <c r="EQ401" s="350"/>
      <c r="ER401" s="350"/>
      <c r="ES401" s="350"/>
      <c r="ET401" s="350"/>
      <c r="EU401" s="350"/>
      <c r="EV401" s="350"/>
      <c r="EW401" s="350"/>
      <c r="EX401" s="350"/>
      <c r="EY401" s="350"/>
      <c r="EZ401" s="350"/>
      <c r="FA401" s="350"/>
      <c r="FB401" s="350"/>
      <c r="FC401" s="350"/>
      <c r="FD401" s="350"/>
      <c r="FE401" s="350"/>
      <c r="FG401" s="350"/>
      <c r="FH401" s="350"/>
      <c r="FI401" s="350"/>
      <c r="FJ401" s="350"/>
      <c r="FK401" s="350"/>
      <c r="FL401" s="350"/>
      <c r="FM401" s="350"/>
      <c r="FN401" s="350"/>
      <c r="FO401" s="350"/>
      <c r="FP401" s="350"/>
      <c r="FQ401" s="350"/>
      <c r="FR401" s="350"/>
      <c r="FS401" s="350"/>
      <c r="FT401" s="350"/>
      <c r="FU401" s="350"/>
      <c r="FV401" s="350"/>
      <c r="FX401" s="350"/>
      <c r="FY401" s="350"/>
      <c r="FZ401" s="350"/>
      <c r="GA401" s="350"/>
      <c r="GB401" s="350"/>
      <c r="GC401" s="350"/>
      <c r="GD401" s="350"/>
      <c r="GE401" s="350"/>
      <c r="GF401" s="350"/>
      <c r="GG401" s="350"/>
      <c r="GH401" s="350"/>
      <c r="GI401" s="350"/>
      <c r="GJ401" s="350"/>
      <c r="GK401" s="350"/>
      <c r="GL401" s="350"/>
      <c r="GM401" s="350"/>
      <c r="GO401" s="350"/>
      <c r="GP401" s="350"/>
      <c r="GQ401" s="350"/>
      <c r="GR401" s="350"/>
      <c r="GS401" s="350"/>
      <c r="GT401" s="350"/>
      <c r="GU401" s="350"/>
      <c r="GV401" s="350"/>
      <c r="GW401" s="350"/>
      <c r="GX401" s="350"/>
      <c r="GY401" s="350"/>
      <c r="GZ401" s="350"/>
      <c r="HA401" s="350"/>
      <c r="HB401" s="350"/>
      <c r="HC401" s="350"/>
      <c r="HD401" s="350"/>
      <c r="HF401" s="350"/>
      <c r="HG401" s="350"/>
      <c r="HH401" s="350"/>
      <c r="HI401" s="350"/>
      <c r="HJ401" s="350"/>
      <c r="HK401" s="350"/>
      <c r="HL401" s="350"/>
      <c r="HM401" s="350"/>
      <c r="HN401" s="350"/>
      <c r="HO401" s="350"/>
      <c r="HP401" s="350"/>
      <c r="HQ401" s="350"/>
      <c r="HR401" s="350"/>
      <c r="HS401" s="350"/>
      <c r="HT401" s="350"/>
      <c r="HU401" s="350"/>
      <c r="HW401" s="167"/>
      <c r="HX401" s="167"/>
      <c r="HY401" s="167"/>
      <c r="HZ401" s="219"/>
    </row>
    <row r="402" spans="1:234" s="346" customFormat="1">
      <c r="B402" s="354"/>
      <c r="C402" s="347"/>
      <c r="D402" s="347"/>
      <c r="G402" s="348"/>
      <c r="H402" s="349"/>
      <c r="I402" s="350"/>
      <c r="J402" s="350"/>
      <c r="K402" s="350"/>
      <c r="L402" s="350"/>
      <c r="M402" s="350"/>
      <c r="N402" s="350"/>
      <c r="O402" s="350"/>
      <c r="P402" s="350"/>
      <c r="Q402" s="350"/>
      <c r="R402" s="350"/>
      <c r="S402" s="350"/>
      <c r="T402" s="350"/>
      <c r="U402" s="350"/>
      <c r="V402" s="350"/>
      <c r="W402" s="350"/>
      <c r="Y402" s="350"/>
      <c r="Z402" s="350"/>
      <c r="AA402" s="350"/>
      <c r="AB402" s="350"/>
      <c r="AC402" s="350"/>
      <c r="AD402" s="350"/>
      <c r="AE402" s="350"/>
      <c r="AF402" s="350"/>
      <c r="AG402" s="350"/>
      <c r="AH402" s="350"/>
      <c r="AI402" s="350"/>
      <c r="AJ402" s="350"/>
      <c r="AK402" s="350"/>
      <c r="AL402" s="350"/>
      <c r="AM402" s="350"/>
      <c r="AN402" s="350"/>
      <c r="AP402" s="350"/>
      <c r="AQ402" s="350"/>
      <c r="AR402" s="350"/>
      <c r="AS402" s="350"/>
      <c r="AT402" s="350"/>
      <c r="AU402" s="350"/>
      <c r="AV402" s="350"/>
      <c r="AW402" s="350"/>
      <c r="AX402" s="350"/>
      <c r="AY402" s="350"/>
      <c r="AZ402" s="350"/>
      <c r="BA402" s="350"/>
      <c r="BB402" s="350"/>
      <c r="BC402" s="350"/>
      <c r="BD402" s="350"/>
      <c r="BE402" s="350"/>
      <c r="BG402" s="350"/>
      <c r="BI402" s="350"/>
      <c r="BJ402" s="350"/>
      <c r="BK402" s="350"/>
      <c r="BL402" s="350"/>
      <c r="BM402" s="350"/>
      <c r="BN402" s="350"/>
      <c r="BO402" s="350"/>
      <c r="BP402" s="350"/>
      <c r="BQ402" s="350"/>
      <c r="BR402" s="350"/>
      <c r="BS402" s="350"/>
      <c r="BT402" s="350"/>
      <c r="BU402" s="350"/>
      <c r="BV402" s="350"/>
      <c r="BW402" s="350"/>
      <c r="BX402" s="350"/>
      <c r="BZ402" s="350"/>
      <c r="CA402" s="350"/>
      <c r="CB402" s="350"/>
      <c r="CC402" s="350"/>
      <c r="CD402" s="350"/>
      <c r="CE402" s="350"/>
      <c r="CF402" s="350"/>
      <c r="CG402" s="350"/>
      <c r="CH402" s="350"/>
      <c r="CI402" s="350"/>
      <c r="CJ402" s="350"/>
      <c r="CK402" s="350"/>
      <c r="CL402" s="350"/>
      <c r="CM402" s="350"/>
      <c r="CN402" s="350"/>
      <c r="CO402" s="350"/>
      <c r="CQ402" s="350"/>
      <c r="CR402" s="350"/>
      <c r="CS402" s="350"/>
      <c r="CT402" s="350"/>
      <c r="CU402" s="350"/>
      <c r="CV402" s="350"/>
      <c r="CW402" s="350"/>
      <c r="CX402" s="350"/>
      <c r="CY402" s="350"/>
      <c r="CZ402" s="350"/>
      <c r="DA402" s="350"/>
      <c r="DB402" s="350"/>
      <c r="DC402" s="350"/>
      <c r="DD402" s="350"/>
      <c r="DE402" s="350"/>
      <c r="DF402" s="350"/>
      <c r="DH402" s="350"/>
      <c r="DI402" s="350"/>
      <c r="DJ402" s="350"/>
      <c r="DK402" s="350"/>
      <c r="DL402" s="350"/>
      <c r="DM402" s="350"/>
      <c r="DN402" s="350"/>
      <c r="DO402" s="350"/>
      <c r="DP402" s="350"/>
      <c r="DQ402" s="350"/>
      <c r="DR402" s="350"/>
      <c r="DS402" s="350"/>
      <c r="DT402" s="350"/>
      <c r="DU402" s="350"/>
      <c r="DV402" s="350"/>
      <c r="DW402" s="350"/>
      <c r="DY402" s="350"/>
      <c r="DZ402" s="350"/>
      <c r="EA402" s="350"/>
      <c r="EB402" s="350"/>
      <c r="EC402" s="350"/>
      <c r="ED402" s="350"/>
      <c r="EE402" s="350"/>
      <c r="EF402" s="350"/>
      <c r="EG402" s="350"/>
      <c r="EH402" s="350"/>
      <c r="EI402" s="350"/>
      <c r="EJ402" s="350"/>
      <c r="EK402" s="350"/>
      <c r="EL402" s="350"/>
      <c r="EM402" s="350"/>
      <c r="EN402" s="350"/>
      <c r="EP402" s="350"/>
      <c r="EQ402" s="350"/>
      <c r="ER402" s="350"/>
      <c r="ES402" s="350"/>
      <c r="ET402" s="350"/>
      <c r="EU402" s="350"/>
      <c r="EV402" s="350"/>
      <c r="EW402" s="350"/>
      <c r="EX402" s="350"/>
      <c r="EY402" s="350"/>
      <c r="EZ402" s="350"/>
      <c r="FA402" s="350"/>
      <c r="FB402" s="350"/>
      <c r="FC402" s="350"/>
      <c r="FD402" s="350"/>
      <c r="FE402" s="350"/>
      <c r="FG402" s="350"/>
      <c r="FH402" s="350"/>
      <c r="FI402" s="350"/>
      <c r="FJ402" s="350"/>
      <c r="FK402" s="350"/>
      <c r="FL402" s="350"/>
      <c r="FM402" s="350"/>
      <c r="FN402" s="350"/>
      <c r="FO402" s="350"/>
      <c r="FP402" s="350"/>
      <c r="FQ402" s="350"/>
      <c r="FR402" s="350"/>
      <c r="FS402" s="350"/>
      <c r="FT402" s="350"/>
      <c r="FU402" s="350"/>
      <c r="FV402" s="350"/>
      <c r="FX402" s="350"/>
      <c r="FY402" s="350"/>
      <c r="FZ402" s="350"/>
      <c r="GA402" s="350"/>
      <c r="GB402" s="350"/>
      <c r="GC402" s="350"/>
      <c r="GD402" s="350"/>
      <c r="GE402" s="350"/>
      <c r="GF402" s="350"/>
      <c r="GG402" s="350"/>
      <c r="GH402" s="350"/>
      <c r="GI402" s="350"/>
      <c r="GJ402" s="350"/>
      <c r="GK402" s="350"/>
      <c r="GL402" s="350"/>
      <c r="GM402" s="350"/>
      <c r="GO402" s="350"/>
      <c r="GP402" s="350"/>
      <c r="GQ402" s="350"/>
      <c r="GR402" s="350"/>
      <c r="GS402" s="350"/>
      <c r="GT402" s="350"/>
      <c r="GU402" s="350"/>
      <c r="GV402" s="350"/>
      <c r="GW402" s="350"/>
      <c r="GX402" s="350"/>
      <c r="GY402" s="350"/>
      <c r="GZ402" s="350"/>
      <c r="HA402" s="350"/>
      <c r="HB402" s="350"/>
      <c r="HC402" s="350"/>
      <c r="HD402" s="350"/>
      <c r="HF402" s="350"/>
      <c r="HG402" s="350"/>
      <c r="HH402" s="350"/>
      <c r="HI402" s="350"/>
      <c r="HJ402" s="350"/>
      <c r="HK402" s="350"/>
      <c r="HL402" s="350"/>
      <c r="HM402" s="350"/>
      <c r="HN402" s="350"/>
      <c r="HO402" s="350"/>
      <c r="HP402" s="350"/>
      <c r="HQ402" s="350"/>
      <c r="HR402" s="350"/>
      <c r="HS402" s="350"/>
      <c r="HT402" s="350"/>
      <c r="HU402" s="350"/>
      <c r="HW402" s="167"/>
      <c r="HX402" s="167"/>
      <c r="HY402" s="167"/>
      <c r="HZ402" s="219"/>
    </row>
    <row r="403" spans="1:234" s="346" customFormat="1">
      <c r="B403" s="416" t="s">
        <v>1118</v>
      </c>
      <c r="C403" s="347"/>
      <c r="D403" s="347"/>
      <c r="G403" s="348"/>
      <c r="H403" s="349"/>
      <c r="I403" s="350"/>
      <c r="J403" s="350"/>
      <c r="K403" s="350"/>
      <c r="L403" s="350"/>
      <c r="M403" s="350"/>
      <c r="N403" s="350"/>
      <c r="O403" s="350"/>
      <c r="P403" s="350"/>
      <c r="Q403" s="350"/>
      <c r="R403" s="350"/>
      <c r="S403" s="350"/>
      <c r="T403" s="350"/>
      <c r="U403" s="350"/>
      <c r="V403" s="350"/>
      <c r="W403" s="350"/>
      <c r="Y403" s="350"/>
      <c r="Z403" s="350"/>
      <c r="AA403" s="350"/>
      <c r="AB403" s="350"/>
      <c r="AC403" s="350"/>
      <c r="AD403" s="350"/>
      <c r="AE403" s="350"/>
      <c r="AF403" s="350"/>
      <c r="AG403" s="350"/>
      <c r="AH403" s="350"/>
      <c r="AI403" s="350"/>
      <c r="AJ403" s="350"/>
      <c r="AK403" s="350"/>
      <c r="AL403" s="350"/>
      <c r="AM403" s="350"/>
      <c r="AN403" s="350"/>
      <c r="AP403" s="350"/>
      <c r="AQ403" s="350"/>
      <c r="AR403" s="350"/>
      <c r="AS403" s="350"/>
      <c r="AT403" s="350"/>
      <c r="AU403" s="350"/>
      <c r="AV403" s="350"/>
      <c r="AW403" s="350"/>
      <c r="AX403" s="350"/>
      <c r="AY403" s="350"/>
      <c r="AZ403" s="350"/>
      <c r="BA403" s="350"/>
      <c r="BB403" s="350"/>
      <c r="BC403" s="350"/>
      <c r="BD403" s="350"/>
      <c r="BE403" s="350"/>
      <c r="BG403" s="350"/>
      <c r="BI403" s="350"/>
      <c r="BJ403" s="350"/>
      <c r="BK403" s="350"/>
      <c r="BL403" s="350"/>
      <c r="BM403" s="350"/>
      <c r="BN403" s="350"/>
      <c r="BO403" s="350"/>
      <c r="BP403" s="350"/>
      <c r="BQ403" s="350"/>
      <c r="BR403" s="350"/>
      <c r="BS403" s="350"/>
      <c r="BT403" s="350"/>
      <c r="BU403" s="350"/>
      <c r="BV403" s="350"/>
      <c r="BW403" s="350"/>
      <c r="BX403" s="350"/>
      <c r="BZ403" s="350"/>
      <c r="CA403" s="350"/>
      <c r="CB403" s="350"/>
      <c r="CC403" s="350"/>
      <c r="CD403" s="350"/>
      <c r="CE403" s="350"/>
      <c r="CF403" s="350"/>
      <c r="CG403" s="350"/>
      <c r="CH403" s="350"/>
      <c r="CI403" s="350"/>
      <c r="CJ403" s="350"/>
      <c r="CK403" s="350"/>
      <c r="CL403" s="350"/>
      <c r="CM403" s="350"/>
      <c r="CN403" s="350"/>
      <c r="CO403" s="350"/>
      <c r="CQ403" s="350"/>
      <c r="CR403" s="350"/>
      <c r="CS403" s="350"/>
      <c r="CT403" s="350"/>
      <c r="CU403" s="350"/>
      <c r="CV403" s="350"/>
      <c r="CW403" s="350"/>
      <c r="CX403" s="350"/>
      <c r="CY403" s="350"/>
      <c r="CZ403" s="350"/>
      <c r="DA403" s="350"/>
      <c r="DB403" s="350"/>
      <c r="DC403" s="350"/>
      <c r="DD403" s="350"/>
      <c r="DE403" s="350"/>
      <c r="DF403" s="350"/>
      <c r="DH403" s="350"/>
      <c r="DI403" s="350"/>
      <c r="DJ403" s="350"/>
      <c r="DK403" s="350"/>
      <c r="DL403" s="350"/>
      <c r="DM403" s="350"/>
      <c r="DN403" s="350"/>
      <c r="DO403" s="350"/>
      <c r="DP403" s="350"/>
      <c r="DQ403" s="350"/>
      <c r="DR403" s="350"/>
      <c r="DS403" s="350"/>
      <c r="DT403" s="350"/>
      <c r="DU403" s="350"/>
      <c r="DV403" s="350"/>
      <c r="DW403" s="350"/>
      <c r="DY403" s="350"/>
      <c r="DZ403" s="350"/>
      <c r="EA403" s="350"/>
      <c r="EB403" s="350"/>
      <c r="EC403" s="350"/>
      <c r="ED403" s="350"/>
      <c r="EE403" s="350"/>
      <c r="EF403" s="350"/>
      <c r="EG403" s="350"/>
      <c r="EH403" s="350"/>
      <c r="EI403" s="350"/>
      <c r="EJ403" s="350"/>
      <c r="EK403" s="350"/>
      <c r="EL403" s="350"/>
      <c r="EM403" s="350"/>
      <c r="EN403" s="350"/>
      <c r="EP403" s="350"/>
      <c r="EQ403" s="350"/>
      <c r="ER403" s="350"/>
      <c r="ES403" s="350"/>
      <c r="ET403" s="350"/>
      <c r="EU403" s="350"/>
      <c r="EV403" s="350"/>
      <c r="EW403" s="350"/>
      <c r="EX403" s="350"/>
      <c r="EY403" s="350"/>
      <c r="EZ403" s="350"/>
      <c r="FA403" s="350"/>
      <c r="FB403" s="350"/>
      <c r="FC403" s="350"/>
      <c r="FD403" s="350"/>
      <c r="FE403" s="350"/>
      <c r="FG403" s="350"/>
      <c r="FH403" s="350"/>
      <c r="FI403" s="350"/>
      <c r="FJ403" s="350"/>
      <c r="FK403" s="350"/>
      <c r="FL403" s="350"/>
      <c r="FM403" s="350"/>
      <c r="FN403" s="350"/>
      <c r="FO403" s="350"/>
      <c r="FP403" s="350"/>
      <c r="FQ403" s="350"/>
      <c r="FR403" s="350"/>
      <c r="FS403" s="350"/>
      <c r="FT403" s="350"/>
      <c r="FU403" s="350"/>
      <c r="FV403" s="350"/>
      <c r="FX403" s="350"/>
      <c r="FY403" s="350"/>
      <c r="FZ403" s="350"/>
      <c r="GA403" s="350"/>
      <c r="GB403" s="350"/>
      <c r="GC403" s="350"/>
      <c r="GD403" s="350"/>
      <c r="GE403" s="350"/>
      <c r="GF403" s="350"/>
      <c r="GG403" s="350"/>
      <c r="GH403" s="350"/>
      <c r="GI403" s="350"/>
      <c r="GJ403" s="350"/>
      <c r="GK403" s="350"/>
      <c r="GL403" s="350"/>
      <c r="GM403" s="350"/>
      <c r="GO403" s="350"/>
      <c r="GP403" s="350"/>
      <c r="GQ403" s="350"/>
      <c r="GR403" s="350"/>
      <c r="GS403" s="350"/>
      <c r="GT403" s="350"/>
      <c r="GU403" s="350"/>
      <c r="GV403" s="350"/>
      <c r="GW403" s="350"/>
      <c r="GX403" s="350"/>
      <c r="GY403" s="350"/>
      <c r="GZ403" s="350"/>
      <c r="HA403" s="350"/>
      <c r="HB403" s="350"/>
      <c r="HC403" s="350"/>
      <c r="HD403" s="350"/>
      <c r="HF403" s="350"/>
      <c r="HG403" s="350"/>
      <c r="HH403" s="350"/>
      <c r="HI403" s="350"/>
      <c r="HJ403" s="350"/>
      <c r="HK403" s="350"/>
      <c r="HL403" s="350"/>
      <c r="HM403" s="350"/>
      <c r="HN403" s="350"/>
      <c r="HO403" s="350"/>
      <c r="HP403" s="350"/>
      <c r="HQ403" s="350"/>
      <c r="HR403" s="350"/>
      <c r="HS403" s="350"/>
      <c r="HT403" s="350"/>
      <c r="HU403" s="350"/>
      <c r="HW403" s="167"/>
      <c r="HX403" s="167"/>
      <c r="HY403" s="167"/>
      <c r="HZ403" s="219"/>
    </row>
    <row r="404" spans="1:234" s="346" customFormat="1">
      <c r="B404" s="379" t="s">
        <v>1087</v>
      </c>
      <c r="C404" s="347"/>
      <c r="D404" s="347"/>
      <c r="G404" s="348"/>
      <c r="H404" s="349"/>
      <c r="I404" s="350"/>
      <c r="J404" s="350"/>
      <c r="K404" s="350"/>
      <c r="L404" s="350"/>
      <c r="M404" s="350"/>
      <c r="N404" s="350"/>
      <c r="O404" s="350"/>
      <c r="P404" s="350"/>
      <c r="Q404" s="350"/>
      <c r="R404" s="350"/>
      <c r="S404" s="350"/>
      <c r="T404" s="350"/>
      <c r="U404" s="350"/>
      <c r="V404" s="350"/>
      <c r="W404" s="350"/>
      <c r="Y404" s="350"/>
      <c r="Z404" s="350"/>
      <c r="AA404" s="350"/>
      <c r="AB404" s="350"/>
      <c r="AC404" s="350"/>
      <c r="AD404" s="350"/>
      <c r="AE404" s="350"/>
      <c r="AF404" s="350"/>
      <c r="AG404" s="350"/>
      <c r="AH404" s="350"/>
      <c r="AI404" s="350"/>
      <c r="AJ404" s="350"/>
      <c r="AK404" s="350"/>
      <c r="AL404" s="350"/>
      <c r="AM404" s="350"/>
      <c r="AN404" s="350"/>
      <c r="AP404" s="350"/>
      <c r="AQ404" s="350"/>
      <c r="AR404" s="350"/>
      <c r="AS404" s="350"/>
      <c r="AT404" s="350"/>
      <c r="AU404" s="350"/>
      <c r="AV404" s="350"/>
      <c r="AW404" s="350"/>
      <c r="AX404" s="350"/>
      <c r="AY404" s="350"/>
      <c r="AZ404" s="350"/>
      <c r="BA404" s="350"/>
      <c r="BB404" s="350"/>
      <c r="BC404" s="350"/>
      <c r="BD404" s="350"/>
      <c r="BE404" s="350"/>
      <c r="BG404" s="350"/>
      <c r="BI404" s="350"/>
      <c r="BJ404" s="350"/>
      <c r="BK404" s="350"/>
      <c r="BL404" s="350"/>
      <c r="BM404" s="350"/>
      <c r="BN404" s="350"/>
      <c r="BO404" s="350"/>
      <c r="BP404" s="350"/>
      <c r="BQ404" s="350"/>
      <c r="BR404" s="350"/>
      <c r="BS404" s="350"/>
      <c r="BT404" s="350"/>
      <c r="BU404" s="350"/>
      <c r="BV404" s="350"/>
      <c r="BW404" s="350"/>
      <c r="BX404" s="350"/>
      <c r="BZ404" s="350"/>
      <c r="CA404" s="350"/>
      <c r="CB404" s="350"/>
      <c r="CC404" s="350"/>
      <c r="CD404" s="350"/>
      <c r="CE404" s="350"/>
      <c r="CF404" s="350"/>
      <c r="CG404" s="350"/>
      <c r="CH404" s="350"/>
      <c r="CI404" s="350"/>
      <c r="CJ404" s="350"/>
      <c r="CK404" s="350"/>
      <c r="CL404" s="350"/>
      <c r="CM404" s="350"/>
      <c r="CN404" s="350"/>
      <c r="CO404" s="350"/>
      <c r="CQ404" s="350"/>
      <c r="CR404" s="350"/>
      <c r="CS404" s="350"/>
      <c r="CT404" s="350"/>
      <c r="CU404" s="350"/>
      <c r="CV404" s="350"/>
      <c r="CW404" s="350"/>
      <c r="CX404" s="350"/>
      <c r="CY404" s="350"/>
      <c r="CZ404" s="350"/>
      <c r="DA404" s="350"/>
      <c r="DB404" s="350"/>
      <c r="DC404" s="350"/>
      <c r="DD404" s="350"/>
      <c r="DE404" s="350"/>
      <c r="DF404" s="350"/>
      <c r="DH404" s="350"/>
      <c r="DI404" s="350"/>
      <c r="DJ404" s="350"/>
      <c r="DK404" s="350"/>
      <c r="DL404" s="350"/>
      <c r="DM404" s="350"/>
      <c r="DN404" s="350"/>
      <c r="DO404" s="350"/>
      <c r="DP404" s="350"/>
      <c r="DQ404" s="350"/>
      <c r="DR404" s="350"/>
      <c r="DS404" s="350"/>
      <c r="DT404" s="350"/>
      <c r="DU404" s="350"/>
      <c r="DV404" s="350"/>
      <c r="DW404" s="350"/>
      <c r="DY404" s="350"/>
      <c r="DZ404" s="350"/>
      <c r="EA404" s="350"/>
      <c r="EB404" s="350"/>
      <c r="EC404" s="350"/>
      <c r="ED404" s="350"/>
      <c r="EE404" s="350"/>
      <c r="EF404" s="350"/>
      <c r="EG404" s="350"/>
      <c r="EH404" s="350"/>
      <c r="EI404" s="350"/>
      <c r="EJ404" s="350"/>
      <c r="EK404" s="350"/>
      <c r="EL404" s="350"/>
      <c r="EM404" s="350"/>
      <c r="EN404" s="350"/>
      <c r="EP404" s="350"/>
      <c r="EQ404" s="350"/>
      <c r="ER404" s="350"/>
      <c r="ES404" s="350"/>
      <c r="ET404" s="350"/>
      <c r="EU404" s="350"/>
      <c r="EV404" s="350"/>
      <c r="EW404" s="350"/>
      <c r="EX404" s="350"/>
      <c r="EY404" s="350"/>
      <c r="EZ404" s="350"/>
      <c r="FA404" s="350"/>
      <c r="FB404" s="350"/>
      <c r="FC404" s="350"/>
      <c r="FD404" s="350"/>
      <c r="FE404" s="350"/>
      <c r="FG404" s="350"/>
      <c r="FH404" s="350"/>
      <c r="FI404" s="350"/>
      <c r="FJ404" s="350"/>
      <c r="FK404" s="350"/>
      <c r="FL404" s="350"/>
      <c r="FM404" s="350"/>
      <c r="FN404" s="350"/>
      <c r="FO404" s="350"/>
      <c r="FP404" s="350"/>
      <c r="FQ404" s="350"/>
      <c r="FR404" s="350"/>
      <c r="FS404" s="350"/>
      <c r="FT404" s="350"/>
      <c r="FU404" s="350"/>
      <c r="FV404" s="350"/>
      <c r="FX404" s="350"/>
      <c r="FY404" s="350"/>
      <c r="FZ404" s="350"/>
      <c r="GA404" s="350"/>
      <c r="GB404" s="350"/>
      <c r="GC404" s="350"/>
      <c r="GD404" s="350"/>
      <c r="GE404" s="350"/>
      <c r="GF404" s="350"/>
      <c r="GG404" s="350"/>
      <c r="GH404" s="350"/>
      <c r="GI404" s="350"/>
      <c r="GJ404" s="350"/>
      <c r="GK404" s="350"/>
      <c r="GL404" s="350"/>
      <c r="GM404" s="350"/>
      <c r="GO404" s="350"/>
      <c r="GP404" s="350"/>
      <c r="GQ404" s="350"/>
      <c r="GR404" s="350"/>
      <c r="GS404" s="350"/>
      <c r="GT404" s="350"/>
      <c r="GU404" s="350"/>
      <c r="GV404" s="350"/>
      <c r="GW404" s="350"/>
      <c r="GX404" s="350"/>
      <c r="GY404" s="350"/>
      <c r="GZ404" s="350"/>
      <c r="HA404" s="350"/>
      <c r="HB404" s="350"/>
      <c r="HC404" s="350"/>
      <c r="HD404" s="350"/>
      <c r="HF404" s="350"/>
      <c r="HG404" s="350"/>
      <c r="HH404" s="350"/>
      <c r="HI404" s="350"/>
      <c r="HJ404" s="350"/>
      <c r="HK404" s="350"/>
      <c r="HL404" s="350"/>
      <c r="HM404" s="350"/>
      <c r="HN404" s="350"/>
      <c r="HO404" s="350"/>
      <c r="HP404" s="350"/>
      <c r="HQ404" s="350"/>
      <c r="HR404" s="350"/>
      <c r="HS404" s="350"/>
      <c r="HT404" s="350"/>
      <c r="HU404" s="350"/>
      <c r="HW404" s="167"/>
      <c r="HX404" s="167"/>
      <c r="HY404" s="167"/>
      <c r="HZ404" s="605"/>
    </row>
    <row r="405" spans="1:234" s="346" customFormat="1">
      <c r="A405" s="356" t="s">
        <v>0</v>
      </c>
      <c r="B405" s="355" t="str">
        <f>INDEX('Ref1'!R:R,MATCH(A405,'Ref1'!Q:Q,0))</f>
        <v>Shire districts</v>
      </c>
      <c r="C405" s="347"/>
      <c r="D405" s="347"/>
      <c r="G405" s="353">
        <f t="shared" ref="G405:P415" si="1334">SUMIF($C:$C,$A405,G:G)</f>
        <v>0</v>
      </c>
      <c r="H405" s="362">
        <f t="shared" si="1334"/>
        <v>0</v>
      </c>
      <c r="I405" s="351">
        <f t="shared" si="1334"/>
        <v>0</v>
      </c>
      <c r="J405" s="351">
        <f t="shared" si="1334"/>
        <v>0</v>
      </c>
      <c r="K405" s="351">
        <f t="shared" si="1334"/>
        <v>0</v>
      </c>
      <c r="L405" s="351">
        <f t="shared" si="1334"/>
        <v>0</v>
      </c>
      <c r="M405" s="351">
        <f t="shared" si="1334"/>
        <v>0</v>
      </c>
      <c r="N405" s="351">
        <f t="shared" si="1334"/>
        <v>0</v>
      </c>
      <c r="O405" s="351">
        <f t="shared" si="1334"/>
        <v>0</v>
      </c>
      <c r="P405" s="351">
        <f t="shared" si="1334"/>
        <v>0</v>
      </c>
      <c r="Q405" s="351">
        <f t="shared" ref="Q405:W415" si="1335">SUMIF($C:$C,$A405,Q:Q)</f>
        <v>0</v>
      </c>
      <c r="R405" s="351">
        <f t="shared" si="1335"/>
        <v>0</v>
      </c>
      <c r="S405" s="351">
        <f t="shared" si="1335"/>
        <v>0</v>
      </c>
      <c r="T405" s="351">
        <f t="shared" si="1335"/>
        <v>0</v>
      </c>
      <c r="U405" s="351">
        <f t="shared" si="1335"/>
        <v>0</v>
      </c>
      <c r="V405" s="351">
        <f t="shared" si="1335"/>
        <v>0</v>
      </c>
      <c r="W405" s="351">
        <f t="shared" si="1335"/>
        <v>0</v>
      </c>
      <c r="Y405" s="376" t="e">
        <f t="shared" ref="Y405:AN415" ca="1" si="1336">SUMIF($C:$C,$A405,Y:Y)</f>
        <v>#REF!</v>
      </c>
      <c r="Z405" s="376" t="e">
        <f t="shared" ca="1" si="1336"/>
        <v>#REF!</v>
      </c>
      <c r="AA405" s="376" t="e">
        <f t="shared" ca="1" si="1336"/>
        <v>#REF!</v>
      </c>
      <c r="AB405" s="376" t="e">
        <f t="shared" ca="1" si="1336"/>
        <v>#REF!</v>
      </c>
      <c r="AC405" s="376" t="e">
        <f t="shared" ca="1" si="1336"/>
        <v>#REF!</v>
      </c>
      <c r="AD405" s="376" t="e">
        <f t="shared" ca="1" si="1336"/>
        <v>#REF!</v>
      </c>
      <c r="AE405" s="376" t="e">
        <f t="shared" ca="1" si="1336"/>
        <v>#REF!</v>
      </c>
      <c r="AF405" s="376" t="e">
        <f t="shared" ca="1" si="1336"/>
        <v>#REF!</v>
      </c>
      <c r="AG405" s="376" t="e">
        <f t="shared" ca="1" si="1336"/>
        <v>#REF!</v>
      </c>
      <c r="AH405" s="376" t="e">
        <f t="shared" ca="1" si="1336"/>
        <v>#REF!</v>
      </c>
      <c r="AI405" s="376" t="e">
        <f t="shared" ca="1" si="1336"/>
        <v>#REF!</v>
      </c>
      <c r="AJ405" s="376" t="e">
        <f t="shared" ca="1" si="1336"/>
        <v>#REF!</v>
      </c>
      <c r="AK405" s="376" t="e">
        <f t="shared" ca="1" si="1336"/>
        <v>#REF!</v>
      </c>
      <c r="AL405" s="376" t="e">
        <f t="shared" ca="1" si="1336"/>
        <v>#REF!</v>
      </c>
      <c r="AM405" s="376" t="e">
        <f t="shared" ca="1" si="1336"/>
        <v>#REF!</v>
      </c>
      <c r="AN405" s="376" t="e">
        <f t="shared" ca="1" si="1336"/>
        <v>#REF!</v>
      </c>
      <c r="AP405" s="351" t="e">
        <f t="shared" ref="AP405:BE415" ca="1" si="1337">SUMIF($C:$C,$A405,AP:AP)</f>
        <v>#REF!</v>
      </c>
      <c r="AQ405" s="351" t="e">
        <f t="shared" ca="1" si="1337"/>
        <v>#REF!</v>
      </c>
      <c r="AR405" s="351" t="e">
        <f t="shared" ca="1" si="1337"/>
        <v>#REF!</v>
      </c>
      <c r="AS405" s="351" t="e">
        <f t="shared" ca="1" si="1337"/>
        <v>#REF!</v>
      </c>
      <c r="AT405" s="351" t="e">
        <f t="shared" ca="1" si="1337"/>
        <v>#REF!</v>
      </c>
      <c r="AU405" s="351" t="e">
        <f t="shared" ca="1" si="1337"/>
        <v>#REF!</v>
      </c>
      <c r="AV405" s="351" t="e">
        <f t="shared" ca="1" si="1337"/>
        <v>#REF!</v>
      </c>
      <c r="AW405" s="351" t="e">
        <f t="shared" ca="1" si="1337"/>
        <v>#REF!</v>
      </c>
      <c r="AX405" s="351" t="e">
        <f t="shared" ca="1" si="1337"/>
        <v>#REF!</v>
      </c>
      <c r="AY405" s="351" t="e">
        <f t="shared" ca="1" si="1337"/>
        <v>#REF!</v>
      </c>
      <c r="AZ405" s="351" t="e">
        <f t="shared" ca="1" si="1337"/>
        <v>#REF!</v>
      </c>
      <c r="BA405" s="351" t="e">
        <f t="shared" ca="1" si="1337"/>
        <v>#REF!</v>
      </c>
      <c r="BB405" s="351" t="e">
        <f t="shared" ca="1" si="1337"/>
        <v>#REF!</v>
      </c>
      <c r="BC405" s="351" t="e">
        <f t="shared" ca="1" si="1337"/>
        <v>#REF!</v>
      </c>
      <c r="BD405" s="351" t="e">
        <f t="shared" ca="1" si="1337"/>
        <v>#REF!</v>
      </c>
      <c r="BE405" s="351" t="e">
        <f t="shared" ca="1" si="1337"/>
        <v>#REF!</v>
      </c>
      <c r="BG405" s="376">
        <f t="shared" ref="BG405:BG415" si="1338">SUMIF($C:$C,$A405,BG:BG)</f>
        <v>4.5950719443892986E-2</v>
      </c>
      <c r="BI405" s="351">
        <f t="shared" ref="BI405:BX415" si="1339">SUMIF($C:$C,$A405,BI:BI)</f>
        <v>0</v>
      </c>
      <c r="BJ405" s="351">
        <f t="shared" si="1339"/>
        <v>0</v>
      </c>
      <c r="BK405" s="351">
        <f t="shared" si="1339"/>
        <v>0</v>
      </c>
      <c r="BL405" s="351">
        <f t="shared" si="1339"/>
        <v>0</v>
      </c>
      <c r="BM405" s="351">
        <f t="shared" si="1339"/>
        <v>0</v>
      </c>
      <c r="BN405" s="351">
        <f t="shared" si="1339"/>
        <v>0</v>
      </c>
      <c r="BO405" s="351">
        <f t="shared" si="1339"/>
        <v>0</v>
      </c>
      <c r="BP405" s="351">
        <f t="shared" si="1339"/>
        <v>0</v>
      </c>
      <c r="BQ405" s="351">
        <f t="shared" si="1339"/>
        <v>0</v>
      </c>
      <c r="BR405" s="351">
        <f t="shared" si="1339"/>
        <v>0</v>
      </c>
      <c r="BS405" s="351">
        <f t="shared" si="1339"/>
        <v>0</v>
      </c>
      <c r="BT405" s="351">
        <f t="shared" si="1339"/>
        <v>0</v>
      </c>
      <c r="BU405" s="351">
        <f t="shared" si="1339"/>
        <v>0</v>
      </c>
      <c r="BV405" s="351">
        <f t="shared" si="1339"/>
        <v>0</v>
      </c>
      <c r="BW405" s="351">
        <f t="shared" si="1339"/>
        <v>0</v>
      </c>
      <c r="BX405" s="351">
        <f t="shared" si="1339"/>
        <v>0</v>
      </c>
      <c r="BZ405" s="351" t="e">
        <f t="shared" ref="BZ405:CO415" ca="1" si="1340">SUMIF($C:$C,$A405,BZ:BZ)</f>
        <v>#REF!</v>
      </c>
      <c r="CA405" s="351" t="e">
        <f t="shared" ca="1" si="1340"/>
        <v>#REF!</v>
      </c>
      <c r="CB405" s="351" t="e">
        <f t="shared" ca="1" si="1340"/>
        <v>#REF!</v>
      </c>
      <c r="CC405" s="351" t="e">
        <f t="shared" ca="1" si="1340"/>
        <v>#REF!</v>
      </c>
      <c r="CD405" s="351" t="e">
        <f t="shared" ca="1" si="1340"/>
        <v>#REF!</v>
      </c>
      <c r="CE405" s="351" t="e">
        <f t="shared" ca="1" si="1340"/>
        <v>#REF!</v>
      </c>
      <c r="CF405" s="351" t="e">
        <f t="shared" ca="1" si="1340"/>
        <v>#REF!</v>
      </c>
      <c r="CG405" s="351" t="e">
        <f t="shared" ca="1" si="1340"/>
        <v>#REF!</v>
      </c>
      <c r="CH405" s="351" t="e">
        <f t="shared" ca="1" si="1340"/>
        <v>#REF!</v>
      </c>
      <c r="CI405" s="351" t="e">
        <f t="shared" ca="1" si="1340"/>
        <v>#REF!</v>
      </c>
      <c r="CJ405" s="351" t="e">
        <f t="shared" ca="1" si="1340"/>
        <v>#REF!</v>
      </c>
      <c r="CK405" s="351" t="e">
        <f t="shared" ca="1" si="1340"/>
        <v>#REF!</v>
      </c>
      <c r="CL405" s="351" t="e">
        <f t="shared" ca="1" si="1340"/>
        <v>#REF!</v>
      </c>
      <c r="CM405" s="351" t="e">
        <f t="shared" ca="1" si="1340"/>
        <v>#REF!</v>
      </c>
      <c r="CN405" s="351" t="e">
        <f t="shared" ca="1" si="1340"/>
        <v>#REF!</v>
      </c>
      <c r="CO405" s="351" t="e">
        <f t="shared" ca="1" si="1340"/>
        <v>#REF!</v>
      </c>
      <c r="CQ405" s="351" t="e">
        <f t="shared" ref="CQ405:DF415" ca="1" si="1341">SUMIF($C:$C,$A405,CQ:CQ)</f>
        <v>#REF!</v>
      </c>
      <c r="CR405" s="351" t="e">
        <f t="shared" ca="1" si="1341"/>
        <v>#REF!</v>
      </c>
      <c r="CS405" s="351" t="e">
        <f t="shared" ca="1" si="1341"/>
        <v>#REF!</v>
      </c>
      <c r="CT405" s="351" t="e">
        <f t="shared" ca="1" si="1341"/>
        <v>#REF!</v>
      </c>
      <c r="CU405" s="351" t="e">
        <f t="shared" ca="1" si="1341"/>
        <v>#REF!</v>
      </c>
      <c r="CV405" s="351" t="e">
        <f t="shared" ca="1" si="1341"/>
        <v>#REF!</v>
      </c>
      <c r="CW405" s="351" t="e">
        <f t="shared" ca="1" si="1341"/>
        <v>#REF!</v>
      </c>
      <c r="CX405" s="351" t="e">
        <f t="shared" ca="1" si="1341"/>
        <v>#REF!</v>
      </c>
      <c r="CY405" s="351" t="e">
        <f t="shared" ca="1" si="1341"/>
        <v>#REF!</v>
      </c>
      <c r="CZ405" s="351" t="e">
        <f t="shared" ca="1" si="1341"/>
        <v>#REF!</v>
      </c>
      <c r="DA405" s="351" t="e">
        <f t="shared" ca="1" si="1341"/>
        <v>#REF!</v>
      </c>
      <c r="DB405" s="351" t="e">
        <f t="shared" ca="1" si="1341"/>
        <v>#REF!</v>
      </c>
      <c r="DC405" s="351" t="e">
        <f t="shared" ca="1" si="1341"/>
        <v>#REF!</v>
      </c>
      <c r="DD405" s="351" t="e">
        <f t="shared" ca="1" si="1341"/>
        <v>#REF!</v>
      </c>
      <c r="DE405" s="351" t="e">
        <f t="shared" ca="1" si="1341"/>
        <v>#REF!</v>
      </c>
      <c r="DF405" s="351" t="e">
        <f t="shared" ca="1" si="1341"/>
        <v>#REF!</v>
      </c>
      <c r="DH405" s="351">
        <f t="shared" ref="DH405:DW415" si="1342">SUMIF($C:$C,$A405,DH:DH)</f>
        <v>0</v>
      </c>
      <c r="DI405" s="351">
        <f t="shared" si="1342"/>
        <v>0</v>
      </c>
      <c r="DJ405" s="351">
        <f t="shared" si="1342"/>
        <v>0</v>
      </c>
      <c r="DK405" s="351">
        <f t="shared" si="1342"/>
        <v>0</v>
      </c>
      <c r="DL405" s="351">
        <f t="shared" si="1342"/>
        <v>0</v>
      </c>
      <c r="DM405" s="351">
        <f t="shared" si="1342"/>
        <v>0</v>
      </c>
      <c r="DN405" s="351">
        <f t="shared" si="1342"/>
        <v>0</v>
      </c>
      <c r="DO405" s="351">
        <f t="shared" si="1342"/>
        <v>0</v>
      </c>
      <c r="DP405" s="351">
        <f t="shared" si="1342"/>
        <v>0</v>
      </c>
      <c r="DQ405" s="351">
        <f t="shared" si="1342"/>
        <v>0</v>
      </c>
      <c r="DR405" s="351">
        <f t="shared" si="1342"/>
        <v>0</v>
      </c>
      <c r="DS405" s="351">
        <f t="shared" si="1342"/>
        <v>0</v>
      </c>
      <c r="DT405" s="351">
        <f t="shared" si="1342"/>
        <v>0</v>
      </c>
      <c r="DU405" s="351">
        <f t="shared" si="1342"/>
        <v>0</v>
      </c>
      <c r="DV405" s="351">
        <f t="shared" si="1342"/>
        <v>0</v>
      </c>
      <c r="DW405" s="351">
        <f t="shared" si="1342"/>
        <v>0</v>
      </c>
      <c r="DY405" s="351" t="e">
        <f t="shared" ref="DY405:EN415" ca="1" si="1343">SUMIF($C:$C,$A405,DY:DY)</f>
        <v>#REF!</v>
      </c>
      <c r="DZ405" s="351" t="e">
        <f t="shared" ca="1" si="1343"/>
        <v>#REF!</v>
      </c>
      <c r="EA405" s="351" t="e">
        <f t="shared" ca="1" si="1343"/>
        <v>#REF!</v>
      </c>
      <c r="EB405" s="351" t="e">
        <f t="shared" ca="1" si="1343"/>
        <v>#REF!</v>
      </c>
      <c r="EC405" s="351" t="e">
        <f t="shared" ca="1" si="1343"/>
        <v>#REF!</v>
      </c>
      <c r="ED405" s="351" t="e">
        <f t="shared" ca="1" si="1343"/>
        <v>#REF!</v>
      </c>
      <c r="EE405" s="351" t="e">
        <f t="shared" ca="1" si="1343"/>
        <v>#REF!</v>
      </c>
      <c r="EF405" s="351" t="e">
        <f t="shared" ca="1" si="1343"/>
        <v>#REF!</v>
      </c>
      <c r="EG405" s="351" t="e">
        <f t="shared" ca="1" si="1343"/>
        <v>#REF!</v>
      </c>
      <c r="EH405" s="351" t="e">
        <f t="shared" ca="1" si="1343"/>
        <v>#REF!</v>
      </c>
      <c r="EI405" s="351" t="e">
        <f t="shared" ca="1" si="1343"/>
        <v>#REF!</v>
      </c>
      <c r="EJ405" s="351" t="e">
        <f t="shared" ca="1" si="1343"/>
        <v>#REF!</v>
      </c>
      <c r="EK405" s="351" t="e">
        <f t="shared" ca="1" si="1343"/>
        <v>#REF!</v>
      </c>
      <c r="EL405" s="351" t="e">
        <f t="shared" ca="1" si="1343"/>
        <v>#REF!</v>
      </c>
      <c r="EM405" s="351" t="e">
        <f t="shared" ca="1" si="1343"/>
        <v>#REF!</v>
      </c>
      <c r="EN405" s="351" t="e">
        <f t="shared" ca="1" si="1343"/>
        <v>#REF!</v>
      </c>
      <c r="EP405" s="351">
        <f t="shared" ref="EP405:FE415" si="1344">SUMIF($C:$C,$A405,EP:EP)</f>
        <v>0</v>
      </c>
      <c r="EQ405" s="351">
        <f t="shared" si="1344"/>
        <v>0</v>
      </c>
      <c r="ER405" s="351">
        <f t="shared" si="1344"/>
        <v>0</v>
      </c>
      <c r="ES405" s="351">
        <f t="shared" si="1344"/>
        <v>0</v>
      </c>
      <c r="ET405" s="351">
        <f t="shared" si="1344"/>
        <v>0</v>
      </c>
      <c r="EU405" s="351">
        <f t="shared" si="1344"/>
        <v>0</v>
      </c>
      <c r="EV405" s="351">
        <f t="shared" si="1344"/>
        <v>0</v>
      </c>
      <c r="EW405" s="351">
        <f t="shared" si="1344"/>
        <v>0</v>
      </c>
      <c r="EX405" s="351">
        <f t="shared" si="1344"/>
        <v>0</v>
      </c>
      <c r="EY405" s="351">
        <f t="shared" si="1344"/>
        <v>0</v>
      </c>
      <c r="EZ405" s="351">
        <f t="shared" si="1344"/>
        <v>0</v>
      </c>
      <c r="FA405" s="351">
        <f t="shared" si="1344"/>
        <v>0</v>
      </c>
      <c r="FB405" s="351">
        <f t="shared" si="1344"/>
        <v>0</v>
      </c>
      <c r="FC405" s="351">
        <f t="shared" si="1344"/>
        <v>0</v>
      </c>
      <c r="FD405" s="351">
        <f t="shared" si="1344"/>
        <v>0</v>
      </c>
      <c r="FE405" s="351">
        <f t="shared" si="1344"/>
        <v>0</v>
      </c>
      <c r="FG405" s="350"/>
      <c r="FH405" s="350"/>
      <c r="FI405" s="350"/>
      <c r="FJ405" s="350"/>
      <c r="FK405" s="350"/>
      <c r="FL405" s="350"/>
      <c r="FM405" s="350"/>
      <c r="FN405" s="350"/>
      <c r="FO405" s="350"/>
      <c r="FP405" s="350"/>
      <c r="FQ405" s="350"/>
      <c r="FR405" s="350"/>
      <c r="FS405" s="350"/>
      <c r="FT405" s="350"/>
      <c r="FU405" s="350"/>
      <c r="FV405" s="350"/>
      <c r="FX405" s="351">
        <f t="shared" ref="FX405:GM415" si="1345">SUMIF($C:$C,$A405,FX:FX)</f>
        <v>0</v>
      </c>
      <c r="FY405" s="351">
        <f t="shared" si="1345"/>
        <v>0</v>
      </c>
      <c r="FZ405" s="351">
        <f t="shared" si="1345"/>
        <v>0</v>
      </c>
      <c r="GA405" s="351">
        <f t="shared" si="1345"/>
        <v>0</v>
      </c>
      <c r="GB405" s="351">
        <f t="shared" si="1345"/>
        <v>0</v>
      </c>
      <c r="GC405" s="351">
        <f t="shared" si="1345"/>
        <v>0</v>
      </c>
      <c r="GD405" s="351">
        <f t="shared" si="1345"/>
        <v>0</v>
      </c>
      <c r="GE405" s="351">
        <f t="shared" si="1345"/>
        <v>0</v>
      </c>
      <c r="GF405" s="351">
        <f t="shared" si="1345"/>
        <v>0</v>
      </c>
      <c r="GG405" s="351">
        <f t="shared" si="1345"/>
        <v>0</v>
      </c>
      <c r="GH405" s="351">
        <f t="shared" si="1345"/>
        <v>0</v>
      </c>
      <c r="GI405" s="351">
        <f t="shared" si="1345"/>
        <v>0</v>
      </c>
      <c r="GJ405" s="351">
        <f t="shared" si="1345"/>
        <v>0</v>
      </c>
      <c r="GK405" s="351">
        <f t="shared" si="1345"/>
        <v>0</v>
      </c>
      <c r="GL405" s="351">
        <f t="shared" si="1345"/>
        <v>0</v>
      </c>
      <c r="GM405" s="351">
        <f t="shared" si="1345"/>
        <v>0</v>
      </c>
      <c r="GO405" s="351" t="e">
        <f t="shared" ref="GO405:HD415" ca="1" si="1346">SUMIF($C:$C,$A405,GO:GO)</f>
        <v>#REF!</v>
      </c>
      <c r="GP405" s="351" t="e">
        <f t="shared" ca="1" si="1346"/>
        <v>#REF!</v>
      </c>
      <c r="GQ405" s="351" t="e">
        <f t="shared" ca="1" si="1346"/>
        <v>#REF!</v>
      </c>
      <c r="GR405" s="351" t="e">
        <f t="shared" ca="1" si="1346"/>
        <v>#REF!</v>
      </c>
      <c r="GS405" s="351" t="e">
        <f t="shared" ca="1" si="1346"/>
        <v>#REF!</v>
      </c>
      <c r="GT405" s="351" t="e">
        <f t="shared" ca="1" si="1346"/>
        <v>#REF!</v>
      </c>
      <c r="GU405" s="351" t="e">
        <f t="shared" ca="1" si="1346"/>
        <v>#REF!</v>
      </c>
      <c r="GV405" s="351" t="e">
        <f t="shared" ca="1" si="1346"/>
        <v>#REF!</v>
      </c>
      <c r="GW405" s="351" t="e">
        <f t="shared" ca="1" si="1346"/>
        <v>#REF!</v>
      </c>
      <c r="GX405" s="351" t="e">
        <f t="shared" ca="1" si="1346"/>
        <v>#REF!</v>
      </c>
      <c r="GY405" s="351" t="e">
        <f t="shared" ca="1" si="1346"/>
        <v>#REF!</v>
      </c>
      <c r="GZ405" s="351" t="e">
        <f t="shared" ca="1" si="1346"/>
        <v>#REF!</v>
      </c>
      <c r="HA405" s="351" t="e">
        <f t="shared" ca="1" si="1346"/>
        <v>#REF!</v>
      </c>
      <c r="HB405" s="351" t="e">
        <f t="shared" ca="1" si="1346"/>
        <v>#REF!</v>
      </c>
      <c r="HC405" s="351" t="e">
        <f t="shared" ca="1" si="1346"/>
        <v>#REF!</v>
      </c>
      <c r="HD405" s="351" t="e">
        <f t="shared" ca="1" si="1346"/>
        <v>#REF!</v>
      </c>
      <c r="HF405" s="351" t="e">
        <f t="shared" ref="HF405:HU415" ca="1" si="1347">SUMIF($C:$C,$A405,HF:HF)</f>
        <v>#REF!</v>
      </c>
      <c r="HG405" s="351" t="e">
        <f t="shared" ca="1" si="1347"/>
        <v>#REF!</v>
      </c>
      <c r="HH405" s="351" t="e">
        <f t="shared" ca="1" si="1347"/>
        <v>#REF!</v>
      </c>
      <c r="HI405" s="351" t="e">
        <f t="shared" ca="1" si="1347"/>
        <v>#REF!</v>
      </c>
      <c r="HJ405" s="351" t="e">
        <f t="shared" ca="1" si="1347"/>
        <v>#REF!</v>
      </c>
      <c r="HK405" s="351" t="e">
        <f t="shared" ca="1" si="1347"/>
        <v>#REF!</v>
      </c>
      <c r="HL405" s="351" t="e">
        <f t="shared" ca="1" si="1347"/>
        <v>#REF!</v>
      </c>
      <c r="HM405" s="351" t="e">
        <f t="shared" ca="1" si="1347"/>
        <v>#REF!</v>
      </c>
      <c r="HN405" s="351" t="e">
        <f t="shared" ca="1" si="1347"/>
        <v>#REF!</v>
      </c>
      <c r="HO405" s="351" t="e">
        <f t="shared" ca="1" si="1347"/>
        <v>#REF!</v>
      </c>
      <c r="HP405" s="351" t="e">
        <f t="shared" ca="1" si="1347"/>
        <v>#REF!</v>
      </c>
      <c r="HQ405" s="351" t="e">
        <f t="shared" ca="1" si="1347"/>
        <v>#REF!</v>
      </c>
      <c r="HR405" s="351" t="e">
        <f t="shared" ca="1" si="1347"/>
        <v>#REF!</v>
      </c>
      <c r="HS405" s="351" t="e">
        <f t="shared" ca="1" si="1347"/>
        <v>#REF!</v>
      </c>
      <c r="HT405" s="351" t="e">
        <f t="shared" ca="1" si="1347"/>
        <v>#REF!</v>
      </c>
      <c r="HU405" s="351" t="e">
        <f t="shared" ca="1" si="1347"/>
        <v>#REF!</v>
      </c>
      <c r="HW405" s="167" t="e">
        <f t="shared" ref="HW405:HW415" ca="1" si="1348">HF405+NPV($C$4,$HG405:$HU405)</f>
        <v>#REF!</v>
      </c>
      <c r="HX405" s="167">
        <f t="shared" ref="HX405:HX415" si="1349">BI405+NPV($C$4,BJ405:BX405)</f>
        <v>0</v>
      </c>
      <c r="HY405" s="167" t="e">
        <f t="shared" ref="HY405:HY415" ca="1" si="1350">HW405-HX405</f>
        <v>#REF!</v>
      </c>
      <c r="HZ405" s="219" t="e">
        <f t="shared" ref="HZ405:HZ415" ca="1" si="1351">HY405/HX405</f>
        <v>#REF!</v>
      </c>
    </row>
    <row r="406" spans="1:234" s="346" customFormat="1">
      <c r="A406" s="356" t="s">
        <v>8</v>
      </c>
      <c r="B406" s="355" t="str">
        <f>INDEX('Ref1'!R:R,MATCH(A406,'Ref1'!Q:Q,0))</f>
        <v>Counties without fire responsibilities</v>
      </c>
      <c r="C406" s="347"/>
      <c r="D406" s="347"/>
      <c r="G406" s="353">
        <f t="shared" si="1334"/>
        <v>0</v>
      </c>
      <c r="H406" s="362">
        <f t="shared" si="1334"/>
        <v>0</v>
      </c>
      <c r="I406" s="351">
        <f t="shared" si="1334"/>
        <v>0</v>
      </c>
      <c r="J406" s="351">
        <f t="shared" si="1334"/>
        <v>0</v>
      </c>
      <c r="K406" s="351">
        <f t="shared" si="1334"/>
        <v>0</v>
      </c>
      <c r="L406" s="351">
        <f t="shared" si="1334"/>
        <v>0</v>
      </c>
      <c r="M406" s="351">
        <f t="shared" si="1334"/>
        <v>0</v>
      </c>
      <c r="N406" s="351">
        <f t="shared" si="1334"/>
        <v>0</v>
      </c>
      <c r="O406" s="351">
        <f t="shared" si="1334"/>
        <v>0</v>
      </c>
      <c r="P406" s="351">
        <f t="shared" si="1334"/>
        <v>0</v>
      </c>
      <c r="Q406" s="351">
        <f t="shared" si="1335"/>
        <v>0</v>
      </c>
      <c r="R406" s="351">
        <f t="shared" si="1335"/>
        <v>0</v>
      </c>
      <c r="S406" s="351">
        <f t="shared" si="1335"/>
        <v>0</v>
      </c>
      <c r="T406" s="351">
        <f t="shared" si="1335"/>
        <v>0</v>
      </c>
      <c r="U406" s="351">
        <f t="shared" si="1335"/>
        <v>0</v>
      </c>
      <c r="V406" s="351">
        <f t="shared" si="1335"/>
        <v>0</v>
      </c>
      <c r="W406" s="351">
        <f t="shared" si="1335"/>
        <v>0</v>
      </c>
      <c r="Y406" s="376" t="e">
        <f t="shared" ca="1" si="1336"/>
        <v>#REF!</v>
      </c>
      <c r="Z406" s="376" t="e">
        <f t="shared" ca="1" si="1336"/>
        <v>#REF!</v>
      </c>
      <c r="AA406" s="376" t="e">
        <f t="shared" ca="1" si="1336"/>
        <v>#REF!</v>
      </c>
      <c r="AB406" s="376" t="e">
        <f t="shared" ca="1" si="1336"/>
        <v>#REF!</v>
      </c>
      <c r="AC406" s="376" t="e">
        <f t="shared" ca="1" si="1336"/>
        <v>#REF!</v>
      </c>
      <c r="AD406" s="376" t="e">
        <f t="shared" ca="1" si="1336"/>
        <v>#REF!</v>
      </c>
      <c r="AE406" s="376" t="e">
        <f t="shared" ca="1" si="1336"/>
        <v>#REF!</v>
      </c>
      <c r="AF406" s="376" t="e">
        <f t="shared" ca="1" si="1336"/>
        <v>#REF!</v>
      </c>
      <c r="AG406" s="376" t="e">
        <f t="shared" ca="1" si="1336"/>
        <v>#REF!</v>
      </c>
      <c r="AH406" s="376" t="e">
        <f t="shared" ca="1" si="1336"/>
        <v>#REF!</v>
      </c>
      <c r="AI406" s="376" t="e">
        <f t="shared" ca="1" si="1336"/>
        <v>#REF!</v>
      </c>
      <c r="AJ406" s="376" t="e">
        <f t="shared" ca="1" si="1336"/>
        <v>#REF!</v>
      </c>
      <c r="AK406" s="376" t="e">
        <f t="shared" ca="1" si="1336"/>
        <v>#REF!</v>
      </c>
      <c r="AL406" s="376" t="e">
        <f t="shared" ca="1" si="1336"/>
        <v>#REF!</v>
      </c>
      <c r="AM406" s="376" t="e">
        <f t="shared" ca="1" si="1336"/>
        <v>#REF!</v>
      </c>
      <c r="AN406" s="376" t="e">
        <f t="shared" ca="1" si="1336"/>
        <v>#REF!</v>
      </c>
      <c r="AP406" s="351" t="e">
        <f t="shared" ca="1" si="1337"/>
        <v>#REF!</v>
      </c>
      <c r="AQ406" s="351" t="e">
        <f t="shared" ca="1" si="1337"/>
        <v>#REF!</v>
      </c>
      <c r="AR406" s="351" t="e">
        <f t="shared" ca="1" si="1337"/>
        <v>#REF!</v>
      </c>
      <c r="AS406" s="351" t="e">
        <f t="shared" ca="1" si="1337"/>
        <v>#REF!</v>
      </c>
      <c r="AT406" s="351" t="e">
        <f t="shared" ca="1" si="1337"/>
        <v>#REF!</v>
      </c>
      <c r="AU406" s="351" t="e">
        <f t="shared" ca="1" si="1337"/>
        <v>#REF!</v>
      </c>
      <c r="AV406" s="351" t="e">
        <f t="shared" ca="1" si="1337"/>
        <v>#REF!</v>
      </c>
      <c r="AW406" s="351" t="e">
        <f t="shared" ca="1" si="1337"/>
        <v>#REF!</v>
      </c>
      <c r="AX406" s="351" t="e">
        <f t="shared" ca="1" si="1337"/>
        <v>#REF!</v>
      </c>
      <c r="AY406" s="351" t="e">
        <f t="shared" ca="1" si="1337"/>
        <v>#REF!</v>
      </c>
      <c r="AZ406" s="351" t="e">
        <f t="shared" ca="1" si="1337"/>
        <v>#REF!</v>
      </c>
      <c r="BA406" s="351" t="e">
        <f t="shared" ca="1" si="1337"/>
        <v>#REF!</v>
      </c>
      <c r="BB406" s="351" t="e">
        <f t="shared" ca="1" si="1337"/>
        <v>#REF!</v>
      </c>
      <c r="BC406" s="351" t="e">
        <f t="shared" ca="1" si="1337"/>
        <v>#REF!</v>
      </c>
      <c r="BD406" s="351" t="e">
        <f t="shared" ca="1" si="1337"/>
        <v>#REF!</v>
      </c>
      <c r="BE406" s="351" t="e">
        <f t="shared" ca="1" si="1337"/>
        <v>#REF!</v>
      </c>
      <c r="BG406" s="376">
        <f t="shared" si="1338"/>
        <v>0.12715341727977819</v>
      </c>
      <c r="BI406" s="351">
        <f t="shared" si="1339"/>
        <v>0</v>
      </c>
      <c r="BJ406" s="351">
        <f t="shared" si="1339"/>
        <v>0</v>
      </c>
      <c r="BK406" s="351">
        <f t="shared" si="1339"/>
        <v>0</v>
      </c>
      <c r="BL406" s="351">
        <f t="shared" si="1339"/>
        <v>0</v>
      </c>
      <c r="BM406" s="351">
        <f t="shared" si="1339"/>
        <v>0</v>
      </c>
      <c r="BN406" s="351">
        <f t="shared" si="1339"/>
        <v>0</v>
      </c>
      <c r="BO406" s="351">
        <f t="shared" si="1339"/>
        <v>0</v>
      </c>
      <c r="BP406" s="351">
        <f t="shared" si="1339"/>
        <v>0</v>
      </c>
      <c r="BQ406" s="351">
        <f t="shared" si="1339"/>
        <v>0</v>
      </c>
      <c r="BR406" s="351">
        <f t="shared" si="1339"/>
        <v>0</v>
      </c>
      <c r="BS406" s="351">
        <f t="shared" si="1339"/>
        <v>0</v>
      </c>
      <c r="BT406" s="351">
        <f t="shared" si="1339"/>
        <v>0</v>
      </c>
      <c r="BU406" s="351">
        <f t="shared" si="1339"/>
        <v>0</v>
      </c>
      <c r="BV406" s="351">
        <f t="shared" si="1339"/>
        <v>0</v>
      </c>
      <c r="BW406" s="351">
        <f t="shared" si="1339"/>
        <v>0</v>
      </c>
      <c r="BX406" s="351">
        <f t="shared" si="1339"/>
        <v>0</v>
      </c>
      <c r="BZ406" s="351" t="e">
        <f t="shared" ca="1" si="1340"/>
        <v>#REF!</v>
      </c>
      <c r="CA406" s="351" t="e">
        <f t="shared" ca="1" si="1340"/>
        <v>#REF!</v>
      </c>
      <c r="CB406" s="351" t="e">
        <f t="shared" ca="1" si="1340"/>
        <v>#REF!</v>
      </c>
      <c r="CC406" s="351" t="e">
        <f t="shared" ca="1" si="1340"/>
        <v>#REF!</v>
      </c>
      <c r="CD406" s="351" t="e">
        <f t="shared" ca="1" si="1340"/>
        <v>#REF!</v>
      </c>
      <c r="CE406" s="351" t="e">
        <f t="shared" ca="1" si="1340"/>
        <v>#REF!</v>
      </c>
      <c r="CF406" s="351" t="e">
        <f t="shared" ca="1" si="1340"/>
        <v>#REF!</v>
      </c>
      <c r="CG406" s="351" t="e">
        <f t="shared" ca="1" si="1340"/>
        <v>#REF!</v>
      </c>
      <c r="CH406" s="351" t="e">
        <f t="shared" ca="1" si="1340"/>
        <v>#REF!</v>
      </c>
      <c r="CI406" s="351" t="e">
        <f t="shared" ca="1" si="1340"/>
        <v>#REF!</v>
      </c>
      <c r="CJ406" s="351" t="e">
        <f t="shared" ca="1" si="1340"/>
        <v>#REF!</v>
      </c>
      <c r="CK406" s="351" t="e">
        <f t="shared" ca="1" si="1340"/>
        <v>#REF!</v>
      </c>
      <c r="CL406" s="351" t="e">
        <f t="shared" ca="1" si="1340"/>
        <v>#REF!</v>
      </c>
      <c r="CM406" s="351" t="e">
        <f t="shared" ca="1" si="1340"/>
        <v>#REF!</v>
      </c>
      <c r="CN406" s="351" t="e">
        <f t="shared" ca="1" si="1340"/>
        <v>#REF!</v>
      </c>
      <c r="CO406" s="351" t="e">
        <f t="shared" ca="1" si="1340"/>
        <v>#REF!</v>
      </c>
      <c r="CQ406" s="351" t="e">
        <f t="shared" ca="1" si="1341"/>
        <v>#REF!</v>
      </c>
      <c r="CR406" s="351" t="e">
        <f t="shared" ca="1" si="1341"/>
        <v>#REF!</v>
      </c>
      <c r="CS406" s="351" t="e">
        <f t="shared" ca="1" si="1341"/>
        <v>#REF!</v>
      </c>
      <c r="CT406" s="351" t="e">
        <f t="shared" ca="1" si="1341"/>
        <v>#REF!</v>
      </c>
      <c r="CU406" s="351" t="e">
        <f t="shared" ca="1" si="1341"/>
        <v>#REF!</v>
      </c>
      <c r="CV406" s="351" t="e">
        <f t="shared" ca="1" si="1341"/>
        <v>#REF!</v>
      </c>
      <c r="CW406" s="351" t="e">
        <f t="shared" ca="1" si="1341"/>
        <v>#REF!</v>
      </c>
      <c r="CX406" s="351" t="e">
        <f t="shared" ca="1" si="1341"/>
        <v>#REF!</v>
      </c>
      <c r="CY406" s="351" t="e">
        <f t="shared" ca="1" si="1341"/>
        <v>#REF!</v>
      </c>
      <c r="CZ406" s="351" t="e">
        <f t="shared" ca="1" si="1341"/>
        <v>#REF!</v>
      </c>
      <c r="DA406" s="351" t="e">
        <f t="shared" ca="1" si="1341"/>
        <v>#REF!</v>
      </c>
      <c r="DB406" s="351" t="e">
        <f t="shared" ca="1" si="1341"/>
        <v>#REF!</v>
      </c>
      <c r="DC406" s="351" t="e">
        <f t="shared" ca="1" si="1341"/>
        <v>#REF!</v>
      </c>
      <c r="DD406" s="351" t="e">
        <f t="shared" ca="1" si="1341"/>
        <v>#REF!</v>
      </c>
      <c r="DE406" s="351" t="e">
        <f t="shared" ca="1" si="1341"/>
        <v>#REF!</v>
      </c>
      <c r="DF406" s="351" t="e">
        <f t="shared" ca="1" si="1341"/>
        <v>#REF!</v>
      </c>
      <c r="DH406" s="351">
        <f t="shared" si="1342"/>
        <v>0</v>
      </c>
      <c r="DI406" s="351">
        <f t="shared" si="1342"/>
        <v>0</v>
      </c>
      <c r="DJ406" s="351">
        <f t="shared" si="1342"/>
        <v>0</v>
      </c>
      <c r="DK406" s="351">
        <f t="shared" si="1342"/>
        <v>0</v>
      </c>
      <c r="DL406" s="351">
        <f t="shared" si="1342"/>
        <v>0</v>
      </c>
      <c r="DM406" s="351">
        <f t="shared" si="1342"/>
        <v>0</v>
      </c>
      <c r="DN406" s="351">
        <f t="shared" si="1342"/>
        <v>0</v>
      </c>
      <c r="DO406" s="351">
        <f t="shared" si="1342"/>
        <v>0</v>
      </c>
      <c r="DP406" s="351">
        <f t="shared" si="1342"/>
        <v>0</v>
      </c>
      <c r="DQ406" s="351">
        <f t="shared" si="1342"/>
        <v>0</v>
      </c>
      <c r="DR406" s="351">
        <f t="shared" si="1342"/>
        <v>0</v>
      </c>
      <c r="DS406" s="351">
        <f t="shared" si="1342"/>
        <v>0</v>
      </c>
      <c r="DT406" s="351">
        <f t="shared" si="1342"/>
        <v>0</v>
      </c>
      <c r="DU406" s="351">
        <f t="shared" si="1342"/>
        <v>0</v>
      </c>
      <c r="DV406" s="351">
        <f t="shared" si="1342"/>
        <v>0</v>
      </c>
      <c r="DW406" s="351">
        <f t="shared" si="1342"/>
        <v>0</v>
      </c>
      <c r="DY406" s="351" t="e">
        <f t="shared" ca="1" si="1343"/>
        <v>#REF!</v>
      </c>
      <c r="DZ406" s="351" t="e">
        <f t="shared" ca="1" si="1343"/>
        <v>#REF!</v>
      </c>
      <c r="EA406" s="351" t="e">
        <f t="shared" ca="1" si="1343"/>
        <v>#REF!</v>
      </c>
      <c r="EB406" s="351" t="e">
        <f t="shared" ca="1" si="1343"/>
        <v>#REF!</v>
      </c>
      <c r="EC406" s="351" t="e">
        <f t="shared" ca="1" si="1343"/>
        <v>#REF!</v>
      </c>
      <c r="ED406" s="351" t="e">
        <f t="shared" ca="1" si="1343"/>
        <v>#REF!</v>
      </c>
      <c r="EE406" s="351" t="e">
        <f t="shared" ca="1" si="1343"/>
        <v>#REF!</v>
      </c>
      <c r="EF406" s="351" t="e">
        <f t="shared" ca="1" si="1343"/>
        <v>#REF!</v>
      </c>
      <c r="EG406" s="351" t="e">
        <f t="shared" ca="1" si="1343"/>
        <v>#REF!</v>
      </c>
      <c r="EH406" s="351" t="e">
        <f t="shared" ca="1" si="1343"/>
        <v>#REF!</v>
      </c>
      <c r="EI406" s="351" t="e">
        <f t="shared" ca="1" si="1343"/>
        <v>#REF!</v>
      </c>
      <c r="EJ406" s="351" t="e">
        <f t="shared" ca="1" si="1343"/>
        <v>#REF!</v>
      </c>
      <c r="EK406" s="351" t="e">
        <f t="shared" ca="1" si="1343"/>
        <v>#REF!</v>
      </c>
      <c r="EL406" s="351" t="e">
        <f t="shared" ca="1" si="1343"/>
        <v>#REF!</v>
      </c>
      <c r="EM406" s="351" t="e">
        <f t="shared" ca="1" si="1343"/>
        <v>#REF!</v>
      </c>
      <c r="EN406" s="351" t="e">
        <f t="shared" ca="1" si="1343"/>
        <v>#REF!</v>
      </c>
      <c r="EP406" s="351">
        <f t="shared" si="1344"/>
        <v>0</v>
      </c>
      <c r="EQ406" s="351">
        <f t="shared" si="1344"/>
        <v>0</v>
      </c>
      <c r="ER406" s="351">
        <f t="shared" si="1344"/>
        <v>0</v>
      </c>
      <c r="ES406" s="351">
        <f t="shared" si="1344"/>
        <v>0</v>
      </c>
      <c r="ET406" s="351">
        <f t="shared" si="1344"/>
        <v>0</v>
      </c>
      <c r="EU406" s="351">
        <f t="shared" si="1344"/>
        <v>0</v>
      </c>
      <c r="EV406" s="351">
        <f t="shared" si="1344"/>
        <v>0</v>
      </c>
      <c r="EW406" s="351">
        <f t="shared" si="1344"/>
        <v>0</v>
      </c>
      <c r="EX406" s="351">
        <f t="shared" si="1344"/>
        <v>0</v>
      </c>
      <c r="EY406" s="351">
        <f t="shared" si="1344"/>
        <v>0</v>
      </c>
      <c r="EZ406" s="351">
        <f t="shared" si="1344"/>
        <v>0</v>
      </c>
      <c r="FA406" s="351">
        <f t="shared" si="1344"/>
        <v>0</v>
      </c>
      <c r="FB406" s="351">
        <f t="shared" si="1344"/>
        <v>0</v>
      </c>
      <c r="FC406" s="351">
        <f t="shared" si="1344"/>
        <v>0</v>
      </c>
      <c r="FD406" s="351">
        <f t="shared" si="1344"/>
        <v>0</v>
      </c>
      <c r="FE406" s="351">
        <f t="shared" si="1344"/>
        <v>0</v>
      </c>
      <c r="FG406" s="350"/>
      <c r="FH406" s="350"/>
      <c r="FI406" s="350"/>
      <c r="FJ406" s="350"/>
      <c r="FK406" s="350"/>
      <c r="FL406" s="350"/>
      <c r="FM406" s="350"/>
      <c r="FN406" s="350"/>
      <c r="FO406" s="350"/>
      <c r="FP406" s="350"/>
      <c r="FQ406" s="350"/>
      <c r="FR406" s="350"/>
      <c r="FS406" s="350"/>
      <c r="FT406" s="350"/>
      <c r="FU406" s="350"/>
      <c r="FV406" s="350"/>
      <c r="FX406" s="351">
        <f t="shared" si="1345"/>
        <v>0</v>
      </c>
      <c r="FY406" s="351">
        <f t="shared" si="1345"/>
        <v>0</v>
      </c>
      <c r="FZ406" s="351">
        <f t="shared" si="1345"/>
        <v>0</v>
      </c>
      <c r="GA406" s="351">
        <f t="shared" si="1345"/>
        <v>0</v>
      </c>
      <c r="GB406" s="351">
        <f t="shared" si="1345"/>
        <v>0</v>
      </c>
      <c r="GC406" s="351">
        <f t="shared" si="1345"/>
        <v>0</v>
      </c>
      <c r="GD406" s="351">
        <f t="shared" si="1345"/>
        <v>0</v>
      </c>
      <c r="GE406" s="351">
        <f t="shared" si="1345"/>
        <v>0</v>
      </c>
      <c r="GF406" s="351">
        <f t="shared" si="1345"/>
        <v>0</v>
      </c>
      <c r="GG406" s="351">
        <f t="shared" si="1345"/>
        <v>0</v>
      </c>
      <c r="GH406" s="351">
        <f t="shared" si="1345"/>
        <v>0</v>
      </c>
      <c r="GI406" s="351">
        <f t="shared" si="1345"/>
        <v>0</v>
      </c>
      <c r="GJ406" s="351">
        <f t="shared" si="1345"/>
        <v>0</v>
      </c>
      <c r="GK406" s="351">
        <f t="shared" si="1345"/>
        <v>0</v>
      </c>
      <c r="GL406" s="351">
        <f t="shared" si="1345"/>
        <v>0</v>
      </c>
      <c r="GM406" s="351">
        <f t="shared" si="1345"/>
        <v>0</v>
      </c>
      <c r="GO406" s="351" t="e">
        <f t="shared" ca="1" si="1346"/>
        <v>#REF!</v>
      </c>
      <c r="GP406" s="351" t="e">
        <f t="shared" ca="1" si="1346"/>
        <v>#REF!</v>
      </c>
      <c r="GQ406" s="351" t="e">
        <f t="shared" ca="1" si="1346"/>
        <v>#REF!</v>
      </c>
      <c r="GR406" s="351" t="e">
        <f t="shared" ca="1" si="1346"/>
        <v>#REF!</v>
      </c>
      <c r="GS406" s="351" t="e">
        <f t="shared" ca="1" si="1346"/>
        <v>#REF!</v>
      </c>
      <c r="GT406" s="351" t="e">
        <f t="shared" ca="1" si="1346"/>
        <v>#REF!</v>
      </c>
      <c r="GU406" s="351" t="e">
        <f t="shared" ca="1" si="1346"/>
        <v>#REF!</v>
      </c>
      <c r="GV406" s="351" t="e">
        <f t="shared" ca="1" si="1346"/>
        <v>#REF!</v>
      </c>
      <c r="GW406" s="351" t="e">
        <f t="shared" ca="1" si="1346"/>
        <v>#REF!</v>
      </c>
      <c r="GX406" s="351" t="e">
        <f t="shared" ca="1" si="1346"/>
        <v>#REF!</v>
      </c>
      <c r="GY406" s="351" t="e">
        <f t="shared" ca="1" si="1346"/>
        <v>#REF!</v>
      </c>
      <c r="GZ406" s="351" t="e">
        <f t="shared" ca="1" si="1346"/>
        <v>#REF!</v>
      </c>
      <c r="HA406" s="351" t="e">
        <f t="shared" ca="1" si="1346"/>
        <v>#REF!</v>
      </c>
      <c r="HB406" s="351" t="e">
        <f t="shared" ca="1" si="1346"/>
        <v>#REF!</v>
      </c>
      <c r="HC406" s="351" t="e">
        <f t="shared" ca="1" si="1346"/>
        <v>#REF!</v>
      </c>
      <c r="HD406" s="351" t="e">
        <f t="shared" ca="1" si="1346"/>
        <v>#REF!</v>
      </c>
      <c r="HF406" s="351" t="e">
        <f t="shared" ca="1" si="1347"/>
        <v>#REF!</v>
      </c>
      <c r="HG406" s="351" t="e">
        <f t="shared" ca="1" si="1347"/>
        <v>#REF!</v>
      </c>
      <c r="HH406" s="351" t="e">
        <f t="shared" ca="1" si="1347"/>
        <v>#REF!</v>
      </c>
      <c r="HI406" s="351" t="e">
        <f t="shared" ca="1" si="1347"/>
        <v>#REF!</v>
      </c>
      <c r="HJ406" s="351" t="e">
        <f t="shared" ca="1" si="1347"/>
        <v>#REF!</v>
      </c>
      <c r="HK406" s="351" t="e">
        <f t="shared" ca="1" si="1347"/>
        <v>#REF!</v>
      </c>
      <c r="HL406" s="351" t="e">
        <f t="shared" ca="1" si="1347"/>
        <v>#REF!</v>
      </c>
      <c r="HM406" s="351" t="e">
        <f t="shared" ca="1" si="1347"/>
        <v>#REF!</v>
      </c>
      <c r="HN406" s="351" t="e">
        <f t="shared" ca="1" si="1347"/>
        <v>#REF!</v>
      </c>
      <c r="HO406" s="351" t="e">
        <f t="shared" ca="1" si="1347"/>
        <v>#REF!</v>
      </c>
      <c r="HP406" s="351" t="e">
        <f t="shared" ca="1" si="1347"/>
        <v>#REF!</v>
      </c>
      <c r="HQ406" s="351" t="e">
        <f t="shared" ca="1" si="1347"/>
        <v>#REF!</v>
      </c>
      <c r="HR406" s="351" t="e">
        <f t="shared" ca="1" si="1347"/>
        <v>#REF!</v>
      </c>
      <c r="HS406" s="351" t="e">
        <f t="shared" ca="1" si="1347"/>
        <v>#REF!</v>
      </c>
      <c r="HT406" s="351" t="e">
        <f t="shared" ca="1" si="1347"/>
        <v>#REF!</v>
      </c>
      <c r="HU406" s="351" t="e">
        <f t="shared" ca="1" si="1347"/>
        <v>#REF!</v>
      </c>
      <c r="HW406" s="167" t="e">
        <f t="shared" ca="1" si="1348"/>
        <v>#REF!</v>
      </c>
      <c r="HX406" s="167">
        <f t="shared" si="1349"/>
        <v>0</v>
      </c>
      <c r="HY406" s="167" t="e">
        <f t="shared" ca="1" si="1350"/>
        <v>#REF!</v>
      </c>
      <c r="HZ406" s="219" t="e">
        <f t="shared" ca="1" si="1351"/>
        <v>#REF!</v>
      </c>
    </row>
    <row r="407" spans="1:234" s="346" customFormat="1">
      <c r="A407" s="356" t="s">
        <v>9</v>
      </c>
      <c r="B407" s="355" t="str">
        <f>INDEX('Ref1'!R:R,MATCH(A407,'Ref1'!Q:Q,0))</f>
        <v>Counties with fire responsibilities</v>
      </c>
      <c r="C407" s="347"/>
      <c r="D407" s="347"/>
      <c r="G407" s="353">
        <f t="shared" si="1334"/>
        <v>0</v>
      </c>
      <c r="H407" s="362">
        <f t="shared" si="1334"/>
        <v>0</v>
      </c>
      <c r="I407" s="351">
        <f t="shared" si="1334"/>
        <v>0</v>
      </c>
      <c r="J407" s="351">
        <f t="shared" si="1334"/>
        <v>0</v>
      </c>
      <c r="K407" s="351">
        <f t="shared" si="1334"/>
        <v>0</v>
      </c>
      <c r="L407" s="351">
        <f t="shared" si="1334"/>
        <v>0</v>
      </c>
      <c r="M407" s="351">
        <f t="shared" si="1334"/>
        <v>0</v>
      </c>
      <c r="N407" s="351">
        <f t="shared" si="1334"/>
        <v>0</v>
      </c>
      <c r="O407" s="351">
        <f t="shared" si="1334"/>
        <v>0</v>
      </c>
      <c r="P407" s="351">
        <f t="shared" si="1334"/>
        <v>0</v>
      </c>
      <c r="Q407" s="351">
        <f t="shared" si="1335"/>
        <v>0</v>
      </c>
      <c r="R407" s="351">
        <f t="shared" si="1335"/>
        <v>0</v>
      </c>
      <c r="S407" s="351">
        <f t="shared" si="1335"/>
        <v>0</v>
      </c>
      <c r="T407" s="351">
        <f t="shared" si="1335"/>
        <v>0</v>
      </c>
      <c r="U407" s="351">
        <f t="shared" si="1335"/>
        <v>0</v>
      </c>
      <c r="V407" s="351">
        <f t="shared" si="1335"/>
        <v>0</v>
      </c>
      <c r="W407" s="351">
        <f t="shared" si="1335"/>
        <v>0</v>
      </c>
      <c r="Y407" s="376" t="e">
        <f t="shared" ca="1" si="1336"/>
        <v>#REF!</v>
      </c>
      <c r="Z407" s="376" t="e">
        <f t="shared" ca="1" si="1336"/>
        <v>#REF!</v>
      </c>
      <c r="AA407" s="376" t="e">
        <f t="shared" ca="1" si="1336"/>
        <v>#REF!</v>
      </c>
      <c r="AB407" s="376" t="e">
        <f t="shared" ca="1" si="1336"/>
        <v>#REF!</v>
      </c>
      <c r="AC407" s="376" t="e">
        <f t="shared" ca="1" si="1336"/>
        <v>#REF!</v>
      </c>
      <c r="AD407" s="376" t="e">
        <f t="shared" ca="1" si="1336"/>
        <v>#REF!</v>
      </c>
      <c r="AE407" s="376" t="e">
        <f t="shared" ca="1" si="1336"/>
        <v>#REF!</v>
      </c>
      <c r="AF407" s="376" t="e">
        <f t="shared" ca="1" si="1336"/>
        <v>#REF!</v>
      </c>
      <c r="AG407" s="376" t="e">
        <f t="shared" ca="1" si="1336"/>
        <v>#REF!</v>
      </c>
      <c r="AH407" s="376" t="e">
        <f t="shared" ca="1" si="1336"/>
        <v>#REF!</v>
      </c>
      <c r="AI407" s="376" t="e">
        <f t="shared" ca="1" si="1336"/>
        <v>#REF!</v>
      </c>
      <c r="AJ407" s="376" t="e">
        <f t="shared" ca="1" si="1336"/>
        <v>#REF!</v>
      </c>
      <c r="AK407" s="376" t="e">
        <f t="shared" ca="1" si="1336"/>
        <v>#REF!</v>
      </c>
      <c r="AL407" s="376" t="e">
        <f t="shared" ca="1" si="1336"/>
        <v>#REF!</v>
      </c>
      <c r="AM407" s="376" t="e">
        <f t="shared" ca="1" si="1336"/>
        <v>#REF!</v>
      </c>
      <c r="AN407" s="376" t="e">
        <f t="shared" ca="1" si="1336"/>
        <v>#REF!</v>
      </c>
      <c r="AP407" s="351" t="e">
        <f t="shared" ca="1" si="1337"/>
        <v>#REF!</v>
      </c>
      <c r="AQ407" s="351" t="e">
        <f t="shared" ca="1" si="1337"/>
        <v>#REF!</v>
      </c>
      <c r="AR407" s="351" t="e">
        <f t="shared" ca="1" si="1337"/>
        <v>#REF!</v>
      </c>
      <c r="AS407" s="351" t="e">
        <f t="shared" ca="1" si="1337"/>
        <v>#REF!</v>
      </c>
      <c r="AT407" s="351" t="e">
        <f t="shared" ca="1" si="1337"/>
        <v>#REF!</v>
      </c>
      <c r="AU407" s="351" t="e">
        <f t="shared" ca="1" si="1337"/>
        <v>#REF!</v>
      </c>
      <c r="AV407" s="351" t="e">
        <f t="shared" ca="1" si="1337"/>
        <v>#REF!</v>
      </c>
      <c r="AW407" s="351" t="e">
        <f t="shared" ca="1" si="1337"/>
        <v>#REF!</v>
      </c>
      <c r="AX407" s="351" t="e">
        <f t="shared" ca="1" si="1337"/>
        <v>#REF!</v>
      </c>
      <c r="AY407" s="351" t="e">
        <f t="shared" ca="1" si="1337"/>
        <v>#REF!</v>
      </c>
      <c r="AZ407" s="351" t="e">
        <f t="shared" ca="1" si="1337"/>
        <v>#REF!</v>
      </c>
      <c r="BA407" s="351" t="e">
        <f t="shared" ca="1" si="1337"/>
        <v>#REF!</v>
      </c>
      <c r="BB407" s="351" t="e">
        <f t="shared" ca="1" si="1337"/>
        <v>#REF!</v>
      </c>
      <c r="BC407" s="351" t="e">
        <f t="shared" ca="1" si="1337"/>
        <v>#REF!</v>
      </c>
      <c r="BD407" s="351" t="e">
        <f t="shared" ca="1" si="1337"/>
        <v>#REF!</v>
      </c>
      <c r="BE407" s="351" t="e">
        <f t="shared" ca="1" si="1337"/>
        <v>#REF!</v>
      </c>
      <c r="BG407" s="376">
        <f t="shared" si="1338"/>
        <v>8.6593677100006872E-2</v>
      </c>
      <c r="BI407" s="351">
        <f t="shared" si="1339"/>
        <v>0</v>
      </c>
      <c r="BJ407" s="351">
        <f t="shared" si="1339"/>
        <v>0</v>
      </c>
      <c r="BK407" s="351">
        <f t="shared" si="1339"/>
        <v>0</v>
      </c>
      <c r="BL407" s="351">
        <f t="shared" si="1339"/>
        <v>0</v>
      </c>
      <c r="BM407" s="351">
        <f t="shared" si="1339"/>
        <v>0</v>
      </c>
      <c r="BN407" s="351">
        <f t="shared" si="1339"/>
        <v>0</v>
      </c>
      <c r="BO407" s="351">
        <f t="shared" si="1339"/>
        <v>0</v>
      </c>
      <c r="BP407" s="351">
        <f t="shared" si="1339"/>
        <v>0</v>
      </c>
      <c r="BQ407" s="351">
        <f t="shared" si="1339"/>
        <v>0</v>
      </c>
      <c r="BR407" s="351">
        <f t="shared" si="1339"/>
        <v>0</v>
      </c>
      <c r="BS407" s="351">
        <f t="shared" si="1339"/>
        <v>0</v>
      </c>
      <c r="BT407" s="351">
        <f t="shared" si="1339"/>
        <v>0</v>
      </c>
      <c r="BU407" s="351">
        <f t="shared" si="1339"/>
        <v>0</v>
      </c>
      <c r="BV407" s="351">
        <f t="shared" si="1339"/>
        <v>0</v>
      </c>
      <c r="BW407" s="351">
        <f t="shared" si="1339"/>
        <v>0</v>
      </c>
      <c r="BX407" s="351">
        <f t="shared" si="1339"/>
        <v>0</v>
      </c>
      <c r="BZ407" s="351" t="e">
        <f t="shared" ca="1" si="1340"/>
        <v>#REF!</v>
      </c>
      <c r="CA407" s="351" t="e">
        <f t="shared" ca="1" si="1340"/>
        <v>#REF!</v>
      </c>
      <c r="CB407" s="351" t="e">
        <f t="shared" ca="1" si="1340"/>
        <v>#REF!</v>
      </c>
      <c r="CC407" s="351" t="e">
        <f t="shared" ca="1" si="1340"/>
        <v>#REF!</v>
      </c>
      <c r="CD407" s="351" t="e">
        <f t="shared" ca="1" si="1340"/>
        <v>#REF!</v>
      </c>
      <c r="CE407" s="351" t="e">
        <f t="shared" ca="1" si="1340"/>
        <v>#REF!</v>
      </c>
      <c r="CF407" s="351" t="e">
        <f t="shared" ca="1" si="1340"/>
        <v>#REF!</v>
      </c>
      <c r="CG407" s="351" t="e">
        <f t="shared" ca="1" si="1340"/>
        <v>#REF!</v>
      </c>
      <c r="CH407" s="351" t="e">
        <f t="shared" ca="1" si="1340"/>
        <v>#REF!</v>
      </c>
      <c r="CI407" s="351" t="e">
        <f t="shared" ca="1" si="1340"/>
        <v>#REF!</v>
      </c>
      <c r="CJ407" s="351" t="e">
        <f t="shared" ca="1" si="1340"/>
        <v>#REF!</v>
      </c>
      <c r="CK407" s="351" t="e">
        <f t="shared" ca="1" si="1340"/>
        <v>#REF!</v>
      </c>
      <c r="CL407" s="351" t="e">
        <f t="shared" ca="1" si="1340"/>
        <v>#REF!</v>
      </c>
      <c r="CM407" s="351" t="e">
        <f t="shared" ca="1" si="1340"/>
        <v>#REF!</v>
      </c>
      <c r="CN407" s="351" t="e">
        <f t="shared" ca="1" si="1340"/>
        <v>#REF!</v>
      </c>
      <c r="CO407" s="351" t="e">
        <f t="shared" ca="1" si="1340"/>
        <v>#REF!</v>
      </c>
      <c r="CQ407" s="351" t="e">
        <f t="shared" ca="1" si="1341"/>
        <v>#REF!</v>
      </c>
      <c r="CR407" s="351" t="e">
        <f t="shared" ca="1" si="1341"/>
        <v>#REF!</v>
      </c>
      <c r="CS407" s="351" t="e">
        <f t="shared" ca="1" si="1341"/>
        <v>#REF!</v>
      </c>
      <c r="CT407" s="351" t="e">
        <f t="shared" ca="1" si="1341"/>
        <v>#REF!</v>
      </c>
      <c r="CU407" s="351" t="e">
        <f t="shared" ca="1" si="1341"/>
        <v>#REF!</v>
      </c>
      <c r="CV407" s="351" t="e">
        <f t="shared" ca="1" si="1341"/>
        <v>#REF!</v>
      </c>
      <c r="CW407" s="351" t="e">
        <f t="shared" ca="1" si="1341"/>
        <v>#REF!</v>
      </c>
      <c r="CX407" s="351" t="e">
        <f t="shared" ca="1" si="1341"/>
        <v>#REF!</v>
      </c>
      <c r="CY407" s="351" t="e">
        <f t="shared" ca="1" si="1341"/>
        <v>#REF!</v>
      </c>
      <c r="CZ407" s="351" t="e">
        <f t="shared" ca="1" si="1341"/>
        <v>#REF!</v>
      </c>
      <c r="DA407" s="351" t="e">
        <f t="shared" ca="1" si="1341"/>
        <v>#REF!</v>
      </c>
      <c r="DB407" s="351" t="e">
        <f t="shared" ca="1" si="1341"/>
        <v>#REF!</v>
      </c>
      <c r="DC407" s="351" t="e">
        <f t="shared" ca="1" si="1341"/>
        <v>#REF!</v>
      </c>
      <c r="DD407" s="351" t="e">
        <f t="shared" ca="1" si="1341"/>
        <v>#REF!</v>
      </c>
      <c r="DE407" s="351" t="e">
        <f t="shared" ca="1" si="1341"/>
        <v>#REF!</v>
      </c>
      <c r="DF407" s="351" t="e">
        <f t="shared" ca="1" si="1341"/>
        <v>#REF!</v>
      </c>
      <c r="DH407" s="351">
        <f t="shared" si="1342"/>
        <v>0</v>
      </c>
      <c r="DI407" s="351">
        <f t="shared" si="1342"/>
        <v>0</v>
      </c>
      <c r="DJ407" s="351">
        <f t="shared" si="1342"/>
        <v>0</v>
      </c>
      <c r="DK407" s="351">
        <f t="shared" si="1342"/>
        <v>0</v>
      </c>
      <c r="DL407" s="351">
        <f t="shared" si="1342"/>
        <v>0</v>
      </c>
      <c r="DM407" s="351">
        <f t="shared" si="1342"/>
        <v>0</v>
      </c>
      <c r="DN407" s="351">
        <f t="shared" si="1342"/>
        <v>0</v>
      </c>
      <c r="DO407" s="351">
        <f t="shared" si="1342"/>
        <v>0</v>
      </c>
      <c r="DP407" s="351">
        <f t="shared" si="1342"/>
        <v>0</v>
      </c>
      <c r="DQ407" s="351">
        <f t="shared" si="1342"/>
        <v>0</v>
      </c>
      <c r="DR407" s="351">
        <f t="shared" si="1342"/>
        <v>0</v>
      </c>
      <c r="DS407" s="351">
        <f t="shared" si="1342"/>
        <v>0</v>
      </c>
      <c r="DT407" s="351">
        <f t="shared" si="1342"/>
        <v>0</v>
      </c>
      <c r="DU407" s="351">
        <f t="shared" si="1342"/>
        <v>0</v>
      </c>
      <c r="DV407" s="351">
        <f t="shared" si="1342"/>
        <v>0</v>
      </c>
      <c r="DW407" s="351">
        <f t="shared" si="1342"/>
        <v>0</v>
      </c>
      <c r="DY407" s="351" t="e">
        <f t="shared" ca="1" si="1343"/>
        <v>#REF!</v>
      </c>
      <c r="DZ407" s="351" t="e">
        <f t="shared" ca="1" si="1343"/>
        <v>#REF!</v>
      </c>
      <c r="EA407" s="351" t="e">
        <f t="shared" ca="1" si="1343"/>
        <v>#REF!</v>
      </c>
      <c r="EB407" s="351" t="e">
        <f t="shared" ca="1" si="1343"/>
        <v>#REF!</v>
      </c>
      <c r="EC407" s="351" t="e">
        <f t="shared" ca="1" si="1343"/>
        <v>#REF!</v>
      </c>
      <c r="ED407" s="351" t="e">
        <f t="shared" ca="1" si="1343"/>
        <v>#REF!</v>
      </c>
      <c r="EE407" s="351" t="e">
        <f t="shared" ca="1" si="1343"/>
        <v>#REF!</v>
      </c>
      <c r="EF407" s="351" t="e">
        <f t="shared" ca="1" si="1343"/>
        <v>#REF!</v>
      </c>
      <c r="EG407" s="351" t="e">
        <f t="shared" ca="1" si="1343"/>
        <v>#REF!</v>
      </c>
      <c r="EH407" s="351" t="e">
        <f t="shared" ca="1" si="1343"/>
        <v>#REF!</v>
      </c>
      <c r="EI407" s="351" t="e">
        <f t="shared" ca="1" si="1343"/>
        <v>#REF!</v>
      </c>
      <c r="EJ407" s="351" t="e">
        <f t="shared" ca="1" si="1343"/>
        <v>#REF!</v>
      </c>
      <c r="EK407" s="351" t="e">
        <f t="shared" ca="1" si="1343"/>
        <v>#REF!</v>
      </c>
      <c r="EL407" s="351" t="e">
        <f t="shared" ca="1" si="1343"/>
        <v>#REF!</v>
      </c>
      <c r="EM407" s="351" t="e">
        <f t="shared" ca="1" si="1343"/>
        <v>#REF!</v>
      </c>
      <c r="EN407" s="351" t="e">
        <f t="shared" ca="1" si="1343"/>
        <v>#REF!</v>
      </c>
      <c r="EP407" s="351">
        <f t="shared" si="1344"/>
        <v>0</v>
      </c>
      <c r="EQ407" s="351">
        <f t="shared" si="1344"/>
        <v>0</v>
      </c>
      <c r="ER407" s="351">
        <f t="shared" si="1344"/>
        <v>0</v>
      </c>
      <c r="ES407" s="351">
        <f t="shared" si="1344"/>
        <v>0</v>
      </c>
      <c r="ET407" s="351">
        <f t="shared" si="1344"/>
        <v>0</v>
      </c>
      <c r="EU407" s="351">
        <f t="shared" si="1344"/>
        <v>0</v>
      </c>
      <c r="EV407" s="351">
        <f t="shared" si="1344"/>
        <v>0</v>
      </c>
      <c r="EW407" s="351">
        <f t="shared" si="1344"/>
        <v>0</v>
      </c>
      <c r="EX407" s="351">
        <f t="shared" si="1344"/>
        <v>0</v>
      </c>
      <c r="EY407" s="351">
        <f t="shared" si="1344"/>
        <v>0</v>
      </c>
      <c r="EZ407" s="351">
        <f t="shared" si="1344"/>
        <v>0</v>
      </c>
      <c r="FA407" s="351">
        <f t="shared" si="1344"/>
        <v>0</v>
      </c>
      <c r="FB407" s="351">
        <f t="shared" si="1344"/>
        <v>0</v>
      </c>
      <c r="FC407" s="351">
        <f t="shared" si="1344"/>
        <v>0</v>
      </c>
      <c r="FD407" s="351">
        <f t="shared" si="1344"/>
        <v>0</v>
      </c>
      <c r="FE407" s="351">
        <f t="shared" si="1344"/>
        <v>0</v>
      </c>
      <c r="FG407" s="350"/>
      <c r="FH407" s="350"/>
      <c r="FI407" s="350"/>
      <c r="FJ407" s="350"/>
      <c r="FK407" s="350"/>
      <c r="FL407" s="350"/>
      <c r="FM407" s="350"/>
      <c r="FN407" s="350"/>
      <c r="FO407" s="350"/>
      <c r="FP407" s="350"/>
      <c r="FQ407" s="350"/>
      <c r="FR407" s="350"/>
      <c r="FS407" s="350"/>
      <c r="FT407" s="350"/>
      <c r="FU407" s="350"/>
      <c r="FV407" s="350"/>
      <c r="FX407" s="351">
        <f t="shared" si="1345"/>
        <v>0</v>
      </c>
      <c r="FY407" s="351">
        <f t="shared" si="1345"/>
        <v>0</v>
      </c>
      <c r="FZ407" s="351">
        <f t="shared" si="1345"/>
        <v>0</v>
      </c>
      <c r="GA407" s="351">
        <f t="shared" si="1345"/>
        <v>0</v>
      </c>
      <c r="GB407" s="351">
        <f t="shared" si="1345"/>
        <v>0</v>
      </c>
      <c r="GC407" s="351">
        <f t="shared" si="1345"/>
        <v>0</v>
      </c>
      <c r="GD407" s="351">
        <f t="shared" si="1345"/>
        <v>0</v>
      </c>
      <c r="GE407" s="351">
        <f t="shared" si="1345"/>
        <v>0</v>
      </c>
      <c r="GF407" s="351">
        <f t="shared" si="1345"/>
        <v>0</v>
      </c>
      <c r="GG407" s="351">
        <f t="shared" si="1345"/>
        <v>0</v>
      </c>
      <c r="GH407" s="351">
        <f t="shared" si="1345"/>
        <v>0</v>
      </c>
      <c r="GI407" s="351">
        <f t="shared" si="1345"/>
        <v>0</v>
      </c>
      <c r="GJ407" s="351">
        <f t="shared" si="1345"/>
        <v>0</v>
      </c>
      <c r="GK407" s="351">
        <f t="shared" si="1345"/>
        <v>0</v>
      </c>
      <c r="GL407" s="351">
        <f t="shared" si="1345"/>
        <v>0</v>
      </c>
      <c r="GM407" s="351">
        <f t="shared" si="1345"/>
        <v>0</v>
      </c>
      <c r="GO407" s="351" t="e">
        <f t="shared" ca="1" si="1346"/>
        <v>#REF!</v>
      </c>
      <c r="GP407" s="351" t="e">
        <f t="shared" ca="1" si="1346"/>
        <v>#REF!</v>
      </c>
      <c r="GQ407" s="351" t="e">
        <f t="shared" ca="1" si="1346"/>
        <v>#REF!</v>
      </c>
      <c r="GR407" s="351" t="e">
        <f t="shared" ca="1" si="1346"/>
        <v>#REF!</v>
      </c>
      <c r="GS407" s="351" t="e">
        <f t="shared" ca="1" si="1346"/>
        <v>#REF!</v>
      </c>
      <c r="GT407" s="351" t="e">
        <f t="shared" ca="1" si="1346"/>
        <v>#REF!</v>
      </c>
      <c r="GU407" s="351" t="e">
        <f t="shared" ca="1" si="1346"/>
        <v>#REF!</v>
      </c>
      <c r="GV407" s="351" t="e">
        <f t="shared" ca="1" si="1346"/>
        <v>#REF!</v>
      </c>
      <c r="GW407" s="351" t="e">
        <f t="shared" ca="1" si="1346"/>
        <v>#REF!</v>
      </c>
      <c r="GX407" s="351" t="e">
        <f t="shared" ca="1" si="1346"/>
        <v>#REF!</v>
      </c>
      <c r="GY407" s="351" t="e">
        <f t="shared" ca="1" si="1346"/>
        <v>#REF!</v>
      </c>
      <c r="GZ407" s="351" t="e">
        <f t="shared" ca="1" si="1346"/>
        <v>#REF!</v>
      </c>
      <c r="HA407" s="351" t="e">
        <f t="shared" ca="1" si="1346"/>
        <v>#REF!</v>
      </c>
      <c r="HB407" s="351" t="e">
        <f t="shared" ca="1" si="1346"/>
        <v>#REF!</v>
      </c>
      <c r="HC407" s="351" t="e">
        <f t="shared" ca="1" si="1346"/>
        <v>#REF!</v>
      </c>
      <c r="HD407" s="351" t="e">
        <f t="shared" ca="1" si="1346"/>
        <v>#REF!</v>
      </c>
      <c r="HF407" s="351" t="e">
        <f t="shared" ca="1" si="1347"/>
        <v>#REF!</v>
      </c>
      <c r="HG407" s="351" t="e">
        <f t="shared" ca="1" si="1347"/>
        <v>#REF!</v>
      </c>
      <c r="HH407" s="351" t="e">
        <f t="shared" ca="1" si="1347"/>
        <v>#REF!</v>
      </c>
      <c r="HI407" s="351" t="e">
        <f t="shared" ca="1" si="1347"/>
        <v>#REF!</v>
      </c>
      <c r="HJ407" s="351" t="e">
        <f t="shared" ca="1" si="1347"/>
        <v>#REF!</v>
      </c>
      <c r="HK407" s="351" t="e">
        <f t="shared" ca="1" si="1347"/>
        <v>#REF!</v>
      </c>
      <c r="HL407" s="351" t="e">
        <f t="shared" ca="1" si="1347"/>
        <v>#REF!</v>
      </c>
      <c r="HM407" s="351" t="e">
        <f t="shared" ca="1" si="1347"/>
        <v>#REF!</v>
      </c>
      <c r="HN407" s="351" t="e">
        <f t="shared" ca="1" si="1347"/>
        <v>#REF!</v>
      </c>
      <c r="HO407" s="351" t="e">
        <f t="shared" ca="1" si="1347"/>
        <v>#REF!</v>
      </c>
      <c r="HP407" s="351" t="e">
        <f t="shared" ca="1" si="1347"/>
        <v>#REF!</v>
      </c>
      <c r="HQ407" s="351" t="e">
        <f t="shared" ca="1" si="1347"/>
        <v>#REF!</v>
      </c>
      <c r="HR407" s="351" t="e">
        <f t="shared" ca="1" si="1347"/>
        <v>#REF!</v>
      </c>
      <c r="HS407" s="351" t="e">
        <f t="shared" ca="1" si="1347"/>
        <v>#REF!</v>
      </c>
      <c r="HT407" s="351" t="e">
        <f t="shared" ca="1" si="1347"/>
        <v>#REF!</v>
      </c>
      <c r="HU407" s="351" t="e">
        <f t="shared" ca="1" si="1347"/>
        <v>#REF!</v>
      </c>
      <c r="HW407" s="167" t="e">
        <f t="shared" ca="1" si="1348"/>
        <v>#REF!</v>
      </c>
      <c r="HX407" s="167">
        <f t="shared" si="1349"/>
        <v>0</v>
      </c>
      <c r="HY407" s="167" t="e">
        <f t="shared" ca="1" si="1350"/>
        <v>#REF!</v>
      </c>
      <c r="HZ407" s="219" t="e">
        <f t="shared" ca="1" si="1351"/>
        <v>#REF!</v>
      </c>
    </row>
    <row r="408" spans="1:234" s="346" customFormat="1">
      <c r="A408" s="356" t="s">
        <v>4</v>
      </c>
      <c r="B408" s="355" t="str">
        <f>INDEX('Ref1'!R:R,MATCH(A408,'Ref1'!Q:Q,0))</f>
        <v>Inner London boroughs &amp; City of London</v>
      </c>
      <c r="C408" s="347"/>
      <c r="D408" s="347"/>
      <c r="G408" s="353">
        <f t="shared" si="1334"/>
        <v>0</v>
      </c>
      <c r="H408" s="362">
        <f t="shared" si="1334"/>
        <v>0</v>
      </c>
      <c r="I408" s="351">
        <f t="shared" si="1334"/>
        <v>0</v>
      </c>
      <c r="J408" s="351">
        <f t="shared" si="1334"/>
        <v>0</v>
      </c>
      <c r="K408" s="351">
        <f t="shared" si="1334"/>
        <v>0</v>
      </c>
      <c r="L408" s="351">
        <f t="shared" si="1334"/>
        <v>0</v>
      </c>
      <c r="M408" s="351">
        <f t="shared" si="1334"/>
        <v>0</v>
      </c>
      <c r="N408" s="351">
        <f t="shared" si="1334"/>
        <v>0</v>
      </c>
      <c r="O408" s="351">
        <f t="shared" si="1334"/>
        <v>0</v>
      </c>
      <c r="P408" s="351">
        <f t="shared" si="1334"/>
        <v>0</v>
      </c>
      <c r="Q408" s="351">
        <f t="shared" si="1335"/>
        <v>0</v>
      </c>
      <c r="R408" s="351">
        <f t="shared" si="1335"/>
        <v>0</v>
      </c>
      <c r="S408" s="351">
        <f t="shared" si="1335"/>
        <v>0</v>
      </c>
      <c r="T408" s="351">
        <f t="shared" si="1335"/>
        <v>0</v>
      </c>
      <c r="U408" s="351">
        <f t="shared" si="1335"/>
        <v>0</v>
      </c>
      <c r="V408" s="351">
        <f t="shared" si="1335"/>
        <v>0</v>
      </c>
      <c r="W408" s="351">
        <f t="shared" si="1335"/>
        <v>0</v>
      </c>
      <c r="Y408" s="376" t="e">
        <f t="shared" ca="1" si="1336"/>
        <v>#REF!</v>
      </c>
      <c r="Z408" s="376" t="e">
        <f t="shared" ca="1" si="1336"/>
        <v>#REF!</v>
      </c>
      <c r="AA408" s="376" t="e">
        <f t="shared" ca="1" si="1336"/>
        <v>#REF!</v>
      </c>
      <c r="AB408" s="376" t="e">
        <f t="shared" ca="1" si="1336"/>
        <v>#REF!</v>
      </c>
      <c r="AC408" s="376" t="e">
        <f t="shared" ca="1" si="1336"/>
        <v>#REF!</v>
      </c>
      <c r="AD408" s="376" t="e">
        <f t="shared" ca="1" si="1336"/>
        <v>#REF!</v>
      </c>
      <c r="AE408" s="376" t="e">
        <f t="shared" ca="1" si="1336"/>
        <v>#REF!</v>
      </c>
      <c r="AF408" s="376" t="e">
        <f t="shared" ca="1" si="1336"/>
        <v>#REF!</v>
      </c>
      <c r="AG408" s="376" t="e">
        <f t="shared" ca="1" si="1336"/>
        <v>#REF!</v>
      </c>
      <c r="AH408" s="376" t="e">
        <f t="shared" ca="1" si="1336"/>
        <v>#REF!</v>
      </c>
      <c r="AI408" s="376" t="e">
        <f t="shared" ca="1" si="1336"/>
        <v>#REF!</v>
      </c>
      <c r="AJ408" s="376" t="e">
        <f t="shared" ca="1" si="1336"/>
        <v>#REF!</v>
      </c>
      <c r="AK408" s="376" t="e">
        <f t="shared" ca="1" si="1336"/>
        <v>#REF!</v>
      </c>
      <c r="AL408" s="376" t="e">
        <f t="shared" ca="1" si="1336"/>
        <v>#REF!</v>
      </c>
      <c r="AM408" s="376" t="e">
        <f t="shared" ca="1" si="1336"/>
        <v>#REF!</v>
      </c>
      <c r="AN408" s="376" t="e">
        <f t="shared" ca="1" si="1336"/>
        <v>#REF!</v>
      </c>
      <c r="AP408" s="351" t="e">
        <f t="shared" ca="1" si="1337"/>
        <v>#REF!</v>
      </c>
      <c r="AQ408" s="351" t="e">
        <f t="shared" ca="1" si="1337"/>
        <v>#REF!</v>
      </c>
      <c r="AR408" s="351" t="e">
        <f t="shared" ca="1" si="1337"/>
        <v>#REF!</v>
      </c>
      <c r="AS408" s="351" t="e">
        <f t="shared" ca="1" si="1337"/>
        <v>#REF!</v>
      </c>
      <c r="AT408" s="351" t="e">
        <f t="shared" ca="1" si="1337"/>
        <v>#REF!</v>
      </c>
      <c r="AU408" s="351" t="e">
        <f t="shared" ca="1" si="1337"/>
        <v>#REF!</v>
      </c>
      <c r="AV408" s="351" t="e">
        <f t="shared" ca="1" si="1337"/>
        <v>#REF!</v>
      </c>
      <c r="AW408" s="351" t="e">
        <f t="shared" ca="1" si="1337"/>
        <v>#REF!</v>
      </c>
      <c r="AX408" s="351" t="e">
        <f t="shared" ca="1" si="1337"/>
        <v>#REF!</v>
      </c>
      <c r="AY408" s="351" t="e">
        <f t="shared" ca="1" si="1337"/>
        <v>#REF!</v>
      </c>
      <c r="AZ408" s="351" t="e">
        <f t="shared" ca="1" si="1337"/>
        <v>#REF!</v>
      </c>
      <c r="BA408" s="351" t="e">
        <f t="shared" ca="1" si="1337"/>
        <v>#REF!</v>
      </c>
      <c r="BB408" s="351" t="e">
        <f t="shared" ca="1" si="1337"/>
        <v>#REF!</v>
      </c>
      <c r="BC408" s="351" t="e">
        <f t="shared" ca="1" si="1337"/>
        <v>#REF!</v>
      </c>
      <c r="BD408" s="351" t="e">
        <f t="shared" ca="1" si="1337"/>
        <v>#REF!</v>
      </c>
      <c r="BE408" s="351" t="e">
        <f t="shared" ca="1" si="1337"/>
        <v>#REF!</v>
      </c>
      <c r="BG408" s="376">
        <f t="shared" si="1338"/>
        <v>8.8242658634517662E-2</v>
      </c>
      <c r="BI408" s="351">
        <f t="shared" si="1339"/>
        <v>0</v>
      </c>
      <c r="BJ408" s="351">
        <f t="shared" si="1339"/>
        <v>0</v>
      </c>
      <c r="BK408" s="351">
        <f t="shared" si="1339"/>
        <v>0</v>
      </c>
      <c r="BL408" s="351">
        <f t="shared" si="1339"/>
        <v>0</v>
      </c>
      <c r="BM408" s="351">
        <f t="shared" si="1339"/>
        <v>0</v>
      </c>
      <c r="BN408" s="351">
        <f t="shared" si="1339"/>
        <v>0</v>
      </c>
      <c r="BO408" s="351">
        <f t="shared" si="1339"/>
        <v>0</v>
      </c>
      <c r="BP408" s="351">
        <f t="shared" si="1339"/>
        <v>0</v>
      </c>
      <c r="BQ408" s="351">
        <f t="shared" si="1339"/>
        <v>0</v>
      </c>
      <c r="BR408" s="351">
        <f t="shared" si="1339"/>
        <v>0</v>
      </c>
      <c r="BS408" s="351">
        <f t="shared" si="1339"/>
        <v>0</v>
      </c>
      <c r="BT408" s="351">
        <f t="shared" si="1339"/>
        <v>0</v>
      </c>
      <c r="BU408" s="351">
        <f t="shared" si="1339"/>
        <v>0</v>
      </c>
      <c r="BV408" s="351">
        <f t="shared" si="1339"/>
        <v>0</v>
      </c>
      <c r="BW408" s="351">
        <f t="shared" si="1339"/>
        <v>0</v>
      </c>
      <c r="BX408" s="351">
        <f t="shared" si="1339"/>
        <v>0</v>
      </c>
      <c r="BZ408" s="351" t="e">
        <f t="shared" ca="1" si="1340"/>
        <v>#REF!</v>
      </c>
      <c r="CA408" s="351" t="e">
        <f t="shared" ca="1" si="1340"/>
        <v>#REF!</v>
      </c>
      <c r="CB408" s="351" t="e">
        <f t="shared" ca="1" si="1340"/>
        <v>#REF!</v>
      </c>
      <c r="CC408" s="351" t="e">
        <f t="shared" ca="1" si="1340"/>
        <v>#REF!</v>
      </c>
      <c r="CD408" s="351" t="e">
        <f t="shared" ca="1" si="1340"/>
        <v>#REF!</v>
      </c>
      <c r="CE408" s="351" t="e">
        <f t="shared" ca="1" si="1340"/>
        <v>#REF!</v>
      </c>
      <c r="CF408" s="351" t="e">
        <f t="shared" ca="1" si="1340"/>
        <v>#REF!</v>
      </c>
      <c r="CG408" s="351" t="e">
        <f t="shared" ca="1" si="1340"/>
        <v>#REF!</v>
      </c>
      <c r="CH408" s="351" t="e">
        <f t="shared" ca="1" si="1340"/>
        <v>#REF!</v>
      </c>
      <c r="CI408" s="351" t="e">
        <f t="shared" ca="1" si="1340"/>
        <v>#REF!</v>
      </c>
      <c r="CJ408" s="351" t="e">
        <f t="shared" ca="1" si="1340"/>
        <v>#REF!</v>
      </c>
      <c r="CK408" s="351" t="e">
        <f t="shared" ca="1" si="1340"/>
        <v>#REF!</v>
      </c>
      <c r="CL408" s="351" t="e">
        <f t="shared" ca="1" si="1340"/>
        <v>#REF!</v>
      </c>
      <c r="CM408" s="351" t="e">
        <f t="shared" ca="1" si="1340"/>
        <v>#REF!</v>
      </c>
      <c r="CN408" s="351" t="e">
        <f t="shared" ca="1" si="1340"/>
        <v>#REF!</v>
      </c>
      <c r="CO408" s="351" t="e">
        <f t="shared" ca="1" si="1340"/>
        <v>#REF!</v>
      </c>
      <c r="CQ408" s="351" t="e">
        <f t="shared" ca="1" si="1341"/>
        <v>#REF!</v>
      </c>
      <c r="CR408" s="351" t="e">
        <f t="shared" ca="1" si="1341"/>
        <v>#REF!</v>
      </c>
      <c r="CS408" s="351" t="e">
        <f t="shared" ca="1" si="1341"/>
        <v>#REF!</v>
      </c>
      <c r="CT408" s="351" t="e">
        <f t="shared" ca="1" si="1341"/>
        <v>#REF!</v>
      </c>
      <c r="CU408" s="351" t="e">
        <f t="shared" ca="1" si="1341"/>
        <v>#REF!</v>
      </c>
      <c r="CV408" s="351" t="e">
        <f t="shared" ca="1" si="1341"/>
        <v>#REF!</v>
      </c>
      <c r="CW408" s="351" t="e">
        <f t="shared" ca="1" si="1341"/>
        <v>#REF!</v>
      </c>
      <c r="CX408" s="351" t="e">
        <f t="shared" ca="1" si="1341"/>
        <v>#REF!</v>
      </c>
      <c r="CY408" s="351" t="e">
        <f t="shared" ca="1" si="1341"/>
        <v>#REF!</v>
      </c>
      <c r="CZ408" s="351" t="e">
        <f t="shared" ca="1" si="1341"/>
        <v>#REF!</v>
      </c>
      <c r="DA408" s="351" t="e">
        <f t="shared" ca="1" si="1341"/>
        <v>#REF!</v>
      </c>
      <c r="DB408" s="351" t="e">
        <f t="shared" ca="1" si="1341"/>
        <v>#REF!</v>
      </c>
      <c r="DC408" s="351" t="e">
        <f t="shared" ca="1" si="1341"/>
        <v>#REF!</v>
      </c>
      <c r="DD408" s="351" t="e">
        <f t="shared" ca="1" si="1341"/>
        <v>#REF!</v>
      </c>
      <c r="DE408" s="351" t="e">
        <f t="shared" ca="1" si="1341"/>
        <v>#REF!</v>
      </c>
      <c r="DF408" s="351" t="e">
        <f t="shared" ca="1" si="1341"/>
        <v>#REF!</v>
      </c>
      <c r="DH408" s="351">
        <f t="shared" si="1342"/>
        <v>0</v>
      </c>
      <c r="DI408" s="351">
        <f t="shared" si="1342"/>
        <v>0</v>
      </c>
      <c r="DJ408" s="351">
        <f t="shared" si="1342"/>
        <v>0</v>
      </c>
      <c r="DK408" s="351">
        <f t="shared" si="1342"/>
        <v>0</v>
      </c>
      <c r="DL408" s="351">
        <f t="shared" si="1342"/>
        <v>0</v>
      </c>
      <c r="DM408" s="351">
        <f t="shared" si="1342"/>
        <v>0</v>
      </c>
      <c r="DN408" s="351">
        <f t="shared" si="1342"/>
        <v>0</v>
      </c>
      <c r="DO408" s="351">
        <f t="shared" si="1342"/>
        <v>0</v>
      </c>
      <c r="DP408" s="351">
        <f t="shared" si="1342"/>
        <v>0</v>
      </c>
      <c r="DQ408" s="351">
        <f t="shared" si="1342"/>
        <v>0</v>
      </c>
      <c r="DR408" s="351">
        <f t="shared" si="1342"/>
        <v>0</v>
      </c>
      <c r="DS408" s="351">
        <f t="shared" si="1342"/>
        <v>0</v>
      </c>
      <c r="DT408" s="351">
        <f t="shared" si="1342"/>
        <v>0</v>
      </c>
      <c r="DU408" s="351">
        <f t="shared" si="1342"/>
        <v>0</v>
      </c>
      <c r="DV408" s="351">
        <f t="shared" si="1342"/>
        <v>0</v>
      </c>
      <c r="DW408" s="351">
        <f t="shared" si="1342"/>
        <v>0</v>
      </c>
      <c r="DY408" s="351" t="e">
        <f t="shared" ca="1" si="1343"/>
        <v>#REF!</v>
      </c>
      <c r="DZ408" s="351" t="e">
        <f t="shared" ca="1" si="1343"/>
        <v>#REF!</v>
      </c>
      <c r="EA408" s="351" t="e">
        <f t="shared" ca="1" si="1343"/>
        <v>#REF!</v>
      </c>
      <c r="EB408" s="351" t="e">
        <f t="shared" ca="1" si="1343"/>
        <v>#REF!</v>
      </c>
      <c r="EC408" s="351" t="e">
        <f t="shared" ca="1" si="1343"/>
        <v>#REF!</v>
      </c>
      <c r="ED408" s="351" t="e">
        <f t="shared" ca="1" si="1343"/>
        <v>#REF!</v>
      </c>
      <c r="EE408" s="351" t="e">
        <f t="shared" ca="1" si="1343"/>
        <v>#REF!</v>
      </c>
      <c r="EF408" s="351" t="e">
        <f t="shared" ca="1" si="1343"/>
        <v>#REF!</v>
      </c>
      <c r="EG408" s="351" t="e">
        <f t="shared" ca="1" si="1343"/>
        <v>#REF!</v>
      </c>
      <c r="EH408" s="351" t="e">
        <f t="shared" ca="1" si="1343"/>
        <v>#REF!</v>
      </c>
      <c r="EI408" s="351" t="e">
        <f t="shared" ca="1" si="1343"/>
        <v>#REF!</v>
      </c>
      <c r="EJ408" s="351" t="e">
        <f t="shared" ca="1" si="1343"/>
        <v>#REF!</v>
      </c>
      <c r="EK408" s="351" t="e">
        <f t="shared" ca="1" si="1343"/>
        <v>#REF!</v>
      </c>
      <c r="EL408" s="351" t="e">
        <f t="shared" ca="1" si="1343"/>
        <v>#REF!</v>
      </c>
      <c r="EM408" s="351" t="e">
        <f t="shared" ca="1" si="1343"/>
        <v>#REF!</v>
      </c>
      <c r="EN408" s="351" t="e">
        <f t="shared" ca="1" si="1343"/>
        <v>#REF!</v>
      </c>
      <c r="EP408" s="351">
        <f t="shared" si="1344"/>
        <v>0</v>
      </c>
      <c r="EQ408" s="351">
        <f t="shared" si="1344"/>
        <v>0</v>
      </c>
      <c r="ER408" s="351">
        <f t="shared" si="1344"/>
        <v>0</v>
      </c>
      <c r="ES408" s="351">
        <f t="shared" si="1344"/>
        <v>0</v>
      </c>
      <c r="ET408" s="351">
        <f t="shared" si="1344"/>
        <v>0</v>
      </c>
      <c r="EU408" s="351">
        <f t="shared" si="1344"/>
        <v>0</v>
      </c>
      <c r="EV408" s="351">
        <f t="shared" si="1344"/>
        <v>0</v>
      </c>
      <c r="EW408" s="351">
        <f t="shared" si="1344"/>
        <v>0</v>
      </c>
      <c r="EX408" s="351">
        <f t="shared" si="1344"/>
        <v>0</v>
      </c>
      <c r="EY408" s="351">
        <f t="shared" si="1344"/>
        <v>0</v>
      </c>
      <c r="EZ408" s="351">
        <f t="shared" si="1344"/>
        <v>0</v>
      </c>
      <c r="FA408" s="351">
        <f t="shared" si="1344"/>
        <v>0</v>
      </c>
      <c r="FB408" s="351">
        <f t="shared" si="1344"/>
        <v>0</v>
      </c>
      <c r="FC408" s="351">
        <f t="shared" si="1344"/>
        <v>0</v>
      </c>
      <c r="FD408" s="351">
        <f t="shared" si="1344"/>
        <v>0</v>
      </c>
      <c r="FE408" s="351">
        <f t="shared" si="1344"/>
        <v>0</v>
      </c>
      <c r="FG408" s="350"/>
      <c r="FH408" s="350"/>
      <c r="FI408" s="350"/>
      <c r="FJ408" s="350"/>
      <c r="FK408" s="350"/>
      <c r="FL408" s="350"/>
      <c r="FM408" s="350"/>
      <c r="FN408" s="350"/>
      <c r="FO408" s="350"/>
      <c r="FP408" s="350"/>
      <c r="FQ408" s="350"/>
      <c r="FR408" s="350"/>
      <c r="FS408" s="350"/>
      <c r="FT408" s="350"/>
      <c r="FU408" s="350"/>
      <c r="FV408" s="350"/>
      <c r="FX408" s="351">
        <f t="shared" si="1345"/>
        <v>0</v>
      </c>
      <c r="FY408" s="351">
        <f t="shared" si="1345"/>
        <v>0</v>
      </c>
      <c r="FZ408" s="351">
        <f t="shared" si="1345"/>
        <v>0</v>
      </c>
      <c r="GA408" s="351">
        <f t="shared" si="1345"/>
        <v>0</v>
      </c>
      <c r="GB408" s="351">
        <f t="shared" si="1345"/>
        <v>0</v>
      </c>
      <c r="GC408" s="351">
        <f t="shared" si="1345"/>
        <v>0</v>
      </c>
      <c r="GD408" s="351">
        <f t="shared" si="1345"/>
        <v>0</v>
      </c>
      <c r="GE408" s="351">
        <f t="shared" si="1345"/>
        <v>0</v>
      </c>
      <c r="GF408" s="351">
        <f t="shared" si="1345"/>
        <v>0</v>
      </c>
      <c r="GG408" s="351">
        <f t="shared" si="1345"/>
        <v>0</v>
      </c>
      <c r="GH408" s="351">
        <f t="shared" si="1345"/>
        <v>0</v>
      </c>
      <c r="GI408" s="351">
        <f t="shared" si="1345"/>
        <v>0</v>
      </c>
      <c r="GJ408" s="351">
        <f t="shared" si="1345"/>
        <v>0</v>
      </c>
      <c r="GK408" s="351">
        <f t="shared" si="1345"/>
        <v>0</v>
      </c>
      <c r="GL408" s="351">
        <f t="shared" si="1345"/>
        <v>0</v>
      </c>
      <c r="GM408" s="351">
        <f t="shared" si="1345"/>
        <v>0</v>
      </c>
      <c r="GO408" s="351" t="e">
        <f t="shared" ca="1" si="1346"/>
        <v>#REF!</v>
      </c>
      <c r="GP408" s="351" t="e">
        <f t="shared" ca="1" si="1346"/>
        <v>#REF!</v>
      </c>
      <c r="GQ408" s="351" t="e">
        <f t="shared" ca="1" si="1346"/>
        <v>#REF!</v>
      </c>
      <c r="GR408" s="351" t="e">
        <f t="shared" ca="1" si="1346"/>
        <v>#REF!</v>
      </c>
      <c r="GS408" s="351" t="e">
        <f t="shared" ca="1" si="1346"/>
        <v>#REF!</v>
      </c>
      <c r="GT408" s="351" t="e">
        <f t="shared" ca="1" si="1346"/>
        <v>#REF!</v>
      </c>
      <c r="GU408" s="351" t="e">
        <f t="shared" ca="1" si="1346"/>
        <v>#REF!</v>
      </c>
      <c r="GV408" s="351" t="e">
        <f t="shared" ca="1" si="1346"/>
        <v>#REF!</v>
      </c>
      <c r="GW408" s="351" t="e">
        <f t="shared" ca="1" si="1346"/>
        <v>#REF!</v>
      </c>
      <c r="GX408" s="351" t="e">
        <f t="shared" ca="1" si="1346"/>
        <v>#REF!</v>
      </c>
      <c r="GY408" s="351" t="e">
        <f t="shared" ca="1" si="1346"/>
        <v>#REF!</v>
      </c>
      <c r="GZ408" s="351" t="e">
        <f t="shared" ca="1" si="1346"/>
        <v>#REF!</v>
      </c>
      <c r="HA408" s="351" t="e">
        <f t="shared" ca="1" si="1346"/>
        <v>#REF!</v>
      </c>
      <c r="HB408" s="351" t="e">
        <f t="shared" ca="1" si="1346"/>
        <v>#REF!</v>
      </c>
      <c r="HC408" s="351" t="e">
        <f t="shared" ca="1" si="1346"/>
        <v>#REF!</v>
      </c>
      <c r="HD408" s="351" t="e">
        <f t="shared" ca="1" si="1346"/>
        <v>#REF!</v>
      </c>
      <c r="HF408" s="351" t="e">
        <f t="shared" ca="1" si="1347"/>
        <v>#REF!</v>
      </c>
      <c r="HG408" s="351" t="e">
        <f t="shared" ca="1" si="1347"/>
        <v>#REF!</v>
      </c>
      <c r="HH408" s="351" t="e">
        <f t="shared" ca="1" si="1347"/>
        <v>#REF!</v>
      </c>
      <c r="HI408" s="351" t="e">
        <f t="shared" ca="1" si="1347"/>
        <v>#REF!</v>
      </c>
      <c r="HJ408" s="351" t="e">
        <f t="shared" ca="1" si="1347"/>
        <v>#REF!</v>
      </c>
      <c r="HK408" s="351" t="e">
        <f t="shared" ca="1" si="1347"/>
        <v>#REF!</v>
      </c>
      <c r="HL408" s="351" t="e">
        <f t="shared" ca="1" si="1347"/>
        <v>#REF!</v>
      </c>
      <c r="HM408" s="351" t="e">
        <f t="shared" ca="1" si="1347"/>
        <v>#REF!</v>
      </c>
      <c r="HN408" s="351" t="e">
        <f t="shared" ca="1" si="1347"/>
        <v>#REF!</v>
      </c>
      <c r="HO408" s="351" t="e">
        <f t="shared" ca="1" si="1347"/>
        <v>#REF!</v>
      </c>
      <c r="HP408" s="351" t="e">
        <f t="shared" ca="1" si="1347"/>
        <v>#REF!</v>
      </c>
      <c r="HQ408" s="351" t="e">
        <f t="shared" ca="1" si="1347"/>
        <v>#REF!</v>
      </c>
      <c r="HR408" s="351" t="e">
        <f t="shared" ca="1" si="1347"/>
        <v>#REF!</v>
      </c>
      <c r="HS408" s="351" t="e">
        <f t="shared" ca="1" si="1347"/>
        <v>#REF!</v>
      </c>
      <c r="HT408" s="351" t="e">
        <f t="shared" ca="1" si="1347"/>
        <v>#REF!</v>
      </c>
      <c r="HU408" s="351" t="e">
        <f t="shared" ca="1" si="1347"/>
        <v>#REF!</v>
      </c>
      <c r="HW408" s="167" t="e">
        <f t="shared" ca="1" si="1348"/>
        <v>#REF!</v>
      </c>
      <c r="HX408" s="167">
        <f t="shared" si="1349"/>
        <v>0</v>
      </c>
      <c r="HY408" s="167" t="e">
        <f t="shared" ca="1" si="1350"/>
        <v>#REF!</v>
      </c>
      <c r="HZ408" s="219" t="e">
        <f t="shared" ca="1" si="1351"/>
        <v>#REF!</v>
      </c>
    </row>
    <row r="409" spans="1:234" s="346" customFormat="1">
      <c r="A409" s="356" t="s">
        <v>3</v>
      </c>
      <c r="B409" s="355" t="str">
        <f>INDEX('Ref1'!R:R,MATCH(A409,'Ref1'!Q:Q,0))</f>
        <v>Outer London boroughs</v>
      </c>
      <c r="C409" s="347"/>
      <c r="D409" s="347"/>
      <c r="G409" s="353">
        <f t="shared" si="1334"/>
        <v>0</v>
      </c>
      <c r="H409" s="362">
        <f t="shared" si="1334"/>
        <v>0</v>
      </c>
      <c r="I409" s="351">
        <f t="shared" si="1334"/>
        <v>0</v>
      </c>
      <c r="J409" s="351">
        <f t="shared" si="1334"/>
        <v>0</v>
      </c>
      <c r="K409" s="351">
        <f t="shared" si="1334"/>
        <v>0</v>
      </c>
      <c r="L409" s="351">
        <f t="shared" si="1334"/>
        <v>0</v>
      </c>
      <c r="M409" s="351">
        <f t="shared" si="1334"/>
        <v>0</v>
      </c>
      <c r="N409" s="351">
        <f t="shared" si="1334"/>
        <v>0</v>
      </c>
      <c r="O409" s="351">
        <f t="shared" si="1334"/>
        <v>0</v>
      </c>
      <c r="P409" s="351">
        <f t="shared" si="1334"/>
        <v>0</v>
      </c>
      <c r="Q409" s="351">
        <f t="shared" si="1335"/>
        <v>0</v>
      </c>
      <c r="R409" s="351">
        <f t="shared" si="1335"/>
        <v>0</v>
      </c>
      <c r="S409" s="351">
        <f t="shared" si="1335"/>
        <v>0</v>
      </c>
      <c r="T409" s="351">
        <f t="shared" si="1335"/>
        <v>0</v>
      </c>
      <c r="U409" s="351">
        <f t="shared" si="1335"/>
        <v>0</v>
      </c>
      <c r="V409" s="351">
        <f t="shared" si="1335"/>
        <v>0</v>
      </c>
      <c r="W409" s="351">
        <f t="shared" si="1335"/>
        <v>0</v>
      </c>
      <c r="Y409" s="376" t="e">
        <f t="shared" ca="1" si="1336"/>
        <v>#REF!</v>
      </c>
      <c r="Z409" s="376" t="e">
        <f t="shared" ca="1" si="1336"/>
        <v>#REF!</v>
      </c>
      <c r="AA409" s="376" t="e">
        <f t="shared" ca="1" si="1336"/>
        <v>#REF!</v>
      </c>
      <c r="AB409" s="376" t="e">
        <f t="shared" ca="1" si="1336"/>
        <v>#REF!</v>
      </c>
      <c r="AC409" s="376" t="e">
        <f t="shared" ca="1" si="1336"/>
        <v>#REF!</v>
      </c>
      <c r="AD409" s="376" t="e">
        <f t="shared" ca="1" si="1336"/>
        <v>#REF!</v>
      </c>
      <c r="AE409" s="376" t="e">
        <f t="shared" ca="1" si="1336"/>
        <v>#REF!</v>
      </c>
      <c r="AF409" s="376" t="e">
        <f t="shared" ca="1" si="1336"/>
        <v>#REF!</v>
      </c>
      <c r="AG409" s="376" t="e">
        <f t="shared" ca="1" si="1336"/>
        <v>#REF!</v>
      </c>
      <c r="AH409" s="376" t="e">
        <f t="shared" ca="1" si="1336"/>
        <v>#REF!</v>
      </c>
      <c r="AI409" s="376" t="e">
        <f t="shared" ca="1" si="1336"/>
        <v>#REF!</v>
      </c>
      <c r="AJ409" s="376" t="e">
        <f t="shared" ca="1" si="1336"/>
        <v>#REF!</v>
      </c>
      <c r="AK409" s="376" t="e">
        <f t="shared" ca="1" si="1336"/>
        <v>#REF!</v>
      </c>
      <c r="AL409" s="376" t="e">
        <f t="shared" ca="1" si="1336"/>
        <v>#REF!</v>
      </c>
      <c r="AM409" s="376" t="e">
        <f t="shared" ca="1" si="1336"/>
        <v>#REF!</v>
      </c>
      <c r="AN409" s="376" t="e">
        <f t="shared" ca="1" si="1336"/>
        <v>#REF!</v>
      </c>
      <c r="AP409" s="351" t="e">
        <f t="shared" ca="1" si="1337"/>
        <v>#REF!</v>
      </c>
      <c r="AQ409" s="351" t="e">
        <f t="shared" ca="1" si="1337"/>
        <v>#REF!</v>
      </c>
      <c r="AR409" s="351" t="e">
        <f t="shared" ca="1" si="1337"/>
        <v>#REF!</v>
      </c>
      <c r="AS409" s="351" t="e">
        <f t="shared" ca="1" si="1337"/>
        <v>#REF!</v>
      </c>
      <c r="AT409" s="351" t="e">
        <f t="shared" ca="1" si="1337"/>
        <v>#REF!</v>
      </c>
      <c r="AU409" s="351" t="e">
        <f t="shared" ca="1" si="1337"/>
        <v>#REF!</v>
      </c>
      <c r="AV409" s="351" t="e">
        <f t="shared" ca="1" si="1337"/>
        <v>#REF!</v>
      </c>
      <c r="AW409" s="351" t="e">
        <f t="shared" ca="1" si="1337"/>
        <v>#REF!</v>
      </c>
      <c r="AX409" s="351" t="e">
        <f t="shared" ca="1" si="1337"/>
        <v>#REF!</v>
      </c>
      <c r="AY409" s="351" t="e">
        <f t="shared" ca="1" si="1337"/>
        <v>#REF!</v>
      </c>
      <c r="AZ409" s="351" t="e">
        <f t="shared" ca="1" si="1337"/>
        <v>#REF!</v>
      </c>
      <c r="BA409" s="351" t="e">
        <f t="shared" ca="1" si="1337"/>
        <v>#REF!</v>
      </c>
      <c r="BB409" s="351" t="e">
        <f t="shared" ca="1" si="1337"/>
        <v>#REF!</v>
      </c>
      <c r="BC409" s="351" t="e">
        <f t="shared" ca="1" si="1337"/>
        <v>#REF!</v>
      </c>
      <c r="BD409" s="351" t="e">
        <f t="shared" ca="1" si="1337"/>
        <v>#REF!</v>
      </c>
      <c r="BE409" s="351" t="e">
        <f t="shared" ca="1" si="1337"/>
        <v>#REF!</v>
      </c>
      <c r="BG409" s="376">
        <f t="shared" si="1338"/>
        <v>8.8974438489115862E-2</v>
      </c>
      <c r="BI409" s="351">
        <f t="shared" si="1339"/>
        <v>0</v>
      </c>
      <c r="BJ409" s="351">
        <f t="shared" si="1339"/>
        <v>0</v>
      </c>
      <c r="BK409" s="351">
        <f t="shared" si="1339"/>
        <v>0</v>
      </c>
      <c r="BL409" s="351">
        <f t="shared" si="1339"/>
        <v>0</v>
      </c>
      <c r="BM409" s="351">
        <f t="shared" si="1339"/>
        <v>0</v>
      </c>
      <c r="BN409" s="351">
        <f t="shared" si="1339"/>
        <v>0</v>
      </c>
      <c r="BO409" s="351">
        <f t="shared" si="1339"/>
        <v>0</v>
      </c>
      <c r="BP409" s="351">
        <f t="shared" si="1339"/>
        <v>0</v>
      </c>
      <c r="BQ409" s="351">
        <f t="shared" si="1339"/>
        <v>0</v>
      </c>
      <c r="BR409" s="351">
        <f t="shared" si="1339"/>
        <v>0</v>
      </c>
      <c r="BS409" s="351">
        <f t="shared" si="1339"/>
        <v>0</v>
      </c>
      <c r="BT409" s="351">
        <f t="shared" si="1339"/>
        <v>0</v>
      </c>
      <c r="BU409" s="351">
        <f t="shared" si="1339"/>
        <v>0</v>
      </c>
      <c r="BV409" s="351">
        <f t="shared" si="1339"/>
        <v>0</v>
      </c>
      <c r="BW409" s="351">
        <f t="shared" si="1339"/>
        <v>0</v>
      </c>
      <c r="BX409" s="351">
        <f t="shared" si="1339"/>
        <v>0</v>
      </c>
      <c r="BZ409" s="351" t="e">
        <f t="shared" ca="1" si="1340"/>
        <v>#REF!</v>
      </c>
      <c r="CA409" s="351" t="e">
        <f t="shared" ca="1" si="1340"/>
        <v>#REF!</v>
      </c>
      <c r="CB409" s="351" t="e">
        <f t="shared" ca="1" si="1340"/>
        <v>#REF!</v>
      </c>
      <c r="CC409" s="351" t="e">
        <f t="shared" ca="1" si="1340"/>
        <v>#REF!</v>
      </c>
      <c r="CD409" s="351" t="e">
        <f t="shared" ca="1" si="1340"/>
        <v>#REF!</v>
      </c>
      <c r="CE409" s="351" t="e">
        <f t="shared" ca="1" si="1340"/>
        <v>#REF!</v>
      </c>
      <c r="CF409" s="351" t="e">
        <f t="shared" ca="1" si="1340"/>
        <v>#REF!</v>
      </c>
      <c r="CG409" s="351" t="e">
        <f t="shared" ca="1" si="1340"/>
        <v>#REF!</v>
      </c>
      <c r="CH409" s="351" t="e">
        <f t="shared" ca="1" si="1340"/>
        <v>#REF!</v>
      </c>
      <c r="CI409" s="351" t="e">
        <f t="shared" ca="1" si="1340"/>
        <v>#REF!</v>
      </c>
      <c r="CJ409" s="351" t="e">
        <f t="shared" ca="1" si="1340"/>
        <v>#REF!</v>
      </c>
      <c r="CK409" s="351" t="e">
        <f t="shared" ca="1" si="1340"/>
        <v>#REF!</v>
      </c>
      <c r="CL409" s="351" t="e">
        <f t="shared" ca="1" si="1340"/>
        <v>#REF!</v>
      </c>
      <c r="CM409" s="351" t="e">
        <f t="shared" ca="1" si="1340"/>
        <v>#REF!</v>
      </c>
      <c r="CN409" s="351" t="e">
        <f t="shared" ca="1" si="1340"/>
        <v>#REF!</v>
      </c>
      <c r="CO409" s="351" t="e">
        <f t="shared" ca="1" si="1340"/>
        <v>#REF!</v>
      </c>
      <c r="CQ409" s="351" t="e">
        <f t="shared" ca="1" si="1341"/>
        <v>#REF!</v>
      </c>
      <c r="CR409" s="351" t="e">
        <f t="shared" ca="1" si="1341"/>
        <v>#REF!</v>
      </c>
      <c r="CS409" s="351" t="e">
        <f t="shared" ca="1" si="1341"/>
        <v>#REF!</v>
      </c>
      <c r="CT409" s="351" t="e">
        <f t="shared" ca="1" si="1341"/>
        <v>#REF!</v>
      </c>
      <c r="CU409" s="351" t="e">
        <f t="shared" ca="1" si="1341"/>
        <v>#REF!</v>
      </c>
      <c r="CV409" s="351" t="e">
        <f t="shared" ca="1" si="1341"/>
        <v>#REF!</v>
      </c>
      <c r="CW409" s="351" t="e">
        <f t="shared" ca="1" si="1341"/>
        <v>#REF!</v>
      </c>
      <c r="CX409" s="351" t="e">
        <f t="shared" ca="1" si="1341"/>
        <v>#REF!</v>
      </c>
      <c r="CY409" s="351" t="e">
        <f t="shared" ca="1" si="1341"/>
        <v>#REF!</v>
      </c>
      <c r="CZ409" s="351" t="e">
        <f t="shared" ca="1" si="1341"/>
        <v>#REF!</v>
      </c>
      <c r="DA409" s="351" t="e">
        <f t="shared" ca="1" si="1341"/>
        <v>#REF!</v>
      </c>
      <c r="DB409" s="351" t="e">
        <f t="shared" ca="1" si="1341"/>
        <v>#REF!</v>
      </c>
      <c r="DC409" s="351" t="e">
        <f t="shared" ca="1" si="1341"/>
        <v>#REF!</v>
      </c>
      <c r="DD409" s="351" t="e">
        <f t="shared" ca="1" si="1341"/>
        <v>#REF!</v>
      </c>
      <c r="DE409" s="351" t="e">
        <f t="shared" ca="1" si="1341"/>
        <v>#REF!</v>
      </c>
      <c r="DF409" s="351" t="e">
        <f t="shared" ca="1" si="1341"/>
        <v>#REF!</v>
      </c>
      <c r="DH409" s="351">
        <f t="shared" si="1342"/>
        <v>0</v>
      </c>
      <c r="DI409" s="351">
        <f t="shared" si="1342"/>
        <v>0</v>
      </c>
      <c r="DJ409" s="351">
        <f t="shared" si="1342"/>
        <v>0</v>
      </c>
      <c r="DK409" s="351">
        <f t="shared" si="1342"/>
        <v>0</v>
      </c>
      <c r="DL409" s="351">
        <f t="shared" si="1342"/>
        <v>0</v>
      </c>
      <c r="DM409" s="351">
        <f t="shared" si="1342"/>
        <v>0</v>
      </c>
      <c r="DN409" s="351">
        <f t="shared" si="1342"/>
        <v>0</v>
      </c>
      <c r="DO409" s="351">
        <f t="shared" si="1342"/>
        <v>0</v>
      </c>
      <c r="DP409" s="351">
        <f t="shared" si="1342"/>
        <v>0</v>
      </c>
      <c r="DQ409" s="351">
        <f t="shared" si="1342"/>
        <v>0</v>
      </c>
      <c r="DR409" s="351">
        <f t="shared" si="1342"/>
        <v>0</v>
      </c>
      <c r="DS409" s="351">
        <f t="shared" si="1342"/>
        <v>0</v>
      </c>
      <c r="DT409" s="351">
        <f t="shared" si="1342"/>
        <v>0</v>
      </c>
      <c r="DU409" s="351">
        <f t="shared" si="1342"/>
        <v>0</v>
      </c>
      <c r="DV409" s="351">
        <f t="shared" si="1342"/>
        <v>0</v>
      </c>
      <c r="DW409" s="351">
        <f t="shared" si="1342"/>
        <v>0</v>
      </c>
      <c r="DY409" s="351" t="e">
        <f t="shared" ca="1" si="1343"/>
        <v>#REF!</v>
      </c>
      <c r="DZ409" s="351" t="e">
        <f t="shared" ca="1" si="1343"/>
        <v>#REF!</v>
      </c>
      <c r="EA409" s="351" t="e">
        <f t="shared" ca="1" si="1343"/>
        <v>#REF!</v>
      </c>
      <c r="EB409" s="351" t="e">
        <f t="shared" ca="1" si="1343"/>
        <v>#REF!</v>
      </c>
      <c r="EC409" s="351" t="e">
        <f t="shared" ca="1" si="1343"/>
        <v>#REF!</v>
      </c>
      <c r="ED409" s="351" t="e">
        <f t="shared" ca="1" si="1343"/>
        <v>#REF!</v>
      </c>
      <c r="EE409" s="351" t="e">
        <f t="shared" ca="1" si="1343"/>
        <v>#REF!</v>
      </c>
      <c r="EF409" s="351" t="e">
        <f t="shared" ca="1" si="1343"/>
        <v>#REF!</v>
      </c>
      <c r="EG409" s="351" t="e">
        <f t="shared" ca="1" si="1343"/>
        <v>#REF!</v>
      </c>
      <c r="EH409" s="351" t="e">
        <f t="shared" ca="1" si="1343"/>
        <v>#REF!</v>
      </c>
      <c r="EI409" s="351" t="e">
        <f t="shared" ca="1" si="1343"/>
        <v>#REF!</v>
      </c>
      <c r="EJ409" s="351" t="e">
        <f t="shared" ca="1" si="1343"/>
        <v>#REF!</v>
      </c>
      <c r="EK409" s="351" t="e">
        <f t="shared" ca="1" si="1343"/>
        <v>#REF!</v>
      </c>
      <c r="EL409" s="351" t="e">
        <f t="shared" ca="1" si="1343"/>
        <v>#REF!</v>
      </c>
      <c r="EM409" s="351" t="e">
        <f t="shared" ca="1" si="1343"/>
        <v>#REF!</v>
      </c>
      <c r="EN409" s="351" t="e">
        <f t="shared" ca="1" si="1343"/>
        <v>#REF!</v>
      </c>
      <c r="EP409" s="351">
        <f t="shared" si="1344"/>
        <v>0</v>
      </c>
      <c r="EQ409" s="351">
        <f t="shared" si="1344"/>
        <v>0</v>
      </c>
      <c r="ER409" s="351">
        <f t="shared" si="1344"/>
        <v>0</v>
      </c>
      <c r="ES409" s="351">
        <f t="shared" si="1344"/>
        <v>0</v>
      </c>
      <c r="ET409" s="351">
        <f t="shared" si="1344"/>
        <v>0</v>
      </c>
      <c r="EU409" s="351">
        <f t="shared" si="1344"/>
        <v>0</v>
      </c>
      <c r="EV409" s="351">
        <f t="shared" si="1344"/>
        <v>0</v>
      </c>
      <c r="EW409" s="351">
        <f t="shared" si="1344"/>
        <v>0</v>
      </c>
      <c r="EX409" s="351">
        <f t="shared" si="1344"/>
        <v>0</v>
      </c>
      <c r="EY409" s="351">
        <f t="shared" si="1344"/>
        <v>0</v>
      </c>
      <c r="EZ409" s="351">
        <f t="shared" si="1344"/>
        <v>0</v>
      </c>
      <c r="FA409" s="351">
        <f t="shared" si="1344"/>
        <v>0</v>
      </c>
      <c r="FB409" s="351">
        <f t="shared" si="1344"/>
        <v>0</v>
      </c>
      <c r="FC409" s="351">
        <f t="shared" si="1344"/>
        <v>0</v>
      </c>
      <c r="FD409" s="351">
        <f t="shared" si="1344"/>
        <v>0</v>
      </c>
      <c r="FE409" s="351">
        <f t="shared" si="1344"/>
        <v>0</v>
      </c>
      <c r="FG409" s="350"/>
      <c r="FH409" s="350"/>
      <c r="FI409" s="350"/>
      <c r="FJ409" s="350"/>
      <c r="FK409" s="350"/>
      <c r="FL409" s="350"/>
      <c r="FM409" s="350"/>
      <c r="FN409" s="350"/>
      <c r="FO409" s="350"/>
      <c r="FP409" s="350"/>
      <c r="FQ409" s="350"/>
      <c r="FR409" s="350"/>
      <c r="FS409" s="350"/>
      <c r="FT409" s="350"/>
      <c r="FU409" s="350"/>
      <c r="FV409" s="350"/>
      <c r="FX409" s="351">
        <f t="shared" si="1345"/>
        <v>0</v>
      </c>
      <c r="FY409" s="351">
        <f t="shared" si="1345"/>
        <v>0</v>
      </c>
      <c r="FZ409" s="351">
        <f t="shared" si="1345"/>
        <v>0</v>
      </c>
      <c r="GA409" s="351">
        <f t="shared" si="1345"/>
        <v>0</v>
      </c>
      <c r="GB409" s="351">
        <f t="shared" si="1345"/>
        <v>0</v>
      </c>
      <c r="GC409" s="351">
        <f t="shared" si="1345"/>
        <v>0</v>
      </c>
      <c r="GD409" s="351">
        <f t="shared" si="1345"/>
        <v>0</v>
      </c>
      <c r="GE409" s="351">
        <f t="shared" si="1345"/>
        <v>0</v>
      </c>
      <c r="GF409" s="351">
        <f t="shared" si="1345"/>
        <v>0</v>
      </c>
      <c r="GG409" s="351">
        <f t="shared" si="1345"/>
        <v>0</v>
      </c>
      <c r="GH409" s="351">
        <f t="shared" si="1345"/>
        <v>0</v>
      </c>
      <c r="GI409" s="351">
        <f t="shared" si="1345"/>
        <v>0</v>
      </c>
      <c r="GJ409" s="351">
        <f t="shared" si="1345"/>
        <v>0</v>
      </c>
      <c r="GK409" s="351">
        <f t="shared" si="1345"/>
        <v>0</v>
      </c>
      <c r="GL409" s="351">
        <f t="shared" si="1345"/>
        <v>0</v>
      </c>
      <c r="GM409" s="351">
        <f t="shared" si="1345"/>
        <v>0</v>
      </c>
      <c r="GO409" s="351" t="e">
        <f t="shared" ca="1" si="1346"/>
        <v>#REF!</v>
      </c>
      <c r="GP409" s="351" t="e">
        <f t="shared" ca="1" si="1346"/>
        <v>#REF!</v>
      </c>
      <c r="GQ409" s="351" t="e">
        <f t="shared" ca="1" si="1346"/>
        <v>#REF!</v>
      </c>
      <c r="GR409" s="351" t="e">
        <f t="shared" ca="1" si="1346"/>
        <v>#REF!</v>
      </c>
      <c r="GS409" s="351" t="e">
        <f t="shared" ca="1" si="1346"/>
        <v>#REF!</v>
      </c>
      <c r="GT409" s="351" t="e">
        <f t="shared" ca="1" si="1346"/>
        <v>#REF!</v>
      </c>
      <c r="GU409" s="351" t="e">
        <f t="shared" ca="1" si="1346"/>
        <v>#REF!</v>
      </c>
      <c r="GV409" s="351" t="e">
        <f t="shared" ca="1" si="1346"/>
        <v>#REF!</v>
      </c>
      <c r="GW409" s="351" t="e">
        <f t="shared" ca="1" si="1346"/>
        <v>#REF!</v>
      </c>
      <c r="GX409" s="351" t="e">
        <f t="shared" ca="1" si="1346"/>
        <v>#REF!</v>
      </c>
      <c r="GY409" s="351" t="e">
        <f t="shared" ca="1" si="1346"/>
        <v>#REF!</v>
      </c>
      <c r="GZ409" s="351" t="e">
        <f t="shared" ca="1" si="1346"/>
        <v>#REF!</v>
      </c>
      <c r="HA409" s="351" t="e">
        <f t="shared" ca="1" si="1346"/>
        <v>#REF!</v>
      </c>
      <c r="HB409" s="351" t="e">
        <f t="shared" ca="1" si="1346"/>
        <v>#REF!</v>
      </c>
      <c r="HC409" s="351" t="e">
        <f t="shared" ca="1" si="1346"/>
        <v>#REF!</v>
      </c>
      <c r="HD409" s="351" t="e">
        <f t="shared" ca="1" si="1346"/>
        <v>#REF!</v>
      </c>
      <c r="HF409" s="351" t="e">
        <f t="shared" ca="1" si="1347"/>
        <v>#REF!</v>
      </c>
      <c r="HG409" s="351" t="e">
        <f t="shared" ca="1" si="1347"/>
        <v>#REF!</v>
      </c>
      <c r="HH409" s="351" t="e">
        <f t="shared" ca="1" si="1347"/>
        <v>#REF!</v>
      </c>
      <c r="HI409" s="351" t="e">
        <f t="shared" ca="1" si="1347"/>
        <v>#REF!</v>
      </c>
      <c r="HJ409" s="351" t="e">
        <f t="shared" ca="1" si="1347"/>
        <v>#REF!</v>
      </c>
      <c r="HK409" s="351" t="e">
        <f t="shared" ca="1" si="1347"/>
        <v>#REF!</v>
      </c>
      <c r="HL409" s="351" t="e">
        <f t="shared" ca="1" si="1347"/>
        <v>#REF!</v>
      </c>
      <c r="HM409" s="351" t="e">
        <f t="shared" ca="1" si="1347"/>
        <v>#REF!</v>
      </c>
      <c r="HN409" s="351" t="e">
        <f t="shared" ca="1" si="1347"/>
        <v>#REF!</v>
      </c>
      <c r="HO409" s="351" t="e">
        <f t="shared" ca="1" si="1347"/>
        <v>#REF!</v>
      </c>
      <c r="HP409" s="351" t="e">
        <f t="shared" ca="1" si="1347"/>
        <v>#REF!</v>
      </c>
      <c r="HQ409" s="351" t="e">
        <f t="shared" ca="1" si="1347"/>
        <v>#REF!</v>
      </c>
      <c r="HR409" s="351" t="e">
        <f t="shared" ca="1" si="1347"/>
        <v>#REF!</v>
      </c>
      <c r="HS409" s="351" t="e">
        <f t="shared" ca="1" si="1347"/>
        <v>#REF!</v>
      </c>
      <c r="HT409" s="351" t="e">
        <f t="shared" ca="1" si="1347"/>
        <v>#REF!</v>
      </c>
      <c r="HU409" s="351" t="e">
        <f t="shared" ca="1" si="1347"/>
        <v>#REF!</v>
      </c>
      <c r="HW409" s="167" t="e">
        <f t="shared" ca="1" si="1348"/>
        <v>#REF!</v>
      </c>
      <c r="HX409" s="167">
        <f t="shared" si="1349"/>
        <v>0</v>
      </c>
      <c r="HY409" s="167" t="e">
        <f t="shared" ca="1" si="1350"/>
        <v>#REF!</v>
      </c>
      <c r="HZ409" s="219" t="e">
        <f t="shared" ca="1" si="1351"/>
        <v>#REF!</v>
      </c>
    </row>
    <row r="410" spans="1:234" s="346" customFormat="1">
      <c r="A410" s="356" t="s">
        <v>10</v>
      </c>
      <c r="B410" s="355" t="str">
        <f>INDEX('Ref1'!R:R,MATCH(A410,'Ref1'!Q:Q,0))</f>
        <v>Greater London Authority</v>
      </c>
      <c r="C410" s="347"/>
      <c r="D410" s="347"/>
      <c r="G410" s="353">
        <f t="shared" si="1334"/>
        <v>0</v>
      </c>
      <c r="H410" s="362">
        <f t="shared" si="1334"/>
        <v>0</v>
      </c>
      <c r="I410" s="351">
        <f t="shared" si="1334"/>
        <v>0</v>
      </c>
      <c r="J410" s="351">
        <f t="shared" si="1334"/>
        <v>0</v>
      </c>
      <c r="K410" s="351">
        <f t="shared" si="1334"/>
        <v>0</v>
      </c>
      <c r="L410" s="351">
        <f t="shared" si="1334"/>
        <v>0</v>
      </c>
      <c r="M410" s="351">
        <f t="shared" si="1334"/>
        <v>0</v>
      </c>
      <c r="N410" s="351">
        <f t="shared" si="1334"/>
        <v>0</v>
      </c>
      <c r="O410" s="351">
        <f t="shared" si="1334"/>
        <v>0</v>
      </c>
      <c r="P410" s="351">
        <f t="shared" si="1334"/>
        <v>0</v>
      </c>
      <c r="Q410" s="351">
        <f t="shared" si="1335"/>
        <v>0</v>
      </c>
      <c r="R410" s="351">
        <f t="shared" si="1335"/>
        <v>0</v>
      </c>
      <c r="S410" s="351">
        <f t="shared" si="1335"/>
        <v>0</v>
      </c>
      <c r="T410" s="351">
        <f t="shared" si="1335"/>
        <v>0</v>
      </c>
      <c r="U410" s="351">
        <f t="shared" si="1335"/>
        <v>0</v>
      </c>
      <c r="V410" s="351">
        <f t="shared" si="1335"/>
        <v>0</v>
      </c>
      <c r="W410" s="351">
        <f t="shared" si="1335"/>
        <v>0</v>
      </c>
      <c r="Y410" s="376" t="e">
        <f t="shared" ca="1" si="1336"/>
        <v>#REF!</v>
      </c>
      <c r="Z410" s="376" t="e">
        <f t="shared" ca="1" si="1336"/>
        <v>#REF!</v>
      </c>
      <c r="AA410" s="376" t="e">
        <f t="shared" ca="1" si="1336"/>
        <v>#REF!</v>
      </c>
      <c r="AB410" s="376" t="e">
        <f t="shared" ca="1" si="1336"/>
        <v>#REF!</v>
      </c>
      <c r="AC410" s="376" t="e">
        <f t="shared" ca="1" si="1336"/>
        <v>#REF!</v>
      </c>
      <c r="AD410" s="376" t="e">
        <f t="shared" ca="1" si="1336"/>
        <v>#REF!</v>
      </c>
      <c r="AE410" s="376" t="e">
        <f t="shared" ca="1" si="1336"/>
        <v>#REF!</v>
      </c>
      <c r="AF410" s="376" t="e">
        <f t="shared" ca="1" si="1336"/>
        <v>#REF!</v>
      </c>
      <c r="AG410" s="376" t="e">
        <f t="shared" ca="1" si="1336"/>
        <v>#REF!</v>
      </c>
      <c r="AH410" s="376" t="e">
        <f t="shared" ca="1" si="1336"/>
        <v>#REF!</v>
      </c>
      <c r="AI410" s="376" t="e">
        <f t="shared" ca="1" si="1336"/>
        <v>#REF!</v>
      </c>
      <c r="AJ410" s="376" t="e">
        <f t="shared" ca="1" si="1336"/>
        <v>#REF!</v>
      </c>
      <c r="AK410" s="376" t="e">
        <f t="shared" ca="1" si="1336"/>
        <v>#REF!</v>
      </c>
      <c r="AL410" s="376" t="e">
        <f t="shared" ca="1" si="1336"/>
        <v>#REF!</v>
      </c>
      <c r="AM410" s="376" t="e">
        <f t="shared" ca="1" si="1336"/>
        <v>#REF!</v>
      </c>
      <c r="AN410" s="376" t="e">
        <f t="shared" ca="1" si="1336"/>
        <v>#REF!</v>
      </c>
      <c r="AP410" s="351" t="e">
        <f t="shared" ca="1" si="1337"/>
        <v>#REF!</v>
      </c>
      <c r="AQ410" s="351" t="e">
        <f t="shared" ca="1" si="1337"/>
        <v>#REF!</v>
      </c>
      <c r="AR410" s="351" t="e">
        <f t="shared" ca="1" si="1337"/>
        <v>#REF!</v>
      </c>
      <c r="AS410" s="351" t="e">
        <f t="shared" ca="1" si="1337"/>
        <v>#REF!</v>
      </c>
      <c r="AT410" s="351" t="e">
        <f t="shared" ca="1" si="1337"/>
        <v>#REF!</v>
      </c>
      <c r="AU410" s="351" t="e">
        <f t="shared" ca="1" si="1337"/>
        <v>#REF!</v>
      </c>
      <c r="AV410" s="351" t="e">
        <f t="shared" ca="1" si="1337"/>
        <v>#REF!</v>
      </c>
      <c r="AW410" s="351" t="e">
        <f t="shared" ca="1" si="1337"/>
        <v>#REF!</v>
      </c>
      <c r="AX410" s="351" t="e">
        <f t="shared" ca="1" si="1337"/>
        <v>#REF!</v>
      </c>
      <c r="AY410" s="351" t="e">
        <f t="shared" ca="1" si="1337"/>
        <v>#REF!</v>
      </c>
      <c r="AZ410" s="351" t="e">
        <f t="shared" ca="1" si="1337"/>
        <v>#REF!</v>
      </c>
      <c r="BA410" s="351" t="e">
        <f t="shared" ca="1" si="1337"/>
        <v>#REF!</v>
      </c>
      <c r="BB410" s="351" t="e">
        <f t="shared" ca="1" si="1337"/>
        <v>#REF!</v>
      </c>
      <c r="BC410" s="351" t="e">
        <f t="shared" ca="1" si="1337"/>
        <v>#REF!</v>
      </c>
      <c r="BD410" s="351" t="e">
        <f t="shared" ca="1" si="1337"/>
        <v>#REF!</v>
      </c>
      <c r="BE410" s="351" t="e">
        <f t="shared" ca="1" si="1337"/>
        <v>#REF!</v>
      </c>
      <c r="BG410" s="376">
        <f t="shared" si="1338"/>
        <v>8.6571666238683384E-2</v>
      </c>
      <c r="BI410" s="351">
        <f t="shared" si="1339"/>
        <v>0</v>
      </c>
      <c r="BJ410" s="351">
        <f t="shared" si="1339"/>
        <v>0</v>
      </c>
      <c r="BK410" s="351">
        <f t="shared" si="1339"/>
        <v>0</v>
      </c>
      <c r="BL410" s="351">
        <f t="shared" si="1339"/>
        <v>0</v>
      </c>
      <c r="BM410" s="351">
        <f t="shared" si="1339"/>
        <v>0</v>
      </c>
      <c r="BN410" s="351">
        <f t="shared" si="1339"/>
        <v>0</v>
      </c>
      <c r="BO410" s="351">
        <f t="shared" si="1339"/>
        <v>0</v>
      </c>
      <c r="BP410" s="351">
        <f t="shared" si="1339"/>
        <v>0</v>
      </c>
      <c r="BQ410" s="351">
        <f t="shared" si="1339"/>
        <v>0</v>
      </c>
      <c r="BR410" s="351">
        <f t="shared" si="1339"/>
        <v>0</v>
      </c>
      <c r="BS410" s="351">
        <f t="shared" si="1339"/>
        <v>0</v>
      </c>
      <c r="BT410" s="351">
        <f t="shared" si="1339"/>
        <v>0</v>
      </c>
      <c r="BU410" s="351">
        <f t="shared" si="1339"/>
        <v>0</v>
      </c>
      <c r="BV410" s="351">
        <f t="shared" si="1339"/>
        <v>0</v>
      </c>
      <c r="BW410" s="351">
        <f t="shared" si="1339"/>
        <v>0</v>
      </c>
      <c r="BX410" s="351">
        <f t="shared" si="1339"/>
        <v>0</v>
      </c>
      <c r="BZ410" s="351" t="e">
        <f t="shared" ca="1" si="1340"/>
        <v>#REF!</v>
      </c>
      <c r="CA410" s="351" t="e">
        <f t="shared" ca="1" si="1340"/>
        <v>#REF!</v>
      </c>
      <c r="CB410" s="351" t="e">
        <f t="shared" ca="1" si="1340"/>
        <v>#REF!</v>
      </c>
      <c r="CC410" s="351" t="e">
        <f t="shared" ca="1" si="1340"/>
        <v>#REF!</v>
      </c>
      <c r="CD410" s="351" t="e">
        <f t="shared" ca="1" si="1340"/>
        <v>#REF!</v>
      </c>
      <c r="CE410" s="351" t="e">
        <f t="shared" ca="1" si="1340"/>
        <v>#REF!</v>
      </c>
      <c r="CF410" s="351" t="e">
        <f t="shared" ca="1" si="1340"/>
        <v>#REF!</v>
      </c>
      <c r="CG410" s="351" t="e">
        <f t="shared" ca="1" si="1340"/>
        <v>#REF!</v>
      </c>
      <c r="CH410" s="351" t="e">
        <f t="shared" ca="1" si="1340"/>
        <v>#REF!</v>
      </c>
      <c r="CI410" s="351" t="e">
        <f t="shared" ca="1" si="1340"/>
        <v>#REF!</v>
      </c>
      <c r="CJ410" s="351" t="e">
        <f t="shared" ca="1" si="1340"/>
        <v>#REF!</v>
      </c>
      <c r="CK410" s="351" t="e">
        <f t="shared" ca="1" si="1340"/>
        <v>#REF!</v>
      </c>
      <c r="CL410" s="351" t="e">
        <f t="shared" ca="1" si="1340"/>
        <v>#REF!</v>
      </c>
      <c r="CM410" s="351" t="e">
        <f t="shared" ca="1" si="1340"/>
        <v>#REF!</v>
      </c>
      <c r="CN410" s="351" t="e">
        <f t="shared" ca="1" si="1340"/>
        <v>#REF!</v>
      </c>
      <c r="CO410" s="351" t="e">
        <f t="shared" ca="1" si="1340"/>
        <v>#REF!</v>
      </c>
      <c r="CQ410" s="351" t="e">
        <f t="shared" ca="1" si="1341"/>
        <v>#REF!</v>
      </c>
      <c r="CR410" s="351" t="e">
        <f t="shared" ca="1" si="1341"/>
        <v>#REF!</v>
      </c>
      <c r="CS410" s="351" t="e">
        <f t="shared" ca="1" si="1341"/>
        <v>#REF!</v>
      </c>
      <c r="CT410" s="351" t="e">
        <f t="shared" ca="1" si="1341"/>
        <v>#REF!</v>
      </c>
      <c r="CU410" s="351" t="e">
        <f t="shared" ca="1" si="1341"/>
        <v>#REF!</v>
      </c>
      <c r="CV410" s="351" t="e">
        <f t="shared" ca="1" si="1341"/>
        <v>#REF!</v>
      </c>
      <c r="CW410" s="351" t="e">
        <f t="shared" ca="1" si="1341"/>
        <v>#REF!</v>
      </c>
      <c r="CX410" s="351" t="e">
        <f t="shared" ca="1" si="1341"/>
        <v>#REF!</v>
      </c>
      <c r="CY410" s="351" t="e">
        <f t="shared" ca="1" si="1341"/>
        <v>#REF!</v>
      </c>
      <c r="CZ410" s="351" t="e">
        <f t="shared" ca="1" si="1341"/>
        <v>#REF!</v>
      </c>
      <c r="DA410" s="351" t="e">
        <f t="shared" ca="1" si="1341"/>
        <v>#REF!</v>
      </c>
      <c r="DB410" s="351" t="e">
        <f t="shared" ca="1" si="1341"/>
        <v>#REF!</v>
      </c>
      <c r="DC410" s="351" t="e">
        <f t="shared" ca="1" si="1341"/>
        <v>#REF!</v>
      </c>
      <c r="DD410" s="351" t="e">
        <f t="shared" ca="1" si="1341"/>
        <v>#REF!</v>
      </c>
      <c r="DE410" s="351" t="e">
        <f t="shared" ca="1" si="1341"/>
        <v>#REF!</v>
      </c>
      <c r="DF410" s="351" t="e">
        <f t="shared" ca="1" si="1341"/>
        <v>#REF!</v>
      </c>
      <c r="DH410" s="351">
        <f t="shared" si="1342"/>
        <v>0</v>
      </c>
      <c r="DI410" s="351">
        <f t="shared" si="1342"/>
        <v>0</v>
      </c>
      <c r="DJ410" s="351">
        <f t="shared" si="1342"/>
        <v>0</v>
      </c>
      <c r="DK410" s="351">
        <f t="shared" si="1342"/>
        <v>0</v>
      </c>
      <c r="DL410" s="351">
        <f t="shared" si="1342"/>
        <v>0</v>
      </c>
      <c r="DM410" s="351">
        <f t="shared" si="1342"/>
        <v>0</v>
      </c>
      <c r="DN410" s="351">
        <f t="shared" si="1342"/>
        <v>0</v>
      </c>
      <c r="DO410" s="351">
        <f t="shared" si="1342"/>
        <v>0</v>
      </c>
      <c r="DP410" s="351">
        <f t="shared" si="1342"/>
        <v>0</v>
      </c>
      <c r="DQ410" s="351">
        <f t="shared" si="1342"/>
        <v>0</v>
      </c>
      <c r="DR410" s="351">
        <f t="shared" si="1342"/>
        <v>0</v>
      </c>
      <c r="DS410" s="351">
        <f t="shared" si="1342"/>
        <v>0</v>
      </c>
      <c r="DT410" s="351">
        <f t="shared" si="1342"/>
        <v>0</v>
      </c>
      <c r="DU410" s="351">
        <f t="shared" si="1342"/>
        <v>0</v>
      </c>
      <c r="DV410" s="351">
        <f t="shared" si="1342"/>
        <v>0</v>
      </c>
      <c r="DW410" s="351">
        <f t="shared" si="1342"/>
        <v>0</v>
      </c>
      <c r="DY410" s="351" t="e">
        <f t="shared" ca="1" si="1343"/>
        <v>#REF!</v>
      </c>
      <c r="DZ410" s="351" t="e">
        <f t="shared" ca="1" si="1343"/>
        <v>#REF!</v>
      </c>
      <c r="EA410" s="351" t="e">
        <f t="shared" ca="1" si="1343"/>
        <v>#REF!</v>
      </c>
      <c r="EB410" s="351" t="e">
        <f t="shared" ca="1" si="1343"/>
        <v>#REF!</v>
      </c>
      <c r="EC410" s="351" t="e">
        <f t="shared" ca="1" si="1343"/>
        <v>#REF!</v>
      </c>
      <c r="ED410" s="351" t="e">
        <f t="shared" ca="1" si="1343"/>
        <v>#REF!</v>
      </c>
      <c r="EE410" s="351" t="e">
        <f t="shared" ca="1" si="1343"/>
        <v>#REF!</v>
      </c>
      <c r="EF410" s="351" t="e">
        <f t="shared" ca="1" si="1343"/>
        <v>#REF!</v>
      </c>
      <c r="EG410" s="351" t="e">
        <f t="shared" ca="1" si="1343"/>
        <v>#REF!</v>
      </c>
      <c r="EH410" s="351" t="e">
        <f t="shared" ca="1" si="1343"/>
        <v>#REF!</v>
      </c>
      <c r="EI410" s="351" t="e">
        <f t="shared" ca="1" si="1343"/>
        <v>#REF!</v>
      </c>
      <c r="EJ410" s="351" t="e">
        <f t="shared" ca="1" si="1343"/>
        <v>#REF!</v>
      </c>
      <c r="EK410" s="351" t="e">
        <f t="shared" ca="1" si="1343"/>
        <v>#REF!</v>
      </c>
      <c r="EL410" s="351" t="e">
        <f t="shared" ca="1" si="1343"/>
        <v>#REF!</v>
      </c>
      <c r="EM410" s="351" t="e">
        <f t="shared" ca="1" si="1343"/>
        <v>#REF!</v>
      </c>
      <c r="EN410" s="351" t="e">
        <f t="shared" ca="1" si="1343"/>
        <v>#REF!</v>
      </c>
      <c r="EP410" s="351">
        <f t="shared" si="1344"/>
        <v>0</v>
      </c>
      <c r="EQ410" s="351">
        <f t="shared" si="1344"/>
        <v>0</v>
      </c>
      <c r="ER410" s="351">
        <f t="shared" si="1344"/>
        <v>0</v>
      </c>
      <c r="ES410" s="351">
        <f t="shared" si="1344"/>
        <v>0</v>
      </c>
      <c r="ET410" s="351">
        <f t="shared" si="1344"/>
        <v>0</v>
      </c>
      <c r="EU410" s="351">
        <f t="shared" si="1344"/>
        <v>0</v>
      </c>
      <c r="EV410" s="351">
        <f t="shared" si="1344"/>
        <v>0</v>
      </c>
      <c r="EW410" s="351">
        <f t="shared" si="1344"/>
        <v>0</v>
      </c>
      <c r="EX410" s="351">
        <f t="shared" si="1344"/>
        <v>0</v>
      </c>
      <c r="EY410" s="351">
        <f t="shared" si="1344"/>
        <v>0</v>
      </c>
      <c r="EZ410" s="351">
        <f t="shared" si="1344"/>
        <v>0</v>
      </c>
      <c r="FA410" s="351">
        <f t="shared" si="1344"/>
        <v>0</v>
      </c>
      <c r="FB410" s="351">
        <f t="shared" si="1344"/>
        <v>0</v>
      </c>
      <c r="FC410" s="351">
        <f t="shared" si="1344"/>
        <v>0</v>
      </c>
      <c r="FD410" s="351">
        <f t="shared" si="1344"/>
        <v>0</v>
      </c>
      <c r="FE410" s="351">
        <f t="shared" si="1344"/>
        <v>0</v>
      </c>
      <c r="FG410" s="350"/>
      <c r="FH410" s="350"/>
      <c r="FI410" s="350"/>
      <c r="FJ410" s="350"/>
      <c r="FK410" s="350"/>
      <c r="FL410" s="350"/>
      <c r="FM410" s="350"/>
      <c r="FN410" s="350"/>
      <c r="FO410" s="350"/>
      <c r="FP410" s="350"/>
      <c r="FQ410" s="350"/>
      <c r="FR410" s="350"/>
      <c r="FS410" s="350"/>
      <c r="FT410" s="350"/>
      <c r="FU410" s="350"/>
      <c r="FV410" s="350"/>
      <c r="FX410" s="351">
        <f t="shared" si="1345"/>
        <v>0</v>
      </c>
      <c r="FY410" s="351">
        <f t="shared" si="1345"/>
        <v>0</v>
      </c>
      <c r="FZ410" s="351">
        <f t="shared" si="1345"/>
        <v>0</v>
      </c>
      <c r="GA410" s="351">
        <f t="shared" si="1345"/>
        <v>0</v>
      </c>
      <c r="GB410" s="351">
        <f t="shared" si="1345"/>
        <v>0</v>
      </c>
      <c r="GC410" s="351">
        <f t="shared" si="1345"/>
        <v>0</v>
      </c>
      <c r="GD410" s="351">
        <f t="shared" si="1345"/>
        <v>0</v>
      </c>
      <c r="GE410" s="351">
        <f t="shared" si="1345"/>
        <v>0</v>
      </c>
      <c r="GF410" s="351">
        <f t="shared" si="1345"/>
        <v>0</v>
      </c>
      <c r="GG410" s="351">
        <f t="shared" si="1345"/>
        <v>0</v>
      </c>
      <c r="GH410" s="351">
        <f t="shared" si="1345"/>
        <v>0</v>
      </c>
      <c r="GI410" s="351">
        <f t="shared" si="1345"/>
        <v>0</v>
      </c>
      <c r="GJ410" s="351">
        <f t="shared" si="1345"/>
        <v>0</v>
      </c>
      <c r="GK410" s="351">
        <f t="shared" si="1345"/>
        <v>0</v>
      </c>
      <c r="GL410" s="351">
        <f t="shared" si="1345"/>
        <v>0</v>
      </c>
      <c r="GM410" s="351">
        <f t="shared" si="1345"/>
        <v>0</v>
      </c>
      <c r="GO410" s="351" t="e">
        <f t="shared" ca="1" si="1346"/>
        <v>#REF!</v>
      </c>
      <c r="GP410" s="351" t="e">
        <f t="shared" ca="1" si="1346"/>
        <v>#REF!</v>
      </c>
      <c r="GQ410" s="351" t="e">
        <f t="shared" ca="1" si="1346"/>
        <v>#REF!</v>
      </c>
      <c r="GR410" s="351" t="e">
        <f t="shared" ca="1" si="1346"/>
        <v>#REF!</v>
      </c>
      <c r="GS410" s="351" t="e">
        <f t="shared" ca="1" si="1346"/>
        <v>#REF!</v>
      </c>
      <c r="GT410" s="351" t="e">
        <f t="shared" ca="1" si="1346"/>
        <v>#REF!</v>
      </c>
      <c r="GU410" s="351" t="e">
        <f t="shared" ca="1" si="1346"/>
        <v>#REF!</v>
      </c>
      <c r="GV410" s="351" t="e">
        <f t="shared" ca="1" si="1346"/>
        <v>#REF!</v>
      </c>
      <c r="GW410" s="351" t="e">
        <f t="shared" ca="1" si="1346"/>
        <v>#REF!</v>
      </c>
      <c r="GX410" s="351" t="e">
        <f t="shared" ca="1" si="1346"/>
        <v>#REF!</v>
      </c>
      <c r="GY410" s="351" t="e">
        <f t="shared" ca="1" si="1346"/>
        <v>#REF!</v>
      </c>
      <c r="GZ410" s="351" t="e">
        <f t="shared" ca="1" si="1346"/>
        <v>#REF!</v>
      </c>
      <c r="HA410" s="351" t="e">
        <f t="shared" ca="1" si="1346"/>
        <v>#REF!</v>
      </c>
      <c r="HB410" s="351" t="e">
        <f t="shared" ca="1" si="1346"/>
        <v>#REF!</v>
      </c>
      <c r="HC410" s="351" t="e">
        <f t="shared" ca="1" si="1346"/>
        <v>#REF!</v>
      </c>
      <c r="HD410" s="351" t="e">
        <f t="shared" ca="1" si="1346"/>
        <v>#REF!</v>
      </c>
      <c r="HF410" s="351" t="e">
        <f t="shared" ca="1" si="1347"/>
        <v>#REF!</v>
      </c>
      <c r="HG410" s="351" t="e">
        <f t="shared" ca="1" si="1347"/>
        <v>#REF!</v>
      </c>
      <c r="HH410" s="351" t="e">
        <f t="shared" ca="1" si="1347"/>
        <v>#REF!</v>
      </c>
      <c r="HI410" s="351" t="e">
        <f t="shared" ca="1" si="1347"/>
        <v>#REF!</v>
      </c>
      <c r="HJ410" s="351" t="e">
        <f t="shared" ca="1" si="1347"/>
        <v>#REF!</v>
      </c>
      <c r="HK410" s="351" t="e">
        <f t="shared" ca="1" si="1347"/>
        <v>#REF!</v>
      </c>
      <c r="HL410" s="351" t="e">
        <f t="shared" ca="1" si="1347"/>
        <v>#REF!</v>
      </c>
      <c r="HM410" s="351" t="e">
        <f t="shared" ca="1" si="1347"/>
        <v>#REF!</v>
      </c>
      <c r="HN410" s="351" t="e">
        <f t="shared" ca="1" si="1347"/>
        <v>#REF!</v>
      </c>
      <c r="HO410" s="351" t="e">
        <f t="shared" ca="1" si="1347"/>
        <v>#REF!</v>
      </c>
      <c r="HP410" s="351" t="e">
        <f t="shared" ca="1" si="1347"/>
        <v>#REF!</v>
      </c>
      <c r="HQ410" s="351" t="e">
        <f t="shared" ca="1" si="1347"/>
        <v>#REF!</v>
      </c>
      <c r="HR410" s="351" t="e">
        <f t="shared" ca="1" si="1347"/>
        <v>#REF!</v>
      </c>
      <c r="HS410" s="351" t="e">
        <f t="shared" ca="1" si="1347"/>
        <v>#REF!</v>
      </c>
      <c r="HT410" s="351" t="e">
        <f t="shared" ca="1" si="1347"/>
        <v>#REF!</v>
      </c>
      <c r="HU410" s="351" t="e">
        <f t="shared" ca="1" si="1347"/>
        <v>#REF!</v>
      </c>
      <c r="HW410" s="167" t="e">
        <f t="shared" ca="1" si="1348"/>
        <v>#REF!</v>
      </c>
      <c r="HX410" s="167">
        <f t="shared" si="1349"/>
        <v>0</v>
      </c>
      <c r="HY410" s="167" t="e">
        <f t="shared" ca="1" si="1350"/>
        <v>#REF!</v>
      </c>
      <c r="HZ410" s="219" t="e">
        <f t="shared" ca="1" si="1351"/>
        <v>#REF!</v>
      </c>
    </row>
    <row r="411" spans="1:234" s="346" customFormat="1">
      <c r="A411" s="356" t="s">
        <v>5</v>
      </c>
      <c r="B411" s="355" t="str">
        <f>INDEX('Ref1'!R:R,MATCH(A411,'Ref1'!Q:Q,0))</f>
        <v>Metropolitan districts</v>
      </c>
      <c r="C411" s="347"/>
      <c r="D411" s="347"/>
      <c r="G411" s="353">
        <f t="shared" si="1334"/>
        <v>0</v>
      </c>
      <c r="H411" s="362">
        <f t="shared" si="1334"/>
        <v>0</v>
      </c>
      <c r="I411" s="351">
        <f t="shared" si="1334"/>
        <v>0</v>
      </c>
      <c r="J411" s="351">
        <f t="shared" si="1334"/>
        <v>0</v>
      </c>
      <c r="K411" s="351">
        <f t="shared" si="1334"/>
        <v>0</v>
      </c>
      <c r="L411" s="351">
        <f t="shared" si="1334"/>
        <v>0</v>
      </c>
      <c r="M411" s="351">
        <f t="shared" si="1334"/>
        <v>0</v>
      </c>
      <c r="N411" s="351">
        <f t="shared" si="1334"/>
        <v>0</v>
      </c>
      <c r="O411" s="351">
        <f t="shared" si="1334"/>
        <v>0</v>
      </c>
      <c r="P411" s="351">
        <f t="shared" si="1334"/>
        <v>0</v>
      </c>
      <c r="Q411" s="351">
        <f t="shared" si="1335"/>
        <v>0</v>
      </c>
      <c r="R411" s="351">
        <f t="shared" si="1335"/>
        <v>0</v>
      </c>
      <c r="S411" s="351">
        <f t="shared" si="1335"/>
        <v>0</v>
      </c>
      <c r="T411" s="351">
        <f t="shared" si="1335"/>
        <v>0</v>
      </c>
      <c r="U411" s="351">
        <f t="shared" si="1335"/>
        <v>0</v>
      </c>
      <c r="V411" s="351">
        <f t="shared" si="1335"/>
        <v>0</v>
      </c>
      <c r="W411" s="351">
        <f t="shared" si="1335"/>
        <v>0</v>
      </c>
      <c r="Y411" s="376" t="e">
        <f t="shared" ca="1" si="1336"/>
        <v>#REF!</v>
      </c>
      <c r="Z411" s="376" t="e">
        <f t="shared" ca="1" si="1336"/>
        <v>#REF!</v>
      </c>
      <c r="AA411" s="376" t="e">
        <f t="shared" ca="1" si="1336"/>
        <v>#REF!</v>
      </c>
      <c r="AB411" s="376" t="e">
        <f t="shared" ca="1" si="1336"/>
        <v>#REF!</v>
      </c>
      <c r="AC411" s="376" t="e">
        <f t="shared" ca="1" si="1336"/>
        <v>#REF!</v>
      </c>
      <c r="AD411" s="376" t="e">
        <f t="shared" ca="1" si="1336"/>
        <v>#REF!</v>
      </c>
      <c r="AE411" s="376" t="e">
        <f t="shared" ca="1" si="1336"/>
        <v>#REF!</v>
      </c>
      <c r="AF411" s="376" t="e">
        <f t="shared" ca="1" si="1336"/>
        <v>#REF!</v>
      </c>
      <c r="AG411" s="376" t="e">
        <f t="shared" ca="1" si="1336"/>
        <v>#REF!</v>
      </c>
      <c r="AH411" s="376" t="e">
        <f t="shared" ca="1" si="1336"/>
        <v>#REF!</v>
      </c>
      <c r="AI411" s="376" t="e">
        <f t="shared" ca="1" si="1336"/>
        <v>#REF!</v>
      </c>
      <c r="AJ411" s="376" t="e">
        <f t="shared" ca="1" si="1336"/>
        <v>#REF!</v>
      </c>
      <c r="AK411" s="376" t="e">
        <f t="shared" ca="1" si="1336"/>
        <v>#REF!</v>
      </c>
      <c r="AL411" s="376" t="e">
        <f t="shared" ca="1" si="1336"/>
        <v>#REF!</v>
      </c>
      <c r="AM411" s="376" t="e">
        <f t="shared" ca="1" si="1336"/>
        <v>#REF!</v>
      </c>
      <c r="AN411" s="376" t="e">
        <f t="shared" ca="1" si="1336"/>
        <v>#REF!</v>
      </c>
      <c r="AP411" s="351" t="e">
        <f t="shared" ca="1" si="1337"/>
        <v>#REF!</v>
      </c>
      <c r="AQ411" s="351" t="e">
        <f t="shared" ca="1" si="1337"/>
        <v>#REF!</v>
      </c>
      <c r="AR411" s="351" t="e">
        <f t="shared" ca="1" si="1337"/>
        <v>#REF!</v>
      </c>
      <c r="AS411" s="351" t="e">
        <f t="shared" ca="1" si="1337"/>
        <v>#REF!</v>
      </c>
      <c r="AT411" s="351" t="e">
        <f t="shared" ca="1" si="1337"/>
        <v>#REF!</v>
      </c>
      <c r="AU411" s="351" t="e">
        <f t="shared" ca="1" si="1337"/>
        <v>#REF!</v>
      </c>
      <c r="AV411" s="351" t="e">
        <f t="shared" ca="1" si="1337"/>
        <v>#REF!</v>
      </c>
      <c r="AW411" s="351" t="e">
        <f t="shared" ca="1" si="1337"/>
        <v>#REF!</v>
      </c>
      <c r="AX411" s="351" t="e">
        <f t="shared" ca="1" si="1337"/>
        <v>#REF!</v>
      </c>
      <c r="AY411" s="351" t="e">
        <f t="shared" ca="1" si="1337"/>
        <v>#REF!</v>
      </c>
      <c r="AZ411" s="351" t="e">
        <f t="shared" ca="1" si="1337"/>
        <v>#REF!</v>
      </c>
      <c r="BA411" s="351" t="e">
        <f t="shared" ca="1" si="1337"/>
        <v>#REF!</v>
      </c>
      <c r="BB411" s="351" t="e">
        <f t="shared" ca="1" si="1337"/>
        <v>#REF!</v>
      </c>
      <c r="BC411" s="351" t="e">
        <f t="shared" ca="1" si="1337"/>
        <v>#REF!</v>
      </c>
      <c r="BD411" s="351" t="e">
        <f t="shared" ca="1" si="1337"/>
        <v>#REF!</v>
      </c>
      <c r="BE411" s="351" t="e">
        <f t="shared" ca="1" si="1337"/>
        <v>#REF!</v>
      </c>
      <c r="BG411" s="376">
        <f t="shared" si="1338"/>
        <v>0.24756307481080103</v>
      </c>
      <c r="BI411" s="351">
        <f t="shared" si="1339"/>
        <v>0</v>
      </c>
      <c r="BJ411" s="351">
        <f t="shared" si="1339"/>
        <v>0</v>
      </c>
      <c r="BK411" s="351">
        <f t="shared" si="1339"/>
        <v>0</v>
      </c>
      <c r="BL411" s="351">
        <f t="shared" si="1339"/>
        <v>0</v>
      </c>
      <c r="BM411" s="351">
        <f t="shared" si="1339"/>
        <v>0</v>
      </c>
      <c r="BN411" s="351">
        <f t="shared" si="1339"/>
        <v>0</v>
      </c>
      <c r="BO411" s="351">
        <f t="shared" si="1339"/>
        <v>0</v>
      </c>
      <c r="BP411" s="351">
        <f t="shared" si="1339"/>
        <v>0</v>
      </c>
      <c r="BQ411" s="351">
        <f t="shared" si="1339"/>
        <v>0</v>
      </c>
      <c r="BR411" s="351">
        <f t="shared" si="1339"/>
        <v>0</v>
      </c>
      <c r="BS411" s="351">
        <f t="shared" si="1339"/>
        <v>0</v>
      </c>
      <c r="BT411" s="351">
        <f t="shared" si="1339"/>
        <v>0</v>
      </c>
      <c r="BU411" s="351">
        <f t="shared" si="1339"/>
        <v>0</v>
      </c>
      <c r="BV411" s="351">
        <f t="shared" si="1339"/>
        <v>0</v>
      </c>
      <c r="BW411" s="351">
        <f t="shared" si="1339"/>
        <v>0</v>
      </c>
      <c r="BX411" s="351">
        <f t="shared" si="1339"/>
        <v>0</v>
      </c>
      <c r="BZ411" s="351" t="e">
        <f t="shared" ca="1" si="1340"/>
        <v>#REF!</v>
      </c>
      <c r="CA411" s="351" t="e">
        <f t="shared" ca="1" si="1340"/>
        <v>#REF!</v>
      </c>
      <c r="CB411" s="351" t="e">
        <f t="shared" ca="1" si="1340"/>
        <v>#REF!</v>
      </c>
      <c r="CC411" s="351" t="e">
        <f t="shared" ca="1" si="1340"/>
        <v>#REF!</v>
      </c>
      <c r="CD411" s="351" t="e">
        <f t="shared" ca="1" si="1340"/>
        <v>#REF!</v>
      </c>
      <c r="CE411" s="351" t="e">
        <f t="shared" ca="1" si="1340"/>
        <v>#REF!</v>
      </c>
      <c r="CF411" s="351" t="e">
        <f t="shared" ca="1" si="1340"/>
        <v>#REF!</v>
      </c>
      <c r="CG411" s="351" t="e">
        <f t="shared" ca="1" si="1340"/>
        <v>#REF!</v>
      </c>
      <c r="CH411" s="351" t="e">
        <f t="shared" ca="1" si="1340"/>
        <v>#REF!</v>
      </c>
      <c r="CI411" s="351" t="e">
        <f t="shared" ca="1" si="1340"/>
        <v>#REF!</v>
      </c>
      <c r="CJ411" s="351" t="e">
        <f t="shared" ca="1" si="1340"/>
        <v>#REF!</v>
      </c>
      <c r="CK411" s="351" t="e">
        <f t="shared" ca="1" si="1340"/>
        <v>#REF!</v>
      </c>
      <c r="CL411" s="351" t="e">
        <f t="shared" ca="1" si="1340"/>
        <v>#REF!</v>
      </c>
      <c r="CM411" s="351" t="e">
        <f t="shared" ca="1" si="1340"/>
        <v>#REF!</v>
      </c>
      <c r="CN411" s="351" t="e">
        <f t="shared" ca="1" si="1340"/>
        <v>#REF!</v>
      </c>
      <c r="CO411" s="351" t="e">
        <f t="shared" ca="1" si="1340"/>
        <v>#REF!</v>
      </c>
      <c r="CQ411" s="351" t="e">
        <f t="shared" ca="1" si="1341"/>
        <v>#REF!</v>
      </c>
      <c r="CR411" s="351" t="e">
        <f t="shared" ca="1" si="1341"/>
        <v>#REF!</v>
      </c>
      <c r="CS411" s="351" t="e">
        <f t="shared" ca="1" si="1341"/>
        <v>#REF!</v>
      </c>
      <c r="CT411" s="351" t="e">
        <f t="shared" ca="1" si="1341"/>
        <v>#REF!</v>
      </c>
      <c r="CU411" s="351" t="e">
        <f t="shared" ca="1" si="1341"/>
        <v>#REF!</v>
      </c>
      <c r="CV411" s="351" t="e">
        <f t="shared" ca="1" si="1341"/>
        <v>#REF!</v>
      </c>
      <c r="CW411" s="351" t="e">
        <f t="shared" ca="1" si="1341"/>
        <v>#REF!</v>
      </c>
      <c r="CX411" s="351" t="e">
        <f t="shared" ca="1" si="1341"/>
        <v>#REF!</v>
      </c>
      <c r="CY411" s="351" t="e">
        <f t="shared" ca="1" si="1341"/>
        <v>#REF!</v>
      </c>
      <c r="CZ411" s="351" t="e">
        <f t="shared" ca="1" si="1341"/>
        <v>#REF!</v>
      </c>
      <c r="DA411" s="351" t="e">
        <f t="shared" ca="1" si="1341"/>
        <v>#REF!</v>
      </c>
      <c r="DB411" s="351" t="e">
        <f t="shared" ca="1" si="1341"/>
        <v>#REF!</v>
      </c>
      <c r="DC411" s="351" t="e">
        <f t="shared" ca="1" si="1341"/>
        <v>#REF!</v>
      </c>
      <c r="DD411" s="351" t="e">
        <f t="shared" ca="1" si="1341"/>
        <v>#REF!</v>
      </c>
      <c r="DE411" s="351" t="e">
        <f t="shared" ca="1" si="1341"/>
        <v>#REF!</v>
      </c>
      <c r="DF411" s="351" t="e">
        <f t="shared" ca="1" si="1341"/>
        <v>#REF!</v>
      </c>
      <c r="DH411" s="351">
        <f t="shared" si="1342"/>
        <v>0</v>
      </c>
      <c r="DI411" s="351">
        <f t="shared" si="1342"/>
        <v>0</v>
      </c>
      <c r="DJ411" s="351">
        <f t="shared" si="1342"/>
        <v>0</v>
      </c>
      <c r="DK411" s="351">
        <f t="shared" si="1342"/>
        <v>0</v>
      </c>
      <c r="DL411" s="351">
        <f t="shared" si="1342"/>
        <v>0</v>
      </c>
      <c r="DM411" s="351">
        <f t="shared" si="1342"/>
        <v>0</v>
      </c>
      <c r="DN411" s="351">
        <f t="shared" si="1342"/>
        <v>0</v>
      </c>
      <c r="DO411" s="351">
        <f t="shared" si="1342"/>
        <v>0</v>
      </c>
      <c r="DP411" s="351">
        <f t="shared" si="1342"/>
        <v>0</v>
      </c>
      <c r="DQ411" s="351">
        <f t="shared" si="1342"/>
        <v>0</v>
      </c>
      <c r="DR411" s="351">
        <f t="shared" si="1342"/>
        <v>0</v>
      </c>
      <c r="DS411" s="351">
        <f t="shared" si="1342"/>
        <v>0</v>
      </c>
      <c r="DT411" s="351">
        <f t="shared" si="1342"/>
        <v>0</v>
      </c>
      <c r="DU411" s="351">
        <f t="shared" si="1342"/>
        <v>0</v>
      </c>
      <c r="DV411" s="351">
        <f t="shared" si="1342"/>
        <v>0</v>
      </c>
      <c r="DW411" s="351">
        <f t="shared" si="1342"/>
        <v>0</v>
      </c>
      <c r="DY411" s="351" t="e">
        <f t="shared" ca="1" si="1343"/>
        <v>#REF!</v>
      </c>
      <c r="DZ411" s="351" t="e">
        <f t="shared" ca="1" si="1343"/>
        <v>#REF!</v>
      </c>
      <c r="EA411" s="351" t="e">
        <f t="shared" ca="1" si="1343"/>
        <v>#REF!</v>
      </c>
      <c r="EB411" s="351" t="e">
        <f t="shared" ca="1" si="1343"/>
        <v>#REF!</v>
      </c>
      <c r="EC411" s="351" t="e">
        <f t="shared" ca="1" si="1343"/>
        <v>#REF!</v>
      </c>
      <c r="ED411" s="351" t="e">
        <f t="shared" ca="1" si="1343"/>
        <v>#REF!</v>
      </c>
      <c r="EE411" s="351" t="e">
        <f t="shared" ca="1" si="1343"/>
        <v>#REF!</v>
      </c>
      <c r="EF411" s="351" t="e">
        <f t="shared" ca="1" si="1343"/>
        <v>#REF!</v>
      </c>
      <c r="EG411" s="351" t="e">
        <f t="shared" ca="1" si="1343"/>
        <v>#REF!</v>
      </c>
      <c r="EH411" s="351" t="e">
        <f t="shared" ca="1" si="1343"/>
        <v>#REF!</v>
      </c>
      <c r="EI411" s="351" t="e">
        <f t="shared" ca="1" si="1343"/>
        <v>#REF!</v>
      </c>
      <c r="EJ411" s="351" t="e">
        <f t="shared" ca="1" si="1343"/>
        <v>#REF!</v>
      </c>
      <c r="EK411" s="351" t="e">
        <f t="shared" ca="1" si="1343"/>
        <v>#REF!</v>
      </c>
      <c r="EL411" s="351" t="e">
        <f t="shared" ca="1" si="1343"/>
        <v>#REF!</v>
      </c>
      <c r="EM411" s="351" t="e">
        <f t="shared" ca="1" si="1343"/>
        <v>#REF!</v>
      </c>
      <c r="EN411" s="351" t="e">
        <f t="shared" ca="1" si="1343"/>
        <v>#REF!</v>
      </c>
      <c r="EP411" s="351">
        <f t="shared" si="1344"/>
        <v>0</v>
      </c>
      <c r="EQ411" s="351">
        <f t="shared" si="1344"/>
        <v>0</v>
      </c>
      <c r="ER411" s="351">
        <f t="shared" si="1344"/>
        <v>0</v>
      </c>
      <c r="ES411" s="351">
        <f t="shared" si="1344"/>
        <v>0</v>
      </c>
      <c r="ET411" s="351">
        <f t="shared" si="1344"/>
        <v>0</v>
      </c>
      <c r="EU411" s="351">
        <f t="shared" si="1344"/>
        <v>0</v>
      </c>
      <c r="EV411" s="351">
        <f t="shared" si="1344"/>
        <v>0</v>
      </c>
      <c r="EW411" s="351">
        <f t="shared" si="1344"/>
        <v>0</v>
      </c>
      <c r="EX411" s="351">
        <f t="shared" si="1344"/>
        <v>0</v>
      </c>
      <c r="EY411" s="351">
        <f t="shared" si="1344"/>
        <v>0</v>
      </c>
      <c r="EZ411" s="351">
        <f t="shared" si="1344"/>
        <v>0</v>
      </c>
      <c r="FA411" s="351">
        <f t="shared" si="1344"/>
        <v>0</v>
      </c>
      <c r="FB411" s="351">
        <f t="shared" si="1344"/>
        <v>0</v>
      </c>
      <c r="FC411" s="351">
        <f t="shared" si="1344"/>
        <v>0</v>
      </c>
      <c r="FD411" s="351">
        <f t="shared" si="1344"/>
        <v>0</v>
      </c>
      <c r="FE411" s="351">
        <f t="shared" si="1344"/>
        <v>0</v>
      </c>
      <c r="FG411" s="350"/>
      <c r="FH411" s="350"/>
      <c r="FI411" s="350"/>
      <c r="FJ411" s="350"/>
      <c r="FK411" s="350"/>
      <c r="FL411" s="350"/>
      <c r="FM411" s="350"/>
      <c r="FN411" s="350"/>
      <c r="FO411" s="350"/>
      <c r="FP411" s="350"/>
      <c r="FQ411" s="350"/>
      <c r="FR411" s="350"/>
      <c r="FS411" s="350"/>
      <c r="FT411" s="350"/>
      <c r="FU411" s="350"/>
      <c r="FV411" s="350"/>
      <c r="FX411" s="351">
        <f t="shared" si="1345"/>
        <v>0</v>
      </c>
      <c r="FY411" s="351">
        <f t="shared" si="1345"/>
        <v>0</v>
      </c>
      <c r="FZ411" s="351">
        <f t="shared" si="1345"/>
        <v>0</v>
      </c>
      <c r="GA411" s="351">
        <f t="shared" si="1345"/>
        <v>0</v>
      </c>
      <c r="GB411" s="351">
        <f t="shared" si="1345"/>
        <v>0</v>
      </c>
      <c r="GC411" s="351">
        <f t="shared" si="1345"/>
        <v>0</v>
      </c>
      <c r="GD411" s="351">
        <f t="shared" si="1345"/>
        <v>0</v>
      </c>
      <c r="GE411" s="351">
        <f t="shared" si="1345"/>
        <v>0</v>
      </c>
      <c r="GF411" s="351">
        <f t="shared" si="1345"/>
        <v>0</v>
      </c>
      <c r="GG411" s="351">
        <f t="shared" si="1345"/>
        <v>0</v>
      </c>
      <c r="GH411" s="351">
        <f t="shared" si="1345"/>
        <v>0</v>
      </c>
      <c r="GI411" s="351">
        <f t="shared" si="1345"/>
        <v>0</v>
      </c>
      <c r="GJ411" s="351">
        <f t="shared" si="1345"/>
        <v>0</v>
      </c>
      <c r="GK411" s="351">
        <f t="shared" si="1345"/>
        <v>0</v>
      </c>
      <c r="GL411" s="351">
        <f t="shared" si="1345"/>
        <v>0</v>
      </c>
      <c r="GM411" s="351">
        <f t="shared" si="1345"/>
        <v>0</v>
      </c>
      <c r="GO411" s="351" t="e">
        <f t="shared" ca="1" si="1346"/>
        <v>#REF!</v>
      </c>
      <c r="GP411" s="351" t="e">
        <f t="shared" ca="1" si="1346"/>
        <v>#REF!</v>
      </c>
      <c r="GQ411" s="351" t="e">
        <f t="shared" ca="1" si="1346"/>
        <v>#REF!</v>
      </c>
      <c r="GR411" s="351" t="e">
        <f t="shared" ca="1" si="1346"/>
        <v>#REF!</v>
      </c>
      <c r="GS411" s="351" t="e">
        <f t="shared" ca="1" si="1346"/>
        <v>#REF!</v>
      </c>
      <c r="GT411" s="351" t="e">
        <f t="shared" ca="1" si="1346"/>
        <v>#REF!</v>
      </c>
      <c r="GU411" s="351" t="e">
        <f t="shared" ca="1" si="1346"/>
        <v>#REF!</v>
      </c>
      <c r="GV411" s="351" t="e">
        <f t="shared" ca="1" si="1346"/>
        <v>#REF!</v>
      </c>
      <c r="GW411" s="351" t="e">
        <f t="shared" ca="1" si="1346"/>
        <v>#REF!</v>
      </c>
      <c r="GX411" s="351" t="e">
        <f t="shared" ca="1" si="1346"/>
        <v>#REF!</v>
      </c>
      <c r="GY411" s="351" t="e">
        <f t="shared" ca="1" si="1346"/>
        <v>#REF!</v>
      </c>
      <c r="GZ411" s="351" t="e">
        <f t="shared" ca="1" si="1346"/>
        <v>#REF!</v>
      </c>
      <c r="HA411" s="351" t="e">
        <f t="shared" ca="1" si="1346"/>
        <v>#REF!</v>
      </c>
      <c r="HB411" s="351" t="e">
        <f t="shared" ca="1" si="1346"/>
        <v>#REF!</v>
      </c>
      <c r="HC411" s="351" t="e">
        <f t="shared" ca="1" si="1346"/>
        <v>#REF!</v>
      </c>
      <c r="HD411" s="351" t="e">
        <f t="shared" ca="1" si="1346"/>
        <v>#REF!</v>
      </c>
      <c r="HF411" s="351" t="e">
        <f t="shared" ca="1" si="1347"/>
        <v>#REF!</v>
      </c>
      <c r="HG411" s="351" t="e">
        <f t="shared" ca="1" si="1347"/>
        <v>#REF!</v>
      </c>
      <c r="HH411" s="351" t="e">
        <f t="shared" ca="1" si="1347"/>
        <v>#REF!</v>
      </c>
      <c r="HI411" s="351" t="e">
        <f t="shared" ca="1" si="1347"/>
        <v>#REF!</v>
      </c>
      <c r="HJ411" s="351" t="e">
        <f t="shared" ca="1" si="1347"/>
        <v>#REF!</v>
      </c>
      <c r="HK411" s="351" t="e">
        <f t="shared" ca="1" si="1347"/>
        <v>#REF!</v>
      </c>
      <c r="HL411" s="351" t="e">
        <f t="shared" ca="1" si="1347"/>
        <v>#REF!</v>
      </c>
      <c r="HM411" s="351" t="e">
        <f t="shared" ca="1" si="1347"/>
        <v>#REF!</v>
      </c>
      <c r="HN411" s="351" t="e">
        <f t="shared" ca="1" si="1347"/>
        <v>#REF!</v>
      </c>
      <c r="HO411" s="351" t="e">
        <f t="shared" ca="1" si="1347"/>
        <v>#REF!</v>
      </c>
      <c r="HP411" s="351" t="e">
        <f t="shared" ca="1" si="1347"/>
        <v>#REF!</v>
      </c>
      <c r="HQ411" s="351" t="e">
        <f t="shared" ca="1" si="1347"/>
        <v>#REF!</v>
      </c>
      <c r="HR411" s="351" t="e">
        <f t="shared" ca="1" si="1347"/>
        <v>#REF!</v>
      </c>
      <c r="HS411" s="351" t="e">
        <f t="shared" ca="1" si="1347"/>
        <v>#REF!</v>
      </c>
      <c r="HT411" s="351" t="e">
        <f t="shared" ca="1" si="1347"/>
        <v>#REF!</v>
      </c>
      <c r="HU411" s="351" t="e">
        <f t="shared" ca="1" si="1347"/>
        <v>#REF!</v>
      </c>
      <c r="HW411" s="167" t="e">
        <f t="shared" ca="1" si="1348"/>
        <v>#REF!</v>
      </c>
      <c r="HX411" s="167">
        <f t="shared" si="1349"/>
        <v>0</v>
      </c>
      <c r="HY411" s="167" t="e">
        <f t="shared" ca="1" si="1350"/>
        <v>#REF!</v>
      </c>
      <c r="HZ411" s="219" t="e">
        <f t="shared" ca="1" si="1351"/>
        <v>#REF!</v>
      </c>
    </row>
    <row r="412" spans="1:234" s="346" customFormat="1">
      <c r="A412" s="356" t="s">
        <v>6</v>
      </c>
      <c r="B412" s="355" t="str">
        <f>INDEX('Ref1'!R:R,MATCH(A412,'Ref1'!Q:Q,0))</f>
        <v>Unitaries without fire responsibilities</v>
      </c>
      <c r="C412" s="347"/>
      <c r="D412" s="347"/>
      <c r="G412" s="353">
        <f t="shared" si="1334"/>
        <v>0</v>
      </c>
      <c r="H412" s="362">
        <f t="shared" si="1334"/>
        <v>0</v>
      </c>
      <c r="I412" s="351">
        <f t="shared" si="1334"/>
        <v>0</v>
      </c>
      <c r="J412" s="351">
        <f t="shared" si="1334"/>
        <v>0</v>
      </c>
      <c r="K412" s="351">
        <f t="shared" si="1334"/>
        <v>0</v>
      </c>
      <c r="L412" s="351">
        <f t="shared" si="1334"/>
        <v>0</v>
      </c>
      <c r="M412" s="351">
        <f t="shared" si="1334"/>
        <v>0</v>
      </c>
      <c r="N412" s="351">
        <f t="shared" si="1334"/>
        <v>0</v>
      </c>
      <c r="O412" s="351">
        <f t="shared" si="1334"/>
        <v>0</v>
      </c>
      <c r="P412" s="351">
        <f t="shared" si="1334"/>
        <v>0</v>
      </c>
      <c r="Q412" s="351">
        <f t="shared" si="1335"/>
        <v>0</v>
      </c>
      <c r="R412" s="351">
        <f t="shared" si="1335"/>
        <v>0</v>
      </c>
      <c r="S412" s="351">
        <f t="shared" si="1335"/>
        <v>0</v>
      </c>
      <c r="T412" s="351">
        <f t="shared" si="1335"/>
        <v>0</v>
      </c>
      <c r="U412" s="351">
        <f t="shared" si="1335"/>
        <v>0</v>
      </c>
      <c r="V412" s="351">
        <f t="shared" si="1335"/>
        <v>0</v>
      </c>
      <c r="W412" s="351">
        <f t="shared" si="1335"/>
        <v>0</v>
      </c>
      <c r="Y412" s="376" t="e">
        <f t="shared" ca="1" si="1336"/>
        <v>#REF!</v>
      </c>
      <c r="Z412" s="376" t="e">
        <f t="shared" ca="1" si="1336"/>
        <v>#REF!</v>
      </c>
      <c r="AA412" s="376" t="e">
        <f t="shared" ca="1" si="1336"/>
        <v>#REF!</v>
      </c>
      <c r="AB412" s="376" t="e">
        <f t="shared" ca="1" si="1336"/>
        <v>#REF!</v>
      </c>
      <c r="AC412" s="376" t="e">
        <f t="shared" ca="1" si="1336"/>
        <v>#REF!</v>
      </c>
      <c r="AD412" s="376" t="e">
        <f t="shared" ca="1" si="1336"/>
        <v>#REF!</v>
      </c>
      <c r="AE412" s="376" t="e">
        <f t="shared" ca="1" si="1336"/>
        <v>#REF!</v>
      </c>
      <c r="AF412" s="376" t="e">
        <f t="shared" ca="1" si="1336"/>
        <v>#REF!</v>
      </c>
      <c r="AG412" s="376" t="e">
        <f t="shared" ca="1" si="1336"/>
        <v>#REF!</v>
      </c>
      <c r="AH412" s="376" t="e">
        <f t="shared" ca="1" si="1336"/>
        <v>#REF!</v>
      </c>
      <c r="AI412" s="376" t="e">
        <f t="shared" ca="1" si="1336"/>
        <v>#REF!</v>
      </c>
      <c r="AJ412" s="376" t="e">
        <f t="shared" ca="1" si="1336"/>
        <v>#REF!</v>
      </c>
      <c r="AK412" s="376" t="e">
        <f t="shared" ca="1" si="1336"/>
        <v>#REF!</v>
      </c>
      <c r="AL412" s="376" t="e">
        <f t="shared" ca="1" si="1336"/>
        <v>#REF!</v>
      </c>
      <c r="AM412" s="376" t="e">
        <f t="shared" ca="1" si="1336"/>
        <v>#REF!</v>
      </c>
      <c r="AN412" s="376" t="e">
        <f t="shared" ca="1" si="1336"/>
        <v>#REF!</v>
      </c>
      <c r="AP412" s="351" t="e">
        <f t="shared" ca="1" si="1337"/>
        <v>#REF!</v>
      </c>
      <c r="AQ412" s="351" t="e">
        <f t="shared" ca="1" si="1337"/>
        <v>#REF!</v>
      </c>
      <c r="AR412" s="351" t="e">
        <f t="shared" ca="1" si="1337"/>
        <v>#REF!</v>
      </c>
      <c r="AS412" s="351" t="e">
        <f t="shared" ca="1" si="1337"/>
        <v>#REF!</v>
      </c>
      <c r="AT412" s="351" t="e">
        <f t="shared" ca="1" si="1337"/>
        <v>#REF!</v>
      </c>
      <c r="AU412" s="351" t="e">
        <f t="shared" ca="1" si="1337"/>
        <v>#REF!</v>
      </c>
      <c r="AV412" s="351" t="e">
        <f t="shared" ca="1" si="1337"/>
        <v>#REF!</v>
      </c>
      <c r="AW412" s="351" t="e">
        <f t="shared" ca="1" si="1337"/>
        <v>#REF!</v>
      </c>
      <c r="AX412" s="351" t="e">
        <f t="shared" ca="1" si="1337"/>
        <v>#REF!</v>
      </c>
      <c r="AY412" s="351" t="e">
        <f t="shared" ca="1" si="1337"/>
        <v>#REF!</v>
      </c>
      <c r="AZ412" s="351" t="e">
        <f t="shared" ca="1" si="1337"/>
        <v>#REF!</v>
      </c>
      <c r="BA412" s="351" t="e">
        <f t="shared" ca="1" si="1337"/>
        <v>#REF!</v>
      </c>
      <c r="BB412" s="351" t="e">
        <f t="shared" ca="1" si="1337"/>
        <v>#REF!</v>
      </c>
      <c r="BC412" s="351" t="e">
        <f t="shared" ca="1" si="1337"/>
        <v>#REF!</v>
      </c>
      <c r="BD412" s="351" t="e">
        <f t="shared" ca="1" si="1337"/>
        <v>#REF!</v>
      </c>
      <c r="BE412" s="351" t="e">
        <f t="shared" ca="1" si="1337"/>
        <v>#REF!</v>
      </c>
      <c r="BG412" s="376">
        <f t="shared" si="1338"/>
        <v>0.18236100819489842</v>
      </c>
      <c r="BI412" s="351">
        <f t="shared" si="1339"/>
        <v>0</v>
      </c>
      <c r="BJ412" s="351">
        <f t="shared" si="1339"/>
        <v>0</v>
      </c>
      <c r="BK412" s="351">
        <f t="shared" si="1339"/>
        <v>0</v>
      </c>
      <c r="BL412" s="351">
        <f t="shared" si="1339"/>
        <v>0</v>
      </c>
      <c r="BM412" s="351">
        <f t="shared" si="1339"/>
        <v>0</v>
      </c>
      <c r="BN412" s="351">
        <f t="shared" si="1339"/>
        <v>0</v>
      </c>
      <c r="BO412" s="351">
        <f t="shared" si="1339"/>
        <v>0</v>
      </c>
      <c r="BP412" s="351">
        <f t="shared" si="1339"/>
        <v>0</v>
      </c>
      <c r="BQ412" s="351">
        <f t="shared" si="1339"/>
        <v>0</v>
      </c>
      <c r="BR412" s="351">
        <f t="shared" si="1339"/>
        <v>0</v>
      </c>
      <c r="BS412" s="351">
        <f t="shared" si="1339"/>
        <v>0</v>
      </c>
      <c r="BT412" s="351">
        <f t="shared" si="1339"/>
        <v>0</v>
      </c>
      <c r="BU412" s="351">
        <f t="shared" si="1339"/>
        <v>0</v>
      </c>
      <c r="BV412" s="351">
        <f t="shared" si="1339"/>
        <v>0</v>
      </c>
      <c r="BW412" s="351">
        <f t="shared" si="1339"/>
        <v>0</v>
      </c>
      <c r="BX412" s="351">
        <f t="shared" si="1339"/>
        <v>0</v>
      </c>
      <c r="BZ412" s="351" t="e">
        <f t="shared" ca="1" si="1340"/>
        <v>#REF!</v>
      </c>
      <c r="CA412" s="351" t="e">
        <f t="shared" ca="1" si="1340"/>
        <v>#REF!</v>
      </c>
      <c r="CB412" s="351" t="e">
        <f t="shared" ca="1" si="1340"/>
        <v>#REF!</v>
      </c>
      <c r="CC412" s="351" t="e">
        <f t="shared" ca="1" si="1340"/>
        <v>#REF!</v>
      </c>
      <c r="CD412" s="351" t="e">
        <f t="shared" ca="1" si="1340"/>
        <v>#REF!</v>
      </c>
      <c r="CE412" s="351" t="e">
        <f t="shared" ca="1" si="1340"/>
        <v>#REF!</v>
      </c>
      <c r="CF412" s="351" t="e">
        <f t="shared" ca="1" si="1340"/>
        <v>#REF!</v>
      </c>
      <c r="CG412" s="351" t="e">
        <f t="shared" ca="1" si="1340"/>
        <v>#REF!</v>
      </c>
      <c r="CH412" s="351" t="e">
        <f t="shared" ca="1" si="1340"/>
        <v>#REF!</v>
      </c>
      <c r="CI412" s="351" t="e">
        <f t="shared" ca="1" si="1340"/>
        <v>#REF!</v>
      </c>
      <c r="CJ412" s="351" t="e">
        <f t="shared" ca="1" si="1340"/>
        <v>#REF!</v>
      </c>
      <c r="CK412" s="351" t="e">
        <f t="shared" ca="1" si="1340"/>
        <v>#REF!</v>
      </c>
      <c r="CL412" s="351" t="e">
        <f t="shared" ca="1" si="1340"/>
        <v>#REF!</v>
      </c>
      <c r="CM412" s="351" t="e">
        <f t="shared" ca="1" si="1340"/>
        <v>#REF!</v>
      </c>
      <c r="CN412" s="351" t="e">
        <f t="shared" ca="1" si="1340"/>
        <v>#REF!</v>
      </c>
      <c r="CO412" s="351" t="e">
        <f t="shared" ca="1" si="1340"/>
        <v>#REF!</v>
      </c>
      <c r="CQ412" s="351" t="e">
        <f t="shared" ca="1" si="1341"/>
        <v>#REF!</v>
      </c>
      <c r="CR412" s="351" t="e">
        <f t="shared" ca="1" si="1341"/>
        <v>#REF!</v>
      </c>
      <c r="CS412" s="351" t="e">
        <f t="shared" ca="1" si="1341"/>
        <v>#REF!</v>
      </c>
      <c r="CT412" s="351" t="e">
        <f t="shared" ca="1" si="1341"/>
        <v>#REF!</v>
      </c>
      <c r="CU412" s="351" t="e">
        <f t="shared" ca="1" si="1341"/>
        <v>#REF!</v>
      </c>
      <c r="CV412" s="351" t="e">
        <f t="shared" ca="1" si="1341"/>
        <v>#REF!</v>
      </c>
      <c r="CW412" s="351" t="e">
        <f t="shared" ca="1" si="1341"/>
        <v>#REF!</v>
      </c>
      <c r="CX412" s="351" t="e">
        <f t="shared" ca="1" si="1341"/>
        <v>#REF!</v>
      </c>
      <c r="CY412" s="351" t="e">
        <f t="shared" ca="1" si="1341"/>
        <v>#REF!</v>
      </c>
      <c r="CZ412" s="351" t="e">
        <f t="shared" ca="1" si="1341"/>
        <v>#REF!</v>
      </c>
      <c r="DA412" s="351" t="e">
        <f t="shared" ca="1" si="1341"/>
        <v>#REF!</v>
      </c>
      <c r="DB412" s="351" t="e">
        <f t="shared" ca="1" si="1341"/>
        <v>#REF!</v>
      </c>
      <c r="DC412" s="351" t="e">
        <f t="shared" ca="1" si="1341"/>
        <v>#REF!</v>
      </c>
      <c r="DD412" s="351" t="e">
        <f t="shared" ca="1" si="1341"/>
        <v>#REF!</v>
      </c>
      <c r="DE412" s="351" t="e">
        <f t="shared" ca="1" si="1341"/>
        <v>#REF!</v>
      </c>
      <c r="DF412" s="351" t="e">
        <f t="shared" ca="1" si="1341"/>
        <v>#REF!</v>
      </c>
      <c r="DH412" s="351">
        <f t="shared" si="1342"/>
        <v>0</v>
      </c>
      <c r="DI412" s="351">
        <f t="shared" si="1342"/>
        <v>0</v>
      </c>
      <c r="DJ412" s="351">
        <f t="shared" si="1342"/>
        <v>0</v>
      </c>
      <c r="DK412" s="351">
        <f t="shared" si="1342"/>
        <v>0</v>
      </c>
      <c r="DL412" s="351">
        <f t="shared" si="1342"/>
        <v>0</v>
      </c>
      <c r="DM412" s="351">
        <f t="shared" si="1342"/>
        <v>0</v>
      </c>
      <c r="DN412" s="351">
        <f t="shared" si="1342"/>
        <v>0</v>
      </c>
      <c r="DO412" s="351">
        <f t="shared" si="1342"/>
        <v>0</v>
      </c>
      <c r="DP412" s="351">
        <f t="shared" si="1342"/>
        <v>0</v>
      </c>
      <c r="DQ412" s="351">
        <f t="shared" si="1342"/>
        <v>0</v>
      </c>
      <c r="DR412" s="351">
        <f t="shared" si="1342"/>
        <v>0</v>
      </c>
      <c r="DS412" s="351">
        <f t="shared" si="1342"/>
        <v>0</v>
      </c>
      <c r="DT412" s="351">
        <f t="shared" si="1342"/>
        <v>0</v>
      </c>
      <c r="DU412" s="351">
        <f t="shared" si="1342"/>
        <v>0</v>
      </c>
      <c r="DV412" s="351">
        <f t="shared" si="1342"/>
        <v>0</v>
      </c>
      <c r="DW412" s="351">
        <f t="shared" si="1342"/>
        <v>0</v>
      </c>
      <c r="DY412" s="351" t="e">
        <f t="shared" ca="1" si="1343"/>
        <v>#REF!</v>
      </c>
      <c r="DZ412" s="351" t="e">
        <f t="shared" ca="1" si="1343"/>
        <v>#REF!</v>
      </c>
      <c r="EA412" s="351" t="e">
        <f t="shared" ca="1" si="1343"/>
        <v>#REF!</v>
      </c>
      <c r="EB412" s="351" t="e">
        <f t="shared" ca="1" si="1343"/>
        <v>#REF!</v>
      </c>
      <c r="EC412" s="351" t="e">
        <f t="shared" ca="1" si="1343"/>
        <v>#REF!</v>
      </c>
      <c r="ED412" s="351" t="e">
        <f t="shared" ca="1" si="1343"/>
        <v>#REF!</v>
      </c>
      <c r="EE412" s="351" t="e">
        <f t="shared" ca="1" si="1343"/>
        <v>#REF!</v>
      </c>
      <c r="EF412" s="351" t="e">
        <f t="shared" ca="1" si="1343"/>
        <v>#REF!</v>
      </c>
      <c r="EG412" s="351" t="e">
        <f t="shared" ca="1" si="1343"/>
        <v>#REF!</v>
      </c>
      <c r="EH412" s="351" t="e">
        <f t="shared" ca="1" si="1343"/>
        <v>#REF!</v>
      </c>
      <c r="EI412" s="351" t="e">
        <f t="shared" ca="1" si="1343"/>
        <v>#REF!</v>
      </c>
      <c r="EJ412" s="351" t="e">
        <f t="shared" ca="1" si="1343"/>
        <v>#REF!</v>
      </c>
      <c r="EK412" s="351" t="e">
        <f t="shared" ca="1" si="1343"/>
        <v>#REF!</v>
      </c>
      <c r="EL412" s="351" t="e">
        <f t="shared" ca="1" si="1343"/>
        <v>#REF!</v>
      </c>
      <c r="EM412" s="351" t="e">
        <f t="shared" ca="1" si="1343"/>
        <v>#REF!</v>
      </c>
      <c r="EN412" s="351" t="e">
        <f t="shared" ca="1" si="1343"/>
        <v>#REF!</v>
      </c>
      <c r="EP412" s="351">
        <f t="shared" si="1344"/>
        <v>0</v>
      </c>
      <c r="EQ412" s="351">
        <f t="shared" si="1344"/>
        <v>0</v>
      </c>
      <c r="ER412" s="351">
        <f t="shared" si="1344"/>
        <v>0</v>
      </c>
      <c r="ES412" s="351">
        <f t="shared" si="1344"/>
        <v>0</v>
      </c>
      <c r="ET412" s="351">
        <f t="shared" si="1344"/>
        <v>0</v>
      </c>
      <c r="EU412" s="351">
        <f t="shared" si="1344"/>
        <v>0</v>
      </c>
      <c r="EV412" s="351">
        <f t="shared" si="1344"/>
        <v>0</v>
      </c>
      <c r="EW412" s="351">
        <f t="shared" si="1344"/>
        <v>0</v>
      </c>
      <c r="EX412" s="351">
        <f t="shared" si="1344"/>
        <v>0</v>
      </c>
      <c r="EY412" s="351">
        <f t="shared" si="1344"/>
        <v>0</v>
      </c>
      <c r="EZ412" s="351">
        <f t="shared" si="1344"/>
        <v>0</v>
      </c>
      <c r="FA412" s="351">
        <f t="shared" si="1344"/>
        <v>0</v>
      </c>
      <c r="FB412" s="351">
        <f t="shared" si="1344"/>
        <v>0</v>
      </c>
      <c r="FC412" s="351">
        <f t="shared" si="1344"/>
        <v>0</v>
      </c>
      <c r="FD412" s="351">
        <f t="shared" si="1344"/>
        <v>0</v>
      </c>
      <c r="FE412" s="351">
        <f t="shared" si="1344"/>
        <v>0</v>
      </c>
      <c r="FG412" s="350"/>
      <c r="FH412" s="350"/>
      <c r="FI412" s="350"/>
      <c r="FJ412" s="350"/>
      <c r="FK412" s="350"/>
      <c r="FL412" s="350"/>
      <c r="FM412" s="350"/>
      <c r="FN412" s="350"/>
      <c r="FO412" s="350"/>
      <c r="FP412" s="350"/>
      <c r="FQ412" s="350"/>
      <c r="FR412" s="350"/>
      <c r="FS412" s="350"/>
      <c r="FT412" s="350"/>
      <c r="FU412" s="350"/>
      <c r="FV412" s="350"/>
      <c r="FX412" s="351">
        <f t="shared" si="1345"/>
        <v>0</v>
      </c>
      <c r="FY412" s="351">
        <f t="shared" si="1345"/>
        <v>0</v>
      </c>
      <c r="FZ412" s="351">
        <f t="shared" si="1345"/>
        <v>0</v>
      </c>
      <c r="GA412" s="351">
        <f t="shared" si="1345"/>
        <v>0</v>
      </c>
      <c r="GB412" s="351">
        <f t="shared" si="1345"/>
        <v>0</v>
      </c>
      <c r="GC412" s="351">
        <f t="shared" si="1345"/>
        <v>0</v>
      </c>
      <c r="GD412" s="351">
        <f t="shared" si="1345"/>
        <v>0</v>
      </c>
      <c r="GE412" s="351">
        <f t="shared" si="1345"/>
        <v>0</v>
      </c>
      <c r="GF412" s="351">
        <f t="shared" si="1345"/>
        <v>0</v>
      </c>
      <c r="GG412" s="351">
        <f t="shared" si="1345"/>
        <v>0</v>
      </c>
      <c r="GH412" s="351">
        <f t="shared" si="1345"/>
        <v>0</v>
      </c>
      <c r="GI412" s="351">
        <f t="shared" si="1345"/>
        <v>0</v>
      </c>
      <c r="GJ412" s="351">
        <f t="shared" si="1345"/>
        <v>0</v>
      </c>
      <c r="GK412" s="351">
        <f t="shared" si="1345"/>
        <v>0</v>
      </c>
      <c r="GL412" s="351">
        <f t="shared" si="1345"/>
        <v>0</v>
      </c>
      <c r="GM412" s="351">
        <f t="shared" si="1345"/>
        <v>0</v>
      </c>
      <c r="GO412" s="351" t="e">
        <f t="shared" ca="1" si="1346"/>
        <v>#REF!</v>
      </c>
      <c r="GP412" s="351" t="e">
        <f t="shared" ca="1" si="1346"/>
        <v>#REF!</v>
      </c>
      <c r="GQ412" s="351" t="e">
        <f t="shared" ca="1" si="1346"/>
        <v>#REF!</v>
      </c>
      <c r="GR412" s="351" t="e">
        <f t="shared" ca="1" si="1346"/>
        <v>#REF!</v>
      </c>
      <c r="GS412" s="351" t="e">
        <f t="shared" ca="1" si="1346"/>
        <v>#REF!</v>
      </c>
      <c r="GT412" s="351" t="e">
        <f t="shared" ca="1" si="1346"/>
        <v>#REF!</v>
      </c>
      <c r="GU412" s="351" t="e">
        <f t="shared" ca="1" si="1346"/>
        <v>#REF!</v>
      </c>
      <c r="GV412" s="351" t="e">
        <f t="shared" ca="1" si="1346"/>
        <v>#REF!</v>
      </c>
      <c r="GW412" s="351" t="e">
        <f t="shared" ca="1" si="1346"/>
        <v>#REF!</v>
      </c>
      <c r="GX412" s="351" t="e">
        <f t="shared" ca="1" si="1346"/>
        <v>#REF!</v>
      </c>
      <c r="GY412" s="351" t="e">
        <f t="shared" ca="1" si="1346"/>
        <v>#REF!</v>
      </c>
      <c r="GZ412" s="351" t="e">
        <f t="shared" ca="1" si="1346"/>
        <v>#REF!</v>
      </c>
      <c r="HA412" s="351" t="e">
        <f t="shared" ca="1" si="1346"/>
        <v>#REF!</v>
      </c>
      <c r="HB412" s="351" t="e">
        <f t="shared" ca="1" si="1346"/>
        <v>#REF!</v>
      </c>
      <c r="HC412" s="351" t="e">
        <f t="shared" ca="1" si="1346"/>
        <v>#REF!</v>
      </c>
      <c r="HD412" s="351" t="e">
        <f t="shared" ca="1" si="1346"/>
        <v>#REF!</v>
      </c>
      <c r="HF412" s="351" t="e">
        <f t="shared" ca="1" si="1347"/>
        <v>#REF!</v>
      </c>
      <c r="HG412" s="351" t="e">
        <f t="shared" ca="1" si="1347"/>
        <v>#REF!</v>
      </c>
      <c r="HH412" s="351" t="e">
        <f t="shared" ca="1" si="1347"/>
        <v>#REF!</v>
      </c>
      <c r="HI412" s="351" t="e">
        <f t="shared" ca="1" si="1347"/>
        <v>#REF!</v>
      </c>
      <c r="HJ412" s="351" t="e">
        <f t="shared" ca="1" si="1347"/>
        <v>#REF!</v>
      </c>
      <c r="HK412" s="351" t="e">
        <f t="shared" ca="1" si="1347"/>
        <v>#REF!</v>
      </c>
      <c r="HL412" s="351" t="e">
        <f t="shared" ca="1" si="1347"/>
        <v>#REF!</v>
      </c>
      <c r="HM412" s="351" t="e">
        <f t="shared" ca="1" si="1347"/>
        <v>#REF!</v>
      </c>
      <c r="HN412" s="351" t="e">
        <f t="shared" ca="1" si="1347"/>
        <v>#REF!</v>
      </c>
      <c r="HO412" s="351" t="e">
        <f t="shared" ca="1" si="1347"/>
        <v>#REF!</v>
      </c>
      <c r="HP412" s="351" t="e">
        <f t="shared" ca="1" si="1347"/>
        <v>#REF!</v>
      </c>
      <c r="HQ412" s="351" t="e">
        <f t="shared" ca="1" si="1347"/>
        <v>#REF!</v>
      </c>
      <c r="HR412" s="351" t="e">
        <f t="shared" ca="1" si="1347"/>
        <v>#REF!</v>
      </c>
      <c r="HS412" s="351" t="e">
        <f t="shared" ca="1" si="1347"/>
        <v>#REF!</v>
      </c>
      <c r="HT412" s="351" t="e">
        <f t="shared" ca="1" si="1347"/>
        <v>#REF!</v>
      </c>
      <c r="HU412" s="351" t="e">
        <f t="shared" ca="1" si="1347"/>
        <v>#REF!</v>
      </c>
      <c r="HW412" s="167" t="e">
        <f t="shared" ca="1" si="1348"/>
        <v>#REF!</v>
      </c>
      <c r="HX412" s="167">
        <f t="shared" si="1349"/>
        <v>0</v>
      </c>
      <c r="HY412" s="167" t="e">
        <f t="shared" ca="1" si="1350"/>
        <v>#REF!</v>
      </c>
      <c r="HZ412" s="219" t="e">
        <f t="shared" ca="1" si="1351"/>
        <v>#REF!</v>
      </c>
    </row>
    <row r="413" spans="1:234" s="346" customFormat="1">
      <c r="A413" s="356" t="s">
        <v>7</v>
      </c>
      <c r="B413" s="355" t="str">
        <f>INDEX('Ref1'!R:R,MATCH(A413,'Ref1'!Q:Q,0))</f>
        <v>Unitaries with fire responsibilities</v>
      </c>
      <c r="C413" s="347"/>
      <c r="D413" s="347"/>
      <c r="G413" s="353">
        <f t="shared" si="1334"/>
        <v>0</v>
      </c>
      <c r="H413" s="362">
        <f t="shared" si="1334"/>
        <v>0</v>
      </c>
      <c r="I413" s="351">
        <f t="shared" si="1334"/>
        <v>0</v>
      </c>
      <c r="J413" s="351">
        <f t="shared" si="1334"/>
        <v>0</v>
      </c>
      <c r="K413" s="351">
        <f t="shared" si="1334"/>
        <v>0</v>
      </c>
      <c r="L413" s="351">
        <f t="shared" si="1334"/>
        <v>0</v>
      </c>
      <c r="M413" s="351">
        <f t="shared" si="1334"/>
        <v>0</v>
      </c>
      <c r="N413" s="351">
        <f t="shared" si="1334"/>
        <v>0</v>
      </c>
      <c r="O413" s="351">
        <f t="shared" si="1334"/>
        <v>0</v>
      </c>
      <c r="P413" s="351">
        <f t="shared" si="1334"/>
        <v>0</v>
      </c>
      <c r="Q413" s="351">
        <f t="shared" si="1335"/>
        <v>0</v>
      </c>
      <c r="R413" s="351">
        <f t="shared" si="1335"/>
        <v>0</v>
      </c>
      <c r="S413" s="351">
        <f t="shared" si="1335"/>
        <v>0</v>
      </c>
      <c r="T413" s="351">
        <f t="shared" si="1335"/>
        <v>0</v>
      </c>
      <c r="U413" s="351">
        <f t="shared" si="1335"/>
        <v>0</v>
      </c>
      <c r="V413" s="351">
        <f t="shared" si="1335"/>
        <v>0</v>
      </c>
      <c r="W413" s="351">
        <f t="shared" si="1335"/>
        <v>0</v>
      </c>
      <c r="Y413" s="376" t="e">
        <f t="shared" ca="1" si="1336"/>
        <v>#REF!</v>
      </c>
      <c r="Z413" s="376" t="e">
        <f t="shared" ca="1" si="1336"/>
        <v>#REF!</v>
      </c>
      <c r="AA413" s="376" t="e">
        <f t="shared" ca="1" si="1336"/>
        <v>#REF!</v>
      </c>
      <c r="AB413" s="376" t="e">
        <f t="shared" ca="1" si="1336"/>
        <v>#REF!</v>
      </c>
      <c r="AC413" s="376" t="e">
        <f t="shared" ca="1" si="1336"/>
        <v>#REF!</v>
      </c>
      <c r="AD413" s="376" t="e">
        <f t="shared" ca="1" si="1336"/>
        <v>#REF!</v>
      </c>
      <c r="AE413" s="376" t="e">
        <f t="shared" ca="1" si="1336"/>
        <v>#REF!</v>
      </c>
      <c r="AF413" s="376" t="e">
        <f t="shared" ca="1" si="1336"/>
        <v>#REF!</v>
      </c>
      <c r="AG413" s="376" t="e">
        <f t="shared" ca="1" si="1336"/>
        <v>#REF!</v>
      </c>
      <c r="AH413" s="376" t="e">
        <f t="shared" ca="1" si="1336"/>
        <v>#REF!</v>
      </c>
      <c r="AI413" s="376" t="e">
        <f t="shared" ca="1" si="1336"/>
        <v>#REF!</v>
      </c>
      <c r="AJ413" s="376" t="e">
        <f t="shared" ca="1" si="1336"/>
        <v>#REF!</v>
      </c>
      <c r="AK413" s="376" t="e">
        <f t="shared" ca="1" si="1336"/>
        <v>#REF!</v>
      </c>
      <c r="AL413" s="376" t="e">
        <f t="shared" ca="1" si="1336"/>
        <v>#REF!</v>
      </c>
      <c r="AM413" s="376" t="e">
        <f t="shared" ca="1" si="1336"/>
        <v>#REF!</v>
      </c>
      <c r="AN413" s="376" t="e">
        <f t="shared" ca="1" si="1336"/>
        <v>#REF!</v>
      </c>
      <c r="AP413" s="351" t="e">
        <f t="shared" ca="1" si="1337"/>
        <v>#REF!</v>
      </c>
      <c r="AQ413" s="351" t="e">
        <f t="shared" ca="1" si="1337"/>
        <v>#REF!</v>
      </c>
      <c r="AR413" s="351" t="e">
        <f t="shared" ca="1" si="1337"/>
        <v>#REF!</v>
      </c>
      <c r="AS413" s="351" t="e">
        <f t="shared" ca="1" si="1337"/>
        <v>#REF!</v>
      </c>
      <c r="AT413" s="351" t="e">
        <f t="shared" ca="1" si="1337"/>
        <v>#REF!</v>
      </c>
      <c r="AU413" s="351" t="e">
        <f t="shared" ca="1" si="1337"/>
        <v>#REF!</v>
      </c>
      <c r="AV413" s="351" t="e">
        <f t="shared" ca="1" si="1337"/>
        <v>#REF!</v>
      </c>
      <c r="AW413" s="351" t="e">
        <f t="shared" ca="1" si="1337"/>
        <v>#REF!</v>
      </c>
      <c r="AX413" s="351" t="e">
        <f t="shared" ca="1" si="1337"/>
        <v>#REF!</v>
      </c>
      <c r="AY413" s="351" t="e">
        <f t="shared" ca="1" si="1337"/>
        <v>#REF!</v>
      </c>
      <c r="AZ413" s="351" t="e">
        <f t="shared" ca="1" si="1337"/>
        <v>#REF!</v>
      </c>
      <c r="BA413" s="351" t="e">
        <f t="shared" ca="1" si="1337"/>
        <v>#REF!</v>
      </c>
      <c r="BB413" s="351" t="e">
        <f t="shared" ca="1" si="1337"/>
        <v>#REF!</v>
      </c>
      <c r="BC413" s="351" t="e">
        <f t="shared" ca="1" si="1337"/>
        <v>#REF!</v>
      </c>
      <c r="BD413" s="351" t="e">
        <f t="shared" ca="1" si="1337"/>
        <v>#REF!</v>
      </c>
      <c r="BE413" s="351" t="e">
        <f t="shared" ca="1" si="1337"/>
        <v>#REF!</v>
      </c>
      <c r="BG413" s="376">
        <f t="shared" si="1338"/>
        <v>1.7262153986802913E-2</v>
      </c>
      <c r="BI413" s="351">
        <f t="shared" si="1339"/>
        <v>0</v>
      </c>
      <c r="BJ413" s="351">
        <f t="shared" si="1339"/>
        <v>0</v>
      </c>
      <c r="BK413" s="351">
        <f t="shared" si="1339"/>
        <v>0</v>
      </c>
      <c r="BL413" s="351">
        <f t="shared" si="1339"/>
        <v>0</v>
      </c>
      <c r="BM413" s="351">
        <f t="shared" si="1339"/>
        <v>0</v>
      </c>
      <c r="BN413" s="351">
        <f t="shared" si="1339"/>
        <v>0</v>
      </c>
      <c r="BO413" s="351">
        <f t="shared" si="1339"/>
        <v>0</v>
      </c>
      <c r="BP413" s="351">
        <f t="shared" si="1339"/>
        <v>0</v>
      </c>
      <c r="BQ413" s="351">
        <f t="shared" si="1339"/>
        <v>0</v>
      </c>
      <c r="BR413" s="351">
        <f t="shared" si="1339"/>
        <v>0</v>
      </c>
      <c r="BS413" s="351">
        <f t="shared" si="1339"/>
        <v>0</v>
      </c>
      <c r="BT413" s="351">
        <f t="shared" si="1339"/>
        <v>0</v>
      </c>
      <c r="BU413" s="351">
        <f t="shared" si="1339"/>
        <v>0</v>
      </c>
      <c r="BV413" s="351">
        <f t="shared" si="1339"/>
        <v>0</v>
      </c>
      <c r="BW413" s="351">
        <f t="shared" si="1339"/>
        <v>0</v>
      </c>
      <c r="BX413" s="351">
        <f t="shared" si="1339"/>
        <v>0</v>
      </c>
      <c r="BZ413" s="351" t="e">
        <f t="shared" ca="1" si="1340"/>
        <v>#REF!</v>
      </c>
      <c r="CA413" s="351" t="e">
        <f t="shared" ca="1" si="1340"/>
        <v>#REF!</v>
      </c>
      <c r="CB413" s="351" t="e">
        <f t="shared" ca="1" si="1340"/>
        <v>#REF!</v>
      </c>
      <c r="CC413" s="351" t="e">
        <f t="shared" ca="1" si="1340"/>
        <v>#REF!</v>
      </c>
      <c r="CD413" s="351" t="e">
        <f t="shared" ca="1" si="1340"/>
        <v>#REF!</v>
      </c>
      <c r="CE413" s="351" t="e">
        <f t="shared" ca="1" si="1340"/>
        <v>#REF!</v>
      </c>
      <c r="CF413" s="351" t="e">
        <f t="shared" ca="1" si="1340"/>
        <v>#REF!</v>
      </c>
      <c r="CG413" s="351" t="e">
        <f t="shared" ca="1" si="1340"/>
        <v>#REF!</v>
      </c>
      <c r="CH413" s="351" t="e">
        <f t="shared" ca="1" si="1340"/>
        <v>#REF!</v>
      </c>
      <c r="CI413" s="351" t="e">
        <f t="shared" ca="1" si="1340"/>
        <v>#REF!</v>
      </c>
      <c r="CJ413" s="351" t="e">
        <f t="shared" ca="1" si="1340"/>
        <v>#REF!</v>
      </c>
      <c r="CK413" s="351" t="e">
        <f t="shared" ca="1" si="1340"/>
        <v>#REF!</v>
      </c>
      <c r="CL413" s="351" t="e">
        <f t="shared" ca="1" si="1340"/>
        <v>#REF!</v>
      </c>
      <c r="CM413" s="351" t="e">
        <f t="shared" ca="1" si="1340"/>
        <v>#REF!</v>
      </c>
      <c r="CN413" s="351" t="e">
        <f t="shared" ca="1" si="1340"/>
        <v>#REF!</v>
      </c>
      <c r="CO413" s="351" t="e">
        <f t="shared" ca="1" si="1340"/>
        <v>#REF!</v>
      </c>
      <c r="CQ413" s="351" t="e">
        <f t="shared" ca="1" si="1341"/>
        <v>#REF!</v>
      </c>
      <c r="CR413" s="351" t="e">
        <f t="shared" ca="1" si="1341"/>
        <v>#REF!</v>
      </c>
      <c r="CS413" s="351" t="e">
        <f t="shared" ca="1" si="1341"/>
        <v>#REF!</v>
      </c>
      <c r="CT413" s="351" t="e">
        <f t="shared" ca="1" si="1341"/>
        <v>#REF!</v>
      </c>
      <c r="CU413" s="351" t="e">
        <f t="shared" ca="1" si="1341"/>
        <v>#REF!</v>
      </c>
      <c r="CV413" s="351" t="e">
        <f t="shared" ca="1" si="1341"/>
        <v>#REF!</v>
      </c>
      <c r="CW413" s="351" t="e">
        <f t="shared" ca="1" si="1341"/>
        <v>#REF!</v>
      </c>
      <c r="CX413" s="351" t="e">
        <f t="shared" ca="1" si="1341"/>
        <v>#REF!</v>
      </c>
      <c r="CY413" s="351" t="e">
        <f t="shared" ca="1" si="1341"/>
        <v>#REF!</v>
      </c>
      <c r="CZ413" s="351" t="e">
        <f t="shared" ca="1" si="1341"/>
        <v>#REF!</v>
      </c>
      <c r="DA413" s="351" t="e">
        <f t="shared" ca="1" si="1341"/>
        <v>#REF!</v>
      </c>
      <c r="DB413" s="351" t="e">
        <f t="shared" ca="1" si="1341"/>
        <v>#REF!</v>
      </c>
      <c r="DC413" s="351" t="e">
        <f t="shared" ca="1" si="1341"/>
        <v>#REF!</v>
      </c>
      <c r="DD413" s="351" t="e">
        <f t="shared" ca="1" si="1341"/>
        <v>#REF!</v>
      </c>
      <c r="DE413" s="351" t="e">
        <f t="shared" ca="1" si="1341"/>
        <v>#REF!</v>
      </c>
      <c r="DF413" s="351" t="e">
        <f t="shared" ca="1" si="1341"/>
        <v>#REF!</v>
      </c>
      <c r="DH413" s="351">
        <f t="shared" si="1342"/>
        <v>0</v>
      </c>
      <c r="DI413" s="351">
        <f t="shared" si="1342"/>
        <v>0</v>
      </c>
      <c r="DJ413" s="351">
        <f t="shared" si="1342"/>
        <v>0</v>
      </c>
      <c r="DK413" s="351">
        <f t="shared" si="1342"/>
        <v>0</v>
      </c>
      <c r="DL413" s="351">
        <f t="shared" si="1342"/>
        <v>0</v>
      </c>
      <c r="DM413" s="351">
        <f t="shared" si="1342"/>
        <v>0</v>
      </c>
      <c r="DN413" s="351">
        <f t="shared" si="1342"/>
        <v>0</v>
      </c>
      <c r="DO413" s="351">
        <f t="shared" si="1342"/>
        <v>0</v>
      </c>
      <c r="DP413" s="351">
        <f t="shared" si="1342"/>
        <v>0</v>
      </c>
      <c r="DQ413" s="351">
        <f t="shared" si="1342"/>
        <v>0</v>
      </c>
      <c r="DR413" s="351">
        <f t="shared" si="1342"/>
        <v>0</v>
      </c>
      <c r="DS413" s="351">
        <f t="shared" si="1342"/>
        <v>0</v>
      </c>
      <c r="DT413" s="351">
        <f t="shared" si="1342"/>
        <v>0</v>
      </c>
      <c r="DU413" s="351">
        <f t="shared" si="1342"/>
        <v>0</v>
      </c>
      <c r="DV413" s="351">
        <f t="shared" si="1342"/>
        <v>0</v>
      </c>
      <c r="DW413" s="351">
        <f t="shared" si="1342"/>
        <v>0</v>
      </c>
      <c r="DY413" s="351" t="e">
        <f t="shared" ca="1" si="1343"/>
        <v>#REF!</v>
      </c>
      <c r="DZ413" s="351" t="e">
        <f t="shared" ca="1" si="1343"/>
        <v>#REF!</v>
      </c>
      <c r="EA413" s="351" t="e">
        <f t="shared" ca="1" si="1343"/>
        <v>#REF!</v>
      </c>
      <c r="EB413" s="351" t="e">
        <f t="shared" ca="1" si="1343"/>
        <v>#REF!</v>
      </c>
      <c r="EC413" s="351" t="e">
        <f t="shared" ca="1" si="1343"/>
        <v>#REF!</v>
      </c>
      <c r="ED413" s="351" t="e">
        <f t="shared" ca="1" si="1343"/>
        <v>#REF!</v>
      </c>
      <c r="EE413" s="351" t="e">
        <f t="shared" ca="1" si="1343"/>
        <v>#REF!</v>
      </c>
      <c r="EF413" s="351" t="e">
        <f t="shared" ca="1" si="1343"/>
        <v>#REF!</v>
      </c>
      <c r="EG413" s="351" t="e">
        <f t="shared" ca="1" si="1343"/>
        <v>#REF!</v>
      </c>
      <c r="EH413" s="351" t="e">
        <f t="shared" ca="1" si="1343"/>
        <v>#REF!</v>
      </c>
      <c r="EI413" s="351" t="e">
        <f t="shared" ca="1" si="1343"/>
        <v>#REF!</v>
      </c>
      <c r="EJ413" s="351" t="e">
        <f t="shared" ca="1" si="1343"/>
        <v>#REF!</v>
      </c>
      <c r="EK413" s="351" t="e">
        <f t="shared" ca="1" si="1343"/>
        <v>#REF!</v>
      </c>
      <c r="EL413" s="351" t="e">
        <f t="shared" ca="1" si="1343"/>
        <v>#REF!</v>
      </c>
      <c r="EM413" s="351" t="e">
        <f t="shared" ca="1" si="1343"/>
        <v>#REF!</v>
      </c>
      <c r="EN413" s="351" t="e">
        <f t="shared" ca="1" si="1343"/>
        <v>#REF!</v>
      </c>
      <c r="EP413" s="351">
        <f t="shared" si="1344"/>
        <v>0</v>
      </c>
      <c r="EQ413" s="351">
        <f t="shared" si="1344"/>
        <v>0</v>
      </c>
      <c r="ER413" s="351">
        <f t="shared" si="1344"/>
        <v>0</v>
      </c>
      <c r="ES413" s="351">
        <f t="shared" si="1344"/>
        <v>0</v>
      </c>
      <c r="ET413" s="351">
        <f t="shared" si="1344"/>
        <v>0</v>
      </c>
      <c r="EU413" s="351">
        <f t="shared" si="1344"/>
        <v>0</v>
      </c>
      <c r="EV413" s="351">
        <f t="shared" si="1344"/>
        <v>0</v>
      </c>
      <c r="EW413" s="351">
        <f t="shared" si="1344"/>
        <v>0</v>
      </c>
      <c r="EX413" s="351">
        <f t="shared" si="1344"/>
        <v>0</v>
      </c>
      <c r="EY413" s="351">
        <f t="shared" si="1344"/>
        <v>0</v>
      </c>
      <c r="EZ413" s="351">
        <f t="shared" si="1344"/>
        <v>0</v>
      </c>
      <c r="FA413" s="351">
        <f t="shared" si="1344"/>
        <v>0</v>
      </c>
      <c r="FB413" s="351">
        <f t="shared" si="1344"/>
        <v>0</v>
      </c>
      <c r="FC413" s="351">
        <f t="shared" si="1344"/>
        <v>0</v>
      </c>
      <c r="FD413" s="351">
        <f t="shared" si="1344"/>
        <v>0</v>
      </c>
      <c r="FE413" s="351">
        <f t="shared" si="1344"/>
        <v>0</v>
      </c>
      <c r="FG413" s="350"/>
      <c r="FH413" s="350"/>
      <c r="FI413" s="350"/>
      <c r="FJ413" s="350"/>
      <c r="FK413" s="350"/>
      <c r="FL413" s="350"/>
      <c r="FM413" s="350"/>
      <c r="FN413" s="350"/>
      <c r="FO413" s="350"/>
      <c r="FP413" s="350"/>
      <c r="FQ413" s="350"/>
      <c r="FR413" s="350"/>
      <c r="FS413" s="350"/>
      <c r="FT413" s="350"/>
      <c r="FU413" s="350"/>
      <c r="FV413" s="350"/>
      <c r="FX413" s="351">
        <f t="shared" si="1345"/>
        <v>0</v>
      </c>
      <c r="FY413" s="351">
        <f t="shared" si="1345"/>
        <v>0</v>
      </c>
      <c r="FZ413" s="351">
        <f t="shared" si="1345"/>
        <v>0</v>
      </c>
      <c r="GA413" s="351">
        <f t="shared" si="1345"/>
        <v>0</v>
      </c>
      <c r="GB413" s="351">
        <f t="shared" si="1345"/>
        <v>0</v>
      </c>
      <c r="GC413" s="351">
        <f t="shared" si="1345"/>
        <v>0</v>
      </c>
      <c r="GD413" s="351">
        <f t="shared" si="1345"/>
        <v>0</v>
      </c>
      <c r="GE413" s="351">
        <f t="shared" si="1345"/>
        <v>0</v>
      </c>
      <c r="GF413" s="351">
        <f t="shared" si="1345"/>
        <v>0</v>
      </c>
      <c r="GG413" s="351">
        <f t="shared" si="1345"/>
        <v>0</v>
      </c>
      <c r="GH413" s="351">
        <f t="shared" si="1345"/>
        <v>0</v>
      </c>
      <c r="GI413" s="351">
        <f t="shared" si="1345"/>
        <v>0</v>
      </c>
      <c r="GJ413" s="351">
        <f t="shared" si="1345"/>
        <v>0</v>
      </c>
      <c r="GK413" s="351">
        <f t="shared" si="1345"/>
        <v>0</v>
      </c>
      <c r="GL413" s="351">
        <f t="shared" si="1345"/>
        <v>0</v>
      </c>
      <c r="GM413" s="351">
        <f t="shared" si="1345"/>
        <v>0</v>
      </c>
      <c r="GO413" s="351" t="e">
        <f t="shared" ca="1" si="1346"/>
        <v>#REF!</v>
      </c>
      <c r="GP413" s="351" t="e">
        <f t="shared" ca="1" si="1346"/>
        <v>#REF!</v>
      </c>
      <c r="GQ413" s="351" t="e">
        <f t="shared" ca="1" si="1346"/>
        <v>#REF!</v>
      </c>
      <c r="GR413" s="351" t="e">
        <f t="shared" ca="1" si="1346"/>
        <v>#REF!</v>
      </c>
      <c r="GS413" s="351" t="e">
        <f t="shared" ca="1" si="1346"/>
        <v>#REF!</v>
      </c>
      <c r="GT413" s="351" t="e">
        <f t="shared" ca="1" si="1346"/>
        <v>#REF!</v>
      </c>
      <c r="GU413" s="351" t="e">
        <f t="shared" ca="1" si="1346"/>
        <v>#REF!</v>
      </c>
      <c r="GV413" s="351" t="e">
        <f t="shared" ca="1" si="1346"/>
        <v>#REF!</v>
      </c>
      <c r="GW413" s="351" t="e">
        <f t="shared" ca="1" si="1346"/>
        <v>#REF!</v>
      </c>
      <c r="GX413" s="351" t="e">
        <f t="shared" ca="1" si="1346"/>
        <v>#REF!</v>
      </c>
      <c r="GY413" s="351" t="e">
        <f t="shared" ca="1" si="1346"/>
        <v>#REF!</v>
      </c>
      <c r="GZ413" s="351" t="e">
        <f t="shared" ca="1" si="1346"/>
        <v>#REF!</v>
      </c>
      <c r="HA413" s="351" t="e">
        <f t="shared" ca="1" si="1346"/>
        <v>#REF!</v>
      </c>
      <c r="HB413" s="351" t="e">
        <f t="shared" ca="1" si="1346"/>
        <v>#REF!</v>
      </c>
      <c r="HC413" s="351" t="e">
        <f t="shared" ca="1" si="1346"/>
        <v>#REF!</v>
      </c>
      <c r="HD413" s="351" t="e">
        <f t="shared" ca="1" si="1346"/>
        <v>#REF!</v>
      </c>
      <c r="HF413" s="351" t="e">
        <f t="shared" ca="1" si="1347"/>
        <v>#REF!</v>
      </c>
      <c r="HG413" s="351" t="e">
        <f t="shared" ca="1" si="1347"/>
        <v>#REF!</v>
      </c>
      <c r="HH413" s="351" t="e">
        <f t="shared" ca="1" si="1347"/>
        <v>#REF!</v>
      </c>
      <c r="HI413" s="351" t="e">
        <f t="shared" ca="1" si="1347"/>
        <v>#REF!</v>
      </c>
      <c r="HJ413" s="351" t="e">
        <f t="shared" ca="1" si="1347"/>
        <v>#REF!</v>
      </c>
      <c r="HK413" s="351" t="e">
        <f t="shared" ca="1" si="1347"/>
        <v>#REF!</v>
      </c>
      <c r="HL413" s="351" t="e">
        <f t="shared" ca="1" si="1347"/>
        <v>#REF!</v>
      </c>
      <c r="HM413" s="351" t="e">
        <f t="shared" ca="1" si="1347"/>
        <v>#REF!</v>
      </c>
      <c r="HN413" s="351" t="e">
        <f t="shared" ca="1" si="1347"/>
        <v>#REF!</v>
      </c>
      <c r="HO413" s="351" t="e">
        <f t="shared" ca="1" si="1347"/>
        <v>#REF!</v>
      </c>
      <c r="HP413" s="351" t="e">
        <f t="shared" ca="1" si="1347"/>
        <v>#REF!</v>
      </c>
      <c r="HQ413" s="351" t="e">
        <f t="shared" ca="1" si="1347"/>
        <v>#REF!</v>
      </c>
      <c r="HR413" s="351" t="e">
        <f t="shared" ca="1" si="1347"/>
        <v>#REF!</v>
      </c>
      <c r="HS413" s="351" t="e">
        <f t="shared" ca="1" si="1347"/>
        <v>#REF!</v>
      </c>
      <c r="HT413" s="351" t="e">
        <f t="shared" ca="1" si="1347"/>
        <v>#REF!</v>
      </c>
      <c r="HU413" s="351" t="e">
        <f t="shared" ca="1" si="1347"/>
        <v>#REF!</v>
      </c>
      <c r="HW413" s="167" t="e">
        <f t="shared" ca="1" si="1348"/>
        <v>#REF!</v>
      </c>
      <c r="HX413" s="167">
        <f t="shared" si="1349"/>
        <v>0</v>
      </c>
      <c r="HY413" s="167" t="e">
        <f t="shared" ca="1" si="1350"/>
        <v>#REF!</v>
      </c>
      <c r="HZ413" s="219" t="e">
        <f t="shared" ca="1" si="1351"/>
        <v>#REF!</v>
      </c>
    </row>
    <row r="414" spans="1:234" s="346" customFormat="1">
      <c r="A414" s="356" t="s">
        <v>1</v>
      </c>
      <c r="B414" s="355" t="str">
        <f>INDEX('Ref1'!R:R,MATCH(A414,'Ref1'!Q:Q,0))</f>
        <v>Fire authorities (shire)</v>
      </c>
      <c r="C414" s="347"/>
      <c r="D414" s="347"/>
      <c r="G414" s="353">
        <f t="shared" si="1334"/>
        <v>0</v>
      </c>
      <c r="H414" s="362">
        <f t="shared" si="1334"/>
        <v>0</v>
      </c>
      <c r="I414" s="351">
        <f t="shared" si="1334"/>
        <v>0</v>
      </c>
      <c r="J414" s="351">
        <f t="shared" si="1334"/>
        <v>0</v>
      </c>
      <c r="K414" s="351">
        <f t="shared" si="1334"/>
        <v>0</v>
      </c>
      <c r="L414" s="351">
        <f t="shared" si="1334"/>
        <v>0</v>
      </c>
      <c r="M414" s="351">
        <f t="shared" si="1334"/>
        <v>0</v>
      </c>
      <c r="N414" s="351">
        <f t="shared" si="1334"/>
        <v>0</v>
      </c>
      <c r="O414" s="351">
        <f t="shared" si="1334"/>
        <v>0</v>
      </c>
      <c r="P414" s="351">
        <f t="shared" si="1334"/>
        <v>0</v>
      </c>
      <c r="Q414" s="351">
        <f t="shared" si="1335"/>
        <v>0</v>
      </c>
      <c r="R414" s="351">
        <f t="shared" si="1335"/>
        <v>0</v>
      </c>
      <c r="S414" s="351">
        <f t="shared" si="1335"/>
        <v>0</v>
      </c>
      <c r="T414" s="351">
        <f t="shared" si="1335"/>
        <v>0</v>
      </c>
      <c r="U414" s="351">
        <f t="shared" si="1335"/>
        <v>0</v>
      </c>
      <c r="V414" s="351">
        <f t="shared" si="1335"/>
        <v>0</v>
      </c>
      <c r="W414" s="351">
        <f t="shared" si="1335"/>
        <v>0</v>
      </c>
      <c r="Y414" s="376" t="e">
        <f t="shared" ca="1" si="1336"/>
        <v>#REF!</v>
      </c>
      <c r="Z414" s="376" t="e">
        <f t="shared" ca="1" si="1336"/>
        <v>#REF!</v>
      </c>
      <c r="AA414" s="376" t="e">
        <f t="shared" ca="1" si="1336"/>
        <v>#REF!</v>
      </c>
      <c r="AB414" s="376" t="e">
        <f t="shared" ca="1" si="1336"/>
        <v>#REF!</v>
      </c>
      <c r="AC414" s="376" t="e">
        <f t="shared" ca="1" si="1336"/>
        <v>#REF!</v>
      </c>
      <c r="AD414" s="376" t="e">
        <f t="shared" ca="1" si="1336"/>
        <v>#REF!</v>
      </c>
      <c r="AE414" s="376" t="e">
        <f t="shared" ca="1" si="1336"/>
        <v>#REF!</v>
      </c>
      <c r="AF414" s="376" t="e">
        <f t="shared" ca="1" si="1336"/>
        <v>#REF!</v>
      </c>
      <c r="AG414" s="376" t="e">
        <f t="shared" ca="1" si="1336"/>
        <v>#REF!</v>
      </c>
      <c r="AH414" s="376" t="e">
        <f t="shared" ca="1" si="1336"/>
        <v>#REF!</v>
      </c>
      <c r="AI414" s="376" t="e">
        <f t="shared" ca="1" si="1336"/>
        <v>#REF!</v>
      </c>
      <c r="AJ414" s="376" t="e">
        <f t="shared" ca="1" si="1336"/>
        <v>#REF!</v>
      </c>
      <c r="AK414" s="376" t="e">
        <f t="shared" ca="1" si="1336"/>
        <v>#REF!</v>
      </c>
      <c r="AL414" s="376" t="e">
        <f t="shared" ca="1" si="1336"/>
        <v>#REF!</v>
      </c>
      <c r="AM414" s="376" t="e">
        <f t="shared" ca="1" si="1336"/>
        <v>#REF!</v>
      </c>
      <c r="AN414" s="376" t="e">
        <f t="shared" ca="1" si="1336"/>
        <v>#REF!</v>
      </c>
      <c r="AP414" s="351" t="e">
        <f t="shared" ca="1" si="1337"/>
        <v>#REF!</v>
      </c>
      <c r="AQ414" s="351" t="e">
        <f t="shared" ca="1" si="1337"/>
        <v>#REF!</v>
      </c>
      <c r="AR414" s="351" t="e">
        <f t="shared" ca="1" si="1337"/>
        <v>#REF!</v>
      </c>
      <c r="AS414" s="351" t="e">
        <f t="shared" ca="1" si="1337"/>
        <v>#REF!</v>
      </c>
      <c r="AT414" s="351" t="e">
        <f t="shared" ca="1" si="1337"/>
        <v>#REF!</v>
      </c>
      <c r="AU414" s="351" t="e">
        <f t="shared" ca="1" si="1337"/>
        <v>#REF!</v>
      </c>
      <c r="AV414" s="351" t="e">
        <f t="shared" ca="1" si="1337"/>
        <v>#REF!</v>
      </c>
      <c r="AW414" s="351" t="e">
        <f t="shared" ca="1" si="1337"/>
        <v>#REF!</v>
      </c>
      <c r="AX414" s="351" t="e">
        <f t="shared" ca="1" si="1337"/>
        <v>#REF!</v>
      </c>
      <c r="AY414" s="351" t="e">
        <f t="shared" ca="1" si="1337"/>
        <v>#REF!</v>
      </c>
      <c r="AZ414" s="351" t="e">
        <f t="shared" ca="1" si="1337"/>
        <v>#REF!</v>
      </c>
      <c r="BA414" s="351" t="e">
        <f t="shared" ca="1" si="1337"/>
        <v>#REF!</v>
      </c>
      <c r="BB414" s="351" t="e">
        <f t="shared" ca="1" si="1337"/>
        <v>#REF!</v>
      </c>
      <c r="BC414" s="351" t="e">
        <f t="shared" ca="1" si="1337"/>
        <v>#REF!</v>
      </c>
      <c r="BD414" s="351" t="e">
        <f t="shared" ca="1" si="1337"/>
        <v>#REF!</v>
      </c>
      <c r="BE414" s="351" t="e">
        <f t="shared" ca="1" si="1337"/>
        <v>#REF!</v>
      </c>
      <c r="BG414" s="376">
        <f t="shared" si="1338"/>
        <v>1.795626510336398E-2</v>
      </c>
      <c r="BI414" s="351">
        <f t="shared" si="1339"/>
        <v>0</v>
      </c>
      <c r="BJ414" s="351">
        <f t="shared" si="1339"/>
        <v>0</v>
      </c>
      <c r="BK414" s="351">
        <f t="shared" si="1339"/>
        <v>0</v>
      </c>
      <c r="BL414" s="351">
        <f t="shared" si="1339"/>
        <v>0</v>
      </c>
      <c r="BM414" s="351">
        <f t="shared" si="1339"/>
        <v>0</v>
      </c>
      <c r="BN414" s="351">
        <f t="shared" si="1339"/>
        <v>0</v>
      </c>
      <c r="BO414" s="351">
        <f t="shared" si="1339"/>
        <v>0</v>
      </c>
      <c r="BP414" s="351">
        <f t="shared" si="1339"/>
        <v>0</v>
      </c>
      <c r="BQ414" s="351">
        <f t="shared" si="1339"/>
        <v>0</v>
      </c>
      <c r="BR414" s="351">
        <f t="shared" si="1339"/>
        <v>0</v>
      </c>
      <c r="BS414" s="351">
        <f t="shared" si="1339"/>
        <v>0</v>
      </c>
      <c r="BT414" s="351">
        <f t="shared" si="1339"/>
        <v>0</v>
      </c>
      <c r="BU414" s="351">
        <f t="shared" si="1339"/>
        <v>0</v>
      </c>
      <c r="BV414" s="351">
        <f t="shared" si="1339"/>
        <v>0</v>
      </c>
      <c r="BW414" s="351">
        <f t="shared" si="1339"/>
        <v>0</v>
      </c>
      <c r="BX414" s="351">
        <f t="shared" si="1339"/>
        <v>0</v>
      </c>
      <c r="BZ414" s="351" t="e">
        <f t="shared" ca="1" si="1340"/>
        <v>#REF!</v>
      </c>
      <c r="CA414" s="351" t="e">
        <f t="shared" ca="1" si="1340"/>
        <v>#REF!</v>
      </c>
      <c r="CB414" s="351" t="e">
        <f t="shared" ca="1" si="1340"/>
        <v>#REF!</v>
      </c>
      <c r="CC414" s="351" t="e">
        <f t="shared" ca="1" si="1340"/>
        <v>#REF!</v>
      </c>
      <c r="CD414" s="351" t="e">
        <f t="shared" ca="1" si="1340"/>
        <v>#REF!</v>
      </c>
      <c r="CE414" s="351" t="e">
        <f t="shared" ca="1" si="1340"/>
        <v>#REF!</v>
      </c>
      <c r="CF414" s="351" t="e">
        <f t="shared" ca="1" si="1340"/>
        <v>#REF!</v>
      </c>
      <c r="CG414" s="351" t="e">
        <f t="shared" ca="1" si="1340"/>
        <v>#REF!</v>
      </c>
      <c r="CH414" s="351" t="e">
        <f t="shared" ca="1" si="1340"/>
        <v>#REF!</v>
      </c>
      <c r="CI414" s="351" t="e">
        <f t="shared" ca="1" si="1340"/>
        <v>#REF!</v>
      </c>
      <c r="CJ414" s="351" t="e">
        <f t="shared" ca="1" si="1340"/>
        <v>#REF!</v>
      </c>
      <c r="CK414" s="351" t="e">
        <f t="shared" ca="1" si="1340"/>
        <v>#REF!</v>
      </c>
      <c r="CL414" s="351" t="e">
        <f t="shared" ca="1" si="1340"/>
        <v>#REF!</v>
      </c>
      <c r="CM414" s="351" t="e">
        <f t="shared" ca="1" si="1340"/>
        <v>#REF!</v>
      </c>
      <c r="CN414" s="351" t="e">
        <f t="shared" ca="1" si="1340"/>
        <v>#REF!</v>
      </c>
      <c r="CO414" s="351" t="e">
        <f t="shared" ca="1" si="1340"/>
        <v>#REF!</v>
      </c>
      <c r="CQ414" s="351" t="e">
        <f t="shared" ca="1" si="1341"/>
        <v>#REF!</v>
      </c>
      <c r="CR414" s="351" t="e">
        <f t="shared" ca="1" si="1341"/>
        <v>#REF!</v>
      </c>
      <c r="CS414" s="351" t="e">
        <f t="shared" ca="1" si="1341"/>
        <v>#REF!</v>
      </c>
      <c r="CT414" s="351" t="e">
        <f t="shared" ca="1" si="1341"/>
        <v>#REF!</v>
      </c>
      <c r="CU414" s="351" t="e">
        <f t="shared" ca="1" si="1341"/>
        <v>#REF!</v>
      </c>
      <c r="CV414" s="351" t="e">
        <f t="shared" ca="1" si="1341"/>
        <v>#REF!</v>
      </c>
      <c r="CW414" s="351" t="e">
        <f t="shared" ca="1" si="1341"/>
        <v>#REF!</v>
      </c>
      <c r="CX414" s="351" t="e">
        <f t="shared" ca="1" si="1341"/>
        <v>#REF!</v>
      </c>
      <c r="CY414" s="351" t="e">
        <f t="shared" ca="1" si="1341"/>
        <v>#REF!</v>
      </c>
      <c r="CZ414" s="351" t="e">
        <f t="shared" ca="1" si="1341"/>
        <v>#REF!</v>
      </c>
      <c r="DA414" s="351" t="e">
        <f t="shared" ca="1" si="1341"/>
        <v>#REF!</v>
      </c>
      <c r="DB414" s="351" t="e">
        <f t="shared" ca="1" si="1341"/>
        <v>#REF!</v>
      </c>
      <c r="DC414" s="351" t="e">
        <f t="shared" ca="1" si="1341"/>
        <v>#REF!</v>
      </c>
      <c r="DD414" s="351" t="e">
        <f t="shared" ca="1" si="1341"/>
        <v>#REF!</v>
      </c>
      <c r="DE414" s="351" t="e">
        <f t="shared" ca="1" si="1341"/>
        <v>#REF!</v>
      </c>
      <c r="DF414" s="351" t="e">
        <f t="shared" ca="1" si="1341"/>
        <v>#REF!</v>
      </c>
      <c r="DH414" s="351">
        <f t="shared" si="1342"/>
        <v>0</v>
      </c>
      <c r="DI414" s="351">
        <f t="shared" si="1342"/>
        <v>0</v>
      </c>
      <c r="DJ414" s="351">
        <f t="shared" si="1342"/>
        <v>0</v>
      </c>
      <c r="DK414" s="351">
        <f t="shared" si="1342"/>
        <v>0</v>
      </c>
      <c r="DL414" s="351">
        <f t="shared" si="1342"/>
        <v>0</v>
      </c>
      <c r="DM414" s="351">
        <f t="shared" si="1342"/>
        <v>0</v>
      </c>
      <c r="DN414" s="351">
        <f t="shared" si="1342"/>
        <v>0</v>
      </c>
      <c r="DO414" s="351">
        <f t="shared" si="1342"/>
        <v>0</v>
      </c>
      <c r="DP414" s="351">
        <f t="shared" si="1342"/>
        <v>0</v>
      </c>
      <c r="DQ414" s="351">
        <f t="shared" si="1342"/>
        <v>0</v>
      </c>
      <c r="DR414" s="351">
        <f t="shared" si="1342"/>
        <v>0</v>
      </c>
      <c r="DS414" s="351">
        <f t="shared" si="1342"/>
        <v>0</v>
      </c>
      <c r="DT414" s="351">
        <f t="shared" si="1342"/>
        <v>0</v>
      </c>
      <c r="DU414" s="351">
        <f t="shared" si="1342"/>
        <v>0</v>
      </c>
      <c r="DV414" s="351">
        <f t="shared" si="1342"/>
        <v>0</v>
      </c>
      <c r="DW414" s="351">
        <f t="shared" si="1342"/>
        <v>0</v>
      </c>
      <c r="DY414" s="351" t="e">
        <f t="shared" ca="1" si="1343"/>
        <v>#REF!</v>
      </c>
      <c r="DZ414" s="351" t="e">
        <f t="shared" ca="1" si="1343"/>
        <v>#REF!</v>
      </c>
      <c r="EA414" s="351" t="e">
        <f t="shared" ca="1" si="1343"/>
        <v>#REF!</v>
      </c>
      <c r="EB414" s="351" t="e">
        <f t="shared" ca="1" si="1343"/>
        <v>#REF!</v>
      </c>
      <c r="EC414" s="351" t="e">
        <f t="shared" ca="1" si="1343"/>
        <v>#REF!</v>
      </c>
      <c r="ED414" s="351" t="e">
        <f t="shared" ca="1" si="1343"/>
        <v>#REF!</v>
      </c>
      <c r="EE414" s="351" t="e">
        <f t="shared" ca="1" si="1343"/>
        <v>#REF!</v>
      </c>
      <c r="EF414" s="351" t="e">
        <f t="shared" ca="1" si="1343"/>
        <v>#REF!</v>
      </c>
      <c r="EG414" s="351" t="e">
        <f t="shared" ca="1" si="1343"/>
        <v>#REF!</v>
      </c>
      <c r="EH414" s="351" t="e">
        <f t="shared" ca="1" si="1343"/>
        <v>#REF!</v>
      </c>
      <c r="EI414" s="351" t="e">
        <f t="shared" ca="1" si="1343"/>
        <v>#REF!</v>
      </c>
      <c r="EJ414" s="351" t="e">
        <f t="shared" ca="1" si="1343"/>
        <v>#REF!</v>
      </c>
      <c r="EK414" s="351" t="e">
        <f t="shared" ca="1" si="1343"/>
        <v>#REF!</v>
      </c>
      <c r="EL414" s="351" t="e">
        <f t="shared" ca="1" si="1343"/>
        <v>#REF!</v>
      </c>
      <c r="EM414" s="351" t="e">
        <f t="shared" ca="1" si="1343"/>
        <v>#REF!</v>
      </c>
      <c r="EN414" s="351" t="e">
        <f t="shared" ca="1" si="1343"/>
        <v>#REF!</v>
      </c>
      <c r="EP414" s="351">
        <f t="shared" si="1344"/>
        <v>0</v>
      </c>
      <c r="EQ414" s="351">
        <f t="shared" si="1344"/>
        <v>0</v>
      </c>
      <c r="ER414" s="351">
        <f t="shared" si="1344"/>
        <v>0</v>
      </c>
      <c r="ES414" s="351">
        <f t="shared" si="1344"/>
        <v>0</v>
      </c>
      <c r="ET414" s="351">
        <f t="shared" si="1344"/>
        <v>0</v>
      </c>
      <c r="EU414" s="351">
        <f t="shared" si="1344"/>
        <v>0</v>
      </c>
      <c r="EV414" s="351">
        <f t="shared" si="1344"/>
        <v>0</v>
      </c>
      <c r="EW414" s="351">
        <f t="shared" si="1344"/>
        <v>0</v>
      </c>
      <c r="EX414" s="351">
        <f t="shared" si="1344"/>
        <v>0</v>
      </c>
      <c r="EY414" s="351">
        <f t="shared" si="1344"/>
        <v>0</v>
      </c>
      <c r="EZ414" s="351">
        <f t="shared" si="1344"/>
        <v>0</v>
      </c>
      <c r="FA414" s="351">
        <f t="shared" si="1344"/>
        <v>0</v>
      </c>
      <c r="FB414" s="351">
        <f t="shared" si="1344"/>
        <v>0</v>
      </c>
      <c r="FC414" s="351">
        <f t="shared" si="1344"/>
        <v>0</v>
      </c>
      <c r="FD414" s="351">
        <f t="shared" si="1344"/>
        <v>0</v>
      </c>
      <c r="FE414" s="351">
        <f t="shared" si="1344"/>
        <v>0</v>
      </c>
      <c r="FG414" s="350"/>
      <c r="FH414" s="350"/>
      <c r="FI414" s="350"/>
      <c r="FJ414" s="350"/>
      <c r="FK414" s="350"/>
      <c r="FL414" s="350"/>
      <c r="FM414" s="350"/>
      <c r="FN414" s="350"/>
      <c r="FO414" s="350"/>
      <c r="FP414" s="350"/>
      <c r="FQ414" s="350"/>
      <c r="FR414" s="350"/>
      <c r="FS414" s="350"/>
      <c r="FT414" s="350"/>
      <c r="FU414" s="350"/>
      <c r="FV414" s="350"/>
      <c r="FX414" s="351">
        <f t="shared" si="1345"/>
        <v>0</v>
      </c>
      <c r="FY414" s="351">
        <f t="shared" si="1345"/>
        <v>0</v>
      </c>
      <c r="FZ414" s="351">
        <f t="shared" si="1345"/>
        <v>0</v>
      </c>
      <c r="GA414" s="351">
        <f t="shared" si="1345"/>
        <v>0</v>
      </c>
      <c r="GB414" s="351">
        <f t="shared" si="1345"/>
        <v>0</v>
      </c>
      <c r="GC414" s="351">
        <f t="shared" si="1345"/>
        <v>0</v>
      </c>
      <c r="GD414" s="351">
        <f t="shared" si="1345"/>
        <v>0</v>
      </c>
      <c r="GE414" s="351">
        <f t="shared" si="1345"/>
        <v>0</v>
      </c>
      <c r="GF414" s="351">
        <f t="shared" si="1345"/>
        <v>0</v>
      </c>
      <c r="GG414" s="351">
        <f t="shared" si="1345"/>
        <v>0</v>
      </c>
      <c r="GH414" s="351">
        <f t="shared" si="1345"/>
        <v>0</v>
      </c>
      <c r="GI414" s="351">
        <f t="shared" si="1345"/>
        <v>0</v>
      </c>
      <c r="GJ414" s="351">
        <f t="shared" si="1345"/>
        <v>0</v>
      </c>
      <c r="GK414" s="351">
        <f t="shared" si="1345"/>
        <v>0</v>
      </c>
      <c r="GL414" s="351">
        <f t="shared" si="1345"/>
        <v>0</v>
      </c>
      <c r="GM414" s="351">
        <f t="shared" si="1345"/>
        <v>0</v>
      </c>
      <c r="GO414" s="351" t="e">
        <f t="shared" ca="1" si="1346"/>
        <v>#REF!</v>
      </c>
      <c r="GP414" s="351" t="e">
        <f t="shared" ca="1" si="1346"/>
        <v>#REF!</v>
      </c>
      <c r="GQ414" s="351" t="e">
        <f t="shared" ca="1" si="1346"/>
        <v>#REF!</v>
      </c>
      <c r="GR414" s="351" t="e">
        <f t="shared" ca="1" si="1346"/>
        <v>#REF!</v>
      </c>
      <c r="GS414" s="351" t="e">
        <f t="shared" ca="1" si="1346"/>
        <v>#REF!</v>
      </c>
      <c r="GT414" s="351" t="e">
        <f t="shared" ca="1" si="1346"/>
        <v>#REF!</v>
      </c>
      <c r="GU414" s="351" t="e">
        <f t="shared" ca="1" si="1346"/>
        <v>#REF!</v>
      </c>
      <c r="GV414" s="351" t="e">
        <f t="shared" ca="1" si="1346"/>
        <v>#REF!</v>
      </c>
      <c r="GW414" s="351" t="e">
        <f t="shared" ca="1" si="1346"/>
        <v>#REF!</v>
      </c>
      <c r="GX414" s="351" t="e">
        <f t="shared" ca="1" si="1346"/>
        <v>#REF!</v>
      </c>
      <c r="GY414" s="351" t="e">
        <f t="shared" ca="1" si="1346"/>
        <v>#REF!</v>
      </c>
      <c r="GZ414" s="351" t="e">
        <f t="shared" ca="1" si="1346"/>
        <v>#REF!</v>
      </c>
      <c r="HA414" s="351" t="e">
        <f t="shared" ca="1" si="1346"/>
        <v>#REF!</v>
      </c>
      <c r="HB414" s="351" t="e">
        <f t="shared" ca="1" si="1346"/>
        <v>#REF!</v>
      </c>
      <c r="HC414" s="351" t="e">
        <f t="shared" ca="1" si="1346"/>
        <v>#REF!</v>
      </c>
      <c r="HD414" s="351" t="e">
        <f t="shared" ca="1" si="1346"/>
        <v>#REF!</v>
      </c>
      <c r="HF414" s="351" t="e">
        <f t="shared" ca="1" si="1347"/>
        <v>#REF!</v>
      </c>
      <c r="HG414" s="351" t="e">
        <f t="shared" ca="1" si="1347"/>
        <v>#REF!</v>
      </c>
      <c r="HH414" s="351" t="e">
        <f t="shared" ca="1" si="1347"/>
        <v>#REF!</v>
      </c>
      <c r="HI414" s="351" t="e">
        <f t="shared" ca="1" si="1347"/>
        <v>#REF!</v>
      </c>
      <c r="HJ414" s="351" t="e">
        <f t="shared" ca="1" si="1347"/>
        <v>#REF!</v>
      </c>
      <c r="HK414" s="351" t="e">
        <f t="shared" ca="1" si="1347"/>
        <v>#REF!</v>
      </c>
      <c r="HL414" s="351" t="e">
        <f t="shared" ca="1" si="1347"/>
        <v>#REF!</v>
      </c>
      <c r="HM414" s="351" t="e">
        <f t="shared" ca="1" si="1347"/>
        <v>#REF!</v>
      </c>
      <c r="HN414" s="351" t="e">
        <f t="shared" ca="1" si="1347"/>
        <v>#REF!</v>
      </c>
      <c r="HO414" s="351" t="e">
        <f t="shared" ca="1" si="1347"/>
        <v>#REF!</v>
      </c>
      <c r="HP414" s="351" t="e">
        <f t="shared" ca="1" si="1347"/>
        <v>#REF!</v>
      </c>
      <c r="HQ414" s="351" t="e">
        <f t="shared" ca="1" si="1347"/>
        <v>#REF!</v>
      </c>
      <c r="HR414" s="351" t="e">
        <f t="shared" ca="1" si="1347"/>
        <v>#REF!</v>
      </c>
      <c r="HS414" s="351" t="e">
        <f t="shared" ca="1" si="1347"/>
        <v>#REF!</v>
      </c>
      <c r="HT414" s="351" t="e">
        <f t="shared" ca="1" si="1347"/>
        <v>#REF!</v>
      </c>
      <c r="HU414" s="351" t="e">
        <f t="shared" ca="1" si="1347"/>
        <v>#REF!</v>
      </c>
      <c r="HW414" s="167" t="e">
        <f t="shared" ca="1" si="1348"/>
        <v>#REF!</v>
      </c>
      <c r="HX414" s="167">
        <f t="shared" si="1349"/>
        <v>0</v>
      </c>
      <c r="HY414" s="167" t="e">
        <f t="shared" ca="1" si="1350"/>
        <v>#REF!</v>
      </c>
      <c r="HZ414" s="219" t="e">
        <f t="shared" ca="1" si="1351"/>
        <v>#REF!</v>
      </c>
    </row>
    <row r="415" spans="1:234" s="346" customFormat="1">
      <c r="A415" s="356" t="s">
        <v>2</v>
      </c>
      <c r="B415" s="355" t="str">
        <f>INDEX('Ref1'!R:R,MATCH(A415,'Ref1'!Q:Q,0))</f>
        <v>Fire authorities (non-shire)</v>
      </c>
      <c r="C415" s="347"/>
      <c r="D415" s="347"/>
      <c r="G415" s="353">
        <f t="shared" si="1334"/>
        <v>0</v>
      </c>
      <c r="H415" s="362">
        <f t="shared" si="1334"/>
        <v>0</v>
      </c>
      <c r="I415" s="351">
        <f t="shared" si="1334"/>
        <v>0</v>
      </c>
      <c r="J415" s="351">
        <f t="shared" si="1334"/>
        <v>0</v>
      </c>
      <c r="K415" s="351">
        <f t="shared" si="1334"/>
        <v>0</v>
      </c>
      <c r="L415" s="351">
        <f t="shared" si="1334"/>
        <v>0</v>
      </c>
      <c r="M415" s="351">
        <f t="shared" si="1334"/>
        <v>0</v>
      </c>
      <c r="N415" s="351">
        <f t="shared" si="1334"/>
        <v>0</v>
      </c>
      <c r="O415" s="351">
        <f t="shared" si="1334"/>
        <v>0</v>
      </c>
      <c r="P415" s="351">
        <f t="shared" si="1334"/>
        <v>0</v>
      </c>
      <c r="Q415" s="351">
        <f t="shared" si="1335"/>
        <v>0</v>
      </c>
      <c r="R415" s="351">
        <f t="shared" si="1335"/>
        <v>0</v>
      </c>
      <c r="S415" s="351">
        <f t="shared" si="1335"/>
        <v>0</v>
      </c>
      <c r="T415" s="351">
        <f t="shared" si="1335"/>
        <v>0</v>
      </c>
      <c r="U415" s="351">
        <f t="shared" si="1335"/>
        <v>0</v>
      </c>
      <c r="V415" s="351">
        <f t="shared" si="1335"/>
        <v>0</v>
      </c>
      <c r="W415" s="351">
        <f t="shared" si="1335"/>
        <v>0</v>
      </c>
      <c r="Y415" s="376" t="e">
        <f t="shared" ca="1" si="1336"/>
        <v>#REF!</v>
      </c>
      <c r="Z415" s="376" t="e">
        <f t="shared" ca="1" si="1336"/>
        <v>#REF!</v>
      </c>
      <c r="AA415" s="376" t="e">
        <f t="shared" ca="1" si="1336"/>
        <v>#REF!</v>
      </c>
      <c r="AB415" s="376" t="e">
        <f t="shared" ca="1" si="1336"/>
        <v>#REF!</v>
      </c>
      <c r="AC415" s="376" t="e">
        <f t="shared" ca="1" si="1336"/>
        <v>#REF!</v>
      </c>
      <c r="AD415" s="376" t="e">
        <f t="shared" ca="1" si="1336"/>
        <v>#REF!</v>
      </c>
      <c r="AE415" s="376" t="e">
        <f t="shared" ca="1" si="1336"/>
        <v>#REF!</v>
      </c>
      <c r="AF415" s="376" t="e">
        <f t="shared" ca="1" si="1336"/>
        <v>#REF!</v>
      </c>
      <c r="AG415" s="376" t="e">
        <f t="shared" ca="1" si="1336"/>
        <v>#REF!</v>
      </c>
      <c r="AH415" s="376" t="e">
        <f t="shared" ca="1" si="1336"/>
        <v>#REF!</v>
      </c>
      <c r="AI415" s="376" t="e">
        <f t="shared" ca="1" si="1336"/>
        <v>#REF!</v>
      </c>
      <c r="AJ415" s="376" t="e">
        <f t="shared" ca="1" si="1336"/>
        <v>#REF!</v>
      </c>
      <c r="AK415" s="376" t="e">
        <f t="shared" ca="1" si="1336"/>
        <v>#REF!</v>
      </c>
      <c r="AL415" s="376" t="e">
        <f t="shared" ca="1" si="1336"/>
        <v>#REF!</v>
      </c>
      <c r="AM415" s="376" t="e">
        <f t="shared" ca="1" si="1336"/>
        <v>#REF!</v>
      </c>
      <c r="AN415" s="376" t="e">
        <f t="shared" ca="1" si="1336"/>
        <v>#REF!</v>
      </c>
      <c r="AP415" s="351" t="e">
        <f t="shared" ca="1" si="1337"/>
        <v>#REF!</v>
      </c>
      <c r="AQ415" s="351" t="e">
        <f t="shared" ca="1" si="1337"/>
        <v>#REF!</v>
      </c>
      <c r="AR415" s="351" t="e">
        <f t="shared" ca="1" si="1337"/>
        <v>#REF!</v>
      </c>
      <c r="AS415" s="351" t="e">
        <f t="shared" ca="1" si="1337"/>
        <v>#REF!</v>
      </c>
      <c r="AT415" s="351" t="e">
        <f t="shared" ca="1" si="1337"/>
        <v>#REF!</v>
      </c>
      <c r="AU415" s="351" t="e">
        <f t="shared" ca="1" si="1337"/>
        <v>#REF!</v>
      </c>
      <c r="AV415" s="351" t="e">
        <f t="shared" ca="1" si="1337"/>
        <v>#REF!</v>
      </c>
      <c r="AW415" s="351" t="e">
        <f t="shared" ca="1" si="1337"/>
        <v>#REF!</v>
      </c>
      <c r="AX415" s="351" t="e">
        <f t="shared" ca="1" si="1337"/>
        <v>#REF!</v>
      </c>
      <c r="AY415" s="351" t="e">
        <f t="shared" ca="1" si="1337"/>
        <v>#REF!</v>
      </c>
      <c r="AZ415" s="351" t="e">
        <f t="shared" ca="1" si="1337"/>
        <v>#REF!</v>
      </c>
      <c r="BA415" s="351" t="e">
        <f t="shared" ca="1" si="1337"/>
        <v>#REF!</v>
      </c>
      <c r="BB415" s="351" t="e">
        <f t="shared" ca="1" si="1337"/>
        <v>#REF!</v>
      </c>
      <c r="BC415" s="351" t="e">
        <f t="shared" ca="1" si="1337"/>
        <v>#REF!</v>
      </c>
      <c r="BD415" s="351" t="e">
        <f t="shared" ca="1" si="1337"/>
        <v>#REF!</v>
      </c>
      <c r="BE415" s="351" t="e">
        <f t="shared" ca="1" si="1337"/>
        <v>#REF!</v>
      </c>
      <c r="BG415" s="376">
        <f t="shared" si="1338"/>
        <v>1.137092071813795E-2</v>
      </c>
      <c r="BI415" s="351">
        <f t="shared" si="1339"/>
        <v>0</v>
      </c>
      <c r="BJ415" s="351">
        <f t="shared" si="1339"/>
        <v>0</v>
      </c>
      <c r="BK415" s="351">
        <f t="shared" si="1339"/>
        <v>0</v>
      </c>
      <c r="BL415" s="351">
        <f t="shared" si="1339"/>
        <v>0</v>
      </c>
      <c r="BM415" s="351">
        <f t="shared" si="1339"/>
        <v>0</v>
      </c>
      <c r="BN415" s="351">
        <f t="shared" si="1339"/>
        <v>0</v>
      </c>
      <c r="BO415" s="351">
        <f t="shared" si="1339"/>
        <v>0</v>
      </c>
      <c r="BP415" s="351">
        <f t="shared" si="1339"/>
        <v>0</v>
      </c>
      <c r="BQ415" s="351">
        <f t="shared" si="1339"/>
        <v>0</v>
      </c>
      <c r="BR415" s="351">
        <f t="shared" si="1339"/>
        <v>0</v>
      </c>
      <c r="BS415" s="351">
        <f t="shared" si="1339"/>
        <v>0</v>
      </c>
      <c r="BT415" s="351">
        <f t="shared" si="1339"/>
        <v>0</v>
      </c>
      <c r="BU415" s="351">
        <f t="shared" si="1339"/>
        <v>0</v>
      </c>
      <c r="BV415" s="351">
        <f t="shared" si="1339"/>
        <v>0</v>
      </c>
      <c r="BW415" s="351">
        <f t="shared" si="1339"/>
        <v>0</v>
      </c>
      <c r="BX415" s="351">
        <f t="shared" si="1339"/>
        <v>0</v>
      </c>
      <c r="BZ415" s="351" t="e">
        <f t="shared" ca="1" si="1340"/>
        <v>#REF!</v>
      </c>
      <c r="CA415" s="351" t="e">
        <f t="shared" ca="1" si="1340"/>
        <v>#REF!</v>
      </c>
      <c r="CB415" s="351" t="e">
        <f t="shared" ca="1" si="1340"/>
        <v>#REF!</v>
      </c>
      <c r="CC415" s="351" t="e">
        <f t="shared" ca="1" si="1340"/>
        <v>#REF!</v>
      </c>
      <c r="CD415" s="351" t="e">
        <f t="shared" ca="1" si="1340"/>
        <v>#REF!</v>
      </c>
      <c r="CE415" s="351" t="e">
        <f t="shared" ca="1" si="1340"/>
        <v>#REF!</v>
      </c>
      <c r="CF415" s="351" t="e">
        <f t="shared" ca="1" si="1340"/>
        <v>#REF!</v>
      </c>
      <c r="CG415" s="351" t="e">
        <f t="shared" ca="1" si="1340"/>
        <v>#REF!</v>
      </c>
      <c r="CH415" s="351" t="e">
        <f t="shared" ca="1" si="1340"/>
        <v>#REF!</v>
      </c>
      <c r="CI415" s="351" t="e">
        <f t="shared" ca="1" si="1340"/>
        <v>#REF!</v>
      </c>
      <c r="CJ415" s="351" t="e">
        <f t="shared" ca="1" si="1340"/>
        <v>#REF!</v>
      </c>
      <c r="CK415" s="351" t="e">
        <f t="shared" ca="1" si="1340"/>
        <v>#REF!</v>
      </c>
      <c r="CL415" s="351" t="e">
        <f t="shared" ca="1" si="1340"/>
        <v>#REF!</v>
      </c>
      <c r="CM415" s="351" t="e">
        <f t="shared" ca="1" si="1340"/>
        <v>#REF!</v>
      </c>
      <c r="CN415" s="351" t="e">
        <f t="shared" ca="1" si="1340"/>
        <v>#REF!</v>
      </c>
      <c r="CO415" s="351" t="e">
        <f t="shared" ca="1" si="1340"/>
        <v>#REF!</v>
      </c>
      <c r="CQ415" s="351" t="e">
        <f t="shared" ca="1" si="1341"/>
        <v>#REF!</v>
      </c>
      <c r="CR415" s="351" t="e">
        <f t="shared" ca="1" si="1341"/>
        <v>#REF!</v>
      </c>
      <c r="CS415" s="351" t="e">
        <f t="shared" ca="1" si="1341"/>
        <v>#REF!</v>
      </c>
      <c r="CT415" s="351" t="e">
        <f t="shared" ca="1" si="1341"/>
        <v>#REF!</v>
      </c>
      <c r="CU415" s="351" t="e">
        <f t="shared" ca="1" si="1341"/>
        <v>#REF!</v>
      </c>
      <c r="CV415" s="351" t="e">
        <f t="shared" ca="1" si="1341"/>
        <v>#REF!</v>
      </c>
      <c r="CW415" s="351" t="e">
        <f t="shared" ca="1" si="1341"/>
        <v>#REF!</v>
      </c>
      <c r="CX415" s="351" t="e">
        <f t="shared" ca="1" si="1341"/>
        <v>#REF!</v>
      </c>
      <c r="CY415" s="351" t="e">
        <f t="shared" ca="1" si="1341"/>
        <v>#REF!</v>
      </c>
      <c r="CZ415" s="351" t="e">
        <f t="shared" ca="1" si="1341"/>
        <v>#REF!</v>
      </c>
      <c r="DA415" s="351" t="e">
        <f t="shared" ca="1" si="1341"/>
        <v>#REF!</v>
      </c>
      <c r="DB415" s="351" t="e">
        <f t="shared" ca="1" si="1341"/>
        <v>#REF!</v>
      </c>
      <c r="DC415" s="351" t="e">
        <f t="shared" ca="1" si="1341"/>
        <v>#REF!</v>
      </c>
      <c r="DD415" s="351" t="e">
        <f t="shared" ca="1" si="1341"/>
        <v>#REF!</v>
      </c>
      <c r="DE415" s="351" t="e">
        <f t="shared" ca="1" si="1341"/>
        <v>#REF!</v>
      </c>
      <c r="DF415" s="351" t="e">
        <f t="shared" ca="1" si="1341"/>
        <v>#REF!</v>
      </c>
      <c r="DH415" s="351">
        <f t="shared" si="1342"/>
        <v>0</v>
      </c>
      <c r="DI415" s="351">
        <f t="shared" si="1342"/>
        <v>0</v>
      </c>
      <c r="DJ415" s="351">
        <f t="shared" si="1342"/>
        <v>0</v>
      </c>
      <c r="DK415" s="351">
        <f t="shared" si="1342"/>
        <v>0</v>
      </c>
      <c r="DL415" s="351">
        <f t="shared" si="1342"/>
        <v>0</v>
      </c>
      <c r="DM415" s="351">
        <f t="shared" si="1342"/>
        <v>0</v>
      </c>
      <c r="DN415" s="351">
        <f t="shared" si="1342"/>
        <v>0</v>
      </c>
      <c r="DO415" s="351">
        <f t="shared" si="1342"/>
        <v>0</v>
      </c>
      <c r="DP415" s="351">
        <f t="shared" si="1342"/>
        <v>0</v>
      </c>
      <c r="DQ415" s="351">
        <f t="shared" si="1342"/>
        <v>0</v>
      </c>
      <c r="DR415" s="351">
        <f t="shared" si="1342"/>
        <v>0</v>
      </c>
      <c r="DS415" s="351">
        <f t="shared" si="1342"/>
        <v>0</v>
      </c>
      <c r="DT415" s="351">
        <f t="shared" si="1342"/>
        <v>0</v>
      </c>
      <c r="DU415" s="351">
        <f t="shared" si="1342"/>
        <v>0</v>
      </c>
      <c r="DV415" s="351">
        <f t="shared" si="1342"/>
        <v>0</v>
      </c>
      <c r="DW415" s="351">
        <f t="shared" si="1342"/>
        <v>0</v>
      </c>
      <c r="DY415" s="351" t="e">
        <f t="shared" ca="1" si="1343"/>
        <v>#REF!</v>
      </c>
      <c r="DZ415" s="351" t="e">
        <f t="shared" ca="1" si="1343"/>
        <v>#REF!</v>
      </c>
      <c r="EA415" s="351" t="e">
        <f t="shared" ca="1" si="1343"/>
        <v>#REF!</v>
      </c>
      <c r="EB415" s="351" t="e">
        <f t="shared" ca="1" si="1343"/>
        <v>#REF!</v>
      </c>
      <c r="EC415" s="351" t="e">
        <f t="shared" ca="1" si="1343"/>
        <v>#REF!</v>
      </c>
      <c r="ED415" s="351" t="e">
        <f t="shared" ca="1" si="1343"/>
        <v>#REF!</v>
      </c>
      <c r="EE415" s="351" t="e">
        <f t="shared" ca="1" si="1343"/>
        <v>#REF!</v>
      </c>
      <c r="EF415" s="351" t="e">
        <f t="shared" ca="1" si="1343"/>
        <v>#REF!</v>
      </c>
      <c r="EG415" s="351" t="e">
        <f t="shared" ca="1" si="1343"/>
        <v>#REF!</v>
      </c>
      <c r="EH415" s="351" t="e">
        <f t="shared" ca="1" si="1343"/>
        <v>#REF!</v>
      </c>
      <c r="EI415" s="351" t="e">
        <f t="shared" ca="1" si="1343"/>
        <v>#REF!</v>
      </c>
      <c r="EJ415" s="351" t="e">
        <f t="shared" ca="1" si="1343"/>
        <v>#REF!</v>
      </c>
      <c r="EK415" s="351" t="e">
        <f t="shared" ca="1" si="1343"/>
        <v>#REF!</v>
      </c>
      <c r="EL415" s="351" t="e">
        <f t="shared" ca="1" si="1343"/>
        <v>#REF!</v>
      </c>
      <c r="EM415" s="351" t="e">
        <f t="shared" ca="1" si="1343"/>
        <v>#REF!</v>
      </c>
      <c r="EN415" s="351" t="e">
        <f t="shared" ca="1" si="1343"/>
        <v>#REF!</v>
      </c>
      <c r="EP415" s="351">
        <f t="shared" si="1344"/>
        <v>0</v>
      </c>
      <c r="EQ415" s="351">
        <f t="shared" si="1344"/>
        <v>0</v>
      </c>
      <c r="ER415" s="351">
        <f t="shared" si="1344"/>
        <v>0</v>
      </c>
      <c r="ES415" s="351">
        <f t="shared" si="1344"/>
        <v>0</v>
      </c>
      <c r="ET415" s="351">
        <f t="shared" si="1344"/>
        <v>0</v>
      </c>
      <c r="EU415" s="351">
        <f t="shared" si="1344"/>
        <v>0</v>
      </c>
      <c r="EV415" s="351">
        <f t="shared" si="1344"/>
        <v>0</v>
      </c>
      <c r="EW415" s="351">
        <f t="shared" si="1344"/>
        <v>0</v>
      </c>
      <c r="EX415" s="351">
        <f t="shared" si="1344"/>
        <v>0</v>
      </c>
      <c r="EY415" s="351">
        <f t="shared" si="1344"/>
        <v>0</v>
      </c>
      <c r="EZ415" s="351">
        <f t="shared" si="1344"/>
        <v>0</v>
      </c>
      <c r="FA415" s="351">
        <f t="shared" si="1344"/>
        <v>0</v>
      </c>
      <c r="FB415" s="351">
        <f t="shared" si="1344"/>
        <v>0</v>
      </c>
      <c r="FC415" s="351">
        <f t="shared" si="1344"/>
        <v>0</v>
      </c>
      <c r="FD415" s="351">
        <f t="shared" si="1344"/>
        <v>0</v>
      </c>
      <c r="FE415" s="351">
        <f t="shared" si="1344"/>
        <v>0</v>
      </c>
      <c r="FG415" s="350"/>
      <c r="FH415" s="350"/>
      <c r="FI415" s="350"/>
      <c r="FJ415" s="350"/>
      <c r="FK415" s="350"/>
      <c r="FL415" s="350"/>
      <c r="FM415" s="350"/>
      <c r="FN415" s="350"/>
      <c r="FO415" s="350"/>
      <c r="FP415" s="350"/>
      <c r="FQ415" s="350"/>
      <c r="FR415" s="350"/>
      <c r="FS415" s="350"/>
      <c r="FT415" s="350"/>
      <c r="FU415" s="350"/>
      <c r="FV415" s="350"/>
      <c r="FX415" s="351">
        <f t="shared" si="1345"/>
        <v>0</v>
      </c>
      <c r="FY415" s="351">
        <f t="shared" si="1345"/>
        <v>0</v>
      </c>
      <c r="FZ415" s="351">
        <f t="shared" si="1345"/>
        <v>0</v>
      </c>
      <c r="GA415" s="351">
        <f t="shared" si="1345"/>
        <v>0</v>
      </c>
      <c r="GB415" s="351">
        <f t="shared" si="1345"/>
        <v>0</v>
      </c>
      <c r="GC415" s="351">
        <f t="shared" si="1345"/>
        <v>0</v>
      </c>
      <c r="GD415" s="351">
        <f t="shared" si="1345"/>
        <v>0</v>
      </c>
      <c r="GE415" s="351">
        <f t="shared" si="1345"/>
        <v>0</v>
      </c>
      <c r="GF415" s="351">
        <f t="shared" si="1345"/>
        <v>0</v>
      </c>
      <c r="GG415" s="351">
        <f t="shared" si="1345"/>
        <v>0</v>
      </c>
      <c r="GH415" s="351">
        <f t="shared" si="1345"/>
        <v>0</v>
      </c>
      <c r="GI415" s="351">
        <f t="shared" si="1345"/>
        <v>0</v>
      </c>
      <c r="GJ415" s="351">
        <f t="shared" si="1345"/>
        <v>0</v>
      </c>
      <c r="GK415" s="351">
        <f t="shared" si="1345"/>
        <v>0</v>
      </c>
      <c r="GL415" s="351">
        <f t="shared" si="1345"/>
        <v>0</v>
      </c>
      <c r="GM415" s="351">
        <f t="shared" si="1345"/>
        <v>0</v>
      </c>
      <c r="GO415" s="351" t="e">
        <f t="shared" ca="1" si="1346"/>
        <v>#REF!</v>
      </c>
      <c r="GP415" s="351" t="e">
        <f t="shared" ca="1" si="1346"/>
        <v>#REF!</v>
      </c>
      <c r="GQ415" s="351" t="e">
        <f t="shared" ca="1" si="1346"/>
        <v>#REF!</v>
      </c>
      <c r="GR415" s="351" t="e">
        <f t="shared" ca="1" si="1346"/>
        <v>#REF!</v>
      </c>
      <c r="GS415" s="351" t="e">
        <f t="shared" ca="1" si="1346"/>
        <v>#REF!</v>
      </c>
      <c r="GT415" s="351" t="e">
        <f t="shared" ca="1" si="1346"/>
        <v>#REF!</v>
      </c>
      <c r="GU415" s="351" t="e">
        <f t="shared" ca="1" si="1346"/>
        <v>#REF!</v>
      </c>
      <c r="GV415" s="351" t="e">
        <f t="shared" ca="1" si="1346"/>
        <v>#REF!</v>
      </c>
      <c r="GW415" s="351" t="e">
        <f t="shared" ca="1" si="1346"/>
        <v>#REF!</v>
      </c>
      <c r="GX415" s="351" t="e">
        <f t="shared" ca="1" si="1346"/>
        <v>#REF!</v>
      </c>
      <c r="GY415" s="351" t="e">
        <f t="shared" ca="1" si="1346"/>
        <v>#REF!</v>
      </c>
      <c r="GZ415" s="351" t="e">
        <f t="shared" ca="1" si="1346"/>
        <v>#REF!</v>
      </c>
      <c r="HA415" s="351" t="e">
        <f t="shared" ca="1" si="1346"/>
        <v>#REF!</v>
      </c>
      <c r="HB415" s="351" t="e">
        <f t="shared" ca="1" si="1346"/>
        <v>#REF!</v>
      </c>
      <c r="HC415" s="351" t="e">
        <f t="shared" ca="1" si="1346"/>
        <v>#REF!</v>
      </c>
      <c r="HD415" s="351" t="e">
        <f t="shared" ca="1" si="1346"/>
        <v>#REF!</v>
      </c>
      <c r="HF415" s="351" t="e">
        <f t="shared" ca="1" si="1347"/>
        <v>#REF!</v>
      </c>
      <c r="HG415" s="351" t="e">
        <f t="shared" ca="1" si="1347"/>
        <v>#REF!</v>
      </c>
      <c r="HH415" s="351" t="e">
        <f t="shared" ca="1" si="1347"/>
        <v>#REF!</v>
      </c>
      <c r="HI415" s="351" t="e">
        <f t="shared" ca="1" si="1347"/>
        <v>#REF!</v>
      </c>
      <c r="HJ415" s="351" t="e">
        <f t="shared" ca="1" si="1347"/>
        <v>#REF!</v>
      </c>
      <c r="HK415" s="351" t="e">
        <f t="shared" ca="1" si="1347"/>
        <v>#REF!</v>
      </c>
      <c r="HL415" s="351" t="e">
        <f t="shared" ca="1" si="1347"/>
        <v>#REF!</v>
      </c>
      <c r="HM415" s="351" t="e">
        <f t="shared" ca="1" si="1347"/>
        <v>#REF!</v>
      </c>
      <c r="HN415" s="351" t="e">
        <f t="shared" ca="1" si="1347"/>
        <v>#REF!</v>
      </c>
      <c r="HO415" s="351" t="e">
        <f t="shared" ca="1" si="1347"/>
        <v>#REF!</v>
      </c>
      <c r="HP415" s="351" t="e">
        <f t="shared" ca="1" si="1347"/>
        <v>#REF!</v>
      </c>
      <c r="HQ415" s="351" t="e">
        <f t="shared" ca="1" si="1347"/>
        <v>#REF!</v>
      </c>
      <c r="HR415" s="351" t="e">
        <f t="shared" ca="1" si="1347"/>
        <v>#REF!</v>
      </c>
      <c r="HS415" s="351" t="e">
        <f t="shared" ca="1" si="1347"/>
        <v>#REF!</v>
      </c>
      <c r="HT415" s="351" t="e">
        <f t="shared" ca="1" si="1347"/>
        <v>#REF!</v>
      </c>
      <c r="HU415" s="351" t="e">
        <f t="shared" ca="1" si="1347"/>
        <v>#REF!</v>
      </c>
      <c r="HW415" s="167" t="e">
        <f t="shared" ca="1" si="1348"/>
        <v>#REF!</v>
      </c>
      <c r="HX415" s="167">
        <f t="shared" si="1349"/>
        <v>0</v>
      </c>
      <c r="HY415" s="167" t="e">
        <f t="shared" ca="1" si="1350"/>
        <v>#REF!</v>
      </c>
      <c r="HZ415" s="219" t="e">
        <f t="shared" ca="1" si="1351"/>
        <v>#REF!</v>
      </c>
    </row>
    <row r="416" spans="1:234" s="346" customFormat="1">
      <c r="A416" s="380"/>
      <c r="C416" s="347"/>
      <c r="D416" s="347"/>
      <c r="G416" s="348"/>
      <c r="H416" s="362"/>
      <c r="I416" s="351"/>
      <c r="J416" s="351"/>
      <c r="K416" s="351"/>
      <c r="L416" s="351"/>
      <c r="M416" s="351"/>
      <c r="N416" s="351"/>
      <c r="O416" s="351"/>
      <c r="P416" s="351"/>
      <c r="Q416" s="351"/>
      <c r="R416" s="351"/>
      <c r="S416" s="351"/>
      <c r="T416" s="351"/>
      <c r="U416" s="351"/>
      <c r="V416" s="351"/>
      <c r="W416" s="351"/>
      <c r="Y416" s="376"/>
      <c r="Z416" s="376"/>
      <c r="AA416" s="376"/>
      <c r="AB416" s="376"/>
      <c r="AC416" s="376"/>
      <c r="AD416" s="376"/>
      <c r="AE416" s="376"/>
      <c r="AF416" s="376"/>
      <c r="AG416" s="376"/>
      <c r="AH416" s="376"/>
      <c r="AI416" s="376"/>
      <c r="AJ416" s="376"/>
      <c r="AK416" s="376"/>
      <c r="AL416" s="376"/>
      <c r="AM416" s="376"/>
      <c r="AN416" s="376"/>
      <c r="AP416" s="351"/>
      <c r="AQ416" s="351"/>
      <c r="AR416" s="351"/>
      <c r="AS416" s="351"/>
      <c r="AT416" s="351"/>
      <c r="AU416" s="351"/>
      <c r="AV416" s="351"/>
      <c r="AW416" s="351"/>
      <c r="AX416" s="351"/>
      <c r="AY416" s="351"/>
      <c r="AZ416" s="351"/>
      <c r="BA416" s="351"/>
      <c r="BB416" s="351"/>
      <c r="BC416" s="351"/>
      <c r="BD416" s="351"/>
      <c r="BE416" s="351"/>
      <c r="BG416" s="376"/>
      <c r="BI416" s="351"/>
      <c r="BJ416" s="351"/>
      <c r="BK416" s="351"/>
      <c r="BL416" s="351"/>
      <c r="BM416" s="351"/>
      <c r="BN416" s="351"/>
      <c r="BO416" s="351"/>
      <c r="BP416" s="351"/>
      <c r="BQ416" s="351"/>
      <c r="BR416" s="351"/>
      <c r="BS416" s="351"/>
      <c r="BT416" s="351"/>
      <c r="BU416" s="351"/>
      <c r="BV416" s="351"/>
      <c r="BW416" s="351"/>
      <c r="BX416" s="351"/>
      <c r="BZ416" s="351"/>
      <c r="CA416" s="351"/>
      <c r="CB416" s="351"/>
      <c r="CC416" s="351"/>
      <c r="CD416" s="351"/>
      <c r="CE416" s="351"/>
      <c r="CF416" s="351"/>
      <c r="CG416" s="351"/>
      <c r="CH416" s="351"/>
      <c r="CI416" s="351"/>
      <c r="CJ416" s="351"/>
      <c r="CK416" s="351"/>
      <c r="CL416" s="351"/>
      <c r="CM416" s="351"/>
      <c r="CN416" s="351"/>
      <c r="CO416" s="351"/>
      <c r="CQ416" s="351"/>
      <c r="CR416" s="351"/>
      <c r="CS416" s="351"/>
      <c r="CT416" s="351"/>
      <c r="CU416" s="351"/>
      <c r="CV416" s="351"/>
      <c r="CW416" s="351"/>
      <c r="CX416" s="351"/>
      <c r="CY416" s="351"/>
      <c r="CZ416" s="351"/>
      <c r="DA416" s="351"/>
      <c r="DB416" s="351"/>
      <c r="DC416" s="351"/>
      <c r="DD416" s="351"/>
      <c r="DE416" s="351"/>
      <c r="DF416" s="351"/>
      <c r="DH416" s="351"/>
      <c r="DI416" s="351"/>
      <c r="DJ416" s="351"/>
      <c r="DK416" s="351"/>
      <c r="DL416" s="351"/>
      <c r="DM416" s="351"/>
      <c r="DN416" s="351"/>
      <c r="DO416" s="351"/>
      <c r="DP416" s="351"/>
      <c r="DQ416" s="351"/>
      <c r="DR416" s="351"/>
      <c r="DS416" s="351"/>
      <c r="DT416" s="351"/>
      <c r="DU416" s="351"/>
      <c r="DV416" s="351"/>
      <c r="DW416" s="351"/>
      <c r="DY416" s="351"/>
      <c r="DZ416" s="351"/>
      <c r="EA416" s="351"/>
      <c r="EB416" s="351"/>
      <c r="EC416" s="351"/>
      <c r="ED416" s="351"/>
      <c r="EE416" s="351"/>
      <c r="EF416" s="351"/>
      <c r="EG416" s="351"/>
      <c r="EH416" s="351"/>
      <c r="EI416" s="351"/>
      <c r="EJ416" s="351"/>
      <c r="EK416" s="351"/>
      <c r="EL416" s="351"/>
      <c r="EM416" s="351"/>
      <c r="EN416" s="351"/>
      <c r="EP416" s="351"/>
      <c r="EQ416" s="351"/>
      <c r="ER416" s="351"/>
      <c r="ES416" s="351"/>
      <c r="ET416" s="351"/>
      <c r="EU416" s="351"/>
      <c r="EV416" s="351"/>
      <c r="EW416" s="351"/>
      <c r="EX416" s="351"/>
      <c r="EY416" s="351"/>
      <c r="EZ416" s="351"/>
      <c r="FA416" s="351"/>
      <c r="FB416" s="351"/>
      <c r="FC416" s="351"/>
      <c r="FD416" s="351"/>
      <c r="FE416" s="351"/>
      <c r="FG416" s="350"/>
      <c r="FH416" s="350"/>
      <c r="FI416" s="350"/>
      <c r="FJ416" s="350"/>
      <c r="FK416" s="350"/>
      <c r="FL416" s="350"/>
      <c r="FM416" s="350"/>
      <c r="FN416" s="350"/>
      <c r="FO416" s="350"/>
      <c r="FP416" s="350"/>
      <c r="FQ416" s="350"/>
      <c r="FR416" s="350"/>
      <c r="FS416" s="350"/>
      <c r="FT416" s="350"/>
      <c r="FU416" s="350"/>
      <c r="FV416" s="350"/>
      <c r="FX416" s="351"/>
      <c r="FY416" s="351"/>
      <c r="FZ416" s="351"/>
      <c r="GA416" s="351"/>
      <c r="GB416" s="351"/>
      <c r="GC416" s="351"/>
      <c r="GD416" s="351"/>
      <c r="GE416" s="351"/>
      <c r="GF416" s="351"/>
      <c r="GG416" s="351"/>
      <c r="GH416" s="351"/>
      <c r="GI416" s="351"/>
      <c r="GJ416" s="351"/>
      <c r="GK416" s="351"/>
      <c r="GL416" s="351"/>
      <c r="GM416" s="351"/>
      <c r="GO416" s="351"/>
      <c r="GP416" s="351"/>
      <c r="GQ416" s="351"/>
      <c r="GR416" s="351"/>
      <c r="GS416" s="351"/>
      <c r="GT416" s="351"/>
      <c r="GU416" s="351"/>
      <c r="GV416" s="351"/>
      <c r="GW416" s="351"/>
      <c r="GX416" s="351"/>
      <c r="GY416" s="351"/>
      <c r="GZ416" s="351"/>
      <c r="HA416" s="351"/>
      <c r="HB416" s="351"/>
      <c r="HC416" s="351"/>
      <c r="HD416" s="351"/>
      <c r="HF416" s="351"/>
      <c r="HG416" s="351"/>
      <c r="HH416" s="351"/>
      <c r="HI416" s="351"/>
      <c r="HJ416" s="351"/>
      <c r="HK416" s="351"/>
      <c r="HL416" s="351"/>
      <c r="HM416" s="351"/>
      <c r="HN416" s="351"/>
      <c r="HO416" s="351"/>
      <c r="HP416" s="351"/>
      <c r="HQ416" s="351"/>
      <c r="HR416" s="351"/>
      <c r="HS416" s="351"/>
      <c r="HT416" s="351"/>
      <c r="HU416" s="351"/>
      <c r="HW416" s="167"/>
      <c r="HX416" s="167"/>
      <c r="HY416" s="167"/>
      <c r="HZ416" s="219"/>
    </row>
    <row r="417" spans="1:234" s="346" customFormat="1">
      <c r="A417" s="380"/>
      <c r="B417" s="379" t="s">
        <v>1086</v>
      </c>
      <c r="C417" s="347"/>
      <c r="D417" s="347"/>
      <c r="G417" s="348"/>
      <c r="H417" s="362"/>
      <c r="I417" s="351"/>
      <c r="J417" s="351"/>
      <c r="K417" s="351"/>
      <c r="L417" s="351"/>
      <c r="M417" s="351"/>
      <c r="N417" s="351"/>
      <c r="O417" s="351"/>
      <c r="P417" s="351"/>
      <c r="Q417" s="351"/>
      <c r="R417" s="351"/>
      <c r="S417" s="351"/>
      <c r="T417" s="351"/>
      <c r="U417" s="351"/>
      <c r="V417" s="351"/>
      <c r="W417" s="351"/>
      <c r="Y417" s="376"/>
      <c r="Z417" s="376"/>
      <c r="AA417" s="376"/>
      <c r="AB417" s="376"/>
      <c r="AC417" s="376"/>
      <c r="AD417" s="376"/>
      <c r="AE417" s="376"/>
      <c r="AF417" s="376"/>
      <c r="AG417" s="376"/>
      <c r="AH417" s="376"/>
      <c r="AI417" s="376"/>
      <c r="AJ417" s="376"/>
      <c r="AK417" s="376"/>
      <c r="AL417" s="376"/>
      <c r="AM417" s="376"/>
      <c r="AN417" s="376"/>
      <c r="AP417" s="351"/>
      <c r="AQ417" s="351"/>
      <c r="AR417" s="351"/>
      <c r="AS417" s="351"/>
      <c r="AT417" s="351"/>
      <c r="AU417" s="351"/>
      <c r="AV417" s="351"/>
      <c r="AW417" s="351"/>
      <c r="AX417" s="351"/>
      <c r="AY417" s="351"/>
      <c r="AZ417" s="351"/>
      <c r="BA417" s="351"/>
      <c r="BB417" s="351"/>
      <c r="BC417" s="351"/>
      <c r="BD417" s="351"/>
      <c r="BE417" s="351"/>
      <c r="BG417" s="376"/>
      <c r="BI417" s="351"/>
      <c r="BJ417" s="351"/>
      <c r="BK417" s="351"/>
      <c r="BL417" s="351"/>
      <c r="BM417" s="351"/>
      <c r="BN417" s="351"/>
      <c r="BO417" s="351"/>
      <c r="BP417" s="351"/>
      <c r="BQ417" s="351"/>
      <c r="BR417" s="351"/>
      <c r="BS417" s="351"/>
      <c r="BT417" s="351"/>
      <c r="BU417" s="351"/>
      <c r="BV417" s="351"/>
      <c r="BW417" s="351"/>
      <c r="BX417" s="351"/>
      <c r="BZ417" s="351"/>
      <c r="CA417" s="351"/>
      <c r="CB417" s="351"/>
      <c r="CC417" s="351"/>
      <c r="CD417" s="351"/>
      <c r="CE417" s="351"/>
      <c r="CF417" s="351"/>
      <c r="CG417" s="351"/>
      <c r="CH417" s="351"/>
      <c r="CI417" s="351"/>
      <c r="CJ417" s="351"/>
      <c r="CK417" s="351"/>
      <c r="CL417" s="351"/>
      <c r="CM417" s="351"/>
      <c r="CN417" s="351"/>
      <c r="CO417" s="351"/>
      <c r="CQ417" s="351"/>
      <c r="CR417" s="351"/>
      <c r="CS417" s="351"/>
      <c r="CT417" s="351"/>
      <c r="CU417" s="351"/>
      <c r="CV417" s="351"/>
      <c r="CW417" s="351"/>
      <c r="CX417" s="351"/>
      <c r="CY417" s="351"/>
      <c r="CZ417" s="351"/>
      <c r="DA417" s="351"/>
      <c r="DB417" s="351"/>
      <c r="DC417" s="351"/>
      <c r="DD417" s="351"/>
      <c r="DE417" s="351"/>
      <c r="DF417" s="351"/>
      <c r="DH417" s="351"/>
      <c r="DI417" s="351"/>
      <c r="DJ417" s="351"/>
      <c r="DK417" s="351"/>
      <c r="DL417" s="351"/>
      <c r="DM417" s="351"/>
      <c r="DN417" s="351"/>
      <c r="DO417" s="351"/>
      <c r="DP417" s="351"/>
      <c r="DQ417" s="351"/>
      <c r="DR417" s="351"/>
      <c r="DS417" s="351"/>
      <c r="DT417" s="351"/>
      <c r="DU417" s="351"/>
      <c r="DV417" s="351"/>
      <c r="DW417" s="351"/>
      <c r="DY417" s="351"/>
      <c r="DZ417" s="351"/>
      <c r="EA417" s="351"/>
      <c r="EB417" s="351"/>
      <c r="EC417" s="351"/>
      <c r="ED417" s="351"/>
      <c r="EE417" s="351"/>
      <c r="EF417" s="351"/>
      <c r="EG417" s="351"/>
      <c r="EH417" s="351"/>
      <c r="EI417" s="351"/>
      <c r="EJ417" s="351"/>
      <c r="EK417" s="351"/>
      <c r="EL417" s="351"/>
      <c r="EM417" s="351"/>
      <c r="EN417" s="351"/>
      <c r="EP417" s="351"/>
      <c r="EQ417" s="351"/>
      <c r="ER417" s="351"/>
      <c r="ES417" s="351"/>
      <c r="ET417" s="351"/>
      <c r="EU417" s="351"/>
      <c r="EV417" s="351"/>
      <c r="EW417" s="351"/>
      <c r="EX417" s="351"/>
      <c r="EY417" s="351"/>
      <c r="EZ417" s="351"/>
      <c r="FA417" s="351"/>
      <c r="FB417" s="351"/>
      <c r="FC417" s="351"/>
      <c r="FD417" s="351"/>
      <c r="FE417" s="351"/>
      <c r="FG417" s="350"/>
      <c r="FH417" s="350"/>
      <c r="FI417" s="350"/>
      <c r="FJ417" s="350"/>
      <c r="FK417" s="350"/>
      <c r="FL417" s="350"/>
      <c r="FM417" s="350"/>
      <c r="FN417" s="350"/>
      <c r="FO417" s="350"/>
      <c r="FP417" s="350"/>
      <c r="FQ417" s="350"/>
      <c r="FR417" s="350"/>
      <c r="FS417" s="350"/>
      <c r="FT417" s="350"/>
      <c r="FU417" s="350"/>
      <c r="FV417" s="350"/>
      <c r="FX417" s="351"/>
      <c r="FY417" s="351"/>
      <c r="FZ417" s="351"/>
      <c r="GA417" s="351"/>
      <c r="GB417" s="351"/>
      <c r="GC417" s="351"/>
      <c r="GD417" s="351"/>
      <c r="GE417" s="351"/>
      <c r="GF417" s="351"/>
      <c r="GG417" s="351"/>
      <c r="GH417" s="351"/>
      <c r="GI417" s="351"/>
      <c r="GJ417" s="351"/>
      <c r="GK417" s="351"/>
      <c r="GL417" s="351"/>
      <c r="GM417" s="351"/>
      <c r="GO417" s="351"/>
      <c r="GP417" s="351"/>
      <c r="GQ417" s="351"/>
      <c r="GR417" s="351"/>
      <c r="GS417" s="351"/>
      <c r="GT417" s="351"/>
      <c r="GU417" s="351"/>
      <c r="GV417" s="351"/>
      <c r="GW417" s="351"/>
      <c r="GX417" s="351"/>
      <c r="GY417" s="351"/>
      <c r="GZ417" s="351"/>
      <c r="HA417" s="351"/>
      <c r="HB417" s="351"/>
      <c r="HC417" s="351"/>
      <c r="HD417" s="351"/>
      <c r="HF417" s="351"/>
      <c r="HG417" s="351"/>
      <c r="HH417" s="351"/>
      <c r="HI417" s="351"/>
      <c r="HJ417" s="351"/>
      <c r="HK417" s="351"/>
      <c r="HL417" s="351"/>
      <c r="HM417" s="351"/>
      <c r="HN417" s="351"/>
      <c r="HO417" s="351"/>
      <c r="HP417" s="351"/>
      <c r="HQ417" s="351"/>
      <c r="HR417" s="351"/>
      <c r="HS417" s="351"/>
      <c r="HT417" s="351"/>
      <c r="HU417" s="351"/>
      <c r="HW417" s="167"/>
      <c r="HX417" s="167"/>
      <c r="HY417" s="167"/>
      <c r="HZ417" s="219"/>
    </row>
    <row r="418" spans="1:234" s="346" customFormat="1">
      <c r="A418" s="356" t="s">
        <v>1082</v>
      </c>
      <c r="B418" s="355" t="str">
        <f>INDEX('Ref1'!R:R,MATCH(A418,'Ref1'!Q:Q,0))</f>
        <v>East of England</v>
      </c>
      <c r="C418" s="347"/>
      <c r="D418" s="347"/>
      <c r="G418" s="353">
        <f t="shared" ref="G418:P426" si="1352">SUMIF($D:$D,$A418,G:G)</f>
        <v>0</v>
      </c>
      <c r="H418" s="362">
        <f t="shared" si="1352"/>
        <v>0</v>
      </c>
      <c r="I418" s="351">
        <f t="shared" si="1352"/>
        <v>0</v>
      </c>
      <c r="J418" s="351">
        <f t="shared" si="1352"/>
        <v>0</v>
      </c>
      <c r="K418" s="351">
        <f t="shared" si="1352"/>
        <v>0</v>
      </c>
      <c r="L418" s="351">
        <f t="shared" si="1352"/>
        <v>0</v>
      </c>
      <c r="M418" s="351">
        <f t="shared" si="1352"/>
        <v>0</v>
      </c>
      <c r="N418" s="351">
        <f t="shared" si="1352"/>
        <v>0</v>
      </c>
      <c r="O418" s="351">
        <f t="shared" si="1352"/>
        <v>0</v>
      </c>
      <c r="P418" s="351">
        <f t="shared" si="1352"/>
        <v>0</v>
      </c>
      <c r="Q418" s="351">
        <f t="shared" ref="Q418:W426" si="1353">SUMIF($D:$D,$A418,Q:Q)</f>
        <v>0</v>
      </c>
      <c r="R418" s="351">
        <f t="shared" si="1353"/>
        <v>0</v>
      </c>
      <c r="S418" s="351">
        <f t="shared" si="1353"/>
        <v>0</v>
      </c>
      <c r="T418" s="351">
        <f t="shared" si="1353"/>
        <v>0</v>
      </c>
      <c r="U418" s="351">
        <f t="shared" si="1353"/>
        <v>0</v>
      </c>
      <c r="V418" s="351">
        <f t="shared" si="1353"/>
        <v>0</v>
      </c>
      <c r="W418" s="351">
        <f t="shared" si="1353"/>
        <v>0</v>
      </c>
      <c r="Y418" s="376" t="e">
        <f t="shared" ref="Y418:AN426" ca="1" si="1354">SUMIF($D:$D,$A418,Y:Y)</f>
        <v>#REF!</v>
      </c>
      <c r="Z418" s="376" t="e">
        <f t="shared" ca="1" si="1354"/>
        <v>#REF!</v>
      </c>
      <c r="AA418" s="376" t="e">
        <f t="shared" ca="1" si="1354"/>
        <v>#REF!</v>
      </c>
      <c r="AB418" s="376" t="e">
        <f t="shared" ca="1" si="1354"/>
        <v>#REF!</v>
      </c>
      <c r="AC418" s="376" t="e">
        <f t="shared" ca="1" si="1354"/>
        <v>#REF!</v>
      </c>
      <c r="AD418" s="376" t="e">
        <f t="shared" ca="1" si="1354"/>
        <v>#REF!</v>
      </c>
      <c r="AE418" s="376" t="e">
        <f t="shared" ca="1" si="1354"/>
        <v>#REF!</v>
      </c>
      <c r="AF418" s="376" t="e">
        <f t="shared" ca="1" si="1354"/>
        <v>#REF!</v>
      </c>
      <c r="AG418" s="376" t="e">
        <f t="shared" ca="1" si="1354"/>
        <v>#REF!</v>
      </c>
      <c r="AH418" s="376" t="e">
        <f t="shared" ca="1" si="1354"/>
        <v>#REF!</v>
      </c>
      <c r="AI418" s="376" t="e">
        <f t="shared" ca="1" si="1354"/>
        <v>#REF!</v>
      </c>
      <c r="AJ418" s="376" t="e">
        <f t="shared" ca="1" si="1354"/>
        <v>#REF!</v>
      </c>
      <c r="AK418" s="376" t="e">
        <f t="shared" ca="1" si="1354"/>
        <v>#REF!</v>
      </c>
      <c r="AL418" s="376" t="e">
        <f t="shared" ca="1" si="1354"/>
        <v>#REF!</v>
      </c>
      <c r="AM418" s="376" t="e">
        <f t="shared" ca="1" si="1354"/>
        <v>#REF!</v>
      </c>
      <c r="AN418" s="376" t="e">
        <f t="shared" ca="1" si="1354"/>
        <v>#REF!</v>
      </c>
      <c r="AP418" s="351" t="e">
        <f t="shared" ref="AP418:BE426" ca="1" si="1355">SUMIF($D:$D,$A418,AP:AP)</f>
        <v>#REF!</v>
      </c>
      <c r="AQ418" s="351" t="e">
        <f t="shared" ca="1" si="1355"/>
        <v>#REF!</v>
      </c>
      <c r="AR418" s="351" t="e">
        <f t="shared" ca="1" si="1355"/>
        <v>#REF!</v>
      </c>
      <c r="AS418" s="351" t="e">
        <f t="shared" ca="1" si="1355"/>
        <v>#REF!</v>
      </c>
      <c r="AT418" s="351" t="e">
        <f t="shared" ca="1" si="1355"/>
        <v>#REF!</v>
      </c>
      <c r="AU418" s="351" t="e">
        <f t="shared" ca="1" si="1355"/>
        <v>#REF!</v>
      </c>
      <c r="AV418" s="351" t="e">
        <f t="shared" ca="1" si="1355"/>
        <v>#REF!</v>
      </c>
      <c r="AW418" s="351" t="e">
        <f t="shared" ca="1" si="1355"/>
        <v>#REF!</v>
      </c>
      <c r="AX418" s="351" t="e">
        <f t="shared" ca="1" si="1355"/>
        <v>#REF!</v>
      </c>
      <c r="AY418" s="351" t="e">
        <f t="shared" ca="1" si="1355"/>
        <v>#REF!</v>
      </c>
      <c r="AZ418" s="351" t="e">
        <f t="shared" ca="1" si="1355"/>
        <v>#REF!</v>
      </c>
      <c r="BA418" s="351" t="e">
        <f t="shared" ca="1" si="1355"/>
        <v>#REF!</v>
      </c>
      <c r="BB418" s="351" t="e">
        <f t="shared" ca="1" si="1355"/>
        <v>#REF!</v>
      </c>
      <c r="BC418" s="351" t="e">
        <f t="shared" ca="1" si="1355"/>
        <v>#REF!</v>
      </c>
      <c r="BD418" s="351" t="e">
        <f t="shared" ca="1" si="1355"/>
        <v>#REF!</v>
      </c>
      <c r="BE418" s="351" t="e">
        <f t="shared" ca="1" si="1355"/>
        <v>#REF!</v>
      </c>
      <c r="BG418" s="376">
        <f t="shared" ref="BG418:BG426" si="1356">SUMIF($D:$D,$A418,BG:BG)</f>
        <v>8.0628772019094658E-2</v>
      </c>
      <c r="BI418" s="351">
        <f t="shared" ref="BI418:BX426" si="1357">SUMIF($D:$D,$A418,BI:BI)</f>
        <v>0</v>
      </c>
      <c r="BJ418" s="351">
        <f t="shared" si="1357"/>
        <v>0</v>
      </c>
      <c r="BK418" s="351">
        <f t="shared" si="1357"/>
        <v>0</v>
      </c>
      <c r="BL418" s="351">
        <f t="shared" si="1357"/>
        <v>0</v>
      </c>
      <c r="BM418" s="351">
        <f t="shared" si="1357"/>
        <v>0</v>
      </c>
      <c r="BN418" s="351">
        <f t="shared" si="1357"/>
        <v>0</v>
      </c>
      <c r="BO418" s="351">
        <f t="shared" si="1357"/>
        <v>0</v>
      </c>
      <c r="BP418" s="351">
        <f t="shared" si="1357"/>
        <v>0</v>
      </c>
      <c r="BQ418" s="351">
        <f t="shared" si="1357"/>
        <v>0</v>
      </c>
      <c r="BR418" s="351">
        <f t="shared" si="1357"/>
        <v>0</v>
      </c>
      <c r="BS418" s="351">
        <f t="shared" si="1357"/>
        <v>0</v>
      </c>
      <c r="BT418" s="351">
        <f t="shared" si="1357"/>
        <v>0</v>
      </c>
      <c r="BU418" s="351">
        <f t="shared" si="1357"/>
        <v>0</v>
      </c>
      <c r="BV418" s="351">
        <f t="shared" si="1357"/>
        <v>0</v>
      </c>
      <c r="BW418" s="351">
        <f t="shared" si="1357"/>
        <v>0</v>
      </c>
      <c r="BX418" s="351">
        <f t="shared" si="1357"/>
        <v>0</v>
      </c>
      <c r="BZ418" s="351" t="e">
        <f t="shared" ref="BZ418:CO426" ca="1" si="1358">SUMIF($D:$D,$A418,BZ:BZ)</f>
        <v>#REF!</v>
      </c>
      <c r="CA418" s="351" t="e">
        <f t="shared" ca="1" si="1358"/>
        <v>#REF!</v>
      </c>
      <c r="CB418" s="351" t="e">
        <f t="shared" ca="1" si="1358"/>
        <v>#REF!</v>
      </c>
      <c r="CC418" s="351" t="e">
        <f t="shared" ca="1" si="1358"/>
        <v>#REF!</v>
      </c>
      <c r="CD418" s="351" t="e">
        <f t="shared" ca="1" si="1358"/>
        <v>#REF!</v>
      </c>
      <c r="CE418" s="351" t="e">
        <f t="shared" ca="1" si="1358"/>
        <v>#REF!</v>
      </c>
      <c r="CF418" s="351" t="e">
        <f t="shared" ca="1" si="1358"/>
        <v>#REF!</v>
      </c>
      <c r="CG418" s="351" t="e">
        <f t="shared" ca="1" si="1358"/>
        <v>#REF!</v>
      </c>
      <c r="CH418" s="351" t="e">
        <f t="shared" ca="1" si="1358"/>
        <v>#REF!</v>
      </c>
      <c r="CI418" s="351" t="e">
        <f t="shared" ca="1" si="1358"/>
        <v>#REF!</v>
      </c>
      <c r="CJ418" s="351" t="e">
        <f t="shared" ca="1" si="1358"/>
        <v>#REF!</v>
      </c>
      <c r="CK418" s="351" t="e">
        <f t="shared" ca="1" si="1358"/>
        <v>#REF!</v>
      </c>
      <c r="CL418" s="351" t="e">
        <f t="shared" ca="1" si="1358"/>
        <v>#REF!</v>
      </c>
      <c r="CM418" s="351" t="e">
        <f t="shared" ca="1" si="1358"/>
        <v>#REF!</v>
      </c>
      <c r="CN418" s="351" t="e">
        <f t="shared" ca="1" si="1358"/>
        <v>#REF!</v>
      </c>
      <c r="CO418" s="351" t="e">
        <f t="shared" ca="1" si="1358"/>
        <v>#REF!</v>
      </c>
      <c r="CQ418" s="351" t="e">
        <f t="shared" ref="CQ418:DF426" ca="1" si="1359">SUMIF($D:$D,$A418,CQ:CQ)</f>
        <v>#REF!</v>
      </c>
      <c r="CR418" s="351" t="e">
        <f t="shared" ca="1" si="1359"/>
        <v>#REF!</v>
      </c>
      <c r="CS418" s="351" t="e">
        <f t="shared" ca="1" si="1359"/>
        <v>#REF!</v>
      </c>
      <c r="CT418" s="351" t="e">
        <f t="shared" ca="1" si="1359"/>
        <v>#REF!</v>
      </c>
      <c r="CU418" s="351" t="e">
        <f t="shared" ca="1" si="1359"/>
        <v>#REF!</v>
      </c>
      <c r="CV418" s="351" t="e">
        <f t="shared" ca="1" si="1359"/>
        <v>#REF!</v>
      </c>
      <c r="CW418" s="351" t="e">
        <f t="shared" ca="1" si="1359"/>
        <v>#REF!</v>
      </c>
      <c r="CX418" s="351" t="e">
        <f t="shared" ca="1" si="1359"/>
        <v>#REF!</v>
      </c>
      <c r="CY418" s="351" t="e">
        <f t="shared" ca="1" si="1359"/>
        <v>#REF!</v>
      </c>
      <c r="CZ418" s="351" t="e">
        <f t="shared" ca="1" si="1359"/>
        <v>#REF!</v>
      </c>
      <c r="DA418" s="351" t="e">
        <f t="shared" ca="1" si="1359"/>
        <v>#REF!</v>
      </c>
      <c r="DB418" s="351" t="e">
        <f t="shared" ca="1" si="1359"/>
        <v>#REF!</v>
      </c>
      <c r="DC418" s="351" t="e">
        <f t="shared" ca="1" si="1359"/>
        <v>#REF!</v>
      </c>
      <c r="DD418" s="351" t="e">
        <f t="shared" ca="1" si="1359"/>
        <v>#REF!</v>
      </c>
      <c r="DE418" s="351" t="e">
        <f t="shared" ca="1" si="1359"/>
        <v>#REF!</v>
      </c>
      <c r="DF418" s="351" t="e">
        <f t="shared" ca="1" si="1359"/>
        <v>#REF!</v>
      </c>
      <c r="DH418" s="351">
        <f t="shared" ref="DH418:DW426" si="1360">SUMIF($D:$D,$A418,DH:DH)</f>
        <v>0</v>
      </c>
      <c r="DI418" s="351">
        <f t="shared" si="1360"/>
        <v>0</v>
      </c>
      <c r="DJ418" s="351">
        <f t="shared" si="1360"/>
        <v>0</v>
      </c>
      <c r="DK418" s="351">
        <f t="shared" si="1360"/>
        <v>0</v>
      </c>
      <c r="DL418" s="351">
        <f t="shared" si="1360"/>
        <v>0</v>
      </c>
      <c r="DM418" s="351">
        <f t="shared" si="1360"/>
        <v>0</v>
      </c>
      <c r="DN418" s="351">
        <f t="shared" si="1360"/>
        <v>0</v>
      </c>
      <c r="DO418" s="351">
        <f t="shared" si="1360"/>
        <v>0</v>
      </c>
      <c r="DP418" s="351">
        <f t="shared" si="1360"/>
        <v>0</v>
      </c>
      <c r="DQ418" s="351">
        <f t="shared" si="1360"/>
        <v>0</v>
      </c>
      <c r="DR418" s="351">
        <f t="shared" si="1360"/>
        <v>0</v>
      </c>
      <c r="DS418" s="351">
        <f t="shared" si="1360"/>
        <v>0</v>
      </c>
      <c r="DT418" s="351">
        <f t="shared" si="1360"/>
        <v>0</v>
      </c>
      <c r="DU418" s="351">
        <f t="shared" si="1360"/>
        <v>0</v>
      </c>
      <c r="DV418" s="351">
        <f t="shared" si="1360"/>
        <v>0</v>
      </c>
      <c r="DW418" s="351">
        <f t="shared" si="1360"/>
        <v>0</v>
      </c>
      <c r="DY418" s="351" t="e">
        <f t="shared" ref="DY418:EN426" ca="1" si="1361">SUMIF($D:$D,$A418,DY:DY)</f>
        <v>#REF!</v>
      </c>
      <c r="DZ418" s="351" t="e">
        <f t="shared" ca="1" si="1361"/>
        <v>#REF!</v>
      </c>
      <c r="EA418" s="351" t="e">
        <f t="shared" ca="1" si="1361"/>
        <v>#REF!</v>
      </c>
      <c r="EB418" s="351" t="e">
        <f t="shared" ca="1" si="1361"/>
        <v>#REF!</v>
      </c>
      <c r="EC418" s="351" t="e">
        <f t="shared" ca="1" si="1361"/>
        <v>#REF!</v>
      </c>
      <c r="ED418" s="351" t="e">
        <f t="shared" ca="1" si="1361"/>
        <v>#REF!</v>
      </c>
      <c r="EE418" s="351" t="e">
        <f t="shared" ca="1" si="1361"/>
        <v>#REF!</v>
      </c>
      <c r="EF418" s="351" t="e">
        <f t="shared" ca="1" si="1361"/>
        <v>#REF!</v>
      </c>
      <c r="EG418" s="351" t="e">
        <f t="shared" ca="1" si="1361"/>
        <v>#REF!</v>
      </c>
      <c r="EH418" s="351" t="e">
        <f t="shared" ca="1" si="1361"/>
        <v>#REF!</v>
      </c>
      <c r="EI418" s="351" t="e">
        <f t="shared" ca="1" si="1361"/>
        <v>#REF!</v>
      </c>
      <c r="EJ418" s="351" t="e">
        <f t="shared" ca="1" si="1361"/>
        <v>#REF!</v>
      </c>
      <c r="EK418" s="351" t="e">
        <f t="shared" ca="1" si="1361"/>
        <v>#REF!</v>
      </c>
      <c r="EL418" s="351" t="e">
        <f t="shared" ca="1" si="1361"/>
        <v>#REF!</v>
      </c>
      <c r="EM418" s="351" t="e">
        <f t="shared" ca="1" si="1361"/>
        <v>#REF!</v>
      </c>
      <c r="EN418" s="351" t="e">
        <f t="shared" ca="1" si="1361"/>
        <v>#REF!</v>
      </c>
      <c r="EP418" s="351">
        <f t="shared" ref="EP418:FE426" si="1362">SUMIF($D:$D,$A418,EP:EP)</f>
        <v>0</v>
      </c>
      <c r="EQ418" s="351">
        <f t="shared" si="1362"/>
        <v>0</v>
      </c>
      <c r="ER418" s="351">
        <f t="shared" si="1362"/>
        <v>0</v>
      </c>
      <c r="ES418" s="351">
        <f t="shared" si="1362"/>
        <v>0</v>
      </c>
      <c r="ET418" s="351">
        <f t="shared" si="1362"/>
        <v>0</v>
      </c>
      <c r="EU418" s="351">
        <f t="shared" si="1362"/>
        <v>0</v>
      </c>
      <c r="EV418" s="351">
        <f t="shared" si="1362"/>
        <v>0</v>
      </c>
      <c r="EW418" s="351">
        <f t="shared" si="1362"/>
        <v>0</v>
      </c>
      <c r="EX418" s="351">
        <f t="shared" si="1362"/>
        <v>0</v>
      </c>
      <c r="EY418" s="351">
        <f t="shared" si="1362"/>
        <v>0</v>
      </c>
      <c r="EZ418" s="351">
        <f t="shared" si="1362"/>
        <v>0</v>
      </c>
      <c r="FA418" s="351">
        <f t="shared" si="1362"/>
        <v>0</v>
      </c>
      <c r="FB418" s="351">
        <f t="shared" si="1362"/>
        <v>0</v>
      </c>
      <c r="FC418" s="351">
        <f t="shared" si="1362"/>
        <v>0</v>
      </c>
      <c r="FD418" s="351">
        <f t="shared" si="1362"/>
        <v>0</v>
      </c>
      <c r="FE418" s="351">
        <f t="shared" si="1362"/>
        <v>0</v>
      </c>
      <c r="FG418" s="350"/>
      <c r="FH418" s="350"/>
      <c r="FI418" s="350"/>
      <c r="FJ418" s="350"/>
      <c r="FK418" s="350"/>
      <c r="FL418" s="350"/>
      <c r="FM418" s="350"/>
      <c r="FN418" s="350"/>
      <c r="FO418" s="350"/>
      <c r="FP418" s="350"/>
      <c r="FQ418" s="350"/>
      <c r="FR418" s="350"/>
      <c r="FS418" s="350"/>
      <c r="FT418" s="350"/>
      <c r="FU418" s="350"/>
      <c r="FV418" s="350"/>
      <c r="FX418" s="351">
        <f t="shared" ref="FX418:GM426" si="1363">SUMIF($D:$D,$A418,FX:FX)</f>
        <v>0</v>
      </c>
      <c r="FY418" s="351">
        <f t="shared" si="1363"/>
        <v>0</v>
      </c>
      <c r="FZ418" s="351">
        <f t="shared" si="1363"/>
        <v>0</v>
      </c>
      <c r="GA418" s="351">
        <f t="shared" si="1363"/>
        <v>0</v>
      </c>
      <c r="GB418" s="351">
        <f t="shared" si="1363"/>
        <v>0</v>
      </c>
      <c r="GC418" s="351">
        <f t="shared" si="1363"/>
        <v>0</v>
      </c>
      <c r="GD418" s="351">
        <f t="shared" si="1363"/>
        <v>0</v>
      </c>
      <c r="GE418" s="351">
        <f t="shared" si="1363"/>
        <v>0</v>
      </c>
      <c r="GF418" s="351">
        <f t="shared" si="1363"/>
        <v>0</v>
      </c>
      <c r="GG418" s="351">
        <f t="shared" si="1363"/>
        <v>0</v>
      </c>
      <c r="GH418" s="351">
        <f t="shared" si="1363"/>
        <v>0</v>
      </c>
      <c r="GI418" s="351">
        <f t="shared" si="1363"/>
        <v>0</v>
      </c>
      <c r="GJ418" s="351">
        <f t="shared" si="1363"/>
        <v>0</v>
      </c>
      <c r="GK418" s="351">
        <f t="shared" si="1363"/>
        <v>0</v>
      </c>
      <c r="GL418" s="351">
        <f t="shared" si="1363"/>
        <v>0</v>
      </c>
      <c r="GM418" s="351">
        <f t="shared" si="1363"/>
        <v>0</v>
      </c>
      <c r="GO418" s="351" t="e">
        <f t="shared" ref="GO418:HD426" ca="1" si="1364">SUMIF($D:$D,$A418,GO:GO)</f>
        <v>#REF!</v>
      </c>
      <c r="GP418" s="351" t="e">
        <f t="shared" ca="1" si="1364"/>
        <v>#REF!</v>
      </c>
      <c r="GQ418" s="351" t="e">
        <f t="shared" ca="1" si="1364"/>
        <v>#REF!</v>
      </c>
      <c r="GR418" s="351" t="e">
        <f t="shared" ca="1" si="1364"/>
        <v>#REF!</v>
      </c>
      <c r="GS418" s="351" t="e">
        <f t="shared" ca="1" si="1364"/>
        <v>#REF!</v>
      </c>
      <c r="GT418" s="351" t="e">
        <f t="shared" ca="1" si="1364"/>
        <v>#REF!</v>
      </c>
      <c r="GU418" s="351" t="e">
        <f t="shared" ca="1" si="1364"/>
        <v>#REF!</v>
      </c>
      <c r="GV418" s="351" t="e">
        <f t="shared" ca="1" si="1364"/>
        <v>#REF!</v>
      </c>
      <c r="GW418" s="351" t="e">
        <f t="shared" ca="1" si="1364"/>
        <v>#REF!</v>
      </c>
      <c r="GX418" s="351" t="e">
        <f t="shared" ca="1" si="1364"/>
        <v>#REF!</v>
      </c>
      <c r="GY418" s="351" t="e">
        <f t="shared" ca="1" si="1364"/>
        <v>#REF!</v>
      </c>
      <c r="GZ418" s="351" t="e">
        <f t="shared" ca="1" si="1364"/>
        <v>#REF!</v>
      </c>
      <c r="HA418" s="351" t="e">
        <f t="shared" ca="1" si="1364"/>
        <v>#REF!</v>
      </c>
      <c r="HB418" s="351" t="e">
        <f t="shared" ca="1" si="1364"/>
        <v>#REF!</v>
      </c>
      <c r="HC418" s="351" t="e">
        <f t="shared" ca="1" si="1364"/>
        <v>#REF!</v>
      </c>
      <c r="HD418" s="351" t="e">
        <f t="shared" ca="1" si="1364"/>
        <v>#REF!</v>
      </c>
      <c r="HF418" s="351" t="e">
        <f t="shared" ref="HF418:HU426" ca="1" si="1365">SUMIF($D:$D,$A418,HF:HF)</f>
        <v>#REF!</v>
      </c>
      <c r="HG418" s="351" t="e">
        <f t="shared" ca="1" si="1365"/>
        <v>#REF!</v>
      </c>
      <c r="HH418" s="351" t="e">
        <f t="shared" ca="1" si="1365"/>
        <v>#REF!</v>
      </c>
      <c r="HI418" s="351" t="e">
        <f t="shared" ca="1" si="1365"/>
        <v>#REF!</v>
      </c>
      <c r="HJ418" s="351" t="e">
        <f t="shared" ca="1" si="1365"/>
        <v>#REF!</v>
      </c>
      <c r="HK418" s="351" t="e">
        <f t="shared" ca="1" si="1365"/>
        <v>#REF!</v>
      </c>
      <c r="HL418" s="351" t="e">
        <f t="shared" ca="1" si="1365"/>
        <v>#REF!</v>
      </c>
      <c r="HM418" s="351" t="e">
        <f t="shared" ca="1" si="1365"/>
        <v>#REF!</v>
      </c>
      <c r="HN418" s="351" t="e">
        <f t="shared" ca="1" si="1365"/>
        <v>#REF!</v>
      </c>
      <c r="HO418" s="351" t="e">
        <f t="shared" ca="1" si="1365"/>
        <v>#REF!</v>
      </c>
      <c r="HP418" s="351" t="e">
        <f t="shared" ca="1" si="1365"/>
        <v>#REF!</v>
      </c>
      <c r="HQ418" s="351" t="e">
        <f t="shared" ca="1" si="1365"/>
        <v>#REF!</v>
      </c>
      <c r="HR418" s="351" t="e">
        <f t="shared" ca="1" si="1365"/>
        <v>#REF!</v>
      </c>
      <c r="HS418" s="351" t="e">
        <f t="shared" ca="1" si="1365"/>
        <v>#REF!</v>
      </c>
      <c r="HT418" s="351" t="e">
        <f t="shared" ca="1" si="1365"/>
        <v>#REF!</v>
      </c>
      <c r="HU418" s="351" t="e">
        <f t="shared" ca="1" si="1365"/>
        <v>#REF!</v>
      </c>
      <c r="HW418" s="167" t="e">
        <f t="shared" ref="HW418:HW426" ca="1" si="1366">HF418+NPV($C$4,$HG418:$HU418)</f>
        <v>#REF!</v>
      </c>
      <c r="HX418" s="167">
        <f t="shared" ref="HX418:HX426" si="1367">BI418+NPV($C$4,BJ418:BX418)</f>
        <v>0</v>
      </c>
      <c r="HY418" s="167" t="e">
        <f ca="1">HW418-HX418</f>
        <v>#REF!</v>
      </c>
      <c r="HZ418" s="219" t="e">
        <f ca="1">HY418/HX418</f>
        <v>#REF!</v>
      </c>
    </row>
    <row r="419" spans="1:234" s="346" customFormat="1">
      <c r="A419" s="356" t="s">
        <v>1081</v>
      </c>
      <c r="B419" s="355" t="str">
        <f>INDEX('Ref1'!R:R,MATCH(A419,'Ref1'!Q:Q,0))</f>
        <v>East Midlands</v>
      </c>
      <c r="C419" s="347"/>
      <c r="D419" s="347"/>
      <c r="G419" s="353">
        <f t="shared" si="1352"/>
        <v>0</v>
      </c>
      <c r="H419" s="362">
        <f t="shared" si="1352"/>
        <v>0</v>
      </c>
      <c r="I419" s="351">
        <f t="shared" si="1352"/>
        <v>0</v>
      </c>
      <c r="J419" s="351">
        <f t="shared" si="1352"/>
        <v>0</v>
      </c>
      <c r="K419" s="351">
        <f t="shared" si="1352"/>
        <v>0</v>
      </c>
      <c r="L419" s="351">
        <f t="shared" si="1352"/>
        <v>0</v>
      </c>
      <c r="M419" s="351">
        <f t="shared" si="1352"/>
        <v>0</v>
      </c>
      <c r="N419" s="351">
        <f t="shared" si="1352"/>
        <v>0</v>
      </c>
      <c r="O419" s="351">
        <f t="shared" si="1352"/>
        <v>0</v>
      </c>
      <c r="P419" s="351">
        <f t="shared" si="1352"/>
        <v>0</v>
      </c>
      <c r="Q419" s="351">
        <f t="shared" si="1353"/>
        <v>0</v>
      </c>
      <c r="R419" s="351">
        <f t="shared" si="1353"/>
        <v>0</v>
      </c>
      <c r="S419" s="351">
        <f t="shared" si="1353"/>
        <v>0</v>
      </c>
      <c r="T419" s="351">
        <f t="shared" si="1353"/>
        <v>0</v>
      </c>
      <c r="U419" s="351">
        <f t="shared" si="1353"/>
        <v>0</v>
      </c>
      <c r="V419" s="351">
        <f t="shared" si="1353"/>
        <v>0</v>
      </c>
      <c r="W419" s="351">
        <f t="shared" si="1353"/>
        <v>0</v>
      </c>
      <c r="Y419" s="376" t="e">
        <f t="shared" ca="1" si="1354"/>
        <v>#REF!</v>
      </c>
      <c r="Z419" s="376" t="e">
        <f t="shared" ca="1" si="1354"/>
        <v>#REF!</v>
      </c>
      <c r="AA419" s="376" t="e">
        <f t="shared" ca="1" si="1354"/>
        <v>#REF!</v>
      </c>
      <c r="AB419" s="376" t="e">
        <f t="shared" ca="1" si="1354"/>
        <v>#REF!</v>
      </c>
      <c r="AC419" s="376" t="e">
        <f t="shared" ca="1" si="1354"/>
        <v>#REF!</v>
      </c>
      <c r="AD419" s="376" t="e">
        <f t="shared" ca="1" si="1354"/>
        <v>#REF!</v>
      </c>
      <c r="AE419" s="376" t="e">
        <f t="shared" ca="1" si="1354"/>
        <v>#REF!</v>
      </c>
      <c r="AF419" s="376" t="e">
        <f t="shared" ca="1" si="1354"/>
        <v>#REF!</v>
      </c>
      <c r="AG419" s="376" t="e">
        <f t="shared" ca="1" si="1354"/>
        <v>#REF!</v>
      </c>
      <c r="AH419" s="376" t="e">
        <f t="shared" ca="1" si="1354"/>
        <v>#REF!</v>
      </c>
      <c r="AI419" s="376" t="e">
        <f t="shared" ca="1" si="1354"/>
        <v>#REF!</v>
      </c>
      <c r="AJ419" s="376" t="e">
        <f t="shared" ca="1" si="1354"/>
        <v>#REF!</v>
      </c>
      <c r="AK419" s="376" t="e">
        <f t="shared" ca="1" si="1354"/>
        <v>#REF!</v>
      </c>
      <c r="AL419" s="376" t="e">
        <f t="shared" ca="1" si="1354"/>
        <v>#REF!</v>
      </c>
      <c r="AM419" s="376" t="e">
        <f t="shared" ca="1" si="1354"/>
        <v>#REF!</v>
      </c>
      <c r="AN419" s="376" t="e">
        <f t="shared" ca="1" si="1354"/>
        <v>#REF!</v>
      </c>
      <c r="AP419" s="351" t="e">
        <f t="shared" ca="1" si="1355"/>
        <v>#REF!</v>
      </c>
      <c r="AQ419" s="351" t="e">
        <f t="shared" ca="1" si="1355"/>
        <v>#REF!</v>
      </c>
      <c r="AR419" s="351" t="e">
        <f t="shared" ca="1" si="1355"/>
        <v>#REF!</v>
      </c>
      <c r="AS419" s="351" t="e">
        <f t="shared" ca="1" si="1355"/>
        <v>#REF!</v>
      </c>
      <c r="AT419" s="351" t="e">
        <f t="shared" ca="1" si="1355"/>
        <v>#REF!</v>
      </c>
      <c r="AU419" s="351" t="e">
        <f t="shared" ca="1" si="1355"/>
        <v>#REF!</v>
      </c>
      <c r="AV419" s="351" t="e">
        <f t="shared" ca="1" si="1355"/>
        <v>#REF!</v>
      </c>
      <c r="AW419" s="351" t="e">
        <f t="shared" ca="1" si="1355"/>
        <v>#REF!</v>
      </c>
      <c r="AX419" s="351" t="e">
        <f t="shared" ca="1" si="1355"/>
        <v>#REF!</v>
      </c>
      <c r="AY419" s="351" t="e">
        <f t="shared" ca="1" si="1355"/>
        <v>#REF!</v>
      </c>
      <c r="AZ419" s="351" t="e">
        <f t="shared" ca="1" si="1355"/>
        <v>#REF!</v>
      </c>
      <c r="BA419" s="351" t="e">
        <f t="shared" ca="1" si="1355"/>
        <v>#REF!</v>
      </c>
      <c r="BB419" s="351" t="e">
        <f t="shared" ca="1" si="1355"/>
        <v>#REF!</v>
      </c>
      <c r="BC419" s="351" t="e">
        <f t="shared" ca="1" si="1355"/>
        <v>#REF!</v>
      </c>
      <c r="BD419" s="351" t="e">
        <f t="shared" ca="1" si="1355"/>
        <v>#REF!</v>
      </c>
      <c r="BE419" s="351" t="e">
        <f t="shared" ca="1" si="1355"/>
        <v>#REF!</v>
      </c>
      <c r="BG419" s="376">
        <f t="shared" si="1356"/>
        <v>7.0878706278686102E-2</v>
      </c>
      <c r="BI419" s="351">
        <f t="shared" si="1357"/>
        <v>0</v>
      </c>
      <c r="BJ419" s="351">
        <f t="shared" si="1357"/>
        <v>0</v>
      </c>
      <c r="BK419" s="351">
        <f t="shared" si="1357"/>
        <v>0</v>
      </c>
      <c r="BL419" s="351">
        <f t="shared" si="1357"/>
        <v>0</v>
      </c>
      <c r="BM419" s="351">
        <f t="shared" si="1357"/>
        <v>0</v>
      </c>
      <c r="BN419" s="351">
        <f t="shared" si="1357"/>
        <v>0</v>
      </c>
      <c r="BO419" s="351">
        <f t="shared" si="1357"/>
        <v>0</v>
      </c>
      <c r="BP419" s="351">
        <f t="shared" si="1357"/>
        <v>0</v>
      </c>
      <c r="BQ419" s="351">
        <f t="shared" si="1357"/>
        <v>0</v>
      </c>
      <c r="BR419" s="351">
        <f t="shared" si="1357"/>
        <v>0</v>
      </c>
      <c r="BS419" s="351">
        <f t="shared" si="1357"/>
        <v>0</v>
      </c>
      <c r="BT419" s="351">
        <f t="shared" si="1357"/>
        <v>0</v>
      </c>
      <c r="BU419" s="351">
        <f t="shared" si="1357"/>
        <v>0</v>
      </c>
      <c r="BV419" s="351">
        <f t="shared" si="1357"/>
        <v>0</v>
      </c>
      <c r="BW419" s="351">
        <f t="shared" si="1357"/>
        <v>0</v>
      </c>
      <c r="BX419" s="351">
        <f t="shared" si="1357"/>
        <v>0</v>
      </c>
      <c r="BZ419" s="351" t="e">
        <f t="shared" ca="1" si="1358"/>
        <v>#REF!</v>
      </c>
      <c r="CA419" s="351" t="e">
        <f t="shared" ca="1" si="1358"/>
        <v>#REF!</v>
      </c>
      <c r="CB419" s="351" t="e">
        <f t="shared" ca="1" si="1358"/>
        <v>#REF!</v>
      </c>
      <c r="CC419" s="351" t="e">
        <f t="shared" ca="1" si="1358"/>
        <v>#REF!</v>
      </c>
      <c r="CD419" s="351" t="e">
        <f t="shared" ca="1" si="1358"/>
        <v>#REF!</v>
      </c>
      <c r="CE419" s="351" t="e">
        <f t="shared" ca="1" si="1358"/>
        <v>#REF!</v>
      </c>
      <c r="CF419" s="351" t="e">
        <f t="shared" ca="1" si="1358"/>
        <v>#REF!</v>
      </c>
      <c r="CG419" s="351" t="e">
        <f t="shared" ca="1" si="1358"/>
        <v>#REF!</v>
      </c>
      <c r="CH419" s="351" t="e">
        <f t="shared" ca="1" si="1358"/>
        <v>#REF!</v>
      </c>
      <c r="CI419" s="351" t="e">
        <f t="shared" ca="1" si="1358"/>
        <v>#REF!</v>
      </c>
      <c r="CJ419" s="351" t="e">
        <f t="shared" ca="1" si="1358"/>
        <v>#REF!</v>
      </c>
      <c r="CK419" s="351" t="e">
        <f t="shared" ca="1" si="1358"/>
        <v>#REF!</v>
      </c>
      <c r="CL419" s="351" t="e">
        <f t="shared" ca="1" si="1358"/>
        <v>#REF!</v>
      </c>
      <c r="CM419" s="351" t="e">
        <f t="shared" ca="1" si="1358"/>
        <v>#REF!</v>
      </c>
      <c r="CN419" s="351" t="e">
        <f t="shared" ca="1" si="1358"/>
        <v>#REF!</v>
      </c>
      <c r="CO419" s="351" t="e">
        <f t="shared" ca="1" si="1358"/>
        <v>#REF!</v>
      </c>
      <c r="CQ419" s="351" t="e">
        <f t="shared" ca="1" si="1359"/>
        <v>#REF!</v>
      </c>
      <c r="CR419" s="351" t="e">
        <f t="shared" ca="1" si="1359"/>
        <v>#REF!</v>
      </c>
      <c r="CS419" s="351" t="e">
        <f t="shared" ca="1" si="1359"/>
        <v>#REF!</v>
      </c>
      <c r="CT419" s="351" t="e">
        <f t="shared" ca="1" si="1359"/>
        <v>#REF!</v>
      </c>
      <c r="CU419" s="351" t="e">
        <f t="shared" ca="1" si="1359"/>
        <v>#REF!</v>
      </c>
      <c r="CV419" s="351" t="e">
        <f t="shared" ca="1" si="1359"/>
        <v>#REF!</v>
      </c>
      <c r="CW419" s="351" t="e">
        <f t="shared" ca="1" si="1359"/>
        <v>#REF!</v>
      </c>
      <c r="CX419" s="351" t="e">
        <f t="shared" ca="1" si="1359"/>
        <v>#REF!</v>
      </c>
      <c r="CY419" s="351" t="e">
        <f t="shared" ca="1" si="1359"/>
        <v>#REF!</v>
      </c>
      <c r="CZ419" s="351" t="e">
        <f t="shared" ca="1" si="1359"/>
        <v>#REF!</v>
      </c>
      <c r="DA419" s="351" t="e">
        <f t="shared" ca="1" si="1359"/>
        <v>#REF!</v>
      </c>
      <c r="DB419" s="351" t="e">
        <f t="shared" ca="1" si="1359"/>
        <v>#REF!</v>
      </c>
      <c r="DC419" s="351" t="e">
        <f t="shared" ca="1" si="1359"/>
        <v>#REF!</v>
      </c>
      <c r="DD419" s="351" t="e">
        <f t="shared" ca="1" si="1359"/>
        <v>#REF!</v>
      </c>
      <c r="DE419" s="351" t="e">
        <f t="shared" ca="1" si="1359"/>
        <v>#REF!</v>
      </c>
      <c r="DF419" s="351" t="e">
        <f t="shared" ca="1" si="1359"/>
        <v>#REF!</v>
      </c>
      <c r="DH419" s="351">
        <f t="shared" si="1360"/>
        <v>0</v>
      </c>
      <c r="DI419" s="351">
        <f t="shared" si="1360"/>
        <v>0</v>
      </c>
      <c r="DJ419" s="351">
        <f t="shared" si="1360"/>
        <v>0</v>
      </c>
      <c r="DK419" s="351">
        <f t="shared" si="1360"/>
        <v>0</v>
      </c>
      <c r="DL419" s="351">
        <f t="shared" si="1360"/>
        <v>0</v>
      </c>
      <c r="DM419" s="351">
        <f t="shared" si="1360"/>
        <v>0</v>
      </c>
      <c r="DN419" s="351">
        <f t="shared" si="1360"/>
        <v>0</v>
      </c>
      <c r="DO419" s="351">
        <f t="shared" si="1360"/>
        <v>0</v>
      </c>
      <c r="DP419" s="351">
        <f t="shared" si="1360"/>
        <v>0</v>
      </c>
      <c r="DQ419" s="351">
        <f t="shared" si="1360"/>
        <v>0</v>
      </c>
      <c r="DR419" s="351">
        <f t="shared" si="1360"/>
        <v>0</v>
      </c>
      <c r="DS419" s="351">
        <f t="shared" si="1360"/>
        <v>0</v>
      </c>
      <c r="DT419" s="351">
        <f t="shared" si="1360"/>
        <v>0</v>
      </c>
      <c r="DU419" s="351">
        <f t="shared" si="1360"/>
        <v>0</v>
      </c>
      <c r="DV419" s="351">
        <f t="shared" si="1360"/>
        <v>0</v>
      </c>
      <c r="DW419" s="351">
        <f t="shared" si="1360"/>
        <v>0</v>
      </c>
      <c r="DY419" s="351" t="e">
        <f t="shared" ca="1" si="1361"/>
        <v>#REF!</v>
      </c>
      <c r="DZ419" s="351" t="e">
        <f t="shared" ca="1" si="1361"/>
        <v>#REF!</v>
      </c>
      <c r="EA419" s="351" t="e">
        <f t="shared" ca="1" si="1361"/>
        <v>#REF!</v>
      </c>
      <c r="EB419" s="351" t="e">
        <f t="shared" ca="1" si="1361"/>
        <v>#REF!</v>
      </c>
      <c r="EC419" s="351" t="e">
        <f t="shared" ca="1" si="1361"/>
        <v>#REF!</v>
      </c>
      <c r="ED419" s="351" t="e">
        <f t="shared" ca="1" si="1361"/>
        <v>#REF!</v>
      </c>
      <c r="EE419" s="351" t="e">
        <f t="shared" ca="1" si="1361"/>
        <v>#REF!</v>
      </c>
      <c r="EF419" s="351" t="e">
        <f t="shared" ca="1" si="1361"/>
        <v>#REF!</v>
      </c>
      <c r="EG419" s="351" t="e">
        <f t="shared" ca="1" si="1361"/>
        <v>#REF!</v>
      </c>
      <c r="EH419" s="351" t="e">
        <f t="shared" ca="1" si="1361"/>
        <v>#REF!</v>
      </c>
      <c r="EI419" s="351" t="e">
        <f t="shared" ca="1" si="1361"/>
        <v>#REF!</v>
      </c>
      <c r="EJ419" s="351" t="e">
        <f t="shared" ca="1" si="1361"/>
        <v>#REF!</v>
      </c>
      <c r="EK419" s="351" t="e">
        <f t="shared" ca="1" si="1361"/>
        <v>#REF!</v>
      </c>
      <c r="EL419" s="351" t="e">
        <f t="shared" ca="1" si="1361"/>
        <v>#REF!</v>
      </c>
      <c r="EM419" s="351" t="e">
        <f t="shared" ca="1" si="1361"/>
        <v>#REF!</v>
      </c>
      <c r="EN419" s="351" t="e">
        <f t="shared" ca="1" si="1361"/>
        <v>#REF!</v>
      </c>
      <c r="EP419" s="351">
        <f t="shared" si="1362"/>
        <v>0</v>
      </c>
      <c r="EQ419" s="351">
        <f t="shared" si="1362"/>
        <v>0</v>
      </c>
      <c r="ER419" s="351">
        <f t="shared" si="1362"/>
        <v>0</v>
      </c>
      <c r="ES419" s="351">
        <f t="shared" si="1362"/>
        <v>0</v>
      </c>
      <c r="ET419" s="351">
        <f t="shared" si="1362"/>
        <v>0</v>
      </c>
      <c r="EU419" s="351">
        <f t="shared" si="1362"/>
        <v>0</v>
      </c>
      <c r="EV419" s="351">
        <f t="shared" si="1362"/>
        <v>0</v>
      </c>
      <c r="EW419" s="351">
        <f t="shared" si="1362"/>
        <v>0</v>
      </c>
      <c r="EX419" s="351">
        <f t="shared" si="1362"/>
        <v>0</v>
      </c>
      <c r="EY419" s="351">
        <f t="shared" si="1362"/>
        <v>0</v>
      </c>
      <c r="EZ419" s="351">
        <f t="shared" si="1362"/>
        <v>0</v>
      </c>
      <c r="FA419" s="351">
        <f t="shared" si="1362"/>
        <v>0</v>
      </c>
      <c r="FB419" s="351">
        <f t="shared" si="1362"/>
        <v>0</v>
      </c>
      <c r="FC419" s="351">
        <f t="shared" si="1362"/>
        <v>0</v>
      </c>
      <c r="FD419" s="351">
        <f t="shared" si="1362"/>
        <v>0</v>
      </c>
      <c r="FE419" s="351">
        <f t="shared" si="1362"/>
        <v>0</v>
      </c>
      <c r="FG419" s="350"/>
      <c r="FH419" s="350"/>
      <c r="FI419" s="350"/>
      <c r="FJ419" s="350"/>
      <c r="FK419" s="350"/>
      <c r="FL419" s="350"/>
      <c r="FM419" s="350"/>
      <c r="FN419" s="350"/>
      <c r="FO419" s="350"/>
      <c r="FP419" s="350"/>
      <c r="FQ419" s="350"/>
      <c r="FR419" s="350"/>
      <c r="FS419" s="350"/>
      <c r="FT419" s="350"/>
      <c r="FU419" s="350"/>
      <c r="FV419" s="350"/>
      <c r="FX419" s="351">
        <f t="shared" si="1363"/>
        <v>0</v>
      </c>
      <c r="FY419" s="351">
        <f t="shared" si="1363"/>
        <v>0</v>
      </c>
      <c r="FZ419" s="351">
        <f t="shared" si="1363"/>
        <v>0</v>
      </c>
      <c r="GA419" s="351">
        <f t="shared" si="1363"/>
        <v>0</v>
      </c>
      <c r="GB419" s="351">
        <f t="shared" si="1363"/>
        <v>0</v>
      </c>
      <c r="GC419" s="351">
        <f t="shared" si="1363"/>
        <v>0</v>
      </c>
      <c r="GD419" s="351">
        <f t="shared" si="1363"/>
        <v>0</v>
      </c>
      <c r="GE419" s="351">
        <f t="shared" si="1363"/>
        <v>0</v>
      </c>
      <c r="GF419" s="351">
        <f t="shared" si="1363"/>
        <v>0</v>
      </c>
      <c r="GG419" s="351">
        <f t="shared" si="1363"/>
        <v>0</v>
      </c>
      <c r="GH419" s="351">
        <f t="shared" si="1363"/>
        <v>0</v>
      </c>
      <c r="GI419" s="351">
        <f t="shared" si="1363"/>
        <v>0</v>
      </c>
      <c r="GJ419" s="351">
        <f t="shared" si="1363"/>
        <v>0</v>
      </c>
      <c r="GK419" s="351">
        <f t="shared" si="1363"/>
        <v>0</v>
      </c>
      <c r="GL419" s="351">
        <f t="shared" si="1363"/>
        <v>0</v>
      </c>
      <c r="GM419" s="351">
        <f t="shared" si="1363"/>
        <v>0</v>
      </c>
      <c r="GO419" s="351" t="e">
        <f t="shared" ca="1" si="1364"/>
        <v>#REF!</v>
      </c>
      <c r="GP419" s="351" t="e">
        <f t="shared" ca="1" si="1364"/>
        <v>#REF!</v>
      </c>
      <c r="GQ419" s="351" t="e">
        <f t="shared" ca="1" si="1364"/>
        <v>#REF!</v>
      </c>
      <c r="GR419" s="351" t="e">
        <f t="shared" ca="1" si="1364"/>
        <v>#REF!</v>
      </c>
      <c r="GS419" s="351" t="e">
        <f t="shared" ca="1" si="1364"/>
        <v>#REF!</v>
      </c>
      <c r="GT419" s="351" t="e">
        <f t="shared" ca="1" si="1364"/>
        <v>#REF!</v>
      </c>
      <c r="GU419" s="351" t="e">
        <f t="shared" ca="1" si="1364"/>
        <v>#REF!</v>
      </c>
      <c r="GV419" s="351" t="e">
        <f t="shared" ca="1" si="1364"/>
        <v>#REF!</v>
      </c>
      <c r="GW419" s="351" t="e">
        <f t="shared" ca="1" si="1364"/>
        <v>#REF!</v>
      </c>
      <c r="GX419" s="351" t="e">
        <f t="shared" ca="1" si="1364"/>
        <v>#REF!</v>
      </c>
      <c r="GY419" s="351" t="e">
        <f t="shared" ca="1" si="1364"/>
        <v>#REF!</v>
      </c>
      <c r="GZ419" s="351" t="e">
        <f t="shared" ca="1" si="1364"/>
        <v>#REF!</v>
      </c>
      <c r="HA419" s="351" t="e">
        <f t="shared" ca="1" si="1364"/>
        <v>#REF!</v>
      </c>
      <c r="HB419" s="351" t="e">
        <f t="shared" ca="1" si="1364"/>
        <v>#REF!</v>
      </c>
      <c r="HC419" s="351" t="e">
        <f t="shared" ca="1" si="1364"/>
        <v>#REF!</v>
      </c>
      <c r="HD419" s="351" t="e">
        <f t="shared" ca="1" si="1364"/>
        <v>#REF!</v>
      </c>
      <c r="HF419" s="351" t="e">
        <f t="shared" ca="1" si="1365"/>
        <v>#REF!</v>
      </c>
      <c r="HG419" s="351" t="e">
        <f t="shared" ca="1" si="1365"/>
        <v>#REF!</v>
      </c>
      <c r="HH419" s="351" t="e">
        <f t="shared" ca="1" si="1365"/>
        <v>#REF!</v>
      </c>
      <c r="HI419" s="351" t="e">
        <f t="shared" ca="1" si="1365"/>
        <v>#REF!</v>
      </c>
      <c r="HJ419" s="351" t="e">
        <f t="shared" ca="1" si="1365"/>
        <v>#REF!</v>
      </c>
      <c r="HK419" s="351" t="e">
        <f t="shared" ca="1" si="1365"/>
        <v>#REF!</v>
      </c>
      <c r="HL419" s="351" t="e">
        <f t="shared" ca="1" si="1365"/>
        <v>#REF!</v>
      </c>
      <c r="HM419" s="351" t="e">
        <f t="shared" ca="1" si="1365"/>
        <v>#REF!</v>
      </c>
      <c r="HN419" s="351" t="e">
        <f t="shared" ca="1" si="1365"/>
        <v>#REF!</v>
      </c>
      <c r="HO419" s="351" t="e">
        <f t="shared" ca="1" si="1365"/>
        <v>#REF!</v>
      </c>
      <c r="HP419" s="351" t="e">
        <f t="shared" ca="1" si="1365"/>
        <v>#REF!</v>
      </c>
      <c r="HQ419" s="351" t="e">
        <f t="shared" ca="1" si="1365"/>
        <v>#REF!</v>
      </c>
      <c r="HR419" s="351" t="e">
        <f t="shared" ca="1" si="1365"/>
        <v>#REF!</v>
      </c>
      <c r="HS419" s="351" t="e">
        <f t="shared" ca="1" si="1365"/>
        <v>#REF!</v>
      </c>
      <c r="HT419" s="351" t="e">
        <f t="shared" ca="1" si="1365"/>
        <v>#REF!</v>
      </c>
      <c r="HU419" s="351" t="e">
        <f t="shared" ca="1" si="1365"/>
        <v>#REF!</v>
      </c>
      <c r="HW419" s="167" t="e">
        <f t="shared" ca="1" si="1366"/>
        <v>#REF!</v>
      </c>
      <c r="HX419" s="167">
        <f t="shared" si="1367"/>
        <v>0</v>
      </c>
      <c r="HY419" s="167" t="e">
        <f t="shared" ref="HY419:HY426" ca="1" si="1368">HW419-HX419</f>
        <v>#REF!</v>
      </c>
      <c r="HZ419" s="219" t="e">
        <f t="shared" ref="HZ419:HZ426" ca="1" si="1369">HY419/HX419</f>
        <v>#REF!</v>
      </c>
    </row>
    <row r="420" spans="1:234" s="346" customFormat="1">
      <c r="A420" s="356" t="s">
        <v>913</v>
      </c>
      <c r="B420" s="355" t="str">
        <f>INDEX('Ref1'!R:R,MATCH(A420,'Ref1'!Q:Q,0))</f>
        <v>London</v>
      </c>
      <c r="C420" s="347"/>
      <c r="D420" s="347"/>
      <c r="G420" s="353">
        <f t="shared" si="1352"/>
        <v>0</v>
      </c>
      <c r="H420" s="362">
        <f t="shared" si="1352"/>
        <v>0</v>
      </c>
      <c r="I420" s="351">
        <f t="shared" si="1352"/>
        <v>0</v>
      </c>
      <c r="J420" s="351">
        <f t="shared" si="1352"/>
        <v>0</v>
      </c>
      <c r="K420" s="351">
        <f t="shared" si="1352"/>
        <v>0</v>
      </c>
      <c r="L420" s="351">
        <f t="shared" si="1352"/>
        <v>0</v>
      </c>
      <c r="M420" s="351">
        <f t="shared" si="1352"/>
        <v>0</v>
      </c>
      <c r="N420" s="351">
        <f t="shared" si="1352"/>
        <v>0</v>
      </c>
      <c r="O420" s="351">
        <f t="shared" si="1352"/>
        <v>0</v>
      </c>
      <c r="P420" s="351">
        <f t="shared" si="1352"/>
        <v>0</v>
      </c>
      <c r="Q420" s="351">
        <f t="shared" si="1353"/>
        <v>0</v>
      </c>
      <c r="R420" s="351">
        <f t="shared" si="1353"/>
        <v>0</v>
      </c>
      <c r="S420" s="351">
        <f t="shared" si="1353"/>
        <v>0</v>
      </c>
      <c r="T420" s="351">
        <f t="shared" si="1353"/>
        <v>0</v>
      </c>
      <c r="U420" s="351">
        <f t="shared" si="1353"/>
        <v>0</v>
      </c>
      <c r="V420" s="351">
        <f t="shared" si="1353"/>
        <v>0</v>
      </c>
      <c r="W420" s="351">
        <f t="shared" si="1353"/>
        <v>0</v>
      </c>
      <c r="Y420" s="376" t="e">
        <f t="shared" ca="1" si="1354"/>
        <v>#REF!</v>
      </c>
      <c r="Z420" s="376" t="e">
        <f t="shared" ca="1" si="1354"/>
        <v>#REF!</v>
      </c>
      <c r="AA420" s="376" t="e">
        <f t="shared" ca="1" si="1354"/>
        <v>#REF!</v>
      </c>
      <c r="AB420" s="376" t="e">
        <f t="shared" ca="1" si="1354"/>
        <v>#REF!</v>
      </c>
      <c r="AC420" s="376" t="e">
        <f t="shared" ca="1" si="1354"/>
        <v>#REF!</v>
      </c>
      <c r="AD420" s="376" t="e">
        <f t="shared" ca="1" si="1354"/>
        <v>#REF!</v>
      </c>
      <c r="AE420" s="376" t="e">
        <f t="shared" ca="1" si="1354"/>
        <v>#REF!</v>
      </c>
      <c r="AF420" s="376" t="e">
        <f t="shared" ca="1" si="1354"/>
        <v>#REF!</v>
      </c>
      <c r="AG420" s="376" t="e">
        <f t="shared" ca="1" si="1354"/>
        <v>#REF!</v>
      </c>
      <c r="AH420" s="376" t="e">
        <f t="shared" ca="1" si="1354"/>
        <v>#REF!</v>
      </c>
      <c r="AI420" s="376" t="e">
        <f t="shared" ca="1" si="1354"/>
        <v>#REF!</v>
      </c>
      <c r="AJ420" s="376" t="e">
        <f t="shared" ca="1" si="1354"/>
        <v>#REF!</v>
      </c>
      <c r="AK420" s="376" t="e">
        <f t="shared" ca="1" si="1354"/>
        <v>#REF!</v>
      </c>
      <c r="AL420" s="376" t="e">
        <f t="shared" ca="1" si="1354"/>
        <v>#REF!</v>
      </c>
      <c r="AM420" s="376" t="e">
        <f t="shared" ca="1" si="1354"/>
        <v>#REF!</v>
      </c>
      <c r="AN420" s="376" t="e">
        <f t="shared" ca="1" si="1354"/>
        <v>#REF!</v>
      </c>
      <c r="AP420" s="351" t="e">
        <f t="shared" ca="1" si="1355"/>
        <v>#REF!</v>
      </c>
      <c r="AQ420" s="351" t="e">
        <f t="shared" ca="1" si="1355"/>
        <v>#REF!</v>
      </c>
      <c r="AR420" s="351" t="e">
        <f t="shared" ca="1" si="1355"/>
        <v>#REF!</v>
      </c>
      <c r="AS420" s="351" t="e">
        <f t="shared" ca="1" si="1355"/>
        <v>#REF!</v>
      </c>
      <c r="AT420" s="351" t="e">
        <f t="shared" ca="1" si="1355"/>
        <v>#REF!</v>
      </c>
      <c r="AU420" s="351" t="e">
        <f t="shared" ca="1" si="1355"/>
        <v>#REF!</v>
      </c>
      <c r="AV420" s="351" t="e">
        <f t="shared" ca="1" si="1355"/>
        <v>#REF!</v>
      </c>
      <c r="AW420" s="351" t="e">
        <f t="shared" ca="1" si="1355"/>
        <v>#REF!</v>
      </c>
      <c r="AX420" s="351" t="e">
        <f t="shared" ca="1" si="1355"/>
        <v>#REF!</v>
      </c>
      <c r="AY420" s="351" t="e">
        <f t="shared" ca="1" si="1355"/>
        <v>#REF!</v>
      </c>
      <c r="AZ420" s="351" t="e">
        <f t="shared" ca="1" si="1355"/>
        <v>#REF!</v>
      </c>
      <c r="BA420" s="351" t="e">
        <f t="shared" ca="1" si="1355"/>
        <v>#REF!</v>
      </c>
      <c r="BB420" s="351" t="e">
        <f t="shared" ca="1" si="1355"/>
        <v>#REF!</v>
      </c>
      <c r="BC420" s="351" t="e">
        <f t="shared" ca="1" si="1355"/>
        <v>#REF!</v>
      </c>
      <c r="BD420" s="351" t="e">
        <f t="shared" ca="1" si="1355"/>
        <v>#REF!</v>
      </c>
      <c r="BE420" s="351" t="e">
        <f t="shared" ca="1" si="1355"/>
        <v>#REF!</v>
      </c>
      <c r="BG420" s="376">
        <f t="shared" si="1356"/>
        <v>0.26378876336231688</v>
      </c>
      <c r="BI420" s="351">
        <f t="shared" si="1357"/>
        <v>0</v>
      </c>
      <c r="BJ420" s="351">
        <f t="shared" si="1357"/>
        <v>0</v>
      </c>
      <c r="BK420" s="351">
        <f t="shared" si="1357"/>
        <v>0</v>
      </c>
      <c r="BL420" s="351">
        <f t="shared" si="1357"/>
        <v>0</v>
      </c>
      <c r="BM420" s="351">
        <f t="shared" si="1357"/>
        <v>0</v>
      </c>
      <c r="BN420" s="351">
        <f t="shared" si="1357"/>
        <v>0</v>
      </c>
      <c r="BO420" s="351">
        <f t="shared" si="1357"/>
        <v>0</v>
      </c>
      <c r="BP420" s="351">
        <f t="shared" si="1357"/>
        <v>0</v>
      </c>
      <c r="BQ420" s="351">
        <f t="shared" si="1357"/>
        <v>0</v>
      </c>
      <c r="BR420" s="351">
        <f t="shared" si="1357"/>
        <v>0</v>
      </c>
      <c r="BS420" s="351">
        <f t="shared" si="1357"/>
        <v>0</v>
      </c>
      <c r="BT420" s="351">
        <f t="shared" si="1357"/>
        <v>0</v>
      </c>
      <c r="BU420" s="351">
        <f t="shared" si="1357"/>
        <v>0</v>
      </c>
      <c r="BV420" s="351">
        <f t="shared" si="1357"/>
        <v>0</v>
      </c>
      <c r="BW420" s="351">
        <f t="shared" si="1357"/>
        <v>0</v>
      </c>
      <c r="BX420" s="351">
        <f t="shared" si="1357"/>
        <v>0</v>
      </c>
      <c r="BZ420" s="351" t="e">
        <f t="shared" ca="1" si="1358"/>
        <v>#REF!</v>
      </c>
      <c r="CA420" s="351" t="e">
        <f t="shared" ca="1" si="1358"/>
        <v>#REF!</v>
      </c>
      <c r="CB420" s="351" t="e">
        <f t="shared" ca="1" si="1358"/>
        <v>#REF!</v>
      </c>
      <c r="CC420" s="351" t="e">
        <f t="shared" ca="1" si="1358"/>
        <v>#REF!</v>
      </c>
      <c r="CD420" s="351" t="e">
        <f t="shared" ca="1" si="1358"/>
        <v>#REF!</v>
      </c>
      <c r="CE420" s="351" t="e">
        <f t="shared" ca="1" si="1358"/>
        <v>#REF!</v>
      </c>
      <c r="CF420" s="351" t="e">
        <f t="shared" ca="1" si="1358"/>
        <v>#REF!</v>
      </c>
      <c r="CG420" s="351" t="e">
        <f t="shared" ca="1" si="1358"/>
        <v>#REF!</v>
      </c>
      <c r="CH420" s="351" t="e">
        <f t="shared" ca="1" si="1358"/>
        <v>#REF!</v>
      </c>
      <c r="CI420" s="351" t="e">
        <f t="shared" ca="1" si="1358"/>
        <v>#REF!</v>
      </c>
      <c r="CJ420" s="351" t="e">
        <f t="shared" ca="1" si="1358"/>
        <v>#REF!</v>
      </c>
      <c r="CK420" s="351" t="e">
        <f t="shared" ca="1" si="1358"/>
        <v>#REF!</v>
      </c>
      <c r="CL420" s="351" t="e">
        <f t="shared" ca="1" si="1358"/>
        <v>#REF!</v>
      </c>
      <c r="CM420" s="351" t="e">
        <f t="shared" ca="1" si="1358"/>
        <v>#REF!</v>
      </c>
      <c r="CN420" s="351" t="e">
        <f t="shared" ca="1" si="1358"/>
        <v>#REF!</v>
      </c>
      <c r="CO420" s="351" t="e">
        <f t="shared" ca="1" si="1358"/>
        <v>#REF!</v>
      </c>
      <c r="CQ420" s="351" t="e">
        <f t="shared" ca="1" si="1359"/>
        <v>#REF!</v>
      </c>
      <c r="CR420" s="351" t="e">
        <f t="shared" ca="1" si="1359"/>
        <v>#REF!</v>
      </c>
      <c r="CS420" s="351" t="e">
        <f t="shared" ca="1" si="1359"/>
        <v>#REF!</v>
      </c>
      <c r="CT420" s="351" t="e">
        <f t="shared" ca="1" si="1359"/>
        <v>#REF!</v>
      </c>
      <c r="CU420" s="351" t="e">
        <f t="shared" ca="1" si="1359"/>
        <v>#REF!</v>
      </c>
      <c r="CV420" s="351" t="e">
        <f t="shared" ca="1" si="1359"/>
        <v>#REF!</v>
      </c>
      <c r="CW420" s="351" t="e">
        <f t="shared" ca="1" si="1359"/>
        <v>#REF!</v>
      </c>
      <c r="CX420" s="351" t="e">
        <f t="shared" ca="1" si="1359"/>
        <v>#REF!</v>
      </c>
      <c r="CY420" s="351" t="e">
        <f t="shared" ca="1" si="1359"/>
        <v>#REF!</v>
      </c>
      <c r="CZ420" s="351" t="e">
        <f t="shared" ca="1" si="1359"/>
        <v>#REF!</v>
      </c>
      <c r="DA420" s="351" t="e">
        <f t="shared" ca="1" si="1359"/>
        <v>#REF!</v>
      </c>
      <c r="DB420" s="351" t="e">
        <f t="shared" ca="1" si="1359"/>
        <v>#REF!</v>
      </c>
      <c r="DC420" s="351" t="e">
        <f t="shared" ca="1" si="1359"/>
        <v>#REF!</v>
      </c>
      <c r="DD420" s="351" t="e">
        <f t="shared" ca="1" si="1359"/>
        <v>#REF!</v>
      </c>
      <c r="DE420" s="351" t="e">
        <f t="shared" ca="1" si="1359"/>
        <v>#REF!</v>
      </c>
      <c r="DF420" s="351" t="e">
        <f t="shared" ca="1" si="1359"/>
        <v>#REF!</v>
      </c>
      <c r="DH420" s="351">
        <f t="shared" si="1360"/>
        <v>0</v>
      </c>
      <c r="DI420" s="351">
        <f t="shared" si="1360"/>
        <v>0</v>
      </c>
      <c r="DJ420" s="351">
        <f t="shared" si="1360"/>
        <v>0</v>
      </c>
      <c r="DK420" s="351">
        <f t="shared" si="1360"/>
        <v>0</v>
      </c>
      <c r="DL420" s="351">
        <f t="shared" si="1360"/>
        <v>0</v>
      </c>
      <c r="DM420" s="351">
        <f t="shared" si="1360"/>
        <v>0</v>
      </c>
      <c r="DN420" s="351">
        <f t="shared" si="1360"/>
        <v>0</v>
      </c>
      <c r="DO420" s="351">
        <f t="shared" si="1360"/>
        <v>0</v>
      </c>
      <c r="DP420" s="351">
        <f t="shared" si="1360"/>
        <v>0</v>
      </c>
      <c r="DQ420" s="351">
        <f t="shared" si="1360"/>
        <v>0</v>
      </c>
      <c r="DR420" s="351">
        <f t="shared" si="1360"/>
        <v>0</v>
      </c>
      <c r="DS420" s="351">
        <f t="shared" si="1360"/>
        <v>0</v>
      </c>
      <c r="DT420" s="351">
        <f t="shared" si="1360"/>
        <v>0</v>
      </c>
      <c r="DU420" s="351">
        <f t="shared" si="1360"/>
        <v>0</v>
      </c>
      <c r="DV420" s="351">
        <f t="shared" si="1360"/>
        <v>0</v>
      </c>
      <c r="DW420" s="351">
        <f t="shared" si="1360"/>
        <v>0</v>
      </c>
      <c r="DY420" s="351" t="e">
        <f t="shared" ca="1" si="1361"/>
        <v>#REF!</v>
      </c>
      <c r="DZ420" s="351" t="e">
        <f t="shared" ca="1" si="1361"/>
        <v>#REF!</v>
      </c>
      <c r="EA420" s="351" t="e">
        <f t="shared" ca="1" si="1361"/>
        <v>#REF!</v>
      </c>
      <c r="EB420" s="351" t="e">
        <f t="shared" ca="1" si="1361"/>
        <v>#REF!</v>
      </c>
      <c r="EC420" s="351" t="e">
        <f t="shared" ca="1" si="1361"/>
        <v>#REF!</v>
      </c>
      <c r="ED420" s="351" t="e">
        <f t="shared" ca="1" si="1361"/>
        <v>#REF!</v>
      </c>
      <c r="EE420" s="351" t="e">
        <f t="shared" ca="1" si="1361"/>
        <v>#REF!</v>
      </c>
      <c r="EF420" s="351" t="e">
        <f t="shared" ca="1" si="1361"/>
        <v>#REF!</v>
      </c>
      <c r="EG420" s="351" t="e">
        <f t="shared" ca="1" si="1361"/>
        <v>#REF!</v>
      </c>
      <c r="EH420" s="351" t="e">
        <f t="shared" ca="1" si="1361"/>
        <v>#REF!</v>
      </c>
      <c r="EI420" s="351" t="e">
        <f t="shared" ca="1" si="1361"/>
        <v>#REF!</v>
      </c>
      <c r="EJ420" s="351" t="e">
        <f t="shared" ca="1" si="1361"/>
        <v>#REF!</v>
      </c>
      <c r="EK420" s="351" t="e">
        <f t="shared" ca="1" si="1361"/>
        <v>#REF!</v>
      </c>
      <c r="EL420" s="351" t="e">
        <f t="shared" ca="1" si="1361"/>
        <v>#REF!</v>
      </c>
      <c r="EM420" s="351" t="e">
        <f t="shared" ca="1" si="1361"/>
        <v>#REF!</v>
      </c>
      <c r="EN420" s="351" t="e">
        <f t="shared" ca="1" si="1361"/>
        <v>#REF!</v>
      </c>
      <c r="EP420" s="351">
        <f t="shared" si="1362"/>
        <v>0</v>
      </c>
      <c r="EQ420" s="351">
        <f t="shared" si="1362"/>
        <v>0</v>
      </c>
      <c r="ER420" s="351">
        <f t="shared" si="1362"/>
        <v>0</v>
      </c>
      <c r="ES420" s="351">
        <f t="shared" si="1362"/>
        <v>0</v>
      </c>
      <c r="ET420" s="351">
        <f t="shared" si="1362"/>
        <v>0</v>
      </c>
      <c r="EU420" s="351">
        <f t="shared" si="1362"/>
        <v>0</v>
      </c>
      <c r="EV420" s="351">
        <f t="shared" si="1362"/>
        <v>0</v>
      </c>
      <c r="EW420" s="351">
        <f t="shared" si="1362"/>
        <v>0</v>
      </c>
      <c r="EX420" s="351">
        <f t="shared" si="1362"/>
        <v>0</v>
      </c>
      <c r="EY420" s="351">
        <f t="shared" si="1362"/>
        <v>0</v>
      </c>
      <c r="EZ420" s="351">
        <f t="shared" si="1362"/>
        <v>0</v>
      </c>
      <c r="FA420" s="351">
        <f t="shared" si="1362"/>
        <v>0</v>
      </c>
      <c r="FB420" s="351">
        <f t="shared" si="1362"/>
        <v>0</v>
      </c>
      <c r="FC420" s="351">
        <f t="shared" si="1362"/>
        <v>0</v>
      </c>
      <c r="FD420" s="351">
        <f t="shared" si="1362"/>
        <v>0</v>
      </c>
      <c r="FE420" s="351">
        <f t="shared" si="1362"/>
        <v>0</v>
      </c>
      <c r="FG420" s="350"/>
      <c r="FH420" s="350"/>
      <c r="FI420" s="350"/>
      <c r="FJ420" s="350"/>
      <c r="FK420" s="350"/>
      <c r="FL420" s="350"/>
      <c r="FM420" s="350"/>
      <c r="FN420" s="350"/>
      <c r="FO420" s="350"/>
      <c r="FP420" s="350"/>
      <c r="FQ420" s="350"/>
      <c r="FR420" s="350"/>
      <c r="FS420" s="350"/>
      <c r="FT420" s="350"/>
      <c r="FU420" s="350"/>
      <c r="FV420" s="350"/>
      <c r="FX420" s="351">
        <f t="shared" si="1363"/>
        <v>0</v>
      </c>
      <c r="FY420" s="351">
        <f t="shared" si="1363"/>
        <v>0</v>
      </c>
      <c r="FZ420" s="351">
        <f t="shared" si="1363"/>
        <v>0</v>
      </c>
      <c r="GA420" s="351">
        <f t="shared" si="1363"/>
        <v>0</v>
      </c>
      <c r="GB420" s="351">
        <f t="shared" si="1363"/>
        <v>0</v>
      </c>
      <c r="GC420" s="351">
        <f t="shared" si="1363"/>
        <v>0</v>
      </c>
      <c r="GD420" s="351">
        <f t="shared" si="1363"/>
        <v>0</v>
      </c>
      <c r="GE420" s="351">
        <f t="shared" si="1363"/>
        <v>0</v>
      </c>
      <c r="GF420" s="351">
        <f t="shared" si="1363"/>
        <v>0</v>
      </c>
      <c r="GG420" s="351">
        <f t="shared" si="1363"/>
        <v>0</v>
      </c>
      <c r="GH420" s="351">
        <f t="shared" si="1363"/>
        <v>0</v>
      </c>
      <c r="GI420" s="351">
        <f t="shared" si="1363"/>
        <v>0</v>
      </c>
      <c r="GJ420" s="351">
        <f t="shared" si="1363"/>
        <v>0</v>
      </c>
      <c r="GK420" s="351">
        <f t="shared" si="1363"/>
        <v>0</v>
      </c>
      <c r="GL420" s="351">
        <f t="shared" si="1363"/>
        <v>0</v>
      </c>
      <c r="GM420" s="351">
        <f t="shared" si="1363"/>
        <v>0</v>
      </c>
      <c r="GO420" s="351" t="e">
        <f t="shared" ca="1" si="1364"/>
        <v>#REF!</v>
      </c>
      <c r="GP420" s="351" t="e">
        <f t="shared" ca="1" si="1364"/>
        <v>#REF!</v>
      </c>
      <c r="GQ420" s="351" t="e">
        <f t="shared" ca="1" si="1364"/>
        <v>#REF!</v>
      </c>
      <c r="GR420" s="351" t="e">
        <f t="shared" ca="1" si="1364"/>
        <v>#REF!</v>
      </c>
      <c r="GS420" s="351" t="e">
        <f t="shared" ca="1" si="1364"/>
        <v>#REF!</v>
      </c>
      <c r="GT420" s="351" t="e">
        <f t="shared" ca="1" si="1364"/>
        <v>#REF!</v>
      </c>
      <c r="GU420" s="351" t="e">
        <f t="shared" ca="1" si="1364"/>
        <v>#REF!</v>
      </c>
      <c r="GV420" s="351" t="e">
        <f t="shared" ca="1" si="1364"/>
        <v>#REF!</v>
      </c>
      <c r="GW420" s="351" t="e">
        <f t="shared" ca="1" si="1364"/>
        <v>#REF!</v>
      </c>
      <c r="GX420" s="351" t="e">
        <f t="shared" ca="1" si="1364"/>
        <v>#REF!</v>
      </c>
      <c r="GY420" s="351" t="e">
        <f t="shared" ca="1" si="1364"/>
        <v>#REF!</v>
      </c>
      <c r="GZ420" s="351" t="e">
        <f t="shared" ca="1" si="1364"/>
        <v>#REF!</v>
      </c>
      <c r="HA420" s="351" t="e">
        <f t="shared" ca="1" si="1364"/>
        <v>#REF!</v>
      </c>
      <c r="HB420" s="351" t="e">
        <f t="shared" ca="1" si="1364"/>
        <v>#REF!</v>
      </c>
      <c r="HC420" s="351" t="e">
        <f t="shared" ca="1" si="1364"/>
        <v>#REF!</v>
      </c>
      <c r="HD420" s="351" t="e">
        <f t="shared" ca="1" si="1364"/>
        <v>#REF!</v>
      </c>
      <c r="HF420" s="351" t="e">
        <f t="shared" ca="1" si="1365"/>
        <v>#REF!</v>
      </c>
      <c r="HG420" s="351" t="e">
        <f t="shared" ca="1" si="1365"/>
        <v>#REF!</v>
      </c>
      <c r="HH420" s="351" t="e">
        <f t="shared" ca="1" si="1365"/>
        <v>#REF!</v>
      </c>
      <c r="HI420" s="351" t="e">
        <f t="shared" ca="1" si="1365"/>
        <v>#REF!</v>
      </c>
      <c r="HJ420" s="351" t="e">
        <f t="shared" ca="1" si="1365"/>
        <v>#REF!</v>
      </c>
      <c r="HK420" s="351" t="e">
        <f t="shared" ca="1" si="1365"/>
        <v>#REF!</v>
      </c>
      <c r="HL420" s="351" t="e">
        <f t="shared" ca="1" si="1365"/>
        <v>#REF!</v>
      </c>
      <c r="HM420" s="351" t="e">
        <f t="shared" ca="1" si="1365"/>
        <v>#REF!</v>
      </c>
      <c r="HN420" s="351" t="e">
        <f t="shared" ca="1" si="1365"/>
        <v>#REF!</v>
      </c>
      <c r="HO420" s="351" t="e">
        <f t="shared" ca="1" si="1365"/>
        <v>#REF!</v>
      </c>
      <c r="HP420" s="351" t="e">
        <f t="shared" ca="1" si="1365"/>
        <v>#REF!</v>
      </c>
      <c r="HQ420" s="351" t="e">
        <f t="shared" ca="1" si="1365"/>
        <v>#REF!</v>
      </c>
      <c r="HR420" s="351" t="e">
        <f t="shared" ca="1" si="1365"/>
        <v>#REF!</v>
      </c>
      <c r="HS420" s="351" t="e">
        <f t="shared" ca="1" si="1365"/>
        <v>#REF!</v>
      </c>
      <c r="HT420" s="351" t="e">
        <f t="shared" ca="1" si="1365"/>
        <v>#REF!</v>
      </c>
      <c r="HU420" s="351" t="e">
        <f t="shared" ca="1" si="1365"/>
        <v>#REF!</v>
      </c>
      <c r="HW420" s="167" t="e">
        <f t="shared" ca="1" si="1366"/>
        <v>#REF!</v>
      </c>
      <c r="HX420" s="167">
        <f t="shared" si="1367"/>
        <v>0</v>
      </c>
      <c r="HY420" s="167" t="e">
        <f t="shared" ca="1" si="1368"/>
        <v>#REF!</v>
      </c>
      <c r="HZ420" s="219" t="e">
        <f t="shared" ca="1" si="1369"/>
        <v>#REF!</v>
      </c>
    </row>
    <row r="421" spans="1:234" s="346" customFormat="1">
      <c r="A421" s="356" t="s">
        <v>1085</v>
      </c>
      <c r="B421" s="355" t="str">
        <f>INDEX('Ref1'!R:R,MATCH(A421,'Ref1'!Q:Q,0))</f>
        <v>North East</v>
      </c>
      <c r="C421" s="347"/>
      <c r="D421" s="347"/>
      <c r="G421" s="353">
        <f t="shared" si="1352"/>
        <v>0</v>
      </c>
      <c r="H421" s="362">
        <f t="shared" si="1352"/>
        <v>0</v>
      </c>
      <c r="I421" s="351">
        <f t="shared" si="1352"/>
        <v>0</v>
      </c>
      <c r="J421" s="351">
        <f t="shared" si="1352"/>
        <v>0</v>
      </c>
      <c r="K421" s="351">
        <f t="shared" si="1352"/>
        <v>0</v>
      </c>
      <c r="L421" s="351">
        <f t="shared" si="1352"/>
        <v>0</v>
      </c>
      <c r="M421" s="351">
        <f t="shared" si="1352"/>
        <v>0</v>
      </c>
      <c r="N421" s="351">
        <f t="shared" si="1352"/>
        <v>0</v>
      </c>
      <c r="O421" s="351">
        <f t="shared" si="1352"/>
        <v>0</v>
      </c>
      <c r="P421" s="351">
        <f t="shared" si="1352"/>
        <v>0</v>
      </c>
      <c r="Q421" s="351">
        <f t="shared" si="1353"/>
        <v>0</v>
      </c>
      <c r="R421" s="351">
        <f t="shared" si="1353"/>
        <v>0</v>
      </c>
      <c r="S421" s="351">
        <f t="shared" si="1353"/>
        <v>0</v>
      </c>
      <c r="T421" s="351">
        <f t="shared" si="1353"/>
        <v>0</v>
      </c>
      <c r="U421" s="351">
        <f t="shared" si="1353"/>
        <v>0</v>
      </c>
      <c r="V421" s="351">
        <f t="shared" si="1353"/>
        <v>0</v>
      </c>
      <c r="W421" s="351">
        <f t="shared" si="1353"/>
        <v>0</v>
      </c>
      <c r="Y421" s="376" t="e">
        <f t="shared" ca="1" si="1354"/>
        <v>#REF!</v>
      </c>
      <c r="Z421" s="376" t="e">
        <f t="shared" ca="1" si="1354"/>
        <v>#REF!</v>
      </c>
      <c r="AA421" s="376" t="e">
        <f t="shared" ca="1" si="1354"/>
        <v>#REF!</v>
      </c>
      <c r="AB421" s="376" t="e">
        <f t="shared" ca="1" si="1354"/>
        <v>#REF!</v>
      </c>
      <c r="AC421" s="376" t="e">
        <f t="shared" ca="1" si="1354"/>
        <v>#REF!</v>
      </c>
      <c r="AD421" s="376" t="e">
        <f t="shared" ca="1" si="1354"/>
        <v>#REF!</v>
      </c>
      <c r="AE421" s="376" t="e">
        <f t="shared" ca="1" si="1354"/>
        <v>#REF!</v>
      </c>
      <c r="AF421" s="376" t="e">
        <f t="shared" ca="1" si="1354"/>
        <v>#REF!</v>
      </c>
      <c r="AG421" s="376" t="e">
        <f t="shared" ca="1" si="1354"/>
        <v>#REF!</v>
      </c>
      <c r="AH421" s="376" t="e">
        <f t="shared" ca="1" si="1354"/>
        <v>#REF!</v>
      </c>
      <c r="AI421" s="376" t="e">
        <f t="shared" ca="1" si="1354"/>
        <v>#REF!</v>
      </c>
      <c r="AJ421" s="376" t="e">
        <f t="shared" ca="1" si="1354"/>
        <v>#REF!</v>
      </c>
      <c r="AK421" s="376" t="e">
        <f t="shared" ca="1" si="1354"/>
        <v>#REF!</v>
      </c>
      <c r="AL421" s="376" t="e">
        <f t="shared" ca="1" si="1354"/>
        <v>#REF!</v>
      </c>
      <c r="AM421" s="376" t="e">
        <f t="shared" ca="1" si="1354"/>
        <v>#REF!</v>
      </c>
      <c r="AN421" s="376" t="e">
        <f t="shared" ca="1" si="1354"/>
        <v>#REF!</v>
      </c>
      <c r="AP421" s="351" t="e">
        <f t="shared" ca="1" si="1355"/>
        <v>#REF!</v>
      </c>
      <c r="AQ421" s="351" t="e">
        <f t="shared" ca="1" si="1355"/>
        <v>#REF!</v>
      </c>
      <c r="AR421" s="351" t="e">
        <f t="shared" ca="1" si="1355"/>
        <v>#REF!</v>
      </c>
      <c r="AS421" s="351" t="e">
        <f t="shared" ca="1" si="1355"/>
        <v>#REF!</v>
      </c>
      <c r="AT421" s="351" t="e">
        <f t="shared" ca="1" si="1355"/>
        <v>#REF!</v>
      </c>
      <c r="AU421" s="351" t="e">
        <f t="shared" ca="1" si="1355"/>
        <v>#REF!</v>
      </c>
      <c r="AV421" s="351" t="e">
        <f t="shared" ca="1" si="1355"/>
        <v>#REF!</v>
      </c>
      <c r="AW421" s="351" t="e">
        <f t="shared" ca="1" si="1355"/>
        <v>#REF!</v>
      </c>
      <c r="AX421" s="351" t="e">
        <f t="shared" ca="1" si="1355"/>
        <v>#REF!</v>
      </c>
      <c r="AY421" s="351" t="e">
        <f t="shared" ca="1" si="1355"/>
        <v>#REF!</v>
      </c>
      <c r="AZ421" s="351" t="e">
        <f t="shared" ca="1" si="1355"/>
        <v>#REF!</v>
      </c>
      <c r="BA421" s="351" t="e">
        <f t="shared" ca="1" si="1355"/>
        <v>#REF!</v>
      </c>
      <c r="BB421" s="351" t="e">
        <f t="shared" ca="1" si="1355"/>
        <v>#REF!</v>
      </c>
      <c r="BC421" s="351" t="e">
        <f t="shared" ca="1" si="1355"/>
        <v>#REF!</v>
      </c>
      <c r="BD421" s="351" t="e">
        <f t="shared" ca="1" si="1355"/>
        <v>#REF!</v>
      </c>
      <c r="BE421" s="351" t="e">
        <f t="shared" ca="1" si="1355"/>
        <v>#REF!</v>
      </c>
      <c r="BG421" s="376">
        <f t="shared" si="1356"/>
        <v>5.8825041469723234E-2</v>
      </c>
      <c r="BI421" s="351">
        <f t="shared" si="1357"/>
        <v>0</v>
      </c>
      <c r="BJ421" s="351">
        <f t="shared" si="1357"/>
        <v>0</v>
      </c>
      <c r="BK421" s="351">
        <f t="shared" si="1357"/>
        <v>0</v>
      </c>
      <c r="BL421" s="351">
        <f t="shared" si="1357"/>
        <v>0</v>
      </c>
      <c r="BM421" s="351">
        <f t="shared" si="1357"/>
        <v>0</v>
      </c>
      <c r="BN421" s="351">
        <f t="shared" si="1357"/>
        <v>0</v>
      </c>
      <c r="BO421" s="351">
        <f t="shared" si="1357"/>
        <v>0</v>
      </c>
      <c r="BP421" s="351">
        <f t="shared" si="1357"/>
        <v>0</v>
      </c>
      <c r="BQ421" s="351">
        <f t="shared" si="1357"/>
        <v>0</v>
      </c>
      <c r="BR421" s="351">
        <f t="shared" si="1357"/>
        <v>0</v>
      </c>
      <c r="BS421" s="351">
        <f t="shared" si="1357"/>
        <v>0</v>
      </c>
      <c r="BT421" s="351">
        <f t="shared" si="1357"/>
        <v>0</v>
      </c>
      <c r="BU421" s="351">
        <f t="shared" si="1357"/>
        <v>0</v>
      </c>
      <c r="BV421" s="351">
        <f t="shared" si="1357"/>
        <v>0</v>
      </c>
      <c r="BW421" s="351">
        <f t="shared" si="1357"/>
        <v>0</v>
      </c>
      <c r="BX421" s="351">
        <f t="shared" si="1357"/>
        <v>0</v>
      </c>
      <c r="BZ421" s="351" t="e">
        <f t="shared" ca="1" si="1358"/>
        <v>#REF!</v>
      </c>
      <c r="CA421" s="351" t="e">
        <f t="shared" ca="1" si="1358"/>
        <v>#REF!</v>
      </c>
      <c r="CB421" s="351" t="e">
        <f t="shared" ca="1" si="1358"/>
        <v>#REF!</v>
      </c>
      <c r="CC421" s="351" t="e">
        <f t="shared" ca="1" si="1358"/>
        <v>#REF!</v>
      </c>
      <c r="CD421" s="351" t="e">
        <f t="shared" ca="1" si="1358"/>
        <v>#REF!</v>
      </c>
      <c r="CE421" s="351" t="e">
        <f t="shared" ca="1" si="1358"/>
        <v>#REF!</v>
      </c>
      <c r="CF421" s="351" t="e">
        <f t="shared" ca="1" si="1358"/>
        <v>#REF!</v>
      </c>
      <c r="CG421" s="351" t="e">
        <f t="shared" ca="1" si="1358"/>
        <v>#REF!</v>
      </c>
      <c r="CH421" s="351" t="e">
        <f t="shared" ca="1" si="1358"/>
        <v>#REF!</v>
      </c>
      <c r="CI421" s="351" t="e">
        <f t="shared" ca="1" si="1358"/>
        <v>#REF!</v>
      </c>
      <c r="CJ421" s="351" t="e">
        <f t="shared" ca="1" si="1358"/>
        <v>#REF!</v>
      </c>
      <c r="CK421" s="351" t="e">
        <f t="shared" ca="1" si="1358"/>
        <v>#REF!</v>
      </c>
      <c r="CL421" s="351" t="e">
        <f t="shared" ca="1" si="1358"/>
        <v>#REF!</v>
      </c>
      <c r="CM421" s="351" t="e">
        <f t="shared" ca="1" si="1358"/>
        <v>#REF!</v>
      </c>
      <c r="CN421" s="351" t="e">
        <f t="shared" ca="1" si="1358"/>
        <v>#REF!</v>
      </c>
      <c r="CO421" s="351" t="e">
        <f t="shared" ca="1" si="1358"/>
        <v>#REF!</v>
      </c>
      <c r="CQ421" s="351" t="e">
        <f t="shared" ca="1" si="1359"/>
        <v>#REF!</v>
      </c>
      <c r="CR421" s="351" t="e">
        <f t="shared" ca="1" si="1359"/>
        <v>#REF!</v>
      </c>
      <c r="CS421" s="351" t="e">
        <f t="shared" ca="1" si="1359"/>
        <v>#REF!</v>
      </c>
      <c r="CT421" s="351" t="e">
        <f t="shared" ca="1" si="1359"/>
        <v>#REF!</v>
      </c>
      <c r="CU421" s="351" t="e">
        <f t="shared" ca="1" si="1359"/>
        <v>#REF!</v>
      </c>
      <c r="CV421" s="351" t="e">
        <f t="shared" ca="1" si="1359"/>
        <v>#REF!</v>
      </c>
      <c r="CW421" s="351" t="e">
        <f t="shared" ca="1" si="1359"/>
        <v>#REF!</v>
      </c>
      <c r="CX421" s="351" t="e">
        <f t="shared" ca="1" si="1359"/>
        <v>#REF!</v>
      </c>
      <c r="CY421" s="351" t="e">
        <f t="shared" ca="1" si="1359"/>
        <v>#REF!</v>
      </c>
      <c r="CZ421" s="351" t="e">
        <f t="shared" ca="1" si="1359"/>
        <v>#REF!</v>
      </c>
      <c r="DA421" s="351" t="e">
        <f t="shared" ca="1" si="1359"/>
        <v>#REF!</v>
      </c>
      <c r="DB421" s="351" t="e">
        <f t="shared" ca="1" si="1359"/>
        <v>#REF!</v>
      </c>
      <c r="DC421" s="351" t="e">
        <f t="shared" ca="1" si="1359"/>
        <v>#REF!</v>
      </c>
      <c r="DD421" s="351" t="e">
        <f t="shared" ca="1" si="1359"/>
        <v>#REF!</v>
      </c>
      <c r="DE421" s="351" t="e">
        <f t="shared" ca="1" si="1359"/>
        <v>#REF!</v>
      </c>
      <c r="DF421" s="351" t="e">
        <f t="shared" ca="1" si="1359"/>
        <v>#REF!</v>
      </c>
      <c r="DH421" s="351">
        <f t="shared" si="1360"/>
        <v>0</v>
      </c>
      <c r="DI421" s="351">
        <f t="shared" si="1360"/>
        <v>0</v>
      </c>
      <c r="DJ421" s="351">
        <f t="shared" si="1360"/>
        <v>0</v>
      </c>
      <c r="DK421" s="351">
        <f t="shared" si="1360"/>
        <v>0</v>
      </c>
      <c r="DL421" s="351">
        <f t="shared" si="1360"/>
        <v>0</v>
      </c>
      <c r="DM421" s="351">
        <f t="shared" si="1360"/>
        <v>0</v>
      </c>
      <c r="DN421" s="351">
        <f t="shared" si="1360"/>
        <v>0</v>
      </c>
      <c r="DO421" s="351">
        <f t="shared" si="1360"/>
        <v>0</v>
      </c>
      <c r="DP421" s="351">
        <f t="shared" si="1360"/>
        <v>0</v>
      </c>
      <c r="DQ421" s="351">
        <f t="shared" si="1360"/>
        <v>0</v>
      </c>
      <c r="DR421" s="351">
        <f t="shared" si="1360"/>
        <v>0</v>
      </c>
      <c r="DS421" s="351">
        <f t="shared" si="1360"/>
        <v>0</v>
      </c>
      <c r="DT421" s="351">
        <f t="shared" si="1360"/>
        <v>0</v>
      </c>
      <c r="DU421" s="351">
        <f t="shared" si="1360"/>
        <v>0</v>
      </c>
      <c r="DV421" s="351">
        <f t="shared" si="1360"/>
        <v>0</v>
      </c>
      <c r="DW421" s="351">
        <f t="shared" si="1360"/>
        <v>0</v>
      </c>
      <c r="DY421" s="351" t="e">
        <f t="shared" ca="1" si="1361"/>
        <v>#REF!</v>
      </c>
      <c r="DZ421" s="351" t="e">
        <f t="shared" ca="1" si="1361"/>
        <v>#REF!</v>
      </c>
      <c r="EA421" s="351" t="e">
        <f t="shared" ca="1" si="1361"/>
        <v>#REF!</v>
      </c>
      <c r="EB421" s="351" t="e">
        <f t="shared" ca="1" si="1361"/>
        <v>#REF!</v>
      </c>
      <c r="EC421" s="351" t="e">
        <f t="shared" ca="1" si="1361"/>
        <v>#REF!</v>
      </c>
      <c r="ED421" s="351" t="e">
        <f t="shared" ca="1" si="1361"/>
        <v>#REF!</v>
      </c>
      <c r="EE421" s="351" t="e">
        <f t="shared" ca="1" si="1361"/>
        <v>#REF!</v>
      </c>
      <c r="EF421" s="351" t="e">
        <f t="shared" ca="1" si="1361"/>
        <v>#REF!</v>
      </c>
      <c r="EG421" s="351" t="e">
        <f t="shared" ca="1" si="1361"/>
        <v>#REF!</v>
      </c>
      <c r="EH421" s="351" t="e">
        <f t="shared" ca="1" si="1361"/>
        <v>#REF!</v>
      </c>
      <c r="EI421" s="351" t="e">
        <f t="shared" ca="1" si="1361"/>
        <v>#REF!</v>
      </c>
      <c r="EJ421" s="351" t="e">
        <f t="shared" ca="1" si="1361"/>
        <v>#REF!</v>
      </c>
      <c r="EK421" s="351" t="e">
        <f t="shared" ca="1" si="1361"/>
        <v>#REF!</v>
      </c>
      <c r="EL421" s="351" t="e">
        <f t="shared" ca="1" si="1361"/>
        <v>#REF!</v>
      </c>
      <c r="EM421" s="351" t="e">
        <f t="shared" ca="1" si="1361"/>
        <v>#REF!</v>
      </c>
      <c r="EN421" s="351" t="e">
        <f t="shared" ca="1" si="1361"/>
        <v>#REF!</v>
      </c>
      <c r="EP421" s="351">
        <f t="shared" si="1362"/>
        <v>0</v>
      </c>
      <c r="EQ421" s="351">
        <f t="shared" si="1362"/>
        <v>0</v>
      </c>
      <c r="ER421" s="351">
        <f t="shared" si="1362"/>
        <v>0</v>
      </c>
      <c r="ES421" s="351">
        <f t="shared" si="1362"/>
        <v>0</v>
      </c>
      <c r="ET421" s="351">
        <f t="shared" si="1362"/>
        <v>0</v>
      </c>
      <c r="EU421" s="351">
        <f t="shared" si="1362"/>
        <v>0</v>
      </c>
      <c r="EV421" s="351">
        <f t="shared" si="1362"/>
        <v>0</v>
      </c>
      <c r="EW421" s="351">
        <f t="shared" si="1362"/>
        <v>0</v>
      </c>
      <c r="EX421" s="351">
        <f t="shared" si="1362"/>
        <v>0</v>
      </c>
      <c r="EY421" s="351">
        <f t="shared" si="1362"/>
        <v>0</v>
      </c>
      <c r="EZ421" s="351">
        <f t="shared" si="1362"/>
        <v>0</v>
      </c>
      <c r="FA421" s="351">
        <f t="shared" si="1362"/>
        <v>0</v>
      </c>
      <c r="FB421" s="351">
        <f t="shared" si="1362"/>
        <v>0</v>
      </c>
      <c r="FC421" s="351">
        <f t="shared" si="1362"/>
        <v>0</v>
      </c>
      <c r="FD421" s="351">
        <f t="shared" si="1362"/>
        <v>0</v>
      </c>
      <c r="FE421" s="351">
        <f t="shared" si="1362"/>
        <v>0</v>
      </c>
      <c r="FG421" s="350"/>
      <c r="FH421" s="350"/>
      <c r="FI421" s="350"/>
      <c r="FJ421" s="350"/>
      <c r="FK421" s="350"/>
      <c r="FL421" s="350"/>
      <c r="FM421" s="350"/>
      <c r="FN421" s="350"/>
      <c r="FO421" s="350"/>
      <c r="FP421" s="350"/>
      <c r="FQ421" s="350"/>
      <c r="FR421" s="350"/>
      <c r="FS421" s="350"/>
      <c r="FT421" s="350"/>
      <c r="FU421" s="350"/>
      <c r="FV421" s="350"/>
      <c r="FX421" s="351">
        <f t="shared" si="1363"/>
        <v>0</v>
      </c>
      <c r="FY421" s="351">
        <f t="shared" si="1363"/>
        <v>0</v>
      </c>
      <c r="FZ421" s="351">
        <f t="shared" si="1363"/>
        <v>0</v>
      </c>
      <c r="GA421" s="351">
        <f t="shared" si="1363"/>
        <v>0</v>
      </c>
      <c r="GB421" s="351">
        <f t="shared" si="1363"/>
        <v>0</v>
      </c>
      <c r="GC421" s="351">
        <f t="shared" si="1363"/>
        <v>0</v>
      </c>
      <c r="GD421" s="351">
        <f t="shared" si="1363"/>
        <v>0</v>
      </c>
      <c r="GE421" s="351">
        <f t="shared" si="1363"/>
        <v>0</v>
      </c>
      <c r="GF421" s="351">
        <f t="shared" si="1363"/>
        <v>0</v>
      </c>
      <c r="GG421" s="351">
        <f t="shared" si="1363"/>
        <v>0</v>
      </c>
      <c r="GH421" s="351">
        <f t="shared" si="1363"/>
        <v>0</v>
      </c>
      <c r="GI421" s="351">
        <f t="shared" si="1363"/>
        <v>0</v>
      </c>
      <c r="GJ421" s="351">
        <f t="shared" si="1363"/>
        <v>0</v>
      </c>
      <c r="GK421" s="351">
        <f t="shared" si="1363"/>
        <v>0</v>
      </c>
      <c r="GL421" s="351">
        <f t="shared" si="1363"/>
        <v>0</v>
      </c>
      <c r="GM421" s="351">
        <f t="shared" si="1363"/>
        <v>0</v>
      </c>
      <c r="GO421" s="351" t="e">
        <f t="shared" ca="1" si="1364"/>
        <v>#REF!</v>
      </c>
      <c r="GP421" s="351" t="e">
        <f t="shared" ca="1" si="1364"/>
        <v>#REF!</v>
      </c>
      <c r="GQ421" s="351" t="e">
        <f t="shared" ca="1" si="1364"/>
        <v>#REF!</v>
      </c>
      <c r="GR421" s="351" t="e">
        <f t="shared" ca="1" si="1364"/>
        <v>#REF!</v>
      </c>
      <c r="GS421" s="351" t="e">
        <f t="shared" ca="1" si="1364"/>
        <v>#REF!</v>
      </c>
      <c r="GT421" s="351" t="e">
        <f t="shared" ca="1" si="1364"/>
        <v>#REF!</v>
      </c>
      <c r="GU421" s="351" t="e">
        <f t="shared" ca="1" si="1364"/>
        <v>#REF!</v>
      </c>
      <c r="GV421" s="351" t="e">
        <f t="shared" ca="1" si="1364"/>
        <v>#REF!</v>
      </c>
      <c r="GW421" s="351" t="e">
        <f t="shared" ca="1" si="1364"/>
        <v>#REF!</v>
      </c>
      <c r="GX421" s="351" t="e">
        <f t="shared" ca="1" si="1364"/>
        <v>#REF!</v>
      </c>
      <c r="GY421" s="351" t="e">
        <f t="shared" ca="1" si="1364"/>
        <v>#REF!</v>
      </c>
      <c r="GZ421" s="351" t="e">
        <f t="shared" ca="1" si="1364"/>
        <v>#REF!</v>
      </c>
      <c r="HA421" s="351" t="e">
        <f t="shared" ca="1" si="1364"/>
        <v>#REF!</v>
      </c>
      <c r="HB421" s="351" t="e">
        <f t="shared" ca="1" si="1364"/>
        <v>#REF!</v>
      </c>
      <c r="HC421" s="351" t="e">
        <f t="shared" ca="1" si="1364"/>
        <v>#REF!</v>
      </c>
      <c r="HD421" s="351" t="e">
        <f t="shared" ca="1" si="1364"/>
        <v>#REF!</v>
      </c>
      <c r="HF421" s="351" t="e">
        <f t="shared" ca="1" si="1365"/>
        <v>#REF!</v>
      </c>
      <c r="HG421" s="351" t="e">
        <f t="shared" ca="1" si="1365"/>
        <v>#REF!</v>
      </c>
      <c r="HH421" s="351" t="e">
        <f t="shared" ca="1" si="1365"/>
        <v>#REF!</v>
      </c>
      <c r="HI421" s="351" t="e">
        <f t="shared" ca="1" si="1365"/>
        <v>#REF!</v>
      </c>
      <c r="HJ421" s="351" t="e">
        <f t="shared" ca="1" si="1365"/>
        <v>#REF!</v>
      </c>
      <c r="HK421" s="351" t="e">
        <f t="shared" ca="1" si="1365"/>
        <v>#REF!</v>
      </c>
      <c r="HL421" s="351" t="e">
        <f t="shared" ca="1" si="1365"/>
        <v>#REF!</v>
      </c>
      <c r="HM421" s="351" t="e">
        <f t="shared" ca="1" si="1365"/>
        <v>#REF!</v>
      </c>
      <c r="HN421" s="351" t="e">
        <f t="shared" ca="1" si="1365"/>
        <v>#REF!</v>
      </c>
      <c r="HO421" s="351" t="e">
        <f t="shared" ca="1" si="1365"/>
        <v>#REF!</v>
      </c>
      <c r="HP421" s="351" t="e">
        <f t="shared" ca="1" si="1365"/>
        <v>#REF!</v>
      </c>
      <c r="HQ421" s="351" t="e">
        <f t="shared" ca="1" si="1365"/>
        <v>#REF!</v>
      </c>
      <c r="HR421" s="351" t="e">
        <f t="shared" ca="1" si="1365"/>
        <v>#REF!</v>
      </c>
      <c r="HS421" s="351" t="e">
        <f t="shared" ca="1" si="1365"/>
        <v>#REF!</v>
      </c>
      <c r="HT421" s="351" t="e">
        <f t="shared" ca="1" si="1365"/>
        <v>#REF!</v>
      </c>
      <c r="HU421" s="351" t="e">
        <f t="shared" ca="1" si="1365"/>
        <v>#REF!</v>
      </c>
      <c r="HW421" s="167" t="e">
        <f t="shared" ca="1" si="1366"/>
        <v>#REF!</v>
      </c>
      <c r="HX421" s="167">
        <f t="shared" si="1367"/>
        <v>0</v>
      </c>
      <c r="HY421" s="167" t="e">
        <f t="shared" ca="1" si="1368"/>
        <v>#REF!</v>
      </c>
      <c r="HZ421" s="219" t="e">
        <f t="shared" ca="1" si="1369"/>
        <v>#REF!</v>
      </c>
    </row>
    <row r="422" spans="1:234" s="346" customFormat="1">
      <c r="A422" s="356" t="s">
        <v>1078</v>
      </c>
      <c r="B422" s="355" t="str">
        <f>INDEX('Ref1'!R:R,MATCH(A422,'Ref1'!Q:Q,0))</f>
        <v>North West</v>
      </c>
      <c r="C422" s="347"/>
      <c r="D422" s="347"/>
      <c r="G422" s="353">
        <f t="shared" si="1352"/>
        <v>0</v>
      </c>
      <c r="H422" s="362">
        <f t="shared" si="1352"/>
        <v>0</v>
      </c>
      <c r="I422" s="351">
        <f t="shared" si="1352"/>
        <v>0</v>
      </c>
      <c r="J422" s="351">
        <f t="shared" si="1352"/>
        <v>0</v>
      </c>
      <c r="K422" s="351">
        <f t="shared" si="1352"/>
        <v>0</v>
      </c>
      <c r="L422" s="351">
        <f t="shared" si="1352"/>
        <v>0</v>
      </c>
      <c r="M422" s="351">
        <f t="shared" si="1352"/>
        <v>0</v>
      </c>
      <c r="N422" s="351">
        <f t="shared" si="1352"/>
        <v>0</v>
      </c>
      <c r="O422" s="351">
        <f t="shared" si="1352"/>
        <v>0</v>
      </c>
      <c r="P422" s="351">
        <f t="shared" si="1352"/>
        <v>0</v>
      </c>
      <c r="Q422" s="351">
        <f t="shared" si="1353"/>
        <v>0</v>
      </c>
      <c r="R422" s="351">
        <f t="shared" si="1353"/>
        <v>0</v>
      </c>
      <c r="S422" s="351">
        <f t="shared" si="1353"/>
        <v>0</v>
      </c>
      <c r="T422" s="351">
        <f t="shared" si="1353"/>
        <v>0</v>
      </c>
      <c r="U422" s="351">
        <f t="shared" si="1353"/>
        <v>0</v>
      </c>
      <c r="V422" s="351">
        <f t="shared" si="1353"/>
        <v>0</v>
      </c>
      <c r="W422" s="351">
        <f t="shared" si="1353"/>
        <v>0</v>
      </c>
      <c r="Y422" s="376" t="e">
        <f t="shared" ca="1" si="1354"/>
        <v>#REF!</v>
      </c>
      <c r="Z422" s="376" t="e">
        <f t="shared" ca="1" si="1354"/>
        <v>#REF!</v>
      </c>
      <c r="AA422" s="376" t="e">
        <f t="shared" ca="1" si="1354"/>
        <v>#REF!</v>
      </c>
      <c r="AB422" s="376" t="e">
        <f t="shared" ca="1" si="1354"/>
        <v>#REF!</v>
      </c>
      <c r="AC422" s="376" t="e">
        <f t="shared" ca="1" si="1354"/>
        <v>#REF!</v>
      </c>
      <c r="AD422" s="376" t="e">
        <f t="shared" ca="1" si="1354"/>
        <v>#REF!</v>
      </c>
      <c r="AE422" s="376" t="e">
        <f t="shared" ca="1" si="1354"/>
        <v>#REF!</v>
      </c>
      <c r="AF422" s="376" t="e">
        <f t="shared" ca="1" si="1354"/>
        <v>#REF!</v>
      </c>
      <c r="AG422" s="376" t="e">
        <f t="shared" ca="1" si="1354"/>
        <v>#REF!</v>
      </c>
      <c r="AH422" s="376" t="e">
        <f t="shared" ca="1" si="1354"/>
        <v>#REF!</v>
      </c>
      <c r="AI422" s="376" t="e">
        <f t="shared" ca="1" si="1354"/>
        <v>#REF!</v>
      </c>
      <c r="AJ422" s="376" t="e">
        <f t="shared" ca="1" si="1354"/>
        <v>#REF!</v>
      </c>
      <c r="AK422" s="376" t="e">
        <f t="shared" ca="1" si="1354"/>
        <v>#REF!</v>
      </c>
      <c r="AL422" s="376" t="e">
        <f t="shared" ca="1" si="1354"/>
        <v>#REF!</v>
      </c>
      <c r="AM422" s="376" t="e">
        <f t="shared" ca="1" si="1354"/>
        <v>#REF!</v>
      </c>
      <c r="AN422" s="376" t="e">
        <f t="shared" ca="1" si="1354"/>
        <v>#REF!</v>
      </c>
      <c r="AP422" s="351" t="e">
        <f t="shared" ca="1" si="1355"/>
        <v>#REF!</v>
      </c>
      <c r="AQ422" s="351" t="e">
        <f t="shared" ca="1" si="1355"/>
        <v>#REF!</v>
      </c>
      <c r="AR422" s="351" t="e">
        <f t="shared" ca="1" si="1355"/>
        <v>#REF!</v>
      </c>
      <c r="AS422" s="351" t="e">
        <f t="shared" ca="1" si="1355"/>
        <v>#REF!</v>
      </c>
      <c r="AT422" s="351" t="e">
        <f t="shared" ca="1" si="1355"/>
        <v>#REF!</v>
      </c>
      <c r="AU422" s="351" t="e">
        <f t="shared" ca="1" si="1355"/>
        <v>#REF!</v>
      </c>
      <c r="AV422" s="351" t="e">
        <f t="shared" ca="1" si="1355"/>
        <v>#REF!</v>
      </c>
      <c r="AW422" s="351" t="e">
        <f t="shared" ca="1" si="1355"/>
        <v>#REF!</v>
      </c>
      <c r="AX422" s="351" t="e">
        <f t="shared" ca="1" si="1355"/>
        <v>#REF!</v>
      </c>
      <c r="AY422" s="351" t="e">
        <f t="shared" ca="1" si="1355"/>
        <v>#REF!</v>
      </c>
      <c r="AZ422" s="351" t="e">
        <f t="shared" ca="1" si="1355"/>
        <v>#REF!</v>
      </c>
      <c r="BA422" s="351" t="e">
        <f t="shared" ca="1" si="1355"/>
        <v>#REF!</v>
      </c>
      <c r="BB422" s="351" t="e">
        <f t="shared" ca="1" si="1355"/>
        <v>#REF!</v>
      </c>
      <c r="BC422" s="351" t="e">
        <f t="shared" ca="1" si="1355"/>
        <v>#REF!</v>
      </c>
      <c r="BD422" s="351" t="e">
        <f t="shared" ca="1" si="1355"/>
        <v>#REF!</v>
      </c>
      <c r="BE422" s="351" t="e">
        <f t="shared" ca="1" si="1355"/>
        <v>#REF!</v>
      </c>
      <c r="BG422" s="376">
        <f t="shared" si="1356"/>
        <v>0.14375353413255959</v>
      </c>
      <c r="BI422" s="351">
        <f t="shared" si="1357"/>
        <v>0</v>
      </c>
      <c r="BJ422" s="351">
        <f t="shared" si="1357"/>
        <v>0</v>
      </c>
      <c r="BK422" s="351">
        <f t="shared" si="1357"/>
        <v>0</v>
      </c>
      <c r="BL422" s="351">
        <f t="shared" si="1357"/>
        <v>0</v>
      </c>
      <c r="BM422" s="351">
        <f t="shared" si="1357"/>
        <v>0</v>
      </c>
      <c r="BN422" s="351">
        <f t="shared" si="1357"/>
        <v>0</v>
      </c>
      <c r="BO422" s="351">
        <f t="shared" si="1357"/>
        <v>0</v>
      </c>
      <c r="BP422" s="351">
        <f t="shared" si="1357"/>
        <v>0</v>
      </c>
      <c r="BQ422" s="351">
        <f t="shared" si="1357"/>
        <v>0</v>
      </c>
      <c r="BR422" s="351">
        <f t="shared" si="1357"/>
        <v>0</v>
      </c>
      <c r="BS422" s="351">
        <f t="shared" si="1357"/>
        <v>0</v>
      </c>
      <c r="BT422" s="351">
        <f t="shared" si="1357"/>
        <v>0</v>
      </c>
      <c r="BU422" s="351">
        <f t="shared" si="1357"/>
        <v>0</v>
      </c>
      <c r="BV422" s="351">
        <f t="shared" si="1357"/>
        <v>0</v>
      </c>
      <c r="BW422" s="351">
        <f t="shared" si="1357"/>
        <v>0</v>
      </c>
      <c r="BX422" s="351">
        <f t="shared" si="1357"/>
        <v>0</v>
      </c>
      <c r="BZ422" s="351" t="e">
        <f t="shared" ca="1" si="1358"/>
        <v>#REF!</v>
      </c>
      <c r="CA422" s="351" t="e">
        <f t="shared" ca="1" si="1358"/>
        <v>#REF!</v>
      </c>
      <c r="CB422" s="351" t="e">
        <f t="shared" ca="1" si="1358"/>
        <v>#REF!</v>
      </c>
      <c r="CC422" s="351" t="e">
        <f t="shared" ca="1" si="1358"/>
        <v>#REF!</v>
      </c>
      <c r="CD422" s="351" t="e">
        <f t="shared" ca="1" si="1358"/>
        <v>#REF!</v>
      </c>
      <c r="CE422" s="351" t="e">
        <f t="shared" ca="1" si="1358"/>
        <v>#REF!</v>
      </c>
      <c r="CF422" s="351" t="e">
        <f t="shared" ca="1" si="1358"/>
        <v>#REF!</v>
      </c>
      <c r="CG422" s="351" t="e">
        <f t="shared" ca="1" si="1358"/>
        <v>#REF!</v>
      </c>
      <c r="CH422" s="351" t="e">
        <f t="shared" ca="1" si="1358"/>
        <v>#REF!</v>
      </c>
      <c r="CI422" s="351" t="e">
        <f t="shared" ca="1" si="1358"/>
        <v>#REF!</v>
      </c>
      <c r="CJ422" s="351" t="e">
        <f t="shared" ca="1" si="1358"/>
        <v>#REF!</v>
      </c>
      <c r="CK422" s="351" t="e">
        <f t="shared" ca="1" si="1358"/>
        <v>#REF!</v>
      </c>
      <c r="CL422" s="351" t="e">
        <f t="shared" ca="1" si="1358"/>
        <v>#REF!</v>
      </c>
      <c r="CM422" s="351" t="e">
        <f t="shared" ca="1" si="1358"/>
        <v>#REF!</v>
      </c>
      <c r="CN422" s="351" t="e">
        <f t="shared" ca="1" si="1358"/>
        <v>#REF!</v>
      </c>
      <c r="CO422" s="351" t="e">
        <f t="shared" ca="1" si="1358"/>
        <v>#REF!</v>
      </c>
      <c r="CQ422" s="351" t="e">
        <f t="shared" ca="1" si="1359"/>
        <v>#REF!</v>
      </c>
      <c r="CR422" s="351" t="e">
        <f t="shared" ca="1" si="1359"/>
        <v>#REF!</v>
      </c>
      <c r="CS422" s="351" t="e">
        <f t="shared" ca="1" si="1359"/>
        <v>#REF!</v>
      </c>
      <c r="CT422" s="351" t="e">
        <f t="shared" ca="1" si="1359"/>
        <v>#REF!</v>
      </c>
      <c r="CU422" s="351" t="e">
        <f t="shared" ca="1" si="1359"/>
        <v>#REF!</v>
      </c>
      <c r="CV422" s="351" t="e">
        <f t="shared" ca="1" si="1359"/>
        <v>#REF!</v>
      </c>
      <c r="CW422" s="351" t="e">
        <f t="shared" ca="1" si="1359"/>
        <v>#REF!</v>
      </c>
      <c r="CX422" s="351" t="e">
        <f t="shared" ca="1" si="1359"/>
        <v>#REF!</v>
      </c>
      <c r="CY422" s="351" t="e">
        <f t="shared" ca="1" si="1359"/>
        <v>#REF!</v>
      </c>
      <c r="CZ422" s="351" t="e">
        <f t="shared" ca="1" si="1359"/>
        <v>#REF!</v>
      </c>
      <c r="DA422" s="351" t="e">
        <f t="shared" ca="1" si="1359"/>
        <v>#REF!</v>
      </c>
      <c r="DB422" s="351" t="e">
        <f t="shared" ca="1" si="1359"/>
        <v>#REF!</v>
      </c>
      <c r="DC422" s="351" t="e">
        <f t="shared" ca="1" si="1359"/>
        <v>#REF!</v>
      </c>
      <c r="DD422" s="351" t="e">
        <f t="shared" ca="1" si="1359"/>
        <v>#REF!</v>
      </c>
      <c r="DE422" s="351" t="e">
        <f t="shared" ca="1" si="1359"/>
        <v>#REF!</v>
      </c>
      <c r="DF422" s="351" t="e">
        <f t="shared" ca="1" si="1359"/>
        <v>#REF!</v>
      </c>
      <c r="DH422" s="351">
        <f t="shared" si="1360"/>
        <v>0</v>
      </c>
      <c r="DI422" s="351">
        <f t="shared" si="1360"/>
        <v>0</v>
      </c>
      <c r="DJ422" s="351">
        <f t="shared" si="1360"/>
        <v>0</v>
      </c>
      <c r="DK422" s="351">
        <f t="shared" si="1360"/>
        <v>0</v>
      </c>
      <c r="DL422" s="351">
        <f t="shared" si="1360"/>
        <v>0</v>
      </c>
      <c r="DM422" s="351">
        <f t="shared" si="1360"/>
        <v>0</v>
      </c>
      <c r="DN422" s="351">
        <f t="shared" si="1360"/>
        <v>0</v>
      </c>
      <c r="DO422" s="351">
        <f t="shared" si="1360"/>
        <v>0</v>
      </c>
      <c r="DP422" s="351">
        <f t="shared" si="1360"/>
        <v>0</v>
      </c>
      <c r="DQ422" s="351">
        <f t="shared" si="1360"/>
        <v>0</v>
      </c>
      <c r="DR422" s="351">
        <f t="shared" si="1360"/>
        <v>0</v>
      </c>
      <c r="DS422" s="351">
        <f t="shared" si="1360"/>
        <v>0</v>
      </c>
      <c r="DT422" s="351">
        <f t="shared" si="1360"/>
        <v>0</v>
      </c>
      <c r="DU422" s="351">
        <f t="shared" si="1360"/>
        <v>0</v>
      </c>
      <c r="DV422" s="351">
        <f t="shared" si="1360"/>
        <v>0</v>
      </c>
      <c r="DW422" s="351">
        <f t="shared" si="1360"/>
        <v>0</v>
      </c>
      <c r="DY422" s="351" t="e">
        <f t="shared" ca="1" si="1361"/>
        <v>#REF!</v>
      </c>
      <c r="DZ422" s="351" t="e">
        <f t="shared" ca="1" si="1361"/>
        <v>#REF!</v>
      </c>
      <c r="EA422" s="351" t="e">
        <f t="shared" ca="1" si="1361"/>
        <v>#REF!</v>
      </c>
      <c r="EB422" s="351" t="e">
        <f t="shared" ca="1" si="1361"/>
        <v>#REF!</v>
      </c>
      <c r="EC422" s="351" t="e">
        <f t="shared" ca="1" si="1361"/>
        <v>#REF!</v>
      </c>
      <c r="ED422" s="351" t="e">
        <f t="shared" ca="1" si="1361"/>
        <v>#REF!</v>
      </c>
      <c r="EE422" s="351" t="e">
        <f t="shared" ca="1" si="1361"/>
        <v>#REF!</v>
      </c>
      <c r="EF422" s="351" t="e">
        <f t="shared" ca="1" si="1361"/>
        <v>#REF!</v>
      </c>
      <c r="EG422" s="351" t="e">
        <f t="shared" ca="1" si="1361"/>
        <v>#REF!</v>
      </c>
      <c r="EH422" s="351" t="e">
        <f t="shared" ca="1" si="1361"/>
        <v>#REF!</v>
      </c>
      <c r="EI422" s="351" t="e">
        <f t="shared" ca="1" si="1361"/>
        <v>#REF!</v>
      </c>
      <c r="EJ422" s="351" t="e">
        <f t="shared" ca="1" si="1361"/>
        <v>#REF!</v>
      </c>
      <c r="EK422" s="351" t="e">
        <f t="shared" ca="1" si="1361"/>
        <v>#REF!</v>
      </c>
      <c r="EL422" s="351" t="e">
        <f t="shared" ca="1" si="1361"/>
        <v>#REF!</v>
      </c>
      <c r="EM422" s="351" t="e">
        <f t="shared" ca="1" si="1361"/>
        <v>#REF!</v>
      </c>
      <c r="EN422" s="351" t="e">
        <f t="shared" ca="1" si="1361"/>
        <v>#REF!</v>
      </c>
      <c r="EP422" s="351">
        <f t="shared" si="1362"/>
        <v>0</v>
      </c>
      <c r="EQ422" s="351">
        <f t="shared" si="1362"/>
        <v>0</v>
      </c>
      <c r="ER422" s="351">
        <f t="shared" si="1362"/>
        <v>0</v>
      </c>
      <c r="ES422" s="351">
        <f t="shared" si="1362"/>
        <v>0</v>
      </c>
      <c r="ET422" s="351">
        <f t="shared" si="1362"/>
        <v>0</v>
      </c>
      <c r="EU422" s="351">
        <f t="shared" si="1362"/>
        <v>0</v>
      </c>
      <c r="EV422" s="351">
        <f t="shared" si="1362"/>
        <v>0</v>
      </c>
      <c r="EW422" s="351">
        <f t="shared" si="1362"/>
        <v>0</v>
      </c>
      <c r="EX422" s="351">
        <f t="shared" si="1362"/>
        <v>0</v>
      </c>
      <c r="EY422" s="351">
        <f t="shared" si="1362"/>
        <v>0</v>
      </c>
      <c r="EZ422" s="351">
        <f t="shared" si="1362"/>
        <v>0</v>
      </c>
      <c r="FA422" s="351">
        <f t="shared" si="1362"/>
        <v>0</v>
      </c>
      <c r="FB422" s="351">
        <f t="shared" si="1362"/>
        <v>0</v>
      </c>
      <c r="FC422" s="351">
        <f t="shared" si="1362"/>
        <v>0</v>
      </c>
      <c r="FD422" s="351">
        <f t="shared" si="1362"/>
        <v>0</v>
      </c>
      <c r="FE422" s="351">
        <f t="shared" si="1362"/>
        <v>0</v>
      </c>
      <c r="FG422" s="350"/>
      <c r="FH422" s="350"/>
      <c r="FI422" s="350"/>
      <c r="FJ422" s="350"/>
      <c r="FK422" s="350"/>
      <c r="FL422" s="350"/>
      <c r="FM422" s="350"/>
      <c r="FN422" s="350"/>
      <c r="FO422" s="350"/>
      <c r="FP422" s="350"/>
      <c r="FQ422" s="350"/>
      <c r="FR422" s="350"/>
      <c r="FS422" s="350"/>
      <c r="FT422" s="350"/>
      <c r="FU422" s="350"/>
      <c r="FV422" s="350"/>
      <c r="FX422" s="351">
        <f t="shared" si="1363"/>
        <v>0</v>
      </c>
      <c r="FY422" s="351">
        <f t="shared" si="1363"/>
        <v>0</v>
      </c>
      <c r="FZ422" s="351">
        <f t="shared" si="1363"/>
        <v>0</v>
      </c>
      <c r="GA422" s="351">
        <f t="shared" si="1363"/>
        <v>0</v>
      </c>
      <c r="GB422" s="351">
        <f t="shared" si="1363"/>
        <v>0</v>
      </c>
      <c r="GC422" s="351">
        <f t="shared" si="1363"/>
        <v>0</v>
      </c>
      <c r="GD422" s="351">
        <f t="shared" si="1363"/>
        <v>0</v>
      </c>
      <c r="GE422" s="351">
        <f t="shared" si="1363"/>
        <v>0</v>
      </c>
      <c r="GF422" s="351">
        <f t="shared" si="1363"/>
        <v>0</v>
      </c>
      <c r="GG422" s="351">
        <f t="shared" si="1363"/>
        <v>0</v>
      </c>
      <c r="GH422" s="351">
        <f t="shared" si="1363"/>
        <v>0</v>
      </c>
      <c r="GI422" s="351">
        <f t="shared" si="1363"/>
        <v>0</v>
      </c>
      <c r="GJ422" s="351">
        <f t="shared" si="1363"/>
        <v>0</v>
      </c>
      <c r="GK422" s="351">
        <f t="shared" si="1363"/>
        <v>0</v>
      </c>
      <c r="GL422" s="351">
        <f t="shared" si="1363"/>
        <v>0</v>
      </c>
      <c r="GM422" s="351">
        <f t="shared" si="1363"/>
        <v>0</v>
      </c>
      <c r="GO422" s="351" t="e">
        <f t="shared" ca="1" si="1364"/>
        <v>#REF!</v>
      </c>
      <c r="GP422" s="351" t="e">
        <f t="shared" ca="1" si="1364"/>
        <v>#REF!</v>
      </c>
      <c r="GQ422" s="351" t="e">
        <f t="shared" ca="1" si="1364"/>
        <v>#REF!</v>
      </c>
      <c r="GR422" s="351" t="e">
        <f t="shared" ca="1" si="1364"/>
        <v>#REF!</v>
      </c>
      <c r="GS422" s="351" t="e">
        <f t="shared" ca="1" si="1364"/>
        <v>#REF!</v>
      </c>
      <c r="GT422" s="351" t="e">
        <f t="shared" ca="1" si="1364"/>
        <v>#REF!</v>
      </c>
      <c r="GU422" s="351" t="e">
        <f t="shared" ca="1" si="1364"/>
        <v>#REF!</v>
      </c>
      <c r="GV422" s="351" t="e">
        <f t="shared" ca="1" si="1364"/>
        <v>#REF!</v>
      </c>
      <c r="GW422" s="351" t="e">
        <f t="shared" ca="1" si="1364"/>
        <v>#REF!</v>
      </c>
      <c r="GX422" s="351" t="e">
        <f t="shared" ca="1" si="1364"/>
        <v>#REF!</v>
      </c>
      <c r="GY422" s="351" t="e">
        <f t="shared" ca="1" si="1364"/>
        <v>#REF!</v>
      </c>
      <c r="GZ422" s="351" t="e">
        <f t="shared" ca="1" si="1364"/>
        <v>#REF!</v>
      </c>
      <c r="HA422" s="351" t="e">
        <f t="shared" ca="1" si="1364"/>
        <v>#REF!</v>
      </c>
      <c r="HB422" s="351" t="e">
        <f t="shared" ca="1" si="1364"/>
        <v>#REF!</v>
      </c>
      <c r="HC422" s="351" t="e">
        <f t="shared" ca="1" si="1364"/>
        <v>#REF!</v>
      </c>
      <c r="HD422" s="351" t="e">
        <f t="shared" ca="1" si="1364"/>
        <v>#REF!</v>
      </c>
      <c r="HF422" s="351" t="e">
        <f t="shared" ca="1" si="1365"/>
        <v>#REF!</v>
      </c>
      <c r="HG422" s="351" t="e">
        <f t="shared" ca="1" si="1365"/>
        <v>#REF!</v>
      </c>
      <c r="HH422" s="351" t="e">
        <f t="shared" ca="1" si="1365"/>
        <v>#REF!</v>
      </c>
      <c r="HI422" s="351" t="e">
        <f t="shared" ca="1" si="1365"/>
        <v>#REF!</v>
      </c>
      <c r="HJ422" s="351" t="e">
        <f t="shared" ca="1" si="1365"/>
        <v>#REF!</v>
      </c>
      <c r="HK422" s="351" t="e">
        <f t="shared" ca="1" si="1365"/>
        <v>#REF!</v>
      </c>
      <c r="HL422" s="351" t="e">
        <f t="shared" ca="1" si="1365"/>
        <v>#REF!</v>
      </c>
      <c r="HM422" s="351" t="e">
        <f t="shared" ca="1" si="1365"/>
        <v>#REF!</v>
      </c>
      <c r="HN422" s="351" t="e">
        <f t="shared" ca="1" si="1365"/>
        <v>#REF!</v>
      </c>
      <c r="HO422" s="351" t="e">
        <f t="shared" ca="1" si="1365"/>
        <v>#REF!</v>
      </c>
      <c r="HP422" s="351" t="e">
        <f t="shared" ca="1" si="1365"/>
        <v>#REF!</v>
      </c>
      <c r="HQ422" s="351" t="e">
        <f t="shared" ca="1" si="1365"/>
        <v>#REF!</v>
      </c>
      <c r="HR422" s="351" t="e">
        <f t="shared" ca="1" si="1365"/>
        <v>#REF!</v>
      </c>
      <c r="HS422" s="351" t="e">
        <f t="shared" ca="1" si="1365"/>
        <v>#REF!</v>
      </c>
      <c r="HT422" s="351" t="e">
        <f t="shared" ca="1" si="1365"/>
        <v>#REF!</v>
      </c>
      <c r="HU422" s="351" t="e">
        <f t="shared" ca="1" si="1365"/>
        <v>#REF!</v>
      </c>
      <c r="HW422" s="167" t="e">
        <f t="shared" ca="1" si="1366"/>
        <v>#REF!</v>
      </c>
      <c r="HX422" s="167">
        <f t="shared" si="1367"/>
        <v>0</v>
      </c>
      <c r="HY422" s="167" t="e">
        <f t="shared" ca="1" si="1368"/>
        <v>#REF!</v>
      </c>
      <c r="HZ422" s="219" t="e">
        <f t="shared" ca="1" si="1369"/>
        <v>#REF!</v>
      </c>
    </row>
    <row r="423" spans="1:234" s="346" customFormat="1">
      <c r="A423" s="356" t="s">
        <v>1080</v>
      </c>
      <c r="B423" s="355" t="str">
        <f>INDEX('Ref1'!R:R,MATCH(A423,'Ref1'!Q:Q,0))</f>
        <v>South East</v>
      </c>
      <c r="C423" s="347"/>
      <c r="D423" s="347"/>
      <c r="G423" s="353">
        <f t="shared" si="1352"/>
        <v>0</v>
      </c>
      <c r="H423" s="362">
        <f t="shared" si="1352"/>
        <v>0</v>
      </c>
      <c r="I423" s="351">
        <f t="shared" si="1352"/>
        <v>0</v>
      </c>
      <c r="J423" s="351">
        <f t="shared" si="1352"/>
        <v>0</v>
      </c>
      <c r="K423" s="351">
        <f t="shared" si="1352"/>
        <v>0</v>
      </c>
      <c r="L423" s="351">
        <f t="shared" si="1352"/>
        <v>0</v>
      </c>
      <c r="M423" s="351">
        <f t="shared" si="1352"/>
        <v>0</v>
      </c>
      <c r="N423" s="351">
        <f t="shared" si="1352"/>
        <v>0</v>
      </c>
      <c r="O423" s="351">
        <f t="shared" si="1352"/>
        <v>0</v>
      </c>
      <c r="P423" s="351">
        <f t="shared" si="1352"/>
        <v>0</v>
      </c>
      <c r="Q423" s="351">
        <f t="shared" si="1353"/>
        <v>0</v>
      </c>
      <c r="R423" s="351">
        <f t="shared" si="1353"/>
        <v>0</v>
      </c>
      <c r="S423" s="351">
        <f t="shared" si="1353"/>
        <v>0</v>
      </c>
      <c r="T423" s="351">
        <f t="shared" si="1353"/>
        <v>0</v>
      </c>
      <c r="U423" s="351">
        <f t="shared" si="1353"/>
        <v>0</v>
      </c>
      <c r="V423" s="351">
        <f t="shared" si="1353"/>
        <v>0</v>
      </c>
      <c r="W423" s="351">
        <f t="shared" si="1353"/>
        <v>0</v>
      </c>
      <c r="Y423" s="376" t="e">
        <f t="shared" ca="1" si="1354"/>
        <v>#REF!</v>
      </c>
      <c r="Z423" s="376" t="e">
        <f t="shared" ca="1" si="1354"/>
        <v>#REF!</v>
      </c>
      <c r="AA423" s="376" t="e">
        <f t="shared" ca="1" si="1354"/>
        <v>#REF!</v>
      </c>
      <c r="AB423" s="376" t="e">
        <f t="shared" ca="1" si="1354"/>
        <v>#REF!</v>
      </c>
      <c r="AC423" s="376" t="e">
        <f t="shared" ca="1" si="1354"/>
        <v>#REF!</v>
      </c>
      <c r="AD423" s="376" t="e">
        <f t="shared" ca="1" si="1354"/>
        <v>#REF!</v>
      </c>
      <c r="AE423" s="376" t="e">
        <f t="shared" ca="1" si="1354"/>
        <v>#REF!</v>
      </c>
      <c r="AF423" s="376" t="e">
        <f t="shared" ca="1" si="1354"/>
        <v>#REF!</v>
      </c>
      <c r="AG423" s="376" t="e">
        <f t="shared" ca="1" si="1354"/>
        <v>#REF!</v>
      </c>
      <c r="AH423" s="376" t="e">
        <f t="shared" ca="1" si="1354"/>
        <v>#REF!</v>
      </c>
      <c r="AI423" s="376" t="e">
        <f t="shared" ca="1" si="1354"/>
        <v>#REF!</v>
      </c>
      <c r="AJ423" s="376" t="e">
        <f t="shared" ca="1" si="1354"/>
        <v>#REF!</v>
      </c>
      <c r="AK423" s="376" t="e">
        <f t="shared" ca="1" si="1354"/>
        <v>#REF!</v>
      </c>
      <c r="AL423" s="376" t="e">
        <f t="shared" ca="1" si="1354"/>
        <v>#REF!</v>
      </c>
      <c r="AM423" s="376" t="e">
        <f t="shared" ca="1" si="1354"/>
        <v>#REF!</v>
      </c>
      <c r="AN423" s="376" t="e">
        <f t="shared" ca="1" si="1354"/>
        <v>#REF!</v>
      </c>
      <c r="AP423" s="351" t="e">
        <f t="shared" ca="1" si="1355"/>
        <v>#REF!</v>
      </c>
      <c r="AQ423" s="351" t="e">
        <f t="shared" ca="1" si="1355"/>
        <v>#REF!</v>
      </c>
      <c r="AR423" s="351" t="e">
        <f t="shared" ca="1" si="1355"/>
        <v>#REF!</v>
      </c>
      <c r="AS423" s="351" t="e">
        <f t="shared" ca="1" si="1355"/>
        <v>#REF!</v>
      </c>
      <c r="AT423" s="351" t="e">
        <f t="shared" ca="1" si="1355"/>
        <v>#REF!</v>
      </c>
      <c r="AU423" s="351" t="e">
        <f t="shared" ca="1" si="1355"/>
        <v>#REF!</v>
      </c>
      <c r="AV423" s="351" t="e">
        <f t="shared" ca="1" si="1355"/>
        <v>#REF!</v>
      </c>
      <c r="AW423" s="351" t="e">
        <f t="shared" ca="1" si="1355"/>
        <v>#REF!</v>
      </c>
      <c r="AX423" s="351" t="e">
        <f t="shared" ca="1" si="1355"/>
        <v>#REF!</v>
      </c>
      <c r="AY423" s="351" t="e">
        <f t="shared" ca="1" si="1355"/>
        <v>#REF!</v>
      </c>
      <c r="AZ423" s="351" t="e">
        <f t="shared" ca="1" si="1355"/>
        <v>#REF!</v>
      </c>
      <c r="BA423" s="351" t="e">
        <f t="shared" ca="1" si="1355"/>
        <v>#REF!</v>
      </c>
      <c r="BB423" s="351" t="e">
        <f t="shared" ca="1" si="1355"/>
        <v>#REF!</v>
      </c>
      <c r="BC423" s="351" t="e">
        <f t="shared" ca="1" si="1355"/>
        <v>#REF!</v>
      </c>
      <c r="BD423" s="351" t="e">
        <f t="shared" ca="1" si="1355"/>
        <v>#REF!</v>
      </c>
      <c r="BE423" s="351" t="e">
        <f t="shared" ca="1" si="1355"/>
        <v>#REF!</v>
      </c>
      <c r="BG423" s="376">
        <f t="shared" si="1356"/>
        <v>0.10471760758030145</v>
      </c>
      <c r="BI423" s="351">
        <f t="shared" si="1357"/>
        <v>0</v>
      </c>
      <c r="BJ423" s="351">
        <f t="shared" si="1357"/>
        <v>0</v>
      </c>
      <c r="BK423" s="351">
        <f t="shared" si="1357"/>
        <v>0</v>
      </c>
      <c r="BL423" s="351">
        <f t="shared" si="1357"/>
        <v>0</v>
      </c>
      <c r="BM423" s="351">
        <f t="shared" si="1357"/>
        <v>0</v>
      </c>
      <c r="BN423" s="351">
        <f t="shared" si="1357"/>
        <v>0</v>
      </c>
      <c r="BO423" s="351">
        <f t="shared" si="1357"/>
        <v>0</v>
      </c>
      <c r="BP423" s="351">
        <f t="shared" si="1357"/>
        <v>0</v>
      </c>
      <c r="BQ423" s="351">
        <f t="shared" si="1357"/>
        <v>0</v>
      </c>
      <c r="BR423" s="351">
        <f t="shared" si="1357"/>
        <v>0</v>
      </c>
      <c r="BS423" s="351">
        <f t="shared" si="1357"/>
        <v>0</v>
      </c>
      <c r="BT423" s="351">
        <f t="shared" si="1357"/>
        <v>0</v>
      </c>
      <c r="BU423" s="351">
        <f t="shared" si="1357"/>
        <v>0</v>
      </c>
      <c r="BV423" s="351">
        <f t="shared" si="1357"/>
        <v>0</v>
      </c>
      <c r="BW423" s="351">
        <f t="shared" si="1357"/>
        <v>0</v>
      </c>
      <c r="BX423" s="351">
        <f t="shared" si="1357"/>
        <v>0</v>
      </c>
      <c r="BZ423" s="351" t="e">
        <f t="shared" ca="1" si="1358"/>
        <v>#REF!</v>
      </c>
      <c r="CA423" s="351" t="e">
        <f t="shared" ca="1" si="1358"/>
        <v>#REF!</v>
      </c>
      <c r="CB423" s="351" t="e">
        <f t="shared" ca="1" si="1358"/>
        <v>#REF!</v>
      </c>
      <c r="CC423" s="351" t="e">
        <f t="shared" ca="1" si="1358"/>
        <v>#REF!</v>
      </c>
      <c r="CD423" s="351" t="e">
        <f t="shared" ca="1" si="1358"/>
        <v>#REF!</v>
      </c>
      <c r="CE423" s="351" t="e">
        <f t="shared" ca="1" si="1358"/>
        <v>#REF!</v>
      </c>
      <c r="CF423" s="351" t="e">
        <f t="shared" ca="1" si="1358"/>
        <v>#REF!</v>
      </c>
      <c r="CG423" s="351" t="e">
        <f t="shared" ca="1" si="1358"/>
        <v>#REF!</v>
      </c>
      <c r="CH423" s="351" t="e">
        <f t="shared" ca="1" si="1358"/>
        <v>#REF!</v>
      </c>
      <c r="CI423" s="351" t="e">
        <f t="shared" ca="1" si="1358"/>
        <v>#REF!</v>
      </c>
      <c r="CJ423" s="351" t="e">
        <f t="shared" ca="1" si="1358"/>
        <v>#REF!</v>
      </c>
      <c r="CK423" s="351" t="e">
        <f t="shared" ca="1" si="1358"/>
        <v>#REF!</v>
      </c>
      <c r="CL423" s="351" t="e">
        <f t="shared" ca="1" si="1358"/>
        <v>#REF!</v>
      </c>
      <c r="CM423" s="351" t="e">
        <f t="shared" ca="1" si="1358"/>
        <v>#REF!</v>
      </c>
      <c r="CN423" s="351" t="e">
        <f t="shared" ca="1" si="1358"/>
        <v>#REF!</v>
      </c>
      <c r="CO423" s="351" t="e">
        <f t="shared" ca="1" si="1358"/>
        <v>#REF!</v>
      </c>
      <c r="CQ423" s="351" t="e">
        <f t="shared" ca="1" si="1359"/>
        <v>#REF!</v>
      </c>
      <c r="CR423" s="351" t="e">
        <f t="shared" ca="1" si="1359"/>
        <v>#REF!</v>
      </c>
      <c r="CS423" s="351" t="e">
        <f t="shared" ca="1" si="1359"/>
        <v>#REF!</v>
      </c>
      <c r="CT423" s="351" t="e">
        <f t="shared" ca="1" si="1359"/>
        <v>#REF!</v>
      </c>
      <c r="CU423" s="351" t="e">
        <f t="shared" ca="1" si="1359"/>
        <v>#REF!</v>
      </c>
      <c r="CV423" s="351" t="e">
        <f t="shared" ca="1" si="1359"/>
        <v>#REF!</v>
      </c>
      <c r="CW423" s="351" t="e">
        <f t="shared" ca="1" si="1359"/>
        <v>#REF!</v>
      </c>
      <c r="CX423" s="351" t="e">
        <f t="shared" ca="1" si="1359"/>
        <v>#REF!</v>
      </c>
      <c r="CY423" s="351" t="e">
        <f t="shared" ca="1" si="1359"/>
        <v>#REF!</v>
      </c>
      <c r="CZ423" s="351" t="e">
        <f t="shared" ca="1" si="1359"/>
        <v>#REF!</v>
      </c>
      <c r="DA423" s="351" t="e">
        <f t="shared" ca="1" si="1359"/>
        <v>#REF!</v>
      </c>
      <c r="DB423" s="351" t="e">
        <f t="shared" ca="1" si="1359"/>
        <v>#REF!</v>
      </c>
      <c r="DC423" s="351" t="e">
        <f t="shared" ca="1" si="1359"/>
        <v>#REF!</v>
      </c>
      <c r="DD423" s="351" t="e">
        <f t="shared" ca="1" si="1359"/>
        <v>#REF!</v>
      </c>
      <c r="DE423" s="351" t="e">
        <f t="shared" ca="1" si="1359"/>
        <v>#REF!</v>
      </c>
      <c r="DF423" s="351" t="e">
        <f t="shared" ca="1" si="1359"/>
        <v>#REF!</v>
      </c>
      <c r="DH423" s="351">
        <f t="shared" si="1360"/>
        <v>0</v>
      </c>
      <c r="DI423" s="351">
        <f t="shared" si="1360"/>
        <v>0</v>
      </c>
      <c r="DJ423" s="351">
        <f t="shared" si="1360"/>
        <v>0</v>
      </c>
      <c r="DK423" s="351">
        <f t="shared" si="1360"/>
        <v>0</v>
      </c>
      <c r="DL423" s="351">
        <f t="shared" si="1360"/>
        <v>0</v>
      </c>
      <c r="DM423" s="351">
        <f t="shared" si="1360"/>
        <v>0</v>
      </c>
      <c r="DN423" s="351">
        <f t="shared" si="1360"/>
        <v>0</v>
      </c>
      <c r="DO423" s="351">
        <f t="shared" si="1360"/>
        <v>0</v>
      </c>
      <c r="DP423" s="351">
        <f t="shared" si="1360"/>
        <v>0</v>
      </c>
      <c r="DQ423" s="351">
        <f t="shared" si="1360"/>
        <v>0</v>
      </c>
      <c r="DR423" s="351">
        <f t="shared" si="1360"/>
        <v>0</v>
      </c>
      <c r="DS423" s="351">
        <f t="shared" si="1360"/>
        <v>0</v>
      </c>
      <c r="DT423" s="351">
        <f t="shared" si="1360"/>
        <v>0</v>
      </c>
      <c r="DU423" s="351">
        <f t="shared" si="1360"/>
        <v>0</v>
      </c>
      <c r="DV423" s="351">
        <f t="shared" si="1360"/>
        <v>0</v>
      </c>
      <c r="DW423" s="351">
        <f t="shared" si="1360"/>
        <v>0</v>
      </c>
      <c r="DY423" s="351" t="e">
        <f t="shared" ca="1" si="1361"/>
        <v>#REF!</v>
      </c>
      <c r="DZ423" s="351" t="e">
        <f t="shared" ca="1" si="1361"/>
        <v>#REF!</v>
      </c>
      <c r="EA423" s="351" t="e">
        <f t="shared" ca="1" si="1361"/>
        <v>#REF!</v>
      </c>
      <c r="EB423" s="351" t="e">
        <f t="shared" ca="1" si="1361"/>
        <v>#REF!</v>
      </c>
      <c r="EC423" s="351" t="e">
        <f t="shared" ca="1" si="1361"/>
        <v>#REF!</v>
      </c>
      <c r="ED423" s="351" t="e">
        <f t="shared" ca="1" si="1361"/>
        <v>#REF!</v>
      </c>
      <c r="EE423" s="351" t="e">
        <f t="shared" ca="1" si="1361"/>
        <v>#REF!</v>
      </c>
      <c r="EF423" s="351" t="e">
        <f t="shared" ca="1" si="1361"/>
        <v>#REF!</v>
      </c>
      <c r="EG423" s="351" t="e">
        <f t="shared" ca="1" si="1361"/>
        <v>#REF!</v>
      </c>
      <c r="EH423" s="351" t="e">
        <f t="shared" ca="1" si="1361"/>
        <v>#REF!</v>
      </c>
      <c r="EI423" s="351" t="e">
        <f t="shared" ca="1" si="1361"/>
        <v>#REF!</v>
      </c>
      <c r="EJ423" s="351" t="e">
        <f t="shared" ca="1" si="1361"/>
        <v>#REF!</v>
      </c>
      <c r="EK423" s="351" t="e">
        <f t="shared" ca="1" si="1361"/>
        <v>#REF!</v>
      </c>
      <c r="EL423" s="351" t="e">
        <f t="shared" ca="1" si="1361"/>
        <v>#REF!</v>
      </c>
      <c r="EM423" s="351" t="e">
        <f t="shared" ca="1" si="1361"/>
        <v>#REF!</v>
      </c>
      <c r="EN423" s="351" t="e">
        <f t="shared" ca="1" si="1361"/>
        <v>#REF!</v>
      </c>
      <c r="EP423" s="351">
        <f t="shared" si="1362"/>
        <v>0</v>
      </c>
      <c r="EQ423" s="351">
        <f t="shared" si="1362"/>
        <v>0</v>
      </c>
      <c r="ER423" s="351">
        <f t="shared" si="1362"/>
        <v>0</v>
      </c>
      <c r="ES423" s="351">
        <f t="shared" si="1362"/>
        <v>0</v>
      </c>
      <c r="ET423" s="351">
        <f t="shared" si="1362"/>
        <v>0</v>
      </c>
      <c r="EU423" s="351">
        <f t="shared" si="1362"/>
        <v>0</v>
      </c>
      <c r="EV423" s="351">
        <f t="shared" si="1362"/>
        <v>0</v>
      </c>
      <c r="EW423" s="351">
        <f t="shared" si="1362"/>
        <v>0</v>
      </c>
      <c r="EX423" s="351">
        <f t="shared" si="1362"/>
        <v>0</v>
      </c>
      <c r="EY423" s="351">
        <f t="shared" si="1362"/>
        <v>0</v>
      </c>
      <c r="EZ423" s="351">
        <f t="shared" si="1362"/>
        <v>0</v>
      </c>
      <c r="FA423" s="351">
        <f t="shared" si="1362"/>
        <v>0</v>
      </c>
      <c r="FB423" s="351">
        <f t="shared" si="1362"/>
        <v>0</v>
      </c>
      <c r="FC423" s="351">
        <f t="shared" si="1362"/>
        <v>0</v>
      </c>
      <c r="FD423" s="351">
        <f t="shared" si="1362"/>
        <v>0</v>
      </c>
      <c r="FE423" s="351">
        <f t="shared" si="1362"/>
        <v>0</v>
      </c>
      <c r="FG423" s="350"/>
      <c r="FH423" s="350"/>
      <c r="FI423" s="350"/>
      <c r="FJ423" s="350"/>
      <c r="FK423" s="350"/>
      <c r="FL423" s="350"/>
      <c r="FM423" s="350"/>
      <c r="FN423" s="350"/>
      <c r="FO423" s="350"/>
      <c r="FP423" s="350"/>
      <c r="FQ423" s="350"/>
      <c r="FR423" s="350"/>
      <c r="FS423" s="350"/>
      <c r="FT423" s="350"/>
      <c r="FU423" s="350"/>
      <c r="FV423" s="350"/>
      <c r="FX423" s="351">
        <f t="shared" si="1363"/>
        <v>0</v>
      </c>
      <c r="FY423" s="351">
        <f t="shared" si="1363"/>
        <v>0</v>
      </c>
      <c r="FZ423" s="351">
        <f t="shared" si="1363"/>
        <v>0</v>
      </c>
      <c r="GA423" s="351">
        <f t="shared" si="1363"/>
        <v>0</v>
      </c>
      <c r="GB423" s="351">
        <f t="shared" si="1363"/>
        <v>0</v>
      </c>
      <c r="GC423" s="351">
        <f t="shared" si="1363"/>
        <v>0</v>
      </c>
      <c r="GD423" s="351">
        <f t="shared" si="1363"/>
        <v>0</v>
      </c>
      <c r="GE423" s="351">
        <f t="shared" si="1363"/>
        <v>0</v>
      </c>
      <c r="GF423" s="351">
        <f t="shared" si="1363"/>
        <v>0</v>
      </c>
      <c r="GG423" s="351">
        <f t="shared" si="1363"/>
        <v>0</v>
      </c>
      <c r="GH423" s="351">
        <f t="shared" si="1363"/>
        <v>0</v>
      </c>
      <c r="GI423" s="351">
        <f t="shared" si="1363"/>
        <v>0</v>
      </c>
      <c r="GJ423" s="351">
        <f t="shared" si="1363"/>
        <v>0</v>
      </c>
      <c r="GK423" s="351">
        <f t="shared" si="1363"/>
        <v>0</v>
      </c>
      <c r="GL423" s="351">
        <f t="shared" si="1363"/>
        <v>0</v>
      </c>
      <c r="GM423" s="351">
        <f t="shared" si="1363"/>
        <v>0</v>
      </c>
      <c r="GO423" s="351" t="e">
        <f t="shared" ca="1" si="1364"/>
        <v>#REF!</v>
      </c>
      <c r="GP423" s="351" t="e">
        <f t="shared" ca="1" si="1364"/>
        <v>#REF!</v>
      </c>
      <c r="GQ423" s="351" t="e">
        <f t="shared" ca="1" si="1364"/>
        <v>#REF!</v>
      </c>
      <c r="GR423" s="351" t="e">
        <f t="shared" ca="1" si="1364"/>
        <v>#REF!</v>
      </c>
      <c r="GS423" s="351" t="e">
        <f t="shared" ca="1" si="1364"/>
        <v>#REF!</v>
      </c>
      <c r="GT423" s="351" t="e">
        <f t="shared" ca="1" si="1364"/>
        <v>#REF!</v>
      </c>
      <c r="GU423" s="351" t="e">
        <f t="shared" ca="1" si="1364"/>
        <v>#REF!</v>
      </c>
      <c r="GV423" s="351" t="e">
        <f t="shared" ca="1" si="1364"/>
        <v>#REF!</v>
      </c>
      <c r="GW423" s="351" t="e">
        <f t="shared" ca="1" si="1364"/>
        <v>#REF!</v>
      </c>
      <c r="GX423" s="351" t="e">
        <f t="shared" ca="1" si="1364"/>
        <v>#REF!</v>
      </c>
      <c r="GY423" s="351" t="e">
        <f t="shared" ca="1" si="1364"/>
        <v>#REF!</v>
      </c>
      <c r="GZ423" s="351" t="e">
        <f t="shared" ca="1" si="1364"/>
        <v>#REF!</v>
      </c>
      <c r="HA423" s="351" t="e">
        <f t="shared" ca="1" si="1364"/>
        <v>#REF!</v>
      </c>
      <c r="HB423" s="351" t="e">
        <f t="shared" ca="1" si="1364"/>
        <v>#REF!</v>
      </c>
      <c r="HC423" s="351" t="e">
        <f t="shared" ca="1" si="1364"/>
        <v>#REF!</v>
      </c>
      <c r="HD423" s="351" t="e">
        <f t="shared" ca="1" si="1364"/>
        <v>#REF!</v>
      </c>
      <c r="HF423" s="351" t="e">
        <f t="shared" ca="1" si="1365"/>
        <v>#REF!</v>
      </c>
      <c r="HG423" s="351" t="e">
        <f t="shared" ca="1" si="1365"/>
        <v>#REF!</v>
      </c>
      <c r="HH423" s="351" t="e">
        <f t="shared" ca="1" si="1365"/>
        <v>#REF!</v>
      </c>
      <c r="HI423" s="351" t="e">
        <f t="shared" ca="1" si="1365"/>
        <v>#REF!</v>
      </c>
      <c r="HJ423" s="351" t="e">
        <f t="shared" ca="1" si="1365"/>
        <v>#REF!</v>
      </c>
      <c r="HK423" s="351" t="e">
        <f t="shared" ca="1" si="1365"/>
        <v>#REF!</v>
      </c>
      <c r="HL423" s="351" t="e">
        <f t="shared" ca="1" si="1365"/>
        <v>#REF!</v>
      </c>
      <c r="HM423" s="351" t="e">
        <f t="shared" ca="1" si="1365"/>
        <v>#REF!</v>
      </c>
      <c r="HN423" s="351" t="e">
        <f t="shared" ca="1" si="1365"/>
        <v>#REF!</v>
      </c>
      <c r="HO423" s="351" t="e">
        <f t="shared" ca="1" si="1365"/>
        <v>#REF!</v>
      </c>
      <c r="HP423" s="351" t="e">
        <f t="shared" ca="1" si="1365"/>
        <v>#REF!</v>
      </c>
      <c r="HQ423" s="351" t="e">
        <f t="shared" ca="1" si="1365"/>
        <v>#REF!</v>
      </c>
      <c r="HR423" s="351" t="e">
        <f t="shared" ca="1" si="1365"/>
        <v>#REF!</v>
      </c>
      <c r="HS423" s="351" t="e">
        <f t="shared" ca="1" si="1365"/>
        <v>#REF!</v>
      </c>
      <c r="HT423" s="351" t="e">
        <f t="shared" ca="1" si="1365"/>
        <v>#REF!</v>
      </c>
      <c r="HU423" s="351" t="e">
        <f t="shared" ca="1" si="1365"/>
        <v>#REF!</v>
      </c>
      <c r="HW423" s="167" t="e">
        <f t="shared" ca="1" si="1366"/>
        <v>#REF!</v>
      </c>
      <c r="HX423" s="167">
        <f t="shared" si="1367"/>
        <v>0</v>
      </c>
      <c r="HY423" s="167" t="e">
        <f t="shared" ca="1" si="1368"/>
        <v>#REF!</v>
      </c>
      <c r="HZ423" s="219" t="e">
        <f t="shared" ca="1" si="1369"/>
        <v>#REF!</v>
      </c>
    </row>
    <row r="424" spans="1:234" s="346" customFormat="1">
      <c r="A424" s="356" t="s">
        <v>1079</v>
      </c>
      <c r="B424" s="355" t="str">
        <f>INDEX('Ref1'!R:R,MATCH(A424,'Ref1'!Q:Q,0))</f>
        <v>South West</v>
      </c>
      <c r="C424" s="347"/>
      <c r="D424" s="347"/>
      <c r="G424" s="353">
        <f t="shared" si="1352"/>
        <v>0</v>
      </c>
      <c r="H424" s="362">
        <f t="shared" si="1352"/>
        <v>0</v>
      </c>
      <c r="I424" s="351">
        <f t="shared" si="1352"/>
        <v>0</v>
      </c>
      <c r="J424" s="351">
        <f t="shared" si="1352"/>
        <v>0</v>
      </c>
      <c r="K424" s="351">
        <f t="shared" si="1352"/>
        <v>0</v>
      </c>
      <c r="L424" s="351">
        <f t="shared" si="1352"/>
        <v>0</v>
      </c>
      <c r="M424" s="351">
        <f t="shared" si="1352"/>
        <v>0</v>
      </c>
      <c r="N424" s="351">
        <f t="shared" si="1352"/>
        <v>0</v>
      </c>
      <c r="O424" s="351">
        <f t="shared" si="1352"/>
        <v>0</v>
      </c>
      <c r="P424" s="351">
        <f t="shared" si="1352"/>
        <v>0</v>
      </c>
      <c r="Q424" s="351">
        <f t="shared" si="1353"/>
        <v>0</v>
      </c>
      <c r="R424" s="351">
        <f t="shared" si="1353"/>
        <v>0</v>
      </c>
      <c r="S424" s="351">
        <f t="shared" si="1353"/>
        <v>0</v>
      </c>
      <c r="T424" s="351">
        <f t="shared" si="1353"/>
        <v>0</v>
      </c>
      <c r="U424" s="351">
        <f t="shared" si="1353"/>
        <v>0</v>
      </c>
      <c r="V424" s="351">
        <f t="shared" si="1353"/>
        <v>0</v>
      </c>
      <c r="W424" s="351">
        <f t="shared" si="1353"/>
        <v>0</v>
      </c>
      <c r="Y424" s="376" t="e">
        <f t="shared" ca="1" si="1354"/>
        <v>#REF!</v>
      </c>
      <c r="Z424" s="376" t="e">
        <f t="shared" ca="1" si="1354"/>
        <v>#REF!</v>
      </c>
      <c r="AA424" s="376" t="e">
        <f t="shared" ca="1" si="1354"/>
        <v>#REF!</v>
      </c>
      <c r="AB424" s="376" t="e">
        <f t="shared" ca="1" si="1354"/>
        <v>#REF!</v>
      </c>
      <c r="AC424" s="376" t="e">
        <f t="shared" ca="1" si="1354"/>
        <v>#REF!</v>
      </c>
      <c r="AD424" s="376" t="e">
        <f t="shared" ca="1" si="1354"/>
        <v>#REF!</v>
      </c>
      <c r="AE424" s="376" t="e">
        <f t="shared" ca="1" si="1354"/>
        <v>#REF!</v>
      </c>
      <c r="AF424" s="376" t="e">
        <f t="shared" ca="1" si="1354"/>
        <v>#REF!</v>
      </c>
      <c r="AG424" s="376" t="e">
        <f t="shared" ca="1" si="1354"/>
        <v>#REF!</v>
      </c>
      <c r="AH424" s="376" t="e">
        <f t="shared" ca="1" si="1354"/>
        <v>#REF!</v>
      </c>
      <c r="AI424" s="376" t="e">
        <f t="shared" ca="1" si="1354"/>
        <v>#REF!</v>
      </c>
      <c r="AJ424" s="376" t="e">
        <f t="shared" ca="1" si="1354"/>
        <v>#REF!</v>
      </c>
      <c r="AK424" s="376" t="e">
        <f t="shared" ca="1" si="1354"/>
        <v>#REF!</v>
      </c>
      <c r="AL424" s="376" t="e">
        <f t="shared" ca="1" si="1354"/>
        <v>#REF!</v>
      </c>
      <c r="AM424" s="376" t="e">
        <f t="shared" ca="1" si="1354"/>
        <v>#REF!</v>
      </c>
      <c r="AN424" s="376" t="e">
        <f t="shared" ca="1" si="1354"/>
        <v>#REF!</v>
      </c>
      <c r="AP424" s="351" t="e">
        <f t="shared" ca="1" si="1355"/>
        <v>#REF!</v>
      </c>
      <c r="AQ424" s="351" t="e">
        <f t="shared" ca="1" si="1355"/>
        <v>#REF!</v>
      </c>
      <c r="AR424" s="351" t="e">
        <f t="shared" ca="1" si="1355"/>
        <v>#REF!</v>
      </c>
      <c r="AS424" s="351" t="e">
        <f t="shared" ca="1" si="1355"/>
        <v>#REF!</v>
      </c>
      <c r="AT424" s="351" t="e">
        <f t="shared" ca="1" si="1355"/>
        <v>#REF!</v>
      </c>
      <c r="AU424" s="351" t="e">
        <f t="shared" ca="1" si="1355"/>
        <v>#REF!</v>
      </c>
      <c r="AV424" s="351" t="e">
        <f t="shared" ca="1" si="1355"/>
        <v>#REF!</v>
      </c>
      <c r="AW424" s="351" t="e">
        <f t="shared" ca="1" si="1355"/>
        <v>#REF!</v>
      </c>
      <c r="AX424" s="351" t="e">
        <f t="shared" ca="1" si="1355"/>
        <v>#REF!</v>
      </c>
      <c r="AY424" s="351" t="e">
        <f t="shared" ca="1" si="1355"/>
        <v>#REF!</v>
      </c>
      <c r="AZ424" s="351" t="e">
        <f t="shared" ca="1" si="1355"/>
        <v>#REF!</v>
      </c>
      <c r="BA424" s="351" t="e">
        <f t="shared" ca="1" si="1355"/>
        <v>#REF!</v>
      </c>
      <c r="BB424" s="351" t="e">
        <f t="shared" ca="1" si="1355"/>
        <v>#REF!</v>
      </c>
      <c r="BC424" s="351" t="e">
        <f t="shared" ca="1" si="1355"/>
        <v>#REF!</v>
      </c>
      <c r="BD424" s="351" t="e">
        <f t="shared" ca="1" si="1355"/>
        <v>#REF!</v>
      </c>
      <c r="BE424" s="351" t="e">
        <f t="shared" ca="1" si="1355"/>
        <v>#REF!</v>
      </c>
      <c r="BG424" s="376">
        <f t="shared" si="1356"/>
        <v>7.4048833234760733E-2</v>
      </c>
      <c r="BI424" s="351">
        <f t="shared" si="1357"/>
        <v>0</v>
      </c>
      <c r="BJ424" s="351">
        <f t="shared" si="1357"/>
        <v>0</v>
      </c>
      <c r="BK424" s="351">
        <f t="shared" si="1357"/>
        <v>0</v>
      </c>
      <c r="BL424" s="351">
        <f t="shared" si="1357"/>
        <v>0</v>
      </c>
      <c r="BM424" s="351">
        <f t="shared" si="1357"/>
        <v>0</v>
      </c>
      <c r="BN424" s="351">
        <f t="shared" si="1357"/>
        <v>0</v>
      </c>
      <c r="BO424" s="351">
        <f t="shared" si="1357"/>
        <v>0</v>
      </c>
      <c r="BP424" s="351">
        <f t="shared" si="1357"/>
        <v>0</v>
      </c>
      <c r="BQ424" s="351">
        <f t="shared" si="1357"/>
        <v>0</v>
      </c>
      <c r="BR424" s="351">
        <f t="shared" si="1357"/>
        <v>0</v>
      </c>
      <c r="BS424" s="351">
        <f t="shared" si="1357"/>
        <v>0</v>
      </c>
      <c r="BT424" s="351">
        <f t="shared" si="1357"/>
        <v>0</v>
      </c>
      <c r="BU424" s="351">
        <f t="shared" si="1357"/>
        <v>0</v>
      </c>
      <c r="BV424" s="351">
        <f t="shared" si="1357"/>
        <v>0</v>
      </c>
      <c r="BW424" s="351">
        <f t="shared" si="1357"/>
        <v>0</v>
      </c>
      <c r="BX424" s="351">
        <f t="shared" si="1357"/>
        <v>0</v>
      </c>
      <c r="BZ424" s="351" t="e">
        <f t="shared" ca="1" si="1358"/>
        <v>#REF!</v>
      </c>
      <c r="CA424" s="351" t="e">
        <f t="shared" ca="1" si="1358"/>
        <v>#REF!</v>
      </c>
      <c r="CB424" s="351" t="e">
        <f t="shared" ca="1" si="1358"/>
        <v>#REF!</v>
      </c>
      <c r="CC424" s="351" t="e">
        <f t="shared" ca="1" si="1358"/>
        <v>#REF!</v>
      </c>
      <c r="CD424" s="351" t="e">
        <f t="shared" ca="1" si="1358"/>
        <v>#REF!</v>
      </c>
      <c r="CE424" s="351" t="e">
        <f t="shared" ca="1" si="1358"/>
        <v>#REF!</v>
      </c>
      <c r="CF424" s="351" t="e">
        <f t="shared" ca="1" si="1358"/>
        <v>#REF!</v>
      </c>
      <c r="CG424" s="351" t="e">
        <f t="shared" ca="1" si="1358"/>
        <v>#REF!</v>
      </c>
      <c r="CH424" s="351" t="e">
        <f t="shared" ca="1" si="1358"/>
        <v>#REF!</v>
      </c>
      <c r="CI424" s="351" t="e">
        <f t="shared" ca="1" si="1358"/>
        <v>#REF!</v>
      </c>
      <c r="CJ424" s="351" t="e">
        <f t="shared" ca="1" si="1358"/>
        <v>#REF!</v>
      </c>
      <c r="CK424" s="351" t="e">
        <f t="shared" ca="1" si="1358"/>
        <v>#REF!</v>
      </c>
      <c r="CL424" s="351" t="e">
        <f t="shared" ca="1" si="1358"/>
        <v>#REF!</v>
      </c>
      <c r="CM424" s="351" t="e">
        <f t="shared" ca="1" si="1358"/>
        <v>#REF!</v>
      </c>
      <c r="CN424" s="351" t="e">
        <f t="shared" ca="1" si="1358"/>
        <v>#REF!</v>
      </c>
      <c r="CO424" s="351" t="e">
        <f t="shared" ca="1" si="1358"/>
        <v>#REF!</v>
      </c>
      <c r="CQ424" s="351" t="e">
        <f t="shared" ca="1" si="1359"/>
        <v>#REF!</v>
      </c>
      <c r="CR424" s="351" t="e">
        <f t="shared" ca="1" si="1359"/>
        <v>#REF!</v>
      </c>
      <c r="CS424" s="351" t="e">
        <f t="shared" ca="1" si="1359"/>
        <v>#REF!</v>
      </c>
      <c r="CT424" s="351" t="e">
        <f t="shared" ca="1" si="1359"/>
        <v>#REF!</v>
      </c>
      <c r="CU424" s="351" t="e">
        <f t="shared" ca="1" si="1359"/>
        <v>#REF!</v>
      </c>
      <c r="CV424" s="351" t="e">
        <f t="shared" ca="1" si="1359"/>
        <v>#REF!</v>
      </c>
      <c r="CW424" s="351" t="e">
        <f t="shared" ca="1" si="1359"/>
        <v>#REF!</v>
      </c>
      <c r="CX424" s="351" t="e">
        <f t="shared" ca="1" si="1359"/>
        <v>#REF!</v>
      </c>
      <c r="CY424" s="351" t="e">
        <f t="shared" ca="1" si="1359"/>
        <v>#REF!</v>
      </c>
      <c r="CZ424" s="351" t="e">
        <f t="shared" ca="1" si="1359"/>
        <v>#REF!</v>
      </c>
      <c r="DA424" s="351" t="e">
        <f t="shared" ca="1" si="1359"/>
        <v>#REF!</v>
      </c>
      <c r="DB424" s="351" t="e">
        <f t="shared" ca="1" si="1359"/>
        <v>#REF!</v>
      </c>
      <c r="DC424" s="351" t="e">
        <f t="shared" ca="1" si="1359"/>
        <v>#REF!</v>
      </c>
      <c r="DD424" s="351" t="e">
        <f t="shared" ca="1" si="1359"/>
        <v>#REF!</v>
      </c>
      <c r="DE424" s="351" t="e">
        <f t="shared" ca="1" si="1359"/>
        <v>#REF!</v>
      </c>
      <c r="DF424" s="351" t="e">
        <f t="shared" ca="1" si="1359"/>
        <v>#REF!</v>
      </c>
      <c r="DH424" s="351">
        <f t="shared" si="1360"/>
        <v>0</v>
      </c>
      <c r="DI424" s="351">
        <f t="shared" si="1360"/>
        <v>0</v>
      </c>
      <c r="DJ424" s="351">
        <f t="shared" si="1360"/>
        <v>0</v>
      </c>
      <c r="DK424" s="351">
        <f t="shared" si="1360"/>
        <v>0</v>
      </c>
      <c r="DL424" s="351">
        <f t="shared" si="1360"/>
        <v>0</v>
      </c>
      <c r="DM424" s="351">
        <f t="shared" si="1360"/>
        <v>0</v>
      </c>
      <c r="DN424" s="351">
        <f t="shared" si="1360"/>
        <v>0</v>
      </c>
      <c r="DO424" s="351">
        <f t="shared" si="1360"/>
        <v>0</v>
      </c>
      <c r="DP424" s="351">
        <f t="shared" si="1360"/>
        <v>0</v>
      </c>
      <c r="DQ424" s="351">
        <f t="shared" si="1360"/>
        <v>0</v>
      </c>
      <c r="DR424" s="351">
        <f t="shared" si="1360"/>
        <v>0</v>
      </c>
      <c r="DS424" s="351">
        <f t="shared" si="1360"/>
        <v>0</v>
      </c>
      <c r="DT424" s="351">
        <f t="shared" si="1360"/>
        <v>0</v>
      </c>
      <c r="DU424" s="351">
        <f t="shared" si="1360"/>
        <v>0</v>
      </c>
      <c r="DV424" s="351">
        <f t="shared" si="1360"/>
        <v>0</v>
      </c>
      <c r="DW424" s="351">
        <f t="shared" si="1360"/>
        <v>0</v>
      </c>
      <c r="DY424" s="351" t="e">
        <f t="shared" ca="1" si="1361"/>
        <v>#REF!</v>
      </c>
      <c r="DZ424" s="351" t="e">
        <f t="shared" ca="1" si="1361"/>
        <v>#REF!</v>
      </c>
      <c r="EA424" s="351" t="e">
        <f t="shared" ca="1" si="1361"/>
        <v>#REF!</v>
      </c>
      <c r="EB424" s="351" t="e">
        <f t="shared" ca="1" si="1361"/>
        <v>#REF!</v>
      </c>
      <c r="EC424" s="351" t="e">
        <f t="shared" ca="1" si="1361"/>
        <v>#REF!</v>
      </c>
      <c r="ED424" s="351" t="e">
        <f t="shared" ca="1" si="1361"/>
        <v>#REF!</v>
      </c>
      <c r="EE424" s="351" t="e">
        <f t="shared" ca="1" si="1361"/>
        <v>#REF!</v>
      </c>
      <c r="EF424" s="351" t="e">
        <f t="shared" ca="1" si="1361"/>
        <v>#REF!</v>
      </c>
      <c r="EG424" s="351" t="e">
        <f t="shared" ca="1" si="1361"/>
        <v>#REF!</v>
      </c>
      <c r="EH424" s="351" t="e">
        <f t="shared" ca="1" si="1361"/>
        <v>#REF!</v>
      </c>
      <c r="EI424" s="351" t="e">
        <f t="shared" ca="1" si="1361"/>
        <v>#REF!</v>
      </c>
      <c r="EJ424" s="351" t="e">
        <f t="shared" ca="1" si="1361"/>
        <v>#REF!</v>
      </c>
      <c r="EK424" s="351" t="e">
        <f t="shared" ca="1" si="1361"/>
        <v>#REF!</v>
      </c>
      <c r="EL424" s="351" t="e">
        <f t="shared" ca="1" si="1361"/>
        <v>#REF!</v>
      </c>
      <c r="EM424" s="351" t="e">
        <f t="shared" ca="1" si="1361"/>
        <v>#REF!</v>
      </c>
      <c r="EN424" s="351" t="e">
        <f t="shared" ca="1" si="1361"/>
        <v>#REF!</v>
      </c>
      <c r="EP424" s="351">
        <f t="shared" si="1362"/>
        <v>0</v>
      </c>
      <c r="EQ424" s="351">
        <f t="shared" si="1362"/>
        <v>0</v>
      </c>
      <c r="ER424" s="351">
        <f t="shared" si="1362"/>
        <v>0</v>
      </c>
      <c r="ES424" s="351">
        <f t="shared" si="1362"/>
        <v>0</v>
      </c>
      <c r="ET424" s="351">
        <f t="shared" si="1362"/>
        <v>0</v>
      </c>
      <c r="EU424" s="351">
        <f t="shared" si="1362"/>
        <v>0</v>
      </c>
      <c r="EV424" s="351">
        <f t="shared" si="1362"/>
        <v>0</v>
      </c>
      <c r="EW424" s="351">
        <f t="shared" si="1362"/>
        <v>0</v>
      </c>
      <c r="EX424" s="351">
        <f t="shared" si="1362"/>
        <v>0</v>
      </c>
      <c r="EY424" s="351">
        <f t="shared" si="1362"/>
        <v>0</v>
      </c>
      <c r="EZ424" s="351">
        <f t="shared" si="1362"/>
        <v>0</v>
      </c>
      <c r="FA424" s="351">
        <f t="shared" si="1362"/>
        <v>0</v>
      </c>
      <c r="FB424" s="351">
        <f t="shared" si="1362"/>
        <v>0</v>
      </c>
      <c r="FC424" s="351">
        <f t="shared" si="1362"/>
        <v>0</v>
      </c>
      <c r="FD424" s="351">
        <f t="shared" si="1362"/>
        <v>0</v>
      </c>
      <c r="FE424" s="351">
        <f t="shared" si="1362"/>
        <v>0</v>
      </c>
      <c r="FG424" s="350"/>
      <c r="FH424" s="350"/>
      <c r="FI424" s="350"/>
      <c r="FJ424" s="350"/>
      <c r="FK424" s="350"/>
      <c r="FL424" s="350"/>
      <c r="FM424" s="350"/>
      <c r="FN424" s="350"/>
      <c r="FO424" s="350"/>
      <c r="FP424" s="350"/>
      <c r="FQ424" s="350"/>
      <c r="FR424" s="350"/>
      <c r="FS424" s="350"/>
      <c r="FT424" s="350"/>
      <c r="FU424" s="350"/>
      <c r="FV424" s="350"/>
      <c r="FX424" s="351">
        <f t="shared" si="1363"/>
        <v>0</v>
      </c>
      <c r="FY424" s="351">
        <f t="shared" si="1363"/>
        <v>0</v>
      </c>
      <c r="FZ424" s="351">
        <f t="shared" si="1363"/>
        <v>0</v>
      </c>
      <c r="GA424" s="351">
        <f t="shared" si="1363"/>
        <v>0</v>
      </c>
      <c r="GB424" s="351">
        <f t="shared" si="1363"/>
        <v>0</v>
      </c>
      <c r="GC424" s="351">
        <f t="shared" si="1363"/>
        <v>0</v>
      </c>
      <c r="GD424" s="351">
        <f t="shared" si="1363"/>
        <v>0</v>
      </c>
      <c r="GE424" s="351">
        <f t="shared" si="1363"/>
        <v>0</v>
      </c>
      <c r="GF424" s="351">
        <f t="shared" si="1363"/>
        <v>0</v>
      </c>
      <c r="GG424" s="351">
        <f t="shared" si="1363"/>
        <v>0</v>
      </c>
      <c r="GH424" s="351">
        <f t="shared" si="1363"/>
        <v>0</v>
      </c>
      <c r="GI424" s="351">
        <f t="shared" si="1363"/>
        <v>0</v>
      </c>
      <c r="GJ424" s="351">
        <f t="shared" si="1363"/>
        <v>0</v>
      </c>
      <c r="GK424" s="351">
        <f t="shared" si="1363"/>
        <v>0</v>
      </c>
      <c r="GL424" s="351">
        <f t="shared" si="1363"/>
        <v>0</v>
      </c>
      <c r="GM424" s="351">
        <f t="shared" si="1363"/>
        <v>0</v>
      </c>
      <c r="GO424" s="351" t="e">
        <f t="shared" ca="1" si="1364"/>
        <v>#REF!</v>
      </c>
      <c r="GP424" s="351" t="e">
        <f t="shared" ca="1" si="1364"/>
        <v>#REF!</v>
      </c>
      <c r="GQ424" s="351" t="e">
        <f t="shared" ca="1" si="1364"/>
        <v>#REF!</v>
      </c>
      <c r="GR424" s="351" t="e">
        <f t="shared" ca="1" si="1364"/>
        <v>#REF!</v>
      </c>
      <c r="GS424" s="351" t="e">
        <f t="shared" ca="1" si="1364"/>
        <v>#REF!</v>
      </c>
      <c r="GT424" s="351" t="e">
        <f t="shared" ca="1" si="1364"/>
        <v>#REF!</v>
      </c>
      <c r="GU424" s="351" t="e">
        <f t="shared" ca="1" si="1364"/>
        <v>#REF!</v>
      </c>
      <c r="GV424" s="351" t="e">
        <f t="shared" ca="1" si="1364"/>
        <v>#REF!</v>
      </c>
      <c r="GW424" s="351" t="e">
        <f t="shared" ca="1" si="1364"/>
        <v>#REF!</v>
      </c>
      <c r="GX424" s="351" t="e">
        <f t="shared" ca="1" si="1364"/>
        <v>#REF!</v>
      </c>
      <c r="GY424" s="351" t="e">
        <f t="shared" ca="1" si="1364"/>
        <v>#REF!</v>
      </c>
      <c r="GZ424" s="351" t="e">
        <f t="shared" ca="1" si="1364"/>
        <v>#REF!</v>
      </c>
      <c r="HA424" s="351" t="e">
        <f t="shared" ca="1" si="1364"/>
        <v>#REF!</v>
      </c>
      <c r="HB424" s="351" t="e">
        <f t="shared" ca="1" si="1364"/>
        <v>#REF!</v>
      </c>
      <c r="HC424" s="351" t="e">
        <f t="shared" ca="1" si="1364"/>
        <v>#REF!</v>
      </c>
      <c r="HD424" s="351" t="e">
        <f t="shared" ca="1" si="1364"/>
        <v>#REF!</v>
      </c>
      <c r="HF424" s="351" t="e">
        <f t="shared" ca="1" si="1365"/>
        <v>#REF!</v>
      </c>
      <c r="HG424" s="351" t="e">
        <f t="shared" ca="1" si="1365"/>
        <v>#REF!</v>
      </c>
      <c r="HH424" s="351" t="e">
        <f t="shared" ca="1" si="1365"/>
        <v>#REF!</v>
      </c>
      <c r="HI424" s="351" t="e">
        <f t="shared" ca="1" si="1365"/>
        <v>#REF!</v>
      </c>
      <c r="HJ424" s="351" t="e">
        <f t="shared" ca="1" si="1365"/>
        <v>#REF!</v>
      </c>
      <c r="HK424" s="351" t="e">
        <f t="shared" ca="1" si="1365"/>
        <v>#REF!</v>
      </c>
      <c r="HL424" s="351" t="e">
        <f t="shared" ca="1" si="1365"/>
        <v>#REF!</v>
      </c>
      <c r="HM424" s="351" t="e">
        <f t="shared" ca="1" si="1365"/>
        <v>#REF!</v>
      </c>
      <c r="HN424" s="351" t="e">
        <f t="shared" ca="1" si="1365"/>
        <v>#REF!</v>
      </c>
      <c r="HO424" s="351" t="e">
        <f t="shared" ca="1" si="1365"/>
        <v>#REF!</v>
      </c>
      <c r="HP424" s="351" t="e">
        <f t="shared" ca="1" si="1365"/>
        <v>#REF!</v>
      </c>
      <c r="HQ424" s="351" t="e">
        <f t="shared" ca="1" si="1365"/>
        <v>#REF!</v>
      </c>
      <c r="HR424" s="351" t="e">
        <f t="shared" ca="1" si="1365"/>
        <v>#REF!</v>
      </c>
      <c r="HS424" s="351" t="e">
        <f t="shared" ca="1" si="1365"/>
        <v>#REF!</v>
      </c>
      <c r="HT424" s="351" t="e">
        <f t="shared" ca="1" si="1365"/>
        <v>#REF!</v>
      </c>
      <c r="HU424" s="351" t="e">
        <f t="shared" ca="1" si="1365"/>
        <v>#REF!</v>
      </c>
      <c r="HW424" s="167" t="e">
        <f t="shared" ca="1" si="1366"/>
        <v>#REF!</v>
      </c>
      <c r="HX424" s="167">
        <f t="shared" si="1367"/>
        <v>0</v>
      </c>
      <c r="HY424" s="167" t="e">
        <f t="shared" ca="1" si="1368"/>
        <v>#REF!</v>
      </c>
      <c r="HZ424" s="219" t="e">
        <f t="shared" ca="1" si="1369"/>
        <v>#REF!</v>
      </c>
    </row>
    <row r="425" spans="1:234" s="346" customFormat="1">
      <c r="A425" s="356" t="s">
        <v>1084</v>
      </c>
      <c r="B425" s="355" t="str">
        <f>INDEX('Ref1'!R:R,MATCH(A425,'Ref1'!Q:Q,0))</f>
        <v>West Midlands</v>
      </c>
      <c r="C425" s="347"/>
      <c r="D425" s="347"/>
      <c r="G425" s="353">
        <f t="shared" si="1352"/>
        <v>0</v>
      </c>
      <c r="H425" s="362">
        <f t="shared" si="1352"/>
        <v>0</v>
      </c>
      <c r="I425" s="351">
        <f t="shared" si="1352"/>
        <v>0</v>
      </c>
      <c r="J425" s="351">
        <f t="shared" si="1352"/>
        <v>0</v>
      </c>
      <c r="K425" s="351">
        <f t="shared" si="1352"/>
        <v>0</v>
      </c>
      <c r="L425" s="351">
        <f t="shared" si="1352"/>
        <v>0</v>
      </c>
      <c r="M425" s="351">
        <f t="shared" si="1352"/>
        <v>0</v>
      </c>
      <c r="N425" s="351">
        <f t="shared" si="1352"/>
        <v>0</v>
      </c>
      <c r="O425" s="351">
        <f t="shared" si="1352"/>
        <v>0</v>
      </c>
      <c r="P425" s="351">
        <f t="shared" si="1352"/>
        <v>0</v>
      </c>
      <c r="Q425" s="351">
        <f t="shared" si="1353"/>
        <v>0</v>
      </c>
      <c r="R425" s="351">
        <f t="shared" si="1353"/>
        <v>0</v>
      </c>
      <c r="S425" s="351">
        <f t="shared" si="1353"/>
        <v>0</v>
      </c>
      <c r="T425" s="351">
        <f t="shared" si="1353"/>
        <v>0</v>
      </c>
      <c r="U425" s="351">
        <f t="shared" si="1353"/>
        <v>0</v>
      </c>
      <c r="V425" s="351">
        <f t="shared" si="1353"/>
        <v>0</v>
      </c>
      <c r="W425" s="351">
        <f t="shared" si="1353"/>
        <v>0</v>
      </c>
      <c r="Y425" s="376" t="e">
        <f t="shared" ca="1" si="1354"/>
        <v>#REF!</v>
      </c>
      <c r="Z425" s="376" t="e">
        <f t="shared" ca="1" si="1354"/>
        <v>#REF!</v>
      </c>
      <c r="AA425" s="376" t="e">
        <f t="shared" ca="1" si="1354"/>
        <v>#REF!</v>
      </c>
      <c r="AB425" s="376" t="e">
        <f t="shared" ca="1" si="1354"/>
        <v>#REF!</v>
      </c>
      <c r="AC425" s="376" t="e">
        <f t="shared" ca="1" si="1354"/>
        <v>#REF!</v>
      </c>
      <c r="AD425" s="376" t="e">
        <f t="shared" ca="1" si="1354"/>
        <v>#REF!</v>
      </c>
      <c r="AE425" s="376" t="e">
        <f t="shared" ca="1" si="1354"/>
        <v>#REF!</v>
      </c>
      <c r="AF425" s="376" t="e">
        <f t="shared" ca="1" si="1354"/>
        <v>#REF!</v>
      </c>
      <c r="AG425" s="376" t="e">
        <f t="shared" ca="1" si="1354"/>
        <v>#REF!</v>
      </c>
      <c r="AH425" s="376" t="e">
        <f t="shared" ca="1" si="1354"/>
        <v>#REF!</v>
      </c>
      <c r="AI425" s="376" t="e">
        <f t="shared" ca="1" si="1354"/>
        <v>#REF!</v>
      </c>
      <c r="AJ425" s="376" t="e">
        <f t="shared" ca="1" si="1354"/>
        <v>#REF!</v>
      </c>
      <c r="AK425" s="376" t="e">
        <f t="shared" ca="1" si="1354"/>
        <v>#REF!</v>
      </c>
      <c r="AL425" s="376" t="e">
        <f t="shared" ca="1" si="1354"/>
        <v>#REF!</v>
      </c>
      <c r="AM425" s="376" t="e">
        <f t="shared" ca="1" si="1354"/>
        <v>#REF!</v>
      </c>
      <c r="AN425" s="376" t="e">
        <f t="shared" ca="1" si="1354"/>
        <v>#REF!</v>
      </c>
      <c r="AP425" s="351" t="e">
        <f t="shared" ca="1" si="1355"/>
        <v>#REF!</v>
      </c>
      <c r="AQ425" s="351" t="e">
        <f t="shared" ca="1" si="1355"/>
        <v>#REF!</v>
      </c>
      <c r="AR425" s="351" t="e">
        <f t="shared" ca="1" si="1355"/>
        <v>#REF!</v>
      </c>
      <c r="AS425" s="351" t="e">
        <f t="shared" ca="1" si="1355"/>
        <v>#REF!</v>
      </c>
      <c r="AT425" s="351" t="e">
        <f t="shared" ca="1" si="1355"/>
        <v>#REF!</v>
      </c>
      <c r="AU425" s="351" t="e">
        <f t="shared" ca="1" si="1355"/>
        <v>#REF!</v>
      </c>
      <c r="AV425" s="351" t="e">
        <f t="shared" ca="1" si="1355"/>
        <v>#REF!</v>
      </c>
      <c r="AW425" s="351" t="e">
        <f t="shared" ca="1" si="1355"/>
        <v>#REF!</v>
      </c>
      <c r="AX425" s="351" t="e">
        <f t="shared" ca="1" si="1355"/>
        <v>#REF!</v>
      </c>
      <c r="AY425" s="351" t="e">
        <f t="shared" ca="1" si="1355"/>
        <v>#REF!</v>
      </c>
      <c r="AZ425" s="351" t="e">
        <f t="shared" ca="1" si="1355"/>
        <v>#REF!</v>
      </c>
      <c r="BA425" s="351" t="e">
        <f t="shared" ca="1" si="1355"/>
        <v>#REF!</v>
      </c>
      <c r="BB425" s="351" t="e">
        <f t="shared" ca="1" si="1355"/>
        <v>#REF!</v>
      </c>
      <c r="BC425" s="351" t="e">
        <f t="shared" ca="1" si="1355"/>
        <v>#REF!</v>
      </c>
      <c r="BD425" s="351" t="e">
        <f t="shared" ca="1" si="1355"/>
        <v>#REF!</v>
      </c>
      <c r="BE425" s="351" t="e">
        <f t="shared" ca="1" si="1355"/>
        <v>#REF!</v>
      </c>
      <c r="BG425" s="376">
        <f t="shared" si="1356"/>
        <v>0.10592561598928961</v>
      </c>
      <c r="BI425" s="351">
        <f t="shared" si="1357"/>
        <v>0</v>
      </c>
      <c r="BJ425" s="351">
        <f t="shared" si="1357"/>
        <v>0</v>
      </c>
      <c r="BK425" s="351">
        <f t="shared" si="1357"/>
        <v>0</v>
      </c>
      <c r="BL425" s="351">
        <f t="shared" si="1357"/>
        <v>0</v>
      </c>
      <c r="BM425" s="351">
        <f t="shared" si="1357"/>
        <v>0</v>
      </c>
      <c r="BN425" s="351">
        <f t="shared" si="1357"/>
        <v>0</v>
      </c>
      <c r="BO425" s="351">
        <f t="shared" si="1357"/>
        <v>0</v>
      </c>
      <c r="BP425" s="351">
        <f t="shared" si="1357"/>
        <v>0</v>
      </c>
      <c r="BQ425" s="351">
        <f t="shared" si="1357"/>
        <v>0</v>
      </c>
      <c r="BR425" s="351">
        <f t="shared" si="1357"/>
        <v>0</v>
      </c>
      <c r="BS425" s="351">
        <f t="shared" si="1357"/>
        <v>0</v>
      </c>
      <c r="BT425" s="351">
        <f t="shared" si="1357"/>
        <v>0</v>
      </c>
      <c r="BU425" s="351">
        <f t="shared" si="1357"/>
        <v>0</v>
      </c>
      <c r="BV425" s="351">
        <f t="shared" si="1357"/>
        <v>0</v>
      </c>
      <c r="BW425" s="351">
        <f t="shared" si="1357"/>
        <v>0</v>
      </c>
      <c r="BX425" s="351">
        <f t="shared" si="1357"/>
        <v>0</v>
      </c>
      <c r="BZ425" s="351" t="e">
        <f t="shared" ca="1" si="1358"/>
        <v>#REF!</v>
      </c>
      <c r="CA425" s="351" t="e">
        <f t="shared" ca="1" si="1358"/>
        <v>#REF!</v>
      </c>
      <c r="CB425" s="351" t="e">
        <f t="shared" ca="1" si="1358"/>
        <v>#REF!</v>
      </c>
      <c r="CC425" s="351" t="e">
        <f t="shared" ca="1" si="1358"/>
        <v>#REF!</v>
      </c>
      <c r="CD425" s="351" t="e">
        <f t="shared" ca="1" si="1358"/>
        <v>#REF!</v>
      </c>
      <c r="CE425" s="351" t="e">
        <f t="shared" ca="1" si="1358"/>
        <v>#REF!</v>
      </c>
      <c r="CF425" s="351" t="e">
        <f t="shared" ca="1" si="1358"/>
        <v>#REF!</v>
      </c>
      <c r="CG425" s="351" t="e">
        <f t="shared" ca="1" si="1358"/>
        <v>#REF!</v>
      </c>
      <c r="CH425" s="351" t="e">
        <f t="shared" ca="1" si="1358"/>
        <v>#REF!</v>
      </c>
      <c r="CI425" s="351" t="e">
        <f t="shared" ca="1" si="1358"/>
        <v>#REF!</v>
      </c>
      <c r="CJ425" s="351" t="e">
        <f t="shared" ca="1" si="1358"/>
        <v>#REF!</v>
      </c>
      <c r="CK425" s="351" t="e">
        <f t="shared" ca="1" si="1358"/>
        <v>#REF!</v>
      </c>
      <c r="CL425" s="351" t="e">
        <f t="shared" ca="1" si="1358"/>
        <v>#REF!</v>
      </c>
      <c r="CM425" s="351" t="e">
        <f t="shared" ca="1" si="1358"/>
        <v>#REF!</v>
      </c>
      <c r="CN425" s="351" t="e">
        <f t="shared" ca="1" si="1358"/>
        <v>#REF!</v>
      </c>
      <c r="CO425" s="351" t="e">
        <f t="shared" ca="1" si="1358"/>
        <v>#REF!</v>
      </c>
      <c r="CQ425" s="351" t="e">
        <f t="shared" ca="1" si="1359"/>
        <v>#REF!</v>
      </c>
      <c r="CR425" s="351" t="e">
        <f t="shared" ca="1" si="1359"/>
        <v>#REF!</v>
      </c>
      <c r="CS425" s="351" t="e">
        <f t="shared" ca="1" si="1359"/>
        <v>#REF!</v>
      </c>
      <c r="CT425" s="351" t="e">
        <f t="shared" ca="1" si="1359"/>
        <v>#REF!</v>
      </c>
      <c r="CU425" s="351" t="e">
        <f t="shared" ca="1" si="1359"/>
        <v>#REF!</v>
      </c>
      <c r="CV425" s="351" t="e">
        <f t="shared" ca="1" si="1359"/>
        <v>#REF!</v>
      </c>
      <c r="CW425" s="351" t="e">
        <f t="shared" ca="1" si="1359"/>
        <v>#REF!</v>
      </c>
      <c r="CX425" s="351" t="e">
        <f t="shared" ca="1" si="1359"/>
        <v>#REF!</v>
      </c>
      <c r="CY425" s="351" t="e">
        <f t="shared" ca="1" si="1359"/>
        <v>#REF!</v>
      </c>
      <c r="CZ425" s="351" t="e">
        <f t="shared" ca="1" si="1359"/>
        <v>#REF!</v>
      </c>
      <c r="DA425" s="351" t="e">
        <f t="shared" ca="1" si="1359"/>
        <v>#REF!</v>
      </c>
      <c r="DB425" s="351" t="e">
        <f t="shared" ca="1" si="1359"/>
        <v>#REF!</v>
      </c>
      <c r="DC425" s="351" t="e">
        <f t="shared" ca="1" si="1359"/>
        <v>#REF!</v>
      </c>
      <c r="DD425" s="351" t="e">
        <f t="shared" ca="1" si="1359"/>
        <v>#REF!</v>
      </c>
      <c r="DE425" s="351" t="e">
        <f t="shared" ca="1" si="1359"/>
        <v>#REF!</v>
      </c>
      <c r="DF425" s="351" t="e">
        <f t="shared" ca="1" si="1359"/>
        <v>#REF!</v>
      </c>
      <c r="DH425" s="351">
        <f t="shared" si="1360"/>
        <v>0</v>
      </c>
      <c r="DI425" s="351">
        <f t="shared" si="1360"/>
        <v>0</v>
      </c>
      <c r="DJ425" s="351">
        <f t="shared" si="1360"/>
        <v>0</v>
      </c>
      <c r="DK425" s="351">
        <f t="shared" si="1360"/>
        <v>0</v>
      </c>
      <c r="DL425" s="351">
        <f t="shared" si="1360"/>
        <v>0</v>
      </c>
      <c r="DM425" s="351">
        <f t="shared" si="1360"/>
        <v>0</v>
      </c>
      <c r="DN425" s="351">
        <f t="shared" si="1360"/>
        <v>0</v>
      </c>
      <c r="DO425" s="351">
        <f t="shared" si="1360"/>
        <v>0</v>
      </c>
      <c r="DP425" s="351">
        <f t="shared" si="1360"/>
        <v>0</v>
      </c>
      <c r="DQ425" s="351">
        <f t="shared" si="1360"/>
        <v>0</v>
      </c>
      <c r="DR425" s="351">
        <f t="shared" si="1360"/>
        <v>0</v>
      </c>
      <c r="DS425" s="351">
        <f t="shared" si="1360"/>
        <v>0</v>
      </c>
      <c r="DT425" s="351">
        <f t="shared" si="1360"/>
        <v>0</v>
      </c>
      <c r="DU425" s="351">
        <f t="shared" si="1360"/>
        <v>0</v>
      </c>
      <c r="DV425" s="351">
        <f t="shared" si="1360"/>
        <v>0</v>
      </c>
      <c r="DW425" s="351">
        <f t="shared" si="1360"/>
        <v>0</v>
      </c>
      <c r="DY425" s="351" t="e">
        <f t="shared" ca="1" si="1361"/>
        <v>#REF!</v>
      </c>
      <c r="DZ425" s="351" t="e">
        <f t="shared" ca="1" si="1361"/>
        <v>#REF!</v>
      </c>
      <c r="EA425" s="351" t="e">
        <f t="shared" ca="1" si="1361"/>
        <v>#REF!</v>
      </c>
      <c r="EB425" s="351" t="e">
        <f t="shared" ca="1" si="1361"/>
        <v>#REF!</v>
      </c>
      <c r="EC425" s="351" t="e">
        <f t="shared" ca="1" si="1361"/>
        <v>#REF!</v>
      </c>
      <c r="ED425" s="351" t="e">
        <f t="shared" ca="1" si="1361"/>
        <v>#REF!</v>
      </c>
      <c r="EE425" s="351" t="e">
        <f t="shared" ca="1" si="1361"/>
        <v>#REF!</v>
      </c>
      <c r="EF425" s="351" t="e">
        <f t="shared" ca="1" si="1361"/>
        <v>#REF!</v>
      </c>
      <c r="EG425" s="351" t="e">
        <f t="shared" ca="1" si="1361"/>
        <v>#REF!</v>
      </c>
      <c r="EH425" s="351" t="e">
        <f t="shared" ca="1" si="1361"/>
        <v>#REF!</v>
      </c>
      <c r="EI425" s="351" t="e">
        <f t="shared" ca="1" si="1361"/>
        <v>#REF!</v>
      </c>
      <c r="EJ425" s="351" t="e">
        <f t="shared" ca="1" si="1361"/>
        <v>#REF!</v>
      </c>
      <c r="EK425" s="351" t="e">
        <f t="shared" ca="1" si="1361"/>
        <v>#REF!</v>
      </c>
      <c r="EL425" s="351" t="e">
        <f t="shared" ca="1" si="1361"/>
        <v>#REF!</v>
      </c>
      <c r="EM425" s="351" t="e">
        <f t="shared" ca="1" si="1361"/>
        <v>#REF!</v>
      </c>
      <c r="EN425" s="351" t="e">
        <f t="shared" ca="1" si="1361"/>
        <v>#REF!</v>
      </c>
      <c r="EP425" s="351">
        <f t="shared" si="1362"/>
        <v>0</v>
      </c>
      <c r="EQ425" s="351">
        <f t="shared" si="1362"/>
        <v>0</v>
      </c>
      <c r="ER425" s="351">
        <f t="shared" si="1362"/>
        <v>0</v>
      </c>
      <c r="ES425" s="351">
        <f t="shared" si="1362"/>
        <v>0</v>
      </c>
      <c r="ET425" s="351">
        <f t="shared" si="1362"/>
        <v>0</v>
      </c>
      <c r="EU425" s="351">
        <f t="shared" si="1362"/>
        <v>0</v>
      </c>
      <c r="EV425" s="351">
        <f t="shared" si="1362"/>
        <v>0</v>
      </c>
      <c r="EW425" s="351">
        <f t="shared" si="1362"/>
        <v>0</v>
      </c>
      <c r="EX425" s="351">
        <f t="shared" si="1362"/>
        <v>0</v>
      </c>
      <c r="EY425" s="351">
        <f t="shared" si="1362"/>
        <v>0</v>
      </c>
      <c r="EZ425" s="351">
        <f t="shared" si="1362"/>
        <v>0</v>
      </c>
      <c r="FA425" s="351">
        <f t="shared" si="1362"/>
        <v>0</v>
      </c>
      <c r="FB425" s="351">
        <f t="shared" si="1362"/>
        <v>0</v>
      </c>
      <c r="FC425" s="351">
        <f t="shared" si="1362"/>
        <v>0</v>
      </c>
      <c r="FD425" s="351">
        <f t="shared" si="1362"/>
        <v>0</v>
      </c>
      <c r="FE425" s="351">
        <f t="shared" si="1362"/>
        <v>0</v>
      </c>
      <c r="FG425" s="350"/>
      <c r="FH425" s="350"/>
      <c r="FI425" s="350"/>
      <c r="FJ425" s="350"/>
      <c r="FK425" s="350"/>
      <c r="FL425" s="350"/>
      <c r="FM425" s="350"/>
      <c r="FN425" s="350"/>
      <c r="FO425" s="350"/>
      <c r="FP425" s="350"/>
      <c r="FQ425" s="350"/>
      <c r="FR425" s="350"/>
      <c r="FS425" s="350"/>
      <c r="FT425" s="350"/>
      <c r="FU425" s="350"/>
      <c r="FV425" s="350"/>
      <c r="FX425" s="351">
        <f t="shared" si="1363"/>
        <v>0</v>
      </c>
      <c r="FY425" s="351">
        <f t="shared" si="1363"/>
        <v>0</v>
      </c>
      <c r="FZ425" s="351">
        <f t="shared" si="1363"/>
        <v>0</v>
      </c>
      <c r="GA425" s="351">
        <f t="shared" si="1363"/>
        <v>0</v>
      </c>
      <c r="GB425" s="351">
        <f t="shared" si="1363"/>
        <v>0</v>
      </c>
      <c r="GC425" s="351">
        <f t="shared" si="1363"/>
        <v>0</v>
      </c>
      <c r="GD425" s="351">
        <f t="shared" si="1363"/>
        <v>0</v>
      </c>
      <c r="GE425" s="351">
        <f t="shared" si="1363"/>
        <v>0</v>
      </c>
      <c r="GF425" s="351">
        <f t="shared" si="1363"/>
        <v>0</v>
      </c>
      <c r="GG425" s="351">
        <f t="shared" si="1363"/>
        <v>0</v>
      </c>
      <c r="GH425" s="351">
        <f t="shared" si="1363"/>
        <v>0</v>
      </c>
      <c r="GI425" s="351">
        <f t="shared" si="1363"/>
        <v>0</v>
      </c>
      <c r="GJ425" s="351">
        <f t="shared" si="1363"/>
        <v>0</v>
      </c>
      <c r="GK425" s="351">
        <f t="shared" si="1363"/>
        <v>0</v>
      </c>
      <c r="GL425" s="351">
        <f t="shared" si="1363"/>
        <v>0</v>
      </c>
      <c r="GM425" s="351">
        <f t="shared" si="1363"/>
        <v>0</v>
      </c>
      <c r="GO425" s="351" t="e">
        <f t="shared" ca="1" si="1364"/>
        <v>#REF!</v>
      </c>
      <c r="GP425" s="351" t="e">
        <f t="shared" ca="1" si="1364"/>
        <v>#REF!</v>
      </c>
      <c r="GQ425" s="351" t="e">
        <f t="shared" ca="1" si="1364"/>
        <v>#REF!</v>
      </c>
      <c r="GR425" s="351" t="e">
        <f t="shared" ca="1" si="1364"/>
        <v>#REF!</v>
      </c>
      <c r="GS425" s="351" t="e">
        <f t="shared" ca="1" si="1364"/>
        <v>#REF!</v>
      </c>
      <c r="GT425" s="351" t="e">
        <f t="shared" ca="1" si="1364"/>
        <v>#REF!</v>
      </c>
      <c r="GU425" s="351" t="e">
        <f t="shared" ca="1" si="1364"/>
        <v>#REF!</v>
      </c>
      <c r="GV425" s="351" t="e">
        <f t="shared" ca="1" si="1364"/>
        <v>#REF!</v>
      </c>
      <c r="GW425" s="351" t="e">
        <f t="shared" ca="1" si="1364"/>
        <v>#REF!</v>
      </c>
      <c r="GX425" s="351" t="e">
        <f t="shared" ca="1" si="1364"/>
        <v>#REF!</v>
      </c>
      <c r="GY425" s="351" t="e">
        <f t="shared" ca="1" si="1364"/>
        <v>#REF!</v>
      </c>
      <c r="GZ425" s="351" t="e">
        <f t="shared" ca="1" si="1364"/>
        <v>#REF!</v>
      </c>
      <c r="HA425" s="351" t="e">
        <f t="shared" ca="1" si="1364"/>
        <v>#REF!</v>
      </c>
      <c r="HB425" s="351" t="e">
        <f t="shared" ca="1" si="1364"/>
        <v>#REF!</v>
      </c>
      <c r="HC425" s="351" t="e">
        <f t="shared" ca="1" si="1364"/>
        <v>#REF!</v>
      </c>
      <c r="HD425" s="351" t="e">
        <f t="shared" ca="1" si="1364"/>
        <v>#REF!</v>
      </c>
      <c r="HF425" s="351" t="e">
        <f t="shared" ca="1" si="1365"/>
        <v>#REF!</v>
      </c>
      <c r="HG425" s="351" t="e">
        <f t="shared" ca="1" si="1365"/>
        <v>#REF!</v>
      </c>
      <c r="HH425" s="351" t="e">
        <f t="shared" ca="1" si="1365"/>
        <v>#REF!</v>
      </c>
      <c r="HI425" s="351" t="e">
        <f t="shared" ca="1" si="1365"/>
        <v>#REF!</v>
      </c>
      <c r="HJ425" s="351" t="e">
        <f t="shared" ca="1" si="1365"/>
        <v>#REF!</v>
      </c>
      <c r="HK425" s="351" t="e">
        <f t="shared" ca="1" si="1365"/>
        <v>#REF!</v>
      </c>
      <c r="HL425" s="351" t="e">
        <f t="shared" ca="1" si="1365"/>
        <v>#REF!</v>
      </c>
      <c r="HM425" s="351" t="e">
        <f t="shared" ca="1" si="1365"/>
        <v>#REF!</v>
      </c>
      <c r="HN425" s="351" t="e">
        <f t="shared" ca="1" si="1365"/>
        <v>#REF!</v>
      </c>
      <c r="HO425" s="351" t="e">
        <f t="shared" ca="1" si="1365"/>
        <v>#REF!</v>
      </c>
      <c r="HP425" s="351" t="e">
        <f t="shared" ca="1" si="1365"/>
        <v>#REF!</v>
      </c>
      <c r="HQ425" s="351" t="e">
        <f t="shared" ca="1" si="1365"/>
        <v>#REF!</v>
      </c>
      <c r="HR425" s="351" t="e">
        <f t="shared" ca="1" si="1365"/>
        <v>#REF!</v>
      </c>
      <c r="HS425" s="351" t="e">
        <f t="shared" ca="1" si="1365"/>
        <v>#REF!</v>
      </c>
      <c r="HT425" s="351" t="e">
        <f t="shared" ca="1" si="1365"/>
        <v>#REF!</v>
      </c>
      <c r="HU425" s="351" t="e">
        <f t="shared" ca="1" si="1365"/>
        <v>#REF!</v>
      </c>
      <c r="HW425" s="167" t="e">
        <f t="shared" ca="1" si="1366"/>
        <v>#REF!</v>
      </c>
      <c r="HX425" s="167">
        <f t="shared" si="1367"/>
        <v>0</v>
      </c>
      <c r="HY425" s="167" t="e">
        <f t="shared" ca="1" si="1368"/>
        <v>#REF!</v>
      </c>
      <c r="HZ425" s="219" t="e">
        <f t="shared" ca="1" si="1369"/>
        <v>#REF!</v>
      </c>
    </row>
    <row r="426" spans="1:234" s="346" customFormat="1">
      <c r="A426" s="356" t="s">
        <v>1083</v>
      </c>
      <c r="B426" s="357" t="str">
        <f>INDEX('Ref1'!R:R,MATCH(A426,'Ref1'!Q:Q,0))</f>
        <v>Yorkshire &amp; the Humber</v>
      </c>
      <c r="C426" s="358"/>
      <c r="D426" s="358"/>
      <c r="E426" s="359"/>
      <c r="F426" s="359"/>
      <c r="G426" s="360">
        <f t="shared" si="1352"/>
        <v>0</v>
      </c>
      <c r="H426" s="363">
        <f t="shared" si="1352"/>
        <v>0</v>
      </c>
      <c r="I426" s="375">
        <f t="shared" si="1352"/>
        <v>0</v>
      </c>
      <c r="J426" s="375">
        <f t="shared" si="1352"/>
        <v>0</v>
      </c>
      <c r="K426" s="375">
        <f t="shared" si="1352"/>
        <v>0</v>
      </c>
      <c r="L426" s="375">
        <f t="shared" si="1352"/>
        <v>0</v>
      </c>
      <c r="M426" s="375">
        <f t="shared" si="1352"/>
        <v>0</v>
      </c>
      <c r="N426" s="375">
        <f t="shared" si="1352"/>
        <v>0</v>
      </c>
      <c r="O426" s="375">
        <f t="shared" si="1352"/>
        <v>0</v>
      </c>
      <c r="P426" s="375">
        <f t="shared" si="1352"/>
        <v>0</v>
      </c>
      <c r="Q426" s="375">
        <f t="shared" si="1353"/>
        <v>0</v>
      </c>
      <c r="R426" s="375">
        <f t="shared" si="1353"/>
        <v>0</v>
      </c>
      <c r="S426" s="375">
        <f t="shared" si="1353"/>
        <v>0</v>
      </c>
      <c r="T426" s="375">
        <f t="shared" si="1353"/>
        <v>0</v>
      </c>
      <c r="U426" s="375">
        <f t="shared" si="1353"/>
        <v>0</v>
      </c>
      <c r="V426" s="375">
        <f t="shared" si="1353"/>
        <v>0</v>
      </c>
      <c r="W426" s="375">
        <f t="shared" si="1353"/>
        <v>0</v>
      </c>
      <c r="X426" s="359"/>
      <c r="Y426" s="377" t="e">
        <f t="shared" ca="1" si="1354"/>
        <v>#REF!</v>
      </c>
      <c r="Z426" s="377" t="e">
        <f t="shared" ca="1" si="1354"/>
        <v>#REF!</v>
      </c>
      <c r="AA426" s="377" t="e">
        <f t="shared" ca="1" si="1354"/>
        <v>#REF!</v>
      </c>
      <c r="AB426" s="377" t="e">
        <f t="shared" ca="1" si="1354"/>
        <v>#REF!</v>
      </c>
      <c r="AC426" s="377" t="e">
        <f t="shared" ca="1" si="1354"/>
        <v>#REF!</v>
      </c>
      <c r="AD426" s="377" t="e">
        <f t="shared" ca="1" si="1354"/>
        <v>#REF!</v>
      </c>
      <c r="AE426" s="377" t="e">
        <f t="shared" ca="1" si="1354"/>
        <v>#REF!</v>
      </c>
      <c r="AF426" s="377" t="e">
        <f t="shared" ca="1" si="1354"/>
        <v>#REF!</v>
      </c>
      <c r="AG426" s="377" t="e">
        <f t="shared" ca="1" si="1354"/>
        <v>#REF!</v>
      </c>
      <c r="AH426" s="377" t="e">
        <f t="shared" ca="1" si="1354"/>
        <v>#REF!</v>
      </c>
      <c r="AI426" s="377" t="e">
        <f t="shared" ca="1" si="1354"/>
        <v>#REF!</v>
      </c>
      <c r="AJ426" s="377" t="e">
        <f t="shared" ca="1" si="1354"/>
        <v>#REF!</v>
      </c>
      <c r="AK426" s="377" t="e">
        <f t="shared" ca="1" si="1354"/>
        <v>#REF!</v>
      </c>
      <c r="AL426" s="377" t="e">
        <f t="shared" ca="1" si="1354"/>
        <v>#REF!</v>
      </c>
      <c r="AM426" s="377" t="e">
        <f t="shared" ca="1" si="1354"/>
        <v>#REF!</v>
      </c>
      <c r="AN426" s="377" t="e">
        <f t="shared" ca="1" si="1354"/>
        <v>#REF!</v>
      </c>
      <c r="AO426" s="359"/>
      <c r="AP426" s="375" t="e">
        <f t="shared" ca="1" si="1355"/>
        <v>#REF!</v>
      </c>
      <c r="AQ426" s="375" t="e">
        <f t="shared" ca="1" si="1355"/>
        <v>#REF!</v>
      </c>
      <c r="AR426" s="375" t="e">
        <f t="shared" ca="1" si="1355"/>
        <v>#REF!</v>
      </c>
      <c r="AS426" s="375" t="e">
        <f t="shared" ca="1" si="1355"/>
        <v>#REF!</v>
      </c>
      <c r="AT426" s="375" t="e">
        <f t="shared" ca="1" si="1355"/>
        <v>#REF!</v>
      </c>
      <c r="AU426" s="375" t="e">
        <f t="shared" ca="1" si="1355"/>
        <v>#REF!</v>
      </c>
      <c r="AV426" s="375" t="e">
        <f t="shared" ca="1" si="1355"/>
        <v>#REF!</v>
      </c>
      <c r="AW426" s="375" t="e">
        <f t="shared" ca="1" si="1355"/>
        <v>#REF!</v>
      </c>
      <c r="AX426" s="375" t="e">
        <f t="shared" ca="1" si="1355"/>
        <v>#REF!</v>
      </c>
      <c r="AY426" s="375" t="e">
        <f t="shared" ca="1" si="1355"/>
        <v>#REF!</v>
      </c>
      <c r="AZ426" s="375" t="e">
        <f t="shared" ca="1" si="1355"/>
        <v>#REF!</v>
      </c>
      <c r="BA426" s="375" t="e">
        <f t="shared" ca="1" si="1355"/>
        <v>#REF!</v>
      </c>
      <c r="BB426" s="375" t="e">
        <f t="shared" ca="1" si="1355"/>
        <v>#REF!</v>
      </c>
      <c r="BC426" s="375" t="e">
        <f t="shared" ca="1" si="1355"/>
        <v>#REF!</v>
      </c>
      <c r="BD426" s="375" t="e">
        <f t="shared" ca="1" si="1355"/>
        <v>#REF!</v>
      </c>
      <c r="BE426" s="375" t="e">
        <f t="shared" ca="1" si="1355"/>
        <v>#REF!</v>
      </c>
      <c r="BF426" s="359"/>
      <c r="BG426" s="377">
        <f t="shared" si="1356"/>
        <v>9.7433125933266959E-2</v>
      </c>
      <c r="BH426" s="359"/>
      <c r="BI426" s="375">
        <f t="shared" si="1357"/>
        <v>0</v>
      </c>
      <c r="BJ426" s="375">
        <f t="shared" si="1357"/>
        <v>0</v>
      </c>
      <c r="BK426" s="375">
        <f t="shared" si="1357"/>
        <v>0</v>
      </c>
      <c r="BL426" s="375">
        <f t="shared" si="1357"/>
        <v>0</v>
      </c>
      <c r="BM426" s="375">
        <f t="shared" si="1357"/>
        <v>0</v>
      </c>
      <c r="BN426" s="375">
        <f t="shared" si="1357"/>
        <v>0</v>
      </c>
      <c r="BO426" s="375">
        <f t="shared" si="1357"/>
        <v>0</v>
      </c>
      <c r="BP426" s="375">
        <f t="shared" si="1357"/>
        <v>0</v>
      </c>
      <c r="BQ426" s="375">
        <f t="shared" si="1357"/>
        <v>0</v>
      </c>
      <c r="BR426" s="375">
        <f t="shared" si="1357"/>
        <v>0</v>
      </c>
      <c r="BS426" s="375">
        <f t="shared" si="1357"/>
        <v>0</v>
      </c>
      <c r="BT426" s="375">
        <f t="shared" si="1357"/>
        <v>0</v>
      </c>
      <c r="BU426" s="375">
        <f t="shared" si="1357"/>
        <v>0</v>
      </c>
      <c r="BV426" s="375">
        <f t="shared" si="1357"/>
        <v>0</v>
      </c>
      <c r="BW426" s="375">
        <f t="shared" si="1357"/>
        <v>0</v>
      </c>
      <c r="BX426" s="375">
        <f t="shared" si="1357"/>
        <v>0</v>
      </c>
      <c r="BY426" s="359"/>
      <c r="BZ426" s="375" t="e">
        <f t="shared" ca="1" si="1358"/>
        <v>#REF!</v>
      </c>
      <c r="CA426" s="375" t="e">
        <f t="shared" ca="1" si="1358"/>
        <v>#REF!</v>
      </c>
      <c r="CB426" s="375" t="e">
        <f t="shared" ca="1" si="1358"/>
        <v>#REF!</v>
      </c>
      <c r="CC426" s="375" t="e">
        <f t="shared" ca="1" si="1358"/>
        <v>#REF!</v>
      </c>
      <c r="CD426" s="375" t="e">
        <f t="shared" ca="1" si="1358"/>
        <v>#REF!</v>
      </c>
      <c r="CE426" s="375" t="e">
        <f t="shared" ca="1" si="1358"/>
        <v>#REF!</v>
      </c>
      <c r="CF426" s="375" t="e">
        <f t="shared" ca="1" si="1358"/>
        <v>#REF!</v>
      </c>
      <c r="CG426" s="375" t="e">
        <f t="shared" ca="1" si="1358"/>
        <v>#REF!</v>
      </c>
      <c r="CH426" s="375" t="e">
        <f t="shared" ca="1" si="1358"/>
        <v>#REF!</v>
      </c>
      <c r="CI426" s="375" t="e">
        <f t="shared" ca="1" si="1358"/>
        <v>#REF!</v>
      </c>
      <c r="CJ426" s="375" t="e">
        <f t="shared" ca="1" si="1358"/>
        <v>#REF!</v>
      </c>
      <c r="CK426" s="375" t="e">
        <f t="shared" ca="1" si="1358"/>
        <v>#REF!</v>
      </c>
      <c r="CL426" s="375" t="e">
        <f t="shared" ca="1" si="1358"/>
        <v>#REF!</v>
      </c>
      <c r="CM426" s="375" t="e">
        <f t="shared" ca="1" si="1358"/>
        <v>#REF!</v>
      </c>
      <c r="CN426" s="375" t="e">
        <f t="shared" ca="1" si="1358"/>
        <v>#REF!</v>
      </c>
      <c r="CO426" s="375" t="e">
        <f t="shared" ca="1" si="1358"/>
        <v>#REF!</v>
      </c>
      <c r="CP426" s="359"/>
      <c r="CQ426" s="375" t="e">
        <f t="shared" ca="1" si="1359"/>
        <v>#REF!</v>
      </c>
      <c r="CR426" s="375" t="e">
        <f t="shared" ca="1" si="1359"/>
        <v>#REF!</v>
      </c>
      <c r="CS426" s="375" t="e">
        <f t="shared" ca="1" si="1359"/>
        <v>#REF!</v>
      </c>
      <c r="CT426" s="375" t="e">
        <f t="shared" ca="1" si="1359"/>
        <v>#REF!</v>
      </c>
      <c r="CU426" s="375" t="e">
        <f t="shared" ca="1" si="1359"/>
        <v>#REF!</v>
      </c>
      <c r="CV426" s="375" t="e">
        <f t="shared" ca="1" si="1359"/>
        <v>#REF!</v>
      </c>
      <c r="CW426" s="375" t="e">
        <f t="shared" ca="1" si="1359"/>
        <v>#REF!</v>
      </c>
      <c r="CX426" s="375" t="e">
        <f t="shared" ca="1" si="1359"/>
        <v>#REF!</v>
      </c>
      <c r="CY426" s="375" t="e">
        <f t="shared" ca="1" si="1359"/>
        <v>#REF!</v>
      </c>
      <c r="CZ426" s="375" t="e">
        <f t="shared" ca="1" si="1359"/>
        <v>#REF!</v>
      </c>
      <c r="DA426" s="375" t="e">
        <f t="shared" ca="1" si="1359"/>
        <v>#REF!</v>
      </c>
      <c r="DB426" s="375" t="e">
        <f t="shared" ca="1" si="1359"/>
        <v>#REF!</v>
      </c>
      <c r="DC426" s="375" t="e">
        <f t="shared" ca="1" si="1359"/>
        <v>#REF!</v>
      </c>
      <c r="DD426" s="375" t="e">
        <f t="shared" ca="1" si="1359"/>
        <v>#REF!</v>
      </c>
      <c r="DE426" s="375" t="e">
        <f t="shared" ca="1" si="1359"/>
        <v>#REF!</v>
      </c>
      <c r="DF426" s="375" t="e">
        <f t="shared" ca="1" si="1359"/>
        <v>#REF!</v>
      </c>
      <c r="DG426" s="359"/>
      <c r="DH426" s="375">
        <f t="shared" si="1360"/>
        <v>0</v>
      </c>
      <c r="DI426" s="375">
        <f t="shared" si="1360"/>
        <v>0</v>
      </c>
      <c r="DJ426" s="375">
        <f t="shared" si="1360"/>
        <v>0</v>
      </c>
      <c r="DK426" s="375">
        <f t="shared" si="1360"/>
        <v>0</v>
      </c>
      <c r="DL426" s="375">
        <f t="shared" si="1360"/>
        <v>0</v>
      </c>
      <c r="DM426" s="375">
        <f t="shared" si="1360"/>
        <v>0</v>
      </c>
      <c r="DN426" s="375">
        <f t="shared" si="1360"/>
        <v>0</v>
      </c>
      <c r="DO426" s="375">
        <f t="shared" si="1360"/>
        <v>0</v>
      </c>
      <c r="DP426" s="375">
        <f t="shared" si="1360"/>
        <v>0</v>
      </c>
      <c r="DQ426" s="375">
        <f t="shared" si="1360"/>
        <v>0</v>
      </c>
      <c r="DR426" s="375">
        <f t="shared" si="1360"/>
        <v>0</v>
      </c>
      <c r="DS426" s="375">
        <f t="shared" si="1360"/>
        <v>0</v>
      </c>
      <c r="DT426" s="375">
        <f t="shared" si="1360"/>
        <v>0</v>
      </c>
      <c r="DU426" s="375">
        <f t="shared" si="1360"/>
        <v>0</v>
      </c>
      <c r="DV426" s="375">
        <f t="shared" si="1360"/>
        <v>0</v>
      </c>
      <c r="DW426" s="375">
        <f t="shared" si="1360"/>
        <v>0</v>
      </c>
      <c r="DX426" s="359"/>
      <c r="DY426" s="375" t="e">
        <f t="shared" ca="1" si="1361"/>
        <v>#REF!</v>
      </c>
      <c r="DZ426" s="375" t="e">
        <f t="shared" ca="1" si="1361"/>
        <v>#REF!</v>
      </c>
      <c r="EA426" s="375" t="e">
        <f t="shared" ca="1" si="1361"/>
        <v>#REF!</v>
      </c>
      <c r="EB426" s="375" t="e">
        <f t="shared" ca="1" si="1361"/>
        <v>#REF!</v>
      </c>
      <c r="EC426" s="375" t="e">
        <f t="shared" ca="1" si="1361"/>
        <v>#REF!</v>
      </c>
      <c r="ED426" s="375" t="e">
        <f t="shared" ca="1" si="1361"/>
        <v>#REF!</v>
      </c>
      <c r="EE426" s="375" t="e">
        <f t="shared" ca="1" si="1361"/>
        <v>#REF!</v>
      </c>
      <c r="EF426" s="375" t="e">
        <f t="shared" ca="1" si="1361"/>
        <v>#REF!</v>
      </c>
      <c r="EG426" s="375" t="e">
        <f t="shared" ca="1" si="1361"/>
        <v>#REF!</v>
      </c>
      <c r="EH426" s="375" t="e">
        <f t="shared" ca="1" si="1361"/>
        <v>#REF!</v>
      </c>
      <c r="EI426" s="375" t="e">
        <f t="shared" ca="1" si="1361"/>
        <v>#REF!</v>
      </c>
      <c r="EJ426" s="375" t="e">
        <f t="shared" ca="1" si="1361"/>
        <v>#REF!</v>
      </c>
      <c r="EK426" s="375" t="e">
        <f t="shared" ca="1" si="1361"/>
        <v>#REF!</v>
      </c>
      <c r="EL426" s="375" t="e">
        <f t="shared" ca="1" si="1361"/>
        <v>#REF!</v>
      </c>
      <c r="EM426" s="375" t="e">
        <f t="shared" ca="1" si="1361"/>
        <v>#REF!</v>
      </c>
      <c r="EN426" s="375" t="e">
        <f t="shared" ca="1" si="1361"/>
        <v>#REF!</v>
      </c>
      <c r="EO426" s="359"/>
      <c r="EP426" s="375">
        <f t="shared" si="1362"/>
        <v>0</v>
      </c>
      <c r="EQ426" s="375">
        <f t="shared" si="1362"/>
        <v>0</v>
      </c>
      <c r="ER426" s="375">
        <f t="shared" si="1362"/>
        <v>0</v>
      </c>
      <c r="ES426" s="375">
        <f t="shared" si="1362"/>
        <v>0</v>
      </c>
      <c r="ET426" s="375">
        <f t="shared" si="1362"/>
        <v>0</v>
      </c>
      <c r="EU426" s="375">
        <f t="shared" si="1362"/>
        <v>0</v>
      </c>
      <c r="EV426" s="375">
        <f t="shared" si="1362"/>
        <v>0</v>
      </c>
      <c r="EW426" s="375">
        <f t="shared" si="1362"/>
        <v>0</v>
      </c>
      <c r="EX426" s="375">
        <f t="shared" si="1362"/>
        <v>0</v>
      </c>
      <c r="EY426" s="375">
        <f t="shared" si="1362"/>
        <v>0</v>
      </c>
      <c r="EZ426" s="375">
        <f t="shared" si="1362"/>
        <v>0</v>
      </c>
      <c r="FA426" s="375">
        <f t="shared" si="1362"/>
        <v>0</v>
      </c>
      <c r="FB426" s="375">
        <f t="shared" si="1362"/>
        <v>0</v>
      </c>
      <c r="FC426" s="375">
        <f t="shared" si="1362"/>
        <v>0</v>
      </c>
      <c r="FD426" s="375">
        <f t="shared" si="1362"/>
        <v>0</v>
      </c>
      <c r="FE426" s="375">
        <f t="shared" si="1362"/>
        <v>0</v>
      </c>
      <c r="FF426" s="359"/>
      <c r="FG426" s="361"/>
      <c r="FH426" s="361"/>
      <c r="FI426" s="361"/>
      <c r="FJ426" s="361"/>
      <c r="FK426" s="361"/>
      <c r="FL426" s="361"/>
      <c r="FM426" s="361"/>
      <c r="FN426" s="361"/>
      <c r="FO426" s="361"/>
      <c r="FP426" s="361"/>
      <c r="FQ426" s="361"/>
      <c r="FR426" s="361"/>
      <c r="FS426" s="361"/>
      <c r="FT426" s="361"/>
      <c r="FU426" s="361"/>
      <c r="FV426" s="361"/>
      <c r="FW426" s="359"/>
      <c r="FX426" s="375">
        <f t="shared" si="1363"/>
        <v>0</v>
      </c>
      <c r="FY426" s="375">
        <f t="shared" si="1363"/>
        <v>0</v>
      </c>
      <c r="FZ426" s="375">
        <f t="shared" si="1363"/>
        <v>0</v>
      </c>
      <c r="GA426" s="375">
        <f t="shared" si="1363"/>
        <v>0</v>
      </c>
      <c r="GB426" s="375">
        <f t="shared" si="1363"/>
        <v>0</v>
      </c>
      <c r="GC426" s="375">
        <f t="shared" si="1363"/>
        <v>0</v>
      </c>
      <c r="GD426" s="375">
        <f t="shared" si="1363"/>
        <v>0</v>
      </c>
      <c r="GE426" s="375">
        <f t="shared" si="1363"/>
        <v>0</v>
      </c>
      <c r="GF426" s="375">
        <f t="shared" si="1363"/>
        <v>0</v>
      </c>
      <c r="GG426" s="375">
        <f t="shared" si="1363"/>
        <v>0</v>
      </c>
      <c r="GH426" s="375">
        <f t="shared" si="1363"/>
        <v>0</v>
      </c>
      <c r="GI426" s="375">
        <f t="shared" si="1363"/>
        <v>0</v>
      </c>
      <c r="GJ426" s="375">
        <f t="shared" si="1363"/>
        <v>0</v>
      </c>
      <c r="GK426" s="375">
        <f t="shared" si="1363"/>
        <v>0</v>
      </c>
      <c r="GL426" s="375">
        <f t="shared" si="1363"/>
        <v>0</v>
      </c>
      <c r="GM426" s="375">
        <f t="shared" si="1363"/>
        <v>0</v>
      </c>
      <c r="GN426" s="359"/>
      <c r="GO426" s="375" t="e">
        <f t="shared" ca="1" si="1364"/>
        <v>#REF!</v>
      </c>
      <c r="GP426" s="375" t="e">
        <f t="shared" ca="1" si="1364"/>
        <v>#REF!</v>
      </c>
      <c r="GQ426" s="375" t="e">
        <f t="shared" ca="1" si="1364"/>
        <v>#REF!</v>
      </c>
      <c r="GR426" s="375" t="e">
        <f t="shared" ca="1" si="1364"/>
        <v>#REF!</v>
      </c>
      <c r="GS426" s="375" t="e">
        <f t="shared" ca="1" si="1364"/>
        <v>#REF!</v>
      </c>
      <c r="GT426" s="375" t="e">
        <f t="shared" ca="1" si="1364"/>
        <v>#REF!</v>
      </c>
      <c r="GU426" s="375" t="e">
        <f t="shared" ca="1" si="1364"/>
        <v>#REF!</v>
      </c>
      <c r="GV426" s="375" t="e">
        <f t="shared" ca="1" si="1364"/>
        <v>#REF!</v>
      </c>
      <c r="GW426" s="375" t="e">
        <f t="shared" ca="1" si="1364"/>
        <v>#REF!</v>
      </c>
      <c r="GX426" s="375" t="e">
        <f t="shared" ca="1" si="1364"/>
        <v>#REF!</v>
      </c>
      <c r="GY426" s="375" t="e">
        <f t="shared" ca="1" si="1364"/>
        <v>#REF!</v>
      </c>
      <c r="GZ426" s="375" t="e">
        <f t="shared" ca="1" si="1364"/>
        <v>#REF!</v>
      </c>
      <c r="HA426" s="375" t="e">
        <f t="shared" ca="1" si="1364"/>
        <v>#REF!</v>
      </c>
      <c r="HB426" s="375" t="e">
        <f t="shared" ca="1" si="1364"/>
        <v>#REF!</v>
      </c>
      <c r="HC426" s="375" t="e">
        <f t="shared" ca="1" si="1364"/>
        <v>#REF!</v>
      </c>
      <c r="HD426" s="375" t="e">
        <f t="shared" ca="1" si="1364"/>
        <v>#REF!</v>
      </c>
      <c r="HE426" s="359"/>
      <c r="HF426" s="375" t="e">
        <f t="shared" ca="1" si="1365"/>
        <v>#REF!</v>
      </c>
      <c r="HG426" s="375" t="e">
        <f t="shared" ca="1" si="1365"/>
        <v>#REF!</v>
      </c>
      <c r="HH426" s="375" t="e">
        <f t="shared" ca="1" si="1365"/>
        <v>#REF!</v>
      </c>
      <c r="HI426" s="375" t="e">
        <f t="shared" ca="1" si="1365"/>
        <v>#REF!</v>
      </c>
      <c r="HJ426" s="375" t="e">
        <f t="shared" ca="1" si="1365"/>
        <v>#REF!</v>
      </c>
      <c r="HK426" s="375" t="e">
        <f t="shared" ca="1" si="1365"/>
        <v>#REF!</v>
      </c>
      <c r="HL426" s="375" t="e">
        <f t="shared" ca="1" si="1365"/>
        <v>#REF!</v>
      </c>
      <c r="HM426" s="375" t="e">
        <f t="shared" ca="1" si="1365"/>
        <v>#REF!</v>
      </c>
      <c r="HN426" s="375" t="e">
        <f t="shared" ca="1" si="1365"/>
        <v>#REF!</v>
      </c>
      <c r="HO426" s="375" t="e">
        <f t="shared" ca="1" si="1365"/>
        <v>#REF!</v>
      </c>
      <c r="HP426" s="375" t="e">
        <f t="shared" ca="1" si="1365"/>
        <v>#REF!</v>
      </c>
      <c r="HQ426" s="375" t="e">
        <f t="shared" ca="1" si="1365"/>
        <v>#REF!</v>
      </c>
      <c r="HR426" s="375" t="e">
        <f t="shared" ca="1" si="1365"/>
        <v>#REF!</v>
      </c>
      <c r="HS426" s="375" t="e">
        <f t="shared" ca="1" si="1365"/>
        <v>#REF!</v>
      </c>
      <c r="HT426" s="375" t="e">
        <f t="shared" ca="1" si="1365"/>
        <v>#REF!</v>
      </c>
      <c r="HU426" s="375" t="e">
        <f t="shared" ca="1" si="1365"/>
        <v>#REF!</v>
      </c>
      <c r="HV426" s="359"/>
      <c r="HW426" s="459" t="e">
        <f t="shared" ca="1" si="1366"/>
        <v>#REF!</v>
      </c>
      <c r="HX426" s="459">
        <f t="shared" si="1367"/>
        <v>0</v>
      </c>
      <c r="HY426" s="459" t="e">
        <f t="shared" ca="1" si="1368"/>
        <v>#REF!</v>
      </c>
      <c r="HZ426" s="460" t="e">
        <f t="shared" ca="1" si="1369"/>
        <v>#REF!</v>
      </c>
    </row>
    <row r="427" spans="1:234" s="346" customFormat="1">
      <c r="A427" s="378"/>
      <c r="C427" s="347"/>
      <c r="D427" s="347"/>
      <c r="G427" s="348"/>
      <c r="H427" s="348"/>
      <c r="I427" s="348"/>
      <c r="J427" s="348"/>
      <c r="K427" s="348"/>
      <c r="L427" s="348"/>
      <c r="M427" s="348"/>
      <c r="N427" s="348"/>
      <c r="O427" s="348"/>
      <c r="P427" s="348"/>
      <c r="Q427" s="348"/>
      <c r="R427" s="348"/>
      <c r="S427" s="348"/>
      <c r="T427" s="348"/>
      <c r="U427" s="348"/>
      <c r="V427" s="348"/>
      <c r="W427" s="348"/>
      <c r="AP427" s="352"/>
      <c r="AQ427" s="352"/>
      <c r="AR427" s="352"/>
      <c r="AS427" s="352"/>
      <c r="AT427" s="352"/>
      <c r="AU427" s="352"/>
      <c r="AV427" s="352"/>
      <c r="AW427" s="352"/>
      <c r="AX427" s="352"/>
      <c r="AY427" s="352"/>
      <c r="AZ427" s="352"/>
      <c r="BA427" s="352"/>
      <c r="BB427" s="352"/>
      <c r="BC427" s="352"/>
      <c r="BD427" s="352"/>
      <c r="BE427" s="352"/>
      <c r="BI427" s="353"/>
      <c r="BJ427" s="353"/>
      <c r="BK427" s="353"/>
      <c r="BL427" s="353"/>
      <c r="BM427" s="353"/>
      <c r="BN427" s="353"/>
      <c r="BO427" s="353"/>
      <c r="BP427" s="353"/>
      <c r="BQ427" s="353"/>
      <c r="BR427" s="353"/>
      <c r="BS427" s="353"/>
      <c r="BT427" s="353"/>
      <c r="BU427" s="353"/>
      <c r="BV427" s="353"/>
      <c r="BW427" s="353"/>
      <c r="BX427" s="353"/>
      <c r="BZ427" s="348"/>
      <c r="CA427" s="348"/>
      <c r="CB427" s="348"/>
      <c r="CC427" s="348"/>
      <c r="CD427" s="348"/>
      <c r="CE427" s="348"/>
      <c r="CF427" s="348"/>
      <c r="CG427" s="348"/>
      <c r="CH427" s="348"/>
      <c r="CI427" s="348"/>
      <c r="CJ427" s="348"/>
      <c r="CK427" s="348"/>
      <c r="CL427" s="348"/>
      <c r="CM427" s="348"/>
      <c r="CN427" s="348"/>
      <c r="CO427" s="348"/>
      <c r="CQ427" s="348"/>
      <c r="CR427" s="348"/>
      <c r="CS427" s="348"/>
      <c r="CT427" s="348"/>
      <c r="CU427" s="348"/>
      <c r="CV427" s="348"/>
      <c r="CW427" s="348"/>
      <c r="CX427" s="348"/>
      <c r="CY427" s="348"/>
      <c r="CZ427" s="348"/>
      <c r="DA427" s="348"/>
      <c r="DB427" s="348"/>
      <c r="DC427" s="348"/>
      <c r="DD427" s="348"/>
      <c r="DE427" s="348"/>
      <c r="DF427" s="348"/>
      <c r="DH427" s="348"/>
      <c r="DI427" s="348"/>
      <c r="DJ427" s="348"/>
      <c r="DK427" s="348"/>
      <c r="DL427" s="348"/>
      <c r="DM427" s="348"/>
      <c r="DN427" s="348"/>
      <c r="DO427" s="348"/>
      <c r="DP427" s="348"/>
      <c r="DQ427" s="348"/>
      <c r="DR427" s="348"/>
      <c r="DS427" s="348"/>
      <c r="DT427" s="348"/>
      <c r="DU427" s="348"/>
      <c r="DV427" s="348"/>
      <c r="DW427" s="348"/>
      <c r="DY427" s="348"/>
      <c r="DZ427" s="348"/>
      <c r="EA427" s="348"/>
      <c r="EB427" s="348"/>
      <c r="EC427" s="348"/>
      <c r="ED427" s="348"/>
      <c r="EE427" s="348"/>
      <c r="EF427" s="348"/>
      <c r="EG427" s="348"/>
      <c r="EH427" s="348"/>
      <c r="EI427" s="348"/>
      <c r="EJ427" s="348"/>
      <c r="EK427" s="348"/>
      <c r="EL427" s="348"/>
      <c r="EM427" s="348"/>
      <c r="EN427" s="348"/>
      <c r="EP427" s="348"/>
      <c r="EQ427" s="348"/>
      <c r="ER427" s="348"/>
      <c r="ES427" s="348"/>
      <c r="ET427" s="348"/>
      <c r="EU427" s="348"/>
      <c r="EV427" s="348"/>
      <c r="EW427" s="348"/>
      <c r="EX427" s="348"/>
      <c r="EY427" s="348"/>
      <c r="EZ427" s="348"/>
      <c r="FA427" s="348"/>
      <c r="FB427" s="348"/>
      <c r="FC427" s="348"/>
      <c r="FD427" s="348"/>
      <c r="FE427" s="348"/>
      <c r="FG427" s="348"/>
      <c r="FH427" s="348"/>
      <c r="FI427" s="348"/>
      <c r="FJ427" s="348"/>
      <c r="FK427" s="348"/>
      <c r="FL427" s="348"/>
      <c r="FM427" s="348"/>
      <c r="FN427" s="348"/>
      <c r="FO427" s="348"/>
      <c r="FP427" s="348"/>
      <c r="FQ427" s="348"/>
      <c r="FR427" s="348"/>
      <c r="FS427" s="348"/>
      <c r="FT427" s="348"/>
      <c r="FU427" s="348"/>
      <c r="FV427" s="348"/>
      <c r="FX427" s="348"/>
      <c r="FY427" s="348"/>
      <c r="FZ427" s="348"/>
      <c r="GA427" s="348"/>
      <c r="GB427" s="348"/>
      <c r="GC427" s="348"/>
      <c r="GD427" s="348"/>
      <c r="GE427" s="348"/>
      <c r="GF427" s="348"/>
      <c r="GG427" s="348"/>
      <c r="GH427" s="348"/>
      <c r="GI427" s="348"/>
      <c r="GJ427" s="348"/>
      <c r="GK427" s="348"/>
      <c r="GL427" s="348"/>
      <c r="GM427" s="348"/>
      <c r="GO427" s="348"/>
      <c r="GP427" s="348"/>
      <c r="GQ427" s="348"/>
      <c r="GR427" s="348"/>
      <c r="GS427" s="348"/>
      <c r="GT427" s="348"/>
      <c r="GU427" s="348"/>
      <c r="GV427" s="348"/>
      <c r="GW427" s="348"/>
      <c r="GX427" s="348"/>
      <c r="GY427" s="348"/>
      <c r="GZ427" s="348"/>
      <c r="HA427" s="348"/>
      <c r="HB427" s="348"/>
      <c r="HC427" s="348"/>
      <c r="HD427" s="348"/>
      <c r="HF427" s="348"/>
      <c r="HG427" s="348"/>
      <c r="HH427" s="348"/>
      <c r="HI427" s="348"/>
      <c r="HJ427" s="348"/>
      <c r="HK427" s="348"/>
      <c r="HL427" s="348"/>
      <c r="HM427" s="348"/>
      <c r="HN427" s="348"/>
      <c r="HO427" s="348"/>
      <c r="HP427" s="348"/>
      <c r="HQ427" s="348"/>
      <c r="HR427" s="348"/>
      <c r="HS427" s="348"/>
      <c r="HT427" s="348"/>
      <c r="HU427" s="348"/>
    </row>
    <row r="428" spans="1:234" s="346" customFormat="1">
      <c r="C428" s="347"/>
      <c r="D428" s="347"/>
      <c r="G428" s="348"/>
      <c r="H428" s="348"/>
      <c r="I428" s="348"/>
      <c r="J428" s="348"/>
      <c r="K428" s="348"/>
      <c r="L428" s="348"/>
      <c r="M428" s="348"/>
      <c r="N428" s="348"/>
      <c r="O428" s="348"/>
      <c r="P428" s="348"/>
      <c r="Q428" s="348"/>
      <c r="R428" s="348"/>
      <c r="S428" s="348"/>
      <c r="T428" s="348"/>
      <c r="U428" s="348"/>
      <c r="V428" s="348"/>
      <c r="W428" s="348"/>
      <c r="AP428" s="352"/>
      <c r="AQ428" s="352"/>
      <c r="AR428" s="352"/>
      <c r="AS428" s="352"/>
      <c r="AT428" s="352"/>
      <c r="AU428" s="352"/>
      <c r="AV428" s="352"/>
      <c r="AW428" s="352"/>
      <c r="AX428" s="352"/>
      <c r="AY428" s="352"/>
      <c r="AZ428" s="352"/>
      <c r="BA428" s="352"/>
      <c r="BB428" s="352"/>
      <c r="BC428" s="352"/>
      <c r="BD428" s="352"/>
      <c r="BE428" s="352"/>
      <c r="BI428" s="353"/>
      <c r="BJ428" s="353"/>
      <c r="BK428" s="353"/>
      <c r="BL428" s="353"/>
      <c r="BM428" s="353"/>
      <c r="BN428" s="353"/>
      <c r="BO428" s="353"/>
      <c r="BP428" s="353"/>
      <c r="BQ428" s="353"/>
      <c r="BR428" s="353"/>
      <c r="BS428" s="353"/>
      <c r="BT428" s="353"/>
      <c r="BU428" s="353"/>
      <c r="BV428" s="353"/>
      <c r="BW428" s="353"/>
      <c r="BX428" s="353"/>
      <c r="BZ428" s="348"/>
      <c r="CA428" s="348"/>
      <c r="CB428" s="348"/>
      <c r="CC428" s="348"/>
      <c r="CD428" s="348"/>
      <c r="CE428" s="348"/>
      <c r="CF428" s="348"/>
      <c r="CG428" s="348"/>
      <c r="CH428" s="348"/>
      <c r="CI428" s="348"/>
      <c r="CJ428" s="348"/>
      <c r="CK428" s="348"/>
      <c r="CL428" s="348"/>
      <c r="CM428" s="348"/>
      <c r="CN428" s="348"/>
      <c r="CO428" s="348"/>
      <c r="CQ428" s="348"/>
      <c r="CR428" s="348"/>
      <c r="CS428" s="348"/>
      <c r="CT428" s="348"/>
      <c r="CU428" s="348"/>
      <c r="CV428" s="348"/>
      <c r="CW428" s="348"/>
      <c r="CX428" s="348"/>
      <c r="CY428" s="348"/>
      <c r="CZ428" s="348"/>
      <c r="DA428" s="348"/>
      <c r="DB428" s="348"/>
      <c r="DC428" s="348"/>
      <c r="DD428" s="348"/>
      <c r="DE428" s="348"/>
      <c r="DF428" s="348"/>
      <c r="DH428" s="348"/>
      <c r="DI428" s="348"/>
      <c r="DJ428" s="348"/>
      <c r="DK428" s="348"/>
      <c r="DL428" s="348"/>
      <c r="DM428" s="348"/>
      <c r="DN428" s="348"/>
      <c r="DO428" s="348"/>
      <c r="DP428" s="348"/>
      <c r="DQ428" s="348"/>
      <c r="DR428" s="348"/>
      <c r="DS428" s="348"/>
      <c r="DT428" s="348"/>
      <c r="DU428" s="348"/>
      <c r="DV428" s="348"/>
      <c r="DW428" s="348"/>
      <c r="DY428" s="348"/>
      <c r="DZ428" s="348"/>
      <c r="EA428" s="348"/>
      <c r="EB428" s="348"/>
      <c r="EC428" s="348"/>
      <c r="ED428" s="348"/>
      <c r="EE428" s="348"/>
      <c r="EF428" s="348"/>
      <c r="EG428" s="348"/>
      <c r="EH428" s="348"/>
      <c r="EI428" s="348"/>
      <c r="EJ428" s="348"/>
      <c r="EK428" s="348"/>
      <c r="EL428" s="348"/>
      <c r="EM428" s="348"/>
      <c r="EN428" s="348"/>
      <c r="EP428" s="348"/>
      <c r="EQ428" s="348"/>
      <c r="ER428" s="348"/>
      <c r="ES428" s="348"/>
      <c r="ET428" s="348"/>
      <c r="EU428" s="348"/>
      <c r="EV428" s="348"/>
      <c r="EW428" s="348"/>
      <c r="EX428" s="348"/>
      <c r="EY428" s="348"/>
      <c r="EZ428" s="348"/>
      <c r="FA428" s="348"/>
      <c r="FB428" s="348"/>
      <c r="FC428" s="348"/>
      <c r="FD428" s="348"/>
      <c r="FE428" s="348"/>
      <c r="FG428" s="348"/>
      <c r="FH428" s="348"/>
      <c r="FI428" s="348"/>
      <c r="FJ428" s="348"/>
      <c r="FK428" s="348"/>
      <c r="FL428" s="348"/>
      <c r="FM428" s="348"/>
      <c r="FN428" s="348"/>
      <c r="FO428" s="348"/>
      <c r="FP428" s="348"/>
      <c r="FQ428" s="348"/>
      <c r="FR428" s="348"/>
      <c r="FS428" s="348"/>
      <c r="FT428" s="348"/>
      <c r="FU428" s="348"/>
      <c r="FV428" s="348"/>
      <c r="FX428" s="348"/>
      <c r="FY428" s="348"/>
      <c r="FZ428" s="348"/>
      <c r="GA428" s="348"/>
      <c r="GB428" s="348"/>
      <c r="GC428" s="348"/>
      <c r="GD428" s="348"/>
      <c r="GE428" s="348"/>
      <c r="GF428" s="348"/>
      <c r="GG428" s="348"/>
      <c r="GH428" s="348"/>
      <c r="GI428" s="348"/>
      <c r="GJ428" s="348"/>
      <c r="GK428" s="348"/>
      <c r="GL428" s="348"/>
      <c r="GM428" s="348"/>
      <c r="GO428" s="348"/>
      <c r="GP428" s="348"/>
      <c r="GQ428" s="348"/>
      <c r="GR428" s="348"/>
      <c r="GS428" s="348"/>
      <c r="GT428" s="348"/>
      <c r="GU428" s="348"/>
      <c r="GV428" s="348"/>
      <c r="GW428" s="348"/>
      <c r="GX428" s="348"/>
      <c r="GY428" s="348"/>
      <c r="GZ428" s="348"/>
      <c r="HA428" s="348"/>
      <c r="HB428" s="348"/>
      <c r="HC428" s="348"/>
      <c r="HD428" s="348"/>
      <c r="HF428" s="348"/>
      <c r="HG428" s="348"/>
      <c r="HH428" s="348"/>
      <c r="HI428" s="348"/>
      <c r="HJ428" s="348"/>
      <c r="HK428" s="348"/>
      <c r="HL428" s="348"/>
      <c r="HM428" s="348"/>
      <c r="HN428" s="348"/>
      <c r="HO428" s="348"/>
      <c r="HP428" s="348"/>
      <c r="HQ428" s="348"/>
      <c r="HR428" s="348"/>
      <c r="HS428" s="348"/>
      <c r="HT428" s="348"/>
      <c r="HU428" s="348"/>
    </row>
    <row r="429" spans="1:234" s="346" customFormat="1">
      <c r="C429" s="347"/>
      <c r="D429" s="347"/>
      <c r="G429" s="348"/>
      <c r="H429" s="348"/>
      <c r="I429" s="348"/>
      <c r="J429" s="348"/>
      <c r="K429" s="348"/>
      <c r="L429" s="348"/>
      <c r="M429" s="348"/>
      <c r="N429" s="348"/>
      <c r="O429" s="348"/>
      <c r="P429" s="348"/>
      <c r="Q429" s="348"/>
      <c r="R429" s="348"/>
      <c r="S429" s="348"/>
      <c r="T429" s="348"/>
      <c r="U429" s="348"/>
      <c r="V429" s="348"/>
      <c r="W429" s="348"/>
      <c r="AP429" s="352"/>
      <c r="AQ429" s="352"/>
      <c r="AR429" s="352"/>
      <c r="AS429" s="352"/>
      <c r="AT429" s="352"/>
      <c r="AU429" s="352"/>
      <c r="AV429" s="352"/>
      <c r="AW429" s="352"/>
      <c r="AX429" s="352"/>
      <c r="AY429" s="352"/>
      <c r="AZ429" s="352"/>
      <c r="BA429" s="352"/>
      <c r="BB429" s="352"/>
      <c r="BC429" s="352"/>
      <c r="BD429" s="352"/>
      <c r="BE429" s="352"/>
      <c r="BI429" s="353"/>
      <c r="BJ429" s="353"/>
      <c r="BK429" s="353"/>
      <c r="BL429" s="353"/>
      <c r="BM429" s="353"/>
      <c r="BN429" s="353"/>
      <c r="BO429" s="353"/>
      <c r="BP429" s="353"/>
      <c r="BQ429" s="353"/>
      <c r="BR429" s="353"/>
      <c r="BS429" s="353"/>
      <c r="BT429" s="353"/>
      <c r="BU429" s="353"/>
      <c r="BV429" s="353"/>
      <c r="BW429" s="353"/>
      <c r="BX429" s="353"/>
      <c r="BZ429" s="348"/>
      <c r="CA429" s="348"/>
      <c r="CB429" s="348"/>
      <c r="CC429" s="348"/>
      <c r="CD429" s="348"/>
      <c r="CE429" s="348"/>
      <c r="CF429" s="348"/>
      <c r="CG429" s="348"/>
      <c r="CH429" s="348"/>
      <c r="CI429" s="348"/>
      <c r="CJ429" s="348"/>
      <c r="CK429" s="348"/>
      <c r="CL429" s="348"/>
      <c r="CM429" s="348"/>
      <c r="CN429" s="348"/>
      <c r="CO429" s="348"/>
      <c r="CQ429" s="348"/>
      <c r="CR429" s="348"/>
      <c r="CS429" s="348"/>
      <c r="CT429" s="348"/>
      <c r="CU429" s="348"/>
      <c r="CV429" s="348"/>
      <c r="CW429" s="348"/>
      <c r="CX429" s="348"/>
      <c r="CY429" s="348"/>
      <c r="CZ429" s="348"/>
      <c r="DA429" s="348"/>
      <c r="DB429" s="348"/>
      <c r="DC429" s="348"/>
      <c r="DD429" s="348"/>
      <c r="DE429" s="348"/>
      <c r="DF429" s="348"/>
      <c r="DH429" s="348"/>
      <c r="DI429" s="348"/>
      <c r="DJ429" s="348"/>
      <c r="DK429" s="348"/>
      <c r="DL429" s="348"/>
      <c r="DM429" s="348"/>
      <c r="DN429" s="348"/>
      <c r="DO429" s="348"/>
      <c r="DP429" s="348"/>
      <c r="DQ429" s="348"/>
      <c r="DR429" s="348"/>
      <c r="DS429" s="348"/>
      <c r="DT429" s="348"/>
      <c r="DU429" s="348"/>
      <c r="DV429" s="348"/>
      <c r="DW429" s="348"/>
      <c r="DY429" s="348"/>
      <c r="DZ429" s="348"/>
      <c r="EA429" s="348"/>
      <c r="EB429" s="348"/>
      <c r="EC429" s="348"/>
      <c r="ED429" s="348"/>
      <c r="EE429" s="348"/>
      <c r="EF429" s="348"/>
      <c r="EG429" s="348"/>
      <c r="EH429" s="348"/>
      <c r="EI429" s="348"/>
      <c r="EJ429" s="348"/>
      <c r="EK429" s="348"/>
      <c r="EL429" s="348"/>
      <c r="EM429" s="348"/>
      <c r="EN429" s="348"/>
      <c r="EP429" s="348"/>
      <c r="EQ429" s="348"/>
      <c r="ER429" s="348"/>
      <c r="ES429" s="348"/>
      <c r="ET429" s="348"/>
      <c r="EU429" s="348"/>
      <c r="EV429" s="348"/>
      <c r="EW429" s="348"/>
      <c r="EX429" s="348"/>
      <c r="EY429" s="348"/>
      <c r="EZ429" s="348"/>
      <c r="FA429" s="348"/>
      <c r="FB429" s="348"/>
      <c r="FC429" s="348"/>
      <c r="FD429" s="348"/>
      <c r="FE429" s="348"/>
      <c r="FG429" s="348"/>
      <c r="FH429" s="348"/>
      <c r="FI429" s="348"/>
      <c r="FJ429" s="348"/>
      <c r="FK429" s="348"/>
      <c r="FL429" s="348"/>
      <c r="FM429" s="348"/>
      <c r="FN429" s="348"/>
      <c r="FO429" s="348"/>
      <c r="FP429" s="348"/>
      <c r="FQ429" s="348"/>
      <c r="FR429" s="348"/>
      <c r="FS429" s="348"/>
      <c r="FT429" s="348"/>
      <c r="FU429" s="348"/>
      <c r="FV429" s="348"/>
      <c r="FX429" s="348"/>
      <c r="FY429" s="348"/>
      <c r="FZ429" s="348"/>
      <c r="GA429" s="348"/>
      <c r="GB429" s="348"/>
      <c r="GC429" s="348"/>
      <c r="GD429" s="348"/>
      <c r="GE429" s="348"/>
      <c r="GF429" s="348"/>
      <c r="GG429" s="348"/>
      <c r="GH429" s="348"/>
      <c r="GI429" s="348"/>
      <c r="GJ429" s="348"/>
      <c r="GK429" s="348"/>
      <c r="GL429" s="348"/>
      <c r="GM429" s="348"/>
      <c r="GO429" s="348"/>
      <c r="GP429" s="348"/>
      <c r="GQ429" s="348"/>
      <c r="GR429" s="348"/>
      <c r="GS429" s="348"/>
      <c r="GT429" s="348"/>
      <c r="GU429" s="348"/>
      <c r="GV429" s="348"/>
      <c r="GW429" s="348"/>
      <c r="GX429" s="348"/>
      <c r="GY429" s="348"/>
      <c r="GZ429" s="348"/>
      <c r="HA429" s="348"/>
      <c r="HB429" s="348"/>
      <c r="HC429" s="348"/>
      <c r="HD429" s="348"/>
      <c r="HF429" s="348"/>
      <c r="HG429" s="348"/>
      <c r="HH429" s="348"/>
      <c r="HI429" s="348"/>
      <c r="HJ429" s="348"/>
      <c r="HK429" s="348"/>
      <c r="HL429" s="348"/>
      <c r="HM429" s="348"/>
      <c r="HN429" s="348"/>
      <c r="HO429" s="348"/>
      <c r="HP429" s="348"/>
      <c r="HQ429" s="348"/>
      <c r="HR429" s="348"/>
      <c r="HS429" s="348"/>
      <c r="HT429" s="348"/>
      <c r="HU429" s="348"/>
    </row>
  </sheetData>
  <sheetProtection sheet="1" objects="1" scenarios="1"/>
  <mergeCells count="5">
    <mergeCell ref="HX12:HX13"/>
    <mergeCell ref="HZ12:HZ13"/>
    <mergeCell ref="BG12:BG13"/>
    <mergeCell ref="HW12:HW13"/>
    <mergeCell ref="HY12:HY13"/>
  </mergeCells>
  <conditionalFormatting sqref="C3:F3 C11:D11 B444:D1048576 C433:D443 C405:D415 A405:A415 B416:D417 B5:B10 A8:A10 B12:D404 D4:D5 D8 B427:D432 B2:D3 B1:C1 G2 C418:D426">
    <cfRule type="cellIs" dxfId="18" priority="56" operator="equal">
      <formula>authorityName</formula>
    </cfRule>
  </conditionalFormatting>
  <conditionalFormatting sqref="B4">
    <cfRule type="cellIs" dxfId="17" priority="33" operator="equal">
      <formula>authorityName</formula>
    </cfRule>
  </conditionalFormatting>
  <conditionalFormatting sqref="D9:D10">
    <cfRule type="cellIs" dxfId="16" priority="27" operator="equal">
      <formula>authorityName</formula>
    </cfRule>
  </conditionalFormatting>
  <conditionalFormatting sqref="B8">
    <cfRule type="cellIs" dxfId="15" priority="26" operator="equal">
      <formula>authorityName</formula>
    </cfRule>
  </conditionalFormatting>
  <conditionalFormatting sqref="G9:W9 A3:BH3 BY3:XFD3">
    <cfRule type="cellIs" dxfId="14" priority="25" operator="equal">
      <formula>"reset"</formula>
    </cfRule>
  </conditionalFormatting>
  <conditionalFormatting sqref="A418:A427">
    <cfRule type="cellIs" dxfId="13" priority="24" operator="equal">
      <formula>authorityName</formula>
    </cfRule>
  </conditionalFormatting>
  <conditionalFormatting sqref="B9:B10">
    <cfRule type="cellIs" dxfId="12" priority="22" operator="equal">
      <formula>authorityName</formula>
    </cfRule>
  </conditionalFormatting>
  <conditionalFormatting sqref="D6">
    <cfRule type="cellIs" dxfId="11" priority="18" operator="equal">
      <formula>authorityName</formula>
    </cfRule>
  </conditionalFormatting>
  <conditionalFormatting sqref="D7">
    <cfRule type="cellIs" dxfId="10" priority="17" operator="equal">
      <formula>authorityName</formula>
    </cfRule>
  </conditionalFormatting>
  <conditionalFormatting sqref="CQ2">
    <cfRule type="cellIs" dxfId="9" priority="13" operator="equal">
      <formula>authorityName</formula>
    </cfRule>
  </conditionalFormatting>
  <conditionalFormatting sqref="CQ5:DF5">
    <cfRule type="cellIs" dxfId="8" priority="10" operator="equal">
      <formula>"reset"</formula>
    </cfRule>
  </conditionalFormatting>
  <conditionalFormatting sqref="BI3:BX3">
    <cfRule type="cellIs" dxfId="7" priority="7" operator="equal">
      <formula>"reset"</formula>
    </cfRule>
  </conditionalFormatting>
  <conditionalFormatting sqref="HF4:HU4">
    <cfRule type="cellIs" dxfId="6" priority="5" operator="equal">
      <formula>"reset"</formula>
    </cfRule>
  </conditionalFormatting>
  <conditionalFormatting sqref="A398:A401">
    <cfRule type="cellIs" dxfId="5" priority="4" operator="equal">
      <formula>authorityName</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5F85-CB59-4E68-B214-002C23C8EDCA}">
  <sheetPr codeName="Sheet16"/>
  <dimension ref="A1:O396"/>
  <sheetViews>
    <sheetView showGridLines="0" zoomScale="85" zoomScaleNormal="85" workbookViewId="0">
      <pane xSplit="4" ySplit="8" topLeftCell="E9" activePane="bottomRight" state="frozen"/>
      <selection activeCell="G80" sqref="G80"/>
      <selection pane="topRight" activeCell="G80" sqref="G80"/>
      <selection pane="bottomLeft" activeCell="G80" sqref="G80"/>
      <selection pane="bottomRight" activeCell="G80" sqref="G80"/>
    </sheetView>
  </sheetViews>
  <sheetFormatPr defaultColWidth="8.85546875" defaultRowHeight="12.75"/>
  <cols>
    <col min="1" max="1" width="8.85546875" style="17" customWidth="1"/>
    <col min="2" max="2" width="29.140625" style="17" customWidth="1"/>
    <col min="3" max="4" width="8.5703125" style="59" customWidth="1"/>
    <col min="5" max="15" width="12.85546875" style="17" customWidth="1"/>
    <col min="16" max="16384" width="8.85546875" style="17"/>
  </cols>
  <sheetData>
    <row r="1" spans="1:15" s="48" customFormat="1" ht="15.75">
      <c r="A1" s="58" t="s">
        <v>1233</v>
      </c>
      <c r="C1" s="115"/>
    </row>
    <row r="2" spans="1:15" s="48" customFormat="1">
      <c r="A2" s="640" t="s">
        <v>1234</v>
      </c>
      <c r="C2" s="115"/>
    </row>
    <row r="3" spans="1:15" s="48" customFormat="1">
      <c r="A3" s="640" t="s">
        <v>1235</v>
      </c>
      <c r="C3" s="115"/>
    </row>
    <row r="4" spans="1:15" s="59" customFormat="1" ht="14.45" customHeight="1">
      <c r="C4" s="146"/>
      <c r="D4" s="146"/>
    </row>
    <row r="5" spans="1:15" s="59" customFormat="1" ht="14.45" customHeight="1">
      <c r="C5" s="146"/>
      <c r="D5" s="146"/>
      <c r="E5" s="522"/>
    </row>
    <row r="6" spans="1:15" s="59" customFormat="1" ht="14.45" customHeight="1">
      <c r="C6" s="146"/>
      <c r="D6" s="146"/>
    </row>
    <row r="7" spans="1:15" s="59" customFormat="1" ht="14.45" customHeight="1">
      <c r="E7" s="513" t="s">
        <v>1172</v>
      </c>
    </row>
    <row r="8" spans="1:15" s="116" customFormat="1" ht="57" customHeight="1">
      <c r="A8" s="116" t="s">
        <v>820</v>
      </c>
      <c r="B8" s="201" t="s">
        <v>791</v>
      </c>
      <c r="C8" s="251" t="s">
        <v>1026</v>
      </c>
      <c r="D8" s="514" t="s">
        <v>1027</v>
      </c>
      <c r="E8" s="521" t="s">
        <v>1174</v>
      </c>
      <c r="F8" s="516" t="s">
        <v>1164</v>
      </c>
      <c r="G8" s="516" t="s">
        <v>1165</v>
      </c>
      <c r="H8" s="548" t="s">
        <v>1187</v>
      </c>
      <c r="I8" s="516" t="s">
        <v>952</v>
      </c>
      <c r="J8" s="516" t="s">
        <v>947</v>
      </c>
      <c r="K8" s="516" t="s">
        <v>1023</v>
      </c>
      <c r="L8" s="544" t="s">
        <v>1097</v>
      </c>
      <c r="M8" s="525" t="s">
        <v>22</v>
      </c>
      <c r="N8" s="570" t="s">
        <v>1154</v>
      </c>
      <c r="O8" s="525" t="s">
        <v>1145</v>
      </c>
    </row>
    <row r="9" spans="1:15" s="48" customFormat="1">
      <c r="A9" s="3" t="s">
        <v>24</v>
      </c>
      <c r="B9" s="202" t="str">
        <f>INDEX('Ref1'!$E:$E,MATCH(A9,'Ref1'!$A:$A,0))</f>
        <v>Adur</v>
      </c>
      <c r="C9" s="42" t="str">
        <f>INDEX(Data1!B:B,MATCH(A9,Data1!A:A,0))</f>
        <v>SD</v>
      </c>
      <c r="D9" s="515" t="str">
        <f>INDEX(Data1!C:C,MATCH(A9,Data1!A:A,0))</f>
        <v>SE</v>
      </c>
      <c r="E9" s="225">
        <f>INDEX(Data1!L:L,MATCH($A9,Data1!$A:$A,0))</f>
        <v>7.4684574349083901</v>
      </c>
      <c r="F9" s="225">
        <f>INDEX(Data1!M:M,MATCH($A9,Data1!$A:$A,0))</f>
        <v>0.57432873379460969</v>
      </c>
      <c r="G9" s="225">
        <f>INDEX(Data1!N:N,MATCH($A9,Data1!$A:$A,0))</f>
        <v>-4.7049396365817801E-7</v>
      </c>
      <c r="H9" s="549">
        <f>SUM(E9:G9)</f>
        <v>8.0427856982090358</v>
      </c>
      <c r="I9" s="225">
        <f>INDEX(Data1!P:P,MATCH($A9,Data1!$A:$A,0))</f>
        <v>-5.0399417610398958</v>
      </c>
      <c r="J9" s="225">
        <f>INDEX(Data1!R:R,MATCH($A9,Data1!$A:$A,0))</f>
        <v>-0.63263748885277493</v>
      </c>
      <c r="K9" s="225">
        <f>INDEX(Data1!S:S,MATCH($A9,Data1!$A:$A,0))</f>
        <v>0</v>
      </c>
      <c r="L9" s="545">
        <f>SUM(H9:K9)</f>
        <v>2.370206448316365</v>
      </c>
      <c r="M9" s="526">
        <f>INDEX(Data1!$T:$T,MATCH($A9,Data1!$A:$A,0))</f>
        <v>1.7375689594635901</v>
      </c>
      <c r="N9" s="526">
        <f>INDEX(Data1!U:U,MATCH(A9,Data1!A:A,0))</f>
        <v>6.7775107205034857</v>
      </c>
      <c r="O9" s="526">
        <f>INDEX(Data1!$V:$V,MATCH(A9,Data1!$A:$A,0))</f>
        <v>1.607251287503821</v>
      </c>
    </row>
    <row r="10" spans="1:15" s="48" customFormat="1">
      <c r="A10" s="3" t="s">
        <v>26</v>
      </c>
      <c r="B10" s="202" t="str">
        <f>INDEX('Ref1'!$E:$E,MATCH(A10,'Ref1'!$A:$A,0))</f>
        <v>Allerdale</v>
      </c>
      <c r="C10" s="42" t="str">
        <f>INDEX(Data1!B:B,MATCH(A10,Data1!A:A,0))</f>
        <v>SD</v>
      </c>
      <c r="D10" s="515" t="str">
        <f>INDEX(Data1!C:C,MATCH(A10,Data1!A:A,0))</f>
        <v>NW</v>
      </c>
      <c r="E10" s="225">
        <f>INDEX(Data1!L:L,MATCH($A10,Data1!$A:$A,0))</f>
        <v>11.32078773384764</v>
      </c>
      <c r="F10" s="225">
        <f>INDEX(Data1!M:M,MATCH($A10,Data1!$A:$A,0))</f>
        <v>1.3241908544740724</v>
      </c>
      <c r="G10" s="225">
        <f>INDEX(Data1!N:N,MATCH($A10,Data1!$A:$A,0))</f>
        <v>0.13219759729126204</v>
      </c>
      <c r="H10" s="549">
        <f t="shared" ref="H10:H73" si="0">SUM(E10:G10)</f>
        <v>12.777176185612973</v>
      </c>
      <c r="I10" s="225">
        <f>INDEX(Data1!P:P,MATCH($A10,Data1!$A:$A,0))</f>
        <v>-7.293473200396539</v>
      </c>
      <c r="J10" s="225">
        <f>INDEX(Data1!R:R,MATCH($A10,Data1!$A:$A,0))</f>
        <v>-0.94464968962217988</v>
      </c>
      <c r="K10" s="225">
        <f>INDEX(Data1!S:S,MATCH($A10,Data1!$A:$A,0))</f>
        <v>0</v>
      </c>
      <c r="L10" s="545">
        <f t="shared" ref="L10:L73" si="1">SUM(H10:K10)</f>
        <v>4.539053295594254</v>
      </c>
      <c r="M10" s="526">
        <f>INDEX(Data1!$T:$T,MATCH($A10,Data1!$A:$A,0))</f>
        <v>3.5944036059720741</v>
      </c>
      <c r="N10" s="526">
        <f>INDEX(Data1!U:U,MATCH(A10,Data1!A:A,0))</f>
        <v>10.887876806368613</v>
      </c>
      <c r="O10" s="526">
        <f>INDEX(Data1!$V:$V,MATCH(A10,Data1!$A:$A,0))</f>
        <v>3.3248233355241688</v>
      </c>
    </row>
    <row r="11" spans="1:15" s="48" customFormat="1">
      <c r="A11" s="3" t="s">
        <v>28</v>
      </c>
      <c r="B11" s="202" t="str">
        <f>INDEX('Ref1'!$E:$E,MATCH(A11,'Ref1'!$A:$A,0))</f>
        <v>Amber Valley</v>
      </c>
      <c r="C11" s="42" t="str">
        <f>INDEX(Data1!B:B,MATCH(A11,Data1!A:A,0))</f>
        <v>SD</v>
      </c>
      <c r="D11" s="515" t="str">
        <f>INDEX(Data1!C:C,MATCH(A11,Data1!A:A,0))</f>
        <v>EM</v>
      </c>
      <c r="E11" s="225">
        <f>INDEX(Data1!L:L,MATCH($A11,Data1!$A:$A,0))</f>
        <v>12.111477816779107</v>
      </c>
      <c r="F11" s="225">
        <f>INDEX(Data1!M:M,MATCH($A11,Data1!$A:$A,0))</f>
        <v>1.1840611307488442</v>
      </c>
      <c r="G11" s="225">
        <f>INDEX(Data1!N:N,MATCH($A11,Data1!$A:$A,0))</f>
        <v>5.1323325227282689E-2</v>
      </c>
      <c r="H11" s="549">
        <f t="shared" si="0"/>
        <v>13.346862272755235</v>
      </c>
      <c r="I11" s="225">
        <f>INDEX(Data1!P:P,MATCH($A11,Data1!$A:$A,0))</f>
        <v>-9.1227305423093625</v>
      </c>
      <c r="J11" s="225">
        <f>INDEX(Data1!R:R,MATCH($A11,Data1!$A:$A,0))</f>
        <v>-0.52786969781942616</v>
      </c>
      <c r="K11" s="225">
        <f>INDEX(Data1!S:S,MATCH($A11,Data1!$A:$A,0))</f>
        <v>0</v>
      </c>
      <c r="L11" s="545">
        <f t="shared" si="1"/>
        <v>3.6962620326264464</v>
      </c>
      <c r="M11" s="526">
        <f>INDEX(Data1!$T:$T,MATCH($A11,Data1!$A:$A,0))</f>
        <v>3.1683923348070202</v>
      </c>
      <c r="N11" s="526">
        <f>INDEX(Data1!U:U,MATCH(A11,Data1!A:A,0))</f>
        <v>12.291122877116383</v>
      </c>
      <c r="O11" s="526">
        <f>INDEX(Data1!$V:$V,MATCH(A11,Data1!$A:$A,0))</f>
        <v>2.9307629096964938</v>
      </c>
    </row>
    <row r="12" spans="1:15" s="48" customFormat="1">
      <c r="A12" s="3" t="s">
        <v>30</v>
      </c>
      <c r="B12" s="202" t="str">
        <f>INDEX('Ref1'!$E:$E,MATCH(A12,'Ref1'!$A:$A,0))</f>
        <v>Arun</v>
      </c>
      <c r="C12" s="42" t="str">
        <f>INDEX(Data1!B:B,MATCH(A12,Data1!A:A,0))</f>
        <v>SD</v>
      </c>
      <c r="D12" s="515" t="str">
        <f>INDEX(Data1!C:C,MATCH(A12,Data1!A:A,0))</f>
        <v>SE</v>
      </c>
      <c r="E12" s="225">
        <f>INDEX(Data1!L:L,MATCH($A12,Data1!$A:$A,0))</f>
        <v>15.030088563162971</v>
      </c>
      <c r="F12" s="225">
        <f>INDEX(Data1!M:M,MATCH($A12,Data1!$A:$A,0))</f>
        <v>1.4470952029491311</v>
      </c>
      <c r="G12" s="225">
        <f>INDEX(Data1!N:N,MATCH($A12,Data1!$A:$A,0))</f>
        <v>0.12851246164814284</v>
      </c>
      <c r="H12" s="549">
        <f t="shared" si="0"/>
        <v>16.605696227760244</v>
      </c>
      <c r="I12" s="225">
        <f>INDEX(Data1!P:P,MATCH($A12,Data1!$A:$A,0))</f>
        <v>-8.8914184259186868</v>
      </c>
      <c r="J12" s="225">
        <f>INDEX(Data1!R:R,MATCH($A12,Data1!$A:$A,0))</f>
        <v>-2.0535024290827142</v>
      </c>
      <c r="K12" s="225">
        <f>INDEX(Data1!S:S,MATCH($A12,Data1!$A:$A,0))</f>
        <v>0</v>
      </c>
      <c r="L12" s="545">
        <f t="shared" si="1"/>
        <v>5.6607753727588435</v>
      </c>
      <c r="M12" s="526">
        <f>INDEX(Data1!$T:$T,MATCH($A12,Data1!$A:$A,0))</f>
        <v>3.6072729436761293</v>
      </c>
      <c r="N12" s="526">
        <f>INDEX(Data1!U:U,MATCH(A12,Data1!A:A,0))</f>
        <v>12.498691369594816</v>
      </c>
      <c r="O12" s="526">
        <f>INDEX(Data1!$V:$V,MATCH(A12,Data1!$A:$A,0))</f>
        <v>3.3367274729004199</v>
      </c>
    </row>
    <row r="13" spans="1:15" s="48" customFormat="1">
      <c r="A13" s="3" t="s">
        <v>32</v>
      </c>
      <c r="B13" s="202" t="str">
        <f>INDEX('Ref1'!$E:$E,MATCH(A13,'Ref1'!$A:$A,0))</f>
        <v>Ashfield</v>
      </c>
      <c r="C13" s="42" t="str">
        <f>INDEX(Data1!B:B,MATCH(A13,Data1!A:A,0))</f>
        <v>SD</v>
      </c>
      <c r="D13" s="515" t="str">
        <f>INDEX(Data1!C:C,MATCH(A13,Data1!A:A,0))</f>
        <v>EM</v>
      </c>
      <c r="E13" s="225">
        <f>INDEX(Data1!L:L,MATCH($A13,Data1!$A:$A,0))</f>
        <v>15.348427926711674</v>
      </c>
      <c r="F13" s="225">
        <f>INDEX(Data1!M:M,MATCH($A13,Data1!$A:$A,0))</f>
        <v>0.82909696818529111</v>
      </c>
      <c r="G13" s="225">
        <f>INDEX(Data1!N:N,MATCH($A13,Data1!$A:$A,0))</f>
        <v>6.4872382224299807E-2</v>
      </c>
      <c r="H13" s="549">
        <f t="shared" si="0"/>
        <v>16.242397277121267</v>
      </c>
      <c r="I13" s="225">
        <f>INDEX(Data1!P:P,MATCH($A13,Data1!$A:$A,0))</f>
        <v>-9.6221250642308114</v>
      </c>
      <c r="J13" s="225">
        <f>INDEX(Data1!R:R,MATCH($A13,Data1!$A:$A,0))</f>
        <v>-1.40005046086545</v>
      </c>
      <c r="K13" s="225">
        <f>INDEX(Data1!S:S,MATCH($A13,Data1!$A:$A,0))</f>
        <v>0</v>
      </c>
      <c r="L13" s="545">
        <f t="shared" si="1"/>
        <v>5.2202217520250054</v>
      </c>
      <c r="M13" s="526">
        <f>INDEX(Data1!$T:$T,MATCH($A13,Data1!$A:$A,0))</f>
        <v>3.8201712911595553</v>
      </c>
      <c r="N13" s="526">
        <f>INDEX(Data1!U:U,MATCH(A13,Data1!A:A,0))</f>
        <v>13.442296355390367</v>
      </c>
      <c r="O13" s="526">
        <f>INDEX(Data1!$V:$V,MATCH(A13,Data1!$A:$A,0))</f>
        <v>3.5336584443225889</v>
      </c>
    </row>
    <row r="14" spans="1:15" s="48" customFormat="1">
      <c r="A14" s="3" t="s">
        <v>34</v>
      </c>
      <c r="B14" s="202" t="str">
        <f>INDEX('Ref1'!$E:$E,MATCH(A14,'Ref1'!$A:$A,0))</f>
        <v>Ashford</v>
      </c>
      <c r="C14" s="42" t="str">
        <f>INDEX(Data1!B:B,MATCH(A14,Data1!A:A,0))</f>
        <v>SD</v>
      </c>
      <c r="D14" s="515" t="str">
        <f>INDEX(Data1!C:C,MATCH(A14,Data1!A:A,0))</f>
        <v>SE</v>
      </c>
      <c r="E14" s="225">
        <f>INDEX(Data1!L:L,MATCH($A14,Data1!$A:$A,0))</f>
        <v>19.965703085825051</v>
      </c>
      <c r="F14" s="225">
        <f>INDEX(Data1!M:M,MATCH($A14,Data1!$A:$A,0))</f>
        <v>1.2908618948203994</v>
      </c>
      <c r="G14" s="225">
        <f>INDEX(Data1!N:N,MATCH($A14,Data1!$A:$A,0))</f>
        <v>0.11833909349977839</v>
      </c>
      <c r="H14" s="549">
        <f t="shared" si="0"/>
        <v>21.374904074145228</v>
      </c>
      <c r="I14" s="225">
        <f>INDEX(Data1!P:P,MATCH($A14,Data1!$A:$A,0))</f>
        <v>-15.848366067343107</v>
      </c>
      <c r="J14" s="225">
        <f>INDEX(Data1!R:R,MATCH($A14,Data1!$A:$A,0))</f>
        <v>-1.3485423635882057</v>
      </c>
      <c r="K14" s="225">
        <f>INDEX(Data1!S:S,MATCH($A14,Data1!$A:$A,0))</f>
        <v>0</v>
      </c>
      <c r="L14" s="545">
        <f t="shared" si="1"/>
        <v>4.1779956432139143</v>
      </c>
      <c r="M14" s="526">
        <f>INDEX(Data1!$T:$T,MATCH($A14,Data1!$A:$A,0))</f>
        <v>2.8294532796257088</v>
      </c>
      <c r="N14" s="526">
        <f>INDEX(Data1!U:U,MATCH(A14,Data1!A:A,0))</f>
        <v>18.677819346968818</v>
      </c>
      <c r="O14" s="526">
        <f>INDEX(Data1!$V:$V,MATCH(A14,Data1!$A:$A,0))</f>
        <v>2.6172442836537808</v>
      </c>
    </row>
    <row r="15" spans="1:15" s="48" customFormat="1">
      <c r="A15" s="3" t="s">
        <v>36</v>
      </c>
      <c r="B15" s="202" t="str">
        <f>INDEX('Ref1'!$E:$E,MATCH(A15,'Ref1'!$A:$A,0))</f>
        <v>Avon Fire Authority</v>
      </c>
      <c r="C15" s="42" t="str">
        <f>INDEX(Data1!B:B,MATCH(A15,Data1!A:A,0))</f>
        <v>SFIR</v>
      </c>
      <c r="D15" s="515" t="str">
        <f>INDEX(Data1!C:C,MATCH(A15,Data1!A:A,0))</f>
        <v>SW</v>
      </c>
      <c r="E15" s="225">
        <f>INDEX(Data1!L:L,MATCH($A15,Data1!$A:$A,0))</f>
        <v>4.7615915525554486</v>
      </c>
      <c r="F15" s="225">
        <f>INDEX(Data1!M:M,MATCH($A15,Data1!$A:$A,0))</f>
        <v>0.22925563675572069</v>
      </c>
      <c r="G15" s="225">
        <f>INDEX(Data1!N:N,MATCH($A15,Data1!$A:$A,0))</f>
        <v>1.4954101031685086E-2</v>
      </c>
      <c r="H15" s="549">
        <f t="shared" si="0"/>
        <v>5.0058012903428537</v>
      </c>
      <c r="I15" s="225">
        <f>INDEX(Data1!P:P,MATCH($A15,Data1!$A:$A,0))</f>
        <v>6.033348361978665</v>
      </c>
      <c r="J15" s="225">
        <f>INDEX(Data1!R:R,MATCH($A15,Data1!$A:$A,0))</f>
        <v>0</v>
      </c>
      <c r="K15" s="225">
        <f>INDEX(Data1!S:S,MATCH($A15,Data1!$A:$A,0))</f>
        <v>0</v>
      </c>
      <c r="L15" s="545">
        <f t="shared" si="1"/>
        <v>11.03914965232152</v>
      </c>
      <c r="M15" s="526">
        <f>INDEX(Data1!$T:$T,MATCH($A15,Data1!$A:$A,0))</f>
        <v>10.724742660659555</v>
      </c>
      <c r="N15" s="526">
        <f>INDEX(Data1!U:U,MATCH(A15,Data1!A:A,0))</f>
        <v>4.6913942986808896</v>
      </c>
      <c r="O15" s="526">
        <f>INDEX(Data1!$V:$V,MATCH(A15,Data1!$A:$A,0))</f>
        <v>9.9203869611100881</v>
      </c>
    </row>
    <row r="16" spans="1:15" s="48" customFormat="1">
      <c r="A16" s="3" t="s">
        <v>38</v>
      </c>
      <c r="B16" s="202" t="str">
        <f>INDEX('Ref1'!$E:$E,MATCH(A16,'Ref1'!$A:$A,0))</f>
        <v>Aylesbury Vale</v>
      </c>
      <c r="C16" s="42" t="str">
        <f>INDEX(Data1!B:B,MATCH(A16,Data1!A:A,0))</f>
        <v>SD</v>
      </c>
      <c r="D16" s="515" t="str">
        <f>INDEX(Data1!C:C,MATCH(A16,Data1!A:A,0))</f>
        <v>SE</v>
      </c>
      <c r="E16" s="225">
        <f>INDEX(Data1!L:L,MATCH($A16,Data1!$A:$A,0))</f>
        <v>22.013827521697195</v>
      </c>
      <c r="F16" s="225">
        <f>INDEX(Data1!M:M,MATCH($A16,Data1!$A:$A,0))</f>
        <v>1.5540250738952048</v>
      </c>
      <c r="G16" s="225">
        <f>INDEX(Data1!N:N,MATCH($A16,Data1!$A:$A,0))</f>
        <v>0.17521540999318502</v>
      </c>
      <c r="H16" s="549">
        <f t="shared" si="0"/>
        <v>23.743068005585585</v>
      </c>
      <c r="I16" s="225">
        <f>INDEX(Data1!P:P,MATCH($A16,Data1!$A:$A,0))</f>
        <v>-16.321394103019763</v>
      </c>
      <c r="J16" s="225">
        <f>INDEX(Data1!R:R,MATCH($A16,Data1!$A:$A,0))</f>
        <v>-1.7526933916792282</v>
      </c>
      <c r="K16" s="225">
        <f>INDEX(Data1!S:S,MATCH($A16,Data1!$A:$A,0))</f>
        <v>0</v>
      </c>
      <c r="L16" s="545">
        <f t="shared" si="1"/>
        <v>5.6689805108865929</v>
      </c>
      <c r="M16" s="526">
        <f>INDEX(Data1!$T:$T,MATCH($A16,Data1!$A:$A,0))</f>
        <v>3.9162871192073649</v>
      </c>
      <c r="N16" s="526">
        <f>INDEX(Data1!U:U,MATCH(A16,Data1!A:A,0))</f>
        <v>20.237681222227128</v>
      </c>
      <c r="O16" s="526">
        <f>INDEX(Data1!$V:$V,MATCH(A16,Data1!$A:$A,0))</f>
        <v>3.6225655852668126</v>
      </c>
    </row>
    <row r="17" spans="1:15" s="48" customFormat="1">
      <c r="A17" s="3" t="s">
        <v>40</v>
      </c>
      <c r="B17" s="202" t="str">
        <f>INDEX('Ref1'!$E:$E,MATCH(A17,'Ref1'!$A:$A,0))</f>
        <v>Babergh</v>
      </c>
      <c r="C17" s="42" t="str">
        <f>INDEX(Data1!B:B,MATCH(A17,Data1!A:A,0))</f>
        <v>SD</v>
      </c>
      <c r="D17" s="515" t="str">
        <f>INDEX(Data1!C:C,MATCH(A17,Data1!A:A,0))</f>
        <v>E</v>
      </c>
      <c r="E17" s="225">
        <f>INDEX(Data1!L:L,MATCH($A17,Data1!$A:$A,0))</f>
        <v>9.4334899324974977</v>
      </c>
      <c r="F17" s="225">
        <f>INDEX(Data1!M:M,MATCH($A17,Data1!$A:$A,0))</f>
        <v>0.97033809025328654</v>
      </c>
      <c r="G17" s="225">
        <f>INDEX(Data1!N:N,MATCH($A17,Data1!$A:$A,0))</f>
        <v>9.8406187871562051E-2</v>
      </c>
      <c r="H17" s="549">
        <f t="shared" si="0"/>
        <v>10.502234210622346</v>
      </c>
      <c r="I17" s="225">
        <f>INDEX(Data1!P:P,MATCH($A17,Data1!$A:$A,0))</f>
        <v>-7.0747351796621292</v>
      </c>
      <c r="J17" s="225">
        <f>INDEX(Data1!R:R,MATCH($A17,Data1!$A:$A,0))</f>
        <v>-0.66230333856515577</v>
      </c>
      <c r="K17" s="225">
        <f>INDEX(Data1!S:S,MATCH($A17,Data1!$A:$A,0))</f>
        <v>0</v>
      </c>
      <c r="L17" s="545">
        <f t="shared" si="1"/>
        <v>2.7651956923950607</v>
      </c>
      <c r="M17" s="526">
        <f>INDEX(Data1!$T:$T,MATCH($A17,Data1!$A:$A,0))</f>
        <v>2.1028923538299051</v>
      </c>
      <c r="N17" s="526">
        <f>INDEX(Data1!U:U,MATCH(A17,Data1!A:A,0))</f>
        <v>9.1776275334920339</v>
      </c>
      <c r="O17" s="526">
        <f>INDEX(Data1!$V:$V,MATCH(A17,Data1!$A:$A,0))</f>
        <v>1.9451754272926622</v>
      </c>
    </row>
    <row r="18" spans="1:15" s="48" customFormat="1">
      <c r="A18" s="3" t="s">
        <v>42</v>
      </c>
      <c r="B18" s="202" t="str">
        <f>INDEX('Ref1'!$E:$E,MATCH(A18,'Ref1'!$A:$A,0))</f>
        <v>Barking and Dagenham</v>
      </c>
      <c r="C18" s="42" t="str">
        <f>INDEX(Data1!B:B,MATCH(A18,Data1!A:A,0))</f>
        <v>OLB</v>
      </c>
      <c r="D18" s="515" t="str">
        <f>INDEX(Data1!C:C,MATCH(A18,Data1!A:A,0))</f>
        <v>L</v>
      </c>
      <c r="E18" s="225">
        <f>INDEX(Data1!L:L,MATCH($A18,Data1!$A:$A,0))</f>
        <v>18.675797218539465</v>
      </c>
      <c r="F18" s="225">
        <f>INDEX(Data1!M:M,MATCH($A18,Data1!$A:$A,0))</f>
        <v>1.0479742471527254</v>
      </c>
      <c r="G18" s="225">
        <f>INDEX(Data1!N:N,MATCH($A18,Data1!$A:$A,0))</f>
        <v>0.12990202347781074</v>
      </c>
      <c r="H18" s="549">
        <f t="shared" si="0"/>
        <v>19.853673489170003</v>
      </c>
      <c r="I18" s="225">
        <f>INDEX(Data1!P:P,MATCH($A18,Data1!$A:$A,0))</f>
        <v>38.187300012066984</v>
      </c>
      <c r="J18" s="225">
        <f>INDEX(Data1!R:R,MATCH($A18,Data1!$A:$A,0))</f>
        <v>0</v>
      </c>
      <c r="K18" s="225">
        <f>INDEX(Data1!S:S,MATCH($A18,Data1!$A:$A,0))</f>
        <v>0</v>
      </c>
      <c r="L18" s="545">
        <f t="shared" si="1"/>
        <v>58.040973501236991</v>
      </c>
      <c r="M18" s="526">
        <f>INDEX(Data1!$T:$T,MATCH($A18,Data1!$A:$A,0))</f>
        <v>56.732884776905152</v>
      </c>
      <c r="N18" s="526">
        <f>INDEX(Data1!U:U,MATCH(A18,Data1!A:A,0))</f>
        <v>18.545584764838168</v>
      </c>
      <c r="O18" s="526">
        <f>INDEX(Data1!$V:$V,MATCH(A18,Data1!$A:$A,0))</f>
        <v>52.477918418637266</v>
      </c>
    </row>
    <row r="19" spans="1:15" s="48" customFormat="1">
      <c r="A19" s="3" t="s">
        <v>44</v>
      </c>
      <c r="B19" s="202" t="str">
        <f>INDEX('Ref1'!$E:$E,MATCH(A19,'Ref1'!$A:$A,0))</f>
        <v>Barnet</v>
      </c>
      <c r="C19" s="42" t="str">
        <f>INDEX(Data1!B:B,MATCH(A19,Data1!A:A,0))</f>
        <v>OLB</v>
      </c>
      <c r="D19" s="515" t="str">
        <f>INDEX(Data1!C:C,MATCH(A19,Data1!A:A,0))</f>
        <v>L</v>
      </c>
      <c r="E19" s="225">
        <f>INDEX(Data1!L:L,MATCH($A19,Data1!$A:$A,0))</f>
        <v>35.653056237945762</v>
      </c>
      <c r="F19" s="225">
        <f>INDEX(Data1!M:M,MATCH($A19,Data1!$A:$A,0))</f>
        <v>1.6788321749052755</v>
      </c>
      <c r="G19" s="225">
        <f>INDEX(Data1!N:N,MATCH($A19,Data1!$A:$A,0))</f>
        <v>0.2583041546167546</v>
      </c>
      <c r="H19" s="549">
        <f t="shared" si="0"/>
        <v>37.590192567467788</v>
      </c>
      <c r="I19" s="225">
        <f>INDEX(Data1!P:P,MATCH($A19,Data1!$A:$A,0))</f>
        <v>19.400885447852243</v>
      </c>
      <c r="J19" s="225">
        <f>INDEX(Data1!R:R,MATCH($A19,Data1!$A:$A,0))</f>
        <v>0</v>
      </c>
      <c r="K19" s="225">
        <f>INDEX(Data1!S:S,MATCH($A19,Data1!$A:$A,0))</f>
        <v>0</v>
      </c>
      <c r="L19" s="545">
        <f t="shared" si="1"/>
        <v>56.991078015320028</v>
      </c>
      <c r="M19" s="526">
        <f>INDEX(Data1!$T:$T,MATCH($A19,Data1!$A:$A,0))</f>
        <v>57.747625203774831</v>
      </c>
      <c r="N19" s="526">
        <f>INDEX(Data1!U:U,MATCH(A19,Data1!A:A,0))</f>
        <v>38.346739755922584</v>
      </c>
      <c r="O19" s="526">
        <f>INDEX(Data1!$V:$V,MATCH(A19,Data1!$A:$A,0))</f>
        <v>53.416553313491718</v>
      </c>
    </row>
    <row r="20" spans="1:15" s="48" customFormat="1">
      <c r="A20" s="3" t="s">
        <v>46</v>
      </c>
      <c r="B20" s="202" t="str">
        <f>INDEX('Ref1'!$E:$E,MATCH(A20,'Ref1'!$A:$A,0))</f>
        <v>Barnsley</v>
      </c>
      <c r="C20" s="42" t="str">
        <f>INDEX(Data1!B:B,MATCH(A20,Data1!A:A,0))</f>
        <v>MD</v>
      </c>
      <c r="D20" s="515" t="str">
        <f>INDEX(Data1!C:C,MATCH(A20,Data1!A:A,0))</f>
        <v>YH</v>
      </c>
      <c r="E20" s="225">
        <f>INDEX(Data1!L:L,MATCH($A20,Data1!$A:$A,0))</f>
        <v>22.788467753134043</v>
      </c>
      <c r="F20" s="225">
        <f>INDEX(Data1!M:M,MATCH($A20,Data1!$A:$A,0))</f>
        <v>2.4252786343184067</v>
      </c>
      <c r="G20" s="225">
        <f>INDEX(Data1!N:N,MATCH($A20,Data1!$A:$A,0))</f>
        <v>0.13999203345857081</v>
      </c>
      <c r="H20" s="549">
        <f t="shared" si="0"/>
        <v>25.353738420911021</v>
      </c>
      <c r="I20" s="225">
        <f>INDEX(Data1!P:P,MATCH($A20,Data1!$A:$A,0))</f>
        <v>32.187014908774195</v>
      </c>
      <c r="J20" s="225">
        <f>INDEX(Data1!R:R,MATCH($A20,Data1!$A:$A,0))</f>
        <v>0</v>
      </c>
      <c r="K20" s="225">
        <f>INDEX(Data1!S:S,MATCH($A20,Data1!$A:$A,0))</f>
        <v>0</v>
      </c>
      <c r="L20" s="545">
        <f t="shared" si="1"/>
        <v>57.540753329685216</v>
      </c>
      <c r="M20" s="526">
        <f>INDEX(Data1!$T:$T,MATCH($A20,Data1!$A:$A,0))</f>
        <v>55.981480806140674</v>
      </c>
      <c r="N20" s="526">
        <f>INDEX(Data1!U:U,MATCH(A20,Data1!A:A,0))</f>
        <v>23.794465897366479</v>
      </c>
      <c r="O20" s="526">
        <f>INDEX(Data1!$V:$V,MATCH(A20,Data1!$A:$A,0))</f>
        <v>51.782869745680124</v>
      </c>
    </row>
    <row r="21" spans="1:15" s="48" customFormat="1">
      <c r="A21" s="3" t="s">
        <v>48</v>
      </c>
      <c r="B21" s="202" t="str">
        <f>INDEX('Ref1'!$E:$E,MATCH(A21,'Ref1'!$A:$A,0))</f>
        <v>Barrow-in-Furness</v>
      </c>
      <c r="C21" s="42" t="str">
        <f>INDEX(Data1!B:B,MATCH(A21,Data1!A:A,0))</f>
        <v>SD</v>
      </c>
      <c r="D21" s="515" t="str">
        <f>INDEX(Data1!C:C,MATCH(A21,Data1!A:A,0))</f>
        <v>NW</v>
      </c>
      <c r="E21" s="225">
        <f>INDEX(Data1!L:L,MATCH($A21,Data1!$A:$A,0))</f>
        <v>8.4714331147540989</v>
      </c>
      <c r="F21" s="225">
        <f>INDEX(Data1!M:M,MATCH($A21,Data1!$A:$A,0))</f>
        <v>0.53809786730090503</v>
      </c>
      <c r="G21" s="225">
        <f>INDEX(Data1!N:N,MATCH($A21,Data1!$A:$A,0))</f>
        <v>2.5939727044368473E-2</v>
      </c>
      <c r="H21" s="549">
        <f t="shared" si="0"/>
        <v>9.0354707090993731</v>
      </c>
      <c r="I21" s="225">
        <f>INDEX(Data1!P:P,MATCH($A21,Data1!$A:$A,0))</f>
        <v>-5.0843604458736573</v>
      </c>
      <c r="J21" s="225">
        <f>INDEX(Data1!R:R,MATCH($A21,Data1!$A:$A,0))</f>
        <v>-0.43701352551511596</v>
      </c>
      <c r="K21" s="225">
        <f>INDEX(Data1!S:S,MATCH($A21,Data1!$A:$A,0))</f>
        <v>0</v>
      </c>
      <c r="L21" s="545">
        <f t="shared" si="1"/>
        <v>3.5140967377105996</v>
      </c>
      <c r="M21" s="526">
        <f>INDEX(Data1!$T:$T,MATCH($A21,Data1!$A:$A,0))</f>
        <v>3.0770832121954839</v>
      </c>
      <c r="N21" s="526">
        <f>INDEX(Data1!U:U,MATCH(A21,Data1!A:A,0))</f>
        <v>8.1614436580691407</v>
      </c>
      <c r="O21" s="526">
        <f>INDEX(Data1!$V:$V,MATCH(A21,Data1!$A:$A,0))</f>
        <v>2.8463019712808229</v>
      </c>
    </row>
    <row r="22" spans="1:15" s="48" customFormat="1">
      <c r="A22" s="3" t="s">
        <v>50</v>
      </c>
      <c r="B22" s="202" t="str">
        <f>INDEX('Ref1'!$E:$E,MATCH(A22,'Ref1'!$A:$A,0))</f>
        <v>Basildon</v>
      </c>
      <c r="C22" s="42" t="str">
        <f>INDEX(Data1!B:B,MATCH(A22,Data1!A:A,0))</f>
        <v>SD</v>
      </c>
      <c r="D22" s="515" t="str">
        <f>INDEX(Data1!C:C,MATCH(A22,Data1!A:A,0))</f>
        <v>E</v>
      </c>
      <c r="E22" s="225">
        <f>INDEX(Data1!L:L,MATCH($A22,Data1!$A:$A,0))</f>
        <v>32.722739710703955</v>
      </c>
      <c r="F22" s="225">
        <f>INDEX(Data1!M:M,MATCH($A22,Data1!$A:$A,0))</f>
        <v>1.5084969135863082</v>
      </c>
      <c r="G22" s="225">
        <f>INDEX(Data1!N:N,MATCH($A22,Data1!$A:$A,0))</f>
        <v>6.4662571062146526E-2</v>
      </c>
      <c r="H22" s="549">
        <f t="shared" si="0"/>
        <v>34.295899195352405</v>
      </c>
      <c r="I22" s="225">
        <f>INDEX(Data1!P:P,MATCH($A22,Data1!$A:$A,0))</f>
        <v>-25.240117393535201</v>
      </c>
      <c r="J22" s="225">
        <f>INDEX(Data1!R:R,MATCH($A22,Data1!$A:$A,0))</f>
        <v>-1.7248805354393686</v>
      </c>
      <c r="K22" s="225">
        <f>INDEX(Data1!S:S,MATCH($A22,Data1!$A:$A,0))</f>
        <v>0</v>
      </c>
      <c r="L22" s="545">
        <f t="shared" si="1"/>
        <v>7.3309012663778361</v>
      </c>
      <c r="M22" s="526">
        <f>INDEX(Data1!$T:$T,MATCH($A22,Data1!$A:$A,0))</f>
        <v>5.6060207309384671</v>
      </c>
      <c r="N22" s="526">
        <f>INDEX(Data1!U:U,MATCH(A22,Data1!A:A,0))</f>
        <v>30.846138124473669</v>
      </c>
      <c r="O22" s="526">
        <f>INDEX(Data1!$V:$V,MATCH(A22,Data1!$A:$A,0))</f>
        <v>5.185569176118082</v>
      </c>
    </row>
    <row r="23" spans="1:15" s="48" customFormat="1">
      <c r="A23" s="3" t="s">
        <v>52</v>
      </c>
      <c r="B23" s="202" t="str">
        <f>INDEX('Ref1'!$E:$E,MATCH(A23,'Ref1'!$A:$A,0))</f>
        <v>Basingstoke and Deane</v>
      </c>
      <c r="C23" s="42" t="str">
        <f>INDEX(Data1!B:B,MATCH(A23,Data1!A:A,0))</f>
        <v>SD</v>
      </c>
      <c r="D23" s="515" t="str">
        <f>INDEX(Data1!C:C,MATCH(A23,Data1!A:A,0))</f>
        <v>SE</v>
      </c>
      <c r="E23" s="225">
        <f>INDEX(Data1!L:L,MATCH($A23,Data1!$A:$A,0))</f>
        <v>29.511042950819675</v>
      </c>
      <c r="F23" s="225">
        <f>INDEX(Data1!M:M,MATCH($A23,Data1!$A:$A,0))</f>
        <v>0.83707021704077456</v>
      </c>
      <c r="G23" s="225">
        <f>INDEX(Data1!N:N,MATCH($A23,Data1!$A:$A,0))</f>
        <v>0.17384396380755254</v>
      </c>
      <c r="H23" s="549">
        <f t="shared" si="0"/>
        <v>30.521957131668003</v>
      </c>
      <c r="I23" s="225">
        <f>INDEX(Data1!P:P,MATCH($A23,Data1!$A:$A,0))</f>
        <v>-26.949330571346579</v>
      </c>
      <c r="J23" s="225">
        <f>INDEX(Data1!R:R,MATCH($A23,Data1!$A:$A,0))</f>
        <v>-0.28577312795956633</v>
      </c>
      <c r="K23" s="225">
        <f>INDEX(Data1!S:S,MATCH($A23,Data1!$A:$A,0))</f>
        <v>0</v>
      </c>
      <c r="L23" s="545">
        <f t="shared" si="1"/>
        <v>3.2868534323618581</v>
      </c>
      <c r="M23" s="526">
        <f>INDEX(Data1!$T:$T,MATCH($A23,Data1!$A:$A,0))</f>
        <v>3.0010803044022918</v>
      </c>
      <c r="N23" s="526">
        <f>INDEX(Data1!U:U,MATCH(A23,Data1!A:A,0))</f>
        <v>29.950410875748872</v>
      </c>
      <c r="O23" s="526">
        <f>INDEX(Data1!$V:$V,MATCH(A23,Data1!$A:$A,0))</f>
        <v>2.7759992815721199</v>
      </c>
    </row>
    <row r="24" spans="1:15" s="48" customFormat="1">
      <c r="A24" s="3" t="s">
        <v>54</v>
      </c>
      <c r="B24" s="202" t="str">
        <f>INDEX('Ref1'!$E:$E,MATCH(A24,'Ref1'!$A:$A,0))</f>
        <v>Bassetlaw</v>
      </c>
      <c r="C24" s="42" t="str">
        <f>INDEX(Data1!B:B,MATCH(A24,Data1!A:A,0))</f>
        <v>SD</v>
      </c>
      <c r="D24" s="515" t="str">
        <f>INDEX(Data1!C:C,MATCH(A24,Data1!A:A,0))</f>
        <v>EM</v>
      </c>
      <c r="E24" s="225">
        <f>INDEX(Data1!L:L,MATCH($A24,Data1!$A:$A,0))</f>
        <v>17.186638630665378</v>
      </c>
      <c r="F24" s="225">
        <f>INDEX(Data1!M:M,MATCH($A24,Data1!$A:$A,0))</f>
        <v>1.0774658184839159</v>
      </c>
      <c r="G24" s="225">
        <f>INDEX(Data1!N:N,MATCH($A24,Data1!$A:$A,0))</f>
        <v>0.11072319521885733</v>
      </c>
      <c r="H24" s="549">
        <f t="shared" si="0"/>
        <v>18.37482764436815</v>
      </c>
      <c r="I24" s="225">
        <f>INDEX(Data1!P:P,MATCH($A24,Data1!$A:$A,0))</f>
        <v>-12.587412687742273</v>
      </c>
      <c r="J24" s="225">
        <f>INDEX(Data1!R:R,MATCH($A24,Data1!$A:$A,0))</f>
        <v>-0.89954512390363206</v>
      </c>
      <c r="K24" s="225">
        <f>INDEX(Data1!S:S,MATCH($A24,Data1!$A:$A,0))</f>
        <v>0</v>
      </c>
      <c r="L24" s="545">
        <f t="shared" si="1"/>
        <v>4.8878698327222452</v>
      </c>
      <c r="M24" s="526">
        <f>INDEX(Data1!$T:$T,MATCH($A24,Data1!$A:$A,0))</f>
        <v>3.9883247088186131</v>
      </c>
      <c r="N24" s="526">
        <f>INDEX(Data1!U:U,MATCH(A24,Data1!A:A,0))</f>
        <v>16.575737396560886</v>
      </c>
      <c r="O24" s="526">
        <f>INDEX(Data1!$V:$V,MATCH(A24,Data1!$A:$A,0))</f>
        <v>3.6892003556572175</v>
      </c>
    </row>
    <row r="25" spans="1:15" s="48" customFormat="1">
      <c r="A25" s="3" t="s">
        <v>56</v>
      </c>
      <c r="B25" s="202" t="str">
        <f>INDEX('Ref1'!$E:$E,MATCH(A25,'Ref1'!$A:$A,0))</f>
        <v>Bath &amp; North East Somerset</v>
      </c>
      <c r="C25" s="42" t="str">
        <f>INDEX(Data1!B:B,MATCH(A25,Data1!A:A,0))</f>
        <v>UNINFIR</v>
      </c>
      <c r="D25" s="515" t="str">
        <f>INDEX(Data1!C:C,MATCH(A25,Data1!A:A,0))</f>
        <v>SW</v>
      </c>
      <c r="E25" s="225">
        <f>INDEX(Data1!L:L,MATCH($A25,Data1!$A:$A,0))</f>
        <v>32.971488341984589</v>
      </c>
      <c r="F25" s="225">
        <f>INDEX(Data1!M:M,MATCH($A25,Data1!$A:$A,0))</f>
        <v>2.2418505483027187</v>
      </c>
      <c r="G25" s="225">
        <f>INDEX(Data1!N:N,MATCH($A25,Data1!$A:$A,0))</f>
        <v>0.26030623853712637</v>
      </c>
      <c r="H25" s="549">
        <f t="shared" si="0"/>
        <v>35.473645128824437</v>
      </c>
      <c r="I25" s="225">
        <f>INDEX(Data1!P:P,MATCH($A25,Data1!$A:$A,0))</f>
        <v>-9.4081119931065391</v>
      </c>
      <c r="J25" s="225">
        <f>INDEX(Data1!R:R,MATCH($A25,Data1!$A:$A,0))</f>
        <v>-0.79793845728457746</v>
      </c>
      <c r="K25" s="225">
        <f>INDEX(Data1!S:S,MATCH($A25,Data1!$A:$A,0))</f>
        <v>0</v>
      </c>
      <c r="L25" s="545">
        <f t="shared" si="1"/>
        <v>25.267594678433323</v>
      </c>
      <c r="M25" s="526">
        <f>INDEX(Data1!$T:$T,MATCH($A25,Data1!$A:$A,0))</f>
        <v>23.29210128968559</v>
      </c>
      <c r="N25" s="526">
        <f>INDEX(Data1!U:U,MATCH(A25,Data1!A:A,0))</f>
        <v>32.700213282792127</v>
      </c>
      <c r="O25" s="526">
        <f>INDEX(Data1!$V:$V,MATCH(A25,Data1!$A:$A,0))</f>
        <v>21.54519369295917</v>
      </c>
    </row>
    <row r="26" spans="1:15" s="48" customFormat="1">
      <c r="A26" s="3" t="s">
        <v>58</v>
      </c>
      <c r="B26" s="202" t="str">
        <f>INDEX('Ref1'!$E:$E,MATCH(A26,'Ref1'!$A:$A,0))</f>
        <v>Bedford</v>
      </c>
      <c r="C26" s="42" t="str">
        <f>INDEX(Data1!B:B,MATCH(A26,Data1!A:A,0))</f>
        <v>UNINFIR</v>
      </c>
      <c r="D26" s="515" t="str">
        <f>INDEX(Data1!C:C,MATCH(A26,Data1!A:A,0))</f>
        <v>E</v>
      </c>
      <c r="E26" s="225">
        <f>INDEX(Data1!L:L,MATCH($A26,Data1!$A:$A,0))</f>
        <v>30.797232844744453</v>
      </c>
      <c r="F26" s="225">
        <f>INDEX(Data1!M:M,MATCH($A26,Data1!$A:$A,0))</f>
        <v>1.8463622096483079</v>
      </c>
      <c r="G26" s="225">
        <f>INDEX(Data1!N:N,MATCH($A26,Data1!$A:$A,0))</f>
        <v>0.10479116360643977</v>
      </c>
      <c r="H26" s="549">
        <f t="shared" si="0"/>
        <v>32.748386217999204</v>
      </c>
      <c r="I26" s="225">
        <f>INDEX(Data1!P:P,MATCH($A26,Data1!$A:$A,0))</f>
        <v>2.4354058767169104</v>
      </c>
      <c r="J26" s="225">
        <f>INDEX(Data1!R:R,MATCH($A26,Data1!$A:$A,0))</f>
        <v>0</v>
      </c>
      <c r="K26" s="225">
        <f>INDEX(Data1!S:S,MATCH($A26,Data1!$A:$A,0))</f>
        <v>0</v>
      </c>
      <c r="L26" s="545">
        <f t="shared" si="1"/>
        <v>35.183792094716118</v>
      </c>
      <c r="M26" s="526">
        <f>INDEX(Data1!$T:$T,MATCH($A26,Data1!$A:$A,0))</f>
        <v>31.601244602359202</v>
      </c>
      <c r="N26" s="526">
        <f>INDEX(Data1!U:U,MATCH(A26,Data1!A:A,0))</f>
        <v>29.165838725642292</v>
      </c>
      <c r="O26" s="526">
        <f>INDEX(Data1!$V:$V,MATCH(A26,Data1!$A:$A,0))</f>
        <v>29.231151257182262</v>
      </c>
    </row>
    <row r="27" spans="1:15" s="48" customFormat="1">
      <c r="A27" s="3" t="s">
        <v>60</v>
      </c>
      <c r="B27" s="202" t="str">
        <f>INDEX('Ref1'!$E:$E,MATCH(A27,'Ref1'!$A:$A,0))</f>
        <v>Bedfordshire Fire Authority</v>
      </c>
      <c r="C27" s="42" t="str">
        <f>INDEX(Data1!B:B,MATCH(A27,Data1!A:A,0))</f>
        <v>SFIR</v>
      </c>
      <c r="D27" s="515" t="str">
        <f>INDEX(Data1!C:C,MATCH(A27,Data1!A:A,0))</f>
        <v>E</v>
      </c>
      <c r="E27" s="225">
        <f>INDEX(Data1!L:L,MATCH($A27,Data1!$A:$A,0))</f>
        <v>2.1842153519768575</v>
      </c>
      <c r="F27" s="225">
        <f>INDEX(Data1!M:M,MATCH($A27,Data1!$A:$A,0))</f>
        <v>0.13525044317483265</v>
      </c>
      <c r="G27" s="225">
        <f>INDEX(Data1!N:N,MATCH($A27,Data1!$A:$A,0))</f>
        <v>7.4907593775716203E-3</v>
      </c>
      <c r="H27" s="549">
        <f t="shared" si="0"/>
        <v>2.3269565545292616</v>
      </c>
      <c r="I27" s="225">
        <f>INDEX(Data1!P:P,MATCH($A27,Data1!$A:$A,0))</f>
        <v>3.7759383469363343</v>
      </c>
      <c r="J27" s="225">
        <f>INDEX(Data1!R:R,MATCH($A27,Data1!$A:$A,0))</f>
        <v>0</v>
      </c>
      <c r="K27" s="225">
        <f>INDEX(Data1!S:S,MATCH($A27,Data1!$A:$A,0))</f>
        <v>0</v>
      </c>
      <c r="L27" s="545">
        <f t="shared" si="1"/>
        <v>6.1028949014655964</v>
      </c>
      <c r="M27" s="526">
        <f>INDEX(Data1!$T:$T,MATCH($A27,Data1!$A:$A,0))</f>
        <v>5.8424890584583391</v>
      </c>
      <c r="N27" s="526">
        <f>INDEX(Data1!U:U,MATCH(A27,Data1!A:A,0))</f>
        <v>2.0665507115220048</v>
      </c>
      <c r="O27" s="526">
        <f>INDEX(Data1!$V:$V,MATCH(A27,Data1!$A:$A,0))</f>
        <v>5.4043023790739637</v>
      </c>
    </row>
    <row r="28" spans="1:15" s="48" customFormat="1">
      <c r="A28" s="3" t="s">
        <v>62</v>
      </c>
      <c r="B28" s="202" t="str">
        <f>INDEX('Ref1'!$E:$E,MATCH(A28,'Ref1'!$A:$A,0))</f>
        <v>Berkshire Fire Authority</v>
      </c>
      <c r="C28" s="42" t="str">
        <f>INDEX(Data1!B:B,MATCH(A28,Data1!A:A,0))</f>
        <v>SFIR</v>
      </c>
      <c r="D28" s="515" t="str">
        <f>INDEX(Data1!C:C,MATCH(A28,Data1!A:A,0))</f>
        <v>SE</v>
      </c>
      <c r="E28" s="225">
        <f>INDEX(Data1!L:L,MATCH($A28,Data1!$A:$A,0))</f>
        <v>5.6442965863066545</v>
      </c>
      <c r="F28" s="225">
        <f>INDEX(Data1!M:M,MATCH($A28,Data1!$A:$A,0))</f>
        <v>0.13855206170077797</v>
      </c>
      <c r="G28" s="225">
        <f>INDEX(Data1!N:N,MATCH($A28,Data1!$A:$A,0))</f>
        <v>2.1135908729356008E-2</v>
      </c>
      <c r="H28" s="549">
        <f t="shared" si="0"/>
        <v>5.803984556736788</v>
      </c>
      <c r="I28" s="225">
        <f>INDEX(Data1!P:P,MATCH($A28,Data1!$A:$A,0))</f>
        <v>1.9189122018062057</v>
      </c>
      <c r="J28" s="225">
        <f>INDEX(Data1!R:R,MATCH($A28,Data1!$A:$A,0))</f>
        <v>0</v>
      </c>
      <c r="K28" s="225">
        <f>INDEX(Data1!S:S,MATCH($A28,Data1!$A:$A,0))</f>
        <v>0</v>
      </c>
      <c r="L28" s="545">
        <f t="shared" si="1"/>
        <v>7.7228967585429942</v>
      </c>
      <c r="M28" s="526">
        <f>INDEX(Data1!$T:$T,MATCH($A28,Data1!$A:$A,0))</f>
        <v>7.0078663510098211</v>
      </c>
      <c r="N28" s="526">
        <f>INDEX(Data1!U:U,MATCH(A28,Data1!A:A,0))</f>
        <v>5.0889541492036159</v>
      </c>
      <c r="O28" s="526">
        <f>INDEX(Data1!$V:$V,MATCH(A28,Data1!$A:$A,0))</f>
        <v>6.4822763746840852</v>
      </c>
    </row>
    <row r="29" spans="1:15" s="48" customFormat="1">
      <c r="A29" s="3" t="s">
        <v>64</v>
      </c>
      <c r="B29" s="202" t="str">
        <f>INDEX('Ref1'!$E:$E,MATCH(A29,'Ref1'!$A:$A,0))</f>
        <v>Bexley</v>
      </c>
      <c r="C29" s="42" t="str">
        <f>INDEX(Data1!B:B,MATCH(A29,Data1!A:A,0))</f>
        <v>OLB</v>
      </c>
      <c r="D29" s="515" t="str">
        <f>INDEX(Data1!C:C,MATCH(A29,Data1!A:A,0))</f>
        <v>L</v>
      </c>
      <c r="E29" s="225">
        <f>INDEX(Data1!L:L,MATCH($A29,Data1!$A:$A,0))</f>
        <v>22.180285821480211</v>
      </c>
      <c r="F29" s="225">
        <f>INDEX(Data1!M:M,MATCH($A29,Data1!$A:$A,0))</f>
        <v>1.3544127427739807</v>
      </c>
      <c r="G29" s="225">
        <f>INDEX(Data1!N:N,MATCH($A29,Data1!$A:$A,0))</f>
        <v>2.566582012262196E-2</v>
      </c>
      <c r="H29" s="549">
        <f t="shared" si="0"/>
        <v>23.560364384376815</v>
      </c>
      <c r="I29" s="225">
        <f>INDEX(Data1!P:P,MATCH($A29,Data1!$A:$A,0))</f>
        <v>16.512714032537872</v>
      </c>
      <c r="J29" s="225">
        <f>INDEX(Data1!R:R,MATCH($A29,Data1!$A:$A,0))</f>
        <v>0</v>
      </c>
      <c r="K29" s="225">
        <f>INDEX(Data1!S:S,MATCH($A29,Data1!$A:$A,0))</f>
        <v>0</v>
      </c>
      <c r="L29" s="545">
        <f t="shared" si="1"/>
        <v>40.073078416914683</v>
      </c>
      <c r="M29" s="526">
        <f>INDEX(Data1!$T:$T,MATCH($A29,Data1!$A:$A,0))</f>
        <v>36.038233299472886</v>
      </c>
      <c r="N29" s="526">
        <f>INDEX(Data1!U:U,MATCH(A29,Data1!A:A,0))</f>
        <v>19.525519266935014</v>
      </c>
      <c r="O29" s="526">
        <f>INDEX(Data1!$V:$V,MATCH(A29,Data1!$A:$A,0))</f>
        <v>33.335365802012419</v>
      </c>
    </row>
    <row r="30" spans="1:15" s="48" customFormat="1">
      <c r="A30" s="3" t="s">
        <v>66</v>
      </c>
      <c r="B30" s="202" t="str">
        <f>INDEX('Ref1'!$E:$E,MATCH(A30,'Ref1'!$A:$A,0))</f>
        <v>Birmingham</v>
      </c>
      <c r="C30" s="42" t="str">
        <f>INDEX(Data1!B:B,MATCH(A30,Data1!A:A,0))</f>
        <v>MD</v>
      </c>
      <c r="D30" s="515" t="str">
        <f>INDEX(Data1!C:C,MATCH(A30,Data1!A:A,0))</f>
        <v>WM</v>
      </c>
      <c r="E30" s="225">
        <f>INDEX(Data1!L:L,MATCH($A30,Data1!$A:$A,0))</f>
        <v>211.50983345216966</v>
      </c>
      <c r="F30" s="225">
        <f>INDEX(Data1!M:M,MATCH($A30,Data1!$A:$A,0))</f>
        <v>12.583754496789256</v>
      </c>
      <c r="G30" s="225">
        <f>INDEX(Data1!N:N,MATCH($A30,Data1!$A:$A,0))</f>
        <v>1.423389510422983</v>
      </c>
      <c r="H30" s="549">
        <f t="shared" si="0"/>
        <v>225.51697745938191</v>
      </c>
      <c r="I30" s="225">
        <f>INDEX(Data1!P:P,MATCH($A30,Data1!$A:$A,0))</f>
        <v>150.53775942346255</v>
      </c>
      <c r="J30" s="225">
        <f>INDEX(Data1!R:R,MATCH($A30,Data1!$A:$A,0))</f>
        <v>0</v>
      </c>
      <c r="K30" s="225">
        <f>INDEX(Data1!S:S,MATCH($A30,Data1!$A:$A,0))</f>
        <v>0</v>
      </c>
      <c r="L30" s="545">
        <f t="shared" si="1"/>
        <v>376.05473688284445</v>
      </c>
      <c r="M30" s="526">
        <f>INDEX(Data1!$T:$T,MATCH($A30,Data1!$A:$A,0))</f>
        <v>352.21547414288563</v>
      </c>
      <c r="N30" s="526">
        <f>INDEX(Data1!U:U,MATCH(A30,Data1!A:A,0))</f>
        <v>201.67771471942308</v>
      </c>
      <c r="O30" s="526">
        <f>INDEX(Data1!$V:$V,MATCH(A30,Data1!$A:$A,0))</f>
        <v>325.79931358216925</v>
      </c>
    </row>
    <row r="31" spans="1:15" s="48" customFormat="1">
      <c r="A31" s="3" t="s">
        <v>68</v>
      </c>
      <c r="B31" s="202" t="str">
        <f>INDEX('Ref1'!$E:$E,MATCH(A31,'Ref1'!$A:$A,0))</f>
        <v>Blaby</v>
      </c>
      <c r="C31" s="42" t="str">
        <f>INDEX(Data1!B:B,MATCH(A31,Data1!A:A,0))</f>
        <v>SD</v>
      </c>
      <c r="D31" s="515" t="str">
        <f>INDEX(Data1!C:C,MATCH(A31,Data1!A:A,0))</f>
        <v>EM</v>
      </c>
      <c r="E31" s="225">
        <f>INDEX(Data1!L:L,MATCH($A31,Data1!$A:$A,0))</f>
        <v>19.512869450337515</v>
      </c>
      <c r="F31" s="225">
        <f>INDEX(Data1!M:M,MATCH($A31,Data1!$A:$A,0))</f>
        <v>0.57650816176225084</v>
      </c>
      <c r="G31" s="225">
        <f>INDEX(Data1!N:N,MATCH($A31,Data1!$A:$A,0))</f>
        <v>5.4068818639071425E-2</v>
      </c>
      <c r="H31" s="549">
        <f t="shared" si="0"/>
        <v>20.143446430738837</v>
      </c>
      <c r="I31" s="225">
        <f>INDEX(Data1!P:P,MATCH($A31,Data1!$A:$A,0))</f>
        <v>-14.285613985275202</v>
      </c>
      <c r="J31" s="225">
        <f>INDEX(Data1!R:R,MATCH($A31,Data1!$A:$A,0))</f>
        <v>-1.8324653879238493</v>
      </c>
      <c r="K31" s="225">
        <f>INDEX(Data1!S:S,MATCH($A31,Data1!$A:$A,0))</f>
        <v>0</v>
      </c>
      <c r="L31" s="545">
        <f t="shared" si="1"/>
        <v>4.0253670575397864</v>
      </c>
      <c r="M31" s="526">
        <f>INDEX(Data1!$T:$T,MATCH($A31,Data1!$A:$A,0))</f>
        <v>2.1929016696159374</v>
      </c>
      <c r="N31" s="526">
        <f>INDEX(Data1!U:U,MATCH(A31,Data1!A:A,0))</f>
        <v>16.47851565489114</v>
      </c>
      <c r="O31" s="526">
        <f>INDEX(Data1!$V:$V,MATCH(A31,Data1!$A:$A,0))</f>
        <v>2.028434044394742</v>
      </c>
    </row>
    <row r="32" spans="1:15" s="48" customFormat="1">
      <c r="A32" s="3" t="s">
        <v>70</v>
      </c>
      <c r="B32" s="202" t="str">
        <f>INDEX('Ref1'!$E:$E,MATCH(A32,'Ref1'!$A:$A,0))</f>
        <v>Blackburn with Darwen</v>
      </c>
      <c r="C32" s="42" t="str">
        <f>INDEX(Data1!B:B,MATCH(A32,Data1!A:A,0))</f>
        <v>UNINFIR</v>
      </c>
      <c r="D32" s="515" t="str">
        <f>INDEX(Data1!C:C,MATCH(A32,Data1!A:A,0))</f>
        <v>NW</v>
      </c>
      <c r="E32" s="225">
        <f>INDEX(Data1!L:L,MATCH($A32,Data1!$A:$A,0))</f>
        <v>20.115177396335593</v>
      </c>
      <c r="F32" s="225">
        <f>INDEX(Data1!M:M,MATCH($A32,Data1!$A:$A,0))</f>
        <v>2.2999860085197987</v>
      </c>
      <c r="G32" s="225">
        <f>INDEX(Data1!N:N,MATCH($A32,Data1!$A:$A,0))</f>
        <v>0.12421382894021013</v>
      </c>
      <c r="H32" s="549">
        <f t="shared" si="0"/>
        <v>22.539377233795602</v>
      </c>
      <c r="I32" s="225">
        <f>INDEX(Data1!P:P,MATCH($A32,Data1!$A:$A,0))</f>
        <v>23.869022495634184</v>
      </c>
      <c r="J32" s="225">
        <f>INDEX(Data1!R:R,MATCH($A32,Data1!$A:$A,0))</f>
        <v>0</v>
      </c>
      <c r="K32" s="225">
        <f>INDEX(Data1!S:S,MATCH($A32,Data1!$A:$A,0))</f>
        <v>0</v>
      </c>
      <c r="L32" s="545">
        <f t="shared" si="1"/>
        <v>46.408399729429789</v>
      </c>
      <c r="M32" s="526">
        <f>INDEX(Data1!$T:$T,MATCH($A32,Data1!$A:$A,0))</f>
        <v>43.820084494499817</v>
      </c>
      <c r="N32" s="526">
        <f>INDEX(Data1!U:U,MATCH(A32,Data1!A:A,0))</f>
        <v>19.951061998865633</v>
      </c>
      <c r="O32" s="526">
        <f>INDEX(Data1!$V:$V,MATCH(A32,Data1!$A:$A,0))</f>
        <v>40.533578157412329</v>
      </c>
    </row>
    <row r="33" spans="1:15" s="48" customFormat="1">
      <c r="A33" s="3" t="s">
        <v>72</v>
      </c>
      <c r="B33" s="202" t="str">
        <f>INDEX('Ref1'!$E:$E,MATCH(A33,'Ref1'!$A:$A,0))</f>
        <v>Blackpool</v>
      </c>
      <c r="C33" s="42" t="str">
        <f>INDEX(Data1!B:B,MATCH(A33,Data1!A:A,0))</f>
        <v>UNINFIR</v>
      </c>
      <c r="D33" s="515" t="str">
        <f>INDEX(Data1!C:C,MATCH(A33,Data1!A:A,0))</f>
        <v>NW</v>
      </c>
      <c r="E33" s="225">
        <f>INDEX(Data1!L:L,MATCH($A33,Data1!$A:$A,0))</f>
        <v>20.173068524590168</v>
      </c>
      <c r="F33" s="225">
        <f>INDEX(Data1!M:M,MATCH($A33,Data1!$A:$A,0))</f>
        <v>2.9541881292385406</v>
      </c>
      <c r="G33" s="225">
        <f>INDEX(Data1!N:N,MATCH($A33,Data1!$A:$A,0))</f>
        <v>9.1111820169021029E-2</v>
      </c>
      <c r="H33" s="549">
        <f t="shared" si="0"/>
        <v>23.218368473997732</v>
      </c>
      <c r="I33" s="225">
        <f>INDEX(Data1!P:P,MATCH($A33,Data1!$A:$A,0))</f>
        <v>24.058396446621149</v>
      </c>
      <c r="J33" s="225">
        <f>INDEX(Data1!R:R,MATCH($A33,Data1!$A:$A,0))</f>
        <v>0</v>
      </c>
      <c r="K33" s="225">
        <f>INDEX(Data1!S:S,MATCH($A33,Data1!$A:$A,0))</f>
        <v>0</v>
      </c>
      <c r="L33" s="545">
        <f t="shared" si="1"/>
        <v>47.276764920618881</v>
      </c>
      <c r="M33" s="526">
        <f>INDEX(Data1!$T:$T,MATCH($A33,Data1!$A:$A,0))</f>
        <v>47.497957621645639</v>
      </c>
      <c r="N33" s="526">
        <f>INDEX(Data1!U:U,MATCH(A33,Data1!A:A,0))</f>
        <v>23.43956117502449</v>
      </c>
      <c r="O33" s="526">
        <f>INDEX(Data1!$V:$V,MATCH(A33,Data1!$A:$A,0))</f>
        <v>43.935610800022218</v>
      </c>
    </row>
    <row r="34" spans="1:15" s="48" customFormat="1">
      <c r="A34" s="3" t="s">
        <v>74</v>
      </c>
      <c r="B34" s="202" t="str">
        <f>INDEX('Ref1'!$E:$E,MATCH(A34,'Ref1'!$A:$A,0))</f>
        <v>Bolsover</v>
      </c>
      <c r="C34" s="42" t="str">
        <f>INDEX(Data1!B:B,MATCH(A34,Data1!A:A,0))</f>
        <v>SD</v>
      </c>
      <c r="D34" s="515" t="str">
        <f>INDEX(Data1!C:C,MATCH(A34,Data1!A:A,0))</f>
        <v>EM</v>
      </c>
      <c r="E34" s="225">
        <f>INDEX(Data1!L:L,MATCH($A34,Data1!$A:$A,0))</f>
        <v>10.516469137898376</v>
      </c>
      <c r="F34" s="225">
        <f>INDEX(Data1!M:M,MATCH($A34,Data1!$A:$A,0))</f>
        <v>0.49334574723030783</v>
      </c>
      <c r="G34" s="225">
        <f>INDEX(Data1!N:N,MATCH($A34,Data1!$A:$A,0))</f>
        <v>6.0476902705795331E-2</v>
      </c>
      <c r="H34" s="549">
        <f t="shared" si="0"/>
        <v>11.07029178783448</v>
      </c>
      <c r="I34" s="225">
        <f>INDEX(Data1!P:P,MATCH($A34,Data1!$A:$A,0))</f>
        <v>-5.5989560600806207</v>
      </c>
      <c r="J34" s="225">
        <f>INDEX(Data1!R:R,MATCH($A34,Data1!$A:$A,0))</f>
        <v>-1.2969591340545377</v>
      </c>
      <c r="K34" s="225">
        <f>INDEX(Data1!S:S,MATCH($A34,Data1!$A:$A,0))</f>
        <v>0</v>
      </c>
      <c r="L34" s="545">
        <f t="shared" si="1"/>
        <v>4.1743765936993213</v>
      </c>
      <c r="M34" s="526">
        <f>INDEX(Data1!$T:$T,MATCH($A34,Data1!$A:$A,0))</f>
        <v>2.8774174596447835</v>
      </c>
      <c r="N34" s="526">
        <f>INDEX(Data1!U:U,MATCH(A34,Data1!A:A,0))</f>
        <v>8.4763735197254046</v>
      </c>
      <c r="O34" s="526">
        <f>INDEX(Data1!$V:$V,MATCH(A34,Data1!$A:$A,0))</f>
        <v>2.6616111501714248</v>
      </c>
    </row>
    <row r="35" spans="1:15" s="48" customFormat="1">
      <c r="A35" s="3" t="s">
        <v>76</v>
      </c>
      <c r="B35" s="202" t="str">
        <f>INDEX('Ref1'!$E:$E,MATCH(A35,'Ref1'!$A:$A,0))</f>
        <v>Bolton</v>
      </c>
      <c r="C35" s="42" t="str">
        <f>INDEX(Data1!B:B,MATCH(A35,Data1!A:A,0))</f>
        <v>MD</v>
      </c>
      <c r="D35" s="515" t="str">
        <f>INDEX(Data1!C:C,MATCH(A35,Data1!A:A,0))</f>
        <v>NW</v>
      </c>
      <c r="E35" s="225">
        <f>INDEX(Data1!L:L,MATCH($A35,Data1!$A:$A,0))</f>
        <v>39.753610574987576</v>
      </c>
      <c r="F35" s="225">
        <f>INDEX(Data1!M:M,MATCH($A35,Data1!$A:$A,0))</f>
        <v>3.7529029617060941</v>
      </c>
      <c r="G35" s="225">
        <f>INDEX(Data1!N:N,MATCH($A35,Data1!$A:$A,0))</f>
        <v>0.15802362911392465</v>
      </c>
      <c r="H35" s="549">
        <f t="shared" si="0"/>
        <v>43.664537165807594</v>
      </c>
      <c r="I35" s="225">
        <f>INDEX(Data1!P:P,MATCH($A35,Data1!$A:$A,0))</f>
        <v>26.258767875110255</v>
      </c>
      <c r="J35" s="225">
        <f>INDEX(Data1!R:R,MATCH($A35,Data1!$A:$A,0))</f>
        <v>0</v>
      </c>
      <c r="K35" s="225">
        <f>INDEX(Data1!S:S,MATCH($A35,Data1!$A:$A,0))</f>
        <v>0</v>
      </c>
      <c r="L35" s="545">
        <f t="shared" si="1"/>
        <v>69.923305040917853</v>
      </c>
      <c r="M35" s="526">
        <f>INDEX(Data1!$T:$T,MATCH($A35,Data1!$A:$A,0))</f>
        <v>67.017272224226232</v>
      </c>
      <c r="N35" s="526">
        <f>INDEX(Data1!U:U,MATCH(A35,Data1!A:A,0))</f>
        <v>40.758504349115981</v>
      </c>
      <c r="O35" s="526">
        <f>INDEX(Data1!$V:$V,MATCH(A35,Data1!$A:$A,0))</f>
        <v>61.990976807409268</v>
      </c>
    </row>
    <row r="36" spans="1:15" s="48" customFormat="1">
      <c r="A36" s="3" t="s">
        <v>78</v>
      </c>
      <c r="B36" s="202" t="str">
        <f>INDEX('Ref1'!$E:$E,MATCH(A36,'Ref1'!$A:$A,0))</f>
        <v>Boston</v>
      </c>
      <c r="C36" s="42" t="str">
        <f>INDEX(Data1!B:B,MATCH(A36,Data1!A:A,0))</f>
        <v>SD</v>
      </c>
      <c r="D36" s="515" t="str">
        <f>INDEX(Data1!C:C,MATCH(A36,Data1!A:A,0))</f>
        <v>EM</v>
      </c>
      <c r="E36" s="225">
        <f>INDEX(Data1!L:L,MATCH($A36,Data1!$A:$A,0))</f>
        <v>7.9828617036317935</v>
      </c>
      <c r="F36" s="225">
        <f>INDEX(Data1!M:M,MATCH($A36,Data1!$A:$A,0))</f>
        <v>0.64189366553602334</v>
      </c>
      <c r="G36" s="225">
        <f>INDEX(Data1!N:N,MATCH($A36,Data1!$A:$A,0))</f>
        <v>4.497183520010508E-2</v>
      </c>
      <c r="H36" s="549">
        <f t="shared" si="0"/>
        <v>8.6697272043679217</v>
      </c>
      <c r="I36" s="225">
        <f>INDEX(Data1!P:P,MATCH($A36,Data1!$A:$A,0))</f>
        <v>-5.0546477682824946</v>
      </c>
      <c r="J36" s="225">
        <f>INDEX(Data1!R:R,MATCH($A36,Data1!$A:$A,0))</f>
        <v>-0.47867642925262954</v>
      </c>
      <c r="K36" s="225">
        <f>INDEX(Data1!S:S,MATCH($A36,Data1!$A:$A,0))</f>
        <v>0</v>
      </c>
      <c r="L36" s="545">
        <f t="shared" si="1"/>
        <v>3.1364030068327975</v>
      </c>
      <c r="M36" s="526">
        <f>INDEX(Data1!$T:$T,MATCH($A36,Data1!$A:$A,0))</f>
        <v>2.6577265775801679</v>
      </c>
      <c r="N36" s="526">
        <f>INDEX(Data1!U:U,MATCH(A36,Data1!A:A,0))</f>
        <v>7.7123743458626626</v>
      </c>
      <c r="O36" s="526">
        <f>INDEX(Data1!$V:$V,MATCH(A36,Data1!$A:$A,0))</f>
        <v>2.4583970842616556</v>
      </c>
    </row>
    <row r="37" spans="1:15" s="48" customFormat="1">
      <c r="A37" s="3" t="s">
        <v>80</v>
      </c>
      <c r="B37" s="202" t="str">
        <f>INDEX('Ref1'!$E:$E,MATCH(A37,'Ref1'!$A:$A,0))</f>
        <v>Bournemouth</v>
      </c>
      <c r="C37" s="42" t="str">
        <f>INDEX(Data1!B:B,MATCH(A37,Data1!A:A,0))</f>
        <v>UNINFIR</v>
      </c>
      <c r="D37" s="515" t="str">
        <f>INDEX(Data1!C:C,MATCH(A37,Data1!A:A,0))</f>
        <v>SW</v>
      </c>
      <c r="E37" s="225">
        <f>INDEX(Data1!L:L,MATCH($A37,Data1!$A:$A,0))</f>
        <v>31.495636894889099</v>
      </c>
      <c r="F37" s="225">
        <f>INDEX(Data1!M:M,MATCH($A37,Data1!$A:$A,0))</f>
        <v>2.4008292697680718</v>
      </c>
      <c r="G37" s="225">
        <f>INDEX(Data1!N:N,MATCH($A37,Data1!$A:$A,0))</f>
        <v>0.12600907360453473</v>
      </c>
      <c r="H37" s="549">
        <f t="shared" si="0"/>
        <v>34.022475238261705</v>
      </c>
      <c r="I37" s="225">
        <f>INDEX(Data1!P:P,MATCH($A37,Data1!$A:$A,0))</f>
        <v>-1.0546647015628914</v>
      </c>
      <c r="J37" s="225">
        <f>INDEX(Data1!R:R,MATCH($A37,Data1!$A:$A,0))</f>
        <v>-6.2032444500763208E-2</v>
      </c>
      <c r="K37" s="225">
        <f>INDEX(Data1!S:S,MATCH($A37,Data1!$A:$A,0))</f>
        <v>0</v>
      </c>
      <c r="L37" s="545">
        <f t="shared" si="1"/>
        <v>32.905778092198048</v>
      </c>
      <c r="M37" s="526">
        <f>INDEX(Data1!$T:$T,MATCH($A37,Data1!$A:$A,0))</f>
        <v>31.07786410656993</v>
      </c>
      <c r="N37" s="526">
        <f>INDEX(Data1!U:U,MATCH(A37,Data1!A:A,0))</f>
        <v>32.132528808132818</v>
      </c>
      <c r="O37" s="526">
        <f>INDEX(Data1!$V:$V,MATCH(A37,Data1!$A:$A,0))</f>
        <v>28.747024298577188</v>
      </c>
    </row>
    <row r="38" spans="1:15" s="48" customFormat="1">
      <c r="A38" s="3" t="s">
        <v>82</v>
      </c>
      <c r="B38" s="202" t="str">
        <f>INDEX('Ref1'!$E:$E,MATCH(A38,'Ref1'!$A:$A,0))</f>
        <v>Bracknell Forest</v>
      </c>
      <c r="C38" s="42" t="str">
        <f>INDEX(Data1!B:B,MATCH(A38,Data1!A:A,0))</f>
        <v>UNINFIR</v>
      </c>
      <c r="D38" s="515" t="str">
        <f>INDEX(Data1!C:C,MATCH(A38,Data1!A:A,0))</f>
        <v>SE</v>
      </c>
      <c r="E38" s="225">
        <f>INDEX(Data1!L:L,MATCH($A38,Data1!$A:$A,0))</f>
        <v>34.926200841587999</v>
      </c>
      <c r="F38" s="225">
        <f>INDEX(Data1!M:M,MATCH($A38,Data1!$A:$A,0))</f>
        <v>0.61494150020790672</v>
      </c>
      <c r="G38" s="225">
        <f>INDEX(Data1!N:N,MATCH($A38,Data1!$A:$A,0))</f>
        <v>6.7310488547018571E-2</v>
      </c>
      <c r="H38" s="549">
        <f t="shared" si="0"/>
        <v>35.60845283034292</v>
      </c>
      <c r="I38" s="225">
        <f>INDEX(Data1!P:P,MATCH($A38,Data1!$A:$A,0))</f>
        <v>-9.3428723705953782</v>
      </c>
      <c r="J38" s="225">
        <f>INDEX(Data1!R:R,MATCH($A38,Data1!$A:$A,0))</f>
        <v>-3.505597777467627</v>
      </c>
      <c r="K38" s="225">
        <f>INDEX(Data1!S:S,MATCH($A38,Data1!$A:$A,0))</f>
        <v>0</v>
      </c>
      <c r="L38" s="545">
        <f t="shared" si="1"/>
        <v>22.759982682279912</v>
      </c>
      <c r="M38" s="526">
        <f>INDEX(Data1!$T:$T,MATCH($A38,Data1!$A:$A,0))</f>
        <v>16.550111619377443</v>
      </c>
      <c r="N38" s="526">
        <f>INDEX(Data1!U:U,MATCH(A38,Data1!A:A,0))</f>
        <v>25.892983989972819</v>
      </c>
      <c r="O38" s="526">
        <f>INDEX(Data1!$V:$V,MATCH(A38,Data1!$A:$A,0))</f>
        <v>15.308853247924135</v>
      </c>
    </row>
    <row r="39" spans="1:15" s="48" customFormat="1">
      <c r="A39" s="3" t="s">
        <v>84</v>
      </c>
      <c r="B39" s="202" t="str">
        <f>INDEX('Ref1'!$E:$E,MATCH(A39,'Ref1'!$A:$A,0))</f>
        <v>Bradford</v>
      </c>
      <c r="C39" s="42" t="str">
        <f>INDEX(Data1!B:B,MATCH(A39,Data1!A:A,0))</f>
        <v>MD</v>
      </c>
      <c r="D39" s="515" t="str">
        <f>INDEX(Data1!C:C,MATCH(A39,Data1!A:A,0))</f>
        <v>YH</v>
      </c>
      <c r="E39" s="225">
        <f>INDEX(Data1!L:L,MATCH($A39,Data1!$A:$A,0))</f>
        <v>64.440417401206389</v>
      </c>
      <c r="F39" s="225">
        <f>INDEX(Data1!M:M,MATCH($A39,Data1!$A:$A,0))</f>
        <v>7.9786242206299427</v>
      </c>
      <c r="G39" s="225">
        <f>INDEX(Data1!N:N,MATCH($A39,Data1!$A:$A,0))</f>
        <v>0.39166089452027164</v>
      </c>
      <c r="H39" s="549">
        <f t="shared" si="0"/>
        <v>72.810702516356599</v>
      </c>
      <c r="I39" s="225">
        <f>INDEX(Data1!P:P,MATCH($A39,Data1!$A:$A,0))</f>
        <v>68.099753853497845</v>
      </c>
      <c r="J39" s="225">
        <f>INDEX(Data1!R:R,MATCH($A39,Data1!$A:$A,0))</f>
        <v>0</v>
      </c>
      <c r="K39" s="225">
        <f>INDEX(Data1!S:S,MATCH($A39,Data1!$A:$A,0))</f>
        <v>0</v>
      </c>
      <c r="L39" s="545">
        <f t="shared" si="1"/>
        <v>140.91045636985444</v>
      </c>
      <c r="M39" s="526">
        <f>INDEX(Data1!$T:$T,MATCH($A39,Data1!$A:$A,0))</f>
        <v>136.92624727729378</v>
      </c>
      <c r="N39" s="526">
        <f>INDEX(Data1!U:U,MATCH(A39,Data1!A:A,0))</f>
        <v>68.826493423795938</v>
      </c>
      <c r="O39" s="526">
        <f>INDEX(Data1!$V:$V,MATCH(A39,Data1!$A:$A,0))</f>
        <v>126.65677873149676</v>
      </c>
    </row>
    <row r="40" spans="1:15" s="48" customFormat="1">
      <c r="A40" s="3" t="s">
        <v>86</v>
      </c>
      <c r="B40" s="202" t="str">
        <f>INDEX('Ref1'!$E:$E,MATCH(A40,'Ref1'!$A:$A,0))</f>
        <v>Braintree</v>
      </c>
      <c r="C40" s="42" t="str">
        <f>INDEX(Data1!B:B,MATCH(A40,Data1!A:A,0))</f>
        <v>SD</v>
      </c>
      <c r="D40" s="515" t="str">
        <f>INDEX(Data1!C:C,MATCH(A40,Data1!A:A,0))</f>
        <v>E</v>
      </c>
      <c r="E40" s="225">
        <f>INDEX(Data1!L:L,MATCH($A40,Data1!$A:$A,0))</f>
        <v>17.128508312439727</v>
      </c>
      <c r="F40" s="225">
        <f>INDEX(Data1!M:M,MATCH($A40,Data1!$A:$A,0))</f>
        <v>1.3537385415786964</v>
      </c>
      <c r="G40" s="225">
        <f>INDEX(Data1!N:N,MATCH($A40,Data1!$A:$A,0))</f>
        <v>9.3752975507053818E-2</v>
      </c>
      <c r="H40" s="549">
        <f t="shared" si="0"/>
        <v>18.575999829525479</v>
      </c>
      <c r="I40" s="225">
        <f>INDEX(Data1!P:P,MATCH($A40,Data1!$A:$A,0))</f>
        <v>-13.018121944990094</v>
      </c>
      <c r="J40" s="225">
        <f>INDEX(Data1!R:R,MATCH($A40,Data1!$A:$A,0))</f>
        <v>-1.0646622571909594</v>
      </c>
      <c r="K40" s="225">
        <f>INDEX(Data1!S:S,MATCH($A40,Data1!$A:$A,0))</f>
        <v>0</v>
      </c>
      <c r="L40" s="545">
        <f t="shared" si="1"/>
        <v>4.4932156273444255</v>
      </c>
      <c r="M40" s="526">
        <f>INDEX(Data1!$T:$T,MATCH($A40,Data1!$A:$A,0))</f>
        <v>3.4285533701534661</v>
      </c>
      <c r="N40" s="526">
        <f>INDEX(Data1!U:U,MATCH(A40,Data1!A:A,0))</f>
        <v>16.446675315143558</v>
      </c>
      <c r="O40" s="526">
        <f>INDEX(Data1!$V:$V,MATCH(A40,Data1!$A:$A,0))</f>
        <v>3.1714118673919565</v>
      </c>
    </row>
    <row r="41" spans="1:15" s="48" customFormat="1">
      <c r="A41" s="3" t="s">
        <v>88</v>
      </c>
      <c r="B41" s="202" t="str">
        <f>INDEX('Ref1'!$E:$E,MATCH(A41,'Ref1'!$A:$A,0))</f>
        <v>Breckland</v>
      </c>
      <c r="C41" s="42" t="str">
        <f>INDEX(Data1!B:B,MATCH(A41,Data1!A:A,0))</f>
        <v>SD</v>
      </c>
      <c r="D41" s="515" t="str">
        <f>INDEX(Data1!C:C,MATCH(A41,Data1!A:A,0))</f>
        <v>E</v>
      </c>
      <c r="E41" s="225">
        <f>INDEX(Data1!L:L,MATCH($A41,Data1!$A:$A,0))</f>
        <v>13.097439729990356</v>
      </c>
      <c r="F41" s="225">
        <f>INDEX(Data1!M:M,MATCH($A41,Data1!$A:$A,0))</f>
        <v>1.2849321719592983</v>
      </c>
      <c r="G41" s="225">
        <f>INDEX(Data1!N:N,MATCH($A41,Data1!$A:$A,0))</f>
        <v>0.11559375913992839</v>
      </c>
      <c r="H41" s="549">
        <f t="shared" si="0"/>
        <v>14.497965661089582</v>
      </c>
      <c r="I41" s="225">
        <f>INDEX(Data1!P:P,MATCH($A41,Data1!$A:$A,0))</f>
        <v>-8.372669126815472</v>
      </c>
      <c r="J41" s="225">
        <f>INDEX(Data1!R:R,MATCH($A41,Data1!$A:$A,0))</f>
        <v>-1.1160844275669775</v>
      </c>
      <c r="K41" s="225">
        <f>INDEX(Data1!S:S,MATCH($A41,Data1!$A:$A,0))</f>
        <v>0</v>
      </c>
      <c r="L41" s="545">
        <f t="shared" si="1"/>
        <v>5.0092121067071327</v>
      </c>
      <c r="M41" s="526">
        <f>INDEX(Data1!$T:$T,MATCH($A41,Data1!$A:$A,0))</f>
        <v>3.893127679140155</v>
      </c>
      <c r="N41" s="526">
        <f>INDEX(Data1!U:U,MATCH(A41,Data1!A:A,0))</f>
        <v>12.265796805955627</v>
      </c>
      <c r="O41" s="526">
        <f>INDEX(Data1!$V:$V,MATCH(A41,Data1!$A:$A,0))</f>
        <v>3.6011431032046435</v>
      </c>
    </row>
    <row r="42" spans="1:15" s="48" customFormat="1">
      <c r="A42" s="3" t="s">
        <v>90</v>
      </c>
      <c r="B42" s="202" t="str">
        <f>INDEX('Ref1'!$E:$E,MATCH(A42,'Ref1'!$A:$A,0))</f>
        <v>Brent</v>
      </c>
      <c r="C42" s="42" t="str">
        <f>INDEX(Data1!B:B,MATCH(A42,Data1!A:A,0))</f>
        <v>OLB</v>
      </c>
      <c r="D42" s="515" t="str">
        <f>INDEX(Data1!C:C,MATCH(A42,Data1!A:A,0))</f>
        <v>L</v>
      </c>
      <c r="E42" s="225">
        <f>INDEX(Data1!L:L,MATCH($A42,Data1!$A:$A,0))</f>
        <v>40.043808847638864</v>
      </c>
      <c r="F42" s="225">
        <f>INDEX(Data1!M:M,MATCH($A42,Data1!$A:$A,0))</f>
        <v>2.0063599899444329</v>
      </c>
      <c r="G42" s="225">
        <f>INDEX(Data1!N:N,MATCH($A42,Data1!$A:$A,0))</f>
        <v>0.21492482520470463</v>
      </c>
      <c r="H42" s="549">
        <f t="shared" si="0"/>
        <v>42.265093662788004</v>
      </c>
      <c r="I42" s="225">
        <f>INDEX(Data1!P:P,MATCH($A42,Data1!$A:$A,0))</f>
        <v>52.117537763886531</v>
      </c>
      <c r="J42" s="225">
        <f>INDEX(Data1!R:R,MATCH($A42,Data1!$A:$A,0))</f>
        <v>0</v>
      </c>
      <c r="K42" s="225">
        <f>INDEX(Data1!S:S,MATCH($A42,Data1!$A:$A,0))</f>
        <v>0</v>
      </c>
      <c r="L42" s="545">
        <f t="shared" si="1"/>
        <v>94.382631426674536</v>
      </c>
      <c r="M42" s="526">
        <f>INDEX(Data1!$T:$T,MATCH($A42,Data1!$A:$A,0))</f>
        <v>86.842358969073004</v>
      </c>
      <c r="N42" s="526">
        <f>INDEX(Data1!U:U,MATCH(A42,Data1!A:A,0))</f>
        <v>34.724821205186473</v>
      </c>
      <c r="O42" s="526">
        <f>INDEX(Data1!$V:$V,MATCH(A42,Data1!$A:$A,0))</f>
        <v>80.329182046392532</v>
      </c>
    </row>
    <row r="43" spans="1:15" s="48" customFormat="1">
      <c r="A43" s="3" t="s">
        <v>92</v>
      </c>
      <c r="B43" s="202" t="str">
        <f>INDEX('Ref1'!$E:$E,MATCH(A43,'Ref1'!$A:$A,0))</f>
        <v>Brentwood</v>
      </c>
      <c r="C43" s="42" t="str">
        <f>INDEX(Data1!B:B,MATCH(A43,Data1!A:A,0))</f>
        <v>SD</v>
      </c>
      <c r="D43" s="515" t="str">
        <f>INDEX(Data1!C:C,MATCH(A43,Data1!A:A,0))</f>
        <v>E</v>
      </c>
      <c r="E43" s="225">
        <f>INDEX(Data1!L:L,MATCH($A43,Data1!$A:$A,0))</f>
        <v>11.713136972034714</v>
      </c>
      <c r="F43" s="225">
        <f>INDEX(Data1!M:M,MATCH($A43,Data1!$A:$A,0))</f>
        <v>0.69744992585929566</v>
      </c>
      <c r="G43" s="225">
        <f>INDEX(Data1!N:N,MATCH($A43,Data1!$A:$A,0))</f>
        <v>3.4820167371412442E-2</v>
      </c>
      <c r="H43" s="549">
        <f t="shared" si="0"/>
        <v>12.445407065265423</v>
      </c>
      <c r="I43" s="225">
        <f>INDEX(Data1!P:P,MATCH($A43,Data1!$A:$A,0))</f>
        <v>-9.9657773431424364</v>
      </c>
      <c r="J43" s="225">
        <f>INDEX(Data1!R:R,MATCH($A43,Data1!$A:$A,0))</f>
        <v>-0.4240836570391564</v>
      </c>
      <c r="K43" s="225">
        <f>INDEX(Data1!S:S,MATCH($A43,Data1!$A:$A,0))</f>
        <v>0</v>
      </c>
      <c r="L43" s="545">
        <f t="shared" si="1"/>
        <v>2.05554606508383</v>
      </c>
      <c r="M43" s="526">
        <f>INDEX(Data1!$T:$T,MATCH($A43,Data1!$A:$A,0))</f>
        <v>1.6314624080446736</v>
      </c>
      <c r="N43" s="526">
        <f>INDEX(Data1!U:U,MATCH(A43,Data1!A:A,0))</f>
        <v>11.597239751187111</v>
      </c>
      <c r="O43" s="526">
        <f>INDEX(Data1!$V:$V,MATCH(A43,Data1!$A:$A,0))</f>
        <v>1.5091027274413231</v>
      </c>
    </row>
    <row r="44" spans="1:15" s="48" customFormat="1">
      <c r="A44" s="3" t="s">
        <v>94</v>
      </c>
      <c r="B44" s="202" t="str">
        <f>INDEX('Ref1'!$E:$E,MATCH(A44,'Ref1'!$A:$A,0))</f>
        <v>Brighton &amp; Hove</v>
      </c>
      <c r="C44" s="42" t="str">
        <f>INDEX(Data1!B:B,MATCH(A44,Data1!A:A,0))</f>
        <v>UNINFIR</v>
      </c>
      <c r="D44" s="515" t="str">
        <f>INDEX(Data1!C:C,MATCH(A44,Data1!A:A,0))</f>
        <v>SE</v>
      </c>
      <c r="E44" s="225">
        <f>INDEX(Data1!L:L,MATCH($A44,Data1!$A:$A,0))</f>
        <v>58.528428466730944</v>
      </c>
      <c r="F44" s="225">
        <f>INDEX(Data1!M:M,MATCH($A44,Data1!$A:$A,0))</f>
        <v>3.7370074777037785</v>
      </c>
      <c r="G44" s="225">
        <f>INDEX(Data1!N:N,MATCH($A44,Data1!$A:$A,0))</f>
        <v>0.45683916294653842</v>
      </c>
      <c r="H44" s="549">
        <f t="shared" si="0"/>
        <v>62.722275107381257</v>
      </c>
      <c r="I44" s="225">
        <f>INDEX(Data1!P:P,MATCH($A44,Data1!$A:$A,0))</f>
        <v>-1.1642507031434937</v>
      </c>
      <c r="J44" s="225">
        <f>INDEX(Data1!R:R,MATCH($A44,Data1!$A:$A,0))</f>
        <v>-6.6993905975343188E-2</v>
      </c>
      <c r="K44" s="225">
        <f>INDEX(Data1!S:S,MATCH($A44,Data1!$A:$A,0))</f>
        <v>0</v>
      </c>
      <c r="L44" s="545">
        <f t="shared" si="1"/>
        <v>61.491030498262418</v>
      </c>
      <c r="M44" s="526">
        <f>INDEX(Data1!$T:$T,MATCH($A44,Data1!$A:$A,0))</f>
        <v>58.145210024971654</v>
      </c>
      <c r="N44" s="526">
        <f>INDEX(Data1!U:U,MATCH(A44,Data1!A:A,0))</f>
        <v>59.309460728115148</v>
      </c>
      <c r="O44" s="526">
        <f>INDEX(Data1!$V:$V,MATCH(A44,Data1!$A:$A,0))</f>
        <v>53.784319273098781</v>
      </c>
    </row>
    <row r="45" spans="1:15" s="48" customFormat="1">
      <c r="A45" s="3" t="s">
        <v>96</v>
      </c>
      <c r="B45" s="202" t="str">
        <f>INDEX('Ref1'!$E:$E,MATCH(A45,'Ref1'!$A:$A,0))</f>
        <v>Bristol</v>
      </c>
      <c r="C45" s="42" t="str">
        <f>INDEX(Data1!B:B,MATCH(A45,Data1!A:A,0))</f>
        <v>UNINFIR</v>
      </c>
      <c r="D45" s="515" t="str">
        <f>INDEX(Data1!C:C,MATCH(A45,Data1!A:A,0))</f>
        <v>SW</v>
      </c>
      <c r="E45" s="225">
        <f>INDEX(Data1!L:L,MATCH($A45,Data1!$A:$A,0))</f>
        <v>105.18259592708081</v>
      </c>
      <c r="F45" s="225">
        <f>INDEX(Data1!M:M,MATCH($A45,Data1!$A:$A,0))</f>
        <v>4.8292896516291517</v>
      </c>
      <c r="G45" s="225">
        <f>INDEX(Data1!N:N,MATCH($A45,Data1!$A:$A,0))</f>
        <v>1.2540807493591195</v>
      </c>
      <c r="H45" s="549">
        <f t="shared" si="0"/>
        <v>111.26596632806908</v>
      </c>
      <c r="I45" s="225">
        <f>INDEX(Data1!P:P,MATCH($A45,Data1!$A:$A,0))</f>
        <v>-4.3525906587378493</v>
      </c>
      <c r="J45" s="225">
        <f>INDEX(Data1!R:R,MATCH($A45,Data1!$A:$A,0))</f>
        <v>-0.27545192940610497</v>
      </c>
      <c r="K45" s="225">
        <f>INDEX(Data1!S:S,MATCH($A45,Data1!$A:$A,0))</f>
        <v>0</v>
      </c>
      <c r="L45" s="545">
        <f t="shared" si="1"/>
        <v>106.63792373992513</v>
      </c>
      <c r="M45" s="526">
        <f>INDEX(Data1!$T:$T,MATCH($A45,Data1!$A:$A,0))</f>
        <v>100.29104584085586</v>
      </c>
      <c r="N45" s="526">
        <f>INDEX(Data1!U:U,MATCH(A45,Data1!A:A,0))</f>
        <v>104.64363649959371</v>
      </c>
      <c r="O45" s="526">
        <f>INDEX(Data1!$V:$V,MATCH(A45,Data1!$A:$A,0))</f>
        <v>92.769217402791668</v>
      </c>
    </row>
    <row r="46" spans="1:15" s="48" customFormat="1">
      <c r="A46" s="3" t="s">
        <v>98</v>
      </c>
      <c r="B46" s="202" t="str">
        <f>INDEX('Ref1'!$E:$E,MATCH(A46,'Ref1'!$A:$A,0))</f>
        <v>Broadland</v>
      </c>
      <c r="C46" s="42" t="str">
        <f>INDEX(Data1!B:B,MATCH(A46,Data1!A:A,0))</f>
        <v>SD</v>
      </c>
      <c r="D46" s="515" t="str">
        <f>INDEX(Data1!C:C,MATCH(A46,Data1!A:A,0))</f>
        <v>E</v>
      </c>
      <c r="E46" s="225">
        <f>INDEX(Data1!L:L,MATCH($A46,Data1!$A:$A,0))</f>
        <v>12.178995216972032</v>
      </c>
      <c r="F46" s="225">
        <f>INDEX(Data1!M:M,MATCH($A46,Data1!$A:$A,0))</f>
        <v>1.0489763680678441</v>
      </c>
      <c r="G46" s="225">
        <f>INDEX(Data1!N:N,MATCH($A46,Data1!$A:$A,0))</f>
        <v>0.10713474400344092</v>
      </c>
      <c r="H46" s="549">
        <f t="shared" si="0"/>
        <v>13.335106329043317</v>
      </c>
      <c r="I46" s="225">
        <f>INDEX(Data1!P:P,MATCH($A46,Data1!$A:$A,0))</f>
        <v>-8.8453253829833969</v>
      </c>
      <c r="J46" s="225">
        <f>INDEX(Data1!R:R,MATCH($A46,Data1!$A:$A,0))</f>
        <v>-0.83118620605273064</v>
      </c>
      <c r="K46" s="225">
        <f>INDEX(Data1!S:S,MATCH($A46,Data1!$A:$A,0))</f>
        <v>0</v>
      </c>
      <c r="L46" s="545">
        <f t="shared" si="1"/>
        <v>3.6585947400071892</v>
      </c>
      <c r="M46" s="526">
        <f>INDEX(Data1!$T:$T,MATCH($A46,Data1!$A:$A,0))</f>
        <v>2.8274085339544586</v>
      </c>
      <c r="N46" s="526">
        <f>INDEX(Data1!U:U,MATCH(A46,Data1!A:A,0))</f>
        <v>11.672733916937855</v>
      </c>
      <c r="O46" s="526">
        <f>INDEX(Data1!$V:$V,MATCH(A46,Data1!$A:$A,0))</f>
        <v>2.6153528939078745</v>
      </c>
    </row>
    <row r="47" spans="1:15" s="48" customFormat="1">
      <c r="A47" s="3" t="s">
        <v>100</v>
      </c>
      <c r="B47" s="202" t="str">
        <f>INDEX('Ref1'!$E:$E,MATCH(A47,'Ref1'!$A:$A,0))</f>
        <v>Bromley</v>
      </c>
      <c r="C47" s="42" t="str">
        <f>INDEX(Data1!B:B,MATCH(A47,Data1!A:A,0))</f>
        <v>OLB</v>
      </c>
      <c r="D47" s="515" t="str">
        <f>INDEX(Data1!C:C,MATCH(A47,Data1!A:A,0))</f>
        <v>L</v>
      </c>
      <c r="E47" s="225">
        <f>INDEX(Data1!L:L,MATCH($A47,Data1!$A:$A,0))</f>
        <v>29.06040805508739</v>
      </c>
      <c r="F47" s="225">
        <f>INDEX(Data1!M:M,MATCH($A47,Data1!$A:$A,0))</f>
        <v>1.5353345866876997</v>
      </c>
      <c r="G47" s="225">
        <f>INDEX(Data1!N:N,MATCH($A47,Data1!$A:$A,0))</f>
        <v>0.27616086139837803</v>
      </c>
      <c r="H47" s="549">
        <f t="shared" si="0"/>
        <v>30.871903503173467</v>
      </c>
      <c r="I47" s="225">
        <f>INDEX(Data1!P:P,MATCH($A47,Data1!$A:$A,0))</f>
        <v>9.5479666720836036</v>
      </c>
      <c r="J47" s="225">
        <f>INDEX(Data1!R:R,MATCH($A47,Data1!$A:$A,0))</f>
        <v>0</v>
      </c>
      <c r="K47" s="225">
        <f>INDEX(Data1!S:S,MATCH($A47,Data1!$A:$A,0))</f>
        <v>0</v>
      </c>
      <c r="L47" s="545">
        <f t="shared" si="1"/>
        <v>40.419870175257074</v>
      </c>
      <c r="M47" s="526">
        <f>INDEX(Data1!$T:$T,MATCH($A47,Data1!$A:$A,0))</f>
        <v>37.829294915486024</v>
      </c>
      <c r="N47" s="526">
        <f>INDEX(Data1!U:U,MATCH(A47,Data1!A:A,0))</f>
        <v>28.28132824340242</v>
      </c>
      <c r="O47" s="526">
        <f>INDEX(Data1!$V:$V,MATCH(A47,Data1!$A:$A,0))</f>
        <v>34.992097796824574</v>
      </c>
    </row>
    <row r="48" spans="1:15" s="48" customFormat="1">
      <c r="A48" s="3" t="s">
        <v>102</v>
      </c>
      <c r="B48" s="202" t="str">
        <f>INDEX('Ref1'!$E:$E,MATCH(A48,'Ref1'!$A:$A,0))</f>
        <v>Bromsgrove</v>
      </c>
      <c r="C48" s="42" t="str">
        <f>INDEX(Data1!B:B,MATCH(A48,Data1!A:A,0))</f>
        <v>SD</v>
      </c>
      <c r="D48" s="515" t="str">
        <f>INDEX(Data1!C:C,MATCH(A48,Data1!A:A,0))</f>
        <v>WM</v>
      </c>
      <c r="E48" s="225">
        <f>INDEX(Data1!L:L,MATCH($A48,Data1!$A:$A,0))</f>
        <v>10.091772420443588</v>
      </c>
      <c r="F48" s="225">
        <f>INDEX(Data1!M:M,MATCH($A48,Data1!$A:$A,0))</f>
        <v>1.0310363083232021</v>
      </c>
      <c r="G48" s="225">
        <f>INDEX(Data1!N:N,MATCH($A48,Data1!$A:$A,0))</f>
        <v>5.1143443310348126E-2</v>
      </c>
      <c r="H48" s="549">
        <f t="shared" si="0"/>
        <v>11.173952172077138</v>
      </c>
      <c r="I48" s="225">
        <f>INDEX(Data1!P:P,MATCH($A48,Data1!$A:$A,0))</f>
        <v>-8.1249179873204476</v>
      </c>
      <c r="J48" s="225">
        <f>INDEX(Data1!R:R,MATCH($A48,Data1!$A:$A,0))</f>
        <v>-0.66604668218222762</v>
      </c>
      <c r="K48" s="225">
        <f>INDEX(Data1!S:S,MATCH($A48,Data1!$A:$A,0))</f>
        <v>0</v>
      </c>
      <c r="L48" s="545">
        <f t="shared" si="1"/>
        <v>2.3829875025744629</v>
      </c>
      <c r="M48" s="526">
        <f>INDEX(Data1!$T:$T,MATCH($A48,Data1!$A:$A,0))</f>
        <v>1.7169408203922354</v>
      </c>
      <c r="N48" s="526">
        <f>INDEX(Data1!U:U,MATCH(A48,Data1!A:A,0))</f>
        <v>9.8418588077126827</v>
      </c>
      <c r="O48" s="526">
        <f>INDEX(Data1!$V:$V,MATCH(A48,Data1!$A:$A,0))</f>
        <v>1.5881702588628177</v>
      </c>
    </row>
    <row r="49" spans="1:15" s="48" customFormat="1">
      <c r="A49" s="3" t="s">
        <v>104</v>
      </c>
      <c r="B49" s="202" t="str">
        <f>INDEX('Ref1'!$E:$E,MATCH(A49,'Ref1'!$A:$A,0))</f>
        <v>Broxbourne</v>
      </c>
      <c r="C49" s="42" t="str">
        <f>INDEX(Data1!B:B,MATCH(A49,Data1!A:A,0))</f>
        <v>SD</v>
      </c>
      <c r="D49" s="515" t="str">
        <f>INDEX(Data1!C:C,MATCH(A49,Data1!A:A,0))</f>
        <v>E</v>
      </c>
      <c r="E49" s="225">
        <f>INDEX(Data1!L:L,MATCH($A49,Data1!$A:$A,0))</f>
        <v>16.784425361620066</v>
      </c>
      <c r="F49" s="225">
        <f>INDEX(Data1!M:M,MATCH($A49,Data1!$A:$A,0))</f>
        <v>0.80520819927450138</v>
      </c>
      <c r="G49" s="225">
        <f>INDEX(Data1!N:N,MATCH($A49,Data1!$A:$A,0))</f>
        <v>2.4428327641029361E-2</v>
      </c>
      <c r="H49" s="549">
        <f t="shared" si="0"/>
        <v>17.614061888535598</v>
      </c>
      <c r="I49" s="225">
        <f>INDEX(Data1!P:P,MATCH($A49,Data1!$A:$A,0))</f>
        <v>-13.384423058027133</v>
      </c>
      <c r="J49" s="225">
        <f>INDEX(Data1!R:R,MATCH($A49,Data1!$A:$A,0))</f>
        <v>-0.95746394070798635</v>
      </c>
      <c r="K49" s="225">
        <f>INDEX(Data1!S:S,MATCH($A49,Data1!$A:$A,0))</f>
        <v>0</v>
      </c>
      <c r="L49" s="545">
        <f t="shared" si="1"/>
        <v>3.2721748898004788</v>
      </c>
      <c r="M49" s="526">
        <f>INDEX(Data1!$T:$T,MATCH($A49,Data1!$A:$A,0))</f>
        <v>2.3147109490924924</v>
      </c>
      <c r="N49" s="526">
        <f>INDEX(Data1!U:U,MATCH(A49,Data1!A:A,0))</f>
        <v>15.699134007119625</v>
      </c>
      <c r="O49" s="526">
        <f>INDEX(Data1!$V:$V,MATCH(A49,Data1!$A:$A,0))</f>
        <v>2.1411076279105554</v>
      </c>
    </row>
    <row r="50" spans="1:15" s="48" customFormat="1">
      <c r="A50" s="3" t="s">
        <v>106</v>
      </c>
      <c r="B50" s="202" t="str">
        <f>INDEX('Ref1'!$E:$E,MATCH(A50,'Ref1'!$A:$A,0))</f>
        <v>Broxtowe</v>
      </c>
      <c r="C50" s="42" t="str">
        <f>INDEX(Data1!B:B,MATCH(A50,Data1!A:A,0))</f>
        <v>SD</v>
      </c>
      <c r="D50" s="515" t="str">
        <f>INDEX(Data1!C:C,MATCH(A50,Data1!A:A,0))</f>
        <v>EM</v>
      </c>
      <c r="E50" s="225">
        <f>INDEX(Data1!L:L,MATCH($A50,Data1!$A:$A,0))</f>
        <v>11.446250028929606</v>
      </c>
      <c r="F50" s="225">
        <f>INDEX(Data1!M:M,MATCH($A50,Data1!$A:$A,0))</f>
        <v>0.70475765475767282</v>
      </c>
      <c r="G50" s="225">
        <f>INDEX(Data1!N:N,MATCH($A50,Data1!$A:$A,0))</f>
        <v>5.5565653547853623E-2</v>
      </c>
      <c r="H50" s="549">
        <f t="shared" si="0"/>
        <v>12.206573337235133</v>
      </c>
      <c r="I50" s="225">
        <f>INDEX(Data1!P:P,MATCH($A50,Data1!$A:$A,0))</f>
        <v>-7.8843206857965358</v>
      </c>
      <c r="J50" s="225">
        <f>INDEX(Data1!R:R,MATCH($A50,Data1!$A:$A,0))</f>
        <v>-0.73664189747169151</v>
      </c>
      <c r="K50" s="225">
        <f>INDEX(Data1!S:S,MATCH($A50,Data1!$A:$A,0))</f>
        <v>0</v>
      </c>
      <c r="L50" s="545">
        <f t="shared" si="1"/>
        <v>3.5856107539669058</v>
      </c>
      <c r="M50" s="526">
        <f>INDEX(Data1!$T:$T,MATCH($A50,Data1!$A:$A,0))</f>
        <v>2.848968856495214</v>
      </c>
      <c r="N50" s="526">
        <f>INDEX(Data1!U:U,MATCH(A50,Data1!A:A,0))</f>
        <v>10.73328954229175</v>
      </c>
      <c r="O50" s="526">
        <f>INDEX(Data1!$V:$V,MATCH(A50,Data1!$A:$A,0))</f>
        <v>2.6352961922580733</v>
      </c>
    </row>
    <row r="51" spans="1:15" s="48" customFormat="1">
      <c r="A51" s="3" t="s">
        <v>108</v>
      </c>
      <c r="B51" s="202" t="str">
        <f>INDEX('Ref1'!$E:$E,MATCH(A51,'Ref1'!$A:$A,0))</f>
        <v>Buckinghamshire</v>
      </c>
      <c r="C51" s="42" t="str">
        <f>INDEX(Data1!B:B,MATCH(A51,Data1!A:A,0))</f>
        <v>SCNFIR</v>
      </c>
      <c r="D51" s="515" t="str">
        <f>INDEX(Data1!C:C,MATCH(A51,Data1!A:A,0))</f>
        <v>SE</v>
      </c>
      <c r="E51" s="225">
        <f>INDEX(Data1!L:L,MATCH($A51,Data1!$A:$A,0))</f>
        <v>16.500148081002898</v>
      </c>
      <c r="F51" s="225">
        <f>INDEX(Data1!M:M,MATCH($A51,Data1!$A:$A,0))</f>
        <v>0.9285752140260467</v>
      </c>
      <c r="G51" s="225">
        <f>INDEX(Data1!N:N,MATCH($A51,Data1!$A:$A,0))</f>
        <v>8.9205892840659329E-2</v>
      </c>
      <c r="H51" s="549">
        <f t="shared" si="0"/>
        <v>17.517929187869605</v>
      </c>
      <c r="I51" s="225">
        <f>INDEX(Data1!P:P,MATCH($A51,Data1!$A:$A,0))</f>
        <v>28.100176101919764</v>
      </c>
      <c r="J51" s="225">
        <f>INDEX(Data1!R:R,MATCH($A51,Data1!$A:$A,0))</f>
        <v>0</v>
      </c>
      <c r="K51" s="225">
        <f>INDEX(Data1!S:S,MATCH($A51,Data1!$A:$A,0))</f>
        <v>0</v>
      </c>
      <c r="L51" s="545">
        <f t="shared" si="1"/>
        <v>45.618105289789369</v>
      </c>
      <c r="M51" s="526">
        <f>INDEX(Data1!$T:$T,MATCH($A51,Data1!$A:$A,0))</f>
        <v>43.762109858007136</v>
      </c>
      <c r="N51" s="526">
        <f>INDEX(Data1!U:U,MATCH(A51,Data1!A:A,0))</f>
        <v>15.661933756087372</v>
      </c>
      <c r="O51" s="526">
        <f>INDEX(Data1!$V:$V,MATCH(A51,Data1!$A:$A,0))</f>
        <v>40.4799516186566</v>
      </c>
    </row>
    <row r="52" spans="1:15" s="48" customFormat="1">
      <c r="A52" s="3" t="s">
        <v>110</v>
      </c>
      <c r="B52" s="202" t="str">
        <f>INDEX('Ref1'!$E:$E,MATCH(A52,'Ref1'!$A:$A,0))</f>
        <v>Buckinghamshire Fire Authority</v>
      </c>
      <c r="C52" s="42" t="str">
        <f>INDEX(Data1!B:B,MATCH(A52,Data1!A:A,0))</f>
        <v>SFIR</v>
      </c>
      <c r="D52" s="515" t="str">
        <f>INDEX(Data1!C:C,MATCH(A52,Data1!A:A,0))</f>
        <v>SE</v>
      </c>
      <c r="E52" s="225">
        <f>INDEX(Data1!L:L,MATCH($A52,Data1!$A:$A,0))</f>
        <v>3.4001079267116681</v>
      </c>
      <c r="F52" s="225">
        <f>INDEX(Data1!M:M,MATCH($A52,Data1!$A:$A,0))</f>
        <v>0.15102006846476698</v>
      </c>
      <c r="G52" s="225">
        <f>INDEX(Data1!N:N,MATCH($A52,Data1!$A:$A,0))</f>
        <v>1.5072686328846889E-2</v>
      </c>
      <c r="H52" s="549">
        <f t="shared" si="0"/>
        <v>3.5662006815052822</v>
      </c>
      <c r="I52" s="225">
        <f>INDEX(Data1!P:P,MATCH($A52,Data1!$A:$A,0))</f>
        <v>1.8126572137573667</v>
      </c>
      <c r="J52" s="225">
        <f>INDEX(Data1!R:R,MATCH($A52,Data1!$A:$A,0))</f>
        <v>0</v>
      </c>
      <c r="K52" s="225">
        <f>INDEX(Data1!S:S,MATCH($A52,Data1!$A:$A,0))</f>
        <v>0</v>
      </c>
      <c r="L52" s="545">
        <f t="shared" si="1"/>
        <v>5.3788578952626489</v>
      </c>
      <c r="M52" s="526">
        <f>INDEX(Data1!$T:$T,MATCH($A52,Data1!$A:$A,0))</f>
        <v>5.0594545691618142</v>
      </c>
      <c r="N52" s="526">
        <f>INDEX(Data1!U:U,MATCH(A52,Data1!A:A,0))</f>
        <v>3.2467973554044476</v>
      </c>
      <c r="O52" s="526">
        <f>INDEX(Data1!$V:$V,MATCH(A52,Data1!$A:$A,0))</f>
        <v>4.6799954764746783</v>
      </c>
    </row>
    <row r="53" spans="1:15" s="48" customFormat="1">
      <c r="A53" s="3" t="s">
        <v>112</v>
      </c>
      <c r="B53" s="202" t="str">
        <f>INDEX('Ref1'!$E:$E,MATCH(A53,'Ref1'!$A:$A,0))</f>
        <v>Burnley</v>
      </c>
      <c r="C53" s="42" t="str">
        <f>INDEX(Data1!B:B,MATCH(A53,Data1!A:A,0))</f>
        <v>SD</v>
      </c>
      <c r="D53" s="515" t="str">
        <f>INDEX(Data1!C:C,MATCH(A53,Data1!A:A,0))</f>
        <v>NW</v>
      </c>
      <c r="E53" s="225">
        <f>INDEX(Data1!L:L,MATCH($A53,Data1!$A:$A,0))</f>
        <v>11.181970665380904</v>
      </c>
      <c r="F53" s="225">
        <f>INDEX(Data1!M:M,MATCH($A53,Data1!$A:$A,0))</f>
        <v>0.9802059725001816</v>
      </c>
      <c r="G53" s="225">
        <f>INDEX(Data1!N:N,MATCH($A53,Data1!$A:$A,0))</f>
        <v>3.9342270139266576E-2</v>
      </c>
      <c r="H53" s="549">
        <f t="shared" si="0"/>
        <v>12.201518908020352</v>
      </c>
      <c r="I53" s="225">
        <f>INDEX(Data1!P:P,MATCH($A53,Data1!$A:$A,0))</f>
        <v>-5.9423231358099446</v>
      </c>
      <c r="J53" s="225">
        <f>INDEX(Data1!R:R,MATCH($A53,Data1!$A:$A,0))</f>
        <v>-1.0330468264245782</v>
      </c>
      <c r="K53" s="225">
        <f>INDEX(Data1!S:S,MATCH($A53,Data1!$A:$A,0))</f>
        <v>0</v>
      </c>
      <c r="L53" s="545">
        <f t="shared" si="1"/>
        <v>5.2261489457858294</v>
      </c>
      <c r="M53" s="526">
        <f>INDEX(Data1!$T:$T,MATCH($A53,Data1!$A:$A,0))</f>
        <v>4.1931021193612512</v>
      </c>
      <c r="N53" s="526">
        <f>INDEX(Data1!U:U,MATCH(A53,Data1!A:A,0))</f>
        <v>10.135425255171196</v>
      </c>
      <c r="O53" s="526">
        <f>INDEX(Data1!$V:$V,MATCH(A53,Data1!$A:$A,0))</f>
        <v>3.8786194604091575</v>
      </c>
    </row>
    <row r="54" spans="1:15" s="48" customFormat="1">
      <c r="A54" s="3" t="s">
        <v>114</v>
      </c>
      <c r="B54" s="202" t="str">
        <f>INDEX('Ref1'!$E:$E,MATCH(A54,'Ref1'!$A:$A,0))</f>
        <v>Bury</v>
      </c>
      <c r="C54" s="42" t="str">
        <f>INDEX(Data1!B:B,MATCH(A54,Data1!A:A,0))</f>
        <v>MD</v>
      </c>
      <c r="D54" s="515" t="str">
        <f>INDEX(Data1!C:C,MATCH(A54,Data1!A:A,0))</f>
        <v>NW</v>
      </c>
      <c r="E54" s="225">
        <f>INDEX(Data1!L:L,MATCH($A54,Data1!$A:$A,0))</f>
        <v>23.517877807389333</v>
      </c>
      <c r="F54" s="225">
        <f>INDEX(Data1!M:M,MATCH($A54,Data1!$A:$A,0))</f>
        <v>2.5070851723055081</v>
      </c>
      <c r="G54" s="225">
        <f>INDEX(Data1!N:N,MATCH($A54,Data1!$A:$A,0))</f>
        <v>0.14194582863755761</v>
      </c>
      <c r="H54" s="549">
        <f t="shared" si="0"/>
        <v>26.166908808332398</v>
      </c>
      <c r="I54" s="225">
        <f>INDEX(Data1!P:P,MATCH($A54,Data1!$A:$A,0))</f>
        <v>10.660585367959344</v>
      </c>
      <c r="J54" s="225">
        <f>INDEX(Data1!R:R,MATCH($A54,Data1!$A:$A,0))</f>
        <v>0</v>
      </c>
      <c r="K54" s="225">
        <f>INDEX(Data1!S:S,MATCH($A54,Data1!$A:$A,0))</f>
        <v>0</v>
      </c>
      <c r="L54" s="545">
        <f t="shared" si="1"/>
        <v>36.827494176291744</v>
      </c>
      <c r="M54" s="526">
        <f>INDEX(Data1!$T:$T,MATCH($A54,Data1!$A:$A,0))</f>
        <v>35.406106079707087</v>
      </c>
      <c r="N54" s="526">
        <f>INDEX(Data1!U:U,MATCH(A54,Data1!A:A,0))</f>
        <v>24.745520711747744</v>
      </c>
      <c r="O54" s="526">
        <f>INDEX(Data1!$V:$V,MATCH(A54,Data1!$A:$A,0))</f>
        <v>32.750648123729057</v>
      </c>
    </row>
    <row r="55" spans="1:15" s="48" customFormat="1">
      <c r="A55" s="3" t="s">
        <v>116</v>
      </c>
      <c r="B55" s="202" t="str">
        <f>INDEX('Ref1'!$E:$E,MATCH(A55,'Ref1'!$A:$A,0))</f>
        <v>Calderdale</v>
      </c>
      <c r="C55" s="42" t="str">
        <f>INDEX(Data1!B:B,MATCH(A55,Data1!A:A,0))</f>
        <v>MD</v>
      </c>
      <c r="D55" s="515" t="str">
        <f>INDEX(Data1!C:C,MATCH(A55,Data1!A:A,0))</f>
        <v>YH</v>
      </c>
      <c r="E55" s="225">
        <f>INDEX(Data1!L:L,MATCH($A55,Data1!$A:$A,0))</f>
        <v>27.073135215414496</v>
      </c>
      <c r="F55" s="225">
        <f>INDEX(Data1!M:M,MATCH($A55,Data1!$A:$A,0))</f>
        <v>3.3538348721332181</v>
      </c>
      <c r="G55" s="225">
        <f>INDEX(Data1!N:N,MATCH($A55,Data1!$A:$A,0))</f>
        <v>0.14063684875830432</v>
      </c>
      <c r="H55" s="549">
        <f t="shared" si="0"/>
        <v>30.567606936306021</v>
      </c>
      <c r="I55" s="225">
        <f>INDEX(Data1!P:P,MATCH($A55,Data1!$A:$A,0))</f>
        <v>13.35468875995061</v>
      </c>
      <c r="J55" s="225">
        <f>INDEX(Data1!R:R,MATCH($A55,Data1!$A:$A,0))</f>
        <v>0</v>
      </c>
      <c r="K55" s="225">
        <f>INDEX(Data1!S:S,MATCH($A55,Data1!$A:$A,0))</f>
        <v>0</v>
      </c>
      <c r="L55" s="545">
        <f t="shared" si="1"/>
        <v>43.922295696256633</v>
      </c>
      <c r="M55" s="526">
        <f>INDEX(Data1!$T:$T,MATCH($A55,Data1!$A:$A,0))</f>
        <v>41.521565678007619</v>
      </c>
      <c r="N55" s="526">
        <f>INDEX(Data1!U:U,MATCH(A55,Data1!A:A,0))</f>
        <v>28.166876918057007</v>
      </c>
      <c r="O55" s="526">
        <f>INDEX(Data1!$V:$V,MATCH(A55,Data1!$A:$A,0))</f>
        <v>38.407448252157046</v>
      </c>
    </row>
    <row r="56" spans="1:15" s="48" customFormat="1">
      <c r="A56" s="3" t="s">
        <v>118</v>
      </c>
      <c r="B56" s="202" t="str">
        <f>INDEX('Ref1'!$E:$E,MATCH(A56,'Ref1'!$A:$A,0))</f>
        <v>Cambridge</v>
      </c>
      <c r="C56" s="42" t="str">
        <f>INDEX(Data1!B:B,MATCH(A56,Data1!A:A,0))</f>
        <v>SD</v>
      </c>
      <c r="D56" s="515" t="str">
        <f>INDEX(Data1!C:C,MATCH(A56,Data1!A:A,0))</f>
        <v>E</v>
      </c>
      <c r="E56" s="225">
        <f>INDEX(Data1!L:L,MATCH($A56,Data1!$A:$A,0))</f>
        <v>43.759188833172615</v>
      </c>
      <c r="F56" s="225">
        <f>INDEX(Data1!M:M,MATCH($A56,Data1!$A:$A,0))</f>
        <v>0.88081466395112018</v>
      </c>
      <c r="G56" s="225">
        <f>INDEX(Data1!N:N,MATCH($A56,Data1!$A:$A,0))</f>
        <v>0.12715972280214566</v>
      </c>
      <c r="H56" s="549">
        <f t="shared" si="0"/>
        <v>44.767163219925884</v>
      </c>
      <c r="I56" s="225">
        <f>INDEX(Data1!P:P,MATCH($A56,Data1!$A:$A,0))</f>
        <v>-36.638064679702381</v>
      </c>
      <c r="J56" s="225">
        <f>INDEX(Data1!R:R,MATCH($A56,Data1!$A:$A,0))</f>
        <v>-1.9644166234017213</v>
      </c>
      <c r="K56" s="225">
        <f>INDEX(Data1!S:S,MATCH($A56,Data1!$A:$A,0))</f>
        <v>0</v>
      </c>
      <c r="L56" s="545">
        <f t="shared" si="1"/>
        <v>6.164681916821781</v>
      </c>
      <c r="M56" s="526">
        <f>INDEX(Data1!$T:$T,MATCH($A56,Data1!$A:$A,0))</f>
        <v>4.2002652934200597</v>
      </c>
      <c r="N56" s="526">
        <f>INDEX(Data1!U:U,MATCH(A56,Data1!A:A,0))</f>
        <v>40.838329973122441</v>
      </c>
      <c r="O56" s="526">
        <f>INDEX(Data1!$V:$V,MATCH(A56,Data1!$A:$A,0))</f>
        <v>3.8852453964135556</v>
      </c>
    </row>
    <row r="57" spans="1:15" s="48" customFormat="1">
      <c r="A57" s="3" t="s">
        <v>120</v>
      </c>
      <c r="B57" s="202" t="str">
        <f>INDEX('Ref1'!$E:$E,MATCH(A57,'Ref1'!$A:$A,0))</f>
        <v>Cambridgeshire</v>
      </c>
      <c r="C57" s="42" t="str">
        <f>INDEX(Data1!B:B,MATCH(A57,Data1!A:A,0))</f>
        <v>SCNFIR</v>
      </c>
      <c r="D57" s="515" t="str">
        <f>INDEX(Data1!C:C,MATCH(A57,Data1!A:A,0))</f>
        <v>E</v>
      </c>
      <c r="E57" s="225">
        <f>INDEX(Data1!L:L,MATCH($A57,Data1!$A:$A,0))</f>
        <v>26.775315834136947</v>
      </c>
      <c r="F57" s="225">
        <f>INDEX(Data1!M:M,MATCH($A57,Data1!$A:$A,0))</f>
        <v>1.2085102954433424</v>
      </c>
      <c r="G57" s="225">
        <f>INDEX(Data1!N:N,MATCH($A57,Data1!$A:$A,0))</f>
        <v>0.12681552315841368</v>
      </c>
      <c r="H57" s="549">
        <f t="shared" si="0"/>
        <v>28.110641652738703</v>
      </c>
      <c r="I57" s="225">
        <f>INDEX(Data1!P:P,MATCH($A57,Data1!$A:$A,0))</f>
        <v>39.674807820660284</v>
      </c>
      <c r="J57" s="225">
        <f>INDEX(Data1!R:R,MATCH($A57,Data1!$A:$A,0))</f>
        <v>0</v>
      </c>
      <c r="K57" s="225">
        <f>INDEX(Data1!S:S,MATCH($A57,Data1!$A:$A,0))</f>
        <v>0</v>
      </c>
      <c r="L57" s="545">
        <f t="shared" si="1"/>
        <v>67.785449473398984</v>
      </c>
      <c r="M57" s="526">
        <f>INDEX(Data1!$T:$T,MATCH($A57,Data1!$A:$A,0))</f>
        <v>64.297896740322102</v>
      </c>
      <c r="N57" s="526">
        <f>INDEX(Data1!U:U,MATCH(A57,Data1!A:A,0))</f>
        <v>24.623088919661818</v>
      </c>
      <c r="O57" s="526">
        <f>INDEX(Data1!$V:$V,MATCH(A57,Data1!$A:$A,0))</f>
        <v>59.475554484797946</v>
      </c>
    </row>
    <row r="58" spans="1:15" s="48" customFormat="1">
      <c r="A58" s="3" t="s">
        <v>122</v>
      </c>
      <c r="B58" s="202" t="str">
        <f>INDEX('Ref1'!$E:$E,MATCH(A58,'Ref1'!$A:$A,0))</f>
        <v>Cambridgeshire Fire Authority</v>
      </c>
      <c r="C58" s="42" t="str">
        <f>INDEX(Data1!B:B,MATCH(A58,Data1!A:A,0))</f>
        <v>SFIR</v>
      </c>
      <c r="D58" s="515" t="str">
        <f>INDEX(Data1!C:C,MATCH(A58,Data1!A:A,0))</f>
        <v>E</v>
      </c>
      <c r="E58" s="225">
        <f>INDEX(Data1!L:L,MATCH($A58,Data1!$A:$A,0))</f>
        <v>3.9164608100289295</v>
      </c>
      <c r="F58" s="225">
        <f>INDEX(Data1!M:M,MATCH($A58,Data1!$A:$A,0))</f>
        <v>0.17610897171262083</v>
      </c>
      <c r="G58" s="225">
        <f>INDEX(Data1!N:N,MATCH($A58,Data1!$A:$A,0))</f>
        <v>1.6206537226489522E-2</v>
      </c>
      <c r="H58" s="549">
        <f t="shared" si="0"/>
        <v>4.1087763189680402</v>
      </c>
      <c r="I58" s="225">
        <f>INDEX(Data1!P:P,MATCH($A58,Data1!$A:$A,0))</f>
        <v>2.3835739639016205</v>
      </c>
      <c r="J58" s="225">
        <f>INDEX(Data1!R:R,MATCH($A58,Data1!$A:$A,0))</f>
        <v>0</v>
      </c>
      <c r="K58" s="225">
        <f>INDEX(Data1!S:S,MATCH($A58,Data1!$A:$A,0))</f>
        <v>0</v>
      </c>
      <c r="L58" s="545">
        <f t="shared" si="1"/>
        <v>6.4923502828696602</v>
      </c>
      <c r="M58" s="526">
        <f>INDEX(Data1!$T:$T,MATCH($A58,Data1!$A:$A,0))</f>
        <v>6.0131457011761729</v>
      </c>
      <c r="N58" s="526">
        <f>INDEX(Data1!U:U,MATCH(A58,Data1!A:A,0))</f>
        <v>3.6295717372745524</v>
      </c>
      <c r="O58" s="526">
        <f>INDEX(Data1!$V:$V,MATCH(A58,Data1!$A:$A,0))</f>
        <v>5.5621597735879602</v>
      </c>
    </row>
    <row r="59" spans="1:15" s="48" customFormat="1">
      <c r="A59" s="3" t="s">
        <v>124</v>
      </c>
      <c r="B59" s="202" t="str">
        <f>INDEX('Ref1'!$E:$E,MATCH(A59,'Ref1'!$A:$A,0))</f>
        <v>Camden</v>
      </c>
      <c r="C59" s="42" t="str">
        <f>INDEX(Data1!B:B,MATCH(A59,Data1!A:A,0))</f>
        <v>ILB</v>
      </c>
      <c r="D59" s="515" t="str">
        <f>INDEX(Data1!C:C,MATCH(A59,Data1!A:A,0))</f>
        <v>L</v>
      </c>
      <c r="E59" s="225">
        <f>INDEX(Data1!L:L,MATCH($A59,Data1!$A:$A,0))</f>
        <v>196.87174541947968</v>
      </c>
      <c r="F59" s="225">
        <f>INDEX(Data1!M:M,MATCH($A59,Data1!$A:$A,0))</f>
        <v>1.1632874773895427</v>
      </c>
      <c r="G59" s="225">
        <f>INDEX(Data1!N:N,MATCH($A59,Data1!$A:$A,0))</f>
        <v>0.93051194205437693</v>
      </c>
      <c r="H59" s="549">
        <f t="shared" si="0"/>
        <v>198.96554483892359</v>
      </c>
      <c r="I59" s="225">
        <f>INDEX(Data1!P:P,MATCH($A59,Data1!$A:$A,0))</f>
        <v>-96.757431061254422</v>
      </c>
      <c r="J59" s="225">
        <f>INDEX(Data1!R:R,MATCH($A59,Data1!$A:$A,0))</f>
        <v>-6.1265634917265004</v>
      </c>
      <c r="K59" s="225">
        <f>INDEX(Data1!S:S,MATCH($A59,Data1!$A:$A,0))</f>
        <v>0</v>
      </c>
      <c r="L59" s="545">
        <f t="shared" si="1"/>
        <v>96.081550285942669</v>
      </c>
      <c r="M59" s="526">
        <f>INDEX(Data1!$T:$T,MATCH($A59,Data1!$A:$A,0))</f>
        <v>89.954986794216168</v>
      </c>
      <c r="N59" s="526">
        <f>INDEX(Data1!U:U,MATCH(A59,Data1!A:A,0))</f>
        <v>186.71241785547059</v>
      </c>
      <c r="O59" s="526">
        <f>INDEX(Data1!$V:$V,MATCH(A59,Data1!$A:$A,0))</f>
        <v>83.208362784649964</v>
      </c>
    </row>
    <row r="60" spans="1:15" s="48" customFormat="1">
      <c r="A60" s="3" t="s">
        <v>126</v>
      </c>
      <c r="B60" s="202" t="str">
        <f>INDEX('Ref1'!$E:$E,MATCH(A60,'Ref1'!$A:$A,0))</f>
        <v>Cannock Chase</v>
      </c>
      <c r="C60" s="42" t="str">
        <f>INDEX(Data1!B:B,MATCH(A60,Data1!A:A,0))</f>
        <v>SD</v>
      </c>
      <c r="D60" s="515" t="str">
        <f>INDEX(Data1!C:C,MATCH(A60,Data1!A:A,0))</f>
        <v>WM</v>
      </c>
      <c r="E60" s="225">
        <f>INDEX(Data1!L:L,MATCH($A60,Data1!$A:$A,0))</f>
        <v>12.919128717454196</v>
      </c>
      <c r="F60" s="225">
        <f>INDEX(Data1!M:M,MATCH($A60,Data1!$A:$A,0))</f>
        <v>1.1855648461113939</v>
      </c>
      <c r="G60" s="225">
        <f>INDEX(Data1!N:N,MATCH($A60,Data1!$A:$A,0))</f>
        <v>4.6554070314847568E-2</v>
      </c>
      <c r="H60" s="549">
        <f t="shared" si="0"/>
        <v>14.151247633880438</v>
      </c>
      <c r="I60" s="225">
        <f>INDEX(Data1!P:P,MATCH($A60,Data1!$A:$A,0))</f>
        <v>-9.3167569949982241</v>
      </c>
      <c r="J60" s="225">
        <f>INDEX(Data1!R:R,MATCH($A60,Data1!$A:$A,0))</f>
        <v>-0.91995486980961805</v>
      </c>
      <c r="K60" s="225">
        <f>INDEX(Data1!S:S,MATCH($A60,Data1!$A:$A,0))</f>
        <v>0</v>
      </c>
      <c r="L60" s="545">
        <f t="shared" si="1"/>
        <v>3.9145357690725957</v>
      </c>
      <c r="M60" s="526">
        <f>INDEX(Data1!$T:$T,MATCH($A60,Data1!$A:$A,0))</f>
        <v>2.9945808992629774</v>
      </c>
      <c r="N60" s="526">
        <f>INDEX(Data1!U:U,MATCH(A60,Data1!A:A,0))</f>
        <v>12.311337894261202</v>
      </c>
      <c r="O60" s="526">
        <f>INDEX(Data1!$V:$V,MATCH(A60,Data1!$A:$A,0))</f>
        <v>2.7699873318182542</v>
      </c>
    </row>
    <row r="61" spans="1:15" s="48" customFormat="1">
      <c r="A61" s="3" t="s">
        <v>128</v>
      </c>
      <c r="B61" s="202" t="str">
        <f>INDEX('Ref1'!$E:$E,MATCH(A61,'Ref1'!$A:$A,0))</f>
        <v>Canterbury</v>
      </c>
      <c r="C61" s="42" t="str">
        <f>INDEX(Data1!B:B,MATCH(A61,Data1!A:A,0))</f>
        <v>SD</v>
      </c>
      <c r="D61" s="515" t="str">
        <f>INDEX(Data1!C:C,MATCH(A61,Data1!A:A,0))</f>
        <v>SE</v>
      </c>
      <c r="E61" s="225">
        <f>INDEX(Data1!L:L,MATCH($A61,Data1!$A:$A,0))</f>
        <v>20.426047695274931</v>
      </c>
      <c r="F61" s="225">
        <f>INDEX(Data1!M:M,MATCH($A61,Data1!$A:$A,0))</f>
        <v>1.4797236678732195</v>
      </c>
      <c r="G61" s="225">
        <f>INDEX(Data1!N:N,MATCH($A61,Data1!$A:$A,0))</f>
        <v>0.18364017691641549</v>
      </c>
      <c r="H61" s="549">
        <f t="shared" si="0"/>
        <v>22.089411540064567</v>
      </c>
      <c r="I61" s="225">
        <f>INDEX(Data1!P:P,MATCH($A61,Data1!$A:$A,0))</f>
        <v>-16.277285474738239</v>
      </c>
      <c r="J61" s="225">
        <f>INDEX(Data1!R:R,MATCH($A61,Data1!$A:$A,0))</f>
        <v>-0.60162471442823495</v>
      </c>
      <c r="K61" s="225">
        <f>INDEX(Data1!S:S,MATCH($A61,Data1!$A:$A,0))</f>
        <v>0</v>
      </c>
      <c r="L61" s="545">
        <f t="shared" si="1"/>
        <v>5.2105013508980935</v>
      </c>
      <c r="M61" s="526">
        <f>INDEX(Data1!$T:$T,MATCH($A61,Data1!$A:$A,0))</f>
        <v>4.6088766364698586</v>
      </c>
      <c r="N61" s="526">
        <f>INDEX(Data1!U:U,MATCH(A61,Data1!A:A,0))</f>
        <v>20.886162111208098</v>
      </c>
      <c r="O61" s="526">
        <f>INDEX(Data1!$V:$V,MATCH(A61,Data1!$A:$A,0))</f>
        <v>4.2632108887346192</v>
      </c>
    </row>
    <row r="62" spans="1:15" s="48" customFormat="1">
      <c r="A62" s="3" t="s">
        <v>130</v>
      </c>
      <c r="B62" s="202" t="str">
        <f>INDEX('Ref1'!$E:$E,MATCH(A62,'Ref1'!$A:$A,0))</f>
        <v>Carlisle</v>
      </c>
      <c r="C62" s="42" t="str">
        <f>INDEX(Data1!B:B,MATCH(A62,Data1!A:A,0))</f>
        <v>SD</v>
      </c>
      <c r="D62" s="515" t="str">
        <f>INDEX(Data1!C:C,MATCH(A62,Data1!A:A,0))</f>
        <v>NW</v>
      </c>
      <c r="E62" s="225">
        <f>INDEX(Data1!L:L,MATCH($A62,Data1!$A:$A,0))</f>
        <v>16.667338804243009</v>
      </c>
      <c r="F62" s="225">
        <f>INDEX(Data1!M:M,MATCH($A62,Data1!$A:$A,0))</f>
        <v>1.1517242554996692</v>
      </c>
      <c r="G62" s="225">
        <f>INDEX(Data1!N:N,MATCH($A62,Data1!$A:$A,0))</f>
        <v>8.0170201996594609E-2</v>
      </c>
      <c r="H62" s="549">
        <f t="shared" si="0"/>
        <v>17.899233261739273</v>
      </c>
      <c r="I62" s="225">
        <f>INDEX(Data1!P:P,MATCH($A62,Data1!$A:$A,0))</f>
        <v>-12.35842816836338</v>
      </c>
      <c r="J62" s="225">
        <f>INDEX(Data1!R:R,MATCH($A62,Data1!$A:$A,0))</f>
        <v>-1.1307310648757021</v>
      </c>
      <c r="K62" s="225">
        <f>INDEX(Data1!S:S,MATCH($A62,Data1!$A:$A,0))</f>
        <v>0</v>
      </c>
      <c r="L62" s="545">
        <f t="shared" si="1"/>
        <v>4.4100740285001905</v>
      </c>
      <c r="M62" s="526">
        <f>INDEX(Data1!$T:$T,MATCH($A62,Data1!$A:$A,0))</f>
        <v>3.2793429636244884</v>
      </c>
      <c r="N62" s="526">
        <f>INDEX(Data1!U:U,MATCH(A62,Data1!A:A,0))</f>
        <v>15.637771131987869</v>
      </c>
      <c r="O62" s="526">
        <f>INDEX(Data1!$V:$V,MATCH(A62,Data1!$A:$A,0))</f>
        <v>3.0333922413526517</v>
      </c>
    </row>
    <row r="63" spans="1:15" s="48" customFormat="1">
      <c r="A63" s="3" t="s">
        <v>132</v>
      </c>
      <c r="B63" s="202" t="str">
        <f>INDEX('Ref1'!$E:$E,MATCH(A63,'Ref1'!$A:$A,0))</f>
        <v>Castle Point</v>
      </c>
      <c r="C63" s="42" t="str">
        <f>INDEX(Data1!B:B,MATCH(A63,Data1!A:A,0))</f>
        <v>SD</v>
      </c>
      <c r="D63" s="515" t="str">
        <f>INDEX(Data1!C:C,MATCH(A63,Data1!A:A,0))</f>
        <v>E</v>
      </c>
      <c r="E63" s="225">
        <f>INDEX(Data1!L:L,MATCH($A63,Data1!$A:$A,0))</f>
        <v>5.7038548891031828</v>
      </c>
      <c r="F63" s="225">
        <f>INDEX(Data1!M:M,MATCH($A63,Data1!$A:$A,0))</f>
        <v>0.87498087189468299</v>
      </c>
      <c r="G63" s="225">
        <f>INDEX(Data1!N:N,MATCH($A63,Data1!$A:$A,0))</f>
        <v>2.0560061590794532E-2</v>
      </c>
      <c r="H63" s="549">
        <f t="shared" si="0"/>
        <v>6.5993958225886598</v>
      </c>
      <c r="I63" s="225">
        <f>INDEX(Data1!P:P,MATCH($A63,Data1!$A:$A,0))</f>
        <v>-3.7983820621661564</v>
      </c>
      <c r="J63" s="225">
        <f>INDEX(Data1!R:R,MATCH($A63,Data1!$A:$A,0))</f>
        <v>-0.28783378059513542</v>
      </c>
      <c r="K63" s="225">
        <f>INDEX(Data1!S:S,MATCH($A63,Data1!$A:$A,0))</f>
        <v>0</v>
      </c>
      <c r="L63" s="545">
        <f t="shared" si="1"/>
        <v>2.5131799798273677</v>
      </c>
      <c r="M63" s="526">
        <f>INDEX(Data1!$T:$T,MATCH($A63,Data1!$A:$A,0))</f>
        <v>2.2253461992322325</v>
      </c>
      <c r="N63" s="526">
        <f>INDEX(Data1!U:U,MATCH(A63,Data1!A:A,0))</f>
        <v>6.0237282613983893</v>
      </c>
      <c r="O63" s="526">
        <f>INDEX(Data1!$V:$V,MATCH(A63,Data1!$A:$A,0))</f>
        <v>2.0584452342898154</v>
      </c>
    </row>
    <row r="64" spans="1:15" s="48" customFormat="1">
      <c r="A64" s="3" t="s">
        <v>134</v>
      </c>
      <c r="B64" s="202" t="str">
        <f>INDEX('Ref1'!$E:$E,MATCH(A64,'Ref1'!$A:$A,0))</f>
        <v>Central Bedfordshire</v>
      </c>
      <c r="C64" s="42" t="str">
        <f>INDEX(Data1!B:B,MATCH(A64,Data1!A:A,0))</f>
        <v>UNINFIR</v>
      </c>
      <c r="D64" s="515" t="str">
        <f>INDEX(Data1!C:C,MATCH(A64,Data1!A:A,0))</f>
        <v>E</v>
      </c>
      <c r="E64" s="225">
        <f>INDEX(Data1!L:L,MATCH($A64,Data1!$A:$A,0))</f>
        <v>43.153571070395358</v>
      </c>
      <c r="F64" s="225">
        <f>INDEX(Data1!M:M,MATCH($A64,Data1!$A:$A,0))</f>
        <v>2.9008615939367619</v>
      </c>
      <c r="G64" s="225">
        <f>INDEX(Data1!N:N,MATCH($A64,Data1!$A:$A,0))</f>
        <v>0.16272744054504734</v>
      </c>
      <c r="H64" s="549">
        <f t="shared" si="0"/>
        <v>46.217160104877166</v>
      </c>
      <c r="I64" s="225">
        <f>INDEX(Data1!P:P,MATCH($A64,Data1!$A:$A,0))</f>
        <v>-6.7841123557030354</v>
      </c>
      <c r="J64" s="225">
        <f>INDEX(Data1!R:R,MATCH($A64,Data1!$A:$A,0))</f>
        <v>-1.377106658624333</v>
      </c>
      <c r="K64" s="225">
        <f>INDEX(Data1!S:S,MATCH($A64,Data1!$A:$A,0))</f>
        <v>0</v>
      </c>
      <c r="L64" s="545">
        <f t="shared" si="1"/>
        <v>38.055941090549794</v>
      </c>
      <c r="M64" s="526">
        <f>INDEX(Data1!$T:$T,MATCH($A64,Data1!$A:$A,0))</f>
        <v>31.63446312266251</v>
      </c>
      <c r="N64" s="526">
        <f>INDEX(Data1!U:U,MATCH(A64,Data1!A:A,0))</f>
        <v>38.418575478365547</v>
      </c>
      <c r="O64" s="526">
        <f>INDEX(Data1!$V:$V,MATCH(A64,Data1!$A:$A,0))</f>
        <v>29.261878388462822</v>
      </c>
    </row>
    <row r="65" spans="1:15" s="48" customFormat="1">
      <c r="A65" s="3" t="s">
        <v>136</v>
      </c>
      <c r="B65" s="202" t="str">
        <f>INDEX('Ref1'!$E:$E,MATCH(A65,'Ref1'!$A:$A,0))</f>
        <v>Charnwood</v>
      </c>
      <c r="C65" s="42" t="str">
        <f>INDEX(Data1!B:B,MATCH(A65,Data1!A:A,0))</f>
        <v>SD</v>
      </c>
      <c r="D65" s="515" t="str">
        <f>INDEX(Data1!C:C,MATCH(A65,Data1!A:A,0))</f>
        <v>EM</v>
      </c>
      <c r="E65" s="225">
        <f>INDEX(Data1!L:L,MATCH($A65,Data1!$A:$A,0))</f>
        <v>18.761411224686597</v>
      </c>
      <c r="F65" s="225">
        <f>INDEX(Data1!M:M,MATCH($A65,Data1!$A:$A,0))</f>
        <v>1.5341574045450705</v>
      </c>
      <c r="G65" s="225">
        <f>INDEX(Data1!N:N,MATCH($A65,Data1!$A:$A,0))</f>
        <v>0.1431309734919978</v>
      </c>
      <c r="H65" s="549">
        <f t="shared" si="0"/>
        <v>20.438699602723666</v>
      </c>
      <c r="I65" s="225">
        <f>INDEX(Data1!P:P,MATCH($A65,Data1!$A:$A,0))</f>
        <v>-15.114120756374867</v>
      </c>
      <c r="J65" s="225">
        <f>INDEX(Data1!R:R,MATCH($A65,Data1!$A:$A,0))</f>
        <v>-0.55184191187509324</v>
      </c>
      <c r="K65" s="225">
        <f>INDEX(Data1!S:S,MATCH($A65,Data1!$A:$A,0))</f>
        <v>0</v>
      </c>
      <c r="L65" s="545">
        <f t="shared" si="1"/>
        <v>4.7727369344737065</v>
      </c>
      <c r="M65" s="526">
        <f>INDEX(Data1!$T:$T,MATCH($A65,Data1!$A:$A,0))</f>
        <v>4.2208950225986133</v>
      </c>
      <c r="N65" s="526">
        <f>INDEX(Data1!U:U,MATCH(A65,Data1!A:A,0))</f>
        <v>19.335015778973478</v>
      </c>
      <c r="O65" s="526">
        <f>INDEX(Data1!$V:$V,MATCH(A65,Data1!$A:$A,0))</f>
        <v>3.9043278959037173</v>
      </c>
    </row>
    <row r="66" spans="1:15" s="48" customFormat="1">
      <c r="A66" s="3" t="s">
        <v>138</v>
      </c>
      <c r="B66" s="202" t="str">
        <f>INDEX('Ref1'!$E:$E,MATCH(A66,'Ref1'!$A:$A,0))</f>
        <v>Chelmsford</v>
      </c>
      <c r="C66" s="42" t="str">
        <f>INDEX(Data1!B:B,MATCH(A66,Data1!A:A,0))</f>
        <v>SD</v>
      </c>
      <c r="D66" s="515" t="str">
        <f>INDEX(Data1!C:C,MATCH(A66,Data1!A:A,0))</f>
        <v>E</v>
      </c>
      <c r="E66" s="225">
        <f>INDEX(Data1!L:L,MATCH($A66,Data1!$A:$A,0))</f>
        <v>31.888277454194792</v>
      </c>
      <c r="F66" s="225">
        <f>INDEX(Data1!M:M,MATCH($A66,Data1!$A:$A,0))</f>
        <v>1.4719992395422326</v>
      </c>
      <c r="G66" s="225">
        <f>INDEX(Data1!N:N,MATCH($A66,Data1!$A:$A,0))</f>
        <v>0.10309400860621365</v>
      </c>
      <c r="H66" s="549">
        <f t="shared" si="0"/>
        <v>33.463370702343241</v>
      </c>
      <c r="I66" s="225">
        <f>INDEX(Data1!P:P,MATCH($A66,Data1!$A:$A,0))</f>
        <v>-27.04838615046889</v>
      </c>
      <c r="J66" s="225">
        <f>INDEX(Data1!R:R,MATCH($A66,Data1!$A:$A,0))</f>
        <v>-1.5319529517918145</v>
      </c>
      <c r="K66" s="225">
        <f>INDEX(Data1!S:S,MATCH($A66,Data1!$A:$A,0))</f>
        <v>0</v>
      </c>
      <c r="L66" s="545">
        <f t="shared" si="1"/>
        <v>4.8830316000825364</v>
      </c>
      <c r="M66" s="526">
        <f>INDEX(Data1!$T:$T,MATCH($A66,Data1!$A:$A,0))</f>
        <v>3.3510786482907222</v>
      </c>
      <c r="N66" s="526">
        <f>INDEX(Data1!U:U,MATCH(A66,Data1!A:A,0))</f>
        <v>30.399464798759613</v>
      </c>
      <c r="O66" s="526">
        <f>INDEX(Data1!$V:$V,MATCH(A66,Data1!$A:$A,0))</f>
        <v>3.0997477496689183</v>
      </c>
    </row>
    <row r="67" spans="1:15" s="48" customFormat="1">
      <c r="A67" s="3" t="s">
        <v>140</v>
      </c>
      <c r="B67" s="202" t="str">
        <f>INDEX('Ref1'!$E:$E,MATCH(A67,'Ref1'!$A:$A,0))</f>
        <v>Cheltenham</v>
      </c>
      <c r="C67" s="42" t="str">
        <f>INDEX(Data1!B:B,MATCH(A67,Data1!A:A,0))</f>
        <v>SD</v>
      </c>
      <c r="D67" s="515" t="str">
        <f>INDEX(Data1!C:C,MATCH(A67,Data1!A:A,0))</f>
        <v>SW</v>
      </c>
      <c r="E67" s="225">
        <f>INDEX(Data1!L:L,MATCH($A67,Data1!$A:$A,0))</f>
        <v>22.225024293153915</v>
      </c>
      <c r="F67" s="225">
        <f>INDEX(Data1!M:M,MATCH($A67,Data1!$A:$A,0))</f>
        <v>1.052217829985082</v>
      </c>
      <c r="G67" s="225">
        <f>INDEX(Data1!N:N,MATCH($A67,Data1!$A:$A,0))</f>
        <v>7.4036082401257336E-2</v>
      </c>
      <c r="H67" s="549">
        <f t="shared" si="0"/>
        <v>23.351278205540254</v>
      </c>
      <c r="I67" s="225">
        <f>INDEX(Data1!P:P,MATCH($A67,Data1!$A:$A,0))</f>
        <v>-18.922712908040548</v>
      </c>
      <c r="J67" s="225">
        <f>INDEX(Data1!R:R,MATCH($A67,Data1!$A:$A,0))</f>
        <v>-0.81734567643103695</v>
      </c>
      <c r="K67" s="225">
        <f>INDEX(Data1!S:S,MATCH($A67,Data1!$A:$A,0))</f>
        <v>0</v>
      </c>
      <c r="L67" s="545">
        <f t="shared" si="1"/>
        <v>3.6112196210686687</v>
      </c>
      <c r="M67" s="526">
        <f>INDEX(Data1!$T:$T,MATCH($A67,Data1!$A:$A,0))</f>
        <v>2.7938739446376317</v>
      </c>
      <c r="N67" s="526">
        <f>INDEX(Data1!U:U,MATCH(A67,Data1!A:A,0))</f>
        <v>21.71658685267818</v>
      </c>
      <c r="O67" s="526">
        <f>INDEX(Data1!$V:$V,MATCH(A67,Data1!$A:$A,0))</f>
        <v>2.5843333987898096</v>
      </c>
    </row>
    <row r="68" spans="1:15" s="48" customFormat="1">
      <c r="A68" s="3" t="s">
        <v>142</v>
      </c>
      <c r="B68" s="202" t="str">
        <f>INDEX('Ref1'!$E:$E,MATCH(A68,'Ref1'!$A:$A,0))</f>
        <v>Cherwell</v>
      </c>
      <c r="C68" s="42" t="str">
        <f>INDEX(Data1!B:B,MATCH(A68,Data1!A:A,0))</f>
        <v>SD</v>
      </c>
      <c r="D68" s="515" t="str">
        <f>INDEX(Data1!C:C,MATCH(A68,Data1!A:A,0))</f>
        <v>SE</v>
      </c>
      <c r="E68" s="225">
        <f>INDEX(Data1!L:L,MATCH($A68,Data1!$A:$A,0))</f>
        <v>37.84984522661523</v>
      </c>
      <c r="F68" s="225">
        <f>INDEX(Data1!M:M,MATCH($A68,Data1!$A:$A,0))</f>
        <v>1.0910789992281513</v>
      </c>
      <c r="G68" s="225">
        <f>INDEX(Data1!N:N,MATCH($A68,Data1!$A:$A,0))</f>
        <v>0.21719576268689822</v>
      </c>
      <c r="H68" s="549">
        <f t="shared" si="0"/>
        <v>39.158119988530281</v>
      </c>
      <c r="I68" s="225">
        <f>INDEX(Data1!P:P,MATCH($A68,Data1!$A:$A,0))</f>
        <v>-28.585502655573933</v>
      </c>
      <c r="J68" s="225">
        <f>INDEX(Data1!R:R,MATCH($A68,Data1!$A:$A,0))</f>
        <v>-3.408854710166894</v>
      </c>
      <c r="K68" s="225">
        <f>INDEX(Data1!S:S,MATCH($A68,Data1!$A:$A,0))</f>
        <v>0</v>
      </c>
      <c r="L68" s="545">
        <f t="shared" si="1"/>
        <v>7.163762622789454</v>
      </c>
      <c r="M68" s="526">
        <f>INDEX(Data1!$T:$T,MATCH($A68,Data1!$A:$A,0))</f>
        <v>3.7549079126225604</v>
      </c>
      <c r="N68" s="526">
        <f>INDEX(Data1!U:U,MATCH(A68,Data1!A:A,0))</f>
        <v>32.340410568196496</v>
      </c>
      <c r="O68" s="526">
        <f>INDEX(Data1!$V:$V,MATCH(A68,Data1!$A:$A,0))</f>
        <v>3.4732898191758688</v>
      </c>
    </row>
    <row r="69" spans="1:15" s="48" customFormat="1">
      <c r="A69" s="3" t="s">
        <v>144</v>
      </c>
      <c r="B69" s="202" t="str">
        <f>INDEX('Ref1'!$E:$E,MATCH(A69,'Ref1'!$A:$A,0))</f>
        <v>Cheshire East</v>
      </c>
      <c r="C69" s="42" t="str">
        <f>INDEX(Data1!B:B,MATCH(A69,Data1!A:A,0))</f>
        <v>UNINFIR</v>
      </c>
      <c r="D69" s="515" t="str">
        <f>INDEX(Data1!C:C,MATCH(A69,Data1!A:A,0))</f>
        <v>NW</v>
      </c>
      <c r="E69" s="225">
        <f>INDEX(Data1!L:L,MATCH($A69,Data1!$A:$A,0))</f>
        <v>67.999625573770501</v>
      </c>
      <c r="F69" s="225">
        <f>INDEX(Data1!M:M,MATCH($A69,Data1!$A:$A,0))</f>
        <v>4.7821426164696472</v>
      </c>
      <c r="G69" s="225">
        <f>INDEX(Data1!N:N,MATCH($A69,Data1!$A:$A,0))</f>
        <v>0.35626786802758154</v>
      </c>
      <c r="H69" s="549">
        <f t="shared" si="0"/>
        <v>73.13803605826773</v>
      </c>
      <c r="I69" s="225">
        <f>INDEX(Data1!P:P,MATCH($A69,Data1!$A:$A,0))</f>
        <v>-24.238986401941361</v>
      </c>
      <c r="J69" s="225">
        <f>INDEX(Data1!R:R,MATCH($A69,Data1!$A:$A,0))</f>
        <v>-2.5957716128205566</v>
      </c>
      <c r="K69" s="225">
        <f>INDEX(Data1!S:S,MATCH($A69,Data1!$A:$A,0))</f>
        <v>0</v>
      </c>
      <c r="L69" s="545">
        <f t="shared" si="1"/>
        <v>46.303278043505813</v>
      </c>
      <c r="M69" s="526">
        <f>INDEX(Data1!$T:$T,MATCH($A69,Data1!$A:$A,0))</f>
        <v>41.824283480431745</v>
      </c>
      <c r="N69" s="526">
        <f>INDEX(Data1!U:U,MATCH(A69,Data1!A:A,0))</f>
        <v>66.063269882373106</v>
      </c>
      <c r="O69" s="526">
        <f>INDEX(Data1!$V:$V,MATCH(A69,Data1!$A:$A,0))</f>
        <v>38.687462219399364</v>
      </c>
    </row>
    <row r="70" spans="1:15" s="48" customFormat="1">
      <c r="A70" s="3" t="s">
        <v>146</v>
      </c>
      <c r="B70" s="202" t="str">
        <f>INDEX('Ref1'!$E:$E,MATCH(A70,'Ref1'!$A:$A,0))</f>
        <v>Cheshire Fire Authority</v>
      </c>
      <c r="C70" s="42" t="str">
        <f>INDEX(Data1!B:B,MATCH(A70,Data1!A:A,0))</f>
        <v>SFIR</v>
      </c>
      <c r="D70" s="515" t="str">
        <f>INDEX(Data1!C:C,MATCH(A70,Data1!A:A,0))</f>
        <v>NW</v>
      </c>
      <c r="E70" s="225">
        <f>INDEX(Data1!L:L,MATCH($A70,Data1!$A:$A,0))</f>
        <v>4.3886075024108004</v>
      </c>
      <c r="F70" s="225">
        <f>INDEX(Data1!M:M,MATCH($A70,Data1!$A:$A,0))</f>
        <v>0.23249230213269911</v>
      </c>
      <c r="G70" s="225">
        <f>INDEX(Data1!N:N,MATCH($A70,Data1!$A:$A,0))</f>
        <v>1.6901172016254039E-2</v>
      </c>
      <c r="H70" s="549">
        <f t="shared" si="0"/>
        <v>4.6380009765597539</v>
      </c>
      <c r="I70" s="225">
        <f>INDEX(Data1!P:P,MATCH($A70,Data1!$A:$A,0))</f>
        <v>5.1026322518497214</v>
      </c>
      <c r="J70" s="225">
        <f>INDEX(Data1!R:R,MATCH($A70,Data1!$A:$A,0))</f>
        <v>0</v>
      </c>
      <c r="K70" s="225">
        <f>INDEX(Data1!S:S,MATCH($A70,Data1!$A:$A,0))</f>
        <v>0</v>
      </c>
      <c r="L70" s="545">
        <f t="shared" si="1"/>
        <v>9.7406332284094752</v>
      </c>
      <c r="M70" s="526">
        <f>INDEX(Data1!$T:$T,MATCH($A70,Data1!$A:$A,0))</f>
        <v>9.3105928005334544</v>
      </c>
      <c r="N70" s="526">
        <f>INDEX(Data1!U:U,MATCH(A70,Data1!A:A,0))</f>
        <v>4.207960548683733</v>
      </c>
      <c r="O70" s="526">
        <f>INDEX(Data1!$V:$V,MATCH(A70,Data1!$A:$A,0))</f>
        <v>8.6122983404934459</v>
      </c>
    </row>
    <row r="71" spans="1:15" s="48" customFormat="1">
      <c r="A71" s="3" t="s">
        <v>148</v>
      </c>
      <c r="B71" s="202" t="str">
        <f>INDEX('Ref1'!$E:$E,MATCH(A71,'Ref1'!$A:$A,0))</f>
        <v>Cheshire West and Chester</v>
      </c>
      <c r="C71" s="42" t="str">
        <f>INDEX(Data1!B:B,MATCH(A71,Data1!A:A,0))</f>
        <v>UNINFIR</v>
      </c>
      <c r="D71" s="515" t="str">
        <f>INDEX(Data1!C:C,MATCH(A71,Data1!A:A,0))</f>
        <v>NW</v>
      </c>
      <c r="E71" s="225">
        <f>INDEX(Data1!L:L,MATCH($A71,Data1!$A:$A,0))</f>
        <v>69.871251321118606</v>
      </c>
      <c r="F71" s="225">
        <f>INDEX(Data1!M:M,MATCH($A71,Data1!$A:$A,0))</f>
        <v>3.7029660319698641</v>
      </c>
      <c r="G71" s="225">
        <f>INDEX(Data1!N:N,MATCH($A71,Data1!$A:$A,0))</f>
        <v>0.3465699610933155</v>
      </c>
      <c r="H71" s="549">
        <f t="shared" si="0"/>
        <v>73.92078731418178</v>
      </c>
      <c r="I71" s="225">
        <f>INDEX(Data1!P:P,MATCH($A71,Data1!$A:$A,0))</f>
        <v>-17.685109235164699</v>
      </c>
      <c r="J71" s="225">
        <f>INDEX(Data1!R:R,MATCH($A71,Data1!$A:$A,0))</f>
        <v>-1.0571380583278183</v>
      </c>
      <c r="K71" s="225">
        <f>INDEX(Data1!S:S,MATCH($A71,Data1!$A:$A,0))</f>
        <v>0</v>
      </c>
      <c r="L71" s="545">
        <f t="shared" si="1"/>
        <v>55.178540020689262</v>
      </c>
      <c r="M71" s="526">
        <f>INDEX(Data1!$T:$T,MATCH($A71,Data1!$A:$A,0))</f>
        <v>52.0662485867947</v>
      </c>
      <c r="N71" s="526">
        <f>INDEX(Data1!U:U,MATCH(A71,Data1!A:A,0))</f>
        <v>69.751357821959402</v>
      </c>
      <c r="O71" s="526">
        <f>INDEX(Data1!$V:$V,MATCH(A71,Data1!$A:$A,0))</f>
        <v>48.1612799427851</v>
      </c>
    </row>
    <row r="72" spans="1:15" s="48" customFormat="1">
      <c r="A72" s="3" t="s">
        <v>150</v>
      </c>
      <c r="B72" s="202" t="str">
        <f>INDEX('Ref1'!$E:$E,MATCH(A72,'Ref1'!$A:$A,0))</f>
        <v>Chesterfield</v>
      </c>
      <c r="C72" s="42" t="str">
        <f>INDEX(Data1!B:B,MATCH(A72,Data1!A:A,0))</f>
        <v>SD</v>
      </c>
      <c r="D72" s="515" t="str">
        <f>INDEX(Data1!C:C,MATCH(A72,Data1!A:A,0))</f>
        <v>EM</v>
      </c>
      <c r="E72" s="225">
        <f>INDEX(Data1!L:L,MATCH($A72,Data1!$A:$A,0))</f>
        <v>14.812788767598313</v>
      </c>
      <c r="F72" s="225">
        <f>INDEX(Data1!M:M,MATCH($A72,Data1!$A:$A,0))</f>
        <v>1.2090031399520744</v>
      </c>
      <c r="G72" s="225">
        <f>INDEX(Data1!N:N,MATCH($A72,Data1!$A:$A,0))</f>
        <v>0.12104717139955629</v>
      </c>
      <c r="H72" s="549">
        <f t="shared" si="0"/>
        <v>16.142839078949944</v>
      </c>
      <c r="I72" s="225">
        <f>INDEX(Data1!P:P,MATCH($A72,Data1!$A:$A,0))</f>
        <v>-11.273753519623607</v>
      </c>
      <c r="J72" s="225">
        <f>INDEX(Data1!R:R,MATCH($A72,Data1!$A:$A,0))</f>
        <v>-0.77602107072704096</v>
      </c>
      <c r="K72" s="225">
        <f>INDEX(Data1!S:S,MATCH($A72,Data1!$A:$A,0))</f>
        <v>0</v>
      </c>
      <c r="L72" s="545">
        <f t="shared" si="1"/>
        <v>4.0930644885992953</v>
      </c>
      <c r="M72" s="526">
        <f>INDEX(Data1!$T:$T,MATCH($A72,Data1!$A:$A,0))</f>
        <v>3.3170434178722545</v>
      </c>
      <c r="N72" s="526">
        <f>INDEX(Data1!U:U,MATCH(A72,Data1!A:A,0))</f>
        <v>14.590796937495861</v>
      </c>
      <c r="O72" s="526">
        <f>INDEX(Data1!$V:$V,MATCH(A72,Data1!$A:$A,0))</f>
        <v>3.0682651615318357</v>
      </c>
    </row>
    <row r="73" spans="1:15" s="48" customFormat="1">
      <c r="A73" s="3" t="s">
        <v>152</v>
      </c>
      <c r="B73" s="202" t="str">
        <f>INDEX('Ref1'!$E:$E,MATCH(A73,'Ref1'!$A:$A,0))</f>
        <v>Chichester</v>
      </c>
      <c r="C73" s="42" t="str">
        <f>INDEX(Data1!B:B,MATCH(A73,Data1!A:A,0))</f>
        <v>SD</v>
      </c>
      <c r="D73" s="515" t="str">
        <f>INDEX(Data1!C:C,MATCH(A73,Data1!A:A,0))</f>
        <v>SE</v>
      </c>
      <c r="E73" s="225">
        <f>INDEX(Data1!L:L,MATCH($A73,Data1!$A:$A,0))</f>
        <v>19.596517454194792</v>
      </c>
      <c r="F73" s="225">
        <f>INDEX(Data1!M:M,MATCH($A73,Data1!$A:$A,0))</f>
        <v>1.5000000424222308</v>
      </c>
      <c r="G73" s="225">
        <f>INDEX(Data1!N:N,MATCH($A73,Data1!$A:$A,0))</f>
        <v>0.16858110576687019</v>
      </c>
      <c r="H73" s="549">
        <f t="shared" si="0"/>
        <v>21.26509860238389</v>
      </c>
      <c r="I73" s="225">
        <f>INDEX(Data1!P:P,MATCH($A73,Data1!$A:$A,0))</f>
        <v>-17.040277855457287</v>
      </c>
      <c r="J73" s="225">
        <f>INDEX(Data1!R:R,MATCH($A73,Data1!$A:$A,0))</f>
        <v>-1.0053083312241715</v>
      </c>
      <c r="K73" s="225">
        <f>INDEX(Data1!S:S,MATCH($A73,Data1!$A:$A,0))</f>
        <v>0</v>
      </c>
      <c r="L73" s="545">
        <f t="shared" si="1"/>
        <v>3.219512415702432</v>
      </c>
      <c r="M73" s="526">
        <f>INDEX(Data1!$T:$T,MATCH($A73,Data1!$A:$A,0))</f>
        <v>2.2142040844782604</v>
      </c>
      <c r="N73" s="526">
        <f>INDEX(Data1!U:U,MATCH(A73,Data1!A:A,0))</f>
        <v>19.254481939935548</v>
      </c>
      <c r="O73" s="526">
        <f>INDEX(Data1!$V:$V,MATCH(A73,Data1!$A:$A,0))</f>
        <v>2.0481387781423912</v>
      </c>
    </row>
    <row r="74" spans="1:15" s="48" customFormat="1">
      <c r="A74" s="3" t="s">
        <v>154</v>
      </c>
      <c r="B74" s="202" t="str">
        <f>INDEX('Ref1'!$E:$E,MATCH(A74,'Ref1'!$A:$A,0))</f>
        <v>Chiltern</v>
      </c>
      <c r="C74" s="42" t="str">
        <f>INDEX(Data1!B:B,MATCH(A74,Data1!A:A,0))</f>
        <v>SD</v>
      </c>
      <c r="D74" s="515" t="str">
        <f>INDEX(Data1!C:C,MATCH(A74,Data1!A:A,0))</f>
        <v>SE</v>
      </c>
      <c r="E74" s="225">
        <f>INDEX(Data1!L:L,MATCH($A74,Data1!$A:$A,0))</f>
        <v>8.7456920154291247</v>
      </c>
      <c r="F74" s="225">
        <f>INDEX(Data1!M:M,MATCH($A74,Data1!$A:$A,0))</f>
        <v>0.82593524874942836</v>
      </c>
      <c r="G74" s="225">
        <f>INDEX(Data1!N:N,MATCH($A74,Data1!$A:$A,0))</f>
        <v>6.3665750490507086E-2</v>
      </c>
      <c r="H74" s="549">
        <f t="shared" ref="H74:H137" si="2">SUM(E74:G74)</f>
        <v>9.6352930146690596</v>
      </c>
      <c r="I74" s="225">
        <f>INDEX(Data1!P:P,MATCH($A74,Data1!$A:$A,0))</f>
        <v>-7.3570701758881007</v>
      </c>
      <c r="J74" s="225">
        <f>INDEX(Data1!R:R,MATCH($A74,Data1!$A:$A,0))</f>
        <v>-0.40500858817624319</v>
      </c>
      <c r="K74" s="225">
        <f>INDEX(Data1!S:S,MATCH($A74,Data1!$A:$A,0))</f>
        <v>0</v>
      </c>
      <c r="L74" s="545">
        <f t="shared" ref="L74:L137" si="3">SUM(H74:K74)</f>
        <v>1.8732142506047156</v>
      </c>
      <c r="M74" s="526">
        <f>INDEX(Data1!$T:$T,MATCH($A74,Data1!$A:$A,0))</f>
        <v>1.4682056624284725</v>
      </c>
      <c r="N74" s="526">
        <f>INDEX(Data1!U:U,MATCH(A74,Data1!A:A,0))</f>
        <v>8.825275838316573</v>
      </c>
      <c r="O74" s="526">
        <f>INDEX(Data1!$V:$V,MATCH(A74,Data1!$A:$A,0))</f>
        <v>1.3580902377463371</v>
      </c>
    </row>
    <row r="75" spans="1:15" s="48" customFormat="1">
      <c r="A75" s="3" t="s">
        <v>156</v>
      </c>
      <c r="B75" s="202" t="str">
        <f>INDEX('Ref1'!$E:$E,MATCH(A75,'Ref1'!$A:$A,0))</f>
        <v>Chorley</v>
      </c>
      <c r="C75" s="42" t="str">
        <f>INDEX(Data1!B:B,MATCH(A75,Data1!A:A,0))</f>
        <v>SD</v>
      </c>
      <c r="D75" s="515" t="str">
        <f>INDEX(Data1!C:C,MATCH(A75,Data1!A:A,0))</f>
        <v>NW</v>
      </c>
      <c r="E75" s="225">
        <f>INDEX(Data1!L:L,MATCH($A75,Data1!$A:$A,0))</f>
        <v>10.04424925747348</v>
      </c>
      <c r="F75" s="225">
        <f>INDEX(Data1!M:M,MATCH($A75,Data1!$A:$A,0))</f>
        <v>0.95779014115211702</v>
      </c>
      <c r="G75" s="225">
        <f>INDEX(Data1!N:N,MATCH($A75,Data1!$A:$A,0))</f>
        <v>5.8712425432127409E-2</v>
      </c>
      <c r="H75" s="549">
        <f t="shared" si="2"/>
        <v>11.060751824057723</v>
      </c>
      <c r="I75" s="225">
        <f>INDEX(Data1!P:P,MATCH($A75,Data1!$A:$A,0))</f>
        <v>-6.3943474095261816</v>
      </c>
      <c r="J75" s="225">
        <f>INDEX(Data1!R:R,MATCH($A75,Data1!$A:$A,0))</f>
        <v>-0.88729580088979954</v>
      </c>
      <c r="K75" s="225">
        <f>INDEX(Data1!S:S,MATCH($A75,Data1!$A:$A,0))</f>
        <v>0</v>
      </c>
      <c r="L75" s="545">
        <f t="shared" si="3"/>
        <v>3.7791086136417418</v>
      </c>
      <c r="M75" s="526">
        <f>INDEX(Data1!$T:$T,MATCH($A75,Data1!$A:$A,0))</f>
        <v>2.8918128127519425</v>
      </c>
      <c r="N75" s="526">
        <f>INDEX(Data1!U:U,MATCH(A75,Data1!A:A,0))</f>
        <v>9.2861602222781237</v>
      </c>
      <c r="O75" s="526">
        <f>INDEX(Data1!$V:$V,MATCH(A75,Data1!$A:$A,0))</f>
        <v>2.6749268517955471</v>
      </c>
    </row>
    <row r="76" spans="1:15" s="48" customFormat="1">
      <c r="A76" s="3" t="s">
        <v>158</v>
      </c>
      <c r="B76" s="202" t="str">
        <f>INDEX('Ref1'!$E:$E,MATCH(A76,'Ref1'!$A:$A,0))</f>
        <v>Christchurch</v>
      </c>
      <c r="C76" s="42" t="str">
        <f>INDEX(Data1!B:B,MATCH(A76,Data1!A:A,0))</f>
        <v>SD</v>
      </c>
      <c r="D76" s="515" t="str">
        <f>INDEX(Data1!C:C,MATCH(A76,Data1!A:A,0))</f>
        <v>SW</v>
      </c>
      <c r="E76" s="225">
        <f>INDEX(Data1!L:L,MATCH($A76,Data1!$A:$A,0))</f>
        <v>8.4250353712632595</v>
      </c>
      <c r="F76" s="225">
        <f>INDEX(Data1!M:M,MATCH($A76,Data1!$A:$A,0))</f>
        <v>0.5772726103616298</v>
      </c>
      <c r="G76" s="225">
        <f>INDEX(Data1!N:N,MATCH($A76,Data1!$A:$A,0))</f>
        <v>3.9778182796607026E-2</v>
      </c>
      <c r="H76" s="549">
        <f t="shared" si="2"/>
        <v>9.0420861644214963</v>
      </c>
      <c r="I76" s="225">
        <f>INDEX(Data1!P:P,MATCH($A76,Data1!$A:$A,0))</f>
        <v>-6.6516394078370933</v>
      </c>
      <c r="J76" s="225">
        <f>INDEX(Data1!R:R,MATCH($A76,Data1!$A:$A,0))</f>
        <v>-0.70582016700898964</v>
      </c>
      <c r="K76" s="225">
        <f>INDEX(Data1!S:S,MATCH($A76,Data1!$A:$A,0))</f>
        <v>0</v>
      </c>
      <c r="L76" s="545">
        <f t="shared" si="3"/>
        <v>1.6846265895754133</v>
      </c>
      <c r="M76" s="526">
        <f>INDEX(Data1!$T:$T,MATCH($A76,Data1!$A:$A,0))</f>
        <v>0.97880642256642358</v>
      </c>
      <c r="N76" s="526">
        <f>INDEX(Data1!U:U,MATCH(A76,Data1!A:A,0))</f>
        <v>7.6304458304035165</v>
      </c>
      <c r="O76" s="526">
        <f>INDEX(Data1!$V:$V,MATCH(A76,Data1!$A:$A,0))</f>
        <v>0.90539594087394182</v>
      </c>
    </row>
    <row r="77" spans="1:15" s="48" customFormat="1">
      <c r="A77" s="3" t="s">
        <v>160</v>
      </c>
      <c r="B77" s="202" t="str">
        <f>INDEX('Ref1'!$E:$E,MATCH(A77,'Ref1'!$A:$A,0))</f>
        <v>City of London</v>
      </c>
      <c r="C77" s="42" t="str">
        <f>INDEX(Data1!B:B,MATCH(A77,Data1!A:A,0))</f>
        <v>ILB</v>
      </c>
      <c r="D77" s="515" t="str">
        <f>INDEX(Data1!C:C,MATCH(A77,Data1!A:A,0))</f>
        <v>L</v>
      </c>
      <c r="E77" s="225">
        <f>INDEX(Data1!L:L,MATCH($A77,Data1!$A:$A,0))</f>
        <v>341.09725019339606</v>
      </c>
      <c r="F77" s="225">
        <f>INDEX(Data1!M:M,MATCH($A77,Data1!$A:$A,0))</f>
        <v>0.16218785998714874</v>
      </c>
      <c r="G77" s="225">
        <f>INDEX(Data1!N:N,MATCH($A77,Data1!$A:$A,0))</f>
        <v>0.95319553622969488</v>
      </c>
      <c r="H77" s="549">
        <f t="shared" si="2"/>
        <v>342.21263358961295</v>
      </c>
      <c r="I77" s="225">
        <f>INDEX(Data1!P:P,MATCH($A77,Data1!$A:$A,0))</f>
        <v>-270.12460296025199</v>
      </c>
      <c r="J77" s="225">
        <f>INDEX(Data1!R:R,MATCH($A77,Data1!$A:$A,0))</f>
        <v>-27.84667308570317</v>
      </c>
      <c r="K77" s="225">
        <f>INDEX(Data1!S:S,MATCH($A77,Data1!$A:$A,0))</f>
        <v>0</v>
      </c>
      <c r="L77" s="545">
        <f t="shared" si="3"/>
        <v>44.241357543657784</v>
      </c>
      <c r="M77" s="526">
        <f>INDEX(Data1!$T:$T,MATCH($A77,Data1!$A:$A,0))</f>
        <v>16.394684457954618</v>
      </c>
      <c r="N77" s="526">
        <f>INDEX(Data1!U:U,MATCH(A77,Data1!A:A,0))</f>
        <v>286.5192874182066</v>
      </c>
      <c r="O77" s="526">
        <f>INDEX(Data1!$V:$V,MATCH(A77,Data1!$A:$A,0))</f>
        <v>15.165083123608023</v>
      </c>
    </row>
    <row r="78" spans="1:15" s="48" customFormat="1">
      <c r="A78" s="3" t="s">
        <v>162</v>
      </c>
      <c r="B78" s="202" t="str">
        <f>INDEX('Ref1'!$E:$E,MATCH(A78,'Ref1'!$A:$A,0))</f>
        <v>Cleveland Fire Authority</v>
      </c>
      <c r="C78" s="42" t="str">
        <f>INDEX(Data1!B:B,MATCH(A78,Data1!A:A,0))</f>
        <v>SFIR</v>
      </c>
      <c r="D78" s="515" t="str">
        <f>INDEX(Data1!C:C,MATCH(A78,Data1!A:A,0))</f>
        <v>NE</v>
      </c>
      <c r="E78" s="225">
        <f>INDEX(Data1!L:L,MATCH($A78,Data1!$A:$A,0))</f>
        <v>1.8616635872709737</v>
      </c>
      <c r="F78" s="225">
        <f>INDEX(Data1!M:M,MATCH($A78,Data1!$A:$A,0))</f>
        <v>9.9812005098523629E-2</v>
      </c>
      <c r="G78" s="225">
        <f>INDEX(Data1!N:N,MATCH($A78,Data1!$A:$A,0))</f>
        <v>7.0005358949028649E-3</v>
      </c>
      <c r="H78" s="549">
        <f t="shared" si="2"/>
        <v>1.9684761282644001</v>
      </c>
      <c r="I78" s="225">
        <f>INDEX(Data1!P:P,MATCH($A78,Data1!$A:$A,0))</f>
        <v>7.3099419083989403</v>
      </c>
      <c r="J78" s="225">
        <f>INDEX(Data1!R:R,MATCH($A78,Data1!$A:$A,0))</f>
        <v>0</v>
      </c>
      <c r="K78" s="225">
        <f>INDEX(Data1!S:S,MATCH($A78,Data1!$A:$A,0))</f>
        <v>0</v>
      </c>
      <c r="L78" s="545">
        <f t="shared" si="3"/>
        <v>9.2784180366633411</v>
      </c>
      <c r="M78" s="526">
        <f>INDEX(Data1!$T:$T,MATCH($A78,Data1!$A:$A,0))</f>
        <v>9.2083022182406484</v>
      </c>
      <c r="N78" s="526">
        <f>INDEX(Data1!U:U,MATCH(A78,Data1!A:A,0))</f>
        <v>1.8983603098417081</v>
      </c>
      <c r="O78" s="526">
        <f>INDEX(Data1!$V:$V,MATCH(A78,Data1!$A:$A,0))</f>
        <v>8.5176795518726003</v>
      </c>
    </row>
    <row r="79" spans="1:15" s="48" customFormat="1">
      <c r="A79" s="3" t="s">
        <v>164</v>
      </c>
      <c r="B79" s="202" t="str">
        <f>INDEX('Ref1'!$E:$E,MATCH(A79,'Ref1'!$A:$A,0))</f>
        <v>Colchester</v>
      </c>
      <c r="C79" s="42" t="str">
        <f>INDEX(Data1!B:B,MATCH(A79,Data1!A:A,0))</f>
        <v>SD</v>
      </c>
      <c r="D79" s="515" t="str">
        <f>INDEX(Data1!C:C,MATCH(A79,Data1!A:A,0))</f>
        <v>E</v>
      </c>
      <c r="E79" s="225">
        <f>INDEX(Data1!L:L,MATCH($A79,Data1!$A:$A,0))</f>
        <v>25.304613365477337</v>
      </c>
      <c r="F79" s="225">
        <f>INDEX(Data1!M:M,MATCH($A79,Data1!$A:$A,0))</f>
        <v>1.659109276131407</v>
      </c>
      <c r="G79" s="225">
        <f>INDEX(Data1!N:N,MATCH($A79,Data1!$A:$A,0))</f>
        <v>9.5788197074830134E-2</v>
      </c>
      <c r="H79" s="549">
        <f t="shared" si="2"/>
        <v>27.059510838683575</v>
      </c>
      <c r="I79" s="225">
        <f>INDEX(Data1!P:P,MATCH($A79,Data1!$A:$A,0))</f>
        <v>-19.703769435500092</v>
      </c>
      <c r="J79" s="225">
        <f>INDEX(Data1!R:R,MATCH($A79,Data1!$A:$A,0))</f>
        <v>-1.5506349448338832</v>
      </c>
      <c r="K79" s="225">
        <f>INDEX(Data1!S:S,MATCH($A79,Data1!$A:$A,0))</f>
        <v>0</v>
      </c>
      <c r="L79" s="545">
        <f t="shared" si="3"/>
        <v>5.8051064583496004</v>
      </c>
      <c r="M79" s="526">
        <f>INDEX(Data1!$T:$T,MATCH($A79,Data1!$A:$A,0))</f>
        <v>4.2544715135157167</v>
      </c>
      <c r="N79" s="526">
        <f>INDEX(Data1!U:U,MATCH(A79,Data1!A:A,0))</f>
        <v>23.95824094901581</v>
      </c>
      <c r="O79" s="526">
        <f>INDEX(Data1!$V:$V,MATCH(A79,Data1!$A:$A,0))</f>
        <v>3.9353861500020382</v>
      </c>
    </row>
    <row r="80" spans="1:15" s="48" customFormat="1">
      <c r="A80" s="3" t="s">
        <v>166</v>
      </c>
      <c r="B80" s="202" t="str">
        <f>INDEX('Ref1'!$E:$E,MATCH(A80,'Ref1'!$A:$A,0))</f>
        <v>Copeland</v>
      </c>
      <c r="C80" s="42" t="str">
        <f>INDEX(Data1!B:B,MATCH(A80,Data1!A:A,0))</f>
        <v>SD</v>
      </c>
      <c r="D80" s="515" t="str">
        <f>INDEX(Data1!C:C,MATCH(A80,Data1!A:A,0))</f>
        <v>NW</v>
      </c>
      <c r="E80" s="225">
        <f>INDEX(Data1!L:L,MATCH($A80,Data1!$A:$A,0))</f>
        <v>14.297238090646093</v>
      </c>
      <c r="F80" s="225">
        <f>INDEX(Data1!M:M,MATCH($A80,Data1!$A:$A,0))</f>
        <v>0.55754284154314793</v>
      </c>
      <c r="G80" s="225">
        <f>INDEX(Data1!N:N,MATCH($A80,Data1!$A:$A,0))</f>
        <v>7.5277529022894224E-2</v>
      </c>
      <c r="H80" s="549">
        <f t="shared" si="2"/>
        <v>14.930058461212136</v>
      </c>
      <c r="I80" s="225">
        <f>INDEX(Data1!P:P,MATCH($A80,Data1!$A:$A,0))</f>
        <v>-11.57512446646667</v>
      </c>
      <c r="J80" s="225">
        <f>INDEX(Data1!R:R,MATCH($A80,Data1!$A:$A,0))</f>
        <v>-0.43765598839209874</v>
      </c>
      <c r="K80" s="225">
        <f>INDEX(Data1!S:S,MATCH($A80,Data1!$A:$A,0))</f>
        <v>0</v>
      </c>
      <c r="L80" s="545">
        <f t="shared" si="3"/>
        <v>2.9172780063533668</v>
      </c>
      <c r="M80" s="526">
        <f>INDEX(Data1!$T:$T,MATCH($A80,Data1!$A:$A,0))</f>
        <v>2.479622017961268</v>
      </c>
      <c r="N80" s="526">
        <f>INDEX(Data1!U:U,MATCH(A80,Data1!A:A,0))</f>
        <v>14.054746484427938</v>
      </c>
      <c r="O80" s="526">
        <f>INDEX(Data1!$V:$V,MATCH(A80,Data1!$A:$A,0))</f>
        <v>2.2936503666141732</v>
      </c>
    </row>
    <row r="81" spans="1:15" s="48" customFormat="1">
      <c r="A81" s="3" t="s">
        <v>168</v>
      </c>
      <c r="B81" s="202" t="str">
        <f>INDEX('Ref1'!$E:$E,MATCH(A81,'Ref1'!$A:$A,0))</f>
        <v>Corby</v>
      </c>
      <c r="C81" s="42" t="str">
        <f>INDEX(Data1!B:B,MATCH(A81,Data1!A:A,0))</f>
        <v>SD</v>
      </c>
      <c r="D81" s="515" t="str">
        <f>INDEX(Data1!C:C,MATCH(A81,Data1!A:A,0))</f>
        <v>EM</v>
      </c>
      <c r="E81" s="225">
        <f>INDEX(Data1!L:L,MATCH($A81,Data1!$A:$A,0))</f>
        <v>13.628037704918032</v>
      </c>
      <c r="F81" s="225">
        <f>INDEX(Data1!M:M,MATCH($A81,Data1!$A:$A,0))</f>
        <v>0.485383890157846</v>
      </c>
      <c r="G81" s="225">
        <f>INDEX(Data1!N:N,MATCH($A81,Data1!$A:$A,0))</f>
        <v>6.9513089025800764E-3</v>
      </c>
      <c r="H81" s="549">
        <f t="shared" si="2"/>
        <v>14.12037290397846</v>
      </c>
      <c r="I81" s="225">
        <f>INDEX(Data1!P:P,MATCH($A81,Data1!$A:$A,0))</f>
        <v>-10.114197859567994</v>
      </c>
      <c r="J81" s="225">
        <f>INDEX(Data1!R:R,MATCH($A81,Data1!$A:$A,0))</f>
        <v>-0.96352293413305357</v>
      </c>
      <c r="K81" s="225">
        <f>INDEX(Data1!S:S,MATCH($A81,Data1!$A:$A,0))</f>
        <v>0</v>
      </c>
      <c r="L81" s="545">
        <f t="shared" si="3"/>
        <v>3.0426521102774116</v>
      </c>
      <c r="M81" s="526">
        <f>INDEX(Data1!$T:$T,MATCH($A81,Data1!$A:$A,0))</f>
        <v>2.0791291761443582</v>
      </c>
      <c r="N81" s="526">
        <f>INDEX(Data1!U:U,MATCH(A81,Data1!A:A,0))</f>
        <v>12.193327035712352</v>
      </c>
      <c r="O81" s="526">
        <f>INDEX(Data1!$V:$V,MATCH(A81,Data1!$A:$A,0))</f>
        <v>1.9231944879335314</v>
      </c>
    </row>
    <row r="82" spans="1:15" s="48" customFormat="1">
      <c r="A82" s="3" t="s">
        <v>170</v>
      </c>
      <c r="B82" s="202" t="str">
        <f>INDEX('Ref1'!$E:$E,MATCH(A82,'Ref1'!$A:$A,0))</f>
        <v>Cornwall</v>
      </c>
      <c r="C82" s="42" t="str">
        <f>INDEX(Data1!B:B,MATCH(A82,Data1!A:A,0))</f>
        <v>UNIFIR</v>
      </c>
      <c r="D82" s="515" t="str">
        <f>INDEX(Data1!C:C,MATCH(A82,Data1!A:A,0))</f>
        <v>SW</v>
      </c>
      <c r="E82" s="225">
        <f>INDEX(Data1!L:L,MATCH($A82,Data1!$A:$A,0))</f>
        <v>76.595766615235348</v>
      </c>
      <c r="F82" s="225">
        <f>INDEX(Data1!M:M,MATCH($A82,Data1!$A:$A,0))</f>
        <v>12.116328930979279</v>
      </c>
      <c r="G82" s="225">
        <f>INDEX(Data1!N:N,MATCH($A82,Data1!$A:$A,0))</f>
        <v>0.76162265233213333</v>
      </c>
      <c r="H82" s="549">
        <f t="shared" si="2"/>
        <v>89.473718198546763</v>
      </c>
      <c r="I82" s="225">
        <f>INDEX(Data1!P:P,MATCH($A82,Data1!$A:$A,0))</f>
        <v>27.179648974804753</v>
      </c>
      <c r="J82" s="225">
        <f>INDEX(Data1!R:R,MATCH($A82,Data1!$A:$A,0))</f>
        <v>0</v>
      </c>
      <c r="K82" s="225">
        <f>INDEX(Data1!S:S,MATCH($A82,Data1!$A:$A,0))</f>
        <v>0</v>
      </c>
      <c r="L82" s="545">
        <f t="shared" si="3"/>
        <v>116.65336717335151</v>
      </c>
      <c r="M82" s="526">
        <f>INDEX(Data1!$T:$T,MATCH($A82,Data1!$A:$A,0))</f>
        <v>110.25849191570974</v>
      </c>
      <c r="N82" s="526">
        <f>INDEX(Data1!U:U,MATCH(A82,Data1!A:A,0))</f>
        <v>83.078842940904991</v>
      </c>
      <c r="O82" s="526">
        <f>INDEX(Data1!$V:$V,MATCH(A82,Data1!$A:$A,0))</f>
        <v>101.98910502203151</v>
      </c>
    </row>
    <row r="83" spans="1:15" s="48" customFormat="1">
      <c r="A83" s="3" t="s">
        <v>172</v>
      </c>
      <c r="B83" s="202" t="str">
        <f>INDEX('Ref1'!$E:$E,MATCH(A83,'Ref1'!$A:$A,0))</f>
        <v>Cotswold</v>
      </c>
      <c r="C83" s="42" t="str">
        <f>INDEX(Data1!B:B,MATCH(A83,Data1!A:A,0))</f>
        <v>SD</v>
      </c>
      <c r="D83" s="515" t="str">
        <f>INDEX(Data1!C:C,MATCH(A83,Data1!A:A,0))</f>
        <v>SW</v>
      </c>
      <c r="E83" s="225">
        <f>INDEX(Data1!L:L,MATCH($A83,Data1!$A:$A,0))</f>
        <v>13.422606842815631</v>
      </c>
      <c r="F83" s="225">
        <f>INDEX(Data1!M:M,MATCH($A83,Data1!$A:$A,0))</f>
        <v>1.4494153294302063</v>
      </c>
      <c r="G83" s="225">
        <f>INDEX(Data1!N:N,MATCH($A83,Data1!$A:$A,0))</f>
        <v>0.12691848472504921</v>
      </c>
      <c r="H83" s="549">
        <f t="shared" si="2"/>
        <v>14.998940656970886</v>
      </c>
      <c r="I83" s="225">
        <f>INDEX(Data1!P:P,MATCH($A83,Data1!$A:$A,0))</f>
        <v>-11.292999981652992</v>
      </c>
      <c r="J83" s="225">
        <f>INDEX(Data1!R:R,MATCH($A83,Data1!$A:$A,0))</f>
        <v>-0.92953512949608808</v>
      </c>
      <c r="K83" s="225">
        <f>INDEX(Data1!S:S,MATCH($A83,Data1!$A:$A,0))</f>
        <v>0</v>
      </c>
      <c r="L83" s="545">
        <f t="shared" si="3"/>
        <v>2.776405545821806</v>
      </c>
      <c r="M83" s="526">
        <f>INDEX(Data1!$T:$T,MATCH($A83,Data1!$A:$A,0))</f>
        <v>1.8468704163257179</v>
      </c>
      <c r="N83" s="526">
        <f>INDEX(Data1!U:U,MATCH(A83,Data1!A:A,0))</f>
        <v>13.13987039797871</v>
      </c>
      <c r="O83" s="526">
        <f>INDEX(Data1!$V:$V,MATCH(A83,Data1!$A:$A,0))</f>
        <v>1.7083551351012891</v>
      </c>
    </row>
    <row r="84" spans="1:15" s="48" customFormat="1">
      <c r="A84" s="3" t="s">
        <v>174</v>
      </c>
      <c r="B84" s="202" t="str">
        <f>INDEX('Ref1'!$E:$E,MATCH(A84,'Ref1'!$A:$A,0))</f>
        <v>Coventry</v>
      </c>
      <c r="C84" s="42" t="str">
        <f>INDEX(Data1!B:B,MATCH(A84,Data1!A:A,0))</f>
        <v>MD</v>
      </c>
      <c r="D84" s="515" t="str">
        <f>INDEX(Data1!C:C,MATCH(A84,Data1!A:A,0))</f>
        <v>WM</v>
      </c>
      <c r="E84" s="225">
        <f>INDEX(Data1!L:L,MATCH($A84,Data1!$A:$A,0))</f>
        <v>58.98702551084633</v>
      </c>
      <c r="F84" s="225">
        <f>INDEX(Data1!M:M,MATCH($A84,Data1!$A:$A,0))</f>
        <v>2.8019034981616815</v>
      </c>
      <c r="G84" s="225">
        <f>INDEX(Data1!N:N,MATCH($A84,Data1!$A:$A,0))</f>
        <v>0.1775570810771479</v>
      </c>
      <c r="H84" s="549">
        <f t="shared" si="2"/>
        <v>61.966486090085155</v>
      </c>
      <c r="I84" s="225">
        <f>INDEX(Data1!P:P,MATCH($A84,Data1!$A:$A,0))</f>
        <v>21.990115763463582</v>
      </c>
      <c r="J84" s="225">
        <f>INDEX(Data1!R:R,MATCH($A84,Data1!$A:$A,0))</f>
        <v>0</v>
      </c>
      <c r="K84" s="225">
        <f>INDEX(Data1!S:S,MATCH($A84,Data1!$A:$A,0))</f>
        <v>0</v>
      </c>
      <c r="L84" s="545">
        <f t="shared" si="3"/>
        <v>83.956601853548733</v>
      </c>
      <c r="M84" s="526">
        <f>INDEX(Data1!$T:$T,MATCH($A84,Data1!$A:$A,0))</f>
        <v>79.509315562595788</v>
      </c>
      <c r="N84" s="526">
        <f>INDEX(Data1!U:U,MATCH(A84,Data1!A:A,0))</f>
        <v>57.51919979913221</v>
      </c>
      <c r="O84" s="526">
        <f>INDEX(Data1!$V:$V,MATCH(A84,Data1!$A:$A,0))</f>
        <v>73.546116895401113</v>
      </c>
    </row>
    <row r="85" spans="1:15" s="48" customFormat="1">
      <c r="A85" s="3" t="s">
        <v>176</v>
      </c>
      <c r="B85" s="202" t="str">
        <f>INDEX('Ref1'!$E:$E,MATCH(A85,'Ref1'!$A:$A,0))</f>
        <v>Craven</v>
      </c>
      <c r="C85" s="42" t="str">
        <f>INDEX(Data1!B:B,MATCH(A85,Data1!A:A,0))</f>
        <v>SD</v>
      </c>
      <c r="D85" s="515" t="str">
        <f>INDEX(Data1!C:C,MATCH(A85,Data1!A:A,0))</f>
        <v>YH</v>
      </c>
      <c r="E85" s="225">
        <f>INDEX(Data1!L:L,MATCH($A85,Data1!$A:$A,0))</f>
        <v>7.5738788813886213</v>
      </c>
      <c r="F85" s="225">
        <f>INDEX(Data1!M:M,MATCH($A85,Data1!$A:$A,0))</f>
        <v>0.93615174903322484</v>
      </c>
      <c r="G85" s="225">
        <f>INDEX(Data1!N:N,MATCH($A85,Data1!$A:$A,0))</f>
        <v>7.3051349360818613E-2</v>
      </c>
      <c r="H85" s="549">
        <f t="shared" si="2"/>
        <v>8.5830819797826656</v>
      </c>
      <c r="I85" s="225">
        <f>INDEX(Data1!P:P,MATCH($A85,Data1!$A:$A,0))</f>
        <v>-5.9013675898510298</v>
      </c>
      <c r="J85" s="225">
        <f>INDEX(Data1!R:R,MATCH($A85,Data1!$A:$A,0))</f>
        <v>-0.61052522834301137</v>
      </c>
      <c r="K85" s="225">
        <f>INDEX(Data1!S:S,MATCH($A85,Data1!$A:$A,0))</f>
        <v>0</v>
      </c>
      <c r="L85" s="545">
        <f t="shared" si="3"/>
        <v>2.0711891615886246</v>
      </c>
      <c r="M85" s="526">
        <f>INDEX(Data1!$T:$T,MATCH($A85,Data1!$A:$A,0))</f>
        <v>1.4606639332456131</v>
      </c>
      <c r="N85" s="526">
        <f>INDEX(Data1!U:U,MATCH(A85,Data1!A:A,0))</f>
        <v>7.3620315230966433</v>
      </c>
      <c r="O85" s="526">
        <f>INDEX(Data1!$V:$V,MATCH(A85,Data1!$A:$A,0))</f>
        <v>1.3511141382521921</v>
      </c>
    </row>
    <row r="86" spans="1:15" s="48" customFormat="1">
      <c r="A86" s="3" t="s">
        <v>178</v>
      </c>
      <c r="B86" s="202" t="str">
        <f>INDEX('Ref1'!$E:$E,MATCH(A86,'Ref1'!$A:$A,0))</f>
        <v>Crawley</v>
      </c>
      <c r="C86" s="42" t="str">
        <f>INDEX(Data1!B:B,MATCH(A86,Data1!A:A,0))</f>
        <v>SD</v>
      </c>
      <c r="D86" s="515" t="str">
        <f>INDEX(Data1!C:C,MATCH(A86,Data1!A:A,0))</f>
        <v>SE</v>
      </c>
      <c r="E86" s="225">
        <f>INDEX(Data1!L:L,MATCH($A86,Data1!$A:$A,0))</f>
        <v>49.046939035679863</v>
      </c>
      <c r="F86" s="225">
        <f>INDEX(Data1!M:M,MATCH($A86,Data1!$A:$A,0))</f>
        <v>0.49491801314696371</v>
      </c>
      <c r="G86" s="225">
        <f>INDEX(Data1!N:N,MATCH($A86,Data1!$A:$A,0))</f>
        <v>7.264076426791205E-2</v>
      </c>
      <c r="H86" s="549">
        <f t="shared" si="2"/>
        <v>49.614497813094737</v>
      </c>
      <c r="I86" s="225">
        <f>INDEX(Data1!P:P,MATCH($A86,Data1!$A:$A,0))</f>
        <v>-41.879379112746008</v>
      </c>
      <c r="J86" s="225">
        <f>INDEX(Data1!R:R,MATCH($A86,Data1!$A:$A,0))</f>
        <v>-2.0765897791273966</v>
      </c>
      <c r="K86" s="225">
        <f>INDEX(Data1!S:S,MATCH($A86,Data1!$A:$A,0))</f>
        <v>0</v>
      </c>
      <c r="L86" s="545">
        <f t="shared" si="3"/>
        <v>5.6585289212213317</v>
      </c>
      <c r="M86" s="526">
        <f>INDEX(Data1!$T:$T,MATCH($A86,Data1!$A:$A,0))</f>
        <v>3.5819391420939346</v>
      </c>
      <c r="N86" s="526">
        <f>INDEX(Data1!U:U,MATCH(A86,Data1!A:A,0))</f>
        <v>45.461318254839945</v>
      </c>
      <c r="O86" s="526">
        <f>INDEX(Data1!$V:$V,MATCH(A86,Data1!$A:$A,0))</f>
        <v>3.3132937064368897</v>
      </c>
    </row>
    <row r="87" spans="1:15" s="48" customFormat="1">
      <c r="A87" s="3" t="s">
        <v>180</v>
      </c>
      <c r="B87" s="202" t="str">
        <f>INDEX('Ref1'!$E:$E,MATCH(A87,'Ref1'!$A:$A,0))</f>
        <v>Croydon</v>
      </c>
      <c r="C87" s="42" t="str">
        <f>INDEX(Data1!B:B,MATCH(A87,Data1!A:A,0))</f>
        <v>OLB</v>
      </c>
      <c r="D87" s="515" t="str">
        <f>INDEX(Data1!C:C,MATCH(A87,Data1!A:A,0))</f>
        <v>L</v>
      </c>
      <c r="E87" s="225">
        <f>INDEX(Data1!L:L,MATCH($A87,Data1!$A:$A,0))</f>
        <v>37.385473454074543</v>
      </c>
      <c r="F87" s="225">
        <f>INDEX(Data1!M:M,MATCH($A87,Data1!$A:$A,0))</f>
        <v>1.6573699994304552</v>
      </c>
      <c r="G87" s="225">
        <f>INDEX(Data1!N:N,MATCH($A87,Data1!$A:$A,0))</f>
        <v>0.42917096514380698</v>
      </c>
      <c r="H87" s="549">
        <f t="shared" si="2"/>
        <v>39.472014418648804</v>
      </c>
      <c r="I87" s="225">
        <f>INDEX(Data1!P:P,MATCH($A87,Data1!$A:$A,0))</f>
        <v>33.62002650513746</v>
      </c>
      <c r="J87" s="225">
        <f>INDEX(Data1!R:R,MATCH($A87,Data1!$A:$A,0))</f>
        <v>0</v>
      </c>
      <c r="K87" s="225">
        <f>INDEX(Data1!S:S,MATCH($A87,Data1!$A:$A,0))</f>
        <v>0</v>
      </c>
      <c r="L87" s="545">
        <f t="shared" si="3"/>
        <v>73.092040923786271</v>
      </c>
      <c r="M87" s="526">
        <f>INDEX(Data1!$T:$T,MATCH($A87,Data1!$A:$A,0))</f>
        <v>72.804637451833358</v>
      </c>
      <c r="N87" s="526">
        <f>INDEX(Data1!U:U,MATCH(A87,Data1!A:A,0))</f>
        <v>39.184610946695898</v>
      </c>
      <c r="O87" s="526">
        <f>INDEX(Data1!$V:$V,MATCH(A87,Data1!$A:$A,0))</f>
        <v>67.344289642945853</v>
      </c>
    </row>
    <row r="88" spans="1:15" s="48" customFormat="1">
      <c r="A88" s="3" t="s">
        <v>182</v>
      </c>
      <c r="B88" s="202" t="str">
        <f>INDEX('Ref1'!$E:$E,MATCH(A88,'Ref1'!$A:$A,0))</f>
        <v>Cumbria</v>
      </c>
      <c r="C88" s="42" t="str">
        <f>INDEX(Data1!B:B,MATCH(A88,Data1!A:A,0))</f>
        <v>SCFIR</v>
      </c>
      <c r="D88" s="515" t="str">
        <f>INDEX(Data1!C:C,MATCH(A88,Data1!A:A,0))</f>
        <v>NW</v>
      </c>
      <c r="E88" s="225">
        <f>INDEX(Data1!L:L,MATCH($A88,Data1!$A:$A,0))</f>
        <v>19.260258264223726</v>
      </c>
      <c r="F88" s="225">
        <f>INDEX(Data1!M:M,MATCH($A88,Data1!$A:$A,0))</f>
        <v>1.6964403490406881</v>
      </c>
      <c r="G88" s="225">
        <f>INDEX(Data1!N:N,MATCH($A88,Data1!$A:$A,0))</f>
        <v>0.13215888771267542</v>
      </c>
      <c r="H88" s="549">
        <f t="shared" si="2"/>
        <v>21.088857500977092</v>
      </c>
      <c r="I88" s="225">
        <f>INDEX(Data1!P:P,MATCH($A88,Data1!$A:$A,0))</f>
        <v>68.644765735037396</v>
      </c>
      <c r="J88" s="225">
        <f>INDEX(Data1!R:R,MATCH($A88,Data1!$A:$A,0))</f>
        <v>0</v>
      </c>
      <c r="K88" s="225">
        <f>INDEX(Data1!S:S,MATCH($A88,Data1!$A:$A,0))</f>
        <v>0</v>
      </c>
      <c r="L88" s="545">
        <f t="shared" si="3"/>
        <v>89.733623236014495</v>
      </c>
      <c r="M88" s="526">
        <f>INDEX(Data1!$T:$T,MATCH($A88,Data1!$A:$A,0))</f>
        <v>87.361713940784199</v>
      </c>
      <c r="N88" s="526">
        <f>INDEX(Data1!U:U,MATCH(A88,Data1!A:A,0))</f>
        <v>18.716948205746803</v>
      </c>
      <c r="O88" s="526">
        <f>INDEX(Data1!$V:$V,MATCH(A88,Data1!$A:$A,0))</f>
        <v>80.809585395225383</v>
      </c>
    </row>
    <row r="89" spans="1:15" s="48" customFormat="1">
      <c r="A89" s="3" t="s">
        <v>184</v>
      </c>
      <c r="B89" s="202" t="str">
        <f>INDEX('Ref1'!$E:$E,MATCH(A89,'Ref1'!$A:$A,0))</f>
        <v>Dacorum</v>
      </c>
      <c r="C89" s="42" t="str">
        <f>INDEX(Data1!B:B,MATCH(A89,Data1!A:A,0))</f>
        <v>SD</v>
      </c>
      <c r="D89" s="515" t="str">
        <f>INDEX(Data1!C:C,MATCH(A89,Data1!A:A,0))</f>
        <v>E</v>
      </c>
      <c r="E89" s="225">
        <f>INDEX(Data1!L:L,MATCH($A89,Data1!$A:$A,0))</f>
        <v>26.048860115718419</v>
      </c>
      <c r="F89" s="225">
        <f>INDEX(Data1!M:M,MATCH($A89,Data1!$A:$A,0))</f>
        <v>1.1283950829492091</v>
      </c>
      <c r="G89" s="225">
        <f>INDEX(Data1!N:N,MATCH($A89,Data1!$A:$A,0))</f>
        <v>0.10736226947150936</v>
      </c>
      <c r="H89" s="549">
        <f t="shared" si="2"/>
        <v>27.284617468139135</v>
      </c>
      <c r="I89" s="225">
        <f>INDEX(Data1!P:P,MATCH($A89,Data1!$A:$A,0))</f>
        <v>-22.516869729158621</v>
      </c>
      <c r="J89" s="225">
        <f>INDEX(Data1!R:R,MATCH($A89,Data1!$A:$A,0))</f>
        <v>-0.90056156332890724</v>
      </c>
      <c r="K89" s="225">
        <f>INDEX(Data1!S:S,MATCH($A89,Data1!$A:$A,0))</f>
        <v>0</v>
      </c>
      <c r="L89" s="545">
        <f t="shared" si="3"/>
        <v>3.8671861756516068</v>
      </c>
      <c r="M89" s="526">
        <f>INDEX(Data1!$T:$T,MATCH($A89,Data1!$A:$A,0))</f>
        <v>2.9666246123226996</v>
      </c>
      <c r="N89" s="526">
        <f>INDEX(Data1!U:U,MATCH(A89,Data1!A:A,0))</f>
        <v>25.483494341481322</v>
      </c>
      <c r="O89" s="526">
        <f>INDEX(Data1!$V:$V,MATCH(A89,Data1!$A:$A,0))</f>
        <v>2.7441277663984973</v>
      </c>
    </row>
    <row r="90" spans="1:15" s="48" customFormat="1">
      <c r="A90" s="3" t="s">
        <v>186</v>
      </c>
      <c r="B90" s="202" t="str">
        <f>INDEX('Ref1'!$E:$E,MATCH(A90,'Ref1'!$A:$A,0))</f>
        <v>Darlington</v>
      </c>
      <c r="C90" s="42" t="str">
        <f>INDEX(Data1!B:B,MATCH(A90,Data1!A:A,0))</f>
        <v>UNINFIR</v>
      </c>
      <c r="D90" s="515" t="str">
        <f>INDEX(Data1!C:C,MATCH(A90,Data1!A:A,0))</f>
        <v>NE</v>
      </c>
      <c r="E90" s="225">
        <f>INDEX(Data1!L:L,MATCH($A90,Data1!$A:$A,0))</f>
        <v>16.146404513018322</v>
      </c>
      <c r="F90" s="225">
        <f>INDEX(Data1!M:M,MATCH($A90,Data1!$A:$A,0))</f>
        <v>1.273228613794688</v>
      </c>
      <c r="G90" s="225">
        <f>INDEX(Data1!N:N,MATCH($A90,Data1!$A:$A,0))</f>
        <v>8.9040778605055021E-2</v>
      </c>
      <c r="H90" s="549">
        <f t="shared" si="2"/>
        <v>17.508673905418068</v>
      </c>
      <c r="I90" s="225">
        <f>INDEX(Data1!P:P,MATCH($A90,Data1!$A:$A,0))</f>
        <v>7.1751755443657199</v>
      </c>
      <c r="J90" s="225">
        <f>INDEX(Data1!R:R,MATCH($A90,Data1!$A:$A,0))</f>
        <v>0</v>
      </c>
      <c r="K90" s="225">
        <f>INDEX(Data1!S:S,MATCH($A90,Data1!$A:$A,0))</f>
        <v>0</v>
      </c>
      <c r="L90" s="545">
        <f t="shared" si="3"/>
        <v>24.683849449783786</v>
      </c>
      <c r="M90" s="526">
        <f>INDEX(Data1!$T:$T,MATCH($A90,Data1!$A:$A,0))</f>
        <v>22.523350388723593</v>
      </c>
      <c r="N90" s="526">
        <f>INDEX(Data1!U:U,MATCH(A90,Data1!A:A,0))</f>
        <v>15.348174844357873</v>
      </c>
      <c r="O90" s="526">
        <f>INDEX(Data1!$V:$V,MATCH(A90,Data1!$A:$A,0))</f>
        <v>20.834099109569323</v>
      </c>
    </row>
    <row r="91" spans="1:15" s="48" customFormat="1">
      <c r="A91" s="3" t="s">
        <v>188</v>
      </c>
      <c r="B91" s="202" t="str">
        <f>INDEX('Ref1'!$E:$E,MATCH(A91,'Ref1'!$A:$A,0))</f>
        <v>Dartford</v>
      </c>
      <c r="C91" s="42" t="str">
        <f>INDEX(Data1!B:B,MATCH(A91,Data1!A:A,0))</f>
        <v>SD</v>
      </c>
      <c r="D91" s="515" t="str">
        <f>INDEX(Data1!C:C,MATCH(A91,Data1!A:A,0))</f>
        <v>SE</v>
      </c>
      <c r="E91" s="225">
        <f>INDEX(Data1!L:L,MATCH($A91,Data1!$A:$A,0))</f>
        <v>34.022972304725108</v>
      </c>
      <c r="F91" s="225">
        <f>INDEX(Data1!M:M,MATCH($A91,Data1!$A:$A,0))</f>
        <v>0.69703422570590667</v>
      </c>
      <c r="G91" s="225">
        <f>INDEX(Data1!N:N,MATCH($A91,Data1!$A:$A,0))</f>
        <v>4.6879939430481458E-2</v>
      </c>
      <c r="H91" s="549">
        <f t="shared" si="2"/>
        <v>34.766886469861497</v>
      </c>
      <c r="I91" s="225">
        <f>INDEX(Data1!P:P,MATCH($A91,Data1!$A:$A,0))</f>
        <v>-29.237113054197888</v>
      </c>
      <c r="J91" s="225">
        <f>INDEX(Data1!R:R,MATCH($A91,Data1!$A:$A,0))</f>
        <v>-1.429666891336032</v>
      </c>
      <c r="K91" s="225">
        <f>INDEX(Data1!S:S,MATCH($A91,Data1!$A:$A,0))</f>
        <v>0</v>
      </c>
      <c r="L91" s="545">
        <f t="shared" si="3"/>
        <v>4.1001065243275772</v>
      </c>
      <c r="M91" s="526">
        <f>INDEX(Data1!$T:$T,MATCH($A91,Data1!$A:$A,0))</f>
        <v>2.670439632991545</v>
      </c>
      <c r="N91" s="526">
        <f>INDEX(Data1!U:U,MATCH(A91,Data1!A:A,0))</f>
        <v>31.907552687189433</v>
      </c>
      <c r="O91" s="526">
        <f>INDEX(Data1!$V:$V,MATCH(A91,Data1!$A:$A,0))</f>
        <v>2.4701566605171794</v>
      </c>
    </row>
    <row r="92" spans="1:15" s="48" customFormat="1">
      <c r="A92" s="3" t="s">
        <v>190</v>
      </c>
      <c r="B92" s="202" t="str">
        <f>INDEX('Ref1'!$E:$E,MATCH(A92,'Ref1'!$A:$A,0))</f>
        <v>Daventry</v>
      </c>
      <c r="C92" s="42" t="str">
        <f>INDEX(Data1!B:B,MATCH(A92,Data1!A:A,0))</f>
        <v>SD</v>
      </c>
      <c r="D92" s="515" t="str">
        <f>INDEX(Data1!C:C,MATCH(A92,Data1!A:A,0))</f>
        <v>EM</v>
      </c>
      <c r="E92" s="225">
        <f>INDEX(Data1!L:L,MATCH($A92,Data1!$A:$A,0))</f>
        <v>18.585226345226609</v>
      </c>
      <c r="F92" s="225">
        <f>INDEX(Data1!M:M,MATCH($A92,Data1!$A:$A,0))</f>
        <v>0.74639861892070769</v>
      </c>
      <c r="G92" s="225">
        <f>INDEX(Data1!N:N,MATCH($A92,Data1!$A:$A,0))</f>
        <v>5.9723529451044574E-2</v>
      </c>
      <c r="H92" s="549">
        <f t="shared" si="2"/>
        <v>19.391348493598361</v>
      </c>
      <c r="I92" s="225">
        <f>INDEX(Data1!P:P,MATCH($A92,Data1!$A:$A,0))</f>
        <v>-12.517362622042143</v>
      </c>
      <c r="J92" s="225">
        <f>INDEX(Data1!R:R,MATCH($A92,Data1!$A:$A,0))</f>
        <v>-2.395790341023635</v>
      </c>
      <c r="K92" s="225">
        <f>INDEX(Data1!S:S,MATCH($A92,Data1!$A:$A,0))</f>
        <v>0</v>
      </c>
      <c r="L92" s="545">
        <f t="shared" si="3"/>
        <v>4.4781955305325836</v>
      </c>
      <c r="M92" s="526">
        <f>INDEX(Data1!$T:$T,MATCH($A92,Data1!$A:$A,0))</f>
        <v>2.0824051895089482</v>
      </c>
      <c r="N92" s="526">
        <f>INDEX(Data1!U:U,MATCH(A92,Data1!A:A,0))</f>
        <v>14.599767811551091</v>
      </c>
      <c r="O92" s="526">
        <f>INDEX(Data1!$V:$V,MATCH(A92,Data1!$A:$A,0))</f>
        <v>1.9262248002957771</v>
      </c>
    </row>
    <row r="93" spans="1:15" s="48" customFormat="1">
      <c r="A93" s="3" t="s">
        <v>192</v>
      </c>
      <c r="B93" s="202" t="str">
        <f>INDEX('Ref1'!$E:$E,MATCH(A93,'Ref1'!$A:$A,0))</f>
        <v>Derby</v>
      </c>
      <c r="C93" s="42" t="str">
        <f>INDEX(Data1!B:B,MATCH(A93,Data1!A:A,0))</f>
        <v>UNINFIR</v>
      </c>
      <c r="D93" s="515" t="str">
        <f>INDEX(Data1!C:C,MATCH(A93,Data1!A:A,0))</f>
        <v>EM</v>
      </c>
      <c r="E93" s="225">
        <f>INDEX(Data1!L:L,MATCH($A93,Data1!$A:$A,0))</f>
        <v>47.305168910318237</v>
      </c>
      <c r="F93" s="225">
        <f>INDEX(Data1!M:M,MATCH($A93,Data1!$A:$A,0))</f>
        <v>2.1780034396049501</v>
      </c>
      <c r="G93" s="225">
        <f>INDEX(Data1!N:N,MATCH($A93,Data1!$A:$A,0))</f>
        <v>0.29813225673853139</v>
      </c>
      <c r="H93" s="549">
        <f t="shared" si="2"/>
        <v>49.78130460666172</v>
      </c>
      <c r="I93" s="225">
        <f>INDEX(Data1!P:P,MATCH($A93,Data1!$A:$A,0))</f>
        <v>16.275250732149722</v>
      </c>
      <c r="J93" s="225">
        <f>INDEX(Data1!R:R,MATCH($A93,Data1!$A:$A,0))</f>
        <v>0</v>
      </c>
      <c r="K93" s="225">
        <f>INDEX(Data1!S:S,MATCH($A93,Data1!$A:$A,0))</f>
        <v>0</v>
      </c>
      <c r="L93" s="545">
        <f t="shared" si="3"/>
        <v>66.056555338811449</v>
      </c>
      <c r="M93" s="526">
        <f>INDEX(Data1!$T:$T,MATCH($A93,Data1!$A:$A,0))</f>
        <v>56.754160309400561</v>
      </c>
      <c r="N93" s="526">
        <f>INDEX(Data1!U:U,MATCH(A93,Data1!A:A,0))</f>
        <v>40.478909577250839</v>
      </c>
      <c r="O93" s="526">
        <f>INDEX(Data1!$V:$V,MATCH(A93,Data1!$A:$A,0))</f>
        <v>52.497598286195519</v>
      </c>
    </row>
    <row r="94" spans="1:15" s="48" customFormat="1">
      <c r="A94" s="3" t="s">
        <v>194</v>
      </c>
      <c r="B94" s="202" t="str">
        <f>INDEX('Ref1'!$E:$E,MATCH(A94,'Ref1'!$A:$A,0))</f>
        <v>Derbyshire</v>
      </c>
      <c r="C94" s="42" t="str">
        <f>INDEX(Data1!B:B,MATCH(A94,Data1!A:A,0))</f>
        <v>SCNFIR</v>
      </c>
      <c r="D94" s="515" t="str">
        <f>INDEX(Data1!C:C,MATCH(A94,Data1!A:A,0))</f>
        <v>EM</v>
      </c>
      <c r="E94" s="225">
        <f>INDEX(Data1!L:L,MATCH($A94,Data1!$A:$A,0))</f>
        <v>18.952503860035407</v>
      </c>
      <c r="F94" s="225">
        <f>INDEX(Data1!M:M,MATCH($A94,Data1!$A:$A,0))</f>
        <v>1.7112236041716906</v>
      </c>
      <c r="G94" s="225">
        <f>INDEX(Data1!N:N,MATCH($A94,Data1!$A:$A,0))</f>
        <v>0.15427089862461257</v>
      </c>
      <c r="H94" s="549">
        <f t="shared" si="2"/>
        <v>20.817998362831709</v>
      </c>
      <c r="I94" s="225">
        <f>INDEX(Data1!P:P,MATCH($A94,Data1!$A:$A,0))</f>
        <v>93.303122232989423</v>
      </c>
      <c r="J94" s="225">
        <f>INDEX(Data1!R:R,MATCH($A94,Data1!$A:$A,0))</f>
        <v>0</v>
      </c>
      <c r="K94" s="225">
        <f>INDEX(Data1!S:S,MATCH($A94,Data1!$A:$A,0))</f>
        <v>0</v>
      </c>
      <c r="L94" s="545">
        <f t="shared" si="3"/>
        <v>114.12112059582114</v>
      </c>
      <c r="M94" s="526">
        <f>INDEX(Data1!$T:$T,MATCH($A94,Data1!$A:$A,0))</f>
        <v>110.98490248507248</v>
      </c>
      <c r="N94" s="526">
        <f>INDEX(Data1!U:U,MATCH(A94,Data1!A:A,0))</f>
        <v>17.681780252083058</v>
      </c>
      <c r="O94" s="526">
        <f>INDEX(Data1!$V:$V,MATCH(A94,Data1!$A:$A,0))</f>
        <v>102.66103479869206</v>
      </c>
    </row>
    <row r="95" spans="1:15" s="48" customFormat="1">
      <c r="A95" s="3" t="s">
        <v>196</v>
      </c>
      <c r="B95" s="202" t="str">
        <f>INDEX('Ref1'!$E:$E,MATCH(A95,'Ref1'!$A:$A,0))</f>
        <v>Derbyshire Dales</v>
      </c>
      <c r="C95" s="42" t="str">
        <f>INDEX(Data1!B:B,MATCH(A95,Data1!A:A,0))</f>
        <v>SD</v>
      </c>
      <c r="D95" s="515" t="str">
        <f>INDEX(Data1!C:C,MATCH(A95,Data1!A:A,0))</f>
        <v>EM</v>
      </c>
      <c r="E95" s="225">
        <f>INDEX(Data1!L:L,MATCH($A95,Data1!$A:$A,0))</f>
        <v>7.8241451880421424</v>
      </c>
      <c r="F95" s="225">
        <f>INDEX(Data1!M:M,MATCH($A95,Data1!$A:$A,0))</f>
        <v>1.1248110681170989</v>
      </c>
      <c r="G95" s="225">
        <f>INDEX(Data1!N:N,MATCH($A95,Data1!$A:$A,0))</f>
        <v>0.15767822090590516</v>
      </c>
      <c r="H95" s="549">
        <f t="shared" si="2"/>
        <v>9.1066344770651479</v>
      </c>
      <c r="I95" s="225">
        <f>INDEX(Data1!P:P,MATCH($A95,Data1!$A:$A,0))</f>
        <v>-6.4778964894682831</v>
      </c>
      <c r="J95" s="225">
        <f>INDEX(Data1!R:R,MATCH($A95,Data1!$A:$A,0))</f>
        <v>-0.49083847783013834</v>
      </c>
      <c r="K95" s="225">
        <f>INDEX(Data1!S:S,MATCH($A95,Data1!$A:$A,0))</f>
        <v>0</v>
      </c>
      <c r="L95" s="545">
        <f t="shared" si="3"/>
        <v>2.1378995097667266</v>
      </c>
      <c r="M95" s="526">
        <f>INDEX(Data1!$T:$T,MATCH($A95,Data1!$A:$A,0))</f>
        <v>1.6470610319365881</v>
      </c>
      <c r="N95" s="526">
        <f>INDEX(Data1!U:U,MATCH(A95,Data1!A:A,0))</f>
        <v>8.1249575214048715</v>
      </c>
      <c r="O95" s="526">
        <f>INDEX(Data1!$V:$V,MATCH(A95,Data1!$A:$A,0))</f>
        <v>1.5235314545413441</v>
      </c>
    </row>
    <row r="96" spans="1:15" s="48" customFormat="1">
      <c r="A96" s="3" t="s">
        <v>198</v>
      </c>
      <c r="B96" s="202" t="str">
        <f>INDEX('Ref1'!$E:$E,MATCH(A96,'Ref1'!$A:$A,0))</f>
        <v>Derbyshire Fire Authority</v>
      </c>
      <c r="C96" s="42" t="str">
        <f>INDEX(Data1!B:B,MATCH(A96,Data1!A:A,0))</f>
        <v>SFIR</v>
      </c>
      <c r="D96" s="515" t="str">
        <f>INDEX(Data1!C:C,MATCH(A96,Data1!A:A,0))</f>
        <v>EM</v>
      </c>
      <c r="E96" s="225">
        <f>INDEX(Data1!L:L,MATCH($A96,Data1!$A:$A,0))</f>
        <v>3.0712442044360415</v>
      </c>
      <c r="F96" s="225">
        <f>INDEX(Data1!M:M,MATCH($A96,Data1!$A:$A,0))</f>
        <v>0.23450784830911386</v>
      </c>
      <c r="G96" s="225">
        <f>INDEX(Data1!N:N,MATCH($A96,Data1!$A:$A,0))</f>
        <v>2.2839207631289268E-2</v>
      </c>
      <c r="H96" s="549">
        <f t="shared" si="2"/>
        <v>3.3285912603764447</v>
      </c>
      <c r="I96" s="225">
        <f>INDEX(Data1!P:P,MATCH($A96,Data1!$A:$A,0))</f>
        <v>6.0421260976396489</v>
      </c>
      <c r="J96" s="225">
        <f>INDEX(Data1!R:R,MATCH($A96,Data1!$A:$A,0))</f>
        <v>0</v>
      </c>
      <c r="K96" s="225">
        <f>INDEX(Data1!S:S,MATCH($A96,Data1!$A:$A,0))</f>
        <v>0</v>
      </c>
      <c r="L96" s="545">
        <f t="shared" si="3"/>
        <v>9.3707173580160941</v>
      </c>
      <c r="M96" s="526">
        <f>INDEX(Data1!$T:$T,MATCH($A96,Data1!$A:$A,0))</f>
        <v>8.8327762979121918</v>
      </c>
      <c r="N96" s="526">
        <f>INDEX(Data1!U:U,MATCH(A96,Data1!A:A,0))</f>
        <v>2.7906502002725428</v>
      </c>
      <c r="O96" s="526">
        <f>INDEX(Data1!$V:$V,MATCH(A96,Data1!$A:$A,0))</f>
        <v>8.1703180755687779</v>
      </c>
    </row>
    <row r="97" spans="1:15" s="48" customFormat="1">
      <c r="A97" s="3" t="s">
        <v>200</v>
      </c>
      <c r="B97" s="202" t="str">
        <f>INDEX('Ref1'!$E:$E,MATCH(A97,'Ref1'!$A:$A,0))</f>
        <v>Devon</v>
      </c>
      <c r="C97" s="42" t="str">
        <f>INDEX(Data1!B:B,MATCH(A97,Data1!A:A,0))</f>
        <v>SCNFIR</v>
      </c>
      <c r="D97" s="515" t="str">
        <f>INDEX(Data1!C:C,MATCH(A97,Data1!A:A,0))</f>
        <v>SW</v>
      </c>
      <c r="E97" s="225">
        <f>INDEX(Data1!L:L,MATCH($A97,Data1!$A:$A,0))</f>
        <v>21.729864223396177</v>
      </c>
      <c r="F97" s="225">
        <f>INDEX(Data1!M:M,MATCH($A97,Data1!$A:$A,0))</f>
        <v>2.4708375012920807</v>
      </c>
      <c r="G97" s="225">
        <f>INDEX(Data1!N:N,MATCH($A97,Data1!$A:$A,0))</f>
        <v>0.17056426022989984</v>
      </c>
      <c r="H97" s="549">
        <f t="shared" si="2"/>
        <v>24.371265984918157</v>
      </c>
      <c r="I97" s="225">
        <f>INDEX(Data1!P:P,MATCH($A97,Data1!$A:$A,0))</f>
        <v>79.303264254750275</v>
      </c>
      <c r="J97" s="225">
        <f>INDEX(Data1!R:R,MATCH($A97,Data1!$A:$A,0))</f>
        <v>0</v>
      </c>
      <c r="K97" s="225">
        <f>INDEX(Data1!S:S,MATCH($A97,Data1!$A:$A,0))</f>
        <v>0</v>
      </c>
      <c r="L97" s="545">
        <f t="shared" si="3"/>
        <v>103.67453023966843</v>
      </c>
      <c r="M97" s="526">
        <f>INDEX(Data1!$T:$T,MATCH($A97,Data1!$A:$A,0))</f>
        <v>100.93227296664401</v>
      </c>
      <c r="N97" s="526">
        <f>INDEX(Data1!U:U,MATCH(A97,Data1!A:A,0))</f>
        <v>21.629008711893732</v>
      </c>
      <c r="O97" s="526">
        <f>INDEX(Data1!$V:$V,MATCH(A97,Data1!$A:$A,0))</f>
        <v>93.362352494145711</v>
      </c>
    </row>
    <row r="98" spans="1:15" s="48" customFormat="1">
      <c r="A98" s="3" t="s">
        <v>512</v>
      </c>
      <c r="B98" s="202" t="str">
        <f>INDEX('Ref1'!$E:$E,MATCH(A98,'Ref1'!$A:$A,0))</f>
        <v>Devon &amp; Somerset Fire</v>
      </c>
      <c r="C98" s="42" t="str">
        <f>INDEX(Data1!B:B,MATCH(A98,Data1!A:A,0))</f>
        <v>SFIR</v>
      </c>
      <c r="D98" s="515" t="str">
        <f>INDEX(Data1!C:C,MATCH(A98,Data1!A:A,0))</f>
        <v>SW</v>
      </c>
      <c r="E98" s="225">
        <f>INDEX(Data1!L:L,MATCH($A98,Data1!$A:$A,0))</f>
        <v>5.3997350626808123</v>
      </c>
      <c r="F98" s="225">
        <f>INDEX(Data1!M:M,MATCH($A98,Data1!$A:$A,0))</f>
        <v>0.5239900433453073</v>
      </c>
      <c r="G98" s="225">
        <f>INDEX(Data1!N:N,MATCH($A98,Data1!$A:$A,0))</f>
        <v>3.8957980662533268E-2</v>
      </c>
      <c r="H98" s="549">
        <f t="shared" si="2"/>
        <v>5.9626830866886529</v>
      </c>
      <c r="I98" s="225">
        <f>INDEX(Data1!P:P,MATCH($A98,Data1!$A:$A,0))</f>
        <v>10.37788413209458</v>
      </c>
      <c r="J98" s="225">
        <f>INDEX(Data1!R:R,MATCH($A98,Data1!$A:$A,0))</f>
        <v>0</v>
      </c>
      <c r="K98" s="225">
        <f>INDEX(Data1!S:S,MATCH($A98,Data1!$A:$A,0))</f>
        <v>0</v>
      </c>
      <c r="L98" s="545">
        <f t="shared" si="3"/>
        <v>16.340567218783235</v>
      </c>
      <c r="M98" s="526">
        <f>INDEX(Data1!$T:$T,MATCH($A98,Data1!$A:$A,0))</f>
        <v>15.663238890813709</v>
      </c>
      <c r="N98" s="526">
        <f>INDEX(Data1!U:U,MATCH(A98,Data1!A:A,0))</f>
        <v>5.2853547587191283</v>
      </c>
      <c r="O98" s="526">
        <f>INDEX(Data1!$V:$V,MATCH(A98,Data1!$A:$A,0))</f>
        <v>14.488495974002682</v>
      </c>
    </row>
    <row r="99" spans="1:15" s="48" customFormat="1">
      <c r="A99" s="3" t="s">
        <v>202</v>
      </c>
      <c r="B99" s="202" t="str">
        <f>INDEX('Ref1'!$E:$E,MATCH(A99,'Ref1'!$A:$A,0))</f>
        <v>Doncaster</v>
      </c>
      <c r="C99" s="42" t="str">
        <f>INDEX(Data1!B:B,MATCH(A99,Data1!A:A,0))</f>
        <v>MD</v>
      </c>
      <c r="D99" s="515" t="str">
        <f>INDEX(Data1!C:C,MATCH(A99,Data1!A:A,0))</f>
        <v>YH</v>
      </c>
      <c r="E99" s="225">
        <f>INDEX(Data1!L:L,MATCH($A99,Data1!$A:$A,0))</f>
        <v>47.535321793635482</v>
      </c>
      <c r="F99" s="225">
        <f>INDEX(Data1!M:M,MATCH($A99,Data1!$A:$A,0))</f>
        <v>2.9874231566460505</v>
      </c>
      <c r="G99" s="225">
        <f>INDEX(Data1!N:N,MATCH($A99,Data1!$A:$A,0))</f>
        <v>0.20448195405436756</v>
      </c>
      <c r="H99" s="549">
        <f t="shared" si="2"/>
        <v>50.7272269043359</v>
      </c>
      <c r="I99" s="225">
        <f>INDEX(Data1!P:P,MATCH($A99,Data1!$A:$A,0))</f>
        <v>34.270968595105863</v>
      </c>
      <c r="J99" s="225">
        <f>INDEX(Data1!R:R,MATCH($A99,Data1!$A:$A,0))</f>
        <v>0</v>
      </c>
      <c r="K99" s="225">
        <f>INDEX(Data1!S:S,MATCH($A99,Data1!$A:$A,0))</f>
        <v>0</v>
      </c>
      <c r="L99" s="545">
        <f t="shared" si="3"/>
        <v>84.998195499441763</v>
      </c>
      <c r="M99" s="526">
        <f>INDEX(Data1!$T:$T,MATCH($A99,Data1!$A:$A,0))</f>
        <v>75.088137822959126</v>
      </c>
      <c r="N99" s="526">
        <f>INDEX(Data1!U:U,MATCH(A99,Data1!A:A,0))</f>
        <v>40.817169227853263</v>
      </c>
      <c r="O99" s="526">
        <f>INDEX(Data1!$V:$V,MATCH(A99,Data1!$A:$A,0))</f>
        <v>69.456527486237192</v>
      </c>
    </row>
    <row r="100" spans="1:15" s="48" customFormat="1">
      <c r="A100" s="3" t="s">
        <v>204</v>
      </c>
      <c r="B100" s="202" t="str">
        <f>INDEX('Ref1'!$E:$E,MATCH(A100,'Ref1'!$A:$A,0))</f>
        <v>Dorset</v>
      </c>
      <c r="C100" s="42" t="str">
        <f>INDEX(Data1!B:B,MATCH(A100,Data1!A:A,0))</f>
        <v>SCNFIR</v>
      </c>
      <c r="D100" s="515" t="str">
        <f>INDEX(Data1!C:C,MATCH(A100,Data1!A:A,0))</f>
        <v>SW</v>
      </c>
      <c r="E100" s="225">
        <f>INDEX(Data1!L:L,MATCH($A100,Data1!$A:$A,0))</f>
        <v>10.530904763741562</v>
      </c>
      <c r="F100" s="225">
        <f>INDEX(Data1!M:M,MATCH($A100,Data1!$A:$A,0))</f>
        <v>1.2278613374393863</v>
      </c>
      <c r="G100" s="225">
        <f>INDEX(Data1!N:N,MATCH($A100,Data1!$A:$A,0))</f>
        <v>0.10931938904131641</v>
      </c>
      <c r="H100" s="549">
        <f t="shared" si="2"/>
        <v>11.868085490222263</v>
      </c>
      <c r="I100" s="225">
        <f>INDEX(Data1!P:P,MATCH($A100,Data1!$A:$A,0))</f>
        <v>28.087678745811658</v>
      </c>
      <c r="J100" s="225">
        <f>INDEX(Data1!R:R,MATCH($A100,Data1!$A:$A,0))</f>
        <v>0</v>
      </c>
      <c r="K100" s="225">
        <f>INDEX(Data1!S:S,MATCH($A100,Data1!$A:$A,0))</f>
        <v>0</v>
      </c>
      <c r="L100" s="545">
        <f t="shared" si="3"/>
        <v>39.955764236033922</v>
      </c>
      <c r="M100" s="526">
        <f>INDEX(Data1!$T:$T,MATCH($A100,Data1!$A:$A,0))</f>
        <v>39.426622693627507</v>
      </c>
      <c r="N100" s="526">
        <f>INDEX(Data1!U:U,MATCH(A100,Data1!A:A,0))</f>
        <v>11.338943947815849</v>
      </c>
      <c r="O100" s="526">
        <f>INDEX(Data1!$V:$V,MATCH(A100,Data1!$A:$A,0))</f>
        <v>36.469625991605447</v>
      </c>
    </row>
    <row r="101" spans="1:15" s="48" customFormat="1">
      <c r="A101" s="3" t="s">
        <v>514</v>
      </c>
      <c r="B101" s="202" t="str">
        <f>INDEX('Ref1'!$E:$E,MATCH(A101,'Ref1'!$A:$A,0))</f>
        <v>Dorset &amp; Wiltshire Fire</v>
      </c>
      <c r="C101" s="42" t="str">
        <f>INDEX(Data1!B:B,MATCH(A101,Data1!A:A,0))</f>
        <v>SFIR</v>
      </c>
      <c r="D101" s="515" t="str">
        <f>INDEX(Data1!C:C,MATCH(A101,Data1!A:A,0))</f>
        <v>SW</v>
      </c>
      <c r="E101" s="225">
        <f>INDEX(Data1!L:L,MATCH($A101,Data1!$A:$A,0))</f>
        <v>4.9528443830266982</v>
      </c>
      <c r="F101" s="225">
        <f>INDEX(Data1!M:M,MATCH($A101,Data1!$A:$A,0))</f>
        <v>0.37464676578231165</v>
      </c>
      <c r="G101" s="225">
        <f>INDEX(Data1!N:N,MATCH($A101,Data1!$A:$A,0))</f>
        <v>2.8109834679951769E-2</v>
      </c>
      <c r="H101" s="549">
        <f t="shared" si="2"/>
        <v>5.3556009834889613</v>
      </c>
      <c r="I101" s="225">
        <f>INDEX(Data1!P:P,MATCH($A101,Data1!$A:$A,0))</f>
        <v>5.2861223993909148</v>
      </c>
      <c r="J101" s="225">
        <f>INDEX(Data1!R:R,MATCH($A101,Data1!$A:$A,0))</f>
        <v>0</v>
      </c>
      <c r="K101" s="225">
        <f>INDEX(Data1!S:S,MATCH($A101,Data1!$A:$A,0))</f>
        <v>0</v>
      </c>
      <c r="L101" s="545">
        <f t="shared" si="3"/>
        <v>10.641723382879876</v>
      </c>
      <c r="M101" s="526">
        <f>INDEX(Data1!$T:$T,MATCH($A101,Data1!$A:$A,0))</f>
        <v>10.27885398664827</v>
      </c>
      <c r="N101" s="526">
        <f>INDEX(Data1!U:U,MATCH(A101,Data1!A:A,0))</f>
        <v>4.9927315872573557</v>
      </c>
      <c r="O101" s="526">
        <f>INDEX(Data1!$V:$V,MATCH(A101,Data1!$A:$A,0))</f>
        <v>9.5079399376496507</v>
      </c>
    </row>
    <row r="102" spans="1:15" s="48" customFormat="1">
      <c r="A102" s="3" t="s">
        <v>206</v>
      </c>
      <c r="B102" s="202" t="str">
        <f>INDEX('Ref1'!$E:$E,MATCH(A102,'Ref1'!$A:$A,0))</f>
        <v>Dover</v>
      </c>
      <c r="C102" s="42" t="str">
        <f>INDEX(Data1!B:B,MATCH(A102,Data1!A:A,0))</f>
        <v>SD</v>
      </c>
      <c r="D102" s="515" t="str">
        <f>INDEX(Data1!C:C,MATCH(A102,Data1!A:A,0))</f>
        <v>SE</v>
      </c>
      <c r="E102" s="225">
        <f>INDEX(Data1!L:L,MATCH($A102,Data1!$A:$A,0))</f>
        <v>16.398210221793597</v>
      </c>
      <c r="F102" s="225">
        <f>INDEX(Data1!M:M,MATCH($A102,Data1!$A:$A,0))</f>
        <v>1.0229261582152784</v>
      </c>
      <c r="G102" s="225">
        <f>INDEX(Data1!N:N,MATCH($A102,Data1!$A:$A,0))</f>
        <v>0.69653626197298613</v>
      </c>
      <c r="H102" s="549">
        <f t="shared" si="2"/>
        <v>18.117672641981862</v>
      </c>
      <c r="I102" s="225">
        <f>INDEX(Data1!P:P,MATCH($A102,Data1!$A:$A,0))</f>
        <v>-12.064439851696285</v>
      </c>
      <c r="J102" s="225">
        <f>INDEX(Data1!R:R,MATCH($A102,Data1!$A:$A,0))</f>
        <v>-1.2051218613121524</v>
      </c>
      <c r="K102" s="225">
        <f>INDEX(Data1!S:S,MATCH($A102,Data1!$A:$A,0))</f>
        <v>0</v>
      </c>
      <c r="L102" s="545">
        <f t="shared" si="3"/>
        <v>4.8481109289734245</v>
      </c>
      <c r="M102" s="526">
        <f>INDEX(Data1!$T:$T,MATCH($A102,Data1!$A:$A,0))</f>
        <v>3.6429890676612722</v>
      </c>
      <c r="N102" s="526">
        <f>INDEX(Data1!U:U,MATCH(A102,Data1!A:A,0))</f>
        <v>15.707428919357557</v>
      </c>
      <c r="O102" s="526">
        <f>INDEX(Data1!$V:$V,MATCH(A102,Data1!$A:$A,0))</f>
        <v>3.369764887586677</v>
      </c>
    </row>
    <row r="103" spans="1:15" s="48" customFormat="1">
      <c r="A103" s="3" t="s">
        <v>208</v>
      </c>
      <c r="B103" s="202" t="str">
        <f>INDEX('Ref1'!$E:$E,MATCH(A103,'Ref1'!$A:$A,0))</f>
        <v>Dudley</v>
      </c>
      <c r="C103" s="42" t="str">
        <f>INDEX(Data1!B:B,MATCH(A103,Data1!A:A,0))</f>
        <v>MD</v>
      </c>
      <c r="D103" s="515" t="str">
        <f>INDEX(Data1!C:C,MATCH(A103,Data1!A:A,0))</f>
        <v>WM</v>
      </c>
      <c r="E103" s="225">
        <f>INDEX(Data1!L:L,MATCH($A103,Data1!$A:$A,0))</f>
        <v>43.411624824717833</v>
      </c>
      <c r="F103" s="225">
        <f>INDEX(Data1!M:M,MATCH($A103,Data1!$A:$A,0))</f>
        <v>3.6290772172325965</v>
      </c>
      <c r="G103" s="225">
        <f>INDEX(Data1!N:N,MATCH($A103,Data1!$A:$A,0))</f>
        <v>0.23632666805614139</v>
      </c>
      <c r="H103" s="549">
        <f t="shared" si="2"/>
        <v>47.277028710006576</v>
      </c>
      <c r="I103" s="225">
        <f>INDEX(Data1!P:P,MATCH($A103,Data1!$A:$A,0))</f>
        <v>22.563234093329168</v>
      </c>
      <c r="J103" s="225">
        <f>INDEX(Data1!R:R,MATCH($A103,Data1!$A:$A,0))</f>
        <v>0</v>
      </c>
      <c r="K103" s="225">
        <f>INDEX(Data1!S:S,MATCH($A103,Data1!$A:$A,0))</f>
        <v>0</v>
      </c>
      <c r="L103" s="545">
        <f t="shared" si="3"/>
        <v>69.840262803335747</v>
      </c>
      <c r="M103" s="526">
        <f>INDEX(Data1!$T:$T,MATCH($A103,Data1!$A:$A,0))</f>
        <v>67.723527490446415</v>
      </c>
      <c r="N103" s="526">
        <f>INDEX(Data1!U:U,MATCH(A103,Data1!A:A,0))</f>
        <v>45.160293397117243</v>
      </c>
      <c r="O103" s="526">
        <f>INDEX(Data1!$V:$V,MATCH(A103,Data1!$A:$A,0))</f>
        <v>62.64426292866294</v>
      </c>
    </row>
    <row r="104" spans="1:15" s="48" customFormat="1">
      <c r="A104" s="3" t="s">
        <v>210</v>
      </c>
      <c r="B104" s="202" t="str">
        <f>INDEX('Ref1'!$E:$E,MATCH(A104,'Ref1'!$A:$A,0))</f>
        <v>Durham</v>
      </c>
      <c r="C104" s="42" t="str">
        <f>INDEX(Data1!B:B,MATCH(A104,Data1!A:A,0))</f>
        <v>UNINFIR</v>
      </c>
      <c r="D104" s="515" t="str">
        <f>INDEX(Data1!C:C,MATCH(A104,Data1!A:A,0))</f>
        <v>NE</v>
      </c>
      <c r="E104" s="225">
        <f>INDEX(Data1!L:L,MATCH($A104,Data1!$A:$A,0))</f>
        <v>52.93199951783992</v>
      </c>
      <c r="F104" s="225">
        <f>INDEX(Data1!M:M,MATCH($A104,Data1!$A:$A,0))</f>
        <v>4.759643844946746</v>
      </c>
      <c r="G104" s="225">
        <f>INDEX(Data1!N:N,MATCH($A104,Data1!$A:$A,0))</f>
        <v>0.34717668387778416</v>
      </c>
      <c r="H104" s="549">
        <f t="shared" si="2"/>
        <v>58.038820046664448</v>
      </c>
      <c r="I104" s="225">
        <f>INDEX(Data1!P:P,MATCH($A104,Data1!$A:$A,0))</f>
        <v>71.561721066311165</v>
      </c>
      <c r="J104" s="225">
        <f>INDEX(Data1!R:R,MATCH($A104,Data1!$A:$A,0))</f>
        <v>0</v>
      </c>
      <c r="K104" s="225">
        <f>INDEX(Data1!S:S,MATCH($A104,Data1!$A:$A,0))</f>
        <v>0</v>
      </c>
      <c r="L104" s="545">
        <f t="shared" si="3"/>
        <v>129.60054111297561</v>
      </c>
      <c r="M104" s="526">
        <f>INDEX(Data1!$T:$T,MATCH($A104,Data1!$A:$A,0))</f>
        <v>125.16992718253775</v>
      </c>
      <c r="N104" s="526">
        <f>INDEX(Data1!U:U,MATCH(A104,Data1!A:A,0))</f>
        <v>53.608206116226583</v>
      </c>
      <c r="O104" s="526">
        <f>INDEX(Data1!$V:$V,MATCH(A104,Data1!$A:$A,0))</f>
        <v>115.78218264384742</v>
      </c>
    </row>
    <row r="105" spans="1:15" s="48" customFormat="1">
      <c r="A105" s="3" t="s">
        <v>212</v>
      </c>
      <c r="B105" s="202" t="str">
        <f>INDEX('Ref1'!$E:$E,MATCH(A105,'Ref1'!$A:$A,0))</f>
        <v>Durham Fire Authority</v>
      </c>
      <c r="C105" s="42" t="str">
        <f>INDEX(Data1!B:B,MATCH(A105,Data1!A:A,0))</f>
        <v>SFIR</v>
      </c>
      <c r="D105" s="515" t="str">
        <f>INDEX(Data1!C:C,MATCH(A105,Data1!A:A,0))</f>
        <v>NE</v>
      </c>
      <c r="E105" s="225">
        <f>INDEX(Data1!L:L,MATCH($A105,Data1!$A:$A,0))</f>
        <v>1.4097642237222765</v>
      </c>
      <c r="F105" s="225">
        <f>INDEX(Data1!M:M,MATCH($A105,Data1!$A:$A,0))</f>
        <v>0.12193504763663007</v>
      </c>
      <c r="G105" s="225">
        <f>INDEX(Data1!N:N,MATCH($A105,Data1!$A:$A,0))</f>
        <v>8.7695807073121228E-3</v>
      </c>
      <c r="H105" s="549">
        <f t="shared" si="2"/>
        <v>1.5404688520662186</v>
      </c>
      <c r="I105" s="225">
        <f>INDEX(Data1!P:P,MATCH($A105,Data1!$A:$A,0))</f>
        <v>5.5958496856492372</v>
      </c>
      <c r="J105" s="225">
        <f>INDEX(Data1!R:R,MATCH($A105,Data1!$A:$A,0))</f>
        <v>0</v>
      </c>
      <c r="K105" s="225">
        <f>INDEX(Data1!S:S,MATCH($A105,Data1!$A:$A,0))</f>
        <v>0</v>
      </c>
      <c r="L105" s="545">
        <f t="shared" si="3"/>
        <v>7.1363185377154554</v>
      </c>
      <c r="M105" s="526">
        <f>INDEX(Data1!$T:$T,MATCH($A105,Data1!$A:$A,0))</f>
        <v>7.0037192197933091</v>
      </c>
      <c r="N105" s="526">
        <f>INDEX(Data1!U:U,MATCH(A105,Data1!A:A,0))</f>
        <v>1.4078695341440719</v>
      </c>
      <c r="O105" s="526">
        <f>INDEX(Data1!$V:$V,MATCH(A105,Data1!$A:$A,0))</f>
        <v>6.4784402783088115</v>
      </c>
    </row>
    <row r="106" spans="1:15" s="48" customFormat="1">
      <c r="A106" s="3" t="s">
        <v>214</v>
      </c>
      <c r="B106" s="202" t="str">
        <f>INDEX('Ref1'!$E:$E,MATCH(A106,'Ref1'!$A:$A,0))</f>
        <v>Ealing</v>
      </c>
      <c r="C106" s="42" t="str">
        <f>INDEX(Data1!B:B,MATCH(A106,Data1!A:A,0))</f>
        <v>OLB</v>
      </c>
      <c r="D106" s="515" t="str">
        <f>INDEX(Data1!C:C,MATCH(A106,Data1!A:A,0))</f>
        <v>L</v>
      </c>
      <c r="E106" s="225">
        <f>INDEX(Data1!L:L,MATCH($A106,Data1!$A:$A,0))</f>
        <v>46.07961779472074</v>
      </c>
      <c r="F106" s="225">
        <f>INDEX(Data1!M:M,MATCH($A106,Data1!$A:$A,0))</f>
        <v>2.0486229429637208</v>
      </c>
      <c r="G106" s="225">
        <f>INDEX(Data1!N:N,MATCH($A106,Data1!$A:$A,0))</f>
        <v>0.29584478828287381</v>
      </c>
      <c r="H106" s="549">
        <f t="shared" si="2"/>
        <v>48.424085525967328</v>
      </c>
      <c r="I106" s="225">
        <f>INDEX(Data1!P:P,MATCH($A106,Data1!$A:$A,0))</f>
        <v>30.971593357979671</v>
      </c>
      <c r="J106" s="225">
        <f>INDEX(Data1!R:R,MATCH($A106,Data1!$A:$A,0))</f>
        <v>0</v>
      </c>
      <c r="K106" s="225">
        <f>INDEX(Data1!S:S,MATCH($A106,Data1!$A:$A,0))</f>
        <v>0</v>
      </c>
      <c r="L106" s="545">
        <f t="shared" si="3"/>
        <v>79.395678883946999</v>
      </c>
      <c r="M106" s="526">
        <f>INDEX(Data1!$T:$T,MATCH($A106,Data1!$A:$A,0))</f>
        <v>75.814144523089453</v>
      </c>
      <c r="N106" s="526">
        <f>INDEX(Data1!U:U,MATCH(A106,Data1!A:A,0))</f>
        <v>44.842551165109782</v>
      </c>
      <c r="O106" s="526">
        <f>INDEX(Data1!$V:$V,MATCH(A106,Data1!$A:$A,0))</f>
        <v>70.128083683857753</v>
      </c>
    </row>
    <row r="107" spans="1:15" s="48" customFormat="1">
      <c r="A107" s="3" t="s">
        <v>216</v>
      </c>
      <c r="B107" s="202" t="str">
        <f>INDEX('Ref1'!$E:$E,MATCH(A107,'Ref1'!$A:$A,0))</f>
        <v>East Cambridgeshire</v>
      </c>
      <c r="C107" s="42" t="str">
        <f>INDEX(Data1!B:B,MATCH(A107,Data1!A:A,0))</f>
        <v>SD</v>
      </c>
      <c r="D107" s="515" t="str">
        <f>INDEX(Data1!C:C,MATCH(A107,Data1!A:A,0))</f>
        <v>E</v>
      </c>
      <c r="E107" s="225">
        <f>INDEX(Data1!L:L,MATCH($A107,Data1!$A:$A,0))</f>
        <v>8.3588196142719386</v>
      </c>
      <c r="F107" s="225">
        <f>INDEX(Data1!M:M,MATCH($A107,Data1!$A:$A,0))</f>
        <v>0.7228346157547525</v>
      </c>
      <c r="G107" s="225">
        <f>INDEX(Data1!N:N,MATCH($A107,Data1!$A:$A,0))</f>
        <v>7.996455866150011E-2</v>
      </c>
      <c r="H107" s="549">
        <f t="shared" si="2"/>
        <v>9.161618788688191</v>
      </c>
      <c r="I107" s="225">
        <f>INDEX(Data1!P:P,MATCH($A107,Data1!$A:$A,0))</f>
        <v>-5.1256570257389518</v>
      </c>
      <c r="J107" s="225">
        <f>INDEX(Data1!R:R,MATCH($A107,Data1!$A:$A,0))</f>
        <v>-0.80557314494274568</v>
      </c>
      <c r="K107" s="225">
        <f>INDEX(Data1!S:S,MATCH($A107,Data1!$A:$A,0))</f>
        <v>0</v>
      </c>
      <c r="L107" s="545">
        <f t="shared" si="3"/>
        <v>3.2303886180064936</v>
      </c>
      <c r="M107" s="526">
        <f>INDEX(Data1!$T:$T,MATCH($A107,Data1!$A:$A,0))</f>
        <v>2.4248154730637479</v>
      </c>
      <c r="N107" s="526">
        <f>INDEX(Data1!U:U,MATCH(A107,Data1!A:A,0))</f>
        <v>7.5504724988026997</v>
      </c>
      <c r="O107" s="526">
        <f>INDEX(Data1!$V:$V,MATCH(A107,Data1!$A:$A,0))</f>
        <v>2.2429543125839668</v>
      </c>
    </row>
    <row r="108" spans="1:15" s="48" customFormat="1">
      <c r="A108" s="3" t="s">
        <v>218</v>
      </c>
      <c r="B108" s="202" t="str">
        <f>INDEX('Ref1'!$E:$E,MATCH(A108,'Ref1'!$A:$A,0))</f>
        <v>East Devon</v>
      </c>
      <c r="C108" s="42" t="str">
        <f>INDEX(Data1!B:B,MATCH(A108,Data1!A:A,0))</f>
        <v>SD</v>
      </c>
      <c r="D108" s="515" t="str">
        <f>INDEX(Data1!C:C,MATCH(A108,Data1!A:A,0))</f>
        <v>SW</v>
      </c>
      <c r="E108" s="225">
        <f>INDEX(Data1!L:L,MATCH($A108,Data1!$A:$A,0))</f>
        <v>14.062661215043359</v>
      </c>
      <c r="F108" s="225">
        <f>INDEX(Data1!M:M,MATCH($A108,Data1!$A:$A,0))</f>
        <v>1.8769921161426359</v>
      </c>
      <c r="G108" s="225">
        <f>INDEX(Data1!N:N,MATCH($A108,Data1!$A:$A,0))</f>
        <v>0.15395989170547131</v>
      </c>
      <c r="H108" s="549">
        <f t="shared" si="2"/>
        <v>16.093613222891467</v>
      </c>
      <c r="I108" s="225">
        <f>INDEX(Data1!P:P,MATCH($A108,Data1!$A:$A,0))</f>
        <v>-10.260948432097186</v>
      </c>
      <c r="J108" s="225">
        <f>INDEX(Data1!R:R,MATCH($A108,Data1!$A:$A,0))</f>
        <v>-1.6050014949353966</v>
      </c>
      <c r="K108" s="225">
        <f>INDEX(Data1!S:S,MATCH($A108,Data1!$A:$A,0))</f>
        <v>0</v>
      </c>
      <c r="L108" s="545">
        <f t="shared" si="3"/>
        <v>4.2276632958588847</v>
      </c>
      <c r="M108" s="526">
        <f>INDEX(Data1!$T:$T,MATCH($A108,Data1!$A:$A,0))</f>
        <v>2.6226618009234879</v>
      </c>
      <c r="N108" s="526">
        <f>INDEX(Data1!U:U,MATCH(A108,Data1!A:A,0))</f>
        <v>12.883610233020674</v>
      </c>
      <c r="O108" s="526">
        <f>INDEX(Data1!$V:$V,MATCH(A108,Data1!$A:$A,0))</f>
        <v>2.4259621658542265</v>
      </c>
    </row>
    <row r="109" spans="1:15" s="48" customFormat="1">
      <c r="A109" s="3" t="s">
        <v>220</v>
      </c>
      <c r="B109" s="202" t="str">
        <f>INDEX('Ref1'!$E:$E,MATCH(A109,'Ref1'!$A:$A,0))</f>
        <v>East Dorset</v>
      </c>
      <c r="C109" s="42" t="str">
        <f>INDEX(Data1!B:B,MATCH(A109,Data1!A:A,0))</f>
        <v>SD</v>
      </c>
      <c r="D109" s="515" t="str">
        <f>INDEX(Data1!C:C,MATCH(A109,Data1!A:A,0))</f>
        <v>SW</v>
      </c>
      <c r="E109" s="225">
        <f>INDEX(Data1!L:L,MATCH($A109,Data1!$A:$A,0))</f>
        <v>9.4259574927675978</v>
      </c>
      <c r="F109" s="225">
        <f>INDEX(Data1!M:M,MATCH($A109,Data1!$A:$A,0))</f>
        <v>0.99510922271081959</v>
      </c>
      <c r="G109" s="225">
        <f>INDEX(Data1!N:N,MATCH($A109,Data1!$A:$A,0))</f>
        <v>7.5415929194154491E-2</v>
      </c>
      <c r="H109" s="549">
        <f t="shared" si="2"/>
        <v>10.496482644672572</v>
      </c>
      <c r="I109" s="225">
        <f>INDEX(Data1!P:P,MATCH($A109,Data1!$A:$A,0))</f>
        <v>-7.8549828262897465</v>
      </c>
      <c r="J109" s="225">
        <f>INDEX(Data1!R:R,MATCH($A109,Data1!$A:$A,0))</f>
        <v>-0.64169394570965044</v>
      </c>
      <c r="K109" s="225">
        <f>INDEX(Data1!S:S,MATCH($A109,Data1!$A:$A,0))</f>
        <v>0</v>
      </c>
      <c r="L109" s="545">
        <f t="shared" si="3"/>
        <v>1.9998058726731747</v>
      </c>
      <c r="M109" s="526">
        <f>INDEX(Data1!$T:$T,MATCH($A109,Data1!$A:$A,0))</f>
        <v>1.3581119269635242</v>
      </c>
      <c r="N109" s="526">
        <f>INDEX(Data1!U:U,MATCH(A109,Data1!A:A,0))</f>
        <v>9.2130947532532712</v>
      </c>
      <c r="O109" s="526">
        <f>INDEX(Data1!$V:$V,MATCH(A109,Data1!$A:$A,0))</f>
        <v>1.25625353244126</v>
      </c>
    </row>
    <row r="110" spans="1:15" s="48" customFormat="1">
      <c r="A110" s="3" t="s">
        <v>222</v>
      </c>
      <c r="B110" s="202" t="str">
        <f>INDEX('Ref1'!$E:$E,MATCH(A110,'Ref1'!$A:$A,0))</f>
        <v>East Hampshire</v>
      </c>
      <c r="C110" s="42" t="str">
        <f>INDEX(Data1!B:B,MATCH(A110,Data1!A:A,0))</f>
        <v>SD</v>
      </c>
      <c r="D110" s="515" t="str">
        <f>INDEX(Data1!C:C,MATCH(A110,Data1!A:A,0))</f>
        <v>SE</v>
      </c>
      <c r="E110" s="225">
        <f>INDEX(Data1!L:L,MATCH($A110,Data1!$A:$A,0))</f>
        <v>13.771743857280615</v>
      </c>
      <c r="F110" s="225">
        <f>INDEX(Data1!M:M,MATCH($A110,Data1!$A:$A,0))</f>
        <v>1.1768990967600019</v>
      </c>
      <c r="G110" s="225">
        <f>INDEX(Data1!N:N,MATCH($A110,Data1!$A:$A,0))</f>
        <v>0.13565066907321185</v>
      </c>
      <c r="H110" s="549">
        <f t="shared" si="2"/>
        <v>15.084293623113828</v>
      </c>
      <c r="I110" s="225">
        <f>INDEX(Data1!P:P,MATCH($A110,Data1!$A:$A,0))</f>
        <v>-10.902641917825161</v>
      </c>
      <c r="J110" s="225">
        <f>INDEX(Data1!R:R,MATCH($A110,Data1!$A:$A,0))</f>
        <v>-1.1588339827501866</v>
      </c>
      <c r="K110" s="225">
        <f>INDEX(Data1!S:S,MATCH($A110,Data1!$A:$A,0))</f>
        <v>0</v>
      </c>
      <c r="L110" s="545">
        <f t="shared" si="3"/>
        <v>3.0228177225384805</v>
      </c>
      <c r="M110" s="526">
        <f>INDEX(Data1!$T:$T,MATCH($A110,Data1!$A:$A,0))</f>
        <v>1.8639837397882937</v>
      </c>
      <c r="N110" s="526">
        <f>INDEX(Data1!U:U,MATCH(A110,Data1!A:A,0))</f>
        <v>12.766625657613455</v>
      </c>
      <c r="O110" s="526">
        <f>INDEX(Data1!$V:$V,MATCH(A110,Data1!$A:$A,0))</f>
        <v>1.7241849593041718</v>
      </c>
    </row>
    <row r="111" spans="1:15" s="48" customFormat="1">
      <c r="A111" s="3" t="s">
        <v>224</v>
      </c>
      <c r="B111" s="202" t="str">
        <f>INDEX('Ref1'!$E:$E,MATCH(A111,'Ref1'!$A:$A,0))</f>
        <v>East Hertfordshire</v>
      </c>
      <c r="C111" s="42" t="str">
        <f>INDEX(Data1!B:B,MATCH(A111,Data1!A:A,0))</f>
        <v>SD</v>
      </c>
      <c r="D111" s="515" t="str">
        <f>INDEX(Data1!C:C,MATCH(A111,Data1!A:A,0))</f>
        <v>E</v>
      </c>
      <c r="E111" s="225">
        <f>INDEX(Data1!L:L,MATCH($A111,Data1!$A:$A,0))</f>
        <v>17.490310742526521</v>
      </c>
      <c r="F111" s="225">
        <f>INDEX(Data1!M:M,MATCH($A111,Data1!$A:$A,0))</f>
        <v>1.4486450850114008</v>
      </c>
      <c r="G111" s="225">
        <f>INDEX(Data1!N:N,MATCH($A111,Data1!$A:$A,0))</f>
        <v>0.12259897707431944</v>
      </c>
      <c r="H111" s="549">
        <f t="shared" si="2"/>
        <v>19.061554804612239</v>
      </c>
      <c r="I111" s="225">
        <f>INDEX(Data1!P:P,MATCH($A111,Data1!$A:$A,0))</f>
        <v>-15.587977701982567</v>
      </c>
      <c r="J111" s="225">
        <f>INDEX(Data1!R:R,MATCH($A111,Data1!$A:$A,0))</f>
        <v>-0.39930220707482844</v>
      </c>
      <c r="K111" s="225">
        <f>INDEX(Data1!S:S,MATCH($A111,Data1!$A:$A,0))</f>
        <v>0</v>
      </c>
      <c r="L111" s="545">
        <f t="shared" si="3"/>
        <v>3.074274895554844</v>
      </c>
      <c r="M111" s="526">
        <f>INDEX(Data1!$T:$T,MATCH($A111,Data1!$A:$A,0))</f>
        <v>2.6749726884800156</v>
      </c>
      <c r="N111" s="526">
        <f>INDEX(Data1!U:U,MATCH(A111,Data1!A:A,0))</f>
        <v>18.262950390462581</v>
      </c>
      <c r="O111" s="526">
        <f>INDEX(Data1!$V:$V,MATCH(A111,Data1!$A:$A,0))</f>
        <v>2.4743497368440144</v>
      </c>
    </row>
    <row r="112" spans="1:15" s="48" customFormat="1">
      <c r="A112" s="3" t="s">
        <v>226</v>
      </c>
      <c r="B112" s="202" t="str">
        <f>INDEX('Ref1'!$E:$E,MATCH(A112,'Ref1'!$A:$A,0))</f>
        <v>East Lindsey</v>
      </c>
      <c r="C112" s="42" t="str">
        <f>INDEX(Data1!B:B,MATCH(A112,Data1!A:A,0))</f>
        <v>SD</v>
      </c>
      <c r="D112" s="515" t="str">
        <f>INDEX(Data1!C:C,MATCH(A112,Data1!A:A,0))</f>
        <v>EM</v>
      </c>
      <c r="E112" s="225">
        <f>INDEX(Data1!L:L,MATCH($A112,Data1!$A:$A,0))</f>
        <v>14.251722147219766</v>
      </c>
      <c r="F112" s="225">
        <f>INDEX(Data1!M:M,MATCH($A112,Data1!$A:$A,0))</f>
        <v>1.762703219965186</v>
      </c>
      <c r="G112" s="225">
        <f>INDEX(Data1!N:N,MATCH($A112,Data1!$A:$A,0))</f>
        <v>0.18089908047196335</v>
      </c>
      <c r="H112" s="549">
        <f t="shared" si="2"/>
        <v>16.195324447656915</v>
      </c>
      <c r="I112" s="225">
        <f>INDEX(Data1!P:P,MATCH($A112,Data1!$A:$A,0))</f>
        <v>-7.2880050263817688</v>
      </c>
      <c r="J112" s="225">
        <f>INDEX(Data1!R:R,MATCH($A112,Data1!$A:$A,0))</f>
        <v>-1.429634030325944</v>
      </c>
      <c r="K112" s="225">
        <f>INDEX(Data1!S:S,MATCH($A112,Data1!$A:$A,0))</f>
        <v>0</v>
      </c>
      <c r="L112" s="545">
        <f t="shared" si="3"/>
        <v>7.4776853909492029</v>
      </c>
      <c r="M112" s="526">
        <f>INDEX(Data1!$T:$T,MATCH($A112,Data1!$A:$A,0))</f>
        <v>6.0480513606232593</v>
      </c>
      <c r="N112" s="526">
        <f>INDEX(Data1!U:U,MATCH(A112,Data1!A:A,0))</f>
        <v>13.336056387005028</v>
      </c>
      <c r="O112" s="526">
        <f>INDEX(Data1!$V:$V,MATCH(A112,Data1!$A:$A,0))</f>
        <v>5.5944475085765148</v>
      </c>
    </row>
    <row r="113" spans="1:15" s="48" customFormat="1">
      <c r="A113" s="3" t="s">
        <v>228</v>
      </c>
      <c r="B113" s="202" t="str">
        <f>INDEX('Ref1'!$E:$E,MATCH(A113,'Ref1'!$A:$A,0))</f>
        <v>East Northamptonshire</v>
      </c>
      <c r="C113" s="42" t="str">
        <f>INDEX(Data1!B:B,MATCH(A113,Data1!A:A,0))</f>
        <v>SD</v>
      </c>
      <c r="D113" s="515" t="str">
        <f>INDEX(Data1!C:C,MATCH(A113,Data1!A:A,0))</f>
        <v>EM</v>
      </c>
      <c r="E113" s="225">
        <f>INDEX(Data1!L:L,MATCH($A113,Data1!$A:$A,0))</f>
        <v>13.185850067502411</v>
      </c>
      <c r="F113" s="225">
        <f>INDEX(Data1!M:M,MATCH($A113,Data1!$A:$A,0))</f>
        <v>0.79366852290113066</v>
      </c>
      <c r="G113" s="225">
        <f>INDEX(Data1!N:N,MATCH($A113,Data1!$A:$A,0))</f>
        <v>4.9851991507698E-2</v>
      </c>
      <c r="H113" s="549">
        <f t="shared" si="2"/>
        <v>14.029370581911239</v>
      </c>
      <c r="I113" s="225">
        <f>INDEX(Data1!P:P,MATCH($A113,Data1!$A:$A,0))</f>
        <v>-5.5056748528455008</v>
      </c>
      <c r="J113" s="225">
        <f>INDEX(Data1!R:R,MATCH($A113,Data1!$A:$A,0))</f>
        <v>-3.0770606650252859</v>
      </c>
      <c r="K113" s="225">
        <f>INDEX(Data1!S:S,MATCH($A113,Data1!$A:$A,0))</f>
        <v>0</v>
      </c>
      <c r="L113" s="545">
        <f t="shared" si="3"/>
        <v>5.4466350640404535</v>
      </c>
      <c r="M113" s="526">
        <f>INDEX(Data1!$T:$T,MATCH($A113,Data1!$A:$A,0))</f>
        <v>2.3695743990151676</v>
      </c>
      <c r="N113" s="526">
        <f>INDEX(Data1!U:U,MATCH(A113,Data1!A:A,0))</f>
        <v>7.8752492518606685</v>
      </c>
      <c r="O113" s="526">
        <f>INDEX(Data1!$V:$V,MATCH(A113,Data1!$A:$A,0))</f>
        <v>2.1918563190890303</v>
      </c>
    </row>
    <row r="114" spans="1:15" s="48" customFormat="1">
      <c r="A114" s="3" t="s">
        <v>230</v>
      </c>
      <c r="B114" s="202" t="str">
        <f>INDEX('Ref1'!$E:$E,MATCH(A114,'Ref1'!$A:$A,0))</f>
        <v>East Riding of Yorkshire</v>
      </c>
      <c r="C114" s="42" t="str">
        <f>INDEX(Data1!B:B,MATCH(A114,Data1!A:A,0))</f>
        <v>UNINFIR</v>
      </c>
      <c r="D114" s="515" t="str">
        <f>INDEX(Data1!C:C,MATCH(A114,Data1!A:A,0))</f>
        <v>YH</v>
      </c>
      <c r="E114" s="225">
        <f>INDEX(Data1!L:L,MATCH($A114,Data1!$A:$A,0))</f>
        <v>47.743855583413684</v>
      </c>
      <c r="F114" s="225">
        <f>INDEX(Data1!M:M,MATCH($A114,Data1!$A:$A,0))</f>
        <v>4.0436373040672313</v>
      </c>
      <c r="G114" s="225">
        <f>INDEX(Data1!N:N,MATCH($A114,Data1!$A:$A,0))</f>
        <v>0.31653227950750834</v>
      </c>
      <c r="H114" s="549">
        <f t="shared" si="2"/>
        <v>52.104025166988421</v>
      </c>
      <c r="I114" s="225">
        <f>INDEX(Data1!P:P,MATCH($A114,Data1!$A:$A,0))</f>
        <v>14.275609662125273</v>
      </c>
      <c r="J114" s="225">
        <f>INDEX(Data1!R:R,MATCH($A114,Data1!$A:$A,0))</f>
        <v>0</v>
      </c>
      <c r="K114" s="225">
        <f>INDEX(Data1!S:S,MATCH($A114,Data1!$A:$A,0))</f>
        <v>0</v>
      </c>
      <c r="L114" s="545">
        <f t="shared" si="3"/>
        <v>66.379634829113698</v>
      </c>
      <c r="M114" s="526">
        <f>INDEX(Data1!$T:$T,MATCH($A114,Data1!$A:$A,0))</f>
        <v>52.338026151847728</v>
      </c>
      <c r="N114" s="526">
        <f>INDEX(Data1!U:U,MATCH(A114,Data1!A:A,0))</f>
        <v>38.062416489722452</v>
      </c>
      <c r="O114" s="526">
        <f>INDEX(Data1!$V:$V,MATCH(A114,Data1!$A:$A,0))</f>
        <v>48.41267419045915</v>
      </c>
    </row>
    <row r="115" spans="1:15" s="48" customFormat="1">
      <c r="A115" s="3" t="s">
        <v>232</v>
      </c>
      <c r="B115" s="202" t="str">
        <f>INDEX('Ref1'!$E:$E,MATCH(A115,'Ref1'!$A:$A,0))</f>
        <v>East Staffordshire</v>
      </c>
      <c r="C115" s="42" t="str">
        <f>INDEX(Data1!B:B,MATCH(A115,Data1!A:A,0))</f>
        <v>SD</v>
      </c>
      <c r="D115" s="515" t="str">
        <f>INDEX(Data1!C:C,MATCH(A115,Data1!A:A,0))</f>
        <v>WM</v>
      </c>
      <c r="E115" s="225">
        <f>INDEX(Data1!L:L,MATCH($A115,Data1!$A:$A,0))</f>
        <v>21.329665496624884</v>
      </c>
      <c r="F115" s="225">
        <f>INDEX(Data1!M:M,MATCH($A115,Data1!$A:$A,0))</f>
        <v>1.1702608849355909</v>
      </c>
      <c r="G115" s="225">
        <f>INDEX(Data1!N:N,MATCH($A115,Data1!$A:$A,0))</f>
        <v>8.8773275722896242E-2</v>
      </c>
      <c r="H115" s="549">
        <f t="shared" si="2"/>
        <v>22.588699657283371</v>
      </c>
      <c r="I115" s="225">
        <f>INDEX(Data1!P:P,MATCH($A115,Data1!$A:$A,0))</f>
        <v>-18.596401124590049</v>
      </c>
      <c r="J115" s="225">
        <f>INDEX(Data1!R:R,MATCH($A115,Data1!$A:$A,0))</f>
        <v>-0.42327761462195013</v>
      </c>
      <c r="K115" s="225">
        <f>INDEX(Data1!S:S,MATCH($A115,Data1!$A:$A,0))</f>
        <v>0</v>
      </c>
      <c r="L115" s="545">
        <f t="shared" si="3"/>
        <v>3.5690209180713719</v>
      </c>
      <c r="M115" s="526">
        <f>INDEX(Data1!$T:$T,MATCH($A115,Data1!$A:$A,0))</f>
        <v>3.145743303449422</v>
      </c>
      <c r="N115" s="526">
        <f>INDEX(Data1!U:U,MATCH(A115,Data1!A:A,0))</f>
        <v>21.74214442803947</v>
      </c>
      <c r="O115" s="526">
        <f>INDEX(Data1!$V:$V,MATCH(A115,Data1!$A:$A,0))</f>
        <v>2.9098125556907153</v>
      </c>
    </row>
    <row r="116" spans="1:15" s="48" customFormat="1">
      <c r="A116" s="3" t="s">
        <v>234</v>
      </c>
      <c r="B116" s="202" t="str">
        <f>INDEX('Ref1'!$E:$E,MATCH(A116,'Ref1'!$A:$A,0))</f>
        <v>East Sussex</v>
      </c>
      <c r="C116" s="42" t="str">
        <f>INDEX(Data1!B:B,MATCH(A116,Data1!A:A,0))</f>
        <v>SCNFIR</v>
      </c>
      <c r="D116" s="515" t="str">
        <f>INDEX(Data1!C:C,MATCH(A116,Data1!A:A,0))</f>
        <v>SE</v>
      </c>
      <c r="E116" s="225">
        <f>INDEX(Data1!L:L,MATCH($A116,Data1!$A:$A,0))</f>
        <v>11.962777704918024</v>
      </c>
      <c r="F116" s="225">
        <f>INDEX(Data1!M:M,MATCH($A116,Data1!$A:$A,0))</f>
        <v>1.4186677078443801</v>
      </c>
      <c r="G116" s="225">
        <f>INDEX(Data1!N:N,MATCH($A116,Data1!$A:$A,0))</f>
        <v>0.12320461522447429</v>
      </c>
      <c r="H116" s="549">
        <f t="shared" si="2"/>
        <v>13.504650027986877</v>
      </c>
      <c r="I116" s="225">
        <f>INDEX(Data1!P:P,MATCH($A116,Data1!$A:$A,0))</f>
        <v>61.722248887175219</v>
      </c>
      <c r="J116" s="225">
        <f>INDEX(Data1!R:R,MATCH($A116,Data1!$A:$A,0))</f>
        <v>0</v>
      </c>
      <c r="K116" s="225">
        <f>INDEX(Data1!S:S,MATCH($A116,Data1!$A:$A,0))</f>
        <v>0</v>
      </c>
      <c r="L116" s="545">
        <f t="shared" si="3"/>
        <v>75.226898915162096</v>
      </c>
      <c r="M116" s="526">
        <f>INDEX(Data1!$T:$T,MATCH($A116,Data1!$A:$A,0))</f>
        <v>73.807731035968629</v>
      </c>
      <c r="N116" s="526">
        <f>INDEX(Data1!U:U,MATCH(A116,Data1!A:A,0))</f>
        <v>12.08548214879341</v>
      </c>
      <c r="O116" s="526">
        <f>INDEX(Data1!$V:$V,MATCH(A116,Data1!$A:$A,0))</f>
        <v>68.272151208270984</v>
      </c>
    </row>
    <row r="117" spans="1:15" s="48" customFormat="1">
      <c r="A117" s="3" t="s">
        <v>236</v>
      </c>
      <c r="B117" s="202" t="str">
        <f>INDEX('Ref1'!$E:$E,MATCH(A117,'Ref1'!$A:$A,0))</f>
        <v>East Sussex Fire Authority</v>
      </c>
      <c r="C117" s="42" t="str">
        <f>INDEX(Data1!B:B,MATCH(A117,Data1!A:A,0))</f>
        <v>SFIR</v>
      </c>
      <c r="D117" s="515" t="str">
        <f>INDEX(Data1!C:C,MATCH(A117,Data1!A:A,0))</f>
        <v>SE</v>
      </c>
      <c r="E117" s="225">
        <f>INDEX(Data1!L:L,MATCH($A117,Data1!$A:$A,0))</f>
        <v>2.5236545419479275</v>
      </c>
      <c r="F117" s="225">
        <f>INDEX(Data1!M:M,MATCH($A117,Data1!$A:$A,0))</f>
        <v>0.23389429087116809</v>
      </c>
      <c r="G117" s="225">
        <f>INDEX(Data1!N:N,MATCH($A117,Data1!$A:$A,0))</f>
        <v>2.301253427657329E-2</v>
      </c>
      <c r="H117" s="549">
        <f t="shared" si="2"/>
        <v>2.7805613670956686</v>
      </c>
      <c r="I117" s="225">
        <f>INDEX(Data1!P:P,MATCH($A117,Data1!$A:$A,0))</f>
        <v>5.0834298628323928</v>
      </c>
      <c r="J117" s="225">
        <f>INDEX(Data1!R:R,MATCH($A117,Data1!$A:$A,0))</f>
        <v>0</v>
      </c>
      <c r="K117" s="225">
        <f>INDEX(Data1!S:S,MATCH($A117,Data1!$A:$A,0))</f>
        <v>0</v>
      </c>
      <c r="L117" s="545">
        <f t="shared" si="3"/>
        <v>7.863991229928061</v>
      </c>
      <c r="M117" s="526">
        <f>INDEX(Data1!$T:$T,MATCH($A117,Data1!$A:$A,0))</f>
        <v>7.6336171373879864</v>
      </c>
      <c r="N117" s="526">
        <f>INDEX(Data1!U:U,MATCH(A117,Data1!A:A,0))</f>
        <v>2.5501872745555936</v>
      </c>
      <c r="O117" s="526">
        <f>INDEX(Data1!$V:$V,MATCH(A117,Data1!$A:$A,0))</f>
        <v>7.0610958520838878</v>
      </c>
    </row>
    <row r="118" spans="1:15" s="48" customFormat="1">
      <c r="A118" s="3" t="s">
        <v>238</v>
      </c>
      <c r="B118" s="202" t="str">
        <f>INDEX('Ref1'!$E:$E,MATCH(A118,'Ref1'!$A:$A,0))</f>
        <v>Eastbourne</v>
      </c>
      <c r="C118" s="42" t="str">
        <f>INDEX(Data1!B:B,MATCH(A118,Data1!A:A,0))</f>
        <v>SD</v>
      </c>
      <c r="D118" s="515" t="str">
        <f>INDEX(Data1!C:C,MATCH(A118,Data1!A:A,0))</f>
        <v>SE</v>
      </c>
      <c r="E118" s="225">
        <f>INDEX(Data1!L:L,MATCH($A118,Data1!$A:$A,0))</f>
        <v>14.84764385728062</v>
      </c>
      <c r="F118" s="225">
        <f>INDEX(Data1!M:M,MATCH($A118,Data1!$A:$A,0))</f>
        <v>0.95756130621191093</v>
      </c>
      <c r="G118" s="225">
        <f>INDEX(Data1!N:N,MATCH($A118,Data1!$A:$A,0))</f>
        <v>8.9166146509887828E-2</v>
      </c>
      <c r="H118" s="549">
        <f t="shared" si="2"/>
        <v>15.894371310002418</v>
      </c>
      <c r="I118" s="225">
        <f>INDEX(Data1!P:P,MATCH($A118,Data1!$A:$A,0))</f>
        <v>-10.903528977710316</v>
      </c>
      <c r="J118" s="225">
        <f>INDEX(Data1!R:R,MATCH($A118,Data1!$A:$A,0))</f>
        <v>-0.69989937994520446</v>
      </c>
      <c r="K118" s="225">
        <f>INDEX(Data1!S:S,MATCH($A118,Data1!$A:$A,0))</f>
        <v>0</v>
      </c>
      <c r="L118" s="545">
        <f t="shared" si="3"/>
        <v>4.2909429523468976</v>
      </c>
      <c r="M118" s="526">
        <f>INDEX(Data1!$T:$T,MATCH($A118,Data1!$A:$A,0))</f>
        <v>3.5910435724016931</v>
      </c>
      <c r="N118" s="526">
        <f>INDEX(Data1!U:U,MATCH(A118,Data1!A:A,0))</f>
        <v>14.494572550112009</v>
      </c>
      <c r="O118" s="526">
        <f>INDEX(Data1!$V:$V,MATCH(A118,Data1!$A:$A,0))</f>
        <v>3.3217153044715664</v>
      </c>
    </row>
    <row r="119" spans="1:15" s="48" customFormat="1">
      <c r="A119" s="3" t="s">
        <v>240</v>
      </c>
      <c r="B119" s="202" t="str">
        <f>INDEX('Ref1'!$E:$E,MATCH(A119,'Ref1'!$A:$A,0))</f>
        <v>Eastleigh</v>
      </c>
      <c r="C119" s="42" t="str">
        <f>INDEX(Data1!B:B,MATCH(A119,Data1!A:A,0))</f>
        <v>SD</v>
      </c>
      <c r="D119" s="515" t="str">
        <f>INDEX(Data1!C:C,MATCH(A119,Data1!A:A,0))</f>
        <v>SE</v>
      </c>
      <c r="E119" s="225">
        <f>INDEX(Data1!L:L,MATCH($A119,Data1!$A:$A,0))</f>
        <v>24.098469315332682</v>
      </c>
      <c r="F119" s="225">
        <f>INDEX(Data1!M:M,MATCH($A119,Data1!$A:$A,0))</f>
        <v>0.86782203559932181</v>
      </c>
      <c r="G119" s="225">
        <f>INDEX(Data1!N:N,MATCH($A119,Data1!$A:$A,0))</f>
        <v>4.7427128073893154E-2</v>
      </c>
      <c r="H119" s="549">
        <f t="shared" si="2"/>
        <v>25.013718479005895</v>
      </c>
      <c r="I119" s="225">
        <f>INDEX(Data1!P:P,MATCH($A119,Data1!$A:$A,0))</f>
        <v>-19.918618718341104</v>
      </c>
      <c r="J119" s="225">
        <f>INDEX(Data1!R:R,MATCH($A119,Data1!$A:$A,0))</f>
        <v>-1.2773704397247303</v>
      </c>
      <c r="K119" s="225">
        <f>INDEX(Data1!S:S,MATCH($A119,Data1!$A:$A,0))</f>
        <v>0</v>
      </c>
      <c r="L119" s="545">
        <f t="shared" si="3"/>
        <v>3.8177293209400607</v>
      </c>
      <c r="M119" s="526">
        <f>INDEX(Data1!$T:$T,MATCH($A119,Data1!$A:$A,0))</f>
        <v>2.5403588812153304</v>
      </c>
      <c r="N119" s="526">
        <f>INDEX(Data1!U:U,MATCH(A119,Data1!A:A,0))</f>
        <v>22.458977599556434</v>
      </c>
      <c r="O119" s="526">
        <f>INDEX(Data1!$V:$V,MATCH(A119,Data1!$A:$A,0))</f>
        <v>2.3498319651241806</v>
      </c>
    </row>
    <row r="120" spans="1:15" s="48" customFormat="1">
      <c r="A120" s="3" t="s">
        <v>242</v>
      </c>
      <c r="B120" s="202" t="str">
        <f>INDEX('Ref1'!$E:$E,MATCH(A120,'Ref1'!$A:$A,0))</f>
        <v>Eden</v>
      </c>
      <c r="C120" s="42" t="str">
        <f>INDEX(Data1!B:B,MATCH(A120,Data1!A:A,0))</f>
        <v>SD</v>
      </c>
      <c r="D120" s="515" t="str">
        <f>INDEX(Data1!C:C,MATCH(A120,Data1!A:A,0))</f>
        <v>NW</v>
      </c>
      <c r="E120" s="225">
        <f>INDEX(Data1!L:L,MATCH($A120,Data1!$A:$A,0))</f>
        <v>8.8027306460945027</v>
      </c>
      <c r="F120" s="225">
        <f>INDEX(Data1!M:M,MATCH($A120,Data1!$A:$A,0))</f>
        <v>0.85042658302678698</v>
      </c>
      <c r="G120" s="225">
        <f>INDEX(Data1!N:N,MATCH($A120,Data1!$A:$A,0))</f>
        <v>7.3381969216386608E-2</v>
      </c>
      <c r="H120" s="549">
        <f t="shared" si="2"/>
        <v>9.7265391983376759</v>
      </c>
      <c r="I120" s="225">
        <f>INDEX(Data1!P:P,MATCH($A120,Data1!$A:$A,0))</f>
        <v>-6.7546665782022668</v>
      </c>
      <c r="J120" s="225">
        <f>INDEX(Data1!R:R,MATCH($A120,Data1!$A:$A,0))</f>
        <v>-0.64247746943883688</v>
      </c>
      <c r="K120" s="225">
        <f>INDEX(Data1!S:S,MATCH($A120,Data1!$A:$A,0))</f>
        <v>0</v>
      </c>
      <c r="L120" s="545">
        <f t="shared" si="3"/>
        <v>2.3293951506965724</v>
      </c>
      <c r="M120" s="526">
        <f>INDEX(Data1!$T:$T,MATCH($A120,Data1!$A:$A,0))</f>
        <v>1.6869176812577353</v>
      </c>
      <c r="N120" s="526">
        <f>INDEX(Data1!U:U,MATCH(A120,Data1!A:A,0))</f>
        <v>8.4415842594600026</v>
      </c>
      <c r="O120" s="526">
        <f>INDEX(Data1!$V:$V,MATCH(A120,Data1!$A:$A,0))</f>
        <v>1.5603988551634052</v>
      </c>
    </row>
    <row r="121" spans="1:15" s="48" customFormat="1">
      <c r="A121" s="3" t="s">
        <v>244</v>
      </c>
      <c r="B121" s="202" t="str">
        <f>INDEX('Ref1'!$E:$E,MATCH(A121,'Ref1'!$A:$A,0))</f>
        <v>Elmbridge</v>
      </c>
      <c r="C121" s="42" t="str">
        <f>INDEX(Data1!B:B,MATCH(A121,Data1!A:A,0))</f>
        <v>SD</v>
      </c>
      <c r="D121" s="515" t="str">
        <f>INDEX(Data1!C:C,MATCH(A121,Data1!A:A,0))</f>
        <v>SE</v>
      </c>
      <c r="E121" s="225">
        <f>INDEX(Data1!L:L,MATCH($A121,Data1!$A:$A,0))</f>
        <v>26.140225573769644</v>
      </c>
      <c r="F121" s="225">
        <f>INDEX(Data1!M:M,MATCH($A121,Data1!$A:$A,0))</f>
        <v>0.92403348999441215</v>
      </c>
      <c r="G121" s="225">
        <f>INDEX(Data1!N:N,MATCH($A121,Data1!$A:$A,0))</f>
        <v>0.2056811272791246</v>
      </c>
      <c r="H121" s="549">
        <f t="shared" si="2"/>
        <v>27.26994019104318</v>
      </c>
      <c r="I121" s="225">
        <f>INDEX(Data1!P:P,MATCH($A121,Data1!$A:$A,0))</f>
        <v>-22.721366334608657</v>
      </c>
      <c r="J121" s="225">
        <f>INDEX(Data1!R:R,MATCH($A121,Data1!$A:$A,0))</f>
        <v>-1.1296086912451047</v>
      </c>
      <c r="K121" s="225">
        <f>INDEX(Data1!S:S,MATCH($A121,Data1!$A:$A,0))</f>
        <v>0</v>
      </c>
      <c r="L121" s="545">
        <f t="shared" si="3"/>
        <v>3.4189651651894177</v>
      </c>
      <c r="M121" s="526">
        <f>INDEX(Data1!$T:$T,MATCH($A121,Data1!$A:$A,0))</f>
        <v>2.2893564739443133</v>
      </c>
      <c r="N121" s="526">
        <f>INDEX(Data1!U:U,MATCH(A121,Data1!A:A,0))</f>
        <v>25.01072280855297</v>
      </c>
      <c r="O121" s="526">
        <f>INDEX(Data1!$V:$V,MATCH(A121,Data1!$A:$A,0))</f>
        <v>2.1176547383984898</v>
      </c>
    </row>
    <row r="122" spans="1:15" s="48" customFormat="1">
      <c r="A122" s="3" t="s">
        <v>246</v>
      </c>
      <c r="B122" s="202" t="str">
        <f>INDEX('Ref1'!$E:$E,MATCH(A122,'Ref1'!$A:$A,0))</f>
        <v>Enfield</v>
      </c>
      <c r="C122" s="42" t="str">
        <f>INDEX(Data1!B:B,MATCH(A122,Data1!A:A,0))</f>
        <v>OLB</v>
      </c>
      <c r="D122" s="515" t="str">
        <f>INDEX(Data1!C:C,MATCH(A122,Data1!A:A,0))</f>
        <v>L</v>
      </c>
      <c r="E122" s="225">
        <f>INDEX(Data1!L:L,MATCH($A122,Data1!$A:$A,0))</f>
        <v>34.604728567984836</v>
      </c>
      <c r="F122" s="225">
        <f>INDEX(Data1!M:M,MATCH($A122,Data1!$A:$A,0))</f>
        <v>1.6043330989636135</v>
      </c>
      <c r="G122" s="225">
        <f>INDEX(Data1!N:N,MATCH($A122,Data1!$A:$A,0))</f>
        <v>0.15321894334275502</v>
      </c>
      <c r="H122" s="549">
        <f t="shared" si="2"/>
        <v>36.362280610291208</v>
      </c>
      <c r="I122" s="225">
        <f>INDEX(Data1!P:P,MATCH($A122,Data1!$A:$A,0))</f>
        <v>38.81314166142478</v>
      </c>
      <c r="J122" s="225">
        <f>INDEX(Data1!R:R,MATCH($A122,Data1!$A:$A,0))</f>
        <v>0</v>
      </c>
      <c r="K122" s="225">
        <f>INDEX(Data1!S:S,MATCH($A122,Data1!$A:$A,0))</f>
        <v>0</v>
      </c>
      <c r="L122" s="545">
        <f t="shared" si="3"/>
        <v>75.175422271715988</v>
      </c>
      <c r="M122" s="526">
        <f>INDEX(Data1!$T:$T,MATCH($A122,Data1!$A:$A,0))</f>
        <v>72.922513176371694</v>
      </c>
      <c r="N122" s="526">
        <f>INDEX(Data1!U:U,MATCH(A122,Data1!A:A,0))</f>
        <v>34.109371514946915</v>
      </c>
      <c r="O122" s="526">
        <f>INDEX(Data1!$V:$V,MATCH(A122,Data1!$A:$A,0))</f>
        <v>67.453324688143823</v>
      </c>
    </row>
    <row r="123" spans="1:15" s="48" customFormat="1">
      <c r="A123" s="3" t="s">
        <v>248</v>
      </c>
      <c r="B123" s="202" t="str">
        <f>INDEX('Ref1'!$E:$E,MATCH(A123,'Ref1'!$A:$A,0))</f>
        <v>Epping Forest</v>
      </c>
      <c r="C123" s="42" t="str">
        <f>INDEX(Data1!B:B,MATCH(A123,Data1!A:A,0))</f>
        <v>SD</v>
      </c>
      <c r="D123" s="515" t="str">
        <f>INDEX(Data1!C:C,MATCH(A123,Data1!A:A,0))</f>
        <v>E</v>
      </c>
      <c r="E123" s="225">
        <f>INDEX(Data1!L:L,MATCH($A123,Data1!$A:$A,0))</f>
        <v>14.052323915139828</v>
      </c>
      <c r="F123" s="225">
        <f>INDEX(Data1!M:M,MATCH($A123,Data1!$A:$A,0))</f>
        <v>1.3877080392091399</v>
      </c>
      <c r="G123" s="225">
        <f>INDEX(Data1!N:N,MATCH($A123,Data1!$A:$A,0))</f>
        <v>9.2747173913470426E-2</v>
      </c>
      <c r="H123" s="549">
        <f t="shared" si="2"/>
        <v>15.532779128262437</v>
      </c>
      <c r="I123" s="225">
        <f>INDEX(Data1!P:P,MATCH($A123,Data1!$A:$A,0))</f>
        <v>-10.698403041959393</v>
      </c>
      <c r="J123" s="225">
        <f>INDEX(Data1!R:R,MATCH($A123,Data1!$A:$A,0))</f>
        <v>-0.77992890627087341</v>
      </c>
      <c r="K123" s="225">
        <f>INDEX(Data1!S:S,MATCH($A123,Data1!$A:$A,0))</f>
        <v>0</v>
      </c>
      <c r="L123" s="545">
        <f t="shared" si="3"/>
        <v>4.0544471800321702</v>
      </c>
      <c r="M123" s="526">
        <f>INDEX(Data1!$T:$T,MATCH($A123,Data1!$A:$A,0))</f>
        <v>3.2745182737612968</v>
      </c>
      <c r="N123" s="526">
        <f>INDEX(Data1!U:U,MATCH(A123,Data1!A:A,0))</f>
        <v>13.97292131572069</v>
      </c>
      <c r="O123" s="526">
        <f>INDEX(Data1!$V:$V,MATCH(A123,Data1!$A:$A,0))</f>
        <v>3.0289294032291996</v>
      </c>
    </row>
    <row r="124" spans="1:15" s="48" customFormat="1">
      <c r="A124" s="3" t="s">
        <v>250</v>
      </c>
      <c r="B124" s="202" t="str">
        <f>INDEX('Ref1'!$E:$E,MATCH(A124,'Ref1'!$A:$A,0))</f>
        <v>Epsom and Ewell</v>
      </c>
      <c r="C124" s="42" t="str">
        <f>INDEX(Data1!B:B,MATCH(A124,Data1!A:A,0))</f>
        <v>SD</v>
      </c>
      <c r="D124" s="515" t="str">
        <f>INDEX(Data1!C:C,MATCH(A124,Data1!A:A,0))</f>
        <v>SE</v>
      </c>
      <c r="E124" s="225">
        <f>INDEX(Data1!L:L,MATCH($A124,Data1!$A:$A,0))</f>
        <v>10.189976599164694</v>
      </c>
      <c r="F124" s="225">
        <f>INDEX(Data1!M:M,MATCH($A124,Data1!$A:$A,0))</f>
        <v>0.5171336555590037</v>
      </c>
      <c r="G124" s="225">
        <f>INDEX(Data1!N:N,MATCH($A124,Data1!$A:$A,0))</f>
        <v>6.3278343123837053E-2</v>
      </c>
      <c r="H124" s="549">
        <f t="shared" si="2"/>
        <v>10.770388597847536</v>
      </c>
      <c r="I124" s="225">
        <f>INDEX(Data1!P:P,MATCH($A124,Data1!$A:$A,0))</f>
        <v>-8.7897352671303821</v>
      </c>
      <c r="J124" s="225">
        <f>INDEX(Data1!R:R,MATCH($A124,Data1!$A:$A,0))</f>
        <v>-0.29235052533651329</v>
      </c>
      <c r="K124" s="225">
        <f>INDEX(Data1!S:S,MATCH($A124,Data1!$A:$A,0))</f>
        <v>0</v>
      </c>
      <c r="L124" s="545">
        <f t="shared" si="3"/>
        <v>1.6883028053806401</v>
      </c>
      <c r="M124" s="526">
        <f>INDEX(Data1!$T:$T,MATCH($A124,Data1!$A:$A,0))</f>
        <v>1.3959522800441269</v>
      </c>
      <c r="N124" s="526">
        <f>INDEX(Data1!U:U,MATCH(A124,Data1!A:A,0))</f>
        <v>10.18568754717451</v>
      </c>
      <c r="O124" s="526">
        <f>INDEX(Data1!$V:$V,MATCH(A124,Data1!$A:$A,0))</f>
        <v>1.2912558590408174</v>
      </c>
    </row>
    <row r="125" spans="1:15" s="48" customFormat="1">
      <c r="A125" s="3" t="s">
        <v>252</v>
      </c>
      <c r="B125" s="202" t="str">
        <f>INDEX('Ref1'!$E:$E,MATCH(A125,'Ref1'!$A:$A,0))</f>
        <v>Erewash</v>
      </c>
      <c r="C125" s="42" t="str">
        <f>INDEX(Data1!B:B,MATCH(A125,Data1!A:A,0))</f>
        <v>SD</v>
      </c>
      <c r="D125" s="515" t="str">
        <f>INDEX(Data1!C:C,MATCH(A125,Data1!A:A,0))</f>
        <v>EM</v>
      </c>
      <c r="E125" s="225">
        <f>INDEX(Data1!L:L,MATCH($A125,Data1!$A:$A,0))</f>
        <v>10.346326156220751</v>
      </c>
      <c r="F125" s="225">
        <f>INDEX(Data1!M:M,MATCH($A125,Data1!$A:$A,0))</f>
        <v>1.104859059601365</v>
      </c>
      <c r="G125" s="225">
        <f>INDEX(Data1!N:N,MATCH($A125,Data1!$A:$A,0))</f>
        <v>5.4566027916189468E-2</v>
      </c>
      <c r="H125" s="549">
        <f t="shared" si="2"/>
        <v>11.505751243738306</v>
      </c>
      <c r="I125" s="225">
        <f>INDEX(Data1!P:P,MATCH($A125,Data1!$A:$A,0))</f>
        <v>-6.398125528722705</v>
      </c>
      <c r="J125" s="225">
        <f>INDEX(Data1!R:R,MATCH($A125,Data1!$A:$A,0))</f>
        <v>-0.91957798745668762</v>
      </c>
      <c r="K125" s="225">
        <f>INDEX(Data1!S:S,MATCH($A125,Data1!$A:$A,0))</f>
        <v>0</v>
      </c>
      <c r="L125" s="545">
        <f t="shared" si="3"/>
        <v>4.1880477275589136</v>
      </c>
      <c r="M125" s="526">
        <f>INDEX(Data1!$T:$T,MATCH($A125,Data1!$A:$A,0))</f>
        <v>3.2684697401022258</v>
      </c>
      <c r="N125" s="526">
        <f>INDEX(Data1!U:U,MATCH(A125,Data1!A:A,0))</f>
        <v>9.6665952688249313</v>
      </c>
      <c r="O125" s="526">
        <f>INDEX(Data1!$V:$V,MATCH(A125,Data1!$A:$A,0))</f>
        <v>3.0233345095945592</v>
      </c>
    </row>
    <row r="126" spans="1:15" s="48" customFormat="1">
      <c r="A126" s="3" t="s">
        <v>254</v>
      </c>
      <c r="B126" s="202" t="str">
        <f>INDEX('Ref1'!$E:$E,MATCH(A126,'Ref1'!$A:$A,0))</f>
        <v>Essex</v>
      </c>
      <c r="C126" s="42" t="str">
        <f>INDEX(Data1!B:B,MATCH(A126,Data1!A:A,0))</f>
        <v>SCNFIR</v>
      </c>
      <c r="D126" s="515" t="str">
        <f>INDEX(Data1!C:C,MATCH(A126,Data1!A:A,0))</f>
        <v>E</v>
      </c>
      <c r="E126" s="225">
        <f>INDEX(Data1!L:L,MATCH($A126,Data1!$A:$A,0))</f>
        <v>44.552238514946971</v>
      </c>
      <c r="F126" s="225">
        <f>INDEX(Data1!M:M,MATCH($A126,Data1!$A:$A,0))</f>
        <v>3.1149131974381699</v>
      </c>
      <c r="G126" s="225">
        <f>INDEX(Data1!N:N,MATCH($A126,Data1!$A:$A,0))</f>
        <v>0.20084032244823402</v>
      </c>
      <c r="H126" s="549">
        <f t="shared" si="2"/>
        <v>47.867992034833378</v>
      </c>
      <c r="I126" s="225">
        <f>INDEX(Data1!P:P,MATCH($A126,Data1!$A:$A,0))</f>
        <v>130.67391921214218</v>
      </c>
      <c r="J126" s="225">
        <f>INDEX(Data1!R:R,MATCH($A126,Data1!$A:$A,0))</f>
        <v>0</v>
      </c>
      <c r="K126" s="225">
        <f>INDEX(Data1!S:S,MATCH($A126,Data1!$A:$A,0))</f>
        <v>0</v>
      </c>
      <c r="L126" s="545">
        <f t="shared" si="3"/>
        <v>178.54191124697556</v>
      </c>
      <c r="M126" s="526">
        <f>INDEX(Data1!$T:$T,MATCH($A126,Data1!$A:$A,0))</f>
        <v>173.67913328891012</v>
      </c>
      <c r="N126" s="526">
        <f>INDEX(Data1!U:U,MATCH(A126,Data1!A:A,0))</f>
        <v>43.005214076767942</v>
      </c>
      <c r="O126" s="526">
        <f>INDEX(Data1!$V:$V,MATCH(A126,Data1!$A:$A,0))</f>
        <v>160.65319829224188</v>
      </c>
    </row>
    <row r="127" spans="1:15" s="48" customFormat="1">
      <c r="A127" s="3" t="s">
        <v>256</v>
      </c>
      <c r="B127" s="202" t="str">
        <f>INDEX('Ref1'!$E:$E,MATCH(A127,'Ref1'!$A:$A,0))</f>
        <v>Essex Fire Authority</v>
      </c>
      <c r="C127" s="42" t="str">
        <f>INDEX(Data1!B:B,MATCH(A127,Data1!A:A,0))</f>
        <v>SFIR</v>
      </c>
      <c r="D127" s="515" t="str">
        <f>INDEX(Data1!C:C,MATCH(A127,Data1!A:A,0))</f>
        <v>E</v>
      </c>
      <c r="E127" s="225">
        <f>INDEX(Data1!L:L,MATCH($A127,Data1!$A:$A,0))</f>
        <v>6.5739196528447472</v>
      </c>
      <c r="F127" s="225">
        <f>INDEX(Data1!M:M,MATCH($A127,Data1!$A:$A,0))</f>
        <v>0.42407511248765156</v>
      </c>
      <c r="G127" s="225">
        <f>INDEX(Data1!N:N,MATCH($A127,Data1!$A:$A,0))</f>
        <v>2.8642885575852307E-2</v>
      </c>
      <c r="H127" s="549">
        <f t="shared" si="2"/>
        <v>7.0266376509082509</v>
      </c>
      <c r="I127" s="225">
        <f>INDEX(Data1!P:P,MATCH($A127,Data1!$A:$A,0))</f>
        <v>9.8894533951218921</v>
      </c>
      <c r="J127" s="225">
        <f>INDEX(Data1!R:R,MATCH($A127,Data1!$A:$A,0))</f>
        <v>0</v>
      </c>
      <c r="K127" s="225">
        <f>INDEX(Data1!S:S,MATCH($A127,Data1!$A:$A,0))</f>
        <v>0</v>
      </c>
      <c r="L127" s="545">
        <f t="shared" si="3"/>
        <v>16.916091046030143</v>
      </c>
      <c r="M127" s="526">
        <f>INDEX(Data1!$T:$T,MATCH($A127,Data1!$A:$A,0))</f>
        <v>16.242650568612156</v>
      </c>
      <c r="N127" s="526">
        <f>INDEX(Data1!U:U,MATCH(A127,Data1!A:A,0))</f>
        <v>6.3531971734902637</v>
      </c>
      <c r="O127" s="526">
        <f>INDEX(Data1!$V:$V,MATCH(A127,Data1!$A:$A,0))</f>
        <v>15.024451775966245</v>
      </c>
    </row>
    <row r="128" spans="1:15" s="48" customFormat="1">
      <c r="A128" s="3" t="s">
        <v>258</v>
      </c>
      <c r="B128" s="202" t="str">
        <f>INDEX('Ref1'!$E:$E,MATCH(A128,'Ref1'!$A:$A,0))</f>
        <v>Exeter</v>
      </c>
      <c r="C128" s="42" t="str">
        <f>INDEX(Data1!B:B,MATCH(A128,Data1!A:A,0))</f>
        <v>SD</v>
      </c>
      <c r="D128" s="515" t="str">
        <f>INDEX(Data1!C:C,MATCH(A128,Data1!A:A,0))</f>
        <v>SW</v>
      </c>
      <c r="E128" s="225">
        <f>INDEX(Data1!L:L,MATCH($A128,Data1!$A:$A,0))</f>
        <v>30.650661523625576</v>
      </c>
      <c r="F128" s="225">
        <f>INDEX(Data1!M:M,MATCH($A128,Data1!$A:$A,0))</f>
        <v>1.075588172839157</v>
      </c>
      <c r="G128" s="225">
        <f>INDEX(Data1!N:N,MATCH($A128,Data1!$A:$A,0))</f>
        <v>9.0896435943412429E-2</v>
      </c>
      <c r="H128" s="549">
        <f t="shared" si="2"/>
        <v>31.817146132408148</v>
      </c>
      <c r="I128" s="225">
        <f>INDEX(Data1!P:P,MATCH($A128,Data1!$A:$A,0))</f>
        <v>-25.116168469371047</v>
      </c>
      <c r="J128" s="225">
        <f>INDEX(Data1!R:R,MATCH($A128,Data1!$A:$A,0))</f>
        <v>-1.3200437170304431</v>
      </c>
      <c r="K128" s="225">
        <f>INDEX(Data1!S:S,MATCH($A128,Data1!$A:$A,0))</f>
        <v>0</v>
      </c>
      <c r="L128" s="545">
        <f t="shared" si="3"/>
        <v>5.3809339460066576</v>
      </c>
      <c r="M128" s="526">
        <f>INDEX(Data1!$T:$T,MATCH($A128,Data1!$A:$A,0))</f>
        <v>4.0608902289762145</v>
      </c>
      <c r="N128" s="526">
        <f>INDEX(Data1!U:U,MATCH(A128,Data1!A:A,0))</f>
        <v>29.17705869834726</v>
      </c>
      <c r="O128" s="526">
        <f>INDEX(Data1!$V:$V,MATCH(A128,Data1!$A:$A,0))</f>
        <v>3.7563234618029986</v>
      </c>
    </row>
    <row r="129" spans="1:15" s="48" customFormat="1">
      <c r="A129" s="3" t="s">
        <v>260</v>
      </c>
      <c r="B129" s="202" t="str">
        <f>INDEX('Ref1'!$E:$E,MATCH(A129,'Ref1'!$A:$A,0))</f>
        <v>Fareham</v>
      </c>
      <c r="C129" s="42" t="str">
        <f>INDEX(Data1!B:B,MATCH(A129,Data1!A:A,0))</f>
        <v>SD</v>
      </c>
      <c r="D129" s="515" t="str">
        <f>INDEX(Data1!C:C,MATCH(A129,Data1!A:A,0))</f>
        <v>SE</v>
      </c>
      <c r="E129" s="225">
        <f>INDEX(Data1!L:L,MATCH($A129,Data1!$A:$A,0))</f>
        <v>15.201272941176468</v>
      </c>
      <c r="F129" s="225">
        <f>INDEX(Data1!M:M,MATCH($A129,Data1!$A:$A,0))</f>
        <v>0.93779856117933769</v>
      </c>
      <c r="G129" s="225">
        <f>INDEX(Data1!N:N,MATCH($A129,Data1!$A:$A,0))</f>
        <v>7.2573160947193932E-2</v>
      </c>
      <c r="H129" s="549">
        <f t="shared" si="2"/>
        <v>16.211644663302998</v>
      </c>
      <c r="I129" s="225">
        <f>INDEX(Data1!P:P,MATCH($A129,Data1!$A:$A,0))</f>
        <v>-14.837238040478175</v>
      </c>
      <c r="J129" s="225">
        <f>INDEX(Data1!R:R,MATCH($A129,Data1!$A:$A,0))</f>
        <v>0</v>
      </c>
      <c r="K129" s="225">
        <f>INDEX(Data1!S:S,MATCH($A129,Data1!$A:$A,0))</f>
        <v>0.37969338363266236</v>
      </c>
      <c r="L129" s="545">
        <f t="shared" si="3"/>
        <v>1.7541000064574856</v>
      </c>
      <c r="M129" s="526">
        <f>INDEX(Data1!$T:$T,MATCH($A129,Data1!$A:$A,0))</f>
        <v>1.8963243313053899</v>
      </c>
      <c r="N129" s="526">
        <f>INDEX(Data1!U:U,MATCH(A129,Data1!A:A,0))</f>
        <v>16.733562371783563</v>
      </c>
      <c r="O129" s="526">
        <f>INDEX(Data1!$V:$V,MATCH(A129,Data1!$A:$A,0))</f>
        <v>1.7541000064574856</v>
      </c>
    </row>
    <row r="130" spans="1:15" s="48" customFormat="1">
      <c r="A130" s="3" t="s">
        <v>262</v>
      </c>
      <c r="B130" s="202" t="str">
        <f>INDEX('Ref1'!$E:$E,MATCH(A130,'Ref1'!$A:$A,0))</f>
        <v>Fenland</v>
      </c>
      <c r="C130" s="42" t="str">
        <f>INDEX(Data1!B:B,MATCH(A130,Data1!A:A,0))</f>
        <v>SD</v>
      </c>
      <c r="D130" s="515" t="str">
        <f>INDEX(Data1!C:C,MATCH(A130,Data1!A:A,0))</f>
        <v>E</v>
      </c>
      <c r="E130" s="225">
        <f>INDEX(Data1!L:L,MATCH($A130,Data1!$A:$A,0))</f>
        <v>10.283974850530376</v>
      </c>
      <c r="F130" s="225">
        <f>INDEX(Data1!M:M,MATCH($A130,Data1!$A:$A,0))</f>
        <v>0.96991639442461919</v>
      </c>
      <c r="G130" s="225">
        <f>INDEX(Data1!N:N,MATCH($A130,Data1!$A:$A,0))</f>
        <v>5.7666960781040451E-2</v>
      </c>
      <c r="H130" s="549">
        <f t="shared" si="2"/>
        <v>11.311558205736034</v>
      </c>
      <c r="I130" s="225">
        <f>INDEX(Data1!P:P,MATCH($A130,Data1!$A:$A,0))</f>
        <v>-5.9263378560796998</v>
      </c>
      <c r="J130" s="225">
        <f>INDEX(Data1!R:R,MATCH($A130,Data1!$A:$A,0))</f>
        <v>-0.872658315331029</v>
      </c>
      <c r="K130" s="225">
        <f>INDEX(Data1!S:S,MATCH($A130,Data1!$A:$A,0))</f>
        <v>0</v>
      </c>
      <c r="L130" s="545">
        <f t="shared" si="3"/>
        <v>4.5125620343253052</v>
      </c>
      <c r="M130" s="526">
        <f>INDEX(Data1!$T:$T,MATCH($A130,Data1!$A:$A,0))</f>
        <v>3.6399037189942764</v>
      </c>
      <c r="N130" s="526">
        <f>INDEX(Data1!U:U,MATCH(A130,Data1!A:A,0))</f>
        <v>9.5662415750739758</v>
      </c>
      <c r="O130" s="526">
        <f>INDEX(Data1!$V:$V,MATCH(A130,Data1!$A:$A,0))</f>
        <v>3.3669109400697059</v>
      </c>
    </row>
    <row r="131" spans="1:15" s="48" customFormat="1">
      <c r="A131" s="3" t="s">
        <v>264</v>
      </c>
      <c r="B131" s="202" t="str">
        <f>INDEX('Ref1'!$E:$E,MATCH(A131,'Ref1'!$A:$A,0))</f>
        <v>Forest Heath</v>
      </c>
      <c r="C131" s="42" t="str">
        <f>INDEX(Data1!B:B,MATCH(A131,Data1!A:A,0))</f>
        <v>SD</v>
      </c>
      <c r="D131" s="515" t="str">
        <f>INDEX(Data1!C:C,MATCH(A131,Data1!A:A,0))</f>
        <v>E</v>
      </c>
      <c r="E131" s="225">
        <f>INDEX(Data1!L:L,MATCH($A131,Data1!$A:$A,0))</f>
        <v>9.9522418707818598</v>
      </c>
      <c r="F131" s="225">
        <f>INDEX(Data1!M:M,MATCH($A131,Data1!$A:$A,0))</f>
        <v>0.63065610457870291</v>
      </c>
      <c r="G131" s="225">
        <f>INDEX(Data1!N:N,MATCH($A131,Data1!$A:$A,0))</f>
        <v>6.2247129998610304E-2</v>
      </c>
      <c r="H131" s="549">
        <f t="shared" si="2"/>
        <v>10.645145105359173</v>
      </c>
      <c r="I131" s="225">
        <f>INDEX(Data1!P:P,MATCH($A131,Data1!$A:$A,0))</f>
        <v>-7.6567405480787345</v>
      </c>
      <c r="J131" s="225">
        <f>INDEX(Data1!R:R,MATCH($A131,Data1!$A:$A,0))</f>
        <v>-0.50892746817778145</v>
      </c>
      <c r="K131" s="225">
        <f>INDEX(Data1!S:S,MATCH($A131,Data1!$A:$A,0))</f>
        <v>0</v>
      </c>
      <c r="L131" s="545">
        <f t="shared" si="3"/>
        <v>2.4794770891026574</v>
      </c>
      <c r="M131" s="526">
        <f>INDEX(Data1!$T:$T,MATCH($A131,Data1!$A:$A,0))</f>
        <v>1.9705496209248758</v>
      </c>
      <c r="N131" s="526">
        <f>INDEX(Data1!U:U,MATCH(A131,Data1!A:A,0))</f>
        <v>9.6272901690036097</v>
      </c>
      <c r="O131" s="526">
        <f>INDEX(Data1!$V:$V,MATCH(A131,Data1!$A:$A,0))</f>
        <v>1.8227583993555103</v>
      </c>
    </row>
    <row r="132" spans="1:15" s="48" customFormat="1">
      <c r="A132" s="3" t="s">
        <v>266</v>
      </c>
      <c r="B132" s="202" t="str">
        <f>INDEX('Ref1'!$E:$E,MATCH(A132,'Ref1'!$A:$A,0))</f>
        <v>Forest of Dean</v>
      </c>
      <c r="C132" s="42" t="str">
        <f>INDEX(Data1!B:B,MATCH(A132,Data1!A:A,0))</f>
        <v>SD</v>
      </c>
      <c r="D132" s="515" t="str">
        <f>INDEX(Data1!C:C,MATCH(A132,Data1!A:A,0))</f>
        <v>SW</v>
      </c>
      <c r="E132" s="225">
        <f>INDEX(Data1!L:L,MATCH($A132,Data1!$A:$A,0))</f>
        <v>5.2195258630666848</v>
      </c>
      <c r="F132" s="225">
        <f>INDEX(Data1!M:M,MATCH($A132,Data1!$A:$A,0))</f>
        <v>0.85800671543916296</v>
      </c>
      <c r="G132" s="225">
        <f>INDEX(Data1!N:N,MATCH($A132,Data1!$A:$A,0))</f>
        <v>7.6869683510520384E-2</v>
      </c>
      <c r="H132" s="549">
        <f t="shared" si="2"/>
        <v>6.1544022620163679</v>
      </c>
      <c r="I132" s="225">
        <f>INDEX(Data1!P:P,MATCH($A132,Data1!$A:$A,0))</f>
        <v>-2.6141394086781755</v>
      </c>
      <c r="J132" s="225">
        <f>INDEX(Data1!R:R,MATCH($A132,Data1!$A:$A,0))</f>
        <v>-0.49574317948420221</v>
      </c>
      <c r="K132" s="225">
        <f>INDEX(Data1!S:S,MATCH($A132,Data1!$A:$A,0))</f>
        <v>0</v>
      </c>
      <c r="L132" s="545">
        <f t="shared" si="3"/>
        <v>3.0445196738539901</v>
      </c>
      <c r="M132" s="526">
        <f>INDEX(Data1!$T:$T,MATCH($A132,Data1!$A:$A,0))</f>
        <v>2.5487764943697879</v>
      </c>
      <c r="N132" s="526">
        <f>INDEX(Data1!U:U,MATCH(A132,Data1!A:A,0))</f>
        <v>5.1629159030479634</v>
      </c>
      <c r="O132" s="526">
        <f>INDEX(Data1!$V:$V,MATCH(A132,Data1!$A:$A,0))</f>
        <v>2.3576182572920539</v>
      </c>
    </row>
    <row r="133" spans="1:15" s="48" customFormat="1">
      <c r="A133" s="3" t="s">
        <v>268</v>
      </c>
      <c r="B133" s="202" t="str">
        <f>INDEX('Ref1'!$E:$E,MATCH(A133,'Ref1'!$A:$A,0))</f>
        <v>Fylde</v>
      </c>
      <c r="C133" s="42" t="str">
        <f>INDEX(Data1!B:B,MATCH(A133,Data1!A:A,0))</f>
        <v>SD</v>
      </c>
      <c r="D133" s="515" t="str">
        <f>INDEX(Data1!C:C,MATCH(A133,Data1!A:A,0))</f>
        <v>NW</v>
      </c>
      <c r="E133" s="225">
        <f>INDEX(Data1!L:L,MATCH($A133,Data1!$A:$A,0))</f>
        <v>10.214726287367407</v>
      </c>
      <c r="F133" s="225">
        <f>INDEX(Data1!M:M,MATCH($A133,Data1!$A:$A,0))</f>
        <v>0.9571825793894736</v>
      </c>
      <c r="G133" s="225">
        <f>INDEX(Data1!N:N,MATCH($A133,Data1!$A:$A,0))</f>
        <v>4.0301411639010444E-2</v>
      </c>
      <c r="H133" s="549">
        <f t="shared" si="2"/>
        <v>11.21221027839589</v>
      </c>
      <c r="I133" s="225">
        <f>INDEX(Data1!P:P,MATCH($A133,Data1!$A:$A,0))</f>
        <v>-7.9656468968470344</v>
      </c>
      <c r="J133" s="225">
        <f>INDEX(Data1!R:R,MATCH($A133,Data1!$A:$A,0))</f>
        <v>-0.67181852367715156</v>
      </c>
      <c r="K133" s="225">
        <f>INDEX(Data1!S:S,MATCH($A133,Data1!$A:$A,0))</f>
        <v>0</v>
      </c>
      <c r="L133" s="545">
        <f t="shared" si="3"/>
        <v>2.5747448578717043</v>
      </c>
      <c r="M133" s="526">
        <f>INDEX(Data1!$T:$T,MATCH($A133,Data1!$A:$A,0))</f>
        <v>1.9029263341945526</v>
      </c>
      <c r="N133" s="526">
        <f>INDEX(Data1!U:U,MATCH(A133,Data1!A:A,0))</f>
        <v>9.8685732310415872</v>
      </c>
      <c r="O133" s="526">
        <f>INDEX(Data1!$V:$V,MATCH(A133,Data1!$A:$A,0))</f>
        <v>1.7602068591299613</v>
      </c>
    </row>
    <row r="134" spans="1:15" s="48" customFormat="1">
      <c r="A134" s="3" t="s">
        <v>270</v>
      </c>
      <c r="B134" s="202" t="str">
        <f>INDEX('Ref1'!$E:$E,MATCH(A134,'Ref1'!$A:$A,0))</f>
        <v>Gateshead</v>
      </c>
      <c r="C134" s="42" t="str">
        <f>INDEX(Data1!B:B,MATCH(A134,Data1!A:A,0))</f>
        <v>MD</v>
      </c>
      <c r="D134" s="515" t="str">
        <f>INDEX(Data1!C:C,MATCH(A134,Data1!A:A,0))</f>
        <v>NE</v>
      </c>
      <c r="E134" s="225">
        <f>INDEX(Data1!L:L,MATCH($A134,Data1!$A:$A,0))</f>
        <v>44.411742005785904</v>
      </c>
      <c r="F134" s="225">
        <f>INDEX(Data1!M:M,MATCH($A134,Data1!$A:$A,0))</f>
        <v>2.1336689738337316</v>
      </c>
      <c r="G134" s="225">
        <f>INDEX(Data1!N:N,MATCH($A134,Data1!$A:$A,0))</f>
        <v>0.17117910889747365</v>
      </c>
      <c r="H134" s="549">
        <f t="shared" si="2"/>
        <v>46.716590088517108</v>
      </c>
      <c r="I134" s="225">
        <f>INDEX(Data1!P:P,MATCH($A134,Data1!$A:$A,0))</f>
        <v>15.098082525952107</v>
      </c>
      <c r="J134" s="225">
        <f>INDEX(Data1!R:R,MATCH($A134,Data1!$A:$A,0))</f>
        <v>0</v>
      </c>
      <c r="K134" s="225">
        <f>INDEX(Data1!S:S,MATCH($A134,Data1!$A:$A,0))</f>
        <v>0</v>
      </c>
      <c r="L134" s="545">
        <f t="shared" si="3"/>
        <v>61.814672614469217</v>
      </c>
      <c r="M134" s="526">
        <f>INDEX(Data1!$T:$T,MATCH($A134,Data1!$A:$A,0))</f>
        <v>57.49046869514612</v>
      </c>
      <c r="N134" s="526">
        <f>INDEX(Data1!U:U,MATCH(A134,Data1!A:A,0))</f>
        <v>42.392386169194012</v>
      </c>
      <c r="O134" s="526">
        <f>INDEX(Data1!$V:$V,MATCH(A134,Data1!$A:$A,0))</f>
        <v>53.178683543010166</v>
      </c>
    </row>
    <row r="135" spans="1:15" s="48" customFormat="1">
      <c r="A135" s="3" t="s">
        <v>272</v>
      </c>
      <c r="B135" s="202" t="str">
        <f>INDEX('Ref1'!$E:$E,MATCH(A135,'Ref1'!$A:$A,0))</f>
        <v>Gedling</v>
      </c>
      <c r="C135" s="42" t="str">
        <f>INDEX(Data1!B:B,MATCH(A135,Data1!A:A,0))</f>
        <v>SD</v>
      </c>
      <c r="D135" s="515" t="str">
        <f>INDEX(Data1!C:C,MATCH(A135,Data1!A:A,0))</f>
        <v>EM</v>
      </c>
      <c r="E135" s="225">
        <f>INDEX(Data1!L:L,MATCH($A135,Data1!$A:$A,0))</f>
        <v>9.4208997492767619</v>
      </c>
      <c r="F135" s="225">
        <f>INDEX(Data1!M:M,MATCH($A135,Data1!$A:$A,0))</f>
        <v>0.7209579693892183</v>
      </c>
      <c r="G135" s="225">
        <f>INDEX(Data1!N:N,MATCH($A135,Data1!$A:$A,0))</f>
        <v>6.253636304002419E-2</v>
      </c>
      <c r="H135" s="549">
        <f t="shared" si="2"/>
        <v>10.204394081706004</v>
      </c>
      <c r="I135" s="225">
        <f>INDEX(Data1!P:P,MATCH($A135,Data1!$A:$A,0))</f>
        <v>-5.7791316834465674</v>
      </c>
      <c r="J135" s="225">
        <f>INDEX(Data1!R:R,MATCH($A135,Data1!$A:$A,0))</f>
        <v>-0.70016093292924264</v>
      </c>
      <c r="K135" s="225">
        <f>INDEX(Data1!S:S,MATCH($A135,Data1!$A:$A,0))</f>
        <v>0</v>
      </c>
      <c r="L135" s="545">
        <f t="shared" si="3"/>
        <v>3.7251014653301944</v>
      </c>
      <c r="M135" s="526">
        <f>INDEX(Data1!$T:$T,MATCH($A135,Data1!$A:$A,0))</f>
        <v>3.0249405324009517</v>
      </c>
      <c r="N135" s="526">
        <f>INDEX(Data1!U:U,MATCH(A135,Data1!A:A,0))</f>
        <v>8.8040722158475191</v>
      </c>
      <c r="O135" s="526">
        <f>INDEX(Data1!$V:$V,MATCH(A135,Data1!$A:$A,0))</f>
        <v>2.7980699924708805</v>
      </c>
    </row>
    <row r="136" spans="1:15" s="48" customFormat="1">
      <c r="A136" s="3" t="s">
        <v>275</v>
      </c>
      <c r="B136" s="202" t="str">
        <f>INDEX('Ref1'!$E:$E,MATCH(A136,'Ref1'!$A:$A,0))</f>
        <v>Gloucester</v>
      </c>
      <c r="C136" s="42" t="str">
        <f>INDEX(Data1!B:B,MATCH(A136,Data1!A:A,0))</f>
        <v>SD</v>
      </c>
      <c r="D136" s="515" t="str">
        <f>INDEX(Data1!C:C,MATCH(A136,Data1!A:A,0))</f>
        <v>SW</v>
      </c>
      <c r="E136" s="225">
        <f>INDEX(Data1!L:L,MATCH($A136,Data1!$A:$A,0))</f>
        <v>21.738188883317079</v>
      </c>
      <c r="F136" s="225">
        <f>INDEX(Data1!M:M,MATCH($A136,Data1!$A:$A,0))</f>
        <v>0.85760540490643811</v>
      </c>
      <c r="G136" s="225">
        <f>INDEX(Data1!N:N,MATCH($A136,Data1!$A:$A,0))</f>
        <v>5.8893571437268387E-2</v>
      </c>
      <c r="H136" s="549">
        <f t="shared" si="2"/>
        <v>22.654687859660783</v>
      </c>
      <c r="I136" s="225">
        <f>INDEX(Data1!P:P,MATCH($A136,Data1!$A:$A,0))</f>
        <v>-16.057067382501451</v>
      </c>
      <c r="J136" s="225">
        <f>INDEX(Data1!R:R,MATCH($A136,Data1!$A:$A,0))</f>
        <v>-1.4775580536613366</v>
      </c>
      <c r="K136" s="225">
        <f>INDEX(Data1!S:S,MATCH($A136,Data1!$A:$A,0))</f>
        <v>0</v>
      </c>
      <c r="L136" s="545">
        <f t="shared" si="3"/>
        <v>5.1200624234979948</v>
      </c>
      <c r="M136" s="526">
        <f>INDEX(Data1!$T:$T,MATCH($A136,Data1!$A:$A,0))</f>
        <v>3.6425043698366584</v>
      </c>
      <c r="N136" s="526">
        <f>INDEX(Data1!U:U,MATCH(A136,Data1!A:A,0))</f>
        <v>19.699571752338109</v>
      </c>
      <c r="O136" s="526">
        <f>INDEX(Data1!$V:$V,MATCH(A136,Data1!$A:$A,0))</f>
        <v>3.3693165420989093</v>
      </c>
    </row>
    <row r="137" spans="1:15" s="48" customFormat="1">
      <c r="A137" s="3" t="s">
        <v>277</v>
      </c>
      <c r="B137" s="202" t="str">
        <f>INDEX('Ref1'!$E:$E,MATCH(A137,'Ref1'!$A:$A,0))</f>
        <v>Gloucestershire</v>
      </c>
      <c r="C137" s="42" t="str">
        <f>INDEX(Data1!B:B,MATCH(A137,Data1!A:A,0))</f>
        <v>SCFIR</v>
      </c>
      <c r="D137" s="515" t="str">
        <f>INDEX(Data1!C:C,MATCH(A137,Data1!A:A,0))</f>
        <v>SW</v>
      </c>
      <c r="E137" s="225">
        <f>INDEX(Data1!L:L,MATCH($A137,Data1!$A:$A,0))</f>
        <v>22.115234052073536</v>
      </c>
      <c r="F137" s="225">
        <f>INDEX(Data1!M:M,MATCH($A137,Data1!$A:$A,0))</f>
        <v>1.5146746575485228</v>
      </c>
      <c r="G137" s="225">
        <f>INDEX(Data1!N:N,MATCH($A137,Data1!$A:$A,0))</f>
        <v>0.13101677902142292</v>
      </c>
      <c r="H137" s="549">
        <f t="shared" si="2"/>
        <v>23.76092548864348</v>
      </c>
      <c r="I137" s="225">
        <f>INDEX(Data1!P:P,MATCH($A137,Data1!$A:$A,0))</f>
        <v>53.328413843509921</v>
      </c>
      <c r="J137" s="225">
        <f>INDEX(Data1!R:R,MATCH($A137,Data1!$A:$A,0))</f>
        <v>0</v>
      </c>
      <c r="K137" s="225">
        <f>INDEX(Data1!S:S,MATCH($A137,Data1!$A:$A,0))</f>
        <v>0</v>
      </c>
      <c r="L137" s="545">
        <f t="shared" si="3"/>
        <v>77.089339332153401</v>
      </c>
      <c r="M137" s="526">
        <f>INDEX(Data1!$T:$T,MATCH($A137,Data1!$A:$A,0))</f>
        <v>74.500689449581259</v>
      </c>
      <c r="N137" s="526">
        <f>INDEX(Data1!U:U,MATCH(A137,Data1!A:A,0))</f>
        <v>21.172275606071338</v>
      </c>
      <c r="O137" s="526">
        <f>INDEX(Data1!$V:$V,MATCH(A137,Data1!$A:$A,0))</f>
        <v>68.913137740862666</v>
      </c>
    </row>
    <row r="138" spans="1:15" s="48" customFormat="1">
      <c r="A138" s="3" t="s">
        <v>279</v>
      </c>
      <c r="B138" s="202" t="str">
        <f>INDEX('Ref1'!$E:$E,MATCH(A138,'Ref1'!$A:$A,0))</f>
        <v>Gosport</v>
      </c>
      <c r="C138" s="42" t="str">
        <f>INDEX(Data1!B:B,MATCH(A138,Data1!A:A,0))</f>
        <v>SD</v>
      </c>
      <c r="D138" s="515" t="str">
        <f>INDEX(Data1!C:C,MATCH(A138,Data1!A:A,0))</f>
        <v>SE</v>
      </c>
      <c r="E138" s="225">
        <f>INDEX(Data1!L:L,MATCH($A138,Data1!$A:$A,0))</f>
        <v>6.2459063837994222</v>
      </c>
      <c r="F138" s="225">
        <f>INDEX(Data1!M:M,MATCH($A138,Data1!$A:$A,0))</f>
        <v>0.55751586100434625</v>
      </c>
      <c r="G138" s="225">
        <f>INDEX(Data1!N:N,MATCH($A138,Data1!$A:$A,0))</f>
        <v>4.4425368258351403E-2</v>
      </c>
      <c r="H138" s="549">
        <f t="shared" ref="H138:H201" si="4">SUM(E138:G138)</f>
        <v>6.84784761306212</v>
      </c>
      <c r="I138" s="225">
        <f>INDEX(Data1!P:P,MATCH($A138,Data1!$A:$A,0))</f>
        <v>-3.4200058702841765</v>
      </c>
      <c r="J138" s="225">
        <f>INDEX(Data1!R:R,MATCH($A138,Data1!$A:$A,0))</f>
        <v>-0.48242341959395785</v>
      </c>
      <c r="K138" s="225">
        <f>INDEX(Data1!S:S,MATCH($A138,Data1!$A:$A,0))</f>
        <v>0</v>
      </c>
      <c r="L138" s="545">
        <f t="shared" ref="L138:L201" si="5">SUM(H138:K138)</f>
        <v>2.9454183231839854</v>
      </c>
      <c r="M138" s="526">
        <f>INDEX(Data1!$T:$T,MATCH($A138,Data1!$A:$A,0))</f>
        <v>2.4629949035900278</v>
      </c>
      <c r="N138" s="526">
        <f>INDEX(Data1!U:U,MATCH(A138,Data1!A:A,0))</f>
        <v>5.8830007738742047</v>
      </c>
      <c r="O138" s="526">
        <f>INDEX(Data1!$V:$V,MATCH(A138,Data1!$A:$A,0))</f>
        <v>2.278270285820776</v>
      </c>
    </row>
    <row r="139" spans="1:15" s="48" customFormat="1">
      <c r="A139" s="3" t="s">
        <v>281</v>
      </c>
      <c r="B139" s="202" t="str">
        <f>INDEX('Ref1'!$E:$E,MATCH(A139,'Ref1'!$A:$A,0))</f>
        <v>Gravesham</v>
      </c>
      <c r="C139" s="42" t="str">
        <f>INDEX(Data1!B:B,MATCH(A139,Data1!A:A,0))</f>
        <v>SD</v>
      </c>
      <c r="D139" s="515" t="str">
        <f>INDEX(Data1!C:C,MATCH(A139,Data1!A:A,0))</f>
        <v>SE</v>
      </c>
      <c r="E139" s="225">
        <f>INDEX(Data1!L:L,MATCH($A139,Data1!$A:$A,0))</f>
        <v>9.9986661909347241</v>
      </c>
      <c r="F139" s="225">
        <f>INDEX(Data1!M:M,MATCH($A139,Data1!$A:$A,0))</f>
        <v>0.76161664208398061</v>
      </c>
      <c r="G139" s="225">
        <f>INDEX(Data1!N:N,MATCH($A139,Data1!$A:$A,0))</f>
        <v>6.2725476631435031E-2</v>
      </c>
      <c r="H139" s="549">
        <f t="shared" si="4"/>
        <v>10.82300830965014</v>
      </c>
      <c r="I139" s="225">
        <f>INDEX(Data1!P:P,MATCH($A139,Data1!$A:$A,0))</f>
        <v>-6.2184569802366401</v>
      </c>
      <c r="J139" s="225">
        <f>INDEX(Data1!R:R,MATCH($A139,Data1!$A:$A,0))</f>
        <v>-0.84468688974667017</v>
      </c>
      <c r="K139" s="225">
        <f>INDEX(Data1!S:S,MATCH($A139,Data1!$A:$A,0))</f>
        <v>0</v>
      </c>
      <c r="L139" s="545">
        <f t="shared" si="5"/>
        <v>3.7598644396668295</v>
      </c>
      <c r="M139" s="526">
        <f>INDEX(Data1!$T:$T,MATCH($A139,Data1!$A:$A,0))</f>
        <v>2.9151775499201595</v>
      </c>
      <c r="N139" s="526">
        <f>INDEX(Data1!U:U,MATCH(A139,Data1!A:A,0))</f>
        <v>9.1336345301567992</v>
      </c>
      <c r="O139" s="526">
        <f>INDEX(Data1!$V:$V,MATCH(A139,Data1!$A:$A,0))</f>
        <v>2.6965392336761478</v>
      </c>
    </row>
    <row r="140" spans="1:15" s="48" customFormat="1">
      <c r="A140" s="3" t="s">
        <v>283</v>
      </c>
      <c r="B140" s="202" t="str">
        <f>INDEX('Ref1'!$E:$E,MATCH(A140,'Ref1'!$A:$A,0))</f>
        <v>Great Yarmouth</v>
      </c>
      <c r="C140" s="42" t="str">
        <f>INDEX(Data1!B:B,MATCH(A140,Data1!A:A,0))</f>
        <v>SD</v>
      </c>
      <c r="D140" s="515" t="str">
        <f>INDEX(Data1!C:C,MATCH(A140,Data1!A:A,0))</f>
        <v>E</v>
      </c>
      <c r="E140" s="225">
        <f>INDEX(Data1!L:L,MATCH($A140,Data1!$A:$A,0))</f>
        <v>11.618510761812923</v>
      </c>
      <c r="F140" s="225">
        <f>INDEX(Data1!M:M,MATCH($A140,Data1!$A:$A,0))</f>
        <v>1.0151127940341778</v>
      </c>
      <c r="G140" s="225">
        <f>INDEX(Data1!N:N,MATCH($A140,Data1!$A:$A,0))</f>
        <v>0.12317315250202765</v>
      </c>
      <c r="H140" s="549">
        <f t="shared" si="4"/>
        <v>12.756796708349128</v>
      </c>
      <c r="I140" s="225">
        <f>INDEX(Data1!P:P,MATCH($A140,Data1!$A:$A,0))</f>
        <v>-8.2615466789950922</v>
      </c>
      <c r="J140" s="225">
        <f>INDEX(Data1!R:R,MATCH($A140,Data1!$A:$A,0))</f>
        <v>-0.35943348698389621</v>
      </c>
      <c r="K140" s="225">
        <f>INDEX(Data1!S:S,MATCH($A140,Data1!$A:$A,0))</f>
        <v>0</v>
      </c>
      <c r="L140" s="545">
        <f t="shared" si="5"/>
        <v>4.1358165423701401</v>
      </c>
      <c r="M140" s="526">
        <f>INDEX(Data1!$T:$T,MATCH($A140,Data1!$A:$A,0))</f>
        <v>3.7763830553862436</v>
      </c>
      <c r="N140" s="526">
        <f>INDEX(Data1!U:U,MATCH(A140,Data1!A:A,0))</f>
        <v>12.037929734381336</v>
      </c>
      <c r="O140" s="526">
        <f>INDEX(Data1!$V:$V,MATCH(A140,Data1!$A:$A,0))</f>
        <v>3.4931543262322755</v>
      </c>
    </row>
    <row r="141" spans="1:15" s="48" customFormat="1">
      <c r="A141" s="3" t="s">
        <v>274</v>
      </c>
      <c r="B141" s="202" t="str">
        <f>INDEX('Ref1'!$E:$E,MATCH(A141,'Ref1'!$A:$A,0))</f>
        <v>Greater London Authority</v>
      </c>
      <c r="C141" s="42" t="str">
        <f>INDEX(Data1!B:B,MATCH(A141,Data1!A:A,0))</f>
        <v>GLA</v>
      </c>
      <c r="D141" s="515" t="str">
        <f>INDEX(Data1!C:C,MATCH(A141,Data1!A:A,0))</f>
        <v>L</v>
      </c>
      <c r="E141" s="225">
        <f>INDEX(Data1!L:L,MATCH($A141,Data1!$A:$A,0))</f>
        <v>1712.2825563055869</v>
      </c>
      <c r="F141" s="225">
        <f>INDEX(Data1!M:M,MATCH($A141,Data1!$A:$A,0))</f>
        <v>31.106975160081809</v>
      </c>
      <c r="G141" s="225">
        <f>INDEX(Data1!N:N,MATCH($A141,Data1!$A:$A,0))</f>
        <v>8.4175812720166263</v>
      </c>
      <c r="H141" s="549">
        <f t="shared" si="4"/>
        <v>1751.8071127376854</v>
      </c>
      <c r="I141" s="225">
        <f>INDEX(Data1!P:P,MATCH($A141,Data1!$A:$A,0))</f>
        <v>-550.08133853413085</v>
      </c>
      <c r="J141" s="225">
        <f>INDEX(Data1!R:R,MATCH($A141,Data1!$A:$A,0))</f>
        <v>-47.692628969101676</v>
      </c>
      <c r="K141" s="225">
        <f>INDEX(Data1!S:S,MATCH($A141,Data1!$A:$A,0))</f>
        <v>0</v>
      </c>
      <c r="L141" s="545">
        <f t="shared" si="5"/>
        <v>1154.0331452344528</v>
      </c>
      <c r="M141" s="526">
        <f>INDEX(Data1!$T:$T,MATCH($A141,Data1!$A:$A,0))</f>
        <v>1061.9600915639908</v>
      </c>
      <c r="N141" s="526">
        <f>INDEX(Data1!U:U,MATCH(A141,Data1!A:A,0))</f>
        <v>1612.0414300981215</v>
      </c>
      <c r="O141" s="526">
        <f>INDEX(Data1!$V:$V,MATCH(A141,Data1!$A:$A,0))</f>
        <v>982.31308469669148</v>
      </c>
    </row>
    <row r="142" spans="1:15" s="48" customFormat="1">
      <c r="A142" s="3" t="s">
        <v>1000</v>
      </c>
      <c r="B142" s="202" t="str">
        <f>INDEX('Ref1'!$E:$E,MATCH(A142,'Ref1'!$A:$A,0))</f>
        <v>Greater Manchester Combined Authority</v>
      </c>
      <c r="C142" s="42" t="str">
        <f>INDEX(Data1!B:B,MATCH(A142,Data1!A:A,0))</f>
        <v>FIR</v>
      </c>
      <c r="D142" s="515" t="str">
        <f>INDEX(Data1!C:C,MATCH(A142,Data1!A:A,0))</f>
        <v>NW</v>
      </c>
      <c r="E142" s="225">
        <f>INDEX(Data1!L:L,MATCH($A142,Data1!$A:$A,0))</f>
        <v>10.389952362584378</v>
      </c>
      <c r="F142" s="225">
        <f>INDEX(Data1!M:M,MATCH($A142,Data1!$A:$A,0))</f>
        <v>0.67857653932796103</v>
      </c>
      <c r="G142" s="225">
        <f>INDEX(Data1!N:N,MATCH($A142,Data1!$A:$A,0))</f>
        <v>3.5805485822922582E-2</v>
      </c>
      <c r="H142" s="549">
        <f t="shared" si="4"/>
        <v>11.104334387735262</v>
      </c>
      <c r="I142" s="225">
        <f>INDEX(Data1!P:P,MATCH($A142,Data1!$A:$A,0))</f>
        <v>21.334847028462622</v>
      </c>
      <c r="J142" s="225">
        <f>INDEX(Data1!R:R,MATCH($A142,Data1!$A:$A,0))</f>
        <v>0</v>
      </c>
      <c r="K142" s="225">
        <f>INDEX(Data1!S:S,MATCH($A142,Data1!$A:$A,0))</f>
        <v>0</v>
      </c>
      <c r="L142" s="545">
        <f t="shared" si="5"/>
        <v>32.439181416197883</v>
      </c>
      <c r="M142" s="526">
        <f>INDEX(Data1!$T:$T,MATCH($A142,Data1!$A:$A,0))</f>
        <v>31.500237096842085</v>
      </c>
      <c r="N142" s="526">
        <f>INDEX(Data1!U:U,MATCH(A142,Data1!A:A,0))</f>
        <v>10.165390068379462</v>
      </c>
      <c r="O142" s="526">
        <f>INDEX(Data1!$V:$V,MATCH(A142,Data1!$A:$A,0))</f>
        <v>29.137719314578931</v>
      </c>
    </row>
    <row r="143" spans="1:15" s="48" customFormat="1">
      <c r="A143" s="3" t="s">
        <v>286</v>
      </c>
      <c r="B143" s="202" t="str">
        <f>INDEX('Ref1'!$E:$E,MATCH(A143,'Ref1'!$A:$A,0))</f>
        <v>Greenwich</v>
      </c>
      <c r="C143" s="42" t="str">
        <f>INDEX(Data1!B:B,MATCH(A143,Data1!A:A,0))</f>
        <v>ILB</v>
      </c>
      <c r="D143" s="515" t="str">
        <f>INDEX(Data1!C:C,MATCH(A143,Data1!A:A,0))</f>
        <v>L</v>
      </c>
      <c r="E143" s="225">
        <f>INDEX(Data1!L:L,MATCH($A143,Data1!$A:$A,0))</f>
        <v>24.383947528930424</v>
      </c>
      <c r="F143" s="225">
        <f>INDEX(Data1!M:M,MATCH($A143,Data1!$A:$A,0))</f>
        <v>1.1528653074531925</v>
      </c>
      <c r="G143" s="225">
        <f>INDEX(Data1!N:N,MATCH($A143,Data1!$A:$A,0))</f>
        <v>0.18210613421039298</v>
      </c>
      <c r="H143" s="549">
        <f t="shared" si="4"/>
        <v>25.718918970594011</v>
      </c>
      <c r="I143" s="225">
        <f>INDEX(Data1!P:P,MATCH($A143,Data1!$A:$A,0))</f>
        <v>59.727664816429154</v>
      </c>
      <c r="J143" s="225">
        <f>INDEX(Data1!R:R,MATCH($A143,Data1!$A:$A,0))</f>
        <v>0</v>
      </c>
      <c r="K143" s="225">
        <f>INDEX(Data1!S:S,MATCH($A143,Data1!$A:$A,0))</f>
        <v>0</v>
      </c>
      <c r="L143" s="545">
        <f t="shared" si="5"/>
        <v>85.446583787023172</v>
      </c>
      <c r="M143" s="526">
        <f>INDEX(Data1!$T:$T,MATCH($A143,Data1!$A:$A,0))</f>
        <v>82.08904735829023</v>
      </c>
      <c r="N143" s="526">
        <f>INDEX(Data1!U:U,MATCH(A143,Data1!A:A,0))</f>
        <v>22.361382541861076</v>
      </c>
      <c r="O143" s="526">
        <f>INDEX(Data1!$V:$V,MATCH(A143,Data1!$A:$A,0))</f>
        <v>75.932368806418467</v>
      </c>
    </row>
    <row r="144" spans="1:15" s="48" customFormat="1">
      <c r="A144" s="3" t="s">
        <v>288</v>
      </c>
      <c r="B144" s="202" t="str">
        <f>INDEX('Ref1'!$E:$E,MATCH(A144,'Ref1'!$A:$A,0))</f>
        <v>Guildford</v>
      </c>
      <c r="C144" s="42" t="str">
        <f>INDEX(Data1!B:B,MATCH(A144,Data1!A:A,0))</f>
        <v>SD</v>
      </c>
      <c r="D144" s="515" t="str">
        <f>INDEX(Data1!C:C,MATCH(A144,Data1!A:A,0))</f>
        <v>SE</v>
      </c>
      <c r="E144" s="225">
        <f>INDEX(Data1!L:L,MATCH($A144,Data1!$A:$A,0))</f>
        <v>35.652275101253466</v>
      </c>
      <c r="F144" s="225">
        <f>INDEX(Data1!M:M,MATCH($A144,Data1!$A:$A,0))</f>
        <v>0.91261772424371201</v>
      </c>
      <c r="G144" s="225">
        <f>INDEX(Data1!N:N,MATCH($A144,Data1!$A:$A,0))</f>
        <v>0.17170887885507014</v>
      </c>
      <c r="H144" s="549">
        <f t="shared" si="4"/>
        <v>36.736601704352246</v>
      </c>
      <c r="I144" s="225">
        <f>INDEX(Data1!P:P,MATCH($A144,Data1!$A:$A,0))</f>
        <v>-31.310408623353865</v>
      </c>
      <c r="J144" s="225">
        <f>INDEX(Data1!R:R,MATCH($A144,Data1!$A:$A,0))</f>
        <v>-1.2733458130215698</v>
      </c>
      <c r="K144" s="225">
        <f>INDEX(Data1!S:S,MATCH($A144,Data1!$A:$A,0))</f>
        <v>0</v>
      </c>
      <c r="L144" s="545">
        <f t="shared" si="5"/>
        <v>4.1528472679768109</v>
      </c>
      <c r="M144" s="526">
        <f>INDEX(Data1!$T:$T,MATCH($A144,Data1!$A:$A,0))</f>
        <v>2.8795014549552413</v>
      </c>
      <c r="N144" s="526">
        <f>INDEX(Data1!U:U,MATCH(A144,Data1!A:A,0))</f>
        <v>34.189910078309104</v>
      </c>
      <c r="O144" s="526">
        <f>INDEX(Data1!$V:$V,MATCH(A144,Data1!$A:$A,0))</f>
        <v>2.6635388458335982</v>
      </c>
    </row>
    <row r="145" spans="1:15" s="48" customFormat="1">
      <c r="A145" s="3" t="s">
        <v>290</v>
      </c>
      <c r="B145" s="202" t="str">
        <f>INDEX('Ref1'!$E:$E,MATCH(A145,'Ref1'!$A:$A,0))</f>
        <v>Hackney</v>
      </c>
      <c r="C145" s="42" t="str">
        <f>INDEX(Data1!B:B,MATCH(A145,Data1!A:A,0))</f>
        <v>ILB</v>
      </c>
      <c r="D145" s="515" t="str">
        <f>INDEX(Data1!C:C,MATCH(A145,Data1!A:A,0))</f>
        <v>L</v>
      </c>
      <c r="E145" s="225">
        <f>INDEX(Data1!L:L,MATCH($A145,Data1!$A:$A,0))</f>
        <v>38.00085913090701</v>
      </c>
      <c r="F145" s="225">
        <f>INDEX(Data1!M:M,MATCH($A145,Data1!$A:$A,0))</f>
        <v>1.8560989989532188</v>
      </c>
      <c r="G145" s="225">
        <f>INDEX(Data1!N:N,MATCH($A145,Data1!$A:$A,0))</f>
        <v>0.99475813415590075</v>
      </c>
      <c r="H145" s="549">
        <f t="shared" si="4"/>
        <v>40.851716264016133</v>
      </c>
      <c r="I145" s="225">
        <f>INDEX(Data1!P:P,MATCH($A145,Data1!$A:$A,0))</f>
        <v>71.311740503982676</v>
      </c>
      <c r="J145" s="225">
        <f>INDEX(Data1!R:R,MATCH($A145,Data1!$A:$A,0))</f>
        <v>0</v>
      </c>
      <c r="K145" s="225">
        <f>INDEX(Data1!S:S,MATCH($A145,Data1!$A:$A,0))</f>
        <v>0</v>
      </c>
      <c r="L145" s="545">
        <f t="shared" si="5"/>
        <v>112.16345676799881</v>
      </c>
      <c r="M145" s="526">
        <f>INDEX(Data1!$T:$T,MATCH($A145,Data1!$A:$A,0))</f>
        <v>109.17738843172475</v>
      </c>
      <c r="N145" s="526">
        <f>INDEX(Data1!U:U,MATCH(A145,Data1!A:A,0))</f>
        <v>37.865647927742074</v>
      </c>
      <c r="O145" s="526">
        <f>INDEX(Data1!$V:$V,MATCH(A145,Data1!$A:$A,0))</f>
        <v>100.98908429934539</v>
      </c>
    </row>
    <row r="146" spans="1:15" s="48" customFormat="1">
      <c r="A146" s="3" t="s">
        <v>292</v>
      </c>
      <c r="B146" s="202" t="str">
        <f>INDEX('Ref1'!$E:$E,MATCH(A146,'Ref1'!$A:$A,0))</f>
        <v>Halton</v>
      </c>
      <c r="C146" s="42" t="str">
        <f>INDEX(Data1!B:B,MATCH(A146,Data1!A:A,0))</f>
        <v>UNINFIR</v>
      </c>
      <c r="D146" s="515" t="str">
        <f>INDEX(Data1!C:C,MATCH(A146,Data1!A:A,0))</f>
        <v>NW</v>
      </c>
      <c r="E146" s="225">
        <f>INDEX(Data1!L:L,MATCH($A146,Data1!$A:$A,0))</f>
        <v>25.021233785491258</v>
      </c>
      <c r="F146" s="225">
        <f>INDEX(Data1!M:M,MATCH($A146,Data1!$A:$A,0))</f>
        <v>1.0403352776974373</v>
      </c>
      <c r="G146" s="225">
        <f>INDEX(Data1!N:N,MATCH($A146,Data1!$A:$A,0))</f>
        <v>0.17966002532819059</v>
      </c>
      <c r="H146" s="549">
        <f t="shared" si="4"/>
        <v>26.241229088516885</v>
      </c>
      <c r="I146" s="225">
        <f>INDEX(Data1!P:P,MATCH($A146,Data1!$A:$A,0))</f>
        <v>12.695645174612476</v>
      </c>
      <c r="J146" s="225">
        <f>INDEX(Data1!R:R,MATCH($A146,Data1!$A:$A,0))</f>
        <v>0</v>
      </c>
      <c r="K146" s="225">
        <f>INDEX(Data1!S:S,MATCH($A146,Data1!$A:$A,0))</f>
        <v>0</v>
      </c>
      <c r="L146" s="545">
        <f t="shared" si="5"/>
        <v>38.936874263129361</v>
      </c>
      <c r="M146" s="526">
        <f>INDEX(Data1!$T:$T,MATCH($A146,Data1!$A:$A,0))</f>
        <v>35.499392645436565</v>
      </c>
      <c r="N146" s="526">
        <f>INDEX(Data1!U:U,MATCH(A146,Data1!A:A,0))</f>
        <v>22.803747470824089</v>
      </c>
      <c r="O146" s="526">
        <f>INDEX(Data1!$V:$V,MATCH(A146,Data1!$A:$A,0))</f>
        <v>32.836938197028822</v>
      </c>
    </row>
    <row r="147" spans="1:15" s="48" customFormat="1">
      <c r="A147" s="3" t="s">
        <v>294</v>
      </c>
      <c r="B147" s="202" t="str">
        <f>INDEX('Ref1'!$E:$E,MATCH(A147,'Ref1'!$A:$A,0))</f>
        <v>Hambleton</v>
      </c>
      <c r="C147" s="42" t="str">
        <f>INDEX(Data1!B:B,MATCH(A147,Data1!A:A,0))</f>
        <v>SD</v>
      </c>
      <c r="D147" s="515" t="str">
        <f>INDEX(Data1!C:C,MATCH(A147,Data1!A:A,0))</f>
        <v>YH</v>
      </c>
      <c r="E147" s="225">
        <f>INDEX(Data1!L:L,MATCH($A147,Data1!$A:$A,0))</f>
        <v>11.448765612343298</v>
      </c>
      <c r="F147" s="225">
        <f>INDEX(Data1!M:M,MATCH($A147,Data1!$A:$A,0))</f>
        <v>1.2039525829442992</v>
      </c>
      <c r="G147" s="225">
        <f>INDEX(Data1!N:N,MATCH($A147,Data1!$A:$A,0))</f>
        <v>0.1265664923689086</v>
      </c>
      <c r="H147" s="549">
        <f t="shared" si="4"/>
        <v>12.779284687656506</v>
      </c>
      <c r="I147" s="225">
        <f>INDEX(Data1!P:P,MATCH($A147,Data1!$A:$A,0))</f>
        <v>-8.924461557521262</v>
      </c>
      <c r="J147" s="225">
        <f>INDEX(Data1!R:R,MATCH($A147,Data1!$A:$A,0))</f>
        <v>-0.90107523674031831</v>
      </c>
      <c r="K147" s="225">
        <f>INDEX(Data1!S:S,MATCH($A147,Data1!$A:$A,0))</f>
        <v>0</v>
      </c>
      <c r="L147" s="545">
        <f t="shared" si="5"/>
        <v>2.9537478933949259</v>
      </c>
      <c r="M147" s="526">
        <f>INDEX(Data1!$T:$T,MATCH($A147,Data1!$A:$A,0))</f>
        <v>2.0526726566546079</v>
      </c>
      <c r="N147" s="526">
        <f>INDEX(Data1!U:U,MATCH(A147,Data1!A:A,0))</f>
        <v>10.977134214175869</v>
      </c>
      <c r="O147" s="526">
        <f>INDEX(Data1!$V:$V,MATCH(A147,Data1!$A:$A,0))</f>
        <v>1.8987222074055123</v>
      </c>
    </row>
    <row r="148" spans="1:15" s="48" customFormat="1">
      <c r="A148" s="3" t="s">
        <v>296</v>
      </c>
      <c r="B148" s="202" t="str">
        <f>INDEX('Ref1'!$E:$E,MATCH(A148,'Ref1'!$A:$A,0))</f>
        <v>Hammersmith and Fulham</v>
      </c>
      <c r="C148" s="42" t="str">
        <f>INDEX(Data1!B:B,MATCH(A148,Data1!A:A,0))</f>
        <v>ILB</v>
      </c>
      <c r="D148" s="515" t="str">
        <f>INDEX(Data1!C:C,MATCH(A148,Data1!A:A,0))</f>
        <v>L</v>
      </c>
      <c r="E148" s="225">
        <f>INDEX(Data1!L:L,MATCH($A148,Data1!$A:$A,0))</f>
        <v>71.377273408871503</v>
      </c>
      <c r="F148" s="225">
        <f>INDEX(Data1!M:M,MATCH($A148,Data1!$A:$A,0))</f>
        <v>1.0817968819660311</v>
      </c>
      <c r="G148" s="225">
        <f>INDEX(Data1!N:N,MATCH($A148,Data1!$A:$A,0))</f>
        <v>0.37904058830403242</v>
      </c>
      <c r="H148" s="549">
        <f t="shared" si="4"/>
        <v>72.838110879141567</v>
      </c>
      <c r="I148" s="225">
        <f>INDEX(Data1!P:P,MATCH($A148,Data1!$A:$A,0))</f>
        <v>-16.026142257988415</v>
      </c>
      <c r="J148" s="225">
        <f>INDEX(Data1!R:R,MATCH($A148,Data1!$A:$A,0))</f>
        <v>0</v>
      </c>
      <c r="K148" s="225">
        <f>INDEX(Data1!S:S,MATCH($A148,Data1!$A:$A,0))</f>
        <v>0</v>
      </c>
      <c r="L148" s="545">
        <f t="shared" si="5"/>
        <v>56.811968621153156</v>
      </c>
      <c r="M148" s="526">
        <f>INDEX(Data1!$T:$T,MATCH($A148,Data1!$A:$A,0))</f>
        <v>60.820332884795143</v>
      </c>
      <c r="N148" s="526">
        <f>INDEX(Data1!U:U,MATCH(A148,Data1!A:A,0))</f>
        <v>76.846475142783561</v>
      </c>
      <c r="O148" s="526">
        <f>INDEX(Data1!$V:$V,MATCH(A148,Data1!$A:$A,0))</f>
        <v>56.258807918435508</v>
      </c>
    </row>
    <row r="149" spans="1:15" s="48" customFormat="1">
      <c r="A149" s="3" t="s">
        <v>298</v>
      </c>
      <c r="B149" s="202" t="str">
        <f>INDEX('Ref1'!$E:$E,MATCH(A149,'Ref1'!$A:$A,0))</f>
        <v>Hampshire</v>
      </c>
      <c r="C149" s="42" t="str">
        <f>INDEX(Data1!B:B,MATCH(A149,Data1!A:A,0))</f>
        <v>SCNFIR</v>
      </c>
      <c r="D149" s="515" t="str">
        <f>INDEX(Data1!C:C,MATCH(A149,Data1!A:A,0))</f>
        <v>SE</v>
      </c>
      <c r="E149" s="225">
        <f>INDEX(Data1!L:L,MATCH($A149,Data1!$A:$A,0))</f>
        <v>47.06177778206365</v>
      </c>
      <c r="F149" s="225">
        <f>INDEX(Data1!M:M,MATCH($A149,Data1!$A:$A,0))</f>
        <v>2.4783923231474154</v>
      </c>
      <c r="G149" s="225">
        <f>INDEX(Data1!N:N,MATCH($A149,Data1!$A:$A,0))</f>
        <v>0.23365794468219672</v>
      </c>
      <c r="H149" s="549">
        <f t="shared" si="4"/>
        <v>49.773828049893268</v>
      </c>
      <c r="I149" s="225">
        <f>INDEX(Data1!P:P,MATCH($A149,Data1!$A:$A,0))</f>
        <v>73.121669788803018</v>
      </c>
      <c r="J149" s="225">
        <f>INDEX(Data1!R:R,MATCH($A149,Data1!$A:$A,0))</f>
        <v>0</v>
      </c>
      <c r="K149" s="225">
        <f>INDEX(Data1!S:S,MATCH($A149,Data1!$A:$A,0))</f>
        <v>0</v>
      </c>
      <c r="L149" s="545">
        <f t="shared" si="5"/>
        <v>122.89549783869629</v>
      </c>
      <c r="M149" s="526">
        <f>INDEX(Data1!$T:$T,MATCH($A149,Data1!$A:$A,0))</f>
        <v>118.2405346495311</v>
      </c>
      <c r="N149" s="526">
        <f>INDEX(Data1!U:U,MATCH(A149,Data1!A:A,0))</f>
        <v>45.118864860728081</v>
      </c>
      <c r="O149" s="526">
        <f>INDEX(Data1!$V:$V,MATCH(A149,Data1!$A:$A,0))</f>
        <v>109.37249455081627</v>
      </c>
    </row>
    <row r="150" spans="1:15" s="48" customFormat="1">
      <c r="A150" s="3" t="s">
        <v>300</v>
      </c>
      <c r="B150" s="202" t="str">
        <f>INDEX('Ref1'!$E:$E,MATCH(A150,'Ref1'!$A:$A,0))</f>
        <v>Hampshire Fire Authority</v>
      </c>
      <c r="C150" s="42" t="str">
        <f>INDEX(Data1!B:B,MATCH(A150,Data1!A:A,0))</f>
        <v>SFIR</v>
      </c>
      <c r="D150" s="515" t="str">
        <f>INDEX(Data1!C:C,MATCH(A150,Data1!A:A,0))</f>
        <v>SE</v>
      </c>
      <c r="E150" s="225">
        <f>INDEX(Data1!L:L,MATCH($A150,Data1!$A:$A,0))</f>
        <v>7.1934278109932501</v>
      </c>
      <c r="F150" s="225">
        <f>INDEX(Data1!M:M,MATCH($A150,Data1!$A:$A,0))</f>
        <v>0.3612554246445665</v>
      </c>
      <c r="G150" s="225">
        <f>INDEX(Data1!N:N,MATCH($A150,Data1!$A:$A,0))</f>
        <v>3.2413153562583549E-2</v>
      </c>
      <c r="H150" s="549">
        <f t="shared" si="4"/>
        <v>7.5870963892003997</v>
      </c>
      <c r="I150" s="225">
        <f>INDEX(Data1!P:P,MATCH($A150,Data1!$A:$A,0))</f>
        <v>7.4582359162182605</v>
      </c>
      <c r="J150" s="225">
        <f>INDEX(Data1!R:R,MATCH($A150,Data1!$A:$A,0))</f>
        <v>0</v>
      </c>
      <c r="K150" s="225">
        <f>INDEX(Data1!S:S,MATCH($A150,Data1!$A:$A,0))</f>
        <v>0</v>
      </c>
      <c r="L150" s="545">
        <f t="shared" si="5"/>
        <v>15.045332305418661</v>
      </c>
      <c r="M150" s="526">
        <f>INDEX(Data1!$T:$T,MATCH($A150,Data1!$A:$A,0))</f>
        <v>14.323239964788621</v>
      </c>
      <c r="N150" s="526">
        <f>INDEX(Data1!U:U,MATCH(A150,Data1!A:A,0))</f>
        <v>6.865004048570361</v>
      </c>
      <c r="O150" s="526">
        <f>INDEX(Data1!$V:$V,MATCH(A150,Data1!$A:$A,0))</f>
        <v>13.248996967429475</v>
      </c>
    </row>
    <row r="151" spans="1:15" s="48" customFormat="1">
      <c r="A151" s="3" t="s">
        <v>302</v>
      </c>
      <c r="B151" s="202" t="str">
        <f>INDEX('Ref1'!$E:$E,MATCH(A151,'Ref1'!$A:$A,0))</f>
        <v>Harborough</v>
      </c>
      <c r="C151" s="42" t="str">
        <f>INDEX(Data1!B:B,MATCH(A151,Data1!A:A,0))</f>
        <v>SD</v>
      </c>
      <c r="D151" s="515" t="str">
        <f>INDEX(Data1!C:C,MATCH(A151,Data1!A:A,0))</f>
        <v>EM</v>
      </c>
      <c r="E151" s="225">
        <f>INDEX(Data1!L:L,MATCH($A151,Data1!$A:$A,0))</f>
        <v>16.465752767598847</v>
      </c>
      <c r="F151" s="225">
        <f>INDEX(Data1!M:M,MATCH($A151,Data1!$A:$A,0))</f>
        <v>0.81005370418742761</v>
      </c>
      <c r="G151" s="225">
        <f>INDEX(Data1!N:N,MATCH($A151,Data1!$A:$A,0))</f>
        <v>0.10631761881661621</v>
      </c>
      <c r="H151" s="549">
        <f t="shared" si="4"/>
        <v>17.38212409060289</v>
      </c>
      <c r="I151" s="225">
        <f>INDEX(Data1!P:P,MATCH($A151,Data1!$A:$A,0))</f>
        <v>-13.416307631746637</v>
      </c>
      <c r="J151" s="225">
        <f>INDEX(Data1!R:R,MATCH($A151,Data1!$A:$A,0))</f>
        <v>-1.1124418201362198</v>
      </c>
      <c r="K151" s="225">
        <f>INDEX(Data1!S:S,MATCH($A151,Data1!$A:$A,0))</f>
        <v>0</v>
      </c>
      <c r="L151" s="545">
        <f t="shared" si="5"/>
        <v>2.8533746387200329</v>
      </c>
      <c r="M151" s="526">
        <f>INDEX(Data1!$T:$T,MATCH($A151,Data1!$A:$A,0))</f>
        <v>1.7409328185838131</v>
      </c>
      <c r="N151" s="526">
        <f>INDEX(Data1!U:U,MATCH(A151,Data1!A:A,0))</f>
        <v>15.15724045033045</v>
      </c>
      <c r="O151" s="526">
        <f>INDEX(Data1!$V:$V,MATCH(A151,Data1!$A:$A,0))</f>
        <v>1.6103628571900273</v>
      </c>
    </row>
    <row r="152" spans="1:15" s="48" customFormat="1">
      <c r="A152" s="3" t="s">
        <v>304</v>
      </c>
      <c r="B152" s="202" t="str">
        <f>INDEX('Ref1'!$E:$E,MATCH(A152,'Ref1'!$A:$A,0))</f>
        <v>Haringey</v>
      </c>
      <c r="C152" s="42" t="str">
        <f>INDEX(Data1!B:B,MATCH(A152,Data1!A:A,0))</f>
        <v>OLB</v>
      </c>
      <c r="D152" s="515" t="str">
        <f>INDEX(Data1!C:C,MATCH(A152,Data1!A:A,0))</f>
        <v>L</v>
      </c>
      <c r="E152" s="225">
        <f>INDEX(Data1!L:L,MATCH($A152,Data1!$A:$A,0))</f>
        <v>22.316677769407125</v>
      </c>
      <c r="F152" s="225">
        <f>INDEX(Data1!M:M,MATCH($A152,Data1!$A:$A,0))</f>
        <v>1.8435155754399004</v>
      </c>
      <c r="G152" s="225">
        <f>INDEX(Data1!N:N,MATCH($A152,Data1!$A:$A,0))</f>
        <v>3.911657115322701E-2</v>
      </c>
      <c r="H152" s="549">
        <f t="shared" si="4"/>
        <v>24.199309916000253</v>
      </c>
      <c r="I152" s="225">
        <f>INDEX(Data1!P:P,MATCH($A152,Data1!$A:$A,0))</f>
        <v>57.433947323964958</v>
      </c>
      <c r="J152" s="225">
        <f>INDEX(Data1!R:R,MATCH($A152,Data1!$A:$A,0))</f>
        <v>0</v>
      </c>
      <c r="K152" s="225">
        <f>INDEX(Data1!S:S,MATCH($A152,Data1!$A:$A,0))</f>
        <v>0</v>
      </c>
      <c r="L152" s="545">
        <f t="shared" si="5"/>
        <v>81.633257239965218</v>
      </c>
      <c r="M152" s="526">
        <f>INDEX(Data1!$T:$T,MATCH($A152,Data1!$A:$A,0))</f>
        <v>80.616645865774686</v>
      </c>
      <c r="N152" s="526">
        <f>INDEX(Data1!U:U,MATCH(A152,Data1!A:A,0))</f>
        <v>23.182698541809728</v>
      </c>
      <c r="O152" s="526">
        <f>INDEX(Data1!$V:$V,MATCH(A152,Data1!$A:$A,0))</f>
        <v>74.570397425841591</v>
      </c>
    </row>
    <row r="153" spans="1:15" s="48" customFormat="1">
      <c r="A153" s="3" t="s">
        <v>306</v>
      </c>
      <c r="B153" s="202" t="str">
        <f>INDEX('Ref1'!$E:$E,MATCH(A153,'Ref1'!$A:$A,0))</f>
        <v>Harlow</v>
      </c>
      <c r="C153" s="42" t="str">
        <f>INDEX(Data1!B:B,MATCH(A153,Data1!A:A,0))</f>
        <v>SD</v>
      </c>
      <c r="D153" s="515" t="str">
        <f>INDEX(Data1!C:C,MATCH(A153,Data1!A:A,0))</f>
        <v>E</v>
      </c>
      <c r="E153" s="225">
        <f>INDEX(Data1!L:L,MATCH($A153,Data1!$A:$A,0))</f>
        <v>19.185198611378983</v>
      </c>
      <c r="F153" s="225">
        <f>INDEX(Data1!M:M,MATCH($A153,Data1!$A:$A,0))</f>
        <v>0.58403273425025592</v>
      </c>
      <c r="G153" s="225">
        <f>INDEX(Data1!N:N,MATCH($A153,Data1!$A:$A,0))</f>
        <v>5.5983627061455501E-2</v>
      </c>
      <c r="H153" s="549">
        <f t="shared" si="4"/>
        <v>19.825214972690695</v>
      </c>
      <c r="I153" s="225">
        <f>INDEX(Data1!P:P,MATCH($A153,Data1!$A:$A,0))</f>
        <v>-15.512422463028237</v>
      </c>
      <c r="J153" s="225">
        <f>INDEX(Data1!R:R,MATCH($A153,Data1!$A:$A,0))</f>
        <v>-0.62340458871091564</v>
      </c>
      <c r="K153" s="225">
        <f>INDEX(Data1!S:S,MATCH($A153,Data1!$A:$A,0))</f>
        <v>0</v>
      </c>
      <c r="L153" s="545">
        <f t="shared" si="5"/>
        <v>3.6893879209515426</v>
      </c>
      <c r="M153" s="526">
        <f>INDEX(Data1!$T:$T,MATCH($A153,Data1!$A:$A,0))</f>
        <v>3.0659833322406267</v>
      </c>
      <c r="N153" s="526">
        <f>INDEX(Data1!U:U,MATCH(A153,Data1!A:A,0))</f>
        <v>18.578405795268864</v>
      </c>
      <c r="O153" s="526">
        <f>INDEX(Data1!$V:$V,MATCH(A153,Data1!$A:$A,0))</f>
        <v>2.8360345823225797</v>
      </c>
    </row>
    <row r="154" spans="1:15" s="48" customFormat="1">
      <c r="A154" s="3" t="s">
        <v>308</v>
      </c>
      <c r="B154" s="202" t="str">
        <f>INDEX('Ref1'!$E:$E,MATCH(A154,'Ref1'!$A:$A,0))</f>
        <v>Harrogate</v>
      </c>
      <c r="C154" s="42" t="str">
        <f>INDEX(Data1!B:B,MATCH(A154,Data1!A:A,0))</f>
        <v>SD</v>
      </c>
      <c r="D154" s="515" t="str">
        <f>INDEX(Data1!C:C,MATCH(A154,Data1!A:A,0))</f>
        <v>YH</v>
      </c>
      <c r="E154" s="225">
        <f>INDEX(Data1!L:L,MATCH($A154,Data1!$A:$A,0))</f>
        <v>25.188622925104728</v>
      </c>
      <c r="F154" s="225">
        <f>INDEX(Data1!M:M,MATCH($A154,Data1!$A:$A,0))</f>
        <v>2.116866426928711</v>
      </c>
      <c r="G154" s="225">
        <f>INDEX(Data1!N:N,MATCH($A154,Data1!$A:$A,0))</f>
        <v>0.14796166894817278</v>
      </c>
      <c r="H154" s="549">
        <f t="shared" si="4"/>
        <v>27.453451020981614</v>
      </c>
      <c r="I154" s="225">
        <f>INDEX(Data1!P:P,MATCH($A154,Data1!$A:$A,0))</f>
        <v>-21.477957579882951</v>
      </c>
      <c r="J154" s="225">
        <f>INDEX(Data1!R:R,MATCH($A154,Data1!$A:$A,0))</f>
        <v>-1.1477983577385278</v>
      </c>
      <c r="K154" s="225">
        <f>INDEX(Data1!S:S,MATCH($A154,Data1!$A:$A,0))</f>
        <v>0</v>
      </c>
      <c r="L154" s="545">
        <f t="shared" si="5"/>
        <v>4.827695083360136</v>
      </c>
      <c r="M154" s="526">
        <f>INDEX(Data1!$T:$T,MATCH($A154,Data1!$A:$A,0))</f>
        <v>3.679896725621608</v>
      </c>
      <c r="N154" s="526">
        <f>INDEX(Data1!U:U,MATCH(A154,Data1!A:A,0))</f>
        <v>25.157854305504557</v>
      </c>
      <c r="O154" s="526">
        <f>INDEX(Data1!$V:$V,MATCH(A154,Data1!$A:$A,0))</f>
        <v>3.4039044711999877</v>
      </c>
    </row>
    <row r="155" spans="1:15" s="48" customFormat="1">
      <c r="A155" s="3" t="s">
        <v>310</v>
      </c>
      <c r="B155" s="202" t="str">
        <f>INDEX('Ref1'!$E:$E,MATCH(A155,'Ref1'!$A:$A,0))</f>
        <v>Harrow</v>
      </c>
      <c r="C155" s="42" t="str">
        <f>INDEX(Data1!B:B,MATCH(A155,Data1!A:A,0))</f>
        <v>OLB</v>
      </c>
      <c r="D155" s="515" t="str">
        <f>INDEX(Data1!C:C,MATCH(A155,Data1!A:A,0))</f>
        <v>L</v>
      </c>
      <c r="E155" s="225">
        <f>INDEX(Data1!L:L,MATCH($A155,Data1!$A:$A,0))</f>
        <v>16.501126753857225</v>
      </c>
      <c r="F155" s="225">
        <f>INDEX(Data1!M:M,MATCH($A155,Data1!$A:$A,0))</f>
        <v>1.2405988997715836</v>
      </c>
      <c r="G155" s="225">
        <f>INDEX(Data1!N:N,MATCH($A155,Data1!$A:$A,0))</f>
        <v>0.15026032935903108</v>
      </c>
      <c r="H155" s="549">
        <f t="shared" si="4"/>
        <v>17.89198598298784</v>
      </c>
      <c r="I155" s="225">
        <f>INDEX(Data1!P:P,MATCH($A155,Data1!$A:$A,0))</f>
        <v>22.244580552184622</v>
      </c>
      <c r="J155" s="225">
        <f>INDEX(Data1!R:R,MATCH($A155,Data1!$A:$A,0))</f>
        <v>0</v>
      </c>
      <c r="K155" s="225">
        <f>INDEX(Data1!S:S,MATCH($A155,Data1!$A:$A,0))</f>
        <v>0</v>
      </c>
      <c r="L155" s="545">
        <f t="shared" si="5"/>
        <v>40.136566535172463</v>
      </c>
      <c r="M155" s="526">
        <f>INDEX(Data1!$T:$T,MATCH($A155,Data1!$A:$A,0))</f>
        <v>39.011294052392046</v>
      </c>
      <c r="N155" s="526">
        <f>INDEX(Data1!U:U,MATCH(A155,Data1!A:A,0))</f>
        <v>16.766713500207423</v>
      </c>
      <c r="O155" s="526">
        <f>INDEX(Data1!$V:$V,MATCH(A155,Data1!$A:$A,0))</f>
        <v>36.085446998462643</v>
      </c>
    </row>
    <row r="156" spans="1:15" s="48" customFormat="1">
      <c r="A156" s="3" t="s">
        <v>312</v>
      </c>
      <c r="B156" s="202" t="str">
        <f>INDEX('Ref1'!$E:$E,MATCH(A156,'Ref1'!$A:$A,0))</f>
        <v>Hart</v>
      </c>
      <c r="C156" s="42" t="str">
        <f>INDEX(Data1!B:B,MATCH(A156,Data1!A:A,0))</f>
        <v>SD</v>
      </c>
      <c r="D156" s="515" t="str">
        <f>INDEX(Data1!C:C,MATCH(A156,Data1!A:A,0))</f>
        <v>SE</v>
      </c>
      <c r="E156" s="225">
        <f>INDEX(Data1!L:L,MATCH($A156,Data1!$A:$A,0))</f>
        <v>12.566058765670208</v>
      </c>
      <c r="F156" s="225">
        <f>INDEX(Data1!M:M,MATCH($A156,Data1!$A:$A,0))</f>
        <v>0.6468474256972665</v>
      </c>
      <c r="G156" s="225">
        <f>INDEX(Data1!N:N,MATCH($A156,Data1!$A:$A,0))</f>
        <v>6.532615283394258E-2</v>
      </c>
      <c r="H156" s="549">
        <f t="shared" si="4"/>
        <v>13.278232344201417</v>
      </c>
      <c r="I156" s="225">
        <f>INDEX(Data1!P:P,MATCH($A156,Data1!$A:$A,0))</f>
        <v>-11.439303356235651</v>
      </c>
      <c r="J156" s="225">
        <f>INDEX(Data1!R:R,MATCH($A156,Data1!$A:$A,0))</f>
        <v>-0.24000684527087379</v>
      </c>
      <c r="K156" s="225">
        <f>INDEX(Data1!S:S,MATCH($A156,Data1!$A:$A,0))</f>
        <v>0</v>
      </c>
      <c r="L156" s="545">
        <f t="shared" si="5"/>
        <v>1.5989221426948914</v>
      </c>
      <c r="M156" s="526">
        <f>INDEX(Data1!$T:$T,MATCH($A156,Data1!$A:$A,0))</f>
        <v>1.3589152974240177</v>
      </c>
      <c r="N156" s="526">
        <f>INDEX(Data1!U:U,MATCH(A156,Data1!A:A,0))</f>
        <v>12.798218653659669</v>
      </c>
      <c r="O156" s="526">
        <f>INDEX(Data1!$V:$V,MATCH(A156,Data1!$A:$A,0))</f>
        <v>1.2569966501172165</v>
      </c>
    </row>
    <row r="157" spans="1:15" s="48" customFormat="1">
      <c r="A157" s="3" t="s">
        <v>314</v>
      </c>
      <c r="B157" s="202" t="str">
        <f>INDEX('Ref1'!$E:$E,MATCH(A157,'Ref1'!$A:$A,0))</f>
        <v>Hartlepool</v>
      </c>
      <c r="C157" s="42" t="str">
        <f>INDEX(Data1!B:B,MATCH(A157,Data1!A:A,0))</f>
        <v>UNINFIR</v>
      </c>
      <c r="D157" s="515" t="str">
        <f>INDEX(Data1!C:C,MATCH(A157,Data1!A:A,0))</f>
        <v>NE</v>
      </c>
      <c r="E157" s="225">
        <f>INDEX(Data1!L:L,MATCH($A157,Data1!$A:$A,0))</f>
        <v>15.207861909353904</v>
      </c>
      <c r="F157" s="225">
        <f>INDEX(Data1!M:M,MATCH($A157,Data1!$A:$A,0))</f>
        <v>0.93884580579652632</v>
      </c>
      <c r="G157" s="225">
        <f>INDEX(Data1!N:N,MATCH($A157,Data1!$A:$A,0))</f>
        <v>6.3295927662240306E-2</v>
      </c>
      <c r="H157" s="549">
        <f t="shared" si="4"/>
        <v>16.210003642812669</v>
      </c>
      <c r="I157" s="225">
        <f>INDEX(Data1!P:P,MATCH($A157,Data1!$A:$A,0))</f>
        <v>10.349166310292009</v>
      </c>
      <c r="J157" s="225">
        <f>INDEX(Data1!R:R,MATCH($A157,Data1!$A:$A,0))</f>
        <v>0</v>
      </c>
      <c r="K157" s="225">
        <f>INDEX(Data1!S:S,MATCH($A157,Data1!$A:$A,0))</f>
        <v>0</v>
      </c>
      <c r="L157" s="545">
        <f t="shared" si="5"/>
        <v>26.559169953104679</v>
      </c>
      <c r="M157" s="526">
        <f>INDEX(Data1!$T:$T,MATCH($A157,Data1!$A:$A,0))</f>
        <v>28.013966960783385</v>
      </c>
      <c r="N157" s="526">
        <f>INDEX(Data1!U:U,MATCH(A157,Data1!A:A,0))</f>
        <v>17.664800650491376</v>
      </c>
      <c r="O157" s="526">
        <f>INDEX(Data1!$V:$V,MATCH(A157,Data1!$A:$A,0))</f>
        <v>25.912919438724632</v>
      </c>
    </row>
    <row r="158" spans="1:15" s="48" customFormat="1">
      <c r="A158" s="3" t="s">
        <v>316</v>
      </c>
      <c r="B158" s="202" t="str">
        <f>INDEX('Ref1'!$E:$E,MATCH(A158,'Ref1'!$A:$A,0))</f>
        <v>Hastings</v>
      </c>
      <c r="C158" s="42" t="str">
        <f>INDEX(Data1!B:B,MATCH(A158,Data1!A:A,0))</f>
        <v>SD</v>
      </c>
      <c r="D158" s="515" t="str">
        <f>INDEX(Data1!C:C,MATCH(A158,Data1!A:A,0))</f>
        <v>SE</v>
      </c>
      <c r="E158" s="225">
        <f>INDEX(Data1!L:L,MATCH($A158,Data1!$A:$A,0))</f>
        <v>8.5586914561234337</v>
      </c>
      <c r="F158" s="225">
        <f>INDEX(Data1!M:M,MATCH($A158,Data1!$A:$A,0))</f>
        <v>0.90177154764546796</v>
      </c>
      <c r="G158" s="225">
        <f>INDEX(Data1!N:N,MATCH($A158,Data1!$A:$A,0))</f>
        <v>0.15350739101316466</v>
      </c>
      <c r="H158" s="549">
        <f t="shared" si="4"/>
        <v>9.6139703947820667</v>
      </c>
      <c r="I158" s="225">
        <f>INDEX(Data1!P:P,MATCH($A158,Data1!$A:$A,0))</f>
        <v>-5.5725249529293075</v>
      </c>
      <c r="J158" s="225">
        <f>INDEX(Data1!R:R,MATCH($A158,Data1!$A:$A,0))</f>
        <v>-0.14293580051719812</v>
      </c>
      <c r="K158" s="225">
        <f>INDEX(Data1!S:S,MATCH($A158,Data1!$A:$A,0))</f>
        <v>0</v>
      </c>
      <c r="L158" s="545">
        <f t="shared" si="5"/>
        <v>3.8985096413355613</v>
      </c>
      <c r="M158" s="526">
        <f>INDEX(Data1!$T:$T,MATCH($A158,Data1!$A:$A,0))</f>
        <v>3.755573840818363</v>
      </c>
      <c r="N158" s="526">
        <f>INDEX(Data1!U:U,MATCH(A158,Data1!A:A,0))</f>
        <v>9.3280987937476709</v>
      </c>
      <c r="O158" s="526">
        <f>INDEX(Data1!$V:$V,MATCH(A158,Data1!$A:$A,0))</f>
        <v>3.473905802756986</v>
      </c>
    </row>
    <row r="159" spans="1:15" s="48" customFormat="1">
      <c r="A159" s="3" t="s">
        <v>318</v>
      </c>
      <c r="B159" s="202" t="str">
        <f>INDEX('Ref1'!$E:$E,MATCH(A159,'Ref1'!$A:$A,0))</f>
        <v>Havant</v>
      </c>
      <c r="C159" s="42" t="str">
        <f>INDEX(Data1!B:B,MATCH(A159,Data1!A:A,0))</f>
        <v>SD</v>
      </c>
      <c r="D159" s="515" t="str">
        <f>INDEX(Data1!C:C,MATCH(A159,Data1!A:A,0))</f>
        <v>SE</v>
      </c>
      <c r="E159" s="225">
        <f>INDEX(Data1!L:L,MATCH($A159,Data1!$A:$A,0))</f>
        <v>14.283015486981679</v>
      </c>
      <c r="F159" s="225">
        <f>INDEX(Data1!M:M,MATCH($A159,Data1!$A:$A,0))</f>
        <v>0.93201573236285928</v>
      </c>
      <c r="G159" s="225">
        <f>INDEX(Data1!N:N,MATCH($A159,Data1!$A:$A,0))</f>
        <v>4.3068036891628886E-2</v>
      </c>
      <c r="H159" s="549">
        <f t="shared" si="4"/>
        <v>15.258099256236168</v>
      </c>
      <c r="I159" s="225">
        <f>INDEX(Data1!P:P,MATCH($A159,Data1!$A:$A,0))</f>
        <v>-9.5571722272358368</v>
      </c>
      <c r="J159" s="225">
        <f>INDEX(Data1!R:R,MATCH($A159,Data1!$A:$A,0))</f>
        <v>-1.2045743350341067</v>
      </c>
      <c r="K159" s="225">
        <f>INDEX(Data1!S:S,MATCH($A159,Data1!$A:$A,0))</f>
        <v>0</v>
      </c>
      <c r="L159" s="545">
        <f t="shared" si="5"/>
        <v>4.4963526939662248</v>
      </c>
      <c r="M159" s="526">
        <f>INDEX(Data1!$T:$T,MATCH($A159,Data1!$A:$A,0))</f>
        <v>3.2917783589321177</v>
      </c>
      <c r="N159" s="526">
        <f>INDEX(Data1!U:U,MATCH(A159,Data1!A:A,0))</f>
        <v>12.848950586167955</v>
      </c>
      <c r="O159" s="526">
        <f>INDEX(Data1!$V:$V,MATCH(A159,Data1!$A:$A,0))</f>
        <v>3.0448949820122091</v>
      </c>
    </row>
    <row r="160" spans="1:15" s="48" customFormat="1">
      <c r="A160" s="3" t="s">
        <v>320</v>
      </c>
      <c r="B160" s="202" t="str">
        <f>INDEX('Ref1'!$E:$E,MATCH(A160,'Ref1'!$A:$A,0))</f>
        <v>Havering</v>
      </c>
      <c r="C160" s="42" t="str">
        <f>INDEX(Data1!B:B,MATCH(A160,Data1!A:A,0))</f>
        <v>OLB</v>
      </c>
      <c r="D160" s="515" t="str">
        <f>INDEX(Data1!C:C,MATCH(A160,Data1!A:A,0))</f>
        <v>L</v>
      </c>
      <c r="E160" s="225">
        <f>INDEX(Data1!L:L,MATCH($A160,Data1!$A:$A,0))</f>
        <v>24.735107826060602</v>
      </c>
      <c r="F160" s="225">
        <f>INDEX(Data1!M:M,MATCH($A160,Data1!$A:$A,0))</f>
        <v>1.3909151633943202</v>
      </c>
      <c r="G160" s="225">
        <f>INDEX(Data1!N:N,MATCH($A160,Data1!$A:$A,0))</f>
        <v>0.18540079193687825</v>
      </c>
      <c r="H160" s="549">
        <f t="shared" si="4"/>
        <v>26.311423781391802</v>
      </c>
      <c r="I160" s="225">
        <f>INDEX(Data1!P:P,MATCH($A160,Data1!$A:$A,0))</f>
        <v>9.7783677883876976</v>
      </c>
      <c r="J160" s="225">
        <f>INDEX(Data1!R:R,MATCH($A160,Data1!$A:$A,0))</f>
        <v>0</v>
      </c>
      <c r="K160" s="225">
        <f>INDEX(Data1!S:S,MATCH($A160,Data1!$A:$A,0))</f>
        <v>0</v>
      </c>
      <c r="L160" s="545">
        <f t="shared" si="5"/>
        <v>36.0897915697795</v>
      </c>
      <c r="M160" s="526">
        <f>INDEX(Data1!$T:$T,MATCH($A160,Data1!$A:$A,0))</f>
        <v>33.979145991158568</v>
      </c>
      <c r="N160" s="526">
        <f>INDEX(Data1!U:U,MATCH(A160,Data1!A:A,0))</f>
        <v>24.20077820277087</v>
      </c>
      <c r="O160" s="526">
        <f>INDEX(Data1!$V:$V,MATCH(A160,Data1!$A:$A,0))</f>
        <v>31.430710041821676</v>
      </c>
    </row>
    <row r="161" spans="1:15" s="48" customFormat="1">
      <c r="A161" s="3" t="s">
        <v>322</v>
      </c>
      <c r="B161" s="202" t="str">
        <f>INDEX('Ref1'!$E:$E,MATCH(A161,'Ref1'!$A:$A,0))</f>
        <v>Hereford and Worcester Fire Authority</v>
      </c>
      <c r="C161" s="42" t="str">
        <f>INDEX(Data1!B:B,MATCH(A161,Data1!A:A,0))</f>
        <v>SFIR</v>
      </c>
      <c r="D161" s="515" t="str">
        <f>INDEX(Data1!C:C,MATCH(A161,Data1!A:A,0))</f>
        <v>WM</v>
      </c>
      <c r="E161" s="225">
        <f>INDEX(Data1!L:L,MATCH($A161,Data1!$A:$A,0))</f>
        <v>2.2971886595949869</v>
      </c>
      <c r="F161" s="225">
        <f>INDEX(Data1!M:M,MATCH($A161,Data1!$A:$A,0))</f>
        <v>0.20011665484998054</v>
      </c>
      <c r="G161" s="225">
        <f>INDEX(Data1!N:N,MATCH($A161,Data1!$A:$A,0))</f>
        <v>1.5263357130371783E-2</v>
      </c>
      <c r="H161" s="549">
        <f t="shared" si="4"/>
        <v>2.5125686715753393</v>
      </c>
      <c r="I161" s="225">
        <f>INDEX(Data1!P:P,MATCH($A161,Data1!$A:$A,0))</f>
        <v>3.3158216287107711</v>
      </c>
      <c r="J161" s="225">
        <f>INDEX(Data1!R:R,MATCH($A161,Data1!$A:$A,0))</f>
        <v>0</v>
      </c>
      <c r="K161" s="225">
        <f>INDEX(Data1!S:S,MATCH($A161,Data1!$A:$A,0))</f>
        <v>0</v>
      </c>
      <c r="L161" s="545">
        <f t="shared" si="5"/>
        <v>5.8283903002861104</v>
      </c>
      <c r="M161" s="526">
        <f>INDEX(Data1!$T:$T,MATCH($A161,Data1!$A:$A,0))</f>
        <v>5.5924772761020867</v>
      </c>
      <c r="N161" s="526">
        <f>INDEX(Data1!U:U,MATCH(A161,Data1!A:A,0))</f>
        <v>2.2766556473913155</v>
      </c>
      <c r="O161" s="526">
        <f>INDEX(Data1!$V:$V,MATCH(A161,Data1!$A:$A,0))</f>
        <v>5.1730414803944305</v>
      </c>
    </row>
    <row r="162" spans="1:15" s="48" customFormat="1">
      <c r="A162" s="3" t="s">
        <v>324</v>
      </c>
      <c r="B162" s="202" t="str">
        <f>INDEX('Ref1'!$E:$E,MATCH(A162,'Ref1'!$A:$A,0))</f>
        <v>Herefordshire</v>
      </c>
      <c r="C162" s="42" t="str">
        <f>INDEX(Data1!B:B,MATCH(A162,Data1!A:A,0))</f>
        <v>UNINFIR</v>
      </c>
      <c r="D162" s="515" t="str">
        <f>INDEX(Data1!C:C,MATCH(A162,Data1!A:A,0))</f>
        <v>WM</v>
      </c>
      <c r="E162" s="225">
        <f>INDEX(Data1!L:L,MATCH($A162,Data1!$A:$A,0))</f>
        <v>23.072768543876563</v>
      </c>
      <c r="F162" s="225">
        <f>INDEX(Data1!M:M,MATCH($A162,Data1!$A:$A,0))</f>
        <v>2.7022978189866969</v>
      </c>
      <c r="G162" s="225">
        <f>INDEX(Data1!N:N,MATCH($A162,Data1!$A:$A,0))</f>
        <v>0.26493670815272774</v>
      </c>
      <c r="H162" s="549">
        <f t="shared" si="4"/>
        <v>26.040003071015988</v>
      </c>
      <c r="I162" s="225">
        <f>INDEX(Data1!P:P,MATCH($A162,Data1!$A:$A,0))</f>
        <v>9.2742006936464296</v>
      </c>
      <c r="J162" s="225">
        <f>INDEX(Data1!R:R,MATCH($A162,Data1!$A:$A,0))</f>
        <v>0</v>
      </c>
      <c r="K162" s="225">
        <f>INDEX(Data1!S:S,MATCH($A162,Data1!$A:$A,0))</f>
        <v>0</v>
      </c>
      <c r="L162" s="545">
        <f t="shared" si="5"/>
        <v>35.314203764662416</v>
      </c>
      <c r="M162" s="526">
        <f>INDEX(Data1!$T:$T,MATCH($A162,Data1!$A:$A,0))</f>
        <v>32.094411496035264</v>
      </c>
      <c r="N162" s="526">
        <f>INDEX(Data1!U:U,MATCH(A162,Data1!A:A,0))</f>
        <v>22.820210802388836</v>
      </c>
      <c r="O162" s="526">
        <f>INDEX(Data1!$V:$V,MATCH(A162,Data1!$A:$A,0))</f>
        <v>29.687330633832619</v>
      </c>
    </row>
    <row r="163" spans="1:15" s="48" customFormat="1">
      <c r="A163" s="3" t="s">
        <v>326</v>
      </c>
      <c r="B163" s="202" t="str">
        <f>INDEX('Ref1'!$E:$E,MATCH(A163,'Ref1'!$A:$A,0))</f>
        <v>Hertfordshire</v>
      </c>
      <c r="C163" s="42" t="str">
        <f>INDEX(Data1!B:B,MATCH(A163,Data1!A:A,0))</f>
        <v>SCFIR</v>
      </c>
      <c r="D163" s="515" t="str">
        <f>INDEX(Data1!C:C,MATCH(A163,Data1!A:A,0))</f>
        <v>E</v>
      </c>
      <c r="E163" s="225">
        <f>INDEX(Data1!L:L,MATCH($A163,Data1!$A:$A,0))</f>
        <v>49.74425446480231</v>
      </c>
      <c r="F163" s="225">
        <f>INDEX(Data1!M:M,MATCH($A163,Data1!$A:$A,0))</f>
        <v>2.2601637325278352</v>
      </c>
      <c r="G163" s="225">
        <f>INDEX(Data1!N:N,MATCH($A163,Data1!$A:$A,0))</f>
        <v>0.17724190868614803</v>
      </c>
      <c r="H163" s="549">
        <f t="shared" si="4"/>
        <v>52.181660106016295</v>
      </c>
      <c r="I163" s="225">
        <f>INDEX(Data1!P:P,MATCH($A163,Data1!$A:$A,0))</f>
        <v>73.068262647290013</v>
      </c>
      <c r="J163" s="225">
        <f>INDEX(Data1!R:R,MATCH($A163,Data1!$A:$A,0))</f>
        <v>0</v>
      </c>
      <c r="K163" s="225">
        <f>INDEX(Data1!S:S,MATCH($A163,Data1!$A:$A,0))</f>
        <v>0</v>
      </c>
      <c r="L163" s="545">
        <f t="shared" si="5"/>
        <v>125.24992275330631</v>
      </c>
      <c r="M163" s="526">
        <f>INDEX(Data1!$T:$T,MATCH($A163,Data1!$A:$A,0))</f>
        <v>121.98559895749155</v>
      </c>
      <c r="N163" s="526">
        <f>INDEX(Data1!U:U,MATCH(A163,Data1!A:A,0))</f>
        <v>48.917336310201534</v>
      </c>
      <c r="O163" s="526">
        <f>INDEX(Data1!$V:$V,MATCH(A163,Data1!$A:$A,0))</f>
        <v>112.83667903567968</v>
      </c>
    </row>
    <row r="164" spans="1:15" s="48" customFormat="1">
      <c r="A164" s="3" t="s">
        <v>328</v>
      </c>
      <c r="B164" s="202" t="str">
        <f>INDEX('Ref1'!$E:$E,MATCH(A164,'Ref1'!$A:$A,0))</f>
        <v>Hertsmere</v>
      </c>
      <c r="C164" s="42" t="str">
        <f>INDEX(Data1!B:B,MATCH(A164,Data1!A:A,0))</f>
        <v>SD</v>
      </c>
      <c r="D164" s="515" t="str">
        <f>INDEX(Data1!C:C,MATCH(A164,Data1!A:A,0))</f>
        <v>E</v>
      </c>
      <c r="E164" s="225">
        <f>INDEX(Data1!L:L,MATCH($A164,Data1!$A:$A,0))</f>
        <v>18.472225438765673</v>
      </c>
      <c r="F164" s="225">
        <f>INDEX(Data1!M:M,MATCH($A164,Data1!$A:$A,0))</f>
        <v>0.89838798822390298</v>
      </c>
      <c r="G164" s="225">
        <f>INDEX(Data1!N:N,MATCH($A164,Data1!$A:$A,0))</f>
        <v>5.9315667393998454E-2</v>
      </c>
      <c r="H164" s="549">
        <f t="shared" si="4"/>
        <v>19.429929094383574</v>
      </c>
      <c r="I164" s="225">
        <f>INDEX(Data1!P:P,MATCH($A164,Data1!$A:$A,0))</f>
        <v>-15.418749772176685</v>
      </c>
      <c r="J164" s="225">
        <f>INDEX(Data1!R:R,MATCH($A164,Data1!$A:$A,0))</f>
        <v>-0.66699634103938577</v>
      </c>
      <c r="K164" s="225">
        <f>INDEX(Data1!S:S,MATCH($A164,Data1!$A:$A,0))</f>
        <v>0</v>
      </c>
      <c r="L164" s="545">
        <f t="shared" si="5"/>
        <v>3.3441829811675032</v>
      </c>
      <c r="M164" s="526">
        <f>INDEX(Data1!$T:$T,MATCH($A164,Data1!$A:$A,0))</f>
        <v>2.6771866401281175</v>
      </c>
      <c r="N164" s="526">
        <f>INDEX(Data1!U:U,MATCH(A164,Data1!A:A,0))</f>
        <v>18.095936412304802</v>
      </c>
      <c r="O164" s="526">
        <f>INDEX(Data1!$V:$V,MATCH(A164,Data1!$A:$A,0))</f>
        <v>2.476397642118509</v>
      </c>
    </row>
    <row r="165" spans="1:15" s="48" customFormat="1">
      <c r="A165" s="3" t="s">
        <v>330</v>
      </c>
      <c r="B165" s="202" t="str">
        <f>INDEX('Ref1'!$E:$E,MATCH(A165,'Ref1'!$A:$A,0))</f>
        <v>High Peak</v>
      </c>
      <c r="C165" s="42" t="str">
        <f>INDEX(Data1!B:B,MATCH(A165,Data1!A:A,0))</f>
        <v>SD</v>
      </c>
      <c r="D165" s="515" t="str">
        <f>INDEX(Data1!C:C,MATCH(A165,Data1!A:A,0))</f>
        <v>EM</v>
      </c>
      <c r="E165" s="225">
        <f>INDEX(Data1!L:L,MATCH($A165,Data1!$A:$A,0))</f>
        <v>10.637936756027118</v>
      </c>
      <c r="F165" s="225">
        <f>INDEX(Data1!M:M,MATCH($A165,Data1!$A:$A,0))</f>
        <v>1.0966369902212951</v>
      </c>
      <c r="G165" s="225">
        <f>INDEX(Data1!N:N,MATCH($A165,Data1!$A:$A,0))</f>
        <v>0.11771793612704791</v>
      </c>
      <c r="H165" s="549">
        <f t="shared" si="4"/>
        <v>11.852291682375462</v>
      </c>
      <c r="I165" s="225">
        <f>INDEX(Data1!P:P,MATCH($A165,Data1!$A:$A,0))</f>
        <v>-8.1097760371864123</v>
      </c>
      <c r="J165" s="225">
        <f>INDEX(Data1!R:R,MATCH($A165,Data1!$A:$A,0))</f>
        <v>-0.70721983616084971</v>
      </c>
      <c r="K165" s="225">
        <f>INDEX(Data1!S:S,MATCH($A165,Data1!$A:$A,0))</f>
        <v>0</v>
      </c>
      <c r="L165" s="545">
        <f t="shared" si="5"/>
        <v>3.0352958090282001</v>
      </c>
      <c r="M165" s="526">
        <f>INDEX(Data1!$T:$T,MATCH($A165,Data1!$A:$A,0))</f>
        <v>2.3280759728673504</v>
      </c>
      <c r="N165" s="526">
        <f>INDEX(Data1!U:U,MATCH(A165,Data1!A:A,0))</f>
        <v>10.437852010053764</v>
      </c>
      <c r="O165" s="526">
        <f>INDEX(Data1!$V:$V,MATCH(A165,Data1!$A:$A,0))</f>
        <v>2.1534702749022991</v>
      </c>
    </row>
    <row r="166" spans="1:15" s="48" customFormat="1">
      <c r="A166" s="3" t="s">
        <v>332</v>
      </c>
      <c r="B166" s="202" t="str">
        <f>INDEX('Ref1'!$E:$E,MATCH(A166,'Ref1'!$A:$A,0))</f>
        <v>Hillingdon</v>
      </c>
      <c r="C166" s="42" t="str">
        <f>INDEX(Data1!B:B,MATCH(A166,Data1!A:A,0))</f>
        <v>OLB</v>
      </c>
      <c r="D166" s="515" t="str">
        <f>INDEX(Data1!C:C,MATCH(A166,Data1!A:A,0))</f>
        <v>L</v>
      </c>
      <c r="E166" s="225">
        <f>INDEX(Data1!L:L,MATCH($A166,Data1!$A:$A,0))</f>
        <v>112.00231244876981</v>
      </c>
      <c r="F166" s="225">
        <f>INDEX(Data1!M:M,MATCH($A166,Data1!$A:$A,0))</f>
        <v>1.4167405978784868</v>
      </c>
      <c r="G166" s="225">
        <f>INDEX(Data1!N:N,MATCH($A166,Data1!$A:$A,0))</f>
        <v>0.15087370626312083</v>
      </c>
      <c r="H166" s="549">
        <f t="shared" si="4"/>
        <v>113.56992675291143</v>
      </c>
      <c r="I166" s="225">
        <f>INDEX(Data1!P:P,MATCH($A166,Data1!$A:$A,0))</f>
        <v>-52.767939113766332</v>
      </c>
      <c r="J166" s="225">
        <f>INDEX(Data1!R:R,MATCH($A166,Data1!$A:$A,0))</f>
        <v>-7.1856486702616351</v>
      </c>
      <c r="K166" s="225">
        <f>INDEX(Data1!S:S,MATCH($A166,Data1!$A:$A,0))</f>
        <v>0</v>
      </c>
      <c r="L166" s="545">
        <f t="shared" si="5"/>
        <v>53.616338968883461</v>
      </c>
      <c r="M166" s="526">
        <f>INDEX(Data1!$T:$T,MATCH($A166,Data1!$A:$A,0))</f>
        <v>46.430690298621826</v>
      </c>
      <c r="N166" s="526">
        <f>INDEX(Data1!U:U,MATCH(A166,Data1!A:A,0))</f>
        <v>99.198629412388158</v>
      </c>
      <c r="O166" s="526">
        <f>INDEX(Data1!$V:$V,MATCH(A166,Data1!$A:$A,0))</f>
        <v>42.948388526225195</v>
      </c>
    </row>
    <row r="167" spans="1:15" s="48" customFormat="1">
      <c r="A167" s="3" t="s">
        <v>334</v>
      </c>
      <c r="B167" s="202" t="str">
        <f>INDEX('Ref1'!$E:$E,MATCH(A167,'Ref1'!$A:$A,0))</f>
        <v>Hinckley and Bosworth</v>
      </c>
      <c r="C167" s="42" t="str">
        <f>INDEX(Data1!B:B,MATCH(A167,Data1!A:A,0))</f>
        <v>SD</v>
      </c>
      <c r="D167" s="515" t="str">
        <f>INDEX(Data1!C:C,MATCH(A167,Data1!A:A,0))</f>
        <v>EM</v>
      </c>
      <c r="E167" s="225">
        <f>INDEX(Data1!L:L,MATCH($A167,Data1!$A:$A,0))</f>
        <v>13.345742430086787</v>
      </c>
      <c r="F167" s="225">
        <f>INDEX(Data1!M:M,MATCH($A167,Data1!$A:$A,0))</f>
        <v>1.0109687831300929</v>
      </c>
      <c r="G167" s="225">
        <f>INDEX(Data1!N:N,MATCH($A167,Data1!$A:$A,0))</f>
        <v>0.10152428668786474</v>
      </c>
      <c r="H167" s="549">
        <f t="shared" si="4"/>
        <v>14.458235499904744</v>
      </c>
      <c r="I167" s="225">
        <f>INDEX(Data1!P:P,MATCH($A167,Data1!$A:$A,0))</f>
        <v>-9.4840527458145765</v>
      </c>
      <c r="J167" s="225">
        <f>INDEX(Data1!R:R,MATCH($A167,Data1!$A:$A,0))</f>
        <v>-1.2094557781951192</v>
      </c>
      <c r="K167" s="225">
        <f>INDEX(Data1!S:S,MATCH($A167,Data1!$A:$A,0))</f>
        <v>0</v>
      </c>
      <c r="L167" s="545">
        <f t="shared" si="5"/>
        <v>3.7647269758950479</v>
      </c>
      <c r="M167" s="526">
        <f>INDEX(Data1!$T:$T,MATCH($A167,Data1!$A:$A,0))</f>
        <v>2.5552711976999287</v>
      </c>
      <c r="N167" s="526">
        <f>INDEX(Data1!U:U,MATCH(A167,Data1!A:A,0))</f>
        <v>12.039323943514505</v>
      </c>
      <c r="O167" s="526">
        <f>INDEX(Data1!$V:$V,MATCH(A167,Data1!$A:$A,0))</f>
        <v>2.3636258578724343</v>
      </c>
    </row>
    <row r="168" spans="1:15" s="48" customFormat="1">
      <c r="A168" s="3" t="s">
        <v>336</v>
      </c>
      <c r="B168" s="202" t="str">
        <f>INDEX('Ref1'!$E:$E,MATCH(A168,'Ref1'!$A:$A,0))</f>
        <v>Horsham</v>
      </c>
      <c r="C168" s="42" t="str">
        <f>INDEX(Data1!B:B,MATCH(A168,Data1!A:A,0))</f>
        <v>SD</v>
      </c>
      <c r="D168" s="515" t="str">
        <f>INDEX(Data1!C:C,MATCH(A168,Data1!A:A,0))</f>
        <v>SE</v>
      </c>
      <c r="E168" s="225">
        <f>INDEX(Data1!L:L,MATCH($A168,Data1!$A:$A,0))</f>
        <v>17.448787772420449</v>
      </c>
      <c r="F168" s="225">
        <f>INDEX(Data1!M:M,MATCH($A168,Data1!$A:$A,0))</f>
        <v>1.388326593043147</v>
      </c>
      <c r="G168" s="225">
        <f>INDEX(Data1!N:N,MATCH($A168,Data1!$A:$A,0))</f>
        <v>0.15318683473202305</v>
      </c>
      <c r="H168" s="549">
        <f t="shared" si="4"/>
        <v>18.990301200195617</v>
      </c>
      <c r="I168" s="225">
        <f>INDEX(Data1!P:P,MATCH($A168,Data1!$A:$A,0))</f>
        <v>-14.88807173988941</v>
      </c>
      <c r="J168" s="225">
        <f>INDEX(Data1!R:R,MATCH($A168,Data1!$A:$A,0))</f>
        <v>-1.0422246406248028</v>
      </c>
      <c r="K168" s="225">
        <f>INDEX(Data1!S:S,MATCH($A168,Data1!$A:$A,0))</f>
        <v>0</v>
      </c>
      <c r="L168" s="545">
        <f t="shared" si="5"/>
        <v>3.0600048196814038</v>
      </c>
      <c r="M168" s="526">
        <f>INDEX(Data1!$T:$T,MATCH($A168,Data1!$A:$A,0))</f>
        <v>2.0177801790566012</v>
      </c>
      <c r="N168" s="526">
        <f>INDEX(Data1!U:U,MATCH(A168,Data1!A:A,0))</f>
        <v>16.905851918946013</v>
      </c>
      <c r="O168" s="526">
        <f>INDEX(Data1!$V:$V,MATCH(A168,Data1!$A:$A,0))</f>
        <v>1.8664466656273562</v>
      </c>
    </row>
    <row r="169" spans="1:15" s="48" customFormat="1">
      <c r="A169" s="3" t="s">
        <v>338</v>
      </c>
      <c r="B169" s="202" t="str">
        <f>INDEX('Ref1'!$E:$E,MATCH(A169,'Ref1'!$A:$A,0))</f>
        <v>Hounslow</v>
      </c>
      <c r="C169" s="42" t="str">
        <f>INDEX(Data1!B:B,MATCH(A169,Data1!A:A,0))</f>
        <v>OLB</v>
      </c>
      <c r="D169" s="515" t="str">
        <f>INDEX(Data1!C:C,MATCH(A169,Data1!A:A,0))</f>
        <v>L</v>
      </c>
      <c r="E169" s="225">
        <f>INDEX(Data1!L:L,MATCH($A169,Data1!$A:$A,0))</f>
        <v>66.234541453712268</v>
      </c>
      <c r="F169" s="225">
        <f>INDEX(Data1!M:M,MATCH($A169,Data1!$A:$A,0))</f>
        <v>1.1740169256844937</v>
      </c>
      <c r="G169" s="225">
        <f>INDEX(Data1!N:N,MATCH($A169,Data1!$A:$A,0))</f>
        <v>0.23018579785708654</v>
      </c>
      <c r="H169" s="549">
        <f t="shared" si="4"/>
        <v>67.638744177253855</v>
      </c>
      <c r="I169" s="225">
        <f>INDEX(Data1!P:P,MATCH($A169,Data1!$A:$A,0))</f>
        <v>-5.6347950577816617</v>
      </c>
      <c r="J169" s="225">
        <f>INDEX(Data1!R:R,MATCH($A169,Data1!$A:$A,0))</f>
        <v>-1.4087459232269619</v>
      </c>
      <c r="K169" s="225">
        <f>INDEX(Data1!S:S,MATCH($A169,Data1!$A:$A,0))</f>
        <v>0</v>
      </c>
      <c r="L169" s="545">
        <f t="shared" si="5"/>
        <v>60.595203196245237</v>
      </c>
      <c r="M169" s="526">
        <f>INDEX(Data1!$T:$T,MATCH($A169,Data1!$A:$A,0))</f>
        <v>48.475837223716184</v>
      </c>
      <c r="N169" s="526">
        <f>INDEX(Data1!U:U,MATCH(A169,Data1!A:A,0))</f>
        <v>54.110632281497843</v>
      </c>
      <c r="O169" s="526">
        <f>INDEX(Data1!$V:$V,MATCH(A169,Data1!$A:$A,0))</f>
        <v>44.840149431937469</v>
      </c>
    </row>
    <row r="170" spans="1:15" s="48" customFormat="1">
      <c r="A170" s="3" t="s">
        <v>340</v>
      </c>
      <c r="B170" s="202" t="str">
        <f>INDEX('Ref1'!$E:$E,MATCH(A170,'Ref1'!$A:$A,0))</f>
        <v>Humberside Fire Authority</v>
      </c>
      <c r="C170" s="42" t="str">
        <f>INDEX(Data1!B:B,MATCH(A170,Data1!A:A,0))</f>
        <v>SFIR</v>
      </c>
      <c r="D170" s="515" t="str">
        <f>INDEX(Data1!C:C,MATCH(A170,Data1!A:A,0))</f>
        <v>YH</v>
      </c>
      <c r="E170" s="225">
        <f>INDEX(Data1!L:L,MATCH($A170,Data1!$A:$A,0))</f>
        <v>3.222138322082932</v>
      </c>
      <c r="F170" s="225">
        <f>INDEX(Data1!M:M,MATCH($A170,Data1!$A:$A,0))</f>
        <v>0.2126386226915728</v>
      </c>
      <c r="G170" s="225">
        <f>INDEX(Data1!N:N,MATCH($A170,Data1!$A:$A,0))</f>
        <v>1.4180305007983637E-2</v>
      </c>
      <c r="H170" s="549">
        <f t="shared" si="4"/>
        <v>3.4489572497824885</v>
      </c>
      <c r="I170" s="225">
        <f>INDEX(Data1!P:P,MATCH($A170,Data1!$A:$A,0))</f>
        <v>9.6029365759730041</v>
      </c>
      <c r="J170" s="225">
        <f>INDEX(Data1!R:R,MATCH($A170,Data1!$A:$A,0))</f>
        <v>0</v>
      </c>
      <c r="K170" s="225">
        <f>INDEX(Data1!S:S,MATCH($A170,Data1!$A:$A,0))</f>
        <v>0</v>
      </c>
      <c r="L170" s="545">
        <f t="shared" si="5"/>
        <v>13.051893825755492</v>
      </c>
      <c r="M170" s="526">
        <f>INDEX(Data1!$T:$T,MATCH($A170,Data1!$A:$A,0))</f>
        <v>12.569821411543693</v>
      </c>
      <c r="N170" s="526">
        <f>INDEX(Data1!U:U,MATCH(A170,Data1!A:A,0))</f>
        <v>2.9668848355706885</v>
      </c>
      <c r="O170" s="526">
        <f>INDEX(Data1!$V:$V,MATCH(A170,Data1!$A:$A,0))</f>
        <v>11.627084805677915</v>
      </c>
    </row>
    <row r="171" spans="1:15" s="48" customFormat="1">
      <c r="A171" s="3" t="s">
        <v>342</v>
      </c>
      <c r="B171" s="202" t="str">
        <f>INDEX('Ref1'!$E:$E,MATCH(A171,'Ref1'!$A:$A,0))</f>
        <v>Huntingdonshire</v>
      </c>
      <c r="C171" s="42" t="str">
        <f>INDEX(Data1!B:B,MATCH(A171,Data1!A:A,0))</f>
        <v>SD</v>
      </c>
      <c r="D171" s="515" t="str">
        <f>INDEX(Data1!C:C,MATCH(A171,Data1!A:A,0))</f>
        <v>E</v>
      </c>
      <c r="E171" s="225">
        <f>INDEX(Data1!L:L,MATCH($A171,Data1!$A:$A,0))</f>
        <v>23.616344108003858</v>
      </c>
      <c r="F171" s="225">
        <f>INDEX(Data1!M:M,MATCH($A171,Data1!$A:$A,0))</f>
        <v>1.511870480215725</v>
      </c>
      <c r="G171" s="225">
        <f>INDEX(Data1!N:N,MATCH($A171,Data1!$A:$A,0))</f>
        <v>0.16078147126581252</v>
      </c>
      <c r="H171" s="549">
        <f t="shared" si="4"/>
        <v>25.288996059485399</v>
      </c>
      <c r="I171" s="225">
        <f>INDEX(Data1!P:P,MATCH($A171,Data1!$A:$A,0))</f>
        <v>-18.225912919889328</v>
      </c>
      <c r="J171" s="225">
        <f>INDEX(Data1!R:R,MATCH($A171,Data1!$A:$A,0))</f>
        <v>-1.2781171789417116</v>
      </c>
      <c r="K171" s="225">
        <f>INDEX(Data1!S:S,MATCH($A171,Data1!$A:$A,0))</f>
        <v>0</v>
      </c>
      <c r="L171" s="545">
        <f t="shared" si="5"/>
        <v>5.7849659606543593</v>
      </c>
      <c r="M171" s="526">
        <f>INDEX(Data1!$T:$T,MATCH($A171,Data1!$A:$A,0))</f>
        <v>4.5068487817126472</v>
      </c>
      <c r="N171" s="526">
        <f>INDEX(Data1!U:U,MATCH(A171,Data1!A:A,0))</f>
        <v>22.732761701601977</v>
      </c>
      <c r="O171" s="526">
        <f>INDEX(Data1!$V:$V,MATCH(A171,Data1!$A:$A,0))</f>
        <v>4.1688351230841993</v>
      </c>
    </row>
    <row r="172" spans="1:15" s="48" customFormat="1">
      <c r="A172" s="3" t="s">
        <v>344</v>
      </c>
      <c r="B172" s="202" t="str">
        <f>INDEX('Ref1'!$E:$E,MATCH(A172,'Ref1'!$A:$A,0))</f>
        <v>Hyndburn</v>
      </c>
      <c r="C172" s="42" t="str">
        <f>INDEX(Data1!B:B,MATCH(A172,Data1!A:A,0))</f>
        <v>SD</v>
      </c>
      <c r="D172" s="515" t="str">
        <f>INDEX(Data1!C:C,MATCH(A172,Data1!A:A,0))</f>
        <v>NW</v>
      </c>
      <c r="E172" s="225">
        <f>INDEX(Data1!L:L,MATCH($A172,Data1!$A:$A,0))</f>
        <v>6.7229718032786883</v>
      </c>
      <c r="F172" s="225">
        <f>INDEX(Data1!M:M,MATCH($A172,Data1!$A:$A,0))</f>
        <v>0.92211187606423828</v>
      </c>
      <c r="G172" s="225">
        <f>INDEX(Data1!N:N,MATCH($A172,Data1!$A:$A,0))</f>
        <v>3.2584380056052319E-2</v>
      </c>
      <c r="H172" s="549">
        <f t="shared" si="4"/>
        <v>7.6776680593989788</v>
      </c>
      <c r="I172" s="225">
        <f>INDEX(Data1!P:P,MATCH($A172,Data1!$A:$A,0))</f>
        <v>-3.9026577769812607</v>
      </c>
      <c r="J172" s="225">
        <f>INDEX(Data1!R:R,MATCH($A172,Data1!$A:$A,0))</f>
        <v>-0.11728811310603682</v>
      </c>
      <c r="K172" s="225">
        <f>INDEX(Data1!S:S,MATCH($A172,Data1!$A:$A,0))</f>
        <v>0</v>
      </c>
      <c r="L172" s="545">
        <f t="shared" si="5"/>
        <v>3.6577221693116813</v>
      </c>
      <c r="M172" s="526">
        <f>INDEX(Data1!$T:$T,MATCH($A172,Data1!$A:$A,0))</f>
        <v>3.5404340562056444</v>
      </c>
      <c r="N172" s="526">
        <f>INDEX(Data1!U:U,MATCH(A172,Data1!A:A,0))</f>
        <v>7.4430918331869051</v>
      </c>
      <c r="O172" s="526">
        <f>INDEX(Data1!$V:$V,MATCH(A172,Data1!$A:$A,0))</f>
        <v>3.2749015019902212</v>
      </c>
    </row>
    <row r="173" spans="1:15" s="48" customFormat="1">
      <c r="A173" s="3" t="s">
        <v>346</v>
      </c>
      <c r="B173" s="202" t="str">
        <f>INDEX('Ref1'!$E:$E,MATCH(A173,'Ref1'!$A:$A,0))</f>
        <v>Ipswich</v>
      </c>
      <c r="C173" s="42" t="str">
        <f>INDEX(Data1!B:B,MATCH(A173,Data1!A:A,0))</f>
        <v>SD</v>
      </c>
      <c r="D173" s="515" t="str">
        <f>INDEX(Data1!C:C,MATCH(A173,Data1!A:A,0))</f>
        <v>E</v>
      </c>
      <c r="E173" s="225">
        <f>INDEX(Data1!L:L,MATCH($A173,Data1!$A:$A,0))</f>
        <v>22.186531369334666</v>
      </c>
      <c r="F173" s="225">
        <f>INDEX(Data1!M:M,MATCH($A173,Data1!$A:$A,0))</f>
        <v>1.1462571989150934</v>
      </c>
      <c r="G173" s="225">
        <f>INDEX(Data1!N:N,MATCH($A173,Data1!$A:$A,0))</f>
        <v>0.11399928424269455</v>
      </c>
      <c r="H173" s="549">
        <f t="shared" si="4"/>
        <v>23.446787852492456</v>
      </c>
      <c r="I173" s="225">
        <f>INDEX(Data1!P:P,MATCH($A173,Data1!$A:$A,0))</f>
        <v>-16.867096669113824</v>
      </c>
      <c r="J173" s="225">
        <f>INDEX(Data1!R:R,MATCH($A173,Data1!$A:$A,0))</f>
        <v>-1.1477025575649309</v>
      </c>
      <c r="K173" s="225">
        <f>INDEX(Data1!S:S,MATCH($A173,Data1!$A:$A,0))</f>
        <v>0</v>
      </c>
      <c r="L173" s="545">
        <f t="shared" si="5"/>
        <v>5.4319886258137009</v>
      </c>
      <c r="M173" s="526">
        <f>INDEX(Data1!$T:$T,MATCH($A173,Data1!$A:$A,0))</f>
        <v>4.28428606824877</v>
      </c>
      <c r="N173" s="526">
        <f>INDEX(Data1!U:U,MATCH(A173,Data1!A:A,0))</f>
        <v>21.151382737362596</v>
      </c>
      <c r="O173" s="526">
        <f>INDEX(Data1!$V:$V,MATCH(A173,Data1!$A:$A,0))</f>
        <v>3.9629646131301124</v>
      </c>
    </row>
    <row r="174" spans="1:15" s="48" customFormat="1">
      <c r="A174" s="3" t="s">
        <v>348</v>
      </c>
      <c r="B174" s="202" t="str">
        <f>INDEX('Ref1'!$E:$E,MATCH(A174,'Ref1'!$A:$A,0))</f>
        <v>Isle of Wight Council</v>
      </c>
      <c r="C174" s="42" t="str">
        <f>INDEX(Data1!B:B,MATCH(A174,Data1!A:A,0))</f>
        <v>UNIFIR</v>
      </c>
      <c r="D174" s="515" t="str">
        <f>INDEX(Data1!C:C,MATCH(A174,Data1!A:A,0))</f>
        <v>SE</v>
      </c>
      <c r="E174" s="225">
        <f>INDEX(Data1!L:L,MATCH($A174,Data1!$A:$A,0))</f>
        <v>19.668907174542184</v>
      </c>
      <c r="F174" s="225">
        <f>INDEX(Data1!M:M,MATCH($A174,Data1!$A:$A,0))</f>
        <v>2.4955364569974399</v>
      </c>
      <c r="G174" s="225">
        <f>INDEX(Data1!N:N,MATCH($A174,Data1!$A:$A,0))</f>
        <v>0.20230856339865164</v>
      </c>
      <c r="H174" s="549">
        <f t="shared" si="4"/>
        <v>22.366752194938275</v>
      </c>
      <c r="I174" s="225">
        <f>INDEX(Data1!P:P,MATCH($A174,Data1!$A:$A,0))</f>
        <v>12.932715311131265</v>
      </c>
      <c r="J174" s="225">
        <f>INDEX(Data1!R:R,MATCH($A174,Data1!$A:$A,0))</f>
        <v>0</v>
      </c>
      <c r="K174" s="225">
        <f>INDEX(Data1!S:S,MATCH($A174,Data1!$A:$A,0))</f>
        <v>0</v>
      </c>
      <c r="L174" s="545">
        <f t="shared" si="5"/>
        <v>35.29946750606954</v>
      </c>
      <c r="M174" s="526">
        <f>INDEX(Data1!$T:$T,MATCH($A174,Data1!$A:$A,0))</f>
        <v>32.221435274568371</v>
      </c>
      <c r="N174" s="526">
        <f>INDEX(Data1!U:U,MATCH(A174,Data1!A:A,0))</f>
        <v>19.288719963437106</v>
      </c>
      <c r="O174" s="526">
        <f>INDEX(Data1!$V:$V,MATCH(A174,Data1!$A:$A,0))</f>
        <v>29.804827628975744</v>
      </c>
    </row>
    <row r="175" spans="1:15" s="48" customFormat="1">
      <c r="A175" s="3" t="s">
        <v>350</v>
      </c>
      <c r="B175" s="202" t="str">
        <f>INDEX('Ref1'!$E:$E,MATCH(A175,'Ref1'!$A:$A,0))</f>
        <v>Isles of Scilly</v>
      </c>
      <c r="C175" s="42" t="str">
        <f>INDEX(Data1!B:B,MATCH(A175,Data1!A:A,0))</f>
        <v>UNIFIR</v>
      </c>
      <c r="D175" s="515" t="str">
        <f>INDEX(Data1!C:C,MATCH(A175,Data1!A:A,0))</f>
        <v>SW</v>
      </c>
      <c r="E175" s="225">
        <f>INDEX(Data1!L:L,MATCH($A175,Data1!$A:$A,0))</f>
        <v>0.72</v>
      </c>
      <c r="F175" s="225">
        <f>INDEX(Data1!M:M,MATCH($A175,Data1!$A:$A,0))</f>
        <v>0</v>
      </c>
      <c r="G175" s="225">
        <f>INDEX(Data1!N:N,MATCH($A175,Data1!$A:$A,0))</f>
        <v>0</v>
      </c>
      <c r="H175" s="549">
        <f t="shared" si="4"/>
        <v>0.72</v>
      </c>
      <c r="I175" s="225">
        <f>INDEX(Data1!P:P,MATCH($A175,Data1!$A:$A,0))</f>
        <v>0.57321716490983943</v>
      </c>
      <c r="J175" s="225">
        <f>INDEX(Data1!R:R,MATCH($A175,Data1!$A:$A,0))</f>
        <v>0</v>
      </c>
      <c r="K175" s="225">
        <f>INDEX(Data1!S:S,MATCH($A175,Data1!$A:$A,0))</f>
        <v>0.10464464853233002</v>
      </c>
      <c r="L175" s="545">
        <f t="shared" si="5"/>
        <v>1.3978618134421694</v>
      </c>
      <c r="M175" s="526">
        <f>INDEX(Data1!$T:$T,MATCH($A175,Data1!$A:$A,0))</f>
        <v>1.5112019604780209</v>
      </c>
      <c r="N175" s="526">
        <f>INDEX(Data1!U:U,MATCH(A175,Data1!A:A,0))</f>
        <v>0.93798479556818148</v>
      </c>
      <c r="O175" s="526">
        <f>INDEX(Data1!$V:$V,MATCH(A175,Data1!$A:$A,0))</f>
        <v>1.3978618134421694</v>
      </c>
    </row>
    <row r="176" spans="1:15" s="48" customFormat="1">
      <c r="A176" s="3" t="s">
        <v>352</v>
      </c>
      <c r="B176" s="202" t="str">
        <f>INDEX('Ref1'!$E:$E,MATCH(A176,'Ref1'!$A:$A,0))</f>
        <v>Islington</v>
      </c>
      <c r="C176" s="42" t="str">
        <f>INDEX(Data1!B:B,MATCH(A176,Data1!A:A,0))</f>
        <v>ILB</v>
      </c>
      <c r="D176" s="515" t="str">
        <f>INDEX(Data1!C:C,MATCH(A176,Data1!A:A,0))</f>
        <v>L</v>
      </c>
      <c r="E176" s="225">
        <f>INDEX(Data1!L:L,MATCH($A176,Data1!$A:$A,0))</f>
        <v>86.676237213717855</v>
      </c>
      <c r="F176" s="225">
        <f>INDEX(Data1!M:M,MATCH($A176,Data1!$A:$A,0))</f>
        <v>1.457760385099591</v>
      </c>
      <c r="G176" s="225">
        <f>INDEX(Data1!N:N,MATCH($A176,Data1!$A:$A,0))</f>
        <v>0.88591389698149592</v>
      </c>
      <c r="H176" s="549">
        <f t="shared" si="4"/>
        <v>89.019911495798937</v>
      </c>
      <c r="I176" s="225">
        <f>INDEX(Data1!P:P,MATCH($A176,Data1!$A:$A,0))</f>
        <v>2.7511250881137084</v>
      </c>
      <c r="J176" s="225">
        <f>INDEX(Data1!R:R,MATCH($A176,Data1!$A:$A,0))</f>
        <v>0</v>
      </c>
      <c r="K176" s="225">
        <f>INDEX(Data1!S:S,MATCH($A176,Data1!$A:$A,0))</f>
        <v>0</v>
      </c>
      <c r="L176" s="545">
        <f t="shared" si="5"/>
        <v>91.771036583912647</v>
      </c>
      <c r="M176" s="526">
        <f>INDEX(Data1!$T:$T,MATCH($A176,Data1!$A:$A,0))</f>
        <v>83.826554413924171</v>
      </c>
      <c r="N176" s="526">
        <f>INDEX(Data1!U:U,MATCH(A176,Data1!A:A,0))</f>
        <v>81.075429325810461</v>
      </c>
      <c r="O176" s="526">
        <f>INDEX(Data1!$V:$V,MATCH(A176,Data1!$A:$A,0))</f>
        <v>77.539562832879867</v>
      </c>
    </row>
    <row r="177" spans="1:15" s="48" customFormat="1">
      <c r="A177" s="3" t="s">
        <v>354</v>
      </c>
      <c r="B177" s="202" t="str">
        <f>INDEX('Ref1'!$E:$E,MATCH(A177,'Ref1'!$A:$A,0))</f>
        <v>Kensington and Chelsea</v>
      </c>
      <c r="C177" s="42" t="str">
        <f>INDEX(Data1!B:B,MATCH(A177,Data1!A:A,0))</f>
        <v>ILB</v>
      </c>
      <c r="D177" s="515" t="str">
        <f>INDEX(Data1!C:C,MATCH(A177,Data1!A:A,0))</f>
        <v>L</v>
      </c>
      <c r="E177" s="225">
        <f>INDEX(Data1!L:L,MATCH($A177,Data1!$A:$A,0))</f>
        <v>101.53955807618215</v>
      </c>
      <c r="F177" s="225">
        <f>INDEX(Data1!M:M,MATCH($A177,Data1!$A:$A,0))</f>
        <v>0.78012541661184498</v>
      </c>
      <c r="G177" s="225">
        <f>INDEX(Data1!N:N,MATCH($A177,Data1!$A:$A,0))</f>
        <v>0.45037294841378522</v>
      </c>
      <c r="H177" s="549">
        <f t="shared" si="4"/>
        <v>102.77005644120777</v>
      </c>
      <c r="I177" s="225">
        <f>INDEX(Data1!P:P,MATCH($A177,Data1!$A:$A,0))</f>
        <v>-52.773874353224763</v>
      </c>
      <c r="J177" s="225">
        <f>INDEX(Data1!R:R,MATCH($A177,Data1!$A:$A,0))</f>
        <v>0</v>
      </c>
      <c r="K177" s="225">
        <f>INDEX(Data1!S:S,MATCH($A177,Data1!$A:$A,0))</f>
        <v>0</v>
      </c>
      <c r="L177" s="545">
        <f t="shared" si="5"/>
        <v>49.996182087983009</v>
      </c>
      <c r="M177" s="526">
        <f>INDEX(Data1!$T:$T,MATCH($A177,Data1!$A:$A,0))</f>
        <v>51.846847121524867</v>
      </c>
      <c r="N177" s="526">
        <f>INDEX(Data1!U:U,MATCH(A177,Data1!A:A,0))</f>
        <v>104.62072147474963</v>
      </c>
      <c r="O177" s="526">
        <f>INDEX(Data1!$V:$V,MATCH(A177,Data1!$A:$A,0))</f>
        <v>47.958333587410507</v>
      </c>
    </row>
    <row r="178" spans="1:15" s="48" customFormat="1">
      <c r="A178" s="3" t="s">
        <v>356</v>
      </c>
      <c r="B178" s="202" t="str">
        <f>INDEX('Ref1'!$E:$E,MATCH(A178,'Ref1'!$A:$A,0))</f>
        <v>Kent</v>
      </c>
      <c r="C178" s="42" t="str">
        <f>INDEX(Data1!B:B,MATCH(A178,Data1!A:A,0))</f>
        <v>SCNFIR</v>
      </c>
      <c r="D178" s="515" t="str">
        <f>INDEX(Data1!C:C,MATCH(A178,Data1!A:A,0))</f>
        <v>SE</v>
      </c>
      <c r="E178" s="225">
        <f>INDEX(Data1!L:L,MATCH($A178,Data1!$A:$A,0))</f>
        <v>50.839712810094404</v>
      </c>
      <c r="F178" s="225">
        <f>INDEX(Data1!M:M,MATCH($A178,Data1!$A:$A,0))</f>
        <v>3.0974009138821783</v>
      </c>
      <c r="G178" s="225">
        <f>INDEX(Data1!N:N,MATCH($A178,Data1!$A:$A,0))</f>
        <v>0.39424693892813306</v>
      </c>
      <c r="H178" s="549">
        <f t="shared" si="4"/>
        <v>54.331360662904714</v>
      </c>
      <c r="I178" s="225">
        <f>INDEX(Data1!P:P,MATCH($A178,Data1!$A:$A,0))</f>
        <v>136.11156377626585</v>
      </c>
      <c r="J178" s="225">
        <f>INDEX(Data1!R:R,MATCH($A178,Data1!$A:$A,0))</f>
        <v>0</v>
      </c>
      <c r="K178" s="225">
        <f>INDEX(Data1!S:S,MATCH($A178,Data1!$A:$A,0))</f>
        <v>0</v>
      </c>
      <c r="L178" s="545">
        <f t="shared" si="5"/>
        <v>190.44292443917055</v>
      </c>
      <c r="M178" s="526">
        <f>INDEX(Data1!$T:$T,MATCH($A178,Data1!$A:$A,0))</f>
        <v>184.75230304263238</v>
      </c>
      <c r="N178" s="526">
        <f>INDEX(Data1!U:U,MATCH(A178,Data1!A:A,0))</f>
        <v>48.640739266366523</v>
      </c>
      <c r="O178" s="526">
        <f>INDEX(Data1!$V:$V,MATCH(A178,Data1!$A:$A,0))</f>
        <v>170.89588031443495</v>
      </c>
    </row>
    <row r="179" spans="1:15" s="48" customFormat="1">
      <c r="A179" s="3" t="s">
        <v>358</v>
      </c>
      <c r="B179" s="202" t="str">
        <f>INDEX('Ref1'!$E:$E,MATCH(A179,'Ref1'!$A:$A,0))</f>
        <v>Kent Fire Authority</v>
      </c>
      <c r="C179" s="42" t="str">
        <f>INDEX(Data1!B:B,MATCH(A179,Data1!A:A,0))</f>
        <v>SFIR</v>
      </c>
      <c r="D179" s="515" t="str">
        <f>INDEX(Data1!C:C,MATCH(A179,Data1!A:A,0))</f>
        <v>SE</v>
      </c>
      <c r="E179" s="225">
        <f>INDEX(Data1!L:L,MATCH($A179,Data1!$A:$A,0))</f>
        <v>6.5339442622953285</v>
      </c>
      <c r="F179" s="225">
        <f>INDEX(Data1!M:M,MATCH($A179,Data1!$A:$A,0))</f>
        <v>0.39272972207548318</v>
      </c>
      <c r="G179" s="225">
        <f>INDEX(Data1!N:N,MATCH($A179,Data1!$A:$A,0))</f>
        <v>4.7935194936044437E-2</v>
      </c>
      <c r="H179" s="549">
        <f t="shared" si="4"/>
        <v>6.9746091793068556</v>
      </c>
      <c r="I179" s="225">
        <f>INDEX(Data1!P:P,MATCH($A179,Data1!$A:$A,0))</f>
        <v>8.3716718092224802</v>
      </c>
      <c r="J179" s="225">
        <f>INDEX(Data1!R:R,MATCH($A179,Data1!$A:$A,0))</f>
        <v>0</v>
      </c>
      <c r="K179" s="225">
        <f>INDEX(Data1!S:S,MATCH($A179,Data1!$A:$A,0))</f>
        <v>0</v>
      </c>
      <c r="L179" s="545">
        <f t="shared" si="5"/>
        <v>15.346280988529337</v>
      </c>
      <c r="M179" s="526">
        <f>INDEX(Data1!$T:$T,MATCH($A179,Data1!$A:$A,0))</f>
        <v>14.653631953839817</v>
      </c>
      <c r="N179" s="526">
        <f>INDEX(Data1!U:U,MATCH(A179,Data1!A:A,0))</f>
        <v>6.2819601446173365</v>
      </c>
      <c r="O179" s="526">
        <f>INDEX(Data1!$V:$V,MATCH(A179,Data1!$A:$A,0))</f>
        <v>13.554609557301831</v>
      </c>
    </row>
    <row r="180" spans="1:15" s="48" customFormat="1">
      <c r="A180" s="3" t="s">
        <v>360</v>
      </c>
      <c r="B180" s="202" t="str">
        <f>INDEX('Ref1'!$E:$E,MATCH(A180,'Ref1'!$A:$A,0))</f>
        <v>Kettering</v>
      </c>
      <c r="C180" s="42" t="str">
        <f>INDEX(Data1!B:B,MATCH(A180,Data1!A:A,0))</f>
        <v>SD</v>
      </c>
      <c r="D180" s="515" t="str">
        <f>INDEX(Data1!C:C,MATCH(A180,Data1!A:A,0))</f>
        <v>EM</v>
      </c>
      <c r="E180" s="225">
        <f>INDEX(Data1!L:L,MATCH($A180,Data1!$A:$A,0))</f>
        <v>12.788555525554482</v>
      </c>
      <c r="F180" s="225">
        <f>INDEX(Data1!M:M,MATCH($A180,Data1!$A:$A,0))</f>
        <v>0.83977126875858021</v>
      </c>
      <c r="G180" s="225">
        <f>INDEX(Data1!N:N,MATCH($A180,Data1!$A:$A,0))</f>
        <v>3.2063230963514759E-2</v>
      </c>
      <c r="H180" s="549">
        <f t="shared" si="4"/>
        <v>13.660390025276577</v>
      </c>
      <c r="I180" s="225">
        <f>INDEX(Data1!P:P,MATCH($A180,Data1!$A:$A,0))</f>
        <v>-8.4829953367475959</v>
      </c>
      <c r="J180" s="225">
        <f>INDEX(Data1!R:R,MATCH($A180,Data1!$A:$A,0))</f>
        <v>-1.3476582217929918</v>
      </c>
      <c r="K180" s="225">
        <f>INDEX(Data1!S:S,MATCH($A180,Data1!$A:$A,0))</f>
        <v>0</v>
      </c>
      <c r="L180" s="545">
        <f t="shared" si="5"/>
        <v>3.829736466735989</v>
      </c>
      <c r="M180" s="526">
        <f>INDEX(Data1!$T:$T,MATCH($A180,Data1!$A:$A,0))</f>
        <v>2.4820782449429974</v>
      </c>
      <c r="N180" s="526">
        <f>INDEX(Data1!U:U,MATCH(A180,Data1!A:A,0))</f>
        <v>10.965073581690593</v>
      </c>
      <c r="O180" s="526">
        <f>INDEX(Data1!$V:$V,MATCH(A180,Data1!$A:$A,0))</f>
        <v>2.2959223765722729</v>
      </c>
    </row>
    <row r="181" spans="1:15" s="48" customFormat="1">
      <c r="A181" s="3" t="s">
        <v>362</v>
      </c>
      <c r="B181" s="202" t="str">
        <f>INDEX('Ref1'!$E:$E,MATCH(A181,'Ref1'!$A:$A,0))</f>
        <v>Kings Lynn and West Norfolk</v>
      </c>
      <c r="C181" s="42" t="str">
        <f>INDEX(Data1!B:B,MATCH(A181,Data1!A:A,0))</f>
        <v>SD</v>
      </c>
      <c r="D181" s="515" t="str">
        <f>INDEX(Data1!C:C,MATCH(A181,Data1!A:A,0))</f>
        <v>E</v>
      </c>
      <c r="E181" s="225">
        <f>INDEX(Data1!L:L,MATCH($A181,Data1!$A:$A,0))</f>
        <v>17.614353230472521</v>
      </c>
      <c r="F181" s="225">
        <f>INDEX(Data1!M:M,MATCH($A181,Data1!$A:$A,0))</f>
        <v>1.5149382674053899</v>
      </c>
      <c r="G181" s="225">
        <f>INDEX(Data1!N:N,MATCH($A181,Data1!$A:$A,0))</f>
        <v>0.15497752851225619</v>
      </c>
      <c r="H181" s="549">
        <f t="shared" si="4"/>
        <v>19.284269026390167</v>
      </c>
      <c r="I181" s="225">
        <f>INDEX(Data1!P:P,MATCH($A181,Data1!$A:$A,0))</f>
        <v>-11.212406015510497</v>
      </c>
      <c r="J181" s="225">
        <f>INDEX(Data1!R:R,MATCH($A181,Data1!$A:$A,0))</f>
        <v>-1.33628370999618</v>
      </c>
      <c r="K181" s="225">
        <f>INDEX(Data1!S:S,MATCH($A181,Data1!$A:$A,0))</f>
        <v>0</v>
      </c>
      <c r="L181" s="545">
        <f t="shared" si="5"/>
        <v>6.7355793008834892</v>
      </c>
      <c r="M181" s="526">
        <f>INDEX(Data1!$T:$T,MATCH($A181,Data1!$A:$A,0))</f>
        <v>5.3992955908873093</v>
      </c>
      <c r="N181" s="526">
        <f>INDEX(Data1!U:U,MATCH(A181,Data1!A:A,0))</f>
        <v>16.611701606397808</v>
      </c>
      <c r="O181" s="526">
        <f>INDEX(Data1!$V:$V,MATCH(A181,Data1!$A:$A,0))</f>
        <v>4.994348421570761</v>
      </c>
    </row>
    <row r="182" spans="1:15" s="48" customFormat="1">
      <c r="A182" s="3" t="s">
        <v>364</v>
      </c>
      <c r="B182" s="202" t="str">
        <f>INDEX('Ref1'!$E:$E,MATCH(A182,'Ref1'!$A:$A,0))</f>
        <v>Kingston upon Hull</v>
      </c>
      <c r="C182" s="42" t="str">
        <f>INDEX(Data1!B:B,MATCH(A182,Data1!A:A,0))</f>
        <v>UNINFIR</v>
      </c>
      <c r="D182" s="515" t="str">
        <f>INDEX(Data1!C:C,MATCH(A182,Data1!A:A,0))</f>
        <v>YH</v>
      </c>
      <c r="E182" s="225">
        <f>INDEX(Data1!L:L,MATCH($A182,Data1!$A:$A,0))</f>
        <v>42.960528408871745</v>
      </c>
      <c r="F182" s="225">
        <f>INDEX(Data1!M:M,MATCH($A182,Data1!$A:$A,0))</f>
        <v>2.996980263057111</v>
      </c>
      <c r="G182" s="225">
        <f>INDEX(Data1!N:N,MATCH($A182,Data1!$A:$A,0))</f>
        <v>0.19498598687660432</v>
      </c>
      <c r="H182" s="549">
        <f t="shared" si="4"/>
        <v>46.152494658805459</v>
      </c>
      <c r="I182" s="225">
        <f>INDEX(Data1!P:P,MATCH($A182,Data1!$A:$A,0))</f>
        <v>39.228254322018813</v>
      </c>
      <c r="J182" s="225">
        <f>INDEX(Data1!R:R,MATCH($A182,Data1!$A:$A,0))</f>
        <v>0</v>
      </c>
      <c r="K182" s="225">
        <f>INDEX(Data1!S:S,MATCH($A182,Data1!$A:$A,0))</f>
        <v>0</v>
      </c>
      <c r="L182" s="545">
        <f t="shared" si="5"/>
        <v>85.380748980824279</v>
      </c>
      <c r="M182" s="526">
        <f>INDEX(Data1!$T:$T,MATCH($A182,Data1!$A:$A,0))</f>
        <v>80.215708379003644</v>
      </c>
      <c r="N182" s="526">
        <f>INDEX(Data1!U:U,MATCH(A182,Data1!A:A,0))</f>
        <v>40.987454056984831</v>
      </c>
      <c r="O182" s="526">
        <f>INDEX(Data1!$V:$V,MATCH(A182,Data1!$A:$A,0))</f>
        <v>74.199530250578377</v>
      </c>
    </row>
    <row r="183" spans="1:15" s="48" customFormat="1">
      <c r="A183" s="3" t="s">
        <v>366</v>
      </c>
      <c r="B183" s="202" t="str">
        <f>INDEX('Ref1'!$E:$E,MATCH(A183,'Ref1'!$A:$A,0))</f>
        <v>Kingston upon Thames</v>
      </c>
      <c r="C183" s="42" t="str">
        <f>INDEX(Data1!B:B,MATCH(A183,Data1!A:A,0))</f>
        <v>OLB</v>
      </c>
      <c r="D183" s="515" t="str">
        <f>INDEX(Data1!C:C,MATCH(A183,Data1!A:A,0))</f>
        <v>L</v>
      </c>
      <c r="E183" s="225">
        <f>INDEX(Data1!L:L,MATCH($A183,Data1!$A:$A,0))</f>
        <v>26.463713910317466</v>
      </c>
      <c r="F183" s="225">
        <f>INDEX(Data1!M:M,MATCH($A183,Data1!$A:$A,0))</f>
        <v>0.88439536242526928</v>
      </c>
      <c r="G183" s="225">
        <f>INDEX(Data1!N:N,MATCH($A183,Data1!$A:$A,0))</f>
        <v>8.6893284374279359E-2</v>
      </c>
      <c r="H183" s="549">
        <f t="shared" si="4"/>
        <v>27.435002557117016</v>
      </c>
      <c r="I183" s="225">
        <f>INDEX(Data1!P:P,MATCH($A183,Data1!$A:$A,0))</f>
        <v>-4.2458721654369862</v>
      </c>
      <c r="J183" s="225">
        <f>INDEX(Data1!R:R,MATCH($A183,Data1!$A:$A,0))</f>
        <v>-0.24444798611647903</v>
      </c>
      <c r="K183" s="225">
        <f>INDEX(Data1!S:S,MATCH($A183,Data1!$A:$A,0))</f>
        <v>0</v>
      </c>
      <c r="L183" s="545">
        <f t="shared" si="5"/>
        <v>22.944682405563551</v>
      </c>
      <c r="M183" s="526">
        <f>INDEX(Data1!$T:$T,MATCH($A183,Data1!$A:$A,0))</f>
        <v>21.69559967819534</v>
      </c>
      <c r="N183" s="526">
        <f>INDEX(Data1!U:U,MATCH(A183,Data1!A:A,0))</f>
        <v>25.941471843632325</v>
      </c>
      <c r="O183" s="526">
        <f>INDEX(Data1!$V:$V,MATCH(A183,Data1!$A:$A,0))</f>
        <v>20.06842970233069</v>
      </c>
    </row>
    <row r="184" spans="1:15" s="48" customFormat="1">
      <c r="A184" s="3" t="s">
        <v>368</v>
      </c>
      <c r="B184" s="202" t="str">
        <f>INDEX('Ref1'!$E:$E,MATCH(A184,'Ref1'!$A:$A,0))</f>
        <v>Kirklees</v>
      </c>
      <c r="C184" s="42" t="str">
        <f>INDEX(Data1!B:B,MATCH(A184,Data1!A:A,0))</f>
        <v>MD</v>
      </c>
      <c r="D184" s="515" t="str">
        <f>INDEX(Data1!C:C,MATCH(A184,Data1!A:A,0))</f>
        <v>YH</v>
      </c>
      <c r="E184" s="225">
        <f>INDEX(Data1!L:L,MATCH($A184,Data1!$A:$A,0))</f>
        <v>50.414653391971804</v>
      </c>
      <c r="F184" s="225">
        <f>INDEX(Data1!M:M,MATCH($A184,Data1!$A:$A,0))</f>
        <v>6.0783702167372509</v>
      </c>
      <c r="G184" s="225">
        <f>INDEX(Data1!N:N,MATCH($A184,Data1!$A:$A,0))</f>
        <v>0.267758624184603</v>
      </c>
      <c r="H184" s="549">
        <f t="shared" si="4"/>
        <v>56.760782232893654</v>
      </c>
      <c r="I184" s="225">
        <f>INDEX(Data1!P:P,MATCH($A184,Data1!$A:$A,0))</f>
        <v>28.326049571608255</v>
      </c>
      <c r="J184" s="225">
        <f>INDEX(Data1!R:R,MATCH($A184,Data1!$A:$A,0))</f>
        <v>0</v>
      </c>
      <c r="K184" s="225">
        <f>INDEX(Data1!S:S,MATCH($A184,Data1!$A:$A,0))</f>
        <v>0</v>
      </c>
      <c r="L184" s="545">
        <f t="shared" si="5"/>
        <v>85.086831804501912</v>
      </c>
      <c r="M184" s="526">
        <f>INDEX(Data1!$T:$T,MATCH($A184,Data1!$A:$A,0))</f>
        <v>81.294514533498386</v>
      </c>
      <c r="N184" s="526">
        <f>INDEX(Data1!U:U,MATCH(A184,Data1!A:A,0))</f>
        <v>52.968464961890135</v>
      </c>
      <c r="O184" s="526">
        <f>INDEX(Data1!$V:$V,MATCH(A184,Data1!$A:$A,0))</f>
        <v>75.19742594348601</v>
      </c>
    </row>
    <row r="185" spans="1:15" s="48" customFormat="1">
      <c r="A185" s="3" t="s">
        <v>370</v>
      </c>
      <c r="B185" s="202" t="str">
        <f>INDEX('Ref1'!$E:$E,MATCH(A185,'Ref1'!$A:$A,0))</f>
        <v>Knowsley</v>
      </c>
      <c r="C185" s="42" t="str">
        <f>INDEX(Data1!B:B,MATCH(A185,Data1!A:A,0))</f>
        <v>MD</v>
      </c>
      <c r="D185" s="515" t="str">
        <f>INDEX(Data1!C:C,MATCH(A185,Data1!A:A,0))</f>
        <v>NW</v>
      </c>
      <c r="E185" s="225">
        <f>INDEX(Data1!L:L,MATCH($A185,Data1!$A:$A,0))</f>
        <v>22.375134566494072</v>
      </c>
      <c r="F185" s="225">
        <f>INDEX(Data1!M:M,MATCH($A185,Data1!$A:$A,0))</f>
        <v>1.0672435958649189</v>
      </c>
      <c r="G185" s="225">
        <f>INDEX(Data1!N:N,MATCH($A185,Data1!$A:$A,0))</f>
        <v>6.5839938613936305E-2</v>
      </c>
      <c r="H185" s="549">
        <f t="shared" si="4"/>
        <v>23.508218100972929</v>
      </c>
      <c r="I185" s="225">
        <f>INDEX(Data1!P:P,MATCH($A185,Data1!$A:$A,0))</f>
        <v>40.67381897796097</v>
      </c>
      <c r="J185" s="225">
        <f>INDEX(Data1!R:R,MATCH($A185,Data1!$A:$A,0))</f>
        <v>0</v>
      </c>
      <c r="K185" s="225">
        <f>INDEX(Data1!S:S,MATCH($A185,Data1!$A:$A,0))</f>
        <v>0</v>
      </c>
      <c r="L185" s="545">
        <f t="shared" si="5"/>
        <v>64.182037078933902</v>
      </c>
      <c r="M185" s="526">
        <f>INDEX(Data1!$T:$T,MATCH($A185,Data1!$A:$A,0))</f>
        <v>61.343070836131183</v>
      </c>
      <c r="N185" s="526">
        <f>INDEX(Data1!U:U,MATCH(A185,Data1!A:A,0))</f>
        <v>20.669251858170213</v>
      </c>
      <c r="O185" s="526">
        <f>INDEX(Data1!$V:$V,MATCH(A185,Data1!$A:$A,0))</f>
        <v>56.742340523421348</v>
      </c>
    </row>
    <row r="186" spans="1:15" s="48" customFormat="1">
      <c r="A186" s="3" t="s">
        <v>372</v>
      </c>
      <c r="B186" s="202" t="str">
        <f>INDEX('Ref1'!$E:$E,MATCH(A186,'Ref1'!$A:$A,0))</f>
        <v>Lambeth</v>
      </c>
      <c r="C186" s="42" t="str">
        <f>INDEX(Data1!B:B,MATCH(A186,Data1!A:A,0))</f>
        <v>ILB</v>
      </c>
      <c r="D186" s="515" t="str">
        <f>INDEX(Data1!C:C,MATCH(A186,Data1!A:A,0))</f>
        <v>L</v>
      </c>
      <c r="E186" s="225">
        <f>INDEX(Data1!L:L,MATCH($A186,Data1!$A:$A,0))</f>
        <v>50.054906720106572</v>
      </c>
      <c r="F186" s="225">
        <f>INDEX(Data1!M:M,MATCH($A186,Data1!$A:$A,0))</f>
        <v>1.787715980218689</v>
      </c>
      <c r="G186" s="225">
        <f>INDEX(Data1!N:N,MATCH($A186,Data1!$A:$A,0))</f>
        <v>0.58659406058081698</v>
      </c>
      <c r="H186" s="549">
        <f t="shared" si="4"/>
        <v>52.42921676090608</v>
      </c>
      <c r="I186" s="225">
        <f>INDEX(Data1!P:P,MATCH($A186,Data1!$A:$A,0))</f>
        <v>62.686419029374839</v>
      </c>
      <c r="J186" s="225">
        <f>INDEX(Data1!R:R,MATCH($A186,Data1!$A:$A,0))</f>
        <v>0</v>
      </c>
      <c r="K186" s="225">
        <f>INDEX(Data1!S:S,MATCH($A186,Data1!$A:$A,0))</f>
        <v>0</v>
      </c>
      <c r="L186" s="545">
        <f t="shared" si="5"/>
        <v>115.11563579028092</v>
      </c>
      <c r="M186" s="526">
        <f>INDEX(Data1!$T:$T,MATCH($A186,Data1!$A:$A,0))</f>
        <v>109.66073828723661</v>
      </c>
      <c r="N186" s="526">
        <f>INDEX(Data1!U:U,MATCH(A186,Data1!A:A,0))</f>
        <v>46.974319257861772</v>
      </c>
      <c r="O186" s="526">
        <f>INDEX(Data1!$V:$V,MATCH(A186,Data1!$A:$A,0))</f>
        <v>101.43618291569388</v>
      </c>
    </row>
    <row r="187" spans="1:15" s="48" customFormat="1">
      <c r="A187" s="3" t="s">
        <v>374</v>
      </c>
      <c r="B187" s="202" t="str">
        <f>INDEX('Ref1'!$E:$E,MATCH(A187,'Ref1'!$A:$A,0))</f>
        <v>Lancashire</v>
      </c>
      <c r="C187" s="42" t="str">
        <f>INDEX(Data1!B:B,MATCH(A187,Data1!A:A,0))</f>
        <v>SCNFIR</v>
      </c>
      <c r="D187" s="515" t="str">
        <f>INDEX(Data1!C:C,MATCH(A187,Data1!A:A,0))</f>
        <v>NW</v>
      </c>
      <c r="E187" s="225">
        <f>INDEX(Data1!L:L,MATCH($A187,Data1!$A:$A,0))</f>
        <v>31.240020501446477</v>
      </c>
      <c r="F187" s="225">
        <f>INDEX(Data1!M:M,MATCH($A187,Data1!$A:$A,0))</f>
        <v>2.7449730371371279</v>
      </c>
      <c r="G187" s="225">
        <f>INDEX(Data1!N:N,MATCH($A187,Data1!$A:$A,0))</f>
        <v>0.13033957915575817</v>
      </c>
      <c r="H187" s="549">
        <f t="shared" si="4"/>
        <v>34.115333117739361</v>
      </c>
      <c r="I187" s="225">
        <f>INDEX(Data1!P:P,MATCH($A187,Data1!$A:$A,0))</f>
        <v>155.45190428803008</v>
      </c>
      <c r="J187" s="225">
        <f>INDEX(Data1!R:R,MATCH($A187,Data1!$A:$A,0))</f>
        <v>0</v>
      </c>
      <c r="K187" s="225">
        <f>INDEX(Data1!S:S,MATCH($A187,Data1!$A:$A,0))</f>
        <v>0</v>
      </c>
      <c r="L187" s="545">
        <f t="shared" si="5"/>
        <v>189.56723740576945</v>
      </c>
      <c r="M187" s="526">
        <f>INDEX(Data1!$T:$T,MATCH($A187,Data1!$A:$A,0))</f>
        <v>186.30671165643059</v>
      </c>
      <c r="N187" s="526">
        <f>INDEX(Data1!U:U,MATCH(A187,Data1!A:A,0))</f>
        <v>30.854807368400515</v>
      </c>
      <c r="O187" s="526">
        <f>INDEX(Data1!$V:$V,MATCH(A187,Data1!$A:$A,0))</f>
        <v>172.3337082821983</v>
      </c>
    </row>
    <row r="188" spans="1:15" s="48" customFormat="1">
      <c r="A188" s="3" t="s">
        <v>376</v>
      </c>
      <c r="B188" s="202" t="str">
        <f>INDEX('Ref1'!$E:$E,MATCH(A188,'Ref1'!$A:$A,0))</f>
        <v>Lancashire Fire Authority</v>
      </c>
      <c r="C188" s="42" t="str">
        <f>INDEX(Data1!B:B,MATCH(A188,Data1!A:A,0))</f>
        <v>SFIR</v>
      </c>
      <c r="D188" s="515" t="str">
        <f>INDEX(Data1!C:C,MATCH(A188,Data1!A:A,0))</f>
        <v>NW</v>
      </c>
      <c r="E188" s="225">
        <f>INDEX(Data1!L:L,MATCH($A188,Data1!$A:$A,0))</f>
        <v>4.2933219864995174</v>
      </c>
      <c r="F188" s="225">
        <f>INDEX(Data1!M:M,MATCH($A188,Data1!$A:$A,0))</f>
        <v>0.40948463667126894</v>
      </c>
      <c r="G188" s="225">
        <f>INDEX(Data1!N:N,MATCH($A188,Data1!$A:$A,0))</f>
        <v>1.865676153403497E-2</v>
      </c>
      <c r="H188" s="549">
        <f t="shared" si="4"/>
        <v>4.7214633847048209</v>
      </c>
      <c r="I188" s="225">
        <f>INDEX(Data1!P:P,MATCH($A188,Data1!$A:$A,0))</f>
        <v>11.106197231199641</v>
      </c>
      <c r="J188" s="225">
        <f>INDEX(Data1!R:R,MATCH($A188,Data1!$A:$A,0))</f>
        <v>0</v>
      </c>
      <c r="K188" s="225">
        <f>INDEX(Data1!S:S,MATCH($A188,Data1!$A:$A,0))</f>
        <v>0</v>
      </c>
      <c r="L188" s="545">
        <f t="shared" si="5"/>
        <v>15.827660615904461</v>
      </c>
      <c r="M188" s="526">
        <f>INDEX(Data1!$T:$T,MATCH($A188,Data1!$A:$A,0))</f>
        <v>15.418986653633675</v>
      </c>
      <c r="N188" s="526">
        <f>INDEX(Data1!U:U,MATCH(A188,Data1!A:A,0))</f>
        <v>4.3127894224340348</v>
      </c>
      <c r="O188" s="526">
        <f>INDEX(Data1!$V:$V,MATCH(A188,Data1!$A:$A,0))</f>
        <v>14.26256265461115</v>
      </c>
    </row>
    <row r="189" spans="1:15" s="48" customFormat="1">
      <c r="A189" s="3" t="s">
        <v>378</v>
      </c>
      <c r="B189" s="202" t="str">
        <f>INDEX('Ref1'!$E:$E,MATCH(A189,'Ref1'!$A:$A,0))</f>
        <v>Lancaster</v>
      </c>
      <c r="C189" s="42" t="str">
        <f>INDEX(Data1!B:B,MATCH(A189,Data1!A:A,0))</f>
        <v>SD</v>
      </c>
      <c r="D189" s="515" t="str">
        <f>INDEX(Data1!C:C,MATCH(A189,Data1!A:A,0))</f>
        <v>NW</v>
      </c>
      <c r="E189" s="225">
        <f>INDEX(Data1!L:L,MATCH($A189,Data1!$A:$A,0))</f>
        <v>25.090029296046286</v>
      </c>
      <c r="F189" s="225">
        <f>INDEX(Data1!M:M,MATCH($A189,Data1!$A:$A,0))</f>
        <v>1.284302626053927</v>
      </c>
      <c r="G189" s="225">
        <f>INDEX(Data1!N:N,MATCH($A189,Data1!$A:$A,0))</f>
        <v>0.11329439893001705</v>
      </c>
      <c r="H189" s="549">
        <f t="shared" si="4"/>
        <v>26.487626321030227</v>
      </c>
      <c r="I189" s="225">
        <f>INDEX(Data1!P:P,MATCH($A189,Data1!$A:$A,0))</f>
        <v>-19.266090652851027</v>
      </c>
      <c r="J189" s="225">
        <f>INDEX(Data1!R:R,MATCH($A189,Data1!$A:$A,0))</f>
        <v>-0.7904074583614733</v>
      </c>
      <c r="K189" s="225">
        <f>INDEX(Data1!S:S,MATCH($A189,Data1!$A:$A,0))</f>
        <v>0</v>
      </c>
      <c r="L189" s="545">
        <f t="shared" si="5"/>
        <v>6.4311282098177269</v>
      </c>
      <c r="M189" s="526">
        <f>INDEX(Data1!$T:$T,MATCH($A189,Data1!$A:$A,0))</f>
        <v>5.6407207514562536</v>
      </c>
      <c r="N189" s="526">
        <f>INDEX(Data1!U:U,MATCH(A189,Data1!A:A,0))</f>
        <v>24.90681140430728</v>
      </c>
      <c r="O189" s="526">
        <f>INDEX(Data1!$V:$V,MATCH(A189,Data1!$A:$A,0))</f>
        <v>5.2176666950970345</v>
      </c>
    </row>
    <row r="190" spans="1:15" s="48" customFormat="1">
      <c r="A190" s="3" t="s">
        <v>380</v>
      </c>
      <c r="B190" s="202" t="str">
        <f>INDEX('Ref1'!$E:$E,MATCH(A190,'Ref1'!$A:$A,0))</f>
        <v>Leeds</v>
      </c>
      <c r="C190" s="42" t="str">
        <f>INDEX(Data1!B:B,MATCH(A190,Data1!A:A,0))</f>
        <v>MD</v>
      </c>
      <c r="D190" s="515" t="str">
        <f>INDEX(Data1!C:C,MATCH(A190,Data1!A:A,0))</f>
        <v>YH</v>
      </c>
      <c r="E190" s="225">
        <f>INDEX(Data1!L:L,MATCH($A190,Data1!$A:$A,0))</f>
        <v>181.81939436798098</v>
      </c>
      <c r="F190" s="225">
        <f>INDEX(Data1!M:M,MATCH($A190,Data1!$A:$A,0))</f>
        <v>9.4009794706517535</v>
      </c>
      <c r="G190" s="225">
        <f>INDEX(Data1!N:N,MATCH($A190,Data1!$A:$A,0))</f>
        <v>0.86717286849328878</v>
      </c>
      <c r="H190" s="549">
        <f t="shared" si="4"/>
        <v>192.08754670712602</v>
      </c>
      <c r="I190" s="225">
        <f>INDEX(Data1!P:P,MATCH($A190,Data1!$A:$A,0))</f>
        <v>-14.117986831007839</v>
      </c>
      <c r="J190" s="225">
        <f>INDEX(Data1!R:R,MATCH($A190,Data1!$A:$A,0))</f>
        <v>-1.8436926742921285</v>
      </c>
      <c r="K190" s="225">
        <f>INDEX(Data1!S:S,MATCH($A190,Data1!$A:$A,0))</f>
        <v>0</v>
      </c>
      <c r="L190" s="545">
        <f t="shared" si="5"/>
        <v>176.12586720182605</v>
      </c>
      <c r="M190" s="526">
        <f>INDEX(Data1!$T:$T,MATCH($A190,Data1!$A:$A,0))</f>
        <v>155.7820195985035</v>
      </c>
      <c r="N190" s="526">
        <f>INDEX(Data1!U:U,MATCH(A190,Data1!A:A,0))</f>
        <v>169.90000642951134</v>
      </c>
      <c r="O190" s="526">
        <f>INDEX(Data1!$V:$V,MATCH(A190,Data1!$A:$A,0))</f>
        <v>144.09836812861573</v>
      </c>
    </row>
    <row r="191" spans="1:15" s="48" customFormat="1">
      <c r="A191" s="3" t="s">
        <v>382</v>
      </c>
      <c r="B191" s="202" t="str">
        <f>INDEX('Ref1'!$E:$E,MATCH(A191,'Ref1'!$A:$A,0))</f>
        <v>Leicester</v>
      </c>
      <c r="C191" s="42" t="str">
        <f>INDEX(Data1!B:B,MATCH(A191,Data1!A:A,0))</f>
        <v>UNINFIR</v>
      </c>
      <c r="D191" s="515" t="str">
        <f>INDEX(Data1!C:C,MATCH(A191,Data1!A:A,0))</f>
        <v>EM</v>
      </c>
      <c r="E191" s="225">
        <f>INDEX(Data1!L:L,MATCH($A191,Data1!$A:$A,0))</f>
        <v>56.040180173577646</v>
      </c>
      <c r="F191" s="225">
        <f>INDEX(Data1!M:M,MATCH($A191,Data1!$A:$A,0))</f>
        <v>4.6702663134099431</v>
      </c>
      <c r="G191" s="225">
        <f>INDEX(Data1!N:N,MATCH($A191,Data1!$A:$A,0))</f>
        <v>0.47330436567962936</v>
      </c>
      <c r="H191" s="549">
        <f t="shared" si="4"/>
        <v>61.183750852667224</v>
      </c>
      <c r="I191" s="225">
        <f>INDEX(Data1!P:P,MATCH($A191,Data1!$A:$A,0))</f>
        <v>45.189660457699595</v>
      </c>
      <c r="J191" s="225">
        <f>INDEX(Data1!R:R,MATCH($A191,Data1!$A:$A,0))</f>
        <v>0</v>
      </c>
      <c r="K191" s="225">
        <f>INDEX(Data1!S:S,MATCH($A191,Data1!$A:$A,0))</f>
        <v>0</v>
      </c>
      <c r="L191" s="545">
        <f t="shared" si="5"/>
        <v>106.37341131036682</v>
      </c>
      <c r="M191" s="526">
        <f>INDEX(Data1!$T:$T,MATCH($A191,Data1!$A:$A,0))</f>
        <v>99.630140008258437</v>
      </c>
      <c r="N191" s="526">
        <f>INDEX(Data1!U:U,MATCH(A191,Data1!A:A,0))</f>
        <v>54.440479550558841</v>
      </c>
      <c r="O191" s="526">
        <f>INDEX(Data1!$V:$V,MATCH(A191,Data1!$A:$A,0))</f>
        <v>92.157879507639052</v>
      </c>
    </row>
    <row r="192" spans="1:15" s="48" customFormat="1">
      <c r="A192" s="3" t="s">
        <v>384</v>
      </c>
      <c r="B192" s="202" t="str">
        <f>INDEX('Ref1'!$E:$E,MATCH(A192,'Ref1'!$A:$A,0))</f>
        <v>Leicestershire</v>
      </c>
      <c r="C192" s="42" t="str">
        <f>INDEX(Data1!B:B,MATCH(A192,Data1!A:A,0))</f>
        <v>SCNFIR</v>
      </c>
      <c r="D192" s="515" t="str">
        <f>INDEX(Data1!C:C,MATCH(A192,Data1!A:A,0))</f>
        <v>EM</v>
      </c>
      <c r="E192" s="225">
        <f>INDEX(Data1!L:L,MATCH($A192,Data1!$A:$A,0))</f>
        <v>23.357776682738663</v>
      </c>
      <c r="F192" s="225">
        <f>INDEX(Data1!M:M,MATCH($A192,Data1!$A:$A,0))</f>
        <v>1.2922129203188735</v>
      </c>
      <c r="G192" s="225">
        <f>INDEX(Data1!N:N,MATCH($A192,Data1!$A:$A,0))</f>
        <v>0.12990653318066547</v>
      </c>
      <c r="H192" s="549">
        <f t="shared" si="4"/>
        <v>24.779896136238204</v>
      </c>
      <c r="I192" s="225">
        <f>INDEX(Data1!P:P,MATCH($A192,Data1!$A:$A,0))</f>
        <v>39.670903407570982</v>
      </c>
      <c r="J192" s="225">
        <f>INDEX(Data1!R:R,MATCH($A192,Data1!$A:$A,0))</f>
        <v>0</v>
      </c>
      <c r="K192" s="225">
        <f>INDEX(Data1!S:S,MATCH($A192,Data1!$A:$A,0))</f>
        <v>0</v>
      </c>
      <c r="L192" s="545">
        <f t="shared" si="5"/>
        <v>64.450799543809183</v>
      </c>
      <c r="M192" s="526">
        <f>INDEX(Data1!$T:$T,MATCH($A192,Data1!$A:$A,0))</f>
        <v>60.838763125568249</v>
      </c>
      <c r="N192" s="526">
        <f>INDEX(Data1!U:U,MATCH(A192,Data1!A:A,0))</f>
        <v>21.167859717997267</v>
      </c>
      <c r="O192" s="526">
        <f>INDEX(Data1!$V:$V,MATCH(A192,Data1!$A:$A,0))</f>
        <v>56.275855891150634</v>
      </c>
    </row>
    <row r="193" spans="1:15" s="48" customFormat="1">
      <c r="A193" s="3" t="s">
        <v>386</v>
      </c>
      <c r="B193" s="202" t="str">
        <f>INDEX('Ref1'!$E:$E,MATCH(A193,'Ref1'!$A:$A,0))</f>
        <v>Leicestershire Fire Authority</v>
      </c>
      <c r="C193" s="42" t="str">
        <f>INDEX(Data1!B:B,MATCH(A193,Data1!A:A,0))</f>
        <v>SFIR</v>
      </c>
      <c r="D193" s="515" t="str">
        <f>INDEX(Data1!C:C,MATCH(A193,Data1!A:A,0))</f>
        <v>EM</v>
      </c>
      <c r="E193" s="225">
        <f>INDEX(Data1!L:L,MATCH($A193,Data1!$A:$A,0))</f>
        <v>3.8537501060752168</v>
      </c>
      <c r="F193" s="225">
        <f>INDEX(Data1!M:M,MATCH($A193,Data1!$A:$A,0))</f>
        <v>0.24244412383363417</v>
      </c>
      <c r="G193" s="225">
        <f>INDEX(Data1!N:N,MATCH($A193,Data1!$A:$A,0))</f>
        <v>2.4595423780409954E-2</v>
      </c>
      <c r="H193" s="549">
        <f t="shared" si="4"/>
        <v>4.1207896536892603</v>
      </c>
      <c r="I193" s="225">
        <f>INDEX(Data1!P:P,MATCH($A193,Data1!$A:$A,0))</f>
        <v>5.2814590552501839</v>
      </c>
      <c r="J193" s="225">
        <f>INDEX(Data1!R:R,MATCH($A193,Data1!$A:$A,0))</f>
        <v>0</v>
      </c>
      <c r="K193" s="225">
        <f>INDEX(Data1!S:S,MATCH($A193,Data1!$A:$A,0))</f>
        <v>0</v>
      </c>
      <c r="L193" s="545">
        <f t="shared" si="5"/>
        <v>9.4022487089394442</v>
      </c>
      <c r="M193" s="526">
        <f>INDEX(Data1!$T:$T,MATCH($A193,Data1!$A:$A,0))</f>
        <v>8.8568148507007134</v>
      </c>
      <c r="N193" s="526">
        <f>INDEX(Data1!U:U,MATCH(A193,Data1!A:A,0))</f>
        <v>3.5753557954505295</v>
      </c>
      <c r="O193" s="526">
        <f>INDEX(Data1!$V:$V,MATCH(A193,Data1!$A:$A,0))</f>
        <v>8.1925537368981605</v>
      </c>
    </row>
    <row r="194" spans="1:15" s="48" customFormat="1">
      <c r="A194" s="3" t="s">
        <v>388</v>
      </c>
      <c r="B194" s="202" t="str">
        <f>INDEX('Ref1'!$E:$E,MATCH(A194,'Ref1'!$A:$A,0))</f>
        <v>Lewes</v>
      </c>
      <c r="C194" s="42" t="str">
        <f>INDEX(Data1!B:B,MATCH(A194,Data1!A:A,0))</f>
        <v>SD</v>
      </c>
      <c r="D194" s="515" t="str">
        <f>INDEX(Data1!C:C,MATCH(A194,Data1!A:A,0))</f>
        <v>SE</v>
      </c>
      <c r="E194" s="225">
        <f>INDEX(Data1!L:L,MATCH($A194,Data1!$A:$A,0))</f>
        <v>9.9002967598842844</v>
      </c>
      <c r="F194" s="225">
        <f>INDEX(Data1!M:M,MATCH($A194,Data1!$A:$A,0))</f>
        <v>1.2667512859238714</v>
      </c>
      <c r="G194" s="225">
        <f>INDEX(Data1!N:N,MATCH($A194,Data1!$A:$A,0))</f>
        <v>7.1759345872768415E-2</v>
      </c>
      <c r="H194" s="549">
        <f t="shared" si="4"/>
        <v>11.238807391680924</v>
      </c>
      <c r="I194" s="225">
        <f>INDEX(Data1!P:P,MATCH($A194,Data1!$A:$A,0))</f>
        <v>-7.6743129517722064</v>
      </c>
      <c r="J194" s="225">
        <f>INDEX(Data1!R:R,MATCH($A194,Data1!$A:$A,0))</f>
        <v>-0.67959064214002396</v>
      </c>
      <c r="K194" s="225">
        <f>INDEX(Data1!S:S,MATCH($A194,Data1!$A:$A,0))</f>
        <v>0</v>
      </c>
      <c r="L194" s="545">
        <f t="shared" si="5"/>
        <v>2.8849037977686933</v>
      </c>
      <c r="M194" s="526">
        <f>INDEX(Data1!$T:$T,MATCH($A194,Data1!$A:$A,0))</f>
        <v>2.2053131556286694</v>
      </c>
      <c r="N194" s="526">
        <f>INDEX(Data1!U:U,MATCH(A194,Data1!A:A,0))</f>
        <v>9.8796261074008758</v>
      </c>
      <c r="O194" s="526">
        <f>INDEX(Data1!$V:$V,MATCH(A194,Data1!$A:$A,0))</f>
        <v>2.0399146689565191</v>
      </c>
    </row>
    <row r="195" spans="1:15" s="48" customFormat="1">
      <c r="A195" s="3" t="s">
        <v>390</v>
      </c>
      <c r="B195" s="202" t="str">
        <f>INDEX('Ref1'!$E:$E,MATCH(A195,'Ref1'!$A:$A,0))</f>
        <v>Lewisham</v>
      </c>
      <c r="C195" s="42" t="str">
        <f>INDEX(Data1!B:B,MATCH(A195,Data1!A:A,0))</f>
        <v>ILB</v>
      </c>
      <c r="D195" s="515" t="str">
        <f>INDEX(Data1!C:C,MATCH(A195,Data1!A:A,0))</f>
        <v>L</v>
      </c>
      <c r="E195" s="225">
        <f>INDEX(Data1!L:L,MATCH($A195,Data1!$A:$A,0))</f>
        <v>20.709319247227821</v>
      </c>
      <c r="F195" s="225">
        <f>INDEX(Data1!M:M,MATCH($A195,Data1!$A:$A,0))</f>
        <v>1.6160724438151131</v>
      </c>
      <c r="G195" s="225">
        <f>INDEX(Data1!N:N,MATCH($A195,Data1!$A:$A,0))</f>
        <v>6.3422894348760431E-2</v>
      </c>
      <c r="H195" s="549">
        <f t="shared" si="4"/>
        <v>22.388814585391696</v>
      </c>
      <c r="I195" s="225">
        <f>INDEX(Data1!P:P,MATCH($A195,Data1!$A:$A,0))</f>
        <v>73.917086965596653</v>
      </c>
      <c r="J195" s="225">
        <f>INDEX(Data1!R:R,MATCH($A195,Data1!$A:$A,0))</f>
        <v>0</v>
      </c>
      <c r="K195" s="225">
        <f>INDEX(Data1!S:S,MATCH($A195,Data1!$A:$A,0))</f>
        <v>0</v>
      </c>
      <c r="L195" s="545">
        <f t="shared" si="5"/>
        <v>96.305901550988352</v>
      </c>
      <c r="M195" s="526">
        <f>INDEX(Data1!$T:$T,MATCH($A195,Data1!$A:$A,0))</f>
        <v>93.560308812141727</v>
      </c>
      <c r="N195" s="526">
        <f>INDEX(Data1!U:U,MATCH(A195,Data1!A:A,0))</f>
        <v>19.643221846545075</v>
      </c>
      <c r="O195" s="526">
        <f>INDEX(Data1!$V:$V,MATCH(A195,Data1!$A:$A,0))</f>
        <v>86.543285651231102</v>
      </c>
    </row>
    <row r="196" spans="1:15" s="48" customFormat="1">
      <c r="A196" s="3" t="s">
        <v>392</v>
      </c>
      <c r="B196" s="202" t="str">
        <f>INDEX('Ref1'!$E:$E,MATCH(A196,'Ref1'!$A:$A,0))</f>
        <v>Lichfield</v>
      </c>
      <c r="C196" s="42" t="str">
        <f>INDEX(Data1!B:B,MATCH(A196,Data1!A:A,0))</f>
        <v>SD</v>
      </c>
      <c r="D196" s="515" t="str">
        <f>INDEX(Data1!C:C,MATCH(A196,Data1!A:A,0))</f>
        <v>WM</v>
      </c>
      <c r="E196" s="225">
        <f>INDEX(Data1!L:L,MATCH($A196,Data1!$A:$A,0))</f>
        <v>14.863714561234334</v>
      </c>
      <c r="F196" s="225">
        <f>INDEX(Data1!M:M,MATCH($A196,Data1!$A:$A,0))</f>
        <v>0.91347810364772264</v>
      </c>
      <c r="G196" s="225">
        <f>INDEX(Data1!N:N,MATCH($A196,Data1!$A:$A,0))</f>
        <v>8.7924746104912535E-2</v>
      </c>
      <c r="H196" s="549">
        <f t="shared" si="4"/>
        <v>15.865117410986969</v>
      </c>
      <c r="I196" s="225">
        <f>INDEX(Data1!P:P,MATCH($A196,Data1!$A:$A,0))</f>
        <v>-11.437331178442637</v>
      </c>
      <c r="J196" s="225">
        <f>INDEX(Data1!R:R,MATCH($A196,Data1!$A:$A,0))</f>
        <v>-1.1732355127099949</v>
      </c>
      <c r="K196" s="225">
        <f>INDEX(Data1!S:S,MATCH($A196,Data1!$A:$A,0))</f>
        <v>0</v>
      </c>
      <c r="L196" s="545">
        <f t="shared" si="5"/>
        <v>3.2545507198343366</v>
      </c>
      <c r="M196" s="526">
        <f>INDEX(Data1!$T:$T,MATCH($A196,Data1!$A:$A,0))</f>
        <v>2.0813152071243417</v>
      </c>
      <c r="N196" s="526">
        <f>INDEX(Data1!U:U,MATCH(A196,Data1!A:A,0))</f>
        <v>13.518646385566978</v>
      </c>
      <c r="O196" s="526">
        <f>INDEX(Data1!$V:$V,MATCH(A196,Data1!$A:$A,0))</f>
        <v>1.9252165665900163</v>
      </c>
    </row>
    <row r="197" spans="1:15" s="48" customFormat="1">
      <c r="A197" s="3" t="s">
        <v>394</v>
      </c>
      <c r="B197" s="202" t="str">
        <f>INDEX('Ref1'!$E:$E,MATCH(A197,'Ref1'!$A:$A,0))</f>
        <v>Lincoln</v>
      </c>
      <c r="C197" s="42" t="str">
        <f>INDEX(Data1!B:B,MATCH(A197,Data1!A:A,0))</f>
        <v>SD</v>
      </c>
      <c r="D197" s="515" t="str">
        <f>INDEX(Data1!C:C,MATCH(A197,Data1!A:A,0))</f>
        <v>EM</v>
      </c>
      <c r="E197" s="225">
        <f>INDEX(Data1!L:L,MATCH($A197,Data1!$A:$A,0))</f>
        <v>17.739593712632796</v>
      </c>
      <c r="F197" s="225">
        <f>INDEX(Data1!M:M,MATCH($A197,Data1!$A:$A,0))</f>
        <v>0.89953516076258921</v>
      </c>
      <c r="G197" s="225">
        <f>INDEX(Data1!N:N,MATCH($A197,Data1!$A:$A,0))</f>
        <v>7.9701806519276538E-2</v>
      </c>
      <c r="H197" s="549">
        <f t="shared" si="4"/>
        <v>18.718830679914664</v>
      </c>
      <c r="I197" s="225">
        <f>INDEX(Data1!P:P,MATCH($A197,Data1!$A:$A,0))</f>
        <v>-12.8746678201184</v>
      </c>
      <c r="J197" s="225">
        <f>INDEX(Data1!R:R,MATCH($A197,Data1!$A:$A,0))</f>
        <v>-1.046914346139737</v>
      </c>
      <c r="K197" s="225">
        <f>INDEX(Data1!S:S,MATCH($A197,Data1!$A:$A,0))</f>
        <v>0</v>
      </c>
      <c r="L197" s="545">
        <f t="shared" si="5"/>
        <v>4.7972485136565268</v>
      </c>
      <c r="M197" s="526">
        <f>INDEX(Data1!$T:$T,MATCH($A197,Data1!$A:$A,0))</f>
        <v>3.7503341675167894</v>
      </c>
      <c r="N197" s="526">
        <f>INDEX(Data1!U:U,MATCH(A197,Data1!A:A,0))</f>
        <v>16.625001987635191</v>
      </c>
      <c r="O197" s="526">
        <f>INDEX(Data1!$V:$V,MATCH(A197,Data1!$A:$A,0))</f>
        <v>3.4690591049530304</v>
      </c>
    </row>
    <row r="198" spans="1:15" s="48" customFormat="1">
      <c r="A198" s="3" t="s">
        <v>396</v>
      </c>
      <c r="B198" s="202" t="str">
        <f>INDEX('Ref1'!$E:$E,MATCH(A198,'Ref1'!$A:$A,0))</f>
        <v>Lincolnshire</v>
      </c>
      <c r="C198" s="42" t="str">
        <f>INDEX(Data1!B:B,MATCH(A198,Data1!A:A,0))</f>
        <v>SCFIR</v>
      </c>
      <c r="D198" s="515" t="str">
        <f>INDEX(Data1!C:C,MATCH(A198,Data1!A:A,0))</f>
        <v>EM</v>
      </c>
      <c r="E198" s="225">
        <f>INDEX(Data1!L:L,MATCH($A198,Data1!$A:$A,0))</f>
        <v>20.925680790743627</v>
      </c>
      <c r="F198" s="225">
        <f>INDEX(Data1!M:M,MATCH($A198,Data1!$A:$A,0))</f>
        <v>1.7373708256820386</v>
      </c>
      <c r="G198" s="225">
        <f>INDEX(Data1!N:N,MATCH($A198,Data1!$A:$A,0))</f>
        <v>0.18218986157784156</v>
      </c>
      <c r="H198" s="549">
        <f t="shared" si="4"/>
        <v>22.845241478003508</v>
      </c>
      <c r="I198" s="225">
        <f>INDEX(Data1!P:P,MATCH($A198,Data1!$A:$A,0))</f>
        <v>89.773708366033077</v>
      </c>
      <c r="J198" s="225">
        <f>INDEX(Data1!R:R,MATCH($A198,Data1!$A:$A,0))</f>
        <v>0</v>
      </c>
      <c r="K198" s="225">
        <f>INDEX(Data1!S:S,MATCH($A198,Data1!$A:$A,0))</f>
        <v>0</v>
      </c>
      <c r="L198" s="545">
        <f t="shared" si="5"/>
        <v>112.61894984403659</v>
      </c>
      <c r="M198" s="526">
        <f>INDEX(Data1!$T:$T,MATCH($A198,Data1!$A:$A,0))</f>
        <v>109.59785960148132</v>
      </c>
      <c r="N198" s="526">
        <f>INDEX(Data1!U:U,MATCH(A198,Data1!A:A,0))</f>
        <v>19.824151235448241</v>
      </c>
      <c r="O198" s="526">
        <f>INDEX(Data1!$V:$V,MATCH(A198,Data1!$A:$A,0))</f>
        <v>101.37802013137022</v>
      </c>
    </row>
    <row r="199" spans="1:15" s="48" customFormat="1">
      <c r="A199" s="3" t="s">
        <v>398</v>
      </c>
      <c r="B199" s="202" t="str">
        <f>INDEX('Ref1'!$E:$E,MATCH(A199,'Ref1'!$A:$A,0))</f>
        <v>Liverpool</v>
      </c>
      <c r="C199" s="42" t="str">
        <f>INDEX(Data1!B:B,MATCH(A199,Data1!A:A,0))</f>
        <v>MD</v>
      </c>
      <c r="D199" s="515" t="str">
        <f>INDEX(Data1!C:C,MATCH(A199,Data1!A:A,0))</f>
        <v>NW</v>
      </c>
      <c r="E199" s="225">
        <f>INDEX(Data1!L:L,MATCH($A199,Data1!$A:$A,0))</f>
        <v>94.094944763741879</v>
      </c>
      <c r="F199" s="225">
        <f>INDEX(Data1!M:M,MATCH($A199,Data1!$A:$A,0))</f>
        <v>4.6387442827325192</v>
      </c>
      <c r="G199" s="225">
        <f>INDEX(Data1!N:N,MATCH($A199,Data1!$A:$A,0))</f>
        <v>0.65570634720251286</v>
      </c>
      <c r="H199" s="549">
        <f t="shared" si="4"/>
        <v>99.389395393676907</v>
      </c>
      <c r="I199" s="225">
        <f>INDEX(Data1!P:P,MATCH($A199,Data1!$A:$A,0))</f>
        <v>76.860455472263098</v>
      </c>
      <c r="J199" s="225">
        <f>INDEX(Data1!R:R,MATCH($A199,Data1!$A:$A,0))</f>
        <v>0</v>
      </c>
      <c r="K199" s="225">
        <f>INDEX(Data1!S:S,MATCH($A199,Data1!$A:$A,0))</f>
        <v>0</v>
      </c>
      <c r="L199" s="545">
        <f t="shared" si="5"/>
        <v>176.24985086594</v>
      </c>
      <c r="M199" s="526">
        <f>INDEX(Data1!$T:$T,MATCH($A199,Data1!$A:$A,0))</f>
        <v>173.74848731989297</v>
      </c>
      <c r="N199" s="526">
        <f>INDEX(Data1!U:U,MATCH(A199,Data1!A:A,0))</f>
        <v>96.888031847629875</v>
      </c>
      <c r="O199" s="526">
        <f>INDEX(Data1!$V:$V,MATCH(A199,Data1!$A:$A,0))</f>
        <v>160.71735077090102</v>
      </c>
    </row>
    <row r="200" spans="1:15" s="48" customFormat="1">
      <c r="A200" s="3" t="s">
        <v>400</v>
      </c>
      <c r="B200" s="202" t="str">
        <f>INDEX('Ref1'!$E:$E,MATCH(A200,'Ref1'!$A:$A,0))</f>
        <v>Luton</v>
      </c>
      <c r="C200" s="42" t="str">
        <f>INDEX(Data1!B:B,MATCH(A200,Data1!A:A,0))</f>
        <v>UNINFIR</v>
      </c>
      <c r="D200" s="515" t="str">
        <f>INDEX(Data1!C:C,MATCH(A200,Data1!A:A,0))</f>
        <v>E</v>
      </c>
      <c r="E200" s="225">
        <f>INDEX(Data1!L:L,MATCH($A200,Data1!$A:$A,0))</f>
        <v>33.075748331726139</v>
      </c>
      <c r="F200" s="225">
        <f>INDEX(Data1!M:M,MATCH($A200,Data1!$A:$A,0))</f>
        <v>1.8881770483947313</v>
      </c>
      <c r="G200" s="225">
        <f>INDEX(Data1!N:N,MATCH($A200,Data1!$A:$A,0))</f>
        <v>9.9596125396971755E-2</v>
      </c>
      <c r="H200" s="549">
        <f t="shared" si="4"/>
        <v>35.063521505517841</v>
      </c>
      <c r="I200" s="225">
        <f>INDEX(Data1!P:P,MATCH($A200,Data1!$A:$A,0))</f>
        <v>14.265180102145081</v>
      </c>
      <c r="J200" s="225">
        <f>INDEX(Data1!R:R,MATCH($A200,Data1!$A:$A,0))</f>
        <v>0</v>
      </c>
      <c r="K200" s="225">
        <f>INDEX(Data1!S:S,MATCH($A200,Data1!$A:$A,0))</f>
        <v>0</v>
      </c>
      <c r="L200" s="545">
        <f t="shared" si="5"/>
        <v>49.328701607662921</v>
      </c>
      <c r="M200" s="526">
        <f>INDEX(Data1!$T:$T,MATCH($A200,Data1!$A:$A,0))</f>
        <v>47.918988091298225</v>
      </c>
      <c r="N200" s="526">
        <f>INDEX(Data1!U:U,MATCH(A200,Data1!A:A,0))</f>
        <v>33.653807989153144</v>
      </c>
      <c r="O200" s="526">
        <f>INDEX(Data1!$V:$V,MATCH(A200,Data1!$A:$A,0))</f>
        <v>44.325063984450857</v>
      </c>
    </row>
    <row r="201" spans="1:15" s="48" customFormat="1">
      <c r="A201" s="3" t="s">
        <v>402</v>
      </c>
      <c r="B201" s="202" t="str">
        <f>INDEX('Ref1'!$E:$E,MATCH(A201,'Ref1'!$A:$A,0))</f>
        <v>Maidstone</v>
      </c>
      <c r="C201" s="42" t="str">
        <f>INDEX(Data1!B:B,MATCH(A201,Data1!A:A,0))</f>
        <v>SD</v>
      </c>
      <c r="D201" s="515" t="str">
        <f>INDEX(Data1!C:C,MATCH(A201,Data1!A:A,0))</f>
        <v>SE</v>
      </c>
      <c r="E201" s="225">
        <f>INDEX(Data1!L:L,MATCH($A201,Data1!$A:$A,0))</f>
        <v>23.151109392477874</v>
      </c>
      <c r="F201" s="225">
        <f>INDEX(Data1!M:M,MATCH($A201,Data1!$A:$A,0))</f>
        <v>1.1945773453503246</v>
      </c>
      <c r="G201" s="225">
        <f>INDEX(Data1!N:N,MATCH($A201,Data1!$A:$A,0))</f>
        <v>0.14870933104462511</v>
      </c>
      <c r="H201" s="549">
        <f t="shared" si="4"/>
        <v>24.494396068872824</v>
      </c>
      <c r="I201" s="225">
        <f>INDEX(Data1!P:P,MATCH($A201,Data1!$A:$A,0))</f>
        <v>-19.014779245865757</v>
      </c>
      <c r="J201" s="225">
        <f>INDEX(Data1!R:R,MATCH($A201,Data1!$A:$A,0))</f>
        <v>-1.1371809104797392</v>
      </c>
      <c r="K201" s="225">
        <f>INDEX(Data1!S:S,MATCH($A201,Data1!$A:$A,0))</f>
        <v>0</v>
      </c>
      <c r="L201" s="545">
        <f t="shared" si="5"/>
        <v>4.3424359125273275</v>
      </c>
      <c r="M201" s="526">
        <f>INDEX(Data1!$T:$T,MATCH($A201,Data1!$A:$A,0))</f>
        <v>3.2052550020475885</v>
      </c>
      <c r="N201" s="526">
        <f>INDEX(Data1!U:U,MATCH(A201,Data1!A:A,0))</f>
        <v>22.220034247913347</v>
      </c>
      <c r="O201" s="526">
        <f>INDEX(Data1!$V:$V,MATCH(A201,Data1!$A:$A,0))</f>
        <v>2.9648608768940194</v>
      </c>
    </row>
    <row r="202" spans="1:15" s="48" customFormat="1">
      <c r="A202" s="3" t="s">
        <v>404</v>
      </c>
      <c r="B202" s="202" t="str">
        <f>INDEX('Ref1'!$E:$E,MATCH(A202,'Ref1'!$A:$A,0))</f>
        <v>Maldon</v>
      </c>
      <c r="C202" s="42" t="str">
        <f>INDEX(Data1!B:B,MATCH(A202,Data1!A:A,0))</f>
        <v>SD</v>
      </c>
      <c r="D202" s="515" t="str">
        <f>INDEX(Data1!C:C,MATCH(A202,Data1!A:A,0))</f>
        <v>E</v>
      </c>
      <c r="E202" s="225">
        <f>INDEX(Data1!L:L,MATCH($A202,Data1!$A:$A,0))</f>
        <v>5.4259713404050141</v>
      </c>
      <c r="F202" s="225">
        <f>INDEX(Data1!M:M,MATCH($A202,Data1!$A:$A,0))</f>
        <v>0.79067068525650719</v>
      </c>
      <c r="G202" s="225">
        <f>INDEX(Data1!N:N,MATCH($A202,Data1!$A:$A,0))</f>
        <v>3.068303692108882E-2</v>
      </c>
      <c r="H202" s="549">
        <f t="shared" ref="H202:H265" si="6">SUM(E202:G202)</f>
        <v>6.2473250625826102</v>
      </c>
      <c r="I202" s="225">
        <f>INDEX(Data1!P:P,MATCH($A202,Data1!$A:$A,0))</f>
        <v>-3.8018020104585251</v>
      </c>
      <c r="J202" s="225">
        <f>INDEX(Data1!R:R,MATCH($A202,Data1!$A:$A,0))</f>
        <v>-0.46934654016515587</v>
      </c>
      <c r="K202" s="225">
        <f>INDEX(Data1!S:S,MATCH($A202,Data1!$A:$A,0))</f>
        <v>0</v>
      </c>
      <c r="L202" s="545">
        <f t="shared" ref="L202:L265" si="7">SUM(H202:K202)</f>
        <v>1.9761765119589292</v>
      </c>
      <c r="M202" s="526">
        <f>INDEX(Data1!$T:$T,MATCH($A202,Data1!$A:$A,0))</f>
        <v>1.5068299717937734</v>
      </c>
      <c r="N202" s="526">
        <f>INDEX(Data1!U:U,MATCH(A202,Data1!A:A,0))</f>
        <v>5.3086319822522983</v>
      </c>
      <c r="O202" s="526">
        <f>INDEX(Data1!$V:$V,MATCH(A202,Data1!$A:$A,0))</f>
        <v>1.3938177239092404</v>
      </c>
    </row>
    <row r="203" spans="1:15" s="48" customFormat="1">
      <c r="A203" s="3" t="s">
        <v>406</v>
      </c>
      <c r="B203" s="202" t="str">
        <f>INDEX('Ref1'!$E:$E,MATCH(A203,'Ref1'!$A:$A,0))</f>
        <v>Malvern Hills</v>
      </c>
      <c r="C203" s="42" t="str">
        <f>INDEX(Data1!B:B,MATCH(A203,Data1!A:A,0))</f>
        <v>SD</v>
      </c>
      <c r="D203" s="515" t="str">
        <f>INDEX(Data1!C:C,MATCH(A203,Data1!A:A,0))</f>
        <v>WM</v>
      </c>
      <c r="E203" s="225">
        <f>INDEX(Data1!L:L,MATCH($A203,Data1!$A:$A,0))</f>
        <v>6.1184815043394423</v>
      </c>
      <c r="F203" s="225">
        <f>INDEX(Data1!M:M,MATCH($A203,Data1!$A:$A,0))</f>
        <v>0.91022744836173619</v>
      </c>
      <c r="G203" s="225">
        <f>INDEX(Data1!N:N,MATCH($A203,Data1!$A:$A,0))</f>
        <v>6.9286716892493008E-2</v>
      </c>
      <c r="H203" s="549">
        <f t="shared" si="6"/>
        <v>7.0979956695936712</v>
      </c>
      <c r="I203" s="225">
        <f>INDEX(Data1!P:P,MATCH($A203,Data1!$A:$A,0))</f>
        <v>-4.8965237230295804</v>
      </c>
      <c r="J203" s="225">
        <f>INDEX(Data1!R:R,MATCH($A203,Data1!$A:$A,0))</f>
        <v>-0.20185248928027255</v>
      </c>
      <c r="K203" s="225">
        <f>INDEX(Data1!S:S,MATCH($A203,Data1!$A:$A,0))</f>
        <v>0</v>
      </c>
      <c r="L203" s="545">
        <f t="shared" si="7"/>
        <v>1.9996194572838184</v>
      </c>
      <c r="M203" s="526">
        <f>INDEX(Data1!$T:$T,MATCH($A203,Data1!$A:$A,0))</f>
        <v>1.7977669680035457</v>
      </c>
      <c r="N203" s="526">
        <f>INDEX(Data1!U:U,MATCH(A203,Data1!A:A,0))</f>
        <v>6.6942906910331264</v>
      </c>
      <c r="O203" s="526">
        <f>INDEX(Data1!$V:$V,MATCH(A203,Data1!$A:$A,0))</f>
        <v>1.6629344454032799</v>
      </c>
    </row>
    <row r="204" spans="1:15" s="48" customFormat="1">
      <c r="A204" s="3" t="s">
        <v>408</v>
      </c>
      <c r="B204" s="202" t="str">
        <f>INDEX('Ref1'!$E:$E,MATCH(A204,'Ref1'!$A:$A,0))</f>
        <v>Manchester</v>
      </c>
      <c r="C204" s="42" t="str">
        <f>INDEX(Data1!B:B,MATCH(A204,Data1!A:A,0))</f>
        <v>MD</v>
      </c>
      <c r="D204" s="515" t="str">
        <f>INDEX(Data1!C:C,MATCH(A204,Data1!A:A,0))</f>
        <v>NW</v>
      </c>
      <c r="E204" s="225">
        <f>INDEX(Data1!L:L,MATCH($A204,Data1!$A:$A,0))</f>
        <v>162.69246090957841</v>
      </c>
      <c r="F204" s="225">
        <f>INDEX(Data1!M:M,MATCH($A204,Data1!$A:$A,0))</f>
        <v>6.083697475169056</v>
      </c>
      <c r="G204" s="225">
        <f>INDEX(Data1!N:N,MATCH($A204,Data1!$A:$A,0))</f>
        <v>0.89813550144658194</v>
      </c>
      <c r="H204" s="549">
        <f t="shared" si="6"/>
        <v>169.67429388619405</v>
      </c>
      <c r="I204" s="225">
        <f>INDEX(Data1!P:P,MATCH($A204,Data1!$A:$A,0))</f>
        <v>15.599901011088336</v>
      </c>
      <c r="J204" s="225">
        <f>INDEX(Data1!R:R,MATCH($A204,Data1!$A:$A,0))</f>
        <v>0</v>
      </c>
      <c r="K204" s="225">
        <f>INDEX(Data1!S:S,MATCH($A204,Data1!$A:$A,0))</f>
        <v>0</v>
      </c>
      <c r="L204" s="545">
        <f t="shared" si="7"/>
        <v>185.2741948972824</v>
      </c>
      <c r="M204" s="526">
        <f>INDEX(Data1!$T:$T,MATCH($A204,Data1!$A:$A,0))</f>
        <v>175.77464387388568</v>
      </c>
      <c r="N204" s="526">
        <f>INDEX(Data1!U:U,MATCH(A204,Data1!A:A,0))</f>
        <v>160.17474286279733</v>
      </c>
      <c r="O204" s="526">
        <f>INDEX(Data1!$V:$V,MATCH(A204,Data1!$A:$A,0))</f>
        <v>162.59154558334427</v>
      </c>
    </row>
    <row r="205" spans="1:15" s="48" customFormat="1">
      <c r="A205" s="3" t="s">
        <v>410</v>
      </c>
      <c r="B205" s="202" t="str">
        <f>INDEX('Ref1'!$E:$E,MATCH(A205,'Ref1'!$A:$A,0))</f>
        <v>Mansfield</v>
      </c>
      <c r="C205" s="42" t="str">
        <f>INDEX(Data1!B:B,MATCH(A205,Data1!A:A,0))</f>
        <v>SD</v>
      </c>
      <c r="D205" s="515" t="str">
        <f>INDEX(Data1!C:C,MATCH(A205,Data1!A:A,0))</f>
        <v>EM</v>
      </c>
      <c r="E205" s="225">
        <f>INDEX(Data1!L:L,MATCH($A205,Data1!$A:$A,0))</f>
        <v>11.285086075216972</v>
      </c>
      <c r="F205" s="225">
        <f>INDEX(Data1!M:M,MATCH($A205,Data1!$A:$A,0))</f>
        <v>0.80686800205040787</v>
      </c>
      <c r="G205" s="225">
        <f>INDEX(Data1!N:N,MATCH($A205,Data1!$A:$A,0))</f>
        <v>5.0557382705477827E-2</v>
      </c>
      <c r="H205" s="549">
        <f t="shared" si="6"/>
        <v>12.142511459972857</v>
      </c>
      <c r="I205" s="225">
        <f>INDEX(Data1!P:P,MATCH($A205,Data1!$A:$A,0))</f>
        <v>-7.2622349791493788</v>
      </c>
      <c r="J205" s="225">
        <f>INDEX(Data1!R:R,MATCH($A205,Data1!$A:$A,0))</f>
        <v>-0.60536601597790751</v>
      </c>
      <c r="K205" s="225">
        <f>INDEX(Data1!S:S,MATCH($A205,Data1!$A:$A,0))</f>
        <v>0</v>
      </c>
      <c r="L205" s="545">
        <f t="shared" si="7"/>
        <v>4.2749104648455702</v>
      </c>
      <c r="M205" s="526">
        <f>INDEX(Data1!$T:$T,MATCH($A205,Data1!$A:$A,0))</f>
        <v>3.6695444488676632</v>
      </c>
      <c r="N205" s="526">
        <f>INDEX(Data1!U:U,MATCH(A205,Data1!A:A,0))</f>
        <v>10.931779428017041</v>
      </c>
      <c r="O205" s="526">
        <f>INDEX(Data1!$V:$V,MATCH(A205,Data1!$A:$A,0))</f>
        <v>3.3943286152025887</v>
      </c>
    </row>
    <row r="206" spans="1:15" s="48" customFormat="1">
      <c r="A206" s="3" t="s">
        <v>412</v>
      </c>
      <c r="B206" s="202" t="str">
        <f>INDEX('Ref1'!$E:$E,MATCH(A206,'Ref1'!$A:$A,0))</f>
        <v>Medway</v>
      </c>
      <c r="C206" s="42" t="str">
        <f>INDEX(Data1!B:B,MATCH(A206,Data1!A:A,0))</f>
        <v>UNINFIR</v>
      </c>
      <c r="D206" s="515" t="str">
        <f>INDEX(Data1!C:C,MATCH(A206,Data1!A:A,0))</f>
        <v>SE</v>
      </c>
      <c r="E206" s="225">
        <f>INDEX(Data1!L:L,MATCH($A206,Data1!$A:$A,0))</f>
        <v>43.369309077078114</v>
      </c>
      <c r="F206" s="225">
        <f>INDEX(Data1!M:M,MATCH($A206,Data1!$A:$A,0))</f>
        <v>2.3801157963592852</v>
      </c>
      <c r="G206" s="225">
        <f>INDEX(Data1!N:N,MATCH($A206,Data1!$A:$A,0))</f>
        <v>0.20264725159273644</v>
      </c>
      <c r="H206" s="549">
        <f t="shared" si="6"/>
        <v>45.952072125030135</v>
      </c>
      <c r="I206" s="225">
        <f>INDEX(Data1!P:P,MATCH($A206,Data1!$A:$A,0))</f>
        <v>4.4193706815073668</v>
      </c>
      <c r="J206" s="225">
        <f>INDEX(Data1!R:R,MATCH($A206,Data1!$A:$A,0))</f>
        <v>0</v>
      </c>
      <c r="K206" s="225">
        <f>INDEX(Data1!S:S,MATCH($A206,Data1!$A:$A,0))</f>
        <v>0</v>
      </c>
      <c r="L206" s="545">
        <f t="shared" si="7"/>
        <v>50.371442806537502</v>
      </c>
      <c r="M206" s="526">
        <f>INDEX(Data1!$T:$T,MATCH($A206,Data1!$A:$A,0))</f>
        <v>47.407020838552071</v>
      </c>
      <c r="N206" s="526">
        <f>INDEX(Data1!U:U,MATCH(A206,Data1!A:A,0))</f>
        <v>42.987650157044705</v>
      </c>
      <c r="O206" s="526">
        <f>INDEX(Data1!$V:$V,MATCH(A206,Data1!$A:$A,0))</f>
        <v>43.85149427566067</v>
      </c>
    </row>
    <row r="207" spans="1:15" s="48" customFormat="1">
      <c r="A207" s="3" t="s">
        <v>414</v>
      </c>
      <c r="B207" s="202" t="str">
        <f>INDEX('Ref1'!$E:$E,MATCH(A207,'Ref1'!$A:$A,0))</f>
        <v>Melton</v>
      </c>
      <c r="C207" s="42" t="str">
        <f>INDEX(Data1!B:B,MATCH(A207,Data1!A:A,0))</f>
        <v>SD</v>
      </c>
      <c r="D207" s="515" t="str">
        <f>INDEX(Data1!C:C,MATCH(A207,Data1!A:A,0))</f>
        <v>EM</v>
      </c>
      <c r="E207" s="225">
        <f>INDEX(Data1!L:L,MATCH($A207,Data1!$A:$A,0))</f>
        <v>5.8432106460945032</v>
      </c>
      <c r="F207" s="225">
        <f>INDEX(Data1!M:M,MATCH($A207,Data1!$A:$A,0))</f>
        <v>0.48948892917255044</v>
      </c>
      <c r="G207" s="225">
        <f>INDEX(Data1!N:N,MATCH($A207,Data1!$A:$A,0))</f>
        <v>6.4481189393656768E-2</v>
      </c>
      <c r="H207" s="549">
        <f t="shared" si="6"/>
        <v>6.3971807646607104</v>
      </c>
      <c r="I207" s="225">
        <f>INDEX(Data1!P:P,MATCH($A207,Data1!$A:$A,0))</f>
        <v>-4.2605342279185061</v>
      </c>
      <c r="J207" s="225">
        <f>INDEX(Data1!R:R,MATCH($A207,Data1!$A:$A,0))</f>
        <v>-0.41562101092293458</v>
      </c>
      <c r="K207" s="225">
        <f>INDEX(Data1!S:S,MATCH($A207,Data1!$A:$A,0))</f>
        <v>0</v>
      </c>
      <c r="L207" s="545">
        <f t="shared" si="7"/>
        <v>1.7210255258192697</v>
      </c>
      <c r="M207" s="526">
        <f>INDEX(Data1!$T:$T,MATCH($A207,Data1!$A:$A,0))</f>
        <v>1.3054045148963351</v>
      </c>
      <c r="N207" s="526">
        <f>INDEX(Data1!U:U,MATCH(A207,Data1!A:A,0))</f>
        <v>5.5659387428148417</v>
      </c>
      <c r="O207" s="526">
        <f>INDEX(Data1!$V:$V,MATCH(A207,Data1!$A:$A,0))</f>
        <v>1.2074991762791101</v>
      </c>
    </row>
    <row r="208" spans="1:15" s="48" customFormat="1">
      <c r="A208" s="3" t="s">
        <v>416</v>
      </c>
      <c r="B208" s="202" t="str">
        <f>INDEX('Ref1'!$E:$E,MATCH(A208,'Ref1'!$A:$A,0))</f>
        <v>Mendip</v>
      </c>
      <c r="C208" s="42" t="str">
        <f>INDEX(Data1!B:B,MATCH(A208,Data1!A:A,0))</f>
        <v>SD</v>
      </c>
      <c r="D208" s="515" t="str">
        <f>INDEX(Data1!C:C,MATCH(A208,Data1!A:A,0))</f>
        <v>SW</v>
      </c>
      <c r="E208" s="225">
        <f>INDEX(Data1!L:L,MATCH($A208,Data1!$A:$A,0))</f>
        <v>15.052566287367409</v>
      </c>
      <c r="F208" s="225">
        <f>INDEX(Data1!M:M,MATCH($A208,Data1!$A:$A,0))</f>
        <v>1.3597861793871169</v>
      </c>
      <c r="G208" s="225">
        <f>INDEX(Data1!N:N,MATCH($A208,Data1!$A:$A,0))</f>
        <v>0.12099646006123714</v>
      </c>
      <c r="H208" s="549">
        <f t="shared" si="6"/>
        <v>16.533348926815766</v>
      </c>
      <c r="I208" s="225">
        <f>INDEX(Data1!P:P,MATCH($A208,Data1!$A:$A,0))</f>
        <v>-10.291242904042324</v>
      </c>
      <c r="J208" s="225">
        <f>INDEX(Data1!R:R,MATCH($A208,Data1!$A:$A,0))</f>
        <v>-1.6921692867832048</v>
      </c>
      <c r="K208" s="225">
        <f>INDEX(Data1!S:S,MATCH($A208,Data1!$A:$A,0))</f>
        <v>0</v>
      </c>
      <c r="L208" s="545">
        <f t="shared" si="7"/>
        <v>4.5499367359902365</v>
      </c>
      <c r="M208" s="526">
        <f>INDEX(Data1!$T:$T,MATCH($A208,Data1!$A:$A,0))</f>
        <v>2.857767449207032</v>
      </c>
      <c r="N208" s="526">
        <f>INDEX(Data1!U:U,MATCH(A208,Data1!A:A,0))</f>
        <v>13.149010353249356</v>
      </c>
      <c r="O208" s="526">
        <f>INDEX(Data1!$V:$V,MATCH(A208,Data1!$A:$A,0))</f>
        <v>2.6434348905165046</v>
      </c>
    </row>
    <row r="209" spans="1:15" s="48" customFormat="1">
      <c r="A209" s="3" t="s">
        <v>418</v>
      </c>
      <c r="B209" s="202" t="str">
        <f>INDEX('Ref1'!$E:$E,MATCH(A209,'Ref1'!$A:$A,0))</f>
        <v>Merseyside Fire</v>
      </c>
      <c r="C209" s="42" t="str">
        <f>INDEX(Data1!B:B,MATCH(A209,Data1!A:A,0))</f>
        <v>FIR</v>
      </c>
      <c r="D209" s="515" t="str">
        <f>INDEX(Data1!C:C,MATCH(A209,Data1!A:A,0))</f>
        <v>NW</v>
      </c>
      <c r="E209" s="225">
        <f>INDEX(Data1!L:L,MATCH($A209,Data1!$A:$A,0))</f>
        <v>4.2720248794599804</v>
      </c>
      <c r="F209" s="225">
        <f>INDEX(Data1!M:M,MATCH($A209,Data1!$A:$A,0))</f>
        <v>0.2669574422537202</v>
      </c>
      <c r="G209" s="225">
        <f>INDEX(Data1!N:N,MATCH($A209,Data1!$A:$A,0))</f>
        <v>1.9059939469761381E-2</v>
      </c>
      <c r="H209" s="549">
        <f t="shared" si="6"/>
        <v>4.5580422611834619</v>
      </c>
      <c r="I209" s="225">
        <f>INDEX(Data1!P:P,MATCH($A209,Data1!$A:$A,0))</f>
        <v>15.574283386382048</v>
      </c>
      <c r="J209" s="225">
        <f>INDEX(Data1!R:R,MATCH($A209,Data1!$A:$A,0))</f>
        <v>0</v>
      </c>
      <c r="K209" s="225">
        <f>INDEX(Data1!S:S,MATCH($A209,Data1!$A:$A,0))</f>
        <v>0</v>
      </c>
      <c r="L209" s="545">
        <f t="shared" si="7"/>
        <v>20.132325647565509</v>
      </c>
      <c r="M209" s="526">
        <f>INDEX(Data1!$T:$T,MATCH($A209,Data1!$A:$A,0))</f>
        <v>19.798897932920081</v>
      </c>
      <c r="N209" s="526">
        <f>INDEX(Data1!U:U,MATCH(A209,Data1!A:A,0))</f>
        <v>4.2246145465380334</v>
      </c>
      <c r="O209" s="526">
        <f>INDEX(Data1!$V:$V,MATCH(A209,Data1!$A:$A,0))</f>
        <v>18.313980587951075</v>
      </c>
    </row>
    <row r="210" spans="1:15" s="48" customFormat="1">
      <c r="A210" s="3" t="s">
        <v>420</v>
      </c>
      <c r="B210" s="202" t="str">
        <f>INDEX('Ref1'!$E:$E,MATCH(A210,'Ref1'!$A:$A,0))</f>
        <v>Merton</v>
      </c>
      <c r="C210" s="42" t="str">
        <f>INDEX(Data1!B:B,MATCH(A210,Data1!A:A,0))</f>
        <v>OLB</v>
      </c>
      <c r="D210" s="515" t="str">
        <f>INDEX(Data1!C:C,MATCH(A210,Data1!A:A,0))</f>
        <v>L</v>
      </c>
      <c r="E210" s="225">
        <f>INDEX(Data1!L:L,MATCH($A210,Data1!$A:$A,0))</f>
        <v>26.979607196239954</v>
      </c>
      <c r="F210" s="225">
        <f>INDEX(Data1!M:M,MATCH($A210,Data1!$A:$A,0))</f>
        <v>1.0756906614136743</v>
      </c>
      <c r="G210" s="225">
        <f>INDEX(Data1!N:N,MATCH($A210,Data1!$A:$A,0))</f>
        <v>8.3522032481486902E-2</v>
      </c>
      <c r="H210" s="549">
        <f t="shared" si="6"/>
        <v>28.138819890135114</v>
      </c>
      <c r="I210" s="225">
        <f>INDEX(Data1!P:P,MATCH($A210,Data1!$A:$A,0))</f>
        <v>9.3745989881575209</v>
      </c>
      <c r="J210" s="225">
        <f>INDEX(Data1!R:R,MATCH($A210,Data1!$A:$A,0))</f>
        <v>0</v>
      </c>
      <c r="K210" s="225">
        <f>INDEX(Data1!S:S,MATCH($A210,Data1!$A:$A,0))</f>
        <v>0</v>
      </c>
      <c r="L210" s="545">
        <f t="shared" si="7"/>
        <v>37.513418878292633</v>
      </c>
      <c r="M210" s="526">
        <f>INDEX(Data1!$T:$T,MATCH($A210,Data1!$A:$A,0))</f>
        <v>35.358714573285958</v>
      </c>
      <c r="N210" s="526">
        <f>INDEX(Data1!U:U,MATCH(A210,Data1!A:A,0))</f>
        <v>25.984115585128436</v>
      </c>
      <c r="O210" s="526">
        <f>INDEX(Data1!$V:$V,MATCH(A210,Data1!$A:$A,0))</f>
        <v>32.706810980289511</v>
      </c>
    </row>
    <row r="211" spans="1:15" s="48" customFormat="1">
      <c r="A211" s="3" t="s">
        <v>422</v>
      </c>
      <c r="B211" s="202" t="str">
        <f>INDEX('Ref1'!$E:$E,MATCH(A211,'Ref1'!$A:$A,0))</f>
        <v>Mid Devon</v>
      </c>
      <c r="C211" s="42" t="str">
        <f>INDEX(Data1!B:B,MATCH(A211,Data1!A:A,0))</f>
        <v>SD</v>
      </c>
      <c r="D211" s="515" t="str">
        <f>INDEX(Data1!C:C,MATCH(A211,Data1!A:A,0))</f>
        <v>SW</v>
      </c>
      <c r="E211" s="225">
        <f>INDEX(Data1!L:L,MATCH($A211,Data1!$A:$A,0))</f>
        <v>6.2435267502406235</v>
      </c>
      <c r="F211" s="225">
        <f>INDEX(Data1!M:M,MATCH($A211,Data1!$A:$A,0))</f>
        <v>0.89040374729699068</v>
      </c>
      <c r="G211" s="225">
        <f>INDEX(Data1!N:N,MATCH($A211,Data1!$A:$A,0))</f>
        <v>6.1200701459437998E-2</v>
      </c>
      <c r="H211" s="549">
        <f t="shared" si="6"/>
        <v>7.1951311989970517</v>
      </c>
      <c r="I211" s="225">
        <f>INDEX(Data1!P:P,MATCH($A211,Data1!$A:$A,0))</f>
        <v>-3.9628561115404843</v>
      </c>
      <c r="J211" s="225">
        <f>INDEX(Data1!R:R,MATCH($A211,Data1!$A:$A,0))</f>
        <v>-0.5281245931263967</v>
      </c>
      <c r="K211" s="225">
        <f>INDEX(Data1!S:S,MATCH($A211,Data1!$A:$A,0))</f>
        <v>0</v>
      </c>
      <c r="L211" s="545">
        <f t="shared" si="7"/>
        <v>2.7041504943301709</v>
      </c>
      <c r="M211" s="526">
        <f>INDEX(Data1!$T:$T,MATCH($A211,Data1!$A:$A,0))</f>
        <v>2.1760259012037739</v>
      </c>
      <c r="N211" s="526">
        <f>INDEX(Data1!U:U,MATCH(A211,Data1!A:A,0))</f>
        <v>6.1388820127442578</v>
      </c>
      <c r="O211" s="526">
        <f>INDEX(Data1!$V:$V,MATCH(A211,Data1!$A:$A,0))</f>
        <v>2.0128239586134908</v>
      </c>
    </row>
    <row r="212" spans="1:15" s="48" customFormat="1">
      <c r="A212" s="3" t="s">
        <v>424</v>
      </c>
      <c r="B212" s="202" t="str">
        <f>INDEX('Ref1'!$E:$E,MATCH(A212,'Ref1'!$A:$A,0))</f>
        <v>Mid Suffolk</v>
      </c>
      <c r="C212" s="42" t="str">
        <f>INDEX(Data1!B:B,MATCH(A212,Data1!A:A,0))</f>
        <v>SD</v>
      </c>
      <c r="D212" s="515" t="str">
        <f>INDEX(Data1!C:C,MATCH(A212,Data1!A:A,0))</f>
        <v>E</v>
      </c>
      <c r="E212" s="225">
        <f>INDEX(Data1!L:L,MATCH($A212,Data1!$A:$A,0))</f>
        <v>9.2146096432021682</v>
      </c>
      <c r="F212" s="225">
        <f>INDEX(Data1!M:M,MATCH($A212,Data1!$A:$A,0))</f>
        <v>0.8864710839469776</v>
      </c>
      <c r="G212" s="225">
        <f>INDEX(Data1!N:N,MATCH($A212,Data1!$A:$A,0))</f>
        <v>9.5501271743854851E-2</v>
      </c>
      <c r="H212" s="549">
        <f t="shared" si="6"/>
        <v>10.196581998893</v>
      </c>
      <c r="I212" s="225">
        <f>INDEX(Data1!P:P,MATCH($A212,Data1!$A:$A,0))</f>
        <v>-6.6884505077285041</v>
      </c>
      <c r="J212" s="225">
        <f>INDEX(Data1!R:R,MATCH($A212,Data1!$A:$A,0))</f>
        <v>-0.63600349300225667</v>
      </c>
      <c r="K212" s="225">
        <f>INDEX(Data1!S:S,MATCH($A212,Data1!$A:$A,0))</f>
        <v>0</v>
      </c>
      <c r="L212" s="545">
        <f t="shared" si="7"/>
        <v>2.8721279981622398</v>
      </c>
      <c r="M212" s="526">
        <f>INDEX(Data1!$T:$T,MATCH($A212,Data1!$A:$A,0))</f>
        <v>2.236124505159983</v>
      </c>
      <c r="N212" s="526">
        <f>INDEX(Data1!U:U,MATCH(A212,Data1!A:A,0))</f>
        <v>8.9245750128884875</v>
      </c>
      <c r="O212" s="526">
        <f>INDEX(Data1!$V:$V,MATCH(A212,Data1!$A:$A,0))</f>
        <v>2.0684151672729842</v>
      </c>
    </row>
    <row r="213" spans="1:15" s="48" customFormat="1">
      <c r="A213" s="3" t="s">
        <v>426</v>
      </c>
      <c r="B213" s="202" t="str">
        <f>INDEX('Ref1'!$E:$E,MATCH(A213,'Ref1'!$A:$A,0))</f>
        <v>Mid Sussex</v>
      </c>
      <c r="C213" s="42" t="str">
        <f>INDEX(Data1!B:B,MATCH(A213,Data1!A:A,0))</f>
        <v>SD</v>
      </c>
      <c r="D213" s="515" t="str">
        <f>INDEX(Data1!C:C,MATCH(A213,Data1!A:A,0))</f>
        <v>SE</v>
      </c>
      <c r="E213" s="225">
        <f>INDEX(Data1!L:L,MATCH($A213,Data1!$A:$A,0))</f>
        <v>18.527056162005788</v>
      </c>
      <c r="F213" s="225">
        <f>INDEX(Data1!M:M,MATCH($A213,Data1!$A:$A,0))</f>
        <v>1.2255330168687291</v>
      </c>
      <c r="G213" s="225">
        <f>INDEX(Data1!N:N,MATCH($A213,Data1!$A:$A,0))</f>
        <v>0.12563156048997684</v>
      </c>
      <c r="H213" s="549">
        <f t="shared" si="6"/>
        <v>19.878220739364494</v>
      </c>
      <c r="I213" s="225">
        <f>INDEX(Data1!P:P,MATCH($A213,Data1!$A:$A,0))</f>
        <v>-15.771215103396115</v>
      </c>
      <c r="J213" s="225">
        <f>INDEX(Data1!R:R,MATCH($A213,Data1!$A:$A,0))</f>
        <v>-1.0002986793788553</v>
      </c>
      <c r="K213" s="225">
        <f>INDEX(Data1!S:S,MATCH($A213,Data1!$A:$A,0))</f>
        <v>0</v>
      </c>
      <c r="L213" s="545">
        <f t="shared" si="7"/>
        <v>3.106706956589524</v>
      </c>
      <c r="M213" s="526">
        <f>INDEX(Data1!$T:$T,MATCH($A213,Data1!$A:$A,0))</f>
        <v>2.1064082772106687</v>
      </c>
      <c r="N213" s="526">
        <f>INDEX(Data1!U:U,MATCH(A213,Data1!A:A,0))</f>
        <v>17.877623380606785</v>
      </c>
      <c r="O213" s="526">
        <f>INDEX(Data1!$V:$V,MATCH(A213,Data1!$A:$A,0))</f>
        <v>1.9484276564198686</v>
      </c>
    </row>
    <row r="214" spans="1:15" s="48" customFormat="1">
      <c r="A214" s="3" t="s">
        <v>428</v>
      </c>
      <c r="B214" s="202" t="str">
        <f>INDEX('Ref1'!$E:$E,MATCH(A214,'Ref1'!$A:$A,0))</f>
        <v>Middlesbrough</v>
      </c>
      <c r="C214" s="42" t="str">
        <f>INDEX(Data1!B:B,MATCH(A214,Data1!A:A,0))</f>
        <v>UNINFIR</v>
      </c>
      <c r="D214" s="515" t="str">
        <f>INDEX(Data1!C:C,MATCH(A214,Data1!A:A,0))</f>
        <v>NE</v>
      </c>
      <c r="E214" s="225">
        <f>INDEX(Data1!L:L,MATCH($A214,Data1!$A:$A,0))</f>
        <v>17.703107020250727</v>
      </c>
      <c r="F214" s="225">
        <f>INDEX(Data1!M:M,MATCH($A214,Data1!$A:$A,0))</f>
        <v>1.3845313305850535</v>
      </c>
      <c r="G214" s="225">
        <f>INDEX(Data1!N:N,MATCH($A214,Data1!$A:$A,0))</f>
        <v>9.5610675122307767E-2</v>
      </c>
      <c r="H214" s="549">
        <f t="shared" si="6"/>
        <v>19.183249025958091</v>
      </c>
      <c r="I214" s="225">
        <f>INDEX(Data1!P:P,MATCH($A214,Data1!$A:$A,0))</f>
        <v>26.841994170231452</v>
      </c>
      <c r="J214" s="225">
        <f>INDEX(Data1!R:R,MATCH($A214,Data1!$A:$A,0))</f>
        <v>0</v>
      </c>
      <c r="K214" s="225">
        <f>INDEX(Data1!S:S,MATCH($A214,Data1!$A:$A,0))</f>
        <v>0</v>
      </c>
      <c r="L214" s="545">
        <f t="shared" si="7"/>
        <v>46.025243196189543</v>
      </c>
      <c r="M214" s="526">
        <f>INDEX(Data1!$T:$T,MATCH($A214,Data1!$A:$A,0))</f>
        <v>45.247537855179338</v>
      </c>
      <c r="N214" s="526">
        <f>INDEX(Data1!U:U,MATCH(A214,Data1!A:A,0))</f>
        <v>18.405543684947887</v>
      </c>
      <c r="O214" s="526">
        <f>INDEX(Data1!$V:$V,MATCH(A214,Data1!$A:$A,0))</f>
        <v>41.853972516040891</v>
      </c>
    </row>
    <row r="215" spans="1:15" s="48" customFormat="1">
      <c r="A215" s="3" t="s">
        <v>430</v>
      </c>
      <c r="B215" s="202" t="str">
        <f>INDEX('Ref1'!$E:$E,MATCH(A215,'Ref1'!$A:$A,0))</f>
        <v>Milton Keynes</v>
      </c>
      <c r="C215" s="42" t="str">
        <f>INDEX(Data1!B:B,MATCH(A215,Data1!A:A,0))</f>
        <v>UNINFIR</v>
      </c>
      <c r="D215" s="515" t="str">
        <f>INDEX(Data1!C:C,MATCH(A215,Data1!A:A,0))</f>
        <v>SE</v>
      </c>
      <c r="E215" s="225">
        <f>INDEX(Data1!L:L,MATCH($A215,Data1!$A:$A,0))</f>
        <v>76.77119099324976</v>
      </c>
      <c r="F215" s="225">
        <f>INDEX(Data1!M:M,MATCH($A215,Data1!$A:$A,0))</f>
        <v>2.3444129631339035</v>
      </c>
      <c r="G215" s="225">
        <f>INDEX(Data1!N:N,MATCH($A215,Data1!$A:$A,0))</f>
        <v>0.25293919743424126</v>
      </c>
      <c r="H215" s="549">
        <f t="shared" si="6"/>
        <v>79.36854315381791</v>
      </c>
      <c r="I215" s="225">
        <f>INDEX(Data1!P:P,MATCH($A215,Data1!$A:$A,0))</f>
        <v>-28.175564078010627</v>
      </c>
      <c r="J215" s="225">
        <f>INDEX(Data1!R:R,MATCH($A215,Data1!$A:$A,0))</f>
        <v>-2.0979262237997771</v>
      </c>
      <c r="K215" s="225">
        <f>INDEX(Data1!S:S,MATCH($A215,Data1!$A:$A,0))</f>
        <v>0</v>
      </c>
      <c r="L215" s="545">
        <f t="shared" si="7"/>
        <v>49.095052852007512</v>
      </c>
      <c r="M215" s="526">
        <f>INDEX(Data1!$T:$T,MATCH($A215,Data1!$A:$A,0))</f>
        <v>45.692808923301151</v>
      </c>
      <c r="N215" s="526">
        <f>INDEX(Data1!U:U,MATCH(A215,Data1!A:A,0))</f>
        <v>73.868373001311781</v>
      </c>
      <c r="O215" s="526">
        <f>INDEX(Data1!$V:$V,MATCH(A215,Data1!$A:$A,0))</f>
        <v>42.265848254053566</v>
      </c>
    </row>
    <row r="216" spans="1:15" s="48" customFormat="1">
      <c r="A216" s="3" t="s">
        <v>432</v>
      </c>
      <c r="B216" s="202" t="str">
        <f>INDEX('Ref1'!$E:$E,MATCH(A216,'Ref1'!$A:$A,0))</f>
        <v>Mole Valley</v>
      </c>
      <c r="C216" s="42" t="str">
        <f>INDEX(Data1!B:B,MATCH(A216,Data1!A:A,0))</f>
        <v>SD</v>
      </c>
      <c r="D216" s="515" t="str">
        <f>INDEX(Data1!C:C,MATCH(A216,Data1!A:A,0))</f>
        <v>SE</v>
      </c>
      <c r="E216" s="225">
        <f>INDEX(Data1!L:L,MATCH($A216,Data1!$A:$A,0))</f>
        <v>18.067863889424405</v>
      </c>
      <c r="F216" s="225">
        <f>INDEX(Data1!M:M,MATCH($A216,Data1!$A:$A,0))</f>
        <v>0.89370736438142018</v>
      </c>
      <c r="G216" s="225">
        <f>INDEX(Data1!N:N,MATCH($A216,Data1!$A:$A,0))</f>
        <v>0.12172253703270747</v>
      </c>
      <c r="H216" s="549">
        <f t="shared" si="6"/>
        <v>19.083293790838532</v>
      </c>
      <c r="I216" s="225">
        <f>INDEX(Data1!P:P,MATCH($A216,Data1!$A:$A,0))</f>
        <v>-15.933867678988481</v>
      </c>
      <c r="J216" s="225">
        <f>INDEX(Data1!R:R,MATCH($A216,Data1!$A:$A,0))</f>
        <v>-0.94237441170637248</v>
      </c>
      <c r="K216" s="225">
        <f>INDEX(Data1!S:S,MATCH($A216,Data1!$A:$A,0))</f>
        <v>0</v>
      </c>
      <c r="L216" s="545">
        <f t="shared" si="7"/>
        <v>2.2070517001436785</v>
      </c>
      <c r="M216" s="526">
        <f>INDEX(Data1!$T:$T,MATCH($A216,Data1!$A:$A,0))</f>
        <v>1.2646772884373061</v>
      </c>
      <c r="N216" s="526">
        <f>INDEX(Data1!U:U,MATCH(A216,Data1!A:A,0))</f>
        <v>17.198544967425786</v>
      </c>
      <c r="O216" s="526">
        <f>INDEX(Data1!$V:$V,MATCH(A216,Data1!$A:$A,0))</f>
        <v>1.1698264918045083</v>
      </c>
    </row>
    <row r="217" spans="1:15" s="48" customFormat="1">
      <c r="A217" s="3" t="s">
        <v>434</v>
      </c>
      <c r="B217" s="202" t="str">
        <f>INDEX('Ref1'!$E:$E,MATCH(A217,'Ref1'!$A:$A,0))</f>
        <v>New Forest</v>
      </c>
      <c r="C217" s="42" t="str">
        <f>INDEX(Data1!B:B,MATCH(A217,Data1!A:A,0))</f>
        <v>SD</v>
      </c>
      <c r="D217" s="515" t="str">
        <f>INDEX(Data1!C:C,MATCH(A217,Data1!A:A,0))</f>
        <v>SE</v>
      </c>
      <c r="E217" s="225">
        <f>INDEX(Data1!L:L,MATCH($A217,Data1!$A:$A,0))</f>
        <v>26.872694773384765</v>
      </c>
      <c r="F217" s="225">
        <f>INDEX(Data1!M:M,MATCH($A217,Data1!$A:$A,0))</f>
        <v>2.1111532145641805</v>
      </c>
      <c r="G217" s="225">
        <f>INDEX(Data1!N:N,MATCH($A217,Data1!$A:$A,0))</f>
        <v>0.13148705772369385</v>
      </c>
      <c r="H217" s="549">
        <f t="shared" si="6"/>
        <v>29.115335045672637</v>
      </c>
      <c r="I217" s="225">
        <f>INDEX(Data1!P:P,MATCH($A217,Data1!$A:$A,0))</f>
        <v>-23.179039720916609</v>
      </c>
      <c r="J217" s="225">
        <f>INDEX(Data1!R:R,MATCH($A217,Data1!$A:$A,0))</f>
        <v>-1.0029095912353636</v>
      </c>
      <c r="K217" s="225">
        <f>INDEX(Data1!S:S,MATCH($A217,Data1!$A:$A,0))</f>
        <v>0</v>
      </c>
      <c r="L217" s="545">
        <f t="shared" si="7"/>
        <v>4.9333857335206641</v>
      </c>
      <c r="M217" s="526">
        <f>INDEX(Data1!$T:$T,MATCH($A217,Data1!$A:$A,0))</f>
        <v>3.9304761422853005</v>
      </c>
      <c r="N217" s="526">
        <f>INDEX(Data1!U:U,MATCH(A217,Data1!A:A,0))</f>
        <v>27.10951586320191</v>
      </c>
      <c r="O217" s="526">
        <f>INDEX(Data1!$V:$V,MATCH(A217,Data1!$A:$A,0))</f>
        <v>3.6356904316139032</v>
      </c>
    </row>
    <row r="218" spans="1:15" s="48" customFormat="1">
      <c r="A218" s="3" t="s">
        <v>436</v>
      </c>
      <c r="B218" s="202" t="str">
        <f>INDEX('Ref1'!$E:$E,MATCH(A218,'Ref1'!$A:$A,0))</f>
        <v>Newark and Sherwood</v>
      </c>
      <c r="C218" s="42" t="str">
        <f>INDEX(Data1!B:B,MATCH(A218,Data1!A:A,0))</f>
        <v>SD</v>
      </c>
      <c r="D218" s="515" t="str">
        <f>INDEX(Data1!C:C,MATCH(A218,Data1!A:A,0))</f>
        <v>EM</v>
      </c>
      <c r="E218" s="225">
        <f>INDEX(Data1!L:L,MATCH($A218,Data1!$A:$A,0))</f>
        <v>15.958769180327872</v>
      </c>
      <c r="F218" s="225">
        <f>INDEX(Data1!M:M,MATCH($A218,Data1!$A:$A,0))</f>
        <v>1.1241621361950009</v>
      </c>
      <c r="G218" s="225">
        <f>INDEX(Data1!N:N,MATCH($A218,Data1!$A:$A,0))</f>
        <v>4.4578524452684544E-2</v>
      </c>
      <c r="H218" s="549">
        <f t="shared" si="6"/>
        <v>17.127509840975559</v>
      </c>
      <c r="I218" s="225">
        <f>INDEX(Data1!P:P,MATCH($A218,Data1!$A:$A,0))</f>
        <v>-11.197465625764849</v>
      </c>
      <c r="J218" s="225">
        <f>INDEX(Data1!R:R,MATCH($A218,Data1!$A:$A,0))</f>
        <v>-1.1569390520439766</v>
      </c>
      <c r="K218" s="225">
        <f>INDEX(Data1!S:S,MATCH($A218,Data1!$A:$A,0))</f>
        <v>0</v>
      </c>
      <c r="L218" s="545">
        <f t="shared" si="7"/>
        <v>4.7731051631667336</v>
      </c>
      <c r="M218" s="526">
        <f>INDEX(Data1!$T:$T,MATCH($A218,Data1!$A:$A,0))</f>
        <v>3.616166111122757</v>
      </c>
      <c r="N218" s="526">
        <f>INDEX(Data1!U:U,MATCH(A218,Data1!A:A,0))</f>
        <v>14.813631736887606</v>
      </c>
      <c r="O218" s="526">
        <f>INDEX(Data1!$V:$V,MATCH(A218,Data1!$A:$A,0))</f>
        <v>3.3449536527885502</v>
      </c>
    </row>
    <row r="219" spans="1:15" s="48" customFormat="1">
      <c r="A219" s="3" t="s">
        <v>438</v>
      </c>
      <c r="B219" s="202" t="str">
        <f>INDEX('Ref1'!$E:$E,MATCH(A219,'Ref1'!$A:$A,0))</f>
        <v>Newcastle upon Tyne</v>
      </c>
      <c r="C219" s="42" t="str">
        <f>INDEX(Data1!B:B,MATCH(A219,Data1!A:A,0))</f>
        <v>MD</v>
      </c>
      <c r="D219" s="515" t="str">
        <f>INDEX(Data1!C:C,MATCH(A219,Data1!A:A,0))</f>
        <v>NE</v>
      </c>
      <c r="E219" s="225">
        <f>INDEX(Data1!L:L,MATCH($A219,Data1!$A:$A,0))</f>
        <v>69.521944011571819</v>
      </c>
      <c r="F219" s="225">
        <f>INDEX(Data1!M:M,MATCH($A219,Data1!$A:$A,0))</f>
        <v>2.9660975389214137</v>
      </c>
      <c r="G219" s="225">
        <f>INDEX(Data1!N:N,MATCH($A219,Data1!$A:$A,0))</f>
        <v>0.29814840447240343</v>
      </c>
      <c r="H219" s="549">
        <f t="shared" si="6"/>
        <v>72.786189954965636</v>
      </c>
      <c r="I219" s="225">
        <f>INDEX(Data1!P:P,MATCH($A219,Data1!$A:$A,0))</f>
        <v>17.2582516367879</v>
      </c>
      <c r="J219" s="225">
        <f>INDEX(Data1!R:R,MATCH($A219,Data1!$A:$A,0))</f>
        <v>0</v>
      </c>
      <c r="K219" s="225">
        <f>INDEX(Data1!S:S,MATCH($A219,Data1!$A:$A,0))</f>
        <v>0</v>
      </c>
      <c r="L219" s="545">
        <f t="shared" si="7"/>
        <v>90.044441591753539</v>
      </c>
      <c r="M219" s="526">
        <f>INDEX(Data1!$T:$T,MATCH($A219,Data1!$A:$A,0))</f>
        <v>88.87858219632453</v>
      </c>
      <c r="N219" s="526">
        <f>INDEX(Data1!U:U,MATCH(A219,Data1!A:A,0))</f>
        <v>71.620330559536626</v>
      </c>
      <c r="O219" s="526">
        <f>INDEX(Data1!$V:$V,MATCH(A219,Data1!$A:$A,0))</f>
        <v>82.212688531600193</v>
      </c>
    </row>
    <row r="220" spans="1:15" s="48" customFormat="1">
      <c r="A220" s="3" t="s">
        <v>440</v>
      </c>
      <c r="B220" s="202" t="str">
        <f>INDEX('Ref1'!$E:$E,MATCH(A220,'Ref1'!$A:$A,0))</f>
        <v>Newcastle-under-Lyme</v>
      </c>
      <c r="C220" s="42" t="str">
        <f>INDEX(Data1!B:B,MATCH(A220,Data1!A:A,0))</f>
        <v>SD</v>
      </c>
      <c r="D220" s="515" t="str">
        <f>INDEX(Data1!C:C,MATCH(A220,Data1!A:A,0))</f>
        <v>WM</v>
      </c>
      <c r="E220" s="225">
        <f>INDEX(Data1!L:L,MATCH($A220,Data1!$A:$A,0))</f>
        <v>12.770350511089683</v>
      </c>
      <c r="F220" s="225">
        <f>INDEX(Data1!M:M,MATCH($A220,Data1!$A:$A,0))</f>
        <v>1.00171645687957</v>
      </c>
      <c r="G220" s="225">
        <f>INDEX(Data1!N:N,MATCH($A220,Data1!$A:$A,0))</f>
        <v>8.0325231839455447E-2</v>
      </c>
      <c r="H220" s="549">
        <f t="shared" si="6"/>
        <v>13.85239219980871</v>
      </c>
      <c r="I220" s="225">
        <f>INDEX(Data1!P:P,MATCH($A220,Data1!$A:$A,0))</f>
        <v>-9.205449589997718</v>
      </c>
      <c r="J220" s="225">
        <f>INDEX(Data1!R:R,MATCH($A220,Data1!$A:$A,0))</f>
        <v>-0.4867351793434378</v>
      </c>
      <c r="K220" s="225">
        <f>INDEX(Data1!S:S,MATCH($A220,Data1!$A:$A,0))</f>
        <v>0</v>
      </c>
      <c r="L220" s="545">
        <f t="shared" si="7"/>
        <v>4.1602074304675547</v>
      </c>
      <c r="M220" s="526">
        <f>INDEX(Data1!$T:$T,MATCH($A220,Data1!$A:$A,0))</f>
        <v>3.6734722511241165</v>
      </c>
      <c r="N220" s="526">
        <f>INDEX(Data1!U:U,MATCH(A220,Data1!A:A,0))</f>
        <v>12.878921841121834</v>
      </c>
      <c r="O220" s="526">
        <f>INDEX(Data1!$V:$V,MATCH(A220,Data1!$A:$A,0))</f>
        <v>3.3979618322898077</v>
      </c>
    </row>
    <row r="221" spans="1:15" s="48" customFormat="1">
      <c r="A221" s="3" t="s">
        <v>442</v>
      </c>
      <c r="B221" s="202" t="str">
        <f>INDEX('Ref1'!$E:$E,MATCH(A221,'Ref1'!$A:$A,0))</f>
        <v>Newham</v>
      </c>
      <c r="C221" s="42" t="str">
        <f>INDEX(Data1!B:B,MATCH(A221,Data1!A:A,0))</f>
        <v>OLB</v>
      </c>
      <c r="D221" s="515" t="str">
        <f>INDEX(Data1!C:C,MATCH(A221,Data1!A:A,0))</f>
        <v>L</v>
      </c>
      <c r="E221" s="225">
        <f>INDEX(Data1!L:L,MATCH($A221,Data1!$A:$A,0))</f>
        <v>45.759770205520439</v>
      </c>
      <c r="F221" s="225">
        <f>INDEX(Data1!M:M,MATCH($A221,Data1!$A:$A,0))</f>
        <v>1.8614510759730969</v>
      </c>
      <c r="G221" s="225">
        <f>INDEX(Data1!N:N,MATCH($A221,Data1!$A:$A,0))</f>
        <v>0.46257547772267954</v>
      </c>
      <c r="H221" s="549">
        <f t="shared" si="6"/>
        <v>48.083796759216213</v>
      </c>
      <c r="I221" s="225">
        <f>INDEX(Data1!P:P,MATCH($A221,Data1!$A:$A,0))</f>
        <v>73.481946748826374</v>
      </c>
      <c r="J221" s="225">
        <f>INDEX(Data1!R:R,MATCH($A221,Data1!$A:$A,0))</f>
        <v>0</v>
      </c>
      <c r="K221" s="225">
        <f>INDEX(Data1!S:S,MATCH($A221,Data1!$A:$A,0))</f>
        <v>0</v>
      </c>
      <c r="L221" s="545">
        <f t="shared" si="7"/>
        <v>121.56574350804259</v>
      </c>
      <c r="M221" s="526">
        <f>INDEX(Data1!$T:$T,MATCH($A221,Data1!$A:$A,0))</f>
        <v>109.6043767491531</v>
      </c>
      <c r="N221" s="526">
        <f>INDEX(Data1!U:U,MATCH(A221,Data1!A:A,0))</f>
        <v>36.12243000032673</v>
      </c>
      <c r="O221" s="526">
        <f>INDEX(Data1!$V:$V,MATCH(A221,Data1!$A:$A,0))</f>
        <v>101.38404849296663</v>
      </c>
    </row>
    <row r="222" spans="1:15" s="48" customFormat="1">
      <c r="A222" s="3" t="s">
        <v>444</v>
      </c>
      <c r="B222" s="202" t="str">
        <f>INDEX('Ref1'!$E:$E,MATCH(A222,'Ref1'!$A:$A,0))</f>
        <v>Norfolk</v>
      </c>
      <c r="C222" s="42" t="str">
        <f>INDEX(Data1!B:B,MATCH(A222,Data1!A:A,0))</f>
        <v>SCFIR</v>
      </c>
      <c r="D222" s="515" t="str">
        <f>INDEX(Data1!C:C,MATCH(A222,Data1!A:A,0))</f>
        <v>E</v>
      </c>
      <c r="E222" s="225">
        <f>INDEX(Data1!L:L,MATCH($A222,Data1!$A:$A,0))</f>
        <v>26.961644821600757</v>
      </c>
      <c r="F222" s="225">
        <f>INDEX(Data1!M:M,MATCH($A222,Data1!$A:$A,0))</f>
        <v>2.3387000838624643</v>
      </c>
      <c r="G222" s="225">
        <f>INDEX(Data1!N:N,MATCH($A222,Data1!$A:$A,0))</f>
        <v>0.23304451215416508</v>
      </c>
      <c r="H222" s="549">
        <f t="shared" si="6"/>
        <v>29.533389417617386</v>
      </c>
      <c r="I222" s="225">
        <f>INDEX(Data1!P:P,MATCH($A222,Data1!$A:$A,0))</f>
        <v>125.75581060133281</v>
      </c>
      <c r="J222" s="225">
        <f>INDEX(Data1!R:R,MATCH($A222,Data1!$A:$A,0))</f>
        <v>0</v>
      </c>
      <c r="K222" s="225">
        <f>INDEX(Data1!S:S,MATCH($A222,Data1!$A:$A,0))</f>
        <v>0</v>
      </c>
      <c r="L222" s="545">
        <f t="shared" si="7"/>
        <v>155.2892000189502</v>
      </c>
      <c r="M222" s="526">
        <f>INDEX(Data1!$T:$T,MATCH($A222,Data1!$A:$A,0))</f>
        <v>152.42333908236014</v>
      </c>
      <c r="N222" s="526">
        <f>INDEX(Data1!U:U,MATCH(A222,Data1!A:A,0))</f>
        <v>26.667528481027333</v>
      </c>
      <c r="O222" s="526">
        <f>INDEX(Data1!$V:$V,MATCH(A222,Data1!$A:$A,0))</f>
        <v>140.99158865118315</v>
      </c>
    </row>
    <row r="223" spans="1:15" s="48" customFormat="1">
      <c r="A223" s="3" t="s">
        <v>446</v>
      </c>
      <c r="B223" s="202" t="str">
        <f>INDEX('Ref1'!$E:$E,MATCH(A223,'Ref1'!$A:$A,0))</f>
        <v>North Devon</v>
      </c>
      <c r="C223" s="42" t="str">
        <f>INDEX(Data1!B:B,MATCH(A223,Data1!A:A,0))</f>
        <v>SD</v>
      </c>
      <c r="D223" s="515" t="str">
        <f>INDEX(Data1!C:C,MATCH(A223,Data1!A:A,0))</f>
        <v>SW</v>
      </c>
      <c r="E223" s="225">
        <f>INDEX(Data1!L:L,MATCH($A223,Data1!$A:$A,0))</f>
        <v>12.808790588235459</v>
      </c>
      <c r="F223" s="225">
        <f>INDEX(Data1!M:M,MATCH($A223,Data1!$A:$A,0))</f>
        <v>1.8347955527361595</v>
      </c>
      <c r="G223" s="225">
        <f>INDEX(Data1!N:N,MATCH($A223,Data1!$A:$A,0))</f>
        <v>0.10351694937024718</v>
      </c>
      <c r="H223" s="549">
        <f t="shared" si="6"/>
        <v>14.747103090341865</v>
      </c>
      <c r="I223" s="225">
        <f>INDEX(Data1!P:P,MATCH($A223,Data1!$A:$A,0))</f>
        <v>-9.8319637065444141</v>
      </c>
      <c r="J223" s="225">
        <f>INDEX(Data1!R:R,MATCH($A223,Data1!$A:$A,0))</f>
        <v>-0.98723248411184672</v>
      </c>
      <c r="K223" s="225">
        <f>INDEX(Data1!S:S,MATCH($A223,Data1!$A:$A,0))</f>
        <v>0</v>
      </c>
      <c r="L223" s="545">
        <f t="shared" si="7"/>
        <v>3.9279068996856039</v>
      </c>
      <c r="M223" s="526">
        <f>INDEX(Data1!$T:$T,MATCH($A223,Data1!$A:$A,0))</f>
        <v>2.9406744155737572</v>
      </c>
      <c r="N223" s="526">
        <f>INDEX(Data1!U:U,MATCH(A223,Data1!A:A,0))</f>
        <v>12.77263812211817</v>
      </c>
      <c r="O223" s="526">
        <f>INDEX(Data1!$V:$V,MATCH(A223,Data1!$A:$A,0))</f>
        <v>2.7201238344057255</v>
      </c>
    </row>
    <row r="224" spans="1:15" s="48" customFormat="1">
      <c r="A224" s="3" t="s">
        <v>448</v>
      </c>
      <c r="B224" s="202" t="str">
        <f>INDEX('Ref1'!$E:$E,MATCH(A224,'Ref1'!$A:$A,0))</f>
        <v>North Dorset</v>
      </c>
      <c r="C224" s="42" t="str">
        <f>INDEX(Data1!B:B,MATCH(A224,Data1!A:A,0))</f>
        <v>SD</v>
      </c>
      <c r="D224" s="515" t="str">
        <f>INDEX(Data1!C:C,MATCH(A224,Data1!A:A,0))</f>
        <v>SW</v>
      </c>
      <c r="E224" s="225">
        <f>INDEX(Data1!L:L,MATCH($A224,Data1!$A:$A,0))</f>
        <v>4.8523508582449377</v>
      </c>
      <c r="F224" s="225">
        <f>INDEX(Data1!M:M,MATCH($A224,Data1!$A:$A,0))</f>
        <v>0.81840667914456355</v>
      </c>
      <c r="G224" s="225">
        <f>INDEX(Data1!N:N,MATCH($A224,Data1!$A:$A,0))</f>
        <v>6.3978275064959039E-2</v>
      </c>
      <c r="H224" s="549">
        <f t="shared" si="6"/>
        <v>5.7347358124544598</v>
      </c>
      <c r="I224" s="225">
        <f>INDEX(Data1!P:P,MATCH($A224,Data1!$A:$A,0))</f>
        <v>-4.4320480329970149</v>
      </c>
      <c r="J224" s="225">
        <f>INDEX(Data1!R:R,MATCH($A224,Data1!$A:$A,0))</f>
        <v>0</v>
      </c>
      <c r="K224" s="225">
        <f>INDEX(Data1!S:S,MATCH($A224,Data1!$A:$A,0))</f>
        <v>0.20649309296117702</v>
      </c>
      <c r="L224" s="545">
        <f t="shared" si="7"/>
        <v>1.509180872418622</v>
      </c>
      <c r="M224" s="526">
        <f>INDEX(Data1!$T:$T,MATCH($A224,Data1!$A:$A,0))</f>
        <v>1.6315468891012128</v>
      </c>
      <c r="N224" s="526">
        <f>INDEX(Data1!U:U,MATCH(A224,Data1!A:A,0))</f>
        <v>6.0635949220982273</v>
      </c>
      <c r="O224" s="526">
        <f>INDEX(Data1!$V:$V,MATCH(A224,Data1!$A:$A,0))</f>
        <v>1.509180872418622</v>
      </c>
    </row>
    <row r="225" spans="1:15" s="48" customFormat="1">
      <c r="A225" s="3" t="s">
        <v>450</v>
      </c>
      <c r="B225" s="202" t="str">
        <f>INDEX('Ref1'!$E:$E,MATCH(A225,'Ref1'!$A:$A,0))</f>
        <v>North East Derbyshire</v>
      </c>
      <c r="C225" s="42" t="str">
        <f>INDEX(Data1!B:B,MATCH(A225,Data1!A:A,0))</f>
        <v>SD</v>
      </c>
      <c r="D225" s="515" t="str">
        <f>INDEX(Data1!C:C,MATCH(A225,Data1!A:A,0))</f>
        <v>EM</v>
      </c>
      <c r="E225" s="225">
        <f>INDEX(Data1!L:L,MATCH($A225,Data1!$A:$A,0))</f>
        <v>7.0770089411767696</v>
      </c>
      <c r="F225" s="225">
        <f>INDEX(Data1!M:M,MATCH($A225,Data1!$A:$A,0))</f>
        <v>0.7473105611322336</v>
      </c>
      <c r="G225" s="225">
        <f>INDEX(Data1!N:N,MATCH($A225,Data1!$A:$A,0))</f>
        <v>6.6503207568443093E-2</v>
      </c>
      <c r="H225" s="549">
        <f t="shared" si="6"/>
        <v>7.8908227098774466</v>
      </c>
      <c r="I225" s="225">
        <f>INDEX(Data1!P:P,MATCH($A225,Data1!$A:$A,0))</f>
        <v>-3.2037047913311589</v>
      </c>
      <c r="J225" s="225">
        <f>INDEX(Data1!R:R,MATCH($A225,Data1!$A:$A,0))</f>
        <v>-0.96605559968737342</v>
      </c>
      <c r="K225" s="225">
        <f>INDEX(Data1!S:S,MATCH($A225,Data1!$A:$A,0))</f>
        <v>0</v>
      </c>
      <c r="L225" s="545">
        <f t="shared" si="7"/>
        <v>3.7210623188589143</v>
      </c>
      <c r="M225" s="526">
        <f>INDEX(Data1!$T:$T,MATCH($A225,Data1!$A:$A,0))</f>
        <v>2.7550067191715408</v>
      </c>
      <c r="N225" s="526">
        <f>INDEX(Data1!U:U,MATCH(A225,Data1!A:A,0))</f>
        <v>5.9587115105026998</v>
      </c>
      <c r="O225" s="526">
        <f>INDEX(Data1!$V:$V,MATCH(A225,Data1!$A:$A,0))</f>
        <v>2.5483812152336753</v>
      </c>
    </row>
    <row r="226" spans="1:15" s="48" customFormat="1">
      <c r="A226" s="3" t="s">
        <v>452</v>
      </c>
      <c r="B226" s="202" t="str">
        <f>INDEX('Ref1'!$E:$E,MATCH(A226,'Ref1'!$A:$A,0))</f>
        <v>North East Lincolnshire</v>
      </c>
      <c r="C226" s="42" t="str">
        <f>INDEX(Data1!B:B,MATCH(A226,Data1!A:A,0))</f>
        <v>UNINFIR</v>
      </c>
      <c r="D226" s="515" t="str">
        <f>INDEX(Data1!C:C,MATCH(A226,Data1!A:A,0))</f>
        <v>YH</v>
      </c>
      <c r="E226" s="225">
        <f>INDEX(Data1!L:L,MATCH($A226,Data1!$A:$A,0))</f>
        <v>29.113734098360656</v>
      </c>
      <c r="F226" s="225">
        <f>INDEX(Data1!M:M,MATCH($A226,Data1!$A:$A,0))</f>
        <v>1.5760351978820308</v>
      </c>
      <c r="G226" s="225">
        <f>INDEX(Data1!N:N,MATCH($A226,Data1!$A:$A,0))</f>
        <v>0.1334329229113434</v>
      </c>
      <c r="H226" s="549">
        <f t="shared" si="6"/>
        <v>30.82320221915403</v>
      </c>
      <c r="I226" s="225">
        <f>INDEX(Data1!P:P,MATCH($A226,Data1!$A:$A,0))</f>
        <v>9.1070331166629632</v>
      </c>
      <c r="J226" s="225">
        <f>INDEX(Data1!R:R,MATCH($A226,Data1!$A:$A,0))</f>
        <v>0</v>
      </c>
      <c r="K226" s="225">
        <f>INDEX(Data1!S:S,MATCH($A226,Data1!$A:$A,0))</f>
        <v>0</v>
      </c>
      <c r="L226" s="545">
        <f t="shared" si="7"/>
        <v>39.930235335816995</v>
      </c>
      <c r="M226" s="526">
        <f>INDEX(Data1!$T:$T,MATCH($A226,Data1!$A:$A,0))</f>
        <v>39.066525694009421</v>
      </c>
      <c r="N226" s="526">
        <f>INDEX(Data1!U:U,MATCH(A226,Data1!A:A,0))</f>
        <v>29.95949257734646</v>
      </c>
      <c r="O226" s="526">
        <f>INDEX(Data1!$V:$V,MATCH(A226,Data1!$A:$A,0))</f>
        <v>36.136536266958714</v>
      </c>
    </row>
    <row r="227" spans="1:15" s="48" customFormat="1">
      <c r="A227" s="3" t="s">
        <v>454</v>
      </c>
      <c r="B227" s="202" t="str">
        <f>INDEX('Ref1'!$E:$E,MATCH(A227,'Ref1'!$A:$A,0))</f>
        <v>North Hertfordshire</v>
      </c>
      <c r="C227" s="42" t="str">
        <f>INDEX(Data1!B:B,MATCH(A227,Data1!A:A,0))</f>
        <v>SD</v>
      </c>
      <c r="D227" s="515" t="str">
        <f>INDEX(Data1!C:C,MATCH(A227,Data1!A:A,0))</f>
        <v>E</v>
      </c>
      <c r="E227" s="225">
        <f>INDEX(Data1!L:L,MATCH($A227,Data1!$A:$A,0))</f>
        <v>15.633192786885248</v>
      </c>
      <c r="F227" s="225">
        <f>INDEX(Data1!M:M,MATCH($A227,Data1!$A:$A,0))</f>
        <v>1.2777013875604668</v>
      </c>
      <c r="G227" s="225">
        <f>INDEX(Data1!N:N,MATCH($A227,Data1!$A:$A,0))</f>
        <v>9.0769487928321999E-2</v>
      </c>
      <c r="H227" s="549">
        <f t="shared" si="6"/>
        <v>17.001663662374039</v>
      </c>
      <c r="I227" s="225">
        <f>INDEX(Data1!P:P,MATCH($A227,Data1!$A:$A,0))</f>
        <v>-12.757140314663545</v>
      </c>
      <c r="J227" s="225">
        <f>INDEX(Data1!R:R,MATCH($A227,Data1!$A:$A,0))</f>
        <v>-0.7821036219008608</v>
      </c>
      <c r="K227" s="225">
        <f>INDEX(Data1!S:S,MATCH($A227,Data1!$A:$A,0))</f>
        <v>0</v>
      </c>
      <c r="L227" s="545">
        <f t="shared" si="7"/>
        <v>3.4624197258096334</v>
      </c>
      <c r="M227" s="526">
        <f>INDEX(Data1!$T:$T,MATCH($A227,Data1!$A:$A,0))</f>
        <v>2.6803161039087726</v>
      </c>
      <c r="N227" s="526">
        <f>INDEX(Data1!U:U,MATCH(A227,Data1!A:A,0))</f>
        <v>15.437456418572317</v>
      </c>
      <c r="O227" s="526">
        <f>INDEX(Data1!$V:$V,MATCH(A227,Data1!$A:$A,0))</f>
        <v>2.4792923961156146</v>
      </c>
    </row>
    <row r="228" spans="1:15" s="48" customFormat="1">
      <c r="A228" s="3" t="s">
        <v>456</v>
      </c>
      <c r="B228" s="202" t="str">
        <f>INDEX('Ref1'!$E:$E,MATCH(A228,'Ref1'!$A:$A,0))</f>
        <v>North Kesteven</v>
      </c>
      <c r="C228" s="42" t="str">
        <f>INDEX(Data1!B:B,MATCH(A228,Data1!A:A,0))</f>
        <v>SD</v>
      </c>
      <c r="D228" s="515" t="str">
        <f>INDEX(Data1!C:C,MATCH(A228,Data1!A:A,0))</f>
        <v>EM</v>
      </c>
      <c r="E228" s="225">
        <f>INDEX(Data1!L:L,MATCH($A228,Data1!$A:$A,0))</f>
        <v>10.438163111539849</v>
      </c>
      <c r="F228" s="225">
        <f>INDEX(Data1!M:M,MATCH($A228,Data1!$A:$A,0))</f>
        <v>0.95141240810973027</v>
      </c>
      <c r="G228" s="225">
        <f>INDEX(Data1!N:N,MATCH($A228,Data1!$A:$A,0))</f>
        <v>9.2191721092164267E-2</v>
      </c>
      <c r="H228" s="549">
        <f t="shared" si="6"/>
        <v>11.481767240741743</v>
      </c>
      <c r="I228" s="225">
        <f>INDEX(Data1!P:P,MATCH($A228,Data1!$A:$A,0))</f>
        <v>-6.4046130877598779</v>
      </c>
      <c r="J228" s="225">
        <f>INDEX(Data1!R:R,MATCH($A228,Data1!$A:$A,0))</f>
        <v>-1.0077811381163524</v>
      </c>
      <c r="K228" s="225">
        <f>INDEX(Data1!S:S,MATCH($A228,Data1!$A:$A,0))</f>
        <v>0</v>
      </c>
      <c r="L228" s="545">
        <f t="shared" si="7"/>
        <v>4.0693730148655121</v>
      </c>
      <c r="M228" s="526">
        <f>INDEX(Data1!$T:$T,MATCH($A228,Data1!$A:$A,0))</f>
        <v>3.0615918767491599</v>
      </c>
      <c r="N228" s="526">
        <f>INDEX(Data1!U:U,MATCH(A228,Data1!A:A,0))</f>
        <v>9.4662049645090374</v>
      </c>
      <c r="O228" s="526">
        <f>INDEX(Data1!$V:$V,MATCH(A228,Data1!$A:$A,0))</f>
        <v>2.8319724859929729</v>
      </c>
    </row>
    <row r="229" spans="1:15" s="48" customFormat="1">
      <c r="A229" s="3" t="s">
        <v>458</v>
      </c>
      <c r="B229" s="202" t="str">
        <f>INDEX('Ref1'!$E:$E,MATCH(A229,'Ref1'!$A:$A,0))</f>
        <v>North Lincolnshire</v>
      </c>
      <c r="C229" s="42" t="str">
        <f>INDEX(Data1!B:B,MATCH(A229,Data1!A:A,0))</f>
        <v>UNINFIR</v>
      </c>
      <c r="D229" s="515" t="str">
        <f>INDEX(Data1!C:C,MATCH(A229,Data1!A:A,0))</f>
        <v>YH</v>
      </c>
      <c r="E229" s="225">
        <f>INDEX(Data1!L:L,MATCH($A229,Data1!$A:$A,0))</f>
        <v>38.066588366013775</v>
      </c>
      <c r="F229" s="225">
        <f>INDEX(Data1!M:M,MATCH($A229,Data1!$A:$A,0))</f>
        <v>1.805758598247641</v>
      </c>
      <c r="G229" s="225">
        <f>INDEX(Data1!N:N,MATCH($A229,Data1!$A:$A,0))</f>
        <v>0.15018412806157669</v>
      </c>
      <c r="H229" s="549">
        <f t="shared" si="6"/>
        <v>40.022531092322993</v>
      </c>
      <c r="I229" s="225">
        <f>INDEX(Data1!P:P,MATCH($A229,Data1!$A:$A,0))</f>
        <v>-3.6843106823632308</v>
      </c>
      <c r="J229" s="225">
        <f>INDEX(Data1!R:R,MATCH($A229,Data1!$A:$A,0))</f>
        <v>-0.37782341307665318</v>
      </c>
      <c r="K229" s="225">
        <f>INDEX(Data1!S:S,MATCH($A229,Data1!$A:$A,0))</f>
        <v>0</v>
      </c>
      <c r="L229" s="545">
        <f t="shared" si="7"/>
        <v>35.960396996883105</v>
      </c>
      <c r="M229" s="526">
        <f>INDEX(Data1!$T:$T,MATCH($A229,Data1!$A:$A,0))</f>
        <v>32.615682398207376</v>
      </c>
      <c r="N229" s="526">
        <f>INDEX(Data1!U:U,MATCH(A229,Data1!A:A,0))</f>
        <v>36.299993080570609</v>
      </c>
      <c r="O229" s="526">
        <f>INDEX(Data1!$V:$V,MATCH(A229,Data1!$A:$A,0))</f>
        <v>30.169506218341823</v>
      </c>
    </row>
    <row r="230" spans="1:15" s="48" customFormat="1">
      <c r="A230" s="3" t="s">
        <v>460</v>
      </c>
      <c r="B230" s="202" t="str">
        <f>INDEX('Ref1'!$E:$E,MATCH(A230,'Ref1'!$A:$A,0))</f>
        <v>North Norfolk</v>
      </c>
      <c r="C230" s="42" t="str">
        <f>INDEX(Data1!B:B,MATCH(A230,Data1!A:A,0))</f>
        <v>SD</v>
      </c>
      <c r="D230" s="515" t="str">
        <f>INDEX(Data1!C:C,MATCH(A230,Data1!A:A,0))</f>
        <v>E</v>
      </c>
      <c r="E230" s="225">
        <f>INDEX(Data1!L:L,MATCH($A230,Data1!$A:$A,0))</f>
        <v>10.236550838958536</v>
      </c>
      <c r="F230" s="225">
        <f>INDEX(Data1!M:M,MATCH($A230,Data1!$A:$A,0))</f>
        <v>1.6657085160664378</v>
      </c>
      <c r="G230" s="225">
        <f>INDEX(Data1!N:N,MATCH($A230,Data1!$A:$A,0))</f>
        <v>0.20670999695581241</v>
      </c>
      <c r="H230" s="549">
        <f t="shared" si="6"/>
        <v>12.108969351980786</v>
      </c>
      <c r="I230" s="225">
        <f>INDEX(Data1!P:P,MATCH($A230,Data1!$A:$A,0))</f>
        <v>-7.8586164526969728</v>
      </c>
      <c r="J230" s="225">
        <f>INDEX(Data1!R:R,MATCH($A230,Data1!$A:$A,0))</f>
        <v>-0.53956086864556441</v>
      </c>
      <c r="K230" s="225">
        <f>INDEX(Data1!S:S,MATCH($A230,Data1!$A:$A,0))</f>
        <v>0</v>
      </c>
      <c r="L230" s="545">
        <f t="shared" si="7"/>
        <v>3.7107920306382489</v>
      </c>
      <c r="M230" s="526">
        <f>INDEX(Data1!$T:$T,MATCH($A230,Data1!$A:$A,0))</f>
        <v>3.1712311619926843</v>
      </c>
      <c r="N230" s="526">
        <f>INDEX(Data1!U:U,MATCH(A230,Data1!A:A,0))</f>
        <v>11.029847614689658</v>
      </c>
      <c r="O230" s="526">
        <f>INDEX(Data1!$V:$V,MATCH(A230,Data1!$A:$A,0))</f>
        <v>2.9333888248432332</v>
      </c>
    </row>
    <row r="231" spans="1:15" s="48" customFormat="1">
      <c r="A231" s="3" t="s">
        <v>462</v>
      </c>
      <c r="B231" s="202" t="str">
        <f>INDEX('Ref1'!$E:$E,MATCH(A231,'Ref1'!$A:$A,0))</f>
        <v>North Somerset</v>
      </c>
      <c r="C231" s="42" t="str">
        <f>INDEX(Data1!B:B,MATCH(A231,Data1!A:A,0))</f>
        <v>UNINFIR</v>
      </c>
      <c r="D231" s="515" t="str">
        <f>INDEX(Data1!C:C,MATCH(A231,Data1!A:A,0))</f>
        <v>SW</v>
      </c>
      <c r="E231" s="225">
        <f>INDEX(Data1!L:L,MATCH($A231,Data1!$A:$A,0))</f>
        <v>29.858199594985532</v>
      </c>
      <c r="F231" s="225">
        <f>INDEX(Data1!M:M,MATCH($A231,Data1!$A:$A,0))</f>
        <v>2.2971580483417031</v>
      </c>
      <c r="G231" s="225">
        <f>INDEX(Data1!N:N,MATCH($A231,Data1!$A:$A,0))</f>
        <v>0.1446292136371759</v>
      </c>
      <c r="H231" s="549">
        <f t="shared" si="6"/>
        <v>32.299986856964409</v>
      </c>
      <c r="I231" s="225">
        <f>INDEX(Data1!P:P,MATCH($A231,Data1!$A:$A,0))</f>
        <v>2.6076476879415837</v>
      </c>
      <c r="J231" s="225">
        <f>INDEX(Data1!R:R,MATCH($A231,Data1!$A:$A,0))</f>
        <v>0</v>
      </c>
      <c r="K231" s="225">
        <f>INDEX(Data1!S:S,MATCH($A231,Data1!$A:$A,0))</f>
        <v>0</v>
      </c>
      <c r="L231" s="545">
        <f t="shared" si="7"/>
        <v>34.907634544905996</v>
      </c>
      <c r="M231" s="526">
        <f>INDEX(Data1!$T:$T,MATCH($A231,Data1!$A:$A,0))</f>
        <v>31.250954459739937</v>
      </c>
      <c r="N231" s="526">
        <f>INDEX(Data1!U:U,MATCH(A231,Data1!A:A,0))</f>
        <v>28.643306771798354</v>
      </c>
      <c r="O231" s="526">
        <f>INDEX(Data1!$V:$V,MATCH(A231,Data1!$A:$A,0))</f>
        <v>28.907132875259443</v>
      </c>
    </row>
    <row r="232" spans="1:15" s="48" customFormat="1">
      <c r="A232" s="3" t="s">
        <v>464</v>
      </c>
      <c r="B232" s="202" t="str">
        <f>INDEX('Ref1'!$E:$E,MATCH(A232,'Ref1'!$A:$A,0))</f>
        <v>North Tyneside</v>
      </c>
      <c r="C232" s="42" t="str">
        <f>INDEX(Data1!B:B,MATCH(A232,Data1!A:A,0))</f>
        <v>MD</v>
      </c>
      <c r="D232" s="515" t="str">
        <f>INDEX(Data1!C:C,MATCH(A232,Data1!A:A,0))</f>
        <v>NE</v>
      </c>
      <c r="E232" s="225">
        <f>INDEX(Data1!L:L,MATCH($A232,Data1!$A:$A,0))</f>
        <v>28.458949508196724</v>
      </c>
      <c r="F232" s="225">
        <f>INDEX(Data1!M:M,MATCH($A232,Data1!$A:$A,0))</f>
        <v>1.9416634683708884</v>
      </c>
      <c r="G232" s="225">
        <f>INDEX(Data1!N:N,MATCH($A232,Data1!$A:$A,0))</f>
        <v>0.13575898469460893</v>
      </c>
      <c r="H232" s="549">
        <f t="shared" si="6"/>
        <v>30.536371961262219</v>
      </c>
      <c r="I232" s="225">
        <f>INDEX(Data1!P:P,MATCH($A232,Data1!$A:$A,0))</f>
        <v>20.161743016840823</v>
      </c>
      <c r="J232" s="225">
        <f>INDEX(Data1!R:R,MATCH($A232,Data1!$A:$A,0))</f>
        <v>0</v>
      </c>
      <c r="K232" s="225">
        <f>INDEX(Data1!S:S,MATCH($A232,Data1!$A:$A,0))</f>
        <v>0</v>
      </c>
      <c r="L232" s="545">
        <f t="shared" si="7"/>
        <v>50.698114978103042</v>
      </c>
      <c r="M232" s="526">
        <f>INDEX(Data1!$T:$T,MATCH($A232,Data1!$A:$A,0))</f>
        <v>47.492693723350982</v>
      </c>
      <c r="N232" s="526">
        <f>INDEX(Data1!U:U,MATCH(A232,Data1!A:A,0))</f>
        <v>27.330950706510158</v>
      </c>
      <c r="O232" s="526">
        <f>INDEX(Data1!$V:$V,MATCH(A232,Data1!$A:$A,0))</f>
        <v>43.930741694099659</v>
      </c>
    </row>
    <row r="233" spans="1:15" s="48" customFormat="1">
      <c r="A233" s="3" t="s">
        <v>466</v>
      </c>
      <c r="B233" s="202" t="str">
        <f>INDEX('Ref1'!$E:$E,MATCH(A233,'Ref1'!$A:$A,0))</f>
        <v>North Warwickshire</v>
      </c>
      <c r="C233" s="42" t="str">
        <f>INDEX(Data1!B:B,MATCH(A233,Data1!A:A,0))</f>
        <v>SD</v>
      </c>
      <c r="D233" s="515" t="str">
        <f>INDEX(Data1!C:C,MATCH(A233,Data1!A:A,0))</f>
        <v>WM</v>
      </c>
      <c r="E233" s="225">
        <f>INDEX(Data1!L:L,MATCH($A233,Data1!$A:$A,0))</f>
        <v>18.874751494696241</v>
      </c>
      <c r="F233" s="225">
        <f>INDEX(Data1!M:M,MATCH($A233,Data1!$A:$A,0))</f>
        <v>0.63385479734546823</v>
      </c>
      <c r="G233" s="225">
        <f>INDEX(Data1!N:N,MATCH($A233,Data1!$A:$A,0))</f>
        <v>6.0181642761608742E-2</v>
      </c>
      <c r="H233" s="549">
        <f t="shared" si="6"/>
        <v>19.568787934803318</v>
      </c>
      <c r="I233" s="225">
        <f>INDEX(Data1!P:P,MATCH($A233,Data1!$A:$A,0))</f>
        <v>-15.08831170686665</v>
      </c>
      <c r="J233" s="225">
        <f>INDEX(Data1!R:R,MATCH($A233,Data1!$A:$A,0))</f>
        <v>-1.2954957747656972</v>
      </c>
      <c r="K233" s="225">
        <f>INDEX(Data1!S:S,MATCH($A233,Data1!$A:$A,0))</f>
        <v>0</v>
      </c>
      <c r="L233" s="545">
        <f t="shared" si="7"/>
        <v>3.1849804531709709</v>
      </c>
      <c r="M233" s="526">
        <f>INDEX(Data1!$T:$T,MATCH($A233,Data1!$A:$A,0))</f>
        <v>1.8894846784052739</v>
      </c>
      <c r="N233" s="526">
        <f>INDEX(Data1!U:U,MATCH(A233,Data1!A:A,0))</f>
        <v>16.977796385271922</v>
      </c>
      <c r="O233" s="526">
        <f>INDEX(Data1!$V:$V,MATCH(A233,Data1!$A:$A,0))</f>
        <v>1.7477733275248784</v>
      </c>
    </row>
    <row r="234" spans="1:15" s="48" customFormat="1">
      <c r="A234" s="3" t="s">
        <v>468</v>
      </c>
      <c r="B234" s="202" t="str">
        <f>INDEX('Ref1'!$E:$E,MATCH(A234,'Ref1'!$A:$A,0))</f>
        <v>North West Leicestershire</v>
      </c>
      <c r="C234" s="42" t="str">
        <f>INDEX(Data1!B:B,MATCH(A234,Data1!A:A,0))</f>
        <v>SD</v>
      </c>
      <c r="D234" s="515" t="str">
        <f>INDEX(Data1!C:C,MATCH(A234,Data1!A:A,0))</f>
        <v>EM</v>
      </c>
      <c r="E234" s="225">
        <f>INDEX(Data1!L:L,MATCH($A234,Data1!$A:$A,0))</f>
        <v>24.887537608486017</v>
      </c>
      <c r="F234" s="225">
        <f>INDEX(Data1!M:M,MATCH($A234,Data1!$A:$A,0))</f>
        <v>0.83468493755486917</v>
      </c>
      <c r="G234" s="225">
        <f>INDEX(Data1!N:N,MATCH($A234,Data1!$A:$A,0))</f>
        <v>8.247176478444207E-2</v>
      </c>
      <c r="H234" s="549">
        <f t="shared" si="6"/>
        <v>25.804694310825329</v>
      </c>
      <c r="I234" s="225">
        <f>INDEX(Data1!P:P,MATCH($A234,Data1!$A:$A,0))</f>
        <v>-17.912186049744726</v>
      </c>
      <c r="J234" s="225">
        <f>INDEX(Data1!R:R,MATCH($A234,Data1!$A:$A,0))</f>
        <v>-2.7645653118381599</v>
      </c>
      <c r="K234" s="225">
        <f>INDEX(Data1!S:S,MATCH($A234,Data1!$A:$A,0))</f>
        <v>0</v>
      </c>
      <c r="L234" s="545">
        <f t="shared" si="7"/>
        <v>5.1279429492424438</v>
      </c>
      <c r="M234" s="526">
        <f>INDEX(Data1!$T:$T,MATCH($A234,Data1!$A:$A,0))</f>
        <v>2.3633776374042834</v>
      </c>
      <c r="N234" s="526">
        <f>INDEX(Data1!U:U,MATCH(A234,Data1!A:A,0))</f>
        <v>20.27556368714901</v>
      </c>
      <c r="O234" s="526">
        <f>INDEX(Data1!$V:$V,MATCH(A234,Data1!$A:$A,0))</f>
        <v>2.1861243145989624</v>
      </c>
    </row>
    <row r="235" spans="1:15" s="48" customFormat="1">
      <c r="A235" s="3" t="s">
        <v>470</v>
      </c>
      <c r="B235" s="202" t="str">
        <f>INDEX('Ref1'!$E:$E,MATCH(A235,'Ref1'!$A:$A,0))</f>
        <v>North Yorkshire</v>
      </c>
      <c r="C235" s="42" t="str">
        <f>INDEX(Data1!B:B,MATCH(A235,Data1!A:A,0))</f>
        <v>SCNFIR</v>
      </c>
      <c r="D235" s="515" t="str">
        <f>INDEX(Data1!C:C,MATCH(A235,Data1!A:A,0))</f>
        <v>YH</v>
      </c>
      <c r="E235" s="225">
        <f>INDEX(Data1!L:L,MATCH($A235,Data1!$A:$A,0))</f>
        <v>18.79921550626808</v>
      </c>
      <c r="F235" s="225">
        <f>INDEX(Data1!M:M,MATCH($A235,Data1!$A:$A,0))</f>
        <v>1.9561919888759483</v>
      </c>
      <c r="G235" s="225">
        <f>INDEX(Data1!N:N,MATCH($A235,Data1!$A:$A,0))</f>
        <v>0.19551050229099684</v>
      </c>
      <c r="H235" s="549">
        <f t="shared" si="6"/>
        <v>20.950917997435024</v>
      </c>
      <c r="I235" s="225">
        <f>INDEX(Data1!P:P,MATCH($A235,Data1!$A:$A,0))</f>
        <v>47.238537701558279</v>
      </c>
      <c r="J235" s="225">
        <f>INDEX(Data1!R:R,MATCH($A235,Data1!$A:$A,0))</f>
        <v>0</v>
      </c>
      <c r="K235" s="225">
        <f>INDEX(Data1!S:S,MATCH($A235,Data1!$A:$A,0))</f>
        <v>0</v>
      </c>
      <c r="L235" s="545">
        <f t="shared" si="7"/>
        <v>68.189455698993299</v>
      </c>
      <c r="M235" s="526">
        <f>INDEX(Data1!$T:$T,MATCH($A235,Data1!$A:$A,0))</f>
        <v>66.582760315056859</v>
      </c>
      <c r="N235" s="526">
        <f>INDEX(Data1!U:U,MATCH(A235,Data1!A:A,0))</f>
        <v>19.34422261349858</v>
      </c>
      <c r="O235" s="526">
        <f>INDEX(Data1!$V:$V,MATCH(A235,Data1!$A:$A,0))</f>
        <v>61.589053291427597</v>
      </c>
    </row>
    <row r="236" spans="1:15" s="48" customFormat="1">
      <c r="A236" s="3" t="s">
        <v>472</v>
      </c>
      <c r="B236" s="202" t="str">
        <f>INDEX('Ref1'!$E:$E,MATCH(A236,'Ref1'!$A:$A,0))</f>
        <v>North Yorkshire Fire Authority</v>
      </c>
      <c r="C236" s="42" t="str">
        <f>INDEX(Data1!B:B,MATCH(A236,Data1!A:A,0))</f>
        <v>SFIR</v>
      </c>
      <c r="D236" s="515" t="str">
        <f>INDEX(Data1!C:C,MATCH(A236,Data1!A:A,0))</f>
        <v>YH</v>
      </c>
      <c r="E236" s="225">
        <f>INDEX(Data1!L:L,MATCH($A236,Data1!$A:$A,0))</f>
        <v>3.1150956991321119</v>
      </c>
      <c r="F236" s="225">
        <f>INDEX(Data1!M:M,MATCH($A236,Data1!$A:$A,0))</f>
        <v>0.25760618736092483</v>
      </c>
      <c r="G236" s="225">
        <f>INDEX(Data1!N:N,MATCH($A236,Data1!$A:$A,0))</f>
        <v>2.7626439576798952E-2</v>
      </c>
      <c r="H236" s="549">
        <f t="shared" si="6"/>
        <v>3.400328326069836</v>
      </c>
      <c r="I236" s="225">
        <f>INDEX(Data1!P:P,MATCH($A236,Data1!$A:$A,0))</f>
        <v>2.9366690595271927</v>
      </c>
      <c r="J236" s="225">
        <f>INDEX(Data1!R:R,MATCH($A236,Data1!$A:$A,0))</f>
        <v>0</v>
      </c>
      <c r="K236" s="225">
        <f>INDEX(Data1!S:S,MATCH($A236,Data1!$A:$A,0))</f>
        <v>0</v>
      </c>
      <c r="L236" s="545">
        <f t="shared" si="7"/>
        <v>6.3369973855970283</v>
      </c>
      <c r="M236" s="526">
        <f>INDEX(Data1!$T:$T,MATCH($A236,Data1!$A:$A,0))</f>
        <v>6.0516767869557269</v>
      </c>
      <c r="N236" s="526">
        <f>INDEX(Data1!U:U,MATCH(A236,Data1!A:A,0))</f>
        <v>3.1150077274285342</v>
      </c>
      <c r="O236" s="526">
        <f>INDEX(Data1!$V:$V,MATCH(A236,Data1!$A:$A,0))</f>
        <v>5.5978010279340475</v>
      </c>
    </row>
    <row r="237" spans="1:15" s="48" customFormat="1">
      <c r="A237" s="3" t="s">
        <v>474</v>
      </c>
      <c r="B237" s="202" t="str">
        <f>INDEX('Ref1'!$E:$E,MATCH(A237,'Ref1'!$A:$A,0))</f>
        <v>Northampton</v>
      </c>
      <c r="C237" s="42" t="str">
        <f>INDEX(Data1!B:B,MATCH(A237,Data1!A:A,0))</f>
        <v>SD</v>
      </c>
      <c r="D237" s="515" t="str">
        <f>INDEX(Data1!C:C,MATCH(A237,Data1!A:A,0))</f>
        <v>EM</v>
      </c>
      <c r="E237" s="225">
        <f>INDEX(Data1!L:L,MATCH($A237,Data1!$A:$A,0))</f>
        <v>40.019319729990364</v>
      </c>
      <c r="F237" s="225">
        <f>INDEX(Data1!M:M,MATCH($A237,Data1!$A:$A,0))</f>
        <v>1.6650170148497452</v>
      </c>
      <c r="G237" s="225">
        <f>INDEX(Data1!N:N,MATCH($A237,Data1!$A:$A,0))</f>
        <v>9.7551768751706264E-2</v>
      </c>
      <c r="H237" s="549">
        <f t="shared" si="6"/>
        <v>41.781888513591817</v>
      </c>
      <c r="I237" s="225">
        <f>INDEX(Data1!P:P,MATCH($A237,Data1!$A:$A,0))</f>
        <v>-30.660253899718668</v>
      </c>
      <c r="J237" s="225">
        <f>INDEX(Data1!R:R,MATCH($A237,Data1!$A:$A,0))</f>
        <v>-2.2021561213212144</v>
      </c>
      <c r="K237" s="225">
        <f>INDEX(Data1!S:S,MATCH($A237,Data1!$A:$A,0))</f>
        <v>0</v>
      </c>
      <c r="L237" s="545">
        <f t="shared" si="7"/>
        <v>8.9194784925519333</v>
      </c>
      <c r="M237" s="526">
        <f>INDEX(Data1!$T:$T,MATCH($A237,Data1!$A:$A,0))</f>
        <v>6.7173223712307193</v>
      </c>
      <c r="N237" s="526">
        <f>INDEX(Data1!U:U,MATCH(A237,Data1!A:A,0))</f>
        <v>37.37757627094939</v>
      </c>
      <c r="O237" s="526">
        <f>INDEX(Data1!$V:$V,MATCH(A237,Data1!$A:$A,0))</f>
        <v>6.2135231933884159</v>
      </c>
    </row>
    <row r="238" spans="1:15" s="48" customFormat="1">
      <c r="A238" s="3" t="s">
        <v>476</v>
      </c>
      <c r="B238" s="202" t="str">
        <f>INDEX('Ref1'!$E:$E,MATCH(A238,'Ref1'!$A:$A,0))</f>
        <v>Northamptonshire</v>
      </c>
      <c r="C238" s="42" t="str">
        <f>INDEX(Data1!B:B,MATCH(A238,Data1!A:A,0))</f>
        <v>SCFIR</v>
      </c>
      <c r="D238" s="515" t="str">
        <f>INDEX(Data1!C:C,MATCH(A238,Data1!A:A,0))</f>
        <v>EM</v>
      </c>
      <c r="E238" s="225">
        <f>INDEX(Data1!L:L,MATCH($A238,Data1!$A:$A,0))</f>
        <v>29.840381986499505</v>
      </c>
      <c r="F238" s="225">
        <f>INDEX(Data1!M:M,MATCH($A238,Data1!$A:$A,0))</f>
        <v>1.5515448628838864</v>
      </c>
      <c r="G238" s="225">
        <f>INDEX(Data1!N:N,MATCH($A238,Data1!$A:$A,0))</f>
        <v>7.7073402400391067E-2</v>
      </c>
      <c r="H238" s="549">
        <f t="shared" si="6"/>
        <v>31.469000251783783</v>
      </c>
      <c r="I238" s="225">
        <f>INDEX(Data1!P:P,MATCH($A238,Data1!$A:$A,0))</f>
        <v>65.045053016879351</v>
      </c>
      <c r="J238" s="225">
        <f>INDEX(Data1!R:R,MATCH($A238,Data1!$A:$A,0))</f>
        <v>0</v>
      </c>
      <c r="K238" s="225">
        <f>INDEX(Data1!S:S,MATCH($A238,Data1!$A:$A,0))</f>
        <v>0</v>
      </c>
      <c r="L238" s="545">
        <f t="shared" si="7"/>
        <v>96.514053268663133</v>
      </c>
      <c r="M238" s="526">
        <f>INDEX(Data1!$T:$T,MATCH($A238,Data1!$A:$A,0))</f>
        <v>90.477030498614894</v>
      </c>
      <c r="N238" s="526">
        <f>INDEX(Data1!U:U,MATCH(A238,Data1!A:A,0))</f>
        <v>25.431977481735544</v>
      </c>
      <c r="O238" s="526">
        <f>INDEX(Data1!$V:$V,MATCH(A238,Data1!$A:$A,0))</f>
        <v>83.691253211218779</v>
      </c>
    </row>
    <row r="239" spans="1:15" s="48" customFormat="1">
      <c r="A239" s="3" t="s">
        <v>478</v>
      </c>
      <c r="B239" s="202" t="str">
        <f>INDEX('Ref1'!$E:$E,MATCH(A239,'Ref1'!$A:$A,0))</f>
        <v>Northumberland</v>
      </c>
      <c r="C239" s="42" t="str">
        <f>INDEX(Data1!B:B,MATCH(A239,Data1!A:A,0))</f>
        <v>UNIFIR</v>
      </c>
      <c r="D239" s="515" t="str">
        <f>INDEX(Data1!C:C,MATCH(A239,Data1!A:A,0))</f>
        <v>NE</v>
      </c>
      <c r="E239" s="225">
        <f>INDEX(Data1!L:L,MATCH($A239,Data1!$A:$A,0))</f>
        <v>39.606401176470577</v>
      </c>
      <c r="F239" s="225">
        <f>INDEX(Data1!M:M,MATCH($A239,Data1!$A:$A,0))</f>
        <v>4.099564963165327</v>
      </c>
      <c r="G239" s="225">
        <f>INDEX(Data1!N:N,MATCH($A239,Data1!$A:$A,0))</f>
        <v>0.46367281713072556</v>
      </c>
      <c r="H239" s="549">
        <f t="shared" si="6"/>
        <v>44.169638956766633</v>
      </c>
      <c r="I239" s="225">
        <f>INDEX(Data1!P:P,MATCH($A239,Data1!$A:$A,0))</f>
        <v>27.073766889878449</v>
      </c>
      <c r="J239" s="225">
        <f>INDEX(Data1!R:R,MATCH($A239,Data1!$A:$A,0))</f>
        <v>0</v>
      </c>
      <c r="K239" s="225">
        <f>INDEX(Data1!S:S,MATCH($A239,Data1!$A:$A,0))</f>
        <v>0</v>
      </c>
      <c r="L239" s="545">
        <f t="shared" si="7"/>
        <v>71.243405846645089</v>
      </c>
      <c r="M239" s="526">
        <f>INDEX(Data1!$T:$T,MATCH($A239,Data1!$A:$A,0))</f>
        <v>67.760814930755004</v>
      </c>
      <c r="N239" s="526">
        <f>INDEX(Data1!U:U,MATCH(A239,Data1!A:A,0))</f>
        <v>40.687048040876554</v>
      </c>
      <c r="O239" s="526">
        <f>INDEX(Data1!$V:$V,MATCH(A239,Data1!$A:$A,0))</f>
        <v>62.678753810948379</v>
      </c>
    </row>
    <row r="240" spans="1:15" s="48" customFormat="1">
      <c r="A240" s="3" t="s">
        <v>480</v>
      </c>
      <c r="B240" s="202" t="str">
        <f>INDEX('Ref1'!$E:$E,MATCH(A240,'Ref1'!$A:$A,0))</f>
        <v>Norwich</v>
      </c>
      <c r="C240" s="42" t="str">
        <f>INDEX(Data1!B:B,MATCH(A240,Data1!A:A,0))</f>
        <v>SD</v>
      </c>
      <c r="D240" s="515" t="str">
        <f>INDEX(Data1!C:C,MATCH(A240,Data1!A:A,0))</f>
        <v>E</v>
      </c>
      <c r="E240" s="225">
        <f>INDEX(Data1!L:L,MATCH($A240,Data1!$A:$A,0))</f>
        <v>30.812628910318228</v>
      </c>
      <c r="F240" s="225">
        <f>INDEX(Data1!M:M,MATCH($A240,Data1!$A:$A,0))</f>
        <v>1.7044645611361307</v>
      </c>
      <c r="G240" s="225">
        <f>INDEX(Data1!N:N,MATCH($A240,Data1!$A:$A,0))</f>
        <v>0.14153269717008393</v>
      </c>
      <c r="H240" s="549">
        <f t="shared" si="6"/>
        <v>32.658626168624444</v>
      </c>
      <c r="I240" s="225">
        <f>INDEX(Data1!P:P,MATCH($A240,Data1!$A:$A,0))</f>
        <v>-26.062016972406028</v>
      </c>
      <c r="J240" s="225">
        <f>INDEX(Data1!R:R,MATCH($A240,Data1!$A:$A,0))</f>
        <v>-0.35512472292630859</v>
      </c>
      <c r="K240" s="225">
        <f>INDEX(Data1!S:S,MATCH($A240,Data1!$A:$A,0))</f>
        <v>0</v>
      </c>
      <c r="L240" s="545">
        <f t="shared" si="7"/>
        <v>6.2414844732921075</v>
      </c>
      <c r="M240" s="526">
        <f>INDEX(Data1!$T:$T,MATCH($A240,Data1!$A:$A,0))</f>
        <v>5.8863597503657994</v>
      </c>
      <c r="N240" s="526">
        <f>INDEX(Data1!U:U,MATCH(A240,Data1!A:A,0))</f>
        <v>31.948376722771826</v>
      </c>
      <c r="O240" s="526">
        <f>INDEX(Data1!$V:$V,MATCH(A240,Data1!$A:$A,0))</f>
        <v>5.4448827690883643</v>
      </c>
    </row>
    <row r="241" spans="1:15" s="48" customFormat="1">
      <c r="A241" s="3" t="s">
        <v>482</v>
      </c>
      <c r="B241" s="202" t="str">
        <f>INDEX('Ref1'!$E:$E,MATCH(A241,'Ref1'!$A:$A,0))</f>
        <v>Nottingham</v>
      </c>
      <c r="C241" s="42" t="str">
        <f>INDEX(Data1!B:B,MATCH(A241,Data1!A:A,0))</f>
        <v>UNINFIR</v>
      </c>
      <c r="D241" s="515" t="str">
        <f>INDEX(Data1!C:C,MATCH(A241,Data1!A:A,0))</f>
        <v>EM</v>
      </c>
      <c r="E241" s="225">
        <f>INDEX(Data1!L:L,MATCH($A241,Data1!$A:$A,0))</f>
        <v>68.446427328833195</v>
      </c>
      <c r="F241" s="225">
        <f>INDEX(Data1!M:M,MATCH($A241,Data1!$A:$A,0))</f>
        <v>3.1261530900470769</v>
      </c>
      <c r="G241" s="225">
        <f>INDEX(Data1!N:N,MATCH($A241,Data1!$A:$A,0))</f>
        <v>0.45004030241551407</v>
      </c>
      <c r="H241" s="549">
        <f t="shared" si="6"/>
        <v>72.022620721295795</v>
      </c>
      <c r="I241" s="225">
        <f>INDEX(Data1!P:P,MATCH($A241,Data1!$A:$A,0))</f>
        <v>28.105047912281716</v>
      </c>
      <c r="J241" s="225">
        <f>INDEX(Data1!R:R,MATCH($A241,Data1!$A:$A,0))</f>
        <v>0</v>
      </c>
      <c r="K241" s="225">
        <f>INDEX(Data1!S:S,MATCH($A241,Data1!$A:$A,0))</f>
        <v>0</v>
      </c>
      <c r="L241" s="545">
        <f t="shared" si="7"/>
        <v>100.12766863357751</v>
      </c>
      <c r="M241" s="526">
        <f>INDEX(Data1!$T:$T,MATCH($A241,Data1!$A:$A,0))</f>
        <v>94.961723423605946</v>
      </c>
      <c r="N241" s="526">
        <f>INDEX(Data1!U:U,MATCH(A241,Data1!A:A,0))</f>
        <v>66.856675511324227</v>
      </c>
      <c r="O241" s="526">
        <f>INDEX(Data1!$V:$V,MATCH(A241,Data1!$A:$A,0))</f>
        <v>87.839594166835511</v>
      </c>
    </row>
    <row r="242" spans="1:15" s="48" customFormat="1">
      <c r="A242" s="3" t="s">
        <v>484</v>
      </c>
      <c r="B242" s="202" t="str">
        <f>INDEX('Ref1'!$E:$E,MATCH(A242,'Ref1'!$A:$A,0))</f>
        <v>Nottinghamshire</v>
      </c>
      <c r="C242" s="42" t="str">
        <f>INDEX(Data1!B:B,MATCH(A242,Data1!A:A,0))</f>
        <v>SCNFIR</v>
      </c>
      <c r="D242" s="515" t="str">
        <f>INDEX(Data1!C:C,MATCH(A242,Data1!A:A,0))</f>
        <v>EM</v>
      </c>
      <c r="E242" s="225">
        <f>INDEX(Data1!L:L,MATCH($A242,Data1!$A:$A,0))</f>
        <v>20.459304300867888</v>
      </c>
      <c r="F242" s="225">
        <f>INDEX(Data1!M:M,MATCH($A242,Data1!$A:$A,0))</f>
        <v>1.3634205578916152</v>
      </c>
      <c r="G242" s="225">
        <f>INDEX(Data1!N:N,MATCH($A242,Data1!$A:$A,0))</f>
        <v>9.5457612610401116E-2</v>
      </c>
      <c r="H242" s="549">
        <f t="shared" si="6"/>
        <v>21.918182471369903</v>
      </c>
      <c r="I242" s="225">
        <f>INDEX(Data1!P:P,MATCH($A242,Data1!$A:$A,0))</f>
        <v>87.814006982702807</v>
      </c>
      <c r="J242" s="225">
        <f>INDEX(Data1!R:R,MATCH($A242,Data1!$A:$A,0))</f>
        <v>0</v>
      </c>
      <c r="K242" s="225">
        <f>INDEX(Data1!S:S,MATCH($A242,Data1!$A:$A,0))</f>
        <v>0</v>
      </c>
      <c r="L242" s="545">
        <f t="shared" si="7"/>
        <v>109.73218945407271</v>
      </c>
      <c r="M242" s="526">
        <f>INDEX(Data1!$T:$T,MATCH($A242,Data1!$A:$A,0))</f>
        <v>107.07548727565852</v>
      </c>
      <c r="N242" s="526">
        <f>INDEX(Data1!U:U,MATCH(A242,Data1!A:A,0))</f>
        <v>19.26148029295571</v>
      </c>
      <c r="O242" s="526">
        <f>INDEX(Data1!$V:$V,MATCH(A242,Data1!$A:$A,0))</f>
        <v>99.04482572998414</v>
      </c>
    </row>
    <row r="243" spans="1:15" s="48" customFormat="1">
      <c r="A243" s="3" t="s">
        <v>486</v>
      </c>
      <c r="B243" s="202" t="str">
        <f>INDEX('Ref1'!$E:$E,MATCH(A243,'Ref1'!$A:$A,0))</f>
        <v>Nottinghamshire Fire Authority</v>
      </c>
      <c r="C243" s="42" t="str">
        <f>INDEX(Data1!B:B,MATCH(A243,Data1!A:A,0))</f>
        <v>SFIR</v>
      </c>
      <c r="D243" s="515" t="str">
        <f>INDEX(Data1!C:C,MATCH(A243,Data1!A:A,0))</f>
        <v>EM</v>
      </c>
      <c r="E243" s="225">
        <f>INDEX(Data1!L:L,MATCH($A243,Data1!$A:$A,0))</f>
        <v>3.6701227386692392</v>
      </c>
      <c r="F243" s="225">
        <f>INDEX(Data1!M:M,MATCH($A243,Data1!$A:$A,0))</f>
        <v>0.20682881333629247</v>
      </c>
      <c r="G243" s="225">
        <f>INDEX(Data1!N:N,MATCH($A243,Data1!$A:$A,0))</f>
        <v>1.7050684588749868E-2</v>
      </c>
      <c r="H243" s="549">
        <f t="shared" si="6"/>
        <v>3.8940022365942815</v>
      </c>
      <c r="I243" s="225">
        <f>INDEX(Data1!P:P,MATCH($A243,Data1!$A:$A,0))</f>
        <v>7.1551934826016099</v>
      </c>
      <c r="J243" s="225">
        <f>INDEX(Data1!R:R,MATCH($A243,Data1!$A:$A,0))</f>
        <v>0</v>
      </c>
      <c r="K243" s="225">
        <f>INDEX(Data1!S:S,MATCH($A243,Data1!$A:$A,0))</f>
        <v>0</v>
      </c>
      <c r="L243" s="545">
        <f t="shared" si="7"/>
        <v>11.049195719195891</v>
      </c>
      <c r="M243" s="526">
        <f>INDEX(Data1!$T:$T,MATCH($A243,Data1!$A:$A,0))</f>
        <v>10.664832185244547</v>
      </c>
      <c r="N243" s="526">
        <f>INDEX(Data1!U:U,MATCH(A243,Data1!A:A,0))</f>
        <v>3.5096387026429374</v>
      </c>
      <c r="O243" s="526">
        <f>INDEX(Data1!$V:$V,MATCH(A243,Data1!$A:$A,0))</f>
        <v>9.8649697713512072</v>
      </c>
    </row>
    <row r="244" spans="1:15" s="48" customFormat="1">
      <c r="A244" s="3" t="s">
        <v>488</v>
      </c>
      <c r="B244" s="202" t="str">
        <f>INDEX('Ref1'!$E:$E,MATCH(A244,'Ref1'!$A:$A,0))</f>
        <v>Nuneaton and Bedworth</v>
      </c>
      <c r="C244" s="42" t="str">
        <f>INDEX(Data1!B:B,MATCH(A244,Data1!A:A,0))</f>
        <v>SD</v>
      </c>
      <c r="D244" s="515" t="str">
        <f>INDEX(Data1!C:C,MATCH(A244,Data1!A:A,0))</f>
        <v>WM</v>
      </c>
      <c r="E244" s="225">
        <f>INDEX(Data1!L:L,MATCH($A244,Data1!$A:$A,0))</f>
        <v>14.022289218900672</v>
      </c>
      <c r="F244" s="225">
        <f>INDEX(Data1!M:M,MATCH($A244,Data1!$A:$A,0))</f>
        <v>1.0029345782425019</v>
      </c>
      <c r="G244" s="225">
        <f>INDEX(Data1!N:N,MATCH($A244,Data1!$A:$A,0))</f>
        <v>4.2619691535390108E-2</v>
      </c>
      <c r="H244" s="549">
        <f t="shared" si="6"/>
        <v>15.067843488678566</v>
      </c>
      <c r="I244" s="225">
        <f>INDEX(Data1!P:P,MATCH($A244,Data1!$A:$A,0))</f>
        <v>-9.2568800686493571</v>
      </c>
      <c r="J244" s="225">
        <f>INDEX(Data1!R:R,MATCH($A244,Data1!$A:$A,0))</f>
        <v>-1.0905224007995442</v>
      </c>
      <c r="K244" s="225">
        <f>INDEX(Data1!S:S,MATCH($A244,Data1!$A:$A,0))</f>
        <v>0</v>
      </c>
      <c r="L244" s="545">
        <f t="shared" si="7"/>
        <v>4.7204410192296642</v>
      </c>
      <c r="M244" s="526">
        <f>INDEX(Data1!$T:$T,MATCH($A244,Data1!$A:$A,0))</f>
        <v>3.6299186184301204</v>
      </c>
      <c r="N244" s="526">
        <f>INDEX(Data1!U:U,MATCH(A244,Data1!A:A,0))</f>
        <v>12.886798687079477</v>
      </c>
      <c r="O244" s="526">
        <f>INDEX(Data1!$V:$V,MATCH(A244,Data1!$A:$A,0))</f>
        <v>3.3576747220478618</v>
      </c>
    </row>
    <row r="245" spans="1:15" s="48" customFormat="1">
      <c r="A245" s="3" t="s">
        <v>490</v>
      </c>
      <c r="B245" s="202" t="str">
        <f>INDEX('Ref1'!$E:$E,MATCH(A245,'Ref1'!$A:$A,0))</f>
        <v>Oadby and Wigston</v>
      </c>
      <c r="C245" s="42" t="str">
        <f>INDEX(Data1!B:B,MATCH(A245,Data1!A:A,0))</f>
        <v>SD</v>
      </c>
      <c r="D245" s="515" t="str">
        <f>INDEX(Data1!C:C,MATCH(A245,Data1!A:A,0))</f>
        <v>EM</v>
      </c>
      <c r="E245" s="225">
        <f>INDEX(Data1!L:L,MATCH($A245,Data1!$A:$A,0))</f>
        <v>4.995820887174542</v>
      </c>
      <c r="F245" s="225">
        <f>INDEX(Data1!M:M,MATCH($A245,Data1!$A:$A,0))</f>
        <v>0.48730850192569436</v>
      </c>
      <c r="G245" s="225">
        <f>INDEX(Data1!N:N,MATCH($A245,Data1!$A:$A,0))</f>
        <v>3.6797309998487786E-2</v>
      </c>
      <c r="H245" s="549">
        <f t="shared" si="6"/>
        <v>5.5199266990987246</v>
      </c>
      <c r="I245" s="225">
        <f>INDEX(Data1!P:P,MATCH($A245,Data1!$A:$A,0))</f>
        <v>-3.6982918618181655</v>
      </c>
      <c r="J245" s="225">
        <f>INDEX(Data1!R:R,MATCH($A245,Data1!$A:$A,0))</f>
        <v>-0.15259101843064249</v>
      </c>
      <c r="K245" s="225">
        <f>INDEX(Data1!S:S,MATCH($A245,Data1!$A:$A,0))</f>
        <v>0</v>
      </c>
      <c r="L245" s="545">
        <f t="shared" si="7"/>
        <v>1.6690438188499166</v>
      </c>
      <c r="M245" s="526">
        <f>INDEX(Data1!$T:$T,MATCH($A245,Data1!$A:$A,0))</f>
        <v>1.5164528004192741</v>
      </c>
      <c r="N245" s="526">
        <f>INDEX(Data1!U:U,MATCH(A245,Data1!A:A,0))</f>
        <v>5.2147446622374396</v>
      </c>
      <c r="O245" s="526">
        <f>INDEX(Data1!$V:$V,MATCH(A245,Data1!$A:$A,0))</f>
        <v>1.4027188403878286</v>
      </c>
    </row>
    <row r="246" spans="1:15" s="48" customFormat="1">
      <c r="A246" s="3" t="s">
        <v>492</v>
      </c>
      <c r="B246" s="202" t="str">
        <f>INDEX('Ref1'!$E:$E,MATCH(A246,'Ref1'!$A:$A,0))</f>
        <v>Oldham</v>
      </c>
      <c r="C246" s="42" t="str">
        <f>INDEX(Data1!B:B,MATCH(A246,Data1!A:A,0))</f>
        <v>MD</v>
      </c>
      <c r="D246" s="515" t="str">
        <f>INDEX(Data1!C:C,MATCH(A246,Data1!A:A,0))</f>
        <v>NW</v>
      </c>
      <c r="E246" s="225">
        <f>INDEX(Data1!L:L,MATCH($A246,Data1!$A:$A,0))</f>
        <v>26.823266897907622</v>
      </c>
      <c r="F246" s="225">
        <f>INDEX(Data1!M:M,MATCH($A246,Data1!$A:$A,0))</f>
        <v>2.9241020325115721</v>
      </c>
      <c r="G246" s="225">
        <f>INDEX(Data1!N:N,MATCH($A246,Data1!$A:$A,0))</f>
        <v>0.13357279596801008</v>
      </c>
      <c r="H246" s="549">
        <f t="shared" si="6"/>
        <v>29.880941726387206</v>
      </c>
      <c r="I246" s="225">
        <f>INDEX(Data1!P:P,MATCH($A246,Data1!$A:$A,0))</f>
        <v>35.888910363795084</v>
      </c>
      <c r="J246" s="225">
        <f>INDEX(Data1!R:R,MATCH($A246,Data1!$A:$A,0))</f>
        <v>0</v>
      </c>
      <c r="K246" s="225">
        <f>INDEX(Data1!S:S,MATCH($A246,Data1!$A:$A,0))</f>
        <v>0</v>
      </c>
      <c r="L246" s="545">
        <f t="shared" si="7"/>
        <v>65.769852090182297</v>
      </c>
      <c r="M246" s="526">
        <f>INDEX(Data1!$T:$T,MATCH($A246,Data1!$A:$A,0))</f>
        <v>63.707522835959693</v>
      </c>
      <c r="N246" s="526">
        <f>INDEX(Data1!U:U,MATCH(A246,Data1!A:A,0))</f>
        <v>27.81861247216461</v>
      </c>
      <c r="O246" s="526">
        <f>INDEX(Data1!$V:$V,MATCH(A246,Data1!$A:$A,0))</f>
        <v>58.929458623262718</v>
      </c>
    </row>
    <row r="247" spans="1:15" s="48" customFormat="1">
      <c r="A247" s="3" t="s">
        <v>494</v>
      </c>
      <c r="B247" s="202" t="str">
        <f>INDEX('Ref1'!$E:$E,MATCH(A247,'Ref1'!$A:$A,0))</f>
        <v>Oxford</v>
      </c>
      <c r="C247" s="42" t="str">
        <f>INDEX(Data1!B:B,MATCH(A247,Data1!A:A,0))</f>
        <v>SD</v>
      </c>
      <c r="D247" s="515" t="str">
        <f>INDEX(Data1!C:C,MATCH(A247,Data1!A:A,0))</f>
        <v>SE</v>
      </c>
      <c r="E247" s="225">
        <f>INDEX(Data1!L:L,MATCH($A247,Data1!$A:$A,0))</f>
        <v>42.325771378977826</v>
      </c>
      <c r="F247" s="225">
        <f>INDEX(Data1!M:M,MATCH($A247,Data1!$A:$A,0))</f>
        <v>0.65844605954431468</v>
      </c>
      <c r="G247" s="225">
        <f>INDEX(Data1!N:N,MATCH($A247,Data1!$A:$A,0))</f>
        <v>9.1213655048343778E-2</v>
      </c>
      <c r="H247" s="549">
        <f t="shared" si="6"/>
        <v>43.075431093570486</v>
      </c>
      <c r="I247" s="225">
        <f>INDEX(Data1!P:P,MATCH($A247,Data1!$A:$A,0))</f>
        <v>-29.888427467915882</v>
      </c>
      <c r="J247" s="225">
        <f>INDEX(Data1!R:R,MATCH($A247,Data1!$A:$A,0))</f>
        <v>-3.5159880386924809</v>
      </c>
      <c r="K247" s="225">
        <f>INDEX(Data1!S:S,MATCH($A247,Data1!$A:$A,0))</f>
        <v>0</v>
      </c>
      <c r="L247" s="545">
        <f t="shared" si="7"/>
        <v>9.6710155869621239</v>
      </c>
      <c r="M247" s="526">
        <f>INDEX(Data1!$T:$T,MATCH($A247,Data1!$A:$A,0))</f>
        <v>6.1550275482696426</v>
      </c>
      <c r="N247" s="526">
        <f>INDEX(Data1!U:U,MATCH(A247,Data1!A:A,0))</f>
        <v>36.043455016185526</v>
      </c>
      <c r="O247" s="526">
        <f>INDEX(Data1!$V:$V,MATCH(A247,Data1!$A:$A,0))</f>
        <v>5.6934004821494195</v>
      </c>
    </row>
    <row r="248" spans="1:15" s="48" customFormat="1">
      <c r="A248" s="3" t="s">
        <v>496</v>
      </c>
      <c r="B248" s="202" t="str">
        <f>INDEX('Ref1'!$E:$E,MATCH(A248,'Ref1'!$A:$A,0))</f>
        <v>Oxfordshire</v>
      </c>
      <c r="C248" s="42" t="str">
        <f>INDEX(Data1!B:B,MATCH(A248,Data1!A:A,0))</f>
        <v>SCFIR</v>
      </c>
      <c r="D248" s="515" t="str">
        <f>INDEX(Data1!C:C,MATCH(A248,Data1!A:A,0))</f>
        <v>SE</v>
      </c>
      <c r="E248" s="225">
        <f>INDEX(Data1!L:L,MATCH($A248,Data1!$A:$A,0))</f>
        <v>33.753628042430073</v>
      </c>
      <c r="F248" s="225">
        <f>INDEX(Data1!M:M,MATCH($A248,Data1!$A:$A,0))</f>
        <v>1.1794682436214436</v>
      </c>
      <c r="G248" s="225">
        <f>INDEX(Data1!N:N,MATCH($A248,Data1!$A:$A,0))</f>
        <v>0.18250433786950077</v>
      </c>
      <c r="H248" s="549">
        <f t="shared" si="6"/>
        <v>35.115600623921019</v>
      </c>
      <c r="I248" s="225">
        <f>INDEX(Data1!P:P,MATCH($A248,Data1!$A:$A,0))</f>
        <v>39.867615398166649</v>
      </c>
      <c r="J248" s="225">
        <f>INDEX(Data1!R:R,MATCH($A248,Data1!$A:$A,0))</f>
        <v>0</v>
      </c>
      <c r="K248" s="225">
        <f>INDEX(Data1!S:S,MATCH($A248,Data1!$A:$A,0))</f>
        <v>0</v>
      </c>
      <c r="L248" s="545">
        <f t="shared" si="7"/>
        <v>74.983216022087674</v>
      </c>
      <c r="M248" s="526">
        <f>INDEX(Data1!$T:$T,MATCH($A248,Data1!$A:$A,0))</f>
        <v>70.751231950203476</v>
      </c>
      <c r="N248" s="526">
        <f>INDEX(Data1!U:U,MATCH(A248,Data1!A:A,0))</f>
        <v>30.883616552036827</v>
      </c>
      <c r="O248" s="526">
        <f>INDEX(Data1!$V:$V,MATCH(A248,Data1!$A:$A,0))</f>
        <v>65.444889553938225</v>
      </c>
    </row>
    <row r="249" spans="1:15" s="48" customFormat="1">
      <c r="A249" s="3" t="s">
        <v>498</v>
      </c>
      <c r="B249" s="202" t="str">
        <f>INDEX('Ref1'!$E:$E,MATCH(A249,'Ref1'!$A:$A,0))</f>
        <v>Pendle</v>
      </c>
      <c r="C249" s="42" t="str">
        <f>INDEX(Data1!B:B,MATCH(A249,Data1!A:A,0))</f>
        <v>SD</v>
      </c>
      <c r="D249" s="515" t="str">
        <f>INDEX(Data1!C:C,MATCH(A249,Data1!A:A,0))</f>
        <v>NW</v>
      </c>
      <c r="E249" s="225">
        <f>INDEX(Data1!L:L,MATCH($A249,Data1!$A:$A,0))</f>
        <v>7.2207465766634531</v>
      </c>
      <c r="F249" s="225">
        <f>INDEX(Data1!M:M,MATCH($A249,Data1!$A:$A,0))</f>
        <v>0.92988726763517693</v>
      </c>
      <c r="G249" s="225">
        <f>INDEX(Data1!N:N,MATCH($A249,Data1!$A:$A,0))</f>
        <v>3.2672495664487197E-2</v>
      </c>
      <c r="H249" s="549">
        <f t="shared" si="6"/>
        <v>8.1833063399631172</v>
      </c>
      <c r="I249" s="225">
        <f>INDEX(Data1!P:P,MATCH($A249,Data1!$A:$A,0))</f>
        <v>-3.3318884307977559</v>
      </c>
      <c r="J249" s="225">
        <f>INDEX(Data1!R:R,MATCH($A249,Data1!$A:$A,0))</f>
        <v>-0.38528000812764746</v>
      </c>
      <c r="K249" s="225">
        <f>INDEX(Data1!S:S,MATCH($A249,Data1!$A:$A,0))</f>
        <v>0</v>
      </c>
      <c r="L249" s="545">
        <f t="shared" si="7"/>
        <v>4.4661379010377136</v>
      </c>
      <c r="M249" s="526">
        <f>INDEX(Data1!$T:$T,MATCH($A249,Data1!$A:$A,0))</f>
        <v>4.0032281649784967</v>
      </c>
      <c r="N249" s="526">
        <f>INDEX(Data1!U:U,MATCH(A249,Data1!A:A,0))</f>
        <v>7.3351165957762525</v>
      </c>
      <c r="O249" s="526">
        <f>INDEX(Data1!$V:$V,MATCH(A249,Data1!$A:$A,0))</f>
        <v>3.7029860526051097</v>
      </c>
    </row>
    <row r="250" spans="1:15" s="48" customFormat="1">
      <c r="A250" s="3" t="s">
        <v>500</v>
      </c>
      <c r="B250" s="202" t="str">
        <f>INDEX('Ref1'!$E:$E,MATCH(A250,'Ref1'!$A:$A,0))</f>
        <v>Peterborough</v>
      </c>
      <c r="C250" s="42" t="str">
        <f>INDEX(Data1!B:B,MATCH(A250,Data1!A:A,0))</f>
        <v>UNINFIR</v>
      </c>
      <c r="D250" s="515" t="str">
        <f>INDEX(Data1!C:C,MATCH(A250,Data1!A:A,0))</f>
        <v>E</v>
      </c>
      <c r="E250" s="225">
        <f>INDEX(Data1!L:L,MATCH($A250,Data1!$A:$A,0))</f>
        <v>46.129868100289293</v>
      </c>
      <c r="F250" s="225">
        <f>INDEX(Data1!M:M,MATCH($A250,Data1!$A:$A,0))</f>
        <v>2.0497095341999776</v>
      </c>
      <c r="G250" s="225">
        <f>INDEX(Data1!N:N,MATCH($A250,Data1!$A:$A,0))</f>
        <v>0.10374136458175869</v>
      </c>
      <c r="H250" s="549">
        <f t="shared" si="6"/>
        <v>48.283318999071028</v>
      </c>
      <c r="I250" s="225">
        <f>INDEX(Data1!P:P,MATCH($A250,Data1!$A:$A,0))</f>
        <v>-2.4224113055233238</v>
      </c>
      <c r="J250" s="225">
        <f>INDEX(Data1!R:R,MATCH($A250,Data1!$A:$A,0))</f>
        <v>-0.25221561756664107</v>
      </c>
      <c r="K250" s="225">
        <f>INDEX(Data1!S:S,MATCH($A250,Data1!$A:$A,0))</f>
        <v>0</v>
      </c>
      <c r="L250" s="545">
        <f t="shared" si="7"/>
        <v>45.608692075981061</v>
      </c>
      <c r="M250" s="526">
        <f>INDEX(Data1!$T:$T,MATCH($A250,Data1!$A:$A,0))</f>
        <v>41.307820609642071</v>
      </c>
      <c r="N250" s="526">
        <f>INDEX(Data1!U:U,MATCH(A250,Data1!A:A,0))</f>
        <v>43.730231915165398</v>
      </c>
      <c r="O250" s="526">
        <f>INDEX(Data1!$V:$V,MATCH(A250,Data1!$A:$A,0))</f>
        <v>38.209734063918916</v>
      </c>
    </row>
    <row r="251" spans="1:15" s="48" customFormat="1">
      <c r="A251" s="3" t="s">
        <v>502</v>
      </c>
      <c r="B251" s="202" t="str">
        <f>INDEX('Ref1'!$E:$E,MATCH(A251,'Ref1'!$A:$A,0))</f>
        <v>Plymouth</v>
      </c>
      <c r="C251" s="42" t="str">
        <f>INDEX(Data1!B:B,MATCH(A251,Data1!A:A,0))</f>
        <v>UNINFIR</v>
      </c>
      <c r="D251" s="515" t="str">
        <f>INDEX(Data1!C:C,MATCH(A251,Data1!A:A,0))</f>
        <v>SW</v>
      </c>
      <c r="E251" s="225">
        <f>INDEX(Data1!L:L,MATCH($A251,Data1!$A:$A,0))</f>
        <v>44.3903839190355</v>
      </c>
      <c r="F251" s="225">
        <f>INDEX(Data1!M:M,MATCH($A251,Data1!$A:$A,0))</f>
        <v>2.6658044347776007</v>
      </c>
      <c r="G251" s="225">
        <f>INDEX(Data1!N:N,MATCH($A251,Data1!$A:$A,0))</f>
        <v>0.16165430769880959</v>
      </c>
      <c r="H251" s="549">
        <f t="shared" si="6"/>
        <v>47.217842661511909</v>
      </c>
      <c r="I251" s="225">
        <f>INDEX(Data1!P:P,MATCH($A251,Data1!$A:$A,0))</f>
        <v>14.587103564347904</v>
      </c>
      <c r="J251" s="225">
        <f>INDEX(Data1!R:R,MATCH($A251,Data1!$A:$A,0))</f>
        <v>0</v>
      </c>
      <c r="K251" s="225">
        <f>INDEX(Data1!S:S,MATCH($A251,Data1!$A:$A,0))</f>
        <v>0</v>
      </c>
      <c r="L251" s="545">
        <f t="shared" si="7"/>
        <v>61.804946225859815</v>
      </c>
      <c r="M251" s="526">
        <f>INDEX(Data1!$T:$T,MATCH($A251,Data1!$A:$A,0))</f>
        <v>57.358218136722698</v>
      </c>
      <c r="N251" s="526">
        <f>INDEX(Data1!U:U,MATCH(A251,Data1!A:A,0))</f>
        <v>42.771114572374792</v>
      </c>
      <c r="O251" s="526">
        <f>INDEX(Data1!$V:$V,MATCH(A251,Data1!$A:$A,0))</f>
        <v>53.056351776468496</v>
      </c>
    </row>
    <row r="252" spans="1:15" s="48" customFormat="1">
      <c r="A252" s="3" t="s">
        <v>504</v>
      </c>
      <c r="B252" s="202" t="str">
        <f>INDEX('Ref1'!$E:$E,MATCH(A252,'Ref1'!$A:$A,0))</f>
        <v>Poole</v>
      </c>
      <c r="C252" s="42" t="str">
        <f>INDEX(Data1!B:B,MATCH(A252,Data1!A:A,0))</f>
        <v>UNINFIR</v>
      </c>
      <c r="D252" s="515" t="str">
        <f>INDEX(Data1!C:C,MATCH(A252,Data1!A:A,0))</f>
        <v>SW</v>
      </c>
      <c r="E252" s="225">
        <f>INDEX(Data1!L:L,MATCH($A252,Data1!$A:$A,0))</f>
        <v>27.938608081002897</v>
      </c>
      <c r="F252" s="225">
        <f>INDEX(Data1!M:M,MATCH($A252,Data1!$A:$A,0))</f>
        <v>1.8898218619824148</v>
      </c>
      <c r="G252" s="225">
        <f>INDEX(Data1!N:N,MATCH($A252,Data1!$A:$A,0))</f>
        <v>0.10743511484444222</v>
      </c>
      <c r="H252" s="549">
        <f t="shared" si="6"/>
        <v>29.935865057829755</v>
      </c>
      <c r="I252" s="225">
        <f>INDEX(Data1!P:P,MATCH($A252,Data1!$A:$A,0))</f>
        <v>-13.591364473759745</v>
      </c>
      <c r="J252" s="225">
        <f>INDEX(Data1!R:R,MATCH($A252,Data1!$A:$A,0))</f>
        <v>0</v>
      </c>
      <c r="K252" s="225">
        <f>INDEX(Data1!S:S,MATCH($A252,Data1!$A:$A,0))</f>
        <v>0</v>
      </c>
      <c r="L252" s="545">
        <f t="shared" si="7"/>
        <v>16.344500584070012</v>
      </c>
      <c r="M252" s="526">
        <f>INDEX(Data1!$T:$T,MATCH($A252,Data1!$A:$A,0))</f>
        <v>17.060291277394551</v>
      </c>
      <c r="N252" s="526">
        <f>INDEX(Data1!U:U,MATCH(A252,Data1!A:A,0))</f>
        <v>30.651655751154294</v>
      </c>
      <c r="O252" s="526">
        <f>INDEX(Data1!$V:$V,MATCH(A252,Data1!$A:$A,0))</f>
        <v>15.780769431589961</v>
      </c>
    </row>
    <row r="253" spans="1:15" s="48" customFormat="1">
      <c r="A253" s="3" t="s">
        <v>506</v>
      </c>
      <c r="B253" s="202" t="str">
        <f>INDEX('Ref1'!$E:$E,MATCH(A253,'Ref1'!$A:$A,0))</f>
        <v>Portsmouth</v>
      </c>
      <c r="C253" s="42" t="str">
        <f>INDEX(Data1!B:B,MATCH(A253,Data1!A:A,0))</f>
        <v>UNINFIR</v>
      </c>
      <c r="D253" s="515" t="str">
        <f>INDEX(Data1!C:C,MATCH(A253,Data1!A:A,0))</f>
        <v>SE</v>
      </c>
      <c r="E253" s="225">
        <f>INDEX(Data1!L:L,MATCH($A253,Data1!$A:$A,0))</f>
        <v>43.473405107975651</v>
      </c>
      <c r="F253" s="225">
        <f>INDEX(Data1!M:M,MATCH($A253,Data1!$A:$A,0))</f>
        <v>2.1057206886280762</v>
      </c>
      <c r="G253" s="225">
        <f>INDEX(Data1!N:N,MATCH($A253,Data1!$A:$A,0))</f>
        <v>0.1622814739654124</v>
      </c>
      <c r="H253" s="549">
        <f t="shared" si="6"/>
        <v>45.741407270569141</v>
      </c>
      <c r="I253" s="225">
        <f>INDEX(Data1!P:P,MATCH($A253,Data1!$A:$A,0))</f>
        <v>6.8360410279150754</v>
      </c>
      <c r="J253" s="225">
        <f>INDEX(Data1!R:R,MATCH($A253,Data1!$A:$A,0))</f>
        <v>0</v>
      </c>
      <c r="K253" s="225">
        <f>INDEX(Data1!S:S,MATCH($A253,Data1!$A:$A,0))</f>
        <v>0</v>
      </c>
      <c r="L253" s="545">
        <f t="shared" si="7"/>
        <v>52.577448298484214</v>
      </c>
      <c r="M253" s="526">
        <f>INDEX(Data1!$T:$T,MATCH($A253,Data1!$A:$A,0))</f>
        <v>47.708664253857258</v>
      </c>
      <c r="N253" s="526">
        <f>INDEX(Data1!U:U,MATCH(A253,Data1!A:A,0))</f>
        <v>40.872623225942185</v>
      </c>
      <c r="O253" s="526">
        <f>INDEX(Data1!$V:$V,MATCH(A253,Data1!$A:$A,0))</f>
        <v>44.130514434817968</v>
      </c>
    </row>
    <row r="254" spans="1:15" s="48" customFormat="1">
      <c r="A254" s="3" t="s">
        <v>508</v>
      </c>
      <c r="B254" s="202" t="str">
        <f>INDEX('Ref1'!$E:$E,MATCH(A254,'Ref1'!$A:$A,0))</f>
        <v>Preston</v>
      </c>
      <c r="C254" s="42" t="str">
        <f>INDEX(Data1!B:B,MATCH(A254,Data1!A:A,0))</f>
        <v>SD</v>
      </c>
      <c r="D254" s="515" t="str">
        <f>INDEX(Data1!C:C,MATCH(A254,Data1!A:A,0))</f>
        <v>NW</v>
      </c>
      <c r="E254" s="225">
        <f>INDEX(Data1!L:L,MATCH($A254,Data1!$A:$A,0))</f>
        <v>21.735842777242048</v>
      </c>
      <c r="F254" s="225">
        <f>INDEX(Data1!M:M,MATCH($A254,Data1!$A:$A,0))</f>
        <v>1.4038533934838668</v>
      </c>
      <c r="G254" s="225">
        <f>INDEX(Data1!N:N,MATCH($A254,Data1!$A:$A,0))</f>
        <v>3.354366312035157E-2</v>
      </c>
      <c r="H254" s="549">
        <f t="shared" si="6"/>
        <v>23.173239833846267</v>
      </c>
      <c r="I254" s="225">
        <f>INDEX(Data1!P:P,MATCH($A254,Data1!$A:$A,0))</f>
        <v>-17.839656135182338</v>
      </c>
      <c r="J254" s="225">
        <f>INDEX(Data1!R:R,MATCH($A254,Data1!$A:$A,0))</f>
        <v>0</v>
      </c>
      <c r="K254" s="225">
        <f>INDEX(Data1!S:S,MATCH($A254,Data1!$A:$A,0))</f>
        <v>0</v>
      </c>
      <c r="L254" s="545">
        <f t="shared" si="7"/>
        <v>5.3335836986639293</v>
      </c>
      <c r="M254" s="526">
        <f>INDEX(Data1!$T:$T,MATCH($A254,Data1!$A:$A,0))</f>
        <v>5.4665102546972175</v>
      </c>
      <c r="N254" s="526">
        <f>INDEX(Data1!U:U,MATCH(A254,Data1!A:A,0))</f>
        <v>23.306166389879557</v>
      </c>
      <c r="O254" s="526">
        <f>INDEX(Data1!$V:$V,MATCH(A254,Data1!$A:$A,0))</f>
        <v>5.0565219855949266</v>
      </c>
    </row>
    <row r="255" spans="1:15" s="48" customFormat="1">
      <c r="A255" s="3" t="s">
        <v>510</v>
      </c>
      <c r="B255" s="202" t="str">
        <f>INDEX('Ref1'!$E:$E,MATCH(A255,'Ref1'!$A:$A,0))</f>
        <v>Purbeck</v>
      </c>
      <c r="C255" s="42" t="str">
        <f>INDEX(Data1!B:B,MATCH(A255,Data1!A:A,0))</f>
        <v>SD</v>
      </c>
      <c r="D255" s="515" t="str">
        <f>INDEX(Data1!C:C,MATCH(A255,Data1!A:A,0))</f>
        <v>SW</v>
      </c>
      <c r="E255" s="225">
        <f>INDEX(Data1!L:L,MATCH($A255,Data1!$A:$A,0))</f>
        <v>6.5539728447444556</v>
      </c>
      <c r="F255" s="225">
        <f>INDEX(Data1!M:M,MATCH($A255,Data1!$A:$A,0))</f>
        <v>0.71958895686484003</v>
      </c>
      <c r="G255" s="225">
        <f>INDEX(Data1!N:N,MATCH($A255,Data1!$A:$A,0))</f>
        <v>7.6457975477593879E-2</v>
      </c>
      <c r="H255" s="549">
        <f t="shared" si="6"/>
        <v>7.3500197770868896</v>
      </c>
      <c r="I255" s="225">
        <f>INDEX(Data1!P:P,MATCH($A255,Data1!$A:$A,0))</f>
        <v>-6.420741977700434</v>
      </c>
      <c r="J255" s="225">
        <f>INDEX(Data1!R:R,MATCH($A255,Data1!$A:$A,0))</f>
        <v>0</v>
      </c>
      <c r="K255" s="225">
        <f>INDEX(Data1!S:S,MATCH($A255,Data1!$A:$A,0))</f>
        <v>0.12187267378539035</v>
      </c>
      <c r="L255" s="545">
        <f t="shared" si="7"/>
        <v>1.051150473171846</v>
      </c>
      <c r="M255" s="526">
        <f>INDEX(Data1!$T:$T,MATCH($A255,Data1!$A:$A,0))</f>
        <v>1.1363788899155092</v>
      </c>
      <c r="N255" s="526">
        <f>INDEX(Data1!U:U,MATCH(A255,Data1!A:A,0))</f>
        <v>7.5571208676159429</v>
      </c>
      <c r="O255" s="526">
        <f>INDEX(Data1!$V:$V,MATCH(A255,Data1!$A:$A,0))</f>
        <v>1.051150473171846</v>
      </c>
    </row>
    <row r="256" spans="1:15" s="48" customFormat="1">
      <c r="A256" s="3" t="s">
        <v>516</v>
      </c>
      <c r="B256" s="202" t="str">
        <f>INDEX('Ref1'!$E:$E,MATCH(A256,'Ref1'!$A:$A,0))</f>
        <v>Reading</v>
      </c>
      <c r="C256" s="42" t="str">
        <f>INDEX(Data1!B:B,MATCH(A256,Data1!A:A,0))</f>
        <v>UNINFIR</v>
      </c>
      <c r="D256" s="515" t="str">
        <f>INDEX(Data1!C:C,MATCH(A256,Data1!A:A,0))</f>
        <v>SE</v>
      </c>
      <c r="E256" s="225">
        <f>INDEX(Data1!L:L,MATCH($A256,Data1!$A:$A,0))</f>
        <v>65.112825458052839</v>
      </c>
      <c r="F256" s="225">
        <f>INDEX(Data1!M:M,MATCH($A256,Data1!$A:$A,0))</f>
        <v>1.1943554145210942</v>
      </c>
      <c r="G256" s="225">
        <f>INDEX(Data1!N:N,MATCH($A256,Data1!$A:$A,0))</f>
        <v>0.28696073095265728</v>
      </c>
      <c r="H256" s="549">
        <f t="shared" si="6"/>
        <v>66.594141603526595</v>
      </c>
      <c r="I256" s="225">
        <f>INDEX(Data1!P:P,MATCH($A256,Data1!$A:$A,0))</f>
        <v>-28.897303066966362</v>
      </c>
      <c r="J256" s="225">
        <f>INDEX(Data1!R:R,MATCH($A256,Data1!$A:$A,0))</f>
        <v>-3.6762030235033349</v>
      </c>
      <c r="K256" s="225">
        <f>INDEX(Data1!S:S,MATCH($A256,Data1!$A:$A,0))</f>
        <v>0</v>
      </c>
      <c r="L256" s="545">
        <f t="shared" si="7"/>
        <v>34.020635513056902</v>
      </c>
      <c r="M256" s="526">
        <f>INDEX(Data1!$T:$T,MATCH($A256,Data1!$A:$A,0))</f>
        <v>30.181111328685144</v>
      </c>
      <c r="N256" s="526">
        <f>INDEX(Data1!U:U,MATCH(A256,Data1!A:A,0))</f>
        <v>59.078414395651507</v>
      </c>
      <c r="O256" s="526">
        <f>INDEX(Data1!$V:$V,MATCH(A256,Data1!$A:$A,0))</f>
        <v>27.91752797903376</v>
      </c>
    </row>
    <row r="257" spans="1:15" s="48" customFormat="1">
      <c r="A257" s="3" t="s">
        <v>518</v>
      </c>
      <c r="B257" s="202" t="str">
        <f>INDEX('Ref1'!$E:$E,MATCH(A257,'Ref1'!$A:$A,0))</f>
        <v>Redbridge</v>
      </c>
      <c r="C257" s="42" t="str">
        <f>INDEX(Data1!B:B,MATCH(A257,Data1!A:A,0))</f>
        <v>OLB</v>
      </c>
      <c r="D257" s="515" t="str">
        <f>INDEX(Data1!C:C,MATCH(A257,Data1!A:A,0))</f>
        <v>L</v>
      </c>
      <c r="E257" s="225">
        <f>INDEX(Data1!L:L,MATCH($A257,Data1!$A:$A,0))</f>
        <v>18.291392294479138</v>
      </c>
      <c r="F257" s="225">
        <f>INDEX(Data1!M:M,MATCH($A257,Data1!$A:$A,0))</f>
        <v>1.4751464382019945</v>
      </c>
      <c r="G257" s="225">
        <f>INDEX(Data1!N:N,MATCH($A257,Data1!$A:$A,0))</f>
        <v>0.21109348818143023</v>
      </c>
      <c r="H257" s="549">
        <f t="shared" si="6"/>
        <v>19.977632220862564</v>
      </c>
      <c r="I257" s="225">
        <f>INDEX(Data1!P:P,MATCH($A257,Data1!$A:$A,0))</f>
        <v>33.476871725019045</v>
      </c>
      <c r="J257" s="225">
        <f>INDEX(Data1!R:R,MATCH($A257,Data1!$A:$A,0))</f>
        <v>0</v>
      </c>
      <c r="K257" s="225">
        <f>INDEX(Data1!S:S,MATCH($A257,Data1!$A:$A,0))</f>
        <v>0</v>
      </c>
      <c r="L257" s="545">
        <f t="shared" si="7"/>
        <v>53.454503945881612</v>
      </c>
      <c r="M257" s="526">
        <f>INDEX(Data1!$T:$T,MATCH($A257,Data1!$A:$A,0))</f>
        <v>52.545349580888406</v>
      </c>
      <c r="N257" s="526">
        <f>INDEX(Data1!U:U,MATCH(A257,Data1!A:A,0))</f>
        <v>19.068477855869361</v>
      </c>
      <c r="O257" s="526">
        <f>INDEX(Data1!$V:$V,MATCH(A257,Data1!$A:$A,0))</f>
        <v>48.604448362321776</v>
      </c>
    </row>
    <row r="258" spans="1:15" s="48" customFormat="1">
      <c r="A258" s="3" t="s">
        <v>520</v>
      </c>
      <c r="B258" s="202" t="str">
        <f>INDEX('Ref1'!$E:$E,MATCH(A258,'Ref1'!$A:$A,0))</f>
        <v>Redcar and Cleveland</v>
      </c>
      <c r="C258" s="42" t="str">
        <f>INDEX(Data1!B:B,MATCH(A258,Data1!A:A,0))</f>
        <v>UNINFIR</v>
      </c>
      <c r="D258" s="515" t="str">
        <f>INDEX(Data1!C:C,MATCH(A258,Data1!A:A,0))</f>
        <v>NE</v>
      </c>
      <c r="E258" s="225">
        <f>INDEX(Data1!L:L,MATCH($A258,Data1!$A:$A,0))</f>
        <v>18.917120829315337</v>
      </c>
      <c r="F258" s="225">
        <f>INDEX(Data1!M:M,MATCH($A258,Data1!$A:$A,0))</f>
        <v>1.180540470219005</v>
      </c>
      <c r="G258" s="225">
        <f>INDEX(Data1!N:N,MATCH($A258,Data1!$A:$A,0))</f>
        <v>0.13575623459493646</v>
      </c>
      <c r="H258" s="549">
        <f t="shared" si="6"/>
        <v>20.233417534129277</v>
      </c>
      <c r="I258" s="225">
        <f>INDEX(Data1!P:P,MATCH($A258,Data1!$A:$A,0))</f>
        <v>14.485763567890299</v>
      </c>
      <c r="J258" s="225">
        <f>INDEX(Data1!R:R,MATCH($A258,Data1!$A:$A,0))</f>
        <v>0</v>
      </c>
      <c r="K258" s="225">
        <f>INDEX(Data1!S:S,MATCH($A258,Data1!$A:$A,0))</f>
        <v>0</v>
      </c>
      <c r="L258" s="545">
        <f t="shared" si="7"/>
        <v>34.719181102019576</v>
      </c>
      <c r="M258" s="526">
        <f>INDEX(Data1!$T:$T,MATCH($A258,Data1!$A:$A,0))</f>
        <v>35.452105067467741</v>
      </c>
      <c r="N258" s="526">
        <f>INDEX(Data1!U:U,MATCH(A258,Data1!A:A,0))</f>
        <v>20.966341499577442</v>
      </c>
      <c r="O258" s="526">
        <f>INDEX(Data1!$V:$V,MATCH(A258,Data1!$A:$A,0))</f>
        <v>32.793197187407664</v>
      </c>
    </row>
    <row r="259" spans="1:15" s="48" customFormat="1">
      <c r="A259" s="3" t="s">
        <v>522</v>
      </c>
      <c r="B259" s="202" t="str">
        <f>INDEX('Ref1'!$E:$E,MATCH(A259,'Ref1'!$A:$A,0))</f>
        <v>Redditch</v>
      </c>
      <c r="C259" s="42" t="str">
        <f>INDEX(Data1!B:B,MATCH(A259,Data1!A:A,0))</f>
        <v>SD</v>
      </c>
      <c r="D259" s="515" t="str">
        <f>INDEX(Data1!C:C,MATCH(A259,Data1!A:A,0))</f>
        <v>WM</v>
      </c>
      <c r="E259" s="225">
        <f>INDEX(Data1!L:L,MATCH($A259,Data1!$A:$A,0))</f>
        <v>13.730278129218901</v>
      </c>
      <c r="F259" s="225">
        <f>INDEX(Data1!M:M,MATCH($A259,Data1!$A:$A,0))</f>
        <v>0.6939384586982269</v>
      </c>
      <c r="G259" s="225">
        <f>INDEX(Data1!N:N,MATCH($A259,Data1!$A:$A,0))</f>
        <v>3.0059470036353446E-2</v>
      </c>
      <c r="H259" s="549">
        <f t="shared" si="6"/>
        <v>14.45427605795348</v>
      </c>
      <c r="I259" s="225">
        <f>INDEX(Data1!P:P,MATCH($A259,Data1!$A:$A,0))</f>
        <v>-11.010806608901465</v>
      </c>
      <c r="J259" s="225">
        <f>INDEX(Data1!R:R,MATCH($A259,Data1!$A:$A,0))</f>
        <v>-0.63701263392867302</v>
      </c>
      <c r="K259" s="225">
        <f>INDEX(Data1!S:S,MATCH($A259,Data1!$A:$A,0))</f>
        <v>0</v>
      </c>
      <c r="L259" s="545">
        <f t="shared" si="7"/>
        <v>2.8064568151233424</v>
      </c>
      <c r="M259" s="526">
        <f>INDEX(Data1!$T:$T,MATCH($A259,Data1!$A:$A,0))</f>
        <v>2.1694441811946694</v>
      </c>
      <c r="N259" s="526">
        <f>INDEX(Data1!U:U,MATCH(A259,Data1!A:A,0))</f>
        <v>13.180250790096135</v>
      </c>
      <c r="O259" s="526">
        <f>INDEX(Data1!$V:$V,MATCH(A259,Data1!$A:$A,0))</f>
        <v>2.0067358676050695</v>
      </c>
    </row>
    <row r="260" spans="1:15" s="48" customFormat="1">
      <c r="A260" s="3" t="s">
        <v>524</v>
      </c>
      <c r="B260" s="202" t="str">
        <f>INDEX('Ref1'!$E:$E,MATCH(A260,'Ref1'!$A:$A,0))</f>
        <v>Reigate and Banstead</v>
      </c>
      <c r="C260" s="42" t="str">
        <f>INDEX(Data1!B:B,MATCH(A260,Data1!A:A,0))</f>
        <v>SD</v>
      </c>
      <c r="D260" s="515" t="str">
        <f>INDEX(Data1!C:C,MATCH(A260,Data1!A:A,0))</f>
        <v>SE</v>
      </c>
      <c r="E260" s="225">
        <f>INDEX(Data1!L:L,MATCH($A260,Data1!$A:$A,0))</f>
        <v>22.409569373191285</v>
      </c>
      <c r="F260" s="225">
        <f>INDEX(Data1!M:M,MATCH($A260,Data1!$A:$A,0))</f>
        <v>0.9153983852056149</v>
      </c>
      <c r="G260" s="225">
        <f>INDEX(Data1!N:N,MATCH($A260,Data1!$A:$A,0))</f>
        <v>2.967575306333628E-2</v>
      </c>
      <c r="H260" s="549">
        <f t="shared" si="6"/>
        <v>23.354643511460239</v>
      </c>
      <c r="I260" s="225">
        <f>INDEX(Data1!P:P,MATCH($A260,Data1!$A:$A,0))</f>
        <v>-19.16810098986981</v>
      </c>
      <c r="J260" s="225">
        <f>INDEX(Data1!R:R,MATCH($A260,Data1!$A:$A,0))</f>
        <v>-0.92046007307779454</v>
      </c>
      <c r="K260" s="225">
        <f>INDEX(Data1!S:S,MATCH($A260,Data1!$A:$A,0))</f>
        <v>0</v>
      </c>
      <c r="L260" s="545">
        <f t="shared" si="7"/>
        <v>3.2660824485126341</v>
      </c>
      <c r="M260" s="526">
        <f>INDEX(Data1!$T:$T,MATCH($A260,Data1!$A:$A,0))</f>
        <v>2.3456223754348398</v>
      </c>
      <c r="N260" s="526">
        <f>INDEX(Data1!U:U,MATCH(A260,Data1!A:A,0))</f>
        <v>21.513723365304649</v>
      </c>
      <c r="O260" s="526">
        <f>INDEX(Data1!$V:$V,MATCH(A260,Data1!$A:$A,0))</f>
        <v>2.1697006972772268</v>
      </c>
    </row>
    <row r="261" spans="1:15" s="48" customFormat="1">
      <c r="A261" s="3" t="s">
        <v>526</v>
      </c>
      <c r="B261" s="202" t="str">
        <f>INDEX('Ref1'!$E:$E,MATCH(A261,'Ref1'!$A:$A,0))</f>
        <v>Ribble Valley</v>
      </c>
      <c r="C261" s="42" t="str">
        <f>INDEX(Data1!B:B,MATCH(A261,Data1!A:A,0))</f>
        <v>SD</v>
      </c>
      <c r="D261" s="515" t="str">
        <f>INDEX(Data1!C:C,MATCH(A261,Data1!A:A,0))</f>
        <v>NW</v>
      </c>
      <c r="E261" s="225">
        <f>INDEX(Data1!L:L,MATCH($A261,Data1!$A:$A,0))</f>
        <v>5.9786678109932492</v>
      </c>
      <c r="F261" s="225">
        <f>INDEX(Data1!M:M,MATCH($A261,Data1!$A:$A,0))</f>
        <v>0.82265161724935032</v>
      </c>
      <c r="G261" s="225">
        <f>INDEX(Data1!N:N,MATCH($A261,Data1!$A:$A,0))</f>
        <v>6.674824373928398E-2</v>
      </c>
      <c r="H261" s="549">
        <f t="shared" si="6"/>
        <v>6.8680676719818843</v>
      </c>
      <c r="I261" s="225">
        <f>INDEX(Data1!P:P,MATCH($A261,Data1!$A:$A,0))</f>
        <v>-4.2392452389957045</v>
      </c>
      <c r="J261" s="225">
        <f>INDEX(Data1!R:R,MATCH($A261,Data1!$A:$A,0))</f>
        <v>-0.64855174583968944</v>
      </c>
      <c r="K261" s="225">
        <f>INDEX(Data1!S:S,MATCH($A261,Data1!$A:$A,0))</f>
        <v>0</v>
      </c>
      <c r="L261" s="545">
        <f t="shared" si="7"/>
        <v>1.9802706871464903</v>
      </c>
      <c r="M261" s="526">
        <f>INDEX(Data1!$T:$T,MATCH($A261,Data1!$A:$A,0))</f>
        <v>1.3317189413068009</v>
      </c>
      <c r="N261" s="526">
        <f>INDEX(Data1!U:U,MATCH(A261,Data1!A:A,0))</f>
        <v>5.5709641803025054</v>
      </c>
      <c r="O261" s="526">
        <f>INDEX(Data1!$V:$V,MATCH(A261,Data1!$A:$A,0))</f>
        <v>1.231840020708791</v>
      </c>
    </row>
    <row r="262" spans="1:15" s="48" customFormat="1">
      <c r="A262" s="3" t="s">
        <v>528</v>
      </c>
      <c r="B262" s="202" t="str">
        <f>INDEX('Ref1'!$E:$E,MATCH(A262,'Ref1'!$A:$A,0))</f>
        <v>Richmond upon Thames</v>
      </c>
      <c r="C262" s="42" t="str">
        <f>INDEX(Data1!B:B,MATCH(A262,Data1!A:A,0))</f>
        <v>OLB</v>
      </c>
      <c r="D262" s="515" t="str">
        <f>INDEX(Data1!C:C,MATCH(A262,Data1!A:A,0))</f>
        <v>L</v>
      </c>
      <c r="E262" s="225">
        <f>INDEX(Data1!L:L,MATCH($A262,Data1!$A:$A,0))</f>
        <v>27.500968502892352</v>
      </c>
      <c r="F262" s="225">
        <f>INDEX(Data1!M:M,MATCH($A262,Data1!$A:$A,0))</f>
        <v>1.08136687962886</v>
      </c>
      <c r="G262" s="225">
        <f>INDEX(Data1!N:N,MATCH($A262,Data1!$A:$A,0))</f>
        <v>0.11991731944037727</v>
      </c>
      <c r="H262" s="549">
        <f t="shared" si="6"/>
        <v>28.702252701961587</v>
      </c>
      <c r="I262" s="225">
        <f>INDEX(Data1!P:P,MATCH($A262,Data1!$A:$A,0))</f>
        <v>-4.8738923486850343</v>
      </c>
      <c r="J262" s="225">
        <f>INDEX(Data1!R:R,MATCH($A262,Data1!$A:$A,0))</f>
        <v>-0.29392053216082215</v>
      </c>
      <c r="K262" s="225">
        <f>INDEX(Data1!S:S,MATCH($A262,Data1!$A:$A,0))</f>
        <v>0</v>
      </c>
      <c r="L262" s="545">
        <f t="shared" si="7"/>
        <v>23.534439821115729</v>
      </c>
      <c r="M262" s="526">
        <f>INDEX(Data1!$T:$T,MATCH($A262,Data1!$A:$A,0))</f>
        <v>22.195913143049918</v>
      </c>
      <c r="N262" s="526">
        <f>INDEX(Data1!U:U,MATCH(A262,Data1!A:A,0))</f>
        <v>27.069805491734954</v>
      </c>
      <c r="O262" s="526">
        <f>INDEX(Data1!$V:$V,MATCH(A262,Data1!$A:$A,0))</f>
        <v>20.531219657321174</v>
      </c>
    </row>
    <row r="263" spans="1:15" s="48" customFormat="1">
      <c r="A263" s="3" t="s">
        <v>530</v>
      </c>
      <c r="B263" s="202" t="str">
        <f>INDEX('Ref1'!$E:$E,MATCH(A263,'Ref1'!$A:$A,0))</f>
        <v>Richmondshire</v>
      </c>
      <c r="C263" s="42" t="str">
        <f>INDEX(Data1!B:B,MATCH(A263,Data1!A:A,0))</f>
        <v>SD</v>
      </c>
      <c r="D263" s="515" t="str">
        <f>INDEX(Data1!C:C,MATCH(A263,Data1!A:A,0))</f>
        <v>YH</v>
      </c>
      <c r="E263" s="225">
        <f>INDEX(Data1!L:L,MATCH($A263,Data1!$A:$A,0))</f>
        <v>5.5962756219865</v>
      </c>
      <c r="F263" s="225">
        <f>INDEX(Data1!M:M,MATCH($A263,Data1!$A:$A,0))</f>
        <v>0.69941051167887947</v>
      </c>
      <c r="G263" s="225">
        <f>INDEX(Data1!N:N,MATCH($A263,Data1!$A:$A,0))</f>
        <v>0.13394114382903846</v>
      </c>
      <c r="H263" s="549">
        <f t="shared" si="6"/>
        <v>6.4296272774944176</v>
      </c>
      <c r="I263" s="225">
        <f>INDEX(Data1!P:P,MATCH($A263,Data1!$A:$A,0))</f>
        <v>-3.7966467230087884</v>
      </c>
      <c r="J263" s="225">
        <f>INDEX(Data1!R:R,MATCH($A263,Data1!$A:$A,0))</f>
        <v>-0.57695535880641713</v>
      </c>
      <c r="K263" s="225">
        <f>INDEX(Data1!S:S,MATCH($A263,Data1!$A:$A,0))</f>
        <v>0</v>
      </c>
      <c r="L263" s="545">
        <f t="shared" si="7"/>
        <v>2.0560251956792124</v>
      </c>
      <c r="M263" s="526">
        <f>INDEX(Data1!$T:$T,MATCH($A263,Data1!$A:$A,0))</f>
        <v>1.479069836872795</v>
      </c>
      <c r="N263" s="526">
        <f>INDEX(Data1!U:U,MATCH(A263,Data1!A:A,0))</f>
        <v>5.2757165598815838</v>
      </c>
      <c r="O263" s="526">
        <f>INDEX(Data1!$V:$V,MATCH(A263,Data1!$A:$A,0))</f>
        <v>1.3681395991073355</v>
      </c>
    </row>
    <row r="264" spans="1:15" s="48" customFormat="1">
      <c r="A264" s="3" t="s">
        <v>532</v>
      </c>
      <c r="B264" s="202" t="str">
        <f>INDEX('Ref1'!$E:$E,MATCH(A264,'Ref1'!$A:$A,0))</f>
        <v>Rochdale</v>
      </c>
      <c r="C264" s="42" t="str">
        <f>INDEX(Data1!B:B,MATCH(A264,Data1!A:A,0))</f>
        <v>MD</v>
      </c>
      <c r="D264" s="515" t="str">
        <f>INDEX(Data1!C:C,MATCH(A264,Data1!A:A,0))</f>
        <v>NW</v>
      </c>
      <c r="E264" s="225">
        <f>INDEX(Data1!L:L,MATCH($A264,Data1!$A:$A,0))</f>
        <v>29.092881938769789</v>
      </c>
      <c r="F264" s="225">
        <f>INDEX(Data1!M:M,MATCH($A264,Data1!$A:$A,0))</f>
        <v>2.7394468212042118</v>
      </c>
      <c r="G264" s="225">
        <f>INDEX(Data1!N:N,MATCH($A264,Data1!$A:$A,0))</f>
        <v>0.11273953676010774</v>
      </c>
      <c r="H264" s="549">
        <f t="shared" si="6"/>
        <v>31.945068296734107</v>
      </c>
      <c r="I264" s="225">
        <f>INDEX(Data1!P:P,MATCH($A264,Data1!$A:$A,0))</f>
        <v>31.637936841508449</v>
      </c>
      <c r="J264" s="225">
        <f>INDEX(Data1!R:R,MATCH($A264,Data1!$A:$A,0))</f>
        <v>0</v>
      </c>
      <c r="K264" s="225">
        <f>INDEX(Data1!S:S,MATCH($A264,Data1!$A:$A,0))</f>
        <v>0</v>
      </c>
      <c r="L264" s="545">
        <f t="shared" si="7"/>
        <v>63.583005138242555</v>
      </c>
      <c r="M264" s="526">
        <f>INDEX(Data1!$T:$T,MATCH($A264,Data1!$A:$A,0))</f>
        <v>60.330388510307792</v>
      </c>
      <c r="N264" s="526">
        <f>INDEX(Data1!U:U,MATCH(A264,Data1!A:A,0))</f>
        <v>28.692451668799343</v>
      </c>
      <c r="O264" s="526">
        <f>INDEX(Data1!$V:$V,MATCH(A264,Data1!$A:$A,0))</f>
        <v>55.805609372034709</v>
      </c>
    </row>
    <row r="265" spans="1:15" s="48" customFormat="1">
      <c r="A265" s="3" t="s">
        <v>534</v>
      </c>
      <c r="B265" s="202" t="str">
        <f>INDEX('Ref1'!$E:$E,MATCH(A265,'Ref1'!$A:$A,0))</f>
        <v>Rochford</v>
      </c>
      <c r="C265" s="42" t="str">
        <f>INDEX(Data1!B:B,MATCH(A265,Data1!A:A,0))</f>
        <v>SD</v>
      </c>
      <c r="D265" s="515" t="str">
        <f>INDEX(Data1!C:C,MATCH(A265,Data1!A:A,0))</f>
        <v>E</v>
      </c>
      <c r="E265" s="225">
        <f>INDEX(Data1!L:L,MATCH($A265,Data1!$A:$A,0))</f>
        <v>6.9293068852459019</v>
      </c>
      <c r="F265" s="225">
        <f>INDEX(Data1!M:M,MATCH($A265,Data1!$A:$A,0))</f>
        <v>0.92766686921972563</v>
      </c>
      <c r="G265" s="225">
        <f>INDEX(Data1!N:N,MATCH($A265,Data1!$A:$A,0))</f>
        <v>3.4011708849945185E-2</v>
      </c>
      <c r="H265" s="549">
        <f t="shared" si="6"/>
        <v>7.8909854633155732</v>
      </c>
      <c r="I265" s="225">
        <f>INDEX(Data1!P:P,MATCH($A265,Data1!$A:$A,0))</f>
        <v>-5.0723652404681401</v>
      </c>
      <c r="J265" s="225">
        <f>INDEX(Data1!R:R,MATCH($A265,Data1!$A:$A,0))</f>
        <v>-0.55495468056330632</v>
      </c>
      <c r="K265" s="225">
        <f>INDEX(Data1!S:S,MATCH($A265,Data1!$A:$A,0))</f>
        <v>0</v>
      </c>
      <c r="L265" s="545">
        <f t="shared" si="7"/>
        <v>2.2636655422841265</v>
      </c>
      <c r="M265" s="526">
        <f>INDEX(Data1!$T:$T,MATCH($A265,Data1!$A:$A,0))</f>
        <v>1.7087108617208204</v>
      </c>
      <c r="N265" s="526">
        <f>INDEX(Data1!U:U,MATCH(A265,Data1!A:A,0))</f>
        <v>6.7810761021889601</v>
      </c>
      <c r="O265" s="526">
        <f>INDEX(Data1!$V:$V,MATCH(A265,Data1!$A:$A,0))</f>
        <v>1.580557547091759</v>
      </c>
    </row>
    <row r="266" spans="1:15" s="48" customFormat="1">
      <c r="A266" s="3" t="s">
        <v>536</v>
      </c>
      <c r="B266" s="202" t="str">
        <f>INDEX('Ref1'!$E:$E,MATCH(A266,'Ref1'!$A:$A,0))</f>
        <v>Rossendale</v>
      </c>
      <c r="C266" s="42" t="str">
        <f>INDEX(Data1!B:B,MATCH(A266,Data1!A:A,0))</f>
        <v>SD</v>
      </c>
      <c r="D266" s="515" t="str">
        <f>INDEX(Data1!C:C,MATCH(A266,Data1!A:A,0))</f>
        <v>NW</v>
      </c>
      <c r="E266" s="225">
        <f>INDEX(Data1!L:L,MATCH($A266,Data1!$A:$A,0))</f>
        <v>4.8160389585342331</v>
      </c>
      <c r="F266" s="225">
        <f>INDEX(Data1!M:M,MATCH($A266,Data1!$A:$A,0))</f>
        <v>0.7702234339617452</v>
      </c>
      <c r="G266" s="225">
        <f>INDEX(Data1!N:N,MATCH($A266,Data1!$A:$A,0))</f>
        <v>1.8720838231857117E-2</v>
      </c>
      <c r="H266" s="549">
        <f t="shared" ref="H266:H329" si="8">SUM(E266:G266)</f>
        <v>5.6049832307278358</v>
      </c>
      <c r="I266" s="225">
        <f>INDEX(Data1!P:P,MATCH($A266,Data1!$A:$A,0))</f>
        <v>-2.6680914238182742</v>
      </c>
      <c r="J266" s="225">
        <f>INDEX(Data1!R:R,MATCH($A266,Data1!$A:$A,0))</f>
        <v>-0.39691131503235466</v>
      </c>
      <c r="K266" s="225">
        <f>INDEX(Data1!S:S,MATCH($A266,Data1!$A:$A,0))</f>
        <v>0</v>
      </c>
      <c r="L266" s="545">
        <f t="shared" ref="L266:L329" si="9">SUM(H266:K266)</f>
        <v>2.5399804918772069</v>
      </c>
      <c r="M266" s="526">
        <f>INDEX(Data1!$T:$T,MATCH($A266,Data1!$A:$A,0))</f>
        <v>2.1430691768448522</v>
      </c>
      <c r="N266" s="526">
        <f>INDEX(Data1!U:U,MATCH(A266,Data1!A:A,0))</f>
        <v>4.8111606006631265</v>
      </c>
      <c r="O266" s="526">
        <f>INDEX(Data1!$V:$V,MATCH(A266,Data1!$A:$A,0))</f>
        <v>1.9823389885814884</v>
      </c>
    </row>
    <row r="267" spans="1:15" s="48" customFormat="1">
      <c r="A267" s="3" t="s">
        <v>538</v>
      </c>
      <c r="B267" s="202" t="str">
        <f>INDEX('Ref1'!$E:$E,MATCH(A267,'Ref1'!$A:$A,0))</f>
        <v>Rother</v>
      </c>
      <c r="C267" s="42" t="str">
        <f>INDEX(Data1!B:B,MATCH(A267,Data1!A:A,0))</f>
        <v>SD</v>
      </c>
      <c r="D267" s="515" t="str">
        <f>INDEX(Data1!C:C,MATCH(A267,Data1!A:A,0))</f>
        <v>SE</v>
      </c>
      <c r="E267" s="225">
        <f>INDEX(Data1!L:L,MATCH($A267,Data1!$A:$A,0))</f>
        <v>7.2988717454194783</v>
      </c>
      <c r="F267" s="225">
        <f>INDEX(Data1!M:M,MATCH($A267,Data1!$A:$A,0))</f>
        <v>1.2130959877604004</v>
      </c>
      <c r="G267" s="225">
        <f>INDEX(Data1!N:N,MATCH($A267,Data1!$A:$A,0))</f>
        <v>9.2000181472876225E-2</v>
      </c>
      <c r="H267" s="549">
        <f t="shared" si="8"/>
        <v>8.6039679146527543</v>
      </c>
      <c r="I267" s="225">
        <f>INDEX(Data1!P:P,MATCH($A267,Data1!$A:$A,0))</f>
        <v>-5.0350412815192582</v>
      </c>
      <c r="J267" s="225">
        <f>INDEX(Data1!R:R,MATCH($A267,Data1!$A:$A,0))</f>
        <v>-0.61664432301326255</v>
      </c>
      <c r="K267" s="225">
        <f>INDEX(Data1!S:S,MATCH($A267,Data1!$A:$A,0))</f>
        <v>0</v>
      </c>
      <c r="L267" s="545">
        <f t="shared" si="9"/>
        <v>2.9522823101202338</v>
      </c>
      <c r="M267" s="526">
        <f>INDEX(Data1!$T:$T,MATCH($A267,Data1!$A:$A,0))</f>
        <v>2.335637987106971</v>
      </c>
      <c r="N267" s="526">
        <f>INDEX(Data1!U:U,MATCH(A267,Data1!A:A,0))</f>
        <v>7.3706792686262297</v>
      </c>
      <c r="O267" s="526">
        <f>INDEX(Data1!$V:$V,MATCH(A267,Data1!$A:$A,0))</f>
        <v>2.1604651380739481</v>
      </c>
    </row>
    <row r="268" spans="1:15" s="48" customFormat="1">
      <c r="A268" s="3" t="s">
        <v>540</v>
      </c>
      <c r="B268" s="202" t="str">
        <f>INDEX('Ref1'!$E:$E,MATCH(A268,'Ref1'!$A:$A,0))</f>
        <v>Rotherham</v>
      </c>
      <c r="C268" s="42" t="str">
        <f>INDEX(Data1!B:B,MATCH(A268,Data1!A:A,0))</f>
        <v>MD</v>
      </c>
      <c r="D268" s="515" t="str">
        <f>INDEX(Data1!C:C,MATCH(A268,Data1!A:A,0))</f>
        <v>YH</v>
      </c>
      <c r="E268" s="225">
        <f>INDEX(Data1!L:L,MATCH($A268,Data1!$A:$A,0))</f>
        <v>35.061301080038568</v>
      </c>
      <c r="F268" s="225">
        <f>INDEX(Data1!M:M,MATCH($A268,Data1!$A:$A,0))</f>
        <v>2.622247559641532</v>
      </c>
      <c r="G268" s="225">
        <f>INDEX(Data1!N:N,MATCH($A268,Data1!$A:$A,0))</f>
        <v>7.2417383726753715E-2</v>
      </c>
      <c r="H268" s="549">
        <f t="shared" si="8"/>
        <v>37.755966023406849</v>
      </c>
      <c r="I268" s="225">
        <f>INDEX(Data1!P:P,MATCH($A268,Data1!$A:$A,0))</f>
        <v>28.922758360594027</v>
      </c>
      <c r="J268" s="225">
        <f>INDEX(Data1!R:R,MATCH($A268,Data1!$A:$A,0))</f>
        <v>0</v>
      </c>
      <c r="K268" s="225">
        <f>INDEX(Data1!S:S,MATCH($A268,Data1!$A:$A,0))</f>
        <v>0</v>
      </c>
      <c r="L268" s="545">
        <f t="shared" si="9"/>
        <v>66.678724384000873</v>
      </c>
      <c r="M268" s="526">
        <f>INDEX(Data1!$T:$T,MATCH($A268,Data1!$A:$A,0))</f>
        <v>63.125017705829478</v>
      </c>
      <c r="N268" s="526">
        <f>INDEX(Data1!U:U,MATCH(A268,Data1!A:A,0))</f>
        <v>34.202259345235447</v>
      </c>
      <c r="O268" s="526">
        <f>INDEX(Data1!$V:$V,MATCH(A268,Data1!$A:$A,0))</f>
        <v>58.390641377892273</v>
      </c>
    </row>
    <row r="269" spans="1:15" s="48" customFormat="1">
      <c r="A269" s="3" t="s">
        <v>542</v>
      </c>
      <c r="B269" s="202" t="str">
        <f>INDEX('Ref1'!$E:$E,MATCH(A269,'Ref1'!$A:$A,0))</f>
        <v>Rugby</v>
      </c>
      <c r="C269" s="42" t="str">
        <f>INDEX(Data1!B:B,MATCH(A269,Data1!A:A,0))</f>
        <v>SD</v>
      </c>
      <c r="D269" s="515" t="str">
        <f>INDEX(Data1!C:C,MATCH(A269,Data1!A:A,0))</f>
        <v>WM</v>
      </c>
      <c r="E269" s="225">
        <f>INDEX(Data1!L:L,MATCH($A269,Data1!$A:$A,0))</f>
        <v>19.938301523625842</v>
      </c>
      <c r="F269" s="225">
        <f>INDEX(Data1!M:M,MATCH($A269,Data1!$A:$A,0))</f>
        <v>0.8796535015034358</v>
      </c>
      <c r="G269" s="225">
        <f>INDEX(Data1!N:N,MATCH($A269,Data1!$A:$A,0))</f>
        <v>8.5116484218341004E-2</v>
      </c>
      <c r="H269" s="549">
        <f t="shared" si="8"/>
        <v>20.903071509347619</v>
      </c>
      <c r="I269" s="225">
        <f>INDEX(Data1!P:P,MATCH($A269,Data1!$A:$A,0))</f>
        <v>-13.050297235723354</v>
      </c>
      <c r="J269" s="225">
        <f>INDEX(Data1!R:R,MATCH($A269,Data1!$A:$A,0))</f>
        <v>-2.7394173062489631</v>
      </c>
      <c r="K269" s="225">
        <f>INDEX(Data1!S:S,MATCH($A269,Data1!$A:$A,0))</f>
        <v>0</v>
      </c>
      <c r="L269" s="545">
        <f t="shared" si="9"/>
        <v>5.1133569673753012</v>
      </c>
      <c r="M269" s="526">
        <f>INDEX(Data1!$T:$T,MATCH($A269,Data1!$A:$A,0))</f>
        <v>2.3739396611263386</v>
      </c>
      <c r="N269" s="526">
        <f>INDEX(Data1!U:U,MATCH(A269,Data1!A:A,0))</f>
        <v>15.424236896849692</v>
      </c>
      <c r="O269" s="526">
        <f>INDEX(Data1!$V:$V,MATCH(A269,Data1!$A:$A,0))</f>
        <v>2.1958941865418633</v>
      </c>
    </row>
    <row r="270" spans="1:15" s="48" customFormat="1">
      <c r="A270" s="3" t="s">
        <v>544</v>
      </c>
      <c r="B270" s="202" t="str">
        <f>INDEX('Ref1'!$E:$E,MATCH(A270,'Ref1'!$A:$A,0))</f>
        <v>Runnymede</v>
      </c>
      <c r="C270" s="42" t="str">
        <f>INDEX(Data1!B:B,MATCH(A270,Data1!A:A,0))</f>
        <v>SD</v>
      </c>
      <c r="D270" s="515" t="str">
        <f>INDEX(Data1!C:C,MATCH(A270,Data1!A:A,0))</f>
        <v>SE</v>
      </c>
      <c r="E270" s="225">
        <f>INDEX(Data1!L:L,MATCH($A270,Data1!$A:$A,0))</f>
        <v>23.353755088395943</v>
      </c>
      <c r="F270" s="225">
        <f>INDEX(Data1!M:M,MATCH($A270,Data1!$A:$A,0))</f>
        <v>0.65089450651750602</v>
      </c>
      <c r="G270" s="225">
        <f>INDEX(Data1!N:N,MATCH($A270,Data1!$A:$A,0))</f>
        <v>5.2353967375471329E-2</v>
      </c>
      <c r="H270" s="549">
        <f t="shared" si="8"/>
        <v>24.057003562288919</v>
      </c>
      <c r="I270" s="225">
        <f>INDEX(Data1!P:P,MATCH($A270,Data1!$A:$A,0))</f>
        <v>-19.565883354543161</v>
      </c>
      <c r="J270" s="225">
        <f>INDEX(Data1!R:R,MATCH($A270,Data1!$A:$A,0))</f>
        <v>-1.3343243098480082</v>
      </c>
      <c r="K270" s="225">
        <f>INDEX(Data1!S:S,MATCH($A270,Data1!$A:$A,0))</f>
        <v>0</v>
      </c>
      <c r="L270" s="545">
        <f t="shared" si="9"/>
        <v>3.1567958978977506</v>
      </c>
      <c r="M270" s="526">
        <f>INDEX(Data1!$T:$T,MATCH($A270,Data1!$A:$A,0))</f>
        <v>1.8224715880497426</v>
      </c>
      <c r="N270" s="526">
        <f>INDEX(Data1!U:U,MATCH(A270,Data1!A:A,0))</f>
        <v>21.388354942592905</v>
      </c>
      <c r="O270" s="526">
        <f>INDEX(Data1!$V:$V,MATCH(A270,Data1!$A:$A,0))</f>
        <v>1.685786218946012</v>
      </c>
    </row>
    <row r="271" spans="1:15" s="48" customFormat="1">
      <c r="A271" s="3" t="s">
        <v>546</v>
      </c>
      <c r="B271" s="202" t="str">
        <f>INDEX('Ref1'!$E:$E,MATCH(A271,'Ref1'!$A:$A,0))</f>
        <v>Rushcliffe</v>
      </c>
      <c r="C271" s="42" t="str">
        <f>INDEX(Data1!B:B,MATCH(A271,Data1!A:A,0))</f>
        <v>SD</v>
      </c>
      <c r="D271" s="515" t="str">
        <f>INDEX(Data1!C:C,MATCH(A271,Data1!A:A,0))</f>
        <v>EM</v>
      </c>
      <c r="E271" s="225">
        <f>INDEX(Data1!L:L,MATCH($A271,Data1!$A:$A,0))</f>
        <v>10.284169064609451</v>
      </c>
      <c r="F271" s="225">
        <f>INDEX(Data1!M:M,MATCH($A271,Data1!$A:$A,0))</f>
        <v>0.79633959624249007</v>
      </c>
      <c r="G271" s="225">
        <f>INDEX(Data1!N:N,MATCH($A271,Data1!$A:$A,0))</f>
        <v>3.7938715863361137E-2</v>
      </c>
      <c r="H271" s="549">
        <f t="shared" si="8"/>
        <v>11.118447376715302</v>
      </c>
      <c r="I271" s="225">
        <f>INDEX(Data1!P:P,MATCH($A271,Data1!$A:$A,0))</f>
        <v>-8.0300126979062245</v>
      </c>
      <c r="J271" s="225">
        <f>INDEX(Data1!R:R,MATCH($A271,Data1!$A:$A,0))</f>
        <v>-0.37201407867355485</v>
      </c>
      <c r="K271" s="225">
        <f>INDEX(Data1!S:S,MATCH($A271,Data1!$A:$A,0))</f>
        <v>0</v>
      </c>
      <c r="L271" s="545">
        <f t="shared" si="9"/>
        <v>2.7164206001355229</v>
      </c>
      <c r="M271" s="526">
        <f>INDEX(Data1!$T:$T,MATCH($A271,Data1!$A:$A,0))</f>
        <v>2.344406521461968</v>
      </c>
      <c r="N271" s="526">
        <f>INDEX(Data1!U:U,MATCH(A271,Data1!A:A,0))</f>
        <v>10.374419219368193</v>
      </c>
      <c r="O271" s="526">
        <f>INDEX(Data1!$V:$V,MATCH(A271,Data1!$A:$A,0))</f>
        <v>2.1685760323523207</v>
      </c>
    </row>
    <row r="272" spans="1:15" s="48" customFormat="1">
      <c r="A272" s="3" t="s">
        <v>548</v>
      </c>
      <c r="B272" s="202" t="str">
        <f>INDEX('Ref1'!$E:$E,MATCH(A272,'Ref1'!$A:$A,0))</f>
        <v>Rushmoor</v>
      </c>
      <c r="C272" s="42" t="str">
        <f>INDEX(Data1!B:B,MATCH(A272,Data1!A:A,0))</f>
        <v>SD</v>
      </c>
      <c r="D272" s="515" t="str">
        <f>INDEX(Data1!C:C,MATCH(A272,Data1!A:A,0))</f>
        <v>SE</v>
      </c>
      <c r="E272" s="225">
        <f>INDEX(Data1!L:L,MATCH($A272,Data1!$A:$A,0))</f>
        <v>20.236591861137899</v>
      </c>
      <c r="F272" s="225">
        <f>INDEX(Data1!M:M,MATCH($A272,Data1!$A:$A,0))</f>
        <v>0.61695099014665133</v>
      </c>
      <c r="G272" s="225">
        <f>INDEX(Data1!N:N,MATCH($A272,Data1!$A:$A,0))</f>
        <v>7.9420097217612423E-2</v>
      </c>
      <c r="H272" s="549">
        <f t="shared" si="8"/>
        <v>20.932962948502162</v>
      </c>
      <c r="I272" s="225">
        <f>INDEX(Data1!P:P,MATCH($A272,Data1!$A:$A,0))</f>
        <v>-16.058392859287384</v>
      </c>
      <c r="J272" s="225">
        <f>INDEX(Data1!R:R,MATCH($A272,Data1!$A:$A,0))</f>
        <v>-1.2667469088276537</v>
      </c>
      <c r="K272" s="225">
        <f>INDEX(Data1!S:S,MATCH($A272,Data1!$A:$A,0))</f>
        <v>0</v>
      </c>
      <c r="L272" s="545">
        <f t="shared" si="9"/>
        <v>3.6078231803871246</v>
      </c>
      <c r="M272" s="526">
        <f>INDEX(Data1!$T:$T,MATCH($A272,Data1!$A:$A,0))</f>
        <v>2.3410762715594706</v>
      </c>
      <c r="N272" s="526">
        <f>INDEX(Data1!U:U,MATCH(A272,Data1!A:A,0))</f>
        <v>18.399469130846853</v>
      </c>
      <c r="O272" s="526">
        <f>INDEX(Data1!$V:$V,MATCH(A272,Data1!$A:$A,0))</f>
        <v>2.1654955511925102</v>
      </c>
    </row>
    <row r="273" spans="1:15" s="48" customFormat="1">
      <c r="A273" s="3" t="s">
        <v>550</v>
      </c>
      <c r="B273" s="202" t="str">
        <f>INDEX('Ref1'!$E:$E,MATCH(A273,'Ref1'!$A:$A,0))</f>
        <v>Rutland</v>
      </c>
      <c r="C273" s="42" t="str">
        <f>INDEX(Data1!B:B,MATCH(A273,Data1!A:A,0))</f>
        <v>UNINFIR</v>
      </c>
      <c r="D273" s="515" t="str">
        <f>INDEX(Data1!C:C,MATCH(A273,Data1!A:A,0))</f>
        <v>EM</v>
      </c>
      <c r="E273" s="225">
        <f>INDEX(Data1!L:L,MATCH($A273,Data1!$A:$A,0))</f>
        <v>5.6233766634522659</v>
      </c>
      <c r="F273" s="225">
        <f>INDEX(Data1!M:M,MATCH($A273,Data1!$A:$A,0))</f>
        <v>0.53190333544789836</v>
      </c>
      <c r="G273" s="225">
        <f>INDEX(Data1!N:N,MATCH($A273,Data1!$A:$A,0))</f>
        <v>7.7015059067064531E-2</v>
      </c>
      <c r="H273" s="549">
        <f t="shared" si="8"/>
        <v>6.2322950579672289</v>
      </c>
      <c r="I273" s="225">
        <f>INDEX(Data1!P:P,MATCH($A273,Data1!$A:$A,0))</f>
        <v>-1.0220479749156834</v>
      </c>
      <c r="J273" s="225">
        <f>INDEX(Data1!R:R,MATCH($A273,Data1!$A:$A,0))</f>
        <v>-0.15710594970013605</v>
      </c>
      <c r="K273" s="225">
        <f>INDEX(Data1!S:S,MATCH($A273,Data1!$A:$A,0))</f>
        <v>0</v>
      </c>
      <c r="L273" s="545">
        <f t="shared" si="9"/>
        <v>5.0531411333514091</v>
      </c>
      <c r="M273" s="526">
        <f>INDEX(Data1!$T:$T,MATCH($A273,Data1!$A:$A,0))</f>
        <v>4.3798800721279321</v>
      </c>
      <c r="N273" s="526">
        <f>INDEX(Data1!U:U,MATCH(A273,Data1!A:A,0))</f>
        <v>5.4019280470436151</v>
      </c>
      <c r="O273" s="526">
        <f>INDEX(Data1!$V:$V,MATCH(A273,Data1!$A:$A,0))</f>
        <v>4.051389066718337</v>
      </c>
    </row>
    <row r="274" spans="1:15" s="48" customFormat="1">
      <c r="A274" s="3" t="s">
        <v>552</v>
      </c>
      <c r="B274" s="202" t="str">
        <f>INDEX('Ref1'!$E:$E,MATCH(A274,'Ref1'!$A:$A,0))</f>
        <v>Ryedale</v>
      </c>
      <c r="C274" s="42" t="str">
        <f>INDEX(Data1!B:B,MATCH(A274,Data1!A:A,0))</f>
        <v>SD</v>
      </c>
      <c r="D274" s="515" t="str">
        <f>INDEX(Data1!C:C,MATCH(A274,Data1!A:A,0))</f>
        <v>YH</v>
      </c>
      <c r="E274" s="225">
        <f>INDEX(Data1!L:L,MATCH($A274,Data1!$A:$A,0))</f>
        <v>7.050624243008679</v>
      </c>
      <c r="F274" s="225">
        <f>INDEX(Data1!M:M,MATCH($A274,Data1!$A:$A,0))</f>
        <v>0.97471693177287622</v>
      </c>
      <c r="G274" s="225">
        <f>INDEX(Data1!N:N,MATCH($A274,Data1!$A:$A,0))</f>
        <v>9.8496893278629705E-2</v>
      </c>
      <c r="H274" s="549">
        <f t="shared" si="8"/>
        <v>8.123838068060186</v>
      </c>
      <c r="I274" s="225">
        <f>INDEX(Data1!P:P,MATCH($A274,Data1!$A:$A,0))</f>
        <v>-5.6254353114578777</v>
      </c>
      <c r="J274" s="225">
        <f>INDEX(Data1!R:R,MATCH($A274,Data1!$A:$A,0))</f>
        <v>-0.44360016564505877</v>
      </c>
      <c r="K274" s="225">
        <f>INDEX(Data1!S:S,MATCH($A274,Data1!$A:$A,0))</f>
        <v>0</v>
      </c>
      <c r="L274" s="545">
        <f t="shared" si="9"/>
        <v>2.0548025909572498</v>
      </c>
      <c r="M274" s="526">
        <f>INDEX(Data1!$T:$T,MATCH($A274,Data1!$A:$A,0))</f>
        <v>1.6112024253121908</v>
      </c>
      <c r="N274" s="526">
        <f>INDEX(Data1!U:U,MATCH(A274,Data1!A:A,0))</f>
        <v>7.2366377367700689</v>
      </c>
      <c r="O274" s="526">
        <f>INDEX(Data1!$V:$V,MATCH(A274,Data1!$A:$A,0))</f>
        <v>1.4903622434137767</v>
      </c>
    </row>
    <row r="275" spans="1:15" s="48" customFormat="1">
      <c r="A275" s="3" t="s">
        <v>554</v>
      </c>
      <c r="B275" s="202" t="str">
        <f>INDEX('Ref1'!$E:$E,MATCH(A275,'Ref1'!$A:$A,0))</f>
        <v>Salford</v>
      </c>
      <c r="C275" s="42" t="str">
        <f>INDEX(Data1!B:B,MATCH(A275,Data1!A:A,0))</f>
        <v>MD</v>
      </c>
      <c r="D275" s="515" t="str">
        <f>INDEX(Data1!C:C,MATCH(A275,Data1!A:A,0))</f>
        <v>NW</v>
      </c>
      <c r="E275" s="225">
        <f>INDEX(Data1!L:L,MATCH($A275,Data1!$A:$A,0))</f>
        <v>45.322678157077156</v>
      </c>
      <c r="F275" s="225">
        <f>INDEX(Data1!M:M,MATCH($A275,Data1!$A:$A,0))</f>
        <v>2.4502688309860412</v>
      </c>
      <c r="G275" s="225">
        <f>INDEX(Data1!N:N,MATCH($A275,Data1!$A:$A,0))</f>
        <v>0.10310129257783826</v>
      </c>
      <c r="H275" s="549">
        <f t="shared" si="8"/>
        <v>47.876048280641037</v>
      </c>
      <c r="I275" s="225">
        <f>INDEX(Data1!P:P,MATCH($A275,Data1!$A:$A,0))</f>
        <v>33.533413507733854</v>
      </c>
      <c r="J275" s="225">
        <f>INDEX(Data1!R:R,MATCH($A275,Data1!$A:$A,0))</f>
        <v>0</v>
      </c>
      <c r="K275" s="225">
        <f>INDEX(Data1!S:S,MATCH($A275,Data1!$A:$A,0))</f>
        <v>0</v>
      </c>
      <c r="L275" s="545">
        <f t="shared" si="9"/>
        <v>81.409461788374898</v>
      </c>
      <c r="M275" s="526">
        <f>INDEX(Data1!$T:$T,MATCH($A275,Data1!$A:$A,0))</f>
        <v>71.416566610065544</v>
      </c>
      <c r="N275" s="526">
        <f>INDEX(Data1!U:U,MATCH(A275,Data1!A:A,0))</f>
        <v>37.88315310233169</v>
      </c>
      <c r="O275" s="526">
        <f>INDEX(Data1!$V:$V,MATCH(A275,Data1!$A:$A,0))</f>
        <v>66.060324114310632</v>
      </c>
    </row>
    <row r="276" spans="1:15" s="48" customFormat="1">
      <c r="A276" s="3" t="s">
        <v>556</v>
      </c>
      <c r="B276" s="202" t="str">
        <f>INDEX('Ref1'!$E:$E,MATCH(A276,'Ref1'!$A:$A,0))</f>
        <v>Sandwell</v>
      </c>
      <c r="C276" s="42" t="str">
        <f>INDEX(Data1!B:B,MATCH(A276,Data1!A:A,0))</f>
        <v>MD</v>
      </c>
      <c r="D276" s="515" t="str">
        <f>INDEX(Data1!C:C,MATCH(A276,Data1!A:A,0))</f>
        <v>WM</v>
      </c>
      <c r="E276" s="225">
        <f>INDEX(Data1!L:L,MATCH($A276,Data1!$A:$A,0))</f>
        <v>48.617266208662528</v>
      </c>
      <c r="F276" s="225">
        <f>INDEX(Data1!M:M,MATCH($A276,Data1!$A:$A,0))</f>
        <v>4.6297461569642042</v>
      </c>
      <c r="G276" s="225">
        <f>INDEX(Data1!N:N,MATCH($A276,Data1!$A:$A,0))</f>
        <v>0.14359909143381255</v>
      </c>
      <c r="H276" s="549">
        <f t="shared" si="8"/>
        <v>53.390611457060544</v>
      </c>
      <c r="I276" s="225">
        <f>INDEX(Data1!P:P,MATCH($A276,Data1!$A:$A,0))</f>
        <v>54.124425682309955</v>
      </c>
      <c r="J276" s="225">
        <f>INDEX(Data1!R:R,MATCH($A276,Data1!$A:$A,0))</f>
        <v>0</v>
      </c>
      <c r="K276" s="225">
        <f>INDEX(Data1!S:S,MATCH($A276,Data1!$A:$A,0))</f>
        <v>0</v>
      </c>
      <c r="L276" s="545">
        <f t="shared" si="9"/>
        <v>107.51503713937049</v>
      </c>
      <c r="M276" s="526">
        <f>INDEX(Data1!$T:$T,MATCH($A276,Data1!$A:$A,0))</f>
        <v>100.05735959270147</v>
      </c>
      <c r="N276" s="526">
        <f>INDEX(Data1!U:U,MATCH(A276,Data1!A:A,0))</f>
        <v>45.932933910391519</v>
      </c>
      <c r="O276" s="526">
        <f>INDEX(Data1!$V:$V,MATCH(A276,Data1!$A:$A,0))</f>
        <v>92.553057623248861</v>
      </c>
    </row>
    <row r="277" spans="1:15" s="48" customFormat="1">
      <c r="A277" s="3" t="s">
        <v>558</v>
      </c>
      <c r="B277" s="202" t="str">
        <f>INDEX('Ref1'!$E:$E,MATCH(A277,'Ref1'!$A:$A,0))</f>
        <v>Scarborough</v>
      </c>
      <c r="C277" s="42" t="str">
        <f>INDEX(Data1!B:B,MATCH(A277,Data1!A:A,0))</f>
        <v>SD</v>
      </c>
      <c r="D277" s="515" t="str">
        <f>INDEX(Data1!C:C,MATCH(A277,Data1!A:A,0))</f>
        <v>YH</v>
      </c>
      <c r="E277" s="225">
        <f>INDEX(Data1!L:L,MATCH($A277,Data1!$A:$A,0))</f>
        <v>15.068397801350047</v>
      </c>
      <c r="F277" s="225">
        <f>INDEX(Data1!M:M,MATCH($A277,Data1!$A:$A,0))</f>
        <v>2.0206035285083281</v>
      </c>
      <c r="G277" s="225">
        <f>INDEX(Data1!N:N,MATCH($A277,Data1!$A:$A,0))</f>
        <v>0.22089695341606994</v>
      </c>
      <c r="H277" s="549">
        <f t="shared" si="8"/>
        <v>17.309898283274446</v>
      </c>
      <c r="I277" s="225">
        <f>INDEX(Data1!P:P,MATCH($A277,Data1!$A:$A,0))</f>
        <v>-10.323585226095036</v>
      </c>
      <c r="J277" s="225">
        <f>INDEX(Data1!R:R,MATCH($A277,Data1!$A:$A,0))</f>
        <v>-1.3859993863759428</v>
      </c>
      <c r="K277" s="225">
        <f>INDEX(Data1!S:S,MATCH($A277,Data1!$A:$A,0))</f>
        <v>0</v>
      </c>
      <c r="L277" s="545">
        <f t="shared" si="9"/>
        <v>5.6003136708034678</v>
      </c>
      <c r="M277" s="526">
        <f>INDEX(Data1!$T:$T,MATCH($A277,Data1!$A:$A,0))</f>
        <v>4.214314284427525</v>
      </c>
      <c r="N277" s="526">
        <f>INDEX(Data1!U:U,MATCH(A277,Data1!A:A,0))</f>
        <v>14.537899510522561</v>
      </c>
      <c r="O277" s="526">
        <f>INDEX(Data1!$V:$V,MATCH(A277,Data1!$A:$A,0))</f>
        <v>3.8982407130954608</v>
      </c>
    </row>
    <row r="278" spans="1:15" s="48" customFormat="1">
      <c r="A278" s="3" t="s">
        <v>560</v>
      </c>
      <c r="B278" s="202" t="str">
        <f>INDEX('Ref1'!$E:$E,MATCH(A278,'Ref1'!$A:$A,0))</f>
        <v>Sedgemoor</v>
      </c>
      <c r="C278" s="42" t="str">
        <f>INDEX(Data1!B:B,MATCH(A278,Data1!A:A,0))</f>
        <v>SD</v>
      </c>
      <c r="D278" s="515" t="str">
        <f>INDEX(Data1!C:C,MATCH(A278,Data1!A:A,0))</f>
        <v>SW</v>
      </c>
      <c r="E278" s="225">
        <f>INDEX(Data1!L:L,MATCH($A278,Data1!$A:$A,0))</f>
        <v>16.199655969141755</v>
      </c>
      <c r="F278" s="225">
        <f>INDEX(Data1!M:M,MATCH($A278,Data1!$A:$A,0))</f>
        <v>1.2500853071781954</v>
      </c>
      <c r="G278" s="225">
        <f>INDEX(Data1!N:N,MATCH($A278,Data1!$A:$A,0))</f>
        <v>0.1254239706422452</v>
      </c>
      <c r="H278" s="549">
        <f t="shared" si="8"/>
        <v>17.575165246962197</v>
      </c>
      <c r="I278" s="225">
        <f>INDEX(Data1!P:P,MATCH($A278,Data1!$A:$A,0))</f>
        <v>-10.775683270536534</v>
      </c>
      <c r="J278" s="225">
        <f>INDEX(Data1!R:R,MATCH($A278,Data1!$A:$A,0))</f>
        <v>-1.6530488849362264</v>
      </c>
      <c r="K278" s="225">
        <f>INDEX(Data1!S:S,MATCH($A278,Data1!$A:$A,0))</f>
        <v>0</v>
      </c>
      <c r="L278" s="545">
        <f t="shared" si="9"/>
        <v>5.1464330914894356</v>
      </c>
      <c r="M278" s="526">
        <f>INDEX(Data1!$T:$T,MATCH($A278,Data1!$A:$A,0))</f>
        <v>3.4933842065532095</v>
      </c>
      <c r="N278" s="526">
        <f>INDEX(Data1!U:U,MATCH(A278,Data1!A:A,0))</f>
        <v>14.269067477089743</v>
      </c>
      <c r="O278" s="526">
        <f>INDEX(Data1!$V:$V,MATCH(A278,Data1!$A:$A,0))</f>
        <v>3.2313803910617187</v>
      </c>
    </row>
    <row r="279" spans="1:15" s="48" customFormat="1">
      <c r="A279" s="3" t="s">
        <v>562</v>
      </c>
      <c r="B279" s="202" t="str">
        <f>INDEX('Ref1'!$E:$E,MATCH(A279,'Ref1'!$A:$A,0))</f>
        <v>Sefton</v>
      </c>
      <c r="C279" s="42" t="str">
        <f>INDEX(Data1!B:B,MATCH(A279,Data1!A:A,0))</f>
        <v>MD</v>
      </c>
      <c r="D279" s="515" t="str">
        <f>INDEX(Data1!C:C,MATCH(A279,Data1!A:A,0))</f>
        <v>NW</v>
      </c>
      <c r="E279" s="225">
        <f>INDEX(Data1!L:L,MATCH($A279,Data1!$A:$A,0))</f>
        <v>33.618437315293249</v>
      </c>
      <c r="F279" s="225">
        <f>INDEX(Data1!M:M,MATCH($A279,Data1!$A:$A,0))</f>
        <v>2.9088834138182866</v>
      </c>
      <c r="G279" s="225">
        <f>INDEX(Data1!N:N,MATCH($A279,Data1!$A:$A,0))</f>
        <v>0.1602577601744542</v>
      </c>
      <c r="H279" s="549">
        <f t="shared" si="8"/>
        <v>36.68757848928599</v>
      </c>
      <c r="I279" s="225">
        <f>INDEX(Data1!P:P,MATCH($A279,Data1!$A:$A,0))</f>
        <v>29.343950532612961</v>
      </c>
      <c r="J279" s="225">
        <f>INDEX(Data1!R:R,MATCH($A279,Data1!$A:$A,0))</f>
        <v>0</v>
      </c>
      <c r="K279" s="225">
        <f>INDEX(Data1!S:S,MATCH($A279,Data1!$A:$A,0))</f>
        <v>0</v>
      </c>
      <c r="L279" s="545">
        <f t="shared" si="9"/>
        <v>66.031529021898947</v>
      </c>
      <c r="M279" s="526">
        <f>INDEX(Data1!$T:$T,MATCH($A279,Data1!$A:$A,0))</f>
        <v>63.852442538939599</v>
      </c>
      <c r="N279" s="526">
        <f>INDEX(Data1!U:U,MATCH(A279,Data1!A:A,0))</f>
        <v>34.508492006326634</v>
      </c>
      <c r="O279" s="526">
        <f>INDEX(Data1!$V:$V,MATCH(A279,Data1!$A:$A,0))</f>
        <v>59.063509348519133</v>
      </c>
    </row>
    <row r="280" spans="1:15" s="48" customFormat="1">
      <c r="A280" s="3" t="s">
        <v>564</v>
      </c>
      <c r="B280" s="202" t="str">
        <f>INDEX('Ref1'!$E:$E,MATCH(A280,'Ref1'!$A:$A,0))</f>
        <v>Selby</v>
      </c>
      <c r="C280" s="42" t="str">
        <f>INDEX(Data1!B:B,MATCH(A280,Data1!A:A,0))</f>
        <v>SD</v>
      </c>
      <c r="D280" s="515" t="str">
        <f>INDEX(Data1!C:C,MATCH(A280,Data1!A:A,0))</f>
        <v>YH</v>
      </c>
      <c r="E280" s="225">
        <f>INDEX(Data1!L:L,MATCH($A280,Data1!$A:$A,0))</f>
        <v>11.625506557377051</v>
      </c>
      <c r="F280" s="225">
        <f>INDEX(Data1!M:M,MATCH($A280,Data1!$A:$A,0))</f>
        <v>0.74249243646976337</v>
      </c>
      <c r="G280" s="225">
        <f>INDEX(Data1!N:N,MATCH($A280,Data1!$A:$A,0))</f>
        <v>6.8018785624362921E-2</v>
      </c>
      <c r="H280" s="549">
        <f t="shared" si="8"/>
        <v>12.436017779471177</v>
      </c>
      <c r="I280" s="225">
        <f>INDEX(Data1!P:P,MATCH($A280,Data1!$A:$A,0))</f>
        <v>-13.244462372490199</v>
      </c>
      <c r="J280" s="225">
        <f>INDEX(Data1!R:R,MATCH($A280,Data1!$A:$A,0))</f>
        <v>0</v>
      </c>
      <c r="K280" s="225">
        <f>INDEX(Data1!S:S,MATCH($A280,Data1!$A:$A,0))</f>
        <v>3.0446999621946627</v>
      </c>
      <c r="L280" s="545">
        <f t="shared" si="9"/>
        <v>2.2362553691756406</v>
      </c>
      <c r="M280" s="526">
        <f>INDEX(Data1!$T:$T,MATCH($A280,Data1!$A:$A,0))</f>
        <v>2.4175733720817734</v>
      </c>
      <c r="N280" s="526">
        <f>INDEX(Data1!U:U,MATCH(A280,Data1!A:A,0))</f>
        <v>15.662035744571973</v>
      </c>
      <c r="O280" s="526">
        <f>INDEX(Data1!$V:$V,MATCH(A280,Data1!$A:$A,0))</f>
        <v>2.2362553691756406</v>
      </c>
    </row>
    <row r="281" spans="1:15" s="48" customFormat="1">
      <c r="A281" s="3" t="s">
        <v>566</v>
      </c>
      <c r="B281" s="202" t="str">
        <f>INDEX('Ref1'!$E:$E,MATCH(A281,'Ref1'!$A:$A,0))</f>
        <v>Sevenoaks</v>
      </c>
      <c r="C281" s="42" t="str">
        <f>INDEX(Data1!B:B,MATCH(A281,Data1!A:A,0))</f>
        <v>SD</v>
      </c>
      <c r="D281" s="515" t="str">
        <f>INDEX(Data1!C:C,MATCH(A281,Data1!A:A,0))</f>
        <v>SE</v>
      </c>
      <c r="E281" s="225">
        <f>INDEX(Data1!L:L,MATCH($A281,Data1!$A:$A,0))</f>
        <v>14.212674214078399</v>
      </c>
      <c r="F281" s="225">
        <f>INDEX(Data1!M:M,MATCH($A281,Data1!$A:$A,0))</f>
        <v>1.1965349333322288</v>
      </c>
      <c r="G281" s="225">
        <f>INDEX(Data1!N:N,MATCH($A281,Data1!$A:$A,0))</f>
        <v>8.4283318518281705E-2</v>
      </c>
      <c r="H281" s="549">
        <f t="shared" si="8"/>
        <v>15.493492465928909</v>
      </c>
      <c r="I281" s="225">
        <f>INDEX(Data1!P:P,MATCH($A281,Data1!$A:$A,0))</f>
        <v>-12.390002366517418</v>
      </c>
      <c r="J281" s="225">
        <f>INDEX(Data1!R:R,MATCH($A281,Data1!$A:$A,0))</f>
        <v>-0.41891045500106827</v>
      </c>
      <c r="K281" s="225">
        <f>INDEX(Data1!S:S,MATCH($A281,Data1!$A:$A,0))</f>
        <v>0</v>
      </c>
      <c r="L281" s="545">
        <f t="shared" si="9"/>
        <v>2.6845796444104231</v>
      </c>
      <c r="M281" s="526">
        <f>INDEX(Data1!$T:$T,MATCH($A281,Data1!$A:$A,0))</f>
        <v>2.2656691894093548</v>
      </c>
      <c r="N281" s="526">
        <f>INDEX(Data1!U:U,MATCH(A281,Data1!A:A,0))</f>
        <v>14.655671555926773</v>
      </c>
      <c r="O281" s="526">
        <f>INDEX(Data1!$V:$V,MATCH(A281,Data1!$A:$A,0))</f>
        <v>2.0957440002036534</v>
      </c>
    </row>
    <row r="282" spans="1:15" s="48" customFormat="1">
      <c r="A282" s="3" t="s">
        <v>568</v>
      </c>
      <c r="B282" s="202" t="str">
        <f>INDEX('Ref1'!$E:$E,MATCH(A282,'Ref1'!$A:$A,0))</f>
        <v>Sheffield</v>
      </c>
      <c r="C282" s="42" t="str">
        <f>INDEX(Data1!B:B,MATCH(A282,Data1!A:A,0))</f>
        <v>MD</v>
      </c>
      <c r="D282" s="515" t="str">
        <f>INDEX(Data1!C:C,MATCH(A282,Data1!A:A,0))</f>
        <v>YH</v>
      </c>
      <c r="E282" s="225">
        <f>INDEX(Data1!L:L,MATCH($A282,Data1!$A:$A,0))</f>
        <v>100.5863673866924</v>
      </c>
      <c r="F282" s="225">
        <f>INDEX(Data1!M:M,MATCH($A282,Data1!$A:$A,0))</f>
        <v>5.8775245119970458</v>
      </c>
      <c r="G282" s="225">
        <f>INDEX(Data1!N:N,MATCH($A282,Data1!$A:$A,0))</f>
        <v>0.3779042428515586</v>
      </c>
      <c r="H282" s="549">
        <f t="shared" si="8"/>
        <v>106.84179614154101</v>
      </c>
      <c r="I282" s="225">
        <f>INDEX(Data1!P:P,MATCH($A282,Data1!$A:$A,0))</f>
        <v>42.498574653557156</v>
      </c>
      <c r="J282" s="225">
        <f>INDEX(Data1!R:R,MATCH($A282,Data1!$A:$A,0))</f>
        <v>0</v>
      </c>
      <c r="K282" s="225">
        <f>INDEX(Data1!S:S,MATCH($A282,Data1!$A:$A,0))</f>
        <v>0</v>
      </c>
      <c r="L282" s="545">
        <f t="shared" si="9"/>
        <v>149.34037079509818</v>
      </c>
      <c r="M282" s="526">
        <f>INDEX(Data1!$T:$T,MATCH($A282,Data1!$A:$A,0))</f>
        <v>142.34978835241992</v>
      </c>
      <c r="N282" s="526">
        <f>INDEX(Data1!U:U,MATCH(A282,Data1!A:A,0))</f>
        <v>99.851213698862765</v>
      </c>
      <c r="O282" s="526">
        <f>INDEX(Data1!$V:$V,MATCH(A282,Data1!$A:$A,0))</f>
        <v>131.67355422598843</v>
      </c>
    </row>
    <row r="283" spans="1:15" s="48" customFormat="1">
      <c r="A283" s="3" t="s">
        <v>570</v>
      </c>
      <c r="B283" s="202" t="str">
        <f>INDEX('Ref1'!$E:$E,MATCH(A283,'Ref1'!$A:$A,0))</f>
        <v>Shepway</v>
      </c>
      <c r="C283" s="42" t="str">
        <f>INDEX(Data1!B:B,MATCH(A283,Data1!A:A,0))</f>
        <v>SD</v>
      </c>
      <c r="D283" s="515" t="str">
        <f>INDEX(Data1!C:C,MATCH(A283,Data1!A:A,0))</f>
        <v>SE</v>
      </c>
      <c r="E283" s="225">
        <f>INDEX(Data1!L:L,MATCH($A283,Data1!$A:$A,0))</f>
        <v>11.345710511089644</v>
      </c>
      <c r="F283" s="225">
        <f>INDEX(Data1!M:M,MATCH($A283,Data1!$A:$A,0))</f>
        <v>1.1160859615803818</v>
      </c>
      <c r="G283" s="225">
        <f>INDEX(Data1!N:N,MATCH($A283,Data1!$A:$A,0))</f>
        <v>7.1247379739849057E-2</v>
      </c>
      <c r="H283" s="549">
        <f t="shared" si="8"/>
        <v>12.533043852409875</v>
      </c>
      <c r="I283" s="225">
        <f>INDEX(Data1!P:P,MATCH($A283,Data1!$A:$A,0))</f>
        <v>-6.1006114533892495</v>
      </c>
      <c r="J283" s="225">
        <f>INDEX(Data1!R:R,MATCH($A283,Data1!$A:$A,0))</f>
        <v>-1.3811854144285651</v>
      </c>
      <c r="K283" s="225">
        <f>INDEX(Data1!S:S,MATCH($A283,Data1!$A:$A,0))</f>
        <v>0</v>
      </c>
      <c r="L283" s="545">
        <f t="shared" si="9"/>
        <v>5.0512469845920602</v>
      </c>
      <c r="M283" s="526">
        <f>INDEX(Data1!$T:$T,MATCH($A283,Data1!$A:$A,0))</f>
        <v>3.6700615701634955</v>
      </c>
      <c r="N283" s="526">
        <f>INDEX(Data1!U:U,MATCH(A283,Data1!A:A,0))</f>
        <v>9.7706730235527459</v>
      </c>
      <c r="O283" s="526">
        <f>INDEX(Data1!$V:$V,MATCH(A283,Data1!$A:$A,0))</f>
        <v>3.3948069524012334</v>
      </c>
    </row>
    <row r="284" spans="1:15" s="48" customFormat="1">
      <c r="A284" s="3" t="s">
        <v>572</v>
      </c>
      <c r="B284" s="202" t="str">
        <f>INDEX('Ref1'!$E:$E,MATCH(A284,'Ref1'!$A:$A,0))</f>
        <v>Shropshire</v>
      </c>
      <c r="C284" s="42" t="str">
        <f>INDEX(Data1!B:B,MATCH(A284,Data1!A:A,0))</f>
        <v>UNINFIR</v>
      </c>
      <c r="D284" s="515" t="str">
        <f>INDEX(Data1!C:C,MATCH(A284,Data1!A:A,0))</f>
        <v>WM</v>
      </c>
      <c r="E284" s="225">
        <f>INDEX(Data1!L:L,MATCH($A284,Data1!$A:$A,0))</f>
        <v>41.20387024108004</v>
      </c>
      <c r="F284" s="225">
        <f>INDEX(Data1!M:M,MATCH($A284,Data1!$A:$A,0))</f>
        <v>4.2620867353932992</v>
      </c>
      <c r="G284" s="225">
        <f>INDEX(Data1!N:N,MATCH($A284,Data1!$A:$A,0))</f>
        <v>0.5402216021069709</v>
      </c>
      <c r="H284" s="549">
        <f t="shared" si="8"/>
        <v>46.006178578580304</v>
      </c>
      <c r="I284" s="225">
        <f>INDEX(Data1!P:P,MATCH($A284,Data1!$A:$A,0))</f>
        <v>9.8633253148750573</v>
      </c>
      <c r="J284" s="225">
        <f>INDEX(Data1!R:R,MATCH($A284,Data1!$A:$A,0))</f>
        <v>0</v>
      </c>
      <c r="K284" s="225">
        <f>INDEX(Data1!S:S,MATCH($A284,Data1!$A:$A,0))</f>
        <v>0</v>
      </c>
      <c r="L284" s="545">
        <f t="shared" si="9"/>
        <v>55.869503893455359</v>
      </c>
      <c r="M284" s="526">
        <f>INDEX(Data1!$T:$T,MATCH($A284,Data1!$A:$A,0))</f>
        <v>50.224655864828627</v>
      </c>
      <c r="N284" s="526">
        <f>INDEX(Data1!U:U,MATCH(A284,Data1!A:A,0))</f>
        <v>40.361330549953571</v>
      </c>
      <c r="O284" s="526">
        <f>INDEX(Data1!$V:$V,MATCH(A284,Data1!$A:$A,0))</f>
        <v>46.457806674966484</v>
      </c>
    </row>
    <row r="285" spans="1:15" s="48" customFormat="1">
      <c r="A285" s="3" t="s">
        <v>574</v>
      </c>
      <c r="B285" s="202" t="str">
        <f>INDEX('Ref1'!$E:$E,MATCH(A285,'Ref1'!$A:$A,0))</f>
        <v>Shropshire Fire Authority</v>
      </c>
      <c r="C285" s="42" t="str">
        <f>INDEX(Data1!B:B,MATCH(A285,Data1!A:A,0))</f>
        <v>SFIR</v>
      </c>
      <c r="D285" s="515" t="str">
        <f>INDEX(Data1!C:C,MATCH(A285,Data1!A:A,0))</f>
        <v>WM</v>
      </c>
      <c r="E285" s="225">
        <f>INDEX(Data1!L:L,MATCH($A285,Data1!$A:$A,0))</f>
        <v>1.563873095467696</v>
      </c>
      <c r="F285" s="225">
        <f>INDEX(Data1!M:M,MATCH($A285,Data1!$A:$A,0))</f>
        <v>0.12047410142448357</v>
      </c>
      <c r="G285" s="225">
        <f>INDEX(Data1!N:N,MATCH($A285,Data1!$A:$A,0))</f>
        <v>1.408371634453923E-2</v>
      </c>
      <c r="H285" s="549">
        <f t="shared" si="8"/>
        <v>1.698430913236719</v>
      </c>
      <c r="I285" s="225">
        <f>INDEX(Data1!P:P,MATCH($A285,Data1!$A:$A,0))</f>
        <v>2.3487163300456375</v>
      </c>
      <c r="J285" s="225">
        <f>INDEX(Data1!R:R,MATCH($A285,Data1!$A:$A,0))</f>
        <v>0</v>
      </c>
      <c r="K285" s="225">
        <f>INDEX(Data1!S:S,MATCH($A285,Data1!$A:$A,0))</f>
        <v>0</v>
      </c>
      <c r="L285" s="545">
        <f t="shared" si="9"/>
        <v>4.0471472432823568</v>
      </c>
      <c r="M285" s="526">
        <f>INDEX(Data1!$T:$T,MATCH($A285,Data1!$A:$A,0))</f>
        <v>3.8558109377793195</v>
      </c>
      <c r="N285" s="526">
        <f>INDEX(Data1!U:U,MATCH(A285,Data1!A:A,0))</f>
        <v>1.507094607733682</v>
      </c>
      <c r="O285" s="526">
        <f>INDEX(Data1!$V:$V,MATCH(A285,Data1!$A:$A,0))</f>
        <v>3.5666251174458705</v>
      </c>
    </row>
    <row r="286" spans="1:15" s="48" customFormat="1">
      <c r="A286" s="3" t="s">
        <v>576</v>
      </c>
      <c r="B286" s="202" t="str">
        <f>INDEX('Ref1'!$E:$E,MATCH(A286,'Ref1'!$A:$A,0))</f>
        <v>Slough</v>
      </c>
      <c r="C286" s="42" t="str">
        <f>INDEX(Data1!B:B,MATCH(A286,Data1!A:A,0))</f>
        <v>UNINFIR</v>
      </c>
      <c r="D286" s="515" t="str">
        <f>INDEX(Data1!C:C,MATCH(A286,Data1!A:A,0))</f>
        <v>SE</v>
      </c>
      <c r="E286" s="225">
        <f>INDEX(Data1!L:L,MATCH($A286,Data1!$A:$A,0))</f>
        <v>51.339075403406589</v>
      </c>
      <c r="F286" s="225">
        <f>INDEX(Data1!M:M,MATCH($A286,Data1!$A:$A,0))</f>
        <v>1.0088648360712145</v>
      </c>
      <c r="G286" s="225">
        <f>INDEX(Data1!N:N,MATCH($A286,Data1!$A:$A,0))</f>
        <v>0.10260769417261369</v>
      </c>
      <c r="H286" s="549">
        <f t="shared" si="8"/>
        <v>52.450547933650412</v>
      </c>
      <c r="I286" s="225">
        <f>INDEX(Data1!P:P,MATCH($A286,Data1!$A:$A,0))</f>
        <v>-19.364552536038939</v>
      </c>
      <c r="J286" s="225">
        <f>INDEX(Data1!R:R,MATCH($A286,Data1!$A:$A,0))</f>
        <v>-1.3049821616525077</v>
      </c>
      <c r="K286" s="225">
        <f>INDEX(Data1!S:S,MATCH($A286,Data1!$A:$A,0))</f>
        <v>0</v>
      </c>
      <c r="L286" s="545">
        <f t="shared" si="9"/>
        <v>31.781013235958962</v>
      </c>
      <c r="M286" s="526">
        <f>INDEX(Data1!$T:$T,MATCH($A286,Data1!$A:$A,0))</f>
        <v>29.774501870547486</v>
      </c>
      <c r="N286" s="526">
        <f>INDEX(Data1!U:U,MATCH(A286,Data1!A:A,0))</f>
        <v>49.139054406586425</v>
      </c>
      <c r="O286" s="526">
        <f>INDEX(Data1!$V:$V,MATCH(A286,Data1!$A:$A,0))</f>
        <v>27.541414230256425</v>
      </c>
    </row>
    <row r="287" spans="1:15" s="48" customFormat="1">
      <c r="A287" s="3" t="s">
        <v>578</v>
      </c>
      <c r="B287" s="202" t="str">
        <f>INDEX('Ref1'!$E:$E,MATCH(A287,'Ref1'!$A:$A,0))</f>
        <v>Solihull</v>
      </c>
      <c r="C287" s="42" t="str">
        <f>INDEX(Data1!B:B,MATCH(A287,Data1!A:A,0))</f>
        <v>MD</v>
      </c>
      <c r="D287" s="515" t="str">
        <f>INDEX(Data1!C:C,MATCH(A287,Data1!A:A,0))</f>
        <v>WM</v>
      </c>
      <c r="E287" s="225">
        <f>INDEX(Data1!L:L,MATCH($A287,Data1!$A:$A,0))</f>
        <v>56.502947441044356</v>
      </c>
      <c r="F287" s="225">
        <f>INDEX(Data1!M:M,MATCH($A287,Data1!$A:$A,0))</f>
        <v>1.4103302166681957</v>
      </c>
      <c r="G287" s="225">
        <f>INDEX(Data1!N:N,MATCH($A287,Data1!$A:$A,0))</f>
        <v>7.7563650612696586E-2</v>
      </c>
      <c r="H287" s="549">
        <f t="shared" si="8"/>
        <v>57.990841308325244</v>
      </c>
      <c r="I287" s="225">
        <f>INDEX(Data1!P:P,MATCH($A287,Data1!$A:$A,0))</f>
        <v>-21.097680873131157</v>
      </c>
      <c r="J287" s="225">
        <f>INDEX(Data1!R:R,MATCH($A287,Data1!$A:$A,0))</f>
        <v>-2.983976610698738</v>
      </c>
      <c r="K287" s="225">
        <f>INDEX(Data1!S:S,MATCH($A287,Data1!$A:$A,0))</f>
        <v>0</v>
      </c>
      <c r="L287" s="545">
        <f t="shared" si="9"/>
        <v>33.909183824495351</v>
      </c>
      <c r="M287" s="526">
        <f>INDEX(Data1!$T:$T,MATCH($A287,Data1!$A:$A,0))</f>
        <v>29.707470974036568</v>
      </c>
      <c r="N287" s="526">
        <f>INDEX(Data1!U:U,MATCH(A287,Data1!A:A,0))</f>
        <v>50.805151847167721</v>
      </c>
      <c r="O287" s="526">
        <f>INDEX(Data1!$V:$V,MATCH(A287,Data1!$A:$A,0))</f>
        <v>27.479410650983827</v>
      </c>
    </row>
    <row r="288" spans="1:15" s="48" customFormat="1">
      <c r="A288" s="3" t="s">
        <v>580</v>
      </c>
      <c r="B288" s="202" t="str">
        <f>INDEX('Ref1'!$E:$E,MATCH(A288,'Ref1'!$A:$A,0))</f>
        <v>Somerset</v>
      </c>
      <c r="C288" s="42" t="str">
        <f>INDEX(Data1!B:B,MATCH(A288,Data1!A:A,0))</f>
        <v>SCNFIR</v>
      </c>
      <c r="D288" s="515" t="str">
        <f>INDEX(Data1!C:C,MATCH(A288,Data1!A:A,0))</f>
        <v>SW</v>
      </c>
      <c r="E288" s="225">
        <f>INDEX(Data1!L:L,MATCH($A288,Data1!$A:$A,0))</f>
        <v>15.891374850530362</v>
      </c>
      <c r="F288" s="225">
        <f>INDEX(Data1!M:M,MATCH($A288,Data1!$A:$A,0))</f>
        <v>1.3537755149096453</v>
      </c>
      <c r="G288" s="225">
        <f>INDEX(Data1!N:N,MATCH($A288,Data1!$A:$A,0))</f>
        <v>0.13239312500613737</v>
      </c>
      <c r="H288" s="549">
        <f t="shared" si="8"/>
        <v>17.377543490446143</v>
      </c>
      <c r="I288" s="225">
        <f>INDEX(Data1!P:P,MATCH($A288,Data1!$A:$A,0))</f>
        <v>52.221476248086191</v>
      </c>
      <c r="J288" s="225">
        <f>INDEX(Data1!R:R,MATCH($A288,Data1!$A:$A,0))</f>
        <v>0</v>
      </c>
      <c r="K288" s="225">
        <f>INDEX(Data1!S:S,MATCH($A288,Data1!$A:$A,0))</f>
        <v>0</v>
      </c>
      <c r="L288" s="545">
        <f t="shared" si="9"/>
        <v>69.599019738532334</v>
      </c>
      <c r="M288" s="526">
        <f>INDEX(Data1!$T:$T,MATCH($A288,Data1!$A:$A,0))</f>
        <v>67.158825147310623</v>
      </c>
      <c r="N288" s="526">
        <f>INDEX(Data1!U:U,MATCH(A288,Data1!A:A,0))</f>
        <v>14.937348899224432</v>
      </c>
      <c r="O288" s="526">
        <f>INDEX(Data1!$V:$V,MATCH(A288,Data1!$A:$A,0))</f>
        <v>62.121913261262328</v>
      </c>
    </row>
    <row r="289" spans="1:15" s="48" customFormat="1">
      <c r="A289" s="3" t="s">
        <v>582</v>
      </c>
      <c r="B289" s="202" t="str">
        <f>INDEX('Ref1'!$E:$E,MATCH(A289,'Ref1'!$A:$A,0))</f>
        <v>South Bucks</v>
      </c>
      <c r="C289" s="42" t="str">
        <f>INDEX(Data1!B:B,MATCH(A289,Data1!A:A,0))</f>
        <v>SD</v>
      </c>
      <c r="D289" s="515" t="str">
        <f>INDEX(Data1!C:C,MATCH(A289,Data1!A:A,0))</f>
        <v>SE</v>
      </c>
      <c r="E289" s="225">
        <f>INDEX(Data1!L:L,MATCH($A289,Data1!$A:$A,0))</f>
        <v>13.258390048216008</v>
      </c>
      <c r="F289" s="225">
        <f>INDEX(Data1!M:M,MATCH($A289,Data1!$A:$A,0))</f>
        <v>0.49008549886383052</v>
      </c>
      <c r="G289" s="225">
        <f>INDEX(Data1!N:N,MATCH($A289,Data1!$A:$A,0))</f>
        <v>4.8249805505855635E-2</v>
      </c>
      <c r="H289" s="549">
        <f t="shared" si="8"/>
        <v>13.796725352585694</v>
      </c>
      <c r="I289" s="225">
        <f>INDEX(Data1!P:P,MATCH($A289,Data1!$A:$A,0))</f>
        <v>-11.325356246311991</v>
      </c>
      <c r="J289" s="225">
        <f>INDEX(Data1!R:R,MATCH($A289,Data1!$A:$A,0))</f>
        <v>-0.69209724601635803</v>
      </c>
      <c r="K289" s="225">
        <f>INDEX(Data1!S:S,MATCH($A289,Data1!$A:$A,0))</f>
        <v>0</v>
      </c>
      <c r="L289" s="545">
        <f t="shared" si="9"/>
        <v>1.7792718602573458</v>
      </c>
      <c r="M289" s="526">
        <f>INDEX(Data1!$T:$T,MATCH($A289,Data1!$A:$A,0))</f>
        <v>1.0871746142409877</v>
      </c>
      <c r="N289" s="526">
        <f>INDEX(Data1!U:U,MATCH(A289,Data1!A:A,0))</f>
        <v>12.412530860552978</v>
      </c>
      <c r="O289" s="526">
        <f>INDEX(Data1!$V:$V,MATCH(A289,Data1!$A:$A,0))</f>
        <v>1.0056365181729137</v>
      </c>
    </row>
    <row r="290" spans="1:15" s="48" customFormat="1">
      <c r="A290" s="3" t="s">
        <v>584</v>
      </c>
      <c r="B290" s="202" t="str">
        <f>INDEX('Ref1'!$E:$E,MATCH(A290,'Ref1'!$A:$A,0))</f>
        <v>South Cambridgeshire</v>
      </c>
      <c r="C290" s="42" t="str">
        <f>INDEX(Data1!B:B,MATCH(A290,Data1!A:A,0))</f>
        <v>SD</v>
      </c>
      <c r="D290" s="515" t="str">
        <f>INDEX(Data1!C:C,MATCH(A290,Data1!A:A,0))</f>
        <v>E</v>
      </c>
      <c r="E290" s="225">
        <f>INDEX(Data1!L:L,MATCH($A290,Data1!$A:$A,0))</f>
        <v>32.983075506268079</v>
      </c>
      <c r="F290" s="225">
        <f>INDEX(Data1!M:M,MATCH($A290,Data1!$A:$A,0))</f>
        <v>1.2878300816824344</v>
      </c>
      <c r="G290" s="225">
        <f>INDEX(Data1!N:N,MATCH($A290,Data1!$A:$A,0))</f>
        <v>0.18041206994954509</v>
      </c>
      <c r="H290" s="549">
        <f t="shared" si="8"/>
        <v>34.451317657900063</v>
      </c>
      <c r="I290" s="225">
        <f>INDEX(Data1!P:P,MATCH($A290,Data1!$A:$A,0))</f>
        <v>-26.038779163640008</v>
      </c>
      <c r="J290" s="225">
        <f>INDEX(Data1!R:R,MATCH($A290,Data1!$A:$A,0))</f>
        <v>-2.9048482991314506</v>
      </c>
      <c r="K290" s="225">
        <f>INDEX(Data1!S:S,MATCH($A290,Data1!$A:$A,0))</f>
        <v>0</v>
      </c>
      <c r="L290" s="545">
        <f t="shared" si="9"/>
        <v>5.5076901951286041</v>
      </c>
      <c r="M290" s="526">
        <f>INDEX(Data1!$T:$T,MATCH($A290,Data1!$A:$A,0))</f>
        <v>2.6028418959971531</v>
      </c>
      <c r="N290" s="526">
        <f>INDEX(Data1!U:U,MATCH(A290,Data1!A:A,0))</f>
        <v>28.64162105963716</v>
      </c>
      <c r="O290" s="526">
        <f>INDEX(Data1!$V:$V,MATCH(A290,Data1!$A:$A,0))</f>
        <v>2.4076287537973666</v>
      </c>
    </row>
    <row r="291" spans="1:15" s="48" customFormat="1">
      <c r="A291" s="3" t="s">
        <v>586</v>
      </c>
      <c r="B291" s="202" t="str">
        <f>INDEX('Ref1'!$E:$E,MATCH(A291,'Ref1'!$A:$A,0))</f>
        <v>South Derbyshire</v>
      </c>
      <c r="C291" s="42" t="str">
        <f>INDEX(Data1!B:B,MATCH(A291,Data1!A:A,0))</f>
        <v>SD</v>
      </c>
      <c r="D291" s="515" t="str">
        <f>INDEX(Data1!C:C,MATCH(A291,Data1!A:A,0))</f>
        <v>EM</v>
      </c>
      <c r="E291" s="225">
        <f>INDEX(Data1!L:L,MATCH($A291,Data1!$A:$A,0))</f>
        <v>10.907197608485992</v>
      </c>
      <c r="F291" s="225">
        <f>INDEX(Data1!M:M,MATCH($A291,Data1!$A:$A,0))</f>
        <v>0.64541206103301918</v>
      </c>
      <c r="G291" s="225">
        <f>INDEX(Data1!N:N,MATCH($A291,Data1!$A:$A,0))</f>
        <v>8.3892862656063466E-2</v>
      </c>
      <c r="H291" s="549">
        <f t="shared" si="8"/>
        <v>11.636502532175074</v>
      </c>
      <c r="I291" s="225">
        <f>INDEX(Data1!P:P,MATCH($A291,Data1!$A:$A,0))</f>
        <v>-6.5201798610567145</v>
      </c>
      <c r="J291" s="225">
        <f>INDEX(Data1!R:R,MATCH($A291,Data1!$A:$A,0))</f>
        <v>-1.3173854033837427</v>
      </c>
      <c r="K291" s="225">
        <f>INDEX(Data1!S:S,MATCH($A291,Data1!$A:$A,0))</f>
        <v>0</v>
      </c>
      <c r="L291" s="545">
        <f t="shared" si="9"/>
        <v>3.7989372677346167</v>
      </c>
      <c r="M291" s="526">
        <f>INDEX(Data1!$T:$T,MATCH($A291,Data1!$A:$A,0))</f>
        <v>2.481551864350874</v>
      </c>
      <c r="N291" s="526">
        <f>INDEX(Data1!U:U,MATCH(A291,Data1!A:A,0))</f>
        <v>9.0017317254075877</v>
      </c>
      <c r="O291" s="526">
        <f>INDEX(Data1!$V:$V,MATCH(A291,Data1!$A:$A,0))</f>
        <v>2.2954354745245586</v>
      </c>
    </row>
    <row r="292" spans="1:15" s="48" customFormat="1">
      <c r="A292" s="3" t="s">
        <v>588</v>
      </c>
      <c r="B292" s="202" t="str">
        <f>INDEX('Ref1'!$E:$E,MATCH(A292,'Ref1'!$A:$A,0))</f>
        <v>South Gloucestershire</v>
      </c>
      <c r="C292" s="42" t="str">
        <f>INDEX(Data1!B:B,MATCH(A292,Data1!A:A,0))</f>
        <v>UNINFIR</v>
      </c>
      <c r="D292" s="515" t="str">
        <f>INDEX(Data1!C:C,MATCH(A292,Data1!A:A,0))</f>
        <v>SW</v>
      </c>
      <c r="E292" s="225">
        <f>INDEX(Data1!L:L,MATCH($A292,Data1!$A:$A,0))</f>
        <v>65.305730462463615</v>
      </c>
      <c r="F292" s="225">
        <f>INDEX(Data1!M:M,MATCH($A292,Data1!$A:$A,0))</f>
        <v>2.0654584085002674</v>
      </c>
      <c r="G292" s="225">
        <f>INDEX(Data1!N:N,MATCH($A292,Data1!$A:$A,0))</f>
        <v>0.27339712411833034</v>
      </c>
      <c r="H292" s="549">
        <f t="shared" si="8"/>
        <v>67.64458599508221</v>
      </c>
      <c r="I292" s="225">
        <f>INDEX(Data1!P:P,MATCH($A292,Data1!$A:$A,0))</f>
        <v>-26.738228483665154</v>
      </c>
      <c r="J292" s="225">
        <f>INDEX(Data1!R:R,MATCH($A292,Data1!$A:$A,0))</f>
        <v>-1.6229313683620965</v>
      </c>
      <c r="K292" s="225">
        <f>INDEX(Data1!S:S,MATCH($A292,Data1!$A:$A,0))</f>
        <v>0</v>
      </c>
      <c r="L292" s="545">
        <f t="shared" si="9"/>
        <v>39.28342614305496</v>
      </c>
      <c r="M292" s="526">
        <f>INDEX(Data1!$T:$T,MATCH($A292,Data1!$A:$A,0))</f>
        <v>37.035481980712106</v>
      </c>
      <c r="N292" s="526">
        <f>INDEX(Data1!U:U,MATCH(A292,Data1!A:A,0))</f>
        <v>63.77371046437726</v>
      </c>
      <c r="O292" s="526">
        <f>INDEX(Data1!$V:$V,MATCH(A292,Data1!$A:$A,0))</f>
        <v>34.2578208321587</v>
      </c>
    </row>
    <row r="293" spans="1:15" s="48" customFormat="1">
      <c r="A293" s="3" t="s">
        <v>590</v>
      </c>
      <c r="B293" s="202" t="str">
        <f>INDEX('Ref1'!$E:$E,MATCH(A293,'Ref1'!$A:$A,0))</f>
        <v>South Hams</v>
      </c>
      <c r="C293" s="42" t="str">
        <f>INDEX(Data1!B:B,MATCH(A293,Data1!A:A,0))</f>
        <v>SD</v>
      </c>
      <c r="D293" s="515" t="str">
        <f>INDEX(Data1!C:C,MATCH(A293,Data1!A:A,0))</f>
        <v>SW</v>
      </c>
      <c r="E293" s="225">
        <f>INDEX(Data1!L:L,MATCH($A293,Data1!$A:$A,0))</f>
        <v>11.438065438766017</v>
      </c>
      <c r="F293" s="225">
        <f>INDEX(Data1!M:M,MATCH($A293,Data1!$A:$A,0))</f>
        <v>1.915138600891318</v>
      </c>
      <c r="G293" s="225">
        <f>INDEX(Data1!N:N,MATCH($A293,Data1!$A:$A,0))</f>
        <v>0.11611647168807443</v>
      </c>
      <c r="H293" s="549">
        <f t="shared" si="8"/>
        <v>13.46932051134541</v>
      </c>
      <c r="I293" s="225">
        <f>INDEX(Data1!P:P,MATCH($A293,Data1!$A:$A,0))</f>
        <v>-11.271786916468276</v>
      </c>
      <c r="J293" s="225">
        <f>INDEX(Data1!R:R,MATCH($A293,Data1!$A:$A,0))</f>
        <v>-0.15073043957719046</v>
      </c>
      <c r="K293" s="225">
        <f>INDEX(Data1!S:S,MATCH($A293,Data1!$A:$A,0))</f>
        <v>0</v>
      </c>
      <c r="L293" s="545">
        <f t="shared" si="9"/>
        <v>2.0468031552999437</v>
      </c>
      <c r="M293" s="526">
        <f>INDEX(Data1!$T:$T,MATCH($A293,Data1!$A:$A,0))</f>
        <v>1.8960727157227533</v>
      </c>
      <c r="N293" s="526">
        <f>INDEX(Data1!U:U,MATCH(A293,Data1!A:A,0))</f>
        <v>13.167859632191028</v>
      </c>
      <c r="O293" s="526">
        <f>INDEX(Data1!$V:$V,MATCH(A293,Data1!$A:$A,0))</f>
        <v>1.7538672620435469</v>
      </c>
    </row>
    <row r="294" spans="1:15" s="48" customFormat="1">
      <c r="A294" s="3" t="s">
        <v>592</v>
      </c>
      <c r="B294" s="202" t="str">
        <f>INDEX('Ref1'!$E:$E,MATCH(A294,'Ref1'!$A:$A,0))</f>
        <v>South Holland</v>
      </c>
      <c r="C294" s="42" t="str">
        <f>INDEX(Data1!B:B,MATCH(A294,Data1!A:A,0))</f>
        <v>SD</v>
      </c>
      <c r="D294" s="515" t="str">
        <f>INDEX(Data1!C:C,MATCH(A294,Data1!A:A,0))</f>
        <v>EM</v>
      </c>
      <c r="E294" s="225">
        <f>INDEX(Data1!L:L,MATCH($A294,Data1!$A:$A,0))</f>
        <v>9.4988150305365462</v>
      </c>
      <c r="F294" s="225">
        <f>INDEX(Data1!M:M,MATCH($A294,Data1!$A:$A,0))</f>
        <v>0.6728679902664364</v>
      </c>
      <c r="G294" s="225">
        <f>INDEX(Data1!N:N,MATCH($A294,Data1!$A:$A,0))</f>
        <v>6.8724460645195745E-2</v>
      </c>
      <c r="H294" s="549">
        <f t="shared" si="8"/>
        <v>10.240407481448178</v>
      </c>
      <c r="I294" s="225">
        <f>INDEX(Data1!P:P,MATCH($A294,Data1!$A:$A,0))</f>
        <v>-5.7942664140375921</v>
      </c>
      <c r="J294" s="225">
        <f>INDEX(Data1!R:R,MATCH($A294,Data1!$A:$A,0))</f>
        <v>-0.57820757042349036</v>
      </c>
      <c r="K294" s="225">
        <f>INDEX(Data1!S:S,MATCH($A294,Data1!$A:$A,0))</f>
        <v>0</v>
      </c>
      <c r="L294" s="545">
        <f t="shared" si="9"/>
        <v>3.8679334969870958</v>
      </c>
      <c r="M294" s="526">
        <f>INDEX(Data1!$T:$T,MATCH($A294,Data1!$A:$A,0))</f>
        <v>3.2897259265636056</v>
      </c>
      <c r="N294" s="526">
        <f>INDEX(Data1!U:U,MATCH(A294,Data1!A:A,0))</f>
        <v>9.0839923406011973</v>
      </c>
      <c r="O294" s="526">
        <f>INDEX(Data1!$V:$V,MATCH(A294,Data1!$A:$A,0))</f>
        <v>3.0429964820713353</v>
      </c>
    </row>
    <row r="295" spans="1:15" s="48" customFormat="1">
      <c r="A295" s="3" t="s">
        <v>594</v>
      </c>
      <c r="B295" s="202" t="str">
        <f>INDEX('Ref1'!$E:$E,MATCH(A295,'Ref1'!$A:$A,0))</f>
        <v>South Kesteven</v>
      </c>
      <c r="C295" s="42" t="str">
        <f>INDEX(Data1!B:B,MATCH(A295,Data1!A:A,0))</f>
        <v>SD</v>
      </c>
      <c r="D295" s="515" t="str">
        <f>INDEX(Data1!C:C,MATCH(A295,Data1!A:A,0))</f>
        <v>EM</v>
      </c>
      <c r="E295" s="225">
        <f>INDEX(Data1!L:L,MATCH($A295,Data1!$A:$A,0))</f>
        <v>16.683575441980473</v>
      </c>
      <c r="F295" s="225">
        <f>INDEX(Data1!M:M,MATCH($A295,Data1!$A:$A,0))</f>
        <v>1.2990749706874483</v>
      </c>
      <c r="G295" s="225">
        <f>INDEX(Data1!N:N,MATCH($A295,Data1!$A:$A,0))</f>
        <v>0.18966247328152752</v>
      </c>
      <c r="H295" s="549">
        <f t="shared" si="8"/>
        <v>18.172312885949449</v>
      </c>
      <c r="I295" s="225">
        <f>INDEX(Data1!P:P,MATCH($A295,Data1!$A:$A,0))</f>
        <v>-13.003314308453231</v>
      </c>
      <c r="J295" s="225">
        <f>INDEX(Data1!R:R,MATCH($A295,Data1!$A:$A,0))</f>
        <v>-0.78058447054271429</v>
      </c>
      <c r="K295" s="225">
        <f>INDEX(Data1!S:S,MATCH($A295,Data1!$A:$A,0))</f>
        <v>0</v>
      </c>
      <c r="L295" s="545">
        <f t="shared" si="9"/>
        <v>4.3884141069535039</v>
      </c>
      <c r="M295" s="526">
        <f>INDEX(Data1!$T:$T,MATCH($A295,Data1!$A:$A,0))</f>
        <v>3.6078296364107896</v>
      </c>
      <c r="N295" s="526">
        <f>INDEX(Data1!U:U,MATCH(A295,Data1!A:A,0))</f>
        <v>16.611143944864018</v>
      </c>
      <c r="O295" s="526">
        <f>INDEX(Data1!$V:$V,MATCH(A295,Data1!$A:$A,0))</f>
        <v>3.3372424136799803</v>
      </c>
    </row>
    <row r="296" spans="1:15" s="48" customFormat="1">
      <c r="A296" s="3" t="s">
        <v>596</v>
      </c>
      <c r="B296" s="202" t="str">
        <f>INDEX('Ref1'!$E:$E,MATCH(A296,'Ref1'!$A:$A,0))</f>
        <v>South Lakeland</v>
      </c>
      <c r="C296" s="42" t="str">
        <f>INDEX(Data1!B:B,MATCH(A296,Data1!A:A,0))</f>
        <v>SD</v>
      </c>
      <c r="D296" s="515" t="str">
        <f>INDEX(Data1!C:C,MATCH(A296,Data1!A:A,0))</f>
        <v>NW</v>
      </c>
      <c r="E296" s="225">
        <f>INDEX(Data1!L:L,MATCH($A296,Data1!$A:$A,0))</f>
        <v>17.481504667309547</v>
      </c>
      <c r="F296" s="225">
        <f>INDEX(Data1!M:M,MATCH($A296,Data1!$A:$A,0))</f>
        <v>2.4054069678514121</v>
      </c>
      <c r="G296" s="225">
        <f>INDEX(Data1!N:N,MATCH($A296,Data1!$A:$A,0))</f>
        <v>0.14177657126247384</v>
      </c>
      <c r="H296" s="549">
        <f t="shared" si="8"/>
        <v>20.028688206423432</v>
      </c>
      <c r="I296" s="225">
        <f>INDEX(Data1!P:P,MATCH($A296,Data1!$A:$A,0))</f>
        <v>-15.101500735150662</v>
      </c>
      <c r="J296" s="225">
        <f>INDEX(Data1!R:R,MATCH($A296,Data1!$A:$A,0))</f>
        <v>-1.3578481241158924</v>
      </c>
      <c r="K296" s="225">
        <f>INDEX(Data1!S:S,MATCH($A296,Data1!$A:$A,0))</f>
        <v>0</v>
      </c>
      <c r="L296" s="545">
        <f t="shared" si="9"/>
        <v>3.5693393471568777</v>
      </c>
      <c r="M296" s="526">
        <f>INDEX(Data1!$T:$T,MATCH($A296,Data1!$A:$A,0))</f>
        <v>2.2114912230409853</v>
      </c>
      <c r="N296" s="526">
        <f>INDEX(Data1!U:U,MATCH(A296,Data1!A:A,0))</f>
        <v>17.312991958191645</v>
      </c>
      <c r="O296" s="526">
        <f>INDEX(Data1!$V:$V,MATCH(A296,Data1!$A:$A,0))</f>
        <v>2.0456293813129114</v>
      </c>
    </row>
    <row r="297" spans="1:15" s="48" customFormat="1">
      <c r="A297" s="3" t="s">
        <v>598</v>
      </c>
      <c r="B297" s="202" t="str">
        <f>INDEX('Ref1'!$E:$E,MATCH(A297,'Ref1'!$A:$A,0))</f>
        <v>South Norfolk</v>
      </c>
      <c r="C297" s="42" t="str">
        <f>INDEX(Data1!B:B,MATCH(A297,Data1!A:A,0))</f>
        <v>SD</v>
      </c>
      <c r="D297" s="515" t="str">
        <f>INDEX(Data1!C:C,MATCH(A297,Data1!A:A,0))</f>
        <v>E</v>
      </c>
      <c r="E297" s="225">
        <f>INDEX(Data1!L:L,MATCH($A297,Data1!$A:$A,0))</f>
        <v>12.28809650916104</v>
      </c>
      <c r="F297" s="225">
        <f>INDEX(Data1!M:M,MATCH($A297,Data1!$A:$A,0))</f>
        <v>1.1520610125950814</v>
      </c>
      <c r="G297" s="225">
        <f>INDEX(Data1!N:N,MATCH($A297,Data1!$A:$A,0))</f>
        <v>0.12070383155231967</v>
      </c>
      <c r="H297" s="549">
        <f t="shared" si="8"/>
        <v>13.560861353308441</v>
      </c>
      <c r="I297" s="225">
        <f>INDEX(Data1!P:P,MATCH($A297,Data1!$A:$A,0))</f>
        <v>-8.0171525513819049</v>
      </c>
      <c r="J297" s="225">
        <f>INDEX(Data1!R:R,MATCH($A297,Data1!$A:$A,0))</f>
        <v>-1.2372613127828813</v>
      </c>
      <c r="K297" s="225">
        <f>INDEX(Data1!S:S,MATCH($A297,Data1!$A:$A,0))</f>
        <v>0</v>
      </c>
      <c r="L297" s="545">
        <f t="shared" si="9"/>
        <v>4.3064474891436548</v>
      </c>
      <c r="M297" s="526">
        <f>INDEX(Data1!$T:$T,MATCH($A297,Data1!$A:$A,0))</f>
        <v>3.0691861763607737</v>
      </c>
      <c r="N297" s="526">
        <f>INDEX(Data1!U:U,MATCH(A297,Data1!A:A,0))</f>
        <v>11.086338727742678</v>
      </c>
      <c r="O297" s="526">
        <f>INDEX(Data1!$V:$V,MATCH(A297,Data1!$A:$A,0))</f>
        <v>2.838997213133716</v>
      </c>
    </row>
    <row r="298" spans="1:15" s="48" customFormat="1">
      <c r="A298" s="3" t="s">
        <v>600</v>
      </c>
      <c r="B298" s="202" t="str">
        <f>INDEX('Ref1'!$E:$E,MATCH(A298,'Ref1'!$A:$A,0))</f>
        <v>South Northamptonshire</v>
      </c>
      <c r="C298" s="42" t="str">
        <f>INDEX(Data1!B:B,MATCH(A298,Data1!A:A,0))</f>
        <v>SD</v>
      </c>
      <c r="D298" s="515" t="str">
        <f>INDEX(Data1!C:C,MATCH(A298,Data1!A:A,0))</f>
        <v>EM</v>
      </c>
      <c r="E298" s="225">
        <f>INDEX(Data1!L:L,MATCH($A298,Data1!$A:$A,0))</f>
        <v>9.6164907039537137</v>
      </c>
      <c r="F298" s="225">
        <f>INDEX(Data1!M:M,MATCH($A298,Data1!$A:$A,0))</f>
        <v>0.84606073213700017</v>
      </c>
      <c r="G298" s="225">
        <f>INDEX(Data1!N:N,MATCH($A298,Data1!$A:$A,0))</f>
        <v>8.4033373804665343E-2</v>
      </c>
      <c r="H298" s="549">
        <f t="shared" si="8"/>
        <v>10.546584809895378</v>
      </c>
      <c r="I298" s="225">
        <f>INDEX(Data1!P:P,MATCH($A298,Data1!$A:$A,0))</f>
        <v>-6.4888479642199304</v>
      </c>
      <c r="J298" s="225">
        <f>INDEX(Data1!R:R,MATCH($A298,Data1!$A:$A,0))</f>
        <v>-1.1017475482550423</v>
      </c>
      <c r="K298" s="225">
        <f>INDEX(Data1!S:S,MATCH($A298,Data1!$A:$A,0))</f>
        <v>0</v>
      </c>
      <c r="L298" s="545">
        <f t="shared" si="9"/>
        <v>2.9559892974204058</v>
      </c>
      <c r="M298" s="526">
        <f>INDEX(Data1!$T:$T,MATCH($A298,Data1!$A:$A,0))</f>
        <v>1.8542417491653638</v>
      </c>
      <c r="N298" s="526">
        <f>INDEX(Data1!U:U,MATCH(A298,Data1!A:A,0))</f>
        <v>8.3430897133852948</v>
      </c>
      <c r="O298" s="526">
        <f>INDEX(Data1!$V:$V,MATCH(A298,Data1!$A:$A,0))</f>
        <v>1.7151736179779615</v>
      </c>
    </row>
    <row r="299" spans="1:15" s="48" customFormat="1">
      <c r="A299" s="3" t="s">
        <v>602</v>
      </c>
      <c r="B299" s="202" t="str">
        <f>INDEX('Ref1'!$E:$E,MATCH(A299,'Ref1'!$A:$A,0))</f>
        <v>South Oxfordshire</v>
      </c>
      <c r="C299" s="42" t="str">
        <f>INDEX(Data1!B:B,MATCH(A299,Data1!A:A,0))</f>
        <v>SD</v>
      </c>
      <c r="D299" s="515" t="str">
        <f>INDEX(Data1!C:C,MATCH(A299,Data1!A:A,0))</f>
        <v>SE</v>
      </c>
      <c r="E299" s="225">
        <f>INDEX(Data1!L:L,MATCH($A299,Data1!$A:$A,0))</f>
        <v>17.822211359691419</v>
      </c>
      <c r="F299" s="225">
        <f>INDEX(Data1!M:M,MATCH($A299,Data1!$A:$A,0))</f>
        <v>1.2200889437060927</v>
      </c>
      <c r="G299" s="225">
        <f>INDEX(Data1!N:N,MATCH($A299,Data1!$A:$A,0))</f>
        <v>0.1382373616122019</v>
      </c>
      <c r="H299" s="549">
        <f t="shared" si="8"/>
        <v>19.180537665009712</v>
      </c>
      <c r="I299" s="225">
        <f>INDEX(Data1!P:P,MATCH($A299,Data1!$A:$A,0))</f>
        <v>-16.115797354469109</v>
      </c>
      <c r="J299" s="225">
        <f>INDEX(Data1!R:R,MATCH($A299,Data1!$A:$A,0))</f>
        <v>-0.25172893653257211</v>
      </c>
      <c r="K299" s="225">
        <f>INDEX(Data1!S:S,MATCH($A299,Data1!$A:$A,0))</f>
        <v>0</v>
      </c>
      <c r="L299" s="545">
        <f t="shared" si="9"/>
        <v>2.8130113740080311</v>
      </c>
      <c r="M299" s="526">
        <f>INDEX(Data1!$T:$T,MATCH($A299,Data1!$A:$A,0))</f>
        <v>2.5612824374754593</v>
      </c>
      <c r="N299" s="526">
        <f>INDEX(Data1!U:U,MATCH(A299,Data1!A:A,0))</f>
        <v>18.677079791944568</v>
      </c>
      <c r="O299" s="526">
        <f>INDEX(Data1!$V:$V,MATCH(A299,Data1!$A:$A,0))</f>
        <v>2.3691862546647999</v>
      </c>
    </row>
    <row r="300" spans="1:15" s="48" customFormat="1">
      <c r="A300" s="3" t="s">
        <v>604</v>
      </c>
      <c r="B300" s="202" t="str">
        <f>INDEX('Ref1'!$E:$E,MATCH(A300,'Ref1'!$A:$A,0))</f>
        <v>South Ribble</v>
      </c>
      <c r="C300" s="42" t="str">
        <f>INDEX(Data1!B:B,MATCH(A300,Data1!A:A,0))</f>
        <v>SD</v>
      </c>
      <c r="D300" s="515" t="str">
        <f>INDEX(Data1!C:C,MATCH(A300,Data1!A:A,0))</f>
        <v>NW</v>
      </c>
      <c r="E300" s="225">
        <f>INDEX(Data1!L:L,MATCH($A300,Data1!$A:$A,0))</f>
        <v>13.887747926711668</v>
      </c>
      <c r="F300" s="225">
        <f>INDEX(Data1!M:M,MATCH($A300,Data1!$A:$A,0))</f>
        <v>0.97827836289468861</v>
      </c>
      <c r="G300" s="225">
        <f>INDEX(Data1!N:N,MATCH($A300,Data1!$A:$A,0))</f>
        <v>3.5423311487193916E-2</v>
      </c>
      <c r="H300" s="549">
        <f t="shared" si="8"/>
        <v>14.90144960109355</v>
      </c>
      <c r="I300" s="225">
        <f>INDEX(Data1!P:P,MATCH($A300,Data1!$A:$A,0))</f>
        <v>-10.154312235242113</v>
      </c>
      <c r="J300" s="225">
        <f>INDEX(Data1!R:R,MATCH($A300,Data1!$A:$A,0))</f>
        <v>-1.2199858992761421</v>
      </c>
      <c r="K300" s="225">
        <f>INDEX(Data1!S:S,MATCH($A300,Data1!$A:$A,0))</f>
        <v>0</v>
      </c>
      <c r="L300" s="545">
        <f t="shared" si="9"/>
        <v>3.5271514665752948</v>
      </c>
      <c r="M300" s="526">
        <f>INDEX(Data1!$T:$T,MATCH($A300,Data1!$A:$A,0))</f>
        <v>2.3071655672991525</v>
      </c>
      <c r="N300" s="526">
        <f>INDEX(Data1!U:U,MATCH(A300,Data1!A:A,0))</f>
        <v>12.461477802541266</v>
      </c>
      <c r="O300" s="526">
        <f>INDEX(Data1!$V:$V,MATCH(A300,Data1!$A:$A,0))</f>
        <v>2.1341281497517159</v>
      </c>
    </row>
    <row r="301" spans="1:15" s="48" customFormat="1">
      <c r="A301" s="3" t="s">
        <v>606</v>
      </c>
      <c r="B301" s="202" t="str">
        <f>INDEX('Ref1'!$E:$E,MATCH(A301,'Ref1'!$A:$A,0))</f>
        <v>South Somerset</v>
      </c>
      <c r="C301" s="42" t="str">
        <f>INDEX(Data1!B:B,MATCH(A301,Data1!A:A,0))</f>
        <v>SD</v>
      </c>
      <c r="D301" s="515" t="str">
        <f>INDEX(Data1!C:C,MATCH(A301,Data1!A:A,0))</f>
        <v>SW</v>
      </c>
      <c r="E301" s="225">
        <f>INDEX(Data1!L:L,MATCH($A301,Data1!$A:$A,0))</f>
        <v>17.009327309546773</v>
      </c>
      <c r="F301" s="225">
        <f>INDEX(Data1!M:M,MATCH($A301,Data1!$A:$A,0))</f>
        <v>1.6601725092160333</v>
      </c>
      <c r="G301" s="225">
        <f>INDEX(Data1!N:N,MATCH($A301,Data1!$A:$A,0))</f>
        <v>0.18379998456302157</v>
      </c>
      <c r="H301" s="549">
        <f t="shared" si="8"/>
        <v>18.853299803325825</v>
      </c>
      <c r="I301" s="225">
        <f>INDEX(Data1!P:P,MATCH($A301,Data1!$A:$A,0))</f>
        <v>-13.631842019713723</v>
      </c>
      <c r="J301" s="225">
        <f>INDEX(Data1!R:R,MATCH($A301,Data1!$A:$A,0))</f>
        <v>-0.80781302814795408</v>
      </c>
      <c r="K301" s="225">
        <f>INDEX(Data1!S:S,MATCH($A301,Data1!$A:$A,0))</f>
        <v>0</v>
      </c>
      <c r="L301" s="545">
        <f t="shared" si="9"/>
        <v>4.4136447554641478</v>
      </c>
      <c r="M301" s="526">
        <f>INDEX(Data1!$T:$T,MATCH($A301,Data1!$A:$A,0))</f>
        <v>3.6058317273161942</v>
      </c>
      <c r="N301" s="526">
        <f>INDEX(Data1!U:U,MATCH(A301,Data1!A:A,0))</f>
        <v>17.237673747029916</v>
      </c>
      <c r="O301" s="526">
        <f>INDEX(Data1!$V:$V,MATCH(A301,Data1!$A:$A,0))</f>
        <v>3.3353943477674797</v>
      </c>
    </row>
    <row r="302" spans="1:15" s="48" customFormat="1">
      <c r="A302" s="3" t="s">
        <v>608</v>
      </c>
      <c r="B302" s="202" t="str">
        <f>INDEX('Ref1'!$E:$E,MATCH(A302,'Ref1'!$A:$A,0))</f>
        <v>South Staffordshire</v>
      </c>
      <c r="C302" s="42" t="str">
        <f>INDEX(Data1!B:B,MATCH(A302,Data1!A:A,0))</f>
        <v>SD</v>
      </c>
      <c r="D302" s="515" t="str">
        <f>INDEX(Data1!C:C,MATCH(A302,Data1!A:A,0))</f>
        <v>WM</v>
      </c>
      <c r="E302" s="225">
        <f>INDEX(Data1!L:L,MATCH($A302,Data1!$A:$A,0))</f>
        <v>8.9718471552555457</v>
      </c>
      <c r="F302" s="225">
        <f>INDEX(Data1!M:M,MATCH($A302,Data1!$A:$A,0))</f>
        <v>0.84946927353893731</v>
      </c>
      <c r="G302" s="225">
        <f>INDEX(Data1!N:N,MATCH($A302,Data1!$A:$A,0))</f>
        <v>0.13183526281161195</v>
      </c>
      <c r="H302" s="549">
        <f t="shared" si="8"/>
        <v>9.9531516916060934</v>
      </c>
      <c r="I302" s="225">
        <f>INDEX(Data1!P:P,MATCH($A302,Data1!$A:$A,0))</f>
        <v>-5.7980682400148584</v>
      </c>
      <c r="J302" s="225">
        <f>INDEX(Data1!R:R,MATCH($A302,Data1!$A:$A,0))</f>
        <v>-0.92327451715315356</v>
      </c>
      <c r="K302" s="225">
        <f>INDEX(Data1!S:S,MATCH($A302,Data1!$A:$A,0))</f>
        <v>0</v>
      </c>
      <c r="L302" s="545">
        <f t="shared" si="9"/>
        <v>3.2318089344380816</v>
      </c>
      <c r="M302" s="526">
        <f>INDEX(Data1!$T:$T,MATCH($A302,Data1!$A:$A,0))</f>
        <v>2.3085344172849278</v>
      </c>
      <c r="N302" s="526">
        <f>INDEX(Data1!U:U,MATCH(A302,Data1!A:A,0))</f>
        <v>8.1066026572997867</v>
      </c>
      <c r="O302" s="526">
        <f>INDEX(Data1!$V:$V,MATCH(A302,Data1!$A:$A,0))</f>
        <v>2.1353943359885585</v>
      </c>
    </row>
    <row r="303" spans="1:15" s="48" customFormat="1">
      <c r="A303" s="3" t="s">
        <v>610</v>
      </c>
      <c r="B303" s="202" t="str">
        <f>INDEX('Ref1'!$E:$E,MATCH(A303,'Ref1'!$A:$A,0))</f>
        <v>South Tyneside</v>
      </c>
      <c r="C303" s="42" t="str">
        <f>INDEX(Data1!B:B,MATCH(A303,Data1!A:A,0))</f>
        <v>MD</v>
      </c>
      <c r="D303" s="515" t="str">
        <f>INDEX(Data1!C:C,MATCH(A303,Data1!A:A,0))</f>
        <v>NE</v>
      </c>
      <c r="E303" s="225">
        <f>INDEX(Data1!L:L,MATCH($A303,Data1!$A:$A,0))</f>
        <v>14.808583317261332</v>
      </c>
      <c r="F303" s="225">
        <f>INDEX(Data1!M:M,MATCH($A303,Data1!$A:$A,0))</f>
        <v>1.2987052373779133</v>
      </c>
      <c r="G303" s="225">
        <f>INDEX(Data1!N:N,MATCH($A303,Data1!$A:$A,0))</f>
        <v>0.10017492040921738</v>
      </c>
      <c r="H303" s="549">
        <f t="shared" si="8"/>
        <v>16.207463475048463</v>
      </c>
      <c r="I303" s="225">
        <f>INDEX(Data1!P:P,MATCH($A303,Data1!$A:$A,0))</f>
        <v>34.352148581079909</v>
      </c>
      <c r="J303" s="225">
        <f>INDEX(Data1!R:R,MATCH($A303,Data1!$A:$A,0))</f>
        <v>0</v>
      </c>
      <c r="K303" s="225">
        <f>INDEX(Data1!S:S,MATCH($A303,Data1!$A:$A,0))</f>
        <v>0</v>
      </c>
      <c r="L303" s="545">
        <f t="shared" si="9"/>
        <v>50.559612056128373</v>
      </c>
      <c r="M303" s="526">
        <f>INDEX(Data1!$T:$T,MATCH($A303,Data1!$A:$A,0))</f>
        <v>48.632582734023806</v>
      </c>
      <c r="N303" s="526">
        <f>INDEX(Data1!U:U,MATCH(A303,Data1!A:A,0))</f>
        <v>14.280434152943897</v>
      </c>
      <c r="O303" s="526">
        <f>INDEX(Data1!$V:$V,MATCH(A303,Data1!$A:$A,0))</f>
        <v>44.985139028972021</v>
      </c>
    </row>
    <row r="304" spans="1:15" s="48" customFormat="1">
      <c r="A304" s="3" t="s">
        <v>612</v>
      </c>
      <c r="B304" s="202" t="str">
        <f>INDEX('Ref1'!$E:$E,MATCH(A304,'Ref1'!$A:$A,0))</f>
        <v>South Yorkshire Fire</v>
      </c>
      <c r="C304" s="42" t="str">
        <f>INDEX(Data1!B:B,MATCH(A304,Data1!A:A,0))</f>
        <v>FIR</v>
      </c>
      <c r="D304" s="515" t="str">
        <f>INDEX(Data1!C:C,MATCH(A304,Data1!A:A,0))</f>
        <v>YH</v>
      </c>
      <c r="E304" s="225">
        <f>INDEX(Data1!L:L,MATCH($A304,Data1!$A:$A,0))</f>
        <v>4.2034989971070411</v>
      </c>
      <c r="F304" s="225">
        <f>INDEX(Data1!M:M,MATCH($A304,Data1!$A:$A,0))</f>
        <v>0.28320072589150525</v>
      </c>
      <c r="G304" s="225">
        <f>INDEX(Data1!N:N,MATCH($A304,Data1!$A:$A,0))</f>
        <v>1.5268984321450543E-2</v>
      </c>
      <c r="H304" s="549">
        <f t="shared" si="8"/>
        <v>4.501968707319997</v>
      </c>
      <c r="I304" s="225">
        <f>INDEX(Data1!P:P,MATCH($A304,Data1!$A:$A,0))</f>
        <v>11.35752525991651</v>
      </c>
      <c r="J304" s="225">
        <f>INDEX(Data1!R:R,MATCH($A304,Data1!$A:$A,0))</f>
        <v>0</v>
      </c>
      <c r="K304" s="225">
        <f>INDEX(Data1!S:S,MATCH($A304,Data1!$A:$A,0))</f>
        <v>0</v>
      </c>
      <c r="L304" s="545">
        <f t="shared" si="9"/>
        <v>15.859493967236507</v>
      </c>
      <c r="M304" s="526">
        <f>INDEX(Data1!$T:$T,MATCH($A304,Data1!$A:$A,0))</f>
        <v>15.412018562108944</v>
      </c>
      <c r="N304" s="526">
        <f>INDEX(Data1!U:U,MATCH(A304,Data1!A:A,0))</f>
        <v>4.0544933021924336</v>
      </c>
      <c r="O304" s="526">
        <f>INDEX(Data1!$V:$V,MATCH(A304,Data1!$A:$A,0))</f>
        <v>14.256117169950773</v>
      </c>
    </row>
    <row r="305" spans="1:15" s="48" customFormat="1">
      <c r="A305" s="3" t="s">
        <v>614</v>
      </c>
      <c r="B305" s="202" t="str">
        <f>INDEX('Ref1'!$E:$E,MATCH(A305,'Ref1'!$A:$A,0))</f>
        <v>Southampton</v>
      </c>
      <c r="C305" s="42" t="str">
        <f>INDEX(Data1!B:B,MATCH(A305,Data1!A:A,0))</f>
        <v>UNINFIR</v>
      </c>
      <c r="D305" s="515" t="str">
        <f>INDEX(Data1!C:C,MATCH(A305,Data1!A:A,0))</f>
        <v>SE</v>
      </c>
      <c r="E305" s="225">
        <f>INDEX(Data1!L:L,MATCH($A305,Data1!$A:$A,0))</f>
        <v>52.779304320154708</v>
      </c>
      <c r="F305" s="225">
        <f>INDEX(Data1!M:M,MATCH($A305,Data1!$A:$A,0))</f>
        <v>2.1022941501065091</v>
      </c>
      <c r="G305" s="225">
        <f>INDEX(Data1!N:N,MATCH($A305,Data1!$A:$A,0))</f>
        <v>0.15392458459691041</v>
      </c>
      <c r="H305" s="549">
        <f t="shared" si="8"/>
        <v>55.035523054858125</v>
      </c>
      <c r="I305" s="225">
        <f>INDEX(Data1!P:P,MATCH($A305,Data1!$A:$A,0))</f>
        <v>4.5509654539096678</v>
      </c>
      <c r="J305" s="225">
        <f>INDEX(Data1!R:R,MATCH($A305,Data1!$A:$A,0))</f>
        <v>0</v>
      </c>
      <c r="K305" s="225">
        <f>INDEX(Data1!S:S,MATCH($A305,Data1!$A:$A,0))</f>
        <v>0</v>
      </c>
      <c r="L305" s="545">
        <f t="shared" si="9"/>
        <v>59.586488508767793</v>
      </c>
      <c r="M305" s="526">
        <f>INDEX(Data1!$T:$T,MATCH($A305,Data1!$A:$A,0))</f>
        <v>54.427893260403629</v>
      </c>
      <c r="N305" s="526">
        <f>INDEX(Data1!U:U,MATCH(A305,Data1!A:A,0))</f>
        <v>49.87692780649396</v>
      </c>
      <c r="O305" s="526">
        <f>INDEX(Data1!$V:$V,MATCH(A305,Data1!$A:$A,0))</f>
        <v>50.345801265873362</v>
      </c>
    </row>
    <row r="306" spans="1:15" s="48" customFormat="1">
      <c r="A306" s="3" t="s">
        <v>616</v>
      </c>
      <c r="B306" s="202" t="str">
        <f>INDEX('Ref1'!$E:$E,MATCH(A306,'Ref1'!$A:$A,0))</f>
        <v>Southend-on-Sea</v>
      </c>
      <c r="C306" s="42" t="str">
        <f>INDEX(Data1!B:B,MATCH(A306,Data1!A:A,0))</f>
        <v>UNINFIR</v>
      </c>
      <c r="D306" s="515" t="str">
        <f>INDEX(Data1!C:C,MATCH(A306,Data1!A:A,0))</f>
        <v>E</v>
      </c>
      <c r="E306" s="225">
        <f>INDEX(Data1!L:L,MATCH($A306,Data1!$A:$A,0))</f>
        <v>21.434310086788809</v>
      </c>
      <c r="F306" s="225">
        <f>INDEX(Data1!M:M,MATCH($A306,Data1!$A:$A,0))</f>
        <v>2.4509271339265895</v>
      </c>
      <c r="G306" s="225">
        <f>INDEX(Data1!N:N,MATCH($A306,Data1!$A:$A,0))</f>
        <v>9.8602115298124071E-2</v>
      </c>
      <c r="H306" s="549">
        <f t="shared" si="8"/>
        <v>23.983839336013524</v>
      </c>
      <c r="I306" s="225">
        <f>INDEX(Data1!P:P,MATCH($A306,Data1!$A:$A,0))</f>
        <v>12.328435614651129</v>
      </c>
      <c r="J306" s="225">
        <f>INDEX(Data1!R:R,MATCH($A306,Data1!$A:$A,0))</f>
        <v>0</v>
      </c>
      <c r="K306" s="225">
        <f>INDEX(Data1!S:S,MATCH($A306,Data1!$A:$A,0))</f>
        <v>0</v>
      </c>
      <c r="L306" s="545">
        <f t="shared" si="9"/>
        <v>36.312274950664651</v>
      </c>
      <c r="M306" s="526">
        <f>INDEX(Data1!$T:$T,MATCH($A306,Data1!$A:$A,0))</f>
        <v>34.70365566407515</v>
      </c>
      <c r="N306" s="526">
        <f>INDEX(Data1!U:U,MATCH(A306,Data1!A:A,0))</f>
        <v>22.375220049424023</v>
      </c>
      <c r="O306" s="526">
        <f>INDEX(Data1!$V:$V,MATCH(A306,Data1!$A:$A,0))</f>
        <v>32.100881489269518</v>
      </c>
    </row>
    <row r="307" spans="1:15" s="48" customFormat="1">
      <c r="A307" s="3" t="s">
        <v>618</v>
      </c>
      <c r="B307" s="202" t="str">
        <f>INDEX('Ref1'!$E:$E,MATCH(A307,'Ref1'!$A:$A,0))</f>
        <v>Southwark</v>
      </c>
      <c r="C307" s="42" t="str">
        <f>INDEX(Data1!B:B,MATCH(A307,Data1!A:A,0))</f>
        <v>ILB</v>
      </c>
      <c r="D307" s="515" t="str">
        <f>INDEX(Data1!C:C,MATCH(A307,Data1!A:A,0))</f>
        <v>L</v>
      </c>
      <c r="E307" s="225">
        <f>INDEX(Data1!L:L,MATCH($A307,Data1!$A:$A,0))</f>
        <v>100.91151334679324</v>
      </c>
      <c r="F307" s="225">
        <f>INDEX(Data1!M:M,MATCH($A307,Data1!$A:$A,0))</f>
        <v>1.9275651063403481</v>
      </c>
      <c r="G307" s="225">
        <f>INDEX(Data1!N:N,MATCH($A307,Data1!$A:$A,0))</f>
        <v>0.80574045500420066</v>
      </c>
      <c r="H307" s="549">
        <f t="shared" si="8"/>
        <v>103.64481890813779</v>
      </c>
      <c r="I307" s="225">
        <f>INDEX(Data1!P:P,MATCH($A307,Data1!$A:$A,0))</f>
        <v>35.253467888988389</v>
      </c>
      <c r="J307" s="225">
        <f>INDEX(Data1!R:R,MATCH($A307,Data1!$A:$A,0))</f>
        <v>0</v>
      </c>
      <c r="K307" s="225">
        <f>INDEX(Data1!S:S,MATCH($A307,Data1!$A:$A,0))</f>
        <v>0</v>
      </c>
      <c r="L307" s="545">
        <f t="shared" si="9"/>
        <v>138.89828679712619</v>
      </c>
      <c r="M307" s="526">
        <f>INDEX(Data1!$T:$T,MATCH($A307,Data1!$A:$A,0))</f>
        <v>113.92930845581111</v>
      </c>
      <c r="N307" s="526">
        <f>INDEX(Data1!U:U,MATCH(A307,Data1!A:A,0))</f>
        <v>78.675840566822728</v>
      </c>
      <c r="O307" s="526">
        <f>INDEX(Data1!$V:$V,MATCH(A307,Data1!$A:$A,0))</f>
        <v>105.38461032162529</v>
      </c>
    </row>
    <row r="308" spans="1:15" s="48" customFormat="1">
      <c r="A308" s="3" t="s">
        <v>620</v>
      </c>
      <c r="B308" s="202" t="str">
        <f>INDEX('Ref1'!$E:$E,MATCH(A308,'Ref1'!$A:$A,0))</f>
        <v>Spelthorne</v>
      </c>
      <c r="C308" s="42" t="str">
        <f>INDEX(Data1!B:B,MATCH(A308,Data1!A:A,0))</f>
        <v>SD</v>
      </c>
      <c r="D308" s="515" t="str">
        <f>INDEX(Data1!C:C,MATCH(A308,Data1!A:A,0))</f>
        <v>SE</v>
      </c>
      <c r="E308" s="225">
        <f>INDEX(Data1!L:L,MATCH($A308,Data1!$A:$A,0))</f>
        <v>19.234550793957975</v>
      </c>
      <c r="F308" s="225">
        <f>INDEX(Data1!M:M,MATCH($A308,Data1!$A:$A,0))</f>
        <v>0.59956619655244081</v>
      </c>
      <c r="G308" s="225">
        <f>INDEX(Data1!N:N,MATCH($A308,Data1!$A:$A,0))</f>
        <v>0.10099304765103809</v>
      </c>
      <c r="H308" s="549">
        <f t="shared" si="8"/>
        <v>19.935110038161454</v>
      </c>
      <c r="I308" s="225">
        <f>INDEX(Data1!P:P,MATCH($A308,Data1!$A:$A,0))</f>
        <v>-15.778187339667976</v>
      </c>
      <c r="J308" s="225">
        <f>INDEX(Data1!R:R,MATCH($A308,Data1!$A:$A,0))</f>
        <v>-1.1301725034713415</v>
      </c>
      <c r="K308" s="225">
        <f>INDEX(Data1!S:S,MATCH($A308,Data1!$A:$A,0))</f>
        <v>0</v>
      </c>
      <c r="L308" s="545">
        <f t="shared" si="9"/>
        <v>3.0267501950221365</v>
      </c>
      <c r="M308" s="526">
        <f>INDEX(Data1!$T:$T,MATCH($A308,Data1!$A:$A,0))</f>
        <v>1.8965776915507948</v>
      </c>
      <c r="N308" s="526">
        <f>INDEX(Data1!U:U,MATCH(A308,Data1!A:A,0))</f>
        <v>17.674765031218772</v>
      </c>
      <c r="O308" s="526">
        <f>INDEX(Data1!$V:$V,MATCH(A308,Data1!$A:$A,0))</f>
        <v>1.7543343646844853</v>
      </c>
    </row>
    <row r="309" spans="1:15" s="48" customFormat="1">
      <c r="A309" s="3" t="s">
        <v>622</v>
      </c>
      <c r="B309" s="202" t="str">
        <f>INDEX('Ref1'!$E:$E,MATCH(A309,'Ref1'!$A:$A,0))</f>
        <v>St Albans</v>
      </c>
      <c r="C309" s="42" t="str">
        <f>INDEX(Data1!B:B,MATCH(A309,Data1!A:A,0))</f>
        <v>SD</v>
      </c>
      <c r="D309" s="515" t="str">
        <f>INDEX(Data1!C:C,MATCH(A309,Data1!A:A,0))</f>
        <v>E</v>
      </c>
      <c r="E309" s="225">
        <f>INDEX(Data1!L:L,MATCH($A309,Data1!$A:$A,0))</f>
        <v>24.832680308582454</v>
      </c>
      <c r="F309" s="225">
        <f>INDEX(Data1!M:M,MATCH($A309,Data1!$A:$A,0))</f>
        <v>0.99452264581168848</v>
      </c>
      <c r="G309" s="225">
        <f>INDEX(Data1!N:N,MATCH($A309,Data1!$A:$A,0))</f>
        <v>8.0107971883488074E-2</v>
      </c>
      <c r="H309" s="549">
        <f t="shared" si="8"/>
        <v>25.907310926277631</v>
      </c>
      <c r="I309" s="225">
        <f>INDEX(Data1!P:P,MATCH($A309,Data1!$A:$A,0))</f>
        <v>-22.951696127720744</v>
      </c>
      <c r="J309" s="225">
        <f>INDEX(Data1!R:R,MATCH($A309,Data1!$A:$A,0))</f>
        <v>-0.23641505466606683</v>
      </c>
      <c r="K309" s="225">
        <f>INDEX(Data1!S:S,MATCH($A309,Data1!$A:$A,0))</f>
        <v>0</v>
      </c>
      <c r="L309" s="545">
        <f t="shared" si="9"/>
        <v>2.7191997438908202</v>
      </c>
      <c r="M309" s="526">
        <f>INDEX(Data1!$T:$T,MATCH($A309,Data1!$A:$A,0))</f>
        <v>2.4827846892247534</v>
      </c>
      <c r="N309" s="526">
        <f>INDEX(Data1!U:U,MATCH(A309,Data1!A:A,0))</f>
        <v>25.434480816945499</v>
      </c>
      <c r="O309" s="526">
        <f>INDEX(Data1!$V:$V,MATCH(A309,Data1!$A:$A,0))</f>
        <v>2.2965758375328971</v>
      </c>
    </row>
    <row r="310" spans="1:15" s="48" customFormat="1">
      <c r="A310" s="3" t="s">
        <v>624</v>
      </c>
      <c r="B310" s="202" t="str">
        <f>INDEX('Ref1'!$E:$E,MATCH(A310,'Ref1'!$A:$A,0))</f>
        <v>St Edmundsbury</v>
      </c>
      <c r="C310" s="42" t="str">
        <f>INDEX(Data1!B:B,MATCH(A310,Data1!A:A,0))</f>
        <v>SD</v>
      </c>
      <c r="D310" s="515" t="str">
        <f>INDEX(Data1!C:C,MATCH(A310,Data1!A:A,0))</f>
        <v>E</v>
      </c>
      <c r="E310" s="225">
        <f>INDEX(Data1!L:L,MATCH($A310,Data1!$A:$A,0))</f>
        <v>18.692047155255452</v>
      </c>
      <c r="F310" s="225">
        <f>INDEX(Data1!M:M,MATCH($A310,Data1!$A:$A,0))</f>
        <v>1.0103182523612046</v>
      </c>
      <c r="G310" s="225">
        <f>INDEX(Data1!N:N,MATCH($A310,Data1!$A:$A,0))</f>
        <v>7.5345011597373279E-2</v>
      </c>
      <c r="H310" s="549">
        <f t="shared" si="8"/>
        <v>19.777710419214031</v>
      </c>
      <c r="I310" s="225">
        <f>INDEX(Data1!P:P,MATCH($A310,Data1!$A:$A,0))</f>
        <v>-15.425439093004027</v>
      </c>
      <c r="J310" s="225">
        <f>INDEX(Data1!R:R,MATCH($A310,Data1!$A:$A,0))</f>
        <v>-0.93740587016012888</v>
      </c>
      <c r="K310" s="225">
        <f>INDEX(Data1!S:S,MATCH($A310,Data1!$A:$A,0))</f>
        <v>0</v>
      </c>
      <c r="L310" s="545">
        <f t="shared" si="9"/>
        <v>3.4148654560498759</v>
      </c>
      <c r="M310" s="526">
        <f>INDEX(Data1!$T:$T,MATCH($A310,Data1!$A:$A,0))</f>
        <v>2.477459585889747</v>
      </c>
      <c r="N310" s="526">
        <f>INDEX(Data1!U:U,MATCH(A310,Data1!A:A,0))</f>
        <v>17.902898678893774</v>
      </c>
      <c r="O310" s="526">
        <f>INDEX(Data1!$V:$V,MATCH(A310,Data1!$A:$A,0))</f>
        <v>2.2916501169480159</v>
      </c>
    </row>
    <row r="311" spans="1:15" s="48" customFormat="1">
      <c r="A311" s="3" t="s">
        <v>626</v>
      </c>
      <c r="B311" s="202" t="str">
        <f>INDEX('Ref1'!$E:$E,MATCH(A311,'Ref1'!$A:$A,0))</f>
        <v>St Helens</v>
      </c>
      <c r="C311" s="42" t="str">
        <f>INDEX(Data1!B:B,MATCH(A311,Data1!A:A,0))</f>
        <v>MD</v>
      </c>
      <c r="D311" s="515" t="str">
        <f>INDEX(Data1!C:C,MATCH(A311,Data1!A:A,0))</f>
        <v>NW</v>
      </c>
      <c r="E311" s="225">
        <f>INDEX(Data1!L:L,MATCH($A311,Data1!$A:$A,0))</f>
        <v>23.466422991536142</v>
      </c>
      <c r="F311" s="225">
        <f>INDEX(Data1!M:M,MATCH($A311,Data1!$A:$A,0))</f>
        <v>1.6585865925397023</v>
      </c>
      <c r="G311" s="225">
        <f>INDEX(Data1!N:N,MATCH($A311,Data1!$A:$A,0))</f>
        <v>9.5155236671077767E-2</v>
      </c>
      <c r="H311" s="549">
        <f t="shared" si="8"/>
        <v>25.220164820746923</v>
      </c>
      <c r="I311" s="225">
        <f>INDEX(Data1!P:P,MATCH($A311,Data1!$A:$A,0))</f>
        <v>22.65009660584014</v>
      </c>
      <c r="J311" s="225">
        <f>INDEX(Data1!R:R,MATCH($A311,Data1!$A:$A,0))</f>
        <v>0</v>
      </c>
      <c r="K311" s="225">
        <f>INDEX(Data1!S:S,MATCH($A311,Data1!$A:$A,0))</f>
        <v>0</v>
      </c>
      <c r="L311" s="545">
        <f t="shared" si="9"/>
        <v>47.870261426587064</v>
      </c>
      <c r="M311" s="526">
        <f>INDEX(Data1!$T:$T,MATCH($A311,Data1!$A:$A,0))</f>
        <v>45.446729576017859</v>
      </c>
      <c r="N311" s="526">
        <f>INDEX(Data1!U:U,MATCH(A311,Data1!A:A,0))</f>
        <v>22.796632970177718</v>
      </c>
      <c r="O311" s="526">
        <f>INDEX(Data1!$V:$V,MATCH(A311,Data1!$A:$A,0))</f>
        <v>42.038224857816523</v>
      </c>
    </row>
    <row r="312" spans="1:15" s="48" customFormat="1">
      <c r="A312" s="3" t="s">
        <v>628</v>
      </c>
      <c r="B312" s="202" t="str">
        <f>INDEX('Ref1'!$E:$E,MATCH(A312,'Ref1'!$A:$A,0))</f>
        <v>Stafford</v>
      </c>
      <c r="C312" s="42" t="str">
        <f>INDEX(Data1!B:B,MATCH(A312,Data1!A:A,0))</f>
        <v>SD</v>
      </c>
      <c r="D312" s="515" t="str">
        <f>INDEX(Data1!C:C,MATCH(A312,Data1!A:A,0))</f>
        <v>WM</v>
      </c>
      <c r="E312" s="225">
        <f>INDEX(Data1!L:L,MATCH($A312,Data1!$A:$A,0))</f>
        <v>19.866064108003858</v>
      </c>
      <c r="F312" s="225">
        <f>INDEX(Data1!M:M,MATCH($A312,Data1!$A:$A,0))</f>
        <v>1.158901078820898</v>
      </c>
      <c r="G312" s="225">
        <f>INDEX(Data1!N:N,MATCH($A312,Data1!$A:$A,0))</f>
        <v>0.12697880954578758</v>
      </c>
      <c r="H312" s="549">
        <f t="shared" si="8"/>
        <v>21.151943996370541</v>
      </c>
      <c r="I312" s="225">
        <f>INDEX(Data1!P:P,MATCH($A312,Data1!$A:$A,0))</f>
        <v>-14.488345936394401</v>
      </c>
      <c r="J312" s="225">
        <f>INDEX(Data1!R:R,MATCH($A312,Data1!$A:$A,0))</f>
        <v>-1.9432298368617322</v>
      </c>
      <c r="K312" s="225">
        <f>INDEX(Data1!S:S,MATCH($A312,Data1!$A:$A,0))</f>
        <v>0</v>
      </c>
      <c r="L312" s="545">
        <f t="shared" si="9"/>
        <v>4.7203682231144075</v>
      </c>
      <c r="M312" s="526">
        <f>INDEX(Data1!$T:$T,MATCH($A312,Data1!$A:$A,0))</f>
        <v>2.7771383862526755</v>
      </c>
      <c r="N312" s="526">
        <f>INDEX(Data1!U:U,MATCH(A312,Data1!A:A,0))</f>
        <v>17.265484322647076</v>
      </c>
      <c r="O312" s="526">
        <f>INDEX(Data1!$V:$V,MATCH(A312,Data1!$A:$A,0))</f>
        <v>2.568853007283725</v>
      </c>
    </row>
    <row r="313" spans="1:15" s="48" customFormat="1">
      <c r="A313" s="3" t="s">
        <v>630</v>
      </c>
      <c r="B313" s="202" t="str">
        <f>INDEX('Ref1'!$E:$E,MATCH(A313,'Ref1'!$A:$A,0))</f>
        <v>Staffordshire</v>
      </c>
      <c r="C313" s="42" t="str">
        <f>INDEX(Data1!B:B,MATCH(A313,Data1!A:A,0))</f>
        <v>SCNFIR</v>
      </c>
      <c r="D313" s="515" t="str">
        <f>INDEX(Data1!C:C,MATCH(A313,Data1!A:A,0))</f>
        <v>WM</v>
      </c>
      <c r="E313" s="225">
        <f>INDEX(Data1!L:L,MATCH($A313,Data1!$A:$A,0))</f>
        <v>25.272711147540988</v>
      </c>
      <c r="F313" s="225">
        <f>INDEX(Data1!M:M,MATCH($A313,Data1!$A:$A,0))</f>
        <v>1.7572305007983631</v>
      </c>
      <c r="G313" s="225">
        <f>INDEX(Data1!N:N,MATCH($A313,Data1!$A:$A,0))</f>
        <v>0.14784794403407933</v>
      </c>
      <c r="H313" s="549">
        <f t="shared" si="8"/>
        <v>27.177789592373433</v>
      </c>
      <c r="I313" s="225">
        <f>INDEX(Data1!P:P,MATCH($A313,Data1!$A:$A,0))</f>
        <v>75.583987612076754</v>
      </c>
      <c r="J313" s="225">
        <f>INDEX(Data1!R:R,MATCH($A313,Data1!$A:$A,0))</f>
        <v>0</v>
      </c>
      <c r="K313" s="225">
        <f>INDEX(Data1!S:S,MATCH($A313,Data1!$A:$A,0))</f>
        <v>0</v>
      </c>
      <c r="L313" s="545">
        <f t="shared" si="9"/>
        <v>102.76177720445018</v>
      </c>
      <c r="M313" s="526">
        <f>INDEX(Data1!$T:$T,MATCH($A313,Data1!$A:$A,0))</f>
        <v>99.497943612782947</v>
      </c>
      <c r="N313" s="526">
        <f>INDEX(Data1!U:U,MATCH(A313,Data1!A:A,0))</f>
        <v>23.913956000706193</v>
      </c>
      <c r="O313" s="526">
        <f>INDEX(Data1!$V:$V,MATCH(A313,Data1!$A:$A,0))</f>
        <v>92.035597841824227</v>
      </c>
    </row>
    <row r="314" spans="1:15" s="48" customFormat="1">
      <c r="A314" s="3" t="s">
        <v>632</v>
      </c>
      <c r="B314" s="202" t="str">
        <f>INDEX('Ref1'!$E:$E,MATCH(A314,'Ref1'!$A:$A,0))</f>
        <v>Staffordshire Fire Authority</v>
      </c>
      <c r="C314" s="42" t="str">
        <f>INDEX(Data1!B:B,MATCH(A314,Data1!A:A,0))</f>
        <v>SFIR</v>
      </c>
      <c r="D314" s="515" t="str">
        <f>INDEX(Data1!C:C,MATCH(A314,Data1!A:A,0))</f>
        <v>WM</v>
      </c>
      <c r="E314" s="225">
        <f>INDEX(Data1!L:L,MATCH($A314,Data1!$A:$A,0))</f>
        <v>3.757856393442625</v>
      </c>
      <c r="F314" s="225">
        <f>INDEX(Data1!M:M,MATCH($A314,Data1!$A:$A,0))</f>
        <v>0.25676079714514116</v>
      </c>
      <c r="G314" s="225">
        <f>INDEX(Data1!N:N,MATCH($A314,Data1!$A:$A,0))</f>
        <v>2.0642156541959718E-2</v>
      </c>
      <c r="H314" s="549">
        <f t="shared" si="8"/>
        <v>4.0352593471297258</v>
      </c>
      <c r="I314" s="225">
        <f>INDEX(Data1!P:P,MATCH($A314,Data1!$A:$A,0))</f>
        <v>5.9576403724583455</v>
      </c>
      <c r="J314" s="225">
        <f>INDEX(Data1!R:R,MATCH($A314,Data1!$A:$A,0))</f>
        <v>0</v>
      </c>
      <c r="K314" s="225">
        <f>INDEX(Data1!S:S,MATCH($A314,Data1!$A:$A,0))</f>
        <v>0</v>
      </c>
      <c r="L314" s="545">
        <f t="shared" si="9"/>
        <v>9.9928997195880704</v>
      </c>
      <c r="M314" s="526">
        <f>INDEX(Data1!$T:$T,MATCH($A314,Data1!$A:$A,0))</f>
        <v>9.4577471036384093</v>
      </c>
      <c r="N314" s="526">
        <f>INDEX(Data1!U:U,MATCH(A314,Data1!A:A,0))</f>
        <v>3.5001067311800638</v>
      </c>
      <c r="O314" s="526">
        <f>INDEX(Data1!$V:$V,MATCH(A314,Data1!$A:$A,0))</f>
        <v>8.7484160708655292</v>
      </c>
    </row>
    <row r="315" spans="1:15" s="48" customFormat="1">
      <c r="A315" s="3" t="s">
        <v>634</v>
      </c>
      <c r="B315" s="202" t="str">
        <f>INDEX('Ref1'!$E:$E,MATCH(A315,'Ref1'!$A:$A,0))</f>
        <v>Staffordshire Moorlands</v>
      </c>
      <c r="C315" s="42" t="str">
        <f>INDEX(Data1!B:B,MATCH(A315,Data1!A:A,0))</f>
        <v>SD</v>
      </c>
      <c r="D315" s="515" t="str">
        <f>INDEX(Data1!C:C,MATCH(A315,Data1!A:A,0))</f>
        <v>WM</v>
      </c>
      <c r="E315" s="225">
        <f>INDEX(Data1!L:L,MATCH($A315,Data1!$A:$A,0))</f>
        <v>8.2173612343297968</v>
      </c>
      <c r="F315" s="225">
        <f>INDEX(Data1!M:M,MATCH($A315,Data1!$A:$A,0))</f>
        <v>0.91562955179734762</v>
      </c>
      <c r="G315" s="225">
        <f>INDEX(Data1!N:N,MATCH($A315,Data1!$A:$A,0))</f>
        <v>0.11495562359697305</v>
      </c>
      <c r="H315" s="549">
        <f t="shared" si="8"/>
        <v>9.2479464097241184</v>
      </c>
      <c r="I315" s="225">
        <f>INDEX(Data1!P:P,MATCH($A315,Data1!$A:$A,0))</f>
        <v>-5.314799496402399</v>
      </c>
      <c r="J315" s="225">
        <f>INDEX(Data1!R:R,MATCH($A315,Data1!$A:$A,0))</f>
        <v>-0.67731176336213328</v>
      </c>
      <c r="K315" s="225">
        <f>INDEX(Data1!S:S,MATCH($A315,Data1!$A:$A,0))</f>
        <v>0</v>
      </c>
      <c r="L315" s="545">
        <f t="shared" si="9"/>
        <v>3.2558351499595863</v>
      </c>
      <c r="M315" s="526">
        <f>INDEX(Data1!$T:$T,MATCH($A315,Data1!$A:$A,0))</f>
        <v>2.5785233865974528</v>
      </c>
      <c r="N315" s="526">
        <f>INDEX(Data1!U:U,MATCH(A315,Data1!A:A,0))</f>
        <v>7.8933228829998523</v>
      </c>
      <c r="O315" s="526">
        <f>INDEX(Data1!$V:$V,MATCH(A315,Data1!$A:$A,0))</f>
        <v>2.3851341326026438</v>
      </c>
    </row>
    <row r="316" spans="1:15" s="48" customFormat="1">
      <c r="A316" s="3" t="s">
        <v>636</v>
      </c>
      <c r="B316" s="202" t="str">
        <f>INDEX('Ref1'!$E:$E,MATCH(A316,'Ref1'!$A:$A,0))</f>
        <v>Stevenage</v>
      </c>
      <c r="C316" s="42" t="str">
        <f>INDEX(Data1!B:B,MATCH(A316,Data1!A:A,0))</f>
        <v>SD</v>
      </c>
      <c r="D316" s="515" t="str">
        <f>INDEX(Data1!C:C,MATCH(A316,Data1!A:A,0))</f>
        <v>E</v>
      </c>
      <c r="E316" s="225">
        <f>INDEX(Data1!L:L,MATCH($A316,Data1!$A:$A,0))</f>
        <v>17.87100100289296</v>
      </c>
      <c r="F316" s="225">
        <f>INDEX(Data1!M:M,MATCH($A316,Data1!$A:$A,0))</f>
        <v>0.53368305172958985</v>
      </c>
      <c r="G316" s="225">
        <f>INDEX(Data1!N:N,MATCH($A316,Data1!$A:$A,0))</f>
        <v>2.1121319252818752E-2</v>
      </c>
      <c r="H316" s="549">
        <f t="shared" si="8"/>
        <v>18.425805373875367</v>
      </c>
      <c r="I316" s="225">
        <f>INDEX(Data1!P:P,MATCH($A316,Data1!$A:$A,0))</f>
        <v>-15.171039047304266</v>
      </c>
      <c r="J316" s="225">
        <f>INDEX(Data1!R:R,MATCH($A316,Data1!$A:$A,0))</f>
        <v>-0.36269675863578232</v>
      </c>
      <c r="K316" s="225">
        <f>INDEX(Data1!S:S,MATCH($A316,Data1!$A:$A,0))</f>
        <v>0</v>
      </c>
      <c r="L316" s="545">
        <f t="shared" si="9"/>
        <v>2.8920695679353186</v>
      </c>
      <c r="M316" s="526">
        <f>INDEX(Data1!$T:$T,MATCH($A316,Data1!$A:$A,0))</f>
        <v>2.5293728092995362</v>
      </c>
      <c r="N316" s="526">
        <f>INDEX(Data1!U:U,MATCH(A316,Data1!A:A,0))</f>
        <v>17.7004118566038</v>
      </c>
      <c r="O316" s="526">
        <f>INDEX(Data1!$V:$V,MATCH(A316,Data1!$A:$A,0))</f>
        <v>2.3396698486020711</v>
      </c>
    </row>
    <row r="317" spans="1:15" s="48" customFormat="1">
      <c r="A317" s="3" t="s">
        <v>638</v>
      </c>
      <c r="B317" s="202" t="str">
        <f>INDEX('Ref1'!$E:$E,MATCH(A317,'Ref1'!$A:$A,0))</f>
        <v>Stockport</v>
      </c>
      <c r="C317" s="42" t="str">
        <f>INDEX(Data1!B:B,MATCH(A317,Data1!A:A,0))</f>
        <v>MD</v>
      </c>
      <c r="D317" s="515" t="str">
        <f>INDEX(Data1!C:C,MATCH(A317,Data1!A:A,0))</f>
        <v>NW</v>
      </c>
      <c r="E317" s="225">
        <f>INDEX(Data1!L:L,MATCH($A317,Data1!$A:$A,0))</f>
        <v>40.53876753494464</v>
      </c>
      <c r="F317" s="225">
        <f>INDEX(Data1!M:M,MATCH($A317,Data1!$A:$A,0))</f>
        <v>3.7635916054689873</v>
      </c>
      <c r="G317" s="225">
        <f>INDEX(Data1!N:N,MATCH($A317,Data1!$A:$A,0))</f>
        <v>0.16858428979176712</v>
      </c>
      <c r="H317" s="549">
        <f t="shared" si="8"/>
        <v>44.470943430205395</v>
      </c>
      <c r="I317" s="225">
        <f>INDEX(Data1!P:P,MATCH($A317,Data1!$A:$A,0))</f>
        <v>6.2132037459842726</v>
      </c>
      <c r="J317" s="225">
        <f>INDEX(Data1!R:R,MATCH($A317,Data1!$A:$A,0))</f>
        <v>0</v>
      </c>
      <c r="K317" s="225">
        <f>INDEX(Data1!S:S,MATCH($A317,Data1!$A:$A,0))</f>
        <v>0</v>
      </c>
      <c r="L317" s="545">
        <f t="shared" si="9"/>
        <v>50.684147176189668</v>
      </c>
      <c r="M317" s="526">
        <f>INDEX(Data1!$T:$T,MATCH($A317,Data1!$A:$A,0))</f>
        <v>47.113448740927474</v>
      </c>
      <c r="N317" s="526">
        <f>INDEX(Data1!U:U,MATCH(A317,Data1!A:A,0))</f>
        <v>40.900244994943201</v>
      </c>
      <c r="O317" s="526">
        <f>INDEX(Data1!$V:$V,MATCH(A317,Data1!$A:$A,0))</f>
        <v>43.579940085357919</v>
      </c>
    </row>
    <row r="318" spans="1:15" s="48" customFormat="1">
      <c r="A318" s="3" t="s">
        <v>640</v>
      </c>
      <c r="B318" s="202" t="str">
        <f>INDEX('Ref1'!$E:$E,MATCH(A318,'Ref1'!$A:$A,0))</f>
        <v>Stockton-on-Tees</v>
      </c>
      <c r="C318" s="42" t="str">
        <f>INDEX(Data1!B:B,MATCH(A318,Data1!A:A,0))</f>
        <v>UNINFIR</v>
      </c>
      <c r="D318" s="515" t="str">
        <f>INDEX(Data1!C:C,MATCH(A318,Data1!A:A,0))</f>
        <v>NE</v>
      </c>
      <c r="E318" s="225">
        <f>INDEX(Data1!L:L,MATCH($A318,Data1!$A:$A,0))</f>
        <v>39.393392285438765</v>
      </c>
      <c r="F318" s="225">
        <f>INDEX(Data1!M:M,MATCH($A318,Data1!$A:$A,0))</f>
        <v>1.5657416226896086</v>
      </c>
      <c r="G318" s="225">
        <f>INDEX(Data1!N:N,MATCH($A318,Data1!$A:$A,0))</f>
        <v>0.11748155371420374</v>
      </c>
      <c r="H318" s="549">
        <f t="shared" si="8"/>
        <v>41.076615461842579</v>
      </c>
      <c r="I318" s="225">
        <f>INDEX(Data1!P:P,MATCH($A318,Data1!$A:$A,0))</f>
        <v>2.3673785487798802</v>
      </c>
      <c r="J318" s="225">
        <f>INDEX(Data1!R:R,MATCH($A318,Data1!$A:$A,0))</f>
        <v>0</v>
      </c>
      <c r="K318" s="225">
        <f>INDEX(Data1!S:S,MATCH($A318,Data1!$A:$A,0))</f>
        <v>0</v>
      </c>
      <c r="L318" s="545">
        <f t="shared" si="9"/>
        <v>43.443994010622461</v>
      </c>
      <c r="M318" s="526">
        <f>INDEX(Data1!$T:$T,MATCH($A318,Data1!$A:$A,0))</f>
        <v>39.005989209554436</v>
      </c>
      <c r="N318" s="526">
        <f>INDEX(Data1!U:U,MATCH(A318,Data1!A:A,0))</f>
        <v>36.638610660774553</v>
      </c>
      <c r="O318" s="526">
        <f>INDEX(Data1!$V:$V,MATCH(A318,Data1!$A:$A,0))</f>
        <v>36.080540018837851</v>
      </c>
    </row>
    <row r="319" spans="1:15" s="48" customFormat="1">
      <c r="A319" s="3" t="s">
        <v>642</v>
      </c>
      <c r="B319" s="202" t="str">
        <f>INDEX('Ref1'!$E:$E,MATCH(A319,'Ref1'!$A:$A,0))</f>
        <v>Stoke-on-Trent</v>
      </c>
      <c r="C319" s="42" t="str">
        <f>INDEX(Data1!B:B,MATCH(A319,Data1!A:A,0))</f>
        <v>UNINFIR</v>
      </c>
      <c r="D319" s="515" t="str">
        <f>INDEX(Data1!C:C,MATCH(A319,Data1!A:A,0))</f>
        <v>WM</v>
      </c>
      <c r="E319" s="225">
        <f>INDEX(Data1!L:L,MATCH($A319,Data1!$A:$A,0))</f>
        <v>46.539143606557381</v>
      </c>
      <c r="F319" s="225">
        <f>INDEX(Data1!M:M,MATCH($A319,Data1!$A:$A,0))</f>
        <v>3.0141438828517959</v>
      </c>
      <c r="G319" s="225">
        <f>INDEX(Data1!N:N,MATCH($A319,Data1!$A:$A,0))</f>
        <v>0.21639239008026814</v>
      </c>
      <c r="H319" s="549">
        <f t="shared" si="8"/>
        <v>49.769679879489445</v>
      </c>
      <c r="I319" s="225">
        <f>INDEX(Data1!P:P,MATCH($A319,Data1!$A:$A,0))</f>
        <v>30.341226560767666</v>
      </c>
      <c r="J319" s="225">
        <f>INDEX(Data1!R:R,MATCH($A319,Data1!$A:$A,0))</f>
        <v>0</v>
      </c>
      <c r="K319" s="225">
        <f>INDEX(Data1!S:S,MATCH($A319,Data1!$A:$A,0))</f>
        <v>0</v>
      </c>
      <c r="L319" s="545">
        <f t="shared" si="9"/>
        <v>80.110906440257111</v>
      </c>
      <c r="M319" s="526">
        <f>INDEX(Data1!$T:$T,MATCH($A319,Data1!$A:$A,0))</f>
        <v>71.647911034087613</v>
      </c>
      <c r="N319" s="526">
        <f>INDEX(Data1!U:U,MATCH(A319,Data1!A:A,0))</f>
        <v>41.306684473319947</v>
      </c>
      <c r="O319" s="526">
        <f>INDEX(Data1!$V:$V,MATCH(A319,Data1!$A:$A,0))</f>
        <v>66.27431770653105</v>
      </c>
    </row>
    <row r="320" spans="1:15" s="48" customFormat="1">
      <c r="A320" s="3" t="s">
        <v>644</v>
      </c>
      <c r="B320" s="202" t="str">
        <f>INDEX('Ref1'!$E:$E,MATCH(A320,'Ref1'!$A:$A,0))</f>
        <v>Stratford-on-Avon</v>
      </c>
      <c r="C320" s="42" t="str">
        <f>INDEX(Data1!B:B,MATCH(A320,Data1!A:A,0))</f>
        <v>SD</v>
      </c>
      <c r="D320" s="515" t="str">
        <f>INDEX(Data1!C:C,MATCH(A320,Data1!A:A,0))</f>
        <v>WM</v>
      </c>
      <c r="E320" s="225">
        <f>INDEX(Data1!L:L,MATCH($A320,Data1!$A:$A,0))</f>
        <v>23.294583510125367</v>
      </c>
      <c r="F320" s="225">
        <f>INDEX(Data1!M:M,MATCH($A320,Data1!$A:$A,0))</f>
        <v>1.6167058619274228</v>
      </c>
      <c r="G320" s="225">
        <f>INDEX(Data1!N:N,MATCH($A320,Data1!$A:$A,0))</f>
        <v>0.13409782248260416</v>
      </c>
      <c r="H320" s="549">
        <f t="shared" si="8"/>
        <v>25.045387194535394</v>
      </c>
      <c r="I320" s="225">
        <f>INDEX(Data1!P:P,MATCH($A320,Data1!$A:$A,0))</f>
        <v>-18.893765248586099</v>
      </c>
      <c r="J320" s="225">
        <f>INDEX(Data1!R:R,MATCH($A320,Data1!$A:$A,0))</f>
        <v>-1.8612844333479888</v>
      </c>
      <c r="K320" s="225">
        <f>INDEX(Data1!S:S,MATCH($A320,Data1!$A:$A,0))</f>
        <v>0</v>
      </c>
      <c r="L320" s="545">
        <f t="shared" si="9"/>
        <v>4.2903375126013055</v>
      </c>
      <c r="M320" s="526">
        <f>INDEX(Data1!$T:$T,MATCH($A320,Data1!$A:$A,0))</f>
        <v>2.4290530792533169</v>
      </c>
      <c r="N320" s="526">
        <f>INDEX(Data1!U:U,MATCH(A320,Data1!A:A,0))</f>
        <v>21.322818327839418</v>
      </c>
      <c r="O320" s="526">
        <f>INDEX(Data1!$V:$V,MATCH(A320,Data1!$A:$A,0))</f>
        <v>2.2468740983093181</v>
      </c>
    </row>
    <row r="321" spans="1:15" s="48" customFormat="1">
      <c r="A321" s="3" t="s">
        <v>646</v>
      </c>
      <c r="B321" s="202" t="str">
        <f>INDEX('Ref1'!$E:$E,MATCH(A321,'Ref1'!$A:$A,0))</f>
        <v>Stroud</v>
      </c>
      <c r="C321" s="42" t="str">
        <f>INDEX(Data1!B:B,MATCH(A321,Data1!A:A,0))</f>
        <v>SD</v>
      </c>
      <c r="D321" s="515" t="str">
        <f>INDEX(Data1!C:C,MATCH(A321,Data1!A:A,0))</f>
        <v>SW</v>
      </c>
      <c r="E321" s="225">
        <f>INDEX(Data1!L:L,MATCH($A321,Data1!$A:$A,0))</f>
        <v>11.325355648986706</v>
      </c>
      <c r="F321" s="225">
        <f>INDEX(Data1!M:M,MATCH($A321,Data1!$A:$A,0))</f>
        <v>1.074233949647097</v>
      </c>
      <c r="G321" s="225">
        <f>INDEX(Data1!N:N,MATCH($A321,Data1!$A:$A,0))</f>
        <v>0.1038591558683033</v>
      </c>
      <c r="H321" s="549">
        <f t="shared" si="8"/>
        <v>12.503448754502106</v>
      </c>
      <c r="I321" s="225">
        <f>INDEX(Data1!P:P,MATCH($A321,Data1!$A:$A,0))</f>
        <v>-7.8443561526626322</v>
      </c>
      <c r="J321" s="225">
        <f>INDEX(Data1!R:R,MATCH($A321,Data1!$A:$A,0))</f>
        <v>-1.1151412132039038</v>
      </c>
      <c r="K321" s="225">
        <f>INDEX(Data1!S:S,MATCH($A321,Data1!$A:$A,0))</f>
        <v>0</v>
      </c>
      <c r="L321" s="545">
        <f t="shared" si="9"/>
        <v>3.5439513886355698</v>
      </c>
      <c r="M321" s="526">
        <f>INDEX(Data1!$T:$T,MATCH($A321,Data1!$A:$A,0))</f>
        <v>2.428810175431666</v>
      </c>
      <c r="N321" s="526">
        <f>INDEX(Data1!U:U,MATCH(A321,Data1!A:A,0))</f>
        <v>10.273166328094298</v>
      </c>
      <c r="O321" s="526">
        <f>INDEX(Data1!$V:$V,MATCH(A321,Data1!$A:$A,0))</f>
        <v>2.2466494122742913</v>
      </c>
    </row>
    <row r="322" spans="1:15" s="48" customFormat="1">
      <c r="A322" s="3" t="s">
        <v>648</v>
      </c>
      <c r="B322" s="202" t="str">
        <f>INDEX('Ref1'!$E:$E,MATCH(A322,'Ref1'!$A:$A,0))</f>
        <v>Suffolk</v>
      </c>
      <c r="C322" s="42" t="str">
        <f>INDEX(Data1!B:B,MATCH(A322,Data1!A:A,0))</f>
        <v>SCFIR</v>
      </c>
      <c r="D322" s="515" t="str">
        <f>INDEX(Data1!C:C,MATCH(A322,Data1!A:A,0))</f>
        <v>E</v>
      </c>
      <c r="E322" s="225">
        <f>INDEX(Data1!L:L,MATCH($A322,Data1!$A:$A,0))</f>
        <v>26.348206364514148</v>
      </c>
      <c r="F322" s="225">
        <f>INDEX(Data1!M:M,MATCH($A322,Data1!$A:$A,0))</f>
        <v>1.8129038433363507</v>
      </c>
      <c r="G322" s="225">
        <f>INDEX(Data1!N:N,MATCH($A322,Data1!$A:$A,0))</f>
        <v>0.17358855324481701</v>
      </c>
      <c r="H322" s="549">
        <f t="shared" si="8"/>
        <v>28.334698761095314</v>
      </c>
      <c r="I322" s="225">
        <f>INDEX(Data1!P:P,MATCH($A322,Data1!$A:$A,0))</f>
        <v>77.103958721003053</v>
      </c>
      <c r="J322" s="225">
        <f>INDEX(Data1!R:R,MATCH($A322,Data1!$A:$A,0))</f>
        <v>0</v>
      </c>
      <c r="K322" s="225">
        <f>INDEX(Data1!S:S,MATCH($A322,Data1!$A:$A,0))</f>
        <v>0</v>
      </c>
      <c r="L322" s="545">
        <f t="shared" si="9"/>
        <v>105.43865748209836</v>
      </c>
      <c r="M322" s="526">
        <f>INDEX(Data1!$T:$T,MATCH($A322,Data1!$A:$A,0))</f>
        <v>100.9853674275757</v>
      </c>
      <c r="N322" s="526">
        <f>INDEX(Data1!U:U,MATCH(A322,Data1!A:A,0))</f>
        <v>23.881408706572643</v>
      </c>
      <c r="O322" s="526">
        <f>INDEX(Data1!$V:$V,MATCH(A322,Data1!$A:$A,0))</f>
        <v>93.41146487050753</v>
      </c>
    </row>
    <row r="323" spans="1:15" s="48" customFormat="1">
      <c r="A323" s="3" t="s">
        <v>650</v>
      </c>
      <c r="B323" s="202" t="str">
        <f>INDEX('Ref1'!$E:$E,MATCH(A323,'Ref1'!$A:$A,0))</f>
        <v>Suffolk Coastal</v>
      </c>
      <c r="C323" s="42" t="str">
        <f>INDEX(Data1!B:B,MATCH(A323,Data1!A:A,0))</f>
        <v>SD</v>
      </c>
      <c r="D323" s="515" t="str">
        <f>INDEX(Data1!C:C,MATCH(A323,Data1!A:A,0))</f>
        <v>E</v>
      </c>
      <c r="E323" s="225">
        <f>INDEX(Data1!L:L,MATCH($A323,Data1!$A:$A,0))</f>
        <v>24.954151504340238</v>
      </c>
      <c r="F323" s="225">
        <f>INDEX(Data1!M:M,MATCH($A323,Data1!$A:$A,0))</f>
        <v>1.4223370611214456</v>
      </c>
      <c r="G323" s="225">
        <f>INDEX(Data1!N:N,MATCH($A323,Data1!$A:$A,0))</f>
        <v>0.15593664190727685</v>
      </c>
      <c r="H323" s="549">
        <f t="shared" si="8"/>
        <v>26.532425207368963</v>
      </c>
      <c r="I323" s="225">
        <f>INDEX(Data1!P:P,MATCH($A323,Data1!$A:$A,0))</f>
        <v>-14.503812906740214</v>
      </c>
      <c r="J323" s="225">
        <f>INDEX(Data1!R:R,MATCH($A323,Data1!$A:$A,0))</f>
        <v>-4.5979693755539683</v>
      </c>
      <c r="K323" s="225">
        <f>INDEX(Data1!S:S,MATCH($A323,Data1!$A:$A,0))</f>
        <v>0</v>
      </c>
      <c r="L323" s="545">
        <f t="shared" si="9"/>
        <v>7.430642925074781</v>
      </c>
      <c r="M323" s="526">
        <f>INDEX(Data1!$T:$T,MATCH($A323,Data1!$A:$A,0))</f>
        <v>2.8326735495208126</v>
      </c>
      <c r="N323" s="526">
        <f>INDEX(Data1!U:U,MATCH(A323,Data1!A:A,0))</f>
        <v>17.336486456261028</v>
      </c>
      <c r="O323" s="526">
        <f>INDEX(Data1!$V:$V,MATCH(A323,Data1!$A:$A,0))</f>
        <v>2.6202230333067518</v>
      </c>
    </row>
    <row r="324" spans="1:15" s="48" customFormat="1">
      <c r="A324" s="3" t="s">
        <v>652</v>
      </c>
      <c r="B324" s="202" t="str">
        <f>INDEX('Ref1'!$E:$E,MATCH(A324,'Ref1'!$A:$A,0))</f>
        <v>Sunderland</v>
      </c>
      <c r="C324" s="42" t="str">
        <f>INDEX(Data1!B:B,MATCH(A324,Data1!A:A,0))</f>
        <v>MD</v>
      </c>
      <c r="D324" s="515" t="str">
        <f>INDEX(Data1!C:C,MATCH(A324,Data1!A:A,0))</f>
        <v>NE</v>
      </c>
      <c r="E324" s="225">
        <f>INDEX(Data1!L:L,MATCH($A324,Data1!$A:$A,0))</f>
        <v>43.19056783027964</v>
      </c>
      <c r="F324" s="225">
        <f>INDEX(Data1!M:M,MATCH($A324,Data1!$A:$A,0))</f>
        <v>2.5911300048903394</v>
      </c>
      <c r="G324" s="225">
        <f>INDEX(Data1!N:N,MATCH($A324,Data1!$A:$A,0))</f>
        <v>0.1932442078139395</v>
      </c>
      <c r="H324" s="549">
        <f t="shared" si="8"/>
        <v>45.974942042983919</v>
      </c>
      <c r="I324" s="225">
        <f>INDEX(Data1!P:P,MATCH($A324,Data1!$A:$A,0))</f>
        <v>42.991690523105461</v>
      </c>
      <c r="J324" s="225">
        <f>INDEX(Data1!R:R,MATCH($A324,Data1!$A:$A,0))</f>
        <v>0</v>
      </c>
      <c r="K324" s="225">
        <f>INDEX(Data1!S:S,MATCH($A324,Data1!$A:$A,0))</f>
        <v>0</v>
      </c>
      <c r="L324" s="545">
        <f t="shared" si="9"/>
        <v>88.966632566089373</v>
      </c>
      <c r="M324" s="526">
        <f>INDEX(Data1!$T:$T,MATCH($A324,Data1!$A:$A,0))</f>
        <v>84.431870905116909</v>
      </c>
      <c r="N324" s="526">
        <f>INDEX(Data1!U:U,MATCH(A324,Data1!A:A,0))</f>
        <v>41.440180382011448</v>
      </c>
      <c r="O324" s="526">
        <f>INDEX(Data1!$V:$V,MATCH(A324,Data1!$A:$A,0))</f>
        <v>78.099480587233145</v>
      </c>
    </row>
    <row r="325" spans="1:15" s="48" customFormat="1">
      <c r="A325" s="3" t="s">
        <v>654</v>
      </c>
      <c r="B325" s="202" t="str">
        <f>INDEX('Ref1'!$E:$E,MATCH(A325,'Ref1'!$A:$A,0))</f>
        <v>Surrey</v>
      </c>
      <c r="C325" s="42" t="str">
        <f>INDEX(Data1!B:B,MATCH(A325,Data1!A:A,0))</f>
        <v>SCFIR</v>
      </c>
      <c r="D325" s="515" t="str">
        <f>INDEX(Data1!C:C,MATCH(A325,Data1!A:A,0))</f>
        <v>SE</v>
      </c>
      <c r="E325" s="225">
        <f>INDEX(Data1!L:L,MATCH($A325,Data1!$A:$A,0))</f>
        <v>53.319734784405362</v>
      </c>
      <c r="F325" s="225">
        <f>INDEX(Data1!M:M,MATCH($A325,Data1!$A:$A,0))</f>
        <v>2.231132387268945</v>
      </c>
      <c r="G325" s="225">
        <f>INDEX(Data1!N:N,MATCH($A325,Data1!$A:$A,0))</f>
        <v>0.28256674865866277</v>
      </c>
      <c r="H325" s="549">
        <f t="shared" si="8"/>
        <v>55.833433920332965</v>
      </c>
      <c r="I325" s="225">
        <f>INDEX(Data1!P:P,MATCH($A325,Data1!$A:$A,0))</f>
        <v>62.032271408678433</v>
      </c>
      <c r="J325" s="225">
        <f>INDEX(Data1!R:R,MATCH($A325,Data1!$A:$A,0))</f>
        <v>0</v>
      </c>
      <c r="K325" s="225">
        <f>INDEX(Data1!S:S,MATCH($A325,Data1!$A:$A,0))</f>
        <v>0</v>
      </c>
      <c r="L325" s="545">
        <f t="shared" si="9"/>
        <v>117.8657053290114</v>
      </c>
      <c r="M325" s="526">
        <f>INDEX(Data1!$T:$T,MATCH($A325,Data1!$A:$A,0))</f>
        <v>113.1943327309809</v>
      </c>
      <c r="N325" s="526">
        <f>INDEX(Data1!U:U,MATCH(A325,Data1!A:A,0))</f>
        <v>51.162061322302471</v>
      </c>
      <c r="O325" s="526">
        <f>INDEX(Data1!$V:$V,MATCH(A325,Data1!$A:$A,0))</f>
        <v>104.70475777615734</v>
      </c>
    </row>
    <row r="326" spans="1:15" s="48" customFormat="1">
      <c r="A326" s="3" t="s">
        <v>656</v>
      </c>
      <c r="B326" s="202" t="str">
        <f>INDEX('Ref1'!$E:$E,MATCH(A326,'Ref1'!$A:$A,0))</f>
        <v>Surrey Heath</v>
      </c>
      <c r="C326" s="42" t="str">
        <f>INDEX(Data1!B:B,MATCH(A326,Data1!A:A,0))</f>
        <v>SD</v>
      </c>
      <c r="D326" s="515" t="str">
        <f>INDEX(Data1!C:C,MATCH(A326,Data1!A:A,0))</f>
        <v>SE</v>
      </c>
      <c r="E326" s="225">
        <f>INDEX(Data1!L:L,MATCH($A326,Data1!$A:$A,0))</f>
        <v>14.782042430086202</v>
      </c>
      <c r="F326" s="225">
        <f>INDEX(Data1!M:M,MATCH($A326,Data1!$A:$A,0))</f>
        <v>0.83362936561085699</v>
      </c>
      <c r="G326" s="225">
        <f>INDEX(Data1!N:N,MATCH($A326,Data1!$A:$A,0))</f>
        <v>6.1127117036254772E-2</v>
      </c>
      <c r="H326" s="549">
        <f t="shared" si="8"/>
        <v>15.676798912733314</v>
      </c>
      <c r="I326" s="225">
        <f>INDEX(Data1!P:P,MATCH($A326,Data1!$A:$A,0))</f>
        <v>-12.367015415442205</v>
      </c>
      <c r="J326" s="225">
        <f>INDEX(Data1!R:R,MATCH($A326,Data1!$A:$A,0))</f>
        <v>-0.88382807883324421</v>
      </c>
      <c r="K326" s="225">
        <f>INDEX(Data1!S:S,MATCH($A326,Data1!$A:$A,0))</f>
        <v>0</v>
      </c>
      <c r="L326" s="545">
        <f t="shared" si="9"/>
        <v>2.4259554184578649</v>
      </c>
      <c r="M326" s="526">
        <f>INDEX(Data1!$T:$T,MATCH($A326,Data1!$A:$A,0))</f>
        <v>1.5421273396246207</v>
      </c>
      <c r="N326" s="526">
        <f>INDEX(Data1!U:U,MATCH(A326,Data1!A:A,0))</f>
        <v>13.909142755066826</v>
      </c>
      <c r="O326" s="526">
        <f>INDEX(Data1!$V:$V,MATCH(A326,Data1!$A:$A,0))</f>
        <v>1.4264677891527742</v>
      </c>
    </row>
    <row r="327" spans="1:15" s="48" customFormat="1">
      <c r="A327" s="3" t="s">
        <v>658</v>
      </c>
      <c r="B327" s="202" t="str">
        <f>INDEX('Ref1'!$E:$E,MATCH(A327,'Ref1'!$A:$A,0))</f>
        <v>Sutton</v>
      </c>
      <c r="C327" s="42" t="str">
        <f>INDEX(Data1!B:B,MATCH(A327,Data1!A:A,0))</f>
        <v>OLB</v>
      </c>
      <c r="D327" s="515" t="str">
        <f>INDEX(Data1!C:C,MATCH(A327,Data1!A:A,0))</f>
        <v>L</v>
      </c>
      <c r="E327" s="225">
        <f>INDEX(Data1!L:L,MATCH($A327,Data1!$A:$A,0))</f>
        <v>16.457901024591468</v>
      </c>
      <c r="F327" s="225">
        <f>INDEX(Data1!M:M,MATCH($A327,Data1!$A:$A,0))</f>
        <v>1.0647663536718659</v>
      </c>
      <c r="G327" s="225">
        <f>INDEX(Data1!N:N,MATCH($A327,Data1!$A:$A,0))</f>
        <v>5.5341484252715283E-2</v>
      </c>
      <c r="H327" s="549">
        <f t="shared" si="8"/>
        <v>17.57800886251605</v>
      </c>
      <c r="I327" s="225">
        <f>INDEX(Data1!P:P,MATCH($A327,Data1!$A:$A,0))</f>
        <v>19.124889207728721</v>
      </c>
      <c r="J327" s="225">
        <f>INDEX(Data1!R:R,MATCH($A327,Data1!$A:$A,0))</f>
        <v>0</v>
      </c>
      <c r="K327" s="225">
        <f>INDEX(Data1!S:S,MATCH($A327,Data1!$A:$A,0))</f>
        <v>0</v>
      </c>
      <c r="L327" s="545">
        <f t="shared" si="9"/>
        <v>36.702898070244771</v>
      </c>
      <c r="M327" s="526">
        <f>INDEX(Data1!$T:$T,MATCH($A327,Data1!$A:$A,0))</f>
        <v>35.807637819355634</v>
      </c>
      <c r="N327" s="526">
        <f>INDEX(Data1!U:U,MATCH(A327,Data1!A:A,0))</f>
        <v>16.682748611626913</v>
      </c>
      <c r="O327" s="526">
        <f>INDEX(Data1!$V:$V,MATCH(A327,Data1!$A:$A,0))</f>
        <v>33.122064982903964</v>
      </c>
    </row>
    <row r="328" spans="1:15" s="48" customFormat="1">
      <c r="A328" s="3" t="s">
        <v>660</v>
      </c>
      <c r="B328" s="202" t="str">
        <f>INDEX('Ref1'!$E:$E,MATCH(A328,'Ref1'!$A:$A,0))</f>
        <v>Swale</v>
      </c>
      <c r="C328" s="42" t="str">
        <f>INDEX(Data1!B:B,MATCH(A328,Data1!A:A,0))</f>
        <v>SD</v>
      </c>
      <c r="D328" s="515" t="str">
        <f>INDEX(Data1!C:C,MATCH(A328,Data1!A:A,0))</f>
        <v>SE</v>
      </c>
      <c r="E328" s="225">
        <f>INDEX(Data1!L:L,MATCH($A328,Data1!$A:$A,0))</f>
        <v>19.275093153327813</v>
      </c>
      <c r="F328" s="225">
        <f>INDEX(Data1!M:M,MATCH($A328,Data1!$A:$A,0))</f>
        <v>1.5307888343118008</v>
      </c>
      <c r="G328" s="225">
        <f>INDEX(Data1!N:N,MATCH($A328,Data1!$A:$A,0))</f>
        <v>9.3174461542091691E-2</v>
      </c>
      <c r="H328" s="549">
        <f t="shared" si="8"/>
        <v>20.899056449181703</v>
      </c>
      <c r="I328" s="225">
        <f>INDEX(Data1!P:P,MATCH($A328,Data1!$A:$A,0))</f>
        <v>-11.550800823588041</v>
      </c>
      <c r="J328" s="225">
        <f>INDEX(Data1!R:R,MATCH($A328,Data1!$A:$A,0))</f>
        <v>-2.5648854315136416</v>
      </c>
      <c r="K328" s="225">
        <f>INDEX(Data1!S:S,MATCH($A328,Data1!$A:$A,0))</f>
        <v>0</v>
      </c>
      <c r="L328" s="545">
        <f t="shared" si="9"/>
        <v>6.7833701940800211</v>
      </c>
      <c r="M328" s="526">
        <f>INDEX(Data1!$T:$T,MATCH($A328,Data1!$A:$A,0))</f>
        <v>4.2184847625663791</v>
      </c>
      <c r="N328" s="526">
        <f>INDEX(Data1!U:U,MATCH(A328,Data1!A:A,0))</f>
        <v>15.769285586154421</v>
      </c>
      <c r="O328" s="526">
        <f>INDEX(Data1!$V:$V,MATCH(A328,Data1!$A:$A,0))</f>
        <v>3.9020984053739007</v>
      </c>
    </row>
    <row r="329" spans="1:15" s="48" customFormat="1">
      <c r="A329" s="3" t="s">
        <v>662</v>
      </c>
      <c r="B329" s="202" t="str">
        <f>INDEX('Ref1'!$E:$E,MATCH(A329,'Ref1'!$A:$A,0))</f>
        <v>Swindon</v>
      </c>
      <c r="C329" s="42" t="str">
        <f>INDEX(Data1!B:B,MATCH(A329,Data1!A:A,0))</f>
        <v>UNINFIR</v>
      </c>
      <c r="D329" s="515" t="str">
        <f>INDEX(Data1!C:C,MATCH(A329,Data1!A:A,0))</f>
        <v>SW</v>
      </c>
      <c r="E329" s="225">
        <f>INDEX(Data1!L:L,MATCH($A329,Data1!$A:$A,0))</f>
        <v>51.055257762777245</v>
      </c>
      <c r="F329" s="225">
        <f>INDEX(Data1!M:M,MATCH($A329,Data1!$A:$A,0))</f>
        <v>1.7589692466322444</v>
      </c>
      <c r="G329" s="225">
        <f>INDEX(Data1!N:N,MATCH($A329,Data1!$A:$A,0))</f>
        <v>4.7524680625413637E-2</v>
      </c>
      <c r="H329" s="549">
        <f t="shared" si="8"/>
        <v>52.861751690034907</v>
      </c>
      <c r="I329" s="225">
        <f>INDEX(Data1!P:P,MATCH($A329,Data1!$A:$A,0))</f>
        <v>-16.998805133032409</v>
      </c>
      <c r="J329" s="225">
        <f>INDEX(Data1!R:R,MATCH($A329,Data1!$A:$A,0))</f>
        <v>-1.4342095406112358</v>
      </c>
      <c r="K329" s="225">
        <f>INDEX(Data1!S:S,MATCH($A329,Data1!$A:$A,0))</f>
        <v>0</v>
      </c>
      <c r="L329" s="545">
        <f t="shared" si="9"/>
        <v>34.428737016391267</v>
      </c>
      <c r="M329" s="526">
        <f>INDEX(Data1!$T:$T,MATCH($A329,Data1!$A:$A,0))</f>
        <v>31.749955322494198</v>
      </c>
      <c r="N329" s="526">
        <f>INDEX(Data1!U:U,MATCH(A329,Data1!A:A,0))</f>
        <v>48.748760455526607</v>
      </c>
      <c r="O329" s="526">
        <f>INDEX(Data1!$V:$V,MATCH(A329,Data1!$A:$A,0))</f>
        <v>29.368708673307136</v>
      </c>
    </row>
    <row r="330" spans="1:15" s="48" customFormat="1">
      <c r="A330" s="3" t="s">
        <v>664</v>
      </c>
      <c r="B330" s="202" t="str">
        <f>INDEX('Ref1'!$E:$E,MATCH(A330,'Ref1'!$A:$A,0))</f>
        <v>Tameside</v>
      </c>
      <c r="C330" s="42" t="str">
        <f>INDEX(Data1!B:B,MATCH(A330,Data1!A:A,0))</f>
        <v>MD</v>
      </c>
      <c r="D330" s="515" t="str">
        <f>INDEX(Data1!C:C,MATCH(A330,Data1!A:A,0))</f>
        <v>NW</v>
      </c>
      <c r="E330" s="225">
        <f>INDEX(Data1!L:L,MATCH($A330,Data1!$A:$A,0))</f>
        <v>26.320749181302656</v>
      </c>
      <c r="F330" s="225">
        <f>INDEX(Data1!M:M,MATCH($A330,Data1!$A:$A,0))</f>
        <v>2.7763968558271612</v>
      </c>
      <c r="G330" s="225">
        <f>INDEX(Data1!N:N,MATCH($A330,Data1!$A:$A,0))</f>
        <v>0.12727674472782036</v>
      </c>
      <c r="H330" s="549">
        <f t="shared" ref="H330:H391" si="10">SUM(E330:G330)</f>
        <v>29.224422781857637</v>
      </c>
      <c r="I330" s="225">
        <f>INDEX(Data1!P:P,MATCH($A330,Data1!$A:$A,0))</f>
        <v>29.125944198505742</v>
      </c>
      <c r="J330" s="225">
        <f>INDEX(Data1!R:R,MATCH($A330,Data1!$A:$A,0))</f>
        <v>0</v>
      </c>
      <c r="K330" s="225">
        <f>INDEX(Data1!S:S,MATCH($A330,Data1!$A:$A,0))</f>
        <v>0</v>
      </c>
      <c r="L330" s="545">
        <f t="shared" ref="L330:L391" si="11">SUM(H330:K330)</f>
        <v>58.350366980363376</v>
      </c>
      <c r="M330" s="526">
        <f>INDEX(Data1!$T:$T,MATCH($A330,Data1!$A:$A,0))</f>
        <v>55.355651019117246</v>
      </c>
      <c r="N330" s="526">
        <f>INDEX(Data1!U:U,MATCH(A330,Data1!A:A,0))</f>
        <v>26.229706820611504</v>
      </c>
      <c r="O330" s="526">
        <f>INDEX(Data1!$V:$V,MATCH(A330,Data1!$A:$A,0))</f>
        <v>51.203977192683453</v>
      </c>
    </row>
    <row r="331" spans="1:15" s="48" customFormat="1">
      <c r="A331" s="3" t="s">
        <v>666</v>
      </c>
      <c r="B331" s="202" t="str">
        <f>INDEX('Ref1'!$E:$E,MATCH(A331,'Ref1'!$A:$A,0))</f>
        <v>Tamworth</v>
      </c>
      <c r="C331" s="42" t="str">
        <f>INDEX(Data1!B:B,MATCH(A331,Data1!A:A,0))</f>
        <v>SD</v>
      </c>
      <c r="D331" s="515" t="str">
        <f>INDEX(Data1!C:C,MATCH(A331,Data1!A:A,0))</f>
        <v>WM</v>
      </c>
      <c r="E331" s="225">
        <f>INDEX(Data1!L:L,MATCH($A331,Data1!$A:$A,0))</f>
        <v>13.385026827386692</v>
      </c>
      <c r="F331" s="225">
        <f>INDEX(Data1!M:M,MATCH($A331,Data1!$A:$A,0))</f>
        <v>0.61488847784715039</v>
      </c>
      <c r="G331" s="225">
        <f>INDEX(Data1!N:N,MATCH($A331,Data1!$A:$A,0))</f>
        <v>5.2298762056456831E-2</v>
      </c>
      <c r="H331" s="549">
        <f t="shared" si="10"/>
        <v>14.052214067290301</v>
      </c>
      <c r="I331" s="225">
        <f>INDEX(Data1!P:P,MATCH($A331,Data1!$A:$A,0))</f>
        <v>-10.231633911795436</v>
      </c>
      <c r="J331" s="225">
        <f>INDEX(Data1!R:R,MATCH($A331,Data1!$A:$A,0))</f>
        <v>-0.76061180186890898</v>
      </c>
      <c r="K331" s="225">
        <f>INDEX(Data1!S:S,MATCH($A331,Data1!$A:$A,0))</f>
        <v>0</v>
      </c>
      <c r="L331" s="545">
        <f t="shared" si="11"/>
        <v>3.0599683536259557</v>
      </c>
      <c r="M331" s="526">
        <f>INDEX(Data1!$T:$T,MATCH($A331,Data1!$A:$A,0))</f>
        <v>2.2993565517570467</v>
      </c>
      <c r="N331" s="526">
        <f>INDEX(Data1!U:U,MATCH(A331,Data1!A:A,0))</f>
        <v>12.530990463552483</v>
      </c>
      <c r="O331" s="526">
        <f>INDEX(Data1!$V:$V,MATCH(A331,Data1!$A:$A,0))</f>
        <v>2.1269048103752684</v>
      </c>
    </row>
    <row r="332" spans="1:15" s="48" customFormat="1">
      <c r="A332" s="3" t="s">
        <v>668</v>
      </c>
      <c r="B332" s="202" t="str">
        <f>INDEX('Ref1'!$E:$E,MATCH(A332,'Ref1'!$A:$A,0))</f>
        <v>Tandridge</v>
      </c>
      <c r="C332" s="42" t="str">
        <f>INDEX(Data1!B:B,MATCH(A332,Data1!A:A,0))</f>
        <v>SD</v>
      </c>
      <c r="D332" s="515" t="str">
        <f>INDEX(Data1!C:C,MATCH(A332,Data1!A:A,0))</f>
        <v>SE</v>
      </c>
      <c r="E332" s="225">
        <f>INDEX(Data1!L:L,MATCH($A332,Data1!$A:$A,0))</f>
        <v>8.6273382963686718</v>
      </c>
      <c r="F332" s="225">
        <f>INDEX(Data1!M:M,MATCH($A332,Data1!$A:$A,0))</f>
        <v>0.86097230967452321</v>
      </c>
      <c r="G332" s="225">
        <f>INDEX(Data1!N:N,MATCH($A332,Data1!$A:$A,0))</f>
        <v>0.10115779548426941</v>
      </c>
      <c r="H332" s="549">
        <f t="shared" si="10"/>
        <v>9.5894684015274638</v>
      </c>
      <c r="I332" s="225">
        <f>INDEX(Data1!P:P,MATCH($A332,Data1!$A:$A,0))</f>
        <v>-7.8184205497847072</v>
      </c>
      <c r="J332" s="225">
        <f>INDEX(Data1!R:R,MATCH($A332,Data1!$A:$A,0))</f>
        <v>-0.16815776093172741</v>
      </c>
      <c r="K332" s="225">
        <f>INDEX(Data1!S:S,MATCH($A332,Data1!$A:$A,0))</f>
        <v>0</v>
      </c>
      <c r="L332" s="545">
        <f t="shared" si="11"/>
        <v>1.6028900908110293</v>
      </c>
      <c r="M332" s="526">
        <f>INDEX(Data1!$T:$T,MATCH($A332,Data1!$A:$A,0))</f>
        <v>1.4347323298793018</v>
      </c>
      <c r="N332" s="526">
        <f>INDEX(Data1!U:U,MATCH(A332,Data1!A:A,0))</f>
        <v>9.2531528796640092</v>
      </c>
      <c r="O332" s="526">
        <f>INDEX(Data1!$V:$V,MATCH(A332,Data1!$A:$A,0))</f>
        <v>1.3271274051383541</v>
      </c>
    </row>
    <row r="333" spans="1:15" s="48" customFormat="1">
      <c r="A333" s="3" t="s">
        <v>670</v>
      </c>
      <c r="B333" s="202" t="str">
        <f>INDEX('Ref1'!$E:$E,MATCH(A333,'Ref1'!$A:$A,0))</f>
        <v>Taunton Deane</v>
      </c>
      <c r="C333" s="42" t="str">
        <f>INDEX(Data1!B:B,MATCH(A333,Data1!A:A,0))</f>
        <v>SD</v>
      </c>
      <c r="D333" s="515" t="str">
        <f>INDEX(Data1!C:C,MATCH(A333,Data1!A:A,0))</f>
        <v>SW</v>
      </c>
      <c r="E333" s="225">
        <f>INDEX(Data1!L:L,MATCH($A333,Data1!$A:$A,0))</f>
        <v>15.556614175506269</v>
      </c>
      <c r="F333" s="225">
        <f>INDEX(Data1!M:M,MATCH($A333,Data1!$A:$A,0))</f>
        <v>1.1745937596112868</v>
      </c>
      <c r="G333" s="225">
        <f>INDEX(Data1!N:N,MATCH($A333,Data1!$A:$A,0))</f>
        <v>9.2555445541443349E-2</v>
      </c>
      <c r="H333" s="549">
        <f t="shared" si="10"/>
        <v>16.823763380658999</v>
      </c>
      <c r="I333" s="225">
        <f>INDEX(Data1!P:P,MATCH($A333,Data1!$A:$A,0))</f>
        <v>-13.064365344612341</v>
      </c>
      <c r="J333" s="225">
        <f>INDEX(Data1!R:R,MATCH($A333,Data1!$A:$A,0))</f>
        <v>-0.54830331849390923</v>
      </c>
      <c r="K333" s="225">
        <f>INDEX(Data1!S:S,MATCH($A333,Data1!$A:$A,0))</f>
        <v>0</v>
      </c>
      <c r="L333" s="545">
        <f t="shared" si="11"/>
        <v>3.2110947175527489</v>
      </c>
      <c r="M333" s="526">
        <f>INDEX(Data1!$T:$T,MATCH($A333,Data1!$A:$A,0))</f>
        <v>2.6627913990588397</v>
      </c>
      <c r="N333" s="526">
        <f>INDEX(Data1!U:U,MATCH(A333,Data1!A:A,0))</f>
        <v>15.727156743671181</v>
      </c>
      <c r="O333" s="526">
        <f>INDEX(Data1!$V:$V,MATCH(A333,Data1!$A:$A,0))</f>
        <v>2.4630820441294268</v>
      </c>
    </row>
    <row r="334" spans="1:15" s="48" customFormat="1">
      <c r="A334" s="3" t="s">
        <v>672</v>
      </c>
      <c r="B334" s="202" t="str">
        <f>INDEX('Ref1'!$E:$E,MATCH(A334,'Ref1'!$A:$A,0))</f>
        <v>Teignbridge</v>
      </c>
      <c r="C334" s="42" t="str">
        <f>INDEX(Data1!B:B,MATCH(A334,Data1!A:A,0))</f>
        <v>SD</v>
      </c>
      <c r="D334" s="515" t="str">
        <f>INDEX(Data1!C:C,MATCH(A334,Data1!A:A,0))</f>
        <v>SW</v>
      </c>
      <c r="E334" s="225">
        <f>INDEX(Data1!L:L,MATCH($A334,Data1!$A:$A,0))</f>
        <v>12.806038881388448</v>
      </c>
      <c r="F334" s="225">
        <f>INDEX(Data1!M:M,MATCH($A334,Data1!$A:$A,0))</f>
        <v>1.6213515109973524</v>
      </c>
      <c r="G334" s="225">
        <f>INDEX(Data1!N:N,MATCH($A334,Data1!$A:$A,0))</f>
        <v>0.12909204151093664</v>
      </c>
      <c r="H334" s="549">
        <f t="shared" si="10"/>
        <v>14.556482433896736</v>
      </c>
      <c r="I334" s="225">
        <f>INDEX(Data1!P:P,MATCH($A334,Data1!$A:$A,0))</f>
        <v>-8.9935298584800876</v>
      </c>
      <c r="J334" s="225">
        <f>INDEX(Data1!R:R,MATCH($A334,Data1!$A:$A,0))</f>
        <v>-1.1129871085339715</v>
      </c>
      <c r="K334" s="225">
        <f>INDEX(Data1!S:S,MATCH($A334,Data1!$A:$A,0))</f>
        <v>0</v>
      </c>
      <c r="L334" s="545">
        <f t="shared" si="11"/>
        <v>4.4499654668826771</v>
      </c>
      <c r="M334" s="526">
        <f>INDEX(Data1!$T:$T,MATCH($A334,Data1!$A:$A,0))</f>
        <v>3.3369783583487056</v>
      </c>
      <c r="N334" s="526">
        <f>INDEX(Data1!U:U,MATCH(A334,Data1!A:A,0))</f>
        <v>12.330508216828793</v>
      </c>
      <c r="O334" s="526">
        <f>INDEX(Data1!$V:$V,MATCH(A334,Data1!$A:$A,0))</f>
        <v>3.0867049814725527</v>
      </c>
    </row>
    <row r="335" spans="1:15" s="48" customFormat="1">
      <c r="A335" s="3" t="s">
        <v>674</v>
      </c>
      <c r="B335" s="202" t="str">
        <f>INDEX('Ref1'!$E:$E,MATCH(A335,'Ref1'!$A:$A,0))</f>
        <v>Telford and the Wrekin</v>
      </c>
      <c r="C335" s="42" t="str">
        <f>INDEX(Data1!B:B,MATCH(A335,Data1!A:A,0))</f>
        <v>UNINFIR</v>
      </c>
      <c r="D335" s="515" t="str">
        <f>INDEX(Data1!C:C,MATCH(A335,Data1!A:A,0))</f>
        <v>WM</v>
      </c>
      <c r="E335" s="225">
        <f>INDEX(Data1!L:L,MATCH($A335,Data1!$A:$A,0))</f>
        <v>35.425926769527486</v>
      </c>
      <c r="F335" s="225">
        <f>INDEX(Data1!M:M,MATCH($A335,Data1!$A:$A,0))</f>
        <v>1.641135240893459</v>
      </c>
      <c r="G335" s="225">
        <f>INDEX(Data1!N:N,MATCH($A335,Data1!$A:$A,0))</f>
        <v>0.14991960598389104</v>
      </c>
      <c r="H335" s="549">
        <f t="shared" si="10"/>
        <v>37.216981616404837</v>
      </c>
      <c r="I335" s="225">
        <f>INDEX(Data1!P:P,MATCH($A335,Data1!$A:$A,0))</f>
        <v>4.6989164919018158</v>
      </c>
      <c r="J335" s="225">
        <f>INDEX(Data1!R:R,MATCH($A335,Data1!$A:$A,0))</f>
        <v>0</v>
      </c>
      <c r="K335" s="225">
        <f>INDEX(Data1!S:S,MATCH($A335,Data1!$A:$A,0))</f>
        <v>0</v>
      </c>
      <c r="L335" s="545">
        <f t="shared" si="11"/>
        <v>41.915898108306649</v>
      </c>
      <c r="M335" s="526">
        <f>INDEX(Data1!$T:$T,MATCH($A335,Data1!$A:$A,0))</f>
        <v>38.09188674029987</v>
      </c>
      <c r="N335" s="526">
        <f>INDEX(Data1!U:U,MATCH(A335,Data1!A:A,0))</f>
        <v>33.392970248398058</v>
      </c>
      <c r="O335" s="526">
        <f>INDEX(Data1!$V:$V,MATCH(A335,Data1!$A:$A,0))</f>
        <v>35.234995234777379</v>
      </c>
    </row>
    <row r="336" spans="1:15" s="48" customFormat="1">
      <c r="A336" s="3" t="s">
        <v>676</v>
      </c>
      <c r="B336" s="202" t="str">
        <f>INDEX('Ref1'!$E:$E,MATCH(A336,'Ref1'!$A:$A,0))</f>
        <v>Tendring</v>
      </c>
      <c r="C336" s="42" t="str">
        <f>INDEX(Data1!B:B,MATCH(A336,Data1!A:A,0))</f>
        <v>SD</v>
      </c>
      <c r="D336" s="515" t="str">
        <f>INDEX(Data1!C:C,MATCH(A336,Data1!A:A,0))</f>
        <v>E</v>
      </c>
      <c r="E336" s="225">
        <f>INDEX(Data1!L:L,MATCH($A336,Data1!$A:$A,0))</f>
        <v>10.511167502410803</v>
      </c>
      <c r="F336" s="225">
        <f>INDEX(Data1!M:M,MATCH($A336,Data1!$A:$A,0))</f>
        <v>1.7138827677363226</v>
      </c>
      <c r="G336" s="225">
        <f>INDEX(Data1!N:N,MATCH($A336,Data1!$A:$A,0))</f>
        <v>0.14106498869722511</v>
      </c>
      <c r="H336" s="549">
        <f t="shared" si="10"/>
        <v>12.366115258844351</v>
      </c>
      <c r="I336" s="225">
        <f>INDEX(Data1!P:P,MATCH($A336,Data1!$A:$A,0))</f>
        <v>-5.423291391613521</v>
      </c>
      <c r="J336" s="225">
        <f>INDEX(Data1!R:R,MATCH($A336,Data1!$A:$A,0))</f>
        <v>-0.98429587766433846</v>
      </c>
      <c r="K336" s="225">
        <f>INDEX(Data1!S:S,MATCH($A336,Data1!$A:$A,0))</f>
        <v>0</v>
      </c>
      <c r="L336" s="545">
        <f t="shared" si="11"/>
        <v>5.9585279895664911</v>
      </c>
      <c r="M336" s="526">
        <f>INDEX(Data1!$T:$T,MATCH($A336,Data1!$A:$A,0))</f>
        <v>4.9742321119021531</v>
      </c>
      <c r="N336" s="526">
        <f>INDEX(Data1!U:U,MATCH(A336,Data1!A:A,0))</f>
        <v>10.397523503515675</v>
      </c>
      <c r="O336" s="526">
        <f>INDEX(Data1!$V:$V,MATCH(A336,Data1!$A:$A,0))</f>
        <v>4.6011647035094922</v>
      </c>
    </row>
    <row r="337" spans="1:15" s="48" customFormat="1">
      <c r="A337" s="3" t="s">
        <v>678</v>
      </c>
      <c r="B337" s="202" t="str">
        <f>INDEX('Ref1'!$E:$E,MATCH(A337,'Ref1'!$A:$A,0))</f>
        <v>Test Valley</v>
      </c>
      <c r="C337" s="42" t="str">
        <f>INDEX(Data1!B:B,MATCH(A337,Data1!A:A,0))</f>
        <v>SD</v>
      </c>
      <c r="D337" s="515" t="str">
        <f>INDEX(Data1!C:C,MATCH(A337,Data1!A:A,0))</f>
        <v>SE</v>
      </c>
      <c r="E337" s="225">
        <f>INDEX(Data1!L:L,MATCH($A337,Data1!$A:$A,0))</f>
        <v>22.162039440694311</v>
      </c>
      <c r="F337" s="225">
        <f>INDEX(Data1!M:M,MATCH($A337,Data1!$A:$A,0))</f>
        <v>1.2011006400650472</v>
      </c>
      <c r="G337" s="225">
        <f>INDEX(Data1!N:N,MATCH($A337,Data1!$A:$A,0))</f>
        <v>0.10379102043141059</v>
      </c>
      <c r="H337" s="549">
        <f t="shared" si="10"/>
        <v>23.46693110119077</v>
      </c>
      <c r="I337" s="225">
        <f>INDEX(Data1!P:P,MATCH($A337,Data1!$A:$A,0))</f>
        <v>-16.863558656836229</v>
      </c>
      <c r="J337" s="225">
        <f>INDEX(Data1!R:R,MATCH($A337,Data1!$A:$A,0))</f>
        <v>-2.1309785199281821</v>
      </c>
      <c r="K337" s="225">
        <f>INDEX(Data1!S:S,MATCH($A337,Data1!$A:$A,0))</f>
        <v>0</v>
      </c>
      <c r="L337" s="545">
        <f t="shared" si="11"/>
        <v>4.4723939244263589</v>
      </c>
      <c r="M337" s="526">
        <f>INDEX(Data1!$T:$T,MATCH($A337,Data1!$A:$A,0))</f>
        <v>2.3414154044981763</v>
      </c>
      <c r="N337" s="526">
        <f>INDEX(Data1!U:U,MATCH(A337,Data1!A:A,0))</f>
        <v>19.204974061334404</v>
      </c>
      <c r="O337" s="526">
        <f>INDEX(Data1!$V:$V,MATCH(A337,Data1!$A:$A,0))</f>
        <v>2.1658092491608132</v>
      </c>
    </row>
    <row r="338" spans="1:15" s="48" customFormat="1">
      <c r="A338" s="3" t="s">
        <v>680</v>
      </c>
      <c r="B338" s="202" t="str">
        <f>INDEX('Ref1'!$E:$E,MATCH(A338,'Ref1'!$A:$A,0))</f>
        <v>Tewkesbury</v>
      </c>
      <c r="C338" s="42" t="str">
        <f>INDEX(Data1!B:B,MATCH(A338,Data1!A:A,0))</f>
        <v>SD</v>
      </c>
      <c r="D338" s="515" t="str">
        <f>INDEX(Data1!C:C,MATCH(A338,Data1!A:A,0))</f>
        <v>SW</v>
      </c>
      <c r="E338" s="225">
        <f>INDEX(Data1!L:L,MATCH($A338,Data1!$A:$A,0))</f>
        <v>14.53023467695264</v>
      </c>
      <c r="F338" s="225">
        <f>INDEX(Data1!M:M,MATCH($A338,Data1!$A:$A,0))</f>
        <v>0.76721940078598372</v>
      </c>
      <c r="G338" s="225">
        <f>INDEX(Data1!N:N,MATCH($A338,Data1!$A:$A,0))</f>
        <v>8.3487943059938327E-2</v>
      </c>
      <c r="H338" s="549">
        <f t="shared" si="10"/>
        <v>15.38094202079856</v>
      </c>
      <c r="I338" s="225">
        <f>INDEX(Data1!P:P,MATCH($A338,Data1!$A:$A,0))</f>
        <v>-12.802404930730903</v>
      </c>
      <c r="J338" s="225">
        <f>INDEX(Data1!R:R,MATCH($A338,Data1!$A:$A,0))</f>
        <v>-0.3816057566791724</v>
      </c>
      <c r="K338" s="225">
        <f>INDEX(Data1!S:S,MATCH($A338,Data1!$A:$A,0))</f>
        <v>0</v>
      </c>
      <c r="L338" s="545">
        <f t="shared" si="11"/>
        <v>2.196931333388485</v>
      </c>
      <c r="M338" s="526">
        <f>INDEX(Data1!$T:$T,MATCH($A338,Data1!$A:$A,0))</f>
        <v>1.8153255767093124</v>
      </c>
      <c r="N338" s="526">
        <f>INDEX(Data1!U:U,MATCH(A338,Data1!A:A,0))</f>
        <v>14.617730507440216</v>
      </c>
      <c r="O338" s="526">
        <f>INDEX(Data1!$V:$V,MATCH(A338,Data1!$A:$A,0))</f>
        <v>1.679176158456114</v>
      </c>
    </row>
    <row r="339" spans="1:15" s="48" customFormat="1">
      <c r="A339" s="3" t="s">
        <v>682</v>
      </c>
      <c r="B339" s="202" t="str">
        <f>INDEX('Ref1'!$E:$E,MATCH(A339,'Ref1'!$A:$A,0))</f>
        <v>Thanet</v>
      </c>
      <c r="C339" s="42" t="str">
        <f>INDEX(Data1!B:B,MATCH(A339,Data1!A:A,0))</f>
        <v>SD</v>
      </c>
      <c r="D339" s="515" t="str">
        <f>INDEX(Data1!C:C,MATCH(A339,Data1!A:A,0))</f>
        <v>SE</v>
      </c>
      <c r="E339" s="225">
        <f>INDEX(Data1!L:L,MATCH($A339,Data1!$A:$A,0))</f>
        <v>13.263630761812594</v>
      </c>
      <c r="F339" s="225">
        <f>INDEX(Data1!M:M,MATCH($A339,Data1!$A:$A,0))</f>
        <v>1.5526690520005819</v>
      </c>
      <c r="G339" s="225">
        <f>INDEX(Data1!N:N,MATCH($A339,Data1!$A:$A,0))</f>
        <v>0.10924331682924986</v>
      </c>
      <c r="H339" s="549">
        <f t="shared" si="10"/>
        <v>14.925543130642426</v>
      </c>
      <c r="I339" s="225">
        <f>INDEX(Data1!P:P,MATCH($A339,Data1!$A:$A,0))</f>
        <v>-8.42568937168822</v>
      </c>
      <c r="J339" s="225">
        <f>INDEX(Data1!R:R,MATCH($A339,Data1!$A:$A,0))</f>
        <v>-0.76530321171454352</v>
      </c>
      <c r="K339" s="225">
        <f>INDEX(Data1!S:S,MATCH($A339,Data1!$A:$A,0))</f>
        <v>0</v>
      </c>
      <c r="L339" s="545">
        <f t="shared" si="11"/>
        <v>5.7345505472396621</v>
      </c>
      <c r="M339" s="526">
        <f>INDEX(Data1!$T:$T,MATCH($A339,Data1!$A:$A,0))</f>
        <v>4.969247335525119</v>
      </c>
      <c r="N339" s="526">
        <f>INDEX(Data1!U:U,MATCH(A339,Data1!A:A,0))</f>
        <v>13.39493670721334</v>
      </c>
      <c r="O339" s="526">
        <f>INDEX(Data1!$V:$V,MATCH(A339,Data1!$A:$A,0))</f>
        <v>4.5965537853607357</v>
      </c>
    </row>
    <row r="340" spans="1:15" s="48" customFormat="1">
      <c r="A340" s="3" t="s">
        <v>684</v>
      </c>
      <c r="B340" s="202" t="str">
        <f>INDEX('Ref1'!$E:$E,MATCH(A340,'Ref1'!$A:$A,0))</f>
        <v>Three Rivers</v>
      </c>
      <c r="C340" s="42" t="str">
        <f>INDEX(Data1!B:B,MATCH(A340,Data1!A:A,0))</f>
        <v>SD</v>
      </c>
      <c r="D340" s="515" t="str">
        <f>INDEX(Data1!C:C,MATCH(A340,Data1!A:A,0))</f>
        <v>E</v>
      </c>
      <c r="E340" s="225">
        <f>INDEX(Data1!L:L,MATCH($A340,Data1!$A:$A,0))</f>
        <v>11.593215911282547</v>
      </c>
      <c r="F340" s="225">
        <f>INDEX(Data1!M:M,MATCH($A340,Data1!$A:$A,0))</f>
        <v>0.56761657530829768</v>
      </c>
      <c r="G340" s="225">
        <f>INDEX(Data1!N:N,MATCH($A340,Data1!$A:$A,0))</f>
        <v>4.8068171935730285E-2</v>
      </c>
      <c r="H340" s="549">
        <f t="shared" si="10"/>
        <v>12.208900658526575</v>
      </c>
      <c r="I340" s="225">
        <f>INDEX(Data1!P:P,MATCH($A340,Data1!$A:$A,0))</f>
        <v>-8.5839508007318237</v>
      </c>
      <c r="J340" s="225">
        <f>INDEX(Data1!R:R,MATCH($A340,Data1!$A:$A,0))</f>
        <v>-0.83177300841290491</v>
      </c>
      <c r="K340" s="225">
        <f>INDEX(Data1!S:S,MATCH($A340,Data1!$A:$A,0))</f>
        <v>0</v>
      </c>
      <c r="L340" s="545">
        <f t="shared" si="11"/>
        <v>2.7931768493818465</v>
      </c>
      <c r="M340" s="526">
        <f>INDEX(Data1!$T:$T,MATCH($A340,Data1!$A:$A,0))</f>
        <v>1.9614038409689418</v>
      </c>
      <c r="N340" s="526">
        <f>INDEX(Data1!U:U,MATCH(A340,Data1!A:A,0))</f>
        <v>10.545354641700765</v>
      </c>
      <c r="O340" s="526">
        <f>INDEX(Data1!$V:$V,MATCH(A340,Data1!$A:$A,0))</f>
        <v>1.8142985528962712</v>
      </c>
    </row>
    <row r="341" spans="1:15" s="48" customFormat="1">
      <c r="A341" s="3" t="s">
        <v>686</v>
      </c>
      <c r="B341" s="202" t="str">
        <f>INDEX('Ref1'!$E:$E,MATCH(A341,'Ref1'!$A:$A,0))</f>
        <v>Thurrock</v>
      </c>
      <c r="C341" s="42" t="str">
        <f>INDEX(Data1!B:B,MATCH(A341,Data1!A:A,0))</f>
        <v>UNINFIR</v>
      </c>
      <c r="D341" s="515" t="str">
        <f>INDEX(Data1!C:C,MATCH(A341,Data1!A:A,0))</f>
        <v>E</v>
      </c>
      <c r="E341" s="225">
        <f>INDEX(Data1!L:L,MATCH($A341,Data1!$A:$A,0))</f>
        <v>58.12562744455159</v>
      </c>
      <c r="F341" s="225">
        <f>INDEX(Data1!M:M,MATCH($A341,Data1!$A:$A,0))</f>
        <v>1.3696950320818124</v>
      </c>
      <c r="G341" s="225">
        <f>INDEX(Data1!N:N,MATCH($A341,Data1!$A:$A,0))</f>
        <v>0.21158762869549669</v>
      </c>
      <c r="H341" s="549">
        <f t="shared" si="10"/>
        <v>59.706910105328902</v>
      </c>
      <c r="I341" s="225">
        <f>INDEX(Data1!P:P,MATCH($A341,Data1!$A:$A,0))</f>
        <v>-22.176541898565027</v>
      </c>
      <c r="J341" s="225">
        <f>INDEX(Data1!R:R,MATCH($A341,Data1!$A:$A,0))</f>
        <v>-1.9735340009445634</v>
      </c>
      <c r="K341" s="225">
        <f>INDEX(Data1!S:S,MATCH($A341,Data1!$A:$A,0))</f>
        <v>0</v>
      </c>
      <c r="L341" s="545">
        <f t="shared" si="11"/>
        <v>35.556834205819314</v>
      </c>
      <c r="M341" s="526">
        <f>INDEX(Data1!$T:$T,MATCH($A341,Data1!$A:$A,0))</f>
        <v>32.651144761599248</v>
      </c>
      <c r="N341" s="526">
        <f>INDEX(Data1!U:U,MATCH(A341,Data1!A:A,0))</f>
        <v>54.827686660164275</v>
      </c>
      <c r="O341" s="526">
        <f>INDEX(Data1!$V:$V,MATCH(A341,Data1!$A:$A,0))</f>
        <v>30.202308904479306</v>
      </c>
    </row>
    <row r="342" spans="1:15" s="48" customFormat="1">
      <c r="A342" s="3" t="s">
        <v>688</v>
      </c>
      <c r="B342" s="202" t="str">
        <f>INDEX('Ref1'!$E:$E,MATCH(A342,'Ref1'!$A:$A,0))</f>
        <v>Tonbridge and Malling</v>
      </c>
      <c r="C342" s="42" t="str">
        <f>INDEX(Data1!B:B,MATCH(A342,Data1!A:A,0))</f>
        <v>SD</v>
      </c>
      <c r="D342" s="515" t="str">
        <f>INDEX(Data1!C:C,MATCH(A342,Data1!A:A,0))</f>
        <v>SE</v>
      </c>
      <c r="E342" s="225">
        <f>INDEX(Data1!L:L,MATCH($A342,Data1!$A:$A,0))</f>
        <v>22.194630607521155</v>
      </c>
      <c r="F342" s="225">
        <f>INDEX(Data1!M:M,MATCH($A342,Data1!$A:$A,0))</f>
        <v>0.85362227795593471</v>
      </c>
      <c r="G342" s="225">
        <f>INDEX(Data1!N:N,MATCH($A342,Data1!$A:$A,0))</f>
        <v>9.7238155379273813E-2</v>
      </c>
      <c r="H342" s="549">
        <f t="shared" si="10"/>
        <v>23.145491040856363</v>
      </c>
      <c r="I342" s="225">
        <f>INDEX(Data1!P:P,MATCH($A342,Data1!$A:$A,0))</f>
        <v>-20.953494116662501</v>
      </c>
      <c r="J342" s="225">
        <f>INDEX(Data1!R:R,MATCH($A342,Data1!$A:$A,0))</f>
        <v>0</v>
      </c>
      <c r="K342" s="225">
        <f>INDEX(Data1!S:S,MATCH($A342,Data1!$A:$A,0))</f>
        <v>0</v>
      </c>
      <c r="L342" s="545">
        <f t="shared" si="11"/>
        <v>2.1919969241938624</v>
      </c>
      <c r="M342" s="526">
        <f>INDEX(Data1!$T:$T,MATCH($A342,Data1!$A:$A,0))</f>
        <v>2.2632173373671596</v>
      </c>
      <c r="N342" s="526">
        <f>INDEX(Data1!U:U,MATCH(A342,Data1!A:A,0))</f>
        <v>23.21671145402966</v>
      </c>
      <c r="O342" s="526">
        <f>INDEX(Data1!$V:$V,MATCH(A342,Data1!$A:$A,0))</f>
        <v>2.0934760370646228</v>
      </c>
    </row>
    <row r="343" spans="1:15" s="48" customFormat="1">
      <c r="A343" s="3" t="s">
        <v>690</v>
      </c>
      <c r="B343" s="202" t="str">
        <f>INDEX('Ref1'!$E:$E,MATCH(A343,'Ref1'!$A:$A,0))</f>
        <v>Torbay</v>
      </c>
      <c r="C343" s="42" t="str">
        <f>INDEX(Data1!B:B,MATCH(A343,Data1!A:A,0))</f>
        <v>UNINFIR</v>
      </c>
      <c r="D343" s="515" t="str">
        <f>INDEX(Data1!C:C,MATCH(A343,Data1!A:A,0))</f>
        <v>SW</v>
      </c>
      <c r="E343" s="225">
        <f>INDEX(Data1!L:L,MATCH($A343,Data1!$A:$A,0))</f>
        <v>15.369932536161794</v>
      </c>
      <c r="F343" s="225">
        <f>INDEX(Data1!M:M,MATCH($A343,Data1!$A:$A,0))</f>
        <v>2.1868779171874668</v>
      </c>
      <c r="G343" s="225">
        <f>INDEX(Data1!N:N,MATCH($A343,Data1!$A:$A,0))</f>
        <v>9.7985629164592081E-2</v>
      </c>
      <c r="H343" s="549">
        <f t="shared" si="10"/>
        <v>17.654796082513855</v>
      </c>
      <c r="I343" s="225">
        <f>INDEX(Data1!P:P,MATCH($A343,Data1!$A:$A,0))</f>
        <v>14.80240317280766</v>
      </c>
      <c r="J343" s="225">
        <f>INDEX(Data1!R:R,MATCH($A343,Data1!$A:$A,0))</f>
        <v>0</v>
      </c>
      <c r="K343" s="225">
        <f>INDEX(Data1!S:S,MATCH($A343,Data1!$A:$A,0))</f>
        <v>0</v>
      </c>
      <c r="L343" s="545">
        <f t="shared" si="11"/>
        <v>32.457199255321513</v>
      </c>
      <c r="M343" s="526">
        <f>INDEX(Data1!$T:$T,MATCH($A343,Data1!$A:$A,0))</f>
        <v>31.995759499114822</v>
      </c>
      <c r="N343" s="526">
        <f>INDEX(Data1!U:U,MATCH(A343,Data1!A:A,0))</f>
        <v>17.19335632630716</v>
      </c>
      <c r="O343" s="526">
        <f>INDEX(Data1!$V:$V,MATCH(A343,Data1!$A:$A,0))</f>
        <v>29.596077536681211</v>
      </c>
    </row>
    <row r="344" spans="1:15" s="48" customFormat="1">
      <c r="A344" s="3" t="s">
        <v>692</v>
      </c>
      <c r="B344" s="202" t="str">
        <f>INDEX('Ref1'!$E:$E,MATCH(A344,'Ref1'!$A:$A,0))</f>
        <v>Torridge</v>
      </c>
      <c r="C344" s="42" t="str">
        <f>INDEX(Data1!B:B,MATCH(A344,Data1!A:A,0))</f>
        <v>SD</v>
      </c>
      <c r="D344" s="515" t="str">
        <f>INDEX(Data1!C:C,MATCH(A344,Data1!A:A,0))</f>
        <v>SW</v>
      </c>
      <c r="E344" s="225">
        <f>INDEX(Data1!L:L,MATCH($A344,Data1!$A:$A,0))</f>
        <v>4.5500045130179076</v>
      </c>
      <c r="F344" s="225">
        <f>INDEX(Data1!M:M,MATCH($A344,Data1!$A:$A,0))</f>
        <v>1.0607408822644648</v>
      </c>
      <c r="G344" s="225">
        <f>INDEX(Data1!N:N,MATCH($A344,Data1!$A:$A,0))</f>
        <v>8.3253461359428238E-2</v>
      </c>
      <c r="H344" s="549">
        <f t="shared" si="10"/>
        <v>5.6939988566418007</v>
      </c>
      <c r="I344" s="225">
        <f>INDEX(Data1!P:P,MATCH($A344,Data1!$A:$A,0))</f>
        <v>-2.3773086133778958</v>
      </c>
      <c r="J344" s="225">
        <f>INDEX(Data1!R:R,MATCH($A344,Data1!$A:$A,0))</f>
        <v>-0.48800275303991092</v>
      </c>
      <c r="K344" s="225">
        <f>INDEX(Data1!S:S,MATCH($A344,Data1!$A:$A,0))</f>
        <v>0</v>
      </c>
      <c r="L344" s="545">
        <f t="shared" si="11"/>
        <v>2.8286874902239942</v>
      </c>
      <c r="M344" s="526">
        <f>INDEX(Data1!$T:$T,MATCH($A344,Data1!$A:$A,0))</f>
        <v>2.3406847371840831</v>
      </c>
      <c r="N344" s="526">
        <f>INDEX(Data1!U:U,MATCH(A344,Data1!A:A,0))</f>
        <v>4.7179933505619793</v>
      </c>
      <c r="O344" s="526">
        <f>INDEX(Data1!$V:$V,MATCH(A344,Data1!$A:$A,0))</f>
        <v>2.1651333818952772</v>
      </c>
    </row>
    <row r="345" spans="1:15" s="48" customFormat="1">
      <c r="A345" s="3" t="s">
        <v>694</v>
      </c>
      <c r="B345" s="202" t="str">
        <f>INDEX('Ref1'!$E:$E,MATCH(A345,'Ref1'!$A:$A,0))</f>
        <v>Tower Hamlets</v>
      </c>
      <c r="C345" s="42" t="str">
        <f>INDEX(Data1!B:B,MATCH(A345,Data1!A:A,0))</f>
        <v>ILB</v>
      </c>
      <c r="D345" s="515" t="str">
        <f>INDEX(Data1!C:C,MATCH(A345,Data1!A:A,0))</f>
        <v>L</v>
      </c>
      <c r="E345" s="225">
        <f>INDEX(Data1!L:L,MATCH($A345,Data1!$A:$A,0))</f>
        <v>140.3017710553282</v>
      </c>
      <c r="F345" s="225">
        <f>INDEX(Data1!M:M,MATCH($A345,Data1!$A:$A,0))</f>
        <v>1.8995011302774973</v>
      </c>
      <c r="G345" s="225">
        <f>INDEX(Data1!N:N,MATCH($A345,Data1!$A:$A,0))</f>
        <v>0.94814623114199492</v>
      </c>
      <c r="H345" s="549">
        <f t="shared" si="10"/>
        <v>143.14941841674769</v>
      </c>
      <c r="I345" s="225">
        <f>INDEX(Data1!P:P,MATCH($A345,Data1!$A:$A,0))</f>
        <v>-5.9250905382856658</v>
      </c>
      <c r="J345" s="225">
        <f>INDEX(Data1!R:R,MATCH($A345,Data1!$A:$A,0))</f>
        <v>-1.4133239427344744</v>
      </c>
      <c r="K345" s="225">
        <f>INDEX(Data1!S:S,MATCH($A345,Data1!$A:$A,0))</f>
        <v>0</v>
      </c>
      <c r="L345" s="545">
        <f t="shared" si="11"/>
        <v>135.81100393572754</v>
      </c>
      <c r="M345" s="526">
        <f>INDEX(Data1!$T:$T,MATCH($A345,Data1!$A:$A,0))</f>
        <v>109.65481850781872</v>
      </c>
      <c r="N345" s="526">
        <f>INDEX(Data1!U:U,MATCH(A345,Data1!A:A,0))</f>
        <v>115.57990904610438</v>
      </c>
      <c r="O345" s="526">
        <f>INDEX(Data1!$V:$V,MATCH(A345,Data1!$A:$A,0))</f>
        <v>101.43070711973232</v>
      </c>
    </row>
    <row r="346" spans="1:15" s="48" customFormat="1">
      <c r="A346" s="3" t="s">
        <v>696</v>
      </c>
      <c r="B346" s="202" t="str">
        <f>INDEX('Ref1'!$E:$E,MATCH(A346,'Ref1'!$A:$A,0))</f>
        <v>Trafford</v>
      </c>
      <c r="C346" s="42" t="str">
        <f>INDEX(Data1!B:B,MATCH(A346,Data1!A:A,0))</f>
        <v>MD</v>
      </c>
      <c r="D346" s="515" t="str">
        <f>INDEX(Data1!C:C,MATCH(A346,Data1!A:A,0))</f>
        <v>NW</v>
      </c>
      <c r="E346" s="225">
        <f>INDEX(Data1!L:L,MATCH($A346,Data1!$A:$A,0))</f>
        <v>77.165265608251829</v>
      </c>
      <c r="F346" s="225">
        <f>INDEX(Data1!M:M,MATCH($A346,Data1!$A:$A,0))</f>
        <v>2.8405964776097892</v>
      </c>
      <c r="G346" s="225">
        <f>INDEX(Data1!N:N,MATCH($A346,Data1!$A:$A,0))</f>
        <v>0.10617966150773481</v>
      </c>
      <c r="H346" s="549">
        <f t="shared" si="10"/>
        <v>80.112041747369361</v>
      </c>
      <c r="I346" s="225">
        <f>INDEX(Data1!P:P,MATCH($A346,Data1!$A:$A,0))</f>
        <v>-37.285864544057446</v>
      </c>
      <c r="J346" s="225">
        <f>INDEX(Data1!R:R,MATCH($A346,Data1!$A:$A,0))</f>
        <v>-3.5088654401133539</v>
      </c>
      <c r="K346" s="225">
        <f>INDEX(Data1!S:S,MATCH($A346,Data1!$A:$A,0))</f>
        <v>0</v>
      </c>
      <c r="L346" s="545">
        <f t="shared" si="11"/>
        <v>39.31731176319856</v>
      </c>
      <c r="M346" s="526">
        <f>INDEX(Data1!$T:$T,MATCH($A346,Data1!$A:$A,0))</f>
        <v>35.808446323085207</v>
      </c>
      <c r="N346" s="526">
        <f>INDEX(Data1!U:U,MATCH(A346,Data1!A:A,0))</f>
        <v>73.094310867142653</v>
      </c>
      <c r="O346" s="526">
        <f>INDEX(Data1!$V:$V,MATCH(A346,Data1!$A:$A,0))</f>
        <v>33.122812848853819</v>
      </c>
    </row>
    <row r="347" spans="1:15" s="48" customFormat="1">
      <c r="A347" s="3" t="s">
        <v>698</v>
      </c>
      <c r="B347" s="202" t="str">
        <f>INDEX('Ref1'!$E:$E,MATCH(A347,'Ref1'!$A:$A,0))</f>
        <v>Tunbridge Wells</v>
      </c>
      <c r="C347" s="42" t="str">
        <f>INDEX(Data1!B:B,MATCH(A347,Data1!A:A,0))</f>
        <v>SD</v>
      </c>
      <c r="D347" s="515" t="str">
        <f>INDEX(Data1!C:C,MATCH(A347,Data1!A:A,0))</f>
        <v>SE</v>
      </c>
      <c r="E347" s="225">
        <f>INDEX(Data1!L:L,MATCH($A347,Data1!$A:$A,0))</f>
        <v>21.699830376084822</v>
      </c>
      <c r="F347" s="225">
        <f>INDEX(Data1!M:M,MATCH($A347,Data1!$A:$A,0))</f>
        <v>1.0697863577176034</v>
      </c>
      <c r="G347" s="225">
        <f>INDEX(Data1!N:N,MATCH($A347,Data1!$A:$A,0))</f>
        <v>9.6683688652249591E-2</v>
      </c>
      <c r="H347" s="549">
        <f t="shared" si="10"/>
        <v>22.866300422454675</v>
      </c>
      <c r="I347" s="225">
        <f>INDEX(Data1!P:P,MATCH($A347,Data1!$A:$A,0))</f>
        <v>-18.351771002653383</v>
      </c>
      <c r="J347" s="225">
        <f>INDEX(Data1!R:R,MATCH($A347,Data1!$A:$A,0))</f>
        <v>-1.0898005185776762</v>
      </c>
      <c r="K347" s="225">
        <f>INDEX(Data1!S:S,MATCH($A347,Data1!$A:$A,0))</f>
        <v>0</v>
      </c>
      <c r="L347" s="545">
        <f t="shared" si="11"/>
        <v>3.4247289012236157</v>
      </c>
      <c r="M347" s="526">
        <f>INDEX(Data1!$T:$T,MATCH($A347,Data1!$A:$A,0))</f>
        <v>2.3349283826459395</v>
      </c>
      <c r="N347" s="526">
        <f>INDEX(Data1!U:U,MATCH(A347,Data1!A:A,0))</f>
        <v>20.68669938529932</v>
      </c>
      <c r="O347" s="526">
        <f>INDEX(Data1!$V:$V,MATCH(A347,Data1!$A:$A,0))</f>
        <v>2.1598087539474942</v>
      </c>
    </row>
    <row r="348" spans="1:15" s="48" customFormat="1">
      <c r="A348" s="3" t="s">
        <v>700</v>
      </c>
      <c r="B348" s="202" t="str">
        <f>INDEX('Ref1'!$E:$E,MATCH(A348,'Ref1'!$A:$A,0))</f>
        <v>Tyne and Wear Fire</v>
      </c>
      <c r="C348" s="42" t="str">
        <f>INDEX(Data1!B:B,MATCH(A348,Data1!A:A,0))</f>
        <v>FIR</v>
      </c>
      <c r="D348" s="515" t="str">
        <f>INDEX(Data1!C:C,MATCH(A348,Data1!A:A,0))</f>
        <v>NE</v>
      </c>
      <c r="E348" s="225">
        <f>INDEX(Data1!L:L,MATCH($A348,Data1!$A:$A,0))</f>
        <v>4.0896292381870785</v>
      </c>
      <c r="F348" s="225">
        <f>INDEX(Data1!M:M,MATCH($A348,Data1!$A:$A,0))</f>
        <v>0.22047297173618868</v>
      </c>
      <c r="G348" s="225">
        <f>INDEX(Data1!N:N,MATCH($A348,Data1!$A:$A,0))</f>
        <v>1.6661873373568978E-2</v>
      </c>
      <c r="H348" s="549">
        <f t="shared" si="10"/>
        <v>4.3267640832968359</v>
      </c>
      <c r="I348" s="225">
        <f>INDEX(Data1!P:P,MATCH($A348,Data1!$A:$A,0))</f>
        <v>11.265247223522488</v>
      </c>
      <c r="J348" s="225">
        <f>INDEX(Data1!R:R,MATCH($A348,Data1!$A:$A,0))</f>
        <v>0</v>
      </c>
      <c r="K348" s="225">
        <f>INDEX(Data1!S:S,MATCH($A348,Data1!$A:$A,0))</f>
        <v>0</v>
      </c>
      <c r="L348" s="545">
        <f t="shared" si="11"/>
        <v>15.592011306819323</v>
      </c>
      <c r="M348" s="526">
        <f>INDEX(Data1!$T:$T,MATCH($A348,Data1!$A:$A,0))</f>
        <v>15.284993792889193</v>
      </c>
      <c r="N348" s="526">
        <f>INDEX(Data1!U:U,MATCH(A348,Data1!A:A,0))</f>
        <v>4.0197465693667045</v>
      </c>
      <c r="O348" s="526">
        <f>INDEX(Data1!$V:$V,MATCH(A348,Data1!$A:$A,0))</f>
        <v>14.138619258422503</v>
      </c>
    </row>
    <row r="349" spans="1:15" s="48" customFormat="1">
      <c r="A349" s="3" t="s">
        <v>702</v>
      </c>
      <c r="B349" s="202" t="str">
        <f>INDEX('Ref1'!$E:$E,MATCH(A349,'Ref1'!$A:$A,0))</f>
        <v>Uttlesford</v>
      </c>
      <c r="C349" s="42" t="str">
        <f>INDEX(Data1!B:B,MATCH(A349,Data1!A:A,0))</f>
        <v>SD</v>
      </c>
      <c r="D349" s="515" t="str">
        <f>INDEX(Data1!C:C,MATCH(A349,Data1!A:A,0))</f>
        <v>E</v>
      </c>
      <c r="E349" s="225">
        <f>INDEX(Data1!L:L,MATCH($A349,Data1!$A:$A,0))</f>
        <v>17.444850337512058</v>
      </c>
      <c r="F349" s="225">
        <f>INDEX(Data1!M:M,MATCH($A349,Data1!$A:$A,0))</f>
        <v>0.94342650171751119</v>
      </c>
      <c r="G349" s="225">
        <f>INDEX(Data1!N:N,MATCH($A349,Data1!$A:$A,0))</f>
        <v>0.15036141022493599</v>
      </c>
      <c r="H349" s="549">
        <f t="shared" si="10"/>
        <v>18.538638249454504</v>
      </c>
      <c r="I349" s="225">
        <f>INDEX(Data1!P:P,MATCH($A349,Data1!$A:$A,0))</f>
        <v>-15.194592675232334</v>
      </c>
      <c r="J349" s="225">
        <f>INDEX(Data1!R:R,MATCH($A349,Data1!$A:$A,0))</f>
        <v>-0.9088768006923813</v>
      </c>
      <c r="K349" s="225">
        <f>INDEX(Data1!S:S,MATCH($A349,Data1!$A:$A,0))</f>
        <v>0</v>
      </c>
      <c r="L349" s="545">
        <f t="shared" si="11"/>
        <v>2.4351687735297887</v>
      </c>
      <c r="M349" s="526">
        <f>INDEX(Data1!$T:$T,MATCH($A349,Data1!$A:$A,0))</f>
        <v>1.5262919728374071</v>
      </c>
      <c r="N349" s="526">
        <f>INDEX(Data1!U:U,MATCH(A349,Data1!A:A,0))</f>
        <v>16.720884648069742</v>
      </c>
      <c r="O349" s="526">
        <f>INDEX(Data1!$V:$V,MATCH(A349,Data1!$A:$A,0))</f>
        <v>1.4118200748746017</v>
      </c>
    </row>
    <row r="350" spans="1:15" s="48" customFormat="1">
      <c r="A350" s="3" t="s">
        <v>704</v>
      </c>
      <c r="B350" s="202" t="str">
        <f>INDEX('Ref1'!$E:$E,MATCH(A350,'Ref1'!$A:$A,0))</f>
        <v>Vale of White Horse</v>
      </c>
      <c r="C350" s="42" t="str">
        <f>INDEX(Data1!B:B,MATCH(A350,Data1!A:A,0))</f>
        <v>SD</v>
      </c>
      <c r="D350" s="515" t="str">
        <f>INDEX(Data1!C:C,MATCH(A350,Data1!A:A,0))</f>
        <v>SE</v>
      </c>
      <c r="E350" s="225">
        <f>INDEX(Data1!L:L,MATCH($A350,Data1!$A:$A,0))</f>
        <v>21.515690896817741</v>
      </c>
      <c r="F350" s="225">
        <f>INDEX(Data1!M:M,MATCH($A350,Data1!$A:$A,0))</f>
        <v>0.76275282255134358</v>
      </c>
      <c r="G350" s="225">
        <f>INDEX(Data1!N:N,MATCH($A350,Data1!$A:$A,0))</f>
        <v>0.14289226234221775</v>
      </c>
      <c r="H350" s="549">
        <f t="shared" si="10"/>
        <v>22.421335981711305</v>
      </c>
      <c r="I350" s="225">
        <f>INDEX(Data1!P:P,MATCH($A350,Data1!$A:$A,0))</f>
        <v>-20.425042394626232</v>
      </c>
      <c r="J350" s="225">
        <f>INDEX(Data1!R:R,MATCH($A350,Data1!$A:$A,0))</f>
        <v>0</v>
      </c>
      <c r="K350" s="225">
        <f>INDEX(Data1!S:S,MATCH($A350,Data1!$A:$A,0))</f>
        <v>0.15929777285532598</v>
      </c>
      <c r="L350" s="545">
        <f t="shared" si="11"/>
        <v>2.1555913599403995</v>
      </c>
      <c r="M350" s="526">
        <f>INDEX(Data1!$T:$T,MATCH($A350,Data1!$A:$A,0))</f>
        <v>2.330369037773405</v>
      </c>
      <c r="N350" s="526">
        <f>INDEX(Data1!U:U,MATCH(A350,Data1!A:A,0))</f>
        <v>22.755411432399637</v>
      </c>
      <c r="O350" s="526">
        <f>INDEX(Data1!$V:$V,MATCH(A350,Data1!$A:$A,0))</f>
        <v>2.1555913599403995</v>
      </c>
    </row>
    <row r="351" spans="1:15" s="48" customFormat="1">
      <c r="A351" s="3" t="s">
        <v>706</v>
      </c>
      <c r="B351" s="202" t="str">
        <f>INDEX('Ref1'!$E:$E,MATCH(A351,'Ref1'!$A:$A,0))</f>
        <v>Wakefield</v>
      </c>
      <c r="C351" s="42" t="str">
        <f>INDEX(Data1!B:B,MATCH(A351,Data1!A:A,0))</f>
        <v>MD</v>
      </c>
      <c r="D351" s="515" t="str">
        <f>INDEX(Data1!C:C,MATCH(A351,Data1!A:A,0))</f>
        <v>YH</v>
      </c>
      <c r="E351" s="225">
        <f>INDEX(Data1!L:L,MATCH($A351,Data1!$A:$A,0))</f>
        <v>60.554168279322255</v>
      </c>
      <c r="F351" s="225">
        <f>INDEX(Data1!M:M,MATCH($A351,Data1!$A:$A,0))</f>
        <v>4.1399143639900426</v>
      </c>
      <c r="G351" s="225">
        <f>INDEX(Data1!N:N,MATCH($A351,Data1!$A:$A,0))</f>
        <v>0.30980514335665194</v>
      </c>
      <c r="H351" s="549">
        <f t="shared" si="10"/>
        <v>65.003887786668955</v>
      </c>
      <c r="I351" s="225">
        <f>INDEX(Data1!P:P,MATCH($A351,Data1!$A:$A,0))</f>
        <v>14.378875137069242</v>
      </c>
      <c r="J351" s="225">
        <f>INDEX(Data1!R:R,MATCH($A351,Data1!$A:$A,0))</f>
        <v>0</v>
      </c>
      <c r="K351" s="225">
        <f>INDEX(Data1!S:S,MATCH($A351,Data1!$A:$A,0))</f>
        <v>0</v>
      </c>
      <c r="L351" s="545">
        <f t="shared" si="11"/>
        <v>79.382762923738198</v>
      </c>
      <c r="M351" s="526">
        <f>INDEX(Data1!$T:$T,MATCH($A351,Data1!$A:$A,0))</f>
        <v>70.927181425251007</v>
      </c>
      <c r="N351" s="526">
        <f>INDEX(Data1!U:U,MATCH(A351,Data1!A:A,0))</f>
        <v>56.548306288181763</v>
      </c>
      <c r="O351" s="526">
        <f>INDEX(Data1!$V:$V,MATCH(A351,Data1!$A:$A,0))</f>
        <v>65.607642818357178</v>
      </c>
    </row>
    <row r="352" spans="1:15" s="48" customFormat="1">
      <c r="A352" s="3" t="s">
        <v>708</v>
      </c>
      <c r="B352" s="202" t="str">
        <f>INDEX('Ref1'!$E:$E,MATCH(A352,'Ref1'!$A:$A,0))</f>
        <v>Walsall</v>
      </c>
      <c r="C352" s="42" t="str">
        <f>INDEX(Data1!B:B,MATCH(A352,Data1!A:A,0))</f>
        <v>MD</v>
      </c>
      <c r="D352" s="515" t="str">
        <f>INDEX(Data1!C:C,MATCH(A352,Data1!A:A,0))</f>
        <v>WM</v>
      </c>
      <c r="E352" s="225">
        <f>INDEX(Data1!L:L,MATCH($A352,Data1!$A:$A,0))</f>
        <v>36.613643981960649</v>
      </c>
      <c r="F352" s="225">
        <f>INDEX(Data1!M:M,MATCH($A352,Data1!$A:$A,0))</f>
        <v>3.1560734477364929</v>
      </c>
      <c r="G352" s="225">
        <f>INDEX(Data1!N:N,MATCH($A352,Data1!$A:$A,0))</f>
        <v>0.12175667961929533</v>
      </c>
      <c r="H352" s="549">
        <f t="shared" si="10"/>
        <v>39.891474109316441</v>
      </c>
      <c r="I352" s="225">
        <f>INDEX(Data1!P:P,MATCH($A352,Data1!$A:$A,0))</f>
        <v>37.198367137601508</v>
      </c>
      <c r="J352" s="225">
        <f>INDEX(Data1!R:R,MATCH($A352,Data1!$A:$A,0))</f>
        <v>0</v>
      </c>
      <c r="K352" s="225">
        <f>INDEX(Data1!S:S,MATCH($A352,Data1!$A:$A,0))</f>
        <v>0</v>
      </c>
      <c r="L352" s="545">
        <f t="shared" si="11"/>
        <v>77.089841246917956</v>
      </c>
      <c r="M352" s="526">
        <f>INDEX(Data1!$T:$T,MATCH($A352,Data1!$A:$A,0))</f>
        <v>73.51016614260017</v>
      </c>
      <c r="N352" s="526">
        <f>INDEX(Data1!U:U,MATCH(A352,Data1!A:A,0))</f>
        <v>36.311799004998662</v>
      </c>
      <c r="O352" s="526">
        <f>INDEX(Data1!$V:$V,MATCH(A352,Data1!$A:$A,0))</f>
        <v>67.996903681905167</v>
      </c>
    </row>
    <row r="353" spans="1:15" s="48" customFormat="1">
      <c r="A353" s="3" t="s">
        <v>710</v>
      </c>
      <c r="B353" s="202" t="str">
        <f>INDEX('Ref1'!$E:$E,MATCH(A353,'Ref1'!$A:$A,0))</f>
        <v>Waltham Forest</v>
      </c>
      <c r="C353" s="42" t="str">
        <f>INDEX(Data1!B:B,MATCH(A353,Data1!A:A,0))</f>
        <v>OLB</v>
      </c>
      <c r="D353" s="515" t="str">
        <f>INDEX(Data1!C:C,MATCH(A353,Data1!A:A,0))</f>
        <v>L</v>
      </c>
      <c r="E353" s="225">
        <f>INDEX(Data1!L:L,MATCH($A353,Data1!$A:$A,0))</f>
        <v>20.461123716249329</v>
      </c>
      <c r="F353" s="225">
        <f>INDEX(Data1!M:M,MATCH($A353,Data1!$A:$A,0))</f>
        <v>1.8904120612687487</v>
      </c>
      <c r="G353" s="225">
        <f>INDEX(Data1!N:N,MATCH($A353,Data1!$A:$A,0))</f>
        <v>0.23477447825321154</v>
      </c>
      <c r="H353" s="549">
        <f t="shared" si="10"/>
        <v>22.586310255771288</v>
      </c>
      <c r="I353" s="225">
        <f>INDEX(Data1!P:P,MATCH($A353,Data1!$A:$A,0))</f>
        <v>47.627601109637276</v>
      </c>
      <c r="J353" s="225">
        <f>INDEX(Data1!R:R,MATCH($A353,Data1!$A:$A,0))</f>
        <v>0</v>
      </c>
      <c r="K353" s="225">
        <f>INDEX(Data1!S:S,MATCH($A353,Data1!$A:$A,0))</f>
        <v>0</v>
      </c>
      <c r="L353" s="545">
        <f t="shared" si="11"/>
        <v>70.213911365408563</v>
      </c>
      <c r="M353" s="526">
        <f>INDEX(Data1!$T:$T,MATCH($A353,Data1!$A:$A,0))</f>
        <v>68.98159796518587</v>
      </c>
      <c r="N353" s="526">
        <f>INDEX(Data1!U:U,MATCH(A353,Data1!A:A,0))</f>
        <v>21.353996855548594</v>
      </c>
      <c r="O353" s="526">
        <f>INDEX(Data1!$V:$V,MATCH(A353,Data1!$A:$A,0))</f>
        <v>63.807978117796935</v>
      </c>
    </row>
    <row r="354" spans="1:15" s="48" customFormat="1">
      <c r="A354" s="3" t="s">
        <v>712</v>
      </c>
      <c r="B354" s="202" t="str">
        <f>INDEX('Ref1'!$E:$E,MATCH(A354,'Ref1'!$A:$A,0))</f>
        <v>Wandsworth</v>
      </c>
      <c r="C354" s="42" t="str">
        <f>INDEX(Data1!B:B,MATCH(A354,Data1!A:A,0))</f>
        <v>ILB</v>
      </c>
      <c r="D354" s="515" t="str">
        <f>INDEX(Data1!C:C,MATCH(A354,Data1!A:A,0))</f>
        <v>L</v>
      </c>
      <c r="E354" s="225">
        <f>INDEX(Data1!L:L,MATCH($A354,Data1!$A:$A,0))</f>
        <v>36.322812593418561</v>
      </c>
      <c r="F354" s="225">
        <f>INDEX(Data1!M:M,MATCH($A354,Data1!$A:$A,0))</f>
        <v>1.663984915558159</v>
      </c>
      <c r="G354" s="225">
        <f>INDEX(Data1!N:N,MATCH($A354,Data1!$A:$A,0))</f>
        <v>0.26923540949604985</v>
      </c>
      <c r="H354" s="549">
        <f t="shared" si="10"/>
        <v>38.256032918472769</v>
      </c>
      <c r="I354" s="225">
        <f>INDEX(Data1!P:P,MATCH($A354,Data1!$A:$A,0))</f>
        <v>36.37004801364747</v>
      </c>
      <c r="J354" s="225">
        <f>INDEX(Data1!R:R,MATCH($A354,Data1!$A:$A,0))</f>
        <v>0</v>
      </c>
      <c r="K354" s="225">
        <f>INDEX(Data1!S:S,MATCH($A354,Data1!$A:$A,0))</f>
        <v>0</v>
      </c>
      <c r="L354" s="545">
        <f t="shared" si="11"/>
        <v>74.626080932120232</v>
      </c>
      <c r="M354" s="526">
        <f>INDEX(Data1!$T:$T,MATCH($A354,Data1!$A:$A,0))</f>
        <v>72.67360079863748</v>
      </c>
      <c r="N354" s="526">
        <f>INDEX(Data1!U:U,MATCH(A354,Data1!A:A,0))</f>
        <v>36.303552784990011</v>
      </c>
      <c r="O354" s="526">
        <f>INDEX(Data1!$V:$V,MATCH(A354,Data1!$A:$A,0))</f>
        <v>67.223080738739668</v>
      </c>
    </row>
    <row r="355" spans="1:15" s="48" customFormat="1">
      <c r="A355" s="3" t="s">
        <v>714</v>
      </c>
      <c r="B355" s="202" t="str">
        <f>INDEX('Ref1'!$E:$E,MATCH(A355,'Ref1'!$A:$A,0))</f>
        <v>Warrington</v>
      </c>
      <c r="C355" s="42" t="str">
        <f>INDEX(Data1!B:B,MATCH(A355,Data1!A:A,0))</f>
        <v>UNINFIR</v>
      </c>
      <c r="D355" s="515" t="str">
        <f>INDEX(Data1!C:C,MATCH(A355,Data1!A:A,0))</f>
        <v>NW</v>
      </c>
      <c r="E355" s="225">
        <f>INDEX(Data1!L:L,MATCH($A355,Data1!$A:$A,0))</f>
        <v>52.149609122468661</v>
      </c>
      <c r="F355" s="225">
        <f>INDEX(Data1!M:M,MATCH($A355,Data1!$A:$A,0))</f>
        <v>1.887070846303865</v>
      </c>
      <c r="G355" s="225">
        <f>INDEX(Data1!N:N,MATCH($A355,Data1!$A:$A,0))</f>
        <v>7.513590617616582E-2</v>
      </c>
      <c r="H355" s="549">
        <f t="shared" si="10"/>
        <v>54.111815874948689</v>
      </c>
      <c r="I355" s="225">
        <f>INDEX(Data1!P:P,MATCH($A355,Data1!$A:$A,0))</f>
        <v>-16.753979673223398</v>
      </c>
      <c r="J355" s="225">
        <f>INDEX(Data1!R:R,MATCH($A355,Data1!$A:$A,0))</f>
        <v>-2.3081403054186249</v>
      </c>
      <c r="K355" s="225">
        <f>INDEX(Data1!S:S,MATCH($A355,Data1!$A:$A,0))</f>
        <v>0</v>
      </c>
      <c r="L355" s="545">
        <f t="shared" si="11"/>
        <v>35.049695896306666</v>
      </c>
      <c r="M355" s="526">
        <f>INDEX(Data1!$T:$T,MATCH($A355,Data1!$A:$A,0))</f>
        <v>30.805697037846233</v>
      </c>
      <c r="N355" s="526">
        <f>INDEX(Data1!U:U,MATCH(A355,Data1!A:A,0))</f>
        <v>47.559676711069628</v>
      </c>
      <c r="O355" s="526">
        <f>INDEX(Data1!$V:$V,MATCH(A355,Data1!$A:$A,0))</f>
        <v>28.495269760007766</v>
      </c>
    </row>
    <row r="356" spans="1:15" s="48" customFormat="1">
      <c r="A356" s="3" t="s">
        <v>716</v>
      </c>
      <c r="B356" s="202" t="str">
        <f>INDEX('Ref1'!$E:$E,MATCH(A356,'Ref1'!$A:$A,0))</f>
        <v>Warwick</v>
      </c>
      <c r="C356" s="42" t="str">
        <f>INDEX(Data1!B:B,MATCH(A356,Data1!A:A,0))</f>
        <v>SD</v>
      </c>
      <c r="D356" s="515" t="str">
        <f>INDEX(Data1!C:C,MATCH(A356,Data1!A:A,0))</f>
        <v>WM</v>
      </c>
      <c r="E356" s="225">
        <f>INDEX(Data1!L:L,MATCH($A356,Data1!$A:$A,0))</f>
        <v>27.43324975891996</v>
      </c>
      <c r="F356" s="225">
        <f>INDEX(Data1!M:M,MATCH($A356,Data1!$A:$A,0))</f>
        <v>1.4870603758688206</v>
      </c>
      <c r="G356" s="225">
        <f>INDEX(Data1!N:N,MATCH($A356,Data1!$A:$A,0))</f>
        <v>9.6125330981780235E-2</v>
      </c>
      <c r="H356" s="549">
        <f t="shared" si="10"/>
        <v>29.016435465770563</v>
      </c>
      <c r="I356" s="225">
        <f>INDEX(Data1!P:P,MATCH($A356,Data1!$A:$A,0))</f>
        <v>-22.650886815354387</v>
      </c>
      <c r="J356" s="225">
        <f>INDEX(Data1!R:R,MATCH($A356,Data1!$A:$A,0))</f>
        <v>-1.4881922227844488</v>
      </c>
      <c r="K356" s="225">
        <f>INDEX(Data1!S:S,MATCH($A356,Data1!$A:$A,0))</f>
        <v>0</v>
      </c>
      <c r="L356" s="545">
        <f t="shared" si="11"/>
        <v>4.8773564276317281</v>
      </c>
      <c r="M356" s="526">
        <f>INDEX(Data1!$T:$T,MATCH($A356,Data1!$A:$A,0))</f>
        <v>3.3891642048472788</v>
      </c>
      <c r="N356" s="526">
        <f>INDEX(Data1!U:U,MATCH(A356,Data1!A:A,0))</f>
        <v>26.040051020201666</v>
      </c>
      <c r="O356" s="526">
        <f>INDEX(Data1!$V:$V,MATCH(A356,Data1!$A:$A,0))</f>
        <v>3.1349768894837329</v>
      </c>
    </row>
    <row r="357" spans="1:15" s="48" customFormat="1">
      <c r="A357" s="3" t="s">
        <v>718</v>
      </c>
      <c r="B357" s="202" t="str">
        <f>INDEX('Ref1'!$E:$E,MATCH(A357,'Ref1'!$A:$A,0))</f>
        <v>Warwickshire</v>
      </c>
      <c r="C357" s="42" t="str">
        <f>INDEX(Data1!B:B,MATCH(A357,Data1!A:A,0))</f>
        <v>SCFIR</v>
      </c>
      <c r="D357" s="515" t="str">
        <f>INDEX(Data1!C:C,MATCH(A357,Data1!A:A,0))</f>
        <v>WM</v>
      </c>
      <c r="E357" s="225">
        <f>INDEX(Data1!L:L,MATCH($A357,Data1!$A:$A,0))</f>
        <v>25.890793365477347</v>
      </c>
      <c r="F357" s="225">
        <f>INDEX(Data1!M:M,MATCH($A357,Data1!$A:$A,0))</f>
        <v>1.4050525285417168</v>
      </c>
      <c r="G357" s="225">
        <f>INDEX(Data1!N:N,MATCH($A357,Data1!$A:$A,0))</f>
        <v>0.1045330747672177</v>
      </c>
      <c r="H357" s="549">
        <f t="shared" si="10"/>
        <v>27.400378968786281</v>
      </c>
      <c r="I357" s="225">
        <f>INDEX(Data1!P:P,MATCH($A357,Data1!$A:$A,0))</f>
        <v>39.860135722378381</v>
      </c>
      <c r="J357" s="225">
        <f>INDEX(Data1!R:R,MATCH($A357,Data1!$A:$A,0))</f>
        <v>0</v>
      </c>
      <c r="K357" s="225">
        <f>INDEX(Data1!S:S,MATCH($A357,Data1!$A:$A,0))</f>
        <v>0</v>
      </c>
      <c r="L357" s="545">
        <f t="shared" si="11"/>
        <v>67.260514691164659</v>
      </c>
      <c r="M357" s="526">
        <f>INDEX(Data1!$T:$T,MATCH($A357,Data1!$A:$A,0))</f>
        <v>63.022956497539774</v>
      </c>
      <c r="N357" s="526">
        <f>INDEX(Data1!U:U,MATCH(A357,Data1!A:A,0))</f>
        <v>23.162820775161393</v>
      </c>
      <c r="O357" s="526">
        <f>INDEX(Data1!$V:$V,MATCH(A357,Data1!$A:$A,0))</f>
        <v>58.296234760224294</v>
      </c>
    </row>
    <row r="358" spans="1:15" s="48" customFormat="1">
      <c r="A358" s="3" t="s">
        <v>720</v>
      </c>
      <c r="B358" s="202" t="str">
        <f>INDEX('Ref1'!$E:$E,MATCH(A358,'Ref1'!$A:$A,0))</f>
        <v>Watford</v>
      </c>
      <c r="C358" s="42" t="str">
        <f>INDEX(Data1!B:B,MATCH(A358,Data1!A:A,0))</f>
        <v>SD</v>
      </c>
      <c r="D358" s="515" t="str">
        <f>INDEX(Data1!C:C,MATCH(A358,Data1!A:A,0))</f>
        <v>E</v>
      </c>
      <c r="E358" s="225">
        <f>INDEX(Data1!L:L,MATCH($A358,Data1!$A:$A,0))</f>
        <v>25.427449681774352</v>
      </c>
      <c r="F358" s="225">
        <f>INDEX(Data1!M:M,MATCH($A358,Data1!$A:$A,0))</f>
        <v>0.77377087517454979</v>
      </c>
      <c r="G358" s="225">
        <f>INDEX(Data1!N:N,MATCH($A358,Data1!$A:$A,0))</f>
        <v>6.9300384117588085E-2</v>
      </c>
      <c r="H358" s="549">
        <f t="shared" si="10"/>
        <v>26.27052094106649</v>
      </c>
      <c r="I358" s="225">
        <f>INDEX(Data1!P:P,MATCH($A358,Data1!$A:$A,0))</f>
        <v>-23.362820990038756</v>
      </c>
      <c r="J358" s="225">
        <f>INDEX(Data1!R:R,MATCH($A358,Data1!$A:$A,0))</f>
        <v>-5.8053134210569457E-2</v>
      </c>
      <c r="K358" s="225">
        <f>INDEX(Data1!S:S,MATCH($A358,Data1!$A:$A,0))</f>
        <v>0</v>
      </c>
      <c r="L358" s="545">
        <f t="shared" si="11"/>
        <v>2.8496468168171645</v>
      </c>
      <c r="M358" s="526">
        <f>INDEX(Data1!$T:$T,MATCH($A358,Data1!$A:$A,0))</f>
        <v>2.791593682606595</v>
      </c>
      <c r="N358" s="526">
        <f>INDEX(Data1!U:U,MATCH(A358,Data1!A:A,0))</f>
        <v>26.154414672645352</v>
      </c>
      <c r="O358" s="526">
        <f>INDEX(Data1!$V:$V,MATCH(A358,Data1!$A:$A,0))</f>
        <v>2.5822241564111006</v>
      </c>
    </row>
    <row r="359" spans="1:15" s="48" customFormat="1">
      <c r="A359" s="3" t="s">
        <v>722</v>
      </c>
      <c r="B359" s="202" t="str">
        <f>INDEX('Ref1'!$E:$E,MATCH(A359,'Ref1'!$A:$A,0))</f>
        <v>Waveney</v>
      </c>
      <c r="C359" s="42" t="str">
        <f>INDEX(Data1!B:B,MATCH(A359,Data1!A:A,0))</f>
        <v>SD</v>
      </c>
      <c r="D359" s="515" t="str">
        <f>INDEX(Data1!C:C,MATCH(A359,Data1!A:A,0))</f>
        <v>E</v>
      </c>
      <c r="E359" s="225">
        <f>INDEX(Data1!L:L,MATCH($A359,Data1!$A:$A,0))</f>
        <v>10.959755004821552</v>
      </c>
      <c r="F359" s="225">
        <f>INDEX(Data1!M:M,MATCH($A359,Data1!$A:$A,0))</f>
        <v>1.1886271372653714</v>
      </c>
      <c r="G359" s="225">
        <f>INDEX(Data1!N:N,MATCH($A359,Data1!$A:$A,0))</f>
        <v>0.22743165865030432</v>
      </c>
      <c r="H359" s="549">
        <f t="shared" si="10"/>
        <v>12.375813800737228</v>
      </c>
      <c r="I359" s="225">
        <f>INDEX(Data1!P:P,MATCH($A359,Data1!$A:$A,0))</f>
        <v>-7.3176212995114218</v>
      </c>
      <c r="J359" s="225">
        <f>INDEX(Data1!R:R,MATCH($A359,Data1!$A:$A,0))</f>
        <v>-0.54091292139133995</v>
      </c>
      <c r="K359" s="225">
        <f>INDEX(Data1!S:S,MATCH($A359,Data1!$A:$A,0))</f>
        <v>0</v>
      </c>
      <c r="L359" s="545">
        <f t="shared" si="11"/>
        <v>4.5172795798344669</v>
      </c>
      <c r="M359" s="526">
        <f>INDEX(Data1!$T:$T,MATCH($A359,Data1!$A:$A,0))</f>
        <v>3.9763666584431268</v>
      </c>
      <c r="N359" s="526">
        <f>INDEX(Data1!U:U,MATCH(A359,Data1!A:A,0))</f>
        <v>11.293987957954549</v>
      </c>
      <c r="O359" s="526">
        <f>INDEX(Data1!$V:$V,MATCH(A359,Data1!$A:$A,0))</f>
        <v>3.6781391590598926</v>
      </c>
    </row>
    <row r="360" spans="1:15" s="48" customFormat="1">
      <c r="A360" s="3" t="s">
        <v>724</v>
      </c>
      <c r="B360" s="202" t="str">
        <f>INDEX('Ref1'!$E:$E,MATCH(A360,'Ref1'!$A:$A,0))</f>
        <v>Waverley</v>
      </c>
      <c r="C360" s="42" t="str">
        <f>INDEX(Data1!B:B,MATCH(A360,Data1!A:A,0))</f>
        <v>SD</v>
      </c>
      <c r="D360" s="515" t="str">
        <f>INDEX(Data1!C:C,MATCH(A360,Data1!A:A,0))</f>
        <v>SE</v>
      </c>
      <c r="E360" s="225">
        <f>INDEX(Data1!L:L,MATCH($A360,Data1!$A:$A,0))</f>
        <v>15.770087817421432</v>
      </c>
      <c r="F360" s="225">
        <f>INDEX(Data1!M:M,MATCH($A360,Data1!$A:$A,0))</f>
        <v>1.1441453888409445</v>
      </c>
      <c r="G360" s="225">
        <f>INDEX(Data1!N:N,MATCH($A360,Data1!$A:$A,0))</f>
        <v>0.14833014760709873</v>
      </c>
      <c r="H360" s="549">
        <f t="shared" si="10"/>
        <v>17.062563353869475</v>
      </c>
      <c r="I360" s="225">
        <f>INDEX(Data1!P:P,MATCH($A360,Data1!$A:$A,0))</f>
        <v>-14.161256479432113</v>
      </c>
      <c r="J360" s="225">
        <f>INDEX(Data1!R:R,MATCH($A360,Data1!$A:$A,0))</f>
        <v>-0.46609481046594192</v>
      </c>
      <c r="K360" s="225">
        <f>INDEX(Data1!S:S,MATCH($A360,Data1!$A:$A,0))</f>
        <v>0</v>
      </c>
      <c r="L360" s="545">
        <f t="shared" si="11"/>
        <v>2.4352120639714196</v>
      </c>
      <c r="M360" s="526">
        <f>INDEX(Data1!$T:$T,MATCH($A360,Data1!$A:$A,0))</f>
        <v>1.9691172535054777</v>
      </c>
      <c r="N360" s="526">
        <f>INDEX(Data1!U:U,MATCH(A360,Data1!A:A,0))</f>
        <v>16.130373732937592</v>
      </c>
      <c r="O360" s="526">
        <f>INDEX(Data1!$V:$V,MATCH(A360,Data1!$A:$A,0))</f>
        <v>1.821433459492567</v>
      </c>
    </row>
    <row r="361" spans="1:15" s="48" customFormat="1">
      <c r="A361" s="3" t="s">
        <v>726</v>
      </c>
      <c r="B361" s="202" t="str">
        <f>INDEX('Ref1'!$E:$E,MATCH(A361,'Ref1'!$A:$A,0))</f>
        <v>Wealden</v>
      </c>
      <c r="C361" s="42" t="str">
        <f>INDEX(Data1!B:B,MATCH(A361,Data1!A:A,0))</f>
        <v>SD</v>
      </c>
      <c r="D361" s="515" t="str">
        <f>INDEX(Data1!C:C,MATCH(A361,Data1!A:A,0))</f>
        <v>SE</v>
      </c>
      <c r="E361" s="225">
        <f>INDEX(Data1!L:L,MATCH($A361,Data1!$A:$A,0))</f>
        <v>12.562398341369338</v>
      </c>
      <c r="F361" s="225">
        <f>INDEX(Data1!M:M,MATCH($A361,Data1!$A:$A,0))</f>
        <v>2.2303202587756079</v>
      </c>
      <c r="G361" s="225">
        <f>INDEX(Data1!N:N,MATCH($A361,Data1!$A:$A,0))</f>
        <v>0.14726931973203305</v>
      </c>
      <c r="H361" s="549">
        <f t="shared" si="10"/>
        <v>14.939987919876978</v>
      </c>
      <c r="I361" s="225">
        <f>INDEX(Data1!P:P,MATCH($A361,Data1!$A:$A,0))</f>
        <v>-9.7430431064282192</v>
      </c>
      <c r="J361" s="225">
        <f>INDEX(Data1!R:R,MATCH($A361,Data1!$A:$A,0))</f>
        <v>-1.1467525503177027</v>
      </c>
      <c r="K361" s="225">
        <f>INDEX(Data1!S:S,MATCH($A361,Data1!$A:$A,0))</f>
        <v>0</v>
      </c>
      <c r="L361" s="545">
        <f t="shared" si="11"/>
        <v>4.0501922631310565</v>
      </c>
      <c r="M361" s="526">
        <f>INDEX(Data1!$T:$T,MATCH($A361,Data1!$A:$A,0))</f>
        <v>2.9034397128133538</v>
      </c>
      <c r="N361" s="526">
        <f>INDEX(Data1!U:U,MATCH(A361,Data1!A:A,0))</f>
        <v>12.646482819241573</v>
      </c>
      <c r="O361" s="526">
        <f>INDEX(Data1!$V:$V,MATCH(A361,Data1!$A:$A,0))</f>
        <v>2.6856817343523525</v>
      </c>
    </row>
    <row r="362" spans="1:15" s="48" customFormat="1">
      <c r="A362" s="3" t="s">
        <v>728</v>
      </c>
      <c r="B362" s="202" t="str">
        <f>INDEX('Ref1'!$E:$E,MATCH(A362,'Ref1'!$A:$A,0))</f>
        <v>Wellingborough</v>
      </c>
      <c r="C362" s="42" t="str">
        <f>INDEX(Data1!B:B,MATCH(A362,Data1!A:A,0))</f>
        <v>SD</v>
      </c>
      <c r="D362" s="515" t="str">
        <f>INDEX(Data1!C:C,MATCH(A362,Data1!A:A,0))</f>
        <v>EM</v>
      </c>
      <c r="E362" s="225">
        <f>INDEX(Data1!L:L,MATCH($A362,Data1!$A:$A,0))</f>
        <v>11.538045824493731</v>
      </c>
      <c r="F362" s="225">
        <f>INDEX(Data1!M:M,MATCH($A362,Data1!$A:$A,0))</f>
        <v>0.91070810166409044</v>
      </c>
      <c r="G362" s="225">
        <f>INDEX(Data1!N:N,MATCH($A362,Data1!$A:$A,0))</f>
        <v>1.936006673645389E-2</v>
      </c>
      <c r="H362" s="549">
        <f t="shared" si="10"/>
        <v>12.468113992894274</v>
      </c>
      <c r="I362" s="225">
        <f>INDEX(Data1!P:P,MATCH($A362,Data1!$A:$A,0))</f>
        <v>-7.9770109192369469</v>
      </c>
      <c r="J362" s="225">
        <f>INDEX(Data1!R:R,MATCH($A362,Data1!$A:$A,0))</f>
        <v>-1.0555818538854578</v>
      </c>
      <c r="K362" s="225">
        <f>INDEX(Data1!S:S,MATCH($A362,Data1!$A:$A,0))</f>
        <v>0</v>
      </c>
      <c r="L362" s="545">
        <f t="shared" si="11"/>
        <v>3.4355212197718696</v>
      </c>
      <c r="M362" s="526">
        <f>INDEX(Data1!$T:$T,MATCH($A362,Data1!$A:$A,0))</f>
        <v>2.3799393658864116</v>
      </c>
      <c r="N362" s="526">
        <f>INDEX(Data1!U:U,MATCH(A362,Data1!A:A,0))</f>
        <v>10.356950285123359</v>
      </c>
      <c r="O362" s="526">
        <f>INDEX(Data1!$V:$V,MATCH(A362,Data1!$A:$A,0))</f>
        <v>2.2014439134449311</v>
      </c>
    </row>
    <row r="363" spans="1:15" s="48" customFormat="1">
      <c r="A363" s="3" t="s">
        <v>730</v>
      </c>
      <c r="B363" s="202" t="str">
        <f>INDEX('Ref1'!$E:$E,MATCH(A363,'Ref1'!$A:$A,0))</f>
        <v>Welwyn Hatfield</v>
      </c>
      <c r="C363" s="42" t="str">
        <f>INDEX(Data1!B:B,MATCH(A363,Data1!A:A,0))</f>
        <v>SD</v>
      </c>
      <c r="D363" s="515" t="str">
        <f>INDEX(Data1!C:C,MATCH(A363,Data1!A:A,0))</f>
        <v>E</v>
      </c>
      <c r="E363" s="225">
        <f>INDEX(Data1!L:L,MATCH($A363,Data1!$A:$A,0))</f>
        <v>24.823656509161037</v>
      </c>
      <c r="F363" s="225">
        <f>INDEX(Data1!M:M,MATCH($A363,Data1!$A:$A,0))</f>
        <v>0.61272503834694692</v>
      </c>
      <c r="G363" s="225">
        <f>INDEX(Data1!N:N,MATCH($A363,Data1!$A:$A,0))</f>
        <v>8.8358329192583115E-2</v>
      </c>
      <c r="H363" s="549">
        <f t="shared" si="10"/>
        <v>25.524739876700568</v>
      </c>
      <c r="I363" s="225">
        <f>INDEX(Data1!P:P,MATCH($A363,Data1!$A:$A,0))</f>
        <v>-20.01331332916585</v>
      </c>
      <c r="J363" s="225">
        <f>INDEX(Data1!R:R,MATCH($A363,Data1!$A:$A,0))</f>
        <v>-1.3246214555838696</v>
      </c>
      <c r="K363" s="225">
        <f>INDEX(Data1!S:S,MATCH($A363,Data1!$A:$A,0))</f>
        <v>0</v>
      </c>
      <c r="L363" s="545">
        <f t="shared" si="11"/>
        <v>4.1868050919508484</v>
      </c>
      <c r="M363" s="526">
        <f>INDEX(Data1!$T:$T,MATCH($A363,Data1!$A:$A,0))</f>
        <v>2.862183636366979</v>
      </c>
      <c r="N363" s="526">
        <f>INDEX(Data1!U:U,MATCH(A363,Data1!A:A,0))</f>
        <v>22.875496965532829</v>
      </c>
      <c r="O363" s="526">
        <f>INDEX(Data1!$V:$V,MATCH(A363,Data1!$A:$A,0))</f>
        <v>2.6475198636394559</v>
      </c>
    </row>
    <row r="364" spans="1:15" s="48" customFormat="1">
      <c r="A364" s="3" t="s">
        <v>732</v>
      </c>
      <c r="B364" s="202" t="str">
        <f>INDEX('Ref1'!$E:$E,MATCH(A364,'Ref1'!$A:$A,0))</f>
        <v>West Berkshire</v>
      </c>
      <c r="C364" s="42" t="str">
        <f>INDEX(Data1!B:B,MATCH(A364,Data1!A:A,0))</f>
        <v>UNINFIR</v>
      </c>
      <c r="D364" s="515" t="str">
        <f>INDEX(Data1!C:C,MATCH(A364,Data1!A:A,0))</f>
        <v>SE</v>
      </c>
      <c r="E364" s="225">
        <f>INDEX(Data1!L:L,MATCH($A364,Data1!$A:$A,0))</f>
        <v>43.264716225709442</v>
      </c>
      <c r="F364" s="225">
        <f>INDEX(Data1!M:M,MATCH($A364,Data1!$A:$A,0))</f>
        <v>1.5539030709874286</v>
      </c>
      <c r="G364" s="225">
        <f>INDEX(Data1!N:N,MATCH($A364,Data1!$A:$A,0))</f>
        <v>0.19468612709374267</v>
      </c>
      <c r="H364" s="549">
        <f t="shared" si="10"/>
        <v>45.013305423790619</v>
      </c>
      <c r="I364" s="225">
        <f>INDEX(Data1!P:P,MATCH($A364,Data1!$A:$A,0))</f>
        <v>-21.490967508670707</v>
      </c>
      <c r="J364" s="225">
        <f>INDEX(Data1!R:R,MATCH($A364,Data1!$A:$A,0))</f>
        <v>-2.8622635841755368</v>
      </c>
      <c r="K364" s="225">
        <f>INDEX(Data1!S:S,MATCH($A364,Data1!$A:$A,0))</f>
        <v>0</v>
      </c>
      <c r="L364" s="545">
        <f t="shared" si="11"/>
        <v>20.660074330944376</v>
      </c>
      <c r="M364" s="526">
        <f>INDEX(Data1!$T:$T,MATCH($A364,Data1!$A:$A,0))</f>
        <v>17.797810746768839</v>
      </c>
      <c r="N364" s="526">
        <f>INDEX(Data1!U:U,MATCH(A364,Data1!A:A,0))</f>
        <v>39.288778255439546</v>
      </c>
      <c r="O364" s="526">
        <f>INDEX(Data1!$V:$V,MATCH(A364,Data1!$A:$A,0))</f>
        <v>16.462974940761178</v>
      </c>
    </row>
    <row r="365" spans="1:15" s="48" customFormat="1">
      <c r="A365" s="3" t="s">
        <v>734</v>
      </c>
      <c r="B365" s="202" t="str">
        <f>INDEX('Ref1'!$E:$E,MATCH(A365,'Ref1'!$A:$A,0))</f>
        <v>West Devon</v>
      </c>
      <c r="C365" s="42" t="str">
        <f>INDEX(Data1!B:B,MATCH(A365,Data1!A:A,0))</f>
        <v>SD</v>
      </c>
      <c r="D365" s="515" t="str">
        <f>INDEX(Data1!C:C,MATCH(A365,Data1!A:A,0))</f>
        <v>SW</v>
      </c>
      <c r="E365" s="225">
        <f>INDEX(Data1!L:L,MATCH($A365,Data1!$A:$A,0))</f>
        <v>4.0174255544839381</v>
      </c>
      <c r="F365" s="225">
        <f>INDEX(Data1!M:M,MATCH($A365,Data1!$A:$A,0))</f>
        <v>0.73344396317904714</v>
      </c>
      <c r="G365" s="225">
        <f>INDEX(Data1!N:N,MATCH($A365,Data1!$A:$A,0))</f>
        <v>6.8511238748777362E-2</v>
      </c>
      <c r="H365" s="549">
        <f t="shared" si="10"/>
        <v>4.8193807564117623</v>
      </c>
      <c r="I365" s="225">
        <f>INDEX(Data1!P:P,MATCH($A365,Data1!$A:$A,0))</f>
        <v>-3.1766367651822751</v>
      </c>
      <c r="J365" s="225">
        <f>INDEX(Data1!R:R,MATCH($A365,Data1!$A:$A,0))</f>
        <v>-1.118851998174919E-2</v>
      </c>
      <c r="K365" s="225">
        <f>INDEX(Data1!S:S,MATCH($A365,Data1!$A:$A,0))</f>
        <v>0</v>
      </c>
      <c r="L365" s="545">
        <f t="shared" si="11"/>
        <v>1.631555471247738</v>
      </c>
      <c r="M365" s="526">
        <f>INDEX(Data1!$T:$T,MATCH($A365,Data1!$A:$A,0))</f>
        <v>1.6203669512659888</v>
      </c>
      <c r="N365" s="526">
        <f>INDEX(Data1!U:U,MATCH(A365,Data1!A:A,0))</f>
        <v>4.7970037164482644</v>
      </c>
      <c r="O365" s="526">
        <f>INDEX(Data1!$V:$V,MATCH(A365,Data1!$A:$A,0))</f>
        <v>1.4988394299210397</v>
      </c>
    </row>
    <row r="366" spans="1:15" s="48" customFormat="1">
      <c r="A366" s="3" t="s">
        <v>736</v>
      </c>
      <c r="B366" s="202" t="str">
        <f>INDEX('Ref1'!$E:$E,MATCH(A366,'Ref1'!$A:$A,0))</f>
        <v>West Dorset</v>
      </c>
      <c r="C366" s="42" t="str">
        <f>INDEX(Data1!B:B,MATCH(A366,Data1!A:A,0))</f>
        <v>SD</v>
      </c>
      <c r="D366" s="515" t="str">
        <f>INDEX(Data1!C:C,MATCH(A366,Data1!A:A,0))</f>
        <v>SW</v>
      </c>
      <c r="E366" s="225">
        <f>INDEX(Data1!L:L,MATCH($A366,Data1!$A:$A,0))</f>
        <v>11.674715294117647</v>
      </c>
      <c r="F366" s="225">
        <f>INDEX(Data1!M:M,MATCH($A366,Data1!$A:$A,0))</f>
        <v>1.6796154848998466</v>
      </c>
      <c r="G366" s="225">
        <f>INDEX(Data1!N:N,MATCH($A366,Data1!$A:$A,0))</f>
        <v>0.16920892791559569</v>
      </c>
      <c r="H366" s="549">
        <f t="shared" si="10"/>
        <v>13.523539706933089</v>
      </c>
      <c r="I366" s="225">
        <f>INDEX(Data1!P:P,MATCH($A366,Data1!$A:$A,0))</f>
        <v>-10.26254715935614</v>
      </c>
      <c r="J366" s="225">
        <f>INDEX(Data1!R:R,MATCH($A366,Data1!$A:$A,0))</f>
        <v>-0.19314809955215129</v>
      </c>
      <c r="K366" s="225">
        <f>INDEX(Data1!S:S,MATCH($A366,Data1!$A:$A,0))</f>
        <v>0</v>
      </c>
      <c r="L366" s="545">
        <f t="shared" si="11"/>
        <v>3.0678444480247977</v>
      </c>
      <c r="M366" s="526">
        <f>INDEX(Data1!$T:$T,MATCH($A366,Data1!$A:$A,0))</f>
        <v>2.8746963484726464</v>
      </c>
      <c r="N366" s="526">
        <f>INDEX(Data1!U:U,MATCH(A366,Data1!A:A,0))</f>
        <v>13.137243507828787</v>
      </c>
      <c r="O366" s="526">
        <f>INDEX(Data1!$V:$V,MATCH(A366,Data1!$A:$A,0))</f>
        <v>2.6590941223371982</v>
      </c>
    </row>
    <row r="367" spans="1:15" s="48" customFormat="1">
      <c r="A367" s="3" t="s">
        <v>738</v>
      </c>
      <c r="B367" s="202" t="str">
        <f>INDEX('Ref1'!$E:$E,MATCH(A367,'Ref1'!$A:$A,0))</f>
        <v>West Lancashire</v>
      </c>
      <c r="C367" s="42" t="str">
        <f>INDEX(Data1!B:B,MATCH(A367,Data1!A:A,0))</f>
        <v>SD</v>
      </c>
      <c r="D367" s="515" t="str">
        <f>INDEX(Data1!C:C,MATCH(A367,Data1!A:A,0))</f>
        <v>NW</v>
      </c>
      <c r="E367" s="225">
        <f>INDEX(Data1!L:L,MATCH($A367,Data1!$A:$A,0))</f>
        <v>11.798237492767599</v>
      </c>
      <c r="F367" s="225">
        <f>INDEX(Data1!M:M,MATCH($A367,Data1!$A:$A,0))</f>
        <v>0.93919855135937735</v>
      </c>
      <c r="G367" s="225">
        <f>INDEX(Data1!N:N,MATCH($A367,Data1!$A:$A,0))</f>
        <v>7.4284797168708866E-2</v>
      </c>
      <c r="H367" s="549">
        <f t="shared" si="10"/>
        <v>12.811720841295685</v>
      </c>
      <c r="I367" s="225">
        <f>INDEX(Data1!P:P,MATCH($A367,Data1!$A:$A,0))</f>
        <v>-8.552736103123328</v>
      </c>
      <c r="J367" s="225">
        <f>INDEX(Data1!R:R,MATCH($A367,Data1!$A:$A,0))</f>
        <v>-0.49987178465882809</v>
      </c>
      <c r="K367" s="225">
        <f>INDEX(Data1!S:S,MATCH($A367,Data1!$A:$A,0))</f>
        <v>0</v>
      </c>
      <c r="L367" s="545">
        <f t="shared" si="11"/>
        <v>3.7591129535135286</v>
      </c>
      <c r="M367" s="526">
        <f>INDEX(Data1!$T:$T,MATCH($A367,Data1!$A:$A,0))</f>
        <v>3.2592411688547007</v>
      </c>
      <c r="N367" s="526">
        <f>INDEX(Data1!U:U,MATCH(A367,Data1!A:A,0))</f>
        <v>11.811977271978028</v>
      </c>
      <c r="O367" s="526">
        <f>INDEX(Data1!$V:$V,MATCH(A367,Data1!$A:$A,0))</f>
        <v>3.0147980811905981</v>
      </c>
    </row>
    <row r="368" spans="1:15" s="48" customFormat="1">
      <c r="A368" s="3" t="s">
        <v>740</v>
      </c>
      <c r="B368" s="202" t="str">
        <f>INDEX('Ref1'!$E:$E,MATCH(A368,'Ref1'!$A:$A,0))</f>
        <v>West Lindsey</v>
      </c>
      <c r="C368" s="42" t="str">
        <f>INDEX(Data1!B:B,MATCH(A368,Data1!A:A,0))</f>
        <v>SD</v>
      </c>
      <c r="D368" s="515" t="str">
        <f>INDEX(Data1!C:C,MATCH(A368,Data1!A:A,0))</f>
        <v>EM</v>
      </c>
      <c r="E368" s="225">
        <f>INDEX(Data1!L:L,MATCH($A368,Data1!$A:$A,0))</f>
        <v>7.1079906525232497</v>
      </c>
      <c r="F368" s="225">
        <f>INDEX(Data1!M:M,MATCH($A368,Data1!$A:$A,0))</f>
        <v>0.72199522121425241</v>
      </c>
      <c r="G368" s="225">
        <f>INDEX(Data1!N:N,MATCH($A368,Data1!$A:$A,0))</f>
        <v>7.2607501454990009E-2</v>
      </c>
      <c r="H368" s="549">
        <f t="shared" si="10"/>
        <v>7.9025933751924926</v>
      </c>
      <c r="I368" s="225">
        <f>INDEX(Data1!P:P,MATCH($A368,Data1!$A:$A,0))</f>
        <v>-3.5226143620300352</v>
      </c>
      <c r="J368" s="225">
        <f>INDEX(Data1!R:R,MATCH($A368,Data1!$A:$A,0))</f>
        <v>-0.70394438481314281</v>
      </c>
      <c r="K368" s="225">
        <f>INDEX(Data1!S:S,MATCH($A368,Data1!$A:$A,0))</f>
        <v>0</v>
      </c>
      <c r="L368" s="545">
        <f t="shared" si="11"/>
        <v>3.6760346283493144</v>
      </c>
      <c r="M368" s="526">
        <f>INDEX(Data1!$T:$T,MATCH($A368,Data1!$A:$A,0))</f>
        <v>2.9720902435361718</v>
      </c>
      <c r="N368" s="526">
        <f>INDEX(Data1!U:U,MATCH(A368,Data1!A:A,0))</f>
        <v>6.4947046055662074</v>
      </c>
      <c r="O368" s="526">
        <f>INDEX(Data1!$V:$V,MATCH(A368,Data1!$A:$A,0))</f>
        <v>2.749183475270959</v>
      </c>
    </row>
    <row r="369" spans="1:15" s="48" customFormat="1">
      <c r="A369" s="3" t="s">
        <v>742</v>
      </c>
      <c r="B369" s="202" t="str">
        <f>INDEX('Ref1'!$E:$E,MATCH(A369,'Ref1'!$A:$A,0))</f>
        <v>West Midlands Fire</v>
      </c>
      <c r="C369" s="42" t="str">
        <f>INDEX(Data1!B:B,MATCH(A369,Data1!A:A,0))</f>
        <v>FIR</v>
      </c>
      <c r="D369" s="515" t="str">
        <f>INDEX(Data1!C:C,MATCH(A369,Data1!A:A,0))</f>
        <v>WM</v>
      </c>
      <c r="E369" s="225">
        <f>INDEX(Data1!L:L,MATCH($A369,Data1!$A:$A,0))</f>
        <v>10.050854580520731</v>
      </c>
      <c r="F369" s="225">
        <f>INDEX(Data1!M:M,MATCH($A369,Data1!$A:$A,0))</f>
        <v>0.63149949623600909</v>
      </c>
      <c r="G369" s="225">
        <f>INDEX(Data1!N:N,MATCH($A369,Data1!$A:$A,0))</f>
        <v>3.924238177258145E-2</v>
      </c>
      <c r="H369" s="549">
        <f t="shared" si="10"/>
        <v>10.721596458529321</v>
      </c>
      <c r="I369" s="225">
        <f>INDEX(Data1!P:P,MATCH($A369,Data1!$A:$A,0))</f>
        <v>23.485994793459351</v>
      </c>
      <c r="J369" s="225">
        <f>INDEX(Data1!R:R,MATCH($A369,Data1!$A:$A,0))</f>
        <v>0</v>
      </c>
      <c r="K369" s="225">
        <f>INDEX(Data1!S:S,MATCH($A369,Data1!$A:$A,0))</f>
        <v>0</v>
      </c>
      <c r="L369" s="545">
        <f t="shared" si="11"/>
        <v>34.207591251988674</v>
      </c>
      <c r="M369" s="526">
        <f>INDEX(Data1!$T:$T,MATCH($A369,Data1!$A:$A,0))</f>
        <v>33.167257796242509</v>
      </c>
      <c r="N369" s="526">
        <f>INDEX(Data1!U:U,MATCH(A369,Data1!A:A,0))</f>
        <v>9.6812630027831581</v>
      </c>
      <c r="O369" s="526">
        <f>INDEX(Data1!$V:$V,MATCH(A369,Data1!$A:$A,0))</f>
        <v>30.679713461524322</v>
      </c>
    </row>
    <row r="370" spans="1:15" s="48" customFormat="1">
      <c r="A370" s="3" t="s">
        <v>744</v>
      </c>
      <c r="B370" s="202" t="str">
        <f>INDEX('Ref1'!$E:$E,MATCH(A370,'Ref1'!$A:$A,0))</f>
        <v>West Oxfordshire</v>
      </c>
      <c r="C370" s="42" t="str">
        <f>INDEX(Data1!B:B,MATCH(A370,Data1!A:A,0))</f>
        <v>SD</v>
      </c>
      <c r="D370" s="515" t="str">
        <f>INDEX(Data1!C:C,MATCH(A370,Data1!A:A,0))</f>
        <v>SE</v>
      </c>
      <c r="E370" s="225">
        <f>INDEX(Data1!L:L,MATCH($A370,Data1!$A:$A,0))</f>
        <v>15.500988196721316</v>
      </c>
      <c r="F370" s="225">
        <f>INDEX(Data1!M:M,MATCH($A370,Data1!$A:$A,0))</f>
        <v>1.0095977720472855</v>
      </c>
      <c r="G370" s="225">
        <f>INDEX(Data1!N:N,MATCH($A370,Data1!$A:$A,0))</f>
        <v>0.17967345271787061</v>
      </c>
      <c r="H370" s="549">
        <f t="shared" si="10"/>
        <v>16.690259421486473</v>
      </c>
      <c r="I370" s="225">
        <f>INDEX(Data1!P:P,MATCH($A370,Data1!$A:$A,0))</f>
        <v>-11.833579824015477</v>
      </c>
      <c r="J370" s="225">
        <f>INDEX(Data1!R:R,MATCH($A370,Data1!$A:$A,0))</f>
        <v>-1.3732692573403353</v>
      </c>
      <c r="K370" s="225">
        <f>INDEX(Data1!S:S,MATCH($A370,Data1!$A:$A,0))</f>
        <v>0</v>
      </c>
      <c r="L370" s="545">
        <f t="shared" si="11"/>
        <v>3.4834103401306615</v>
      </c>
      <c r="M370" s="526">
        <f>INDEX(Data1!$T:$T,MATCH($A370,Data1!$A:$A,0))</f>
        <v>2.1101410827903262</v>
      </c>
      <c r="N370" s="526">
        <f>INDEX(Data1!U:U,MATCH(A370,Data1!A:A,0))</f>
        <v>13.943720906805803</v>
      </c>
      <c r="O370" s="526">
        <f>INDEX(Data1!$V:$V,MATCH(A370,Data1!$A:$A,0))</f>
        <v>1.9518805015810519</v>
      </c>
    </row>
    <row r="371" spans="1:15" s="48" customFormat="1">
      <c r="A371" s="3" t="s">
        <v>746</v>
      </c>
      <c r="B371" s="202" t="str">
        <f>INDEX('Ref1'!$E:$E,MATCH(A371,'Ref1'!$A:$A,0))</f>
        <v>West Somerset</v>
      </c>
      <c r="C371" s="42" t="str">
        <f>INDEX(Data1!B:B,MATCH(A371,Data1!A:A,0))</f>
        <v>SD</v>
      </c>
      <c r="D371" s="515" t="str">
        <f>INDEX(Data1!C:C,MATCH(A371,Data1!A:A,0))</f>
        <v>SW</v>
      </c>
      <c r="E371" s="225">
        <f>INDEX(Data1!L:L,MATCH($A371,Data1!$A:$A,0))</f>
        <v>6.810162680810028</v>
      </c>
      <c r="F371" s="225">
        <f>INDEX(Data1!M:M,MATCH($A371,Data1!$A:$A,0))</f>
        <v>0.57569075136448356</v>
      </c>
      <c r="G371" s="225">
        <f>INDEX(Data1!N:N,MATCH($A371,Data1!$A:$A,0))</f>
        <v>6.5653279375921886E-2</v>
      </c>
      <c r="H371" s="549">
        <f t="shared" si="10"/>
        <v>7.451506711550433</v>
      </c>
      <c r="I371" s="225">
        <f>INDEX(Data1!P:P,MATCH($A371,Data1!$A:$A,0))</f>
        <v>-5.0224484752011618</v>
      </c>
      <c r="J371" s="225">
        <f>INDEX(Data1!R:R,MATCH($A371,Data1!$A:$A,0))</f>
        <v>-0.6232446835760338</v>
      </c>
      <c r="K371" s="225">
        <f>INDEX(Data1!S:S,MATCH($A371,Data1!$A:$A,0))</f>
        <v>0</v>
      </c>
      <c r="L371" s="545">
        <f t="shared" si="11"/>
        <v>1.8058135527732375</v>
      </c>
      <c r="M371" s="526">
        <f>INDEX(Data1!$T:$T,MATCH($A371,Data1!$A:$A,0))</f>
        <v>1.1825688691972036</v>
      </c>
      <c r="N371" s="526">
        <f>INDEX(Data1!U:U,MATCH(A371,Data1!A:A,0))</f>
        <v>6.2050173443983656</v>
      </c>
      <c r="O371" s="526">
        <f>INDEX(Data1!$V:$V,MATCH(A371,Data1!$A:$A,0))</f>
        <v>1.0938762040074135</v>
      </c>
    </row>
    <row r="372" spans="1:15" s="48" customFormat="1">
      <c r="A372" s="3" t="s">
        <v>748</v>
      </c>
      <c r="B372" s="202" t="str">
        <f>INDEX('Ref1'!$E:$E,MATCH(A372,'Ref1'!$A:$A,0))</f>
        <v>West Sussex</v>
      </c>
      <c r="C372" s="42" t="str">
        <f>INDEX(Data1!B:B,MATCH(A372,Data1!A:A,0))</f>
        <v>SCFIR</v>
      </c>
      <c r="D372" s="515" t="str">
        <f>INDEX(Data1!C:C,MATCH(A372,Data1!A:A,0))</f>
        <v>SE</v>
      </c>
      <c r="E372" s="225">
        <f>INDEX(Data1!L:L,MATCH($A372,Data1!$A:$A,0))</f>
        <v>35.051169238187093</v>
      </c>
      <c r="F372" s="225">
        <f>INDEX(Data1!M:M,MATCH($A372,Data1!$A:$A,0))</f>
        <v>1.8950780706526549</v>
      </c>
      <c r="G372" s="225">
        <f>INDEX(Data1!N:N,MATCH($A372,Data1!$A:$A,0))</f>
        <v>0.17389330113695503</v>
      </c>
      <c r="H372" s="549">
        <f t="shared" si="10"/>
        <v>37.120140609976701</v>
      </c>
      <c r="I372" s="225">
        <f>INDEX(Data1!P:P,MATCH($A372,Data1!$A:$A,0))</f>
        <v>45.025259247882296</v>
      </c>
      <c r="J372" s="225">
        <f>INDEX(Data1!R:R,MATCH($A372,Data1!$A:$A,0))</f>
        <v>0</v>
      </c>
      <c r="K372" s="225">
        <f>INDEX(Data1!S:S,MATCH($A372,Data1!$A:$A,0))</f>
        <v>0</v>
      </c>
      <c r="L372" s="545">
        <f t="shared" si="11"/>
        <v>82.14539985785899</v>
      </c>
      <c r="M372" s="526">
        <f>INDEX(Data1!$T:$T,MATCH($A372,Data1!$A:$A,0))</f>
        <v>77.929974966896253</v>
      </c>
      <c r="N372" s="526">
        <f>INDEX(Data1!U:U,MATCH(A372,Data1!A:A,0))</f>
        <v>32.904715719013957</v>
      </c>
      <c r="O372" s="526">
        <f>INDEX(Data1!$V:$V,MATCH(A372,Data1!$A:$A,0))</f>
        <v>72.085226844379036</v>
      </c>
    </row>
    <row r="373" spans="1:15" s="48" customFormat="1">
      <c r="A373" s="3" t="s">
        <v>750</v>
      </c>
      <c r="B373" s="202" t="str">
        <f>INDEX('Ref1'!$E:$E,MATCH(A373,'Ref1'!$A:$A,0))</f>
        <v>West Yorkshire Fire</v>
      </c>
      <c r="C373" s="42" t="str">
        <f>INDEX(Data1!B:B,MATCH(A373,Data1!A:A,0))</f>
        <v>FIR</v>
      </c>
      <c r="D373" s="515" t="str">
        <f>INDEX(Data1!C:C,MATCH(A373,Data1!A:A,0))</f>
        <v>YH</v>
      </c>
      <c r="E373" s="225">
        <f>INDEX(Data1!L:L,MATCH($A373,Data1!$A:$A,0))</f>
        <v>7.8428929797492772</v>
      </c>
      <c r="F373" s="225">
        <f>INDEX(Data1!M:M,MATCH($A373,Data1!$A:$A,0))</f>
        <v>0.63166837442332291</v>
      </c>
      <c r="G373" s="225">
        <f>INDEX(Data1!N:N,MATCH($A373,Data1!$A:$A,0))</f>
        <v>3.4779815227616855E-2</v>
      </c>
      <c r="H373" s="549">
        <f t="shared" si="10"/>
        <v>8.5093411694002175</v>
      </c>
      <c r="I373" s="225">
        <f>INDEX(Data1!P:P,MATCH($A373,Data1!$A:$A,0))</f>
        <v>16.638218523196223</v>
      </c>
      <c r="J373" s="225">
        <f>INDEX(Data1!R:R,MATCH($A373,Data1!$A:$A,0))</f>
        <v>0</v>
      </c>
      <c r="K373" s="225">
        <f>INDEX(Data1!S:S,MATCH($A373,Data1!$A:$A,0))</f>
        <v>0</v>
      </c>
      <c r="L373" s="545">
        <f t="shared" si="11"/>
        <v>25.147559692596438</v>
      </c>
      <c r="M373" s="526">
        <f>INDEX(Data1!$T:$T,MATCH($A373,Data1!$A:$A,0))</f>
        <v>24.321769722618221</v>
      </c>
      <c r="N373" s="526">
        <f>INDEX(Data1!U:U,MATCH(A373,Data1!A:A,0))</f>
        <v>7.6835511994219985</v>
      </c>
      <c r="O373" s="526">
        <f>INDEX(Data1!$V:$V,MATCH(A373,Data1!$A:$A,0))</f>
        <v>22.497636993421857</v>
      </c>
    </row>
    <row r="374" spans="1:15" s="48" customFormat="1">
      <c r="A374" s="3" t="s">
        <v>752</v>
      </c>
      <c r="B374" s="202" t="str">
        <f>INDEX('Ref1'!$E:$E,MATCH(A374,'Ref1'!$A:$A,0))</f>
        <v>Westminster</v>
      </c>
      <c r="C374" s="42" t="str">
        <f>INDEX(Data1!B:B,MATCH(A374,Data1!A:A,0))</f>
        <v>ILB</v>
      </c>
      <c r="D374" s="515" t="str">
        <f>INDEX(Data1!C:C,MATCH(A374,Data1!A:A,0))</f>
        <v>L</v>
      </c>
      <c r="E374" s="225">
        <f>INDEX(Data1!L:L,MATCH($A374,Data1!$A:$A,0))</f>
        <v>665.2869035167563</v>
      </c>
      <c r="F374" s="225">
        <f>INDEX(Data1!M:M,MATCH($A374,Data1!$A:$A,0))</f>
        <v>0.95951274238118534</v>
      </c>
      <c r="G374" s="225">
        <f>INDEX(Data1!N:N,MATCH($A374,Data1!$A:$A,0))</f>
        <v>1.770978027021344</v>
      </c>
      <c r="H374" s="549">
        <f t="shared" si="10"/>
        <v>668.01739428615883</v>
      </c>
      <c r="I374" s="225">
        <f>INDEX(Data1!P:P,MATCH($A374,Data1!$A:$A,0))</f>
        <v>-572.86403672296649</v>
      </c>
      <c r="J374" s="225">
        <f>INDEX(Data1!R:R,MATCH($A374,Data1!$A:$A,0))</f>
        <v>-3.1420496086539416</v>
      </c>
      <c r="K374" s="225">
        <f>INDEX(Data1!S:S,MATCH($A374,Data1!$A:$A,0))</f>
        <v>0</v>
      </c>
      <c r="L374" s="545">
        <f t="shared" si="11"/>
        <v>92.01130795453841</v>
      </c>
      <c r="M374" s="526">
        <f>INDEX(Data1!$T:$T,MATCH($A374,Data1!$A:$A,0))</f>
        <v>88.869258345884461</v>
      </c>
      <c r="N374" s="526">
        <f>INDEX(Data1!U:U,MATCH(A374,Data1!A:A,0))</f>
        <v>661.73329506885091</v>
      </c>
      <c r="O374" s="526">
        <f>INDEX(Data1!$V:$V,MATCH(A374,Data1!$A:$A,0))</f>
        <v>82.204063969943135</v>
      </c>
    </row>
    <row r="375" spans="1:15" s="48" customFormat="1">
      <c r="A375" s="3" t="s">
        <v>754</v>
      </c>
      <c r="B375" s="202" t="str">
        <f>INDEX('Ref1'!$E:$E,MATCH(A375,'Ref1'!$A:$A,0))</f>
        <v>Weymouth and Portland</v>
      </c>
      <c r="C375" s="42" t="str">
        <f>INDEX(Data1!B:B,MATCH(A375,Data1!A:A,0))</f>
        <v>SD</v>
      </c>
      <c r="D375" s="515" t="str">
        <f>INDEX(Data1!C:C,MATCH(A375,Data1!A:A,0))</f>
        <v>SW</v>
      </c>
      <c r="E375" s="225">
        <f>INDEX(Data1!L:L,MATCH($A375,Data1!$A:$A,0))</f>
        <v>5.8719941947926735</v>
      </c>
      <c r="F375" s="225">
        <f>INDEX(Data1!M:M,MATCH($A375,Data1!$A:$A,0))</f>
        <v>0.67387792845962136</v>
      </c>
      <c r="G375" s="225">
        <f>INDEX(Data1!N:N,MATCH($A375,Data1!$A:$A,0))</f>
        <v>6.363440643246715E-2</v>
      </c>
      <c r="H375" s="549">
        <f t="shared" si="10"/>
        <v>6.6095065296847615</v>
      </c>
      <c r="I375" s="225">
        <f>INDEX(Data1!P:P,MATCH($A375,Data1!$A:$A,0))</f>
        <v>-4.7892953146713539</v>
      </c>
      <c r="J375" s="225">
        <f>INDEX(Data1!R:R,MATCH($A375,Data1!$A:$A,0))</f>
        <v>0</v>
      </c>
      <c r="K375" s="225">
        <f>INDEX(Data1!S:S,MATCH($A375,Data1!$A:$A,0))</f>
        <v>3.4484768339009264E-2</v>
      </c>
      <c r="L375" s="545">
        <f t="shared" si="11"/>
        <v>1.8546959833524168</v>
      </c>
      <c r="M375" s="526">
        <f>INDEX(Data1!$T:$T,MATCH($A375,Data1!$A:$A,0))</f>
        <v>2.0050767387593695</v>
      </c>
      <c r="N375" s="526">
        <f>INDEX(Data1!U:U,MATCH(A375,Data1!A:A,0))</f>
        <v>6.7943720534307239</v>
      </c>
      <c r="O375" s="526">
        <f>INDEX(Data1!$V:$V,MATCH(A375,Data1!$A:$A,0))</f>
        <v>1.8546959833524168</v>
      </c>
    </row>
    <row r="376" spans="1:15" s="48" customFormat="1">
      <c r="A376" s="3" t="s">
        <v>756</v>
      </c>
      <c r="B376" s="202" t="str">
        <f>INDEX('Ref1'!$E:$E,MATCH(A376,'Ref1'!$A:$A,0))</f>
        <v>Wigan</v>
      </c>
      <c r="C376" s="42" t="str">
        <f>INDEX(Data1!B:B,MATCH(A376,Data1!A:A,0))</f>
        <v>MD</v>
      </c>
      <c r="D376" s="515" t="str">
        <f>INDEX(Data1!C:C,MATCH(A376,Data1!A:A,0))</f>
        <v>NW</v>
      </c>
      <c r="E376" s="225">
        <f>INDEX(Data1!L:L,MATCH($A376,Data1!$A:$A,0))</f>
        <v>37.880090966755326</v>
      </c>
      <c r="F376" s="225">
        <f>INDEX(Data1!M:M,MATCH($A376,Data1!$A:$A,0))</f>
        <v>3.4657399423217177</v>
      </c>
      <c r="G376" s="225">
        <f>INDEX(Data1!N:N,MATCH($A376,Data1!$A:$A,0))</f>
        <v>0.20586194882975217</v>
      </c>
      <c r="H376" s="549">
        <f t="shared" si="10"/>
        <v>41.551692857906794</v>
      </c>
      <c r="I376" s="225">
        <f>INDEX(Data1!P:P,MATCH($A376,Data1!$A:$A,0))</f>
        <v>32.093562683455104</v>
      </c>
      <c r="J376" s="225">
        <f>INDEX(Data1!R:R,MATCH($A376,Data1!$A:$A,0))</f>
        <v>0</v>
      </c>
      <c r="K376" s="225">
        <f>INDEX(Data1!S:S,MATCH($A376,Data1!$A:$A,0))</f>
        <v>0</v>
      </c>
      <c r="L376" s="545">
        <f t="shared" si="11"/>
        <v>73.645255541361905</v>
      </c>
      <c r="M376" s="526">
        <f>INDEX(Data1!$T:$T,MATCH($A376,Data1!$A:$A,0))</f>
        <v>69.411517895255955</v>
      </c>
      <c r="N376" s="526">
        <f>INDEX(Data1!U:U,MATCH(A376,Data1!A:A,0))</f>
        <v>37.31795521180085</v>
      </c>
      <c r="O376" s="526">
        <f>INDEX(Data1!$V:$V,MATCH(A376,Data1!$A:$A,0))</f>
        <v>64.205654053111758</v>
      </c>
    </row>
    <row r="377" spans="1:15" s="48" customFormat="1">
      <c r="A377" s="3" t="s">
        <v>758</v>
      </c>
      <c r="B377" s="202" t="str">
        <f>INDEX('Ref1'!$E:$E,MATCH(A377,'Ref1'!$A:$A,0))</f>
        <v>Wiltshire</v>
      </c>
      <c r="C377" s="42" t="str">
        <f>INDEX(Data1!B:B,MATCH(A377,Data1!A:A,0))</f>
        <v>UNINFIR</v>
      </c>
      <c r="D377" s="515" t="str">
        <f>INDEX(Data1!C:C,MATCH(A377,Data1!A:A,0))</f>
        <v>SW</v>
      </c>
      <c r="E377" s="225">
        <f>INDEX(Data1!L:L,MATCH($A377,Data1!$A:$A,0))</f>
        <v>74.864849990356802</v>
      </c>
      <c r="F377" s="225">
        <f>INDEX(Data1!M:M,MATCH($A377,Data1!$A:$A,0))</f>
        <v>5.6229821147089272</v>
      </c>
      <c r="G377" s="225">
        <f>INDEX(Data1!N:N,MATCH($A377,Data1!$A:$A,0))</f>
        <v>0.50114637892872194</v>
      </c>
      <c r="H377" s="549">
        <f t="shared" si="10"/>
        <v>80.988978483994458</v>
      </c>
      <c r="I377" s="225">
        <f>INDEX(Data1!P:P,MATCH($A377,Data1!$A:$A,0))</f>
        <v>-14.068200763062119</v>
      </c>
      <c r="J377" s="225">
        <f>INDEX(Data1!R:R,MATCH($A377,Data1!$A:$A,0))</f>
        <v>-1.9818040810978839</v>
      </c>
      <c r="K377" s="225">
        <f>INDEX(Data1!S:S,MATCH($A377,Data1!$A:$A,0))</f>
        <v>0</v>
      </c>
      <c r="L377" s="545">
        <f t="shared" si="11"/>
        <v>64.938973639834458</v>
      </c>
      <c r="M377" s="526">
        <f>INDEX(Data1!$T:$T,MATCH($A377,Data1!$A:$A,0))</f>
        <v>56.920513555637122</v>
      </c>
      <c r="N377" s="526">
        <f>INDEX(Data1!U:U,MATCH(A377,Data1!A:A,0))</f>
        <v>70.988714318699238</v>
      </c>
      <c r="O377" s="526">
        <f>INDEX(Data1!$V:$V,MATCH(A377,Data1!$A:$A,0))</f>
        <v>52.651475038964342</v>
      </c>
    </row>
    <row r="378" spans="1:15" s="48" customFormat="1">
      <c r="A378" s="3" t="s">
        <v>760</v>
      </c>
      <c r="B378" s="202" t="str">
        <f>INDEX('Ref1'!$E:$E,MATCH(A378,'Ref1'!$A:$A,0))</f>
        <v>Winchester</v>
      </c>
      <c r="C378" s="42" t="str">
        <f>INDEX(Data1!B:B,MATCH(A378,Data1!A:A,0))</f>
        <v>SD</v>
      </c>
      <c r="D378" s="515" t="str">
        <f>INDEX(Data1!C:C,MATCH(A378,Data1!A:A,0))</f>
        <v>SE</v>
      </c>
      <c r="E378" s="225">
        <f>INDEX(Data1!L:L,MATCH($A378,Data1!$A:$A,0))</f>
        <v>24.214617512054001</v>
      </c>
      <c r="F378" s="225">
        <f>INDEX(Data1!M:M,MATCH($A378,Data1!$A:$A,0))</f>
        <v>1.2010876494352538</v>
      </c>
      <c r="G378" s="225">
        <f>INDEX(Data1!N:N,MATCH($A378,Data1!$A:$A,0))</f>
        <v>0.1798209421663228</v>
      </c>
      <c r="H378" s="549">
        <f t="shared" si="10"/>
        <v>25.59552610365558</v>
      </c>
      <c r="I378" s="225">
        <f>INDEX(Data1!P:P,MATCH($A378,Data1!$A:$A,0))</f>
        <v>-20.087015593346159</v>
      </c>
      <c r="J378" s="225">
        <f>INDEX(Data1!R:R,MATCH($A378,Data1!$A:$A,0))</f>
        <v>-1.6579001928815775</v>
      </c>
      <c r="K378" s="225">
        <f>INDEX(Data1!S:S,MATCH($A378,Data1!$A:$A,0))</f>
        <v>0</v>
      </c>
      <c r="L378" s="545">
        <f t="shared" si="11"/>
        <v>3.8506103174278432</v>
      </c>
      <c r="M378" s="526">
        <f>INDEX(Data1!$T:$T,MATCH($A378,Data1!$A:$A,0))</f>
        <v>2.1927101245462657</v>
      </c>
      <c r="N378" s="526">
        <f>INDEX(Data1!U:U,MATCH(A378,Data1!A:A,0))</f>
        <v>22.279725717892426</v>
      </c>
      <c r="O378" s="526">
        <f>INDEX(Data1!$V:$V,MATCH(A378,Data1!$A:$A,0))</f>
        <v>2.0282568652052957</v>
      </c>
    </row>
    <row r="379" spans="1:15" s="48" customFormat="1">
      <c r="A379" s="3" t="s">
        <v>762</v>
      </c>
      <c r="B379" s="202" t="str">
        <f>INDEX('Ref1'!$E:$E,MATCH(A379,'Ref1'!$A:$A,0))</f>
        <v>Windsor and Maidenhead</v>
      </c>
      <c r="C379" s="42" t="str">
        <f>INDEX(Data1!B:B,MATCH(A379,Data1!A:A,0))</f>
        <v>UNINFIR</v>
      </c>
      <c r="D379" s="515" t="str">
        <f>INDEX(Data1!C:C,MATCH(A379,Data1!A:A,0))</f>
        <v>SE</v>
      </c>
      <c r="E379" s="225">
        <f>INDEX(Data1!L:L,MATCH($A379,Data1!$A:$A,0))</f>
        <v>45.867006706018422</v>
      </c>
      <c r="F379" s="225">
        <f>INDEX(Data1!M:M,MATCH($A379,Data1!$A:$A,0))</f>
        <v>1.3060220910076989</v>
      </c>
      <c r="G379" s="225">
        <f>INDEX(Data1!N:N,MATCH($A379,Data1!$A:$A,0))</f>
        <v>0.25567226339166266</v>
      </c>
      <c r="H379" s="549">
        <f t="shared" si="10"/>
        <v>47.428701060417779</v>
      </c>
      <c r="I379" s="225">
        <f>INDEX(Data1!P:P,MATCH($A379,Data1!$A:$A,0))</f>
        <v>-30.284190155968513</v>
      </c>
      <c r="J379" s="225">
        <f>INDEX(Data1!R:R,MATCH($A379,Data1!$A:$A,0))</f>
        <v>-2.3149730742811157</v>
      </c>
      <c r="K379" s="225">
        <f>INDEX(Data1!S:S,MATCH($A379,Data1!$A:$A,0))</f>
        <v>0</v>
      </c>
      <c r="L379" s="545">
        <f t="shared" si="11"/>
        <v>14.82953783016815</v>
      </c>
      <c r="M379" s="526">
        <f>INDEX(Data1!$T:$T,MATCH($A379,Data1!$A:$A,0))</f>
        <v>12.514564755887035</v>
      </c>
      <c r="N379" s="526">
        <f>INDEX(Data1!U:U,MATCH(A379,Data1!A:A,0))</f>
        <v>42.798754911855546</v>
      </c>
      <c r="O379" s="526">
        <f>INDEX(Data1!$V:$V,MATCH(A379,Data1!$A:$A,0))</f>
        <v>11.575972399195507</v>
      </c>
    </row>
    <row r="380" spans="1:15" s="48" customFormat="1">
      <c r="A380" s="3" t="s">
        <v>764</v>
      </c>
      <c r="B380" s="202" t="str">
        <f>INDEX('Ref1'!$E:$E,MATCH(A380,'Ref1'!$A:$A,0))</f>
        <v>Wirral</v>
      </c>
      <c r="C380" s="42" t="str">
        <f>INDEX(Data1!B:B,MATCH(A380,Data1!A:A,0))</f>
        <v>MD</v>
      </c>
      <c r="D380" s="515" t="str">
        <f>INDEX(Data1!C:C,MATCH(A380,Data1!A:A,0))</f>
        <v>NW</v>
      </c>
      <c r="E380" s="225">
        <f>INDEX(Data1!L:L,MATCH($A380,Data1!$A:$A,0))</f>
        <v>35.774274397202554</v>
      </c>
      <c r="F380" s="225">
        <f>INDEX(Data1!M:M,MATCH($A380,Data1!$A:$A,0))</f>
        <v>3.1701787381659865</v>
      </c>
      <c r="G380" s="225">
        <f>INDEX(Data1!N:N,MATCH($A380,Data1!$A:$A,0))</f>
        <v>0.19631772260626179</v>
      </c>
      <c r="H380" s="549">
        <f t="shared" si="10"/>
        <v>39.1407708579748</v>
      </c>
      <c r="I380" s="225">
        <f>INDEX(Data1!P:P,MATCH($A380,Data1!$A:$A,0))</f>
        <v>47.992308957124258</v>
      </c>
      <c r="J380" s="225">
        <f>INDEX(Data1!R:R,MATCH($A380,Data1!$A:$A,0))</f>
        <v>0</v>
      </c>
      <c r="K380" s="225">
        <f>INDEX(Data1!S:S,MATCH($A380,Data1!$A:$A,0))</f>
        <v>0</v>
      </c>
      <c r="L380" s="545">
        <f t="shared" si="11"/>
        <v>87.133079815099052</v>
      </c>
      <c r="M380" s="526">
        <f>INDEX(Data1!$T:$T,MATCH($A380,Data1!$A:$A,0))</f>
        <v>80.096385574468698</v>
      </c>
      <c r="N380" s="526">
        <f>INDEX(Data1!U:U,MATCH(A380,Data1!A:A,0))</f>
        <v>32.10407661734444</v>
      </c>
      <c r="O380" s="526">
        <f>INDEX(Data1!$V:$V,MATCH(A380,Data1!$A:$A,0))</f>
        <v>74.089156656383551</v>
      </c>
    </row>
    <row r="381" spans="1:15" s="48" customFormat="1">
      <c r="A381" s="3" t="s">
        <v>766</v>
      </c>
      <c r="B381" s="202" t="str">
        <f>INDEX('Ref1'!$E:$E,MATCH(A381,'Ref1'!$A:$A,0))</f>
        <v>Woking</v>
      </c>
      <c r="C381" s="42" t="str">
        <f>INDEX(Data1!B:B,MATCH(A381,Data1!A:A,0))</f>
        <v>SD</v>
      </c>
      <c r="D381" s="515" t="str">
        <f>INDEX(Data1!C:C,MATCH(A381,Data1!A:A,0))</f>
        <v>SE</v>
      </c>
      <c r="E381" s="225">
        <f>INDEX(Data1!L:L,MATCH($A381,Data1!$A:$A,0))</f>
        <v>19.051253590485793</v>
      </c>
      <c r="F381" s="225">
        <f>INDEX(Data1!M:M,MATCH($A381,Data1!$A:$A,0))</f>
        <v>0.67243097215649794</v>
      </c>
      <c r="G381" s="225">
        <f>INDEX(Data1!N:N,MATCH($A381,Data1!$A:$A,0))</f>
        <v>7.4231101177676853E-2</v>
      </c>
      <c r="H381" s="549">
        <f t="shared" si="10"/>
        <v>19.797915663819968</v>
      </c>
      <c r="I381" s="225">
        <f>INDEX(Data1!P:P,MATCH($A381,Data1!$A:$A,0))</f>
        <v>-16.141940142279978</v>
      </c>
      <c r="J381" s="225">
        <f>INDEX(Data1!R:R,MATCH($A381,Data1!$A:$A,0))</f>
        <v>-0.7785433195427065</v>
      </c>
      <c r="K381" s="225">
        <f>INDEX(Data1!S:S,MATCH($A381,Data1!$A:$A,0))</f>
        <v>0</v>
      </c>
      <c r="L381" s="545">
        <f t="shared" si="11"/>
        <v>2.8774322019972831</v>
      </c>
      <c r="M381" s="526">
        <f>INDEX(Data1!$T:$T,MATCH($A381,Data1!$A:$A,0))</f>
        <v>2.0988888824545766</v>
      </c>
      <c r="N381" s="526">
        <f>INDEX(Data1!U:U,MATCH(A381,Data1!A:A,0))</f>
        <v>18.240829024734555</v>
      </c>
      <c r="O381" s="526">
        <f>INDEX(Data1!$V:$V,MATCH(A381,Data1!$A:$A,0))</f>
        <v>1.9414722162704834</v>
      </c>
    </row>
    <row r="382" spans="1:15" s="48" customFormat="1">
      <c r="A382" s="3" t="s">
        <v>768</v>
      </c>
      <c r="B382" s="202" t="str">
        <f>INDEX('Ref1'!$E:$E,MATCH(A382,'Ref1'!$A:$A,0))</f>
        <v>Wokingham</v>
      </c>
      <c r="C382" s="42" t="str">
        <f>INDEX(Data1!B:B,MATCH(A382,Data1!A:A,0))</f>
        <v>UNINFIR</v>
      </c>
      <c r="D382" s="515" t="str">
        <f>INDEX(Data1!C:C,MATCH(A382,Data1!A:A,0))</f>
        <v>SE</v>
      </c>
      <c r="E382" s="225">
        <f>INDEX(Data1!L:L,MATCH($A382,Data1!$A:$A,0))</f>
        <v>36.060689880872189</v>
      </c>
      <c r="F382" s="225">
        <f>INDEX(Data1!M:M,MATCH($A382,Data1!$A:$A,0))</f>
        <v>1.1109779591395539</v>
      </c>
      <c r="G382" s="225">
        <f>INDEX(Data1!N:N,MATCH($A382,Data1!$A:$A,0))</f>
        <v>0.12845011861143812</v>
      </c>
      <c r="H382" s="549">
        <f t="shared" si="10"/>
        <v>37.300117958623183</v>
      </c>
      <c r="I382" s="225">
        <f>INDEX(Data1!P:P,MATCH($A382,Data1!$A:$A,0))</f>
        <v>-19.136270827140535</v>
      </c>
      <c r="J382" s="225">
        <f>INDEX(Data1!R:R,MATCH($A382,Data1!$A:$A,0))</f>
        <v>-2.1394468797448081</v>
      </c>
      <c r="K382" s="225">
        <f>INDEX(Data1!S:S,MATCH($A382,Data1!$A:$A,0))</f>
        <v>0</v>
      </c>
      <c r="L382" s="545">
        <f t="shared" si="11"/>
        <v>16.024400251737838</v>
      </c>
      <c r="M382" s="526">
        <f>INDEX(Data1!$T:$T,MATCH($A382,Data1!$A:$A,0))</f>
        <v>13.884953371993031</v>
      </c>
      <c r="N382" s="526">
        <f>INDEX(Data1!U:U,MATCH(A382,Data1!A:A,0))</f>
        <v>33.02122419913357</v>
      </c>
      <c r="O382" s="526">
        <f>INDEX(Data1!$V:$V,MATCH(A382,Data1!$A:$A,0))</f>
        <v>12.843581869093555</v>
      </c>
    </row>
    <row r="383" spans="1:15" s="48" customFormat="1">
      <c r="A383" s="3" t="s">
        <v>770</v>
      </c>
      <c r="B383" s="202" t="str">
        <f>INDEX('Ref1'!$E:$E,MATCH(A383,'Ref1'!$A:$A,0))</f>
        <v>Wolverhampton</v>
      </c>
      <c r="C383" s="42" t="str">
        <f>INDEX(Data1!B:B,MATCH(A383,Data1!A:A,0))</f>
        <v>MD</v>
      </c>
      <c r="D383" s="515" t="str">
        <f>INDEX(Data1!C:C,MATCH(A383,Data1!A:A,0))</f>
        <v>WM</v>
      </c>
      <c r="E383" s="225">
        <f>INDEX(Data1!L:L,MATCH($A383,Data1!$A:$A,0))</f>
        <v>36.849533026114365</v>
      </c>
      <c r="F383" s="225">
        <f>INDEX(Data1!M:M,MATCH($A383,Data1!$A:$A,0))</f>
        <v>2.9890237596987572</v>
      </c>
      <c r="G383" s="225">
        <f>INDEX(Data1!N:N,MATCH($A383,Data1!$A:$A,0))</f>
        <v>0.14824030645459257</v>
      </c>
      <c r="H383" s="549">
        <f t="shared" si="10"/>
        <v>39.986797092267715</v>
      </c>
      <c r="I383" s="225">
        <f>INDEX(Data1!P:P,MATCH($A383,Data1!$A:$A,0))</f>
        <v>41.558104990577895</v>
      </c>
      <c r="J383" s="225">
        <f>INDEX(Data1!R:R,MATCH($A383,Data1!$A:$A,0))</f>
        <v>0</v>
      </c>
      <c r="K383" s="225">
        <f>INDEX(Data1!S:S,MATCH($A383,Data1!$A:$A,0))</f>
        <v>0</v>
      </c>
      <c r="L383" s="545">
        <f t="shared" si="11"/>
        <v>81.54490208284561</v>
      </c>
      <c r="M383" s="526">
        <f>INDEX(Data1!$T:$T,MATCH($A383,Data1!$A:$A,0))</f>
        <v>78.34051953066232</v>
      </c>
      <c r="N383" s="526">
        <f>INDEX(Data1!U:U,MATCH(A383,Data1!A:A,0))</f>
        <v>36.782414540084424</v>
      </c>
      <c r="O383" s="526">
        <f>INDEX(Data1!$V:$V,MATCH(A383,Data1!$A:$A,0))</f>
        <v>72.464980565862646</v>
      </c>
    </row>
    <row r="384" spans="1:15" s="48" customFormat="1">
      <c r="A384" s="3" t="s">
        <v>772</v>
      </c>
      <c r="B384" s="202" t="str">
        <f>INDEX('Ref1'!$E:$E,MATCH(A384,'Ref1'!$A:$A,0))</f>
        <v>Worcester</v>
      </c>
      <c r="C384" s="42" t="str">
        <f>INDEX(Data1!B:B,MATCH(A384,Data1!A:A,0))</f>
        <v>SD</v>
      </c>
      <c r="D384" s="515" t="str">
        <f>INDEX(Data1!C:C,MATCH(A384,Data1!A:A,0))</f>
        <v>WM</v>
      </c>
      <c r="E384" s="225">
        <f>INDEX(Data1!L:L,MATCH($A384,Data1!$A:$A,0))</f>
        <v>15.962258900675025</v>
      </c>
      <c r="F384" s="225">
        <f>INDEX(Data1!M:M,MATCH($A384,Data1!$A:$A,0))</f>
        <v>0.87472705497410486</v>
      </c>
      <c r="G384" s="225">
        <f>INDEX(Data1!N:N,MATCH($A384,Data1!$A:$A,0))</f>
        <v>6.5321325066235766E-2</v>
      </c>
      <c r="H384" s="549">
        <f t="shared" si="10"/>
        <v>16.902307280715366</v>
      </c>
      <c r="I384" s="225">
        <f>INDEX(Data1!P:P,MATCH($A384,Data1!$A:$A,0))</f>
        <v>-13.144838824916041</v>
      </c>
      <c r="J384" s="225">
        <f>INDEX(Data1!R:R,MATCH($A384,Data1!$A:$A,0))</f>
        <v>-0.59303835532376592</v>
      </c>
      <c r="K384" s="225">
        <f>INDEX(Data1!S:S,MATCH($A384,Data1!$A:$A,0))</f>
        <v>0</v>
      </c>
      <c r="L384" s="545">
        <f t="shared" si="11"/>
        <v>3.1644301004755588</v>
      </c>
      <c r="M384" s="526">
        <f>INDEX(Data1!$T:$T,MATCH($A384,Data1!$A:$A,0))</f>
        <v>2.5713917451517929</v>
      </c>
      <c r="N384" s="526">
        <f>INDEX(Data1!U:U,MATCH(A384,Data1!A:A,0))</f>
        <v>15.716230570067834</v>
      </c>
      <c r="O384" s="526">
        <f>INDEX(Data1!$V:$V,MATCH(A384,Data1!$A:$A,0))</f>
        <v>2.3785373642654086</v>
      </c>
    </row>
    <row r="385" spans="1:15" s="48" customFormat="1">
      <c r="A385" s="3" t="s">
        <v>774</v>
      </c>
      <c r="B385" s="202" t="str">
        <f>INDEX('Ref1'!$E:$E,MATCH(A385,'Ref1'!$A:$A,0))</f>
        <v>Worcestershire</v>
      </c>
      <c r="C385" s="42" t="str">
        <f>INDEX(Data1!B:B,MATCH(A385,Data1!A:A,0))</f>
        <v>SCNFIR</v>
      </c>
      <c r="D385" s="515" t="str">
        <f>INDEX(Data1!C:C,MATCH(A385,Data1!A:A,0))</f>
        <v>WM</v>
      </c>
      <c r="E385" s="225">
        <f>INDEX(Data1!L:L,MATCH($A385,Data1!$A:$A,0))</f>
        <v>16.436833269045323</v>
      </c>
      <c r="F385" s="225">
        <f>INDEX(Data1!M:M,MATCH($A385,Data1!$A:$A,0))</f>
        <v>1.31493453110669</v>
      </c>
      <c r="G385" s="225">
        <f>INDEX(Data1!N:N,MATCH($A385,Data1!$A:$A,0))</f>
        <v>9.0742773863977957E-2</v>
      </c>
      <c r="H385" s="549">
        <f t="shared" si="10"/>
        <v>17.842510574015993</v>
      </c>
      <c r="I385" s="225">
        <f>INDEX(Data1!P:P,MATCH($A385,Data1!$A:$A,0))</f>
        <v>46.136783928076504</v>
      </c>
      <c r="J385" s="225">
        <f>INDEX(Data1!R:R,MATCH($A385,Data1!$A:$A,0))</f>
        <v>0</v>
      </c>
      <c r="K385" s="225">
        <f>INDEX(Data1!S:S,MATCH($A385,Data1!$A:$A,0))</f>
        <v>0</v>
      </c>
      <c r="L385" s="545">
        <f t="shared" si="11"/>
        <v>63.9792945020925</v>
      </c>
      <c r="M385" s="526">
        <f>INDEX(Data1!$T:$T,MATCH($A385,Data1!$A:$A,0))</f>
        <v>62.425618701546995</v>
      </c>
      <c r="N385" s="526">
        <f>INDEX(Data1!U:U,MATCH(A385,Data1!A:A,0))</f>
        <v>16.288834773470491</v>
      </c>
      <c r="O385" s="526">
        <f>INDEX(Data1!$V:$V,MATCH(A385,Data1!$A:$A,0))</f>
        <v>57.743697298930975</v>
      </c>
    </row>
    <row r="386" spans="1:15" s="48" customFormat="1">
      <c r="A386" s="3" t="s">
        <v>776</v>
      </c>
      <c r="B386" s="202" t="str">
        <f>INDEX('Ref1'!$E:$E,MATCH(A386,'Ref1'!$A:$A,0))</f>
        <v>Worthing</v>
      </c>
      <c r="C386" s="42" t="str">
        <f>INDEX(Data1!B:B,MATCH(A386,Data1!A:A,0))</f>
        <v>SD</v>
      </c>
      <c r="D386" s="515" t="str">
        <f>INDEX(Data1!C:C,MATCH(A386,Data1!A:A,0))</f>
        <v>SE</v>
      </c>
      <c r="E386" s="225">
        <f>INDEX(Data1!L:L,MATCH($A386,Data1!$A:$A,0))</f>
        <v>13.08682950819672</v>
      </c>
      <c r="F386" s="225">
        <f>INDEX(Data1!M:M,MATCH($A386,Data1!$A:$A,0))</f>
        <v>0.95010968110659166</v>
      </c>
      <c r="G386" s="225">
        <f>INDEX(Data1!N:N,MATCH($A386,Data1!$A:$A,0))</f>
        <v>4.7019980085119498E-2</v>
      </c>
      <c r="H386" s="549">
        <f t="shared" si="10"/>
        <v>14.083959169388431</v>
      </c>
      <c r="I386" s="225">
        <f>INDEX(Data1!P:P,MATCH($A386,Data1!$A:$A,0))</f>
        <v>-10.056756107244604</v>
      </c>
      <c r="J386" s="225">
        <f>INDEX(Data1!R:R,MATCH($A386,Data1!$A:$A,0))</f>
        <v>-0.68986362742128349</v>
      </c>
      <c r="K386" s="225">
        <f>INDEX(Data1!S:S,MATCH($A386,Data1!$A:$A,0))</f>
        <v>0</v>
      </c>
      <c r="L386" s="545">
        <f t="shared" si="11"/>
        <v>3.3373394347225425</v>
      </c>
      <c r="M386" s="526">
        <f>INDEX(Data1!$T:$T,MATCH($A386,Data1!$A:$A,0))</f>
        <v>2.6474758073012592</v>
      </c>
      <c r="N386" s="526">
        <f>INDEX(Data1!U:U,MATCH(A386,Data1!A:A,0))</f>
        <v>12.704231914545863</v>
      </c>
      <c r="O386" s="526">
        <f>INDEX(Data1!$V:$V,MATCH(A386,Data1!$A:$A,0))</f>
        <v>2.4489151217536649</v>
      </c>
    </row>
    <row r="387" spans="1:15" s="48" customFormat="1">
      <c r="A387" s="3" t="s">
        <v>778</v>
      </c>
      <c r="B387" s="202" t="str">
        <f>INDEX('Ref1'!$E:$E,MATCH(A387,'Ref1'!$A:$A,0))</f>
        <v>Wychavon</v>
      </c>
      <c r="C387" s="42" t="str">
        <f>INDEX(Data1!B:B,MATCH(A387,Data1!A:A,0))</f>
        <v>SD</v>
      </c>
      <c r="D387" s="515" t="str">
        <f>INDEX(Data1!C:C,MATCH(A387,Data1!A:A,0))</f>
        <v>WM</v>
      </c>
      <c r="E387" s="225">
        <f>INDEX(Data1!L:L,MATCH($A387,Data1!$A:$A,0))</f>
        <v>16.057045593056895</v>
      </c>
      <c r="F387" s="225">
        <f>INDEX(Data1!M:M,MATCH($A387,Data1!$A:$A,0))</f>
        <v>1.3634465391512021</v>
      </c>
      <c r="G387" s="225">
        <f>INDEX(Data1!N:N,MATCH($A387,Data1!$A:$A,0))</f>
        <v>0.12653148428708053</v>
      </c>
      <c r="H387" s="549">
        <f t="shared" si="10"/>
        <v>17.547023616495178</v>
      </c>
      <c r="I387" s="225">
        <f>INDEX(Data1!P:P,MATCH($A387,Data1!$A:$A,0))</f>
        <v>-13.168428881963012</v>
      </c>
      <c r="J387" s="225">
        <f>INDEX(Data1!R:R,MATCH($A387,Data1!$A:$A,0))</f>
        <v>-0.8853714276714959</v>
      </c>
      <c r="K387" s="225">
        <f>INDEX(Data1!S:S,MATCH($A387,Data1!$A:$A,0))</f>
        <v>0</v>
      </c>
      <c r="L387" s="545">
        <f t="shared" si="11"/>
        <v>3.4932233068606706</v>
      </c>
      <c r="M387" s="526">
        <f>INDEX(Data1!$T:$T,MATCH($A387,Data1!$A:$A,0))</f>
        <v>2.6078518791891745</v>
      </c>
      <c r="N387" s="526">
        <f>INDEX(Data1!U:U,MATCH(A387,Data1!A:A,0))</f>
        <v>15.776280761152186</v>
      </c>
      <c r="O387" s="526">
        <f>INDEX(Data1!$V:$V,MATCH(A387,Data1!$A:$A,0))</f>
        <v>2.4122629882499864</v>
      </c>
    </row>
    <row r="388" spans="1:15" s="48" customFormat="1">
      <c r="A388" s="3" t="s">
        <v>780</v>
      </c>
      <c r="B388" s="202" t="str">
        <f>INDEX('Ref1'!$E:$E,MATCH(A388,'Ref1'!$A:$A,0))</f>
        <v>Wycombe</v>
      </c>
      <c r="C388" s="42" t="str">
        <f>INDEX(Data1!B:B,MATCH(A388,Data1!A:A,0))</f>
        <v>SD</v>
      </c>
      <c r="D388" s="515" t="str">
        <f>INDEX(Data1!C:C,MATCH(A388,Data1!A:A,0))</f>
        <v>SE</v>
      </c>
      <c r="E388" s="225">
        <f>INDEX(Data1!L:L,MATCH($A388,Data1!$A:$A,0))</f>
        <v>29.316081658630662</v>
      </c>
      <c r="F388" s="225">
        <f>INDEX(Data1!M:M,MATCH($A388,Data1!$A:$A,0))</f>
        <v>1.2569523539428125</v>
      </c>
      <c r="G388" s="225">
        <f>INDEX(Data1!N:N,MATCH($A388,Data1!$A:$A,0))</f>
        <v>0.12057753098688627</v>
      </c>
      <c r="H388" s="549">
        <f t="shared" si="10"/>
        <v>30.693611543560358</v>
      </c>
      <c r="I388" s="225">
        <f>INDEX(Data1!P:P,MATCH($A388,Data1!$A:$A,0))</f>
        <v>-24.809286417656185</v>
      </c>
      <c r="J388" s="225">
        <f>INDEX(Data1!R:R,MATCH($A388,Data1!$A:$A,0))</f>
        <v>-1.2970622176989031</v>
      </c>
      <c r="K388" s="225">
        <f>INDEX(Data1!S:S,MATCH($A388,Data1!$A:$A,0))</f>
        <v>0</v>
      </c>
      <c r="L388" s="545">
        <f t="shared" si="11"/>
        <v>4.5872629082052701</v>
      </c>
      <c r="M388" s="526">
        <f>INDEX(Data1!$T:$T,MATCH($A388,Data1!$A:$A,0))</f>
        <v>3.2902006905063668</v>
      </c>
      <c r="N388" s="526">
        <f>INDEX(Data1!U:U,MATCH(A388,Data1!A:A,0))</f>
        <v>28.099487108162553</v>
      </c>
      <c r="O388" s="526">
        <f>INDEX(Data1!$V:$V,MATCH(A388,Data1!$A:$A,0))</f>
        <v>3.0434356387183894</v>
      </c>
    </row>
    <row r="389" spans="1:15" s="48" customFormat="1">
      <c r="A389" s="3" t="s">
        <v>782</v>
      </c>
      <c r="B389" s="202" t="str">
        <f>INDEX('Ref1'!$E:$E,MATCH(A389,'Ref1'!$A:$A,0))</f>
        <v>Wyre</v>
      </c>
      <c r="C389" s="42" t="str">
        <f>INDEX(Data1!B:B,MATCH(A389,Data1!A:A,0))</f>
        <v>SD</v>
      </c>
      <c r="D389" s="515" t="str">
        <f>INDEX(Data1!C:C,MATCH(A389,Data1!A:A,0))</f>
        <v>NW</v>
      </c>
      <c r="E389" s="225">
        <f>INDEX(Data1!L:L,MATCH($A389,Data1!$A:$A,0))</f>
        <v>10.153312729026036</v>
      </c>
      <c r="F389" s="225">
        <f>INDEX(Data1!M:M,MATCH($A389,Data1!$A:$A,0))</f>
        <v>1.2977559221237829</v>
      </c>
      <c r="G389" s="225">
        <f>INDEX(Data1!N:N,MATCH($A389,Data1!$A:$A,0))</f>
        <v>4.2149232962859086E-2</v>
      </c>
      <c r="H389" s="549">
        <f t="shared" si="10"/>
        <v>11.493217884112678</v>
      </c>
      <c r="I389" s="225">
        <f>INDEX(Data1!P:P,MATCH($A389,Data1!$A:$A,0))</f>
        <v>-6.723040414315407</v>
      </c>
      <c r="J389" s="225">
        <f>INDEX(Data1!R:R,MATCH($A389,Data1!$A:$A,0))</f>
        <v>-0.70899454828833242</v>
      </c>
      <c r="K389" s="225">
        <f>INDEX(Data1!S:S,MATCH($A389,Data1!$A:$A,0))</f>
        <v>0</v>
      </c>
      <c r="L389" s="545">
        <f t="shared" si="11"/>
        <v>4.0611829215089381</v>
      </c>
      <c r="M389" s="526">
        <f>INDEX(Data1!$T:$T,MATCH($A389,Data1!$A:$A,0))</f>
        <v>3.3521883732206059</v>
      </c>
      <c r="N389" s="526">
        <f>INDEX(Data1!U:U,MATCH(A389,Data1!A:A,0))</f>
        <v>10.075228787536012</v>
      </c>
      <c r="O389" s="526">
        <f>INDEX(Data1!$V:$V,MATCH(A389,Data1!$A:$A,0))</f>
        <v>3.1007742452290605</v>
      </c>
    </row>
    <row r="390" spans="1:15" s="48" customFormat="1">
      <c r="A390" s="3" t="s">
        <v>784</v>
      </c>
      <c r="B390" s="202" t="str">
        <f>INDEX('Ref1'!$E:$E,MATCH(A390,'Ref1'!$A:$A,0))</f>
        <v>Wyre Forest</v>
      </c>
      <c r="C390" s="42" t="str">
        <f>INDEX(Data1!B:B,MATCH(A390,Data1!A:A,0))</f>
        <v>SD</v>
      </c>
      <c r="D390" s="515" t="str">
        <f>INDEX(Data1!C:C,MATCH(A390,Data1!A:A,0))</f>
        <v>WM</v>
      </c>
      <c r="E390" s="225">
        <f>INDEX(Data1!L:L,MATCH($A390,Data1!$A:$A,0))</f>
        <v>11.092757917068464</v>
      </c>
      <c r="F390" s="225">
        <f>INDEX(Data1!M:M,MATCH($A390,Data1!$A:$A,0))</f>
        <v>0.97078177022470014</v>
      </c>
      <c r="G390" s="225">
        <f>INDEX(Data1!N:N,MATCH($A390,Data1!$A:$A,0))</f>
        <v>6.0947359196491656E-2</v>
      </c>
      <c r="H390" s="549">
        <f t="shared" si="10"/>
        <v>12.124487046489657</v>
      </c>
      <c r="I390" s="225">
        <f>INDEX(Data1!P:P,MATCH($A390,Data1!$A:$A,0))</f>
        <v>-8.3378854817505879</v>
      </c>
      <c r="J390" s="225">
        <f>INDEX(Data1!R:R,MATCH($A390,Data1!$A:$A,0))</f>
        <v>-0.4954946502805091</v>
      </c>
      <c r="K390" s="225">
        <f>INDEX(Data1!S:S,MATCH($A390,Data1!$A:$A,0))</f>
        <v>0</v>
      </c>
      <c r="L390" s="545">
        <f t="shared" si="11"/>
        <v>3.2911069144585596</v>
      </c>
      <c r="M390" s="526">
        <f>INDEX(Data1!$T:$T,MATCH($A390,Data1!$A:$A,0))</f>
        <v>2.7956122641780508</v>
      </c>
      <c r="N390" s="526">
        <f>INDEX(Data1!U:U,MATCH(A390,Data1!A:A,0))</f>
        <v>11.133497745928638</v>
      </c>
      <c r="O390" s="526">
        <f>INDEX(Data1!$V:$V,MATCH(A390,Data1!$A:$A,0))</f>
        <v>2.5859413443646972</v>
      </c>
    </row>
    <row r="391" spans="1:15" s="48" customFormat="1">
      <c r="A391" s="3" t="s">
        <v>786</v>
      </c>
      <c r="B391" s="202" t="str">
        <f>INDEX('Ref1'!$E:$E,MATCH(A391,'Ref1'!$A:$A,0))</f>
        <v>York</v>
      </c>
      <c r="C391" s="42" t="str">
        <f>INDEX(Data1!B:B,MATCH(A391,Data1!A:A,0))</f>
        <v>UNINFIR</v>
      </c>
      <c r="D391" s="515" t="str">
        <f>INDEX(Data1!C:C,MATCH(A391,Data1!A:A,0))</f>
        <v>YH</v>
      </c>
      <c r="E391" s="225">
        <f>INDEX(Data1!L:L,MATCH($A391,Data1!$A:$A,0))</f>
        <v>50.288375996609865</v>
      </c>
      <c r="F391" s="225">
        <f>INDEX(Data1!M:M,MATCH($A391,Data1!$A:$A,0))</f>
        <v>1.9743894992837521</v>
      </c>
      <c r="G391" s="225">
        <f>INDEX(Data1!N:N,MATCH($A391,Data1!$A:$A,0))</f>
        <v>0.29394429701727059</v>
      </c>
      <c r="H391" s="549">
        <f t="shared" si="10"/>
        <v>52.556709792910887</v>
      </c>
      <c r="I391" s="225">
        <f>INDEX(Data1!P:P,MATCH($A391,Data1!$A:$A,0))</f>
        <v>-21.195283870869801</v>
      </c>
      <c r="J391" s="225">
        <f>INDEX(Data1!R:R,MATCH($A391,Data1!$A:$A,0))</f>
        <v>-2.3526903437243631</v>
      </c>
      <c r="K391" s="225">
        <f>INDEX(Data1!S:S,MATCH($A391,Data1!$A:$A,0))</f>
        <v>0</v>
      </c>
      <c r="L391" s="545">
        <f t="shared" si="11"/>
        <v>29.008735578316724</v>
      </c>
      <c r="M391" s="526">
        <f>INDEX(Data1!$T:$T,MATCH($A391,Data1!$A:$A,0))</f>
        <v>26.11045779120094</v>
      </c>
      <c r="N391" s="526">
        <f>INDEX(Data1!U:U,MATCH(A391,Data1!A:A,0))</f>
        <v>47.305741662070744</v>
      </c>
      <c r="O391" s="526">
        <f>INDEX(Data1!$V:$V,MATCH(A391,Data1!$A:$A,0))</f>
        <v>24.152173456860872</v>
      </c>
    </row>
    <row r="392" spans="1:15" s="48" customFormat="1">
      <c r="C392" s="115"/>
      <c r="D392" s="115"/>
      <c r="E392" s="192"/>
      <c r="F392" s="192"/>
      <c r="G392" s="192"/>
      <c r="H392" s="550"/>
      <c r="I392" s="192"/>
      <c r="J392" s="192"/>
      <c r="K392" s="192"/>
      <c r="L392" s="546"/>
      <c r="M392" s="195"/>
      <c r="N392" s="195"/>
      <c r="O392" s="195"/>
    </row>
    <row r="393" spans="1:15" s="3" customFormat="1">
      <c r="B393" s="364" t="s">
        <v>907</v>
      </c>
      <c r="C393" s="365"/>
      <c r="D393" s="365"/>
      <c r="E393" s="517">
        <f t="shared" ref="E393:M393" si="12">SUM(E9:E391)</f>
        <v>12647.733773341412</v>
      </c>
      <c r="F393" s="517">
        <f t="shared" si="12"/>
        <v>620.12675709103701</v>
      </c>
      <c r="G393" s="517">
        <f t="shared" si="12"/>
        <v>68.028944751048854</v>
      </c>
      <c r="H393" s="551">
        <f t="shared" si="12"/>
        <v>13335.889475183476</v>
      </c>
      <c r="I393" s="517">
        <f t="shared" si="12"/>
        <v>199.40321207803225</v>
      </c>
      <c r="J393" s="517">
        <f t="shared" si="12"/>
        <v>-331.64157934374947</v>
      </c>
      <c r="K393" s="517">
        <f t="shared" si="12"/>
        <v>4.0511863023005574</v>
      </c>
      <c r="L393" s="547">
        <f t="shared" si="12"/>
        <v>13207.702294220086</v>
      </c>
      <c r="M393" s="524">
        <f t="shared" si="12"/>
        <v>12266.832067620158</v>
      </c>
      <c r="N393" s="524"/>
      <c r="O393" s="524">
        <f>SUM(O9:O391)</f>
        <v>11346.819662548654</v>
      </c>
    </row>
    <row r="394" spans="1:15" s="48" customFormat="1">
      <c r="C394" s="115"/>
      <c r="D394" s="115"/>
    </row>
    <row r="395" spans="1:15" s="346" customFormat="1">
      <c r="C395" s="347"/>
      <c r="D395" s="347"/>
    </row>
    <row r="396" spans="1:15">
      <c r="M396" s="147"/>
    </row>
  </sheetData>
  <sheetProtection sheet="1" objects="1" scenarios="1"/>
  <conditionalFormatting sqref="B410:D1048576 C399:D409 B1:C3 B7:D398 C4:D6">
    <cfRule type="cellIs" dxfId="4" priority="5" operator="equal">
      <formula>authorityName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8DA7F-152D-4370-83C0-7AC58D245C44}">
  <dimension ref="A1:I429"/>
  <sheetViews>
    <sheetView showGridLines="0" zoomScale="85" zoomScaleNormal="85" workbookViewId="0">
      <pane ySplit="5" topLeftCell="A6" activePane="bottomLeft" state="frozen"/>
      <selection activeCell="G80" sqref="G80"/>
      <selection pane="bottomLeft" activeCell="G80" sqref="G80"/>
    </sheetView>
  </sheetViews>
  <sheetFormatPr defaultColWidth="8.85546875" defaultRowHeight="12.75"/>
  <cols>
    <col min="1" max="1" width="8.85546875" style="611"/>
    <col min="2" max="2" width="35.140625" style="611" customWidth="1"/>
    <col min="3" max="3" width="8.85546875" style="611"/>
    <col min="4" max="4" width="10.140625" style="611" customWidth="1"/>
    <col min="5" max="6" width="8.85546875" style="611"/>
    <col min="7" max="7" width="27.5703125" style="611" customWidth="1"/>
    <col min="8" max="16384" width="8.85546875" style="611"/>
  </cols>
  <sheetData>
    <row r="1" spans="1:9" ht="15.75">
      <c r="A1" s="58" t="s">
        <v>1207</v>
      </c>
    </row>
    <row r="2" spans="1:9">
      <c r="A2" s="704" t="s">
        <v>1272</v>
      </c>
    </row>
    <row r="4" spans="1:9">
      <c r="A4" s="49" t="s">
        <v>1214</v>
      </c>
      <c r="F4" s="49" t="s">
        <v>1213</v>
      </c>
    </row>
    <row r="5" spans="1:9">
      <c r="A5" s="613" t="s">
        <v>820</v>
      </c>
      <c r="B5" s="613" t="s">
        <v>791</v>
      </c>
      <c r="C5" s="613" t="s">
        <v>1026</v>
      </c>
      <c r="D5" s="613" t="s">
        <v>1208</v>
      </c>
      <c r="F5" s="613" t="s">
        <v>820</v>
      </c>
      <c r="G5" s="613" t="s">
        <v>791</v>
      </c>
      <c r="H5" s="613" t="s">
        <v>1027</v>
      </c>
      <c r="I5" s="613" t="s">
        <v>1208</v>
      </c>
    </row>
    <row r="6" spans="1:9">
      <c r="A6" s="613" t="s">
        <v>1000</v>
      </c>
      <c r="B6" s="614" t="str">
        <f>INDEX('Ref1'!$E:$E,MATCH(A6,'Ref1'!$A:$A,0))</f>
        <v>Greater Manchester Combined Authority</v>
      </c>
      <c r="C6" s="615" t="s">
        <v>2</v>
      </c>
      <c r="D6" s="616" t="e">
        <f ca="1">INDEX('5_Main'!$HZ:$HZ,MATCH($A6,'5_Main'!$A:$A,0))</f>
        <v>#REF!</v>
      </c>
      <c r="F6" s="613" t="s">
        <v>326</v>
      </c>
      <c r="G6" s="613" t="s">
        <v>327</v>
      </c>
      <c r="H6" s="615" t="s">
        <v>1082</v>
      </c>
      <c r="I6" s="616" t="e">
        <f ca="1">INDEX('5_Main'!$HZ:$HZ,MATCH($F6,'5_Main'!$A:$A,0))</f>
        <v>#REF!</v>
      </c>
    </row>
    <row r="7" spans="1:9">
      <c r="A7" s="613" t="s">
        <v>418</v>
      </c>
      <c r="B7" s="614" t="str">
        <f>INDEX('Ref1'!$E:$E,MATCH(A7,'Ref1'!$A:$A,0))</f>
        <v>Merseyside Fire</v>
      </c>
      <c r="C7" s="615" t="s">
        <v>2</v>
      </c>
      <c r="D7" s="616" t="e">
        <f ca="1">INDEX('5_Main'!$HZ:$HZ,MATCH($A7,'5_Main'!$A:$A,0))</f>
        <v>#REF!</v>
      </c>
      <c r="F7" s="613" t="s">
        <v>444</v>
      </c>
      <c r="G7" s="613" t="s">
        <v>445</v>
      </c>
      <c r="H7" s="615" t="s">
        <v>1082</v>
      </c>
      <c r="I7" s="616" t="e">
        <f ca="1">INDEX('5_Main'!$HZ:$HZ,MATCH($F7,'5_Main'!$A:$A,0))</f>
        <v>#REF!</v>
      </c>
    </row>
    <row r="8" spans="1:9">
      <c r="A8" s="613" t="s">
        <v>612</v>
      </c>
      <c r="B8" s="614" t="str">
        <f>INDEX('Ref1'!$E:$E,MATCH(A8,'Ref1'!$A:$A,0))</f>
        <v>South Yorkshire Fire</v>
      </c>
      <c r="C8" s="615" t="s">
        <v>2</v>
      </c>
      <c r="D8" s="616" t="e">
        <f ca="1">INDEX('5_Main'!$HZ:$HZ,MATCH($A8,'5_Main'!$A:$A,0))</f>
        <v>#REF!</v>
      </c>
      <c r="F8" s="613" t="s">
        <v>648</v>
      </c>
      <c r="G8" s="613" t="s">
        <v>649</v>
      </c>
      <c r="H8" s="615" t="s">
        <v>1082</v>
      </c>
      <c r="I8" s="616" t="e">
        <f ca="1">INDEX('5_Main'!$HZ:$HZ,MATCH($F8,'5_Main'!$A:$A,0))</f>
        <v>#REF!</v>
      </c>
    </row>
    <row r="9" spans="1:9">
      <c r="A9" s="613" t="s">
        <v>700</v>
      </c>
      <c r="B9" s="614" t="str">
        <f>INDEX('Ref1'!$E:$E,MATCH(A9,'Ref1'!$A:$A,0))</f>
        <v>Tyne and Wear Fire</v>
      </c>
      <c r="C9" s="615" t="s">
        <v>2</v>
      </c>
      <c r="D9" s="616" t="e">
        <f ca="1">INDEX('5_Main'!$HZ:$HZ,MATCH($A9,'5_Main'!$A:$A,0))</f>
        <v>#REF!</v>
      </c>
      <c r="F9" s="613" t="s">
        <v>120</v>
      </c>
      <c r="G9" s="613" t="s">
        <v>121</v>
      </c>
      <c r="H9" s="615" t="s">
        <v>1082</v>
      </c>
      <c r="I9" s="616" t="e">
        <f ca="1">INDEX('5_Main'!$HZ:$HZ,MATCH($F9,'5_Main'!$A:$A,0))</f>
        <v>#REF!</v>
      </c>
    </row>
    <row r="10" spans="1:9">
      <c r="A10" s="613" t="s">
        <v>742</v>
      </c>
      <c r="B10" s="614" t="str">
        <f>INDEX('Ref1'!$E:$E,MATCH(A10,'Ref1'!$A:$A,0))</f>
        <v>West Midlands Fire</v>
      </c>
      <c r="C10" s="615" t="s">
        <v>2</v>
      </c>
      <c r="D10" s="616" t="e">
        <f ca="1">INDEX('5_Main'!$HZ:$HZ,MATCH($A10,'5_Main'!$A:$A,0))</f>
        <v>#REF!</v>
      </c>
      <c r="F10" s="613" t="s">
        <v>254</v>
      </c>
      <c r="G10" s="613" t="s">
        <v>255</v>
      </c>
      <c r="H10" s="615" t="s">
        <v>1082</v>
      </c>
      <c r="I10" s="616" t="e">
        <f ca="1">INDEX('5_Main'!$HZ:$HZ,MATCH($F10,'5_Main'!$A:$A,0))</f>
        <v>#REF!</v>
      </c>
    </row>
    <row r="11" spans="1:9">
      <c r="A11" s="613" t="s">
        <v>750</v>
      </c>
      <c r="B11" s="614" t="str">
        <f>INDEX('Ref1'!$E:$E,MATCH(A11,'Ref1'!$A:$A,0))</f>
        <v>West Yorkshire Fire</v>
      </c>
      <c r="C11" s="615" t="s">
        <v>2</v>
      </c>
      <c r="D11" s="616" t="e">
        <f ca="1">INDEX('5_Main'!$HZ:$HZ,MATCH($A11,'5_Main'!$A:$A,0))</f>
        <v>#REF!</v>
      </c>
      <c r="F11" s="613" t="s">
        <v>40</v>
      </c>
      <c r="G11" s="613" t="s">
        <v>41</v>
      </c>
      <c r="H11" s="615" t="s">
        <v>1082</v>
      </c>
      <c r="I11" s="616" t="e">
        <f ca="1">INDEX('5_Main'!$HZ:$HZ,MATCH($F11,'5_Main'!$A:$A,0))</f>
        <v>#REF!</v>
      </c>
    </row>
    <row r="12" spans="1:9">
      <c r="A12" s="613" t="s">
        <v>274</v>
      </c>
      <c r="B12" s="614" t="str">
        <f>INDEX('Ref1'!$E:$E,MATCH(A12,'Ref1'!$A:$A,0))</f>
        <v>Greater London Authority</v>
      </c>
      <c r="C12" s="613" t="s">
        <v>10</v>
      </c>
      <c r="D12" s="616" t="e">
        <f ca="1">INDEX('5_Main'!$HZ:$HZ,MATCH($A12,'5_Main'!$A:$A,0))</f>
        <v>#REF!</v>
      </c>
      <c r="F12" s="613" t="s">
        <v>50</v>
      </c>
      <c r="G12" s="613" t="s">
        <v>51</v>
      </c>
      <c r="H12" s="615" t="s">
        <v>1082</v>
      </c>
      <c r="I12" s="616" t="e">
        <f ca="1">INDEX('5_Main'!$HZ:$HZ,MATCH($F12,'5_Main'!$A:$A,0))</f>
        <v>#REF!</v>
      </c>
    </row>
    <row r="13" spans="1:9">
      <c r="A13" s="613" t="s">
        <v>124</v>
      </c>
      <c r="B13" s="614" t="str">
        <f>INDEX('Ref1'!$E:$E,MATCH(A13,'Ref1'!$A:$A,0))</f>
        <v>Camden</v>
      </c>
      <c r="C13" s="615" t="s">
        <v>4</v>
      </c>
      <c r="D13" s="616" t="e">
        <f ca="1">INDEX('5_Main'!$HZ:$HZ,MATCH($A13,'5_Main'!$A:$A,0))</f>
        <v>#REF!</v>
      </c>
      <c r="F13" s="613" t="s">
        <v>86</v>
      </c>
      <c r="G13" s="613" t="s">
        <v>87</v>
      </c>
      <c r="H13" s="615" t="s">
        <v>1082</v>
      </c>
      <c r="I13" s="616" t="e">
        <f ca="1">INDEX('5_Main'!$HZ:$HZ,MATCH($F13,'5_Main'!$A:$A,0))</f>
        <v>#REF!</v>
      </c>
    </row>
    <row r="14" spans="1:9">
      <c r="A14" s="613" t="s">
        <v>160</v>
      </c>
      <c r="B14" s="614" t="str">
        <f>INDEX('Ref1'!$E:$E,MATCH(A14,'Ref1'!$A:$A,0))</f>
        <v>City of London</v>
      </c>
      <c r="C14" s="615" t="s">
        <v>4</v>
      </c>
      <c r="D14" s="616" t="e">
        <f ca="1">INDEX('5_Main'!$HZ:$HZ,MATCH($A14,'5_Main'!$A:$A,0))</f>
        <v>#REF!</v>
      </c>
      <c r="F14" s="613" t="s">
        <v>88</v>
      </c>
      <c r="G14" s="613" t="s">
        <v>89</v>
      </c>
      <c r="H14" s="615" t="s">
        <v>1082</v>
      </c>
      <c r="I14" s="616" t="e">
        <f ca="1">INDEX('5_Main'!$HZ:$HZ,MATCH($F14,'5_Main'!$A:$A,0))</f>
        <v>#REF!</v>
      </c>
    </row>
    <row r="15" spans="1:9">
      <c r="A15" s="613" t="s">
        <v>286</v>
      </c>
      <c r="B15" s="614" t="str">
        <f>INDEX('Ref1'!$E:$E,MATCH(A15,'Ref1'!$A:$A,0))</f>
        <v>Greenwich</v>
      </c>
      <c r="C15" s="615" t="s">
        <v>4</v>
      </c>
      <c r="D15" s="616" t="e">
        <f ca="1">INDEX('5_Main'!$HZ:$HZ,MATCH($A15,'5_Main'!$A:$A,0))</f>
        <v>#REF!</v>
      </c>
      <c r="F15" s="613" t="s">
        <v>92</v>
      </c>
      <c r="G15" s="613" t="s">
        <v>93</v>
      </c>
      <c r="H15" s="615" t="s">
        <v>1082</v>
      </c>
      <c r="I15" s="616" t="e">
        <f ca="1">INDEX('5_Main'!$HZ:$HZ,MATCH($F15,'5_Main'!$A:$A,0))</f>
        <v>#REF!</v>
      </c>
    </row>
    <row r="16" spans="1:9">
      <c r="A16" s="613" t="s">
        <v>290</v>
      </c>
      <c r="B16" s="614" t="str">
        <f>INDEX('Ref1'!$E:$E,MATCH(A16,'Ref1'!$A:$A,0))</f>
        <v>Hackney</v>
      </c>
      <c r="C16" s="615" t="s">
        <v>4</v>
      </c>
      <c r="D16" s="616" t="e">
        <f ca="1">INDEX('5_Main'!$HZ:$HZ,MATCH($A16,'5_Main'!$A:$A,0))</f>
        <v>#REF!</v>
      </c>
      <c r="F16" s="613" t="s">
        <v>98</v>
      </c>
      <c r="G16" s="613" t="s">
        <v>99</v>
      </c>
      <c r="H16" s="615" t="s">
        <v>1082</v>
      </c>
      <c r="I16" s="616" t="e">
        <f ca="1">INDEX('5_Main'!$HZ:$HZ,MATCH($F16,'5_Main'!$A:$A,0))</f>
        <v>#REF!</v>
      </c>
    </row>
    <row r="17" spans="1:9">
      <c r="A17" s="613" t="s">
        <v>296</v>
      </c>
      <c r="B17" s="614" t="str">
        <f>INDEX('Ref1'!$E:$E,MATCH(A17,'Ref1'!$A:$A,0))</f>
        <v>Hammersmith and Fulham</v>
      </c>
      <c r="C17" s="615" t="s">
        <v>4</v>
      </c>
      <c r="D17" s="616" t="e">
        <f ca="1">INDEX('5_Main'!$HZ:$HZ,MATCH($A17,'5_Main'!$A:$A,0))</f>
        <v>#REF!</v>
      </c>
      <c r="F17" s="613" t="s">
        <v>104</v>
      </c>
      <c r="G17" s="613" t="s">
        <v>105</v>
      </c>
      <c r="H17" s="615" t="s">
        <v>1082</v>
      </c>
      <c r="I17" s="616" t="e">
        <f ca="1">INDEX('5_Main'!$HZ:$HZ,MATCH($F17,'5_Main'!$A:$A,0))</f>
        <v>#REF!</v>
      </c>
    </row>
    <row r="18" spans="1:9">
      <c r="A18" s="613" t="s">
        <v>352</v>
      </c>
      <c r="B18" s="614" t="str">
        <f>INDEX('Ref1'!$E:$E,MATCH(A18,'Ref1'!$A:$A,0))</f>
        <v>Islington</v>
      </c>
      <c r="C18" s="615" t="s">
        <v>4</v>
      </c>
      <c r="D18" s="616" t="e">
        <f ca="1">INDEX('5_Main'!$HZ:$HZ,MATCH($A18,'5_Main'!$A:$A,0))</f>
        <v>#REF!</v>
      </c>
      <c r="F18" s="613" t="s">
        <v>118</v>
      </c>
      <c r="G18" s="613" t="s">
        <v>119</v>
      </c>
      <c r="H18" s="615" t="s">
        <v>1082</v>
      </c>
      <c r="I18" s="616" t="e">
        <f ca="1">INDEX('5_Main'!$HZ:$HZ,MATCH($F18,'5_Main'!$A:$A,0))</f>
        <v>#REF!</v>
      </c>
    </row>
    <row r="19" spans="1:9">
      <c r="A19" s="613" t="s">
        <v>354</v>
      </c>
      <c r="B19" s="614" t="str">
        <f>INDEX('Ref1'!$E:$E,MATCH(A19,'Ref1'!$A:$A,0))</f>
        <v>Kensington and Chelsea</v>
      </c>
      <c r="C19" s="615" t="s">
        <v>4</v>
      </c>
      <c r="D19" s="616" t="e">
        <f ca="1">INDEX('5_Main'!$HZ:$HZ,MATCH($A19,'5_Main'!$A:$A,0))</f>
        <v>#REF!</v>
      </c>
      <c r="F19" s="613" t="s">
        <v>132</v>
      </c>
      <c r="G19" s="613" t="s">
        <v>133</v>
      </c>
      <c r="H19" s="615" t="s">
        <v>1082</v>
      </c>
      <c r="I19" s="616" t="e">
        <f ca="1">INDEX('5_Main'!$HZ:$HZ,MATCH($F19,'5_Main'!$A:$A,0))</f>
        <v>#REF!</v>
      </c>
    </row>
    <row r="20" spans="1:9">
      <c r="A20" s="613" t="s">
        <v>372</v>
      </c>
      <c r="B20" s="614" t="str">
        <f>INDEX('Ref1'!$E:$E,MATCH(A20,'Ref1'!$A:$A,0))</f>
        <v>Lambeth</v>
      </c>
      <c r="C20" s="615" t="s">
        <v>4</v>
      </c>
      <c r="D20" s="616" t="e">
        <f ca="1">INDEX('5_Main'!$HZ:$HZ,MATCH($A20,'5_Main'!$A:$A,0))</f>
        <v>#REF!</v>
      </c>
      <c r="F20" s="613" t="s">
        <v>138</v>
      </c>
      <c r="G20" s="613" t="s">
        <v>139</v>
      </c>
      <c r="H20" s="615" t="s">
        <v>1082</v>
      </c>
      <c r="I20" s="616" t="e">
        <f ca="1">INDEX('5_Main'!$HZ:$HZ,MATCH($F20,'5_Main'!$A:$A,0))</f>
        <v>#REF!</v>
      </c>
    </row>
    <row r="21" spans="1:9">
      <c r="A21" s="613" t="s">
        <v>390</v>
      </c>
      <c r="B21" s="614" t="str">
        <f>INDEX('Ref1'!$E:$E,MATCH(A21,'Ref1'!$A:$A,0))</f>
        <v>Lewisham</v>
      </c>
      <c r="C21" s="615" t="s">
        <v>4</v>
      </c>
      <c r="D21" s="616" t="e">
        <f ca="1">INDEX('5_Main'!$HZ:$HZ,MATCH($A21,'5_Main'!$A:$A,0))</f>
        <v>#REF!</v>
      </c>
      <c r="F21" s="613" t="s">
        <v>164</v>
      </c>
      <c r="G21" s="613" t="s">
        <v>165</v>
      </c>
      <c r="H21" s="615" t="s">
        <v>1082</v>
      </c>
      <c r="I21" s="616" t="e">
        <f ca="1">INDEX('5_Main'!$HZ:$HZ,MATCH($F21,'5_Main'!$A:$A,0))</f>
        <v>#REF!</v>
      </c>
    </row>
    <row r="22" spans="1:9">
      <c r="A22" s="613" t="s">
        <v>618</v>
      </c>
      <c r="B22" s="614" t="str">
        <f>INDEX('Ref1'!$E:$E,MATCH(A22,'Ref1'!$A:$A,0))</f>
        <v>Southwark</v>
      </c>
      <c r="C22" s="615" t="s">
        <v>4</v>
      </c>
      <c r="D22" s="616" t="e">
        <f ca="1">INDEX('5_Main'!$HZ:$HZ,MATCH($A22,'5_Main'!$A:$A,0))</f>
        <v>#REF!</v>
      </c>
      <c r="F22" s="613" t="s">
        <v>184</v>
      </c>
      <c r="G22" s="613" t="s">
        <v>185</v>
      </c>
      <c r="H22" s="615" t="s">
        <v>1082</v>
      </c>
      <c r="I22" s="616" t="e">
        <f ca="1">INDEX('5_Main'!$HZ:$HZ,MATCH($F22,'5_Main'!$A:$A,0))</f>
        <v>#REF!</v>
      </c>
    </row>
    <row r="23" spans="1:9">
      <c r="A23" s="613" t="s">
        <v>694</v>
      </c>
      <c r="B23" s="614" t="str">
        <f>INDEX('Ref1'!$E:$E,MATCH(A23,'Ref1'!$A:$A,0))</f>
        <v>Tower Hamlets</v>
      </c>
      <c r="C23" s="615" t="s">
        <v>4</v>
      </c>
      <c r="D23" s="616" t="e">
        <f ca="1">INDEX('5_Main'!$HZ:$HZ,MATCH($A23,'5_Main'!$A:$A,0))</f>
        <v>#REF!</v>
      </c>
      <c r="F23" s="613" t="s">
        <v>216</v>
      </c>
      <c r="G23" s="613" t="s">
        <v>217</v>
      </c>
      <c r="H23" s="615" t="s">
        <v>1082</v>
      </c>
      <c r="I23" s="616" t="e">
        <f ca="1">INDEX('5_Main'!$HZ:$HZ,MATCH($F23,'5_Main'!$A:$A,0))</f>
        <v>#REF!</v>
      </c>
    </row>
    <row r="24" spans="1:9">
      <c r="A24" s="613" t="s">
        <v>712</v>
      </c>
      <c r="B24" s="614" t="str">
        <f>INDEX('Ref1'!$E:$E,MATCH(A24,'Ref1'!$A:$A,0))</f>
        <v>Wandsworth</v>
      </c>
      <c r="C24" s="615" t="s">
        <v>4</v>
      </c>
      <c r="D24" s="616" t="e">
        <f ca="1">INDEX('5_Main'!$HZ:$HZ,MATCH($A24,'5_Main'!$A:$A,0))</f>
        <v>#REF!</v>
      </c>
      <c r="F24" s="613" t="s">
        <v>224</v>
      </c>
      <c r="G24" s="613" t="s">
        <v>225</v>
      </c>
      <c r="H24" s="615" t="s">
        <v>1082</v>
      </c>
      <c r="I24" s="616" t="e">
        <f ca="1">INDEX('5_Main'!$HZ:$HZ,MATCH($F24,'5_Main'!$A:$A,0))</f>
        <v>#REF!</v>
      </c>
    </row>
    <row r="25" spans="1:9">
      <c r="A25" s="613" t="s">
        <v>752</v>
      </c>
      <c r="B25" s="614" t="str">
        <f>INDEX('Ref1'!$E:$E,MATCH(A25,'Ref1'!$A:$A,0))</f>
        <v>Westminster</v>
      </c>
      <c r="C25" s="615" t="s">
        <v>4</v>
      </c>
      <c r="D25" s="616" t="e">
        <f ca="1">INDEX('5_Main'!$HZ:$HZ,MATCH($A25,'5_Main'!$A:$A,0))</f>
        <v>#REF!</v>
      </c>
      <c r="F25" s="613" t="s">
        <v>248</v>
      </c>
      <c r="G25" s="613" t="s">
        <v>249</v>
      </c>
      <c r="H25" s="615" t="s">
        <v>1082</v>
      </c>
      <c r="I25" s="616" t="e">
        <f ca="1">INDEX('5_Main'!$HZ:$HZ,MATCH($F25,'5_Main'!$A:$A,0))</f>
        <v>#REF!</v>
      </c>
    </row>
    <row r="26" spans="1:9">
      <c r="A26" s="613" t="s">
        <v>46</v>
      </c>
      <c r="B26" s="614" t="str">
        <f>INDEX('Ref1'!$E:$E,MATCH(A26,'Ref1'!$A:$A,0))</f>
        <v>Barnsley</v>
      </c>
      <c r="C26" s="613" t="s">
        <v>5</v>
      </c>
      <c r="D26" s="616" t="e">
        <f ca="1">INDEX('5_Main'!$HZ:$HZ,MATCH($A26,'5_Main'!$A:$A,0))</f>
        <v>#REF!</v>
      </c>
      <c r="F26" s="613" t="s">
        <v>262</v>
      </c>
      <c r="G26" s="613" t="s">
        <v>263</v>
      </c>
      <c r="H26" s="615" t="s">
        <v>1082</v>
      </c>
      <c r="I26" s="616" t="e">
        <f ca="1">INDEX('5_Main'!$HZ:$HZ,MATCH($F26,'5_Main'!$A:$A,0))</f>
        <v>#REF!</v>
      </c>
    </row>
    <row r="27" spans="1:9">
      <c r="A27" s="613" t="s">
        <v>66</v>
      </c>
      <c r="B27" s="614" t="str">
        <f>INDEX('Ref1'!$E:$E,MATCH(A27,'Ref1'!$A:$A,0))</f>
        <v>Birmingham</v>
      </c>
      <c r="C27" s="613" t="s">
        <v>5</v>
      </c>
      <c r="D27" s="616" t="e">
        <f ca="1">INDEX('5_Main'!$HZ:$HZ,MATCH($A27,'5_Main'!$A:$A,0))</f>
        <v>#REF!</v>
      </c>
      <c r="F27" s="613" t="s">
        <v>264</v>
      </c>
      <c r="G27" s="613" t="s">
        <v>265</v>
      </c>
      <c r="H27" s="615" t="s">
        <v>1082</v>
      </c>
      <c r="I27" s="616" t="e">
        <f ca="1">INDEX('5_Main'!$HZ:$HZ,MATCH($F27,'5_Main'!$A:$A,0))</f>
        <v>#REF!</v>
      </c>
    </row>
    <row r="28" spans="1:9">
      <c r="A28" s="613" t="s">
        <v>76</v>
      </c>
      <c r="B28" s="614" t="str">
        <f>INDEX('Ref1'!$E:$E,MATCH(A28,'Ref1'!$A:$A,0))</f>
        <v>Bolton</v>
      </c>
      <c r="C28" s="613" t="s">
        <v>5</v>
      </c>
      <c r="D28" s="616" t="e">
        <f ca="1">INDEX('5_Main'!$HZ:$HZ,MATCH($A28,'5_Main'!$A:$A,0))</f>
        <v>#REF!</v>
      </c>
      <c r="F28" s="613" t="s">
        <v>283</v>
      </c>
      <c r="G28" s="613" t="s">
        <v>284</v>
      </c>
      <c r="H28" s="615" t="s">
        <v>1082</v>
      </c>
      <c r="I28" s="616" t="e">
        <f ca="1">INDEX('5_Main'!$HZ:$HZ,MATCH($F28,'5_Main'!$A:$A,0))</f>
        <v>#REF!</v>
      </c>
    </row>
    <row r="29" spans="1:9">
      <c r="A29" s="613" t="s">
        <v>84</v>
      </c>
      <c r="B29" s="614" t="str">
        <f>INDEX('Ref1'!$E:$E,MATCH(A29,'Ref1'!$A:$A,0))</f>
        <v>Bradford</v>
      </c>
      <c r="C29" s="613" t="s">
        <v>5</v>
      </c>
      <c r="D29" s="616" t="e">
        <f ca="1">INDEX('5_Main'!$HZ:$HZ,MATCH($A29,'5_Main'!$A:$A,0))</f>
        <v>#REF!</v>
      </c>
      <c r="F29" s="613" t="s">
        <v>306</v>
      </c>
      <c r="G29" s="613" t="s">
        <v>307</v>
      </c>
      <c r="H29" s="615" t="s">
        <v>1082</v>
      </c>
      <c r="I29" s="616" t="e">
        <f ca="1">INDEX('5_Main'!$HZ:$HZ,MATCH($F29,'5_Main'!$A:$A,0))</f>
        <v>#REF!</v>
      </c>
    </row>
    <row r="30" spans="1:9">
      <c r="A30" s="613" t="s">
        <v>114</v>
      </c>
      <c r="B30" s="614" t="str">
        <f>INDEX('Ref1'!$E:$E,MATCH(A30,'Ref1'!$A:$A,0))</f>
        <v>Bury</v>
      </c>
      <c r="C30" s="613" t="s">
        <v>5</v>
      </c>
      <c r="D30" s="616" t="e">
        <f ca="1">INDEX('5_Main'!$HZ:$HZ,MATCH($A30,'5_Main'!$A:$A,0))</f>
        <v>#REF!</v>
      </c>
      <c r="F30" s="613" t="s">
        <v>328</v>
      </c>
      <c r="G30" s="613" t="s">
        <v>329</v>
      </c>
      <c r="H30" s="615" t="s">
        <v>1082</v>
      </c>
      <c r="I30" s="616" t="e">
        <f ca="1">INDEX('5_Main'!$HZ:$HZ,MATCH($F30,'5_Main'!$A:$A,0))</f>
        <v>#REF!</v>
      </c>
    </row>
    <row r="31" spans="1:9">
      <c r="A31" s="613" t="s">
        <v>116</v>
      </c>
      <c r="B31" s="614" t="str">
        <f>INDEX('Ref1'!$E:$E,MATCH(A31,'Ref1'!$A:$A,0))</f>
        <v>Calderdale</v>
      </c>
      <c r="C31" s="613" t="s">
        <v>5</v>
      </c>
      <c r="D31" s="616" t="e">
        <f ca="1">INDEX('5_Main'!$HZ:$HZ,MATCH($A31,'5_Main'!$A:$A,0))</f>
        <v>#REF!</v>
      </c>
      <c r="F31" s="613" t="s">
        <v>342</v>
      </c>
      <c r="G31" s="613" t="s">
        <v>343</v>
      </c>
      <c r="H31" s="615" t="s">
        <v>1082</v>
      </c>
      <c r="I31" s="616" t="e">
        <f ca="1">INDEX('5_Main'!$HZ:$HZ,MATCH($F31,'5_Main'!$A:$A,0))</f>
        <v>#REF!</v>
      </c>
    </row>
    <row r="32" spans="1:9">
      <c r="A32" s="613" t="s">
        <v>174</v>
      </c>
      <c r="B32" s="614" t="str">
        <f>INDEX('Ref1'!$E:$E,MATCH(A32,'Ref1'!$A:$A,0))</f>
        <v>Coventry</v>
      </c>
      <c r="C32" s="613" t="s">
        <v>5</v>
      </c>
      <c r="D32" s="616" t="e">
        <f ca="1">INDEX('5_Main'!$HZ:$HZ,MATCH($A32,'5_Main'!$A:$A,0))</f>
        <v>#REF!</v>
      </c>
      <c r="F32" s="613" t="s">
        <v>346</v>
      </c>
      <c r="G32" s="613" t="s">
        <v>347</v>
      </c>
      <c r="H32" s="615" t="s">
        <v>1082</v>
      </c>
      <c r="I32" s="616" t="e">
        <f ca="1">INDEX('5_Main'!$HZ:$HZ,MATCH($F32,'5_Main'!$A:$A,0))</f>
        <v>#REF!</v>
      </c>
    </row>
    <row r="33" spans="1:9">
      <c r="A33" s="613" t="s">
        <v>202</v>
      </c>
      <c r="B33" s="614" t="str">
        <f>INDEX('Ref1'!$E:$E,MATCH(A33,'Ref1'!$A:$A,0))</f>
        <v>Doncaster</v>
      </c>
      <c r="C33" s="613" t="s">
        <v>5</v>
      </c>
      <c r="D33" s="616" t="e">
        <f ca="1">INDEX('5_Main'!$HZ:$HZ,MATCH($A33,'5_Main'!$A:$A,0))</f>
        <v>#REF!</v>
      </c>
      <c r="F33" s="613" t="s">
        <v>362</v>
      </c>
      <c r="G33" s="613" t="s">
        <v>363</v>
      </c>
      <c r="H33" s="615" t="s">
        <v>1082</v>
      </c>
      <c r="I33" s="616" t="e">
        <f ca="1">INDEX('5_Main'!$HZ:$HZ,MATCH($F33,'5_Main'!$A:$A,0))</f>
        <v>#REF!</v>
      </c>
    </row>
    <row r="34" spans="1:9">
      <c r="A34" s="613" t="s">
        <v>208</v>
      </c>
      <c r="B34" s="614" t="str">
        <f>INDEX('Ref1'!$E:$E,MATCH(A34,'Ref1'!$A:$A,0))</f>
        <v>Dudley</v>
      </c>
      <c r="C34" s="613" t="s">
        <v>5</v>
      </c>
      <c r="D34" s="616" t="e">
        <f ca="1">INDEX('5_Main'!$HZ:$HZ,MATCH($A34,'5_Main'!$A:$A,0))</f>
        <v>#REF!</v>
      </c>
      <c r="F34" s="613" t="s">
        <v>404</v>
      </c>
      <c r="G34" s="613" t="s">
        <v>405</v>
      </c>
      <c r="H34" s="615" t="s">
        <v>1082</v>
      </c>
      <c r="I34" s="616" t="e">
        <f ca="1">INDEX('5_Main'!$HZ:$HZ,MATCH($F34,'5_Main'!$A:$A,0))</f>
        <v>#REF!</v>
      </c>
    </row>
    <row r="35" spans="1:9">
      <c r="A35" s="613" t="s">
        <v>270</v>
      </c>
      <c r="B35" s="614" t="str">
        <f>INDEX('Ref1'!$E:$E,MATCH(A35,'Ref1'!$A:$A,0))</f>
        <v>Gateshead</v>
      </c>
      <c r="C35" s="613" t="s">
        <v>5</v>
      </c>
      <c r="D35" s="616" t="e">
        <f ca="1">INDEX('5_Main'!$HZ:$HZ,MATCH($A35,'5_Main'!$A:$A,0))</f>
        <v>#REF!</v>
      </c>
      <c r="F35" s="613" t="s">
        <v>424</v>
      </c>
      <c r="G35" s="613" t="s">
        <v>425</v>
      </c>
      <c r="H35" s="615" t="s">
        <v>1082</v>
      </c>
      <c r="I35" s="616" t="e">
        <f ca="1">INDEX('5_Main'!$HZ:$HZ,MATCH($F35,'5_Main'!$A:$A,0))</f>
        <v>#REF!</v>
      </c>
    </row>
    <row r="36" spans="1:9">
      <c r="A36" s="613" t="s">
        <v>368</v>
      </c>
      <c r="B36" s="614" t="str">
        <f>INDEX('Ref1'!$E:$E,MATCH(A36,'Ref1'!$A:$A,0))</f>
        <v>Kirklees</v>
      </c>
      <c r="C36" s="613" t="s">
        <v>5</v>
      </c>
      <c r="D36" s="616" t="e">
        <f ca="1">INDEX('5_Main'!$HZ:$HZ,MATCH($A36,'5_Main'!$A:$A,0))</f>
        <v>#REF!</v>
      </c>
      <c r="F36" s="613" t="s">
        <v>454</v>
      </c>
      <c r="G36" s="613" t="s">
        <v>455</v>
      </c>
      <c r="H36" s="615" t="s">
        <v>1082</v>
      </c>
      <c r="I36" s="616" t="e">
        <f ca="1">INDEX('5_Main'!$HZ:$HZ,MATCH($F36,'5_Main'!$A:$A,0))</f>
        <v>#REF!</v>
      </c>
    </row>
    <row r="37" spans="1:9">
      <c r="A37" s="613" t="s">
        <v>370</v>
      </c>
      <c r="B37" s="614" t="str">
        <f>INDEX('Ref1'!$E:$E,MATCH(A37,'Ref1'!$A:$A,0))</f>
        <v>Knowsley</v>
      </c>
      <c r="C37" s="613" t="s">
        <v>5</v>
      </c>
      <c r="D37" s="616" t="e">
        <f ca="1">INDEX('5_Main'!$HZ:$HZ,MATCH($A37,'5_Main'!$A:$A,0))</f>
        <v>#REF!</v>
      </c>
      <c r="F37" s="613" t="s">
        <v>460</v>
      </c>
      <c r="G37" s="613" t="s">
        <v>461</v>
      </c>
      <c r="H37" s="615" t="s">
        <v>1082</v>
      </c>
      <c r="I37" s="616" t="e">
        <f ca="1">INDEX('5_Main'!$HZ:$HZ,MATCH($F37,'5_Main'!$A:$A,0))</f>
        <v>#REF!</v>
      </c>
    </row>
    <row r="38" spans="1:9">
      <c r="A38" s="613" t="s">
        <v>380</v>
      </c>
      <c r="B38" s="614" t="str">
        <f>INDEX('Ref1'!$E:$E,MATCH(A38,'Ref1'!$A:$A,0))</f>
        <v>Leeds</v>
      </c>
      <c r="C38" s="613" t="s">
        <v>5</v>
      </c>
      <c r="D38" s="616" t="e">
        <f ca="1">INDEX('5_Main'!$HZ:$HZ,MATCH($A38,'5_Main'!$A:$A,0))</f>
        <v>#REF!</v>
      </c>
      <c r="F38" s="613" t="s">
        <v>480</v>
      </c>
      <c r="G38" s="613" t="s">
        <v>481</v>
      </c>
      <c r="H38" s="615" t="s">
        <v>1082</v>
      </c>
      <c r="I38" s="616" t="e">
        <f ca="1">INDEX('5_Main'!$HZ:$HZ,MATCH($F38,'5_Main'!$A:$A,0))</f>
        <v>#REF!</v>
      </c>
    </row>
    <row r="39" spans="1:9">
      <c r="A39" s="613" t="s">
        <v>398</v>
      </c>
      <c r="B39" s="614" t="str">
        <f>INDEX('Ref1'!$E:$E,MATCH(A39,'Ref1'!$A:$A,0))</f>
        <v>Liverpool</v>
      </c>
      <c r="C39" s="613" t="s">
        <v>5</v>
      </c>
      <c r="D39" s="616" t="e">
        <f ca="1">INDEX('5_Main'!$HZ:$HZ,MATCH($A39,'5_Main'!$A:$A,0))</f>
        <v>#REF!</v>
      </c>
      <c r="F39" s="613" t="s">
        <v>534</v>
      </c>
      <c r="G39" s="613" t="s">
        <v>535</v>
      </c>
      <c r="H39" s="615" t="s">
        <v>1082</v>
      </c>
      <c r="I39" s="616" t="e">
        <f ca="1">INDEX('5_Main'!$HZ:$HZ,MATCH($F39,'5_Main'!$A:$A,0))</f>
        <v>#REF!</v>
      </c>
    </row>
    <row r="40" spans="1:9">
      <c r="A40" s="613" t="s">
        <v>408</v>
      </c>
      <c r="B40" s="614" t="str">
        <f>INDEX('Ref1'!$E:$E,MATCH(A40,'Ref1'!$A:$A,0))</f>
        <v>Manchester</v>
      </c>
      <c r="C40" s="613" t="s">
        <v>5</v>
      </c>
      <c r="D40" s="616" t="e">
        <f ca="1">INDEX('5_Main'!$HZ:$HZ,MATCH($A40,'5_Main'!$A:$A,0))</f>
        <v>#REF!</v>
      </c>
      <c r="F40" s="613" t="s">
        <v>584</v>
      </c>
      <c r="G40" s="613" t="s">
        <v>585</v>
      </c>
      <c r="H40" s="615" t="s">
        <v>1082</v>
      </c>
      <c r="I40" s="616" t="e">
        <f ca="1">INDEX('5_Main'!$HZ:$HZ,MATCH($F40,'5_Main'!$A:$A,0))</f>
        <v>#REF!</v>
      </c>
    </row>
    <row r="41" spans="1:9">
      <c r="A41" s="613" t="s">
        <v>438</v>
      </c>
      <c r="B41" s="614" t="str">
        <f>INDEX('Ref1'!$E:$E,MATCH(A41,'Ref1'!$A:$A,0))</f>
        <v>Newcastle upon Tyne</v>
      </c>
      <c r="C41" s="613" t="s">
        <v>5</v>
      </c>
      <c r="D41" s="616" t="e">
        <f ca="1">INDEX('5_Main'!$HZ:$HZ,MATCH($A41,'5_Main'!$A:$A,0))</f>
        <v>#REF!</v>
      </c>
      <c r="F41" s="613" t="s">
        <v>598</v>
      </c>
      <c r="G41" s="613" t="s">
        <v>599</v>
      </c>
      <c r="H41" s="615" t="s">
        <v>1082</v>
      </c>
      <c r="I41" s="616" t="e">
        <f ca="1">INDEX('5_Main'!$HZ:$HZ,MATCH($F41,'5_Main'!$A:$A,0))</f>
        <v>#REF!</v>
      </c>
    </row>
    <row r="42" spans="1:9">
      <c r="A42" s="613" t="s">
        <v>464</v>
      </c>
      <c r="B42" s="614" t="str">
        <f>INDEX('Ref1'!$E:$E,MATCH(A42,'Ref1'!$A:$A,0))</f>
        <v>North Tyneside</v>
      </c>
      <c r="C42" s="613" t="s">
        <v>5</v>
      </c>
      <c r="D42" s="616" t="e">
        <f ca="1">INDEX('5_Main'!$HZ:$HZ,MATCH($A42,'5_Main'!$A:$A,0))</f>
        <v>#REF!</v>
      </c>
      <c r="F42" s="613" t="s">
        <v>622</v>
      </c>
      <c r="G42" s="613" t="s">
        <v>623</v>
      </c>
      <c r="H42" s="615" t="s">
        <v>1082</v>
      </c>
      <c r="I42" s="616" t="e">
        <f ca="1">INDEX('5_Main'!$HZ:$HZ,MATCH($F42,'5_Main'!$A:$A,0))</f>
        <v>#REF!</v>
      </c>
    </row>
    <row r="43" spans="1:9">
      <c r="A43" s="613" t="s">
        <v>492</v>
      </c>
      <c r="B43" s="614" t="str">
        <f>INDEX('Ref1'!$E:$E,MATCH(A43,'Ref1'!$A:$A,0))</f>
        <v>Oldham</v>
      </c>
      <c r="C43" s="613" t="s">
        <v>5</v>
      </c>
      <c r="D43" s="616" t="e">
        <f ca="1">INDEX('5_Main'!$HZ:$HZ,MATCH($A43,'5_Main'!$A:$A,0))</f>
        <v>#REF!</v>
      </c>
      <c r="F43" s="613" t="s">
        <v>624</v>
      </c>
      <c r="G43" s="613" t="s">
        <v>625</v>
      </c>
      <c r="H43" s="615" t="s">
        <v>1082</v>
      </c>
      <c r="I43" s="616" t="e">
        <f ca="1">INDEX('5_Main'!$HZ:$HZ,MATCH($F43,'5_Main'!$A:$A,0))</f>
        <v>#REF!</v>
      </c>
    </row>
    <row r="44" spans="1:9">
      <c r="A44" s="613" t="s">
        <v>532</v>
      </c>
      <c r="B44" s="614" t="str">
        <f>INDEX('Ref1'!$E:$E,MATCH(A44,'Ref1'!$A:$A,0))</f>
        <v>Rochdale</v>
      </c>
      <c r="C44" s="613" t="s">
        <v>5</v>
      </c>
      <c r="D44" s="616" t="e">
        <f ca="1">INDEX('5_Main'!$HZ:$HZ,MATCH($A44,'5_Main'!$A:$A,0))</f>
        <v>#REF!</v>
      </c>
      <c r="F44" s="613" t="s">
        <v>636</v>
      </c>
      <c r="G44" s="613" t="s">
        <v>637</v>
      </c>
      <c r="H44" s="615" t="s">
        <v>1082</v>
      </c>
      <c r="I44" s="616" t="e">
        <f ca="1">INDEX('5_Main'!$HZ:$HZ,MATCH($F44,'5_Main'!$A:$A,0))</f>
        <v>#REF!</v>
      </c>
    </row>
    <row r="45" spans="1:9">
      <c r="A45" s="613" t="s">
        <v>540</v>
      </c>
      <c r="B45" s="614" t="str">
        <f>INDEX('Ref1'!$E:$E,MATCH(A45,'Ref1'!$A:$A,0))</f>
        <v>Rotherham</v>
      </c>
      <c r="C45" s="613" t="s">
        <v>5</v>
      </c>
      <c r="D45" s="616" t="e">
        <f ca="1">INDEX('5_Main'!$HZ:$HZ,MATCH($A45,'5_Main'!$A:$A,0))</f>
        <v>#REF!</v>
      </c>
      <c r="F45" s="613" t="s">
        <v>650</v>
      </c>
      <c r="G45" s="613" t="s">
        <v>651</v>
      </c>
      <c r="H45" s="615" t="s">
        <v>1082</v>
      </c>
      <c r="I45" s="616" t="e">
        <f ca="1">INDEX('5_Main'!$HZ:$HZ,MATCH($F45,'5_Main'!$A:$A,0))</f>
        <v>#REF!</v>
      </c>
    </row>
    <row r="46" spans="1:9">
      <c r="A46" s="613" t="s">
        <v>554</v>
      </c>
      <c r="B46" s="614" t="str">
        <f>INDEX('Ref1'!$E:$E,MATCH(A46,'Ref1'!$A:$A,0))</f>
        <v>Salford</v>
      </c>
      <c r="C46" s="613" t="s">
        <v>5</v>
      </c>
      <c r="D46" s="616" t="e">
        <f ca="1">INDEX('5_Main'!$HZ:$HZ,MATCH($A46,'5_Main'!$A:$A,0))</f>
        <v>#REF!</v>
      </c>
      <c r="F46" s="613" t="s">
        <v>676</v>
      </c>
      <c r="G46" s="613" t="s">
        <v>677</v>
      </c>
      <c r="H46" s="615" t="s">
        <v>1082</v>
      </c>
      <c r="I46" s="616" t="e">
        <f ca="1">INDEX('5_Main'!$HZ:$HZ,MATCH($F46,'5_Main'!$A:$A,0))</f>
        <v>#REF!</v>
      </c>
    </row>
    <row r="47" spans="1:9">
      <c r="A47" s="613" t="s">
        <v>556</v>
      </c>
      <c r="B47" s="614" t="str">
        <f>INDEX('Ref1'!$E:$E,MATCH(A47,'Ref1'!$A:$A,0))</f>
        <v>Sandwell</v>
      </c>
      <c r="C47" s="613" t="s">
        <v>5</v>
      </c>
      <c r="D47" s="616" t="e">
        <f ca="1">INDEX('5_Main'!$HZ:$HZ,MATCH($A47,'5_Main'!$A:$A,0))</f>
        <v>#REF!</v>
      </c>
      <c r="F47" s="613" t="s">
        <v>684</v>
      </c>
      <c r="G47" s="613" t="s">
        <v>685</v>
      </c>
      <c r="H47" s="615" t="s">
        <v>1082</v>
      </c>
      <c r="I47" s="616" t="e">
        <f ca="1">INDEX('5_Main'!$HZ:$HZ,MATCH($F47,'5_Main'!$A:$A,0))</f>
        <v>#REF!</v>
      </c>
    </row>
    <row r="48" spans="1:9">
      <c r="A48" s="613" t="s">
        <v>562</v>
      </c>
      <c r="B48" s="614" t="str">
        <f>INDEX('Ref1'!$E:$E,MATCH(A48,'Ref1'!$A:$A,0))</f>
        <v>Sefton</v>
      </c>
      <c r="C48" s="613" t="s">
        <v>5</v>
      </c>
      <c r="D48" s="616" t="e">
        <f ca="1">INDEX('5_Main'!$HZ:$HZ,MATCH($A48,'5_Main'!$A:$A,0))</f>
        <v>#REF!</v>
      </c>
      <c r="F48" s="613" t="s">
        <v>702</v>
      </c>
      <c r="G48" s="613" t="s">
        <v>703</v>
      </c>
      <c r="H48" s="615" t="s">
        <v>1082</v>
      </c>
      <c r="I48" s="616" t="e">
        <f ca="1">INDEX('5_Main'!$HZ:$HZ,MATCH($F48,'5_Main'!$A:$A,0))</f>
        <v>#REF!</v>
      </c>
    </row>
    <row r="49" spans="1:9">
      <c r="A49" s="613" t="s">
        <v>568</v>
      </c>
      <c r="B49" s="614" t="str">
        <f>INDEX('Ref1'!$E:$E,MATCH(A49,'Ref1'!$A:$A,0))</f>
        <v>Sheffield</v>
      </c>
      <c r="C49" s="613" t="s">
        <v>5</v>
      </c>
      <c r="D49" s="616" t="e">
        <f ca="1">INDEX('5_Main'!$HZ:$HZ,MATCH($A49,'5_Main'!$A:$A,0))</f>
        <v>#REF!</v>
      </c>
      <c r="F49" s="613" t="s">
        <v>720</v>
      </c>
      <c r="G49" s="613" t="s">
        <v>721</v>
      </c>
      <c r="H49" s="615" t="s">
        <v>1082</v>
      </c>
      <c r="I49" s="616" t="e">
        <f ca="1">INDEX('5_Main'!$HZ:$HZ,MATCH($F49,'5_Main'!$A:$A,0))</f>
        <v>#REF!</v>
      </c>
    </row>
    <row r="50" spans="1:9">
      <c r="A50" s="613" t="s">
        <v>578</v>
      </c>
      <c r="B50" s="614" t="str">
        <f>INDEX('Ref1'!$E:$E,MATCH(A50,'Ref1'!$A:$A,0))</f>
        <v>Solihull</v>
      </c>
      <c r="C50" s="613" t="s">
        <v>5</v>
      </c>
      <c r="D50" s="616" t="e">
        <f ca="1">INDEX('5_Main'!$HZ:$HZ,MATCH($A50,'5_Main'!$A:$A,0))</f>
        <v>#REF!</v>
      </c>
      <c r="F50" s="613" t="s">
        <v>722</v>
      </c>
      <c r="G50" s="613" t="s">
        <v>723</v>
      </c>
      <c r="H50" s="615" t="s">
        <v>1082</v>
      </c>
      <c r="I50" s="616" t="e">
        <f ca="1">INDEX('5_Main'!$HZ:$HZ,MATCH($F50,'5_Main'!$A:$A,0))</f>
        <v>#REF!</v>
      </c>
    </row>
    <row r="51" spans="1:9">
      <c r="A51" s="613" t="s">
        <v>610</v>
      </c>
      <c r="B51" s="614" t="str">
        <f>INDEX('Ref1'!$E:$E,MATCH(A51,'Ref1'!$A:$A,0))</f>
        <v>South Tyneside</v>
      </c>
      <c r="C51" s="613" t="s">
        <v>5</v>
      </c>
      <c r="D51" s="616" t="e">
        <f ca="1">INDEX('5_Main'!$HZ:$HZ,MATCH($A51,'5_Main'!$A:$A,0))</f>
        <v>#REF!</v>
      </c>
      <c r="F51" s="613" t="s">
        <v>730</v>
      </c>
      <c r="G51" s="613" t="s">
        <v>731</v>
      </c>
      <c r="H51" s="615" t="s">
        <v>1082</v>
      </c>
      <c r="I51" s="616" t="e">
        <f ca="1">INDEX('5_Main'!$HZ:$HZ,MATCH($F51,'5_Main'!$A:$A,0))</f>
        <v>#REF!</v>
      </c>
    </row>
    <row r="52" spans="1:9">
      <c r="A52" s="613" t="s">
        <v>626</v>
      </c>
      <c r="B52" s="614" t="str">
        <f>INDEX('Ref1'!$E:$E,MATCH(A52,'Ref1'!$A:$A,0))</f>
        <v>St Helens</v>
      </c>
      <c r="C52" s="613" t="s">
        <v>5</v>
      </c>
      <c r="D52" s="616" t="e">
        <f ca="1">INDEX('5_Main'!$HZ:$HZ,MATCH($A52,'5_Main'!$A:$A,0))</f>
        <v>#REF!</v>
      </c>
      <c r="F52" s="613" t="s">
        <v>60</v>
      </c>
      <c r="G52" s="613" t="s">
        <v>61</v>
      </c>
      <c r="H52" s="615" t="s">
        <v>1082</v>
      </c>
      <c r="I52" s="616" t="e">
        <f ca="1">INDEX('5_Main'!$HZ:$HZ,MATCH($F52,'5_Main'!$A:$A,0))</f>
        <v>#REF!</v>
      </c>
    </row>
    <row r="53" spans="1:9">
      <c r="A53" s="613" t="s">
        <v>638</v>
      </c>
      <c r="B53" s="614" t="str">
        <f>INDEX('Ref1'!$E:$E,MATCH(A53,'Ref1'!$A:$A,0))</f>
        <v>Stockport</v>
      </c>
      <c r="C53" s="613" t="s">
        <v>5</v>
      </c>
      <c r="D53" s="616" t="e">
        <f ca="1">INDEX('5_Main'!$HZ:$HZ,MATCH($A53,'5_Main'!$A:$A,0))</f>
        <v>#REF!</v>
      </c>
      <c r="F53" s="613" t="s">
        <v>122</v>
      </c>
      <c r="G53" s="613" t="s">
        <v>123</v>
      </c>
      <c r="H53" s="615" t="s">
        <v>1082</v>
      </c>
      <c r="I53" s="616" t="e">
        <f ca="1">INDEX('5_Main'!$HZ:$HZ,MATCH($F53,'5_Main'!$A:$A,0))</f>
        <v>#REF!</v>
      </c>
    </row>
    <row r="54" spans="1:9">
      <c r="A54" s="613" t="s">
        <v>652</v>
      </c>
      <c r="B54" s="614" t="str">
        <f>INDEX('Ref1'!$E:$E,MATCH(A54,'Ref1'!$A:$A,0))</f>
        <v>Sunderland</v>
      </c>
      <c r="C54" s="613" t="s">
        <v>5</v>
      </c>
      <c r="D54" s="616" t="e">
        <f ca="1">INDEX('5_Main'!$HZ:$HZ,MATCH($A54,'5_Main'!$A:$A,0))</f>
        <v>#REF!</v>
      </c>
      <c r="F54" s="613" t="s">
        <v>256</v>
      </c>
      <c r="G54" s="613" t="s">
        <v>257</v>
      </c>
      <c r="H54" s="615" t="s">
        <v>1082</v>
      </c>
      <c r="I54" s="616" t="e">
        <f ca="1">INDEX('5_Main'!$HZ:$HZ,MATCH($F54,'5_Main'!$A:$A,0))</f>
        <v>#REF!</v>
      </c>
    </row>
    <row r="55" spans="1:9">
      <c r="A55" s="613" t="s">
        <v>664</v>
      </c>
      <c r="B55" s="614" t="str">
        <f>INDEX('Ref1'!$E:$E,MATCH(A55,'Ref1'!$A:$A,0))</f>
        <v>Tameside</v>
      </c>
      <c r="C55" s="613" t="s">
        <v>5</v>
      </c>
      <c r="D55" s="616" t="e">
        <f ca="1">INDEX('5_Main'!$HZ:$HZ,MATCH($A55,'5_Main'!$A:$A,0))</f>
        <v>#REF!</v>
      </c>
      <c r="F55" s="613" t="s">
        <v>58</v>
      </c>
      <c r="G55" s="613" t="s">
        <v>59</v>
      </c>
      <c r="H55" s="615" t="s">
        <v>1082</v>
      </c>
      <c r="I55" s="616" t="e">
        <f ca="1">INDEX('5_Main'!$HZ:$HZ,MATCH($F55,'5_Main'!$A:$A,0))</f>
        <v>#REF!</v>
      </c>
    </row>
    <row r="56" spans="1:9">
      <c r="A56" s="613" t="s">
        <v>696</v>
      </c>
      <c r="B56" s="614" t="str">
        <f>INDEX('Ref1'!$E:$E,MATCH(A56,'Ref1'!$A:$A,0))</f>
        <v>Trafford</v>
      </c>
      <c r="C56" s="613" t="s">
        <v>5</v>
      </c>
      <c r="D56" s="616" t="e">
        <f ca="1">INDEX('5_Main'!$HZ:$HZ,MATCH($A56,'5_Main'!$A:$A,0))</f>
        <v>#REF!</v>
      </c>
      <c r="F56" s="613" t="s">
        <v>134</v>
      </c>
      <c r="G56" s="613" t="s">
        <v>135</v>
      </c>
      <c r="H56" s="615" t="s">
        <v>1082</v>
      </c>
      <c r="I56" s="616" t="e">
        <f ca="1">INDEX('5_Main'!$HZ:$HZ,MATCH($F56,'5_Main'!$A:$A,0))</f>
        <v>#REF!</v>
      </c>
    </row>
    <row r="57" spans="1:9">
      <c r="A57" s="613" t="s">
        <v>706</v>
      </c>
      <c r="B57" s="614" t="str">
        <f>INDEX('Ref1'!$E:$E,MATCH(A57,'Ref1'!$A:$A,0))</f>
        <v>Wakefield</v>
      </c>
      <c r="C57" s="613" t="s">
        <v>5</v>
      </c>
      <c r="D57" s="616" t="e">
        <f ca="1">INDEX('5_Main'!$HZ:$HZ,MATCH($A57,'5_Main'!$A:$A,0))</f>
        <v>#REF!</v>
      </c>
      <c r="F57" s="613" t="s">
        <v>400</v>
      </c>
      <c r="G57" s="613" t="s">
        <v>401</v>
      </c>
      <c r="H57" s="615" t="s">
        <v>1082</v>
      </c>
      <c r="I57" s="616" t="e">
        <f ca="1">INDEX('5_Main'!$HZ:$HZ,MATCH($F57,'5_Main'!$A:$A,0))</f>
        <v>#REF!</v>
      </c>
    </row>
    <row r="58" spans="1:9">
      <c r="A58" s="613" t="s">
        <v>708</v>
      </c>
      <c r="B58" s="614" t="str">
        <f>INDEX('Ref1'!$E:$E,MATCH(A58,'Ref1'!$A:$A,0))</f>
        <v>Walsall</v>
      </c>
      <c r="C58" s="613" t="s">
        <v>5</v>
      </c>
      <c r="D58" s="616" t="e">
        <f ca="1">INDEX('5_Main'!$HZ:$HZ,MATCH($A58,'5_Main'!$A:$A,0))</f>
        <v>#REF!</v>
      </c>
      <c r="F58" s="613" t="s">
        <v>500</v>
      </c>
      <c r="G58" s="613" t="s">
        <v>501</v>
      </c>
      <c r="H58" s="615" t="s">
        <v>1082</v>
      </c>
      <c r="I58" s="616" t="e">
        <f ca="1">INDEX('5_Main'!$HZ:$HZ,MATCH($F58,'5_Main'!$A:$A,0))</f>
        <v>#REF!</v>
      </c>
    </row>
    <row r="59" spans="1:9">
      <c r="A59" s="613" t="s">
        <v>756</v>
      </c>
      <c r="B59" s="614" t="str">
        <f>INDEX('Ref1'!$E:$E,MATCH(A59,'Ref1'!$A:$A,0))</f>
        <v>Wigan</v>
      </c>
      <c r="C59" s="613" t="s">
        <v>5</v>
      </c>
      <c r="D59" s="616" t="e">
        <f ca="1">INDEX('5_Main'!$HZ:$HZ,MATCH($A59,'5_Main'!$A:$A,0))</f>
        <v>#REF!</v>
      </c>
      <c r="F59" s="613" t="s">
        <v>616</v>
      </c>
      <c r="G59" s="613" t="s">
        <v>617</v>
      </c>
      <c r="H59" s="615" t="s">
        <v>1082</v>
      </c>
      <c r="I59" s="616" t="e">
        <f ca="1">INDEX('5_Main'!$HZ:$HZ,MATCH($F59,'5_Main'!$A:$A,0))</f>
        <v>#REF!</v>
      </c>
    </row>
    <row r="60" spans="1:9">
      <c r="A60" s="613" t="s">
        <v>764</v>
      </c>
      <c r="B60" s="614" t="str">
        <f>INDEX('Ref1'!$E:$E,MATCH(A60,'Ref1'!$A:$A,0))</f>
        <v>Wirral</v>
      </c>
      <c r="C60" s="613" t="s">
        <v>5</v>
      </c>
      <c r="D60" s="616" t="e">
        <f ca="1">INDEX('5_Main'!$HZ:$HZ,MATCH($A60,'5_Main'!$A:$A,0))</f>
        <v>#REF!</v>
      </c>
      <c r="F60" s="613" t="s">
        <v>686</v>
      </c>
      <c r="G60" s="613" t="s">
        <v>687</v>
      </c>
      <c r="H60" s="615" t="s">
        <v>1082</v>
      </c>
      <c r="I60" s="616" t="e">
        <f ca="1">INDEX('5_Main'!$HZ:$HZ,MATCH($F60,'5_Main'!$A:$A,0))</f>
        <v>#REF!</v>
      </c>
    </row>
    <row r="61" spans="1:9">
      <c r="A61" s="613" t="s">
        <v>770</v>
      </c>
      <c r="B61" s="614" t="str">
        <f>INDEX('Ref1'!$E:$E,MATCH(A61,'Ref1'!$A:$A,0))</f>
        <v>Wolverhampton</v>
      </c>
      <c r="C61" s="613" t="s">
        <v>5</v>
      </c>
      <c r="D61" s="616" t="e">
        <f ca="1">INDEX('5_Main'!$HZ:$HZ,MATCH($A61,'5_Main'!$A:$A,0))</f>
        <v>#REF!</v>
      </c>
      <c r="F61" s="613" t="s">
        <v>396</v>
      </c>
      <c r="G61" s="613" t="s">
        <v>397</v>
      </c>
      <c r="H61" s="613" t="s">
        <v>1081</v>
      </c>
      <c r="I61" s="616" t="e">
        <f ca="1">INDEX('5_Main'!$HZ:$HZ,MATCH($F61,'5_Main'!$A:$A,0))</f>
        <v>#REF!</v>
      </c>
    </row>
    <row r="62" spans="1:9">
      <c r="A62" s="613" t="s">
        <v>42</v>
      </c>
      <c r="B62" s="614" t="str">
        <f>INDEX('Ref1'!$E:$E,MATCH(A62,'Ref1'!$A:$A,0))</f>
        <v>Barking and Dagenham</v>
      </c>
      <c r="C62" s="615" t="s">
        <v>3</v>
      </c>
      <c r="D62" s="616" t="e">
        <f ca="1">INDEX('5_Main'!$HZ:$HZ,MATCH($A62,'5_Main'!$A:$A,0))</f>
        <v>#REF!</v>
      </c>
      <c r="F62" s="613" t="s">
        <v>476</v>
      </c>
      <c r="G62" s="613" t="s">
        <v>477</v>
      </c>
      <c r="H62" s="613" t="s">
        <v>1081</v>
      </c>
      <c r="I62" s="616" t="e">
        <f ca="1">INDEX('5_Main'!$HZ:$HZ,MATCH($F62,'5_Main'!$A:$A,0))</f>
        <v>#REF!</v>
      </c>
    </row>
    <row r="63" spans="1:9">
      <c r="A63" s="613" t="s">
        <v>44</v>
      </c>
      <c r="B63" s="614" t="str">
        <f>INDEX('Ref1'!$E:$E,MATCH(A63,'Ref1'!$A:$A,0))</f>
        <v>Barnet</v>
      </c>
      <c r="C63" s="615" t="s">
        <v>3</v>
      </c>
      <c r="D63" s="616" t="e">
        <f ca="1">INDEX('5_Main'!$HZ:$HZ,MATCH($A63,'5_Main'!$A:$A,0))</f>
        <v>#REF!</v>
      </c>
      <c r="F63" s="613" t="s">
        <v>194</v>
      </c>
      <c r="G63" s="613" t="s">
        <v>195</v>
      </c>
      <c r="H63" s="613" t="s">
        <v>1081</v>
      </c>
      <c r="I63" s="616" t="e">
        <f ca="1">INDEX('5_Main'!$HZ:$HZ,MATCH($F63,'5_Main'!$A:$A,0))</f>
        <v>#REF!</v>
      </c>
    </row>
    <row r="64" spans="1:9">
      <c r="A64" s="613" t="s">
        <v>64</v>
      </c>
      <c r="B64" s="614" t="str">
        <f>INDEX('Ref1'!$E:$E,MATCH(A64,'Ref1'!$A:$A,0))</f>
        <v>Bexley</v>
      </c>
      <c r="C64" s="615" t="s">
        <v>3</v>
      </c>
      <c r="D64" s="616" t="e">
        <f ca="1">INDEX('5_Main'!$HZ:$HZ,MATCH($A64,'5_Main'!$A:$A,0))</f>
        <v>#REF!</v>
      </c>
      <c r="F64" s="613" t="s">
        <v>384</v>
      </c>
      <c r="G64" s="613" t="s">
        <v>385</v>
      </c>
      <c r="H64" s="613" t="s">
        <v>1081</v>
      </c>
      <c r="I64" s="616" t="e">
        <f ca="1">INDEX('5_Main'!$HZ:$HZ,MATCH($F64,'5_Main'!$A:$A,0))</f>
        <v>#REF!</v>
      </c>
    </row>
    <row r="65" spans="1:9">
      <c r="A65" s="613" t="s">
        <v>90</v>
      </c>
      <c r="B65" s="614" t="str">
        <f>INDEX('Ref1'!$E:$E,MATCH(A65,'Ref1'!$A:$A,0))</f>
        <v>Brent</v>
      </c>
      <c r="C65" s="615" t="s">
        <v>3</v>
      </c>
      <c r="D65" s="616" t="e">
        <f ca="1">INDEX('5_Main'!$HZ:$HZ,MATCH($A65,'5_Main'!$A:$A,0))</f>
        <v>#REF!</v>
      </c>
      <c r="F65" s="613" t="s">
        <v>484</v>
      </c>
      <c r="G65" s="613" t="s">
        <v>485</v>
      </c>
      <c r="H65" s="613" t="s">
        <v>1081</v>
      </c>
      <c r="I65" s="616" t="e">
        <f ca="1">INDEX('5_Main'!$HZ:$HZ,MATCH($F65,'5_Main'!$A:$A,0))</f>
        <v>#REF!</v>
      </c>
    </row>
    <row r="66" spans="1:9">
      <c r="A66" s="613" t="s">
        <v>100</v>
      </c>
      <c r="B66" s="614" t="str">
        <f>INDEX('Ref1'!$E:$E,MATCH(A66,'Ref1'!$A:$A,0))</f>
        <v>Bromley</v>
      </c>
      <c r="C66" s="615" t="s">
        <v>3</v>
      </c>
      <c r="D66" s="616" t="e">
        <f ca="1">INDEX('5_Main'!$HZ:$HZ,MATCH($A66,'5_Main'!$A:$A,0))</f>
        <v>#REF!</v>
      </c>
      <c r="F66" s="613" t="s">
        <v>28</v>
      </c>
      <c r="G66" s="613" t="s">
        <v>29</v>
      </c>
      <c r="H66" s="613" t="s">
        <v>1081</v>
      </c>
      <c r="I66" s="616" t="e">
        <f ca="1">INDEX('5_Main'!$HZ:$HZ,MATCH($F66,'5_Main'!$A:$A,0))</f>
        <v>#REF!</v>
      </c>
    </row>
    <row r="67" spans="1:9">
      <c r="A67" s="613" t="s">
        <v>180</v>
      </c>
      <c r="B67" s="614" t="str">
        <f>INDEX('Ref1'!$E:$E,MATCH(A67,'Ref1'!$A:$A,0))</f>
        <v>Croydon</v>
      </c>
      <c r="C67" s="615" t="s">
        <v>3</v>
      </c>
      <c r="D67" s="616" t="e">
        <f ca="1">INDEX('5_Main'!$HZ:$HZ,MATCH($A67,'5_Main'!$A:$A,0))</f>
        <v>#REF!</v>
      </c>
      <c r="F67" s="613" t="s">
        <v>32</v>
      </c>
      <c r="G67" s="613" t="s">
        <v>33</v>
      </c>
      <c r="H67" s="613" t="s">
        <v>1081</v>
      </c>
      <c r="I67" s="616" t="e">
        <f ca="1">INDEX('5_Main'!$HZ:$HZ,MATCH($F67,'5_Main'!$A:$A,0))</f>
        <v>#REF!</v>
      </c>
    </row>
    <row r="68" spans="1:9">
      <c r="A68" s="613" t="s">
        <v>214</v>
      </c>
      <c r="B68" s="614" t="str">
        <f>INDEX('Ref1'!$E:$E,MATCH(A68,'Ref1'!$A:$A,0))</f>
        <v>Ealing</v>
      </c>
      <c r="C68" s="615" t="s">
        <v>3</v>
      </c>
      <c r="D68" s="616" t="e">
        <f ca="1">INDEX('5_Main'!$HZ:$HZ,MATCH($A68,'5_Main'!$A:$A,0))</f>
        <v>#REF!</v>
      </c>
      <c r="F68" s="613" t="s">
        <v>54</v>
      </c>
      <c r="G68" s="613" t="s">
        <v>55</v>
      </c>
      <c r="H68" s="613" t="s">
        <v>1081</v>
      </c>
      <c r="I68" s="616" t="e">
        <f ca="1">INDEX('5_Main'!$HZ:$HZ,MATCH($F68,'5_Main'!$A:$A,0))</f>
        <v>#REF!</v>
      </c>
    </row>
    <row r="69" spans="1:9">
      <c r="A69" s="613" t="s">
        <v>246</v>
      </c>
      <c r="B69" s="614" t="str">
        <f>INDEX('Ref1'!$E:$E,MATCH(A69,'Ref1'!$A:$A,0))</f>
        <v>Enfield</v>
      </c>
      <c r="C69" s="615" t="s">
        <v>3</v>
      </c>
      <c r="D69" s="616" t="e">
        <f ca="1">INDEX('5_Main'!$HZ:$HZ,MATCH($A69,'5_Main'!$A:$A,0))</f>
        <v>#REF!</v>
      </c>
      <c r="F69" s="613" t="s">
        <v>68</v>
      </c>
      <c r="G69" s="613" t="s">
        <v>69</v>
      </c>
      <c r="H69" s="613" t="s">
        <v>1081</v>
      </c>
      <c r="I69" s="616" t="e">
        <f ca="1">INDEX('5_Main'!$HZ:$HZ,MATCH($F69,'5_Main'!$A:$A,0))</f>
        <v>#REF!</v>
      </c>
    </row>
    <row r="70" spans="1:9">
      <c r="A70" s="613" t="s">
        <v>304</v>
      </c>
      <c r="B70" s="614" t="str">
        <f>INDEX('Ref1'!$E:$E,MATCH(A70,'Ref1'!$A:$A,0))</f>
        <v>Haringey</v>
      </c>
      <c r="C70" s="615" t="s">
        <v>3</v>
      </c>
      <c r="D70" s="616" t="e">
        <f ca="1">INDEX('5_Main'!$HZ:$HZ,MATCH($A70,'5_Main'!$A:$A,0))</f>
        <v>#REF!</v>
      </c>
      <c r="F70" s="613" t="s">
        <v>74</v>
      </c>
      <c r="G70" s="613" t="s">
        <v>75</v>
      </c>
      <c r="H70" s="613" t="s">
        <v>1081</v>
      </c>
      <c r="I70" s="616" t="e">
        <f ca="1">INDEX('5_Main'!$HZ:$HZ,MATCH($F70,'5_Main'!$A:$A,0))</f>
        <v>#REF!</v>
      </c>
    </row>
    <row r="71" spans="1:9">
      <c r="A71" s="613" t="s">
        <v>310</v>
      </c>
      <c r="B71" s="614" t="str">
        <f>INDEX('Ref1'!$E:$E,MATCH(A71,'Ref1'!$A:$A,0))</f>
        <v>Harrow</v>
      </c>
      <c r="C71" s="615" t="s">
        <v>3</v>
      </c>
      <c r="D71" s="616" t="e">
        <f ca="1">INDEX('5_Main'!$HZ:$HZ,MATCH($A71,'5_Main'!$A:$A,0))</f>
        <v>#REF!</v>
      </c>
      <c r="F71" s="613" t="s">
        <v>78</v>
      </c>
      <c r="G71" s="613" t="s">
        <v>79</v>
      </c>
      <c r="H71" s="613" t="s">
        <v>1081</v>
      </c>
      <c r="I71" s="616" t="e">
        <f ca="1">INDEX('5_Main'!$HZ:$HZ,MATCH($F71,'5_Main'!$A:$A,0))</f>
        <v>#REF!</v>
      </c>
    </row>
    <row r="72" spans="1:9">
      <c r="A72" s="613" t="s">
        <v>320</v>
      </c>
      <c r="B72" s="614" t="str">
        <f>INDEX('Ref1'!$E:$E,MATCH(A72,'Ref1'!$A:$A,0))</f>
        <v>Havering</v>
      </c>
      <c r="C72" s="615" t="s">
        <v>3</v>
      </c>
      <c r="D72" s="616" t="e">
        <f ca="1">INDEX('5_Main'!$HZ:$HZ,MATCH($A72,'5_Main'!$A:$A,0))</f>
        <v>#REF!</v>
      </c>
      <c r="F72" s="613" t="s">
        <v>106</v>
      </c>
      <c r="G72" s="613" t="s">
        <v>107</v>
      </c>
      <c r="H72" s="613" t="s">
        <v>1081</v>
      </c>
      <c r="I72" s="616" t="e">
        <f ca="1">INDEX('5_Main'!$HZ:$HZ,MATCH($F72,'5_Main'!$A:$A,0))</f>
        <v>#REF!</v>
      </c>
    </row>
    <row r="73" spans="1:9">
      <c r="A73" s="613" t="s">
        <v>332</v>
      </c>
      <c r="B73" s="614" t="str">
        <f>INDEX('Ref1'!$E:$E,MATCH(A73,'Ref1'!$A:$A,0))</f>
        <v>Hillingdon</v>
      </c>
      <c r="C73" s="615" t="s">
        <v>3</v>
      </c>
      <c r="D73" s="616" t="e">
        <f ca="1">INDEX('5_Main'!$HZ:$HZ,MATCH($A73,'5_Main'!$A:$A,0))</f>
        <v>#REF!</v>
      </c>
      <c r="F73" s="613" t="s">
        <v>136</v>
      </c>
      <c r="G73" s="613" t="s">
        <v>137</v>
      </c>
      <c r="H73" s="613" t="s">
        <v>1081</v>
      </c>
      <c r="I73" s="616" t="e">
        <f ca="1">INDEX('5_Main'!$HZ:$HZ,MATCH($F73,'5_Main'!$A:$A,0))</f>
        <v>#REF!</v>
      </c>
    </row>
    <row r="74" spans="1:9">
      <c r="A74" s="613" t="s">
        <v>338</v>
      </c>
      <c r="B74" s="614" t="str">
        <f>INDEX('Ref1'!$E:$E,MATCH(A74,'Ref1'!$A:$A,0))</f>
        <v>Hounslow</v>
      </c>
      <c r="C74" s="615" t="s">
        <v>3</v>
      </c>
      <c r="D74" s="616" t="e">
        <f ca="1">INDEX('5_Main'!$HZ:$HZ,MATCH($A74,'5_Main'!$A:$A,0))</f>
        <v>#REF!</v>
      </c>
      <c r="F74" s="613" t="s">
        <v>150</v>
      </c>
      <c r="G74" s="613" t="s">
        <v>151</v>
      </c>
      <c r="H74" s="613" t="s">
        <v>1081</v>
      </c>
      <c r="I74" s="616" t="e">
        <f ca="1">INDEX('5_Main'!$HZ:$HZ,MATCH($F74,'5_Main'!$A:$A,0))</f>
        <v>#REF!</v>
      </c>
    </row>
    <row r="75" spans="1:9">
      <c r="A75" s="613" t="s">
        <v>366</v>
      </c>
      <c r="B75" s="614" t="str">
        <f>INDEX('Ref1'!$E:$E,MATCH(A75,'Ref1'!$A:$A,0))</f>
        <v>Kingston upon Thames</v>
      </c>
      <c r="C75" s="615" t="s">
        <v>3</v>
      </c>
      <c r="D75" s="616" t="e">
        <f ca="1">INDEX('5_Main'!$HZ:$HZ,MATCH($A75,'5_Main'!$A:$A,0))</f>
        <v>#REF!</v>
      </c>
      <c r="F75" s="613" t="s">
        <v>168</v>
      </c>
      <c r="G75" s="613" t="s">
        <v>169</v>
      </c>
      <c r="H75" s="613" t="s">
        <v>1081</v>
      </c>
      <c r="I75" s="616" t="e">
        <f ca="1">INDEX('5_Main'!$HZ:$HZ,MATCH($F75,'5_Main'!$A:$A,0))</f>
        <v>#REF!</v>
      </c>
    </row>
    <row r="76" spans="1:9">
      <c r="A76" s="613" t="s">
        <v>420</v>
      </c>
      <c r="B76" s="614" t="str">
        <f>INDEX('Ref1'!$E:$E,MATCH(A76,'Ref1'!$A:$A,0))</f>
        <v>Merton</v>
      </c>
      <c r="C76" s="615" t="s">
        <v>3</v>
      </c>
      <c r="D76" s="616" t="e">
        <f ca="1">INDEX('5_Main'!$HZ:$HZ,MATCH($A76,'5_Main'!$A:$A,0))</f>
        <v>#REF!</v>
      </c>
      <c r="F76" s="613" t="s">
        <v>190</v>
      </c>
      <c r="G76" s="613" t="s">
        <v>191</v>
      </c>
      <c r="H76" s="613" t="s">
        <v>1081</v>
      </c>
      <c r="I76" s="616" t="e">
        <f ca="1">INDEX('5_Main'!$HZ:$HZ,MATCH($F76,'5_Main'!$A:$A,0))</f>
        <v>#REF!</v>
      </c>
    </row>
    <row r="77" spans="1:9">
      <c r="A77" s="613" t="s">
        <v>442</v>
      </c>
      <c r="B77" s="614" t="str">
        <f>INDEX('Ref1'!$E:$E,MATCH(A77,'Ref1'!$A:$A,0))</f>
        <v>Newham</v>
      </c>
      <c r="C77" s="615" t="s">
        <v>3</v>
      </c>
      <c r="D77" s="616" t="e">
        <f ca="1">INDEX('5_Main'!$HZ:$HZ,MATCH($A77,'5_Main'!$A:$A,0))</f>
        <v>#REF!</v>
      </c>
      <c r="F77" s="613" t="s">
        <v>196</v>
      </c>
      <c r="G77" s="613" t="s">
        <v>197</v>
      </c>
      <c r="H77" s="613" t="s">
        <v>1081</v>
      </c>
      <c r="I77" s="616" t="e">
        <f ca="1">INDEX('5_Main'!$HZ:$HZ,MATCH($F77,'5_Main'!$A:$A,0))</f>
        <v>#REF!</v>
      </c>
    </row>
    <row r="78" spans="1:9">
      <c r="A78" s="613" t="s">
        <v>518</v>
      </c>
      <c r="B78" s="614" t="str">
        <f>INDEX('Ref1'!$E:$E,MATCH(A78,'Ref1'!$A:$A,0))</f>
        <v>Redbridge</v>
      </c>
      <c r="C78" s="615" t="s">
        <v>3</v>
      </c>
      <c r="D78" s="616" t="e">
        <f ca="1">INDEX('5_Main'!$HZ:$HZ,MATCH($A78,'5_Main'!$A:$A,0))</f>
        <v>#REF!</v>
      </c>
      <c r="F78" s="613" t="s">
        <v>226</v>
      </c>
      <c r="G78" s="613" t="s">
        <v>227</v>
      </c>
      <c r="H78" s="613" t="s">
        <v>1081</v>
      </c>
      <c r="I78" s="616" t="e">
        <f ca="1">INDEX('5_Main'!$HZ:$HZ,MATCH($F78,'5_Main'!$A:$A,0))</f>
        <v>#REF!</v>
      </c>
    </row>
    <row r="79" spans="1:9">
      <c r="A79" s="613" t="s">
        <v>528</v>
      </c>
      <c r="B79" s="614" t="str">
        <f>INDEX('Ref1'!$E:$E,MATCH(A79,'Ref1'!$A:$A,0))</f>
        <v>Richmond upon Thames</v>
      </c>
      <c r="C79" s="615" t="s">
        <v>3</v>
      </c>
      <c r="D79" s="616" t="e">
        <f ca="1">INDEX('5_Main'!$HZ:$HZ,MATCH($A79,'5_Main'!$A:$A,0))</f>
        <v>#REF!</v>
      </c>
      <c r="F79" s="613" t="s">
        <v>228</v>
      </c>
      <c r="G79" s="613" t="s">
        <v>229</v>
      </c>
      <c r="H79" s="613" t="s">
        <v>1081</v>
      </c>
      <c r="I79" s="616" t="e">
        <f ca="1">INDEX('5_Main'!$HZ:$HZ,MATCH($F79,'5_Main'!$A:$A,0))</f>
        <v>#REF!</v>
      </c>
    </row>
    <row r="80" spans="1:9">
      <c r="A80" s="613" t="s">
        <v>658</v>
      </c>
      <c r="B80" s="614" t="str">
        <f>INDEX('Ref1'!$E:$E,MATCH(A80,'Ref1'!$A:$A,0))</f>
        <v>Sutton</v>
      </c>
      <c r="C80" s="615" t="s">
        <v>3</v>
      </c>
      <c r="D80" s="616" t="e">
        <f ca="1">INDEX('5_Main'!$HZ:$HZ,MATCH($A80,'5_Main'!$A:$A,0))</f>
        <v>#REF!</v>
      </c>
      <c r="F80" s="613" t="s">
        <v>252</v>
      </c>
      <c r="G80" s="613" t="s">
        <v>253</v>
      </c>
      <c r="H80" s="613" t="s">
        <v>1081</v>
      </c>
      <c r="I80" s="616" t="e">
        <f ca="1">INDEX('5_Main'!$HZ:$HZ,MATCH($F80,'5_Main'!$A:$A,0))</f>
        <v>#REF!</v>
      </c>
    </row>
    <row r="81" spans="1:9">
      <c r="A81" s="613" t="s">
        <v>710</v>
      </c>
      <c r="B81" s="614" t="str">
        <f>INDEX('Ref1'!$E:$E,MATCH(A81,'Ref1'!$A:$A,0))</f>
        <v>Waltham Forest</v>
      </c>
      <c r="C81" s="615" t="s">
        <v>3</v>
      </c>
      <c r="D81" s="616" t="e">
        <f ca="1">INDEX('5_Main'!$HZ:$HZ,MATCH($A81,'5_Main'!$A:$A,0))</f>
        <v>#REF!</v>
      </c>
      <c r="F81" s="613" t="s">
        <v>272</v>
      </c>
      <c r="G81" s="613" t="s">
        <v>273</v>
      </c>
      <c r="H81" s="613" t="s">
        <v>1081</v>
      </c>
      <c r="I81" s="616" t="e">
        <f ca="1">INDEX('5_Main'!$HZ:$HZ,MATCH($F81,'5_Main'!$A:$A,0))</f>
        <v>#REF!</v>
      </c>
    </row>
    <row r="82" spans="1:9">
      <c r="A82" s="613" t="s">
        <v>182</v>
      </c>
      <c r="B82" s="614" t="str">
        <f>INDEX('Ref1'!$E:$E,MATCH(A82,'Ref1'!$A:$A,0))</f>
        <v>Cumbria</v>
      </c>
      <c r="C82" s="613" t="s">
        <v>9</v>
      </c>
      <c r="D82" s="616" t="e">
        <f ca="1">INDEX('5_Main'!$HZ:$HZ,MATCH($A82,'5_Main'!$A:$A,0))</f>
        <v>#REF!</v>
      </c>
      <c r="F82" s="613" t="s">
        <v>302</v>
      </c>
      <c r="G82" s="613" t="s">
        <v>303</v>
      </c>
      <c r="H82" s="613" t="s">
        <v>1081</v>
      </c>
      <c r="I82" s="616" t="e">
        <f ca="1">INDEX('5_Main'!$HZ:$HZ,MATCH($F82,'5_Main'!$A:$A,0))</f>
        <v>#REF!</v>
      </c>
    </row>
    <row r="83" spans="1:9">
      <c r="A83" s="613" t="s">
        <v>277</v>
      </c>
      <c r="B83" s="614" t="str">
        <f>INDEX('Ref1'!$E:$E,MATCH(A83,'Ref1'!$A:$A,0))</f>
        <v>Gloucestershire</v>
      </c>
      <c r="C83" s="613" t="s">
        <v>9</v>
      </c>
      <c r="D83" s="616" t="e">
        <f ca="1">INDEX('5_Main'!$HZ:$HZ,MATCH($A83,'5_Main'!$A:$A,0))</f>
        <v>#REF!</v>
      </c>
      <c r="F83" s="613" t="s">
        <v>330</v>
      </c>
      <c r="G83" s="613" t="s">
        <v>331</v>
      </c>
      <c r="H83" s="613" t="s">
        <v>1081</v>
      </c>
      <c r="I83" s="616" t="e">
        <f ca="1">INDEX('5_Main'!$HZ:$HZ,MATCH($F83,'5_Main'!$A:$A,0))</f>
        <v>#REF!</v>
      </c>
    </row>
    <row r="84" spans="1:9">
      <c r="A84" s="613" t="s">
        <v>326</v>
      </c>
      <c r="B84" s="614" t="str">
        <f>INDEX('Ref1'!$E:$E,MATCH(A84,'Ref1'!$A:$A,0))</f>
        <v>Hertfordshire</v>
      </c>
      <c r="C84" s="613" t="s">
        <v>9</v>
      </c>
      <c r="D84" s="616" t="e">
        <f ca="1">INDEX('5_Main'!$HZ:$HZ,MATCH($A84,'5_Main'!$A:$A,0))</f>
        <v>#REF!</v>
      </c>
      <c r="F84" s="613" t="s">
        <v>334</v>
      </c>
      <c r="G84" s="613" t="s">
        <v>335</v>
      </c>
      <c r="H84" s="613" t="s">
        <v>1081</v>
      </c>
      <c r="I84" s="616" t="e">
        <f ca="1">INDEX('5_Main'!$HZ:$HZ,MATCH($F84,'5_Main'!$A:$A,0))</f>
        <v>#REF!</v>
      </c>
    </row>
    <row r="85" spans="1:9">
      <c r="A85" s="613" t="s">
        <v>396</v>
      </c>
      <c r="B85" s="614" t="str">
        <f>INDEX('Ref1'!$E:$E,MATCH(A85,'Ref1'!$A:$A,0))</f>
        <v>Lincolnshire</v>
      </c>
      <c r="C85" s="613" t="s">
        <v>9</v>
      </c>
      <c r="D85" s="616" t="e">
        <f ca="1">INDEX('5_Main'!$HZ:$HZ,MATCH($A85,'5_Main'!$A:$A,0))</f>
        <v>#REF!</v>
      </c>
      <c r="F85" s="613" t="s">
        <v>360</v>
      </c>
      <c r="G85" s="613" t="s">
        <v>361</v>
      </c>
      <c r="H85" s="613" t="s">
        <v>1081</v>
      </c>
      <c r="I85" s="616" t="e">
        <f ca="1">INDEX('5_Main'!$HZ:$HZ,MATCH($F85,'5_Main'!$A:$A,0))</f>
        <v>#REF!</v>
      </c>
    </row>
    <row r="86" spans="1:9">
      <c r="A86" s="613" t="s">
        <v>444</v>
      </c>
      <c r="B86" s="614" t="str">
        <f>INDEX('Ref1'!$E:$E,MATCH(A86,'Ref1'!$A:$A,0))</f>
        <v>Norfolk</v>
      </c>
      <c r="C86" s="613" t="s">
        <v>9</v>
      </c>
      <c r="D86" s="616" t="e">
        <f ca="1">INDEX('5_Main'!$HZ:$HZ,MATCH($A86,'5_Main'!$A:$A,0))</f>
        <v>#REF!</v>
      </c>
      <c r="F86" s="613" t="s">
        <v>394</v>
      </c>
      <c r="G86" s="613" t="s">
        <v>395</v>
      </c>
      <c r="H86" s="613" t="s">
        <v>1081</v>
      </c>
      <c r="I86" s="616" t="e">
        <f ca="1">INDEX('5_Main'!$HZ:$HZ,MATCH($F86,'5_Main'!$A:$A,0))</f>
        <v>#REF!</v>
      </c>
    </row>
    <row r="87" spans="1:9">
      <c r="A87" s="613" t="s">
        <v>476</v>
      </c>
      <c r="B87" s="614" t="str">
        <f>INDEX('Ref1'!$E:$E,MATCH(A87,'Ref1'!$A:$A,0))</f>
        <v>Northamptonshire</v>
      </c>
      <c r="C87" s="613" t="s">
        <v>9</v>
      </c>
      <c r="D87" s="616" t="e">
        <f ca="1">INDEX('5_Main'!$HZ:$HZ,MATCH($A87,'5_Main'!$A:$A,0))</f>
        <v>#REF!</v>
      </c>
      <c r="F87" s="613" t="s">
        <v>410</v>
      </c>
      <c r="G87" s="613" t="s">
        <v>411</v>
      </c>
      <c r="H87" s="613" t="s">
        <v>1081</v>
      </c>
      <c r="I87" s="616" t="e">
        <f ca="1">INDEX('5_Main'!$HZ:$HZ,MATCH($F87,'5_Main'!$A:$A,0))</f>
        <v>#REF!</v>
      </c>
    </row>
    <row r="88" spans="1:9">
      <c r="A88" s="613" t="s">
        <v>496</v>
      </c>
      <c r="B88" s="614" t="str">
        <f>INDEX('Ref1'!$E:$E,MATCH(A88,'Ref1'!$A:$A,0))</f>
        <v>Oxfordshire</v>
      </c>
      <c r="C88" s="613" t="s">
        <v>9</v>
      </c>
      <c r="D88" s="616" t="e">
        <f ca="1">INDEX('5_Main'!$HZ:$HZ,MATCH($A88,'5_Main'!$A:$A,0))</f>
        <v>#REF!</v>
      </c>
      <c r="F88" s="613" t="s">
        <v>414</v>
      </c>
      <c r="G88" s="613" t="s">
        <v>415</v>
      </c>
      <c r="H88" s="613" t="s">
        <v>1081</v>
      </c>
      <c r="I88" s="616" t="e">
        <f ca="1">INDEX('5_Main'!$HZ:$HZ,MATCH($F88,'5_Main'!$A:$A,0))</f>
        <v>#REF!</v>
      </c>
    </row>
    <row r="89" spans="1:9">
      <c r="A89" s="613" t="s">
        <v>648</v>
      </c>
      <c r="B89" s="614" t="str">
        <f>INDEX('Ref1'!$E:$E,MATCH(A89,'Ref1'!$A:$A,0))</f>
        <v>Suffolk</v>
      </c>
      <c r="C89" s="613" t="s">
        <v>9</v>
      </c>
      <c r="D89" s="616" t="e">
        <f ca="1">INDEX('5_Main'!$HZ:$HZ,MATCH($A89,'5_Main'!$A:$A,0))</f>
        <v>#REF!</v>
      </c>
      <c r="F89" s="613" t="s">
        <v>436</v>
      </c>
      <c r="G89" s="613" t="s">
        <v>437</v>
      </c>
      <c r="H89" s="613" t="s">
        <v>1081</v>
      </c>
      <c r="I89" s="616" t="e">
        <f ca="1">INDEX('5_Main'!$HZ:$HZ,MATCH($F89,'5_Main'!$A:$A,0))</f>
        <v>#REF!</v>
      </c>
    </row>
    <row r="90" spans="1:9">
      <c r="A90" s="613" t="s">
        <v>654</v>
      </c>
      <c r="B90" s="614" t="str">
        <f>INDEX('Ref1'!$E:$E,MATCH(A90,'Ref1'!$A:$A,0))</f>
        <v>Surrey</v>
      </c>
      <c r="C90" s="613" t="s">
        <v>9</v>
      </c>
      <c r="D90" s="616" t="e">
        <f ca="1">INDEX('5_Main'!$HZ:$HZ,MATCH($A90,'5_Main'!$A:$A,0))</f>
        <v>#REF!</v>
      </c>
      <c r="F90" s="613" t="s">
        <v>450</v>
      </c>
      <c r="G90" s="613" t="s">
        <v>451</v>
      </c>
      <c r="H90" s="613" t="s">
        <v>1081</v>
      </c>
      <c r="I90" s="616" t="e">
        <f ca="1">INDEX('5_Main'!$HZ:$HZ,MATCH($F90,'5_Main'!$A:$A,0))</f>
        <v>#REF!</v>
      </c>
    </row>
    <row r="91" spans="1:9">
      <c r="A91" s="613" t="s">
        <v>718</v>
      </c>
      <c r="B91" s="614" t="str">
        <f>INDEX('Ref1'!$E:$E,MATCH(A91,'Ref1'!$A:$A,0))</f>
        <v>Warwickshire</v>
      </c>
      <c r="C91" s="613" t="s">
        <v>9</v>
      </c>
      <c r="D91" s="616" t="e">
        <f ca="1">INDEX('5_Main'!$HZ:$HZ,MATCH($A91,'5_Main'!$A:$A,0))</f>
        <v>#REF!</v>
      </c>
      <c r="F91" s="613" t="s">
        <v>456</v>
      </c>
      <c r="G91" s="613" t="s">
        <v>457</v>
      </c>
      <c r="H91" s="613" t="s">
        <v>1081</v>
      </c>
      <c r="I91" s="616" t="e">
        <f ca="1">INDEX('5_Main'!$HZ:$HZ,MATCH($F91,'5_Main'!$A:$A,0))</f>
        <v>#REF!</v>
      </c>
    </row>
    <row r="92" spans="1:9">
      <c r="A92" s="613" t="s">
        <v>748</v>
      </c>
      <c r="B92" s="614" t="str">
        <f>INDEX('Ref1'!$E:$E,MATCH(A92,'Ref1'!$A:$A,0))</f>
        <v>West Sussex</v>
      </c>
      <c r="C92" s="613" t="s">
        <v>9</v>
      </c>
      <c r="D92" s="616" t="e">
        <f ca="1">INDEX('5_Main'!$HZ:$HZ,MATCH($A92,'5_Main'!$A:$A,0))</f>
        <v>#REF!</v>
      </c>
      <c r="F92" s="613" t="s">
        <v>468</v>
      </c>
      <c r="G92" s="613" t="s">
        <v>469</v>
      </c>
      <c r="H92" s="613" t="s">
        <v>1081</v>
      </c>
      <c r="I92" s="616" t="e">
        <f ca="1">INDEX('5_Main'!$HZ:$HZ,MATCH($F92,'5_Main'!$A:$A,0))</f>
        <v>#REF!</v>
      </c>
    </row>
    <row r="93" spans="1:9">
      <c r="A93" s="613" t="s">
        <v>108</v>
      </c>
      <c r="B93" s="614" t="str">
        <f>INDEX('Ref1'!$E:$E,MATCH(A93,'Ref1'!$A:$A,0))</f>
        <v>Buckinghamshire</v>
      </c>
      <c r="C93" s="615" t="s">
        <v>8</v>
      </c>
      <c r="D93" s="616" t="e">
        <f ca="1">INDEX('5_Main'!$HZ:$HZ,MATCH($A93,'5_Main'!$A:$A,0))</f>
        <v>#REF!</v>
      </c>
      <c r="F93" s="613" t="s">
        <v>474</v>
      </c>
      <c r="G93" s="613" t="s">
        <v>475</v>
      </c>
      <c r="H93" s="613" t="s">
        <v>1081</v>
      </c>
      <c r="I93" s="616" t="e">
        <f ca="1">INDEX('5_Main'!$HZ:$HZ,MATCH($F93,'5_Main'!$A:$A,0))</f>
        <v>#REF!</v>
      </c>
    </row>
    <row r="94" spans="1:9">
      <c r="A94" s="613" t="s">
        <v>120</v>
      </c>
      <c r="B94" s="614" t="str">
        <f>INDEX('Ref1'!$E:$E,MATCH(A94,'Ref1'!$A:$A,0))</f>
        <v>Cambridgeshire</v>
      </c>
      <c r="C94" s="615" t="s">
        <v>8</v>
      </c>
      <c r="D94" s="616" t="e">
        <f ca="1">INDEX('5_Main'!$HZ:$HZ,MATCH($A94,'5_Main'!$A:$A,0))</f>
        <v>#REF!</v>
      </c>
      <c r="F94" s="613" t="s">
        <v>490</v>
      </c>
      <c r="G94" s="613" t="s">
        <v>491</v>
      </c>
      <c r="H94" s="613" t="s">
        <v>1081</v>
      </c>
      <c r="I94" s="616" t="e">
        <f ca="1">INDEX('5_Main'!$HZ:$HZ,MATCH($F94,'5_Main'!$A:$A,0))</f>
        <v>#REF!</v>
      </c>
    </row>
    <row r="95" spans="1:9">
      <c r="A95" s="613" t="s">
        <v>194</v>
      </c>
      <c r="B95" s="614" t="str">
        <f>INDEX('Ref1'!$E:$E,MATCH(A95,'Ref1'!$A:$A,0))</f>
        <v>Derbyshire</v>
      </c>
      <c r="C95" s="615" t="s">
        <v>8</v>
      </c>
      <c r="D95" s="616" t="e">
        <f ca="1">INDEX('5_Main'!$HZ:$HZ,MATCH($A95,'5_Main'!$A:$A,0))</f>
        <v>#REF!</v>
      </c>
      <c r="F95" s="613" t="s">
        <v>546</v>
      </c>
      <c r="G95" s="613" t="s">
        <v>547</v>
      </c>
      <c r="H95" s="613" t="s">
        <v>1081</v>
      </c>
      <c r="I95" s="616" t="e">
        <f ca="1">INDEX('5_Main'!$HZ:$HZ,MATCH($F95,'5_Main'!$A:$A,0))</f>
        <v>#REF!</v>
      </c>
    </row>
    <row r="96" spans="1:9">
      <c r="A96" s="613" t="s">
        <v>200</v>
      </c>
      <c r="B96" s="614" t="str">
        <f>INDEX('Ref1'!$E:$E,MATCH(A96,'Ref1'!$A:$A,0))</f>
        <v>Devon</v>
      </c>
      <c r="C96" s="615" t="s">
        <v>8</v>
      </c>
      <c r="D96" s="616" t="e">
        <f ca="1">INDEX('5_Main'!$HZ:$HZ,MATCH($A96,'5_Main'!$A:$A,0))</f>
        <v>#REF!</v>
      </c>
      <c r="F96" s="613" t="s">
        <v>586</v>
      </c>
      <c r="G96" s="613" t="s">
        <v>587</v>
      </c>
      <c r="H96" s="613" t="s">
        <v>1081</v>
      </c>
      <c r="I96" s="616" t="e">
        <f ca="1">INDEX('5_Main'!$HZ:$HZ,MATCH($F96,'5_Main'!$A:$A,0))</f>
        <v>#REF!</v>
      </c>
    </row>
    <row r="97" spans="1:9">
      <c r="A97" s="613" t="s">
        <v>204</v>
      </c>
      <c r="B97" s="614" t="str">
        <f>INDEX('Ref1'!$E:$E,MATCH(A97,'Ref1'!$A:$A,0))</f>
        <v>Dorset</v>
      </c>
      <c r="C97" s="615" t="s">
        <v>8</v>
      </c>
      <c r="D97" s="616" t="e">
        <f ca="1">INDEX('5_Main'!$HZ:$HZ,MATCH($A97,'5_Main'!$A:$A,0))</f>
        <v>#REF!</v>
      </c>
      <c r="F97" s="613" t="s">
        <v>592</v>
      </c>
      <c r="G97" s="613" t="s">
        <v>593</v>
      </c>
      <c r="H97" s="613" t="s">
        <v>1081</v>
      </c>
      <c r="I97" s="616" t="e">
        <f ca="1">INDEX('5_Main'!$HZ:$HZ,MATCH($F97,'5_Main'!$A:$A,0))</f>
        <v>#REF!</v>
      </c>
    </row>
    <row r="98" spans="1:9">
      <c r="A98" s="613" t="s">
        <v>234</v>
      </c>
      <c r="B98" s="614" t="str">
        <f>INDEX('Ref1'!$E:$E,MATCH(A98,'Ref1'!$A:$A,0))</f>
        <v>East Sussex</v>
      </c>
      <c r="C98" s="615" t="s">
        <v>8</v>
      </c>
      <c r="D98" s="616" t="e">
        <f ca="1">INDEX('5_Main'!$HZ:$HZ,MATCH($A98,'5_Main'!$A:$A,0))</f>
        <v>#REF!</v>
      </c>
      <c r="F98" s="613" t="s">
        <v>594</v>
      </c>
      <c r="G98" s="613" t="s">
        <v>595</v>
      </c>
      <c r="H98" s="613" t="s">
        <v>1081</v>
      </c>
      <c r="I98" s="616" t="e">
        <f ca="1">INDEX('5_Main'!$HZ:$HZ,MATCH($F98,'5_Main'!$A:$A,0))</f>
        <v>#REF!</v>
      </c>
    </row>
    <row r="99" spans="1:9">
      <c r="A99" s="613" t="s">
        <v>254</v>
      </c>
      <c r="B99" s="614" t="str">
        <f>INDEX('Ref1'!$E:$E,MATCH(A99,'Ref1'!$A:$A,0))</f>
        <v>Essex</v>
      </c>
      <c r="C99" s="615" t="s">
        <v>8</v>
      </c>
      <c r="D99" s="616" t="e">
        <f ca="1">INDEX('5_Main'!$HZ:$HZ,MATCH($A99,'5_Main'!$A:$A,0))</f>
        <v>#REF!</v>
      </c>
      <c r="F99" s="613" t="s">
        <v>600</v>
      </c>
      <c r="G99" s="613" t="s">
        <v>601</v>
      </c>
      <c r="H99" s="613" t="s">
        <v>1081</v>
      </c>
      <c r="I99" s="616" t="e">
        <f ca="1">INDEX('5_Main'!$HZ:$HZ,MATCH($F99,'5_Main'!$A:$A,0))</f>
        <v>#REF!</v>
      </c>
    </row>
    <row r="100" spans="1:9">
      <c r="A100" s="613" t="s">
        <v>298</v>
      </c>
      <c r="B100" s="614" t="str">
        <f>INDEX('Ref1'!$E:$E,MATCH(A100,'Ref1'!$A:$A,0))</f>
        <v>Hampshire</v>
      </c>
      <c r="C100" s="615" t="s">
        <v>8</v>
      </c>
      <c r="D100" s="616" t="e">
        <f ca="1">INDEX('5_Main'!$HZ:$HZ,MATCH($A100,'5_Main'!$A:$A,0))</f>
        <v>#REF!</v>
      </c>
      <c r="F100" s="613" t="s">
        <v>728</v>
      </c>
      <c r="G100" s="613" t="s">
        <v>729</v>
      </c>
      <c r="H100" s="613" t="s">
        <v>1081</v>
      </c>
      <c r="I100" s="616" t="e">
        <f ca="1">INDEX('5_Main'!$HZ:$HZ,MATCH($F100,'5_Main'!$A:$A,0))</f>
        <v>#REF!</v>
      </c>
    </row>
    <row r="101" spans="1:9">
      <c r="A101" s="613" t="s">
        <v>356</v>
      </c>
      <c r="B101" s="614" t="str">
        <f>INDEX('Ref1'!$E:$E,MATCH(A101,'Ref1'!$A:$A,0))</f>
        <v>Kent</v>
      </c>
      <c r="C101" s="615" t="s">
        <v>8</v>
      </c>
      <c r="D101" s="616" t="e">
        <f ca="1">INDEX('5_Main'!$HZ:$HZ,MATCH($A101,'5_Main'!$A:$A,0))</f>
        <v>#REF!</v>
      </c>
      <c r="F101" s="613" t="s">
        <v>740</v>
      </c>
      <c r="G101" s="613" t="s">
        <v>741</v>
      </c>
      <c r="H101" s="613" t="s">
        <v>1081</v>
      </c>
      <c r="I101" s="616" t="e">
        <f ca="1">INDEX('5_Main'!$HZ:$HZ,MATCH($F101,'5_Main'!$A:$A,0))</f>
        <v>#REF!</v>
      </c>
    </row>
    <row r="102" spans="1:9">
      <c r="A102" s="613" t="s">
        <v>374</v>
      </c>
      <c r="B102" s="614" t="str">
        <f>INDEX('Ref1'!$E:$E,MATCH(A102,'Ref1'!$A:$A,0))</f>
        <v>Lancashire</v>
      </c>
      <c r="C102" s="615" t="s">
        <v>8</v>
      </c>
      <c r="D102" s="616" t="e">
        <f ca="1">INDEX('5_Main'!$HZ:$HZ,MATCH($A102,'5_Main'!$A:$A,0))</f>
        <v>#REF!</v>
      </c>
      <c r="F102" s="613" t="s">
        <v>198</v>
      </c>
      <c r="G102" s="613" t="s">
        <v>199</v>
      </c>
      <c r="H102" s="613" t="s">
        <v>1081</v>
      </c>
      <c r="I102" s="616" t="e">
        <f ca="1">INDEX('5_Main'!$HZ:$HZ,MATCH($F102,'5_Main'!$A:$A,0))</f>
        <v>#REF!</v>
      </c>
    </row>
    <row r="103" spans="1:9">
      <c r="A103" s="613" t="s">
        <v>384</v>
      </c>
      <c r="B103" s="614" t="str">
        <f>INDEX('Ref1'!$E:$E,MATCH(A103,'Ref1'!$A:$A,0))</f>
        <v>Leicestershire</v>
      </c>
      <c r="C103" s="615" t="s">
        <v>8</v>
      </c>
      <c r="D103" s="616" t="e">
        <f ca="1">INDEX('5_Main'!$HZ:$HZ,MATCH($A103,'5_Main'!$A:$A,0))</f>
        <v>#REF!</v>
      </c>
      <c r="F103" s="613" t="s">
        <v>386</v>
      </c>
      <c r="G103" s="613" t="s">
        <v>387</v>
      </c>
      <c r="H103" s="613" t="s">
        <v>1081</v>
      </c>
      <c r="I103" s="616" t="e">
        <f ca="1">INDEX('5_Main'!$HZ:$HZ,MATCH($F103,'5_Main'!$A:$A,0))</f>
        <v>#REF!</v>
      </c>
    </row>
    <row r="104" spans="1:9">
      <c r="A104" s="613" t="s">
        <v>470</v>
      </c>
      <c r="B104" s="614" t="str">
        <f>INDEX('Ref1'!$E:$E,MATCH(A104,'Ref1'!$A:$A,0))</f>
        <v>North Yorkshire</v>
      </c>
      <c r="C104" s="615" t="s">
        <v>8</v>
      </c>
      <c r="D104" s="616" t="e">
        <f ca="1">INDEX('5_Main'!$HZ:$HZ,MATCH($A104,'5_Main'!$A:$A,0))</f>
        <v>#REF!</v>
      </c>
      <c r="F104" s="613" t="s">
        <v>486</v>
      </c>
      <c r="G104" s="613" t="s">
        <v>487</v>
      </c>
      <c r="H104" s="613" t="s">
        <v>1081</v>
      </c>
      <c r="I104" s="616" t="e">
        <f ca="1">INDEX('5_Main'!$HZ:$HZ,MATCH($F104,'5_Main'!$A:$A,0))</f>
        <v>#REF!</v>
      </c>
    </row>
    <row r="105" spans="1:9">
      <c r="A105" s="613" t="s">
        <v>484</v>
      </c>
      <c r="B105" s="614" t="str">
        <f>INDEX('Ref1'!$E:$E,MATCH(A105,'Ref1'!$A:$A,0))</f>
        <v>Nottinghamshire</v>
      </c>
      <c r="C105" s="615" t="s">
        <v>8</v>
      </c>
      <c r="D105" s="616" t="e">
        <f ca="1">INDEX('5_Main'!$HZ:$HZ,MATCH($A105,'5_Main'!$A:$A,0))</f>
        <v>#REF!</v>
      </c>
      <c r="F105" s="613" t="s">
        <v>192</v>
      </c>
      <c r="G105" s="613" t="s">
        <v>193</v>
      </c>
      <c r="H105" s="613" t="s">
        <v>1081</v>
      </c>
      <c r="I105" s="616" t="e">
        <f ca="1">INDEX('5_Main'!$HZ:$HZ,MATCH($F105,'5_Main'!$A:$A,0))</f>
        <v>#REF!</v>
      </c>
    </row>
    <row r="106" spans="1:9">
      <c r="A106" s="613" t="s">
        <v>580</v>
      </c>
      <c r="B106" s="614" t="str">
        <f>INDEX('Ref1'!$E:$E,MATCH(A106,'Ref1'!$A:$A,0))</f>
        <v>Somerset</v>
      </c>
      <c r="C106" s="615" t="s">
        <v>8</v>
      </c>
      <c r="D106" s="616" t="e">
        <f ca="1">INDEX('5_Main'!$HZ:$HZ,MATCH($A106,'5_Main'!$A:$A,0))</f>
        <v>#REF!</v>
      </c>
      <c r="F106" s="613" t="s">
        <v>382</v>
      </c>
      <c r="G106" s="613" t="s">
        <v>383</v>
      </c>
      <c r="H106" s="613" t="s">
        <v>1081</v>
      </c>
      <c r="I106" s="616" t="e">
        <f ca="1">INDEX('5_Main'!$HZ:$HZ,MATCH($F106,'5_Main'!$A:$A,0))</f>
        <v>#REF!</v>
      </c>
    </row>
    <row r="107" spans="1:9">
      <c r="A107" s="613" t="s">
        <v>630</v>
      </c>
      <c r="B107" s="614" t="str">
        <f>INDEX('Ref1'!$E:$E,MATCH(A107,'Ref1'!$A:$A,0))</f>
        <v>Staffordshire</v>
      </c>
      <c r="C107" s="615" t="s">
        <v>8</v>
      </c>
      <c r="D107" s="616" t="e">
        <f ca="1">INDEX('5_Main'!$HZ:$HZ,MATCH($A107,'5_Main'!$A:$A,0))</f>
        <v>#REF!</v>
      </c>
      <c r="F107" s="613" t="s">
        <v>482</v>
      </c>
      <c r="G107" s="613" t="s">
        <v>483</v>
      </c>
      <c r="H107" s="613" t="s">
        <v>1081</v>
      </c>
      <c r="I107" s="616" t="e">
        <f ca="1">INDEX('5_Main'!$HZ:$HZ,MATCH($F107,'5_Main'!$A:$A,0))</f>
        <v>#REF!</v>
      </c>
    </row>
    <row r="108" spans="1:9">
      <c r="A108" s="613" t="s">
        <v>774</v>
      </c>
      <c r="B108" s="614" t="str">
        <f>INDEX('Ref1'!$E:$E,MATCH(A108,'Ref1'!$A:$A,0))</f>
        <v>Worcestershire</v>
      </c>
      <c r="C108" s="615" t="s">
        <v>8</v>
      </c>
      <c r="D108" s="616" t="e">
        <f ca="1">INDEX('5_Main'!$HZ:$HZ,MATCH($A108,'5_Main'!$A:$A,0))</f>
        <v>#REF!</v>
      </c>
      <c r="F108" s="613" t="s">
        <v>550</v>
      </c>
      <c r="G108" s="613" t="s">
        <v>551</v>
      </c>
      <c r="H108" s="613" t="s">
        <v>1081</v>
      </c>
      <c r="I108" s="616" t="e">
        <f ca="1">INDEX('5_Main'!$HZ:$HZ,MATCH($F108,'5_Main'!$A:$A,0))</f>
        <v>#REF!</v>
      </c>
    </row>
    <row r="109" spans="1:9">
      <c r="A109" s="613" t="s">
        <v>24</v>
      </c>
      <c r="B109" s="614" t="str">
        <f>INDEX('Ref1'!$E:$E,MATCH(A109,'Ref1'!$A:$A,0))</f>
        <v>Adur</v>
      </c>
      <c r="C109" s="613" t="s">
        <v>0</v>
      </c>
      <c r="D109" s="616" t="e">
        <f ca="1">INDEX('5_Main'!$HZ:$HZ,MATCH($A109,'5_Main'!$A:$A,0))</f>
        <v>#REF!</v>
      </c>
      <c r="F109" s="613" t="s">
        <v>274</v>
      </c>
      <c r="G109" s="613" t="s">
        <v>21</v>
      </c>
      <c r="H109" s="615" t="s">
        <v>913</v>
      </c>
      <c r="I109" s="616" t="e">
        <f ca="1">INDEX('5_Main'!$HZ:$HZ,MATCH($F109,'5_Main'!$A:$A,0))</f>
        <v>#REF!</v>
      </c>
    </row>
    <row r="110" spans="1:9">
      <c r="A110" s="613" t="s">
        <v>26</v>
      </c>
      <c r="B110" s="614" t="str">
        <f>INDEX('Ref1'!$E:$E,MATCH(A110,'Ref1'!$A:$A,0))</f>
        <v>Allerdale</v>
      </c>
      <c r="C110" s="613" t="s">
        <v>0</v>
      </c>
      <c r="D110" s="616" t="e">
        <f ca="1">INDEX('5_Main'!$HZ:$HZ,MATCH($A110,'5_Main'!$A:$A,0))</f>
        <v>#REF!</v>
      </c>
      <c r="F110" s="613" t="s">
        <v>124</v>
      </c>
      <c r="G110" s="613" t="s">
        <v>125</v>
      </c>
      <c r="H110" s="615" t="s">
        <v>913</v>
      </c>
      <c r="I110" s="616" t="e">
        <f ca="1">INDEX('5_Main'!$HZ:$HZ,MATCH($F110,'5_Main'!$A:$A,0))</f>
        <v>#REF!</v>
      </c>
    </row>
    <row r="111" spans="1:9">
      <c r="A111" s="613" t="s">
        <v>28</v>
      </c>
      <c r="B111" s="614" t="str">
        <f>INDEX('Ref1'!$E:$E,MATCH(A111,'Ref1'!$A:$A,0))</f>
        <v>Amber Valley</v>
      </c>
      <c r="C111" s="613" t="s">
        <v>0</v>
      </c>
      <c r="D111" s="616" t="e">
        <f ca="1">INDEX('5_Main'!$HZ:$HZ,MATCH($A111,'5_Main'!$A:$A,0))</f>
        <v>#REF!</v>
      </c>
      <c r="F111" s="613" t="s">
        <v>160</v>
      </c>
      <c r="G111" s="613" t="s">
        <v>161</v>
      </c>
      <c r="H111" s="615" t="s">
        <v>913</v>
      </c>
      <c r="I111" s="616" t="e">
        <f ca="1">INDEX('5_Main'!$HZ:$HZ,MATCH($F111,'5_Main'!$A:$A,0))</f>
        <v>#REF!</v>
      </c>
    </row>
    <row r="112" spans="1:9">
      <c r="A112" s="613" t="s">
        <v>30</v>
      </c>
      <c r="B112" s="614" t="str">
        <f>INDEX('Ref1'!$E:$E,MATCH(A112,'Ref1'!$A:$A,0))</f>
        <v>Arun</v>
      </c>
      <c r="C112" s="613" t="s">
        <v>0</v>
      </c>
      <c r="D112" s="616" t="e">
        <f ca="1">INDEX('5_Main'!$HZ:$HZ,MATCH($A112,'5_Main'!$A:$A,0))</f>
        <v>#REF!</v>
      </c>
      <c r="F112" s="613" t="s">
        <v>286</v>
      </c>
      <c r="G112" s="613" t="s">
        <v>287</v>
      </c>
      <c r="H112" s="615" t="s">
        <v>913</v>
      </c>
      <c r="I112" s="616" t="e">
        <f ca="1">INDEX('5_Main'!$HZ:$HZ,MATCH($F112,'5_Main'!$A:$A,0))</f>
        <v>#REF!</v>
      </c>
    </row>
    <row r="113" spans="1:9">
      <c r="A113" s="613" t="s">
        <v>32</v>
      </c>
      <c r="B113" s="614" t="str">
        <f>INDEX('Ref1'!$E:$E,MATCH(A113,'Ref1'!$A:$A,0))</f>
        <v>Ashfield</v>
      </c>
      <c r="C113" s="613" t="s">
        <v>0</v>
      </c>
      <c r="D113" s="616" t="e">
        <f ca="1">INDEX('5_Main'!$HZ:$HZ,MATCH($A113,'5_Main'!$A:$A,0))</f>
        <v>#REF!</v>
      </c>
      <c r="F113" s="613" t="s">
        <v>290</v>
      </c>
      <c r="G113" s="613" t="s">
        <v>291</v>
      </c>
      <c r="H113" s="615" t="s">
        <v>913</v>
      </c>
      <c r="I113" s="616" t="e">
        <f ca="1">INDEX('5_Main'!$HZ:$HZ,MATCH($F113,'5_Main'!$A:$A,0))</f>
        <v>#REF!</v>
      </c>
    </row>
    <row r="114" spans="1:9">
      <c r="A114" s="613" t="s">
        <v>34</v>
      </c>
      <c r="B114" s="614" t="str">
        <f>INDEX('Ref1'!$E:$E,MATCH(A114,'Ref1'!$A:$A,0))</f>
        <v>Ashford</v>
      </c>
      <c r="C114" s="613" t="s">
        <v>0</v>
      </c>
      <c r="D114" s="616" t="e">
        <f ca="1">INDEX('5_Main'!$HZ:$HZ,MATCH($A114,'5_Main'!$A:$A,0))</f>
        <v>#REF!</v>
      </c>
      <c r="F114" s="613" t="s">
        <v>296</v>
      </c>
      <c r="G114" s="613" t="s">
        <v>297</v>
      </c>
      <c r="H114" s="615" t="s">
        <v>913</v>
      </c>
      <c r="I114" s="616" t="e">
        <f ca="1">INDEX('5_Main'!$HZ:$HZ,MATCH($F114,'5_Main'!$A:$A,0))</f>
        <v>#REF!</v>
      </c>
    </row>
    <row r="115" spans="1:9">
      <c r="A115" s="613" t="s">
        <v>38</v>
      </c>
      <c r="B115" s="614" t="str">
        <f>INDEX('Ref1'!$E:$E,MATCH(A115,'Ref1'!$A:$A,0))</f>
        <v>Aylesbury Vale</v>
      </c>
      <c r="C115" s="613" t="s">
        <v>0</v>
      </c>
      <c r="D115" s="616" t="e">
        <f ca="1">INDEX('5_Main'!$HZ:$HZ,MATCH($A115,'5_Main'!$A:$A,0))</f>
        <v>#REF!</v>
      </c>
      <c r="F115" s="613" t="s">
        <v>352</v>
      </c>
      <c r="G115" s="613" t="s">
        <v>353</v>
      </c>
      <c r="H115" s="615" t="s">
        <v>913</v>
      </c>
      <c r="I115" s="616" t="e">
        <f ca="1">INDEX('5_Main'!$HZ:$HZ,MATCH($F115,'5_Main'!$A:$A,0))</f>
        <v>#REF!</v>
      </c>
    </row>
    <row r="116" spans="1:9">
      <c r="A116" s="613" t="s">
        <v>40</v>
      </c>
      <c r="B116" s="614" t="str">
        <f>INDEX('Ref1'!$E:$E,MATCH(A116,'Ref1'!$A:$A,0))</f>
        <v>Babergh</v>
      </c>
      <c r="C116" s="613" t="s">
        <v>0</v>
      </c>
      <c r="D116" s="616" t="e">
        <f ca="1">INDEX('5_Main'!$HZ:$HZ,MATCH($A116,'5_Main'!$A:$A,0))</f>
        <v>#REF!</v>
      </c>
      <c r="F116" s="613" t="s">
        <v>354</v>
      </c>
      <c r="G116" s="613" t="s">
        <v>355</v>
      </c>
      <c r="H116" s="615" t="s">
        <v>913</v>
      </c>
      <c r="I116" s="616" t="e">
        <f ca="1">INDEX('5_Main'!$HZ:$HZ,MATCH($F116,'5_Main'!$A:$A,0))</f>
        <v>#REF!</v>
      </c>
    </row>
    <row r="117" spans="1:9">
      <c r="A117" s="613" t="s">
        <v>48</v>
      </c>
      <c r="B117" s="614" t="str">
        <f>INDEX('Ref1'!$E:$E,MATCH(A117,'Ref1'!$A:$A,0))</f>
        <v>Barrow-in-Furness</v>
      </c>
      <c r="C117" s="613" t="s">
        <v>0</v>
      </c>
      <c r="D117" s="616" t="e">
        <f ca="1">INDEX('5_Main'!$HZ:$HZ,MATCH($A117,'5_Main'!$A:$A,0))</f>
        <v>#REF!</v>
      </c>
      <c r="F117" s="613" t="s">
        <v>372</v>
      </c>
      <c r="G117" s="613" t="s">
        <v>373</v>
      </c>
      <c r="H117" s="615" t="s">
        <v>913</v>
      </c>
      <c r="I117" s="616" t="e">
        <f ca="1">INDEX('5_Main'!$HZ:$HZ,MATCH($F117,'5_Main'!$A:$A,0))</f>
        <v>#REF!</v>
      </c>
    </row>
    <row r="118" spans="1:9">
      <c r="A118" s="613" t="s">
        <v>50</v>
      </c>
      <c r="B118" s="614" t="str">
        <f>INDEX('Ref1'!$E:$E,MATCH(A118,'Ref1'!$A:$A,0))</f>
        <v>Basildon</v>
      </c>
      <c r="C118" s="613" t="s">
        <v>0</v>
      </c>
      <c r="D118" s="616" t="e">
        <f ca="1">INDEX('5_Main'!$HZ:$HZ,MATCH($A118,'5_Main'!$A:$A,0))</f>
        <v>#REF!</v>
      </c>
      <c r="F118" s="613" t="s">
        <v>390</v>
      </c>
      <c r="G118" s="613" t="s">
        <v>391</v>
      </c>
      <c r="H118" s="615" t="s">
        <v>913</v>
      </c>
      <c r="I118" s="616" t="e">
        <f ca="1">INDEX('5_Main'!$HZ:$HZ,MATCH($F118,'5_Main'!$A:$A,0))</f>
        <v>#REF!</v>
      </c>
    </row>
    <row r="119" spans="1:9">
      <c r="A119" s="613" t="s">
        <v>52</v>
      </c>
      <c r="B119" s="614" t="str">
        <f>INDEX('Ref1'!$E:$E,MATCH(A119,'Ref1'!$A:$A,0))</f>
        <v>Basingstoke and Deane</v>
      </c>
      <c r="C119" s="613" t="s">
        <v>0</v>
      </c>
      <c r="D119" s="616" t="e">
        <f ca="1">INDEX('5_Main'!$HZ:$HZ,MATCH($A119,'5_Main'!$A:$A,0))</f>
        <v>#REF!</v>
      </c>
      <c r="F119" s="613" t="s">
        <v>618</v>
      </c>
      <c r="G119" s="613" t="s">
        <v>619</v>
      </c>
      <c r="H119" s="615" t="s">
        <v>913</v>
      </c>
      <c r="I119" s="616" t="e">
        <f ca="1">INDEX('5_Main'!$HZ:$HZ,MATCH($F119,'5_Main'!$A:$A,0))</f>
        <v>#REF!</v>
      </c>
    </row>
    <row r="120" spans="1:9">
      <c r="A120" s="613" t="s">
        <v>54</v>
      </c>
      <c r="B120" s="614" t="str">
        <f>INDEX('Ref1'!$E:$E,MATCH(A120,'Ref1'!$A:$A,0))</f>
        <v>Bassetlaw</v>
      </c>
      <c r="C120" s="613" t="s">
        <v>0</v>
      </c>
      <c r="D120" s="616" t="e">
        <f ca="1">INDEX('5_Main'!$HZ:$HZ,MATCH($A120,'5_Main'!$A:$A,0))</f>
        <v>#REF!</v>
      </c>
      <c r="F120" s="613" t="s">
        <v>694</v>
      </c>
      <c r="G120" s="613" t="s">
        <v>695</v>
      </c>
      <c r="H120" s="615" t="s">
        <v>913</v>
      </c>
      <c r="I120" s="616" t="e">
        <f ca="1">INDEX('5_Main'!$HZ:$HZ,MATCH($F120,'5_Main'!$A:$A,0))</f>
        <v>#REF!</v>
      </c>
    </row>
    <row r="121" spans="1:9">
      <c r="A121" s="613" t="s">
        <v>68</v>
      </c>
      <c r="B121" s="614" t="str">
        <f>INDEX('Ref1'!$E:$E,MATCH(A121,'Ref1'!$A:$A,0))</f>
        <v>Blaby</v>
      </c>
      <c r="C121" s="613" t="s">
        <v>0</v>
      </c>
      <c r="D121" s="616" t="e">
        <f ca="1">INDEX('5_Main'!$HZ:$HZ,MATCH($A121,'5_Main'!$A:$A,0))</f>
        <v>#REF!</v>
      </c>
      <c r="F121" s="613" t="s">
        <v>712</v>
      </c>
      <c r="G121" s="613" t="s">
        <v>713</v>
      </c>
      <c r="H121" s="615" t="s">
        <v>913</v>
      </c>
      <c r="I121" s="616" t="e">
        <f ca="1">INDEX('5_Main'!$HZ:$HZ,MATCH($F121,'5_Main'!$A:$A,0))</f>
        <v>#REF!</v>
      </c>
    </row>
    <row r="122" spans="1:9">
      <c r="A122" s="613" t="s">
        <v>74</v>
      </c>
      <c r="B122" s="614" t="str">
        <f>INDEX('Ref1'!$E:$E,MATCH(A122,'Ref1'!$A:$A,0))</f>
        <v>Bolsover</v>
      </c>
      <c r="C122" s="613" t="s">
        <v>0</v>
      </c>
      <c r="D122" s="616" t="e">
        <f ca="1">INDEX('5_Main'!$HZ:$HZ,MATCH($A122,'5_Main'!$A:$A,0))</f>
        <v>#REF!</v>
      </c>
      <c r="F122" s="613" t="s">
        <v>752</v>
      </c>
      <c r="G122" s="613" t="s">
        <v>753</v>
      </c>
      <c r="H122" s="615" t="s">
        <v>913</v>
      </c>
      <c r="I122" s="616" t="e">
        <f ca="1">INDEX('5_Main'!$HZ:$HZ,MATCH($F122,'5_Main'!$A:$A,0))</f>
        <v>#REF!</v>
      </c>
    </row>
    <row r="123" spans="1:9">
      <c r="A123" s="613" t="s">
        <v>78</v>
      </c>
      <c r="B123" s="614" t="str">
        <f>INDEX('Ref1'!$E:$E,MATCH(A123,'Ref1'!$A:$A,0))</f>
        <v>Boston</v>
      </c>
      <c r="C123" s="613" t="s">
        <v>0</v>
      </c>
      <c r="D123" s="616" t="e">
        <f ca="1">INDEX('5_Main'!$HZ:$HZ,MATCH($A123,'5_Main'!$A:$A,0))</f>
        <v>#REF!</v>
      </c>
      <c r="F123" s="613" t="s">
        <v>42</v>
      </c>
      <c r="G123" s="613" t="s">
        <v>43</v>
      </c>
      <c r="H123" s="615" t="s">
        <v>913</v>
      </c>
      <c r="I123" s="616" t="e">
        <f ca="1">INDEX('5_Main'!$HZ:$HZ,MATCH($F123,'5_Main'!$A:$A,0))</f>
        <v>#REF!</v>
      </c>
    </row>
    <row r="124" spans="1:9">
      <c r="A124" s="613" t="s">
        <v>86</v>
      </c>
      <c r="B124" s="614" t="str">
        <f>INDEX('Ref1'!$E:$E,MATCH(A124,'Ref1'!$A:$A,0))</f>
        <v>Braintree</v>
      </c>
      <c r="C124" s="613" t="s">
        <v>0</v>
      </c>
      <c r="D124" s="616" t="e">
        <f ca="1">INDEX('5_Main'!$HZ:$HZ,MATCH($A124,'5_Main'!$A:$A,0))</f>
        <v>#REF!</v>
      </c>
      <c r="F124" s="613" t="s">
        <v>44</v>
      </c>
      <c r="G124" s="613" t="s">
        <v>45</v>
      </c>
      <c r="H124" s="615" t="s">
        <v>913</v>
      </c>
      <c r="I124" s="616" t="e">
        <f ca="1">INDEX('5_Main'!$HZ:$HZ,MATCH($F124,'5_Main'!$A:$A,0))</f>
        <v>#REF!</v>
      </c>
    </row>
    <row r="125" spans="1:9">
      <c r="A125" s="613" t="s">
        <v>88</v>
      </c>
      <c r="B125" s="614" t="str">
        <f>INDEX('Ref1'!$E:$E,MATCH(A125,'Ref1'!$A:$A,0))</f>
        <v>Breckland</v>
      </c>
      <c r="C125" s="613" t="s">
        <v>0</v>
      </c>
      <c r="D125" s="616" t="e">
        <f ca="1">INDEX('5_Main'!$HZ:$HZ,MATCH($A125,'5_Main'!$A:$A,0))</f>
        <v>#REF!</v>
      </c>
      <c r="F125" s="613" t="s">
        <v>64</v>
      </c>
      <c r="G125" s="613" t="s">
        <v>65</v>
      </c>
      <c r="H125" s="615" t="s">
        <v>913</v>
      </c>
      <c r="I125" s="616" t="e">
        <f ca="1">INDEX('5_Main'!$HZ:$HZ,MATCH($F125,'5_Main'!$A:$A,0))</f>
        <v>#REF!</v>
      </c>
    </row>
    <row r="126" spans="1:9">
      <c r="A126" s="613" t="s">
        <v>92</v>
      </c>
      <c r="B126" s="614" t="str">
        <f>INDEX('Ref1'!$E:$E,MATCH(A126,'Ref1'!$A:$A,0))</f>
        <v>Brentwood</v>
      </c>
      <c r="C126" s="613" t="s">
        <v>0</v>
      </c>
      <c r="D126" s="616" t="e">
        <f ca="1">INDEX('5_Main'!$HZ:$HZ,MATCH($A126,'5_Main'!$A:$A,0))</f>
        <v>#REF!</v>
      </c>
      <c r="F126" s="613" t="s">
        <v>90</v>
      </c>
      <c r="G126" s="613" t="s">
        <v>91</v>
      </c>
      <c r="H126" s="615" t="s">
        <v>913</v>
      </c>
      <c r="I126" s="616" t="e">
        <f ca="1">INDEX('5_Main'!$HZ:$HZ,MATCH($F126,'5_Main'!$A:$A,0))</f>
        <v>#REF!</v>
      </c>
    </row>
    <row r="127" spans="1:9">
      <c r="A127" s="613" t="s">
        <v>98</v>
      </c>
      <c r="B127" s="614" t="str">
        <f>INDEX('Ref1'!$E:$E,MATCH(A127,'Ref1'!$A:$A,0))</f>
        <v>Broadland</v>
      </c>
      <c r="C127" s="613" t="s">
        <v>0</v>
      </c>
      <c r="D127" s="616" t="e">
        <f ca="1">INDEX('5_Main'!$HZ:$HZ,MATCH($A127,'5_Main'!$A:$A,0))</f>
        <v>#REF!</v>
      </c>
      <c r="F127" s="613" t="s">
        <v>100</v>
      </c>
      <c r="G127" s="613" t="s">
        <v>101</v>
      </c>
      <c r="H127" s="615" t="s">
        <v>913</v>
      </c>
      <c r="I127" s="616" t="e">
        <f ca="1">INDEX('5_Main'!$HZ:$HZ,MATCH($F127,'5_Main'!$A:$A,0))</f>
        <v>#REF!</v>
      </c>
    </row>
    <row r="128" spans="1:9">
      <c r="A128" s="613" t="s">
        <v>102</v>
      </c>
      <c r="B128" s="614" t="str">
        <f>INDEX('Ref1'!$E:$E,MATCH(A128,'Ref1'!$A:$A,0))</f>
        <v>Bromsgrove</v>
      </c>
      <c r="C128" s="613" t="s">
        <v>0</v>
      </c>
      <c r="D128" s="616" t="e">
        <f ca="1">INDEX('5_Main'!$HZ:$HZ,MATCH($A128,'5_Main'!$A:$A,0))</f>
        <v>#REF!</v>
      </c>
      <c r="F128" s="613" t="s">
        <v>180</v>
      </c>
      <c r="G128" s="613" t="s">
        <v>181</v>
      </c>
      <c r="H128" s="615" t="s">
        <v>913</v>
      </c>
      <c r="I128" s="616" t="e">
        <f ca="1">INDEX('5_Main'!$HZ:$HZ,MATCH($F128,'5_Main'!$A:$A,0))</f>
        <v>#REF!</v>
      </c>
    </row>
    <row r="129" spans="1:9">
      <c r="A129" s="613" t="s">
        <v>104</v>
      </c>
      <c r="B129" s="614" t="str">
        <f>INDEX('Ref1'!$E:$E,MATCH(A129,'Ref1'!$A:$A,0))</f>
        <v>Broxbourne</v>
      </c>
      <c r="C129" s="613" t="s">
        <v>0</v>
      </c>
      <c r="D129" s="616" t="e">
        <f ca="1">INDEX('5_Main'!$HZ:$HZ,MATCH($A129,'5_Main'!$A:$A,0))</f>
        <v>#REF!</v>
      </c>
      <c r="F129" s="613" t="s">
        <v>214</v>
      </c>
      <c r="G129" s="613" t="s">
        <v>215</v>
      </c>
      <c r="H129" s="615" t="s">
        <v>913</v>
      </c>
      <c r="I129" s="616" t="e">
        <f ca="1">INDEX('5_Main'!$HZ:$HZ,MATCH($F129,'5_Main'!$A:$A,0))</f>
        <v>#REF!</v>
      </c>
    </row>
    <row r="130" spans="1:9">
      <c r="A130" s="613" t="s">
        <v>106</v>
      </c>
      <c r="B130" s="614" t="str">
        <f>INDEX('Ref1'!$E:$E,MATCH(A130,'Ref1'!$A:$A,0))</f>
        <v>Broxtowe</v>
      </c>
      <c r="C130" s="613" t="s">
        <v>0</v>
      </c>
      <c r="D130" s="616" t="e">
        <f ca="1">INDEX('5_Main'!$HZ:$HZ,MATCH($A130,'5_Main'!$A:$A,0))</f>
        <v>#REF!</v>
      </c>
      <c r="F130" s="613" t="s">
        <v>246</v>
      </c>
      <c r="G130" s="613" t="s">
        <v>247</v>
      </c>
      <c r="H130" s="615" t="s">
        <v>913</v>
      </c>
      <c r="I130" s="616" t="e">
        <f ca="1">INDEX('5_Main'!$HZ:$HZ,MATCH($F130,'5_Main'!$A:$A,0))</f>
        <v>#REF!</v>
      </c>
    </row>
    <row r="131" spans="1:9">
      <c r="A131" s="613" t="s">
        <v>112</v>
      </c>
      <c r="B131" s="614" t="str">
        <f>INDEX('Ref1'!$E:$E,MATCH(A131,'Ref1'!$A:$A,0))</f>
        <v>Burnley</v>
      </c>
      <c r="C131" s="613" t="s">
        <v>0</v>
      </c>
      <c r="D131" s="616" t="e">
        <f ca="1">INDEX('5_Main'!$HZ:$HZ,MATCH($A131,'5_Main'!$A:$A,0))</f>
        <v>#REF!</v>
      </c>
      <c r="F131" s="613" t="s">
        <v>304</v>
      </c>
      <c r="G131" s="613" t="s">
        <v>305</v>
      </c>
      <c r="H131" s="615" t="s">
        <v>913</v>
      </c>
      <c r="I131" s="616" t="e">
        <f ca="1">INDEX('5_Main'!$HZ:$HZ,MATCH($F131,'5_Main'!$A:$A,0))</f>
        <v>#REF!</v>
      </c>
    </row>
    <row r="132" spans="1:9">
      <c r="A132" s="613" t="s">
        <v>118</v>
      </c>
      <c r="B132" s="614" t="str">
        <f>INDEX('Ref1'!$E:$E,MATCH(A132,'Ref1'!$A:$A,0))</f>
        <v>Cambridge</v>
      </c>
      <c r="C132" s="613" t="s">
        <v>0</v>
      </c>
      <c r="D132" s="616" t="e">
        <f ca="1">INDEX('5_Main'!$HZ:$HZ,MATCH($A132,'5_Main'!$A:$A,0))</f>
        <v>#REF!</v>
      </c>
      <c r="F132" s="613" t="s">
        <v>310</v>
      </c>
      <c r="G132" s="613" t="s">
        <v>311</v>
      </c>
      <c r="H132" s="615" t="s">
        <v>913</v>
      </c>
      <c r="I132" s="616" t="e">
        <f ca="1">INDEX('5_Main'!$HZ:$HZ,MATCH($F132,'5_Main'!$A:$A,0))</f>
        <v>#REF!</v>
      </c>
    </row>
    <row r="133" spans="1:9">
      <c r="A133" s="613" t="s">
        <v>126</v>
      </c>
      <c r="B133" s="614" t="str">
        <f>INDEX('Ref1'!$E:$E,MATCH(A133,'Ref1'!$A:$A,0))</f>
        <v>Cannock Chase</v>
      </c>
      <c r="C133" s="613" t="s">
        <v>0</v>
      </c>
      <c r="D133" s="616" t="e">
        <f ca="1">INDEX('5_Main'!$HZ:$HZ,MATCH($A133,'5_Main'!$A:$A,0))</f>
        <v>#REF!</v>
      </c>
      <c r="F133" s="613" t="s">
        <v>320</v>
      </c>
      <c r="G133" s="613" t="s">
        <v>321</v>
      </c>
      <c r="H133" s="615" t="s">
        <v>913</v>
      </c>
      <c r="I133" s="616" t="e">
        <f ca="1">INDEX('5_Main'!$HZ:$HZ,MATCH($F133,'5_Main'!$A:$A,0))</f>
        <v>#REF!</v>
      </c>
    </row>
    <row r="134" spans="1:9">
      <c r="A134" s="613" t="s">
        <v>128</v>
      </c>
      <c r="B134" s="614" t="str">
        <f>INDEX('Ref1'!$E:$E,MATCH(A134,'Ref1'!$A:$A,0))</f>
        <v>Canterbury</v>
      </c>
      <c r="C134" s="613" t="s">
        <v>0</v>
      </c>
      <c r="D134" s="616" t="e">
        <f ca="1">INDEX('5_Main'!$HZ:$HZ,MATCH($A134,'5_Main'!$A:$A,0))</f>
        <v>#REF!</v>
      </c>
      <c r="F134" s="613" t="s">
        <v>332</v>
      </c>
      <c r="G134" s="613" t="s">
        <v>333</v>
      </c>
      <c r="H134" s="615" t="s">
        <v>913</v>
      </c>
      <c r="I134" s="616" t="e">
        <f ca="1">INDEX('5_Main'!$HZ:$HZ,MATCH($F134,'5_Main'!$A:$A,0))</f>
        <v>#REF!</v>
      </c>
    </row>
    <row r="135" spans="1:9">
      <c r="A135" s="613" t="s">
        <v>130</v>
      </c>
      <c r="B135" s="614" t="str">
        <f>INDEX('Ref1'!$E:$E,MATCH(A135,'Ref1'!$A:$A,0))</f>
        <v>Carlisle</v>
      </c>
      <c r="C135" s="613" t="s">
        <v>0</v>
      </c>
      <c r="D135" s="616" t="e">
        <f ca="1">INDEX('5_Main'!$HZ:$HZ,MATCH($A135,'5_Main'!$A:$A,0))</f>
        <v>#REF!</v>
      </c>
      <c r="F135" s="613" t="s">
        <v>338</v>
      </c>
      <c r="G135" s="613" t="s">
        <v>339</v>
      </c>
      <c r="H135" s="615" t="s">
        <v>913</v>
      </c>
      <c r="I135" s="616" t="e">
        <f ca="1">INDEX('5_Main'!$HZ:$HZ,MATCH($F135,'5_Main'!$A:$A,0))</f>
        <v>#REF!</v>
      </c>
    </row>
    <row r="136" spans="1:9">
      <c r="A136" s="613" t="s">
        <v>132</v>
      </c>
      <c r="B136" s="614" t="str">
        <f>INDEX('Ref1'!$E:$E,MATCH(A136,'Ref1'!$A:$A,0))</f>
        <v>Castle Point</v>
      </c>
      <c r="C136" s="613" t="s">
        <v>0</v>
      </c>
      <c r="D136" s="616" t="e">
        <f ca="1">INDEX('5_Main'!$HZ:$HZ,MATCH($A136,'5_Main'!$A:$A,0))</f>
        <v>#REF!</v>
      </c>
      <c r="F136" s="613" t="s">
        <v>366</v>
      </c>
      <c r="G136" s="613" t="s">
        <v>367</v>
      </c>
      <c r="H136" s="615" t="s">
        <v>913</v>
      </c>
      <c r="I136" s="616" t="e">
        <f ca="1">INDEX('5_Main'!$HZ:$HZ,MATCH($F136,'5_Main'!$A:$A,0))</f>
        <v>#REF!</v>
      </c>
    </row>
    <row r="137" spans="1:9">
      <c r="A137" s="613" t="s">
        <v>136</v>
      </c>
      <c r="B137" s="614" t="str">
        <f>INDEX('Ref1'!$E:$E,MATCH(A137,'Ref1'!$A:$A,0))</f>
        <v>Charnwood</v>
      </c>
      <c r="C137" s="613" t="s">
        <v>0</v>
      </c>
      <c r="D137" s="616" t="e">
        <f ca="1">INDEX('5_Main'!$HZ:$HZ,MATCH($A137,'5_Main'!$A:$A,0))</f>
        <v>#REF!</v>
      </c>
      <c r="F137" s="613" t="s">
        <v>420</v>
      </c>
      <c r="G137" s="613" t="s">
        <v>421</v>
      </c>
      <c r="H137" s="615" t="s">
        <v>913</v>
      </c>
      <c r="I137" s="616" t="e">
        <f ca="1">INDEX('5_Main'!$HZ:$HZ,MATCH($F137,'5_Main'!$A:$A,0))</f>
        <v>#REF!</v>
      </c>
    </row>
    <row r="138" spans="1:9">
      <c r="A138" s="613" t="s">
        <v>138</v>
      </c>
      <c r="B138" s="614" t="str">
        <f>INDEX('Ref1'!$E:$E,MATCH(A138,'Ref1'!$A:$A,0))</f>
        <v>Chelmsford</v>
      </c>
      <c r="C138" s="613" t="s">
        <v>0</v>
      </c>
      <c r="D138" s="616" t="e">
        <f ca="1">INDEX('5_Main'!$HZ:$HZ,MATCH($A138,'5_Main'!$A:$A,0))</f>
        <v>#REF!</v>
      </c>
      <c r="F138" s="613" t="s">
        <v>442</v>
      </c>
      <c r="G138" s="613" t="s">
        <v>443</v>
      </c>
      <c r="H138" s="615" t="s">
        <v>913</v>
      </c>
      <c r="I138" s="616" t="e">
        <f ca="1">INDEX('5_Main'!$HZ:$HZ,MATCH($F138,'5_Main'!$A:$A,0))</f>
        <v>#REF!</v>
      </c>
    </row>
    <row r="139" spans="1:9">
      <c r="A139" s="613" t="s">
        <v>140</v>
      </c>
      <c r="B139" s="614" t="str">
        <f>INDEX('Ref1'!$E:$E,MATCH(A139,'Ref1'!$A:$A,0))</f>
        <v>Cheltenham</v>
      </c>
      <c r="C139" s="613" t="s">
        <v>0</v>
      </c>
      <c r="D139" s="616" t="e">
        <f ca="1">INDEX('5_Main'!$HZ:$HZ,MATCH($A139,'5_Main'!$A:$A,0))</f>
        <v>#REF!</v>
      </c>
      <c r="F139" s="613" t="s">
        <v>518</v>
      </c>
      <c r="G139" s="613" t="s">
        <v>519</v>
      </c>
      <c r="H139" s="615" t="s">
        <v>913</v>
      </c>
      <c r="I139" s="616" t="e">
        <f ca="1">INDEX('5_Main'!$HZ:$HZ,MATCH($F139,'5_Main'!$A:$A,0))</f>
        <v>#REF!</v>
      </c>
    </row>
    <row r="140" spans="1:9">
      <c r="A140" s="613" t="s">
        <v>142</v>
      </c>
      <c r="B140" s="614" t="str">
        <f>INDEX('Ref1'!$E:$E,MATCH(A140,'Ref1'!$A:$A,0))</f>
        <v>Cherwell</v>
      </c>
      <c r="C140" s="613" t="s">
        <v>0</v>
      </c>
      <c r="D140" s="616" t="e">
        <f ca="1">INDEX('5_Main'!$HZ:$HZ,MATCH($A140,'5_Main'!$A:$A,0))</f>
        <v>#REF!</v>
      </c>
      <c r="F140" s="613" t="s">
        <v>528</v>
      </c>
      <c r="G140" s="613" t="s">
        <v>529</v>
      </c>
      <c r="H140" s="615" t="s">
        <v>913</v>
      </c>
      <c r="I140" s="616" t="e">
        <f ca="1">INDEX('5_Main'!$HZ:$HZ,MATCH($F140,'5_Main'!$A:$A,0))</f>
        <v>#REF!</v>
      </c>
    </row>
    <row r="141" spans="1:9">
      <c r="A141" s="613" t="s">
        <v>150</v>
      </c>
      <c r="B141" s="614" t="str">
        <f>INDEX('Ref1'!$E:$E,MATCH(A141,'Ref1'!$A:$A,0))</f>
        <v>Chesterfield</v>
      </c>
      <c r="C141" s="613" t="s">
        <v>0</v>
      </c>
      <c r="D141" s="616" t="e">
        <f ca="1">INDEX('5_Main'!$HZ:$HZ,MATCH($A141,'5_Main'!$A:$A,0))</f>
        <v>#REF!</v>
      </c>
      <c r="F141" s="613" t="s">
        <v>658</v>
      </c>
      <c r="G141" s="613" t="s">
        <v>659</v>
      </c>
      <c r="H141" s="615" t="s">
        <v>913</v>
      </c>
      <c r="I141" s="616" t="e">
        <f ca="1">INDEX('5_Main'!$HZ:$HZ,MATCH($F141,'5_Main'!$A:$A,0))</f>
        <v>#REF!</v>
      </c>
    </row>
    <row r="142" spans="1:9">
      <c r="A142" s="613" t="s">
        <v>152</v>
      </c>
      <c r="B142" s="614" t="str">
        <f>INDEX('Ref1'!$E:$E,MATCH(A142,'Ref1'!$A:$A,0))</f>
        <v>Chichester</v>
      </c>
      <c r="C142" s="613" t="s">
        <v>0</v>
      </c>
      <c r="D142" s="616" t="e">
        <f ca="1">INDEX('5_Main'!$HZ:$HZ,MATCH($A142,'5_Main'!$A:$A,0))</f>
        <v>#REF!</v>
      </c>
      <c r="F142" s="613" t="s">
        <v>710</v>
      </c>
      <c r="G142" s="613" t="s">
        <v>711</v>
      </c>
      <c r="H142" s="615" t="s">
        <v>913</v>
      </c>
      <c r="I142" s="616" t="e">
        <f ca="1">INDEX('5_Main'!$HZ:$HZ,MATCH($F142,'5_Main'!$A:$A,0))</f>
        <v>#REF!</v>
      </c>
    </row>
    <row r="143" spans="1:9">
      <c r="A143" s="613" t="s">
        <v>154</v>
      </c>
      <c r="B143" s="614" t="str">
        <f>INDEX('Ref1'!$E:$E,MATCH(A143,'Ref1'!$A:$A,0))</f>
        <v>Chiltern</v>
      </c>
      <c r="C143" s="613" t="s">
        <v>0</v>
      </c>
      <c r="D143" s="616" t="e">
        <f ca="1">INDEX('5_Main'!$HZ:$HZ,MATCH($A143,'5_Main'!$A:$A,0))</f>
        <v>#REF!</v>
      </c>
      <c r="F143" s="613" t="s">
        <v>700</v>
      </c>
      <c r="G143" s="613" t="s">
        <v>701</v>
      </c>
      <c r="H143" s="613" t="s">
        <v>1085</v>
      </c>
      <c r="I143" s="616" t="e">
        <f ca="1">INDEX('5_Main'!$HZ:$HZ,MATCH($F143,'5_Main'!$A:$A,0))</f>
        <v>#REF!</v>
      </c>
    </row>
    <row r="144" spans="1:9">
      <c r="A144" s="613" t="s">
        <v>156</v>
      </c>
      <c r="B144" s="614" t="str">
        <f>INDEX('Ref1'!$E:$E,MATCH(A144,'Ref1'!$A:$A,0))</f>
        <v>Chorley</v>
      </c>
      <c r="C144" s="613" t="s">
        <v>0</v>
      </c>
      <c r="D144" s="616" t="e">
        <f ca="1">INDEX('5_Main'!$HZ:$HZ,MATCH($A144,'5_Main'!$A:$A,0))</f>
        <v>#REF!</v>
      </c>
      <c r="F144" s="613" t="s">
        <v>270</v>
      </c>
      <c r="G144" s="613" t="s">
        <v>271</v>
      </c>
      <c r="H144" s="613" t="s">
        <v>1085</v>
      </c>
      <c r="I144" s="616" t="e">
        <f ca="1">INDEX('5_Main'!$HZ:$HZ,MATCH($F144,'5_Main'!$A:$A,0))</f>
        <v>#REF!</v>
      </c>
    </row>
    <row r="145" spans="1:9">
      <c r="A145" s="613" t="s">
        <v>158</v>
      </c>
      <c r="B145" s="614" t="str">
        <f>INDEX('Ref1'!$E:$E,MATCH(A145,'Ref1'!$A:$A,0))</f>
        <v>Christchurch</v>
      </c>
      <c r="C145" s="613" t="s">
        <v>0</v>
      </c>
      <c r="D145" s="616" t="e">
        <f ca="1">INDEX('5_Main'!$HZ:$HZ,MATCH($A145,'5_Main'!$A:$A,0))</f>
        <v>#REF!</v>
      </c>
      <c r="F145" s="613" t="s">
        <v>438</v>
      </c>
      <c r="G145" s="613" t="s">
        <v>439</v>
      </c>
      <c r="H145" s="613" t="s">
        <v>1085</v>
      </c>
      <c r="I145" s="616" t="e">
        <f ca="1">INDEX('5_Main'!$HZ:$HZ,MATCH($F145,'5_Main'!$A:$A,0))</f>
        <v>#REF!</v>
      </c>
    </row>
    <row r="146" spans="1:9">
      <c r="A146" s="613" t="s">
        <v>164</v>
      </c>
      <c r="B146" s="614" t="str">
        <f>INDEX('Ref1'!$E:$E,MATCH(A146,'Ref1'!$A:$A,0))</f>
        <v>Colchester</v>
      </c>
      <c r="C146" s="613" t="s">
        <v>0</v>
      </c>
      <c r="D146" s="616" t="e">
        <f ca="1">INDEX('5_Main'!$HZ:$HZ,MATCH($A146,'5_Main'!$A:$A,0))</f>
        <v>#REF!</v>
      </c>
      <c r="F146" s="613" t="s">
        <v>464</v>
      </c>
      <c r="G146" s="613" t="s">
        <v>465</v>
      </c>
      <c r="H146" s="613" t="s">
        <v>1085</v>
      </c>
      <c r="I146" s="616" t="e">
        <f ca="1">INDEX('5_Main'!$HZ:$HZ,MATCH($F146,'5_Main'!$A:$A,0))</f>
        <v>#REF!</v>
      </c>
    </row>
    <row r="147" spans="1:9">
      <c r="A147" s="613" t="s">
        <v>166</v>
      </c>
      <c r="B147" s="614" t="str">
        <f>INDEX('Ref1'!$E:$E,MATCH(A147,'Ref1'!$A:$A,0))</f>
        <v>Copeland</v>
      </c>
      <c r="C147" s="613" t="s">
        <v>0</v>
      </c>
      <c r="D147" s="616" t="e">
        <f ca="1">INDEX('5_Main'!$HZ:$HZ,MATCH($A147,'5_Main'!$A:$A,0))</f>
        <v>#REF!</v>
      </c>
      <c r="F147" s="613" t="s">
        <v>610</v>
      </c>
      <c r="G147" s="613" t="s">
        <v>611</v>
      </c>
      <c r="H147" s="613" t="s">
        <v>1085</v>
      </c>
      <c r="I147" s="616" t="e">
        <f ca="1">INDEX('5_Main'!$HZ:$HZ,MATCH($F147,'5_Main'!$A:$A,0))</f>
        <v>#REF!</v>
      </c>
    </row>
    <row r="148" spans="1:9">
      <c r="A148" s="613" t="s">
        <v>168</v>
      </c>
      <c r="B148" s="614" t="str">
        <f>INDEX('Ref1'!$E:$E,MATCH(A148,'Ref1'!$A:$A,0))</f>
        <v>Corby</v>
      </c>
      <c r="C148" s="613" t="s">
        <v>0</v>
      </c>
      <c r="D148" s="616" t="e">
        <f ca="1">INDEX('5_Main'!$HZ:$HZ,MATCH($A148,'5_Main'!$A:$A,0))</f>
        <v>#REF!</v>
      </c>
      <c r="F148" s="613" t="s">
        <v>652</v>
      </c>
      <c r="G148" s="613" t="s">
        <v>653</v>
      </c>
      <c r="H148" s="613" t="s">
        <v>1085</v>
      </c>
      <c r="I148" s="616" t="e">
        <f ca="1">INDEX('5_Main'!$HZ:$HZ,MATCH($F148,'5_Main'!$A:$A,0))</f>
        <v>#REF!</v>
      </c>
    </row>
    <row r="149" spans="1:9">
      <c r="A149" s="613" t="s">
        <v>172</v>
      </c>
      <c r="B149" s="614" t="str">
        <f>INDEX('Ref1'!$E:$E,MATCH(A149,'Ref1'!$A:$A,0))</f>
        <v>Cotswold</v>
      </c>
      <c r="C149" s="613" t="s">
        <v>0</v>
      </c>
      <c r="D149" s="616" t="e">
        <f ca="1">INDEX('5_Main'!$HZ:$HZ,MATCH($A149,'5_Main'!$A:$A,0))</f>
        <v>#REF!</v>
      </c>
      <c r="F149" s="613" t="s">
        <v>162</v>
      </c>
      <c r="G149" s="613" t="s">
        <v>163</v>
      </c>
      <c r="H149" s="613" t="s">
        <v>1085</v>
      </c>
      <c r="I149" s="616" t="e">
        <f ca="1">INDEX('5_Main'!$HZ:$HZ,MATCH($F149,'5_Main'!$A:$A,0))</f>
        <v>#REF!</v>
      </c>
    </row>
    <row r="150" spans="1:9">
      <c r="A150" s="613" t="s">
        <v>176</v>
      </c>
      <c r="B150" s="614" t="str">
        <f>INDEX('Ref1'!$E:$E,MATCH(A150,'Ref1'!$A:$A,0))</f>
        <v>Craven</v>
      </c>
      <c r="C150" s="613" t="s">
        <v>0</v>
      </c>
      <c r="D150" s="616" t="e">
        <f ca="1">INDEX('5_Main'!$HZ:$HZ,MATCH($A150,'5_Main'!$A:$A,0))</f>
        <v>#REF!</v>
      </c>
      <c r="F150" s="613" t="s">
        <v>212</v>
      </c>
      <c r="G150" s="613" t="s">
        <v>213</v>
      </c>
      <c r="H150" s="613" t="s">
        <v>1085</v>
      </c>
      <c r="I150" s="616" t="e">
        <f ca="1">INDEX('5_Main'!$HZ:$HZ,MATCH($F150,'5_Main'!$A:$A,0))</f>
        <v>#REF!</v>
      </c>
    </row>
    <row r="151" spans="1:9">
      <c r="A151" s="613" t="s">
        <v>178</v>
      </c>
      <c r="B151" s="614" t="str">
        <f>INDEX('Ref1'!$E:$E,MATCH(A151,'Ref1'!$A:$A,0))</f>
        <v>Crawley</v>
      </c>
      <c r="C151" s="613" t="s">
        <v>0</v>
      </c>
      <c r="D151" s="616" t="e">
        <f ca="1">INDEX('5_Main'!$HZ:$HZ,MATCH($A151,'5_Main'!$A:$A,0))</f>
        <v>#REF!</v>
      </c>
      <c r="F151" s="613" t="s">
        <v>478</v>
      </c>
      <c r="G151" s="613" t="s">
        <v>479</v>
      </c>
      <c r="H151" s="613" t="s">
        <v>1085</v>
      </c>
      <c r="I151" s="616" t="e">
        <f ca="1">INDEX('5_Main'!$HZ:$HZ,MATCH($F151,'5_Main'!$A:$A,0))</f>
        <v>#REF!</v>
      </c>
    </row>
    <row r="152" spans="1:9">
      <c r="A152" s="613" t="s">
        <v>184</v>
      </c>
      <c r="B152" s="614" t="str">
        <f>INDEX('Ref1'!$E:$E,MATCH(A152,'Ref1'!$A:$A,0))</f>
        <v>Dacorum</v>
      </c>
      <c r="C152" s="613" t="s">
        <v>0</v>
      </c>
      <c r="D152" s="616" t="e">
        <f ca="1">INDEX('5_Main'!$HZ:$HZ,MATCH($A152,'5_Main'!$A:$A,0))</f>
        <v>#REF!</v>
      </c>
      <c r="F152" s="613" t="s">
        <v>186</v>
      </c>
      <c r="G152" s="613" t="s">
        <v>187</v>
      </c>
      <c r="H152" s="613" t="s">
        <v>1085</v>
      </c>
      <c r="I152" s="616" t="e">
        <f ca="1">INDEX('5_Main'!$HZ:$HZ,MATCH($F152,'5_Main'!$A:$A,0))</f>
        <v>#REF!</v>
      </c>
    </row>
    <row r="153" spans="1:9">
      <c r="A153" s="613" t="s">
        <v>188</v>
      </c>
      <c r="B153" s="614" t="str">
        <f>INDEX('Ref1'!$E:$E,MATCH(A153,'Ref1'!$A:$A,0))</f>
        <v>Dartford</v>
      </c>
      <c r="C153" s="613" t="s">
        <v>0</v>
      </c>
      <c r="D153" s="616" t="e">
        <f ca="1">INDEX('5_Main'!$HZ:$HZ,MATCH($A153,'5_Main'!$A:$A,0))</f>
        <v>#REF!</v>
      </c>
      <c r="F153" s="613" t="s">
        <v>210</v>
      </c>
      <c r="G153" s="613" t="s">
        <v>211</v>
      </c>
      <c r="H153" s="613" t="s">
        <v>1085</v>
      </c>
      <c r="I153" s="616" t="e">
        <f ca="1">INDEX('5_Main'!$HZ:$HZ,MATCH($F153,'5_Main'!$A:$A,0))</f>
        <v>#REF!</v>
      </c>
    </row>
    <row r="154" spans="1:9">
      <c r="A154" s="613" t="s">
        <v>190</v>
      </c>
      <c r="B154" s="614" t="str">
        <f>INDEX('Ref1'!$E:$E,MATCH(A154,'Ref1'!$A:$A,0))</f>
        <v>Daventry</v>
      </c>
      <c r="C154" s="613" t="s">
        <v>0</v>
      </c>
      <c r="D154" s="616" t="e">
        <f ca="1">INDEX('5_Main'!$HZ:$HZ,MATCH($A154,'5_Main'!$A:$A,0))</f>
        <v>#REF!</v>
      </c>
      <c r="F154" s="613" t="s">
        <v>314</v>
      </c>
      <c r="G154" s="613" t="s">
        <v>315</v>
      </c>
      <c r="H154" s="613" t="s">
        <v>1085</v>
      </c>
      <c r="I154" s="616" t="e">
        <f ca="1">INDEX('5_Main'!$HZ:$HZ,MATCH($F154,'5_Main'!$A:$A,0))</f>
        <v>#REF!</v>
      </c>
    </row>
    <row r="155" spans="1:9">
      <c r="A155" s="613" t="s">
        <v>196</v>
      </c>
      <c r="B155" s="614" t="str">
        <f>INDEX('Ref1'!$E:$E,MATCH(A155,'Ref1'!$A:$A,0))</f>
        <v>Derbyshire Dales</v>
      </c>
      <c r="C155" s="613" t="s">
        <v>0</v>
      </c>
      <c r="D155" s="616" t="e">
        <f ca="1">INDEX('5_Main'!$HZ:$HZ,MATCH($A155,'5_Main'!$A:$A,0))</f>
        <v>#REF!</v>
      </c>
      <c r="F155" s="613" t="s">
        <v>428</v>
      </c>
      <c r="G155" s="613" t="s">
        <v>429</v>
      </c>
      <c r="H155" s="613" t="s">
        <v>1085</v>
      </c>
      <c r="I155" s="616" t="e">
        <f ca="1">INDEX('5_Main'!$HZ:$HZ,MATCH($F155,'5_Main'!$A:$A,0))</f>
        <v>#REF!</v>
      </c>
    </row>
    <row r="156" spans="1:9">
      <c r="A156" s="613" t="s">
        <v>206</v>
      </c>
      <c r="B156" s="614" t="str">
        <f>INDEX('Ref1'!$E:$E,MATCH(A156,'Ref1'!$A:$A,0))</f>
        <v>Dover</v>
      </c>
      <c r="C156" s="613" t="s">
        <v>0</v>
      </c>
      <c r="D156" s="616" t="e">
        <f ca="1">INDEX('5_Main'!$HZ:$HZ,MATCH($A156,'5_Main'!$A:$A,0))</f>
        <v>#REF!</v>
      </c>
      <c r="F156" s="613" t="s">
        <v>520</v>
      </c>
      <c r="G156" s="613" t="s">
        <v>521</v>
      </c>
      <c r="H156" s="613" t="s">
        <v>1085</v>
      </c>
      <c r="I156" s="616" t="e">
        <f ca="1">INDEX('5_Main'!$HZ:$HZ,MATCH($F156,'5_Main'!$A:$A,0))</f>
        <v>#REF!</v>
      </c>
    </row>
    <row r="157" spans="1:9">
      <c r="A157" s="613" t="s">
        <v>216</v>
      </c>
      <c r="B157" s="614" t="str">
        <f>INDEX('Ref1'!$E:$E,MATCH(A157,'Ref1'!$A:$A,0))</f>
        <v>East Cambridgeshire</v>
      </c>
      <c r="C157" s="613" t="s">
        <v>0</v>
      </c>
      <c r="D157" s="616" t="e">
        <f ca="1">INDEX('5_Main'!$HZ:$HZ,MATCH($A157,'5_Main'!$A:$A,0))</f>
        <v>#REF!</v>
      </c>
      <c r="F157" s="613" t="s">
        <v>640</v>
      </c>
      <c r="G157" s="613" t="s">
        <v>641</v>
      </c>
      <c r="H157" s="613" t="s">
        <v>1085</v>
      </c>
      <c r="I157" s="616" t="e">
        <f ca="1">INDEX('5_Main'!$HZ:$HZ,MATCH($F157,'5_Main'!$A:$A,0))</f>
        <v>#REF!</v>
      </c>
    </row>
    <row r="158" spans="1:9">
      <c r="A158" s="613" t="s">
        <v>218</v>
      </c>
      <c r="B158" s="614" t="str">
        <f>INDEX('Ref1'!$E:$E,MATCH(A158,'Ref1'!$A:$A,0))</f>
        <v>East Devon</v>
      </c>
      <c r="C158" s="613" t="s">
        <v>0</v>
      </c>
      <c r="D158" s="616" t="e">
        <f ca="1">INDEX('5_Main'!$HZ:$HZ,MATCH($A158,'5_Main'!$A:$A,0))</f>
        <v>#REF!</v>
      </c>
      <c r="F158" s="613" t="s">
        <v>1000</v>
      </c>
      <c r="G158" s="613" t="s">
        <v>1001</v>
      </c>
      <c r="H158" s="615" t="s">
        <v>1078</v>
      </c>
      <c r="I158" s="616" t="e">
        <f ca="1">INDEX('5_Main'!$HZ:$HZ,MATCH($F158,'5_Main'!$A:$A,0))</f>
        <v>#REF!</v>
      </c>
    </row>
    <row r="159" spans="1:9">
      <c r="A159" s="613" t="s">
        <v>220</v>
      </c>
      <c r="B159" s="614" t="str">
        <f>INDEX('Ref1'!$E:$E,MATCH(A159,'Ref1'!$A:$A,0))</f>
        <v>East Dorset</v>
      </c>
      <c r="C159" s="613" t="s">
        <v>0</v>
      </c>
      <c r="D159" s="616" t="e">
        <f ca="1">INDEX('5_Main'!$HZ:$HZ,MATCH($A159,'5_Main'!$A:$A,0))</f>
        <v>#REF!</v>
      </c>
      <c r="F159" s="613" t="s">
        <v>418</v>
      </c>
      <c r="G159" s="613" t="s">
        <v>419</v>
      </c>
      <c r="H159" s="615" t="s">
        <v>1078</v>
      </c>
      <c r="I159" s="616" t="e">
        <f ca="1">INDEX('5_Main'!$HZ:$HZ,MATCH($F159,'5_Main'!$A:$A,0))</f>
        <v>#REF!</v>
      </c>
    </row>
    <row r="160" spans="1:9">
      <c r="A160" s="613" t="s">
        <v>222</v>
      </c>
      <c r="B160" s="614" t="str">
        <f>INDEX('Ref1'!$E:$E,MATCH(A160,'Ref1'!$A:$A,0))</f>
        <v>East Hampshire</v>
      </c>
      <c r="C160" s="613" t="s">
        <v>0</v>
      </c>
      <c r="D160" s="616" t="e">
        <f ca="1">INDEX('5_Main'!$HZ:$HZ,MATCH($A160,'5_Main'!$A:$A,0))</f>
        <v>#REF!</v>
      </c>
      <c r="F160" s="613" t="s">
        <v>76</v>
      </c>
      <c r="G160" s="613" t="s">
        <v>77</v>
      </c>
      <c r="H160" s="615" t="s">
        <v>1078</v>
      </c>
      <c r="I160" s="616" t="e">
        <f ca="1">INDEX('5_Main'!$HZ:$HZ,MATCH($F160,'5_Main'!$A:$A,0))</f>
        <v>#REF!</v>
      </c>
    </row>
    <row r="161" spans="1:9">
      <c r="A161" s="613" t="s">
        <v>224</v>
      </c>
      <c r="B161" s="614" t="str">
        <f>INDEX('Ref1'!$E:$E,MATCH(A161,'Ref1'!$A:$A,0))</f>
        <v>East Hertfordshire</v>
      </c>
      <c r="C161" s="613" t="s">
        <v>0</v>
      </c>
      <c r="D161" s="616" t="e">
        <f ca="1">INDEX('5_Main'!$HZ:$HZ,MATCH($A161,'5_Main'!$A:$A,0))</f>
        <v>#REF!</v>
      </c>
      <c r="F161" s="613" t="s">
        <v>114</v>
      </c>
      <c r="G161" s="613" t="s">
        <v>115</v>
      </c>
      <c r="H161" s="615" t="s">
        <v>1078</v>
      </c>
      <c r="I161" s="616" t="e">
        <f ca="1">INDEX('5_Main'!$HZ:$HZ,MATCH($F161,'5_Main'!$A:$A,0))</f>
        <v>#REF!</v>
      </c>
    </row>
    <row r="162" spans="1:9">
      <c r="A162" s="613" t="s">
        <v>226</v>
      </c>
      <c r="B162" s="614" t="str">
        <f>INDEX('Ref1'!$E:$E,MATCH(A162,'Ref1'!$A:$A,0))</f>
        <v>East Lindsey</v>
      </c>
      <c r="C162" s="613" t="s">
        <v>0</v>
      </c>
      <c r="D162" s="616" t="e">
        <f ca="1">INDEX('5_Main'!$HZ:$HZ,MATCH($A162,'5_Main'!$A:$A,0))</f>
        <v>#REF!</v>
      </c>
      <c r="F162" s="613" t="s">
        <v>370</v>
      </c>
      <c r="G162" s="613" t="s">
        <v>371</v>
      </c>
      <c r="H162" s="615" t="s">
        <v>1078</v>
      </c>
      <c r="I162" s="616" t="e">
        <f ca="1">INDEX('5_Main'!$HZ:$HZ,MATCH($F162,'5_Main'!$A:$A,0))</f>
        <v>#REF!</v>
      </c>
    </row>
    <row r="163" spans="1:9">
      <c r="A163" s="613" t="s">
        <v>228</v>
      </c>
      <c r="B163" s="614" t="str">
        <f>INDEX('Ref1'!$E:$E,MATCH(A163,'Ref1'!$A:$A,0))</f>
        <v>East Northamptonshire</v>
      </c>
      <c r="C163" s="613" t="s">
        <v>0</v>
      </c>
      <c r="D163" s="616" t="e">
        <f ca="1">INDEX('5_Main'!$HZ:$HZ,MATCH($A163,'5_Main'!$A:$A,0))</f>
        <v>#REF!</v>
      </c>
      <c r="F163" s="613" t="s">
        <v>398</v>
      </c>
      <c r="G163" s="613" t="s">
        <v>399</v>
      </c>
      <c r="H163" s="615" t="s">
        <v>1078</v>
      </c>
      <c r="I163" s="616" t="e">
        <f ca="1">INDEX('5_Main'!$HZ:$HZ,MATCH($F163,'5_Main'!$A:$A,0))</f>
        <v>#REF!</v>
      </c>
    </row>
    <row r="164" spans="1:9">
      <c r="A164" s="613" t="s">
        <v>232</v>
      </c>
      <c r="B164" s="614" t="str">
        <f>INDEX('Ref1'!$E:$E,MATCH(A164,'Ref1'!$A:$A,0))</f>
        <v>East Staffordshire</v>
      </c>
      <c r="C164" s="613" t="s">
        <v>0</v>
      </c>
      <c r="D164" s="616" t="e">
        <f ca="1">INDEX('5_Main'!$HZ:$HZ,MATCH($A164,'5_Main'!$A:$A,0))</f>
        <v>#REF!</v>
      </c>
      <c r="F164" s="613" t="s">
        <v>408</v>
      </c>
      <c r="G164" s="613" t="s">
        <v>409</v>
      </c>
      <c r="H164" s="615" t="s">
        <v>1078</v>
      </c>
      <c r="I164" s="616" t="e">
        <f ca="1">INDEX('5_Main'!$HZ:$HZ,MATCH($F164,'5_Main'!$A:$A,0))</f>
        <v>#REF!</v>
      </c>
    </row>
    <row r="165" spans="1:9">
      <c r="A165" s="613" t="s">
        <v>238</v>
      </c>
      <c r="B165" s="614" t="str">
        <f>INDEX('Ref1'!$E:$E,MATCH(A165,'Ref1'!$A:$A,0))</f>
        <v>Eastbourne</v>
      </c>
      <c r="C165" s="613" t="s">
        <v>0</v>
      </c>
      <c r="D165" s="616" t="e">
        <f ca="1">INDEX('5_Main'!$HZ:$HZ,MATCH($A165,'5_Main'!$A:$A,0))</f>
        <v>#REF!</v>
      </c>
      <c r="F165" s="613" t="s">
        <v>492</v>
      </c>
      <c r="G165" s="613" t="s">
        <v>493</v>
      </c>
      <c r="H165" s="615" t="s">
        <v>1078</v>
      </c>
      <c r="I165" s="616" t="e">
        <f ca="1">INDEX('5_Main'!$HZ:$HZ,MATCH($F165,'5_Main'!$A:$A,0))</f>
        <v>#REF!</v>
      </c>
    </row>
    <row r="166" spans="1:9">
      <c r="A166" s="613" t="s">
        <v>240</v>
      </c>
      <c r="B166" s="614" t="str">
        <f>INDEX('Ref1'!$E:$E,MATCH(A166,'Ref1'!$A:$A,0))</f>
        <v>Eastleigh</v>
      </c>
      <c r="C166" s="613" t="s">
        <v>0</v>
      </c>
      <c r="D166" s="616" t="e">
        <f ca="1">INDEX('5_Main'!$HZ:$HZ,MATCH($A166,'5_Main'!$A:$A,0))</f>
        <v>#REF!</v>
      </c>
      <c r="F166" s="613" t="s">
        <v>532</v>
      </c>
      <c r="G166" s="613" t="s">
        <v>533</v>
      </c>
      <c r="H166" s="615" t="s">
        <v>1078</v>
      </c>
      <c r="I166" s="616" t="e">
        <f ca="1">INDEX('5_Main'!$HZ:$HZ,MATCH($F166,'5_Main'!$A:$A,0))</f>
        <v>#REF!</v>
      </c>
    </row>
    <row r="167" spans="1:9">
      <c r="A167" s="613" t="s">
        <v>242</v>
      </c>
      <c r="B167" s="614" t="str">
        <f>INDEX('Ref1'!$E:$E,MATCH(A167,'Ref1'!$A:$A,0))</f>
        <v>Eden</v>
      </c>
      <c r="C167" s="613" t="s">
        <v>0</v>
      </c>
      <c r="D167" s="616" t="e">
        <f ca="1">INDEX('5_Main'!$HZ:$HZ,MATCH($A167,'5_Main'!$A:$A,0))</f>
        <v>#REF!</v>
      </c>
      <c r="F167" s="613" t="s">
        <v>554</v>
      </c>
      <c r="G167" s="613" t="s">
        <v>555</v>
      </c>
      <c r="H167" s="615" t="s">
        <v>1078</v>
      </c>
      <c r="I167" s="616" t="e">
        <f ca="1">INDEX('5_Main'!$HZ:$HZ,MATCH($F167,'5_Main'!$A:$A,0))</f>
        <v>#REF!</v>
      </c>
    </row>
    <row r="168" spans="1:9">
      <c r="A168" s="613" t="s">
        <v>244</v>
      </c>
      <c r="B168" s="614" t="str">
        <f>INDEX('Ref1'!$E:$E,MATCH(A168,'Ref1'!$A:$A,0))</f>
        <v>Elmbridge</v>
      </c>
      <c r="C168" s="613" t="s">
        <v>0</v>
      </c>
      <c r="D168" s="616" t="e">
        <f ca="1">INDEX('5_Main'!$HZ:$HZ,MATCH($A168,'5_Main'!$A:$A,0))</f>
        <v>#REF!</v>
      </c>
      <c r="F168" s="613" t="s">
        <v>562</v>
      </c>
      <c r="G168" s="613" t="s">
        <v>563</v>
      </c>
      <c r="H168" s="615" t="s">
        <v>1078</v>
      </c>
      <c r="I168" s="616" t="e">
        <f ca="1">INDEX('5_Main'!$HZ:$HZ,MATCH($F168,'5_Main'!$A:$A,0))</f>
        <v>#REF!</v>
      </c>
    </row>
    <row r="169" spans="1:9">
      <c r="A169" s="613" t="s">
        <v>248</v>
      </c>
      <c r="B169" s="614" t="str">
        <f>INDEX('Ref1'!$E:$E,MATCH(A169,'Ref1'!$A:$A,0))</f>
        <v>Epping Forest</v>
      </c>
      <c r="C169" s="613" t="s">
        <v>0</v>
      </c>
      <c r="D169" s="616" t="e">
        <f ca="1">INDEX('5_Main'!$HZ:$HZ,MATCH($A169,'5_Main'!$A:$A,0))</f>
        <v>#REF!</v>
      </c>
      <c r="F169" s="613" t="s">
        <v>626</v>
      </c>
      <c r="G169" s="613" t="s">
        <v>627</v>
      </c>
      <c r="H169" s="615" t="s">
        <v>1078</v>
      </c>
      <c r="I169" s="616" t="e">
        <f ca="1">INDEX('5_Main'!$HZ:$HZ,MATCH($F169,'5_Main'!$A:$A,0))</f>
        <v>#REF!</v>
      </c>
    </row>
    <row r="170" spans="1:9">
      <c r="A170" s="613" t="s">
        <v>250</v>
      </c>
      <c r="B170" s="614" t="str">
        <f>INDEX('Ref1'!$E:$E,MATCH(A170,'Ref1'!$A:$A,0))</f>
        <v>Epsom and Ewell</v>
      </c>
      <c r="C170" s="613" t="s">
        <v>0</v>
      </c>
      <c r="D170" s="616" t="e">
        <f ca="1">INDEX('5_Main'!$HZ:$HZ,MATCH($A170,'5_Main'!$A:$A,0))</f>
        <v>#REF!</v>
      </c>
      <c r="F170" s="613" t="s">
        <v>638</v>
      </c>
      <c r="G170" s="613" t="s">
        <v>639</v>
      </c>
      <c r="H170" s="615" t="s">
        <v>1078</v>
      </c>
      <c r="I170" s="616" t="e">
        <f ca="1">INDEX('5_Main'!$HZ:$HZ,MATCH($F170,'5_Main'!$A:$A,0))</f>
        <v>#REF!</v>
      </c>
    </row>
    <row r="171" spans="1:9">
      <c r="A171" s="613" t="s">
        <v>252</v>
      </c>
      <c r="B171" s="614" t="str">
        <f>INDEX('Ref1'!$E:$E,MATCH(A171,'Ref1'!$A:$A,0))</f>
        <v>Erewash</v>
      </c>
      <c r="C171" s="613" t="s">
        <v>0</v>
      </c>
      <c r="D171" s="616" t="e">
        <f ca="1">INDEX('5_Main'!$HZ:$HZ,MATCH($A171,'5_Main'!$A:$A,0))</f>
        <v>#REF!</v>
      </c>
      <c r="F171" s="613" t="s">
        <v>664</v>
      </c>
      <c r="G171" s="613" t="s">
        <v>665</v>
      </c>
      <c r="H171" s="615" t="s">
        <v>1078</v>
      </c>
      <c r="I171" s="616" t="e">
        <f ca="1">INDEX('5_Main'!$HZ:$HZ,MATCH($F171,'5_Main'!$A:$A,0))</f>
        <v>#REF!</v>
      </c>
    </row>
    <row r="172" spans="1:9">
      <c r="A172" s="613" t="s">
        <v>258</v>
      </c>
      <c r="B172" s="614" t="str">
        <f>INDEX('Ref1'!$E:$E,MATCH(A172,'Ref1'!$A:$A,0))</f>
        <v>Exeter</v>
      </c>
      <c r="C172" s="613" t="s">
        <v>0</v>
      </c>
      <c r="D172" s="616" t="e">
        <f ca="1">INDEX('5_Main'!$HZ:$HZ,MATCH($A172,'5_Main'!$A:$A,0))</f>
        <v>#REF!</v>
      </c>
      <c r="F172" s="613" t="s">
        <v>696</v>
      </c>
      <c r="G172" s="613" t="s">
        <v>697</v>
      </c>
      <c r="H172" s="615" t="s">
        <v>1078</v>
      </c>
      <c r="I172" s="616" t="e">
        <f ca="1">INDEX('5_Main'!$HZ:$HZ,MATCH($F172,'5_Main'!$A:$A,0))</f>
        <v>#REF!</v>
      </c>
    </row>
    <row r="173" spans="1:9">
      <c r="A173" s="613" t="s">
        <v>260</v>
      </c>
      <c r="B173" s="614" t="str">
        <f>INDEX('Ref1'!$E:$E,MATCH(A173,'Ref1'!$A:$A,0))</f>
        <v>Fareham</v>
      </c>
      <c r="C173" s="613" t="s">
        <v>0</v>
      </c>
      <c r="D173" s="616" t="e">
        <f ca="1">INDEX('5_Main'!$HZ:$HZ,MATCH($A173,'5_Main'!$A:$A,0))</f>
        <v>#REF!</v>
      </c>
      <c r="F173" s="613" t="s">
        <v>756</v>
      </c>
      <c r="G173" s="613" t="s">
        <v>757</v>
      </c>
      <c r="H173" s="615" t="s">
        <v>1078</v>
      </c>
      <c r="I173" s="616" t="e">
        <f ca="1">INDEX('5_Main'!$HZ:$HZ,MATCH($F173,'5_Main'!$A:$A,0))</f>
        <v>#REF!</v>
      </c>
    </row>
    <row r="174" spans="1:9">
      <c r="A174" s="613" t="s">
        <v>262</v>
      </c>
      <c r="B174" s="614" t="str">
        <f>INDEX('Ref1'!$E:$E,MATCH(A174,'Ref1'!$A:$A,0))</f>
        <v>Fenland</v>
      </c>
      <c r="C174" s="613" t="s">
        <v>0</v>
      </c>
      <c r="D174" s="616" t="e">
        <f ca="1">INDEX('5_Main'!$HZ:$HZ,MATCH($A174,'5_Main'!$A:$A,0))</f>
        <v>#REF!</v>
      </c>
      <c r="F174" s="613" t="s">
        <v>764</v>
      </c>
      <c r="G174" s="613" t="s">
        <v>765</v>
      </c>
      <c r="H174" s="615" t="s">
        <v>1078</v>
      </c>
      <c r="I174" s="616" t="e">
        <f ca="1">INDEX('5_Main'!$HZ:$HZ,MATCH($F174,'5_Main'!$A:$A,0))</f>
        <v>#REF!</v>
      </c>
    </row>
    <row r="175" spans="1:9">
      <c r="A175" s="613" t="s">
        <v>264</v>
      </c>
      <c r="B175" s="614" t="str">
        <f>INDEX('Ref1'!$E:$E,MATCH(A175,'Ref1'!$A:$A,0))</f>
        <v>Forest Heath</v>
      </c>
      <c r="C175" s="613" t="s">
        <v>0</v>
      </c>
      <c r="D175" s="616" t="e">
        <f ca="1">INDEX('5_Main'!$HZ:$HZ,MATCH($A175,'5_Main'!$A:$A,0))</f>
        <v>#REF!</v>
      </c>
      <c r="F175" s="613" t="s">
        <v>182</v>
      </c>
      <c r="G175" s="613" t="s">
        <v>183</v>
      </c>
      <c r="H175" s="615" t="s">
        <v>1078</v>
      </c>
      <c r="I175" s="616" t="e">
        <f ca="1">INDEX('5_Main'!$HZ:$HZ,MATCH($F175,'5_Main'!$A:$A,0))</f>
        <v>#REF!</v>
      </c>
    </row>
    <row r="176" spans="1:9">
      <c r="A176" s="613" t="s">
        <v>266</v>
      </c>
      <c r="B176" s="614" t="str">
        <f>INDEX('Ref1'!$E:$E,MATCH(A176,'Ref1'!$A:$A,0))</f>
        <v>Forest of Dean</v>
      </c>
      <c r="C176" s="613" t="s">
        <v>0</v>
      </c>
      <c r="D176" s="616" t="e">
        <f ca="1">INDEX('5_Main'!$HZ:$HZ,MATCH($A176,'5_Main'!$A:$A,0))</f>
        <v>#REF!</v>
      </c>
      <c r="F176" s="613" t="s">
        <v>374</v>
      </c>
      <c r="G176" s="613" t="s">
        <v>375</v>
      </c>
      <c r="H176" s="615" t="s">
        <v>1078</v>
      </c>
      <c r="I176" s="616" t="e">
        <f ca="1">INDEX('5_Main'!$HZ:$HZ,MATCH($F176,'5_Main'!$A:$A,0))</f>
        <v>#REF!</v>
      </c>
    </row>
    <row r="177" spans="1:9">
      <c r="A177" s="613" t="s">
        <v>268</v>
      </c>
      <c r="B177" s="614" t="str">
        <f>INDEX('Ref1'!$E:$E,MATCH(A177,'Ref1'!$A:$A,0))</f>
        <v>Fylde</v>
      </c>
      <c r="C177" s="613" t="s">
        <v>0</v>
      </c>
      <c r="D177" s="616" t="e">
        <f ca="1">INDEX('5_Main'!$HZ:$HZ,MATCH($A177,'5_Main'!$A:$A,0))</f>
        <v>#REF!</v>
      </c>
      <c r="F177" s="613" t="s">
        <v>26</v>
      </c>
      <c r="G177" s="613" t="s">
        <v>27</v>
      </c>
      <c r="H177" s="615" t="s">
        <v>1078</v>
      </c>
      <c r="I177" s="616" t="e">
        <f ca="1">INDEX('5_Main'!$HZ:$HZ,MATCH($F177,'5_Main'!$A:$A,0))</f>
        <v>#REF!</v>
      </c>
    </row>
    <row r="178" spans="1:9">
      <c r="A178" s="613" t="s">
        <v>272</v>
      </c>
      <c r="B178" s="614" t="str">
        <f>INDEX('Ref1'!$E:$E,MATCH(A178,'Ref1'!$A:$A,0))</f>
        <v>Gedling</v>
      </c>
      <c r="C178" s="613" t="s">
        <v>0</v>
      </c>
      <c r="D178" s="616" t="e">
        <f ca="1">INDEX('5_Main'!$HZ:$HZ,MATCH($A178,'5_Main'!$A:$A,0))</f>
        <v>#REF!</v>
      </c>
      <c r="F178" s="613" t="s">
        <v>48</v>
      </c>
      <c r="G178" s="613" t="s">
        <v>49</v>
      </c>
      <c r="H178" s="615" t="s">
        <v>1078</v>
      </c>
      <c r="I178" s="616" t="e">
        <f ca="1">INDEX('5_Main'!$HZ:$HZ,MATCH($F178,'5_Main'!$A:$A,0))</f>
        <v>#REF!</v>
      </c>
    </row>
    <row r="179" spans="1:9">
      <c r="A179" s="613" t="s">
        <v>275</v>
      </c>
      <c r="B179" s="614" t="str">
        <f>INDEX('Ref1'!$E:$E,MATCH(A179,'Ref1'!$A:$A,0))</f>
        <v>Gloucester</v>
      </c>
      <c r="C179" s="613" t="s">
        <v>0</v>
      </c>
      <c r="D179" s="616" t="e">
        <f ca="1">INDEX('5_Main'!$HZ:$HZ,MATCH($A179,'5_Main'!$A:$A,0))</f>
        <v>#REF!</v>
      </c>
      <c r="F179" s="613" t="s">
        <v>112</v>
      </c>
      <c r="G179" s="613" t="s">
        <v>113</v>
      </c>
      <c r="H179" s="615" t="s">
        <v>1078</v>
      </c>
      <c r="I179" s="616" t="e">
        <f ca="1">INDEX('5_Main'!$HZ:$HZ,MATCH($F179,'5_Main'!$A:$A,0))</f>
        <v>#REF!</v>
      </c>
    </row>
    <row r="180" spans="1:9">
      <c r="A180" s="613" t="s">
        <v>279</v>
      </c>
      <c r="B180" s="614" t="str">
        <f>INDEX('Ref1'!$E:$E,MATCH(A180,'Ref1'!$A:$A,0))</f>
        <v>Gosport</v>
      </c>
      <c r="C180" s="613" t="s">
        <v>0</v>
      </c>
      <c r="D180" s="616" t="e">
        <f ca="1">INDEX('5_Main'!$HZ:$HZ,MATCH($A180,'5_Main'!$A:$A,0))</f>
        <v>#REF!</v>
      </c>
      <c r="F180" s="613" t="s">
        <v>130</v>
      </c>
      <c r="G180" s="613" t="s">
        <v>131</v>
      </c>
      <c r="H180" s="615" t="s">
        <v>1078</v>
      </c>
      <c r="I180" s="616" t="e">
        <f ca="1">INDEX('5_Main'!$HZ:$HZ,MATCH($F180,'5_Main'!$A:$A,0))</f>
        <v>#REF!</v>
      </c>
    </row>
    <row r="181" spans="1:9">
      <c r="A181" s="613" t="s">
        <v>281</v>
      </c>
      <c r="B181" s="614" t="str">
        <f>INDEX('Ref1'!$E:$E,MATCH(A181,'Ref1'!$A:$A,0))</f>
        <v>Gravesham</v>
      </c>
      <c r="C181" s="613" t="s">
        <v>0</v>
      </c>
      <c r="D181" s="616" t="e">
        <f ca="1">INDEX('5_Main'!$HZ:$HZ,MATCH($A181,'5_Main'!$A:$A,0))</f>
        <v>#REF!</v>
      </c>
      <c r="F181" s="613" t="s">
        <v>156</v>
      </c>
      <c r="G181" s="613" t="s">
        <v>157</v>
      </c>
      <c r="H181" s="615" t="s">
        <v>1078</v>
      </c>
      <c r="I181" s="616" t="e">
        <f ca="1">INDEX('5_Main'!$HZ:$HZ,MATCH($F181,'5_Main'!$A:$A,0))</f>
        <v>#REF!</v>
      </c>
    </row>
    <row r="182" spans="1:9">
      <c r="A182" s="613" t="s">
        <v>283</v>
      </c>
      <c r="B182" s="614" t="str">
        <f>INDEX('Ref1'!$E:$E,MATCH(A182,'Ref1'!$A:$A,0))</f>
        <v>Great Yarmouth</v>
      </c>
      <c r="C182" s="613" t="s">
        <v>0</v>
      </c>
      <c r="D182" s="616" t="e">
        <f ca="1">INDEX('5_Main'!$HZ:$HZ,MATCH($A182,'5_Main'!$A:$A,0))</f>
        <v>#REF!</v>
      </c>
      <c r="F182" s="613" t="s">
        <v>166</v>
      </c>
      <c r="G182" s="613" t="s">
        <v>167</v>
      </c>
      <c r="H182" s="615" t="s">
        <v>1078</v>
      </c>
      <c r="I182" s="616" t="e">
        <f ca="1">INDEX('5_Main'!$HZ:$HZ,MATCH($F182,'5_Main'!$A:$A,0))</f>
        <v>#REF!</v>
      </c>
    </row>
    <row r="183" spans="1:9">
      <c r="A183" s="613" t="s">
        <v>288</v>
      </c>
      <c r="B183" s="614" t="str">
        <f>INDEX('Ref1'!$E:$E,MATCH(A183,'Ref1'!$A:$A,0))</f>
        <v>Guildford</v>
      </c>
      <c r="C183" s="613" t="s">
        <v>0</v>
      </c>
      <c r="D183" s="616" t="e">
        <f ca="1">INDEX('5_Main'!$HZ:$HZ,MATCH($A183,'5_Main'!$A:$A,0))</f>
        <v>#REF!</v>
      </c>
      <c r="F183" s="613" t="s">
        <v>242</v>
      </c>
      <c r="G183" s="613" t="s">
        <v>243</v>
      </c>
      <c r="H183" s="615" t="s">
        <v>1078</v>
      </c>
      <c r="I183" s="616" t="e">
        <f ca="1">INDEX('5_Main'!$HZ:$HZ,MATCH($F183,'5_Main'!$A:$A,0))</f>
        <v>#REF!</v>
      </c>
    </row>
    <row r="184" spans="1:9">
      <c r="A184" s="613" t="s">
        <v>294</v>
      </c>
      <c r="B184" s="614" t="str">
        <f>INDEX('Ref1'!$E:$E,MATCH(A184,'Ref1'!$A:$A,0))</f>
        <v>Hambleton</v>
      </c>
      <c r="C184" s="613" t="s">
        <v>0</v>
      </c>
      <c r="D184" s="616" t="e">
        <f ca="1">INDEX('5_Main'!$HZ:$HZ,MATCH($A184,'5_Main'!$A:$A,0))</f>
        <v>#REF!</v>
      </c>
      <c r="F184" s="613" t="s">
        <v>268</v>
      </c>
      <c r="G184" s="613" t="s">
        <v>269</v>
      </c>
      <c r="H184" s="615" t="s">
        <v>1078</v>
      </c>
      <c r="I184" s="616" t="e">
        <f ca="1">INDEX('5_Main'!$HZ:$HZ,MATCH($F184,'5_Main'!$A:$A,0))</f>
        <v>#REF!</v>
      </c>
    </row>
    <row r="185" spans="1:9">
      <c r="A185" s="613" t="s">
        <v>302</v>
      </c>
      <c r="B185" s="614" t="str">
        <f>INDEX('Ref1'!$E:$E,MATCH(A185,'Ref1'!$A:$A,0))</f>
        <v>Harborough</v>
      </c>
      <c r="C185" s="613" t="s">
        <v>0</v>
      </c>
      <c r="D185" s="616" t="e">
        <f ca="1">INDEX('5_Main'!$HZ:$HZ,MATCH($A185,'5_Main'!$A:$A,0))</f>
        <v>#REF!</v>
      </c>
      <c r="F185" s="613" t="s">
        <v>344</v>
      </c>
      <c r="G185" s="613" t="s">
        <v>345</v>
      </c>
      <c r="H185" s="615" t="s">
        <v>1078</v>
      </c>
      <c r="I185" s="616" t="e">
        <f ca="1">INDEX('5_Main'!$HZ:$HZ,MATCH($F185,'5_Main'!$A:$A,0))</f>
        <v>#REF!</v>
      </c>
    </row>
    <row r="186" spans="1:9">
      <c r="A186" s="613" t="s">
        <v>306</v>
      </c>
      <c r="B186" s="614" t="str">
        <f>INDEX('Ref1'!$E:$E,MATCH(A186,'Ref1'!$A:$A,0))</f>
        <v>Harlow</v>
      </c>
      <c r="C186" s="613" t="s">
        <v>0</v>
      </c>
      <c r="D186" s="616" t="e">
        <f ca="1">INDEX('5_Main'!$HZ:$HZ,MATCH($A186,'5_Main'!$A:$A,0))</f>
        <v>#REF!</v>
      </c>
      <c r="F186" s="613" t="s">
        <v>378</v>
      </c>
      <c r="G186" s="613" t="s">
        <v>379</v>
      </c>
      <c r="H186" s="615" t="s">
        <v>1078</v>
      </c>
      <c r="I186" s="616" t="e">
        <f ca="1">INDEX('5_Main'!$HZ:$HZ,MATCH($F186,'5_Main'!$A:$A,0))</f>
        <v>#REF!</v>
      </c>
    </row>
    <row r="187" spans="1:9">
      <c r="A187" s="613" t="s">
        <v>308</v>
      </c>
      <c r="B187" s="614" t="str">
        <f>INDEX('Ref1'!$E:$E,MATCH(A187,'Ref1'!$A:$A,0))</f>
        <v>Harrogate</v>
      </c>
      <c r="C187" s="613" t="s">
        <v>0</v>
      </c>
      <c r="D187" s="616" t="e">
        <f ca="1">INDEX('5_Main'!$HZ:$HZ,MATCH($A187,'5_Main'!$A:$A,0))</f>
        <v>#REF!</v>
      </c>
      <c r="F187" s="613" t="s">
        <v>498</v>
      </c>
      <c r="G187" s="613" t="s">
        <v>499</v>
      </c>
      <c r="H187" s="615" t="s">
        <v>1078</v>
      </c>
      <c r="I187" s="616" t="e">
        <f ca="1">INDEX('5_Main'!$HZ:$HZ,MATCH($F187,'5_Main'!$A:$A,0))</f>
        <v>#REF!</v>
      </c>
    </row>
    <row r="188" spans="1:9">
      <c r="A188" s="613" t="s">
        <v>312</v>
      </c>
      <c r="B188" s="614" t="str">
        <f>INDEX('Ref1'!$E:$E,MATCH(A188,'Ref1'!$A:$A,0))</f>
        <v>Hart</v>
      </c>
      <c r="C188" s="613" t="s">
        <v>0</v>
      </c>
      <c r="D188" s="616" t="e">
        <f ca="1">INDEX('5_Main'!$HZ:$HZ,MATCH($A188,'5_Main'!$A:$A,0))</f>
        <v>#REF!</v>
      </c>
      <c r="F188" s="613" t="s">
        <v>508</v>
      </c>
      <c r="G188" s="613" t="s">
        <v>509</v>
      </c>
      <c r="H188" s="615" t="s">
        <v>1078</v>
      </c>
      <c r="I188" s="616" t="e">
        <f ca="1">INDEX('5_Main'!$HZ:$HZ,MATCH($F188,'5_Main'!$A:$A,0))</f>
        <v>#REF!</v>
      </c>
    </row>
    <row r="189" spans="1:9">
      <c r="A189" s="613" t="s">
        <v>316</v>
      </c>
      <c r="B189" s="614" t="str">
        <f>INDEX('Ref1'!$E:$E,MATCH(A189,'Ref1'!$A:$A,0))</f>
        <v>Hastings</v>
      </c>
      <c r="C189" s="613" t="s">
        <v>0</v>
      </c>
      <c r="D189" s="616" t="e">
        <f ca="1">INDEX('5_Main'!$HZ:$HZ,MATCH($A189,'5_Main'!$A:$A,0))</f>
        <v>#REF!</v>
      </c>
      <c r="F189" s="613" t="s">
        <v>526</v>
      </c>
      <c r="G189" s="613" t="s">
        <v>527</v>
      </c>
      <c r="H189" s="615" t="s">
        <v>1078</v>
      </c>
      <c r="I189" s="616" t="e">
        <f ca="1">INDEX('5_Main'!$HZ:$HZ,MATCH($F189,'5_Main'!$A:$A,0))</f>
        <v>#REF!</v>
      </c>
    </row>
    <row r="190" spans="1:9">
      <c r="A190" s="613" t="s">
        <v>318</v>
      </c>
      <c r="B190" s="614" t="str">
        <f>INDEX('Ref1'!$E:$E,MATCH(A190,'Ref1'!$A:$A,0))</f>
        <v>Havant</v>
      </c>
      <c r="C190" s="613" t="s">
        <v>0</v>
      </c>
      <c r="D190" s="616" t="e">
        <f ca="1">INDEX('5_Main'!$HZ:$HZ,MATCH($A190,'5_Main'!$A:$A,0))</f>
        <v>#REF!</v>
      </c>
      <c r="F190" s="613" t="s">
        <v>536</v>
      </c>
      <c r="G190" s="613" t="s">
        <v>537</v>
      </c>
      <c r="H190" s="615" t="s">
        <v>1078</v>
      </c>
      <c r="I190" s="616" t="e">
        <f ca="1">INDEX('5_Main'!$HZ:$HZ,MATCH($F190,'5_Main'!$A:$A,0))</f>
        <v>#REF!</v>
      </c>
    </row>
    <row r="191" spans="1:9">
      <c r="A191" s="613" t="s">
        <v>328</v>
      </c>
      <c r="B191" s="614" t="str">
        <f>INDEX('Ref1'!$E:$E,MATCH(A191,'Ref1'!$A:$A,0))</f>
        <v>Hertsmere</v>
      </c>
      <c r="C191" s="613" t="s">
        <v>0</v>
      </c>
      <c r="D191" s="616" t="e">
        <f ca="1">INDEX('5_Main'!$HZ:$HZ,MATCH($A191,'5_Main'!$A:$A,0))</f>
        <v>#REF!</v>
      </c>
      <c r="F191" s="613" t="s">
        <v>596</v>
      </c>
      <c r="G191" s="613" t="s">
        <v>597</v>
      </c>
      <c r="H191" s="615" t="s">
        <v>1078</v>
      </c>
      <c r="I191" s="616" t="e">
        <f ca="1">INDEX('5_Main'!$HZ:$HZ,MATCH($F191,'5_Main'!$A:$A,0))</f>
        <v>#REF!</v>
      </c>
    </row>
    <row r="192" spans="1:9">
      <c r="A192" s="613" t="s">
        <v>330</v>
      </c>
      <c r="B192" s="614" t="str">
        <f>INDEX('Ref1'!$E:$E,MATCH(A192,'Ref1'!$A:$A,0))</f>
        <v>High Peak</v>
      </c>
      <c r="C192" s="613" t="s">
        <v>0</v>
      </c>
      <c r="D192" s="616" t="e">
        <f ca="1">INDEX('5_Main'!$HZ:$HZ,MATCH($A192,'5_Main'!$A:$A,0))</f>
        <v>#REF!</v>
      </c>
      <c r="F192" s="613" t="s">
        <v>604</v>
      </c>
      <c r="G192" s="613" t="s">
        <v>605</v>
      </c>
      <c r="H192" s="615" t="s">
        <v>1078</v>
      </c>
      <c r="I192" s="616" t="e">
        <f ca="1">INDEX('5_Main'!$HZ:$HZ,MATCH($F192,'5_Main'!$A:$A,0))</f>
        <v>#REF!</v>
      </c>
    </row>
    <row r="193" spans="1:9">
      <c r="A193" s="613" t="s">
        <v>334</v>
      </c>
      <c r="B193" s="614" t="str">
        <f>INDEX('Ref1'!$E:$E,MATCH(A193,'Ref1'!$A:$A,0))</f>
        <v>Hinckley and Bosworth</v>
      </c>
      <c r="C193" s="613" t="s">
        <v>0</v>
      </c>
      <c r="D193" s="616" t="e">
        <f ca="1">INDEX('5_Main'!$HZ:$HZ,MATCH($A193,'5_Main'!$A:$A,0))</f>
        <v>#REF!</v>
      </c>
      <c r="F193" s="613" t="s">
        <v>738</v>
      </c>
      <c r="G193" s="613" t="s">
        <v>739</v>
      </c>
      <c r="H193" s="615" t="s">
        <v>1078</v>
      </c>
      <c r="I193" s="616" t="e">
        <f ca="1">INDEX('5_Main'!$HZ:$HZ,MATCH($F193,'5_Main'!$A:$A,0))</f>
        <v>#REF!</v>
      </c>
    </row>
    <row r="194" spans="1:9">
      <c r="A194" s="613" t="s">
        <v>336</v>
      </c>
      <c r="B194" s="614" t="str">
        <f>INDEX('Ref1'!$E:$E,MATCH(A194,'Ref1'!$A:$A,0))</f>
        <v>Horsham</v>
      </c>
      <c r="C194" s="613" t="s">
        <v>0</v>
      </c>
      <c r="D194" s="616" t="e">
        <f ca="1">INDEX('5_Main'!$HZ:$HZ,MATCH($A194,'5_Main'!$A:$A,0))</f>
        <v>#REF!</v>
      </c>
      <c r="F194" s="613" t="s">
        <v>782</v>
      </c>
      <c r="G194" s="613" t="s">
        <v>783</v>
      </c>
      <c r="H194" s="615" t="s">
        <v>1078</v>
      </c>
      <c r="I194" s="616" t="e">
        <f ca="1">INDEX('5_Main'!$HZ:$HZ,MATCH($F194,'5_Main'!$A:$A,0))</f>
        <v>#REF!</v>
      </c>
    </row>
    <row r="195" spans="1:9">
      <c r="A195" s="613" t="s">
        <v>342</v>
      </c>
      <c r="B195" s="614" t="str">
        <f>INDEX('Ref1'!$E:$E,MATCH(A195,'Ref1'!$A:$A,0))</f>
        <v>Huntingdonshire</v>
      </c>
      <c r="C195" s="613" t="s">
        <v>0</v>
      </c>
      <c r="D195" s="616" t="e">
        <f ca="1">INDEX('5_Main'!$HZ:$HZ,MATCH($A195,'5_Main'!$A:$A,0))</f>
        <v>#REF!</v>
      </c>
      <c r="F195" s="613" t="s">
        <v>146</v>
      </c>
      <c r="G195" s="613" t="s">
        <v>147</v>
      </c>
      <c r="H195" s="615" t="s">
        <v>1078</v>
      </c>
      <c r="I195" s="616" t="e">
        <f ca="1">INDEX('5_Main'!$HZ:$HZ,MATCH($F195,'5_Main'!$A:$A,0))</f>
        <v>#REF!</v>
      </c>
    </row>
    <row r="196" spans="1:9">
      <c r="A196" s="613" t="s">
        <v>344</v>
      </c>
      <c r="B196" s="614" t="str">
        <f>INDEX('Ref1'!$E:$E,MATCH(A196,'Ref1'!$A:$A,0))</f>
        <v>Hyndburn</v>
      </c>
      <c r="C196" s="613" t="s">
        <v>0</v>
      </c>
      <c r="D196" s="616" t="e">
        <f ca="1">INDEX('5_Main'!$HZ:$HZ,MATCH($A196,'5_Main'!$A:$A,0))</f>
        <v>#REF!</v>
      </c>
      <c r="F196" s="613" t="s">
        <v>376</v>
      </c>
      <c r="G196" s="613" t="s">
        <v>377</v>
      </c>
      <c r="H196" s="615" t="s">
        <v>1078</v>
      </c>
      <c r="I196" s="616" t="e">
        <f ca="1">INDEX('5_Main'!$HZ:$HZ,MATCH($F196,'5_Main'!$A:$A,0))</f>
        <v>#REF!</v>
      </c>
    </row>
    <row r="197" spans="1:9">
      <c r="A197" s="613" t="s">
        <v>346</v>
      </c>
      <c r="B197" s="614" t="str">
        <f>INDEX('Ref1'!$E:$E,MATCH(A197,'Ref1'!$A:$A,0))</f>
        <v>Ipswich</v>
      </c>
      <c r="C197" s="613" t="s">
        <v>0</v>
      </c>
      <c r="D197" s="616" t="e">
        <f ca="1">INDEX('5_Main'!$HZ:$HZ,MATCH($A197,'5_Main'!$A:$A,0))</f>
        <v>#REF!</v>
      </c>
      <c r="F197" s="613" t="s">
        <v>70</v>
      </c>
      <c r="G197" s="613" t="s">
        <v>71</v>
      </c>
      <c r="H197" s="615" t="s">
        <v>1078</v>
      </c>
      <c r="I197" s="616" t="e">
        <f ca="1">INDEX('5_Main'!$HZ:$HZ,MATCH($F197,'5_Main'!$A:$A,0))</f>
        <v>#REF!</v>
      </c>
    </row>
    <row r="198" spans="1:9">
      <c r="A198" s="613" t="s">
        <v>360</v>
      </c>
      <c r="B198" s="614" t="str">
        <f>INDEX('Ref1'!$E:$E,MATCH(A198,'Ref1'!$A:$A,0))</f>
        <v>Kettering</v>
      </c>
      <c r="C198" s="613" t="s">
        <v>0</v>
      </c>
      <c r="D198" s="616" t="e">
        <f ca="1">INDEX('5_Main'!$HZ:$HZ,MATCH($A198,'5_Main'!$A:$A,0))</f>
        <v>#REF!</v>
      </c>
      <c r="F198" s="613" t="s">
        <v>72</v>
      </c>
      <c r="G198" s="613" t="s">
        <v>73</v>
      </c>
      <c r="H198" s="615" t="s">
        <v>1078</v>
      </c>
      <c r="I198" s="616" t="e">
        <f ca="1">INDEX('5_Main'!$HZ:$HZ,MATCH($F198,'5_Main'!$A:$A,0))</f>
        <v>#REF!</v>
      </c>
    </row>
    <row r="199" spans="1:9">
      <c r="A199" s="613" t="s">
        <v>362</v>
      </c>
      <c r="B199" s="614" t="str">
        <f>INDEX('Ref1'!$E:$E,MATCH(A199,'Ref1'!$A:$A,0))</f>
        <v>Kings Lynn and West Norfolk</v>
      </c>
      <c r="C199" s="613" t="s">
        <v>0</v>
      </c>
      <c r="D199" s="616" t="e">
        <f ca="1">INDEX('5_Main'!$HZ:$HZ,MATCH($A199,'5_Main'!$A:$A,0))</f>
        <v>#REF!</v>
      </c>
      <c r="F199" s="613" t="s">
        <v>144</v>
      </c>
      <c r="G199" s="613" t="s">
        <v>145</v>
      </c>
      <c r="H199" s="615" t="s">
        <v>1078</v>
      </c>
      <c r="I199" s="616" t="e">
        <f ca="1">INDEX('5_Main'!$HZ:$HZ,MATCH($F199,'5_Main'!$A:$A,0))</f>
        <v>#REF!</v>
      </c>
    </row>
    <row r="200" spans="1:9">
      <c r="A200" s="613" t="s">
        <v>378</v>
      </c>
      <c r="B200" s="614" t="str">
        <f>INDEX('Ref1'!$E:$E,MATCH(A200,'Ref1'!$A:$A,0))</f>
        <v>Lancaster</v>
      </c>
      <c r="C200" s="613" t="s">
        <v>0</v>
      </c>
      <c r="D200" s="616" t="e">
        <f ca="1">INDEX('5_Main'!$HZ:$HZ,MATCH($A200,'5_Main'!$A:$A,0))</f>
        <v>#REF!</v>
      </c>
      <c r="F200" s="613" t="s">
        <v>148</v>
      </c>
      <c r="G200" s="613" t="s">
        <v>149</v>
      </c>
      <c r="H200" s="615" t="s">
        <v>1078</v>
      </c>
      <c r="I200" s="616" t="e">
        <f ca="1">INDEX('5_Main'!$HZ:$HZ,MATCH($F200,'5_Main'!$A:$A,0))</f>
        <v>#REF!</v>
      </c>
    </row>
    <row r="201" spans="1:9">
      <c r="A201" s="613" t="s">
        <v>388</v>
      </c>
      <c r="B201" s="614" t="str">
        <f>INDEX('Ref1'!$E:$E,MATCH(A201,'Ref1'!$A:$A,0))</f>
        <v>Lewes</v>
      </c>
      <c r="C201" s="613" t="s">
        <v>0</v>
      </c>
      <c r="D201" s="616" t="e">
        <f ca="1">INDEX('5_Main'!$HZ:$HZ,MATCH($A201,'5_Main'!$A:$A,0))</f>
        <v>#REF!</v>
      </c>
      <c r="F201" s="613" t="s">
        <v>292</v>
      </c>
      <c r="G201" s="613" t="s">
        <v>293</v>
      </c>
      <c r="H201" s="615" t="s">
        <v>1078</v>
      </c>
      <c r="I201" s="616" t="e">
        <f ca="1">INDEX('5_Main'!$HZ:$HZ,MATCH($F201,'5_Main'!$A:$A,0))</f>
        <v>#REF!</v>
      </c>
    </row>
    <row r="202" spans="1:9">
      <c r="A202" s="613" t="s">
        <v>392</v>
      </c>
      <c r="B202" s="614" t="str">
        <f>INDEX('Ref1'!$E:$E,MATCH(A202,'Ref1'!$A:$A,0))</f>
        <v>Lichfield</v>
      </c>
      <c r="C202" s="613" t="s">
        <v>0</v>
      </c>
      <c r="D202" s="616" t="e">
        <f ca="1">INDEX('5_Main'!$HZ:$HZ,MATCH($A202,'5_Main'!$A:$A,0))</f>
        <v>#REF!</v>
      </c>
      <c r="F202" s="613" t="s">
        <v>714</v>
      </c>
      <c r="G202" s="613" t="s">
        <v>715</v>
      </c>
      <c r="H202" s="615" t="s">
        <v>1078</v>
      </c>
      <c r="I202" s="616" t="e">
        <f ca="1">INDEX('5_Main'!$HZ:$HZ,MATCH($F202,'5_Main'!$A:$A,0))</f>
        <v>#REF!</v>
      </c>
    </row>
    <row r="203" spans="1:9">
      <c r="A203" s="613" t="s">
        <v>394</v>
      </c>
      <c r="B203" s="614" t="str">
        <f>INDEX('Ref1'!$E:$E,MATCH(A203,'Ref1'!$A:$A,0))</f>
        <v>Lincoln</v>
      </c>
      <c r="C203" s="613" t="s">
        <v>0</v>
      </c>
      <c r="D203" s="616" t="e">
        <f ca="1">INDEX('5_Main'!$HZ:$HZ,MATCH($A203,'5_Main'!$A:$A,0))</f>
        <v>#REF!</v>
      </c>
      <c r="F203" s="613" t="s">
        <v>496</v>
      </c>
      <c r="G203" s="613" t="s">
        <v>497</v>
      </c>
      <c r="H203" s="613" t="s">
        <v>1080</v>
      </c>
      <c r="I203" s="616" t="e">
        <f ca="1">INDEX('5_Main'!$HZ:$HZ,MATCH($F203,'5_Main'!$A:$A,0))</f>
        <v>#REF!</v>
      </c>
    </row>
    <row r="204" spans="1:9">
      <c r="A204" s="613" t="s">
        <v>402</v>
      </c>
      <c r="B204" s="614" t="str">
        <f>INDEX('Ref1'!$E:$E,MATCH(A204,'Ref1'!$A:$A,0))</f>
        <v>Maidstone</v>
      </c>
      <c r="C204" s="613" t="s">
        <v>0</v>
      </c>
      <c r="D204" s="616" t="e">
        <f ca="1">INDEX('5_Main'!$HZ:$HZ,MATCH($A204,'5_Main'!$A:$A,0))</f>
        <v>#REF!</v>
      </c>
      <c r="F204" s="613" t="s">
        <v>654</v>
      </c>
      <c r="G204" s="613" t="s">
        <v>655</v>
      </c>
      <c r="H204" s="613" t="s">
        <v>1080</v>
      </c>
      <c r="I204" s="616" t="e">
        <f ca="1">INDEX('5_Main'!$HZ:$HZ,MATCH($F204,'5_Main'!$A:$A,0))</f>
        <v>#REF!</v>
      </c>
    </row>
    <row r="205" spans="1:9">
      <c r="A205" s="613" t="s">
        <v>404</v>
      </c>
      <c r="B205" s="614" t="str">
        <f>INDEX('Ref1'!$E:$E,MATCH(A205,'Ref1'!$A:$A,0))</f>
        <v>Maldon</v>
      </c>
      <c r="C205" s="613" t="s">
        <v>0</v>
      </c>
      <c r="D205" s="616" t="e">
        <f ca="1">INDEX('5_Main'!$HZ:$HZ,MATCH($A205,'5_Main'!$A:$A,0))</f>
        <v>#REF!</v>
      </c>
      <c r="F205" s="613" t="s">
        <v>748</v>
      </c>
      <c r="G205" s="613" t="s">
        <v>749</v>
      </c>
      <c r="H205" s="613" t="s">
        <v>1080</v>
      </c>
      <c r="I205" s="616" t="e">
        <f ca="1">INDEX('5_Main'!$HZ:$HZ,MATCH($F205,'5_Main'!$A:$A,0))</f>
        <v>#REF!</v>
      </c>
    </row>
    <row r="206" spans="1:9">
      <c r="A206" s="613" t="s">
        <v>406</v>
      </c>
      <c r="B206" s="614" t="str">
        <f>INDEX('Ref1'!$E:$E,MATCH(A206,'Ref1'!$A:$A,0))</f>
        <v>Malvern Hills</v>
      </c>
      <c r="C206" s="613" t="s">
        <v>0</v>
      </c>
      <c r="D206" s="616" t="e">
        <f ca="1">INDEX('5_Main'!$HZ:$HZ,MATCH($A206,'5_Main'!$A:$A,0))</f>
        <v>#REF!</v>
      </c>
      <c r="F206" s="613" t="s">
        <v>108</v>
      </c>
      <c r="G206" s="613" t="s">
        <v>109</v>
      </c>
      <c r="H206" s="613" t="s">
        <v>1080</v>
      </c>
      <c r="I206" s="616" t="e">
        <f ca="1">INDEX('5_Main'!$HZ:$HZ,MATCH($F206,'5_Main'!$A:$A,0))</f>
        <v>#REF!</v>
      </c>
    </row>
    <row r="207" spans="1:9">
      <c r="A207" s="613" t="s">
        <v>410</v>
      </c>
      <c r="B207" s="614" t="str">
        <f>INDEX('Ref1'!$E:$E,MATCH(A207,'Ref1'!$A:$A,0))</f>
        <v>Mansfield</v>
      </c>
      <c r="C207" s="613" t="s">
        <v>0</v>
      </c>
      <c r="D207" s="616" t="e">
        <f ca="1">INDEX('5_Main'!$HZ:$HZ,MATCH($A207,'5_Main'!$A:$A,0))</f>
        <v>#REF!</v>
      </c>
      <c r="F207" s="613" t="s">
        <v>234</v>
      </c>
      <c r="G207" s="613" t="s">
        <v>235</v>
      </c>
      <c r="H207" s="613" t="s">
        <v>1080</v>
      </c>
      <c r="I207" s="616" t="e">
        <f ca="1">INDEX('5_Main'!$HZ:$HZ,MATCH($F207,'5_Main'!$A:$A,0))</f>
        <v>#REF!</v>
      </c>
    </row>
    <row r="208" spans="1:9">
      <c r="A208" s="613" t="s">
        <v>414</v>
      </c>
      <c r="B208" s="614" t="str">
        <f>INDEX('Ref1'!$E:$E,MATCH(A208,'Ref1'!$A:$A,0))</f>
        <v>Melton</v>
      </c>
      <c r="C208" s="613" t="s">
        <v>0</v>
      </c>
      <c r="D208" s="616" t="e">
        <f ca="1">INDEX('5_Main'!$HZ:$HZ,MATCH($A208,'5_Main'!$A:$A,0))</f>
        <v>#REF!</v>
      </c>
      <c r="F208" s="613" t="s">
        <v>298</v>
      </c>
      <c r="G208" s="613" t="s">
        <v>299</v>
      </c>
      <c r="H208" s="613" t="s">
        <v>1080</v>
      </c>
      <c r="I208" s="616" t="e">
        <f ca="1">INDEX('5_Main'!$HZ:$HZ,MATCH($F208,'5_Main'!$A:$A,0))</f>
        <v>#REF!</v>
      </c>
    </row>
    <row r="209" spans="1:9">
      <c r="A209" s="613" t="s">
        <v>416</v>
      </c>
      <c r="B209" s="614" t="str">
        <f>INDEX('Ref1'!$E:$E,MATCH(A209,'Ref1'!$A:$A,0))</f>
        <v>Mendip</v>
      </c>
      <c r="C209" s="613" t="s">
        <v>0</v>
      </c>
      <c r="D209" s="616" t="e">
        <f ca="1">INDEX('5_Main'!$HZ:$HZ,MATCH($A209,'5_Main'!$A:$A,0))</f>
        <v>#REF!</v>
      </c>
      <c r="F209" s="613" t="s">
        <v>356</v>
      </c>
      <c r="G209" s="613" t="s">
        <v>357</v>
      </c>
      <c r="H209" s="613" t="s">
        <v>1080</v>
      </c>
      <c r="I209" s="616" t="e">
        <f ca="1">INDEX('5_Main'!$HZ:$HZ,MATCH($F209,'5_Main'!$A:$A,0))</f>
        <v>#REF!</v>
      </c>
    </row>
    <row r="210" spans="1:9">
      <c r="A210" s="613" t="s">
        <v>422</v>
      </c>
      <c r="B210" s="614" t="str">
        <f>INDEX('Ref1'!$E:$E,MATCH(A210,'Ref1'!$A:$A,0))</f>
        <v>Mid Devon</v>
      </c>
      <c r="C210" s="613" t="s">
        <v>0</v>
      </c>
      <c r="D210" s="616" t="e">
        <f ca="1">INDEX('5_Main'!$HZ:$HZ,MATCH($A210,'5_Main'!$A:$A,0))</f>
        <v>#REF!</v>
      </c>
      <c r="F210" s="613" t="s">
        <v>24</v>
      </c>
      <c r="G210" s="613" t="s">
        <v>25</v>
      </c>
      <c r="H210" s="613" t="s">
        <v>1080</v>
      </c>
      <c r="I210" s="616" t="e">
        <f ca="1">INDEX('5_Main'!$HZ:$HZ,MATCH($F210,'5_Main'!$A:$A,0))</f>
        <v>#REF!</v>
      </c>
    </row>
    <row r="211" spans="1:9">
      <c r="A211" s="613" t="s">
        <v>424</v>
      </c>
      <c r="B211" s="614" t="str">
        <f>INDEX('Ref1'!$E:$E,MATCH(A211,'Ref1'!$A:$A,0))</f>
        <v>Mid Suffolk</v>
      </c>
      <c r="C211" s="613" t="s">
        <v>0</v>
      </c>
      <c r="D211" s="616" t="e">
        <f ca="1">INDEX('5_Main'!$HZ:$HZ,MATCH($A211,'5_Main'!$A:$A,0))</f>
        <v>#REF!</v>
      </c>
      <c r="F211" s="613" t="s">
        <v>30</v>
      </c>
      <c r="G211" s="613" t="s">
        <v>31</v>
      </c>
      <c r="H211" s="613" t="s">
        <v>1080</v>
      </c>
      <c r="I211" s="616" t="e">
        <f ca="1">INDEX('5_Main'!$HZ:$HZ,MATCH($F211,'5_Main'!$A:$A,0))</f>
        <v>#REF!</v>
      </c>
    </row>
    <row r="212" spans="1:9">
      <c r="A212" s="613" t="s">
        <v>426</v>
      </c>
      <c r="B212" s="614" t="str">
        <f>INDEX('Ref1'!$E:$E,MATCH(A212,'Ref1'!$A:$A,0))</f>
        <v>Mid Sussex</v>
      </c>
      <c r="C212" s="613" t="s">
        <v>0</v>
      </c>
      <c r="D212" s="616" t="e">
        <f ca="1">INDEX('5_Main'!$HZ:$HZ,MATCH($A212,'5_Main'!$A:$A,0))</f>
        <v>#REF!</v>
      </c>
      <c r="F212" s="613" t="s">
        <v>34</v>
      </c>
      <c r="G212" s="613" t="s">
        <v>35</v>
      </c>
      <c r="H212" s="613" t="s">
        <v>1080</v>
      </c>
      <c r="I212" s="616" t="e">
        <f ca="1">INDEX('5_Main'!$HZ:$HZ,MATCH($F212,'5_Main'!$A:$A,0))</f>
        <v>#REF!</v>
      </c>
    </row>
    <row r="213" spans="1:9">
      <c r="A213" s="613" t="s">
        <v>432</v>
      </c>
      <c r="B213" s="614" t="str">
        <f>INDEX('Ref1'!$E:$E,MATCH(A213,'Ref1'!$A:$A,0))</f>
        <v>Mole Valley</v>
      </c>
      <c r="C213" s="613" t="s">
        <v>0</v>
      </c>
      <c r="D213" s="616" t="e">
        <f ca="1">INDEX('5_Main'!$HZ:$HZ,MATCH($A213,'5_Main'!$A:$A,0))</f>
        <v>#REF!</v>
      </c>
      <c r="F213" s="613" t="s">
        <v>38</v>
      </c>
      <c r="G213" s="613" t="s">
        <v>39</v>
      </c>
      <c r="H213" s="613" t="s">
        <v>1080</v>
      </c>
      <c r="I213" s="616" t="e">
        <f ca="1">INDEX('5_Main'!$HZ:$HZ,MATCH($F213,'5_Main'!$A:$A,0))</f>
        <v>#REF!</v>
      </c>
    </row>
    <row r="214" spans="1:9">
      <c r="A214" s="613" t="s">
        <v>434</v>
      </c>
      <c r="B214" s="614" t="str">
        <f>INDEX('Ref1'!$E:$E,MATCH(A214,'Ref1'!$A:$A,0))</f>
        <v>New Forest</v>
      </c>
      <c r="C214" s="613" t="s">
        <v>0</v>
      </c>
      <c r="D214" s="616" t="e">
        <f ca="1">INDEX('5_Main'!$HZ:$HZ,MATCH($A214,'5_Main'!$A:$A,0))</f>
        <v>#REF!</v>
      </c>
      <c r="F214" s="613" t="s">
        <v>52</v>
      </c>
      <c r="G214" s="613" t="s">
        <v>53</v>
      </c>
      <c r="H214" s="613" t="s">
        <v>1080</v>
      </c>
      <c r="I214" s="616" t="e">
        <f ca="1">INDEX('5_Main'!$HZ:$HZ,MATCH($F214,'5_Main'!$A:$A,0))</f>
        <v>#REF!</v>
      </c>
    </row>
    <row r="215" spans="1:9">
      <c r="A215" s="613" t="s">
        <v>436</v>
      </c>
      <c r="B215" s="614" t="str">
        <f>INDEX('Ref1'!$E:$E,MATCH(A215,'Ref1'!$A:$A,0))</f>
        <v>Newark and Sherwood</v>
      </c>
      <c r="C215" s="613" t="s">
        <v>0</v>
      </c>
      <c r="D215" s="616" t="e">
        <f ca="1">INDEX('5_Main'!$HZ:$HZ,MATCH($A215,'5_Main'!$A:$A,0))</f>
        <v>#REF!</v>
      </c>
      <c r="F215" s="613" t="s">
        <v>128</v>
      </c>
      <c r="G215" s="613" t="s">
        <v>129</v>
      </c>
      <c r="H215" s="613" t="s">
        <v>1080</v>
      </c>
      <c r="I215" s="616" t="e">
        <f ca="1">INDEX('5_Main'!$HZ:$HZ,MATCH($F215,'5_Main'!$A:$A,0))</f>
        <v>#REF!</v>
      </c>
    </row>
    <row r="216" spans="1:9">
      <c r="A216" s="613" t="s">
        <v>440</v>
      </c>
      <c r="B216" s="614" t="str">
        <f>INDEX('Ref1'!$E:$E,MATCH(A216,'Ref1'!$A:$A,0))</f>
        <v>Newcastle-under-Lyme</v>
      </c>
      <c r="C216" s="613" t="s">
        <v>0</v>
      </c>
      <c r="D216" s="616" t="e">
        <f ca="1">INDEX('5_Main'!$HZ:$HZ,MATCH($A216,'5_Main'!$A:$A,0))</f>
        <v>#REF!</v>
      </c>
      <c r="F216" s="613" t="s">
        <v>142</v>
      </c>
      <c r="G216" s="613" t="s">
        <v>143</v>
      </c>
      <c r="H216" s="613" t="s">
        <v>1080</v>
      </c>
      <c r="I216" s="616" t="e">
        <f ca="1">INDEX('5_Main'!$HZ:$HZ,MATCH($F216,'5_Main'!$A:$A,0))</f>
        <v>#REF!</v>
      </c>
    </row>
    <row r="217" spans="1:9">
      <c r="A217" s="613" t="s">
        <v>446</v>
      </c>
      <c r="B217" s="614" t="str">
        <f>INDEX('Ref1'!$E:$E,MATCH(A217,'Ref1'!$A:$A,0))</f>
        <v>North Devon</v>
      </c>
      <c r="C217" s="613" t="s">
        <v>0</v>
      </c>
      <c r="D217" s="616" t="e">
        <f ca="1">INDEX('5_Main'!$HZ:$HZ,MATCH($A217,'5_Main'!$A:$A,0))</f>
        <v>#REF!</v>
      </c>
      <c r="F217" s="613" t="s">
        <v>152</v>
      </c>
      <c r="G217" s="613" t="s">
        <v>153</v>
      </c>
      <c r="H217" s="613" t="s">
        <v>1080</v>
      </c>
      <c r="I217" s="616" t="e">
        <f ca="1">INDEX('5_Main'!$HZ:$HZ,MATCH($F217,'5_Main'!$A:$A,0))</f>
        <v>#REF!</v>
      </c>
    </row>
    <row r="218" spans="1:9">
      <c r="A218" s="613" t="s">
        <v>448</v>
      </c>
      <c r="B218" s="614" t="str">
        <f>INDEX('Ref1'!$E:$E,MATCH(A218,'Ref1'!$A:$A,0))</f>
        <v>North Dorset</v>
      </c>
      <c r="C218" s="613" t="s">
        <v>0</v>
      </c>
      <c r="D218" s="616" t="e">
        <f ca="1">INDEX('5_Main'!$HZ:$HZ,MATCH($A218,'5_Main'!$A:$A,0))</f>
        <v>#REF!</v>
      </c>
      <c r="F218" s="613" t="s">
        <v>154</v>
      </c>
      <c r="G218" s="613" t="s">
        <v>155</v>
      </c>
      <c r="H218" s="613" t="s">
        <v>1080</v>
      </c>
      <c r="I218" s="616" t="e">
        <f ca="1">INDEX('5_Main'!$HZ:$HZ,MATCH($F218,'5_Main'!$A:$A,0))</f>
        <v>#REF!</v>
      </c>
    </row>
    <row r="219" spans="1:9">
      <c r="A219" s="613" t="s">
        <v>450</v>
      </c>
      <c r="B219" s="614" t="str">
        <f>INDEX('Ref1'!$E:$E,MATCH(A219,'Ref1'!$A:$A,0))</f>
        <v>North East Derbyshire</v>
      </c>
      <c r="C219" s="613" t="s">
        <v>0</v>
      </c>
      <c r="D219" s="616" t="e">
        <f ca="1">INDEX('5_Main'!$HZ:$HZ,MATCH($A219,'5_Main'!$A:$A,0))</f>
        <v>#REF!</v>
      </c>
      <c r="F219" s="613" t="s">
        <v>178</v>
      </c>
      <c r="G219" s="613" t="s">
        <v>179</v>
      </c>
      <c r="H219" s="613" t="s">
        <v>1080</v>
      </c>
      <c r="I219" s="616" t="e">
        <f ca="1">INDEX('5_Main'!$HZ:$HZ,MATCH($F219,'5_Main'!$A:$A,0))</f>
        <v>#REF!</v>
      </c>
    </row>
    <row r="220" spans="1:9">
      <c r="A220" s="613" t="s">
        <v>454</v>
      </c>
      <c r="B220" s="614" t="str">
        <f>INDEX('Ref1'!$E:$E,MATCH(A220,'Ref1'!$A:$A,0))</f>
        <v>North Hertfordshire</v>
      </c>
      <c r="C220" s="613" t="s">
        <v>0</v>
      </c>
      <c r="D220" s="616" t="e">
        <f ca="1">INDEX('5_Main'!$HZ:$HZ,MATCH($A220,'5_Main'!$A:$A,0))</f>
        <v>#REF!</v>
      </c>
      <c r="F220" s="613" t="s">
        <v>188</v>
      </c>
      <c r="G220" s="613" t="s">
        <v>189</v>
      </c>
      <c r="H220" s="613" t="s">
        <v>1080</v>
      </c>
      <c r="I220" s="616" t="e">
        <f ca="1">INDEX('5_Main'!$HZ:$HZ,MATCH($F220,'5_Main'!$A:$A,0))</f>
        <v>#REF!</v>
      </c>
    </row>
    <row r="221" spans="1:9">
      <c r="A221" s="613" t="s">
        <v>456</v>
      </c>
      <c r="B221" s="614" t="str">
        <f>INDEX('Ref1'!$E:$E,MATCH(A221,'Ref1'!$A:$A,0))</f>
        <v>North Kesteven</v>
      </c>
      <c r="C221" s="613" t="s">
        <v>0</v>
      </c>
      <c r="D221" s="616" t="e">
        <f ca="1">INDEX('5_Main'!$HZ:$HZ,MATCH($A221,'5_Main'!$A:$A,0))</f>
        <v>#REF!</v>
      </c>
      <c r="F221" s="613" t="s">
        <v>206</v>
      </c>
      <c r="G221" s="613" t="s">
        <v>207</v>
      </c>
      <c r="H221" s="613" t="s">
        <v>1080</v>
      </c>
      <c r="I221" s="616" t="e">
        <f ca="1">INDEX('5_Main'!$HZ:$HZ,MATCH($F221,'5_Main'!$A:$A,0))</f>
        <v>#REF!</v>
      </c>
    </row>
    <row r="222" spans="1:9">
      <c r="A222" s="613" t="s">
        <v>460</v>
      </c>
      <c r="B222" s="614" t="str">
        <f>INDEX('Ref1'!$E:$E,MATCH(A222,'Ref1'!$A:$A,0))</f>
        <v>North Norfolk</v>
      </c>
      <c r="C222" s="613" t="s">
        <v>0</v>
      </c>
      <c r="D222" s="616" t="e">
        <f ca="1">INDEX('5_Main'!$HZ:$HZ,MATCH($A222,'5_Main'!$A:$A,0))</f>
        <v>#REF!</v>
      </c>
      <c r="F222" s="613" t="s">
        <v>222</v>
      </c>
      <c r="G222" s="613" t="s">
        <v>223</v>
      </c>
      <c r="H222" s="613" t="s">
        <v>1080</v>
      </c>
      <c r="I222" s="616" t="e">
        <f ca="1">INDEX('5_Main'!$HZ:$HZ,MATCH($F222,'5_Main'!$A:$A,0))</f>
        <v>#REF!</v>
      </c>
    </row>
    <row r="223" spans="1:9">
      <c r="A223" s="613" t="s">
        <v>466</v>
      </c>
      <c r="B223" s="614" t="str">
        <f>INDEX('Ref1'!$E:$E,MATCH(A223,'Ref1'!$A:$A,0))</f>
        <v>North Warwickshire</v>
      </c>
      <c r="C223" s="613" t="s">
        <v>0</v>
      </c>
      <c r="D223" s="616" t="e">
        <f ca="1">INDEX('5_Main'!$HZ:$HZ,MATCH($A223,'5_Main'!$A:$A,0))</f>
        <v>#REF!</v>
      </c>
      <c r="F223" s="613" t="s">
        <v>238</v>
      </c>
      <c r="G223" s="613" t="s">
        <v>239</v>
      </c>
      <c r="H223" s="613" t="s">
        <v>1080</v>
      </c>
      <c r="I223" s="616" t="e">
        <f ca="1">INDEX('5_Main'!$HZ:$HZ,MATCH($F223,'5_Main'!$A:$A,0))</f>
        <v>#REF!</v>
      </c>
    </row>
    <row r="224" spans="1:9">
      <c r="A224" s="613" t="s">
        <v>468</v>
      </c>
      <c r="B224" s="614" t="str">
        <f>INDEX('Ref1'!$E:$E,MATCH(A224,'Ref1'!$A:$A,0))</f>
        <v>North West Leicestershire</v>
      </c>
      <c r="C224" s="613" t="s">
        <v>0</v>
      </c>
      <c r="D224" s="616" t="e">
        <f ca="1">INDEX('5_Main'!$HZ:$HZ,MATCH($A224,'5_Main'!$A:$A,0))</f>
        <v>#REF!</v>
      </c>
      <c r="F224" s="613" t="s">
        <v>240</v>
      </c>
      <c r="G224" s="613" t="s">
        <v>241</v>
      </c>
      <c r="H224" s="613" t="s">
        <v>1080</v>
      </c>
      <c r="I224" s="616" t="e">
        <f ca="1">INDEX('5_Main'!$HZ:$HZ,MATCH($F224,'5_Main'!$A:$A,0))</f>
        <v>#REF!</v>
      </c>
    </row>
    <row r="225" spans="1:9">
      <c r="A225" s="613" t="s">
        <v>474</v>
      </c>
      <c r="B225" s="614" t="str">
        <f>INDEX('Ref1'!$E:$E,MATCH(A225,'Ref1'!$A:$A,0))</f>
        <v>Northampton</v>
      </c>
      <c r="C225" s="613" t="s">
        <v>0</v>
      </c>
      <c r="D225" s="616" t="e">
        <f ca="1">INDEX('5_Main'!$HZ:$HZ,MATCH($A225,'5_Main'!$A:$A,0))</f>
        <v>#REF!</v>
      </c>
      <c r="F225" s="613" t="s">
        <v>244</v>
      </c>
      <c r="G225" s="613" t="s">
        <v>245</v>
      </c>
      <c r="H225" s="613" t="s">
        <v>1080</v>
      </c>
      <c r="I225" s="616" t="e">
        <f ca="1">INDEX('5_Main'!$HZ:$HZ,MATCH($F225,'5_Main'!$A:$A,0))</f>
        <v>#REF!</v>
      </c>
    </row>
    <row r="226" spans="1:9">
      <c r="A226" s="613" t="s">
        <v>480</v>
      </c>
      <c r="B226" s="614" t="str">
        <f>INDEX('Ref1'!$E:$E,MATCH(A226,'Ref1'!$A:$A,0))</f>
        <v>Norwich</v>
      </c>
      <c r="C226" s="613" t="s">
        <v>0</v>
      </c>
      <c r="D226" s="616" t="e">
        <f ca="1">INDEX('5_Main'!$HZ:$HZ,MATCH($A226,'5_Main'!$A:$A,0))</f>
        <v>#REF!</v>
      </c>
      <c r="F226" s="613" t="s">
        <v>250</v>
      </c>
      <c r="G226" s="613" t="s">
        <v>251</v>
      </c>
      <c r="H226" s="613" t="s">
        <v>1080</v>
      </c>
      <c r="I226" s="616" t="e">
        <f ca="1">INDEX('5_Main'!$HZ:$HZ,MATCH($F226,'5_Main'!$A:$A,0))</f>
        <v>#REF!</v>
      </c>
    </row>
    <row r="227" spans="1:9">
      <c r="A227" s="613" t="s">
        <v>488</v>
      </c>
      <c r="B227" s="614" t="str">
        <f>INDEX('Ref1'!$E:$E,MATCH(A227,'Ref1'!$A:$A,0))</f>
        <v>Nuneaton and Bedworth</v>
      </c>
      <c r="C227" s="613" t="s">
        <v>0</v>
      </c>
      <c r="D227" s="616" t="e">
        <f ca="1">INDEX('5_Main'!$HZ:$HZ,MATCH($A227,'5_Main'!$A:$A,0))</f>
        <v>#REF!</v>
      </c>
      <c r="F227" s="613" t="s">
        <v>260</v>
      </c>
      <c r="G227" s="613" t="s">
        <v>261</v>
      </c>
      <c r="H227" s="613" t="s">
        <v>1080</v>
      </c>
      <c r="I227" s="616" t="e">
        <f ca="1">INDEX('5_Main'!$HZ:$HZ,MATCH($F227,'5_Main'!$A:$A,0))</f>
        <v>#REF!</v>
      </c>
    </row>
    <row r="228" spans="1:9">
      <c r="A228" s="613" t="s">
        <v>490</v>
      </c>
      <c r="B228" s="614" t="str">
        <f>INDEX('Ref1'!$E:$E,MATCH(A228,'Ref1'!$A:$A,0))</f>
        <v>Oadby and Wigston</v>
      </c>
      <c r="C228" s="613" t="s">
        <v>0</v>
      </c>
      <c r="D228" s="616" t="e">
        <f ca="1">INDEX('5_Main'!$HZ:$HZ,MATCH($A228,'5_Main'!$A:$A,0))</f>
        <v>#REF!</v>
      </c>
      <c r="F228" s="613" t="s">
        <v>279</v>
      </c>
      <c r="G228" s="613" t="s">
        <v>280</v>
      </c>
      <c r="H228" s="613" t="s">
        <v>1080</v>
      </c>
      <c r="I228" s="616" t="e">
        <f ca="1">INDEX('5_Main'!$HZ:$HZ,MATCH($F228,'5_Main'!$A:$A,0))</f>
        <v>#REF!</v>
      </c>
    </row>
    <row r="229" spans="1:9">
      <c r="A229" s="613" t="s">
        <v>494</v>
      </c>
      <c r="B229" s="614" t="str">
        <f>INDEX('Ref1'!$E:$E,MATCH(A229,'Ref1'!$A:$A,0))</f>
        <v>Oxford</v>
      </c>
      <c r="C229" s="613" t="s">
        <v>0</v>
      </c>
      <c r="D229" s="616" t="e">
        <f ca="1">INDEX('5_Main'!$HZ:$HZ,MATCH($A229,'5_Main'!$A:$A,0))</f>
        <v>#REF!</v>
      </c>
      <c r="F229" s="613" t="s">
        <v>281</v>
      </c>
      <c r="G229" s="613" t="s">
        <v>282</v>
      </c>
      <c r="H229" s="613" t="s">
        <v>1080</v>
      </c>
      <c r="I229" s="616" t="e">
        <f ca="1">INDEX('5_Main'!$HZ:$HZ,MATCH($F229,'5_Main'!$A:$A,0))</f>
        <v>#REF!</v>
      </c>
    </row>
    <row r="230" spans="1:9">
      <c r="A230" s="613" t="s">
        <v>498</v>
      </c>
      <c r="B230" s="614" t="str">
        <f>INDEX('Ref1'!$E:$E,MATCH(A230,'Ref1'!$A:$A,0))</f>
        <v>Pendle</v>
      </c>
      <c r="C230" s="613" t="s">
        <v>0</v>
      </c>
      <c r="D230" s="616" t="e">
        <f ca="1">INDEX('5_Main'!$HZ:$HZ,MATCH($A230,'5_Main'!$A:$A,0))</f>
        <v>#REF!</v>
      </c>
      <c r="F230" s="613" t="s">
        <v>288</v>
      </c>
      <c r="G230" s="613" t="s">
        <v>289</v>
      </c>
      <c r="H230" s="613" t="s">
        <v>1080</v>
      </c>
      <c r="I230" s="616" t="e">
        <f ca="1">INDEX('5_Main'!$HZ:$HZ,MATCH($F230,'5_Main'!$A:$A,0))</f>
        <v>#REF!</v>
      </c>
    </row>
    <row r="231" spans="1:9">
      <c r="A231" s="613" t="s">
        <v>508</v>
      </c>
      <c r="B231" s="614" t="str">
        <f>INDEX('Ref1'!$E:$E,MATCH(A231,'Ref1'!$A:$A,0))</f>
        <v>Preston</v>
      </c>
      <c r="C231" s="613" t="s">
        <v>0</v>
      </c>
      <c r="D231" s="616" t="e">
        <f ca="1">INDEX('5_Main'!$HZ:$HZ,MATCH($A231,'5_Main'!$A:$A,0))</f>
        <v>#REF!</v>
      </c>
      <c r="F231" s="613" t="s">
        <v>312</v>
      </c>
      <c r="G231" s="613" t="s">
        <v>313</v>
      </c>
      <c r="H231" s="613" t="s">
        <v>1080</v>
      </c>
      <c r="I231" s="616" t="e">
        <f ca="1">INDEX('5_Main'!$HZ:$HZ,MATCH($F231,'5_Main'!$A:$A,0))</f>
        <v>#REF!</v>
      </c>
    </row>
    <row r="232" spans="1:9">
      <c r="A232" s="613" t="s">
        <v>510</v>
      </c>
      <c r="B232" s="614" t="str">
        <f>INDEX('Ref1'!$E:$E,MATCH(A232,'Ref1'!$A:$A,0))</f>
        <v>Purbeck</v>
      </c>
      <c r="C232" s="613" t="s">
        <v>0</v>
      </c>
      <c r="D232" s="616" t="e">
        <f ca="1">INDEX('5_Main'!$HZ:$HZ,MATCH($A232,'5_Main'!$A:$A,0))</f>
        <v>#REF!</v>
      </c>
      <c r="F232" s="613" t="s">
        <v>316</v>
      </c>
      <c r="G232" s="613" t="s">
        <v>317</v>
      </c>
      <c r="H232" s="613" t="s">
        <v>1080</v>
      </c>
      <c r="I232" s="616" t="e">
        <f ca="1">INDEX('5_Main'!$HZ:$HZ,MATCH($F232,'5_Main'!$A:$A,0))</f>
        <v>#REF!</v>
      </c>
    </row>
    <row r="233" spans="1:9">
      <c r="A233" s="613" t="s">
        <v>522</v>
      </c>
      <c r="B233" s="614" t="str">
        <f>INDEX('Ref1'!$E:$E,MATCH(A233,'Ref1'!$A:$A,0))</f>
        <v>Redditch</v>
      </c>
      <c r="C233" s="613" t="s">
        <v>0</v>
      </c>
      <c r="D233" s="616" t="e">
        <f ca="1">INDEX('5_Main'!$HZ:$HZ,MATCH($A233,'5_Main'!$A:$A,0))</f>
        <v>#REF!</v>
      </c>
      <c r="F233" s="613" t="s">
        <v>318</v>
      </c>
      <c r="G233" s="613" t="s">
        <v>319</v>
      </c>
      <c r="H233" s="613" t="s">
        <v>1080</v>
      </c>
      <c r="I233" s="616" t="e">
        <f ca="1">INDEX('5_Main'!$HZ:$HZ,MATCH($F233,'5_Main'!$A:$A,0))</f>
        <v>#REF!</v>
      </c>
    </row>
    <row r="234" spans="1:9">
      <c r="A234" s="613" t="s">
        <v>524</v>
      </c>
      <c r="B234" s="614" t="str">
        <f>INDEX('Ref1'!$E:$E,MATCH(A234,'Ref1'!$A:$A,0))</f>
        <v>Reigate and Banstead</v>
      </c>
      <c r="C234" s="613" t="s">
        <v>0</v>
      </c>
      <c r="D234" s="616" t="e">
        <f ca="1">INDEX('5_Main'!$HZ:$HZ,MATCH($A234,'5_Main'!$A:$A,0))</f>
        <v>#REF!</v>
      </c>
      <c r="F234" s="613" t="s">
        <v>336</v>
      </c>
      <c r="G234" s="613" t="s">
        <v>337</v>
      </c>
      <c r="H234" s="613" t="s">
        <v>1080</v>
      </c>
      <c r="I234" s="616" t="e">
        <f ca="1">INDEX('5_Main'!$HZ:$HZ,MATCH($F234,'5_Main'!$A:$A,0))</f>
        <v>#REF!</v>
      </c>
    </row>
    <row r="235" spans="1:9">
      <c r="A235" s="613" t="s">
        <v>526</v>
      </c>
      <c r="B235" s="614" t="str">
        <f>INDEX('Ref1'!$E:$E,MATCH(A235,'Ref1'!$A:$A,0))</f>
        <v>Ribble Valley</v>
      </c>
      <c r="C235" s="613" t="s">
        <v>0</v>
      </c>
      <c r="D235" s="616" t="e">
        <f ca="1">INDEX('5_Main'!$HZ:$HZ,MATCH($A235,'5_Main'!$A:$A,0))</f>
        <v>#REF!</v>
      </c>
      <c r="F235" s="613" t="s">
        <v>388</v>
      </c>
      <c r="G235" s="613" t="s">
        <v>389</v>
      </c>
      <c r="H235" s="613" t="s">
        <v>1080</v>
      </c>
      <c r="I235" s="616" t="e">
        <f ca="1">INDEX('5_Main'!$HZ:$HZ,MATCH($F235,'5_Main'!$A:$A,0))</f>
        <v>#REF!</v>
      </c>
    </row>
    <row r="236" spans="1:9">
      <c r="A236" s="613" t="s">
        <v>530</v>
      </c>
      <c r="B236" s="614" t="str">
        <f>INDEX('Ref1'!$E:$E,MATCH(A236,'Ref1'!$A:$A,0))</f>
        <v>Richmondshire</v>
      </c>
      <c r="C236" s="613" t="s">
        <v>0</v>
      </c>
      <c r="D236" s="616" t="e">
        <f ca="1">INDEX('5_Main'!$HZ:$HZ,MATCH($A236,'5_Main'!$A:$A,0))</f>
        <v>#REF!</v>
      </c>
      <c r="F236" s="613" t="s">
        <v>402</v>
      </c>
      <c r="G236" s="613" t="s">
        <v>403</v>
      </c>
      <c r="H236" s="613" t="s">
        <v>1080</v>
      </c>
      <c r="I236" s="616" t="e">
        <f ca="1">INDEX('5_Main'!$HZ:$HZ,MATCH($F236,'5_Main'!$A:$A,0))</f>
        <v>#REF!</v>
      </c>
    </row>
    <row r="237" spans="1:9">
      <c r="A237" s="613" t="s">
        <v>534</v>
      </c>
      <c r="B237" s="614" t="str">
        <f>INDEX('Ref1'!$E:$E,MATCH(A237,'Ref1'!$A:$A,0))</f>
        <v>Rochford</v>
      </c>
      <c r="C237" s="613" t="s">
        <v>0</v>
      </c>
      <c r="D237" s="616" t="e">
        <f ca="1">INDEX('5_Main'!$HZ:$HZ,MATCH($A237,'5_Main'!$A:$A,0))</f>
        <v>#REF!</v>
      </c>
      <c r="F237" s="613" t="s">
        <v>426</v>
      </c>
      <c r="G237" s="613" t="s">
        <v>427</v>
      </c>
      <c r="H237" s="613" t="s">
        <v>1080</v>
      </c>
      <c r="I237" s="616" t="e">
        <f ca="1">INDEX('5_Main'!$HZ:$HZ,MATCH($F237,'5_Main'!$A:$A,0))</f>
        <v>#REF!</v>
      </c>
    </row>
    <row r="238" spans="1:9">
      <c r="A238" s="613" t="s">
        <v>536</v>
      </c>
      <c r="B238" s="614" t="str">
        <f>INDEX('Ref1'!$E:$E,MATCH(A238,'Ref1'!$A:$A,0))</f>
        <v>Rossendale</v>
      </c>
      <c r="C238" s="613" t="s">
        <v>0</v>
      </c>
      <c r="D238" s="616" t="e">
        <f ca="1">INDEX('5_Main'!$HZ:$HZ,MATCH($A238,'5_Main'!$A:$A,0))</f>
        <v>#REF!</v>
      </c>
      <c r="F238" s="613" t="s">
        <v>432</v>
      </c>
      <c r="G238" s="613" t="s">
        <v>433</v>
      </c>
      <c r="H238" s="613" t="s">
        <v>1080</v>
      </c>
      <c r="I238" s="616" t="e">
        <f ca="1">INDEX('5_Main'!$HZ:$HZ,MATCH($F238,'5_Main'!$A:$A,0))</f>
        <v>#REF!</v>
      </c>
    </row>
    <row r="239" spans="1:9">
      <c r="A239" s="613" t="s">
        <v>538</v>
      </c>
      <c r="B239" s="614" t="str">
        <f>INDEX('Ref1'!$E:$E,MATCH(A239,'Ref1'!$A:$A,0))</f>
        <v>Rother</v>
      </c>
      <c r="C239" s="613" t="s">
        <v>0</v>
      </c>
      <c r="D239" s="616" t="e">
        <f ca="1">INDEX('5_Main'!$HZ:$HZ,MATCH($A239,'5_Main'!$A:$A,0))</f>
        <v>#REF!</v>
      </c>
      <c r="F239" s="613" t="s">
        <v>434</v>
      </c>
      <c r="G239" s="613" t="s">
        <v>435</v>
      </c>
      <c r="H239" s="613" t="s">
        <v>1080</v>
      </c>
      <c r="I239" s="616" t="e">
        <f ca="1">INDEX('5_Main'!$HZ:$HZ,MATCH($F239,'5_Main'!$A:$A,0))</f>
        <v>#REF!</v>
      </c>
    </row>
    <row r="240" spans="1:9">
      <c r="A240" s="613" t="s">
        <v>542</v>
      </c>
      <c r="B240" s="614" t="str">
        <f>INDEX('Ref1'!$E:$E,MATCH(A240,'Ref1'!$A:$A,0))</f>
        <v>Rugby</v>
      </c>
      <c r="C240" s="613" t="s">
        <v>0</v>
      </c>
      <c r="D240" s="616" t="e">
        <f ca="1">INDEX('5_Main'!$HZ:$HZ,MATCH($A240,'5_Main'!$A:$A,0))</f>
        <v>#REF!</v>
      </c>
      <c r="F240" s="613" t="s">
        <v>494</v>
      </c>
      <c r="G240" s="613" t="s">
        <v>495</v>
      </c>
      <c r="H240" s="613" t="s">
        <v>1080</v>
      </c>
      <c r="I240" s="616" t="e">
        <f ca="1">INDEX('5_Main'!$HZ:$HZ,MATCH($F240,'5_Main'!$A:$A,0))</f>
        <v>#REF!</v>
      </c>
    </row>
    <row r="241" spans="1:9">
      <c r="A241" s="613" t="s">
        <v>544</v>
      </c>
      <c r="B241" s="614" t="str">
        <f>INDEX('Ref1'!$E:$E,MATCH(A241,'Ref1'!$A:$A,0))</f>
        <v>Runnymede</v>
      </c>
      <c r="C241" s="613" t="s">
        <v>0</v>
      </c>
      <c r="D241" s="616" t="e">
        <f ca="1">INDEX('5_Main'!$HZ:$HZ,MATCH($A241,'5_Main'!$A:$A,0))</f>
        <v>#REF!</v>
      </c>
      <c r="F241" s="613" t="s">
        <v>524</v>
      </c>
      <c r="G241" s="613" t="s">
        <v>525</v>
      </c>
      <c r="H241" s="613" t="s">
        <v>1080</v>
      </c>
      <c r="I241" s="616" t="e">
        <f ca="1">INDEX('5_Main'!$HZ:$HZ,MATCH($F241,'5_Main'!$A:$A,0))</f>
        <v>#REF!</v>
      </c>
    </row>
    <row r="242" spans="1:9">
      <c r="A242" s="613" t="s">
        <v>546</v>
      </c>
      <c r="B242" s="614" t="str">
        <f>INDEX('Ref1'!$E:$E,MATCH(A242,'Ref1'!$A:$A,0))</f>
        <v>Rushcliffe</v>
      </c>
      <c r="C242" s="613" t="s">
        <v>0</v>
      </c>
      <c r="D242" s="616" t="e">
        <f ca="1">INDEX('5_Main'!$HZ:$HZ,MATCH($A242,'5_Main'!$A:$A,0))</f>
        <v>#REF!</v>
      </c>
      <c r="F242" s="613" t="s">
        <v>538</v>
      </c>
      <c r="G242" s="613" t="s">
        <v>539</v>
      </c>
      <c r="H242" s="613" t="s">
        <v>1080</v>
      </c>
      <c r="I242" s="616" t="e">
        <f ca="1">INDEX('5_Main'!$HZ:$HZ,MATCH($F242,'5_Main'!$A:$A,0))</f>
        <v>#REF!</v>
      </c>
    </row>
    <row r="243" spans="1:9">
      <c r="A243" s="613" t="s">
        <v>548</v>
      </c>
      <c r="B243" s="614" t="str">
        <f>INDEX('Ref1'!$E:$E,MATCH(A243,'Ref1'!$A:$A,0))</f>
        <v>Rushmoor</v>
      </c>
      <c r="C243" s="613" t="s">
        <v>0</v>
      </c>
      <c r="D243" s="616" t="e">
        <f ca="1">INDEX('5_Main'!$HZ:$HZ,MATCH($A243,'5_Main'!$A:$A,0))</f>
        <v>#REF!</v>
      </c>
      <c r="F243" s="613" t="s">
        <v>544</v>
      </c>
      <c r="G243" s="613" t="s">
        <v>545</v>
      </c>
      <c r="H243" s="613" t="s">
        <v>1080</v>
      </c>
      <c r="I243" s="616" t="e">
        <f ca="1">INDEX('5_Main'!$HZ:$HZ,MATCH($F243,'5_Main'!$A:$A,0))</f>
        <v>#REF!</v>
      </c>
    </row>
    <row r="244" spans="1:9">
      <c r="A244" s="613" t="s">
        <v>552</v>
      </c>
      <c r="B244" s="614" t="str">
        <f>INDEX('Ref1'!$E:$E,MATCH(A244,'Ref1'!$A:$A,0))</f>
        <v>Ryedale</v>
      </c>
      <c r="C244" s="613" t="s">
        <v>0</v>
      </c>
      <c r="D244" s="616" t="e">
        <f ca="1">INDEX('5_Main'!$HZ:$HZ,MATCH($A244,'5_Main'!$A:$A,0))</f>
        <v>#REF!</v>
      </c>
      <c r="F244" s="613" t="s">
        <v>548</v>
      </c>
      <c r="G244" s="613" t="s">
        <v>549</v>
      </c>
      <c r="H244" s="613" t="s">
        <v>1080</v>
      </c>
      <c r="I244" s="616" t="e">
        <f ca="1">INDEX('5_Main'!$HZ:$HZ,MATCH($F244,'5_Main'!$A:$A,0))</f>
        <v>#REF!</v>
      </c>
    </row>
    <row r="245" spans="1:9">
      <c r="A245" s="613" t="s">
        <v>558</v>
      </c>
      <c r="B245" s="614" t="str">
        <f>INDEX('Ref1'!$E:$E,MATCH(A245,'Ref1'!$A:$A,0))</f>
        <v>Scarborough</v>
      </c>
      <c r="C245" s="613" t="s">
        <v>0</v>
      </c>
      <c r="D245" s="616" t="e">
        <f ca="1">INDEX('5_Main'!$HZ:$HZ,MATCH($A245,'5_Main'!$A:$A,0))</f>
        <v>#REF!</v>
      </c>
      <c r="F245" s="613" t="s">
        <v>566</v>
      </c>
      <c r="G245" s="613" t="s">
        <v>567</v>
      </c>
      <c r="H245" s="613" t="s">
        <v>1080</v>
      </c>
      <c r="I245" s="616" t="e">
        <f ca="1">INDEX('5_Main'!$HZ:$HZ,MATCH($F245,'5_Main'!$A:$A,0))</f>
        <v>#REF!</v>
      </c>
    </row>
    <row r="246" spans="1:9">
      <c r="A246" s="613" t="s">
        <v>560</v>
      </c>
      <c r="B246" s="614" t="str">
        <f>INDEX('Ref1'!$E:$E,MATCH(A246,'Ref1'!$A:$A,0))</f>
        <v>Sedgemoor</v>
      </c>
      <c r="C246" s="613" t="s">
        <v>0</v>
      </c>
      <c r="D246" s="616" t="e">
        <f ca="1">INDEX('5_Main'!$HZ:$HZ,MATCH($A246,'5_Main'!$A:$A,0))</f>
        <v>#REF!</v>
      </c>
      <c r="F246" s="613" t="s">
        <v>570</v>
      </c>
      <c r="G246" s="613" t="s">
        <v>571</v>
      </c>
      <c r="H246" s="613" t="s">
        <v>1080</v>
      </c>
      <c r="I246" s="616" t="e">
        <f ca="1">INDEX('5_Main'!$HZ:$HZ,MATCH($F246,'5_Main'!$A:$A,0))</f>
        <v>#REF!</v>
      </c>
    </row>
    <row r="247" spans="1:9">
      <c r="A247" s="613" t="s">
        <v>564</v>
      </c>
      <c r="B247" s="614" t="str">
        <f>INDEX('Ref1'!$E:$E,MATCH(A247,'Ref1'!$A:$A,0))</f>
        <v>Selby</v>
      </c>
      <c r="C247" s="613" t="s">
        <v>0</v>
      </c>
      <c r="D247" s="616" t="e">
        <f ca="1">INDEX('5_Main'!$HZ:$HZ,MATCH($A247,'5_Main'!$A:$A,0))</f>
        <v>#REF!</v>
      </c>
      <c r="F247" s="613" t="s">
        <v>582</v>
      </c>
      <c r="G247" s="613" t="s">
        <v>583</v>
      </c>
      <c r="H247" s="613" t="s">
        <v>1080</v>
      </c>
      <c r="I247" s="616" t="e">
        <f ca="1">INDEX('5_Main'!$HZ:$HZ,MATCH($F247,'5_Main'!$A:$A,0))</f>
        <v>#REF!</v>
      </c>
    </row>
    <row r="248" spans="1:9">
      <c r="A248" s="613" t="s">
        <v>566</v>
      </c>
      <c r="B248" s="614" t="str">
        <f>INDEX('Ref1'!$E:$E,MATCH(A248,'Ref1'!$A:$A,0))</f>
        <v>Sevenoaks</v>
      </c>
      <c r="C248" s="613" t="s">
        <v>0</v>
      </c>
      <c r="D248" s="616" t="e">
        <f ca="1">INDEX('5_Main'!$HZ:$HZ,MATCH($A248,'5_Main'!$A:$A,0))</f>
        <v>#REF!</v>
      </c>
      <c r="F248" s="613" t="s">
        <v>602</v>
      </c>
      <c r="G248" s="613" t="s">
        <v>603</v>
      </c>
      <c r="H248" s="613" t="s">
        <v>1080</v>
      </c>
      <c r="I248" s="616" t="e">
        <f ca="1">INDEX('5_Main'!$HZ:$HZ,MATCH($F248,'5_Main'!$A:$A,0))</f>
        <v>#REF!</v>
      </c>
    </row>
    <row r="249" spans="1:9">
      <c r="A249" s="613" t="s">
        <v>570</v>
      </c>
      <c r="B249" s="614" t="str">
        <f>INDEX('Ref1'!$E:$E,MATCH(A249,'Ref1'!$A:$A,0))</f>
        <v>Shepway</v>
      </c>
      <c r="C249" s="613" t="s">
        <v>0</v>
      </c>
      <c r="D249" s="616" t="e">
        <f ca="1">INDEX('5_Main'!$HZ:$HZ,MATCH($A249,'5_Main'!$A:$A,0))</f>
        <v>#REF!</v>
      </c>
      <c r="F249" s="613" t="s">
        <v>620</v>
      </c>
      <c r="G249" s="613" t="s">
        <v>621</v>
      </c>
      <c r="H249" s="613" t="s">
        <v>1080</v>
      </c>
      <c r="I249" s="616" t="e">
        <f ca="1">INDEX('5_Main'!$HZ:$HZ,MATCH($F249,'5_Main'!$A:$A,0))</f>
        <v>#REF!</v>
      </c>
    </row>
    <row r="250" spans="1:9">
      <c r="A250" s="613" t="s">
        <v>582</v>
      </c>
      <c r="B250" s="614" t="str">
        <f>INDEX('Ref1'!$E:$E,MATCH(A250,'Ref1'!$A:$A,0))</f>
        <v>South Bucks</v>
      </c>
      <c r="C250" s="613" t="s">
        <v>0</v>
      </c>
      <c r="D250" s="616" t="e">
        <f ca="1">INDEX('5_Main'!$HZ:$HZ,MATCH($A250,'5_Main'!$A:$A,0))</f>
        <v>#REF!</v>
      </c>
      <c r="F250" s="613" t="s">
        <v>656</v>
      </c>
      <c r="G250" s="613" t="s">
        <v>657</v>
      </c>
      <c r="H250" s="613" t="s">
        <v>1080</v>
      </c>
      <c r="I250" s="616" t="e">
        <f ca="1">INDEX('5_Main'!$HZ:$HZ,MATCH($F250,'5_Main'!$A:$A,0))</f>
        <v>#REF!</v>
      </c>
    </row>
    <row r="251" spans="1:9">
      <c r="A251" s="613" t="s">
        <v>584</v>
      </c>
      <c r="B251" s="614" t="str">
        <f>INDEX('Ref1'!$E:$E,MATCH(A251,'Ref1'!$A:$A,0))</f>
        <v>South Cambridgeshire</v>
      </c>
      <c r="C251" s="613" t="s">
        <v>0</v>
      </c>
      <c r="D251" s="616" t="e">
        <f ca="1">INDEX('5_Main'!$HZ:$HZ,MATCH($A251,'5_Main'!$A:$A,0))</f>
        <v>#REF!</v>
      </c>
      <c r="F251" s="613" t="s">
        <v>660</v>
      </c>
      <c r="G251" s="613" t="s">
        <v>661</v>
      </c>
      <c r="H251" s="613" t="s">
        <v>1080</v>
      </c>
      <c r="I251" s="616" t="e">
        <f ca="1">INDEX('5_Main'!$HZ:$HZ,MATCH($F251,'5_Main'!$A:$A,0))</f>
        <v>#REF!</v>
      </c>
    </row>
    <row r="252" spans="1:9">
      <c r="A252" s="613" t="s">
        <v>586</v>
      </c>
      <c r="B252" s="614" t="str">
        <f>INDEX('Ref1'!$E:$E,MATCH(A252,'Ref1'!$A:$A,0))</f>
        <v>South Derbyshire</v>
      </c>
      <c r="C252" s="613" t="s">
        <v>0</v>
      </c>
      <c r="D252" s="616" t="e">
        <f ca="1">INDEX('5_Main'!$HZ:$HZ,MATCH($A252,'5_Main'!$A:$A,0))</f>
        <v>#REF!</v>
      </c>
      <c r="F252" s="613" t="s">
        <v>668</v>
      </c>
      <c r="G252" s="613" t="s">
        <v>669</v>
      </c>
      <c r="H252" s="613" t="s">
        <v>1080</v>
      </c>
      <c r="I252" s="616" t="e">
        <f ca="1">INDEX('5_Main'!$HZ:$HZ,MATCH($F252,'5_Main'!$A:$A,0))</f>
        <v>#REF!</v>
      </c>
    </row>
    <row r="253" spans="1:9">
      <c r="A253" s="613" t="s">
        <v>590</v>
      </c>
      <c r="B253" s="614" t="str">
        <f>INDEX('Ref1'!$E:$E,MATCH(A253,'Ref1'!$A:$A,0))</f>
        <v>South Hams</v>
      </c>
      <c r="C253" s="613" t="s">
        <v>0</v>
      </c>
      <c r="D253" s="616" t="e">
        <f ca="1">INDEX('5_Main'!$HZ:$HZ,MATCH($A253,'5_Main'!$A:$A,0))</f>
        <v>#REF!</v>
      </c>
      <c r="F253" s="613" t="s">
        <v>678</v>
      </c>
      <c r="G253" s="613" t="s">
        <v>679</v>
      </c>
      <c r="H253" s="613" t="s">
        <v>1080</v>
      </c>
      <c r="I253" s="616" t="e">
        <f ca="1">INDEX('5_Main'!$HZ:$HZ,MATCH($F253,'5_Main'!$A:$A,0))</f>
        <v>#REF!</v>
      </c>
    </row>
    <row r="254" spans="1:9">
      <c r="A254" s="613" t="s">
        <v>592</v>
      </c>
      <c r="B254" s="614" t="str">
        <f>INDEX('Ref1'!$E:$E,MATCH(A254,'Ref1'!$A:$A,0))</f>
        <v>South Holland</v>
      </c>
      <c r="C254" s="613" t="s">
        <v>0</v>
      </c>
      <c r="D254" s="616" t="e">
        <f ca="1">INDEX('5_Main'!$HZ:$HZ,MATCH($A254,'5_Main'!$A:$A,0))</f>
        <v>#REF!</v>
      </c>
      <c r="F254" s="613" t="s">
        <v>682</v>
      </c>
      <c r="G254" s="613" t="s">
        <v>683</v>
      </c>
      <c r="H254" s="613" t="s">
        <v>1080</v>
      </c>
      <c r="I254" s="616" t="e">
        <f ca="1">INDEX('5_Main'!$HZ:$HZ,MATCH($F254,'5_Main'!$A:$A,0))</f>
        <v>#REF!</v>
      </c>
    </row>
    <row r="255" spans="1:9">
      <c r="A255" s="613" t="s">
        <v>594</v>
      </c>
      <c r="B255" s="614" t="str">
        <f>INDEX('Ref1'!$E:$E,MATCH(A255,'Ref1'!$A:$A,0))</f>
        <v>South Kesteven</v>
      </c>
      <c r="C255" s="613" t="s">
        <v>0</v>
      </c>
      <c r="D255" s="616" t="e">
        <f ca="1">INDEX('5_Main'!$HZ:$HZ,MATCH($A255,'5_Main'!$A:$A,0))</f>
        <v>#REF!</v>
      </c>
      <c r="F255" s="613" t="s">
        <v>688</v>
      </c>
      <c r="G255" s="613" t="s">
        <v>689</v>
      </c>
      <c r="H255" s="613" t="s">
        <v>1080</v>
      </c>
      <c r="I255" s="616" t="e">
        <f ca="1">INDEX('5_Main'!$HZ:$HZ,MATCH($F255,'5_Main'!$A:$A,0))</f>
        <v>#REF!</v>
      </c>
    </row>
    <row r="256" spans="1:9">
      <c r="A256" s="613" t="s">
        <v>596</v>
      </c>
      <c r="B256" s="614" t="str">
        <f>INDEX('Ref1'!$E:$E,MATCH(A256,'Ref1'!$A:$A,0))</f>
        <v>South Lakeland</v>
      </c>
      <c r="C256" s="613" t="s">
        <v>0</v>
      </c>
      <c r="D256" s="616" t="e">
        <f ca="1">INDEX('5_Main'!$HZ:$HZ,MATCH($A256,'5_Main'!$A:$A,0))</f>
        <v>#REF!</v>
      </c>
      <c r="F256" s="613" t="s">
        <v>698</v>
      </c>
      <c r="G256" s="613" t="s">
        <v>699</v>
      </c>
      <c r="H256" s="613" t="s">
        <v>1080</v>
      </c>
      <c r="I256" s="616" t="e">
        <f ca="1">INDEX('5_Main'!$HZ:$HZ,MATCH($F256,'5_Main'!$A:$A,0))</f>
        <v>#REF!</v>
      </c>
    </row>
    <row r="257" spans="1:9">
      <c r="A257" s="613" t="s">
        <v>598</v>
      </c>
      <c r="B257" s="614" t="str">
        <f>INDEX('Ref1'!$E:$E,MATCH(A257,'Ref1'!$A:$A,0))</f>
        <v>South Norfolk</v>
      </c>
      <c r="C257" s="613" t="s">
        <v>0</v>
      </c>
      <c r="D257" s="616" t="e">
        <f ca="1">INDEX('5_Main'!$HZ:$HZ,MATCH($A257,'5_Main'!$A:$A,0))</f>
        <v>#REF!</v>
      </c>
      <c r="F257" s="613" t="s">
        <v>704</v>
      </c>
      <c r="G257" s="613" t="s">
        <v>705</v>
      </c>
      <c r="H257" s="613" t="s">
        <v>1080</v>
      </c>
      <c r="I257" s="616" t="e">
        <f ca="1">INDEX('5_Main'!$HZ:$HZ,MATCH($F257,'5_Main'!$A:$A,0))</f>
        <v>#REF!</v>
      </c>
    </row>
    <row r="258" spans="1:9">
      <c r="A258" s="613" t="s">
        <v>600</v>
      </c>
      <c r="B258" s="614" t="str">
        <f>INDEX('Ref1'!$E:$E,MATCH(A258,'Ref1'!$A:$A,0))</f>
        <v>South Northamptonshire</v>
      </c>
      <c r="C258" s="613" t="s">
        <v>0</v>
      </c>
      <c r="D258" s="616" t="e">
        <f ca="1">INDEX('5_Main'!$HZ:$HZ,MATCH($A258,'5_Main'!$A:$A,0))</f>
        <v>#REF!</v>
      </c>
      <c r="F258" s="613" t="s">
        <v>724</v>
      </c>
      <c r="G258" s="613" t="s">
        <v>725</v>
      </c>
      <c r="H258" s="613" t="s">
        <v>1080</v>
      </c>
      <c r="I258" s="616" t="e">
        <f ca="1">INDEX('5_Main'!$HZ:$HZ,MATCH($F258,'5_Main'!$A:$A,0))</f>
        <v>#REF!</v>
      </c>
    </row>
    <row r="259" spans="1:9">
      <c r="A259" s="613" t="s">
        <v>602</v>
      </c>
      <c r="B259" s="614" t="str">
        <f>INDEX('Ref1'!$E:$E,MATCH(A259,'Ref1'!$A:$A,0))</f>
        <v>South Oxfordshire</v>
      </c>
      <c r="C259" s="613" t="s">
        <v>0</v>
      </c>
      <c r="D259" s="616" t="e">
        <f ca="1">INDEX('5_Main'!$HZ:$HZ,MATCH($A259,'5_Main'!$A:$A,0))</f>
        <v>#REF!</v>
      </c>
      <c r="F259" s="613" t="s">
        <v>726</v>
      </c>
      <c r="G259" s="613" t="s">
        <v>727</v>
      </c>
      <c r="H259" s="613" t="s">
        <v>1080</v>
      </c>
      <c r="I259" s="616" t="e">
        <f ca="1">INDEX('5_Main'!$HZ:$HZ,MATCH($F259,'5_Main'!$A:$A,0))</f>
        <v>#REF!</v>
      </c>
    </row>
    <row r="260" spans="1:9">
      <c r="A260" s="613" t="s">
        <v>604</v>
      </c>
      <c r="B260" s="614" t="str">
        <f>INDEX('Ref1'!$E:$E,MATCH(A260,'Ref1'!$A:$A,0))</f>
        <v>South Ribble</v>
      </c>
      <c r="C260" s="613" t="s">
        <v>0</v>
      </c>
      <c r="D260" s="616" t="e">
        <f ca="1">INDEX('5_Main'!$HZ:$HZ,MATCH($A260,'5_Main'!$A:$A,0))</f>
        <v>#REF!</v>
      </c>
      <c r="F260" s="613" t="s">
        <v>744</v>
      </c>
      <c r="G260" s="613" t="s">
        <v>745</v>
      </c>
      <c r="H260" s="613" t="s">
        <v>1080</v>
      </c>
      <c r="I260" s="616" t="e">
        <f ca="1">INDEX('5_Main'!$HZ:$HZ,MATCH($F260,'5_Main'!$A:$A,0))</f>
        <v>#REF!</v>
      </c>
    </row>
    <row r="261" spans="1:9">
      <c r="A261" s="613" t="s">
        <v>606</v>
      </c>
      <c r="B261" s="614" t="str">
        <f>INDEX('Ref1'!$E:$E,MATCH(A261,'Ref1'!$A:$A,0))</f>
        <v>South Somerset</v>
      </c>
      <c r="C261" s="613" t="s">
        <v>0</v>
      </c>
      <c r="D261" s="616" t="e">
        <f ca="1">INDEX('5_Main'!$HZ:$HZ,MATCH($A261,'5_Main'!$A:$A,0))</f>
        <v>#REF!</v>
      </c>
      <c r="F261" s="613" t="s">
        <v>760</v>
      </c>
      <c r="G261" s="613" t="s">
        <v>761</v>
      </c>
      <c r="H261" s="613" t="s">
        <v>1080</v>
      </c>
      <c r="I261" s="616" t="e">
        <f ca="1">INDEX('5_Main'!$HZ:$HZ,MATCH($F261,'5_Main'!$A:$A,0))</f>
        <v>#REF!</v>
      </c>
    </row>
    <row r="262" spans="1:9">
      <c r="A262" s="613" t="s">
        <v>608</v>
      </c>
      <c r="B262" s="614" t="str">
        <f>INDEX('Ref1'!$E:$E,MATCH(A262,'Ref1'!$A:$A,0))</f>
        <v>South Staffordshire</v>
      </c>
      <c r="C262" s="613" t="s">
        <v>0</v>
      </c>
      <c r="D262" s="616" t="e">
        <f ca="1">INDEX('5_Main'!$HZ:$HZ,MATCH($A262,'5_Main'!$A:$A,0))</f>
        <v>#REF!</v>
      </c>
      <c r="F262" s="613" t="s">
        <v>766</v>
      </c>
      <c r="G262" s="613" t="s">
        <v>767</v>
      </c>
      <c r="H262" s="613" t="s">
        <v>1080</v>
      </c>
      <c r="I262" s="616" t="e">
        <f ca="1">INDEX('5_Main'!$HZ:$HZ,MATCH($F262,'5_Main'!$A:$A,0))</f>
        <v>#REF!</v>
      </c>
    </row>
    <row r="263" spans="1:9">
      <c r="A263" s="613" t="s">
        <v>620</v>
      </c>
      <c r="B263" s="614" t="str">
        <f>INDEX('Ref1'!$E:$E,MATCH(A263,'Ref1'!$A:$A,0))</f>
        <v>Spelthorne</v>
      </c>
      <c r="C263" s="613" t="s">
        <v>0</v>
      </c>
      <c r="D263" s="616" t="e">
        <f ca="1">INDEX('5_Main'!$HZ:$HZ,MATCH($A263,'5_Main'!$A:$A,0))</f>
        <v>#REF!</v>
      </c>
      <c r="F263" s="613" t="s">
        <v>776</v>
      </c>
      <c r="G263" s="613" t="s">
        <v>777</v>
      </c>
      <c r="H263" s="613" t="s">
        <v>1080</v>
      </c>
      <c r="I263" s="616" t="e">
        <f ca="1">INDEX('5_Main'!$HZ:$HZ,MATCH($F263,'5_Main'!$A:$A,0))</f>
        <v>#REF!</v>
      </c>
    </row>
    <row r="264" spans="1:9">
      <c r="A264" s="613" t="s">
        <v>622</v>
      </c>
      <c r="B264" s="614" t="str">
        <f>INDEX('Ref1'!$E:$E,MATCH(A264,'Ref1'!$A:$A,0))</f>
        <v>St Albans</v>
      </c>
      <c r="C264" s="613" t="s">
        <v>0</v>
      </c>
      <c r="D264" s="616" t="e">
        <f ca="1">INDEX('5_Main'!$HZ:$HZ,MATCH($A264,'5_Main'!$A:$A,0))</f>
        <v>#REF!</v>
      </c>
      <c r="F264" s="613" t="s">
        <v>780</v>
      </c>
      <c r="G264" s="613" t="s">
        <v>781</v>
      </c>
      <c r="H264" s="613" t="s">
        <v>1080</v>
      </c>
      <c r="I264" s="616" t="e">
        <f ca="1">INDEX('5_Main'!$HZ:$HZ,MATCH($F264,'5_Main'!$A:$A,0))</f>
        <v>#REF!</v>
      </c>
    </row>
    <row r="265" spans="1:9">
      <c r="A265" s="613" t="s">
        <v>624</v>
      </c>
      <c r="B265" s="614" t="str">
        <f>INDEX('Ref1'!$E:$E,MATCH(A265,'Ref1'!$A:$A,0))</f>
        <v>St Edmundsbury</v>
      </c>
      <c r="C265" s="613" t="s">
        <v>0</v>
      </c>
      <c r="D265" s="616" t="e">
        <f ca="1">INDEX('5_Main'!$HZ:$HZ,MATCH($A265,'5_Main'!$A:$A,0))</f>
        <v>#REF!</v>
      </c>
      <c r="F265" s="613" t="s">
        <v>62</v>
      </c>
      <c r="G265" s="613" t="s">
        <v>63</v>
      </c>
      <c r="H265" s="613" t="s">
        <v>1080</v>
      </c>
      <c r="I265" s="616" t="e">
        <f ca="1">INDEX('5_Main'!$HZ:$HZ,MATCH($F265,'5_Main'!$A:$A,0))</f>
        <v>#REF!</v>
      </c>
    </row>
    <row r="266" spans="1:9">
      <c r="A266" s="613" t="s">
        <v>628</v>
      </c>
      <c r="B266" s="614" t="str">
        <f>INDEX('Ref1'!$E:$E,MATCH(A266,'Ref1'!$A:$A,0))</f>
        <v>Stafford</v>
      </c>
      <c r="C266" s="613" t="s">
        <v>0</v>
      </c>
      <c r="D266" s="616" t="e">
        <f ca="1">INDEX('5_Main'!$HZ:$HZ,MATCH($A266,'5_Main'!$A:$A,0))</f>
        <v>#REF!</v>
      </c>
      <c r="F266" s="613" t="s">
        <v>110</v>
      </c>
      <c r="G266" s="613" t="s">
        <v>111</v>
      </c>
      <c r="H266" s="613" t="s">
        <v>1080</v>
      </c>
      <c r="I266" s="616" t="e">
        <f ca="1">INDEX('5_Main'!$HZ:$HZ,MATCH($F266,'5_Main'!$A:$A,0))</f>
        <v>#REF!</v>
      </c>
    </row>
    <row r="267" spans="1:9">
      <c r="A267" s="613" t="s">
        <v>634</v>
      </c>
      <c r="B267" s="614" t="str">
        <f>INDEX('Ref1'!$E:$E,MATCH(A267,'Ref1'!$A:$A,0))</f>
        <v>Staffordshire Moorlands</v>
      </c>
      <c r="C267" s="613" t="s">
        <v>0</v>
      </c>
      <c r="D267" s="616" t="e">
        <f ca="1">INDEX('5_Main'!$HZ:$HZ,MATCH($A267,'5_Main'!$A:$A,0))</f>
        <v>#REF!</v>
      </c>
      <c r="F267" s="613" t="s">
        <v>236</v>
      </c>
      <c r="G267" s="613" t="s">
        <v>237</v>
      </c>
      <c r="H267" s="613" t="s">
        <v>1080</v>
      </c>
      <c r="I267" s="616" t="e">
        <f ca="1">INDEX('5_Main'!$HZ:$HZ,MATCH($F267,'5_Main'!$A:$A,0))</f>
        <v>#REF!</v>
      </c>
    </row>
    <row r="268" spans="1:9">
      <c r="A268" s="613" t="s">
        <v>636</v>
      </c>
      <c r="B268" s="614" t="str">
        <f>INDEX('Ref1'!$E:$E,MATCH(A268,'Ref1'!$A:$A,0))</f>
        <v>Stevenage</v>
      </c>
      <c r="C268" s="613" t="s">
        <v>0</v>
      </c>
      <c r="D268" s="616" t="e">
        <f ca="1">INDEX('5_Main'!$HZ:$HZ,MATCH($A268,'5_Main'!$A:$A,0))</f>
        <v>#REF!</v>
      </c>
      <c r="F268" s="613" t="s">
        <v>300</v>
      </c>
      <c r="G268" s="613" t="s">
        <v>301</v>
      </c>
      <c r="H268" s="613" t="s">
        <v>1080</v>
      </c>
      <c r="I268" s="616" t="e">
        <f ca="1">INDEX('5_Main'!$HZ:$HZ,MATCH($F268,'5_Main'!$A:$A,0))</f>
        <v>#REF!</v>
      </c>
    </row>
    <row r="269" spans="1:9">
      <c r="A269" s="613" t="s">
        <v>644</v>
      </c>
      <c r="B269" s="614" t="str">
        <f>INDEX('Ref1'!$E:$E,MATCH(A269,'Ref1'!$A:$A,0))</f>
        <v>Stratford-on-Avon</v>
      </c>
      <c r="C269" s="613" t="s">
        <v>0</v>
      </c>
      <c r="D269" s="616" t="e">
        <f ca="1">INDEX('5_Main'!$HZ:$HZ,MATCH($A269,'5_Main'!$A:$A,0))</f>
        <v>#REF!</v>
      </c>
      <c r="F269" s="613" t="s">
        <v>358</v>
      </c>
      <c r="G269" s="613" t="s">
        <v>359</v>
      </c>
      <c r="H269" s="613" t="s">
        <v>1080</v>
      </c>
      <c r="I269" s="616" t="e">
        <f ca="1">INDEX('5_Main'!$HZ:$HZ,MATCH($F269,'5_Main'!$A:$A,0))</f>
        <v>#REF!</v>
      </c>
    </row>
    <row r="270" spans="1:9">
      <c r="A270" s="613" t="s">
        <v>646</v>
      </c>
      <c r="B270" s="614" t="str">
        <f>INDEX('Ref1'!$E:$E,MATCH(A270,'Ref1'!$A:$A,0))</f>
        <v>Stroud</v>
      </c>
      <c r="C270" s="613" t="s">
        <v>0</v>
      </c>
      <c r="D270" s="616" t="e">
        <f ca="1">INDEX('5_Main'!$HZ:$HZ,MATCH($A270,'5_Main'!$A:$A,0))</f>
        <v>#REF!</v>
      </c>
      <c r="F270" s="613" t="s">
        <v>348</v>
      </c>
      <c r="G270" s="613" t="s">
        <v>349</v>
      </c>
      <c r="H270" s="613" t="s">
        <v>1080</v>
      </c>
      <c r="I270" s="616" t="e">
        <f ca="1">INDEX('5_Main'!$HZ:$HZ,MATCH($F270,'5_Main'!$A:$A,0))</f>
        <v>#REF!</v>
      </c>
    </row>
    <row r="271" spans="1:9">
      <c r="A271" s="613" t="s">
        <v>650</v>
      </c>
      <c r="B271" s="614" t="str">
        <f>INDEX('Ref1'!$E:$E,MATCH(A271,'Ref1'!$A:$A,0))</f>
        <v>Suffolk Coastal</v>
      </c>
      <c r="C271" s="613" t="s">
        <v>0</v>
      </c>
      <c r="D271" s="616" t="e">
        <f ca="1">INDEX('5_Main'!$HZ:$HZ,MATCH($A271,'5_Main'!$A:$A,0))</f>
        <v>#REF!</v>
      </c>
      <c r="F271" s="613" t="s">
        <v>82</v>
      </c>
      <c r="G271" s="613" t="s">
        <v>83</v>
      </c>
      <c r="H271" s="613" t="s">
        <v>1080</v>
      </c>
      <c r="I271" s="616" t="e">
        <f ca="1">INDEX('5_Main'!$HZ:$HZ,MATCH($F271,'5_Main'!$A:$A,0))</f>
        <v>#REF!</v>
      </c>
    </row>
    <row r="272" spans="1:9">
      <c r="A272" s="613" t="s">
        <v>656</v>
      </c>
      <c r="B272" s="614" t="str">
        <f>INDEX('Ref1'!$E:$E,MATCH(A272,'Ref1'!$A:$A,0))</f>
        <v>Surrey Heath</v>
      </c>
      <c r="C272" s="613" t="s">
        <v>0</v>
      </c>
      <c r="D272" s="616" t="e">
        <f ca="1">INDEX('5_Main'!$HZ:$HZ,MATCH($A272,'5_Main'!$A:$A,0))</f>
        <v>#REF!</v>
      </c>
      <c r="F272" s="613" t="s">
        <v>94</v>
      </c>
      <c r="G272" s="613" t="s">
        <v>95</v>
      </c>
      <c r="H272" s="613" t="s">
        <v>1080</v>
      </c>
      <c r="I272" s="616" t="e">
        <f ca="1">INDEX('5_Main'!$HZ:$HZ,MATCH($F272,'5_Main'!$A:$A,0))</f>
        <v>#REF!</v>
      </c>
    </row>
    <row r="273" spans="1:9">
      <c r="A273" s="613" t="s">
        <v>660</v>
      </c>
      <c r="B273" s="614" t="str">
        <f>INDEX('Ref1'!$E:$E,MATCH(A273,'Ref1'!$A:$A,0))</f>
        <v>Swale</v>
      </c>
      <c r="C273" s="613" t="s">
        <v>0</v>
      </c>
      <c r="D273" s="616" t="e">
        <f ca="1">INDEX('5_Main'!$HZ:$HZ,MATCH($A273,'5_Main'!$A:$A,0))</f>
        <v>#REF!</v>
      </c>
      <c r="F273" s="613" t="s">
        <v>412</v>
      </c>
      <c r="G273" s="613" t="s">
        <v>413</v>
      </c>
      <c r="H273" s="613" t="s">
        <v>1080</v>
      </c>
      <c r="I273" s="616" t="e">
        <f ca="1">INDEX('5_Main'!$HZ:$HZ,MATCH($F273,'5_Main'!$A:$A,0))</f>
        <v>#REF!</v>
      </c>
    </row>
    <row r="274" spans="1:9">
      <c r="A274" s="613" t="s">
        <v>666</v>
      </c>
      <c r="B274" s="614" t="str">
        <f>INDEX('Ref1'!$E:$E,MATCH(A274,'Ref1'!$A:$A,0))</f>
        <v>Tamworth</v>
      </c>
      <c r="C274" s="613" t="s">
        <v>0</v>
      </c>
      <c r="D274" s="616" t="e">
        <f ca="1">INDEX('5_Main'!$HZ:$HZ,MATCH($A274,'5_Main'!$A:$A,0))</f>
        <v>#REF!</v>
      </c>
      <c r="F274" s="613" t="s">
        <v>430</v>
      </c>
      <c r="G274" s="613" t="s">
        <v>431</v>
      </c>
      <c r="H274" s="613" t="s">
        <v>1080</v>
      </c>
      <c r="I274" s="616" t="e">
        <f ca="1">INDEX('5_Main'!$HZ:$HZ,MATCH($F274,'5_Main'!$A:$A,0))</f>
        <v>#REF!</v>
      </c>
    </row>
    <row r="275" spans="1:9">
      <c r="A275" s="613" t="s">
        <v>668</v>
      </c>
      <c r="B275" s="614" t="str">
        <f>INDEX('Ref1'!$E:$E,MATCH(A275,'Ref1'!$A:$A,0))</f>
        <v>Tandridge</v>
      </c>
      <c r="C275" s="613" t="s">
        <v>0</v>
      </c>
      <c r="D275" s="616" t="e">
        <f ca="1">INDEX('5_Main'!$HZ:$HZ,MATCH($A275,'5_Main'!$A:$A,0))</f>
        <v>#REF!</v>
      </c>
      <c r="F275" s="613" t="s">
        <v>506</v>
      </c>
      <c r="G275" s="613" t="s">
        <v>507</v>
      </c>
      <c r="H275" s="613" t="s">
        <v>1080</v>
      </c>
      <c r="I275" s="616" t="e">
        <f ca="1">INDEX('5_Main'!$HZ:$HZ,MATCH($F275,'5_Main'!$A:$A,0))</f>
        <v>#REF!</v>
      </c>
    </row>
    <row r="276" spans="1:9">
      <c r="A276" s="613" t="s">
        <v>670</v>
      </c>
      <c r="B276" s="614" t="str">
        <f>INDEX('Ref1'!$E:$E,MATCH(A276,'Ref1'!$A:$A,0))</f>
        <v>Taunton Deane</v>
      </c>
      <c r="C276" s="613" t="s">
        <v>0</v>
      </c>
      <c r="D276" s="616" t="e">
        <f ca="1">INDEX('5_Main'!$HZ:$HZ,MATCH($A276,'5_Main'!$A:$A,0))</f>
        <v>#REF!</v>
      </c>
      <c r="F276" s="613" t="s">
        <v>516</v>
      </c>
      <c r="G276" s="613" t="s">
        <v>517</v>
      </c>
      <c r="H276" s="613" t="s">
        <v>1080</v>
      </c>
      <c r="I276" s="616" t="e">
        <f ca="1">INDEX('5_Main'!$HZ:$HZ,MATCH($F276,'5_Main'!$A:$A,0))</f>
        <v>#REF!</v>
      </c>
    </row>
    <row r="277" spans="1:9">
      <c r="A277" s="613" t="s">
        <v>672</v>
      </c>
      <c r="B277" s="614" t="str">
        <f>INDEX('Ref1'!$E:$E,MATCH(A277,'Ref1'!$A:$A,0))</f>
        <v>Teignbridge</v>
      </c>
      <c r="C277" s="613" t="s">
        <v>0</v>
      </c>
      <c r="D277" s="616" t="e">
        <f ca="1">INDEX('5_Main'!$HZ:$HZ,MATCH($A277,'5_Main'!$A:$A,0))</f>
        <v>#REF!</v>
      </c>
      <c r="F277" s="613" t="s">
        <v>576</v>
      </c>
      <c r="G277" s="613" t="s">
        <v>577</v>
      </c>
      <c r="H277" s="613" t="s">
        <v>1080</v>
      </c>
      <c r="I277" s="616" t="e">
        <f ca="1">INDEX('5_Main'!$HZ:$HZ,MATCH($F277,'5_Main'!$A:$A,0))</f>
        <v>#REF!</v>
      </c>
    </row>
    <row r="278" spans="1:9">
      <c r="A278" s="613" t="s">
        <v>676</v>
      </c>
      <c r="B278" s="614" t="str">
        <f>INDEX('Ref1'!$E:$E,MATCH(A278,'Ref1'!$A:$A,0))</f>
        <v>Tendring</v>
      </c>
      <c r="C278" s="613" t="s">
        <v>0</v>
      </c>
      <c r="D278" s="616" t="e">
        <f ca="1">INDEX('5_Main'!$HZ:$HZ,MATCH($A278,'5_Main'!$A:$A,0))</f>
        <v>#REF!</v>
      </c>
      <c r="F278" s="613" t="s">
        <v>614</v>
      </c>
      <c r="G278" s="613" t="s">
        <v>615</v>
      </c>
      <c r="H278" s="613" t="s">
        <v>1080</v>
      </c>
      <c r="I278" s="616" t="e">
        <f ca="1">INDEX('5_Main'!$HZ:$HZ,MATCH($F278,'5_Main'!$A:$A,0))</f>
        <v>#REF!</v>
      </c>
    </row>
    <row r="279" spans="1:9">
      <c r="A279" s="613" t="s">
        <v>678</v>
      </c>
      <c r="B279" s="614" t="str">
        <f>INDEX('Ref1'!$E:$E,MATCH(A279,'Ref1'!$A:$A,0))</f>
        <v>Test Valley</v>
      </c>
      <c r="C279" s="613" t="s">
        <v>0</v>
      </c>
      <c r="D279" s="616" t="e">
        <f ca="1">INDEX('5_Main'!$HZ:$HZ,MATCH($A279,'5_Main'!$A:$A,0))</f>
        <v>#REF!</v>
      </c>
      <c r="F279" s="613" t="s">
        <v>732</v>
      </c>
      <c r="G279" s="613" t="s">
        <v>733</v>
      </c>
      <c r="H279" s="613" t="s">
        <v>1080</v>
      </c>
      <c r="I279" s="616" t="e">
        <f ca="1">INDEX('5_Main'!$HZ:$HZ,MATCH($F279,'5_Main'!$A:$A,0))</f>
        <v>#REF!</v>
      </c>
    </row>
    <row r="280" spans="1:9">
      <c r="A280" s="613" t="s">
        <v>680</v>
      </c>
      <c r="B280" s="614" t="str">
        <f>INDEX('Ref1'!$E:$E,MATCH(A280,'Ref1'!$A:$A,0))</f>
        <v>Tewkesbury</v>
      </c>
      <c r="C280" s="613" t="s">
        <v>0</v>
      </c>
      <c r="D280" s="616" t="e">
        <f ca="1">INDEX('5_Main'!$HZ:$HZ,MATCH($A280,'5_Main'!$A:$A,0))</f>
        <v>#REF!</v>
      </c>
      <c r="F280" s="613" t="s">
        <v>762</v>
      </c>
      <c r="G280" s="613" t="s">
        <v>763</v>
      </c>
      <c r="H280" s="613" t="s">
        <v>1080</v>
      </c>
      <c r="I280" s="616" t="e">
        <f ca="1">INDEX('5_Main'!$HZ:$HZ,MATCH($F280,'5_Main'!$A:$A,0))</f>
        <v>#REF!</v>
      </c>
    </row>
    <row r="281" spans="1:9">
      <c r="A281" s="613" t="s">
        <v>682</v>
      </c>
      <c r="B281" s="614" t="str">
        <f>INDEX('Ref1'!$E:$E,MATCH(A281,'Ref1'!$A:$A,0))</f>
        <v>Thanet</v>
      </c>
      <c r="C281" s="613" t="s">
        <v>0</v>
      </c>
      <c r="D281" s="616" t="e">
        <f ca="1">INDEX('5_Main'!$HZ:$HZ,MATCH($A281,'5_Main'!$A:$A,0))</f>
        <v>#REF!</v>
      </c>
      <c r="F281" s="613" t="s">
        <v>768</v>
      </c>
      <c r="G281" s="613" t="s">
        <v>769</v>
      </c>
      <c r="H281" s="613" t="s">
        <v>1080</v>
      </c>
      <c r="I281" s="616" t="e">
        <f ca="1">INDEX('5_Main'!$HZ:$HZ,MATCH($F281,'5_Main'!$A:$A,0))</f>
        <v>#REF!</v>
      </c>
    </row>
    <row r="282" spans="1:9">
      <c r="A282" s="613" t="s">
        <v>684</v>
      </c>
      <c r="B282" s="614" t="str">
        <f>INDEX('Ref1'!$E:$E,MATCH(A282,'Ref1'!$A:$A,0))</f>
        <v>Three Rivers</v>
      </c>
      <c r="C282" s="613" t="s">
        <v>0</v>
      </c>
      <c r="D282" s="616" t="e">
        <f ca="1">INDEX('5_Main'!$HZ:$HZ,MATCH($A282,'5_Main'!$A:$A,0))</f>
        <v>#REF!</v>
      </c>
      <c r="F282" s="613" t="s">
        <v>277</v>
      </c>
      <c r="G282" s="613" t="s">
        <v>278</v>
      </c>
      <c r="H282" s="615" t="s">
        <v>1079</v>
      </c>
      <c r="I282" s="616" t="e">
        <f ca="1">INDEX('5_Main'!$HZ:$HZ,MATCH($F282,'5_Main'!$A:$A,0))</f>
        <v>#REF!</v>
      </c>
    </row>
    <row r="283" spans="1:9">
      <c r="A283" s="613" t="s">
        <v>688</v>
      </c>
      <c r="B283" s="614" t="str">
        <f>INDEX('Ref1'!$E:$E,MATCH(A283,'Ref1'!$A:$A,0))</f>
        <v>Tonbridge and Malling</v>
      </c>
      <c r="C283" s="613" t="s">
        <v>0</v>
      </c>
      <c r="D283" s="616" t="e">
        <f ca="1">INDEX('5_Main'!$HZ:$HZ,MATCH($A283,'5_Main'!$A:$A,0))</f>
        <v>#REF!</v>
      </c>
      <c r="F283" s="613" t="s">
        <v>200</v>
      </c>
      <c r="G283" s="613" t="s">
        <v>201</v>
      </c>
      <c r="H283" s="615" t="s">
        <v>1079</v>
      </c>
      <c r="I283" s="616" t="e">
        <f ca="1">INDEX('5_Main'!$HZ:$HZ,MATCH($F283,'5_Main'!$A:$A,0))</f>
        <v>#REF!</v>
      </c>
    </row>
    <row r="284" spans="1:9">
      <c r="A284" s="613" t="s">
        <v>692</v>
      </c>
      <c r="B284" s="614" t="str">
        <f>INDEX('Ref1'!$E:$E,MATCH(A284,'Ref1'!$A:$A,0))</f>
        <v>Torridge</v>
      </c>
      <c r="C284" s="613" t="s">
        <v>0</v>
      </c>
      <c r="D284" s="616" t="e">
        <f ca="1">INDEX('5_Main'!$HZ:$HZ,MATCH($A284,'5_Main'!$A:$A,0))</f>
        <v>#REF!</v>
      </c>
      <c r="F284" s="613" t="s">
        <v>204</v>
      </c>
      <c r="G284" s="613" t="s">
        <v>205</v>
      </c>
      <c r="H284" s="615" t="s">
        <v>1079</v>
      </c>
      <c r="I284" s="616" t="e">
        <f ca="1">INDEX('5_Main'!$HZ:$HZ,MATCH($F284,'5_Main'!$A:$A,0))</f>
        <v>#REF!</v>
      </c>
    </row>
    <row r="285" spans="1:9">
      <c r="A285" s="613" t="s">
        <v>698</v>
      </c>
      <c r="B285" s="614" t="str">
        <f>INDEX('Ref1'!$E:$E,MATCH(A285,'Ref1'!$A:$A,0))</f>
        <v>Tunbridge Wells</v>
      </c>
      <c r="C285" s="613" t="s">
        <v>0</v>
      </c>
      <c r="D285" s="616" t="e">
        <f ca="1">INDEX('5_Main'!$HZ:$HZ,MATCH($A285,'5_Main'!$A:$A,0))</f>
        <v>#REF!</v>
      </c>
      <c r="F285" s="613" t="s">
        <v>580</v>
      </c>
      <c r="G285" s="613" t="s">
        <v>581</v>
      </c>
      <c r="H285" s="615" t="s">
        <v>1079</v>
      </c>
      <c r="I285" s="616" t="e">
        <f ca="1">INDEX('5_Main'!$HZ:$HZ,MATCH($F285,'5_Main'!$A:$A,0))</f>
        <v>#REF!</v>
      </c>
    </row>
    <row r="286" spans="1:9">
      <c r="A286" s="613" t="s">
        <v>702</v>
      </c>
      <c r="B286" s="614" t="str">
        <f>INDEX('Ref1'!$E:$E,MATCH(A286,'Ref1'!$A:$A,0))</f>
        <v>Uttlesford</v>
      </c>
      <c r="C286" s="613" t="s">
        <v>0</v>
      </c>
      <c r="D286" s="616" t="e">
        <f ca="1">INDEX('5_Main'!$HZ:$HZ,MATCH($A286,'5_Main'!$A:$A,0))</f>
        <v>#REF!</v>
      </c>
      <c r="F286" s="613" t="s">
        <v>140</v>
      </c>
      <c r="G286" s="613" t="s">
        <v>141</v>
      </c>
      <c r="H286" s="615" t="s">
        <v>1079</v>
      </c>
      <c r="I286" s="616" t="e">
        <f ca="1">INDEX('5_Main'!$HZ:$HZ,MATCH($F286,'5_Main'!$A:$A,0))</f>
        <v>#REF!</v>
      </c>
    </row>
    <row r="287" spans="1:9">
      <c r="A287" s="613" t="s">
        <v>704</v>
      </c>
      <c r="B287" s="614" t="str">
        <f>INDEX('Ref1'!$E:$E,MATCH(A287,'Ref1'!$A:$A,0))</f>
        <v>Vale of White Horse</v>
      </c>
      <c r="C287" s="613" t="s">
        <v>0</v>
      </c>
      <c r="D287" s="616" t="e">
        <f ca="1">INDEX('5_Main'!$HZ:$HZ,MATCH($A287,'5_Main'!$A:$A,0))</f>
        <v>#REF!</v>
      </c>
      <c r="F287" s="613" t="s">
        <v>158</v>
      </c>
      <c r="G287" s="613" t="s">
        <v>159</v>
      </c>
      <c r="H287" s="615" t="s">
        <v>1079</v>
      </c>
      <c r="I287" s="616" t="e">
        <f ca="1">INDEX('5_Main'!$HZ:$HZ,MATCH($F287,'5_Main'!$A:$A,0))</f>
        <v>#REF!</v>
      </c>
    </row>
    <row r="288" spans="1:9">
      <c r="A288" s="613" t="s">
        <v>716</v>
      </c>
      <c r="B288" s="614" t="str">
        <f>INDEX('Ref1'!$E:$E,MATCH(A288,'Ref1'!$A:$A,0))</f>
        <v>Warwick</v>
      </c>
      <c r="C288" s="613" t="s">
        <v>0</v>
      </c>
      <c r="D288" s="616" t="e">
        <f ca="1">INDEX('5_Main'!$HZ:$HZ,MATCH($A288,'5_Main'!$A:$A,0))</f>
        <v>#REF!</v>
      </c>
      <c r="F288" s="613" t="s">
        <v>172</v>
      </c>
      <c r="G288" s="613" t="s">
        <v>173</v>
      </c>
      <c r="H288" s="615" t="s">
        <v>1079</v>
      </c>
      <c r="I288" s="616" t="e">
        <f ca="1">INDEX('5_Main'!$HZ:$HZ,MATCH($F288,'5_Main'!$A:$A,0))</f>
        <v>#REF!</v>
      </c>
    </row>
    <row r="289" spans="1:9">
      <c r="A289" s="613" t="s">
        <v>720</v>
      </c>
      <c r="B289" s="614" t="str">
        <f>INDEX('Ref1'!$E:$E,MATCH(A289,'Ref1'!$A:$A,0))</f>
        <v>Watford</v>
      </c>
      <c r="C289" s="613" t="s">
        <v>0</v>
      </c>
      <c r="D289" s="616" t="e">
        <f ca="1">INDEX('5_Main'!$HZ:$HZ,MATCH($A289,'5_Main'!$A:$A,0))</f>
        <v>#REF!</v>
      </c>
      <c r="F289" s="613" t="s">
        <v>218</v>
      </c>
      <c r="G289" s="613" t="s">
        <v>219</v>
      </c>
      <c r="H289" s="615" t="s">
        <v>1079</v>
      </c>
      <c r="I289" s="616" t="e">
        <f ca="1">INDEX('5_Main'!$HZ:$HZ,MATCH($F289,'5_Main'!$A:$A,0))</f>
        <v>#REF!</v>
      </c>
    </row>
    <row r="290" spans="1:9">
      <c r="A290" s="613" t="s">
        <v>722</v>
      </c>
      <c r="B290" s="614" t="str">
        <f>INDEX('Ref1'!$E:$E,MATCH(A290,'Ref1'!$A:$A,0))</f>
        <v>Waveney</v>
      </c>
      <c r="C290" s="613" t="s">
        <v>0</v>
      </c>
      <c r="D290" s="616" t="e">
        <f ca="1">INDEX('5_Main'!$HZ:$HZ,MATCH($A290,'5_Main'!$A:$A,0))</f>
        <v>#REF!</v>
      </c>
      <c r="F290" s="613" t="s">
        <v>220</v>
      </c>
      <c r="G290" s="613" t="s">
        <v>221</v>
      </c>
      <c r="H290" s="615" t="s">
        <v>1079</v>
      </c>
      <c r="I290" s="616" t="e">
        <f ca="1">INDEX('5_Main'!$HZ:$HZ,MATCH($F290,'5_Main'!$A:$A,0))</f>
        <v>#REF!</v>
      </c>
    </row>
    <row r="291" spans="1:9">
      <c r="A291" s="613" t="s">
        <v>724</v>
      </c>
      <c r="B291" s="614" t="str">
        <f>INDEX('Ref1'!$E:$E,MATCH(A291,'Ref1'!$A:$A,0))</f>
        <v>Waverley</v>
      </c>
      <c r="C291" s="613" t="s">
        <v>0</v>
      </c>
      <c r="D291" s="616" t="e">
        <f ca="1">INDEX('5_Main'!$HZ:$HZ,MATCH($A291,'5_Main'!$A:$A,0))</f>
        <v>#REF!</v>
      </c>
      <c r="F291" s="613" t="s">
        <v>258</v>
      </c>
      <c r="G291" s="613" t="s">
        <v>259</v>
      </c>
      <c r="H291" s="615" t="s">
        <v>1079</v>
      </c>
      <c r="I291" s="616" t="e">
        <f ca="1">INDEX('5_Main'!$HZ:$HZ,MATCH($F291,'5_Main'!$A:$A,0))</f>
        <v>#REF!</v>
      </c>
    </row>
    <row r="292" spans="1:9">
      <c r="A292" s="613" t="s">
        <v>726</v>
      </c>
      <c r="B292" s="614" t="str">
        <f>INDEX('Ref1'!$E:$E,MATCH(A292,'Ref1'!$A:$A,0))</f>
        <v>Wealden</v>
      </c>
      <c r="C292" s="613" t="s">
        <v>0</v>
      </c>
      <c r="D292" s="616" t="e">
        <f ca="1">INDEX('5_Main'!$HZ:$HZ,MATCH($A292,'5_Main'!$A:$A,0))</f>
        <v>#REF!</v>
      </c>
      <c r="F292" s="613" t="s">
        <v>266</v>
      </c>
      <c r="G292" s="613" t="s">
        <v>267</v>
      </c>
      <c r="H292" s="615" t="s">
        <v>1079</v>
      </c>
      <c r="I292" s="616" t="e">
        <f ca="1">INDEX('5_Main'!$HZ:$HZ,MATCH($F292,'5_Main'!$A:$A,0))</f>
        <v>#REF!</v>
      </c>
    </row>
    <row r="293" spans="1:9">
      <c r="A293" s="613" t="s">
        <v>728</v>
      </c>
      <c r="B293" s="614" t="str">
        <f>INDEX('Ref1'!$E:$E,MATCH(A293,'Ref1'!$A:$A,0))</f>
        <v>Wellingborough</v>
      </c>
      <c r="C293" s="613" t="s">
        <v>0</v>
      </c>
      <c r="D293" s="616" t="e">
        <f ca="1">INDEX('5_Main'!$HZ:$HZ,MATCH($A293,'5_Main'!$A:$A,0))</f>
        <v>#REF!</v>
      </c>
      <c r="F293" s="613" t="s">
        <v>275</v>
      </c>
      <c r="G293" s="613" t="s">
        <v>276</v>
      </c>
      <c r="H293" s="615" t="s">
        <v>1079</v>
      </c>
      <c r="I293" s="616" t="e">
        <f ca="1">INDEX('5_Main'!$HZ:$HZ,MATCH($F293,'5_Main'!$A:$A,0))</f>
        <v>#REF!</v>
      </c>
    </row>
    <row r="294" spans="1:9">
      <c r="A294" s="613" t="s">
        <v>730</v>
      </c>
      <c r="B294" s="614" t="str">
        <f>INDEX('Ref1'!$E:$E,MATCH(A294,'Ref1'!$A:$A,0))</f>
        <v>Welwyn Hatfield</v>
      </c>
      <c r="C294" s="613" t="s">
        <v>0</v>
      </c>
      <c r="D294" s="616" t="e">
        <f ca="1">INDEX('5_Main'!$HZ:$HZ,MATCH($A294,'5_Main'!$A:$A,0))</f>
        <v>#REF!</v>
      </c>
      <c r="F294" s="613" t="s">
        <v>416</v>
      </c>
      <c r="G294" s="613" t="s">
        <v>417</v>
      </c>
      <c r="H294" s="615" t="s">
        <v>1079</v>
      </c>
      <c r="I294" s="616" t="e">
        <f ca="1">INDEX('5_Main'!$HZ:$HZ,MATCH($F294,'5_Main'!$A:$A,0))</f>
        <v>#REF!</v>
      </c>
    </row>
    <row r="295" spans="1:9">
      <c r="A295" s="613" t="s">
        <v>734</v>
      </c>
      <c r="B295" s="614" t="str">
        <f>INDEX('Ref1'!$E:$E,MATCH(A295,'Ref1'!$A:$A,0))</f>
        <v>West Devon</v>
      </c>
      <c r="C295" s="613" t="s">
        <v>0</v>
      </c>
      <c r="D295" s="616" t="e">
        <f ca="1">INDEX('5_Main'!$HZ:$HZ,MATCH($A295,'5_Main'!$A:$A,0))</f>
        <v>#REF!</v>
      </c>
      <c r="F295" s="613" t="s">
        <v>422</v>
      </c>
      <c r="G295" s="613" t="s">
        <v>423</v>
      </c>
      <c r="H295" s="615" t="s">
        <v>1079</v>
      </c>
      <c r="I295" s="616" t="e">
        <f ca="1">INDEX('5_Main'!$HZ:$HZ,MATCH($F295,'5_Main'!$A:$A,0))</f>
        <v>#REF!</v>
      </c>
    </row>
    <row r="296" spans="1:9">
      <c r="A296" s="613" t="s">
        <v>736</v>
      </c>
      <c r="B296" s="614" t="str">
        <f>INDEX('Ref1'!$E:$E,MATCH(A296,'Ref1'!$A:$A,0))</f>
        <v>West Dorset</v>
      </c>
      <c r="C296" s="613" t="s">
        <v>0</v>
      </c>
      <c r="D296" s="616" t="e">
        <f ca="1">INDEX('5_Main'!$HZ:$HZ,MATCH($A296,'5_Main'!$A:$A,0))</f>
        <v>#REF!</v>
      </c>
      <c r="F296" s="613" t="s">
        <v>446</v>
      </c>
      <c r="G296" s="613" t="s">
        <v>447</v>
      </c>
      <c r="H296" s="615" t="s">
        <v>1079</v>
      </c>
      <c r="I296" s="616" t="e">
        <f ca="1">INDEX('5_Main'!$HZ:$HZ,MATCH($F296,'5_Main'!$A:$A,0))</f>
        <v>#REF!</v>
      </c>
    </row>
    <row r="297" spans="1:9">
      <c r="A297" s="613" t="s">
        <v>738</v>
      </c>
      <c r="B297" s="614" t="str">
        <f>INDEX('Ref1'!$E:$E,MATCH(A297,'Ref1'!$A:$A,0))</f>
        <v>West Lancashire</v>
      </c>
      <c r="C297" s="613" t="s">
        <v>0</v>
      </c>
      <c r="D297" s="616" t="e">
        <f ca="1">INDEX('5_Main'!$HZ:$HZ,MATCH($A297,'5_Main'!$A:$A,0))</f>
        <v>#REF!</v>
      </c>
      <c r="F297" s="613" t="s">
        <v>448</v>
      </c>
      <c r="G297" s="613" t="s">
        <v>449</v>
      </c>
      <c r="H297" s="615" t="s">
        <v>1079</v>
      </c>
      <c r="I297" s="616" t="e">
        <f ca="1">INDEX('5_Main'!$HZ:$HZ,MATCH($F297,'5_Main'!$A:$A,0))</f>
        <v>#REF!</v>
      </c>
    </row>
    <row r="298" spans="1:9">
      <c r="A298" s="613" t="s">
        <v>740</v>
      </c>
      <c r="B298" s="614" t="str">
        <f>INDEX('Ref1'!$E:$E,MATCH(A298,'Ref1'!$A:$A,0))</f>
        <v>West Lindsey</v>
      </c>
      <c r="C298" s="613" t="s">
        <v>0</v>
      </c>
      <c r="D298" s="616" t="e">
        <f ca="1">INDEX('5_Main'!$HZ:$HZ,MATCH($A298,'5_Main'!$A:$A,0))</f>
        <v>#REF!</v>
      </c>
      <c r="F298" s="613" t="s">
        <v>510</v>
      </c>
      <c r="G298" s="613" t="s">
        <v>511</v>
      </c>
      <c r="H298" s="615" t="s">
        <v>1079</v>
      </c>
      <c r="I298" s="616" t="e">
        <f ca="1">INDEX('5_Main'!$HZ:$HZ,MATCH($F298,'5_Main'!$A:$A,0))</f>
        <v>#REF!</v>
      </c>
    </row>
    <row r="299" spans="1:9">
      <c r="A299" s="613" t="s">
        <v>744</v>
      </c>
      <c r="B299" s="614" t="str">
        <f>INDEX('Ref1'!$E:$E,MATCH(A299,'Ref1'!$A:$A,0))</f>
        <v>West Oxfordshire</v>
      </c>
      <c r="C299" s="613" t="s">
        <v>0</v>
      </c>
      <c r="D299" s="616" t="e">
        <f ca="1">INDEX('5_Main'!$HZ:$HZ,MATCH($A299,'5_Main'!$A:$A,0))</f>
        <v>#REF!</v>
      </c>
      <c r="F299" s="613" t="s">
        <v>560</v>
      </c>
      <c r="G299" s="613" t="s">
        <v>561</v>
      </c>
      <c r="H299" s="615" t="s">
        <v>1079</v>
      </c>
      <c r="I299" s="616" t="e">
        <f ca="1">INDEX('5_Main'!$HZ:$HZ,MATCH($F299,'5_Main'!$A:$A,0))</f>
        <v>#REF!</v>
      </c>
    </row>
    <row r="300" spans="1:9">
      <c r="A300" s="613" t="s">
        <v>746</v>
      </c>
      <c r="B300" s="614" t="str">
        <f>INDEX('Ref1'!$E:$E,MATCH(A300,'Ref1'!$A:$A,0))</f>
        <v>West Somerset</v>
      </c>
      <c r="C300" s="613" t="s">
        <v>0</v>
      </c>
      <c r="D300" s="616" t="e">
        <f ca="1">INDEX('5_Main'!$HZ:$HZ,MATCH($A300,'5_Main'!$A:$A,0))</f>
        <v>#REF!</v>
      </c>
      <c r="F300" s="613" t="s">
        <v>590</v>
      </c>
      <c r="G300" s="613" t="s">
        <v>591</v>
      </c>
      <c r="H300" s="615" t="s">
        <v>1079</v>
      </c>
      <c r="I300" s="616" t="e">
        <f ca="1">INDEX('5_Main'!$HZ:$HZ,MATCH($F300,'5_Main'!$A:$A,0))</f>
        <v>#REF!</v>
      </c>
    </row>
    <row r="301" spans="1:9">
      <c r="A301" s="613" t="s">
        <v>754</v>
      </c>
      <c r="B301" s="614" t="str">
        <f>INDEX('Ref1'!$E:$E,MATCH(A301,'Ref1'!$A:$A,0))</f>
        <v>Weymouth and Portland</v>
      </c>
      <c r="C301" s="613" t="s">
        <v>0</v>
      </c>
      <c r="D301" s="616" t="e">
        <f ca="1">INDEX('5_Main'!$HZ:$HZ,MATCH($A301,'5_Main'!$A:$A,0))</f>
        <v>#REF!</v>
      </c>
      <c r="F301" s="613" t="s">
        <v>606</v>
      </c>
      <c r="G301" s="613" t="s">
        <v>607</v>
      </c>
      <c r="H301" s="615" t="s">
        <v>1079</v>
      </c>
      <c r="I301" s="616" t="e">
        <f ca="1">INDEX('5_Main'!$HZ:$HZ,MATCH($F301,'5_Main'!$A:$A,0))</f>
        <v>#REF!</v>
      </c>
    </row>
    <row r="302" spans="1:9">
      <c r="A302" s="613" t="s">
        <v>760</v>
      </c>
      <c r="B302" s="614" t="str">
        <f>INDEX('Ref1'!$E:$E,MATCH(A302,'Ref1'!$A:$A,0))</f>
        <v>Winchester</v>
      </c>
      <c r="C302" s="613" t="s">
        <v>0</v>
      </c>
      <c r="D302" s="616" t="e">
        <f ca="1">INDEX('5_Main'!$HZ:$HZ,MATCH($A302,'5_Main'!$A:$A,0))</f>
        <v>#REF!</v>
      </c>
      <c r="F302" s="613" t="s">
        <v>646</v>
      </c>
      <c r="G302" s="613" t="s">
        <v>647</v>
      </c>
      <c r="H302" s="615" t="s">
        <v>1079</v>
      </c>
      <c r="I302" s="616" t="e">
        <f ca="1">INDEX('5_Main'!$HZ:$HZ,MATCH($F302,'5_Main'!$A:$A,0))</f>
        <v>#REF!</v>
      </c>
    </row>
    <row r="303" spans="1:9">
      <c r="A303" s="613" t="s">
        <v>766</v>
      </c>
      <c r="B303" s="614" t="str">
        <f>INDEX('Ref1'!$E:$E,MATCH(A303,'Ref1'!$A:$A,0))</f>
        <v>Woking</v>
      </c>
      <c r="C303" s="613" t="s">
        <v>0</v>
      </c>
      <c r="D303" s="616" t="e">
        <f ca="1">INDEX('5_Main'!$HZ:$HZ,MATCH($A303,'5_Main'!$A:$A,0))</f>
        <v>#REF!</v>
      </c>
      <c r="F303" s="613" t="s">
        <v>670</v>
      </c>
      <c r="G303" s="613" t="s">
        <v>671</v>
      </c>
      <c r="H303" s="615" t="s">
        <v>1079</v>
      </c>
      <c r="I303" s="616" t="e">
        <f ca="1">INDEX('5_Main'!$HZ:$HZ,MATCH($F303,'5_Main'!$A:$A,0))</f>
        <v>#REF!</v>
      </c>
    </row>
    <row r="304" spans="1:9">
      <c r="A304" s="613" t="s">
        <v>772</v>
      </c>
      <c r="B304" s="614" t="str">
        <f>INDEX('Ref1'!$E:$E,MATCH(A304,'Ref1'!$A:$A,0))</f>
        <v>Worcester</v>
      </c>
      <c r="C304" s="613" t="s">
        <v>0</v>
      </c>
      <c r="D304" s="616" t="e">
        <f ca="1">INDEX('5_Main'!$HZ:$HZ,MATCH($A304,'5_Main'!$A:$A,0))</f>
        <v>#REF!</v>
      </c>
      <c r="F304" s="613" t="s">
        <v>672</v>
      </c>
      <c r="G304" s="613" t="s">
        <v>673</v>
      </c>
      <c r="H304" s="615" t="s">
        <v>1079</v>
      </c>
      <c r="I304" s="616" t="e">
        <f ca="1">INDEX('5_Main'!$HZ:$HZ,MATCH($F304,'5_Main'!$A:$A,0))</f>
        <v>#REF!</v>
      </c>
    </row>
    <row r="305" spans="1:9">
      <c r="A305" s="613" t="s">
        <v>776</v>
      </c>
      <c r="B305" s="614" t="str">
        <f>INDEX('Ref1'!$E:$E,MATCH(A305,'Ref1'!$A:$A,0))</f>
        <v>Worthing</v>
      </c>
      <c r="C305" s="613" t="s">
        <v>0</v>
      </c>
      <c r="D305" s="616" t="e">
        <f ca="1">INDEX('5_Main'!$HZ:$HZ,MATCH($A305,'5_Main'!$A:$A,0))</f>
        <v>#REF!</v>
      </c>
      <c r="F305" s="613" t="s">
        <v>680</v>
      </c>
      <c r="G305" s="613" t="s">
        <v>681</v>
      </c>
      <c r="H305" s="615" t="s">
        <v>1079</v>
      </c>
      <c r="I305" s="616" t="e">
        <f ca="1">INDEX('5_Main'!$HZ:$HZ,MATCH($F305,'5_Main'!$A:$A,0))</f>
        <v>#REF!</v>
      </c>
    </row>
    <row r="306" spans="1:9">
      <c r="A306" s="613" t="s">
        <v>778</v>
      </c>
      <c r="B306" s="614" t="str">
        <f>INDEX('Ref1'!$E:$E,MATCH(A306,'Ref1'!$A:$A,0))</f>
        <v>Wychavon</v>
      </c>
      <c r="C306" s="613" t="s">
        <v>0</v>
      </c>
      <c r="D306" s="616" t="e">
        <f ca="1">INDEX('5_Main'!$HZ:$HZ,MATCH($A306,'5_Main'!$A:$A,0))</f>
        <v>#REF!</v>
      </c>
      <c r="F306" s="613" t="s">
        <v>692</v>
      </c>
      <c r="G306" s="613" t="s">
        <v>693</v>
      </c>
      <c r="H306" s="615" t="s">
        <v>1079</v>
      </c>
      <c r="I306" s="616" t="e">
        <f ca="1">INDEX('5_Main'!$HZ:$HZ,MATCH($F306,'5_Main'!$A:$A,0))</f>
        <v>#REF!</v>
      </c>
    </row>
    <row r="307" spans="1:9">
      <c r="A307" s="613" t="s">
        <v>780</v>
      </c>
      <c r="B307" s="614" t="str">
        <f>INDEX('Ref1'!$E:$E,MATCH(A307,'Ref1'!$A:$A,0))</f>
        <v>Wycombe</v>
      </c>
      <c r="C307" s="613" t="s">
        <v>0</v>
      </c>
      <c r="D307" s="616" t="e">
        <f ca="1">INDEX('5_Main'!$HZ:$HZ,MATCH($A307,'5_Main'!$A:$A,0))</f>
        <v>#REF!</v>
      </c>
      <c r="F307" s="613" t="s">
        <v>734</v>
      </c>
      <c r="G307" s="613" t="s">
        <v>735</v>
      </c>
      <c r="H307" s="615" t="s">
        <v>1079</v>
      </c>
      <c r="I307" s="616" t="e">
        <f ca="1">INDEX('5_Main'!$HZ:$HZ,MATCH($F307,'5_Main'!$A:$A,0))</f>
        <v>#REF!</v>
      </c>
    </row>
    <row r="308" spans="1:9">
      <c r="A308" s="613" t="s">
        <v>782</v>
      </c>
      <c r="B308" s="614" t="str">
        <f>INDEX('Ref1'!$E:$E,MATCH(A308,'Ref1'!$A:$A,0))</f>
        <v>Wyre</v>
      </c>
      <c r="C308" s="613" t="s">
        <v>0</v>
      </c>
      <c r="D308" s="616" t="e">
        <f ca="1">INDEX('5_Main'!$HZ:$HZ,MATCH($A308,'5_Main'!$A:$A,0))</f>
        <v>#REF!</v>
      </c>
      <c r="F308" s="613" t="s">
        <v>736</v>
      </c>
      <c r="G308" s="613" t="s">
        <v>737</v>
      </c>
      <c r="H308" s="615" t="s">
        <v>1079</v>
      </c>
      <c r="I308" s="616" t="e">
        <f ca="1">INDEX('5_Main'!$HZ:$HZ,MATCH($F308,'5_Main'!$A:$A,0))</f>
        <v>#REF!</v>
      </c>
    </row>
    <row r="309" spans="1:9">
      <c r="A309" s="613" t="s">
        <v>784</v>
      </c>
      <c r="B309" s="614" t="str">
        <f>INDEX('Ref1'!$E:$E,MATCH(A309,'Ref1'!$A:$A,0))</f>
        <v>Wyre Forest</v>
      </c>
      <c r="C309" s="613" t="s">
        <v>0</v>
      </c>
      <c r="D309" s="616" t="e">
        <f ca="1">INDEX('5_Main'!$HZ:$HZ,MATCH($A309,'5_Main'!$A:$A,0))</f>
        <v>#REF!</v>
      </c>
      <c r="F309" s="613" t="s">
        <v>746</v>
      </c>
      <c r="G309" s="613" t="s">
        <v>747</v>
      </c>
      <c r="H309" s="615" t="s">
        <v>1079</v>
      </c>
      <c r="I309" s="616" t="e">
        <f ca="1">INDEX('5_Main'!$HZ:$HZ,MATCH($F309,'5_Main'!$A:$A,0))</f>
        <v>#REF!</v>
      </c>
    </row>
    <row r="310" spans="1:9">
      <c r="A310" s="613" t="s">
        <v>36</v>
      </c>
      <c r="B310" s="614" t="str">
        <f>INDEX('Ref1'!$E:$E,MATCH(A310,'Ref1'!$A:$A,0))</f>
        <v>Avon Fire Authority</v>
      </c>
      <c r="C310" s="615" t="s">
        <v>1</v>
      </c>
      <c r="D310" s="616" t="e">
        <f ca="1">INDEX('5_Main'!$HZ:$HZ,MATCH($A310,'5_Main'!$A:$A,0))</f>
        <v>#REF!</v>
      </c>
      <c r="F310" s="613" t="s">
        <v>754</v>
      </c>
      <c r="G310" s="613" t="s">
        <v>755</v>
      </c>
      <c r="H310" s="615" t="s">
        <v>1079</v>
      </c>
      <c r="I310" s="616" t="e">
        <f ca="1">INDEX('5_Main'!$HZ:$HZ,MATCH($F310,'5_Main'!$A:$A,0))</f>
        <v>#REF!</v>
      </c>
    </row>
    <row r="311" spans="1:9">
      <c r="A311" s="613" t="s">
        <v>60</v>
      </c>
      <c r="B311" s="614" t="str">
        <f>INDEX('Ref1'!$E:$E,MATCH(A311,'Ref1'!$A:$A,0))</f>
        <v>Bedfordshire Fire Authority</v>
      </c>
      <c r="C311" s="615" t="s">
        <v>1</v>
      </c>
      <c r="D311" s="616" t="e">
        <f ca="1">INDEX('5_Main'!$HZ:$HZ,MATCH($A311,'5_Main'!$A:$A,0))</f>
        <v>#REF!</v>
      </c>
      <c r="F311" s="613" t="s">
        <v>36</v>
      </c>
      <c r="G311" s="613" t="s">
        <v>37</v>
      </c>
      <c r="H311" s="615" t="s">
        <v>1079</v>
      </c>
      <c r="I311" s="616" t="e">
        <f ca="1">INDEX('5_Main'!$HZ:$HZ,MATCH($F311,'5_Main'!$A:$A,0))</f>
        <v>#REF!</v>
      </c>
    </row>
    <row r="312" spans="1:9">
      <c r="A312" s="613" t="s">
        <v>62</v>
      </c>
      <c r="B312" s="614" t="str">
        <f>INDEX('Ref1'!$E:$E,MATCH(A312,'Ref1'!$A:$A,0))</f>
        <v>Berkshire Fire Authority</v>
      </c>
      <c r="C312" s="615" t="s">
        <v>1</v>
      </c>
      <c r="D312" s="616" t="e">
        <f ca="1">INDEX('5_Main'!$HZ:$HZ,MATCH($A312,'5_Main'!$A:$A,0))</f>
        <v>#REF!</v>
      </c>
      <c r="F312" s="613" t="s">
        <v>512</v>
      </c>
      <c r="G312" s="613" t="s">
        <v>513</v>
      </c>
      <c r="H312" s="615" t="s">
        <v>1079</v>
      </c>
      <c r="I312" s="616" t="e">
        <f ca="1">INDEX('5_Main'!$HZ:$HZ,MATCH($F312,'5_Main'!$A:$A,0))</f>
        <v>#REF!</v>
      </c>
    </row>
    <row r="313" spans="1:9">
      <c r="A313" s="613" t="s">
        <v>110</v>
      </c>
      <c r="B313" s="614" t="str">
        <f>INDEX('Ref1'!$E:$E,MATCH(A313,'Ref1'!$A:$A,0))</f>
        <v>Buckinghamshire Fire Authority</v>
      </c>
      <c r="C313" s="615" t="s">
        <v>1</v>
      </c>
      <c r="D313" s="616" t="e">
        <f ca="1">INDEX('5_Main'!$HZ:$HZ,MATCH($A313,'5_Main'!$A:$A,0))</f>
        <v>#REF!</v>
      </c>
      <c r="F313" s="613" t="s">
        <v>514</v>
      </c>
      <c r="G313" s="613" t="s">
        <v>515</v>
      </c>
      <c r="H313" s="615" t="s">
        <v>1079</v>
      </c>
      <c r="I313" s="616" t="e">
        <f ca="1">INDEX('5_Main'!$HZ:$HZ,MATCH($F313,'5_Main'!$A:$A,0))</f>
        <v>#REF!</v>
      </c>
    </row>
    <row r="314" spans="1:9">
      <c r="A314" s="613" t="s">
        <v>122</v>
      </c>
      <c r="B314" s="614" t="str">
        <f>INDEX('Ref1'!$E:$E,MATCH(A314,'Ref1'!$A:$A,0))</f>
        <v>Cambridgeshire Fire Authority</v>
      </c>
      <c r="C314" s="615" t="s">
        <v>1</v>
      </c>
      <c r="D314" s="616" t="e">
        <f ca="1">INDEX('5_Main'!$HZ:$HZ,MATCH($A314,'5_Main'!$A:$A,0))</f>
        <v>#REF!</v>
      </c>
      <c r="F314" s="613" t="s">
        <v>170</v>
      </c>
      <c r="G314" s="613" t="s">
        <v>171</v>
      </c>
      <c r="H314" s="615" t="s">
        <v>1079</v>
      </c>
      <c r="I314" s="616" t="e">
        <f ca="1">INDEX('5_Main'!$HZ:$HZ,MATCH($F314,'5_Main'!$A:$A,0))</f>
        <v>#REF!</v>
      </c>
    </row>
    <row r="315" spans="1:9">
      <c r="A315" s="613" t="s">
        <v>146</v>
      </c>
      <c r="B315" s="614" t="str">
        <f>INDEX('Ref1'!$E:$E,MATCH(A315,'Ref1'!$A:$A,0))</f>
        <v>Cheshire Fire Authority</v>
      </c>
      <c r="C315" s="615" t="s">
        <v>1</v>
      </c>
      <c r="D315" s="616" t="e">
        <f ca="1">INDEX('5_Main'!$HZ:$HZ,MATCH($A315,'5_Main'!$A:$A,0))</f>
        <v>#REF!</v>
      </c>
      <c r="F315" s="613" t="s">
        <v>350</v>
      </c>
      <c r="G315" s="613" t="s">
        <v>351</v>
      </c>
      <c r="H315" s="615" t="s">
        <v>1079</v>
      </c>
      <c r="I315" s="616" t="e">
        <f ca="1">INDEX('5_Main'!$HZ:$HZ,MATCH($F315,'5_Main'!$A:$A,0))</f>
        <v>#REF!</v>
      </c>
    </row>
    <row r="316" spans="1:9">
      <c r="A316" s="613" t="s">
        <v>162</v>
      </c>
      <c r="B316" s="614" t="str">
        <f>INDEX('Ref1'!$E:$E,MATCH(A316,'Ref1'!$A:$A,0))</f>
        <v>Cleveland Fire Authority</v>
      </c>
      <c r="C316" s="615" t="s">
        <v>1</v>
      </c>
      <c r="D316" s="616" t="e">
        <f ca="1">INDEX('5_Main'!$HZ:$HZ,MATCH($A316,'5_Main'!$A:$A,0))</f>
        <v>#REF!</v>
      </c>
      <c r="F316" s="613" t="s">
        <v>56</v>
      </c>
      <c r="G316" s="613" t="s">
        <v>57</v>
      </c>
      <c r="H316" s="615" t="s">
        <v>1079</v>
      </c>
      <c r="I316" s="616" t="e">
        <f ca="1">INDEX('5_Main'!$HZ:$HZ,MATCH($F316,'5_Main'!$A:$A,0))</f>
        <v>#REF!</v>
      </c>
    </row>
    <row r="317" spans="1:9">
      <c r="A317" s="613" t="s">
        <v>198</v>
      </c>
      <c r="B317" s="614" t="str">
        <f>INDEX('Ref1'!$E:$E,MATCH(A317,'Ref1'!$A:$A,0))</f>
        <v>Derbyshire Fire Authority</v>
      </c>
      <c r="C317" s="615" t="s">
        <v>1</v>
      </c>
      <c r="D317" s="616" t="e">
        <f ca="1">INDEX('5_Main'!$HZ:$HZ,MATCH($A317,'5_Main'!$A:$A,0))</f>
        <v>#REF!</v>
      </c>
      <c r="F317" s="613" t="s">
        <v>80</v>
      </c>
      <c r="G317" s="613" t="s">
        <v>81</v>
      </c>
      <c r="H317" s="615" t="s">
        <v>1079</v>
      </c>
      <c r="I317" s="616" t="e">
        <f ca="1">INDEX('5_Main'!$HZ:$HZ,MATCH($F317,'5_Main'!$A:$A,0))</f>
        <v>#REF!</v>
      </c>
    </row>
    <row r="318" spans="1:9">
      <c r="A318" s="613" t="s">
        <v>512</v>
      </c>
      <c r="B318" s="614" t="str">
        <f>INDEX('Ref1'!$E:$E,MATCH(A318,'Ref1'!$A:$A,0))</f>
        <v>Devon &amp; Somerset Fire</v>
      </c>
      <c r="C318" s="615" t="s">
        <v>1</v>
      </c>
      <c r="D318" s="616" t="e">
        <f ca="1">INDEX('5_Main'!$HZ:$HZ,MATCH($A318,'5_Main'!$A:$A,0))</f>
        <v>#REF!</v>
      </c>
      <c r="F318" s="613" t="s">
        <v>96</v>
      </c>
      <c r="G318" s="613" t="s">
        <v>97</v>
      </c>
      <c r="H318" s="615" t="s">
        <v>1079</v>
      </c>
      <c r="I318" s="616" t="e">
        <f ca="1">INDEX('5_Main'!$HZ:$HZ,MATCH($F318,'5_Main'!$A:$A,0))</f>
        <v>#REF!</v>
      </c>
    </row>
    <row r="319" spans="1:9">
      <c r="A319" s="613" t="s">
        <v>514</v>
      </c>
      <c r="B319" s="614" t="str">
        <f>INDEX('Ref1'!$E:$E,MATCH(A319,'Ref1'!$A:$A,0))</f>
        <v>Dorset &amp; Wiltshire Fire</v>
      </c>
      <c r="C319" s="615" t="s">
        <v>1</v>
      </c>
      <c r="D319" s="616" t="e">
        <f ca="1">INDEX('5_Main'!$HZ:$HZ,MATCH($A319,'5_Main'!$A:$A,0))</f>
        <v>#REF!</v>
      </c>
      <c r="F319" s="613" t="s">
        <v>462</v>
      </c>
      <c r="G319" s="613" t="s">
        <v>463</v>
      </c>
      <c r="H319" s="615" t="s">
        <v>1079</v>
      </c>
      <c r="I319" s="616" t="e">
        <f ca="1">INDEX('5_Main'!$HZ:$HZ,MATCH($F319,'5_Main'!$A:$A,0))</f>
        <v>#REF!</v>
      </c>
    </row>
    <row r="320" spans="1:9">
      <c r="A320" s="613" t="s">
        <v>212</v>
      </c>
      <c r="B320" s="614" t="str">
        <f>INDEX('Ref1'!$E:$E,MATCH(A320,'Ref1'!$A:$A,0))</f>
        <v>Durham Fire Authority</v>
      </c>
      <c r="C320" s="615" t="s">
        <v>1</v>
      </c>
      <c r="D320" s="616" t="e">
        <f ca="1">INDEX('5_Main'!$HZ:$HZ,MATCH($A320,'5_Main'!$A:$A,0))</f>
        <v>#REF!</v>
      </c>
      <c r="F320" s="613" t="s">
        <v>502</v>
      </c>
      <c r="G320" s="613" t="s">
        <v>503</v>
      </c>
      <c r="H320" s="615" t="s">
        <v>1079</v>
      </c>
      <c r="I320" s="616" t="e">
        <f ca="1">INDEX('5_Main'!$HZ:$HZ,MATCH($F320,'5_Main'!$A:$A,0))</f>
        <v>#REF!</v>
      </c>
    </row>
    <row r="321" spans="1:9">
      <c r="A321" s="613" t="s">
        <v>236</v>
      </c>
      <c r="B321" s="614" t="str">
        <f>INDEX('Ref1'!$E:$E,MATCH(A321,'Ref1'!$A:$A,0))</f>
        <v>East Sussex Fire Authority</v>
      </c>
      <c r="C321" s="615" t="s">
        <v>1</v>
      </c>
      <c r="D321" s="616" t="e">
        <f ca="1">INDEX('5_Main'!$HZ:$HZ,MATCH($A321,'5_Main'!$A:$A,0))</f>
        <v>#REF!</v>
      </c>
      <c r="F321" s="613" t="s">
        <v>504</v>
      </c>
      <c r="G321" s="613" t="s">
        <v>505</v>
      </c>
      <c r="H321" s="615" t="s">
        <v>1079</v>
      </c>
      <c r="I321" s="616" t="e">
        <f ca="1">INDEX('5_Main'!$HZ:$HZ,MATCH($F321,'5_Main'!$A:$A,0))</f>
        <v>#REF!</v>
      </c>
    </row>
    <row r="322" spans="1:9">
      <c r="A322" s="613" t="s">
        <v>256</v>
      </c>
      <c r="B322" s="614" t="str">
        <f>INDEX('Ref1'!$E:$E,MATCH(A322,'Ref1'!$A:$A,0))</f>
        <v>Essex Fire Authority</v>
      </c>
      <c r="C322" s="615" t="s">
        <v>1</v>
      </c>
      <c r="D322" s="616" t="e">
        <f ca="1">INDEX('5_Main'!$HZ:$HZ,MATCH($A322,'5_Main'!$A:$A,0))</f>
        <v>#REF!</v>
      </c>
      <c r="F322" s="613" t="s">
        <v>588</v>
      </c>
      <c r="G322" s="613" t="s">
        <v>589</v>
      </c>
      <c r="H322" s="615" t="s">
        <v>1079</v>
      </c>
      <c r="I322" s="616" t="e">
        <f ca="1">INDEX('5_Main'!$HZ:$HZ,MATCH($F322,'5_Main'!$A:$A,0))</f>
        <v>#REF!</v>
      </c>
    </row>
    <row r="323" spans="1:9">
      <c r="A323" s="613" t="s">
        <v>300</v>
      </c>
      <c r="B323" s="614" t="str">
        <f>INDEX('Ref1'!$E:$E,MATCH(A323,'Ref1'!$A:$A,0))</f>
        <v>Hampshire Fire Authority</v>
      </c>
      <c r="C323" s="615" t="s">
        <v>1</v>
      </c>
      <c r="D323" s="616" t="e">
        <f ca="1">INDEX('5_Main'!$HZ:$HZ,MATCH($A323,'5_Main'!$A:$A,0))</f>
        <v>#REF!</v>
      </c>
      <c r="F323" s="613" t="s">
        <v>662</v>
      </c>
      <c r="G323" s="613" t="s">
        <v>663</v>
      </c>
      <c r="H323" s="615" t="s">
        <v>1079</v>
      </c>
      <c r="I323" s="616" t="e">
        <f ca="1">INDEX('5_Main'!$HZ:$HZ,MATCH($F323,'5_Main'!$A:$A,0))</f>
        <v>#REF!</v>
      </c>
    </row>
    <row r="324" spans="1:9">
      <c r="A324" s="613" t="s">
        <v>322</v>
      </c>
      <c r="B324" s="614" t="str">
        <f>INDEX('Ref1'!$E:$E,MATCH(A324,'Ref1'!$A:$A,0))</f>
        <v>Hereford and Worcester Fire Authority</v>
      </c>
      <c r="C324" s="615" t="s">
        <v>1</v>
      </c>
      <c r="D324" s="616" t="e">
        <f ca="1">INDEX('5_Main'!$HZ:$HZ,MATCH($A324,'5_Main'!$A:$A,0))</f>
        <v>#REF!</v>
      </c>
      <c r="F324" s="613" t="s">
        <v>690</v>
      </c>
      <c r="G324" s="613" t="s">
        <v>691</v>
      </c>
      <c r="H324" s="615" t="s">
        <v>1079</v>
      </c>
      <c r="I324" s="616" t="e">
        <f ca="1">INDEX('5_Main'!$HZ:$HZ,MATCH($F324,'5_Main'!$A:$A,0))</f>
        <v>#REF!</v>
      </c>
    </row>
    <row r="325" spans="1:9">
      <c r="A325" s="613" t="s">
        <v>340</v>
      </c>
      <c r="B325" s="614" t="str">
        <f>INDEX('Ref1'!$E:$E,MATCH(A325,'Ref1'!$A:$A,0))</f>
        <v>Humberside Fire Authority</v>
      </c>
      <c r="C325" s="615" t="s">
        <v>1</v>
      </c>
      <c r="D325" s="616" t="e">
        <f ca="1">INDEX('5_Main'!$HZ:$HZ,MATCH($A325,'5_Main'!$A:$A,0))</f>
        <v>#REF!</v>
      </c>
      <c r="F325" s="613" t="s">
        <v>758</v>
      </c>
      <c r="G325" s="613" t="s">
        <v>759</v>
      </c>
      <c r="H325" s="615" t="s">
        <v>1079</v>
      </c>
      <c r="I325" s="616" t="e">
        <f ca="1">INDEX('5_Main'!$HZ:$HZ,MATCH($F325,'5_Main'!$A:$A,0))</f>
        <v>#REF!</v>
      </c>
    </row>
    <row r="326" spans="1:9">
      <c r="A326" s="613" t="s">
        <v>358</v>
      </c>
      <c r="B326" s="614" t="str">
        <f>INDEX('Ref1'!$E:$E,MATCH(A326,'Ref1'!$A:$A,0))</f>
        <v>Kent Fire Authority</v>
      </c>
      <c r="C326" s="615" t="s">
        <v>1</v>
      </c>
      <c r="D326" s="616" t="e">
        <f ca="1">INDEX('5_Main'!$HZ:$HZ,MATCH($A326,'5_Main'!$A:$A,0))</f>
        <v>#REF!</v>
      </c>
      <c r="F326" s="613" t="s">
        <v>742</v>
      </c>
      <c r="G326" s="613" t="s">
        <v>743</v>
      </c>
      <c r="H326" s="613" t="s">
        <v>1084</v>
      </c>
      <c r="I326" s="616" t="e">
        <f ca="1">INDEX('5_Main'!$HZ:$HZ,MATCH($F326,'5_Main'!$A:$A,0))</f>
        <v>#REF!</v>
      </c>
    </row>
    <row r="327" spans="1:9">
      <c r="A327" s="613" t="s">
        <v>376</v>
      </c>
      <c r="B327" s="614" t="str">
        <f>INDEX('Ref1'!$E:$E,MATCH(A327,'Ref1'!$A:$A,0))</f>
        <v>Lancashire Fire Authority</v>
      </c>
      <c r="C327" s="615" t="s">
        <v>1</v>
      </c>
      <c r="D327" s="616" t="e">
        <f ca="1">INDEX('5_Main'!$HZ:$HZ,MATCH($A327,'5_Main'!$A:$A,0))</f>
        <v>#REF!</v>
      </c>
      <c r="F327" s="613" t="s">
        <v>66</v>
      </c>
      <c r="G327" s="613" t="s">
        <v>67</v>
      </c>
      <c r="H327" s="613" t="s">
        <v>1084</v>
      </c>
      <c r="I327" s="616" t="e">
        <f ca="1">INDEX('5_Main'!$HZ:$HZ,MATCH($F327,'5_Main'!$A:$A,0))</f>
        <v>#REF!</v>
      </c>
    </row>
    <row r="328" spans="1:9">
      <c r="A328" s="613" t="s">
        <v>386</v>
      </c>
      <c r="B328" s="614" t="str">
        <f>INDEX('Ref1'!$E:$E,MATCH(A328,'Ref1'!$A:$A,0))</f>
        <v>Leicestershire Fire Authority</v>
      </c>
      <c r="C328" s="615" t="s">
        <v>1</v>
      </c>
      <c r="D328" s="616" t="e">
        <f ca="1">INDEX('5_Main'!$HZ:$HZ,MATCH($A328,'5_Main'!$A:$A,0))</f>
        <v>#REF!</v>
      </c>
      <c r="F328" s="613" t="s">
        <v>174</v>
      </c>
      <c r="G328" s="613" t="s">
        <v>175</v>
      </c>
      <c r="H328" s="613" t="s">
        <v>1084</v>
      </c>
      <c r="I328" s="616" t="e">
        <f ca="1">INDEX('5_Main'!$HZ:$HZ,MATCH($F328,'5_Main'!$A:$A,0))</f>
        <v>#REF!</v>
      </c>
    </row>
    <row r="329" spans="1:9">
      <c r="A329" s="613" t="s">
        <v>472</v>
      </c>
      <c r="B329" s="614" t="str">
        <f>INDEX('Ref1'!$E:$E,MATCH(A329,'Ref1'!$A:$A,0))</f>
        <v>North Yorkshire Fire Authority</v>
      </c>
      <c r="C329" s="615" t="s">
        <v>1</v>
      </c>
      <c r="D329" s="616" t="e">
        <f ca="1">INDEX('5_Main'!$HZ:$HZ,MATCH($A329,'5_Main'!$A:$A,0))</f>
        <v>#REF!</v>
      </c>
      <c r="F329" s="613" t="s">
        <v>208</v>
      </c>
      <c r="G329" s="613" t="s">
        <v>209</v>
      </c>
      <c r="H329" s="613" t="s">
        <v>1084</v>
      </c>
      <c r="I329" s="616" t="e">
        <f ca="1">INDEX('5_Main'!$HZ:$HZ,MATCH($F329,'5_Main'!$A:$A,0))</f>
        <v>#REF!</v>
      </c>
    </row>
    <row r="330" spans="1:9">
      <c r="A330" s="613" t="s">
        <v>486</v>
      </c>
      <c r="B330" s="614" t="str">
        <f>INDEX('Ref1'!$E:$E,MATCH(A330,'Ref1'!$A:$A,0))</f>
        <v>Nottinghamshire Fire Authority</v>
      </c>
      <c r="C330" s="615" t="s">
        <v>1</v>
      </c>
      <c r="D330" s="616" t="e">
        <f ca="1">INDEX('5_Main'!$HZ:$HZ,MATCH($A330,'5_Main'!$A:$A,0))</f>
        <v>#REF!</v>
      </c>
      <c r="F330" s="613" t="s">
        <v>556</v>
      </c>
      <c r="G330" s="613" t="s">
        <v>557</v>
      </c>
      <c r="H330" s="613" t="s">
        <v>1084</v>
      </c>
      <c r="I330" s="616" t="e">
        <f ca="1">INDEX('5_Main'!$HZ:$HZ,MATCH($F330,'5_Main'!$A:$A,0))</f>
        <v>#REF!</v>
      </c>
    </row>
    <row r="331" spans="1:9">
      <c r="A331" s="613" t="s">
        <v>574</v>
      </c>
      <c r="B331" s="614" t="str">
        <f>INDEX('Ref1'!$E:$E,MATCH(A331,'Ref1'!$A:$A,0))</f>
        <v>Shropshire Fire Authority</v>
      </c>
      <c r="C331" s="615" t="s">
        <v>1</v>
      </c>
      <c r="D331" s="616" t="e">
        <f ca="1">INDEX('5_Main'!$HZ:$HZ,MATCH($A331,'5_Main'!$A:$A,0))</f>
        <v>#REF!</v>
      </c>
      <c r="F331" s="613" t="s">
        <v>578</v>
      </c>
      <c r="G331" s="613" t="s">
        <v>579</v>
      </c>
      <c r="H331" s="613" t="s">
        <v>1084</v>
      </c>
      <c r="I331" s="616" t="e">
        <f ca="1">INDEX('5_Main'!$HZ:$HZ,MATCH($F331,'5_Main'!$A:$A,0))</f>
        <v>#REF!</v>
      </c>
    </row>
    <row r="332" spans="1:9">
      <c r="A332" s="613" t="s">
        <v>632</v>
      </c>
      <c r="B332" s="614" t="str">
        <f>INDEX('Ref1'!$E:$E,MATCH(A332,'Ref1'!$A:$A,0))</f>
        <v>Staffordshire Fire Authority</v>
      </c>
      <c r="C332" s="615" t="s">
        <v>1</v>
      </c>
      <c r="D332" s="616" t="e">
        <f ca="1">INDEX('5_Main'!$HZ:$HZ,MATCH($A332,'5_Main'!$A:$A,0))</f>
        <v>#REF!</v>
      </c>
      <c r="F332" s="613" t="s">
        <v>708</v>
      </c>
      <c r="G332" s="613" t="s">
        <v>709</v>
      </c>
      <c r="H332" s="613" t="s">
        <v>1084</v>
      </c>
      <c r="I332" s="616" t="e">
        <f ca="1">INDEX('5_Main'!$HZ:$HZ,MATCH($F332,'5_Main'!$A:$A,0))</f>
        <v>#REF!</v>
      </c>
    </row>
    <row r="333" spans="1:9">
      <c r="A333" s="613" t="s">
        <v>170</v>
      </c>
      <c r="B333" s="614" t="str">
        <f>INDEX('Ref1'!$E:$E,MATCH(A333,'Ref1'!$A:$A,0))</f>
        <v>Cornwall</v>
      </c>
      <c r="C333" s="613" t="s">
        <v>7</v>
      </c>
      <c r="D333" s="616" t="e">
        <f ca="1">INDEX('5_Main'!$HZ:$HZ,MATCH($A333,'5_Main'!$A:$A,0))</f>
        <v>#REF!</v>
      </c>
      <c r="F333" s="613" t="s">
        <v>770</v>
      </c>
      <c r="G333" s="613" t="s">
        <v>771</v>
      </c>
      <c r="H333" s="613" t="s">
        <v>1084</v>
      </c>
      <c r="I333" s="616" t="e">
        <f ca="1">INDEX('5_Main'!$HZ:$HZ,MATCH($F333,'5_Main'!$A:$A,0))</f>
        <v>#REF!</v>
      </c>
    </row>
    <row r="334" spans="1:9">
      <c r="A334" s="613" t="s">
        <v>348</v>
      </c>
      <c r="B334" s="614" t="str">
        <f>INDEX('Ref1'!$E:$E,MATCH(A334,'Ref1'!$A:$A,0))</f>
        <v>Isle of Wight Council</v>
      </c>
      <c r="C334" s="613" t="s">
        <v>7</v>
      </c>
      <c r="D334" s="616" t="e">
        <f ca="1">INDEX('5_Main'!$HZ:$HZ,MATCH($A334,'5_Main'!$A:$A,0))</f>
        <v>#REF!</v>
      </c>
      <c r="F334" s="613" t="s">
        <v>718</v>
      </c>
      <c r="G334" s="613" t="s">
        <v>719</v>
      </c>
      <c r="H334" s="613" t="s">
        <v>1084</v>
      </c>
      <c r="I334" s="616" t="e">
        <f ca="1">INDEX('5_Main'!$HZ:$HZ,MATCH($F334,'5_Main'!$A:$A,0))</f>
        <v>#REF!</v>
      </c>
    </row>
    <row r="335" spans="1:9">
      <c r="A335" s="613" t="s">
        <v>350</v>
      </c>
      <c r="B335" s="614" t="str">
        <f>INDEX('Ref1'!$E:$E,MATCH(A335,'Ref1'!$A:$A,0))</f>
        <v>Isles of Scilly</v>
      </c>
      <c r="C335" s="613" t="s">
        <v>7</v>
      </c>
      <c r="D335" s="616" t="e">
        <f ca="1">INDEX('5_Main'!$HZ:$HZ,MATCH($A335,'5_Main'!$A:$A,0))</f>
        <v>#REF!</v>
      </c>
      <c r="F335" s="613" t="s">
        <v>630</v>
      </c>
      <c r="G335" s="613" t="s">
        <v>631</v>
      </c>
      <c r="H335" s="613" t="s">
        <v>1084</v>
      </c>
      <c r="I335" s="616" t="e">
        <f ca="1">INDEX('5_Main'!$HZ:$HZ,MATCH($F335,'5_Main'!$A:$A,0))</f>
        <v>#REF!</v>
      </c>
    </row>
    <row r="336" spans="1:9">
      <c r="A336" s="613" t="s">
        <v>478</v>
      </c>
      <c r="B336" s="614" t="str">
        <f>INDEX('Ref1'!$E:$E,MATCH(A336,'Ref1'!$A:$A,0))</f>
        <v>Northumberland</v>
      </c>
      <c r="C336" s="613" t="s">
        <v>7</v>
      </c>
      <c r="D336" s="616" t="e">
        <f ca="1">INDEX('5_Main'!$HZ:$HZ,MATCH($A336,'5_Main'!$A:$A,0))</f>
        <v>#REF!</v>
      </c>
      <c r="F336" s="613" t="s">
        <v>774</v>
      </c>
      <c r="G336" s="613" t="s">
        <v>775</v>
      </c>
      <c r="H336" s="613" t="s">
        <v>1084</v>
      </c>
      <c r="I336" s="616" t="e">
        <f ca="1">INDEX('5_Main'!$HZ:$HZ,MATCH($F336,'5_Main'!$A:$A,0))</f>
        <v>#REF!</v>
      </c>
    </row>
    <row r="337" spans="1:9">
      <c r="A337" s="613" t="s">
        <v>56</v>
      </c>
      <c r="B337" s="614" t="str">
        <f>INDEX('Ref1'!$E:$E,MATCH(A337,'Ref1'!$A:$A,0))</f>
        <v>Bath &amp; North East Somerset</v>
      </c>
      <c r="C337" s="615" t="s">
        <v>6</v>
      </c>
      <c r="D337" s="616" t="e">
        <f ca="1">INDEX('5_Main'!$HZ:$HZ,MATCH($A337,'5_Main'!$A:$A,0))</f>
        <v>#REF!</v>
      </c>
      <c r="F337" s="613" t="s">
        <v>102</v>
      </c>
      <c r="G337" s="613" t="s">
        <v>103</v>
      </c>
      <c r="H337" s="613" t="s">
        <v>1084</v>
      </c>
      <c r="I337" s="616" t="e">
        <f ca="1">INDEX('5_Main'!$HZ:$HZ,MATCH($F337,'5_Main'!$A:$A,0))</f>
        <v>#REF!</v>
      </c>
    </row>
    <row r="338" spans="1:9">
      <c r="A338" s="613" t="s">
        <v>58</v>
      </c>
      <c r="B338" s="614" t="str">
        <f>INDEX('Ref1'!$E:$E,MATCH(A338,'Ref1'!$A:$A,0))</f>
        <v>Bedford</v>
      </c>
      <c r="C338" s="615" t="s">
        <v>6</v>
      </c>
      <c r="D338" s="616" t="e">
        <f ca="1">INDEX('5_Main'!$HZ:$HZ,MATCH($A338,'5_Main'!$A:$A,0))</f>
        <v>#REF!</v>
      </c>
      <c r="F338" s="613" t="s">
        <v>126</v>
      </c>
      <c r="G338" s="613" t="s">
        <v>127</v>
      </c>
      <c r="H338" s="613" t="s">
        <v>1084</v>
      </c>
      <c r="I338" s="616" t="e">
        <f ca="1">INDEX('5_Main'!$HZ:$HZ,MATCH($F338,'5_Main'!$A:$A,0))</f>
        <v>#REF!</v>
      </c>
    </row>
    <row r="339" spans="1:9">
      <c r="A339" s="613" t="s">
        <v>70</v>
      </c>
      <c r="B339" s="614" t="str">
        <f>INDEX('Ref1'!$E:$E,MATCH(A339,'Ref1'!$A:$A,0))</f>
        <v>Blackburn with Darwen</v>
      </c>
      <c r="C339" s="615" t="s">
        <v>6</v>
      </c>
      <c r="D339" s="616" t="e">
        <f ca="1">INDEX('5_Main'!$HZ:$HZ,MATCH($A339,'5_Main'!$A:$A,0))</f>
        <v>#REF!</v>
      </c>
      <c r="F339" s="613" t="s">
        <v>232</v>
      </c>
      <c r="G339" s="613" t="s">
        <v>233</v>
      </c>
      <c r="H339" s="613" t="s">
        <v>1084</v>
      </c>
      <c r="I339" s="616" t="e">
        <f ca="1">INDEX('5_Main'!$HZ:$HZ,MATCH($F339,'5_Main'!$A:$A,0))</f>
        <v>#REF!</v>
      </c>
    </row>
    <row r="340" spans="1:9">
      <c r="A340" s="613" t="s">
        <v>72</v>
      </c>
      <c r="B340" s="614" t="str">
        <f>INDEX('Ref1'!$E:$E,MATCH(A340,'Ref1'!$A:$A,0))</f>
        <v>Blackpool</v>
      </c>
      <c r="C340" s="615" t="s">
        <v>6</v>
      </c>
      <c r="D340" s="616" t="e">
        <f ca="1">INDEX('5_Main'!$HZ:$HZ,MATCH($A340,'5_Main'!$A:$A,0))</f>
        <v>#REF!</v>
      </c>
      <c r="F340" s="613" t="s">
        <v>392</v>
      </c>
      <c r="G340" s="613" t="s">
        <v>393</v>
      </c>
      <c r="H340" s="613" t="s">
        <v>1084</v>
      </c>
      <c r="I340" s="616" t="e">
        <f ca="1">INDEX('5_Main'!$HZ:$HZ,MATCH($F340,'5_Main'!$A:$A,0))</f>
        <v>#REF!</v>
      </c>
    </row>
    <row r="341" spans="1:9">
      <c r="A341" s="613" t="s">
        <v>80</v>
      </c>
      <c r="B341" s="614" t="str">
        <f>INDEX('Ref1'!$E:$E,MATCH(A341,'Ref1'!$A:$A,0))</f>
        <v>Bournemouth</v>
      </c>
      <c r="C341" s="615" t="s">
        <v>6</v>
      </c>
      <c r="D341" s="616" t="e">
        <f ca="1">INDEX('5_Main'!$HZ:$HZ,MATCH($A341,'5_Main'!$A:$A,0))</f>
        <v>#REF!</v>
      </c>
      <c r="F341" s="613" t="s">
        <v>406</v>
      </c>
      <c r="G341" s="613" t="s">
        <v>407</v>
      </c>
      <c r="H341" s="613" t="s">
        <v>1084</v>
      </c>
      <c r="I341" s="616" t="e">
        <f ca="1">INDEX('5_Main'!$HZ:$HZ,MATCH($F341,'5_Main'!$A:$A,0))</f>
        <v>#REF!</v>
      </c>
    </row>
    <row r="342" spans="1:9">
      <c r="A342" s="613" t="s">
        <v>82</v>
      </c>
      <c r="B342" s="614" t="str">
        <f>INDEX('Ref1'!$E:$E,MATCH(A342,'Ref1'!$A:$A,0))</f>
        <v>Bracknell Forest</v>
      </c>
      <c r="C342" s="615" t="s">
        <v>6</v>
      </c>
      <c r="D342" s="616" t="e">
        <f ca="1">INDEX('5_Main'!$HZ:$HZ,MATCH($A342,'5_Main'!$A:$A,0))</f>
        <v>#REF!</v>
      </c>
      <c r="F342" s="613" t="s">
        <v>440</v>
      </c>
      <c r="G342" s="613" t="s">
        <v>441</v>
      </c>
      <c r="H342" s="613" t="s">
        <v>1084</v>
      </c>
      <c r="I342" s="616" t="e">
        <f ca="1">INDEX('5_Main'!$HZ:$HZ,MATCH($F342,'5_Main'!$A:$A,0))</f>
        <v>#REF!</v>
      </c>
    </row>
    <row r="343" spans="1:9">
      <c r="A343" s="613" t="s">
        <v>94</v>
      </c>
      <c r="B343" s="614" t="str">
        <f>INDEX('Ref1'!$E:$E,MATCH(A343,'Ref1'!$A:$A,0))</f>
        <v>Brighton &amp; Hove</v>
      </c>
      <c r="C343" s="615" t="s">
        <v>6</v>
      </c>
      <c r="D343" s="616" t="e">
        <f ca="1">INDEX('5_Main'!$HZ:$HZ,MATCH($A343,'5_Main'!$A:$A,0))</f>
        <v>#REF!</v>
      </c>
      <c r="F343" s="613" t="s">
        <v>466</v>
      </c>
      <c r="G343" s="613" t="s">
        <v>467</v>
      </c>
      <c r="H343" s="613" t="s">
        <v>1084</v>
      </c>
      <c r="I343" s="616" t="e">
        <f ca="1">INDEX('5_Main'!$HZ:$HZ,MATCH($F343,'5_Main'!$A:$A,0))</f>
        <v>#REF!</v>
      </c>
    </row>
    <row r="344" spans="1:9">
      <c r="A344" s="613" t="s">
        <v>96</v>
      </c>
      <c r="B344" s="614" t="str">
        <f>INDEX('Ref1'!$E:$E,MATCH(A344,'Ref1'!$A:$A,0))</f>
        <v>Bristol</v>
      </c>
      <c r="C344" s="615" t="s">
        <v>6</v>
      </c>
      <c r="D344" s="616" t="e">
        <f ca="1">INDEX('5_Main'!$HZ:$HZ,MATCH($A344,'5_Main'!$A:$A,0))</f>
        <v>#REF!</v>
      </c>
      <c r="F344" s="613" t="s">
        <v>488</v>
      </c>
      <c r="G344" s="613" t="s">
        <v>489</v>
      </c>
      <c r="H344" s="613" t="s">
        <v>1084</v>
      </c>
      <c r="I344" s="616" t="e">
        <f ca="1">INDEX('5_Main'!$HZ:$HZ,MATCH($F344,'5_Main'!$A:$A,0))</f>
        <v>#REF!</v>
      </c>
    </row>
    <row r="345" spans="1:9">
      <c r="A345" s="613" t="s">
        <v>134</v>
      </c>
      <c r="B345" s="614" t="str">
        <f>INDEX('Ref1'!$E:$E,MATCH(A345,'Ref1'!$A:$A,0))</f>
        <v>Central Bedfordshire</v>
      </c>
      <c r="C345" s="615" t="s">
        <v>6</v>
      </c>
      <c r="D345" s="616" t="e">
        <f ca="1">INDEX('5_Main'!$HZ:$HZ,MATCH($A345,'5_Main'!$A:$A,0))</f>
        <v>#REF!</v>
      </c>
      <c r="F345" s="613" t="s">
        <v>522</v>
      </c>
      <c r="G345" s="613" t="s">
        <v>523</v>
      </c>
      <c r="H345" s="613" t="s">
        <v>1084</v>
      </c>
      <c r="I345" s="616" t="e">
        <f ca="1">INDEX('5_Main'!$HZ:$HZ,MATCH($F345,'5_Main'!$A:$A,0))</f>
        <v>#REF!</v>
      </c>
    </row>
    <row r="346" spans="1:9">
      <c r="A346" s="613" t="s">
        <v>144</v>
      </c>
      <c r="B346" s="614" t="str">
        <f>INDEX('Ref1'!$E:$E,MATCH(A346,'Ref1'!$A:$A,0))</f>
        <v>Cheshire East</v>
      </c>
      <c r="C346" s="615" t="s">
        <v>6</v>
      </c>
      <c r="D346" s="616" t="e">
        <f ca="1">INDEX('5_Main'!$HZ:$HZ,MATCH($A346,'5_Main'!$A:$A,0))</f>
        <v>#REF!</v>
      </c>
      <c r="F346" s="613" t="s">
        <v>542</v>
      </c>
      <c r="G346" s="613" t="s">
        <v>543</v>
      </c>
      <c r="H346" s="613" t="s">
        <v>1084</v>
      </c>
      <c r="I346" s="616" t="e">
        <f ca="1">INDEX('5_Main'!$HZ:$HZ,MATCH($F346,'5_Main'!$A:$A,0))</f>
        <v>#REF!</v>
      </c>
    </row>
    <row r="347" spans="1:9">
      <c r="A347" s="613" t="s">
        <v>148</v>
      </c>
      <c r="B347" s="614" t="str">
        <f>INDEX('Ref1'!$E:$E,MATCH(A347,'Ref1'!$A:$A,0))</f>
        <v>Cheshire West and Chester</v>
      </c>
      <c r="C347" s="615" t="s">
        <v>6</v>
      </c>
      <c r="D347" s="616" t="e">
        <f ca="1">INDEX('5_Main'!$HZ:$HZ,MATCH($A347,'5_Main'!$A:$A,0))</f>
        <v>#REF!</v>
      </c>
      <c r="F347" s="613" t="s">
        <v>608</v>
      </c>
      <c r="G347" s="613" t="s">
        <v>609</v>
      </c>
      <c r="H347" s="613" t="s">
        <v>1084</v>
      </c>
      <c r="I347" s="616" t="e">
        <f ca="1">INDEX('5_Main'!$HZ:$HZ,MATCH($F347,'5_Main'!$A:$A,0))</f>
        <v>#REF!</v>
      </c>
    </row>
    <row r="348" spans="1:9">
      <c r="A348" s="613" t="s">
        <v>186</v>
      </c>
      <c r="B348" s="614" t="str">
        <f>INDEX('Ref1'!$E:$E,MATCH(A348,'Ref1'!$A:$A,0))</f>
        <v>Darlington</v>
      </c>
      <c r="C348" s="615" t="s">
        <v>6</v>
      </c>
      <c r="D348" s="616" t="e">
        <f ca="1">INDEX('5_Main'!$HZ:$HZ,MATCH($A348,'5_Main'!$A:$A,0))</f>
        <v>#REF!</v>
      </c>
      <c r="F348" s="613" t="s">
        <v>628</v>
      </c>
      <c r="G348" s="613" t="s">
        <v>629</v>
      </c>
      <c r="H348" s="613" t="s">
        <v>1084</v>
      </c>
      <c r="I348" s="616" t="e">
        <f ca="1">INDEX('5_Main'!$HZ:$HZ,MATCH($F348,'5_Main'!$A:$A,0))</f>
        <v>#REF!</v>
      </c>
    </row>
    <row r="349" spans="1:9">
      <c r="A349" s="613" t="s">
        <v>192</v>
      </c>
      <c r="B349" s="614" t="str">
        <f>INDEX('Ref1'!$E:$E,MATCH(A349,'Ref1'!$A:$A,0))</f>
        <v>Derby</v>
      </c>
      <c r="C349" s="615" t="s">
        <v>6</v>
      </c>
      <c r="D349" s="616" t="e">
        <f ca="1">INDEX('5_Main'!$HZ:$HZ,MATCH($A349,'5_Main'!$A:$A,0))</f>
        <v>#REF!</v>
      </c>
      <c r="F349" s="613" t="s">
        <v>634</v>
      </c>
      <c r="G349" s="613" t="s">
        <v>635</v>
      </c>
      <c r="H349" s="613" t="s">
        <v>1084</v>
      </c>
      <c r="I349" s="616" t="e">
        <f ca="1">INDEX('5_Main'!$HZ:$HZ,MATCH($F349,'5_Main'!$A:$A,0))</f>
        <v>#REF!</v>
      </c>
    </row>
    <row r="350" spans="1:9">
      <c r="A350" s="613" t="s">
        <v>210</v>
      </c>
      <c r="B350" s="614" t="str">
        <f>INDEX('Ref1'!$E:$E,MATCH(A350,'Ref1'!$A:$A,0))</f>
        <v>Durham</v>
      </c>
      <c r="C350" s="615" t="s">
        <v>6</v>
      </c>
      <c r="D350" s="616" t="e">
        <f ca="1">INDEX('5_Main'!$HZ:$HZ,MATCH($A350,'5_Main'!$A:$A,0))</f>
        <v>#REF!</v>
      </c>
      <c r="F350" s="613" t="s">
        <v>644</v>
      </c>
      <c r="G350" s="613" t="s">
        <v>645</v>
      </c>
      <c r="H350" s="613" t="s">
        <v>1084</v>
      </c>
      <c r="I350" s="616" t="e">
        <f ca="1">INDEX('5_Main'!$HZ:$HZ,MATCH($F350,'5_Main'!$A:$A,0))</f>
        <v>#REF!</v>
      </c>
    </row>
    <row r="351" spans="1:9">
      <c r="A351" s="613" t="s">
        <v>230</v>
      </c>
      <c r="B351" s="614" t="str">
        <f>INDEX('Ref1'!$E:$E,MATCH(A351,'Ref1'!$A:$A,0))</f>
        <v>East Riding of Yorkshire</v>
      </c>
      <c r="C351" s="615" t="s">
        <v>6</v>
      </c>
      <c r="D351" s="616" t="e">
        <f ca="1">INDEX('5_Main'!$HZ:$HZ,MATCH($A351,'5_Main'!$A:$A,0))</f>
        <v>#REF!</v>
      </c>
      <c r="F351" s="613" t="s">
        <v>666</v>
      </c>
      <c r="G351" s="613" t="s">
        <v>667</v>
      </c>
      <c r="H351" s="613" t="s">
        <v>1084</v>
      </c>
      <c r="I351" s="616" t="e">
        <f ca="1">INDEX('5_Main'!$HZ:$HZ,MATCH($F351,'5_Main'!$A:$A,0))</f>
        <v>#REF!</v>
      </c>
    </row>
    <row r="352" spans="1:9">
      <c r="A352" s="613" t="s">
        <v>292</v>
      </c>
      <c r="B352" s="614" t="str">
        <f>INDEX('Ref1'!$E:$E,MATCH(A352,'Ref1'!$A:$A,0))</f>
        <v>Halton</v>
      </c>
      <c r="C352" s="615" t="s">
        <v>6</v>
      </c>
      <c r="D352" s="616" t="e">
        <f ca="1">INDEX('5_Main'!$HZ:$HZ,MATCH($A352,'5_Main'!$A:$A,0))</f>
        <v>#REF!</v>
      </c>
      <c r="F352" s="613" t="s">
        <v>716</v>
      </c>
      <c r="G352" s="613" t="s">
        <v>717</v>
      </c>
      <c r="H352" s="613" t="s">
        <v>1084</v>
      </c>
      <c r="I352" s="616" t="e">
        <f ca="1">INDEX('5_Main'!$HZ:$HZ,MATCH($F352,'5_Main'!$A:$A,0))</f>
        <v>#REF!</v>
      </c>
    </row>
    <row r="353" spans="1:9">
      <c r="A353" s="613" t="s">
        <v>314</v>
      </c>
      <c r="B353" s="614" t="str">
        <f>INDEX('Ref1'!$E:$E,MATCH(A353,'Ref1'!$A:$A,0))</f>
        <v>Hartlepool</v>
      </c>
      <c r="C353" s="615" t="s">
        <v>6</v>
      </c>
      <c r="D353" s="616" t="e">
        <f ca="1">INDEX('5_Main'!$HZ:$HZ,MATCH($A353,'5_Main'!$A:$A,0))</f>
        <v>#REF!</v>
      </c>
      <c r="F353" s="613" t="s">
        <v>772</v>
      </c>
      <c r="G353" s="613" t="s">
        <v>773</v>
      </c>
      <c r="H353" s="613" t="s">
        <v>1084</v>
      </c>
      <c r="I353" s="616" t="e">
        <f ca="1">INDEX('5_Main'!$HZ:$HZ,MATCH($F353,'5_Main'!$A:$A,0))</f>
        <v>#REF!</v>
      </c>
    </row>
    <row r="354" spans="1:9">
      <c r="A354" s="613" t="s">
        <v>324</v>
      </c>
      <c r="B354" s="614" t="str">
        <f>INDEX('Ref1'!$E:$E,MATCH(A354,'Ref1'!$A:$A,0))</f>
        <v>Herefordshire</v>
      </c>
      <c r="C354" s="615" t="s">
        <v>6</v>
      </c>
      <c r="D354" s="616" t="e">
        <f ca="1">INDEX('5_Main'!$HZ:$HZ,MATCH($A354,'5_Main'!$A:$A,0))</f>
        <v>#REF!</v>
      </c>
      <c r="F354" s="613" t="s">
        <v>778</v>
      </c>
      <c r="G354" s="613" t="s">
        <v>779</v>
      </c>
      <c r="H354" s="613" t="s">
        <v>1084</v>
      </c>
      <c r="I354" s="616" t="e">
        <f ca="1">INDEX('5_Main'!$HZ:$HZ,MATCH($F354,'5_Main'!$A:$A,0))</f>
        <v>#REF!</v>
      </c>
    </row>
    <row r="355" spans="1:9">
      <c r="A355" s="613" t="s">
        <v>364</v>
      </c>
      <c r="B355" s="614" t="str">
        <f>INDEX('Ref1'!$E:$E,MATCH(A355,'Ref1'!$A:$A,0))</f>
        <v>Kingston upon Hull</v>
      </c>
      <c r="C355" s="615" t="s">
        <v>6</v>
      </c>
      <c r="D355" s="616" t="e">
        <f ca="1">INDEX('5_Main'!$HZ:$HZ,MATCH($A355,'5_Main'!$A:$A,0))</f>
        <v>#REF!</v>
      </c>
      <c r="F355" s="613" t="s">
        <v>784</v>
      </c>
      <c r="G355" s="613" t="s">
        <v>785</v>
      </c>
      <c r="H355" s="613" t="s">
        <v>1084</v>
      </c>
      <c r="I355" s="616" t="e">
        <f ca="1">INDEX('5_Main'!$HZ:$HZ,MATCH($F355,'5_Main'!$A:$A,0))</f>
        <v>#REF!</v>
      </c>
    </row>
    <row r="356" spans="1:9">
      <c r="A356" s="613" t="s">
        <v>382</v>
      </c>
      <c r="B356" s="614" t="str">
        <f>INDEX('Ref1'!$E:$E,MATCH(A356,'Ref1'!$A:$A,0))</f>
        <v>Leicester</v>
      </c>
      <c r="C356" s="615" t="s">
        <v>6</v>
      </c>
      <c r="D356" s="616" t="e">
        <f ca="1">INDEX('5_Main'!$HZ:$HZ,MATCH($A356,'5_Main'!$A:$A,0))</f>
        <v>#REF!</v>
      </c>
      <c r="F356" s="613" t="s">
        <v>322</v>
      </c>
      <c r="G356" s="613" t="s">
        <v>323</v>
      </c>
      <c r="H356" s="613" t="s">
        <v>1084</v>
      </c>
      <c r="I356" s="616" t="e">
        <f ca="1">INDEX('5_Main'!$HZ:$HZ,MATCH($F356,'5_Main'!$A:$A,0))</f>
        <v>#REF!</v>
      </c>
    </row>
    <row r="357" spans="1:9">
      <c r="A357" s="613" t="s">
        <v>400</v>
      </c>
      <c r="B357" s="614" t="str">
        <f>INDEX('Ref1'!$E:$E,MATCH(A357,'Ref1'!$A:$A,0))</f>
        <v>Luton</v>
      </c>
      <c r="C357" s="615" t="s">
        <v>6</v>
      </c>
      <c r="D357" s="616" t="e">
        <f ca="1">INDEX('5_Main'!$HZ:$HZ,MATCH($A357,'5_Main'!$A:$A,0))</f>
        <v>#REF!</v>
      </c>
      <c r="F357" s="613" t="s">
        <v>574</v>
      </c>
      <c r="G357" s="613" t="s">
        <v>575</v>
      </c>
      <c r="H357" s="613" t="s">
        <v>1084</v>
      </c>
      <c r="I357" s="616" t="e">
        <f ca="1">INDEX('5_Main'!$HZ:$HZ,MATCH($F357,'5_Main'!$A:$A,0))</f>
        <v>#REF!</v>
      </c>
    </row>
    <row r="358" spans="1:9">
      <c r="A358" s="613" t="s">
        <v>412</v>
      </c>
      <c r="B358" s="614" t="str">
        <f>INDEX('Ref1'!$E:$E,MATCH(A358,'Ref1'!$A:$A,0))</f>
        <v>Medway</v>
      </c>
      <c r="C358" s="615" t="s">
        <v>6</v>
      </c>
      <c r="D358" s="616" t="e">
        <f ca="1">INDEX('5_Main'!$HZ:$HZ,MATCH($A358,'5_Main'!$A:$A,0))</f>
        <v>#REF!</v>
      </c>
      <c r="F358" s="613" t="s">
        <v>632</v>
      </c>
      <c r="G358" s="613" t="s">
        <v>633</v>
      </c>
      <c r="H358" s="613" t="s">
        <v>1084</v>
      </c>
      <c r="I358" s="616" t="e">
        <f ca="1">INDEX('5_Main'!$HZ:$HZ,MATCH($F358,'5_Main'!$A:$A,0))</f>
        <v>#REF!</v>
      </c>
    </row>
    <row r="359" spans="1:9">
      <c r="A359" s="613" t="s">
        <v>428</v>
      </c>
      <c r="B359" s="614" t="str">
        <f>INDEX('Ref1'!$E:$E,MATCH(A359,'Ref1'!$A:$A,0))</f>
        <v>Middlesbrough</v>
      </c>
      <c r="C359" s="615" t="s">
        <v>6</v>
      </c>
      <c r="D359" s="616" t="e">
        <f ca="1">INDEX('5_Main'!$HZ:$HZ,MATCH($A359,'5_Main'!$A:$A,0))</f>
        <v>#REF!</v>
      </c>
      <c r="F359" s="613" t="s">
        <v>324</v>
      </c>
      <c r="G359" s="613" t="s">
        <v>325</v>
      </c>
      <c r="H359" s="613" t="s">
        <v>1084</v>
      </c>
      <c r="I359" s="616" t="e">
        <f ca="1">INDEX('5_Main'!$HZ:$HZ,MATCH($F359,'5_Main'!$A:$A,0))</f>
        <v>#REF!</v>
      </c>
    </row>
    <row r="360" spans="1:9">
      <c r="A360" s="613" t="s">
        <v>430</v>
      </c>
      <c r="B360" s="614" t="str">
        <f>INDEX('Ref1'!$E:$E,MATCH(A360,'Ref1'!$A:$A,0))</f>
        <v>Milton Keynes</v>
      </c>
      <c r="C360" s="615" t="s">
        <v>6</v>
      </c>
      <c r="D360" s="616" t="e">
        <f ca="1">INDEX('5_Main'!$HZ:$HZ,MATCH($A360,'5_Main'!$A:$A,0))</f>
        <v>#REF!</v>
      </c>
      <c r="F360" s="613" t="s">
        <v>572</v>
      </c>
      <c r="G360" s="613" t="s">
        <v>573</v>
      </c>
      <c r="H360" s="613" t="s">
        <v>1084</v>
      </c>
      <c r="I360" s="616" t="e">
        <f ca="1">INDEX('5_Main'!$HZ:$HZ,MATCH($F360,'5_Main'!$A:$A,0))</f>
        <v>#REF!</v>
      </c>
    </row>
    <row r="361" spans="1:9">
      <c r="A361" s="613" t="s">
        <v>452</v>
      </c>
      <c r="B361" s="614" t="str">
        <f>INDEX('Ref1'!$E:$E,MATCH(A361,'Ref1'!$A:$A,0))</f>
        <v>North East Lincolnshire</v>
      </c>
      <c r="C361" s="615" t="s">
        <v>6</v>
      </c>
      <c r="D361" s="616" t="e">
        <f ca="1">INDEX('5_Main'!$HZ:$HZ,MATCH($A361,'5_Main'!$A:$A,0))</f>
        <v>#REF!</v>
      </c>
      <c r="F361" s="613" t="s">
        <v>642</v>
      </c>
      <c r="G361" s="613" t="s">
        <v>643</v>
      </c>
      <c r="H361" s="613" t="s">
        <v>1084</v>
      </c>
      <c r="I361" s="616" t="e">
        <f ca="1">INDEX('5_Main'!$HZ:$HZ,MATCH($F361,'5_Main'!$A:$A,0))</f>
        <v>#REF!</v>
      </c>
    </row>
    <row r="362" spans="1:9">
      <c r="A362" s="613" t="s">
        <v>458</v>
      </c>
      <c r="B362" s="614" t="str">
        <f>INDEX('Ref1'!$E:$E,MATCH(A362,'Ref1'!$A:$A,0))</f>
        <v>North Lincolnshire</v>
      </c>
      <c r="C362" s="615" t="s">
        <v>6</v>
      </c>
      <c r="D362" s="616" t="e">
        <f ca="1">INDEX('5_Main'!$HZ:$HZ,MATCH($A362,'5_Main'!$A:$A,0))</f>
        <v>#REF!</v>
      </c>
      <c r="F362" s="613" t="s">
        <v>674</v>
      </c>
      <c r="G362" s="613" t="s">
        <v>675</v>
      </c>
      <c r="H362" s="613" t="s">
        <v>1084</v>
      </c>
      <c r="I362" s="616" t="e">
        <f ca="1">INDEX('5_Main'!$HZ:$HZ,MATCH($F362,'5_Main'!$A:$A,0))</f>
        <v>#REF!</v>
      </c>
    </row>
    <row r="363" spans="1:9">
      <c r="A363" s="613" t="s">
        <v>462</v>
      </c>
      <c r="B363" s="614" t="str">
        <f>INDEX('Ref1'!$E:$E,MATCH(A363,'Ref1'!$A:$A,0))</f>
        <v>North Somerset</v>
      </c>
      <c r="C363" s="615" t="s">
        <v>6</v>
      </c>
      <c r="D363" s="616" t="e">
        <f ca="1">INDEX('5_Main'!$HZ:$HZ,MATCH($A363,'5_Main'!$A:$A,0))</f>
        <v>#REF!</v>
      </c>
      <c r="F363" s="613" t="s">
        <v>612</v>
      </c>
      <c r="G363" s="613" t="s">
        <v>613</v>
      </c>
      <c r="H363" s="615" t="s">
        <v>1083</v>
      </c>
      <c r="I363" s="616" t="e">
        <f ca="1">INDEX('5_Main'!$HZ:$HZ,MATCH($F363,'5_Main'!$A:$A,0))</f>
        <v>#REF!</v>
      </c>
    </row>
    <row r="364" spans="1:9">
      <c r="A364" s="613" t="s">
        <v>482</v>
      </c>
      <c r="B364" s="614" t="str">
        <f>INDEX('Ref1'!$E:$E,MATCH(A364,'Ref1'!$A:$A,0))</f>
        <v>Nottingham</v>
      </c>
      <c r="C364" s="615" t="s">
        <v>6</v>
      </c>
      <c r="D364" s="616" t="e">
        <f ca="1">INDEX('5_Main'!$HZ:$HZ,MATCH($A364,'5_Main'!$A:$A,0))</f>
        <v>#REF!</v>
      </c>
      <c r="F364" s="613" t="s">
        <v>750</v>
      </c>
      <c r="G364" s="613" t="s">
        <v>751</v>
      </c>
      <c r="H364" s="615" t="s">
        <v>1083</v>
      </c>
      <c r="I364" s="616" t="e">
        <f ca="1">INDEX('5_Main'!$HZ:$HZ,MATCH($F364,'5_Main'!$A:$A,0))</f>
        <v>#REF!</v>
      </c>
    </row>
    <row r="365" spans="1:9">
      <c r="A365" s="613" t="s">
        <v>500</v>
      </c>
      <c r="B365" s="614" t="str">
        <f>INDEX('Ref1'!$E:$E,MATCH(A365,'Ref1'!$A:$A,0))</f>
        <v>Peterborough</v>
      </c>
      <c r="C365" s="615" t="s">
        <v>6</v>
      </c>
      <c r="D365" s="616" t="e">
        <f ca="1">INDEX('5_Main'!$HZ:$HZ,MATCH($A365,'5_Main'!$A:$A,0))</f>
        <v>#REF!</v>
      </c>
      <c r="F365" s="613" t="s">
        <v>46</v>
      </c>
      <c r="G365" s="613" t="s">
        <v>47</v>
      </c>
      <c r="H365" s="615" t="s">
        <v>1083</v>
      </c>
      <c r="I365" s="616" t="e">
        <f ca="1">INDEX('5_Main'!$HZ:$HZ,MATCH($F365,'5_Main'!$A:$A,0))</f>
        <v>#REF!</v>
      </c>
    </row>
    <row r="366" spans="1:9">
      <c r="A366" s="613" t="s">
        <v>502</v>
      </c>
      <c r="B366" s="614" t="str">
        <f>INDEX('Ref1'!$E:$E,MATCH(A366,'Ref1'!$A:$A,0))</f>
        <v>Plymouth</v>
      </c>
      <c r="C366" s="615" t="s">
        <v>6</v>
      </c>
      <c r="D366" s="616" t="e">
        <f ca="1">INDEX('5_Main'!$HZ:$HZ,MATCH($A366,'5_Main'!$A:$A,0))</f>
        <v>#REF!</v>
      </c>
      <c r="F366" s="613" t="s">
        <v>84</v>
      </c>
      <c r="G366" s="613" t="s">
        <v>85</v>
      </c>
      <c r="H366" s="615" t="s">
        <v>1083</v>
      </c>
      <c r="I366" s="616" t="e">
        <f ca="1">INDEX('5_Main'!$HZ:$HZ,MATCH($F366,'5_Main'!$A:$A,0))</f>
        <v>#REF!</v>
      </c>
    </row>
    <row r="367" spans="1:9">
      <c r="A367" s="613" t="s">
        <v>504</v>
      </c>
      <c r="B367" s="614" t="str">
        <f>INDEX('Ref1'!$E:$E,MATCH(A367,'Ref1'!$A:$A,0))</f>
        <v>Poole</v>
      </c>
      <c r="C367" s="615" t="s">
        <v>6</v>
      </c>
      <c r="D367" s="616" t="e">
        <f ca="1">INDEX('5_Main'!$HZ:$HZ,MATCH($A367,'5_Main'!$A:$A,0))</f>
        <v>#REF!</v>
      </c>
      <c r="F367" s="613" t="s">
        <v>116</v>
      </c>
      <c r="G367" s="613" t="s">
        <v>117</v>
      </c>
      <c r="H367" s="615" t="s">
        <v>1083</v>
      </c>
      <c r="I367" s="616" t="e">
        <f ca="1">INDEX('5_Main'!$HZ:$HZ,MATCH($F367,'5_Main'!$A:$A,0))</f>
        <v>#REF!</v>
      </c>
    </row>
    <row r="368" spans="1:9">
      <c r="A368" s="613" t="s">
        <v>506</v>
      </c>
      <c r="B368" s="614" t="str">
        <f>INDEX('Ref1'!$E:$E,MATCH(A368,'Ref1'!$A:$A,0))</f>
        <v>Portsmouth</v>
      </c>
      <c r="C368" s="615" t="s">
        <v>6</v>
      </c>
      <c r="D368" s="616" t="e">
        <f ca="1">INDEX('5_Main'!$HZ:$HZ,MATCH($A368,'5_Main'!$A:$A,0))</f>
        <v>#REF!</v>
      </c>
      <c r="F368" s="613" t="s">
        <v>202</v>
      </c>
      <c r="G368" s="613" t="s">
        <v>203</v>
      </c>
      <c r="H368" s="615" t="s">
        <v>1083</v>
      </c>
      <c r="I368" s="616" t="e">
        <f ca="1">INDEX('5_Main'!$HZ:$HZ,MATCH($F368,'5_Main'!$A:$A,0))</f>
        <v>#REF!</v>
      </c>
    </row>
    <row r="369" spans="1:9">
      <c r="A369" s="613" t="s">
        <v>516</v>
      </c>
      <c r="B369" s="614" t="str">
        <f>INDEX('Ref1'!$E:$E,MATCH(A369,'Ref1'!$A:$A,0))</f>
        <v>Reading</v>
      </c>
      <c r="C369" s="615" t="s">
        <v>6</v>
      </c>
      <c r="D369" s="616" t="e">
        <f ca="1">INDEX('5_Main'!$HZ:$HZ,MATCH($A369,'5_Main'!$A:$A,0))</f>
        <v>#REF!</v>
      </c>
      <c r="F369" s="613" t="s">
        <v>368</v>
      </c>
      <c r="G369" s="613" t="s">
        <v>369</v>
      </c>
      <c r="H369" s="615" t="s">
        <v>1083</v>
      </c>
      <c r="I369" s="616" t="e">
        <f ca="1">INDEX('5_Main'!$HZ:$HZ,MATCH($F369,'5_Main'!$A:$A,0))</f>
        <v>#REF!</v>
      </c>
    </row>
    <row r="370" spans="1:9">
      <c r="A370" s="613" t="s">
        <v>520</v>
      </c>
      <c r="B370" s="614" t="str">
        <f>INDEX('Ref1'!$E:$E,MATCH(A370,'Ref1'!$A:$A,0))</f>
        <v>Redcar and Cleveland</v>
      </c>
      <c r="C370" s="615" t="s">
        <v>6</v>
      </c>
      <c r="D370" s="616" t="e">
        <f ca="1">INDEX('5_Main'!$HZ:$HZ,MATCH($A370,'5_Main'!$A:$A,0))</f>
        <v>#REF!</v>
      </c>
      <c r="F370" s="613" t="s">
        <v>380</v>
      </c>
      <c r="G370" s="613" t="s">
        <v>381</v>
      </c>
      <c r="H370" s="615" t="s">
        <v>1083</v>
      </c>
      <c r="I370" s="616" t="e">
        <f ca="1">INDEX('5_Main'!$HZ:$HZ,MATCH($F370,'5_Main'!$A:$A,0))</f>
        <v>#REF!</v>
      </c>
    </row>
    <row r="371" spans="1:9">
      <c r="A371" s="613" t="s">
        <v>550</v>
      </c>
      <c r="B371" s="614" t="str">
        <f>INDEX('Ref1'!$E:$E,MATCH(A371,'Ref1'!$A:$A,0))</f>
        <v>Rutland</v>
      </c>
      <c r="C371" s="615" t="s">
        <v>6</v>
      </c>
      <c r="D371" s="616" t="e">
        <f ca="1">INDEX('5_Main'!$HZ:$HZ,MATCH($A371,'5_Main'!$A:$A,0))</f>
        <v>#REF!</v>
      </c>
      <c r="F371" s="613" t="s">
        <v>540</v>
      </c>
      <c r="G371" s="613" t="s">
        <v>541</v>
      </c>
      <c r="H371" s="615" t="s">
        <v>1083</v>
      </c>
      <c r="I371" s="616" t="e">
        <f ca="1">INDEX('5_Main'!$HZ:$HZ,MATCH($F371,'5_Main'!$A:$A,0))</f>
        <v>#REF!</v>
      </c>
    </row>
    <row r="372" spans="1:9">
      <c r="A372" s="613" t="s">
        <v>572</v>
      </c>
      <c r="B372" s="614" t="str">
        <f>INDEX('Ref1'!$E:$E,MATCH(A372,'Ref1'!$A:$A,0))</f>
        <v>Shropshire</v>
      </c>
      <c r="C372" s="615" t="s">
        <v>6</v>
      </c>
      <c r="D372" s="616" t="e">
        <f ca="1">INDEX('5_Main'!$HZ:$HZ,MATCH($A372,'5_Main'!$A:$A,0))</f>
        <v>#REF!</v>
      </c>
      <c r="F372" s="613" t="s">
        <v>568</v>
      </c>
      <c r="G372" s="613" t="s">
        <v>569</v>
      </c>
      <c r="H372" s="615" t="s">
        <v>1083</v>
      </c>
      <c r="I372" s="616" t="e">
        <f ca="1">INDEX('5_Main'!$HZ:$HZ,MATCH($F372,'5_Main'!$A:$A,0))</f>
        <v>#REF!</v>
      </c>
    </row>
    <row r="373" spans="1:9">
      <c r="A373" s="613" t="s">
        <v>576</v>
      </c>
      <c r="B373" s="614" t="str">
        <f>INDEX('Ref1'!$E:$E,MATCH(A373,'Ref1'!$A:$A,0))</f>
        <v>Slough</v>
      </c>
      <c r="C373" s="615" t="s">
        <v>6</v>
      </c>
      <c r="D373" s="616" t="e">
        <f ca="1">INDEX('5_Main'!$HZ:$HZ,MATCH($A373,'5_Main'!$A:$A,0))</f>
        <v>#REF!</v>
      </c>
      <c r="F373" s="613" t="s">
        <v>706</v>
      </c>
      <c r="G373" s="613" t="s">
        <v>707</v>
      </c>
      <c r="H373" s="615" t="s">
        <v>1083</v>
      </c>
      <c r="I373" s="616" t="e">
        <f ca="1">INDEX('5_Main'!$HZ:$HZ,MATCH($F373,'5_Main'!$A:$A,0))</f>
        <v>#REF!</v>
      </c>
    </row>
    <row r="374" spans="1:9">
      <c r="A374" s="613" t="s">
        <v>588</v>
      </c>
      <c r="B374" s="614" t="str">
        <f>INDEX('Ref1'!$E:$E,MATCH(A374,'Ref1'!$A:$A,0))</f>
        <v>South Gloucestershire</v>
      </c>
      <c r="C374" s="615" t="s">
        <v>6</v>
      </c>
      <c r="D374" s="616" t="e">
        <f ca="1">INDEX('5_Main'!$HZ:$HZ,MATCH($A374,'5_Main'!$A:$A,0))</f>
        <v>#REF!</v>
      </c>
      <c r="F374" s="613" t="s">
        <v>470</v>
      </c>
      <c r="G374" s="613" t="s">
        <v>471</v>
      </c>
      <c r="H374" s="615" t="s">
        <v>1083</v>
      </c>
      <c r="I374" s="616" t="e">
        <f ca="1">INDEX('5_Main'!$HZ:$HZ,MATCH($F374,'5_Main'!$A:$A,0))</f>
        <v>#REF!</v>
      </c>
    </row>
    <row r="375" spans="1:9">
      <c r="A375" s="613" t="s">
        <v>614</v>
      </c>
      <c r="B375" s="614" t="str">
        <f>INDEX('Ref1'!$E:$E,MATCH(A375,'Ref1'!$A:$A,0))</f>
        <v>Southampton</v>
      </c>
      <c r="C375" s="615" t="s">
        <v>6</v>
      </c>
      <c r="D375" s="616" t="e">
        <f ca="1">INDEX('5_Main'!$HZ:$HZ,MATCH($A375,'5_Main'!$A:$A,0))</f>
        <v>#REF!</v>
      </c>
      <c r="F375" s="613" t="s">
        <v>176</v>
      </c>
      <c r="G375" s="613" t="s">
        <v>177</v>
      </c>
      <c r="H375" s="615" t="s">
        <v>1083</v>
      </c>
      <c r="I375" s="616" t="e">
        <f ca="1">INDEX('5_Main'!$HZ:$HZ,MATCH($F375,'5_Main'!$A:$A,0))</f>
        <v>#REF!</v>
      </c>
    </row>
    <row r="376" spans="1:9">
      <c r="A376" s="613" t="s">
        <v>616</v>
      </c>
      <c r="B376" s="614" t="str">
        <f>INDEX('Ref1'!$E:$E,MATCH(A376,'Ref1'!$A:$A,0))</f>
        <v>Southend-on-Sea</v>
      </c>
      <c r="C376" s="615" t="s">
        <v>6</v>
      </c>
      <c r="D376" s="616" t="e">
        <f ca="1">INDEX('5_Main'!$HZ:$HZ,MATCH($A376,'5_Main'!$A:$A,0))</f>
        <v>#REF!</v>
      </c>
      <c r="F376" s="613" t="s">
        <v>294</v>
      </c>
      <c r="G376" s="613" t="s">
        <v>295</v>
      </c>
      <c r="H376" s="615" t="s">
        <v>1083</v>
      </c>
      <c r="I376" s="616" t="e">
        <f ca="1">INDEX('5_Main'!$HZ:$HZ,MATCH($F376,'5_Main'!$A:$A,0))</f>
        <v>#REF!</v>
      </c>
    </row>
    <row r="377" spans="1:9">
      <c r="A377" s="613" t="s">
        <v>640</v>
      </c>
      <c r="B377" s="614" t="str">
        <f>INDEX('Ref1'!$E:$E,MATCH(A377,'Ref1'!$A:$A,0))</f>
        <v>Stockton-on-Tees</v>
      </c>
      <c r="C377" s="615" t="s">
        <v>6</v>
      </c>
      <c r="D377" s="616" t="e">
        <f ca="1">INDEX('5_Main'!$HZ:$HZ,MATCH($A377,'5_Main'!$A:$A,0))</f>
        <v>#REF!</v>
      </c>
      <c r="F377" s="613" t="s">
        <v>308</v>
      </c>
      <c r="G377" s="613" t="s">
        <v>309</v>
      </c>
      <c r="H377" s="615" t="s">
        <v>1083</v>
      </c>
      <c r="I377" s="616" t="e">
        <f ca="1">INDEX('5_Main'!$HZ:$HZ,MATCH($F377,'5_Main'!$A:$A,0))</f>
        <v>#REF!</v>
      </c>
    </row>
    <row r="378" spans="1:9">
      <c r="A378" s="613" t="s">
        <v>642</v>
      </c>
      <c r="B378" s="614" t="str">
        <f>INDEX('Ref1'!$E:$E,MATCH(A378,'Ref1'!$A:$A,0))</f>
        <v>Stoke-on-Trent</v>
      </c>
      <c r="C378" s="615" t="s">
        <v>6</v>
      </c>
      <c r="D378" s="616" t="e">
        <f ca="1">INDEX('5_Main'!$HZ:$HZ,MATCH($A378,'5_Main'!$A:$A,0))</f>
        <v>#REF!</v>
      </c>
      <c r="F378" s="613" t="s">
        <v>530</v>
      </c>
      <c r="G378" s="613" t="s">
        <v>531</v>
      </c>
      <c r="H378" s="615" t="s">
        <v>1083</v>
      </c>
      <c r="I378" s="616" t="e">
        <f ca="1">INDEX('5_Main'!$HZ:$HZ,MATCH($F378,'5_Main'!$A:$A,0))</f>
        <v>#REF!</v>
      </c>
    </row>
    <row r="379" spans="1:9">
      <c r="A379" s="613" t="s">
        <v>662</v>
      </c>
      <c r="B379" s="614" t="str">
        <f>INDEX('Ref1'!$E:$E,MATCH(A379,'Ref1'!$A:$A,0))</f>
        <v>Swindon</v>
      </c>
      <c r="C379" s="615" t="s">
        <v>6</v>
      </c>
      <c r="D379" s="616" t="e">
        <f ca="1">INDEX('5_Main'!$HZ:$HZ,MATCH($A379,'5_Main'!$A:$A,0))</f>
        <v>#REF!</v>
      </c>
      <c r="F379" s="613" t="s">
        <v>552</v>
      </c>
      <c r="G379" s="613" t="s">
        <v>553</v>
      </c>
      <c r="H379" s="615" t="s">
        <v>1083</v>
      </c>
      <c r="I379" s="616" t="e">
        <f ca="1">INDEX('5_Main'!$HZ:$HZ,MATCH($F379,'5_Main'!$A:$A,0))</f>
        <v>#REF!</v>
      </c>
    </row>
    <row r="380" spans="1:9">
      <c r="A380" s="613" t="s">
        <v>674</v>
      </c>
      <c r="B380" s="614" t="str">
        <f>INDEX('Ref1'!$E:$E,MATCH(A380,'Ref1'!$A:$A,0))</f>
        <v>Telford and the Wrekin</v>
      </c>
      <c r="C380" s="615" t="s">
        <v>6</v>
      </c>
      <c r="D380" s="616" t="e">
        <f ca="1">INDEX('5_Main'!$HZ:$HZ,MATCH($A380,'5_Main'!$A:$A,0))</f>
        <v>#REF!</v>
      </c>
      <c r="F380" s="613" t="s">
        <v>558</v>
      </c>
      <c r="G380" s="613" t="s">
        <v>559</v>
      </c>
      <c r="H380" s="615" t="s">
        <v>1083</v>
      </c>
      <c r="I380" s="616" t="e">
        <f ca="1">INDEX('5_Main'!$HZ:$HZ,MATCH($F380,'5_Main'!$A:$A,0))</f>
        <v>#REF!</v>
      </c>
    </row>
    <row r="381" spans="1:9">
      <c r="A381" s="613" t="s">
        <v>686</v>
      </c>
      <c r="B381" s="614" t="str">
        <f>INDEX('Ref1'!$E:$E,MATCH(A381,'Ref1'!$A:$A,0))</f>
        <v>Thurrock</v>
      </c>
      <c r="C381" s="615" t="s">
        <v>6</v>
      </c>
      <c r="D381" s="616" t="e">
        <f ca="1">INDEX('5_Main'!$HZ:$HZ,MATCH($A381,'5_Main'!$A:$A,0))</f>
        <v>#REF!</v>
      </c>
      <c r="F381" s="613" t="s">
        <v>564</v>
      </c>
      <c r="G381" s="613" t="s">
        <v>565</v>
      </c>
      <c r="H381" s="615" t="s">
        <v>1083</v>
      </c>
      <c r="I381" s="616" t="e">
        <f ca="1">INDEX('5_Main'!$HZ:$HZ,MATCH($F381,'5_Main'!$A:$A,0))</f>
        <v>#REF!</v>
      </c>
    </row>
    <row r="382" spans="1:9">
      <c r="A382" s="613" t="s">
        <v>690</v>
      </c>
      <c r="B382" s="614" t="str">
        <f>INDEX('Ref1'!$E:$E,MATCH(A382,'Ref1'!$A:$A,0))</f>
        <v>Torbay</v>
      </c>
      <c r="C382" s="615" t="s">
        <v>6</v>
      </c>
      <c r="D382" s="616" t="e">
        <f ca="1">INDEX('5_Main'!$HZ:$HZ,MATCH($A382,'5_Main'!$A:$A,0))</f>
        <v>#REF!</v>
      </c>
      <c r="F382" s="613" t="s">
        <v>340</v>
      </c>
      <c r="G382" s="613" t="s">
        <v>341</v>
      </c>
      <c r="H382" s="615" t="s">
        <v>1083</v>
      </c>
      <c r="I382" s="616" t="e">
        <f ca="1">INDEX('5_Main'!$HZ:$HZ,MATCH($F382,'5_Main'!$A:$A,0))</f>
        <v>#REF!</v>
      </c>
    </row>
    <row r="383" spans="1:9">
      <c r="A383" s="613" t="s">
        <v>714</v>
      </c>
      <c r="B383" s="614" t="str">
        <f>INDEX('Ref1'!$E:$E,MATCH(A383,'Ref1'!$A:$A,0))</f>
        <v>Warrington</v>
      </c>
      <c r="C383" s="615" t="s">
        <v>6</v>
      </c>
      <c r="D383" s="616" t="e">
        <f ca="1">INDEX('5_Main'!$HZ:$HZ,MATCH($A383,'5_Main'!$A:$A,0))</f>
        <v>#REF!</v>
      </c>
      <c r="F383" s="613" t="s">
        <v>472</v>
      </c>
      <c r="G383" s="613" t="s">
        <v>473</v>
      </c>
      <c r="H383" s="615" t="s">
        <v>1083</v>
      </c>
      <c r="I383" s="616" t="e">
        <f ca="1">INDEX('5_Main'!$HZ:$HZ,MATCH($F383,'5_Main'!$A:$A,0))</f>
        <v>#REF!</v>
      </c>
    </row>
    <row r="384" spans="1:9">
      <c r="A384" s="613" t="s">
        <v>732</v>
      </c>
      <c r="B384" s="614" t="str">
        <f>INDEX('Ref1'!$E:$E,MATCH(A384,'Ref1'!$A:$A,0))</f>
        <v>West Berkshire</v>
      </c>
      <c r="C384" s="615" t="s">
        <v>6</v>
      </c>
      <c r="D384" s="616" t="e">
        <f ca="1">INDEX('5_Main'!$HZ:$HZ,MATCH($A384,'5_Main'!$A:$A,0))</f>
        <v>#REF!</v>
      </c>
      <c r="F384" s="613" t="s">
        <v>230</v>
      </c>
      <c r="G384" s="613" t="s">
        <v>231</v>
      </c>
      <c r="H384" s="615" t="s">
        <v>1083</v>
      </c>
      <c r="I384" s="616" t="e">
        <f ca="1">INDEX('5_Main'!$HZ:$HZ,MATCH($F384,'5_Main'!$A:$A,0))</f>
        <v>#REF!</v>
      </c>
    </row>
    <row r="385" spans="1:9">
      <c r="A385" s="613" t="s">
        <v>758</v>
      </c>
      <c r="B385" s="614" t="str">
        <f>INDEX('Ref1'!$E:$E,MATCH(A385,'Ref1'!$A:$A,0))</f>
        <v>Wiltshire</v>
      </c>
      <c r="C385" s="615" t="s">
        <v>6</v>
      </c>
      <c r="D385" s="616" t="e">
        <f ca="1">INDEX('5_Main'!$HZ:$HZ,MATCH($A385,'5_Main'!$A:$A,0))</f>
        <v>#REF!</v>
      </c>
      <c r="F385" s="613" t="s">
        <v>364</v>
      </c>
      <c r="G385" s="613" t="s">
        <v>365</v>
      </c>
      <c r="H385" s="615" t="s">
        <v>1083</v>
      </c>
      <c r="I385" s="616" t="e">
        <f ca="1">INDEX('5_Main'!$HZ:$HZ,MATCH($F385,'5_Main'!$A:$A,0))</f>
        <v>#REF!</v>
      </c>
    </row>
    <row r="386" spans="1:9">
      <c r="A386" s="613" t="s">
        <v>762</v>
      </c>
      <c r="B386" s="614" t="str">
        <f>INDEX('Ref1'!$E:$E,MATCH(A386,'Ref1'!$A:$A,0))</f>
        <v>Windsor and Maidenhead</v>
      </c>
      <c r="C386" s="615" t="s">
        <v>6</v>
      </c>
      <c r="D386" s="616" t="e">
        <f ca="1">INDEX('5_Main'!$HZ:$HZ,MATCH($A386,'5_Main'!$A:$A,0))</f>
        <v>#REF!</v>
      </c>
      <c r="F386" s="613" t="s">
        <v>452</v>
      </c>
      <c r="G386" s="613" t="s">
        <v>453</v>
      </c>
      <c r="H386" s="615" t="s">
        <v>1083</v>
      </c>
      <c r="I386" s="616" t="e">
        <f ca="1">INDEX('5_Main'!$HZ:$HZ,MATCH($F386,'5_Main'!$A:$A,0))</f>
        <v>#REF!</v>
      </c>
    </row>
    <row r="387" spans="1:9">
      <c r="A387" s="613" t="s">
        <v>768</v>
      </c>
      <c r="B387" s="614" t="str">
        <f>INDEX('Ref1'!$E:$E,MATCH(A387,'Ref1'!$A:$A,0))</f>
        <v>Wokingham</v>
      </c>
      <c r="C387" s="615" t="s">
        <v>6</v>
      </c>
      <c r="D387" s="616" t="e">
        <f ca="1">INDEX('5_Main'!$HZ:$HZ,MATCH($A387,'5_Main'!$A:$A,0))</f>
        <v>#REF!</v>
      </c>
      <c r="F387" s="613" t="s">
        <v>458</v>
      </c>
      <c r="G387" s="613" t="s">
        <v>459</v>
      </c>
      <c r="H387" s="615" t="s">
        <v>1083</v>
      </c>
      <c r="I387" s="616" t="e">
        <f ca="1">INDEX('5_Main'!$HZ:$HZ,MATCH($F387,'5_Main'!$A:$A,0))</f>
        <v>#REF!</v>
      </c>
    </row>
    <row r="388" spans="1:9">
      <c r="A388" s="613" t="s">
        <v>786</v>
      </c>
      <c r="B388" s="614" t="str">
        <f>INDEX('Ref1'!$E:$E,MATCH(A388,'Ref1'!$A:$A,0))</f>
        <v>York</v>
      </c>
      <c r="C388" s="615" t="s">
        <v>6</v>
      </c>
      <c r="D388" s="616" t="e">
        <f ca="1">INDEX('5_Main'!$HZ:$HZ,MATCH($A388,'5_Main'!$A:$A,0))</f>
        <v>#REF!</v>
      </c>
      <c r="F388" s="613" t="s">
        <v>786</v>
      </c>
      <c r="G388" s="613" t="s">
        <v>787</v>
      </c>
      <c r="H388" s="615" t="s">
        <v>1083</v>
      </c>
      <c r="I388" s="616" t="e">
        <f ca="1">INDEX('5_Main'!$HZ:$HZ,MATCH($F388,'5_Main'!$A:$A,0))</f>
        <v>#REF!</v>
      </c>
    </row>
    <row r="390" spans="1:9">
      <c r="A390" s="49" t="s">
        <v>1216</v>
      </c>
    </row>
    <row r="391" spans="1:9">
      <c r="D391" s="623" t="s">
        <v>859</v>
      </c>
      <c r="E391" s="626" t="s">
        <v>1205</v>
      </c>
      <c r="F391" s="623" t="s">
        <v>858</v>
      </c>
      <c r="G391" s="49"/>
    </row>
    <row r="392" spans="1:9">
      <c r="A392" s="620" t="s">
        <v>0</v>
      </c>
      <c r="B392" s="621" t="str">
        <f>INDEX('Ref1'!$R:$R,MATCH(A392,'Ref1'!$Q:$Q,0))</f>
        <v>Shire districts</v>
      </c>
      <c r="C392" s="621"/>
      <c r="D392" s="624" t="e">
        <f ca="1">MIN($D$109:$D$309)</f>
        <v>#REF!</v>
      </c>
      <c r="E392" s="622" t="e">
        <f ca="1">MEDIAN($D$109:$D$309)</f>
        <v>#REF!</v>
      </c>
      <c r="F392" s="624" t="e">
        <f ca="1">MAX($D$109:$D$309)</f>
        <v>#REF!</v>
      </c>
    </row>
    <row r="393" spans="1:9">
      <c r="A393" s="617" t="s">
        <v>8</v>
      </c>
      <c r="B393" s="618" t="str">
        <f>INDEX('Ref1'!$R:$R,MATCH(A393,'Ref1'!$Q:$Q,0))</f>
        <v>Counties without fire responsibilities</v>
      </c>
      <c r="C393" s="618"/>
      <c r="D393" s="625" t="e">
        <f ca="1">MIN($D$93:$D$108)</f>
        <v>#REF!</v>
      </c>
      <c r="E393" s="619" t="e">
        <f ca="1">MEDIAN($D$93:$D$108)</f>
        <v>#REF!</v>
      </c>
      <c r="F393" s="625" t="e">
        <f ca="1">MAX($D$93:$D$108)</f>
        <v>#REF!</v>
      </c>
    </row>
    <row r="394" spans="1:9">
      <c r="A394" s="617" t="s">
        <v>9</v>
      </c>
      <c r="B394" s="618" t="str">
        <f>INDEX('Ref1'!$R:$R,MATCH(A394,'Ref1'!$Q:$Q,0))</f>
        <v>Counties with fire responsibilities</v>
      </c>
      <c r="C394" s="618"/>
      <c r="D394" s="625" t="e">
        <f ca="1">MIN($D$82:$D$92)</f>
        <v>#REF!</v>
      </c>
      <c r="E394" s="619" t="e">
        <f ca="1">MEDIAN($D$82:$D$92)</f>
        <v>#REF!</v>
      </c>
      <c r="F394" s="625" t="e">
        <f ca="1">MAX($D$82:$D$92)</f>
        <v>#REF!</v>
      </c>
    </row>
    <row r="395" spans="1:9">
      <c r="A395" s="617" t="s">
        <v>4</v>
      </c>
      <c r="B395" s="618" t="str">
        <f>INDEX('Ref1'!$R:$R,MATCH(A395,'Ref1'!$Q:$Q,0))</f>
        <v>Inner London boroughs &amp; City of London</v>
      </c>
      <c r="C395" s="618"/>
      <c r="D395" s="625" t="e">
        <f ca="1">MIN($D$13:$D$25)</f>
        <v>#REF!</v>
      </c>
      <c r="E395" s="619" t="e">
        <f ca="1">MEDIAN($D$13:$D$25)</f>
        <v>#REF!</v>
      </c>
      <c r="F395" s="625" t="e">
        <f ca="1">MAX($D$13:$D$25)</f>
        <v>#REF!</v>
      </c>
    </row>
    <row r="396" spans="1:9">
      <c r="A396" s="617" t="s">
        <v>3</v>
      </c>
      <c r="B396" s="618" t="str">
        <f>INDEX('Ref1'!$R:$R,MATCH(A396,'Ref1'!$Q:$Q,0))</f>
        <v>Outer London boroughs</v>
      </c>
      <c r="C396" s="618"/>
      <c r="D396" s="625" t="e">
        <f ca="1">MIN($D$62:$D$81)</f>
        <v>#REF!</v>
      </c>
      <c r="E396" s="619" t="e">
        <f ca="1">MEDIAN($D$62:$D$81)</f>
        <v>#REF!</v>
      </c>
      <c r="F396" s="625" t="e">
        <f ca="1">MAX($D$62:$D$81)</f>
        <v>#REF!</v>
      </c>
    </row>
    <row r="397" spans="1:9">
      <c r="A397" s="617" t="s">
        <v>10</v>
      </c>
      <c r="B397" s="618" t="str">
        <f>INDEX('Ref1'!$R:$R,MATCH(A397,'Ref1'!$Q:$Q,0))</f>
        <v>Greater London Authority</v>
      </c>
      <c r="C397" s="618"/>
      <c r="D397" s="625" t="e">
        <f ca="1">MIN($D$12)</f>
        <v>#REF!</v>
      </c>
      <c r="E397" s="619" t="e">
        <f ca="1">MEDIAN($D$12)</f>
        <v>#REF!</v>
      </c>
      <c r="F397" s="625" t="e">
        <f ca="1">MAX($D$12)</f>
        <v>#REF!</v>
      </c>
    </row>
    <row r="398" spans="1:9">
      <c r="A398" s="617" t="s">
        <v>5</v>
      </c>
      <c r="B398" s="618" t="str">
        <f>INDEX('Ref1'!$R:$R,MATCH(A398,'Ref1'!$Q:$Q,0))</f>
        <v>Metropolitan districts</v>
      </c>
      <c r="C398" s="618"/>
      <c r="D398" s="625" t="e">
        <f ca="1">MIN($D$26:$D$61)</f>
        <v>#REF!</v>
      </c>
      <c r="E398" s="619" t="e">
        <f ca="1">MEDIAN($D$26:$D$61)</f>
        <v>#REF!</v>
      </c>
      <c r="F398" s="625" t="e">
        <f ca="1">MAX($D$26:$D$61)</f>
        <v>#REF!</v>
      </c>
    </row>
    <row r="399" spans="1:9">
      <c r="A399" s="617" t="s">
        <v>6</v>
      </c>
      <c r="B399" s="618" t="str">
        <f>INDEX('Ref1'!$R:$R,MATCH(A399,'Ref1'!$Q:$Q,0))</f>
        <v>Unitaries without fire responsibilities</v>
      </c>
      <c r="C399" s="618"/>
      <c r="D399" s="625" t="e">
        <f ca="1">MIN($D$337:$D$388)</f>
        <v>#REF!</v>
      </c>
      <c r="E399" s="619" t="e">
        <f ca="1">MEDIAN($D$337:$D$388)</f>
        <v>#REF!</v>
      </c>
      <c r="F399" s="625" t="e">
        <f ca="1">MAX($D$337:$D$388)</f>
        <v>#REF!</v>
      </c>
    </row>
    <row r="400" spans="1:9">
      <c r="A400" s="617" t="s">
        <v>7</v>
      </c>
      <c r="B400" s="618" t="str">
        <f>INDEX('Ref1'!$R:$R,MATCH(A400,'Ref1'!$Q:$Q,0))</f>
        <v>Unitaries with fire responsibilities</v>
      </c>
      <c r="C400" s="618"/>
      <c r="D400" s="625" t="e">
        <f ca="1">MIN($D$333:$D$336)</f>
        <v>#REF!</v>
      </c>
      <c r="E400" s="619" t="e">
        <f ca="1">MEDIAN($D$333:$D$336)</f>
        <v>#REF!</v>
      </c>
      <c r="F400" s="625" t="e">
        <f ca="1">MAX($D$333:$D$336)</f>
        <v>#REF!</v>
      </c>
    </row>
    <row r="401" spans="1:7">
      <c r="A401" s="617" t="s">
        <v>1</v>
      </c>
      <c r="B401" s="618" t="str">
        <f>INDEX('Ref1'!$R:$R,MATCH(A401,'Ref1'!$Q:$Q,0))</f>
        <v>Fire authorities (shire)</v>
      </c>
      <c r="C401" s="618"/>
      <c r="D401" s="625" t="e">
        <f ca="1">MIN($D$310:$D$332)</f>
        <v>#REF!</v>
      </c>
      <c r="E401" s="619" t="e">
        <f ca="1">MEDIAN($D$310:$D$332)</f>
        <v>#REF!</v>
      </c>
      <c r="F401" s="625" t="e">
        <f ca="1">MAX($D$310:$D$332)</f>
        <v>#REF!</v>
      </c>
    </row>
    <row r="402" spans="1:7">
      <c r="A402" s="617" t="s">
        <v>2</v>
      </c>
      <c r="B402" s="618" t="str">
        <f>INDEX('Ref1'!$R:$R,MATCH(A402,'Ref1'!$Q:$Q,0))</f>
        <v>Fire authorities (non-shire)</v>
      </c>
      <c r="C402" s="618"/>
      <c r="D402" s="625" t="e">
        <f ca="1">MIN($D$6:$D$11)</f>
        <v>#REF!</v>
      </c>
      <c r="E402" s="619" t="e">
        <f ca="1">MEDIAN($D$6:$D$11)</f>
        <v>#REF!</v>
      </c>
      <c r="F402" s="625" t="e">
        <f ca="1">MAX($D$6:$D$11)</f>
        <v>#REF!</v>
      </c>
    </row>
    <row r="404" spans="1:7">
      <c r="A404" s="49" t="s">
        <v>1212</v>
      </c>
    </row>
    <row r="405" spans="1:7">
      <c r="D405" s="623" t="s">
        <v>859</v>
      </c>
      <c r="E405" s="626" t="s">
        <v>1205</v>
      </c>
      <c r="F405" s="623" t="s">
        <v>858</v>
      </c>
      <c r="G405" s="49"/>
    </row>
    <row r="406" spans="1:7">
      <c r="A406" s="621" t="s">
        <v>1082</v>
      </c>
      <c r="B406" s="621" t="str">
        <f>INDEX('Ref1'!$R:$R,MATCH(A406,'Ref1'!$Q:$Q,0))</f>
        <v>East of England</v>
      </c>
      <c r="C406" s="621"/>
      <c r="D406" s="624" t="e">
        <f ca="1">MIN($I$6:$I$60)</f>
        <v>#REF!</v>
      </c>
      <c r="E406" s="622" t="e">
        <f ca="1">MEDIAN($I$6:$I$60)</f>
        <v>#REF!</v>
      </c>
      <c r="F406" s="624" t="e">
        <f ca="1">MAX($I$6:$I$60)</f>
        <v>#REF!</v>
      </c>
    </row>
    <row r="407" spans="1:7">
      <c r="A407" s="618" t="s">
        <v>1081</v>
      </c>
      <c r="B407" s="618" t="str">
        <f>INDEX('Ref1'!$R:$R,MATCH(A407,'Ref1'!$Q:$Q,0))</f>
        <v>East Midlands</v>
      </c>
      <c r="C407" s="618"/>
      <c r="D407" s="625" t="e">
        <f ca="1">MIN($I$61:$I$108)</f>
        <v>#REF!</v>
      </c>
      <c r="E407" s="619" t="e">
        <f ca="1">MEDIAN($I$61:$I$108)</f>
        <v>#REF!</v>
      </c>
      <c r="F407" s="625" t="e">
        <f ca="1">MAX($I$61:$I$108)</f>
        <v>#REF!</v>
      </c>
    </row>
    <row r="408" spans="1:7">
      <c r="A408" s="618" t="s">
        <v>913</v>
      </c>
      <c r="B408" s="618" t="str">
        <f>INDEX('Ref1'!$R:$R,MATCH(A408,'Ref1'!$Q:$Q,0))</f>
        <v>London</v>
      </c>
      <c r="C408" s="618"/>
      <c r="D408" s="625" t="e">
        <f ca="1">MIN($I$109:$I$142)</f>
        <v>#REF!</v>
      </c>
      <c r="E408" s="619" t="e">
        <f ca="1">MEDIAN($I$109:$I$142)</f>
        <v>#REF!</v>
      </c>
      <c r="F408" s="625" t="e">
        <f ca="1">MAX($I$109:$I$142)</f>
        <v>#REF!</v>
      </c>
    </row>
    <row r="409" spans="1:7">
      <c r="A409" s="618" t="s">
        <v>1085</v>
      </c>
      <c r="B409" s="618" t="str">
        <f>INDEX('Ref1'!$R:$R,MATCH(A409,'Ref1'!$Q:$Q,0))</f>
        <v>North East</v>
      </c>
      <c r="C409" s="618"/>
      <c r="D409" s="625" t="e">
        <f ca="1">MIN($I$143:$I$157)</f>
        <v>#REF!</v>
      </c>
      <c r="E409" s="619" t="e">
        <f ca="1">MEDIAN($I$143:$I$157)</f>
        <v>#REF!</v>
      </c>
      <c r="F409" s="625" t="e">
        <f ca="1">MAX($I$143:$I$157)</f>
        <v>#REF!</v>
      </c>
    </row>
    <row r="410" spans="1:7">
      <c r="A410" s="618" t="s">
        <v>1078</v>
      </c>
      <c r="B410" s="618" t="str">
        <f>INDEX('Ref1'!$R:$R,MATCH(A410,'Ref1'!$Q:$Q,0))</f>
        <v>North West</v>
      </c>
      <c r="C410" s="618"/>
      <c r="D410" s="625" t="e">
        <f ca="1">MIN($I$158:$I$202)</f>
        <v>#REF!</v>
      </c>
      <c r="E410" s="619" t="e">
        <f ca="1">MEDIAN($I$158:$I$202)</f>
        <v>#REF!</v>
      </c>
      <c r="F410" s="625" t="e">
        <f ca="1">MAX($I$158:$I$202)</f>
        <v>#REF!</v>
      </c>
    </row>
    <row r="411" spans="1:7">
      <c r="A411" s="618" t="s">
        <v>1080</v>
      </c>
      <c r="B411" s="618" t="str">
        <f>INDEX('Ref1'!$R:$R,MATCH(A411,'Ref1'!$Q:$Q,0))</f>
        <v>South East</v>
      </c>
      <c r="C411" s="618"/>
      <c r="D411" s="625" t="e">
        <f ca="1">MIN($I$203:$I$281)</f>
        <v>#REF!</v>
      </c>
      <c r="E411" s="619" t="e">
        <f ca="1">MEDIAN($I$203:$I$281)</f>
        <v>#REF!</v>
      </c>
      <c r="F411" s="625" t="e">
        <f ca="1">MAX($I$203:$I$281)</f>
        <v>#REF!</v>
      </c>
    </row>
    <row r="412" spans="1:7">
      <c r="A412" s="618" t="s">
        <v>1079</v>
      </c>
      <c r="B412" s="618" t="str">
        <f>INDEX('Ref1'!$R:$R,MATCH(A412,'Ref1'!$Q:$Q,0))</f>
        <v>South West</v>
      </c>
      <c r="C412" s="618"/>
      <c r="D412" s="625" t="e">
        <f ca="1">MIN($I$282:$I$325)</f>
        <v>#REF!</v>
      </c>
      <c r="E412" s="619" t="e">
        <f ca="1">MEDIAN($I$282:$I$325)</f>
        <v>#REF!</v>
      </c>
      <c r="F412" s="625" t="e">
        <f ca="1">MAX($I$282:$I$325)</f>
        <v>#REF!</v>
      </c>
    </row>
    <row r="413" spans="1:7">
      <c r="A413" s="618" t="s">
        <v>1084</v>
      </c>
      <c r="B413" s="618" t="str">
        <f>INDEX('Ref1'!$R:$R,MATCH(A413,'Ref1'!$Q:$Q,0))</f>
        <v>West Midlands</v>
      </c>
      <c r="C413" s="618"/>
      <c r="D413" s="625" t="e">
        <f ca="1">MIN($I$326:$I$362)</f>
        <v>#REF!</v>
      </c>
      <c r="E413" s="619" t="e">
        <f ca="1">MEDIAN($I$326:$I$362)</f>
        <v>#REF!</v>
      </c>
      <c r="F413" s="625" t="e">
        <f ca="1">MAX($I$326:$I$362)</f>
        <v>#REF!</v>
      </c>
    </row>
    <row r="414" spans="1:7">
      <c r="A414" s="618" t="s">
        <v>1083</v>
      </c>
      <c r="B414" s="618" t="str">
        <f>INDEX('Ref1'!$R:$R,MATCH(A414,'Ref1'!$Q:$Q,0))</f>
        <v>Yorkshire &amp; the Humber</v>
      </c>
      <c r="C414" s="618"/>
      <c r="D414" s="625" t="e">
        <f ca="1">MIN($I$363:$I$388)</f>
        <v>#REF!</v>
      </c>
      <c r="E414" s="619" t="e">
        <f ca="1">MEDIAN($I$363:$I$388)</f>
        <v>#REF!</v>
      </c>
      <c r="F414" s="625" t="e">
        <f ca="1">MAX($I$363:$I$388)</f>
        <v>#REF!</v>
      </c>
    </row>
    <row r="415" spans="1:7">
      <c r="A415" s="618" t="s">
        <v>1139</v>
      </c>
      <c r="B415" s="618" t="str">
        <f>INDEX('Ref1'!$R:$R,MATCH(A415,'Ref1'!$Q:$Q,0))</f>
        <v>England</v>
      </c>
      <c r="C415" s="618"/>
      <c r="D415" s="625" t="e">
        <f ca="1">MIN($I$6:$I$388)</f>
        <v>#REF!</v>
      </c>
      <c r="E415" s="619" t="e">
        <f ca="1">MEDIAN($I$6:$I$388)</f>
        <v>#REF!</v>
      </c>
      <c r="F415" s="625" t="e">
        <f ca="1">MAX($I$6:$I$388)</f>
        <v>#REF!</v>
      </c>
    </row>
    <row r="416" spans="1:7">
      <c r="A416" s="609"/>
    </row>
    <row r="418" spans="1:7">
      <c r="A418" s="49"/>
      <c r="G418" s="49"/>
    </row>
    <row r="419" spans="1:7">
      <c r="A419" s="609"/>
    </row>
    <row r="420" spans="1:7">
      <c r="A420" s="609"/>
    </row>
    <row r="421" spans="1:7">
      <c r="A421" s="609"/>
    </row>
    <row r="422" spans="1:7">
      <c r="A422" s="609"/>
    </row>
    <row r="423" spans="1:7">
      <c r="A423" s="609"/>
    </row>
    <row r="424" spans="1:7">
      <c r="A424" s="609"/>
    </row>
    <row r="425" spans="1:7">
      <c r="A425" s="609"/>
    </row>
    <row r="426" spans="1:7">
      <c r="A426" s="609"/>
    </row>
    <row r="427" spans="1:7">
      <c r="A427" s="609"/>
    </row>
    <row r="428" spans="1:7">
      <c r="A428" s="609"/>
    </row>
    <row r="429" spans="1:7">
      <c r="A429" s="609"/>
    </row>
  </sheetData>
  <sheetProtection sheet="1" objects="1" scenarios="1"/>
  <conditionalFormatting sqref="B6:B388">
    <cfRule type="cellIs" dxfId="3" priority="4" operator="equal">
      <formula>authorityName</formula>
    </cfRule>
  </conditionalFormatting>
  <conditionalFormatting sqref="A392:A402">
    <cfRule type="cellIs" dxfId="2" priority="3" operator="equal">
      <formula>authorityName</formula>
    </cfRule>
  </conditionalFormatting>
  <conditionalFormatting sqref="A406:A416">
    <cfRule type="cellIs" dxfId="1" priority="2" operator="equal">
      <formula>authorityName</formula>
    </cfRule>
  </conditionalFormatting>
  <conditionalFormatting sqref="A419:A429">
    <cfRule type="cellIs" dxfId="0" priority="1" operator="equal">
      <formula>authorityName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FB9BC-A578-47C6-A83E-C0C070ACF7F1}">
  <sheetPr codeName="Sheet2">
    <tabColor rgb="FFFFFFCC"/>
  </sheetPr>
  <dimension ref="A1:X334"/>
  <sheetViews>
    <sheetView showGridLines="0" zoomScale="95" zoomScaleNormal="95" workbookViewId="0">
      <pane xSplit="3" ySplit="4" topLeftCell="D5" activePane="bottomRight" state="frozen"/>
      <selection activeCell="B1" sqref="B1"/>
      <selection pane="topRight" activeCell="D1" sqref="D1"/>
      <selection pane="bottomLeft" activeCell="B5" sqref="B5"/>
      <selection pane="bottomRight" activeCell="D9" sqref="D9"/>
    </sheetView>
  </sheetViews>
  <sheetFormatPr defaultColWidth="8.85546875" defaultRowHeight="12.75"/>
  <cols>
    <col min="1" max="1" width="7.85546875" style="17" customWidth="1"/>
    <col min="2" max="2" width="25.42578125" style="17" customWidth="1"/>
    <col min="3" max="3" width="10.140625" style="17" customWidth="1"/>
    <col min="4" max="24" width="10.85546875" style="17" customWidth="1"/>
    <col min="25" max="16384" width="8.85546875" style="17"/>
  </cols>
  <sheetData>
    <row r="1" spans="1:24" ht="15">
      <c r="A1" s="83" t="str">
        <f>Inputs!C76</f>
        <v>Business rate income prior to 2020/21</v>
      </c>
      <c r="B1" s="93"/>
      <c r="E1" s="83"/>
    </row>
    <row r="3" spans="1:24">
      <c r="D3" s="76" t="s">
        <v>924</v>
      </c>
      <c r="E3" s="76"/>
      <c r="F3" s="76"/>
      <c r="K3" s="320" t="s">
        <v>925</v>
      </c>
      <c r="M3" s="76"/>
      <c r="R3" s="333" t="s">
        <v>926</v>
      </c>
      <c r="T3" s="76"/>
    </row>
    <row r="4" spans="1:24" s="15" customFormat="1" ht="38.25">
      <c r="A4" s="77" t="s">
        <v>820</v>
      </c>
      <c r="B4" s="77" t="s">
        <v>791</v>
      </c>
      <c r="C4" s="296" t="s">
        <v>1057</v>
      </c>
      <c r="D4" s="279" t="s">
        <v>1051</v>
      </c>
      <c r="E4" s="279" t="s">
        <v>1052</v>
      </c>
      <c r="F4" s="77" t="s">
        <v>800</v>
      </c>
      <c r="G4" s="77" t="s">
        <v>801</v>
      </c>
      <c r="H4" s="77" t="s">
        <v>802</v>
      </c>
      <c r="I4" s="77" t="s">
        <v>803</v>
      </c>
      <c r="J4" s="317" t="s">
        <v>804</v>
      </c>
      <c r="K4" s="330" t="s">
        <v>1051</v>
      </c>
      <c r="L4" s="279" t="s">
        <v>1052</v>
      </c>
      <c r="M4" s="77" t="s">
        <v>800</v>
      </c>
      <c r="N4" s="77" t="s">
        <v>801</v>
      </c>
      <c r="O4" s="77" t="s">
        <v>802</v>
      </c>
      <c r="P4" s="77" t="s">
        <v>803</v>
      </c>
      <c r="Q4" s="317" t="s">
        <v>804</v>
      </c>
      <c r="R4" s="334" t="s">
        <v>1051</v>
      </c>
      <c r="S4" s="280" t="s">
        <v>1052</v>
      </c>
      <c r="T4" s="78" t="s">
        <v>800</v>
      </c>
      <c r="U4" s="79" t="s">
        <v>801</v>
      </c>
      <c r="V4" s="79" t="s">
        <v>802</v>
      </c>
      <c r="W4" s="79" t="s">
        <v>803</v>
      </c>
      <c r="X4" s="79" t="s">
        <v>804</v>
      </c>
    </row>
    <row r="5" spans="1:24" s="48" customFormat="1">
      <c r="A5" s="72" t="str">
        <f>'Ref2'!I7</f>
        <v>E3831</v>
      </c>
      <c r="B5" s="72" t="str">
        <f>INDEX('Ref1'!$E:$E,MATCH($A5,'Ref1'!$A:$A,0))</f>
        <v>Adur</v>
      </c>
      <c r="C5" s="72" t="str">
        <f>INDEX('Ref2'!$E:$E,MATCH($A5,'Ref2'!$A:$A,0))</f>
        <v>Yes</v>
      </c>
      <c r="D5" s="74">
        <f>INDEX(Data1!E:E,MATCH($A5,Data1!$A:$A,0))</f>
        <v>15.814147499999999</v>
      </c>
      <c r="E5" s="74">
        <f>INDEX(Data1!F:F,MATCH($A5,Data1!$A:$A,0))</f>
        <v>17.751394999999999</v>
      </c>
      <c r="F5" s="74">
        <f>INDEX(Data1!G:G,MATCH($A5,Data1!$A:$A,0))</f>
        <v>18.303635</v>
      </c>
      <c r="G5" s="74">
        <f>INDEX(Data1!H:H,MATCH($A5,Data1!$A:$A,0))</f>
        <v>17.432514000000001</v>
      </c>
      <c r="H5" s="74">
        <f>INDEX(Data1!I:I,MATCH($A5,Data1!$A:$A,0))</f>
        <v>18.720009999999998</v>
      </c>
      <c r="I5" s="74">
        <f>INDEX(Data1!J:J,MATCH($A5,Data1!$A:$A,0))</f>
        <v>18.266014999999999</v>
      </c>
      <c r="J5" s="329">
        <f>INDEX(Data1!K:K,MATCH($A5,Data1!$A:$A,0))</f>
        <v>18.671143587270976</v>
      </c>
      <c r="K5" s="331"/>
      <c r="L5" s="73"/>
      <c r="M5" s="73"/>
      <c r="N5" s="73"/>
      <c r="O5" s="73"/>
      <c r="P5" s="73"/>
      <c r="Q5" s="332"/>
      <c r="R5" s="335">
        <f>IF(ISNUMBER(K5),K5,D5)</f>
        <v>15.814147499999999</v>
      </c>
      <c r="S5" s="80">
        <f t="shared" ref="S5:X5" si="0">IF(ISNUMBER(L5),L5,E5)</f>
        <v>17.751394999999999</v>
      </c>
      <c r="T5" s="80">
        <f t="shared" si="0"/>
        <v>18.303635</v>
      </c>
      <c r="U5" s="80">
        <f t="shared" si="0"/>
        <v>17.432514000000001</v>
      </c>
      <c r="V5" s="80">
        <f t="shared" si="0"/>
        <v>18.720009999999998</v>
      </c>
      <c r="W5" s="80">
        <f t="shared" si="0"/>
        <v>18.266014999999999</v>
      </c>
      <c r="X5" s="80">
        <f t="shared" si="0"/>
        <v>18.671143587270976</v>
      </c>
    </row>
    <row r="6" spans="1:24" s="48" customFormat="1">
      <c r="A6" s="72" t="str">
        <f>'Ref2'!I8</f>
        <v>E0931</v>
      </c>
      <c r="B6" s="72" t="str">
        <f>INDEX('Ref1'!$E:$E,MATCH($A6,'Ref1'!$A:$A,0))</f>
        <v>Allerdale</v>
      </c>
      <c r="C6" s="72" t="str">
        <f>INDEX('Ref2'!$E:$E,MATCH($A6,'Ref2'!$A:$A,0))</f>
        <v>No</v>
      </c>
      <c r="D6" s="74">
        <f>INDEX(Data1!E:E,MATCH($A6,Data1!$A:$A,0))</f>
        <v>24.057745000000001</v>
      </c>
      <c r="E6" s="74">
        <f>INDEX(Data1!F:F,MATCH($A6,Data1!$A:$A,0))</f>
        <v>24.721285000000002</v>
      </c>
      <c r="F6" s="74">
        <f>INDEX(Data1!G:G,MATCH($A6,Data1!$A:$A,0))</f>
        <v>25.315362</v>
      </c>
      <c r="G6" s="74">
        <f>INDEX(Data1!H:H,MATCH($A6,Data1!$A:$A,0))</f>
        <v>27.109386000000004</v>
      </c>
      <c r="H6" s="74">
        <f>INDEX(Data1!I:I,MATCH($A6,Data1!$A:$A,0))</f>
        <v>26.768168500000002</v>
      </c>
      <c r="I6" s="74">
        <f>INDEX(Data1!J:J,MATCH($A6,Data1!$A:$A,0))</f>
        <v>27.68787</v>
      </c>
      <c r="J6" s="329">
        <f>INDEX(Data1!K:K,MATCH($A6,Data1!$A:$A,0))</f>
        <v>28.301969334619098</v>
      </c>
      <c r="K6" s="331"/>
      <c r="L6" s="73"/>
      <c r="M6" s="73"/>
      <c r="N6" s="73"/>
      <c r="O6" s="73"/>
      <c r="P6" s="73"/>
      <c r="Q6" s="332"/>
      <c r="R6" s="335">
        <f t="shared" ref="R6:R69" si="1">IF(ISNUMBER(K6),K6,D6)</f>
        <v>24.057745000000001</v>
      </c>
      <c r="S6" s="80">
        <f t="shared" ref="S6:S69" si="2">IF(ISNUMBER(L6),L6,E6)</f>
        <v>24.721285000000002</v>
      </c>
      <c r="T6" s="80">
        <f t="shared" ref="T6:T69" si="3">IF(ISNUMBER(M6),M6,F6)</f>
        <v>25.315362</v>
      </c>
      <c r="U6" s="80">
        <f t="shared" ref="U6:U69" si="4">IF(ISNUMBER(N6),N6,G6)</f>
        <v>27.109386000000004</v>
      </c>
      <c r="V6" s="80">
        <f t="shared" ref="V6:V69" si="5">IF(ISNUMBER(O6),O6,H6)</f>
        <v>26.768168500000002</v>
      </c>
      <c r="W6" s="80">
        <f t="shared" ref="W6:W69" si="6">IF(ISNUMBER(P6),P6,I6)</f>
        <v>27.68787</v>
      </c>
      <c r="X6" s="80">
        <f t="shared" ref="X6:X69" si="7">IF(ISNUMBER(Q6),Q6,J6)</f>
        <v>28.301969334619098</v>
      </c>
    </row>
    <row r="7" spans="1:24" s="48" customFormat="1">
      <c r="A7" s="72" t="str">
        <f>'Ref2'!I9</f>
        <v>E1031</v>
      </c>
      <c r="B7" s="72" t="str">
        <f>INDEX('Ref1'!$E:$E,MATCH($A7,'Ref1'!$A:$A,0))</f>
        <v>Amber Valley</v>
      </c>
      <c r="C7" s="72" t="str">
        <f>INDEX('Ref2'!$E:$E,MATCH($A7,'Ref2'!$A:$A,0))</f>
        <v>No</v>
      </c>
      <c r="D7" s="74">
        <f>INDEX(Data1!E:E,MATCH($A7,Data1!$A:$A,0))</f>
        <v>29.163327499999998</v>
      </c>
      <c r="E7" s="74">
        <f>INDEX(Data1!F:F,MATCH($A7,Data1!$A:$A,0))</f>
        <v>28.974644999999999</v>
      </c>
      <c r="F7" s="74">
        <f>INDEX(Data1!G:G,MATCH($A7,Data1!$A:$A,0))</f>
        <v>30.613958</v>
      </c>
      <c r="G7" s="74">
        <f>INDEX(Data1!H:H,MATCH($A7,Data1!$A:$A,0))</f>
        <v>30.159897000000004</v>
      </c>
      <c r="H7" s="74">
        <f>INDEX(Data1!I:I,MATCH($A7,Data1!$A:$A,0))</f>
        <v>29.102332999999998</v>
      </c>
      <c r="I7" s="74">
        <f>INDEX(Data1!J:J,MATCH($A7,Data1!$A:$A,0))</f>
        <v>29.621704000000001</v>
      </c>
      <c r="J7" s="329">
        <f>INDEX(Data1!K:K,MATCH($A7,Data1!$A:$A,0))</f>
        <v>30.278694541947768</v>
      </c>
      <c r="K7" s="331"/>
      <c r="L7" s="73"/>
      <c r="M7" s="73"/>
      <c r="N7" s="73"/>
      <c r="O7" s="73"/>
      <c r="P7" s="73"/>
      <c r="Q7" s="332"/>
      <c r="R7" s="335">
        <f t="shared" si="1"/>
        <v>29.163327499999998</v>
      </c>
      <c r="S7" s="80">
        <f t="shared" si="2"/>
        <v>28.974644999999999</v>
      </c>
      <c r="T7" s="80">
        <f t="shared" si="3"/>
        <v>30.613958</v>
      </c>
      <c r="U7" s="80">
        <f t="shared" si="4"/>
        <v>30.159897000000004</v>
      </c>
      <c r="V7" s="80">
        <f t="shared" si="5"/>
        <v>29.102332999999998</v>
      </c>
      <c r="W7" s="80">
        <f t="shared" si="6"/>
        <v>29.621704000000001</v>
      </c>
      <c r="X7" s="80">
        <f t="shared" si="7"/>
        <v>30.278694541947768</v>
      </c>
    </row>
    <row r="8" spans="1:24" s="48" customFormat="1">
      <c r="A8" s="72" t="str">
        <f>'Ref2'!I10</f>
        <v>E3832</v>
      </c>
      <c r="B8" s="72" t="str">
        <f>INDEX('Ref1'!$E:$E,MATCH($A8,'Ref1'!$A:$A,0))</f>
        <v>Arun</v>
      </c>
      <c r="C8" s="72" t="str">
        <f>INDEX('Ref2'!$E:$E,MATCH($A8,'Ref2'!$A:$A,0))</f>
        <v>No</v>
      </c>
      <c r="D8" s="74">
        <f>INDEX(Data1!E:E,MATCH($A8,Data1!$A:$A,0))</f>
        <v>30.435662499999999</v>
      </c>
      <c r="E8" s="74">
        <f>INDEX(Data1!F:F,MATCH($A8,Data1!$A:$A,0))</f>
        <v>31.796119999999998</v>
      </c>
      <c r="F8" s="74">
        <f>INDEX(Data1!G:G,MATCH($A8,Data1!$A:$A,0))</f>
        <v>31.661885999999999</v>
      </c>
      <c r="G8" s="74">
        <f>INDEX(Data1!H:H,MATCH($A8,Data1!$A:$A,0))</f>
        <v>37.274541999999997</v>
      </c>
      <c r="H8" s="74">
        <f>INDEX(Data1!I:I,MATCH($A8,Data1!$A:$A,0))</f>
        <v>33.924922000000002</v>
      </c>
      <c r="I8" s="74">
        <f>INDEX(Data1!J:J,MATCH($A8,Data1!$A:$A,0))</f>
        <v>36.759909999999998</v>
      </c>
      <c r="J8" s="329">
        <f>INDEX(Data1!K:K,MATCH($A8,Data1!$A:$A,0))</f>
        <v>37.575221407907428</v>
      </c>
      <c r="K8" s="331"/>
      <c r="L8" s="73"/>
      <c r="M8" s="73"/>
      <c r="N8" s="73"/>
      <c r="O8" s="73"/>
      <c r="P8" s="73"/>
      <c r="Q8" s="332"/>
      <c r="R8" s="335">
        <f t="shared" si="1"/>
        <v>30.435662499999999</v>
      </c>
      <c r="S8" s="80">
        <f t="shared" si="2"/>
        <v>31.796119999999998</v>
      </c>
      <c r="T8" s="80">
        <f t="shared" si="3"/>
        <v>31.661885999999999</v>
      </c>
      <c r="U8" s="80">
        <f t="shared" si="4"/>
        <v>37.274541999999997</v>
      </c>
      <c r="V8" s="80">
        <f t="shared" si="5"/>
        <v>33.924922000000002</v>
      </c>
      <c r="W8" s="80">
        <f t="shared" si="6"/>
        <v>36.759909999999998</v>
      </c>
      <c r="X8" s="80">
        <f t="shared" si="7"/>
        <v>37.575221407907428</v>
      </c>
    </row>
    <row r="9" spans="1:24" s="48" customFormat="1">
      <c r="A9" s="72" t="str">
        <f>'Ref2'!I11</f>
        <v>E3031</v>
      </c>
      <c r="B9" s="72" t="str">
        <f>INDEX('Ref1'!$E:$E,MATCH($A9,'Ref1'!$A:$A,0))</f>
        <v>Ashfield</v>
      </c>
      <c r="C9" s="72" t="str">
        <f>INDEX('Ref2'!$E:$E,MATCH($A9,'Ref2'!$A:$A,0))</f>
        <v>No</v>
      </c>
      <c r="D9" s="74">
        <f>INDEX(Data1!E:E,MATCH($A9,Data1!$A:$A,0))</f>
        <v>30.944602499999998</v>
      </c>
      <c r="E9" s="74">
        <f>INDEX(Data1!F:F,MATCH($A9,Data1!$A:$A,0))</f>
        <v>32.56644</v>
      </c>
      <c r="F9" s="74">
        <f>INDEX(Data1!G:G,MATCH($A9,Data1!$A:$A,0))</f>
        <v>33.893718999999997</v>
      </c>
      <c r="G9" s="74">
        <f>INDEX(Data1!H:H,MATCH($A9,Data1!$A:$A,0))</f>
        <v>34.772283999999999</v>
      </c>
      <c r="H9" s="74">
        <f>INDEX(Data1!I:I,MATCH($A9,Data1!$A:$A,0))</f>
        <v>35.636554500000003</v>
      </c>
      <c r="I9" s="74">
        <f>INDEX(Data1!J:J,MATCH($A9,Data1!$A:$A,0))</f>
        <v>37.538490000000003</v>
      </c>
      <c r="J9" s="329">
        <f>INDEX(Data1!K:K,MATCH($A9,Data1!$A:$A,0))</f>
        <v>38.371069816779183</v>
      </c>
      <c r="K9" s="331"/>
      <c r="L9" s="73"/>
      <c r="M9" s="73"/>
      <c r="N9" s="73"/>
      <c r="O9" s="73"/>
      <c r="P9" s="73"/>
      <c r="Q9" s="332"/>
      <c r="R9" s="335">
        <f t="shared" si="1"/>
        <v>30.944602499999998</v>
      </c>
      <c r="S9" s="80">
        <f t="shared" si="2"/>
        <v>32.56644</v>
      </c>
      <c r="T9" s="80">
        <f t="shared" si="3"/>
        <v>33.893718999999997</v>
      </c>
      <c r="U9" s="80">
        <f t="shared" si="4"/>
        <v>34.772283999999999</v>
      </c>
      <c r="V9" s="80">
        <f t="shared" si="5"/>
        <v>35.636554500000003</v>
      </c>
      <c r="W9" s="80">
        <f t="shared" si="6"/>
        <v>37.538490000000003</v>
      </c>
      <c r="X9" s="80">
        <f t="shared" si="7"/>
        <v>38.371069816779183</v>
      </c>
    </row>
    <row r="10" spans="1:24" s="48" customFormat="1">
      <c r="A10" s="72" t="str">
        <f>'Ref2'!I12</f>
        <v>E2231</v>
      </c>
      <c r="B10" s="72" t="str">
        <f>INDEX('Ref1'!$E:$E,MATCH($A10,'Ref1'!$A:$A,0))</f>
        <v>Ashford</v>
      </c>
      <c r="C10" s="72" t="str">
        <f>INDEX('Ref2'!$E:$E,MATCH($A10,'Ref2'!$A:$A,0))</f>
        <v>No</v>
      </c>
      <c r="D10" s="74">
        <f>INDEX(Data1!E:E,MATCH($A10,Data1!$A:$A,0))</f>
        <v>41.742014999999995</v>
      </c>
      <c r="E10" s="74">
        <f>INDEX(Data1!F:F,MATCH($A10,Data1!$A:$A,0))</f>
        <v>45.006664999999998</v>
      </c>
      <c r="F10" s="74">
        <f>INDEX(Data1!G:G,MATCH($A10,Data1!$A:$A,0))</f>
        <v>45.326360999999999</v>
      </c>
      <c r="G10" s="74">
        <f>INDEX(Data1!H:H,MATCH($A10,Data1!$A:$A,0))</f>
        <v>47.285848999999999</v>
      </c>
      <c r="H10" s="74">
        <f>INDEX(Data1!I:I,MATCH($A10,Data1!$A:$A,0))</f>
        <v>49.84969199999999</v>
      </c>
      <c r="I10" s="74">
        <f>INDEX(Data1!J:J,MATCH($A10,Data1!$A:$A,0))</f>
        <v>48.831212499999999</v>
      </c>
      <c r="J10" s="329">
        <f>INDEX(Data1!K:K,MATCH($A10,Data1!$A:$A,0))</f>
        <v>49.914257714562623</v>
      </c>
      <c r="K10" s="331"/>
      <c r="L10" s="73"/>
      <c r="M10" s="73"/>
      <c r="N10" s="73"/>
      <c r="O10" s="73"/>
      <c r="P10" s="73"/>
      <c r="Q10" s="332"/>
      <c r="R10" s="335">
        <f t="shared" si="1"/>
        <v>41.742014999999995</v>
      </c>
      <c r="S10" s="80">
        <f t="shared" si="2"/>
        <v>45.006664999999998</v>
      </c>
      <c r="T10" s="80">
        <f t="shared" si="3"/>
        <v>45.326360999999999</v>
      </c>
      <c r="U10" s="80">
        <f t="shared" si="4"/>
        <v>47.285848999999999</v>
      </c>
      <c r="V10" s="80">
        <f t="shared" si="5"/>
        <v>49.84969199999999</v>
      </c>
      <c r="W10" s="80">
        <f t="shared" si="6"/>
        <v>48.831212499999999</v>
      </c>
      <c r="X10" s="80">
        <f t="shared" si="7"/>
        <v>49.914257714562623</v>
      </c>
    </row>
    <row r="11" spans="1:24" s="48" customFormat="1">
      <c r="A11" s="72" t="str">
        <f>'Ref2'!I13</f>
        <v>E0431</v>
      </c>
      <c r="B11" s="72" t="str">
        <f>INDEX('Ref1'!$E:$E,MATCH($A11,'Ref1'!$A:$A,0))</f>
        <v>Aylesbury Vale</v>
      </c>
      <c r="C11" s="72" t="str">
        <f>INDEX('Ref2'!$E:$E,MATCH($A11,'Ref2'!$A:$A,0))</f>
        <v>No</v>
      </c>
      <c r="D11" s="74">
        <f>INDEX(Data1!E:E,MATCH($A11,Data1!$A:$A,0))</f>
        <v>43.9607125</v>
      </c>
      <c r="E11" s="74">
        <f>INDEX(Data1!F:F,MATCH($A11,Data1!$A:$A,0))</f>
        <v>49.063674999999996</v>
      </c>
      <c r="F11" s="74">
        <f>INDEX(Data1!G:G,MATCH($A11,Data1!$A:$A,0))</f>
        <v>49.309348</v>
      </c>
      <c r="G11" s="74">
        <f>INDEX(Data1!H:H,MATCH($A11,Data1!$A:$A,0))</f>
        <v>54.146204000000004</v>
      </c>
      <c r="H11" s="74">
        <f>INDEX(Data1!I:I,MATCH($A11,Data1!$A:$A,0))</f>
        <v>51.788882999999991</v>
      </c>
      <c r="I11" s="74">
        <f>INDEX(Data1!J:J,MATCH($A11,Data1!$A:$A,0))</f>
        <v>53.840422500000003</v>
      </c>
      <c r="J11" s="329">
        <f>INDEX(Data1!K:K,MATCH($A11,Data1!$A:$A,0))</f>
        <v>55.034568804242987</v>
      </c>
      <c r="K11" s="331"/>
      <c r="L11" s="73"/>
      <c r="M11" s="73"/>
      <c r="N11" s="73"/>
      <c r="O11" s="73"/>
      <c r="P11" s="73"/>
      <c r="Q11" s="332"/>
      <c r="R11" s="335">
        <f t="shared" si="1"/>
        <v>43.9607125</v>
      </c>
      <c r="S11" s="80">
        <f t="shared" si="2"/>
        <v>49.063674999999996</v>
      </c>
      <c r="T11" s="80">
        <f t="shared" si="3"/>
        <v>49.309348</v>
      </c>
      <c r="U11" s="80">
        <f t="shared" si="4"/>
        <v>54.146204000000004</v>
      </c>
      <c r="V11" s="80">
        <f t="shared" si="5"/>
        <v>51.788882999999991</v>
      </c>
      <c r="W11" s="80">
        <f t="shared" si="6"/>
        <v>53.840422500000003</v>
      </c>
      <c r="X11" s="80">
        <f t="shared" si="7"/>
        <v>55.034568804242987</v>
      </c>
    </row>
    <row r="12" spans="1:24" s="48" customFormat="1">
      <c r="A12" s="72" t="str">
        <f>'Ref2'!I14</f>
        <v>E3531</v>
      </c>
      <c r="B12" s="72" t="str">
        <f>INDEX('Ref1'!$E:$E,MATCH($A12,'Ref1'!$A:$A,0))</f>
        <v>Babergh</v>
      </c>
      <c r="C12" s="72" t="str">
        <f>INDEX('Ref2'!$E:$E,MATCH($A12,'Ref2'!$A:$A,0))</f>
        <v>No</v>
      </c>
      <c r="D12" s="74">
        <f>INDEX(Data1!E:E,MATCH($A12,Data1!$A:$A,0))</f>
        <v>22.024694999999998</v>
      </c>
      <c r="E12" s="74">
        <f>INDEX(Data1!F:F,MATCH($A12,Data1!$A:$A,0))</f>
        <v>22.660702499999996</v>
      </c>
      <c r="F12" s="74">
        <f>INDEX(Data1!G:G,MATCH($A12,Data1!$A:$A,0))</f>
        <v>21.928706999999996</v>
      </c>
      <c r="G12" s="74">
        <f>INDEX(Data1!H:H,MATCH($A12,Data1!$A:$A,0))</f>
        <v>24.080763000000001</v>
      </c>
      <c r="H12" s="74">
        <f>INDEX(Data1!I:I,MATCH($A12,Data1!$A:$A,0))</f>
        <v>19.801096000000005</v>
      </c>
      <c r="I12" s="74">
        <f>INDEX(Data1!J:J,MATCH($A12,Data1!$A:$A,0))</f>
        <v>23.0720025</v>
      </c>
      <c r="J12" s="329">
        <f>INDEX(Data1!K:K,MATCH($A12,Data1!$A:$A,0))</f>
        <v>23.583724831243742</v>
      </c>
      <c r="K12" s="331"/>
      <c r="L12" s="73"/>
      <c r="M12" s="73"/>
      <c r="N12" s="73"/>
      <c r="O12" s="73"/>
      <c r="P12" s="73"/>
      <c r="Q12" s="332"/>
      <c r="R12" s="335">
        <f t="shared" si="1"/>
        <v>22.024694999999998</v>
      </c>
      <c r="S12" s="80">
        <f t="shared" si="2"/>
        <v>22.660702499999996</v>
      </c>
      <c r="T12" s="80">
        <f t="shared" si="3"/>
        <v>21.928706999999996</v>
      </c>
      <c r="U12" s="80">
        <f t="shared" si="4"/>
        <v>24.080763000000001</v>
      </c>
      <c r="V12" s="80">
        <f t="shared" si="5"/>
        <v>19.801096000000005</v>
      </c>
      <c r="W12" s="80">
        <f t="shared" si="6"/>
        <v>23.0720025</v>
      </c>
      <c r="X12" s="80">
        <f t="shared" si="7"/>
        <v>23.583724831243742</v>
      </c>
    </row>
    <row r="13" spans="1:24" s="48" customFormat="1">
      <c r="A13" s="72" t="str">
        <f>'Ref2'!I15</f>
        <v>E5030</v>
      </c>
      <c r="B13" s="72" t="str">
        <f>INDEX('Ref1'!$E:$E,MATCH($A13,'Ref1'!$A:$A,0))</f>
        <v>Barking and Dagenham</v>
      </c>
      <c r="C13" s="72" t="str">
        <f>INDEX('Ref2'!$E:$E,MATCH($A13,'Ref2'!$A:$A,0))</f>
        <v>No</v>
      </c>
      <c r="D13" s="74">
        <f>INDEX(Data1!E:E,MATCH($A13,Data1!$A:$A,0))</f>
        <v>47.630193333333338</v>
      </c>
      <c r="E13" s="74">
        <f>INDEX(Data1!F:F,MATCH($A13,Data1!$A:$A,0))</f>
        <v>58.676063333333339</v>
      </c>
      <c r="F13" s="74">
        <f>INDEX(Data1!G:G,MATCH($A13,Data1!$A:$A,0))</f>
        <v>50.607267</v>
      </c>
      <c r="G13" s="74">
        <f>INDEX(Data1!H:H,MATCH($A13,Data1!$A:$A,0))</f>
        <v>60.92983199999999</v>
      </c>
      <c r="H13" s="74">
        <f>INDEX(Data1!I:I,MATCH($A13,Data1!$A:$A,0))</f>
        <v>55.903242666666664</v>
      </c>
      <c r="I13" s="74">
        <f>INDEX(Data1!J:J,MATCH($A13,Data1!$A:$A,0))</f>
        <v>60.901892187499996</v>
      </c>
      <c r="J13" s="329">
        <f>INDEX(Data1!K:K,MATCH($A13,Data1!$A:$A,0))</f>
        <v>62.25265739513155</v>
      </c>
      <c r="K13" s="331"/>
      <c r="L13" s="73"/>
      <c r="M13" s="73"/>
      <c r="N13" s="73"/>
      <c r="O13" s="73"/>
      <c r="P13" s="73"/>
      <c r="Q13" s="332"/>
      <c r="R13" s="335">
        <f t="shared" si="1"/>
        <v>47.630193333333338</v>
      </c>
      <c r="S13" s="80">
        <f t="shared" si="2"/>
        <v>58.676063333333339</v>
      </c>
      <c r="T13" s="80">
        <f t="shared" si="3"/>
        <v>50.607267</v>
      </c>
      <c r="U13" s="80">
        <f t="shared" si="4"/>
        <v>60.92983199999999</v>
      </c>
      <c r="V13" s="80">
        <f t="shared" si="5"/>
        <v>55.903242666666664</v>
      </c>
      <c r="W13" s="80">
        <f t="shared" si="6"/>
        <v>60.901892187499996</v>
      </c>
      <c r="X13" s="80">
        <f t="shared" si="7"/>
        <v>62.25265739513155</v>
      </c>
    </row>
    <row r="14" spans="1:24" s="48" customFormat="1">
      <c r="A14" s="72" t="str">
        <f>'Ref2'!I16</f>
        <v>E5031</v>
      </c>
      <c r="B14" s="72" t="str">
        <f>INDEX('Ref1'!$E:$E,MATCH($A14,'Ref1'!$A:$A,0))</f>
        <v>Barnet</v>
      </c>
      <c r="C14" s="72" t="str">
        <f>INDEX('Ref2'!$E:$E,MATCH($A14,'Ref2'!$A:$A,0))</f>
        <v>No</v>
      </c>
      <c r="D14" s="74">
        <f>INDEX(Data1!E:E,MATCH($A14,Data1!$A:$A,0))</f>
        <v>103.86299333333334</v>
      </c>
      <c r="E14" s="74">
        <f>INDEX(Data1!F:F,MATCH($A14,Data1!$A:$A,0))</f>
        <v>103.40598666666666</v>
      </c>
      <c r="F14" s="74">
        <f>INDEX(Data1!G:G,MATCH($A14,Data1!$A:$A,0))</f>
        <v>104.84706</v>
      </c>
      <c r="G14" s="74">
        <f>INDEX(Data1!H:H,MATCH($A14,Data1!$A:$A,0))</f>
        <v>107.82833799999999</v>
      </c>
      <c r="H14" s="74">
        <f>INDEX(Data1!I:I,MATCH($A14,Data1!$A:$A,0))</f>
        <v>111.23265766666668</v>
      </c>
      <c r="I14" s="74">
        <f>INDEX(Data1!J:J,MATCH($A14,Data1!$A:$A,0))</f>
        <v>116.26484062499999</v>
      </c>
      <c r="J14" s="329">
        <f>INDEX(Data1!K:K,MATCH($A14,Data1!$A:$A,0))</f>
        <v>118.84352079315255</v>
      </c>
      <c r="K14" s="331"/>
      <c r="L14" s="73"/>
      <c r="M14" s="73"/>
      <c r="N14" s="73"/>
      <c r="O14" s="73"/>
      <c r="P14" s="73"/>
      <c r="Q14" s="332"/>
      <c r="R14" s="335">
        <f t="shared" si="1"/>
        <v>103.86299333333334</v>
      </c>
      <c r="S14" s="80">
        <f t="shared" si="2"/>
        <v>103.40598666666666</v>
      </c>
      <c r="T14" s="80">
        <f t="shared" si="3"/>
        <v>104.84706</v>
      </c>
      <c r="U14" s="80">
        <f t="shared" si="4"/>
        <v>107.82833799999999</v>
      </c>
      <c r="V14" s="80">
        <f t="shared" si="5"/>
        <v>111.23265766666668</v>
      </c>
      <c r="W14" s="80">
        <f t="shared" si="6"/>
        <v>116.26484062499999</v>
      </c>
      <c r="X14" s="80">
        <f t="shared" si="7"/>
        <v>118.84352079315255</v>
      </c>
    </row>
    <row r="15" spans="1:24" s="48" customFormat="1">
      <c r="A15" s="72" t="str">
        <f>'Ref2'!I17</f>
        <v>E4401</v>
      </c>
      <c r="B15" s="72" t="str">
        <f>INDEX('Ref1'!$E:$E,MATCH($A15,'Ref1'!$A:$A,0))</f>
        <v>Barnsley</v>
      </c>
      <c r="C15" s="72" t="str">
        <f>INDEX('Ref2'!$E:$E,MATCH($A15,'Ref2'!$A:$A,0))</f>
        <v>No</v>
      </c>
      <c r="D15" s="74">
        <f>INDEX(Data1!E:E,MATCH($A15,Data1!$A:$A,0))</f>
        <v>49.755761224489795</v>
      </c>
      <c r="E15" s="74">
        <f>INDEX(Data1!F:F,MATCH($A15,Data1!$A:$A,0))</f>
        <v>49.919787755102035</v>
      </c>
      <c r="F15" s="74">
        <f>INDEX(Data1!G:G,MATCH($A15,Data1!$A:$A,0))</f>
        <v>50.648037000000002</v>
      </c>
      <c r="G15" s="74">
        <f>INDEX(Data1!H:H,MATCH($A15,Data1!$A:$A,0))</f>
        <v>51.897033</v>
      </c>
      <c r="H15" s="74">
        <f>INDEX(Data1!I:I,MATCH($A15,Data1!$A:$A,0))</f>
        <v>44.105130346938779</v>
      </c>
      <c r="I15" s="74">
        <f>INDEX(Data1!J:J,MATCH($A15,Data1!$A:$A,0))</f>
        <v>45.497961224489799</v>
      </c>
      <c r="J15" s="329">
        <f>INDEX(Data1!K:K,MATCH($A15,Data1!$A:$A,0))</f>
        <v>46.507077047212334</v>
      </c>
      <c r="K15" s="331"/>
      <c r="L15" s="73"/>
      <c r="M15" s="73"/>
      <c r="N15" s="73"/>
      <c r="O15" s="73"/>
      <c r="P15" s="73"/>
      <c r="Q15" s="332"/>
      <c r="R15" s="335">
        <f t="shared" si="1"/>
        <v>49.755761224489795</v>
      </c>
      <c r="S15" s="80">
        <f t="shared" si="2"/>
        <v>49.919787755102035</v>
      </c>
      <c r="T15" s="80">
        <f t="shared" si="3"/>
        <v>50.648037000000002</v>
      </c>
      <c r="U15" s="80">
        <f t="shared" si="4"/>
        <v>51.897033</v>
      </c>
      <c r="V15" s="80">
        <f t="shared" si="5"/>
        <v>44.105130346938779</v>
      </c>
      <c r="W15" s="80">
        <f t="shared" si="6"/>
        <v>45.497961224489799</v>
      </c>
      <c r="X15" s="80">
        <f t="shared" si="7"/>
        <v>46.507077047212334</v>
      </c>
    </row>
    <row r="16" spans="1:24" s="48" customFormat="1">
      <c r="A16" s="72" t="str">
        <f>'Ref2'!I18</f>
        <v>E0932</v>
      </c>
      <c r="B16" s="72" t="str">
        <f>INDEX('Ref1'!$E:$E,MATCH($A16,'Ref1'!$A:$A,0))</f>
        <v>Barrow-in-Furness</v>
      </c>
      <c r="C16" s="72" t="str">
        <f>INDEX('Ref2'!$E:$E,MATCH($A16,'Ref2'!$A:$A,0))</f>
        <v>No</v>
      </c>
      <c r="D16" s="74">
        <f>INDEX(Data1!E:E,MATCH($A16,Data1!$A:$A,0))</f>
        <v>22.369509999999998</v>
      </c>
      <c r="E16" s="74">
        <f>INDEX(Data1!F:F,MATCH($A16,Data1!$A:$A,0))</f>
        <v>23.149065</v>
      </c>
      <c r="F16" s="74">
        <f>INDEX(Data1!G:G,MATCH($A16,Data1!$A:$A,0))</f>
        <v>21.907806000000001</v>
      </c>
      <c r="G16" s="74">
        <f>INDEX(Data1!H:H,MATCH($A16,Data1!$A:$A,0))</f>
        <v>22.513473000000001</v>
      </c>
      <c r="H16" s="74">
        <f>INDEX(Data1!I:I,MATCH($A16,Data1!$A:$A,0))</f>
        <v>20.295609499999994</v>
      </c>
      <c r="I16" s="74">
        <f>INDEX(Data1!J:J,MATCH($A16,Data1!$A:$A,0))</f>
        <v>20.719047499999999</v>
      </c>
      <c r="J16" s="329">
        <f>INDEX(Data1!K:K,MATCH($A16,Data1!$A:$A,0))</f>
        <v>21.178582786885247</v>
      </c>
      <c r="K16" s="331"/>
      <c r="L16" s="73"/>
      <c r="M16" s="73"/>
      <c r="N16" s="73"/>
      <c r="O16" s="73"/>
      <c r="P16" s="73"/>
      <c r="Q16" s="332"/>
      <c r="R16" s="335">
        <f t="shared" si="1"/>
        <v>22.369509999999998</v>
      </c>
      <c r="S16" s="80">
        <f t="shared" si="2"/>
        <v>23.149065</v>
      </c>
      <c r="T16" s="80">
        <f t="shared" si="3"/>
        <v>21.907806000000001</v>
      </c>
      <c r="U16" s="80">
        <f t="shared" si="4"/>
        <v>22.513473000000001</v>
      </c>
      <c r="V16" s="80">
        <f t="shared" si="5"/>
        <v>20.295609499999994</v>
      </c>
      <c r="W16" s="80">
        <f t="shared" si="6"/>
        <v>20.719047499999999</v>
      </c>
      <c r="X16" s="80">
        <f t="shared" si="7"/>
        <v>21.178582786885247</v>
      </c>
    </row>
    <row r="17" spans="1:24" s="48" customFormat="1">
      <c r="A17" s="72" t="str">
        <f>'Ref2'!I19</f>
        <v>E1531</v>
      </c>
      <c r="B17" s="72" t="str">
        <f>INDEX('Ref1'!$E:$E,MATCH($A17,'Ref1'!$A:$A,0))</f>
        <v>Basildon</v>
      </c>
      <c r="C17" s="72" t="str">
        <f>INDEX('Ref2'!$E:$E,MATCH($A17,'Ref2'!$A:$A,0))</f>
        <v>No</v>
      </c>
      <c r="D17" s="74">
        <f>INDEX(Data1!E:E,MATCH($A17,Data1!$A:$A,0))</f>
        <v>69.421287499999991</v>
      </c>
      <c r="E17" s="74">
        <f>INDEX(Data1!F:F,MATCH($A17,Data1!$A:$A,0))</f>
        <v>73.630732499999993</v>
      </c>
      <c r="F17" s="74">
        <f>INDEX(Data1!G:G,MATCH($A17,Data1!$A:$A,0))</f>
        <v>76.554061000000004</v>
      </c>
      <c r="G17" s="74">
        <f>INDEX(Data1!H:H,MATCH($A17,Data1!$A:$A,0))</f>
        <v>91.872476000000006</v>
      </c>
      <c r="H17" s="74">
        <f>INDEX(Data1!I:I,MATCH($A17,Data1!$A:$A,0))</f>
        <v>77.234448999999998</v>
      </c>
      <c r="I17" s="74">
        <f>INDEX(Data1!J:J,MATCH($A17,Data1!$A:$A,0))</f>
        <v>80.031794999999988</v>
      </c>
      <c r="J17" s="329">
        <f>INDEX(Data1!K:K,MATCH($A17,Data1!$A:$A,0))</f>
        <v>81.806849276759877</v>
      </c>
      <c r="K17" s="331"/>
      <c r="L17" s="73"/>
      <c r="M17" s="73"/>
      <c r="N17" s="73"/>
      <c r="O17" s="73"/>
      <c r="P17" s="73"/>
      <c r="Q17" s="332"/>
      <c r="R17" s="335">
        <f t="shared" si="1"/>
        <v>69.421287499999991</v>
      </c>
      <c r="S17" s="80">
        <f t="shared" si="2"/>
        <v>73.630732499999993</v>
      </c>
      <c r="T17" s="80">
        <f t="shared" si="3"/>
        <v>76.554061000000004</v>
      </c>
      <c r="U17" s="80">
        <f t="shared" si="4"/>
        <v>91.872476000000006</v>
      </c>
      <c r="V17" s="80">
        <f t="shared" si="5"/>
        <v>77.234448999999998</v>
      </c>
      <c r="W17" s="80">
        <f t="shared" si="6"/>
        <v>80.031794999999988</v>
      </c>
      <c r="X17" s="80">
        <f t="shared" si="7"/>
        <v>81.806849276759877</v>
      </c>
    </row>
    <row r="18" spans="1:24" s="48" customFormat="1">
      <c r="A18" s="72" t="str">
        <f>'Ref2'!I20</f>
        <v>E1731</v>
      </c>
      <c r="B18" s="72" t="str">
        <f>INDEX('Ref1'!$E:$E,MATCH($A18,'Ref1'!$A:$A,0))</f>
        <v>Basingstoke and Deane</v>
      </c>
      <c r="C18" s="72" t="str">
        <f>INDEX('Ref2'!$E:$E,MATCH($A18,'Ref2'!$A:$A,0))</f>
        <v>No</v>
      </c>
      <c r="D18" s="74">
        <f>INDEX(Data1!E:E,MATCH($A18,Data1!$A:$A,0))</f>
        <v>67.038865000000001</v>
      </c>
      <c r="E18" s="74">
        <f>INDEX(Data1!F:F,MATCH($A18,Data1!$A:$A,0))</f>
        <v>70.424937499999999</v>
      </c>
      <c r="F18" s="74">
        <f>INDEX(Data1!G:G,MATCH($A18,Data1!$A:$A,0))</f>
        <v>72.951395000000005</v>
      </c>
      <c r="G18" s="74">
        <f>INDEX(Data1!H:H,MATCH($A18,Data1!$A:$A,0))</f>
        <v>73.612621000000004</v>
      </c>
      <c r="H18" s="74">
        <f>INDEX(Data1!I:I,MATCH($A18,Data1!$A:$A,0))</f>
        <v>69.852915999999993</v>
      </c>
      <c r="I18" s="74">
        <f>INDEX(Data1!J:J,MATCH($A18,Data1!$A:$A,0))</f>
        <v>72.176772499999998</v>
      </c>
      <c r="J18" s="329">
        <f>INDEX(Data1!K:K,MATCH($A18,Data1!$A:$A,0))</f>
        <v>73.777607377049179</v>
      </c>
      <c r="K18" s="331"/>
      <c r="L18" s="73"/>
      <c r="M18" s="73"/>
      <c r="N18" s="73"/>
      <c r="O18" s="73"/>
      <c r="P18" s="73"/>
      <c r="Q18" s="332"/>
      <c r="R18" s="335">
        <f t="shared" si="1"/>
        <v>67.038865000000001</v>
      </c>
      <c r="S18" s="80">
        <f t="shared" si="2"/>
        <v>70.424937499999999</v>
      </c>
      <c r="T18" s="80">
        <f t="shared" si="3"/>
        <v>72.951395000000005</v>
      </c>
      <c r="U18" s="80">
        <f t="shared" si="4"/>
        <v>73.612621000000004</v>
      </c>
      <c r="V18" s="80">
        <f t="shared" si="5"/>
        <v>69.852915999999993</v>
      </c>
      <c r="W18" s="80">
        <f t="shared" si="6"/>
        <v>72.176772499999998</v>
      </c>
      <c r="X18" s="80">
        <f t="shared" si="7"/>
        <v>73.777607377049179</v>
      </c>
    </row>
    <row r="19" spans="1:24" s="48" customFormat="1">
      <c r="A19" s="72" t="str">
        <f>'Ref2'!I21</f>
        <v>E3032</v>
      </c>
      <c r="B19" s="72" t="str">
        <f>INDEX('Ref1'!$E:$E,MATCH($A19,'Ref1'!$A:$A,0))</f>
        <v>Bassetlaw</v>
      </c>
      <c r="C19" s="72" t="str">
        <f>INDEX('Ref2'!$E:$E,MATCH($A19,'Ref2'!$A:$A,0))</f>
        <v>No</v>
      </c>
      <c r="D19" s="74">
        <f>INDEX(Data1!E:E,MATCH($A19,Data1!$A:$A,0))</f>
        <v>39.355874999999997</v>
      </c>
      <c r="E19" s="74">
        <f>INDEX(Data1!F:F,MATCH($A19,Data1!$A:$A,0))</f>
        <v>53.738237499999997</v>
      </c>
      <c r="F19" s="74">
        <f>INDEX(Data1!G:G,MATCH($A19,Data1!$A:$A,0))</f>
        <v>46.438068000000001</v>
      </c>
      <c r="G19" s="74">
        <f>INDEX(Data1!H:H,MATCH($A19,Data1!$A:$A,0))</f>
        <v>51.159497000000002</v>
      </c>
      <c r="H19" s="74">
        <f>INDEX(Data1!I:I,MATCH($A19,Data1!$A:$A,0))</f>
        <v>38.975217999999991</v>
      </c>
      <c r="I19" s="74">
        <f>INDEX(Data1!J:J,MATCH($A19,Data1!$A:$A,0))</f>
        <v>42.034302500000003</v>
      </c>
      <c r="J19" s="329">
        <f>INDEX(Data1!K:K,MATCH($A19,Data1!$A:$A,0))</f>
        <v>42.966596576663441</v>
      </c>
      <c r="K19" s="331"/>
      <c r="L19" s="73"/>
      <c r="M19" s="73"/>
      <c r="N19" s="73"/>
      <c r="O19" s="73"/>
      <c r="P19" s="73"/>
      <c r="Q19" s="332"/>
      <c r="R19" s="335">
        <f t="shared" si="1"/>
        <v>39.355874999999997</v>
      </c>
      <c r="S19" s="80">
        <f t="shared" si="2"/>
        <v>53.738237499999997</v>
      </c>
      <c r="T19" s="80">
        <f t="shared" si="3"/>
        <v>46.438068000000001</v>
      </c>
      <c r="U19" s="80">
        <f t="shared" si="4"/>
        <v>51.159497000000002</v>
      </c>
      <c r="V19" s="80">
        <f t="shared" si="5"/>
        <v>38.975217999999991</v>
      </c>
      <c r="W19" s="80">
        <f t="shared" si="6"/>
        <v>42.034302500000003</v>
      </c>
      <c r="X19" s="80">
        <f t="shared" si="7"/>
        <v>42.966596576663441</v>
      </c>
    </row>
    <row r="20" spans="1:24" s="48" customFormat="1">
      <c r="A20" s="72" t="str">
        <f>'Ref2'!I22</f>
        <v>E0101</v>
      </c>
      <c r="B20" s="72" t="str">
        <f>INDEX('Ref1'!$E:$E,MATCH($A20,'Ref1'!$A:$A,0))</f>
        <v>Bath &amp; North East Somerset</v>
      </c>
      <c r="C20" s="72" t="str">
        <f>INDEX('Ref2'!$E:$E,MATCH($A20,'Ref2'!$A:$A,0))</f>
        <v>No</v>
      </c>
      <c r="D20" s="74">
        <f>INDEX(Data1!E:E,MATCH($A20,Data1!$A:$A,0))</f>
        <v>59.559846938775515</v>
      </c>
      <c r="E20" s="74">
        <f>INDEX(Data1!F:F,MATCH($A20,Data1!$A:$A,0))</f>
        <v>60.152279591836731</v>
      </c>
      <c r="F20" s="74">
        <f>INDEX(Data1!G:G,MATCH($A20,Data1!$A:$A,0))</f>
        <v>61.540094000000003</v>
      </c>
      <c r="G20" s="74">
        <f>INDEX(Data1!H:H,MATCH($A20,Data1!$A:$A,0))</f>
        <v>62.618001000000007</v>
      </c>
      <c r="H20" s="74">
        <f>INDEX(Data1!I:I,MATCH($A20,Data1!$A:$A,0))</f>
        <v>63.288913425531909</v>
      </c>
      <c r="I20" s="74">
        <f>INDEX(Data1!J:J,MATCH($A20,Data1!$A:$A,0))</f>
        <v>65.828712765957448</v>
      </c>
      <c r="J20" s="329">
        <f>INDEX(Data1!K:K,MATCH($A20,Data1!$A:$A,0))</f>
        <v>67.288751718335902</v>
      </c>
      <c r="K20" s="331"/>
      <c r="L20" s="73"/>
      <c r="M20" s="73"/>
      <c r="N20" s="73"/>
      <c r="O20" s="73"/>
      <c r="P20" s="73"/>
      <c r="Q20" s="332"/>
      <c r="R20" s="335">
        <f t="shared" si="1"/>
        <v>59.559846938775515</v>
      </c>
      <c r="S20" s="80">
        <f t="shared" si="2"/>
        <v>60.152279591836731</v>
      </c>
      <c r="T20" s="80">
        <f t="shared" si="3"/>
        <v>61.540094000000003</v>
      </c>
      <c r="U20" s="80">
        <f t="shared" si="4"/>
        <v>62.618001000000007</v>
      </c>
      <c r="V20" s="80">
        <f t="shared" si="5"/>
        <v>63.288913425531909</v>
      </c>
      <c r="W20" s="80">
        <f t="shared" si="6"/>
        <v>65.828712765957448</v>
      </c>
      <c r="X20" s="80">
        <f t="shared" si="7"/>
        <v>67.288751718335902</v>
      </c>
    </row>
    <row r="21" spans="1:24" s="48" customFormat="1">
      <c r="A21" s="72" t="str">
        <f>'Ref2'!I23</f>
        <v>E0202</v>
      </c>
      <c r="B21" s="72" t="str">
        <f>INDEX('Ref1'!$E:$E,MATCH($A21,'Ref1'!$A:$A,0))</f>
        <v>Bedford</v>
      </c>
      <c r="C21" s="72" t="str">
        <f>INDEX('Ref2'!$E:$E,MATCH($A21,'Ref2'!$A:$A,0))</f>
        <v>No</v>
      </c>
      <c r="D21" s="74">
        <f>INDEX(Data1!E:E,MATCH($A21,Data1!$A:$A,0))</f>
        <v>61.146885714285716</v>
      </c>
      <c r="E21" s="74">
        <f>INDEX(Data1!F:F,MATCH($A21,Data1!$A:$A,0))</f>
        <v>61.298648979591839</v>
      </c>
      <c r="F21" s="74">
        <f>INDEX(Data1!G:G,MATCH($A21,Data1!$A:$A,0))</f>
        <v>63.351557</v>
      </c>
      <c r="G21" s="74">
        <f>INDEX(Data1!H:H,MATCH($A21,Data1!$A:$A,0))</f>
        <v>65.896681999999998</v>
      </c>
      <c r="H21" s="74">
        <f>INDEX(Data1!I:I,MATCH($A21,Data1!$A:$A,0))</f>
        <v>58.010201448979601</v>
      </c>
      <c r="I21" s="74">
        <f>INDEX(Data1!J:J,MATCH($A21,Data1!$A:$A,0))</f>
        <v>61.487736734693875</v>
      </c>
      <c r="J21" s="329">
        <f>INDEX(Data1!K:K,MATCH($A21,Data1!$A:$A,0))</f>
        <v>62.851495601519296</v>
      </c>
      <c r="K21" s="331"/>
      <c r="L21" s="73"/>
      <c r="M21" s="73"/>
      <c r="N21" s="73"/>
      <c r="O21" s="73"/>
      <c r="P21" s="73"/>
      <c r="Q21" s="332"/>
      <c r="R21" s="335">
        <f t="shared" si="1"/>
        <v>61.146885714285716</v>
      </c>
      <c r="S21" s="80">
        <f t="shared" si="2"/>
        <v>61.298648979591839</v>
      </c>
      <c r="T21" s="80">
        <f t="shared" si="3"/>
        <v>63.351557</v>
      </c>
      <c r="U21" s="80">
        <f t="shared" si="4"/>
        <v>65.896681999999998</v>
      </c>
      <c r="V21" s="80">
        <f t="shared" si="5"/>
        <v>58.010201448979601</v>
      </c>
      <c r="W21" s="80">
        <f t="shared" si="6"/>
        <v>61.487736734693875</v>
      </c>
      <c r="X21" s="80">
        <f t="shared" si="7"/>
        <v>62.851495601519296</v>
      </c>
    </row>
    <row r="22" spans="1:24" s="48" customFormat="1">
      <c r="A22" s="72" t="str">
        <f>'Ref2'!I24</f>
        <v>E5032</v>
      </c>
      <c r="B22" s="72" t="str">
        <f>INDEX('Ref1'!$E:$E,MATCH($A22,'Ref1'!$A:$A,0))</f>
        <v>Bexley</v>
      </c>
      <c r="C22" s="72" t="str">
        <f>INDEX('Ref2'!$E:$E,MATCH($A22,'Ref2'!$A:$A,0))</f>
        <v>No</v>
      </c>
      <c r="D22" s="74">
        <f>INDEX(Data1!E:E,MATCH($A22,Data1!$A:$A,0))</f>
        <v>61.513216666666672</v>
      </c>
      <c r="E22" s="74">
        <f>INDEX(Data1!F:F,MATCH($A22,Data1!$A:$A,0))</f>
        <v>64.465846666666664</v>
      </c>
      <c r="F22" s="74">
        <f>INDEX(Data1!G:G,MATCH($A22,Data1!$A:$A,0))</f>
        <v>67.938196000000005</v>
      </c>
      <c r="G22" s="74">
        <f>INDEX(Data1!H:H,MATCH($A22,Data1!$A:$A,0))</f>
        <v>71.725761000000006</v>
      </c>
      <c r="H22" s="74">
        <f>INDEX(Data1!I:I,MATCH($A22,Data1!$A:$A,0))</f>
        <v>67.892684999999972</v>
      </c>
      <c r="I22" s="74">
        <f>INDEX(Data1!J:J,MATCH($A22,Data1!$A:$A,0))</f>
        <v>72.330051562499989</v>
      </c>
      <c r="J22" s="329">
        <f>INDEX(Data1!K:K,MATCH($A22,Data1!$A:$A,0))</f>
        <v>73.93428607160071</v>
      </c>
      <c r="K22" s="331"/>
      <c r="L22" s="73"/>
      <c r="M22" s="73"/>
      <c r="N22" s="73"/>
      <c r="O22" s="73"/>
      <c r="P22" s="73"/>
      <c r="Q22" s="332"/>
      <c r="R22" s="335">
        <f t="shared" si="1"/>
        <v>61.513216666666672</v>
      </c>
      <c r="S22" s="80">
        <f t="shared" si="2"/>
        <v>64.465846666666664</v>
      </c>
      <c r="T22" s="80">
        <f t="shared" si="3"/>
        <v>67.938196000000005</v>
      </c>
      <c r="U22" s="80">
        <f t="shared" si="4"/>
        <v>71.725761000000006</v>
      </c>
      <c r="V22" s="80">
        <f t="shared" si="5"/>
        <v>67.892684999999972</v>
      </c>
      <c r="W22" s="80">
        <f t="shared" si="6"/>
        <v>72.330051562499989</v>
      </c>
      <c r="X22" s="80">
        <f t="shared" si="7"/>
        <v>73.93428607160071</v>
      </c>
    </row>
    <row r="23" spans="1:24" s="48" customFormat="1">
      <c r="A23" s="72" t="str">
        <f>'Ref2'!I25</f>
        <v>E4601</v>
      </c>
      <c r="B23" s="72" t="str">
        <f>INDEX('Ref1'!$E:$E,MATCH($A23,'Ref1'!$A:$A,0))</f>
        <v>Birmingham</v>
      </c>
      <c r="C23" s="72" t="str">
        <f>INDEX('Ref2'!$E:$E,MATCH($A23,'Ref2'!$A:$A,0))</f>
        <v>No</v>
      </c>
      <c r="D23" s="74">
        <f>INDEX(Data1!E:E,MATCH($A23,Data1!$A:$A,0))</f>
        <v>359.45427142857147</v>
      </c>
      <c r="E23" s="74">
        <f>INDEX(Data1!F:F,MATCH($A23,Data1!$A:$A,0))</f>
        <v>392.77963265306124</v>
      </c>
      <c r="F23" s="74">
        <f>INDEX(Data1!G:G,MATCH($A23,Data1!$A:$A,0))</f>
        <v>380.15544</v>
      </c>
      <c r="G23" s="74">
        <f>INDEX(Data1!H:H,MATCH($A23,Data1!$A:$A,0))</f>
        <v>411.40732000000003</v>
      </c>
      <c r="H23" s="74">
        <f>INDEX(Data1!I:I,MATCH($A23,Data1!$A:$A,0))</f>
        <v>421.22589730303019</v>
      </c>
      <c r="I23" s="74">
        <f>INDEX(Data1!J:J,MATCH($A23,Data1!$A:$A,0))</f>
        <v>422.28667171717171</v>
      </c>
      <c r="J23" s="329">
        <f>INDEX(Data1!K:K,MATCH($A23,Data1!$A:$A,0))</f>
        <v>431.65272133095851</v>
      </c>
      <c r="K23" s="331"/>
      <c r="L23" s="73"/>
      <c r="M23" s="73"/>
      <c r="N23" s="73"/>
      <c r="O23" s="73"/>
      <c r="P23" s="73"/>
      <c r="Q23" s="332"/>
      <c r="R23" s="335">
        <f t="shared" si="1"/>
        <v>359.45427142857147</v>
      </c>
      <c r="S23" s="80">
        <f t="shared" si="2"/>
        <v>392.77963265306124</v>
      </c>
      <c r="T23" s="80">
        <f t="shared" si="3"/>
        <v>380.15544</v>
      </c>
      <c r="U23" s="80">
        <f t="shared" si="4"/>
        <v>411.40732000000003</v>
      </c>
      <c r="V23" s="80">
        <f t="shared" si="5"/>
        <v>421.22589730303019</v>
      </c>
      <c r="W23" s="80">
        <f t="shared" si="6"/>
        <v>422.28667171717171</v>
      </c>
      <c r="X23" s="80">
        <f t="shared" si="7"/>
        <v>431.65272133095851</v>
      </c>
    </row>
    <row r="24" spans="1:24" s="48" customFormat="1">
      <c r="A24" s="72" t="str">
        <f>'Ref2'!I26</f>
        <v>E2431</v>
      </c>
      <c r="B24" s="72" t="str">
        <f>INDEX('Ref1'!$E:$E,MATCH($A24,'Ref1'!$A:$A,0))</f>
        <v>Blaby</v>
      </c>
      <c r="C24" s="72" t="str">
        <f>INDEX('Ref2'!$E:$E,MATCH($A24,'Ref2'!$A:$A,0))</f>
        <v>No</v>
      </c>
      <c r="D24" s="74">
        <f>INDEX(Data1!E:E,MATCH($A24,Data1!$A:$A,0))</f>
        <v>36.928800000000003</v>
      </c>
      <c r="E24" s="74">
        <f>INDEX(Data1!F:F,MATCH($A24,Data1!$A:$A,0))</f>
        <v>39.187609999999999</v>
      </c>
      <c r="F24" s="74">
        <f>INDEX(Data1!G:G,MATCH($A24,Data1!$A:$A,0))</f>
        <v>42.670475000000003</v>
      </c>
      <c r="G24" s="74">
        <f>INDEX(Data1!H:H,MATCH($A24,Data1!$A:$A,0))</f>
        <v>43.552889</v>
      </c>
      <c r="H24" s="74">
        <f>INDEX(Data1!I:I,MATCH($A24,Data1!$A:$A,0))</f>
        <v>43.344711999999994</v>
      </c>
      <c r="I24" s="74">
        <f>INDEX(Data1!J:J,MATCH($A24,Data1!$A:$A,0))</f>
        <v>47.723692499999991</v>
      </c>
      <c r="J24" s="329">
        <f>INDEX(Data1!K:K,MATCH($A24,Data1!$A:$A,0))</f>
        <v>48.782173625843782</v>
      </c>
      <c r="K24" s="331"/>
      <c r="L24" s="73"/>
      <c r="M24" s="73"/>
      <c r="N24" s="73"/>
      <c r="O24" s="73"/>
      <c r="P24" s="73"/>
      <c r="Q24" s="332"/>
      <c r="R24" s="335">
        <f t="shared" si="1"/>
        <v>36.928800000000003</v>
      </c>
      <c r="S24" s="80">
        <f t="shared" si="2"/>
        <v>39.187609999999999</v>
      </c>
      <c r="T24" s="80">
        <f t="shared" si="3"/>
        <v>42.670475000000003</v>
      </c>
      <c r="U24" s="80">
        <f t="shared" si="4"/>
        <v>43.552889</v>
      </c>
      <c r="V24" s="80">
        <f t="shared" si="5"/>
        <v>43.344711999999994</v>
      </c>
      <c r="W24" s="80">
        <f t="shared" si="6"/>
        <v>47.723692499999991</v>
      </c>
      <c r="X24" s="80">
        <f t="shared" si="7"/>
        <v>48.782173625843782</v>
      </c>
    </row>
    <row r="25" spans="1:24" s="48" customFormat="1">
      <c r="A25" s="72" t="str">
        <f>'Ref2'!I27</f>
        <v>E2301</v>
      </c>
      <c r="B25" s="72" t="str">
        <f>INDEX('Ref1'!$E:$E,MATCH($A25,'Ref1'!$A:$A,0))</f>
        <v>Blackburn with Darwen</v>
      </c>
      <c r="C25" s="72" t="str">
        <f>INDEX('Ref2'!$E:$E,MATCH($A25,'Ref2'!$A:$A,0))</f>
        <v>No</v>
      </c>
      <c r="D25" s="74">
        <f>INDEX(Data1!E:E,MATCH($A25,Data1!$A:$A,0))</f>
        <v>42.011110204081632</v>
      </c>
      <c r="E25" s="74">
        <f>INDEX(Data1!F:F,MATCH($A25,Data1!$A:$A,0))</f>
        <v>45.692248979591838</v>
      </c>
      <c r="F25" s="74">
        <f>INDEX(Data1!G:G,MATCH($A25,Data1!$A:$A,0))</f>
        <v>44.930677000000003</v>
      </c>
      <c r="G25" s="74">
        <f>INDEX(Data1!H:H,MATCH($A25,Data1!$A:$A,0))</f>
        <v>45.989784</v>
      </c>
      <c r="H25" s="74">
        <f>INDEX(Data1!I:I,MATCH($A25,Data1!$A:$A,0))</f>
        <v>41.009227795918356</v>
      </c>
      <c r="I25" s="74">
        <f>INDEX(Data1!J:J,MATCH($A25,Data1!$A:$A,0))</f>
        <v>40.160644897959187</v>
      </c>
      <c r="J25" s="329">
        <f>INDEX(Data1!K:K,MATCH($A25,Data1!$A:$A,0))</f>
        <v>41.051382441501211</v>
      </c>
      <c r="K25" s="331"/>
      <c r="L25" s="73"/>
      <c r="M25" s="73"/>
      <c r="N25" s="73"/>
      <c r="O25" s="73"/>
      <c r="P25" s="73"/>
      <c r="Q25" s="332"/>
      <c r="R25" s="335">
        <f t="shared" si="1"/>
        <v>42.011110204081632</v>
      </c>
      <c r="S25" s="80">
        <f t="shared" si="2"/>
        <v>45.692248979591838</v>
      </c>
      <c r="T25" s="80">
        <f t="shared" si="3"/>
        <v>44.930677000000003</v>
      </c>
      <c r="U25" s="80">
        <f t="shared" si="4"/>
        <v>45.989784</v>
      </c>
      <c r="V25" s="80">
        <f t="shared" si="5"/>
        <v>41.009227795918356</v>
      </c>
      <c r="W25" s="80">
        <f t="shared" si="6"/>
        <v>40.160644897959187</v>
      </c>
      <c r="X25" s="80">
        <f t="shared" si="7"/>
        <v>41.051382441501211</v>
      </c>
    </row>
    <row r="26" spans="1:24" s="48" customFormat="1">
      <c r="A26" s="72" t="str">
        <f>'Ref2'!I28</f>
        <v>E2302</v>
      </c>
      <c r="B26" s="72" t="str">
        <f>INDEX('Ref1'!$E:$E,MATCH($A26,'Ref1'!$A:$A,0))</f>
        <v>Blackpool</v>
      </c>
      <c r="C26" s="72" t="str">
        <f>INDEX('Ref2'!$E:$E,MATCH($A26,'Ref2'!$A:$A,0))</f>
        <v>No</v>
      </c>
      <c r="D26" s="74">
        <f>INDEX(Data1!E:E,MATCH($A26,Data1!$A:$A,0))</f>
        <v>43.059710204081632</v>
      </c>
      <c r="E26" s="74">
        <f>INDEX(Data1!F:F,MATCH($A26,Data1!$A:$A,0))</f>
        <v>40.244012244897959</v>
      </c>
      <c r="F26" s="74">
        <f>INDEX(Data1!G:G,MATCH($A26,Data1!$A:$A,0))</f>
        <v>48.214818999999999</v>
      </c>
      <c r="G26" s="74">
        <f>INDEX(Data1!H:H,MATCH($A26,Data1!$A:$A,0))</f>
        <v>51.002775</v>
      </c>
      <c r="H26" s="74">
        <f>INDEX(Data1!I:I,MATCH($A26,Data1!$A:$A,0))</f>
        <v>42.209213632653054</v>
      </c>
      <c r="I26" s="74">
        <f>INDEX(Data1!J:J,MATCH($A26,Data1!$A:$A,0))</f>
        <v>40.276226530612249</v>
      </c>
      <c r="J26" s="329">
        <f>INDEX(Data1!K:K,MATCH($A26,Data1!$A:$A,0))</f>
        <v>41.169527601204422</v>
      </c>
      <c r="K26" s="331"/>
      <c r="L26" s="73"/>
      <c r="M26" s="73"/>
      <c r="N26" s="73"/>
      <c r="O26" s="73"/>
      <c r="P26" s="73"/>
      <c r="Q26" s="332"/>
      <c r="R26" s="335">
        <f t="shared" si="1"/>
        <v>43.059710204081632</v>
      </c>
      <c r="S26" s="80">
        <f t="shared" si="2"/>
        <v>40.244012244897959</v>
      </c>
      <c r="T26" s="80">
        <f t="shared" si="3"/>
        <v>48.214818999999999</v>
      </c>
      <c r="U26" s="80">
        <f t="shared" si="4"/>
        <v>51.002775</v>
      </c>
      <c r="V26" s="80">
        <f t="shared" si="5"/>
        <v>42.209213632653054</v>
      </c>
      <c r="W26" s="80">
        <f t="shared" si="6"/>
        <v>40.276226530612249</v>
      </c>
      <c r="X26" s="80">
        <f t="shared" si="7"/>
        <v>41.169527601204422</v>
      </c>
    </row>
    <row r="27" spans="1:24" s="48" customFormat="1">
      <c r="A27" s="72" t="str">
        <f>'Ref2'!I29</f>
        <v>E1032</v>
      </c>
      <c r="B27" s="72" t="str">
        <f>INDEX('Ref1'!$E:$E,MATCH($A27,'Ref1'!$A:$A,0))</f>
        <v>Bolsover</v>
      </c>
      <c r="C27" s="72" t="str">
        <f>INDEX('Ref2'!$E:$E,MATCH($A27,'Ref2'!$A:$A,0))</f>
        <v>No</v>
      </c>
      <c r="D27" s="74">
        <f>INDEX(Data1!E:E,MATCH($A27,Data1!$A:$A,0))</f>
        <v>20.376409999999996</v>
      </c>
      <c r="E27" s="74">
        <f>INDEX(Data1!F:F,MATCH($A27,Data1!$A:$A,0))</f>
        <v>20.474675000000001</v>
      </c>
      <c r="F27" s="74">
        <f>INDEX(Data1!G:G,MATCH($A27,Data1!$A:$A,0))</f>
        <v>24.100754999999999</v>
      </c>
      <c r="G27" s="74">
        <f>INDEX(Data1!H:H,MATCH($A27,Data1!$A:$A,0))</f>
        <v>26.392122000000001</v>
      </c>
      <c r="H27" s="74">
        <f>INDEX(Data1!I:I,MATCH($A27,Data1!$A:$A,0))</f>
        <v>25.234398000000002</v>
      </c>
      <c r="I27" s="74">
        <f>INDEX(Data1!J:J,MATCH($A27,Data1!$A:$A,0))</f>
        <v>25.720704000000001</v>
      </c>
      <c r="J27" s="329">
        <f>INDEX(Data1!K:K,MATCH($A27,Data1!$A:$A,0))</f>
        <v>26.29117284474594</v>
      </c>
      <c r="K27" s="331"/>
      <c r="L27" s="73"/>
      <c r="M27" s="73"/>
      <c r="N27" s="73"/>
      <c r="O27" s="73"/>
      <c r="P27" s="73"/>
      <c r="Q27" s="332"/>
      <c r="R27" s="335">
        <f t="shared" si="1"/>
        <v>20.376409999999996</v>
      </c>
      <c r="S27" s="80">
        <f t="shared" si="2"/>
        <v>20.474675000000001</v>
      </c>
      <c r="T27" s="80">
        <f t="shared" si="3"/>
        <v>24.100754999999999</v>
      </c>
      <c r="U27" s="80">
        <f t="shared" si="4"/>
        <v>26.392122000000001</v>
      </c>
      <c r="V27" s="80">
        <f t="shared" si="5"/>
        <v>25.234398000000002</v>
      </c>
      <c r="W27" s="80">
        <f t="shared" si="6"/>
        <v>25.720704000000001</v>
      </c>
      <c r="X27" s="80">
        <f t="shared" si="7"/>
        <v>26.29117284474594</v>
      </c>
    </row>
    <row r="28" spans="1:24" s="48" customFormat="1">
      <c r="A28" s="72" t="str">
        <f>'Ref2'!I30</f>
        <v>E4201</v>
      </c>
      <c r="B28" s="72" t="str">
        <f>INDEX('Ref1'!$E:$E,MATCH($A28,'Ref1'!$A:$A,0))</f>
        <v>Bolton</v>
      </c>
      <c r="C28" s="72" t="str">
        <f>INDEX('Ref2'!$E:$E,MATCH($A28,'Ref2'!$A:$A,0))</f>
        <v>No</v>
      </c>
      <c r="D28" s="74">
        <f>INDEX(Data1!E:E,MATCH($A28,Data1!$A:$A,0))</f>
        <v>71.444918367346943</v>
      </c>
      <c r="E28" s="74">
        <f>INDEX(Data1!F:F,MATCH($A28,Data1!$A:$A,0))</f>
        <v>74.329546938775508</v>
      </c>
      <c r="F28" s="74">
        <f>INDEX(Data1!G:G,MATCH($A28,Data1!$A:$A,0))</f>
        <v>81.483699999999985</v>
      </c>
      <c r="G28" s="74">
        <f>INDEX(Data1!H:H,MATCH($A28,Data1!$A:$A,0))</f>
        <v>87.482507999999996</v>
      </c>
      <c r="H28" s="74">
        <f>INDEX(Data1!I:I,MATCH($A28,Data1!$A:$A,0))</f>
        <v>76.267460242424235</v>
      </c>
      <c r="I28" s="74">
        <f>INDEX(Data1!J:J,MATCH($A28,Data1!$A:$A,0))</f>
        <v>79.369453535353543</v>
      </c>
      <c r="J28" s="329">
        <f>INDEX(Data1!K:K,MATCH($A28,Data1!$A:$A,0))</f>
        <v>81.129817499974649</v>
      </c>
      <c r="K28" s="331"/>
      <c r="L28" s="73"/>
      <c r="M28" s="73"/>
      <c r="N28" s="73"/>
      <c r="O28" s="73"/>
      <c r="P28" s="73"/>
      <c r="Q28" s="332"/>
      <c r="R28" s="335">
        <f t="shared" si="1"/>
        <v>71.444918367346943</v>
      </c>
      <c r="S28" s="80">
        <f t="shared" si="2"/>
        <v>74.329546938775508</v>
      </c>
      <c r="T28" s="80">
        <f t="shared" si="3"/>
        <v>81.483699999999985</v>
      </c>
      <c r="U28" s="80">
        <f t="shared" si="4"/>
        <v>87.482507999999996</v>
      </c>
      <c r="V28" s="80">
        <f t="shared" si="5"/>
        <v>76.267460242424235</v>
      </c>
      <c r="W28" s="80">
        <f t="shared" si="6"/>
        <v>79.369453535353543</v>
      </c>
      <c r="X28" s="80">
        <f t="shared" si="7"/>
        <v>81.129817499974649</v>
      </c>
    </row>
    <row r="29" spans="1:24" s="48" customFormat="1">
      <c r="A29" s="72" t="str">
        <f>'Ref2'!I31</f>
        <v>E2531</v>
      </c>
      <c r="B29" s="72" t="str">
        <f>INDEX('Ref1'!$E:$E,MATCH($A29,'Ref1'!$A:$A,0))</f>
        <v>Boston</v>
      </c>
      <c r="C29" s="72" t="str">
        <f>INDEX('Ref2'!$E:$E,MATCH($A29,'Ref2'!$A:$A,0))</f>
        <v>No</v>
      </c>
      <c r="D29" s="74">
        <f>INDEX(Data1!E:E,MATCH($A29,Data1!$A:$A,0))</f>
        <v>16.651412499999999</v>
      </c>
      <c r="E29" s="74">
        <f>INDEX(Data1!F:F,MATCH($A29,Data1!$A:$A,0))</f>
        <v>17.319322499999998</v>
      </c>
      <c r="F29" s="74">
        <f>INDEX(Data1!G:G,MATCH($A29,Data1!$A:$A,0))</f>
        <v>18.018806999999999</v>
      </c>
      <c r="G29" s="74">
        <f>INDEX(Data1!H:H,MATCH($A29,Data1!$A:$A,0))</f>
        <v>19.905847999999999</v>
      </c>
      <c r="H29" s="74">
        <f>INDEX(Data1!I:I,MATCH($A29,Data1!$A:$A,0))</f>
        <v>18.444653000000002</v>
      </c>
      <c r="I29" s="74">
        <f>INDEX(Data1!J:J,MATCH($A29,Data1!$A:$A,0))</f>
        <v>19.524121666666662</v>
      </c>
      <c r="J29" s="329">
        <f>INDEX(Data1!K:K,MATCH($A29,Data1!$A:$A,0))</f>
        <v>19.957154259079484</v>
      </c>
      <c r="K29" s="331"/>
      <c r="L29" s="73"/>
      <c r="M29" s="73"/>
      <c r="N29" s="73"/>
      <c r="O29" s="73"/>
      <c r="P29" s="73"/>
      <c r="Q29" s="332"/>
      <c r="R29" s="335">
        <f t="shared" si="1"/>
        <v>16.651412499999999</v>
      </c>
      <c r="S29" s="80">
        <f t="shared" si="2"/>
        <v>17.319322499999998</v>
      </c>
      <c r="T29" s="80">
        <f t="shared" si="3"/>
        <v>18.018806999999999</v>
      </c>
      <c r="U29" s="80">
        <f t="shared" si="4"/>
        <v>19.905847999999999</v>
      </c>
      <c r="V29" s="80">
        <f t="shared" si="5"/>
        <v>18.444653000000002</v>
      </c>
      <c r="W29" s="80">
        <f t="shared" si="6"/>
        <v>19.524121666666662</v>
      </c>
      <c r="X29" s="80">
        <f t="shared" si="7"/>
        <v>19.957154259079484</v>
      </c>
    </row>
    <row r="30" spans="1:24" s="48" customFormat="1">
      <c r="A30" s="72" t="str">
        <f>'Ref2'!I32</f>
        <v>E1202</v>
      </c>
      <c r="B30" s="72" t="str">
        <f>INDEX('Ref1'!$E:$E,MATCH($A30,'Ref1'!$A:$A,0))</f>
        <v>Bournemouth</v>
      </c>
      <c r="C30" s="72" t="str">
        <f>INDEX('Ref2'!$E:$E,MATCH($A30,'Ref2'!$A:$A,0))</f>
        <v>No</v>
      </c>
      <c r="D30" s="74">
        <f>INDEX(Data1!E:E,MATCH($A30,Data1!$A:$A,0))</f>
        <v>59.351087755102043</v>
      </c>
      <c r="E30" s="74">
        <f>INDEX(Data1!F:F,MATCH($A30,Data1!$A:$A,0))</f>
        <v>66.034191836734706</v>
      </c>
      <c r="F30" s="74">
        <f>INDEX(Data1!G:G,MATCH($A30,Data1!$A:$A,0))</f>
        <v>66.586690000000004</v>
      </c>
      <c r="G30" s="74">
        <f>INDEX(Data1!H:H,MATCH($A30,Data1!$A:$A,0))</f>
        <v>67.267868890000003</v>
      </c>
      <c r="H30" s="74">
        <f>INDEX(Data1!I:I,MATCH($A30,Data1!$A:$A,0))</f>
        <v>62.49540747734693</v>
      </c>
      <c r="I30" s="74">
        <f>INDEX(Data1!J:J,MATCH($A30,Data1!$A:$A,0))</f>
        <v>62.88212448979592</v>
      </c>
      <c r="J30" s="329">
        <f>INDEX(Data1!K:K,MATCH($A30,Data1!$A:$A,0))</f>
        <v>64.276809989569585</v>
      </c>
      <c r="K30" s="331"/>
      <c r="L30" s="73"/>
      <c r="M30" s="73"/>
      <c r="N30" s="73"/>
      <c r="O30" s="73"/>
      <c r="P30" s="73"/>
      <c r="Q30" s="332"/>
      <c r="R30" s="335">
        <f t="shared" si="1"/>
        <v>59.351087755102043</v>
      </c>
      <c r="S30" s="80">
        <f t="shared" si="2"/>
        <v>66.034191836734706</v>
      </c>
      <c r="T30" s="80">
        <f t="shared" si="3"/>
        <v>66.586690000000004</v>
      </c>
      <c r="U30" s="80">
        <f t="shared" si="4"/>
        <v>67.267868890000003</v>
      </c>
      <c r="V30" s="80">
        <f t="shared" si="5"/>
        <v>62.49540747734693</v>
      </c>
      <c r="W30" s="80">
        <f t="shared" si="6"/>
        <v>62.88212448979592</v>
      </c>
      <c r="X30" s="80">
        <f t="shared" si="7"/>
        <v>64.276809989569585</v>
      </c>
    </row>
    <row r="31" spans="1:24" s="48" customFormat="1">
      <c r="A31" s="72" t="str">
        <f>'Ref2'!I33</f>
        <v>E0301</v>
      </c>
      <c r="B31" s="72" t="str">
        <f>INDEX('Ref1'!$E:$E,MATCH($A31,'Ref1'!$A:$A,0))</f>
        <v>Bracknell Forest</v>
      </c>
      <c r="C31" s="72" t="str">
        <f>INDEX('Ref2'!$E:$E,MATCH($A31,'Ref2'!$A:$A,0))</f>
        <v>No</v>
      </c>
      <c r="D31" s="74">
        <f>INDEX(Data1!E:E,MATCH($A31,Data1!$A:$A,0))</f>
        <v>65.382226530612257</v>
      </c>
      <c r="E31" s="74">
        <f>INDEX(Data1!F:F,MATCH($A31,Data1!$A:$A,0))</f>
        <v>58.773348979591837</v>
      </c>
      <c r="F31" s="74">
        <f>INDEX(Data1!G:G,MATCH($A31,Data1!$A:$A,0))</f>
        <v>72.472117999999995</v>
      </c>
      <c r="G31" s="74">
        <f>INDEX(Data1!H:H,MATCH($A31,Data1!$A:$A,0))</f>
        <v>61.318852</v>
      </c>
      <c r="H31" s="74">
        <f>INDEX(Data1!I:I,MATCH($A31,Data1!$A:$A,0))</f>
        <v>75.151594000000003</v>
      </c>
      <c r="I31" s="74">
        <f>INDEX(Data1!J:J,MATCH($A31,Data1!$A:$A,0))</f>
        <v>69.731363636363625</v>
      </c>
      <c r="J31" s="329">
        <f>INDEX(Data1!K:K,MATCH($A31,Data1!$A:$A,0))</f>
        <v>71.277960901200004</v>
      </c>
      <c r="K31" s="331"/>
      <c r="L31" s="73"/>
      <c r="M31" s="73"/>
      <c r="N31" s="73"/>
      <c r="O31" s="73"/>
      <c r="P31" s="73"/>
      <c r="Q31" s="332"/>
      <c r="R31" s="335">
        <f t="shared" si="1"/>
        <v>65.382226530612257</v>
      </c>
      <c r="S31" s="80">
        <f t="shared" si="2"/>
        <v>58.773348979591837</v>
      </c>
      <c r="T31" s="80">
        <f t="shared" si="3"/>
        <v>72.472117999999995</v>
      </c>
      <c r="U31" s="80">
        <f t="shared" si="4"/>
        <v>61.318852</v>
      </c>
      <c r="V31" s="80">
        <f t="shared" si="5"/>
        <v>75.151594000000003</v>
      </c>
      <c r="W31" s="80">
        <f t="shared" si="6"/>
        <v>69.731363636363625</v>
      </c>
      <c r="X31" s="80">
        <f t="shared" si="7"/>
        <v>71.277960901200004</v>
      </c>
    </row>
    <row r="32" spans="1:24" s="48" customFormat="1">
      <c r="A32" s="72" t="str">
        <f>'Ref2'!I34</f>
        <v>E4701</v>
      </c>
      <c r="B32" s="72" t="str">
        <f>INDEX('Ref1'!$E:$E,MATCH($A32,'Ref1'!$A:$A,0))</f>
        <v>Bradford</v>
      </c>
      <c r="C32" s="72" t="str">
        <f>INDEX('Ref2'!$E:$E,MATCH($A32,'Ref2'!$A:$A,0))</f>
        <v>No</v>
      </c>
      <c r="D32" s="74">
        <f>INDEX(Data1!E:E,MATCH($A32,Data1!$A:$A,0))</f>
        <v>122.53436734693878</v>
      </c>
      <c r="E32" s="74">
        <f>INDEX(Data1!F:F,MATCH($A32,Data1!$A:$A,0))</f>
        <v>129.99414285714286</v>
      </c>
      <c r="F32" s="74">
        <f>INDEX(Data1!G:G,MATCH($A32,Data1!$A:$A,0))</f>
        <v>130.91721000000001</v>
      </c>
      <c r="G32" s="74">
        <f>INDEX(Data1!H:H,MATCH($A32,Data1!$A:$A,0))</f>
        <v>140.402399</v>
      </c>
      <c r="H32" s="74">
        <f>INDEX(Data1!I:I,MATCH($A32,Data1!$A:$A,0))</f>
        <v>128.13133548979593</v>
      </c>
      <c r="I32" s="74">
        <f>INDEX(Data1!J:J,MATCH($A32,Data1!$A:$A,0))</f>
        <v>128.65751414141414</v>
      </c>
      <c r="J32" s="329">
        <f>INDEX(Data1!K:K,MATCH($A32,Data1!$A:$A,0))</f>
        <v>131.51105592082936</v>
      </c>
      <c r="K32" s="331"/>
      <c r="L32" s="73"/>
      <c r="M32" s="73"/>
      <c r="N32" s="73"/>
      <c r="O32" s="73"/>
      <c r="P32" s="73"/>
      <c r="Q32" s="332"/>
      <c r="R32" s="335">
        <f t="shared" si="1"/>
        <v>122.53436734693878</v>
      </c>
      <c r="S32" s="80">
        <f t="shared" si="2"/>
        <v>129.99414285714286</v>
      </c>
      <c r="T32" s="80">
        <f t="shared" si="3"/>
        <v>130.91721000000001</v>
      </c>
      <c r="U32" s="80">
        <f t="shared" si="4"/>
        <v>140.402399</v>
      </c>
      <c r="V32" s="80">
        <f t="shared" si="5"/>
        <v>128.13133548979593</v>
      </c>
      <c r="W32" s="80">
        <f t="shared" si="6"/>
        <v>128.65751414141414</v>
      </c>
      <c r="X32" s="80">
        <f t="shared" si="7"/>
        <v>131.51105592082936</v>
      </c>
    </row>
    <row r="33" spans="1:24" s="48" customFormat="1">
      <c r="A33" s="72" t="str">
        <f>'Ref2'!I35</f>
        <v>E1532</v>
      </c>
      <c r="B33" s="72" t="str">
        <f>INDEX('Ref1'!$E:$E,MATCH($A33,'Ref1'!$A:$A,0))</f>
        <v>Braintree</v>
      </c>
      <c r="C33" s="72" t="str">
        <f>INDEX('Ref2'!$E:$E,MATCH($A33,'Ref2'!$A:$A,0))</f>
        <v>No</v>
      </c>
      <c r="D33" s="74">
        <f>INDEX(Data1!E:E,MATCH($A33,Data1!$A:$A,0))</f>
        <v>38.465354999999995</v>
      </c>
      <c r="E33" s="74">
        <f>INDEX(Data1!F:F,MATCH($A33,Data1!$A:$A,0))</f>
        <v>38.199619999999996</v>
      </c>
      <c r="F33" s="74">
        <f>INDEX(Data1!G:G,MATCH($A33,Data1!$A:$A,0))</f>
        <v>42.354308999999994</v>
      </c>
      <c r="G33" s="74">
        <f>INDEX(Data1!H:H,MATCH($A33,Data1!$A:$A,0))</f>
        <v>44.295127999999998</v>
      </c>
      <c r="H33" s="74">
        <f>INDEX(Data1!I:I,MATCH($A33,Data1!$A:$A,0))</f>
        <v>40.503049000000004</v>
      </c>
      <c r="I33" s="74">
        <f>INDEX(Data1!J:J,MATCH($A33,Data1!$A:$A,0))</f>
        <v>41.892129999999995</v>
      </c>
      <c r="J33" s="329">
        <f>INDEX(Data1!K:K,MATCH($A33,Data1!$A:$A,0))</f>
        <v>42.821270781099315</v>
      </c>
      <c r="K33" s="331"/>
      <c r="L33" s="73"/>
      <c r="M33" s="73"/>
      <c r="N33" s="73"/>
      <c r="O33" s="73"/>
      <c r="P33" s="73"/>
      <c r="Q33" s="332"/>
      <c r="R33" s="335">
        <f t="shared" si="1"/>
        <v>38.465354999999995</v>
      </c>
      <c r="S33" s="80">
        <f t="shared" si="2"/>
        <v>38.199619999999996</v>
      </c>
      <c r="T33" s="80">
        <f t="shared" si="3"/>
        <v>42.354308999999994</v>
      </c>
      <c r="U33" s="80">
        <f t="shared" si="4"/>
        <v>44.295127999999998</v>
      </c>
      <c r="V33" s="80">
        <f t="shared" si="5"/>
        <v>40.503049000000004</v>
      </c>
      <c r="W33" s="80">
        <f t="shared" si="6"/>
        <v>41.892129999999995</v>
      </c>
      <c r="X33" s="80">
        <f t="shared" si="7"/>
        <v>42.821270781099315</v>
      </c>
    </row>
    <row r="34" spans="1:24" s="48" customFormat="1">
      <c r="A34" s="72" t="str">
        <f>'Ref2'!I36</f>
        <v>E2631</v>
      </c>
      <c r="B34" s="72" t="str">
        <f>INDEX('Ref1'!$E:$E,MATCH($A34,'Ref1'!$A:$A,0))</f>
        <v>Breckland</v>
      </c>
      <c r="C34" s="72" t="str">
        <f>INDEX('Ref2'!$E:$E,MATCH($A34,'Ref2'!$A:$A,0))</f>
        <v>No</v>
      </c>
      <c r="D34" s="74">
        <f>INDEX(Data1!E:E,MATCH($A34,Data1!$A:$A,0))</f>
        <v>27.4312775</v>
      </c>
      <c r="E34" s="74">
        <f>INDEX(Data1!F:F,MATCH($A34,Data1!$A:$A,0))</f>
        <v>29.2999525</v>
      </c>
      <c r="F34" s="74">
        <f>INDEX(Data1!G:G,MATCH($A34,Data1!$A:$A,0))</f>
        <v>27.627705000000002</v>
      </c>
      <c r="G34" s="74">
        <f>INDEX(Data1!H:H,MATCH($A34,Data1!$A:$A,0))</f>
        <v>30.500371000000001</v>
      </c>
      <c r="H34" s="74">
        <f>INDEX(Data1!I:I,MATCH($A34,Data1!$A:$A,0))</f>
        <v>31.619043999999999</v>
      </c>
      <c r="I34" s="74">
        <f>INDEX(Data1!J:J,MATCH($A34,Data1!$A:$A,0))</f>
        <v>32.033124999999998</v>
      </c>
      <c r="J34" s="329">
        <f>INDEX(Data1!K:K,MATCH($A34,Data1!$A:$A,0))</f>
        <v>32.743599324975889</v>
      </c>
      <c r="K34" s="331"/>
      <c r="L34" s="73"/>
      <c r="M34" s="73"/>
      <c r="N34" s="73"/>
      <c r="O34" s="73"/>
      <c r="P34" s="73"/>
      <c r="Q34" s="332"/>
      <c r="R34" s="335">
        <f t="shared" si="1"/>
        <v>27.4312775</v>
      </c>
      <c r="S34" s="80">
        <f t="shared" si="2"/>
        <v>29.2999525</v>
      </c>
      <c r="T34" s="80">
        <f t="shared" si="3"/>
        <v>27.627705000000002</v>
      </c>
      <c r="U34" s="80">
        <f t="shared" si="4"/>
        <v>30.500371000000001</v>
      </c>
      <c r="V34" s="80">
        <f t="shared" si="5"/>
        <v>31.619043999999999</v>
      </c>
      <c r="W34" s="80">
        <f t="shared" si="6"/>
        <v>32.033124999999998</v>
      </c>
      <c r="X34" s="80">
        <f t="shared" si="7"/>
        <v>32.743599324975889</v>
      </c>
    </row>
    <row r="35" spans="1:24" s="48" customFormat="1">
      <c r="A35" s="72" t="str">
        <f>'Ref2'!I37</f>
        <v>E5033</v>
      </c>
      <c r="B35" s="72" t="str">
        <f>INDEX('Ref1'!$E:$E,MATCH($A35,'Ref1'!$A:$A,0))</f>
        <v>Brent</v>
      </c>
      <c r="C35" s="72" t="str">
        <f>INDEX('Ref2'!$E:$E,MATCH($A35,'Ref2'!$A:$A,0))</f>
        <v>No</v>
      </c>
      <c r="D35" s="74">
        <f>INDEX(Data1!E:E,MATCH($A35,Data1!$A:$A,0))</f>
        <v>101.17273333333334</v>
      </c>
      <c r="E35" s="74">
        <f>INDEX(Data1!F:F,MATCH($A35,Data1!$A:$A,0))</f>
        <v>109.76900333333333</v>
      </c>
      <c r="F35" s="74">
        <f>INDEX(Data1!G:G,MATCH($A35,Data1!$A:$A,0))</f>
        <v>113.12806100000002</v>
      </c>
      <c r="G35" s="74">
        <f>INDEX(Data1!H:H,MATCH($A35,Data1!$A:$A,0))</f>
        <v>119.21951200000001</v>
      </c>
      <c r="H35" s="74">
        <f>INDEX(Data1!I:I,MATCH($A35,Data1!$A:$A,0))</f>
        <v>125.08259966666667</v>
      </c>
      <c r="I35" s="74">
        <f>INDEX(Data1!J:J,MATCH($A35,Data1!$A:$A,0))</f>
        <v>130.5831125</v>
      </c>
      <c r="J35" s="329">
        <f>INDEX(Data1!K:K,MATCH($A35,Data1!$A:$A,0))</f>
        <v>133.47936282546289</v>
      </c>
      <c r="K35" s="331"/>
      <c r="L35" s="73"/>
      <c r="M35" s="73"/>
      <c r="N35" s="73"/>
      <c r="O35" s="73"/>
      <c r="P35" s="73"/>
      <c r="Q35" s="332"/>
      <c r="R35" s="335">
        <f t="shared" si="1"/>
        <v>101.17273333333334</v>
      </c>
      <c r="S35" s="80">
        <f t="shared" si="2"/>
        <v>109.76900333333333</v>
      </c>
      <c r="T35" s="80">
        <f t="shared" si="3"/>
        <v>113.12806100000002</v>
      </c>
      <c r="U35" s="80">
        <f t="shared" si="4"/>
        <v>119.21951200000001</v>
      </c>
      <c r="V35" s="80">
        <f t="shared" si="5"/>
        <v>125.08259966666667</v>
      </c>
      <c r="W35" s="80">
        <f t="shared" si="6"/>
        <v>130.5831125</v>
      </c>
      <c r="X35" s="80">
        <f t="shared" si="7"/>
        <v>133.47936282546289</v>
      </c>
    </row>
    <row r="36" spans="1:24" s="48" customFormat="1">
      <c r="A36" s="72" t="str">
        <f>'Ref2'!I38</f>
        <v>E1533</v>
      </c>
      <c r="B36" s="72" t="str">
        <f>INDEX('Ref1'!$E:$E,MATCH($A36,'Ref1'!$A:$A,0))</f>
        <v>Brentwood</v>
      </c>
      <c r="C36" s="72" t="str">
        <f>INDEX('Ref2'!$E:$E,MATCH($A36,'Ref2'!$A:$A,0))</f>
        <v>No</v>
      </c>
      <c r="D36" s="74">
        <f>INDEX(Data1!E:E,MATCH($A36,Data1!$A:$A,0))</f>
        <v>26.705504999999999</v>
      </c>
      <c r="E36" s="74">
        <f>INDEX(Data1!F:F,MATCH($A36,Data1!$A:$A,0))</f>
        <v>29.681774999999998</v>
      </c>
      <c r="F36" s="74">
        <f>INDEX(Data1!G:G,MATCH($A36,Data1!$A:$A,0))</f>
        <v>28.498635</v>
      </c>
      <c r="G36" s="74">
        <f>INDEX(Data1!H:H,MATCH($A36,Data1!$A:$A,0))</f>
        <v>30.436957</v>
      </c>
      <c r="H36" s="74">
        <f>INDEX(Data1!I:I,MATCH($A36,Data1!$A:$A,0))</f>
        <v>26.687737999999996</v>
      </c>
      <c r="I36" s="74">
        <f>INDEX(Data1!J:J,MATCH($A36,Data1!$A:$A,0))</f>
        <v>28.647459999999995</v>
      </c>
      <c r="J36" s="329">
        <f>INDEX(Data1!K:K,MATCH($A36,Data1!$A:$A,0))</f>
        <v>29.282842430086784</v>
      </c>
      <c r="K36" s="331"/>
      <c r="L36" s="73"/>
      <c r="M36" s="73"/>
      <c r="N36" s="73"/>
      <c r="O36" s="73"/>
      <c r="P36" s="73"/>
      <c r="Q36" s="332"/>
      <c r="R36" s="335">
        <f t="shared" si="1"/>
        <v>26.705504999999999</v>
      </c>
      <c r="S36" s="80">
        <f t="shared" si="2"/>
        <v>29.681774999999998</v>
      </c>
      <c r="T36" s="80">
        <f t="shared" si="3"/>
        <v>28.498635</v>
      </c>
      <c r="U36" s="80">
        <f t="shared" si="4"/>
        <v>30.436957</v>
      </c>
      <c r="V36" s="80">
        <f t="shared" si="5"/>
        <v>26.687737999999996</v>
      </c>
      <c r="W36" s="80">
        <f t="shared" si="6"/>
        <v>28.647459999999995</v>
      </c>
      <c r="X36" s="80">
        <f t="shared" si="7"/>
        <v>29.282842430086784</v>
      </c>
    </row>
    <row r="37" spans="1:24" s="48" customFormat="1">
      <c r="A37" s="72" t="str">
        <f>'Ref2'!I39</f>
        <v>E1401</v>
      </c>
      <c r="B37" s="72" t="str">
        <f>INDEX('Ref1'!$E:$E,MATCH($A37,'Ref1'!$A:$A,0))</f>
        <v>Brighton &amp; Hove</v>
      </c>
      <c r="C37" s="72" t="str">
        <f>INDEX('Ref2'!$E:$E,MATCH($A37,'Ref2'!$A:$A,0))</f>
        <v>No</v>
      </c>
      <c r="D37" s="74">
        <f>INDEX(Data1!E:E,MATCH($A37,Data1!$A:$A,0))</f>
        <v>97.539887755102043</v>
      </c>
      <c r="E37" s="74">
        <f>INDEX(Data1!F:F,MATCH($A37,Data1!$A:$A,0))</f>
        <v>105.0502918367347</v>
      </c>
      <c r="F37" s="74">
        <f>INDEX(Data1!G:G,MATCH($A37,Data1!$A:$A,0))</f>
        <v>103.512652</v>
      </c>
      <c r="G37" s="74">
        <f>INDEX(Data1!H:H,MATCH($A37,Data1!$A:$A,0))</f>
        <v>107.899884</v>
      </c>
      <c r="H37" s="74">
        <f>INDEX(Data1!I:I,MATCH($A37,Data1!$A:$A,0))</f>
        <v>112.733447</v>
      </c>
      <c r="I37" s="74">
        <f>INDEX(Data1!J:J,MATCH($A37,Data1!$A:$A,0))</f>
        <v>116.85402448979592</v>
      </c>
      <c r="J37" s="329">
        <f>INDEX(Data1!K:K,MATCH($A37,Data1!$A:$A,0))</f>
        <v>119.44577238108356</v>
      </c>
      <c r="K37" s="331"/>
      <c r="L37" s="73"/>
      <c r="M37" s="73"/>
      <c r="N37" s="73"/>
      <c r="O37" s="73"/>
      <c r="P37" s="73"/>
      <c r="Q37" s="332"/>
      <c r="R37" s="335">
        <f t="shared" si="1"/>
        <v>97.539887755102043</v>
      </c>
      <c r="S37" s="80">
        <f t="shared" si="2"/>
        <v>105.0502918367347</v>
      </c>
      <c r="T37" s="80">
        <f t="shared" si="3"/>
        <v>103.512652</v>
      </c>
      <c r="U37" s="80">
        <f t="shared" si="4"/>
        <v>107.899884</v>
      </c>
      <c r="V37" s="80">
        <f t="shared" si="5"/>
        <v>112.733447</v>
      </c>
      <c r="W37" s="80">
        <f t="shared" si="6"/>
        <v>116.85402448979592</v>
      </c>
      <c r="X37" s="80">
        <f t="shared" si="7"/>
        <v>119.44577238108356</v>
      </c>
    </row>
    <row r="38" spans="1:24" s="48" customFormat="1">
      <c r="A38" s="72" t="str">
        <f>'Ref2'!I40</f>
        <v>E0102</v>
      </c>
      <c r="B38" s="72" t="str">
        <f>INDEX('Ref1'!$E:$E,MATCH($A38,'Ref1'!$A:$A,0))</f>
        <v>Bristol</v>
      </c>
      <c r="C38" s="72" t="str">
        <f>INDEX('Ref2'!$E:$E,MATCH($A38,'Ref2'!$A:$A,0))</f>
        <v>No</v>
      </c>
      <c r="D38" s="74">
        <f>INDEX(Data1!E:E,MATCH($A38,Data1!$A:$A,0))</f>
        <v>191.57734285714287</v>
      </c>
      <c r="E38" s="74">
        <f>INDEX(Data1!F:F,MATCH($A38,Data1!$A:$A,0))</f>
        <v>198.55166734693879</v>
      </c>
      <c r="F38" s="74">
        <f>INDEX(Data1!G:G,MATCH($A38,Data1!$A:$A,0))</f>
        <v>211.39645200000001</v>
      </c>
      <c r="G38" s="74">
        <f>INDEX(Data1!H:H,MATCH($A38,Data1!$A:$A,0))</f>
        <v>197.428618</v>
      </c>
      <c r="H38" s="74">
        <f>INDEX(Data1!I:I,MATCH($A38,Data1!$A:$A,0))</f>
        <v>204.56432742553193</v>
      </c>
      <c r="I38" s="74">
        <f>INDEX(Data1!J:J,MATCH($A38,Data1!$A:$A,0))</f>
        <v>210.00067765957448</v>
      </c>
      <c r="J38" s="329">
        <f>INDEX(Data1!K:K,MATCH($A38,Data1!$A:$A,0))</f>
        <v>214.65835903485879</v>
      </c>
      <c r="K38" s="331"/>
      <c r="L38" s="73"/>
      <c r="M38" s="73"/>
      <c r="N38" s="73"/>
      <c r="O38" s="73"/>
      <c r="P38" s="73"/>
      <c r="Q38" s="332"/>
      <c r="R38" s="335">
        <f t="shared" si="1"/>
        <v>191.57734285714287</v>
      </c>
      <c r="S38" s="80">
        <f t="shared" si="2"/>
        <v>198.55166734693879</v>
      </c>
      <c r="T38" s="80">
        <f t="shared" si="3"/>
        <v>211.39645200000001</v>
      </c>
      <c r="U38" s="80">
        <f t="shared" si="4"/>
        <v>197.428618</v>
      </c>
      <c r="V38" s="80">
        <f t="shared" si="5"/>
        <v>204.56432742553193</v>
      </c>
      <c r="W38" s="80">
        <f t="shared" si="6"/>
        <v>210.00067765957448</v>
      </c>
      <c r="X38" s="80">
        <f t="shared" si="7"/>
        <v>214.65835903485879</v>
      </c>
    </row>
    <row r="39" spans="1:24" s="48" customFormat="1">
      <c r="A39" s="72" t="str">
        <f>'Ref2'!I41</f>
        <v>E2632</v>
      </c>
      <c r="B39" s="72" t="str">
        <f>INDEX('Ref1'!$E:$E,MATCH($A39,'Ref1'!$A:$A,0))</f>
        <v>Broadland</v>
      </c>
      <c r="C39" s="72" t="str">
        <f>INDEX('Ref2'!$E:$E,MATCH($A39,'Ref2'!$A:$A,0))</f>
        <v>No</v>
      </c>
      <c r="D39" s="74">
        <f>INDEX(Data1!E:E,MATCH($A39,Data1!$A:$A,0))</f>
        <v>28.515179999999997</v>
      </c>
      <c r="E39" s="74">
        <f>INDEX(Data1!F:F,MATCH($A39,Data1!$A:$A,0))</f>
        <v>27.844374999999999</v>
      </c>
      <c r="F39" s="74">
        <f>INDEX(Data1!G:G,MATCH($A39,Data1!$A:$A,0))</f>
        <v>27.538945999999999</v>
      </c>
      <c r="G39" s="74">
        <f>INDEX(Data1!H:H,MATCH($A39,Data1!$A:$A,0))</f>
        <v>30.226613</v>
      </c>
      <c r="H39" s="74">
        <f>INDEX(Data1!I:I,MATCH($A39,Data1!$A:$A,0))</f>
        <v>29.816174500000006</v>
      </c>
      <c r="I39" s="74">
        <f>INDEX(Data1!J:J,MATCH($A39,Data1!$A:$A,0))</f>
        <v>29.786834999999996</v>
      </c>
      <c r="J39" s="329">
        <f>INDEX(Data1!K:K,MATCH($A39,Data1!$A:$A,0))</f>
        <v>30.447488042430077</v>
      </c>
      <c r="K39" s="331"/>
      <c r="L39" s="73"/>
      <c r="M39" s="73"/>
      <c r="N39" s="73"/>
      <c r="O39" s="73"/>
      <c r="P39" s="73"/>
      <c r="Q39" s="332"/>
      <c r="R39" s="335">
        <f t="shared" si="1"/>
        <v>28.515179999999997</v>
      </c>
      <c r="S39" s="80">
        <f t="shared" si="2"/>
        <v>27.844374999999999</v>
      </c>
      <c r="T39" s="80">
        <f t="shared" si="3"/>
        <v>27.538945999999999</v>
      </c>
      <c r="U39" s="80">
        <f t="shared" si="4"/>
        <v>30.226613</v>
      </c>
      <c r="V39" s="80">
        <f t="shared" si="5"/>
        <v>29.816174500000006</v>
      </c>
      <c r="W39" s="80">
        <f t="shared" si="6"/>
        <v>29.786834999999996</v>
      </c>
      <c r="X39" s="80">
        <f t="shared" si="7"/>
        <v>30.447488042430077</v>
      </c>
    </row>
    <row r="40" spans="1:24" s="48" customFormat="1">
      <c r="A40" s="72" t="str">
        <f>'Ref2'!I42</f>
        <v>E5034</v>
      </c>
      <c r="B40" s="72" t="str">
        <f>INDEX('Ref1'!$E:$E,MATCH($A40,'Ref1'!$A:$A,0))</f>
        <v>Bromley</v>
      </c>
      <c r="C40" s="72" t="str">
        <f>INDEX('Ref2'!$E:$E,MATCH($A40,'Ref2'!$A:$A,0))</f>
        <v>No</v>
      </c>
      <c r="D40" s="74">
        <f>INDEX(Data1!E:E,MATCH($A40,Data1!$A:$A,0))</f>
        <v>82.244926666666672</v>
      </c>
      <c r="E40" s="74">
        <f>INDEX(Data1!F:F,MATCH($A40,Data1!$A:$A,0))</f>
        <v>78.062276666666676</v>
      </c>
      <c r="F40" s="74">
        <f>INDEX(Data1!G:G,MATCH($A40,Data1!$A:$A,0))</f>
        <v>81.886133000000001</v>
      </c>
      <c r="G40" s="74">
        <f>INDEX(Data1!H:H,MATCH($A40,Data1!$A:$A,0))</f>
        <v>82.992895000000004</v>
      </c>
      <c r="H40" s="74">
        <f>INDEX(Data1!I:I,MATCH($A40,Data1!$A:$A,0))</f>
        <v>90.881065666666657</v>
      </c>
      <c r="I40" s="74">
        <f>INDEX(Data1!J:J,MATCH($A40,Data1!$A:$A,0))</f>
        <v>94.766173437500001</v>
      </c>
      <c r="J40" s="329">
        <f>INDEX(Data1!K:K,MATCH($A40,Data1!$A:$A,0))</f>
        <v>96.868026850291301</v>
      </c>
      <c r="K40" s="331"/>
      <c r="L40" s="73"/>
      <c r="M40" s="73"/>
      <c r="N40" s="73"/>
      <c r="O40" s="73"/>
      <c r="P40" s="73"/>
      <c r="Q40" s="332"/>
      <c r="R40" s="335">
        <f t="shared" si="1"/>
        <v>82.244926666666672</v>
      </c>
      <c r="S40" s="80">
        <f t="shared" si="2"/>
        <v>78.062276666666676</v>
      </c>
      <c r="T40" s="80">
        <f t="shared" si="3"/>
        <v>81.886133000000001</v>
      </c>
      <c r="U40" s="80">
        <f t="shared" si="4"/>
        <v>82.992895000000004</v>
      </c>
      <c r="V40" s="80">
        <f t="shared" si="5"/>
        <v>90.881065666666657</v>
      </c>
      <c r="W40" s="80">
        <f t="shared" si="6"/>
        <v>94.766173437500001</v>
      </c>
      <c r="X40" s="80">
        <f t="shared" si="7"/>
        <v>96.868026850291301</v>
      </c>
    </row>
    <row r="41" spans="1:24" s="48" customFormat="1">
      <c r="A41" s="72" t="str">
        <f>'Ref2'!I43</f>
        <v>E1831</v>
      </c>
      <c r="B41" s="72" t="str">
        <f>INDEX('Ref1'!$E:$E,MATCH($A41,'Ref1'!$A:$A,0))</f>
        <v>Bromsgrove</v>
      </c>
      <c r="C41" s="72" t="str">
        <f>INDEX('Ref2'!$E:$E,MATCH($A41,'Ref2'!$A:$A,0))</f>
        <v>No</v>
      </c>
      <c r="D41" s="74">
        <f>INDEX(Data1!E:E,MATCH($A41,Data1!$A:$A,0))</f>
        <v>24.957957499999999</v>
      </c>
      <c r="E41" s="74">
        <f>INDEX(Data1!F:F,MATCH($A41,Data1!$A:$A,0))</f>
        <v>24.52421</v>
      </c>
      <c r="F41" s="74">
        <f>INDEX(Data1!G:G,MATCH($A41,Data1!$A:$A,0))</f>
        <v>27.374721000000001</v>
      </c>
      <c r="G41" s="74">
        <f>INDEX(Data1!H:H,MATCH($A41,Data1!$A:$A,0))</f>
        <v>26.868683999999998</v>
      </c>
      <c r="H41" s="74">
        <f>INDEX(Data1!I:I,MATCH($A41,Data1!$A:$A,0))</f>
        <v>26.647490000000005</v>
      </c>
      <c r="I41" s="74">
        <f>INDEX(Data1!J:J,MATCH($A41,Data1!$A:$A,0))</f>
        <v>24.681999999999999</v>
      </c>
      <c r="J41" s="329">
        <f>INDEX(Data1!K:K,MATCH($A41,Data1!$A:$A,0))</f>
        <v>25.229431051108968</v>
      </c>
      <c r="K41" s="331"/>
      <c r="L41" s="73"/>
      <c r="M41" s="73"/>
      <c r="N41" s="73"/>
      <c r="O41" s="73"/>
      <c r="P41" s="73"/>
      <c r="Q41" s="332"/>
      <c r="R41" s="335">
        <f t="shared" si="1"/>
        <v>24.957957499999999</v>
      </c>
      <c r="S41" s="80">
        <f t="shared" si="2"/>
        <v>24.52421</v>
      </c>
      <c r="T41" s="80">
        <f t="shared" si="3"/>
        <v>27.374721000000001</v>
      </c>
      <c r="U41" s="80">
        <f t="shared" si="4"/>
        <v>26.868683999999998</v>
      </c>
      <c r="V41" s="80">
        <f t="shared" si="5"/>
        <v>26.647490000000005</v>
      </c>
      <c r="W41" s="80">
        <f t="shared" si="6"/>
        <v>24.681999999999999</v>
      </c>
      <c r="X41" s="80">
        <f t="shared" si="7"/>
        <v>25.229431051108968</v>
      </c>
    </row>
    <row r="42" spans="1:24" s="48" customFormat="1">
      <c r="A42" s="72" t="str">
        <f>'Ref2'!I44</f>
        <v>E1931</v>
      </c>
      <c r="B42" s="72" t="str">
        <f>INDEX('Ref1'!$E:$E,MATCH($A42,'Ref1'!$A:$A,0))</f>
        <v>Broxbourne</v>
      </c>
      <c r="C42" s="72" t="str">
        <f>INDEX('Ref2'!$E:$E,MATCH($A42,'Ref2'!$A:$A,0))</f>
        <v>No</v>
      </c>
      <c r="D42" s="74">
        <f>INDEX(Data1!E:E,MATCH($A42,Data1!$A:$A,0))</f>
        <v>38.585402499999994</v>
      </c>
      <c r="E42" s="74">
        <f>INDEX(Data1!F:F,MATCH($A42,Data1!$A:$A,0))</f>
        <v>38.216359999999995</v>
      </c>
      <c r="F42" s="74">
        <f>INDEX(Data1!G:G,MATCH($A42,Data1!$A:$A,0))</f>
        <v>38.571948299999995</v>
      </c>
      <c r="G42" s="74">
        <f>INDEX(Data1!H:H,MATCH($A42,Data1!$A:$A,0))</f>
        <v>40.732039</v>
      </c>
      <c r="H42" s="74">
        <f>INDEX(Data1!I:I,MATCH($A42,Data1!$A:$A,0))</f>
        <v>37.515528499999995</v>
      </c>
      <c r="I42" s="74">
        <f>INDEX(Data1!J:J,MATCH($A42,Data1!$A:$A,0))</f>
        <v>41.050587499999999</v>
      </c>
      <c r="J42" s="329">
        <f>INDEX(Data1!K:K,MATCH($A42,Data1!$A:$A,0))</f>
        <v>41.961063404050165</v>
      </c>
      <c r="K42" s="331"/>
      <c r="L42" s="73"/>
      <c r="M42" s="73"/>
      <c r="N42" s="73"/>
      <c r="O42" s="73"/>
      <c r="P42" s="73"/>
      <c r="Q42" s="332"/>
      <c r="R42" s="335">
        <f t="shared" si="1"/>
        <v>38.585402499999994</v>
      </c>
      <c r="S42" s="80">
        <f t="shared" si="2"/>
        <v>38.216359999999995</v>
      </c>
      <c r="T42" s="80">
        <f t="shared" si="3"/>
        <v>38.571948299999995</v>
      </c>
      <c r="U42" s="80">
        <f t="shared" si="4"/>
        <v>40.732039</v>
      </c>
      <c r="V42" s="80">
        <f t="shared" si="5"/>
        <v>37.515528499999995</v>
      </c>
      <c r="W42" s="80">
        <f t="shared" si="6"/>
        <v>41.050587499999999</v>
      </c>
      <c r="X42" s="80">
        <f t="shared" si="7"/>
        <v>41.961063404050165</v>
      </c>
    </row>
    <row r="43" spans="1:24" s="48" customFormat="1">
      <c r="A43" s="72" t="str">
        <f>'Ref2'!I45</f>
        <v>E3033</v>
      </c>
      <c r="B43" s="72" t="str">
        <f>INDEX('Ref1'!$E:$E,MATCH($A43,'Ref1'!$A:$A,0))</f>
        <v>Broxtowe</v>
      </c>
      <c r="C43" s="72" t="str">
        <f>INDEX('Ref2'!$E:$E,MATCH($A43,'Ref2'!$A:$A,0))</f>
        <v>No</v>
      </c>
      <c r="D43" s="74">
        <f>INDEX(Data1!E:E,MATCH($A43,Data1!$A:$A,0))</f>
        <v>22.536972500000001</v>
      </c>
      <c r="E43" s="74">
        <f>INDEX(Data1!F:F,MATCH($A43,Data1!$A:$A,0))</f>
        <v>22.720624999999998</v>
      </c>
      <c r="F43" s="74">
        <f>INDEX(Data1!G:G,MATCH($A43,Data1!$A:$A,0))</f>
        <v>25.10435</v>
      </c>
      <c r="G43" s="74">
        <f>INDEX(Data1!H:H,MATCH($A43,Data1!$A:$A,0))</f>
        <v>23.137166999999998</v>
      </c>
      <c r="H43" s="74">
        <f>INDEX(Data1!I:I,MATCH($A43,Data1!$A:$A,0))</f>
        <v>26.248526999999999</v>
      </c>
      <c r="I43" s="74">
        <f>INDEX(Data1!J:J,MATCH($A43,Data1!$A:$A,0))</f>
        <v>27.994720000000001</v>
      </c>
      <c r="J43" s="329">
        <f>INDEX(Data1!K:K,MATCH($A43,Data1!$A:$A,0))</f>
        <v>28.615625072324015</v>
      </c>
      <c r="K43" s="331"/>
      <c r="L43" s="73"/>
      <c r="M43" s="73"/>
      <c r="N43" s="73"/>
      <c r="O43" s="73"/>
      <c r="P43" s="73"/>
      <c r="Q43" s="332"/>
      <c r="R43" s="335">
        <f t="shared" si="1"/>
        <v>22.536972500000001</v>
      </c>
      <c r="S43" s="80">
        <f t="shared" si="2"/>
        <v>22.720624999999998</v>
      </c>
      <c r="T43" s="80">
        <f t="shared" si="3"/>
        <v>25.10435</v>
      </c>
      <c r="U43" s="80">
        <f t="shared" si="4"/>
        <v>23.137166999999998</v>
      </c>
      <c r="V43" s="80">
        <f t="shared" si="5"/>
        <v>26.248526999999999</v>
      </c>
      <c r="W43" s="80">
        <f t="shared" si="6"/>
        <v>27.994720000000001</v>
      </c>
      <c r="X43" s="80">
        <f t="shared" si="7"/>
        <v>28.615625072324015</v>
      </c>
    </row>
    <row r="44" spans="1:24" s="48" customFormat="1">
      <c r="A44" s="72" t="str">
        <f>'Ref2'!I46</f>
        <v>E2333</v>
      </c>
      <c r="B44" s="72" t="str">
        <f>INDEX('Ref1'!$E:$E,MATCH($A44,'Ref1'!$A:$A,0))</f>
        <v>Burnley</v>
      </c>
      <c r="C44" s="72" t="str">
        <f>INDEX('Ref2'!$E:$E,MATCH($A44,'Ref2'!$A:$A,0))</f>
        <v>No</v>
      </c>
      <c r="D44" s="74">
        <f>INDEX(Data1!E:E,MATCH($A44,Data1!$A:$A,0))</f>
        <v>25.586269999999999</v>
      </c>
      <c r="E44" s="74">
        <f>INDEX(Data1!F:F,MATCH($A44,Data1!$A:$A,0))</f>
        <v>22.045712499999997</v>
      </c>
      <c r="F44" s="74">
        <f>INDEX(Data1!G:G,MATCH($A44,Data1!$A:$A,0))</f>
        <v>25.586914</v>
      </c>
      <c r="G44" s="74">
        <f>INDEX(Data1!H:H,MATCH($A44,Data1!$A:$A,0))</f>
        <v>29.453520000000001</v>
      </c>
      <c r="H44" s="74">
        <f>INDEX(Data1!I:I,MATCH($A44,Data1!$A:$A,0))</f>
        <v>24.624998999999995</v>
      </c>
      <c r="I44" s="74">
        <f>INDEX(Data1!J:J,MATCH($A44,Data1!$A:$A,0))</f>
        <v>27.348357499999995</v>
      </c>
      <c r="J44" s="329">
        <f>INDEX(Data1!K:K,MATCH($A44,Data1!$A:$A,0))</f>
        <v>27.954926663452259</v>
      </c>
      <c r="K44" s="331"/>
      <c r="L44" s="73"/>
      <c r="M44" s="73"/>
      <c r="N44" s="73"/>
      <c r="O44" s="73"/>
      <c r="P44" s="73"/>
      <c r="Q44" s="332"/>
      <c r="R44" s="335">
        <f t="shared" si="1"/>
        <v>25.586269999999999</v>
      </c>
      <c r="S44" s="80">
        <f t="shared" si="2"/>
        <v>22.045712499999997</v>
      </c>
      <c r="T44" s="80">
        <f t="shared" si="3"/>
        <v>25.586914</v>
      </c>
      <c r="U44" s="80">
        <f t="shared" si="4"/>
        <v>29.453520000000001</v>
      </c>
      <c r="V44" s="80">
        <f t="shared" si="5"/>
        <v>24.624998999999995</v>
      </c>
      <c r="W44" s="80">
        <f t="shared" si="6"/>
        <v>27.348357499999995</v>
      </c>
      <c r="X44" s="80">
        <f t="shared" si="7"/>
        <v>27.954926663452259</v>
      </c>
    </row>
    <row r="45" spans="1:24" s="48" customFormat="1">
      <c r="A45" s="72" t="str">
        <f>'Ref2'!I47</f>
        <v>E4202</v>
      </c>
      <c r="B45" s="72" t="str">
        <f>INDEX('Ref1'!$E:$E,MATCH($A45,'Ref1'!$A:$A,0))</f>
        <v>Bury</v>
      </c>
      <c r="C45" s="72" t="str">
        <f>INDEX('Ref2'!$E:$E,MATCH($A45,'Ref2'!$A:$A,0))</f>
        <v>No</v>
      </c>
      <c r="D45" s="74">
        <f>INDEX(Data1!E:E,MATCH($A45,Data1!$A:$A,0))</f>
        <v>47.018944897959187</v>
      </c>
      <c r="E45" s="74">
        <f>INDEX(Data1!F:F,MATCH($A45,Data1!$A:$A,0))</f>
        <v>45.134259183673471</v>
      </c>
      <c r="F45" s="74">
        <f>INDEX(Data1!G:G,MATCH($A45,Data1!$A:$A,0))</f>
        <v>47.349497999999997</v>
      </c>
      <c r="G45" s="74">
        <f>INDEX(Data1!H:H,MATCH($A45,Data1!$A:$A,0))</f>
        <v>48.341563000000001</v>
      </c>
      <c r="H45" s="74">
        <f>INDEX(Data1!I:I,MATCH($A45,Data1!$A:$A,0))</f>
        <v>43.838521080808079</v>
      </c>
      <c r="I45" s="74">
        <f>INDEX(Data1!J:J,MATCH($A45,Data1!$A:$A,0))</f>
        <v>46.95425353535353</v>
      </c>
      <c r="J45" s="329">
        <f>INDEX(Data1!K:K,MATCH($A45,Data1!$A:$A,0))</f>
        <v>47.995668994672108</v>
      </c>
      <c r="K45" s="331"/>
      <c r="L45" s="73"/>
      <c r="M45" s="73"/>
      <c r="N45" s="73"/>
      <c r="O45" s="73"/>
      <c r="P45" s="73"/>
      <c r="Q45" s="332"/>
      <c r="R45" s="335">
        <f t="shared" si="1"/>
        <v>47.018944897959187</v>
      </c>
      <c r="S45" s="80">
        <f t="shared" si="2"/>
        <v>45.134259183673471</v>
      </c>
      <c r="T45" s="80">
        <f t="shared" si="3"/>
        <v>47.349497999999997</v>
      </c>
      <c r="U45" s="80">
        <f t="shared" si="4"/>
        <v>48.341563000000001</v>
      </c>
      <c r="V45" s="80">
        <f t="shared" si="5"/>
        <v>43.838521080808079</v>
      </c>
      <c r="W45" s="80">
        <f t="shared" si="6"/>
        <v>46.95425353535353</v>
      </c>
      <c r="X45" s="80">
        <f t="shared" si="7"/>
        <v>47.995668994672108</v>
      </c>
    </row>
    <row r="46" spans="1:24" s="48" customFormat="1">
      <c r="A46" s="72" t="str">
        <f>'Ref2'!I48</f>
        <v>E4702</v>
      </c>
      <c r="B46" s="72" t="str">
        <f>INDEX('Ref1'!$E:$E,MATCH($A46,'Ref1'!$A:$A,0))</f>
        <v>Calderdale</v>
      </c>
      <c r="C46" s="72" t="str">
        <f>INDEX('Ref2'!$E:$E,MATCH($A46,'Ref2'!$A:$A,0))</f>
        <v>No</v>
      </c>
      <c r="D46" s="74">
        <f>INDEX(Data1!E:E,MATCH($A46,Data1!$A:$A,0))</f>
        <v>55.534073469387756</v>
      </c>
      <c r="E46" s="74">
        <f>INDEX(Data1!F:F,MATCH($A46,Data1!$A:$A,0))</f>
        <v>57.135530612244899</v>
      </c>
      <c r="F46" s="74">
        <f>INDEX(Data1!G:G,MATCH($A46,Data1!$A:$A,0))</f>
        <v>56.207624000000003</v>
      </c>
      <c r="G46" s="74">
        <f>INDEX(Data1!H:H,MATCH($A46,Data1!$A:$A,0))</f>
        <v>55.2485</v>
      </c>
      <c r="H46" s="74">
        <f>INDEX(Data1!I:I,MATCH($A46,Data1!$A:$A,0))</f>
        <v>49.242976489795922</v>
      </c>
      <c r="I46" s="74">
        <f>INDEX(Data1!J:J,MATCH($A46,Data1!$A:$A,0))</f>
        <v>54.052447474747481</v>
      </c>
      <c r="J46" s="329">
        <f>INDEX(Data1!K:K,MATCH($A46,Data1!$A:$A,0))</f>
        <v>55.251296357988771</v>
      </c>
      <c r="K46" s="331"/>
      <c r="L46" s="73"/>
      <c r="M46" s="73"/>
      <c r="N46" s="73"/>
      <c r="O46" s="73"/>
      <c r="P46" s="73"/>
      <c r="Q46" s="332"/>
      <c r="R46" s="335">
        <f t="shared" si="1"/>
        <v>55.534073469387756</v>
      </c>
      <c r="S46" s="80">
        <f t="shared" si="2"/>
        <v>57.135530612244899</v>
      </c>
      <c r="T46" s="80">
        <f t="shared" si="3"/>
        <v>56.207624000000003</v>
      </c>
      <c r="U46" s="80">
        <f t="shared" si="4"/>
        <v>55.2485</v>
      </c>
      <c r="V46" s="80">
        <f t="shared" si="5"/>
        <v>49.242976489795922</v>
      </c>
      <c r="W46" s="80">
        <f t="shared" si="6"/>
        <v>54.052447474747481</v>
      </c>
      <c r="X46" s="80">
        <f t="shared" si="7"/>
        <v>55.251296357988771</v>
      </c>
    </row>
    <row r="47" spans="1:24" s="48" customFormat="1">
      <c r="A47" s="72" t="str">
        <f>'Ref2'!I49</f>
        <v>E0531</v>
      </c>
      <c r="B47" s="72" t="str">
        <f>INDEX('Ref1'!$E:$E,MATCH($A47,'Ref1'!$A:$A,0))</f>
        <v>Cambridge</v>
      </c>
      <c r="C47" s="72" t="str">
        <f>INDEX('Ref2'!$E:$E,MATCH($A47,'Ref2'!$A:$A,0))</f>
        <v>No</v>
      </c>
      <c r="D47" s="74">
        <f>INDEX(Data1!E:E,MATCH($A47,Data1!$A:$A,0))</f>
        <v>84.760194999999996</v>
      </c>
      <c r="E47" s="74">
        <f>INDEX(Data1!F:F,MATCH($A47,Data1!$A:$A,0))</f>
        <v>90.997509999999991</v>
      </c>
      <c r="F47" s="74">
        <f>INDEX(Data1!G:G,MATCH($A47,Data1!$A:$A,0))</f>
        <v>95.414381000000006</v>
      </c>
      <c r="G47" s="74">
        <f>INDEX(Data1!H:H,MATCH($A47,Data1!$A:$A,0))</f>
        <v>98.996430000000004</v>
      </c>
      <c r="H47" s="74">
        <f>INDEX(Data1!I:I,MATCH($A47,Data1!$A:$A,0))</f>
        <v>101.086598</v>
      </c>
      <c r="I47" s="74">
        <f>INDEX(Data1!J:J,MATCH($A47,Data1!$A:$A,0))</f>
        <v>107.0242425</v>
      </c>
      <c r="J47" s="329">
        <f>INDEX(Data1!K:K,MATCH($A47,Data1!$A:$A,0))</f>
        <v>109.39797208293153</v>
      </c>
      <c r="K47" s="331"/>
      <c r="L47" s="73"/>
      <c r="M47" s="73"/>
      <c r="N47" s="73"/>
      <c r="O47" s="73"/>
      <c r="P47" s="73"/>
      <c r="Q47" s="332"/>
      <c r="R47" s="335">
        <f t="shared" si="1"/>
        <v>84.760194999999996</v>
      </c>
      <c r="S47" s="80">
        <f t="shared" si="2"/>
        <v>90.997509999999991</v>
      </c>
      <c r="T47" s="80">
        <f t="shared" si="3"/>
        <v>95.414381000000006</v>
      </c>
      <c r="U47" s="80">
        <f t="shared" si="4"/>
        <v>98.996430000000004</v>
      </c>
      <c r="V47" s="80">
        <f t="shared" si="5"/>
        <v>101.086598</v>
      </c>
      <c r="W47" s="80">
        <f t="shared" si="6"/>
        <v>107.0242425</v>
      </c>
      <c r="X47" s="80">
        <f t="shared" si="7"/>
        <v>109.39797208293153</v>
      </c>
    </row>
    <row r="48" spans="1:24" s="48" customFormat="1">
      <c r="A48" s="72" t="str">
        <f>'Ref2'!I50</f>
        <v>E5011</v>
      </c>
      <c r="B48" s="72" t="str">
        <f>INDEX('Ref1'!$E:$E,MATCH($A48,'Ref1'!$A:$A,0))</f>
        <v>Camden</v>
      </c>
      <c r="C48" s="72" t="str">
        <f>INDEX('Ref2'!$E:$E,MATCH($A48,'Ref2'!$A:$A,0))</f>
        <v>No</v>
      </c>
      <c r="D48" s="74">
        <f>INDEX(Data1!E:E,MATCH($A48,Data1!$A:$A,0))</f>
        <v>453.32854666666663</v>
      </c>
      <c r="E48" s="74">
        <f>INDEX(Data1!F:F,MATCH($A48,Data1!$A:$A,0))</f>
        <v>436.42252666666673</v>
      </c>
      <c r="F48" s="74">
        <f>INDEX(Data1!G:G,MATCH($A48,Data1!$A:$A,0))</f>
        <v>516.32460800000001</v>
      </c>
      <c r="G48" s="74">
        <f>INDEX(Data1!H:H,MATCH($A48,Data1!$A:$A,0))</f>
        <v>516.95853999999997</v>
      </c>
      <c r="H48" s="74">
        <f>INDEX(Data1!I:I,MATCH($A48,Data1!$A:$A,0))</f>
        <v>598.94642933333341</v>
      </c>
      <c r="I48" s="74">
        <f>INDEX(Data1!J:J,MATCH($A48,Data1!$A:$A,0))</f>
        <v>642</v>
      </c>
      <c r="J48" s="329">
        <f>INDEX(Data1!K:K,MATCH($A48,Data1!$A:$A,0))</f>
        <v>656.23915139826568</v>
      </c>
      <c r="K48" s="331"/>
      <c r="L48" s="73"/>
      <c r="M48" s="73"/>
      <c r="N48" s="73"/>
      <c r="O48" s="73"/>
      <c r="P48" s="73"/>
      <c r="Q48" s="332"/>
      <c r="R48" s="335">
        <f t="shared" si="1"/>
        <v>453.32854666666663</v>
      </c>
      <c r="S48" s="80">
        <f t="shared" si="2"/>
        <v>436.42252666666673</v>
      </c>
      <c r="T48" s="80">
        <f t="shared" si="3"/>
        <v>516.32460800000001</v>
      </c>
      <c r="U48" s="80">
        <f t="shared" si="4"/>
        <v>516.95853999999997</v>
      </c>
      <c r="V48" s="80">
        <f t="shared" si="5"/>
        <v>598.94642933333341</v>
      </c>
      <c r="W48" s="80">
        <f t="shared" si="6"/>
        <v>642</v>
      </c>
      <c r="X48" s="80">
        <f t="shared" si="7"/>
        <v>656.23915139826568</v>
      </c>
    </row>
    <row r="49" spans="1:24" s="48" customFormat="1">
      <c r="A49" s="72" t="str">
        <f>'Ref2'!I51</f>
        <v>E3431</v>
      </c>
      <c r="B49" s="72" t="str">
        <f>INDEX('Ref1'!$E:$E,MATCH($A49,'Ref1'!$A:$A,0))</f>
        <v>Cannock Chase</v>
      </c>
      <c r="C49" s="72" t="str">
        <f>INDEX('Ref2'!$E:$E,MATCH($A49,'Ref2'!$A:$A,0))</f>
        <v>No</v>
      </c>
      <c r="D49" s="74">
        <f>INDEX(Data1!E:E,MATCH($A49,Data1!$A:$A,0))</f>
        <v>32.373647499999997</v>
      </c>
      <c r="E49" s="74">
        <f>INDEX(Data1!F:F,MATCH($A49,Data1!$A:$A,0))</f>
        <v>31.5620075</v>
      </c>
      <c r="F49" s="74">
        <f>INDEX(Data1!G:G,MATCH($A49,Data1!$A:$A,0))</f>
        <v>36.282398000000001</v>
      </c>
      <c r="G49" s="74">
        <f>INDEX(Data1!H:H,MATCH($A49,Data1!$A:$A,0))</f>
        <v>34.320321999999997</v>
      </c>
      <c r="H49" s="74">
        <f>INDEX(Data1!I:I,MATCH($A49,Data1!$A:$A,0))</f>
        <v>29.384468000000005</v>
      </c>
      <c r="I49" s="74">
        <f>INDEX(Data1!J:J,MATCH($A49,Data1!$A:$A,0))</f>
        <v>31.597019999999997</v>
      </c>
      <c r="J49" s="329">
        <f>INDEX(Data1!K:K,MATCH($A49,Data1!$A:$A,0))</f>
        <v>32.297821793635485</v>
      </c>
      <c r="K49" s="331"/>
      <c r="L49" s="73"/>
      <c r="M49" s="73"/>
      <c r="N49" s="73"/>
      <c r="O49" s="73"/>
      <c r="P49" s="73"/>
      <c r="Q49" s="332"/>
      <c r="R49" s="335">
        <f t="shared" si="1"/>
        <v>32.373647499999997</v>
      </c>
      <c r="S49" s="80">
        <f t="shared" si="2"/>
        <v>31.5620075</v>
      </c>
      <c r="T49" s="80">
        <f t="shared" si="3"/>
        <v>36.282398000000001</v>
      </c>
      <c r="U49" s="80">
        <f t="shared" si="4"/>
        <v>34.320321999999997</v>
      </c>
      <c r="V49" s="80">
        <f t="shared" si="5"/>
        <v>29.384468000000005</v>
      </c>
      <c r="W49" s="80">
        <f t="shared" si="6"/>
        <v>31.597019999999997</v>
      </c>
      <c r="X49" s="80">
        <f t="shared" si="7"/>
        <v>32.297821793635485</v>
      </c>
    </row>
    <row r="50" spans="1:24" s="48" customFormat="1">
      <c r="A50" s="72" t="str">
        <f>'Ref2'!I52</f>
        <v>E2232</v>
      </c>
      <c r="B50" s="72" t="str">
        <f>INDEX('Ref1'!$E:$E,MATCH($A50,'Ref1'!$A:$A,0))</f>
        <v>Canterbury</v>
      </c>
      <c r="C50" s="72" t="str">
        <f>INDEX('Ref2'!$E:$E,MATCH($A50,'Ref2'!$A:$A,0))</f>
        <v>No</v>
      </c>
      <c r="D50" s="74">
        <f>INDEX(Data1!E:E,MATCH($A50,Data1!$A:$A,0))</f>
        <v>49.4792725</v>
      </c>
      <c r="E50" s="74">
        <f>INDEX(Data1!F:F,MATCH($A50,Data1!$A:$A,0))</f>
        <v>46.217889999999997</v>
      </c>
      <c r="F50" s="74">
        <f>INDEX(Data1!G:G,MATCH($A50,Data1!$A:$A,0))</f>
        <v>51.854981000000002</v>
      </c>
      <c r="G50" s="74">
        <f>INDEX(Data1!H:H,MATCH($A50,Data1!$A:$A,0))</f>
        <v>53.159047000000008</v>
      </c>
      <c r="H50" s="74">
        <f>INDEX(Data1!I:I,MATCH($A50,Data1!$A:$A,0))</f>
        <v>46.653386999999981</v>
      </c>
      <c r="I50" s="74">
        <f>INDEX(Data1!J:J,MATCH($A50,Data1!$A:$A,0))</f>
        <v>49.957102499999998</v>
      </c>
      <c r="J50" s="329">
        <f>INDEX(Data1!K:K,MATCH($A50,Data1!$A:$A,0))</f>
        <v>51.065119238187329</v>
      </c>
      <c r="K50" s="331"/>
      <c r="L50" s="73"/>
      <c r="M50" s="73"/>
      <c r="N50" s="73"/>
      <c r="O50" s="73"/>
      <c r="P50" s="73"/>
      <c r="Q50" s="332"/>
      <c r="R50" s="335">
        <f t="shared" si="1"/>
        <v>49.4792725</v>
      </c>
      <c r="S50" s="80">
        <f t="shared" si="2"/>
        <v>46.217889999999997</v>
      </c>
      <c r="T50" s="80">
        <f t="shared" si="3"/>
        <v>51.854981000000002</v>
      </c>
      <c r="U50" s="80">
        <f t="shared" si="4"/>
        <v>53.159047000000008</v>
      </c>
      <c r="V50" s="80">
        <f t="shared" si="5"/>
        <v>46.653386999999981</v>
      </c>
      <c r="W50" s="80">
        <f t="shared" si="6"/>
        <v>49.957102499999998</v>
      </c>
      <c r="X50" s="80">
        <f t="shared" si="7"/>
        <v>51.065119238187329</v>
      </c>
    </row>
    <row r="51" spans="1:24" s="48" customFormat="1">
      <c r="A51" s="72" t="str">
        <f>'Ref2'!I53</f>
        <v>E0933</v>
      </c>
      <c r="B51" s="72" t="str">
        <f>INDEX('Ref1'!$E:$E,MATCH($A51,'Ref1'!$A:$A,0))</f>
        <v>Carlisle</v>
      </c>
      <c r="C51" s="72" t="str">
        <f>INDEX('Ref2'!$E:$E,MATCH($A51,'Ref2'!$A:$A,0))</f>
        <v>No</v>
      </c>
      <c r="D51" s="74">
        <f>INDEX(Data1!E:E,MATCH($A51,Data1!$A:$A,0))</f>
        <v>38.504415000000002</v>
      </c>
      <c r="E51" s="74">
        <f>INDEX(Data1!F:F,MATCH($A51,Data1!$A:$A,0))</f>
        <v>40.322809999999997</v>
      </c>
      <c r="F51" s="74">
        <f>INDEX(Data1!G:G,MATCH($A51,Data1!$A:$A,0))</f>
        <v>42.083379999999998</v>
      </c>
      <c r="G51" s="74">
        <f>INDEX(Data1!H:H,MATCH($A51,Data1!$A:$A,0))</f>
        <v>44.103289999999994</v>
      </c>
      <c r="H51" s="74">
        <f>INDEX(Data1!I:I,MATCH($A51,Data1!$A:$A,0))</f>
        <v>39.494496500000018</v>
      </c>
      <c r="I51" s="74">
        <f>INDEX(Data1!J:J,MATCH($A51,Data1!$A:$A,0))</f>
        <v>40.764222500000002</v>
      </c>
      <c r="J51" s="329">
        <f>INDEX(Data1!K:K,MATCH($A51,Data1!$A:$A,0))</f>
        <v>41.668347010607519</v>
      </c>
      <c r="K51" s="331"/>
      <c r="L51" s="73"/>
      <c r="M51" s="73"/>
      <c r="N51" s="73"/>
      <c r="O51" s="73"/>
      <c r="P51" s="73"/>
      <c r="Q51" s="332"/>
      <c r="R51" s="335">
        <f t="shared" si="1"/>
        <v>38.504415000000002</v>
      </c>
      <c r="S51" s="80">
        <f t="shared" si="2"/>
        <v>40.322809999999997</v>
      </c>
      <c r="T51" s="80">
        <f t="shared" si="3"/>
        <v>42.083379999999998</v>
      </c>
      <c r="U51" s="80">
        <f t="shared" si="4"/>
        <v>44.103289999999994</v>
      </c>
      <c r="V51" s="80">
        <f t="shared" si="5"/>
        <v>39.494496500000018</v>
      </c>
      <c r="W51" s="80">
        <f t="shared" si="6"/>
        <v>40.764222500000002</v>
      </c>
      <c r="X51" s="80">
        <f t="shared" si="7"/>
        <v>41.668347010607519</v>
      </c>
    </row>
    <row r="52" spans="1:24" s="48" customFormat="1">
      <c r="A52" s="72" t="str">
        <f>'Ref2'!I54</f>
        <v>E1534</v>
      </c>
      <c r="B52" s="72" t="str">
        <f>INDEX('Ref1'!$E:$E,MATCH($A52,'Ref1'!$A:$A,0))</f>
        <v>Castle Point</v>
      </c>
      <c r="C52" s="72" t="str">
        <f>INDEX('Ref2'!$E:$E,MATCH($A52,'Ref2'!$A:$A,0))</f>
        <v>No</v>
      </c>
      <c r="D52" s="74">
        <f>INDEX(Data1!E:E,MATCH($A52,Data1!$A:$A,0))</f>
        <v>14.454750000000001</v>
      </c>
      <c r="E52" s="74">
        <f>INDEX(Data1!F:F,MATCH($A52,Data1!$A:$A,0))</f>
        <v>12.781115</v>
      </c>
      <c r="F52" s="74">
        <f>INDEX(Data1!G:G,MATCH($A52,Data1!$A:$A,0))</f>
        <v>14.498606000000001</v>
      </c>
      <c r="G52" s="74">
        <f>INDEX(Data1!H:H,MATCH($A52,Data1!$A:$A,0))</f>
        <v>15.151795</v>
      </c>
      <c r="H52" s="74">
        <f>INDEX(Data1!I:I,MATCH($A52,Data1!$A:$A,0))</f>
        <v>13.633464500000002</v>
      </c>
      <c r="I52" s="74">
        <f>INDEX(Data1!J:J,MATCH($A52,Data1!$A:$A,0))</f>
        <v>13.950229999999998</v>
      </c>
      <c r="J52" s="329">
        <f>INDEX(Data1!K:K,MATCH($A52,Data1!$A:$A,0))</f>
        <v>14.259637222757956</v>
      </c>
      <c r="K52" s="331"/>
      <c r="L52" s="73"/>
      <c r="M52" s="73"/>
      <c r="N52" s="73"/>
      <c r="O52" s="73"/>
      <c r="P52" s="73"/>
      <c r="Q52" s="332"/>
      <c r="R52" s="335">
        <f t="shared" si="1"/>
        <v>14.454750000000001</v>
      </c>
      <c r="S52" s="80">
        <f t="shared" si="2"/>
        <v>12.781115</v>
      </c>
      <c r="T52" s="80">
        <f t="shared" si="3"/>
        <v>14.498606000000001</v>
      </c>
      <c r="U52" s="80">
        <f t="shared" si="4"/>
        <v>15.151795</v>
      </c>
      <c r="V52" s="80">
        <f t="shared" si="5"/>
        <v>13.633464500000002</v>
      </c>
      <c r="W52" s="80">
        <f t="shared" si="6"/>
        <v>13.950229999999998</v>
      </c>
      <c r="X52" s="80">
        <f t="shared" si="7"/>
        <v>14.259637222757956</v>
      </c>
    </row>
    <row r="53" spans="1:24" s="48" customFormat="1">
      <c r="A53" s="72" t="str">
        <f>'Ref2'!I55</f>
        <v>E0203</v>
      </c>
      <c r="B53" s="72" t="str">
        <f>INDEX('Ref1'!$E:$E,MATCH($A53,'Ref1'!$A:$A,0))</f>
        <v>Central Bedfordshire</v>
      </c>
      <c r="C53" s="72" t="str">
        <f>INDEX('Ref2'!$E:$E,MATCH($A53,'Ref2'!$A:$A,0))</f>
        <v>No</v>
      </c>
      <c r="D53" s="74">
        <f>INDEX(Data1!E:E,MATCH($A53,Data1!$A:$A,0))</f>
        <v>71.435753061224489</v>
      </c>
      <c r="E53" s="74">
        <f>INDEX(Data1!F:F,MATCH($A53,Data1!$A:$A,0))</f>
        <v>76.567475510204076</v>
      </c>
      <c r="F53" s="74">
        <f>INDEX(Data1!G:G,MATCH($A53,Data1!$A:$A,0))</f>
        <v>74.658313000000007</v>
      </c>
      <c r="G53" s="74">
        <f>INDEX(Data1!H:H,MATCH($A53,Data1!$A:$A,0))</f>
        <v>83.285549000000003</v>
      </c>
      <c r="H53" s="74">
        <f>INDEX(Data1!I:I,MATCH($A53,Data1!$A:$A,0))</f>
        <v>81.806865999999999</v>
      </c>
      <c r="I53" s="74">
        <f>INDEX(Data1!J:J,MATCH($A53,Data1!$A:$A,0))</f>
        <v>86.157591836734696</v>
      </c>
      <c r="J53" s="329">
        <f>INDEX(Data1!K:K,MATCH($A53,Data1!$A:$A,0))</f>
        <v>88.068512388561956</v>
      </c>
      <c r="K53" s="331"/>
      <c r="L53" s="73"/>
      <c r="M53" s="73"/>
      <c r="N53" s="73"/>
      <c r="O53" s="73"/>
      <c r="P53" s="73"/>
      <c r="Q53" s="332"/>
      <c r="R53" s="335">
        <f t="shared" si="1"/>
        <v>71.435753061224489</v>
      </c>
      <c r="S53" s="80">
        <f t="shared" si="2"/>
        <v>76.567475510204076</v>
      </c>
      <c r="T53" s="80">
        <f t="shared" si="3"/>
        <v>74.658313000000007</v>
      </c>
      <c r="U53" s="80">
        <f t="shared" si="4"/>
        <v>83.285549000000003</v>
      </c>
      <c r="V53" s="80">
        <f t="shared" si="5"/>
        <v>81.806865999999999</v>
      </c>
      <c r="W53" s="80">
        <f t="shared" si="6"/>
        <v>86.157591836734696</v>
      </c>
      <c r="X53" s="80">
        <f t="shared" si="7"/>
        <v>88.068512388561956</v>
      </c>
    </row>
    <row r="54" spans="1:24" s="48" customFormat="1">
      <c r="A54" s="72" t="str">
        <f>'Ref2'!I56</f>
        <v>E2432</v>
      </c>
      <c r="B54" s="72" t="str">
        <f>INDEX('Ref1'!$E:$E,MATCH($A54,'Ref1'!$A:$A,0))</f>
        <v>Charnwood</v>
      </c>
      <c r="C54" s="72" t="str">
        <f>INDEX('Ref2'!$E:$E,MATCH($A54,'Ref2'!$A:$A,0))</f>
        <v>No</v>
      </c>
      <c r="D54" s="74">
        <f>INDEX(Data1!E:E,MATCH($A54,Data1!$A:$A,0))</f>
        <v>40.149187499999996</v>
      </c>
      <c r="E54" s="74">
        <f>INDEX(Data1!F:F,MATCH($A54,Data1!$A:$A,0))</f>
        <v>43.170912499999993</v>
      </c>
      <c r="F54" s="74">
        <f>INDEX(Data1!G:G,MATCH($A54,Data1!$A:$A,0))</f>
        <v>39.830669999999998</v>
      </c>
      <c r="G54" s="74">
        <f>INDEX(Data1!H:H,MATCH($A54,Data1!$A:$A,0))</f>
        <v>45.182510000000001</v>
      </c>
      <c r="H54" s="74">
        <f>INDEX(Data1!I:I,MATCH($A54,Data1!$A:$A,0))</f>
        <v>44.884044999999993</v>
      </c>
      <c r="I54" s="74">
        <f>INDEX(Data1!J:J,MATCH($A54,Data1!$A:$A,0))</f>
        <v>45.885809999999992</v>
      </c>
      <c r="J54" s="329">
        <f>INDEX(Data1!K:K,MATCH($A54,Data1!$A:$A,0))</f>
        <v>46.903528061716493</v>
      </c>
      <c r="K54" s="331"/>
      <c r="L54" s="73"/>
      <c r="M54" s="73"/>
      <c r="N54" s="73"/>
      <c r="O54" s="73"/>
      <c r="P54" s="73"/>
      <c r="Q54" s="332"/>
      <c r="R54" s="335">
        <f t="shared" si="1"/>
        <v>40.149187499999996</v>
      </c>
      <c r="S54" s="80">
        <f t="shared" si="2"/>
        <v>43.170912499999993</v>
      </c>
      <c r="T54" s="80">
        <f t="shared" si="3"/>
        <v>39.830669999999998</v>
      </c>
      <c r="U54" s="80">
        <f t="shared" si="4"/>
        <v>45.182510000000001</v>
      </c>
      <c r="V54" s="80">
        <f t="shared" si="5"/>
        <v>44.884044999999993</v>
      </c>
      <c r="W54" s="80">
        <f t="shared" si="6"/>
        <v>45.885809999999992</v>
      </c>
      <c r="X54" s="80">
        <f t="shared" si="7"/>
        <v>46.903528061716493</v>
      </c>
    </row>
    <row r="55" spans="1:24" s="48" customFormat="1">
      <c r="A55" s="72" t="str">
        <f>'Ref2'!I57</f>
        <v>E1535</v>
      </c>
      <c r="B55" s="72" t="str">
        <f>INDEX('Ref1'!$E:$E,MATCH($A55,'Ref1'!$A:$A,0))</f>
        <v>Chelmsford</v>
      </c>
      <c r="C55" s="72" t="str">
        <f>INDEX('Ref2'!$E:$E,MATCH($A55,'Ref2'!$A:$A,0))</f>
        <v>No</v>
      </c>
      <c r="D55" s="74">
        <f>INDEX(Data1!E:E,MATCH($A55,Data1!$A:$A,0))</f>
        <v>72.04082249999999</v>
      </c>
      <c r="E55" s="74">
        <f>INDEX(Data1!F:F,MATCH($A55,Data1!$A:$A,0))</f>
        <v>66.823379999999986</v>
      </c>
      <c r="F55" s="74">
        <f>INDEX(Data1!G:G,MATCH($A55,Data1!$A:$A,0))</f>
        <v>72.581200999999993</v>
      </c>
      <c r="G55" s="74">
        <f>INDEX(Data1!H:H,MATCH($A55,Data1!$A:$A,0))</f>
        <v>81.654358999999999</v>
      </c>
      <c r="H55" s="74">
        <f>INDEX(Data1!I:I,MATCH($A55,Data1!$A:$A,0))</f>
        <v>74.974280500000006</v>
      </c>
      <c r="I55" s="74">
        <f>INDEX(Data1!J:J,MATCH($A55,Data1!$A:$A,0))</f>
        <v>77.990904999999998</v>
      </c>
      <c r="J55" s="329">
        <f>INDEX(Data1!K:K,MATCH($A55,Data1!$A:$A,0))</f>
        <v>79.720693635486981</v>
      </c>
      <c r="K55" s="331"/>
      <c r="L55" s="73"/>
      <c r="M55" s="73"/>
      <c r="N55" s="73"/>
      <c r="O55" s="73"/>
      <c r="P55" s="73"/>
      <c r="Q55" s="332"/>
      <c r="R55" s="335">
        <f t="shared" si="1"/>
        <v>72.04082249999999</v>
      </c>
      <c r="S55" s="80">
        <f t="shared" si="2"/>
        <v>66.823379999999986</v>
      </c>
      <c r="T55" s="80">
        <f t="shared" si="3"/>
        <v>72.581200999999993</v>
      </c>
      <c r="U55" s="80">
        <f t="shared" si="4"/>
        <v>81.654358999999999</v>
      </c>
      <c r="V55" s="80">
        <f t="shared" si="5"/>
        <v>74.974280500000006</v>
      </c>
      <c r="W55" s="80">
        <f t="shared" si="6"/>
        <v>77.990904999999998</v>
      </c>
      <c r="X55" s="80">
        <f t="shared" si="7"/>
        <v>79.720693635486981</v>
      </c>
    </row>
    <row r="56" spans="1:24" s="48" customFormat="1">
      <c r="A56" s="72" t="str">
        <f>'Ref2'!I58</f>
        <v>E1631</v>
      </c>
      <c r="B56" s="72" t="str">
        <f>INDEX('Ref1'!$E:$E,MATCH($A56,'Ref1'!$A:$A,0))</f>
        <v>Cheltenham</v>
      </c>
      <c r="C56" s="72" t="str">
        <f>INDEX('Ref2'!$E:$E,MATCH($A56,'Ref2'!$A:$A,0))</f>
        <v>No</v>
      </c>
      <c r="D56" s="74">
        <f>INDEX(Data1!E:E,MATCH($A56,Data1!$A:$A,0))</f>
        <v>52.37539499999999</v>
      </c>
      <c r="E56" s="74">
        <f>INDEX(Data1!F:F,MATCH($A56,Data1!$A:$A,0))</f>
        <v>54.272622499999997</v>
      </c>
      <c r="F56" s="74">
        <f>INDEX(Data1!G:G,MATCH($A56,Data1!$A:$A,0))</f>
        <v>52.807299000000008</v>
      </c>
      <c r="G56" s="74">
        <f>INDEX(Data1!H:H,MATCH($A56,Data1!$A:$A,0))</f>
        <v>54.900106000000001</v>
      </c>
      <c r="H56" s="74">
        <f>INDEX(Data1!I:I,MATCH($A56,Data1!$A:$A,0))</f>
        <v>52.400068999999995</v>
      </c>
      <c r="I56" s="74">
        <f>INDEX(Data1!J:J,MATCH($A56,Data1!$A:$A,0))</f>
        <v>54.356957999999999</v>
      </c>
      <c r="J56" s="329">
        <f>INDEX(Data1!K:K,MATCH($A56,Data1!$A:$A,0))</f>
        <v>55.562560732884783</v>
      </c>
      <c r="K56" s="331"/>
      <c r="L56" s="73"/>
      <c r="M56" s="73"/>
      <c r="N56" s="73"/>
      <c r="O56" s="73"/>
      <c r="P56" s="73"/>
      <c r="Q56" s="332"/>
      <c r="R56" s="335">
        <f t="shared" si="1"/>
        <v>52.37539499999999</v>
      </c>
      <c r="S56" s="80">
        <f t="shared" si="2"/>
        <v>54.272622499999997</v>
      </c>
      <c r="T56" s="80">
        <f t="shared" si="3"/>
        <v>52.807299000000008</v>
      </c>
      <c r="U56" s="80">
        <f t="shared" si="4"/>
        <v>54.900106000000001</v>
      </c>
      <c r="V56" s="80">
        <f t="shared" si="5"/>
        <v>52.400068999999995</v>
      </c>
      <c r="W56" s="80">
        <f t="shared" si="6"/>
        <v>54.356957999999999</v>
      </c>
      <c r="X56" s="80">
        <f t="shared" si="7"/>
        <v>55.562560732884783</v>
      </c>
    </row>
    <row r="57" spans="1:24" s="48" customFormat="1">
      <c r="A57" s="72" t="str">
        <f>'Ref2'!I59</f>
        <v>E3131</v>
      </c>
      <c r="B57" s="72" t="str">
        <f>INDEX('Ref1'!$E:$E,MATCH($A57,'Ref1'!$A:$A,0))</f>
        <v>Cherwell</v>
      </c>
      <c r="C57" s="72" t="str">
        <f>INDEX('Ref2'!$E:$E,MATCH($A57,'Ref2'!$A:$A,0))</f>
        <v>No</v>
      </c>
      <c r="D57" s="74">
        <f>INDEX(Data1!E:E,MATCH($A57,Data1!$A:$A,0))</f>
        <v>66.291214999999994</v>
      </c>
      <c r="E57" s="74">
        <f>INDEX(Data1!F:F,MATCH($A57,Data1!$A:$A,0))</f>
        <v>66.218405000000004</v>
      </c>
      <c r="F57" s="74">
        <f>INDEX(Data1!G:G,MATCH($A57,Data1!$A:$A,0))</f>
        <v>73.184263000000001</v>
      </c>
      <c r="G57" s="74">
        <f>INDEX(Data1!H:H,MATCH($A57,Data1!$A:$A,0))</f>
        <v>74.855878000000004</v>
      </c>
      <c r="H57" s="74">
        <f>INDEX(Data1!I:I,MATCH($A57,Data1!$A:$A,0))</f>
        <v>88.565172000000004</v>
      </c>
      <c r="I57" s="74">
        <f>INDEX(Data1!J:J,MATCH($A57,Data1!$A:$A,0))</f>
        <v>92.571437499999988</v>
      </c>
      <c r="J57" s="329">
        <f>INDEX(Data1!K:K,MATCH($A57,Data1!$A:$A,0))</f>
        <v>94.624613066538075</v>
      </c>
      <c r="K57" s="331"/>
      <c r="L57" s="73"/>
      <c r="M57" s="73"/>
      <c r="N57" s="73"/>
      <c r="O57" s="73"/>
      <c r="P57" s="73"/>
      <c r="Q57" s="332"/>
      <c r="R57" s="335">
        <f t="shared" si="1"/>
        <v>66.291214999999994</v>
      </c>
      <c r="S57" s="80">
        <f t="shared" si="2"/>
        <v>66.218405000000004</v>
      </c>
      <c r="T57" s="80">
        <f t="shared" si="3"/>
        <v>73.184263000000001</v>
      </c>
      <c r="U57" s="80">
        <f t="shared" si="4"/>
        <v>74.855878000000004</v>
      </c>
      <c r="V57" s="80">
        <f t="shared" si="5"/>
        <v>88.565172000000004</v>
      </c>
      <c r="W57" s="80">
        <f t="shared" si="6"/>
        <v>92.571437499999988</v>
      </c>
      <c r="X57" s="80">
        <f t="shared" si="7"/>
        <v>94.624613066538075</v>
      </c>
    </row>
    <row r="58" spans="1:24" s="48" customFormat="1">
      <c r="A58" s="72" t="str">
        <f>'Ref2'!I60</f>
        <v>E0603</v>
      </c>
      <c r="B58" s="72" t="str">
        <f>INDEX('Ref1'!$E:$E,MATCH($A58,'Ref1'!$A:$A,0))</f>
        <v>Cheshire East</v>
      </c>
      <c r="C58" s="72" t="str">
        <f>INDEX('Ref2'!$E:$E,MATCH($A58,'Ref2'!$A:$A,0))</f>
        <v>No</v>
      </c>
      <c r="D58" s="74">
        <f>INDEX(Data1!E:E,MATCH($A58,Data1!$A:$A,0))</f>
        <v>129.24938163265307</v>
      </c>
      <c r="E58" s="74">
        <f>INDEX(Data1!F:F,MATCH($A58,Data1!$A:$A,0))</f>
        <v>129.79020408163265</v>
      </c>
      <c r="F58" s="74">
        <f>INDEX(Data1!G:G,MATCH($A58,Data1!$A:$A,0))</f>
        <v>130.71431999999999</v>
      </c>
      <c r="G58" s="74">
        <f>INDEX(Data1!H:H,MATCH($A58,Data1!$A:$A,0))</f>
        <v>144.37053900000001</v>
      </c>
      <c r="H58" s="74">
        <f>INDEX(Data1!I:I,MATCH($A58,Data1!$A:$A,0))</f>
        <v>130.91381353061223</v>
      </c>
      <c r="I58" s="74">
        <f>INDEX(Data1!J:J,MATCH($A58,Data1!$A:$A,0))</f>
        <v>135.76359591836734</v>
      </c>
      <c r="J58" s="329">
        <f>INDEX(Data1!K:K,MATCH($A58,Data1!$A:$A,0))</f>
        <v>138.7747460689194</v>
      </c>
      <c r="K58" s="331"/>
      <c r="L58" s="73"/>
      <c r="M58" s="73"/>
      <c r="N58" s="73"/>
      <c r="O58" s="73"/>
      <c r="P58" s="73"/>
      <c r="Q58" s="332"/>
      <c r="R58" s="335">
        <f t="shared" si="1"/>
        <v>129.24938163265307</v>
      </c>
      <c r="S58" s="80">
        <f t="shared" si="2"/>
        <v>129.79020408163265</v>
      </c>
      <c r="T58" s="80">
        <f t="shared" si="3"/>
        <v>130.71431999999999</v>
      </c>
      <c r="U58" s="80">
        <f t="shared" si="4"/>
        <v>144.37053900000001</v>
      </c>
      <c r="V58" s="80">
        <f t="shared" si="5"/>
        <v>130.91381353061223</v>
      </c>
      <c r="W58" s="80">
        <f t="shared" si="6"/>
        <v>135.76359591836734</v>
      </c>
      <c r="X58" s="80">
        <f t="shared" si="7"/>
        <v>138.7747460689194</v>
      </c>
    </row>
    <row r="59" spans="1:24" s="48" customFormat="1">
      <c r="A59" s="72" t="str">
        <f>'Ref2'!I61</f>
        <v>E0604</v>
      </c>
      <c r="B59" s="72" t="str">
        <f>INDEX('Ref1'!$E:$E,MATCH($A59,'Ref1'!$A:$A,0))</f>
        <v>Cheshire West and Chester</v>
      </c>
      <c r="C59" s="72" t="str">
        <f>INDEX('Ref2'!$E:$E,MATCH($A59,'Ref2'!$A:$A,0))</f>
        <v>No</v>
      </c>
      <c r="D59" s="74">
        <f>INDEX(Data1!E:E,MATCH($A59,Data1!$A:$A,0))</f>
        <v>140.06828775510203</v>
      </c>
      <c r="E59" s="74">
        <f>INDEX(Data1!F:F,MATCH($A59,Data1!$A:$A,0))</f>
        <v>155.27212040816326</v>
      </c>
      <c r="F59" s="74">
        <f>INDEX(Data1!G:G,MATCH($A59,Data1!$A:$A,0))</f>
        <v>153.549227</v>
      </c>
      <c r="G59" s="74">
        <f>INDEX(Data1!H:H,MATCH($A59,Data1!$A:$A,0))</f>
        <v>164.36813799999999</v>
      </c>
      <c r="H59" s="74">
        <f>INDEX(Data1!I:I,MATCH($A59,Data1!$A:$A,0))</f>
        <v>129.61014500000002</v>
      </c>
      <c r="I59" s="74">
        <f>INDEX(Data1!J:J,MATCH($A59,Data1!$A:$A,0))</f>
        <v>139.50036122448978</v>
      </c>
      <c r="J59" s="329">
        <f>INDEX(Data1!K:K,MATCH($A59,Data1!$A:$A,0))</f>
        <v>142.59439045126246</v>
      </c>
      <c r="K59" s="331"/>
      <c r="L59" s="73"/>
      <c r="M59" s="73"/>
      <c r="N59" s="73"/>
      <c r="O59" s="73"/>
      <c r="P59" s="73"/>
      <c r="Q59" s="332"/>
      <c r="R59" s="335">
        <f t="shared" si="1"/>
        <v>140.06828775510203</v>
      </c>
      <c r="S59" s="80">
        <f t="shared" si="2"/>
        <v>155.27212040816326</v>
      </c>
      <c r="T59" s="80">
        <f t="shared" si="3"/>
        <v>153.549227</v>
      </c>
      <c r="U59" s="80">
        <f t="shared" si="4"/>
        <v>164.36813799999999</v>
      </c>
      <c r="V59" s="80">
        <f t="shared" si="5"/>
        <v>129.61014500000002</v>
      </c>
      <c r="W59" s="80">
        <f t="shared" si="6"/>
        <v>139.50036122448978</v>
      </c>
      <c r="X59" s="80">
        <f t="shared" si="7"/>
        <v>142.59439045126246</v>
      </c>
    </row>
    <row r="60" spans="1:24" s="48" customFormat="1">
      <c r="A60" s="72" t="str">
        <f>'Ref2'!I62</f>
        <v>E1033</v>
      </c>
      <c r="B60" s="72" t="str">
        <f>INDEX('Ref1'!$E:$E,MATCH($A60,'Ref1'!$A:$A,0))</f>
        <v>Chesterfield</v>
      </c>
      <c r="C60" s="72" t="str">
        <f>INDEX('Ref2'!$E:$E,MATCH($A60,'Ref2'!$A:$A,0))</f>
        <v>No</v>
      </c>
      <c r="D60" s="74">
        <f>INDEX(Data1!E:E,MATCH($A60,Data1!$A:$A,0))</f>
        <v>33.236819999999994</v>
      </c>
      <c r="E60" s="74">
        <f>INDEX(Data1!F:F,MATCH($A60,Data1!$A:$A,0))</f>
        <v>32.209395000000001</v>
      </c>
      <c r="F60" s="74">
        <f>INDEX(Data1!G:G,MATCH($A60,Data1!$A:$A,0))</f>
        <v>34.366883000000001</v>
      </c>
      <c r="G60" s="74">
        <f>INDEX(Data1!H:H,MATCH($A60,Data1!$A:$A,0))</f>
        <v>36.600740000000002</v>
      </c>
      <c r="H60" s="74">
        <f>INDEX(Data1!I:I,MATCH($A60,Data1!$A:$A,0))</f>
        <v>36.931631000000003</v>
      </c>
      <c r="I60" s="74">
        <f>INDEX(Data1!J:J,MATCH($A60,Data1!$A:$A,0))</f>
        <v>36.228448</v>
      </c>
      <c r="J60" s="329">
        <f>INDEX(Data1!K:K,MATCH($A60,Data1!$A:$A,0))</f>
        <v>37.031971918995779</v>
      </c>
      <c r="K60" s="331"/>
      <c r="L60" s="73"/>
      <c r="M60" s="73"/>
      <c r="N60" s="73"/>
      <c r="O60" s="73"/>
      <c r="P60" s="73"/>
      <c r="Q60" s="332"/>
      <c r="R60" s="335">
        <f t="shared" si="1"/>
        <v>33.236819999999994</v>
      </c>
      <c r="S60" s="80">
        <f t="shared" si="2"/>
        <v>32.209395000000001</v>
      </c>
      <c r="T60" s="80">
        <f t="shared" si="3"/>
        <v>34.366883000000001</v>
      </c>
      <c r="U60" s="80">
        <f t="shared" si="4"/>
        <v>36.600740000000002</v>
      </c>
      <c r="V60" s="80">
        <f t="shared" si="5"/>
        <v>36.931631000000003</v>
      </c>
      <c r="W60" s="80">
        <f t="shared" si="6"/>
        <v>36.228448</v>
      </c>
      <c r="X60" s="80">
        <f t="shared" si="7"/>
        <v>37.031971918995779</v>
      </c>
    </row>
    <row r="61" spans="1:24" s="48" customFormat="1">
      <c r="A61" s="72" t="str">
        <f>'Ref2'!I63</f>
        <v>E3833</v>
      </c>
      <c r="B61" s="72" t="str">
        <f>INDEX('Ref1'!$E:$E,MATCH($A61,'Ref1'!$A:$A,0))</f>
        <v>Chichester</v>
      </c>
      <c r="C61" s="72" t="str">
        <f>INDEX('Ref2'!$E:$E,MATCH($A61,'Ref2'!$A:$A,0))</f>
        <v>No</v>
      </c>
      <c r="D61" s="74">
        <f>INDEX(Data1!E:E,MATCH($A61,Data1!$A:$A,0))</f>
        <v>40.952272499999992</v>
      </c>
      <c r="E61" s="74">
        <f>INDEX(Data1!F:F,MATCH($A61,Data1!$A:$A,0))</f>
        <v>41.600377499999993</v>
      </c>
      <c r="F61" s="74">
        <f>INDEX(Data1!G:G,MATCH($A61,Data1!$A:$A,0))</f>
        <v>43.048245000000001</v>
      </c>
      <c r="G61" s="74">
        <f>INDEX(Data1!H:H,MATCH($A61,Data1!$A:$A,0))</f>
        <v>44.313749000000001</v>
      </c>
      <c r="H61" s="74">
        <f>INDEX(Data1!I:I,MATCH($A61,Data1!$A:$A,0))</f>
        <v>44.295739499999996</v>
      </c>
      <c r="I61" s="74">
        <f>INDEX(Data1!J:J,MATCH($A61,Data1!$A:$A,0))</f>
        <v>47.928274999999992</v>
      </c>
      <c r="J61" s="329">
        <f>INDEX(Data1!K:K,MATCH($A61,Data1!$A:$A,0))</f>
        <v>48.991293635486976</v>
      </c>
      <c r="K61" s="331"/>
      <c r="L61" s="73"/>
      <c r="M61" s="73"/>
      <c r="N61" s="73"/>
      <c r="O61" s="73"/>
      <c r="P61" s="73"/>
      <c r="Q61" s="332"/>
      <c r="R61" s="335">
        <f t="shared" si="1"/>
        <v>40.952272499999992</v>
      </c>
      <c r="S61" s="80">
        <f t="shared" si="2"/>
        <v>41.600377499999993</v>
      </c>
      <c r="T61" s="80">
        <f t="shared" si="3"/>
        <v>43.048245000000001</v>
      </c>
      <c r="U61" s="80">
        <f t="shared" si="4"/>
        <v>44.313749000000001</v>
      </c>
      <c r="V61" s="80">
        <f t="shared" si="5"/>
        <v>44.295739499999996</v>
      </c>
      <c r="W61" s="80">
        <f t="shared" si="6"/>
        <v>47.928274999999992</v>
      </c>
      <c r="X61" s="80">
        <f t="shared" si="7"/>
        <v>48.991293635486976</v>
      </c>
    </row>
    <row r="62" spans="1:24" s="48" customFormat="1">
      <c r="A62" s="72" t="str">
        <f>'Ref2'!I64</f>
        <v>E0432</v>
      </c>
      <c r="B62" s="72" t="str">
        <f>INDEX('Ref1'!$E:$E,MATCH($A62,'Ref1'!$A:$A,0))</f>
        <v>Chiltern</v>
      </c>
      <c r="C62" s="72" t="str">
        <f>INDEX('Ref2'!$E:$E,MATCH($A62,'Ref2'!$A:$A,0))</f>
        <v>No</v>
      </c>
      <c r="D62" s="74">
        <f>INDEX(Data1!E:E,MATCH($A62,Data1!$A:$A,0))</f>
        <v>18.740659999999998</v>
      </c>
      <c r="E62" s="74">
        <f>INDEX(Data1!F:F,MATCH($A62,Data1!$A:$A,0))</f>
        <v>19.545539999999999</v>
      </c>
      <c r="F62" s="74">
        <f>INDEX(Data1!G:G,MATCH($A62,Data1!$A:$A,0))</f>
        <v>19.250862000000001</v>
      </c>
      <c r="G62" s="74">
        <f>INDEX(Data1!H:H,MATCH($A62,Data1!$A:$A,0))</f>
        <v>21.637823999999998</v>
      </c>
      <c r="H62" s="74">
        <f>INDEX(Data1!I:I,MATCH($A62,Data1!$A:$A,0))</f>
        <v>22.563030499999996</v>
      </c>
      <c r="I62" s="74">
        <f>INDEX(Data1!J:J,MATCH($A62,Data1!$A:$A,0))</f>
        <v>21.389817499999999</v>
      </c>
      <c r="J62" s="329">
        <f>INDEX(Data1!K:K,MATCH($A62,Data1!$A:$A,0))</f>
        <v>21.86423003857281</v>
      </c>
      <c r="K62" s="331"/>
      <c r="L62" s="73"/>
      <c r="M62" s="73"/>
      <c r="N62" s="73"/>
      <c r="O62" s="73"/>
      <c r="P62" s="73"/>
      <c r="Q62" s="332"/>
      <c r="R62" s="335">
        <f t="shared" si="1"/>
        <v>18.740659999999998</v>
      </c>
      <c r="S62" s="80">
        <f t="shared" si="2"/>
        <v>19.545539999999999</v>
      </c>
      <c r="T62" s="80">
        <f t="shared" si="3"/>
        <v>19.250862000000001</v>
      </c>
      <c r="U62" s="80">
        <f t="shared" si="4"/>
        <v>21.637823999999998</v>
      </c>
      <c r="V62" s="80">
        <f t="shared" si="5"/>
        <v>22.563030499999996</v>
      </c>
      <c r="W62" s="80">
        <f t="shared" si="6"/>
        <v>21.389817499999999</v>
      </c>
      <c r="X62" s="80">
        <f t="shared" si="7"/>
        <v>21.86423003857281</v>
      </c>
    </row>
    <row r="63" spans="1:24" s="48" customFormat="1">
      <c r="A63" s="72" t="str">
        <f>'Ref2'!I65</f>
        <v>E2334</v>
      </c>
      <c r="B63" s="72" t="str">
        <f>INDEX('Ref1'!$E:$E,MATCH($A63,'Ref1'!$A:$A,0))</f>
        <v>Chorley</v>
      </c>
      <c r="C63" s="72" t="str">
        <f>INDEX('Ref2'!$E:$E,MATCH($A63,'Ref2'!$A:$A,0))</f>
        <v>No</v>
      </c>
      <c r="D63" s="74">
        <f>INDEX(Data1!E:E,MATCH($A63,Data1!$A:$A,0))</f>
        <v>24.756675000000001</v>
      </c>
      <c r="E63" s="74">
        <f>INDEX(Data1!F:F,MATCH($A63,Data1!$A:$A,0))</f>
        <v>27.4913475</v>
      </c>
      <c r="F63" s="74">
        <f>INDEX(Data1!G:G,MATCH($A63,Data1!$A:$A,0))</f>
        <v>26.269037000000001</v>
      </c>
      <c r="G63" s="74">
        <f>INDEX(Data1!H:H,MATCH($A63,Data1!$A:$A,0))</f>
        <v>29.608485000000002</v>
      </c>
      <c r="H63" s="74">
        <f>INDEX(Data1!I:I,MATCH($A63,Data1!$A:$A,0))</f>
        <v>23.629608999999999</v>
      </c>
      <c r="I63" s="74">
        <f>INDEX(Data1!J:J,MATCH($A63,Data1!$A:$A,0))</f>
        <v>24.565769999999997</v>
      </c>
      <c r="J63" s="329">
        <f>INDEX(Data1!K:K,MATCH($A63,Data1!$A:$A,0))</f>
        <v>25.110623143683696</v>
      </c>
      <c r="K63" s="331"/>
      <c r="L63" s="73"/>
      <c r="M63" s="73"/>
      <c r="N63" s="73"/>
      <c r="O63" s="73"/>
      <c r="P63" s="73"/>
      <c r="Q63" s="332"/>
      <c r="R63" s="335">
        <f t="shared" si="1"/>
        <v>24.756675000000001</v>
      </c>
      <c r="S63" s="80">
        <f t="shared" si="2"/>
        <v>27.4913475</v>
      </c>
      <c r="T63" s="80">
        <f t="shared" si="3"/>
        <v>26.269037000000001</v>
      </c>
      <c r="U63" s="80">
        <f t="shared" si="4"/>
        <v>29.608485000000002</v>
      </c>
      <c r="V63" s="80">
        <f t="shared" si="5"/>
        <v>23.629608999999999</v>
      </c>
      <c r="W63" s="80">
        <f t="shared" si="6"/>
        <v>24.565769999999997</v>
      </c>
      <c r="X63" s="80">
        <f t="shared" si="7"/>
        <v>25.110623143683696</v>
      </c>
    </row>
    <row r="64" spans="1:24" s="48" customFormat="1">
      <c r="A64" s="72" t="str">
        <f>'Ref2'!I66</f>
        <v>E1232</v>
      </c>
      <c r="B64" s="72" t="str">
        <f>INDEX('Ref1'!$E:$E,MATCH($A64,'Ref1'!$A:$A,0))</f>
        <v>Christchurch</v>
      </c>
      <c r="C64" s="72" t="str">
        <f>INDEX('Ref2'!$E:$E,MATCH($A64,'Ref2'!$A:$A,0))</f>
        <v>No</v>
      </c>
      <c r="D64" s="74">
        <f>INDEX(Data1!E:E,MATCH($A64,Data1!$A:$A,0))</f>
        <v>15.854149999999999</v>
      </c>
      <c r="E64" s="74">
        <f>INDEX(Data1!F:F,MATCH($A64,Data1!$A:$A,0))</f>
        <v>17.8025725</v>
      </c>
      <c r="F64" s="74">
        <f>INDEX(Data1!G:G,MATCH($A64,Data1!$A:$A,0))</f>
        <v>17.543761</v>
      </c>
      <c r="G64" s="74">
        <f>INDEX(Data1!H:H,MATCH($A64,Data1!$A:$A,0))</f>
        <v>18.969773</v>
      </c>
      <c r="H64" s="74">
        <f>INDEX(Data1!I:I,MATCH($A64,Data1!$A:$A,0))</f>
        <v>19.819102999999998</v>
      </c>
      <c r="I64" s="74">
        <f>INDEX(Data1!J:J,MATCH($A64,Data1!$A:$A,0))</f>
        <v>20.60557</v>
      </c>
      <c r="J64" s="329">
        <f>INDEX(Data1!K:K,MATCH($A64,Data1!$A:$A,0))</f>
        <v>21.062588428158147</v>
      </c>
      <c r="K64" s="331"/>
      <c r="L64" s="73"/>
      <c r="M64" s="73"/>
      <c r="N64" s="73"/>
      <c r="O64" s="73"/>
      <c r="P64" s="73"/>
      <c r="Q64" s="332"/>
      <c r="R64" s="335">
        <f t="shared" si="1"/>
        <v>15.854149999999999</v>
      </c>
      <c r="S64" s="80">
        <f t="shared" si="2"/>
        <v>17.8025725</v>
      </c>
      <c r="T64" s="80">
        <f t="shared" si="3"/>
        <v>17.543761</v>
      </c>
      <c r="U64" s="80">
        <f t="shared" si="4"/>
        <v>18.969773</v>
      </c>
      <c r="V64" s="80">
        <f t="shared" si="5"/>
        <v>19.819102999999998</v>
      </c>
      <c r="W64" s="80">
        <f t="shared" si="6"/>
        <v>20.60557</v>
      </c>
      <c r="X64" s="80">
        <f t="shared" si="7"/>
        <v>21.062588428158147</v>
      </c>
    </row>
    <row r="65" spans="1:24" s="48" customFormat="1">
      <c r="A65" s="72" t="str">
        <f>'Ref2'!I67</f>
        <v>E5010</v>
      </c>
      <c r="B65" s="72" t="str">
        <f>INDEX('Ref1'!$E:$E,MATCH($A65,'Ref1'!$A:$A,0))</f>
        <v>City of London</v>
      </c>
      <c r="C65" s="72" t="str">
        <f>INDEX('Ref2'!$E:$E,MATCH($A65,'Ref2'!$A:$A,0))</f>
        <v>No</v>
      </c>
      <c r="D65" s="74">
        <f>INDEX(Data1!E:E,MATCH($A65,Data1!$A:$A,0))</f>
        <v>665.00623666666672</v>
      </c>
      <c r="E65" s="74">
        <f>INDEX(Data1!F:F,MATCH($A65,Data1!$A:$A,0))</f>
        <v>759.55002666666667</v>
      </c>
      <c r="F65" s="74">
        <f>INDEX(Data1!G:G,MATCH($A65,Data1!$A:$A,0))</f>
        <v>847.92420100000004</v>
      </c>
      <c r="G65" s="74">
        <f>INDEX(Data1!H:H,MATCH($A65,Data1!$A:$A,0))</f>
        <v>772.63949100000002</v>
      </c>
      <c r="H65" s="74">
        <f>INDEX(Data1!I:I,MATCH($A65,Data1!$A:$A,0))</f>
        <v>1134.7671836666664</v>
      </c>
      <c r="I65" s="74">
        <f>INDEX(Data1!J:J,MATCH($A65,Data1!$A:$A,0))</f>
        <v>1136.7853890624999</v>
      </c>
      <c r="J65" s="329">
        <f>INDEX(Data1!K:K,MATCH($A65,Data1!$A:$A,0))</f>
        <v>1136.990833977987</v>
      </c>
      <c r="K65" s="331"/>
      <c r="L65" s="73"/>
      <c r="M65" s="73"/>
      <c r="N65" s="73"/>
      <c r="O65" s="73"/>
      <c r="P65" s="73"/>
      <c r="Q65" s="332"/>
      <c r="R65" s="335">
        <f t="shared" si="1"/>
        <v>665.00623666666672</v>
      </c>
      <c r="S65" s="80">
        <f t="shared" si="2"/>
        <v>759.55002666666667</v>
      </c>
      <c r="T65" s="80">
        <f t="shared" si="3"/>
        <v>847.92420100000004</v>
      </c>
      <c r="U65" s="80">
        <f t="shared" si="4"/>
        <v>772.63949100000002</v>
      </c>
      <c r="V65" s="80">
        <f t="shared" si="5"/>
        <v>1134.7671836666664</v>
      </c>
      <c r="W65" s="80">
        <f t="shared" si="6"/>
        <v>1136.7853890624999</v>
      </c>
      <c r="X65" s="80">
        <f t="shared" si="7"/>
        <v>1136.990833977987</v>
      </c>
    </row>
    <row r="66" spans="1:24" s="48" customFormat="1">
      <c r="A66" s="72" t="str">
        <f>'Ref2'!I68</f>
        <v>E1536</v>
      </c>
      <c r="B66" s="72" t="str">
        <f>INDEX('Ref1'!$E:$E,MATCH($A66,'Ref1'!$A:$A,0))</f>
        <v>Colchester</v>
      </c>
      <c r="C66" s="72" t="str">
        <f>INDEX('Ref2'!$E:$E,MATCH($A66,'Ref2'!$A:$A,0))</f>
        <v>No</v>
      </c>
      <c r="D66" s="74">
        <f>INDEX(Data1!E:E,MATCH($A66,Data1!$A:$A,0))</f>
        <v>58.208304999999996</v>
      </c>
      <c r="E66" s="74">
        <f>INDEX(Data1!F:F,MATCH($A66,Data1!$A:$A,0))</f>
        <v>56.181109999999997</v>
      </c>
      <c r="F66" s="74">
        <f>INDEX(Data1!G:G,MATCH($A66,Data1!$A:$A,0))</f>
        <v>59.886713</v>
      </c>
      <c r="G66" s="74">
        <f>INDEX(Data1!H:H,MATCH($A66,Data1!$A:$A,0))</f>
        <v>65.647643000000002</v>
      </c>
      <c r="H66" s="74">
        <f>INDEX(Data1!I:I,MATCH($A66,Data1!$A:$A,0))</f>
        <v>59.125135499999999</v>
      </c>
      <c r="I66" s="74">
        <f>INDEX(Data1!J:J,MATCH($A66,Data1!$A:$A,0))</f>
        <v>61.8888775</v>
      </c>
      <c r="J66" s="329">
        <f>INDEX(Data1!K:K,MATCH($A66,Data1!$A:$A,0))</f>
        <v>63.261533413693343</v>
      </c>
      <c r="K66" s="331"/>
      <c r="L66" s="73"/>
      <c r="M66" s="73"/>
      <c r="N66" s="73"/>
      <c r="O66" s="73"/>
      <c r="P66" s="73"/>
      <c r="Q66" s="332"/>
      <c r="R66" s="335">
        <f t="shared" si="1"/>
        <v>58.208304999999996</v>
      </c>
      <c r="S66" s="80">
        <f t="shared" si="2"/>
        <v>56.181109999999997</v>
      </c>
      <c r="T66" s="80">
        <f t="shared" si="3"/>
        <v>59.886713</v>
      </c>
      <c r="U66" s="80">
        <f t="shared" si="4"/>
        <v>65.647643000000002</v>
      </c>
      <c r="V66" s="80">
        <f t="shared" si="5"/>
        <v>59.125135499999999</v>
      </c>
      <c r="W66" s="80">
        <f t="shared" si="6"/>
        <v>61.8888775</v>
      </c>
      <c r="X66" s="80">
        <f t="shared" si="7"/>
        <v>63.261533413693343</v>
      </c>
    </row>
    <row r="67" spans="1:24" s="48" customFormat="1">
      <c r="A67" s="72" t="str">
        <f>'Ref2'!I69</f>
        <v>E0934</v>
      </c>
      <c r="B67" s="72" t="str">
        <f>INDEX('Ref1'!$E:$E,MATCH($A67,'Ref1'!$A:$A,0))</f>
        <v>Copeland</v>
      </c>
      <c r="C67" s="72" t="str">
        <f>INDEX('Ref2'!$E:$E,MATCH($A67,'Ref2'!$A:$A,0))</f>
        <v>No</v>
      </c>
      <c r="D67" s="74">
        <f>INDEX(Data1!E:E,MATCH($A67,Data1!$A:$A,0))</f>
        <v>20.173765</v>
      </c>
      <c r="E67" s="74">
        <f>INDEX(Data1!F:F,MATCH($A67,Data1!$A:$A,0))</f>
        <v>31.968895</v>
      </c>
      <c r="F67" s="74">
        <f>INDEX(Data1!G:G,MATCH($A67,Data1!$A:$A,0))</f>
        <v>44.373273999999995</v>
      </c>
      <c r="G67" s="74">
        <f>INDEX(Data1!H:H,MATCH($A67,Data1!$A:$A,0))</f>
        <v>42.114075</v>
      </c>
      <c r="H67" s="74">
        <f>INDEX(Data1!I:I,MATCH($A67,Data1!$A:$A,0))</f>
        <v>33.336559000000001</v>
      </c>
      <c r="I67" s="74">
        <f>INDEX(Data1!J:J,MATCH($A67,Data1!$A:$A,0))</f>
        <v>34.967537499999999</v>
      </c>
      <c r="J67" s="329">
        <f>INDEX(Data1!K:K,MATCH($A67,Data1!$A:$A,0))</f>
        <v>35.743095226615232</v>
      </c>
      <c r="K67" s="331"/>
      <c r="L67" s="73"/>
      <c r="M67" s="73"/>
      <c r="N67" s="73"/>
      <c r="O67" s="73"/>
      <c r="P67" s="73"/>
      <c r="Q67" s="332"/>
      <c r="R67" s="335">
        <f t="shared" si="1"/>
        <v>20.173765</v>
      </c>
      <c r="S67" s="80">
        <f t="shared" si="2"/>
        <v>31.968895</v>
      </c>
      <c r="T67" s="80">
        <f t="shared" si="3"/>
        <v>44.373273999999995</v>
      </c>
      <c r="U67" s="80">
        <f t="shared" si="4"/>
        <v>42.114075</v>
      </c>
      <c r="V67" s="80">
        <f t="shared" si="5"/>
        <v>33.336559000000001</v>
      </c>
      <c r="W67" s="80">
        <f t="shared" si="6"/>
        <v>34.967537499999999</v>
      </c>
      <c r="X67" s="80">
        <f t="shared" si="7"/>
        <v>35.743095226615232</v>
      </c>
    </row>
    <row r="68" spans="1:24" s="48" customFormat="1">
      <c r="A68" s="72" t="str">
        <f>'Ref2'!I70</f>
        <v>E2831</v>
      </c>
      <c r="B68" s="72" t="str">
        <f>INDEX('Ref1'!$E:$E,MATCH($A68,'Ref1'!$A:$A,0))</f>
        <v>Corby</v>
      </c>
      <c r="C68" s="72" t="str">
        <f>INDEX('Ref2'!$E:$E,MATCH($A68,'Ref2'!$A:$A,0))</f>
        <v>No</v>
      </c>
      <c r="D68" s="74">
        <f>INDEX(Data1!E:E,MATCH($A68,Data1!$A:$A,0))</f>
        <v>31.180957500000002</v>
      </c>
      <c r="E68" s="74">
        <f>INDEX(Data1!F:F,MATCH($A68,Data1!$A:$A,0))</f>
        <v>32.104287499999998</v>
      </c>
      <c r="F68" s="74">
        <f>INDEX(Data1!G:G,MATCH($A68,Data1!$A:$A,0))</f>
        <v>33.640172</v>
      </c>
      <c r="G68" s="74">
        <f>INDEX(Data1!H:H,MATCH($A68,Data1!$A:$A,0))</f>
        <v>33.403922999999999</v>
      </c>
      <c r="H68" s="74">
        <f>INDEX(Data1!I:I,MATCH($A68,Data1!$A:$A,0))</f>
        <v>29.483957500000006</v>
      </c>
      <c r="I68" s="74">
        <f>INDEX(Data1!J:J,MATCH($A68,Data1!$A:$A,0))</f>
        <v>33.330837500000001</v>
      </c>
      <c r="J68" s="329">
        <f>INDEX(Data1!K:K,MATCH($A68,Data1!$A:$A,0))</f>
        <v>34.070094262295079</v>
      </c>
      <c r="K68" s="331"/>
      <c r="L68" s="73"/>
      <c r="M68" s="73"/>
      <c r="N68" s="73"/>
      <c r="O68" s="73"/>
      <c r="P68" s="73"/>
      <c r="Q68" s="332"/>
      <c r="R68" s="335">
        <f t="shared" si="1"/>
        <v>31.180957500000002</v>
      </c>
      <c r="S68" s="80">
        <f t="shared" si="2"/>
        <v>32.104287499999998</v>
      </c>
      <c r="T68" s="80">
        <f t="shared" si="3"/>
        <v>33.640172</v>
      </c>
      <c r="U68" s="80">
        <f t="shared" si="4"/>
        <v>33.403922999999999</v>
      </c>
      <c r="V68" s="80">
        <f t="shared" si="5"/>
        <v>29.483957500000006</v>
      </c>
      <c r="W68" s="80">
        <f t="shared" si="6"/>
        <v>33.330837500000001</v>
      </c>
      <c r="X68" s="80">
        <f t="shared" si="7"/>
        <v>34.070094262295079</v>
      </c>
    </row>
    <row r="69" spans="1:24" s="48" customFormat="1">
      <c r="A69" s="72" t="str">
        <f>'Ref2'!I71</f>
        <v>E0801</v>
      </c>
      <c r="B69" s="72" t="str">
        <f>INDEX('Ref1'!$E:$E,MATCH($A69,'Ref1'!$A:$A,0))</f>
        <v>Cornwall</v>
      </c>
      <c r="C69" s="72" t="str">
        <f>INDEX('Ref2'!$E:$E,MATCH($A69,'Ref2'!$A:$A,0))</f>
        <v>No</v>
      </c>
      <c r="D69" s="74">
        <f>INDEX(Data1!E:E,MATCH($A69,Data1!$A:$A,0))</f>
        <v>141.244786</v>
      </c>
      <c r="E69" s="74">
        <f>INDEX(Data1!F:F,MATCH($A69,Data1!$A:$A,0))</f>
        <v>143.17068</v>
      </c>
      <c r="F69" s="74">
        <f>INDEX(Data1!G:G,MATCH($A69,Data1!$A:$A,0))</f>
        <v>144.935079</v>
      </c>
      <c r="G69" s="74">
        <f>INDEX(Data1!H:H,MATCH($A69,Data1!$A:$A,0))</f>
        <v>154.41843499999999</v>
      </c>
      <c r="H69" s="74">
        <f>INDEX(Data1!I:I,MATCH($A69,Data1!$A:$A,0))</f>
        <v>145.18372550000001</v>
      </c>
      <c r="I69" s="74">
        <f>INDEX(Data1!J:J,MATCH($A69,Data1!$A:$A,0))</f>
        <v>149.86756600000001</v>
      </c>
      <c r="J69" s="329">
        <f>INDEX(Data1!K:K,MATCH($A69,Data1!$A:$A,0))</f>
        <v>153.1915332304707</v>
      </c>
      <c r="K69" s="331"/>
      <c r="L69" s="73"/>
      <c r="M69" s="73"/>
      <c r="N69" s="73"/>
      <c r="O69" s="73"/>
      <c r="P69" s="73"/>
      <c r="Q69" s="332"/>
      <c r="R69" s="335">
        <f t="shared" si="1"/>
        <v>141.244786</v>
      </c>
      <c r="S69" s="80">
        <f t="shared" si="2"/>
        <v>143.17068</v>
      </c>
      <c r="T69" s="80">
        <f t="shared" si="3"/>
        <v>144.935079</v>
      </c>
      <c r="U69" s="80">
        <f t="shared" si="4"/>
        <v>154.41843499999999</v>
      </c>
      <c r="V69" s="80">
        <f t="shared" si="5"/>
        <v>145.18372550000001</v>
      </c>
      <c r="W69" s="80">
        <f t="shared" si="6"/>
        <v>149.86756600000001</v>
      </c>
      <c r="X69" s="80">
        <f t="shared" si="7"/>
        <v>153.1915332304707</v>
      </c>
    </row>
    <row r="70" spans="1:24" s="48" customFormat="1">
      <c r="A70" s="72" t="str">
        <f>'Ref2'!I72</f>
        <v>E1632</v>
      </c>
      <c r="B70" s="72" t="str">
        <f>INDEX('Ref1'!$E:$E,MATCH($A70,'Ref1'!$A:$A,0))</f>
        <v>Cotswold</v>
      </c>
      <c r="C70" s="72" t="str">
        <f>INDEX('Ref2'!$E:$E,MATCH($A70,'Ref2'!$A:$A,0))</f>
        <v>No</v>
      </c>
      <c r="D70" s="74">
        <f>INDEX(Data1!E:E,MATCH($A70,Data1!$A:$A,0))</f>
        <v>27.071922499999996</v>
      </c>
      <c r="E70" s="74">
        <f>INDEX(Data1!F:F,MATCH($A70,Data1!$A:$A,0))</f>
        <v>27.3978775</v>
      </c>
      <c r="F70" s="74">
        <f>INDEX(Data1!G:G,MATCH($A70,Data1!$A:$A,0))</f>
        <v>29.128753</v>
      </c>
      <c r="G70" s="74">
        <f>INDEX(Data1!H:H,MATCH($A70,Data1!$A:$A,0))</f>
        <v>30.990257000000003</v>
      </c>
      <c r="H70" s="74">
        <f>INDEX(Data1!I:I,MATCH($A70,Data1!$A:$A,0))</f>
        <v>32.770562499999997</v>
      </c>
      <c r="I70" s="74">
        <f>INDEX(Data1!J:J,MATCH($A70,Data1!$A:$A,0))</f>
        <v>32.828403999999999</v>
      </c>
      <c r="J70" s="329">
        <f>INDEX(Data1!K:K,MATCH($A70,Data1!$A:$A,0))</f>
        <v>33.556517107039078</v>
      </c>
      <c r="K70" s="331"/>
      <c r="L70" s="73"/>
      <c r="M70" s="73"/>
      <c r="N70" s="73"/>
      <c r="O70" s="73"/>
      <c r="P70" s="73"/>
      <c r="Q70" s="332"/>
      <c r="R70" s="335">
        <f t="shared" ref="R70:R133" si="8">IF(ISNUMBER(K70),K70,D70)</f>
        <v>27.071922499999996</v>
      </c>
      <c r="S70" s="80">
        <f t="shared" ref="S70:S133" si="9">IF(ISNUMBER(L70),L70,E70)</f>
        <v>27.3978775</v>
      </c>
      <c r="T70" s="80">
        <f t="shared" ref="T70:T133" si="10">IF(ISNUMBER(M70),M70,F70)</f>
        <v>29.128753</v>
      </c>
      <c r="U70" s="80">
        <f t="shared" ref="U70:U133" si="11">IF(ISNUMBER(N70),N70,G70)</f>
        <v>30.990257000000003</v>
      </c>
      <c r="V70" s="80">
        <f t="shared" ref="V70:V133" si="12">IF(ISNUMBER(O70),O70,H70)</f>
        <v>32.770562499999997</v>
      </c>
      <c r="W70" s="80">
        <f t="shared" ref="W70:W133" si="13">IF(ISNUMBER(P70),P70,I70)</f>
        <v>32.828403999999999</v>
      </c>
      <c r="X70" s="80">
        <f t="shared" ref="X70:X133" si="14">IF(ISNUMBER(Q70),Q70,J70)</f>
        <v>33.556517107039078</v>
      </c>
    </row>
    <row r="71" spans="1:24" s="48" customFormat="1">
      <c r="A71" s="72" t="str">
        <f>'Ref2'!I73</f>
        <v>E4602</v>
      </c>
      <c r="B71" s="72" t="str">
        <f>INDEX('Ref1'!$E:$E,MATCH($A71,'Ref1'!$A:$A,0))</f>
        <v>Coventry</v>
      </c>
      <c r="C71" s="72" t="str">
        <f>INDEX('Ref2'!$E:$E,MATCH($A71,'Ref2'!$A:$A,0))</f>
        <v>No</v>
      </c>
      <c r="D71" s="74">
        <f>INDEX(Data1!E:E,MATCH($A71,Data1!$A:$A,0))</f>
        <v>104.26667551020408</v>
      </c>
      <c r="E71" s="74">
        <f>INDEX(Data1!F:F,MATCH($A71,Data1!$A:$A,0))</f>
        <v>119.45940612244898</v>
      </c>
      <c r="F71" s="74">
        <f>INDEX(Data1!G:G,MATCH($A71,Data1!$A:$A,0))</f>
        <v>118.87074200000001</v>
      </c>
      <c r="G71" s="74">
        <f>INDEX(Data1!H:H,MATCH($A71,Data1!$A:$A,0))</f>
        <v>123.265176</v>
      </c>
      <c r="H71" s="74">
        <f>INDEX(Data1!I:I,MATCH($A71,Data1!$A:$A,0))</f>
        <v>85.622449101010091</v>
      </c>
      <c r="I71" s="74">
        <f>INDEX(Data1!J:J,MATCH($A71,Data1!$A:$A,0))</f>
        <v>117.7696292929293</v>
      </c>
      <c r="J71" s="329">
        <f>INDEX(Data1!K:K,MATCH($A71,Data1!$A:$A,0))</f>
        <v>120.38168471601293</v>
      </c>
      <c r="K71" s="331"/>
      <c r="L71" s="73"/>
      <c r="M71" s="73"/>
      <c r="N71" s="73"/>
      <c r="O71" s="73"/>
      <c r="P71" s="73"/>
      <c r="Q71" s="332"/>
      <c r="R71" s="335">
        <f t="shared" si="8"/>
        <v>104.26667551020408</v>
      </c>
      <c r="S71" s="80">
        <f t="shared" si="9"/>
        <v>119.45940612244898</v>
      </c>
      <c r="T71" s="80">
        <f t="shared" si="10"/>
        <v>118.87074200000001</v>
      </c>
      <c r="U71" s="80">
        <f t="shared" si="11"/>
        <v>123.265176</v>
      </c>
      <c r="V71" s="80">
        <f t="shared" si="12"/>
        <v>85.622449101010091</v>
      </c>
      <c r="W71" s="80">
        <f t="shared" si="13"/>
        <v>117.7696292929293</v>
      </c>
      <c r="X71" s="80">
        <f t="shared" si="14"/>
        <v>120.38168471601293</v>
      </c>
    </row>
    <row r="72" spans="1:24" s="48" customFormat="1">
      <c r="A72" s="72" t="str">
        <f>'Ref2'!I74</f>
        <v>E2731</v>
      </c>
      <c r="B72" s="72" t="str">
        <f>INDEX('Ref1'!$E:$E,MATCH($A72,'Ref1'!$A:$A,0))</f>
        <v>Craven</v>
      </c>
      <c r="C72" s="72" t="str">
        <f>INDEX('Ref2'!$E:$E,MATCH($A72,'Ref2'!$A:$A,0))</f>
        <v>No</v>
      </c>
      <c r="D72" s="74">
        <f>INDEX(Data1!E:E,MATCH($A72,Data1!$A:$A,0))</f>
        <v>16.322494999999996</v>
      </c>
      <c r="E72" s="74">
        <f>INDEX(Data1!F:F,MATCH($A72,Data1!$A:$A,0))</f>
        <v>17.3277675</v>
      </c>
      <c r="F72" s="74">
        <f>INDEX(Data1!G:G,MATCH($A72,Data1!$A:$A,0))</f>
        <v>16.414652</v>
      </c>
      <c r="G72" s="74">
        <f>INDEX(Data1!H:H,MATCH($A72,Data1!$A:$A,0))</f>
        <v>18.444092000000001</v>
      </c>
      <c r="H72" s="74">
        <f>INDEX(Data1!I:I,MATCH($A72,Data1!$A:$A,0))</f>
        <v>18.273282999999996</v>
      </c>
      <c r="I72" s="74">
        <f>INDEX(Data1!J:J,MATCH($A72,Data1!$A:$A,0))</f>
        <v>18.523849999999999</v>
      </c>
      <c r="J72" s="329">
        <f>INDEX(Data1!K:K,MATCH($A72,Data1!$A:$A,0))</f>
        <v>18.934697203471551</v>
      </c>
      <c r="K72" s="331"/>
      <c r="L72" s="73"/>
      <c r="M72" s="73"/>
      <c r="N72" s="73"/>
      <c r="O72" s="73"/>
      <c r="P72" s="73"/>
      <c r="Q72" s="332"/>
      <c r="R72" s="335">
        <f t="shared" si="8"/>
        <v>16.322494999999996</v>
      </c>
      <c r="S72" s="80">
        <f t="shared" si="9"/>
        <v>17.3277675</v>
      </c>
      <c r="T72" s="80">
        <f t="shared" si="10"/>
        <v>16.414652</v>
      </c>
      <c r="U72" s="80">
        <f t="shared" si="11"/>
        <v>18.444092000000001</v>
      </c>
      <c r="V72" s="80">
        <f t="shared" si="12"/>
        <v>18.273282999999996</v>
      </c>
      <c r="W72" s="80">
        <f t="shared" si="13"/>
        <v>18.523849999999999</v>
      </c>
      <c r="X72" s="80">
        <f t="shared" si="14"/>
        <v>18.934697203471551</v>
      </c>
    </row>
    <row r="73" spans="1:24" s="48" customFormat="1">
      <c r="A73" s="72" t="str">
        <f>'Ref2'!I75</f>
        <v>E3834</v>
      </c>
      <c r="B73" s="72" t="str">
        <f>INDEX('Ref1'!$E:$E,MATCH($A73,'Ref1'!$A:$A,0))</f>
        <v>Crawley</v>
      </c>
      <c r="C73" s="72" t="str">
        <f>INDEX('Ref2'!$E:$E,MATCH($A73,'Ref2'!$A:$A,0))</f>
        <v>No</v>
      </c>
      <c r="D73" s="74">
        <f>INDEX(Data1!E:E,MATCH($A73,Data1!$A:$A,0))</f>
        <v>106.1523475</v>
      </c>
      <c r="E73" s="74">
        <f>INDEX(Data1!F:F,MATCH($A73,Data1!$A:$A,0))</f>
        <v>111.24506999999998</v>
      </c>
      <c r="F73" s="74">
        <f>INDEX(Data1!G:G,MATCH($A73,Data1!$A:$A,0))</f>
        <v>114.18107500000001</v>
      </c>
      <c r="G73" s="74">
        <f>INDEX(Data1!H:H,MATCH($A73,Data1!$A:$A,0))</f>
        <v>120.56950100000002</v>
      </c>
      <c r="H73" s="74">
        <f>INDEX(Data1!I:I,MATCH($A73,Data1!$A:$A,0))</f>
        <v>113.53497999999999</v>
      </c>
      <c r="I73" s="74">
        <f>INDEX(Data1!J:J,MATCH($A73,Data1!$A:$A,0))</f>
        <v>119.95678249999999</v>
      </c>
      <c r="J73" s="329">
        <f>INDEX(Data1!K:K,MATCH($A73,Data1!$A:$A,0))</f>
        <v>122.61734758919965</v>
      </c>
      <c r="K73" s="331"/>
      <c r="L73" s="73"/>
      <c r="M73" s="73"/>
      <c r="N73" s="73"/>
      <c r="O73" s="73"/>
      <c r="P73" s="73"/>
      <c r="Q73" s="332"/>
      <c r="R73" s="335">
        <f t="shared" si="8"/>
        <v>106.1523475</v>
      </c>
      <c r="S73" s="80">
        <f t="shared" si="9"/>
        <v>111.24506999999998</v>
      </c>
      <c r="T73" s="80">
        <f t="shared" si="10"/>
        <v>114.18107500000001</v>
      </c>
      <c r="U73" s="80">
        <f t="shared" si="11"/>
        <v>120.56950100000002</v>
      </c>
      <c r="V73" s="80">
        <f t="shared" si="12"/>
        <v>113.53497999999999</v>
      </c>
      <c r="W73" s="80">
        <f t="shared" si="13"/>
        <v>119.95678249999999</v>
      </c>
      <c r="X73" s="80">
        <f t="shared" si="14"/>
        <v>122.61734758919965</v>
      </c>
    </row>
    <row r="74" spans="1:24" s="48" customFormat="1">
      <c r="A74" s="72" t="str">
        <f>'Ref2'!I76</f>
        <v>E5035</v>
      </c>
      <c r="B74" s="72" t="str">
        <f>INDEX('Ref1'!$E:$E,MATCH($A74,'Ref1'!$A:$A,0))</f>
        <v>Croydon</v>
      </c>
      <c r="C74" s="72" t="str">
        <f>INDEX('Ref2'!$E:$E,MATCH($A74,'Ref2'!$A:$A,0))</f>
        <v>No</v>
      </c>
      <c r="D74" s="74">
        <f>INDEX(Data1!E:E,MATCH($A74,Data1!$A:$A,0))</f>
        <v>102.94321333333335</v>
      </c>
      <c r="E74" s="74">
        <f>INDEX(Data1!F:F,MATCH($A74,Data1!$A:$A,0))</f>
        <v>105.90750666666668</v>
      </c>
      <c r="F74" s="74">
        <f>INDEX(Data1!G:G,MATCH($A74,Data1!$A:$A,0))</f>
        <v>87.659110999999996</v>
      </c>
      <c r="G74" s="74">
        <f>INDEX(Data1!H:H,MATCH($A74,Data1!$A:$A,0))</f>
        <v>123.70485499999999</v>
      </c>
      <c r="H74" s="74">
        <f>INDEX(Data1!I:I,MATCH($A74,Data1!$A:$A,0))</f>
        <v>118.38369966666667</v>
      </c>
      <c r="I74" s="74">
        <f>INDEX(Data1!J:J,MATCH($A74,Data1!$A:$A,0))</f>
        <v>121.91426406250001</v>
      </c>
      <c r="J74" s="329">
        <f>INDEX(Data1!K:K,MATCH($A74,Data1!$A:$A,0))</f>
        <v>124.61824484691515</v>
      </c>
      <c r="K74" s="331"/>
      <c r="L74" s="73"/>
      <c r="M74" s="73"/>
      <c r="N74" s="73"/>
      <c r="O74" s="73"/>
      <c r="P74" s="73"/>
      <c r="Q74" s="332"/>
      <c r="R74" s="335">
        <f t="shared" si="8"/>
        <v>102.94321333333335</v>
      </c>
      <c r="S74" s="80">
        <f t="shared" si="9"/>
        <v>105.90750666666668</v>
      </c>
      <c r="T74" s="80">
        <f t="shared" si="10"/>
        <v>87.659110999999996</v>
      </c>
      <c r="U74" s="80">
        <f t="shared" si="11"/>
        <v>123.70485499999999</v>
      </c>
      <c r="V74" s="80">
        <f t="shared" si="12"/>
        <v>118.38369966666667</v>
      </c>
      <c r="W74" s="80">
        <f t="shared" si="13"/>
        <v>121.91426406250001</v>
      </c>
      <c r="X74" s="80">
        <f t="shared" si="14"/>
        <v>124.61824484691515</v>
      </c>
    </row>
    <row r="75" spans="1:24" s="48" customFormat="1">
      <c r="A75" s="72" t="str">
        <f>'Ref2'!I77</f>
        <v>E1932</v>
      </c>
      <c r="B75" s="72" t="str">
        <f>INDEX('Ref1'!$E:$E,MATCH($A75,'Ref1'!$A:$A,0))</f>
        <v>Dacorum</v>
      </c>
      <c r="C75" s="72" t="str">
        <f>INDEX('Ref2'!$E:$E,MATCH($A75,'Ref2'!$A:$A,0))</f>
        <v>No</v>
      </c>
      <c r="D75" s="74">
        <f>INDEX(Data1!E:E,MATCH($A75,Data1!$A:$A,0))</f>
        <v>55.709222499999996</v>
      </c>
      <c r="E75" s="74">
        <f>INDEX(Data1!F:F,MATCH($A75,Data1!$A:$A,0))</f>
        <v>54.3818725</v>
      </c>
      <c r="F75" s="74">
        <f>INDEX(Data1!G:G,MATCH($A75,Data1!$A:$A,0))</f>
        <v>61.675522000000001</v>
      </c>
      <c r="G75" s="74">
        <f>INDEX(Data1!H:H,MATCH($A75,Data1!$A:$A,0))</f>
        <v>62.196278999999997</v>
      </c>
      <c r="H75" s="74">
        <f>INDEX(Data1!I:I,MATCH($A75,Data1!$A:$A,0))</f>
        <v>63.604419</v>
      </c>
      <c r="I75" s="74">
        <f>INDEX(Data1!J:J,MATCH($A75,Data1!$A:$A,0))</f>
        <v>63.709122499999999</v>
      </c>
      <c r="J75" s="329">
        <f>INDEX(Data1!K:K,MATCH($A75,Data1!$A:$A,0))</f>
        <v>65.122150289296044</v>
      </c>
      <c r="K75" s="331"/>
      <c r="L75" s="73"/>
      <c r="M75" s="73"/>
      <c r="N75" s="73"/>
      <c r="O75" s="73"/>
      <c r="P75" s="73"/>
      <c r="Q75" s="332"/>
      <c r="R75" s="335">
        <f t="shared" si="8"/>
        <v>55.709222499999996</v>
      </c>
      <c r="S75" s="80">
        <f t="shared" si="9"/>
        <v>54.3818725</v>
      </c>
      <c r="T75" s="80">
        <f t="shared" si="10"/>
        <v>61.675522000000001</v>
      </c>
      <c r="U75" s="80">
        <f t="shared" si="11"/>
        <v>62.196278999999997</v>
      </c>
      <c r="V75" s="80">
        <f t="shared" si="12"/>
        <v>63.604419</v>
      </c>
      <c r="W75" s="80">
        <f t="shared" si="13"/>
        <v>63.709122499999999</v>
      </c>
      <c r="X75" s="80">
        <f t="shared" si="14"/>
        <v>65.122150289296044</v>
      </c>
    </row>
    <row r="76" spans="1:24" s="48" customFormat="1">
      <c r="A76" s="72" t="str">
        <f>'Ref2'!I78</f>
        <v>E1301</v>
      </c>
      <c r="B76" s="72" t="str">
        <f>INDEX('Ref1'!$E:$E,MATCH($A76,'Ref1'!$A:$A,0))</f>
        <v>Darlington</v>
      </c>
      <c r="C76" s="72" t="str">
        <f>INDEX('Ref2'!$E:$E,MATCH($A76,'Ref2'!$A:$A,0))</f>
        <v>No</v>
      </c>
      <c r="D76" s="74">
        <f>INDEX(Data1!E:E,MATCH($A76,Data1!$A:$A,0))</f>
        <v>30.415006122448979</v>
      </c>
      <c r="E76" s="74">
        <f>INDEX(Data1!F:F,MATCH($A76,Data1!$A:$A,0))</f>
        <v>33.563573469387755</v>
      </c>
      <c r="F76" s="74">
        <f>INDEX(Data1!G:G,MATCH($A76,Data1!$A:$A,0))</f>
        <v>32.279831000000001</v>
      </c>
      <c r="G76" s="74">
        <f>INDEX(Data1!H:H,MATCH($A76,Data1!$A:$A,0))</f>
        <v>33.546353000000003</v>
      </c>
      <c r="H76" s="74">
        <f>INDEX(Data1!I:I,MATCH($A76,Data1!$A:$A,0))</f>
        <v>28.034097183673467</v>
      </c>
      <c r="I76" s="74">
        <f>INDEX(Data1!J:J,MATCH($A76,Data1!$A:$A,0))</f>
        <v>32.236853061224494</v>
      </c>
      <c r="J76" s="329">
        <f>INDEX(Data1!K:K,MATCH($A76,Data1!$A:$A,0))</f>
        <v>32.95184594493535</v>
      </c>
      <c r="K76" s="331"/>
      <c r="L76" s="73"/>
      <c r="M76" s="73"/>
      <c r="N76" s="73"/>
      <c r="O76" s="73"/>
      <c r="P76" s="73"/>
      <c r="Q76" s="332"/>
      <c r="R76" s="335">
        <f t="shared" si="8"/>
        <v>30.415006122448979</v>
      </c>
      <c r="S76" s="80">
        <f t="shared" si="9"/>
        <v>33.563573469387755</v>
      </c>
      <c r="T76" s="80">
        <f t="shared" si="10"/>
        <v>32.279831000000001</v>
      </c>
      <c r="U76" s="80">
        <f t="shared" si="11"/>
        <v>33.546353000000003</v>
      </c>
      <c r="V76" s="80">
        <f t="shared" si="12"/>
        <v>28.034097183673467</v>
      </c>
      <c r="W76" s="80">
        <f t="shared" si="13"/>
        <v>32.236853061224494</v>
      </c>
      <c r="X76" s="80">
        <f t="shared" si="14"/>
        <v>32.95184594493535</v>
      </c>
    </row>
    <row r="77" spans="1:24" s="48" customFormat="1">
      <c r="A77" s="72" t="str">
        <f>'Ref2'!I79</f>
        <v>E2233</v>
      </c>
      <c r="B77" s="72" t="str">
        <f>INDEX('Ref1'!$E:$E,MATCH($A77,'Ref1'!$A:$A,0))</f>
        <v>Dartford</v>
      </c>
      <c r="C77" s="72" t="str">
        <f>INDEX('Ref2'!$E:$E,MATCH($A77,'Ref2'!$A:$A,0))</f>
        <v>No</v>
      </c>
      <c r="D77" s="74">
        <f>INDEX(Data1!E:E,MATCH($A77,Data1!$A:$A,0))</f>
        <v>72.699299999999994</v>
      </c>
      <c r="E77" s="74">
        <f>INDEX(Data1!F:F,MATCH($A77,Data1!$A:$A,0))</f>
        <v>82.140695000000008</v>
      </c>
      <c r="F77" s="74">
        <f>INDEX(Data1!G:G,MATCH($A77,Data1!$A:$A,0))</f>
        <v>84.692786999999996</v>
      </c>
      <c r="G77" s="74">
        <f>INDEX(Data1!H:H,MATCH($A77,Data1!$A:$A,0))</f>
        <v>88.351909000000006</v>
      </c>
      <c r="H77" s="74">
        <f>INDEX(Data1!I:I,MATCH($A77,Data1!$A:$A,0))</f>
        <v>78.814411500000006</v>
      </c>
      <c r="I77" s="74">
        <f>INDEX(Data1!J:J,MATCH($A77,Data1!$A:$A,0))</f>
        <v>83.211844999999983</v>
      </c>
      <c r="J77" s="329">
        <f>INDEX(Data1!K:K,MATCH($A77,Data1!$A:$A,0))</f>
        <v>85.057430761812768</v>
      </c>
      <c r="K77" s="331"/>
      <c r="L77" s="73"/>
      <c r="M77" s="73"/>
      <c r="N77" s="73"/>
      <c r="O77" s="73"/>
      <c r="P77" s="73"/>
      <c r="Q77" s="332"/>
      <c r="R77" s="335">
        <f t="shared" si="8"/>
        <v>72.699299999999994</v>
      </c>
      <c r="S77" s="80">
        <f t="shared" si="9"/>
        <v>82.140695000000008</v>
      </c>
      <c r="T77" s="80">
        <f t="shared" si="10"/>
        <v>84.692786999999996</v>
      </c>
      <c r="U77" s="80">
        <f t="shared" si="11"/>
        <v>88.351909000000006</v>
      </c>
      <c r="V77" s="80">
        <f t="shared" si="12"/>
        <v>78.814411500000006</v>
      </c>
      <c r="W77" s="80">
        <f t="shared" si="13"/>
        <v>83.211844999999983</v>
      </c>
      <c r="X77" s="80">
        <f t="shared" si="14"/>
        <v>85.057430761812768</v>
      </c>
    </row>
    <row r="78" spans="1:24" s="48" customFormat="1">
      <c r="A78" s="72" t="str">
        <f>'Ref2'!I80</f>
        <v>E2832</v>
      </c>
      <c r="B78" s="72" t="str">
        <f>INDEX('Ref1'!$E:$E,MATCH($A78,'Ref1'!$A:$A,0))</f>
        <v>Daventry</v>
      </c>
      <c r="C78" s="72" t="str">
        <f>INDEX('Ref2'!$E:$E,MATCH($A78,'Ref2'!$A:$A,0))</f>
        <v>No</v>
      </c>
      <c r="D78" s="74">
        <f>INDEX(Data1!E:E,MATCH($A78,Data1!$A:$A,0))</f>
        <v>36.584634999999999</v>
      </c>
      <c r="E78" s="74">
        <f>INDEX(Data1!F:F,MATCH($A78,Data1!$A:$A,0))</f>
        <v>35.526137499999997</v>
      </c>
      <c r="F78" s="74">
        <f>INDEX(Data1!G:G,MATCH($A78,Data1!$A:$A,0))</f>
        <v>43.870328999999998</v>
      </c>
      <c r="G78" s="74">
        <f>INDEX(Data1!H:H,MATCH($A78,Data1!$A:$A,0))</f>
        <v>46.229101999999997</v>
      </c>
      <c r="H78" s="74">
        <f>INDEX(Data1!I:I,MATCH($A78,Data1!$A:$A,0))</f>
        <v>44.473692999999997</v>
      </c>
      <c r="I78" s="74">
        <f>INDEX(Data1!J:J,MATCH($A78,Data1!$A:$A,0))</f>
        <v>45.454904999999997</v>
      </c>
      <c r="J78" s="329">
        <f>INDEX(Data1!K:K,MATCH($A78,Data1!$A:$A,0))</f>
        <v>46.463065863066518</v>
      </c>
      <c r="K78" s="331"/>
      <c r="L78" s="73"/>
      <c r="M78" s="73"/>
      <c r="N78" s="73"/>
      <c r="O78" s="73"/>
      <c r="P78" s="73"/>
      <c r="Q78" s="332"/>
      <c r="R78" s="335">
        <f t="shared" si="8"/>
        <v>36.584634999999999</v>
      </c>
      <c r="S78" s="80">
        <f t="shared" si="9"/>
        <v>35.526137499999997</v>
      </c>
      <c r="T78" s="80">
        <f t="shared" si="10"/>
        <v>43.870328999999998</v>
      </c>
      <c r="U78" s="80">
        <f t="shared" si="11"/>
        <v>46.229101999999997</v>
      </c>
      <c r="V78" s="80">
        <f t="shared" si="12"/>
        <v>44.473692999999997</v>
      </c>
      <c r="W78" s="80">
        <f t="shared" si="13"/>
        <v>45.454904999999997</v>
      </c>
      <c r="X78" s="80">
        <f t="shared" si="14"/>
        <v>46.463065863066518</v>
      </c>
    </row>
    <row r="79" spans="1:24" s="48" customFormat="1">
      <c r="A79" s="72" t="str">
        <f>'Ref2'!I81</f>
        <v>E1001</v>
      </c>
      <c r="B79" s="72" t="str">
        <f>INDEX('Ref1'!$E:$E,MATCH($A79,'Ref1'!$A:$A,0))</f>
        <v>Derby</v>
      </c>
      <c r="C79" s="72" t="str">
        <f>INDEX('Ref2'!$E:$E,MATCH($A79,'Ref2'!$A:$A,0))</f>
        <v>No</v>
      </c>
      <c r="D79" s="74">
        <f>INDEX(Data1!E:E,MATCH($A79,Data1!$A:$A,0))</f>
        <v>73.346122448979585</v>
      </c>
      <c r="E79" s="74">
        <f>INDEX(Data1!F:F,MATCH($A79,Data1!$A:$A,0))</f>
        <v>86.514344897959191</v>
      </c>
      <c r="F79" s="74">
        <f>INDEX(Data1!G:G,MATCH($A79,Data1!$A:$A,0))</f>
        <v>86.462483000000006</v>
      </c>
      <c r="G79" s="74">
        <f>INDEX(Data1!H:H,MATCH($A79,Data1!$A:$A,0))</f>
        <v>87.358749000000003</v>
      </c>
      <c r="H79" s="74">
        <f>INDEX(Data1!I:I,MATCH($A79,Data1!$A:$A,0))</f>
        <v>90.474098734693882</v>
      </c>
      <c r="I79" s="74">
        <f>INDEX(Data1!J:J,MATCH($A79,Data1!$A:$A,0))</f>
        <v>94.446399999999997</v>
      </c>
      <c r="J79" s="329">
        <f>INDEX(Data1!K:K,MATCH($A79,Data1!$A:$A,0))</f>
        <v>96.541161041465784</v>
      </c>
      <c r="K79" s="331"/>
      <c r="L79" s="73"/>
      <c r="M79" s="73"/>
      <c r="N79" s="73"/>
      <c r="O79" s="73"/>
      <c r="P79" s="73"/>
      <c r="Q79" s="332"/>
      <c r="R79" s="335">
        <f t="shared" si="8"/>
        <v>73.346122448979585</v>
      </c>
      <c r="S79" s="80">
        <f t="shared" si="9"/>
        <v>86.514344897959191</v>
      </c>
      <c r="T79" s="80">
        <f t="shared" si="10"/>
        <v>86.462483000000006</v>
      </c>
      <c r="U79" s="80">
        <f t="shared" si="11"/>
        <v>87.358749000000003</v>
      </c>
      <c r="V79" s="80">
        <f t="shared" si="12"/>
        <v>90.474098734693882</v>
      </c>
      <c r="W79" s="80">
        <f t="shared" si="13"/>
        <v>94.446399999999997</v>
      </c>
      <c r="X79" s="80">
        <f t="shared" si="14"/>
        <v>96.541161041465784</v>
      </c>
    </row>
    <row r="80" spans="1:24" s="48" customFormat="1">
      <c r="A80" s="72" t="str">
        <f>'Ref2'!I82</f>
        <v>E1035</v>
      </c>
      <c r="B80" s="72" t="str">
        <f>INDEX('Ref1'!$E:$E,MATCH($A80,'Ref1'!$A:$A,0))</f>
        <v>Derbyshire Dales</v>
      </c>
      <c r="C80" s="72" t="str">
        <f>INDEX('Ref2'!$E:$E,MATCH($A80,'Ref2'!$A:$A,0))</f>
        <v>No</v>
      </c>
      <c r="D80" s="74">
        <f>INDEX(Data1!E:E,MATCH($A80,Data1!$A:$A,0))</f>
        <v>16.3290425</v>
      </c>
      <c r="E80" s="74">
        <f>INDEX(Data1!F:F,MATCH($A80,Data1!$A:$A,0))</f>
        <v>16.745909999999999</v>
      </c>
      <c r="F80" s="74">
        <f>INDEX(Data1!G:G,MATCH($A80,Data1!$A:$A,0))</f>
        <v>16.679748</v>
      </c>
      <c r="G80" s="74">
        <f>INDEX(Data1!H:H,MATCH($A80,Data1!$A:$A,0))</f>
        <v>16.387340999999999</v>
      </c>
      <c r="H80" s="74">
        <f>INDEX(Data1!I:I,MATCH($A80,Data1!$A:$A,0))</f>
        <v>19.031530000000004</v>
      </c>
      <c r="I80" s="74">
        <f>INDEX(Data1!J:J,MATCH($A80,Data1!$A:$A,0))</f>
        <v>19.135940000000002</v>
      </c>
      <c r="J80" s="329">
        <f>INDEX(Data1!K:K,MATCH($A80,Data1!$A:$A,0))</f>
        <v>19.560362970105356</v>
      </c>
      <c r="K80" s="331"/>
      <c r="L80" s="73"/>
      <c r="M80" s="73"/>
      <c r="N80" s="73"/>
      <c r="O80" s="73"/>
      <c r="P80" s="73"/>
      <c r="Q80" s="332"/>
      <c r="R80" s="335">
        <f t="shared" si="8"/>
        <v>16.3290425</v>
      </c>
      <c r="S80" s="80">
        <f t="shared" si="9"/>
        <v>16.745909999999999</v>
      </c>
      <c r="T80" s="80">
        <f t="shared" si="10"/>
        <v>16.679748</v>
      </c>
      <c r="U80" s="80">
        <f t="shared" si="11"/>
        <v>16.387340999999999</v>
      </c>
      <c r="V80" s="80">
        <f t="shared" si="12"/>
        <v>19.031530000000004</v>
      </c>
      <c r="W80" s="80">
        <f t="shared" si="13"/>
        <v>19.135940000000002</v>
      </c>
      <c r="X80" s="80">
        <f t="shared" si="14"/>
        <v>19.560362970105356</v>
      </c>
    </row>
    <row r="81" spans="1:24" s="48" customFormat="1">
      <c r="A81" s="72" t="str">
        <f>'Ref2'!I83</f>
        <v>E4402</v>
      </c>
      <c r="B81" s="72" t="str">
        <f>INDEX('Ref1'!$E:$E,MATCH($A81,'Ref1'!$A:$A,0))</f>
        <v>Doncaster</v>
      </c>
      <c r="C81" s="72" t="str">
        <f>INDEX('Ref2'!$E:$E,MATCH($A81,'Ref2'!$A:$A,0))</f>
        <v>No</v>
      </c>
      <c r="D81" s="74">
        <f>INDEX(Data1!E:E,MATCH($A81,Data1!$A:$A,0))</f>
        <v>82.663318367346946</v>
      </c>
      <c r="E81" s="74">
        <f>INDEX(Data1!F:F,MATCH($A81,Data1!$A:$A,0))</f>
        <v>86.443783673469383</v>
      </c>
      <c r="F81" s="74">
        <f>INDEX(Data1!G:G,MATCH($A81,Data1!$A:$A,0))</f>
        <v>94.191266999999996</v>
      </c>
      <c r="G81" s="74">
        <f>INDEX(Data1!H:H,MATCH($A81,Data1!$A:$A,0))</f>
        <v>94.741667000000007</v>
      </c>
      <c r="H81" s="74">
        <f>INDEX(Data1!I:I,MATCH($A81,Data1!$A:$A,0))</f>
        <v>91.295285734693877</v>
      </c>
      <c r="I81" s="74">
        <f>INDEX(Data1!J:J,MATCH($A81,Data1!$A:$A,0))</f>
        <v>94.905908163265309</v>
      </c>
      <c r="J81" s="329">
        <f>INDEX(Data1!K:K,MATCH($A81,Data1!$A:$A,0))</f>
        <v>97.010860803337721</v>
      </c>
      <c r="K81" s="331"/>
      <c r="L81" s="73"/>
      <c r="M81" s="73"/>
      <c r="N81" s="73"/>
      <c r="O81" s="73"/>
      <c r="P81" s="73"/>
      <c r="Q81" s="332"/>
      <c r="R81" s="335">
        <f t="shared" si="8"/>
        <v>82.663318367346946</v>
      </c>
      <c r="S81" s="80">
        <f t="shared" si="9"/>
        <v>86.443783673469383</v>
      </c>
      <c r="T81" s="80">
        <f t="shared" si="10"/>
        <v>94.191266999999996</v>
      </c>
      <c r="U81" s="80">
        <f t="shared" si="11"/>
        <v>94.741667000000007</v>
      </c>
      <c r="V81" s="80">
        <f t="shared" si="12"/>
        <v>91.295285734693877</v>
      </c>
      <c r="W81" s="80">
        <f t="shared" si="13"/>
        <v>94.905908163265309</v>
      </c>
      <c r="X81" s="80">
        <f t="shared" si="14"/>
        <v>97.010860803337721</v>
      </c>
    </row>
    <row r="82" spans="1:24" s="48" customFormat="1">
      <c r="A82" s="72" t="str">
        <f>'Ref2'!I84</f>
        <v>E2234</v>
      </c>
      <c r="B82" s="72" t="str">
        <f>INDEX('Ref1'!$E:$E,MATCH($A82,'Ref1'!$A:$A,0))</f>
        <v>Dover</v>
      </c>
      <c r="C82" s="72" t="str">
        <f>INDEX('Ref2'!$E:$E,MATCH($A82,'Ref2'!$A:$A,0))</f>
        <v>No</v>
      </c>
      <c r="D82" s="74">
        <f>INDEX(Data1!E:E,MATCH($A82,Data1!$A:$A,0))</f>
        <v>29.575227499999997</v>
      </c>
      <c r="E82" s="74">
        <f>INDEX(Data1!F:F,MATCH($A82,Data1!$A:$A,0))</f>
        <v>28.24361</v>
      </c>
      <c r="F82" s="74">
        <f>INDEX(Data1!G:G,MATCH($A82,Data1!$A:$A,0))</f>
        <v>35.215356999999997</v>
      </c>
      <c r="G82" s="74">
        <f>INDEX(Data1!H:H,MATCH($A82,Data1!$A:$A,0))</f>
        <v>35.013793</v>
      </c>
      <c r="H82" s="74">
        <f>INDEX(Data1!I:I,MATCH($A82,Data1!$A:$A,0))</f>
        <v>36.236966000000002</v>
      </c>
      <c r="I82" s="74">
        <f>INDEX(Data1!J:J,MATCH($A82,Data1!$A:$A,0))</f>
        <v>40.106000000000002</v>
      </c>
      <c r="J82" s="329">
        <f>INDEX(Data1!K:K,MATCH($A82,Data1!$A:$A,0))</f>
        <v>40.99552555448399</v>
      </c>
      <c r="K82" s="331"/>
      <c r="L82" s="73"/>
      <c r="M82" s="73"/>
      <c r="N82" s="73"/>
      <c r="O82" s="73"/>
      <c r="P82" s="73"/>
      <c r="Q82" s="332"/>
      <c r="R82" s="335">
        <f t="shared" si="8"/>
        <v>29.575227499999997</v>
      </c>
      <c r="S82" s="80">
        <f t="shared" si="9"/>
        <v>28.24361</v>
      </c>
      <c r="T82" s="80">
        <f t="shared" si="10"/>
        <v>35.215356999999997</v>
      </c>
      <c r="U82" s="80">
        <f t="shared" si="11"/>
        <v>35.013793</v>
      </c>
      <c r="V82" s="80">
        <f t="shared" si="12"/>
        <v>36.236966000000002</v>
      </c>
      <c r="W82" s="80">
        <f t="shared" si="13"/>
        <v>40.106000000000002</v>
      </c>
      <c r="X82" s="80">
        <f t="shared" si="14"/>
        <v>40.99552555448399</v>
      </c>
    </row>
    <row r="83" spans="1:24" s="48" customFormat="1">
      <c r="A83" s="72" t="str">
        <f>'Ref2'!I85</f>
        <v>E4603</v>
      </c>
      <c r="B83" s="72" t="str">
        <f>INDEX('Ref1'!$E:$E,MATCH($A83,'Ref1'!$A:$A,0))</f>
        <v>Dudley</v>
      </c>
      <c r="C83" s="72" t="str">
        <f>INDEX('Ref2'!$E:$E,MATCH($A83,'Ref2'!$A:$A,0))</f>
        <v>No</v>
      </c>
      <c r="D83" s="74">
        <f>INDEX(Data1!E:E,MATCH($A83,Data1!$A:$A,0))</f>
        <v>83.649255102040811</v>
      </c>
      <c r="E83" s="74">
        <f>INDEX(Data1!F:F,MATCH($A83,Data1!$A:$A,0))</f>
        <v>88.779244897959188</v>
      </c>
      <c r="F83" s="74">
        <f>INDEX(Data1!G:G,MATCH($A83,Data1!$A:$A,0))</f>
        <v>95.338892999999999</v>
      </c>
      <c r="G83" s="74">
        <f>INDEX(Data1!H:H,MATCH($A83,Data1!$A:$A,0))</f>
        <v>90.278606999999994</v>
      </c>
      <c r="H83" s="74">
        <f>INDEX(Data1!I:I,MATCH($A83,Data1!$A:$A,0))</f>
        <v>84.362355202020197</v>
      </c>
      <c r="I83" s="74">
        <f>INDEX(Data1!J:J,MATCH($A83,Data1!$A:$A,0))</f>
        <v>86.672805050505048</v>
      </c>
      <c r="J83" s="329">
        <f>INDEX(Data1!K:K,MATCH($A83,Data1!$A:$A,0))</f>
        <v>88.595152703505789</v>
      </c>
      <c r="K83" s="331"/>
      <c r="L83" s="73"/>
      <c r="M83" s="73"/>
      <c r="N83" s="73"/>
      <c r="O83" s="73"/>
      <c r="P83" s="73"/>
      <c r="Q83" s="332"/>
      <c r="R83" s="335">
        <f t="shared" si="8"/>
        <v>83.649255102040811</v>
      </c>
      <c r="S83" s="80">
        <f t="shared" si="9"/>
        <v>88.779244897959188</v>
      </c>
      <c r="T83" s="80">
        <f t="shared" si="10"/>
        <v>95.338892999999999</v>
      </c>
      <c r="U83" s="80">
        <f t="shared" si="11"/>
        <v>90.278606999999994</v>
      </c>
      <c r="V83" s="80">
        <f t="shared" si="12"/>
        <v>84.362355202020197</v>
      </c>
      <c r="W83" s="80">
        <f t="shared" si="13"/>
        <v>86.672805050505048</v>
      </c>
      <c r="X83" s="80">
        <f t="shared" si="14"/>
        <v>88.595152703505789</v>
      </c>
    </row>
    <row r="84" spans="1:24" s="48" customFormat="1">
      <c r="A84" s="72" t="str">
        <f>'Ref2'!I86</f>
        <v>E1302</v>
      </c>
      <c r="B84" s="72" t="str">
        <f>INDEX('Ref1'!$E:$E,MATCH($A84,'Ref1'!$A:$A,0))</f>
        <v>Durham</v>
      </c>
      <c r="C84" s="72" t="str">
        <f>INDEX('Ref2'!$E:$E,MATCH($A84,'Ref2'!$A:$A,0))</f>
        <v>No</v>
      </c>
      <c r="D84" s="74">
        <f>INDEX(Data1!E:E,MATCH($A84,Data1!$A:$A,0))</f>
        <v>104.79275510204081</v>
      </c>
      <c r="E84" s="74">
        <f>INDEX(Data1!F:F,MATCH($A84,Data1!$A:$A,0))</f>
        <v>111.66104897959184</v>
      </c>
      <c r="F84" s="74">
        <f>INDEX(Data1!G:G,MATCH($A84,Data1!$A:$A,0))</f>
        <v>103.638572</v>
      </c>
      <c r="G84" s="74">
        <f>INDEX(Data1!H:H,MATCH($A84,Data1!$A:$A,0))</f>
        <v>116.541364</v>
      </c>
      <c r="H84" s="74">
        <f>INDEX(Data1!I:I,MATCH($A84,Data1!$A:$A,0))</f>
        <v>103.157504</v>
      </c>
      <c r="I84" s="74">
        <f>INDEX(Data1!J:J,MATCH($A84,Data1!$A:$A,0))</f>
        <v>105.68056122448981</v>
      </c>
      <c r="J84" s="329">
        <f>INDEX(Data1!K:K,MATCH($A84,Data1!$A:$A,0))</f>
        <v>108.0244888119182</v>
      </c>
      <c r="K84" s="331"/>
      <c r="L84" s="73"/>
      <c r="M84" s="73"/>
      <c r="N84" s="73"/>
      <c r="O84" s="73"/>
      <c r="P84" s="73"/>
      <c r="Q84" s="332"/>
      <c r="R84" s="335">
        <f t="shared" si="8"/>
        <v>104.79275510204081</v>
      </c>
      <c r="S84" s="80">
        <f t="shared" si="9"/>
        <v>111.66104897959184</v>
      </c>
      <c r="T84" s="80">
        <f t="shared" si="10"/>
        <v>103.638572</v>
      </c>
      <c r="U84" s="80">
        <f t="shared" si="11"/>
        <v>116.541364</v>
      </c>
      <c r="V84" s="80">
        <f t="shared" si="12"/>
        <v>103.157504</v>
      </c>
      <c r="W84" s="80">
        <f t="shared" si="13"/>
        <v>105.68056122448981</v>
      </c>
      <c r="X84" s="80">
        <f t="shared" si="14"/>
        <v>108.0244888119182</v>
      </c>
    </row>
    <row r="85" spans="1:24" s="48" customFormat="1">
      <c r="A85" s="72" t="str">
        <f>'Ref2'!I87</f>
        <v>E5036</v>
      </c>
      <c r="B85" s="72" t="str">
        <f>INDEX('Ref1'!$E:$E,MATCH($A85,'Ref1'!$A:$A,0))</f>
        <v>Ealing</v>
      </c>
      <c r="C85" s="72" t="str">
        <f>INDEX('Ref2'!$E:$E,MATCH($A85,'Ref2'!$A:$A,0))</f>
        <v>No</v>
      </c>
      <c r="D85" s="74">
        <f>INDEX(Data1!E:E,MATCH($A85,Data1!$A:$A,0))</f>
        <v>119.29355333333334</v>
      </c>
      <c r="E85" s="74">
        <f>INDEX(Data1!F:F,MATCH($A85,Data1!$A:$A,0))</f>
        <v>151.58690666666669</v>
      </c>
      <c r="F85" s="74">
        <f>INDEX(Data1!G:G,MATCH($A85,Data1!$A:$A,0))</f>
        <v>144.646702</v>
      </c>
      <c r="G85" s="74">
        <f>INDEX(Data1!H:H,MATCH($A85,Data1!$A:$A,0))</f>
        <v>145.55389400000001</v>
      </c>
      <c r="H85" s="74">
        <f>INDEX(Data1!I:I,MATCH($A85,Data1!$A:$A,0))</f>
        <v>153.25519699999998</v>
      </c>
      <c r="I85" s="74">
        <f>INDEX(Data1!J:J,MATCH($A85,Data1!$A:$A,0))</f>
        <v>150.26592343749999</v>
      </c>
      <c r="J85" s="329">
        <f>INDEX(Data1!K:K,MATCH($A85,Data1!$A:$A,0))</f>
        <v>153.59872598240247</v>
      </c>
      <c r="K85" s="331"/>
      <c r="L85" s="73"/>
      <c r="M85" s="73"/>
      <c r="N85" s="73"/>
      <c r="O85" s="73"/>
      <c r="P85" s="73"/>
      <c r="Q85" s="332"/>
      <c r="R85" s="335">
        <f t="shared" si="8"/>
        <v>119.29355333333334</v>
      </c>
      <c r="S85" s="80">
        <f t="shared" si="9"/>
        <v>151.58690666666669</v>
      </c>
      <c r="T85" s="80">
        <f t="shared" si="10"/>
        <v>144.646702</v>
      </c>
      <c r="U85" s="80">
        <f t="shared" si="11"/>
        <v>145.55389400000001</v>
      </c>
      <c r="V85" s="80">
        <f t="shared" si="12"/>
        <v>153.25519699999998</v>
      </c>
      <c r="W85" s="80">
        <f t="shared" si="13"/>
        <v>150.26592343749999</v>
      </c>
      <c r="X85" s="80">
        <f t="shared" si="14"/>
        <v>153.59872598240247</v>
      </c>
    </row>
    <row r="86" spans="1:24" s="48" customFormat="1">
      <c r="A86" s="72" t="str">
        <f>'Ref2'!I88</f>
        <v>E0532</v>
      </c>
      <c r="B86" s="72" t="str">
        <f>INDEX('Ref1'!$E:$E,MATCH($A86,'Ref1'!$A:$A,0))</f>
        <v>East Cambridgeshire</v>
      </c>
      <c r="C86" s="72" t="str">
        <f>INDEX('Ref2'!$E:$E,MATCH($A86,'Ref2'!$A:$A,0))</f>
        <v>No</v>
      </c>
      <c r="D86" s="74">
        <f>INDEX(Data1!E:E,MATCH($A86,Data1!$A:$A,0))</f>
        <v>15.981734999999999</v>
      </c>
      <c r="E86" s="74">
        <f>INDEX(Data1!F:F,MATCH($A86,Data1!$A:$A,0))</f>
        <v>18.248867499999999</v>
      </c>
      <c r="F86" s="74">
        <f>INDEX(Data1!G:G,MATCH($A86,Data1!$A:$A,0))</f>
        <v>18.428702000000001</v>
      </c>
      <c r="G86" s="74">
        <f>INDEX(Data1!H:H,MATCH($A86,Data1!$A:$A,0))</f>
        <v>19.635224999999998</v>
      </c>
      <c r="H86" s="74">
        <f>INDEX(Data1!I:I,MATCH($A86,Data1!$A:$A,0))</f>
        <v>20.122453499999999</v>
      </c>
      <c r="I86" s="74">
        <f>INDEX(Data1!J:J,MATCH($A86,Data1!$A:$A,0))</f>
        <v>20.443622499999996</v>
      </c>
      <c r="J86" s="329">
        <f>INDEX(Data1!K:K,MATCH($A86,Data1!$A:$A,0))</f>
        <v>20.897049035679846</v>
      </c>
      <c r="K86" s="331"/>
      <c r="L86" s="73"/>
      <c r="M86" s="73"/>
      <c r="N86" s="73"/>
      <c r="O86" s="73"/>
      <c r="P86" s="73"/>
      <c r="Q86" s="332"/>
      <c r="R86" s="335">
        <f t="shared" si="8"/>
        <v>15.981734999999999</v>
      </c>
      <c r="S86" s="80">
        <f t="shared" si="9"/>
        <v>18.248867499999999</v>
      </c>
      <c r="T86" s="80">
        <f t="shared" si="10"/>
        <v>18.428702000000001</v>
      </c>
      <c r="U86" s="80">
        <f t="shared" si="11"/>
        <v>19.635224999999998</v>
      </c>
      <c r="V86" s="80">
        <f t="shared" si="12"/>
        <v>20.122453499999999</v>
      </c>
      <c r="W86" s="80">
        <f t="shared" si="13"/>
        <v>20.443622499999996</v>
      </c>
      <c r="X86" s="80">
        <f t="shared" si="14"/>
        <v>20.897049035679846</v>
      </c>
    </row>
    <row r="87" spans="1:24" s="48" customFormat="1">
      <c r="A87" s="72" t="str">
        <f>'Ref2'!I89</f>
        <v>E1131</v>
      </c>
      <c r="B87" s="72" t="str">
        <f>INDEX('Ref1'!$E:$E,MATCH($A87,'Ref1'!$A:$A,0))</f>
        <v>East Devon</v>
      </c>
      <c r="C87" s="72" t="str">
        <f>INDEX('Ref2'!$E:$E,MATCH($A87,'Ref2'!$A:$A,0))</f>
        <v>No</v>
      </c>
      <c r="D87" s="74">
        <f>INDEX(Data1!E:E,MATCH($A87,Data1!$A:$A,0))</f>
        <v>29.790304999999996</v>
      </c>
      <c r="E87" s="74">
        <f>INDEX(Data1!F:F,MATCH($A87,Data1!$A:$A,0))</f>
        <v>29.23734</v>
      </c>
      <c r="F87" s="74">
        <f>INDEX(Data1!G:G,MATCH($A87,Data1!$A:$A,0))</f>
        <v>31.99841</v>
      </c>
      <c r="G87" s="74">
        <f>INDEX(Data1!H:H,MATCH($A87,Data1!$A:$A,0))</f>
        <v>34.342080000000003</v>
      </c>
      <c r="H87" s="74">
        <f>INDEX(Data1!I:I,MATCH($A87,Data1!$A:$A,0))</f>
        <v>31.7802775</v>
      </c>
      <c r="I87" s="74">
        <f>INDEX(Data1!J:J,MATCH($A87,Data1!$A:$A,0))</f>
        <v>34.393819999999998</v>
      </c>
      <c r="J87" s="329">
        <f>INDEX(Data1!K:K,MATCH($A87,Data1!$A:$A,0))</f>
        <v>35.156653037608393</v>
      </c>
      <c r="K87" s="331"/>
      <c r="L87" s="73"/>
      <c r="M87" s="73"/>
      <c r="N87" s="73"/>
      <c r="O87" s="73"/>
      <c r="P87" s="73"/>
      <c r="Q87" s="332"/>
      <c r="R87" s="335">
        <f t="shared" si="8"/>
        <v>29.790304999999996</v>
      </c>
      <c r="S87" s="80">
        <f t="shared" si="9"/>
        <v>29.23734</v>
      </c>
      <c r="T87" s="80">
        <f t="shared" si="10"/>
        <v>31.99841</v>
      </c>
      <c r="U87" s="80">
        <f t="shared" si="11"/>
        <v>34.342080000000003</v>
      </c>
      <c r="V87" s="80">
        <f t="shared" si="12"/>
        <v>31.7802775</v>
      </c>
      <c r="W87" s="80">
        <f t="shared" si="13"/>
        <v>34.393819999999998</v>
      </c>
      <c r="X87" s="80">
        <f t="shared" si="14"/>
        <v>35.156653037608393</v>
      </c>
    </row>
    <row r="88" spans="1:24" s="48" customFormat="1">
      <c r="A88" s="72" t="str">
        <f>'Ref2'!I90</f>
        <v>E1233</v>
      </c>
      <c r="B88" s="72" t="str">
        <f>INDEX('Ref1'!$E:$E,MATCH($A88,'Ref1'!$A:$A,0))</f>
        <v>East Dorset</v>
      </c>
      <c r="C88" s="72" t="str">
        <f>INDEX('Ref2'!$E:$E,MATCH($A88,'Ref2'!$A:$A,0))</f>
        <v>No</v>
      </c>
      <c r="D88" s="74">
        <f>INDEX(Data1!E:E,MATCH($A88,Data1!$A:$A,0))</f>
        <v>19.586427499999999</v>
      </c>
      <c r="E88" s="74">
        <f>INDEX(Data1!F:F,MATCH($A88,Data1!$A:$A,0))</f>
        <v>21.229654999999998</v>
      </c>
      <c r="F88" s="74">
        <f>INDEX(Data1!G:G,MATCH($A88,Data1!$A:$A,0))</f>
        <v>20.233492269999999</v>
      </c>
      <c r="G88" s="74">
        <f>INDEX(Data1!H:H,MATCH($A88,Data1!$A:$A,0))</f>
        <v>22.338116999999997</v>
      </c>
      <c r="H88" s="74">
        <f>INDEX(Data1!I:I,MATCH($A88,Data1!$A:$A,0))</f>
        <v>21.413495000000005</v>
      </c>
      <c r="I88" s="74">
        <f>INDEX(Data1!J:J,MATCH($A88,Data1!$A:$A,0))</f>
        <v>23.05358</v>
      </c>
      <c r="J88" s="329">
        <f>INDEX(Data1!K:K,MATCH($A88,Data1!$A:$A,0))</f>
        <v>23.564893731918993</v>
      </c>
      <c r="K88" s="331"/>
      <c r="L88" s="73"/>
      <c r="M88" s="73"/>
      <c r="N88" s="73"/>
      <c r="O88" s="73"/>
      <c r="P88" s="73"/>
      <c r="Q88" s="332"/>
      <c r="R88" s="335">
        <f t="shared" si="8"/>
        <v>19.586427499999999</v>
      </c>
      <c r="S88" s="80">
        <f t="shared" si="9"/>
        <v>21.229654999999998</v>
      </c>
      <c r="T88" s="80">
        <f t="shared" si="10"/>
        <v>20.233492269999999</v>
      </c>
      <c r="U88" s="80">
        <f t="shared" si="11"/>
        <v>22.338116999999997</v>
      </c>
      <c r="V88" s="80">
        <f t="shared" si="12"/>
        <v>21.413495000000005</v>
      </c>
      <c r="W88" s="80">
        <f t="shared" si="13"/>
        <v>23.05358</v>
      </c>
      <c r="X88" s="80">
        <f t="shared" si="14"/>
        <v>23.564893731918993</v>
      </c>
    </row>
    <row r="89" spans="1:24" s="48" customFormat="1">
      <c r="A89" s="72" t="str">
        <f>'Ref2'!I91</f>
        <v>E1732</v>
      </c>
      <c r="B89" s="72" t="str">
        <f>INDEX('Ref1'!$E:$E,MATCH($A89,'Ref1'!$A:$A,0))</f>
        <v>East Hampshire</v>
      </c>
      <c r="C89" s="72" t="str">
        <f>INDEX('Ref2'!$E:$E,MATCH($A89,'Ref2'!$A:$A,0))</f>
        <v>No</v>
      </c>
      <c r="D89" s="74">
        <f>INDEX(Data1!E:E,MATCH($A89,Data1!$A:$A,0))</f>
        <v>26.789932499999999</v>
      </c>
      <c r="E89" s="74">
        <f>INDEX(Data1!F:F,MATCH($A89,Data1!$A:$A,0))</f>
        <v>29.484902499999997</v>
      </c>
      <c r="F89" s="74">
        <f>INDEX(Data1!G:G,MATCH($A89,Data1!$A:$A,0))</f>
        <v>26.982185000000001</v>
      </c>
      <c r="G89" s="74">
        <f>INDEX(Data1!H:H,MATCH($A89,Data1!$A:$A,0))</f>
        <v>27.329785999999999</v>
      </c>
      <c r="H89" s="74">
        <f>INDEX(Data1!I:I,MATCH($A89,Data1!$A:$A,0))</f>
        <v>32.860476000000006</v>
      </c>
      <c r="I89" s="74">
        <f>INDEX(Data1!J:J,MATCH($A89,Data1!$A:$A,0))</f>
        <v>33.6823075</v>
      </c>
      <c r="J89" s="329">
        <f>INDEX(Data1!K:K,MATCH($A89,Data1!$A:$A,0))</f>
        <v>34.429359643201536</v>
      </c>
      <c r="K89" s="331"/>
      <c r="L89" s="73"/>
      <c r="M89" s="73"/>
      <c r="N89" s="73"/>
      <c r="O89" s="73"/>
      <c r="P89" s="73"/>
      <c r="Q89" s="332"/>
      <c r="R89" s="335">
        <f t="shared" si="8"/>
        <v>26.789932499999999</v>
      </c>
      <c r="S89" s="80">
        <f t="shared" si="9"/>
        <v>29.484902499999997</v>
      </c>
      <c r="T89" s="80">
        <f t="shared" si="10"/>
        <v>26.982185000000001</v>
      </c>
      <c r="U89" s="80">
        <f t="shared" si="11"/>
        <v>27.329785999999999</v>
      </c>
      <c r="V89" s="80">
        <f t="shared" si="12"/>
        <v>32.860476000000006</v>
      </c>
      <c r="W89" s="80">
        <f t="shared" si="13"/>
        <v>33.6823075</v>
      </c>
      <c r="X89" s="80">
        <f t="shared" si="14"/>
        <v>34.429359643201536</v>
      </c>
    </row>
    <row r="90" spans="1:24" s="48" customFormat="1">
      <c r="A90" s="72" t="str">
        <f>'Ref2'!I92</f>
        <v>E1933</v>
      </c>
      <c r="B90" s="72" t="str">
        <f>INDEX('Ref1'!$E:$E,MATCH($A90,'Ref1'!$A:$A,0))</f>
        <v>East Hertfordshire</v>
      </c>
      <c r="C90" s="72" t="str">
        <f>INDEX('Ref2'!$E:$E,MATCH($A90,'Ref2'!$A:$A,0))</f>
        <v>No</v>
      </c>
      <c r="D90" s="74">
        <f>INDEX(Data1!E:E,MATCH($A90,Data1!$A:$A,0))</f>
        <v>39.555367499999996</v>
      </c>
      <c r="E90" s="74">
        <f>INDEX(Data1!F:F,MATCH($A90,Data1!$A:$A,0))</f>
        <v>38.624787499999996</v>
      </c>
      <c r="F90" s="74">
        <f>INDEX(Data1!G:G,MATCH($A90,Data1!$A:$A,0))</f>
        <v>43.854700000000001</v>
      </c>
      <c r="G90" s="74">
        <f>INDEX(Data1!H:H,MATCH($A90,Data1!$A:$A,0))</f>
        <v>44.137692999999999</v>
      </c>
      <c r="H90" s="74">
        <f>INDEX(Data1!I:I,MATCH($A90,Data1!$A:$A,0))</f>
        <v>41.163384000000001</v>
      </c>
      <c r="I90" s="74">
        <f>INDEX(Data1!J:J,MATCH($A90,Data1!$A:$A,0))</f>
        <v>42.777010000000004</v>
      </c>
      <c r="J90" s="329">
        <f>INDEX(Data1!K:K,MATCH($A90,Data1!$A:$A,0))</f>
        <v>43.725776856316301</v>
      </c>
      <c r="K90" s="331"/>
      <c r="L90" s="73"/>
      <c r="M90" s="73"/>
      <c r="N90" s="73"/>
      <c r="O90" s="73"/>
      <c r="P90" s="73"/>
      <c r="Q90" s="332"/>
      <c r="R90" s="335">
        <f t="shared" si="8"/>
        <v>39.555367499999996</v>
      </c>
      <c r="S90" s="80">
        <f t="shared" si="9"/>
        <v>38.624787499999996</v>
      </c>
      <c r="T90" s="80">
        <f t="shared" si="10"/>
        <v>43.854700000000001</v>
      </c>
      <c r="U90" s="80">
        <f t="shared" si="11"/>
        <v>44.137692999999999</v>
      </c>
      <c r="V90" s="80">
        <f t="shared" si="12"/>
        <v>41.163384000000001</v>
      </c>
      <c r="W90" s="80">
        <f t="shared" si="13"/>
        <v>42.777010000000004</v>
      </c>
      <c r="X90" s="80">
        <f t="shared" si="14"/>
        <v>43.725776856316301</v>
      </c>
    </row>
    <row r="91" spans="1:24" s="48" customFormat="1">
      <c r="A91" s="72" t="str">
        <f>'Ref2'!I93</f>
        <v>E2532</v>
      </c>
      <c r="B91" s="72" t="str">
        <f>INDEX('Ref1'!$E:$E,MATCH($A91,'Ref1'!$A:$A,0))</f>
        <v>East Lindsey</v>
      </c>
      <c r="C91" s="72" t="str">
        <f>INDEX('Ref2'!$E:$E,MATCH($A91,'Ref2'!$A:$A,0))</f>
        <v>No</v>
      </c>
      <c r="D91" s="74">
        <f>INDEX(Data1!E:E,MATCH($A91,Data1!$A:$A,0))</f>
        <v>30.720342500000001</v>
      </c>
      <c r="E91" s="74">
        <f>INDEX(Data1!F:F,MATCH($A91,Data1!$A:$A,0))</f>
        <v>30.878942500000001</v>
      </c>
      <c r="F91" s="74">
        <f>INDEX(Data1!G:G,MATCH($A91,Data1!$A:$A,0))</f>
        <v>30.202739000000001</v>
      </c>
      <c r="G91" s="74">
        <f>INDEX(Data1!H:H,MATCH($A91,Data1!$A:$A,0))</f>
        <v>34.925756</v>
      </c>
      <c r="H91" s="74">
        <f>INDEX(Data1!I:I,MATCH($A91,Data1!$A:$A,0))</f>
        <v>33.059123499999998</v>
      </c>
      <c r="I91" s="74">
        <f>INDEX(Data1!J:J,MATCH($A91,Data1!$A:$A,0))</f>
        <v>34.856216666666661</v>
      </c>
      <c r="J91" s="329">
        <f>INDEX(Data1!K:K,MATCH($A91,Data1!$A:$A,0))</f>
        <v>35.629305368049415</v>
      </c>
      <c r="K91" s="331"/>
      <c r="L91" s="73"/>
      <c r="M91" s="73"/>
      <c r="N91" s="73"/>
      <c r="O91" s="73"/>
      <c r="P91" s="73"/>
      <c r="Q91" s="332"/>
      <c r="R91" s="335">
        <f t="shared" si="8"/>
        <v>30.720342500000001</v>
      </c>
      <c r="S91" s="80">
        <f t="shared" si="9"/>
        <v>30.878942500000001</v>
      </c>
      <c r="T91" s="80">
        <f t="shared" si="10"/>
        <v>30.202739000000001</v>
      </c>
      <c r="U91" s="80">
        <f t="shared" si="11"/>
        <v>34.925756</v>
      </c>
      <c r="V91" s="80">
        <f t="shared" si="12"/>
        <v>33.059123499999998</v>
      </c>
      <c r="W91" s="80">
        <f t="shared" si="13"/>
        <v>34.856216666666661</v>
      </c>
      <c r="X91" s="80">
        <f t="shared" si="14"/>
        <v>35.629305368049415</v>
      </c>
    </row>
    <row r="92" spans="1:24" s="48" customFormat="1">
      <c r="A92" s="72" t="str">
        <f>'Ref2'!I94</f>
        <v>E2833</v>
      </c>
      <c r="B92" s="72" t="str">
        <f>INDEX('Ref1'!$E:$E,MATCH($A92,'Ref1'!$A:$A,0))</f>
        <v>East Northamptonshire</v>
      </c>
      <c r="C92" s="72" t="str">
        <f>INDEX('Ref2'!$E:$E,MATCH($A92,'Ref2'!$A:$A,0))</f>
        <v>No</v>
      </c>
      <c r="D92" s="74">
        <f>INDEX(Data1!E:E,MATCH($A92,Data1!$A:$A,0))</f>
        <v>20.214634999999998</v>
      </c>
      <c r="E92" s="74">
        <f>INDEX(Data1!F:F,MATCH($A92,Data1!$A:$A,0))</f>
        <v>19.810917499999999</v>
      </c>
      <c r="F92" s="74">
        <f>INDEX(Data1!G:G,MATCH($A92,Data1!$A:$A,0))</f>
        <v>22.329305999999999</v>
      </c>
      <c r="G92" s="74">
        <f>INDEX(Data1!H:H,MATCH($A92,Data1!$A:$A,0))</f>
        <v>22.998430999999997</v>
      </c>
      <c r="H92" s="74">
        <f>INDEX(Data1!I:I,MATCH($A92,Data1!$A:$A,0))</f>
        <v>28.457721000000003</v>
      </c>
      <c r="I92" s="74">
        <f>INDEX(Data1!J:J,MATCH($A92,Data1!$A:$A,0))</f>
        <v>32.249354999999994</v>
      </c>
      <c r="J92" s="329">
        <f>INDEX(Data1!K:K,MATCH($A92,Data1!$A:$A,0))</f>
        <v>32.964625168756022</v>
      </c>
      <c r="K92" s="331"/>
      <c r="L92" s="73"/>
      <c r="M92" s="73"/>
      <c r="N92" s="73"/>
      <c r="O92" s="73"/>
      <c r="P92" s="73"/>
      <c r="Q92" s="332"/>
      <c r="R92" s="335">
        <f t="shared" si="8"/>
        <v>20.214634999999998</v>
      </c>
      <c r="S92" s="80">
        <f t="shared" si="9"/>
        <v>19.810917499999999</v>
      </c>
      <c r="T92" s="80">
        <f t="shared" si="10"/>
        <v>22.329305999999999</v>
      </c>
      <c r="U92" s="80">
        <f t="shared" si="11"/>
        <v>22.998430999999997</v>
      </c>
      <c r="V92" s="80">
        <f t="shared" si="12"/>
        <v>28.457721000000003</v>
      </c>
      <c r="W92" s="80">
        <f t="shared" si="13"/>
        <v>32.249354999999994</v>
      </c>
      <c r="X92" s="80">
        <f t="shared" si="14"/>
        <v>32.964625168756022</v>
      </c>
    </row>
    <row r="93" spans="1:24" s="48" customFormat="1">
      <c r="A93" s="72" t="str">
        <f>'Ref2'!I95</f>
        <v>E2001</v>
      </c>
      <c r="B93" s="72" t="str">
        <f>INDEX('Ref1'!$E:$E,MATCH($A93,'Ref1'!$A:$A,0))</f>
        <v>East Riding of Yorkshire</v>
      </c>
      <c r="C93" s="72" t="str">
        <f>INDEX('Ref2'!$E:$E,MATCH($A93,'Ref2'!$A:$A,0))</f>
        <v>No</v>
      </c>
      <c r="D93" s="74">
        <f>INDEX(Data1!E:E,MATCH($A93,Data1!$A:$A,0))</f>
        <v>88.604971428571432</v>
      </c>
      <c r="E93" s="74">
        <f>INDEX(Data1!F:F,MATCH($A93,Data1!$A:$A,0))</f>
        <v>107.82951428571428</v>
      </c>
      <c r="F93" s="74">
        <f>INDEX(Data1!G:G,MATCH($A93,Data1!$A:$A,0))</f>
        <v>98.100541000000007</v>
      </c>
      <c r="G93" s="74">
        <f>INDEX(Data1!H:H,MATCH($A93,Data1!$A:$A,0))</f>
        <v>105.634164</v>
      </c>
      <c r="H93" s="74">
        <f>INDEX(Data1!I:I,MATCH($A93,Data1!$A:$A,0))</f>
        <v>88.692310061224489</v>
      </c>
      <c r="I93" s="74">
        <f>INDEX(Data1!J:J,MATCH($A93,Data1!$A:$A,0))</f>
        <v>95.322253061224487</v>
      </c>
      <c r="J93" s="329">
        <f>INDEX(Data1!K:K,MATCH($A93,Data1!$A:$A,0))</f>
        <v>97.436439966150374</v>
      </c>
      <c r="K93" s="331"/>
      <c r="L93" s="73"/>
      <c r="M93" s="73"/>
      <c r="N93" s="73"/>
      <c r="O93" s="73"/>
      <c r="P93" s="73"/>
      <c r="Q93" s="332"/>
      <c r="R93" s="335">
        <f t="shared" si="8"/>
        <v>88.604971428571432</v>
      </c>
      <c r="S93" s="80">
        <f t="shared" si="9"/>
        <v>107.82951428571428</v>
      </c>
      <c r="T93" s="80">
        <f t="shared" si="10"/>
        <v>98.100541000000007</v>
      </c>
      <c r="U93" s="80">
        <f t="shared" si="11"/>
        <v>105.634164</v>
      </c>
      <c r="V93" s="80">
        <f t="shared" si="12"/>
        <v>88.692310061224489</v>
      </c>
      <c r="W93" s="80">
        <f t="shared" si="13"/>
        <v>95.322253061224487</v>
      </c>
      <c r="X93" s="80">
        <f t="shared" si="14"/>
        <v>97.436439966150374</v>
      </c>
    </row>
    <row r="94" spans="1:24" s="48" customFormat="1">
      <c r="A94" s="72" t="str">
        <f>'Ref2'!I96</f>
        <v>E3432</v>
      </c>
      <c r="B94" s="72" t="str">
        <f>INDEX('Ref1'!$E:$E,MATCH($A94,'Ref1'!$A:$A,0))</f>
        <v>East Staffordshire</v>
      </c>
      <c r="C94" s="72" t="str">
        <f>INDEX('Ref2'!$E:$E,MATCH($A94,'Ref2'!$A:$A,0))</f>
        <v>No</v>
      </c>
      <c r="D94" s="74">
        <f>INDEX(Data1!E:E,MATCH($A94,Data1!$A:$A,0))</f>
        <v>48.519359999999999</v>
      </c>
      <c r="E94" s="74">
        <f>INDEX(Data1!F:F,MATCH($A94,Data1!$A:$A,0))</f>
        <v>51.721159999999998</v>
      </c>
      <c r="F94" s="74">
        <f>INDEX(Data1!G:G,MATCH($A94,Data1!$A:$A,0))</f>
        <v>55.112060999999997</v>
      </c>
      <c r="G94" s="74">
        <f>INDEX(Data1!H:H,MATCH($A94,Data1!$A:$A,0))</f>
        <v>56.810034999999999</v>
      </c>
      <c r="H94" s="74">
        <f>INDEX(Data1!I:I,MATCH($A94,Data1!$A:$A,0))</f>
        <v>52.176998500000003</v>
      </c>
      <c r="I94" s="74">
        <f>INDEX(Data1!J:J,MATCH($A94,Data1!$A:$A,0))</f>
        <v>52.16713</v>
      </c>
      <c r="J94" s="329">
        <f>INDEX(Data1!K:K,MATCH($A94,Data1!$A:$A,0))</f>
        <v>53.324163741562209</v>
      </c>
      <c r="K94" s="331"/>
      <c r="L94" s="73"/>
      <c r="M94" s="73"/>
      <c r="N94" s="73"/>
      <c r="O94" s="73"/>
      <c r="P94" s="73"/>
      <c r="Q94" s="332"/>
      <c r="R94" s="335">
        <f t="shared" si="8"/>
        <v>48.519359999999999</v>
      </c>
      <c r="S94" s="80">
        <f t="shared" si="9"/>
        <v>51.721159999999998</v>
      </c>
      <c r="T94" s="80">
        <f t="shared" si="10"/>
        <v>55.112060999999997</v>
      </c>
      <c r="U94" s="80">
        <f t="shared" si="11"/>
        <v>56.810034999999999</v>
      </c>
      <c r="V94" s="80">
        <f t="shared" si="12"/>
        <v>52.176998500000003</v>
      </c>
      <c r="W94" s="80">
        <f t="shared" si="13"/>
        <v>52.16713</v>
      </c>
      <c r="X94" s="80">
        <f t="shared" si="14"/>
        <v>53.324163741562209</v>
      </c>
    </row>
    <row r="95" spans="1:24" s="48" customFormat="1">
      <c r="A95" s="72" t="str">
        <f>'Ref2'!I97</f>
        <v>E1432</v>
      </c>
      <c r="B95" s="72" t="str">
        <f>INDEX('Ref1'!$E:$E,MATCH($A95,'Ref1'!$A:$A,0))</f>
        <v>Eastbourne</v>
      </c>
      <c r="C95" s="72" t="str">
        <f>INDEX('Ref2'!$E:$E,MATCH($A95,'Ref2'!$A:$A,0))</f>
        <v>No</v>
      </c>
      <c r="D95" s="74">
        <f>INDEX(Data1!E:E,MATCH($A95,Data1!$A:$A,0))</f>
        <v>30.650529999999996</v>
      </c>
      <c r="E95" s="74">
        <f>INDEX(Data1!F:F,MATCH($A95,Data1!$A:$A,0))</f>
        <v>32.564009999999996</v>
      </c>
      <c r="F95" s="74">
        <f>INDEX(Data1!G:G,MATCH($A95,Data1!$A:$A,0))</f>
        <v>33.283669000000003</v>
      </c>
      <c r="G95" s="74">
        <f>INDEX(Data1!H:H,MATCH($A95,Data1!$A:$A,0))</f>
        <v>32.468161000000002</v>
      </c>
      <c r="H95" s="74">
        <f>INDEX(Data1!I:I,MATCH($A95,Data1!$A:$A,0))</f>
        <v>34.284692999999997</v>
      </c>
      <c r="I95" s="74">
        <f>INDEX(Data1!J:J,MATCH($A95,Data1!$A:$A,0))</f>
        <v>36.313694999999996</v>
      </c>
      <c r="J95" s="329">
        <f>INDEX(Data1!K:K,MATCH($A95,Data1!$A:$A,0))</f>
        <v>37.119109643201547</v>
      </c>
      <c r="K95" s="331"/>
      <c r="L95" s="73"/>
      <c r="M95" s="73"/>
      <c r="N95" s="73"/>
      <c r="O95" s="73"/>
      <c r="P95" s="73"/>
      <c r="Q95" s="332"/>
      <c r="R95" s="335">
        <f t="shared" si="8"/>
        <v>30.650529999999996</v>
      </c>
      <c r="S95" s="80">
        <f t="shared" si="9"/>
        <v>32.564009999999996</v>
      </c>
      <c r="T95" s="80">
        <f t="shared" si="10"/>
        <v>33.283669000000003</v>
      </c>
      <c r="U95" s="80">
        <f t="shared" si="11"/>
        <v>32.468161000000002</v>
      </c>
      <c r="V95" s="80">
        <f t="shared" si="12"/>
        <v>34.284692999999997</v>
      </c>
      <c r="W95" s="80">
        <f t="shared" si="13"/>
        <v>36.313694999999996</v>
      </c>
      <c r="X95" s="80">
        <f t="shared" si="14"/>
        <v>37.119109643201547</v>
      </c>
    </row>
    <row r="96" spans="1:24" s="48" customFormat="1">
      <c r="A96" s="72" t="str">
        <f>'Ref2'!I98</f>
        <v>E1733</v>
      </c>
      <c r="B96" s="72" t="str">
        <f>INDEX('Ref1'!$E:$E,MATCH($A96,'Ref1'!$A:$A,0))</f>
        <v>Eastleigh</v>
      </c>
      <c r="C96" s="72" t="str">
        <f>INDEX('Ref2'!$E:$E,MATCH($A96,'Ref2'!$A:$A,0))</f>
        <v>No</v>
      </c>
      <c r="D96" s="74">
        <f>INDEX(Data1!E:E,MATCH($A96,Data1!$A:$A,0))</f>
        <v>50.673584999999996</v>
      </c>
      <c r="E96" s="74">
        <f>INDEX(Data1!F:F,MATCH($A96,Data1!$A:$A,0))</f>
        <v>53.576097499999996</v>
      </c>
      <c r="F96" s="74">
        <f>INDEX(Data1!G:G,MATCH($A96,Data1!$A:$A,0))</f>
        <v>57.542504999999998</v>
      </c>
      <c r="G96" s="74">
        <f>INDEX(Data1!H:H,MATCH($A96,Data1!$A:$A,0))</f>
        <v>58.663150000000002</v>
      </c>
      <c r="H96" s="74">
        <f>INDEX(Data1!I:I,MATCH($A96,Data1!$A:$A,0))</f>
        <v>57.029390000000006</v>
      </c>
      <c r="I96" s="74">
        <f>INDEX(Data1!J:J,MATCH($A96,Data1!$A:$A,0))</f>
        <v>58.938944999999997</v>
      </c>
      <c r="J96" s="329">
        <f>INDEX(Data1!K:K,MATCH($A96,Data1!$A:$A,0))</f>
        <v>60.246173288331704</v>
      </c>
      <c r="K96" s="331"/>
      <c r="L96" s="73"/>
      <c r="M96" s="73"/>
      <c r="N96" s="73"/>
      <c r="O96" s="73"/>
      <c r="P96" s="73"/>
      <c r="Q96" s="332"/>
      <c r="R96" s="335">
        <f t="shared" si="8"/>
        <v>50.673584999999996</v>
      </c>
      <c r="S96" s="80">
        <f t="shared" si="9"/>
        <v>53.576097499999996</v>
      </c>
      <c r="T96" s="80">
        <f t="shared" si="10"/>
        <v>57.542504999999998</v>
      </c>
      <c r="U96" s="80">
        <f t="shared" si="11"/>
        <v>58.663150000000002</v>
      </c>
      <c r="V96" s="80">
        <f t="shared" si="12"/>
        <v>57.029390000000006</v>
      </c>
      <c r="W96" s="80">
        <f t="shared" si="13"/>
        <v>58.938944999999997</v>
      </c>
      <c r="X96" s="80">
        <f t="shared" si="14"/>
        <v>60.246173288331704</v>
      </c>
    </row>
    <row r="97" spans="1:24" s="48" customFormat="1">
      <c r="A97" s="72" t="str">
        <f>'Ref2'!I99</f>
        <v>E0935</v>
      </c>
      <c r="B97" s="72" t="str">
        <f>INDEX('Ref1'!$E:$E,MATCH($A97,'Ref1'!$A:$A,0))</f>
        <v>Eden</v>
      </c>
      <c r="C97" s="72" t="str">
        <f>INDEX('Ref2'!$E:$E,MATCH($A97,'Ref2'!$A:$A,0))</f>
        <v>No</v>
      </c>
      <c r="D97" s="74">
        <f>INDEX(Data1!E:E,MATCH($A97,Data1!$A:$A,0))</f>
        <v>19.995214999999998</v>
      </c>
      <c r="E97" s="74">
        <f>INDEX(Data1!F:F,MATCH($A97,Data1!$A:$A,0))</f>
        <v>19.861224999999997</v>
      </c>
      <c r="F97" s="74">
        <f>INDEX(Data1!G:G,MATCH($A97,Data1!$A:$A,0))</f>
        <v>19.057798999999999</v>
      </c>
      <c r="G97" s="74">
        <f>INDEX(Data1!H:H,MATCH($A97,Data1!$A:$A,0))</f>
        <v>19.888399</v>
      </c>
      <c r="H97" s="74">
        <f>INDEX(Data1!I:I,MATCH($A97,Data1!$A:$A,0))</f>
        <v>19.550855500000001</v>
      </c>
      <c r="I97" s="74">
        <f>INDEX(Data1!J:J,MATCH($A97,Data1!$A:$A,0))</f>
        <v>21.529319999999998</v>
      </c>
      <c r="J97" s="329">
        <f>INDEX(Data1!K:K,MATCH($A97,Data1!$A:$A,0))</f>
        <v>22.006826615236257</v>
      </c>
      <c r="K97" s="331"/>
      <c r="L97" s="73"/>
      <c r="M97" s="73"/>
      <c r="N97" s="73"/>
      <c r="O97" s="73"/>
      <c r="P97" s="73"/>
      <c r="Q97" s="332"/>
      <c r="R97" s="335">
        <f t="shared" si="8"/>
        <v>19.995214999999998</v>
      </c>
      <c r="S97" s="80">
        <f t="shared" si="9"/>
        <v>19.861224999999997</v>
      </c>
      <c r="T97" s="80">
        <f t="shared" si="10"/>
        <v>19.057798999999999</v>
      </c>
      <c r="U97" s="80">
        <f t="shared" si="11"/>
        <v>19.888399</v>
      </c>
      <c r="V97" s="80">
        <f t="shared" si="12"/>
        <v>19.550855500000001</v>
      </c>
      <c r="W97" s="80">
        <f t="shared" si="13"/>
        <v>21.529319999999998</v>
      </c>
      <c r="X97" s="80">
        <f t="shared" si="14"/>
        <v>22.006826615236257</v>
      </c>
    </row>
    <row r="98" spans="1:24" s="48" customFormat="1">
      <c r="A98" s="72" t="str">
        <f>'Ref2'!I100</f>
        <v>E3631</v>
      </c>
      <c r="B98" s="72" t="str">
        <f>INDEX('Ref1'!$E:$E,MATCH($A98,'Ref1'!$A:$A,0))</f>
        <v>Elmbridge</v>
      </c>
      <c r="C98" s="72" t="str">
        <f>INDEX('Ref2'!$E:$E,MATCH($A98,'Ref2'!$A:$A,0))</f>
        <v>No</v>
      </c>
      <c r="D98" s="74">
        <f>INDEX(Data1!E:E,MATCH($A98,Data1!$A:$A,0))</f>
        <v>51.958852499999999</v>
      </c>
      <c r="E98" s="74">
        <f>INDEX(Data1!F:F,MATCH($A98,Data1!$A:$A,0))</f>
        <v>46.414565000000003</v>
      </c>
      <c r="F98" s="74">
        <f>INDEX(Data1!G:G,MATCH($A98,Data1!$A:$A,0))</f>
        <v>61.10974800000001</v>
      </c>
      <c r="G98" s="74">
        <f>INDEX(Data1!H:H,MATCH($A98,Data1!$A:$A,0))</f>
        <v>54.037979999999997</v>
      </c>
      <c r="H98" s="74">
        <f>INDEX(Data1!I:I,MATCH($A98,Data1!$A:$A,0))</f>
        <v>62.373570000000001</v>
      </c>
      <c r="I98" s="74">
        <f>INDEX(Data1!J:J,MATCH($A98,Data1!$A:$A,0))</f>
        <v>63.932579999999987</v>
      </c>
      <c r="J98" s="329">
        <f>INDEX(Data1!K:K,MATCH($A98,Data1!$A:$A,0))</f>
        <v>65.350563934424102</v>
      </c>
      <c r="K98" s="331"/>
      <c r="L98" s="73"/>
      <c r="M98" s="73"/>
      <c r="N98" s="73"/>
      <c r="O98" s="73"/>
      <c r="P98" s="73"/>
      <c r="Q98" s="332"/>
      <c r="R98" s="335">
        <f t="shared" si="8"/>
        <v>51.958852499999999</v>
      </c>
      <c r="S98" s="80">
        <f t="shared" si="9"/>
        <v>46.414565000000003</v>
      </c>
      <c r="T98" s="80">
        <f t="shared" si="10"/>
        <v>61.10974800000001</v>
      </c>
      <c r="U98" s="80">
        <f t="shared" si="11"/>
        <v>54.037979999999997</v>
      </c>
      <c r="V98" s="80">
        <f t="shared" si="12"/>
        <v>62.373570000000001</v>
      </c>
      <c r="W98" s="80">
        <f t="shared" si="13"/>
        <v>63.932579999999987</v>
      </c>
      <c r="X98" s="80">
        <f t="shared" si="14"/>
        <v>65.350563934424102</v>
      </c>
    </row>
    <row r="99" spans="1:24" s="48" customFormat="1">
      <c r="A99" s="72" t="str">
        <f>'Ref2'!I101</f>
        <v>E5037</v>
      </c>
      <c r="B99" s="72" t="str">
        <f>INDEX('Ref1'!$E:$E,MATCH($A99,'Ref1'!$A:$A,0))</f>
        <v>Enfield</v>
      </c>
      <c r="C99" s="72" t="str">
        <f>INDEX('Ref2'!$E:$E,MATCH($A99,'Ref2'!$A:$A,0))</f>
        <v>No</v>
      </c>
      <c r="D99" s="74">
        <f>INDEX(Data1!E:E,MATCH($A99,Data1!$A:$A,0))</f>
        <v>103.08862000000001</v>
      </c>
      <c r="E99" s="74">
        <f>INDEX(Data1!F:F,MATCH($A99,Data1!$A:$A,0))</f>
        <v>97.776536666666672</v>
      </c>
      <c r="F99" s="74">
        <f>INDEX(Data1!G:G,MATCH($A99,Data1!$A:$A,0))</f>
        <v>99.963035000000005</v>
      </c>
      <c r="G99" s="74">
        <f>INDEX(Data1!H:H,MATCH($A99,Data1!$A:$A,0))</f>
        <v>115.566113</v>
      </c>
      <c r="H99" s="74">
        <f>INDEX(Data1!I:I,MATCH($A99,Data1!$A:$A,0))</f>
        <v>109.94528166666665</v>
      </c>
      <c r="I99" s="74">
        <f>INDEX(Data1!J:J,MATCH($A99,Data1!$A:$A,0))</f>
        <v>112.8462375</v>
      </c>
      <c r="J99" s="329">
        <f>INDEX(Data1!K:K,MATCH($A99,Data1!$A:$A,0))</f>
        <v>115.34909522661613</v>
      </c>
      <c r="K99" s="331"/>
      <c r="L99" s="73"/>
      <c r="M99" s="73"/>
      <c r="N99" s="73"/>
      <c r="O99" s="73"/>
      <c r="P99" s="73"/>
      <c r="Q99" s="332"/>
      <c r="R99" s="335">
        <f t="shared" si="8"/>
        <v>103.08862000000001</v>
      </c>
      <c r="S99" s="80">
        <f t="shared" si="9"/>
        <v>97.776536666666672</v>
      </c>
      <c r="T99" s="80">
        <f t="shared" si="10"/>
        <v>99.963035000000005</v>
      </c>
      <c r="U99" s="80">
        <f t="shared" si="11"/>
        <v>115.566113</v>
      </c>
      <c r="V99" s="80">
        <f t="shared" si="12"/>
        <v>109.94528166666665</v>
      </c>
      <c r="W99" s="80">
        <f t="shared" si="13"/>
        <v>112.8462375</v>
      </c>
      <c r="X99" s="80">
        <f t="shared" si="14"/>
        <v>115.34909522661613</v>
      </c>
    </row>
    <row r="100" spans="1:24" s="48" customFormat="1">
      <c r="A100" s="72" t="str">
        <f>'Ref2'!I102</f>
        <v>E1537</v>
      </c>
      <c r="B100" s="72" t="str">
        <f>INDEX('Ref1'!$E:$E,MATCH($A100,'Ref1'!$A:$A,0))</f>
        <v>Epping Forest</v>
      </c>
      <c r="C100" s="72" t="str">
        <f>INDEX('Ref2'!$E:$E,MATCH($A100,'Ref2'!$A:$A,0))</f>
        <v>No</v>
      </c>
      <c r="D100" s="74">
        <f>INDEX(Data1!E:E,MATCH($A100,Data1!$A:$A,0))</f>
        <v>30.912359999999996</v>
      </c>
      <c r="E100" s="74">
        <f>INDEX(Data1!F:F,MATCH($A100,Data1!$A:$A,0))</f>
        <v>32.392574999999994</v>
      </c>
      <c r="F100" s="74">
        <f>INDEX(Data1!G:G,MATCH($A100,Data1!$A:$A,0))</f>
        <v>33.513761000000002</v>
      </c>
      <c r="G100" s="74">
        <f>INDEX(Data1!H:H,MATCH($A100,Data1!$A:$A,0))</f>
        <v>35.802219000000001</v>
      </c>
      <c r="H100" s="74">
        <f>INDEX(Data1!I:I,MATCH($A100,Data1!$A:$A,0))</f>
        <v>32.942341999999996</v>
      </c>
      <c r="I100" s="74">
        <f>INDEX(Data1!J:J,MATCH($A100,Data1!$A:$A,0))</f>
        <v>34.368537499999995</v>
      </c>
      <c r="J100" s="329">
        <f>INDEX(Data1!K:K,MATCH($A100,Data1!$A:$A,0))</f>
        <v>35.130809787849572</v>
      </c>
      <c r="K100" s="331"/>
      <c r="L100" s="73"/>
      <c r="M100" s="73"/>
      <c r="N100" s="73"/>
      <c r="O100" s="73"/>
      <c r="P100" s="73"/>
      <c r="Q100" s="332"/>
      <c r="R100" s="335">
        <f t="shared" si="8"/>
        <v>30.912359999999996</v>
      </c>
      <c r="S100" s="80">
        <f t="shared" si="9"/>
        <v>32.392574999999994</v>
      </c>
      <c r="T100" s="80">
        <f t="shared" si="10"/>
        <v>33.513761000000002</v>
      </c>
      <c r="U100" s="80">
        <f t="shared" si="11"/>
        <v>35.802219000000001</v>
      </c>
      <c r="V100" s="80">
        <f t="shared" si="12"/>
        <v>32.942341999999996</v>
      </c>
      <c r="W100" s="80">
        <f t="shared" si="13"/>
        <v>34.368537499999995</v>
      </c>
      <c r="X100" s="80">
        <f t="shared" si="14"/>
        <v>35.130809787849572</v>
      </c>
    </row>
    <row r="101" spans="1:24" s="48" customFormat="1">
      <c r="A101" s="72" t="str">
        <f>'Ref2'!I103</f>
        <v>E3632</v>
      </c>
      <c r="B101" s="72" t="str">
        <f>INDEX('Ref1'!$E:$E,MATCH($A101,'Ref1'!$A:$A,0))</f>
        <v>Epsom and Ewell</v>
      </c>
      <c r="C101" s="72" t="str">
        <f>INDEX('Ref2'!$E:$E,MATCH($A101,'Ref2'!$A:$A,0))</f>
        <v>No</v>
      </c>
      <c r="D101" s="74">
        <f>INDEX(Data1!E:E,MATCH($A101,Data1!$A:$A,0))</f>
        <v>21.322412499999999</v>
      </c>
      <c r="E101" s="74">
        <f>INDEX(Data1!F:F,MATCH($A101,Data1!$A:$A,0))</f>
        <v>22.6422025</v>
      </c>
      <c r="F101" s="74">
        <f>INDEX(Data1!G:G,MATCH($A101,Data1!$A:$A,0))</f>
        <v>22.856629999999999</v>
      </c>
      <c r="G101" s="74">
        <f>INDEX(Data1!H:H,MATCH($A101,Data1!$A:$A,0))</f>
        <v>23.193577999999999</v>
      </c>
      <c r="H101" s="74">
        <f>INDEX(Data1!I:I,MATCH($A101,Data1!$A:$A,0))</f>
        <v>24.915058999999999</v>
      </c>
      <c r="I101" s="74">
        <f>INDEX(Data1!J:J,MATCH($A101,Data1!$A:$A,0))</f>
        <v>24.922183333333329</v>
      </c>
      <c r="J101" s="329">
        <f>INDEX(Data1!K:K,MATCH($A101,Data1!$A:$A,0))</f>
        <v>25.474941497911736</v>
      </c>
      <c r="K101" s="331"/>
      <c r="L101" s="73"/>
      <c r="M101" s="73"/>
      <c r="N101" s="73"/>
      <c r="O101" s="73"/>
      <c r="P101" s="73"/>
      <c r="Q101" s="332"/>
      <c r="R101" s="335">
        <f t="shared" si="8"/>
        <v>21.322412499999999</v>
      </c>
      <c r="S101" s="80">
        <f t="shared" si="9"/>
        <v>22.6422025</v>
      </c>
      <c r="T101" s="80">
        <f t="shared" si="10"/>
        <v>22.856629999999999</v>
      </c>
      <c r="U101" s="80">
        <f t="shared" si="11"/>
        <v>23.193577999999999</v>
      </c>
      <c r="V101" s="80">
        <f t="shared" si="12"/>
        <v>24.915058999999999</v>
      </c>
      <c r="W101" s="80">
        <f t="shared" si="13"/>
        <v>24.922183333333329</v>
      </c>
      <c r="X101" s="80">
        <f t="shared" si="14"/>
        <v>25.474941497911736</v>
      </c>
    </row>
    <row r="102" spans="1:24" s="48" customFormat="1">
      <c r="A102" s="72" t="str">
        <f>'Ref2'!I104</f>
        <v>E1036</v>
      </c>
      <c r="B102" s="72" t="str">
        <f>INDEX('Ref1'!$E:$E,MATCH($A102,'Ref1'!$A:$A,0))</f>
        <v>Erewash</v>
      </c>
      <c r="C102" s="72" t="str">
        <f>INDEX('Ref2'!$E:$E,MATCH($A102,'Ref2'!$A:$A,0))</f>
        <v>No</v>
      </c>
      <c r="D102" s="74">
        <f>INDEX(Data1!E:E,MATCH($A102,Data1!$A:$A,0))</f>
        <v>23.469177499999997</v>
      </c>
      <c r="E102" s="74">
        <f>INDEX(Data1!F:F,MATCH($A102,Data1!$A:$A,0))</f>
        <v>23.819212499999999</v>
      </c>
      <c r="F102" s="74">
        <f>INDEX(Data1!G:G,MATCH($A102,Data1!$A:$A,0))</f>
        <v>24.83531</v>
      </c>
      <c r="G102" s="74">
        <f>INDEX(Data1!H:H,MATCH($A102,Data1!$A:$A,0))</f>
        <v>23.846391000000001</v>
      </c>
      <c r="H102" s="74">
        <f>INDEX(Data1!I:I,MATCH($A102,Data1!$A:$A,0))</f>
        <v>22.565282499999995</v>
      </c>
      <c r="I102" s="74">
        <f>INDEX(Data1!J:J,MATCH($A102,Data1!$A:$A,0))</f>
        <v>25.304576000000001</v>
      </c>
      <c r="J102" s="329">
        <f>INDEX(Data1!K:K,MATCH($A102,Data1!$A:$A,0))</f>
        <v>25.865815390551877</v>
      </c>
      <c r="K102" s="331"/>
      <c r="L102" s="73"/>
      <c r="M102" s="73"/>
      <c r="N102" s="73"/>
      <c r="O102" s="73"/>
      <c r="P102" s="73"/>
      <c r="Q102" s="332"/>
      <c r="R102" s="335">
        <f t="shared" si="8"/>
        <v>23.469177499999997</v>
      </c>
      <c r="S102" s="80">
        <f t="shared" si="9"/>
        <v>23.819212499999999</v>
      </c>
      <c r="T102" s="80">
        <f t="shared" si="10"/>
        <v>24.83531</v>
      </c>
      <c r="U102" s="80">
        <f t="shared" si="11"/>
        <v>23.846391000000001</v>
      </c>
      <c r="V102" s="80">
        <f t="shared" si="12"/>
        <v>22.565282499999995</v>
      </c>
      <c r="W102" s="80">
        <f t="shared" si="13"/>
        <v>25.304576000000001</v>
      </c>
      <c r="X102" s="80">
        <f t="shared" si="14"/>
        <v>25.865815390551877</v>
      </c>
    </row>
    <row r="103" spans="1:24" s="48" customFormat="1">
      <c r="A103" s="72" t="str">
        <f>'Ref2'!I105</f>
        <v>E1132</v>
      </c>
      <c r="B103" s="72" t="str">
        <f>INDEX('Ref1'!$E:$E,MATCH($A103,'Ref1'!$A:$A,0))</f>
        <v>Exeter</v>
      </c>
      <c r="C103" s="72" t="str">
        <f>INDEX('Ref2'!$E:$E,MATCH($A103,'Ref2'!$A:$A,0))</f>
        <v>No</v>
      </c>
      <c r="D103" s="74">
        <f>INDEX(Data1!E:E,MATCH($A103,Data1!$A:$A,0))</f>
        <v>71.286639999999991</v>
      </c>
      <c r="E103" s="74">
        <f>INDEX(Data1!F:F,MATCH($A103,Data1!$A:$A,0))</f>
        <v>76.399297500000003</v>
      </c>
      <c r="F103" s="74">
        <f>INDEX(Data1!G:G,MATCH($A103,Data1!$A:$A,0))</f>
        <v>78.163779000000005</v>
      </c>
      <c r="G103" s="74">
        <f>INDEX(Data1!H:H,MATCH($A103,Data1!$A:$A,0))</f>
        <v>78.330157</v>
      </c>
      <c r="H103" s="74">
        <f>INDEX(Data1!I:I,MATCH($A103,Data1!$A:$A,0))</f>
        <v>72.396289999999993</v>
      </c>
      <c r="I103" s="74">
        <f>INDEX(Data1!J:J,MATCH($A103,Data1!$A:$A,0))</f>
        <v>74.963999999999999</v>
      </c>
      <c r="J103" s="329">
        <f>INDEX(Data1!K:K,MATCH($A103,Data1!$A:$A,0))</f>
        <v>76.626653809063939</v>
      </c>
      <c r="K103" s="331"/>
      <c r="L103" s="73"/>
      <c r="M103" s="73"/>
      <c r="N103" s="73"/>
      <c r="O103" s="73"/>
      <c r="P103" s="73"/>
      <c r="Q103" s="332"/>
      <c r="R103" s="335">
        <f t="shared" si="8"/>
        <v>71.286639999999991</v>
      </c>
      <c r="S103" s="80">
        <f t="shared" si="9"/>
        <v>76.399297500000003</v>
      </c>
      <c r="T103" s="80">
        <f t="shared" si="10"/>
        <v>78.163779000000005</v>
      </c>
      <c r="U103" s="80">
        <f t="shared" si="11"/>
        <v>78.330157</v>
      </c>
      <c r="V103" s="80">
        <f t="shared" si="12"/>
        <v>72.396289999999993</v>
      </c>
      <c r="W103" s="80">
        <f t="shared" si="13"/>
        <v>74.963999999999999</v>
      </c>
      <c r="X103" s="80">
        <f t="shared" si="14"/>
        <v>76.626653809063939</v>
      </c>
    </row>
    <row r="104" spans="1:24" s="48" customFormat="1">
      <c r="A104" s="72" t="str">
        <f>'Ref2'!I106</f>
        <v>E1734</v>
      </c>
      <c r="B104" s="72" t="str">
        <f>INDEX('Ref1'!$E:$E,MATCH($A104,'Ref1'!$A:$A,0))</f>
        <v>Fareham</v>
      </c>
      <c r="C104" s="72" t="str">
        <f>INDEX('Ref2'!$E:$E,MATCH($A104,'Ref2'!$A:$A,0))</f>
        <v>No</v>
      </c>
      <c r="D104" s="74">
        <f>INDEX(Data1!E:E,MATCH($A104,Data1!$A:$A,0))</f>
        <v>36.314924999999995</v>
      </c>
      <c r="E104" s="74">
        <f>INDEX(Data1!F:F,MATCH($A104,Data1!$A:$A,0))</f>
        <v>37.897129999999997</v>
      </c>
      <c r="F104" s="74">
        <f>INDEX(Data1!G:G,MATCH($A104,Data1!$A:$A,0))</f>
        <v>38.430087</v>
      </c>
      <c r="G104" s="74">
        <f>INDEX(Data1!H:H,MATCH($A104,Data1!$A:$A,0))</f>
        <v>43.021475000000002</v>
      </c>
      <c r="H104" s="74">
        <f>INDEX(Data1!I:I,MATCH($A104,Data1!$A:$A,0))</f>
        <v>40.201439000000008</v>
      </c>
      <c r="I104" s="74">
        <f>INDEX(Data1!J:J,MATCH($A104,Data1!$A:$A,0))</f>
        <v>37.178584999999998</v>
      </c>
      <c r="J104" s="329">
        <f>INDEX(Data1!K:K,MATCH($A104,Data1!$A:$A,0))</f>
        <v>38.003182352941167</v>
      </c>
      <c r="K104" s="331"/>
      <c r="L104" s="73"/>
      <c r="M104" s="73"/>
      <c r="N104" s="73"/>
      <c r="O104" s="73"/>
      <c r="P104" s="73"/>
      <c r="Q104" s="332"/>
      <c r="R104" s="335">
        <f t="shared" si="8"/>
        <v>36.314924999999995</v>
      </c>
      <c r="S104" s="80">
        <f t="shared" si="9"/>
        <v>37.897129999999997</v>
      </c>
      <c r="T104" s="80">
        <f t="shared" si="10"/>
        <v>38.430087</v>
      </c>
      <c r="U104" s="80">
        <f t="shared" si="11"/>
        <v>43.021475000000002</v>
      </c>
      <c r="V104" s="80">
        <f t="shared" si="12"/>
        <v>40.201439000000008</v>
      </c>
      <c r="W104" s="80">
        <f t="shared" si="13"/>
        <v>37.178584999999998</v>
      </c>
      <c r="X104" s="80">
        <f t="shared" si="14"/>
        <v>38.003182352941167</v>
      </c>
    </row>
    <row r="105" spans="1:24" s="48" customFormat="1">
      <c r="A105" s="72" t="str">
        <f>'Ref2'!I107</f>
        <v>E0533</v>
      </c>
      <c r="B105" s="72" t="str">
        <f>INDEX('Ref1'!$E:$E,MATCH($A105,'Ref1'!$A:$A,0))</f>
        <v>Fenland</v>
      </c>
      <c r="C105" s="72" t="str">
        <f>INDEX('Ref2'!$E:$E,MATCH($A105,'Ref2'!$A:$A,0))</f>
        <v>No</v>
      </c>
      <c r="D105" s="74">
        <f>INDEX(Data1!E:E,MATCH($A105,Data1!$A:$A,0))</f>
        <v>23.323812499999999</v>
      </c>
      <c r="E105" s="74">
        <f>INDEX(Data1!F:F,MATCH($A105,Data1!$A:$A,0))</f>
        <v>24.064937499999999</v>
      </c>
      <c r="F105" s="74">
        <f>INDEX(Data1!G:G,MATCH($A105,Data1!$A:$A,0))</f>
        <v>23.784246</v>
      </c>
      <c r="G105" s="74">
        <f>INDEX(Data1!H:H,MATCH($A105,Data1!$A:$A,0))</f>
        <v>25.352405999999998</v>
      </c>
      <c r="H105" s="74">
        <f>INDEX(Data1!I:I,MATCH($A105,Data1!$A:$A,0))</f>
        <v>23.798093000000001</v>
      </c>
      <c r="I105" s="74">
        <f>INDEX(Data1!J:J,MATCH($A105,Data1!$A:$A,0))</f>
        <v>25.152079999999998</v>
      </c>
      <c r="J105" s="329">
        <f>INDEX(Data1!K:K,MATCH($A105,Data1!$A:$A,0))</f>
        <v>25.709937126325936</v>
      </c>
      <c r="K105" s="331"/>
      <c r="L105" s="73"/>
      <c r="M105" s="73"/>
      <c r="N105" s="73"/>
      <c r="O105" s="73"/>
      <c r="P105" s="73"/>
      <c r="Q105" s="332"/>
      <c r="R105" s="335">
        <f t="shared" si="8"/>
        <v>23.323812499999999</v>
      </c>
      <c r="S105" s="80">
        <f t="shared" si="9"/>
        <v>24.064937499999999</v>
      </c>
      <c r="T105" s="80">
        <f t="shared" si="10"/>
        <v>23.784246</v>
      </c>
      <c r="U105" s="80">
        <f t="shared" si="11"/>
        <v>25.352405999999998</v>
      </c>
      <c r="V105" s="80">
        <f t="shared" si="12"/>
        <v>23.798093000000001</v>
      </c>
      <c r="W105" s="80">
        <f t="shared" si="13"/>
        <v>25.152079999999998</v>
      </c>
      <c r="X105" s="80">
        <f t="shared" si="14"/>
        <v>25.709937126325936</v>
      </c>
    </row>
    <row r="106" spans="1:24" s="48" customFormat="1">
      <c r="A106" s="72" t="str">
        <f>'Ref2'!I108</f>
        <v>E3532</v>
      </c>
      <c r="B106" s="72" t="str">
        <f>INDEX('Ref1'!$E:$E,MATCH($A106,'Ref1'!$A:$A,0))</f>
        <v>Forest Heath</v>
      </c>
      <c r="C106" s="72" t="str">
        <f>INDEX('Ref2'!$E:$E,MATCH($A106,'Ref2'!$A:$A,0))</f>
        <v>No</v>
      </c>
      <c r="D106" s="74">
        <f>INDEX(Data1!E:E,MATCH($A106,Data1!$A:$A,0))</f>
        <v>20.6707</v>
      </c>
      <c r="E106" s="74">
        <f>INDEX(Data1!F:F,MATCH($A106,Data1!$A:$A,0))</f>
        <v>21.666037500000002</v>
      </c>
      <c r="F106" s="74">
        <f>INDEX(Data1!G:G,MATCH($A106,Data1!$A:$A,0))</f>
        <v>21.926888999999996</v>
      </c>
      <c r="G106" s="74">
        <f>INDEX(Data1!H:H,MATCH($A106,Data1!$A:$A,0))</f>
        <v>23.606980999999998</v>
      </c>
      <c r="H106" s="74">
        <f>INDEX(Data1!I:I,MATCH($A106,Data1!$A:$A,0))</f>
        <v>23.556355500000006</v>
      </c>
      <c r="I106" s="74">
        <f>INDEX(Data1!J:J,MATCH($A106,Data1!$A:$A,0))</f>
        <v>24.340742500000001</v>
      </c>
      <c r="J106" s="329">
        <f>INDEX(Data1!K:K,MATCH($A106,Data1!$A:$A,0))</f>
        <v>24.880604676954647</v>
      </c>
      <c r="K106" s="331"/>
      <c r="L106" s="73"/>
      <c r="M106" s="73"/>
      <c r="N106" s="73"/>
      <c r="O106" s="73"/>
      <c r="P106" s="73"/>
      <c r="Q106" s="332"/>
      <c r="R106" s="335">
        <f t="shared" si="8"/>
        <v>20.6707</v>
      </c>
      <c r="S106" s="80">
        <f t="shared" si="9"/>
        <v>21.666037500000002</v>
      </c>
      <c r="T106" s="80">
        <f t="shared" si="10"/>
        <v>21.926888999999996</v>
      </c>
      <c r="U106" s="80">
        <f t="shared" si="11"/>
        <v>23.606980999999998</v>
      </c>
      <c r="V106" s="80">
        <f t="shared" si="12"/>
        <v>23.556355500000006</v>
      </c>
      <c r="W106" s="80">
        <f t="shared" si="13"/>
        <v>24.340742500000001</v>
      </c>
      <c r="X106" s="80">
        <f t="shared" si="14"/>
        <v>24.880604676954647</v>
      </c>
    </row>
    <row r="107" spans="1:24" s="48" customFormat="1">
      <c r="A107" s="72" t="str">
        <f>'Ref2'!I109</f>
        <v>E1633</v>
      </c>
      <c r="B107" s="72" t="str">
        <f>INDEX('Ref1'!$E:$E,MATCH($A107,'Ref1'!$A:$A,0))</f>
        <v>Forest of Dean</v>
      </c>
      <c r="C107" s="72" t="str">
        <f>INDEX('Ref2'!$E:$E,MATCH($A107,'Ref2'!$A:$A,0))</f>
        <v>No</v>
      </c>
      <c r="D107" s="74">
        <f>INDEX(Data1!E:E,MATCH($A107,Data1!$A:$A,0))</f>
        <v>11.353002499999999</v>
      </c>
      <c r="E107" s="74">
        <f>INDEX(Data1!F:F,MATCH($A107,Data1!$A:$A,0))</f>
        <v>11.6448225</v>
      </c>
      <c r="F107" s="74">
        <f>INDEX(Data1!G:G,MATCH($A107,Data1!$A:$A,0))</f>
        <v>10.320743</v>
      </c>
      <c r="G107" s="74">
        <f>INDEX(Data1!H:H,MATCH($A107,Data1!$A:$A,0))</f>
        <v>12.001499000000001</v>
      </c>
      <c r="H107" s="74">
        <f>INDEX(Data1!I:I,MATCH($A107,Data1!$A:$A,0))</f>
        <v>12.535826999999999</v>
      </c>
      <c r="I107" s="74">
        <f>INDEX(Data1!J:J,MATCH($A107,Data1!$A:$A,0))</f>
        <v>12.76568</v>
      </c>
      <c r="J107" s="329">
        <f>INDEX(Data1!K:K,MATCH($A107,Data1!$A:$A,0))</f>
        <v>13.048814657666711</v>
      </c>
      <c r="K107" s="331"/>
      <c r="L107" s="73"/>
      <c r="M107" s="73"/>
      <c r="N107" s="73"/>
      <c r="O107" s="73"/>
      <c r="P107" s="73"/>
      <c r="Q107" s="332"/>
      <c r="R107" s="335">
        <f t="shared" si="8"/>
        <v>11.353002499999999</v>
      </c>
      <c r="S107" s="80">
        <f t="shared" si="9"/>
        <v>11.6448225</v>
      </c>
      <c r="T107" s="80">
        <f t="shared" si="10"/>
        <v>10.320743</v>
      </c>
      <c r="U107" s="80">
        <f t="shared" si="11"/>
        <v>12.001499000000001</v>
      </c>
      <c r="V107" s="80">
        <f t="shared" si="12"/>
        <v>12.535826999999999</v>
      </c>
      <c r="W107" s="80">
        <f t="shared" si="13"/>
        <v>12.76568</v>
      </c>
      <c r="X107" s="80">
        <f t="shared" si="14"/>
        <v>13.048814657666711</v>
      </c>
    </row>
    <row r="108" spans="1:24" s="48" customFormat="1">
      <c r="A108" s="72" t="str">
        <f>'Ref2'!I110</f>
        <v>E2335</v>
      </c>
      <c r="B108" s="72" t="str">
        <f>INDEX('Ref1'!$E:$E,MATCH($A108,'Ref1'!$A:$A,0))</f>
        <v>Fylde</v>
      </c>
      <c r="C108" s="72" t="str">
        <f>INDEX('Ref2'!$E:$E,MATCH($A108,'Ref2'!$A:$A,0))</f>
        <v>No</v>
      </c>
      <c r="D108" s="74">
        <f>INDEX(Data1!E:E,MATCH($A108,Data1!$A:$A,0))</f>
        <v>23.1055475</v>
      </c>
      <c r="E108" s="74">
        <f>INDEX(Data1!F:F,MATCH($A108,Data1!$A:$A,0))</f>
        <v>21.8476325</v>
      </c>
      <c r="F108" s="74">
        <f>INDEX(Data1!G:G,MATCH($A108,Data1!$A:$A,0))</f>
        <v>20.441939000000001</v>
      </c>
      <c r="G108" s="74">
        <f>INDEX(Data1!H:H,MATCH($A108,Data1!$A:$A,0))</f>
        <v>31.118974000000001</v>
      </c>
      <c r="H108" s="74">
        <f>INDEX(Data1!I:I,MATCH($A108,Data1!$A:$A,0))</f>
        <v>24.506827999999999</v>
      </c>
      <c r="I108" s="74">
        <f>INDEX(Data1!J:J,MATCH($A108,Data1!$A:$A,0))</f>
        <v>24.982714999999999</v>
      </c>
      <c r="J108" s="329">
        <f>INDEX(Data1!K:K,MATCH($A108,Data1!$A:$A,0))</f>
        <v>25.536815718418516</v>
      </c>
      <c r="K108" s="331"/>
      <c r="L108" s="73"/>
      <c r="M108" s="73"/>
      <c r="N108" s="73"/>
      <c r="O108" s="73"/>
      <c r="P108" s="73"/>
      <c r="Q108" s="332"/>
      <c r="R108" s="335">
        <f t="shared" si="8"/>
        <v>23.1055475</v>
      </c>
      <c r="S108" s="80">
        <f t="shared" si="9"/>
        <v>21.8476325</v>
      </c>
      <c r="T108" s="80">
        <f t="shared" si="10"/>
        <v>20.441939000000001</v>
      </c>
      <c r="U108" s="80">
        <f t="shared" si="11"/>
        <v>31.118974000000001</v>
      </c>
      <c r="V108" s="80">
        <f t="shared" si="12"/>
        <v>24.506827999999999</v>
      </c>
      <c r="W108" s="80">
        <f t="shared" si="13"/>
        <v>24.982714999999999</v>
      </c>
      <c r="X108" s="80">
        <f t="shared" si="14"/>
        <v>25.536815718418516</v>
      </c>
    </row>
    <row r="109" spans="1:24" s="48" customFormat="1">
      <c r="A109" s="72" t="str">
        <f>'Ref2'!I111</f>
        <v>E4501</v>
      </c>
      <c r="B109" s="72" t="str">
        <f>INDEX('Ref1'!$E:$E,MATCH($A109,'Ref1'!$A:$A,0))</f>
        <v>Gateshead</v>
      </c>
      <c r="C109" s="72" t="str">
        <f>INDEX('Ref2'!$E:$E,MATCH($A109,'Ref2'!$A:$A,0))</f>
        <v>No</v>
      </c>
      <c r="D109" s="74">
        <f>INDEX(Data1!E:E,MATCH($A109,Data1!$A:$A,0))</f>
        <v>82.395865306122445</v>
      </c>
      <c r="E109" s="74">
        <f>INDEX(Data1!F:F,MATCH($A109,Data1!$A:$A,0))</f>
        <v>87.006022448979593</v>
      </c>
      <c r="F109" s="74">
        <f>INDEX(Data1!G:G,MATCH($A109,Data1!$A:$A,0))</f>
        <v>87.715382000000005</v>
      </c>
      <c r="G109" s="74">
        <f>INDEX(Data1!H:H,MATCH($A109,Data1!$A:$A,0))</f>
        <v>88.480501000000004</v>
      </c>
      <c r="H109" s="74">
        <f>INDEX(Data1!I:I,MATCH($A109,Data1!$A:$A,0))</f>
        <v>81.02392457142858</v>
      </c>
      <c r="I109" s="74">
        <f>INDEX(Data1!J:J,MATCH($A109,Data1!$A:$A,0))</f>
        <v>88.669573469387757</v>
      </c>
      <c r="J109" s="329">
        <f>INDEX(Data1!K:K,MATCH($A109,Data1!$A:$A,0))</f>
        <v>90.636208175073278</v>
      </c>
      <c r="K109" s="331"/>
      <c r="L109" s="73"/>
      <c r="M109" s="73"/>
      <c r="N109" s="73"/>
      <c r="O109" s="73"/>
      <c r="P109" s="73"/>
      <c r="Q109" s="332"/>
      <c r="R109" s="335">
        <f t="shared" si="8"/>
        <v>82.395865306122445</v>
      </c>
      <c r="S109" s="80">
        <f t="shared" si="9"/>
        <v>87.006022448979593</v>
      </c>
      <c r="T109" s="80">
        <f t="shared" si="10"/>
        <v>87.715382000000005</v>
      </c>
      <c r="U109" s="80">
        <f t="shared" si="11"/>
        <v>88.480501000000004</v>
      </c>
      <c r="V109" s="80">
        <f t="shared" si="12"/>
        <v>81.02392457142858</v>
      </c>
      <c r="W109" s="80">
        <f t="shared" si="13"/>
        <v>88.669573469387757</v>
      </c>
      <c r="X109" s="80">
        <f t="shared" si="14"/>
        <v>90.636208175073278</v>
      </c>
    </row>
    <row r="110" spans="1:24" s="48" customFormat="1">
      <c r="A110" s="72" t="str">
        <f>'Ref2'!I112</f>
        <v>E3034</v>
      </c>
      <c r="B110" s="72" t="str">
        <f>INDEX('Ref1'!$E:$E,MATCH($A110,'Ref1'!$A:$A,0))</f>
        <v>Gedling</v>
      </c>
      <c r="C110" s="72" t="str">
        <f>INDEX('Ref2'!$E:$E,MATCH($A110,'Ref2'!$A:$A,0))</f>
        <v>No</v>
      </c>
      <c r="D110" s="74">
        <f>INDEX(Data1!E:E,MATCH($A110,Data1!$A:$A,0))</f>
        <v>19.80161</v>
      </c>
      <c r="E110" s="74">
        <f>INDEX(Data1!F:F,MATCH($A110,Data1!$A:$A,0))</f>
        <v>19.359807499999999</v>
      </c>
      <c r="F110" s="74">
        <f>INDEX(Data1!G:G,MATCH($A110,Data1!$A:$A,0))</f>
        <v>20.690105999999997</v>
      </c>
      <c r="G110" s="74">
        <f>INDEX(Data1!H:H,MATCH($A110,Data1!$A:$A,0))</f>
        <v>21.876415000000001</v>
      </c>
      <c r="H110" s="74">
        <f>INDEX(Data1!I:I,MATCH($A110,Data1!$A:$A,0))</f>
        <v>22.5676925</v>
      </c>
      <c r="I110" s="74">
        <f>INDEX(Data1!J:J,MATCH($A110,Data1!$A:$A,0))</f>
        <v>23.041209999999996</v>
      </c>
      <c r="J110" s="329">
        <f>INDEX(Data1!K:K,MATCH($A110,Data1!$A:$A,0))</f>
        <v>23.552249373191902</v>
      </c>
      <c r="K110" s="331"/>
      <c r="L110" s="73"/>
      <c r="M110" s="73"/>
      <c r="N110" s="73"/>
      <c r="O110" s="73"/>
      <c r="P110" s="73"/>
      <c r="Q110" s="332"/>
      <c r="R110" s="335">
        <f t="shared" si="8"/>
        <v>19.80161</v>
      </c>
      <c r="S110" s="80">
        <f t="shared" si="9"/>
        <v>19.359807499999999</v>
      </c>
      <c r="T110" s="80">
        <f t="shared" si="10"/>
        <v>20.690105999999997</v>
      </c>
      <c r="U110" s="80">
        <f t="shared" si="11"/>
        <v>21.876415000000001</v>
      </c>
      <c r="V110" s="80">
        <f t="shared" si="12"/>
        <v>22.5676925</v>
      </c>
      <c r="W110" s="80">
        <f t="shared" si="13"/>
        <v>23.041209999999996</v>
      </c>
      <c r="X110" s="80">
        <f t="shared" si="14"/>
        <v>23.552249373191902</v>
      </c>
    </row>
    <row r="111" spans="1:24" s="48" customFormat="1">
      <c r="A111" s="72" t="str">
        <f>'Ref2'!I113</f>
        <v>E1634</v>
      </c>
      <c r="B111" s="72" t="str">
        <f>INDEX('Ref1'!$E:$E,MATCH($A111,'Ref1'!$A:$A,0))</f>
        <v>Gloucester</v>
      </c>
      <c r="C111" s="72" t="str">
        <f>INDEX('Ref2'!$E:$E,MATCH($A111,'Ref2'!$A:$A,0))</f>
        <v>No</v>
      </c>
      <c r="D111" s="74">
        <f>INDEX(Data1!E:E,MATCH($A111,Data1!$A:$A,0))</f>
        <v>49.224092499999998</v>
      </c>
      <c r="E111" s="74">
        <f>INDEX(Data1!F:F,MATCH($A111,Data1!$A:$A,0))</f>
        <v>50.872382500000001</v>
      </c>
      <c r="F111" s="74">
        <f>INDEX(Data1!G:G,MATCH($A111,Data1!$A:$A,0))</f>
        <v>51.335082</v>
      </c>
      <c r="G111" s="74">
        <f>INDEX(Data1!H:H,MATCH($A111,Data1!$A:$A,0))</f>
        <v>51.417625000000001</v>
      </c>
      <c r="H111" s="74">
        <f>INDEX(Data1!I:I,MATCH($A111,Data1!$A:$A,0))</f>
        <v>51.313056999999993</v>
      </c>
      <c r="I111" s="74">
        <f>INDEX(Data1!J:J,MATCH($A111,Data1!$A:$A,0))</f>
        <v>53.166277999999998</v>
      </c>
      <c r="J111" s="329">
        <f>INDEX(Data1!K:K,MATCH($A111,Data1!$A:$A,0))</f>
        <v>54.345472208292698</v>
      </c>
      <c r="K111" s="331"/>
      <c r="L111" s="73"/>
      <c r="M111" s="73"/>
      <c r="N111" s="73"/>
      <c r="O111" s="73"/>
      <c r="P111" s="73"/>
      <c r="Q111" s="332"/>
      <c r="R111" s="335">
        <f t="shared" si="8"/>
        <v>49.224092499999998</v>
      </c>
      <c r="S111" s="80">
        <f t="shared" si="9"/>
        <v>50.872382500000001</v>
      </c>
      <c r="T111" s="80">
        <f t="shared" si="10"/>
        <v>51.335082</v>
      </c>
      <c r="U111" s="80">
        <f t="shared" si="11"/>
        <v>51.417625000000001</v>
      </c>
      <c r="V111" s="80">
        <f t="shared" si="12"/>
        <v>51.313056999999993</v>
      </c>
      <c r="W111" s="80">
        <f t="shared" si="13"/>
        <v>53.166277999999998</v>
      </c>
      <c r="X111" s="80">
        <f t="shared" si="14"/>
        <v>54.345472208292698</v>
      </c>
    </row>
    <row r="112" spans="1:24" s="48" customFormat="1">
      <c r="A112" s="72" t="str">
        <f>'Ref2'!I114</f>
        <v>E1735</v>
      </c>
      <c r="B112" s="72" t="str">
        <f>INDEX('Ref1'!$E:$E,MATCH($A112,'Ref1'!$A:$A,0))</f>
        <v>Gosport</v>
      </c>
      <c r="C112" s="72" t="str">
        <f>INDEX('Ref2'!$E:$E,MATCH($A112,'Ref2'!$A:$A,0))</f>
        <v>No</v>
      </c>
      <c r="D112" s="74">
        <f>INDEX(Data1!E:E,MATCH($A112,Data1!$A:$A,0))</f>
        <v>11.34614</v>
      </c>
      <c r="E112" s="74">
        <f>INDEX(Data1!F:F,MATCH($A112,Data1!$A:$A,0))</f>
        <v>15.39265</v>
      </c>
      <c r="F112" s="74">
        <f>INDEX(Data1!G:G,MATCH($A112,Data1!$A:$A,0))</f>
        <v>14.322689</v>
      </c>
      <c r="G112" s="74">
        <f>INDEX(Data1!H:H,MATCH($A112,Data1!$A:$A,0))</f>
        <v>16.85482</v>
      </c>
      <c r="H112" s="74">
        <f>INDEX(Data1!I:I,MATCH($A112,Data1!$A:$A,0))</f>
        <v>15.174818999999999</v>
      </c>
      <c r="I112" s="74">
        <f>INDEX(Data1!J:J,MATCH($A112,Data1!$A:$A,0))</f>
        <v>15.275955</v>
      </c>
      <c r="J112" s="329">
        <f>INDEX(Data1!K:K,MATCH($A112,Data1!$A:$A,0))</f>
        <v>15.614765959498556</v>
      </c>
      <c r="K112" s="331"/>
      <c r="L112" s="73"/>
      <c r="M112" s="73"/>
      <c r="N112" s="73"/>
      <c r="O112" s="73"/>
      <c r="P112" s="73"/>
      <c r="Q112" s="332"/>
      <c r="R112" s="335">
        <f t="shared" si="8"/>
        <v>11.34614</v>
      </c>
      <c r="S112" s="80">
        <f t="shared" si="9"/>
        <v>15.39265</v>
      </c>
      <c r="T112" s="80">
        <f t="shared" si="10"/>
        <v>14.322689</v>
      </c>
      <c r="U112" s="80">
        <f t="shared" si="11"/>
        <v>16.85482</v>
      </c>
      <c r="V112" s="80">
        <f t="shared" si="12"/>
        <v>15.174818999999999</v>
      </c>
      <c r="W112" s="80">
        <f t="shared" si="13"/>
        <v>15.275955</v>
      </c>
      <c r="X112" s="80">
        <f t="shared" si="14"/>
        <v>15.614765959498556</v>
      </c>
    </row>
    <row r="113" spans="1:24" s="48" customFormat="1">
      <c r="A113" s="72" t="str">
        <f>'Ref2'!I115</f>
        <v>E2236</v>
      </c>
      <c r="B113" s="72" t="str">
        <f>INDEX('Ref1'!$E:$E,MATCH($A113,'Ref1'!$A:$A,0))</f>
        <v>Gravesham</v>
      </c>
      <c r="C113" s="72" t="str">
        <f>INDEX('Ref2'!$E:$E,MATCH($A113,'Ref2'!$A:$A,0))</f>
        <v>No</v>
      </c>
      <c r="D113" s="74">
        <f>INDEX(Data1!E:E,MATCH($A113,Data1!$A:$A,0))</f>
        <v>20.695179999999997</v>
      </c>
      <c r="E113" s="74">
        <f>INDEX(Data1!F:F,MATCH($A113,Data1!$A:$A,0))</f>
        <v>20.174277499999999</v>
      </c>
      <c r="F113" s="74">
        <f>INDEX(Data1!G:G,MATCH($A113,Data1!$A:$A,0))</f>
        <v>23.919319000000002</v>
      </c>
      <c r="G113" s="74">
        <f>INDEX(Data1!H:H,MATCH($A113,Data1!$A:$A,0))</f>
        <v>23.903818999999999</v>
      </c>
      <c r="H113" s="74">
        <f>INDEX(Data1!I:I,MATCH($A113,Data1!$A:$A,0))</f>
        <v>23.606103000000001</v>
      </c>
      <c r="I113" s="74">
        <f>INDEX(Data1!J:J,MATCH($A113,Data1!$A:$A,0))</f>
        <v>24.454284999999995</v>
      </c>
      <c r="J113" s="329">
        <f>INDEX(Data1!K:K,MATCH($A113,Data1!$A:$A,0))</f>
        <v>24.996665477336808</v>
      </c>
      <c r="K113" s="331"/>
      <c r="L113" s="73"/>
      <c r="M113" s="73"/>
      <c r="N113" s="73"/>
      <c r="O113" s="73"/>
      <c r="P113" s="73"/>
      <c r="Q113" s="332"/>
      <c r="R113" s="335">
        <f t="shared" si="8"/>
        <v>20.695179999999997</v>
      </c>
      <c r="S113" s="80">
        <f t="shared" si="9"/>
        <v>20.174277499999999</v>
      </c>
      <c r="T113" s="80">
        <f t="shared" si="10"/>
        <v>23.919319000000002</v>
      </c>
      <c r="U113" s="80">
        <f t="shared" si="11"/>
        <v>23.903818999999999</v>
      </c>
      <c r="V113" s="80">
        <f t="shared" si="12"/>
        <v>23.606103000000001</v>
      </c>
      <c r="W113" s="80">
        <f t="shared" si="13"/>
        <v>24.454284999999995</v>
      </c>
      <c r="X113" s="80">
        <f t="shared" si="14"/>
        <v>24.996665477336808</v>
      </c>
    </row>
    <row r="114" spans="1:24" s="48" customFormat="1">
      <c r="A114" s="72" t="str">
        <f>'Ref2'!I116</f>
        <v>E2633</v>
      </c>
      <c r="B114" s="72" t="str">
        <f>INDEX('Ref1'!$E:$E,MATCH($A114,'Ref1'!$A:$A,0))</f>
        <v>Great Yarmouth</v>
      </c>
      <c r="C114" s="72" t="str">
        <f>INDEX('Ref2'!$E:$E,MATCH($A114,'Ref2'!$A:$A,0))</f>
        <v>No</v>
      </c>
      <c r="D114" s="74">
        <f>INDEX(Data1!E:E,MATCH($A114,Data1!$A:$A,0))</f>
        <v>18.584885</v>
      </c>
      <c r="E114" s="74">
        <f>INDEX(Data1!F:F,MATCH($A114,Data1!$A:$A,0))</f>
        <v>26.194372499999997</v>
      </c>
      <c r="F114" s="74">
        <f>INDEX(Data1!G:G,MATCH($A114,Data1!$A:$A,0))</f>
        <v>26.346761000000001</v>
      </c>
      <c r="G114" s="74">
        <f>INDEX(Data1!H:H,MATCH($A114,Data1!$A:$A,0))</f>
        <v>33.060664000000003</v>
      </c>
      <c r="H114" s="74">
        <f>INDEX(Data1!I:I,MATCH($A114,Data1!$A:$A,0))</f>
        <v>29.020405999999998</v>
      </c>
      <c r="I114" s="74">
        <f>INDEX(Data1!J:J,MATCH($A114,Data1!$A:$A,0))</f>
        <v>28.416027499999998</v>
      </c>
      <c r="J114" s="329">
        <f>INDEX(Data1!K:K,MATCH($A114,Data1!$A:$A,0))</f>
        <v>29.046276904532306</v>
      </c>
      <c r="K114" s="331"/>
      <c r="L114" s="73"/>
      <c r="M114" s="73"/>
      <c r="N114" s="73"/>
      <c r="O114" s="73"/>
      <c r="P114" s="73"/>
      <c r="Q114" s="332"/>
      <c r="R114" s="335">
        <f t="shared" si="8"/>
        <v>18.584885</v>
      </c>
      <c r="S114" s="80">
        <f t="shared" si="9"/>
        <v>26.194372499999997</v>
      </c>
      <c r="T114" s="80">
        <f t="shared" si="10"/>
        <v>26.346761000000001</v>
      </c>
      <c r="U114" s="80">
        <f t="shared" si="11"/>
        <v>33.060664000000003</v>
      </c>
      <c r="V114" s="80">
        <f t="shared" si="12"/>
        <v>29.020405999999998</v>
      </c>
      <c r="W114" s="80">
        <f t="shared" si="13"/>
        <v>28.416027499999998</v>
      </c>
      <c r="X114" s="80">
        <f t="shared" si="14"/>
        <v>29.046276904532306</v>
      </c>
    </row>
    <row r="115" spans="1:24" s="48" customFormat="1">
      <c r="A115" s="72" t="str">
        <f>'Ref2'!I117</f>
        <v>E5012</v>
      </c>
      <c r="B115" s="72" t="str">
        <f>INDEX('Ref1'!$E:$E,MATCH($A115,'Ref1'!$A:$A,0))</f>
        <v>Greenwich</v>
      </c>
      <c r="C115" s="72" t="str">
        <f>INDEX('Ref2'!$E:$E,MATCH($A115,'Ref2'!$A:$A,0))</f>
        <v>No</v>
      </c>
      <c r="D115" s="74">
        <f>INDEX(Data1!E:E,MATCH($A115,Data1!$A:$A,0))</f>
        <v>63.45677666666667</v>
      </c>
      <c r="E115" s="74">
        <f>INDEX(Data1!F:F,MATCH($A115,Data1!$A:$A,0))</f>
        <v>66.803756666666672</v>
      </c>
      <c r="F115" s="74">
        <f>INDEX(Data1!G:G,MATCH($A115,Data1!$A:$A,0))</f>
        <v>66.436310000000006</v>
      </c>
      <c r="G115" s="74">
        <f>INDEX(Data1!H:H,MATCH($A115,Data1!$A:$A,0))</f>
        <v>79.429152000000002</v>
      </c>
      <c r="H115" s="74">
        <f>INDEX(Data1!I:I,MATCH($A115,Data1!$A:$A,0))</f>
        <v>81.251152999999974</v>
      </c>
      <c r="I115" s="74">
        <f>INDEX(Data1!J:J,MATCH($A115,Data1!$A:$A,0))</f>
        <v>79.516206249999996</v>
      </c>
      <c r="J115" s="329">
        <f>INDEX(Data1!K:K,MATCH($A115,Data1!$A:$A,0))</f>
        <v>81.279825096434749</v>
      </c>
      <c r="K115" s="331"/>
      <c r="L115" s="73"/>
      <c r="M115" s="73"/>
      <c r="N115" s="73"/>
      <c r="O115" s="73"/>
      <c r="P115" s="73"/>
      <c r="Q115" s="332"/>
      <c r="R115" s="335">
        <f t="shared" si="8"/>
        <v>63.45677666666667</v>
      </c>
      <c r="S115" s="80">
        <f t="shared" si="9"/>
        <v>66.803756666666672</v>
      </c>
      <c r="T115" s="80">
        <f t="shared" si="10"/>
        <v>66.436310000000006</v>
      </c>
      <c r="U115" s="80">
        <f t="shared" si="11"/>
        <v>79.429152000000002</v>
      </c>
      <c r="V115" s="80">
        <f t="shared" si="12"/>
        <v>81.251152999999974</v>
      </c>
      <c r="W115" s="80">
        <f t="shared" si="13"/>
        <v>79.516206249999996</v>
      </c>
      <c r="X115" s="80">
        <f t="shared" si="14"/>
        <v>81.279825096434749</v>
      </c>
    </row>
    <row r="116" spans="1:24" s="48" customFormat="1">
      <c r="A116" s="72" t="str">
        <f>'Ref2'!I118</f>
        <v>E3633</v>
      </c>
      <c r="B116" s="72" t="str">
        <f>INDEX('Ref1'!$E:$E,MATCH($A116,'Ref1'!$A:$A,0))</f>
        <v>Guildford</v>
      </c>
      <c r="C116" s="72" t="str">
        <f>INDEX('Ref2'!$E:$E,MATCH($A116,'Ref2'!$A:$A,0))</f>
        <v>No</v>
      </c>
      <c r="D116" s="74">
        <f>INDEX(Data1!E:E,MATCH($A116,Data1!$A:$A,0))</f>
        <v>73.524074999999996</v>
      </c>
      <c r="E116" s="74">
        <f>INDEX(Data1!F:F,MATCH($A116,Data1!$A:$A,0))</f>
        <v>74.654484999999994</v>
      </c>
      <c r="F116" s="74">
        <f>INDEX(Data1!G:G,MATCH($A116,Data1!$A:$A,0))</f>
        <v>75.996435000000005</v>
      </c>
      <c r="G116" s="74">
        <f>INDEX(Data1!H:H,MATCH($A116,Data1!$A:$A,0))</f>
        <v>86.433407000000003</v>
      </c>
      <c r="H116" s="74">
        <f>INDEX(Data1!I:I,MATCH($A116,Data1!$A:$A,0))</f>
        <v>89.138008999999997</v>
      </c>
      <c r="I116" s="74">
        <f>INDEX(Data1!J:J,MATCH($A116,Data1!$A:$A,0))</f>
        <v>87.196719999999985</v>
      </c>
      <c r="J116" s="329">
        <f>INDEX(Data1!K:K,MATCH($A116,Data1!$A:$A,0))</f>
        <v>89.130687753133657</v>
      </c>
      <c r="K116" s="331"/>
      <c r="L116" s="73"/>
      <c r="M116" s="73"/>
      <c r="N116" s="73"/>
      <c r="O116" s="73"/>
      <c r="P116" s="73"/>
      <c r="Q116" s="332"/>
      <c r="R116" s="335">
        <f t="shared" si="8"/>
        <v>73.524074999999996</v>
      </c>
      <c r="S116" s="80">
        <f t="shared" si="9"/>
        <v>74.654484999999994</v>
      </c>
      <c r="T116" s="80">
        <f t="shared" si="10"/>
        <v>75.996435000000005</v>
      </c>
      <c r="U116" s="80">
        <f t="shared" si="11"/>
        <v>86.433407000000003</v>
      </c>
      <c r="V116" s="80">
        <f t="shared" si="12"/>
        <v>89.138008999999997</v>
      </c>
      <c r="W116" s="80">
        <f t="shared" si="13"/>
        <v>87.196719999999985</v>
      </c>
      <c r="X116" s="80">
        <f t="shared" si="14"/>
        <v>89.130687753133657</v>
      </c>
    </row>
    <row r="117" spans="1:24" s="48" customFormat="1">
      <c r="A117" s="72" t="str">
        <f>'Ref2'!I119</f>
        <v>E5013</v>
      </c>
      <c r="B117" s="72" t="str">
        <f>INDEX('Ref1'!$E:$E,MATCH($A117,'Ref1'!$A:$A,0))</f>
        <v>Hackney</v>
      </c>
      <c r="C117" s="72" t="str">
        <f>INDEX('Ref2'!$E:$E,MATCH($A117,'Ref2'!$A:$A,0))</f>
        <v>No</v>
      </c>
      <c r="D117" s="74">
        <f>INDEX(Data1!E:E,MATCH($A117,Data1!$A:$A,0))</f>
        <v>82.669820000000001</v>
      </c>
      <c r="E117" s="74">
        <f>INDEX(Data1!F:F,MATCH($A117,Data1!$A:$A,0))</f>
        <v>83.408083333333337</v>
      </c>
      <c r="F117" s="74">
        <f>INDEX(Data1!G:G,MATCH($A117,Data1!$A:$A,0))</f>
        <v>83.295529999999999</v>
      </c>
      <c r="G117" s="74">
        <f>INDEX(Data1!H:H,MATCH($A117,Data1!$A:$A,0))</f>
        <v>91.899191000000002</v>
      </c>
      <c r="H117" s="74">
        <f>INDEX(Data1!I:I,MATCH($A117,Data1!$A:$A,0))</f>
        <v>132.92586999999997</v>
      </c>
      <c r="I117" s="74">
        <f>INDEX(Data1!J:J,MATCH($A117,Data1!$A:$A,0))</f>
        <v>123.921040625</v>
      </c>
      <c r="J117" s="329">
        <f>INDEX(Data1!K:K,MATCH($A117,Data1!$A:$A,0))</f>
        <v>126.66953043635671</v>
      </c>
      <c r="K117" s="331"/>
      <c r="L117" s="73"/>
      <c r="M117" s="73"/>
      <c r="N117" s="73"/>
      <c r="O117" s="73"/>
      <c r="P117" s="73"/>
      <c r="Q117" s="332"/>
      <c r="R117" s="335">
        <f t="shared" si="8"/>
        <v>82.669820000000001</v>
      </c>
      <c r="S117" s="80">
        <f t="shared" si="9"/>
        <v>83.408083333333337</v>
      </c>
      <c r="T117" s="80">
        <f t="shared" si="10"/>
        <v>83.295529999999999</v>
      </c>
      <c r="U117" s="80">
        <f t="shared" si="11"/>
        <v>91.899191000000002</v>
      </c>
      <c r="V117" s="80">
        <f t="shared" si="12"/>
        <v>132.92586999999997</v>
      </c>
      <c r="W117" s="80">
        <f t="shared" si="13"/>
        <v>123.921040625</v>
      </c>
      <c r="X117" s="80">
        <f t="shared" si="14"/>
        <v>126.66953043635671</v>
      </c>
    </row>
    <row r="118" spans="1:24" s="48" customFormat="1">
      <c r="A118" s="72" t="str">
        <f>'Ref2'!I120</f>
        <v>E0601</v>
      </c>
      <c r="B118" s="72" t="str">
        <f>INDEX('Ref1'!$E:$E,MATCH($A118,'Ref1'!$A:$A,0))</f>
        <v>Halton</v>
      </c>
      <c r="C118" s="72" t="str">
        <f>INDEX('Ref2'!$E:$E,MATCH($A118,'Ref2'!$A:$A,0))</f>
        <v>No</v>
      </c>
      <c r="D118" s="74">
        <f>INDEX(Data1!E:E,MATCH($A118,Data1!$A:$A,0))</f>
        <v>50.147373469387759</v>
      </c>
      <c r="E118" s="74">
        <f>INDEX(Data1!F:F,MATCH($A118,Data1!$A:$A,0))</f>
        <v>46.335610204081632</v>
      </c>
      <c r="F118" s="74">
        <f>INDEX(Data1!G:G,MATCH($A118,Data1!$A:$A,0))</f>
        <v>55.612969999999997</v>
      </c>
      <c r="G118" s="74">
        <f>INDEX(Data1!H:H,MATCH($A118,Data1!$A:$A,0))</f>
        <v>59.803423000000002</v>
      </c>
      <c r="H118" s="74">
        <f>INDEX(Data1!I:I,MATCH($A118,Data1!$A:$A,0))</f>
        <v>49.893696757575754</v>
      </c>
      <c r="I118" s="74">
        <f>INDEX(Data1!J:J,MATCH($A118,Data1!$A:$A,0))</f>
        <v>49.955755555555555</v>
      </c>
      <c r="J118" s="329">
        <f>INDEX(Data1!K:K,MATCH($A118,Data1!$A:$A,0))</f>
        <v>51.063742419369916</v>
      </c>
      <c r="K118" s="331"/>
      <c r="L118" s="73"/>
      <c r="M118" s="73"/>
      <c r="N118" s="73"/>
      <c r="O118" s="73"/>
      <c r="P118" s="73"/>
      <c r="Q118" s="332"/>
      <c r="R118" s="335">
        <f t="shared" si="8"/>
        <v>50.147373469387759</v>
      </c>
      <c r="S118" s="80">
        <f t="shared" si="9"/>
        <v>46.335610204081632</v>
      </c>
      <c r="T118" s="80">
        <f t="shared" si="10"/>
        <v>55.612969999999997</v>
      </c>
      <c r="U118" s="80">
        <f t="shared" si="11"/>
        <v>59.803423000000002</v>
      </c>
      <c r="V118" s="80">
        <f t="shared" si="12"/>
        <v>49.893696757575754</v>
      </c>
      <c r="W118" s="80">
        <f t="shared" si="13"/>
        <v>49.955755555555555</v>
      </c>
      <c r="X118" s="80">
        <f t="shared" si="14"/>
        <v>51.063742419369916</v>
      </c>
    </row>
    <row r="119" spans="1:24" s="48" customFormat="1">
      <c r="A119" s="72" t="str">
        <f>'Ref2'!I121</f>
        <v>E2732</v>
      </c>
      <c r="B119" s="72" t="str">
        <f>INDEX('Ref1'!$E:$E,MATCH($A119,'Ref1'!$A:$A,0))</f>
        <v>Hambleton</v>
      </c>
      <c r="C119" s="72" t="str">
        <f>INDEX('Ref2'!$E:$E,MATCH($A119,'Ref2'!$A:$A,0))</f>
        <v>No</v>
      </c>
      <c r="D119" s="74">
        <f>INDEX(Data1!E:E,MATCH($A119,Data1!$A:$A,0))</f>
        <v>25.302519999999998</v>
      </c>
      <c r="E119" s="74">
        <f>INDEX(Data1!F:F,MATCH($A119,Data1!$A:$A,0))</f>
        <v>25.629265</v>
      </c>
      <c r="F119" s="74">
        <f>INDEX(Data1!G:G,MATCH($A119,Data1!$A:$A,0))</f>
        <v>26.843828999999999</v>
      </c>
      <c r="G119" s="74">
        <f>INDEX(Data1!H:H,MATCH($A119,Data1!$A:$A,0))</f>
        <v>27.240462999999998</v>
      </c>
      <c r="H119" s="74">
        <f>INDEX(Data1!I:I,MATCH($A119,Data1!$A:$A,0))</f>
        <v>28.190548000000007</v>
      </c>
      <c r="I119" s="74">
        <f>INDEX(Data1!J:J,MATCH($A119,Data1!$A:$A,0))</f>
        <v>28.000872499999996</v>
      </c>
      <c r="J119" s="329">
        <f>INDEX(Data1!K:K,MATCH($A119,Data1!$A:$A,0))</f>
        <v>28.621914030858242</v>
      </c>
      <c r="K119" s="331"/>
      <c r="L119" s="73"/>
      <c r="M119" s="73"/>
      <c r="N119" s="73"/>
      <c r="O119" s="73"/>
      <c r="P119" s="73"/>
      <c r="Q119" s="332"/>
      <c r="R119" s="335">
        <f t="shared" si="8"/>
        <v>25.302519999999998</v>
      </c>
      <c r="S119" s="80">
        <f t="shared" si="9"/>
        <v>25.629265</v>
      </c>
      <c r="T119" s="80">
        <f t="shared" si="10"/>
        <v>26.843828999999999</v>
      </c>
      <c r="U119" s="80">
        <f t="shared" si="11"/>
        <v>27.240462999999998</v>
      </c>
      <c r="V119" s="80">
        <f t="shared" si="12"/>
        <v>28.190548000000007</v>
      </c>
      <c r="W119" s="80">
        <f t="shared" si="13"/>
        <v>28.000872499999996</v>
      </c>
      <c r="X119" s="80">
        <f t="shared" si="14"/>
        <v>28.621914030858242</v>
      </c>
    </row>
    <row r="120" spans="1:24" s="48" customFormat="1">
      <c r="A120" s="72" t="str">
        <f>'Ref2'!I122</f>
        <v>E5014</v>
      </c>
      <c r="B120" s="72" t="str">
        <f>INDEX('Ref1'!$E:$E,MATCH($A120,'Ref1'!$A:$A,0))</f>
        <v>Hammersmith and Fulham</v>
      </c>
      <c r="C120" s="72" t="str">
        <f>INDEX('Ref2'!$E:$E,MATCH($A120,'Ref2'!$A:$A,0))</f>
        <v>No</v>
      </c>
      <c r="D120" s="74">
        <f>INDEX(Data1!E:E,MATCH($A120,Data1!$A:$A,0))</f>
        <v>144.13140000000001</v>
      </c>
      <c r="E120" s="74">
        <f>INDEX(Data1!F:F,MATCH($A120,Data1!$A:$A,0))</f>
        <v>172.27262666666667</v>
      </c>
      <c r="F120" s="74">
        <f>INDEX(Data1!G:G,MATCH($A120,Data1!$A:$A,0))</f>
        <v>210.34259700000001</v>
      </c>
      <c r="G120" s="74">
        <f>INDEX(Data1!H:H,MATCH($A120,Data1!$A:$A,0))</f>
        <v>197.00106700000001</v>
      </c>
      <c r="H120" s="74">
        <f>INDEX(Data1!I:I,MATCH($A120,Data1!$A:$A,0))</f>
        <v>189.46634433333338</v>
      </c>
      <c r="I120" s="74">
        <f>INDEX(Data1!J:J,MATCH($A120,Data1!$A:$A,0))</f>
        <v>232.76173749999998</v>
      </c>
      <c r="J120" s="329">
        <f>INDEX(Data1!K:K,MATCH($A120,Data1!$A:$A,0))</f>
        <v>237.92424469623836</v>
      </c>
      <c r="K120" s="331"/>
      <c r="L120" s="73"/>
      <c r="M120" s="73"/>
      <c r="N120" s="73"/>
      <c r="O120" s="73"/>
      <c r="P120" s="73"/>
      <c r="Q120" s="332"/>
      <c r="R120" s="335">
        <f t="shared" si="8"/>
        <v>144.13140000000001</v>
      </c>
      <c r="S120" s="80">
        <f t="shared" si="9"/>
        <v>172.27262666666667</v>
      </c>
      <c r="T120" s="80">
        <f t="shared" si="10"/>
        <v>210.34259700000001</v>
      </c>
      <c r="U120" s="80">
        <f t="shared" si="11"/>
        <v>197.00106700000001</v>
      </c>
      <c r="V120" s="80">
        <f t="shared" si="12"/>
        <v>189.46634433333338</v>
      </c>
      <c r="W120" s="80">
        <f t="shared" si="13"/>
        <v>232.76173749999998</v>
      </c>
      <c r="X120" s="80">
        <f t="shared" si="14"/>
        <v>237.92424469623836</v>
      </c>
    </row>
    <row r="121" spans="1:24" s="48" customFormat="1">
      <c r="A121" s="72" t="str">
        <f>'Ref2'!I123</f>
        <v>E2433</v>
      </c>
      <c r="B121" s="72" t="str">
        <f>INDEX('Ref1'!$E:$E,MATCH($A121,'Ref1'!$A:$A,0))</f>
        <v>Harborough</v>
      </c>
      <c r="C121" s="72" t="str">
        <f>INDEX('Ref2'!$E:$E,MATCH($A121,'Ref2'!$A:$A,0))</f>
        <v>No</v>
      </c>
      <c r="D121" s="74">
        <f>INDEX(Data1!E:E,MATCH($A121,Data1!$A:$A,0))</f>
        <v>36.2712</v>
      </c>
      <c r="E121" s="74">
        <f>INDEX(Data1!F:F,MATCH($A121,Data1!$A:$A,0))</f>
        <v>34.533072499999996</v>
      </c>
      <c r="F121" s="74">
        <f>INDEX(Data1!G:G,MATCH($A121,Data1!$A:$A,0))</f>
        <v>36.496799000000003</v>
      </c>
      <c r="G121" s="74">
        <f>INDEX(Data1!H:H,MATCH($A121,Data1!$A:$A,0))</f>
        <v>40.198120000000003</v>
      </c>
      <c r="H121" s="74">
        <f>INDEX(Data1!I:I,MATCH($A121,Data1!$A:$A,0))</f>
        <v>44.991315999999998</v>
      </c>
      <c r="I121" s="74">
        <f>INDEX(Data1!J:J,MATCH($A121,Data1!$A:$A,0))</f>
        <v>40.271192499999998</v>
      </c>
      <c r="J121" s="329">
        <f>INDEX(Data1!K:K,MATCH($A121,Data1!$A:$A,0))</f>
        <v>41.164381918997115</v>
      </c>
      <c r="K121" s="331"/>
      <c r="L121" s="73"/>
      <c r="M121" s="73"/>
      <c r="N121" s="73"/>
      <c r="O121" s="73"/>
      <c r="P121" s="73"/>
      <c r="Q121" s="332"/>
      <c r="R121" s="335">
        <f t="shared" si="8"/>
        <v>36.2712</v>
      </c>
      <c r="S121" s="80">
        <f t="shared" si="9"/>
        <v>34.533072499999996</v>
      </c>
      <c r="T121" s="80">
        <f t="shared" si="10"/>
        <v>36.496799000000003</v>
      </c>
      <c r="U121" s="80">
        <f t="shared" si="11"/>
        <v>40.198120000000003</v>
      </c>
      <c r="V121" s="80">
        <f t="shared" si="12"/>
        <v>44.991315999999998</v>
      </c>
      <c r="W121" s="80">
        <f t="shared" si="13"/>
        <v>40.271192499999998</v>
      </c>
      <c r="X121" s="80">
        <f t="shared" si="14"/>
        <v>41.164381918997115</v>
      </c>
    </row>
    <row r="122" spans="1:24" s="48" customFormat="1">
      <c r="A122" s="72" t="str">
        <f>'Ref2'!I124</f>
        <v>E5038</v>
      </c>
      <c r="B122" s="72" t="str">
        <f>INDEX('Ref1'!$E:$E,MATCH($A122,'Ref1'!$A:$A,0))</f>
        <v>Haringey</v>
      </c>
      <c r="C122" s="72" t="str">
        <f>INDEX('Ref2'!$E:$E,MATCH($A122,'Ref2'!$A:$A,0))</f>
        <v>No</v>
      </c>
      <c r="D122" s="74">
        <f>INDEX(Data1!E:E,MATCH($A122,Data1!$A:$A,0))</f>
        <v>61.434683333333339</v>
      </c>
      <c r="E122" s="74">
        <f>INDEX(Data1!F:F,MATCH($A122,Data1!$A:$A,0))</f>
        <v>48.305983333333337</v>
      </c>
      <c r="F122" s="74">
        <f>INDEX(Data1!G:G,MATCH($A122,Data1!$A:$A,0))</f>
        <v>56.151130930000008</v>
      </c>
      <c r="G122" s="74">
        <f>INDEX(Data1!H:H,MATCH($A122,Data1!$A:$A,0))</f>
        <v>68.173355999999998</v>
      </c>
      <c r="H122" s="74">
        <f>INDEX(Data1!I:I,MATCH($A122,Data1!$A:$A,0))</f>
        <v>71.017175666666674</v>
      </c>
      <c r="I122" s="74">
        <f>INDEX(Data1!J:J,MATCH($A122,Data1!$A:$A,0))</f>
        <v>72.774826562499996</v>
      </c>
      <c r="J122" s="329">
        <f>INDEX(Data1!K:K,MATCH($A122,Data1!$A:$A,0))</f>
        <v>74.388925898023757</v>
      </c>
      <c r="K122" s="331"/>
      <c r="L122" s="73"/>
      <c r="M122" s="73"/>
      <c r="N122" s="73"/>
      <c r="O122" s="73"/>
      <c r="P122" s="73"/>
      <c r="Q122" s="332"/>
      <c r="R122" s="335">
        <f t="shared" si="8"/>
        <v>61.434683333333339</v>
      </c>
      <c r="S122" s="80">
        <f t="shared" si="9"/>
        <v>48.305983333333337</v>
      </c>
      <c r="T122" s="80">
        <f t="shared" si="10"/>
        <v>56.151130930000008</v>
      </c>
      <c r="U122" s="80">
        <f t="shared" si="11"/>
        <v>68.173355999999998</v>
      </c>
      <c r="V122" s="80">
        <f t="shared" si="12"/>
        <v>71.017175666666674</v>
      </c>
      <c r="W122" s="80">
        <f t="shared" si="13"/>
        <v>72.774826562499996</v>
      </c>
      <c r="X122" s="80">
        <f t="shared" si="14"/>
        <v>74.388925898023757</v>
      </c>
    </row>
    <row r="123" spans="1:24" s="48" customFormat="1">
      <c r="A123" s="72" t="str">
        <f>'Ref2'!I125</f>
        <v>E1538</v>
      </c>
      <c r="B123" s="72" t="str">
        <f>INDEX('Ref1'!$E:$E,MATCH($A123,'Ref1'!$A:$A,0))</f>
        <v>Harlow</v>
      </c>
      <c r="C123" s="72" t="str">
        <f>INDEX('Ref2'!$E:$E,MATCH($A123,'Ref2'!$A:$A,0))</f>
        <v>No</v>
      </c>
      <c r="D123" s="74">
        <f>INDEX(Data1!E:E,MATCH($A123,Data1!$A:$A,0))</f>
        <v>37.921192499999997</v>
      </c>
      <c r="E123" s="74">
        <f>INDEX(Data1!F:F,MATCH($A123,Data1!$A:$A,0))</f>
        <v>42.364832499999999</v>
      </c>
      <c r="F123" s="74">
        <f>INDEX(Data1!G:G,MATCH($A123,Data1!$A:$A,0))</f>
        <v>47.100085999999997</v>
      </c>
      <c r="G123" s="74">
        <f>INDEX(Data1!H:H,MATCH($A123,Data1!$A:$A,0))</f>
        <v>47.527830999999999</v>
      </c>
      <c r="H123" s="74">
        <f>INDEX(Data1!I:I,MATCH($A123,Data1!$A:$A,0))</f>
        <v>48.633009999999999</v>
      </c>
      <c r="I123" s="74">
        <f>INDEX(Data1!J:J,MATCH($A123,Data1!$A:$A,0))</f>
        <v>46.922289999999997</v>
      </c>
      <c r="J123" s="329">
        <f>INDEX(Data1!K:K,MATCH($A123,Data1!$A:$A,0))</f>
        <v>47.962996528447455</v>
      </c>
      <c r="K123" s="331"/>
      <c r="L123" s="73"/>
      <c r="M123" s="73"/>
      <c r="N123" s="73"/>
      <c r="O123" s="73"/>
      <c r="P123" s="73"/>
      <c r="Q123" s="332"/>
      <c r="R123" s="335">
        <f t="shared" si="8"/>
        <v>37.921192499999997</v>
      </c>
      <c r="S123" s="80">
        <f t="shared" si="9"/>
        <v>42.364832499999999</v>
      </c>
      <c r="T123" s="80">
        <f t="shared" si="10"/>
        <v>47.100085999999997</v>
      </c>
      <c r="U123" s="80">
        <f t="shared" si="11"/>
        <v>47.527830999999999</v>
      </c>
      <c r="V123" s="80">
        <f t="shared" si="12"/>
        <v>48.633009999999999</v>
      </c>
      <c r="W123" s="80">
        <f t="shared" si="13"/>
        <v>46.922289999999997</v>
      </c>
      <c r="X123" s="80">
        <f t="shared" si="14"/>
        <v>47.962996528447455</v>
      </c>
    </row>
    <row r="124" spans="1:24" s="48" customFormat="1">
      <c r="A124" s="72" t="str">
        <f>'Ref2'!I126</f>
        <v>E2753</v>
      </c>
      <c r="B124" s="72" t="str">
        <f>INDEX('Ref1'!$E:$E,MATCH($A124,'Ref1'!$A:$A,0))</f>
        <v>Harrogate</v>
      </c>
      <c r="C124" s="72" t="str">
        <f>INDEX('Ref2'!$E:$E,MATCH($A124,'Ref2'!$A:$A,0))</f>
        <v>No</v>
      </c>
      <c r="D124" s="74">
        <f>INDEX(Data1!E:E,MATCH($A124,Data1!$A:$A,0))</f>
        <v>57.706144999999992</v>
      </c>
      <c r="E124" s="74">
        <f>INDEX(Data1!F:F,MATCH($A124,Data1!$A:$A,0))</f>
        <v>59.707297500000003</v>
      </c>
      <c r="F124" s="74">
        <f>INDEX(Data1!G:G,MATCH($A124,Data1!$A:$A,0))</f>
        <v>58.422193</v>
      </c>
      <c r="G124" s="74">
        <f>INDEX(Data1!H:H,MATCH($A124,Data1!$A:$A,0))</f>
        <v>62.575150999999998</v>
      </c>
      <c r="H124" s="74">
        <f>INDEX(Data1!I:I,MATCH($A124,Data1!$A:$A,0))</f>
        <v>58.411110500000021</v>
      </c>
      <c r="I124" s="74">
        <f>INDEX(Data1!J:J,MATCH($A124,Data1!$A:$A,0))</f>
        <v>61.605193333333332</v>
      </c>
      <c r="J124" s="329">
        <f>INDEX(Data1!K:K,MATCH($A124,Data1!$A:$A,0))</f>
        <v>62.971557312761817</v>
      </c>
      <c r="K124" s="331"/>
      <c r="L124" s="73"/>
      <c r="M124" s="73"/>
      <c r="N124" s="73"/>
      <c r="O124" s="73"/>
      <c r="P124" s="73"/>
      <c r="Q124" s="332"/>
      <c r="R124" s="335">
        <f t="shared" si="8"/>
        <v>57.706144999999992</v>
      </c>
      <c r="S124" s="80">
        <f t="shared" si="9"/>
        <v>59.707297500000003</v>
      </c>
      <c r="T124" s="80">
        <f t="shared" si="10"/>
        <v>58.422193</v>
      </c>
      <c r="U124" s="80">
        <f t="shared" si="11"/>
        <v>62.575150999999998</v>
      </c>
      <c r="V124" s="80">
        <f t="shared" si="12"/>
        <v>58.411110500000021</v>
      </c>
      <c r="W124" s="80">
        <f t="shared" si="13"/>
        <v>61.605193333333332</v>
      </c>
      <c r="X124" s="80">
        <f t="shared" si="14"/>
        <v>62.971557312761817</v>
      </c>
    </row>
    <row r="125" spans="1:24" s="48" customFormat="1">
      <c r="A125" s="72" t="str">
        <f>'Ref2'!I127</f>
        <v>E5039</v>
      </c>
      <c r="B125" s="72" t="str">
        <f>INDEX('Ref1'!$E:$E,MATCH($A125,'Ref1'!$A:$A,0))</f>
        <v>Harrow</v>
      </c>
      <c r="C125" s="72" t="str">
        <f>INDEX('Ref2'!$E:$E,MATCH($A125,'Ref2'!$A:$A,0))</f>
        <v>No</v>
      </c>
      <c r="D125" s="74">
        <f>INDEX(Data1!E:E,MATCH($A125,Data1!$A:$A,0))</f>
        <v>48.109396666666669</v>
      </c>
      <c r="E125" s="74">
        <f>INDEX(Data1!F:F,MATCH($A125,Data1!$A:$A,0))</f>
        <v>44.846186666666668</v>
      </c>
      <c r="F125" s="74">
        <f>INDEX(Data1!G:G,MATCH($A125,Data1!$A:$A,0))</f>
        <v>50.718890000000002</v>
      </c>
      <c r="G125" s="74">
        <f>INDEX(Data1!H:H,MATCH($A125,Data1!$A:$A,0))</f>
        <v>45.679929999999999</v>
      </c>
      <c r="H125" s="74">
        <f>INDEX(Data1!I:I,MATCH($A125,Data1!$A:$A,0))</f>
        <v>54.523821666666663</v>
      </c>
      <c r="I125" s="74">
        <f>INDEX(Data1!J:J,MATCH($A125,Data1!$A:$A,0))</f>
        <v>53.810278124999996</v>
      </c>
      <c r="J125" s="329">
        <f>INDEX(Data1!K:K,MATCH($A125,Data1!$A:$A,0))</f>
        <v>55.003755846190749</v>
      </c>
      <c r="K125" s="331"/>
      <c r="L125" s="73"/>
      <c r="M125" s="73"/>
      <c r="N125" s="73"/>
      <c r="O125" s="73"/>
      <c r="P125" s="73"/>
      <c r="Q125" s="332"/>
      <c r="R125" s="335">
        <f t="shared" si="8"/>
        <v>48.109396666666669</v>
      </c>
      <c r="S125" s="80">
        <f t="shared" si="9"/>
        <v>44.846186666666668</v>
      </c>
      <c r="T125" s="80">
        <f t="shared" si="10"/>
        <v>50.718890000000002</v>
      </c>
      <c r="U125" s="80">
        <f t="shared" si="11"/>
        <v>45.679929999999999</v>
      </c>
      <c r="V125" s="80">
        <f t="shared" si="12"/>
        <v>54.523821666666663</v>
      </c>
      <c r="W125" s="80">
        <f t="shared" si="13"/>
        <v>53.810278124999996</v>
      </c>
      <c r="X125" s="80">
        <f t="shared" si="14"/>
        <v>55.003755846190749</v>
      </c>
    </row>
    <row r="126" spans="1:24" s="48" customFormat="1">
      <c r="A126" s="72" t="str">
        <f>'Ref2'!I128</f>
        <v>E1736</v>
      </c>
      <c r="B126" s="72" t="str">
        <f>INDEX('Ref1'!$E:$E,MATCH($A126,'Ref1'!$A:$A,0))</f>
        <v>Hart</v>
      </c>
      <c r="C126" s="72" t="str">
        <f>INDEX('Ref2'!$E:$E,MATCH($A126,'Ref2'!$A:$A,0))</f>
        <v>No</v>
      </c>
      <c r="D126" s="74">
        <f>INDEX(Data1!E:E,MATCH($A126,Data1!$A:$A,0))</f>
        <v>26.349052499999999</v>
      </c>
      <c r="E126" s="74">
        <f>INDEX(Data1!F:F,MATCH($A126,Data1!$A:$A,0))</f>
        <v>28.233502499999997</v>
      </c>
      <c r="F126" s="74">
        <f>INDEX(Data1!G:G,MATCH($A126,Data1!$A:$A,0))</f>
        <v>26.788375000000002</v>
      </c>
      <c r="G126" s="74">
        <f>INDEX(Data1!H:H,MATCH($A126,Data1!$A:$A,0))</f>
        <v>28.604112000000001</v>
      </c>
      <c r="H126" s="74">
        <f>INDEX(Data1!I:I,MATCH($A126,Data1!$A:$A,0))</f>
        <v>30.08709</v>
      </c>
      <c r="I126" s="74">
        <f>INDEX(Data1!J:J,MATCH($A126,Data1!$A:$A,0))</f>
        <v>30.733497500000002</v>
      </c>
      <c r="J126" s="329">
        <f>INDEX(Data1!K:K,MATCH($A126,Data1!$A:$A,0))</f>
        <v>31.415146914175519</v>
      </c>
      <c r="K126" s="331"/>
      <c r="L126" s="73"/>
      <c r="M126" s="73"/>
      <c r="N126" s="73"/>
      <c r="O126" s="73"/>
      <c r="P126" s="73"/>
      <c r="Q126" s="332"/>
      <c r="R126" s="335">
        <f t="shared" si="8"/>
        <v>26.349052499999999</v>
      </c>
      <c r="S126" s="80">
        <f t="shared" si="9"/>
        <v>28.233502499999997</v>
      </c>
      <c r="T126" s="80">
        <f t="shared" si="10"/>
        <v>26.788375000000002</v>
      </c>
      <c r="U126" s="80">
        <f t="shared" si="11"/>
        <v>28.604112000000001</v>
      </c>
      <c r="V126" s="80">
        <f t="shared" si="12"/>
        <v>30.08709</v>
      </c>
      <c r="W126" s="80">
        <f t="shared" si="13"/>
        <v>30.733497500000002</v>
      </c>
      <c r="X126" s="80">
        <f t="shared" si="14"/>
        <v>31.415146914175519</v>
      </c>
    </row>
    <row r="127" spans="1:24" s="48" customFormat="1">
      <c r="A127" s="72" t="str">
        <f>'Ref2'!I129</f>
        <v>E0701</v>
      </c>
      <c r="B127" s="72" t="str">
        <f>INDEX('Ref1'!$E:$E,MATCH($A127,'Ref1'!$A:$A,0))</f>
        <v>Hartlepool</v>
      </c>
      <c r="C127" s="72" t="str">
        <f>INDEX('Ref2'!$E:$E,MATCH($A127,'Ref2'!$A:$A,0))</f>
        <v>No</v>
      </c>
      <c r="D127" s="74">
        <f>INDEX(Data1!E:E,MATCH($A127,Data1!$A:$A,0))</f>
        <v>34.840446938775514</v>
      </c>
      <c r="E127" s="74">
        <f>INDEX(Data1!F:F,MATCH($A127,Data1!$A:$A,0))</f>
        <v>43.201175510204088</v>
      </c>
      <c r="F127" s="74">
        <f>INDEX(Data1!G:G,MATCH($A127,Data1!$A:$A,0))</f>
        <v>-11.695688000000001</v>
      </c>
      <c r="G127" s="74">
        <f>INDEX(Data1!H:H,MATCH($A127,Data1!$A:$A,0))</f>
        <v>34.423619000000002</v>
      </c>
      <c r="H127" s="74">
        <f>INDEX(Data1!I:I,MATCH($A127,Data1!$A:$A,0))</f>
        <v>29.252956816326531</v>
      </c>
      <c r="I127" s="74">
        <f>INDEX(Data1!J:J,MATCH($A127,Data1!$A:$A,0))</f>
        <v>30.363020408163266</v>
      </c>
      <c r="J127" s="329">
        <f>INDEX(Data1!K:K,MATCH($A127,Data1!$A:$A,0))</f>
        <v>31.036452876232456</v>
      </c>
      <c r="K127" s="331"/>
      <c r="L127" s="73"/>
      <c r="M127" s="73"/>
      <c r="N127" s="73"/>
      <c r="O127" s="73"/>
      <c r="P127" s="73"/>
      <c r="Q127" s="332"/>
      <c r="R127" s="335">
        <f t="shared" si="8"/>
        <v>34.840446938775514</v>
      </c>
      <c r="S127" s="80">
        <f t="shared" si="9"/>
        <v>43.201175510204088</v>
      </c>
      <c r="T127" s="80">
        <f t="shared" si="10"/>
        <v>-11.695688000000001</v>
      </c>
      <c r="U127" s="80">
        <f t="shared" si="11"/>
        <v>34.423619000000002</v>
      </c>
      <c r="V127" s="80">
        <f t="shared" si="12"/>
        <v>29.252956816326531</v>
      </c>
      <c r="W127" s="80">
        <f t="shared" si="13"/>
        <v>30.363020408163266</v>
      </c>
      <c r="X127" s="80">
        <f t="shared" si="14"/>
        <v>31.036452876232456</v>
      </c>
    </row>
    <row r="128" spans="1:24" s="48" customFormat="1">
      <c r="A128" s="72" t="str">
        <f>'Ref2'!I130</f>
        <v>E1433</v>
      </c>
      <c r="B128" s="72" t="str">
        <f>INDEX('Ref1'!$E:$E,MATCH($A128,'Ref1'!$A:$A,0))</f>
        <v>Hastings</v>
      </c>
      <c r="C128" s="72" t="str">
        <f>INDEX('Ref2'!$E:$E,MATCH($A128,'Ref2'!$A:$A,0))</f>
        <v>No</v>
      </c>
      <c r="D128" s="74">
        <f>INDEX(Data1!E:E,MATCH($A128,Data1!$A:$A,0))</f>
        <v>19.789772499999998</v>
      </c>
      <c r="E128" s="74">
        <f>INDEX(Data1!F:F,MATCH($A128,Data1!$A:$A,0))</f>
        <v>19.442019999999999</v>
      </c>
      <c r="F128" s="74">
        <f>INDEX(Data1!G:G,MATCH($A128,Data1!$A:$A,0))</f>
        <v>19.951312999999999</v>
      </c>
      <c r="G128" s="74">
        <f>INDEX(Data1!H:H,MATCH($A128,Data1!$A:$A,0))</f>
        <v>20.84498</v>
      </c>
      <c r="H128" s="74">
        <f>INDEX(Data1!I:I,MATCH($A128,Data1!$A:$A,0))</f>
        <v>20.854728000000001</v>
      </c>
      <c r="I128" s="74">
        <f>INDEX(Data1!J:J,MATCH($A128,Data1!$A:$A,0))</f>
        <v>20.932459999999999</v>
      </c>
      <c r="J128" s="329">
        <f>INDEX(Data1!K:K,MATCH($A128,Data1!$A:$A,0))</f>
        <v>21.396728640308584</v>
      </c>
      <c r="K128" s="331"/>
      <c r="L128" s="73"/>
      <c r="M128" s="73"/>
      <c r="N128" s="73"/>
      <c r="O128" s="73"/>
      <c r="P128" s="73"/>
      <c r="Q128" s="332"/>
      <c r="R128" s="335">
        <f t="shared" si="8"/>
        <v>19.789772499999998</v>
      </c>
      <c r="S128" s="80">
        <f t="shared" si="9"/>
        <v>19.442019999999999</v>
      </c>
      <c r="T128" s="80">
        <f t="shared" si="10"/>
        <v>19.951312999999999</v>
      </c>
      <c r="U128" s="80">
        <f t="shared" si="11"/>
        <v>20.84498</v>
      </c>
      <c r="V128" s="80">
        <f t="shared" si="12"/>
        <v>20.854728000000001</v>
      </c>
      <c r="W128" s="80">
        <f t="shared" si="13"/>
        <v>20.932459999999999</v>
      </c>
      <c r="X128" s="80">
        <f t="shared" si="14"/>
        <v>21.396728640308584</v>
      </c>
    </row>
    <row r="129" spans="1:24" s="48" customFormat="1">
      <c r="A129" s="72" t="str">
        <f>'Ref2'!I131</f>
        <v>E1737</v>
      </c>
      <c r="B129" s="72" t="str">
        <f>INDEX('Ref1'!$E:$E,MATCH($A129,'Ref1'!$A:$A,0))</f>
        <v>Havant</v>
      </c>
      <c r="C129" s="72" t="str">
        <f>INDEX('Ref2'!$E:$E,MATCH($A129,'Ref2'!$A:$A,0))</f>
        <v>No</v>
      </c>
      <c r="D129" s="74">
        <f>INDEX(Data1!E:E,MATCH($A129,Data1!$A:$A,0))</f>
        <v>30.540814999999998</v>
      </c>
      <c r="E129" s="74">
        <f>INDEX(Data1!F:F,MATCH($A129,Data1!$A:$A,0))</f>
        <v>33.218434999999999</v>
      </c>
      <c r="F129" s="74">
        <f>INDEX(Data1!G:G,MATCH($A129,Data1!$A:$A,0))</f>
        <v>32.800100999999998</v>
      </c>
      <c r="G129" s="74">
        <f>INDEX(Data1!H:H,MATCH($A129,Data1!$A:$A,0))</f>
        <v>33.447369000000002</v>
      </c>
      <c r="H129" s="74">
        <f>INDEX(Data1!I:I,MATCH($A129,Data1!$A:$A,0))</f>
        <v>33.515801499999995</v>
      </c>
      <c r="I129" s="74">
        <f>INDEX(Data1!J:J,MATCH($A129,Data1!$A:$A,0))</f>
        <v>34.932752499999999</v>
      </c>
      <c r="J129" s="329">
        <f>INDEX(Data1!K:K,MATCH($A129,Data1!$A:$A,0))</f>
        <v>35.707538717454192</v>
      </c>
      <c r="K129" s="331"/>
      <c r="L129" s="73"/>
      <c r="M129" s="73"/>
      <c r="N129" s="73"/>
      <c r="O129" s="73"/>
      <c r="P129" s="73"/>
      <c r="Q129" s="332"/>
      <c r="R129" s="335">
        <f t="shared" si="8"/>
        <v>30.540814999999998</v>
      </c>
      <c r="S129" s="80">
        <f t="shared" si="9"/>
        <v>33.218434999999999</v>
      </c>
      <c r="T129" s="80">
        <f t="shared" si="10"/>
        <v>32.800100999999998</v>
      </c>
      <c r="U129" s="80">
        <f t="shared" si="11"/>
        <v>33.447369000000002</v>
      </c>
      <c r="V129" s="80">
        <f t="shared" si="12"/>
        <v>33.515801499999995</v>
      </c>
      <c r="W129" s="80">
        <f t="shared" si="13"/>
        <v>34.932752499999999</v>
      </c>
      <c r="X129" s="80">
        <f t="shared" si="14"/>
        <v>35.707538717454192</v>
      </c>
    </row>
    <row r="130" spans="1:24" s="48" customFormat="1">
      <c r="A130" s="72" t="str">
        <f>'Ref2'!I132</f>
        <v>E5040</v>
      </c>
      <c r="B130" s="72" t="str">
        <f>INDEX('Ref1'!$E:$E,MATCH($A130,'Ref1'!$A:$A,0))</f>
        <v>Havering</v>
      </c>
      <c r="C130" s="72" t="str">
        <f>INDEX('Ref2'!$E:$E,MATCH($A130,'Ref2'!$A:$A,0))</f>
        <v>No</v>
      </c>
      <c r="D130" s="74">
        <f>INDEX(Data1!E:E,MATCH($A130,Data1!$A:$A,0))</f>
        <v>64.965566666666675</v>
      </c>
      <c r="E130" s="74">
        <f>INDEX(Data1!F:F,MATCH($A130,Data1!$A:$A,0))</f>
        <v>72.952156666666667</v>
      </c>
      <c r="F130" s="74">
        <f>INDEX(Data1!G:G,MATCH($A130,Data1!$A:$A,0))</f>
        <v>66.957814170000006</v>
      </c>
      <c r="G130" s="74">
        <f>INDEX(Data1!H:H,MATCH($A130,Data1!$A:$A,0))</f>
        <v>75.099125000000001</v>
      </c>
      <c r="H130" s="74">
        <f>INDEX(Data1!I:I,MATCH($A130,Data1!$A:$A,0))</f>
        <v>79.153004333333314</v>
      </c>
      <c r="I130" s="74">
        <f>INDEX(Data1!J:J,MATCH($A130,Data1!$A:$A,0))</f>
        <v>80.661342187499997</v>
      </c>
      <c r="J130" s="329">
        <f>INDEX(Data1!K:K,MATCH($A130,Data1!$A:$A,0))</f>
        <v>82.450359420202005</v>
      </c>
      <c r="K130" s="331"/>
      <c r="L130" s="73"/>
      <c r="M130" s="73"/>
      <c r="N130" s="73"/>
      <c r="O130" s="73"/>
      <c r="P130" s="73"/>
      <c r="Q130" s="332"/>
      <c r="R130" s="335">
        <f t="shared" si="8"/>
        <v>64.965566666666675</v>
      </c>
      <c r="S130" s="80">
        <f t="shared" si="9"/>
        <v>72.952156666666667</v>
      </c>
      <c r="T130" s="80">
        <f t="shared" si="10"/>
        <v>66.957814170000006</v>
      </c>
      <c r="U130" s="80">
        <f t="shared" si="11"/>
        <v>75.099125000000001</v>
      </c>
      <c r="V130" s="80">
        <f t="shared" si="12"/>
        <v>79.153004333333314</v>
      </c>
      <c r="W130" s="80">
        <f t="shared" si="13"/>
        <v>80.661342187499997</v>
      </c>
      <c r="X130" s="80">
        <f t="shared" si="14"/>
        <v>82.450359420202005</v>
      </c>
    </row>
    <row r="131" spans="1:24" s="48" customFormat="1">
      <c r="A131" s="72" t="str">
        <f>'Ref2'!I133</f>
        <v>E1801</v>
      </c>
      <c r="B131" s="72" t="str">
        <f>INDEX('Ref1'!$E:$E,MATCH($A131,'Ref1'!$A:$A,0))</f>
        <v>Herefordshire</v>
      </c>
      <c r="C131" s="72" t="str">
        <f>INDEX('Ref2'!$E:$E,MATCH($A131,'Ref2'!$A:$A,0))</f>
        <v>No</v>
      </c>
      <c r="D131" s="74">
        <f>INDEX(Data1!E:E,MATCH($A131,Data1!$A:$A,0))</f>
        <v>41.875081632653057</v>
      </c>
      <c r="E131" s="74">
        <f>INDEX(Data1!F:F,MATCH($A131,Data1!$A:$A,0))</f>
        <v>41.872951020408159</v>
      </c>
      <c r="F131" s="74">
        <f>INDEX(Data1!G:G,MATCH($A131,Data1!$A:$A,0))</f>
        <v>46.991095000000001</v>
      </c>
      <c r="G131" s="74">
        <f>INDEX(Data1!H:H,MATCH($A131,Data1!$A:$A,0))</f>
        <v>47.594028999999999</v>
      </c>
      <c r="H131" s="74">
        <f>INDEX(Data1!I:I,MATCH($A131,Data1!$A:$A,0))</f>
        <v>44.701529693877553</v>
      </c>
      <c r="I131" s="74">
        <f>INDEX(Data1!J:J,MATCH($A131,Data1!$A:$A,0))</f>
        <v>46.065577551020411</v>
      </c>
      <c r="J131" s="329">
        <f>INDEX(Data1!K:K,MATCH($A131,Data1!$A:$A,0))</f>
        <v>47.087282742605232</v>
      </c>
      <c r="K131" s="331"/>
      <c r="L131" s="73"/>
      <c r="M131" s="73"/>
      <c r="N131" s="73"/>
      <c r="O131" s="73"/>
      <c r="P131" s="73"/>
      <c r="Q131" s="332"/>
      <c r="R131" s="335">
        <f t="shared" si="8"/>
        <v>41.875081632653057</v>
      </c>
      <c r="S131" s="80">
        <f t="shared" si="9"/>
        <v>41.872951020408159</v>
      </c>
      <c r="T131" s="80">
        <f t="shared" si="10"/>
        <v>46.991095000000001</v>
      </c>
      <c r="U131" s="80">
        <f t="shared" si="11"/>
        <v>47.594028999999999</v>
      </c>
      <c r="V131" s="80">
        <f t="shared" si="12"/>
        <v>44.701529693877553</v>
      </c>
      <c r="W131" s="80">
        <f t="shared" si="13"/>
        <v>46.065577551020411</v>
      </c>
      <c r="X131" s="80">
        <f t="shared" si="14"/>
        <v>47.087282742605232</v>
      </c>
    </row>
    <row r="132" spans="1:24" s="48" customFormat="1">
      <c r="A132" s="72" t="str">
        <f>'Ref2'!I134</f>
        <v>E1934</v>
      </c>
      <c r="B132" s="72" t="str">
        <f>INDEX('Ref1'!$E:$E,MATCH($A132,'Ref1'!$A:$A,0))</f>
        <v>Hertsmere</v>
      </c>
      <c r="C132" s="72" t="str">
        <f>INDEX('Ref2'!$E:$E,MATCH($A132,'Ref2'!$A:$A,0))</f>
        <v>No</v>
      </c>
      <c r="D132" s="74">
        <f>INDEX(Data1!E:E,MATCH($A132,Data1!$A:$A,0))</f>
        <v>37.814079999999997</v>
      </c>
      <c r="E132" s="74">
        <f>INDEX(Data1!F:F,MATCH($A132,Data1!$A:$A,0))</f>
        <v>47.939174999999999</v>
      </c>
      <c r="F132" s="74">
        <f>INDEX(Data1!G:G,MATCH($A132,Data1!$A:$A,0))</f>
        <v>43.787951999999997</v>
      </c>
      <c r="G132" s="74">
        <f>INDEX(Data1!H:H,MATCH($A132,Data1!$A:$A,0))</f>
        <v>49.325282000000001</v>
      </c>
      <c r="H132" s="74">
        <f>INDEX(Data1!I:I,MATCH($A132,Data1!$A:$A,0))</f>
        <v>43.256791000000007</v>
      </c>
      <c r="I132" s="74">
        <f>INDEX(Data1!J:J,MATCH($A132,Data1!$A:$A,0))</f>
        <v>45.178532499999996</v>
      </c>
      <c r="J132" s="329">
        <f>INDEX(Data1!K:K,MATCH($A132,Data1!$A:$A,0))</f>
        <v>46.180563596914176</v>
      </c>
      <c r="K132" s="331"/>
      <c r="L132" s="73"/>
      <c r="M132" s="73"/>
      <c r="N132" s="73"/>
      <c r="O132" s="73"/>
      <c r="P132" s="73"/>
      <c r="Q132" s="332"/>
      <c r="R132" s="335">
        <f t="shared" si="8"/>
        <v>37.814079999999997</v>
      </c>
      <c r="S132" s="80">
        <f t="shared" si="9"/>
        <v>47.939174999999999</v>
      </c>
      <c r="T132" s="80">
        <f t="shared" si="10"/>
        <v>43.787951999999997</v>
      </c>
      <c r="U132" s="80">
        <f t="shared" si="11"/>
        <v>49.325282000000001</v>
      </c>
      <c r="V132" s="80">
        <f t="shared" si="12"/>
        <v>43.256791000000007</v>
      </c>
      <c r="W132" s="80">
        <f t="shared" si="13"/>
        <v>45.178532499999996</v>
      </c>
      <c r="X132" s="80">
        <f t="shared" si="14"/>
        <v>46.180563596914176</v>
      </c>
    </row>
    <row r="133" spans="1:24" s="48" customFormat="1">
      <c r="A133" s="72" t="str">
        <f>'Ref2'!I135</f>
        <v>E1037</v>
      </c>
      <c r="B133" s="72" t="str">
        <f>INDEX('Ref1'!$E:$E,MATCH($A133,'Ref1'!$A:$A,0))</f>
        <v>High Peak</v>
      </c>
      <c r="C133" s="72" t="str">
        <f>INDEX('Ref2'!$E:$E,MATCH($A133,'Ref2'!$A:$A,0))</f>
        <v>No</v>
      </c>
      <c r="D133" s="74">
        <f>INDEX(Data1!E:E,MATCH($A133,Data1!$A:$A,0))</f>
        <v>22.677322499999999</v>
      </c>
      <c r="E133" s="74">
        <f>INDEX(Data1!F:F,MATCH($A133,Data1!$A:$A,0))</f>
        <v>23.414037499999999</v>
      </c>
      <c r="F133" s="74">
        <f>INDEX(Data1!G:G,MATCH($A133,Data1!$A:$A,0))</f>
        <v>23.456307999999996</v>
      </c>
      <c r="G133" s="74">
        <f>INDEX(Data1!H:H,MATCH($A133,Data1!$A:$A,0))</f>
        <v>24.773814999999999</v>
      </c>
      <c r="H133" s="74">
        <f>INDEX(Data1!I:I,MATCH($A133,Data1!$A:$A,0))</f>
        <v>24.163102000000006</v>
      </c>
      <c r="I133" s="74">
        <f>INDEX(Data1!J:J,MATCH($A133,Data1!$A:$A,0))</f>
        <v>26.017783999999999</v>
      </c>
      <c r="J133" s="329">
        <f>INDEX(Data1!K:K,MATCH($A133,Data1!$A:$A,0))</f>
        <v>26.594841890067794</v>
      </c>
      <c r="K133" s="331"/>
      <c r="L133" s="73"/>
      <c r="M133" s="73"/>
      <c r="N133" s="73"/>
      <c r="O133" s="73"/>
      <c r="P133" s="73"/>
      <c r="Q133" s="332"/>
      <c r="R133" s="335">
        <f t="shared" si="8"/>
        <v>22.677322499999999</v>
      </c>
      <c r="S133" s="80">
        <f t="shared" si="9"/>
        <v>23.414037499999999</v>
      </c>
      <c r="T133" s="80">
        <f t="shared" si="10"/>
        <v>23.456307999999996</v>
      </c>
      <c r="U133" s="80">
        <f t="shared" si="11"/>
        <v>24.773814999999999</v>
      </c>
      <c r="V133" s="80">
        <f t="shared" si="12"/>
        <v>24.163102000000006</v>
      </c>
      <c r="W133" s="80">
        <f t="shared" si="13"/>
        <v>26.017783999999999</v>
      </c>
      <c r="X133" s="80">
        <f t="shared" si="14"/>
        <v>26.594841890067794</v>
      </c>
    </row>
    <row r="134" spans="1:24" s="48" customFormat="1">
      <c r="A134" s="72" t="str">
        <f>'Ref2'!I136</f>
        <v>E5041</v>
      </c>
      <c r="B134" s="72" t="str">
        <f>INDEX('Ref1'!$E:$E,MATCH($A134,'Ref1'!$A:$A,0))</f>
        <v>Hillingdon</v>
      </c>
      <c r="C134" s="72" t="str">
        <f>INDEX('Ref2'!$E:$E,MATCH($A134,'Ref2'!$A:$A,0))</f>
        <v>No</v>
      </c>
      <c r="D134" s="74">
        <f>INDEX(Data1!E:E,MATCH($A134,Data1!$A:$A,0))</f>
        <v>330.00659000000002</v>
      </c>
      <c r="E134" s="74">
        <f>INDEX(Data1!F:F,MATCH($A134,Data1!$A:$A,0))</f>
        <v>346.07782333333336</v>
      </c>
      <c r="F134" s="74">
        <f>INDEX(Data1!G:G,MATCH($A134,Data1!$A:$A,0))</f>
        <v>370.686442</v>
      </c>
      <c r="G134" s="74">
        <f>INDEX(Data1!H:H,MATCH($A134,Data1!$A:$A,0))</f>
        <v>375.19259299999999</v>
      </c>
      <c r="H134" s="74">
        <f>INDEX(Data1!I:I,MATCH($A134,Data1!$A:$A,0))</f>
        <v>352.59738400000003</v>
      </c>
      <c r="I134" s="74">
        <f>INDEX(Data1!J:J,MATCH($A134,Data1!$A:$A,0))</f>
        <v>365.24024531250001</v>
      </c>
      <c r="J134" s="329">
        <f>INDEX(Data1!K:K,MATCH($A134,Data1!$A:$A,0))</f>
        <v>373.34104149589939</v>
      </c>
      <c r="K134" s="331"/>
      <c r="L134" s="73"/>
      <c r="M134" s="73"/>
      <c r="N134" s="73"/>
      <c r="O134" s="73"/>
      <c r="P134" s="73"/>
      <c r="Q134" s="332"/>
      <c r="R134" s="335">
        <f t="shared" ref="R134:R197" si="15">IF(ISNUMBER(K134),K134,D134)</f>
        <v>330.00659000000002</v>
      </c>
      <c r="S134" s="80">
        <f t="shared" ref="S134:S197" si="16">IF(ISNUMBER(L134),L134,E134)</f>
        <v>346.07782333333336</v>
      </c>
      <c r="T134" s="80">
        <f t="shared" ref="T134:T197" si="17">IF(ISNUMBER(M134),M134,F134)</f>
        <v>370.686442</v>
      </c>
      <c r="U134" s="80">
        <f t="shared" ref="U134:U197" si="18">IF(ISNUMBER(N134),N134,G134)</f>
        <v>375.19259299999999</v>
      </c>
      <c r="V134" s="80">
        <f t="shared" ref="V134:V197" si="19">IF(ISNUMBER(O134),O134,H134)</f>
        <v>352.59738400000003</v>
      </c>
      <c r="W134" s="80">
        <f t="shared" ref="W134:W197" si="20">IF(ISNUMBER(P134),P134,I134)</f>
        <v>365.24024531250001</v>
      </c>
      <c r="X134" s="80">
        <f t="shared" ref="X134:X197" si="21">IF(ISNUMBER(Q134),Q134,J134)</f>
        <v>373.34104149589939</v>
      </c>
    </row>
    <row r="135" spans="1:24" s="48" customFormat="1">
      <c r="A135" s="72" t="str">
        <f>'Ref2'!I137</f>
        <v>E2434</v>
      </c>
      <c r="B135" s="72" t="str">
        <f>INDEX('Ref1'!$E:$E,MATCH($A135,'Ref1'!$A:$A,0))</f>
        <v>Hinckley and Bosworth</v>
      </c>
      <c r="C135" s="72" t="str">
        <f>INDEX('Ref2'!$E:$E,MATCH($A135,'Ref2'!$A:$A,0))</f>
        <v>No</v>
      </c>
      <c r="D135" s="74">
        <f>INDEX(Data1!E:E,MATCH($A135,Data1!$A:$A,0))</f>
        <v>27.128007499999999</v>
      </c>
      <c r="E135" s="74">
        <f>INDEX(Data1!F:F,MATCH($A135,Data1!$A:$A,0))</f>
        <v>26.551324999999999</v>
      </c>
      <c r="F135" s="74">
        <f>INDEX(Data1!G:G,MATCH($A135,Data1!$A:$A,0))</f>
        <v>29.622347000000001</v>
      </c>
      <c r="G135" s="74">
        <f>INDEX(Data1!H:H,MATCH($A135,Data1!$A:$A,0))</f>
        <v>31.834168999999999</v>
      </c>
      <c r="H135" s="74">
        <f>INDEX(Data1!I:I,MATCH($A135,Data1!$A:$A,0))</f>
        <v>30.854850000000003</v>
      </c>
      <c r="I135" s="74">
        <f>INDEX(Data1!J:J,MATCH($A135,Data1!$A:$A,0))</f>
        <v>32.640412499999996</v>
      </c>
      <c r="J135" s="329">
        <f>INDEX(Data1!K:K,MATCH($A135,Data1!$A:$A,0))</f>
        <v>33.364356075216968</v>
      </c>
      <c r="K135" s="331"/>
      <c r="L135" s="73"/>
      <c r="M135" s="73"/>
      <c r="N135" s="73"/>
      <c r="O135" s="73"/>
      <c r="P135" s="73"/>
      <c r="Q135" s="332"/>
      <c r="R135" s="335">
        <f t="shared" si="15"/>
        <v>27.128007499999999</v>
      </c>
      <c r="S135" s="80">
        <f t="shared" si="16"/>
        <v>26.551324999999999</v>
      </c>
      <c r="T135" s="80">
        <f t="shared" si="17"/>
        <v>29.622347000000001</v>
      </c>
      <c r="U135" s="80">
        <f t="shared" si="18"/>
        <v>31.834168999999999</v>
      </c>
      <c r="V135" s="80">
        <f t="shared" si="19"/>
        <v>30.854850000000003</v>
      </c>
      <c r="W135" s="80">
        <f t="shared" si="20"/>
        <v>32.640412499999996</v>
      </c>
      <c r="X135" s="80">
        <f t="shared" si="21"/>
        <v>33.364356075216968</v>
      </c>
    </row>
    <row r="136" spans="1:24" s="48" customFormat="1">
      <c r="A136" s="72" t="str">
        <f>'Ref2'!I138</f>
        <v>E3835</v>
      </c>
      <c r="B136" s="72" t="str">
        <f>INDEX('Ref1'!$E:$E,MATCH($A136,'Ref1'!$A:$A,0))</f>
        <v>Horsham</v>
      </c>
      <c r="C136" s="72" t="str">
        <f>INDEX('Ref2'!$E:$E,MATCH($A136,'Ref2'!$A:$A,0))</f>
        <v>No</v>
      </c>
      <c r="D136" s="74">
        <f>INDEX(Data1!E:E,MATCH($A136,Data1!$A:$A,0))</f>
        <v>37.2121025</v>
      </c>
      <c r="E136" s="74">
        <f>INDEX(Data1!F:F,MATCH($A136,Data1!$A:$A,0))</f>
        <v>36.974364999999999</v>
      </c>
      <c r="F136" s="74">
        <f>INDEX(Data1!G:G,MATCH($A136,Data1!$A:$A,0))</f>
        <v>39.812044999999998</v>
      </c>
      <c r="G136" s="74">
        <f>INDEX(Data1!H:H,MATCH($A136,Data1!$A:$A,0))</f>
        <v>41.253277999999995</v>
      </c>
      <c r="H136" s="74">
        <f>INDEX(Data1!I:I,MATCH($A136,Data1!$A:$A,0))</f>
        <v>42.329878500000007</v>
      </c>
      <c r="I136" s="74">
        <f>INDEX(Data1!J:J,MATCH($A136,Data1!$A:$A,0))</f>
        <v>42.675454999999992</v>
      </c>
      <c r="J136" s="329">
        <f>INDEX(Data1!K:K,MATCH($A136,Data1!$A:$A,0))</f>
        <v>43.62196943105112</v>
      </c>
      <c r="K136" s="331"/>
      <c r="L136" s="73"/>
      <c r="M136" s="73"/>
      <c r="N136" s="73"/>
      <c r="O136" s="73"/>
      <c r="P136" s="73"/>
      <c r="Q136" s="332"/>
      <c r="R136" s="335">
        <f t="shared" si="15"/>
        <v>37.2121025</v>
      </c>
      <c r="S136" s="80">
        <f t="shared" si="16"/>
        <v>36.974364999999999</v>
      </c>
      <c r="T136" s="80">
        <f t="shared" si="17"/>
        <v>39.812044999999998</v>
      </c>
      <c r="U136" s="80">
        <f t="shared" si="18"/>
        <v>41.253277999999995</v>
      </c>
      <c r="V136" s="80">
        <f t="shared" si="19"/>
        <v>42.329878500000007</v>
      </c>
      <c r="W136" s="80">
        <f t="shared" si="20"/>
        <v>42.675454999999992</v>
      </c>
      <c r="X136" s="80">
        <f t="shared" si="21"/>
        <v>43.62196943105112</v>
      </c>
    </row>
    <row r="137" spans="1:24" s="48" customFormat="1">
      <c r="A137" s="72" t="str">
        <f>'Ref2'!I139</f>
        <v>E5042</v>
      </c>
      <c r="B137" s="72" t="str">
        <f>INDEX('Ref1'!$E:$E,MATCH($A137,'Ref1'!$A:$A,0))</f>
        <v>Hounslow</v>
      </c>
      <c r="C137" s="72" t="str">
        <f>INDEX('Ref2'!$E:$E,MATCH($A137,'Ref2'!$A:$A,0))</f>
        <v>No</v>
      </c>
      <c r="D137" s="74">
        <f>INDEX(Data1!E:E,MATCH($A137,Data1!$A:$A,0))</f>
        <v>133.33319666666665</v>
      </c>
      <c r="E137" s="74">
        <f>INDEX(Data1!F:F,MATCH($A137,Data1!$A:$A,0))</f>
        <v>142.04399666666669</v>
      </c>
      <c r="F137" s="74">
        <f>INDEX(Data1!G:G,MATCH($A137,Data1!$A:$A,0))</f>
        <v>156.10756599999999</v>
      </c>
      <c r="G137" s="74">
        <f>INDEX(Data1!H:H,MATCH($A137,Data1!$A:$A,0))</f>
        <v>149.89449400000001</v>
      </c>
      <c r="H137" s="74">
        <f>INDEX(Data1!I:I,MATCH($A137,Data1!$A:$A,0))</f>
        <v>209.93354100000002</v>
      </c>
      <c r="I137" s="74">
        <f>INDEX(Data1!J:J,MATCH($A137,Data1!$A:$A,0))</f>
        <v>215.99125625000002</v>
      </c>
      <c r="J137" s="329">
        <f>INDEX(Data1!K:K,MATCH($A137,Data1!$A:$A,0))</f>
        <v>220.78180484570757</v>
      </c>
      <c r="K137" s="331"/>
      <c r="L137" s="73"/>
      <c r="M137" s="73"/>
      <c r="N137" s="73"/>
      <c r="O137" s="73"/>
      <c r="P137" s="73"/>
      <c r="Q137" s="332"/>
      <c r="R137" s="335">
        <f t="shared" si="15"/>
        <v>133.33319666666665</v>
      </c>
      <c r="S137" s="80">
        <f t="shared" si="16"/>
        <v>142.04399666666669</v>
      </c>
      <c r="T137" s="80">
        <f t="shared" si="17"/>
        <v>156.10756599999999</v>
      </c>
      <c r="U137" s="80">
        <f t="shared" si="18"/>
        <v>149.89449400000001</v>
      </c>
      <c r="V137" s="80">
        <f t="shared" si="19"/>
        <v>209.93354100000002</v>
      </c>
      <c r="W137" s="80">
        <f t="shared" si="20"/>
        <v>215.99125625000002</v>
      </c>
      <c r="X137" s="80">
        <f t="shared" si="21"/>
        <v>220.78180484570757</v>
      </c>
    </row>
    <row r="138" spans="1:24" s="48" customFormat="1">
      <c r="A138" s="72" t="str">
        <f>'Ref2'!I140</f>
        <v>E0551</v>
      </c>
      <c r="B138" s="72" t="str">
        <f>INDEX('Ref1'!$E:$E,MATCH($A138,'Ref1'!$A:$A,0))</f>
        <v>Huntingdonshire</v>
      </c>
      <c r="C138" s="72" t="str">
        <f>INDEX('Ref2'!$E:$E,MATCH($A138,'Ref2'!$A:$A,0))</f>
        <v>No</v>
      </c>
      <c r="D138" s="74">
        <f>INDEX(Data1!E:E,MATCH($A138,Data1!$A:$A,0))</f>
        <v>50.024859999999997</v>
      </c>
      <c r="E138" s="74">
        <f>INDEX(Data1!F:F,MATCH($A138,Data1!$A:$A,0))</f>
        <v>52.457262499999992</v>
      </c>
      <c r="F138" s="74">
        <f>INDEX(Data1!G:G,MATCH($A138,Data1!$A:$A,0))</f>
        <v>58.403953999999999</v>
      </c>
      <c r="G138" s="74">
        <f>INDEX(Data1!H:H,MATCH($A138,Data1!$A:$A,0))</f>
        <v>61.215220000000002</v>
      </c>
      <c r="H138" s="74">
        <f>INDEX(Data1!I:I,MATCH($A138,Data1!$A:$A,0))</f>
        <v>56.686049999999994</v>
      </c>
      <c r="I138" s="74">
        <f>INDEX(Data1!J:J,MATCH($A138,Data1!$A:$A,0))</f>
        <v>57.759784999999994</v>
      </c>
      <c r="J138" s="329">
        <f>INDEX(Data1!K:K,MATCH($A138,Data1!$A:$A,0))</f>
        <v>59.040860270009645</v>
      </c>
      <c r="K138" s="331"/>
      <c r="L138" s="73"/>
      <c r="M138" s="73"/>
      <c r="N138" s="73"/>
      <c r="O138" s="73"/>
      <c r="P138" s="73"/>
      <c r="Q138" s="332"/>
      <c r="R138" s="335">
        <f t="shared" si="15"/>
        <v>50.024859999999997</v>
      </c>
      <c r="S138" s="80">
        <f t="shared" si="16"/>
        <v>52.457262499999992</v>
      </c>
      <c r="T138" s="80">
        <f t="shared" si="17"/>
        <v>58.403953999999999</v>
      </c>
      <c r="U138" s="80">
        <f t="shared" si="18"/>
        <v>61.215220000000002</v>
      </c>
      <c r="V138" s="80">
        <f t="shared" si="19"/>
        <v>56.686049999999994</v>
      </c>
      <c r="W138" s="80">
        <f t="shared" si="20"/>
        <v>57.759784999999994</v>
      </c>
      <c r="X138" s="80">
        <f t="shared" si="21"/>
        <v>59.040860270009645</v>
      </c>
    </row>
    <row r="139" spans="1:24" s="48" customFormat="1">
      <c r="A139" s="72" t="str">
        <f>'Ref2'!I141</f>
        <v>E2336</v>
      </c>
      <c r="B139" s="72" t="str">
        <f>INDEX('Ref1'!$E:$E,MATCH($A139,'Ref1'!$A:$A,0))</f>
        <v>Hyndburn</v>
      </c>
      <c r="C139" s="72" t="str">
        <f>INDEX('Ref2'!$E:$E,MATCH($A139,'Ref2'!$A:$A,0))</f>
        <v>No</v>
      </c>
      <c r="D139" s="74">
        <f>INDEX(Data1!E:E,MATCH($A139,Data1!$A:$A,0))</f>
        <v>19.282027499999998</v>
      </c>
      <c r="E139" s="74">
        <f>INDEX(Data1!F:F,MATCH($A139,Data1!$A:$A,0))</f>
        <v>20.650177499999998</v>
      </c>
      <c r="F139" s="74">
        <f>INDEX(Data1!G:G,MATCH($A139,Data1!$A:$A,0))</f>
        <v>19.306017000000001</v>
      </c>
      <c r="G139" s="74">
        <f>INDEX(Data1!H:H,MATCH($A139,Data1!$A:$A,0))</f>
        <v>21.096613999999995</v>
      </c>
      <c r="H139" s="74">
        <f>INDEX(Data1!I:I,MATCH($A139,Data1!$A:$A,0))</f>
        <v>18.197067000000001</v>
      </c>
      <c r="I139" s="74">
        <f>INDEX(Data1!J:J,MATCH($A139,Data1!$A:$A,0))</f>
        <v>16.442740000000001</v>
      </c>
      <c r="J139" s="329">
        <f>INDEX(Data1!K:K,MATCH($A139,Data1!$A:$A,0))</f>
        <v>16.807429508196719</v>
      </c>
      <c r="K139" s="331"/>
      <c r="L139" s="73"/>
      <c r="M139" s="73"/>
      <c r="N139" s="73"/>
      <c r="O139" s="73"/>
      <c r="P139" s="73"/>
      <c r="Q139" s="332"/>
      <c r="R139" s="335">
        <f t="shared" si="15"/>
        <v>19.282027499999998</v>
      </c>
      <c r="S139" s="80">
        <f t="shared" si="16"/>
        <v>20.650177499999998</v>
      </c>
      <c r="T139" s="80">
        <f t="shared" si="17"/>
        <v>19.306017000000001</v>
      </c>
      <c r="U139" s="80">
        <f t="shared" si="18"/>
        <v>21.096613999999995</v>
      </c>
      <c r="V139" s="80">
        <f t="shared" si="19"/>
        <v>18.197067000000001</v>
      </c>
      <c r="W139" s="80">
        <f t="shared" si="20"/>
        <v>16.442740000000001</v>
      </c>
      <c r="X139" s="80">
        <f t="shared" si="21"/>
        <v>16.807429508196719</v>
      </c>
    </row>
    <row r="140" spans="1:24" s="48" customFormat="1">
      <c r="A140" s="72" t="str">
        <f>'Ref2'!I142</f>
        <v>E3533</v>
      </c>
      <c r="B140" s="72" t="str">
        <f>INDEX('Ref1'!$E:$E,MATCH($A140,'Ref1'!$A:$A,0))</f>
        <v>Ipswich</v>
      </c>
      <c r="C140" s="72" t="str">
        <f>INDEX('Ref2'!$E:$E,MATCH($A140,'Ref2'!$A:$A,0))</f>
        <v>No</v>
      </c>
      <c r="D140" s="74">
        <f>INDEX(Data1!E:E,MATCH($A140,Data1!$A:$A,0))</f>
        <v>52.490414999999992</v>
      </c>
      <c r="E140" s="74">
        <f>INDEX(Data1!F:F,MATCH($A140,Data1!$A:$A,0))</f>
        <v>55.154192499999994</v>
      </c>
      <c r="F140" s="74">
        <f>INDEX(Data1!G:G,MATCH($A140,Data1!$A:$A,0))</f>
        <v>54.562899000000002</v>
      </c>
      <c r="G140" s="74">
        <f>INDEX(Data1!H:H,MATCH($A140,Data1!$A:$A,0))</f>
        <v>57.269694000000001</v>
      </c>
      <c r="H140" s="74">
        <f>INDEX(Data1!I:I,MATCH($A140,Data1!$A:$A,0))</f>
        <v>52.699298000000006</v>
      </c>
      <c r="I140" s="74">
        <f>INDEX(Data1!J:J,MATCH($A140,Data1!$A:$A,0))</f>
        <v>54.262813749999999</v>
      </c>
      <c r="J140" s="329">
        <f>INDEX(Data1!K:K,MATCH($A140,Data1!$A:$A,0))</f>
        <v>55.466328423336662</v>
      </c>
      <c r="K140" s="331"/>
      <c r="L140" s="73"/>
      <c r="M140" s="73"/>
      <c r="N140" s="73"/>
      <c r="O140" s="73"/>
      <c r="P140" s="73"/>
      <c r="Q140" s="332"/>
      <c r="R140" s="335">
        <f t="shared" si="15"/>
        <v>52.490414999999992</v>
      </c>
      <c r="S140" s="80">
        <f t="shared" si="16"/>
        <v>55.154192499999994</v>
      </c>
      <c r="T140" s="80">
        <f t="shared" si="17"/>
        <v>54.562899000000002</v>
      </c>
      <c r="U140" s="80">
        <f t="shared" si="18"/>
        <v>57.269694000000001</v>
      </c>
      <c r="V140" s="80">
        <f t="shared" si="19"/>
        <v>52.699298000000006</v>
      </c>
      <c r="W140" s="80">
        <f t="shared" si="20"/>
        <v>54.262813749999999</v>
      </c>
      <c r="X140" s="80">
        <f t="shared" si="21"/>
        <v>55.466328423336662</v>
      </c>
    </row>
    <row r="141" spans="1:24" s="48" customFormat="1">
      <c r="A141" s="72" t="str">
        <f>'Ref2'!I143</f>
        <v>E2101</v>
      </c>
      <c r="B141" s="72" t="str">
        <f>INDEX('Ref1'!$E:$E,MATCH($A141,'Ref1'!$A:$A,0))</f>
        <v>Isle of Wight Council</v>
      </c>
      <c r="C141" s="72" t="str">
        <f>INDEX('Ref2'!$E:$E,MATCH($A141,'Ref2'!$A:$A,0))</f>
        <v>No</v>
      </c>
      <c r="D141" s="74">
        <f>INDEX(Data1!E:E,MATCH($A141,Data1!$A:$A,0))</f>
        <v>30.499497999999999</v>
      </c>
      <c r="E141" s="74">
        <f>INDEX(Data1!F:F,MATCH($A141,Data1!$A:$A,0))</f>
        <v>32.395344000000001</v>
      </c>
      <c r="F141" s="74">
        <f>INDEX(Data1!G:G,MATCH($A141,Data1!$A:$A,0))</f>
        <v>30.748138999999998</v>
      </c>
      <c r="G141" s="74">
        <f>INDEX(Data1!H:H,MATCH($A141,Data1!$A:$A,0))</f>
        <v>34.709896000000001</v>
      </c>
      <c r="H141" s="74">
        <f>INDEX(Data1!I:I,MATCH($A141,Data1!$A:$A,0))</f>
        <v>35.883427000000005</v>
      </c>
      <c r="I141" s="74">
        <f>INDEX(Data1!J:J,MATCH($A141,Data1!$A:$A,0))</f>
        <v>38.484257999999997</v>
      </c>
      <c r="J141" s="329">
        <f>INDEX(Data1!K:K,MATCH($A141,Data1!$A:$A,0))</f>
        <v>39.337814349084368</v>
      </c>
      <c r="K141" s="331"/>
      <c r="L141" s="73"/>
      <c r="M141" s="73"/>
      <c r="N141" s="73"/>
      <c r="O141" s="73"/>
      <c r="P141" s="73"/>
      <c r="Q141" s="332"/>
      <c r="R141" s="335">
        <f t="shared" si="15"/>
        <v>30.499497999999999</v>
      </c>
      <c r="S141" s="80">
        <f t="shared" si="16"/>
        <v>32.395344000000001</v>
      </c>
      <c r="T141" s="80">
        <f t="shared" si="17"/>
        <v>30.748138999999998</v>
      </c>
      <c r="U141" s="80">
        <f t="shared" si="18"/>
        <v>34.709896000000001</v>
      </c>
      <c r="V141" s="80">
        <f t="shared" si="19"/>
        <v>35.883427000000005</v>
      </c>
      <c r="W141" s="80">
        <f t="shared" si="20"/>
        <v>38.484257999999997</v>
      </c>
      <c r="X141" s="80">
        <f t="shared" si="21"/>
        <v>39.337814349084368</v>
      </c>
    </row>
    <row r="142" spans="1:24" s="48" customFormat="1">
      <c r="A142" s="72" t="str">
        <f>'Ref2'!I144</f>
        <v>E4001</v>
      </c>
      <c r="B142" s="72" t="str">
        <f>INDEX('Ref1'!$E:$E,MATCH($A142,'Ref1'!$A:$A,0))</f>
        <v>Isles of Scilly</v>
      </c>
      <c r="C142" s="72" t="str">
        <f>INDEX('Ref2'!$E:$E,MATCH($A142,'Ref2'!$A:$A,0))</f>
        <v>No</v>
      </c>
      <c r="D142" s="74">
        <f>INDEX(Data1!E:E,MATCH($A142,Data1!$A:$A,0))</f>
        <v>1.420358</v>
      </c>
      <c r="E142" s="74">
        <f>INDEX(Data1!F:F,MATCH($A142,Data1!$A:$A,0))</f>
        <v>1.5502480000000001</v>
      </c>
      <c r="F142" s="74">
        <f>INDEX(Data1!G:G,MATCH($A142,Data1!$A:$A,0))</f>
        <v>1.472523</v>
      </c>
      <c r="G142" s="74">
        <f>INDEX(Data1!H:H,MATCH($A142,Data1!$A:$A,0))</f>
        <v>1.4393119999999999</v>
      </c>
      <c r="H142" s="74">
        <f>INDEX(Data1!I:I,MATCH($A142,Data1!$A:$A,0))</f>
        <v>1.4393119999999999</v>
      </c>
      <c r="I142" s="74">
        <f>INDEX(Data1!J:J,MATCH($A142,Data1!$A:$A,0))</f>
        <v>1.4393119999999999</v>
      </c>
      <c r="J142" s="329">
        <f>INDEX(Data1!K:K,MATCH($A142,Data1!$A:$A,0))</f>
        <v>1.4393119999999999</v>
      </c>
      <c r="K142" s="331"/>
      <c r="L142" s="73"/>
      <c r="M142" s="73"/>
      <c r="N142" s="73"/>
      <c r="O142" s="73"/>
      <c r="P142" s="73"/>
      <c r="Q142" s="332"/>
      <c r="R142" s="335">
        <f t="shared" si="15"/>
        <v>1.420358</v>
      </c>
      <c r="S142" s="80">
        <f t="shared" si="16"/>
        <v>1.5502480000000001</v>
      </c>
      <c r="T142" s="80">
        <f t="shared" si="17"/>
        <v>1.472523</v>
      </c>
      <c r="U142" s="80">
        <f t="shared" si="18"/>
        <v>1.4393119999999999</v>
      </c>
      <c r="V142" s="80">
        <f t="shared" si="19"/>
        <v>1.4393119999999999</v>
      </c>
      <c r="W142" s="80">
        <f t="shared" si="20"/>
        <v>1.4393119999999999</v>
      </c>
      <c r="X142" s="80">
        <f t="shared" si="21"/>
        <v>1.4393119999999999</v>
      </c>
    </row>
    <row r="143" spans="1:24" s="48" customFormat="1">
      <c r="A143" s="72" t="str">
        <f>'Ref2'!I145</f>
        <v>E5015</v>
      </c>
      <c r="B143" s="72" t="str">
        <f>INDEX('Ref1'!$E:$E,MATCH($A143,'Ref1'!$A:$A,0))</f>
        <v>Islington</v>
      </c>
      <c r="C143" s="72" t="str">
        <f>INDEX('Ref2'!$E:$E,MATCH($A143,'Ref2'!$A:$A,0))</f>
        <v>No</v>
      </c>
      <c r="D143" s="74">
        <f>INDEX(Data1!E:E,MATCH($A143,Data1!$A:$A,0))</f>
        <v>177.67240333333334</v>
      </c>
      <c r="E143" s="74">
        <f>INDEX(Data1!F:F,MATCH($A143,Data1!$A:$A,0))</f>
        <v>192.53328666666667</v>
      </c>
      <c r="F143" s="74">
        <f>INDEX(Data1!G:G,MATCH($A143,Data1!$A:$A,0))</f>
        <v>189.16949199999999</v>
      </c>
      <c r="G143" s="74">
        <f>INDEX(Data1!H:H,MATCH($A143,Data1!$A:$A,0))</f>
        <v>198.899844</v>
      </c>
      <c r="H143" s="74">
        <f>INDEX(Data1!I:I,MATCH($A143,Data1!$A:$A,0))</f>
        <v>273.57025733333336</v>
      </c>
      <c r="I143" s="74">
        <f>INDEX(Data1!J:J,MATCH($A143,Data1!$A:$A,0))</f>
        <v>282.65175468749999</v>
      </c>
      <c r="J143" s="329">
        <f>INDEX(Data1!K:K,MATCH($A143,Data1!$A:$A,0))</f>
        <v>288.92079071239289</v>
      </c>
      <c r="K143" s="331"/>
      <c r="L143" s="73"/>
      <c r="M143" s="73"/>
      <c r="N143" s="73"/>
      <c r="O143" s="73"/>
      <c r="P143" s="73"/>
      <c r="Q143" s="332"/>
      <c r="R143" s="335">
        <f t="shared" si="15"/>
        <v>177.67240333333334</v>
      </c>
      <c r="S143" s="80">
        <f t="shared" si="16"/>
        <v>192.53328666666667</v>
      </c>
      <c r="T143" s="80">
        <f t="shared" si="17"/>
        <v>189.16949199999999</v>
      </c>
      <c r="U143" s="80">
        <f t="shared" si="18"/>
        <v>198.899844</v>
      </c>
      <c r="V143" s="80">
        <f t="shared" si="19"/>
        <v>273.57025733333336</v>
      </c>
      <c r="W143" s="80">
        <f t="shared" si="20"/>
        <v>282.65175468749999</v>
      </c>
      <c r="X143" s="80">
        <f t="shared" si="21"/>
        <v>288.92079071239289</v>
      </c>
    </row>
    <row r="144" spans="1:24" s="48" customFormat="1">
      <c r="A144" s="72" t="str">
        <f>'Ref2'!I146</f>
        <v>E5016</v>
      </c>
      <c r="B144" s="72" t="str">
        <f>INDEX('Ref1'!$E:$E,MATCH($A144,'Ref1'!$A:$A,0))</f>
        <v>Kensington and Chelsea</v>
      </c>
      <c r="C144" s="72" t="str">
        <f>INDEX('Ref2'!$E:$E,MATCH($A144,'Ref2'!$A:$A,0))</f>
        <v>No</v>
      </c>
      <c r="D144" s="74">
        <f>INDEX(Data1!E:E,MATCH($A144,Data1!$A:$A,0))</f>
        <v>261.82228333333336</v>
      </c>
      <c r="E144" s="74">
        <f>INDEX(Data1!F:F,MATCH($A144,Data1!$A:$A,0))</f>
        <v>267.79240333333337</v>
      </c>
      <c r="F144" s="74">
        <f>INDEX(Data1!G:G,MATCH($A144,Data1!$A:$A,0))</f>
        <v>268.03612099999998</v>
      </c>
      <c r="G144" s="74">
        <f>INDEX(Data1!H:H,MATCH($A144,Data1!$A:$A,0))</f>
        <v>280.20844599999998</v>
      </c>
      <c r="H144" s="74">
        <f>INDEX(Data1!I:I,MATCH($A144,Data1!$A:$A,0))</f>
        <v>323.75738033333329</v>
      </c>
      <c r="I144" s="74">
        <f>INDEX(Data1!J:J,MATCH($A144,Data1!$A:$A,0))</f>
        <v>331.12113749999997</v>
      </c>
      <c r="J144" s="329">
        <f>INDEX(Data1!K:K,MATCH($A144,Data1!$A:$A,0))</f>
        <v>338.46519358727386</v>
      </c>
      <c r="K144" s="331"/>
      <c r="L144" s="73"/>
      <c r="M144" s="73"/>
      <c r="N144" s="73"/>
      <c r="O144" s="73"/>
      <c r="P144" s="73"/>
      <c r="Q144" s="332"/>
      <c r="R144" s="335">
        <f t="shared" si="15"/>
        <v>261.82228333333336</v>
      </c>
      <c r="S144" s="80">
        <f t="shared" si="16"/>
        <v>267.79240333333337</v>
      </c>
      <c r="T144" s="80">
        <f t="shared" si="17"/>
        <v>268.03612099999998</v>
      </c>
      <c r="U144" s="80">
        <f t="shared" si="18"/>
        <v>280.20844599999998</v>
      </c>
      <c r="V144" s="80">
        <f t="shared" si="19"/>
        <v>323.75738033333329</v>
      </c>
      <c r="W144" s="80">
        <f t="shared" si="20"/>
        <v>331.12113749999997</v>
      </c>
      <c r="X144" s="80">
        <f t="shared" si="21"/>
        <v>338.46519358727386</v>
      </c>
    </row>
    <row r="145" spans="1:24" s="48" customFormat="1">
      <c r="A145" s="72" t="str">
        <f>'Ref2'!I147</f>
        <v>E2834</v>
      </c>
      <c r="B145" s="72" t="str">
        <f>INDEX('Ref1'!$E:$E,MATCH($A145,'Ref1'!$A:$A,0))</f>
        <v>Kettering</v>
      </c>
      <c r="C145" s="72" t="str">
        <f>INDEX('Ref2'!$E:$E,MATCH($A145,'Ref2'!$A:$A,0))</f>
        <v>No</v>
      </c>
      <c r="D145" s="74">
        <f>INDEX(Data1!E:E,MATCH($A145,Data1!$A:$A,0))</f>
        <v>29.3978875</v>
      </c>
      <c r="E145" s="74">
        <f>INDEX(Data1!F:F,MATCH($A145,Data1!$A:$A,0))</f>
        <v>30.341529999999999</v>
      </c>
      <c r="F145" s="74">
        <f>INDEX(Data1!G:G,MATCH($A145,Data1!$A:$A,0))</f>
        <v>30.330902999999999</v>
      </c>
      <c r="G145" s="74">
        <f>INDEX(Data1!H:H,MATCH($A145,Data1!$A:$A,0))</f>
        <v>30.481849</v>
      </c>
      <c r="H145" s="74">
        <f>INDEX(Data1!I:I,MATCH($A145,Data1!$A:$A,0))</f>
        <v>29.320361500000004</v>
      </c>
      <c r="I145" s="74">
        <f>INDEX(Data1!J:J,MATCH($A145,Data1!$A:$A,0))</f>
        <v>31.277669999999997</v>
      </c>
      <c r="J145" s="329">
        <f>INDEX(Data1!K:K,MATCH($A145,Data1!$A:$A,0))</f>
        <v>31.971388813886204</v>
      </c>
      <c r="K145" s="331"/>
      <c r="L145" s="73"/>
      <c r="M145" s="73"/>
      <c r="N145" s="73"/>
      <c r="O145" s="73"/>
      <c r="P145" s="73"/>
      <c r="Q145" s="332"/>
      <c r="R145" s="335">
        <f t="shared" si="15"/>
        <v>29.3978875</v>
      </c>
      <c r="S145" s="80">
        <f t="shared" si="16"/>
        <v>30.341529999999999</v>
      </c>
      <c r="T145" s="80">
        <f t="shared" si="17"/>
        <v>30.330902999999999</v>
      </c>
      <c r="U145" s="80">
        <f t="shared" si="18"/>
        <v>30.481849</v>
      </c>
      <c r="V145" s="80">
        <f t="shared" si="19"/>
        <v>29.320361500000004</v>
      </c>
      <c r="W145" s="80">
        <f t="shared" si="20"/>
        <v>31.277669999999997</v>
      </c>
      <c r="X145" s="80">
        <f t="shared" si="21"/>
        <v>31.971388813886204</v>
      </c>
    </row>
    <row r="146" spans="1:24" s="48" customFormat="1">
      <c r="A146" s="72" t="str">
        <f>'Ref2'!I148</f>
        <v>E2634</v>
      </c>
      <c r="B146" s="72" t="str">
        <f>INDEX('Ref1'!$E:$E,MATCH($A146,'Ref1'!$A:$A,0))</f>
        <v>Kings Lynn and West Norfolk</v>
      </c>
      <c r="C146" s="72" t="str">
        <f>INDEX('Ref2'!$E:$E,MATCH($A146,'Ref2'!$A:$A,0))</f>
        <v>No</v>
      </c>
      <c r="D146" s="74">
        <f>INDEX(Data1!E:E,MATCH($A146,Data1!$A:$A,0))</f>
        <v>34.480387499999999</v>
      </c>
      <c r="E146" s="74">
        <f>INDEX(Data1!F:F,MATCH($A146,Data1!$A:$A,0))</f>
        <v>40.8752925</v>
      </c>
      <c r="F146" s="74">
        <f>INDEX(Data1!G:G,MATCH($A146,Data1!$A:$A,0))</f>
        <v>46.381324999999997</v>
      </c>
      <c r="G146" s="74">
        <f>INDEX(Data1!H:H,MATCH($A146,Data1!$A:$A,0))</f>
        <v>46.127369999999999</v>
      </c>
      <c r="H146" s="74">
        <f>INDEX(Data1!I:I,MATCH($A146,Data1!$A:$A,0))</f>
        <v>39.667073499999994</v>
      </c>
      <c r="I146" s="74">
        <f>INDEX(Data1!J:J,MATCH($A146,Data1!$A:$A,0))</f>
        <v>43.080387499999993</v>
      </c>
      <c r="J146" s="329">
        <f>INDEX(Data1!K:K,MATCH($A146,Data1!$A:$A,0))</f>
        <v>44.0358830761813</v>
      </c>
      <c r="K146" s="331"/>
      <c r="L146" s="73"/>
      <c r="M146" s="73"/>
      <c r="N146" s="73"/>
      <c r="O146" s="73"/>
      <c r="P146" s="73"/>
      <c r="Q146" s="332"/>
      <c r="R146" s="335">
        <f t="shared" si="15"/>
        <v>34.480387499999999</v>
      </c>
      <c r="S146" s="80">
        <f t="shared" si="16"/>
        <v>40.8752925</v>
      </c>
      <c r="T146" s="80">
        <f t="shared" si="17"/>
        <v>46.381324999999997</v>
      </c>
      <c r="U146" s="80">
        <f t="shared" si="18"/>
        <v>46.127369999999999</v>
      </c>
      <c r="V146" s="80">
        <f t="shared" si="19"/>
        <v>39.667073499999994</v>
      </c>
      <c r="W146" s="80">
        <f t="shared" si="20"/>
        <v>43.080387499999993</v>
      </c>
      <c r="X146" s="80">
        <f t="shared" si="21"/>
        <v>44.0358830761813</v>
      </c>
    </row>
    <row r="147" spans="1:24" s="48" customFormat="1">
      <c r="A147" s="72" t="str">
        <f>'Ref2'!I149</f>
        <v>E2002</v>
      </c>
      <c r="B147" s="72" t="str">
        <f>INDEX('Ref1'!$E:$E,MATCH($A147,'Ref1'!$A:$A,0))</f>
        <v>Kingston upon Hull</v>
      </c>
      <c r="C147" s="72" t="str">
        <f>INDEX('Ref2'!$E:$E,MATCH($A147,'Ref2'!$A:$A,0))</f>
        <v>No</v>
      </c>
      <c r="D147" s="74">
        <f>INDEX(Data1!E:E,MATCH($A147,Data1!$A:$A,0))</f>
        <v>81.497820408163264</v>
      </c>
      <c r="E147" s="74">
        <f>INDEX(Data1!F:F,MATCH($A147,Data1!$A:$A,0))</f>
        <v>83.069255102040827</v>
      </c>
      <c r="F147" s="74">
        <f>INDEX(Data1!G:G,MATCH($A147,Data1!$A:$A,0))</f>
        <v>89.678084999999996</v>
      </c>
      <c r="G147" s="74">
        <f>INDEX(Data1!H:H,MATCH($A147,Data1!$A:$A,0))</f>
        <v>84.794786999999999</v>
      </c>
      <c r="H147" s="74">
        <f>INDEX(Data1!I:I,MATCH($A147,Data1!$A:$A,0))</f>
        <v>79.593156020408145</v>
      </c>
      <c r="I147" s="74">
        <f>INDEX(Data1!J:J,MATCH($A147,Data1!$A:$A,0))</f>
        <v>85.772175510204079</v>
      </c>
      <c r="J147" s="329">
        <f>INDEX(Data1!K:K,MATCH($A147,Data1!$A:$A,0))</f>
        <v>87.674547773207649</v>
      </c>
      <c r="K147" s="331"/>
      <c r="L147" s="73"/>
      <c r="M147" s="73"/>
      <c r="N147" s="73"/>
      <c r="O147" s="73"/>
      <c r="P147" s="73"/>
      <c r="Q147" s="332"/>
      <c r="R147" s="335">
        <f t="shared" si="15"/>
        <v>81.497820408163264</v>
      </c>
      <c r="S147" s="80">
        <f t="shared" si="16"/>
        <v>83.069255102040827</v>
      </c>
      <c r="T147" s="80">
        <f t="shared" si="17"/>
        <v>89.678084999999996</v>
      </c>
      <c r="U147" s="80">
        <f t="shared" si="18"/>
        <v>84.794786999999999</v>
      </c>
      <c r="V147" s="80">
        <f t="shared" si="19"/>
        <v>79.593156020408145</v>
      </c>
      <c r="W147" s="80">
        <f t="shared" si="20"/>
        <v>85.772175510204079</v>
      </c>
      <c r="X147" s="80">
        <f t="shared" si="21"/>
        <v>87.674547773207649</v>
      </c>
    </row>
    <row r="148" spans="1:24" s="48" customFormat="1">
      <c r="A148" s="72" t="str">
        <f>'Ref2'!I150</f>
        <v>E5043</v>
      </c>
      <c r="B148" s="72" t="str">
        <f>INDEX('Ref1'!$E:$E,MATCH($A148,'Ref1'!$A:$A,0))</f>
        <v>Kingston upon Thames</v>
      </c>
      <c r="C148" s="72" t="str">
        <f>INDEX('Ref2'!$E:$E,MATCH($A148,'Ref2'!$A:$A,0))</f>
        <v>No</v>
      </c>
      <c r="D148" s="74">
        <f>INDEX(Data1!E:E,MATCH($A148,Data1!$A:$A,0))</f>
        <v>76.097913333333338</v>
      </c>
      <c r="E148" s="74">
        <f>INDEX(Data1!F:F,MATCH($A148,Data1!$A:$A,0))</f>
        <v>79.796260000000004</v>
      </c>
      <c r="F148" s="74">
        <f>INDEX(Data1!G:G,MATCH($A148,Data1!$A:$A,0))</f>
        <v>76.574715999999995</v>
      </c>
      <c r="G148" s="74">
        <f>INDEX(Data1!H:H,MATCH($A148,Data1!$A:$A,0))</f>
        <v>82.759020000000007</v>
      </c>
      <c r="H148" s="74">
        <f>INDEX(Data1!I:I,MATCH($A148,Data1!$A:$A,0))</f>
        <v>85.228108999999989</v>
      </c>
      <c r="I148" s="74">
        <f>INDEX(Data1!J:J,MATCH($A148,Data1!$A:$A,0))</f>
        <v>86.298337500000002</v>
      </c>
      <c r="J148" s="329">
        <f>INDEX(Data1!K:K,MATCH($A148,Data1!$A:$A,0))</f>
        <v>88.212379701058225</v>
      </c>
      <c r="K148" s="331"/>
      <c r="L148" s="73"/>
      <c r="M148" s="73"/>
      <c r="N148" s="73"/>
      <c r="O148" s="73"/>
      <c r="P148" s="73"/>
      <c r="Q148" s="332"/>
      <c r="R148" s="335">
        <f t="shared" si="15"/>
        <v>76.097913333333338</v>
      </c>
      <c r="S148" s="80">
        <f t="shared" si="16"/>
        <v>79.796260000000004</v>
      </c>
      <c r="T148" s="80">
        <f t="shared" si="17"/>
        <v>76.574715999999995</v>
      </c>
      <c r="U148" s="80">
        <f t="shared" si="18"/>
        <v>82.759020000000007</v>
      </c>
      <c r="V148" s="80">
        <f t="shared" si="19"/>
        <v>85.228108999999989</v>
      </c>
      <c r="W148" s="80">
        <f t="shared" si="20"/>
        <v>86.298337500000002</v>
      </c>
      <c r="X148" s="80">
        <f t="shared" si="21"/>
        <v>88.212379701058225</v>
      </c>
    </row>
    <row r="149" spans="1:24" s="48" customFormat="1">
      <c r="A149" s="72" t="str">
        <f>'Ref2'!I151</f>
        <v>E4703</v>
      </c>
      <c r="B149" s="72" t="str">
        <f>INDEX('Ref1'!$E:$E,MATCH($A149,'Ref1'!$A:$A,0))</f>
        <v>Kirklees</v>
      </c>
      <c r="C149" s="72" t="str">
        <f>INDEX('Ref2'!$E:$E,MATCH($A149,'Ref2'!$A:$A,0))</f>
        <v>No</v>
      </c>
      <c r="D149" s="74">
        <f>INDEX(Data1!E:E,MATCH($A149,Data1!$A:$A,0))</f>
        <v>94.360781632653072</v>
      </c>
      <c r="E149" s="74">
        <f>INDEX(Data1!F:F,MATCH($A149,Data1!$A:$A,0))</f>
        <v>100.13643265306122</v>
      </c>
      <c r="F149" s="74">
        <f>INDEX(Data1!G:G,MATCH($A149,Data1!$A:$A,0))</f>
        <v>99.218485000000001</v>
      </c>
      <c r="G149" s="74">
        <f>INDEX(Data1!H:H,MATCH($A149,Data1!$A:$A,0))</f>
        <v>103.976129</v>
      </c>
      <c r="H149" s="74">
        <f>INDEX(Data1!I:I,MATCH($A149,Data1!$A:$A,0))</f>
        <v>96.264072653061248</v>
      </c>
      <c r="I149" s="74">
        <f>INDEX(Data1!J:J,MATCH($A149,Data1!$A:$A,0))</f>
        <v>100.65459292929293</v>
      </c>
      <c r="J149" s="329">
        <f>INDEX(Data1!K:K,MATCH($A149,Data1!$A:$A,0))</f>
        <v>102.88704773871797</v>
      </c>
      <c r="K149" s="331"/>
      <c r="L149" s="73"/>
      <c r="M149" s="73"/>
      <c r="N149" s="73"/>
      <c r="O149" s="73"/>
      <c r="P149" s="73"/>
      <c r="Q149" s="332"/>
      <c r="R149" s="335">
        <f t="shared" si="15"/>
        <v>94.360781632653072</v>
      </c>
      <c r="S149" s="80">
        <f t="shared" si="16"/>
        <v>100.13643265306122</v>
      </c>
      <c r="T149" s="80">
        <f t="shared" si="17"/>
        <v>99.218485000000001</v>
      </c>
      <c r="U149" s="80">
        <f t="shared" si="18"/>
        <v>103.976129</v>
      </c>
      <c r="V149" s="80">
        <f t="shared" si="19"/>
        <v>96.264072653061248</v>
      </c>
      <c r="W149" s="80">
        <f t="shared" si="20"/>
        <v>100.65459292929293</v>
      </c>
      <c r="X149" s="80">
        <f t="shared" si="21"/>
        <v>102.88704773871797</v>
      </c>
    </row>
    <row r="150" spans="1:24" s="48" customFormat="1">
      <c r="A150" s="72" t="str">
        <f>'Ref2'!I152</f>
        <v>E4301</v>
      </c>
      <c r="B150" s="72" t="str">
        <f>INDEX('Ref1'!$E:$E,MATCH($A150,'Ref1'!$A:$A,0))</f>
        <v>Knowsley</v>
      </c>
      <c r="C150" s="72" t="str">
        <f>INDEX('Ref2'!$E:$E,MATCH($A150,'Ref2'!$A:$A,0))</f>
        <v>No</v>
      </c>
      <c r="D150" s="74">
        <f>INDEX(Data1!E:E,MATCH($A150,Data1!$A:$A,0))</f>
        <v>25.717487755102042</v>
      </c>
      <c r="E150" s="74">
        <f>INDEX(Data1!F:F,MATCH($A150,Data1!$A:$A,0))</f>
        <v>40.861267346938774</v>
      </c>
      <c r="F150" s="74">
        <f>INDEX(Data1!G:G,MATCH($A150,Data1!$A:$A,0))</f>
        <v>42.966774999999998</v>
      </c>
      <c r="G150" s="74">
        <f>INDEX(Data1!H:H,MATCH($A150,Data1!$A:$A,0))</f>
        <v>42.626814000000003</v>
      </c>
      <c r="H150" s="74">
        <f>INDEX(Data1!I:I,MATCH($A150,Data1!$A:$A,0))</f>
        <v>48.676310949494948</v>
      </c>
      <c r="I150" s="74">
        <f>INDEX(Data1!J:J,MATCH($A150,Data1!$A:$A,0))</f>
        <v>44.672727272727272</v>
      </c>
      <c r="J150" s="329">
        <f>INDEX(Data1!K:K,MATCH($A150,Data1!$A:$A,0))</f>
        <v>45.663539931620555</v>
      </c>
      <c r="K150" s="331"/>
      <c r="L150" s="73"/>
      <c r="M150" s="73"/>
      <c r="N150" s="73"/>
      <c r="O150" s="73"/>
      <c r="P150" s="73"/>
      <c r="Q150" s="332"/>
      <c r="R150" s="335">
        <f t="shared" si="15"/>
        <v>25.717487755102042</v>
      </c>
      <c r="S150" s="80">
        <f t="shared" si="16"/>
        <v>40.861267346938774</v>
      </c>
      <c r="T150" s="80">
        <f t="shared" si="17"/>
        <v>42.966774999999998</v>
      </c>
      <c r="U150" s="80">
        <f t="shared" si="18"/>
        <v>42.626814000000003</v>
      </c>
      <c r="V150" s="80">
        <f t="shared" si="19"/>
        <v>48.676310949494948</v>
      </c>
      <c r="W150" s="80">
        <f t="shared" si="20"/>
        <v>44.672727272727272</v>
      </c>
      <c r="X150" s="80">
        <f t="shared" si="21"/>
        <v>45.663539931620555</v>
      </c>
    </row>
    <row r="151" spans="1:24" s="48" customFormat="1">
      <c r="A151" s="72" t="str">
        <f>'Ref2'!I153</f>
        <v>E5017</v>
      </c>
      <c r="B151" s="72" t="str">
        <f>INDEX('Ref1'!$E:$E,MATCH($A151,'Ref1'!$A:$A,0))</f>
        <v>Lambeth</v>
      </c>
      <c r="C151" s="72" t="str">
        <f>INDEX('Ref2'!$E:$E,MATCH($A151,'Ref2'!$A:$A,0))</f>
        <v>No</v>
      </c>
      <c r="D151" s="74">
        <f>INDEX(Data1!E:E,MATCH($A151,Data1!$A:$A,0))</f>
        <v>108.51723333333332</v>
      </c>
      <c r="E151" s="74">
        <f>INDEX(Data1!F:F,MATCH($A151,Data1!$A:$A,0))</f>
        <v>111.61351666666667</v>
      </c>
      <c r="F151" s="74">
        <f>INDEX(Data1!G:G,MATCH($A151,Data1!$A:$A,0))</f>
        <v>122.55553399999999</v>
      </c>
      <c r="G151" s="74">
        <f>INDEX(Data1!H:H,MATCH($A151,Data1!$A:$A,0))</f>
        <v>115.383944</v>
      </c>
      <c r="H151" s="74">
        <f>INDEX(Data1!I:I,MATCH($A151,Data1!$A:$A,0))</f>
        <v>182.07287200000002</v>
      </c>
      <c r="I151" s="74">
        <f>INDEX(Data1!J:J,MATCH($A151,Data1!$A:$A,0))</f>
        <v>163.22936562499999</v>
      </c>
      <c r="J151" s="329">
        <f>INDEX(Data1!K:K,MATCH($A151,Data1!$A:$A,0))</f>
        <v>166.84968906702193</v>
      </c>
      <c r="K151" s="331"/>
      <c r="L151" s="73"/>
      <c r="M151" s="73"/>
      <c r="N151" s="73"/>
      <c r="O151" s="73"/>
      <c r="P151" s="73"/>
      <c r="Q151" s="332"/>
      <c r="R151" s="335">
        <f t="shared" si="15"/>
        <v>108.51723333333332</v>
      </c>
      <c r="S151" s="80">
        <f t="shared" si="16"/>
        <v>111.61351666666667</v>
      </c>
      <c r="T151" s="80">
        <f t="shared" si="17"/>
        <v>122.55553399999999</v>
      </c>
      <c r="U151" s="80">
        <f t="shared" si="18"/>
        <v>115.383944</v>
      </c>
      <c r="V151" s="80">
        <f t="shared" si="19"/>
        <v>182.07287200000002</v>
      </c>
      <c r="W151" s="80">
        <f t="shared" si="20"/>
        <v>163.22936562499999</v>
      </c>
      <c r="X151" s="80">
        <f t="shared" si="21"/>
        <v>166.84968906702193</v>
      </c>
    </row>
    <row r="152" spans="1:24" s="48" customFormat="1">
      <c r="A152" s="72" t="str">
        <f>'Ref2'!I154</f>
        <v>E2337</v>
      </c>
      <c r="B152" s="72" t="str">
        <f>INDEX('Ref1'!$E:$E,MATCH($A152,'Ref1'!$A:$A,0))</f>
        <v>Lancaster</v>
      </c>
      <c r="C152" s="72" t="str">
        <f>INDEX('Ref2'!$E:$E,MATCH($A152,'Ref2'!$A:$A,0))</f>
        <v>No</v>
      </c>
      <c r="D152" s="74">
        <f>INDEX(Data1!E:E,MATCH($A152,Data1!$A:$A,0))</f>
        <v>58.567707499999997</v>
      </c>
      <c r="E152" s="74">
        <f>INDEX(Data1!F:F,MATCH($A152,Data1!$A:$A,0))</f>
        <v>49.006752499999997</v>
      </c>
      <c r="F152" s="74">
        <f>INDEX(Data1!G:G,MATCH($A152,Data1!$A:$A,0))</f>
        <v>33.989085000000003</v>
      </c>
      <c r="G152" s="74">
        <f>INDEX(Data1!H:H,MATCH($A152,Data1!$A:$A,0))</f>
        <v>84.101153999999994</v>
      </c>
      <c r="H152" s="74">
        <f>INDEX(Data1!I:I,MATCH($A152,Data1!$A:$A,0))</f>
        <v>59.797799000000005</v>
      </c>
      <c r="I152" s="74">
        <f>INDEX(Data1!J:J,MATCH($A152,Data1!$A:$A,0))</f>
        <v>61.364057499999994</v>
      </c>
      <c r="J152" s="329">
        <f>INDEX(Data1!K:K,MATCH($A152,Data1!$A:$A,0))</f>
        <v>62.725073240115712</v>
      </c>
      <c r="K152" s="331"/>
      <c r="L152" s="73"/>
      <c r="M152" s="73"/>
      <c r="N152" s="73"/>
      <c r="O152" s="73"/>
      <c r="P152" s="73"/>
      <c r="Q152" s="332"/>
      <c r="R152" s="335">
        <f t="shared" si="15"/>
        <v>58.567707499999997</v>
      </c>
      <c r="S152" s="80">
        <f t="shared" si="16"/>
        <v>49.006752499999997</v>
      </c>
      <c r="T152" s="80">
        <f t="shared" si="17"/>
        <v>33.989085000000003</v>
      </c>
      <c r="U152" s="80">
        <f t="shared" si="18"/>
        <v>84.101153999999994</v>
      </c>
      <c r="V152" s="80">
        <f t="shared" si="19"/>
        <v>59.797799000000005</v>
      </c>
      <c r="W152" s="80">
        <f t="shared" si="20"/>
        <v>61.364057499999994</v>
      </c>
      <c r="X152" s="80">
        <f t="shared" si="21"/>
        <v>62.725073240115712</v>
      </c>
    </row>
    <row r="153" spans="1:24" s="48" customFormat="1">
      <c r="A153" s="72" t="str">
        <f>'Ref2'!I155</f>
        <v>E4704</v>
      </c>
      <c r="B153" s="72" t="str">
        <f>INDEX('Ref1'!$E:$E,MATCH($A153,'Ref1'!$A:$A,0))</f>
        <v>Leeds</v>
      </c>
      <c r="C153" s="72" t="str">
        <f>INDEX('Ref2'!$E:$E,MATCH($A153,'Ref2'!$A:$A,0))</f>
        <v>No</v>
      </c>
      <c r="D153" s="74">
        <f>INDEX(Data1!E:E,MATCH($A153,Data1!$A:$A,0))</f>
        <v>339.70790204081635</v>
      </c>
      <c r="E153" s="74">
        <f>INDEX(Data1!F:F,MATCH($A153,Data1!$A:$A,0))</f>
        <v>331.95644489795922</v>
      </c>
      <c r="F153" s="74">
        <f>INDEX(Data1!G:G,MATCH($A153,Data1!$A:$A,0))</f>
        <v>353.94003400000003</v>
      </c>
      <c r="G153" s="74">
        <f>INDEX(Data1!H:H,MATCH($A153,Data1!$A:$A,0))</f>
        <v>365.96024599999998</v>
      </c>
      <c r="H153" s="74">
        <f>INDEX(Data1!I:I,MATCH($A153,Data1!$A:$A,0))</f>
        <v>344.96361981632651</v>
      </c>
      <c r="I153" s="74">
        <f>INDEX(Data1!J:J,MATCH($A153,Data1!$A:$A,0))</f>
        <v>363.00868686868688</v>
      </c>
      <c r="J153" s="329">
        <f>INDEX(Data1!K:K,MATCH($A153,Data1!$A:$A,0))</f>
        <v>371.05998850608364</v>
      </c>
      <c r="K153" s="331"/>
      <c r="L153" s="73"/>
      <c r="M153" s="73"/>
      <c r="N153" s="73"/>
      <c r="O153" s="73"/>
      <c r="P153" s="73"/>
      <c r="Q153" s="332"/>
      <c r="R153" s="335">
        <f t="shared" si="15"/>
        <v>339.70790204081635</v>
      </c>
      <c r="S153" s="80">
        <f t="shared" si="16"/>
        <v>331.95644489795922</v>
      </c>
      <c r="T153" s="80">
        <f t="shared" si="17"/>
        <v>353.94003400000003</v>
      </c>
      <c r="U153" s="80">
        <f t="shared" si="18"/>
        <v>365.96024599999998</v>
      </c>
      <c r="V153" s="80">
        <f t="shared" si="19"/>
        <v>344.96361981632651</v>
      </c>
      <c r="W153" s="80">
        <f t="shared" si="20"/>
        <v>363.00868686868688</v>
      </c>
      <c r="X153" s="80">
        <f t="shared" si="21"/>
        <v>371.05998850608364</v>
      </c>
    </row>
    <row r="154" spans="1:24" s="48" customFormat="1">
      <c r="A154" s="72" t="str">
        <f>'Ref2'!I156</f>
        <v>E2401</v>
      </c>
      <c r="B154" s="72" t="str">
        <f>INDEX('Ref1'!$E:$E,MATCH($A154,'Ref1'!$A:$A,0))</f>
        <v>Leicester</v>
      </c>
      <c r="C154" s="72" t="str">
        <f>INDEX('Ref2'!$E:$E,MATCH($A154,'Ref2'!$A:$A,0))</f>
        <v>No</v>
      </c>
      <c r="D154" s="74">
        <f>INDEX(Data1!E:E,MATCH($A154,Data1!$A:$A,0))</f>
        <v>90.675308163265299</v>
      </c>
      <c r="E154" s="74">
        <f>INDEX(Data1!F:F,MATCH($A154,Data1!$A:$A,0))</f>
        <v>94.511704081632658</v>
      </c>
      <c r="F154" s="74">
        <f>INDEX(Data1!G:G,MATCH($A154,Data1!$A:$A,0))</f>
        <v>101.166687</v>
      </c>
      <c r="G154" s="74">
        <f>INDEX(Data1!H:H,MATCH($A154,Data1!$A:$A,0))</f>
        <v>105.684926</v>
      </c>
      <c r="H154" s="74">
        <f>INDEX(Data1!I:I,MATCH($A154,Data1!$A:$A,0))</f>
        <v>104.68546297959182</v>
      </c>
      <c r="I154" s="74">
        <f>INDEX(Data1!J:J,MATCH($A154,Data1!$A:$A,0))</f>
        <v>111.88615102040816</v>
      </c>
      <c r="J154" s="329">
        <f>INDEX(Data1!K:K,MATCH($A154,Data1!$A:$A,0))</f>
        <v>114.36771463995439</v>
      </c>
      <c r="K154" s="331"/>
      <c r="L154" s="73"/>
      <c r="M154" s="73"/>
      <c r="N154" s="73"/>
      <c r="O154" s="73"/>
      <c r="P154" s="73"/>
      <c r="Q154" s="332"/>
      <c r="R154" s="335">
        <f t="shared" si="15"/>
        <v>90.675308163265299</v>
      </c>
      <c r="S154" s="80">
        <f t="shared" si="16"/>
        <v>94.511704081632658</v>
      </c>
      <c r="T154" s="80">
        <f t="shared" si="17"/>
        <v>101.166687</v>
      </c>
      <c r="U154" s="80">
        <f t="shared" si="18"/>
        <v>105.684926</v>
      </c>
      <c r="V154" s="80">
        <f t="shared" si="19"/>
        <v>104.68546297959182</v>
      </c>
      <c r="W154" s="80">
        <f t="shared" si="20"/>
        <v>111.88615102040816</v>
      </c>
      <c r="X154" s="80">
        <f t="shared" si="21"/>
        <v>114.36771463995439</v>
      </c>
    </row>
    <row r="155" spans="1:24" s="48" customFormat="1">
      <c r="A155" s="72" t="str">
        <f>'Ref2'!I157</f>
        <v>E1435</v>
      </c>
      <c r="B155" s="72" t="str">
        <f>INDEX('Ref1'!$E:$E,MATCH($A155,'Ref1'!$A:$A,0))</f>
        <v>Lewes</v>
      </c>
      <c r="C155" s="72" t="str">
        <f>INDEX('Ref2'!$E:$E,MATCH($A155,'Ref2'!$A:$A,0))</f>
        <v>No</v>
      </c>
      <c r="D155" s="74">
        <f>INDEX(Data1!E:E,MATCH($A155,Data1!$A:$A,0))</f>
        <v>22.534914999999998</v>
      </c>
      <c r="E155" s="74">
        <f>INDEX(Data1!F:F,MATCH($A155,Data1!$A:$A,0))</f>
        <v>23.51455</v>
      </c>
      <c r="F155" s="74">
        <f>INDEX(Data1!G:G,MATCH($A155,Data1!$A:$A,0))</f>
        <v>23.670006000000001</v>
      </c>
      <c r="G155" s="74">
        <f>INDEX(Data1!H:H,MATCH($A155,Data1!$A:$A,0))</f>
        <v>24.646255000000004</v>
      </c>
      <c r="H155" s="74">
        <f>INDEX(Data1!I:I,MATCH($A155,Data1!$A:$A,0))</f>
        <v>21.887368999999996</v>
      </c>
      <c r="I155" s="74">
        <f>INDEX(Data1!J:J,MATCH($A155,Data1!$A:$A,0))</f>
        <v>24.213697500000002</v>
      </c>
      <c r="J155" s="329">
        <f>INDEX(Data1!K:K,MATCH($A155,Data1!$A:$A,0))</f>
        <v>24.750741899710711</v>
      </c>
      <c r="K155" s="331"/>
      <c r="L155" s="73"/>
      <c r="M155" s="73"/>
      <c r="N155" s="73"/>
      <c r="O155" s="73"/>
      <c r="P155" s="73"/>
      <c r="Q155" s="332"/>
      <c r="R155" s="335">
        <f t="shared" si="15"/>
        <v>22.534914999999998</v>
      </c>
      <c r="S155" s="80">
        <f t="shared" si="16"/>
        <v>23.51455</v>
      </c>
      <c r="T155" s="80">
        <f t="shared" si="17"/>
        <v>23.670006000000001</v>
      </c>
      <c r="U155" s="80">
        <f t="shared" si="18"/>
        <v>24.646255000000004</v>
      </c>
      <c r="V155" s="80">
        <f t="shared" si="19"/>
        <v>21.887368999999996</v>
      </c>
      <c r="W155" s="80">
        <f t="shared" si="20"/>
        <v>24.213697500000002</v>
      </c>
      <c r="X155" s="80">
        <f t="shared" si="21"/>
        <v>24.750741899710711</v>
      </c>
    </row>
    <row r="156" spans="1:24" s="48" customFormat="1">
      <c r="A156" s="72" t="str">
        <f>'Ref2'!I158</f>
        <v>E5018</v>
      </c>
      <c r="B156" s="72" t="str">
        <f>INDEX('Ref1'!$E:$E,MATCH($A156,'Ref1'!$A:$A,0))</f>
        <v>Lewisham</v>
      </c>
      <c r="C156" s="72" t="str">
        <f>INDEX('Ref2'!$E:$E,MATCH($A156,'Ref2'!$A:$A,0))</f>
        <v>No</v>
      </c>
      <c r="D156" s="74">
        <f>INDEX(Data1!E:E,MATCH($A156,Data1!$A:$A,0))</f>
        <v>47.776576666666671</v>
      </c>
      <c r="E156" s="74">
        <f>INDEX(Data1!F:F,MATCH($A156,Data1!$A:$A,0))</f>
        <v>49.143006666666672</v>
      </c>
      <c r="F156" s="74">
        <f>INDEX(Data1!G:G,MATCH($A156,Data1!$A:$A,0))</f>
        <v>51.253703999999999</v>
      </c>
      <c r="G156" s="74">
        <f>INDEX(Data1!H:H,MATCH($A156,Data1!$A:$A,0))</f>
        <v>52.183872000000001</v>
      </c>
      <c r="H156" s="74">
        <f>INDEX(Data1!I:I,MATCH($A156,Data1!$A:$A,0))</f>
        <v>66.504117666666673</v>
      </c>
      <c r="I156" s="74">
        <f>INDEX(Data1!J:J,MATCH($A156,Data1!$A:$A,0))</f>
        <v>67.533220312499992</v>
      </c>
      <c r="J156" s="329">
        <f>INDEX(Data1!K:K,MATCH($A156,Data1!$A:$A,0))</f>
        <v>69.031064157426073</v>
      </c>
      <c r="K156" s="331"/>
      <c r="L156" s="73"/>
      <c r="M156" s="73"/>
      <c r="N156" s="73"/>
      <c r="O156" s="73"/>
      <c r="P156" s="73"/>
      <c r="Q156" s="332"/>
      <c r="R156" s="335">
        <f t="shared" si="15"/>
        <v>47.776576666666671</v>
      </c>
      <c r="S156" s="80">
        <f t="shared" si="16"/>
        <v>49.143006666666672</v>
      </c>
      <c r="T156" s="80">
        <f t="shared" si="17"/>
        <v>51.253703999999999</v>
      </c>
      <c r="U156" s="80">
        <f t="shared" si="18"/>
        <v>52.183872000000001</v>
      </c>
      <c r="V156" s="80">
        <f t="shared" si="19"/>
        <v>66.504117666666673</v>
      </c>
      <c r="W156" s="80">
        <f t="shared" si="20"/>
        <v>67.533220312499992</v>
      </c>
      <c r="X156" s="80">
        <f t="shared" si="21"/>
        <v>69.031064157426073</v>
      </c>
    </row>
    <row r="157" spans="1:24" s="48" customFormat="1">
      <c r="A157" s="72" t="str">
        <f>'Ref2'!I159</f>
        <v>E3433</v>
      </c>
      <c r="B157" s="72" t="str">
        <f>INDEX('Ref1'!$E:$E,MATCH($A157,'Ref1'!$A:$A,0))</f>
        <v>Lichfield</v>
      </c>
      <c r="C157" s="72" t="str">
        <f>INDEX('Ref2'!$E:$E,MATCH($A157,'Ref2'!$A:$A,0))</f>
        <v>No</v>
      </c>
      <c r="D157" s="74">
        <f>INDEX(Data1!E:E,MATCH($A157,Data1!$A:$A,0))</f>
        <v>30.522592499999998</v>
      </c>
      <c r="E157" s="74">
        <f>INDEX(Data1!F:F,MATCH($A157,Data1!$A:$A,0))</f>
        <v>30.220034999999996</v>
      </c>
      <c r="F157" s="74">
        <f>INDEX(Data1!G:G,MATCH($A157,Data1!$A:$A,0))</f>
        <v>34.066608000000002</v>
      </c>
      <c r="G157" s="74">
        <f>INDEX(Data1!H:H,MATCH($A157,Data1!$A:$A,0))</f>
        <v>35.263697000000001</v>
      </c>
      <c r="H157" s="74">
        <f>INDEX(Data1!I:I,MATCH($A157,Data1!$A:$A,0))</f>
        <v>34.150153000000003</v>
      </c>
      <c r="I157" s="74">
        <f>INDEX(Data1!J:J,MATCH($A157,Data1!$A:$A,0))</f>
        <v>36.352999999999994</v>
      </c>
      <c r="J157" s="329">
        <f>INDEX(Data1!K:K,MATCH($A157,Data1!$A:$A,0))</f>
        <v>37.159286403085829</v>
      </c>
      <c r="K157" s="331"/>
      <c r="L157" s="73"/>
      <c r="M157" s="73"/>
      <c r="N157" s="73"/>
      <c r="O157" s="73"/>
      <c r="P157" s="73"/>
      <c r="Q157" s="332"/>
      <c r="R157" s="335">
        <f t="shared" si="15"/>
        <v>30.522592499999998</v>
      </c>
      <c r="S157" s="80">
        <f t="shared" si="16"/>
        <v>30.220034999999996</v>
      </c>
      <c r="T157" s="80">
        <f t="shared" si="17"/>
        <v>34.066608000000002</v>
      </c>
      <c r="U157" s="80">
        <f t="shared" si="18"/>
        <v>35.263697000000001</v>
      </c>
      <c r="V157" s="80">
        <f t="shared" si="19"/>
        <v>34.150153000000003</v>
      </c>
      <c r="W157" s="80">
        <f t="shared" si="20"/>
        <v>36.352999999999994</v>
      </c>
      <c r="X157" s="80">
        <f t="shared" si="21"/>
        <v>37.159286403085829</v>
      </c>
    </row>
    <row r="158" spans="1:24" s="48" customFormat="1">
      <c r="A158" s="72" t="str">
        <f>'Ref2'!I160</f>
        <v>E2533</v>
      </c>
      <c r="B158" s="72" t="str">
        <f>INDEX('Ref1'!$E:$E,MATCH($A158,'Ref1'!$A:$A,0))</f>
        <v>Lincoln</v>
      </c>
      <c r="C158" s="72" t="str">
        <f>INDEX('Ref2'!$E:$E,MATCH($A158,'Ref2'!$A:$A,0))</f>
        <v>No</v>
      </c>
      <c r="D158" s="74">
        <f>INDEX(Data1!E:E,MATCH($A158,Data1!$A:$A,0))</f>
        <v>37.9606475</v>
      </c>
      <c r="E158" s="74">
        <f>INDEX(Data1!F:F,MATCH($A158,Data1!$A:$A,0))</f>
        <v>39.485422499999999</v>
      </c>
      <c r="F158" s="74">
        <f>INDEX(Data1!G:G,MATCH($A158,Data1!$A:$A,0))</f>
        <v>39.086478</v>
      </c>
      <c r="G158" s="74">
        <f>INDEX(Data1!H:H,MATCH($A158,Data1!$A:$A,0))</f>
        <v>41.155715999999998</v>
      </c>
      <c r="H158" s="74">
        <f>INDEX(Data1!I:I,MATCH($A158,Data1!$A:$A,0))</f>
        <v>42.016658999999997</v>
      </c>
      <c r="I158" s="74">
        <f>INDEX(Data1!J:J,MATCH($A158,Data1!$A:$A,0))</f>
        <v>43.386694999999996</v>
      </c>
      <c r="J158" s="329">
        <f>INDEX(Data1!K:K,MATCH($A158,Data1!$A:$A,0))</f>
        <v>44.348984281581991</v>
      </c>
      <c r="K158" s="331"/>
      <c r="L158" s="73"/>
      <c r="M158" s="73"/>
      <c r="N158" s="73"/>
      <c r="O158" s="73"/>
      <c r="P158" s="73"/>
      <c r="Q158" s="332"/>
      <c r="R158" s="335">
        <f t="shared" si="15"/>
        <v>37.9606475</v>
      </c>
      <c r="S158" s="80">
        <f t="shared" si="16"/>
        <v>39.485422499999999</v>
      </c>
      <c r="T158" s="80">
        <f t="shared" si="17"/>
        <v>39.086478</v>
      </c>
      <c r="U158" s="80">
        <f t="shared" si="18"/>
        <v>41.155715999999998</v>
      </c>
      <c r="V158" s="80">
        <f t="shared" si="19"/>
        <v>42.016658999999997</v>
      </c>
      <c r="W158" s="80">
        <f t="shared" si="20"/>
        <v>43.386694999999996</v>
      </c>
      <c r="X158" s="80">
        <f t="shared" si="21"/>
        <v>44.348984281581991</v>
      </c>
    </row>
    <row r="159" spans="1:24" s="48" customFormat="1">
      <c r="A159" s="72" t="str">
        <f>'Ref2'!I161</f>
        <v>E4302</v>
      </c>
      <c r="B159" s="72" t="str">
        <f>INDEX('Ref1'!$E:$E,MATCH($A159,'Ref1'!$A:$A,0))</f>
        <v>Liverpool</v>
      </c>
      <c r="C159" s="72" t="str">
        <f>INDEX('Ref2'!$E:$E,MATCH($A159,'Ref2'!$A:$A,0))</f>
        <v>No</v>
      </c>
      <c r="D159" s="74">
        <f>INDEX(Data1!E:E,MATCH($A159,Data1!$A:$A,0))</f>
        <v>169.83020816326533</v>
      </c>
      <c r="E159" s="74">
        <f>INDEX(Data1!F:F,MATCH($A159,Data1!$A:$A,0))</f>
        <v>179.43843877551021</v>
      </c>
      <c r="F159" s="74">
        <f>INDEX(Data1!G:G,MATCH($A159,Data1!$A:$A,0))</f>
        <v>176.58871099999999</v>
      </c>
      <c r="G159" s="74">
        <f>INDEX(Data1!H:H,MATCH($A159,Data1!$A:$A,0))</f>
        <v>177.525936</v>
      </c>
      <c r="H159" s="74">
        <f>INDEX(Data1!I:I,MATCH($A159,Data1!$A:$A,0))</f>
        <v>180.72065302020204</v>
      </c>
      <c r="I159" s="74">
        <f>INDEX(Data1!J:J,MATCH($A159,Data1!$A:$A,0))</f>
        <v>187.8638</v>
      </c>
      <c r="J159" s="329">
        <f>INDEX(Data1!K:K,MATCH($A159,Data1!$A:$A,0))</f>
        <v>192.03049951784058</v>
      </c>
      <c r="K159" s="331"/>
      <c r="L159" s="73"/>
      <c r="M159" s="73"/>
      <c r="N159" s="73"/>
      <c r="O159" s="73"/>
      <c r="P159" s="73"/>
      <c r="Q159" s="332"/>
      <c r="R159" s="335">
        <f t="shared" si="15"/>
        <v>169.83020816326533</v>
      </c>
      <c r="S159" s="80">
        <f t="shared" si="16"/>
        <v>179.43843877551021</v>
      </c>
      <c r="T159" s="80">
        <f t="shared" si="17"/>
        <v>176.58871099999999</v>
      </c>
      <c r="U159" s="80">
        <f t="shared" si="18"/>
        <v>177.525936</v>
      </c>
      <c r="V159" s="80">
        <f t="shared" si="19"/>
        <v>180.72065302020204</v>
      </c>
      <c r="W159" s="80">
        <f t="shared" si="20"/>
        <v>187.8638</v>
      </c>
      <c r="X159" s="80">
        <f t="shared" si="21"/>
        <v>192.03049951784058</v>
      </c>
    </row>
    <row r="160" spans="1:24" s="48" customFormat="1">
      <c r="A160" s="72" t="str">
        <f>'Ref2'!I162</f>
        <v>E0201</v>
      </c>
      <c r="B160" s="72" t="str">
        <f>INDEX('Ref1'!$E:$E,MATCH($A160,'Ref1'!$A:$A,0))</f>
        <v>Luton</v>
      </c>
      <c r="C160" s="72" t="str">
        <f>INDEX('Ref2'!$E:$E,MATCH($A160,'Ref2'!$A:$A,0))</f>
        <v>No</v>
      </c>
      <c r="D160" s="74">
        <f>INDEX(Data1!E:E,MATCH($A160,Data1!$A:$A,0))</f>
        <v>62.25441632653061</v>
      </c>
      <c r="E160" s="74">
        <f>INDEX(Data1!F:F,MATCH($A160,Data1!$A:$A,0))</f>
        <v>58.773828571428574</v>
      </c>
      <c r="F160" s="74">
        <f>INDEX(Data1!G:G,MATCH($A160,Data1!$A:$A,0))</f>
        <v>59.031354999999998</v>
      </c>
      <c r="G160" s="74">
        <f>INDEX(Data1!H:H,MATCH($A160,Data1!$A:$A,0))</f>
        <v>73.11112</v>
      </c>
      <c r="H160" s="74">
        <f>INDEX(Data1!I:I,MATCH($A160,Data1!$A:$A,0))</f>
        <v>61.461582</v>
      </c>
      <c r="I160" s="74">
        <f>INDEX(Data1!J:J,MATCH($A160,Data1!$A:$A,0))</f>
        <v>66.03687142857143</v>
      </c>
      <c r="J160" s="329">
        <f>INDEX(Data1!K:K,MATCH($A160,Data1!$A:$A,0))</f>
        <v>67.501527207604369</v>
      </c>
      <c r="K160" s="331"/>
      <c r="L160" s="73"/>
      <c r="M160" s="73"/>
      <c r="N160" s="73"/>
      <c r="O160" s="73"/>
      <c r="P160" s="73"/>
      <c r="Q160" s="332"/>
      <c r="R160" s="335">
        <f t="shared" si="15"/>
        <v>62.25441632653061</v>
      </c>
      <c r="S160" s="80">
        <f t="shared" si="16"/>
        <v>58.773828571428574</v>
      </c>
      <c r="T160" s="80">
        <f t="shared" si="17"/>
        <v>59.031354999999998</v>
      </c>
      <c r="U160" s="80">
        <f t="shared" si="18"/>
        <v>73.11112</v>
      </c>
      <c r="V160" s="80">
        <f t="shared" si="19"/>
        <v>61.461582</v>
      </c>
      <c r="W160" s="80">
        <f t="shared" si="20"/>
        <v>66.03687142857143</v>
      </c>
      <c r="X160" s="80">
        <f t="shared" si="21"/>
        <v>67.501527207604369</v>
      </c>
    </row>
    <row r="161" spans="1:24" s="48" customFormat="1">
      <c r="A161" s="72" t="str">
        <f>'Ref2'!I163</f>
        <v>E2237</v>
      </c>
      <c r="B161" s="72" t="str">
        <f>INDEX('Ref1'!$E:$E,MATCH($A161,'Ref1'!$A:$A,0))</f>
        <v>Maidstone</v>
      </c>
      <c r="C161" s="72" t="str">
        <f>INDEX('Ref2'!$E:$E,MATCH($A161,'Ref2'!$A:$A,0))</f>
        <v>No</v>
      </c>
      <c r="D161" s="74">
        <f>INDEX(Data1!E:E,MATCH($A161,Data1!$A:$A,0))</f>
        <v>53.091237499999998</v>
      </c>
      <c r="E161" s="74">
        <f>INDEX(Data1!F:F,MATCH($A161,Data1!$A:$A,0))</f>
        <v>56.068300000000001</v>
      </c>
      <c r="F161" s="74">
        <f>INDEX(Data1!G:G,MATCH($A161,Data1!$A:$A,0))</f>
        <v>54.733151999999997</v>
      </c>
      <c r="G161" s="74">
        <f>INDEX(Data1!H:H,MATCH($A161,Data1!$A:$A,0))</f>
        <v>56.922457999999999</v>
      </c>
      <c r="H161" s="74">
        <f>INDEX(Data1!I:I,MATCH($A161,Data1!$A:$A,0))</f>
        <v>61.886353000000014</v>
      </c>
      <c r="I161" s="74">
        <f>INDEX(Data1!J:J,MATCH($A161,Data1!$A:$A,0))</f>
        <v>56.621934999999993</v>
      </c>
      <c r="J161" s="329">
        <f>INDEX(Data1!K:K,MATCH($A161,Data1!$A:$A,0))</f>
        <v>57.87777348119468</v>
      </c>
      <c r="K161" s="331"/>
      <c r="L161" s="73"/>
      <c r="M161" s="73"/>
      <c r="N161" s="73"/>
      <c r="O161" s="73"/>
      <c r="P161" s="73"/>
      <c r="Q161" s="332"/>
      <c r="R161" s="335">
        <f t="shared" si="15"/>
        <v>53.091237499999998</v>
      </c>
      <c r="S161" s="80">
        <f t="shared" si="16"/>
        <v>56.068300000000001</v>
      </c>
      <c r="T161" s="80">
        <f t="shared" si="17"/>
        <v>54.733151999999997</v>
      </c>
      <c r="U161" s="80">
        <f t="shared" si="18"/>
        <v>56.922457999999999</v>
      </c>
      <c r="V161" s="80">
        <f t="shared" si="19"/>
        <v>61.886353000000014</v>
      </c>
      <c r="W161" s="80">
        <f t="shared" si="20"/>
        <v>56.621934999999993</v>
      </c>
      <c r="X161" s="80">
        <f t="shared" si="21"/>
        <v>57.87777348119468</v>
      </c>
    </row>
    <row r="162" spans="1:24" s="48" customFormat="1">
      <c r="A162" s="72" t="str">
        <f>'Ref2'!I164</f>
        <v>E1539</v>
      </c>
      <c r="B162" s="72" t="str">
        <f>INDEX('Ref1'!$E:$E,MATCH($A162,'Ref1'!$A:$A,0))</f>
        <v>Maldon</v>
      </c>
      <c r="C162" s="72" t="str">
        <f>INDEX('Ref2'!$E:$E,MATCH($A162,'Ref2'!$A:$A,0))</f>
        <v>No</v>
      </c>
      <c r="D162" s="74">
        <f>INDEX(Data1!E:E,MATCH($A162,Data1!$A:$A,0))</f>
        <v>12.939667500000001</v>
      </c>
      <c r="E162" s="74">
        <f>INDEX(Data1!F:F,MATCH($A162,Data1!$A:$A,0))</f>
        <v>12.591749999999999</v>
      </c>
      <c r="F162" s="74">
        <f>INDEX(Data1!G:G,MATCH($A162,Data1!$A:$A,0))</f>
        <v>13.298370999999999</v>
      </c>
      <c r="G162" s="74">
        <f>INDEX(Data1!H:H,MATCH($A162,Data1!$A:$A,0))</f>
        <v>14.149347000000001</v>
      </c>
      <c r="H162" s="74">
        <f>INDEX(Data1!I:I,MATCH($A162,Data1!$A:$A,0))</f>
        <v>13.074031000000002</v>
      </c>
      <c r="I162" s="74">
        <f>INDEX(Data1!J:J,MATCH($A162,Data1!$A:$A,0))</f>
        <v>13.270595</v>
      </c>
      <c r="J162" s="329">
        <f>INDEX(Data1!K:K,MATCH($A162,Data1!$A:$A,0))</f>
        <v>13.564928351012535</v>
      </c>
      <c r="K162" s="331"/>
      <c r="L162" s="73"/>
      <c r="M162" s="73"/>
      <c r="N162" s="73"/>
      <c r="O162" s="73"/>
      <c r="P162" s="73"/>
      <c r="Q162" s="332"/>
      <c r="R162" s="335">
        <f t="shared" si="15"/>
        <v>12.939667500000001</v>
      </c>
      <c r="S162" s="80">
        <f t="shared" si="16"/>
        <v>12.591749999999999</v>
      </c>
      <c r="T162" s="80">
        <f t="shared" si="17"/>
        <v>13.298370999999999</v>
      </c>
      <c r="U162" s="80">
        <f t="shared" si="18"/>
        <v>14.149347000000001</v>
      </c>
      <c r="V162" s="80">
        <f t="shared" si="19"/>
        <v>13.074031000000002</v>
      </c>
      <c r="W162" s="80">
        <f t="shared" si="20"/>
        <v>13.270595</v>
      </c>
      <c r="X162" s="80">
        <f t="shared" si="21"/>
        <v>13.564928351012535</v>
      </c>
    </row>
    <row r="163" spans="1:24" s="48" customFormat="1">
      <c r="A163" s="72" t="str">
        <f>'Ref2'!I165</f>
        <v>E1851</v>
      </c>
      <c r="B163" s="72" t="str">
        <f>INDEX('Ref1'!$E:$E,MATCH($A163,'Ref1'!$A:$A,0))</f>
        <v>Malvern Hills</v>
      </c>
      <c r="C163" s="72" t="str">
        <f>INDEX('Ref2'!$E:$E,MATCH($A163,'Ref2'!$A:$A,0))</f>
        <v>No</v>
      </c>
      <c r="D163" s="74">
        <f>INDEX(Data1!E:E,MATCH($A163,Data1!$A:$A,0))</f>
        <v>13.799417499999999</v>
      </c>
      <c r="E163" s="74">
        <f>INDEX(Data1!F:F,MATCH($A163,Data1!$A:$A,0))</f>
        <v>10.965947499999999</v>
      </c>
      <c r="F163" s="74">
        <f>INDEX(Data1!G:G,MATCH($A163,Data1!$A:$A,0))</f>
        <v>14.128183</v>
      </c>
      <c r="G163" s="74">
        <f>INDEX(Data1!H:H,MATCH($A163,Data1!$A:$A,0))</f>
        <v>15.520423000000001</v>
      </c>
      <c r="H163" s="74">
        <f>INDEX(Data1!I:I,MATCH($A163,Data1!$A:$A,0))</f>
        <v>16.1127115</v>
      </c>
      <c r="I163" s="74">
        <f>INDEX(Data1!J:J,MATCH($A163,Data1!$A:$A,0))</f>
        <v>14.964305</v>
      </c>
      <c r="J163" s="329">
        <f>INDEX(Data1!K:K,MATCH($A163,Data1!$A:$A,0))</f>
        <v>15.296203760848606</v>
      </c>
      <c r="K163" s="331"/>
      <c r="L163" s="73"/>
      <c r="M163" s="73"/>
      <c r="N163" s="73"/>
      <c r="O163" s="73"/>
      <c r="P163" s="73"/>
      <c r="Q163" s="332"/>
      <c r="R163" s="335">
        <f t="shared" si="15"/>
        <v>13.799417499999999</v>
      </c>
      <c r="S163" s="80">
        <f t="shared" si="16"/>
        <v>10.965947499999999</v>
      </c>
      <c r="T163" s="80">
        <f t="shared" si="17"/>
        <v>14.128183</v>
      </c>
      <c r="U163" s="80">
        <f t="shared" si="18"/>
        <v>15.520423000000001</v>
      </c>
      <c r="V163" s="80">
        <f t="shared" si="19"/>
        <v>16.1127115</v>
      </c>
      <c r="W163" s="80">
        <f t="shared" si="20"/>
        <v>14.964305</v>
      </c>
      <c r="X163" s="80">
        <f t="shared" si="21"/>
        <v>15.296203760848606</v>
      </c>
    </row>
    <row r="164" spans="1:24" s="48" customFormat="1">
      <c r="A164" s="72" t="str">
        <f>'Ref2'!I166</f>
        <v>E4203</v>
      </c>
      <c r="B164" s="72" t="str">
        <f>INDEX('Ref1'!$E:$E,MATCH($A164,'Ref1'!$A:$A,0))</f>
        <v>Manchester</v>
      </c>
      <c r="C164" s="72" t="str">
        <f>INDEX('Ref2'!$E:$E,MATCH($A164,'Ref2'!$A:$A,0))</f>
        <v>No</v>
      </c>
      <c r="D164" s="74">
        <f>INDEX(Data1!E:E,MATCH($A164,Data1!$A:$A,0))</f>
        <v>198.70024285714285</v>
      </c>
      <c r="E164" s="74">
        <f>INDEX(Data1!F:F,MATCH($A164,Data1!$A:$A,0))</f>
        <v>291.81226122448982</v>
      </c>
      <c r="F164" s="74">
        <f>INDEX(Data1!G:G,MATCH($A164,Data1!$A:$A,0))</f>
        <v>348.831143</v>
      </c>
      <c r="G164" s="74">
        <f>INDEX(Data1!H:H,MATCH($A164,Data1!$A:$A,0))</f>
        <v>340.207313</v>
      </c>
      <c r="H164" s="74">
        <f>INDEX(Data1!I:I,MATCH($A164,Data1!$A:$A,0))</f>
        <v>333.98301372727263</v>
      </c>
      <c r="I164" s="74">
        <f>INDEX(Data1!J:J,MATCH($A164,Data1!$A:$A,0))</f>
        <v>324.82110505050508</v>
      </c>
      <c r="J164" s="329">
        <f>INDEX(Data1!K:K,MATCH($A164,Data1!$A:$A,0))</f>
        <v>332.02543042771106</v>
      </c>
      <c r="K164" s="331"/>
      <c r="L164" s="73"/>
      <c r="M164" s="73"/>
      <c r="N164" s="73"/>
      <c r="O164" s="73"/>
      <c r="P164" s="73"/>
      <c r="Q164" s="332"/>
      <c r="R164" s="335">
        <f t="shared" si="15"/>
        <v>198.70024285714285</v>
      </c>
      <c r="S164" s="80">
        <f t="shared" si="16"/>
        <v>291.81226122448982</v>
      </c>
      <c r="T164" s="80">
        <f t="shared" si="17"/>
        <v>348.831143</v>
      </c>
      <c r="U164" s="80">
        <f t="shared" si="18"/>
        <v>340.207313</v>
      </c>
      <c r="V164" s="80">
        <f t="shared" si="19"/>
        <v>333.98301372727263</v>
      </c>
      <c r="W164" s="80">
        <f t="shared" si="20"/>
        <v>324.82110505050508</v>
      </c>
      <c r="X164" s="80">
        <f t="shared" si="21"/>
        <v>332.02543042771106</v>
      </c>
    </row>
    <row r="165" spans="1:24" s="48" customFormat="1">
      <c r="A165" s="72" t="str">
        <f>'Ref2'!I167</f>
        <v>E3035</v>
      </c>
      <c r="B165" s="72" t="str">
        <f>INDEX('Ref1'!$E:$E,MATCH($A165,'Ref1'!$A:$A,0))</f>
        <v>Mansfield</v>
      </c>
      <c r="C165" s="72" t="str">
        <f>INDEX('Ref2'!$E:$E,MATCH($A165,'Ref2'!$A:$A,0))</f>
        <v>No</v>
      </c>
      <c r="D165" s="74">
        <f>INDEX(Data1!E:E,MATCH($A165,Data1!$A:$A,0))</f>
        <v>26.3641775</v>
      </c>
      <c r="E165" s="74">
        <f>INDEX(Data1!F:F,MATCH($A165,Data1!$A:$A,0))</f>
        <v>25.888574999999999</v>
      </c>
      <c r="F165" s="74">
        <f>INDEX(Data1!G:G,MATCH($A165,Data1!$A:$A,0))</f>
        <v>26.147853000000001</v>
      </c>
      <c r="G165" s="74">
        <f>INDEX(Data1!H:H,MATCH($A165,Data1!$A:$A,0))</f>
        <v>31.508790999999999</v>
      </c>
      <c r="H165" s="74">
        <f>INDEX(Data1!I:I,MATCH($A165,Data1!$A:$A,0))</f>
        <v>25.738921000000001</v>
      </c>
      <c r="I165" s="74">
        <f>INDEX(Data1!J:J,MATCH($A165,Data1!$A:$A,0))</f>
        <v>27.600552499999999</v>
      </c>
      <c r="J165" s="329">
        <f>INDEX(Data1!K:K,MATCH($A165,Data1!$A:$A,0))</f>
        <v>28.212715188042427</v>
      </c>
      <c r="K165" s="331"/>
      <c r="L165" s="73"/>
      <c r="M165" s="73"/>
      <c r="N165" s="73"/>
      <c r="O165" s="73"/>
      <c r="P165" s="73"/>
      <c r="Q165" s="332"/>
      <c r="R165" s="335">
        <f t="shared" si="15"/>
        <v>26.3641775</v>
      </c>
      <c r="S165" s="80">
        <f t="shared" si="16"/>
        <v>25.888574999999999</v>
      </c>
      <c r="T165" s="80">
        <f t="shared" si="17"/>
        <v>26.147853000000001</v>
      </c>
      <c r="U165" s="80">
        <f t="shared" si="18"/>
        <v>31.508790999999999</v>
      </c>
      <c r="V165" s="80">
        <f t="shared" si="19"/>
        <v>25.738921000000001</v>
      </c>
      <c r="W165" s="80">
        <f t="shared" si="20"/>
        <v>27.600552499999999</v>
      </c>
      <c r="X165" s="80">
        <f t="shared" si="21"/>
        <v>28.212715188042427</v>
      </c>
    </row>
    <row r="166" spans="1:24" s="48" customFormat="1">
      <c r="A166" s="72" t="str">
        <f>'Ref2'!I168</f>
        <v>E2201</v>
      </c>
      <c r="B166" s="72" t="str">
        <f>INDEX('Ref1'!$E:$E,MATCH($A166,'Ref1'!$A:$A,0))</f>
        <v>Medway</v>
      </c>
      <c r="C166" s="72" t="str">
        <f>INDEX('Ref2'!$E:$E,MATCH($A166,'Ref2'!$A:$A,0))</f>
        <v>No</v>
      </c>
      <c r="D166" s="74">
        <f>INDEX(Data1!E:E,MATCH($A166,Data1!$A:$A,0))</f>
        <v>77.182873469387758</v>
      </c>
      <c r="E166" s="74">
        <f>INDEX(Data1!F:F,MATCH($A166,Data1!$A:$A,0))</f>
        <v>78.57496938775509</v>
      </c>
      <c r="F166" s="74">
        <f>INDEX(Data1!G:G,MATCH($A166,Data1!$A:$A,0))</f>
        <v>91.162284</v>
      </c>
      <c r="G166" s="74">
        <f>INDEX(Data1!H:H,MATCH($A166,Data1!$A:$A,0))</f>
        <v>90.51737</v>
      </c>
      <c r="H166" s="74">
        <f>INDEX(Data1!I:I,MATCH($A166,Data1!$A:$A,0))</f>
        <v>82.536655469387753</v>
      </c>
      <c r="I166" s="74">
        <f>INDEX(Data1!J:J,MATCH($A166,Data1!$A:$A,0))</f>
        <v>86.588320202020199</v>
      </c>
      <c r="J166" s="329">
        <f>INDEX(Data1!K:K,MATCH($A166,Data1!$A:$A,0))</f>
        <v>88.508794034853295</v>
      </c>
      <c r="K166" s="331"/>
      <c r="L166" s="73"/>
      <c r="M166" s="73"/>
      <c r="N166" s="73"/>
      <c r="O166" s="73"/>
      <c r="P166" s="73"/>
      <c r="Q166" s="332"/>
      <c r="R166" s="335">
        <f t="shared" si="15"/>
        <v>77.182873469387758</v>
      </c>
      <c r="S166" s="80">
        <f t="shared" si="16"/>
        <v>78.57496938775509</v>
      </c>
      <c r="T166" s="80">
        <f t="shared" si="17"/>
        <v>91.162284</v>
      </c>
      <c r="U166" s="80">
        <f t="shared" si="18"/>
        <v>90.51737</v>
      </c>
      <c r="V166" s="80">
        <f t="shared" si="19"/>
        <v>82.536655469387753</v>
      </c>
      <c r="W166" s="80">
        <f t="shared" si="20"/>
        <v>86.588320202020199</v>
      </c>
      <c r="X166" s="80">
        <f t="shared" si="21"/>
        <v>88.508794034853295</v>
      </c>
    </row>
    <row r="167" spans="1:24" s="48" customFormat="1">
      <c r="A167" s="72" t="str">
        <f>'Ref2'!I169</f>
        <v>E2436</v>
      </c>
      <c r="B167" s="72" t="str">
        <f>INDEX('Ref1'!$E:$E,MATCH($A167,'Ref1'!$A:$A,0))</f>
        <v>Melton</v>
      </c>
      <c r="C167" s="72" t="str">
        <f>INDEX('Ref2'!$E:$E,MATCH($A167,'Ref2'!$A:$A,0))</f>
        <v>No</v>
      </c>
      <c r="D167" s="74">
        <f>INDEX(Data1!E:E,MATCH($A167,Data1!$A:$A,0))</f>
        <v>12.174594999999998</v>
      </c>
      <c r="E167" s="74">
        <f>INDEX(Data1!F:F,MATCH($A167,Data1!$A:$A,0))</f>
        <v>12.795047500000001</v>
      </c>
      <c r="F167" s="74">
        <f>INDEX(Data1!G:G,MATCH($A167,Data1!$A:$A,0))</f>
        <v>13.047775400000001</v>
      </c>
      <c r="G167" s="74">
        <f>INDEX(Data1!H:H,MATCH($A167,Data1!$A:$A,0))</f>
        <v>13.790504</v>
      </c>
      <c r="H167" s="74">
        <f>INDEX(Data1!I:I,MATCH($A167,Data1!$A:$A,0))</f>
        <v>14.092891999999999</v>
      </c>
      <c r="I167" s="74">
        <f>INDEX(Data1!J:J,MATCH($A167,Data1!$A:$A,0))</f>
        <v>14.29106</v>
      </c>
      <c r="J167" s="329">
        <f>INDEX(Data1!K:K,MATCH($A167,Data1!$A:$A,0))</f>
        <v>14.608026615236257</v>
      </c>
      <c r="K167" s="331"/>
      <c r="L167" s="73"/>
      <c r="M167" s="73"/>
      <c r="N167" s="73"/>
      <c r="O167" s="73"/>
      <c r="P167" s="73"/>
      <c r="Q167" s="332"/>
      <c r="R167" s="335">
        <f t="shared" si="15"/>
        <v>12.174594999999998</v>
      </c>
      <c r="S167" s="80">
        <f t="shared" si="16"/>
        <v>12.795047500000001</v>
      </c>
      <c r="T167" s="80">
        <f t="shared" si="17"/>
        <v>13.047775400000001</v>
      </c>
      <c r="U167" s="80">
        <f t="shared" si="18"/>
        <v>13.790504</v>
      </c>
      <c r="V167" s="80">
        <f t="shared" si="19"/>
        <v>14.092891999999999</v>
      </c>
      <c r="W167" s="80">
        <f t="shared" si="20"/>
        <v>14.29106</v>
      </c>
      <c r="X167" s="80">
        <f t="shared" si="21"/>
        <v>14.608026615236257</v>
      </c>
    </row>
    <row r="168" spans="1:24" s="48" customFormat="1">
      <c r="A168" s="72" t="str">
        <f>'Ref2'!I170</f>
        <v>E3331</v>
      </c>
      <c r="B168" s="72" t="str">
        <f>INDEX('Ref1'!$E:$E,MATCH($A168,'Ref1'!$A:$A,0))</f>
        <v>Mendip</v>
      </c>
      <c r="C168" s="72" t="str">
        <f>INDEX('Ref2'!$E:$E,MATCH($A168,'Ref2'!$A:$A,0))</f>
        <v>No</v>
      </c>
      <c r="D168" s="74">
        <f>INDEX(Data1!E:E,MATCH($A168,Data1!$A:$A,0))</f>
        <v>30.718169999999997</v>
      </c>
      <c r="E168" s="74">
        <f>INDEX(Data1!F:F,MATCH($A168,Data1!$A:$A,0))</f>
        <v>31.851134999999999</v>
      </c>
      <c r="F168" s="74">
        <f>INDEX(Data1!G:G,MATCH($A168,Data1!$A:$A,0))</f>
        <v>32.147806000000003</v>
      </c>
      <c r="G168" s="74">
        <f>INDEX(Data1!H:H,MATCH($A168,Data1!$A:$A,0))</f>
        <v>31.463480000000001</v>
      </c>
      <c r="H168" s="74">
        <f>INDEX(Data1!I:I,MATCH($A168,Data1!$A:$A,0))</f>
        <v>38.138202</v>
      </c>
      <c r="I168" s="74">
        <f>INDEX(Data1!J:J,MATCH($A168,Data1!$A:$A,0))</f>
        <v>36.814884999999997</v>
      </c>
      <c r="J168" s="329">
        <f>INDEX(Data1!K:K,MATCH($A168,Data1!$A:$A,0))</f>
        <v>37.631415718418516</v>
      </c>
      <c r="K168" s="331"/>
      <c r="L168" s="73"/>
      <c r="M168" s="73"/>
      <c r="N168" s="73"/>
      <c r="O168" s="73"/>
      <c r="P168" s="73"/>
      <c r="Q168" s="332"/>
      <c r="R168" s="335">
        <f t="shared" si="15"/>
        <v>30.718169999999997</v>
      </c>
      <c r="S168" s="80">
        <f t="shared" si="16"/>
        <v>31.851134999999999</v>
      </c>
      <c r="T168" s="80">
        <f t="shared" si="17"/>
        <v>32.147806000000003</v>
      </c>
      <c r="U168" s="80">
        <f t="shared" si="18"/>
        <v>31.463480000000001</v>
      </c>
      <c r="V168" s="80">
        <f t="shared" si="19"/>
        <v>38.138202</v>
      </c>
      <c r="W168" s="80">
        <f t="shared" si="20"/>
        <v>36.814884999999997</v>
      </c>
      <c r="X168" s="80">
        <f t="shared" si="21"/>
        <v>37.631415718418516</v>
      </c>
    </row>
    <row r="169" spans="1:24" s="48" customFormat="1">
      <c r="A169" s="72" t="str">
        <f>'Ref2'!I171</f>
        <v>E5044</v>
      </c>
      <c r="B169" s="72" t="str">
        <f>INDEX('Ref1'!$E:$E,MATCH($A169,'Ref1'!$A:$A,0))</f>
        <v>Merton</v>
      </c>
      <c r="C169" s="72" t="str">
        <f>INDEX('Ref2'!$E:$E,MATCH($A169,'Ref2'!$A:$A,0))</f>
        <v>No</v>
      </c>
      <c r="D169" s="74">
        <f>INDEX(Data1!E:E,MATCH($A169,Data1!$A:$A,0))</f>
        <v>79.131856666666678</v>
      </c>
      <c r="E169" s="74">
        <f>INDEX(Data1!F:F,MATCH($A169,Data1!$A:$A,0))</f>
        <v>79.269530000000003</v>
      </c>
      <c r="F169" s="74">
        <f>INDEX(Data1!G:G,MATCH($A169,Data1!$A:$A,0))</f>
        <v>85.416936000000007</v>
      </c>
      <c r="G169" s="74">
        <f>INDEX(Data1!H:H,MATCH($A169,Data1!$A:$A,0))</f>
        <v>85.690295000000006</v>
      </c>
      <c r="H169" s="74">
        <f>INDEX(Data1!I:I,MATCH($A169,Data1!$A:$A,0))</f>
        <v>85.859583666666651</v>
      </c>
      <c r="I169" s="74">
        <f>INDEX(Data1!J:J,MATCH($A169,Data1!$A:$A,0))</f>
        <v>87.980668750000007</v>
      </c>
      <c r="J169" s="329">
        <f>INDEX(Data1!K:K,MATCH($A169,Data1!$A:$A,0))</f>
        <v>89.932023987466522</v>
      </c>
      <c r="K169" s="331"/>
      <c r="L169" s="73"/>
      <c r="M169" s="73"/>
      <c r="N169" s="73"/>
      <c r="O169" s="73"/>
      <c r="P169" s="73"/>
      <c r="Q169" s="332"/>
      <c r="R169" s="335">
        <f t="shared" si="15"/>
        <v>79.131856666666678</v>
      </c>
      <c r="S169" s="80">
        <f t="shared" si="16"/>
        <v>79.269530000000003</v>
      </c>
      <c r="T169" s="80">
        <f t="shared" si="17"/>
        <v>85.416936000000007</v>
      </c>
      <c r="U169" s="80">
        <f t="shared" si="18"/>
        <v>85.690295000000006</v>
      </c>
      <c r="V169" s="80">
        <f t="shared" si="19"/>
        <v>85.859583666666651</v>
      </c>
      <c r="W169" s="80">
        <f t="shared" si="20"/>
        <v>87.980668750000007</v>
      </c>
      <c r="X169" s="80">
        <f t="shared" si="21"/>
        <v>89.932023987466522</v>
      </c>
    </row>
    <row r="170" spans="1:24" s="48" customFormat="1">
      <c r="A170" s="72" t="str">
        <f>'Ref2'!I172</f>
        <v>E1133</v>
      </c>
      <c r="B170" s="72" t="str">
        <f>INDEX('Ref1'!$E:$E,MATCH($A170,'Ref1'!$A:$A,0))</f>
        <v>Mid Devon</v>
      </c>
      <c r="C170" s="72" t="str">
        <f>INDEX('Ref2'!$E:$E,MATCH($A170,'Ref2'!$A:$A,0))</f>
        <v>No</v>
      </c>
      <c r="D170" s="74">
        <f>INDEX(Data1!E:E,MATCH($A170,Data1!$A:$A,0))</f>
        <v>14.329694999999999</v>
      </c>
      <c r="E170" s="74">
        <f>INDEX(Data1!F:F,MATCH($A170,Data1!$A:$A,0))</f>
        <v>14.452979999999998</v>
      </c>
      <c r="F170" s="74">
        <f>INDEX(Data1!G:G,MATCH($A170,Data1!$A:$A,0))</f>
        <v>13.27956</v>
      </c>
      <c r="G170" s="74">
        <f>INDEX(Data1!H:H,MATCH($A170,Data1!$A:$A,0))</f>
        <v>15.421113999999999</v>
      </c>
      <c r="H170" s="74">
        <f>INDEX(Data1!I:I,MATCH($A170,Data1!$A:$A,0))</f>
        <v>14.816549</v>
      </c>
      <c r="I170" s="74">
        <f>INDEX(Data1!J:J,MATCH($A170,Data1!$A:$A,0))</f>
        <v>15.270135</v>
      </c>
      <c r="J170" s="329">
        <f>INDEX(Data1!K:K,MATCH($A170,Data1!$A:$A,0))</f>
        <v>15.608816875601558</v>
      </c>
      <c r="K170" s="331"/>
      <c r="L170" s="73"/>
      <c r="M170" s="73"/>
      <c r="N170" s="73"/>
      <c r="O170" s="73"/>
      <c r="P170" s="73"/>
      <c r="Q170" s="332"/>
      <c r="R170" s="335">
        <f t="shared" si="15"/>
        <v>14.329694999999999</v>
      </c>
      <c r="S170" s="80">
        <f t="shared" si="16"/>
        <v>14.452979999999998</v>
      </c>
      <c r="T170" s="80">
        <f t="shared" si="17"/>
        <v>13.27956</v>
      </c>
      <c r="U170" s="80">
        <f t="shared" si="18"/>
        <v>15.421113999999999</v>
      </c>
      <c r="V170" s="80">
        <f t="shared" si="19"/>
        <v>14.816549</v>
      </c>
      <c r="W170" s="80">
        <f t="shared" si="20"/>
        <v>15.270135</v>
      </c>
      <c r="X170" s="80">
        <f t="shared" si="21"/>
        <v>15.608816875601558</v>
      </c>
    </row>
    <row r="171" spans="1:24" s="48" customFormat="1">
      <c r="A171" s="72" t="str">
        <f>'Ref2'!I173</f>
        <v>E3534</v>
      </c>
      <c r="B171" s="72" t="str">
        <f>INDEX('Ref1'!$E:$E,MATCH($A171,'Ref1'!$A:$A,0))</f>
        <v>Mid Suffolk</v>
      </c>
      <c r="C171" s="72" t="str">
        <f>INDEX('Ref2'!$E:$E,MATCH($A171,'Ref2'!$A:$A,0))</f>
        <v>No</v>
      </c>
      <c r="D171" s="74">
        <f>INDEX(Data1!E:E,MATCH($A171,Data1!$A:$A,0))</f>
        <v>19.733964999999998</v>
      </c>
      <c r="E171" s="74">
        <f>INDEX(Data1!F:F,MATCH($A171,Data1!$A:$A,0))</f>
        <v>20.504484999999999</v>
      </c>
      <c r="F171" s="74">
        <f>INDEX(Data1!G:G,MATCH($A171,Data1!$A:$A,0))</f>
        <v>21.426386999999998</v>
      </c>
      <c r="G171" s="74">
        <f>INDEX(Data1!H:H,MATCH($A171,Data1!$A:$A,0))</f>
        <v>22.3903</v>
      </c>
      <c r="H171" s="74">
        <f>INDEX(Data1!I:I,MATCH($A171,Data1!$A:$A,0))</f>
        <v>20.471900000000005</v>
      </c>
      <c r="I171" s="74">
        <f>INDEX(Data1!J:J,MATCH($A171,Data1!$A:$A,0))</f>
        <v>22.536674999999999</v>
      </c>
      <c r="J171" s="329">
        <f>INDEX(Data1!K:K,MATCH($A171,Data1!$A:$A,0))</f>
        <v>23.03652410800542</v>
      </c>
      <c r="K171" s="331"/>
      <c r="L171" s="73"/>
      <c r="M171" s="73"/>
      <c r="N171" s="73"/>
      <c r="O171" s="73"/>
      <c r="P171" s="73"/>
      <c r="Q171" s="332"/>
      <c r="R171" s="335">
        <f t="shared" si="15"/>
        <v>19.733964999999998</v>
      </c>
      <c r="S171" s="80">
        <f t="shared" si="16"/>
        <v>20.504484999999999</v>
      </c>
      <c r="T171" s="80">
        <f t="shared" si="17"/>
        <v>21.426386999999998</v>
      </c>
      <c r="U171" s="80">
        <f t="shared" si="18"/>
        <v>22.3903</v>
      </c>
      <c r="V171" s="80">
        <f t="shared" si="19"/>
        <v>20.471900000000005</v>
      </c>
      <c r="W171" s="80">
        <f t="shared" si="20"/>
        <v>22.536674999999999</v>
      </c>
      <c r="X171" s="80">
        <f t="shared" si="21"/>
        <v>23.03652410800542</v>
      </c>
    </row>
    <row r="172" spans="1:24" s="48" customFormat="1">
      <c r="A172" s="72" t="str">
        <f>'Ref2'!I174</f>
        <v>E3836</v>
      </c>
      <c r="B172" s="72" t="str">
        <f>INDEX('Ref1'!$E:$E,MATCH($A172,'Ref1'!$A:$A,0))</f>
        <v>Mid Sussex</v>
      </c>
      <c r="C172" s="72" t="str">
        <f>INDEX('Ref2'!$E:$E,MATCH($A172,'Ref2'!$A:$A,0))</f>
        <v>No</v>
      </c>
      <c r="D172" s="74">
        <f>INDEX(Data1!E:E,MATCH($A172,Data1!$A:$A,0))</f>
        <v>39.822220000000002</v>
      </c>
      <c r="E172" s="74">
        <f>INDEX(Data1!F:F,MATCH($A172,Data1!$A:$A,0))</f>
        <v>41.116397499999998</v>
      </c>
      <c r="F172" s="74">
        <f>INDEX(Data1!G:G,MATCH($A172,Data1!$A:$A,0))</f>
        <v>40.559227</v>
      </c>
      <c r="G172" s="74">
        <f>INDEX(Data1!H:H,MATCH($A172,Data1!$A:$A,0))</f>
        <v>41.79298099999999</v>
      </c>
      <c r="H172" s="74">
        <f>INDEX(Data1!I:I,MATCH($A172,Data1!$A:$A,0))</f>
        <v>45.935063</v>
      </c>
      <c r="I172" s="74">
        <f>INDEX(Data1!J:J,MATCH($A172,Data1!$A:$A,0))</f>
        <v>45.312634999999993</v>
      </c>
      <c r="J172" s="329">
        <f>INDEX(Data1!K:K,MATCH($A172,Data1!$A:$A,0))</f>
        <v>46.317640405014465</v>
      </c>
      <c r="K172" s="331"/>
      <c r="L172" s="73"/>
      <c r="M172" s="73"/>
      <c r="N172" s="73"/>
      <c r="O172" s="73"/>
      <c r="P172" s="73"/>
      <c r="Q172" s="332"/>
      <c r="R172" s="335">
        <f t="shared" si="15"/>
        <v>39.822220000000002</v>
      </c>
      <c r="S172" s="80">
        <f t="shared" si="16"/>
        <v>41.116397499999998</v>
      </c>
      <c r="T172" s="80">
        <f t="shared" si="17"/>
        <v>40.559227</v>
      </c>
      <c r="U172" s="80">
        <f t="shared" si="18"/>
        <v>41.79298099999999</v>
      </c>
      <c r="V172" s="80">
        <f t="shared" si="19"/>
        <v>45.935063</v>
      </c>
      <c r="W172" s="80">
        <f t="shared" si="20"/>
        <v>45.312634999999993</v>
      </c>
      <c r="X172" s="80">
        <f t="shared" si="21"/>
        <v>46.317640405014465</v>
      </c>
    </row>
    <row r="173" spans="1:24" s="48" customFormat="1">
      <c r="A173" s="72" t="str">
        <f>'Ref2'!I175</f>
        <v>E0702</v>
      </c>
      <c r="B173" s="72" t="str">
        <f>INDEX('Ref1'!$E:$E,MATCH($A173,'Ref1'!$A:$A,0))</f>
        <v>Middlesbrough</v>
      </c>
      <c r="C173" s="72" t="str">
        <f>INDEX('Ref2'!$E:$E,MATCH($A173,'Ref2'!$A:$A,0))</f>
        <v>No</v>
      </c>
      <c r="D173" s="74">
        <f>INDEX(Data1!E:E,MATCH($A173,Data1!$A:$A,0))</f>
        <v>35.126569387755104</v>
      </c>
      <c r="E173" s="74">
        <f>INDEX(Data1!F:F,MATCH($A173,Data1!$A:$A,0))</f>
        <v>39.22026530612245</v>
      </c>
      <c r="F173" s="74">
        <f>INDEX(Data1!G:G,MATCH($A173,Data1!$A:$A,0))</f>
        <v>41.369160000000001</v>
      </c>
      <c r="G173" s="74">
        <f>INDEX(Data1!H:H,MATCH($A173,Data1!$A:$A,0))</f>
        <v>39.596269999999997</v>
      </c>
      <c r="H173" s="74">
        <f>INDEX(Data1!I:I,MATCH($A173,Data1!$A:$A,0))</f>
        <v>31.931456102040826</v>
      </c>
      <c r="I173" s="74">
        <f>INDEX(Data1!J:J,MATCH($A173,Data1!$A:$A,0))</f>
        <v>35.344863265306124</v>
      </c>
      <c r="J173" s="329">
        <f>INDEX(Data1!K:K,MATCH($A173,Data1!$A:$A,0))</f>
        <v>36.12878983724638</v>
      </c>
      <c r="K173" s="331"/>
      <c r="L173" s="73"/>
      <c r="M173" s="73"/>
      <c r="N173" s="73"/>
      <c r="O173" s="73"/>
      <c r="P173" s="73"/>
      <c r="Q173" s="332"/>
      <c r="R173" s="335">
        <f t="shared" si="15"/>
        <v>35.126569387755104</v>
      </c>
      <c r="S173" s="80">
        <f t="shared" si="16"/>
        <v>39.22026530612245</v>
      </c>
      <c r="T173" s="80">
        <f t="shared" si="17"/>
        <v>41.369160000000001</v>
      </c>
      <c r="U173" s="80">
        <f t="shared" si="18"/>
        <v>39.596269999999997</v>
      </c>
      <c r="V173" s="80">
        <f t="shared" si="19"/>
        <v>31.931456102040826</v>
      </c>
      <c r="W173" s="80">
        <f t="shared" si="20"/>
        <v>35.344863265306124</v>
      </c>
      <c r="X173" s="80">
        <f t="shared" si="21"/>
        <v>36.12878983724638</v>
      </c>
    </row>
    <row r="174" spans="1:24" s="48" customFormat="1">
      <c r="A174" s="72" t="str">
        <f>'Ref2'!I176</f>
        <v>E0401</v>
      </c>
      <c r="B174" s="72" t="str">
        <f>INDEX('Ref1'!$E:$E,MATCH($A174,'Ref1'!$A:$A,0))</f>
        <v>Milton Keynes</v>
      </c>
      <c r="C174" s="72" t="str">
        <f>INDEX('Ref2'!$E:$E,MATCH($A174,'Ref2'!$A:$A,0))</f>
        <v>No</v>
      </c>
      <c r="D174" s="74">
        <f>INDEX(Data1!E:E,MATCH($A174,Data1!$A:$A,0))</f>
        <v>121.85481632653062</v>
      </c>
      <c r="E174" s="74">
        <f>INDEX(Data1!F:F,MATCH($A174,Data1!$A:$A,0))</f>
        <v>143.47872857142858</v>
      </c>
      <c r="F174" s="74">
        <f>INDEX(Data1!G:G,MATCH($A174,Data1!$A:$A,0))</f>
        <v>152.76101299999999</v>
      </c>
      <c r="G174" s="74">
        <f>INDEX(Data1!H:H,MATCH($A174,Data1!$A:$A,0))</f>
        <v>159.72230099999999</v>
      </c>
      <c r="H174" s="74">
        <f>INDEX(Data1!I:I,MATCH($A174,Data1!$A:$A,0))</f>
        <v>155.55892000000003</v>
      </c>
      <c r="I174" s="74">
        <f>INDEX(Data1!J:J,MATCH($A174,Data1!$A:$A,0))</f>
        <v>153.27632857142856</v>
      </c>
      <c r="J174" s="329">
        <f>INDEX(Data1!K:K,MATCH($A174,Data1!$A:$A,0))</f>
        <v>156.67589998622401</v>
      </c>
      <c r="K174" s="331"/>
      <c r="L174" s="73"/>
      <c r="M174" s="73"/>
      <c r="N174" s="73"/>
      <c r="O174" s="73"/>
      <c r="P174" s="73"/>
      <c r="Q174" s="332"/>
      <c r="R174" s="335">
        <f t="shared" si="15"/>
        <v>121.85481632653062</v>
      </c>
      <c r="S174" s="80">
        <f t="shared" si="16"/>
        <v>143.47872857142858</v>
      </c>
      <c r="T174" s="80">
        <f t="shared" si="17"/>
        <v>152.76101299999999</v>
      </c>
      <c r="U174" s="80">
        <f t="shared" si="18"/>
        <v>159.72230099999999</v>
      </c>
      <c r="V174" s="80">
        <f t="shared" si="19"/>
        <v>155.55892000000003</v>
      </c>
      <c r="W174" s="80">
        <f t="shared" si="20"/>
        <v>153.27632857142856</v>
      </c>
      <c r="X174" s="80">
        <f t="shared" si="21"/>
        <v>156.67589998622401</v>
      </c>
    </row>
    <row r="175" spans="1:24" s="48" customFormat="1">
      <c r="A175" s="72" t="str">
        <f>'Ref2'!I177</f>
        <v>E3634</v>
      </c>
      <c r="B175" s="72" t="str">
        <f>INDEX('Ref1'!$E:$E,MATCH($A175,'Ref1'!$A:$A,0))</f>
        <v>Mole Valley</v>
      </c>
      <c r="C175" s="72" t="str">
        <f>INDEX('Ref2'!$E:$E,MATCH($A175,'Ref2'!$A:$A,0))</f>
        <v>No</v>
      </c>
      <c r="D175" s="74">
        <f>INDEX(Data1!E:E,MATCH($A175,Data1!$A:$A,0))</f>
        <v>34.550040000000003</v>
      </c>
      <c r="E175" s="74">
        <f>INDEX(Data1!F:F,MATCH($A175,Data1!$A:$A,0))</f>
        <v>34.115749999999998</v>
      </c>
      <c r="F175" s="74">
        <f>INDEX(Data1!G:G,MATCH($A175,Data1!$A:$A,0))</f>
        <v>40.662202999999998</v>
      </c>
      <c r="G175" s="74">
        <f>INDEX(Data1!H:H,MATCH($A175,Data1!$A:$A,0))</f>
        <v>35.000383999999997</v>
      </c>
      <c r="H175" s="74">
        <f>INDEX(Data1!I:I,MATCH($A175,Data1!$A:$A,0))</f>
        <v>47.063664000000003</v>
      </c>
      <c r="I175" s="74">
        <f>INDEX(Data1!J:J,MATCH($A175,Data1!$A:$A,0))</f>
        <v>44.189563333333325</v>
      </c>
      <c r="J175" s="329">
        <f>INDEX(Data1!K:K,MATCH($A175,Data1!$A:$A,0))</f>
        <v>45.169659723561011</v>
      </c>
      <c r="K175" s="331"/>
      <c r="L175" s="73"/>
      <c r="M175" s="73"/>
      <c r="N175" s="73"/>
      <c r="O175" s="73"/>
      <c r="P175" s="73"/>
      <c r="Q175" s="332"/>
      <c r="R175" s="335">
        <f t="shared" si="15"/>
        <v>34.550040000000003</v>
      </c>
      <c r="S175" s="80">
        <f t="shared" si="16"/>
        <v>34.115749999999998</v>
      </c>
      <c r="T175" s="80">
        <f t="shared" si="17"/>
        <v>40.662202999999998</v>
      </c>
      <c r="U175" s="80">
        <f t="shared" si="18"/>
        <v>35.000383999999997</v>
      </c>
      <c r="V175" s="80">
        <f t="shared" si="19"/>
        <v>47.063664000000003</v>
      </c>
      <c r="W175" s="80">
        <f t="shared" si="20"/>
        <v>44.189563333333325</v>
      </c>
      <c r="X175" s="80">
        <f t="shared" si="21"/>
        <v>45.169659723561011</v>
      </c>
    </row>
    <row r="176" spans="1:24" s="48" customFormat="1">
      <c r="A176" s="72" t="str">
        <f>'Ref2'!I178</f>
        <v>E1738</v>
      </c>
      <c r="B176" s="72" t="str">
        <f>INDEX('Ref1'!$E:$E,MATCH($A176,'Ref1'!$A:$A,0))</f>
        <v>New Forest</v>
      </c>
      <c r="C176" s="72" t="str">
        <f>INDEX('Ref2'!$E:$E,MATCH($A176,'Ref2'!$A:$A,0))</f>
        <v>No</v>
      </c>
      <c r="D176" s="74">
        <f>INDEX(Data1!E:E,MATCH($A176,Data1!$A:$A,0))</f>
        <v>55.725984999999994</v>
      </c>
      <c r="E176" s="74">
        <f>INDEX(Data1!F:F,MATCH($A176,Data1!$A:$A,0))</f>
        <v>61.693159999999999</v>
      </c>
      <c r="F176" s="74">
        <f>INDEX(Data1!G:G,MATCH($A176,Data1!$A:$A,0))</f>
        <v>62.980638999999996</v>
      </c>
      <c r="G176" s="74">
        <f>INDEX(Data1!H:H,MATCH($A176,Data1!$A:$A,0))</f>
        <v>66.990813000000003</v>
      </c>
      <c r="H176" s="74">
        <f>INDEX(Data1!I:I,MATCH($A176,Data1!$A:$A,0))</f>
        <v>63.871431500000021</v>
      </c>
      <c r="I176" s="74">
        <f>INDEX(Data1!J:J,MATCH($A176,Data1!$A:$A,0))</f>
        <v>65.724019999999996</v>
      </c>
      <c r="J176" s="329">
        <f>INDEX(Data1!K:K,MATCH($A176,Data1!$A:$A,0))</f>
        <v>67.181736933461906</v>
      </c>
      <c r="K176" s="331"/>
      <c r="L176" s="73"/>
      <c r="M176" s="73"/>
      <c r="N176" s="73"/>
      <c r="O176" s="73"/>
      <c r="P176" s="73"/>
      <c r="Q176" s="332"/>
      <c r="R176" s="335">
        <f t="shared" si="15"/>
        <v>55.725984999999994</v>
      </c>
      <c r="S176" s="80">
        <f t="shared" si="16"/>
        <v>61.693159999999999</v>
      </c>
      <c r="T176" s="80">
        <f t="shared" si="17"/>
        <v>62.980638999999996</v>
      </c>
      <c r="U176" s="80">
        <f t="shared" si="18"/>
        <v>66.990813000000003</v>
      </c>
      <c r="V176" s="80">
        <f t="shared" si="19"/>
        <v>63.871431500000021</v>
      </c>
      <c r="W176" s="80">
        <f t="shared" si="20"/>
        <v>65.724019999999996</v>
      </c>
      <c r="X176" s="80">
        <f t="shared" si="21"/>
        <v>67.181736933461906</v>
      </c>
    </row>
    <row r="177" spans="1:24" s="48" customFormat="1">
      <c r="A177" s="72" t="str">
        <f>'Ref2'!I179</f>
        <v>E3036</v>
      </c>
      <c r="B177" s="72" t="str">
        <f>INDEX('Ref1'!$E:$E,MATCH($A177,'Ref1'!$A:$A,0))</f>
        <v>Newark and Sherwood</v>
      </c>
      <c r="C177" s="72" t="str">
        <f>INDEX('Ref2'!$E:$E,MATCH($A177,'Ref2'!$A:$A,0))</f>
        <v>No</v>
      </c>
      <c r="D177" s="74">
        <f>INDEX(Data1!E:E,MATCH($A177,Data1!$A:$A,0))</f>
        <v>36.402924999999996</v>
      </c>
      <c r="E177" s="74">
        <f>INDEX(Data1!F:F,MATCH($A177,Data1!$A:$A,0))</f>
        <v>37.0490925</v>
      </c>
      <c r="F177" s="74">
        <f>INDEX(Data1!G:G,MATCH($A177,Data1!$A:$A,0))</f>
        <v>36.256427000000002</v>
      </c>
      <c r="G177" s="74">
        <f>INDEX(Data1!H:H,MATCH($A177,Data1!$A:$A,0))</f>
        <v>33.616152</v>
      </c>
      <c r="H177" s="74">
        <f>INDEX(Data1!I:I,MATCH($A177,Data1!$A:$A,0))</f>
        <v>42.123497999999991</v>
      </c>
      <c r="I177" s="74">
        <f>INDEX(Data1!J:J,MATCH($A177,Data1!$A:$A,0))</f>
        <v>39.031234999999995</v>
      </c>
      <c r="J177" s="329">
        <f>INDEX(Data1!K:K,MATCH($A177,Data1!$A:$A,0))</f>
        <v>39.896922950819679</v>
      </c>
      <c r="K177" s="331"/>
      <c r="L177" s="73"/>
      <c r="M177" s="73"/>
      <c r="N177" s="73"/>
      <c r="O177" s="73"/>
      <c r="P177" s="73"/>
      <c r="Q177" s="332"/>
      <c r="R177" s="335">
        <f t="shared" si="15"/>
        <v>36.402924999999996</v>
      </c>
      <c r="S177" s="80">
        <f t="shared" si="16"/>
        <v>37.0490925</v>
      </c>
      <c r="T177" s="80">
        <f t="shared" si="17"/>
        <v>36.256427000000002</v>
      </c>
      <c r="U177" s="80">
        <f t="shared" si="18"/>
        <v>33.616152</v>
      </c>
      <c r="V177" s="80">
        <f t="shared" si="19"/>
        <v>42.123497999999991</v>
      </c>
      <c r="W177" s="80">
        <f t="shared" si="20"/>
        <v>39.031234999999995</v>
      </c>
      <c r="X177" s="80">
        <f t="shared" si="21"/>
        <v>39.896922950819679</v>
      </c>
    </row>
    <row r="178" spans="1:24" s="48" customFormat="1">
      <c r="A178" s="72" t="str">
        <f>'Ref2'!I180</f>
        <v>E4502</v>
      </c>
      <c r="B178" s="72" t="str">
        <f>INDEX('Ref1'!$E:$E,MATCH($A178,'Ref1'!$A:$A,0))</f>
        <v>Newcastle upon Tyne</v>
      </c>
      <c r="C178" s="72" t="str">
        <f>INDEX('Ref2'!$E:$E,MATCH($A178,'Ref2'!$A:$A,0))</f>
        <v>No</v>
      </c>
      <c r="D178" s="74">
        <f>INDEX(Data1!E:E,MATCH($A178,Data1!$A:$A,0))</f>
        <v>128.49124489795918</v>
      </c>
      <c r="E178" s="74">
        <f>INDEX(Data1!F:F,MATCH($A178,Data1!$A:$A,0))</f>
        <v>143.19091632653061</v>
      </c>
      <c r="F178" s="74">
        <f>INDEX(Data1!G:G,MATCH($A178,Data1!$A:$A,0))</f>
        <v>138.224692</v>
      </c>
      <c r="G178" s="74">
        <f>INDEX(Data1!H:H,MATCH($A178,Data1!$A:$A,0))</f>
        <v>144.566419</v>
      </c>
      <c r="H178" s="74">
        <f>INDEX(Data1!I:I,MATCH($A178,Data1!$A:$A,0))</f>
        <v>133.39260279591835</v>
      </c>
      <c r="I178" s="74">
        <f>INDEX(Data1!J:J,MATCH($A178,Data1!$A:$A,0))</f>
        <v>138.80295714285714</v>
      </c>
      <c r="J178" s="329">
        <f>INDEX(Data1!K:K,MATCH($A178,Data1!$A:$A,0))</f>
        <v>141.8815183909629</v>
      </c>
      <c r="K178" s="331"/>
      <c r="L178" s="73"/>
      <c r="M178" s="73"/>
      <c r="N178" s="73"/>
      <c r="O178" s="73"/>
      <c r="P178" s="73"/>
      <c r="Q178" s="332"/>
      <c r="R178" s="335">
        <f t="shared" si="15"/>
        <v>128.49124489795918</v>
      </c>
      <c r="S178" s="80">
        <f t="shared" si="16"/>
        <v>143.19091632653061</v>
      </c>
      <c r="T178" s="80">
        <f t="shared" si="17"/>
        <v>138.224692</v>
      </c>
      <c r="U178" s="80">
        <f t="shared" si="18"/>
        <v>144.566419</v>
      </c>
      <c r="V178" s="80">
        <f t="shared" si="19"/>
        <v>133.39260279591835</v>
      </c>
      <c r="W178" s="80">
        <f t="shared" si="20"/>
        <v>138.80295714285714</v>
      </c>
      <c r="X178" s="80">
        <f t="shared" si="21"/>
        <v>141.8815183909629</v>
      </c>
    </row>
    <row r="179" spans="1:24" s="48" customFormat="1">
      <c r="A179" s="72" t="str">
        <f>'Ref2'!I181</f>
        <v>E3434</v>
      </c>
      <c r="B179" s="72" t="str">
        <f>INDEX('Ref1'!$E:$E,MATCH($A179,'Ref1'!$A:$A,0))</f>
        <v>Newcastle-under-Lyme</v>
      </c>
      <c r="C179" s="72" t="str">
        <f>INDEX('Ref2'!$E:$E,MATCH($A179,'Ref2'!$A:$A,0))</f>
        <v>No</v>
      </c>
      <c r="D179" s="74">
        <f>INDEX(Data1!E:E,MATCH($A179,Data1!$A:$A,0))</f>
        <v>32.294759999999997</v>
      </c>
      <c r="E179" s="74">
        <f>INDEX(Data1!F:F,MATCH($A179,Data1!$A:$A,0))</f>
        <v>31.715372500000001</v>
      </c>
      <c r="F179" s="74">
        <f>INDEX(Data1!G:G,MATCH($A179,Data1!$A:$A,0))</f>
        <v>32.251846999999998</v>
      </c>
      <c r="G179" s="74">
        <f>INDEX(Data1!H:H,MATCH($A179,Data1!$A:$A,0))</f>
        <v>33.837009000000002</v>
      </c>
      <c r="H179" s="74">
        <f>INDEX(Data1!I:I,MATCH($A179,Data1!$A:$A,0))</f>
        <v>32.482273499999998</v>
      </c>
      <c r="I179" s="74">
        <f>INDEX(Data1!J:J,MATCH($A179,Data1!$A:$A,0))</f>
        <v>31.233145</v>
      </c>
      <c r="J179" s="329">
        <f>INDEX(Data1!K:K,MATCH($A179,Data1!$A:$A,0))</f>
        <v>31.925876277724207</v>
      </c>
      <c r="K179" s="331"/>
      <c r="L179" s="73"/>
      <c r="M179" s="73"/>
      <c r="N179" s="73"/>
      <c r="O179" s="73"/>
      <c r="P179" s="73"/>
      <c r="Q179" s="332"/>
      <c r="R179" s="335">
        <f t="shared" si="15"/>
        <v>32.294759999999997</v>
      </c>
      <c r="S179" s="80">
        <f t="shared" si="16"/>
        <v>31.715372500000001</v>
      </c>
      <c r="T179" s="80">
        <f t="shared" si="17"/>
        <v>32.251846999999998</v>
      </c>
      <c r="U179" s="80">
        <f t="shared" si="18"/>
        <v>33.837009000000002</v>
      </c>
      <c r="V179" s="80">
        <f t="shared" si="19"/>
        <v>32.482273499999998</v>
      </c>
      <c r="W179" s="80">
        <f t="shared" si="20"/>
        <v>31.233145</v>
      </c>
      <c r="X179" s="80">
        <f t="shared" si="21"/>
        <v>31.925876277724207</v>
      </c>
    </row>
    <row r="180" spans="1:24" s="48" customFormat="1">
      <c r="A180" s="72" t="str">
        <f>'Ref2'!I182</f>
        <v>E5045</v>
      </c>
      <c r="B180" s="72" t="str">
        <f>INDEX('Ref1'!$E:$E,MATCH($A180,'Ref1'!$A:$A,0))</f>
        <v>Newham</v>
      </c>
      <c r="C180" s="72" t="str">
        <f>INDEX('Ref2'!$E:$E,MATCH($A180,'Ref2'!$A:$A,0))</f>
        <v>No</v>
      </c>
      <c r="D180" s="74">
        <f>INDEX(Data1!E:E,MATCH($A180,Data1!$A:$A,0))</f>
        <v>119.15212666666667</v>
      </c>
      <c r="E180" s="74">
        <f>INDEX(Data1!F:F,MATCH($A180,Data1!$A:$A,0))</f>
        <v>116.19958333333335</v>
      </c>
      <c r="F180" s="74">
        <f>INDEX(Data1!G:G,MATCH($A180,Data1!$A:$A,0))</f>
        <v>124.37681099999999</v>
      </c>
      <c r="G180" s="74">
        <f>INDEX(Data1!H:H,MATCH($A180,Data1!$A:$A,0))</f>
        <v>129.91403199999999</v>
      </c>
      <c r="H180" s="74">
        <f>INDEX(Data1!I:I,MATCH($A180,Data1!$A:$A,0))</f>
        <v>138.25875566666667</v>
      </c>
      <c r="I180" s="74">
        <f>INDEX(Data1!J:J,MATCH($A180,Data1!$A:$A,0))</f>
        <v>149.22289843749999</v>
      </c>
      <c r="J180" s="329">
        <f>INDEX(Data1!K:K,MATCH($A180,Data1!$A:$A,0))</f>
        <v>152.5325673517348</v>
      </c>
      <c r="K180" s="331"/>
      <c r="L180" s="73"/>
      <c r="M180" s="73"/>
      <c r="N180" s="73"/>
      <c r="O180" s="73"/>
      <c r="P180" s="73"/>
      <c r="Q180" s="332"/>
      <c r="R180" s="335">
        <f t="shared" si="15"/>
        <v>119.15212666666667</v>
      </c>
      <c r="S180" s="80">
        <f t="shared" si="16"/>
        <v>116.19958333333335</v>
      </c>
      <c r="T180" s="80">
        <f t="shared" si="17"/>
        <v>124.37681099999999</v>
      </c>
      <c r="U180" s="80">
        <f t="shared" si="18"/>
        <v>129.91403199999999</v>
      </c>
      <c r="V180" s="80">
        <f t="shared" si="19"/>
        <v>138.25875566666667</v>
      </c>
      <c r="W180" s="80">
        <f t="shared" si="20"/>
        <v>149.22289843749999</v>
      </c>
      <c r="X180" s="80">
        <f t="shared" si="21"/>
        <v>152.5325673517348</v>
      </c>
    </row>
    <row r="181" spans="1:24" s="48" customFormat="1">
      <c r="A181" s="72" t="str">
        <f>'Ref2'!I183</f>
        <v>E1134</v>
      </c>
      <c r="B181" s="72" t="str">
        <f>INDEX('Ref1'!$E:$E,MATCH($A181,'Ref1'!$A:$A,0))</f>
        <v>North Devon</v>
      </c>
      <c r="C181" s="72" t="str">
        <f>INDEX('Ref2'!$E:$E,MATCH($A181,'Ref2'!$A:$A,0))</f>
        <v>No</v>
      </c>
      <c r="D181" s="74">
        <f>INDEX(Data1!E:E,MATCH($A181,Data1!$A:$A,0))</f>
        <v>30.124699999999997</v>
      </c>
      <c r="E181" s="74">
        <f>INDEX(Data1!F:F,MATCH($A181,Data1!$A:$A,0))</f>
        <v>31.376802499999997</v>
      </c>
      <c r="F181" s="74">
        <f>INDEX(Data1!G:G,MATCH($A181,Data1!$A:$A,0))</f>
        <v>29.668968</v>
      </c>
      <c r="G181" s="74">
        <f>INDEX(Data1!H:H,MATCH($A181,Data1!$A:$A,0))</f>
        <v>31.732786999999998</v>
      </c>
      <c r="H181" s="74">
        <f>INDEX(Data1!I:I,MATCH($A181,Data1!$A:$A,0))</f>
        <v>30.160699500000003</v>
      </c>
      <c r="I181" s="74">
        <f>INDEX(Data1!J:J,MATCH($A181,Data1!$A:$A,0))</f>
        <v>31.327159999999996</v>
      </c>
      <c r="J181" s="329">
        <f>INDEX(Data1!K:K,MATCH($A181,Data1!$A:$A,0))</f>
        <v>32.021976470588648</v>
      </c>
      <c r="K181" s="331"/>
      <c r="L181" s="73"/>
      <c r="M181" s="73"/>
      <c r="N181" s="73"/>
      <c r="O181" s="73"/>
      <c r="P181" s="73"/>
      <c r="Q181" s="332"/>
      <c r="R181" s="335">
        <f t="shared" si="15"/>
        <v>30.124699999999997</v>
      </c>
      <c r="S181" s="80">
        <f t="shared" si="16"/>
        <v>31.376802499999997</v>
      </c>
      <c r="T181" s="80">
        <f t="shared" si="17"/>
        <v>29.668968</v>
      </c>
      <c r="U181" s="80">
        <f t="shared" si="18"/>
        <v>31.732786999999998</v>
      </c>
      <c r="V181" s="80">
        <f t="shared" si="19"/>
        <v>30.160699500000003</v>
      </c>
      <c r="W181" s="80">
        <f t="shared" si="20"/>
        <v>31.327159999999996</v>
      </c>
      <c r="X181" s="80">
        <f t="shared" si="21"/>
        <v>32.021976470588648</v>
      </c>
    </row>
    <row r="182" spans="1:24" s="48" customFormat="1">
      <c r="A182" s="72" t="str">
        <f>'Ref2'!I184</f>
        <v>E1234</v>
      </c>
      <c r="B182" s="72" t="str">
        <f>INDEX('Ref1'!$E:$E,MATCH($A182,'Ref1'!$A:$A,0))</f>
        <v>North Dorset</v>
      </c>
      <c r="C182" s="72" t="str">
        <f>INDEX('Ref2'!$E:$E,MATCH($A182,'Ref2'!$A:$A,0))</f>
        <v>No</v>
      </c>
      <c r="D182" s="74">
        <f>INDEX(Data1!E:E,MATCH($A182,Data1!$A:$A,0))</f>
        <v>12.563740000000001</v>
      </c>
      <c r="E182" s="74">
        <f>INDEX(Data1!F:F,MATCH($A182,Data1!$A:$A,0))</f>
        <v>12.787495</v>
      </c>
      <c r="F182" s="74">
        <f>INDEX(Data1!G:G,MATCH($A182,Data1!$A:$A,0))</f>
        <v>12.27904</v>
      </c>
      <c r="G182" s="74">
        <f>INDEX(Data1!H:H,MATCH($A182,Data1!$A:$A,0))</f>
        <v>12.405492000000002</v>
      </c>
      <c r="H182" s="74">
        <f>INDEX(Data1!I:I,MATCH($A182,Data1!$A:$A,0))</f>
        <v>11.926695999999998</v>
      </c>
      <c r="I182" s="74">
        <f>INDEX(Data1!J:J,MATCH($A182,Data1!$A:$A,0))</f>
        <v>11.867659999999999</v>
      </c>
      <c r="J182" s="329">
        <f>INDEX(Data1!K:K,MATCH($A182,Data1!$A:$A,0))</f>
        <v>12.130877145612343</v>
      </c>
      <c r="K182" s="331"/>
      <c r="L182" s="73"/>
      <c r="M182" s="73"/>
      <c r="N182" s="73"/>
      <c r="O182" s="73"/>
      <c r="P182" s="73"/>
      <c r="Q182" s="332"/>
      <c r="R182" s="335">
        <f t="shared" si="15"/>
        <v>12.563740000000001</v>
      </c>
      <c r="S182" s="80">
        <f t="shared" si="16"/>
        <v>12.787495</v>
      </c>
      <c r="T182" s="80">
        <f t="shared" si="17"/>
        <v>12.27904</v>
      </c>
      <c r="U182" s="80">
        <f t="shared" si="18"/>
        <v>12.405492000000002</v>
      </c>
      <c r="V182" s="80">
        <f t="shared" si="19"/>
        <v>11.926695999999998</v>
      </c>
      <c r="W182" s="80">
        <f t="shared" si="20"/>
        <v>11.867659999999999</v>
      </c>
      <c r="X182" s="80">
        <f t="shared" si="21"/>
        <v>12.130877145612343</v>
      </c>
    </row>
    <row r="183" spans="1:24" s="48" customFormat="1">
      <c r="A183" s="72" t="str">
        <f>'Ref2'!I185</f>
        <v>E1038</v>
      </c>
      <c r="B183" s="72" t="str">
        <f>INDEX('Ref1'!$E:$E,MATCH($A183,'Ref1'!$A:$A,0))</f>
        <v>North East Derbyshire</v>
      </c>
      <c r="C183" s="72" t="str">
        <f>INDEX('Ref2'!$E:$E,MATCH($A183,'Ref2'!$A:$A,0))</f>
        <v>No</v>
      </c>
      <c r="D183" s="74">
        <f>INDEX(Data1!E:E,MATCH($A183,Data1!$A:$A,0))</f>
        <v>14.47462</v>
      </c>
      <c r="E183" s="74">
        <f>INDEX(Data1!F:F,MATCH($A183,Data1!$A:$A,0))</f>
        <v>15.419155</v>
      </c>
      <c r="F183" s="74">
        <f>INDEX(Data1!G:G,MATCH($A183,Data1!$A:$A,0))</f>
        <v>13.505416</v>
      </c>
      <c r="G183" s="74">
        <f>INDEX(Data1!H:H,MATCH($A183,Data1!$A:$A,0))</f>
        <v>16.468368000000002</v>
      </c>
      <c r="H183" s="74">
        <f>INDEX(Data1!I:I,MATCH($A183,Data1!$A:$A,0))</f>
        <v>15.831576499999997</v>
      </c>
      <c r="I183" s="74">
        <f>INDEX(Data1!J:J,MATCH($A183,Data1!$A:$A,0))</f>
        <v>17.308627999999999</v>
      </c>
      <c r="J183" s="329">
        <f>INDEX(Data1!K:K,MATCH($A183,Data1!$A:$A,0))</f>
        <v>17.692522352941921</v>
      </c>
      <c r="K183" s="331"/>
      <c r="L183" s="73"/>
      <c r="M183" s="73"/>
      <c r="N183" s="73"/>
      <c r="O183" s="73"/>
      <c r="P183" s="73"/>
      <c r="Q183" s="332"/>
      <c r="R183" s="335">
        <f t="shared" si="15"/>
        <v>14.47462</v>
      </c>
      <c r="S183" s="80">
        <f t="shared" si="16"/>
        <v>15.419155</v>
      </c>
      <c r="T183" s="80">
        <f t="shared" si="17"/>
        <v>13.505416</v>
      </c>
      <c r="U183" s="80">
        <f t="shared" si="18"/>
        <v>16.468368000000002</v>
      </c>
      <c r="V183" s="80">
        <f t="shared" si="19"/>
        <v>15.831576499999997</v>
      </c>
      <c r="W183" s="80">
        <f t="shared" si="20"/>
        <v>17.308627999999999</v>
      </c>
      <c r="X183" s="80">
        <f t="shared" si="21"/>
        <v>17.692522352941921</v>
      </c>
    </row>
    <row r="184" spans="1:24" s="48" customFormat="1">
      <c r="A184" s="72" t="str">
        <f>'Ref2'!I186</f>
        <v>E2003</v>
      </c>
      <c r="B184" s="72" t="str">
        <f>INDEX('Ref1'!$E:$E,MATCH($A184,'Ref1'!$A:$A,0))</f>
        <v>North East Lincolnshire</v>
      </c>
      <c r="C184" s="72" t="str">
        <f>INDEX('Ref2'!$E:$E,MATCH($A184,'Ref2'!$A:$A,0))</f>
        <v>No</v>
      </c>
      <c r="D184" s="74">
        <f>INDEX(Data1!E:E,MATCH($A184,Data1!$A:$A,0))</f>
        <v>59.897744897959186</v>
      </c>
      <c r="E184" s="74">
        <f>INDEX(Data1!F:F,MATCH($A184,Data1!$A:$A,0))</f>
        <v>51.105642857142861</v>
      </c>
      <c r="F184" s="74">
        <f>INDEX(Data1!G:G,MATCH($A184,Data1!$A:$A,0))</f>
        <v>63.411811999999998</v>
      </c>
      <c r="G184" s="74">
        <f>INDEX(Data1!H:H,MATCH($A184,Data1!$A:$A,0))</f>
        <v>66.525094999999993</v>
      </c>
      <c r="H184" s="74">
        <f>INDEX(Data1!I:I,MATCH($A184,Data1!$A:$A,0))</f>
        <v>60.119396326530627</v>
      </c>
      <c r="I184" s="74">
        <f>INDEX(Data1!J:J,MATCH($A184,Data1!$A:$A,0))</f>
        <v>58.126573469387758</v>
      </c>
      <c r="J184" s="329">
        <f>INDEX(Data1!K:K,MATCH($A184,Data1!$A:$A,0))</f>
        <v>59.415783874205424</v>
      </c>
      <c r="K184" s="331"/>
      <c r="L184" s="73"/>
      <c r="M184" s="73"/>
      <c r="N184" s="73"/>
      <c r="O184" s="73"/>
      <c r="P184" s="73"/>
      <c r="Q184" s="332"/>
      <c r="R184" s="335">
        <f t="shared" si="15"/>
        <v>59.897744897959186</v>
      </c>
      <c r="S184" s="80">
        <f t="shared" si="16"/>
        <v>51.105642857142861</v>
      </c>
      <c r="T184" s="80">
        <f t="shared" si="17"/>
        <v>63.411811999999998</v>
      </c>
      <c r="U184" s="80">
        <f t="shared" si="18"/>
        <v>66.525094999999993</v>
      </c>
      <c r="V184" s="80">
        <f t="shared" si="19"/>
        <v>60.119396326530627</v>
      </c>
      <c r="W184" s="80">
        <f t="shared" si="20"/>
        <v>58.126573469387758</v>
      </c>
      <c r="X184" s="80">
        <f t="shared" si="21"/>
        <v>59.415783874205424</v>
      </c>
    </row>
    <row r="185" spans="1:24" s="48" customFormat="1">
      <c r="A185" s="72" t="str">
        <f>'Ref2'!I187</f>
        <v>E1935</v>
      </c>
      <c r="B185" s="72" t="str">
        <f>INDEX('Ref1'!$E:$E,MATCH($A185,'Ref1'!$A:$A,0))</f>
        <v>North Hertfordshire</v>
      </c>
      <c r="C185" s="72" t="str">
        <f>INDEX('Ref2'!$E:$E,MATCH($A185,'Ref2'!$A:$A,0))</f>
        <v>No</v>
      </c>
      <c r="D185" s="74">
        <f>INDEX(Data1!E:E,MATCH($A185,Data1!$A:$A,0))</f>
        <v>35.153914999999998</v>
      </c>
      <c r="E185" s="74">
        <f>INDEX(Data1!F:F,MATCH($A185,Data1!$A:$A,0))</f>
        <v>36.4056675</v>
      </c>
      <c r="F185" s="74">
        <f>INDEX(Data1!G:G,MATCH($A185,Data1!$A:$A,0))</f>
        <v>36.643967000000004</v>
      </c>
      <c r="G185" s="74">
        <f>INDEX(Data1!H:H,MATCH($A185,Data1!$A:$A,0))</f>
        <v>38.170329000000002</v>
      </c>
      <c r="H185" s="74">
        <f>INDEX(Data1!I:I,MATCH($A185,Data1!$A:$A,0))</f>
        <v>36.080187000000002</v>
      </c>
      <c r="I185" s="74">
        <f>INDEX(Data1!J:J,MATCH($A185,Data1!$A:$A,0))</f>
        <v>38.234954999999999</v>
      </c>
      <c r="J185" s="329">
        <f>INDEX(Data1!K:K,MATCH($A185,Data1!$A:$A,0))</f>
        <v>39.082981967213115</v>
      </c>
      <c r="K185" s="331"/>
      <c r="L185" s="73"/>
      <c r="M185" s="73"/>
      <c r="N185" s="73"/>
      <c r="O185" s="73"/>
      <c r="P185" s="73"/>
      <c r="Q185" s="332"/>
      <c r="R185" s="335">
        <f t="shared" si="15"/>
        <v>35.153914999999998</v>
      </c>
      <c r="S185" s="80">
        <f t="shared" si="16"/>
        <v>36.4056675</v>
      </c>
      <c r="T185" s="80">
        <f t="shared" si="17"/>
        <v>36.643967000000004</v>
      </c>
      <c r="U185" s="80">
        <f t="shared" si="18"/>
        <v>38.170329000000002</v>
      </c>
      <c r="V185" s="80">
        <f t="shared" si="19"/>
        <v>36.080187000000002</v>
      </c>
      <c r="W185" s="80">
        <f t="shared" si="20"/>
        <v>38.234954999999999</v>
      </c>
      <c r="X185" s="80">
        <f t="shared" si="21"/>
        <v>39.082981967213115</v>
      </c>
    </row>
    <row r="186" spans="1:24" s="48" customFormat="1">
      <c r="A186" s="72" t="str">
        <f>'Ref2'!I188</f>
        <v>E2534</v>
      </c>
      <c r="B186" s="72" t="str">
        <f>INDEX('Ref1'!$E:$E,MATCH($A186,'Ref1'!$A:$A,0))</f>
        <v>North Kesteven</v>
      </c>
      <c r="C186" s="72" t="str">
        <f>INDEX('Ref2'!$E:$E,MATCH($A186,'Ref2'!$A:$A,0))</f>
        <v>No</v>
      </c>
      <c r="D186" s="74">
        <f>INDEX(Data1!E:E,MATCH($A186,Data1!$A:$A,0))</f>
        <v>21.725649999999998</v>
      </c>
      <c r="E186" s="74">
        <f>INDEX(Data1!F:F,MATCH($A186,Data1!$A:$A,0))</f>
        <v>20.653414999999999</v>
      </c>
      <c r="F186" s="74">
        <f>INDEX(Data1!G:G,MATCH($A186,Data1!$A:$A,0))</f>
        <v>20.743950000000002</v>
      </c>
      <c r="G186" s="74">
        <f>INDEX(Data1!H:H,MATCH($A186,Data1!$A:$A,0))</f>
        <v>24.365259999999999</v>
      </c>
      <c r="H186" s="74">
        <f>INDEX(Data1!I:I,MATCH($A186,Data1!$A:$A,0))</f>
        <v>24.758538000000001</v>
      </c>
      <c r="I186" s="74">
        <f>INDEX(Data1!J:J,MATCH($A186,Data1!$A:$A,0))</f>
        <v>25.529186666666664</v>
      </c>
      <c r="J186" s="329">
        <f>INDEX(Data1!K:K,MATCH($A186,Data1!$A:$A,0))</f>
        <v>26.095407778849619</v>
      </c>
      <c r="K186" s="331"/>
      <c r="L186" s="73"/>
      <c r="M186" s="73"/>
      <c r="N186" s="73"/>
      <c r="O186" s="73"/>
      <c r="P186" s="73"/>
      <c r="Q186" s="332"/>
      <c r="R186" s="335">
        <f t="shared" si="15"/>
        <v>21.725649999999998</v>
      </c>
      <c r="S186" s="80">
        <f t="shared" si="16"/>
        <v>20.653414999999999</v>
      </c>
      <c r="T186" s="80">
        <f t="shared" si="17"/>
        <v>20.743950000000002</v>
      </c>
      <c r="U186" s="80">
        <f t="shared" si="18"/>
        <v>24.365259999999999</v>
      </c>
      <c r="V186" s="80">
        <f t="shared" si="19"/>
        <v>24.758538000000001</v>
      </c>
      <c r="W186" s="80">
        <f t="shared" si="20"/>
        <v>25.529186666666664</v>
      </c>
      <c r="X186" s="80">
        <f t="shared" si="21"/>
        <v>26.095407778849619</v>
      </c>
    </row>
    <row r="187" spans="1:24" s="48" customFormat="1">
      <c r="A187" s="72" t="str">
        <f>'Ref2'!I189</f>
        <v>E2004</v>
      </c>
      <c r="B187" s="72" t="str">
        <f>INDEX('Ref1'!$E:$E,MATCH($A187,'Ref1'!$A:$A,0))</f>
        <v>North Lincolnshire</v>
      </c>
      <c r="C187" s="72" t="str">
        <f>INDEX('Ref2'!$E:$E,MATCH($A187,'Ref2'!$A:$A,0))</f>
        <v>No</v>
      </c>
      <c r="D187" s="74">
        <f>INDEX(Data1!E:E,MATCH($A187,Data1!$A:$A,0))</f>
        <v>81.13616530612245</v>
      </c>
      <c r="E187" s="74">
        <f>INDEX(Data1!F:F,MATCH($A187,Data1!$A:$A,0))</f>
        <v>84.920165306122442</v>
      </c>
      <c r="F187" s="74">
        <f>INDEX(Data1!G:G,MATCH($A187,Data1!$A:$A,0))</f>
        <v>81.174384000000003</v>
      </c>
      <c r="G187" s="74">
        <f>INDEX(Data1!H:H,MATCH($A187,Data1!$A:$A,0))</f>
        <v>82.764252999999997</v>
      </c>
      <c r="H187" s="74">
        <f>INDEX(Data1!I:I,MATCH($A187,Data1!$A:$A,0))</f>
        <v>57.605471918367343</v>
      </c>
      <c r="I187" s="74">
        <f>INDEX(Data1!J:J,MATCH($A187,Data1!$A:$A,0))</f>
        <v>76.001255555555559</v>
      </c>
      <c r="J187" s="329">
        <f>INDEX(Data1!K:K,MATCH($A187,Data1!$A:$A,0))</f>
        <v>77.686915032681171</v>
      </c>
      <c r="K187" s="331"/>
      <c r="L187" s="73"/>
      <c r="M187" s="73"/>
      <c r="N187" s="73"/>
      <c r="O187" s="73"/>
      <c r="P187" s="73"/>
      <c r="Q187" s="332"/>
      <c r="R187" s="335">
        <f t="shared" si="15"/>
        <v>81.13616530612245</v>
      </c>
      <c r="S187" s="80">
        <f t="shared" si="16"/>
        <v>84.920165306122442</v>
      </c>
      <c r="T187" s="80">
        <f t="shared" si="17"/>
        <v>81.174384000000003</v>
      </c>
      <c r="U187" s="80">
        <f t="shared" si="18"/>
        <v>82.764252999999997</v>
      </c>
      <c r="V187" s="80">
        <f t="shared" si="19"/>
        <v>57.605471918367343</v>
      </c>
      <c r="W187" s="80">
        <f t="shared" si="20"/>
        <v>76.001255555555559</v>
      </c>
      <c r="X187" s="80">
        <f t="shared" si="21"/>
        <v>77.686915032681171</v>
      </c>
    </row>
    <row r="188" spans="1:24" s="48" customFormat="1">
      <c r="A188" s="72" t="str">
        <f>'Ref2'!I190</f>
        <v>E2635</v>
      </c>
      <c r="B188" s="72" t="str">
        <f>INDEX('Ref1'!$E:$E,MATCH($A188,'Ref1'!$A:$A,0))</f>
        <v>North Norfolk</v>
      </c>
      <c r="C188" s="72" t="str">
        <f>INDEX('Ref2'!$E:$E,MATCH($A188,'Ref2'!$A:$A,0))</f>
        <v>No</v>
      </c>
      <c r="D188" s="74">
        <f>INDEX(Data1!E:E,MATCH($A188,Data1!$A:$A,0))</f>
        <v>23.32141</v>
      </c>
      <c r="E188" s="74">
        <f>INDEX(Data1!F:F,MATCH($A188,Data1!$A:$A,0))</f>
        <v>22.414992499999997</v>
      </c>
      <c r="F188" s="74">
        <f>INDEX(Data1!G:G,MATCH($A188,Data1!$A:$A,0))</f>
        <v>22.133893</v>
      </c>
      <c r="G188" s="74">
        <f>INDEX(Data1!H:H,MATCH($A188,Data1!$A:$A,0))</f>
        <v>24.769334000000001</v>
      </c>
      <c r="H188" s="74">
        <f>INDEX(Data1!I:I,MATCH($A188,Data1!$A:$A,0))</f>
        <v>24.923366000000001</v>
      </c>
      <c r="I188" s="74">
        <f>INDEX(Data1!J:J,MATCH($A188,Data1!$A:$A,0))</f>
        <v>25.036092499999995</v>
      </c>
      <c r="J188" s="329">
        <f>INDEX(Data1!K:K,MATCH($A188,Data1!$A:$A,0))</f>
        <v>25.591377097396339</v>
      </c>
      <c r="K188" s="331"/>
      <c r="L188" s="73"/>
      <c r="M188" s="73"/>
      <c r="N188" s="73"/>
      <c r="O188" s="73"/>
      <c r="P188" s="73"/>
      <c r="Q188" s="332"/>
      <c r="R188" s="335">
        <f t="shared" si="15"/>
        <v>23.32141</v>
      </c>
      <c r="S188" s="80">
        <f t="shared" si="16"/>
        <v>22.414992499999997</v>
      </c>
      <c r="T188" s="80">
        <f t="shared" si="17"/>
        <v>22.133893</v>
      </c>
      <c r="U188" s="80">
        <f t="shared" si="18"/>
        <v>24.769334000000001</v>
      </c>
      <c r="V188" s="80">
        <f t="shared" si="19"/>
        <v>24.923366000000001</v>
      </c>
      <c r="W188" s="80">
        <f t="shared" si="20"/>
        <v>25.036092499999995</v>
      </c>
      <c r="X188" s="80">
        <f t="shared" si="21"/>
        <v>25.591377097396339</v>
      </c>
    </row>
    <row r="189" spans="1:24" s="48" customFormat="1">
      <c r="A189" s="72" t="str">
        <f>'Ref2'!I191</f>
        <v>E0104</v>
      </c>
      <c r="B189" s="72" t="str">
        <f>INDEX('Ref1'!$E:$E,MATCH($A189,'Ref1'!$A:$A,0))</f>
        <v>North Somerset</v>
      </c>
      <c r="C189" s="72" t="str">
        <f>INDEX('Ref2'!$E:$E,MATCH($A189,'Ref2'!$A:$A,0))</f>
        <v>No</v>
      </c>
      <c r="D189" s="74">
        <f>INDEX(Data1!E:E,MATCH($A189,Data1!$A:$A,0))</f>
        <v>54.159789795918371</v>
      </c>
      <c r="E189" s="74">
        <f>INDEX(Data1!F:F,MATCH($A189,Data1!$A:$A,0))</f>
        <v>56.589169387755099</v>
      </c>
      <c r="F189" s="74">
        <f>INDEX(Data1!G:G,MATCH($A189,Data1!$A:$A,0))</f>
        <v>67.819536999999997</v>
      </c>
      <c r="G189" s="74">
        <f>INDEX(Data1!H:H,MATCH($A189,Data1!$A:$A,0))</f>
        <v>62.033797999999997</v>
      </c>
      <c r="H189" s="74">
        <f>INDEX(Data1!I:I,MATCH($A189,Data1!$A:$A,0))</f>
        <v>57.261852244897973</v>
      </c>
      <c r="I189" s="74">
        <f>INDEX(Data1!J:J,MATCH($A189,Data1!$A:$A,0))</f>
        <v>59.612924489795915</v>
      </c>
      <c r="J189" s="329">
        <f>INDEX(Data1!K:K,MATCH($A189,Data1!$A:$A,0))</f>
        <v>60.935101214256186</v>
      </c>
      <c r="K189" s="331"/>
      <c r="L189" s="73"/>
      <c r="M189" s="73"/>
      <c r="N189" s="73"/>
      <c r="O189" s="73"/>
      <c r="P189" s="73"/>
      <c r="Q189" s="332"/>
      <c r="R189" s="335">
        <f t="shared" si="15"/>
        <v>54.159789795918371</v>
      </c>
      <c r="S189" s="80">
        <f t="shared" si="16"/>
        <v>56.589169387755099</v>
      </c>
      <c r="T189" s="80">
        <f t="shared" si="17"/>
        <v>67.819536999999997</v>
      </c>
      <c r="U189" s="80">
        <f t="shared" si="18"/>
        <v>62.033797999999997</v>
      </c>
      <c r="V189" s="80">
        <f t="shared" si="19"/>
        <v>57.261852244897973</v>
      </c>
      <c r="W189" s="80">
        <f t="shared" si="20"/>
        <v>59.612924489795915</v>
      </c>
      <c r="X189" s="80">
        <f t="shared" si="21"/>
        <v>60.935101214256186</v>
      </c>
    </row>
    <row r="190" spans="1:24" s="48" customFormat="1">
      <c r="A190" s="72" t="str">
        <f>'Ref2'!I192</f>
        <v>E4503</v>
      </c>
      <c r="B190" s="72" t="str">
        <f>INDEX('Ref1'!$E:$E,MATCH($A190,'Ref1'!$A:$A,0))</f>
        <v>North Tyneside</v>
      </c>
      <c r="C190" s="72" t="str">
        <f>INDEX('Ref2'!$E:$E,MATCH($A190,'Ref2'!$A:$A,0))</f>
        <v>No</v>
      </c>
      <c r="D190" s="74">
        <f>INDEX(Data1!E:E,MATCH($A190,Data1!$A:$A,0))</f>
        <v>53.006699999999995</v>
      </c>
      <c r="E190" s="74">
        <f>INDEX(Data1!F:F,MATCH($A190,Data1!$A:$A,0))</f>
        <v>52.47342857142857</v>
      </c>
      <c r="F190" s="74">
        <f>INDEX(Data1!G:G,MATCH($A190,Data1!$A:$A,0))</f>
        <v>55.828907000000001</v>
      </c>
      <c r="G190" s="74">
        <f>INDEX(Data1!H:H,MATCH($A190,Data1!$A:$A,0))</f>
        <v>59.598106000000001</v>
      </c>
      <c r="H190" s="74">
        <f>INDEX(Data1!I:I,MATCH($A190,Data1!$A:$A,0))</f>
        <v>54.256602959183667</v>
      </c>
      <c r="I190" s="74">
        <f>INDEX(Data1!J:J,MATCH($A190,Data1!$A:$A,0))</f>
        <v>56.819273469387753</v>
      </c>
      <c r="J190" s="329">
        <f>INDEX(Data1!K:K,MATCH($A190,Data1!$A:$A,0))</f>
        <v>58.079488792238216</v>
      </c>
      <c r="K190" s="331"/>
      <c r="L190" s="73"/>
      <c r="M190" s="73"/>
      <c r="N190" s="73"/>
      <c r="O190" s="73"/>
      <c r="P190" s="73"/>
      <c r="Q190" s="332"/>
      <c r="R190" s="335">
        <f t="shared" si="15"/>
        <v>53.006699999999995</v>
      </c>
      <c r="S190" s="80">
        <f t="shared" si="16"/>
        <v>52.47342857142857</v>
      </c>
      <c r="T190" s="80">
        <f t="shared" si="17"/>
        <v>55.828907000000001</v>
      </c>
      <c r="U190" s="80">
        <f t="shared" si="18"/>
        <v>59.598106000000001</v>
      </c>
      <c r="V190" s="80">
        <f t="shared" si="19"/>
        <v>54.256602959183667</v>
      </c>
      <c r="W190" s="80">
        <f t="shared" si="20"/>
        <v>56.819273469387753</v>
      </c>
      <c r="X190" s="80">
        <f t="shared" si="21"/>
        <v>58.079488792238216</v>
      </c>
    </row>
    <row r="191" spans="1:24" s="48" customFormat="1">
      <c r="A191" s="72" t="str">
        <f>'Ref2'!I193</f>
        <v>E3731</v>
      </c>
      <c r="B191" s="72" t="str">
        <f>INDEX('Ref1'!$E:$E,MATCH($A191,'Ref1'!$A:$A,0))</f>
        <v>North Warwickshire</v>
      </c>
      <c r="C191" s="72" t="str">
        <f>INDEX('Ref2'!$E:$E,MATCH($A191,'Ref2'!$A:$A,0))</f>
        <v>No</v>
      </c>
      <c r="D191" s="74">
        <f>INDEX(Data1!E:E,MATCH($A191,Data1!$A:$A,0))</f>
        <v>37.460372499999998</v>
      </c>
      <c r="E191" s="74">
        <f>INDEX(Data1!F:F,MATCH($A191,Data1!$A:$A,0))</f>
        <v>39.342737499999998</v>
      </c>
      <c r="F191" s="74">
        <f>INDEX(Data1!G:G,MATCH($A191,Data1!$A:$A,0))</f>
        <v>41.173084000000003</v>
      </c>
      <c r="G191" s="74">
        <f>INDEX(Data1!H:H,MATCH($A191,Data1!$A:$A,0))</f>
        <v>44.03208699999999</v>
      </c>
      <c r="H191" s="74">
        <f>INDEX(Data1!I:I,MATCH($A191,Data1!$A:$A,0))</f>
        <v>44.904246999999998</v>
      </c>
      <c r="I191" s="74">
        <f>INDEX(Data1!J:J,MATCH($A191,Data1!$A:$A,0))</f>
        <v>46.163012500000001</v>
      </c>
      <c r="J191" s="329">
        <f>INDEX(Data1!K:K,MATCH($A191,Data1!$A:$A,0))</f>
        <v>47.186878736740603</v>
      </c>
      <c r="K191" s="331"/>
      <c r="L191" s="73"/>
      <c r="M191" s="73"/>
      <c r="N191" s="73"/>
      <c r="O191" s="73"/>
      <c r="P191" s="73"/>
      <c r="Q191" s="332"/>
      <c r="R191" s="335">
        <f t="shared" si="15"/>
        <v>37.460372499999998</v>
      </c>
      <c r="S191" s="80">
        <f t="shared" si="16"/>
        <v>39.342737499999998</v>
      </c>
      <c r="T191" s="80">
        <f t="shared" si="17"/>
        <v>41.173084000000003</v>
      </c>
      <c r="U191" s="80">
        <f t="shared" si="18"/>
        <v>44.03208699999999</v>
      </c>
      <c r="V191" s="80">
        <f t="shared" si="19"/>
        <v>44.904246999999998</v>
      </c>
      <c r="W191" s="80">
        <f t="shared" si="20"/>
        <v>46.163012500000001</v>
      </c>
      <c r="X191" s="80">
        <f t="shared" si="21"/>
        <v>47.186878736740603</v>
      </c>
    </row>
    <row r="192" spans="1:24" s="48" customFormat="1">
      <c r="A192" s="72" t="str">
        <f>'Ref2'!I194</f>
        <v>E2437</v>
      </c>
      <c r="B192" s="72" t="str">
        <f>INDEX('Ref1'!$E:$E,MATCH($A192,'Ref1'!$A:$A,0))</f>
        <v>North West Leicestershire</v>
      </c>
      <c r="C192" s="72" t="str">
        <f>INDEX('Ref2'!$E:$E,MATCH($A192,'Ref2'!$A:$A,0))</f>
        <v>No</v>
      </c>
      <c r="D192" s="74">
        <f>INDEX(Data1!E:E,MATCH($A192,Data1!$A:$A,0))</f>
        <v>44.676347499999999</v>
      </c>
      <c r="E192" s="74">
        <f>INDEX(Data1!F:F,MATCH($A192,Data1!$A:$A,0))</f>
        <v>46.406592499999995</v>
      </c>
      <c r="F192" s="74">
        <f>INDEX(Data1!G:G,MATCH($A192,Data1!$A:$A,0))</f>
        <v>51.104163000000007</v>
      </c>
      <c r="G192" s="74">
        <f>INDEX(Data1!H:H,MATCH($A192,Data1!$A:$A,0))</f>
        <v>52.006616999999999</v>
      </c>
      <c r="H192" s="74">
        <f>INDEX(Data1!I:I,MATCH($A192,Data1!$A:$A,0))</f>
        <v>58.189686499999993</v>
      </c>
      <c r="I192" s="74">
        <f>INDEX(Data1!J:J,MATCH($A192,Data1!$A:$A,0))</f>
        <v>60.868812499999997</v>
      </c>
      <c r="J192" s="329">
        <f>INDEX(Data1!K:K,MATCH($A192,Data1!$A:$A,0))</f>
        <v>62.218844021215041</v>
      </c>
      <c r="K192" s="331"/>
      <c r="L192" s="73"/>
      <c r="M192" s="73"/>
      <c r="N192" s="73"/>
      <c r="O192" s="73"/>
      <c r="P192" s="73"/>
      <c r="Q192" s="332"/>
      <c r="R192" s="335">
        <f t="shared" si="15"/>
        <v>44.676347499999999</v>
      </c>
      <c r="S192" s="80">
        <f t="shared" si="16"/>
        <v>46.406592499999995</v>
      </c>
      <c r="T192" s="80">
        <f t="shared" si="17"/>
        <v>51.104163000000007</v>
      </c>
      <c r="U192" s="80">
        <f t="shared" si="18"/>
        <v>52.006616999999999</v>
      </c>
      <c r="V192" s="80">
        <f t="shared" si="19"/>
        <v>58.189686499999993</v>
      </c>
      <c r="W192" s="80">
        <f t="shared" si="20"/>
        <v>60.868812499999997</v>
      </c>
      <c r="X192" s="80">
        <f t="shared" si="21"/>
        <v>62.218844021215041</v>
      </c>
    </row>
    <row r="193" spans="1:24" s="48" customFormat="1">
      <c r="A193" s="72" t="str">
        <f>'Ref2'!I195</f>
        <v>E2835</v>
      </c>
      <c r="B193" s="72" t="str">
        <f>INDEX('Ref1'!$E:$E,MATCH($A193,'Ref1'!$A:$A,0))</f>
        <v>Northampton</v>
      </c>
      <c r="C193" s="72" t="str">
        <f>INDEX('Ref2'!$E:$E,MATCH($A193,'Ref2'!$A:$A,0))</f>
        <v>No</v>
      </c>
      <c r="D193" s="74">
        <f>INDEX(Data1!E:E,MATCH($A193,Data1!$A:$A,0))</f>
        <v>90.727220000000003</v>
      </c>
      <c r="E193" s="74">
        <f>INDEX(Data1!F:F,MATCH($A193,Data1!$A:$A,0))</f>
        <v>95.996502499999991</v>
      </c>
      <c r="F193" s="74">
        <f>INDEX(Data1!G:G,MATCH($A193,Data1!$A:$A,0))</f>
        <v>95.995920000000012</v>
      </c>
      <c r="G193" s="74">
        <f>INDEX(Data1!H:H,MATCH($A193,Data1!$A:$A,0))</f>
        <v>99.208551</v>
      </c>
      <c r="H193" s="74">
        <f>INDEX(Data1!I:I,MATCH($A193,Data1!$A:$A,0))</f>
        <v>89.239208499999975</v>
      </c>
      <c r="I193" s="74">
        <f>INDEX(Data1!J:J,MATCH($A193,Data1!$A:$A,0))</f>
        <v>97.877439999999993</v>
      </c>
      <c r="J193" s="329">
        <f>INDEX(Data1!K:K,MATCH($A193,Data1!$A:$A,0))</f>
        <v>100.0482993249759</v>
      </c>
      <c r="K193" s="331"/>
      <c r="L193" s="73"/>
      <c r="M193" s="73"/>
      <c r="N193" s="73"/>
      <c r="O193" s="73"/>
      <c r="P193" s="73"/>
      <c r="Q193" s="332"/>
      <c r="R193" s="335">
        <f t="shared" si="15"/>
        <v>90.727220000000003</v>
      </c>
      <c r="S193" s="80">
        <f t="shared" si="16"/>
        <v>95.996502499999991</v>
      </c>
      <c r="T193" s="80">
        <f t="shared" si="17"/>
        <v>95.995920000000012</v>
      </c>
      <c r="U193" s="80">
        <f t="shared" si="18"/>
        <v>99.208551</v>
      </c>
      <c r="V193" s="80">
        <f t="shared" si="19"/>
        <v>89.239208499999975</v>
      </c>
      <c r="W193" s="80">
        <f t="shared" si="20"/>
        <v>97.877439999999993</v>
      </c>
      <c r="X193" s="80">
        <f t="shared" si="21"/>
        <v>100.0482993249759</v>
      </c>
    </row>
    <row r="194" spans="1:24" s="48" customFormat="1">
      <c r="A194" s="72" t="str">
        <f>'Ref2'!I196</f>
        <v>E2901</v>
      </c>
      <c r="B194" s="72" t="str">
        <f>INDEX('Ref1'!$E:$E,MATCH($A194,'Ref1'!$A:$A,0))</f>
        <v>Northumberland</v>
      </c>
      <c r="C194" s="72" t="str">
        <f>INDEX('Ref2'!$E:$E,MATCH($A194,'Ref2'!$A:$A,0))</f>
        <v>No</v>
      </c>
      <c r="D194" s="74">
        <f>INDEX(Data1!E:E,MATCH($A194,Data1!$A:$A,0))</f>
        <v>68.47475</v>
      </c>
      <c r="E194" s="74">
        <f>INDEX(Data1!F:F,MATCH($A194,Data1!$A:$A,0))</f>
        <v>72.519047999999998</v>
      </c>
      <c r="F194" s="74">
        <f>INDEX(Data1!G:G,MATCH($A194,Data1!$A:$A,0))</f>
        <v>72.040120000000002</v>
      </c>
      <c r="G194" s="74">
        <f>INDEX(Data1!H:H,MATCH($A194,Data1!$A:$A,0))</f>
        <v>75.700311999999997</v>
      </c>
      <c r="H194" s="74">
        <f>INDEX(Data1!I:I,MATCH($A194,Data1!$A:$A,0))</f>
        <v>78.45566500000001</v>
      </c>
      <c r="I194" s="74">
        <f>INDEX(Data1!J:J,MATCH($A194,Data1!$A:$A,0))</f>
        <v>77.494033999999999</v>
      </c>
      <c r="J194" s="329">
        <f>INDEX(Data1!K:K,MATCH($A194,Data1!$A:$A,0))</f>
        <v>79.212802352941154</v>
      </c>
      <c r="K194" s="331"/>
      <c r="L194" s="73"/>
      <c r="M194" s="73"/>
      <c r="N194" s="73"/>
      <c r="O194" s="73"/>
      <c r="P194" s="73"/>
      <c r="Q194" s="332"/>
      <c r="R194" s="335">
        <f t="shared" si="15"/>
        <v>68.47475</v>
      </c>
      <c r="S194" s="80">
        <f t="shared" si="16"/>
        <v>72.519047999999998</v>
      </c>
      <c r="T194" s="80">
        <f t="shared" si="17"/>
        <v>72.040120000000002</v>
      </c>
      <c r="U194" s="80">
        <f t="shared" si="18"/>
        <v>75.700311999999997</v>
      </c>
      <c r="V194" s="80">
        <f t="shared" si="19"/>
        <v>78.45566500000001</v>
      </c>
      <c r="W194" s="80">
        <f t="shared" si="20"/>
        <v>77.494033999999999</v>
      </c>
      <c r="X194" s="80">
        <f t="shared" si="21"/>
        <v>79.212802352941154</v>
      </c>
    </row>
    <row r="195" spans="1:24" s="48" customFormat="1">
      <c r="A195" s="72" t="str">
        <f>'Ref2'!I197</f>
        <v>E2636</v>
      </c>
      <c r="B195" s="72" t="str">
        <f>INDEX('Ref1'!$E:$E,MATCH($A195,'Ref1'!$A:$A,0))</f>
        <v>Norwich</v>
      </c>
      <c r="C195" s="72" t="str">
        <f>INDEX('Ref2'!$E:$E,MATCH($A195,'Ref2'!$A:$A,0))</f>
        <v>No</v>
      </c>
      <c r="D195" s="74">
        <f>INDEX(Data1!E:E,MATCH($A195,Data1!$A:$A,0))</f>
        <v>74.009192499999997</v>
      </c>
      <c r="E195" s="74">
        <f>INDEX(Data1!F:F,MATCH($A195,Data1!$A:$A,0))</f>
        <v>74.287059999999997</v>
      </c>
      <c r="F195" s="74">
        <f>INDEX(Data1!G:G,MATCH($A195,Data1!$A:$A,0))</f>
        <v>74.264048000000003</v>
      </c>
      <c r="G195" s="74">
        <f>INDEX(Data1!H:H,MATCH($A195,Data1!$A:$A,0))</f>
        <v>77.669939999999997</v>
      </c>
      <c r="H195" s="74">
        <f>INDEX(Data1!I:I,MATCH($A195,Data1!$A:$A,0))</f>
        <v>72.722188500000001</v>
      </c>
      <c r="I195" s="74">
        <f>INDEX(Data1!J:J,MATCH($A195,Data1!$A:$A,0))</f>
        <v>75.360132499999992</v>
      </c>
      <c r="J195" s="329">
        <f>INDEX(Data1!K:K,MATCH($A195,Data1!$A:$A,0))</f>
        <v>77.031572275795568</v>
      </c>
      <c r="K195" s="331"/>
      <c r="L195" s="73"/>
      <c r="M195" s="73"/>
      <c r="N195" s="73"/>
      <c r="O195" s="73"/>
      <c r="P195" s="73"/>
      <c r="Q195" s="332"/>
      <c r="R195" s="335">
        <f t="shared" si="15"/>
        <v>74.009192499999997</v>
      </c>
      <c r="S195" s="80">
        <f t="shared" si="16"/>
        <v>74.287059999999997</v>
      </c>
      <c r="T195" s="80">
        <f t="shared" si="17"/>
        <v>74.264048000000003</v>
      </c>
      <c r="U195" s="80">
        <f t="shared" si="18"/>
        <v>77.669939999999997</v>
      </c>
      <c r="V195" s="80">
        <f t="shared" si="19"/>
        <v>72.722188500000001</v>
      </c>
      <c r="W195" s="80">
        <f t="shared" si="20"/>
        <v>75.360132499999992</v>
      </c>
      <c r="X195" s="80">
        <f t="shared" si="21"/>
        <v>77.031572275795568</v>
      </c>
    </row>
    <row r="196" spans="1:24" s="48" customFormat="1">
      <c r="A196" s="72" t="str">
        <f>'Ref2'!I198</f>
        <v>E3001</v>
      </c>
      <c r="B196" s="72" t="str">
        <f>INDEX('Ref1'!$E:$E,MATCH($A196,'Ref1'!$A:$A,0))</f>
        <v>Nottingham</v>
      </c>
      <c r="C196" s="72" t="str">
        <f>INDEX('Ref2'!$E:$E,MATCH($A196,'Ref2'!$A:$A,0))</f>
        <v>No</v>
      </c>
      <c r="D196" s="74">
        <f>INDEX(Data1!E:E,MATCH($A196,Data1!$A:$A,0))</f>
        <v>114.24921020408163</v>
      </c>
      <c r="E196" s="74">
        <f>INDEX(Data1!F:F,MATCH($A196,Data1!$A:$A,0))</f>
        <v>119.49797755102041</v>
      </c>
      <c r="F196" s="74">
        <f>INDEX(Data1!G:G,MATCH($A196,Data1!$A:$A,0))</f>
        <v>109.222973</v>
      </c>
      <c r="G196" s="74">
        <f>INDEX(Data1!H:H,MATCH($A196,Data1!$A:$A,0))</f>
        <v>132.10351600000001</v>
      </c>
      <c r="H196" s="74">
        <f>INDEX(Data1!I:I,MATCH($A196,Data1!$A:$A,0))</f>
        <v>138.75267191836733</v>
      </c>
      <c r="I196" s="74">
        <f>INDEX(Data1!J:J,MATCH($A196,Data1!$A:$A,0))</f>
        <v>136.65565102040816</v>
      </c>
      <c r="J196" s="329">
        <f>INDEX(Data1!K:K,MATCH($A196,Data1!$A:$A,0))</f>
        <v>139.68658638537386</v>
      </c>
      <c r="K196" s="331"/>
      <c r="L196" s="73"/>
      <c r="M196" s="73"/>
      <c r="N196" s="73"/>
      <c r="O196" s="73"/>
      <c r="P196" s="73"/>
      <c r="Q196" s="332"/>
      <c r="R196" s="335">
        <f t="shared" si="15"/>
        <v>114.24921020408163</v>
      </c>
      <c r="S196" s="80">
        <f t="shared" si="16"/>
        <v>119.49797755102041</v>
      </c>
      <c r="T196" s="80">
        <f t="shared" si="17"/>
        <v>109.222973</v>
      </c>
      <c r="U196" s="80">
        <f t="shared" si="18"/>
        <v>132.10351600000001</v>
      </c>
      <c r="V196" s="80">
        <f t="shared" si="19"/>
        <v>138.75267191836733</v>
      </c>
      <c r="W196" s="80">
        <f t="shared" si="20"/>
        <v>136.65565102040816</v>
      </c>
      <c r="X196" s="80">
        <f t="shared" si="21"/>
        <v>139.68658638537386</v>
      </c>
    </row>
    <row r="197" spans="1:24" s="48" customFormat="1">
      <c r="A197" s="72" t="str">
        <f>'Ref2'!I199</f>
        <v>E3732</v>
      </c>
      <c r="B197" s="72" t="str">
        <f>INDEX('Ref1'!$E:$E,MATCH($A197,'Ref1'!$A:$A,0))</f>
        <v>Nuneaton and Bedworth</v>
      </c>
      <c r="C197" s="72" t="str">
        <f>INDEX('Ref2'!$E:$E,MATCH($A197,'Ref2'!$A:$A,0))</f>
        <v>No</v>
      </c>
      <c r="D197" s="74">
        <f>INDEX(Data1!E:E,MATCH($A197,Data1!$A:$A,0))</f>
        <v>31.540577500000001</v>
      </c>
      <c r="E197" s="74">
        <f>INDEX(Data1!F:F,MATCH($A197,Data1!$A:$A,0))</f>
        <v>32.063457499999998</v>
      </c>
      <c r="F197" s="74">
        <f>INDEX(Data1!G:G,MATCH($A197,Data1!$A:$A,0))</f>
        <v>33.331249999999997</v>
      </c>
      <c r="G197" s="74">
        <f>INDEX(Data1!H:H,MATCH($A197,Data1!$A:$A,0))</f>
        <v>36.214084</v>
      </c>
      <c r="H197" s="74">
        <f>INDEX(Data1!I:I,MATCH($A197,Data1!$A:$A,0))</f>
        <v>32.746857000000006</v>
      </c>
      <c r="I197" s="74">
        <f>INDEX(Data1!J:J,MATCH($A197,Data1!$A:$A,0))</f>
        <v>34.295079999999999</v>
      </c>
      <c r="J197" s="329">
        <f>INDEX(Data1!K:K,MATCH($A197,Data1!$A:$A,0))</f>
        <v>35.055723047251682</v>
      </c>
      <c r="K197" s="331"/>
      <c r="L197" s="73"/>
      <c r="M197" s="73"/>
      <c r="N197" s="73"/>
      <c r="O197" s="73"/>
      <c r="P197" s="73"/>
      <c r="Q197" s="332"/>
      <c r="R197" s="335">
        <f t="shared" si="15"/>
        <v>31.540577500000001</v>
      </c>
      <c r="S197" s="80">
        <f t="shared" si="16"/>
        <v>32.063457499999998</v>
      </c>
      <c r="T197" s="80">
        <f t="shared" si="17"/>
        <v>33.331249999999997</v>
      </c>
      <c r="U197" s="80">
        <f t="shared" si="18"/>
        <v>36.214084</v>
      </c>
      <c r="V197" s="80">
        <f t="shared" si="19"/>
        <v>32.746857000000006</v>
      </c>
      <c r="W197" s="80">
        <f t="shared" si="20"/>
        <v>34.295079999999999</v>
      </c>
      <c r="X197" s="80">
        <f t="shared" si="21"/>
        <v>35.055723047251682</v>
      </c>
    </row>
    <row r="198" spans="1:24" s="48" customFormat="1">
      <c r="A198" s="72" t="str">
        <f>'Ref2'!I200</f>
        <v>E2438</v>
      </c>
      <c r="B198" s="72" t="str">
        <f>INDEX('Ref1'!$E:$E,MATCH($A198,'Ref1'!$A:$A,0))</f>
        <v>Oadby and Wigston</v>
      </c>
      <c r="C198" s="72" t="str">
        <f>INDEX('Ref2'!$E:$E,MATCH($A198,'Ref2'!$A:$A,0))</f>
        <v>No</v>
      </c>
      <c r="D198" s="74">
        <f>INDEX(Data1!E:E,MATCH($A198,Data1!$A:$A,0))</f>
        <v>10.918445</v>
      </c>
      <c r="E198" s="74">
        <f>INDEX(Data1!F:F,MATCH($A198,Data1!$A:$A,0))</f>
        <v>10.938285</v>
      </c>
      <c r="F198" s="74">
        <f>INDEX(Data1!G:G,MATCH($A198,Data1!$A:$A,0))</f>
        <v>11.604787999999999</v>
      </c>
      <c r="G198" s="74">
        <f>INDEX(Data1!H:H,MATCH($A198,Data1!$A:$A,0))</f>
        <v>12.091291999999999</v>
      </c>
      <c r="H198" s="74">
        <f>INDEX(Data1!I:I,MATCH($A198,Data1!$A:$A,0))</f>
        <v>11.929465499999997</v>
      </c>
      <c r="I198" s="74">
        <f>INDEX(Data1!J:J,MATCH($A198,Data1!$A:$A,0))</f>
        <v>12.218552499999999</v>
      </c>
      <c r="J198" s="329">
        <f>INDEX(Data1!K:K,MATCH($A198,Data1!$A:$A,0))</f>
        <v>12.489552217936355</v>
      </c>
      <c r="K198" s="331"/>
      <c r="L198" s="73"/>
      <c r="M198" s="73"/>
      <c r="N198" s="73"/>
      <c r="O198" s="73"/>
      <c r="P198" s="73"/>
      <c r="Q198" s="332"/>
      <c r="R198" s="335">
        <f t="shared" ref="R198:R261" si="22">IF(ISNUMBER(K198),K198,D198)</f>
        <v>10.918445</v>
      </c>
      <c r="S198" s="80">
        <f t="shared" ref="S198:S261" si="23">IF(ISNUMBER(L198),L198,E198)</f>
        <v>10.938285</v>
      </c>
      <c r="T198" s="80">
        <f t="shared" ref="T198:T261" si="24">IF(ISNUMBER(M198),M198,F198)</f>
        <v>11.604787999999999</v>
      </c>
      <c r="U198" s="80">
        <f t="shared" ref="U198:U261" si="25">IF(ISNUMBER(N198),N198,G198)</f>
        <v>12.091291999999999</v>
      </c>
      <c r="V198" s="80">
        <f t="shared" ref="V198:V261" si="26">IF(ISNUMBER(O198),O198,H198)</f>
        <v>11.929465499999997</v>
      </c>
      <c r="W198" s="80">
        <f t="shared" ref="W198:W261" si="27">IF(ISNUMBER(P198),P198,I198)</f>
        <v>12.218552499999999</v>
      </c>
      <c r="X198" s="80">
        <f t="shared" ref="X198:X261" si="28">IF(ISNUMBER(Q198),Q198,J198)</f>
        <v>12.489552217936355</v>
      </c>
    </row>
    <row r="199" spans="1:24" s="48" customFormat="1">
      <c r="A199" s="72" t="str">
        <f>'Ref2'!I201</f>
        <v>E4204</v>
      </c>
      <c r="B199" s="72" t="str">
        <f>INDEX('Ref1'!$E:$E,MATCH($A199,'Ref1'!$A:$A,0))</f>
        <v>Oldham</v>
      </c>
      <c r="C199" s="72" t="str">
        <f>INDEX('Ref2'!$E:$E,MATCH($A199,'Ref2'!$A:$A,0))</f>
        <v>No</v>
      </c>
      <c r="D199" s="74">
        <f>INDEX(Data1!E:E,MATCH($A199,Data1!$A:$A,0))</f>
        <v>51.901951020408163</v>
      </c>
      <c r="E199" s="74">
        <f>INDEX(Data1!F:F,MATCH($A199,Data1!$A:$A,0))</f>
        <v>54.752418367346941</v>
      </c>
      <c r="F199" s="74">
        <f>INDEX(Data1!G:G,MATCH($A199,Data1!$A:$A,0))</f>
        <v>54.425685999999999</v>
      </c>
      <c r="G199" s="74">
        <f>INDEX(Data1!H:H,MATCH($A199,Data1!$A:$A,0))</f>
        <v>56.059207000000001</v>
      </c>
      <c r="H199" s="74">
        <f>INDEX(Data1!I:I,MATCH($A199,Data1!$A:$A,0))</f>
        <v>55.34799079797979</v>
      </c>
      <c r="I199" s="74">
        <f>INDEX(Data1!J:J,MATCH($A199,Data1!$A:$A,0))</f>
        <v>53.553576767676766</v>
      </c>
      <c r="J199" s="329">
        <f>INDEX(Data1!K:K,MATCH($A199,Data1!$A:$A,0))</f>
        <v>54.741361016138008</v>
      </c>
      <c r="K199" s="331"/>
      <c r="L199" s="73"/>
      <c r="M199" s="73"/>
      <c r="N199" s="73"/>
      <c r="O199" s="73"/>
      <c r="P199" s="73"/>
      <c r="Q199" s="332"/>
      <c r="R199" s="335">
        <f t="shared" si="22"/>
        <v>51.901951020408163</v>
      </c>
      <c r="S199" s="80">
        <f t="shared" si="23"/>
        <v>54.752418367346941</v>
      </c>
      <c r="T199" s="80">
        <f t="shared" si="24"/>
        <v>54.425685999999999</v>
      </c>
      <c r="U199" s="80">
        <f t="shared" si="25"/>
        <v>56.059207000000001</v>
      </c>
      <c r="V199" s="80">
        <f t="shared" si="26"/>
        <v>55.34799079797979</v>
      </c>
      <c r="W199" s="80">
        <f t="shared" si="27"/>
        <v>53.553576767676766</v>
      </c>
      <c r="X199" s="80">
        <f t="shared" si="28"/>
        <v>54.741361016138008</v>
      </c>
    </row>
    <row r="200" spans="1:24" s="48" customFormat="1">
      <c r="A200" s="72" t="str">
        <f>'Ref2'!I202</f>
        <v>E3132</v>
      </c>
      <c r="B200" s="72" t="str">
        <f>INDEX('Ref1'!$E:$E,MATCH($A200,'Ref1'!$A:$A,0))</f>
        <v>Oxford</v>
      </c>
      <c r="C200" s="72" t="str">
        <f>INDEX('Ref2'!$E:$E,MATCH($A200,'Ref2'!$A:$A,0))</f>
        <v>No</v>
      </c>
      <c r="D200" s="74">
        <f>INDEX(Data1!E:E,MATCH($A200,Data1!$A:$A,0))</f>
        <v>79.258525000000006</v>
      </c>
      <c r="E200" s="74">
        <f>INDEX(Data1!F:F,MATCH($A200,Data1!$A:$A,0))</f>
        <v>73.625017499999998</v>
      </c>
      <c r="F200" s="74">
        <f>INDEX(Data1!G:G,MATCH($A200,Data1!$A:$A,0))</f>
        <v>87.416050999999982</v>
      </c>
      <c r="G200" s="74">
        <f>INDEX(Data1!H:H,MATCH($A200,Data1!$A:$A,0))</f>
        <v>86.290997000000004</v>
      </c>
      <c r="H200" s="74">
        <f>INDEX(Data1!I:I,MATCH($A200,Data1!$A:$A,0))</f>
        <v>90.62841899999998</v>
      </c>
      <c r="I200" s="74">
        <f>INDEX(Data1!J:J,MATCH($A200,Data1!$A:$A,0))</f>
        <v>103.51845499999999</v>
      </c>
      <c r="J200" s="329">
        <f>INDEX(Data1!K:K,MATCH($A200,Data1!$A:$A,0))</f>
        <v>105.81442844744456</v>
      </c>
      <c r="K200" s="331"/>
      <c r="L200" s="73"/>
      <c r="M200" s="73"/>
      <c r="N200" s="73"/>
      <c r="O200" s="73"/>
      <c r="P200" s="73"/>
      <c r="Q200" s="332"/>
      <c r="R200" s="335">
        <f t="shared" si="22"/>
        <v>79.258525000000006</v>
      </c>
      <c r="S200" s="80">
        <f t="shared" si="23"/>
        <v>73.625017499999998</v>
      </c>
      <c r="T200" s="80">
        <f t="shared" si="24"/>
        <v>87.416050999999982</v>
      </c>
      <c r="U200" s="80">
        <f t="shared" si="25"/>
        <v>86.290997000000004</v>
      </c>
      <c r="V200" s="80">
        <f t="shared" si="26"/>
        <v>90.62841899999998</v>
      </c>
      <c r="W200" s="80">
        <f t="shared" si="27"/>
        <v>103.51845499999999</v>
      </c>
      <c r="X200" s="80">
        <f t="shared" si="28"/>
        <v>105.81442844744456</v>
      </c>
    </row>
    <row r="201" spans="1:24" s="48" customFormat="1">
      <c r="A201" s="72" t="str">
        <f>'Ref2'!I203</f>
        <v>E2338</v>
      </c>
      <c r="B201" s="72" t="str">
        <f>INDEX('Ref1'!$E:$E,MATCH($A201,'Ref1'!$A:$A,0))</f>
        <v>Pendle</v>
      </c>
      <c r="C201" s="72" t="str">
        <f>INDEX('Ref2'!$E:$E,MATCH($A201,'Ref2'!$A:$A,0))</f>
        <v>No</v>
      </c>
      <c r="D201" s="74">
        <f>INDEX(Data1!E:E,MATCH($A201,Data1!$A:$A,0))</f>
        <v>17.011029999999998</v>
      </c>
      <c r="E201" s="74">
        <f>INDEX(Data1!F:F,MATCH($A201,Data1!$A:$A,0))</f>
        <v>18.264757499999998</v>
      </c>
      <c r="F201" s="74">
        <f>INDEX(Data1!G:G,MATCH($A201,Data1!$A:$A,0))</f>
        <v>16.936872999999999</v>
      </c>
      <c r="G201" s="74">
        <f>INDEX(Data1!H:H,MATCH($A201,Data1!$A:$A,0))</f>
        <v>20.695442</v>
      </c>
      <c r="H201" s="74">
        <f>INDEX(Data1!I:I,MATCH($A201,Data1!$A:$A,0))</f>
        <v>16.640773500000002</v>
      </c>
      <c r="I201" s="74">
        <f>INDEX(Data1!J:J,MATCH($A201,Data1!$A:$A,0))</f>
        <v>17.660174999999999</v>
      </c>
      <c r="J201" s="329">
        <f>INDEX(Data1!K:K,MATCH($A201,Data1!$A:$A,0))</f>
        <v>18.051866441658632</v>
      </c>
      <c r="K201" s="331"/>
      <c r="L201" s="73"/>
      <c r="M201" s="73"/>
      <c r="N201" s="73"/>
      <c r="O201" s="73"/>
      <c r="P201" s="73"/>
      <c r="Q201" s="332"/>
      <c r="R201" s="335">
        <f t="shared" si="22"/>
        <v>17.011029999999998</v>
      </c>
      <c r="S201" s="80">
        <f t="shared" si="23"/>
        <v>18.264757499999998</v>
      </c>
      <c r="T201" s="80">
        <f t="shared" si="24"/>
        <v>16.936872999999999</v>
      </c>
      <c r="U201" s="80">
        <f t="shared" si="25"/>
        <v>20.695442</v>
      </c>
      <c r="V201" s="80">
        <f t="shared" si="26"/>
        <v>16.640773500000002</v>
      </c>
      <c r="W201" s="80">
        <f t="shared" si="27"/>
        <v>17.660174999999999</v>
      </c>
      <c r="X201" s="80">
        <f t="shared" si="28"/>
        <v>18.051866441658632</v>
      </c>
    </row>
    <row r="202" spans="1:24" s="48" customFormat="1">
      <c r="A202" s="72" t="str">
        <f>'Ref2'!I204</f>
        <v>E0501</v>
      </c>
      <c r="B202" s="72" t="str">
        <f>INDEX('Ref1'!$E:$E,MATCH($A202,'Ref1'!$A:$A,0))</f>
        <v>Peterborough</v>
      </c>
      <c r="C202" s="72" t="str">
        <f>INDEX('Ref2'!$E:$E,MATCH($A202,'Ref2'!$A:$A,0))</f>
        <v>No</v>
      </c>
      <c r="D202" s="74">
        <f>INDEX(Data1!E:E,MATCH($A202,Data1!$A:$A,0))</f>
        <v>83.500497959183676</v>
      </c>
      <c r="E202" s="74">
        <f>INDEX(Data1!F:F,MATCH($A202,Data1!$A:$A,0))</f>
        <v>92.035828571428567</v>
      </c>
      <c r="F202" s="74">
        <f>INDEX(Data1!G:G,MATCH($A202,Data1!$A:$A,0))</f>
        <v>96.162807999999998</v>
      </c>
      <c r="G202" s="74">
        <f>INDEX(Data1!H:H,MATCH($A202,Data1!$A:$A,0))</f>
        <v>97.386433999999994</v>
      </c>
      <c r="H202" s="74">
        <f>INDEX(Data1!I:I,MATCH($A202,Data1!$A:$A,0))</f>
        <v>89.212750142857146</v>
      </c>
      <c r="I202" s="74">
        <f>INDEX(Data1!J:J,MATCH($A202,Data1!$A:$A,0))</f>
        <v>92.099871428571433</v>
      </c>
      <c r="J202" s="329">
        <f>INDEX(Data1!K:K,MATCH($A202,Data1!$A:$A,0))</f>
        <v>94.142587959774076</v>
      </c>
      <c r="K202" s="331"/>
      <c r="L202" s="73"/>
      <c r="M202" s="73"/>
      <c r="N202" s="73"/>
      <c r="O202" s="73"/>
      <c r="P202" s="73"/>
      <c r="Q202" s="332"/>
      <c r="R202" s="335">
        <f t="shared" si="22"/>
        <v>83.500497959183676</v>
      </c>
      <c r="S202" s="80">
        <f t="shared" si="23"/>
        <v>92.035828571428567</v>
      </c>
      <c r="T202" s="80">
        <f t="shared" si="24"/>
        <v>96.162807999999998</v>
      </c>
      <c r="U202" s="80">
        <f t="shared" si="25"/>
        <v>97.386433999999994</v>
      </c>
      <c r="V202" s="80">
        <f t="shared" si="26"/>
        <v>89.212750142857146</v>
      </c>
      <c r="W202" s="80">
        <f t="shared" si="27"/>
        <v>92.099871428571433</v>
      </c>
      <c r="X202" s="80">
        <f t="shared" si="28"/>
        <v>94.142587959774076</v>
      </c>
    </row>
    <row r="203" spans="1:24" s="48" customFormat="1">
      <c r="A203" s="72" t="str">
        <f>'Ref2'!I205</f>
        <v>E1101</v>
      </c>
      <c r="B203" s="72" t="str">
        <f>INDEX('Ref1'!$E:$E,MATCH($A203,'Ref1'!$A:$A,0))</f>
        <v>Plymouth</v>
      </c>
      <c r="C203" s="72" t="str">
        <f>INDEX('Ref2'!$E:$E,MATCH($A203,'Ref2'!$A:$A,0))</f>
        <v>No</v>
      </c>
      <c r="D203" s="74">
        <f>INDEX(Data1!E:E,MATCH($A203,Data1!$A:$A,0))</f>
        <v>85.410581632653063</v>
      </c>
      <c r="E203" s="74">
        <f>INDEX(Data1!F:F,MATCH($A203,Data1!$A:$A,0))</f>
        <v>89.652951020408167</v>
      </c>
      <c r="F203" s="74">
        <f>INDEX(Data1!G:G,MATCH($A203,Data1!$A:$A,0))</f>
        <v>86.708494999999999</v>
      </c>
      <c r="G203" s="74">
        <f>INDEX(Data1!H:H,MATCH($A203,Data1!$A:$A,0))</f>
        <v>89.693952999999993</v>
      </c>
      <c r="H203" s="74">
        <f>INDEX(Data1!I:I,MATCH($A203,Data1!$A:$A,0))</f>
        <v>90.145257306122488</v>
      </c>
      <c r="I203" s="74">
        <f>INDEX(Data1!J:J,MATCH($A203,Data1!$A:$A,0))</f>
        <v>88.626931313131308</v>
      </c>
      <c r="J203" s="329">
        <f>INDEX(Data1!K:K,MATCH($A203,Data1!$A:$A,0))</f>
        <v>90.592620242929598</v>
      </c>
      <c r="K203" s="331"/>
      <c r="L203" s="73"/>
      <c r="M203" s="73"/>
      <c r="N203" s="73"/>
      <c r="O203" s="73"/>
      <c r="P203" s="73"/>
      <c r="Q203" s="332"/>
      <c r="R203" s="335">
        <f t="shared" si="22"/>
        <v>85.410581632653063</v>
      </c>
      <c r="S203" s="80">
        <f t="shared" si="23"/>
        <v>89.652951020408167</v>
      </c>
      <c r="T203" s="80">
        <f t="shared" si="24"/>
        <v>86.708494999999999</v>
      </c>
      <c r="U203" s="80">
        <f t="shared" si="25"/>
        <v>89.693952999999993</v>
      </c>
      <c r="V203" s="80">
        <f t="shared" si="26"/>
        <v>90.145257306122488</v>
      </c>
      <c r="W203" s="80">
        <f t="shared" si="27"/>
        <v>88.626931313131308</v>
      </c>
      <c r="X203" s="80">
        <f t="shared" si="28"/>
        <v>90.592620242929598</v>
      </c>
    </row>
    <row r="204" spans="1:24" s="48" customFormat="1">
      <c r="A204" s="72" t="str">
        <f>'Ref2'!I206</f>
        <v>E1201</v>
      </c>
      <c r="B204" s="72" t="str">
        <f>INDEX('Ref1'!$E:$E,MATCH($A204,'Ref1'!$A:$A,0))</f>
        <v>Poole</v>
      </c>
      <c r="C204" s="72" t="str">
        <f>INDEX('Ref2'!$E:$E,MATCH($A204,'Ref2'!$A:$A,0))</f>
        <v>No</v>
      </c>
      <c r="D204" s="74">
        <f>INDEX(Data1!E:E,MATCH($A204,Data1!$A:$A,0))</f>
        <v>56.764757142857142</v>
      </c>
      <c r="E204" s="74">
        <f>INDEX(Data1!F:F,MATCH($A204,Data1!$A:$A,0))</f>
        <v>59.75630204081633</v>
      </c>
      <c r="F204" s="74">
        <f>INDEX(Data1!G:G,MATCH($A204,Data1!$A:$A,0))</f>
        <v>59.775651000000003</v>
      </c>
      <c r="G204" s="74">
        <f>INDEX(Data1!H:H,MATCH($A204,Data1!$A:$A,0))</f>
        <v>62.324463999999999</v>
      </c>
      <c r="H204" s="74">
        <f>INDEX(Data1!I:I,MATCH($A204,Data1!$A:$A,0))</f>
        <v>57.023549999999993</v>
      </c>
      <c r="I204" s="74">
        <f>INDEX(Data1!J:J,MATCH($A204,Data1!$A:$A,0))</f>
        <v>55.78039387755102</v>
      </c>
      <c r="J204" s="329">
        <f>INDEX(Data1!K:K,MATCH($A204,Data1!$A:$A,0))</f>
        <v>57.017567512250814</v>
      </c>
      <c r="K204" s="331"/>
      <c r="L204" s="73"/>
      <c r="M204" s="73"/>
      <c r="N204" s="73"/>
      <c r="O204" s="73"/>
      <c r="P204" s="73"/>
      <c r="Q204" s="332"/>
      <c r="R204" s="335">
        <f t="shared" si="22"/>
        <v>56.764757142857142</v>
      </c>
      <c r="S204" s="80">
        <f t="shared" si="23"/>
        <v>59.75630204081633</v>
      </c>
      <c r="T204" s="80">
        <f t="shared" si="24"/>
        <v>59.775651000000003</v>
      </c>
      <c r="U204" s="80">
        <f t="shared" si="25"/>
        <v>62.324463999999999</v>
      </c>
      <c r="V204" s="80">
        <f t="shared" si="26"/>
        <v>57.023549999999993</v>
      </c>
      <c r="W204" s="80">
        <f t="shared" si="27"/>
        <v>55.78039387755102</v>
      </c>
      <c r="X204" s="80">
        <f t="shared" si="28"/>
        <v>57.017567512250814</v>
      </c>
    </row>
    <row r="205" spans="1:24" s="48" customFormat="1">
      <c r="A205" s="72" t="str">
        <f>'Ref2'!I207</f>
        <v>E1701</v>
      </c>
      <c r="B205" s="72" t="str">
        <f>INDEX('Ref1'!$E:$E,MATCH($A205,'Ref1'!$A:$A,0))</f>
        <v>Portsmouth</v>
      </c>
      <c r="C205" s="72" t="str">
        <f>INDEX('Ref2'!$E:$E,MATCH($A205,'Ref2'!$A:$A,0))</f>
        <v>No</v>
      </c>
      <c r="D205" s="74">
        <f>INDEX(Data1!E:E,MATCH($A205,Data1!$A:$A,0))</f>
        <v>63.509410204081632</v>
      </c>
      <c r="E205" s="74">
        <f>INDEX(Data1!F:F,MATCH($A205,Data1!$A:$A,0))</f>
        <v>76.639420408163275</v>
      </c>
      <c r="F205" s="74">
        <f>INDEX(Data1!G:G,MATCH($A205,Data1!$A:$A,0))</f>
        <v>83.415014999999997</v>
      </c>
      <c r="G205" s="74">
        <f>INDEX(Data1!H:H,MATCH($A205,Data1!$A:$A,0))</f>
        <v>84.065031000000005</v>
      </c>
      <c r="H205" s="74">
        <f>INDEX(Data1!I:I,MATCH($A205,Data1!$A:$A,0))</f>
        <v>82.44757222448979</v>
      </c>
      <c r="I205" s="74">
        <f>INDEX(Data1!J:J,MATCH($A205,Data1!$A:$A,0))</f>
        <v>86.796151515151521</v>
      </c>
      <c r="J205" s="329">
        <f>INDEX(Data1!K:K,MATCH($A205,Data1!$A:$A,0))</f>
        <v>88.721234914236021</v>
      </c>
      <c r="K205" s="331"/>
      <c r="L205" s="73"/>
      <c r="M205" s="73"/>
      <c r="N205" s="73"/>
      <c r="O205" s="73"/>
      <c r="P205" s="73"/>
      <c r="Q205" s="332"/>
      <c r="R205" s="335">
        <f t="shared" si="22"/>
        <v>63.509410204081632</v>
      </c>
      <c r="S205" s="80">
        <f t="shared" si="23"/>
        <v>76.639420408163275</v>
      </c>
      <c r="T205" s="80">
        <f t="shared" si="24"/>
        <v>83.415014999999997</v>
      </c>
      <c r="U205" s="80">
        <f t="shared" si="25"/>
        <v>84.065031000000005</v>
      </c>
      <c r="V205" s="80">
        <f t="shared" si="26"/>
        <v>82.44757222448979</v>
      </c>
      <c r="W205" s="80">
        <f t="shared" si="27"/>
        <v>86.796151515151521</v>
      </c>
      <c r="X205" s="80">
        <f t="shared" si="28"/>
        <v>88.721234914236021</v>
      </c>
    </row>
    <row r="206" spans="1:24" s="48" customFormat="1">
      <c r="A206" s="72" t="str">
        <f>'Ref2'!I208</f>
        <v>E2339</v>
      </c>
      <c r="B206" s="72" t="str">
        <f>INDEX('Ref1'!$E:$E,MATCH($A206,'Ref1'!$A:$A,0))</f>
        <v>Preston</v>
      </c>
      <c r="C206" s="72" t="str">
        <f>INDEX('Ref2'!$E:$E,MATCH($A206,'Ref2'!$A:$A,0))</f>
        <v>No</v>
      </c>
      <c r="D206" s="74">
        <f>INDEX(Data1!E:E,MATCH($A206,Data1!$A:$A,0))</f>
        <v>59.2938075</v>
      </c>
      <c r="E206" s="74">
        <f>INDEX(Data1!F:F,MATCH($A206,Data1!$A:$A,0))</f>
        <v>62.121124999999999</v>
      </c>
      <c r="F206" s="74">
        <f>INDEX(Data1!G:G,MATCH($A206,Data1!$A:$A,0))</f>
        <v>65.500726999999998</v>
      </c>
      <c r="G206" s="74">
        <f>INDEX(Data1!H:H,MATCH($A206,Data1!$A:$A,0))</f>
        <v>69.782995999999997</v>
      </c>
      <c r="H206" s="74">
        <f>INDEX(Data1!I:I,MATCH($A206,Data1!$A:$A,0))</f>
        <v>52.116990000000008</v>
      </c>
      <c r="I206" s="74">
        <f>INDEX(Data1!J:J,MATCH($A206,Data1!$A:$A,0))</f>
        <v>53.160539999999997</v>
      </c>
      <c r="J206" s="329">
        <f>INDEX(Data1!K:K,MATCH($A206,Data1!$A:$A,0))</f>
        <v>54.339606943105117</v>
      </c>
      <c r="K206" s="331"/>
      <c r="L206" s="73"/>
      <c r="M206" s="73"/>
      <c r="N206" s="73"/>
      <c r="O206" s="73"/>
      <c r="P206" s="73"/>
      <c r="Q206" s="332"/>
      <c r="R206" s="335">
        <f t="shared" si="22"/>
        <v>59.2938075</v>
      </c>
      <c r="S206" s="80">
        <f t="shared" si="23"/>
        <v>62.121124999999999</v>
      </c>
      <c r="T206" s="80">
        <f t="shared" si="24"/>
        <v>65.500726999999998</v>
      </c>
      <c r="U206" s="80">
        <f t="shared" si="25"/>
        <v>69.782995999999997</v>
      </c>
      <c r="V206" s="80">
        <f t="shared" si="26"/>
        <v>52.116990000000008</v>
      </c>
      <c r="W206" s="80">
        <f t="shared" si="27"/>
        <v>53.160539999999997</v>
      </c>
      <c r="X206" s="80">
        <f t="shared" si="28"/>
        <v>54.339606943105117</v>
      </c>
    </row>
    <row r="207" spans="1:24" s="48" customFormat="1">
      <c r="A207" s="72" t="str">
        <f>'Ref2'!I209</f>
        <v>E1236</v>
      </c>
      <c r="B207" s="72" t="str">
        <f>INDEX('Ref1'!$E:$E,MATCH($A207,'Ref1'!$A:$A,0))</f>
        <v>Purbeck</v>
      </c>
      <c r="C207" s="72" t="str">
        <f>INDEX('Ref2'!$E:$E,MATCH($A207,'Ref2'!$A:$A,0))</f>
        <v>No</v>
      </c>
      <c r="D207" s="74">
        <f>INDEX(Data1!E:E,MATCH($A207,Data1!$A:$A,0))</f>
        <v>17.277304999999998</v>
      </c>
      <c r="E207" s="74">
        <f>INDEX(Data1!F:F,MATCH($A207,Data1!$A:$A,0))</f>
        <v>12.470650000000001</v>
      </c>
      <c r="F207" s="74">
        <f>INDEX(Data1!G:G,MATCH($A207,Data1!$A:$A,0))</f>
        <v>13.068447000000001</v>
      </c>
      <c r="G207" s="74">
        <f>INDEX(Data1!H:H,MATCH($A207,Data1!$A:$A,0))</f>
        <v>9.9837310000000006</v>
      </c>
      <c r="H207" s="74">
        <f>INDEX(Data1!I:I,MATCH($A207,Data1!$A:$A,0))</f>
        <v>16.326049999999999</v>
      </c>
      <c r="I207" s="74">
        <f>INDEX(Data1!J:J,MATCH($A207,Data1!$A:$A,0))</f>
        <v>16.029409999999999</v>
      </c>
      <c r="J207" s="329">
        <f>INDEX(Data1!K:K,MATCH($A207,Data1!$A:$A,0))</f>
        <v>16.384932111861136</v>
      </c>
      <c r="K207" s="331"/>
      <c r="L207" s="73"/>
      <c r="M207" s="73"/>
      <c r="N207" s="73"/>
      <c r="O207" s="73"/>
      <c r="P207" s="73"/>
      <c r="Q207" s="332"/>
      <c r="R207" s="335">
        <f t="shared" si="22"/>
        <v>17.277304999999998</v>
      </c>
      <c r="S207" s="80">
        <f t="shared" si="23"/>
        <v>12.470650000000001</v>
      </c>
      <c r="T207" s="80">
        <f t="shared" si="24"/>
        <v>13.068447000000001</v>
      </c>
      <c r="U207" s="80">
        <f t="shared" si="25"/>
        <v>9.9837310000000006</v>
      </c>
      <c r="V207" s="80">
        <f t="shared" si="26"/>
        <v>16.326049999999999</v>
      </c>
      <c r="W207" s="80">
        <f t="shared" si="27"/>
        <v>16.029409999999999</v>
      </c>
      <c r="X207" s="80">
        <f t="shared" si="28"/>
        <v>16.384932111861136</v>
      </c>
    </row>
    <row r="208" spans="1:24" s="48" customFormat="1">
      <c r="A208" s="72" t="str">
        <f>'Ref2'!I210</f>
        <v>E0303</v>
      </c>
      <c r="B208" s="72" t="str">
        <f>INDEX('Ref1'!$E:$E,MATCH($A208,'Ref1'!$A:$A,0))</f>
        <v>Reading</v>
      </c>
      <c r="C208" s="72" t="str">
        <f>INDEX('Ref2'!$E:$E,MATCH($A208,'Ref2'!$A:$A,0))</f>
        <v>No</v>
      </c>
      <c r="D208" s="74">
        <f>INDEX(Data1!E:E,MATCH($A208,Data1!$A:$A,0))</f>
        <v>89.273681632653066</v>
      </c>
      <c r="E208" s="74">
        <f>INDEX(Data1!F:F,MATCH($A208,Data1!$A:$A,0))</f>
        <v>104.9160387755102</v>
      </c>
      <c r="F208" s="74">
        <f>INDEX(Data1!G:G,MATCH($A208,Data1!$A:$A,0))</f>
        <v>105.03432971000001</v>
      </c>
      <c r="G208" s="74">
        <f>INDEX(Data1!H:H,MATCH($A208,Data1!$A:$A,0))</f>
        <v>118.5</v>
      </c>
      <c r="H208" s="74">
        <f>INDEX(Data1!I:I,MATCH($A208,Data1!$A:$A,0))</f>
        <v>123.96000000000001</v>
      </c>
      <c r="I208" s="74">
        <f>INDEX(Data1!J:J,MATCH($A208,Data1!$A:$A,0))</f>
        <v>130</v>
      </c>
      <c r="J208" s="329">
        <f>INDEX(Data1!K:K,MATCH($A208,Data1!$A:$A,0))</f>
        <v>132.88331726133234</v>
      </c>
      <c r="K208" s="331"/>
      <c r="L208" s="73"/>
      <c r="M208" s="73"/>
      <c r="N208" s="73"/>
      <c r="O208" s="73"/>
      <c r="P208" s="73"/>
      <c r="Q208" s="332"/>
      <c r="R208" s="335">
        <f t="shared" si="22"/>
        <v>89.273681632653066</v>
      </c>
      <c r="S208" s="80">
        <f t="shared" si="23"/>
        <v>104.9160387755102</v>
      </c>
      <c r="T208" s="80">
        <f t="shared" si="24"/>
        <v>105.03432971000001</v>
      </c>
      <c r="U208" s="80">
        <f t="shared" si="25"/>
        <v>118.5</v>
      </c>
      <c r="V208" s="80">
        <f t="shared" si="26"/>
        <v>123.96000000000001</v>
      </c>
      <c r="W208" s="80">
        <f t="shared" si="27"/>
        <v>130</v>
      </c>
      <c r="X208" s="80">
        <f t="shared" si="28"/>
        <v>132.88331726133234</v>
      </c>
    </row>
    <row r="209" spans="1:24" s="48" customFormat="1">
      <c r="A209" s="72" t="str">
        <f>'Ref2'!I211</f>
        <v>E5046</v>
      </c>
      <c r="B209" s="72" t="str">
        <f>INDEX('Ref1'!$E:$E,MATCH($A209,'Ref1'!$A:$A,0))</f>
        <v>Redbridge</v>
      </c>
      <c r="C209" s="72" t="str">
        <f>INDEX('Ref2'!$E:$E,MATCH($A209,'Ref2'!$A:$A,0))</f>
        <v>No</v>
      </c>
      <c r="D209" s="74">
        <f>INDEX(Data1!E:E,MATCH($A209,Data1!$A:$A,0))</f>
        <v>50.896340000000002</v>
      </c>
      <c r="E209" s="74">
        <f>INDEX(Data1!F:F,MATCH($A209,Data1!$A:$A,0))</f>
        <v>50.38552</v>
      </c>
      <c r="F209" s="74">
        <f>INDEX(Data1!G:G,MATCH($A209,Data1!$A:$A,0))</f>
        <v>51.534239999999997</v>
      </c>
      <c r="G209" s="74">
        <f>INDEX(Data1!H:H,MATCH($A209,Data1!$A:$A,0))</f>
        <v>54.239719999999991</v>
      </c>
      <c r="H209" s="74">
        <f>INDEX(Data1!I:I,MATCH($A209,Data1!$A:$A,0))</f>
        <v>59.663590333333346</v>
      </c>
      <c r="I209" s="74">
        <f>INDEX(Data1!J:J,MATCH($A209,Data1!$A:$A,0))</f>
        <v>59.648345312499991</v>
      </c>
      <c r="J209" s="329">
        <f>INDEX(Data1!K:K,MATCH($A209,Data1!$A:$A,0))</f>
        <v>60.971307648263796</v>
      </c>
      <c r="K209" s="331"/>
      <c r="L209" s="73"/>
      <c r="M209" s="73"/>
      <c r="N209" s="73"/>
      <c r="O209" s="73"/>
      <c r="P209" s="73"/>
      <c r="Q209" s="332"/>
      <c r="R209" s="335">
        <f t="shared" si="22"/>
        <v>50.896340000000002</v>
      </c>
      <c r="S209" s="80">
        <f t="shared" si="23"/>
        <v>50.38552</v>
      </c>
      <c r="T209" s="80">
        <f t="shared" si="24"/>
        <v>51.534239999999997</v>
      </c>
      <c r="U209" s="80">
        <f t="shared" si="25"/>
        <v>54.239719999999991</v>
      </c>
      <c r="V209" s="80">
        <f t="shared" si="26"/>
        <v>59.663590333333346</v>
      </c>
      <c r="W209" s="80">
        <f t="shared" si="27"/>
        <v>59.648345312499991</v>
      </c>
      <c r="X209" s="80">
        <f t="shared" si="28"/>
        <v>60.971307648263796</v>
      </c>
    </row>
    <row r="210" spans="1:24" s="48" customFormat="1">
      <c r="A210" s="72" t="str">
        <f>'Ref2'!I212</f>
        <v>E0703</v>
      </c>
      <c r="B210" s="72" t="str">
        <f>INDEX('Ref1'!$E:$E,MATCH($A210,'Ref1'!$A:$A,0))</f>
        <v>Redcar and Cleveland</v>
      </c>
      <c r="C210" s="72" t="str">
        <f>INDEX('Ref2'!$E:$E,MATCH($A210,'Ref2'!$A:$A,0))</f>
        <v>No</v>
      </c>
      <c r="D210" s="74">
        <f>INDEX(Data1!E:E,MATCH($A210,Data1!$A:$A,0))</f>
        <v>46.853828571428572</v>
      </c>
      <c r="E210" s="74">
        <f>INDEX(Data1!F:F,MATCH($A210,Data1!$A:$A,0))</f>
        <v>40.741557142857147</v>
      </c>
      <c r="F210" s="74">
        <f>INDEX(Data1!G:G,MATCH($A210,Data1!$A:$A,0))</f>
        <v>37.273335000000003</v>
      </c>
      <c r="G210" s="74">
        <f>INDEX(Data1!H:H,MATCH($A210,Data1!$A:$A,0))</f>
        <v>36.185583999999999</v>
      </c>
      <c r="H210" s="74">
        <f>INDEX(Data1!I:I,MATCH($A210,Data1!$A:$A,0))</f>
        <v>36.524553959183677</v>
      </c>
      <c r="I210" s="74">
        <f>INDEX(Data1!J:J,MATCH($A210,Data1!$A:$A,0))</f>
        <v>37.768683673469383</v>
      </c>
      <c r="J210" s="329">
        <f>INDEX(Data1!K:K,MATCH($A210,Data1!$A:$A,0))</f>
        <v>38.606369039419057</v>
      </c>
      <c r="K210" s="331"/>
      <c r="L210" s="73"/>
      <c r="M210" s="73"/>
      <c r="N210" s="73"/>
      <c r="O210" s="73"/>
      <c r="P210" s="73"/>
      <c r="Q210" s="332"/>
      <c r="R210" s="335">
        <f t="shared" si="22"/>
        <v>46.853828571428572</v>
      </c>
      <c r="S210" s="80">
        <f t="shared" si="23"/>
        <v>40.741557142857147</v>
      </c>
      <c r="T210" s="80">
        <f t="shared" si="24"/>
        <v>37.273335000000003</v>
      </c>
      <c r="U210" s="80">
        <f t="shared" si="25"/>
        <v>36.185583999999999</v>
      </c>
      <c r="V210" s="80">
        <f t="shared" si="26"/>
        <v>36.524553959183677</v>
      </c>
      <c r="W210" s="80">
        <f t="shared" si="27"/>
        <v>37.768683673469383</v>
      </c>
      <c r="X210" s="80">
        <f t="shared" si="28"/>
        <v>38.606369039419057</v>
      </c>
    </row>
    <row r="211" spans="1:24" s="48" customFormat="1">
      <c r="A211" s="72" t="str">
        <f>'Ref2'!I213</f>
        <v>E1835</v>
      </c>
      <c r="B211" s="72" t="str">
        <f>INDEX('Ref1'!$E:$E,MATCH($A211,'Ref1'!$A:$A,0))</f>
        <v>Redditch</v>
      </c>
      <c r="C211" s="72" t="str">
        <f>INDEX('Ref2'!$E:$E,MATCH($A211,'Ref2'!$A:$A,0))</f>
        <v>No</v>
      </c>
      <c r="D211" s="74">
        <f>INDEX(Data1!E:E,MATCH($A211,Data1!$A:$A,0))</f>
        <v>32.489240000000002</v>
      </c>
      <c r="E211" s="74">
        <f>INDEX(Data1!F:F,MATCH($A211,Data1!$A:$A,0))</f>
        <v>33.269057499999995</v>
      </c>
      <c r="F211" s="74">
        <f>INDEX(Data1!G:G,MATCH($A211,Data1!$A:$A,0))</f>
        <v>36.945616000000001</v>
      </c>
      <c r="G211" s="74">
        <f>INDEX(Data1!H:H,MATCH($A211,Data1!$A:$A,0))</f>
        <v>36.632693000000003</v>
      </c>
      <c r="H211" s="74">
        <f>INDEX(Data1!I:I,MATCH($A211,Data1!$A:$A,0))</f>
        <v>36.267336499999999</v>
      </c>
      <c r="I211" s="74">
        <f>INDEX(Data1!J:J,MATCH($A211,Data1!$A:$A,0))</f>
        <v>33.580892499999997</v>
      </c>
      <c r="J211" s="329">
        <f>INDEX(Data1!K:K,MATCH($A211,Data1!$A:$A,0))</f>
        <v>34.325695323047249</v>
      </c>
      <c r="K211" s="331"/>
      <c r="L211" s="73"/>
      <c r="M211" s="73"/>
      <c r="N211" s="73"/>
      <c r="O211" s="73"/>
      <c r="P211" s="73"/>
      <c r="Q211" s="332"/>
      <c r="R211" s="335">
        <f t="shared" si="22"/>
        <v>32.489240000000002</v>
      </c>
      <c r="S211" s="80">
        <f t="shared" si="23"/>
        <v>33.269057499999995</v>
      </c>
      <c r="T211" s="80">
        <f t="shared" si="24"/>
        <v>36.945616000000001</v>
      </c>
      <c r="U211" s="80">
        <f t="shared" si="25"/>
        <v>36.632693000000003</v>
      </c>
      <c r="V211" s="80">
        <f t="shared" si="26"/>
        <v>36.267336499999999</v>
      </c>
      <c r="W211" s="80">
        <f t="shared" si="27"/>
        <v>33.580892499999997</v>
      </c>
      <c r="X211" s="80">
        <f t="shared" si="28"/>
        <v>34.325695323047249</v>
      </c>
    </row>
    <row r="212" spans="1:24" s="48" customFormat="1">
      <c r="A212" s="72" t="str">
        <f>'Ref2'!I214</f>
        <v>E3635</v>
      </c>
      <c r="B212" s="72" t="str">
        <f>INDEX('Ref1'!$E:$E,MATCH($A212,'Ref1'!$A:$A,0))</f>
        <v>Reigate and Banstead</v>
      </c>
      <c r="C212" s="72" t="str">
        <f>INDEX('Ref2'!$E:$E,MATCH($A212,'Ref2'!$A:$A,0))</f>
        <v>No</v>
      </c>
      <c r="D212" s="74">
        <f>INDEX(Data1!E:E,MATCH($A212,Data1!$A:$A,0))</f>
        <v>47.389687499999994</v>
      </c>
      <c r="E212" s="74">
        <f>INDEX(Data1!F:F,MATCH($A212,Data1!$A:$A,0))</f>
        <v>47.285839999999993</v>
      </c>
      <c r="F212" s="74">
        <f>INDEX(Data1!G:G,MATCH($A212,Data1!$A:$A,0))</f>
        <v>48.029814999999999</v>
      </c>
      <c r="G212" s="74">
        <f>INDEX(Data1!H:H,MATCH($A212,Data1!$A:$A,0))</f>
        <v>49.719721999999997</v>
      </c>
      <c r="H212" s="74">
        <f>INDEX(Data1!I:I,MATCH($A212,Data1!$A:$A,0))</f>
        <v>53.56576900000001</v>
      </c>
      <c r="I212" s="74">
        <f>INDEX(Data1!J:J,MATCH($A212,Data1!$A:$A,0))</f>
        <v>54.808309999999992</v>
      </c>
      <c r="J212" s="329">
        <f>INDEX(Data1!K:K,MATCH($A212,Data1!$A:$A,0))</f>
        <v>56.023923432978208</v>
      </c>
      <c r="K212" s="331"/>
      <c r="L212" s="73"/>
      <c r="M212" s="73"/>
      <c r="N212" s="73"/>
      <c r="O212" s="73"/>
      <c r="P212" s="73"/>
      <c r="Q212" s="332"/>
      <c r="R212" s="335">
        <f t="shared" si="22"/>
        <v>47.389687499999994</v>
      </c>
      <c r="S212" s="80">
        <f t="shared" si="23"/>
        <v>47.285839999999993</v>
      </c>
      <c r="T212" s="80">
        <f t="shared" si="24"/>
        <v>48.029814999999999</v>
      </c>
      <c r="U212" s="80">
        <f t="shared" si="25"/>
        <v>49.719721999999997</v>
      </c>
      <c r="V212" s="80">
        <f t="shared" si="26"/>
        <v>53.56576900000001</v>
      </c>
      <c r="W212" s="80">
        <f t="shared" si="27"/>
        <v>54.808309999999992</v>
      </c>
      <c r="X212" s="80">
        <f t="shared" si="28"/>
        <v>56.023923432978208</v>
      </c>
    </row>
    <row r="213" spans="1:24" s="48" customFormat="1">
      <c r="A213" s="72" t="str">
        <f>'Ref2'!I215</f>
        <v>E2340</v>
      </c>
      <c r="B213" s="72" t="str">
        <f>INDEX('Ref1'!$E:$E,MATCH($A213,'Ref1'!$A:$A,0))</f>
        <v>Ribble Valley</v>
      </c>
      <c r="C213" s="72" t="str">
        <f>INDEX('Ref2'!$E:$E,MATCH($A213,'Ref2'!$A:$A,0))</f>
        <v>No</v>
      </c>
      <c r="D213" s="74">
        <f>INDEX(Data1!E:E,MATCH($A213,Data1!$A:$A,0))</f>
        <v>13.409872499999999</v>
      </c>
      <c r="E213" s="74">
        <f>INDEX(Data1!F:F,MATCH($A213,Data1!$A:$A,0))</f>
        <v>14.018889999999999</v>
      </c>
      <c r="F213" s="74">
        <f>INDEX(Data1!G:G,MATCH($A213,Data1!$A:$A,0))</f>
        <v>13.696573000000001</v>
      </c>
      <c r="G213" s="74">
        <f>INDEX(Data1!H:H,MATCH($A213,Data1!$A:$A,0))</f>
        <v>14.805649000000001</v>
      </c>
      <c r="H213" s="74">
        <f>INDEX(Data1!I:I,MATCH($A213,Data1!$A:$A,0))</f>
        <v>14.2385435</v>
      </c>
      <c r="I213" s="74">
        <f>INDEX(Data1!J:J,MATCH($A213,Data1!$A:$A,0))</f>
        <v>14.622354999999999</v>
      </c>
      <c r="J213" s="329">
        <f>INDEX(Data1!K:K,MATCH($A213,Data1!$A:$A,0))</f>
        <v>14.946669527483122</v>
      </c>
      <c r="K213" s="331"/>
      <c r="L213" s="73"/>
      <c r="M213" s="73"/>
      <c r="N213" s="73"/>
      <c r="O213" s="73"/>
      <c r="P213" s="73"/>
      <c r="Q213" s="332"/>
      <c r="R213" s="335">
        <f t="shared" si="22"/>
        <v>13.409872499999999</v>
      </c>
      <c r="S213" s="80">
        <f t="shared" si="23"/>
        <v>14.018889999999999</v>
      </c>
      <c r="T213" s="80">
        <f t="shared" si="24"/>
        <v>13.696573000000001</v>
      </c>
      <c r="U213" s="80">
        <f t="shared" si="25"/>
        <v>14.805649000000001</v>
      </c>
      <c r="V213" s="80">
        <f t="shared" si="26"/>
        <v>14.2385435</v>
      </c>
      <c r="W213" s="80">
        <f t="shared" si="27"/>
        <v>14.622354999999999</v>
      </c>
      <c r="X213" s="80">
        <f t="shared" si="28"/>
        <v>14.946669527483122</v>
      </c>
    </row>
    <row r="214" spans="1:24" s="48" customFormat="1">
      <c r="A214" s="72" t="str">
        <f>'Ref2'!I216</f>
        <v>E5047</v>
      </c>
      <c r="B214" s="72" t="str">
        <f>INDEX('Ref1'!$E:$E,MATCH($A214,'Ref1'!$A:$A,0))</f>
        <v>Richmond upon Thames</v>
      </c>
      <c r="C214" s="72" t="str">
        <f>INDEX('Ref2'!$E:$E,MATCH($A214,'Ref2'!$A:$A,0))</f>
        <v>No</v>
      </c>
      <c r="D214" s="74">
        <f>INDEX(Data1!E:E,MATCH($A214,Data1!$A:$A,0))</f>
        <v>76.608806666666666</v>
      </c>
      <c r="E214" s="74">
        <f>INDEX(Data1!F:F,MATCH($A214,Data1!$A:$A,0))</f>
        <v>77.523683333333338</v>
      </c>
      <c r="F214" s="74">
        <f>INDEX(Data1!G:G,MATCH($A214,Data1!$A:$A,0))</f>
        <v>77.850656999999998</v>
      </c>
      <c r="G214" s="74">
        <f>INDEX(Data1!H:H,MATCH($A214,Data1!$A:$A,0))</f>
        <v>82.994147999999996</v>
      </c>
      <c r="H214" s="74">
        <f>INDEX(Data1!I:I,MATCH($A214,Data1!$A:$A,0))</f>
        <v>83.939915999999997</v>
      </c>
      <c r="I214" s="74">
        <f>INDEX(Data1!J:J,MATCH($A214,Data1!$A:$A,0))</f>
        <v>89.680831249999997</v>
      </c>
      <c r="J214" s="329">
        <f>INDEX(Data1!K:K,MATCH($A214,Data1!$A:$A,0))</f>
        <v>91.669895009641181</v>
      </c>
      <c r="K214" s="331"/>
      <c r="L214" s="73"/>
      <c r="M214" s="73"/>
      <c r="N214" s="73"/>
      <c r="O214" s="73"/>
      <c r="P214" s="73"/>
      <c r="Q214" s="332"/>
      <c r="R214" s="335">
        <f t="shared" si="22"/>
        <v>76.608806666666666</v>
      </c>
      <c r="S214" s="80">
        <f t="shared" si="23"/>
        <v>77.523683333333338</v>
      </c>
      <c r="T214" s="80">
        <f t="shared" si="24"/>
        <v>77.850656999999998</v>
      </c>
      <c r="U214" s="80">
        <f t="shared" si="25"/>
        <v>82.994147999999996</v>
      </c>
      <c r="V214" s="80">
        <f t="shared" si="26"/>
        <v>83.939915999999997</v>
      </c>
      <c r="W214" s="80">
        <f t="shared" si="27"/>
        <v>89.680831249999997</v>
      </c>
      <c r="X214" s="80">
        <f t="shared" si="28"/>
        <v>91.669895009641181</v>
      </c>
    </row>
    <row r="215" spans="1:24" s="48" customFormat="1">
      <c r="A215" s="72" t="str">
        <f>'Ref2'!I217</f>
        <v>E2734</v>
      </c>
      <c r="B215" s="72" t="str">
        <f>INDEX('Ref1'!$E:$E,MATCH($A215,'Ref1'!$A:$A,0))</f>
        <v>Richmondshire</v>
      </c>
      <c r="C215" s="72" t="str">
        <f>INDEX('Ref2'!$E:$E,MATCH($A215,'Ref2'!$A:$A,0))</f>
        <v>No</v>
      </c>
      <c r="D215" s="74">
        <f>INDEX(Data1!E:E,MATCH($A215,Data1!$A:$A,0))</f>
        <v>11.306537499999999</v>
      </c>
      <c r="E215" s="74">
        <f>INDEX(Data1!F:F,MATCH($A215,Data1!$A:$A,0))</f>
        <v>9.0416499999999989</v>
      </c>
      <c r="F215" s="74">
        <f>INDEX(Data1!G:G,MATCH($A215,Data1!$A:$A,0))</f>
        <v>11.90179</v>
      </c>
      <c r="G215" s="74">
        <f>INDEX(Data1!H:H,MATCH($A215,Data1!$A:$A,0))</f>
        <v>12.535386000000001</v>
      </c>
      <c r="H215" s="74">
        <f>INDEX(Data1!I:I,MATCH($A215,Data1!$A:$A,0))</f>
        <v>11.074980999999999</v>
      </c>
      <c r="I215" s="74">
        <f>INDEX(Data1!J:J,MATCH($A215,Data1!$A:$A,0))</f>
        <v>13.687117499999998</v>
      </c>
      <c r="J215" s="329">
        <f>INDEX(Data1!K:K,MATCH($A215,Data1!$A:$A,0))</f>
        <v>13.99068905496625</v>
      </c>
      <c r="K215" s="331"/>
      <c r="L215" s="73"/>
      <c r="M215" s="73"/>
      <c r="N215" s="73"/>
      <c r="O215" s="73"/>
      <c r="P215" s="73"/>
      <c r="Q215" s="332"/>
      <c r="R215" s="335">
        <f t="shared" si="22"/>
        <v>11.306537499999999</v>
      </c>
      <c r="S215" s="80">
        <f t="shared" si="23"/>
        <v>9.0416499999999989</v>
      </c>
      <c r="T215" s="80">
        <f t="shared" si="24"/>
        <v>11.90179</v>
      </c>
      <c r="U215" s="80">
        <f t="shared" si="25"/>
        <v>12.535386000000001</v>
      </c>
      <c r="V215" s="80">
        <f t="shared" si="26"/>
        <v>11.074980999999999</v>
      </c>
      <c r="W215" s="80">
        <f t="shared" si="27"/>
        <v>13.687117499999998</v>
      </c>
      <c r="X215" s="80">
        <f t="shared" si="28"/>
        <v>13.99068905496625</v>
      </c>
    </row>
    <row r="216" spans="1:24" s="48" customFormat="1">
      <c r="A216" s="72" t="str">
        <f>'Ref2'!I218</f>
        <v>E4205</v>
      </c>
      <c r="B216" s="72" t="str">
        <f>INDEX('Ref1'!$E:$E,MATCH($A216,'Ref1'!$A:$A,0))</f>
        <v>Rochdale</v>
      </c>
      <c r="C216" s="72" t="str">
        <f>INDEX('Ref2'!$E:$E,MATCH($A216,'Ref2'!$A:$A,0))</f>
        <v>No</v>
      </c>
      <c r="D216" s="74">
        <f>INDEX(Data1!E:E,MATCH($A216,Data1!$A:$A,0))</f>
        <v>57.497965306122445</v>
      </c>
      <c r="E216" s="74">
        <f>INDEX(Data1!F:F,MATCH($A216,Data1!$A:$A,0))</f>
        <v>55.872244897959185</v>
      </c>
      <c r="F216" s="74">
        <f>INDEX(Data1!G:G,MATCH($A216,Data1!$A:$A,0))</f>
        <v>63.308377</v>
      </c>
      <c r="G216" s="74">
        <f>INDEX(Data1!H:H,MATCH($A216,Data1!$A:$A,0))</f>
        <v>62.363354000000001</v>
      </c>
      <c r="H216" s="74">
        <f>INDEX(Data1!I:I,MATCH($A216,Data1!$A:$A,0))</f>
        <v>56.479980505050506</v>
      </c>
      <c r="I216" s="74">
        <f>INDEX(Data1!J:J,MATCH($A216,Data1!$A:$A,0))</f>
        <v>58.084941414141412</v>
      </c>
      <c r="J216" s="329">
        <f>INDEX(Data1!K:K,MATCH($A216,Data1!$A:$A,0))</f>
        <v>59.373228446468957</v>
      </c>
      <c r="K216" s="331"/>
      <c r="L216" s="73"/>
      <c r="M216" s="73"/>
      <c r="N216" s="73"/>
      <c r="O216" s="73"/>
      <c r="P216" s="73"/>
      <c r="Q216" s="332"/>
      <c r="R216" s="335">
        <f t="shared" si="22"/>
        <v>57.497965306122445</v>
      </c>
      <c r="S216" s="80">
        <f t="shared" si="23"/>
        <v>55.872244897959185</v>
      </c>
      <c r="T216" s="80">
        <f t="shared" si="24"/>
        <v>63.308377</v>
      </c>
      <c r="U216" s="80">
        <f t="shared" si="25"/>
        <v>62.363354000000001</v>
      </c>
      <c r="V216" s="80">
        <f t="shared" si="26"/>
        <v>56.479980505050506</v>
      </c>
      <c r="W216" s="80">
        <f t="shared" si="27"/>
        <v>58.084941414141412</v>
      </c>
      <c r="X216" s="80">
        <f t="shared" si="28"/>
        <v>59.373228446468957</v>
      </c>
    </row>
    <row r="217" spans="1:24" s="48" customFormat="1">
      <c r="A217" s="72" t="str">
        <f>'Ref2'!I219</f>
        <v>E1540</v>
      </c>
      <c r="B217" s="72" t="str">
        <f>INDEX('Ref1'!$E:$E,MATCH($A217,'Ref1'!$A:$A,0))</f>
        <v>Rochford</v>
      </c>
      <c r="C217" s="72" t="str">
        <f>INDEX('Ref2'!$E:$E,MATCH($A217,'Ref2'!$A:$A,0))</f>
        <v>No</v>
      </c>
      <c r="D217" s="74">
        <f>INDEX(Data1!E:E,MATCH($A217,Data1!$A:$A,0))</f>
        <v>15.204292499999999</v>
      </c>
      <c r="E217" s="74">
        <f>INDEX(Data1!F:F,MATCH($A217,Data1!$A:$A,0))</f>
        <v>15.428189999999999</v>
      </c>
      <c r="F217" s="74">
        <f>INDEX(Data1!G:G,MATCH($A217,Data1!$A:$A,0))</f>
        <v>14.953404000000001</v>
      </c>
      <c r="G217" s="74">
        <f>INDEX(Data1!H:H,MATCH($A217,Data1!$A:$A,0))</f>
        <v>15.306375000000001</v>
      </c>
      <c r="H217" s="74">
        <f>INDEX(Data1!I:I,MATCH($A217,Data1!$A:$A,0))</f>
        <v>14.436055999999999</v>
      </c>
      <c r="I217" s="74">
        <f>INDEX(Data1!J:J,MATCH($A217,Data1!$A:$A,0))</f>
        <v>16.947384999999997</v>
      </c>
      <c r="J217" s="329">
        <f>INDEX(Data1!K:K,MATCH($A217,Data1!$A:$A,0))</f>
        <v>17.323267213114754</v>
      </c>
      <c r="K217" s="331"/>
      <c r="L217" s="73"/>
      <c r="M217" s="73"/>
      <c r="N217" s="73"/>
      <c r="O217" s="73"/>
      <c r="P217" s="73"/>
      <c r="Q217" s="332"/>
      <c r="R217" s="335">
        <f t="shared" si="22"/>
        <v>15.204292499999999</v>
      </c>
      <c r="S217" s="80">
        <f t="shared" si="23"/>
        <v>15.428189999999999</v>
      </c>
      <c r="T217" s="80">
        <f t="shared" si="24"/>
        <v>14.953404000000001</v>
      </c>
      <c r="U217" s="80">
        <f t="shared" si="25"/>
        <v>15.306375000000001</v>
      </c>
      <c r="V217" s="80">
        <f t="shared" si="26"/>
        <v>14.436055999999999</v>
      </c>
      <c r="W217" s="80">
        <f t="shared" si="27"/>
        <v>16.947384999999997</v>
      </c>
      <c r="X217" s="80">
        <f t="shared" si="28"/>
        <v>17.323267213114754</v>
      </c>
    </row>
    <row r="218" spans="1:24" s="48" customFormat="1">
      <c r="A218" s="72" t="str">
        <f>'Ref2'!I220</f>
        <v>E2341</v>
      </c>
      <c r="B218" s="72" t="str">
        <f>INDEX('Ref1'!$E:$E,MATCH($A218,'Ref1'!$A:$A,0))</f>
        <v>Rossendale</v>
      </c>
      <c r="C218" s="72" t="str">
        <f>INDEX('Ref2'!$E:$E,MATCH($A218,'Ref2'!$A:$A,0))</f>
        <v>No</v>
      </c>
      <c r="D218" s="74">
        <f>INDEX(Data1!E:E,MATCH($A218,Data1!$A:$A,0))</f>
        <v>12.124425</v>
      </c>
      <c r="E218" s="74">
        <f>INDEX(Data1!F:F,MATCH($A218,Data1!$A:$A,0))</f>
        <v>12.98982</v>
      </c>
      <c r="F218" s="74">
        <f>INDEX(Data1!G:G,MATCH($A218,Data1!$A:$A,0))</f>
        <v>11.534425000000001</v>
      </c>
      <c r="G218" s="74">
        <f>INDEX(Data1!H:H,MATCH($A218,Data1!$A:$A,0))</f>
        <v>14.031570000000002</v>
      </c>
      <c r="H218" s="74">
        <f>INDEX(Data1!I:I,MATCH($A218,Data1!$A:$A,0))</f>
        <v>10.047355999999995</v>
      </c>
      <c r="I218" s="74">
        <f>INDEX(Data1!J:J,MATCH($A218,Data1!$A:$A,0))</f>
        <v>11.77885</v>
      </c>
      <c r="J218" s="329">
        <f>INDEX(Data1!K:K,MATCH($A218,Data1!$A:$A,0))</f>
        <v>12.040097396335582</v>
      </c>
      <c r="K218" s="331"/>
      <c r="L218" s="73"/>
      <c r="M218" s="73"/>
      <c r="N218" s="73"/>
      <c r="O218" s="73"/>
      <c r="P218" s="73"/>
      <c r="Q218" s="332"/>
      <c r="R218" s="335">
        <f t="shared" si="22"/>
        <v>12.124425</v>
      </c>
      <c r="S218" s="80">
        <f t="shared" si="23"/>
        <v>12.98982</v>
      </c>
      <c r="T218" s="80">
        <f t="shared" si="24"/>
        <v>11.534425000000001</v>
      </c>
      <c r="U218" s="80">
        <f t="shared" si="25"/>
        <v>14.031570000000002</v>
      </c>
      <c r="V218" s="80">
        <f t="shared" si="26"/>
        <v>10.047355999999995</v>
      </c>
      <c r="W218" s="80">
        <f t="shared" si="27"/>
        <v>11.77885</v>
      </c>
      <c r="X218" s="80">
        <f t="shared" si="28"/>
        <v>12.040097396335582</v>
      </c>
    </row>
    <row r="219" spans="1:24" s="48" customFormat="1">
      <c r="A219" s="72" t="str">
        <f>'Ref2'!I221</f>
        <v>E1436</v>
      </c>
      <c r="B219" s="72" t="str">
        <f>INDEX('Ref1'!$E:$E,MATCH($A219,'Ref1'!$A:$A,0))</f>
        <v>Rother</v>
      </c>
      <c r="C219" s="72" t="str">
        <f>INDEX('Ref2'!$E:$E,MATCH($A219,'Ref2'!$A:$A,0))</f>
        <v>No</v>
      </c>
      <c r="D219" s="74">
        <f>INDEX(Data1!E:E,MATCH($A219,Data1!$A:$A,0))</f>
        <v>15.206497499999999</v>
      </c>
      <c r="E219" s="74">
        <f>INDEX(Data1!F:F,MATCH($A219,Data1!$A:$A,0))</f>
        <v>16.083590000000001</v>
      </c>
      <c r="F219" s="74">
        <f>INDEX(Data1!G:G,MATCH($A219,Data1!$A:$A,0))</f>
        <v>16.110060000000001</v>
      </c>
      <c r="G219" s="74">
        <f>INDEX(Data1!H:H,MATCH($A219,Data1!$A:$A,0))</f>
        <v>17.399591999999998</v>
      </c>
      <c r="H219" s="74">
        <f>INDEX(Data1!I:I,MATCH($A219,Data1!$A:$A,0))</f>
        <v>17.308079000000003</v>
      </c>
      <c r="I219" s="74">
        <f>INDEX(Data1!J:J,MATCH($A219,Data1!$A:$A,0))</f>
        <v>17.85125</v>
      </c>
      <c r="J219" s="329">
        <f>INDEX(Data1!K:K,MATCH($A219,Data1!$A:$A,0))</f>
        <v>18.247179363548696</v>
      </c>
      <c r="K219" s="331"/>
      <c r="L219" s="73"/>
      <c r="M219" s="73"/>
      <c r="N219" s="73"/>
      <c r="O219" s="73"/>
      <c r="P219" s="73"/>
      <c r="Q219" s="332"/>
      <c r="R219" s="335">
        <f t="shared" si="22"/>
        <v>15.206497499999999</v>
      </c>
      <c r="S219" s="80">
        <f t="shared" si="23"/>
        <v>16.083590000000001</v>
      </c>
      <c r="T219" s="80">
        <f t="shared" si="24"/>
        <v>16.110060000000001</v>
      </c>
      <c r="U219" s="80">
        <f t="shared" si="25"/>
        <v>17.399591999999998</v>
      </c>
      <c r="V219" s="80">
        <f t="shared" si="26"/>
        <v>17.308079000000003</v>
      </c>
      <c r="W219" s="80">
        <f t="shared" si="27"/>
        <v>17.85125</v>
      </c>
      <c r="X219" s="80">
        <f t="shared" si="28"/>
        <v>18.247179363548696</v>
      </c>
    </row>
    <row r="220" spans="1:24" s="48" customFormat="1">
      <c r="A220" s="72" t="str">
        <f>'Ref2'!I222</f>
        <v>E4403</v>
      </c>
      <c r="B220" s="72" t="str">
        <f>INDEX('Ref1'!$E:$E,MATCH($A220,'Ref1'!$A:$A,0))</f>
        <v>Rotherham</v>
      </c>
      <c r="C220" s="72" t="str">
        <f>INDEX('Ref2'!$E:$E,MATCH($A220,'Ref2'!$A:$A,0))</f>
        <v>No</v>
      </c>
      <c r="D220" s="74">
        <f>INDEX(Data1!E:E,MATCH($A220,Data1!$A:$A,0))</f>
        <v>64.359361224489788</v>
      </c>
      <c r="E220" s="74">
        <f>INDEX(Data1!F:F,MATCH($A220,Data1!$A:$A,0))</f>
        <v>71.703224489795915</v>
      </c>
      <c r="F220" s="74">
        <f>INDEX(Data1!G:G,MATCH($A220,Data1!$A:$A,0))</f>
        <v>72.851048000000006</v>
      </c>
      <c r="G220" s="74">
        <f>INDEX(Data1!H:H,MATCH($A220,Data1!$A:$A,0))</f>
        <v>77.103829000000005</v>
      </c>
      <c r="H220" s="74">
        <f>INDEX(Data1!I:I,MATCH($A220,Data1!$A:$A,0))</f>
        <v>68.429205999999994</v>
      </c>
      <c r="I220" s="74">
        <f>INDEX(Data1!J:J,MATCH($A220,Data1!$A:$A,0))</f>
        <v>70.001095918367341</v>
      </c>
      <c r="J220" s="329">
        <f>INDEX(Data1!K:K,MATCH($A220,Data1!$A:$A,0))</f>
        <v>71.553675673548099</v>
      </c>
      <c r="K220" s="331"/>
      <c r="L220" s="73"/>
      <c r="M220" s="73"/>
      <c r="N220" s="73"/>
      <c r="O220" s="73"/>
      <c r="P220" s="73"/>
      <c r="Q220" s="332"/>
      <c r="R220" s="335">
        <f t="shared" si="22"/>
        <v>64.359361224489788</v>
      </c>
      <c r="S220" s="80">
        <f t="shared" si="23"/>
        <v>71.703224489795915</v>
      </c>
      <c r="T220" s="80">
        <f t="shared" si="24"/>
        <v>72.851048000000006</v>
      </c>
      <c r="U220" s="80">
        <f t="shared" si="25"/>
        <v>77.103829000000005</v>
      </c>
      <c r="V220" s="80">
        <f t="shared" si="26"/>
        <v>68.429205999999994</v>
      </c>
      <c r="W220" s="80">
        <f t="shared" si="27"/>
        <v>70.001095918367341</v>
      </c>
      <c r="X220" s="80">
        <f t="shared" si="28"/>
        <v>71.553675673548099</v>
      </c>
    </row>
    <row r="221" spans="1:24" s="48" customFormat="1">
      <c r="A221" s="72" t="str">
        <f>'Ref2'!I223</f>
        <v>E3733</v>
      </c>
      <c r="B221" s="72" t="str">
        <f>INDEX('Ref1'!$E:$E,MATCH($A221,'Ref1'!$A:$A,0))</f>
        <v>Rugby</v>
      </c>
      <c r="C221" s="72" t="str">
        <f>INDEX('Ref2'!$E:$E,MATCH($A221,'Ref2'!$A:$A,0))</f>
        <v>No</v>
      </c>
      <c r="D221" s="74">
        <f>INDEX(Data1!E:E,MATCH($A221,Data1!$A:$A,0))</f>
        <v>37.680262499999998</v>
      </c>
      <c r="E221" s="74">
        <f>INDEX(Data1!F:F,MATCH($A221,Data1!$A:$A,0))</f>
        <v>41.642374999999994</v>
      </c>
      <c r="F221" s="74">
        <f>INDEX(Data1!G:G,MATCH($A221,Data1!$A:$A,0))</f>
        <v>43.349873000000002</v>
      </c>
      <c r="G221" s="74">
        <f>INDEX(Data1!H:H,MATCH($A221,Data1!$A:$A,0))</f>
        <v>47.805338999999996</v>
      </c>
      <c r="H221" s="74">
        <f>INDEX(Data1!I:I,MATCH($A221,Data1!$A:$A,0))</f>
        <v>45.082546000000015</v>
      </c>
      <c r="I221" s="74">
        <f>INDEX(Data1!J:J,MATCH($A221,Data1!$A:$A,0))</f>
        <v>48.764194999999994</v>
      </c>
      <c r="J221" s="329">
        <f>INDEX(Data1!K:K,MATCH($A221,Data1!$A:$A,0))</f>
        <v>49.845753809064604</v>
      </c>
      <c r="K221" s="331"/>
      <c r="L221" s="73"/>
      <c r="M221" s="73"/>
      <c r="N221" s="73"/>
      <c r="O221" s="73"/>
      <c r="P221" s="73"/>
      <c r="Q221" s="332"/>
      <c r="R221" s="335">
        <f t="shared" si="22"/>
        <v>37.680262499999998</v>
      </c>
      <c r="S221" s="80">
        <f t="shared" si="23"/>
        <v>41.642374999999994</v>
      </c>
      <c r="T221" s="80">
        <f t="shared" si="24"/>
        <v>43.349873000000002</v>
      </c>
      <c r="U221" s="80">
        <f t="shared" si="25"/>
        <v>47.805338999999996</v>
      </c>
      <c r="V221" s="80">
        <f t="shared" si="26"/>
        <v>45.082546000000015</v>
      </c>
      <c r="W221" s="80">
        <f t="shared" si="27"/>
        <v>48.764194999999994</v>
      </c>
      <c r="X221" s="80">
        <f t="shared" si="28"/>
        <v>49.845753809064604</v>
      </c>
    </row>
    <row r="222" spans="1:24" s="48" customFormat="1">
      <c r="A222" s="72" t="str">
        <f>'Ref2'!I224</f>
        <v>E3636</v>
      </c>
      <c r="B222" s="72" t="str">
        <f>INDEX('Ref1'!$E:$E,MATCH($A222,'Ref1'!$A:$A,0))</f>
        <v>Runnymede</v>
      </c>
      <c r="C222" s="72" t="str">
        <f>INDEX('Ref2'!$E:$E,MATCH($A222,'Ref2'!$A:$A,0))</f>
        <v>No</v>
      </c>
      <c r="D222" s="74">
        <f>INDEX(Data1!E:E,MATCH($A222,Data1!$A:$A,0))</f>
        <v>40.357349999999997</v>
      </c>
      <c r="E222" s="74">
        <f>INDEX(Data1!F:F,MATCH($A222,Data1!$A:$A,0))</f>
        <v>40.509679999999996</v>
      </c>
      <c r="F222" s="74">
        <f>INDEX(Data1!G:G,MATCH($A222,Data1!$A:$A,0))</f>
        <v>44.363355219999988</v>
      </c>
      <c r="G222" s="74">
        <f>INDEX(Data1!H:H,MATCH($A222,Data1!$A:$A,0))</f>
        <v>44.697378999999998</v>
      </c>
      <c r="H222" s="74">
        <f>INDEX(Data1!I:I,MATCH($A222,Data1!$A:$A,0))</f>
        <v>55.956055499999998</v>
      </c>
      <c r="I222" s="74">
        <f>INDEX(Data1!J:J,MATCH($A222,Data1!$A:$A,0))</f>
        <v>57.117556666666651</v>
      </c>
      <c r="J222" s="329">
        <f>INDEX(Data1!K:K,MATCH($A222,Data1!$A:$A,0))</f>
        <v>58.384387720989857</v>
      </c>
      <c r="K222" s="331"/>
      <c r="L222" s="73"/>
      <c r="M222" s="73"/>
      <c r="N222" s="73"/>
      <c r="O222" s="73"/>
      <c r="P222" s="73"/>
      <c r="Q222" s="332"/>
      <c r="R222" s="335">
        <f t="shared" si="22"/>
        <v>40.357349999999997</v>
      </c>
      <c r="S222" s="80">
        <f t="shared" si="23"/>
        <v>40.509679999999996</v>
      </c>
      <c r="T222" s="80">
        <f t="shared" si="24"/>
        <v>44.363355219999988</v>
      </c>
      <c r="U222" s="80">
        <f t="shared" si="25"/>
        <v>44.697378999999998</v>
      </c>
      <c r="V222" s="80">
        <f t="shared" si="26"/>
        <v>55.956055499999998</v>
      </c>
      <c r="W222" s="80">
        <f t="shared" si="27"/>
        <v>57.117556666666651</v>
      </c>
      <c r="X222" s="80">
        <f t="shared" si="28"/>
        <v>58.384387720989857</v>
      </c>
    </row>
    <row r="223" spans="1:24" s="48" customFormat="1">
      <c r="A223" s="72" t="str">
        <f>'Ref2'!I225</f>
        <v>E3038</v>
      </c>
      <c r="B223" s="72" t="str">
        <f>INDEX('Ref1'!$E:$E,MATCH($A223,'Ref1'!$A:$A,0))</f>
        <v>Rushcliffe</v>
      </c>
      <c r="C223" s="72" t="str">
        <f>INDEX('Ref2'!$E:$E,MATCH($A223,'Ref2'!$A:$A,0))</f>
        <v>No</v>
      </c>
      <c r="D223" s="74">
        <f>INDEX(Data1!E:E,MATCH($A223,Data1!$A:$A,0))</f>
        <v>24.820289999999996</v>
      </c>
      <c r="E223" s="74">
        <f>INDEX(Data1!F:F,MATCH($A223,Data1!$A:$A,0))</f>
        <v>24.726369999999999</v>
      </c>
      <c r="F223" s="74">
        <f>INDEX(Data1!G:G,MATCH($A223,Data1!$A:$A,0))</f>
        <v>26.953817000000004</v>
      </c>
      <c r="G223" s="74">
        <f>INDEX(Data1!H:H,MATCH($A223,Data1!$A:$A,0))</f>
        <v>27.251584999999999</v>
      </c>
      <c r="H223" s="74">
        <f>INDEX(Data1!I:I,MATCH($A223,Data1!$A:$A,0))</f>
        <v>26.114277000000005</v>
      </c>
      <c r="I223" s="74">
        <f>INDEX(Data1!J:J,MATCH($A223,Data1!$A:$A,0))</f>
        <v>25.152554999999996</v>
      </c>
      <c r="J223" s="329">
        <f>INDEX(Data1!K:K,MATCH($A223,Data1!$A:$A,0))</f>
        <v>25.710422661523626</v>
      </c>
      <c r="K223" s="331"/>
      <c r="L223" s="73"/>
      <c r="M223" s="73"/>
      <c r="N223" s="73"/>
      <c r="O223" s="73"/>
      <c r="P223" s="73"/>
      <c r="Q223" s="332"/>
      <c r="R223" s="335">
        <f t="shared" si="22"/>
        <v>24.820289999999996</v>
      </c>
      <c r="S223" s="80">
        <f t="shared" si="23"/>
        <v>24.726369999999999</v>
      </c>
      <c r="T223" s="80">
        <f t="shared" si="24"/>
        <v>26.953817000000004</v>
      </c>
      <c r="U223" s="80">
        <f t="shared" si="25"/>
        <v>27.251584999999999</v>
      </c>
      <c r="V223" s="80">
        <f t="shared" si="26"/>
        <v>26.114277000000005</v>
      </c>
      <c r="W223" s="80">
        <f t="shared" si="27"/>
        <v>25.152554999999996</v>
      </c>
      <c r="X223" s="80">
        <f t="shared" si="28"/>
        <v>25.710422661523626</v>
      </c>
    </row>
    <row r="224" spans="1:24" s="48" customFormat="1">
      <c r="A224" s="72" t="str">
        <f>'Ref2'!I226</f>
        <v>E1740</v>
      </c>
      <c r="B224" s="72" t="str">
        <f>INDEX('Ref1'!$E:$E,MATCH($A224,'Ref1'!$A:$A,0))</f>
        <v>Rushmoor</v>
      </c>
      <c r="C224" s="72" t="str">
        <f>INDEX('Ref2'!$E:$E,MATCH($A224,'Ref2'!$A:$A,0))</f>
        <v>No</v>
      </c>
      <c r="D224" s="74">
        <f>INDEX(Data1!E:E,MATCH($A224,Data1!$A:$A,0))</f>
        <v>32.317540000000001</v>
      </c>
      <c r="E224" s="74">
        <f>INDEX(Data1!F:F,MATCH($A224,Data1!$A:$A,0))</f>
        <v>49.915770000000002</v>
      </c>
      <c r="F224" s="74">
        <f>INDEX(Data1!G:G,MATCH($A224,Data1!$A:$A,0))</f>
        <v>43.987715999999999</v>
      </c>
      <c r="G224" s="74">
        <f>INDEX(Data1!H:H,MATCH($A224,Data1!$A:$A,0))</f>
        <v>46.602818999999997</v>
      </c>
      <c r="H224" s="74">
        <f>INDEX(Data1!I:I,MATCH($A224,Data1!$A:$A,0))</f>
        <v>47.3770515</v>
      </c>
      <c r="I224" s="74">
        <f>INDEX(Data1!J:J,MATCH($A224,Data1!$A:$A,0))</f>
        <v>49.493739999999995</v>
      </c>
      <c r="J224" s="329">
        <f>INDEX(Data1!K:K,MATCH($A224,Data1!$A:$A,0))</f>
        <v>50.591479652844747</v>
      </c>
      <c r="K224" s="331"/>
      <c r="L224" s="73"/>
      <c r="M224" s="73"/>
      <c r="N224" s="73"/>
      <c r="O224" s="73"/>
      <c r="P224" s="73"/>
      <c r="Q224" s="332"/>
      <c r="R224" s="335">
        <f t="shared" si="22"/>
        <v>32.317540000000001</v>
      </c>
      <c r="S224" s="80">
        <f t="shared" si="23"/>
        <v>49.915770000000002</v>
      </c>
      <c r="T224" s="80">
        <f t="shared" si="24"/>
        <v>43.987715999999999</v>
      </c>
      <c r="U224" s="80">
        <f t="shared" si="25"/>
        <v>46.602818999999997</v>
      </c>
      <c r="V224" s="80">
        <f t="shared" si="26"/>
        <v>47.3770515</v>
      </c>
      <c r="W224" s="80">
        <f t="shared" si="27"/>
        <v>49.493739999999995</v>
      </c>
      <c r="X224" s="80">
        <f t="shared" si="28"/>
        <v>50.591479652844747</v>
      </c>
    </row>
    <row r="225" spans="1:24" s="48" customFormat="1">
      <c r="A225" s="72" t="str">
        <f>'Ref2'!I227</f>
        <v>E2402</v>
      </c>
      <c r="B225" s="72" t="str">
        <f>INDEX('Ref1'!$E:$E,MATCH($A225,'Ref1'!$A:$A,0))</f>
        <v>Rutland</v>
      </c>
      <c r="C225" s="72" t="str">
        <f>INDEX('Ref2'!$E:$E,MATCH($A225,'Ref2'!$A:$A,0))</f>
        <v>No</v>
      </c>
      <c r="D225" s="74">
        <f>INDEX(Data1!E:E,MATCH($A225,Data1!$A:$A,0))</f>
        <v>9.2048489795918371</v>
      </c>
      <c r="E225" s="74">
        <f>INDEX(Data1!F:F,MATCH($A225,Data1!$A:$A,0))</f>
        <v>9.9499367346938765</v>
      </c>
      <c r="F225" s="74">
        <f>INDEX(Data1!G:G,MATCH($A225,Data1!$A:$A,0))</f>
        <v>10.296507999999999</v>
      </c>
      <c r="G225" s="74">
        <f>INDEX(Data1!H:H,MATCH($A225,Data1!$A:$A,0))</f>
        <v>10.617748000000001</v>
      </c>
      <c r="H225" s="74">
        <f>INDEX(Data1!I:I,MATCH($A225,Data1!$A:$A,0))</f>
        <v>10.599796877551022</v>
      </c>
      <c r="I225" s="74">
        <f>INDEX(Data1!J:J,MATCH($A225,Data1!$A:$A,0))</f>
        <v>11.227265306122449</v>
      </c>
      <c r="J225" s="329">
        <f>INDEX(Data1!K:K,MATCH($A225,Data1!$A:$A,0))</f>
        <v>11.476278905004625</v>
      </c>
      <c r="K225" s="331"/>
      <c r="L225" s="73"/>
      <c r="M225" s="73"/>
      <c r="N225" s="73"/>
      <c r="O225" s="73"/>
      <c r="P225" s="73"/>
      <c r="Q225" s="332"/>
      <c r="R225" s="335">
        <f t="shared" si="22"/>
        <v>9.2048489795918371</v>
      </c>
      <c r="S225" s="80">
        <f t="shared" si="23"/>
        <v>9.9499367346938765</v>
      </c>
      <c r="T225" s="80">
        <f t="shared" si="24"/>
        <v>10.296507999999999</v>
      </c>
      <c r="U225" s="80">
        <f t="shared" si="25"/>
        <v>10.617748000000001</v>
      </c>
      <c r="V225" s="80">
        <f t="shared" si="26"/>
        <v>10.599796877551022</v>
      </c>
      <c r="W225" s="80">
        <f t="shared" si="27"/>
        <v>11.227265306122449</v>
      </c>
      <c r="X225" s="80">
        <f t="shared" si="28"/>
        <v>11.476278905004625</v>
      </c>
    </row>
    <row r="226" spans="1:24" s="48" customFormat="1">
      <c r="A226" s="72" t="str">
        <f>'Ref2'!I228</f>
        <v>E2755</v>
      </c>
      <c r="B226" s="72" t="str">
        <f>INDEX('Ref1'!$E:$E,MATCH($A226,'Ref1'!$A:$A,0))</f>
        <v>Ryedale</v>
      </c>
      <c r="C226" s="72" t="str">
        <f>INDEX('Ref2'!$E:$E,MATCH($A226,'Ref2'!$A:$A,0))</f>
        <v>No</v>
      </c>
      <c r="D226" s="74">
        <f>INDEX(Data1!E:E,MATCH($A226,Data1!$A:$A,0))</f>
        <v>13.857345</v>
      </c>
      <c r="E226" s="74">
        <f>INDEX(Data1!F:F,MATCH($A226,Data1!$A:$A,0))</f>
        <v>16.087685</v>
      </c>
      <c r="F226" s="74">
        <f>INDEX(Data1!G:G,MATCH($A226,Data1!$A:$A,0))</f>
        <v>16.014030000000002</v>
      </c>
      <c r="G226" s="74">
        <f>INDEX(Data1!H:H,MATCH($A226,Data1!$A:$A,0))</f>
        <v>16.349088999999999</v>
      </c>
      <c r="H226" s="74">
        <f>INDEX(Data1!I:I,MATCH($A226,Data1!$A:$A,0))</f>
        <v>16.899970999999997</v>
      </c>
      <c r="I226" s="74">
        <f>INDEX(Data1!J:J,MATCH($A226,Data1!$A:$A,0))</f>
        <v>17.244097499999999</v>
      </c>
      <c r="J226" s="329">
        <f>INDEX(Data1!K:K,MATCH($A226,Data1!$A:$A,0))</f>
        <v>17.626560607521697</v>
      </c>
      <c r="K226" s="331"/>
      <c r="L226" s="73"/>
      <c r="M226" s="73"/>
      <c r="N226" s="73"/>
      <c r="O226" s="73"/>
      <c r="P226" s="73"/>
      <c r="Q226" s="332"/>
      <c r="R226" s="335">
        <f t="shared" si="22"/>
        <v>13.857345</v>
      </c>
      <c r="S226" s="80">
        <f t="shared" si="23"/>
        <v>16.087685</v>
      </c>
      <c r="T226" s="80">
        <f t="shared" si="24"/>
        <v>16.014030000000002</v>
      </c>
      <c r="U226" s="80">
        <f t="shared" si="25"/>
        <v>16.349088999999999</v>
      </c>
      <c r="V226" s="80">
        <f t="shared" si="26"/>
        <v>16.899970999999997</v>
      </c>
      <c r="W226" s="80">
        <f t="shared" si="27"/>
        <v>17.244097499999999</v>
      </c>
      <c r="X226" s="80">
        <f t="shared" si="28"/>
        <v>17.626560607521697</v>
      </c>
    </row>
    <row r="227" spans="1:24" s="48" customFormat="1">
      <c r="A227" s="72" t="str">
        <f>'Ref2'!I229</f>
        <v>E4206</v>
      </c>
      <c r="B227" s="72" t="str">
        <f>INDEX('Ref1'!$E:$E,MATCH($A227,'Ref1'!$A:$A,0))</f>
        <v>Salford</v>
      </c>
      <c r="C227" s="72" t="str">
        <f>INDEX('Ref2'!$E:$E,MATCH($A227,'Ref2'!$A:$A,0))</f>
        <v>No</v>
      </c>
      <c r="D227" s="74">
        <f>INDEX(Data1!E:E,MATCH($A227,Data1!$A:$A,0))</f>
        <v>88.143614285714278</v>
      </c>
      <c r="E227" s="74">
        <f>INDEX(Data1!F:F,MATCH($A227,Data1!$A:$A,0))</f>
        <v>86.656169387755099</v>
      </c>
      <c r="F227" s="74">
        <f>INDEX(Data1!G:G,MATCH($A227,Data1!$A:$A,0))</f>
        <v>89.223400999999996</v>
      </c>
      <c r="G227" s="74">
        <f>INDEX(Data1!H:H,MATCH($A227,Data1!$A:$A,0))</f>
        <v>92.107771</v>
      </c>
      <c r="H227" s="74">
        <f>INDEX(Data1!I:I,MATCH($A227,Data1!$A:$A,0))</f>
        <v>85.431494050505037</v>
      </c>
      <c r="I227" s="74">
        <f>INDEX(Data1!J:J,MATCH($A227,Data1!$A:$A,0))</f>
        <v>90.488288888888889</v>
      </c>
      <c r="J227" s="329">
        <f>INDEX(Data1!K:K,MATCH($A227,Data1!$A:$A,0))</f>
        <v>92.495261545055428</v>
      </c>
      <c r="K227" s="331"/>
      <c r="L227" s="73"/>
      <c r="M227" s="73"/>
      <c r="N227" s="73"/>
      <c r="O227" s="73"/>
      <c r="P227" s="73"/>
      <c r="Q227" s="332"/>
      <c r="R227" s="335">
        <f t="shared" si="22"/>
        <v>88.143614285714278</v>
      </c>
      <c r="S227" s="80">
        <f t="shared" si="23"/>
        <v>86.656169387755099</v>
      </c>
      <c r="T227" s="80">
        <f t="shared" si="24"/>
        <v>89.223400999999996</v>
      </c>
      <c r="U227" s="80">
        <f t="shared" si="25"/>
        <v>92.107771</v>
      </c>
      <c r="V227" s="80">
        <f t="shared" si="26"/>
        <v>85.431494050505037</v>
      </c>
      <c r="W227" s="80">
        <f t="shared" si="27"/>
        <v>90.488288888888889</v>
      </c>
      <c r="X227" s="80">
        <f t="shared" si="28"/>
        <v>92.495261545055428</v>
      </c>
    </row>
    <row r="228" spans="1:24" s="48" customFormat="1">
      <c r="A228" s="72" t="str">
        <f>'Ref2'!I230</f>
        <v>E4604</v>
      </c>
      <c r="B228" s="72" t="str">
        <f>INDEX('Ref1'!$E:$E,MATCH($A228,'Ref1'!$A:$A,0))</f>
        <v>Sandwell</v>
      </c>
      <c r="C228" s="72" t="str">
        <f>INDEX('Ref2'!$E:$E,MATCH($A228,'Ref2'!$A:$A,0))</f>
        <v>No</v>
      </c>
      <c r="D228" s="74">
        <f>INDEX(Data1!E:E,MATCH($A228,Data1!$A:$A,0))</f>
        <v>94.905514285714276</v>
      </c>
      <c r="E228" s="74">
        <f>INDEX(Data1!F:F,MATCH($A228,Data1!$A:$A,0))</f>
        <v>97.372351020408161</v>
      </c>
      <c r="F228" s="74">
        <f>INDEX(Data1!G:G,MATCH($A228,Data1!$A:$A,0))</f>
        <v>99.510293000000004</v>
      </c>
      <c r="G228" s="74">
        <f>INDEX(Data1!H:H,MATCH($A228,Data1!$A:$A,0))</f>
        <v>101.030034</v>
      </c>
      <c r="H228" s="74">
        <f>INDEX(Data1!I:I,MATCH($A228,Data1!$A:$A,0))</f>
        <v>88.798105474747459</v>
      </c>
      <c r="I228" s="74">
        <f>INDEX(Data1!J:J,MATCH($A228,Data1!$A:$A,0))</f>
        <v>97.066047474747478</v>
      </c>
      <c r="J228" s="329">
        <f>INDEX(Data1!K:K,MATCH($A228,Data1!$A:$A,0))</f>
        <v>99.218910629923528</v>
      </c>
      <c r="K228" s="331"/>
      <c r="L228" s="73"/>
      <c r="M228" s="73"/>
      <c r="N228" s="73"/>
      <c r="O228" s="73"/>
      <c r="P228" s="73"/>
      <c r="Q228" s="332"/>
      <c r="R228" s="335">
        <f t="shared" si="22"/>
        <v>94.905514285714276</v>
      </c>
      <c r="S228" s="80">
        <f t="shared" si="23"/>
        <v>97.372351020408161</v>
      </c>
      <c r="T228" s="80">
        <f t="shared" si="24"/>
        <v>99.510293000000004</v>
      </c>
      <c r="U228" s="80">
        <f t="shared" si="25"/>
        <v>101.030034</v>
      </c>
      <c r="V228" s="80">
        <f t="shared" si="26"/>
        <v>88.798105474747459</v>
      </c>
      <c r="W228" s="80">
        <f t="shared" si="27"/>
        <v>97.066047474747478</v>
      </c>
      <c r="X228" s="80">
        <f t="shared" si="28"/>
        <v>99.218910629923528</v>
      </c>
    </row>
    <row r="229" spans="1:24" s="48" customFormat="1">
      <c r="A229" s="72" t="str">
        <f>'Ref2'!I231</f>
        <v>E2736</v>
      </c>
      <c r="B229" s="72" t="str">
        <f>INDEX('Ref1'!$E:$E,MATCH($A229,'Ref1'!$A:$A,0))</f>
        <v>Scarborough</v>
      </c>
      <c r="C229" s="72" t="str">
        <f>INDEX('Ref2'!$E:$E,MATCH($A229,'Ref2'!$A:$A,0))</f>
        <v>No</v>
      </c>
      <c r="D229" s="74">
        <f>INDEX(Data1!E:E,MATCH($A229,Data1!$A:$A,0))</f>
        <v>29.049207499999998</v>
      </c>
      <c r="E229" s="74">
        <f>INDEX(Data1!F:F,MATCH($A229,Data1!$A:$A,0))</f>
        <v>32.496265000000001</v>
      </c>
      <c r="F229" s="74">
        <f>INDEX(Data1!G:G,MATCH($A229,Data1!$A:$A,0))</f>
        <v>32.347045999999999</v>
      </c>
      <c r="G229" s="74">
        <f>INDEX(Data1!H:H,MATCH($A229,Data1!$A:$A,0))</f>
        <v>33.793340999999998</v>
      </c>
      <c r="H229" s="74">
        <f>INDEX(Data1!I:I,MATCH($A229,Data1!$A:$A,0))</f>
        <v>35.461025999999997</v>
      </c>
      <c r="I229" s="74">
        <f>INDEX(Data1!J:J,MATCH($A229,Data1!$A:$A,0))</f>
        <v>36.853604999999995</v>
      </c>
      <c r="J229" s="329">
        <f>INDEX(Data1!K:K,MATCH($A229,Data1!$A:$A,0))</f>
        <v>37.670994503375113</v>
      </c>
      <c r="K229" s="331"/>
      <c r="L229" s="73"/>
      <c r="M229" s="73"/>
      <c r="N229" s="73"/>
      <c r="O229" s="73"/>
      <c r="P229" s="73"/>
      <c r="Q229" s="332"/>
      <c r="R229" s="335">
        <f t="shared" si="22"/>
        <v>29.049207499999998</v>
      </c>
      <c r="S229" s="80">
        <f t="shared" si="23"/>
        <v>32.496265000000001</v>
      </c>
      <c r="T229" s="80">
        <f t="shared" si="24"/>
        <v>32.347045999999999</v>
      </c>
      <c r="U229" s="80">
        <f t="shared" si="25"/>
        <v>33.793340999999998</v>
      </c>
      <c r="V229" s="80">
        <f t="shared" si="26"/>
        <v>35.461025999999997</v>
      </c>
      <c r="W229" s="80">
        <f t="shared" si="27"/>
        <v>36.853604999999995</v>
      </c>
      <c r="X229" s="80">
        <f t="shared" si="28"/>
        <v>37.670994503375113</v>
      </c>
    </row>
    <row r="230" spans="1:24" s="48" customFormat="1">
      <c r="A230" s="72" t="str">
        <f>'Ref2'!I232</f>
        <v>E3332</v>
      </c>
      <c r="B230" s="72" t="str">
        <f>INDEX('Ref1'!$E:$E,MATCH($A230,'Ref1'!$A:$A,0))</f>
        <v>Sedgemoor</v>
      </c>
      <c r="C230" s="72" t="str">
        <f>INDEX('Ref2'!$E:$E,MATCH($A230,'Ref2'!$A:$A,0))</f>
        <v>No</v>
      </c>
      <c r="D230" s="74">
        <f>INDEX(Data1!E:E,MATCH($A230,Data1!$A:$A,0))</f>
        <v>31.622284999999998</v>
      </c>
      <c r="E230" s="74">
        <f>INDEX(Data1!F:F,MATCH($A230,Data1!$A:$A,0))</f>
        <v>35.610399999999998</v>
      </c>
      <c r="F230" s="74">
        <f>INDEX(Data1!G:G,MATCH($A230,Data1!$A:$A,0))</f>
        <v>36.598461</v>
      </c>
      <c r="G230" s="74">
        <f>INDEX(Data1!H:H,MATCH($A230,Data1!$A:$A,0))</f>
        <v>38.949578000000002</v>
      </c>
      <c r="H230" s="74">
        <f>INDEX(Data1!I:I,MATCH($A230,Data1!$A:$A,0))</f>
        <v>37.838975500000004</v>
      </c>
      <c r="I230" s="74">
        <f>INDEX(Data1!J:J,MATCH($A230,Data1!$A:$A,0))</f>
        <v>39.620384999999999</v>
      </c>
      <c r="J230" s="329">
        <f>INDEX(Data1!K:K,MATCH($A230,Data1!$A:$A,0))</f>
        <v>40.499139922854383</v>
      </c>
      <c r="K230" s="331"/>
      <c r="L230" s="73"/>
      <c r="M230" s="73"/>
      <c r="N230" s="73"/>
      <c r="O230" s="73"/>
      <c r="P230" s="73"/>
      <c r="Q230" s="332"/>
      <c r="R230" s="335">
        <f t="shared" si="22"/>
        <v>31.622284999999998</v>
      </c>
      <c r="S230" s="80">
        <f t="shared" si="23"/>
        <v>35.610399999999998</v>
      </c>
      <c r="T230" s="80">
        <f t="shared" si="24"/>
        <v>36.598461</v>
      </c>
      <c r="U230" s="80">
        <f t="shared" si="25"/>
        <v>38.949578000000002</v>
      </c>
      <c r="V230" s="80">
        <f t="shared" si="26"/>
        <v>37.838975500000004</v>
      </c>
      <c r="W230" s="80">
        <f t="shared" si="27"/>
        <v>39.620384999999999</v>
      </c>
      <c r="X230" s="80">
        <f t="shared" si="28"/>
        <v>40.499139922854383</v>
      </c>
    </row>
    <row r="231" spans="1:24" s="48" customFormat="1">
      <c r="A231" s="72" t="str">
        <f>'Ref2'!I233</f>
        <v>E4304</v>
      </c>
      <c r="B231" s="72" t="str">
        <f>INDEX('Ref1'!$E:$E,MATCH($A231,'Ref1'!$A:$A,0))</f>
        <v>Sefton</v>
      </c>
      <c r="C231" s="72" t="str">
        <f>INDEX('Ref2'!$E:$E,MATCH($A231,'Ref2'!$A:$A,0))</f>
        <v>No</v>
      </c>
      <c r="D231" s="74">
        <f>INDEX(Data1!E:E,MATCH($A231,Data1!$A:$A,0))</f>
        <v>62.004371428571432</v>
      </c>
      <c r="E231" s="74">
        <f>INDEX(Data1!F:F,MATCH($A231,Data1!$A:$A,0))</f>
        <v>68.122067346938778</v>
      </c>
      <c r="F231" s="74">
        <f>INDEX(Data1!G:G,MATCH($A231,Data1!$A:$A,0))</f>
        <v>64.432858999999993</v>
      </c>
      <c r="G231" s="74">
        <f>INDEX(Data1!H:H,MATCH($A231,Data1!$A:$A,0))</f>
        <v>66.080912999999981</v>
      </c>
      <c r="H231" s="74">
        <f>INDEX(Data1!I:I,MATCH($A231,Data1!$A:$A,0))</f>
        <v>68.203309404040411</v>
      </c>
      <c r="I231" s="74">
        <f>INDEX(Data1!J:J,MATCH($A231,Data1!$A:$A,0))</f>
        <v>67.120368686868687</v>
      </c>
      <c r="J231" s="329">
        <f>INDEX(Data1!K:K,MATCH($A231,Data1!$A:$A,0))</f>
        <v>68.609055745496434</v>
      </c>
      <c r="K231" s="331"/>
      <c r="L231" s="73"/>
      <c r="M231" s="73"/>
      <c r="N231" s="73"/>
      <c r="O231" s="73"/>
      <c r="P231" s="73"/>
      <c r="Q231" s="332"/>
      <c r="R231" s="335">
        <f t="shared" si="22"/>
        <v>62.004371428571432</v>
      </c>
      <c r="S231" s="80">
        <f t="shared" si="23"/>
        <v>68.122067346938778</v>
      </c>
      <c r="T231" s="80">
        <f t="shared" si="24"/>
        <v>64.432858999999993</v>
      </c>
      <c r="U231" s="80">
        <f t="shared" si="25"/>
        <v>66.080912999999981</v>
      </c>
      <c r="V231" s="80">
        <f t="shared" si="26"/>
        <v>68.203309404040411</v>
      </c>
      <c r="W231" s="80">
        <f t="shared" si="27"/>
        <v>67.120368686868687</v>
      </c>
      <c r="X231" s="80">
        <f t="shared" si="28"/>
        <v>68.609055745496434</v>
      </c>
    </row>
    <row r="232" spans="1:24" s="48" customFormat="1">
      <c r="A232" s="72" t="str">
        <f>'Ref2'!I234</f>
        <v>E2757</v>
      </c>
      <c r="B232" s="72" t="str">
        <f>INDEX('Ref1'!$E:$E,MATCH($A232,'Ref1'!$A:$A,0))</f>
        <v>Selby</v>
      </c>
      <c r="C232" s="72" t="str">
        <f>INDEX('Ref2'!$E:$E,MATCH($A232,'Ref2'!$A:$A,0))</f>
        <v>No</v>
      </c>
      <c r="D232" s="74">
        <f>INDEX(Data1!E:E,MATCH($A232,Data1!$A:$A,0))</f>
        <v>36.089517499999999</v>
      </c>
      <c r="E232" s="74">
        <f>INDEX(Data1!F:F,MATCH($A232,Data1!$A:$A,0))</f>
        <v>38.709307499999994</v>
      </c>
      <c r="F232" s="74">
        <f>INDEX(Data1!G:G,MATCH($A232,Data1!$A:$A,0))</f>
        <v>35.82931</v>
      </c>
      <c r="G232" s="74">
        <f>INDEX(Data1!H:H,MATCH($A232,Data1!$A:$A,0))</f>
        <v>34.404643999999998</v>
      </c>
      <c r="H232" s="74">
        <f>INDEX(Data1!I:I,MATCH($A232,Data1!$A:$A,0))</f>
        <v>28.363334500000008</v>
      </c>
      <c r="I232" s="74">
        <f>INDEX(Data1!J:J,MATCH($A232,Data1!$A:$A,0))</f>
        <v>28.433137500000001</v>
      </c>
      <c r="J232" s="329">
        <f>INDEX(Data1!K:K,MATCH($A232,Data1!$A:$A,0))</f>
        <v>29.063766393442627</v>
      </c>
      <c r="K232" s="331"/>
      <c r="L232" s="73"/>
      <c r="M232" s="73"/>
      <c r="N232" s="73"/>
      <c r="O232" s="73"/>
      <c r="P232" s="73"/>
      <c r="Q232" s="332"/>
      <c r="R232" s="335">
        <f t="shared" si="22"/>
        <v>36.089517499999999</v>
      </c>
      <c r="S232" s="80">
        <f t="shared" si="23"/>
        <v>38.709307499999994</v>
      </c>
      <c r="T232" s="80">
        <f t="shared" si="24"/>
        <v>35.82931</v>
      </c>
      <c r="U232" s="80">
        <f t="shared" si="25"/>
        <v>34.404643999999998</v>
      </c>
      <c r="V232" s="80">
        <f t="shared" si="26"/>
        <v>28.363334500000008</v>
      </c>
      <c r="W232" s="80">
        <f t="shared" si="27"/>
        <v>28.433137500000001</v>
      </c>
      <c r="X232" s="80">
        <f t="shared" si="28"/>
        <v>29.063766393442627</v>
      </c>
    </row>
    <row r="233" spans="1:24" s="48" customFormat="1">
      <c r="A233" s="72" t="str">
        <f>'Ref2'!I235</f>
        <v>E2239</v>
      </c>
      <c r="B233" s="72" t="str">
        <f>INDEX('Ref1'!$E:$E,MATCH($A233,'Ref1'!$A:$A,0))</f>
        <v>Sevenoaks</v>
      </c>
      <c r="C233" s="72" t="str">
        <f>INDEX('Ref2'!$E:$E,MATCH($A233,'Ref2'!$A:$A,0))</f>
        <v>No</v>
      </c>
      <c r="D233" s="74">
        <f>INDEX(Data1!E:E,MATCH($A233,Data1!$A:$A,0))</f>
        <v>32.190489999999997</v>
      </c>
      <c r="E233" s="74">
        <f>INDEX(Data1!F:F,MATCH($A233,Data1!$A:$A,0))</f>
        <v>32.684309999999996</v>
      </c>
      <c r="F233" s="74">
        <f>INDEX(Data1!G:G,MATCH($A233,Data1!$A:$A,0))</f>
        <v>34.099404999999997</v>
      </c>
      <c r="G233" s="74">
        <f>INDEX(Data1!H:H,MATCH($A233,Data1!$A:$A,0))</f>
        <v>36.100518999999998</v>
      </c>
      <c r="H233" s="74">
        <f>INDEX(Data1!I:I,MATCH($A233,Data1!$A:$A,0))</f>
        <v>34.326549999999997</v>
      </c>
      <c r="I233" s="74">
        <f>INDEX(Data1!J:J,MATCH($A233,Data1!$A:$A,0))</f>
        <v>34.760714999999998</v>
      </c>
      <c r="J233" s="329">
        <f>INDEX(Data1!K:K,MATCH($A233,Data1!$A:$A,0))</f>
        <v>35.531685535195997</v>
      </c>
      <c r="K233" s="331"/>
      <c r="L233" s="73"/>
      <c r="M233" s="73"/>
      <c r="N233" s="73"/>
      <c r="O233" s="73"/>
      <c r="P233" s="73"/>
      <c r="Q233" s="332"/>
      <c r="R233" s="335">
        <f t="shared" si="22"/>
        <v>32.190489999999997</v>
      </c>
      <c r="S233" s="80">
        <f t="shared" si="23"/>
        <v>32.684309999999996</v>
      </c>
      <c r="T233" s="80">
        <f t="shared" si="24"/>
        <v>34.099404999999997</v>
      </c>
      <c r="U233" s="80">
        <f t="shared" si="25"/>
        <v>36.100518999999998</v>
      </c>
      <c r="V233" s="80">
        <f t="shared" si="26"/>
        <v>34.326549999999997</v>
      </c>
      <c r="W233" s="80">
        <f t="shared" si="27"/>
        <v>34.760714999999998</v>
      </c>
      <c r="X233" s="80">
        <f t="shared" si="28"/>
        <v>35.531685535195997</v>
      </c>
    </row>
    <row r="234" spans="1:24" s="48" customFormat="1">
      <c r="A234" s="72" t="str">
        <f>'Ref2'!I236</f>
        <v>E4404</v>
      </c>
      <c r="B234" s="72" t="str">
        <f>INDEX('Ref1'!$E:$E,MATCH($A234,'Ref1'!$A:$A,0))</f>
        <v>Sheffield</v>
      </c>
      <c r="C234" s="72" t="str">
        <f>INDEX('Ref2'!$E:$E,MATCH($A234,'Ref2'!$A:$A,0))</f>
        <v>No</v>
      </c>
      <c r="D234" s="74">
        <f>INDEX(Data1!E:E,MATCH($A234,Data1!$A:$A,0))</f>
        <v>197.11219387755102</v>
      </c>
      <c r="E234" s="74">
        <f>INDEX(Data1!F:F,MATCH($A234,Data1!$A:$A,0))</f>
        <v>203.43965102040818</v>
      </c>
      <c r="F234" s="74">
        <f>INDEX(Data1!G:G,MATCH($A234,Data1!$A:$A,0))</f>
        <v>198.67011099999999</v>
      </c>
      <c r="G234" s="74">
        <f>INDEX(Data1!H:H,MATCH($A234,Data1!$A:$A,0))</f>
        <v>207.535236</v>
      </c>
      <c r="H234" s="74">
        <f>INDEX(Data1!I:I,MATCH($A234,Data1!$A:$A,0))</f>
        <v>186.73053495918367</v>
      </c>
      <c r="I234" s="74">
        <f>INDEX(Data1!J:J,MATCH($A234,Data1!$A:$A,0))</f>
        <v>200.82414897959185</v>
      </c>
      <c r="J234" s="329">
        <f>INDEX(Data1!K:K,MATCH($A234,Data1!$A:$A,0))</f>
        <v>205.27830078916816</v>
      </c>
      <c r="K234" s="331"/>
      <c r="L234" s="73"/>
      <c r="M234" s="73"/>
      <c r="N234" s="73"/>
      <c r="O234" s="73"/>
      <c r="P234" s="73"/>
      <c r="Q234" s="332"/>
      <c r="R234" s="335">
        <f t="shared" si="22"/>
        <v>197.11219387755102</v>
      </c>
      <c r="S234" s="80">
        <f t="shared" si="23"/>
        <v>203.43965102040818</v>
      </c>
      <c r="T234" s="80">
        <f t="shared" si="24"/>
        <v>198.67011099999999</v>
      </c>
      <c r="U234" s="80">
        <f t="shared" si="25"/>
        <v>207.535236</v>
      </c>
      <c r="V234" s="80">
        <f t="shared" si="26"/>
        <v>186.73053495918367</v>
      </c>
      <c r="W234" s="80">
        <f t="shared" si="27"/>
        <v>200.82414897959185</v>
      </c>
      <c r="X234" s="80">
        <f t="shared" si="28"/>
        <v>205.27830078916816</v>
      </c>
    </row>
    <row r="235" spans="1:24" s="48" customFormat="1">
      <c r="A235" s="72" t="str">
        <f>'Ref2'!I237</f>
        <v>E2240</v>
      </c>
      <c r="B235" s="72" t="str">
        <f>INDEX('Ref1'!$E:$E,MATCH($A235,'Ref1'!$A:$A,0))</f>
        <v>Shepway</v>
      </c>
      <c r="C235" s="72" t="str">
        <f>INDEX('Ref2'!$E:$E,MATCH($A235,'Ref2'!$A:$A,0))</f>
        <v>No</v>
      </c>
      <c r="D235" s="74">
        <f>INDEX(Data1!E:E,MATCH($A235,Data1!$A:$A,0))</f>
        <v>25.435184999999997</v>
      </c>
      <c r="E235" s="74">
        <f>INDEX(Data1!F:F,MATCH($A235,Data1!$A:$A,0))</f>
        <v>26.768852500000001</v>
      </c>
      <c r="F235" s="74">
        <f>INDEX(Data1!G:G,MATCH($A235,Data1!$A:$A,0))</f>
        <v>26.392860000000002</v>
      </c>
      <c r="G235" s="74">
        <f>INDEX(Data1!H:H,MATCH($A235,Data1!$A:$A,0))</f>
        <v>28.453683999999999</v>
      </c>
      <c r="H235" s="74">
        <f>INDEX(Data1!I:I,MATCH($A235,Data1!$A:$A,0))</f>
        <v>27.760989000000009</v>
      </c>
      <c r="I235" s="74">
        <f>INDEX(Data1!J:J,MATCH($A235,Data1!$A:$A,0))</f>
        <v>27.748824999999997</v>
      </c>
      <c r="J235" s="329">
        <f>INDEX(Data1!K:K,MATCH($A235,Data1!$A:$A,0))</f>
        <v>28.364276277724109</v>
      </c>
      <c r="K235" s="331"/>
      <c r="L235" s="73"/>
      <c r="M235" s="73"/>
      <c r="N235" s="73"/>
      <c r="O235" s="73"/>
      <c r="P235" s="73"/>
      <c r="Q235" s="332"/>
      <c r="R235" s="335">
        <f t="shared" si="22"/>
        <v>25.435184999999997</v>
      </c>
      <c r="S235" s="80">
        <f t="shared" si="23"/>
        <v>26.768852500000001</v>
      </c>
      <c r="T235" s="80">
        <f t="shared" si="24"/>
        <v>26.392860000000002</v>
      </c>
      <c r="U235" s="80">
        <f t="shared" si="25"/>
        <v>28.453683999999999</v>
      </c>
      <c r="V235" s="80">
        <f t="shared" si="26"/>
        <v>27.760989000000009</v>
      </c>
      <c r="W235" s="80">
        <f t="shared" si="27"/>
        <v>27.748824999999997</v>
      </c>
      <c r="X235" s="80">
        <f t="shared" si="28"/>
        <v>28.364276277724109</v>
      </c>
    </row>
    <row r="236" spans="1:24" s="48" customFormat="1">
      <c r="A236" s="72" t="str">
        <f>'Ref2'!I238</f>
        <v>E3202</v>
      </c>
      <c r="B236" s="72" t="str">
        <f>INDEX('Ref1'!$E:$E,MATCH($A236,'Ref1'!$A:$A,0))</f>
        <v>Shropshire</v>
      </c>
      <c r="C236" s="72" t="str">
        <f>INDEX('Ref2'!$E:$E,MATCH($A236,'Ref2'!$A:$A,0))</f>
        <v>No</v>
      </c>
      <c r="D236" s="74">
        <f>INDEX(Data1!E:E,MATCH($A236,Data1!$A:$A,0))</f>
        <v>73.393614285714293</v>
      </c>
      <c r="E236" s="74">
        <f>INDEX(Data1!F:F,MATCH($A236,Data1!$A:$A,0))</f>
        <v>67.340148979591845</v>
      </c>
      <c r="F236" s="74">
        <f>INDEX(Data1!G:G,MATCH($A236,Data1!$A:$A,0))</f>
        <v>72.203282999999999</v>
      </c>
      <c r="G236" s="74">
        <f>INDEX(Data1!H:H,MATCH($A236,Data1!$A:$A,0))</f>
        <v>80.024142999999995</v>
      </c>
      <c r="H236" s="74">
        <f>INDEX(Data1!I:I,MATCH($A236,Data1!$A:$A,0))</f>
        <v>77.531935000000004</v>
      </c>
      <c r="I236" s="74">
        <f>INDEX(Data1!J:J,MATCH($A236,Data1!$A:$A,0))</f>
        <v>82.264946938775509</v>
      </c>
      <c r="J236" s="329">
        <f>INDEX(Data1!K:K,MATCH($A236,Data1!$A:$A,0))</f>
        <v>84.089531104244983</v>
      </c>
      <c r="K236" s="331"/>
      <c r="L236" s="73"/>
      <c r="M236" s="73"/>
      <c r="N236" s="73"/>
      <c r="O236" s="73"/>
      <c r="P236" s="73"/>
      <c r="Q236" s="332"/>
      <c r="R236" s="335">
        <f t="shared" si="22"/>
        <v>73.393614285714293</v>
      </c>
      <c r="S236" s="80">
        <f t="shared" si="23"/>
        <v>67.340148979591845</v>
      </c>
      <c r="T236" s="80">
        <f t="shared" si="24"/>
        <v>72.203282999999999</v>
      </c>
      <c r="U236" s="80">
        <f t="shared" si="25"/>
        <v>80.024142999999995</v>
      </c>
      <c r="V236" s="80">
        <f t="shared" si="26"/>
        <v>77.531935000000004</v>
      </c>
      <c r="W236" s="80">
        <f t="shared" si="27"/>
        <v>82.264946938775509</v>
      </c>
      <c r="X236" s="80">
        <f t="shared" si="28"/>
        <v>84.089531104244983</v>
      </c>
    </row>
    <row r="237" spans="1:24" s="48" customFormat="1">
      <c r="A237" s="72" t="str">
        <f>'Ref2'!I239</f>
        <v>E0304</v>
      </c>
      <c r="B237" s="72" t="str">
        <f>INDEX('Ref1'!$E:$E,MATCH($A237,'Ref1'!$A:$A,0))</f>
        <v>Slough</v>
      </c>
      <c r="C237" s="72" t="str">
        <f>INDEX('Ref2'!$E:$E,MATCH($A237,'Ref2'!$A:$A,0))</f>
        <v>No</v>
      </c>
      <c r="D237" s="74">
        <f>INDEX(Data1!E:E,MATCH($A237,Data1!$A:$A,0))</f>
        <v>89.057922448979596</v>
      </c>
      <c r="E237" s="74">
        <f>INDEX(Data1!F:F,MATCH($A237,Data1!$A:$A,0))</f>
        <v>92.046304081632655</v>
      </c>
      <c r="F237" s="74">
        <f>INDEX(Data1!G:G,MATCH($A237,Data1!$A:$A,0))</f>
        <v>98.154622000000003</v>
      </c>
      <c r="G237" s="74">
        <f>INDEX(Data1!H:H,MATCH($A237,Data1!$A:$A,0))</f>
        <v>97.603358999999998</v>
      </c>
      <c r="H237" s="74">
        <f>INDEX(Data1!I:I,MATCH($A237,Data1!$A:$A,0))</f>
        <v>99.476947142857128</v>
      </c>
      <c r="I237" s="74">
        <f>INDEX(Data1!J:J,MATCH($A237,Data1!$A:$A,0))</f>
        <v>102.50023333333333</v>
      </c>
      <c r="J237" s="329">
        <f>INDEX(Data1!K:K,MATCH($A237,Data1!$A:$A,0))</f>
        <v>104.77362327225835</v>
      </c>
      <c r="K237" s="331"/>
      <c r="L237" s="73"/>
      <c r="M237" s="73"/>
      <c r="N237" s="73"/>
      <c r="O237" s="73"/>
      <c r="P237" s="73"/>
      <c r="Q237" s="332"/>
      <c r="R237" s="335">
        <f t="shared" si="22"/>
        <v>89.057922448979596</v>
      </c>
      <c r="S237" s="80">
        <f t="shared" si="23"/>
        <v>92.046304081632655</v>
      </c>
      <c r="T237" s="80">
        <f t="shared" si="24"/>
        <v>98.154622000000003</v>
      </c>
      <c r="U237" s="80">
        <f t="shared" si="25"/>
        <v>97.603358999999998</v>
      </c>
      <c r="V237" s="80">
        <f t="shared" si="26"/>
        <v>99.476947142857128</v>
      </c>
      <c r="W237" s="80">
        <f t="shared" si="27"/>
        <v>102.50023333333333</v>
      </c>
      <c r="X237" s="80">
        <f t="shared" si="28"/>
        <v>104.77362327225835</v>
      </c>
    </row>
    <row r="238" spans="1:24" s="48" customFormat="1">
      <c r="A238" s="72" t="str">
        <f>'Ref2'!I240</f>
        <v>E4605</v>
      </c>
      <c r="B238" s="72" t="str">
        <f>INDEX('Ref1'!$E:$E,MATCH($A238,'Ref1'!$A:$A,0))</f>
        <v>Solihull</v>
      </c>
      <c r="C238" s="72" t="str">
        <f>INDEX('Ref2'!$E:$E,MATCH($A238,'Ref2'!$A:$A,0))</f>
        <v>No</v>
      </c>
      <c r="D238" s="74">
        <f>INDEX(Data1!E:E,MATCH($A238,Data1!$A:$A,0))</f>
        <v>100.85503469387756</v>
      </c>
      <c r="E238" s="74">
        <f>INDEX(Data1!F:F,MATCH($A238,Data1!$A:$A,0))</f>
        <v>105.73271224489797</v>
      </c>
      <c r="F238" s="74">
        <f>INDEX(Data1!G:G,MATCH($A238,Data1!$A:$A,0))</f>
        <v>117.490994</v>
      </c>
      <c r="G238" s="74">
        <f>INDEX(Data1!H:H,MATCH($A238,Data1!$A:$A,0))</f>
        <v>111.79829100000001</v>
      </c>
      <c r="H238" s="74">
        <f>INDEX(Data1!I:I,MATCH($A238,Data1!$A:$A,0))</f>
        <v>106.1687889191919</v>
      </c>
      <c r="I238" s="74">
        <f>INDEX(Data1!J:J,MATCH($A238,Data1!$A:$A,0))</f>
        <v>112.81008181818181</v>
      </c>
      <c r="J238" s="329">
        <f>INDEX(Data1!K:K,MATCH($A238,Data1!$A:$A,0))</f>
        <v>115.31213763478441</v>
      </c>
      <c r="K238" s="331"/>
      <c r="L238" s="73"/>
      <c r="M238" s="73"/>
      <c r="N238" s="73"/>
      <c r="O238" s="73"/>
      <c r="P238" s="73"/>
      <c r="Q238" s="332"/>
      <c r="R238" s="335">
        <f t="shared" si="22"/>
        <v>100.85503469387756</v>
      </c>
      <c r="S238" s="80">
        <f t="shared" si="23"/>
        <v>105.73271224489797</v>
      </c>
      <c r="T238" s="80">
        <f t="shared" si="24"/>
        <v>117.490994</v>
      </c>
      <c r="U238" s="80">
        <f t="shared" si="25"/>
        <v>111.79829100000001</v>
      </c>
      <c r="V238" s="80">
        <f t="shared" si="26"/>
        <v>106.1687889191919</v>
      </c>
      <c r="W238" s="80">
        <f t="shared" si="27"/>
        <v>112.81008181818181</v>
      </c>
      <c r="X238" s="80">
        <f t="shared" si="28"/>
        <v>115.31213763478441</v>
      </c>
    </row>
    <row r="239" spans="1:24" s="48" customFormat="1">
      <c r="A239" s="72" t="str">
        <f>'Ref2'!I241</f>
        <v>E0434</v>
      </c>
      <c r="B239" s="72" t="str">
        <f>INDEX('Ref1'!$E:$E,MATCH($A239,'Ref1'!$A:$A,0))</f>
        <v>South Bucks</v>
      </c>
      <c r="C239" s="72" t="str">
        <f>INDEX('Ref2'!$E:$E,MATCH($A239,'Ref2'!$A:$A,0))</f>
        <v>No</v>
      </c>
      <c r="D239" s="74">
        <f>INDEX(Data1!E:E,MATCH($A239,Data1!$A:$A,0))</f>
        <v>27.133969999999998</v>
      </c>
      <c r="E239" s="74">
        <f>INDEX(Data1!F:F,MATCH($A239,Data1!$A:$A,0))</f>
        <v>26.6654625</v>
      </c>
      <c r="F239" s="74">
        <f>INDEX(Data1!G:G,MATCH($A239,Data1!$A:$A,0))</f>
        <v>31.052894000000002</v>
      </c>
      <c r="G239" s="74">
        <f>INDEX(Data1!H:H,MATCH($A239,Data1!$A:$A,0))</f>
        <v>30.849105000000002</v>
      </c>
      <c r="H239" s="74">
        <f>INDEX(Data1!I:I,MATCH($A239,Data1!$A:$A,0))</f>
        <v>33.6222165</v>
      </c>
      <c r="I239" s="74">
        <f>INDEX(Data1!J:J,MATCH($A239,Data1!$A:$A,0))</f>
        <v>32.426769999999998</v>
      </c>
      <c r="J239" s="329">
        <f>INDEX(Data1!K:K,MATCH($A239,Data1!$A:$A,0))</f>
        <v>33.145975120540015</v>
      </c>
      <c r="K239" s="331"/>
      <c r="L239" s="73"/>
      <c r="M239" s="73"/>
      <c r="N239" s="73"/>
      <c r="O239" s="73"/>
      <c r="P239" s="73"/>
      <c r="Q239" s="332"/>
      <c r="R239" s="335">
        <f t="shared" si="22"/>
        <v>27.133969999999998</v>
      </c>
      <c r="S239" s="80">
        <f t="shared" si="23"/>
        <v>26.6654625</v>
      </c>
      <c r="T239" s="80">
        <f t="shared" si="24"/>
        <v>31.052894000000002</v>
      </c>
      <c r="U239" s="80">
        <f t="shared" si="25"/>
        <v>30.849105000000002</v>
      </c>
      <c r="V239" s="80">
        <f t="shared" si="26"/>
        <v>33.6222165</v>
      </c>
      <c r="W239" s="80">
        <f t="shared" si="27"/>
        <v>32.426769999999998</v>
      </c>
      <c r="X239" s="80">
        <f t="shared" si="28"/>
        <v>33.145975120540015</v>
      </c>
    </row>
    <row r="240" spans="1:24" s="48" customFormat="1">
      <c r="A240" s="72" t="str">
        <f>'Ref2'!I242</f>
        <v>E0536</v>
      </c>
      <c r="B240" s="72" t="str">
        <f>INDEX('Ref1'!$E:$E,MATCH($A240,'Ref1'!$A:$A,0))</f>
        <v>South Cambridgeshire</v>
      </c>
      <c r="C240" s="72" t="str">
        <f>INDEX('Ref2'!$E:$E,MATCH($A240,'Ref2'!$A:$A,0))</f>
        <v>No</v>
      </c>
      <c r="D240" s="74">
        <f>INDEX(Data1!E:E,MATCH($A240,Data1!$A:$A,0))</f>
        <v>62.572694999999996</v>
      </c>
      <c r="E240" s="74">
        <f>INDEX(Data1!F:F,MATCH($A240,Data1!$A:$A,0))</f>
        <v>67.341719999999995</v>
      </c>
      <c r="F240" s="74">
        <f>INDEX(Data1!G:G,MATCH($A240,Data1!$A:$A,0))</f>
        <v>67.034021999999993</v>
      </c>
      <c r="G240" s="74">
        <f>INDEX(Data1!H:H,MATCH($A240,Data1!$A:$A,0))</f>
        <v>76.290958000000003</v>
      </c>
      <c r="H240" s="74">
        <f>INDEX(Data1!I:I,MATCH($A240,Data1!$A:$A,0))</f>
        <v>77.557264999999987</v>
      </c>
      <c r="I240" s="74">
        <f>INDEX(Data1!J:J,MATCH($A240,Data1!$A:$A,0))</f>
        <v>80.668512499999991</v>
      </c>
      <c r="J240" s="329">
        <f>INDEX(Data1!K:K,MATCH($A240,Data1!$A:$A,0))</f>
        <v>82.457688765670198</v>
      </c>
      <c r="K240" s="331"/>
      <c r="L240" s="73"/>
      <c r="M240" s="73"/>
      <c r="N240" s="73"/>
      <c r="O240" s="73"/>
      <c r="P240" s="73"/>
      <c r="Q240" s="332"/>
      <c r="R240" s="335">
        <f t="shared" si="22"/>
        <v>62.572694999999996</v>
      </c>
      <c r="S240" s="80">
        <f t="shared" si="23"/>
        <v>67.341719999999995</v>
      </c>
      <c r="T240" s="80">
        <f t="shared" si="24"/>
        <v>67.034021999999993</v>
      </c>
      <c r="U240" s="80">
        <f t="shared" si="25"/>
        <v>76.290958000000003</v>
      </c>
      <c r="V240" s="80">
        <f t="shared" si="26"/>
        <v>77.557264999999987</v>
      </c>
      <c r="W240" s="80">
        <f t="shared" si="27"/>
        <v>80.668512499999991</v>
      </c>
      <c r="X240" s="80">
        <f t="shared" si="28"/>
        <v>82.457688765670198</v>
      </c>
    </row>
    <row r="241" spans="1:24" s="48" customFormat="1">
      <c r="A241" s="72" t="str">
        <f>'Ref2'!I243</f>
        <v>E1039</v>
      </c>
      <c r="B241" s="72" t="str">
        <f>INDEX('Ref1'!$E:$E,MATCH($A241,'Ref1'!$A:$A,0))</f>
        <v>South Derbyshire</v>
      </c>
      <c r="C241" s="72" t="str">
        <f>INDEX('Ref2'!$E:$E,MATCH($A241,'Ref2'!$A:$A,0))</f>
        <v>No</v>
      </c>
      <c r="D241" s="74">
        <f>INDEX(Data1!E:E,MATCH($A241,Data1!$A:$A,0))</f>
        <v>19.843669999999999</v>
      </c>
      <c r="E241" s="74">
        <f>INDEX(Data1!F:F,MATCH($A241,Data1!$A:$A,0))</f>
        <v>22.613632499999998</v>
      </c>
      <c r="F241" s="74">
        <f>INDEX(Data1!G:G,MATCH($A241,Data1!$A:$A,0))</f>
        <v>21.653750999999996</v>
      </c>
      <c r="G241" s="74">
        <f>INDEX(Data1!H:H,MATCH($A241,Data1!$A:$A,0))</f>
        <v>23.142897999999999</v>
      </c>
      <c r="H241" s="74">
        <f>INDEX(Data1!I:I,MATCH($A241,Data1!$A:$A,0))</f>
        <v>24.667703000000003</v>
      </c>
      <c r="I241" s="74">
        <f>INDEX(Data1!J:J,MATCH($A241,Data1!$A:$A,0))</f>
        <v>26.67633</v>
      </c>
      <c r="J241" s="329">
        <f>INDEX(Data1!K:K,MATCH($A241,Data1!$A:$A,0))</f>
        <v>27.267994021214978</v>
      </c>
      <c r="K241" s="331"/>
      <c r="L241" s="73"/>
      <c r="M241" s="73"/>
      <c r="N241" s="73"/>
      <c r="O241" s="73"/>
      <c r="P241" s="73"/>
      <c r="Q241" s="332"/>
      <c r="R241" s="335">
        <f t="shared" si="22"/>
        <v>19.843669999999999</v>
      </c>
      <c r="S241" s="80">
        <f t="shared" si="23"/>
        <v>22.613632499999998</v>
      </c>
      <c r="T241" s="80">
        <f t="shared" si="24"/>
        <v>21.653750999999996</v>
      </c>
      <c r="U241" s="80">
        <f t="shared" si="25"/>
        <v>23.142897999999999</v>
      </c>
      <c r="V241" s="80">
        <f t="shared" si="26"/>
        <v>24.667703000000003</v>
      </c>
      <c r="W241" s="80">
        <f t="shared" si="27"/>
        <v>26.67633</v>
      </c>
      <c r="X241" s="80">
        <f t="shared" si="28"/>
        <v>27.267994021214978</v>
      </c>
    </row>
    <row r="242" spans="1:24" s="48" customFormat="1">
      <c r="A242" s="72" t="str">
        <f>'Ref2'!I244</f>
        <v>E0103</v>
      </c>
      <c r="B242" s="72" t="str">
        <f>INDEX('Ref1'!$E:$E,MATCH($A242,'Ref1'!$A:$A,0))</f>
        <v>South Gloucestershire</v>
      </c>
      <c r="C242" s="72" t="str">
        <f>INDEX('Ref2'!$E:$E,MATCH($A242,'Ref2'!$A:$A,0))</f>
        <v>No</v>
      </c>
      <c r="D242" s="74">
        <f>INDEX(Data1!E:E,MATCH($A242,Data1!$A:$A,0))</f>
        <v>126.00732857142857</v>
      </c>
      <c r="E242" s="74">
        <f>INDEX(Data1!F:F,MATCH($A242,Data1!$A:$A,0))</f>
        <v>122.03278163265306</v>
      </c>
      <c r="F242" s="74">
        <f>INDEX(Data1!G:G,MATCH($A242,Data1!$A:$A,0))</f>
        <v>133.78195600000001</v>
      </c>
      <c r="G242" s="74">
        <f>INDEX(Data1!H:H,MATCH($A242,Data1!$A:$A,0))</f>
        <v>134.753265</v>
      </c>
      <c r="H242" s="74">
        <f>INDEX(Data1!I:I,MATCH($A242,Data1!$A:$A,0))</f>
        <v>127.0905934574468</v>
      </c>
      <c r="I242" s="74">
        <f>INDEX(Data1!J:J,MATCH($A242,Data1!$A:$A,0))</f>
        <v>130.3851414893617</v>
      </c>
      <c r="J242" s="329">
        <f>INDEX(Data1!K:K,MATCH($A242,Data1!$A:$A,0))</f>
        <v>133.2770009438033</v>
      </c>
      <c r="K242" s="331"/>
      <c r="L242" s="73"/>
      <c r="M242" s="73"/>
      <c r="N242" s="73"/>
      <c r="O242" s="73"/>
      <c r="P242" s="73"/>
      <c r="Q242" s="332"/>
      <c r="R242" s="335">
        <f t="shared" si="22"/>
        <v>126.00732857142857</v>
      </c>
      <c r="S242" s="80">
        <f t="shared" si="23"/>
        <v>122.03278163265306</v>
      </c>
      <c r="T242" s="80">
        <f t="shared" si="24"/>
        <v>133.78195600000001</v>
      </c>
      <c r="U242" s="80">
        <f t="shared" si="25"/>
        <v>134.753265</v>
      </c>
      <c r="V242" s="80">
        <f t="shared" si="26"/>
        <v>127.0905934574468</v>
      </c>
      <c r="W242" s="80">
        <f t="shared" si="27"/>
        <v>130.3851414893617</v>
      </c>
      <c r="X242" s="80">
        <f t="shared" si="28"/>
        <v>133.2770009438033</v>
      </c>
    </row>
    <row r="243" spans="1:24" s="48" customFormat="1">
      <c r="A243" s="72" t="str">
        <f>'Ref2'!I245</f>
        <v>E1136</v>
      </c>
      <c r="B243" s="72" t="str">
        <f>INDEX('Ref1'!$E:$E,MATCH($A243,'Ref1'!$A:$A,0))</f>
        <v>South Hams</v>
      </c>
      <c r="C243" s="72" t="str">
        <f>INDEX('Ref2'!$E:$E,MATCH($A243,'Ref2'!$A:$A,0))</f>
        <v>No</v>
      </c>
      <c r="D243" s="74">
        <f>INDEX(Data1!E:E,MATCH($A243,Data1!$A:$A,0))</f>
        <v>28.8456625</v>
      </c>
      <c r="E243" s="74">
        <f>INDEX(Data1!F:F,MATCH($A243,Data1!$A:$A,0))</f>
        <v>29.519445000000001</v>
      </c>
      <c r="F243" s="74">
        <f>INDEX(Data1!G:G,MATCH($A243,Data1!$A:$A,0))</f>
        <v>4.2914690000000002</v>
      </c>
      <c r="G243" s="74">
        <f>INDEX(Data1!H:H,MATCH($A243,Data1!$A:$A,0))</f>
        <v>56.606442000000001</v>
      </c>
      <c r="H243" s="74">
        <f>INDEX(Data1!I:I,MATCH($A243,Data1!$A:$A,0))</f>
        <v>27.701222999999995</v>
      </c>
      <c r="I243" s="74">
        <f>INDEX(Data1!J:J,MATCH($A243,Data1!$A:$A,0))</f>
        <v>27.974702499999999</v>
      </c>
      <c r="J243" s="329">
        <f>INDEX(Data1!K:K,MATCH($A243,Data1!$A:$A,0))</f>
        <v>28.595163596915043</v>
      </c>
      <c r="K243" s="331"/>
      <c r="L243" s="73"/>
      <c r="M243" s="73"/>
      <c r="N243" s="73"/>
      <c r="O243" s="73"/>
      <c r="P243" s="73"/>
      <c r="Q243" s="332"/>
      <c r="R243" s="335">
        <f t="shared" si="22"/>
        <v>28.8456625</v>
      </c>
      <c r="S243" s="80">
        <f t="shared" si="23"/>
        <v>29.519445000000001</v>
      </c>
      <c r="T243" s="80">
        <f t="shared" si="24"/>
        <v>4.2914690000000002</v>
      </c>
      <c r="U243" s="80">
        <f t="shared" si="25"/>
        <v>56.606442000000001</v>
      </c>
      <c r="V243" s="80">
        <f t="shared" si="26"/>
        <v>27.701222999999995</v>
      </c>
      <c r="W243" s="80">
        <f t="shared" si="27"/>
        <v>27.974702499999999</v>
      </c>
      <c r="X243" s="80">
        <f t="shared" si="28"/>
        <v>28.595163596915043</v>
      </c>
    </row>
    <row r="244" spans="1:24" s="48" customFormat="1">
      <c r="A244" s="72" t="str">
        <f>'Ref2'!I246</f>
        <v>E2535</v>
      </c>
      <c r="B244" s="72" t="str">
        <f>INDEX('Ref1'!$E:$E,MATCH($A244,'Ref1'!$A:$A,0))</f>
        <v>South Holland</v>
      </c>
      <c r="C244" s="72" t="str">
        <f>INDEX('Ref2'!$E:$E,MATCH($A244,'Ref2'!$A:$A,0))</f>
        <v>No</v>
      </c>
      <c r="D244" s="74">
        <f>INDEX(Data1!E:E,MATCH($A244,Data1!$A:$A,0))</f>
        <v>22.911359999999998</v>
      </c>
      <c r="E244" s="74">
        <f>INDEX(Data1!F:F,MATCH($A244,Data1!$A:$A,0))</f>
        <v>24.331704999999999</v>
      </c>
      <c r="F244" s="74">
        <f>INDEX(Data1!G:G,MATCH($A244,Data1!$A:$A,0))</f>
        <v>25.754073999999999</v>
      </c>
      <c r="G244" s="74">
        <f>INDEX(Data1!H:H,MATCH($A244,Data1!$A:$A,0))</f>
        <v>23.264249999999997</v>
      </c>
      <c r="H244" s="74">
        <f>INDEX(Data1!I:I,MATCH($A244,Data1!$A:$A,0))</f>
        <v>23.895980999999999</v>
      </c>
      <c r="I244" s="74">
        <f>INDEX(Data1!J:J,MATCH($A244,Data1!$A:$A,0))</f>
        <v>23.231771666666663</v>
      </c>
      <c r="J244" s="329">
        <f>INDEX(Data1!K:K,MATCH($A244,Data1!$A:$A,0))</f>
        <v>23.747037576341363</v>
      </c>
      <c r="K244" s="331"/>
      <c r="L244" s="73"/>
      <c r="M244" s="73"/>
      <c r="N244" s="73"/>
      <c r="O244" s="73"/>
      <c r="P244" s="73"/>
      <c r="Q244" s="332"/>
      <c r="R244" s="335">
        <f t="shared" si="22"/>
        <v>22.911359999999998</v>
      </c>
      <c r="S244" s="80">
        <f t="shared" si="23"/>
        <v>24.331704999999999</v>
      </c>
      <c r="T244" s="80">
        <f t="shared" si="24"/>
        <v>25.754073999999999</v>
      </c>
      <c r="U244" s="80">
        <f t="shared" si="25"/>
        <v>23.264249999999997</v>
      </c>
      <c r="V244" s="80">
        <f t="shared" si="26"/>
        <v>23.895980999999999</v>
      </c>
      <c r="W244" s="80">
        <f t="shared" si="27"/>
        <v>23.231771666666663</v>
      </c>
      <c r="X244" s="80">
        <f t="shared" si="28"/>
        <v>23.747037576341363</v>
      </c>
    </row>
    <row r="245" spans="1:24" s="48" customFormat="1">
      <c r="A245" s="72" t="str">
        <f>'Ref2'!I247</f>
        <v>E2536</v>
      </c>
      <c r="B245" s="72" t="str">
        <f>INDEX('Ref1'!$E:$E,MATCH($A245,'Ref1'!$A:$A,0))</f>
        <v>South Kesteven</v>
      </c>
      <c r="C245" s="72" t="str">
        <f>INDEX('Ref2'!$E:$E,MATCH($A245,'Ref2'!$A:$A,0))</f>
        <v>No</v>
      </c>
      <c r="D245" s="74">
        <f>INDEX(Data1!E:E,MATCH($A245,Data1!$A:$A,0))</f>
        <v>37.427727499999996</v>
      </c>
      <c r="E245" s="74">
        <f>INDEX(Data1!F:F,MATCH($A245,Data1!$A:$A,0))</f>
        <v>37.465125</v>
      </c>
      <c r="F245" s="74">
        <f>INDEX(Data1!G:G,MATCH($A245,Data1!$A:$A,0))</f>
        <v>37.106048000000001</v>
      </c>
      <c r="G245" s="74">
        <f>INDEX(Data1!H:H,MATCH($A245,Data1!$A:$A,0))</f>
        <v>41.047756</v>
      </c>
      <c r="H245" s="74">
        <f>INDEX(Data1!I:I,MATCH($A245,Data1!$A:$A,0))</f>
        <v>39.372255000000003</v>
      </c>
      <c r="I245" s="74">
        <f>INDEX(Data1!J:J,MATCH($A245,Data1!$A:$A,0))</f>
        <v>40.803933333333326</v>
      </c>
      <c r="J245" s="329">
        <f>INDEX(Data1!K:K,MATCH($A245,Data1!$A:$A,0))</f>
        <v>41.708938604951179</v>
      </c>
      <c r="K245" s="331"/>
      <c r="L245" s="73"/>
      <c r="M245" s="73"/>
      <c r="N245" s="73"/>
      <c r="O245" s="73"/>
      <c r="P245" s="73"/>
      <c r="Q245" s="332"/>
      <c r="R245" s="335">
        <f t="shared" si="22"/>
        <v>37.427727499999996</v>
      </c>
      <c r="S245" s="80">
        <f t="shared" si="23"/>
        <v>37.465125</v>
      </c>
      <c r="T245" s="80">
        <f t="shared" si="24"/>
        <v>37.106048000000001</v>
      </c>
      <c r="U245" s="80">
        <f t="shared" si="25"/>
        <v>41.047756</v>
      </c>
      <c r="V245" s="80">
        <f t="shared" si="26"/>
        <v>39.372255000000003</v>
      </c>
      <c r="W245" s="80">
        <f t="shared" si="27"/>
        <v>40.803933333333326</v>
      </c>
      <c r="X245" s="80">
        <f t="shared" si="28"/>
        <v>41.708938604951179</v>
      </c>
    </row>
    <row r="246" spans="1:24" s="48" customFormat="1">
      <c r="A246" s="72" t="str">
        <f>'Ref2'!I248</f>
        <v>E0936</v>
      </c>
      <c r="B246" s="72" t="str">
        <f>INDEX('Ref1'!$E:$E,MATCH($A246,'Ref1'!$A:$A,0))</f>
        <v>South Lakeland</v>
      </c>
      <c r="C246" s="72" t="str">
        <f>INDEX('Ref2'!$E:$E,MATCH($A246,'Ref2'!$A:$A,0))</f>
        <v>No</v>
      </c>
      <c r="D246" s="74">
        <f>INDEX(Data1!E:E,MATCH($A246,Data1!$A:$A,0))</f>
        <v>37.327159999999999</v>
      </c>
      <c r="E246" s="74">
        <f>INDEX(Data1!F:F,MATCH($A246,Data1!$A:$A,0))</f>
        <v>39.327640000000002</v>
      </c>
      <c r="F246" s="74">
        <f>INDEX(Data1!G:G,MATCH($A246,Data1!$A:$A,0))</f>
        <v>39.642780999999999</v>
      </c>
      <c r="G246" s="74">
        <f>INDEX(Data1!H:H,MATCH($A246,Data1!$A:$A,0))</f>
        <v>39.709094</v>
      </c>
      <c r="H246" s="74">
        <f>INDEX(Data1!I:I,MATCH($A246,Data1!$A:$A,0))</f>
        <v>40.287518500000004</v>
      </c>
      <c r="I246" s="74">
        <f>INDEX(Data1!J:J,MATCH($A246,Data1!$A:$A,0))</f>
        <v>42.755472499999996</v>
      </c>
      <c r="J246" s="329">
        <f>INDEX(Data1!K:K,MATCH($A246,Data1!$A:$A,0))</f>
        <v>43.703761668273863</v>
      </c>
      <c r="K246" s="331"/>
      <c r="L246" s="73"/>
      <c r="M246" s="73"/>
      <c r="N246" s="73"/>
      <c r="O246" s="73"/>
      <c r="P246" s="73"/>
      <c r="Q246" s="332"/>
      <c r="R246" s="335">
        <f t="shared" si="22"/>
        <v>37.327159999999999</v>
      </c>
      <c r="S246" s="80">
        <f t="shared" si="23"/>
        <v>39.327640000000002</v>
      </c>
      <c r="T246" s="80">
        <f t="shared" si="24"/>
        <v>39.642780999999999</v>
      </c>
      <c r="U246" s="80">
        <f t="shared" si="25"/>
        <v>39.709094</v>
      </c>
      <c r="V246" s="80">
        <f t="shared" si="26"/>
        <v>40.287518500000004</v>
      </c>
      <c r="W246" s="80">
        <f t="shared" si="27"/>
        <v>42.755472499999996</v>
      </c>
      <c r="X246" s="80">
        <f t="shared" si="28"/>
        <v>43.703761668273863</v>
      </c>
    </row>
    <row r="247" spans="1:24" s="48" customFormat="1">
      <c r="A247" s="72" t="str">
        <f>'Ref2'!I249</f>
        <v>E2637</v>
      </c>
      <c r="B247" s="72" t="str">
        <f>INDEX('Ref1'!$E:$E,MATCH($A247,'Ref1'!$A:$A,0))</f>
        <v>South Norfolk</v>
      </c>
      <c r="C247" s="72" t="str">
        <f>INDEX('Ref2'!$E:$E,MATCH($A247,'Ref2'!$A:$A,0))</f>
        <v>No</v>
      </c>
      <c r="D247" s="74">
        <f>INDEX(Data1!E:E,MATCH($A247,Data1!$A:$A,0))</f>
        <v>26.915195000000001</v>
      </c>
      <c r="E247" s="74">
        <f>INDEX(Data1!F:F,MATCH($A247,Data1!$A:$A,0))</f>
        <v>28.0780025</v>
      </c>
      <c r="F247" s="74">
        <f>INDEX(Data1!G:G,MATCH($A247,Data1!$A:$A,0))</f>
        <v>27.717112000000004</v>
      </c>
      <c r="G247" s="74">
        <f>INDEX(Data1!H:H,MATCH($A247,Data1!$A:$A,0))</f>
        <v>29.590669999999999</v>
      </c>
      <c r="H247" s="74">
        <f>INDEX(Data1!I:I,MATCH($A247,Data1!$A:$A,0))</f>
        <v>26.7455015</v>
      </c>
      <c r="I247" s="74">
        <f>INDEX(Data1!J:J,MATCH($A247,Data1!$A:$A,0))</f>
        <v>30.05367</v>
      </c>
      <c r="J247" s="329">
        <f>INDEX(Data1!K:K,MATCH($A247,Data1!$A:$A,0))</f>
        <v>30.720241272902598</v>
      </c>
      <c r="K247" s="331"/>
      <c r="L247" s="73"/>
      <c r="M247" s="73"/>
      <c r="N247" s="73"/>
      <c r="O247" s="73"/>
      <c r="P247" s="73"/>
      <c r="Q247" s="332"/>
      <c r="R247" s="335">
        <f t="shared" si="22"/>
        <v>26.915195000000001</v>
      </c>
      <c r="S247" s="80">
        <f t="shared" si="23"/>
        <v>28.0780025</v>
      </c>
      <c r="T247" s="80">
        <f t="shared" si="24"/>
        <v>27.717112000000004</v>
      </c>
      <c r="U247" s="80">
        <f t="shared" si="25"/>
        <v>29.590669999999999</v>
      </c>
      <c r="V247" s="80">
        <f t="shared" si="26"/>
        <v>26.7455015</v>
      </c>
      <c r="W247" s="80">
        <f t="shared" si="27"/>
        <v>30.05367</v>
      </c>
      <c r="X247" s="80">
        <f t="shared" si="28"/>
        <v>30.720241272902598</v>
      </c>
    </row>
    <row r="248" spans="1:24" s="48" customFormat="1">
      <c r="A248" s="72" t="str">
        <f>'Ref2'!I250</f>
        <v>E2836</v>
      </c>
      <c r="B248" s="72" t="str">
        <f>INDEX('Ref1'!$E:$E,MATCH($A248,'Ref1'!$A:$A,0))</f>
        <v>South Northamptonshire</v>
      </c>
      <c r="C248" s="72" t="str">
        <f>INDEX('Ref2'!$E:$E,MATCH($A248,'Ref2'!$A:$A,0))</f>
        <v>No</v>
      </c>
      <c r="D248" s="74">
        <f>INDEX(Data1!E:E,MATCH($A248,Data1!$A:$A,0))</f>
        <v>19.092614999999999</v>
      </c>
      <c r="E248" s="74">
        <f>INDEX(Data1!F:F,MATCH($A248,Data1!$A:$A,0))</f>
        <v>18.021155</v>
      </c>
      <c r="F248" s="74">
        <f>INDEX(Data1!G:G,MATCH($A248,Data1!$A:$A,0))</f>
        <v>20.623338999999998</v>
      </c>
      <c r="G248" s="74">
        <f>INDEX(Data1!H:H,MATCH($A248,Data1!$A:$A,0))</f>
        <v>22.648671</v>
      </c>
      <c r="H248" s="74">
        <f>INDEX(Data1!I:I,MATCH($A248,Data1!$A:$A,0))</f>
        <v>23.008774999999996</v>
      </c>
      <c r="I248" s="74">
        <f>INDEX(Data1!J:J,MATCH($A248,Data1!$A:$A,0))</f>
        <v>23.519577499999997</v>
      </c>
      <c r="J248" s="329">
        <f>INDEX(Data1!K:K,MATCH($A248,Data1!$A:$A,0))</f>
        <v>24.041226759884282</v>
      </c>
      <c r="K248" s="331"/>
      <c r="L248" s="73"/>
      <c r="M248" s="73"/>
      <c r="N248" s="73"/>
      <c r="O248" s="73"/>
      <c r="P248" s="73"/>
      <c r="Q248" s="332"/>
      <c r="R248" s="335">
        <f t="shared" si="22"/>
        <v>19.092614999999999</v>
      </c>
      <c r="S248" s="80">
        <f t="shared" si="23"/>
        <v>18.021155</v>
      </c>
      <c r="T248" s="80">
        <f t="shared" si="24"/>
        <v>20.623338999999998</v>
      </c>
      <c r="U248" s="80">
        <f t="shared" si="25"/>
        <v>22.648671</v>
      </c>
      <c r="V248" s="80">
        <f t="shared" si="26"/>
        <v>23.008774999999996</v>
      </c>
      <c r="W248" s="80">
        <f t="shared" si="27"/>
        <v>23.519577499999997</v>
      </c>
      <c r="X248" s="80">
        <f t="shared" si="28"/>
        <v>24.041226759884282</v>
      </c>
    </row>
    <row r="249" spans="1:24" s="48" customFormat="1">
      <c r="A249" s="72" t="str">
        <f>'Ref2'!I251</f>
        <v>E3133</v>
      </c>
      <c r="B249" s="72" t="str">
        <f>INDEX('Ref1'!$E:$E,MATCH($A249,'Ref1'!$A:$A,0))</f>
        <v>South Oxfordshire</v>
      </c>
      <c r="C249" s="72" t="str">
        <f>INDEX('Ref2'!$E:$E,MATCH($A249,'Ref2'!$A:$A,0))</f>
        <v>No</v>
      </c>
      <c r="D249" s="74">
        <f>INDEX(Data1!E:E,MATCH($A249,Data1!$A:$A,0))</f>
        <v>39.800617499999994</v>
      </c>
      <c r="E249" s="74">
        <f>INDEX(Data1!F:F,MATCH($A249,Data1!$A:$A,0))</f>
        <v>40.989502499999993</v>
      </c>
      <c r="F249" s="74">
        <f>INDEX(Data1!G:G,MATCH($A249,Data1!$A:$A,0))</f>
        <v>41.509778999999995</v>
      </c>
      <c r="G249" s="74">
        <f>INDEX(Data1!H:H,MATCH($A249,Data1!$A:$A,0))</f>
        <v>42.685609999999997</v>
      </c>
      <c r="H249" s="74">
        <f>INDEX(Data1!I:I,MATCH($A249,Data1!$A:$A,0))</f>
        <v>42.173842999999998</v>
      </c>
      <c r="I249" s="74">
        <f>INDEX(Data1!J:J,MATCH($A249,Data1!$A:$A,0))</f>
        <v>43.5887575</v>
      </c>
      <c r="J249" s="329">
        <f>INDEX(Data1!K:K,MATCH($A249,Data1!$A:$A,0))</f>
        <v>44.555528399228542</v>
      </c>
      <c r="K249" s="331"/>
      <c r="L249" s="73"/>
      <c r="M249" s="73"/>
      <c r="N249" s="73"/>
      <c r="O249" s="73"/>
      <c r="P249" s="73"/>
      <c r="Q249" s="332"/>
      <c r="R249" s="335">
        <f t="shared" si="22"/>
        <v>39.800617499999994</v>
      </c>
      <c r="S249" s="80">
        <f t="shared" si="23"/>
        <v>40.989502499999993</v>
      </c>
      <c r="T249" s="80">
        <f t="shared" si="24"/>
        <v>41.509778999999995</v>
      </c>
      <c r="U249" s="80">
        <f t="shared" si="25"/>
        <v>42.685609999999997</v>
      </c>
      <c r="V249" s="80">
        <f t="shared" si="26"/>
        <v>42.173842999999998</v>
      </c>
      <c r="W249" s="80">
        <f t="shared" si="27"/>
        <v>43.5887575</v>
      </c>
      <c r="X249" s="80">
        <f t="shared" si="28"/>
        <v>44.555528399228542</v>
      </c>
    </row>
    <row r="250" spans="1:24" s="48" customFormat="1">
      <c r="A250" s="72" t="str">
        <f>'Ref2'!I252</f>
        <v>E2342</v>
      </c>
      <c r="B250" s="72" t="str">
        <f>INDEX('Ref1'!$E:$E,MATCH($A250,'Ref1'!$A:$A,0))</f>
        <v>South Ribble</v>
      </c>
      <c r="C250" s="72" t="str">
        <f>INDEX('Ref2'!$E:$E,MATCH($A250,'Ref2'!$A:$A,0))</f>
        <v>No</v>
      </c>
      <c r="D250" s="74">
        <f>INDEX(Data1!E:E,MATCH($A250,Data1!$A:$A,0))</f>
        <v>32.251064999999997</v>
      </c>
      <c r="E250" s="74">
        <f>INDEX(Data1!F:F,MATCH($A250,Data1!$A:$A,0))</f>
        <v>37.977377499999996</v>
      </c>
      <c r="F250" s="74">
        <f>INDEX(Data1!G:G,MATCH($A250,Data1!$A:$A,0))</f>
        <v>36.944077999999998</v>
      </c>
      <c r="G250" s="74">
        <f>INDEX(Data1!H:H,MATCH($A250,Data1!$A:$A,0))</f>
        <v>39.595072000000002</v>
      </c>
      <c r="H250" s="74">
        <f>INDEX(Data1!I:I,MATCH($A250,Data1!$A:$A,0))</f>
        <v>32.574631499999995</v>
      </c>
      <c r="I250" s="74">
        <f>INDEX(Data1!J:J,MATCH($A250,Data1!$A:$A,0))</f>
        <v>33.966025000000002</v>
      </c>
      <c r="J250" s="329">
        <f>INDEX(Data1!K:K,MATCH($A250,Data1!$A:$A,0))</f>
        <v>34.719369816779171</v>
      </c>
      <c r="K250" s="331"/>
      <c r="L250" s="73"/>
      <c r="M250" s="73"/>
      <c r="N250" s="73"/>
      <c r="O250" s="73"/>
      <c r="P250" s="73"/>
      <c r="Q250" s="332"/>
      <c r="R250" s="335">
        <f t="shared" si="22"/>
        <v>32.251064999999997</v>
      </c>
      <c r="S250" s="80">
        <f t="shared" si="23"/>
        <v>37.977377499999996</v>
      </c>
      <c r="T250" s="80">
        <f t="shared" si="24"/>
        <v>36.944077999999998</v>
      </c>
      <c r="U250" s="80">
        <f t="shared" si="25"/>
        <v>39.595072000000002</v>
      </c>
      <c r="V250" s="80">
        <f t="shared" si="26"/>
        <v>32.574631499999995</v>
      </c>
      <c r="W250" s="80">
        <f t="shared" si="27"/>
        <v>33.966025000000002</v>
      </c>
      <c r="X250" s="80">
        <f t="shared" si="28"/>
        <v>34.719369816779171</v>
      </c>
    </row>
    <row r="251" spans="1:24" s="48" customFormat="1">
      <c r="A251" s="72" t="str">
        <f>'Ref2'!I253</f>
        <v>E3334</v>
      </c>
      <c r="B251" s="72" t="str">
        <f>INDEX('Ref1'!$E:$E,MATCH($A251,'Ref1'!$A:$A,0))</f>
        <v>South Somerset</v>
      </c>
      <c r="C251" s="72" t="str">
        <f>INDEX('Ref2'!$E:$E,MATCH($A251,'Ref2'!$A:$A,0))</f>
        <v>No</v>
      </c>
      <c r="D251" s="74">
        <f>INDEX(Data1!E:E,MATCH($A251,Data1!$A:$A,0))</f>
        <v>39.637927499999996</v>
      </c>
      <c r="E251" s="74">
        <f>INDEX(Data1!F:F,MATCH($A251,Data1!$A:$A,0))</f>
        <v>41.083862499999995</v>
      </c>
      <c r="F251" s="74">
        <f>INDEX(Data1!G:G,MATCH($A251,Data1!$A:$A,0))</f>
        <v>40.033453999999992</v>
      </c>
      <c r="G251" s="74">
        <f>INDEX(Data1!H:H,MATCH($A251,Data1!$A:$A,0))</f>
        <v>44.805262999999997</v>
      </c>
      <c r="H251" s="74">
        <f>INDEX(Data1!I:I,MATCH($A251,Data1!$A:$A,0))</f>
        <v>39.068675499999998</v>
      </c>
      <c r="I251" s="74">
        <f>INDEX(Data1!J:J,MATCH($A251,Data1!$A:$A,0))</f>
        <v>41.600642499999992</v>
      </c>
      <c r="J251" s="329">
        <f>INDEX(Data1!K:K,MATCH($A251,Data1!$A:$A,0))</f>
        <v>42.523318273866927</v>
      </c>
      <c r="K251" s="331"/>
      <c r="L251" s="73"/>
      <c r="M251" s="73"/>
      <c r="N251" s="73"/>
      <c r="O251" s="73"/>
      <c r="P251" s="73"/>
      <c r="Q251" s="332"/>
      <c r="R251" s="335">
        <f t="shared" si="22"/>
        <v>39.637927499999996</v>
      </c>
      <c r="S251" s="80">
        <f t="shared" si="23"/>
        <v>41.083862499999995</v>
      </c>
      <c r="T251" s="80">
        <f t="shared" si="24"/>
        <v>40.033453999999992</v>
      </c>
      <c r="U251" s="80">
        <f t="shared" si="25"/>
        <v>44.805262999999997</v>
      </c>
      <c r="V251" s="80">
        <f t="shared" si="26"/>
        <v>39.068675499999998</v>
      </c>
      <c r="W251" s="80">
        <f t="shared" si="27"/>
        <v>41.600642499999992</v>
      </c>
      <c r="X251" s="80">
        <f t="shared" si="28"/>
        <v>42.523318273866927</v>
      </c>
    </row>
    <row r="252" spans="1:24" s="48" customFormat="1">
      <c r="A252" s="72" t="str">
        <f>'Ref2'!I254</f>
        <v>E3435</v>
      </c>
      <c r="B252" s="72" t="str">
        <f>INDEX('Ref1'!$E:$E,MATCH($A252,'Ref1'!$A:$A,0))</f>
        <v>South Staffordshire</v>
      </c>
      <c r="C252" s="72" t="str">
        <f>INDEX('Ref2'!$E:$E,MATCH($A252,'Ref2'!$A:$A,0))</f>
        <v>No</v>
      </c>
      <c r="D252" s="74">
        <f>INDEX(Data1!E:E,MATCH($A252,Data1!$A:$A,0))</f>
        <v>19.14902</v>
      </c>
      <c r="E252" s="74">
        <f>INDEX(Data1!F:F,MATCH($A252,Data1!$A:$A,0))</f>
        <v>16.871467499999998</v>
      </c>
      <c r="F252" s="74">
        <f>INDEX(Data1!G:G,MATCH($A252,Data1!$A:$A,0))</f>
        <v>21.392099999999996</v>
      </c>
      <c r="G252" s="74">
        <f>INDEX(Data1!H:H,MATCH($A252,Data1!$A:$A,0))</f>
        <v>21.812460999999999</v>
      </c>
      <c r="H252" s="74">
        <f>INDEX(Data1!I:I,MATCH($A252,Data1!$A:$A,0))</f>
        <v>20.854539999999997</v>
      </c>
      <c r="I252" s="74">
        <f>INDEX(Data1!J:J,MATCH($A252,Data1!$A:$A,0))</f>
        <v>21.942937499999999</v>
      </c>
      <c r="J252" s="329">
        <f>INDEX(Data1!K:K,MATCH($A252,Data1!$A:$A,0))</f>
        <v>22.429617888138864</v>
      </c>
      <c r="K252" s="331"/>
      <c r="L252" s="73"/>
      <c r="M252" s="73"/>
      <c r="N252" s="73"/>
      <c r="O252" s="73"/>
      <c r="P252" s="73"/>
      <c r="Q252" s="332"/>
      <c r="R252" s="335">
        <f t="shared" si="22"/>
        <v>19.14902</v>
      </c>
      <c r="S252" s="80">
        <f t="shared" si="23"/>
        <v>16.871467499999998</v>
      </c>
      <c r="T252" s="80">
        <f t="shared" si="24"/>
        <v>21.392099999999996</v>
      </c>
      <c r="U252" s="80">
        <f t="shared" si="25"/>
        <v>21.812460999999999</v>
      </c>
      <c r="V252" s="80">
        <f t="shared" si="26"/>
        <v>20.854539999999997</v>
      </c>
      <c r="W252" s="80">
        <f t="shared" si="27"/>
        <v>21.942937499999999</v>
      </c>
      <c r="X252" s="80">
        <f t="shared" si="28"/>
        <v>22.429617888138864</v>
      </c>
    </row>
    <row r="253" spans="1:24" s="48" customFormat="1">
      <c r="A253" s="72" t="str">
        <f>'Ref2'!I255</f>
        <v>E4504</v>
      </c>
      <c r="B253" s="72" t="str">
        <f>INDEX('Ref1'!$E:$E,MATCH($A253,'Ref1'!$A:$A,0))</f>
        <v>South Tyneside</v>
      </c>
      <c r="C253" s="72" t="str">
        <f>INDEX('Ref2'!$E:$E,MATCH($A253,'Ref2'!$A:$A,0))</f>
        <v>No</v>
      </c>
      <c r="D253" s="74">
        <f>INDEX(Data1!E:E,MATCH($A253,Data1!$A:$A,0))</f>
        <v>28.111377551020411</v>
      </c>
      <c r="E253" s="74">
        <f>INDEX(Data1!F:F,MATCH($A253,Data1!$A:$A,0))</f>
        <v>30.21537755102041</v>
      </c>
      <c r="F253" s="74">
        <f>INDEX(Data1!G:G,MATCH($A253,Data1!$A:$A,0))</f>
        <v>29.527101999999999</v>
      </c>
      <c r="G253" s="74">
        <f>INDEX(Data1!H:H,MATCH($A253,Data1!$A:$A,0))</f>
        <v>30.914940999999999</v>
      </c>
      <c r="H253" s="74">
        <f>INDEX(Data1!I:I,MATCH($A253,Data1!$A:$A,0))</f>
        <v>28.127035918367348</v>
      </c>
      <c r="I253" s="74">
        <f>INDEX(Data1!J:J,MATCH($A253,Data1!$A:$A,0))</f>
        <v>29.565846938775511</v>
      </c>
      <c r="J253" s="329">
        <f>INDEX(Data1!K:K,MATCH($A253,Data1!$A:$A,0))</f>
        <v>30.221598606655782</v>
      </c>
      <c r="K253" s="331"/>
      <c r="L253" s="73"/>
      <c r="M253" s="73"/>
      <c r="N253" s="73"/>
      <c r="O253" s="73"/>
      <c r="P253" s="73"/>
      <c r="Q253" s="332"/>
      <c r="R253" s="335">
        <f t="shared" si="22"/>
        <v>28.111377551020411</v>
      </c>
      <c r="S253" s="80">
        <f t="shared" si="23"/>
        <v>30.21537755102041</v>
      </c>
      <c r="T253" s="80">
        <f t="shared" si="24"/>
        <v>29.527101999999999</v>
      </c>
      <c r="U253" s="80">
        <f t="shared" si="25"/>
        <v>30.914940999999999</v>
      </c>
      <c r="V253" s="80">
        <f t="shared" si="26"/>
        <v>28.127035918367348</v>
      </c>
      <c r="W253" s="80">
        <f t="shared" si="27"/>
        <v>29.565846938775511</v>
      </c>
      <c r="X253" s="80">
        <f t="shared" si="28"/>
        <v>30.221598606655782</v>
      </c>
    </row>
    <row r="254" spans="1:24" s="48" customFormat="1">
      <c r="A254" s="72" t="str">
        <f>'Ref2'!I256</f>
        <v>E1702</v>
      </c>
      <c r="B254" s="72" t="str">
        <f>INDEX('Ref1'!$E:$E,MATCH($A254,'Ref1'!$A:$A,0))</f>
        <v>Southampton</v>
      </c>
      <c r="C254" s="72" t="str">
        <f>INDEX('Ref2'!$E:$E,MATCH($A254,'Ref2'!$A:$A,0))</f>
        <v>No</v>
      </c>
      <c r="D254" s="74">
        <f>INDEX(Data1!E:E,MATCH($A254,Data1!$A:$A,0))</f>
        <v>83.288779591836729</v>
      </c>
      <c r="E254" s="74">
        <f>INDEX(Data1!F:F,MATCH($A254,Data1!$A:$A,0))</f>
        <v>98.922597959183676</v>
      </c>
      <c r="F254" s="74">
        <f>INDEX(Data1!G:G,MATCH($A254,Data1!$A:$A,0))</f>
        <v>101.78448899999999</v>
      </c>
      <c r="G254" s="74">
        <f>INDEX(Data1!H:H,MATCH($A254,Data1!$A:$A,0))</f>
        <v>101.391649</v>
      </c>
      <c r="H254" s="74">
        <f>INDEX(Data1!I:I,MATCH($A254,Data1!$A:$A,0))</f>
        <v>97.784298734693863</v>
      </c>
      <c r="I254" s="74">
        <f>INDEX(Data1!J:J,MATCH($A254,Data1!$A:$A,0))</f>
        <v>105.37570000000001</v>
      </c>
      <c r="J254" s="329">
        <f>INDEX(Data1!K:K,MATCH($A254,Data1!$A:$A,0))</f>
        <v>107.71286595949941</v>
      </c>
      <c r="K254" s="331"/>
      <c r="L254" s="73"/>
      <c r="M254" s="73"/>
      <c r="N254" s="73"/>
      <c r="O254" s="73"/>
      <c r="P254" s="73"/>
      <c r="Q254" s="332"/>
      <c r="R254" s="335">
        <f t="shared" si="22"/>
        <v>83.288779591836729</v>
      </c>
      <c r="S254" s="80">
        <f t="shared" si="23"/>
        <v>98.922597959183676</v>
      </c>
      <c r="T254" s="80">
        <f t="shared" si="24"/>
        <v>101.78448899999999</v>
      </c>
      <c r="U254" s="80">
        <f t="shared" si="25"/>
        <v>101.391649</v>
      </c>
      <c r="V254" s="80">
        <f t="shared" si="26"/>
        <v>97.784298734693863</v>
      </c>
      <c r="W254" s="80">
        <f t="shared" si="27"/>
        <v>105.37570000000001</v>
      </c>
      <c r="X254" s="80">
        <f t="shared" si="28"/>
        <v>107.71286595949941</v>
      </c>
    </row>
    <row r="255" spans="1:24" s="48" customFormat="1">
      <c r="A255" s="72" t="str">
        <f>'Ref2'!I257</f>
        <v>E1501</v>
      </c>
      <c r="B255" s="72" t="str">
        <f>INDEX('Ref1'!$E:$E,MATCH($A255,'Ref1'!$A:$A,0))</f>
        <v>Southend-on-Sea</v>
      </c>
      <c r="C255" s="72" t="str">
        <f>INDEX('Ref2'!$E:$E,MATCH($A255,'Ref2'!$A:$A,0))</f>
        <v>No</v>
      </c>
      <c r="D255" s="74">
        <f>INDEX(Data1!E:E,MATCH($A255,Data1!$A:$A,0))</f>
        <v>43.419830612244901</v>
      </c>
      <c r="E255" s="74">
        <f>INDEX(Data1!F:F,MATCH($A255,Data1!$A:$A,0))</f>
        <v>44.184195918367344</v>
      </c>
      <c r="F255" s="74">
        <f>INDEX(Data1!G:G,MATCH($A255,Data1!$A:$A,0))</f>
        <v>43.204946</v>
      </c>
      <c r="G255" s="74">
        <f>INDEX(Data1!H:H,MATCH($A255,Data1!$A:$A,0))</f>
        <v>46.516666000000001</v>
      </c>
      <c r="H255" s="74">
        <f>INDEX(Data1!I:I,MATCH($A255,Data1!$A:$A,0))</f>
        <v>41.621853795918369</v>
      </c>
      <c r="I255" s="74">
        <f>INDEX(Data1!J:J,MATCH($A255,Data1!$A:$A,0))</f>
        <v>42.794338775510205</v>
      </c>
      <c r="J255" s="329">
        <f>INDEX(Data1!K:K,MATCH($A255,Data1!$A:$A,0))</f>
        <v>43.743489973038386</v>
      </c>
      <c r="K255" s="331"/>
      <c r="L255" s="73"/>
      <c r="M255" s="73"/>
      <c r="N255" s="73"/>
      <c r="O255" s="73"/>
      <c r="P255" s="73"/>
      <c r="Q255" s="332"/>
      <c r="R255" s="335">
        <f t="shared" si="22"/>
        <v>43.419830612244901</v>
      </c>
      <c r="S255" s="80">
        <f t="shared" si="23"/>
        <v>44.184195918367344</v>
      </c>
      <c r="T255" s="80">
        <f t="shared" si="24"/>
        <v>43.204946</v>
      </c>
      <c r="U255" s="80">
        <f t="shared" si="25"/>
        <v>46.516666000000001</v>
      </c>
      <c r="V255" s="80">
        <f t="shared" si="26"/>
        <v>41.621853795918369</v>
      </c>
      <c r="W255" s="80">
        <f t="shared" si="27"/>
        <v>42.794338775510205</v>
      </c>
      <c r="X255" s="80">
        <f t="shared" si="28"/>
        <v>43.743489973038386</v>
      </c>
    </row>
    <row r="256" spans="1:24" s="48" customFormat="1">
      <c r="A256" s="72" t="str">
        <f>'Ref2'!I258</f>
        <v>E5019</v>
      </c>
      <c r="B256" s="72" t="str">
        <f>INDEX('Ref1'!$E:$E,MATCH($A256,'Ref1'!$A:$A,0))</f>
        <v>Southwark</v>
      </c>
      <c r="C256" s="72" t="str">
        <f>INDEX('Ref2'!$E:$E,MATCH($A256,'Ref2'!$A:$A,0))</f>
        <v>No</v>
      </c>
      <c r="D256" s="74">
        <f>INDEX(Data1!E:E,MATCH($A256,Data1!$A:$A,0))</f>
        <v>154.29079666666667</v>
      </c>
      <c r="E256" s="74">
        <f>INDEX(Data1!F:F,MATCH($A256,Data1!$A:$A,0))</f>
        <v>208.84761</v>
      </c>
      <c r="F256" s="74">
        <f>INDEX(Data1!G:G,MATCH($A256,Data1!$A:$A,0))</f>
        <v>234.548046</v>
      </c>
      <c r="G256" s="74">
        <f>INDEX(Data1!H:H,MATCH($A256,Data1!$A:$A,0))</f>
        <v>231.13983300000001</v>
      </c>
      <c r="H256" s="74">
        <f>INDEX(Data1!I:I,MATCH($A256,Data1!$A:$A,0))</f>
        <v>301.16233533333332</v>
      </c>
      <c r="I256" s="74">
        <f>INDEX(Data1!J:J,MATCH($A256,Data1!$A:$A,0))</f>
        <v>329.07307968750001</v>
      </c>
      <c r="J256" s="329">
        <f>INDEX(Data1!K:K,MATCH($A256,Data1!$A:$A,0))</f>
        <v>336.37171115597749</v>
      </c>
      <c r="K256" s="331"/>
      <c r="L256" s="73"/>
      <c r="M256" s="73"/>
      <c r="N256" s="73"/>
      <c r="O256" s="73"/>
      <c r="P256" s="73"/>
      <c r="Q256" s="332"/>
      <c r="R256" s="335">
        <f t="shared" si="22"/>
        <v>154.29079666666667</v>
      </c>
      <c r="S256" s="80">
        <f t="shared" si="23"/>
        <v>208.84761</v>
      </c>
      <c r="T256" s="80">
        <f t="shared" si="24"/>
        <v>234.548046</v>
      </c>
      <c r="U256" s="80">
        <f t="shared" si="25"/>
        <v>231.13983300000001</v>
      </c>
      <c r="V256" s="80">
        <f t="shared" si="26"/>
        <v>301.16233533333332</v>
      </c>
      <c r="W256" s="80">
        <f t="shared" si="27"/>
        <v>329.07307968750001</v>
      </c>
      <c r="X256" s="80">
        <f t="shared" si="28"/>
        <v>336.37171115597749</v>
      </c>
    </row>
    <row r="257" spans="1:24" s="48" customFormat="1">
      <c r="A257" s="72" t="str">
        <f>'Ref2'!I259</f>
        <v>E3637</v>
      </c>
      <c r="B257" s="72" t="str">
        <f>INDEX('Ref1'!$E:$E,MATCH($A257,'Ref1'!$A:$A,0))</f>
        <v>Spelthorne</v>
      </c>
      <c r="C257" s="72" t="str">
        <f>INDEX('Ref2'!$E:$E,MATCH($A257,'Ref2'!$A:$A,0))</f>
        <v>No</v>
      </c>
      <c r="D257" s="74">
        <f>INDEX(Data1!E:E,MATCH($A257,Data1!$A:$A,0))</f>
        <v>37.718899999999998</v>
      </c>
      <c r="E257" s="74">
        <f>INDEX(Data1!F:F,MATCH($A257,Data1!$A:$A,0))</f>
        <v>39.649535</v>
      </c>
      <c r="F257" s="74">
        <f>INDEX(Data1!G:G,MATCH($A257,Data1!$A:$A,0))</f>
        <v>42.224170000000001</v>
      </c>
      <c r="G257" s="74">
        <f>INDEX(Data1!H:H,MATCH($A257,Data1!$A:$A,0))</f>
        <v>42.951503999999993</v>
      </c>
      <c r="H257" s="74">
        <f>INDEX(Data1!I:I,MATCH($A257,Data1!$A:$A,0))</f>
        <v>46.044992000000008</v>
      </c>
      <c r="I257" s="74">
        <f>INDEX(Data1!J:J,MATCH($A257,Data1!$A:$A,0))</f>
        <v>47.042993333333328</v>
      </c>
      <c r="J257" s="329">
        <f>INDEX(Data1!K:K,MATCH($A257,Data1!$A:$A,0))</f>
        <v>48.086376984894933</v>
      </c>
      <c r="K257" s="331"/>
      <c r="L257" s="73"/>
      <c r="M257" s="73"/>
      <c r="N257" s="73"/>
      <c r="O257" s="73"/>
      <c r="P257" s="73"/>
      <c r="Q257" s="332"/>
      <c r="R257" s="335">
        <f t="shared" si="22"/>
        <v>37.718899999999998</v>
      </c>
      <c r="S257" s="80">
        <f t="shared" si="23"/>
        <v>39.649535</v>
      </c>
      <c r="T257" s="80">
        <f t="shared" si="24"/>
        <v>42.224170000000001</v>
      </c>
      <c r="U257" s="80">
        <f t="shared" si="25"/>
        <v>42.951503999999993</v>
      </c>
      <c r="V257" s="80">
        <f t="shared" si="26"/>
        <v>46.044992000000008</v>
      </c>
      <c r="W257" s="80">
        <f t="shared" si="27"/>
        <v>47.042993333333328</v>
      </c>
      <c r="X257" s="80">
        <f t="shared" si="28"/>
        <v>48.086376984894933</v>
      </c>
    </row>
    <row r="258" spans="1:24" s="48" customFormat="1">
      <c r="A258" s="72" t="str">
        <f>'Ref2'!I260</f>
        <v>E1936</v>
      </c>
      <c r="B258" s="72" t="str">
        <f>INDEX('Ref1'!$E:$E,MATCH($A258,'Ref1'!$A:$A,0))</f>
        <v>St Albans</v>
      </c>
      <c r="C258" s="72" t="str">
        <f>INDEX('Ref2'!$E:$E,MATCH($A258,'Ref2'!$A:$A,0))</f>
        <v>No</v>
      </c>
      <c r="D258" s="74">
        <f>INDEX(Data1!E:E,MATCH($A258,Data1!$A:$A,0))</f>
        <v>58.168167499999996</v>
      </c>
      <c r="E258" s="74">
        <f>INDEX(Data1!F:F,MATCH($A258,Data1!$A:$A,0))</f>
        <v>56.913134999999997</v>
      </c>
      <c r="F258" s="74">
        <f>INDEX(Data1!G:G,MATCH($A258,Data1!$A:$A,0))</f>
        <v>59.889220999999999</v>
      </c>
      <c r="G258" s="74">
        <f>INDEX(Data1!H:H,MATCH($A258,Data1!$A:$A,0))</f>
        <v>60.513885000000002</v>
      </c>
      <c r="H258" s="74">
        <f>INDEX(Data1!I:I,MATCH($A258,Data1!$A:$A,0))</f>
        <v>60.261231999999993</v>
      </c>
      <c r="I258" s="74">
        <f>INDEX(Data1!J:J,MATCH($A258,Data1!$A:$A,0))</f>
        <v>60.734645</v>
      </c>
      <c r="J258" s="329">
        <f>INDEX(Data1!K:K,MATCH($A258,Data1!$A:$A,0))</f>
        <v>62.081700771456134</v>
      </c>
      <c r="K258" s="331"/>
      <c r="L258" s="73"/>
      <c r="M258" s="73"/>
      <c r="N258" s="73"/>
      <c r="O258" s="73"/>
      <c r="P258" s="73"/>
      <c r="Q258" s="332"/>
      <c r="R258" s="335">
        <f t="shared" si="22"/>
        <v>58.168167499999996</v>
      </c>
      <c r="S258" s="80">
        <f t="shared" si="23"/>
        <v>56.913134999999997</v>
      </c>
      <c r="T258" s="80">
        <f t="shared" si="24"/>
        <v>59.889220999999999</v>
      </c>
      <c r="U258" s="80">
        <f t="shared" si="25"/>
        <v>60.513885000000002</v>
      </c>
      <c r="V258" s="80">
        <f t="shared" si="26"/>
        <v>60.261231999999993</v>
      </c>
      <c r="W258" s="80">
        <f t="shared" si="27"/>
        <v>60.734645</v>
      </c>
      <c r="X258" s="80">
        <f t="shared" si="28"/>
        <v>62.081700771456134</v>
      </c>
    </row>
    <row r="259" spans="1:24" s="48" customFormat="1">
      <c r="A259" s="72" t="str">
        <f>'Ref2'!I261</f>
        <v>E3535</v>
      </c>
      <c r="B259" s="72" t="str">
        <f>INDEX('Ref1'!$E:$E,MATCH($A259,'Ref1'!$A:$A,0))</f>
        <v>St Edmundsbury</v>
      </c>
      <c r="C259" s="72" t="str">
        <f>INDEX('Ref2'!$E:$E,MATCH($A259,'Ref2'!$A:$A,0))</f>
        <v>No</v>
      </c>
      <c r="D259" s="74">
        <f>INDEX(Data1!E:E,MATCH($A259,Data1!$A:$A,0))</f>
        <v>43.565852499999998</v>
      </c>
      <c r="E259" s="74">
        <f>INDEX(Data1!F:F,MATCH($A259,Data1!$A:$A,0))</f>
        <v>45.583572500000002</v>
      </c>
      <c r="F259" s="74">
        <f>INDEX(Data1!G:G,MATCH($A259,Data1!$A:$A,0))</f>
        <v>45.339852280000002</v>
      </c>
      <c r="G259" s="74">
        <f>INDEX(Data1!H:H,MATCH($A259,Data1!$A:$A,0))</f>
        <v>48.520654000000007</v>
      </c>
      <c r="H259" s="74">
        <f>INDEX(Data1!I:I,MATCH($A259,Data1!$A:$A,0))</f>
        <v>43.168669999999992</v>
      </c>
      <c r="I259" s="74">
        <f>INDEX(Data1!J:J,MATCH($A259,Data1!$A:$A,0))</f>
        <v>45.716162499999996</v>
      </c>
      <c r="J259" s="329">
        <f>INDEX(Data1!K:K,MATCH($A259,Data1!$A:$A,0))</f>
        <v>46.730117888138629</v>
      </c>
      <c r="K259" s="331"/>
      <c r="L259" s="73"/>
      <c r="M259" s="73"/>
      <c r="N259" s="73"/>
      <c r="O259" s="73"/>
      <c r="P259" s="73"/>
      <c r="Q259" s="332"/>
      <c r="R259" s="335">
        <f t="shared" si="22"/>
        <v>43.565852499999998</v>
      </c>
      <c r="S259" s="80">
        <f t="shared" si="23"/>
        <v>45.583572500000002</v>
      </c>
      <c r="T259" s="80">
        <f t="shared" si="24"/>
        <v>45.339852280000002</v>
      </c>
      <c r="U259" s="80">
        <f t="shared" si="25"/>
        <v>48.520654000000007</v>
      </c>
      <c r="V259" s="80">
        <f t="shared" si="26"/>
        <v>43.168669999999992</v>
      </c>
      <c r="W259" s="80">
        <f t="shared" si="27"/>
        <v>45.716162499999996</v>
      </c>
      <c r="X259" s="80">
        <f t="shared" si="28"/>
        <v>46.730117888138629</v>
      </c>
    </row>
    <row r="260" spans="1:24" s="48" customFormat="1">
      <c r="A260" s="72" t="str">
        <f>'Ref2'!I262</f>
        <v>E4303</v>
      </c>
      <c r="B260" s="72" t="str">
        <f>INDEX('Ref1'!$E:$E,MATCH($A260,'Ref1'!$A:$A,0))</f>
        <v>St Helens</v>
      </c>
      <c r="C260" s="72" t="str">
        <f>INDEX('Ref2'!$E:$E,MATCH($A260,'Ref2'!$A:$A,0))</f>
        <v>No</v>
      </c>
      <c r="D260" s="74">
        <f>INDEX(Data1!E:E,MATCH($A260,Data1!$A:$A,0))</f>
        <v>47.967279591836736</v>
      </c>
      <c r="E260" s="74">
        <f>INDEX(Data1!F:F,MATCH($A260,Data1!$A:$A,0))</f>
        <v>47.717679591836735</v>
      </c>
      <c r="F260" s="74">
        <f>INDEX(Data1!G:G,MATCH($A260,Data1!$A:$A,0))</f>
        <v>48.221516999999999</v>
      </c>
      <c r="G260" s="74">
        <f>INDEX(Data1!H:H,MATCH($A260,Data1!$A:$A,0))</f>
        <v>50.343904999999999</v>
      </c>
      <c r="H260" s="74">
        <f>INDEX(Data1!I:I,MATCH($A260,Data1!$A:$A,0))</f>
        <v>45.689158303030297</v>
      </c>
      <c r="I260" s="74">
        <f>INDEX(Data1!J:J,MATCH($A260,Data1!$A:$A,0))</f>
        <v>46.851522222222222</v>
      </c>
      <c r="J260" s="329">
        <f>INDEX(Data1!K:K,MATCH($A260,Data1!$A:$A,0))</f>
        <v>47.89065916640029</v>
      </c>
      <c r="K260" s="331"/>
      <c r="L260" s="73"/>
      <c r="M260" s="73"/>
      <c r="N260" s="73"/>
      <c r="O260" s="73"/>
      <c r="P260" s="73"/>
      <c r="Q260" s="332"/>
      <c r="R260" s="335">
        <f t="shared" si="22"/>
        <v>47.967279591836736</v>
      </c>
      <c r="S260" s="80">
        <f t="shared" si="23"/>
        <v>47.717679591836735</v>
      </c>
      <c r="T260" s="80">
        <f t="shared" si="24"/>
        <v>48.221516999999999</v>
      </c>
      <c r="U260" s="80">
        <f t="shared" si="25"/>
        <v>50.343904999999999</v>
      </c>
      <c r="V260" s="80">
        <f t="shared" si="26"/>
        <v>45.689158303030297</v>
      </c>
      <c r="W260" s="80">
        <f t="shared" si="27"/>
        <v>46.851522222222222</v>
      </c>
      <c r="X260" s="80">
        <f t="shared" si="28"/>
        <v>47.89065916640029</v>
      </c>
    </row>
    <row r="261" spans="1:24" s="48" customFormat="1">
      <c r="A261" s="72" t="str">
        <f>'Ref2'!I263</f>
        <v>E3436</v>
      </c>
      <c r="B261" s="72" t="str">
        <f>INDEX('Ref1'!$E:$E,MATCH($A261,'Ref1'!$A:$A,0))</f>
        <v>Stafford</v>
      </c>
      <c r="C261" s="72" t="str">
        <f>INDEX('Ref2'!$E:$E,MATCH($A261,'Ref2'!$A:$A,0))</f>
        <v>No</v>
      </c>
      <c r="D261" s="74">
        <f>INDEX(Data1!E:E,MATCH($A261,Data1!$A:$A,0))</f>
        <v>41.789619999999999</v>
      </c>
      <c r="E261" s="74">
        <f>INDEX(Data1!F:F,MATCH($A261,Data1!$A:$A,0))</f>
        <v>40.659349999999996</v>
      </c>
      <c r="F261" s="74">
        <f>INDEX(Data1!G:G,MATCH($A261,Data1!$A:$A,0))</f>
        <v>45.220032000000003</v>
      </c>
      <c r="G261" s="74">
        <f>INDEX(Data1!H:H,MATCH($A261,Data1!$A:$A,0))</f>
        <v>46.738723</v>
      </c>
      <c r="H261" s="74">
        <f>INDEX(Data1!I:I,MATCH($A261,Data1!$A:$A,0))</f>
        <v>46.022667999999996</v>
      </c>
      <c r="I261" s="74">
        <f>INDEX(Data1!J:J,MATCH($A261,Data1!$A:$A,0))</f>
        <v>48.587519999999998</v>
      </c>
      <c r="J261" s="329">
        <f>INDEX(Data1!K:K,MATCH($A261,Data1!$A:$A,0))</f>
        <v>49.665160270009643</v>
      </c>
      <c r="K261" s="331"/>
      <c r="L261" s="73"/>
      <c r="M261" s="73"/>
      <c r="N261" s="73"/>
      <c r="O261" s="73"/>
      <c r="P261" s="73"/>
      <c r="Q261" s="332"/>
      <c r="R261" s="335">
        <f t="shared" si="22"/>
        <v>41.789619999999999</v>
      </c>
      <c r="S261" s="80">
        <f t="shared" si="23"/>
        <v>40.659349999999996</v>
      </c>
      <c r="T261" s="80">
        <f t="shared" si="24"/>
        <v>45.220032000000003</v>
      </c>
      <c r="U261" s="80">
        <f t="shared" si="25"/>
        <v>46.738723</v>
      </c>
      <c r="V261" s="80">
        <f t="shared" si="26"/>
        <v>46.022667999999996</v>
      </c>
      <c r="W261" s="80">
        <f t="shared" si="27"/>
        <v>48.587519999999998</v>
      </c>
      <c r="X261" s="80">
        <f t="shared" si="28"/>
        <v>49.665160270009643</v>
      </c>
    </row>
    <row r="262" spans="1:24" s="48" customFormat="1">
      <c r="A262" s="72" t="str">
        <f>'Ref2'!I264</f>
        <v>E3437</v>
      </c>
      <c r="B262" s="72" t="str">
        <f>INDEX('Ref1'!$E:$E,MATCH($A262,'Ref1'!$A:$A,0))</f>
        <v>Staffordshire Moorlands</v>
      </c>
      <c r="C262" s="72" t="str">
        <f>INDEX('Ref2'!$E:$E,MATCH($A262,'Ref2'!$A:$A,0))</f>
        <v>No</v>
      </c>
      <c r="D262" s="74">
        <f>INDEX(Data1!E:E,MATCH($A262,Data1!$A:$A,0))</f>
        <v>17.197252499999998</v>
      </c>
      <c r="E262" s="74">
        <f>INDEX(Data1!F:F,MATCH($A262,Data1!$A:$A,0))</f>
        <v>17.138227499999999</v>
      </c>
      <c r="F262" s="74">
        <f>INDEX(Data1!G:G,MATCH($A262,Data1!$A:$A,0))</f>
        <v>17.476913</v>
      </c>
      <c r="G262" s="74">
        <f>INDEX(Data1!H:H,MATCH($A262,Data1!$A:$A,0))</f>
        <v>18.540216000000001</v>
      </c>
      <c r="H262" s="74">
        <f>INDEX(Data1!I:I,MATCH($A262,Data1!$A:$A,0))</f>
        <v>19.110820999999998</v>
      </c>
      <c r="I262" s="74">
        <f>INDEX(Data1!J:J,MATCH($A262,Data1!$A:$A,0))</f>
        <v>20.097649999999998</v>
      </c>
      <c r="J262" s="329">
        <f>INDEX(Data1!K:K,MATCH($A262,Data1!$A:$A,0))</f>
        <v>20.54340308582449</v>
      </c>
      <c r="K262" s="331"/>
      <c r="L262" s="73"/>
      <c r="M262" s="73"/>
      <c r="N262" s="73"/>
      <c r="O262" s="73"/>
      <c r="P262" s="73"/>
      <c r="Q262" s="332"/>
      <c r="R262" s="335">
        <f t="shared" ref="R262:R325" si="29">IF(ISNUMBER(K262),K262,D262)</f>
        <v>17.197252499999998</v>
      </c>
      <c r="S262" s="80">
        <f t="shared" ref="S262:S325" si="30">IF(ISNUMBER(L262),L262,E262)</f>
        <v>17.138227499999999</v>
      </c>
      <c r="T262" s="80">
        <f t="shared" ref="T262:T325" si="31">IF(ISNUMBER(M262),M262,F262)</f>
        <v>17.476913</v>
      </c>
      <c r="U262" s="80">
        <f t="shared" ref="U262:U325" si="32">IF(ISNUMBER(N262),N262,G262)</f>
        <v>18.540216000000001</v>
      </c>
      <c r="V262" s="80">
        <f t="shared" ref="V262:V325" si="33">IF(ISNUMBER(O262),O262,H262)</f>
        <v>19.110820999999998</v>
      </c>
      <c r="W262" s="80">
        <f t="shared" ref="W262:W325" si="34">IF(ISNUMBER(P262),P262,I262)</f>
        <v>20.097649999999998</v>
      </c>
      <c r="X262" s="80">
        <f t="shared" ref="X262:X325" si="35">IF(ISNUMBER(Q262),Q262,J262)</f>
        <v>20.54340308582449</v>
      </c>
    </row>
    <row r="263" spans="1:24" s="48" customFormat="1">
      <c r="A263" s="72" t="str">
        <f>'Ref2'!I265</f>
        <v>E1937</v>
      </c>
      <c r="B263" s="72" t="str">
        <f>INDEX('Ref1'!$E:$E,MATCH($A263,'Ref1'!$A:$A,0))</f>
        <v>Stevenage</v>
      </c>
      <c r="C263" s="72" t="str">
        <f>INDEX('Ref2'!$E:$E,MATCH($A263,'Ref2'!$A:$A,0))</f>
        <v>No</v>
      </c>
      <c r="D263" s="74">
        <f>INDEX(Data1!E:E,MATCH($A263,Data1!$A:$A,0))</f>
        <v>44.093214999999994</v>
      </c>
      <c r="E263" s="74">
        <f>INDEX(Data1!F:F,MATCH($A263,Data1!$A:$A,0))</f>
        <v>44.483092499999998</v>
      </c>
      <c r="F263" s="74">
        <f>INDEX(Data1!G:G,MATCH($A263,Data1!$A:$A,0))</f>
        <v>47.067359000000003</v>
      </c>
      <c r="G263" s="74">
        <f>INDEX(Data1!H:H,MATCH($A263,Data1!$A:$A,0))</f>
        <v>47.181683</v>
      </c>
      <c r="H263" s="74">
        <f>INDEX(Data1!I:I,MATCH($A263,Data1!$A:$A,0))</f>
        <v>42.13328649999999</v>
      </c>
      <c r="I263" s="74">
        <f>INDEX(Data1!J:J,MATCH($A263,Data1!$A:$A,0))</f>
        <v>43.708084999999997</v>
      </c>
      <c r="J263" s="329">
        <f>INDEX(Data1!K:K,MATCH($A263,Data1!$A:$A,0))</f>
        <v>44.677502507232397</v>
      </c>
      <c r="K263" s="331"/>
      <c r="L263" s="73"/>
      <c r="M263" s="73"/>
      <c r="N263" s="73"/>
      <c r="O263" s="73"/>
      <c r="P263" s="73"/>
      <c r="Q263" s="332"/>
      <c r="R263" s="335">
        <f t="shared" si="29"/>
        <v>44.093214999999994</v>
      </c>
      <c r="S263" s="80">
        <f t="shared" si="30"/>
        <v>44.483092499999998</v>
      </c>
      <c r="T263" s="80">
        <f t="shared" si="31"/>
        <v>47.067359000000003</v>
      </c>
      <c r="U263" s="80">
        <f t="shared" si="32"/>
        <v>47.181683</v>
      </c>
      <c r="V263" s="80">
        <f t="shared" si="33"/>
        <v>42.13328649999999</v>
      </c>
      <c r="W263" s="80">
        <f t="shared" si="34"/>
        <v>43.708084999999997</v>
      </c>
      <c r="X263" s="80">
        <f t="shared" si="35"/>
        <v>44.677502507232397</v>
      </c>
    </row>
    <row r="264" spans="1:24" s="48" customFormat="1">
      <c r="A264" s="72" t="str">
        <f>'Ref2'!I266</f>
        <v>E4207</v>
      </c>
      <c r="B264" s="72" t="str">
        <f>INDEX('Ref1'!$E:$E,MATCH($A264,'Ref1'!$A:$A,0))</f>
        <v>Stockport</v>
      </c>
      <c r="C264" s="72" t="str">
        <f>INDEX('Ref2'!$E:$E,MATCH($A264,'Ref2'!$A:$A,0))</f>
        <v>No</v>
      </c>
      <c r="D264" s="74">
        <f>INDEX(Data1!E:E,MATCH($A264,Data1!$A:$A,0))</f>
        <v>84.036444897959186</v>
      </c>
      <c r="E264" s="74">
        <f>INDEX(Data1!F:F,MATCH($A264,Data1!$A:$A,0))</f>
        <v>90.292999999999992</v>
      </c>
      <c r="F264" s="74">
        <f>INDEX(Data1!G:G,MATCH($A264,Data1!$A:$A,0))</f>
        <v>88.327076000000005</v>
      </c>
      <c r="G264" s="74">
        <f>INDEX(Data1!H:H,MATCH($A264,Data1!$A:$A,0))</f>
        <v>95.402900000000002</v>
      </c>
      <c r="H264" s="74">
        <f>INDEX(Data1!I:I,MATCH($A264,Data1!$A:$A,0))</f>
        <v>78.684373505050488</v>
      </c>
      <c r="I264" s="74">
        <f>INDEX(Data1!J:J,MATCH($A264,Data1!$A:$A,0))</f>
        <v>80.937046464646457</v>
      </c>
      <c r="J264" s="329">
        <f>INDEX(Data1!K:K,MATCH($A264,Data1!$A:$A,0))</f>
        <v>82.732178642744159</v>
      </c>
      <c r="K264" s="331"/>
      <c r="L264" s="73"/>
      <c r="M264" s="73"/>
      <c r="N264" s="73"/>
      <c r="O264" s="73"/>
      <c r="P264" s="73"/>
      <c r="Q264" s="332"/>
      <c r="R264" s="335">
        <f t="shared" si="29"/>
        <v>84.036444897959186</v>
      </c>
      <c r="S264" s="80">
        <f t="shared" si="30"/>
        <v>90.292999999999992</v>
      </c>
      <c r="T264" s="80">
        <f t="shared" si="31"/>
        <v>88.327076000000005</v>
      </c>
      <c r="U264" s="80">
        <f t="shared" si="32"/>
        <v>95.402900000000002</v>
      </c>
      <c r="V264" s="80">
        <f t="shared" si="33"/>
        <v>78.684373505050488</v>
      </c>
      <c r="W264" s="80">
        <f t="shared" si="34"/>
        <v>80.937046464646457</v>
      </c>
      <c r="X264" s="80">
        <f t="shared" si="35"/>
        <v>82.732178642744159</v>
      </c>
    </row>
    <row r="265" spans="1:24" s="48" customFormat="1">
      <c r="A265" s="72" t="str">
        <f>'Ref2'!I267</f>
        <v>E0704</v>
      </c>
      <c r="B265" s="72" t="str">
        <f>INDEX('Ref1'!$E:$E,MATCH($A265,'Ref1'!$A:$A,0))</f>
        <v>Stockton-on-Tees</v>
      </c>
      <c r="C265" s="72" t="str">
        <f>INDEX('Ref2'!$E:$E,MATCH($A265,'Ref2'!$A:$A,0))</f>
        <v>No</v>
      </c>
      <c r="D265" s="74">
        <f>INDEX(Data1!E:E,MATCH($A265,Data1!$A:$A,0))</f>
        <v>76.714702040816334</v>
      </c>
      <c r="E265" s="74">
        <f>INDEX(Data1!F:F,MATCH($A265,Data1!$A:$A,0))</f>
        <v>75.612148979591836</v>
      </c>
      <c r="F265" s="74">
        <f>INDEX(Data1!G:G,MATCH($A265,Data1!$A:$A,0))</f>
        <v>78.478916499999997</v>
      </c>
      <c r="G265" s="74">
        <f>INDEX(Data1!H:H,MATCH($A265,Data1!$A:$A,0))</f>
        <v>87.822391999999994</v>
      </c>
      <c r="H265" s="74">
        <f>INDEX(Data1!I:I,MATCH($A265,Data1!$A:$A,0))</f>
        <v>75.571240612244907</v>
      </c>
      <c r="I265" s="74">
        <f>INDEX(Data1!J:J,MATCH($A265,Data1!$A:$A,0))</f>
        <v>78.650265306122449</v>
      </c>
      <c r="J265" s="329">
        <f>INDEX(Data1!K:K,MATCH($A265,Data1!$A:$A,0))</f>
        <v>80.394678133548496</v>
      </c>
      <c r="K265" s="331"/>
      <c r="L265" s="73"/>
      <c r="M265" s="73"/>
      <c r="N265" s="73"/>
      <c r="O265" s="73"/>
      <c r="P265" s="73"/>
      <c r="Q265" s="332"/>
      <c r="R265" s="335">
        <f t="shared" si="29"/>
        <v>76.714702040816334</v>
      </c>
      <c r="S265" s="80">
        <f t="shared" si="30"/>
        <v>75.612148979591836</v>
      </c>
      <c r="T265" s="80">
        <f t="shared" si="31"/>
        <v>78.478916499999997</v>
      </c>
      <c r="U265" s="80">
        <f t="shared" si="32"/>
        <v>87.822391999999994</v>
      </c>
      <c r="V265" s="80">
        <f t="shared" si="33"/>
        <v>75.571240612244907</v>
      </c>
      <c r="W265" s="80">
        <f t="shared" si="34"/>
        <v>78.650265306122449</v>
      </c>
      <c r="X265" s="80">
        <f t="shared" si="35"/>
        <v>80.394678133548496</v>
      </c>
    </row>
    <row r="266" spans="1:24" s="48" customFormat="1">
      <c r="A266" s="72" t="str">
        <f>'Ref2'!I268</f>
        <v>E3401</v>
      </c>
      <c r="B266" s="72" t="str">
        <f>INDEX('Ref1'!$E:$E,MATCH($A266,'Ref1'!$A:$A,0))</f>
        <v>Stoke-on-Trent</v>
      </c>
      <c r="C266" s="72" t="str">
        <f>INDEX('Ref2'!$E:$E,MATCH($A266,'Ref2'!$A:$A,0))</f>
        <v>No</v>
      </c>
      <c r="D266" s="74">
        <f>INDEX(Data1!E:E,MATCH($A266,Data1!$A:$A,0))</f>
        <v>74.874669387755105</v>
      </c>
      <c r="E266" s="74">
        <f>INDEX(Data1!F:F,MATCH($A266,Data1!$A:$A,0))</f>
        <v>76.07751224489796</v>
      </c>
      <c r="F266" s="74">
        <f>INDEX(Data1!G:G,MATCH($A266,Data1!$A:$A,0))</f>
        <v>89.759243999999995</v>
      </c>
      <c r="G266" s="74">
        <f>INDEX(Data1!H:H,MATCH($A266,Data1!$A:$A,0))</f>
        <v>92.11233</v>
      </c>
      <c r="H266" s="74">
        <f>INDEX(Data1!I:I,MATCH($A266,Data1!$A:$A,0))</f>
        <v>88.899113938775514</v>
      </c>
      <c r="I266" s="74">
        <f>INDEX(Data1!J:J,MATCH($A266,Data1!$A:$A,0))</f>
        <v>92.917004081632655</v>
      </c>
      <c r="J266" s="329">
        <f>INDEX(Data1!K:K,MATCH($A266,Data1!$A:$A,0))</f>
        <v>94.977844095015072</v>
      </c>
      <c r="K266" s="331"/>
      <c r="L266" s="73"/>
      <c r="M266" s="73"/>
      <c r="N266" s="73"/>
      <c r="O266" s="73"/>
      <c r="P266" s="73"/>
      <c r="Q266" s="332"/>
      <c r="R266" s="335">
        <f t="shared" si="29"/>
        <v>74.874669387755105</v>
      </c>
      <c r="S266" s="80">
        <f t="shared" si="30"/>
        <v>76.07751224489796</v>
      </c>
      <c r="T266" s="80">
        <f t="shared" si="31"/>
        <v>89.759243999999995</v>
      </c>
      <c r="U266" s="80">
        <f t="shared" si="32"/>
        <v>92.11233</v>
      </c>
      <c r="V266" s="80">
        <f t="shared" si="33"/>
        <v>88.899113938775514</v>
      </c>
      <c r="W266" s="80">
        <f t="shared" si="34"/>
        <v>92.917004081632655</v>
      </c>
      <c r="X266" s="80">
        <f t="shared" si="35"/>
        <v>94.977844095015072</v>
      </c>
    </row>
    <row r="267" spans="1:24" s="48" customFormat="1">
      <c r="A267" s="72" t="str">
        <f>'Ref2'!I269</f>
        <v>E3734</v>
      </c>
      <c r="B267" s="72" t="str">
        <f>INDEX('Ref1'!$E:$E,MATCH($A267,'Ref1'!$A:$A,0))</f>
        <v>Stratford-on-Avon</v>
      </c>
      <c r="C267" s="72" t="str">
        <f>INDEX('Ref2'!$E:$E,MATCH($A267,'Ref2'!$A:$A,0))</f>
        <v>No</v>
      </c>
      <c r="D267" s="74">
        <f>INDEX(Data1!E:E,MATCH($A267,Data1!$A:$A,0))</f>
        <v>48.629382499999998</v>
      </c>
      <c r="E267" s="74">
        <f>INDEX(Data1!F:F,MATCH($A267,Data1!$A:$A,0))</f>
        <v>51.615607499999996</v>
      </c>
      <c r="F267" s="74">
        <f>INDEX(Data1!G:G,MATCH($A267,Data1!$A:$A,0))</f>
        <v>51.916629000000007</v>
      </c>
      <c r="G267" s="74">
        <f>INDEX(Data1!H:H,MATCH($A267,Data1!$A:$A,0))</f>
        <v>55.169822000000011</v>
      </c>
      <c r="H267" s="74">
        <f>INDEX(Data1!I:I,MATCH($A267,Data1!$A:$A,0))</f>
        <v>53.856732999999991</v>
      </c>
      <c r="I267" s="74">
        <f>INDEX(Data1!J:J,MATCH($A267,Data1!$A:$A,0))</f>
        <v>56.972837500000004</v>
      </c>
      <c r="J267" s="329">
        <f>INDEX(Data1!K:K,MATCH($A267,Data1!$A:$A,0))</f>
        <v>58.236458775313416</v>
      </c>
      <c r="K267" s="331"/>
      <c r="L267" s="73"/>
      <c r="M267" s="73"/>
      <c r="N267" s="73"/>
      <c r="O267" s="73"/>
      <c r="P267" s="73"/>
      <c r="Q267" s="332"/>
      <c r="R267" s="335">
        <f t="shared" si="29"/>
        <v>48.629382499999998</v>
      </c>
      <c r="S267" s="80">
        <f t="shared" si="30"/>
        <v>51.615607499999996</v>
      </c>
      <c r="T267" s="80">
        <f t="shared" si="31"/>
        <v>51.916629000000007</v>
      </c>
      <c r="U267" s="80">
        <f t="shared" si="32"/>
        <v>55.169822000000011</v>
      </c>
      <c r="V267" s="80">
        <f t="shared" si="33"/>
        <v>53.856732999999991</v>
      </c>
      <c r="W267" s="80">
        <f t="shared" si="34"/>
        <v>56.972837500000004</v>
      </c>
      <c r="X267" s="80">
        <f t="shared" si="35"/>
        <v>58.236458775313416</v>
      </c>
    </row>
    <row r="268" spans="1:24" s="48" customFormat="1">
      <c r="A268" s="72" t="str">
        <f>'Ref2'!I270</f>
        <v>E1635</v>
      </c>
      <c r="B268" s="72" t="str">
        <f>INDEX('Ref1'!$E:$E,MATCH($A268,'Ref1'!$A:$A,0))</f>
        <v>Stroud</v>
      </c>
      <c r="C268" s="72" t="str">
        <f>INDEX('Ref2'!$E:$E,MATCH($A268,'Ref2'!$A:$A,0))</f>
        <v>No</v>
      </c>
      <c r="D268" s="74">
        <f>INDEX(Data1!E:E,MATCH($A268,Data1!$A:$A,0))</f>
        <v>23.125334999999996</v>
      </c>
      <c r="E268" s="74">
        <f>INDEX(Data1!F:F,MATCH($A268,Data1!$A:$A,0))</f>
        <v>23.1557</v>
      </c>
      <c r="F268" s="74">
        <f>INDEX(Data1!G:G,MATCH($A268,Data1!$A:$A,0))</f>
        <v>26.461645000000001</v>
      </c>
      <c r="G268" s="74">
        <f>INDEX(Data1!H:H,MATCH($A268,Data1!$A:$A,0))</f>
        <v>27.119015000000001</v>
      </c>
      <c r="H268" s="74">
        <f>INDEX(Data1!I:I,MATCH($A268,Data1!$A:$A,0))</f>
        <v>26.964014500000005</v>
      </c>
      <c r="I268" s="74">
        <f>INDEX(Data1!J:J,MATCH($A268,Data1!$A:$A,0))</f>
        <v>27.699041999999999</v>
      </c>
      <c r="J268" s="329">
        <f>INDEX(Data1!K:K,MATCH($A268,Data1!$A:$A,0))</f>
        <v>28.313389122466763</v>
      </c>
      <c r="K268" s="331"/>
      <c r="L268" s="73"/>
      <c r="M268" s="73"/>
      <c r="N268" s="73"/>
      <c r="O268" s="73"/>
      <c r="P268" s="73"/>
      <c r="Q268" s="332"/>
      <c r="R268" s="335">
        <f t="shared" si="29"/>
        <v>23.125334999999996</v>
      </c>
      <c r="S268" s="80">
        <f t="shared" si="30"/>
        <v>23.1557</v>
      </c>
      <c r="T268" s="80">
        <f t="shared" si="31"/>
        <v>26.461645000000001</v>
      </c>
      <c r="U268" s="80">
        <f t="shared" si="32"/>
        <v>27.119015000000001</v>
      </c>
      <c r="V268" s="80">
        <f t="shared" si="33"/>
        <v>26.964014500000005</v>
      </c>
      <c r="W268" s="80">
        <f t="shared" si="34"/>
        <v>27.699041999999999</v>
      </c>
      <c r="X268" s="80">
        <f t="shared" si="35"/>
        <v>28.313389122466763</v>
      </c>
    </row>
    <row r="269" spans="1:24" s="48" customFormat="1">
      <c r="A269" s="72" t="str">
        <f>'Ref2'!I271</f>
        <v>E3536</v>
      </c>
      <c r="B269" s="72" t="str">
        <f>INDEX('Ref1'!$E:$E,MATCH($A269,'Ref1'!$A:$A,0))</f>
        <v>Suffolk Coastal</v>
      </c>
      <c r="C269" s="72" t="str">
        <f>INDEX('Ref2'!$E:$E,MATCH($A269,'Ref2'!$A:$A,0))</f>
        <v>No</v>
      </c>
      <c r="D269" s="74">
        <f>INDEX(Data1!E:E,MATCH($A269,Data1!$A:$A,0))</f>
        <v>48.859702499999997</v>
      </c>
      <c r="E269" s="74">
        <f>INDEX(Data1!F:F,MATCH($A269,Data1!$A:$A,0))</f>
        <v>70.637424999999993</v>
      </c>
      <c r="F269" s="74">
        <f>INDEX(Data1!G:G,MATCH($A269,Data1!$A:$A,0))</f>
        <v>61.667887999999998</v>
      </c>
      <c r="G269" s="74">
        <f>INDEX(Data1!H:H,MATCH($A269,Data1!$A:$A,0))</f>
        <v>68.038728000000006</v>
      </c>
      <c r="H269" s="74">
        <f>INDEX(Data1!I:I,MATCH($A269,Data1!$A:$A,0))</f>
        <v>59.683668499999996</v>
      </c>
      <c r="I269" s="74">
        <f>INDEX(Data1!J:J,MATCH($A269,Data1!$A:$A,0))</f>
        <v>61.031733749999994</v>
      </c>
      <c r="J269" s="329">
        <f>INDEX(Data1!K:K,MATCH($A269,Data1!$A:$A,0))</f>
        <v>62.385378760850593</v>
      </c>
      <c r="K269" s="331"/>
      <c r="L269" s="73"/>
      <c r="M269" s="73"/>
      <c r="N269" s="73"/>
      <c r="O269" s="73"/>
      <c r="P269" s="73"/>
      <c r="Q269" s="332"/>
      <c r="R269" s="335">
        <f t="shared" si="29"/>
        <v>48.859702499999997</v>
      </c>
      <c r="S269" s="80">
        <f t="shared" si="30"/>
        <v>70.637424999999993</v>
      </c>
      <c r="T269" s="80">
        <f t="shared" si="31"/>
        <v>61.667887999999998</v>
      </c>
      <c r="U269" s="80">
        <f t="shared" si="32"/>
        <v>68.038728000000006</v>
      </c>
      <c r="V269" s="80">
        <f t="shared" si="33"/>
        <v>59.683668499999996</v>
      </c>
      <c r="W269" s="80">
        <f t="shared" si="34"/>
        <v>61.031733749999994</v>
      </c>
      <c r="X269" s="80">
        <f t="shared" si="35"/>
        <v>62.385378760850593</v>
      </c>
    </row>
    <row r="270" spans="1:24" s="48" customFormat="1">
      <c r="A270" s="72" t="str">
        <f>'Ref2'!I272</f>
        <v>E4505</v>
      </c>
      <c r="B270" s="72" t="str">
        <f>INDEX('Ref1'!$E:$E,MATCH($A270,'Ref1'!$A:$A,0))</f>
        <v>Sunderland</v>
      </c>
      <c r="C270" s="72" t="str">
        <f>INDEX('Ref2'!$E:$E,MATCH($A270,'Ref2'!$A:$A,0))</f>
        <v>No</v>
      </c>
      <c r="D270" s="74">
        <f>INDEX(Data1!E:E,MATCH($A270,Data1!$A:$A,0))</f>
        <v>80.189202040816326</v>
      </c>
      <c r="E270" s="74">
        <f>INDEX(Data1!F:F,MATCH($A270,Data1!$A:$A,0))</f>
        <v>83.314399999999992</v>
      </c>
      <c r="F270" s="74">
        <f>INDEX(Data1!G:G,MATCH($A270,Data1!$A:$A,0))</f>
        <v>87.961225999999996</v>
      </c>
      <c r="G270" s="74">
        <f>INDEX(Data1!H:H,MATCH($A270,Data1!$A:$A,0))</f>
        <v>89.100174999999993</v>
      </c>
      <c r="H270" s="74">
        <f>INDEX(Data1!I:I,MATCH($A270,Data1!$A:$A,0))</f>
        <v>82.995108999999999</v>
      </c>
      <c r="I270" s="74">
        <f>INDEX(Data1!J:J,MATCH($A270,Data1!$A:$A,0))</f>
        <v>86.231457142857138</v>
      </c>
      <c r="J270" s="329">
        <f>INDEX(Data1!K:K,MATCH($A270,Data1!$A:$A,0))</f>
        <v>88.144015980162536</v>
      </c>
      <c r="K270" s="331"/>
      <c r="L270" s="73"/>
      <c r="M270" s="73"/>
      <c r="N270" s="73"/>
      <c r="O270" s="73"/>
      <c r="P270" s="73"/>
      <c r="Q270" s="332"/>
      <c r="R270" s="335">
        <f t="shared" si="29"/>
        <v>80.189202040816326</v>
      </c>
      <c r="S270" s="80">
        <f t="shared" si="30"/>
        <v>83.314399999999992</v>
      </c>
      <c r="T270" s="80">
        <f t="shared" si="31"/>
        <v>87.961225999999996</v>
      </c>
      <c r="U270" s="80">
        <f t="shared" si="32"/>
        <v>89.100174999999993</v>
      </c>
      <c r="V270" s="80">
        <f t="shared" si="33"/>
        <v>82.995108999999999</v>
      </c>
      <c r="W270" s="80">
        <f t="shared" si="34"/>
        <v>86.231457142857138</v>
      </c>
      <c r="X270" s="80">
        <f t="shared" si="35"/>
        <v>88.144015980162536</v>
      </c>
    </row>
    <row r="271" spans="1:24" s="48" customFormat="1">
      <c r="A271" s="72" t="str">
        <f>'Ref2'!I273</f>
        <v>E3638</v>
      </c>
      <c r="B271" s="72" t="str">
        <f>INDEX('Ref1'!$E:$E,MATCH($A271,'Ref1'!$A:$A,0))</f>
        <v>Surrey Heath</v>
      </c>
      <c r="C271" s="72" t="str">
        <f>INDEX('Ref2'!$E:$E,MATCH($A271,'Ref2'!$A:$A,0))</f>
        <v>No</v>
      </c>
      <c r="D271" s="74">
        <f>INDEX(Data1!E:E,MATCH($A271,Data1!$A:$A,0))</f>
        <v>31.792945</v>
      </c>
      <c r="E271" s="74">
        <f>INDEX(Data1!F:F,MATCH($A271,Data1!$A:$A,0))</f>
        <v>32.670735000000001</v>
      </c>
      <c r="F271" s="74">
        <f>INDEX(Data1!G:G,MATCH($A271,Data1!$A:$A,0))</f>
        <v>34.788136999999999</v>
      </c>
      <c r="G271" s="74">
        <f>INDEX(Data1!H:H,MATCH($A271,Data1!$A:$A,0))</f>
        <v>38.275669999999998</v>
      </c>
      <c r="H271" s="74">
        <f>INDEX(Data1!I:I,MATCH($A271,Data1!$A:$A,0))</f>
        <v>37.263533499999987</v>
      </c>
      <c r="I271" s="74">
        <f>INDEX(Data1!J:J,MATCH($A271,Data1!$A:$A,0))</f>
        <v>36.153249999999993</v>
      </c>
      <c r="J271" s="329">
        <f>INDEX(Data1!K:K,MATCH($A271,Data1!$A:$A,0))</f>
        <v>36.955106075215504</v>
      </c>
      <c r="K271" s="331"/>
      <c r="L271" s="73"/>
      <c r="M271" s="73"/>
      <c r="N271" s="73"/>
      <c r="O271" s="73"/>
      <c r="P271" s="73"/>
      <c r="Q271" s="332"/>
      <c r="R271" s="335">
        <f t="shared" si="29"/>
        <v>31.792945</v>
      </c>
      <c r="S271" s="80">
        <f t="shared" si="30"/>
        <v>32.670735000000001</v>
      </c>
      <c r="T271" s="80">
        <f t="shared" si="31"/>
        <v>34.788136999999999</v>
      </c>
      <c r="U271" s="80">
        <f t="shared" si="32"/>
        <v>38.275669999999998</v>
      </c>
      <c r="V271" s="80">
        <f t="shared" si="33"/>
        <v>37.263533499999987</v>
      </c>
      <c r="W271" s="80">
        <f t="shared" si="34"/>
        <v>36.153249999999993</v>
      </c>
      <c r="X271" s="80">
        <f t="shared" si="35"/>
        <v>36.955106075215504</v>
      </c>
    </row>
    <row r="272" spans="1:24" s="48" customFormat="1">
      <c r="A272" s="72" t="str">
        <f>'Ref2'!I274</f>
        <v>E5048</v>
      </c>
      <c r="B272" s="72" t="str">
        <f>INDEX('Ref1'!$E:$E,MATCH($A272,'Ref1'!$A:$A,0))</f>
        <v>Sutton</v>
      </c>
      <c r="C272" s="72" t="str">
        <f>INDEX('Ref2'!$E:$E,MATCH($A272,'Ref2'!$A:$A,0))</f>
        <v>No</v>
      </c>
      <c r="D272" s="74">
        <f>INDEX(Data1!E:E,MATCH($A272,Data1!$A:$A,0))</f>
        <v>46.692813333333334</v>
      </c>
      <c r="E272" s="74">
        <f>INDEX(Data1!F:F,MATCH($A272,Data1!$A:$A,0))</f>
        <v>46.100133333333339</v>
      </c>
      <c r="F272" s="74">
        <f>INDEX(Data1!G:G,MATCH($A272,Data1!$A:$A,0))</f>
        <v>52.571846000000001</v>
      </c>
      <c r="G272" s="74">
        <f>INDEX(Data1!H:H,MATCH($A272,Data1!$A:$A,0))</f>
        <v>51.336925000000001</v>
      </c>
      <c r="H272" s="74">
        <f>INDEX(Data1!I:I,MATCH($A272,Data1!$A:$A,0))</f>
        <v>49.26812566666667</v>
      </c>
      <c r="I272" s="74">
        <f>INDEX(Data1!J:J,MATCH($A272,Data1!$A:$A,0))</f>
        <v>53.669318749999995</v>
      </c>
      <c r="J272" s="329">
        <f>INDEX(Data1!K:K,MATCH($A272,Data1!$A:$A,0))</f>
        <v>54.859670081971565</v>
      </c>
      <c r="K272" s="331"/>
      <c r="L272" s="73"/>
      <c r="M272" s="73"/>
      <c r="N272" s="73"/>
      <c r="O272" s="73"/>
      <c r="P272" s="73"/>
      <c r="Q272" s="332"/>
      <c r="R272" s="335">
        <f t="shared" si="29"/>
        <v>46.692813333333334</v>
      </c>
      <c r="S272" s="80">
        <f t="shared" si="30"/>
        <v>46.100133333333339</v>
      </c>
      <c r="T272" s="80">
        <f t="shared" si="31"/>
        <v>52.571846000000001</v>
      </c>
      <c r="U272" s="80">
        <f t="shared" si="32"/>
        <v>51.336925000000001</v>
      </c>
      <c r="V272" s="80">
        <f t="shared" si="33"/>
        <v>49.26812566666667</v>
      </c>
      <c r="W272" s="80">
        <f t="shared" si="34"/>
        <v>53.669318749999995</v>
      </c>
      <c r="X272" s="80">
        <f t="shared" si="35"/>
        <v>54.859670081971565</v>
      </c>
    </row>
    <row r="273" spans="1:24" s="48" customFormat="1">
      <c r="A273" s="72" t="str">
        <f>'Ref2'!I275</f>
        <v>E2241</v>
      </c>
      <c r="B273" s="72" t="str">
        <f>INDEX('Ref1'!$E:$E,MATCH($A273,'Ref1'!$A:$A,0))</f>
        <v>Swale</v>
      </c>
      <c r="C273" s="72" t="str">
        <f>INDEX('Ref2'!$E:$E,MATCH($A273,'Ref2'!$A:$A,0))</f>
        <v>No</v>
      </c>
      <c r="D273" s="74">
        <f>INDEX(Data1!E:E,MATCH($A273,Data1!$A:$A,0))</f>
        <v>38.735812499999994</v>
      </c>
      <c r="E273" s="74">
        <f>INDEX(Data1!F:F,MATCH($A273,Data1!$A:$A,0))</f>
        <v>40.950265000000002</v>
      </c>
      <c r="F273" s="74">
        <f>INDEX(Data1!G:G,MATCH($A273,Data1!$A:$A,0))</f>
        <v>41.605490000000003</v>
      </c>
      <c r="G273" s="74">
        <f>INDEX(Data1!H:H,MATCH($A273,Data1!$A:$A,0))</f>
        <v>45.775300999999992</v>
      </c>
      <c r="H273" s="74">
        <f>INDEX(Data1!I:I,MATCH($A273,Data1!$A:$A,0))</f>
        <v>44.416001500000007</v>
      </c>
      <c r="I273" s="74">
        <f>INDEX(Data1!J:J,MATCH($A273,Data1!$A:$A,0))</f>
        <v>47.142150000000001</v>
      </c>
      <c r="J273" s="329">
        <f>INDEX(Data1!K:K,MATCH($A273,Data1!$A:$A,0))</f>
        <v>48.187732883319526</v>
      </c>
      <c r="K273" s="331"/>
      <c r="L273" s="73"/>
      <c r="M273" s="73"/>
      <c r="N273" s="73"/>
      <c r="O273" s="73"/>
      <c r="P273" s="73"/>
      <c r="Q273" s="332"/>
      <c r="R273" s="335">
        <f t="shared" si="29"/>
        <v>38.735812499999994</v>
      </c>
      <c r="S273" s="80">
        <f t="shared" si="30"/>
        <v>40.950265000000002</v>
      </c>
      <c r="T273" s="80">
        <f t="shared" si="31"/>
        <v>41.605490000000003</v>
      </c>
      <c r="U273" s="80">
        <f t="shared" si="32"/>
        <v>45.775300999999992</v>
      </c>
      <c r="V273" s="80">
        <f t="shared" si="33"/>
        <v>44.416001500000007</v>
      </c>
      <c r="W273" s="80">
        <f t="shared" si="34"/>
        <v>47.142150000000001</v>
      </c>
      <c r="X273" s="80">
        <f t="shared" si="35"/>
        <v>48.187732883319526</v>
      </c>
    </row>
    <row r="274" spans="1:24" s="48" customFormat="1">
      <c r="A274" s="72" t="str">
        <f>'Ref2'!I276</f>
        <v>E3901</v>
      </c>
      <c r="B274" s="72" t="str">
        <f>INDEX('Ref1'!$E:$E,MATCH($A274,'Ref1'!$A:$A,0))</f>
        <v>Swindon</v>
      </c>
      <c r="C274" s="72" t="str">
        <f>INDEX('Ref2'!$E:$E,MATCH($A274,'Ref2'!$A:$A,0))</f>
        <v>No</v>
      </c>
      <c r="D274" s="74">
        <f>INDEX(Data1!E:E,MATCH($A274,Data1!$A:$A,0))</f>
        <v>96.994512244897962</v>
      </c>
      <c r="E274" s="74">
        <f>INDEX(Data1!F:F,MATCH($A274,Data1!$A:$A,0))</f>
        <v>103.12411836734694</v>
      </c>
      <c r="F274" s="74">
        <f>INDEX(Data1!G:G,MATCH($A274,Data1!$A:$A,0))</f>
        <v>105.895652</v>
      </c>
      <c r="G274" s="74">
        <f>INDEX(Data1!H:H,MATCH($A274,Data1!$A:$A,0))</f>
        <v>107.034856</v>
      </c>
      <c r="H274" s="74">
        <f>INDEX(Data1!I:I,MATCH($A274,Data1!$A:$A,0))</f>
        <v>99.960347306122429</v>
      </c>
      <c r="I274" s="74">
        <f>INDEX(Data1!J:J,MATCH($A274,Data1!$A:$A,0))</f>
        <v>101.93358163265306</v>
      </c>
      <c r="J274" s="329">
        <f>INDEX(Data1!K:K,MATCH($A274,Data1!$A:$A,0))</f>
        <v>104.19440359750459</v>
      </c>
      <c r="K274" s="331"/>
      <c r="L274" s="73"/>
      <c r="M274" s="73"/>
      <c r="N274" s="73"/>
      <c r="O274" s="73"/>
      <c r="P274" s="73"/>
      <c r="Q274" s="332"/>
      <c r="R274" s="335">
        <f t="shared" si="29"/>
        <v>96.994512244897962</v>
      </c>
      <c r="S274" s="80">
        <f t="shared" si="30"/>
        <v>103.12411836734694</v>
      </c>
      <c r="T274" s="80">
        <f t="shared" si="31"/>
        <v>105.895652</v>
      </c>
      <c r="U274" s="80">
        <f t="shared" si="32"/>
        <v>107.034856</v>
      </c>
      <c r="V274" s="80">
        <f t="shared" si="33"/>
        <v>99.960347306122429</v>
      </c>
      <c r="W274" s="80">
        <f t="shared" si="34"/>
        <v>101.93358163265306</v>
      </c>
      <c r="X274" s="80">
        <f t="shared" si="35"/>
        <v>104.19440359750459</v>
      </c>
    </row>
    <row r="275" spans="1:24" s="48" customFormat="1">
      <c r="A275" s="72" t="str">
        <f>'Ref2'!I277</f>
        <v>E4208</v>
      </c>
      <c r="B275" s="72" t="str">
        <f>INDEX('Ref1'!$E:$E,MATCH($A275,'Ref1'!$A:$A,0))</f>
        <v>Tameside</v>
      </c>
      <c r="C275" s="72" t="str">
        <f>INDEX('Ref2'!$E:$E,MATCH($A275,'Ref2'!$A:$A,0))</f>
        <v>No</v>
      </c>
      <c r="D275" s="74">
        <f>INDEX(Data1!E:E,MATCH($A275,Data1!$A:$A,0))</f>
        <v>52.615179591836736</v>
      </c>
      <c r="E275" s="74">
        <f>INDEX(Data1!F:F,MATCH($A275,Data1!$A:$A,0))</f>
        <v>54.928571428571431</v>
      </c>
      <c r="F275" s="74">
        <f>INDEX(Data1!G:G,MATCH($A275,Data1!$A:$A,0))</f>
        <v>57.112879</v>
      </c>
      <c r="G275" s="74">
        <f>INDEX(Data1!H:H,MATCH($A275,Data1!$A:$A,0))</f>
        <v>55.311051999999997</v>
      </c>
      <c r="H275" s="74">
        <f>INDEX(Data1!I:I,MATCH($A275,Data1!$A:$A,0))</f>
        <v>54.282446787878783</v>
      </c>
      <c r="I275" s="74">
        <f>INDEX(Data1!J:J,MATCH($A275,Data1!$A:$A,0))</f>
        <v>52.550282828282832</v>
      </c>
      <c r="J275" s="329">
        <f>INDEX(Data1!K:K,MATCH($A275,Data1!$A:$A,0))</f>
        <v>53.715814655719704</v>
      </c>
      <c r="K275" s="331"/>
      <c r="L275" s="73"/>
      <c r="M275" s="73"/>
      <c r="N275" s="73"/>
      <c r="O275" s="73"/>
      <c r="P275" s="73"/>
      <c r="Q275" s="332"/>
      <c r="R275" s="335">
        <f t="shared" si="29"/>
        <v>52.615179591836736</v>
      </c>
      <c r="S275" s="80">
        <f t="shared" si="30"/>
        <v>54.928571428571431</v>
      </c>
      <c r="T275" s="80">
        <f t="shared" si="31"/>
        <v>57.112879</v>
      </c>
      <c r="U275" s="80">
        <f t="shared" si="32"/>
        <v>55.311051999999997</v>
      </c>
      <c r="V275" s="80">
        <f t="shared" si="33"/>
        <v>54.282446787878783</v>
      </c>
      <c r="W275" s="80">
        <f t="shared" si="34"/>
        <v>52.550282828282832</v>
      </c>
      <c r="X275" s="80">
        <f t="shared" si="35"/>
        <v>53.715814655719704</v>
      </c>
    </row>
    <row r="276" spans="1:24" s="48" customFormat="1">
      <c r="A276" s="72" t="str">
        <f>'Ref2'!I278</f>
        <v>E3439</v>
      </c>
      <c r="B276" s="72" t="str">
        <f>INDEX('Ref1'!$E:$E,MATCH($A276,'Ref1'!$A:$A,0))</f>
        <v>Tamworth</v>
      </c>
      <c r="C276" s="72" t="str">
        <f>INDEX('Ref2'!$E:$E,MATCH($A276,'Ref2'!$A:$A,0))</f>
        <v>No</v>
      </c>
      <c r="D276" s="74">
        <f>INDEX(Data1!E:E,MATCH($A276,Data1!$A:$A,0))</f>
        <v>31.733044999999997</v>
      </c>
      <c r="E276" s="74">
        <f>INDEX(Data1!F:F,MATCH($A276,Data1!$A:$A,0))</f>
        <v>30.215157499999997</v>
      </c>
      <c r="F276" s="74">
        <f>INDEX(Data1!G:G,MATCH($A276,Data1!$A:$A,0))</f>
        <v>33.378675999999999</v>
      </c>
      <c r="G276" s="74">
        <f>INDEX(Data1!H:H,MATCH($A276,Data1!$A:$A,0))</f>
        <v>34.340989</v>
      </c>
      <c r="H276" s="74">
        <f>INDEX(Data1!I:I,MATCH($A276,Data1!$A:$A,0))</f>
        <v>32.610090999999997</v>
      </c>
      <c r="I276" s="74">
        <f>INDEX(Data1!J:J,MATCH($A276,Data1!$A:$A,0))</f>
        <v>32.736492499999997</v>
      </c>
      <c r="J276" s="329">
        <f>INDEX(Data1!K:K,MATCH($A276,Data1!$A:$A,0))</f>
        <v>33.462567068466726</v>
      </c>
      <c r="K276" s="331"/>
      <c r="L276" s="73"/>
      <c r="M276" s="73"/>
      <c r="N276" s="73"/>
      <c r="O276" s="73"/>
      <c r="P276" s="73"/>
      <c r="Q276" s="332"/>
      <c r="R276" s="335">
        <f t="shared" si="29"/>
        <v>31.733044999999997</v>
      </c>
      <c r="S276" s="80">
        <f t="shared" si="30"/>
        <v>30.215157499999997</v>
      </c>
      <c r="T276" s="80">
        <f t="shared" si="31"/>
        <v>33.378675999999999</v>
      </c>
      <c r="U276" s="80">
        <f t="shared" si="32"/>
        <v>34.340989</v>
      </c>
      <c r="V276" s="80">
        <f t="shared" si="33"/>
        <v>32.610090999999997</v>
      </c>
      <c r="W276" s="80">
        <f t="shared" si="34"/>
        <v>32.736492499999997</v>
      </c>
      <c r="X276" s="80">
        <f t="shared" si="35"/>
        <v>33.462567068466726</v>
      </c>
    </row>
    <row r="277" spans="1:24" s="48" customFormat="1">
      <c r="A277" s="72" t="str">
        <f>'Ref2'!I279</f>
        <v>E3639</v>
      </c>
      <c r="B277" s="72" t="str">
        <f>INDEX('Ref1'!$E:$E,MATCH($A277,'Ref1'!$A:$A,0))</f>
        <v>Tandridge</v>
      </c>
      <c r="C277" s="72" t="str">
        <f>INDEX('Ref2'!$E:$E,MATCH($A277,'Ref2'!$A:$A,0))</f>
        <v>No</v>
      </c>
      <c r="D277" s="74">
        <f>INDEX(Data1!E:E,MATCH($A277,Data1!$A:$A,0))</f>
        <v>19.159495</v>
      </c>
      <c r="E277" s="74">
        <f>INDEX(Data1!F:F,MATCH($A277,Data1!$A:$A,0))</f>
        <v>19.437705000000001</v>
      </c>
      <c r="F277" s="74">
        <f>INDEX(Data1!G:G,MATCH($A277,Data1!$A:$A,0))</f>
        <v>19.822367</v>
      </c>
      <c r="G277" s="74">
        <f>INDEX(Data1!H:H,MATCH($A277,Data1!$A:$A,0))</f>
        <v>17.614415000000001</v>
      </c>
      <c r="H277" s="74">
        <f>INDEX(Data1!I:I,MATCH($A277,Data1!$A:$A,0))</f>
        <v>20.363227999999996</v>
      </c>
      <c r="I277" s="74">
        <f>INDEX(Data1!J:J,MATCH($A277,Data1!$A:$A,0))</f>
        <v>21.100353333333331</v>
      </c>
      <c r="J277" s="329">
        <f>INDEX(Data1!K:K,MATCH($A277,Data1!$A:$A,0))</f>
        <v>21.568345740921679</v>
      </c>
      <c r="K277" s="331"/>
      <c r="L277" s="73"/>
      <c r="M277" s="73"/>
      <c r="N277" s="73"/>
      <c r="O277" s="73"/>
      <c r="P277" s="73"/>
      <c r="Q277" s="332"/>
      <c r="R277" s="335">
        <f t="shared" si="29"/>
        <v>19.159495</v>
      </c>
      <c r="S277" s="80">
        <f t="shared" si="30"/>
        <v>19.437705000000001</v>
      </c>
      <c r="T277" s="80">
        <f t="shared" si="31"/>
        <v>19.822367</v>
      </c>
      <c r="U277" s="80">
        <f t="shared" si="32"/>
        <v>17.614415000000001</v>
      </c>
      <c r="V277" s="80">
        <f t="shared" si="33"/>
        <v>20.363227999999996</v>
      </c>
      <c r="W277" s="80">
        <f t="shared" si="34"/>
        <v>21.100353333333331</v>
      </c>
      <c r="X277" s="80">
        <f t="shared" si="35"/>
        <v>21.568345740921679</v>
      </c>
    </row>
    <row r="278" spans="1:24" s="48" customFormat="1">
      <c r="A278" s="72" t="str">
        <f>'Ref2'!I280</f>
        <v>E3333</v>
      </c>
      <c r="B278" s="72" t="str">
        <f>INDEX('Ref1'!$E:$E,MATCH($A278,'Ref1'!$A:$A,0))</f>
        <v>Taunton Deane</v>
      </c>
      <c r="C278" s="72" t="str">
        <f>INDEX('Ref2'!$E:$E,MATCH($A278,'Ref2'!$A:$A,0))</f>
        <v>No</v>
      </c>
      <c r="D278" s="74">
        <f>INDEX(Data1!E:E,MATCH($A278,Data1!$A:$A,0))</f>
        <v>35.616282499999997</v>
      </c>
      <c r="E278" s="74">
        <f>INDEX(Data1!F:F,MATCH($A278,Data1!$A:$A,0))</f>
        <v>36.017634999999999</v>
      </c>
      <c r="F278" s="74">
        <f>INDEX(Data1!G:G,MATCH($A278,Data1!$A:$A,0))</f>
        <v>41.103202000000003</v>
      </c>
      <c r="G278" s="74">
        <f>INDEX(Data1!H:H,MATCH($A278,Data1!$A:$A,0))</f>
        <v>41.724383999999993</v>
      </c>
      <c r="H278" s="74">
        <f>INDEX(Data1!I:I,MATCH($A278,Data1!$A:$A,0))</f>
        <v>35.098969000000011</v>
      </c>
      <c r="I278" s="74">
        <f>INDEX(Data1!J:J,MATCH($A278,Data1!$A:$A,0))</f>
        <v>38.047662500000001</v>
      </c>
      <c r="J278" s="329">
        <f>INDEX(Data1!K:K,MATCH($A278,Data1!$A:$A,0))</f>
        <v>38.891535438765672</v>
      </c>
      <c r="K278" s="331"/>
      <c r="L278" s="73"/>
      <c r="M278" s="73"/>
      <c r="N278" s="73"/>
      <c r="O278" s="73"/>
      <c r="P278" s="73"/>
      <c r="Q278" s="332"/>
      <c r="R278" s="335">
        <f t="shared" si="29"/>
        <v>35.616282499999997</v>
      </c>
      <c r="S278" s="80">
        <f t="shared" si="30"/>
        <v>36.017634999999999</v>
      </c>
      <c r="T278" s="80">
        <f t="shared" si="31"/>
        <v>41.103202000000003</v>
      </c>
      <c r="U278" s="80">
        <f t="shared" si="32"/>
        <v>41.724383999999993</v>
      </c>
      <c r="V278" s="80">
        <f t="shared" si="33"/>
        <v>35.098969000000011</v>
      </c>
      <c r="W278" s="80">
        <f t="shared" si="34"/>
        <v>38.047662500000001</v>
      </c>
      <c r="X278" s="80">
        <f t="shared" si="35"/>
        <v>38.891535438765672</v>
      </c>
    </row>
    <row r="279" spans="1:24" s="48" customFormat="1">
      <c r="A279" s="72" t="str">
        <f>'Ref2'!I281</f>
        <v>E1137</v>
      </c>
      <c r="B279" s="72" t="str">
        <f>INDEX('Ref1'!$E:$E,MATCH($A279,'Ref1'!$A:$A,0))</f>
        <v>Teignbridge</v>
      </c>
      <c r="C279" s="72" t="str">
        <f>INDEX('Ref2'!$E:$E,MATCH($A279,'Ref2'!$A:$A,0))</f>
        <v>No</v>
      </c>
      <c r="D279" s="74">
        <f>INDEX(Data1!E:E,MATCH($A279,Data1!$A:$A,0))</f>
        <v>30.103024999999999</v>
      </c>
      <c r="E279" s="74">
        <f>INDEX(Data1!F:F,MATCH($A279,Data1!$A:$A,0))</f>
        <v>31.287539999999996</v>
      </c>
      <c r="F279" s="74">
        <f>INDEX(Data1!G:G,MATCH($A279,Data1!$A:$A,0))</f>
        <v>31.196059999999999</v>
      </c>
      <c r="G279" s="74">
        <f>INDEX(Data1!H:H,MATCH($A279,Data1!$A:$A,0))</f>
        <v>31.374314999999999</v>
      </c>
      <c r="H279" s="74">
        <f>INDEX(Data1!I:I,MATCH($A279,Data1!$A:$A,0))</f>
        <v>27.550052500000003</v>
      </c>
      <c r="I279" s="74">
        <f>INDEX(Data1!J:J,MATCH($A279,Data1!$A:$A,0))</f>
        <v>31.320429999999998</v>
      </c>
      <c r="J279" s="329">
        <f>INDEX(Data1!K:K,MATCH($A279,Data1!$A:$A,0))</f>
        <v>32.015097203471115</v>
      </c>
      <c r="K279" s="331"/>
      <c r="L279" s="73"/>
      <c r="M279" s="73"/>
      <c r="N279" s="73"/>
      <c r="O279" s="73"/>
      <c r="P279" s="73"/>
      <c r="Q279" s="332"/>
      <c r="R279" s="335">
        <f t="shared" si="29"/>
        <v>30.103024999999999</v>
      </c>
      <c r="S279" s="80">
        <f t="shared" si="30"/>
        <v>31.287539999999996</v>
      </c>
      <c r="T279" s="80">
        <f t="shared" si="31"/>
        <v>31.196059999999999</v>
      </c>
      <c r="U279" s="80">
        <f t="shared" si="32"/>
        <v>31.374314999999999</v>
      </c>
      <c r="V279" s="80">
        <f t="shared" si="33"/>
        <v>27.550052500000003</v>
      </c>
      <c r="W279" s="80">
        <f t="shared" si="34"/>
        <v>31.320429999999998</v>
      </c>
      <c r="X279" s="80">
        <f t="shared" si="35"/>
        <v>32.015097203471115</v>
      </c>
    </row>
    <row r="280" spans="1:24" s="48" customFormat="1">
      <c r="A280" s="72" t="str">
        <f>'Ref2'!I282</f>
        <v>E3201</v>
      </c>
      <c r="B280" s="72" t="str">
        <f>INDEX('Ref1'!$E:$E,MATCH($A280,'Ref1'!$A:$A,0))</f>
        <v>Telford and the Wrekin</v>
      </c>
      <c r="C280" s="72" t="str">
        <f>INDEX('Ref2'!$E:$E,MATCH($A280,'Ref2'!$A:$A,0))</f>
        <v>No</v>
      </c>
      <c r="D280" s="74">
        <f>INDEX(Data1!E:E,MATCH($A280,Data1!$A:$A,0))</f>
        <v>62.476714285714287</v>
      </c>
      <c r="E280" s="74">
        <f>INDEX(Data1!F:F,MATCH($A280,Data1!$A:$A,0))</f>
        <v>68.594140816326529</v>
      </c>
      <c r="F280" s="74">
        <f>INDEX(Data1!G:G,MATCH($A280,Data1!$A:$A,0))</f>
        <v>71.837372000000002</v>
      </c>
      <c r="G280" s="74">
        <f>INDEX(Data1!H:H,MATCH($A280,Data1!$A:$A,0))</f>
        <v>71.511327999999992</v>
      </c>
      <c r="H280" s="74">
        <f>INDEX(Data1!I:I,MATCH($A280,Data1!$A:$A,0))</f>
        <v>69.602660000000014</v>
      </c>
      <c r="I280" s="74">
        <f>INDEX(Data1!J:J,MATCH($A280,Data1!$A:$A,0))</f>
        <v>70.72908367346939</v>
      </c>
      <c r="J280" s="329">
        <f>INDEX(Data1!K:K,MATCH($A280,Data1!$A:$A,0))</f>
        <v>72.297809733729565</v>
      </c>
      <c r="K280" s="331"/>
      <c r="L280" s="73"/>
      <c r="M280" s="73"/>
      <c r="N280" s="73"/>
      <c r="O280" s="73"/>
      <c r="P280" s="73"/>
      <c r="Q280" s="332"/>
      <c r="R280" s="335">
        <f t="shared" si="29"/>
        <v>62.476714285714287</v>
      </c>
      <c r="S280" s="80">
        <f t="shared" si="30"/>
        <v>68.594140816326529</v>
      </c>
      <c r="T280" s="80">
        <f t="shared" si="31"/>
        <v>71.837372000000002</v>
      </c>
      <c r="U280" s="80">
        <f t="shared" si="32"/>
        <v>71.511327999999992</v>
      </c>
      <c r="V280" s="80">
        <f t="shared" si="33"/>
        <v>69.602660000000014</v>
      </c>
      <c r="W280" s="80">
        <f t="shared" si="34"/>
        <v>70.72908367346939</v>
      </c>
      <c r="X280" s="80">
        <f t="shared" si="35"/>
        <v>72.297809733729565</v>
      </c>
    </row>
    <row r="281" spans="1:24" s="48" customFormat="1">
      <c r="A281" s="72" t="str">
        <f>'Ref2'!I283</f>
        <v>E1542</v>
      </c>
      <c r="B281" s="72" t="str">
        <f>INDEX('Ref1'!$E:$E,MATCH($A281,'Ref1'!$A:$A,0))</f>
        <v>Tendring</v>
      </c>
      <c r="C281" s="72" t="str">
        <f>INDEX('Ref2'!$E:$E,MATCH($A281,'Ref2'!$A:$A,0))</f>
        <v>No</v>
      </c>
      <c r="D281" s="74">
        <f>INDEX(Data1!E:E,MATCH($A281,Data1!$A:$A,0))</f>
        <v>24.034437499999999</v>
      </c>
      <c r="E281" s="74">
        <f>INDEX(Data1!F:F,MATCH($A281,Data1!$A:$A,0))</f>
        <v>23.847282500000002</v>
      </c>
      <c r="F281" s="74">
        <f>INDEX(Data1!G:G,MATCH($A281,Data1!$A:$A,0))</f>
        <v>24.738699000000004</v>
      </c>
      <c r="G281" s="74">
        <f>INDEX(Data1!H:H,MATCH($A281,Data1!$A:$A,0))</f>
        <v>26.317194000000001</v>
      </c>
      <c r="H281" s="74">
        <f>INDEX(Data1!I:I,MATCH($A281,Data1!$A:$A,0))</f>
        <v>24.969848000000002</v>
      </c>
      <c r="I281" s="74">
        <f>INDEX(Data1!J:J,MATCH($A281,Data1!$A:$A,0))</f>
        <v>25.707737499999997</v>
      </c>
      <c r="J281" s="329">
        <f>INDEX(Data1!K:K,MATCH($A281,Data1!$A:$A,0))</f>
        <v>26.277918756027006</v>
      </c>
      <c r="K281" s="331"/>
      <c r="L281" s="73"/>
      <c r="M281" s="73"/>
      <c r="N281" s="73"/>
      <c r="O281" s="73"/>
      <c r="P281" s="73"/>
      <c r="Q281" s="332"/>
      <c r="R281" s="335">
        <f t="shared" si="29"/>
        <v>24.034437499999999</v>
      </c>
      <c r="S281" s="80">
        <f t="shared" si="30"/>
        <v>23.847282500000002</v>
      </c>
      <c r="T281" s="80">
        <f t="shared" si="31"/>
        <v>24.738699000000004</v>
      </c>
      <c r="U281" s="80">
        <f t="shared" si="32"/>
        <v>26.317194000000001</v>
      </c>
      <c r="V281" s="80">
        <f t="shared" si="33"/>
        <v>24.969848000000002</v>
      </c>
      <c r="W281" s="80">
        <f t="shared" si="34"/>
        <v>25.707737499999997</v>
      </c>
      <c r="X281" s="80">
        <f t="shared" si="35"/>
        <v>26.277918756027006</v>
      </c>
    </row>
    <row r="282" spans="1:24" s="48" customFormat="1">
      <c r="A282" s="72" t="str">
        <f>'Ref2'!I284</f>
        <v>E1742</v>
      </c>
      <c r="B282" s="72" t="str">
        <f>INDEX('Ref1'!$E:$E,MATCH($A282,'Ref1'!$A:$A,0))</f>
        <v>Test Valley</v>
      </c>
      <c r="C282" s="72" t="str">
        <f>INDEX('Ref2'!$E:$E,MATCH($A282,'Ref2'!$A:$A,0))</f>
        <v>No</v>
      </c>
      <c r="D282" s="74">
        <f>INDEX(Data1!E:E,MATCH($A282,Data1!$A:$A,0))</f>
        <v>44.040854999999993</v>
      </c>
      <c r="E282" s="74">
        <f>INDEX(Data1!F:F,MATCH($A282,Data1!$A:$A,0))</f>
        <v>43.440019999999997</v>
      </c>
      <c r="F282" s="74">
        <f>INDEX(Data1!G:G,MATCH($A282,Data1!$A:$A,0))</f>
        <v>52.078761999999998</v>
      </c>
      <c r="G282" s="74">
        <f>INDEX(Data1!H:H,MATCH($A282,Data1!$A:$A,0))</f>
        <v>48.173777999999999</v>
      </c>
      <c r="H282" s="74">
        <f>INDEX(Data1!I:I,MATCH($A282,Data1!$A:$A,0))</f>
        <v>53.883563500000001</v>
      </c>
      <c r="I282" s="74">
        <f>INDEX(Data1!J:J,MATCH($A282,Data1!$A:$A,0))</f>
        <v>54.202912499999996</v>
      </c>
      <c r="J282" s="329">
        <f>INDEX(Data1!K:K,MATCH($A282,Data1!$A:$A,0))</f>
        <v>55.405098601735773</v>
      </c>
      <c r="K282" s="331"/>
      <c r="L282" s="73"/>
      <c r="M282" s="73"/>
      <c r="N282" s="73"/>
      <c r="O282" s="73"/>
      <c r="P282" s="73"/>
      <c r="Q282" s="332"/>
      <c r="R282" s="335">
        <f t="shared" si="29"/>
        <v>44.040854999999993</v>
      </c>
      <c r="S282" s="80">
        <f t="shared" si="30"/>
        <v>43.440019999999997</v>
      </c>
      <c r="T282" s="80">
        <f t="shared" si="31"/>
        <v>52.078761999999998</v>
      </c>
      <c r="U282" s="80">
        <f t="shared" si="32"/>
        <v>48.173777999999999</v>
      </c>
      <c r="V282" s="80">
        <f t="shared" si="33"/>
        <v>53.883563500000001</v>
      </c>
      <c r="W282" s="80">
        <f t="shared" si="34"/>
        <v>54.202912499999996</v>
      </c>
      <c r="X282" s="80">
        <f t="shared" si="35"/>
        <v>55.405098601735773</v>
      </c>
    </row>
    <row r="283" spans="1:24" s="48" customFormat="1">
      <c r="A283" s="72" t="str">
        <f>'Ref2'!I285</f>
        <v>E1636</v>
      </c>
      <c r="B283" s="72" t="str">
        <f>INDEX('Ref1'!$E:$E,MATCH($A283,'Ref1'!$A:$A,0))</f>
        <v>Tewkesbury</v>
      </c>
      <c r="C283" s="72" t="str">
        <f>INDEX('Ref2'!$E:$E,MATCH($A283,'Ref2'!$A:$A,0))</f>
        <v>No</v>
      </c>
      <c r="D283" s="74">
        <f>INDEX(Data1!E:E,MATCH($A283,Data1!$A:$A,0))</f>
        <v>32.375707499999997</v>
      </c>
      <c r="E283" s="74">
        <f>INDEX(Data1!F:F,MATCH($A283,Data1!$A:$A,0))</f>
        <v>23.079339999999998</v>
      </c>
      <c r="F283" s="74">
        <f>INDEX(Data1!G:G,MATCH($A283,Data1!$A:$A,0))</f>
        <v>32.788848999999999</v>
      </c>
      <c r="G283" s="74">
        <f>INDEX(Data1!H:H,MATCH($A283,Data1!$A:$A,0))</f>
        <v>31.850178</v>
      </c>
      <c r="H283" s="74">
        <f>INDEX(Data1!I:I,MATCH($A283,Data1!$A:$A,0))</f>
        <v>34.914733999999989</v>
      </c>
      <c r="I283" s="74">
        <f>INDEX(Data1!J:J,MATCH($A283,Data1!$A:$A,0))</f>
        <v>35.537390000000002</v>
      </c>
      <c r="J283" s="329">
        <f>INDEX(Data1!K:K,MATCH($A283,Data1!$A:$A,0))</f>
        <v>36.325586692381599</v>
      </c>
      <c r="K283" s="331"/>
      <c r="L283" s="73"/>
      <c r="M283" s="73"/>
      <c r="N283" s="73"/>
      <c r="O283" s="73"/>
      <c r="P283" s="73"/>
      <c r="Q283" s="332"/>
      <c r="R283" s="335">
        <f t="shared" si="29"/>
        <v>32.375707499999997</v>
      </c>
      <c r="S283" s="80">
        <f t="shared" si="30"/>
        <v>23.079339999999998</v>
      </c>
      <c r="T283" s="80">
        <f t="shared" si="31"/>
        <v>32.788848999999999</v>
      </c>
      <c r="U283" s="80">
        <f t="shared" si="32"/>
        <v>31.850178</v>
      </c>
      <c r="V283" s="80">
        <f t="shared" si="33"/>
        <v>34.914733999999989</v>
      </c>
      <c r="W283" s="80">
        <f t="shared" si="34"/>
        <v>35.537390000000002</v>
      </c>
      <c r="X283" s="80">
        <f t="shared" si="35"/>
        <v>36.325586692381599</v>
      </c>
    </row>
    <row r="284" spans="1:24" s="48" customFormat="1">
      <c r="A284" s="72" t="str">
        <f>'Ref2'!I286</f>
        <v>E2242</v>
      </c>
      <c r="B284" s="72" t="str">
        <f>INDEX('Ref1'!$E:$E,MATCH($A284,'Ref1'!$A:$A,0))</f>
        <v>Thanet</v>
      </c>
      <c r="C284" s="72" t="str">
        <f>INDEX('Ref2'!$E:$E,MATCH($A284,'Ref2'!$A:$A,0))</f>
        <v>No</v>
      </c>
      <c r="D284" s="74">
        <f>INDEX(Data1!E:E,MATCH($A284,Data1!$A:$A,0))</f>
        <v>29.955144999999998</v>
      </c>
      <c r="E284" s="74">
        <f>INDEX(Data1!F:F,MATCH($A284,Data1!$A:$A,0))</f>
        <v>25.929757499999997</v>
      </c>
      <c r="F284" s="74">
        <f>INDEX(Data1!G:G,MATCH($A284,Data1!$A:$A,0))</f>
        <v>31.530543000000002</v>
      </c>
      <c r="G284" s="74">
        <f>INDEX(Data1!H:H,MATCH($A284,Data1!$A:$A,0))</f>
        <v>33.674765999999998</v>
      </c>
      <c r="H284" s="74">
        <f>INDEX(Data1!I:I,MATCH($A284,Data1!$A:$A,0))</f>
        <v>31.012563</v>
      </c>
      <c r="I284" s="74">
        <f>INDEX(Data1!J:J,MATCH($A284,Data1!$A:$A,0))</f>
        <v>32.439587499999995</v>
      </c>
      <c r="J284" s="329">
        <f>INDEX(Data1!K:K,MATCH($A284,Data1!$A:$A,0))</f>
        <v>33.159076904531481</v>
      </c>
      <c r="K284" s="331"/>
      <c r="L284" s="73"/>
      <c r="M284" s="73"/>
      <c r="N284" s="73"/>
      <c r="O284" s="73"/>
      <c r="P284" s="73"/>
      <c r="Q284" s="332"/>
      <c r="R284" s="335">
        <f t="shared" si="29"/>
        <v>29.955144999999998</v>
      </c>
      <c r="S284" s="80">
        <f t="shared" si="30"/>
        <v>25.929757499999997</v>
      </c>
      <c r="T284" s="80">
        <f t="shared" si="31"/>
        <v>31.530543000000002</v>
      </c>
      <c r="U284" s="80">
        <f t="shared" si="32"/>
        <v>33.674765999999998</v>
      </c>
      <c r="V284" s="80">
        <f t="shared" si="33"/>
        <v>31.012563</v>
      </c>
      <c r="W284" s="80">
        <f t="shared" si="34"/>
        <v>32.439587499999995</v>
      </c>
      <c r="X284" s="80">
        <f t="shared" si="35"/>
        <v>33.159076904531481</v>
      </c>
    </row>
    <row r="285" spans="1:24" s="48" customFormat="1">
      <c r="A285" s="72" t="str">
        <f>'Ref2'!I287</f>
        <v>E1938</v>
      </c>
      <c r="B285" s="72" t="str">
        <f>INDEX('Ref1'!$E:$E,MATCH($A285,'Ref1'!$A:$A,0))</f>
        <v>Three Rivers</v>
      </c>
      <c r="C285" s="72" t="str">
        <f>INDEX('Ref2'!$E:$E,MATCH($A285,'Ref2'!$A:$A,0))</f>
        <v>No</v>
      </c>
      <c r="D285" s="74">
        <f>INDEX(Data1!E:E,MATCH($A285,Data1!$A:$A,0))</f>
        <v>25.284054999999999</v>
      </c>
      <c r="E285" s="74">
        <f>INDEX(Data1!F:F,MATCH($A285,Data1!$A:$A,0))</f>
        <v>21.536514999999998</v>
      </c>
      <c r="F285" s="74">
        <f>INDEX(Data1!G:G,MATCH($A285,Data1!$A:$A,0))</f>
        <v>29.215903999999998</v>
      </c>
      <c r="G285" s="74">
        <f>INDEX(Data1!H:H,MATCH($A285,Data1!$A:$A,0))</f>
        <v>30.373308999999999</v>
      </c>
      <c r="H285" s="74">
        <f>INDEX(Data1!I:I,MATCH($A285,Data1!$A:$A,0))</f>
        <v>26.359414000000001</v>
      </c>
      <c r="I285" s="74">
        <f>INDEX(Data1!J:J,MATCH($A285,Data1!$A:$A,0))</f>
        <v>28.354162500000001</v>
      </c>
      <c r="J285" s="329">
        <f>INDEX(Data1!K:K,MATCH($A285,Data1!$A:$A,0))</f>
        <v>28.983039778206365</v>
      </c>
      <c r="K285" s="331"/>
      <c r="L285" s="73"/>
      <c r="M285" s="73"/>
      <c r="N285" s="73"/>
      <c r="O285" s="73"/>
      <c r="P285" s="73"/>
      <c r="Q285" s="332"/>
      <c r="R285" s="335">
        <f t="shared" si="29"/>
        <v>25.284054999999999</v>
      </c>
      <c r="S285" s="80">
        <f t="shared" si="30"/>
        <v>21.536514999999998</v>
      </c>
      <c r="T285" s="80">
        <f t="shared" si="31"/>
        <v>29.215903999999998</v>
      </c>
      <c r="U285" s="80">
        <f t="shared" si="32"/>
        <v>30.373308999999999</v>
      </c>
      <c r="V285" s="80">
        <f t="shared" si="33"/>
        <v>26.359414000000001</v>
      </c>
      <c r="W285" s="80">
        <f t="shared" si="34"/>
        <v>28.354162500000001</v>
      </c>
      <c r="X285" s="80">
        <f t="shared" si="35"/>
        <v>28.983039778206365</v>
      </c>
    </row>
    <row r="286" spans="1:24" s="48" customFormat="1">
      <c r="A286" s="72" t="str">
        <f>'Ref2'!I288</f>
        <v>E1502</v>
      </c>
      <c r="B286" s="72" t="str">
        <f>INDEX('Ref1'!$E:$E,MATCH($A286,'Ref1'!$A:$A,0))</f>
        <v>Thurrock</v>
      </c>
      <c r="C286" s="72" t="str">
        <f>INDEX('Ref2'!$E:$E,MATCH($A286,'Ref2'!$A:$A,0))</f>
        <v>No</v>
      </c>
      <c r="D286" s="74">
        <f>INDEX(Data1!E:E,MATCH($A286,Data1!$A:$A,0))</f>
        <v>87.213718367346942</v>
      </c>
      <c r="E286" s="74">
        <f>INDEX(Data1!F:F,MATCH($A286,Data1!$A:$A,0))</f>
        <v>102.20050408163264</v>
      </c>
      <c r="F286" s="74">
        <f>INDEX(Data1!G:G,MATCH($A286,Data1!$A:$A,0))</f>
        <v>108.42363899999999</v>
      </c>
      <c r="G286" s="74">
        <f>INDEX(Data1!H:H,MATCH($A286,Data1!$A:$A,0))</f>
        <v>110.404107</v>
      </c>
      <c r="H286" s="74">
        <f>INDEX(Data1!I:I,MATCH($A286,Data1!$A:$A,0))</f>
        <v>106.56327614285716</v>
      </c>
      <c r="I286" s="74">
        <f>INDEX(Data1!J:J,MATCH($A286,Data1!$A:$A,0))</f>
        <v>116.04981836734693</v>
      </c>
      <c r="J286" s="329">
        <f>INDEX(Data1!K:K,MATCH($A286,Data1!$A:$A,0))</f>
        <v>118.62372947867672</v>
      </c>
      <c r="K286" s="331"/>
      <c r="L286" s="73"/>
      <c r="M286" s="73"/>
      <c r="N286" s="73"/>
      <c r="O286" s="73"/>
      <c r="P286" s="73"/>
      <c r="Q286" s="332"/>
      <c r="R286" s="335">
        <f t="shared" si="29"/>
        <v>87.213718367346942</v>
      </c>
      <c r="S286" s="80">
        <f t="shared" si="30"/>
        <v>102.20050408163264</v>
      </c>
      <c r="T286" s="80">
        <f t="shared" si="31"/>
        <v>108.42363899999999</v>
      </c>
      <c r="U286" s="80">
        <f t="shared" si="32"/>
        <v>110.404107</v>
      </c>
      <c r="V286" s="80">
        <f t="shared" si="33"/>
        <v>106.56327614285716</v>
      </c>
      <c r="W286" s="80">
        <f t="shared" si="34"/>
        <v>116.04981836734693</v>
      </c>
      <c r="X286" s="80">
        <f t="shared" si="35"/>
        <v>118.62372947867672</v>
      </c>
    </row>
    <row r="287" spans="1:24" s="48" customFormat="1">
      <c r="A287" s="72" t="str">
        <f>'Ref2'!I289</f>
        <v>E2243</v>
      </c>
      <c r="B287" s="72" t="str">
        <f>INDEX('Ref1'!$E:$E,MATCH($A287,'Ref1'!$A:$A,0))</f>
        <v>Tonbridge and Malling</v>
      </c>
      <c r="C287" s="72" t="str">
        <f>INDEX('Ref2'!$E:$E,MATCH($A287,'Ref2'!$A:$A,0))</f>
        <v>No</v>
      </c>
      <c r="D287" s="74">
        <f>INDEX(Data1!E:E,MATCH($A287,Data1!$A:$A,0))</f>
        <v>49.116429999999994</v>
      </c>
      <c r="E287" s="74">
        <f>INDEX(Data1!F:F,MATCH($A287,Data1!$A:$A,0))</f>
        <v>49.513727499999995</v>
      </c>
      <c r="F287" s="74">
        <f>INDEX(Data1!G:G,MATCH($A287,Data1!$A:$A,0))</f>
        <v>52.854869999999998</v>
      </c>
      <c r="G287" s="74">
        <f>INDEX(Data1!H:H,MATCH($A287,Data1!$A:$A,0))</f>
        <v>53.230925999999997</v>
      </c>
      <c r="H287" s="74">
        <f>INDEX(Data1!I:I,MATCH($A287,Data1!$A:$A,0))</f>
        <v>58.978884499999999</v>
      </c>
      <c r="I287" s="74">
        <f>INDEX(Data1!J:J,MATCH($A287,Data1!$A:$A,0))</f>
        <v>54.282622500000002</v>
      </c>
      <c r="J287" s="329">
        <f>INDEX(Data1!K:K,MATCH($A287,Data1!$A:$A,0))</f>
        <v>55.486576518802885</v>
      </c>
      <c r="K287" s="331"/>
      <c r="L287" s="73"/>
      <c r="M287" s="73"/>
      <c r="N287" s="73"/>
      <c r="O287" s="73"/>
      <c r="P287" s="73"/>
      <c r="Q287" s="332"/>
      <c r="R287" s="335">
        <f t="shared" si="29"/>
        <v>49.116429999999994</v>
      </c>
      <c r="S287" s="80">
        <f t="shared" si="30"/>
        <v>49.513727499999995</v>
      </c>
      <c r="T287" s="80">
        <f t="shared" si="31"/>
        <v>52.854869999999998</v>
      </c>
      <c r="U287" s="80">
        <f t="shared" si="32"/>
        <v>53.230925999999997</v>
      </c>
      <c r="V287" s="80">
        <f t="shared" si="33"/>
        <v>58.978884499999999</v>
      </c>
      <c r="W287" s="80">
        <f t="shared" si="34"/>
        <v>54.282622500000002</v>
      </c>
      <c r="X287" s="80">
        <f t="shared" si="35"/>
        <v>55.486576518802885</v>
      </c>
    </row>
    <row r="288" spans="1:24" s="48" customFormat="1">
      <c r="A288" s="72" t="str">
        <f>'Ref2'!I290</f>
        <v>E1102</v>
      </c>
      <c r="B288" s="72" t="str">
        <f>INDEX('Ref1'!$E:$E,MATCH($A288,'Ref1'!$A:$A,0))</f>
        <v>Torbay</v>
      </c>
      <c r="C288" s="72" t="str">
        <f>INDEX('Ref2'!$E:$E,MATCH($A288,'Ref2'!$A:$A,0))</f>
        <v>No</v>
      </c>
      <c r="D288" s="74">
        <f>INDEX(Data1!E:E,MATCH($A288,Data1!$A:$A,0))</f>
        <v>32.618771428571428</v>
      </c>
      <c r="E288" s="74">
        <f>INDEX(Data1!F:F,MATCH($A288,Data1!$A:$A,0))</f>
        <v>35.188708163265311</v>
      </c>
      <c r="F288" s="74">
        <f>INDEX(Data1!G:G,MATCH($A288,Data1!$A:$A,0))</f>
        <v>34.081910000000001</v>
      </c>
      <c r="G288" s="74">
        <f>INDEX(Data1!H:H,MATCH($A288,Data1!$A:$A,0))</f>
        <v>37.457068999999997</v>
      </c>
      <c r="H288" s="74">
        <f>INDEX(Data1!I:I,MATCH($A288,Data1!$A:$A,0))</f>
        <v>30.043100142857146</v>
      </c>
      <c r="I288" s="74">
        <f>INDEX(Data1!J:J,MATCH($A288,Data1!$A:$A,0))</f>
        <v>30.686599999999999</v>
      </c>
      <c r="J288" s="329">
        <f>INDEX(Data1!K:K,MATCH($A288,Data1!$A:$A,0))</f>
        <v>31.36720925747305</v>
      </c>
      <c r="K288" s="331"/>
      <c r="L288" s="73"/>
      <c r="M288" s="73"/>
      <c r="N288" s="73"/>
      <c r="O288" s="73"/>
      <c r="P288" s="73"/>
      <c r="Q288" s="332"/>
      <c r="R288" s="335">
        <f t="shared" si="29"/>
        <v>32.618771428571428</v>
      </c>
      <c r="S288" s="80">
        <f t="shared" si="30"/>
        <v>35.188708163265311</v>
      </c>
      <c r="T288" s="80">
        <f t="shared" si="31"/>
        <v>34.081910000000001</v>
      </c>
      <c r="U288" s="80">
        <f t="shared" si="32"/>
        <v>37.457068999999997</v>
      </c>
      <c r="V288" s="80">
        <f t="shared" si="33"/>
        <v>30.043100142857146</v>
      </c>
      <c r="W288" s="80">
        <f t="shared" si="34"/>
        <v>30.686599999999999</v>
      </c>
      <c r="X288" s="80">
        <f t="shared" si="35"/>
        <v>31.36720925747305</v>
      </c>
    </row>
    <row r="289" spans="1:24" s="48" customFormat="1">
      <c r="A289" s="72" t="str">
        <f>'Ref2'!I291</f>
        <v>E1139</v>
      </c>
      <c r="B289" s="72" t="str">
        <f>INDEX('Ref1'!$E:$E,MATCH($A289,'Ref1'!$A:$A,0))</f>
        <v>Torridge</v>
      </c>
      <c r="C289" s="72" t="str">
        <f>INDEX('Ref2'!$E:$E,MATCH($A289,'Ref2'!$A:$A,0))</f>
        <v>No</v>
      </c>
      <c r="D289" s="74">
        <f>INDEX(Data1!E:E,MATCH($A289,Data1!$A:$A,0))</f>
        <v>9.674037499999999</v>
      </c>
      <c r="E289" s="74">
        <f>INDEX(Data1!F:F,MATCH($A289,Data1!$A:$A,0))</f>
        <v>10.241297499999998</v>
      </c>
      <c r="F289" s="74">
        <f>INDEX(Data1!G:G,MATCH($A289,Data1!$A:$A,0))</f>
        <v>8.7494479999999992</v>
      </c>
      <c r="G289" s="74">
        <f>INDEX(Data1!H:H,MATCH($A289,Data1!$A:$A,0))</f>
        <v>10.09858</v>
      </c>
      <c r="H289" s="74">
        <f>INDEX(Data1!I:I,MATCH($A289,Data1!$A:$A,0))</f>
        <v>10.426530999999999</v>
      </c>
      <c r="I289" s="74">
        <f>INDEX(Data1!J:J,MATCH($A289,Data1!$A:$A,0))</f>
        <v>11.128195</v>
      </c>
      <c r="J289" s="329">
        <f>INDEX(Data1!K:K,MATCH($A289,Data1!$A:$A,0))</f>
        <v>11.375011282544769</v>
      </c>
      <c r="K289" s="331"/>
      <c r="L289" s="73"/>
      <c r="M289" s="73"/>
      <c r="N289" s="73"/>
      <c r="O289" s="73"/>
      <c r="P289" s="73"/>
      <c r="Q289" s="332"/>
      <c r="R289" s="335">
        <f t="shared" si="29"/>
        <v>9.674037499999999</v>
      </c>
      <c r="S289" s="80">
        <f t="shared" si="30"/>
        <v>10.241297499999998</v>
      </c>
      <c r="T289" s="80">
        <f t="shared" si="31"/>
        <v>8.7494479999999992</v>
      </c>
      <c r="U289" s="80">
        <f t="shared" si="32"/>
        <v>10.09858</v>
      </c>
      <c r="V289" s="80">
        <f t="shared" si="33"/>
        <v>10.426530999999999</v>
      </c>
      <c r="W289" s="80">
        <f t="shared" si="34"/>
        <v>11.128195</v>
      </c>
      <c r="X289" s="80">
        <f t="shared" si="35"/>
        <v>11.375011282544769</v>
      </c>
    </row>
    <row r="290" spans="1:24" s="48" customFormat="1">
      <c r="A290" s="72" t="str">
        <f>'Ref2'!I292</f>
        <v>E5020</v>
      </c>
      <c r="B290" s="72" t="str">
        <f>INDEX('Ref1'!$E:$E,MATCH($A290,'Ref1'!$A:$A,0))</f>
        <v>Tower Hamlets</v>
      </c>
      <c r="C290" s="72" t="str">
        <f>INDEX('Ref2'!$E:$E,MATCH($A290,'Ref2'!$A:$A,0))</f>
        <v>No</v>
      </c>
      <c r="D290" s="74">
        <f>INDEX(Data1!E:E,MATCH($A290,Data1!$A:$A,0))</f>
        <v>320.86185333333333</v>
      </c>
      <c r="E290" s="74">
        <f>INDEX(Data1!F:F,MATCH($A290,Data1!$A:$A,0))</f>
        <v>361.75902333333335</v>
      </c>
      <c r="F290" s="74">
        <f>INDEX(Data1!G:G,MATCH($A290,Data1!$A:$A,0))</f>
        <v>374.97706599999998</v>
      </c>
      <c r="G290" s="74">
        <f>INDEX(Data1!H:H,MATCH($A290,Data1!$A:$A,0))</f>
        <v>392.90067800000003</v>
      </c>
      <c r="H290" s="74">
        <f>INDEX(Data1!I:I,MATCH($A290,Data1!$A:$A,0))</f>
        <v>421.14900966666664</v>
      </c>
      <c r="I290" s="74">
        <f>INDEX(Data1!J:J,MATCH($A290,Data1!$A:$A,0))</f>
        <v>457.52495781249996</v>
      </c>
      <c r="J290" s="329">
        <f>INDEX(Data1!K:K,MATCH($A290,Data1!$A:$A,0))</f>
        <v>467.67257018442734</v>
      </c>
      <c r="K290" s="331"/>
      <c r="L290" s="73"/>
      <c r="M290" s="73"/>
      <c r="N290" s="73"/>
      <c r="O290" s="73"/>
      <c r="P290" s="73"/>
      <c r="Q290" s="332"/>
      <c r="R290" s="335">
        <f t="shared" si="29"/>
        <v>320.86185333333333</v>
      </c>
      <c r="S290" s="80">
        <f t="shared" si="30"/>
        <v>361.75902333333335</v>
      </c>
      <c r="T290" s="80">
        <f t="shared" si="31"/>
        <v>374.97706599999998</v>
      </c>
      <c r="U290" s="80">
        <f t="shared" si="32"/>
        <v>392.90067800000003</v>
      </c>
      <c r="V290" s="80">
        <f t="shared" si="33"/>
        <v>421.14900966666664</v>
      </c>
      <c r="W290" s="80">
        <f t="shared" si="34"/>
        <v>457.52495781249996</v>
      </c>
      <c r="X290" s="80">
        <f t="shared" si="35"/>
        <v>467.67257018442734</v>
      </c>
    </row>
    <row r="291" spans="1:24" s="48" customFormat="1">
      <c r="A291" s="72" t="str">
        <f>'Ref2'!I293</f>
        <v>E4209</v>
      </c>
      <c r="B291" s="72" t="str">
        <f>INDEX('Ref1'!$E:$E,MATCH($A291,'Ref1'!$A:$A,0))</f>
        <v>Trafford</v>
      </c>
      <c r="C291" s="72" t="str">
        <f>INDEX('Ref2'!$E:$E,MATCH($A291,'Ref2'!$A:$A,0))</f>
        <v>No</v>
      </c>
      <c r="D291" s="74">
        <f>INDEX(Data1!E:E,MATCH($A291,Data1!$A:$A,0))</f>
        <v>119.93629795918368</v>
      </c>
      <c r="E291" s="74">
        <f>INDEX(Data1!F:F,MATCH($A291,Data1!$A:$A,0))</f>
        <v>158.11102857142859</v>
      </c>
      <c r="F291" s="74">
        <f>INDEX(Data1!G:G,MATCH($A291,Data1!$A:$A,0))</f>
        <v>162.76877699999997</v>
      </c>
      <c r="G291" s="74">
        <f>INDEX(Data1!H:H,MATCH($A291,Data1!$A:$A,0))</f>
        <v>156.54993899999999</v>
      </c>
      <c r="H291" s="74">
        <f>INDEX(Data1!I:I,MATCH($A291,Data1!$A:$A,0))</f>
        <v>152.17819531313131</v>
      </c>
      <c r="I291" s="74">
        <f>INDEX(Data1!J:J,MATCH($A291,Data1!$A:$A,0))</f>
        <v>154.06311212121213</v>
      </c>
      <c r="J291" s="329">
        <f>INDEX(Data1!K:K,MATCH($A291,Data1!$A:$A,0))</f>
        <v>157.48013389439149</v>
      </c>
      <c r="K291" s="331"/>
      <c r="L291" s="73"/>
      <c r="M291" s="73"/>
      <c r="N291" s="73"/>
      <c r="O291" s="73"/>
      <c r="P291" s="73"/>
      <c r="Q291" s="332"/>
      <c r="R291" s="335">
        <f t="shared" si="29"/>
        <v>119.93629795918368</v>
      </c>
      <c r="S291" s="80">
        <f t="shared" si="30"/>
        <v>158.11102857142859</v>
      </c>
      <c r="T291" s="80">
        <f t="shared" si="31"/>
        <v>162.76877699999997</v>
      </c>
      <c r="U291" s="80">
        <f t="shared" si="32"/>
        <v>156.54993899999999</v>
      </c>
      <c r="V291" s="80">
        <f t="shared" si="33"/>
        <v>152.17819531313131</v>
      </c>
      <c r="W291" s="80">
        <f t="shared" si="34"/>
        <v>154.06311212121213</v>
      </c>
      <c r="X291" s="80">
        <f t="shared" si="35"/>
        <v>157.48013389439149</v>
      </c>
    </row>
    <row r="292" spans="1:24" s="48" customFormat="1">
      <c r="A292" s="72" t="str">
        <f>'Ref2'!I294</f>
        <v>E2244</v>
      </c>
      <c r="B292" s="72" t="str">
        <f>INDEX('Ref1'!$E:$E,MATCH($A292,'Ref1'!$A:$A,0))</f>
        <v>Tunbridge Wells</v>
      </c>
      <c r="C292" s="72" t="str">
        <f>INDEX('Ref2'!$E:$E,MATCH($A292,'Ref2'!$A:$A,0))</f>
        <v>No</v>
      </c>
      <c r="D292" s="74">
        <f>INDEX(Data1!E:E,MATCH($A292,Data1!$A:$A,0))</f>
        <v>47.656804999999999</v>
      </c>
      <c r="E292" s="74">
        <f>INDEX(Data1!F:F,MATCH($A292,Data1!$A:$A,0))</f>
        <v>50.523299999999999</v>
      </c>
      <c r="F292" s="74">
        <f>INDEX(Data1!G:G,MATCH($A292,Data1!$A:$A,0))</f>
        <v>49.91628200000001</v>
      </c>
      <c r="G292" s="74">
        <f>INDEX(Data1!H:H,MATCH($A292,Data1!$A:$A,0))</f>
        <v>52.451433000000002</v>
      </c>
      <c r="H292" s="74">
        <f>INDEX(Data1!I:I,MATCH($A292,Data1!$A:$A,0))</f>
        <v>51.289864000000001</v>
      </c>
      <c r="I292" s="74">
        <f>INDEX(Data1!J:J,MATCH($A292,Data1!$A:$A,0))</f>
        <v>53.0724625</v>
      </c>
      <c r="J292" s="329">
        <f>INDEX(Data1!K:K,MATCH($A292,Data1!$A:$A,0))</f>
        <v>54.249575940212054</v>
      </c>
      <c r="K292" s="331"/>
      <c r="L292" s="73"/>
      <c r="M292" s="73"/>
      <c r="N292" s="73"/>
      <c r="O292" s="73"/>
      <c r="P292" s="73"/>
      <c r="Q292" s="332"/>
      <c r="R292" s="335">
        <f t="shared" si="29"/>
        <v>47.656804999999999</v>
      </c>
      <c r="S292" s="80">
        <f t="shared" si="30"/>
        <v>50.523299999999999</v>
      </c>
      <c r="T292" s="80">
        <f t="shared" si="31"/>
        <v>49.91628200000001</v>
      </c>
      <c r="U292" s="80">
        <f t="shared" si="32"/>
        <v>52.451433000000002</v>
      </c>
      <c r="V292" s="80">
        <f t="shared" si="33"/>
        <v>51.289864000000001</v>
      </c>
      <c r="W292" s="80">
        <f t="shared" si="34"/>
        <v>53.0724625</v>
      </c>
      <c r="X292" s="80">
        <f t="shared" si="35"/>
        <v>54.249575940212054</v>
      </c>
    </row>
    <row r="293" spans="1:24" s="48" customFormat="1">
      <c r="A293" s="72" t="str">
        <f>'Ref2'!I295</f>
        <v>E1544</v>
      </c>
      <c r="B293" s="72" t="str">
        <f>INDEX('Ref1'!$E:$E,MATCH($A293,'Ref1'!$A:$A,0))</f>
        <v>Uttlesford</v>
      </c>
      <c r="C293" s="72" t="str">
        <f>INDEX('Ref2'!$E:$E,MATCH($A293,'Ref2'!$A:$A,0))</f>
        <v>No</v>
      </c>
      <c r="D293" s="74">
        <f>INDEX(Data1!E:E,MATCH($A293,Data1!$A:$A,0))</f>
        <v>28.917345000000001</v>
      </c>
      <c r="E293" s="74">
        <f>INDEX(Data1!F:F,MATCH($A293,Data1!$A:$A,0))</f>
        <v>43.707912499999999</v>
      </c>
      <c r="F293" s="74">
        <f>INDEX(Data1!G:G,MATCH($A293,Data1!$A:$A,0))</f>
        <v>42.016686999999997</v>
      </c>
      <c r="G293" s="74">
        <f>INDEX(Data1!H:H,MATCH($A293,Data1!$A:$A,0))</f>
        <v>39.930711000000002</v>
      </c>
      <c r="H293" s="74">
        <f>INDEX(Data1!I:I,MATCH($A293,Data1!$A:$A,0))</f>
        <v>39.643530000000005</v>
      </c>
      <c r="I293" s="74">
        <f>INDEX(Data1!J:J,MATCH($A293,Data1!$A:$A,0))</f>
        <v>42.665824999999998</v>
      </c>
      <c r="J293" s="329">
        <f>INDEX(Data1!K:K,MATCH($A293,Data1!$A:$A,0))</f>
        <v>43.612125843780142</v>
      </c>
      <c r="K293" s="331"/>
      <c r="L293" s="73"/>
      <c r="M293" s="73"/>
      <c r="N293" s="73"/>
      <c r="O293" s="73"/>
      <c r="P293" s="73"/>
      <c r="Q293" s="332"/>
      <c r="R293" s="335">
        <f t="shared" si="29"/>
        <v>28.917345000000001</v>
      </c>
      <c r="S293" s="80">
        <f t="shared" si="30"/>
        <v>43.707912499999999</v>
      </c>
      <c r="T293" s="80">
        <f t="shared" si="31"/>
        <v>42.016686999999997</v>
      </c>
      <c r="U293" s="80">
        <f t="shared" si="32"/>
        <v>39.930711000000002</v>
      </c>
      <c r="V293" s="80">
        <f t="shared" si="33"/>
        <v>39.643530000000005</v>
      </c>
      <c r="W293" s="80">
        <f t="shared" si="34"/>
        <v>42.665824999999998</v>
      </c>
      <c r="X293" s="80">
        <f t="shared" si="35"/>
        <v>43.612125843780142</v>
      </c>
    </row>
    <row r="294" spans="1:24" s="48" customFormat="1">
      <c r="A294" s="72" t="str">
        <f>'Ref2'!I296</f>
        <v>E3134</v>
      </c>
      <c r="B294" s="72" t="str">
        <f>INDEX('Ref1'!$E:$E,MATCH($A294,'Ref1'!$A:$A,0))</f>
        <v>Vale of White Horse</v>
      </c>
      <c r="C294" s="72" t="str">
        <f>INDEX('Ref2'!$E:$E,MATCH($A294,'Ref2'!$A:$A,0))</f>
        <v>No</v>
      </c>
      <c r="D294" s="74">
        <f>INDEX(Data1!E:E,MATCH($A294,Data1!$A:$A,0))</f>
        <v>46.456059999999994</v>
      </c>
      <c r="E294" s="74">
        <f>INDEX(Data1!F:F,MATCH($A294,Data1!$A:$A,0))</f>
        <v>53.242427499999998</v>
      </c>
      <c r="F294" s="74">
        <f>INDEX(Data1!G:G,MATCH($A294,Data1!$A:$A,0))</f>
        <v>51.113354000000001</v>
      </c>
      <c r="G294" s="74">
        <f>INDEX(Data1!H:H,MATCH($A294,Data1!$A:$A,0))</f>
        <v>56.978977999999998</v>
      </c>
      <c r="H294" s="74">
        <f>INDEX(Data1!I:I,MATCH($A294,Data1!$A:$A,0))</f>
        <v>50.058555000000005</v>
      </c>
      <c r="I294" s="74">
        <f>INDEX(Data1!J:J,MATCH($A294,Data1!$A:$A,0))</f>
        <v>52.622102499999997</v>
      </c>
      <c r="J294" s="329">
        <f>INDEX(Data1!K:K,MATCH($A294,Data1!$A:$A,0))</f>
        <v>53.789227242044348</v>
      </c>
      <c r="K294" s="331"/>
      <c r="L294" s="73"/>
      <c r="M294" s="73"/>
      <c r="N294" s="73"/>
      <c r="O294" s="73"/>
      <c r="P294" s="73"/>
      <c r="Q294" s="332"/>
      <c r="R294" s="335">
        <f t="shared" si="29"/>
        <v>46.456059999999994</v>
      </c>
      <c r="S294" s="80">
        <f t="shared" si="30"/>
        <v>53.242427499999998</v>
      </c>
      <c r="T294" s="80">
        <f t="shared" si="31"/>
        <v>51.113354000000001</v>
      </c>
      <c r="U294" s="80">
        <f t="shared" si="32"/>
        <v>56.978977999999998</v>
      </c>
      <c r="V294" s="80">
        <f t="shared" si="33"/>
        <v>50.058555000000005</v>
      </c>
      <c r="W294" s="80">
        <f t="shared" si="34"/>
        <v>52.622102499999997</v>
      </c>
      <c r="X294" s="80">
        <f t="shared" si="35"/>
        <v>53.789227242044348</v>
      </c>
    </row>
    <row r="295" spans="1:24" s="48" customFormat="1">
      <c r="A295" s="72" t="str">
        <f>'Ref2'!I297</f>
        <v>E4705</v>
      </c>
      <c r="B295" s="72" t="str">
        <f>INDEX('Ref1'!$E:$E,MATCH($A295,'Ref1'!$A:$A,0))</f>
        <v>Wakefield</v>
      </c>
      <c r="C295" s="72" t="str">
        <f>INDEX('Ref2'!$E:$E,MATCH($A295,'Ref2'!$A:$A,0))</f>
        <v>No</v>
      </c>
      <c r="D295" s="74">
        <f>INDEX(Data1!E:E,MATCH($A295,Data1!$A:$A,0))</f>
        <v>113.16325102040817</v>
      </c>
      <c r="E295" s="74">
        <f>INDEX(Data1!F:F,MATCH($A295,Data1!$A:$A,0))</f>
        <v>118.28153877551021</v>
      </c>
      <c r="F295" s="74">
        <f>INDEX(Data1!G:G,MATCH($A295,Data1!$A:$A,0))</f>
        <v>113.25139</v>
      </c>
      <c r="G295" s="74">
        <f>INDEX(Data1!H:H,MATCH($A295,Data1!$A:$A,0))</f>
        <v>121.268877</v>
      </c>
      <c r="H295" s="74">
        <f>INDEX(Data1!I:I,MATCH($A295,Data1!$A:$A,0))</f>
        <v>110.89766379591838</v>
      </c>
      <c r="I295" s="74">
        <f>INDEX(Data1!J:J,MATCH($A295,Data1!$A:$A,0))</f>
        <v>120.89848383838384</v>
      </c>
      <c r="J295" s="329">
        <f>INDEX(Data1!K:K,MATCH($A295,Data1!$A:$A,0))</f>
        <v>123.57993526392298</v>
      </c>
      <c r="K295" s="331"/>
      <c r="L295" s="73"/>
      <c r="M295" s="73"/>
      <c r="N295" s="73"/>
      <c r="O295" s="73"/>
      <c r="P295" s="73"/>
      <c r="Q295" s="332"/>
      <c r="R295" s="335">
        <f t="shared" si="29"/>
        <v>113.16325102040817</v>
      </c>
      <c r="S295" s="80">
        <f t="shared" si="30"/>
        <v>118.28153877551021</v>
      </c>
      <c r="T295" s="80">
        <f t="shared" si="31"/>
        <v>113.25139</v>
      </c>
      <c r="U295" s="80">
        <f t="shared" si="32"/>
        <v>121.268877</v>
      </c>
      <c r="V295" s="80">
        <f t="shared" si="33"/>
        <v>110.89766379591838</v>
      </c>
      <c r="W295" s="80">
        <f t="shared" si="34"/>
        <v>120.89848383838384</v>
      </c>
      <c r="X295" s="80">
        <f t="shared" si="35"/>
        <v>123.57993526392298</v>
      </c>
    </row>
    <row r="296" spans="1:24" s="48" customFormat="1">
      <c r="A296" s="72" t="str">
        <f>'Ref2'!I298</f>
        <v>E4606</v>
      </c>
      <c r="B296" s="72" t="str">
        <f>INDEX('Ref1'!$E:$E,MATCH($A296,'Ref1'!$A:$A,0))</f>
        <v>Walsall</v>
      </c>
      <c r="C296" s="72" t="str">
        <f>INDEX('Ref2'!$E:$E,MATCH($A296,'Ref2'!$A:$A,0))</f>
        <v>No</v>
      </c>
      <c r="D296" s="74">
        <f>INDEX(Data1!E:E,MATCH($A296,Data1!$A:$A,0))</f>
        <v>64.234995918367346</v>
      </c>
      <c r="E296" s="74">
        <f>INDEX(Data1!F:F,MATCH($A296,Data1!$A:$A,0))</f>
        <v>61.676889795918363</v>
      </c>
      <c r="F296" s="74">
        <f>INDEX(Data1!G:G,MATCH($A296,Data1!$A:$A,0))</f>
        <v>63.166243000000001</v>
      </c>
      <c r="G296" s="74">
        <f>INDEX(Data1!H:H,MATCH($A296,Data1!$A:$A,0))</f>
        <v>70.102033000000006</v>
      </c>
      <c r="H296" s="74">
        <f>INDEX(Data1!I:I,MATCH($A296,Data1!$A:$A,0))</f>
        <v>70.221924585858574</v>
      </c>
      <c r="I296" s="74">
        <f>INDEX(Data1!J:J,MATCH($A296,Data1!$A:$A,0))</f>
        <v>73.100402020202026</v>
      </c>
      <c r="J296" s="329">
        <f>INDEX(Data1!K:K,MATCH($A296,Data1!$A:$A,0))</f>
        <v>74.721722412164596</v>
      </c>
      <c r="K296" s="331"/>
      <c r="L296" s="73"/>
      <c r="M296" s="73"/>
      <c r="N296" s="73"/>
      <c r="O296" s="73"/>
      <c r="P296" s="73"/>
      <c r="Q296" s="332"/>
      <c r="R296" s="335">
        <f t="shared" si="29"/>
        <v>64.234995918367346</v>
      </c>
      <c r="S296" s="80">
        <f t="shared" si="30"/>
        <v>61.676889795918363</v>
      </c>
      <c r="T296" s="80">
        <f t="shared" si="31"/>
        <v>63.166243000000001</v>
      </c>
      <c r="U296" s="80">
        <f t="shared" si="32"/>
        <v>70.102033000000006</v>
      </c>
      <c r="V296" s="80">
        <f t="shared" si="33"/>
        <v>70.221924585858574</v>
      </c>
      <c r="W296" s="80">
        <f t="shared" si="34"/>
        <v>73.100402020202026</v>
      </c>
      <c r="X296" s="80">
        <f t="shared" si="35"/>
        <v>74.721722412164596</v>
      </c>
    </row>
    <row r="297" spans="1:24" s="48" customFormat="1">
      <c r="A297" s="72" t="str">
        <f>'Ref2'!I299</f>
        <v>E5049</v>
      </c>
      <c r="B297" s="72" t="str">
        <f>INDEX('Ref1'!$E:$E,MATCH($A297,'Ref1'!$A:$A,0))</f>
        <v>Waltham Forest</v>
      </c>
      <c r="C297" s="72" t="str">
        <f>INDEX('Ref2'!$E:$E,MATCH($A297,'Ref2'!$A:$A,0))</f>
        <v>No</v>
      </c>
      <c r="D297" s="74">
        <f>INDEX(Data1!E:E,MATCH($A297,Data1!$A:$A,0))</f>
        <v>54.724610000000006</v>
      </c>
      <c r="E297" s="74">
        <f>INDEX(Data1!F:F,MATCH($A297,Data1!$A:$A,0))</f>
        <v>51.157193333333339</v>
      </c>
      <c r="F297" s="74">
        <f>INDEX(Data1!G:G,MATCH($A297,Data1!$A:$A,0))</f>
        <v>54.446629999999999</v>
      </c>
      <c r="G297" s="74">
        <f>INDEX(Data1!H:H,MATCH($A297,Data1!$A:$A,0))</f>
        <v>52.592567000000003</v>
      </c>
      <c r="H297" s="74">
        <f>INDEX(Data1!I:I,MATCH($A297,Data1!$A:$A,0))</f>
        <v>66.459125333333333</v>
      </c>
      <c r="I297" s="74">
        <f>INDEX(Data1!J:J,MATCH($A297,Data1!$A:$A,0))</f>
        <v>66.723853124999991</v>
      </c>
      <c r="J297" s="329">
        <f>INDEX(Data1!K:K,MATCH($A297,Data1!$A:$A,0))</f>
        <v>68.203745720831094</v>
      </c>
      <c r="K297" s="331"/>
      <c r="L297" s="73"/>
      <c r="M297" s="73"/>
      <c r="N297" s="73"/>
      <c r="O297" s="73"/>
      <c r="P297" s="73"/>
      <c r="Q297" s="332"/>
      <c r="R297" s="335">
        <f t="shared" si="29"/>
        <v>54.724610000000006</v>
      </c>
      <c r="S297" s="80">
        <f t="shared" si="30"/>
        <v>51.157193333333339</v>
      </c>
      <c r="T297" s="80">
        <f t="shared" si="31"/>
        <v>54.446629999999999</v>
      </c>
      <c r="U297" s="80">
        <f t="shared" si="32"/>
        <v>52.592567000000003</v>
      </c>
      <c r="V297" s="80">
        <f t="shared" si="33"/>
        <v>66.459125333333333</v>
      </c>
      <c r="W297" s="80">
        <f t="shared" si="34"/>
        <v>66.723853124999991</v>
      </c>
      <c r="X297" s="80">
        <f t="shared" si="35"/>
        <v>68.203745720831094</v>
      </c>
    </row>
    <row r="298" spans="1:24" s="48" customFormat="1">
      <c r="A298" s="72" t="str">
        <f>'Ref2'!I300</f>
        <v>E5021</v>
      </c>
      <c r="B298" s="72" t="str">
        <f>INDEX('Ref1'!$E:$E,MATCH($A298,'Ref1'!$A:$A,0))</f>
        <v>Wandsworth</v>
      </c>
      <c r="C298" s="72" t="str">
        <f>INDEX('Ref2'!$E:$E,MATCH($A298,'Ref2'!$A:$A,0))</f>
        <v>No</v>
      </c>
      <c r="D298" s="74">
        <f>INDEX(Data1!E:E,MATCH($A298,Data1!$A:$A,0))</f>
        <v>95.05286000000001</v>
      </c>
      <c r="E298" s="74">
        <f>INDEX(Data1!F:F,MATCH($A298,Data1!$A:$A,0))</f>
        <v>100.93393666666667</v>
      </c>
      <c r="F298" s="74">
        <f>INDEX(Data1!G:G,MATCH($A298,Data1!$A:$A,0))</f>
        <v>94.776034999999993</v>
      </c>
      <c r="G298" s="74">
        <f>INDEX(Data1!H:H,MATCH($A298,Data1!$A:$A,0))</f>
        <v>101.775301</v>
      </c>
      <c r="H298" s="74">
        <f>INDEX(Data1!I:I,MATCH($A298,Data1!$A:$A,0))</f>
        <v>110.239963</v>
      </c>
      <c r="I298" s="74">
        <f>INDEX(Data1!J:J,MATCH($A298,Data1!$A:$A,0))</f>
        <v>118.44892031250001</v>
      </c>
      <c r="J298" s="329">
        <f>INDEX(Data1!K:K,MATCH($A298,Data1!$A:$A,0))</f>
        <v>121.07604197806188</v>
      </c>
      <c r="K298" s="331"/>
      <c r="L298" s="73"/>
      <c r="M298" s="73"/>
      <c r="N298" s="73"/>
      <c r="O298" s="73"/>
      <c r="P298" s="73"/>
      <c r="Q298" s="332"/>
      <c r="R298" s="335">
        <f t="shared" si="29"/>
        <v>95.05286000000001</v>
      </c>
      <c r="S298" s="80">
        <f t="shared" si="30"/>
        <v>100.93393666666667</v>
      </c>
      <c r="T298" s="80">
        <f t="shared" si="31"/>
        <v>94.776034999999993</v>
      </c>
      <c r="U298" s="80">
        <f t="shared" si="32"/>
        <v>101.775301</v>
      </c>
      <c r="V298" s="80">
        <f t="shared" si="33"/>
        <v>110.239963</v>
      </c>
      <c r="W298" s="80">
        <f t="shared" si="34"/>
        <v>118.44892031250001</v>
      </c>
      <c r="X298" s="80">
        <f t="shared" si="35"/>
        <v>121.07604197806188</v>
      </c>
    </row>
    <row r="299" spans="1:24" s="48" customFormat="1">
      <c r="A299" s="72" t="str">
        <f>'Ref2'!I301</f>
        <v>E0602</v>
      </c>
      <c r="B299" s="72" t="str">
        <f>INDEX('Ref1'!$E:$E,MATCH($A299,'Ref1'!$A:$A,0))</f>
        <v>Warrington</v>
      </c>
      <c r="C299" s="72" t="str">
        <f>INDEX('Ref2'!$E:$E,MATCH($A299,'Ref2'!$A:$A,0))</f>
        <v>No</v>
      </c>
      <c r="D299" s="74">
        <f>INDEX(Data1!E:E,MATCH($A299,Data1!$A:$A,0))</f>
        <v>96.354075510204083</v>
      </c>
      <c r="E299" s="74">
        <f>INDEX(Data1!F:F,MATCH($A299,Data1!$A:$A,0))</f>
        <v>101.24688571428571</v>
      </c>
      <c r="F299" s="74">
        <f>INDEX(Data1!G:G,MATCH($A299,Data1!$A:$A,0))</f>
        <v>107.57323599999999</v>
      </c>
      <c r="G299" s="74">
        <f>INDEX(Data1!H:H,MATCH($A299,Data1!$A:$A,0))</f>
        <v>108.308426</v>
      </c>
      <c r="H299" s="74">
        <f>INDEX(Data1!I:I,MATCH($A299,Data1!$A:$A,0))</f>
        <v>91.712231142857149</v>
      </c>
      <c r="I299" s="74">
        <f>INDEX(Data1!J:J,MATCH($A299,Data1!$A:$A,0))</f>
        <v>104.11849183673471</v>
      </c>
      <c r="J299" s="329">
        <f>INDEX(Data1!K:K,MATCH($A299,Data1!$A:$A,0))</f>
        <v>106.4277737193238</v>
      </c>
      <c r="K299" s="331"/>
      <c r="L299" s="73"/>
      <c r="M299" s="73"/>
      <c r="N299" s="73"/>
      <c r="O299" s="73"/>
      <c r="P299" s="73"/>
      <c r="Q299" s="332"/>
      <c r="R299" s="335">
        <f t="shared" si="29"/>
        <v>96.354075510204083</v>
      </c>
      <c r="S299" s="80">
        <f t="shared" si="30"/>
        <v>101.24688571428571</v>
      </c>
      <c r="T299" s="80">
        <f t="shared" si="31"/>
        <v>107.57323599999999</v>
      </c>
      <c r="U299" s="80">
        <f t="shared" si="32"/>
        <v>108.308426</v>
      </c>
      <c r="V299" s="80">
        <f t="shared" si="33"/>
        <v>91.712231142857149</v>
      </c>
      <c r="W299" s="80">
        <f t="shared" si="34"/>
        <v>104.11849183673471</v>
      </c>
      <c r="X299" s="80">
        <f t="shared" si="35"/>
        <v>106.4277737193238</v>
      </c>
    </row>
    <row r="300" spans="1:24" s="48" customFormat="1">
      <c r="A300" s="72" t="str">
        <f>'Ref2'!I302</f>
        <v>E3735</v>
      </c>
      <c r="B300" s="72" t="str">
        <f>INDEX('Ref1'!$E:$E,MATCH($A300,'Ref1'!$A:$A,0))</f>
        <v>Warwick</v>
      </c>
      <c r="C300" s="72" t="str">
        <f>INDEX('Ref2'!$E:$E,MATCH($A300,'Ref2'!$A:$A,0))</f>
        <v>No</v>
      </c>
      <c r="D300" s="74">
        <f>INDEX(Data1!E:E,MATCH($A300,Data1!$A:$A,0))</f>
        <v>60.078560000000003</v>
      </c>
      <c r="E300" s="74">
        <f>INDEX(Data1!F:F,MATCH($A300,Data1!$A:$A,0))</f>
        <v>63.306812499999992</v>
      </c>
      <c r="F300" s="74">
        <f>INDEX(Data1!G:G,MATCH($A300,Data1!$A:$A,0))</f>
        <v>65.746364</v>
      </c>
      <c r="G300" s="74">
        <f>INDEX(Data1!H:H,MATCH($A300,Data1!$A:$A,0))</f>
        <v>70.253327999999996</v>
      </c>
      <c r="H300" s="74">
        <f>INDEX(Data1!I:I,MATCH($A300,Data1!$A:$A,0))</f>
        <v>67.24734149999999</v>
      </c>
      <c r="I300" s="74">
        <f>INDEX(Data1!J:J,MATCH($A300,Data1!$A:$A,0))</f>
        <v>67.094999999999999</v>
      </c>
      <c r="J300" s="329">
        <f>INDEX(Data1!K:K,MATCH($A300,Data1!$A:$A,0))</f>
        <v>68.583124397299898</v>
      </c>
      <c r="K300" s="331"/>
      <c r="L300" s="73"/>
      <c r="M300" s="73"/>
      <c r="N300" s="73"/>
      <c r="O300" s="73"/>
      <c r="P300" s="73"/>
      <c r="Q300" s="332"/>
      <c r="R300" s="335">
        <f t="shared" si="29"/>
        <v>60.078560000000003</v>
      </c>
      <c r="S300" s="80">
        <f t="shared" si="30"/>
        <v>63.306812499999992</v>
      </c>
      <c r="T300" s="80">
        <f t="shared" si="31"/>
        <v>65.746364</v>
      </c>
      <c r="U300" s="80">
        <f t="shared" si="32"/>
        <v>70.253327999999996</v>
      </c>
      <c r="V300" s="80">
        <f t="shared" si="33"/>
        <v>67.24734149999999</v>
      </c>
      <c r="W300" s="80">
        <f t="shared" si="34"/>
        <v>67.094999999999999</v>
      </c>
      <c r="X300" s="80">
        <f t="shared" si="35"/>
        <v>68.583124397299898</v>
      </c>
    </row>
    <row r="301" spans="1:24" s="48" customFormat="1">
      <c r="A301" s="72" t="str">
        <f>'Ref2'!I303</f>
        <v>E1939</v>
      </c>
      <c r="B301" s="72" t="str">
        <f>INDEX('Ref1'!$E:$E,MATCH($A301,'Ref1'!$A:$A,0))</f>
        <v>Watford</v>
      </c>
      <c r="C301" s="72" t="str">
        <f>INDEX('Ref2'!$E:$E,MATCH($A301,'Ref2'!$A:$A,0))</f>
        <v>No</v>
      </c>
      <c r="D301" s="74">
        <f>INDEX(Data1!E:E,MATCH($A301,Data1!$A:$A,0))</f>
        <v>55.119987500000001</v>
      </c>
      <c r="E301" s="74">
        <f>INDEX(Data1!F:F,MATCH($A301,Data1!$A:$A,0))</f>
        <v>54.682617499999999</v>
      </c>
      <c r="F301" s="74">
        <f>INDEX(Data1!G:G,MATCH($A301,Data1!$A:$A,0))</f>
        <v>59.429218000000006</v>
      </c>
      <c r="G301" s="74">
        <f>INDEX(Data1!H:H,MATCH($A301,Data1!$A:$A,0))</f>
        <v>72.091578999999996</v>
      </c>
      <c r="H301" s="74">
        <f>INDEX(Data1!I:I,MATCH($A301,Data1!$A:$A,0))</f>
        <v>59.562562000000007</v>
      </c>
      <c r="I301" s="74">
        <f>INDEX(Data1!J:J,MATCH($A301,Data1!$A:$A,0))</f>
        <v>62.189304999999997</v>
      </c>
      <c r="J301" s="329">
        <f>INDEX(Data1!K:K,MATCH($A301,Data1!$A:$A,0))</f>
        <v>63.568624204435878</v>
      </c>
      <c r="K301" s="331"/>
      <c r="L301" s="73"/>
      <c r="M301" s="73"/>
      <c r="N301" s="73"/>
      <c r="O301" s="73"/>
      <c r="P301" s="73"/>
      <c r="Q301" s="332"/>
      <c r="R301" s="335">
        <f t="shared" si="29"/>
        <v>55.119987500000001</v>
      </c>
      <c r="S301" s="80">
        <f t="shared" si="30"/>
        <v>54.682617499999999</v>
      </c>
      <c r="T301" s="80">
        <f t="shared" si="31"/>
        <v>59.429218000000006</v>
      </c>
      <c r="U301" s="80">
        <f t="shared" si="32"/>
        <v>72.091578999999996</v>
      </c>
      <c r="V301" s="80">
        <f t="shared" si="33"/>
        <v>59.562562000000007</v>
      </c>
      <c r="W301" s="80">
        <f t="shared" si="34"/>
        <v>62.189304999999997</v>
      </c>
      <c r="X301" s="80">
        <f t="shared" si="35"/>
        <v>63.568624204435878</v>
      </c>
    </row>
    <row r="302" spans="1:24" s="48" customFormat="1">
      <c r="A302" s="72" t="str">
        <f>'Ref2'!I304</f>
        <v>E3537</v>
      </c>
      <c r="B302" s="72" t="str">
        <f>INDEX('Ref1'!$E:$E,MATCH($A302,'Ref1'!$A:$A,0))</f>
        <v>Waveney</v>
      </c>
      <c r="C302" s="72" t="str">
        <f>INDEX('Ref2'!$E:$E,MATCH($A302,'Ref2'!$A:$A,0))</f>
        <v>No</v>
      </c>
      <c r="D302" s="74">
        <f>INDEX(Data1!E:E,MATCH($A302,Data1!$A:$A,0))</f>
        <v>25.515805</v>
      </c>
      <c r="E302" s="74">
        <f>INDEX(Data1!F:F,MATCH($A302,Data1!$A:$A,0))</f>
        <v>25.601349999999996</v>
      </c>
      <c r="F302" s="74">
        <f>INDEX(Data1!G:G,MATCH($A302,Data1!$A:$A,0))</f>
        <v>23.987282</v>
      </c>
      <c r="G302" s="74">
        <f>INDEX(Data1!H:H,MATCH($A302,Data1!$A:$A,0))</f>
        <v>26.800625</v>
      </c>
      <c r="H302" s="74">
        <f>INDEX(Data1!I:I,MATCH($A302,Data1!$A:$A,0))</f>
        <v>25.228968500000004</v>
      </c>
      <c r="I302" s="74">
        <f>INDEX(Data1!J:J,MATCH($A302,Data1!$A:$A,0))</f>
        <v>26.804872499999998</v>
      </c>
      <c r="J302" s="329">
        <f>INDEX(Data1!K:K,MATCH($A302,Data1!$A:$A,0))</f>
        <v>27.399387512053881</v>
      </c>
      <c r="K302" s="331"/>
      <c r="L302" s="73"/>
      <c r="M302" s="73"/>
      <c r="N302" s="73"/>
      <c r="O302" s="73"/>
      <c r="P302" s="73"/>
      <c r="Q302" s="332"/>
      <c r="R302" s="335">
        <f t="shared" si="29"/>
        <v>25.515805</v>
      </c>
      <c r="S302" s="80">
        <f t="shared" si="30"/>
        <v>25.601349999999996</v>
      </c>
      <c r="T302" s="80">
        <f t="shared" si="31"/>
        <v>23.987282</v>
      </c>
      <c r="U302" s="80">
        <f t="shared" si="32"/>
        <v>26.800625</v>
      </c>
      <c r="V302" s="80">
        <f t="shared" si="33"/>
        <v>25.228968500000004</v>
      </c>
      <c r="W302" s="80">
        <f t="shared" si="34"/>
        <v>26.804872499999998</v>
      </c>
      <c r="X302" s="80">
        <f t="shared" si="35"/>
        <v>27.399387512053881</v>
      </c>
    </row>
    <row r="303" spans="1:24" s="48" customFormat="1">
      <c r="A303" s="72" t="str">
        <f>'Ref2'!I305</f>
        <v>E3640</v>
      </c>
      <c r="B303" s="72" t="str">
        <f>INDEX('Ref1'!$E:$E,MATCH($A303,'Ref1'!$A:$A,0))</f>
        <v>Waverley</v>
      </c>
      <c r="C303" s="72" t="str">
        <f>INDEX('Ref2'!$E:$E,MATCH($A303,'Ref2'!$A:$A,0))</f>
        <v>No</v>
      </c>
      <c r="D303" s="74">
        <f>INDEX(Data1!E:E,MATCH($A303,Data1!$A:$A,0))</f>
        <v>35.116644999999998</v>
      </c>
      <c r="E303" s="74">
        <f>INDEX(Data1!F:F,MATCH($A303,Data1!$A:$A,0))</f>
        <v>35.354157499999999</v>
      </c>
      <c r="F303" s="74">
        <f>INDEX(Data1!G:G,MATCH($A303,Data1!$A:$A,0))</f>
        <v>34.252831</v>
      </c>
      <c r="G303" s="74">
        <f>INDEX(Data1!H:H,MATCH($A303,Data1!$A:$A,0))</f>
        <v>36.334693999999999</v>
      </c>
      <c r="H303" s="74">
        <f>INDEX(Data1!I:I,MATCH($A303,Data1!$A:$A,0))</f>
        <v>35.815850000000005</v>
      </c>
      <c r="I303" s="74">
        <f>INDEX(Data1!J:J,MATCH($A303,Data1!$A:$A,0))</f>
        <v>38.569766666666666</v>
      </c>
      <c r="J303" s="329">
        <f>INDEX(Data1!K:K,MATCH($A303,Data1!$A:$A,0))</f>
        <v>39.425219543553581</v>
      </c>
      <c r="K303" s="331"/>
      <c r="L303" s="73"/>
      <c r="M303" s="73"/>
      <c r="N303" s="73"/>
      <c r="O303" s="73"/>
      <c r="P303" s="73"/>
      <c r="Q303" s="332"/>
      <c r="R303" s="335">
        <f t="shared" si="29"/>
        <v>35.116644999999998</v>
      </c>
      <c r="S303" s="80">
        <f t="shared" si="30"/>
        <v>35.354157499999999</v>
      </c>
      <c r="T303" s="80">
        <f t="shared" si="31"/>
        <v>34.252831</v>
      </c>
      <c r="U303" s="80">
        <f t="shared" si="32"/>
        <v>36.334693999999999</v>
      </c>
      <c r="V303" s="80">
        <f t="shared" si="33"/>
        <v>35.815850000000005</v>
      </c>
      <c r="W303" s="80">
        <f t="shared" si="34"/>
        <v>38.569766666666666</v>
      </c>
      <c r="X303" s="80">
        <f t="shared" si="35"/>
        <v>39.425219543553581</v>
      </c>
    </row>
    <row r="304" spans="1:24" s="48" customFormat="1">
      <c r="A304" s="72" t="str">
        <f>'Ref2'!I306</f>
        <v>E1437</v>
      </c>
      <c r="B304" s="72" t="str">
        <f>INDEX('Ref1'!$E:$E,MATCH($A304,'Ref1'!$A:$A,0))</f>
        <v>Wealden</v>
      </c>
      <c r="C304" s="72" t="str">
        <f>INDEX('Ref2'!$E:$E,MATCH($A304,'Ref2'!$A:$A,0))</f>
        <v>No</v>
      </c>
      <c r="D304" s="74">
        <f>INDEX(Data1!E:E,MATCH($A304,Data1!$A:$A,0))</f>
        <v>27.984594999999999</v>
      </c>
      <c r="E304" s="74">
        <f>INDEX(Data1!F:F,MATCH($A304,Data1!$A:$A,0))</f>
        <v>28.711012499999999</v>
      </c>
      <c r="F304" s="74">
        <f>INDEX(Data1!G:G,MATCH($A304,Data1!$A:$A,0))</f>
        <v>29.058507000000002</v>
      </c>
      <c r="G304" s="74">
        <f>INDEX(Data1!H:H,MATCH($A304,Data1!$A:$A,0))</f>
        <v>30.10127</v>
      </c>
      <c r="H304" s="74">
        <f>INDEX(Data1!I:I,MATCH($A304,Data1!$A:$A,0))</f>
        <v>26.621385500000002</v>
      </c>
      <c r="I304" s="74">
        <f>INDEX(Data1!J:J,MATCH($A304,Data1!$A:$A,0))</f>
        <v>30.724544999999999</v>
      </c>
      <c r="J304" s="329">
        <f>INDEX(Data1!K:K,MATCH($A304,Data1!$A:$A,0))</f>
        <v>31.405995853423345</v>
      </c>
      <c r="K304" s="331"/>
      <c r="L304" s="73"/>
      <c r="M304" s="73"/>
      <c r="N304" s="73"/>
      <c r="O304" s="73"/>
      <c r="P304" s="73"/>
      <c r="Q304" s="332"/>
      <c r="R304" s="335">
        <f t="shared" si="29"/>
        <v>27.984594999999999</v>
      </c>
      <c r="S304" s="80">
        <f t="shared" si="30"/>
        <v>28.711012499999999</v>
      </c>
      <c r="T304" s="80">
        <f t="shared" si="31"/>
        <v>29.058507000000002</v>
      </c>
      <c r="U304" s="80">
        <f t="shared" si="32"/>
        <v>30.10127</v>
      </c>
      <c r="V304" s="80">
        <f t="shared" si="33"/>
        <v>26.621385500000002</v>
      </c>
      <c r="W304" s="80">
        <f t="shared" si="34"/>
        <v>30.724544999999999</v>
      </c>
      <c r="X304" s="80">
        <f t="shared" si="35"/>
        <v>31.405995853423345</v>
      </c>
    </row>
    <row r="305" spans="1:24" s="48" customFormat="1">
      <c r="A305" s="72" t="str">
        <f>'Ref2'!I307</f>
        <v>E2837</v>
      </c>
      <c r="B305" s="72" t="str">
        <f>INDEX('Ref1'!$E:$E,MATCH($A305,'Ref1'!$A:$A,0))</f>
        <v>Wellingborough</v>
      </c>
      <c r="C305" s="72" t="str">
        <f>INDEX('Ref2'!$E:$E,MATCH($A305,'Ref2'!$A:$A,0))</f>
        <v>No</v>
      </c>
      <c r="D305" s="74">
        <f>INDEX(Data1!E:E,MATCH($A305,Data1!$A:$A,0))</f>
        <v>27.708107499999997</v>
      </c>
      <c r="E305" s="74">
        <f>INDEX(Data1!F:F,MATCH($A305,Data1!$A:$A,0))</f>
        <v>27.383229999999998</v>
      </c>
      <c r="F305" s="74">
        <f>INDEX(Data1!G:G,MATCH($A305,Data1!$A:$A,0))</f>
        <v>28.16949</v>
      </c>
      <c r="G305" s="74">
        <f>INDEX(Data1!H:H,MATCH($A305,Data1!$A:$A,0))</f>
        <v>28.160188999999999</v>
      </c>
      <c r="H305" s="74">
        <f>INDEX(Data1!I:I,MATCH($A305,Data1!$A:$A,0))</f>
        <v>26.532297</v>
      </c>
      <c r="I305" s="74">
        <f>INDEX(Data1!J:J,MATCH($A305,Data1!$A:$A,0))</f>
        <v>28.21923</v>
      </c>
      <c r="J305" s="329">
        <f>INDEX(Data1!K:K,MATCH($A305,Data1!$A:$A,0))</f>
        <v>28.845114561234325</v>
      </c>
      <c r="K305" s="331"/>
      <c r="L305" s="73"/>
      <c r="M305" s="73"/>
      <c r="N305" s="73"/>
      <c r="O305" s="73"/>
      <c r="P305" s="73"/>
      <c r="Q305" s="332"/>
      <c r="R305" s="335">
        <f t="shared" si="29"/>
        <v>27.708107499999997</v>
      </c>
      <c r="S305" s="80">
        <f t="shared" si="30"/>
        <v>27.383229999999998</v>
      </c>
      <c r="T305" s="80">
        <f t="shared" si="31"/>
        <v>28.16949</v>
      </c>
      <c r="U305" s="80">
        <f t="shared" si="32"/>
        <v>28.160188999999999</v>
      </c>
      <c r="V305" s="80">
        <f t="shared" si="33"/>
        <v>26.532297</v>
      </c>
      <c r="W305" s="80">
        <f t="shared" si="34"/>
        <v>28.21923</v>
      </c>
      <c r="X305" s="80">
        <f t="shared" si="35"/>
        <v>28.845114561234325</v>
      </c>
    </row>
    <row r="306" spans="1:24" s="48" customFormat="1">
      <c r="A306" s="72" t="str">
        <f>'Ref2'!I308</f>
        <v>E1940</v>
      </c>
      <c r="B306" s="72" t="str">
        <f>INDEX('Ref1'!$E:$E,MATCH($A306,'Ref1'!$A:$A,0))</f>
        <v>Welwyn Hatfield</v>
      </c>
      <c r="C306" s="72" t="str">
        <f>INDEX('Ref2'!$E:$E,MATCH($A306,'Ref2'!$A:$A,0))</f>
        <v>No</v>
      </c>
      <c r="D306" s="74">
        <f>INDEX(Data1!E:E,MATCH($A306,Data1!$A:$A,0))</f>
        <v>55.057772499999999</v>
      </c>
      <c r="E306" s="74">
        <f>INDEX(Data1!F:F,MATCH($A306,Data1!$A:$A,0))</f>
        <v>57.562314999999998</v>
      </c>
      <c r="F306" s="74">
        <f>INDEX(Data1!G:G,MATCH($A306,Data1!$A:$A,0))</f>
        <v>57.988053000000001</v>
      </c>
      <c r="G306" s="74">
        <f>INDEX(Data1!H:H,MATCH($A306,Data1!$A:$A,0))</f>
        <v>56.229303999999999</v>
      </c>
      <c r="H306" s="74">
        <f>INDEX(Data1!I:I,MATCH($A306,Data1!$A:$A,0))</f>
        <v>58.430812000000003</v>
      </c>
      <c r="I306" s="74">
        <f>INDEX(Data1!J:J,MATCH($A306,Data1!$A:$A,0))</f>
        <v>60.712574999999994</v>
      </c>
      <c r="J306" s="329">
        <f>INDEX(Data1!K:K,MATCH($A306,Data1!$A:$A,0))</f>
        <v>62.059141272902586</v>
      </c>
      <c r="K306" s="331"/>
      <c r="L306" s="73"/>
      <c r="M306" s="73"/>
      <c r="N306" s="73"/>
      <c r="O306" s="73"/>
      <c r="P306" s="73"/>
      <c r="Q306" s="332"/>
      <c r="R306" s="335">
        <f t="shared" si="29"/>
        <v>55.057772499999999</v>
      </c>
      <c r="S306" s="80">
        <f t="shared" si="30"/>
        <v>57.562314999999998</v>
      </c>
      <c r="T306" s="80">
        <f t="shared" si="31"/>
        <v>57.988053000000001</v>
      </c>
      <c r="U306" s="80">
        <f t="shared" si="32"/>
        <v>56.229303999999999</v>
      </c>
      <c r="V306" s="80">
        <f t="shared" si="33"/>
        <v>58.430812000000003</v>
      </c>
      <c r="W306" s="80">
        <f t="shared" si="34"/>
        <v>60.712574999999994</v>
      </c>
      <c r="X306" s="80">
        <f t="shared" si="35"/>
        <v>62.059141272902586</v>
      </c>
    </row>
    <row r="307" spans="1:24" s="48" customFormat="1">
      <c r="A307" s="72" t="str">
        <f>'Ref2'!I309</f>
        <v>E0302</v>
      </c>
      <c r="B307" s="72" t="str">
        <f>INDEX('Ref1'!$E:$E,MATCH($A307,'Ref1'!$A:$A,0))</f>
        <v>West Berkshire</v>
      </c>
      <c r="C307" s="72" t="str">
        <f>INDEX('Ref2'!$E:$E,MATCH($A307,'Ref2'!$A:$A,0))</f>
        <v>No</v>
      </c>
      <c r="D307" s="74">
        <f>INDEX(Data1!E:E,MATCH($A307,Data1!$A:$A,0))</f>
        <v>78.774028571428573</v>
      </c>
      <c r="E307" s="74">
        <f>INDEX(Data1!F:F,MATCH($A307,Data1!$A:$A,0))</f>
        <v>75.186230612244898</v>
      </c>
      <c r="F307" s="74">
        <f>INDEX(Data1!G:G,MATCH($A307,Data1!$A:$A,0))</f>
        <v>84.244001999999995</v>
      </c>
      <c r="G307" s="74">
        <f>INDEX(Data1!H:H,MATCH($A307,Data1!$A:$A,0))</f>
        <v>86.689644999999999</v>
      </c>
      <c r="H307" s="74">
        <f>INDEX(Data1!I:I,MATCH($A307,Data1!$A:$A,0))</f>
        <v>85.879853612244887</v>
      </c>
      <c r="I307" s="74">
        <f>INDEX(Data1!J:J,MATCH($A307,Data1!$A:$A,0))</f>
        <v>86.379496969696973</v>
      </c>
      <c r="J307" s="329">
        <f>INDEX(Data1!K:K,MATCH($A307,Data1!$A:$A,0))</f>
        <v>88.295339236141714</v>
      </c>
      <c r="K307" s="331"/>
      <c r="L307" s="73"/>
      <c r="M307" s="73"/>
      <c r="N307" s="73"/>
      <c r="O307" s="73"/>
      <c r="P307" s="73"/>
      <c r="Q307" s="332"/>
      <c r="R307" s="335">
        <f t="shared" si="29"/>
        <v>78.774028571428573</v>
      </c>
      <c r="S307" s="80">
        <f t="shared" si="30"/>
        <v>75.186230612244898</v>
      </c>
      <c r="T307" s="80">
        <f t="shared" si="31"/>
        <v>84.244001999999995</v>
      </c>
      <c r="U307" s="80">
        <f t="shared" si="32"/>
        <v>86.689644999999999</v>
      </c>
      <c r="V307" s="80">
        <f t="shared" si="33"/>
        <v>85.879853612244887</v>
      </c>
      <c r="W307" s="80">
        <f t="shared" si="34"/>
        <v>86.379496969696973</v>
      </c>
      <c r="X307" s="80">
        <f t="shared" si="35"/>
        <v>88.295339236141714</v>
      </c>
    </row>
    <row r="308" spans="1:24" s="48" customFormat="1">
      <c r="A308" s="72" t="str">
        <f>'Ref2'!I310</f>
        <v>E1140</v>
      </c>
      <c r="B308" s="72" t="str">
        <f>INDEX('Ref1'!$E:$E,MATCH($A308,'Ref1'!$A:$A,0))</f>
        <v>West Devon</v>
      </c>
      <c r="C308" s="72" t="str">
        <f>INDEX('Ref2'!$E:$E,MATCH($A308,'Ref2'!$A:$A,0))</f>
        <v>No</v>
      </c>
      <c r="D308" s="74">
        <f>INDEX(Data1!E:E,MATCH($A308,Data1!$A:$A,0))</f>
        <v>10.031165</v>
      </c>
      <c r="E308" s="74">
        <f>INDEX(Data1!F:F,MATCH($A308,Data1!$A:$A,0))</f>
        <v>10.050559999999999</v>
      </c>
      <c r="F308" s="74">
        <f>INDEX(Data1!G:G,MATCH($A308,Data1!$A:$A,0))</f>
        <v>9.3056049999999999</v>
      </c>
      <c r="G308" s="74">
        <f>INDEX(Data1!H:H,MATCH($A308,Data1!$A:$A,0))</f>
        <v>11.196592000000001</v>
      </c>
      <c r="H308" s="74">
        <f>INDEX(Data1!I:I,MATCH($A308,Data1!$A:$A,0))</f>
        <v>9.9852410000000003</v>
      </c>
      <c r="I308" s="74">
        <f>INDEX(Data1!J:J,MATCH($A308,Data1!$A:$A,0))</f>
        <v>9.8256374999999991</v>
      </c>
      <c r="J308" s="329">
        <f>INDEX(Data1!K:K,MATCH($A308,Data1!$A:$A,0))</f>
        <v>10.043563886209844</v>
      </c>
      <c r="K308" s="331"/>
      <c r="L308" s="73"/>
      <c r="M308" s="73"/>
      <c r="N308" s="73"/>
      <c r="O308" s="73"/>
      <c r="P308" s="73"/>
      <c r="Q308" s="332"/>
      <c r="R308" s="335">
        <f t="shared" si="29"/>
        <v>10.031165</v>
      </c>
      <c r="S308" s="80">
        <f t="shared" si="30"/>
        <v>10.050559999999999</v>
      </c>
      <c r="T308" s="80">
        <f t="shared" si="31"/>
        <v>9.3056049999999999</v>
      </c>
      <c r="U308" s="80">
        <f t="shared" si="32"/>
        <v>11.196592000000001</v>
      </c>
      <c r="V308" s="80">
        <f t="shared" si="33"/>
        <v>9.9852410000000003</v>
      </c>
      <c r="W308" s="80">
        <f t="shared" si="34"/>
        <v>9.8256374999999991</v>
      </c>
      <c r="X308" s="80">
        <f t="shared" si="35"/>
        <v>10.043563886209844</v>
      </c>
    </row>
    <row r="309" spans="1:24" s="48" customFormat="1">
      <c r="A309" s="72" t="str">
        <f>'Ref2'!I311</f>
        <v>E1237</v>
      </c>
      <c r="B309" s="72" t="str">
        <f>INDEX('Ref1'!$E:$E,MATCH($A309,'Ref1'!$A:$A,0))</f>
        <v>West Dorset</v>
      </c>
      <c r="C309" s="72" t="str">
        <f>INDEX('Ref2'!$E:$E,MATCH($A309,'Ref2'!$A:$A,0))</f>
        <v>No</v>
      </c>
      <c r="D309" s="74">
        <f>INDEX(Data1!E:E,MATCH($A309,Data1!$A:$A,0))</f>
        <v>27.6848375</v>
      </c>
      <c r="E309" s="74">
        <f>INDEX(Data1!F:F,MATCH($A309,Data1!$A:$A,0))</f>
        <v>27.837184999999998</v>
      </c>
      <c r="F309" s="74">
        <f>INDEX(Data1!G:G,MATCH($A309,Data1!$A:$A,0))</f>
        <v>26.732377</v>
      </c>
      <c r="G309" s="74">
        <f>INDEX(Data1!H:H,MATCH($A309,Data1!$A:$A,0))</f>
        <v>28.132760999999999</v>
      </c>
      <c r="H309" s="74">
        <f>INDEX(Data1!I:I,MATCH($A309,Data1!$A:$A,0))</f>
        <v>29.130539000000002</v>
      </c>
      <c r="I309" s="74">
        <f>INDEX(Data1!J:J,MATCH($A309,Data1!$A:$A,0))</f>
        <v>28.553489999999996</v>
      </c>
      <c r="J309" s="329">
        <f>INDEX(Data1!K:K,MATCH($A309,Data1!$A:$A,0))</f>
        <v>29.186788235294117</v>
      </c>
      <c r="K309" s="331"/>
      <c r="L309" s="73"/>
      <c r="M309" s="73"/>
      <c r="N309" s="73"/>
      <c r="O309" s="73"/>
      <c r="P309" s="73"/>
      <c r="Q309" s="332"/>
      <c r="R309" s="335">
        <f t="shared" si="29"/>
        <v>27.6848375</v>
      </c>
      <c r="S309" s="80">
        <f t="shared" si="30"/>
        <v>27.837184999999998</v>
      </c>
      <c r="T309" s="80">
        <f t="shared" si="31"/>
        <v>26.732377</v>
      </c>
      <c r="U309" s="80">
        <f t="shared" si="32"/>
        <v>28.132760999999999</v>
      </c>
      <c r="V309" s="80">
        <f t="shared" si="33"/>
        <v>29.130539000000002</v>
      </c>
      <c r="W309" s="80">
        <f t="shared" si="34"/>
        <v>28.553489999999996</v>
      </c>
      <c r="X309" s="80">
        <f t="shared" si="35"/>
        <v>29.186788235294117</v>
      </c>
    </row>
    <row r="310" spans="1:24" s="48" customFormat="1">
      <c r="A310" s="72" t="str">
        <f>'Ref2'!I312</f>
        <v>E2343</v>
      </c>
      <c r="B310" s="72" t="str">
        <f>INDEX('Ref1'!$E:$E,MATCH($A310,'Ref1'!$A:$A,0))</f>
        <v>West Lancashire</v>
      </c>
      <c r="C310" s="72" t="str">
        <f>INDEX('Ref2'!$E:$E,MATCH($A310,'Ref2'!$A:$A,0))</f>
        <v>No</v>
      </c>
      <c r="D310" s="74">
        <f>INDEX(Data1!E:E,MATCH($A310,Data1!$A:$A,0))</f>
        <v>27.406849999999999</v>
      </c>
      <c r="E310" s="74">
        <f>INDEX(Data1!F:F,MATCH($A310,Data1!$A:$A,0))</f>
        <v>29.690435000000001</v>
      </c>
      <c r="F310" s="74">
        <f>INDEX(Data1!G:G,MATCH($A310,Data1!$A:$A,0))</f>
        <v>28.708983000000003</v>
      </c>
      <c r="G310" s="74">
        <f>INDEX(Data1!H:H,MATCH($A310,Data1!$A:$A,0))</f>
        <v>32.899116999999997</v>
      </c>
      <c r="H310" s="74">
        <f>INDEX(Data1!I:I,MATCH($A310,Data1!$A:$A,0))</f>
        <v>28.288575500000007</v>
      </c>
      <c r="I310" s="74">
        <f>INDEX(Data1!J:J,MATCH($A310,Data1!$A:$A,0))</f>
        <v>28.855594999999997</v>
      </c>
      <c r="J310" s="329">
        <f>INDEX(Data1!K:K,MATCH($A310,Data1!$A:$A,0))</f>
        <v>29.495593731918998</v>
      </c>
      <c r="K310" s="331"/>
      <c r="L310" s="73"/>
      <c r="M310" s="73"/>
      <c r="N310" s="73"/>
      <c r="O310" s="73"/>
      <c r="P310" s="73"/>
      <c r="Q310" s="332"/>
      <c r="R310" s="335">
        <f t="shared" si="29"/>
        <v>27.406849999999999</v>
      </c>
      <c r="S310" s="80">
        <f t="shared" si="30"/>
        <v>29.690435000000001</v>
      </c>
      <c r="T310" s="80">
        <f t="shared" si="31"/>
        <v>28.708983000000003</v>
      </c>
      <c r="U310" s="80">
        <f t="shared" si="32"/>
        <v>32.899116999999997</v>
      </c>
      <c r="V310" s="80">
        <f t="shared" si="33"/>
        <v>28.288575500000007</v>
      </c>
      <c r="W310" s="80">
        <f t="shared" si="34"/>
        <v>28.855594999999997</v>
      </c>
      <c r="X310" s="80">
        <f t="shared" si="35"/>
        <v>29.495593731918998</v>
      </c>
    </row>
    <row r="311" spans="1:24" s="48" customFormat="1">
      <c r="A311" s="72" t="str">
        <f>'Ref2'!I313</f>
        <v>E2537</v>
      </c>
      <c r="B311" s="72" t="str">
        <f>INDEX('Ref1'!$E:$E,MATCH($A311,'Ref1'!$A:$A,0))</f>
        <v>West Lindsey</v>
      </c>
      <c r="C311" s="72" t="str">
        <f>INDEX('Ref2'!$E:$E,MATCH($A311,'Ref2'!$A:$A,0))</f>
        <v>No</v>
      </c>
      <c r="D311" s="74">
        <f>INDEX(Data1!E:E,MATCH($A311,Data1!$A:$A,0))</f>
        <v>13.912374999999999</v>
      </c>
      <c r="E311" s="74">
        <f>INDEX(Data1!F:F,MATCH($A311,Data1!$A:$A,0))</f>
        <v>15.446960000000001</v>
      </c>
      <c r="F311" s="74">
        <f>INDEX(Data1!G:G,MATCH($A311,Data1!$A:$A,0))</f>
        <v>13.393107000000001</v>
      </c>
      <c r="G311" s="74">
        <f>INDEX(Data1!H:H,MATCH($A311,Data1!$A:$A,0))</f>
        <v>15.543570000000001</v>
      </c>
      <c r="H311" s="74">
        <f>INDEX(Data1!I:I,MATCH($A311,Data1!$A:$A,0))</f>
        <v>16.758434999999999</v>
      </c>
      <c r="I311" s="74">
        <f>INDEX(Data1!J:J,MATCH($A311,Data1!$A:$A,0))</f>
        <v>17.384401666666662</v>
      </c>
      <c r="J311" s="329">
        <f>INDEX(Data1!K:K,MATCH($A311,Data1!$A:$A,0))</f>
        <v>17.769976631308122</v>
      </c>
      <c r="K311" s="331"/>
      <c r="L311" s="73"/>
      <c r="M311" s="73"/>
      <c r="N311" s="73"/>
      <c r="O311" s="73"/>
      <c r="P311" s="73"/>
      <c r="Q311" s="332"/>
      <c r="R311" s="335">
        <f t="shared" si="29"/>
        <v>13.912374999999999</v>
      </c>
      <c r="S311" s="80">
        <f t="shared" si="30"/>
        <v>15.446960000000001</v>
      </c>
      <c r="T311" s="80">
        <f t="shared" si="31"/>
        <v>13.393107000000001</v>
      </c>
      <c r="U311" s="80">
        <f t="shared" si="32"/>
        <v>15.543570000000001</v>
      </c>
      <c r="V311" s="80">
        <f t="shared" si="33"/>
        <v>16.758434999999999</v>
      </c>
      <c r="W311" s="80">
        <f t="shared" si="34"/>
        <v>17.384401666666662</v>
      </c>
      <c r="X311" s="80">
        <f t="shared" si="35"/>
        <v>17.769976631308122</v>
      </c>
    </row>
    <row r="312" spans="1:24" s="48" customFormat="1">
      <c r="A312" s="72" t="str">
        <f>'Ref2'!I314</f>
        <v>E3135</v>
      </c>
      <c r="B312" s="72" t="str">
        <f>INDEX('Ref1'!$E:$E,MATCH($A312,'Ref1'!$A:$A,0))</f>
        <v>West Oxfordshire</v>
      </c>
      <c r="C312" s="72" t="str">
        <f>INDEX('Ref2'!$E:$E,MATCH($A312,'Ref2'!$A:$A,0))</f>
        <v>No</v>
      </c>
      <c r="D312" s="74">
        <f>INDEX(Data1!E:E,MATCH($A312,Data1!$A:$A,0))</f>
        <v>30.455705000000002</v>
      </c>
      <c r="E312" s="74">
        <f>INDEX(Data1!F:F,MATCH($A312,Data1!$A:$A,0))</f>
        <v>31.670404999999999</v>
      </c>
      <c r="F312" s="74">
        <f>INDEX(Data1!G:G,MATCH($A312,Data1!$A:$A,0))</f>
        <v>31.219033</v>
      </c>
      <c r="G312" s="74">
        <f>INDEX(Data1!H:H,MATCH($A312,Data1!$A:$A,0))</f>
        <v>34.407452999999997</v>
      </c>
      <c r="H312" s="74">
        <f>INDEX(Data1!I:I,MATCH($A312,Data1!$A:$A,0))</f>
        <v>36.877043000000008</v>
      </c>
      <c r="I312" s="74">
        <f>INDEX(Data1!J:J,MATCH($A312,Data1!$A:$A,0))</f>
        <v>37.911614999999998</v>
      </c>
      <c r="J312" s="329">
        <f>INDEX(Data1!K:K,MATCH($A312,Data1!$A:$A,0))</f>
        <v>38.752470491803287</v>
      </c>
      <c r="K312" s="331"/>
      <c r="L312" s="73"/>
      <c r="M312" s="73"/>
      <c r="N312" s="73"/>
      <c r="O312" s="73"/>
      <c r="P312" s="73"/>
      <c r="Q312" s="332"/>
      <c r="R312" s="335">
        <f t="shared" si="29"/>
        <v>30.455705000000002</v>
      </c>
      <c r="S312" s="80">
        <f t="shared" si="30"/>
        <v>31.670404999999999</v>
      </c>
      <c r="T312" s="80">
        <f t="shared" si="31"/>
        <v>31.219033</v>
      </c>
      <c r="U312" s="80">
        <f t="shared" si="32"/>
        <v>34.407452999999997</v>
      </c>
      <c r="V312" s="80">
        <f t="shared" si="33"/>
        <v>36.877043000000008</v>
      </c>
      <c r="W312" s="80">
        <f t="shared" si="34"/>
        <v>37.911614999999998</v>
      </c>
      <c r="X312" s="80">
        <f t="shared" si="35"/>
        <v>38.752470491803287</v>
      </c>
    </row>
    <row r="313" spans="1:24" s="48" customFormat="1">
      <c r="A313" s="72" t="str">
        <f>'Ref2'!I315</f>
        <v>E3335</v>
      </c>
      <c r="B313" s="72" t="str">
        <f>INDEX('Ref1'!$E:$E,MATCH($A313,'Ref1'!$A:$A,0))</f>
        <v>West Somerset</v>
      </c>
      <c r="C313" s="72" t="str">
        <f>INDEX('Ref2'!$E:$E,MATCH($A313,'Ref2'!$A:$A,0))</f>
        <v>No</v>
      </c>
      <c r="D313" s="74">
        <f>INDEX(Data1!E:E,MATCH($A313,Data1!$A:$A,0))</f>
        <v>10.470677500000001</v>
      </c>
      <c r="E313" s="74">
        <f>INDEX(Data1!F:F,MATCH($A313,Data1!$A:$A,0))</f>
        <v>6.0034900000000002</v>
      </c>
      <c r="F313" s="74">
        <f>INDEX(Data1!G:G,MATCH($A313,Data1!$A:$A,0))</f>
        <v>9.8180040000000002</v>
      </c>
      <c r="G313" s="74">
        <f>INDEX(Data1!H:H,MATCH($A313,Data1!$A:$A,0))</f>
        <v>13.403060999999999</v>
      </c>
      <c r="H313" s="74">
        <f>INDEX(Data1!I:I,MATCH($A313,Data1!$A:$A,0))</f>
        <v>9.8994044999999993</v>
      </c>
      <c r="I313" s="74">
        <f>INDEX(Data1!J:J,MATCH($A313,Data1!$A:$A,0))</f>
        <v>16.655987499999998</v>
      </c>
      <c r="J313" s="329">
        <f>INDEX(Data1!K:K,MATCH($A313,Data1!$A:$A,0))</f>
        <v>17.025406702025069</v>
      </c>
      <c r="K313" s="331"/>
      <c r="L313" s="73"/>
      <c r="M313" s="73"/>
      <c r="N313" s="73"/>
      <c r="O313" s="73"/>
      <c r="P313" s="73"/>
      <c r="Q313" s="332"/>
      <c r="R313" s="335">
        <f t="shared" si="29"/>
        <v>10.470677500000001</v>
      </c>
      <c r="S313" s="80">
        <f t="shared" si="30"/>
        <v>6.0034900000000002</v>
      </c>
      <c r="T313" s="80">
        <f t="shared" si="31"/>
        <v>9.8180040000000002</v>
      </c>
      <c r="U313" s="80">
        <f t="shared" si="32"/>
        <v>13.403060999999999</v>
      </c>
      <c r="V313" s="80">
        <f t="shared" si="33"/>
        <v>9.8994044999999993</v>
      </c>
      <c r="W313" s="80">
        <f t="shared" si="34"/>
        <v>16.655987499999998</v>
      </c>
      <c r="X313" s="80">
        <f t="shared" si="35"/>
        <v>17.025406702025069</v>
      </c>
    </row>
    <row r="314" spans="1:24" s="48" customFormat="1">
      <c r="A314" s="72" t="str">
        <f>'Ref2'!I316</f>
        <v>E5022</v>
      </c>
      <c r="B314" s="72" t="str">
        <f>INDEX('Ref1'!$E:$E,MATCH($A314,'Ref1'!$A:$A,0))</f>
        <v>Westminster</v>
      </c>
      <c r="C314" s="72" t="str">
        <f>INDEX('Ref2'!$E:$E,MATCH($A314,'Ref2'!$A:$A,0))</f>
        <v>No</v>
      </c>
      <c r="D314" s="74">
        <f>INDEX(Data1!E:E,MATCH($A314,Data1!$A:$A,0))</f>
        <v>1533.4855733333334</v>
      </c>
      <c r="E314" s="74">
        <f>INDEX(Data1!F:F,MATCH($A314,Data1!$A:$A,0))</f>
        <v>1538.9978166666667</v>
      </c>
      <c r="F314" s="74">
        <f>INDEX(Data1!G:G,MATCH($A314,Data1!$A:$A,0))</f>
        <v>1597.115462</v>
      </c>
      <c r="G314" s="74">
        <f>INDEX(Data1!H:H,MATCH($A314,Data1!$A:$A,0))</f>
        <v>1894.8849340000002</v>
      </c>
      <c r="H314" s="74">
        <f>INDEX(Data1!I:I,MATCH($A314,Data1!$A:$A,0))</f>
        <v>2170.406191333333</v>
      </c>
      <c r="I314" s="74">
        <f>INDEX(Data1!J:J,MATCH($A314,Data1!$A:$A,0))</f>
        <v>2169.5047765625</v>
      </c>
      <c r="J314" s="329">
        <f>INDEX(Data1!K:K,MATCH($A314,Data1!$A:$A,0))</f>
        <v>2217.6230117225209</v>
      </c>
      <c r="K314" s="331"/>
      <c r="L314" s="73"/>
      <c r="M314" s="73"/>
      <c r="N314" s="73"/>
      <c r="O314" s="73"/>
      <c r="P314" s="73"/>
      <c r="Q314" s="332"/>
      <c r="R314" s="335">
        <f t="shared" si="29"/>
        <v>1533.4855733333334</v>
      </c>
      <c r="S314" s="80">
        <f t="shared" si="30"/>
        <v>1538.9978166666667</v>
      </c>
      <c r="T314" s="80">
        <f t="shared" si="31"/>
        <v>1597.115462</v>
      </c>
      <c r="U314" s="80">
        <f t="shared" si="32"/>
        <v>1894.8849340000002</v>
      </c>
      <c r="V314" s="80">
        <f t="shared" si="33"/>
        <v>2170.406191333333</v>
      </c>
      <c r="W314" s="80">
        <f t="shared" si="34"/>
        <v>2169.5047765625</v>
      </c>
      <c r="X314" s="80">
        <f t="shared" si="35"/>
        <v>2217.6230117225209</v>
      </c>
    </row>
    <row r="315" spans="1:24" s="48" customFormat="1">
      <c r="A315" s="72" t="str">
        <f>'Ref2'!I317</f>
        <v>E1238</v>
      </c>
      <c r="B315" s="72" t="str">
        <f>INDEX('Ref1'!$E:$E,MATCH($A315,'Ref1'!$A:$A,0))</f>
        <v>Weymouth and Portland</v>
      </c>
      <c r="C315" s="72" t="str">
        <f>INDEX('Ref2'!$E:$E,MATCH($A315,'Ref2'!$A:$A,0))</f>
        <v>No</v>
      </c>
      <c r="D315" s="74">
        <f>INDEX(Data1!E:E,MATCH($A315,Data1!$A:$A,0))</f>
        <v>13.926277499999999</v>
      </c>
      <c r="E315" s="74">
        <f>INDEX(Data1!F:F,MATCH($A315,Data1!$A:$A,0))</f>
        <v>16.2239225</v>
      </c>
      <c r="F315" s="74">
        <f>INDEX(Data1!G:G,MATCH($A315,Data1!$A:$A,0))</f>
        <v>15.269097</v>
      </c>
      <c r="G315" s="74">
        <f>INDEX(Data1!H:H,MATCH($A315,Data1!$A:$A,0))</f>
        <v>15.735315</v>
      </c>
      <c r="H315" s="74">
        <f>INDEX(Data1!I:I,MATCH($A315,Data1!$A:$A,0))</f>
        <v>14.824223000000002</v>
      </c>
      <c r="I315" s="74">
        <f>INDEX(Data1!J:J,MATCH($A315,Data1!$A:$A,0))</f>
        <v>14.3614575</v>
      </c>
      <c r="J315" s="329">
        <f>INDEX(Data1!K:K,MATCH($A315,Data1!$A:$A,0))</f>
        <v>14.679985486981684</v>
      </c>
      <c r="K315" s="331"/>
      <c r="L315" s="73"/>
      <c r="M315" s="73"/>
      <c r="N315" s="73"/>
      <c r="O315" s="73"/>
      <c r="P315" s="73"/>
      <c r="Q315" s="332"/>
      <c r="R315" s="335">
        <f t="shared" si="29"/>
        <v>13.926277499999999</v>
      </c>
      <c r="S315" s="80">
        <f t="shared" si="30"/>
        <v>16.2239225</v>
      </c>
      <c r="T315" s="80">
        <f t="shared" si="31"/>
        <v>15.269097</v>
      </c>
      <c r="U315" s="80">
        <f t="shared" si="32"/>
        <v>15.735315</v>
      </c>
      <c r="V315" s="80">
        <f t="shared" si="33"/>
        <v>14.824223000000002</v>
      </c>
      <c r="W315" s="80">
        <f t="shared" si="34"/>
        <v>14.3614575</v>
      </c>
      <c r="X315" s="80">
        <f t="shared" si="35"/>
        <v>14.679985486981684</v>
      </c>
    </row>
    <row r="316" spans="1:24" s="48" customFormat="1">
      <c r="A316" s="72" t="str">
        <f>'Ref2'!I318</f>
        <v>E4210</v>
      </c>
      <c r="B316" s="72" t="str">
        <f>INDEX('Ref1'!$E:$E,MATCH($A316,'Ref1'!$A:$A,0))</f>
        <v>Wigan</v>
      </c>
      <c r="C316" s="72" t="str">
        <f>INDEX('Ref2'!$E:$E,MATCH($A316,'Ref2'!$A:$A,0))</f>
        <v>No</v>
      </c>
      <c r="D316" s="74">
        <f>INDEX(Data1!E:E,MATCH($A316,Data1!$A:$A,0))</f>
        <v>73.063138775510211</v>
      </c>
      <c r="E316" s="74">
        <f>INDEX(Data1!F:F,MATCH($A316,Data1!$A:$A,0))</f>
        <v>74.590246938775522</v>
      </c>
      <c r="F316" s="74">
        <f>INDEX(Data1!G:G,MATCH($A316,Data1!$A:$A,0))</f>
        <v>76.224936</v>
      </c>
      <c r="G316" s="74">
        <f>INDEX(Data1!H:H,MATCH($A316,Data1!$A:$A,0))</f>
        <v>79.001553000000001</v>
      </c>
      <c r="H316" s="74">
        <f>INDEX(Data1!I:I,MATCH($A316,Data1!$A:$A,0))</f>
        <v>70.858346646464639</v>
      </c>
      <c r="I316" s="74">
        <f>INDEX(Data1!J:J,MATCH($A316,Data1!$A:$A,0))</f>
        <v>75.628907070707072</v>
      </c>
      <c r="J316" s="329">
        <f>INDEX(Data1!K:K,MATCH($A316,Data1!$A:$A,0))</f>
        <v>77.306308095419027</v>
      </c>
      <c r="K316" s="331"/>
      <c r="L316" s="73"/>
      <c r="M316" s="73"/>
      <c r="N316" s="73"/>
      <c r="O316" s="73"/>
      <c r="P316" s="73"/>
      <c r="Q316" s="332"/>
      <c r="R316" s="335">
        <f t="shared" si="29"/>
        <v>73.063138775510211</v>
      </c>
      <c r="S316" s="80">
        <f t="shared" si="30"/>
        <v>74.590246938775522</v>
      </c>
      <c r="T316" s="80">
        <f t="shared" si="31"/>
        <v>76.224936</v>
      </c>
      <c r="U316" s="80">
        <f t="shared" si="32"/>
        <v>79.001553000000001</v>
      </c>
      <c r="V316" s="80">
        <f t="shared" si="33"/>
        <v>70.858346646464639</v>
      </c>
      <c r="W316" s="80">
        <f t="shared" si="34"/>
        <v>75.628907070707072</v>
      </c>
      <c r="X316" s="80">
        <f t="shared" si="35"/>
        <v>77.306308095419027</v>
      </c>
    </row>
    <row r="317" spans="1:24" s="48" customFormat="1">
      <c r="A317" s="72" t="str">
        <f>'Ref2'!I319</f>
        <v>E3902</v>
      </c>
      <c r="B317" s="72" t="str">
        <f>INDEX('Ref1'!$E:$E,MATCH($A317,'Ref1'!$A:$A,0))</f>
        <v>Wiltshire</v>
      </c>
      <c r="C317" s="72" t="str">
        <f>INDEX('Ref2'!$E:$E,MATCH($A317,'Ref2'!$A:$A,0))</f>
        <v>No</v>
      </c>
      <c r="D317" s="74">
        <f>INDEX(Data1!E:E,MATCH($A317,Data1!$A:$A,0))</f>
        <v>131.36637551020408</v>
      </c>
      <c r="E317" s="74">
        <f>INDEX(Data1!F:F,MATCH($A317,Data1!$A:$A,0))</f>
        <v>136.5920448979592</v>
      </c>
      <c r="F317" s="74">
        <f>INDEX(Data1!G:G,MATCH($A317,Data1!$A:$A,0))</f>
        <v>139.07967500000001</v>
      </c>
      <c r="G317" s="74">
        <f>INDEX(Data1!H:H,MATCH($A317,Data1!$A:$A,0))</f>
        <v>150.24036599999999</v>
      </c>
      <c r="H317" s="74">
        <f>INDEX(Data1!I:I,MATCH($A317,Data1!$A:$A,0))</f>
        <v>145.80274820408167</v>
      </c>
      <c r="I317" s="74">
        <f>INDEX(Data1!J:J,MATCH($A317,Data1!$A:$A,0))</f>
        <v>149.4702530612245</v>
      </c>
      <c r="J317" s="329">
        <f>INDEX(Data1!K:K,MATCH($A317,Data1!$A:$A,0))</f>
        <v>152.7854081435853</v>
      </c>
      <c r="K317" s="331"/>
      <c r="L317" s="73"/>
      <c r="M317" s="73"/>
      <c r="N317" s="73"/>
      <c r="O317" s="73"/>
      <c r="P317" s="73"/>
      <c r="Q317" s="332"/>
      <c r="R317" s="335">
        <f t="shared" si="29"/>
        <v>131.36637551020408</v>
      </c>
      <c r="S317" s="80">
        <f t="shared" si="30"/>
        <v>136.5920448979592</v>
      </c>
      <c r="T317" s="80">
        <f t="shared" si="31"/>
        <v>139.07967500000001</v>
      </c>
      <c r="U317" s="80">
        <f t="shared" si="32"/>
        <v>150.24036599999999</v>
      </c>
      <c r="V317" s="80">
        <f t="shared" si="33"/>
        <v>145.80274820408167</v>
      </c>
      <c r="W317" s="80">
        <f t="shared" si="34"/>
        <v>149.4702530612245</v>
      </c>
      <c r="X317" s="80">
        <f t="shared" si="35"/>
        <v>152.7854081435853</v>
      </c>
    </row>
    <row r="318" spans="1:24" s="48" customFormat="1">
      <c r="A318" s="72" t="str">
        <f>'Ref2'!I320</f>
        <v>E1743</v>
      </c>
      <c r="B318" s="72" t="str">
        <f>INDEX('Ref1'!$E:$E,MATCH($A318,'Ref1'!$A:$A,0))</f>
        <v>Winchester</v>
      </c>
      <c r="C318" s="72" t="str">
        <f>INDEX('Ref2'!$E:$E,MATCH($A318,'Ref2'!$A:$A,0))</f>
        <v>No</v>
      </c>
      <c r="D318" s="74">
        <f>INDEX(Data1!E:E,MATCH($A318,Data1!$A:$A,0))</f>
        <v>50.890515000000001</v>
      </c>
      <c r="E318" s="74">
        <f>INDEX(Data1!F:F,MATCH($A318,Data1!$A:$A,0))</f>
        <v>52.647884999999995</v>
      </c>
      <c r="F318" s="74">
        <f>INDEX(Data1!G:G,MATCH($A318,Data1!$A:$A,0))</f>
        <v>54.659767000000002</v>
      </c>
      <c r="G318" s="74">
        <f>INDEX(Data1!H:H,MATCH($A318,Data1!$A:$A,0))</f>
        <v>57.183489999999999</v>
      </c>
      <c r="H318" s="74">
        <f>INDEX(Data1!I:I,MATCH($A318,Data1!$A:$A,0))</f>
        <v>57.91410900000001</v>
      </c>
      <c r="I318" s="74">
        <f>INDEX(Data1!J:J,MATCH($A318,Data1!$A:$A,0))</f>
        <v>59.223014999999997</v>
      </c>
      <c r="J318" s="329">
        <f>INDEX(Data1!K:K,MATCH($A318,Data1!$A:$A,0))</f>
        <v>60.536543780134998</v>
      </c>
      <c r="K318" s="331"/>
      <c r="L318" s="73"/>
      <c r="M318" s="73"/>
      <c r="N318" s="73"/>
      <c r="O318" s="73"/>
      <c r="P318" s="73"/>
      <c r="Q318" s="332"/>
      <c r="R318" s="335">
        <f t="shared" si="29"/>
        <v>50.890515000000001</v>
      </c>
      <c r="S318" s="80">
        <f t="shared" si="30"/>
        <v>52.647884999999995</v>
      </c>
      <c r="T318" s="80">
        <f t="shared" si="31"/>
        <v>54.659767000000002</v>
      </c>
      <c r="U318" s="80">
        <f t="shared" si="32"/>
        <v>57.183489999999999</v>
      </c>
      <c r="V318" s="80">
        <f t="shared" si="33"/>
        <v>57.91410900000001</v>
      </c>
      <c r="W318" s="80">
        <f t="shared" si="34"/>
        <v>59.223014999999997</v>
      </c>
      <c r="X318" s="80">
        <f t="shared" si="35"/>
        <v>60.536543780134998</v>
      </c>
    </row>
    <row r="319" spans="1:24" s="48" customFormat="1">
      <c r="A319" s="72" t="str">
        <f>'Ref2'!I321</f>
        <v>E0305</v>
      </c>
      <c r="B319" s="72" t="str">
        <f>INDEX('Ref1'!$E:$E,MATCH($A319,'Ref1'!$A:$A,0))</f>
        <v>Windsor and Maidenhead</v>
      </c>
      <c r="C319" s="72" t="str">
        <f>INDEX('Ref2'!$E:$E,MATCH($A319,'Ref2'!$A:$A,0))</f>
        <v>No</v>
      </c>
      <c r="D319" s="74">
        <f>INDEX(Data1!E:E,MATCH($A319,Data1!$A:$A,0))</f>
        <v>71.338632653061225</v>
      </c>
      <c r="E319" s="74">
        <f>INDEX(Data1!F:F,MATCH($A319,Data1!$A:$A,0))</f>
        <v>76.116416326530612</v>
      </c>
      <c r="F319" s="74">
        <f>INDEX(Data1!G:G,MATCH($A319,Data1!$A:$A,0))</f>
        <v>79.209188999999995</v>
      </c>
      <c r="G319" s="74">
        <f>INDEX(Data1!H:H,MATCH($A319,Data1!$A:$A,0))</f>
        <v>80.609864000000002</v>
      </c>
      <c r="H319" s="74">
        <f>INDEX(Data1!I:I,MATCH($A319,Data1!$A:$A,0))</f>
        <v>89.523382408163243</v>
      </c>
      <c r="I319" s="74">
        <f>INDEX(Data1!J:J,MATCH($A319,Data1!$A:$A,0))</f>
        <v>91.575059595959587</v>
      </c>
      <c r="J319" s="329">
        <f>INDEX(Data1!K:K,MATCH($A319,Data1!$A:$A,0))</f>
        <v>93.606136134731472</v>
      </c>
      <c r="K319" s="331"/>
      <c r="L319" s="73"/>
      <c r="M319" s="73"/>
      <c r="N319" s="73"/>
      <c r="O319" s="73"/>
      <c r="P319" s="73"/>
      <c r="Q319" s="332"/>
      <c r="R319" s="335">
        <f t="shared" si="29"/>
        <v>71.338632653061225</v>
      </c>
      <c r="S319" s="80">
        <f t="shared" si="30"/>
        <v>76.116416326530612</v>
      </c>
      <c r="T319" s="80">
        <f t="shared" si="31"/>
        <v>79.209188999999995</v>
      </c>
      <c r="U319" s="80">
        <f t="shared" si="32"/>
        <v>80.609864000000002</v>
      </c>
      <c r="V319" s="80">
        <f t="shared" si="33"/>
        <v>89.523382408163243</v>
      </c>
      <c r="W319" s="80">
        <f t="shared" si="34"/>
        <v>91.575059595959587</v>
      </c>
      <c r="X319" s="80">
        <f t="shared" si="35"/>
        <v>93.606136134731472</v>
      </c>
    </row>
    <row r="320" spans="1:24" s="48" customFormat="1">
      <c r="A320" s="72" t="str">
        <f>'Ref2'!I322</f>
        <v>E4305</v>
      </c>
      <c r="B320" s="72" t="str">
        <f>INDEX('Ref1'!$E:$E,MATCH($A320,'Ref1'!$A:$A,0))</f>
        <v>Wirral</v>
      </c>
      <c r="C320" s="72" t="str">
        <f>INDEX('Ref2'!$E:$E,MATCH($A320,'Ref2'!$A:$A,0))</f>
        <v>No</v>
      </c>
      <c r="D320" s="74">
        <f>INDEX(Data1!E:E,MATCH($A320,Data1!$A:$A,0))</f>
        <v>62.93636326530612</v>
      </c>
      <c r="E320" s="74">
        <f>INDEX(Data1!F:F,MATCH($A320,Data1!$A:$A,0))</f>
        <v>65.387518367346942</v>
      </c>
      <c r="F320" s="74">
        <f>INDEX(Data1!G:G,MATCH($A320,Data1!$A:$A,0))</f>
        <v>68.137606000000005</v>
      </c>
      <c r="G320" s="74">
        <f>INDEX(Data1!H:H,MATCH($A320,Data1!$A:$A,0))</f>
        <v>71.720223000000004</v>
      </c>
      <c r="H320" s="74">
        <f>INDEX(Data1!I:I,MATCH($A320,Data1!$A:$A,0))</f>
        <v>66.623187505050481</v>
      </c>
      <c r="I320" s="74">
        <f>INDEX(Data1!J:J,MATCH($A320,Data1!$A:$A,0))</f>
        <v>71.424571717171716</v>
      </c>
      <c r="J320" s="329">
        <f>INDEX(Data1!K:K,MATCH($A320,Data1!$A:$A,0))</f>
        <v>73.008723259597048</v>
      </c>
      <c r="K320" s="331"/>
      <c r="L320" s="73"/>
      <c r="M320" s="73"/>
      <c r="N320" s="73"/>
      <c r="O320" s="73"/>
      <c r="P320" s="73"/>
      <c r="Q320" s="332"/>
      <c r="R320" s="335">
        <f t="shared" si="29"/>
        <v>62.93636326530612</v>
      </c>
      <c r="S320" s="80">
        <f t="shared" si="30"/>
        <v>65.387518367346942</v>
      </c>
      <c r="T320" s="80">
        <f t="shared" si="31"/>
        <v>68.137606000000005</v>
      </c>
      <c r="U320" s="80">
        <f t="shared" si="32"/>
        <v>71.720223000000004</v>
      </c>
      <c r="V320" s="80">
        <f t="shared" si="33"/>
        <v>66.623187505050481</v>
      </c>
      <c r="W320" s="80">
        <f t="shared" si="34"/>
        <v>71.424571717171716</v>
      </c>
      <c r="X320" s="80">
        <f t="shared" si="35"/>
        <v>73.008723259597048</v>
      </c>
    </row>
    <row r="321" spans="1:24" s="48" customFormat="1">
      <c r="A321" s="72" t="str">
        <f>'Ref2'!I323</f>
        <v>E3641</v>
      </c>
      <c r="B321" s="72" t="str">
        <f>INDEX('Ref1'!$E:$E,MATCH($A321,'Ref1'!$A:$A,0))</f>
        <v>Woking</v>
      </c>
      <c r="C321" s="72" t="str">
        <f>INDEX('Ref2'!$E:$E,MATCH($A321,'Ref2'!$A:$A,0))</f>
        <v>No</v>
      </c>
      <c r="D321" s="74">
        <f>INDEX(Data1!E:E,MATCH($A321,Data1!$A:$A,0))</f>
        <v>38.670389999999998</v>
      </c>
      <c r="E321" s="74">
        <f>INDEX(Data1!F:F,MATCH($A321,Data1!$A:$A,0))</f>
        <v>42.080537499999998</v>
      </c>
      <c r="F321" s="74">
        <f>INDEX(Data1!G:G,MATCH($A321,Data1!$A:$A,0))</f>
        <v>49.287159000000003</v>
      </c>
      <c r="G321" s="74">
        <f>INDEX(Data1!H:H,MATCH($A321,Data1!$A:$A,0))</f>
        <v>49.872478999999998</v>
      </c>
      <c r="H321" s="74">
        <f>INDEX(Data1!I:I,MATCH($A321,Data1!$A:$A,0))</f>
        <v>37.631889999999999</v>
      </c>
      <c r="I321" s="74">
        <f>INDEX(Data1!J:J,MATCH($A321,Data1!$A:$A,0))</f>
        <v>46.594693333333325</v>
      </c>
      <c r="J321" s="329">
        <f>INDEX(Data1!K:K,MATCH($A321,Data1!$A:$A,0))</f>
        <v>47.628133976214478</v>
      </c>
      <c r="K321" s="331"/>
      <c r="L321" s="73"/>
      <c r="M321" s="73"/>
      <c r="N321" s="73"/>
      <c r="O321" s="73"/>
      <c r="P321" s="73"/>
      <c r="Q321" s="332"/>
      <c r="R321" s="335">
        <f t="shared" si="29"/>
        <v>38.670389999999998</v>
      </c>
      <c r="S321" s="80">
        <f t="shared" si="30"/>
        <v>42.080537499999998</v>
      </c>
      <c r="T321" s="80">
        <f t="shared" si="31"/>
        <v>49.287159000000003</v>
      </c>
      <c r="U321" s="80">
        <f t="shared" si="32"/>
        <v>49.872478999999998</v>
      </c>
      <c r="V321" s="80">
        <f t="shared" si="33"/>
        <v>37.631889999999999</v>
      </c>
      <c r="W321" s="80">
        <f t="shared" si="34"/>
        <v>46.594693333333325</v>
      </c>
      <c r="X321" s="80">
        <f t="shared" si="35"/>
        <v>47.628133976214478</v>
      </c>
    </row>
    <row r="322" spans="1:24" s="48" customFormat="1">
      <c r="A322" s="72" t="str">
        <f>'Ref2'!I324</f>
        <v>E0306</v>
      </c>
      <c r="B322" s="72" t="str">
        <f>INDEX('Ref1'!$E:$E,MATCH($A322,'Ref1'!$A:$A,0))</f>
        <v>Wokingham</v>
      </c>
      <c r="C322" s="72" t="str">
        <f>INDEX('Ref2'!$E:$E,MATCH($A322,'Ref2'!$A:$A,0))</f>
        <v>No</v>
      </c>
      <c r="D322" s="74">
        <f>INDEX(Data1!E:E,MATCH($A322,Data1!$A:$A,0))</f>
        <v>50.963363265306128</v>
      </c>
      <c r="E322" s="74">
        <f>INDEX(Data1!F:F,MATCH($A322,Data1!$A:$A,0))</f>
        <v>56.145579591836736</v>
      </c>
      <c r="F322" s="74">
        <f>INDEX(Data1!G:G,MATCH($A322,Data1!$A:$A,0))</f>
        <v>57.196725000000001</v>
      </c>
      <c r="G322" s="74">
        <f>INDEX(Data1!H:H,MATCH($A322,Data1!$A:$A,0))</f>
        <v>55.073329000000001</v>
      </c>
      <c r="H322" s="74">
        <f>INDEX(Data1!I:I,MATCH($A322,Data1!$A:$A,0))</f>
        <v>70.012364571428563</v>
      </c>
      <c r="I322" s="74">
        <f>INDEX(Data1!J:J,MATCH($A322,Data1!$A:$A,0))</f>
        <v>71.996410101010113</v>
      </c>
      <c r="J322" s="329">
        <f>INDEX(Data1!K:K,MATCH($A322,Data1!$A:$A,0))</f>
        <v>73.5932446548412</v>
      </c>
      <c r="K322" s="331"/>
      <c r="L322" s="73"/>
      <c r="M322" s="73"/>
      <c r="N322" s="73"/>
      <c r="O322" s="73"/>
      <c r="P322" s="73"/>
      <c r="Q322" s="332"/>
      <c r="R322" s="335">
        <f t="shared" si="29"/>
        <v>50.963363265306128</v>
      </c>
      <c r="S322" s="80">
        <f t="shared" si="30"/>
        <v>56.145579591836736</v>
      </c>
      <c r="T322" s="80">
        <f t="shared" si="31"/>
        <v>57.196725000000001</v>
      </c>
      <c r="U322" s="80">
        <f t="shared" si="32"/>
        <v>55.073329000000001</v>
      </c>
      <c r="V322" s="80">
        <f t="shared" si="33"/>
        <v>70.012364571428563</v>
      </c>
      <c r="W322" s="80">
        <f t="shared" si="34"/>
        <v>71.996410101010113</v>
      </c>
      <c r="X322" s="80">
        <f t="shared" si="35"/>
        <v>73.5932446548412</v>
      </c>
    </row>
    <row r="323" spans="1:24" s="48" customFormat="1">
      <c r="A323" s="72" t="str">
        <f>'Ref2'!I325</f>
        <v>E4607</v>
      </c>
      <c r="B323" s="72" t="str">
        <f>INDEX('Ref1'!$E:$E,MATCH($A323,'Ref1'!$A:$A,0))</f>
        <v>Wolverhampton</v>
      </c>
      <c r="C323" s="72" t="str">
        <f>INDEX('Ref2'!$E:$E,MATCH($A323,'Ref2'!$A:$A,0))</f>
        <v>No</v>
      </c>
      <c r="D323" s="74">
        <f>INDEX(Data1!E:E,MATCH($A323,Data1!$A:$A,0))</f>
        <v>71.609371428571421</v>
      </c>
      <c r="E323" s="74">
        <f>INDEX(Data1!F:F,MATCH($A323,Data1!$A:$A,0))</f>
        <v>66.053957142857143</v>
      </c>
      <c r="F323" s="74">
        <f>INDEX(Data1!G:G,MATCH($A323,Data1!$A:$A,0))</f>
        <v>68.514503000000005</v>
      </c>
      <c r="G323" s="74">
        <f>INDEX(Data1!H:H,MATCH($A323,Data1!$A:$A,0))</f>
        <v>69.518410000000003</v>
      </c>
      <c r="H323" s="74">
        <f>INDEX(Data1!I:I,MATCH($A323,Data1!$A:$A,0))</f>
        <v>73.303271717171725</v>
      </c>
      <c r="I323" s="74">
        <f>INDEX(Data1!J:J,MATCH($A323,Data1!$A:$A,0))</f>
        <v>73.571362626262626</v>
      </c>
      <c r="J323" s="329">
        <f>INDEX(Data1!K:K,MATCH($A323,Data1!$A:$A,0))</f>
        <v>75.203128624723192</v>
      </c>
      <c r="K323" s="331"/>
      <c r="L323" s="73"/>
      <c r="M323" s="73"/>
      <c r="N323" s="73"/>
      <c r="O323" s="73"/>
      <c r="P323" s="73"/>
      <c r="Q323" s="332"/>
      <c r="R323" s="335">
        <f t="shared" si="29"/>
        <v>71.609371428571421</v>
      </c>
      <c r="S323" s="80">
        <f t="shared" si="30"/>
        <v>66.053957142857143</v>
      </c>
      <c r="T323" s="80">
        <f t="shared" si="31"/>
        <v>68.514503000000005</v>
      </c>
      <c r="U323" s="80">
        <f t="shared" si="32"/>
        <v>69.518410000000003</v>
      </c>
      <c r="V323" s="80">
        <f t="shared" si="33"/>
        <v>73.303271717171725</v>
      </c>
      <c r="W323" s="80">
        <f t="shared" si="34"/>
        <v>73.571362626262626</v>
      </c>
      <c r="X323" s="80">
        <f t="shared" si="35"/>
        <v>75.203128624723192</v>
      </c>
    </row>
    <row r="324" spans="1:24" s="48" customFormat="1">
      <c r="A324" s="72" t="str">
        <f>'Ref2'!I326</f>
        <v>E1837</v>
      </c>
      <c r="B324" s="72" t="str">
        <f>INDEX('Ref1'!$E:$E,MATCH($A324,'Ref1'!$A:$A,0))</f>
        <v>Worcester</v>
      </c>
      <c r="C324" s="72" t="str">
        <f>INDEX('Ref2'!$E:$E,MATCH($A324,'Ref2'!$A:$A,0))</f>
        <v>No</v>
      </c>
      <c r="D324" s="74">
        <f>INDEX(Data1!E:E,MATCH($A324,Data1!$A:$A,0))</f>
        <v>37.397945</v>
      </c>
      <c r="E324" s="74">
        <f>INDEX(Data1!F:F,MATCH($A324,Data1!$A:$A,0))</f>
        <v>35.536454999999997</v>
      </c>
      <c r="F324" s="74">
        <f>INDEX(Data1!G:G,MATCH($A324,Data1!$A:$A,0))</f>
        <v>39.893647999999999</v>
      </c>
      <c r="G324" s="74">
        <f>INDEX(Data1!H:H,MATCH($A324,Data1!$A:$A,0))</f>
        <v>41.599097999999998</v>
      </c>
      <c r="H324" s="74">
        <f>INDEX(Data1!I:I,MATCH($A324,Data1!$A:$A,0))</f>
        <v>38.739468499999994</v>
      </c>
      <c r="I324" s="74">
        <f>INDEX(Data1!J:J,MATCH($A324,Data1!$A:$A,0))</f>
        <v>39.039769999999997</v>
      </c>
      <c r="J324" s="329">
        <f>INDEX(Data1!K:K,MATCH($A324,Data1!$A:$A,0))</f>
        <v>39.905647251687562</v>
      </c>
      <c r="K324" s="331"/>
      <c r="L324" s="73"/>
      <c r="M324" s="73"/>
      <c r="N324" s="73"/>
      <c r="O324" s="73"/>
      <c r="P324" s="73"/>
      <c r="Q324" s="332"/>
      <c r="R324" s="335">
        <f t="shared" si="29"/>
        <v>37.397945</v>
      </c>
      <c r="S324" s="80">
        <f t="shared" si="30"/>
        <v>35.536454999999997</v>
      </c>
      <c r="T324" s="80">
        <f t="shared" si="31"/>
        <v>39.893647999999999</v>
      </c>
      <c r="U324" s="80">
        <f t="shared" si="32"/>
        <v>41.599097999999998</v>
      </c>
      <c r="V324" s="80">
        <f t="shared" si="33"/>
        <v>38.739468499999994</v>
      </c>
      <c r="W324" s="80">
        <f t="shared" si="34"/>
        <v>39.039769999999997</v>
      </c>
      <c r="X324" s="80">
        <f t="shared" si="35"/>
        <v>39.905647251687562</v>
      </c>
    </row>
    <row r="325" spans="1:24" s="48" customFormat="1">
      <c r="A325" s="72" t="str">
        <f>'Ref2'!I327</f>
        <v>E3837</v>
      </c>
      <c r="B325" s="72" t="str">
        <f>INDEX('Ref1'!$E:$E,MATCH($A325,'Ref1'!$A:$A,0))</f>
        <v>Worthing</v>
      </c>
      <c r="C325" s="72" t="str">
        <f>INDEX('Ref2'!$E:$E,MATCH($A325,'Ref2'!$A:$A,0))</f>
        <v>No</v>
      </c>
      <c r="D325" s="74">
        <f>INDEX(Data1!E:E,MATCH($A325,Data1!$A:$A,0))</f>
        <v>29.449565</v>
      </c>
      <c r="E325" s="74">
        <f>INDEX(Data1!F:F,MATCH($A325,Data1!$A:$A,0))</f>
        <v>29.283529999999999</v>
      </c>
      <c r="F325" s="74">
        <f>INDEX(Data1!G:G,MATCH($A325,Data1!$A:$A,0))</f>
        <v>31.126605000000005</v>
      </c>
      <c r="G325" s="74">
        <f>INDEX(Data1!H:H,MATCH($A325,Data1!$A:$A,0))</f>
        <v>32.497959999999999</v>
      </c>
      <c r="H325" s="74">
        <f>INDEX(Data1!I:I,MATCH($A325,Data1!$A:$A,0))</f>
        <v>32.063939500000004</v>
      </c>
      <c r="I325" s="74">
        <f>INDEX(Data1!J:J,MATCH($A325,Data1!$A:$A,0))</f>
        <v>32.007174999999997</v>
      </c>
      <c r="J325" s="329">
        <f>INDEX(Data1!K:K,MATCH($A325,Data1!$A:$A,0))</f>
        <v>32.717073770491801</v>
      </c>
      <c r="K325" s="331"/>
      <c r="L325" s="73"/>
      <c r="M325" s="73"/>
      <c r="N325" s="73"/>
      <c r="O325" s="73"/>
      <c r="P325" s="73"/>
      <c r="Q325" s="332"/>
      <c r="R325" s="335">
        <f t="shared" si="29"/>
        <v>29.449565</v>
      </c>
      <c r="S325" s="80">
        <f t="shared" si="30"/>
        <v>29.283529999999999</v>
      </c>
      <c r="T325" s="80">
        <f t="shared" si="31"/>
        <v>31.126605000000005</v>
      </c>
      <c r="U325" s="80">
        <f t="shared" si="32"/>
        <v>32.497959999999999</v>
      </c>
      <c r="V325" s="80">
        <f t="shared" si="33"/>
        <v>32.063939500000004</v>
      </c>
      <c r="W325" s="80">
        <f t="shared" si="34"/>
        <v>32.007174999999997</v>
      </c>
      <c r="X325" s="80">
        <f t="shared" si="35"/>
        <v>32.717073770491801</v>
      </c>
    </row>
    <row r="326" spans="1:24" s="48" customFormat="1">
      <c r="A326" s="72" t="str">
        <f>'Ref2'!I328</f>
        <v>E1838</v>
      </c>
      <c r="B326" s="72" t="str">
        <f>INDEX('Ref1'!$E:$E,MATCH($A326,'Ref1'!$A:$A,0))</f>
        <v>Wychavon</v>
      </c>
      <c r="C326" s="72" t="str">
        <f>INDEX('Ref2'!$E:$E,MATCH($A326,'Ref2'!$A:$A,0))</f>
        <v>No</v>
      </c>
      <c r="D326" s="74">
        <f>INDEX(Data1!E:E,MATCH($A326,Data1!$A:$A,0))</f>
        <v>36.815365</v>
      </c>
      <c r="E326" s="74">
        <f>INDEX(Data1!F:F,MATCH($A326,Data1!$A:$A,0))</f>
        <v>34.691364999999998</v>
      </c>
      <c r="F326" s="74">
        <f>INDEX(Data1!G:G,MATCH($A326,Data1!$A:$A,0))</f>
        <v>38.611345999999998</v>
      </c>
      <c r="G326" s="74">
        <f>INDEX(Data1!H:H,MATCH($A326,Data1!$A:$A,0))</f>
        <v>40.905375999999997</v>
      </c>
      <c r="H326" s="74">
        <f>INDEX(Data1!I:I,MATCH($A326,Data1!$A:$A,0))</f>
        <v>38.918163999999997</v>
      </c>
      <c r="I326" s="74">
        <f>INDEX(Data1!J:J,MATCH($A326,Data1!$A:$A,0))</f>
        <v>39.271594999999998</v>
      </c>
      <c r="J326" s="329">
        <f>INDEX(Data1!K:K,MATCH($A326,Data1!$A:$A,0))</f>
        <v>40.142613982642231</v>
      </c>
      <c r="K326" s="331"/>
      <c r="L326" s="73"/>
      <c r="M326" s="73"/>
      <c r="N326" s="73"/>
      <c r="O326" s="73"/>
      <c r="P326" s="73"/>
      <c r="Q326" s="332"/>
      <c r="R326" s="335">
        <f t="shared" ref="R326:X330" si="36">IF(ISNUMBER(K326),K326,D326)</f>
        <v>36.815365</v>
      </c>
      <c r="S326" s="80">
        <f t="shared" si="36"/>
        <v>34.691364999999998</v>
      </c>
      <c r="T326" s="80">
        <f t="shared" si="36"/>
        <v>38.611345999999998</v>
      </c>
      <c r="U326" s="80">
        <f t="shared" si="36"/>
        <v>40.905375999999997</v>
      </c>
      <c r="V326" s="80">
        <f t="shared" si="36"/>
        <v>38.918163999999997</v>
      </c>
      <c r="W326" s="80">
        <f t="shared" si="36"/>
        <v>39.271594999999998</v>
      </c>
      <c r="X326" s="80">
        <f t="shared" si="36"/>
        <v>40.142613982642231</v>
      </c>
    </row>
    <row r="327" spans="1:24" s="48" customFormat="1">
      <c r="A327" s="72" t="str">
        <f>'Ref2'!I329</f>
        <v>E0435</v>
      </c>
      <c r="B327" s="72" t="str">
        <f>INDEX('Ref1'!$E:$E,MATCH($A327,'Ref1'!$A:$A,0))</f>
        <v>Wycombe</v>
      </c>
      <c r="C327" s="72" t="str">
        <f>INDEX('Ref2'!$E:$E,MATCH($A327,'Ref2'!$A:$A,0))</f>
        <v>No</v>
      </c>
      <c r="D327" s="74">
        <f>INDEX(Data1!E:E,MATCH($A327,Data1!$A:$A,0))</f>
        <v>62.704839999999997</v>
      </c>
      <c r="E327" s="74">
        <f>INDEX(Data1!F:F,MATCH($A327,Data1!$A:$A,0))</f>
        <v>68.221872499999989</v>
      </c>
      <c r="F327" s="74">
        <f>INDEX(Data1!G:G,MATCH($A327,Data1!$A:$A,0))</f>
        <v>69.353618999999995</v>
      </c>
      <c r="G327" s="74">
        <f>INDEX(Data1!H:H,MATCH($A327,Data1!$A:$A,0))</f>
        <v>72.163216000000006</v>
      </c>
      <c r="H327" s="74">
        <f>INDEX(Data1!I:I,MATCH($A327,Data1!$A:$A,0))</f>
        <v>74.506513499999983</v>
      </c>
      <c r="I327" s="74">
        <f>INDEX(Data1!J:J,MATCH($A327,Data1!$A:$A,0))</f>
        <v>71.699944999999985</v>
      </c>
      <c r="J327" s="329">
        <f>INDEX(Data1!K:K,MATCH($A327,Data1!$A:$A,0))</f>
        <v>73.290204146576656</v>
      </c>
      <c r="K327" s="331"/>
      <c r="L327" s="73"/>
      <c r="M327" s="73"/>
      <c r="N327" s="73"/>
      <c r="O327" s="73"/>
      <c r="P327" s="73"/>
      <c r="Q327" s="332"/>
      <c r="R327" s="335">
        <f t="shared" si="36"/>
        <v>62.704839999999997</v>
      </c>
      <c r="S327" s="80">
        <f t="shared" si="36"/>
        <v>68.221872499999989</v>
      </c>
      <c r="T327" s="80">
        <f t="shared" si="36"/>
        <v>69.353618999999995</v>
      </c>
      <c r="U327" s="80">
        <f t="shared" si="36"/>
        <v>72.163216000000006</v>
      </c>
      <c r="V327" s="80">
        <f t="shared" si="36"/>
        <v>74.506513499999983</v>
      </c>
      <c r="W327" s="80">
        <f t="shared" si="36"/>
        <v>71.699944999999985</v>
      </c>
      <c r="X327" s="80">
        <f t="shared" si="36"/>
        <v>73.290204146576656</v>
      </c>
    </row>
    <row r="328" spans="1:24" s="48" customFormat="1">
      <c r="A328" s="72" t="str">
        <f>'Ref2'!I330</f>
        <v>E2344</v>
      </c>
      <c r="B328" s="72" t="str">
        <f>INDEX('Ref1'!$E:$E,MATCH($A328,'Ref1'!$A:$A,0))</f>
        <v>Wyre</v>
      </c>
      <c r="C328" s="72" t="str">
        <f>INDEX('Ref2'!$E:$E,MATCH($A328,'Ref2'!$A:$A,0))</f>
        <v>No</v>
      </c>
      <c r="D328" s="74">
        <f>INDEX(Data1!E:E,MATCH($A328,Data1!$A:$A,0))</f>
        <v>25.313427499999996</v>
      </c>
      <c r="E328" s="74">
        <f>INDEX(Data1!F:F,MATCH($A328,Data1!$A:$A,0))</f>
        <v>25.903265000000001</v>
      </c>
      <c r="F328" s="74">
        <f>INDEX(Data1!G:G,MATCH($A328,Data1!$A:$A,0))</f>
        <v>22.717839000000001</v>
      </c>
      <c r="G328" s="74">
        <f>INDEX(Data1!H:H,MATCH($A328,Data1!$A:$A,0))</f>
        <v>26.237030000000001</v>
      </c>
      <c r="H328" s="74">
        <f>INDEX(Data1!I:I,MATCH($A328,Data1!$A:$A,0))</f>
        <v>23.423927999999997</v>
      </c>
      <c r="I328" s="74">
        <f>INDEX(Data1!J:J,MATCH($A328,Data1!$A:$A,0))</f>
        <v>24.832512499999996</v>
      </c>
      <c r="J328" s="329">
        <f>INDEX(Data1!K:K,MATCH($A328,Data1!$A:$A,0))</f>
        <v>25.383281822565088</v>
      </c>
      <c r="K328" s="331"/>
      <c r="L328" s="73"/>
      <c r="M328" s="73"/>
      <c r="N328" s="73"/>
      <c r="O328" s="73"/>
      <c r="P328" s="73"/>
      <c r="Q328" s="332"/>
      <c r="R328" s="335">
        <f t="shared" si="36"/>
        <v>25.313427499999996</v>
      </c>
      <c r="S328" s="80">
        <f t="shared" si="36"/>
        <v>25.903265000000001</v>
      </c>
      <c r="T328" s="80">
        <f t="shared" si="36"/>
        <v>22.717839000000001</v>
      </c>
      <c r="U328" s="80">
        <f t="shared" si="36"/>
        <v>26.237030000000001</v>
      </c>
      <c r="V328" s="80">
        <f t="shared" si="36"/>
        <v>23.423927999999997</v>
      </c>
      <c r="W328" s="80">
        <f t="shared" si="36"/>
        <v>24.832512499999996</v>
      </c>
      <c r="X328" s="80">
        <f t="shared" si="36"/>
        <v>25.383281822565088</v>
      </c>
    </row>
    <row r="329" spans="1:24" s="48" customFormat="1">
      <c r="A329" s="72" t="str">
        <f>'Ref2'!I331</f>
        <v>E1839</v>
      </c>
      <c r="B329" s="72" t="str">
        <f>INDEX('Ref1'!$E:$E,MATCH($A329,'Ref1'!$A:$A,0))</f>
        <v>Wyre Forest</v>
      </c>
      <c r="C329" s="72" t="str">
        <f>INDEX('Ref2'!$E:$E,MATCH($A329,'Ref2'!$A:$A,0))</f>
        <v>No</v>
      </c>
      <c r="D329" s="74">
        <f>INDEX(Data1!E:E,MATCH($A329,Data1!$A:$A,0))</f>
        <v>26.217647499999998</v>
      </c>
      <c r="E329" s="74">
        <f>INDEX(Data1!F:F,MATCH($A329,Data1!$A:$A,0))</f>
        <v>26.25874</v>
      </c>
      <c r="F329" s="74">
        <f>INDEX(Data1!G:G,MATCH($A329,Data1!$A:$A,0))</f>
        <v>27.800703000000002</v>
      </c>
      <c r="G329" s="74">
        <f>INDEX(Data1!H:H,MATCH($A329,Data1!$A:$A,0))</f>
        <v>29.216491999999999</v>
      </c>
      <c r="H329" s="74">
        <f>INDEX(Data1!I:I,MATCH($A329,Data1!$A:$A,0))</f>
        <v>27.135036999999997</v>
      </c>
      <c r="I329" s="74">
        <f>INDEX(Data1!J:J,MATCH($A329,Data1!$A:$A,0))</f>
        <v>27.130165000000002</v>
      </c>
      <c r="J329" s="329">
        <f>INDEX(Data1!K:K,MATCH($A329,Data1!$A:$A,0))</f>
        <v>27.731894792671159</v>
      </c>
      <c r="K329" s="331"/>
      <c r="L329" s="73"/>
      <c r="M329" s="73"/>
      <c r="N329" s="73"/>
      <c r="O329" s="73"/>
      <c r="P329" s="73"/>
      <c r="Q329" s="332"/>
      <c r="R329" s="335">
        <f t="shared" si="36"/>
        <v>26.217647499999998</v>
      </c>
      <c r="S329" s="80">
        <f t="shared" si="36"/>
        <v>26.25874</v>
      </c>
      <c r="T329" s="80">
        <f t="shared" si="36"/>
        <v>27.800703000000002</v>
      </c>
      <c r="U329" s="80">
        <f t="shared" si="36"/>
        <v>29.216491999999999</v>
      </c>
      <c r="V329" s="80">
        <f t="shared" si="36"/>
        <v>27.135036999999997</v>
      </c>
      <c r="W329" s="80">
        <f t="shared" si="36"/>
        <v>27.130165000000002</v>
      </c>
      <c r="X329" s="80">
        <f t="shared" si="36"/>
        <v>27.731894792671159</v>
      </c>
    </row>
    <row r="330" spans="1:24" s="48" customFormat="1">
      <c r="A330" s="72" t="str">
        <f>'Ref2'!I332</f>
        <v>E2701</v>
      </c>
      <c r="B330" s="72" t="str">
        <f>INDEX('Ref1'!$E:$E,MATCH($A330,'Ref1'!$A:$A,0))</f>
        <v>York</v>
      </c>
      <c r="C330" s="72" t="str">
        <f>INDEX('Ref2'!$E:$E,MATCH($A330,'Ref2'!$A:$A,0))</f>
        <v>No</v>
      </c>
      <c r="D330" s="74">
        <f>INDEX(Data1!E:E,MATCH($A330,Data1!$A:$A,0))</f>
        <v>82.874177551020409</v>
      </c>
      <c r="E330" s="74">
        <f>INDEX(Data1!F:F,MATCH($A330,Data1!$A:$A,0))</f>
        <v>98.525897959183681</v>
      </c>
      <c r="F330" s="74">
        <f>INDEX(Data1!G:G,MATCH($A330,Data1!$A:$A,0))</f>
        <v>102.47084099999999</v>
      </c>
      <c r="G330" s="74">
        <f>INDEX(Data1!H:H,MATCH($A330,Data1!$A:$A,0))</f>
        <v>104.64767000000001</v>
      </c>
      <c r="H330" s="74">
        <f>INDEX(Data1!I:I,MATCH($A330,Data1!$A:$A,0))</f>
        <v>99.085508448979581</v>
      </c>
      <c r="I330" s="74">
        <f>INDEX(Data1!J:J,MATCH($A330,Data1!$A:$A,0))</f>
        <v>100.40247575757576</v>
      </c>
      <c r="J330" s="329">
        <f>INDEX(Data1!K:K,MATCH($A330,Data1!$A:$A,0))</f>
        <v>102.62933876859157</v>
      </c>
      <c r="K330" s="331"/>
      <c r="L330" s="73"/>
      <c r="M330" s="73"/>
      <c r="N330" s="73"/>
      <c r="O330" s="73"/>
      <c r="P330" s="73"/>
      <c r="Q330" s="332"/>
      <c r="R330" s="335">
        <f t="shared" si="36"/>
        <v>82.874177551020409</v>
      </c>
      <c r="S330" s="80">
        <f t="shared" si="36"/>
        <v>98.525897959183681</v>
      </c>
      <c r="T330" s="80">
        <f t="shared" si="36"/>
        <v>102.47084099999999</v>
      </c>
      <c r="U330" s="80">
        <f t="shared" si="36"/>
        <v>104.64767000000001</v>
      </c>
      <c r="V330" s="80">
        <f t="shared" si="36"/>
        <v>99.085508448979581</v>
      </c>
      <c r="W330" s="80">
        <f t="shared" si="36"/>
        <v>100.40247575757576</v>
      </c>
      <c r="X330" s="80">
        <f t="shared" si="36"/>
        <v>102.62933876859157</v>
      </c>
    </row>
    <row r="331" spans="1:24">
      <c r="C331" s="75"/>
      <c r="K331" s="323"/>
      <c r="R331" s="97"/>
    </row>
    <row r="332" spans="1:24">
      <c r="B332" s="81" t="s">
        <v>907</v>
      </c>
      <c r="C332" s="81"/>
      <c r="D332" s="82">
        <f>SUM(D5:D330)</f>
        <v>20541.537412816317</v>
      </c>
      <c r="E332" s="82">
        <f>SUM(E5:E330)</f>
        <v>21610.291685850352</v>
      </c>
      <c r="F332" s="82">
        <f>SUM(F5:F330)</f>
        <v>22413.948311780023</v>
      </c>
      <c r="G332" s="82">
        <f t="shared" ref="G332:X332" si="37">SUM(G5:G330)</f>
        <v>23585.355920889997</v>
      </c>
      <c r="H332" s="82">
        <f t="shared" si="37"/>
        <v>23966.122531640627</v>
      </c>
      <c r="I332" s="82">
        <f t="shared" si="37"/>
        <v>24761.313245203273</v>
      </c>
      <c r="J332" s="319">
        <f t="shared" si="37"/>
        <v>25285.463759082355</v>
      </c>
      <c r="K332" s="328"/>
      <c r="L332" s="82"/>
      <c r="M332" s="82"/>
      <c r="N332" s="82"/>
      <c r="O332" s="82"/>
      <c r="P332" s="82"/>
      <c r="Q332" s="319"/>
      <c r="R332" s="336">
        <f>SUM(R5:R330)</f>
        <v>20541.537412816317</v>
      </c>
      <c r="S332" s="82">
        <f>SUM(S5:S330)</f>
        <v>21610.291685850352</v>
      </c>
      <c r="T332" s="82">
        <f t="shared" si="37"/>
        <v>22413.948311780023</v>
      </c>
      <c r="U332" s="82">
        <f t="shared" si="37"/>
        <v>23585.355920889997</v>
      </c>
      <c r="V332" s="82">
        <f t="shared" si="37"/>
        <v>23966.122531640627</v>
      </c>
      <c r="W332" s="82">
        <f t="shared" si="37"/>
        <v>24761.313245203273</v>
      </c>
      <c r="X332" s="82">
        <f t="shared" si="37"/>
        <v>25285.463759082355</v>
      </c>
    </row>
    <row r="333" spans="1:24">
      <c r="K333" s="339"/>
      <c r="R333" s="97"/>
    </row>
    <row r="334" spans="1:24">
      <c r="B334" s="295" t="s">
        <v>1056</v>
      </c>
      <c r="C334" s="81"/>
      <c r="D334" s="94">
        <f t="shared" ref="D334:J334" si="38">SUMIF($C:$C,"Yes",D:D)</f>
        <v>15.814147499999999</v>
      </c>
      <c r="E334" s="94">
        <f t="shared" si="38"/>
        <v>17.751394999999999</v>
      </c>
      <c r="F334" s="94">
        <f t="shared" si="38"/>
        <v>18.303635</v>
      </c>
      <c r="G334" s="94">
        <f t="shared" si="38"/>
        <v>17.432514000000001</v>
      </c>
      <c r="H334" s="94">
        <f t="shared" si="38"/>
        <v>18.720009999999998</v>
      </c>
      <c r="I334" s="94">
        <f t="shared" si="38"/>
        <v>18.266014999999999</v>
      </c>
      <c r="J334" s="338">
        <f t="shared" si="38"/>
        <v>18.671143587270976</v>
      </c>
      <c r="K334" s="336"/>
      <c r="L334" s="82"/>
      <c r="M334" s="82"/>
      <c r="N334" s="82"/>
      <c r="O334" s="82"/>
      <c r="P334" s="82"/>
      <c r="Q334" s="319"/>
      <c r="R334" s="337">
        <f t="shared" ref="R334:X334" si="39">SUMIF($C:$C,"Yes",R:R)</f>
        <v>15.814147499999999</v>
      </c>
      <c r="S334" s="94">
        <f t="shared" si="39"/>
        <v>17.751394999999999</v>
      </c>
      <c r="T334" s="94">
        <f t="shared" si="39"/>
        <v>18.303635</v>
      </c>
      <c r="U334" s="94">
        <f t="shared" si="39"/>
        <v>17.432514000000001</v>
      </c>
      <c r="V334" s="94">
        <f t="shared" si="39"/>
        <v>18.720009999999998</v>
      </c>
      <c r="W334" s="94">
        <f t="shared" si="39"/>
        <v>18.266014999999999</v>
      </c>
      <c r="X334" s="94">
        <f t="shared" si="39"/>
        <v>18.671143587270976</v>
      </c>
    </row>
  </sheetData>
  <conditionalFormatting sqref="C1:C333 C335:C1048576">
    <cfRule type="cellIs" dxfId="62" priority="2" operator="equal">
      <formula>"Yes"</formula>
    </cfRule>
  </conditionalFormatting>
  <conditionalFormatting sqref="C334">
    <cfRule type="cellIs" dxfId="61" priority="1" operator="equal">
      <formula>"Yes"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AA90B-0165-41F9-986E-EA390B1837FC}">
  <sheetPr codeName="Sheet3">
    <tabColor rgb="FFFFFFCC"/>
  </sheetPr>
  <dimension ref="A1:AY336"/>
  <sheetViews>
    <sheetView showGridLines="0" zoomScale="95" zoomScaleNormal="95" workbookViewId="0">
      <pane xSplit="3" ySplit="6" topLeftCell="D7" activePane="bottomRight" state="frozen"/>
      <selection activeCell="B1" sqref="B1"/>
      <selection pane="topRight" activeCell="D1" sqref="D1"/>
      <selection pane="bottomLeft" activeCell="B5" sqref="B5"/>
      <selection pane="bottomRight" activeCell="D6" sqref="D6"/>
    </sheetView>
  </sheetViews>
  <sheetFormatPr defaultColWidth="8.85546875" defaultRowHeight="12.75"/>
  <cols>
    <col min="1" max="1" width="7.85546875" style="17" customWidth="1"/>
    <col min="2" max="2" width="25.42578125" style="17" customWidth="1"/>
    <col min="3" max="3" width="10.140625" style="17" customWidth="1"/>
    <col min="4" max="51" width="8.28515625" style="17" customWidth="1"/>
    <col min="52" max="16384" width="8.85546875" style="17"/>
  </cols>
  <sheetData>
    <row r="1" spans="1:51" ht="15">
      <c r="A1" s="83" t="str">
        <f>Inputs!C93</f>
        <v>Business tax base growth from 2020/21</v>
      </c>
      <c r="B1" s="93"/>
    </row>
    <row r="4" spans="1:51">
      <c r="D4" s="76" t="s">
        <v>1017</v>
      </c>
      <c r="T4" s="320" t="s">
        <v>1074</v>
      </c>
      <c r="AJ4" s="320" t="s">
        <v>1073</v>
      </c>
    </row>
    <row r="5" spans="1:51" s="15" customFormat="1" ht="15.6" customHeight="1">
      <c r="A5" s="37"/>
      <c r="B5" s="37"/>
      <c r="C5" s="316"/>
      <c r="D5" s="315" t="s">
        <v>900</v>
      </c>
      <c r="E5" s="77" t="s">
        <v>838</v>
      </c>
      <c r="F5" s="77" t="s">
        <v>839</v>
      </c>
      <c r="G5" s="77" t="s">
        <v>840</v>
      </c>
      <c r="H5" s="77" t="s">
        <v>841</v>
      </c>
      <c r="I5" s="77" t="s">
        <v>842</v>
      </c>
      <c r="J5" s="77" t="s">
        <v>843</v>
      </c>
      <c r="K5" s="77" t="s">
        <v>844</v>
      </c>
      <c r="L5" s="77" t="s">
        <v>845</v>
      </c>
      <c r="M5" s="77" t="s">
        <v>846</v>
      </c>
      <c r="N5" s="77" t="s">
        <v>847</v>
      </c>
      <c r="O5" s="77" t="s">
        <v>848</v>
      </c>
      <c r="P5" s="77" t="s">
        <v>849</v>
      </c>
      <c r="Q5" s="77" t="s">
        <v>850</v>
      </c>
      <c r="R5" s="77" t="s">
        <v>851</v>
      </c>
      <c r="S5" s="317" t="s">
        <v>852</v>
      </c>
      <c r="T5" s="321" t="s">
        <v>900</v>
      </c>
      <c r="U5" s="77" t="s">
        <v>838</v>
      </c>
      <c r="V5" s="77" t="s">
        <v>839</v>
      </c>
      <c r="W5" s="77" t="s">
        <v>840</v>
      </c>
      <c r="X5" s="77" t="s">
        <v>841</v>
      </c>
      <c r="Y5" s="77" t="s">
        <v>842</v>
      </c>
      <c r="Z5" s="77" t="s">
        <v>843</v>
      </c>
      <c r="AA5" s="77" t="s">
        <v>844</v>
      </c>
      <c r="AB5" s="77" t="s">
        <v>845</v>
      </c>
      <c r="AC5" s="77" t="s">
        <v>846</v>
      </c>
      <c r="AD5" s="77" t="s">
        <v>847</v>
      </c>
      <c r="AE5" s="77" t="s">
        <v>848</v>
      </c>
      <c r="AF5" s="77" t="s">
        <v>849</v>
      </c>
      <c r="AG5" s="77" t="s">
        <v>850</v>
      </c>
      <c r="AH5" s="77" t="s">
        <v>851</v>
      </c>
      <c r="AI5" s="317" t="s">
        <v>852</v>
      </c>
      <c r="AJ5" s="321" t="s">
        <v>900</v>
      </c>
      <c r="AK5" s="77" t="s">
        <v>838</v>
      </c>
      <c r="AL5" s="77" t="s">
        <v>839</v>
      </c>
      <c r="AM5" s="77" t="s">
        <v>840</v>
      </c>
      <c r="AN5" s="77" t="s">
        <v>841</v>
      </c>
      <c r="AO5" s="77" t="s">
        <v>842</v>
      </c>
      <c r="AP5" s="77" t="s">
        <v>843</v>
      </c>
      <c r="AQ5" s="77" t="s">
        <v>844</v>
      </c>
      <c r="AR5" s="77" t="s">
        <v>845</v>
      </c>
      <c r="AS5" s="77" t="s">
        <v>846</v>
      </c>
      <c r="AT5" s="77" t="s">
        <v>847</v>
      </c>
      <c r="AU5" s="77" t="s">
        <v>848</v>
      </c>
      <c r="AV5" s="77" t="s">
        <v>849</v>
      </c>
      <c r="AW5" s="77" t="s">
        <v>850</v>
      </c>
      <c r="AX5" s="77" t="s">
        <v>851</v>
      </c>
      <c r="AY5" s="77" t="s">
        <v>852</v>
      </c>
    </row>
    <row r="6" spans="1:51" s="15" customFormat="1" ht="38.25">
      <c r="A6" s="77" t="s">
        <v>820</v>
      </c>
      <c r="B6" s="77" t="s">
        <v>791</v>
      </c>
      <c r="C6" s="296" t="s">
        <v>1057</v>
      </c>
      <c r="D6" s="77" t="str">
        <f>INDEX('Ref1'!$O:$O,MATCH(D$5,'Ref1'!$N:$N,0))</f>
        <v>2020/21</v>
      </c>
      <c r="E6" s="77" t="str">
        <f>INDEX('Ref1'!$O:$O,MATCH(E$5,'Ref1'!$N:$N,0))</f>
        <v>2021/22</v>
      </c>
      <c r="F6" s="77" t="str">
        <f>INDEX('Ref1'!$O:$O,MATCH(F$5,'Ref1'!$N:$N,0))</f>
        <v>2022/23</v>
      </c>
      <c r="G6" s="77" t="str">
        <f>INDEX('Ref1'!$O:$O,MATCH(G$5,'Ref1'!$N:$N,0))</f>
        <v>2023/24</v>
      </c>
      <c r="H6" s="77" t="str">
        <f>INDEX('Ref1'!$O:$O,MATCH(H$5,'Ref1'!$N:$N,0))</f>
        <v>2024/25</v>
      </c>
      <c r="I6" s="77" t="str">
        <f>INDEX('Ref1'!$O:$O,MATCH(I$5,'Ref1'!$N:$N,0))</f>
        <v>2025/26</v>
      </c>
      <c r="J6" s="77" t="str">
        <f>INDEX('Ref1'!$O:$O,MATCH(J$5,'Ref1'!$N:$N,0))</f>
        <v>2026/27</v>
      </c>
      <c r="K6" s="77" t="str">
        <f>INDEX('Ref1'!$O:$O,MATCH(K$5,'Ref1'!$N:$N,0))</f>
        <v>2027/28</v>
      </c>
      <c r="L6" s="77" t="str">
        <f>INDEX('Ref1'!$O:$O,MATCH(L$5,'Ref1'!$N:$N,0))</f>
        <v>2028/29</v>
      </c>
      <c r="M6" s="77" t="str">
        <f>INDEX('Ref1'!$O:$O,MATCH(M$5,'Ref1'!$N:$N,0))</f>
        <v>2029/30</v>
      </c>
      <c r="N6" s="77" t="str">
        <f>INDEX('Ref1'!$O:$O,MATCH(N$5,'Ref1'!$N:$N,0))</f>
        <v>2030/31</v>
      </c>
      <c r="O6" s="77" t="str">
        <f>INDEX('Ref1'!$O:$O,MATCH(O$5,'Ref1'!$N:$N,0))</f>
        <v>2031/32</v>
      </c>
      <c r="P6" s="77" t="str">
        <f>INDEX('Ref1'!$O:$O,MATCH(P$5,'Ref1'!$N:$N,0))</f>
        <v>2032/33</v>
      </c>
      <c r="Q6" s="77" t="str">
        <f>INDEX('Ref1'!$O:$O,MATCH(Q$5,'Ref1'!$N:$N,0))</f>
        <v>2033/34</v>
      </c>
      <c r="R6" s="77" t="str">
        <f>INDEX('Ref1'!$O:$O,MATCH(R$5,'Ref1'!$N:$N,0))</f>
        <v>2034/35</v>
      </c>
      <c r="S6" s="317" t="str">
        <f>INDEX('Ref1'!$O:$O,MATCH(S$5,'Ref1'!$N:$N,0))</f>
        <v>2035/36</v>
      </c>
      <c r="T6" s="321" t="str">
        <f>INDEX('Ref1'!$O:$O,MATCH(T$5,'Ref1'!$N:$N,0))</f>
        <v>2020/21</v>
      </c>
      <c r="U6" s="77" t="str">
        <f>INDEX('Ref1'!$O:$O,MATCH(U$5,'Ref1'!$N:$N,0))</f>
        <v>2021/22</v>
      </c>
      <c r="V6" s="77" t="str">
        <f>INDEX('Ref1'!$O:$O,MATCH(V$5,'Ref1'!$N:$N,0))</f>
        <v>2022/23</v>
      </c>
      <c r="W6" s="77" t="str">
        <f>INDEX('Ref1'!$O:$O,MATCH(W$5,'Ref1'!$N:$N,0))</f>
        <v>2023/24</v>
      </c>
      <c r="X6" s="77" t="str">
        <f>INDEX('Ref1'!$O:$O,MATCH(X$5,'Ref1'!$N:$N,0))</f>
        <v>2024/25</v>
      </c>
      <c r="Y6" s="77" t="str">
        <f>INDEX('Ref1'!$O:$O,MATCH(Y$5,'Ref1'!$N:$N,0))</f>
        <v>2025/26</v>
      </c>
      <c r="Z6" s="77" t="str">
        <f>INDEX('Ref1'!$O:$O,MATCH(Z$5,'Ref1'!$N:$N,0))</f>
        <v>2026/27</v>
      </c>
      <c r="AA6" s="77" t="str">
        <f>INDEX('Ref1'!$O:$O,MATCH(AA$5,'Ref1'!$N:$N,0))</f>
        <v>2027/28</v>
      </c>
      <c r="AB6" s="77" t="str">
        <f>INDEX('Ref1'!$O:$O,MATCH(AB$5,'Ref1'!$N:$N,0))</f>
        <v>2028/29</v>
      </c>
      <c r="AC6" s="77" t="str">
        <f>INDEX('Ref1'!$O:$O,MATCH(AC$5,'Ref1'!$N:$N,0))</f>
        <v>2029/30</v>
      </c>
      <c r="AD6" s="77" t="str">
        <f>INDEX('Ref1'!$O:$O,MATCH(AD$5,'Ref1'!$N:$N,0))</f>
        <v>2030/31</v>
      </c>
      <c r="AE6" s="77" t="str">
        <f>INDEX('Ref1'!$O:$O,MATCH(AE$5,'Ref1'!$N:$N,0))</f>
        <v>2031/32</v>
      </c>
      <c r="AF6" s="77" t="str">
        <f>INDEX('Ref1'!$O:$O,MATCH(AF$5,'Ref1'!$N:$N,0))</f>
        <v>2032/33</v>
      </c>
      <c r="AG6" s="77" t="str">
        <f>INDEX('Ref1'!$O:$O,MATCH(AG$5,'Ref1'!$N:$N,0))</f>
        <v>2033/34</v>
      </c>
      <c r="AH6" s="77" t="str">
        <f>INDEX('Ref1'!$O:$O,MATCH(AH$5,'Ref1'!$N:$N,0))</f>
        <v>2034/35</v>
      </c>
      <c r="AI6" s="317" t="str">
        <f>INDEX('Ref1'!$O:$O,MATCH(AI$5,'Ref1'!$N:$N,0))</f>
        <v>2035/36</v>
      </c>
      <c r="AJ6" s="321" t="str">
        <f>INDEX('Ref1'!$O:$O,MATCH(AJ$5,'Ref1'!$N:$N,0))</f>
        <v>2020/21</v>
      </c>
      <c r="AK6" s="77" t="str">
        <f>INDEX('Ref1'!$O:$O,MATCH(AK$5,'Ref1'!$N:$N,0))</f>
        <v>2021/22</v>
      </c>
      <c r="AL6" s="77" t="str">
        <f>INDEX('Ref1'!$O:$O,MATCH(AL$5,'Ref1'!$N:$N,0))</f>
        <v>2022/23</v>
      </c>
      <c r="AM6" s="77" t="str">
        <f>INDEX('Ref1'!$O:$O,MATCH(AM$5,'Ref1'!$N:$N,0))</f>
        <v>2023/24</v>
      </c>
      <c r="AN6" s="77" t="str">
        <f>INDEX('Ref1'!$O:$O,MATCH(AN$5,'Ref1'!$N:$N,0))</f>
        <v>2024/25</v>
      </c>
      <c r="AO6" s="77" t="str">
        <f>INDEX('Ref1'!$O:$O,MATCH(AO$5,'Ref1'!$N:$N,0))</f>
        <v>2025/26</v>
      </c>
      <c r="AP6" s="77" t="str">
        <f>INDEX('Ref1'!$O:$O,MATCH(AP$5,'Ref1'!$N:$N,0))</f>
        <v>2026/27</v>
      </c>
      <c r="AQ6" s="77" t="str">
        <f>INDEX('Ref1'!$O:$O,MATCH(AQ$5,'Ref1'!$N:$N,0))</f>
        <v>2027/28</v>
      </c>
      <c r="AR6" s="77" t="str">
        <f>INDEX('Ref1'!$O:$O,MATCH(AR$5,'Ref1'!$N:$N,0))</f>
        <v>2028/29</v>
      </c>
      <c r="AS6" s="77" t="str">
        <f>INDEX('Ref1'!$O:$O,MATCH(AS$5,'Ref1'!$N:$N,0))</f>
        <v>2029/30</v>
      </c>
      <c r="AT6" s="77" t="str">
        <f>INDEX('Ref1'!$O:$O,MATCH(AT$5,'Ref1'!$N:$N,0))</f>
        <v>2030/31</v>
      </c>
      <c r="AU6" s="77" t="str">
        <f>INDEX('Ref1'!$O:$O,MATCH(AU$5,'Ref1'!$N:$N,0))</f>
        <v>2031/32</v>
      </c>
      <c r="AV6" s="77" t="str">
        <f>INDEX('Ref1'!$O:$O,MATCH(AV$5,'Ref1'!$N:$N,0))</f>
        <v>2032/33</v>
      </c>
      <c r="AW6" s="77" t="str">
        <f>INDEX('Ref1'!$O:$O,MATCH(AW$5,'Ref1'!$N:$N,0))</f>
        <v>2033/34</v>
      </c>
      <c r="AX6" s="77" t="str">
        <f>INDEX('Ref1'!$O:$O,MATCH(AX$5,'Ref1'!$N:$N,0))</f>
        <v>2034/35</v>
      </c>
      <c r="AY6" s="77" t="str">
        <f>INDEX('Ref1'!$O:$O,MATCH(AY$5,'Ref1'!$N:$N,0))</f>
        <v>2035/36</v>
      </c>
    </row>
    <row r="7" spans="1:51" s="48" customFormat="1">
      <c r="A7" s="72" t="str">
        <f>'Ref2'!I7</f>
        <v>E3831</v>
      </c>
      <c r="B7" s="72" t="str">
        <f>INDEX('Ref1'!$E:$E,MATCH($A7,'Ref1'!$A:$A,0))</f>
        <v>Adur</v>
      </c>
      <c r="C7" s="72" t="str">
        <f>INDEX('Ref2'!$E:$E,MATCH($A7,'Ref2'!$A:$A,0))</f>
        <v>Yes</v>
      </c>
      <c r="D7" s="86">
        <f>INDEX('1_GrowthAppeals'!V:V,MATCH($A7,'1_GrowthAppeals'!$A:$A,0))</f>
        <v>0</v>
      </c>
      <c r="E7" s="86">
        <f>INDEX('1_GrowthAppeals'!W:W,MATCH($A7,'1_GrowthAppeals'!$A:$A,0))</f>
        <v>0</v>
      </c>
      <c r="F7" s="86">
        <f>INDEX('1_GrowthAppeals'!X:X,MATCH($A7,'1_GrowthAppeals'!$A:$A,0))</f>
        <v>0</v>
      </c>
      <c r="G7" s="86">
        <f>INDEX('1_GrowthAppeals'!Y:Y,MATCH($A7,'1_GrowthAppeals'!$A:$A,0))</f>
        <v>0</v>
      </c>
      <c r="H7" s="86">
        <f>INDEX('1_GrowthAppeals'!Z:Z,MATCH($A7,'1_GrowthAppeals'!$A:$A,0))</f>
        <v>0</v>
      </c>
      <c r="I7" s="86">
        <f>INDEX('1_GrowthAppeals'!AA:AA,MATCH($A7,'1_GrowthAppeals'!$A:$A,0))</f>
        <v>0</v>
      </c>
      <c r="J7" s="86">
        <f>INDEX('1_GrowthAppeals'!AB:AB,MATCH($A7,'1_GrowthAppeals'!$A:$A,0))</f>
        <v>0</v>
      </c>
      <c r="K7" s="86">
        <f>INDEX('1_GrowthAppeals'!AC:AC,MATCH($A7,'1_GrowthAppeals'!$A:$A,0))</f>
        <v>0</v>
      </c>
      <c r="L7" s="86">
        <f>INDEX('1_GrowthAppeals'!AD:AD,MATCH($A7,'1_GrowthAppeals'!$A:$A,0))</f>
        <v>0</v>
      </c>
      <c r="M7" s="86">
        <f>INDEX('1_GrowthAppeals'!AE:AE,MATCH($A7,'1_GrowthAppeals'!$A:$A,0))</f>
        <v>0</v>
      </c>
      <c r="N7" s="86">
        <f>INDEX('1_GrowthAppeals'!AF:AF,MATCH($A7,'1_GrowthAppeals'!$A:$A,0))</f>
        <v>0</v>
      </c>
      <c r="O7" s="86">
        <f>INDEX('1_GrowthAppeals'!AG:AG,MATCH($A7,'1_GrowthAppeals'!$A:$A,0))</f>
        <v>0</v>
      </c>
      <c r="P7" s="86">
        <f>INDEX('1_GrowthAppeals'!AH:AH,MATCH($A7,'1_GrowthAppeals'!$A:$A,0))</f>
        <v>0</v>
      </c>
      <c r="Q7" s="86">
        <f>INDEX('1_GrowthAppeals'!AI:AI,MATCH($A7,'1_GrowthAppeals'!$A:$A,0))</f>
        <v>0</v>
      </c>
      <c r="R7" s="86">
        <f>INDEX('1_GrowthAppeals'!AJ:AJ,MATCH($A7,'1_GrowthAppeals'!$A:$A,0))</f>
        <v>0</v>
      </c>
      <c r="S7" s="325">
        <f>INDEX('1_GrowthAppeals'!AK:AK,MATCH($A7,'1_GrowthAppeals'!$A:$A,0))</f>
        <v>0</v>
      </c>
      <c r="T7" s="327"/>
      <c r="U7" s="95"/>
      <c r="V7" s="95"/>
      <c r="W7" s="95"/>
      <c r="X7" s="95"/>
      <c r="Y7" s="95"/>
      <c r="Z7" s="95"/>
      <c r="AA7" s="95"/>
      <c r="AB7" s="95"/>
      <c r="AC7" s="95"/>
      <c r="AD7" s="95"/>
      <c r="AE7" s="95"/>
      <c r="AF7" s="95"/>
      <c r="AG7" s="95"/>
      <c r="AH7" s="95"/>
      <c r="AI7" s="95"/>
      <c r="AJ7" s="322">
        <f>IF(ISNUMBER(T7),T7,D7)</f>
        <v>0</v>
      </c>
      <c r="AK7" s="88">
        <f t="shared" ref="AK7:AY7" si="0">IF(ISNUMBER(U7),U7,E7)</f>
        <v>0</v>
      </c>
      <c r="AL7" s="88">
        <f t="shared" si="0"/>
        <v>0</v>
      </c>
      <c r="AM7" s="88">
        <f t="shared" si="0"/>
        <v>0</v>
      </c>
      <c r="AN7" s="88">
        <f t="shared" si="0"/>
        <v>0</v>
      </c>
      <c r="AO7" s="88">
        <f t="shared" si="0"/>
        <v>0</v>
      </c>
      <c r="AP7" s="88">
        <f t="shared" si="0"/>
        <v>0</v>
      </c>
      <c r="AQ7" s="88">
        <f t="shared" si="0"/>
        <v>0</v>
      </c>
      <c r="AR7" s="88">
        <f t="shared" si="0"/>
        <v>0</v>
      </c>
      <c r="AS7" s="88">
        <f t="shared" si="0"/>
        <v>0</v>
      </c>
      <c r="AT7" s="88">
        <f t="shared" si="0"/>
        <v>0</v>
      </c>
      <c r="AU7" s="88">
        <f t="shared" si="0"/>
        <v>0</v>
      </c>
      <c r="AV7" s="88">
        <f t="shared" si="0"/>
        <v>0</v>
      </c>
      <c r="AW7" s="88">
        <f t="shared" si="0"/>
        <v>0</v>
      </c>
      <c r="AX7" s="88">
        <f t="shared" si="0"/>
        <v>0</v>
      </c>
      <c r="AY7" s="88">
        <f t="shared" si="0"/>
        <v>0</v>
      </c>
    </row>
    <row r="8" spans="1:51" s="48" customFormat="1">
      <c r="A8" s="72" t="str">
        <f>'Ref2'!I8</f>
        <v>E0931</v>
      </c>
      <c r="B8" s="72" t="str">
        <f>INDEX('Ref1'!$E:$E,MATCH($A8,'Ref1'!$A:$A,0))</f>
        <v>Allerdale</v>
      </c>
      <c r="C8" s="72" t="str">
        <f>INDEX('Ref2'!$E:$E,MATCH($A8,'Ref2'!$A:$A,0))</f>
        <v>No</v>
      </c>
      <c r="D8" s="86">
        <f>INDEX('1_GrowthAppeals'!V:V,MATCH($A8,'1_GrowthAppeals'!$A:$A,0))</f>
        <v>0</v>
      </c>
      <c r="E8" s="86">
        <f>INDEX('1_GrowthAppeals'!W:W,MATCH($A8,'1_GrowthAppeals'!$A:$A,0))</f>
        <v>0</v>
      </c>
      <c r="F8" s="86">
        <f>INDEX('1_GrowthAppeals'!X:X,MATCH($A8,'1_GrowthAppeals'!$A:$A,0))</f>
        <v>0</v>
      </c>
      <c r="G8" s="86">
        <f>INDEX('1_GrowthAppeals'!Y:Y,MATCH($A8,'1_GrowthAppeals'!$A:$A,0))</f>
        <v>0</v>
      </c>
      <c r="H8" s="86">
        <f>INDEX('1_GrowthAppeals'!Z:Z,MATCH($A8,'1_GrowthAppeals'!$A:$A,0))</f>
        <v>0</v>
      </c>
      <c r="I8" s="86">
        <f>INDEX('1_GrowthAppeals'!AA:AA,MATCH($A8,'1_GrowthAppeals'!$A:$A,0))</f>
        <v>0</v>
      </c>
      <c r="J8" s="86">
        <f>INDEX('1_GrowthAppeals'!AB:AB,MATCH($A8,'1_GrowthAppeals'!$A:$A,0))</f>
        <v>0</v>
      </c>
      <c r="K8" s="86">
        <f>INDEX('1_GrowthAppeals'!AC:AC,MATCH($A8,'1_GrowthAppeals'!$A:$A,0))</f>
        <v>0</v>
      </c>
      <c r="L8" s="86">
        <f>INDEX('1_GrowthAppeals'!AD:AD,MATCH($A8,'1_GrowthAppeals'!$A:$A,0))</f>
        <v>0</v>
      </c>
      <c r="M8" s="86">
        <f>INDEX('1_GrowthAppeals'!AE:AE,MATCH($A8,'1_GrowthAppeals'!$A:$A,0))</f>
        <v>0</v>
      </c>
      <c r="N8" s="86">
        <f>INDEX('1_GrowthAppeals'!AF:AF,MATCH($A8,'1_GrowthAppeals'!$A:$A,0))</f>
        <v>0</v>
      </c>
      <c r="O8" s="86">
        <f>INDEX('1_GrowthAppeals'!AG:AG,MATCH($A8,'1_GrowthAppeals'!$A:$A,0))</f>
        <v>0</v>
      </c>
      <c r="P8" s="86">
        <f>INDEX('1_GrowthAppeals'!AH:AH,MATCH($A8,'1_GrowthAppeals'!$A:$A,0))</f>
        <v>0</v>
      </c>
      <c r="Q8" s="86">
        <f>INDEX('1_GrowthAppeals'!AI:AI,MATCH($A8,'1_GrowthAppeals'!$A:$A,0))</f>
        <v>0</v>
      </c>
      <c r="R8" s="86">
        <f>INDEX('1_GrowthAppeals'!AJ:AJ,MATCH($A8,'1_GrowthAppeals'!$A:$A,0))</f>
        <v>0</v>
      </c>
      <c r="S8" s="325">
        <f>INDEX('1_GrowthAppeals'!AK:AK,MATCH($A8,'1_GrowthAppeals'!$A:$A,0))</f>
        <v>0</v>
      </c>
      <c r="T8" s="327"/>
      <c r="U8" s="95"/>
      <c r="V8" s="95"/>
      <c r="W8" s="95"/>
      <c r="X8" s="95"/>
      <c r="Y8" s="95"/>
      <c r="Z8" s="95"/>
      <c r="AA8" s="95"/>
      <c r="AB8" s="95"/>
      <c r="AC8" s="95"/>
      <c r="AD8" s="95"/>
      <c r="AE8" s="95"/>
      <c r="AF8" s="95"/>
      <c r="AG8" s="95"/>
      <c r="AH8" s="95"/>
      <c r="AI8" s="95"/>
      <c r="AJ8" s="322">
        <f t="shared" ref="AJ8:AJ71" si="1">IF(ISNUMBER(T8),T8,D8)</f>
        <v>0</v>
      </c>
      <c r="AK8" s="88">
        <f t="shared" ref="AK8:AK71" si="2">IF(ISNUMBER(U8),U8,E8)</f>
        <v>0</v>
      </c>
      <c r="AL8" s="88">
        <f t="shared" ref="AL8:AL71" si="3">IF(ISNUMBER(V8),V8,F8)</f>
        <v>0</v>
      </c>
      <c r="AM8" s="88">
        <f t="shared" ref="AM8:AM71" si="4">IF(ISNUMBER(W8),W8,G8)</f>
        <v>0</v>
      </c>
      <c r="AN8" s="88">
        <f t="shared" ref="AN8:AN71" si="5">IF(ISNUMBER(X8),X8,H8)</f>
        <v>0</v>
      </c>
      <c r="AO8" s="88">
        <f t="shared" ref="AO8:AO71" si="6">IF(ISNUMBER(Y8),Y8,I8)</f>
        <v>0</v>
      </c>
      <c r="AP8" s="88">
        <f t="shared" ref="AP8:AP71" si="7">IF(ISNUMBER(Z8),Z8,J8)</f>
        <v>0</v>
      </c>
      <c r="AQ8" s="88">
        <f t="shared" ref="AQ8:AQ71" si="8">IF(ISNUMBER(AA8),AA8,K8)</f>
        <v>0</v>
      </c>
      <c r="AR8" s="88">
        <f t="shared" ref="AR8:AR71" si="9">IF(ISNUMBER(AB8),AB8,L8)</f>
        <v>0</v>
      </c>
      <c r="AS8" s="88">
        <f t="shared" ref="AS8:AS71" si="10">IF(ISNUMBER(AC8),AC8,M8)</f>
        <v>0</v>
      </c>
      <c r="AT8" s="88">
        <f t="shared" ref="AT8:AT71" si="11">IF(ISNUMBER(AD8),AD8,N8)</f>
        <v>0</v>
      </c>
      <c r="AU8" s="88">
        <f t="shared" ref="AU8:AU71" si="12">IF(ISNUMBER(AE8),AE8,O8)</f>
        <v>0</v>
      </c>
      <c r="AV8" s="88">
        <f t="shared" ref="AV8:AV71" si="13">IF(ISNUMBER(AF8),AF8,P8)</f>
        <v>0</v>
      </c>
      <c r="AW8" s="88">
        <f t="shared" ref="AW8:AW71" si="14">IF(ISNUMBER(AG8),AG8,Q8)</f>
        <v>0</v>
      </c>
      <c r="AX8" s="88">
        <f t="shared" ref="AX8:AX71" si="15">IF(ISNUMBER(AH8),AH8,R8)</f>
        <v>0</v>
      </c>
      <c r="AY8" s="88">
        <f t="shared" ref="AY8:AY71" si="16">IF(ISNUMBER(AI8),AI8,S8)</f>
        <v>0</v>
      </c>
    </row>
    <row r="9" spans="1:51" s="48" customFormat="1">
      <c r="A9" s="72" t="str">
        <f>'Ref2'!I9</f>
        <v>E1031</v>
      </c>
      <c r="B9" s="72" t="str">
        <f>INDEX('Ref1'!$E:$E,MATCH($A9,'Ref1'!$A:$A,0))</f>
        <v>Amber Valley</v>
      </c>
      <c r="C9" s="72" t="str">
        <f>INDEX('Ref2'!$E:$E,MATCH($A9,'Ref2'!$A:$A,0))</f>
        <v>No</v>
      </c>
      <c r="D9" s="86">
        <f>INDEX('1_GrowthAppeals'!V:V,MATCH($A9,'1_GrowthAppeals'!$A:$A,0))</f>
        <v>0</v>
      </c>
      <c r="E9" s="86">
        <f>INDEX('1_GrowthAppeals'!W:W,MATCH($A9,'1_GrowthAppeals'!$A:$A,0))</f>
        <v>0</v>
      </c>
      <c r="F9" s="86">
        <f>INDEX('1_GrowthAppeals'!X:X,MATCH($A9,'1_GrowthAppeals'!$A:$A,0))</f>
        <v>0</v>
      </c>
      <c r="G9" s="86">
        <f>INDEX('1_GrowthAppeals'!Y:Y,MATCH($A9,'1_GrowthAppeals'!$A:$A,0))</f>
        <v>0</v>
      </c>
      <c r="H9" s="86">
        <f>INDEX('1_GrowthAppeals'!Z:Z,MATCH($A9,'1_GrowthAppeals'!$A:$A,0))</f>
        <v>0</v>
      </c>
      <c r="I9" s="86">
        <f>INDEX('1_GrowthAppeals'!AA:AA,MATCH($A9,'1_GrowthAppeals'!$A:$A,0))</f>
        <v>0</v>
      </c>
      <c r="J9" s="86">
        <f>INDEX('1_GrowthAppeals'!AB:AB,MATCH($A9,'1_GrowthAppeals'!$A:$A,0))</f>
        <v>0</v>
      </c>
      <c r="K9" s="86">
        <f>INDEX('1_GrowthAppeals'!AC:AC,MATCH($A9,'1_GrowthAppeals'!$A:$A,0))</f>
        <v>0</v>
      </c>
      <c r="L9" s="86">
        <f>INDEX('1_GrowthAppeals'!AD:AD,MATCH($A9,'1_GrowthAppeals'!$A:$A,0))</f>
        <v>0</v>
      </c>
      <c r="M9" s="86">
        <f>INDEX('1_GrowthAppeals'!AE:AE,MATCH($A9,'1_GrowthAppeals'!$A:$A,0))</f>
        <v>0</v>
      </c>
      <c r="N9" s="86">
        <f>INDEX('1_GrowthAppeals'!AF:AF,MATCH($A9,'1_GrowthAppeals'!$A:$A,0))</f>
        <v>0</v>
      </c>
      <c r="O9" s="86">
        <f>INDEX('1_GrowthAppeals'!AG:AG,MATCH($A9,'1_GrowthAppeals'!$A:$A,0))</f>
        <v>0</v>
      </c>
      <c r="P9" s="86">
        <f>INDEX('1_GrowthAppeals'!AH:AH,MATCH($A9,'1_GrowthAppeals'!$A:$A,0))</f>
        <v>0</v>
      </c>
      <c r="Q9" s="86">
        <f>INDEX('1_GrowthAppeals'!AI:AI,MATCH($A9,'1_GrowthAppeals'!$A:$A,0))</f>
        <v>0</v>
      </c>
      <c r="R9" s="86">
        <f>INDEX('1_GrowthAppeals'!AJ:AJ,MATCH($A9,'1_GrowthAppeals'!$A:$A,0))</f>
        <v>0</v>
      </c>
      <c r="S9" s="325">
        <f>INDEX('1_GrowthAppeals'!AK:AK,MATCH($A9,'1_GrowthAppeals'!$A:$A,0))</f>
        <v>0</v>
      </c>
      <c r="T9" s="327"/>
      <c r="U9" s="95"/>
      <c r="V9" s="95"/>
      <c r="W9" s="95"/>
      <c r="X9" s="95"/>
      <c r="Y9" s="95"/>
      <c r="Z9" s="95"/>
      <c r="AA9" s="95"/>
      <c r="AB9" s="95"/>
      <c r="AC9" s="95"/>
      <c r="AD9" s="95"/>
      <c r="AE9" s="95"/>
      <c r="AF9" s="95"/>
      <c r="AG9" s="95"/>
      <c r="AH9" s="95"/>
      <c r="AI9" s="95"/>
      <c r="AJ9" s="322">
        <f t="shared" si="1"/>
        <v>0</v>
      </c>
      <c r="AK9" s="88">
        <f t="shared" si="2"/>
        <v>0</v>
      </c>
      <c r="AL9" s="88">
        <f t="shared" si="3"/>
        <v>0</v>
      </c>
      <c r="AM9" s="88">
        <f t="shared" si="4"/>
        <v>0</v>
      </c>
      <c r="AN9" s="88">
        <f t="shared" si="5"/>
        <v>0</v>
      </c>
      <c r="AO9" s="88">
        <f t="shared" si="6"/>
        <v>0</v>
      </c>
      <c r="AP9" s="88">
        <f t="shared" si="7"/>
        <v>0</v>
      </c>
      <c r="AQ9" s="88">
        <f t="shared" si="8"/>
        <v>0</v>
      </c>
      <c r="AR9" s="88">
        <f t="shared" si="9"/>
        <v>0</v>
      </c>
      <c r="AS9" s="88">
        <f t="shared" si="10"/>
        <v>0</v>
      </c>
      <c r="AT9" s="88">
        <f t="shared" si="11"/>
        <v>0</v>
      </c>
      <c r="AU9" s="88">
        <f t="shared" si="12"/>
        <v>0</v>
      </c>
      <c r="AV9" s="88">
        <f t="shared" si="13"/>
        <v>0</v>
      </c>
      <c r="AW9" s="88">
        <f t="shared" si="14"/>
        <v>0</v>
      </c>
      <c r="AX9" s="88">
        <f t="shared" si="15"/>
        <v>0</v>
      </c>
      <c r="AY9" s="88">
        <f t="shared" si="16"/>
        <v>0</v>
      </c>
    </row>
    <row r="10" spans="1:51" s="48" customFormat="1">
      <c r="A10" s="72" t="str">
        <f>'Ref2'!I10</f>
        <v>E3832</v>
      </c>
      <c r="B10" s="72" t="str">
        <f>INDEX('Ref1'!$E:$E,MATCH($A10,'Ref1'!$A:$A,0))</f>
        <v>Arun</v>
      </c>
      <c r="C10" s="72" t="str">
        <f>INDEX('Ref2'!$E:$E,MATCH($A10,'Ref2'!$A:$A,0))</f>
        <v>No</v>
      </c>
      <c r="D10" s="86">
        <f>INDEX('1_GrowthAppeals'!V:V,MATCH($A10,'1_GrowthAppeals'!$A:$A,0))</f>
        <v>0</v>
      </c>
      <c r="E10" s="86">
        <f>INDEX('1_GrowthAppeals'!W:W,MATCH($A10,'1_GrowthAppeals'!$A:$A,0))</f>
        <v>0</v>
      </c>
      <c r="F10" s="86">
        <f>INDEX('1_GrowthAppeals'!X:X,MATCH($A10,'1_GrowthAppeals'!$A:$A,0))</f>
        <v>0</v>
      </c>
      <c r="G10" s="86">
        <f>INDEX('1_GrowthAppeals'!Y:Y,MATCH($A10,'1_GrowthAppeals'!$A:$A,0))</f>
        <v>0</v>
      </c>
      <c r="H10" s="86">
        <f>INDEX('1_GrowthAppeals'!Z:Z,MATCH($A10,'1_GrowthAppeals'!$A:$A,0))</f>
        <v>0</v>
      </c>
      <c r="I10" s="86">
        <f>INDEX('1_GrowthAppeals'!AA:AA,MATCH($A10,'1_GrowthAppeals'!$A:$A,0))</f>
        <v>0</v>
      </c>
      <c r="J10" s="86">
        <f>INDEX('1_GrowthAppeals'!AB:AB,MATCH($A10,'1_GrowthAppeals'!$A:$A,0))</f>
        <v>0</v>
      </c>
      <c r="K10" s="86">
        <f>INDEX('1_GrowthAppeals'!AC:AC,MATCH($A10,'1_GrowthAppeals'!$A:$A,0))</f>
        <v>0</v>
      </c>
      <c r="L10" s="86">
        <f>INDEX('1_GrowthAppeals'!AD:AD,MATCH($A10,'1_GrowthAppeals'!$A:$A,0))</f>
        <v>0</v>
      </c>
      <c r="M10" s="86">
        <f>INDEX('1_GrowthAppeals'!AE:AE,MATCH($A10,'1_GrowthAppeals'!$A:$A,0))</f>
        <v>0</v>
      </c>
      <c r="N10" s="86">
        <f>INDEX('1_GrowthAppeals'!AF:AF,MATCH($A10,'1_GrowthAppeals'!$A:$A,0))</f>
        <v>0</v>
      </c>
      <c r="O10" s="86">
        <f>INDEX('1_GrowthAppeals'!AG:AG,MATCH($A10,'1_GrowthAppeals'!$A:$A,0))</f>
        <v>0</v>
      </c>
      <c r="P10" s="86">
        <f>INDEX('1_GrowthAppeals'!AH:AH,MATCH($A10,'1_GrowthAppeals'!$A:$A,0))</f>
        <v>0</v>
      </c>
      <c r="Q10" s="86">
        <f>INDEX('1_GrowthAppeals'!AI:AI,MATCH($A10,'1_GrowthAppeals'!$A:$A,0))</f>
        <v>0</v>
      </c>
      <c r="R10" s="86">
        <f>INDEX('1_GrowthAppeals'!AJ:AJ,MATCH($A10,'1_GrowthAppeals'!$A:$A,0))</f>
        <v>0</v>
      </c>
      <c r="S10" s="325">
        <f>INDEX('1_GrowthAppeals'!AK:AK,MATCH($A10,'1_GrowthAppeals'!$A:$A,0))</f>
        <v>0</v>
      </c>
      <c r="T10" s="327"/>
      <c r="U10" s="95"/>
      <c r="V10" s="95"/>
      <c r="W10" s="95"/>
      <c r="X10" s="95"/>
      <c r="Y10" s="95"/>
      <c r="Z10" s="95"/>
      <c r="AA10" s="95"/>
      <c r="AB10" s="95"/>
      <c r="AC10" s="95"/>
      <c r="AD10" s="95"/>
      <c r="AE10" s="95"/>
      <c r="AF10" s="95"/>
      <c r="AG10" s="95"/>
      <c r="AH10" s="95"/>
      <c r="AI10" s="95"/>
      <c r="AJ10" s="322">
        <f t="shared" si="1"/>
        <v>0</v>
      </c>
      <c r="AK10" s="88">
        <f t="shared" si="2"/>
        <v>0</v>
      </c>
      <c r="AL10" s="88">
        <f t="shared" si="3"/>
        <v>0</v>
      </c>
      <c r="AM10" s="88">
        <f t="shared" si="4"/>
        <v>0</v>
      </c>
      <c r="AN10" s="88">
        <f t="shared" si="5"/>
        <v>0</v>
      </c>
      <c r="AO10" s="88">
        <f t="shared" si="6"/>
        <v>0</v>
      </c>
      <c r="AP10" s="88">
        <f t="shared" si="7"/>
        <v>0</v>
      </c>
      <c r="AQ10" s="88">
        <f t="shared" si="8"/>
        <v>0</v>
      </c>
      <c r="AR10" s="88">
        <f t="shared" si="9"/>
        <v>0</v>
      </c>
      <c r="AS10" s="88">
        <f t="shared" si="10"/>
        <v>0</v>
      </c>
      <c r="AT10" s="88">
        <f t="shared" si="11"/>
        <v>0</v>
      </c>
      <c r="AU10" s="88">
        <f t="shared" si="12"/>
        <v>0</v>
      </c>
      <c r="AV10" s="88">
        <f t="shared" si="13"/>
        <v>0</v>
      </c>
      <c r="AW10" s="88">
        <f t="shared" si="14"/>
        <v>0</v>
      </c>
      <c r="AX10" s="88">
        <f t="shared" si="15"/>
        <v>0</v>
      </c>
      <c r="AY10" s="88">
        <f t="shared" si="16"/>
        <v>0</v>
      </c>
    </row>
    <row r="11" spans="1:51" s="48" customFormat="1">
      <c r="A11" s="72" t="str">
        <f>'Ref2'!I11</f>
        <v>E3031</v>
      </c>
      <c r="B11" s="72" t="str">
        <f>INDEX('Ref1'!$E:$E,MATCH($A11,'Ref1'!$A:$A,0))</f>
        <v>Ashfield</v>
      </c>
      <c r="C11" s="72" t="str">
        <f>INDEX('Ref2'!$E:$E,MATCH($A11,'Ref2'!$A:$A,0))</f>
        <v>No</v>
      </c>
      <c r="D11" s="86">
        <f>INDEX('1_GrowthAppeals'!V:V,MATCH($A11,'1_GrowthAppeals'!$A:$A,0))</f>
        <v>0</v>
      </c>
      <c r="E11" s="86">
        <f>INDEX('1_GrowthAppeals'!W:W,MATCH($A11,'1_GrowthAppeals'!$A:$A,0))</f>
        <v>0</v>
      </c>
      <c r="F11" s="86">
        <f>INDEX('1_GrowthAppeals'!X:X,MATCH($A11,'1_GrowthAppeals'!$A:$A,0))</f>
        <v>0</v>
      </c>
      <c r="G11" s="86">
        <f>INDEX('1_GrowthAppeals'!Y:Y,MATCH($A11,'1_GrowthAppeals'!$A:$A,0))</f>
        <v>0</v>
      </c>
      <c r="H11" s="86">
        <f>INDEX('1_GrowthAppeals'!Z:Z,MATCH($A11,'1_GrowthAppeals'!$A:$A,0))</f>
        <v>0</v>
      </c>
      <c r="I11" s="86">
        <f>INDEX('1_GrowthAppeals'!AA:AA,MATCH($A11,'1_GrowthAppeals'!$A:$A,0))</f>
        <v>0</v>
      </c>
      <c r="J11" s="86">
        <f>INDEX('1_GrowthAppeals'!AB:AB,MATCH($A11,'1_GrowthAppeals'!$A:$A,0))</f>
        <v>0</v>
      </c>
      <c r="K11" s="86">
        <f>INDEX('1_GrowthAppeals'!AC:AC,MATCH($A11,'1_GrowthAppeals'!$A:$A,0))</f>
        <v>0</v>
      </c>
      <c r="L11" s="86">
        <f>INDEX('1_GrowthAppeals'!AD:AD,MATCH($A11,'1_GrowthAppeals'!$A:$A,0))</f>
        <v>0</v>
      </c>
      <c r="M11" s="86">
        <f>INDEX('1_GrowthAppeals'!AE:AE,MATCH($A11,'1_GrowthAppeals'!$A:$A,0))</f>
        <v>0</v>
      </c>
      <c r="N11" s="86">
        <f>INDEX('1_GrowthAppeals'!AF:AF,MATCH($A11,'1_GrowthAppeals'!$A:$A,0))</f>
        <v>0</v>
      </c>
      <c r="O11" s="86">
        <f>INDEX('1_GrowthAppeals'!AG:AG,MATCH($A11,'1_GrowthAppeals'!$A:$A,0))</f>
        <v>0</v>
      </c>
      <c r="P11" s="86">
        <f>INDEX('1_GrowthAppeals'!AH:AH,MATCH($A11,'1_GrowthAppeals'!$A:$A,0))</f>
        <v>0</v>
      </c>
      <c r="Q11" s="86">
        <f>INDEX('1_GrowthAppeals'!AI:AI,MATCH($A11,'1_GrowthAppeals'!$A:$A,0))</f>
        <v>0</v>
      </c>
      <c r="R11" s="86">
        <f>INDEX('1_GrowthAppeals'!AJ:AJ,MATCH($A11,'1_GrowthAppeals'!$A:$A,0))</f>
        <v>0</v>
      </c>
      <c r="S11" s="325">
        <f>INDEX('1_GrowthAppeals'!AK:AK,MATCH($A11,'1_GrowthAppeals'!$A:$A,0))</f>
        <v>0</v>
      </c>
      <c r="T11" s="327"/>
      <c r="U11" s="95"/>
      <c r="V11" s="95"/>
      <c r="W11" s="95"/>
      <c r="X11" s="95"/>
      <c r="Y11" s="95"/>
      <c r="Z11" s="95"/>
      <c r="AA11" s="95"/>
      <c r="AB11" s="95"/>
      <c r="AC11" s="95"/>
      <c r="AD11" s="95"/>
      <c r="AE11" s="95"/>
      <c r="AF11" s="95"/>
      <c r="AG11" s="95"/>
      <c r="AH11" s="95"/>
      <c r="AI11" s="95"/>
      <c r="AJ11" s="322">
        <f t="shared" si="1"/>
        <v>0</v>
      </c>
      <c r="AK11" s="88">
        <f t="shared" si="2"/>
        <v>0</v>
      </c>
      <c r="AL11" s="88">
        <f t="shared" si="3"/>
        <v>0</v>
      </c>
      <c r="AM11" s="88">
        <f t="shared" si="4"/>
        <v>0</v>
      </c>
      <c r="AN11" s="88">
        <f t="shared" si="5"/>
        <v>0</v>
      </c>
      <c r="AO11" s="88">
        <f t="shared" si="6"/>
        <v>0</v>
      </c>
      <c r="AP11" s="88">
        <f t="shared" si="7"/>
        <v>0</v>
      </c>
      <c r="AQ11" s="88">
        <f t="shared" si="8"/>
        <v>0</v>
      </c>
      <c r="AR11" s="88">
        <f t="shared" si="9"/>
        <v>0</v>
      </c>
      <c r="AS11" s="88">
        <f t="shared" si="10"/>
        <v>0</v>
      </c>
      <c r="AT11" s="88">
        <f t="shared" si="11"/>
        <v>0</v>
      </c>
      <c r="AU11" s="88">
        <f t="shared" si="12"/>
        <v>0</v>
      </c>
      <c r="AV11" s="88">
        <f t="shared" si="13"/>
        <v>0</v>
      </c>
      <c r="AW11" s="88">
        <f t="shared" si="14"/>
        <v>0</v>
      </c>
      <c r="AX11" s="88">
        <f t="shared" si="15"/>
        <v>0</v>
      </c>
      <c r="AY11" s="88">
        <f t="shared" si="16"/>
        <v>0</v>
      </c>
    </row>
    <row r="12" spans="1:51" s="48" customFormat="1">
      <c r="A12" s="72" t="str">
        <f>'Ref2'!I12</f>
        <v>E2231</v>
      </c>
      <c r="B12" s="72" t="str">
        <f>INDEX('Ref1'!$E:$E,MATCH($A12,'Ref1'!$A:$A,0))</f>
        <v>Ashford</v>
      </c>
      <c r="C12" s="72" t="str">
        <f>INDEX('Ref2'!$E:$E,MATCH($A12,'Ref2'!$A:$A,0))</f>
        <v>No</v>
      </c>
      <c r="D12" s="86">
        <f>INDEX('1_GrowthAppeals'!V:V,MATCH($A12,'1_GrowthAppeals'!$A:$A,0))</f>
        <v>0</v>
      </c>
      <c r="E12" s="86">
        <f>INDEX('1_GrowthAppeals'!W:W,MATCH($A12,'1_GrowthAppeals'!$A:$A,0))</f>
        <v>0</v>
      </c>
      <c r="F12" s="86">
        <f>INDEX('1_GrowthAppeals'!X:X,MATCH($A12,'1_GrowthAppeals'!$A:$A,0))</f>
        <v>0</v>
      </c>
      <c r="G12" s="86">
        <f>INDEX('1_GrowthAppeals'!Y:Y,MATCH($A12,'1_GrowthAppeals'!$A:$A,0))</f>
        <v>0</v>
      </c>
      <c r="H12" s="86">
        <f>INDEX('1_GrowthAppeals'!Z:Z,MATCH($A12,'1_GrowthAppeals'!$A:$A,0))</f>
        <v>0</v>
      </c>
      <c r="I12" s="86">
        <f>INDEX('1_GrowthAppeals'!AA:AA,MATCH($A12,'1_GrowthAppeals'!$A:$A,0))</f>
        <v>0</v>
      </c>
      <c r="J12" s="86">
        <f>INDEX('1_GrowthAppeals'!AB:AB,MATCH($A12,'1_GrowthAppeals'!$A:$A,0))</f>
        <v>0</v>
      </c>
      <c r="K12" s="86">
        <f>INDEX('1_GrowthAppeals'!AC:AC,MATCH($A12,'1_GrowthAppeals'!$A:$A,0))</f>
        <v>0</v>
      </c>
      <c r="L12" s="86">
        <f>INDEX('1_GrowthAppeals'!AD:AD,MATCH($A12,'1_GrowthAppeals'!$A:$A,0))</f>
        <v>0</v>
      </c>
      <c r="M12" s="86">
        <f>INDEX('1_GrowthAppeals'!AE:AE,MATCH($A12,'1_GrowthAppeals'!$A:$A,0))</f>
        <v>0</v>
      </c>
      <c r="N12" s="86">
        <f>INDEX('1_GrowthAppeals'!AF:AF,MATCH($A12,'1_GrowthAppeals'!$A:$A,0))</f>
        <v>0</v>
      </c>
      <c r="O12" s="86">
        <f>INDEX('1_GrowthAppeals'!AG:AG,MATCH($A12,'1_GrowthAppeals'!$A:$A,0))</f>
        <v>0</v>
      </c>
      <c r="P12" s="86">
        <f>INDEX('1_GrowthAppeals'!AH:AH,MATCH($A12,'1_GrowthAppeals'!$A:$A,0))</f>
        <v>0</v>
      </c>
      <c r="Q12" s="86">
        <f>INDEX('1_GrowthAppeals'!AI:AI,MATCH($A12,'1_GrowthAppeals'!$A:$A,0))</f>
        <v>0</v>
      </c>
      <c r="R12" s="86">
        <f>INDEX('1_GrowthAppeals'!AJ:AJ,MATCH($A12,'1_GrowthAppeals'!$A:$A,0))</f>
        <v>0</v>
      </c>
      <c r="S12" s="325">
        <f>INDEX('1_GrowthAppeals'!AK:AK,MATCH($A12,'1_GrowthAppeals'!$A:$A,0))</f>
        <v>0</v>
      </c>
      <c r="T12" s="327"/>
      <c r="U12" s="95"/>
      <c r="V12" s="95"/>
      <c r="W12" s="95"/>
      <c r="X12" s="95"/>
      <c r="Y12" s="95"/>
      <c r="Z12" s="95"/>
      <c r="AA12" s="95"/>
      <c r="AB12" s="95"/>
      <c r="AC12" s="95"/>
      <c r="AD12" s="95"/>
      <c r="AE12" s="95"/>
      <c r="AF12" s="95"/>
      <c r="AG12" s="95"/>
      <c r="AH12" s="95"/>
      <c r="AI12" s="95"/>
      <c r="AJ12" s="322">
        <f t="shared" si="1"/>
        <v>0</v>
      </c>
      <c r="AK12" s="88">
        <f t="shared" si="2"/>
        <v>0</v>
      </c>
      <c r="AL12" s="88">
        <f t="shared" si="3"/>
        <v>0</v>
      </c>
      <c r="AM12" s="88">
        <f t="shared" si="4"/>
        <v>0</v>
      </c>
      <c r="AN12" s="88">
        <f t="shared" si="5"/>
        <v>0</v>
      </c>
      <c r="AO12" s="88">
        <f t="shared" si="6"/>
        <v>0</v>
      </c>
      <c r="AP12" s="88">
        <f t="shared" si="7"/>
        <v>0</v>
      </c>
      <c r="AQ12" s="88">
        <f t="shared" si="8"/>
        <v>0</v>
      </c>
      <c r="AR12" s="88">
        <f t="shared" si="9"/>
        <v>0</v>
      </c>
      <c r="AS12" s="88">
        <f t="shared" si="10"/>
        <v>0</v>
      </c>
      <c r="AT12" s="88">
        <f t="shared" si="11"/>
        <v>0</v>
      </c>
      <c r="AU12" s="88">
        <f t="shared" si="12"/>
        <v>0</v>
      </c>
      <c r="AV12" s="88">
        <f t="shared" si="13"/>
        <v>0</v>
      </c>
      <c r="AW12" s="88">
        <f t="shared" si="14"/>
        <v>0</v>
      </c>
      <c r="AX12" s="88">
        <f t="shared" si="15"/>
        <v>0</v>
      </c>
      <c r="AY12" s="88">
        <f t="shared" si="16"/>
        <v>0</v>
      </c>
    </row>
    <row r="13" spans="1:51" s="48" customFormat="1">
      <c r="A13" s="72" t="str">
        <f>'Ref2'!I13</f>
        <v>E0431</v>
      </c>
      <c r="B13" s="72" t="str">
        <f>INDEX('Ref1'!$E:$E,MATCH($A13,'Ref1'!$A:$A,0))</f>
        <v>Aylesbury Vale</v>
      </c>
      <c r="C13" s="72" t="str">
        <f>INDEX('Ref2'!$E:$E,MATCH($A13,'Ref2'!$A:$A,0))</f>
        <v>No</v>
      </c>
      <c r="D13" s="86">
        <f>INDEX('1_GrowthAppeals'!V:V,MATCH($A13,'1_GrowthAppeals'!$A:$A,0))</f>
        <v>0</v>
      </c>
      <c r="E13" s="86">
        <f>INDEX('1_GrowthAppeals'!W:W,MATCH($A13,'1_GrowthAppeals'!$A:$A,0))</f>
        <v>0</v>
      </c>
      <c r="F13" s="86">
        <f>INDEX('1_GrowthAppeals'!X:X,MATCH($A13,'1_GrowthAppeals'!$A:$A,0))</f>
        <v>0</v>
      </c>
      <c r="G13" s="86">
        <f>INDEX('1_GrowthAppeals'!Y:Y,MATCH($A13,'1_GrowthAppeals'!$A:$A,0))</f>
        <v>0</v>
      </c>
      <c r="H13" s="86">
        <f>INDEX('1_GrowthAppeals'!Z:Z,MATCH($A13,'1_GrowthAppeals'!$A:$A,0))</f>
        <v>0</v>
      </c>
      <c r="I13" s="86">
        <f>INDEX('1_GrowthAppeals'!AA:AA,MATCH($A13,'1_GrowthAppeals'!$A:$A,0))</f>
        <v>0</v>
      </c>
      <c r="J13" s="86">
        <f>INDEX('1_GrowthAppeals'!AB:AB,MATCH($A13,'1_GrowthAppeals'!$A:$A,0))</f>
        <v>0</v>
      </c>
      <c r="K13" s="86">
        <f>INDEX('1_GrowthAppeals'!AC:AC,MATCH($A13,'1_GrowthAppeals'!$A:$A,0))</f>
        <v>0</v>
      </c>
      <c r="L13" s="86">
        <f>INDEX('1_GrowthAppeals'!AD:AD,MATCH($A13,'1_GrowthAppeals'!$A:$A,0))</f>
        <v>0</v>
      </c>
      <c r="M13" s="86">
        <f>INDEX('1_GrowthAppeals'!AE:AE,MATCH($A13,'1_GrowthAppeals'!$A:$A,0))</f>
        <v>0</v>
      </c>
      <c r="N13" s="86">
        <f>INDEX('1_GrowthAppeals'!AF:AF,MATCH($A13,'1_GrowthAppeals'!$A:$A,0))</f>
        <v>0</v>
      </c>
      <c r="O13" s="86">
        <f>INDEX('1_GrowthAppeals'!AG:AG,MATCH($A13,'1_GrowthAppeals'!$A:$A,0))</f>
        <v>0</v>
      </c>
      <c r="P13" s="86">
        <f>INDEX('1_GrowthAppeals'!AH:AH,MATCH($A13,'1_GrowthAppeals'!$A:$A,0))</f>
        <v>0</v>
      </c>
      <c r="Q13" s="86">
        <f>INDEX('1_GrowthAppeals'!AI:AI,MATCH($A13,'1_GrowthAppeals'!$A:$A,0))</f>
        <v>0</v>
      </c>
      <c r="R13" s="86">
        <f>INDEX('1_GrowthAppeals'!AJ:AJ,MATCH($A13,'1_GrowthAppeals'!$A:$A,0))</f>
        <v>0</v>
      </c>
      <c r="S13" s="325">
        <f>INDEX('1_GrowthAppeals'!AK:AK,MATCH($A13,'1_GrowthAppeals'!$A:$A,0))</f>
        <v>0</v>
      </c>
      <c r="T13" s="327"/>
      <c r="U13" s="95"/>
      <c r="V13" s="95"/>
      <c r="W13" s="95"/>
      <c r="X13" s="95"/>
      <c r="Y13" s="95"/>
      <c r="Z13" s="95"/>
      <c r="AA13" s="95"/>
      <c r="AB13" s="95"/>
      <c r="AC13" s="95"/>
      <c r="AD13" s="95"/>
      <c r="AE13" s="95"/>
      <c r="AF13" s="95"/>
      <c r="AG13" s="95"/>
      <c r="AH13" s="95"/>
      <c r="AI13" s="318"/>
      <c r="AJ13" s="322">
        <f t="shared" si="1"/>
        <v>0</v>
      </c>
      <c r="AK13" s="88">
        <f t="shared" si="2"/>
        <v>0</v>
      </c>
      <c r="AL13" s="88">
        <f t="shared" si="3"/>
        <v>0</v>
      </c>
      <c r="AM13" s="88">
        <f t="shared" si="4"/>
        <v>0</v>
      </c>
      <c r="AN13" s="88">
        <f t="shared" si="5"/>
        <v>0</v>
      </c>
      <c r="AO13" s="88">
        <f t="shared" si="6"/>
        <v>0</v>
      </c>
      <c r="AP13" s="88">
        <f t="shared" si="7"/>
        <v>0</v>
      </c>
      <c r="AQ13" s="88">
        <f t="shared" si="8"/>
        <v>0</v>
      </c>
      <c r="AR13" s="88">
        <f t="shared" si="9"/>
        <v>0</v>
      </c>
      <c r="AS13" s="88">
        <f t="shared" si="10"/>
        <v>0</v>
      </c>
      <c r="AT13" s="88">
        <f t="shared" si="11"/>
        <v>0</v>
      </c>
      <c r="AU13" s="88">
        <f t="shared" si="12"/>
        <v>0</v>
      </c>
      <c r="AV13" s="88">
        <f t="shared" si="13"/>
        <v>0</v>
      </c>
      <c r="AW13" s="88">
        <f t="shared" si="14"/>
        <v>0</v>
      </c>
      <c r="AX13" s="88">
        <f t="shared" si="15"/>
        <v>0</v>
      </c>
      <c r="AY13" s="88">
        <f t="shared" si="16"/>
        <v>0</v>
      </c>
    </row>
    <row r="14" spans="1:51" s="48" customFormat="1">
      <c r="A14" s="72" t="str">
        <f>'Ref2'!I14</f>
        <v>E3531</v>
      </c>
      <c r="B14" s="72" t="str">
        <f>INDEX('Ref1'!$E:$E,MATCH($A14,'Ref1'!$A:$A,0))</f>
        <v>Babergh</v>
      </c>
      <c r="C14" s="72" t="str">
        <f>INDEX('Ref2'!$E:$E,MATCH($A14,'Ref2'!$A:$A,0))</f>
        <v>No</v>
      </c>
      <c r="D14" s="86">
        <f>INDEX('1_GrowthAppeals'!V:V,MATCH($A14,'1_GrowthAppeals'!$A:$A,0))</f>
        <v>0</v>
      </c>
      <c r="E14" s="86">
        <f>INDEX('1_GrowthAppeals'!W:W,MATCH($A14,'1_GrowthAppeals'!$A:$A,0))</f>
        <v>0</v>
      </c>
      <c r="F14" s="86">
        <f>INDEX('1_GrowthAppeals'!X:X,MATCH($A14,'1_GrowthAppeals'!$A:$A,0))</f>
        <v>0</v>
      </c>
      <c r="G14" s="86">
        <f>INDEX('1_GrowthAppeals'!Y:Y,MATCH($A14,'1_GrowthAppeals'!$A:$A,0))</f>
        <v>0</v>
      </c>
      <c r="H14" s="86">
        <f>INDEX('1_GrowthAppeals'!Z:Z,MATCH($A14,'1_GrowthAppeals'!$A:$A,0))</f>
        <v>0</v>
      </c>
      <c r="I14" s="86">
        <f>INDEX('1_GrowthAppeals'!AA:AA,MATCH($A14,'1_GrowthAppeals'!$A:$A,0))</f>
        <v>0</v>
      </c>
      <c r="J14" s="86">
        <f>INDEX('1_GrowthAppeals'!AB:AB,MATCH($A14,'1_GrowthAppeals'!$A:$A,0))</f>
        <v>0</v>
      </c>
      <c r="K14" s="86">
        <f>INDEX('1_GrowthAppeals'!AC:AC,MATCH($A14,'1_GrowthAppeals'!$A:$A,0))</f>
        <v>0</v>
      </c>
      <c r="L14" s="86">
        <f>INDEX('1_GrowthAppeals'!AD:AD,MATCH($A14,'1_GrowthAppeals'!$A:$A,0))</f>
        <v>0</v>
      </c>
      <c r="M14" s="86">
        <f>INDEX('1_GrowthAppeals'!AE:AE,MATCH($A14,'1_GrowthAppeals'!$A:$A,0))</f>
        <v>0</v>
      </c>
      <c r="N14" s="86">
        <f>INDEX('1_GrowthAppeals'!AF:AF,MATCH($A14,'1_GrowthAppeals'!$A:$A,0))</f>
        <v>0</v>
      </c>
      <c r="O14" s="86">
        <f>INDEX('1_GrowthAppeals'!AG:AG,MATCH($A14,'1_GrowthAppeals'!$A:$A,0))</f>
        <v>0</v>
      </c>
      <c r="P14" s="86">
        <f>INDEX('1_GrowthAppeals'!AH:AH,MATCH($A14,'1_GrowthAppeals'!$A:$A,0))</f>
        <v>0</v>
      </c>
      <c r="Q14" s="86">
        <f>INDEX('1_GrowthAppeals'!AI:AI,MATCH($A14,'1_GrowthAppeals'!$A:$A,0))</f>
        <v>0</v>
      </c>
      <c r="R14" s="86">
        <f>INDEX('1_GrowthAppeals'!AJ:AJ,MATCH($A14,'1_GrowthAppeals'!$A:$A,0))</f>
        <v>0</v>
      </c>
      <c r="S14" s="325">
        <f>INDEX('1_GrowthAppeals'!AK:AK,MATCH($A14,'1_GrowthAppeals'!$A:$A,0))</f>
        <v>0</v>
      </c>
      <c r="T14" s="327"/>
      <c r="U14" s="95"/>
      <c r="V14" s="95"/>
      <c r="W14" s="95"/>
      <c r="X14" s="95"/>
      <c r="Y14" s="95"/>
      <c r="Z14" s="95"/>
      <c r="AA14" s="95"/>
      <c r="AB14" s="95"/>
      <c r="AC14" s="95"/>
      <c r="AD14" s="95"/>
      <c r="AE14" s="95"/>
      <c r="AF14" s="95"/>
      <c r="AG14" s="95"/>
      <c r="AH14" s="95"/>
      <c r="AI14" s="318"/>
      <c r="AJ14" s="322">
        <f t="shared" si="1"/>
        <v>0</v>
      </c>
      <c r="AK14" s="88">
        <f t="shared" si="2"/>
        <v>0</v>
      </c>
      <c r="AL14" s="88">
        <f t="shared" si="3"/>
        <v>0</v>
      </c>
      <c r="AM14" s="88">
        <f t="shared" si="4"/>
        <v>0</v>
      </c>
      <c r="AN14" s="88">
        <f t="shared" si="5"/>
        <v>0</v>
      </c>
      <c r="AO14" s="88">
        <f t="shared" si="6"/>
        <v>0</v>
      </c>
      <c r="AP14" s="88">
        <f t="shared" si="7"/>
        <v>0</v>
      </c>
      <c r="AQ14" s="88">
        <f t="shared" si="8"/>
        <v>0</v>
      </c>
      <c r="AR14" s="88">
        <f t="shared" si="9"/>
        <v>0</v>
      </c>
      <c r="AS14" s="88">
        <f t="shared" si="10"/>
        <v>0</v>
      </c>
      <c r="AT14" s="88">
        <f t="shared" si="11"/>
        <v>0</v>
      </c>
      <c r="AU14" s="88">
        <f t="shared" si="12"/>
        <v>0</v>
      </c>
      <c r="AV14" s="88">
        <f t="shared" si="13"/>
        <v>0</v>
      </c>
      <c r="AW14" s="88">
        <f t="shared" si="14"/>
        <v>0</v>
      </c>
      <c r="AX14" s="88">
        <f t="shared" si="15"/>
        <v>0</v>
      </c>
      <c r="AY14" s="88">
        <f t="shared" si="16"/>
        <v>0</v>
      </c>
    </row>
    <row r="15" spans="1:51" s="48" customFormat="1">
      <c r="A15" s="72" t="str">
        <f>'Ref2'!I15</f>
        <v>E5030</v>
      </c>
      <c r="B15" s="72" t="str">
        <f>INDEX('Ref1'!$E:$E,MATCH($A15,'Ref1'!$A:$A,0))</f>
        <v>Barking and Dagenham</v>
      </c>
      <c r="C15" s="72" t="str">
        <f>INDEX('Ref2'!$E:$E,MATCH($A15,'Ref2'!$A:$A,0))</f>
        <v>No</v>
      </c>
      <c r="D15" s="86">
        <f>INDEX('1_GrowthAppeals'!V:V,MATCH($A15,'1_GrowthAppeals'!$A:$A,0))</f>
        <v>0</v>
      </c>
      <c r="E15" s="86">
        <f>INDEX('1_GrowthAppeals'!W:W,MATCH($A15,'1_GrowthAppeals'!$A:$A,0))</f>
        <v>0</v>
      </c>
      <c r="F15" s="86">
        <f>INDEX('1_GrowthAppeals'!X:X,MATCH($A15,'1_GrowthAppeals'!$A:$A,0))</f>
        <v>0</v>
      </c>
      <c r="G15" s="86">
        <f>INDEX('1_GrowthAppeals'!Y:Y,MATCH($A15,'1_GrowthAppeals'!$A:$A,0))</f>
        <v>0</v>
      </c>
      <c r="H15" s="86">
        <f>INDEX('1_GrowthAppeals'!Z:Z,MATCH($A15,'1_GrowthAppeals'!$A:$A,0))</f>
        <v>0</v>
      </c>
      <c r="I15" s="86">
        <f>INDEX('1_GrowthAppeals'!AA:AA,MATCH($A15,'1_GrowthAppeals'!$A:$A,0))</f>
        <v>0</v>
      </c>
      <c r="J15" s="86">
        <f>INDEX('1_GrowthAppeals'!AB:AB,MATCH($A15,'1_GrowthAppeals'!$A:$A,0))</f>
        <v>0</v>
      </c>
      <c r="K15" s="86">
        <f>INDEX('1_GrowthAppeals'!AC:AC,MATCH($A15,'1_GrowthAppeals'!$A:$A,0))</f>
        <v>0</v>
      </c>
      <c r="L15" s="86">
        <f>INDEX('1_GrowthAppeals'!AD:AD,MATCH($A15,'1_GrowthAppeals'!$A:$A,0))</f>
        <v>0</v>
      </c>
      <c r="M15" s="86">
        <f>INDEX('1_GrowthAppeals'!AE:AE,MATCH($A15,'1_GrowthAppeals'!$A:$A,0))</f>
        <v>0</v>
      </c>
      <c r="N15" s="86">
        <f>INDEX('1_GrowthAppeals'!AF:AF,MATCH($A15,'1_GrowthAppeals'!$A:$A,0))</f>
        <v>0</v>
      </c>
      <c r="O15" s="86">
        <f>INDEX('1_GrowthAppeals'!AG:AG,MATCH($A15,'1_GrowthAppeals'!$A:$A,0))</f>
        <v>0</v>
      </c>
      <c r="P15" s="86">
        <f>INDEX('1_GrowthAppeals'!AH:AH,MATCH($A15,'1_GrowthAppeals'!$A:$A,0))</f>
        <v>0</v>
      </c>
      <c r="Q15" s="86">
        <f>INDEX('1_GrowthAppeals'!AI:AI,MATCH($A15,'1_GrowthAppeals'!$A:$A,0))</f>
        <v>0</v>
      </c>
      <c r="R15" s="86">
        <f>INDEX('1_GrowthAppeals'!AJ:AJ,MATCH($A15,'1_GrowthAppeals'!$A:$A,0))</f>
        <v>0</v>
      </c>
      <c r="S15" s="325">
        <f>INDEX('1_GrowthAppeals'!AK:AK,MATCH($A15,'1_GrowthAppeals'!$A:$A,0))</f>
        <v>0</v>
      </c>
      <c r="T15" s="327"/>
      <c r="U15" s="95"/>
      <c r="V15" s="95"/>
      <c r="W15" s="95"/>
      <c r="X15" s="95"/>
      <c r="Y15" s="95"/>
      <c r="Z15" s="95"/>
      <c r="AA15" s="95"/>
      <c r="AB15" s="95"/>
      <c r="AC15" s="95"/>
      <c r="AD15" s="95"/>
      <c r="AE15" s="95"/>
      <c r="AF15" s="95"/>
      <c r="AG15" s="95"/>
      <c r="AH15" s="95"/>
      <c r="AI15" s="318"/>
      <c r="AJ15" s="322">
        <f t="shared" si="1"/>
        <v>0</v>
      </c>
      <c r="AK15" s="88">
        <f t="shared" si="2"/>
        <v>0</v>
      </c>
      <c r="AL15" s="88">
        <f t="shared" si="3"/>
        <v>0</v>
      </c>
      <c r="AM15" s="88">
        <f t="shared" si="4"/>
        <v>0</v>
      </c>
      <c r="AN15" s="88">
        <f t="shared" si="5"/>
        <v>0</v>
      </c>
      <c r="AO15" s="88">
        <f t="shared" si="6"/>
        <v>0</v>
      </c>
      <c r="AP15" s="88">
        <f t="shared" si="7"/>
        <v>0</v>
      </c>
      <c r="AQ15" s="88">
        <f t="shared" si="8"/>
        <v>0</v>
      </c>
      <c r="AR15" s="88">
        <f t="shared" si="9"/>
        <v>0</v>
      </c>
      <c r="AS15" s="88">
        <f t="shared" si="10"/>
        <v>0</v>
      </c>
      <c r="AT15" s="88">
        <f t="shared" si="11"/>
        <v>0</v>
      </c>
      <c r="AU15" s="88">
        <f t="shared" si="12"/>
        <v>0</v>
      </c>
      <c r="AV15" s="88">
        <f t="shared" si="13"/>
        <v>0</v>
      </c>
      <c r="AW15" s="88">
        <f t="shared" si="14"/>
        <v>0</v>
      </c>
      <c r="AX15" s="88">
        <f t="shared" si="15"/>
        <v>0</v>
      </c>
      <c r="AY15" s="88">
        <f t="shared" si="16"/>
        <v>0</v>
      </c>
    </row>
    <row r="16" spans="1:51" s="48" customFormat="1">
      <c r="A16" s="72" t="str">
        <f>'Ref2'!I16</f>
        <v>E5031</v>
      </c>
      <c r="B16" s="72" t="str">
        <f>INDEX('Ref1'!$E:$E,MATCH($A16,'Ref1'!$A:$A,0))</f>
        <v>Barnet</v>
      </c>
      <c r="C16" s="72" t="str">
        <f>INDEX('Ref2'!$E:$E,MATCH($A16,'Ref2'!$A:$A,0))</f>
        <v>No</v>
      </c>
      <c r="D16" s="86">
        <f>INDEX('1_GrowthAppeals'!V:V,MATCH($A16,'1_GrowthAppeals'!$A:$A,0))</f>
        <v>0</v>
      </c>
      <c r="E16" s="86">
        <f>INDEX('1_GrowthAppeals'!W:W,MATCH($A16,'1_GrowthAppeals'!$A:$A,0))</f>
        <v>0</v>
      </c>
      <c r="F16" s="86">
        <f>INDEX('1_GrowthAppeals'!X:X,MATCH($A16,'1_GrowthAppeals'!$A:$A,0))</f>
        <v>0</v>
      </c>
      <c r="G16" s="86">
        <f>INDEX('1_GrowthAppeals'!Y:Y,MATCH($A16,'1_GrowthAppeals'!$A:$A,0))</f>
        <v>0</v>
      </c>
      <c r="H16" s="86">
        <f>INDEX('1_GrowthAppeals'!Z:Z,MATCH($A16,'1_GrowthAppeals'!$A:$A,0))</f>
        <v>0</v>
      </c>
      <c r="I16" s="86">
        <f>INDEX('1_GrowthAppeals'!AA:AA,MATCH($A16,'1_GrowthAppeals'!$A:$A,0))</f>
        <v>0</v>
      </c>
      <c r="J16" s="86">
        <f>INDEX('1_GrowthAppeals'!AB:AB,MATCH($A16,'1_GrowthAppeals'!$A:$A,0))</f>
        <v>0</v>
      </c>
      <c r="K16" s="86">
        <f>INDEX('1_GrowthAppeals'!AC:AC,MATCH($A16,'1_GrowthAppeals'!$A:$A,0))</f>
        <v>0</v>
      </c>
      <c r="L16" s="86">
        <f>INDEX('1_GrowthAppeals'!AD:AD,MATCH($A16,'1_GrowthAppeals'!$A:$A,0))</f>
        <v>0</v>
      </c>
      <c r="M16" s="86">
        <f>INDEX('1_GrowthAppeals'!AE:AE,MATCH($A16,'1_GrowthAppeals'!$A:$A,0))</f>
        <v>0</v>
      </c>
      <c r="N16" s="86">
        <f>INDEX('1_GrowthAppeals'!AF:AF,MATCH($A16,'1_GrowthAppeals'!$A:$A,0))</f>
        <v>0</v>
      </c>
      <c r="O16" s="86">
        <f>INDEX('1_GrowthAppeals'!AG:AG,MATCH($A16,'1_GrowthAppeals'!$A:$A,0))</f>
        <v>0</v>
      </c>
      <c r="P16" s="86">
        <f>INDEX('1_GrowthAppeals'!AH:AH,MATCH($A16,'1_GrowthAppeals'!$A:$A,0))</f>
        <v>0</v>
      </c>
      <c r="Q16" s="86">
        <f>INDEX('1_GrowthAppeals'!AI:AI,MATCH($A16,'1_GrowthAppeals'!$A:$A,0))</f>
        <v>0</v>
      </c>
      <c r="R16" s="86">
        <f>INDEX('1_GrowthAppeals'!AJ:AJ,MATCH($A16,'1_GrowthAppeals'!$A:$A,0))</f>
        <v>0</v>
      </c>
      <c r="S16" s="325">
        <f>INDEX('1_GrowthAppeals'!AK:AK,MATCH($A16,'1_GrowthAppeals'!$A:$A,0))</f>
        <v>0</v>
      </c>
      <c r="T16" s="327"/>
      <c r="U16" s="95"/>
      <c r="V16" s="95"/>
      <c r="W16" s="95"/>
      <c r="X16" s="95"/>
      <c r="Y16" s="95"/>
      <c r="Z16" s="95"/>
      <c r="AA16" s="95"/>
      <c r="AB16" s="95"/>
      <c r="AC16" s="95"/>
      <c r="AD16" s="95"/>
      <c r="AE16" s="95"/>
      <c r="AF16" s="95"/>
      <c r="AG16" s="95"/>
      <c r="AH16" s="95"/>
      <c r="AI16" s="318"/>
      <c r="AJ16" s="322">
        <f t="shared" si="1"/>
        <v>0</v>
      </c>
      <c r="AK16" s="88">
        <f t="shared" si="2"/>
        <v>0</v>
      </c>
      <c r="AL16" s="88">
        <f t="shared" si="3"/>
        <v>0</v>
      </c>
      <c r="AM16" s="88">
        <f t="shared" si="4"/>
        <v>0</v>
      </c>
      <c r="AN16" s="88">
        <f t="shared" si="5"/>
        <v>0</v>
      </c>
      <c r="AO16" s="88">
        <f t="shared" si="6"/>
        <v>0</v>
      </c>
      <c r="AP16" s="88">
        <f t="shared" si="7"/>
        <v>0</v>
      </c>
      <c r="AQ16" s="88">
        <f t="shared" si="8"/>
        <v>0</v>
      </c>
      <c r="AR16" s="88">
        <f t="shared" si="9"/>
        <v>0</v>
      </c>
      <c r="AS16" s="88">
        <f t="shared" si="10"/>
        <v>0</v>
      </c>
      <c r="AT16" s="88">
        <f t="shared" si="11"/>
        <v>0</v>
      </c>
      <c r="AU16" s="88">
        <f t="shared" si="12"/>
        <v>0</v>
      </c>
      <c r="AV16" s="88">
        <f t="shared" si="13"/>
        <v>0</v>
      </c>
      <c r="AW16" s="88">
        <f t="shared" si="14"/>
        <v>0</v>
      </c>
      <c r="AX16" s="88">
        <f t="shared" si="15"/>
        <v>0</v>
      </c>
      <c r="AY16" s="88">
        <f t="shared" si="16"/>
        <v>0</v>
      </c>
    </row>
    <row r="17" spans="1:51" s="48" customFormat="1">
      <c r="A17" s="72" t="str">
        <f>'Ref2'!I17</f>
        <v>E4401</v>
      </c>
      <c r="B17" s="72" t="str">
        <f>INDEX('Ref1'!$E:$E,MATCH($A17,'Ref1'!$A:$A,0))</f>
        <v>Barnsley</v>
      </c>
      <c r="C17" s="72" t="str">
        <f>INDEX('Ref2'!$E:$E,MATCH($A17,'Ref2'!$A:$A,0))</f>
        <v>No</v>
      </c>
      <c r="D17" s="86">
        <f>INDEX('1_GrowthAppeals'!V:V,MATCH($A17,'1_GrowthAppeals'!$A:$A,0))</f>
        <v>0</v>
      </c>
      <c r="E17" s="86">
        <f>INDEX('1_GrowthAppeals'!W:W,MATCH($A17,'1_GrowthAppeals'!$A:$A,0))</f>
        <v>0</v>
      </c>
      <c r="F17" s="86">
        <f>INDEX('1_GrowthAppeals'!X:X,MATCH($A17,'1_GrowthAppeals'!$A:$A,0))</f>
        <v>0</v>
      </c>
      <c r="G17" s="86">
        <f>INDEX('1_GrowthAppeals'!Y:Y,MATCH($A17,'1_GrowthAppeals'!$A:$A,0))</f>
        <v>0</v>
      </c>
      <c r="H17" s="86">
        <f>INDEX('1_GrowthAppeals'!Z:Z,MATCH($A17,'1_GrowthAppeals'!$A:$A,0))</f>
        <v>0</v>
      </c>
      <c r="I17" s="86">
        <f>INDEX('1_GrowthAppeals'!AA:AA,MATCH($A17,'1_GrowthAppeals'!$A:$A,0))</f>
        <v>0</v>
      </c>
      <c r="J17" s="86">
        <f>INDEX('1_GrowthAppeals'!AB:AB,MATCH($A17,'1_GrowthAppeals'!$A:$A,0))</f>
        <v>0</v>
      </c>
      <c r="K17" s="86">
        <f>INDEX('1_GrowthAppeals'!AC:AC,MATCH($A17,'1_GrowthAppeals'!$A:$A,0))</f>
        <v>0</v>
      </c>
      <c r="L17" s="86">
        <f>INDEX('1_GrowthAppeals'!AD:AD,MATCH($A17,'1_GrowthAppeals'!$A:$A,0))</f>
        <v>0</v>
      </c>
      <c r="M17" s="86">
        <f>INDEX('1_GrowthAppeals'!AE:AE,MATCH($A17,'1_GrowthAppeals'!$A:$A,0))</f>
        <v>0</v>
      </c>
      <c r="N17" s="86">
        <f>INDEX('1_GrowthAppeals'!AF:AF,MATCH($A17,'1_GrowthAppeals'!$A:$A,0))</f>
        <v>0</v>
      </c>
      <c r="O17" s="86">
        <f>INDEX('1_GrowthAppeals'!AG:AG,MATCH($A17,'1_GrowthAppeals'!$A:$A,0))</f>
        <v>0</v>
      </c>
      <c r="P17" s="86">
        <f>INDEX('1_GrowthAppeals'!AH:AH,MATCH($A17,'1_GrowthAppeals'!$A:$A,0))</f>
        <v>0</v>
      </c>
      <c r="Q17" s="86">
        <f>INDEX('1_GrowthAppeals'!AI:AI,MATCH($A17,'1_GrowthAppeals'!$A:$A,0))</f>
        <v>0</v>
      </c>
      <c r="R17" s="86">
        <f>INDEX('1_GrowthAppeals'!AJ:AJ,MATCH($A17,'1_GrowthAppeals'!$A:$A,0))</f>
        <v>0</v>
      </c>
      <c r="S17" s="325">
        <f>INDEX('1_GrowthAppeals'!AK:AK,MATCH($A17,'1_GrowthAppeals'!$A:$A,0))</f>
        <v>0</v>
      </c>
      <c r="T17" s="327"/>
      <c r="U17" s="95"/>
      <c r="V17" s="95"/>
      <c r="W17" s="95"/>
      <c r="X17" s="95"/>
      <c r="Y17" s="95"/>
      <c r="Z17" s="95"/>
      <c r="AA17" s="95"/>
      <c r="AB17" s="95"/>
      <c r="AC17" s="95"/>
      <c r="AD17" s="95"/>
      <c r="AE17" s="95"/>
      <c r="AF17" s="95"/>
      <c r="AG17" s="95"/>
      <c r="AH17" s="95"/>
      <c r="AI17" s="318"/>
      <c r="AJ17" s="322">
        <f t="shared" si="1"/>
        <v>0</v>
      </c>
      <c r="AK17" s="88">
        <f t="shared" si="2"/>
        <v>0</v>
      </c>
      <c r="AL17" s="88">
        <f t="shared" si="3"/>
        <v>0</v>
      </c>
      <c r="AM17" s="88">
        <f t="shared" si="4"/>
        <v>0</v>
      </c>
      <c r="AN17" s="88">
        <f t="shared" si="5"/>
        <v>0</v>
      </c>
      <c r="AO17" s="88">
        <f t="shared" si="6"/>
        <v>0</v>
      </c>
      <c r="AP17" s="88">
        <f t="shared" si="7"/>
        <v>0</v>
      </c>
      <c r="AQ17" s="88">
        <f t="shared" si="8"/>
        <v>0</v>
      </c>
      <c r="AR17" s="88">
        <f t="shared" si="9"/>
        <v>0</v>
      </c>
      <c r="AS17" s="88">
        <f t="shared" si="10"/>
        <v>0</v>
      </c>
      <c r="AT17" s="88">
        <f t="shared" si="11"/>
        <v>0</v>
      </c>
      <c r="AU17" s="88">
        <f t="shared" si="12"/>
        <v>0</v>
      </c>
      <c r="AV17" s="88">
        <f t="shared" si="13"/>
        <v>0</v>
      </c>
      <c r="AW17" s="88">
        <f t="shared" si="14"/>
        <v>0</v>
      </c>
      <c r="AX17" s="88">
        <f t="shared" si="15"/>
        <v>0</v>
      </c>
      <c r="AY17" s="88">
        <f t="shared" si="16"/>
        <v>0</v>
      </c>
    </row>
    <row r="18" spans="1:51" s="48" customFormat="1">
      <c r="A18" s="72" t="str">
        <f>'Ref2'!I18</f>
        <v>E0932</v>
      </c>
      <c r="B18" s="72" t="str">
        <f>INDEX('Ref1'!$E:$E,MATCH($A18,'Ref1'!$A:$A,0))</f>
        <v>Barrow-in-Furness</v>
      </c>
      <c r="C18" s="72" t="str">
        <f>INDEX('Ref2'!$E:$E,MATCH($A18,'Ref2'!$A:$A,0))</f>
        <v>No</v>
      </c>
      <c r="D18" s="86">
        <f>INDEX('1_GrowthAppeals'!V:V,MATCH($A18,'1_GrowthAppeals'!$A:$A,0))</f>
        <v>0</v>
      </c>
      <c r="E18" s="86">
        <f>INDEX('1_GrowthAppeals'!W:W,MATCH($A18,'1_GrowthAppeals'!$A:$A,0))</f>
        <v>0</v>
      </c>
      <c r="F18" s="86">
        <f>INDEX('1_GrowthAppeals'!X:X,MATCH($A18,'1_GrowthAppeals'!$A:$A,0))</f>
        <v>0</v>
      </c>
      <c r="G18" s="86">
        <f>INDEX('1_GrowthAppeals'!Y:Y,MATCH($A18,'1_GrowthAppeals'!$A:$A,0))</f>
        <v>0</v>
      </c>
      <c r="H18" s="86">
        <f>INDEX('1_GrowthAppeals'!Z:Z,MATCH($A18,'1_GrowthAppeals'!$A:$A,0))</f>
        <v>0</v>
      </c>
      <c r="I18" s="86">
        <f>INDEX('1_GrowthAppeals'!AA:AA,MATCH($A18,'1_GrowthAppeals'!$A:$A,0))</f>
        <v>0</v>
      </c>
      <c r="J18" s="86">
        <f>INDEX('1_GrowthAppeals'!AB:AB,MATCH($A18,'1_GrowthAppeals'!$A:$A,0))</f>
        <v>0</v>
      </c>
      <c r="K18" s="86">
        <f>INDEX('1_GrowthAppeals'!AC:AC,MATCH($A18,'1_GrowthAppeals'!$A:$A,0))</f>
        <v>0</v>
      </c>
      <c r="L18" s="86">
        <f>INDEX('1_GrowthAppeals'!AD:AD,MATCH($A18,'1_GrowthAppeals'!$A:$A,0))</f>
        <v>0</v>
      </c>
      <c r="M18" s="86">
        <f>INDEX('1_GrowthAppeals'!AE:AE,MATCH($A18,'1_GrowthAppeals'!$A:$A,0))</f>
        <v>0</v>
      </c>
      <c r="N18" s="86">
        <f>INDEX('1_GrowthAppeals'!AF:AF,MATCH($A18,'1_GrowthAppeals'!$A:$A,0))</f>
        <v>0</v>
      </c>
      <c r="O18" s="86">
        <f>INDEX('1_GrowthAppeals'!AG:AG,MATCH($A18,'1_GrowthAppeals'!$A:$A,0))</f>
        <v>0</v>
      </c>
      <c r="P18" s="86">
        <f>INDEX('1_GrowthAppeals'!AH:AH,MATCH($A18,'1_GrowthAppeals'!$A:$A,0))</f>
        <v>0</v>
      </c>
      <c r="Q18" s="86">
        <f>INDEX('1_GrowthAppeals'!AI:AI,MATCH($A18,'1_GrowthAppeals'!$A:$A,0))</f>
        <v>0</v>
      </c>
      <c r="R18" s="86">
        <f>INDEX('1_GrowthAppeals'!AJ:AJ,MATCH($A18,'1_GrowthAppeals'!$A:$A,0))</f>
        <v>0</v>
      </c>
      <c r="S18" s="325">
        <f>INDEX('1_GrowthAppeals'!AK:AK,MATCH($A18,'1_GrowthAppeals'!$A:$A,0))</f>
        <v>0</v>
      </c>
      <c r="T18" s="327"/>
      <c r="U18" s="95"/>
      <c r="V18" s="95"/>
      <c r="W18" s="95"/>
      <c r="X18" s="95"/>
      <c r="Y18" s="95"/>
      <c r="Z18" s="95"/>
      <c r="AA18" s="95"/>
      <c r="AB18" s="95"/>
      <c r="AC18" s="95"/>
      <c r="AD18" s="95"/>
      <c r="AE18" s="95"/>
      <c r="AF18" s="95"/>
      <c r="AG18" s="95"/>
      <c r="AH18" s="95"/>
      <c r="AI18" s="318"/>
      <c r="AJ18" s="322">
        <f t="shared" si="1"/>
        <v>0</v>
      </c>
      <c r="AK18" s="88">
        <f t="shared" si="2"/>
        <v>0</v>
      </c>
      <c r="AL18" s="88">
        <f t="shared" si="3"/>
        <v>0</v>
      </c>
      <c r="AM18" s="88">
        <f t="shared" si="4"/>
        <v>0</v>
      </c>
      <c r="AN18" s="88">
        <f t="shared" si="5"/>
        <v>0</v>
      </c>
      <c r="AO18" s="88">
        <f t="shared" si="6"/>
        <v>0</v>
      </c>
      <c r="AP18" s="88">
        <f t="shared" si="7"/>
        <v>0</v>
      </c>
      <c r="AQ18" s="88">
        <f t="shared" si="8"/>
        <v>0</v>
      </c>
      <c r="AR18" s="88">
        <f t="shared" si="9"/>
        <v>0</v>
      </c>
      <c r="AS18" s="88">
        <f t="shared" si="10"/>
        <v>0</v>
      </c>
      <c r="AT18" s="88">
        <f t="shared" si="11"/>
        <v>0</v>
      </c>
      <c r="AU18" s="88">
        <f t="shared" si="12"/>
        <v>0</v>
      </c>
      <c r="AV18" s="88">
        <f t="shared" si="13"/>
        <v>0</v>
      </c>
      <c r="AW18" s="88">
        <f t="shared" si="14"/>
        <v>0</v>
      </c>
      <c r="AX18" s="88">
        <f t="shared" si="15"/>
        <v>0</v>
      </c>
      <c r="AY18" s="88">
        <f t="shared" si="16"/>
        <v>0</v>
      </c>
    </row>
    <row r="19" spans="1:51" s="48" customFormat="1">
      <c r="A19" s="72" t="str">
        <f>'Ref2'!I19</f>
        <v>E1531</v>
      </c>
      <c r="B19" s="72" t="str">
        <f>INDEX('Ref1'!$E:$E,MATCH($A19,'Ref1'!$A:$A,0))</f>
        <v>Basildon</v>
      </c>
      <c r="C19" s="72" t="str">
        <f>INDEX('Ref2'!$E:$E,MATCH($A19,'Ref2'!$A:$A,0))</f>
        <v>No</v>
      </c>
      <c r="D19" s="86">
        <f>INDEX('1_GrowthAppeals'!V:V,MATCH($A19,'1_GrowthAppeals'!$A:$A,0))</f>
        <v>0</v>
      </c>
      <c r="E19" s="86">
        <f>INDEX('1_GrowthAppeals'!W:W,MATCH($A19,'1_GrowthAppeals'!$A:$A,0))</f>
        <v>0</v>
      </c>
      <c r="F19" s="86">
        <f>INDEX('1_GrowthAppeals'!X:X,MATCH($A19,'1_GrowthAppeals'!$A:$A,0))</f>
        <v>0</v>
      </c>
      <c r="G19" s="86">
        <f>INDEX('1_GrowthAppeals'!Y:Y,MATCH($A19,'1_GrowthAppeals'!$A:$A,0))</f>
        <v>0</v>
      </c>
      <c r="H19" s="86">
        <f>INDEX('1_GrowthAppeals'!Z:Z,MATCH($A19,'1_GrowthAppeals'!$A:$A,0))</f>
        <v>0</v>
      </c>
      <c r="I19" s="86">
        <f>INDEX('1_GrowthAppeals'!AA:AA,MATCH($A19,'1_GrowthAppeals'!$A:$A,0))</f>
        <v>0</v>
      </c>
      <c r="J19" s="86">
        <f>INDEX('1_GrowthAppeals'!AB:AB,MATCH($A19,'1_GrowthAppeals'!$A:$A,0))</f>
        <v>0</v>
      </c>
      <c r="K19" s="86">
        <f>INDEX('1_GrowthAppeals'!AC:AC,MATCH($A19,'1_GrowthAppeals'!$A:$A,0))</f>
        <v>0</v>
      </c>
      <c r="L19" s="86">
        <f>INDEX('1_GrowthAppeals'!AD:AD,MATCH($A19,'1_GrowthAppeals'!$A:$A,0))</f>
        <v>0</v>
      </c>
      <c r="M19" s="86">
        <f>INDEX('1_GrowthAppeals'!AE:AE,MATCH($A19,'1_GrowthAppeals'!$A:$A,0))</f>
        <v>0</v>
      </c>
      <c r="N19" s="86">
        <f>INDEX('1_GrowthAppeals'!AF:AF,MATCH($A19,'1_GrowthAppeals'!$A:$A,0))</f>
        <v>0</v>
      </c>
      <c r="O19" s="86">
        <f>INDEX('1_GrowthAppeals'!AG:AG,MATCH($A19,'1_GrowthAppeals'!$A:$A,0))</f>
        <v>0</v>
      </c>
      <c r="P19" s="86">
        <f>INDEX('1_GrowthAppeals'!AH:AH,MATCH($A19,'1_GrowthAppeals'!$A:$A,0))</f>
        <v>0</v>
      </c>
      <c r="Q19" s="86">
        <f>INDEX('1_GrowthAppeals'!AI:AI,MATCH($A19,'1_GrowthAppeals'!$A:$A,0))</f>
        <v>0</v>
      </c>
      <c r="R19" s="86">
        <f>INDEX('1_GrowthAppeals'!AJ:AJ,MATCH($A19,'1_GrowthAppeals'!$A:$A,0))</f>
        <v>0</v>
      </c>
      <c r="S19" s="325">
        <f>INDEX('1_GrowthAppeals'!AK:AK,MATCH($A19,'1_GrowthAppeals'!$A:$A,0))</f>
        <v>0</v>
      </c>
      <c r="T19" s="327"/>
      <c r="U19" s="95"/>
      <c r="V19" s="95"/>
      <c r="W19" s="95"/>
      <c r="X19" s="95"/>
      <c r="Y19" s="95"/>
      <c r="Z19" s="95"/>
      <c r="AA19" s="95"/>
      <c r="AB19" s="95"/>
      <c r="AC19" s="95"/>
      <c r="AD19" s="95"/>
      <c r="AE19" s="95"/>
      <c r="AF19" s="95"/>
      <c r="AG19" s="95"/>
      <c r="AH19" s="95"/>
      <c r="AI19" s="318"/>
      <c r="AJ19" s="322">
        <f t="shared" si="1"/>
        <v>0</v>
      </c>
      <c r="AK19" s="88">
        <f t="shared" si="2"/>
        <v>0</v>
      </c>
      <c r="AL19" s="88">
        <f t="shared" si="3"/>
        <v>0</v>
      </c>
      <c r="AM19" s="88">
        <f t="shared" si="4"/>
        <v>0</v>
      </c>
      <c r="AN19" s="88">
        <f t="shared" si="5"/>
        <v>0</v>
      </c>
      <c r="AO19" s="88">
        <f t="shared" si="6"/>
        <v>0</v>
      </c>
      <c r="AP19" s="88">
        <f t="shared" si="7"/>
        <v>0</v>
      </c>
      <c r="AQ19" s="88">
        <f t="shared" si="8"/>
        <v>0</v>
      </c>
      <c r="AR19" s="88">
        <f t="shared" si="9"/>
        <v>0</v>
      </c>
      <c r="AS19" s="88">
        <f t="shared" si="10"/>
        <v>0</v>
      </c>
      <c r="AT19" s="88">
        <f t="shared" si="11"/>
        <v>0</v>
      </c>
      <c r="AU19" s="88">
        <f t="shared" si="12"/>
        <v>0</v>
      </c>
      <c r="AV19" s="88">
        <f t="shared" si="13"/>
        <v>0</v>
      </c>
      <c r="AW19" s="88">
        <f t="shared" si="14"/>
        <v>0</v>
      </c>
      <c r="AX19" s="88">
        <f t="shared" si="15"/>
        <v>0</v>
      </c>
      <c r="AY19" s="88">
        <f t="shared" si="16"/>
        <v>0</v>
      </c>
    </row>
    <row r="20" spans="1:51" s="48" customFormat="1">
      <c r="A20" s="72" t="str">
        <f>'Ref2'!I20</f>
        <v>E1731</v>
      </c>
      <c r="B20" s="72" t="str">
        <f>INDEX('Ref1'!$E:$E,MATCH($A20,'Ref1'!$A:$A,0))</f>
        <v>Basingstoke and Deane</v>
      </c>
      <c r="C20" s="72" t="str">
        <f>INDEX('Ref2'!$E:$E,MATCH($A20,'Ref2'!$A:$A,0))</f>
        <v>No</v>
      </c>
      <c r="D20" s="86">
        <f>INDEX('1_GrowthAppeals'!V:V,MATCH($A20,'1_GrowthAppeals'!$A:$A,0))</f>
        <v>0</v>
      </c>
      <c r="E20" s="86">
        <f>INDEX('1_GrowthAppeals'!W:W,MATCH($A20,'1_GrowthAppeals'!$A:$A,0))</f>
        <v>0</v>
      </c>
      <c r="F20" s="86">
        <f>INDEX('1_GrowthAppeals'!X:X,MATCH($A20,'1_GrowthAppeals'!$A:$A,0))</f>
        <v>0</v>
      </c>
      <c r="G20" s="86">
        <f>INDEX('1_GrowthAppeals'!Y:Y,MATCH($A20,'1_GrowthAppeals'!$A:$A,0))</f>
        <v>0</v>
      </c>
      <c r="H20" s="86">
        <f>INDEX('1_GrowthAppeals'!Z:Z,MATCH($A20,'1_GrowthAppeals'!$A:$A,0))</f>
        <v>0</v>
      </c>
      <c r="I20" s="86">
        <f>INDEX('1_GrowthAppeals'!AA:AA,MATCH($A20,'1_GrowthAppeals'!$A:$A,0))</f>
        <v>0</v>
      </c>
      <c r="J20" s="86">
        <f>INDEX('1_GrowthAppeals'!AB:AB,MATCH($A20,'1_GrowthAppeals'!$A:$A,0))</f>
        <v>0</v>
      </c>
      <c r="K20" s="86">
        <f>INDEX('1_GrowthAppeals'!AC:AC,MATCH($A20,'1_GrowthAppeals'!$A:$A,0))</f>
        <v>0</v>
      </c>
      <c r="L20" s="86">
        <f>INDEX('1_GrowthAppeals'!AD:AD,MATCH($A20,'1_GrowthAppeals'!$A:$A,0))</f>
        <v>0</v>
      </c>
      <c r="M20" s="86">
        <f>INDEX('1_GrowthAppeals'!AE:AE,MATCH($A20,'1_GrowthAppeals'!$A:$A,0))</f>
        <v>0</v>
      </c>
      <c r="N20" s="86">
        <f>INDEX('1_GrowthAppeals'!AF:AF,MATCH($A20,'1_GrowthAppeals'!$A:$A,0))</f>
        <v>0</v>
      </c>
      <c r="O20" s="86">
        <f>INDEX('1_GrowthAppeals'!AG:AG,MATCH($A20,'1_GrowthAppeals'!$A:$A,0))</f>
        <v>0</v>
      </c>
      <c r="P20" s="86">
        <f>INDEX('1_GrowthAppeals'!AH:AH,MATCH($A20,'1_GrowthAppeals'!$A:$A,0))</f>
        <v>0</v>
      </c>
      <c r="Q20" s="86">
        <f>INDEX('1_GrowthAppeals'!AI:AI,MATCH($A20,'1_GrowthAppeals'!$A:$A,0))</f>
        <v>0</v>
      </c>
      <c r="R20" s="86">
        <f>INDEX('1_GrowthAppeals'!AJ:AJ,MATCH($A20,'1_GrowthAppeals'!$A:$A,0))</f>
        <v>0</v>
      </c>
      <c r="S20" s="325">
        <f>INDEX('1_GrowthAppeals'!AK:AK,MATCH($A20,'1_GrowthAppeals'!$A:$A,0))</f>
        <v>0</v>
      </c>
      <c r="T20" s="327"/>
      <c r="U20" s="95"/>
      <c r="V20" s="95"/>
      <c r="W20" s="95"/>
      <c r="X20" s="95"/>
      <c r="Y20" s="95"/>
      <c r="Z20" s="95"/>
      <c r="AA20" s="95"/>
      <c r="AB20" s="95"/>
      <c r="AC20" s="95"/>
      <c r="AD20" s="95"/>
      <c r="AE20" s="95"/>
      <c r="AF20" s="95"/>
      <c r="AG20" s="95"/>
      <c r="AH20" s="95"/>
      <c r="AI20" s="318"/>
      <c r="AJ20" s="322">
        <f t="shared" si="1"/>
        <v>0</v>
      </c>
      <c r="AK20" s="88">
        <f t="shared" si="2"/>
        <v>0</v>
      </c>
      <c r="AL20" s="88">
        <f t="shared" si="3"/>
        <v>0</v>
      </c>
      <c r="AM20" s="88">
        <f t="shared" si="4"/>
        <v>0</v>
      </c>
      <c r="AN20" s="88">
        <f t="shared" si="5"/>
        <v>0</v>
      </c>
      <c r="AO20" s="88">
        <f t="shared" si="6"/>
        <v>0</v>
      </c>
      <c r="AP20" s="88">
        <f t="shared" si="7"/>
        <v>0</v>
      </c>
      <c r="AQ20" s="88">
        <f t="shared" si="8"/>
        <v>0</v>
      </c>
      <c r="AR20" s="88">
        <f t="shared" si="9"/>
        <v>0</v>
      </c>
      <c r="AS20" s="88">
        <f t="shared" si="10"/>
        <v>0</v>
      </c>
      <c r="AT20" s="88">
        <f t="shared" si="11"/>
        <v>0</v>
      </c>
      <c r="AU20" s="88">
        <f t="shared" si="12"/>
        <v>0</v>
      </c>
      <c r="AV20" s="88">
        <f t="shared" si="13"/>
        <v>0</v>
      </c>
      <c r="AW20" s="88">
        <f t="shared" si="14"/>
        <v>0</v>
      </c>
      <c r="AX20" s="88">
        <f t="shared" si="15"/>
        <v>0</v>
      </c>
      <c r="AY20" s="88">
        <f t="shared" si="16"/>
        <v>0</v>
      </c>
    </row>
    <row r="21" spans="1:51" s="48" customFormat="1">
      <c r="A21" s="72" t="str">
        <f>'Ref2'!I21</f>
        <v>E3032</v>
      </c>
      <c r="B21" s="72" t="str">
        <f>INDEX('Ref1'!$E:$E,MATCH($A21,'Ref1'!$A:$A,0))</f>
        <v>Bassetlaw</v>
      </c>
      <c r="C21" s="72" t="str">
        <f>INDEX('Ref2'!$E:$E,MATCH($A21,'Ref2'!$A:$A,0))</f>
        <v>No</v>
      </c>
      <c r="D21" s="86">
        <f>INDEX('1_GrowthAppeals'!V:V,MATCH($A21,'1_GrowthAppeals'!$A:$A,0))</f>
        <v>0</v>
      </c>
      <c r="E21" s="86">
        <f>INDEX('1_GrowthAppeals'!W:W,MATCH($A21,'1_GrowthAppeals'!$A:$A,0))</f>
        <v>0</v>
      </c>
      <c r="F21" s="86">
        <f>INDEX('1_GrowthAppeals'!X:X,MATCH($A21,'1_GrowthAppeals'!$A:$A,0))</f>
        <v>0</v>
      </c>
      <c r="G21" s="86">
        <f>INDEX('1_GrowthAppeals'!Y:Y,MATCH($A21,'1_GrowthAppeals'!$A:$A,0))</f>
        <v>0</v>
      </c>
      <c r="H21" s="86">
        <f>INDEX('1_GrowthAppeals'!Z:Z,MATCH($A21,'1_GrowthAppeals'!$A:$A,0))</f>
        <v>0</v>
      </c>
      <c r="I21" s="86">
        <f>INDEX('1_GrowthAppeals'!AA:AA,MATCH($A21,'1_GrowthAppeals'!$A:$A,0))</f>
        <v>0</v>
      </c>
      <c r="J21" s="86">
        <f>INDEX('1_GrowthAppeals'!AB:AB,MATCH($A21,'1_GrowthAppeals'!$A:$A,0))</f>
        <v>0</v>
      </c>
      <c r="K21" s="86">
        <f>INDEX('1_GrowthAppeals'!AC:AC,MATCH($A21,'1_GrowthAppeals'!$A:$A,0))</f>
        <v>0</v>
      </c>
      <c r="L21" s="86">
        <f>INDEX('1_GrowthAppeals'!AD:AD,MATCH($A21,'1_GrowthAppeals'!$A:$A,0))</f>
        <v>0</v>
      </c>
      <c r="M21" s="86">
        <f>INDEX('1_GrowthAppeals'!AE:AE,MATCH($A21,'1_GrowthAppeals'!$A:$A,0))</f>
        <v>0</v>
      </c>
      <c r="N21" s="86">
        <f>INDEX('1_GrowthAppeals'!AF:AF,MATCH($A21,'1_GrowthAppeals'!$A:$A,0))</f>
        <v>0</v>
      </c>
      <c r="O21" s="86">
        <f>INDEX('1_GrowthAppeals'!AG:AG,MATCH($A21,'1_GrowthAppeals'!$A:$A,0))</f>
        <v>0</v>
      </c>
      <c r="P21" s="86">
        <f>INDEX('1_GrowthAppeals'!AH:AH,MATCH($A21,'1_GrowthAppeals'!$A:$A,0))</f>
        <v>0</v>
      </c>
      <c r="Q21" s="86">
        <f>INDEX('1_GrowthAppeals'!AI:AI,MATCH($A21,'1_GrowthAppeals'!$A:$A,0))</f>
        <v>0</v>
      </c>
      <c r="R21" s="86">
        <f>INDEX('1_GrowthAppeals'!AJ:AJ,MATCH($A21,'1_GrowthAppeals'!$A:$A,0))</f>
        <v>0</v>
      </c>
      <c r="S21" s="325">
        <f>INDEX('1_GrowthAppeals'!AK:AK,MATCH($A21,'1_GrowthAppeals'!$A:$A,0))</f>
        <v>0</v>
      </c>
      <c r="T21" s="327"/>
      <c r="U21" s="95"/>
      <c r="V21" s="95"/>
      <c r="W21" s="95"/>
      <c r="X21" s="95"/>
      <c r="Y21" s="95"/>
      <c r="Z21" s="95"/>
      <c r="AA21" s="95"/>
      <c r="AB21" s="95"/>
      <c r="AC21" s="95"/>
      <c r="AD21" s="95"/>
      <c r="AE21" s="95"/>
      <c r="AF21" s="95"/>
      <c r="AG21" s="95"/>
      <c r="AH21" s="95"/>
      <c r="AI21" s="318"/>
      <c r="AJ21" s="322">
        <f t="shared" si="1"/>
        <v>0</v>
      </c>
      <c r="AK21" s="88">
        <f t="shared" si="2"/>
        <v>0</v>
      </c>
      <c r="AL21" s="88">
        <f t="shared" si="3"/>
        <v>0</v>
      </c>
      <c r="AM21" s="88">
        <f t="shared" si="4"/>
        <v>0</v>
      </c>
      <c r="AN21" s="88">
        <f t="shared" si="5"/>
        <v>0</v>
      </c>
      <c r="AO21" s="88">
        <f t="shared" si="6"/>
        <v>0</v>
      </c>
      <c r="AP21" s="88">
        <f t="shared" si="7"/>
        <v>0</v>
      </c>
      <c r="AQ21" s="88">
        <f t="shared" si="8"/>
        <v>0</v>
      </c>
      <c r="AR21" s="88">
        <f t="shared" si="9"/>
        <v>0</v>
      </c>
      <c r="AS21" s="88">
        <f t="shared" si="10"/>
        <v>0</v>
      </c>
      <c r="AT21" s="88">
        <f t="shared" si="11"/>
        <v>0</v>
      </c>
      <c r="AU21" s="88">
        <f t="shared" si="12"/>
        <v>0</v>
      </c>
      <c r="AV21" s="88">
        <f t="shared" si="13"/>
        <v>0</v>
      </c>
      <c r="AW21" s="88">
        <f t="shared" si="14"/>
        <v>0</v>
      </c>
      <c r="AX21" s="88">
        <f t="shared" si="15"/>
        <v>0</v>
      </c>
      <c r="AY21" s="88">
        <f t="shared" si="16"/>
        <v>0</v>
      </c>
    </row>
    <row r="22" spans="1:51" s="48" customFormat="1">
      <c r="A22" s="72" t="str">
        <f>'Ref2'!I22</f>
        <v>E0101</v>
      </c>
      <c r="B22" s="72" t="str">
        <f>INDEX('Ref1'!$E:$E,MATCH($A22,'Ref1'!$A:$A,0))</f>
        <v>Bath &amp; North East Somerset</v>
      </c>
      <c r="C22" s="72" t="str">
        <f>INDEX('Ref2'!$E:$E,MATCH($A22,'Ref2'!$A:$A,0))</f>
        <v>No</v>
      </c>
      <c r="D22" s="86">
        <f>INDEX('1_GrowthAppeals'!V:V,MATCH($A22,'1_GrowthAppeals'!$A:$A,0))</f>
        <v>0</v>
      </c>
      <c r="E22" s="86">
        <f>INDEX('1_GrowthAppeals'!W:W,MATCH($A22,'1_GrowthAppeals'!$A:$A,0))</f>
        <v>0</v>
      </c>
      <c r="F22" s="86">
        <f>INDEX('1_GrowthAppeals'!X:X,MATCH($A22,'1_GrowthAppeals'!$A:$A,0))</f>
        <v>0</v>
      </c>
      <c r="G22" s="86">
        <f>INDEX('1_GrowthAppeals'!Y:Y,MATCH($A22,'1_GrowthAppeals'!$A:$A,0))</f>
        <v>0</v>
      </c>
      <c r="H22" s="86">
        <f>INDEX('1_GrowthAppeals'!Z:Z,MATCH($A22,'1_GrowthAppeals'!$A:$A,0))</f>
        <v>0</v>
      </c>
      <c r="I22" s="86">
        <f>INDEX('1_GrowthAppeals'!AA:AA,MATCH($A22,'1_GrowthAppeals'!$A:$A,0))</f>
        <v>0</v>
      </c>
      <c r="J22" s="86">
        <f>INDEX('1_GrowthAppeals'!AB:AB,MATCH($A22,'1_GrowthAppeals'!$A:$A,0))</f>
        <v>0</v>
      </c>
      <c r="K22" s="86">
        <f>INDEX('1_GrowthAppeals'!AC:AC,MATCH($A22,'1_GrowthAppeals'!$A:$A,0))</f>
        <v>0</v>
      </c>
      <c r="L22" s="86">
        <f>INDEX('1_GrowthAppeals'!AD:AD,MATCH($A22,'1_GrowthAppeals'!$A:$A,0))</f>
        <v>0</v>
      </c>
      <c r="M22" s="86">
        <f>INDEX('1_GrowthAppeals'!AE:AE,MATCH($A22,'1_GrowthAppeals'!$A:$A,0))</f>
        <v>0</v>
      </c>
      <c r="N22" s="86">
        <f>INDEX('1_GrowthAppeals'!AF:AF,MATCH($A22,'1_GrowthAppeals'!$A:$A,0))</f>
        <v>0</v>
      </c>
      <c r="O22" s="86">
        <f>INDEX('1_GrowthAppeals'!AG:AG,MATCH($A22,'1_GrowthAppeals'!$A:$A,0))</f>
        <v>0</v>
      </c>
      <c r="P22" s="86">
        <f>INDEX('1_GrowthAppeals'!AH:AH,MATCH($A22,'1_GrowthAppeals'!$A:$A,0))</f>
        <v>0</v>
      </c>
      <c r="Q22" s="86">
        <f>INDEX('1_GrowthAppeals'!AI:AI,MATCH($A22,'1_GrowthAppeals'!$A:$A,0))</f>
        <v>0</v>
      </c>
      <c r="R22" s="86">
        <f>INDEX('1_GrowthAppeals'!AJ:AJ,MATCH($A22,'1_GrowthAppeals'!$A:$A,0))</f>
        <v>0</v>
      </c>
      <c r="S22" s="325">
        <f>INDEX('1_GrowthAppeals'!AK:AK,MATCH($A22,'1_GrowthAppeals'!$A:$A,0))</f>
        <v>0</v>
      </c>
      <c r="T22" s="327"/>
      <c r="U22" s="95"/>
      <c r="V22" s="95"/>
      <c r="W22" s="95"/>
      <c r="X22" s="95"/>
      <c r="Y22" s="95"/>
      <c r="Z22" s="95"/>
      <c r="AA22" s="95"/>
      <c r="AB22" s="95"/>
      <c r="AC22" s="95"/>
      <c r="AD22" s="95"/>
      <c r="AE22" s="95"/>
      <c r="AF22" s="95"/>
      <c r="AG22" s="95"/>
      <c r="AH22" s="95"/>
      <c r="AI22" s="318"/>
      <c r="AJ22" s="322">
        <f t="shared" si="1"/>
        <v>0</v>
      </c>
      <c r="AK22" s="88">
        <f t="shared" si="2"/>
        <v>0</v>
      </c>
      <c r="AL22" s="88">
        <f t="shared" si="3"/>
        <v>0</v>
      </c>
      <c r="AM22" s="88">
        <f t="shared" si="4"/>
        <v>0</v>
      </c>
      <c r="AN22" s="88">
        <f t="shared" si="5"/>
        <v>0</v>
      </c>
      <c r="AO22" s="88">
        <f t="shared" si="6"/>
        <v>0</v>
      </c>
      <c r="AP22" s="88">
        <f t="shared" si="7"/>
        <v>0</v>
      </c>
      <c r="AQ22" s="88">
        <f t="shared" si="8"/>
        <v>0</v>
      </c>
      <c r="AR22" s="88">
        <f t="shared" si="9"/>
        <v>0</v>
      </c>
      <c r="AS22" s="88">
        <f t="shared" si="10"/>
        <v>0</v>
      </c>
      <c r="AT22" s="88">
        <f t="shared" si="11"/>
        <v>0</v>
      </c>
      <c r="AU22" s="88">
        <f t="shared" si="12"/>
        <v>0</v>
      </c>
      <c r="AV22" s="88">
        <f t="shared" si="13"/>
        <v>0</v>
      </c>
      <c r="AW22" s="88">
        <f t="shared" si="14"/>
        <v>0</v>
      </c>
      <c r="AX22" s="88">
        <f t="shared" si="15"/>
        <v>0</v>
      </c>
      <c r="AY22" s="88">
        <f t="shared" si="16"/>
        <v>0</v>
      </c>
    </row>
    <row r="23" spans="1:51" s="48" customFormat="1">
      <c r="A23" s="72" t="str">
        <f>'Ref2'!I23</f>
        <v>E0202</v>
      </c>
      <c r="B23" s="72" t="str">
        <f>INDEX('Ref1'!$E:$E,MATCH($A23,'Ref1'!$A:$A,0))</f>
        <v>Bedford</v>
      </c>
      <c r="C23" s="72" t="str">
        <f>INDEX('Ref2'!$E:$E,MATCH($A23,'Ref2'!$A:$A,0))</f>
        <v>No</v>
      </c>
      <c r="D23" s="86">
        <f>INDEX('1_GrowthAppeals'!V:V,MATCH($A23,'1_GrowthAppeals'!$A:$A,0))</f>
        <v>0</v>
      </c>
      <c r="E23" s="86">
        <f>INDEX('1_GrowthAppeals'!W:W,MATCH($A23,'1_GrowthAppeals'!$A:$A,0))</f>
        <v>0</v>
      </c>
      <c r="F23" s="86">
        <f>INDEX('1_GrowthAppeals'!X:X,MATCH($A23,'1_GrowthAppeals'!$A:$A,0))</f>
        <v>0</v>
      </c>
      <c r="G23" s="86">
        <f>INDEX('1_GrowthAppeals'!Y:Y,MATCH($A23,'1_GrowthAppeals'!$A:$A,0))</f>
        <v>0</v>
      </c>
      <c r="H23" s="86">
        <f>INDEX('1_GrowthAppeals'!Z:Z,MATCH($A23,'1_GrowthAppeals'!$A:$A,0))</f>
        <v>0</v>
      </c>
      <c r="I23" s="86">
        <f>INDEX('1_GrowthAppeals'!AA:AA,MATCH($A23,'1_GrowthAppeals'!$A:$A,0))</f>
        <v>0</v>
      </c>
      <c r="J23" s="86">
        <f>INDEX('1_GrowthAppeals'!AB:AB,MATCH($A23,'1_GrowthAppeals'!$A:$A,0))</f>
        <v>0</v>
      </c>
      <c r="K23" s="86">
        <f>INDEX('1_GrowthAppeals'!AC:AC,MATCH($A23,'1_GrowthAppeals'!$A:$A,0))</f>
        <v>0</v>
      </c>
      <c r="L23" s="86">
        <f>INDEX('1_GrowthAppeals'!AD:AD,MATCH($A23,'1_GrowthAppeals'!$A:$A,0))</f>
        <v>0</v>
      </c>
      <c r="M23" s="86">
        <f>INDEX('1_GrowthAppeals'!AE:AE,MATCH($A23,'1_GrowthAppeals'!$A:$A,0))</f>
        <v>0</v>
      </c>
      <c r="N23" s="86">
        <f>INDEX('1_GrowthAppeals'!AF:AF,MATCH($A23,'1_GrowthAppeals'!$A:$A,0))</f>
        <v>0</v>
      </c>
      <c r="O23" s="86">
        <f>INDEX('1_GrowthAppeals'!AG:AG,MATCH($A23,'1_GrowthAppeals'!$A:$A,0))</f>
        <v>0</v>
      </c>
      <c r="P23" s="86">
        <f>INDEX('1_GrowthAppeals'!AH:AH,MATCH($A23,'1_GrowthAppeals'!$A:$A,0))</f>
        <v>0</v>
      </c>
      <c r="Q23" s="86">
        <f>INDEX('1_GrowthAppeals'!AI:AI,MATCH($A23,'1_GrowthAppeals'!$A:$A,0))</f>
        <v>0</v>
      </c>
      <c r="R23" s="86">
        <f>INDEX('1_GrowthAppeals'!AJ:AJ,MATCH($A23,'1_GrowthAppeals'!$A:$A,0))</f>
        <v>0</v>
      </c>
      <c r="S23" s="325">
        <f>INDEX('1_GrowthAppeals'!AK:AK,MATCH($A23,'1_GrowthAppeals'!$A:$A,0))</f>
        <v>0</v>
      </c>
      <c r="T23" s="327"/>
      <c r="U23" s="95"/>
      <c r="V23" s="95"/>
      <c r="W23" s="95"/>
      <c r="X23" s="95"/>
      <c r="Y23" s="95"/>
      <c r="Z23" s="95"/>
      <c r="AA23" s="95"/>
      <c r="AB23" s="95"/>
      <c r="AC23" s="95"/>
      <c r="AD23" s="95"/>
      <c r="AE23" s="95"/>
      <c r="AF23" s="95"/>
      <c r="AG23" s="95"/>
      <c r="AH23" s="95"/>
      <c r="AI23" s="318"/>
      <c r="AJ23" s="322">
        <f t="shared" si="1"/>
        <v>0</v>
      </c>
      <c r="AK23" s="88">
        <f t="shared" si="2"/>
        <v>0</v>
      </c>
      <c r="AL23" s="88">
        <f t="shared" si="3"/>
        <v>0</v>
      </c>
      <c r="AM23" s="88">
        <f t="shared" si="4"/>
        <v>0</v>
      </c>
      <c r="AN23" s="88">
        <f t="shared" si="5"/>
        <v>0</v>
      </c>
      <c r="AO23" s="88">
        <f t="shared" si="6"/>
        <v>0</v>
      </c>
      <c r="AP23" s="88">
        <f t="shared" si="7"/>
        <v>0</v>
      </c>
      <c r="AQ23" s="88">
        <f t="shared" si="8"/>
        <v>0</v>
      </c>
      <c r="AR23" s="88">
        <f t="shared" si="9"/>
        <v>0</v>
      </c>
      <c r="AS23" s="88">
        <f t="shared" si="10"/>
        <v>0</v>
      </c>
      <c r="AT23" s="88">
        <f t="shared" si="11"/>
        <v>0</v>
      </c>
      <c r="AU23" s="88">
        <f t="shared" si="12"/>
        <v>0</v>
      </c>
      <c r="AV23" s="88">
        <f t="shared" si="13"/>
        <v>0</v>
      </c>
      <c r="AW23" s="88">
        <f t="shared" si="14"/>
        <v>0</v>
      </c>
      <c r="AX23" s="88">
        <f t="shared" si="15"/>
        <v>0</v>
      </c>
      <c r="AY23" s="88">
        <f t="shared" si="16"/>
        <v>0</v>
      </c>
    </row>
    <row r="24" spans="1:51" s="48" customFormat="1">
      <c r="A24" s="72" t="str">
        <f>'Ref2'!I24</f>
        <v>E5032</v>
      </c>
      <c r="B24" s="72" t="str">
        <f>INDEX('Ref1'!$E:$E,MATCH($A24,'Ref1'!$A:$A,0))</f>
        <v>Bexley</v>
      </c>
      <c r="C24" s="72" t="str">
        <f>INDEX('Ref2'!$E:$E,MATCH($A24,'Ref2'!$A:$A,0))</f>
        <v>No</v>
      </c>
      <c r="D24" s="86">
        <f>INDEX('1_GrowthAppeals'!V:V,MATCH($A24,'1_GrowthAppeals'!$A:$A,0))</f>
        <v>0</v>
      </c>
      <c r="E24" s="86">
        <f>INDEX('1_GrowthAppeals'!W:W,MATCH($A24,'1_GrowthAppeals'!$A:$A,0))</f>
        <v>0</v>
      </c>
      <c r="F24" s="86">
        <f>INDEX('1_GrowthAppeals'!X:X,MATCH($A24,'1_GrowthAppeals'!$A:$A,0))</f>
        <v>0</v>
      </c>
      <c r="G24" s="86">
        <f>INDEX('1_GrowthAppeals'!Y:Y,MATCH($A24,'1_GrowthAppeals'!$A:$A,0))</f>
        <v>0</v>
      </c>
      <c r="H24" s="86">
        <f>INDEX('1_GrowthAppeals'!Z:Z,MATCH($A24,'1_GrowthAppeals'!$A:$A,0))</f>
        <v>0</v>
      </c>
      <c r="I24" s="86">
        <f>INDEX('1_GrowthAppeals'!AA:AA,MATCH($A24,'1_GrowthAppeals'!$A:$A,0))</f>
        <v>0</v>
      </c>
      <c r="J24" s="86">
        <f>INDEX('1_GrowthAppeals'!AB:AB,MATCH($A24,'1_GrowthAppeals'!$A:$A,0))</f>
        <v>0</v>
      </c>
      <c r="K24" s="86">
        <f>INDEX('1_GrowthAppeals'!AC:AC,MATCH($A24,'1_GrowthAppeals'!$A:$A,0))</f>
        <v>0</v>
      </c>
      <c r="L24" s="86">
        <f>INDEX('1_GrowthAppeals'!AD:AD,MATCH($A24,'1_GrowthAppeals'!$A:$A,0))</f>
        <v>0</v>
      </c>
      <c r="M24" s="86">
        <f>INDEX('1_GrowthAppeals'!AE:AE,MATCH($A24,'1_GrowthAppeals'!$A:$A,0))</f>
        <v>0</v>
      </c>
      <c r="N24" s="86">
        <f>INDEX('1_GrowthAppeals'!AF:AF,MATCH($A24,'1_GrowthAppeals'!$A:$A,0))</f>
        <v>0</v>
      </c>
      <c r="O24" s="86">
        <f>INDEX('1_GrowthAppeals'!AG:AG,MATCH($A24,'1_GrowthAppeals'!$A:$A,0))</f>
        <v>0</v>
      </c>
      <c r="P24" s="86">
        <f>INDEX('1_GrowthAppeals'!AH:AH,MATCH($A24,'1_GrowthAppeals'!$A:$A,0))</f>
        <v>0</v>
      </c>
      <c r="Q24" s="86">
        <f>INDEX('1_GrowthAppeals'!AI:AI,MATCH($A24,'1_GrowthAppeals'!$A:$A,0))</f>
        <v>0</v>
      </c>
      <c r="R24" s="86">
        <f>INDEX('1_GrowthAppeals'!AJ:AJ,MATCH($A24,'1_GrowthAppeals'!$A:$A,0))</f>
        <v>0</v>
      </c>
      <c r="S24" s="325">
        <f>INDEX('1_GrowthAppeals'!AK:AK,MATCH($A24,'1_GrowthAppeals'!$A:$A,0))</f>
        <v>0</v>
      </c>
      <c r="T24" s="327"/>
      <c r="U24" s="95"/>
      <c r="V24" s="95"/>
      <c r="W24" s="95"/>
      <c r="X24" s="95"/>
      <c r="Y24" s="95"/>
      <c r="Z24" s="95"/>
      <c r="AA24" s="95"/>
      <c r="AB24" s="95"/>
      <c r="AC24" s="95"/>
      <c r="AD24" s="95"/>
      <c r="AE24" s="95"/>
      <c r="AF24" s="95"/>
      <c r="AG24" s="95"/>
      <c r="AH24" s="95"/>
      <c r="AI24" s="318"/>
      <c r="AJ24" s="322">
        <f t="shared" si="1"/>
        <v>0</v>
      </c>
      <c r="AK24" s="88">
        <f t="shared" si="2"/>
        <v>0</v>
      </c>
      <c r="AL24" s="88">
        <f t="shared" si="3"/>
        <v>0</v>
      </c>
      <c r="AM24" s="88">
        <f t="shared" si="4"/>
        <v>0</v>
      </c>
      <c r="AN24" s="88">
        <f t="shared" si="5"/>
        <v>0</v>
      </c>
      <c r="AO24" s="88">
        <f t="shared" si="6"/>
        <v>0</v>
      </c>
      <c r="AP24" s="88">
        <f t="shared" si="7"/>
        <v>0</v>
      </c>
      <c r="AQ24" s="88">
        <f t="shared" si="8"/>
        <v>0</v>
      </c>
      <c r="AR24" s="88">
        <f t="shared" si="9"/>
        <v>0</v>
      </c>
      <c r="AS24" s="88">
        <f t="shared" si="10"/>
        <v>0</v>
      </c>
      <c r="AT24" s="88">
        <f t="shared" si="11"/>
        <v>0</v>
      </c>
      <c r="AU24" s="88">
        <f t="shared" si="12"/>
        <v>0</v>
      </c>
      <c r="AV24" s="88">
        <f t="shared" si="13"/>
        <v>0</v>
      </c>
      <c r="AW24" s="88">
        <f t="shared" si="14"/>
        <v>0</v>
      </c>
      <c r="AX24" s="88">
        <f t="shared" si="15"/>
        <v>0</v>
      </c>
      <c r="AY24" s="88">
        <f t="shared" si="16"/>
        <v>0</v>
      </c>
    </row>
    <row r="25" spans="1:51" s="48" customFormat="1">
      <c r="A25" s="72" t="str">
        <f>'Ref2'!I25</f>
        <v>E4601</v>
      </c>
      <c r="B25" s="72" t="str">
        <f>INDEX('Ref1'!$E:$E,MATCH($A25,'Ref1'!$A:$A,0))</f>
        <v>Birmingham</v>
      </c>
      <c r="C25" s="72" t="str">
        <f>INDEX('Ref2'!$E:$E,MATCH($A25,'Ref2'!$A:$A,0))</f>
        <v>No</v>
      </c>
      <c r="D25" s="86">
        <f>INDEX('1_GrowthAppeals'!V:V,MATCH($A25,'1_GrowthAppeals'!$A:$A,0))</f>
        <v>0</v>
      </c>
      <c r="E25" s="86">
        <f>INDEX('1_GrowthAppeals'!W:W,MATCH($A25,'1_GrowthAppeals'!$A:$A,0))</f>
        <v>0</v>
      </c>
      <c r="F25" s="86">
        <f>INDEX('1_GrowthAppeals'!X:X,MATCH($A25,'1_GrowthAppeals'!$A:$A,0))</f>
        <v>0</v>
      </c>
      <c r="G25" s="86">
        <f>INDEX('1_GrowthAppeals'!Y:Y,MATCH($A25,'1_GrowthAppeals'!$A:$A,0))</f>
        <v>0</v>
      </c>
      <c r="H25" s="86">
        <f>INDEX('1_GrowthAppeals'!Z:Z,MATCH($A25,'1_GrowthAppeals'!$A:$A,0))</f>
        <v>0</v>
      </c>
      <c r="I25" s="86">
        <f>INDEX('1_GrowthAppeals'!AA:AA,MATCH($A25,'1_GrowthAppeals'!$A:$A,0))</f>
        <v>0</v>
      </c>
      <c r="J25" s="86">
        <f>INDEX('1_GrowthAppeals'!AB:AB,MATCH($A25,'1_GrowthAppeals'!$A:$A,0))</f>
        <v>0</v>
      </c>
      <c r="K25" s="86">
        <f>INDEX('1_GrowthAppeals'!AC:AC,MATCH($A25,'1_GrowthAppeals'!$A:$A,0))</f>
        <v>0</v>
      </c>
      <c r="L25" s="86">
        <f>INDEX('1_GrowthAppeals'!AD:AD,MATCH($A25,'1_GrowthAppeals'!$A:$A,0))</f>
        <v>0</v>
      </c>
      <c r="M25" s="86">
        <f>INDEX('1_GrowthAppeals'!AE:AE,MATCH($A25,'1_GrowthAppeals'!$A:$A,0))</f>
        <v>0</v>
      </c>
      <c r="N25" s="86">
        <f>INDEX('1_GrowthAppeals'!AF:AF,MATCH($A25,'1_GrowthAppeals'!$A:$A,0))</f>
        <v>0</v>
      </c>
      <c r="O25" s="86">
        <f>INDEX('1_GrowthAppeals'!AG:AG,MATCH($A25,'1_GrowthAppeals'!$A:$A,0))</f>
        <v>0</v>
      </c>
      <c r="P25" s="86">
        <f>INDEX('1_GrowthAppeals'!AH:AH,MATCH($A25,'1_GrowthAppeals'!$A:$A,0))</f>
        <v>0</v>
      </c>
      <c r="Q25" s="86">
        <f>INDEX('1_GrowthAppeals'!AI:AI,MATCH($A25,'1_GrowthAppeals'!$A:$A,0))</f>
        <v>0</v>
      </c>
      <c r="R25" s="86">
        <f>INDEX('1_GrowthAppeals'!AJ:AJ,MATCH($A25,'1_GrowthAppeals'!$A:$A,0))</f>
        <v>0</v>
      </c>
      <c r="S25" s="325">
        <f>INDEX('1_GrowthAppeals'!AK:AK,MATCH($A25,'1_GrowthAppeals'!$A:$A,0))</f>
        <v>0</v>
      </c>
      <c r="T25" s="327"/>
      <c r="U25" s="95"/>
      <c r="V25" s="95"/>
      <c r="W25" s="95"/>
      <c r="X25" s="95"/>
      <c r="Y25" s="95"/>
      <c r="Z25" s="95"/>
      <c r="AA25" s="95"/>
      <c r="AB25" s="95"/>
      <c r="AC25" s="95"/>
      <c r="AD25" s="95"/>
      <c r="AE25" s="95"/>
      <c r="AF25" s="95"/>
      <c r="AG25" s="95"/>
      <c r="AH25" s="95"/>
      <c r="AI25" s="318"/>
      <c r="AJ25" s="322">
        <f t="shared" si="1"/>
        <v>0</v>
      </c>
      <c r="AK25" s="88">
        <f t="shared" si="2"/>
        <v>0</v>
      </c>
      <c r="AL25" s="88">
        <f t="shared" si="3"/>
        <v>0</v>
      </c>
      <c r="AM25" s="88">
        <f t="shared" si="4"/>
        <v>0</v>
      </c>
      <c r="AN25" s="88">
        <f t="shared" si="5"/>
        <v>0</v>
      </c>
      <c r="AO25" s="88">
        <f t="shared" si="6"/>
        <v>0</v>
      </c>
      <c r="AP25" s="88">
        <f t="shared" si="7"/>
        <v>0</v>
      </c>
      <c r="AQ25" s="88">
        <f t="shared" si="8"/>
        <v>0</v>
      </c>
      <c r="AR25" s="88">
        <f t="shared" si="9"/>
        <v>0</v>
      </c>
      <c r="AS25" s="88">
        <f t="shared" si="10"/>
        <v>0</v>
      </c>
      <c r="AT25" s="88">
        <f t="shared" si="11"/>
        <v>0</v>
      </c>
      <c r="AU25" s="88">
        <f t="shared" si="12"/>
        <v>0</v>
      </c>
      <c r="AV25" s="88">
        <f t="shared" si="13"/>
        <v>0</v>
      </c>
      <c r="AW25" s="88">
        <f t="shared" si="14"/>
        <v>0</v>
      </c>
      <c r="AX25" s="88">
        <f t="shared" si="15"/>
        <v>0</v>
      </c>
      <c r="AY25" s="88">
        <f t="shared" si="16"/>
        <v>0</v>
      </c>
    </row>
    <row r="26" spans="1:51" s="48" customFormat="1">
      <c r="A26" s="72" t="str">
        <f>'Ref2'!I26</f>
        <v>E2431</v>
      </c>
      <c r="B26" s="72" t="str">
        <f>INDEX('Ref1'!$E:$E,MATCH($A26,'Ref1'!$A:$A,0))</f>
        <v>Blaby</v>
      </c>
      <c r="C26" s="72" t="str">
        <f>INDEX('Ref2'!$E:$E,MATCH($A26,'Ref2'!$A:$A,0))</f>
        <v>No</v>
      </c>
      <c r="D26" s="86">
        <f>INDEX('1_GrowthAppeals'!V:V,MATCH($A26,'1_GrowthAppeals'!$A:$A,0))</f>
        <v>0</v>
      </c>
      <c r="E26" s="86">
        <f>INDEX('1_GrowthAppeals'!W:W,MATCH($A26,'1_GrowthAppeals'!$A:$A,0))</f>
        <v>0</v>
      </c>
      <c r="F26" s="86">
        <f>INDEX('1_GrowthAppeals'!X:X,MATCH($A26,'1_GrowthAppeals'!$A:$A,0))</f>
        <v>0</v>
      </c>
      <c r="G26" s="86">
        <f>INDEX('1_GrowthAppeals'!Y:Y,MATCH($A26,'1_GrowthAppeals'!$A:$A,0))</f>
        <v>0</v>
      </c>
      <c r="H26" s="86">
        <f>INDEX('1_GrowthAppeals'!Z:Z,MATCH($A26,'1_GrowthAppeals'!$A:$A,0))</f>
        <v>0</v>
      </c>
      <c r="I26" s="86">
        <f>INDEX('1_GrowthAppeals'!AA:AA,MATCH($A26,'1_GrowthAppeals'!$A:$A,0))</f>
        <v>0</v>
      </c>
      <c r="J26" s="86">
        <f>INDEX('1_GrowthAppeals'!AB:AB,MATCH($A26,'1_GrowthAppeals'!$A:$A,0))</f>
        <v>0</v>
      </c>
      <c r="K26" s="86">
        <f>INDEX('1_GrowthAppeals'!AC:AC,MATCH($A26,'1_GrowthAppeals'!$A:$A,0))</f>
        <v>0</v>
      </c>
      <c r="L26" s="86">
        <f>INDEX('1_GrowthAppeals'!AD:AD,MATCH($A26,'1_GrowthAppeals'!$A:$A,0))</f>
        <v>0</v>
      </c>
      <c r="M26" s="86">
        <f>INDEX('1_GrowthAppeals'!AE:AE,MATCH($A26,'1_GrowthAppeals'!$A:$A,0))</f>
        <v>0</v>
      </c>
      <c r="N26" s="86">
        <f>INDEX('1_GrowthAppeals'!AF:AF,MATCH($A26,'1_GrowthAppeals'!$A:$A,0))</f>
        <v>0</v>
      </c>
      <c r="O26" s="86">
        <f>INDEX('1_GrowthAppeals'!AG:AG,MATCH($A26,'1_GrowthAppeals'!$A:$A,0))</f>
        <v>0</v>
      </c>
      <c r="P26" s="86">
        <f>INDEX('1_GrowthAppeals'!AH:AH,MATCH($A26,'1_GrowthAppeals'!$A:$A,0))</f>
        <v>0</v>
      </c>
      <c r="Q26" s="86">
        <f>INDEX('1_GrowthAppeals'!AI:AI,MATCH($A26,'1_GrowthAppeals'!$A:$A,0))</f>
        <v>0</v>
      </c>
      <c r="R26" s="86">
        <f>INDEX('1_GrowthAppeals'!AJ:AJ,MATCH($A26,'1_GrowthAppeals'!$A:$A,0))</f>
        <v>0</v>
      </c>
      <c r="S26" s="325">
        <f>INDEX('1_GrowthAppeals'!AK:AK,MATCH($A26,'1_GrowthAppeals'!$A:$A,0))</f>
        <v>0</v>
      </c>
      <c r="T26" s="327"/>
      <c r="U26" s="95"/>
      <c r="V26" s="95"/>
      <c r="W26" s="95"/>
      <c r="X26" s="95"/>
      <c r="Y26" s="95"/>
      <c r="Z26" s="95"/>
      <c r="AA26" s="95"/>
      <c r="AB26" s="95"/>
      <c r="AC26" s="95"/>
      <c r="AD26" s="95"/>
      <c r="AE26" s="95"/>
      <c r="AF26" s="95"/>
      <c r="AG26" s="95"/>
      <c r="AH26" s="95"/>
      <c r="AI26" s="318"/>
      <c r="AJ26" s="322">
        <f t="shared" si="1"/>
        <v>0</v>
      </c>
      <c r="AK26" s="88">
        <f t="shared" si="2"/>
        <v>0</v>
      </c>
      <c r="AL26" s="88">
        <f t="shared" si="3"/>
        <v>0</v>
      </c>
      <c r="AM26" s="88">
        <f t="shared" si="4"/>
        <v>0</v>
      </c>
      <c r="AN26" s="88">
        <f t="shared" si="5"/>
        <v>0</v>
      </c>
      <c r="AO26" s="88">
        <f t="shared" si="6"/>
        <v>0</v>
      </c>
      <c r="AP26" s="88">
        <f t="shared" si="7"/>
        <v>0</v>
      </c>
      <c r="AQ26" s="88">
        <f t="shared" si="8"/>
        <v>0</v>
      </c>
      <c r="AR26" s="88">
        <f t="shared" si="9"/>
        <v>0</v>
      </c>
      <c r="AS26" s="88">
        <f t="shared" si="10"/>
        <v>0</v>
      </c>
      <c r="AT26" s="88">
        <f t="shared" si="11"/>
        <v>0</v>
      </c>
      <c r="AU26" s="88">
        <f t="shared" si="12"/>
        <v>0</v>
      </c>
      <c r="AV26" s="88">
        <f t="shared" si="13"/>
        <v>0</v>
      </c>
      <c r="AW26" s="88">
        <f t="shared" si="14"/>
        <v>0</v>
      </c>
      <c r="AX26" s="88">
        <f t="shared" si="15"/>
        <v>0</v>
      </c>
      <c r="AY26" s="88">
        <f t="shared" si="16"/>
        <v>0</v>
      </c>
    </row>
    <row r="27" spans="1:51" s="48" customFormat="1">
      <c r="A27" s="72" t="str">
        <f>'Ref2'!I27</f>
        <v>E2301</v>
      </c>
      <c r="B27" s="72" t="str">
        <f>INDEX('Ref1'!$E:$E,MATCH($A27,'Ref1'!$A:$A,0))</f>
        <v>Blackburn with Darwen</v>
      </c>
      <c r="C27" s="72" t="str">
        <f>INDEX('Ref2'!$E:$E,MATCH($A27,'Ref2'!$A:$A,0))</f>
        <v>No</v>
      </c>
      <c r="D27" s="86">
        <f>INDEX('1_GrowthAppeals'!V:V,MATCH($A27,'1_GrowthAppeals'!$A:$A,0))</f>
        <v>0</v>
      </c>
      <c r="E27" s="86">
        <f>INDEX('1_GrowthAppeals'!W:W,MATCH($A27,'1_GrowthAppeals'!$A:$A,0))</f>
        <v>0</v>
      </c>
      <c r="F27" s="86">
        <f>INDEX('1_GrowthAppeals'!X:X,MATCH($A27,'1_GrowthAppeals'!$A:$A,0))</f>
        <v>0</v>
      </c>
      <c r="G27" s="86">
        <f>INDEX('1_GrowthAppeals'!Y:Y,MATCH($A27,'1_GrowthAppeals'!$A:$A,0))</f>
        <v>0</v>
      </c>
      <c r="H27" s="86">
        <f>INDEX('1_GrowthAppeals'!Z:Z,MATCH($A27,'1_GrowthAppeals'!$A:$A,0))</f>
        <v>0</v>
      </c>
      <c r="I27" s="86">
        <f>INDEX('1_GrowthAppeals'!AA:AA,MATCH($A27,'1_GrowthAppeals'!$A:$A,0))</f>
        <v>0</v>
      </c>
      <c r="J27" s="86">
        <f>INDEX('1_GrowthAppeals'!AB:AB,MATCH($A27,'1_GrowthAppeals'!$A:$A,0))</f>
        <v>0</v>
      </c>
      <c r="K27" s="86">
        <f>INDEX('1_GrowthAppeals'!AC:AC,MATCH($A27,'1_GrowthAppeals'!$A:$A,0))</f>
        <v>0</v>
      </c>
      <c r="L27" s="86">
        <f>INDEX('1_GrowthAppeals'!AD:AD,MATCH($A27,'1_GrowthAppeals'!$A:$A,0))</f>
        <v>0</v>
      </c>
      <c r="M27" s="86">
        <f>INDEX('1_GrowthAppeals'!AE:AE,MATCH($A27,'1_GrowthAppeals'!$A:$A,0))</f>
        <v>0</v>
      </c>
      <c r="N27" s="86">
        <f>INDEX('1_GrowthAppeals'!AF:AF,MATCH($A27,'1_GrowthAppeals'!$A:$A,0))</f>
        <v>0</v>
      </c>
      <c r="O27" s="86">
        <f>INDEX('1_GrowthAppeals'!AG:AG,MATCH($A27,'1_GrowthAppeals'!$A:$A,0))</f>
        <v>0</v>
      </c>
      <c r="P27" s="86">
        <f>INDEX('1_GrowthAppeals'!AH:AH,MATCH($A27,'1_GrowthAppeals'!$A:$A,0))</f>
        <v>0</v>
      </c>
      <c r="Q27" s="86">
        <f>INDEX('1_GrowthAppeals'!AI:AI,MATCH($A27,'1_GrowthAppeals'!$A:$A,0))</f>
        <v>0</v>
      </c>
      <c r="R27" s="86">
        <f>INDEX('1_GrowthAppeals'!AJ:AJ,MATCH($A27,'1_GrowthAppeals'!$A:$A,0))</f>
        <v>0</v>
      </c>
      <c r="S27" s="325">
        <f>INDEX('1_GrowthAppeals'!AK:AK,MATCH($A27,'1_GrowthAppeals'!$A:$A,0))</f>
        <v>0</v>
      </c>
      <c r="T27" s="327"/>
      <c r="U27" s="95"/>
      <c r="V27" s="95"/>
      <c r="W27" s="95"/>
      <c r="X27" s="95"/>
      <c r="Y27" s="95"/>
      <c r="Z27" s="95"/>
      <c r="AA27" s="95"/>
      <c r="AB27" s="95"/>
      <c r="AC27" s="95"/>
      <c r="AD27" s="95"/>
      <c r="AE27" s="95"/>
      <c r="AF27" s="95"/>
      <c r="AG27" s="95"/>
      <c r="AH27" s="95"/>
      <c r="AI27" s="318"/>
      <c r="AJ27" s="322">
        <f t="shared" si="1"/>
        <v>0</v>
      </c>
      <c r="AK27" s="88">
        <f t="shared" si="2"/>
        <v>0</v>
      </c>
      <c r="AL27" s="88">
        <f t="shared" si="3"/>
        <v>0</v>
      </c>
      <c r="AM27" s="88">
        <f t="shared" si="4"/>
        <v>0</v>
      </c>
      <c r="AN27" s="88">
        <f t="shared" si="5"/>
        <v>0</v>
      </c>
      <c r="AO27" s="88">
        <f t="shared" si="6"/>
        <v>0</v>
      </c>
      <c r="AP27" s="88">
        <f t="shared" si="7"/>
        <v>0</v>
      </c>
      <c r="AQ27" s="88">
        <f t="shared" si="8"/>
        <v>0</v>
      </c>
      <c r="AR27" s="88">
        <f t="shared" si="9"/>
        <v>0</v>
      </c>
      <c r="AS27" s="88">
        <f t="shared" si="10"/>
        <v>0</v>
      </c>
      <c r="AT27" s="88">
        <f t="shared" si="11"/>
        <v>0</v>
      </c>
      <c r="AU27" s="88">
        <f t="shared" si="12"/>
        <v>0</v>
      </c>
      <c r="AV27" s="88">
        <f t="shared" si="13"/>
        <v>0</v>
      </c>
      <c r="AW27" s="88">
        <f t="shared" si="14"/>
        <v>0</v>
      </c>
      <c r="AX27" s="88">
        <f t="shared" si="15"/>
        <v>0</v>
      </c>
      <c r="AY27" s="88">
        <f t="shared" si="16"/>
        <v>0</v>
      </c>
    </row>
    <row r="28" spans="1:51" s="48" customFormat="1">
      <c r="A28" s="72" t="str">
        <f>'Ref2'!I28</f>
        <v>E2302</v>
      </c>
      <c r="B28" s="72" t="str">
        <f>INDEX('Ref1'!$E:$E,MATCH($A28,'Ref1'!$A:$A,0))</f>
        <v>Blackpool</v>
      </c>
      <c r="C28" s="72" t="str">
        <f>INDEX('Ref2'!$E:$E,MATCH($A28,'Ref2'!$A:$A,0))</f>
        <v>No</v>
      </c>
      <c r="D28" s="86">
        <f>INDEX('1_GrowthAppeals'!V:V,MATCH($A28,'1_GrowthAppeals'!$A:$A,0))</f>
        <v>0</v>
      </c>
      <c r="E28" s="86">
        <f>INDEX('1_GrowthAppeals'!W:W,MATCH($A28,'1_GrowthAppeals'!$A:$A,0))</f>
        <v>0</v>
      </c>
      <c r="F28" s="86">
        <f>INDEX('1_GrowthAppeals'!X:X,MATCH($A28,'1_GrowthAppeals'!$A:$A,0))</f>
        <v>0</v>
      </c>
      <c r="G28" s="86">
        <f>INDEX('1_GrowthAppeals'!Y:Y,MATCH($A28,'1_GrowthAppeals'!$A:$A,0))</f>
        <v>0</v>
      </c>
      <c r="H28" s="86">
        <f>INDEX('1_GrowthAppeals'!Z:Z,MATCH($A28,'1_GrowthAppeals'!$A:$A,0))</f>
        <v>0</v>
      </c>
      <c r="I28" s="86">
        <f>INDEX('1_GrowthAppeals'!AA:AA,MATCH($A28,'1_GrowthAppeals'!$A:$A,0))</f>
        <v>0</v>
      </c>
      <c r="J28" s="86">
        <f>INDEX('1_GrowthAppeals'!AB:AB,MATCH($A28,'1_GrowthAppeals'!$A:$A,0))</f>
        <v>0</v>
      </c>
      <c r="K28" s="86">
        <f>INDEX('1_GrowthAppeals'!AC:AC,MATCH($A28,'1_GrowthAppeals'!$A:$A,0))</f>
        <v>0</v>
      </c>
      <c r="L28" s="86">
        <f>INDEX('1_GrowthAppeals'!AD:AD,MATCH($A28,'1_GrowthAppeals'!$A:$A,0))</f>
        <v>0</v>
      </c>
      <c r="M28" s="86">
        <f>INDEX('1_GrowthAppeals'!AE:AE,MATCH($A28,'1_GrowthAppeals'!$A:$A,0))</f>
        <v>0</v>
      </c>
      <c r="N28" s="86">
        <f>INDEX('1_GrowthAppeals'!AF:AF,MATCH($A28,'1_GrowthAppeals'!$A:$A,0))</f>
        <v>0</v>
      </c>
      <c r="O28" s="86">
        <f>INDEX('1_GrowthAppeals'!AG:AG,MATCH($A28,'1_GrowthAppeals'!$A:$A,0))</f>
        <v>0</v>
      </c>
      <c r="P28" s="86">
        <f>INDEX('1_GrowthAppeals'!AH:AH,MATCH($A28,'1_GrowthAppeals'!$A:$A,0))</f>
        <v>0</v>
      </c>
      <c r="Q28" s="86">
        <f>INDEX('1_GrowthAppeals'!AI:AI,MATCH($A28,'1_GrowthAppeals'!$A:$A,0))</f>
        <v>0</v>
      </c>
      <c r="R28" s="86">
        <f>INDEX('1_GrowthAppeals'!AJ:AJ,MATCH($A28,'1_GrowthAppeals'!$A:$A,0))</f>
        <v>0</v>
      </c>
      <c r="S28" s="325">
        <f>INDEX('1_GrowthAppeals'!AK:AK,MATCH($A28,'1_GrowthAppeals'!$A:$A,0))</f>
        <v>0</v>
      </c>
      <c r="T28" s="327"/>
      <c r="U28" s="95"/>
      <c r="V28" s="95"/>
      <c r="W28" s="95"/>
      <c r="X28" s="95"/>
      <c r="Y28" s="95"/>
      <c r="Z28" s="95"/>
      <c r="AA28" s="95"/>
      <c r="AB28" s="95"/>
      <c r="AC28" s="95"/>
      <c r="AD28" s="95"/>
      <c r="AE28" s="95"/>
      <c r="AF28" s="95"/>
      <c r="AG28" s="95"/>
      <c r="AH28" s="95"/>
      <c r="AI28" s="318"/>
      <c r="AJ28" s="322">
        <f t="shared" si="1"/>
        <v>0</v>
      </c>
      <c r="AK28" s="88">
        <f t="shared" si="2"/>
        <v>0</v>
      </c>
      <c r="AL28" s="88">
        <f t="shared" si="3"/>
        <v>0</v>
      </c>
      <c r="AM28" s="88">
        <f t="shared" si="4"/>
        <v>0</v>
      </c>
      <c r="AN28" s="88">
        <f t="shared" si="5"/>
        <v>0</v>
      </c>
      <c r="AO28" s="88">
        <f t="shared" si="6"/>
        <v>0</v>
      </c>
      <c r="AP28" s="88">
        <f t="shared" si="7"/>
        <v>0</v>
      </c>
      <c r="AQ28" s="88">
        <f t="shared" si="8"/>
        <v>0</v>
      </c>
      <c r="AR28" s="88">
        <f t="shared" si="9"/>
        <v>0</v>
      </c>
      <c r="AS28" s="88">
        <f t="shared" si="10"/>
        <v>0</v>
      </c>
      <c r="AT28" s="88">
        <f t="shared" si="11"/>
        <v>0</v>
      </c>
      <c r="AU28" s="88">
        <f t="shared" si="12"/>
        <v>0</v>
      </c>
      <c r="AV28" s="88">
        <f t="shared" si="13"/>
        <v>0</v>
      </c>
      <c r="AW28" s="88">
        <f t="shared" si="14"/>
        <v>0</v>
      </c>
      <c r="AX28" s="88">
        <f t="shared" si="15"/>
        <v>0</v>
      </c>
      <c r="AY28" s="88">
        <f t="shared" si="16"/>
        <v>0</v>
      </c>
    </row>
    <row r="29" spans="1:51" s="48" customFormat="1">
      <c r="A29" s="72" t="str">
        <f>'Ref2'!I29</f>
        <v>E1032</v>
      </c>
      <c r="B29" s="72" t="str">
        <f>INDEX('Ref1'!$E:$E,MATCH($A29,'Ref1'!$A:$A,0))</f>
        <v>Bolsover</v>
      </c>
      <c r="C29" s="72" t="str">
        <f>INDEX('Ref2'!$E:$E,MATCH($A29,'Ref2'!$A:$A,0))</f>
        <v>No</v>
      </c>
      <c r="D29" s="86">
        <f>INDEX('1_GrowthAppeals'!V:V,MATCH($A29,'1_GrowthAppeals'!$A:$A,0))</f>
        <v>0</v>
      </c>
      <c r="E29" s="86">
        <f>INDEX('1_GrowthAppeals'!W:W,MATCH($A29,'1_GrowthAppeals'!$A:$A,0))</f>
        <v>0</v>
      </c>
      <c r="F29" s="86">
        <f>INDEX('1_GrowthAppeals'!X:X,MATCH($A29,'1_GrowthAppeals'!$A:$A,0))</f>
        <v>0</v>
      </c>
      <c r="G29" s="86">
        <f>INDEX('1_GrowthAppeals'!Y:Y,MATCH($A29,'1_GrowthAppeals'!$A:$A,0))</f>
        <v>0</v>
      </c>
      <c r="H29" s="86">
        <f>INDEX('1_GrowthAppeals'!Z:Z,MATCH($A29,'1_GrowthAppeals'!$A:$A,0))</f>
        <v>0</v>
      </c>
      <c r="I29" s="86">
        <f>INDEX('1_GrowthAppeals'!AA:AA,MATCH($A29,'1_GrowthAppeals'!$A:$A,0))</f>
        <v>0</v>
      </c>
      <c r="J29" s="86">
        <f>INDEX('1_GrowthAppeals'!AB:AB,MATCH($A29,'1_GrowthAppeals'!$A:$A,0))</f>
        <v>0</v>
      </c>
      <c r="K29" s="86">
        <f>INDEX('1_GrowthAppeals'!AC:AC,MATCH($A29,'1_GrowthAppeals'!$A:$A,0))</f>
        <v>0</v>
      </c>
      <c r="L29" s="86">
        <f>INDEX('1_GrowthAppeals'!AD:AD,MATCH($A29,'1_GrowthAppeals'!$A:$A,0))</f>
        <v>0</v>
      </c>
      <c r="M29" s="86">
        <f>INDEX('1_GrowthAppeals'!AE:AE,MATCH($A29,'1_GrowthAppeals'!$A:$A,0))</f>
        <v>0</v>
      </c>
      <c r="N29" s="86">
        <f>INDEX('1_GrowthAppeals'!AF:AF,MATCH($A29,'1_GrowthAppeals'!$A:$A,0))</f>
        <v>0</v>
      </c>
      <c r="O29" s="86">
        <f>INDEX('1_GrowthAppeals'!AG:AG,MATCH($A29,'1_GrowthAppeals'!$A:$A,0))</f>
        <v>0</v>
      </c>
      <c r="P29" s="86">
        <f>INDEX('1_GrowthAppeals'!AH:AH,MATCH($A29,'1_GrowthAppeals'!$A:$A,0))</f>
        <v>0</v>
      </c>
      <c r="Q29" s="86">
        <f>INDEX('1_GrowthAppeals'!AI:AI,MATCH($A29,'1_GrowthAppeals'!$A:$A,0))</f>
        <v>0</v>
      </c>
      <c r="R29" s="86">
        <f>INDEX('1_GrowthAppeals'!AJ:AJ,MATCH($A29,'1_GrowthAppeals'!$A:$A,0))</f>
        <v>0</v>
      </c>
      <c r="S29" s="325">
        <f>INDEX('1_GrowthAppeals'!AK:AK,MATCH($A29,'1_GrowthAppeals'!$A:$A,0))</f>
        <v>0</v>
      </c>
      <c r="T29" s="327"/>
      <c r="U29" s="95"/>
      <c r="V29" s="95"/>
      <c r="W29" s="95"/>
      <c r="X29" s="95"/>
      <c r="Y29" s="95"/>
      <c r="Z29" s="95"/>
      <c r="AA29" s="95"/>
      <c r="AB29" s="95"/>
      <c r="AC29" s="95"/>
      <c r="AD29" s="95"/>
      <c r="AE29" s="95"/>
      <c r="AF29" s="95"/>
      <c r="AG29" s="95"/>
      <c r="AH29" s="95"/>
      <c r="AI29" s="318"/>
      <c r="AJ29" s="322">
        <f t="shared" si="1"/>
        <v>0</v>
      </c>
      <c r="AK29" s="88">
        <f t="shared" si="2"/>
        <v>0</v>
      </c>
      <c r="AL29" s="88">
        <f t="shared" si="3"/>
        <v>0</v>
      </c>
      <c r="AM29" s="88">
        <f t="shared" si="4"/>
        <v>0</v>
      </c>
      <c r="AN29" s="88">
        <f t="shared" si="5"/>
        <v>0</v>
      </c>
      <c r="AO29" s="88">
        <f t="shared" si="6"/>
        <v>0</v>
      </c>
      <c r="AP29" s="88">
        <f t="shared" si="7"/>
        <v>0</v>
      </c>
      <c r="AQ29" s="88">
        <f t="shared" si="8"/>
        <v>0</v>
      </c>
      <c r="AR29" s="88">
        <f t="shared" si="9"/>
        <v>0</v>
      </c>
      <c r="AS29" s="88">
        <f t="shared" si="10"/>
        <v>0</v>
      </c>
      <c r="AT29" s="88">
        <f t="shared" si="11"/>
        <v>0</v>
      </c>
      <c r="AU29" s="88">
        <f t="shared" si="12"/>
        <v>0</v>
      </c>
      <c r="AV29" s="88">
        <f t="shared" si="13"/>
        <v>0</v>
      </c>
      <c r="AW29" s="88">
        <f t="shared" si="14"/>
        <v>0</v>
      </c>
      <c r="AX29" s="88">
        <f t="shared" si="15"/>
        <v>0</v>
      </c>
      <c r="AY29" s="88">
        <f t="shared" si="16"/>
        <v>0</v>
      </c>
    </row>
    <row r="30" spans="1:51" s="48" customFormat="1">
      <c r="A30" s="72" t="str">
        <f>'Ref2'!I30</f>
        <v>E4201</v>
      </c>
      <c r="B30" s="72" t="str">
        <f>INDEX('Ref1'!$E:$E,MATCH($A30,'Ref1'!$A:$A,0))</f>
        <v>Bolton</v>
      </c>
      <c r="C30" s="72" t="str">
        <f>INDEX('Ref2'!$E:$E,MATCH($A30,'Ref2'!$A:$A,0))</f>
        <v>No</v>
      </c>
      <c r="D30" s="86">
        <f>INDEX('1_GrowthAppeals'!V:V,MATCH($A30,'1_GrowthAppeals'!$A:$A,0))</f>
        <v>0</v>
      </c>
      <c r="E30" s="86">
        <f>INDEX('1_GrowthAppeals'!W:W,MATCH($A30,'1_GrowthAppeals'!$A:$A,0))</f>
        <v>0</v>
      </c>
      <c r="F30" s="86">
        <f>INDEX('1_GrowthAppeals'!X:X,MATCH($A30,'1_GrowthAppeals'!$A:$A,0))</f>
        <v>0</v>
      </c>
      <c r="G30" s="86">
        <f>INDEX('1_GrowthAppeals'!Y:Y,MATCH($A30,'1_GrowthAppeals'!$A:$A,0))</f>
        <v>0</v>
      </c>
      <c r="H30" s="86">
        <f>INDEX('1_GrowthAppeals'!Z:Z,MATCH($A30,'1_GrowthAppeals'!$A:$A,0))</f>
        <v>0</v>
      </c>
      <c r="I30" s="86">
        <f>INDEX('1_GrowthAppeals'!AA:AA,MATCH($A30,'1_GrowthAppeals'!$A:$A,0))</f>
        <v>0</v>
      </c>
      <c r="J30" s="86">
        <f>INDEX('1_GrowthAppeals'!AB:AB,MATCH($A30,'1_GrowthAppeals'!$A:$A,0))</f>
        <v>0</v>
      </c>
      <c r="K30" s="86">
        <f>INDEX('1_GrowthAppeals'!AC:AC,MATCH($A30,'1_GrowthAppeals'!$A:$A,0))</f>
        <v>0</v>
      </c>
      <c r="L30" s="86">
        <f>INDEX('1_GrowthAppeals'!AD:AD,MATCH($A30,'1_GrowthAppeals'!$A:$A,0))</f>
        <v>0</v>
      </c>
      <c r="M30" s="86">
        <f>INDEX('1_GrowthAppeals'!AE:AE,MATCH($A30,'1_GrowthAppeals'!$A:$A,0))</f>
        <v>0</v>
      </c>
      <c r="N30" s="86">
        <f>INDEX('1_GrowthAppeals'!AF:AF,MATCH($A30,'1_GrowthAppeals'!$A:$A,0))</f>
        <v>0</v>
      </c>
      <c r="O30" s="86">
        <f>INDEX('1_GrowthAppeals'!AG:AG,MATCH($A30,'1_GrowthAppeals'!$A:$A,0))</f>
        <v>0</v>
      </c>
      <c r="P30" s="86">
        <f>INDEX('1_GrowthAppeals'!AH:AH,MATCH($A30,'1_GrowthAppeals'!$A:$A,0))</f>
        <v>0</v>
      </c>
      <c r="Q30" s="86">
        <f>INDEX('1_GrowthAppeals'!AI:AI,MATCH($A30,'1_GrowthAppeals'!$A:$A,0))</f>
        <v>0</v>
      </c>
      <c r="R30" s="86">
        <f>INDEX('1_GrowthAppeals'!AJ:AJ,MATCH($A30,'1_GrowthAppeals'!$A:$A,0))</f>
        <v>0</v>
      </c>
      <c r="S30" s="325">
        <f>INDEX('1_GrowthAppeals'!AK:AK,MATCH($A30,'1_GrowthAppeals'!$A:$A,0))</f>
        <v>0</v>
      </c>
      <c r="T30" s="327"/>
      <c r="U30" s="95"/>
      <c r="V30" s="95"/>
      <c r="W30" s="95"/>
      <c r="X30" s="95"/>
      <c r="Y30" s="95"/>
      <c r="Z30" s="95"/>
      <c r="AA30" s="95"/>
      <c r="AB30" s="95"/>
      <c r="AC30" s="95"/>
      <c r="AD30" s="95"/>
      <c r="AE30" s="95"/>
      <c r="AF30" s="95"/>
      <c r="AG30" s="95"/>
      <c r="AH30" s="95"/>
      <c r="AI30" s="318"/>
      <c r="AJ30" s="322">
        <f t="shared" si="1"/>
        <v>0</v>
      </c>
      <c r="AK30" s="88">
        <f t="shared" si="2"/>
        <v>0</v>
      </c>
      <c r="AL30" s="88">
        <f t="shared" si="3"/>
        <v>0</v>
      </c>
      <c r="AM30" s="88">
        <f t="shared" si="4"/>
        <v>0</v>
      </c>
      <c r="AN30" s="88">
        <f t="shared" si="5"/>
        <v>0</v>
      </c>
      <c r="AO30" s="88">
        <f t="shared" si="6"/>
        <v>0</v>
      </c>
      <c r="AP30" s="88">
        <f t="shared" si="7"/>
        <v>0</v>
      </c>
      <c r="AQ30" s="88">
        <f t="shared" si="8"/>
        <v>0</v>
      </c>
      <c r="AR30" s="88">
        <f t="shared" si="9"/>
        <v>0</v>
      </c>
      <c r="AS30" s="88">
        <f t="shared" si="10"/>
        <v>0</v>
      </c>
      <c r="AT30" s="88">
        <f t="shared" si="11"/>
        <v>0</v>
      </c>
      <c r="AU30" s="88">
        <f t="shared" si="12"/>
        <v>0</v>
      </c>
      <c r="AV30" s="88">
        <f t="shared" si="13"/>
        <v>0</v>
      </c>
      <c r="AW30" s="88">
        <f t="shared" si="14"/>
        <v>0</v>
      </c>
      <c r="AX30" s="88">
        <f t="shared" si="15"/>
        <v>0</v>
      </c>
      <c r="AY30" s="88">
        <f t="shared" si="16"/>
        <v>0</v>
      </c>
    </row>
    <row r="31" spans="1:51" s="48" customFormat="1">
      <c r="A31" s="72" t="str">
        <f>'Ref2'!I31</f>
        <v>E2531</v>
      </c>
      <c r="B31" s="72" t="str">
        <f>INDEX('Ref1'!$E:$E,MATCH($A31,'Ref1'!$A:$A,0))</f>
        <v>Boston</v>
      </c>
      <c r="C31" s="72" t="str">
        <f>INDEX('Ref2'!$E:$E,MATCH($A31,'Ref2'!$A:$A,0))</f>
        <v>No</v>
      </c>
      <c r="D31" s="86">
        <f>INDEX('1_GrowthAppeals'!V:V,MATCH($A31,'1_GrowthAppeals'!$A:$A,0))</f>
        <v>0</v>
      </c>
      <c r="E31" s="86">
        <f>INDEX('1_GrowthAppeals'!W:W,MATCH($A31,'1_GrowthAppeals'!$A:$A,0))</f>
        <v>0</v>
      </c>
      <c r="F31" s="86">
        <f>INDEX('1_GrowthAppeals'!X:X,MATCH($A31,'1_GrowthAppeals'!$A:$A,0))</f>
        <v>0</v>
      </c>
      <c r="G31" s="86">
        <f>INDEX('1_GrowthAppeals'!Y:Y,MATCH($A31,'1_GrowthAppeals'!$A:$A,0))</f>
        <v>0</v>
      </c>
      <c r="H31" s="86">
        <f>INDEX('1_GrowthAppeals'!Z:Z,MATCH($A31,'1_GrowthAppeals'!$A:$A,0))</f>
        <v>0</v>
      </c>
      <c r="I31" s="86">
        <f>INDEX('1_GrowthAppeals'!AA:AA,MATCH($A31,'1_GrowthAppeals'!$A:$A,0))</f>
        <v>0</v>
      </c>
      <c r="J31" s="86">
        <f>INDEX('1_GrowthAppeals'!AB:AB,MATCH($A31,'1_GrowthAppeals'!$A:$A,0))</f>
        <v>0</v>
      </c>
      <c r="K31" s="86">
        <f>INDEX('1_GrowthAppeals'!AC:AC,MATCH($A31,'1_GrowthAppeals'!$A:$A,0))</f>
        <v>0</v>
      </c>
      <c r="L31" s="86">
        <f>INDEX('1_GrowthAppeals'!AD:AD,MATCH($A31,'1_GrowthAppeals'!$A:$A,0))</f>
        <v>0</v>
      </c>
      <c r="M31" s="86">
        <f>INDEX('1_GrowthAppeals'!AE:AE,MATCH($A31,'1_GrowthAppeals'!$A:$A,0))</f>
        <v>0</v>
      </c>
      <c r="N31" s="86">
        <f>INDEX('1_GrowthAppeals'!AF:AF,MATCH($A31,'1_GrowthAppeals'!$A:$A,0))</f>
        <v>0</v>
      </c>
      <c r="O31" s="86">
        <f>INDEX('1_GrowthAppeals'!AG:AG,MATCH($A31,'1_GrowthAppeals'!$A:$A,0))</f>
        <v>0</v>
      </c>
      <c r="P31" s="86">
        <f>INDEX('1_GrowthAppeals'!AH:AH,MATCH($A31,'1_GrowthAppeals'!$A:$A,0))</f>
        <v>0</v>
      </c>
      <c r="Q31" s="86">
        <f>INDEX('1_GrowthAppeals'!AI:AI,MATCH($A31,'1_GrowthAppeals'!$A:$A,0))</f>
        <v>0</v>
      </c>
      <c r="R31" s="86">
        <f>INDEX('1_GrowthAppeals'!AJ:AJ,MATCH($A31,'1_GrowthAppeals'!$A:$A,0))</f>
        <v>0</v>
      </c>
      <c r="S31" s="325">
        <f>INDEX('1_GrowthAppeals'!AK:AK,MATCH($A31,'1_GrowthAppeals'!$A:$A,0))</f>
        <v>0</v>
      </c>
      <c r="T31" s="327"/>
      <c r="U31" s="95"/>
      <c r="V31" s="95"/>
      <c r="W31" s="95"/>
      <c r="X31" s="95"/>
      <c r="Y31" s="95"/>
      <c r="Z31" s="95"/>
      <c r="AA31" s="95"/>
      <c r="AB31" s="95"/>
      <c r="AC31" s="95"/>
      <c r="AD31" s="95"/>
      <c r="AE31" s="95"/>
      <c r="AF31" s="95"/>
      <c r="AG31" s="95"/>
      <c r="AH31" s="95"/>
      <c r="AI31" s="318"/>
      <c r="AJ31" s="322">
        <f t="shared" si="1"/>
        <v>0</v>
      </c>
      <c r="AK31" s="88">
        <f t="shared" si="2"/>
        <v>0</v>
      </c>
      <c r="AL31" s="88">
        <f t="shared" si="3"/>
        <v>0</v>
      </c>
      <c r="AM31" s="88">
        <f t="shared" si="4"/>
        <v>0</v>
      </c>
      <c r="AN31" s="88">
        <f t="shared" si="5"/>
        <v>0</v>
      </c>
      <c r="AO31" s="88">
        <f t="shared" si="6"/>
        <v>0</v>
      </c>
      <c r="AP31" s="88">
        <f t="shared" si="7"/>
        <v>0</v>
      </c>
      <c r="AQ31" s="88">
        <f t="shared" si="8"/>
        <v>0</v>
      </c>
      <c r="AR31" s="88">
        <f t="shared" si="9"/>
        <v>0</v>
      </c>
      <c r="AS31" s="88">
        <f t="shared" si="10"/>
        <v>0</v>
      </c>
      <c r="AT31" s="88">
        <f t="shared" si="11"/>
        <v>0</v>
      </c>
      <c r="AU31" s="88">
        <f t="shared" si="12"/>
        <v>0</v>
      </c>
      <c r="AV31" s="88">
        <f t="shared" si="13"/>
        <v>0</v>
      </c>
      <c r="AW31" s="88">
        <f t="shared" si="14"/>
        <v>0</v>
      </c>
      <c r="AX31" s="88">
        <f t="shared" si="15"/>
        <v>0</v>
      </c>
      <c r="AY31" s="88">
        <f t="shared" si="16"/>
        <v>0</v>
      </c>
    </row>
    <row r="32" spans="1:51" s="48" customFormat="1">
      <c r="A32" s="72" t="str">
        <f>'Ref2'!I32</f>
        <v>E1202</v>
      </c>
      <c r="B32" s="72" t="str">
        <f>INDEX('Ref1'!$E:$E,MATCH($A32,'Ref1'!$A:$A,0))</f>
        <v>Bournemouth</v>
      </c>
      <c r="C32" s="72" t="str">
        <f>INDEX('Ref2'!$E:$E,MATCH($A32,'Ref2'!$A:$A,0))</f>
        <v>No</v>
      </c>
      <c r="D32" s="86">
        <f>INDEX('1_GrowthAppeals'!V:V,MATCH($A32,'1_GrowthAppeals'!$A:$A,0))</f>
        <v>0</v>
      </c>
      <c r="E32" s="86">
        <f>INDEX('1_GrowthAppeals'!W:W,MATCH($A32,'1_GrowthAppeals'!$A:$A,0))</f>
        <v>0</v>
      </c>
      <c r="F32" s="86">
        <f>INDEX('1_GrowthAppeals'!X:X,MATCH($A32,'1_GrowthAppeals'!$A:$A,0))</f>
        <v>0</v>
      </c>
      <c r="G32" s="86">
        <f>INDEX('1_GrowthAppeals'!Y:Y,MATCH($A32,'1_GrowthAppeals'!$A:$A,0))</f>
        <v>0</v>
      </c>
      <c r="H32" s="86">
        <f>INDEX('1_GrowthAppeals'!Z:Z,MATCH($A32,'1_GrowthAppeals'!$A:$A,0))</f>
        <v>0</v>
      </c>
      <c r="I32" s="86">
        <f>INDEX('1_GrowthAppeals'!AA:AA,MATCH($A32,'1_GrowthAppeals'!$A:$A,0))</f>
        <v>0</v>
      </c>
      <c r="J32" s="86">
        <f>INDEX('1_GrowthAppeals'!AB:AB,MATCH($A32,'1_GrowthAppeals'!$A:$A,0))</f>
        <v>0</v>
      </c>
      <c r="K32" s="86">
        <f>INDEX('1_GrowthAppeals'!AC:AC,MATCH($A32,'1_GrowthAppeals'!$A:$A,0))</f>
        <v>0</v>
      </c>
      <c r="L32" s="86">
        <f>INDEX('1_GrowthAppeals'!AD:AD,MATCH($A32,'1_GrowthAppeals'!$A:$A,0))</f>
        <v>0</v>
      </c>
      <c r="M32" s="86">
        <f>INDEX('1_GrowthAppeals'!AE:AE,MATCH($A32,'1_GrowthAppeals'!$A:$A,0))</f>
        <v>0</v>
      </c>
      <c r="N32" s="86">
        <f>INDEX('1_GrowthAppeals'!AF:AF,MATCH($A32,'1_GrowthAppeals'!$A:$A,0))</f>
        <v>0</v>
      </c>
      <c r="O32" s="86">
        <f>INDEX('1_GrowthAppeals'!AG:AG,MATCH($A32,'1_GrowthAppeals'!$A:$A,0))</f>
        <v>0</v>
      </c>
      <c r="P32" s="86">
        <f>INDEX('1_GrowthAppeals'!AH:AH,MATCH($A32,'1_GrowthAppeals'!$A:$A,0))</f>
        <v>0</v>
      </c>
      <c r="Q32" s="86">
        <f>INDEX('1_GrowthAppeals'!AI:AI,MATCH($A32,'1_GrowthAppeals'!$A:$A,0))</f>
        <v>0</v>
      </c>
      <c r="R32" s="86">
        <f>INDEX('1_GrowthAppeals'!AJ:AJ,MATCH($A32,'1_GrowthAppeals'!$A:$A,0))</f>
        <v>0</v>
      </c>
      <c r="S32" s="325">
        <f>INDEX('1_GrowthAppeals'!AK:AK,MATCH($A32,'1_GrowthAppeals'!$A:$A,0))</f>
        <v>0</v>
      </c>
      <c r="T32" s="327"/>
      <c r="U32" s="95"/>
      <c r="V32" s="95"/>
      <c r="W32" s="95"/>
      <c r="X32" s="95"/>
      <c r="Y32" s="95"/>
      <c r="Z32" s="95"/>
      <c r="AA32" s="95"/>
      <c r="AB32" s="95"/>
      <c r="AC32" s="95"/>
      <c r="AD32" s="95"/>
      <c r="AE32" s="95"/>
      <c r="AF32" s="95"/>
      <c r="AG32" s="95"/>
      <c r="AH32" s="95"/>
      <c r="AI32" s="318"/>
      <c r="AJ32" s="322">
        <f t="shared" si="1"/>
        <v>0</v>
      </c>
      <c r="AK32" s="88">
        <f t="shared" si="2"/>
        <v>0</v>
      </c>
      <c r="AL32" s="88">
        <f t="shared" si="3"/>
        <v>0</v>
      </c>
      <c r="AM32" s="88">
        <f t="shared" si="4"/>
        <v>0</v>
      </c>
      <c r="AN32" s="88">
        <f t="shared" si="5"/>
        <v>0</v>
      </c>
      <c r="AO32" s="88">
        <f t="shared" si="6"/>
        <v>0</v>
      </c>
      <c r="AP32" s="88">
        <f t="shared" si="7"/>
        <v>0</v>
      </c>
      <c r="AQ32" s="88">
        <f t="shared" si="8"/>
        <v>0</v>
      </c>
      <c r="AR32" s="88">
        <f t="shared" si="9"/>
        <v>0</v>
      </c>
      <c r="AS32" s="88">
        <f t="shared" si="10"/>
        <v>0</v>
      </c>
      <c r="AT32" s="88">
        <f t="shared" si="11"/>
        <v>0</v>
      </c>
      <c r="AU32" s="88">
        <f t="shared" si="12"/>
        <v>0</v>
      </c>
      <c r="AV32" s="88">
        <f t="shared" si="13"/>
        <v>0</v>
      </c>
      <c r="AW32" s="88">
        <f t="shared" si="14"/>
        <v>0</v>
      </c>
      <c r="AX32" s="88">
        <f t="shared" si="15"/>
        <v>0</v>
      </c>
      <c r="AY32" s="88">
        <f t="shared" si="16"/>
        <v>0</v>
      </c>
    </row>
    <row r="33" spans="1:51" s="48" customFormat="1">
      <c r="A33" s="72" t="str">
        <f>'Ref2'!I33</f>
        <v>E0301</v>
      </c>
      <c r="B33" s="72" t="str">
        <f>INDEX('Ref1'!$E:$E,MATCH($A33,'Ref1'!$A:$A,0))</f>
        <v>Bracknell Forest</v>
      </c>
      <c r="C33" s="72" t="str">
        <f>INDEX('Ref2'!$E:$E,MATCH($A33,'Ref2'!$A:$A,0))</f>
        <v>No</v>
      </c>
      <c r="D33" s="86">
        <f>INDEX('1_GrowthAppeals'!V:V,MATCH($A33,'1_GrowthAppeals'!$A:$A,0))</f>
        <v>0</v>
      </c>
      <c r="E33" s="86">
        <f>INDEX('1_GrowthAppeals'!W:W,MATCH($A33,'1_GrowthAppeals'!$A:$A,0))</f>
        <v>0</v>
      </c>
      <c r="F33" s="86">
        <f>INDEX('1_GrowthAppeals'!X:X,MATCH($A33,'1_GrowthAppeals'!$A:$A,0))</f>
        <v>0</v>
      </c>
      <c r="G33" s="86">
        <f>INDEX('1_GrowthAppeals'!Y:Y,MATCH($A33,'1_GrowthAppeals'!$A:$A,0))</f>
        <v>0</v>
      </c>
      <c r="H33" s="86">
        <f>INDEX('1_GrowthAppeals'!Z:Z,MATCH($A33,'1_GrowthAppeals'!$A:$A,0))</f>
        <v>0</v>
      </c>
      <c r="I33" s="86">
        <f>INDEX('1_GrowthAppeals'!AA:AA,MATCH($A33,'1_GrowthAppeals'!$A:$A,0))</f>
        <v>0</v>
      </c>
      <c r="J33" s="86">
        <f>INDEX('1_GrowthAppeals'!AB:AB,MATCH($A33,'1_GrowthAppeals'!$A:$A,0))</f>
        <v>0</v>
      </c>
      <c r="K33" s="86">
        <f>INDEX('1_GrowthAppeals'!AC:AC,MATCH($A33,'1_GrowthAppeals'!$A:$A,0))</f>
        <v>0</v>
      </c>
      <c r="L33" s="86">
        <f>INDEX('1_GrowthAppeals'!AD:AD,MATCH($A33,'1_GrowthAppeals'!$A:$A,0))</f>
        <v>0</v>
      </c>
      <c r="M33" s="86">
        <f>INDEX('1_GrowthAppeals'!AE:AE,MATCH($A33,'1_GrowthAppeals'!$A:$A,0))</f>
        <v>0</v>
      </c>
      <c r="N33" s="86">
        <f>INDEX('1_GrowthAppeals'!AF:AF,MATCH($A33,'1_GrowthAppeals'!$A:$A,0))</f>
        <v>0</v>
      </c>
      <c r="O33" s="86">
        <f>INDEX('1_GrowthAppeals'!AG:AG,MATCH($A33,'1_GrowthAppeals'!$A:$A,0))</f>
        <v>0</v>
      </c>
      <c r="P33" s="86">
        <f>INDEX('1_GrowthAppeals'!AH:AH,MATCH($A33,'1_GrowthAppeals'!$A:$A,0))</f>
        <v>0</v>
      </c>
      <c r="Q33" s="86">
        <f>INDEX('1_GrowthAppeals'!AI:AI,MATCH($A33,'1_GrowthAppeals'!$A:$A,0))</f>
        <v>0</v>
      </c>
      <c r="R33" s="86">
        <f>INDEX('1_GrowthAppeals'!AJ:AJ,MATCH($A33,'1_GrowthAppeals'!$A:$A,0))</f>
        <v>0</v>
      </c>
      <c r="S33" s="325">
        <f>INDEX('1_GrowthAppeals'!AK:AK,MATCH($A33,'1_GrowthAppeals'!$A:$A,0))</f>
        <v>0</v>
      </c>
      <c r="T33" s="327"/>
      <c r="U33" s="95"/>
      <c r="V33" s="95"/>
      <c r="W33" s="95"/>
      <c r="X33" s="95"/>
      <c r="Y33" s="95"/>
      <c r="Z33" s="95"/>
      <c r="AA33" s="95"/>
      <c r="AB33" s="95"/>
      <c r="AC33" s="95"/>
      <c r="AD33" s="95"/>
      <c r="AE33" s="95"/>
      <c r="AF33" s="95"/>
      <c r="AG33" s="95"/>
      <c r="AH33" s="95"/>
      <c r="AI33" s="318"/>
      <c r="AJ33" s="322">
        <f t="shared" si="1"/>
        <v>0</v>
      </c>
      <c r="AK33" s="88">
        <f t="shared" si="2"/>
        <v>0</v>
      </c>
      <c r="AL33" s="88">
        <f t="shared" si="3"/>
        <v>0</v>
      </c>
      <c r="AM33" s="88">
        <f t="shared" si="4"/>
        <v>0</v>
      </c>
      <c r="AN33" s="88">
        <f t="shared" si="5"/>
        <v>0</v>
      </c>
      <c r="AO33" s="88">
        <f t="shared" si="6"/>
        <v>0</v>
      </c>
      <c r="AP33" s="88">
        <f t="shared" si="7"/>
        <v>0</v>
      </c>
      <c r="AQ33" s="88">
        <f t="shared" si="8"/>
        <v>0</v>
      </c>
      <c r="AR33" s="88">
        <f t="shared" si="9"/>
        <v>0</v>
      </c>
      <c r="AS33" s="88">
        <f t="shared" si="10"/>
        <v>0</v>
      </c>
      <c r="AT33" s="88">
        <f t="shared" si="11"/>
        <v>0</v>
      </c>
      <c r="AU33" s="88">
        <f t="shared" si="12"/>
        <v>0</v>
      </c>
      <c r="AV33" s="88">
        <f t="shared" si="13"/>
        <v>0</v>
      </c>
      <c r="AW33" s="88">
        <f t="shared" si="14"/>
        <v>0</v>
      </c>
      <c r="AX33" s="88">
        <f t="shared" si="15"/>
        <v>0</v>
      </c>
      <c r="AY33" s="88">
        <f t="shared" si="16"/>
        <v>0</v>
      </c>
    </row>
    <row r="34" spans="1:51" s="48" customFormat="1">
      <c r="A34" s="72" t="str">
        <f>'Ref2'!I34</f>
        <v>E4701</v>
      </c>
      <c r="B34" s="72" t="str">
        <f>INDEX('Ref1'!$E:$E,MATCH($A34,'Ref1'!$A:$A,0))</f>
        <v>Bradford</v>
      </c>
      <c r="C34" s="72" t="str">
        <f>INDEX('Ref2'!$E:$E,MATCH($A34,'Ref2'!$A:$A,0))</f>
        <v>No</v>
      </c>
      <c r="D34" s="86">
        <f>INDEX('1_GrowthAppeals'!V:V,MATCH($A34,'1_GrowthAppeals'!$A:$A,0))</f>
        <v>0</v>
      </c>
      <c r="E34" s="86">
        <f>INDEX('1_GrowthAppeals'!W:W,MATCH($A34,'1_GrowthAppeals'!$A:$A,0))</f>
        <v>0</v>
      </c>
      <c r="F34" s="86">
        <f>INDEX('1_GrowthAppeals'!X:X,MATCH($A34,'1_GrowthAppeals'!$A:$A,0))</f>
        <v>0</v>
      </c>
      <c r="G34" s="86">
        <f>INDEX('1_GrowthAppeals'!Y:Y,MATCH($A34,'1_GrowthAppeals'!$A:$A,0))</f>
        <v>0</v>
      </c>
      <c r="H34" s="86">
        <f>INDEX('1_GrowthAppeals'!Z:Z,MATCH($A34,'1_GrowthAppeals'!$A:$A,0))</f>
        <v>0</v>
      </c>
      <c r="I34" s="86">
        <f>INDEX('1_GrowthAppeals'!AA:AA,MATCH($A34,'1_GrowthAppeals'!$A:$A,0))</f>
        <v>0</v>
      </c>
      <c r="J34" s="86">
        <f>INDEX('1_GrowthAppeals'!AB:AB,MATCH($A34,'1_GrowthAppeals'!$A:$A,0))</f>
        <v>0</v>
      </c>
      <c r="K34" s="86">
        <f>INDEX('1_GrowthAppeals'!AC:AC,MATCH($A34,'1_GrowthAppeals'!$A:$A,0))</f>
        <v>0</v>
      </c>
      <c r="L34" s="86">
        <f>INDEX('1_GrowthAppeals'!AD:AD,MATCH($A34,'1_GrowthAppeals'!$A:$A,0))</f>
        <v>0</v>
      </c>
      <c r="M34" s="86">
        <f>INDEX('1_GrowthAppeals'!AE:AE,MATCH($A34,'1_GrowthAppeals'!$A:$A,0))</f>
        <v>0</v>
      </c>
      <c r="N34" s="86">
        <f>INDEX('1_GrowthAppeals'!AF:AF,MATCH($A34,'1_GrowthAppeals'!$A:$A,0))</f>
        <v>0</v>
      </c>
      <c r="O34" s="86">
        <f>INDEX('1_GrowthAppeals'!AG:AG,MATCH($A34,'1_GrowthAppeals'!$A:$A,0))</f>
        <v>0</v>
      </c>
      <c r="P34" s="86">
        <f>INDEX('1_GrowthAppeals'!AH:AH,MATCH($A34,'1_GrowthAppeals'!$A:$A,0))</f>
        <v>0</v>
      </c>
      <c r="Q34" s="86">
        <f>INDEX('1_GrowthAppeals'!AI:AI,MATCH($A34,'1_GrowthAppeals'!$A:$A,0))</f>
        <v>0</v>
      </c>
      <c r="R34" s="86">
        <f>INDEX('1_GrowthAppeals'!AJ:AJ,MATCH($A34,'1_GrowthAppeals'!$A:$A,0))</f>
        <v>0</v>
      </c>
      <c r="S34" s="325">
        <f>INDEX('1_GrowthAppeals'!AK:AK,MATCH($A34,'1_GrowthAppeals'!$A:$A,0))</f>
        <v>0</v>
      </c>
      <c r="T34" s="327"/>
      <c r="U34" s="95"/>
      <c r="V34" s="95"/>
      <c r="W34" s="95"/>
      <c r="X34" s="95"/>
      <c r="Y34" s="95"/>
      <c r="Z34" s="95"/>
      <c r="AA34" s="95"/>
      <c r="AB34" s="95"/>
      <c r="AC34" s="95"/>
      <c r="AD34" s="95"/>
      <c r="AE34" s="95"/>
      <c r="AF34" s="95"/>
      <c r="AG34" s="95"/>
      <c r="AH34" s="95"/>
      <c r="AI34" s="318"/>
      <c r="AJ34" s="322">
        <f t="shared" si="1"/>
        <v>0</v>
      </c>
      <c r="AK34" s="88">
        <f t="shared" si="2"/>
        <v>0</v>
      </c>
      <c r="AL34" s="88">
        <f t="shared" si="3"/>
        <v>0</v>
      </c>
      <c r="AM34" s="88">
        <f t="shared" si="4"/>
        <v>0</v>
      </c>
      <c r="AN34" s="88">
        <f t="shared" si="5"/>
        <v>0</v>
      </c>
      <c r="AO34" s="88">
        <f t="shared" si="6"/>
        <v>0</v>
      </c>
      <c r="AP34" s="88">
        <f t="shared" si="7"/>
        <v>0</v>
      </c>
      <c r="AQ34" s="88">
        <f t="shared" si="8"/>
        <v>0</v>
      </c>
      <c r="AR34" s="88">
        <f t="shared" si="9"/>
        <v>0</v>
      </c>
      <c r="AS34" s="88">
        <f t="shared" si="10"/>
        <v>0</v>
      </c>
      <c r="AT34" s="88">
        <f t="shared" si="11"/>
        <v>0</v>
      </c>
      <c r="AU34" s="88">
        <f t="shared" si="12"/>
        <v>0</v>
      </c>
      <c r="AV34" s="88">
        <f t="shared" si="13"/>
        <v>0</v>
      </c>
      <c r="AW34" s="88">
        <f t="shared" si="14"/>
        <v>0</v>
      </c>
      <c r="AX34" s="88">
        <f t="shared" si="15"/>
        <v>0</v>
      </c>
      <c r="AY34" s="88">
        <f t="shared" si="16"/>
        <v>0</v>
      </c>
    </row>
    <row r="35" spans="1:51" s="48" customFormat="1">
      <c r="A35" s="72" t="str">
        <f>'Ref2'!I35</f>
        <v>E1532</v>
      </c>
      <c r="B35" s="72" t="str">
        <f>INDEX('Ref1'!$E:$E,MATCH($A35,'Ref1'!$A:$A,0))</f>
        <v>Braintree</v>
      </c>
      <c r="C35" s="72" t="str">
        <f>INDEX('Ref2'!$E:$E,MATCH($A35,'Ref2'!$A:$A,0))</f>
        <v>No</v>
      </c>
      <c r="D35" s="86">
        <f>INDEX('1_GrowthAppeals'!V:V,MATCH($A35,'1_GrowthAppeals'!$A:$A,0))</f>
        <v>0</v>
      </c>
      <c r="E35" s="86">
        <f>INDEX('1_GrowthAppeals'!W:W,MATCH($A35,'1_GrowthAppeals'!$A:$A,0))</f>
        <v>0</v>
      </c>
      <c r="F35" s="86">
        <f>INDEX('1_GrowthAppeals'!X:X,MATCH($A35,'1_GrowthAppeals'!$A:$A,0))</f>
        <v>0</v>
      </c>
      <c r="G35" s="86">
        <f>INDEX('1_GrowthAppeals'!Y:Y,MATCH($A35,'1_GrowthAppeals'!$A:$A,0))</f>
        <v>0</v>
      </c>
      <c r="H35" s="86">
        <f>INDEX('1_GrowthAppeals'!Z:Z,MATCH($A35,'1_GrowthAppeals'!$A:$A,0))</f>
        <v>0</v>
      </c>
      <c r="I35" s="86">
        <f>INDEX('1_GrowthAppeals'!AA:AA,MATCH($A35,'1_GrowthAppeals'!$A:$A,0))</f>
        <v>0</v>
      </c>
      <c r="J35" s="86">
        <f>INDEX('1_GrowthAppeals'!AB:AB,MATCH($A35,'1_GrowthAppeals'!$A:$A,0))</f>
        <v>0</v>
      </c>
      <c r="K35" s="86">
        <f>INDEX('1_GrowthAppeals'!AC:AC,MATCH($A35,'1_GrowthAppeals'!$A:$A,0))</f>
        <v>0</v>
      </c>
      <c r="L35" s="86">
        <f>INDEX('1_GrowthAppeals'!AD:AD,MATCH($A35,'1_GrowthAppeals'!$A:$A,0))</f>
        <v>0</v>
      </c>
      <c r="M35" s="86">
        <f>INDEX('1_GrowthAppeals'!AE:AE,MATCH($A35,'1_GrowthAppeals'!$A:$A,0))</f>
        <v>0</v>
      </c>
      <c r="N35" s="86">
        <f>INDEX('1_GrowthAppeals'!AF:AF,MATCH($A35,'1_GrowthAppeals'!$A:$A,0))</f>
        <v>0</v>
      </c>
      <c r="O35" s="86">
        <f>INDEX('1_GrowthAppeals'!AG:AG,MATCH($A35,'1_GrowthAppeals'!$A:$A,0))</f>
        <v>0</v>
      </c>
      <c r="P35" s="86">
        <f>INDEX('1_GrowthAppeals'!AH:AH,MATCH($A35,'1_GrowthAppeals'!$A:$A,0))</f>
        <v>0</v>
      </c>
      <c r="Q35" s="86">
        <f>INDEX('1_GrowthAppeals'!AI:AI,MATCH($A35,'1_GrowthAppeals'!$A:$A,0))</f>
        <v>0</v>
      </c>
      <c r="R35" s="86">
        <f>INDEX('1_GrowthAppeals'!AJ:AJ,MATCH($A35,'1_GrowthAppeals'!$A:$A,0))</f>
        <v>0</v>
      </c>
      <c r="S35" s="325">
        <f>INDEX('1_GrowthAppeals'!AK:AK,MATCH($A35,'1_GrowthAppeals'!$A:$A,0))</f>
        <v>0</v>
      </c>
      <c r="T35" s="327"/>
      <c r="U35" s="95"/>
      <c r="V35" s="95"/>
      <c r="W35" s="95"/>
      <c r="X35" s="95"/>
      <c r="Y35" s="95"/>
      <c r="Z35" s="95"/>
      <c r="AA35" s="95"/>
      <c r="AB35" s="95"/>
      <c r="AC35" s="95"/>
      <c r="AD35" s="95"/>
      <c r="AE35" s="95"/>
      <c r="AF35" s="95"/>
      <c r="AG35" s="95"/>
      <c r="AH35" s="95"/>
      <c r="AI35" s="318"/>
      <c r="AJ35" s="322">
        <f t="shared" si="1"/>
        <v>0</v>
      </c>
      <c r="AK35" s="88">
        <f t="shared" si="2"/>
        <v>0</v>
      </c>
      <c r="AL35" s="88">
        <f t="shared" si="3"/>
        <v>0</v>
      </c>
      <c r="AM35" s="88">
        <f t="shared" si="4"/>
        <v>0</v>
      </c>
      <c r="AN35" s="88">
        <f t="shared" si="5"/>
        <v>0</v>
      </c>
      <c r="AO35" s="88">
        <f t="shared" si="6"/>
        <v>0</v>
      </c>
      <c r="AP35" s="88">
        <f t="shared" si="7"/>
        <v>0</v>
      </c>
      <c r="AQ35" s="88">
        <f t="shared" si="8"/>
        <v>0</v>
      </c>
      <c r="AR35" s="88">
        <f t="shared" si="9"/>
        <v>0</v>
      </c>
      <c r="AS35" s="88">
        <f t="shared" si="10"/>
        <v>0</v>
      </c>
      <c r="AT35" s="88">
        <f t="shared" si="11"/>
        <v>0</v>
      </c>
      <c r="AU35" s="88">
        <f t="shared" si="12"/>
        <v>0</v>
      </c>
      <c r="AV35" s="88">
        <f t="shared" si="13"/>
        <v>0</v>
      </c>
      <c r="AW35" s="88">
        <f t="shared" si="14"/>
        <v>0</v>
      </c>
      <c r="AX35" s="88">
        <f t="shared" si="15"/>
        <v>0</v>
      </c>
      <c r="AY35" s="88">
        <f t="shared" si="16"/>
        <v>0</v>
      </c>
    </row>
    <row r="36" spans="1:51" s="48" customFormat="1">
      <c r="A36" s="72" t="str">
        <f>'Ref2'!I36</f>
        <v>E2631</v>
      </c>
      <c r="B36" s="72" t="str">
        <f>INDEX('Ref1'!$E:$E,MATCH($A36,'Ref1'!$A:$A,0))</f>
        <v>Breckland</v>
      </c>
      <c r="C36" s="72" t="str">
        <f>INDEX('Ref2'!$E:$E,MATCH($A36,'Ref2'!$A:$A,0))</f>
        <v>No</v>
      </c>
      <c r="D36" s="86">
        <f>INDEX('1_GrowthAppeals'!V:V,MATCH($A36,'1_GrowthAppeals'!$A:$A,0))</f>
        <v>0</v>
      </c>
      <c r="E36" s="86">
        <f>INDEX('1_GrowthAppeals'!W:W,MATCH($A36,'1_GrowthAppeals'!$A:$A,0))</f>
        <v>0</v>
      </c>
      <c r="F36" s="86">
        <f>INDEX('1_GrowthAppeals'!X:X,MATCH($A36,'1_GrowthAppeals'!$A:$A,0))</f>
        <v>0</v>
      </c>
      <c r="G36" s="86">
        <f>INDEX('1_GrowthAppeals'!Y:Y,MATCH($A36,'1_GrowthAppeals'!$A:$A,0))</f>
        <v>0</v>
      </c>
      <c r="H36" s="86">
        <f>INDEX('1_GrowthAppeals'!Z:Z,MATCH($A36,'1_GrowthAppeals'!$A:$A,0))</f>
        <v>0</v>
      </c>
      <c r="I36" s="86">
        <f>INDEX('1_GrowthAppeals'!AA:AA,MATCH($A36,'1_GrowthAppeals'!$A:$A,0))</f>
        <v>0</v>
      </c>
      <c r="J36" s="86">
        <f>INDEX('1_GrowthAppeals'!AB:AB,MATCH($A36,'1_GrowthAppeals'!$A:$A,0))</f>
        <v>0</v>
      </c>
      <c r="K36" s="86">
        <f>INDEX('1_GrowthAppeals'!AC:AC,MATCH($A36,'1_GrowthAppeals'!$A:$A,0))</f>
        <v>0</v>
      </c>
      <c r="L36" s="86">
        <f>INDEX('1_GrowthAppeals'!AD:AD,MATCH($A36,'1_GrowthAppeals'!$A:$A,0))</f>
        <v>0</v>
      </c>
      <c r="M36" s="86">
        <f>INDEX('1_GrowthAppeals'!AE:AE,MATCH($A36,'1_GrowthAppeals'!$A:$A,0))</f>
        <v>0</v>
      </c>
      <c r="N36" s="86">
        <f>INDEX('1_GrowthAppeals'!AF:AF,MATCH($A36,'1_GrowthAppeals'!$A:$A,0))</f>
        <v>0</v>
      </c>
      <c r="O36" s="86">
        <f>INDEX('1_GrowthAppeals'!AG:AG,MATCH($A36,'1_GrowthAppeals'!$A:$A,0))</f>
        <v>0</v>
      </c>
      <c r="P36" s="86">
        <f>INDEX('1_GrowthAppeals'!AH:AH,MATCH($A36,'1_GrowthAppeals'!$A:$A,0))</f>
        <v>0</v>
      </c>
      <c r="Q36" s="86">
        <f>INDEX('1_GrowthAppeals'!AI:AI,MATCH($A36,'1_GrowthAppeals'!$A:$A,0))</f>
        <v>0</v>
      </c>
      <c r="R36" s="86">
        <f>INDEX('1_GrowthAppeals'!AJ:AJ,MATCH($A36,'1_GrowthAppeals'!$A:$A,0))</f>
        <v>0</v>
      </c>
      <c r="S36" s="325">
        <f>INDEX('1_GrowthAppeals'!AK:AK,MATCH($A36,'1_GrowthAppeals'!$A:$A,0))</f>
        <v>0</v>
      </c>
      <c r="T36" s="327"/>
      <c r="U36" s="95"/>
      <c r="V36" s="95"/>
      <c r="W36" s="95"/>
      <c r="X36" s="95"/>
      <c r="Y36" s="95"/>
      <c r="Z36" s="95"/>
      <c r="AA36" s="95"/>
      <c r="AB36" s="95"/>
      <c r="AC36" s="95"/>
      <c r="AD36" s="95"/>
      <c r="AE36" s="95"/>
      <c r="AF36" s="95"/>
      <c r="AG36" s="95"/>
      <c r="AH36" s="95"/>
      <c r="AI36" s="318"/>
      <c r="AJ36" s="322">
        <f t="shared" si="1"/>
        <v>0</v>
      </c>
      <c r="AK36" s="88">
        <f t="shared" si="2"/>
        <v>0</v>
      </c>
      <c r="AL36" s="88">
        <f t="shared" si="3"/>
        <v>0</v>
      </c>
      <c r="AM36" s="88">
        <f t="shared" si="4"/>
        <v>0</v>
      </c>
      <c r="AN36" s="88">
        <f t="shared" si="5"/>
        <v>0</v>
      </c>
      <c r="AO36" s="88">
        <f t="shared" si="6"/>
        <v>0</v>
      </c>
      <c r="AP36" s="88">
        <f t="shared" si="7"/>
        <v>0</v>
      </c>
      <c r="AQ36" s="88">
        <f t="shared" si="8"/>
        <v>0</v>
      </c>
      <c r="AR36" s="88">
        <f t="shared" si="9"/>
        <v>0</v>
      </c>
      <c r="AS36" s="88">
        <f t="shared" si="10"/>
        <v>0</v>
      </c>
      <c r="AT36" s="88">
        <f t="shared" si="11"/>
        <v>0</v>
      </c>
      <c r="AU36" s="88">
        <f t="shared" si="12"/>
        <v>0</v>
      </c>
      <c r="AV36" s="88">
        <f t="shared" si="13"/>
        <v>0</v>
      </c>
      <c r="AW36" s="88">
        <f t="shared" si="14"/>
        <v>0</v>
      </c>
      <c r="AX36" s="88">
        <f t="shared" si="15"/>
        <v>0</v>
      </c>
      <c r="AY36" s="88">
        <f t="shared" si="16"/>
        <v>0</v>
      </c>
    </row>
    <row r="37" spans="1:51" s="48" customFormat="1">
      <c r="A37" s="72" t="str">
        <f>'Ref2'!I37</f>
        <v>E5033</v>
      </c>
      <c r="B37" s="72" t="str">
        <f>INDEX('Ref1'!$E:$E,MATCH($A37,'Ref1'!$A:$A,0))</f>
        <v>Brent</v>
      </c>
      <c r="C37" s="72" t="str">
        <f>INDEX('Ref2'!$E:$E,MATCH($A37,'Ref2'!$A:$A,0))</f>
        <v>No</v>
      </c>
      <c r="D37" s="86">
        <f>INDEX('1_GrowthAppeals'!V:V,MATCH($A37,'1_GrowthAppeals'!$A:$A,0))</f>
        <v>0</v>
      </c>
      <c r="E37" s="86">
        <f>INDEX('1_GrowthAppeals'!W:W,MATCH($A37,'1_GrowthAppeals'!$A:$A,0))</f>
        <v>0</v>
      </c>
      <c r="F37" s="86">
        <f>INDEX('1_GrowthAppeals'!X:X,MATCH($A37,'1_GrowthAppeals'!$A:$A,0))</f>
        <v>0</v>
      </c>
      <c r="G37" s="86">
        <f>INDEX('1_GrowthAppeals'!Y:Y,MATCH($A37,'1_GrowthAppeals'!$A:$A,0))</f>
        <v>0</v>
      </c>
      <c r="H37" s="86">
        <f>INDEX('1_GrowthAppeals'!Z:Z,MATCH($A37,'1_GrowthAppeals'!$A:$A,0))</f>
        <v>0</v>
      </c>
      <c r="I37" s="86">
        <f>INDEX('1_GrowthAppeals'!AA:AA,MATCH($A37,'1_GrowthAppeals'!$A:$A,0))</f>
        <v>0</v>
      </c>
      <c r="J37" s="86">
        <f>INDEX('1_GrowthAppeals'!AB:AB,MATCH($A37,'1_GrowthAppeals'!$A:$A,0))</f>
        <v>0</v>
      </c>
      <c r="K37" s="86">
        <f>INDEX('1_GrowthAppeals'!AC:AC,MATCH($A37,'1_GrowthAppeals'!$A:$A,0))</f>
        <v>0</v>
      </c>
      <c r="L37" s="86">
        <f>INDEX('1_GrowthAppeals'!AD:AD,MATCH($A37,'1_GrowthAppeals'!$A:$A,0))</f>
        <v>0</v>
      </c>
      <c r="M37" s="86">
        <f>INDEX('1_GrowthAppeals'!AE:AE,MATCH($A37,'1_GrowthAppeals'!$A:$A,0))</f>
        <v>0</v>
      </c>
      <c r="N37" s="86">
        <f>INDEX('1_GrowthAppeals'!AF:AF,MATCH($A37,'1_GrowthAppeals'!$A:$A,0))</f>
        <v>0</v>
      </c>
      <c r="O37" s="86">
        <f>INDEX('1_GrowthAppeals'!AG:AG,MATCH($A37,'1_GrowthAppeals'!$A:$A,0))</f>
        <v>0</v>
      </c>
      <c r="P37" s="86">
        <f>INDEX('1_GrowthAppeals'!AH:AH,MATCH($A37,'1_GrowthAppeals'!$A:$A,0))</f>
        <v>0</v>
      </c>
      <c r="Q37" s="86">
        <f>INDEX('1_GrowthAppeals'!AI:AI,MATCH($A37,'1_GrowthAppeals'!$A:$A,0))</f>
        <v>0</v>
      </c>
      <c r="R37" s="86">
        <f>INDEX('1_GrowthAppeals'!AJ:AJ,MATCH($A37,'1_GrowthAppeals'!$A:$A,0))</f>
        <v>0</v>
      </c>
      <c r="S37" s="325">
        <f>INDEX('1_GrowthAppeals'!AK:AK,MATCH($A37,'1_GrowthAppeals'!$A:$A,0))</f>
        <v>0</v>
      </c>
      <c r="T37" s="327"/>
      <c r="U37" s="95"/>
      <c r="V37" s="95"/>
      <c r="W37" s="95"/>
      <c r="X37" s="95"/>
      <c r="Y37" s="95"/>
      <c r="Z37" s="95"/>
      <c r="AA37" s="95"/>
      <c r="AB37" s="95"/>
      <c r="AC37" s="95"/>
      <c r="AD37" s="95"/>
      <c r="AE37" s="95"/>
      <c r="AF37" s="95"/>
      <c r="AG37" s="95"/>
      <c r="AH37" s="95"/>
      <c r="AI37" s="318"/>
      <c r="AJ37" s="322">
        <f t="shared" si="1"/>
        <v>0</v>
      </c>
      <c r="AK37" s="88">
        <f t="shared" si="2"/>
        <v>0</v>
      </c>
      <c r="AL37" s="88">
        <f t="shared" si="3"/>
        <v>0</v>
      </c>
      <c r="AM37" s="88">
        <f t="shared" si="4"/>
        <v>0</v>
      </c>
      <c r="AN37" s="88">
        <f t="shared" si="5"/>
        <v>0</v>
      </c>
      <c r="AO37" s="88">
        <f t="shared" si="6"/>
        <v>0</v>
      </c>
      <c r="AP37" s="88">
        <f t="shared" si="7"/>
        <v>0</v>
      </c>
      <c r="AQ37" s="88">
        <f t="shared" si="8"/>
        <v>0</v>
      </c>
      <c r="AR37" s="88">
        <f t="shared" si="9"/>
        <v>0</v>
      </c>
      <c r="AS37" s="88">
        <f t="shared" si="10"/>
        <v>0</v>
      </c>
      <c r="AT37" s="88">
        <f t="shared" si="11"/>
        <v>0</v>
      </c>
      <c r="AU37" s="88">
        <f t="shared" si="12"/>
        <v>0</v>
      </c>
      <c r="AV37" s="88">
        <f t="shared" si="13"/>
        <v>0</v>
      </c>
      <c r="AW37" s="88">
        <f t="shared" si="14"/>
        <v>0</v>
      </c>
      <c r="AX37" s="88">
        <f t="shared" si="15"/>
        <v>0</v>
      </c>
      <c r="AY37" s="88">
        <f t="shared" si="16"/>
        <v>0</v>
      </c>
    </row>
    <row r="38" spans="1:51" s="48" customFormat="1">
      <c r="A38" s="72" t="str">
        <f>'Ref2'!I38</f>
        <v>E1533</v>
      </c>
      <c r="B38" s="72" t="str">
        <f>INDEX('Ref1'!$E:$E,MATCH($A38,'Ref1'!$A:$A,0))</f>
        <v>Brentwood</v>
      </c>
      <c r="C38" s="72" t="str">
        <f>INDEX('Ref2'!$E:$E,MATCH($A38,'Ref2'!$A:$A,0))</f>
        <v>No</v>
      </c>
      <c r="D38" s="86">
        <f>INDEX('1_GrowthAppeals'!V:V,MATCH($A38,'1_GrowthAppeals'!$A:$A,0))</f>
        <v>0</v>
      </c>
      <c r="E38" s="86">
        <f>INDEX('1_GrowthAppeals'!W:W,MATCH($A38,'1_GrowthAppeals'!$A:$A,0))</f>
        <v>0</v>
      </c>
      <c r="F38" s="86">
        <f>INDEX('1_GrowthAppeals'!X:X,MATCH($A38,'1_GrowthAppeals'!$A:$A,0))</f>
        <v>0</v>
      </c>
      <c r="G38" s="86">
        <f>INDEX('1_GrowthAppeals'!Y:Y,MATCH($A38,'1_GrowthAppeals'!$A:$A,0))</f>
        <v>0</v>
      </c>
      <c r="H38" s="86">
        <f>INDEX('1_GrowthAppeals'!Z:Z,MATCH($A38,'1_GrowthAppeals'!$A:$A,0))</f>
        <v>0</v>
      </c>
      <c r="I38" s="86">
        <f>INDEX('1_GrowthAppeals'!AA:AA,MATCH($A38,'1_GrowthAppeals'!$A:$A,0))</f>
        <v>0</v>
      </c>
      <c r="J38" s="86">
        <f>INDEX('1_GrowthAppeals'!AB:AB,MATCH($A38,'1_GrowthAppeals'!$A:$A,0))</f>
        <v>0</v>
      </c>
      <c r="K38" s="86">
        <f>INDEX('1_GrowthAppeals'!AC:AC,MATCH($A38,'1_GrowthAppeals'!$A:$A,0))</f>
        <v>0</v>
      </c>
      <c r="L38" s="86">
        <f>INDEX('1_GrowthAppeals'!AD:AD,MATCH($A38,'1_GrowthAppeals'!$A:$A,0))</f>
        <v>0</v>
      </c>
      <c r="M38" s="86">
        <f>INDEX('1_GrowthAppeals'!AE:AE,MATCH($A38,'1_GrowthAppeals'!$A:$A,0))</f>
        <v>0</v>
      </c>
      <c r="N38" s="86">
        <f>INDEX('1_GrowthAppeals'!AF:AF,MATCH($A38,'1_GrowthAppeals'!$A:$A,0))</f>
        <v>0</v>
      </c>
      <c r="O38" s="86">
        <f>INDEX('1_GrowthAppeals'!AG:AG,MATCH($A38,'1_GrowthAppeals'!$A:$A,0))</f>
        <v>0</v>
      </c>
      <c r="P38" s="86">
        <f>INDEX('1_GrowthAppeals'!AH:AH,MATCH($A38,'1_GrowthAppeals'!$A:$A,0))</f>
        <v>0</v>
      </c>
      <c r="Q38" s="86">
        <f>INDEX('1_GrowthAppeals'!AI:AI,MATCH($A38,'1_GrowthAppeals'!$A:$A,0))</f>
        <v>0</v>
      </c>
      <c r="R38" s="86">
        <f>INDEX('1_GrowthAppeals'!AJ:AJ,MATCH($A38,'1_GrowthAppeals'!$A:$A,0))</f>
        <v>0</v>
      </c>
      <c r="S38" s="325">
        <f>INDEX('1_GrowthAppeals'!AK:AK,MATCH($A38,'1_GrowthAppeals'!$A:$A,0))</f>
        <v>0</v>
      </c>
      <c r="T38" s="327"/>
      <c r="U38" s="95"/>
      <c r="V38" s="95"/>
      <c r="W38" s="95"/>
      <c r="X38" s="95"/>
      <c r="Y38" s="95"/>
      <c r="Z38" s="95"/>
      <c r="AA38" s="95"/>
      <c r="AB38" s="95"/>
      <c r="AC38" s="95"/>
      <c r="AD38" s="95"/>
      <c r="AE38" s="95"/>
      <c r="AF38" s="95"/>
      <c r="AG38" s="95"/>
      <c r="AH38" s="95"/>
      <c r="AI38" s="318"/>
      <c r="AJ38" s="322">
        <f t="shared" si="1"/>
        <v>0</v>
      </c>
      <c r="AK38" s="88">
        <f t="shared" si="2"/>
        <v>0</v>
      </c>
      <c r="AL38" s="88">
        <f t="shared" si="3"/>
        <v>0</v>
      </c>
      <c r="AM38" s="88">
        <f t="shared" si="4"/>
        <v>0</v>
      </c>
      <c r="AN38" s="88">
        <f t="shared" si="5"/>
        <v>0</v>
      </c>
      <c r="AO38" s="88">
        <f t="shared" si="6"/>
        <v>0</v>
      </c>
      <c r="AP38" s="88">
        <f t="shared" si="7"/>
        <v>0</v>
      </c>
      <c r="AQ38" s="88">
        <f t="shared" si="8"/>
        <v>0</v>
      </c>
      <c r="AR38" s="88">
        <f t="shared" si="9"/>
        <v>0</v>
      </c>
      <c r="AS38" s="88">
        <f t="shared" si="10"/>
        <v>0</v>
      </c>
      <c r="AT38" s="88">
        <f t="shared" si="11"/>
        <v>0</v>
      </c>
      <c r="AU38" s="88">
        <f t="shared" si="12"/>
        <v>0</v>
      </c>
      <c r="AV38" s="88">
        <f t="shared" si="13"/>
        <v>0</v>
      </c>
      <c r="AW38" s="88">
        <f t="shared" si="14"/>
        <v>0</v>
      </c>
      <c r="AX38" s="88">
        <f t="shared" si="15"/>
        <v>0</v>
      </c>
      <c r="AY38" s="88">
        <f t="shared" si="16"/>
        <v>0</v>
      </c>
    </row>
    <row r="39" spans="1:51" s="48" customFormat="1">
      <c r="A39" s="72" t="str">
        <f>'Ref2'!I39</f>
        <v>E1401</v>
      </c>
      <c r="B39" s="72" t="str">
        <f>INDEX('Ref1'!$E:$E,MATCH($A39,'Ref1'!$A:$A,0))</f>
        <v>Brighton &amp; Hove</v>
      </c>
      <c r="C39" s="72" t="str">
        <f>INDEX('Ref2'!$E:$E,MATCH($A39,'Ref2'!$A:$A,0))</f>
        <v>No</v>
      </c>
      <c r="D39" s="86">
        <f>INDEX('1_GrowthAppeals'!V:V,MATCH($A39,'1_GrowthAppeals'!$A:$A,0))</f>
        <v>0</v>
      </c>
      <c r="E39" s="86">
        <f>INDEX('1_GrowthAppeals'!W:W,MATCH($A39,'1_GrowthAppeals'!$A:$A,0))</f>
        <v>0</v>
      </c>
      <c r="F39" s="86">
        <f>INDEX('1_GrowthAppeals'!X:X,MATCH($A39,'1_GrowthAppeals'!$A:$A,0))</f>
        <v>0</v>
      </c>
      <c r="G39" s="86">
        <f>INDEX('1_GrowthAppeals'!Y:Y,MATCH($A39,'1_GrowthAppeals'!$A:$A,0))</f>
        <v>0</v>
      </c>
      <c r="H39" s="86">
        <f>INDEX('1_GrowthAppeals'!Z:Z,MATCH($A39,'1_GrowthAppeals'!$A:$A,0))</f>
        <v>0</v>
      </c>
      <c r="I39" s="86">
        <f>INDEX('1_GrowthAppeals'!AA:AA,MATCH($A39,'1_GrowthAppeals'!$A:$A,0))</f>
        <v>0</v>
      </c>
      <c r="J39" s="86">
        <f>INDEX('1_GrowthAppeals'!AB:AB,MATCH($A39,'1_GrowthAppeals'!$A:$A,0))</f>
        <v>0</v>
      </c>
      <c r="K39" s="86">
        <f>INDEX('1_GrowthAppeals'!AC:AC,MATCH($A39,'1_GrowthAppeals'!$A:$A,0))</f>
        <v>0</v>
      </c>
      <c r="L39" s="86">
        <f>INDEX('1_GrowthAppeals'!AD:AD,MATCH($A39,'1_GrowthAppeals'!$A:$A,0))</f>
        <v>0</v>
      </c>
      <c r="M39" s="86">
        <f>INDEX('1_GrowthAppeals'!AE:AE,MATCH($A39,'1_GrowthAppeals'!$A:$A,0))</f>
        <v>0</v>
      </c>
      <c r="N39" s="86">
        <f>INDEX('1_GrowthAppeals'!AF:AF,MATCH($A39,'1_GrowthAppeals'!$A:$A,0))</f>
        <v>0</v>
      </c>
      <c r="O39" s="86">
        <f>INDEX('1_GrowthAppeals'!AG:AG,MATCH($A39,'1_GrowthAppeals'!$A:$A,0))</f>
        <v>0</v>
      </c>
      <c r="P39" s="86">
        <f>INDEX('1_GrowthAppeals'!AH:AH,MATCH($A39,'1_GrowthAppeals'!$A:$A,0))</f>
        <v>0</v>
      </c>
      <c r="Q39" s="86">
        <f>INDEX('1_GrowthAppeals'!AI:AI,MATCH($A39,'1_GrowthAppeals'!$A:$A,0))</f>
        <v>0</v>
      </c>
      <c r="R39" s="86">
        <f>INDEX('1_GrowthAppeals'!AJ:AJ,MATCH($A39,'1_GrowthAppeals'!$A:$A,0))</f>
        <v>0</v>
      </c>
      <c r="S39" s="325">
        <f>INDEX('1_GrowthAppeals'!AK:AK,MATCH($A39,'1_GrowthAppeals'!$A:$A,0))</f>
        <v>0</v>
      </c>
      <c r="T39" s="327"/>
      <c r="U39" s="95"/>
      <c r="V39" s="95"/>
      <c r="W39" s="95"/>
      <c r="X39" s="95"/>
      <c r="Y39" s="95"/>
      <c r="Z39" s="95"/>
      <c r="AA39" s="95"/>
      <c r="AB39" s="95"/>
      <c r="AC39" s="95"/>
      <c r="AD39" s="95"/>
      <c r="AE39" s="95"/>
      <c r="AF39" s="95"/>
      <c r="AG39" s="95"/>
      <c r="AH39" s="95"/>
      <c r="AI39" s="318"/>
      <c r="AJ39" s="322">
        <f t="shared" si="1"/>
        <v>0</v>
      </c>
      <c r="AK39" s="88">
        <f t="shared" si="2"/>
        <v>0</v>
      </c>
      <c r="AL39" s="88">
        <f t="shared" si="3"/>
        <v>0</v>
      </c>
      <c r="AM39" s="88">
        <f t="shared" si="4"/>
        <v>0</v>
      </c>
      <c r="AN39" s="88">
        <f t="shared" si="5"/>
        <v>0</v>
      </c>
      <c r="AO39" s="88">
        <f t="shared" si="6"/>
        <v>0</v>
      </c>
      <c r="AP39" s="88">
        <f t="shared" si="7"/>
        <v>0</v>
      </c>
      <c r="AQ39" s="88">
        <f t="shared" si="8"/>
        <v>0</v>
      </c>
      <c r="AR39" s="88">
        <f t="shared" si="9"/>
        <v>0</v>
      </c>
      <c r="AS39" s="88">
        <f t="shared" si="10"/>
        <v>0</v>
      </c>
      <c r="AT39" s="88">
        <f t="shared" si="11"/>
        <v>0</v>
      </c>
      <c r="AU39" s="88">
        <f t="shared" si="12"/>
        <v>0</v>
      </c>
      <c r="AV39" s="88">
        <f t="shared" si="13"/>
        <v>0</v>
      </c>
      <c r="AW39" s="88">
        <f t="shared" si="14"/>
        <v>0</v>
      </c>
      <c r="AX39" s="88">
        <f t="shared" si="15"/>
        <v>0</v>
      </c>
      <c r="AY39" s="88">
        <f t="shared" si="16"/>
        <v>0</v>
      </c>
    </row>
    <row r="40" spans="1:51" s="48" customFormat="1">
      <c r="A40" s="72" t="str">
        <f>'Ref2'!I40</f>
        <v>E0102</v>
      </c>
      <c r="B40" s="72" t="str">
        <f>INDEX('Ref1'!$E:$E,MATCH($A40,'Ref1'!$A:$A,0))</f>
        <v>Bristol</v>
      </c>
      <c r="C40" s="72" t="str">
        <f>INDEX('Ref2'!$E:$E,MATCH($A40,'Ref2'!$A:$A,0))</f>
        <v>No</v>
      </c>
      <c r="D40" s="86">
        <f>INDEX('1_GrowthAppeals'!V:V,MATCH($A40,'1_GrowthAppeals'!$A:$A,0))</f>
        <v>0</v>
      </c>
      <c r="E40" s="86">
        <f>INDEX('1_GrowthAppeals'!W:W,MATCH($A40,'1_GrowthAppeals'!$A:$A,0))</f>
        <v>0</v>
      </c>
      <c r="F40" s="86">
        <f>INDEX('1_GrowthAppeals'!X:X,MATCH($A40,'1_GrowthAppeals'!$A:$A,0))</f>
        <v>0</v>
      </c>
      <c r="G40" s="86">
        <f>INDEX('1_GrowthAppeals'!Y:Y,MATCH($A40,'1_GrowthAppeals'!$A:$A,0))</f>
        <v>0</v>
      </c>
      <c r="H40" s="86">
        <f>INDEX('1_GrowthAppeals'!Z:Z,MATCH($A40,'1_GrowthAppeals'!$A:$A,0))</f>
        <v>0</v>
      </c>
      <c r="I40" s="86">
        <f>INDEX('1_GrowthAppeals'!AA:AA,MATCH($A40,'1_GrowthAppeals'!$A:$A,0))</f>
        <v>0</v>
      </c>
      <c r="J40" s="86">
        <f>INDEX('1_GrowthAppeals'!AB:AB,MATCH($A40,'1_GrowthAppeals'!$A:$A,0))</f>
        <v>0</v>
      </c>
      <c r="K40" s="86">
        <f>INDEX('1_GrowthAppeals'!AC:AC,MATCH($A40,'1_GrowthAppeals'!$A:$A,0))</f>
        <v>0</v>
      </c>
      <c r="L40" s="86">
        <f>INDEX('1_GrowthAppeals'!AD:AD,MATCH($A40,'1_GrowthAppeals'!$A:$A,0))</f>
        <v>0</v>
      </c>
      <c r="M40" s="86">
        <f>INDEX('1_GrowthAppeals'!AE:AE,MATCH($A40,'1_GrowthAppeals'!$A:$A,0))</f>
        <v>0</v>
      </c>
      <c r="N40" s="86">
        <f>INDEX('1_GrowthAppeals'!AF:AF,MATCH($A40,'1_GrowthAppeals'!$A:$A,0))</f>
        <v>0</v>
      </c>
      <c r="O40" s="86">
        <f>INDEX('1_GrowthAppeals'!AG:AG,MATCH($A40,'1_GrowthAppeals'!$A:$A,0))</f>
        <v>0</v>
      </c>
      <c r="P40" s="86">
        <f>INDEX('1_GrowthAppeals'!AH:AH,MATCH($A40,'1_GrowthAppeals'!$A:$A,0))</f>
        <v>0</v>
      </c>
      <c r="Q40" s="86">
        <f>INDEX('1_GrowthAppeals'!AI:AI,MATCH($A40,'1_GrowthAppeals'!$A:$A,0))</f>
        <v>0</v>
      </c>
      <c r="R40" s="86">
        <f>INDEX('1_GrowthAppeals'!AJ:AJ,MATCH($A40,'1_GrowthAppeals'!$A:$A,0))</f>
        <v>0</v>
      </c>
      <c r="S40" s="325">
        <f>INDEX('1_GrowthAppeals'!AK:AK,MATCH($A40,'1_GrowthAppeals'!$A:$A,0))</f>
        <v>0</v>
      </c>
      <c r="T40" s="327"/>
      <c r="U40" s="95"/>
      <c r="V40" s="95"/>
      <c r="W40" s="95"/>
      <c r="X40" s="95"/>
      <c r="Y40" s="95"/>
      <c r="Z40" s="95"/>
      <c r="AA40" s="95"/>
      <c r="AB40" s="95"/>
      <c r="AC40" s="95"/>
      <c r="AD40" s="95"/>
      <c r="AE40" s="95"/>
      <c r="AF40" s="95"/>
      <c r="AG40" s="95"/>
      <c r="AH40" s="95"/>
      <c r="AI40" s="318"/>
      <c r="AJ40" s="322">
        <f t="shared" si="1"/>
        <v>0</v>
      </c>
      <c r="AK40" s="88">
        <f t="shared" si="2"/>
        <v>0</v>
      </c>
      <c r="AL40" s="88">
        <f t="shared" si="3"/>
        <v>0</v>
      </c>
      <c r="AM40" s="88">
        <f t="shared" si="4"/>
        <v>0</v>
      </c>
      <c r="AN40" s="88">
        <f t="shared" si="5"/>
        <v>0</v>
      </c>
      <c r="AO40" s="88">
        <f t="shared" si="6"/>
        <v>0</v>
      </c>
      <c r="AP40" s="88">
        <f t="shared" si="7"/>
        <v>0</v>
      </c>
      <c r="AQ40" s="88">
        <f t="shared" si="8"/>
        <v>0</v>
      </c>
      <c r="AR40" s="88">
        <f t="shared" si="9"/>
        <v>0</v>
      </c>
      <c r="AS40" s="88">
        <f t="shared" si="10"/>
        <v>0</v>
      </c>
      <c r="AT40" s="88">
        <f t="shared" si="11"/>
        <v>0</v>
      </c>
      <c r="AU40" s="88">
        <f t="shared" si="12"/>
        <v>0</v>
      </c>
      <c r="AV40" s="88">
        <f t="shared" si="13"/>
        <v>0</v>
      </c>
      <c r="AW40" s="88">
        <f t="shared" si="14"/>
        <v>0</v>
      </c>
      <c r="AX40" s="88">
        <f t="shared" si="15"/>
        <v>0</v>
      </c>
      <c r="AY40" s="88">
        <f t="shared" si="16"/>
        <v>0</v>
      </c>
    </row>
    <row r="41" spans="1:51" s="48" customFormat="1">
      <c r="A41" s="72" t="str">
        <f>'Ref2'!I41</f>
        <v>E2632</v>
      </c>
      <c r="B41" s="72" t="str">
        <f>INDEX('Ref1'!$E:$E,MATCH($A41,'Ref1'!$A:$A,0))</f>
        <v>Broadland</v>
      </c>
      <c r="C41" s="72" t="str">
        <f>INDEX('Ref2'!$E:$E,MATCH($A41,'Ref2'!$A:$A,0))</f>
        <v>No</v>
      </c>
      <c r="D41" s="86">
        <f>INDEX('1_GrowthAppeals'!V:V,MATCH($A41,'1_GrowthAppeals'!$A:$A,0))</f>
        <v>0</v>
      </c>
      <c r="E41" s="86">
        <f>INDEX('1_GrowthAppeals'!W:W,MATCH($A41,'1_GrowthAppeals'!$A:$A,0))</f>
        <v>0</v>
      </c>
      <c r="F41" s="86">
        <f>INDEX('1_GrowthAppeals'!X:X,MATCH($A41,'1_GrowthAppeals'!$A:$A,0))</f>
        <v>0</v>
      </c>
      <c r="G41" s="86">
        <f>INDEX('1_GrowthAppeals'!Y:Y,MATCH($A41,'1_GrowthAppeals'!$A:$A,0))</f>
        <v>0</v>
      </c>
      <c r="H41" s="86">
        <f>INDEX('1_GrowthAppeals'!Z:Z,MATCH($A41,'1_GrowthAppeals'!$A:$A,0))</f>
        <v>0</v>
      </c>
      <c r="I41" s="86">
        <f>INDEX('1_GrowthAppeals'!AA:AA,MATCH($A41,'1_GrowthAppeals'!$A:$A,0))</f>
        <v>0</v>
      </c>
      <c r="J41" s="86">
        <f>INDEX('1_GrowthAppeals'!AB:AB,MATCH($A41,'1_GrowthAppeals'!$A:$A,0))</f>
        <v>0</v>
      </c>
      <c r="K41" s="86">
        <f>INDEX('1_GrowthAppeals'!AC:AC,MATCH($A41,'1_GrowthAppeals'!$A:$A,0))</f>
        <v>0</v>
      </c>
      <c r="L41" s="86">
        <f>INDEX('1_GrowthAppeals'!AD:AD,MATCH($A41,'1_GrowthAppeals'!$A:$A,0))</f>
        <v>0</v>
      </c>
      <c r="M41" s="86">
        <f>INDEX('1_GrowthAppeals'!AE:AE,MATCH($A41,'1_GrowthAppeals'!$A:$A,0))</f>
        <v>0</v>
      </c>
      <c r="N41" s="86">
        <f>INDEX('1_GrowthAppeals'!AF:AF,MATCH($A41,'1_GrowthAppeals'!$A:$A,0))</f>
        <v>0</v>
      </c>
      <c r="O41" s="86">
        <f>INDEX('1_GrowthAppeals'!AG:AG,MATCH($A41,'1_GrowthAppeals'!$A:$A,0))</f>
        <v>0</v>
      </c>
      <c r="P41" s="86">
        <f>INDEX('1_GrowthAppeals'!AH:AH,MATCH($A41,'1_GrowthAppeals'!$A:$A,0))</f>
        <v>0</v>
      </c>
      <c r="Q41" s="86">
        <f>INDEX('1_GrowthAppeals'!AI:AI,MATCH($A41,'1_GrowthAppeals'!$A:$A,0))</f>
        <v>0</v>
      </c>
      <c r="R41" s="86">
        <f>INDEX('1_GrowthAppeals'!AJ:AJ,MATCH($A41,'1_GrowthAppeals'!$A:$A,0))</f>
        <v>0</v>
      </c>
      <c r="S41" s="325">
        <f>INDEX('1_GrowthAppeals'!AK:AK,MATCH($A41,'1_GrowthAppeals'!$A:$A,0))</f>
        <v>0</v>
      </c>
      <c r="T41" s="327"/>
      <c r="U41" s="95"/>
      <c r="V41" s="95"/>
      <c r="W41" s="95"/>
      <c r="X41" s="95"/>
      <c r="Y41" s="95"/>
      <c r="Z41" s="95"/>
      <c r="AA41" s="95"/>
      <c r="AB41" s="95"/>
      <c r="AC41" s="95"/>
      <c r="AD41" s="95"/>
      <c r="AE41" s="95"/>
      <c r="AF41" s="95"/>
      <c r="AG41" s="95"/>
      <c r="AH41" s="95"/>
      <c r="AI41" s="318"/>
      <c r="AJ41" s="322">
        <f t="shared" si="1"/>
        <v>0</v>
      </c>
      <c r="AK41" s="88">
        <f t="shared" si="2"/>
        <v>0</v>
      </c>
      <c r="AL41" s="88">
        <f t="shared" si="3"/>
        <v>0</v>
      </c>
      <c r="AM41" s="88">
        <f t="shared" si="4"/>
        <v>0</v>
      </c>
      <c r="AN41" s="88">
        <f t="shared" si="5"/>
        <v>0</v>
      </c>
      <c r="AO41" s="88">
        <f t="shared" si="6"/>
        <v>0</v>
      </c>
      <c r="AP41" s="88">
        <f t="shared" si="7"/>
        <v>0</v>
      </c>
      <c r="AQ41" s="88">
        <f t="shared" si="8"/>
        <v>0</v>
      </c>
      <c r="AR41" s="88">
        <f t="shared" si="9"/>
        <v>0</v>
      </c>
      <c r="AS41" s="88">
        <f t="shared" si="10"/>
        <v>0</v>
      </c>
      <c r="AT41" s="88">
        <f t="shared" si="11"/>
        <v>0</v>
      </c>
      <c r="AU41" s="88">
        <f t="shared" si="12"/>
        <v>0</v>
      </c>
      <c r="AV41" s="88">
        <f t="shared" si="13"/>
        <v>0</v>
      </c>
      <c r="AW41" s="88">
        <f t="shared" si="14"/>
        <v>0</v>
      </c>
      <c r="AX41" s="88">
        <f t="shared" si="15"/>
        <v>0</v>
      </c>
      <c r="AY41" s="88">
        <f t="shared" si="16"/>
        <v>0</v>
      </c>
    </row>
    <row r="42" spans="1:51" s="48" customFormat="1">
      <c r="A42" s="72" t="str">
        <f>'Ref2'!I42</f>
        <v>E5034</v>
      </c>
      <c r="B42" s="72" t="str">
        <f>INDEX('Ref1'!$E:$E,MATCH($A42,'Ref1'!$A:$A,0))</f>
        <v>Bromley</v>
      </c>
      <c r="C42" s="72" t="str">
        <f>INDEX('Ref2'!$E:$E,MATCH($A42,'Ref2'!$A:$A,0))</f>
        <v>No</v>
      </c>
      <c r="D42" s="86">
        <f>INDEX('1_GrowthAppeals'!V:V,MATCH($A42,'1_GrowthAppeals'!$A:$A,0))</f>
        <v>0</v>
      </c>
      <c r="E42" s="86">
        <f>INDEX('1_GrowthAppeals'!W:W,MATCH($A42,'1_GrowthAppeals'!$A:$A,0))</f>
        <v>0</v>
      </c>
      <c r="F42" s="86">
        <f>INDEX('1_GrowthAppeals'!X:X,MATCH($A42,'1_GrowthAppeals'!$A:$A,0))</f>
        <v>0</v>
      </c>
      <c r="G42" s="86">
        <f>INDEX('1_GrowthAppeals'!Y:Y,MATCH($A42,'1_GrowthAppeals'!$A:$A,0))</f>
        <v>0</v>
      </c>
      <c r="H42" s="86">
        <f>INDEX('1_GrowthAppeals'!Z:Z,MATCH($A42,'1_GrowthAppeals'!$A:$A,0))</f>
        <v>0</v>
      </c>
      <c r="I42" s="86">
        <f>INDEX('1_GrowthAppeals'!AA:AA,MATCH($A42,'1_GrowthAppeals'!$A:$A,0))</f>
        <v>0</v>
      </c>
      <c r="J42" s="86">
        <f>INDEX('1_GrowthAppeals'!AB:AB,MATCH($A42,'1_GrowthAppeals'!$A:$A,0))</f>
        <v>0</v>
      </c>
      <c r="K42" s="86">
        <f>INDEX('1_GrowthAppeals'!AC:AC,MATCH($A42,'1_GrowthAppeals'!$A:$A,0))</f>
        <v>0</v>
      </c>
      <c r="L42" s="86">
        <f>INDEX('1_GrowthAppeals'!AD:AD,MATCH($A42,'1_GrowthAppeals'!$A:$A,0))</f>
        <v>0</v>
      </c>
      <c r="M42" s="86">
        <f>INDEX('1_GrowthAppeals'!AE:AE,MATCH($A42,'1_GrowthAppeals'!$A:$A,0))</f>
        <v>0</v>
      </c>
      <c r="N42" s="86">
        <f>INDEX('1_GrowthAppeals'!AF:AF,MATCH($A42,'1_GrowthAppeals'!$A:$A,0))</f>
        <v>0</v>
      </c>
      <c r="O42" s="86">
        <f>INDEX('1_GrowthAppeals'!AG:AG,MATCH($A42,'1_GrowthAppeals'!$A:$A,0))</f>
        <v>0</v>
      </c>
      <c r="P42" s="86">
        <f>INDEX('1_GrowthAppeals'!AH:AH,MATCH($A42,'1_GrowthAppeals'!$A:$A,0))</f>
        <v>0</v>
      </c>
      <c r="Q42" s="86">
        <f>INDEX('1_GrowthAppeals'!AI:AI,MATCH($A42,'1_GrowthAppeals'!$A:$A,0))</f>
        <v>0</v>
      </c>
      <c r="R42" s="86">
        <f>INDEX('1_GrowthAppeals'!AJ:AJ,MATCH($A42,'1_GrowthAppeals'!$A:$A,0))</f>
        <v>0</v>
      </c>
      <c r="S42" s="325">
        <f>INDEX('1_GrowthAppeals'!AK:AK,MATCH($A42,'1_GrowthAppeals'!$A:$A,0))</f>
        <v>0</v>
      </c>
      <c r="T42" s="327"/>
      <c r="U42" s="95"/>
      <c r="V42" s="95"/>
      <c r="W42" s="95"/>
      <c r="X42" s="95"/>
      <c r="Y42" s="95"/>
      <c r="Z42" s="95"/>
      <c r="AA42" s="95"/>
      <c r="AB42" s="95"/>
      <c r="AC42" s="95"/>
      <c r="AD42" s="95"/>
      <c r="AE42" s="95"/>
      <c r="AF42" s="95"/>
      <c r="AG42" s="95"/>
      <c r="AH42" s="95"/>
      <c r="AI42" s="318"/>
      <c r="AJ42" s="322">
        <f t="shared" si="1"/>
        <v>0</v>
      </c>
      <c r="AK42" s="88">
        <f t="shared" si="2"/>
        <v>0</v>
      </c>
      <c r="AL42" s="88">
        <f t="shared" si="3"/>
        <v>0</v>
      </c>
      <c r="AM42" s="88">
        <f t="shared" si="4"/>
        <v>0</v>
      </c>
      <c r="AN42" s="88">
        <f t="shared" si="5"/>
        <v>0</v>
      </c>
      <c r="AO42" s="88">
        <f t="shared" si="6"/>
        <v>0</v>
      </c>
      <c r="AP42" s="88">
        <f t="shared" si="7"/>
        <v>0</v>
      </c>
      <c r="AQ42" s="88">
        <f t="shared" si="8"/>
        <v>0</v>
      </c>
      <c r="AR42" s="88">
        <f t="shared" si="9"/>
        <v>0</v>
      </c>
      <c r="AS42" s="88">
        <f t="shared" si="10"/>
        <v>0</v>
      </c>
      <c r="AT42" s="88">
        <f t="shared" si="11"/>
        <v>0</v>
      </c>
      <c r="AU42" s="88">
        <f t="shared" si="12"/>
        <v>0</v>
      </c>
      <c r="AV42" s="88">
        <f t="shared" si="13"/>
        <v>0</v>
      </c>
      <c r="AW42" s="88">
        <f t="shared" si="14"/>
        <v>0</v>
      </c>
      <c r="AX42" s="88">
        <f t="shared" si="15"/>
        <v>0</v>
      </c>
      <c r="AY42" s="88">
        <f t="shared" si="16"/>
        <v>0</v>
      </c>
    </row>
    <row r="43" spans="1:51" s="48" customFormat="1">
      <c r="A43" s="72" t="str">
        <f>'Ref2'!I43</f>
        <v>E1831</v>
      </c>
      <c r="B43" s="72" t="str">
        <f>INDEX('Ref1'!$E:$E,MATCH($A43,'Ref1'!$A:$A,0))</f>
        <v>Bromsgrove</v>
      </c>
      <c r="C43" s="72" t="str">
        <f>INDEX('Ref2'!$E:$E,MATCH($A43,'Ref2'!$A:$A,0))</f>
        <v>No</v>
      </c>
      <c r="D43" s="86">
        <f>INDEX('1_GrowthAppeals'!V:V,MATCH($A43,'1_GrowthAppeals'!$A:$A,0))</f>
        <v>0</v>
      </c>
      <c r="E43" s="86">
        <f>INDEX('1_GrowthAppeals'!W:W,MATCH($A43,'1_GrowthAppeals'!$A:$A,0))</f>
        <v>0</v>
      </c>
      <c r="F43" s="86">
        <f>INDEX('1_GrowthAppeals'!X:X,MATCH($A43,'1_GrowthAppeals'!$A:$A,0))</f>
        <v>0</v>
      </c>
      <c r="G43" s="86">
        <f>INDEX('1_GrowthAppeals'!Y:Y,MATCH($A43,'1_GrowthAppeals'!$A:$A,0))</f>
        <v>0</v>
      </c>
      <c r="H43" s="86">
        <f>INDEX('1_GrowthAppeals'!Z:Z,MATCH($A43,'1_GrowthAppeals'!$A:$A,0))</f>
        <v>0</v>
      </c>
      <c r="I43" s="86">
        <f>INDEX('1_GrowthAppeals'!AA:AA,MATCH($A43,'1_GrowthAppeals'!$A:$A,0))</f>
        <v>0</v>
      </c>
      <c r="J43" s="86">
        <f>INDEX('1_GrowthAppeals'!AB:AB,MATCH($A43,'1_GrowthAppeals'!$A:$A,0))</f>
        <v>0</v>
      </c>
      <c r="K43" s="86">
        <f>INDEX('1_GrowthAppeals'!AC:AC,MATCH($A43,'1_GrowthAppeals'!$A:$A,0))</f>
        <v>0</v>
      </c>
      <c r="L43" s="86">
        <f>INDEX('1_GrowthAppeals'!AD:AD,MATCH($A43,'1_GrowthAppeals'!$A:$A,0))</f>
        <v>0</v>
      </c>
      <c r="M43" s="86">
        <f>INDEX('1_GrowthAppeals'!AE:AE,MATCH($A43,'1_GrowthAppeals'!$A:$A,0))</f>
        <v>0</v>
      </c>
      <c r="N43" s="86">
        <f>INDEX('1_GrowthAppeals'!AF:AF,MATCH($A43,'1_GrowthAppeals'!$A:$A,0))</f>
        <v>0</v>
      </c>
      <c r="O43" s="86">
        <f>INDEX('1_GrowthAppeals'!AG:AG,MATCH($A43,'1_GrowthAppeals'!$A:$A,0))</f>
        <v>0</v>
      </c>
      <c r="P43" s="86">
        <f>INDEX('1_GrowthAppeals'!AH:AH,MATCH($A43,'1_GrowthAppeals'!$A:$A,0))</f>
        <v>0</v>
      </c>
      <c r="Q43" s="86">
        <f>INDEX('1_GrowthAppeals'!AI:AI,MATCH($A43,'1_GrowthAppeals'!$A:$A,0))</f>
        <v>0</v>
      </c>
      <c r="R43" s="86">
        <f>INDEX('1_GrowthAppeals'!AJ:AJ,MATCH($A43,'1_GrowthAppeals'!$A:$A,0))</f>
        <v>0</v>
      </c>
      <c r="S43" s="325">
        <f>INDEX('1_GrowthAppeals'!AK:AK,MATCH($A43,'1_GrowthAppeals'!$A:$A,0))</f>
        <v>0</v>
      </c>
      <c r="T43" s="327"/>
      <c r="U43" s="95"/>
      <c r="V43" s="95"/>
      <c r="W43" s="95"/>
      <c r="X43" s="95"/>
      <c r="Y43" s="95"/>
      <c r="Z43" s="95"/>
      <c r="AA43" s="95"/>
      <c r="AB43" s="95"/>
      <c r="AC43" s="95"/>
      <c r="AD43" s="95"/>
      <c r="AE43" s="95"/>
      <c r="AF43" s="95"/>
      <c r="AG43" s="95"/>
      <c r="AH43" s="95"/>
      <c r="AI43" s="318"/>
      <c r="AJ43" s="322">
        <f t="shared" si="1"/>
        <v>0</v>
      </c>
      <c r="AK43" s="88">
        <f t="shared" si="2"/>
        <v>0</v>
      </c>
      <c r="AL43" s="88">
        <f t="shared" si="3"/>
        <v>0</v>
      </c>
      <c r="AM43" s="88">
        <f t="shared" si="4"/>
        <v>0</v>
      </c>
      <c r="AN43" s="88">
        <f t="shared" si="5"/>
        <v>0</v>
      </c>
      <c r="AO43" s="88">
        <f t="shared" si="6"/>
        <v>0</v>
      </c>
      <c r="AP43" s="88">
        <f t="shared" si="7"/>
        <v>0</v>
      </c>
      <c r="AQ43" s="88">
        <f t="shared" si="8"/>
        <v>0</v>
      </c>
      <c r="AR43" s="88">
        <f t="shared" si="9"/>
        <v>0</v>
      </c>
      <c r="AS43" s="88">
        <f t="shared" si="10"/>
        <v>0</v>
      </c>
      <c r="AT43" s="88">
        <f t="shared" si="11"/>
        <v>0</v>
      </c>
      <c r="AU43" s="88">
        <f t="shared" si="12"/>
        <v>0</v>
      </c>
      <c r="AV43" s="88">
        <f t="shared" si="13"/>
        <v>0</v>
      </c>
      <c r="AW43" s="88">
        <f t="shared" si="14"/>
        <v>0</v>
      </c>
      <c r="AX43" s="88">
        <f t="shared" si="15"/>
        <v>0</v>
      </c>
      <c r="AY43" s="88">
        <f t="shared" si="16"/>
        <v>0</v>
      </c>
    </row>
    <row r="44" spans="1:51" s="48" customFormat="1">
      <c r="A44" s="72" t="str">
        <f>'Ref2'!I44</f>
        <v>E1931</v>
      </c>
      <c r="B44" s="72" t="str">
        <f>INDEX('Ref1'!$E:$E,MATCH($A44,'Ref1'!$A:$A,0))</f>
        <v>Broxbourne</v>
      </c>
      <c r="C44" s="72" t="str">
        <f>INDEX('Ref2'!$E:$E,MATCH($A44,'Ref2'!$A:$A,0))</f>
        <v>No</v>
      </c>
      <c r="D44" s="86">
        <f>INDEX('1_GrowthAppeals'!V:V,MATCH($A44,'1_GrowthAppeals'!$A:$A,0))</f>
        <v>0</v>
      </c>
      <c r="E44" s="86">
        <f>INDEX('1_GrowthAppeals'!W:W,MATCH($A44,'1_GrowthAppeals'!$A:$A,0))</f>
        <v>0</v>
      </c>
      <c r="F44" s="86">
        <f>INDEX('1_GrowthAppeals'!X:X,MATCH($A44,'1_GrowthAppeals'!$A:$A,0))</f>
        <v>0</v>
      </c>
      <c r="G44" s="86">
        <f>INDEX('1_GrowthAppeals'!Y:Y,MATCH($A44,'1_GrowthAppeals'!$A:$A,0))</f>
        <v>0</v>
      </c>
      <c r="H44" s="86">
        <f>INDEX('1_GrowthAppeals'!Z:Z,MATCH($A44,'1_GrowthAppeals'!$A:$A,0))</f>
        <v>0</v>
      </c>
      <c r="I44" s="86">
        <f>INDEX('1_GrowthAppeals'!AA:AA,MATCH($A44,'1_GrowthAppeals'!$A:$A,0))</f>
        <v>0</v>
      </c>
      <c r="J44" s="86">
        <f>INDEX('1_GrowthAppeals'!AB:AB,MATCH($A44,'1_GrowthAppeals'!$A:$A,0))</f>
        <v>0</v>
      </c>
      <c r="K44" s="86">
        <f>INDEX('1_GrowthAppeals'!AC:AC,MATCH($A44,'1_GrowthAppeals'!$A:$A,0))</f>
        <v>0</v>
      </c>
      <c r="L44" s="86">
        <f>INDEX('1_GrowthAppeals'!AD:AD,MATCH($A44,'1_GrowthAppeals'!$A:$A,0))</f>
        <v>0</v>
      </c>
      <c r="M44" s="86">
        <f>INDEX('1_GrowthAppeals'!AE:AE,MATCH($A44,'1_GrowthAppeals'!$A:$A,0))</f>
        <v>0</v>
      </c>
      <c r="N44" s="86">
        <f>INDEX('1_GrowthAppeals'!AF:AF,MATCH($A44,'1_GrowthAppeals'!$A:$A,0))</f>
        <v>0</v>
      </c>
      <c r="O44" s="86">
        <f>INDEX('1_GrowthAppeals'!AG:AG,MATCH($A44,'1_GrowthAppeals'!$A:$A,0))</f>
        <v>0</v>
      </c>
      <c r="P44" s="86">
        <f>INDEX('1_GrowthAppeals'!AH:AH,MATCH($A44,'1_GrowthAppeals'!$A:$A,0))</f>
        <v>0</v>
      </c>
      <c r="Q44" s="86">
        <f>INDEX('1_GrowthAppeals'!AI:AI,MATCH($A44,'1_GrowthAppeals'!$A:$A,0))</f>
        <v>0</v>
      </c>
      <c r="R44" s="86">
        <f>INDEX('1_GrowthAppeals'!AJ:AJ,MATCH($A44,'1_GrowthAppeals'!$A:$A,0))</f>
        <v>0</v>
      </c>
      <c r="S44" s="325">
        <f>INDEX('1_GrowthAppeals'!AK:AK,MATCH($A44,'1_GrowthAppeals'!$A:$A,0))</f>
        <v>0</v>
      </c>
      <c r="T44" s="327"/>
      <c r="U44" s="95"/>
      <c r="V44" s="95"/>
      <c r="W44" s="95"/>
      <c r="X44" s="95"/>
      <c r="Y44" s="95"/>
      <c r="Z44" s="95"/>
      <c r="AA44" s="95"/>
      <c r="AB44" s="95"/>
      <c r="AC44" s="95"/>
      <c r="AD44" s="95"/>
      <c r="AE44" s="95"/>
      <c r="AF44" s="95"/>
      <c r="AG44" s="95"/>
      <c r="AH44" s="95"/>
      <c r="AI44" s="318"/>
      <c r="AJ44" s="322">
        <f t="shared" si="1"/>
        <v>0</v>
      </c>
      <c r="AK44" s="88">
        <f t="shared" si="2"/>
        <v>0</v>
      </c>
      <c r="AL44" s="88">
        <f t="shared" si="3"/>
        <v>0</v>
      </c>
      <c r="AM44" s="88">
        <f t="shared" si="4"/>
        <v>0</v>
      </c>
      <c r="AN44" s="88">
        <f t="shared" si="5"/>
        <v>0</v>
      </c>
      <c r="AO44" s="88">
        <f t="shared" si="6"/>
        <v>0</v>
      </c>
      <c r="AP44" s="88">
        <f t="shared" si="7"/>
        <v>0</v>
      </c>
      <c r="AQ44" s="88">
        <f t="shared" si="8"/>
        <v>0</v>
      </c>
      <c r="AR44" s="88">
        <f t="shared" si="9"/>
        <v>0</v>
      </c>
      <c r="AS44" s="88">
        <f t="shared" si="10"/>
        <v>0</v>
      </c>
      <c r="AT44" s="88">
        <f t="shared" si="11"/>
        <v>0</v>
      </c>
      <c r="AU44" s="88">
        <f t="shared" si="12"/>
        <v>0</v>
      </c>
      <c r="AV44" s="88">
        <f t="shared" si="13"/>
        <v>0</v>
      </c>
      <c r="AW44" s="88">
        <f t="shared" si="14"/>
        <v>0</v>
      </c>
      <c r="AX44" s="88">
        <f t="shared" si="15"/>
        <v>0</v>
      </c>
      <c r="AY44" s="88">
        <f t="shared" si="16"/>
        <v>0</v>
      </c>
    </row>
    <row r="45" spans="1:51" s="48" customFormat="1">
      <c r="A45" s="72" t="str">
        <f>'Ref2'!I45</f>
        <v>E3033</v>
      </c>
      <c r="B45" s="72" t="str">
        <f>INDEX('Ref1'!$E:$E,MATCH($A45,'Ref1'!$A:$A,0))</f>
        <v>Broxtowe</v>
      </c>
      <c r="C45" s="72" t="str">
        <f>INDEX('Ref2'!$E:$E,MATCH($A45,'Ref2'!$A:$A,0))</f>
        <v>No</v>
      </c>
      <c r="D45" s="86">
        <f>INDEX('1_GrowthAppeals'!V:V,MATCH($A45,'1_GrowthAppeals'!$A:$A,0))</f>
        <v>0</v>
      </c>
      <c r="E45" s="86">
        <f>INDEX('1_GrowthAppeals'!W:W,MATCH($A45,'1_GrowthAppeals'!$A:$A,0))</f>
        <v>0</v>
      </c>
      <c r="F45" s="86">
        <f>INDEX('1_GrowthAppeals'!X:X,MATCH($A45,'1_GrowthAppeals'!$A:$A,0))</f>
        <v>0</v>
      </c>
      <c r="G45" s="86">
        <f>INDEX('1_GrowthAppeals'!Y:Y,MATCH($A45,'1_GrowthAppeals'!$A:$A,0))</f>
        <v>0</v>
      </c>
      <c r="H45" s="86">
        <f>INDEX('1_GrowthAppeals'!Z:Z,MATCH($A45,'1_GrowthAppeals'!$A:$A,0))</f>
        <v>0</v>
      </c>
      <c r="I45" s="86">
        <f>INDEX('1_GrowthAppeals'!AA:AA,MATCH($A45,'1_GrowthAppeals'!$A:$A,0))</f>
        <v>0</v>
      </c>
      <c r="J45" s="86">
        <f>INDEX('1_GrowthAppeals'!AB:AB,MATCH($A45,'1_GrowthAppeals'!$A:$A,0))</f>
        <v>0</v>
      </c>
      <c r="K45" s="86">
        <f>INDEX('1_GrowthAppeals'!AC:AC,MATCH($A45,'1_GrowthAppeals'!$A:$A,0))</f>
        <v>0</v>
      </c>
      <c r="L45" s="86">
        <f>INDEX('1_GrowthAppeals'!AD:AD,MATCH($A45,'1_GrowthAppeals'!$A:$A,0))</f>
        <v>0</v>
      </c>
      <c r="M45" s="86">
        <f>INDEX('1_GrowthAppeals'!AE:AE,MATCH($A45,'1_GrowthAppeals'!$A:$A,0))</f>
        <v>0</v>
      </c>
      <c r="N45" s="86">
        <f>INDEX('1_GrowthAppeals'!AF:AF,MATCH($A45,'1_GrowthAppeals'!$A:$A,0))</f>
        <v>0</v>
      </c>
      <c r="O45" s="86">
        <f>INDEX('1_GrowthAppeals'!AG:AG,MATCH($A45,'1_GrowthAppeals'!$A:$A,0))</f>
        <v>0</v>
      </c>
      <c r="P45" s="86">
        <f>INDEX('1_GrowthAppeals'!AH:AH,MATCH($A45,'1_GrowthAppeals'!$A:$A,0))</f>
        <v>0</v>
      </c>
      <c r="Q45" s="86">
        <f>INDEX('1_GrowthAppeals'!AI:AI,MATCH($A45,'1_GrowthAppeals'!$A:$A,0))</f>
        <v>0</v>
      </c>
      <c r="R45" s="86">
        <f>INDEX('1_GrowthAppeals'!AJ:AJ,MATCH($A45,'1_GrowthAppeals'!$A:$A,0))</f>
        <v>0</v>
      </c>
      <c r="S45" s="325">
        <f>INDEX('1_GrowthAppeals'!AK:AK,MATCH($A45,'1_GrowthAppeals'!$A:$A,0))</f>
        <v>0</v>
      </c>
      <c r="T45" s="327"/>
      <c r="U45" s="95"/>
      <c r="V45" s="95"/>
      <c r="W45" s="95"/>
      <c r="X45" s="95"/>
      <c r="Y45" s="95"/>
      <c r="Z45" s="95"/>
      <c r="AA45" s="95"/>
      <c r="AB45" s="95"/>
      <c r="AC45" s="95"/>
      <c r="AD45" s="95"/>
      <c r="AE45" s="95"/>
      <c r="AF45" s="95"/>
      <c r="AG45" s="95"/>
      <c r="AH45" s="95"/>
      <c r="AI45" s="318"/>
      <c r="AJ45" s="322">
        <f t="shared" si="1"/>
        <v>0</v>
      </c>
      <c r="AK45" s="88">
        <f t="shared" si="2"/>
        <v>0</v>
      </c>
      <c r="AL45" s="88">
        <f t="shared" si="3"/>
        <v>0</v>
      </c>
      <c r="AM45" s="88">
        <f t="shared" si="4"/>
        <v>0</v>
      </c>
      <c r="AN45" s="88">
        <f t="shared" si="5"/>
        <v>0</v>
      </c>
      <c r="AO45" s="88">
        <f t="shared" si="6"/>
        <v>0</v>
      </c>
      <c r="AP45" s="88">
        <f t="shared" si="7"/>
        <v>0</v>
      </c>
      <c r="AQ45" s="88">
        <f t="shared" si="8"/>
        <v>0</v>
      </c>
      <c r="AR45" s="88">
        <f t="shared" si="9"/>
        <v>0</v>
      </c>
      <c r="AS45" s="88">
        <f t="shared" si="10"/>
        <v>0</v>
      </c>
      <c r="AT45" s="88">
        <f t="shared" si="11"/>
        <v>0</v>
      </c>
      <c r="AU45" s="88">
        <f t="shared" si="12"/>
        <v>0</v>
      </c>
      <c r="AV45" s="88">
        <f t="shared" si="13"/>
        <v>0</v>
      </c>
      <c r="AW45" s="88">
        <f t="shared" si="14"/>
        <v>0</v>
      </c>
      <c r="AX45" s="88">
        <f t="shared" si="15"/>
        <v>0</v>
      </c>
      <c r="AY45" s="88">
        <f t="shared" si="16"/>
        <v>0</v>
      </c>
    </row>
    <row r="46" spans="1:51" s="48" customFormat="1">
      <c r="A46" s="72" t="str">
        <f>'Ref2'!I46</f>
        <v>E2333</v>
      </c>
      <c r="B46" s="72" t="str">
        <f>INDEX('Ref1'!$E:$E,MATCH($A46,'Ref1'!$A:$A,0))</f>
        <v>Burnley</v>
      </c>
      <c r="C46" s="72" t="str">
        <f>INDEX('Ref2'!$E:$E,MATCH($A46,'Ref2'!$A:$A,0))</f>
        <v>No</v>
      </c>
      <c r="D46" s="86">
        <f>INDEX('1_GrowthAppeals'!V:V,MATCH($A46,'1_GrowthAppeals'!$A:$A,0))</f>
        <v>0</v>
      </c>
      <c r="E46" s="86">
        <f>INDEX('1_GrowthAppeals'!W:W,MATCH($A46,'1_GrowthAppeals'!$A:$A,0))</f>
        <v>0</v>
      </c>
      <c r="F46" s="86">
        <f>INDEX('1_GrowthAppeals'!X:X,MATCH($A46,'1_GrowthAppeals'!$A:$A,0))</f>
        <v>0</v>
      </c>
      <c r="G46" s="86">
        <f>INDEX('1_GrowthAppeals'!Y:Y,MATCH($A46,'1_GrowthAppeals'!$A:$A,0))</f>
        <v>0</v>
      </c>
      <c r="H46" s="86">
        <f>INDEX('1_GrowthAppeals'!Z:Z,MATCH($A46,'1_GrowthAppeals'!$A:$A,0))</f>
        <v>0</v>
      </c>
      <c r="I46" s="86">
        <f>INDEX('1_GrowthAppeals'!AA:AA,MATCH($A46,'1_GrowthAppeals'!$A:$A,0))</f>
        <v>0</v>
      </c>
      <c r="J46" s="86">
        <f>INDEX('1_GrowthAppeals'!AB:AB,MATCH($A46,'1_GrowthAppeals'!$A:$A,0))</f>
        <v>0</v>
      </c>
      <c r="K46" s="86">
        <f>INDEX('1_GrowthAppeals'!AC:AC,MATCH($A46,'1_GrowthAppeals'!$A:$A,0))</f>
        <v>0</v>
      </c>
      <c r="L46" s="86">
        <f>INDEX('1_GrowthAppeals'!AD:AD,MATCH($A46,'1_GrowthAppeals'!$A:$A,0))</f>
        <v>0</v>
      </c>
      <c r="M46" s="86">
        <f>INDEX('1_GrowthAppeals'!AE:AE,MATCH($A46,'1_GrowthAppeals'!$A:$A,0))</f>
        <v>0</v>
      </c>
      <c r="N46" s="86">
        <f>INDEX('1_GrowthAppeals'!AF:AF,MATCH($A46,'1_GrowthAppeals'!$A:$A,0))</f>
        <v>0</v>
      </c>
      <c r="O46" s="86">
        <f>INDEX('1_GrowthAppeals'!AG:AG,MATCH($A46,'1_GrowthAppeals'!$A:$A,0))</f>
        <v>0</v>
      </c>
      <c r="P46" s="86">
        <f>INDEX('1_GrowthAppeals'!AH:AH,MATCH($A46,'1_GrowthAppeals'!$A:$A,0))</f>
        <v>0</v>
      </c>
      <c r="Q46" s="86">
        <f>INDEX('1_GrowthAppeals'!AI:AI,MATCH($A46,'1_GrowthAppeals'!$A:$A,0))</f>
        <v>0</v>
      </c>
      <c r="R46" s="86">
        <f>INDEX('1_GrowthAppeals'!AJ:AJ,MATCH($A46,'1_GrowthAppeals'!$A:$A,0))</f>
        <v>0</v>
      </c>
      <c r="S46" s="325">
        <f>INDEX('1_GrowthAppeals'!AK:AK,MATCH($A46,'1_GrowthAppeals'!$A:$A,0))</f>
        <v>0</v>
      </c>
      <c r="T46" s="327"/>
      <c r="U46" s="95"/>
      <c r="V46" s="95"/>
      <c r="W46" s="95"/>
      <c r="X46" s="95"/>
      <c r="Y46" s="95"/>
      <c r="Z46" s="95"/>
      <c r="AA46" s="95"/>
      <c r="AB46" s="95"/>
      <c r="AC46" s="95"/>
      <c r="AD46" s="95"/>
      <c r="AE46" s="95"/>
      <c r="AF46" s="95"/>
      <c r="AG46" s="95"/>
      <c r="AH46" s="95"/>
      <c r="AI46" s="318"/>
      <c r="AJ46" s="322">
        <f t="shared" si="1"/>
        <v>0</v>
      </c>
      <c r="AK46" s="88">
        <f t="shared" si="2"/>
        <v>0</v>
      </c>
      <c r="AL46" s="88">
        <f t="shared" si="3"/>
        <v>0</v>
      </c>
      <c r="AM46" s="88">
        <f t="shared" si="4"/>
        <v>0</v>
      </c>
      <c r="AN46" s="88">
        <f t="shared" si="5"/>
        <v>0</v>
      </c>
      <c r="AO46" s="88">
        <f t="shared" si="6"/>
        <v>0</v>
      </c>
      <c r="AP46" s="88">
        <f t="shared" si="7"/>
        <v>0</v>
      </c>
      <c r="AQ46" s="88">
        <f t="shared" si="8"/>
        <v>0</v>
      </c>
      <c r="AR46" s="88">
        <f t="shared" si="9"/>
        <v>0</v>
      </c>
      <c r="AS46" s="88">
        <f t="shared" si="10"/>
        <v>0</v>
      </c>
      <c r="AT46" s="88">
        <f t="shared" si="11"/>
        <v>0</v>
      </c>
      <c r="AU46" s="88">
        <f t="shared" si="12"/>
        <v>0</v>
      </c>
      <c r="AV46" s="88">
        <f t="shared" si="13"/>
        <v>0</v>
      </c>
      <c r="AW46" s="88">
        <f t="shared" si="14"/>
        <v>0</v>
      </c>
      <c r="AX46" s="88">
        <f t="shared" si="15"/>
        <v>0</v>
      </c>
      <c r="AY46" s="88">
        <f t="shared" si="16"/>
        <v>0</v>
      </c>
    </row>
    <row r="47" spans="1:51" s="48" customFormat="1">
      <c r="A47" s="72" t="str">
        <f>'Ref2'!I47</f>
        <v>E4202</v>
      </c>
      <c r="B47" s="72" t="str">
        <f>INDEX('Ref1'!$E:$E,MATCH($A47,'Ref1'!$A:$A,0))</f>
        <v>Bury</v>
      </c>
      <c r="C47" s="72" t="str">
        <f>INDEX('Ref2'!$E:$E,MATCH($A47,'Ref2'!$A:$A,0))</f>
        <v>No</v>
      </c>
      <c r="D47" s="86">
        <f>INDEX('1_GrowthAppeals'!V:V,MATCH($A47,'1_GrowthAppeals'!$A:$A,0))</f>
        <v>0</v>
      </c>
      <c r="E47" s="86">
        <f>INDEX('1_GrowthAppeals'!W:W,MATCH($A47,'1_GrowthAppeals'!$A:$A,0))</f>
        <v>0</v>
      </c>
      <c r="F47" s="86">
        <f>INDEX('1_GrowthAppeals'!X:X,MATCH($A47,'1_GrowthAppeals'!$A:$A,0))</f>
        <v>0</v>
      </c>
      <c r="G47" s="86">
        <f>INDEX('1_GrowthAppeals'!Y:Y,MATCH($A47,'1_GrowthAppeals'!$A:$A,0))</f>
        <v>0</v>
      </c>
      <c r="H47" s="86">
        <f>INDEX('1_GrowthAppeals'!Z:Z,MATCH($A47,'1_GrowthAppeals'!$A:$A,0))</f>
        <v>0</v>
      </c>
      <c r="I47" s="86">
        <f>INDEX('1_GrowthAppeals'!AA:AA,MATCH($A47,'1_GrowthAppeals'!$A:$A,0))</f>
        <v>0</v>
      </c>
      <c r="J47" s="86">
        <f>INDEX('1_GrowthAppeals'!AB:AB,MATCH($A47,'1_GrowthAppeals'!$A:$A,0))</f>
        <v>0</v>
      </c>
      <c r="K47" s="86">
        <f>INDEX('1_GrowthAppeals'!AC:AC,MATCH($A47,'1_GrowthAppeals'!$A:$A,0))</f>
        <v>0</v>
      </c>
      <c r="L47" s="86">
        <f>INDEX('1_GrowthAppeals'!AD:AD,MATCH($A47,'1_GrowthAppeals'!$A:$A,0))</f>
        <v>0</v>
      </c>
      <c r="M47" s="86">
        <f>INDEX('1_GrowthAppeals'!AE:AE,MATCH($A47,'1_GrowthAppeals'!$A:$A,0))</f>
        <v>0</v>
      </c>
      <c r="N47" s="86">
        <f>INDEX('1_GrowthAppeals'!AF:AF,MATCH($A47,'1_GrowthAppeals'!$A:$A,0))</f>
        <v>0</v>
      </c>
      <c r="O47" s="86">
        <f>INDEX('1_GrowthAppeals'!AG:AG,MATCH($A47,'1_GrowthAppeals'!$A:$A,0))</f>
        <v>0</v>
      </c>
      <c r="P47" s="86">
        <f>INDEX('1_GrowthAppeals'!AH:AH,MATCH($A47,'1_GrowthAppeals'!$A:$A,0))</f>
        <v>0</v>
      </c>
      <c r="Q47" s="86">
        <f>INDEX('1_GrowthAppeals'!AI:AI,MATCH($A47,'1_GrowthAppeals'!$A:$A,0))</f>
        <v>0</v>
      </c>
      <c r="R47" s="86">
        <f>INDEX('1_GrowthAppeals'!AJ:AJ,MATCH($A47,'1_GrowthAppeals'!$A:$A,0))</f>
        <v>0</v>
      </c>
      <c r="S47" s="325">
        <f>INDEX('1_GrowthAppeals'!AK:AK,MATCH($A47,'1_GrowthAppeals'!$A:$A,0))</f>
        <v>0</v>
      </c>
      <c r="T47" s="327"/>
      <c r="U47" s="95"/>
      <c r="V47" s="95"/>
      <c r="W47" s="95"/>
      <c r="X47" s="95"/>
      <c r="Y47" s="95"/>
      <c r="Z47" s="95"/>
      <c r="AA47" s="95"/>
      <c r="AB47" s="95"/>
      <c r="AC47" s="95"/>
      <c r="AD47" s="95"/>
      <c r="AE47" s="95"/>
      <c r="AF47" s="95"/>
      <c r="AG47" s="95"/>
      <c r="AH47" s="95"/>
      <c r="AI47" s="318"/>
      <c r="AJ47" s="322">
        <f t="shared" si="1"/>
        <v>0</v>
      </c>
      <c r="AK47" s="88">
        <f t="shared" si="2"/>
        <v>0</v>
      </c>
      <c r="AL47" s="88">
        <f t="shared" si="3"/>
        <v>0</v>
      </c>
      <c r="AM47" s="88">
        <f t="shared" si="4"/>
        <v>0</v>
      </c>
      <c r="AN47" s="88">
        <f t="shared" si="5"/>
        <v>0</v>
      </c>
      <c r="AO47" s="88">
        <f t="shared" si="6"/>
        <v>0</v>
      </c>
      <c r="AP47" s="88">
        <f t="shared" si="7"/>
        <v>0</v>
      </c>
      <c r="AQ47" s="88">
        <f t="shared" si="8"/>
        <v>0</v>
      </c>
      <c r="AR47" s="88">
        <f t="shared" si="9"/>
        <v>0</v>
      </c>
      <c r="AS47" s="88">
        <f t="shared" si="10"/>
        <v>0</v>
      </c>
      <c r="AT47" s="88">
        <f t="shared" si="11"/>
        <v>0</v>
      </c>
      <c r="AU47" s="88">
        <f t="shared" si="12"/>
        <v>0</v>
      </c>
      <c r="AV47" s="88">
        <f t="shared" si="13"/>
        <v>0</v>
      </c>
      <c r="AW47" s="88">
        <f t="shared" si="14"/>
        <v>0</v>
      </c>
      <c r="AX47" s="88">
        <f t="shared" si="15"/>
        <v>0</v>
      </c>
      <c r="AY47" s="88">
        <f t="shared" si="16"/>
        <v>0</v>
      </c>
    </row>
    <row r="48" spans="1:51" s="48" customFormat="1">
      <c r="A48" s="72" t="str">
        <f>'Ref2'!I48</f>
        <v>E4702</v>
      </c>
      <c r="B48" s="72" t="str">
        <f>INDEX('Ref1'!$E:$E,MATCH($A48,'Ref1'!$A:$A,0))</f>
        <v>Calderdale</v>
      </c>
      <c r="C48" s="72" t="str">
        <f>INDEX('Ref2'!$E:$E,MATCH($A48,'Ref2'!$A:$A,0))</f>
        <v>No</v>
      </c>
      <c r="D48" s="86">
        <f>INDEX('1_GrowthAppeals'!V:V,MATCH($A48,'1_GrowthAppeals'!$A:$A,0))</f>
        <v>0</v>
      </c>
      <c r="E48" s="86">
        <f>INDEX('1_GrowthAppeals'!W:W,MATCH($A48,'1_GrowthAppeals'!$A:$A,0))</f>
        <v>0</v>
      </c>
      <c r="F48" s="86">
        <f>INDEX('1_GrowthAppeals'!X:X,MATCH($A48,'1_GrowthAppeals'!$A:$A,0))</f>
        <v>0</v>
      </c>
      <c r="G48" s="86">
        <f>INDEX('1_GrowthAppeals'!Y:Y,MATCH($A48,'1_GrowthAppeals'!$A:$A,0))</f>
        <v>0</v>
      </c>
      <c r="H48" s="86">
        <f>INDEX('1_GrowthAppeals'!Z:Z,MATCH($A48,'1_GrowthAppeals'!$A:$A,0))</f>
        <v>0</v>
      </c>
      <c r="I48" s="86">
        <f>INDEX('1_GrowthAppeals'!AA:AA,MATCH($A48,'1_GrowthAppeals'!$A:$A,0))</f>
        <v>0</v>
      </c>
      <c r="J48" s="86">
        <f>INDEX('1_GrowthAppeals'!AB:AB,MATCH($A48,'1_GrowthAppeals'!$A:$A,0))</f>
        <v>0</v>
      </c>
      <c r="K48" s="86">
        <f>INDEX('1_GrowthAppeals'!AC:AC,MATCH($A48,'1_GrowthAppeals'!$A:$A,0))</f>
        <v>0</v>
      </c>
      <c r="L48" s="86">
        <f>INDEX('1_GrowthAppeals'!AD:AD,MATCH($A48,'1_GrowthAppeals'!$A:$A,0))</f>
        <v>0</v>
      </c>
      <c r="M48" s="86">
        <f>INDEX('1_GrowthAppeals'!AE:AE,MATCH($A48,'1_GrowthAppeals'!$A:$A,0))</f>
        <v>0</v>
      </c>
      <c r="N48" s="86">
        <f>INDEX('1_GrowthAppeals'!AF:AF,MATCH($A48,'1_GrowthAppeals'!$A:$A,0))</f>
        <v>0</v>
      </c>
      <c r="O48" s="86">
        <f>INDEX('1_GrowthAppeals'!AG:AG,MATCH($A48,'1_GrowthAppeals'!$A:$A,0))</f>
        <v>0</v>
      </c>
      <c r="P48" s="86">
        <f>INDEX('1_GrowthAppeals'!AH:AH,MATCH($A48,'1_GrowthAppeals'!$A:$A,0))</f>
        <v>0</v>
      </c>
      <c r="Q48" s="86">
        <f>INDEX('1_GrowthAppeals'!AI:AI,MATCH($A48,'1_GrowthAppeals'!$A:$A,0))</f>
        <v>0</v>
      </c>
      <c r="R48" s="86">
        <f>INDEX('1_GrowthAppeals'!AJ:AJ,MATCH($A48,'1_GrowthAppeals'!$A:$A,0))</f>
        <v>0</v>
      </c>
      <c r="S48" s="325">
        <f>INDEX('1_GrowthAppeals'!AK:AK,MATCH($A48,'1_GrowthAppeals'!$A:$A,0))</f>
        <v>0</v>
      </c>
      <c r="T48" s="327"/>
      <c r="U48" s="95"/>
      <c r="V48" s="95"/>
      <c r="W48" s="95"/>
      <c r="X48" s="95"/>
      <c r="Y48" s="95"/>
      <c r="Z48" s="95"/>
      <c r="AA48" s="95"/>
      <c r="AB48" s="95"/>
      <c r="AC48" s="95"/>
      <c r="AD48" s="95"/>
      <c r="AE48" s="95"/>
      <c r="AF48" s="95"/>
      <c r="AG48" s="95"/>
      <c r="AH48" s="95"/>
      <c r="AI48" s="318"/>
      <c r="AJ48" s="322">
        <f t="shared" si="1"/>
        <v>0</v>
      </c>
      <c r="AK48" s="88">
        <f t="shared" si="2"/>
        <v>0</v>
      </c>
      <c r="AL48" s="88">
        <f t="shared" si="3"/>
        <v>0</v>
      </c>
      <c r="AM48" s="88">
        <f t="shared" si="4"/>
        <v>0</v>
      </c>
      <c r="AN48" s="88">
        <f t="shared" si="5"/>
        <v>0</v>
      </c>
      <c r="AO48" s="88">
        <f t="shared" si="6"/>
        <v>0</v>
      </c>
      <c r="AP48" s="88">
        <f t="shared" si="7"/>
        <v>0</v>
      </c>
      <c r="AQ48" s="88">
        <f t="shared" si="8"/>
        <v>0</v>
      </c>
      <c r="AR48" s="88">
        <f t="shared" si="9"/>
        <v>0</v>
      </c>
      <c r="AS48" s="88">
        <f t="shared" si="10"/>
        <v>0</v>
      </c>
      <c r="AT48" s="88">
        <f t="shared" si="11"/>
        <v>0</v>
      </c>
      <c r="AU48" s="88">
        <f t="shared" si="12"/>
        <v>0</v>
      </c>
      <c r="AV48" s="88">
        <f t="shared" si="13"/>
        <v>0</v>
      </c>
      <c r="AW48" s="88">
        <f t="shared" si="14"/>
        <v>0</v>
      </c>
      <c r="AX48" s="88">
        <f t="shared" si="15"/>
        <v>0</v>
      </c>
      <c r="AY48" s="88">
        <f t="shared" si="16"/>
        <v>0</v>
      </c>
    </row>
    <row r="49" spans="1:51" s="48" customFormat="1">
      <c r="A49" s="72" t="str">
        <f>'Ref2'!I49</f>
        <v>E0531</v>
      </c>
      <c r="B49" s="72" t="str">
        <f>INDEX('Ref1'!$E:$E,MATCH($A49,'Ref1'!$A:$A,0))</f>
        <v>Cambridge</v>
      </c>
      <c r="C49" s="72" t="str">
        <f>INDEX('Ref2'!$E:$E,MATCH($A49,'Ref2'!$A:$A,0))</f>
        <v>No</v>
      </c>
      <c r="D49" s="86">
        <f>INDEX('1_GrowthAppeals'!V:V,MATCH($A49,'1_GrowthAppeals'!$A:$A,0))</f>
        <v>0</v>
      </c>
      <c r="E49" s="86">
        <f>INDEX('1_GrowthAppeals'!W:W,MATCH($A49,'1_GrowthAppeals'!$A:$A,0))</f>
        <v>0</v>
      </c>
      <c r="F49" s="86">
        <f>INDEX('1_GrowthAppeals'!X:X,MATCH($A49,'1_GrowthAppeals'!$A:$A,0))</f>
        <v>0</v>
      </c>
      <c r="G49" s="86">
        <f>INDEX('1_GrowthAppeals'!Y:Y,MATCH($A49,'1_GrowthAppeals'!$A:$A,0))</f>
        <v>0</v>
      </c>
      <c r="H49" s="86">
        <f>INDEX('1_GrowthAppeals'!Z:Z,MATCH($A49,'1_GrowthAppeals'!$A:$A,0))</f>
        <v>0</v>
      </c>
      <c r="I49" s="86">
        <f>INDEX('1_GrowthAppeals'!AA:AA,MATCH($A49,'1_GrowthAppeals'!$A:$A,0))</f>
        <v>0</v>
      </c>
      <c r="J49" s="86">
        <f>INDEX('1_GrowthAppeals'!AB:AB,MATCH($A49,'1_GrowthAppeals'!$A:$A,0))</f>
        <v>0</v>
      </c>
      <c r="K49" s="86">
        <f>INDEX('1_GrowthAppeals'!AC:AC,MATCH($A49,'1_GrowthAppeals'!$A:$A,0))</f>
        <v>0</v>
      </c>
      <c r="L49" s="86">
        <f>INDEX('1_GrowthAppeals'!AD:AD,MATCH($A49,'1_GrowthAppeals'!$A:$A,0))</f>
        <v>0</v>
      </c>
      <c r="M49" s="86">
        <f>INDEX('1_GrowthAppeals'!AE:AE,MATCH($A49,'1_GrowthAppeals'!$A:$A,0))</f>
        <v>0</v>
      </c>
      <c r="N49" s="86">
        <f>INDEX('1_GrowthAppeals'!AF:AF,MATCH($A49,'1_GrowthAppeals'!$A:$A,0))</f>
        <v>0</v>
      </c>
      <c r="O49" s="86">
        <f>INDEX('1_GrowthAppeals'!AG:AG,MATCH($A49,'1_GrowthAppeals'!$A:$A,0))</f>
        <v>0</v>
      </c>
      <c r="P49" s="86">
        <f>INDEX('1_GrowthAppeals'!AH:AH,MATCH($A49,'1_GrowthAppeals'!$A:$A,0))</f>
        <v>0</v>
      </c>
      <c r="Q49" s="86">
        <f>INDEX('1_GrowthAppeals'!AI:AI,MATCH($A49,'1_GrowthAppeals'!$A:$A,0))</f>
        <v>0</v>
      </c>
      <c r="R49" s="86">
        <f>INDEX('1_GrowthAppeals'!AJ:AJ,MATCH($A49,'1_GrowthAppeals'!$A:$A,0))</f>
        <v>0</v>
      </c>
      <c r="S49" s="325">
        <f>INDEX('1_GrowthAppeals'!AK:AK,MATCH($A49,'1_GrowthAppeals'!$A:$A,0))</f>
        <v>0</v>
      </c>
      <c r="T49" s="327"/>
      <c r="U49" s="95"/>
      <c r="V49" s="95"/>
      <c r="W49" s="95"/>
      <c r="X49" s="95"/>
      <c r="Y49" s="95"/>
      <c r="Z49" s="95"/>
      <c r="AA49" s="95"/>
      <c r="AB49" s="95"/>
      <c r="AC49" s="95"/>
      <c r="AD49" s="95"/>
      <c r="AE49" s="95"/>
      <c r="AF49" s="95"/>
      <c r="AG49" s="95"/>
      <c r="AH49" s="95"/>
      <c r="AI49" s="318"/>
      <c r="AJ49" s="322">
        <f t="shared" si="1"/>
        <v>0</v>
      </c>
      <c r="AK49" s="88">
        <f t="shared" si="2"/>
        <v>0</v>
      </c>
      <c r="AL49" s="88">
        <f t="shared" si="3"/>
        <v>0</v>
      </c>
      <c r="AM49" s="88">
        <f t="shared" si="4"/>
        <v>0</v>
      </c>
      <c r="AN49" s="88">
        <f t="shared" si="5"/>
        <v>0</v>
      </c>
      <c r="AO49" s="88">
        <f t="shared" si="6"/>
        <v>0</v>
      </c>
      <c r="AP49" s="88">
        <f t="shared" si="7"/>
        <v>0</v>
      </c>
      <c r="AQ49" s="88">
        <f t="shared" si="8"/>
        <v>0</v>
      </c>
      <c r="AR49" s="88">
        <f t="shared" si="9"/>
        <v>0</v>
      </c>
      <c r="AS49" s="88">
        <f t="shared" si="10"/>
        <v>0</v>
      </c>
      <c r="AT49" s="88">
        <f t="shared" si="11"/>
        <v>0</v>
      </c>
      <c r="AU49" s="88">
        <f t="shared" si="12"/>
        <v>0</v>
      </c>
      <c r="AV49" s="88">
        <f t="shared" si="13"/>
        <v>0</v>
      </c>
      <c r="AW49" s="88">
        <f t="shared" si="14"/>
        <v>0</v>
      </c>
      <c r="AX49" s="88">
        <f t="shared" si="15"/>
        <v>0</v>
      </c>
      <c r="AY49" s="88">
        <f t="shared" si="16"/>
        <v>0</v>
      </c>
    </row>
    <row r="50" spans="1:51" s="48" customFormat="1">
      <c r="A50" s="72" t="str">
        <f>'Ref2'!I50</f>
        <v>E5011</v>
      </c>
      <c r="B50" s="72" t="str">
        <f>INDEX('Ref1'!$E:$E,MATCH($A50,'Ref1'!$A:$A,0))</f>
        <v>Camden</v>
      </c>
      <c r="C50" s="72" t="str">
        <f>INDEX('Ref2'!$E:$E,MATCH($A50,'Ref2'!$A:$A,0))</f>
        <v>No</v>
      </c>
      <c r="D50" s="86">
        <f>INDEX('1_GrowthAppeals'!V:V,MATCH($A50,'1_GrowthAppeals'!$A:$A,0))</f>
        <v>0</v>
      </c>
      <c r="E50" s="86">
        <f>INDEX('1_GrowthAppeals'!W:W,MATCH($A50,'1_GrowthAppeals'!$A:$A,0))</f>
        <v>0</v>
      </c>
      <c r="F50" s="86">
        <f>INDEX('1_GrowthAppeals'!X:X,MATCH($A50,'1_GrowthAppeals'!$A:$A,0))</f>
        <v>0</v>
      </c>
      <c r="G50" s="86">
        <f>INDEX('1_GrowthAppeals'!Y:Y,MATCH($A50,'1_GrowthAppeals'!$A:$A,0))</f>
        <v>0</v>
      </c>
      <c r="H50" s="86">
        <f>INDEX('1_GrowthAppeals'!Z:Z,MATCH($A50,'1_GrowthAppeals'!$A:$A,0))</f>
        <v>0</v>
      </c>
      <c r="I50" s="86">
        <f>INDEX('1_GrowthAppeals'!AA:AA,MATCH($A50,'1_GrowthAppeals'!$A:$A,0))</f>
        <v>0</v>
      </c>
      <c r="J50" s="86">
        <f>INDEX('1_GrowthAppeals'!AB:AB,MATCH($A50,'1_GrowthAppeals'!$A:$A,0))</f>
        <v>0</v>
      </c>
      <c r="K50" s="86">
        <f>INDEX('1_GrowthAppeals'!AC:AC,MATCH($A50,'1_GrowthAppeals'!$A:$A,0))</f>
        <v>0</v>
      </c>
      <c r="L50" s="86">
        <f>INDEX('1_GrowthAppeals'!AD:AD,MATCH($A50,'1_GrowthAppeals'!$A:$A,0))</f>
        <v>0</v>
      </c>
      <c r="M50" s="86">
        <f>INDEX('1_GrowthAppeals'!AE:AE,MATCH($A50,'1_GrowthAppeals'!$A:$A,0))</f>
        <v>0</v>
      </c>
      <c r="N50" s="86">
        <f>INDEX('1_GrowthAppeals'!AF:AF,MATCH($A50,'1_GrowthAppeals'!$A:$A,0))</f>
        <v>0</v>
      </c>
      <c r="O50" s="86">
        <f>INDEX('1_GrowthAppeals'!AG:AG,MATCH($A50,'1_GrowthAppeals'!$A:$A,0))</f>
        <v>0</v>
      </c>
      <c r="P50" s="86">
        <f>INDEX('1_GrowthAppeals'!AH:AH,MATCH($A50,'1_GrowthAppeals'!$A:$A,0))</f>
        <v>0</v>
      </c>
      <c r="Q50" s="86">
        <f>INDEX('1_GrowthAppeals'!AI:AI,MATCH($A50,'1_GrowthAppeals'!$A:$A,0))</f>
        <v>0</v>
      </c>
      <c r="R50" s="86">
        <f>INDEX('1_GrowthAppeals'!AJ:AJ,MATCH($A50,'1_GrowthAppeals'!$A:$A,0))</f>
        <v>0</v>
      </c>
      <c r="S50" s="325">
        <f>INDEX('1_GrowthAppeals'!AK:AK,MATCH($A50,'1_GrowthAppeals'!$A:$A,0))</f>
        <v>0</v>
      </c>
      <c r="T50" s="327"/>
      <c r="U50" s="95"/>
      <c r="V50" s="95"/>
      <c r="W50" s="95"/>
      <c r="X50" s="95"/>
      <c r="Y50" s="95"/>
      <c r="Z50" s="95"/>
      <c r="AA50" s="95"/>
      <c r="AB50" s="95"/>
      <c r="AC50" s="95"/>
      <c r="AD50" s="95"/>
      <c r="AE50" s="95"/>
      <c r="AF50" s="95"/>
      <c r="AG50" s="95"/>
      <c r="AH50" s="95"/>
      <c r="AI50" s="318"/>
      <c r="AJ50" s="322">
        <f t="shared" si="1"/>
        <v>0</v>
      </c>
      <c r="AK50" s="88">
        <f t="shared" si="2"/>
        <v>0</v>
      </c>
      <c r="AL50" s="88">
        <f t="shared" si="3"/>
        <v>0</v>
      </c>
      <c r="AM50" s="88">
        <f t="shared" si="4"/>
        <v>0</v>
      </c>
      <c r="AN50" s="88">
        <f t="shared" si="5"/>
        <v>0</v>
      </c>
      <c r="AO50" s="88">
        <f t="shared" si="6"/>
        <v>0</v>
      </c>
      <c r="AP50" s="88">
        <f t="shared" si="7"/>
        <v>0</v>
      </c>
      <c r="AQ50" s="88">
        <f t="shared" si="8"/>
        <v>0</v>
      </c>
      <c r="AR50" s="88">
        <f t="shared" si="9"/>
        <v>0</v>
      </c>
      <c r="AS50" s="88">
        <f t="shared" si="10"/>
        <v>0</v>
      </c>
      <c r="AT50" s="88">
        <f t="shared" si="11"/>
        <v>0</v>
      </c>
      <c r="AU50" s="88">
        <f t="shared" si="12"/>
        <v>0</v>
      </c>
      <c r="AV50" s="88">
        <f t="shared" si="13"/>
        <v>0</v>
      </c>
      <c r="AW50" s="88">
        <f t="shared" si="14"/>
        <v>0</v>
      </c>
      <c r="AX50" s="88">
        <f t="shared" si="15"/>
        <v>0</v>
      </c>
      <c r="AY50" s="88">
        <f t="shared" si="16"/>
        <v>0</v>
      </c>
    </row>
    <row r="51" spans="1:51" s="48" customFormat="1">
      <c r="A51" s="72" t="str">
        <f>'Ref2'!I51</f>
        <v>E3431</v>
      </c>
      <c r="B51" s="72" t="str">
        <f>INDEX('Ref1'!$E:$E,MATCH($A51,'Ref1'!$A:$A,0))</f>
        <v>Cannock Chase</v>
      </c>
      <c r="C51" s="72" t="str">
        <f>INDEX('Ref2'!$E:$E,MATCH($A51,'Ref2'!$A:$A,0))</f>
        <v>No</v>
      </c>
      <c r="D51" s="86">
        <f>INDEX('1_GrowthAppeals'!V:V,MATCH($A51,'1_GrowthAppeals'!$A:$A,0))</f>
        <v>0</v>
      </c>
      <c r="E51" s="86">
        <f>INDEX('1_GrowthAppeals'!W:W,MATCH($A51,'1_GrowthAppeals'!$A:$A,0))</f>
        <v>0</v>
      </c>
      <c r="F51" s="86">
        <f>INDEX('1_GrowthAppeals'!X:X,MATCH($A51,'1_GrowthAppeals'!$A:$A,0))</f>
        <v>0</v>
      </c>
      <c r="G51" s="86">
        <f>INDEX('1_GrowthAppeals'!Y:Y,MATCH($A51,'1_GrowthAppeals'!$A:$A,0))</f>
        <v>0</v>
      </c>
      <c r="H51" s="86">
        <f>INDEX('1_GrowthAppeals'!Z:Z,MATCH($A51,'1_GrowthAppeals'!$A:$A,0))</f>
        <v>0</v>
      </c>
      <c r="I51" s="86">
        <f>INDEX('1_GrowthAppeals'!AA:AA,MATCH($A51,'1_GrowthAppeals'!$A:$A,0))</f>
        <v>0</v>
      </c>
      <c r="J51" s="86">
        <f>INDEX('1_GrowthAppeals'!AB:AB,MATCH($A51,'1_GrowthAppeals'!$A:$A,0))</f>
        <v>0</v>
      </c>
      <c r="K51" s="86">
        <f>INDEX('1_GrowthAppeals'!AC:AC,MATCH($A51,'1_GrowthAppeals'!$A:$A,0))</f>
        <v>0</v>
      </c>
      <c r="L51" s="86">
        <f>INDEX('1_GrowthAppeals'!AD:AD,MATCH($A51,'1_GrowthAppeals'!$A:$A,0))</f>
        <v>0</v>
      </c>
      <c r="M51" s="86">
        <f>INDEX('1_GrowthAppeals'!AE:AE,MATCH($A51,'1_GrowthAppeals'!$A:$A,0))</f>
        <v>0</v>
      </c>
      <c r="N51" s="86">
        <f>INDEX('1_GrowthAppeals'!AF:AF,MATCH($A51,'1_GrowthAppeals'!$A:$A,0))</f>
        <v>0</v>
      </c>
      <c r="O51" s="86">
        <f>INDEX('1_GrowthAppeals'!AG:AG,MATCH($A51,'1_GrowthAppeals'!$A:$A,0))</f>
        <v>0</v>
      </c>
      <c r="P51" s="86">
        <f>INDEX('1_GrowthAppeals'!AH:AH,MATCH($A51,'1_GrowthAppeals'!$A:$A,0))</f>
        <v>0</v>
      </c>
      <c r="Q51" s="86">
        <f>INDEX('1_GrowthAppeals'!AI:AI,MATCH($A51,'1_GrowthAppeals'!$A:$A,0))</f>
        <v>0</v>
      </c>
      <c r="R51" s="86">
        <f>INDEX('1_GrowthAppeals'!AJ:AJ,MATCH($A51,'1_GrowthAppeals'!$A:$A,0))</f>
        <v>0</v>
      </c>
      <c r="S51" s="325">
        <f>INDEX('1_GrowthAppeals'!AK:AK,MATCH($A51,'1_GrowthAppeals'!$A:$A,0))</f>
        <v>0</v>
      </c>
      <c r="T51" s="327"/>
      <c r="U51" s="95"/>
      <c r="V51" s="95"/>
      <c r="W51" s="95"/>
      <c r="X51" s="95"/>
      <c r="Y51" s="95"/>
      <c r="Z51" s="95"/>
      <c r="AA51" s="95"/>
      <c r="AB51" s="95"/>
      <c r="AC51" s="95"/>
      <c r="AD51" s="95"/>
      <c r="AE51" s="95"/>
      <c r="AF51" s="95"/>
      <c r="AG51" s="95"/>
      <c r="AH51" s="95"/>
      <c r="AI51" s="318"/>
      <c r="AJ51" s="322">
        <f t="shared" si="1"/>
        <v>0</v>
      </c>
      <c r="AK51" s="88">
        <f t="shared" si="2"/>
        <v>0</v>
      </c>
      <c r="AL51" s="88">
        <f t="shared" si="3"/>
        <v>0</v>
      </c>
      <c r="AM51" s="88">
        <f t="shared" si="4"/>
        <v>0</v>
      </c>
      <c r="AN51" s="88">
        <f t="shared" si="5"/>
        <v>0</v>
      </c>
      <c r="AO51" s="88">
        <f t="shared" si="6"/>
        <v>0</v>
      </c>
      <c r="AP51" s="88">
        <f t="shared" si="7"/>
        <v>0</v>
      </c>
      <c r="AQ51" s="88">
        <f t="shared" si="8"/>
        <v>0</v>
      </c>
      <c r="AR51" s="88">
        <f t="shared" si="9"/>
        <v>0</v>
      </c>
      <c r="AS51" s="88">
        <f t="shared" si="10"/>
        <v>0</v>
      </c>
      <c r="AT51" s="88">
        <f t="shared" si="11"/>
        <v>0</v>
      </c>
      <c r="AU51" s="88">
        <f t="shared" si="12"/>
        <v>0</v>
      </c>
      <c r="AV51" s="88">
        <f t="shared" si="13"/>
        <v>0</v>
      </c>
      <c r="AW51" s="88">
        <f t="shared" si="14"/>
        <v>0</v>
      </c>
      <c r="AX51" s="88">
        <f t="shared" si="15"/>
        <v>0</v>
      </c>
      <c r="AY51" s="88">
        <f t="shared" si="16"/>
        <v>0</v>
      </c>
    </row>
    <row r="52" spans="1:51" s="48" customFormat="1">
      <c r="A52" s="72" t="str">
        <f>'Ref2'!I52</f>
        <v>E2232</v>
      </c>
      <c r="B52" s="72" t="str">
        <f>INDEX('Ref1'!$E:$E,MATCH($A52,'Ref1'!$A:$A,0))</f>
        <v>Canterbury</v>
      </c>
      <c r="C52" s="72" t="str">
        <f>INDEX('Ref2'!$E:$E,MATCH($A52,'Ref2'!$A:$A,0))</f>
        <v>No</v>
      </c>
      <c r="D52" s="86">
        <f>INDEX('1_GrowthAppeals'!V:V,MATCH($A52,'1_GrowthAppeals'!$A:$A,0))</f>
        <v>0</v>
      </c>
      <c r="E52" s="86">
        <f>INDEX('1_GrowthAppeals'!W:W,MATCH($A52,'1_GrowthAppeals'!$A:$A,0))</f>
        <v>0</v>
      </c>
      <c r="F52" s="86">
        <f>INDEX('1_GrowthAppeals'!X:X,MATCH($A52,'1_GrowthAppeals'!$A:$A,0))</f>
        <v>0</v>
      </c>
      <c r="G52" s="86">
        <f>INDEX('1_GrowthAppeals'!Y:Y,MATCH($A52,'1_GrowthAppeals'!$A:$A,0))</f>
        <v>0</v>
      </c>
      <c r="H52" s="86">
        <f>INDEX('1_GrowthAppeals'!Z:Z,MATCH($A52,'1_GrowthAppeals'!$A:$A,0))</f>
        <v>0</v>
      </c>
      <c r="I52" s="86">
        <f>INDEX('1_GrowthAppeals'!AA:AA,MATCH($A52,'1_GrowthAppeals'!$A:$A,0))</f>
        <v>0</v>
      </c>
      <c r="J52" s="86">
        <f>INDEX('1_GrowthAppeals'!AB:AB,MATCH($A52,'1_GrowthAppeals'!$A:$A,0))</f>
        <v>0</v>
      </c>
      <c r="K52" s="86">
        <f>INDEX('1_GrowthAppeals'!AC:AC,MATCH($A52,'1_GrowthAppeals'!$A:$A,0))</f>
        <v>0</v>
      </c>
      <c r="L52" s="86">
        <f>INDEX('1_GrowthAppeals'!AD:AD,MATCH($A52,'1_GrowthAppeals'!$A:$A,0))</f>
        <v>0</v>
      </c>
      <c r="M52" s="86">
        <f>INDEX('1_GrowthAppeals'!AE:AE,MATCH($A52,'1_GrowthAppeals'!$A:$A,0))</f>
        <v>0</v>
      </c>
      <c r="N52" s="86">
        <f>INDEX('1_GrowthAppeals'!AF:AF,MATCH($A52,'1_GrowthAppeals'!$A:$A,0))</f>
        <v>0</v>
      </c>
      <c r="O52" s="86">
        <f>INDEX('1_GrowthAppeals'!AG:AG,MATCH($A52,'1_GrowthAppeals'!$A:$A,0))</f>
        <v>0</v>
      </c>
      <c r="P52" s="86">
        <f>INDEX('1_GrowthAppeals'!AH:AH,MATCH($A52,'1_GrowthAppeals'!$A:$A,0))</f>
        <v>0</v>
      </c>
      <c r="Q52" s="86">
        <f>INDEX('1_GrowthAppeals'!AI:AI,MATCH($A52,'1_GrowthAppeals'!$A:$A,0))</f>
        <v>0</v>
      </c>
      <c r="R52" s="86">
        <f>INDEX('1_GrowthAppeals'!AJ:AJ,MATCH($A52,'1_GrowthAppeals'!$A:$A,0))</f>
        <v>0</v>
      </c>
      <c r="S52" s="325">
        <f>INDEX('1_GrowthAppeals'!AK:AK,MATCH($A52,'1_GrowthAppeals'!$A:$A,0))</f>
        <v>0</v>
      </c>
      <c r="T52" s="327"/>
      <c r="U52" s="95"/>
      <c r="V52" s="95"/>
      <c r="W52" s="95"/>
      <c r="X52" s="95"/>
      <c r="Y52" s="95"/>
      <c r="Z52" s="95"/>
      <c r="AA52" s="95"/>
      <c r="AB52" s="95"/>
      <c r="AC52" s="95"/>
      <c r="AD52" s="95"/>
      <c r="AE52" s="95"/>
      <c r="AF52" s="95"/>
      <c r="AG52" s="95"/>
      <c r="AH52" s="95"/>
      <c r="AI52" s="318"/>
      <c r="AJ52" s="322">
        <f t="shared" si="1"/>
        <v>0</v>
      </c>
      <c r="AK52" s="88">
        <f t="shared" si="2"/>
        <v>0</v>
      </c>
      <c r="AL52" s="88">
        <f t="shared" si="3"/>
        <v>0</v>
      </c>
      <c r="AM52" s="88">
        <f t="shared" si="4"/>
        <v>0</v>
      </c>
      <c r="AN52" s="88">
        <f t="shared" si="5"/>
        <v>0</v>
      </c>
      <c r="AO52" s="88">
        <f t="shared" si="6"/>
        <v>0</v>
      </c>
      <c r="AP52" s="88">
        <f t="shared" si="7"/>
        <v>0</v>
      </c>
      <c r="AQ52" s="88">
        <f t="shared" si="8"/>
        <v>0</v>
      </c>
      <c r="AR52" s="88">
        <f t="shared" si="9"/>
        <v>0</v>
      </c>
      <c r="AS52" s="88">
        <f t="shared" si="10"/>
        <v>0</v>
      </c>
      <c r="AT52" s="88">
        <f t="shared" si="11"/>
        <v>0</v>
      </c>
      <c r="AU52" s="88">
        <f t="shared" si="12"/>
        <v>0</v>
      </c>
      <c r="AV52" s="88">
        <f t="shared" si="13"/>
        <v>0</v>
      </c>
      <c r="AW52" s="88">
        <f t="shared" si="14"/>
        <v>0</v>
      </c>
      <c r="AX52" s="88">
        <f t="shared" si="15"/>
        <v>0</v>
      </c>
      <c r="AY52" s="88">
        <f t="shared" si="16"/>
        <v>0</v>
      </c>
    </row>
    <row r="53" spans="1:51" s="48" customFormat="1">
      <c r="A53" s="72" t="str">
        <f>'Ref2'!I53</f>
        <v>E0933</v>
      </c>
      <c r="B53" s="72" t="str">
        <f>INDEX('Ref1'!$E:$E,MATCH($A53,'Ref1'!$A:$A,0))</f>
        <v>Carlisle</v>
      </c>
      <c r="C53" s="72" t="str">
        <f>INDEX('Ref2'!$E:$E,MATCH($A53,'Ref2'!$A:$A,0))</f>
        <v>No</v>
      </c>
      <c r="D53" s="86">
        <f>INDEX('1_GrowthAppeals'!V:V,MATCH($A53,'1_GrowthAppeals'!$A:$A,0))</f>
        <v>0</v>
      </c>
      <c r="E53" s="86">
        <f>INDEX('1_GrowthAppeals'!W:W,MATCH($A53,'1_GrowthAppeals'!$A:$A,0))</f>
        <v>0</v>
      </c>
      <c r="F53" s="86">
        <f>INDEX('1_GrowthAppeals'!X:X,MATCH($A53,'1_GrowthAppeals'!$A:$A,0))</f>
        <v>0</v>
      </c>
      <c r="G53" s="86">
        <f>INDEX('1_GrowthAppeals'!Y:Y,MATCH($A53,'1_GrowthAppeals'!$A:$A,0))</f>
        <v>0</v>
      </c>
      <c r="H53" s="86">
        <f>INDEX('1_GrowthAppeals'!Z:Z,MATCH($A53,'1_GrowthAppeals'!$A:$A,0))</f>
        <v>0</v>
      </c>
      <c r="I53" s="86">
        <f>INDEX('1_GrowthAppeals'!AA:AA,MATCH($A53,'1_GrowthAppeals'!$A:$A,0))</f>
        <v>0</v>
      </c>
      <c r="J53" s="86">
        <f>INDEX('1_GrowthAppeals'!AB:AB,MATCH($A53,'1_GrowthAppeals'!$A:$A,0))</f>
        <v>0</v>
      </c>
      <c r="K53" s="86">
        <f>INDEX('1_GrowthAppeals'!AC:AC,MATCH($A53,'1_GrowthAppeals'!$A:$A,0))</f>
        <v>0</v>
      </c>
      <c r="L53" s="86">
        <f>INDEX('1_GrowthAppeals'!AD:AD,MATCH($A53,'1_GrowthAppeals'!$A:$A,0))</f>
        <v>0</v>
      </c>
      <c r="M53" s="86">
        <f>INDEX('1_GrowthAppeals'!AE:AE,MATCH($A53,'1_GrowthAppeals'!$A:$A,0))</f>
        <v>0</v>
      </c>
      <c r="N53" s="86">
        <f>INDEX('1_GrowthAppeals'!AF:AF,MATCH($A53,'1_GrowthAppeals'!$A:$A,0))</f>
        <v>0</v>
      </c>
      <c r="O53" s="86">
        <f>INDEX('1_GrowthAppeals'!AG:AG,MATCH($A53,'1_GrowthAppeals'!$A:$A,0))</f>
        <v>0</v>
      </c>
      <c r="P53" s="86">
        <f>INDEX('1_GrowthAppeals'!AH:AH,MATCH($A53,'1_GrowthAppeals'!$A:$A,0))</f>
        <v>0</v>
      </c>
      <c r="Q53" s="86">
        <f>INDEX('1_GrowthAppeals'!AI:AI,MATCH($A53,'1_GrowthAppeals'!$A:$A,0))</f>
        <v>0</v>
      </c>
      <c r="R53" s="86">
        <f>INDEX('1_GrowthAppeals'!AJ:AJ,MATCH($A53,'1_GrowthAppeals'!$A:$A,0))</f>
        <v>0</v>
      </c>
      <c r="S53" s="325">
        <f>INDEX('1_GrowthAppeals'!AK:AK,MATCH($A53,'1_GrowthAppeals'!$A:$A,0))</f>
        <v>0</v>
      </c>
      <c r="T53" s="327"/>
      <c r="U53" s="95"/>
      <c r="V53" s="95"/>
      <c r="W53" s="95"/>
      <c r="X53" s="95"/>
      <c r="Y53" s="95"/>
      <c r="Z53" s="95"/>
      <c r="AA53" s="95"/>
      <c r="AB53" s="95"/>
      <c r="AC53" s="95"/>
      <c r="AD53" s="95"/>
      <c r="AE53" s="95"/>
      <c r="AF53" s="95"/>
      <c r="AG53" s="95"/>
      <c r="AH53" s="95"/>
      <c r="AI53" s="318"/>
      <c r="AJ53" s="322">
        <f t="shared" si="1"/>
        <v>0</v>
      </c>
      <c r="AK53" s="88">
        <f t="shared" si="2"/>
        <v>0</v>
      </c>
      <c r="AL53" s="88">
        <f t="shared" si="3"/>
        <v>0</v>
      </c>
      <c r="AM53" s="88">
        <f t="shared" si="4"/>
        <v>0</v>
      </c>
      <c r="AN53" s="88">
        <f t="shared" si="5"/>
        <v>0</v>
      </c>
      <c r="AO53" s="88">
        <f t="shared" si="6"/>
        <v>0</v>
      </c>
      <c r="AP53" s="88">
        <f t="shared" si="7"/>
        <v>0</v>
      </c>
      <c r="AQ53" s="88">
        <f t="shared" si="8"/>
        <v>0</v>
      </c>
      <c r="AR53" s="88">
        <f t="shared" si="9"/>
        <v>0</v>
      </c>
      <c r="AS53" s="88">
        <f t="shared" si="10"/>
        <v>0</v>
      </c>
      <c r="AT53" s="88">
        <f t="shared" si="11"/>
        <v>0</v>
      </c>
      <c r="AU53" s="88">
        <f t="shared" si="12"/>
        <v>0</v>
      </c>
      <c r="AV53" s="88">
        <f t="shared" si="13"/>
        <v>0</v>
      </c>
      <c r="AW53" s="88">
        <f t="shared" si="14"/>
        <v>0</v>
      </c>
      <c r="AX53" s="88">
        <f t="shared" si="15"/>
        <v>0</v>
      </c>
      <c r="AY53" s="88">
        <f t="shared" si="16"/>
        <v>0</v>
      </c>
    </row>
    <row r="54" spans="1:51" s="48" customFormat="1">
      <c r="A54" s="72" t="str">
        <f>'Ref2'!I54</f>
        <v>E1534</v>
      </c>
      <c r="B54" s="72" t="str">
        <f>INDEX('Ref1'!$E:$E,MATCH($A54,'Ref1'!$A:$A,0))</f>
        <v>Castle Point</v>
      </c>
      <c r="C54" s="72" t="str">
        <f>INDEX('Ref2'!$E:$E,MATCH($A54,'Ref2'!$A:$A,0))</f>
        <v>No</v>
      </c>
      <c r="D54" s="86">
        <f>INDEX('1_GrowthAppeals'!V:V,MATCH($A54,'1_GrowthAppeals'!$A:$A,0))</f>
        <v>0</v>
      </c>
      <c r="E54" s="86">
        <f>INDEX('1_GrowthAppeals'!W:W,MATCH($A54,'1_GrowthAppeals'!$A:$A,0))</f>
        <v>0</v>
      </c>
      <c r="F54" s="86">
        <f>INDEX('1_GrowthAppeals'!X:X,MATCH($A54,'1_GrowthAppeals'!$A:$A,0))</f>
        <v>0</v>
      </c>
      <c r="G54" s="86">
        <f>INDEX('1_GrowthAppeals'!Y:Y,MATCH($A54,'1_GrowthAppeals'!$A:$A,0))</f>
        <v>0</v>
      </c>
      <c r="H54" s="86">
        <f>INDEX('1_GrowthAppeals'!Z:Z,MATCH($A54,'1_GrowthAppeals'!$A:$A,0))</f>
        <v>0</v>
      </c>
      <c r="I54" s="86">
        <f>INDEX('1_GrowthAppeals'!AA:AA,MATCH($A54,'1_GrowthAppeals'!$A:$A,0))</f>
        <v>0</v>
      </c>
      <c r="J54" s="86">
        <f>INDEX('1_GrowthAppeals'!AB:AB,MATCH($A54,'1_GrowthAppeals'!$A:$A,0))</f>
        <v>0</v>
      </c>
      <c r="K54" s="86">
        <f>INDEX('1_GrowthAppeals'!AC:AC,MATCH($A54,'1_GrowthAppeals'!$A:$A,0))</f>
        <v>0</v>
      </c>
      <c r="L54" s="86">
        <f>INDEX('1_GrowthAppeals'!AD:AD,MATCH($A54,'1_GrowthAppeals'!$A:$A,0))</f>
        <v>0</v>
      </c>
      <c r="M54" s="86">
        <f>INDEX('1_GrowthAppeals'!AE:AE,MATCH($A54,'1_GrowthAppeals'!$A:$A,0))</f>
        <v>0</v>
      </c>
      <c r="N54" s="86">
        <f>INDEX('1_GrowthAppeals'!AF:AF,MATCH($A54,'1_GrowthAppeals'!$A:$A,0))</f>
        <v>0</v>
      </c>
      <c r="O54" s="86">
        <f>INDEX('1_GrowthAppeals'!AG:AG,MATCH($A54,'1_GrowthAppeals'!$A:$A,0))</f>
        <v>0</v>
      </c>
      <c r="P54" s="86">
        <f>INDEX('1_GrowthAppeals'!AH:AH,MATCH($A54,'1_GrowthAppeals'!$A:$A,0))</f>
        <v>0</v>
      </c>
      <c r="Q54" s="86">
        <f>INDEX('1_GrowthAppeals'!AI:AI,MATCH($A54,'1_GrowthAppeals'!$A:$A,0))</f>
        <v>0</v>
      </c>
      <c r="R54" s="86">
        <f>INDEX('1_GrowthAppeals'!AJ:AJ,MATCH($A54,'1_GrowthAppeals'!$A:$A,0))</f>
        <v>0</v>
      </c>
      <c r="S54" s="325">
        <f>INDEX('1_GrowthAppeals'!AK:AK,MATCH($A54,'1_GrowthAppeals'!$A:$A,0))</f>
        <v>0</v>
      </c>
      <c r="T54" s="327"/>
      <c r="U54" s="95"/>
      <c r="V54" s="95"/>
      <c r="W54" s="95"/>
      <c r="X54" s="95"/>
      <c r="Y54" s="95"/>
      <c r="Z54" s="95"/>
      <c r="AA54" s="95"/>
      <c r="AB54" s="95"/>
      <c r="AC54" s="95"/>
      <c r="AD54" s="95"/>
      <c r="AE54" s="95"/>
      <c r="AF54" s="95"/>
      <c r="AG54" s="95"/>
      <c r="AH54" s="95"/>
      <c r="AI54" s="318"/>
      <c r="AJ54" s="322">
        <f t="shared" si="1"/>
        <v>0</v>
      </c>
      <c r="AK54" s="88">
        <f t="shared" si="2"/>
        <v>0</v>
      </c>
      <c r="AL54" s="88">
        <f t="shared" si="3"/>
        <v>0</v>
      </c>
      <c r="AM54" s="88">
        <f t="shared" si="4"/>
        <v>0</v>
      </c>
      <c r="AN54" s="88">
        <f t="shared" si="5"/>
        <v>0</v>
      </c>
      <c r="AO54" s="88">
        <f t="shared" si="6"/>
        <v>0</v>
      </c>
      <c r="AP54" s="88">
        <f t="shared" si="7"/>
        <v>0</v>
      </c>
      <c r="AQ54" s="88">
        <f t="shared" si="8"/>
        <v>0</v>
      </c>
      <c r="AR54" s="88">
        <f t="shared" si="9"/>
        <v>0</v>
      </c>
      <c r="AS54" s="88">
        <f t="shared" si="10"/>
        <v>0</v>
      </c>
      <c r="AT54" s="88">
        <f t="shared" si="11"/>
        <v>0</v>
      </c>
      <c r="AU54" s="88">
        <f t="shared" si="12"/>
        <v>0</v>
      </c>
      <c r="AV54" s="88">
        <f t="shared" si="13"/>
        <v>0</v>
      </c>
      <c r="AW54" s="88">
        <f t="shared" si="14"/>
        <v>0</v>
      </c>
      <c r="AX54" s="88">
        <f t="shared" si="15"/>
        <v>0</v>
      </c>
      <c r="AY54" s="88">
        <f t="shared" si="16"/>
        <v>0</v>
      </c>
    </row>
    <row r="55" spans="1:51" s="48" customFormat="1">
      <c r="A55" s="72" t="str">
        <f>'Ref2'!I55</f>
        <v>E0203</v>
      </c>
      <c r="B55" s="72" t="str">
        <f>INDEX('Ref1'!$E:$E,MATCH($A55,'Ref1'!$A:$A,0))</f>
        <v>Central Bedfordshire</v>
      </c>
      <c r="C55" s="72" t="str">
        <f>INDEX('Ref2'!$E:$E,MATCH($A55,'Ref2'!$A:$A,0))</f>
        <v>No</v>
      </c>
      <c r="D55" s="86">
        <f>INDEX('1_GrowthAppeals'!V:V,MATCH($A55,'1_GrowthAppeals'!$A:$A,0))</f>
        <v>0</v>
      </c>
      <c r="E55" s="86">
        <f>INDEX('1_GrowthAppeals'!W:W,MATCH($A55,'1_GrowthAppeals'!$A:$A,0))</f>
        <v>0</v>
      </c>
      <c r="F55" s="86">
        <f>INDEX('1_GrowthAppeals'!X:X,MATCH($A55,'1_GrowthAppeals'!$A:$A,0))</f>
        <v>0</v>
      </c>
      <c r="G55" s="86">
        <f>INDEX('1_GrowthAppeals'!Y:Y,MATCH($A55,'1_GrowthAppeals'!$A:$A,0))</f>
        <v>0</v>
      </c>
      <c r="H55" s="86">
        <f>INDEX('1_GrowthAppeals'!Z:Z,MATCH($A55,'1_GrowthAppeals'!$A:$A,0))</f>
        <v>0</v>
      </c>
      <c r="I55" s="86">
        <f>INDEX('1_GrowthAppeals'!AA:AA,MATCH($A55,'1_GrowthAppeals'!$A:$A,0))</f>
        <v>0</v>
      </c>
      <c r="J55" s="86">
        <f>INDEX('1_GrowthAppeals'!AB:AB,MATCH($A55,'1_GrowthAppeals'!$A:$A,0))</f>
        <v>0</v>
      </c>
      <c r="K55" s="86">
        <f>INDEX('1_GrowthAppeals'!AC:AC,MATCH($A55,'1_GrowthAppeals'!$A:$A,0))</f>
        <v>0</v>
      </c>
      <c r="L55" s="86">
        <f>INDEX('1_GrowthAppeals'!AD:AD,MATCH($A55,'1_GrowthAppeals'!$A:$A,0))</f>
        <v>0</v>
      </c>
      <c r="M55" s="86">
        <f>INDEX('1_GrowthAppeals'!AE:AE,MATCH($A55,'1_GrowthAppeals'!$A:$A,0))</f>
        <v>0</v>
      </c>
      <c r="N55" s="86">
        <f>INDEX('1_GrowthAppeals'!AF:AF,MATCH($A55,'1_GrowthAppeals'!$A:$A,0))</f>
        <v>0</v>
      </c>
      <c r="O55" s="86">
        <f>INDEX('1_GrowthAppeals'!AG:AG,MATCH($A55,'1_GrowthAppeals'!$A:$A,0))</f>
        <v>0</v>
      </c>
      <c r="P55" s="86">
        <f>INDEX('1_GrowthAppeals'!AH:AH,MATCH($A55,'1_GrowthAppeals'!$A:$A,0))</f>
        <v>0</v>
      </c>
      <c r="Q55" s="86">
        <f>INDEX('1_GrowthAppeals'!AI:AI,MATCH($A55,'1_GrowthAppeals'!$A:$A,0))</f>
        <v>0</v>
      </c>
      <c r="R55" s="86">
        <f>INDEX('1_GrowthAppeals'!AJ:AJ,MATCH($A55,'1_GrowthAppeals'!$A:$A,0))</f>
        <v>0</v>
      </c>
      <c r="S55" s="325">
        <f>INDEX('1_GrowthAppeals'!AK:AK,MATCH($A55,'1_GrowthAppeals'!$A:$A,0))</f>
        <v>0</v>
      </c>
      <c r="T55" s="327"/>
      <c r="U55" s="95"/>
      <c r="V55" s="95"/>
      <c r="W55" s="95"/>
      <c r="X55" s="95"/>
      <c r="Y55" s="95"/>
      <c r="Z55" s="95"/>
      <c r="AA55" s="95"/>
      <c r="AB55" s="95"/>
      <c r="AC55" s="95"/>
      <c r="AD55" s="95"/>
      <c r="AE55" s="95"/>
      <c r="AF55" s="95"/>
      <c r="AG55" s="95"/>
      <c r="AH55" s="95"/>
      <c r="AI55" s="318"/>
      <c r="AJ55" s="322">
        <f t="shared" si="1"/>
        <v>0</v>
      </c>
      <c r="AK55" s="88">
        <f t="shared" si="2"/>
        <v>0</v>
      </c>
      <c r="AL55" s="88">
        <f t="shared" si="3"/>
        <v>0</v>
      </c>
      <c r="AM55" s="88">
        <f t="shared" si="4"/>
        <v>0</v>
      </c>
      <c r="AN55" s="88">
        <f t="shared" si="5"/>
        <v>0</v>
      </c>
      <c r="AO55" s="88">
        <f t="shared" si="6"/>
        <v>0</v>
      </c>
      <c r="AP55" s="88">
        <f t="shared" si="7"/>
        <v>0</v>
      </c>
      <c r="AQ55" s="88">
        <f t="shared" si="8"/>
        <v>0</v>
      </c>
      <c r="AR55" s="88">
        <f t="shared" si="9"/>
        <v>0</v>
      </c>
      <c r="AS55" s="88">
        <f t="shared" si="10"/>
        <v>0</v>
      </c>
      <c r="AT55" s="88">
        <f t="shared" si="11"/>
        <v>0</v>
      </c>
      <c r="AU55" s="88">
        <f t="shared" si="12"/>
        <v>0</v>
      </c>
      <c r="AV55" s="88">
        <f t="shared" si="13"/>
        <v>0</v>
      </c>
      <c r="AW55" s="88">
        <f t="shared" si="14"/>
        <v>0</v>
      </c>
      <c r="AX55" s="88">
        <f t="shared" si="15"/>
        <v>0</v>
      </c>
      <c r="AY55" s="88">
        <f t="shared" si="16"/>
        <v>0</v>
      </c>
    </row>
    <row r="56" spans="1:51" s="48" customFormat="1">
      <c r="A56" s="72" t="str">
        <f>'Ref2'!I56</f>
        <v>E2432</v>
      </c>
      <c r="B56" s="72" t="str">
        <f>INDEX('Ref1'!$E:$E,MATCH($A56,'Ref1'!$A:$A,0))</f>
        <v>Charnwood</v>
      </c>
      <c r="C56" s="72" t="str">
        <f>INDEX('Ref2'!$E:$E,MATCH($A56,'Ref2'!$A:$A,0))</f>
        <v>No</v>
      </c>
      <c r="D56" s="86">
        <f>INDEX('1_GrowthAppeals'!V:V,MATCH($A56,'1_GrowthAppeals'!$A:$A,0))</f>
        <v>0</v>
      </c>
      <c r="E56" s="86">
        <f>INDEX('1_GrowthAppeals'!W:W,MATCH($A56,'1_GrowthAppeals'!$A:$A,0))</f>
        <v>0</v>
      </c>
      <c r="F56" s="86">
        <f>INDEX('1_GrowthAppeals'!X:X,MATCH($A56,'1_GrowthAppeals'!$A:$A,0))</f>
        <v>0</v>
      </c>
      <c r="G56" s="86">
        <f>INDEX('1_GrowthAppeals'!Y:Y,MATCH($A56,'1_GrowthAppeals'!$A:$A,0))</f>
        <v>0</v>
      </c>
      <c r="H56" s="86">
        <f>INDEX('1_GrowthAppeals'!Z:Z,MATCH($A56,'1_GrowthAppeals'!$A:$A,0))</f>
        <v>0</v>
      </c>
      <c r="I56" s="86">
        <f>INDEX('1_GrowthAppeals'!AA:AA,MATCH($A56,'1_GrowthAppeals'!$A:$A,0))</f>
        <v>0</v>
      </c>
      <c r="J56" s="86">
        <f>INDEX('1_GrowthAppeals'!AB:AB,MATCH($A56,'1_GrowthAppeals'!$A:$A,0))</f>
        <v>0</v>
      </c>
      <c r="K56" s="86">
        <f>INDEX('1_GrowthAppeals'!AC:AC,MATCH($A56,'1_GrowthAppeals'!$A:$A,0))</f>
        <v>0</v>
      </c>
      <c r="L56" s="86">
        <f>INDEX('1_GrowthAppeals'!AD:AD,MATCH($A56,'1_GrowthAppeals'!$A:$A,0))</f>
        <v>0</v>
      </c>
      <c r="M56" s="86">
        <f>INDEX('1_GrowthAppeals'!AE:AE,MATCH($A56,'1_GrowthAppeals'!$A:$A,0))</f>
        <v>0</v>
      </c>
      <c r="N56" s="86">
        <f>INDEX('1_GrowthAppeals'!AF:AF,MATCH($A56,'1_GrowthAppeals'!$A:$A,0))</f>
        <v>0</v>
      </c>
      <c r="O56" s="86">
        <f>INDEX('1_GrowthAppeals'!AG:AG,MATCH($A56,'1_GrowthAppeals'!$A:$A,0))</f>
        <v>0</v>
      </c>
      <c r="P56" s="86">
        <f>INDEX('1_GrowthAppeals'!AH:AH,MATCH($A56,'1_GrowthAppeals'!$A:$A,0))</f>
        <v>0</v>
      </c>
      <c r="Q56" s="86">
        <f>INDEX('1_GrowthAppeals'!AI:AI,MATCH($A56,'1_GrowthAppeals'!$A:$A,0))</f>
        <v>0</v>
      </c>
      <c r="R56" s="86">
        <f>INDEX('1_GrowthAppeals'!AJ:AJ,MATCH($A56,'1_GrowthAppeals'!$A:$A,0))</f>
        <v>0</v>
      </c>
      <c r="S56" s="325">
        <f>INDEX('1_GrowthAppeals'!AK:AK,MATCH($A56,'1_GrowthAppeals'!$A:$A,0))</f>
        <v>0</v>
      </c>
      <c r="T56" s="327"/>
      <c r="U56" s="95"/>
      <c r="V56" s="95"/>
      <c r="W56" s="95"/>
      <c r="X56" s="95"/>
      <c r="Y56" s="95"/>
      <c r="Z56" s="95"/>
      <c r="AA56" s="95"/>
      <c r="AB56" s="95"/>
      <c r="AC56" s="95"/>
      <c r="AD56" s="95"/>
      <c r="AE56" s="95"/>
      <c r="AF56" s="95"/>
      <c r="AG56" s="95"/>
      <c r="AH56" s="95"/>
      <c r="AI56" s="318"/>
      <c r="AJ56" s="322">
        <f t="shared" si="1"/>
        <v>0</v>
      </c>
      <c r="AK56" s="88">
        <f t="shared" si="2"/>
        <v>0</v>
      </c>
      <c r="AL56" s="88">
        <f t="shared" si="3"/>
        <v>0</v>
      </c>
      <c r="AM56" s="88">
        <f t="shared" si="4"/>
        <v>0</v>
      </c>
      <c r="AN56" s="88">
        <f t="shared" si="5"/>
        <v>0</v>
      </c>
      <c r="AO56" s="88">
        <f t="shared" si="6"/>
        <v>0</v>
      </c>
      <c r="AP56" s="88">
        <f t="shared" si="7"/>
        <v>0</v>
      </c>
      <c r="AQ56" s="88">
        <f t="shared" si="8"/>
        <v>0</v>
      </c>
      <c r="AR56" s="88">
        <f t="shared" si="9"/>
        <v>0</v>
      </c>
      <c r="AS56" s="88">
        <f t="shared" si="10"/>
        <v>0</v>
      </c>
      <c r="AT56" s="88">
        <f t="shared" si="11"/>
        <v>0</v>
      </c>
      <c r="AU56" s="88">
        <f t="shared" si="12"/>
        <v>0</v>
      </c>
      <c r="AV56" s="88">
        <f t="shared" si="13"/>
        <v>0</v>
      </c>
      <c r="AW56" s="88">
        <f t="shared" si="14"/>
        <v>0</v>
      </c>
      <c r="AX56" s="88">
        <f t="shared" si="15"/>
        <v>0</v>
      </c>
      <c r="AY56" s="88">
        <f t="shared" si="16"/>
        <v>0</v>
      </c>
    </row>
    <row r="57" spans="1:51" s="48" customFormat="1">
      <c r="A57" s="72" t="str">
        <f>'Ref2'!I57</f>
        <v>E1535</v>
      </c>
      <c r="B57" s="72" t="str">
        <f>INDEX('Ref1'!$E:$E,MATCH($A57,'Ref1'!$A:$A,0))</f>
        <v>Chelmsford</v>
      </c>
      <c r="C57" s="72" t="str">
        <f>INDEX('Ref2'!$E:$E,MATCH($A57,'Ref2'!$A:$A,0))</f>
        <v>No</v>
      </c>
      <c r="D57" s="86">
        <f>INDEX('1_GrowthAppeals'!V:V,MATCH($A57,'1_GrowthAppeals'!$A:$A,0))</f>
        <v>0</v>
      </c>
      <c r="E57" s="86">
        <f>INDEX('1_GrowthAppeals'!W:W,MATCH($A57,'1_GrowthAppeals'!$A:$A,0))</f>
        <v>0</v>
      </c>
      <c r="F57" s="86">
        <f>INDEX('1_GrowthAppeals'!X:X,MATCH($A57,'1_GrowthAppeals'!$A:$A,0))</f>
        <v>0</v>
      </c>
      <c r="G57" s="86">
        <f>INDEX('1_GrowthAppeals'!Y:Y,MATCH($A57,'1_GrowthAppeals'!$A:$A,0))</f>
        <v>0</v>
      </c>
      <c r="H57" s="86">
        <f>INDEX('1_GrowthAppeals'!Z:Z,MATCH($A57,'1_GrowthAppeals'!$A:$A,0))</f>
        <v>0</v>
      </c>
      <c r="I57" s="86">
        <f>INDEX('1_GrowthAppeals'!AA:AA,MATCH($A57,'1_GrowthAppeals'!$A:$A,0))</f>
        <v>0</v>
      </c>
      <c r="J57" s="86">
        <f>INDEX('1_GrowthAppeals'!AB:AB,MATCH($A57,'1_GrowthAppeals'!$A:$A,0))</f>
        <v>0</v>
      </c>
      <c r="K57" s="86">
        <f>INDEX('1_GrowthAppeals'!AC:AC,MATCH($A57,'1_GrowthAppeals'!$A:$A,0))</f>
        <v>0</v>
      </c>
      <c r="L57" s="86">
        <f>INDEX('1_GrowthAppeals'!AD:AD,MATCH($A57,'1_GrowthAppeals'!$A:$A,0))</f>
        <v>0</v>
      </c>
      <c r="M57" s="86">
        <f>INDEX('1_GrowthAppeals'!AE:AE,MATCH($A57,'1_GrowthAppeals'!$A:$A,0))</f>
        <v>0</v>
      </c>
      <c r="N57" s="86">
        <f>INDEX('1_GrowthAppeals'!AF:AF,MATCH($A57,'1_GrowthAppeals'!$A:$A,0))</f>
        <v>0</v>
      </c>
      <c r="O57" s="86">
        <f>INDEX('1_GrowthAppeals'!AG:AG,MATCH($A57,'1_GrowthAppeals'!$A:$A,0))</f>
        <v>0</v>
      </c>
      <c r="P57" s="86">
        <f>INDEX('1_GrowthAppeals'!AH:AH,MATCH($A57,'1_GrowthAppeals'!$A:$A,0))</f>
        <v>0</v>
      </c>
      <c r="Q57" s="86">
        <f>INDEX('1_GrowthAppeals'!AI:AI,MATCH($A57,'1_GrowthAppeals'!$A:$A,0))</f>
        <v>0</v>
      </c>
      <c r="R57" s="86">
        <f>INDEX('1_GrowthAppeals'!AJ:AJ,MATCH($A57,'1_GrowthAppeals'!$A:$A,0))</f>
        <v>0</v>
      </c>
      <c r="S57" s="325">
        <f>INDEX('1_GrowthAppeals'!AK:AK,MATCH($A57,'1_GrowthAppeals'!$A:$A,0))</f>
        <v>0</v>
      </c>
      <c r="T57" s="327"/>
      <c r="U57" s="95"/>
      <c r="V57" s="95"/>
      <c r="W57" s="95"/>
      <c r="X57" s="95"/>
      <c r="Y57" s="95"/>
      <c r="Z57" s="95"/>
      <c r="AA57" s="95"/>
      <c r="AB57" s="95"/>
      <c r="AC57" s="95"/>
      <c r="AD57" s="95"/>
      <c r="AE57" s="95"/>
      <c r="AF57" s="95"/>
      <c r="AG57" s="95"/>
      <c r="AH57" s="95"/>
      <c r="AI57" s="318"/>
      <c r="AJ57" s="322">
        <f t="shared" si="1"/>
        <v>0</v>
      </c>
      <c r="AK57" s="88">
        <f t="shared" si="2"/>
        <v>0</v>
      </c>
      <c r="AL57" s="88">
        <f t="shared" si="3"/>
        <v>0</v>
      </c>
      <c r="AM57" s="88">
        <f t="shared" si="4"/>
        <v>0</v>
      </c>
      <c r="AN57" s="88">
        <f t="shared" si="5"/>
        <v>0</v>
      </c>
      <c r="AO57" s="88">
        <f t="shared" si="6"/>
        <v>0</v>
      </c>
      <c r="AP57" s="88">
        <f t="shared" si="7"/>
        <v>0</v>
      </c>
      <c r="AQ57" s="88">
        <f t="shared" si="8"/>
        <v>0</v>
      </c>
      <c r="AR57" s="88">
        <f t="shared" si="9"/>
        <v>0</v>
      </c>
      <c r="AS57" s="88">
        <f t="shared" si="10"/>
        <v>0</v>
      </c>
      <c r="AT57" s="88">
        <f t="shared" si="11"/>
        <v>0</v>
      </c>
      <c r="AU57" s="88">
        <f t="shared" si="12"/>
        <v>0</v>
      </c>
      <c r="AV57" s="88">
        <f t="shared" si="13"/>
        <v>0</v>
      </c>
      <c r="AW57" s="88">
        <f t="shared" si="14"/>
        <v>0</v>
      </c>
      <c r="AX57" s="88">
        <f t="shared" si="15"/>
        <v>0</v>
      </c>
      <c r="AY57" s="88">
        <f t="shared" si="16"/>
        <v>0</v>
      </c>
    </row>
    <row r="58" spans="1:51" s="48" customFormat="1">
      <c r="A58" s="72" t="str">
        <f>'Ref2'!I58</f>
        <v>E1631</v>
      </c>
      <c r="B58" s="72" t="str">
        <f>INDEX('Ref1'!$E:$E,MATCH($A58,'Ref1'!$A:$A,0))</f>
        <v>Cheltenham</v>
      </c>
      <c r="C58" s="72" t="str">
        <f>INDEX('Ref2'!$E:$E,MATCH($A58,'Ref2'!$A:$A,0))</f>
        <v>No</v>
      </c>
      <c r="D58" s="86">
        <f>INDEX('1_GrowthAppeals'!V:V,MATCH($A58,'1_GrowthAppeals'!$A:$A,0))</f>
        <v>0</v>
      </c>
      <c r="E58" s="86">
        <f>INDEX('1_GrowthAppeals'!W:W,MATCH($A58,'1_GrowthAppeals'!$A:$A,0))</f>
        <v>0</v>
      </c>
      <c r="F58" s="86">
        <f>INDEX('1_GrowthAppeals'!X:X,MATCH($A58,'1_GrowthAppeals'!$A:$A,0))</f>
        <v>0</v>
      </c>
      <c r="G58" s="86">
        <f>INDEX('1_GrowthAppeals'!Y:Y,MATCH($A58,'1_GrowthAppeals'!$A:$A,0))</f>
        <v>0</v>
      </c>
      <c r="H58" s="86">
        <f>INDEX('1_GrowthAppeals'!Z:Z,MATCH($A58,'1_GrowthAppeals'!$A:$A,0))</f>
        <v>0</v>
      </c>
      <c r="I58" s="86">
        <f>INDEX('1_GrowthAppeals'!AA:AA,MATCH($A58,'1_GrowthAppeals'!$A:$A,0))</f>
        <v>0</v>
      </c>
      <c r="J58" s="86">
        <f>INDEX('1_GrowthAppeals'!AB:AB,MATCH($A58,'1_GrowthAppeals'!$A:$A,0))</f>
        <v>0</v>
      </c>
      <c r="K58" s="86">
        <f>INDEX('1_GrowthAppeals'!AC:AC,MATCH($A58,'1_GrowthAppeals'!$A:$A,0))</f>
        <v>0</v>
      </c>
      <c r="L58" s="86">
        <f>INDEX('1_GrowthAppeals'!AD:AD,MATCH($A58,'1_GrowthAppeals'!$A:$A,0))</f>
        <v>0</v>
      </c>
      <c r="M58" s="86">
        <f>INDEX('1_GrowthAppeals'!AE:AE,MATCH($A58,'1_GrowthAppeals'!$A:$A,0))</f>
        <v>0</v>
      </c>
      <c r="N58" s="86">
        <f>INDEX('1_GrowthAppeals'!AF:AF,MATCH($A58,'1_GrowthAppeals'!$A:$A,0))</f>
        <v>0</v>
      </c>
      <c r="O58" s="86">
        <f>INDEX('1_GrowthAppeals'!AG:AG,MATCH($A58,'1_GrowthAppeals'!$A:$A,0))</f>
        <v>0</v>
      </c>
      <c r="P58" s="86">
        <f>INDEX('1_GrowthAppeals'!AH:AH,MATCH($A58,'1_GrowthAppeals'!$A:$A,0))</f>
        <v>0</v>
      </c>
      <c r="Q58" s="86">
        <f>INDEX('1_GrowthAppeals'!AI:AI,MATCH($A58,'1_GrowthAppeals'!$A:$A,0))</f>
        <v>0</v>
      </c>
      <c r="R58" s="86">
        <f>INDEX('1_GrowthAppeals'!AJ:AJ,MATCH($A58,'1_GrowthAppeals'!$A:$A,0))</f>
        <v>0</v>
      </c>
      <c r="S58" s="325">
        <f>INDEX('1_GrowthAppeals'!AK:AK,MATCH($A58,'1_GrowthAppeals'!$A:$A,0))</f>
        <v>0</v>
      </c>
      <c r="T58" s="327"/>
      <c r="U58" s="95"/>
      <c r="V58" s="95"/>
      <c r="W58" s="95"/>
      <c r="X58" s="95"/>
      <c r="Y58" s="95"/>
      <c r="Z58" s="95"/>
      <c r="AA58" s="95"/>
      <c r="AB58" s="95"/>
      <c r="AC58" s="95"/>
      <c r="AD58" s="95"/>
      <c r="AE58" s="95"/>
      <c r="AF58" s="95"/>
      <c r="AG58" s="95"/>
      <c r="AH58" s="95"/>
      <c r="AI58" s="318"/>
      <c r="AJ58" s="322">
        <f t="shared" si="1"/>
        <v>0</v>
      </c>
      <c r="AK58" s="88">
        <f t="shared" si="2"/>
        <v>0</v>
      </c>
      <c r="AL58" s="88">
        <f t="shared" si="3"/>
        <v>0</v>
      </c>
      <c r="AM58" s="88">
        <f t="shared" si="4"/>
        <v>0</v>
      </c>
      <c r="AN58" s="88">
        <f t="shared" si="5"/>
        <v>0</v>
      </c>
      <c r="AO58" s="88">
        <f t="shared" si="6"/>
        <v>0</v>
      </c>
      <c r="AP58" s="88">
        <f t="shared" si="7"/>
        <v>0</v>
      </c>
      <c r="AQ58" s="88">
        <f t="shared" si="8"/>
        <v>0</v>
      </c>
      <c r="AR58" s="88">
        <f t="shared" si="9"/>
        <v>0</v>
      </c>
      <c r="AS58" s="88">
        <f t="shared" si="10"/>
        <v>0</v>
      </c>
      <c r="AT58" s="88">
        <f t="shared" si="11"/>
        <v>0</v>
      </c>
      <c r="AU58" s="88">
        <f t="shared" si="12"/>
        <v>0</v>
      </c>
      <c r="AV58" s="88">
        <f t="shared" si="13"/>
        <v>0</v>
      </c>
      <c r="AW58" s="88">
        <f t="shared" si="14"/>
        <v>0</v>
      </c>
      <c r="AX58" s="88">
        <f t="shared" si="15"/>
        <v>0</v>
      </c>
      <c r="AY58" s="88">
        <f t="shared" si="16"/>
        <v>0</v>
      </c>
    </row>
    <row r="59" spans="1:51" s="48" customFormat="1">
      <c r="A59" s="72" t="str">
        <f>'Ref2'!I59</f>
        <v>E3131</v>
      </c>
      <c r="B59" s="72" t="str">
        <f>INDEX('Ref1'!$E:$E,MATCH($A59,'Ref1'!$A:$A,0))</f>
        <v>Cherwell</v>
      </c>
      <c r="C59" s="72" t="str">
        <f>INDEX('Ref2'!$E:$E,MATCH($A59,'Ref2'!$A:$A,0))</f>
        <v>No</v>
      </c>
      <c r="D59" s="86">
        <f>INDEX('1_GrowthAppeals'!V:V,MATCH($A59,'1_GrowthAppeals'!$A:$A,0))</f>
        <v>0</v>
      </c>
      <c r="E59" s="86">
        <f>INDEX('1_GrowthAppeals'!W:W,MATCH($A59,'1_GrowthAppeals'!$A:$A,0))</f>
        <v>0</v>
      </c>
      <c r="F59" s="86">
        <f>INDEX('1_GrowthAppeals'!X:X,MATCH($A59,'1_GrowthAppeals'!$A:$A,0))</f>
        <v>0</v>
      </c>
      <c r="G59" s="86">
        <f>INDEX('1_GrowthAppeals'!Y:Y,MATCH($A59,'1_GrowthAppeals'!$A:$A,0))</f>
        <v>0</v>
      </c>
      <c r="H59" s="86">
        <f>INDEX('1_GrowthAppeals'!Z:Z,MATCH($A59,'1_GrowthAppeals'!$A:$A,0))</f>
        <v>0</v>
      </c>
      <c r="I59" s="86">
        <f>INDEX('1_GrowthAppeals'!AA:AA,MATCH($A59,'1_GrowthAppeals'!$A:$A,0))</f>
        <v>0</v>
      </c>
      <c r="J59" s="86">
        <f>INDEX('1_GrowthAppeals'!AB:AB,MATCH($A59,'1_GrowthAppeals'!$A:$A,0))</f>
        <v>0</v>
      </c>
      <c r="K59" s="86">
        <f>INDEX('1_GrowthAppeals'!AC:AC,MATCH($A59,'1_GrowthAppeals'!$A:$A,0))</f>
        <v>0</v>
      </c>
      <c r="L59" s="86">
        <f>INDEX('1_GrowthAppeals'!AD:AD,MATCH($A59,'1_GrowthAppeals'!$A:$A,0))</f>
        <v>0</v>
      </c>
      <c r="M59" s="86">
        <f>INDEX('1_GrowthAppeals'!AE:AE,MATCH($A59,'1_GrowthAppeals'!$A:$A,0))</f>
        <v>0</v>
      </c>
      <c r="N59" s="86">
        <f>INDEX('1_GrowthAppeals'!AF:AF,MATCH($A59,'1_GrowthAppeals'!$A:$A,0))</f>
        <v>0</v>
      </c>
      <c r="O59" s="86">
        <f>INDEX('1_GrowthAppeals'!AG:AG,MATCH($A59,'1_GrowthAppeals'!$A:$A,0))</f>
        <v>0</v>
      </c>
      <c r="P59" s="86">
        <f>INDEX('1_GrowthAppeals'!AH:AH,MATCH($A59,'1_GrowthAppeals'!$A:$A,0))</f>
        <v>0</v>
      </c>
      <c r="Q59" s="86">
        <f>INDEX('1_GrowthAppeals'!AI:AI,MATCH($A59,'1_GrowthAppeals'!$A:$A,0))</f>
        <v>0</v>
      </c>
      <c r="R59" s="86">
        <f>INDEX('1_GrowthAppeals'!AJ:AJ,MATCH($A59,'1_GrowthAppeals'!$A:$A,0))</f>
        <v>0</v>
      </c>
      <c r="S59" s="325">
        <f>INDEX('1_GrowthAppeals'!AK:AK,MATCH($A59,'1_GrowthAppeals'!$A:$A,0))</f>
        <v>0</v>
      </c>
      <c r="T59" s="327"/>
      <c r="U59" s="95"/>
      <c r="V59" s="95"/>
      <c r="W59" s="95"/>
      <c r="X59" s="95"/>
      <c r="Y59" s="95"/>
      <c r="Z59" s="95"/>
      <c r="AA59" s="95"/>
      <c r="AB59" s="95"/>
      <c r="AC59" s="95"/>
      <c r="AD59" s="95"/>
      <c r="AE59" s="95"/>
      <c r="AF59" s="95"/>
      <c r="AG59" s="95"/>
      <c r="AH59" s="95"/>
      <c r="AI59" s="318"/>
      <c r="AJ59" s="322">
        <f t="shared" si="1"/>
        <v>0</v>
      </c>
      <c r="AK59" s="88">
        <f t="shared" si="2"/>
        <v>0</v>
      </c>
      <c r="AL59" s="88">
        <f t="shared" si="3"/>
        <v>0</v>
      </c>
      <c r="AM59" s="88">
        <f t="shared" si="4"/>
        <v>0</v>
      </c>
      <c r="AN59" s="88">
        <f t="shared" si="5"/>
        <v>0</v>
      </c>
      <c r="AO59" s="88">
        <f t="shared" si="6"/>
        <v>0</v>
      </c>
      <c r="AP59" s="88">
        <f t="shared" si="7"/>
        <v>0</v>
      </c>
      <c r="AQ59" s="88">
        <f t="shared" si="8"/>
        <v>0</v>
      </c>
      <c r="AR59" s="88">
        <f t="shared" si="9"/>
        <v>0</v>
      </c>
      <c r="AS59" s="88">
        <f t="shared" si="10"/>
        <v>0</v>
      </c>
      <c r="AT59" s="88">
        <f t="shared" si="11"/>
        <v>0</v>
      </c>
      <c r="AU59" s="88">
        <f t="shared" si="12"/>
        <v>0</v>
      </c>
      <c r="AV59" s="88">
        <f t="shared" si="13"/>
        <v>0</v>
      </c>
      <c r="AW59" s="88">
        <f t="shared" si="14"/>
        <v>0</v>
      </c>
      <c r="AX59" s="88">
        <f t="shared" si="15"/>
        <v>0</v>
      </c>
      <c r="AY59" s="88">
        <f t="shared" si="16"/>
        <v>0</v>
      </c>
    </row>
    <row r="60" spans="1:51" s="48" customFormat="1">
      <c r="A60" s="72" t="str">
        <f>'Ref2'!I60</f>
        <v>E0603</v>
      </c>
      <c r="B60" s="72" t="str">
        <f>INDEX('Ref1'!$E:$E,MATCH($A60,'Ref1'!$A:$A,0))</f>
        <v>Cheshire East</v>
      </c>
      <c r="C60" s="72" t="str">
        <f>INDEX('Ref2'!$E:$E,MATCH($A60,'Ref2'!$A:$A,0))</f>
        <v>No</v>
      </c>
      <c r="D60" s="86">
        <f>INDEX('1_GrowthAppeals'!V:V,MATCH($A60,'1_GrowthAppeals'!$A:$A,0))</f>
        <v>0</v>
      </c>
      <c r="E60" s="86">
        <f>INDEX('1_GrowthAppeals'!W:W,MATCH($A60,'1_GrowthAppeals'!$A:$A,0))</f>
        <v>0</v>
      </c>
      <c r="F60" s="86">
        <f>INDEX('1_GrowthAppeals'!X:X,MATCH($A60,'1_GrowthAppeals'!$A:$A,0))</f>
        <v>0</v>
      </c>
      <c r="G60" s="86">
        <f>INDEX('1_GrowthAppeals'!Y:Y,MATCH($A60,'1_GrowthAppeals'!$A:$A,0))</f>
        <v>0</v>
      </c>
      <c r="H60" s="86">
        <f>INDEX('1_GrowthAppeals'!Z:Z,MATCH($A60,'1_GrowthAppeals'!$A:$A,0))</f>
        <v>0</v>
      </c>
      <c r="I60" s="86">
        <f>INDEX('1_GrowthAppeals'!AA:AA,MATCH($A60,'1_GrowthAppeals'!$A:$A,0))</f>
        <v>0</v>
      </c>
      <c r="J60" s="86">
        <f>INDEX('1_GrowthAppeals'!AB:AB,MATCH($A60,'1_GrowthAppeals'!$A:$A,0))</f>
        <v>0</v>
      </c>
      <c r="K60" s="86">
        <f>INDEX('1_GrowthAppeals'!AC:AC,MATCH($A60,'1_GrowthAppeals'!$A:$A,0))</f>
        <v>0</v>
      </c>
      <c r="L60" s="86">
        <f>INDEX('1_GrowthAppeals'!AD:AD,MATCH($A60,'1_GrowthAppeals'!$A:$A,0))</f>
        <v>0</v>
      </c>
      <c r="M60" s="86">
        <f>INDEX('1_GrowthAppeals'!AE:AE,MATCH($A60,'1_GrowthAppeals'!$A:$A,0))</f>
        <v>0</v>
      </c>
      <c r="N60" s="86">
        <f>INDEX('1_GrowthAppeals'!AF:AF,MATCH($A60,'1_GrowthAppeals'!$A:$A,0))</f>
        <v>0</v>
      </c>
      <c r="O60" s="86">
        <f>INDEX('1_GrowthAppeals'!AG:AG,MATCH($A60,'1_GrowthAppeals'!$A:$A,0))</f>
        <v>0</v>
      </c>
      <c r="P60" s="86">
        <f>INDEX('1_GrowthAppeals'!AH:AH,MATCH($A60,'1_GrowthAppeals'!$A:$A,0))</f>
        <v>0</v>
      </c>
      <c r="Q60" s="86">
        <f>INDEX('1_GrowthAppeals'!AI:AI,MATCH($A60,'1_GrowthAppeals'!$A:$A,0))</f>
        <v>0</v>
      </c>
      <c r="R60" s="86">
        <f>INDEX('1_GrowthAppeals'!AJ:AJ,MATCH($A60,'1_GrowthAppeals'!$A:$A,0))</f>
        <v>0</v>
      </c>
      <c r="S60" s="325">
        <f>INDEX('1_GrowthAppeals'!AK:AK,MATCH($A60,'1_GrowthAppeals'!$A:$A,0))</f>
        <v>0</v>
      </c>
      <c r="T60" s="327"/>
      <c r="U60" s="95"/>
      <c r="V60" s="95"/>
      <c r="W60" s="95"/>
      <c r="X60" s="95"/>
      <c r="Y60" s="95"/>
      <c r="Z60" s="95"/>
      <c r="AA60" s="95"/>
      <c r="AB60" s="95"/>
      <c r="AC60" s="95"/>
      <c r="AD60" s="95"/>
      <c r="AE60" s="95"/>
      <c r="AF60" s="95"/>
      <c r="AG60" s="95"/>
      <c r="AH60" s="95"/>
      <c r="AI60" s="318"/>
      <c r="AJ60" s="322">
        <f t="shared" si="1"/>
        <v>0</v>
      </c>
      <c r="AK60" s="88">
        <f t="shared" si="2"/>
        <v>0</v>
      </c>
      <c r="AL60" s="88">
        <f t="shared" si="3"/>
        <v>0</v>
      </c>
      <c r="AM60" s="88">
        <f t="shared" si="4"/>
        <v>0</v>
      </c>
      <c r="AN60" s="88">
        <f t="shared" si="5"/>
        <v>0</v>
      </c>
      <c r="AO60" s="88">
        <f t="shared" si="6"/>
        <v>0</v>
      </c>
      <c r="AP60" s="88">
        <f t="shared" si="7"/>
        <v>0</v>
      </c>
      <c r="AQ60" s="88">
        <f t="shared" si="8"/>
        <v>0</v>
      </c>
      <c r="AR60" s="88">
        <f t="shared" si="9"/>
        <v>0</v>
      </c>
      <c r="AS60" s="88">
        <f t="shared" si="10"/>
        <v>0</v>
      </c>
      <c r="AT60" s="88">
        <f t="shared" si="11"/>
        <v>0</v>
      </c>
      <c r="AU60" s="88">
        <f t="shared" si="12"/>
        <v>0</v>
      </c>
      <c r="AV60" s="88">
        <f t="shared" si="13"/>
        <v>0</v>
      </c>
      <c r="AW60" s="88">
        <f t="shared" si="14"/>
        <v>0</v>
      </c>
      <c r="AX60" s="88">
        <f t="shared" si="15"/>
        <v>0</v>
      </c>
      <c r="AY60" s="88">
        <f t="shared" si="16"/>
        <v>0</v>
      </c>
    </row>
    <row r="61" spans="1:51" s="48" customFormat="1">
      <c r="A61" s="72" t="str">
        <f>'Ref2'!I61</f>
        <v>E0604</v>
      </c>
      <c r="B61" s="72" t="str">
        <f>INDEX('Ref1'!$E:$E,MATCH($A61,'Ref1'!$A:$A,0))</f>
        <v>Cheshire West and Chester</v>
      </c>
      <c r="C61" s="72" t="str">
        <f>INDEX('Ref2'!$E:$E,MATCH($A61,'Ref2'!$A:$A,0))</f>
        <v>No</v>
      </c>
      <c r="D61" s="86">
        <f>INDEX('1_GrowthAppeals'!V:V,MATCH($A61,'1_GrowthAppeals'!$A:$A,0))</f>
        <v>0</v>
      </c>
      <c r="E61" s="86">
        <f>INDEX('1_GrowthAppeals'!W:W,MATCH($A61,'1_GrowthAppeals'!$A:$A,0))</f>
        <v>0</v>
      </c>
      <c r="F61" s="86">
        <f>INDEX('1_GrowthAppeals'!X:X,MATCH($A61,'1_GrowthAppeals'!$A:$A,0))</f>
        <v>0</v>
      </c>
      <c r="G61" s="86">
        <f>INDEX('1_GrowthAppeals'!Y:Y,MATCH($A61,'1_GrowthAppeals'!$A:$A,0))</f>
        <v>0</v>
      </c>
      <c r="H61" s="86">
        <f>INDEX('1_GrowthAppeals'!Z:Z,MATCH($A61,'1_GrowthAppeals'!$A:$A,0))</f>
        <v>0</v>
      </c>
      <c r="I61" s="86">
        <f>INDEX('1_GrowthAppeals'!AA:AA,MATCH($A61,'1_GrowthAppeals'!$A:$A,0))</f>
        <v>0</v>
      </c>
      <c r="J61" s="86">
        <f>INDEX('1_GrowthAppeals'!AB:AB,MATCH($A61,'1_GrowthAppeals'!$A:$A,0))</f>
        <v>0</v>
      </c>
      <c r="K61" s="86">
        <f>INDEX('1_GrowthAppeals'!AC:AC,MATCH($A61,'1_GrowthAppeals'!$A:$A,0))</f>
        <v>0</v>
      </c>
      <c r="L61" s="86">
        <f>INDEX('1_GrowthAppeals'!AD:AD,MATCH($A61,'1_GrowthAppeals'!$A:$A,0))</f>
        <v>0</v>
      </c>
      <c r="M61" s="86">
        <f>INDEX('1_GrowthAppeals'!AE:AE,MATCH($A61,'1_GrowthAppeals'!$A:$A,0))</f>
        <v>0</v>
      </c>
      <c r="N61" s="86">
        <f>INDEX('1_GrowthAppeals'!AF:AF,MATCH($A61,'1_GrowthAppeals'!$A:$A,0))</f>
        <v>0</v>
      </c>
      <c r="O61" s="86">
        <f>INDEX('1_GrowthAppeals'!AG:AG,MATCH($A61,'1_GrowthAppeals'!$A:$A,0))</f>
        <v>0</v>
      </c>
      <c r="P61" s="86">
        <f>INDEX('1_GrowthAppeals'!AH:AH,MATCH($A61,'1_GrowthAppeals'!$A:$A,0))</f>
        <v>0</v>
      </c>
      <c r="Q61" s="86">
        <f>INDEX('1_GrowthAppeals'!AI:AI,MATCH($A61,'1_GrowthAppeals'!$A:$A,0))</f>
        <v>0</v>
      </c>
      <c r="R61" s="86">
        <f>INDEX('1_GrowthAppeals'!AJ:AJ,MATCH($A61,'1_GrowthAppeals'!$A:$A,0))</f>
        <v>0</v>
      </c>
      <c r="S61" s="325">
        <f>INDEX('1_GrowthAppeals'!AK:AK,MATCH($A61,'1_GrowthAppeals'!$A:$A,0))</f>
        <v>0</v>
      </c>
      <c r="T61" s="327"/>
      <c r="U61" s="95"/>
      <c r="V61" s="95"/>
      <c r="W61" s="95"/>
      <c r="X61" s="95"/>
      <c r="Y61" s="95"/>
      <c r="Z61" s="95"/>
      <c r="AA61" s="95"/>
      <c r="AB61" s="95"/>
      <c r="AC61" s="95"/>
      <c r="AD61" s="95"/>
      <c r="AE61" s="95"/>
      <c r="AF61" s="95"/>
      <c r="AG61" s="95"/>
      <c r="AH61" s="95"/>
      <c r="AI61" s="318"/>
      <c r="AJ61" s="322">
        <f t="shared" si="1"/>
        <v>0</v>
      </c>
      <c r="AK61" s="88">
        <f t="shared" si="2"/>
        <v>0</v>
      </c>
      <c r="AL61" s="88">
        <f t="shared" si="3"/>
        <v>0</v>
      </c>
      <c r="AM61" s="88">
        <f t="shared" si="4"/>
        <v>0</v>
      </c>
      <c r="AN61" s="88">
        <f t="shared" si="5"/>
        <v>0</v>
      </c>
      <c r="AO61" s="88">
        <f t="shared" si="6"/>
        <v>0</v>
      </c>
      <c r="AP61" s="88">
        <f t="shared" si="7"/>
        <v>0</v>
      </c>
      <c r="AQ61" s="88">
        <f t="shared" si="8"/>
        <v>0</v>
      </c>
      <c r="AR61" s="88">
        <f t="shared" si="9"/>
        <v>0</v>
      </c>
      <c r="AS61" s="88">
        <f t="shared" si="10"/>
        <v>0</v>
      </c>
      <c r="AT61" s="88">
        <f t="shared" si="11"/>
        <v>0</v>
      </c>
      <c r="AU61" s="88">
        <f t="shared" si="12"/>
        <v>0</v>
      </c>
      <c r="AV61" s="88">
        <f t="shared" si="13"/>
        <v>0</v>
      </c>
      <c r="AW61" s="88">
        <f t="shared" si="14"/>
        <v>0</v>
      </c>
      <c r="AX61" s="88">
        <f t="shared" si="15"/>
        <v>0</v>
      </c>
      <c r="AY61" s="88">
        <f t="shared" si="16"/>
        <v>0</v>
      </c>
    </row>
    <row r="62" spans="1:51" s="48" customFormat="1">
      <c r="A62" s="72" t="str">
        <f>'Ref2'!I62</f>
        <v>E1033</v>
      </c>
      <c r="B62" s="72" t="str">
        <f>INDEX('Ref1'!$E:$E,MATCH($A62,'Ref1'!$A:$A,0))</f>
        <v>Chesterfield</v>
      </c>
      <c r="C62" s="72" t="str">
        <f>INDEX('Ref2'!$E:$E,MATCH($A62,'Ref2'!$A:$A,0))</f>
        <v>No</v>
      </c>
      <c r="D62" s="86">
        <f>INDEX('1_GrowthAppeals'!V:V,MATCH($A62,'1_GrowthAppeals'!$A:$A,0))</f>
        <v>0</v>
      </c>
      <c r="E62" s="86">
        <f>INDEX('1_GrowthAppeals'!W:W,MATCH($A62,'1_GrowthAppeals'!$A:$A,0))</f>
        <v>0</v>
      </c>
      <c r="F62" s="86">
        <f>INDEX('1_GrowthAppeals'!X:X,MATCH($A62,'1_GrowthAppeals'!$A:$A,0))</f>
        <v>0</v>
      </c>
      <c r="G62" s="86">
        <f>INDEX('1_GrowthAppeals'!Y:Y,MATCH($A62,'1_GrowthAppeals'!$A:$A,0))</f>
        <v>0</v>
      </c>
      <c r="H62" s="86">
        <f>INDEX('1_GrowthAppeals'!Z:Z,MATCH($A62,'1_GrowthAppeals'!$A:$A,0))</f>
        <v>0</v>
      </c>
      <c r="I62" s="86">
        <f>INDEX('1_GrowthAppeals'!AA:AA,MATCH($A62,'1_GrowthAppeals'!$A:$A,0))</f>
        <v>0</v>
      </c>
      <c r="J62" s="86">
        <f>INDEX('1_GrowthAppeals'!AB:AB,MATCH($A62,'1_GrowthAppeals'!$A:$A,0))</f>
        <v>0</v>
      </c>
      <c r="K62" s="86">
        <f>INDEX('1_GrowthAppeals'!AC:AC,MATCH($A62,'1_GrowthAppeals'!$A:$A,0))</f>
        <v>0</v>
      </c>
      <c r="L62" s="86">
        <f>INDEX('1_GrowthAppeals'!AD:AD,MATCH($A62,'1_GrowthAppeals'!$A:$A,0))</f>
        <v>0</v>
      </c>
      <c r="M62" s="86">
        <f>INDEX('1_GrowthAppeals'!AE:AE,MATCH($A62,'1_GrowthAppeals'!$A:$A,0))</f>
        <v>0</v>
      </c>
      <c r="N62" s="86">
        <f>INDEX('1_GrowthAppeals'!AF:AF,MATCH($A62,'1_GrowthAppeals'!$A:$A,0))</f>
        <v>0</v>
      </c>
      <c r="O62" s="86">
        <f>INDEX('1_GrowthAppeals'!AG:AG,MATCH($A62,'1_GrowthAppeals'!$A:$A,0))</f>
        <v>0</v>
      </c>
      <c r="P62" s="86">
        <f>INDEX('1_GrowthAppeals'!AH:AH,MATCH($A62,'1_GrowthAppeals'!$A:$A,0))</f>
        <v>0</v>
      </c>
      <c r="Q62" s="86">
        <f>INDEX('1_GrowthAppeals'!AI:AI,MATCH($A62,'1_GrowthAppeals'!$A:$A,0))</f>
        <v>0</v>
      </c>
      <c r="R62" s="86">
        <f>INDEX('1_GrowthAppeals'!AJ:AJ,MATCH($A62,'1_GrowthAppeals'!$A:$A,0))</f>
        <v>0</v>
      </c>
      <c r="S62" s="325">
        <f>INDEX('1_GrowthAppeals'!AK:AK,MATCH($A62,'1_GrowthAppeals'!$A:$A,0))</f>
        <v>0</v>
      </c>
      <c r="T62" s="327"/>
      <c r="U62" s="95"/>
      <c r="V62" s="95"/>
      <c r="W62" s="95"/>
      <c r="X62" s="95"/>
      <c r="Y62" s="95"/>
      <c r="Z62" s="95"/>
      <c r="AA62" s="95"/>
      <c r="AB62" s="95"/>
      <c r="AC62" s="95"/>
      <c r="AD62" s="95"/>
      <c r="AE62" s="95"/>
      <c r="AF62" s="95"/>
      <c r="AG62" s="95"/>
      <c r="AH62" s="95"/>
      <c r="AI62" s="318"/>
      <c r="AJ62" s="322">
        <f t="shared" si="1"/>
        <v>0</v>
      </c>
      <c r="AK62" s="88">
        <f t="shared" si="2"/>
        <v>0</v>
      </c>
      <c r="AL62" s="88">
        <f t="shared" si="3"/>
        <v>0</v>
      </c>
      <c r="AM62" s="88">
        <f t="shared" si="4"/>
        <v>0</v>
      </c>
      <c r="AN62" s="88">
        <f t="shared" si="5"/>
        <v>0</v>
      </c>
      <c r="AO62" s="88">
        <f t="shared" si="6"/>
        <v>0</v>
      </c>
      <c r="AP62" s="88">
        <f t="shared" si="7"/>
        <v>0</v>
      </c>
      <c r="AQ62" s="88">
        <f t="shared" si="8"/>
        <v>0</v>
      </c>
      <c r="AR62" s="88">
        <f t="shared" si="9"/>
        <v>0</v>
      </c>
      <c r="AS62" s="88">
        <f t="shared" si="10"/>
        <v>0</v>
      </c>
      <c r="AT62" s="88">
        <f t="shared" si="11"/>
        <v>0</v>
      </c>
      <c r="AU62" s="88">
        <f t="shared" si="12"/>
        <v>0</v>
      </c>
      <c r="AV62" s="88">
        <f t="shared" si="13"/>
        <v>0</v>
      </c>
      <c r="AW62" s="88">
        <f t="shared" si="14"/>
        <v>0</v>
      </c>
      <c r="AX62" s="88">
        <f t="shared" si="15"/>
        <v>0</v>
      </c>
      <c r="AY62" s="88">
        <f t="shared" si="16"/>
        <v>0</v>
      </c>
    </row>
    <row r="63" spans="1:51" s="48" customFormat="1">
      <c r="A63" s="72" t="str">
        <f>'Ref2'!I63</f>
        <v>E3833</v>
      </c>
      <c r="B63" s="72" t="str">
        <f>INDEX('Ref1'!$E:$E,MATCH($A63,'Ref1'!$A:$A,0))</f>
        <v>Chichester</v>
      </c>
      <c r="C63" s="72" t="str">
        <f>INDEX('Ref2'!$E:$E,MATCH($A63,'Ref2'!$A:$A,0))</f>
        <v>No</v>
      </c>
      <c r="D63" s="86">
        <f>INDEX('1_GrowthAppeals'!V:V,MATCH($A63,'1_GrowthAppeals'!$A:$A,0))</f>
        <v>0</v>
      </c>
      <c r="E63" s="86">
        <f>INDEX('1_GrowthAppeals'!W:W,MATCH($A63,'1_GrowthAppeals'!$A:$A,0))</f>
        <v>0</v>
      </c>
      <c r="F63" s="86">
        <f>INDEX('1_GrowthAppeals'!X:X,MATCH($A63,'1_GrowthAppeals'!$A:$A,0))</f>
        <v>0</v>
      </c>
      <c r="G63" s="86">
        <f>INDEX('1_GrowthAppeals'!Y:Y,MATCH($A63,'1_GrowthAppeals'!$A:$A,0))</f>
        <v>0</v>
      </c>
      <c r="H63" s="86">
        <f>INDEX('1_GrowthAppeals'!Z:Z,MATCH($A63,'1_GrowthAppeals'!$A:$A,0))</f>
        <v>0</v>
      </c>
      <c r="I63" s="86">
        <f>INDEX('1_GrowthAppeals'!AA:AA,MATCH($A63,'1_GrowthAppeals'!$A:$A,0))</f>
        <v>0</v>
      </c>
      <c r="J63" s="86">
        <f>INDEX('1_GrowthAppeals'!AB:AB,MATCH($A63,'1_GrowthAppeals'!$A:$A,0))</f>
        <v>0</v>
      </c>
      <c r="K63" s="86">
        <f>INDEX('1_GrowthAppeals'!AC:AC,MATCH($A63,'1_GrowthAppeals'!$A:$A,0))</f>
        <v>0</v>
      </c>
      <c r="L63" s="86">
        <f>INDEX('1_GrowthAppeals'!AD:AD,MATCH($A63,'1_GrowthAppeals'!$A:$A,0))</f>
        <v>0</v>
      </c>
      <c r="M63" s="86">
        <f>INDEX('1_GrowthAppeals'!AE:AE,MATCH($A63,'1_GrowthAppeals'!$A:$A,0))</f>
        <v>0</v>
      </c>
      <c r="N63" s="86">
        <f>INDEX('1_GrowthAppeals'!AF:AF,MATCH($A63,'1_GrowthAppeals'!$A:$A,0))</f>
        <v>0</v>
      </c>
      <c r="O63" s="86">
        <f>INDEX('1_GrowthAppeals'!AG:AG,MATCH($A63,'1_GrowthAppeals'!$A:$A,0))</f>
        <v>0</v>
      </c>
      <c r="P63" s="86">
        <f>INDEX('1_GrowthAppeals'!AH:AH,MATCH($A63,'1_GrowthAppeals'!$A:$A,0))</f>
        <v>0</v>
      </c>
      <c r="Q63" s="86">
        <f>INDEX('1_GrowthAppeals'!AI:AI,MATCH($A63,'1_GrowthAppeals'!$A:$A,0))</f>
        <v>0</v>
      </c>
      <c r="R63" s="86">
        <f>INDEX('1_GrowthAppeals'!AJ:AJ,MATCH($A63,'1_GrowthAppeals'!$A:$A,0))</f>
        <v>0</v>
      </c>
      <c r="S63" s="325">
        <f>INDEX('1_GrowthAppeals'!AK:AK,MATCH($A63,'1_GrowthAppeals'!$A:$A,0))</f>
        <v>0</v>
      </c>
      <c r="T63" s="327"/>
      <c r="U63" s="95"/>
      <c r="V63" s="95"/>
      <c r="W63" s="95"/>
      <c r="X63" s="95"/>
      <c r="Y63" s="95"/>
      <c r="Z63" s="95"/>
      <c r="AA63" s="95"/>
      <c r="AB63" s="95"/>
      <c r="AC63" s="95"/>
      <c r="AD63" s="95"/>
      <c r="AE63" s="95"/>
      <c r="AF63" s="95"/>
      <c r="AG63" s="95"/>
      <c r="AH63" s="95"/>
      <c r="AI63" s="318"/>
      <c r="AJ63" s="322">
        <f t="shared" si="1"/>
        <v>0</v>
      </c>
      <c r="AK63" s="88">
        <f t="shared" si="2"/>
        <v>0</v>
      </c>
      <c r="AL63" s="88">
        <f t="shared" si="3"/>
        <v>0</v>
      </c>
      <c r="AM63" s="88">
        <f t="shared" si="4"/>
        <v>0</v>
      </c>
      <c r="AN63" s="88">
        <f t="shared" si="5"/>
        <v>0</v>
      </c>
      <c r="AO63" s="88">
        <f t="shared" si="6"/>
        <v>0</v>
      </c>
      <c r="AP63" s="88">
        <f t="shared" si="7"/>
        <v>0</v>
      </c>
      <c r="AQ63" s="88">
        <f t="shared" si="8"/>
        <v>0</v>
      </c>
      <c r="AR63" s="88">
        <f t="shared" si="9"/>
        <v>0</v>
      </c>
      <c r="AS63" s="88">
        <f t="shared" si="10"/>
        <v>0</v>
      </c>
      <c r="AT63" s="88">
        <f t="shared" si="11"/>
        <v>0</v>
      </c>
      <c r="AU63" s="88">
        <f t="shared" si="12"/>
        <v>0</v>
      </c>
      <c r="AV63" s="88">
        <f t="shared" si="13"/>
        <v>0</v>
      </c>
      <c r="AW63" s="88">
        <f t="shared" si="14"/>
        <v>0</v>
      </c>
      <c r="AX63" s="88">
        <f t="shared" si="15"/>
        <v>0</v>
      </c>
      <c r="AY63" s="88">
        <f t="shared" si="16"/>
        <v>0</v>
      </c>
    </row>
    <row r="64" spans="1:51" s="48" customFormat="1">
      <c r="A64" s="72" t="str">
        <f>'Ref2'!I64</f>
        <v>E0432</v>
      </c>
      <c r="B64" s="72" t="str">
        <f>INDEX('Ref1'!$E:$E,MATCH($A64,'Ref1'!$A:$A,0))</f>
        <v>Chiltern</v>
      </c>
      <c r="C64" s="72" t="str">
        <f>INDEX('Ref2'!$E:$E,MATCH($A64,'Ref2'!$A:$A,0))</f>
        <v>No</v>
      </c>
      <c r="D64" s="86">
        <f>INDEX('1_GrowthAppeals'!V:V,MATCH($A64,'1_GrowthAppeals'!$A:$A,0))</f>
        <v>0</v>
      </c>
      <c r="E64" s="86">
        <f>INDEX('1_GrowthAppeals'!W:W,MATCH($A64,'1_GrowthAppeals'!$A:$A,0))</f>
        <v>0</v>
      </c>
      <c r="F64" s="86">
        <f>INDEX('1_GrowthAppeals'!X:X,MATCH($A64,'1_GrowthAppeals'!$A:$A,0))</f>
        <v>0</v>
      </c>
      <c r="G64" s="86">
        <f>INDEX('1_GrowthAppeals'!Y:Y,MATCH($A64,'1_GrowthAppeals'!$A:$A,0))</f>
        <v>0</v>
      </c>
      <c r="H64" s="86">
        <f>INDEX('1_GrowthAppeals'!Z:Z,MATCH($A64,'1_GrowthAppeals'!$A:$A,0))</f>
        <v>0</v>
      </c>
      <c r="I64" s="86">
        <f>INDEX('1_GrowthAppeals'!AA:AA,MATCH($A64,'1_GrowthAppeals'!$A:$A,0))</f>
        <v>0</v>
      </c>
      <c r="J64" s="86">
        <f>INDEX('1_GrowthAppeals'!AB:AB,MATCH($A64,'1_GrowthAppeals'!$A:$A,0))</f>
        <v>0</v>
      </c>
      <c r="K64" s="86">
        <f>INDEX('1_GrowthAppeals'!AC:AC,MATCH($A64,'1_GrowthAppeals'!$A:$A,0))</f>
        <v>0</v>
      </c>
      <c r="L64" s="86">
        <f>INDEX('1_GrowthAppeals'!AD:AD,MATCH($A64,'1_GrowthAppeals'!$A:$A,0))</f>
        <v>0</v>
      </c>
      <c r="M64" s="86">
        <f>INDEX('1_GrowthAppeals'!AE:AE,MATCH($A64,'1_GrowthAppeals'!$A:$A,0))</f>
        <v>0</v>
      </c>
      <c r="N64" s="86">
        <f>INDEX('1_GrowthAppeals'!AF:AF,MATCH($A64,'1_GrowthAppeals'!$A:$A,0))</f>
        <v>0</v>
      </c>
      <c r="O64" s="86">
        <f>INDEX('1_GrowthAppeals'!AG:AG,MATCH($A64,'1_GrowthAppeals'!$A:$A,0))</f>
        <v>0</v>
      </c>
      <c r="P64" s="86">
        <f>INDEX('1_GrowthAppeals'!AH:AH,MATCH($A64,'1_GrowthAppeals'!$A:$A,0))</f>
        <v>0</v>
      </c>
      <c r="Q64" s="86">
        <f>INDEX('1_GrowthAppeals'!AI:AI,MATCH($A64,'1_GrowthAppeals'!$A:$A,0))</f>
        <v>0</v>
      </c>
      <c r="R64" s="86">
        <f>INDEX('1_GrowthAppeals'!AJ:AJ,MATCH($A64,'1_GrowthAppeals'!$A:$A,0))</f>
        <v>0</v>
      </c>
      <c r="S64" s="325">
        <f>INDEX('1_GrowthAppeals'!AK:AK,MATCH($A64,'1_GrowthAppeals'!$A:$A,0))</f>
        <v>0</v>
      </c>
      <c r="T64" s="327"/>
      <c r="U64" s="95"/>
      <c r="V64" s="95"/>
      <c r="W64" s="95"/>
      <c r="X64" s="95"/>
      <c r="Y64" s="95"/>
      <c r="Z64" s="95"/>
      <c r="AA64" s="95"/>
      <c r="AB64" s="95"/>
      <c r="AC64" s="95"/>
      <c r="AD64" s="95"/>
      <c r="AE64" s="95"/>
      <c r="AF64" s="95"/>
      <c r="AG64" s="95"/>
      <c r="AH64" s="95"/>
      <c r="AI64" s="318"/>
      <c r="AJ64" s="322">
        <f t="shared" si="1"/>
        <v>0</v>
      </c>
      <c r="AK64" s="88">
        <f t="shared" si="2"/>
        <v>0</v>
      </c>
      <c r="AL64" s="88">
        <f t="shared" si="3"/>
        <v>0</v>
      </c>
      <c r="AM64" s="88">
        <f t="shared" si="4"/>
        <v>0</v>
      </c>
      <c r="AN64" s="88">
        <f t="shared" si="5"/>
        <v>0</v>
      </c>
      <c r="AO64" s="88">
        <f t="shared" si="6"/>
        <v>0</v>
      </c>
      <c r="AP64" s="88">
        <f t="shared" si="7"/>
        <v>0</v>
      </c>
      <c r="AQ64" s="88">
        <f t="shared" si="8"/>
        <v>0</v>
      </c>
      <c r="AR64" s="88">
        <f t="shared" si="9"/>
        <v>0</v>
      </c>
      <c r="AS64" s="88">
        <f t="shared" si="10"/>
        <v>0</v>
      </c>
      <c r="AT64" s="88">
        <f t="shared" si="11"/>
        <v>0</v>
      </c>
      <c r="AU64" s="88">
        <f t="shared" si="12"/>
        <v>0</v>
      </c>
      <c r="AV64" s="88">
        <f t="shared" si="13"/>
        <v>0</v>
      </c>
      <c r="AW64" s="88">
        <f t="shared" si="14"/>
        <v>0</v>
      </c>
      <c r="AX64" s="88">
        <f t="shared" si="15"/>
        <v>0</v>
      </c>
      <c r="AY64" s="88">
        <f t="shared" si="16"/>
        <v>0</v>
      </c>
    </row>
    <row r="65" spans="1:51" s="48" customFormat="1">
      <c r="A65" s="72" t="str">
        <f>'Ref2'!I65</f>
        <v>E2334</v>
      </c>
      <c r="B65" s="72" t="str">
        <f>INDEX('Ref1'!$E:$E,MATCH($A65,'Ref1'!$A:$A,0))</f>
        <v>Chorley</v>
      </c>
      <c r="C65" s="72" t="str">
        <f>INDEX('Ref2'!$E:$E,MATCH($A65,'Ref2'!$A:$A,0))</f>
        <v>No</v>
      </c>
      <c r="D65" s="86">
        <f>INDEX('1_GrowthAppeals'!V:V,MATCH($A65,'1_GrowthAppeals'!$A:$A,0))</f>
        <v>0</v>
      </c>
      <c r="E65" s="86">
        <f>INDEX('1_GrowthAppeals'!W:W,MATCH($A65,'1_GrowthAppeals'!$A:$A,0))</f>
        <v>0</v>
      </c>
      <c r="F65" s="86">
        <f>INDEX('1_GrowthAppeals'!X:X,MATCH($A65,'1_GrowthAppeals'!$A:$A,0))</f>
        <v>0</v>
      </c>
      <c r="G65" s="86">
        <f>INDEX('1_GrowthAppeals'!Y:Y,MATCH($A65,'1_GrowthAppeals'!$A:$A,0))</f>
        <v>0</v>
      </c>
      <c r="H65" s="86">
        <f>INDEX('1_GrowthAppeals'!Z:Z,MATCH($A65,'1_GrowthAppeals'!$A:$A,0))</f>
        <v>0</v>
      </c>
      <c r="I65" s="86">
        <f>INDEX('1_GrowthAppeals'!AA:AA,MATCH($A65,'1_GrowthAppeals'!$A:$A,0))</f>
        <v>0</v>
      </c>
      <c r="J65" s="86">
        <f>INDEX('1_GrowthAppeals'!AB:AB,MATCH($A65,'1_GrowthAppeals'!$A:$A,0))</f>
        <v>0</v>
      </c>
      <c r="K65" s="86">
        <f>INDEX('1_GrowthAppeals'!AC:AC,MATCH($A65,'1_GrowthAppeals'!$A:$A,0))</f>
        <v>0</v>
      </c>
      <c r="L65" s="86">
        <f>INDEX('1_GrowthAppeals'!AD:AD,MATCH($A65,'1_GrowthAppeals'!$A:$A,0))</f>
        <v>0</v>
      </c>
      <c r="M65" s="86">
        <f>INDEX('1_GrowthAppeals'!AE:AE,MATCH($A65,'1_GrowthAppeals'!$A:$A,0))</f>
        <v>0</v>
      </c>
      <c r="N65" s="86">
        <f>INDEX('1_GrowthAppeals'!AF:AF,MATCH($A65,'1_GrowthAppeals'!$A:$A,0))</f>
        <v>0</v>
      </c>
      <c r="O65" s="86">
        <f>INDEX('1_GrowthAppeals'!AG:AG,MATCH($A65,'1_GrowthAppeals'!$A:$A,0))</f>
        <v>0</v>
      </c>
      <c r="P65" s="86">
        <f>INDEX('1_GrowthAppeals'!AH:AH,MATCH($A65,'1_GrowthAppeals'!$A:$A,0))</f>
        <v>0</v>
      </c>
      <c r="Q65" s="86">
        <f>INDEX('1_GrowthAppeals'!AI:AI,MATCH($A65,'1_GrowthAppeals'!$A:$A,0))</f>
        <v>0</v>
      </c>
      <c r="R65" s="86">
        <f>INDEX('1_GrowthAppeals'!AJ:AJ,MATCH($A65,'1_GrowthAppeals'!$A:$A,0))</f>
        <v>0</v>
      </c>
      <c r="S65" s="325">
        <f>INDEX('1_GrowthAppeals'!AK:AK,MATCH($A65,'1_GrowthAppeals'!$A:$A,0))</f>
        <v>0</v>
      </c>
      <c r="T65" s="327"/>
      <c r="U65" s="95"/>
      <c r="V65" s="95"/>
      <c r="W65" s="95"/>
      <c r="X65" s="95"/>
      <c r="Y65" s="95"/>
      <c r="Z65" s="95"/>
      <c r="AA65" s="95"/>
      <c r="AB65" s="95"/>
      <c r="AC65" s="95"/>
      <c r="AD65" s="95"/>
      <c r="AE65" s="95"/>
      <c r="AF65" s="95"/>
      <c r="AG65" s="95"/>
      <c r="AH65" s="95"/>
      <c r="AI65" s="318"/>
      <c r="AJ65" s="322">
        <f t="shared" si="1"/>
        <v>0</v>
      </c>
      <c r="AK65" s="88">
        <f t="shared" si="2"/>
        <v>0</v>
      </c>
      <c r="AL65" s="88">
        <f t="shared" si="3"/>
        <v>0</v>
      </c>
      <c r="AM65" s="88">
        <f t="shared" si="4"/>
        <v>0</v>
      </c>
      <c r="AN65" s="88">
        <f t="shared" si="5"/>
        <v>0</v>
      </c>
      <c r="AO65" s="88">
        <f t="shared" si="6"/>
        <v>0</v>
      </c>
      <c r="AP65" s="88">
        <f t="shared" si="7"/>
        <v>0</v>
      </c>
      <c r="AQ65" s="88">
        <f t="shared" si="8"/>
        <v>0</v>
      </c>
      <c r="AR65" s="88">
        <f t="shared" si="9"/>
        <v>0</v>
      </c>
      <c r="AS65" s="88">
        <f t="shared" si="10"/>
        <v>0</v>
      </c>
      <c r="AT65" s="88">
        <f t="shared" si="11"/>
        <v>0</v>
      </c>
      <c r="AU65" s="88">
        <f t="shared" si="12"/>
        <v>0</v>
      </c>
      <c r="AV65" s="88">
        <f t="shared" si="13"/>
        <v>0</v>
      </c>
      <c r="AW65" s="88">
        <f t="shared" si="14"/>
        <v>0</v>
      </c>
      <c r="AX65" s="88">
        <f t="shared" si="15"/>
        <v>0</v>
      </c>
      <c r="AY65" s="88">
        <f t="shared" si="16"/>
        <v>0</v>
      </c>
    </row>
    <row r="66" spans="1:51" s="48" customFormat="1">
      <c r="A66" s="72" t="str">
        <f>'Ref2'!I66</f>
        <v>E1232</v>
      </c>
      <c r="B66" s="72" t="str">
        <f>INDEX('Ref1'!$E:$E,MATCH($A66,'Ref1'!$A:$A,0))</f>
        <v>Christchurch</v>
      </c>
      <c r="C66" s="72" t="str">
        <f>INDEX('Ref2'!$E:$E,MATCH($A66,'Ref2'!$A:$A,0))</f>
        <v>No</v>
      </c>
      <c r="D66" s="86">
        <f>INDEX('1_GrowthAppeals'!V:V,MATCH($A66,'1_GrowthAppeals'!$A:$A,0))</f>
        <v>0</v>
      </c>
      <c r="E66" s="86">
        <f>INDEX('1_GrowthAppeals'!W:W,MATCH($A66,'1_GrowthAppeals'!$A:$A,0))</f>
        <v>0</v>
      </c>
      <c r="F66" s="86">
        <f>INDEX('1_GrowthAppeals'!X:X,MATCH($A66,'1_GrowthAppeals'!$A:$A,0))</f>
        <v>0</v>
      </c>
      <c r="G66" s="86">
        <f>INDEX('1_GrowthAppeals'!Y:Y,MATCH($A66,'1_GrowthAppeals'!$A:$A,0))</f>
        <v>0</v>
      </c>
      <c r="H66" s="86">
        <f>INDEX('1_GrowthAppeals'!Z:Z,MATCH($A66,'1_GrowthAppeals'!$A:$A,0))</f>
        <v>0</v>
      </c>
      <c r="I66" s="86">
        <f>INDEX('1_GrowthAppeals'!AA:AA,MATCH($A66,'1_GrowthAppeals'!$A:$A,0))</f>
        <v>0</v>
      </c>
      <c r="J66" s="86">
        <f>INDEX('1_GrowthAppeals'!AB:AB,MATCH($A66,'1_GrowthAppeals'!$A:$A,0))</f>
        <v>0</v>
      </c>
      <c r="K66" s="86">
        <f>INDEX('1_GrowthAppeals'!AC:AC,MATCH($A66,'1_GrowthAppeals'!$A:$A,0))</f>
        <v>0</v>
      </c>
      <c r="L66" s="86">
        <f>INDEX('1_GrowthAppeals'!AD:AD,MATCH($A66,'1_GrowthAppeals'!$A:$A,0))</f>
        <v>0</v>
      </c>
      <c r="M66" s="86">
        <f>INDEX('1_GrowthAppeals'!AE:AE,MATCH($A66,'1_GrowthAppeals'!$A:$A,0))</f>
        <v>0</v>
      </c>
      <c r="N66" s="86">
        <f>INDEX('1_GrowthAppeals'!AF:AF,MATCH($A66,'1_GrowthAppeals'!$A:$A,0))</f>
        <v>0</v>
      </c>
      <c r="O66" s="86">
        <f>INDEX('1_GrowthAppeals'!AG:AG,MATCH($A66,'1_GrowthAppeals'!$A:$A,0))</f>
        <v>0</v>
      </c>
      <c r="P66" s="86">
        <f>INDEX('1_GrowthAppeals'!AH:AH,MATCH($A66,'1_GrowthAppeals'!$A:$A,0))</f>
        <v>0</v>
      </c>
      <c r="Q66" s="86">
        <f>INDEX('1_GrowthAppeals'!AI:AI,MATCH($A66,'1_GrowthAppeals'!$A:$A,0))</f>
        <v>0</v>
      </c>
      <c r="R66" s="86">
        <f>INDEX('1_GrowthAppeals'!AJ:AJ,MATCH($A66,'1_GrowthAppeals'!$A:$A,0))</f>
        <v>0</v>
      </c>
      <c r="S66" s="325">
        <f>INDEX('1_GrowthAppeals'!AK:AK,MATCH($A66,'1_GrowthAppeals'!$A:$A,0))</f>
        <v>0</v>
      </c>
      <c r="T66" s="327"/>
      <c r="U66" s="95"/>
      <c r="V66" s="95"/>
      <c r="W66" s="95"/>
      <c r="X66" s="95"/>
      <c r="Y66" s="95"/>
      <c r="Z66" s="95"/>
      <c r="AA66" s="95"/>
      <c r="AB66" s="95"/>
      <c r="AC66" s="95"/>
      <c r="AD66" s="95"/>
      <c r="AE66" s="95"/>
      <c r="AF66" s="95"/>
      <c r="AG66" s="95"/>
      <c r="AH66" s="95"/>
      <c r="AI66" s="318"/>
      <c r="AJ66" s="322">
        <f t="shared" si="1"/>
        <v>0</v>
      </c>
      <c r="AK66" s="88">
        <f t="shared" si="2"/>
        <v>0</v>
      </c>
      <c r="AL66" s="88">
        <f t="shared" si="3"/>
        <v>0</v>
      </c>
      <c r="AM66" s="88">
        <f t="shared" si="4"/>
        <v>0</v>
      </c>
      <c r="AN66" s="88">
        <f t="shared" si="5"/>
        <v>0</v>
      </c>
      <c r="AO66" s="88">
        <f t="shared" si="6"/>
        <v>0</v>
      </c>
      <c r="AP66" s="88">
        <f t="shared" si="7"/>
        <v>0</v>
      </c>
      <c r="AQ66" s="88">
        <f t="shared" si="8"/>
        <v>0</v>
      </c>
      <c r="AR66" s="88">
        <f t="shared" si="9"/>
        <v>0</v>
      </c>
      <c r="AS66" s="88">
        <f t="shared" si="10"/>
        <v>0</v>
      </c>
      <c r="AT66" s="88">
        <f t="shared" si="11"/>
        <v>0</v>
      </c>
      <c r="AU66" s="88">
        <f t="shared" si="12"/>
        <v>0</v>
      </c>
      <c r="AV66" s="88">
        <f t="shared" si="13"/>
        <v>0</v>
      </c>
      <c r="AW66" s="88">
        <f t="shared" si="14"/>
        <v>0</v>
      </c>
      <c r="AX66" s="88">
        <f t="shared" si="15"/>
        <v>0</v>
      </c>
      <c r="AY66" s="88">
        <f t="shared" si="16"/>
        <v>0</v>
      </c>
    </row>
    <row r="67" spans="1:51" s="48" customFormat="1">
      <c r="A67" s="72" t="str">
        <f>'Ref2'!I67</f>
        <v>E5010</v>
      </c>
      <c r="B67" s="72" t="str">
        <f>INDEX('Ref1'!$E:$E,MATCH($A67,'Ref1'!$A:$A,0))</f>
        <v>City of London</v>
      </c>
      <c r="C67" s="72" t="str">
        <f>INDEX('Ref2'!$E:$E,MATCH($A67,'Ref2'!$A:$A,0))</f>
        <v>No</v>
      </c>
      <c r="D67" s="86">
        <f>INDEX('1_GrowthAppeals'!V:V,MATCH($A67,'1_GrowthAppeals'!$A:$A,0))</f>
        <v>0</v>
      </c>
      <c r="E67" s="86">
        <f>INDEX('1_GrowthAppeals'!W:W,MATCH($A67,'1_GrowthAppeals'!$A:$A,0))</f>
        <v>0</v>
      </c>
      <c r="F67" s="86">
        <f>INDEX('1_GrowthAppeals'!X:X,MATCH($A67,'1_GrowthAppeals'!$A:$A,0))</f>
        <v>0</v>
      </c>
      <c r="G67" s="86">
        <f>INDEX('1_GrowthAppeals'!Y:Y,MATCH($A67,'1_GrowthAppeals'!$A:$A,0))</f>
        <v>0</v>
      </c>
      <c r="H67" s="86">
        <f>INDEX('1_GrowthAppeals'!Z:Z,MATCH($A67,'1_GrowthAppeals'!$A:$A,0))</f>
        <v>0</v>
      </c>
      <c r="I67" s="86">
        <f>INDEX('1_GrowthAppeals'!AA:AA,MATCH($A67,'1_GrowthAppeals'!$A:$A,0))</f>
        <v>0</v>
      </c>
      <c r="J67" s="86">
        <f>INDEX('1_GrowthAppeals'!AB:AB,MATCH($A67,'1_GrowthAppeals'!$A:$A,0))</f>
        <v>0</v>
      </c>
      <c r="K67" s="86">
        <f>INDEX('1_GrowthAppeals'!AC:AC,MATCH($A67,'1_GrowthAppeals'!$A:$A,0))</f>
        <v>0</v>
      </c>
      <c r="L67" s="86">
        <f>INDEX('1_GrowthAppeals'!AD:AD,MATCH($A67,'1_GrowthAppeals'!$A:$A,0))</f>
        <v>0</v>
      </c>
      <c r="M67" s="86">
        <f>INDEX('1_GrowthAppeals'!AE:AE,MATCH($A67,'1_GrowthAppeals'!$A:$A,0))</f>
        <v>0</v>
      </c>
      <c r="N67" s="86">
        <f>INDEX('1_GrowthAppeals'!AF:AF,MATCH($A67,'1_GrowthAppeals'!$A:$A,0))</f>
        <v>0</v>
      </c>
      <c r="O67" s="86">
        <f>INDEX('1_GrowthAppeals'!AG:AG,MATCH($A67,'1_GrowthAppeals'!$A:$A,0))</f>
        <v>0</v>
      </c>
      <c r="P67" s="86">
        <f>INDEX('1_GrowthAppeals'!AH:AH,MATCH($A67,'1_GrowthAppeals'!$A:$A,0))</f>
        <v>0</v>
      </c>
      <c r="Q67" s="86">
        <f>INDEX('1_GrowthAppeals'!AI:AI,MATCH($A67,'1_GrowthAppeals'!$A:$A,0))</f>
        <v>0</v>
      </c>
      <c r="R67" s="86">
        <f>INDEX('1_GrowthAppeals'!AJ:AJ,MATCH($A67,'1_GrowthAppeals'!$A:$A,0))</f>
        <v>0</v>
      </c>
      <c r="S67" s="325">
        <f>INDEX('1_GrowthAppeals'!AK:AK,MATCH($A67,'1_GrowthAppeals'!$A:$A,0))</f>
        <v>0</v>
      </c>
      <c r="T67" s="327"/>
      <c r="U67" s="95"/>
      <c r="V67" s="95"/>
      <c r="W67" s="95"/>
      <c r="X67" s="95"/>
      <c r="Y67" s="95"/>
      <c r="Z67" s="95"/>
      <c r="AA67" s="95"/>
      <c r="AB67" s="95"/>
      <c r="AC67" s="95"/>
      <c r="AD67" s="95"/>
      <c r="AE67" s="95"/>
      <c r="AF67" s="95"/>
      <c r="AG67" s="95"/>
      <c r="AH67" s="95"/>
      <c r="AI67" s="318"/>
      <c r="AJ67" s="322">
        <f t="shared" si="1"/>
        <v>0</v>
      </c>
      <c r="AK67" s="88">
        <f t="shared" si="2"/>
        <v>0</v>
      </c>
      <c r="AL67" s="88">
        <f t="shared" si="3"/>
        <v>0</v>
      </c>
      <c r="AM67" s="88">
        <f t="shared" si="4"/>
        <v>0</v>
      </c>
      <c r="AN67" s="88">
        <f t="shared" si="5"/>
        <v>0</v>
      </c>
      <c r="AO67" s="88">
        <f t="shared" si="6"/>
        <v>0</v>
      </c>
      <c r="AP67" s="88">
        <f t="shared" si="7"/>
        <v>0</v>
      </c>
      <c r="AQ67" s="88">
        <f t="shared" si="8"/>
        <v>0</v>
      </c>
      <c r="AR67" s="88">
        <f t="shared" si="9"/>
        <v>0</v>
      </c>
      <c r="AS67" s="88">
        <f t="shared" si="10"/>
        <v>0</v>
      </c>
      <c r="AT67" s="88">
        <f t="shared" si="11"/>
        <v>0</v>
      </c>
      <c r="AU67" s="88">
        <f t="shared" si="12"/>
        <v>0</v>
      </c>
      <c r="AV67" s="88">
        <f t="shared" si="13"/>
        <v>0</v>
      </c>
      <c r="AW67" s="88">
        <f t="shared" si="14"/>
        <v>0</v>
      </c>
      <c r="AX67" s="88">
        <f t="shared" si="15"/>
        <v>0</v>
      </c>
      <c r="AY67" s="88">
        <f t="shared" si="16"/>
        <v>0</v>
      </c>
    </row>
    <row r="68" spans="1:51" s="48" customFormat="1">
      <c r="A68" s="72" t="str">
        <f>'Ref2'!I68</f>
        <v>E1536</v>
      </c>
      <c r="B68" s="72" t="str">
        <f>INDEX('Ref1'!$E:$E,MATCH($A68,'Ref1'!$A:$A,0))</f>
        <v>Colchester</v>
      </c>
      <c r="C68" s="72" t="str">
        <f>INDEX('Ref2'!$E:$E,MATCH($A68,'Ref2'!$A:$A,0))</f>
        <v>No</v>
      </c>
      <c r="D68" s="86">
        <f>INDEX('1_GrowthAppeals'!V:V,MATCH($A68,'1_GrowthAppeals'!$A:$A,0))</f>
        <v>0</v>
      </c>
      <c r="E68" s="86">
        <f>INDEX('1_GrowthAppeals'!W:W,MATCH($A68,'1_GrowthAppeals'!$A:$A,0))</f>
        <v>0</v>
      </c>
      <c r="F68" s="86">
        <f>INDEX('1_GrowthAppeals'!X:X,MATCH($A68,'1_GrowthAppeals'!$A:$A,0))</f>
        <v>0</v>
      </c>
      <c r="G68" s="86">
        <f>INDEX('1_GrowthAppeals'!Y:Y,MATCH($A68,'1_GrowthAppeals'!$A:$A,0))</f>
        <v>0</v>
      </c>
      <c r="H68" s="86">
        <f>INDEX('1_GrowthAppeals'!Z:Z,MATCH($A68,'1_GrowthAppeals'!$A:$A,0))</f>
        <v>0</v>
      </c>
      <c r="I68" s="86">
        <f>INDEX('1_GrowthAppeals'!AA:AA,MATCH($A68,'1_GrowthAppeals'!$A:$A,0))</f>
        <v>0</v>
      </c>
      <c r="J68" s="86">
        <f>INDEX('1_GrowthAppeals'!AB:AB,MATCH($A68,'1_GrowthAppeals'!$A:$A,0))</f>
        <v>0</v>
      </c>
      <c r="K68" s="86">
        <f>INDEX('1_GrowthAppeals'!AC:AC,MATCH($A68,'1_GrowthAppeals'!$A:$A,0))</f>
        <v>0</v>
      </c>
      <c r="L68" s="86">
        <f>INDEX('1_GrowthAppeals'!AD:AD,MATCH($A68,'1_GrowthAppeals'!$A:$A,0))</f>
        <v>0</v>
      </c>
      <c r="M68" s="86">
        <f>INDEX('1_GrowthAppeals'!AE:AE,MATCH($A68,'1_GrowthAppeals'!$A:$A,0))</f>
        <v>0</v>
      </c>
      <c r="N68" s="86">
        <f>INDEX('1_GrowthAppeals'!AF:AF,MATCH($A68,'1_GrowthAppeals'!$A:$A,0))</f>
        <v>0</v>
      </c>
      <c r="O68" s="86">
        <f>INDEX('1_GrowthAppeals'!AG:AG,MATCH($A68,'1_GrowthAppeals'!$A:$A,0))</f>
        <v>0</v>
      </c>
      <c r="P68" s="86">
        <f>INDEX('1_GrowthAppeals'!AH:AH,MATCH($A68,'1_GrowthAppeals'!$A:$A,0))</f>
        <v>0</v>
      </c>
      <c r="Q68" s="86">
        <f>INDEX('1_GrowthAppeals'!AI:AI,MATCH($A68,'1_GrowthAppeals'!$A:$A,0))</f>
        <v>0</v>
      </c>
      <c r="R68" s="86">
        <f>INDEX('1_GrowthAppeals'!AJ:AJ,MATCH($A68,'1_GrowthAppeals'!$A:$A,0))</f>
        <v>0</v>
      </c>
      <c r="S68" s="325">
        <f>INDEX('1_GrowthAppeals'!AK:AK,MATCH($A68,'1_GrowthAppeals'!$A:$A,0))</f>
        <v>0</v>
      </c>
      <c r="T68" s="327"/>
      <c r="U68" s="95"/>
      <c r="V68" s="95"/>
      <c r="W68" s="95"/>
      <c r="X68" s="95"/>
      <c r="Y68" s="95"/>
      <c r="Z68" s="95"/>
      <c r="AA68" s="95"/>
      <c r="AB68" s="95"/>
      <c r="AC68" s="95"/>
      <c r="AD68" s="95"/>
      <c r="AE68" s="95"/>
      <c r="AF68" s="95"/>
      <c r="AG68" s="95"/>
      <c r="AH68" s="95"/>
      <c r="AI68" s="318"/>
      <c r="AJ68" s="322">
        <f t="shared" si="1"/>
        <v>0</v>
      </c>
      <c r="AK68" s="88">
        <f t="shared" si="2"/>
        <v>0</v>
      </c>
      <c r="AL68" s="88">
        <f t="shared" si="3"/>
        <v>0</v>
      </c>
      <c r="AM68" s="88">
        <f t="shared" si="4"/>
        <v>0</v>
      </c>
      <c r="AN68" s="88">
        <f t="shared" si="5"/>
        <v>0</v>
      </c>
      <c r="AO68" s="88">
        <f t="shared" si="6"/>
        <v>0</v>
      </c>
      <c r="AP68" s="88">
        <f t="shared" si="7"/>
        <v>0</v>
      </c>
      <c r="AQ68" s="88">
        <f t="shared" si="8"/>
        <v>0</v>
      </c>
      <c r="AR68" s="88">
        <f t="shared" si="9"/>
        <v>0</v>
      </c>
      <c r="AS68" s="88">
        <f t="shared" si="10"/>
        <v>0</v>
      </c>
      <c r="AT68" s="88">
        <f t="shared" si="11"/>
        <v>0</v>
      </c>
      <c r="AU68" s="88">
        <f t="shared" si="12"/>
        <v>0</v>
      </c>
      <c r="AV68" s="88">
        <f t="shared" si="13"/>
        <v>0</v>
      </c>
      <c r="AW68" s="88">
        <f t="shared" si="14"/>
        <v>0</v>
      </c>
      <c r="AX68" s="88">
        <f t="shared" si="15"/>
        <v>0</v>
      </c>
      <c r="AY68" s="88">
        <f t="shared" si="16"/>
        <v>0</v>
      </c>
    </row>
    <row r="69" spans="1:51" s="48" customFormat="1">
      <c r="A69" s="72" t="str">
        <f>'Ref2'!I69</f>
        <v>E0934</v>
      </c>
      <c r="B69" s="72" t="str">
        <f>INDEX('Ref1'!$E:$E,MATCH($A69,'Ref1'!$A:$A,0))</f>
        <v>Copeland</v>
      </c>
      <c r="C69" s="72" t="str">
        <f>INDEX('Ref2'!$E:$E,MATCH($A69,'Ref2'!$A:$A,0))</f>
        <v>No</v>
      </c>
      <c r="D69" s="86">
        <f>INDEX('1_GrowthAppeals'!V:V,MATCH($A69,'1_GrowthAppeals'!$A:$A,0))</f>
        <v>0</v>
      </c>
      <c r="E69" s="86">
        <f>INDEX('1_GrowthAppeals'!W:W,MATCH($A69,'1_GrowthAppeals'!$A:$A,0))</f>
        <v>0</v>
      </c>
      <c r="F69" s="86">
        <f>INDEX('1_GrowthAppeals'!X:X,MATCH($A69,'1_GrowthAppeals'!$A:$A,0))</f>
        <v>0</v>
      </c>
      <c r="G69" s="86">
        <f>INDEX('1_GrowthAppeals'!Y:Y,MATCH($A69,'1_GrowthAppeals'!$A:$A,0))</f>
        <v>0</v>
      </c>
      <c r="H69" s="86">
        <f>INDEX('1_GrowthAppeals'!Z:Z,MATCH($A69,'1_GrowthAppeals'!$A:$A,0))</f>
        <v>0</v>
      </c>
      <c r="I69" s="86">
        <f>INDEX('1_GrowthAppeals'!AA:AA,MATCH($A69,'1_GrowthAppeals'!$A:$A,0))</f>
        <v>0</v>
      </c>
      <c r="J69" s="86">
        <f>INDEX('1_GrowthAppeals'!AB:AB,MATCH($A69,'1_GrowthAppeals'!$A:$A,0))</f>
        <v>0</v>
      </c>
      <c r="K69" s="86">
        <f>INDEX('1_GrowthAppeals'!AC:AC,MATCH($A69,'1_GrowthAppeals'!$A:$A,0))</f>
        <v>0</v>
      </c>
      <c r="L69" s="86">
        <f>INDEX('1_GrowthAppeals'!AD:AD,MATCH($A69,'1_GrowthAppeals'!$A:$A,0))</f>
        <v>0</v>
      </c>
      <c r="M69" s="86">
        <f>INDEX('1_GrowthAppeals'!AE:AE,MATCH($A69,'1_GrowthAppeals'!$A:$A,0))</f>
        <v>0</v>
      </c>
      <c r="N69" s="86">
        <f>INDEX('1_GrowthAppeals'!AF:AF,MATCH($A69,'1_GrowthAppeals'!$A:$A,0))</f>
        <v>0</v>
      </c>
      <c r="O69" s="86">
        <f>INDEX('1_GrowthAppeals'!AG:AG,MATCH($A69,'1_GrowthAppeals'!$A:$A,0))</f>
        <v>0</v>
      </c>
      <c r="P69" s="86">
        <f>INDEX('1_GrowthAppeals'!AH:AH,MATCH($A69,'1_GrowthAppeals'!$A:$A,0))</f>
        <v>0</v>
      </c>
      <c r="Q69" s="86">
        <f>INDEX('1_GrowthAppeals'!AI:AI,MATCH($A69,'1_GrowthAppeals'!$A:$A,0))</f>
        <v>0</v>
      </c>
      <c r="R69" s="86">
        <f>INDEX('1_GrowthAppeals'!AJ:AJ,MATCH($A69,'1_GrowthAppeals'!$A:$A,0))</f>
        <v>0</v>
      </c>
      <c r="S69" s="325">
        <f>INDEX('1_GrowthAppeals'!AK:AK,MATCH($A69,'1_GrowthAppeals'!$A:$A,0))</f>
        <v>0</v>
      </c>
      <c r="T69" s="327"/>
      <c r="U69" s="95"/>
      <c r="V69" s="95"/>
      <c r="W69" s="95"/>
      <c r="X69" s="95"/>
      <c r="Y69" s="95"/>
      <c r="Z69" s="95"/>
      <c r="AA69" s="95"/>
      <c r="AB69" s="95"/>
      <c r="AC69" s="95"/>
      <c r="AD69" s="95"/>
      <c r="AE69" s="95"/>
      <c r="AF69" s="95"/>
      <c r="AG69" s="95"/>
      <c r="AH69" s="95"/>
      <c r="AI69" s="318"/>
      <c r="AJ69" s="322">
        <f t="shared" si="1"/>
        <v>0</v>
      </c>
      <c r="AK69" s="88">
        <f t="shared" si="2"/>
        <v>0</v>
      </c>
      <c r="AL69" s="88">
        <f t="shared" si="3"/>
        <v>0</v>
      </c>
      <c r="AM69" s="88">
        <f t="shared" si="4"/>
        <v>0</v>
      </c>
      <c r="AN69" s="88">
        <f t="shared" si="5"/>
        <v>0</v>
      </c>
      <c r="AO69" s="88">
        <f t="shared" si="6"/>
        <v>0</v>
      </c>
      <c r="AP69" s="88">
        <f t="shared" si="7"/>
        <v>0</v>
      </c>
      <c r="AQ69" s="88">
        <f t="shared" si="8"/>
        <v>0</v>
      </c>
      <c r="AR69" s="88">
        <f t="shared" si="9"/>
        <v>0</v>
      </c>
      <c r="AS69" s="88">
        <f t="shared" si="10"/>
        <v>0</v>
      </c>
      <c r="AT69" s="88">
        <f t="shared" si="11"/>
        <v>0</v>
      </c>
      <c r="AU69" s="88">
        <f t="shared" si="12"/>
        <v>0</v>
      </c>
      <c r="AV69" s="88">
        <f t="shared" si="13"/>
        <v>0</v>
      </c>
      <c r="AW69" s="88">
        <f t="shared" si="14"/>
        <v>0</v>
      </c>
      <c r="AX69" s="88">
        <f t="shared" si="15"/>
        <v>0</v>
      </c>
      <c r="AY69" s="88">
        <f t="shared" si="16"/>
        <v>0</v>
      </c>
    </row>
    <row r="70" spans="1:51" s="48" customFormat="1">
      <c r="A70" s="72" t="str">
        <f>'Ref2'!I70</f>
        <v>E2831</v>
      </c>
      <c r="B70" s="72" t="str">
        <f>INDEX('Ref1'!$E:$E,MATCH($A70,'Ref1'!$A:$A,0))</f>
        <v>Corby</v>
      </c>
      <c r="C70" s="72" t="str">
        <f>INDEX('Ref2'!$E:$E,MATCH($A70,'Ref2'!$A:$A,0))</f>
        <v>No</v>
      </c>
      <c r="D70" s="86">
        <f>INDEX('1_GrowthAppeals'!V:V,MATCH($A70,'1_GrowthAppeals'!$A:$A,0))</f>
        <v>0</v>
      </c>
      <c r="E70" s="86">
        <f>INDEX('1_GrowthAppeals'!W:W,MATCH($A70,'1_GrowthAppeals'!$A:$A,0))</f>
        <v>0</v>
      </c>
      <c r="F70" s="86">
        <f>INDEX('1_GrowthAppeals'!X:X,MATCH($A70,'1_GrowthAppeals'!$A:$A,0))</f>
        <v>0</v>
      </c>
      <c r="G70" s="86">
        <f>INDEX('1_GrowthAppeals'!Y:Y,MATCH($A70,'1_GrowthAppeals'!$A:$A,0))</f>
        <v>0</v>
      </c>
      <c r="H70" s="86">
        <f>INDEX('1_GrowthAppeals'!Z:Z,MATCH($A70,'1_GrowthAppeals'!$A:$A,0))</f>
        <v>0</v>
      </c>
      <c r="I70" s="86">
        <f>INDEX('1_GrowthAppeals'!AA:AA,MATCH($A70,'1_GrowthAppeals'!$A:$A,0))</f>
        <v>0</v>
      </c>
      <c r="J70" s="86">
        <f>INDEX('1_GrowthAppeals'!AB:AB,MATCH($A70,'1_GrowthAppeals'!$A:$A,0))</f>
        <v>0</v>
      </c>
      <c r="K70" s="86">
        <f>INDEX('1_GrowthAppeals'!AC:AC,MATCH($A70,'1_GrowthAppeals'!$A:$A,0))</f>
        <v>0</v>
      </c>
      <c r="L70" s="86">
        <f>INDEX('1_GrowthAppeals'!AD:AD,MATCH($A70,'1_GrowthAppeals'!$A:$A,0))</f>
        <v>0</v>
      </c>
      <c r="M70" s="86">
        <f>INDEX('1_GrowthAppeals'!AE:AE,MATCH($A70,'1_GrowthAppeals'!$A:$A,0))</f>
        <v>0</v>
      </c>
      <c r="N70" s="86">
        <f>INDEX('1_GrowthAppeals'!AF:AF,MATCH($A70,'1_GrowthAppeals'!$A:$A,0))</f>
        <v>0</v>
      </c>
      <c r="O70" s="86">
        <f>INDEX('1_GrowthAppeals'!AG:AG,MATCH($A70,'1_GrowthAppeals'!$A:$A,0))</f>
        <v>0</v>
      </c>
      <c r="P70" s="86">
        <f>INDEX('1_GrowthAppeals'!AH:AH,MATCH($A70,'1_GrowthAppeals'!$A:$A,0))</f>
        <v>0</v>
      </c>
      <c r="Q70" s="86">
        <f>INDEX('1_GrowthAppeals'!AI:AI,MATCH($A70,'1_GrowthAppeals'!$A:$A,0))</f>
        <v>0</v>
      </c>
      <c r="R70" s="86">
        <f>INDEX('1_GrowthAppeals'!AJ:AJ,MATCH($A70,'1_GrowthAppeals'!$A:$A,0))</f>
        <v>0</v>
      </c>
      <c r="S70" s="325">
        <f>INDEX('1_GrowthAppeals'!AK:AK,MATCH($A70,'1_GrowthAppeals'!$A:$A,0))</f>
        <v>0</v>
      </c>
      <c r="T70" s="327"/>
      <c r="U70" s="95"/>
      <c r="V70" s="95"/>
      <c r="W70" s="95"/>
      <c r="X70" s="95"/>
      <c r="Y70" s="95"/>
      <c r="Z70" s="95"/>
      <c r="AA70" s="95"/>
      <c r="AB70" s="95"/>
      <c r="AC70" s="95"/>
      <c r="AD70" s="95"/>
      <c r="AE70" s="95"/>
      <c r="AF70" s="95"/>
      <c r="AG70" s="95"/>
      <c r="AH70" s="95"/>
      <c r="AI70" s="318"/>
      <c r="AJ70" s="322">
        <f t="shared" si="1"/>
        <v>0</v>
      </c>
      <c r="AK70" s="88">
        <f t="shared" si="2"/>
        <v>0</v>
      </c>
      <c r="AL70" s="88">
        <f t="shared" si="3"/>
        <v>0</v>
      </c>
      <c r="AM70" s="88">
        <f t="shared" si="4"/>
        <v>0</v>
      </c>
      <c r="AN70" s="88">
        <f t="shared" si="5"/>
        <v>0</v>
      </c>
      <c r="AO70" s="88">
        <f t="shared" si="6"/>
        <v>0</v>
      </c>
      <c r="AP70" s="88">
        <f t="shared" si="7"/>
        <v>0</v>
      </c>
      <c r="AQ70" s="88">
        <f t="shared" si="8"/>
        <v>0</v>
      </c>
      <c r="AR70" s="88">
        <f t="shared" si="9"/>
        <v>0</v>
      </c>
      <c r="AS70" s="88">
        <f t="shared" si="10"/>
        <v>0</v>
      </c>
      <c r="AT70" s="88">
        <f t="shared" si="11"/>
        <v>0</v>
      </c>
      <c r="AU70" s="88">
        <f t="shared" si="12"/>
        <v>0</v>
      </c>
      <c r="AV70" s="88">
        <f t="shared" si="13"/>
        <v>0</v>
      </c>
      <c r="AW70" s="88">
        <f t="shared" si="14"/>
        <v>0</v>
      </c>
      <c r="AX70" s="88">
        <f t="shared" si="15"/>
        <v>0</v>
      </c>
      <c r="AY70" s="88">
        <f t="shared" si="16"/>
        <v>0</v>
      </c>
    </row>
    <row r="71" spans="1:51" s="48" customFormat="1">
      <c r="A71" s="72" t="str">
        <f>'Ref2'!I71</f>
        <v>E0801</v>
      </c>
      <c r="B71" s="72" t="str">
        <f>INDEX('Ref1'!$E:$E,MATCH($A71,'Ref1'!$A:$A,0))</f>
        <v>Cornwall</v>
      </c>
      <c r="C71" s="72" t="str">
        <f>INDEX('Ref2'!$E:$E,MATCH($A71,'Ref2'!$A:$A,0))</f>
        <v>No</v>
      </c>
      <c r="D71" s="86">
        <f>INDEX('1_GrowthAppeals'!V:V,MATCH($A71,'1_GrowthAppeals'!$A:$A,0))</f>
        <v>0</v>
      </c>
      <c r="E71" s="86">
        <f>INDEX('1_GrowthAppeals'!W:W,MATCH($A71,'1_GrowthAppeals'!$A:$A,0))</f>
        <v>0</v>
      </c>
      <c r="F71" s="86">
        <f>INDEX('1_GrowthAppeals'!X:X,MATCH($A71,'1_GrowthAppeals'!$A:$A,0))</f>
        <v>0</v>
      </c>
      <c r="G71" s="86">
        <f>INDEX('1_GrowthAppeals'!Y:Y,MATCH($A71,'1_GrowthAppeals'!$A:$A,0))</f>
        <v>0</v>
      </c>
      <c r="H71" s="86">
        <f>INDEX('1_GrowthAppeals'!Z:Z,MATCH($A71,'1_GrowthAppeals'!$A:$A,0))</f>
        <v>0</v>
      </c>
      <c r="I71" s="86">
        <f>INDEX('1_GrowthAppeals'!AA:AA,MATCH($A71,'1_GrowthAppeals'!$A:$A,0))</f>
        <v>0</v>
      </c>
      <c r="J71" s="86">
        <f>INDEX('1_GrowthAppeals'!AB:AB,MATCH($A71,'1_GrowthAppeals'!$A:$A,0))</f>
        <v>0</v>
      </c>
      <c r="K71" s="86">
        <f>INDEX('1_GrowthAppeals'!AC:AC,MATCH($A71,'1_GrowthAppeals'!$A:$A,0))</f>
        <v>0</v>
      </c>
      <c r="L71" s="86">
        <f>INDEX('1_GrowthAppeals'!AD:AD,MATCH($A71,'1_GrowthAppeals'!$A:$A,0))</f>
        <v>0</v>
      </c>
      <c r="M71" s="86">
        <f>INDEX('1_GrowthAppeals'!AE:AE,MATCH($A71,'1_GrowthAppeals'!$A:$A,0))</f>
        <v>0</v>
      </c>
      <c r="N71" s="86">
        <f>INDEX('1_GrowthAppeals'!AF:AF,MATCH($A71,'1_GrowthAppeals'!$A:$A,0))</f>
        <v>0</v>
      </c>
      <c r="O71" s="86">
        <f>INDEX('1_GrowthAppeals'!AG:AG,MATCH($A71,'1_GrowthAppeals'!$A:$A,0))</f>
        <v>0</v>
      </c>
      <c r="P71" s="86">
        <f>INDEX('1_GrowthAppeals'!AH:AH,MATCH($A71,'1_GrowthAppeals'!$A:$A,0))</f>
        <v>0</v>
      </c>
      <c r="Q71" s="86">
        <f>INDEX('1_GrowthAppeals'!AI:AI,MATCH($A71,'1_GrowthAppeals'!$A:$A,0))</f>
        <v>0</v>
      </c>
      <c r="R71" s="86">
        <f>INDEX('1_GrowthAppeals'!AJ:AJ,MATCH($A71,'1_GrowthAppeals'!$A:$A,0))</f>
        <v>0</v>
      </c>
      <c r="S71" s="325">
        <f>INDEX('1_GrowthAppeals'!AK:AK,MATCH($A71,'1_GrowthAppeals'!$A:$A,0))</f>
        <v>0</v>
      </c>
      <c r="T71" s="327"/>
      <c r="U71" s="95"/>
      <c r="V71" s="95"/>
      <c r="W71" s="95"/>
      <c r="X71" s="95"/>
      <c r="Y71" s="95"/>
      <c r="Z71" s="95"/>
      <c r="AA71" s="95"/>
      <c r="AB71" s="95"/>
      <c r="AC71" s="95"/>
      <c r="AD71" s="95"/>
      <c r="AE71" s="95"/>
      <c r="AF71" s="95"/>
      <c r="AG71" s="95"/>
      <c r="AH71" s="95"/>
      <c r="AI71" s="318"/>
      <c r="AJ71" s="322">
        <f t="shared" si="1"/>
        <v>0</v>
      </c>
      <c r="AK71" s="88">
        <f t="shared" si="2"/>
        <v>0</v>
      </c>
      <c r="AL71" s="88">
        <f t="shared" si="3"/>
        <v>0</v>
      </c>
      <c r="AM71" s="88">
        <f t="shared" si="4"/>
        <v>0</v>
      </c>
      <c r="AN71" s="88">
        <f t="shared" si="5"/>
        <v>0</v>
      </c>
      <c r="AO71" s="88">
        <f t="shared" si="6"/>
        <v>0</v>
      </c>
      <c r="AP71" s="88">
        <f t="shared" si="7"/>
        <v>0</v>
      </c>
      <c r="AQ71" s="88">
        <f t="shared" si="8"/>
        <v>0</v>
      </c>
      <c r="AR71" s="88">
        <f t="shared" si="9"/>
        <v>0</v>
      </c>
      <c r="AS71" s="88">
        <f t="shared" si="10"/>
        <v>0</v>
      </c>
      <c r="AT71" s="88">
        <f t="shared" si="11"/>
        <v>0</v>
      </c>
      <c r="AU71" s="88">
        <f t="shared" si="12"/>
        <v>0</v>
      </c>
      <c r="AV71" s="88">
        <f t="shared" si="13"/>
        <v>0</v>
      </c>
      <c r="AW71" s="88">
        <f t="shared" si="14"/>
        <v>0</v>
      </c>
      <c r="AX71" s="88">
        <f t="shared" si="15"/>
        <v>0</v>
      </c>
      <c r="AY71" s="88">
        <f t="shared" si="16"/>
        <v>0</v>
      </c>
    </row>
    <row r="72" spans="1:51" s="48" customFormat="1">
      <c r="A72" s="72" t="str">
        <f>'Ref2'!I72</f>
        <v>E1632</v>
      </c>
      <c r="B72" s="72" t="str">
        <f>INDEX('Ref1'!$E:$E,MATCH($A72,'Ref1'!$A:$A,0))</f>
        <v>Cotswold</v>
      </c>
      <c r="C72" s="72" t="str">
        <f>INDEX('Ref2'!$E:$E,MATCH($A72,'Ref2'!$A:$A,0))</f>
        <v>No</v>
      </c>
      <c r="D72" s="86">
        <f>INDEX('1_GrowthAppeals'!V:V,MATCH($A72,'1_GrowthAppeals'!$A:$A,0))</f>
        <v>0</v>
      </c>
      <c r="E72" s="86">
        <f>INDEX('1_GrowthAppeals'!W:W,MATCH($A72,'1_GrowthAppeals'!$A:$A,0))</f>
        <v>0</v>
      </c>
      <c r="F72" s="86">
        <f>INDEX('1_GrowthAppeals'!X:X,MATCH($A72,'1_GrowthAppeals'!$A:$A,0))</f>
        <v>0</v>
      </c>
      <c r="G72" s="86">
        <f>INDEX('1_GrowthAppeals'!Y:Y,MATCH($A72,'1_GrowthAppeals'!$A:$A,0))</f>
        <v>0</v>
      </c>
      <c r="H72" s="86">
        <f>INDEX('1_GrowthAppeals'!Z:Z,MATCH($A72,'1_GrowthAppeals'!$A:$A,0))</f>
        <v>0</v>
      </c>
      <c r="I72" s="86">
        <f>INDEX('1_GrowthAppeals'!AA:AA,MATCH($A72,'1_GrowthAppeals'!$A:$A,0))</f>
        <v>0</v>
      </c>
      <c r="J72" s="86">
        <f>INDEX('1_GrowthAppeals'!AB:AB,MATCH($A72,'1_GrowthAppeals'!$A:$A,0))</f>
        <v>0</v>
      </c>
      <c r="K72" s="86">
        <f>INDEX('1_GrowthAppeals'!AC:AC,MATCH($A72,'1_GrowthAppeals'!$A:$A,0))</f>
        <v>0</v>
      </c>
      <c r="L72" s="86">
        <f>INDEX('1_GrowthAppeals'!AD:AD,MATCH($A72,'1_GrowthAppeals'!$A:$A,0))</f>
        <v>0</v>
      </c>
      <c r="M72" s="86">
        <f>INDEX('1_GrowthAppeals'!AE:AE,MATCH($A72,'1_GrowthAppeals'!$A:$A,0))</f>
        <v>0</v>
      </c>
      <c r="N72" s="86">
        <f>INDEX('1_GrowthAppeals'!AF:AF,MATCH($A72,'1_GrowthAppeals'!$A:$A,0))</f>
        <v>0</v>
      </c>
      <c r="O72" s="86">
        <f>INDEX('1_GrowthAppeals'!AG:AG,MATCH($A72,'1_GrowthAppeals'!$A:$A,0))</f>
        <v>0</v>
      </c>
      <c r="P72" s="86">
        <f>INDEX('1_GrowthAppeals'!AH:AH,MATCH($A72,'1_GrowthAppeals'!$A:$A,0))</f>
        <v>0</v>
      </c>
      <c r="Q72" s="86">
        <f>INDEX('1_GrowthAppeals'!AI:AI,MATCH($A72,'1_GrowthAppeals'!$A:$A,0))</f>
        <v>0</v>
      </c>
      <c r="R72" s="86">
        <f>INDEX('1_GrowthAppeals'!AJ:AJ,MATCH($A72,'1_GrowthAppeals'!$A:$A,0))</f>
        <v>0</v>
      </c>
      <c r="S72" s="325">
        <f>INDEX('1_GrowthAppeals'!AK:AK,MATCH($A72,'1_GrowthAppeals'!$A:$A,0))</f>
        <v>0</v>
      </c>
      <c r="T72" s="327"/>
      <c r="U72" s="95"/>
      <c r="V72" s="95"/>
      <c r="W72" s="95"/>
      <c r="X72" s="95"/>
      <c r="Y72" s="95"/>
      <c r="Z72" s="95"/>
      <c r="AA72" s="95"/>
      <c r="AB72" s="95"/>
      <c r="AC72" s="95"/>
      <c r="AD72" s="95"/>
      <c r="AE72" s="95"/>
      <c r="AF72" s="95"/>
      <c r="AG72" s="95"/>
      <c r="AH72" s="95"/>
      <c r="AI72" s="318"/>
      <c r="AJ72" s="322">
        <f t="shared" ref="AJ72:AJ135" si="17">IF(ISNUMBER(T72),T72,D72)</f>
        <v>0</v>
      </c>
      <c r="AK72" s="88">
        <f t="shared" ref="AK72:AK135" si="18">IF(ISNUMBER(U72),U72,E72)</f>
        <v>0</v>
      </c>
      <c r="AL72" s="88">
        <f t="shared" ref="AL72:AL135" si="19">IF(ISNUMBER(V72),V72,F72)</f>
        <v>0</v>
      </c>
      <c r="AM72" s="88">
        <f t="shared" ref="AM72:AM135" si="20">IF(ISNUMBER(W72),W72,G72)</f>
        <v>0</v>
      </c>
      <c r="AN72" s="88">
        <f t="shared" ref="AN72:AN135" si="21">IF(ISNUMBER(X72),X72,H72)</f>
        <v>0</v>
      </c>
      <c r="AO72" s="88">
        <f t="shared" ref="AO72:AO135" si="22">IF(ISNUMBER(Y72),Y72,I72)</f>
        <v>0</v>
      </c>
      <c r="AP72" s="88">
        <f t="shared" ref="AP72:AP135" si="23">IF(ISNUMBER(Z72),Z72,J72)</f>
        <v>0</v>
      </c>
      <c r="AQ72" s="88">
        <f t="shared" ref="AQ72:AQ135" si="24">IF(ISNUMBER(AA72),AA72,K72)</f>
        <v>0</v>
      </c>
      <c r="AR72" s="88">
        <f t="shared" ref="AR72:AR135" si="25">IF(ISNUMBER(AB72),AB72,L72)</f>
        <v>0</v>
      </c>
      <c r="AS72" s="88">
        <f t="shared" ref="AS72:AS135" si="26">IF(ISNUMBER(AC72),AC72,M72)</f>
        <v>0</v>
      </c>
      <c r="AT72" s="88">
        <f t="shared" ref="AT72:AT135" si="27">IF(ISNUMBER(AD72),AD72,N72)</f>
        <v>0</v>
      </c>
      <c r="AU72" s="88">
        <f t="shared" ref="AU72:AU135" si="28">IF(ISNUMBER(AE72),AE72,O72)</f>
        <v>0</v>
      </c>
      <c r="AV72" s="88">
        <f t="shared" ref="AV72:AV135" si="29">IF(ISNUMBER(AF72),AF72,P72)</f>
        <v>0</v>
      </c>
      <c r="AW72" s="88">
        <f t="shared" ref="AW72:AW135" si="30">IF(ISNUMBER(AG72),AG72,Q72)</f>
        <v>0</v>
      </c>
      <c r="AX72" s="88">
        <f t="shared" ref="AX72:AX135" si="31">IF(ISNUMBER(AH72),AH72,R72)</f>
        <v>0</v>
      </c>
      <c r="AY72" s="88">
        <f t="shared" ref="AY72:AY135" si="32">IF(ISNUMBER(AI72),AI72,S72)</f>
        <v>0</v>
      </c>
    </row>
    <row r="73" spans="1:51" s="48" customFormat="1">
      <c r="A73" s="72" t="str">
        <f>'Ref2'!I73</f>
        <v>E4602</v>
      </c>
      <c r="B73" s="72" t="str">
        <f>INDEX('Ref1'!$E:$E,MATCH($A73,'Ref1'!$A:$A,0))</f>
        <v>Coventry</v>
      </c>
      <c r="C73" s="72" t="str">
        <f>INDEX('Ref2'!$E:$E,MATCH($A73,'Ref2'!$A:$A,0))</f>
        <v>No</v>
      </c>
      <c r="D73" s="86">
        <f>INDEX('1_GrowthAppeals'!V:V,MATCH($A73,'1_GrowthAppeals'!$A:$A,0))</f>
        <v>0</v>
      </c>
      <c r="E73" s="86">
        <f>INDEX('1_GrowthAppeals'!W:W,MATCH($A73,'1_GrowthAppeals'!$A:$A,0))</f>
        <v>0</v>
      </c>
      <c r="F73" s="86">
        <f>INDEX('1_GrowthAppeals'!X:X,MATCH($A73,'1_GrowthAppeals'!$A:$A,0))</f>
        <v>0</v>
      </c>
      <c r="G73" s="86">
        <f>INDEX('1_GrowthAppeals'!Y:Y,MATCH($A73,'1_GrowthAppeals'!$A:$A,0))</f>
        <v>0</v>
      </c>
      <c r="H73" s="86">
        <f>INDEX('1_GrowthAppeals'!Z:Z,MATCH($A73,'1_GrowthAppeals'!$A:$A,0))</f>
        <v>0</v>
      </c>
      <c r="I73" s="86">
        <f>INDEX('1_GrowthAppeals'!AA:AA,MATCH($A73,'1_GrowthAppeals'!$A:$A,0))</f>
        <v>0</v>
      </c>
      <c r="J73" s="86">
        <f>INDEX('1_GrowthAppeals'!AB:AB,MATCH($A73,'1_GrowthAppeals'!$A:$A,0))</f>
        <v>0</v>
      </c>
      <c r="K73" s="86">
        <f>INDEX('1_GrowthAppeals'!AC:AC,MATCH($A73,'1_GrowthAppeals'!$A:$A,0))</f>
        <v>0</v>
      </c>
      <c r="L73" s="86">
        <f>INDEX('1_GrowthAppeals'!AD:AD,MATCH($A73,'1_GrowthAppeals'!$A:$A,0))</f>
        <v>0</v>
      </c>
      <c r="M73" s="86">
        <f>INDEX('1_GrowthAppeals'!AE:AE,MATCH($A73,'1_GrowthAppeals'!$A:$A,0))</f>
        <v>0</v>
      </c>
      <c r="N73" s="86">
        <f>INDEX('1_GrowthAppeals'!AF:AF,MATCH($A73,'1_GrowthAppeals'!$A:$A,0))</f>
        <v>0</v>
      </c>
      <c r="O73" s="86">
        <f>INDEX('1_GrowthAppeals'!AG:AG,MATCH($A73,'1_GrowthAppeals'!$A:$A,0))</f>
        <v>0</v>
      </c>
      <c r="P73" s="86">
        <f>INDEX('1_GrowthAppeals'!AH:AH,MATCH($A73,'1_GrowthAppeals'!$A:$A,0))</f>
        <v>0</v>
      </c>
      <c r="Q73" s="86">
        <f>INDEX('1_GrowthAppeals'!AI:AI,MATCH($A73,'1_GrowthAppeals'!$A:$A,0))</f>
        <v>0</v>
      </c>
      <c r="R73" s="86">
        <f>INDEX('1_GrowthAppeals'!AJ:AJ,MATCH($A73,'1_GrowthAppeals'!$A:$A,0))</f>
        <v>0</v>
      </c>
      <c r="S73" s="325">
        <f>INDEX('1_GrowthAppeals'!AK:AK,MATCH($A73,'1_GrowthAppeals'!$A:$A,0))</f>
        <v>0</v>
      </c>
      <c r="T73" s="327"/>
      <c r="U73" s="95"/>
      <c r="V73" s="95"/>
      <c r="W73" s="95"/>
      <c r="X73" s="95"/>
      <c r="Y73" s="95"/>
      <c r="Z73" s="95"/>
      <c r="AA73" s="95"/>
      <c r="AB73" s="95"/>
      <c r="AC73" s="95"/>
      <c r="AD73" s="95"/>
      <c r="AE73" s="95"/>
      <c r="AF73" s="95"/>
      <c r="AG73" s="95"/>
      <c r="AH73" s="95"/>
      <c r="AI73" s="318"/>
      <c r="AJ73" s="322">
        <f t="shared" si="17"/>
        <v>0</v>
      </c>
      <c r="AK73" s="88">
        <f t="shared" si="18"/>
        <v>0</v>
      </c>
      <c r="AL73" s="88">
        <f t="shared" si="19"/>
        <v>0</v>
      </c>
      <c r="AM73" s="88">
        <f t="shared" si="20"/>
        <v>0</v>
      </c>
      <c r="AN73" s="88">
        <f t="shared" si="21"/>
        <v>0</v>
      </c>
      <c r="AO73" s="88">
        <f t="shared" si="22"/>
        <v>0</v>
      </c>
      <c r="AP73" s="88">
        <f t="shared" si="23"/>
        <v>0</v>
      </c>
      <c r="AQ73" s="88">
        <f t="shared" si="24"/>
        <v>0</v>
      </c>
      <c r="AR73" s="88">
        <f t="shared" si="25"/>
        <v>0</v>
      </c>
      <c r="AS73" s="88">
        <f t="shared" si="26"/>
        <v>0</v>
      </c>
      <c r="AT73" s="88">
        <f t="shared" si="27"/>
        <v>0</v>
      </c>
      <c r="AU73" s="88">
        <f t="shared" si="28"/>
        <v>0</v>
      </c>
      <c r="AV73" s="88">
        <f t="shared" si="29"/>
        <v>0</v>
      </c>
      <c r="AW73" s="88">
        <f t="shared" si="30"/>
        <v>0</v>
      </c>
      <c r="AX73" s="88">
        <f t="shared" si="31"/>
        <v>0</v>
      </c>
      <c r="AY73" s="88">
        <f t="shared" si="32"/>
        <v>0</v>
      </c>
    </row>
    <row r="74" spans="1:51" s="48" customFormat="1">
      <c r="A74" s="72" t="str">
        <f>'Ref2'!I74</f>
        <v>E2731</v>
      </c>
      <c r="B74" s="72" t="str">
        <f>INDEX('Ref1'!$E:$E,MATCH($A74,'Ref1'!$A:$A,0))</f>
        <v>Craven</v>
      </c>
      <c r="C74" s="72" t="str">
        <f>INDEX('Ref2'!$E:$E,MATCH($A74,'Ref2'!$A:$A,0))</f>
        <v>No</v>
      </c>
      <c r="D74" s="86">
        <f>INDEX('1_GrowthAppeals'!V:V,MATCH($A74,'1_GrowthAppeals'!$A:$A,0))</f>
        <v>0</v>
      </c>
      <c r="E74" s="86">
        <f>INDEX('1_GrowthAppeals'!W:W,MATCH($A74,'1_GrowthAppeals'!$A:$A,0))</f>
        <v>0</v>
      </c>
      <c r="F74" s="86">
        <f>INDEX('1_GrowthAppeals'!X:X,MATCH($A74,'1_GrowthAppeals'!$A:$A,0))</f>
        <v>0</v>
      </c>
      <c r="G74" s="86">
        <f>INDEX('1_GrowthAppeals'!Y:Y,MATCH($A74,'1_GrowthAppeals'!$A:$A,0))</f>
        <v>0</v>
      </c>
      <c r="H74" s="86">
        <f>INDEX('1_GrowthAppeals'!Z:Z,MATCH($A74,'1_GrowthAppeals'!$A:$A,0))</f>
        <v>0</v>
      </c>
      <c r="I74" s="86">
        <f>INDEX('1_GrowthAppeals'!AA:AA,MATCH($A74,'1_GrowthAppeals'!$A:$A,0))</f>
        <v>0</v>
      </c>
      <c r="J74" s="86">
        <f>INDEX('1_GrowthAppeals'!AB:AB,MATCH($A74,'1_GrowthAppeals'!$A:$A,0))</f>
        <v>0</v>
      </c>
      <c r="K74" s="86">
        <f>INDEX('1_GrowthAppeals'!AC:AC,MATCH($A74,'1_GrowthAppeals'!$A:$A,0))</f>
        <v>0</v>
      </c>
      <c r="L74" s="86">
        <f>INDEX('1_GrowthAppeals'!AD:AD,MATCH($A74,'1_GrowthAppeals'!$A:$A,0))</f>
        <v>0</v>
      </c>
      <c r="M74" s="86">
        <f>INDEX('1_GrowthAppeals'!AE:AE,MATCH($A74,'1_GrowthAppeals'!$A:$A,0))</f>
        <v>0</v>
      </c>
      <c r="N74" s="86">
        <f>INDEX('1_GrowthAppeals'!AF:AF,MATCH($A74,'1_GrowthAppeals'!$A:$A,0))</f>
        <v>0</v>
      </c>
      <c r="O74" s="86">
        <f>INDEX('1_GrowthAppeals'!AG:AG,MATCH($A74,'1_GrowthAppeals'!$A:$A,0))</f>
        <v>0</v>
      </c>
      <c r="P74" s="86">
        <f>INDEX('1_GrowthAppeals'!AH:AH,MATCH($A74,'1_GrowthAppeals'!$A:$A,0))</f>
        <v>0</v>
      </c>
      <c r="Q74" s="86">
        <f>INDEX('1_GrowthAppeals'!AI:AI,MATCH($A74,'1_GrowthAppeals'!$A:$A,0))</f>
        <v>0</v>
      </c>
      <c r="R74" s="86">
        <f>INDEX('1_GrowthAppeals'!AJ:AJ,MATCH($A74,'1_GrowthAppeals'!$A:$A,0))</f>
        <v>0</v>
      </c>
      <c r="S74" s="325">
        <f>INDEX('1_GrowthAppeals'!AK:AK,MATCH($A74,'1_GrowthAppeals'!$A:$A,0))</f>
        <v>0</v>
      </c>
      <c r="T74" s="327"/>
      <c r="U74" s="95"/>
      <c r="V74" s="95"/>
      <c r="W74" s="95"/>
      <c r="X74" s="95"/>
      <c r="Y74" s="95"/>
      <c r="Z74" s="95"/>
      <c r="AA74" s="95"/>
      <c r="AB74" s="95"/>
      <c r="AC74" s="95"/>
      <c r="AD74" s="95"/>
      <c r="AE74" s="95"/>
      <c r="AF74" s="95"/>
      <c r="AG74" s="95"/>
      <c r="AH74" s="95"/>
      <c r="AI74" s="318"/>
      <c r="AJ74" s="322">
        <f t="shared" si="17"/>
        <v>0</v>
      </c>
      <c r="AK74" s="88">
        <f t="shared" si="18"/>
        <v>0</v>
      </c>
      <c r="AL74" s="88">
        <f t="shared" si="19"/>
        <v>0</v>
      </c>
      <c r="AM74" s="88">
        <f t="shared" si="20"/>
        <v>0</v>
      </c>
      <c r="AN74" s="88">
        <f t="shared" si="21"/>
        <v>0</v>
      </c>
      <c r="AO74" s="88">
        <f t="shared" si="22"/>
        <v>0</v>
      </c>
      <c r="AP74" s="88">
        <f t="shared" si="23"/>
        <v>0</v>
      </c>
      <c r="AQ74" s="88">
        <f t="shared" si="24"/>
        <v>0</v>
      </c>
      <c r="AR74" s="88">
        <f t="shared" si="25"/>
        <v>0</v>
      </c>
      <c r="AS74" s="88">
        <f t="shared" si="26"/>
        <v>0</v>
      </c>
      <c r="AT74" s="88">
        <f t="shared" si="27"/>
        <v>0</v>
      </c>
      <c r="AU74" s="88">
        <f t="shared" si="28"/>
        <v>0</v>
      </c>
      <c r="AV74" s="88">
        <f t="shared" si="29"/>
        <v>0</v>
      </c>
      <c r="AW74" s="88">
        <f t="shared" si="30"/>
        <v>0</v>
      </c>
      <c r="AX74" s="88">
        <f t="shared" si="31"/>
        <v>0</v>
      </c>
      <c r="AY74" s="88">
        <f t="shared" si="32"/>
        <v>0</v>
      </c>
    </row>
    <row r="75" spans="1:51" s="48" customFormat="1">
      <c r="A75" s="72" t="str">
        <f>'Ref2'!I75</f>
        <v>E3834</v>
      </c>
      <c r="B75" s="72" t="str">
        <f>INDEX('Ref1'!$E:$E,MATCH($A75,'Ref1'!$A:$A,0))</f>
        <v>Crawley</v>
      </c>
      <c r="C75" s="72" t="str">
        <f>INDEX('Ref2'!$E:$E,MATCH($A75,'Ref2'!$A:$A,0))</f>
        <v>No</v>
      </c>
      <c r="D75" s="86">
        <f>INDEX('1_GrowthAppeals'!V:V,MATCH($A75,'1_GrowthAppeals'!$A:$A,0))</f>
        <v>0</v>
      </c>
      <c r="E75" s="86">
        <f>INDEX('1_GrowthAppeals'!W:W,MATCH($A75,'1_GrowthAppeals'!$A:$A,0))</f>
        <v>0</v>
      </c>
      <c r="F75" s="86">
        <f>INDEX('1_GrowthAppeals'!X:X,MATCH($A75,'1_GrowthAppeals'!$A:$A,0))</f>
        <v>0</v>
      </c>
      <c r="G75" s="86">
        <f>INDEX('1_GrowthAppeals'!Y:Y,MATCH($A75,'1_GrowthAppeals'!$A:$A,0))</f>
        <v>0</v>
      </c>
      <c r="H75" s="86">
        <f>INDEX('1_GrowthAppeals'!Z:Z,MATCH($A75,'1_GrowthAppeals'!$A:$A,0))</f>
        <v>0</v>
      </c>
      <c r="I75" s="86">
        <f>INDEX('1_GrowthAppeals'!AA:AA,MATCH($A75,'1_GrowthAppeals'!$A:$A,0))</f>
        <v>0</v>
      </c>
      <c r="J75" s="86">
        <f>INDEX('1_GrowthAppeals'!AB:AB,MATCH($A75,'1_GrowthAppeals'!$A:$A,0))</f>
        <v>0</v>
      </c>
      <c r="K75" s="86">
        <f>INDEX('1_GrowthAppeals'!AC:AC,MATCH($A75,'1_GrowthAppeals'!$A:$A,0))</f>
        <v>0</v>
      </c>
      <c r="L75" s="86">
        <f>INDEX('1_GrowthAppeals'!AD:AD,MATCH($A75,'1_GrowthAppeals'!$A:$A,0))</f>
        <v>0</v>
      </c>
      <c r="M75" s="86">
        <f>INDEX('1_GrowthAppeals'!AE:AE,MATCH($A75,'1_GrowthAppeals'!$A:$A,0))</f>
        <v>0</v>
      </c>
      <c r="N75" s="86">
        <f>INDEX('1_GrowthAppeals'!AF:AF,MATCH($A75,'1_GrowthAppeals'!$A:$A,0))</f>
        <v>0</v>
      </c>
      <c r="O75" s="86">
        <f>INDEX('1_GrowthAppeals'!AG:AG,MATCH($A75,'1_GrowthAppeals'!$A:$A,0))</f>
        <v>0</v>
      </c>
      <c r="P75" s="86">
        <f>INDEX('1_GrowthAppeals'!AH:AH,MATCH($A75,'1_GrowthAppeals'!$A:$A,0))</f>
        <v>0</v>
      </c>
      <c r="Q75" s="86">
        <f>INDEX('1_GrowthAppeals'!AI:AI,MATCH($A75,'1_GrowthAppeals'!$A:$A,0))</f>
        <v>0</v>
      </c>
      <c r="R75" s="86">
        <f>INDEX('1_GrowthAppeals'!AJ:AJ,MATCH($A75,'1_GrowthAppeals'!$A:$A,0))</f>
        <v>0</v>
      </c>
      <c r="S75" s="325">
        <f>INDEX('1_GrowthAppeals'!AK:AK,MATCH($A75,'1_GrowthAppeals'!$A:$A,0))</f>
        <v>0</v>
      </c>
      <c r="T75" s="327"/>
      <c r="U75" s="95"/>
      <c r="V75" s="95"/>
      <c r="W75" s="95"/>
      <c r="X75" s="95"/>
      <c r="Y75" s="95"/>
      <c r="Z75" s="95"/>
      <c r="AA75" s="95"/>
      <c r="AB75" s="95"/>
      <c r="AC75" s="95"/>
      <c r="AD75" s="95"/>
      <c r="AE75" s="95"/>
      <c r="AF75" s="95"/>
      <c r="AG75" s="95"/>
      <c r="AH75" s="95"/>
      <c r="AI75" s="318"/>
      <c r="AJ75" s="322">
        <f t="shared" si="17"/>
        <v>0</v>
      </c>
      <c r="AK75" s="88">
        <f t="shared" si="18"/>
        <v>0</v>
      </c>
      <c r="AL75" s="88">
        <f t="shared" si="19"/>
        <v>0</v>
      </c>
      <c r="AM75" s="88">
        <f t="shared" si="20"/>
        <v>0</v>
      </c>
      <c r="AN75" s="88">
        <f t="shared" si="21"/>
        <v>0</v>
      </c>
      <c r="AO75" s="88">
        <f t="shared" si="22"/>
        <v>0</v>
      </c>
      <c r="AP75" s="88">
        <f t="shared" si="23"/>
        <v>0</v>
      </c>
      <c r="AQ75" s="88">
        <f t="shared" si="24"/>
        <v>0</v>
      </c>
      <c r="AR75" s="88">
        <f t="shared" si="25"/>
        <v>0</v>
      </c>
      <c r="AS75" s="88">
        <f t="shared" si="26"/>
        <v>0</v>
      </c>
      <c r="AT75" s="88">
        <f t="shared" si="27"/>
        <v>0</v>
      </c>
      <c r="AU75" s="88">
        <f t="shared" si="28"/>
        <v>0</v>
      </c>
      <c r="AV75" s="88">
        <f t="shared" si="29"/>
        <v>0</v>
      </c>
      <c r="AW75" s="88">
        <f t="shared" si="30"/>
        <v>0</v>
      </c>
      <c r="AX75" s="88">
        <f t="shared" si="31"/>
        <v>0</v>
      </c>
      <c r="AY75" s="88">
        <f t="shared" si="32"/>
        <v>0</v>
      </c>
    </row>
    <row r="76" spans="1:51" s="48" customFormat="1">
      <c r="A76" s="72" t="str">
        <f>'Ref2'!I76</f>
        <v>E5035</v>
      </c>
      <c r="B76" s="72" t="str">
        <f>INDEX('Ref1'!$E:$E,MATCH($A76,'Ref1'!$A:$A,0))</f>
        <v>Croydon</v>
      </c>
      <c r="C76" s="72" t="str">
        <f>INDEX('Ref2'!$E:$E,MATCH($A76,'Ref2'!$A:$A,0))</f>
        <v>No</v>
      </c>
      <c r="D76" s="86">
        <f>INDEX('1_GrowthAppeals'!V:V,MATCH($A76,'1_GrowthAppeals'!$A:$A,0))</f>
        <v>0</v>
      </c>
      <c r="E76" s="86">
        <f>INDEX('1_GrowthAppeals'!W:W,MATCH($A76,'1_GrowthAppeals'!$A:$A,0))</f>
        <v>0</v>
      </c>
      <c r="F76" s="86">
        <f>INDEX('1_GrowthAppeals'!X:X,MATCH($A76,'1_GrowthAppeals'!$A:$A,0))</f>
        <v>0</v>
      </c>
      <c r="G76" s="86">
        <f>INDEX('1_GrowthAppeals'!Y:Y,MATCH($A76,'1_GrowthAppeals'!$A:$A,0))</f>
        <v>0</v>
      </c>
      <c r="H76" s="86">
        <f>INDEX('1_GrowthAppeals'!Z:Z,MATCH($A76,'1_GrowthAppeals'!$A:$A,0))</f>
        <v>0</v>
      </c>
      <c r="I76" s="86">
        <f>INDEX('1_GrowthAppeals'!AA:AA,MATCH($A76,'1_GrowthAppeals'!$A:$A,0))</f>
        <v>0</v>
      </c>
      <c r="J76" s="86">
        <f>INDEX('1_GrowthAppeals'!AB:AB,MATCH($A76,'1_GrowthAppeals'!$A:$A,0))</f>
        <v>0</v>
      </c>
      <c r="K76" s="86">
        <f>INDEX('1_GrowthAppeals'!AC:AC,MATCH($A76,'1_GrowthAppeals'!$A:$A,0))</f>
        <v>0</v>
      </c>
      <c r="L76" s="86">
        <f>INDEX('1_GrowthAppeals'!AD:AD,MATCH($A76,'1_GrowthAppeals'!$A:$A,0))</f>
        <v>0</v>
      </c>
      <c r="M76" s="86">
        <f>INDEX('1_GrowthAppeals'!AE:AE,MATCH($A76,'1_GrowthAppeals'!$A:$A,0))</f>
        <v>0</v>
      </c>
      <c r="N76" s="86">
        <f>INDEX('1_GrowthAppeals'!AF:AF,MATCH($A76,'1_GrowthAppeals'!$A:$A,0))</f>
        <v>0</v>
      </c>
      <c r="O76" s="86">
        <f>INDEX('1_GrowthAppeals'!AG:AG,MATCH($A76,'1_GrowthAppeals'!$A:$A,0))</f>
        <v>0</v>
      </c>
      <c r="P76" s="86">
        <f>INDEX('1_GrowthAppeals'!AH:AH,MATCH($A76,'1_GrowthAppeals'!$A:$A,0))</f>
        <v>0</v>
      </c>
      <c r="Q76" s="86">
        <f>INDEX('1_GrowthAppeals'!AI:AI,MATCH($A76,'1_GrowthAppeals'!$A:$A,0))</f>
        <v>0</v>
      </c>
      <c r="R76" s="86">
        <f>INDEX('1_GrowthAppeals'!AJ:AJ,MATCH($A76,'1_GrowthAppeals'!$A:$A,0))</f>
        <v>0</v>
      </c>
      <c r="S76" s="325">
        <f>INDEX('1_GrowthAppeals'!AK:AK,MATCH($A76,'1_GrowthAppeals'!$A:$A,0))</f>
        <v>0</v>
      </c>
      <c r="T76" s="327"/>
      <c r="U76" s="95"/>
      <c r="V76" s="95"/>
      <c r="W76" s="95"/>
      <c r="X76" s="95"/>
      <c r="Y76" s="95"/>
      <c r="Z76" s="95"/>
      <c r="AA76" s="95"/>
      <c r="AB76" s="95"/>
      <c r="AC76" s="95"/>
      <c r="AD76" s="95"/>
      <c r="AE76" s="95"/>
      <c r="AF76" s="95"/>
      <c r="AG76" s="95"/>
      <c r="AH76" s="95"/>
      <c r="AI76" s="318"/>
      <c r="AJ76" s="322">
        <f t="shared" si="17"/>
        <v>0</v>
      </c>
      <c r="AK76" s="88">
        <f t="shared" si="18"/>
        <v>0</v>
      </c>
      <c r="AL76" s="88">
        <f t="shared" si="19"/>
        <v>0</v>
      </c>
      <c r="AM76" s="88">
        <f t="shared" si="20"/>
        <v>0</v>
      </c>
      <c r="AN76" s="88">
        <f t="shared" si="21"/>
        <v>0</v>
      </c>
      <c r="AO76" s="88">
        <f t="shared" si="22"/>
        <v>0</v>
      </c>
      <c r="AP76" s="88">
        <f t="shared" si="23"/>
        <v>0</v>
      </c>
      <c r="AQ76" s="88">
        <f t="shared" si="24"/>
        <v>0</v>
      </c>
      <c r="AR76" s="88">
        <f t="shared" si="25"/>
        <v>0</v>
      </c>
      <c r="AS76" s="88">
        <f t="shared" si="26"/>
        <v>0</v>
      </c>
      <c r="AT76" s="88">
        <f t="shared" si="27"/>
        <v>0</v>
      </c>
      <c r="AU76" s="88">
        <f t="shared" si="28"/>
        <v>0</v>
      </c>
      <c r="AV76" s="88">
        <f t="shared" si="29"/>
        <v>0</v>
      </c>
      <c r="AW76" s="88">
        <f t="shared" si="30"/>
        <v>0</v>
      </c>
      <c r="AX76" s="88">
        <f t="shared" si="31"/>
        <v>0</v>
      </c>
      <c r="AY76" s="88">
        <f t="shared" si="32"/>
        <v>0</v>
      </c>
    </row>
    <row r="77" spans="1:51" s="48" customFormat="1">
      <c r="A77" s="72" t="str">
        <f>'Ref2'!I77</f>
        <v>E1932</v>
      </c>
      <c r="B77" s="72" t="str">
        <f>INDEX('Ref1'!$E:$E,MATCH($A77,'Ref1'!$A:$A,0))</f>
        <v>Dacorum</v>
      </c>
      <c r="C77" s="72" t="str">
        <f>INDEX('Ref2'!$E:$E,MATCH($A77,'Ref2'!$A:$A,0))</f>
        <v>No</v>
      </c>
      <c r="D77" s="86">
        <f>INDEX('1_GrowthAppeals'!V:V,MATCH($A77,'1_GrowthAppeals'!$A:$A,0))</f>
        <v>0</v>
      </c>
      <c r="E77" s="86">
        <f>INDEX('1_GrowthAppeals'!W:W,MATCH($A77,'1_GrowthAppeals'!$A:$A,0))</f>
        <v>0</v>
      </c>
      <c r="F77" s="86">
        <f>INDEX('1_GrowthAppeals'!X:X,MATCH($A77,'1_GrowthAppeals'!$A:$A,0))</f>
        <v>0</v>
      </c>
      <c r="G77" s="86">
        <f>INDEX('1_GrowthAppeals'!Y:Y,MATCH($A77,'1_GrowthAppeals'!$A:$A,0))</f>
        <v>0</v>
      </c>
      <c r="H77" s="86">
        <f>INDEX('1_GrowthAppeals'!Z:Z,MATCH($A77,'1_GrowthAppeals'!$A:$A,0))</f>
        <v>0</v>
      </c>
      <c r="I77" s="86">
        <f>INDEX('1_GrowthAppeals'!AA:AA,MATCH($A77,'1_GrowthAppeals'!$A:$A,0))</f>
        <v>0</v>
      </c>
      <c r="J77" s="86">
        <f>INDEX('1_GrowthAppeals'!AB:AB,MATCH($A77,'1_GrowthAppeals'!$A:$A,0))</f>
        <v>0</v>
      </c>
      <c r="K77" s="86">
        <f>INDEX('1_GrowthAppeals'!AC:AC,MATCH($A77,'1_GrowthAppeals'!$A:$A,0))</f>
        <v>0</v>
      </c>
      <c r="L77" s="86">
        <f>INDEX('1_GrowthAppeals'!AD:AD,MATCH($A77,'1_GrowthAppeals'!$A:$A,0))</f>
        <v>0</v>
      </c>
      <c r="M77" s="86">
        <f>INDEX('1_GrowthAppeals'!AE:AE,MATCH($A77,'1_GrowthAppeals'!$A:$A,0))</f>
        <v>0</v>
      </c>
      <c r="N77" s="86">
        <f>INDEX('1_GrowthAppeals'!AF:AF,MATCH($A77,'1_GrowthAppeals'!$A:$A,0))</f>
        <v>0</v>
      </c>
      <c r="O77" s="86">
        <f>INDEX('1_GrowthAppeals'!AG:AG,MATCH($A77,'1_GrowthAppeals'!$A:$A,0))</f>
        <v>0</v>
      </c>
      <c r="P77" s="86">
        <f>INDEX('1_GrowthAppeals'!AH:AH,MATCH($A77,'1_GrowthAppeals'!$A:$A,0))</f>
        <v>0</v>
      </c>
      <c r="Q77" s="86">
        <f>INDEX('1_GrowthAppeals'!AI:AI,MATCH($A77,'1_GrowthAppeals'!$A:$A,0))</f>
        <v>0</v>
      </c>
      <c r="R77" s="86">
        <f>INDEX('1_GrowthAppeals'!AJ:AJ,MATCH($A77,'1_GrowthAppeals'!$A:$A,0))</f>
        <v>0</v>
      </c>
      <c r="S77" s="325">
        <f>INDEX('1_GrowthAppeals'!AK:AK,MATCH($A77,'1_GrowthAppeals'!$A:$A,0))</f>
        <v>0</v>
      </c>
      <c r="T77" s="327"/>
      <c r="U77" s="95"/>
      <c r="V77" s="95"/>
      <c r="W77" s="95"/>
      <c r="X77" s="95"/>
      <c r="Y77" s="95"/>
      <c r="Z77" s="95"/>
      <c r="AA77" s="95"/>
      <c r="AB77" s="95"/>
      <c r="AC77" s="95"/>
      <c r="AD77" s="95"/>
      <c r="AE77" s="95"/>
      <c r="AF77" s="95"/>
      <c r="AG77" s="95"/>
      <c r="AH77" s="95"/>
      <c r="AI77" s="318"/>
      <c r="AJ77" s="322">
        <f t="shared" si="17"/>
        <v>0</v>
      </c>
      <c r="AK77" s="88">
        <f t="shared" si="18"/>
        <v>0</v>
      </c>
      <c r="AL77" s="88">
        <f t="shared" si="19"/>
        <v>0</v>
      </c>
      <c r="AM77" s="88">
        <f t="shared" si="20"/>
        <v>0</v>
      </c>
      <c r="AN77" s="88">
        <f t="shared" si="21"/>
        <v>0</v>
      </c>
      <c r="AO77" s="88">
        <f t="shared" si="22"/>
        <v>0</v>
      </c>
      <c r="AP77" s="88">
        <f t="shared" si="23"/>
        <v>0</v>
      </c>
      <c r="AQ77" s="88">
        <f t="shared" si="24"/>
        <v>0</v>
      </c>
      <c r="AR77" s="88">
        <f t="shared" si="25"/>
        <v>0</v>
      </c>
      <c r="AS77" s="88">
        <f t="shared" si="26"/>
        <v>0</v>
      </c>
      <c r="AT77" s="88">
        <f t="shared" si="27"/>
        <v>0</v>
      </c>
      <c r="AU77" s="88">
        <f t="shared" si="28"/>
        <v>0</v>
      </c>
      <c r="AV77" s="88">
        <f t="shared" si="29"/>
        <v>0</v>
      </c>
      <c r="AW77" s="88">
        <f t="shared" si="30"/>
        <v>0</v>
      </c>
      <c r="AX77" s="88">
        <f t="shared" si="31"/>
        <v>0</v>
      </c>
      <c r="AY77" s="88">
        <f t="shared" si="32"/>
        <v>0</v>
      </c>
    </row>
    <row r="78" spans="1:51" s="48" customFormat="1">
      <c r="A78" s="72" t="str">
        <f>'Ref2'!I78</f>
        <v>E1301</v>
      </c>
      <c r="B78" s="72" t="str">
        <f>INDEX('Ref1'!$E:$E,MATCH($A78,'Ref1'!$A:$A,0))</f>
        <v>Darlington</v>
      </c>
      <c r="C78" s="72" t="str">
        <f>INDEX('Ref2'!$E:$E,MATCH($A78,'Ref2'!$A:$A,0))</f>
        <v>No</v>
      </c>
      <c r="D78" s="86">
        <f>INDEX('1_GrowthAppeals'!V:V,MATCH($A78,'1_GrowthAppeals'!$A:$A,0))</f>
        <v>0</v>
      </c>
      <c r="E78" s="86">
        <f>INDEX('1_GrowthAppeals'!W:W,MATCH($A78,'1_GrowthAppeals'!$A:$A,0))</f>
        <v>0</v>
      </c>
      <c r="F78" s="86">
        <f>INDEX('1_GrowthAppeals'!X:X,MATCH($A78,'1_GrowthAppeals'!$A:$A,0))</f>
        <v>0</v>
      </c>
      <c r="G78" s="86">
        <f>INDEX('1_GrowthAppeals'!Y:Y,MATCH($A78,'1_GrowthAppeals'!$A:$A,0))</f>
        <v>0</v>
      </c>
      <c r="H78" s="86">
        <f>INDEX('1_GrowthAppeals'!Z:Z,MATCH($A78,'1_GrowthAppeals'!$A:$A,0))</f>
        <v>0</v>
      </c>
      <c r="I78" s="86">
        <f>INDEX('1_GrowthAppeals'!AA:AA,MATCH($A78,'1_GrowthAppeals'!$A:$A,0))</f>
        <v>0</v>
      </c>
      <c r="J78" s="86">
        <f>INDEX('1_GrowthAppeals'!AB:AB,MATCH($A78,'1_GrowthAppeals'!$A:$A,0))</f>
        <v>0</v>
      </c>
      <c r="K78" s="86">
        <f>INDEX('1_GrowthAppeals'!AC:AC,MATCH($A78,'1_GrowthAppeals'!$A:$A,0))</f>
        <v>0</v>
      </c>
      <c r="L78" s="86">
        <f>INDEX('1_GrowthAppeals'!AD:AD,MATCH($A78,'1_GrowthAppeals'!$A:$A,0))</f>
        <v>0</v>
      </c>
      <c r="M78" s="86">
        <f>INDEX('1_GrowthAppeals'!AE:AE,MATCH($A78,'1_GrowthAppeals'!$A:$A,0))</f>
        <v>0</v>
      </c>
      <c r="N78" s="86">
        <f>INDEX('1_GrowthAppeals'!AF:AF,MATCH($A78,'1_GrowthAppeals'!$A:$A,0))</f>
        <v>0</v>
      </c>
      <c r="O78" s="86">
        <f>INDEX('1_GrowthAppeals'!AG:AG,MATCH($A78,'1_GrowthAppeals'!$A:$A,0))</f>
        <v>0</v>
      </c>
      <c r="P78" s="86">
        <f>INDEX('1_GrowthAppeals'!AH:AH,MATCH($A78,'1_GrowthAppeals'!$A:$A,0))</f>
        <v>0</v>
      </c>
      <c r="Q78" s="86">
        <f>INDEX('1_GrowthAppeals'!AI:AI,MATCH($A78,'1_GrowthAppeals'!$A:$A,0))</f>
        <v>0</v>
      </c>
      <c r="R78" s="86">
        <f>INDEX('1_GrowthAppeals'!AJ:AJ,MATCH($A78,'1_GrowthAppeals'!$A:$A,0))</f>
        <v>0</v>
      </c>
      <c r="S78" s="325">
        <f>INDEX('1_GrowthAppeals'!AK:AK,MATCH($A78,'1_GrowthAppeals'!$A:$A,0))</f>
        <v>0</v>
      </c>
      <c r="T78" s="327"/>
      <c r="U78" s="95"/>
      <c r="V78" s="95"/>
      <c r="W78" s="95"/>
      <c r="X78" s="95"/>
      <c r="Y78" s="95"/>
      <c r="Z78" s="95"/>
      <c r="AA78" s="95"/>
      <c r="AB78" s="95"/>
      <c r="AC78" s="95"/>
      <c r="AD78" s="95"/>
      <c r="AE78" s="95"/>
      <c r="AF78" s="95"/>
      <c r="AG78" s="95"/>
      <c r="AH78" s="95"/>
      <c r="AI78" s="318"/>
      <c r="AJ78" s="322">
        <f t="shared" si="17"/>
        <v>0</v>
      </c>
      <c r="AK78" s="88">
        <f t="shared" si="18"/>
        <v>0</v>
      </c>
      <c r="AL78" s="88">
        <f t="shared" si="19"/>
        <v>0</v>
      </c>
      <c r="AM78" s="88">
        <f t="shared" si="20"/>
        <v>0</v>
      </c>
      <c r="AN78" s="88">
        <f t="shared" si="21"/>
        <v>0</v>
      </c>
      <c r="AO78" s="88">
        <f t="shared" si="22"/>
        <v>0</v>
      </c>
      <c r="AP78" s="88">
        <f t="shared" si="23"/>
        <v>0</v>
      </c>
      <c r="AQ78" s="88">
        <f t="shared" si="24"/>
        <v>0</v>
      </c>
      <c r="AR78" s="88">
        <f t="shared" si="25"/>
        <v>0</v>
      </c>
      <c r="AS78" s="88">
        <f t="shared" si="26"/>
        <v>0</v>
      </c>
      <c r="AT78" s="88">
        <f t="shared" si="27"/>
        <v>0</v>
      </c>
      <c r="AU78" s="88">
        <f t="shared" si="28"/>
        <v>0</v>
      </c>
      <c r="AV78" s="88">
        <f t="shared" si="29"/>
        <v>0</v>
      </c>
      <c r="AW78" s="88">
        <f t="shared" si="30"/>
        <v>0</v>
      </c>
      <c r="AX78" s="88">
        <f t="shared" si="31"/>
        <v>0</v>
      </c>
      <c r="AY78" s="88">
        <f t="shared" si="32"/>
        <v>0</v>
      </c>
    </row>
    <row r="79" spans="1:51" s="48" customFormat="1">
      <c r="A79" s="72" t="str">
        <f>'Ref2'!I79</f>
        <v>E2233</v>
      </c>
      <c r="B79" s="72" t="str">
        <f>INDEX('Ref1'!$E:$E,MATCH($A79,'Ref1'!$A:$A,0))</f>
        <v>Dartford</v>
      </c>
      <c r="C79" s="72" t="str">
        <f>INDEX('Ref2'!$E:$E,MATCH($A79,'Ref2'!$A:$A,0))</f>
        <v>No</v>
      </c>
      <c r="D79" s="86">
        <f>INDEX('1_GrowthAppeals'!V:V,MATCH($A79,'1_GrowthAppeals'!$A:$A,0))</f>
        <v>0</v>
      </c>
      <c r="E79" s="86">
        <f>INDEX('1_GrowthAppeals'!W:W,MATCH($A79,'1_GrowthAppeals'!$A:$A,0))</f>
        <v>0</v>
      </c>
      <c r="F79" s="86">
        <f>INDEX('1_GrowthAppeals'!X:X,MATCH($A79,'1_GrowthAppeals'!$A:$A,0))</f>
        <v>0</v>
      </c>
      <c r="G79" s="86">
        <f>INDEX('1_GrowthAppeals'!Y:Y,MATCH($A79,'1_GrowthAppeals'!$A:$A,0))</f>
        <v>0</v>
      </c>
      <c r="H79" s="86">
        <f>INDEX('1_GrowthAppeals'!Z:Z,MATCH($A79,'1_GrowthAppeals'!$A:$A,0))</f>
        <v>0</v>
      </c>
      <c r="I79" s="86">
        <f>INDEX('1_GrowthAppeals'!AA:AA,MATCH($A79,'1_GrowthAppeals'!$A:$A,0))</f>
        <v>0</v>
      </c>
      <c r="J79" s="86">
        <f>INDEX('1_GrowthAppeals'!AB:AB,MATCH($A79,'1_GrowthAppeals'!$A:$A,0))</f>
        <v>0</v>
      </c>
      <c r="K79" s="86">
        <f>INDEX('1_GrowthAppeals'!AC:AC,MATCH($A79,'1_GrowthAppeals'!$A:$A,0))</f>
        <v>0</v>
      </c>
      <c r="L79" s="86">
        <f>INDEX('1_GrowthAppeals'!AD:AD,MATCH($A79,'1_GrowthAppeals'!$A:$A,0))</f>
        <v>0</v>
      </c>
      <c r="M79" s="86">
        <f>INDEX('1_GrowthAppeals'!AE:AE,MATCH($A79,'1_GrowthAppeals'!$A:$A,0))</f>
        <v>0</v>
      </c>
      <c r="N79" s="86">
        <f>INDEX('1_GrowthAppeals'!AF:AF,MATCH($A79,'1_GrowthAppeals'!$A:$A,0))</f>
        <v>0</v>
      </c>
      <c r="O79" s="86">
        <f>INDEX('1_GrowthAppeals'!AG:AG,MATCH($A79,'1_GrowthAppeals'!$A:$A,0))</f>
        <v>0</v>
      </c>
      <c r="P79" s="86">
        <f>INDEX('1_GrowthAppeals'!AH:AH,MATCH($A79,'1_GrowthAppeals'!$A:$A,0))</f>
        <v>0</v>
      </c>
      <c r="Q79" s="86">
        <f>INDEX('1_GrowthAppeals'!AI:AI,MATCH($A79,'1_GrowthAppeals'!$A:$A,0))</f>
        <v>0</v>
      </c>
      <c r="R79" s="86">
        <f>INDEX('1_GrowthAppeals'!AJ:AJ,MATCH($A79,'1_GrowthAppeals'!$A:$A,0))</f>
        <v>0</v>
      </c>
      <c r="S79" s="325">
        <f>INDEX('1_GrowthAppeals'!AK:AK,MATCH($A79,'1_GrowthAppeals'!$A:$A,0))</f>
        <v>0</v>
      </c>
      <c r="T79" s="327"/>
      <c r="U79" s="95"/>
      <c r="V79" s="95"/>
      <c r="W79" s="95"/>
      <c r="X79" s="95"/>
      <c r="Y79" s="95"/>
      <c r="Z79" s="95"/>
      <c r="AA79" s="95"/>
      <c r="AB79" s="95"/>
      <c r="AC79" s="95"/>
      <c r="AD79" s="95"/>
      <c r="AE79" s="95"/>
      <c r="AF79" s="95"/>
      <c r="AG79" s="95"/>
      <c r="AH79" s="95"/>
      <c r="AI79" s="318"/>
      <c r="AJ79" s="322">
        <f t="shared" si="17"/>
        <v>0</v>
      </c>
      <c r="AK79" s="88">
        <f t="shared" si="18"/>
        <v>0</v>
      </c>
      <c r="AL79" s="88">
        <f t="shared" si="19"/>
        <v>0</v>
      </c>
      <c r="AM79" s="88">
        <f t="shared" si="20"/>
        <v>0</v>
      </c>
      <c r="AN79" s="88">
        <f t="shared" si="21"/>
        <v>0</v>
      </c>
      <c r="AO79" s="88">
        <f t="shared" si="22"/>
        <v>0</v>
      </c>
      <c r="AP79" s="88">
        <f t="shared" si="23"/>
        <v>0</v>
      </c>
      <c r="AQ79" s="88">
        <f t="shared" si="24"/>
        <v>0</v>
      </c>
      <c r="AR79" s="88">
        <f t="shared" si="25"/>
        <v>0</v>
      </c>
      <c r="AS79" s="88">
        <f t="shared" si="26"/>
        <v>0</v>
      </c>
      <c r="AT79" s="88">
        <f t="shared" si="27"/>
        <v>0</v>
      </c>
      <c r="AU79" s="88">
        <f t="shared" si="28"/>
        <v>0</v>
      </c>
      <c r="AV79" s="88">
        <f t="shared" si="29"/>
        <v>0</v>
      </c>
      <c r="AW79" s="88">
        <f t="shared" si="30"/>
        <v>0</v>
      </c>
      <c r="AX79" s="88">
        <f t="shared" si="31"/>
        <v>0</v>
      </c>
      <c r="AY79" s="88">
        <f t="shared" si="32"/>
        <v>0</v>
      </c>
    </row>
    <row r="80" spans="1:51" s="48" customFormat="1">
      <c r="A80" s="72" t="str">
        <f>'Ref2'!I80</f>
        <v>E2832</v>
      </c>
      <c r="B80" s="72" t="str">
        <f>INDEX('Ref1'!$E:$E,MATCH($A80,'Ref1'!$A:$A,0))</f>
        <v>Daventry</v>
      </c>
      <c r="C80" s="72" t="str">
        <f>INDEX('Ref2'!$E:$E,MATCH($A80,'Ref2'!$A:$A,0))</f>
        <v>No</v>
      </c>
      <c r="D80" s="86">
        <f>INDEX('1_GrowthAppeals'!V:V,MATCH($A80,'1_GrowthAppeals'!$A:$A,0))</f>
        <v>0</v>
      </c>
      <c r="E80" s="86">
        <f>INDEX('1_GrowthAppeals'!W:W,MATCH($A80,'1_GrowthAppeals'!$A:$A,0))</f>
        <v>0</v>
      </c>
      <c r="F80" s="86">
        <f>INDEX('1_GrowthAppeals'!X:X,MATCH($A80,'1_GrowthAppeals'!$A:$A,0))</f>
        <v>0</v>
      </c>
      <c r="G80" s="86">
        <f>INDEX('1_GrowthAppeals'!Y:Y,MATCH($A80,'1_GrowthAppeals'!$A:$A,0))</f>
        <v>0</v>
      </c>
      <c r="H80" s="86">
        <f>INDEX('1_GrowthAppeals'!Z:Z,MATCH($A80,'1_GrowthAppeals'!$A:$A,0))</f>
        <v>0</v>
      </c>
      <c r="I80" s="86">
        <f>INDEX('1_GrowthAppeals'!AA:AA,MATCH($A80,'1_GrowthAppeals'!$A:$A,0))</f>
        <v>0</v>
      </c>
      <c r="J80" s="86">
        <f>INDEX('1_GrowthAppeals'!AB:AB,MATCH($A80,'1_GrowthAppeals'!$A:$A,0))</f>
        <v>0</v>
      </c>
      <c r="K80" s="86">
        <f>INDEX('1_GrowthAppeals'!AC:AC,MATCH($A80,'1_GrowthAppeals'!$A:$A,0))</f>
        <v>0</v>
      </c>
      <c r="L80" s="86">
        <f>INDEX('1_GrowthAppeals'!AD:AD,MATCH($A80,'1_GrowthAppeals'!$A:$A,0))</f>
        <v>0</v>
      </c>
      <c r="M80" s="86">
        <f>INDEX('1_GrowthAppeals'!AE:AE,MATCH($A80,'1_GrowthAppeals'!$A:$A,0))</f>
        <v>0</v>
      </c>
      <c r="N80" s="86">
        <f>INDEX('1_GrowthAppeals'!AF:AF,MATCH($A80,'1_GrowthAppeals'!$A:$A,0))</f>
        <v>0</v>
      </c>
      <c r="O80" s="86">
        <f>INDEX('1_GrowthAppeals'!AG:AG,MATCH($A80,'1_GrowthAppeals'!$A:$A,0))</f>
        <v>0</v>
      </c>
      <c r="P80" s="86">
        <f>INDEX('1_GrowthAppeals'!AH:AH,MATCH($A80,'1_GrowthAppeals'!$A:$A,0))</f>
        <v>0</v>
      </c>
      <c r="Q80" s="86">
        <f>INDEX('1_GrowthAppeals'!AI:AI,MATCH($A80,'1_GrowthAppeals'!$A:$A,0))</f>
        <v>0</v>
      </c>
      <c r="R80" s="86">
        <f>INDEX('1_GrowthAppeals'!AJ:AJ,MATCH($A80,'1_GrowthAppeals'!$A:$A,0))</f>
        <v>0</v>
      </c>
      <c r="S80" s="325">
        <f>INDEX('1_GrowthAppeals'!AK:AK,MATCH($A80,'1_GrowthAppeals'!$A:$A,0))</f>
        <v>0</v>
      </c>
      <c r="T80" s="327"/>
      <c r="U80" s="95"/>
      <c r="V80" s="95"/>
      <c r="W80" s="95"/>
      <c r="X80" s="95"/>
      <c r="Y80" s="95"/>
      <c r="Z80" s="95"/>
      <c r="AA80" s="95"/>
      <c r="AB80" s="95"/>
      <c r="AC80" s="95"/>
      <c r="AD80" s="95"/>
      <c r="AE80" s="95"/>
      <c r="AF80" s="95"/>
      <c r="AG80" s="95"/>
      <c r="AH80" s="95"/>
      <c r="AI80" s="318"/>
      <c r="AJ80" s="322">
        <f t="shared" si="17"/>
        <v>0</v>
      </c>
      <c r="AK80" s="88">
        <f t="shared" si="18"/>
        <v>0</v>
      </c>
      <c r="AL80" s="88">
        <f t="shared" si="19"/>
        <v>0</v>
      </c>
      <c r="AM80" s="88">
        <f t="shared" si="20"/>
        <v>0</v>
      </c>
      <c r="AN80" s="88">
        <f t="shared" si="21"/>
        <v>0</v>
      </c>
      <c r="AO80" s="88">
        <f t="shared" si="22"/>
        <v>0</v>
      </c>
      <c r="AP80" s="88">
        <f t="shared" si="23"/>
        <v>0</v>
      </c>
      <c r="AQ80" s="88">
        <f t="shared" si="24"/>
        <v>0</v>
      </c>
      <c r="AR80" s="88">
        <f t="shared" si="25"/>
        <v>0</v>
      </c>
      <c r="AS80" s="88">
        <f t="shared" si="26"/>
        <v>0</v>
      </c>
      <c r="AT80" s="88">
        <f t="shared" si="27"/>
        <v>0</v>
      </c>
      <c r="AU80" s="88">
        <f t="shared" si="28"/>
        <v>0</v>
      </c>
      <c r="AV80" s="88">
        <f t="shared" si="29"/>
        <v>0</v>
      </c>
      <c r="AW80" s="88">
        <f t="shared" si="30"/>
        <v>0</v>
      </c>
      <c r="AX80" s="88">
        <f t="shared" si="31"/>
        <v>0</v>
      </c>
      <c r="AY80" s="88">
        <f t="shared" si="32"/>
        <v>0</v>
      </c>
    </row>
    <row r="81" spans="1:51" s="48" customFormat="1">
      <c r="A81" s="72" t="str">
        <f>'Ref2'!I81</f>
        <v>E1001</v>
      </c>
      <c r="B81" s="72" t="str">
        <f>INDEX('Ref1'!$E:$E,MATCH($A81,'Ref1'!$A:$A,0))</f>
        <v>Derby</v>
      </c>
      <c r="C81" s="72" t="str">
        <f>INDEX('Ref2'!$E:$E,MATCH($A81,'Ref2'!$A:$A,0))</f>
        <v>No</v>
      </c>
      <c r="D81" s="86">
        <f>INDEX('1_GrowthAppeals'!V:V,MATCH($A81,'1_GrowthAppeals'!$A:$A,0))</f>
        <v>0</v>
      </c>
      <c r="E81" s="86">
        <f>INDEX('1_GrowthAppeals'!W:W,MATCH($A81,'1_GrowthAppeals'!$A:$A,0))</f>
        <v>0</v>
      </c>
      <c r="F81" s="86">
        <f>INDEX('1_GrowthAppeals'!X:X,MATCH($A81,'1_GrowthAppeals'!$A:$A,0))</f>
        <v>0</v>
      </c>
      <c r="G81" s="86">
        <f>INDEX('1_GrowthAppeals'!Y:Y,MATCH($A81,'1_GrowthAppeals'!$A:$A,0))</f>
        <v>0</v>
      </c>
      <c r="H81" s="86">
        <f>INDEX('1_GrowthAppeals'!Z:Z,MATCH($A81,'1_GrowthAppeals'!$A:$A,0))</f>
        <v>0</v>
      </c>
      <c r="I81" s="86">
        <f>INDEX('1_GrowthAppeals'!AA:AA,MATCH($A81,'1_GrowthAppeals'!$A:$A,0))</f>
        <v>0</v>
      </c>
      <c r="J81" s="86">
        <f>INDEX('1_GrowthAppeals'!AB:AB,MATCH($A81,'1_GrowthAppeals'!$A:$A,0))</f>
        <v>0</v>
      </c>
      <c r="K81" s="86">
        <f>INDEX('1_GrowthAppeals'!AC:AC,MATCH($A81,'1_GrowthAppeals'!$A:$A,0))</f>
        <v>0</v>
      </c>
      <c r="L81" s="86">
        <f>INDEX('1_GrowthAppeals'!AD:AD,MATCH($A81,'1_GrowthAppeals'!$A:$A,0))</f>
        <v>0</v>
      </c>
      <c r="M81" s="86">
        <f>INDEX('1_GrowthAppeals'!AE:AE,MATCH($A81,'1_GrowthAppeals'!$A:$A,0))</f>
        <v>0</v>
      </c>
      <c r="N81" s="86">
        <f>INDEX('1_GrowthAppeals'!AF:AF,MATCH($A81,'1_GrowthAppeals'!$A:$A,0))</f>
        <v>0</v>
      </c>
      <c r="O81" s="86">
        <f>INDEX('1_GrowthAppeals'!AG:AG,MATCH($A81,'1_GrowthAppeals'!$A:$A,0))</f>
        <v>0</v>
      </c>
      <c r="P81" s="86">
        <f>INDEX('1_GrowthAppeals'!AH:AH,MATCH($A81,'1_GrowthAppeals'!$A:$A,0))</f>
        <v>0</v>
      </c>
      <c r="Q81" s="86">
        <f>INDEX('1_GrowthAppeals'!AI:AI,MATCH($A81,'1_GrowthAppeals'!$A:$A,0))</f>
        <v>0</v>
      </c>
      <c r="R81" s="86">
        <f>INDEX('1_GrowthAppeals'!AJ:AJ,MATCH($A81,'1_GrowthAppeals'!$A:$A,0))</f>
        <v>0</v>
      </c>
      <c r="S81" s="325">
        <f>INDEX('1_GrowthAppeals'!AK:AK,MATCH($A81,'1_GrowthAppeals'!$A:$A,0))</f>
        <v>0</v>
      </c>
      <c r="T81" s="327"/>
      <c r="U81" s="95"/>
      <c r="V81" s="95"/>
      <c r="W81" s="95"/>
      <c r="X81" s="95"/>
      <c r="Y81" s="95"/>
      <c r="Z81" s="95"/>
      <c r="AA81" s="95"/>
      <c r="AB81" s="95"/>
      <c r="AC81" s="95"/>
      <c r="AD81" s="95"/>
      <c r="AE81" s="95"/>
      <c r="AF81" s="95"/>
      <c r="AG81" s="95"/>
      <c r="AH81" s="95"/>
      <c r="AI81" s="318"/>
      <c r="AJ81" s="322">
        <f t="shared" si="17"/>
        <v>0</v>
      </c>
      <c r="AK81" s="88">
        <f t="shared" si="18"/>
        <v>0</v>
      </c>
      <c r="AL81" s="88">
        <f t="shared" si="19"/>
        <v>0</v>
      </c>
      <c r="AM81" s="88">
        <f t="shared" si="20"/>
        <v>0</v>
      </c>
      <c r="AN81" s="88">
        <f t="shared" si="21"/>
        <v>0</v>
      </c>
      <c r="AO81" s="88">
        <f t="shared" si="22"/>
        <v>0</v>
      </c>
      <c r="AP81" s="88">
        <f t="shared" si="23"/>
        <v>0</v>
      </c>
      <c r="AQ81" s="88">
        <f t="shared" si="24"/>
        <v>0</v>
      </c>
      <c r="AR81" s="88">
        <f t="shared" si="25"/>
        <v>0</v>
      </c>
      <c r="AS81" s="88">
        <f t="shared" si="26"/>
        <v>0</v>
      </c>
      <c r="AT81" s="88">
        <f t="shared" si="27"/>
        <v>0</v>
      </c>
      <c r="AU81" s="88">
        <f t="shared" si="28"/>
        <v>0</v>
      </c>
      <c r="AV81" s="88">
        <f t="shared" si="29"/>
        <v>0</v>
      </c>
      <c r="AW81" s="88">
        <f t="shared" si="30"/>
        <v>0</v>
      </c>
      <c r="AX81" s="88">
        <f t="shared" si="31"/>
        <v>0</v>
      </c>
      <c r="AY81" s="88">
        <f t="shared" si="32"/>
        <v>0</v>
      </c>
    </row>
    <row r="82" spans="1:51" s="48" customFormat="1">
      <c r="A82" s="72" t="str">
        <f>'Ref2'!I82</f>
        <v>E1035</v>
      </c>
      <c r="B82" s="72" t="str">
        <f>INDEX('Ref1'!$E:$E,MATCH($A82,'Ref1'!$A:$A,0))</f>
        <v>Derbyshire Dales</v>
      </c>
      <c r="C82" s="72" t="str">
        <f>INDEX('Ref2'!$E:$E,MATCH($A82,'Ref2'!$A:$A,0))</f>
        <v>No</v>
      </c>
      <c r="D82" s="86">
        <f>INDEX('1_GrowthAppeals'!V:V,MATCH($A82,'1_GrowthAppeals'!$A:$A,0))</f>
        <v>0</v>
      </c>
      <c r="E82" s="86">
        <f>INDEX('1_GrowthAppeals'!W:W,MATCH($A82,'1_GrowthAppeals'!$A:$A,0))</f>
        <v>0</v>
      </c>
      <c r="F82" s="86">
        <f>INDEX('1_GrowthAppeals'!X:X,MATCH($A82,'1_GrowthAppeals'!$A:$A,0))</f>
        <v>0</v>
      </c>
      <c r="G82" s="86">
        <f>INDEX('1_GrowthAppeals'!Y:Y,MATCH($A82,'1_GrowthAppeals'!$A:$A,0))</f>
        <v>0</v>
      </c>
      <c r="H82" s="86">
        <f>INDEX('1_GrowthAppeals'!Z:Z,MATCH($A82,'1_GrowthAppeals'!$A:$A,0))</f>
        <v>0</v>
      </c>
      <c r="I82" s="86">
        <f>INDEX('1_GrowthAppeals'!AA:AA,MATCH($A82,'1_GrowthAppeals'!$A:$A,0))</f>
        <v>0</v>
      </c>
      <c r="J82" s="86">
        <f>INDEX('1_GrowthAppeals'!AB:AB,MATCH($A82,'1_GrowthAppeals'!$A:$A,0))</f>
        <v>0</v>
      </c>
      <c r="K82" s="86">
        <f>INDEX('1_GrowthAppeals'!AC:AC,MATCH($A82,'1_GrowthAppeals'!$A:$A,0))</f>
        <v>0</v>
      </c>
      <c r="L82" s="86">
        <f>INDEX('1_GrowthAppeals'!AD:AD,MATCH($A82,'1_GrowthAppeals'!$A:$A,0))</f>
        <v>0</v>
      </c>
      <c r="M82" s="86">
        <f>INDEX('1_GrowthAppeals'!AE:AE,MATCH($A82,'1_GrowthAppeals'!$A:$A,0))</f>
        <v>0</v>
      </c>
      <c r="N82" s="86">
        <f>INDEX('1_GrowthAppeals'!AF:AF,MATCH($A82,'1_GrowthAppeals'!$A:$A,0))</f>
        <v>0</v>
      </c>
      <c r="O82" s="86">
        <f>INDEX('1_GrowthAppeals'!AG:AG,MATCH($A82,'1_GrowthAppeals'!$A:$A,0))</f>
        <v>0</v>
      </c>
      <c r="P82" s="86">
        <f>INDEX('1_GrowthAppeals'!AH:AH,MATCH($A82,'1_GrowthAppeals'!$A:$A,0))</f>
        <v>0</v>
      </c>
      <c r="Q82" s="86">
        <f>INDEX('1_GrowthAppeals'!AI:AI,MATCH($A82,'1_GrowthAppeals'!$A:$A,0))</f>
        <v>0</v>
      </c>
      <c r="R82" s="86">
        <f>INDEX('1_GrowthAppeals'!AJ:AJ,MATCH($A82,'1_GrowthAppeals'!$A:$A,0))</f>
        <v>0</v>
      </c>
      <c r="S82" s="325">
        <f>INDEX('1_GrowthAppeals'!AK:AK,MATCH($A82,'1_GrowthAppeals'!$A:$A,0))</f>
        <v>0</v>
      </c>
      <c r="T82" s="327"/>
      <c r="U82" s="95"/>
      <c r="V82" s="95"/>
      <c r="W82" s="95"/>
      <c r="X82" s="95"/>
      <c r="Y82" s="95"/>
      <c r="Z82" s="95"/>
      <c r="AA82" s="95"/>
      <c r="AB82" s="95"/>
      <c r="AC82" s="95"/>
      <c r="AD82" s="95"/>
      <c r="AE82" s="95"/>
      <c r="AF82" s="95"/>
      <c r="AG82" s="95"/>
      <c r="AH82" s="95"/>
      <c r="AI82" s="318"/>
      <c r="AJ82" s="322">
        <f t="shared" si="17"/>
        <v>0</v>
      </c>
      <c r="AK82" s="88">
        <f t="shared" si="18"/>
        <v>0</v>
      </c>
      <c r="AL82" s="88">
        <f t="shared" si="19"/>
        <v>0</v>
      </c>
      <c r="AM82" s="88">
        <f t="shared" si="20"/>
        <v>0</v>
      </c>
      <c r="AN82" s="88">
        <f t="shared" si="21"/>
        <v>0</v>
      </c>
      <c r="AO82" s="88">
        <f t="shared" si="22"/>
        <v>0</v>
      </c>
      <c r="AP82" s="88">
        <f t="shared" si="23"/>
        <v>0</v>
      </c>
      <c r="AQ82" s="88">
        <f t="shared" si="24"/>
        <v>0</v>
      </c>
      <c r="AR82" s="88">
        <f t="shared" si="25"/>
        <v>0</v>
      </c>
      <c r="AS82" s="88">
        <f t="shared" si="26"/>
        <v>0</v>
      </c>
      <c r="AT82" s="88">
        <f t="shared" si="27"/>
        <v>0</v>
      </c>
      <c r="AU82" s="88">
        <f t="shared" si="28"/>
        <v>0</v>
      </c>
      <c r="AV82" s="88">
        <f t="shared" si="29"/>
        <v>0</v>
      </c>
      <c r="AW82" s="88">
        <f t="shared" si="30"/>
        <v>0</v>
      </c>
      <c r="AX82" s="88">
        <f t="shared" si="31"/>
        <v>0</v>
      </c>
      <c r="AY82" s="88">
        <f t="shared" si="32"/>
        <v>0</v>
      </c>
    </row>
    <row r="83" spans="1:51" s="48" customFormat="1">
      <c r="A83" s="72" t="str">
        <f>'Ref2'!I83</f>
        <v>E4402</v>
      </c>
      <c r="B83" s="72" t="str">
        <f>INDEX('Ref1'!$E:$E,MATCH($A83,'Ref1'!$A:$A,0))</f>
        <v>Doncaster</v>
      </c>
      <c r="C83" s="72" t="str">
        <f>INDEX('Ref2'!$E:$E,MATCH($A83,'Ref2'!$A:$A,0))</f>
        <v>No</v>
      </c>
      <c r="D83" s="86">
        <f>INDEX('1_GrowthAppeals'!V:V,MATCH($A83,'1_GrowthAppeals'!$A:$A,0))</f>
        <v>0</v>
      </c>
      <c r="E83" s="86">
        <f>INDEX('1_GrowthAppeals'!W:W,MATCH($A83,'1_GrowthAppeals'!$A:$A,0))</f>
        <v>0</v>
      </c>
      <c r="F83" s="86">
        <f>INDEX('1_GrowthAppeals'!X:X,MATCH($A83,'1_GrowthAppeals'!$A:$A,0))</f>
        <v>0</v>
      </c>
      <c r="G83" s="86">
        <f>INDEX('1_GrowthAppeals'!Y:Y,MATCH($A83,'1_GrowthAppeals'!$A:$A,0))</f>
        <v>0</v>
      </c>
      <c r="H83" s="86">
        <f>INDEX('1_GrowthAppeals'!Z:Z,MATCH($A83,'1_GrowthAppeals'!$A:$A,0))</f>
        <v>0</v>
      </c>
      <c r="I83" s="86">
        <f>INDEX('1_GrowthAppeals'!AA:AA,MATCH($A83,'1_GrowthAppeals'!$A:$A,0))</f>
        <v>0</v>
      </c>
      <c r="J83" s="86">
        <f>INDEX('1_GrowthAppeals'!AB:AB,MATCH($A83,'1_GrowthAppeals'!$A:$A,0))</f>
        <v>0</v>
      </c>
      <c r="K83" s="86">
        <f>INDEX('1_GrowthAppeals'!AC:AC,MATCH($A83,'1_GrowthAppeals'!$A:$A,0))</f>
        <v>0</v>
      </c>
      <c r="L83" s="86">
        <f>INDEX('1_GrowthAppeals'!AD:AD,MATCH($A83,'1_GrowthAppeals'!$A:$A,0))</f>
        <v>0</v>
      </c>
      <c r="M83" s="86">
        <f>INDEX('1_GrowthAppeals'!AE:AE,MATCH($A83,'1_GrowthAppeals'!$A:$A,0))</f>
        <v>0</v>
      </c>
      <c r="N83" s="86">
        <f>INDEX('1_GrowthAppeals'!AF:AF,MATCH($A83,'1_GrowthAppeals'!$A:$A,0))</f>
        <v>0</v>
      </c>
      <c r="O83" s="86">
        <f>INDEX('1_GrowthAppeals'!AG:AG,MATCH($A83,'1_GrowthAppeals'!$A:$A,0))</f>
        <v>0</v>
      </c>
      <c r="P83" s="86">
        <f>INDEX('1_GrowthAppeals'!AH:AH,MATCH($A83,'1_GrowthAppeals'!$A:$A,0))</f>
        <v>0</v>
      </c>
      <c r="Q83" s="86">
        <f>INDEX('1_GrowthAppeals'!AI:AI,MATCH($A83,'1_GrowthAppeals'!$A:$A,0))</f>
        <v>0</v>
      </c>
      <c r="R83" s="86">
        <f>INDEX('1_GrowthAppeals'!AJ:AJ,MATCH($A83,'1_GrowthAppeals'!$A:$A,0))</f>
        <v>0</v>
      </c>
      <c r="S83" s="325">
        <f>INDEX('1_GrowthAppeals'!AK:AK,MATCH($A83,'1_GrowthAppeals'!$A:$A,0))</f>
        <v>0</v>
      </c>
      <c r="T83" s="327"/>
      <c r="U83" s="95"/>
      <c r="V83" s="95"/>
      <c r="W83" s="95"/>
      <c r="X83" s="95"/>
      <c r="Y83" s="95"/>
      <c r="Z83" s="95"/>
      <c r="AA83" s="95"/>
      <c r="AB83" s="95"/>
      <c r="AC83" s="95"/>
      <c r="AD83" s="95"/>
      <c r="AE83" s="95"/>
      <c r="AF83" s="95"/>
      <c r="AG83" s="95"/>
      <c r="AH83" s="95"/>
      <c r="AI83" s="318"/>
      <c r="AJ83" s="322">
        <f t="shared" si="17"/>
        <v>0</v>
      </c>
      <c r="AK83" s="88">
        <f t="shared" si="18"/>
        <v>0</v>
      </c>
      <c r="AL83" s="88">
        <f t="shared" si="19"/>
        <v>0</v>
      </c>
      <c r="AM83" s="88">
        <f t="shared" si="20"/>
        <v>0</v>
      </c>
      <c r="AN83" s="88">
        <f t="shared" si="21"/>
        <v>0</v>
      </c>
      <c r="AO83" s="88">
        <f t="shared" si="22"/>
        <v>0</v>
      </c>
      <c r="AP83" s="88">
        <f t="shared" si="23"/>
        <v>0</v>
      </c>
      <c r="AQ83" s="88">
        <f t="shared" si="24"/>
        <v>0</v>
      </c>
      <c r="AR83" s="88">
        <f t="shared" si="25"/>
        <v>0</v>
      </c>
      <c r="AS83" s="88">
        <f t="shared" si="26"/>
        <v>0</v>
      </c>
      <c r="AT83" s="88">
        <f t="shared" si="27"/>
        <v>0</v>
      </c>
      <c r="AU83" s="88">
        <f t="shared" si="28"/>
        <v>0</v>
      </c>
      <c r="AV83" s="88">
        <f t="shared" si="29"/>
        <v>0</v>
      </c>
      <c r="AW83" s="88">
        <f t="shared" si="30"/>
        <v>0</v>
      </c>
      <c r="AX83" s="88">
        <f t="shared" si="31"/>
        <v>0</v>
      </c>
      <c r="AY83" s="88">
        <f t="shared" si="32"/>
        <v>0</v>
      </c>
    </row>
    <row r="84" spans="1:51" s="48" customFormat="1">
      <c r="A84" s="72" t="str">
        <f>'Ref2'!I84</f>
        <v>E2234</v>
      </c>
      <c r="B84" s="72" t="str">
        <f>INDEX('Ref1'!$E:$E,MATCH($A84,'Ref1'!$A:$A,0))</f>
        <v>Dover</v>
      </c>
      <c r="C84" s="72" t="str">
        <f>INDEX('Ref2'!$E:$E,MATCH($A84,'Ref2'!$A:$A,0))</f>
        <v>No</v>
      </c>
      <c r="D84" s="86">
        <f>INDEX('1_GrowthAppeals'!V:V,MATCH($A84,'1_GrowthAppeals'!$A:$A,0))</f>
        <v>0</v>
      </c>
      <c r="E84" s="86">
        <f>INDEX('1_GrowthAppeals'!W:W,MATCH($A84,'1_GrowthAppeals'!$A:$A,0))</f>
        <v>0</v>
      </c>
      <c r="F84" s="86">
        <f>INDEX('1_GrowthAppeals'!X:X,MATCH($A84,'1_GrowthAppeals'!$A:$A,0))</f>
        <v>0</v>
      </c>
      <c r="G84" s="86">
        <f>INDEX('1_GrowthAppeals'!Y:Y,MATCH($A84,'1_GrowthAppeals'!$A:$A,0))</f>
        <v>0</v>
      </c>
      <c r="H84" s="86">
        <f>INDEX('1_GrowthAppeals'!Z:Z,MATCH($A84,'1_GrowthAppeals'!$A:$A,0))</f>
        <v>0</v>
      </c>
      <c r="I84" s="86">
        <f>INDEX('1_GrowthAppeals'!AA:AA,MATCH($A84,'1_GrowthAppeals'!$A:$A,0))</f>
        <v>0</v>
      </c>
      <c r="J84" s="86">
        <f>INDEX('1_GrowthAppeals'!AB:AB,MATCH($A84,'1_GrowthAppeals'!$A:$A,0))</f>
        <v>0</v>
      </c>
      <c r="K84" s="86">
        <f>INDEX('1_GrowthAppeals'!AC:AC,MATCH($A84,'1_GrowthAppeals'!$A:$A,0))</f>
        <v>0</v>
      </c>
      <c r="L84" s="86">
        <f>INDEX('1_GrowthAppeals'!AD:AD,MATCH($A84,'1_GrowthAppeals'!$A:$A,0))</f>
        <v>0</v>
      </c>
      <c r="M84" s="86">
        <f>INDEX('1_GrowthAppeals'!AE:AE,MATCH($A84,'1_GrowthAppeals'!$A:$A,0))</f>
        <v>0</v>
      </c>
      <c r="N84" s="86">
        <f>INDEX('1_GrowthAppeals'!AF:AF,MATCH($A84,'1_GrowthAppeals'!$A:$A,0))</f>
        <v>0</v>
      </c>
      <c r="O84" s="86">
        <f>INDEX('1_GrowthAppeals'!AG:AG,MATCH($A84,'1_GrowthAppeals'!$A:$A,0))</f>
        <v>0</v>
      </c>
      <c r="P84" s="86">
        <f>INDEX('1_GrowthAppeals'!AH:AH,MATCH($A84,'1_GrowthAppeals'!$A:$A,0))</f>
        <v>0</v>
      </c>
      <c r="Q84" s="86">
        <f>INDEX('1_GrowthAppeals'!AI:AI,MATCH($A84,'1_GrowthAppeals'!$A:$A,0))</f>
        <v>0</v>
      </c>
      <c r="R84" s="86">
        <f>INDEX('1_GrowthAppeals'!AJ:AJ,MATCH($A84,'1_GrowthAppeals'!$A:$A,0))</f>
        <v>0</v>
      </c>
      <c r="S84" s="325">
        <f>INDEX('1_GrowthAppeals'!AK:AK,MATCH($A84,'1_GrowthAppeals'!$A:$A,0))</f>
        <v>0</v>
      </c>
      <c r="T84" s="327"/>
      <c r="U84" s="95"/>
      <c r="V84" s="95"/>
      <c r="W84" s="95"/>
      <c r="X84" s="95"/>
      <c r="Y84" s="95"/>
      <c r="Z84" s="95"/>
      <c r="AA84" s="95"/>
      <c r="AB84" s="95"/>
      <c r="AC84" s="95"/>
      <c r="AD84" s="95"/>
      <c r="AE84" s="95"/>
      <c r="AF84" s="95"/>
      <c r="AG84" s="95"/>
      <c r="AH84" s="95"/>
      <c r="AI84" s="318"/>
      <c r="AJ84" s="322">
        <f t="shared" si="17"/>
        <v>0</v>
      </c>
      <c r="AK84" s="88">
        <f t="shared" si="18"/>
        <v>0</v>
      </c>
      <c r="AL84" s="88">
        <f t="shared" si="19"/>
        <v>0</v>
      </c>
      <c r="AM84" s="88">
        <f t="shared" si="20"/>
        <v>0</v>
      </c>
      <c r="AN84" s="88">
        <f t="shared" si="21"/>
        <v>0</v>
      </c>
      <c r="AO84" s="88">
        <f t="shared" si="22"/>
        <v>0</v>
      </c>
      <c r="AP84" s="88">
        <f t="shared" si="23"/>
        <v>0</v>
      </c>
      <c r="AQ84" s="88">
        <f t="shared" si="24"/>
        <v>0</v>
      </c>
      <c r="AR84" s="88">
        <f t="shared" si="25"/>
        <v>0</v>
      </c>
      <c r="AS84" s="88">
        <f t="shared" si="26"/>
        <v>0</v>
      </c>
      <c r="AT84" s="88">
        <f t="shared" si="27"/>
        <v>0</v>
      </c>
      <c r="AU84" s="88">
        <f t="shared" si="28"/>
        <v>0</v>
      </c>
      <c r="AV84" s="88">
        <f t="shared" si="29"/>
        <v>0</v>
      </c>
      <c r="AW84" s="88">
        <f t="shared" si="30"/>
        <v>0</v>
      </c>
      <c r="AX84" s="88">
        <f t="shared" si="31"/>
        <v>0</v>
      </c>
      <c r="AY84" s="88">
        <f t="shared" si="32"/>
        <v>0</v>
      </c>
    </row>
    <row r="85" spans="1:51" s="48" customFormat="1">
      <c r="A85" s="72" t="str">
        <f>'Ref2'!I85</f>
        <v>E4603</v>
      </c>
      <c r="B85" s="72" t="str">
        <f>INDEX('Ref1'!$E:$E,MATCH($A85,'Ref1'!$A:$A,0))</f>
        <v>Dudley</v>
      </c>
      <c r="C85" s="72" t="str">
        <f>INDEX('Ref2'!$E:$E,MATCH($A85,'Ref2'!$A:$A,0))</f>
        <v>No</v>
      </c>
      <c r="D85" s="86">
        <f>INDEX('1_GrowthAppeals'!V:V,MATCH($A85,'1_GrowthAppeals'!$A:$A,0))</f>
        <v>0</v>
      </c>
      <c r="E85" s="86">
        <f>INDEX('1_GrowthAppeals'!W:W,MATCH($A85,'1_GrowthAppeals'!$A:$A,0))</f>
        <v>0</v>
      </c>
      <c r="F85" s="86">
        <f>INDEX('1_GrowthAppeals'!X:X,MATCH($A85,'1_GrowthAppeals'!$A:$A,0))</f>
        <v>0</v>
      </c>
      <c r="G85" s="86">
        <f>INDEX('1_GrowthAppeals'!Y:Y,MATCH($A85,'1_GrowthAppeals'!$A:$A,0))</f>
        <v>0</v>
      </c>
      <c r="H85" s="86">
        <f>INDEX('1_GrowthAppeals'!Z:Z,MATCH($A85,'1_GrowthAppeals'!$A:$A,0))</f>
        <v>0</v>
      </c>
      <c r="I85" s="86">
        <f>INDEX('1_GrowthAppeals'!AA:AA,MATCH($A85,'1_GrowthAppeals'!$A:$A,0))</f>
        <v>0</v>
      </c>
      <c r="J85" s="86">
        <f>INDEX('1_GrowthAppeals'!AB:AB,MATCH($A85,'1_GrowthAppeals'!$A:$A,0))</f>
        <v>0</v>
      </c>
      <c r="K85" s="86">
        <f>INDEX('1_GrowthAppeals'!AC:AC,MATCH($A85,'1_GrowthAppeals'!$A:$A,0))</f>
        <v>0</v>
      </c>
      <c r="L85" s="86">
        <f>INDEX('1_GrowthAppeals'!AD:AD,MATCH($A85,'1_GrowthAppeals'!$A:$A,0))</f>
        <v>0</v>
      </c>
      <c r="M85" s="86">
        <f>INDEX('1_GrowthAppeals'!AE:AE,MATCH($A85,'1_GrowthAppeals'!$A:$A,0))</f>
        <v>0</v>
      </c>
      <c r="N85" s="86">
        <f>INDEX('1_GrowthAppeals'!AF:AF,MATCH($A85,'1_GrowthAppeals'!$A:$A,0))</f>
        <v>0</v>
      </c>
      <c r="O85" s="86">
        <f>INDEX('1_GrowthAppeals'!AG:AG,MATCH($A85,'1_GrowthAppeals'!$A:$A,0))</f>
        <v>0</v>
      </c>
      <c r="P85" s="86">
        <f>INDEX('1_GrowthAppeals'!AH:AH,MATCH($A85,'1_GrowthAppeals'!$A:$A,0))</f>
        <v>0</v>
      </c>
      <c r="Q85" s="86">
        <f>INDEX('1_GrowthAppeals'!AI:AI,MATCH($A85,'1_GrowthAppeals'!$A:$A,0))</f>
        <v>0</v>
      </c>
      <c r="R85" s="86">
        <f>INDEX('1_GrowthAppeals'!AJ:AJ,MATCH($A85,'1_GrowthAppeals'!$A:$A,0))</f>
        <v>0</v>
      </c>
      <c r="S85" s="325">
        <f>INDEX('1_GrowthAppeals'!AK:AK,MATCH($A85,'1_GrowthAppeals'!$A:$A,0))</f>
        <v>0</v>
      </c>
      <c r="T85" s="327"/>
      <c r="U85" s="95"/>
      <c r="V85" s="95"/>
      <c r="W85" s="95"/>
      <c r="X85" s="95"/>
      <c r="Y85" s="95"/>
      <c r="Z85" s="95"/>
      <c r="AA85" s="95"/>
      <c r="AB85" s="95"/>
      <c r="AC85" s="95"/>
      <c r="AD85" s="95"/>
      <c r="AE85" s="95"/>
      <c r="AF85" s="95"/>
      <c r="AG85" s="95"/>
      <c r="AH85" s="95"/>
      <c r="AI85" s="318"/>
      <c r="AJ85" s="322">
        <f t="shared" si="17"/>
        <v>0</v>
      </c>
      <c r="AK85" s="88">
        <f t="shared" si="18"/>
        <v>0</v>
      </c>
      <c r="AL85" s="88">
        <f t="shared" si="19"/>
        <v>0</v>
      </c>
      <c r="AM85" s="88">
        <f t="shared" si="20"/>
        <v>0</v>
      </c>
      <c r="AN85" s="88">
        <f t="shared" si="21"/>
        <v>0</v>
      </c>
      <c r="AO85" s="88">
        <f t="shared" si="22"/>
        <v>0</v>
      </c>
      <c r="AP85" s="88">
        <f t="shared" si="23"/>
        <v>0</v>
      </c>
      <c r="AQ85" s="88">
        <f t="shared" si="24"/>
        <v>0</v>
      </c>
      <c r="AR85" s="88">
        <f t="shared" si="25"/>
        <v>0</v>
      </c>
      <c r="AS85" s="88">
        <f t="shared" si="26"/>
        <v>0</v>
      </c>
      <c r="AT85" s="88">
        <f t="shared" si="27"/>
        <v>0</v>
      </c>
      <c r="AU85" s="88">
        <f t="shared" si="28"/>
        <v>0</v>
      </c>
      <c r="AV85" s="88">
        <f t="shared" si="29"/>
        <v>0</v>
      </c>
      <c r="AW85" s="88">
        <f t="shared" si="30"/>
        <v>0</v>
      </c>
      <c r="AX85" s="88">
        <f t="shared" si="31"/>
        <v>0</v>
      </c>
      <c r="AY85" s="88">
        <f t="shared" si="32"/>
        <v>0</v>
      </c>
    </row>
    <row r="86" spans="1:51" s="48" customFormat="1">
      <c r="A86" s="72" t="str">
        <f>'Ref2'!I86</f>
        <v>E1302</v>
      </c>
      <c r="B86" s="72" t="str">
        <f>INDEX('Ref1'!$E:$E,MATCH($A86,'Ref1'!$A:$A,0))</f>
        <v>Durham</v>
      </c>
      <c r="C86" s="72" t="str">
        <f>INDEX('Ref2'!$E:$E,MATCH($A86,'Ref2'!$A:$A,0))</f>
        <v>No</v>
      </c>
      <c r="D86" s="86">
        <f>INDEX('1_GrowthAppeals'!V:V,MATCH($A86,'1_GrowthAppeals'!$A:$A,0))</f>
        <v>0</v>
      </c>
      <c r="E86" s="86">
        <f>INDEX('1_GrowthAppeals'!W:W,MATCH($A86,'1_GrowthAppeals'!$A:$A,0))</f>
        <v>0</v>
      </c>
      <c r="F86" s="86">
        <f>INDEX('1_GrowthAppeals'!X:X,MATCH($A86,'1_GrowthAppeals'!$A:$A,0))</f>
        <v>0</v>
      </c>
      <c r="G86" s="86">
        <f>INDEX('1_GrowthAppeals'!Y:Y,MATCH($A86,'1_GrowthAppeals'!$A:$A,0))</f>
        <v>0</v>
      </c>
      <c r="H86" s="86">
        <f>INDEX('1_GrowthAppeals'!Z:Z,MATCH($A86,'1_GrowthAppeals'!$A:$A,0))</f>
        <v>0</v>
      </c>
      <c r="I86" s="86">
        <f>INDEX('1_GrowthAppeals'!AA:AA,MATCH($A86,'1_GrowthAppeals'!$A:$A,0))</f>
        <v>0</v>
      </c>
      <c r="J86" s="86">
        <f>INDEX('1_GrowthAppeals'!AB:AB,MATCH($A86,'1_GrowthAppeals'!$A:$A,0))</f>
        <v>0</v>
      </c>
      <c r="K86" s="86">
        <f>INDEX('1_GrowthAppeals'!AC:AC,MATCH($A86,'1_GrowthAppeals'!$A:$A,0))</f>
        <v>0</v>
      </c>
      <c r="L86" s="86">
        <f>INDEX('1_GrowthAppeals'!AD:AD,MATCH($A86,'1_GrowthAppeals'!$A:$A,0))</f>
        <v>0</v>
      </c>
      <c r="M86" s="86">
        <f>INDEX('1_GrowthAppeals'!AE:AE,MATCH($A86,'1_GrowthAppeals'!$A:$A,0))</f>
        <v>0</v>
      </c>
      <c r="N86" s="86">
        <f>INDEX('1_GrowthAppeals'!AF:AF,MATCH($A86,'1_GrowthAppeals'!$A:$A,0))</f>
        <v>0</v>
      </c>
      <c r="O86" s="86">
        <f>INDEX('1_GrowthAppeals'!AG:AG,MATCH($A86,'1_GrowthAppeals'!$A:$A,0))</f>
        <v>0</v>
      </c>
      <c r="P86" s="86">
        <f>INDEX('1_GrowthAppeals'!AH:AH,MATCH($A86,'1_GrowthAppeals'!$A:$A,0))</f>
        <v>0</v>
      </c>
      <c r="Q86" s="86">
        <f>INDEX('1_GrowthAppeals'!AI:AI,MATCH($A86,'1_GrowthAppeals'!$A:$A,0))</f>
        <v>0</v>
      </c>
      <c r="R86" s="86">
        <f>INDEX('1_GrowthAppeals'!AJ:AJ,MATCH($A86,'1_GrowthAppeals'!$A:$A,0))</f>
        <v>0</v>
      </c>
      <c r="S86" s="325">
        <f>INDEX('1_GrowthAppeals'!AK:AK,MATCH($A86,'1_GrowthAppeals'!$A:$A,0))</f>
        <v>0</v>
      </c>
      <c r="T86" s="327"/>
      <c r="U86" s="95"/>
      <c r="V86" s="95"/>
      <c r="W86" s="95"/>
      <c r="X86" s="95"/>
      <c r="Y86" s="95"/>
      <c r="Z86" s="95"/>
      <c r="AA86" s="95"/>
      <c r="AB86" s="95"/>
      <c r="AC86" s="95"/>
      <c r="AD86" s="95"/>
      <c r="AE86" s="95"/>
      <c r="AF86" s="95"/>
      <c r="AG86" s="95"/>
      <c r="AH86" s="95"/>
      <c r="AI86" s="318"/>
      <c r="AJ86" s="322">
        <f t="shared" si="17"/>
        <v>0</v>
      </c>
      <c r="AK86" s="88">
        <f t="shared" si="18"/>
        <v>0</v>
      </c>
      <c r="AL86" s="88">
        <f t="shared" si="19"/>
        <v>0</v>
      </c>
      <c r="AM86" s="88">
        <f t="shared" si="20"/>
        <v>0</v>
      </c>
      <c r="AN86" s="88">
        <f t="shared" si="21"/>
        <v>0</v>
      </c>
      <c r="AO86" s="88">
        <f t="shared" si="22"/>
        <v>0</v>
      </c>
      <c r="AP86" s="88">
        <f t="shared" si="23"/>
        <v>0</v>
      </c>
      <c r="AQ86" s="88">
        <f t="shared" si="24"/>
        <v>0</v>
      </c>
      <c r="AR86" s="88">
        <f t="shared" si="25"/>
        <v>0</v>
      </c>
      <c r="AS86" s="88">
        <f t="shared" si="26"/>
        <v>0</v>
      </c>
      <c r="AT86" s="88">
        <f t="shared" si="27"/>
        <v>0</v>
      </c>
      <c r="AU86" s="88">
        <f t="shared" si="28"/>
        <v>0</v>
      </c>
      <c r="AV86" s="88">
        <f t="shared" si="29"/>
        <v>0</v>
      </c>
      <c r="AW86" s="88">
        <f t="shared" si="30"/>
        <v>0</v>
      </c>
      <c r="AX86" s="88">
        <f t="shared" si="31"/>
        <v>0</v>
      </c>
      <c r="AY86" s="88">
        <f t="shared" si="32"/>
        <v>0</v>
      </c>
    </row>
    <row r="87" spans="1:51" s="48" customFormat="1">
      <c r="A87" s="72" t="str">
        <f>'Ref2'!I87</f>
        <v>E5036</v>
      </c>
      <c r="B87" s="72" t="str">
        <f>INDEX('Ref1'!$E:$E,MATCH($A87,'Ref1'!$A:$A,0))</f>
        <v>Ealing</v>
      </c>
      <c r="C87" s="72" t="str">
        <f>INDEX('Ref2'!$E:$E,MATCH($A87,'Ref2'!$A:$A,0))</f>
        <v>No</v>
      </c>
      <c r="D87" s="86">
        <f>INDEX('1_GrowthAppeals'!V:V,MATCH($A87,'1_GrowthAppeals'!$A:$A,0))</f>
        <v>0</v>
      </c>
      <c r="E87" s="86">
        <f>INDEX('1_GrowthAppeals'!W:W,MATCH($A87,'1_GrowthAppeals'!$A:$A,0))</f>
        <v>0</v>
      </c>
      <c r="F87" s="86">
        <f>INDEX('1_GrowthAppeals'!X:X,MATCH($A87,'1_GrowthAppeals'!$A:$A,0))</f>
        <v>0</v>
      </c>
      <c r="G87" s="86">
        <f>INDEX('1_GrowthAppeals'!Y:Y,MATCH($A87,'1_GrowthAppeals'!$A:$A,0))</f>
        <v>0</v>
      </c>
      <c r="H87" s="86">
        <f>INDEX('1_GrowthAppeals'!Z:Z,MATCH($A87,'1_GrowthAppeals'!$A:$A,0))</f>
        <v>0</v>
      </c>
      <c r="I87" s="86">
        <f>INDEX('1_GrowthAppeals'!AA:AA,MATCH($A87,'1_GrowthAppeals'!$A:$A,0))</f>
        <v>0</v>
      </c>
      <c r="J87" s="86">
        <f>INDEX('1_GrowthAppeals'!AB:AB,MATCH($A87,'1_GrowthAppeals'!$A:$A,0))</f>
        <v>0</v>
      </c>
      <c r="K87" s="86">
        <f>INDEX('1_GrowthAppeals'!AC:AC,MATCH($A87,'1_GrowthAppeals'!$A:$A,0))</f>
        <v>0</v>
      </c>
      <c r="L87" s="86">
        <f>INDEX('1_GrowthAppeals'!AD:AD,MATCH($A87,'1_GrowthAppeals'!$A:$A,0))</f>
        <v>0</v>
      </c>
      <c r="M87" s="86">
        <f>INDEX('1_GrowthAppeals'!AE:AE,MATCH($A87,'1_GrowthAppeals'!$A:$A,0))</f>
        <v>0</v>
      </c>
      <c r="N87" s="86">
        <f>INDEX('1_GrowthAppeals'!AF:AF,MATCH($A87,'1_GrowthAppeals'!$A:$A,0))</f>
        <v>0</v>
      </c>
      <c r="O87" s="86">
        <f>INDEX('1_GrowthAppeals'!AG:AG,MATCH($A87,'1_GrowthAppeals'!$A:$A,0))</f>
        <v>0</v>
      </c>
      <c r="P87" s="86">
        <f>INDEX('1_GrowthAppeals'!AH:AH,MATCH($A87,'1_GrowthAppeals'!$A:$A,0))</f>
        <v>0</v>
      </c>
      <c r="Q87" s="86">
        <f>INDEX('1_GrowthAppeals'!AI:AI,MATCH($A87,'1_GrowthAppeals'!$A:$A,0))</f>
        <v>0</v>
      </c>
      <c r="R87" s="86">
        <f>INDEX('1_GrowthAppeals'!AJ:AJ,MATCH($A87,'1_GrowthAppeals'!$A:$A,0))</f>
        <v>0</v>
      </c>
      <c r="S87" s="325">
        <f>INDEX('1_GrowthAppeals'!AK:AK,MATCH($A87,'1_GrowthAppeals'!$A:$A,0))</f>
        <v>0</v>
      </c>
      <c r="T87" s="327"/>
      <c r="U87" s="95"/>
      <c r="V87" s="95"/>
      <c r="W87" s="95"/>
      <c r="X87" s="95"/>
      <c r="Y87" s="95"/>
      <c r="Z87" s="95"/>
      <c r="AA87" s="95"/>
      <c r="AB87" s="95"/>
      <c r="AC87" s="95"/>
      <c r="AD87" s="95"/>
      <c r="AE87" s="95"/>
      <c r="AF87" s="95"/>
      <c r="AG87" s="95"/>
      <c r="AH87" s="95"/>
      <c r="AI87" s="318"/>
      <c r="AJ87" s="322">
        <f t="shared" si="17"/>
        <v>0</v>
      </c>
      <c r="AK87" s="88">
        <f t="shared" si="18"/>
        <v>0</v>
      </c>
      <c r="AL87" s="88">
        <f t="shared" si="19"/>
        <v>0</v>
      </c>
      <c r="AM87" s="88">
        <f t="shared" si="20"/>
        <v>0</v>
      </c>
      <c r="AN87" s="88">
        <f t="shared" si="21"/>
        <v>0</v>
      </c>
      <c r="AO87" s="88">
        <f t="shared" si="22"/>
        <v>0</v>
      </c>
      <c r="AP87" s="88">
        <f t="shared" si="23"/>
        <v>0</v>
      </c>
      <c r="AQ87" s="88">
        <f t="shared" si="24"/>
        <v>0</v>
      </c>
      <c r="AR87" s="88">
        <f t="shared" si="25"/>
        <v>0</v>
      </c>
      <c r="AS87" s="88">
        <f t="shared" si="26"/>
        <v>0</v>
      </c>
      <c r="AT87" s="88">
        <f t="shared" si="27"/>
        <v>0</v>
      </c>
      <c r="AU87" s="88">
        <f t="shared" si="28"/>
        <v>0</v>
      </c>
      <c r="AV87" s="88">
        <f t="shared" si="29"/>
        <v>0</v>
      </c>
      <c r="AW87" s="88">
        <f t="shared" si="30"/>
        <v>0</v>
      </c>
      <c r="AX87" s="88">
        <f t="shared" si="31"/>
        <v>0</v>
      </c>
      <c r="AY87" s="88">
        <f t="shared" si="32"/>
        <v>0</v>
      </c>
    </row>
    <row r="88" spans="1:51" s="48" customFormat="1">
      <c r="A88" s="72" t="str">
        <f>'Ref2'!I88</f>
        <v>E0532</v>
      </c>
      <c r="B88" s="72" t="str">
        <f>INDEX('Ref1'!$E:$E,MATCH($A88,'Ref1'!$A:$A,0))</f>
        <v>East Cambridgeshire</v>
      </c>
      <c r="C88" s="72" t="str">
        <f>INDEX('Ref2'!$E:$E,MATCH($A88,'Ref2'!$A:$A,0))</f>
        <v>No</v>
      </c>
      <c r="D88" s="86">
        <f>INDEX('1_GrowthAppeals'!V:V,MATCH($A88,'1_GrowthAppeals'!$A:$A,0))</f>
        <v>0</v>
      </c>
      <c r="E88" s="86">
        <f>INDEX('1_GrowthAppeals'!W:W,MATCH($A88,'1_GrowthAppeals'!$A:$A,0))</f>
        <v>0</v>
      </c>
      <c r="F88" s="86">
        <f>INDEX('1_GrowthAppeals'!X:X,MATCH($A88,'1_GrowthAppeals'!$A:$A,0))</f>
        <v>0</v>
      </c>
      <c r="G88" s="86">
        <f>INDEX('1_GrowthAppeals'!Y:Y,MATCH($A88,'1_GrowthAppeals'!$A:$A,0))</f>
        <v>0</v>
      </c>
      <c r="H88" s="86">
        <f>INDEX('1_GrowthAppeals'!Z:Z,MATCH($A88,'1_GrowthAppeals'!$A:$A,0))</f>
        <v>0</v>
      </c>
      <c r="I88" s="86">
        <f>INDEX('1_GrowthAppeals'!AA:AA,MATCH($A88,'1_GrowthAppeals'!$A:$A,0))</f>
        <v>0</v>
      </c>
      <c r="J88" s="86">
        <f>INDEX('1_GrowthAppeals'!AB:AB,MATCH($A88,'1_GrowthAppeals'!$A:$A,0))</f>
        <v>0</v>
      </c>
      <c r="K88" s="86">
        <f>INDEX('1_GrowthAppeals'!AC:AC,MATCH($A88,'1_GrowthAppeals'!$A:$A,0))</f>
        <v>0</v>
      </c>
      <c r="L88" s="86">
        <f>INDEX('1_GrowthAppeals'!AD:AD,MATCH($A88,'1_GrowthAppeals'!$A:$A,0))</f>
        <v>0</v>
      </c>
      <c r="M88" s="86">
        <f>INDEX('1_GrowthAppeals'!AE:AE,MATCH($A88,'1_GrowthAppeals'!$A:$A,0))</f>
        <v>0</v>
      </c>
      <c r="N88" s="86">
        <f>INDEX('1_GrowthAppeals'!AF:AF,MATCH($A88,'1_GrowthAppeals'!$A:$A,0))</f>
        <v>0</v>
      </c>
      <c r="O88" s="86">
        <f>INDEX('1_GrowthAppeals'!AG:AG,MATCH($A88,'1_GrowthAppeals'!$A:$A,0))</f>
        <v>0</v>
      </c>
      <c r="P88" s="86">
        <f>INDEX('1_GrowthAppeals'!AH:AH,MATCH($A88,'1_GrowthAppeals'!$A:$A,0))</f>
        <v>0</v>
      </c>
      <c r="Q88" s="86">
        <f>INDEX('1_GrowthAppeals'!AI:AI,MATCH($A88,'1_GrowthAppeals'!$A:$A,0))</f>
        <v>0</v>
      </c>
      <c r="R88" s="86">
        <f>INDEX('1_GrowthAppeals'!AJ:AJ,MATCH($A88,'1_GrowthAppeals'!$A:$A,0))</f>
        <v>0</v>
      </c>
      <c r="S88" s="325">
        <f>INDEX('1_GrowthAppeals'!AK:AK,MATCH($A88,'1_GrowthAppeals'!$A:$A,0))</f>
        <v>0</v>
      </c>
      <c r="T88" s="327"/>
      <c r="U88" s="95"/>
      <c r="V88" s="95"/>
      <c r="W88" s="95"/>
      <c r="X88" s="95"/>
      <c r="Y88" s="95"/>
      <c r="Z88" s="95"/>
      <c r="AA88" s="95"/>
      <c r="AB88" s="95"/>
      <c r="AC88" s="95"/>
      <c r="AD88" s="95"/>
      <c r="AE88" s="95"/>
      <c r="AF88" s="95"/>
      <c r="AG88" s="95"/>
      <c r="AH88" s="95"/>
      <c r="AI88" s="318"/>
      <c r="AJ88" s="322">
        <f t="shared" si="17"/>
        <v>0</v>
      </c>
      <c r="AK88" s="88">
        <f t="shared" si="18"/>
        <v>0</v>
      </c>
      <c r="AL88" s="88">
        <f t="shared" si="19"/>
        <v>0</v>
      </c>
      <c r="AM88" s="88">
        <f t="shared" si="20"/>
        <v>0</v>
      </c>
      <c r="AN88" s="88">
        <f t="shared" si="21"/>
        <v>0</v>
      </c>
      <c r="AO88" s="88">
        <f t="shared" si="22"/>
        <v>0</v>
      </c>
      <c r="AP88" s="88">
        <f t="shared" si="23"/>
        <v>0</v>
      </c>
      <c r="AQ88" s="88">
        <f t="shared" si="24"/>
        <v>0</v>
      </c>
      <c r="AR88" s="88">
        <f t="shared" si="25"/>
        <v>0</v>
      </c>
      <c r="AS88" s="88">
        <f t="shared" si="26"/>
        <v>0</v>
      </c>
      <c r="AT88" s="88">
        <f t="shared" si="27"/>
        <v>0</v>
      </c>
      <c r="AU88" s="88">
        <f t="shared" si="28"/>
        <v>0</v>
      </c>
      <c r="AV88" s="88">
        <f t="shared" si="29"/>
        <v>0</v>
      </c>
      <c r="AW88" s="88">
        <f t="shared" si="30"/>
        <v>0</v>
      </c>
      <c r="AX88" s="88">
        <f t="shared" si="31"/>
        <v>0</v>
      </c>
      <c r="AY88" s="88">
        <f t="shared" si="32"/>
        <v>0</v>
      </c>
    </row>
    <row r="89" spans="1:51" s="48" customFormat="1">
      <c r="A89" s="72" t="str">
        <f>'Ref2'!I89</f>
        <v>E1131</v>
      </c>
      <c r="B89" s="72" t="str">
        <f>INDEX('Ref1'!$E:$E,MATCH($A89,'Ref1'!$A:$A,0))</f>
        <v>East Devon</v>
      </c>
      <c r="C89" s="72" t="str">
        <f>INDEX('Ref2'!$E:$E,MATCH($A89,'Ref2'!$A:$A,0))</f>
        <v>No</v>
      </c>
      <c r="D89" s="86">
        <f>INDEX('1_GrowthAppeals'!V:V,MATCH($A89,'1_GrowthAppeals'!$A:$A,0))</f>
        <v>0</v>
      </c>
      <c r="E89" s="86">
        <f>INDEX('1_GrowthAppeals'!W:W,MATCH($A89,'1_GrowthAppeals'!$A:$A,0))</f>
        <v>0</v>
      </c>
      <c r="F89" s="86">
        <f>INDEX('1_GrowthAppeals'!X:X,MATCH($A89,'1_GrowthAppeals'!$A:$A,0))</f>
        <v>0</v>
      </c>
      <c r="G89" s="86">
        <f>INDEX('1_GrowthAppeals'!Y:Y,MATCH($A89,'1_GrowthAppeals'!$A:$A,0))</f>
        <v>0</v>
      </c>
      <c r="H89" s="86">
        <f>INDEX('1_GrowthAppeals'!Z:Z,MATCH($A89,'1_GrowthAppeals'!$A:$A,0))</f>
        <v>0</v>
      </c>
      <c r="I89" s="86">
        <f>INDEX('1_GrowthAppeals'!AA:AA,MATCH($A89,'1_GrowthAppeals'!$A:$A,0))</f>
        <v>0</v>
      </c>
      <c r="J89" s="86">
        <f>INDEX('1_GrowthAppeals'!AB:AB,MATCH($A89,'1_GrowthAppeals'!$A:$A,0))</f>
        <v>0</v>
      </c>
      <c r="K89" s="86">
        <f>INDEX('1_GrowthAppeals'!AC:AC,MATCH($A89,'1_GrowthAppeals'!$A:$A,0))</f>
        <v>0</v>
      </c>
      <c r="L89" s="86">
        <f>INDEX('1_GrowthAppeals'!AD:AD,MATCH($A89,'1_GrowthAppeals'!$A:$A,0))</f>
        <v>0</v>
      </c>
      <c r="M89" s="86">
        <f>INDEX('1_GrowthAppeals'!AE:AE,MATCH($A89,'1_GrowthAppeals'!$A:$A,0))</f>
        <v>0</v>
      </c>
      <c r="N89" s="86">
        <f>INDEX('1_GrowthAppeals'!AF:AF,MATCH($A89,'1_GrowthAppeals'!$A:$A,0))</f>
        <v>0</v>
      </c>
      <c r="O89" s="86">
        <f>INDEX('1_GrowthAppeals'!AG:AG,MATCH($A89,'1_GrowthAppeals'!$A:$A,0))</f>
        <v>0</v>
      </c>
      <c r="P89" s="86">
        <f>INDEX('1_GrowthAppeals'!AH:AH,MATCH($A89,'1_GrowthAppeals'!$A:$A,0))</f>
        <v>0</v>
      </c>
      <c r="Q89" s="86">
        <f>INDEX('1_GrowthAppeals'!AI:AI,MATCH($A89,'1_GrowthAppeals'!$A:$A,0))</f>
        <v>0</v>
      </c>
      <c r="R89" s="86">
        <f>INDEX('1_GrowthAppeals'!AJ:AJ,MATCH($A89,'1_GrowthAppeals'!$A:$A,0))</f>
        <v>0</v>
      </c>
      <c r="S89" s="325">
        <f>INDEX('1_GrowthAppeals'!AK:AK,MATCH($A89,'1_GrowthAppeals'!$A:$A,0))</f>
        <v>0</v>
      </c>
      <c r="T89" s="327"/>
      <c r="U89" s="95"/>
      <c r="V89" s="95"/>
      <c r="W89" s="95"/>
      <c r="X89" s="95"/>
      <c r="Y89" s="95"/>
      <c r="Z89" s="95"/>
      <c r="AA89" s="95"/>
      <c r="AB89" s="95"/>
      <c r="AC89" s="95"/>
      <c r="AD89" s="95"/>
      <c r="AE89" s="95"/>
      <c r="AF89" s="95"/>
      <c r="AG89" s="95"/>
      <c r="AH89" s="95"/>
      <c r="AI89" s="318"/>
      <c r="AJ89" s="322">
        <f t="shared" si="17"/>
        <v>0</v>
      </c>
      <c r="AK89" s="88">
        <f t="shared" si="18"/>
        <v>0</v>
      </c>
      <c r="AL89" s="88">
        <f t="shared" si="19"/>
        <v>0</v>
      </c>
      <c r="AM89" s="88">
        <f t="shared" si="20"/>
        <v>0</v>
      </c>
      <c r="AN89" s="88">
        <f t="shared" si="21"/>
        <v>0</v>
      </c>
      <c r="AO89" s="88">
        <f t="shared" si="22"/>
        <v>0</v>
      </c>
      <c r="AP89" s="88">
        <f t="shared" si="23"/>
        <v>0</v>
      </c>
      <c r="AQ89" s="88">
        <f t="shared" si="24"/>
        <v>0</v>
      </c>
      <c r="AR89" s="88">
        <f t="shared" si="25"/>
        <v>0</v>
      </c>
      <c r="AS89" s="88">
        <f t="shared" si="26"/>
        <v>0</v>
      </c>
      <c r="AT89" s="88">
        <f t="shared" si="27"/>
        <v>0</v>
      </c>
      <c r="AU89" s="88">
        <f t="shared" si="28"/>
        <v>0</v>
      </c>
      <c r="AV89" s="88">
        <f t="shared" si="29"/>
        <v>0</v>
      </c>
      <c r="AW89" s="88">
        <f t="shared" si="30"/>
        <v>0</v>
      </c>
      <c r="AX89" s="88">
        <f t="shared" si="31"/>
        <v>0</v>
      </c>
      <c r="AY89" s="88">
        <f t="shared" si="32"/>
        <v>0</v>
      </c>
    </row>
    <row r="90" spans="1:51" s="48" customFormat="1">
      <c r="A90" s="72" t="str">
        <f>'Ref2'!I90</f>
        <v>E1233</v>
      </c>
      <c r="B90" s="72" t="str">
        <f>INDEX('Ref1'!$E:$E,MATCH($A90,'Ref1'!$A:$A,0))</f>
        <v>East Dorset</v>
      </c>
      <c r="C90" s="72" t="str">
        <f>INDEX('Ref2'!$E:$E,MATCH($A90,'Ref2'!$A:$A,0))</f>
        <v>No</v>
      </c>
      <c r="D90" s="86">
        <f>INDEX('1_GrowthAppeals'!V:V,MATCH($A90,'1_GrowthAppeals'!$A:$A,0))</f>
        <v>0</v>
      </c>
      <c r="E90" s="86">
        <f>INDEX('1_GrowthAppeals'!W:W,MATCH($A90,'1_GrowthAppeals'!$A:$A,0))</f>
        <v>0</v>
      </c>
      <c r="F90" s="86">
        <f>INDEX('1_GrowthAppeals'!X:X,MATCH($A90,'1_GrowthAppeals'!$A:$A,0))</f>
        <v>0</v>
      </c>
      <c r="G90" s="86">
        <f>INDEX('1_GrowthAppeals'!Y:Y,MATCH($A90,'1_GrowthAppeals'!$A:$A,0))</f>
        <v>0</v>
      </c>
      <c r="H90" s="86">
        <f>INDEX('1_GrowthAppeals'!Z:Z,MATCH($A90,'1_GrowthAppeals'!$A:$A,0))</f>
        <v>0</v>
      </c>
      <c r="I90" s="86">
        <f>INDEX('1_GrowthAppeals'!AA:AA,MATCH($A90,'1_GrowthAppeals'!$A:$A,0))</f>
        <v>0</v>
      </c>
      <c r="J90" s="86">
        <f>INDEX('1_GrowthAppeals'!AB:AB,MATCH($A90,'1_GrowthAppeals'!$A:$A,0))</f>
        <v>0</v>
      </c>
      <c r="K90" s="86">
        <f>INDEX('1_GrowthAppeals'!AC:AC,MATCH($A90,'1_GrowthAppeals'!$A:$A,0))</f>
        <v>0</v>
      </c>
      <c r="L90" s="86">
        <f>INDEX('1_GrowthAppeals'!AD:AD,MATCH($A90,'1_GrowthAppeals'!$A:$A,0))</f>
        <v>0</v>
      </c>
      <c r="M90" s="86">
        <f>INDEX('1_GrowthAppeals'!AE:AE,MATCH($A90,'1_GrowthAppeals'!$A:$A,0))</f>
        <v>0</v>
      </c>
      <c r="N90" s="86">
        <f>INDEX('1_GrowthAppeals'!AF:AF,MATCH($A90,'1_GrowthAppeals'!$A:$A,0))</f>
        <v>0</v>
      </c>
      <c r="O90" s="86">
        <f>INDEX('1_GrowthAppeals'!AG:AG,MATCH($A90,'1_GrowthAppeals'!$A:$A,0))</f>
        <v>0</v>
      </c>
      <c r="P90" s="86">
        <f>INDEX('1_GrowthAppeals'!AH:AH,MATCH($A90,'1_GrowthAppeals'!$A:$A,0))</f>
        <v>0</v>
      </c>
      <c r="Q90" s="86">
        <f>INDEX('1_GrowthAppeals'!AI:AI,MATCH($A90,'1_GrowthAppeals'!$A:$A,0))</f>
        <v>0</v>
      </c>
      <c r="R90" s="86">
        <f>INDEX('1_GrowthAppeals'!AJ:AJ,MATCH($A90,'1_GrowthAppeals'!$A:$A,0))</f>
        <v>0</v>
      </c>
      <c r="S90" s="325">
        <f>INDEX('1_GrowthAppeals'!AK:AK,MATCH($A90,'1_GrowthAppeals'!$A:$A,0))</f>
        <v>0</v>
      </c>
      <c r="T90" s="327"/>
      <c r="U90" s="95"/>
      <c r="V90" s="95"/>
      <c r="W90" s="95"/>
      <c r="X90" s="95"/>
      <c r="Y90" s="95"/>
      <c r="Z90" s="95"/>
      <c r="AA90" s="95"/>
      <c r="AB90" s="95"/>
      <c r="AC90" s="95"/>
      <c r="AD90" s="95"/>
      <c r="AE90" s="95"/>
      <c r="AF90" s="95"/>
      <c r="AG90" s="95"/>
      <c r="AH90" s="95"/>
      <c r="AI90" s="318"/>
      <c r="AJ90" s="322">
        <f t="shared" si="17"/>
        <v>0</v>
      </c>
      <c r="AK90" s="88">
        <f t="shared" si="18"/>
        <v>0</v>
      </c>
      <c r="AL90" s="88">
        <f t="shared" si="19"/>
        <v>0</v>
      </c>
      <c r="AM90" s="88">
        <f t="shared" si="20"/>
        <v>0</v>
      </c>
      <c r="AN90" s="88">
        <f t="shared" si="21"/>
        <v>0</v>
      </c>
      <c r="AO90" s="88">
        <f t="shared" si="22"/>
        <v>0</v>
      </c>
      <c r="AP90" s="88">
        <f t="shared" si="23"/>
        <v>0</v>
      </c>
      <c r="AQ90" s="88">
        <f t="shared" si="24"/>
        <v>0</v>
      </c>
      <c r="AR90" s="88">
        <f t="shared" si="25"/>
        <v>0</v>
      </c>
      <c r="AS90" s="88">
        <f t="shared" si="26"/>
        <v>0</v>
      </c>
      <c r="AT90" s="88">
        <f t="shared" si="27"/>
        <v>0</v>
      </c>
      <c r="AU90" s="88">
        <f t="shared" si="28"/>
        <v>0</v>
      </c>
      <c r="AV90" s="88">
        <f t="shared" si="29"/>
        <v>0</v>
      </c>
      <c r="AW90" s="88">
        <f t="shared" si="30"/>
        <v>0</v>
      </c>
      <c r="AX90" s="88">
        <f t="shared" si="31"/>
        <v>0</v>
      </c>
      <c r="AY90" s="88">
        <f t="shared" si="32"/>
        <v>0</v>
      </c>
    </row>
    <row r="91" spans="1:51" s="48" customFormat="1">
      <c r="A91" s="72" t="str">
        <f>'Ref2'!I91</f>
        <v>E1732</v>
      </c>
      <c r="B91" s="72" t="str">
        <f>INDEX('Ref1'!$E:$E,MATCH($A91,'Ref1'!$A:$A,0))</f>
        <v>East Hampshire</v>
      </c>
      <c r="C91" s="72" t="str">
        <f>INDEX('Ref2'!$E:$E,MATCH($A91,'Ref2'!$A:$A,0))</f>
        <v>No</v>
      </c>
      <c r="D91" s="86">
        <f>INDEX('1_GrowthAppeals'!V:V,MATCH($A91,'1_GrowthAppeals'!$A:$A,0))</f>
        <v>0</v>
      </c>
      <c r="E91" s="86">
        <f>INDEX('1_GrowthAppeals'!W:W,MATCH($A91,'1_GrowthAppeals'!$A:$A,0))</f>
        <v>0</v>
      </c>
      <c r="F91" s="86">
        <f>INDEX('1_GrowthAppeals'!X:X,MATCH($A91,'1_GrowthAppeals'!$A:$A,0))</f>
        <v>0</v>
      </c>
      <c r="G91" s="86">
        <f>INDEX('1_GrowthAppeals'!Y:Y,MATCH($A91,'1_GrowthAppeals'!$A:$A,0))</f>
        <v>0</v>
      </c>
      <c r="H91" s="86">
        <f>INDEX('1_GrowthAppeals'!Z:Z,MATCH($A91,'1_GrowthAppeals'!$A:$A,0))</f>
        <v>0</v>
      </c>
      <c r="I91" s="86">
        <f>INDEX('1_GrowthAppeals'!AA:AA,MATCH($A91,'1_GrowthAppeals'!$A:$A,0))</f>
        <v>0</v>
      </c>
      <c r="J91" s="86">
        <f>INDEX('1_GrowthAppeals'!AB:AB,MATCH($A91,'1_GrowthAppeals'!$A:$A,0))</f>
        <v>0</v>
      </c>
      <c r="K91" s="86">
        <f>INDEX('1_GrowthAppeals'!AC:AC,MATCH($A91,'1_GrowthAppeals'!$A:$A,0))</f>
        <v>0</v>
      </c>
      <c r="L91" s="86">
        <f>INDEX('1_GrowthAppeals'!AD:AD,MATCH($A91,'1_GrowthAppeals'!$A:$A,0))</f>
        <v>0</v>
      </c>
      <c r="M91" s="86">
        <f>INDEX('1_GrowthAppeals'!AE:AE,MATCH($A91,'1_GrowthAppeals'!$A:$A,0))</f>
        <v>0</v>
      </c>
      <c r="N91" s="86">
        <f>INDEX('1_GrowthAppeals'!AF:AF,MATCH($A91,'1_GrowthAppeals'!$A:$A,0))</f>
        <v>0</v>
      </c>
      <c r="O91" s="86">
        <f>INDEX('1_GrowthAppeals'!AG:AG,MATCH($A91,'1_GrowthAppeals'!$A:$A,0))</f>
        <v>0</v>
      </c>
      <c r="P91" s="86">
        <f>INDEX('1_GrowthAppeals'!AH:AH,MATCH($A91,'1_GrowthAppeals'!$A:$A,0))</f>
        <v>0</v>
      </c>
      <c r="Q91" s="86">
        <f>INDEX('1_GrowthAppeals'!AI:AI,MATCH($A91,'1_GrowthAppeals'!$A:$A,0))</f>
        <v>0</v>
      </c>
      <c r="R91" s="86">
        <f>INDEX('1_GrowthAppeals'!AJ:AJ,MATCH($A91,'1_GrowthAppeals'!$A:$A,0))</f>
        <v>0</v>
      </c>
      <c r="S91" s="325">
        <f>INDEX('1_GrowthAppeals'!AK:AK,MATCH($A91,'1_GrowthAppeals'!$A:$A,0))</f>
        <v>0</v>
      </c>
      <c r="T91" s="327"/>
      <c r="U91" s="95"/>
      <c r="V91" s="95"/>
      <c r="W91" s="95"/>
      <c r="X91" s="95"/>
      <c r="Y91" s="95"/>
      <c r="Z91" s="95"/>
      <c r="AA91" s="95"/>
      <c r="AB91" s="95"/>
      <c r="AC91" s="95"/>
      <c r="AD91" s="95"/>
      <c r="AE91" s="95"/>
      <c r="AF91" s="95"/>
      <c r="AG91" s="95"/>
      <c r="AH91" s="95"/>
      <c r="AI91" s="318"/>
      <c r="AJ91" s="322">
        <f t="shared" si="17"/>
        <v>0</v>
      </c>
      <c r="AK91" s="88">
        <f t="shared" si="18"/>
        <v>0</v>
      </c>
      <c r="AL91" s="88">
        <f t="shared" si="19"/>
        <v>0</v>
      </c>
      <c r="AM91" s="88">
        <f t="shared" si="20"/>
        <v>0</v>
      </c>
      <c r="AN91" s="88">
        <f t="shared" si="21"/>
        <v>0</v>
      </c>
      <c r="AO91" s="88">
        <f t="shared" si="22"/>
        <v>0</v>
      </c>
      <c r="AP91" s="88">
        <f t="shared" si="23"/>
        <v>0</v>
      </c>
      <c r="AQ91" s="88">
        <f t="shared" si="24"/>
        <v>0</v>
      </c>
      <c r="AR91" s="88">
        <f t="shared" si="25"/>
        <v>0</v>
      </c>
      <c r="AS91" s="88">
        <f t="shared" si="26"/>
        <v>0</v>
      </c>
      <c r="AT91" s="88">
        <f t="shared" si="27"/>
        <v>0</v>
      </c>
      <c r="AU91" s="88">
        <f t="shared" si="28"/>
        <v>0</v>
      </c>
      <c r="AV91" s="88">
        <f t="shared" si="29"/>
        <v>0</v>
      </c>
      <c r="AW91" s="88">
        <f t="shared" si="30"/>
        <v>0</v>
      </c>
      <c r="AX91" s="88">
        <f t="shared" si="31"/>
        <v>0</v>
      </c>
      <c r="AY91" s="88">
        <f t="shared" si="32"/>
        <v>0</v>
      </c>
    </row>
    <row r="92" spans="1:51" s="48" customFormat="1">
      <c r="A92" s="72" t="str">
        <f>'Ref2'!I92</f>
        <v>E1933</v>
      </c>
      <c r="B92" s="72" t="str">
        <f>INDEX('Ref1'!$E:$E,MATCH($A92,'Ref1'!$A:$A,0))</f>
        <v>East Hertfordshire</v>
      </c>
      <c r="C92" s="72" t="str">
        <f>INDEX('Ref2'!$E:$E,MATCH($A92,'Ref2'!$A:$A,0))</f>
        <v>No</v>
      </c>
      <c r="D92" s="86">
        <f>INDEX('1_GrowthAppeals'!V:V,MATCH($A92,'1_GrowthAppeals'!$A:$A,0))</f>
        <v>0</v>
      </c>
      <c r="E92" s="86">
        <f>INDEX('1_GrowthAppeals'!W:W,MATCH($A92,'1_GrowthAppeals'!$A:$A,0))</f>
        <v>0</v>
      </c>
      <c r="F92" s="86">
        <f>INDEX('1_GrowthAppeals'!X:X,MATCH($A92,'1_GrowthAppeals'!$A:$A,0))</f>
        <v>0</v>
      </c>
      <c r="G92" s="86">
        <f>INDEX('1_GrowthAppeals'!Y:Y,MATCH($A92,'1_GrowthAppeals'!$A:$A,0))</f>
        <v>0</v>
      </c>
      <c r="H92" s="86">
        <f>INDEX('1_GrowthAppeals'!Z:Z,MATCH($A92,'1_GrowthAppeals'!$A:$A,0))</f>
        <v>0</v>
      </c>
      <c r="I92" s="86">
        <f>INDEX('1_GrowthAppeals'!AA:AA,MATCH($A92,'1_GrowthAppeals'!$A:$A,0))</f>
        <v>0</v>
      </c>
      <c r="J92" s="86">
        <f>INDEX('1_GrowthAppeals'!AB:AB,MATCH($A92,'1_GrowthAppeals'!$A:$A,0))</f>
        <v>0</v>
      </c>
      <c r="K92" s="86">
        <f>INDEX('1_GrowthAppeals'!AC:AC,MATCH($A92,'1_GrowthAppeals'!$A:$A,0))</f>
        <v>0</v>
      </c>
      <c r="L92" s="86">
        <f>INDEX('1_GrowthAppeals'!AD:AD,MATCH($A92,'1_GrowthAppeals'!$A:$A,0))</f>
        <v>0</v>
      </c>
      <c r="M92" s="86">
        <f>INDEX('1_GrowthAppeals'!AE:AE,MATCH($A92,'1_GrowthAppeals'!$A:$A,0))</f>
        <v>0</v>
      </c>
      <c r="N92" s="86">
        <f>INDEX('1_GrowthAppeals'!AF:AF,MATCH($A92,'1_GrowthAppeals'!$A:$A,0))</f>
        <v>0</v>
      </c>
      <c r="O92" s="86">
        <f>INDEX('1_GrowthAppeals'!AG:AG,MATCH($A92,'1_GrowthAppeals'!$A:$A,0))</f>
        <v>0</v>
      </c>
      <c r="P92" s="86">
        <f>INDEX('1_GrowthAppeals'!AH:AH,MATCH($A92,'1_GrowthAppeals'!$A:$A,0))</f>
        <v>0</v>
      </c>
      <c r="Q92" s="86">
        <f>INDEX('1_GrowthAppeals'!AI:AI,MATCH($A92,'1_GrowthAppeals'!$A:$A,0))</f>
        <v>0</v>
      </c>
      <c r="R92" s="86">
        <f>INDEX('1_GrowthAppeals'!AJ:AJ,MATCH($A92,'1_GrowthAppeals'!$A:$A,0))</f>
        <v>0</v>
      </c>
      <c r="S92" s="325">
        <f>INDEX('1_GrowthAppeals'!AK:AK,MATCH($A92,'1_GrowthAppeals'!$A:$A,0))</f>
        <v>0</v>
      </c>
      <c r="T92" s="327"/>
      <c r="U92" s="95"/>
      <c r="V92" s="95"/>
      <c r="W92" s="95"/>
      <c r="X92" s="95"/>
      <c r="Y92" s="95"/>
      <c r="Z92" s="95"/>
      <c r="AA92" s="95"/>
      <c r="AB92" s="95"/>
      <c r="AC92" s="95"/>
      <c r="AD92" s="95"/>
      <c r="AE92" s="95"/>
      <c r="AF92" s="95"/>
      <c r="AG92" s="95"/>
      <c r="AH92" s="95"/>
      <c r="AI92" s="318"/>
      <c r="AJ92" s="322">
        <f t="shared" si="17"/>
        <v>0</v>
      </c>
      <c r="AK92" s="88">
        <f t="shared" si="18"/>
        <v>0</v>
      </c>
      <c r="AL92" s="88">
        <f t="shared" si="19"/>
        <v>0</v>
      </c>
      <c r="AM92" s="88">
        <f t="shared" si="20"/>
        <v>0</v>
      </c>
      <c r="AN92" s="88">
        <f t="shared" si="21"/>
        <v>0</v>
      </c>
      <c r="AO92" s="88">
        <f t="shared" si="22"/>
        <v>0</v>
      </c>
      <c r="AP92" s="88">
        <f t="shared" si="23"/>
        <v>0</v>
      </c>
      <c r="AQ92" s="88">
        <f t="shared" si="24"/>
        <v>0</v>
      </c>
      <c r="AR92" s="88">
        <f t="shared" si="25"/>
        <v>0</v>
      </c>
      <c r="AS92" s="88">
        <f t="shared" si="26"/>
        <v>0</v>
      </c>
      <c r="AT92" s="88">
        <f t="shared" si="27"/>
        <v>0</v>
      </c>
      <c r="AU92" s="88">
        <f t="shared" si="28"/>
        <v>0</v>
      </c>
      <c r="AV92" s="88">
        <f t="shared" si="29"/>
        <v>0</v>
      </c>
      <c r="AW92" s="88">
        <f t="shared" si="30"/>
        <v>0</v>
      </c>
      <c r="AX92" s="88">
        <f t="shared" si="31"/>
        <v>0</v>
      </c>
      <c r="AY92" s="88">
        <f t="shared" si="32"/>
        <v>0</v>
      </c>
    </row>
    <row r="93" spans="1:51" s="48" customFormat="1">
      <c r="A93" s="72" t="str">
        <f>'Ref2'!I93</f>
        <v>E2532</v>
      </c>
      <c r="B93" s="72" t="str">
        <f>INDEX('Ref1'!$E:$E,MATCH($A93,'Ref1'!$A:$A,0))</f>
        <v>East Lindsey</v>
      </c>
      <c r="C93" s="72" t="str">
        <f>INDEX('Ref2'!$E:$E,MATCH($A93,'Ref2'!$A:$A,0))</f>
        <v>No</v>
      </c>
      <c r="D93" s="86">
        <f>INDEX('1_GrowthAppeals'!V:V,MATCH($A93,'1_GrowthAppeals'!$A:$A,0))</f>
        <v>0</v>
      </c>
      <c r="E93" s="86">
        <f>INDEX('1_GrowthAppeals'!W:W,MATCH($A93,'1_GrowthAppeals'!$A:$A,0))</f>
        <v>0</v>
      </c>
      <c r="F93" s="86">
        <f>INDEX('1_GrowthAppeals'!X:X,MATCH($A93,'1_GrowthAppeals'!$A:$A,0))</f>
        <v>0</v>
      </c>
      <c r="G93" s="86">
        <f>INDEX('1_GrowthAppeals'!Y:Y,MATCH($A93,'1_GrowthAppeals'!$A:$A,0))</f>
        <v>0</v>
      </c>
      <c r="H93" s="86">
        <f>INDEX('1_GrowthAppeals'!Z:Z,MATCH($A93,'1_GrowthAppeals'!$A:$A,0))</f>
        <v>0</v>
      </c>
      <c r="I93" s="86">
        <f>INDEX('1_GrowthAppeals'!AA:AA,MATCH($A93,'1_GrowthAppeals'!$A:$A,0))</f>
        <v>0</v>
      </c>
      <c r="J93" s="86">
        <f>INDEX('1_GrowthAppeals'!AB:AB,MATCH($A93,'1_GrowthAppeals'!$A:$A,0))</f>
        <v>0</v>
      </c>
      <c r="K93" s="86">
        <f>INDEX('1_GrowthAppeals'!AC:AC,MATCH($A93,'1_GrowthAppeals'!$A:$A,0))</f>
        <v>0</v>
      </c>
      <c r="L93" s="86">
        <f>INDEX('1_GrowthAppeals'!AD:AD,MATCH($A93,'1_GrowthAppeals'!$A:$A,0))</f>
        <v>0</v>
      </c>
      <c r="M93" s="86">
        <f>INDEX('1_GrowthAppeals'!AE:AE,MATCH($A93,'1_GrowthAppeals'!$A:$A,0))</f>
        <v>0</v>
      </c>
      <c r="N93" s="86">
        <f>INDEX('1_GrowthAppeals'!AF:AF,MATCH($A93,'1_GrowthAppeals'!$A:$A,0))</f>
        <v>0</v>
      </c>
      <c r="O93" s="86">
        <f>INDEX('1_GrowthAppeals'!AG:AG,MATCH($A93,'1_GrowthAppeals'!$A:$A,0))</f>
        <v>0</v>
      </c>
      <c r="P93" s="86">
        <f>INDEX('1_GrowthAppeals'!AH:AH,MATCH($A93,'1_GrowthAppeals'!$A:$A,0))</f>
        <v>0</v>
      </c>
      <c r="Q93" s="86">
        <f>INDEX('1_GrowthAppeals'!AI:AI,MATCH($A93,'1_GrowthAppeals'!$A:$A,0))</f>
        <v>0</v>
      </c>
      <c r="R93" s="86">
        <f>INDEX('1_GrowthAppeals'!AJ:AJ,MATCH($A93,'1_GrowthAppeals'!$A:$A,0))</f>
        <v>0</v>
      </c>
      <c r="S93" s="325">
        <f>INDEX('1_GrowthAppeals'!AK:AK,MATCH($A93,'1_GrowthAppeals'!$A:$A,0))</f>
        <v>0</v>
      </c>
      <c r="T93" s="327"/>
      <c r="U93" s="95"/>
      <c r="V93" s="95"/>
      <c r="W93" s="95"/>
      <c r="X93" s="95"/>
      <c r="Y93" s="95"/>
      <c r="Z93" s="95"/>
      <c r="AA93" s="95"/>
      <c r="AB93" s="95"/>
      <c r="AC93" s="95"/>
      <c r="AD93" s="95"/>
      <c r="AE93" s="95"/>
      <c r="AF93" s="95"/>
      <c r="AG93" s="95"/>
      <c r="AH93" s="95"/>
      <c r="AI93" s="318"/>
      <c r="AJ93" s="322">
        <f t="shared" si="17"/>
        <v>0</v>
      </c>
      <c r="AK93" s="88">
        <f t="shared" si="18"/>
        <v>0</v>
      </c>
      <c r="AL93" s="88">
        <f t="shared" si="19"/>
        <v>0</v>
      </c>
      <c r="AM93" s="88">
        <f t="shared" si="20"/>
        <v>0</v>
      </c>
      <c r="AN93" s="88">
        <f t="shared" si="21"/>
        <v>0</v>
      </c>
      <c r="AO93" s="88">
        <f t="shared" si="22"/>
        <v>0</v>
      </c>
      <c r="AP93" s="88">
        <f t="shared" si="23"/>
        <v>0</v>
      </c>
      <c r="AQ93" s="88">
        <f t="shared" si="24"/>
        <v>0</v>
      </c>
      <c r="AR93" s="88">
        <f t="shared" si="25"/>
        <v>0</v>
      </c>
      <c r="AS93" s="88">
        <f t="shared" si="26"/>
        <v>0</v>
      </c>
      <c r="AT93" s="88">
        <f t="shared" si="27"/>
        <v>0</v>
      </c>
      <c r="AU93" s="88">
        <f t="shared" si="28"/>
        <v>0</v>
      </c>
      <c r="AV93" s="88">
        <f t="shared" si="29"/>
        <v>0</v>
      </c>
      <c r="AW93" s="88">
        <f t="shared" si="30"/>
        <v>0</v>
      </c>
      <c r="AX93" s="88">
        <f t="shared" si="31"/>
        <v>0</v>
      </c>
      <c r="AY93" s="88">
        <f t="shared" si="32"/>
        <v>0</v>
      </c>
    </row>
    <row r="94" spans="1:51" s="48" customFormat="1">
      <c r="A94" s="72" t="str">
        <f>'Ref2'!I94</f>
        <v>E2833</v>
      </c>
      <c r="B94" s="72" t="str">
        <f>INDEX('Ref1'!$E:$E,MATCH($A94,'Ref1'!$A:$A,0))</f>
        <v>East Northamptonshire</v>
      </c>
      <c r="C94" s="72" t="str">
        <f>INDEX('Ref2'!$E:$E,MATCH($A94,'Ref2'!$A:$A,0))</f>
        <v>No</v>
      </c>
      <c r="D94" s="86">
        <f>INDEX('1_GrowthAppeals'!V:V,MATCH($A94,'1_GrowthAppeals'!$A:$A,0))</f>
        <v>0</v>
      </c>
      <c r="E94" s="86">
        <f>INDEX('1_GrowthAppeals'!W:W,MATCH($A94,'1_GrowthAppeals'!$A:$A,0))</f>
        <v>0</v>
      </c>
      <c r="F94" s="86">
        <f>INDEX('1_GrowthAppeals'!X:X,MATCH($A94,'1_GrowthAppeals'!$A:$A,0))</f>
        <v>0</v>
      </c>
      <c r="G94" s="86">
        <f>INDEX('1_GrowthAppeals'!Y:Y,MATCH($A94,'1_GrowthAppeals'!$A:$A,0))</f>
        <v>0</v>
      </c>
      <c r="H94" s="86">
        <f>INDEX('1_GrowthAppeals'!Z:Z,MATCH($A94,'1_GrowthAppeals'!$A:$A,0))</f>
        <v>0</v>
      </c>
      <c r="I94" s="86">
        <f>INDEX('1_GrowthAppeals'!AA:AA,MATCH($A94,'1_GrowthAppeals'!$A:$A,0))</f>
        <v>0</v>
      </c>
      <c r="J94" s="86">
        <f>INDEX('1_GrowthAppeals'!AB:AB,MATCH($A94,'1_GrowthAppeals'!$A:$A,0))</f>
        <v>0</v>
      </c>
      <c r="K94" s="86">
        <f>INDEX('1_GrowthAppeals'!AC:AC,MATCH($A94,'1_GrowthAppeals'!$A:$A,0))</f>
        <v>0</v>
      </c>
      <c r="L94" s="86">
        <f>INDEX('1_GrowthAppeals'!AD:AD,MATCH($A94,'1_GrowthAppeals'!$A:$A,0))</f>
        <v>0</v>
      </c>
      <c r="M94" s="86">
        <f>INDEX('1_GrowthAppeals'!AE:AE,MATCH($A94,'1_GrowthAppeals'!$A:$A,0))</f>
        <v>0</v>
      </c>
      <c r="N94" s="86">
        <f>INDEX('1_GrowthAppeals'!AF:AF,MATCH($A94,'1_GrowthAppeals'!$A:$A,0))</f>
        <v>0</v>
      </c>
      <c r="O94" s="86">
        <f>INDEX('1_GrowthAppeals'!AG:AG,MATCH($A94,'1_GrowthAppeals'!$A:$A,0))</f>
        <v>0</v>
      </c>
      <c r="P94" s="86">
        <f>INDEX('1_GrowthAppeals'!AH:AH,MATCH($A94,'1_GrowthAppeals'!$A:$A,0))</f>
        <v>0</v>
      </c>
      <c r="Q94" s="86">
        <f>INDEX('1_GrowthAppeals'!AI:AI,MATCH($A94,'1_GrowthAppeals'!$A:$A,0))</f>
        <v>0</v>
      </c>
      <c r="R94" s="86">
        <f>INDEX('1_GrowthAppeals'!AJ:AJ,MATCH($A94,'1_GrowthAppeals'!$A:$A,0))</f>
        <v>0</v>
      </c>
      <c r="S94" s="325">
        <f>INDEX('1_GrowthAppeals'!AK:AK,MATCH($A94,'1_GrowthAppeals'!$A:$A,0))</f>
        <v>0</v>
      </c>
      <c r="T94" s="327"/>
      <c r="U94" s="95"/>
      <c r="V94" s="95"/>
      <c r="W94" s="95"/>
      <c r="X94" s="95"/>
      <c r="Y94" s="95"/>
      <c r="Z94" s="95"/>
      <c r="AA94" s="95"/>
      <c r="AB94" s="95"/>
      <c r="AC94" s="95"/>
      <c r="AD94" s="95"/>
      <c r="AE94" s="95"/>
      <c r="AF94" s="95"/>
      <c r="AG94" s="95"/>
      <c r="AH94" s="95"/>
      <c r="AI94" s="318"/>
      <c r="AJ94" s="322">
        <f t="shared" si="17"/>
        <v>0</v>
      </c>
      <c r="AK94" s="88">
        <f t="shared" si="18"/>
        <v>0</v>
      </c>
      <c r="AL94" s="88">
        <f t="shared" si="19"/>
        <v>0</v>
      </c>
      <c r="AM94" s="88">
        <f t="shared" si="20"/>
        <v>0</v>
      </c>
      <c r="AN94" s="88">
        <f t="shared" si="21"/>
        <v>0</v>
      </c>
      <c r="AO94" s="88">
        <f t="shared" si="22"/>
        <v>0</v>
      </c>
      <c r="AP94" s="88">
        <f t="shared" si="23"/>
        <v>0</v>
      </c>
      <c r="AQ94" s="88">
        <f t="shared" si="24"/>
        <v>0</v>
      </c>
      <c r="AR94" s="88">
        <f t="shared" si="25"/>
        <v>0</v>
      </c>
      <c r="AS94" s="88">
        <f t="shared" si="26"/>
        <v>0</v>
      </c>
      <c r="AT94" s="88">
        <f t="shared" si="27"/>
        <v>0</v>
      </c>
      <c r="AU94" s="88">
        <f t="shared" si="28"/>
        <v>0</v>
      </c>
      <c r="AV94" s="88">
        <f t="shared" si="29"/>
        <v>0</v>
      </c>
      <c r="AW94" s="88">
        <f t="shared" si="30"/>
        <v>0</v>
      </c>
      <c r="AX94" s="88">
        <f t="shared" si="31"/>
        <v>0</v>
      </c>
      <c r="AY94" s="88">
        <f t="shared" si="32"/>
        <v>0</v>
      </c>
    </row>
    <row r="95" spans="1:51" s="48" customFormat="1">
      <c r="A95" s="72" t="str">
        <f>'Ref2'!I95</f>
        <v>E2001</v>
      </c>
      <c r="B95" s="72" t="str">
        <f>INDEX('Ref1'!$E:$E,MATCH($A95,'Ref1'!$A:$A,0))</f>
        <v>East Riding of Yorkshire</v>
      </c>
      <c r="C95" s="72" t="str">
        <f>INDEX('Ref2'!$E:$E,MATCH($A95,'Ref2'!$A:$A,0))</f>
        <v>No</v>
      </c>
      <c r="D95" s="86">
        <f>INDEX('1_GrowthAppeals'!V:V,MATCH($A95,'1_GrowthAppeals'!$A:$A,0))</f>
        <v>0</v>
      </c>
      <c r="E95" s="86">
        <f>INDEX('1_GrowthAppeals'!W:W,MATCH($A95,'1_GrowthAppeals'!$A:$A,0))</f>
        <v>0</v>
      </c>
      <c r="F95" s="86">
        <f>INDEX('1_GrowthAppeals'!X:X,MATCH($A95,'1_GrowthAppeals'!$A:$A,0))</f>
        <v>0</v>
      </c>
      <c r="G95" s="86">
        <f>INDEX('1_GrowthAppeals'!Y:Y,MATCH($A95,'1_GrowthAppeals'!$A:$A,0))</f>
        <v>0</v>
      </c>
      <c r="H95" s="86">
        <f>INDEX('1_GrowthAppeals'!Z:Z,MATCH($A95,'1_GrowthAppeals'!$A:$A,0))</f>
        <v>0</v>
      </c>
      <c r="I95" s="86">
        <f>INDEX('1_GrowthAppeals'!AA:AA,MATCH($A95,'1_GrowthAppeals'!$A:$A,0))</f>
        <v>0</v>
      </c>
      <c r="J95" s="86">
        <f>INDEX('1_GrowthAppeals'!AB:AB,MATCH($A95,'1_GrowthAppeals'!$A:$A,0))</f>
        <v>0</v>
      </c>
      <c r="K95" s="86">
        <f>INDEX('1_GrowthAppeals'!AC:AC,MATCH($A95,'1_GrowthAppeals'!$A:$A,0))</f>
        <v>0</v>
      </c>
      <c r="L95" s="86">
        <f>INDEX('1_GrowthAppeals'!AD:AD,MATCH($A95,'1_GrowthAppeals'!$A:$A,0))</f>
        <v>0</v>
      </c>
      <c r="M95" s="86">
        <f>INDEX('1_GrowthAppeals'!AE:AE,MATCH($A95,'1_GrowthAppeals'!$A:$A,0))</f>
        <v>0</v>
      </c>
      <c r="N95" s="86">
        <f>INDEX('1_GrowthAppeals'!AF:AF,MATCH($A95,'1_GrowthAppeals'!$A:$A,0))</f>
        <v>0</v>
      </c>
      <c r="O95" s="86">
        <f>INDEX('1_GrowthAppeals'!AG:AG,MATCH($A95,'1_GrowthAppeals'!$A:$A,0))</f>
        <v>0</v>
      </c>
      <c r="P95" s="86">
        <f>INDEX('1_GrowthAppeals'!AH:AH,MATCH($A95,'1_GrowthAppeals'!$A:$A,0))</f>
        <v>0</v>
      </c>
      <c r="Q95" s="86">
        <f>INDEX('1_GrowthAppeals'!AI:AI,MATCH($A95,'1_GrowthAppeals'!$A:$A,0))</f>
        <v>0</v>
      </c>
      <c r="R95" s="86">
        <f>INDEX('1_GrowthAppeals'!AJ:AJ,MATCH($A95,'1_GrowthAppeals'!$A:$A,0))</f>
        <v>0</v>
      </c>
      <c r="S95" s="325">
        <f>INDEX('1_GrowthAppeals'!AK:AK,MATCH($A95,'1_GrowthAppeals'!$A:$A,0))</f>
        <v>0</v>
      </c>
      <c r="T95" s="327"/>
      <c r="U95" s="95"/>
      <c r="V95" s="95"/>
      <c r="W95" s="95"/>
      <c r="X95" s="95"/>
      <c r="Y95" s="95"/>
      <c r="Z95" s="95"/>
      <c r="AA95" s="95"/>
      <c r="AB95" s="95"/>
      <c r="AC95" s="95"/>
      <c r="AD95" s="95"/>
      <c r="AE95" s="95"/>
      <c r="AF95" s="95"/>
      <c r="AG95" s="95"/>
      <c r="AH95" s="95"/>
      <c r="AI95" s="318"/>
      <c r="AJ95" s="322">
        <f t="shared" si="17"/>
        <v>0</v>
      </c>
      <c r="AK95" s="88">
        <f t="shared" si="18"/>
        <v>0</v>
      </c>
      <c r="AL95" s="88">
        <f t="shared" si="19"/>
        <v>0</v>
      </c>
      <c r="AM95" s="88">
        <f t="shared" si="20"/>
        <v>0</v>
      </c>
      <c r="AN95" s="88">
        <f t="shared" si="21"/>
        <v>0</v>
      </c>
      <c r="AO95" s="88">
        <f t="shared" si="22"/>
        <v>0</v>
      </c>
      <c r="AP95" s="88">
        <f t="shared" si="23"/>
        <v>0</v>
      </c>
      <c r="AQ95" s="88">
        <f t="shared" si="24"/>
        <v>0</v>
      </c>
      <c r="AR95" s="88">
        <f t="shared" si="25"/>
        <v>0</v>
      </c>
      <c r="AS95" s="88">
        <f t="shared" si="26"/>
        <v>0</v>
      </c>
      <c r="AT95" s="88">
        <f t="shared" si="27"/>
        <v>0</v>
      </c>
      <c r="AU95" s="88">
        <f t="shared" si="28"/>
        <v>0</v>
      </c>
      <c r="AV95" s="88">
        <f t="shared" si="29"/>
        <v>0</v>
      </c>
      <c r="AW95" s="88">
        <f t="shared" si="30"/>
        <v>0</v>
      </c>
      <c r="AX95" s="88">
        <f t="shared" si="31"/>
        <v>0</v>
      </c>
      <c r="AY95" s="88">
        <f t="shared" si="32"/>
        <v>0</v>
      </c>
    </row>
    <row r="96" spans="1:51" s="48" customFormat="1">
      <c r="A96" s="72" t="str">
        <f>'Ref2'!I96</f>
        <v>E3432</v>
      </c>
      <c r="B96" s="72" t="str">
        <f>INDEX('Ref1'!$E:$E,MATCH($A96,'Ref1'!$A:$A,0))</f>
        <v>East Staffordshire</v>
      </c>
      <c r="C96" s="72" t="str">
        <f>INDEX('Ref2'!$E:$E,MATCH($A96,'Ref2'!$A:$A,0))</f>
        <v>No</v>
      </c>
      <c r="D96" s="86">
        <f>INDEX('1_GrowthAppeals'!V:V,MATCH($A96,'1_GrowthAppeals'!$A:$A,0))</f>
        <v>0</v>
      </c>
      <c r="E96" s="86">
        <f>INDEX('1_GrowthAppeals'!W:W,MATCH($A96,'1_GrowthAppeals'!$A:$A,0))</f>
        <v>0</v>
      </c>
      <c r="F96" s="86">
        <f>INDEX('1_GrowthAppeals'!X:X,MATCH($A96,'1_GrowthAppeals'!$A:$A,0))</f>
        <v>0</v>
      </c>
      <c r="G96" s="86">
        <f>INDEX('1_GrowthAppeals'!Y:Y,MATCH($A96,'1_GrowthAppeals'!$A:$A,0))</f>
        <v>0</v>
      </c>
      <c r="H96" s="86">
        <f>INDEX('1_GrowthAppeals'!Z:Z,MATCH($A96,'1_GrowthAppeals'!$A:$A,0))</f>
        <v>0</v>
      </c>
      <c r="I96" s="86">
        <f>INDEX('1_GrowthAppeals'!AA:AA,MATCH($A96,'1_GrowthAppeals'!$A:$A,0))</f>
        <v>0</v>
      </c>
      <c r="J96" s="86">
        <f>INDEX('1_GrowthAppeals'!AB:AB,MATCH($A96,'1_GrowthAppeals'!$A:$A,0))</f>
        <v>0</v>
      </c>
      <c r="K96" s="86">
        <f>INDEX('1_GrowthAppeals'!AC:AC,MATCH($A96,'1_GrowthAppeals'!$A:$A,0))</f>
        <v>0</v>
      </c>
      <c r="L96" s="86">
        <f>INDEX('1_GrowthAppeals'!AD:AD,MATCH($A96,'1_GrowthAppeals'!$A:$A,0))</f>
        <v>0</v>
      </c>
      <c r="M96" s="86">
        <f>INDEX('1_GrowthAppeals'!AE:AE,MATCH($A96,'1_GrowthAppeals'!$A:$A,0))</f>
        <v>0</v>
      </c>
      <c r="N96" s="86">
        <f>INDEX('1_GrowthAppeals'!AF:AF,MATCH($A96,'1_GrowthAppeals'!$A:$A,0))</f>
        <v>0</v>
      </c>
      <c r="O96" s="86">
        <f>INDEX('1_GrowthAppeals'!AG:AG,MATCH($A96,'1_GrowthAppeals'!$A:$A,0))</f>
        <v>0</v>
      </c>
      <c r="P96" s="86">
        <f>INDEX('1_GrowthAppeals'!AH:AH,MATCH($A96,'1_GrowthAppeals'!$A:$A,0))</f>
        <v>0</v>
      </c>
      <c r="Q96" s="86">
        <f>INDEX('1_GrowthAppeals'!AI:AI,MATCH($A96,'1_GrowthAppeals'!$A:$A,0))</f>
        <v>0</v>
      </c>
      <c r="R96" s="86">
        <f>INDEX('1_GrowthAppeals'!AJ:AJ,MATCH($A96,'1_GrowthAppeals'!$A:$A,0))</f>
        <v>0</v>
      </c>
      <c r="S96" s="325">
        <f>INDEX('1_GrowthAppeals'!AK:AK,MATCH($A96,'1_GrowthAppeals'!$A:$A,0))</f>
        <v>0</v>
      </c>
      <c r="T96" s="327"/>
      <c r="U96" s="95"/>
      <c r="V96" s="95"/>
      <c r="W96" s="95"/>
      <c r="X96" s="95"/>
      <c r="Y96" s="95"/>
      <c r="Z96" s="95"/>
      <c r="AA96" s="95"/>
      <c r="AB96" s="95"/>
      <c r="AC96" s="95"/>
      <c r="AD96" s="95"/>
      <c r="AE96" s="95"/>
      <c r="AF96" s="95"/>
      <c r="AG96" s="95"/>
      <c r="AH96" s="95"/>
      <c r="AI96" s="318"/>
      <c r="AJ96" s="322">
        <f t="shared" si="17"/>
        <v>0</v>
      </c>
      <c r="AK96" s="88">
        <f t="shared" si="18"/>
        <v>0</v>
      </c>
      <c r="AL96" s="88">
        <f t="shared" si="19"/>
        <v>0</v>
      </c>
      <c r="AM96" s="88">
        <f t="shared" si="20"/>
        <v>0</v>
      </c>
      <c r="AN96" s="88">
        <f t="shared" si="21"/>
        <v>0</v>
      </c>
      <c r="AO96" s="88">
        <f t="shared" si="22"/>
        <v>0</v>
      </c>
      <c r="AP96" s="88">
        <f t="shared" si="23"/>
        <v>0</v>
      </c>
      <c r="AQ96" s="88">
        <f t="shared" si="24"/>
        <v>0</v>
      </c>
      <c r="AR96" s="88">
        <f t="shared" si="25"/>
        <v>0</v>
      </c>
      <c r="AS96" s="88">
        <f t="shared" si="26"/>
        <v>0</v>
      </c>
      <c r="AT96" s="88">
        <f t="shared" si="27"/>
        <v>0</v>
      </c>
      <c r="AU96" s="88">
        <f t="shared" si="28"/>
        <v>0</v>
      </c>
      <c r="AV96" s="88">
        <f t="shared" si="29"/>
        <v>0</v>
      </c>
      <c r="AW96" s="88">
        <f t="shared" si="30"/>
        <v>0</v>
      </c>
      <c r="AX96" s="88">
        <f t="shared" si="31"/>
        <v>0</v>
      </c>
      <c r="AY96" s="88">
        <f t="shared" si="32"/>
        <v>0</v>
      </c>
    </row>
    <row r="97" spans="1:51" s="48" customFormat="1">
      <c r="A97" s="72" t="str">
        <f>'Ref2'!I97</f>
        <v>E1432</v>
      </c>
      <c r="B97" s="72" t="str">
        <f>INDEX('Ref1'!$E:$E,MATCH($A97,'Ref1'!$A:$A,0))</f>
        <v>Eastbourne</v>
      </c>
      <c r="C97" s="72" t="str">
        <f>INDEX('Ref2'!$E:$E,MATCH($A97,'Ref2'!$A:$A,0))</f>
        <v>No</v>
      </c>
      <c r="D97" s="86">
        <f>INDEX('1_GrowthAppeals'!V:V,MATCH($A97,'1_GrowthAppeals'!$A:$A,0))</f>
        <v>0</v>
      </c>
      <c r="E97" s="86">
        <f>INDEX('1_GrowthAppeals'!W:W,MATCH($A97,'1_GrowthAppeals'!$A:$A,0))</f>
        <v>0</v>
      </c>
      <c r="F97" s="86">
        <f>INDEX('1_GrowthAppeals'!X:X,MATCH($A97,'1_GrowthAppeals'!$A:$A,0))</f>
        <v>0</v>
      </c>
      <c r="G97" s="86">
        <f>INDEX('1_GrowthAppeals'!Y:Y,MATCH($A97,'1_GrowthAppeals'!$A:$A,0))</f>
        <v>0</v>
      </c>
      <c r="H97" s="86">
        <f>INDEX('1_GrowthAppeals'!Z:Z,MATCH($A97,'1_GrowthAppeals'!$A:$A,0))</f>
        <v>0</v>
      </c>
      <c r="I97" s="86">
        <f>INDEX('1_GrowthAppeals'!AA:AA,MATCH($A97,'1_GrowthAppeals'!$A:$A,0))</f>
        <v>0</v>
      </c>
      <c r="J97" s="86">
        <f>INDEX('1_GrowthAppeals'!AB:AB,MATCH($A97,'1_GrowthAppeals'!$A:$A,0))</f>
        <v>0</v>
      </c>
      <c r="K97" s="86">
        <f>INDEX('1_GrowthAppeals'!AC:AC,MATCH($A97,'1_GrowthAppeals'!$A:$A,0))</f>
        <v>0</v>
      </c>
      <c r="L97" s="86">
        <f>INDEX('1_GrowthAppeals'!AD:AD,MATCH($A97,'1_GrowthAppeals'!$A:$A,0))</f>
        <v>0</v>
      </c>
      <c r="M97" s="86">
        <f>INDEX('1_GrowthAppeals'!AE:AE,MATCH($A97,'1_GrowthAppeals'!$A:$A,0))</f>
        <v>0</v>
      </c>
      <c r="N97" s="86">
        <f>INDEX('1_GrowthAppeals'!AF:AF,MATCH($A97,'1_GrowthAppeals'!$A:$A,0))</f>
        <v>0</v>
      </c>
      <c r="O97" s="86">
        <f>INDEX('1_GrowthAppeals'!AG:AG,MATCH($A97,'1_GrowthAppeals'!$A:$A,0))</f>
        <v>0</v>
      </c>
      <c r="P97" s="86">
        <f>INDEX('1_GrowthAppeals'!AH:AH,MATCH($A97,'1_GrowthAppeals'!$A:$A,0))</f>
        <v>0</v>
      </c>
      <c r="Q97" s="86">
        <f>INDEX('1_GrowthAppeals'!AI:AI,MATCH($A97,'1_GrowthAppeals'!$A:$A,0))</f>
        <v>0</v>
      </c>
      <c r="R97" s="86">
        <f>INDEX('1_GrowthAppeals'!AJ:AJ,MATCH($A97,'1_GrowthAppeals'!$A:$A,0))</f>
        <v>0</v>
      </c>
      <c r="S97" s="325">
        <f>INDEX('1_GrowthAppeals'!AK:AK,MATCH($A97,'1_GrowthAppeals'!$A:$A,0))</f>
        <v>0</v>
      </c>
      <c r="T97" s="327"/>
      <c r="U97" s="95"/>
      <c r="V97" s="95"/>
      <c r="W97" s="95"/>
      <c r="X97" s="95"/>
      <c r="Y97" s="95"/>
      <c r="Z97" s="95"/>
      <c r="AA97" s="95"/>
      <c r="AB97" s="95"/>
      <c r="AC97" s="95"/>
      <c r="AD97" s="95"/>
      <c r="AE97" s="95"/>
      <c r="AF97" s="95"/>
      <c r="AG97" s="95"/>
      <c r="AH97" s="95"/>
      <c r="AI97" s="318"/>
      <c r="AJ97" s="322">
        <f t="shared" si="17"/>
        <v>0</v>
      </c>
      <c r="AK97" s="88">
        <f t="shared" si="18"/>
        <v>0</v>
      </c>
      <c r="AL97" s="88">
        <f t="shared" si="19"/>
        <v>0</v>
      </c>
      <c r="AM97" s="88">
        <f t="shared" si="20"/>
        <v>0</v>
      </c>
      <c r="AN97" s="88">
        <f t="shared" si="21"/>
        <v>0</v>
      </c>
      <c r="AO97" s="88">
        <f t="shared" si="22"/>
        <v>0</v>
      </c>
      <c r="AP97" s="88">
        <f t="shared" si="23"/>
        <v>0</v>
      </c>
      <c r="AQ97" s="88">
        <f t="shared" si="24"/>
        <v>0</v>
      </c>
      <c r="AR97" s="88">
        <f t="shared" si="25"/>
        <v>0</v>
      </c>
      <c r="AS97" s="88">
        <f t="shared" si="26"/>
        <v>0</v>
      </c>
      <c r="AT97" s="88">
        <f t="shared" si="27"/>
        <v>0</v>
      </c>
      <c r="AU97" s="88">
        <f t="shared" si="28"/>
        <v>0</v>
      </c>
      <c r="AV97" s="88">
        <f t="shared" si="29"/>
        <v>0</v>
      </c>
      <c r="AW97" s="88">
        <f t="shared" si="30"/>
        <v>0</v>
      </c>
      <c r="AX97" s="88">
        <f t="shared" si="31"/>
        <v>0</v>
      </c>
      <c r="AY97" s="88">
        <f t="shared" si="32"/>
        <v>0</v>
      </c>
    </row>
    <row r="98" spans="1:51" s="48" customFormat="1">
      <c r="A98" s="72" t="str">
        <f>'Ref2'!I98</f>
        <v>E1733</v>
      </c>
      <c r="B98" s="72" t="str">
        <f>INDEX('Ref1'!$E:$E,MATCH($A98,'Ref1'!$A:$A,0))</f>
        <v>Eastleigh</v>
      </c>
      <c r="C98" s="72" t="str">
        <f>INDEX('Ref2'!$E:$E,MATCH($A98,'Ref2'!$A:$A,0))</f>
        <v>No</v>
      </c>
      <c r="D98" s="86">
        <f>INDEX('1_GrowthAppeals'!V:V,MATCH($A98,'1_GrowthAppeals'!$A:$A,0))</f>
        <v>0</v>
      </c>
      <c r="E98" s="86">
        <f>INDEX('1_GrowthAppeals'!W:W,MATCH($A98,'1_GrowthAppeals'!$A:$A,0))</f>
        <v>0</v>
      </c>
      <c r="F98" s="86">
        <f>INDEX('1_GrowthAppeals'!X:X,MATCH($A98,'1_GrowthAppeals'!$A:$A,0))</f>
        <v>0</v>
      </c>
      <c r="G98" s="86">
        <f>INDEX('1_GrowthAppeals'!Y:Y,MATCH($A98,'1_GrowthAppeals'!$A:$A,0))</f>
        <v>0</v>
      </c>
      <c r="H98" s="86">
        <f>INDEX('1_GrowthAppeals'!Z:Z,MATCH($A98,'1_GrowthAppeals'!$A:$A,0))</f>
        <v>0</v>
      </c>
      <c r="I98" s="86">
        <f>INDEX('1_GrowthAppeals'!AA:AA,MATCH($A98,'1_GrowthAppeals'!$A:$A,0))</f>
        <v>0</v>
      </c>
      <c r="J98" s="86">
        <f>INDEX('1_GrowthAppeals'!AB:AB,MATCH($A98,'1_GrowthAppeals'!$A:$A,0))</f>
        <v>0</v>
      </c>
      <c r="K98" s="86">
        <f>INDEX('1_GrowthAppeals'!AC:AC,MATCH($A98,'1_GrowthAppeals'!$A:$A,0))</f>
        <v>0</v>
      </c>
      <c r="L98" s="86">
        <f>INDEX('1_GrowthAppeals'!AD:AD,MATCH($A98,'1_GrowthAppeals'!$A:$A,0))</f>
        <v>0</v>
      </c>
      <c r="M98" s="86">
        <f>INDEX('1_GrowthAppeals'!AE:AE,MATCH($A98,'1_GrowthAppeals'!$A:$A,0))</f>
        <v>0</v>
      </c>
      <c r="N98" s="86">
        <f>INDEX('1_GrowthAppeals'!AF:AF,MATCH($A98,'1_GrowthAppeals'!$A:$A,0))</f>
        <v>0</v>
      </c>
      <c r="O98" s="86">
        <f>INDEX('1_GrowthAppeals'!AG:AG,MATCH($A98,'1_GrowthAppeals'!$A:$A,0))</f>
        <v>0</v>
      </c>
      <c r="P98" s="86">
        <f>INDEX('1_GrowthAppeals'!AH:AH,MATCH($A98,'1_GrowthAppeals'!$A:$A,0))</f>
        <v>0</v>
      </c>
      <c r="Q98" s="86">
        <f>INDEX('1_GrowthAppeals'!AI:AI,MATCH($A98,'1_GrowthAppeals'!$A:$A,0))</f>
        <v>0</v>
      </c>
      <c r="R98" s="86">
        <f>INDEX('1_GrowthAppeals'!AJ:AJ,MATCH($A98,'1_GrowthAppeals'!$A:$A,0))</f>
        <v>0</v>
      </c>
      <c r="S98" s="325">
        <f>INDEX('1_GrowthAppeals'!AK:AK,MATCH($A98,'1_GrowthAppeals'!$A:$A,0))</f>
        <v>0</v>
      </c>
      <c r="T98" s="327"/>
      <c r="U98" s="95"/>
      <c r="V98" s="95"/>
      <c r="W98" s="95"/>
      <c r="X98" s="95"/>
      <c r="Y98" s="95"/>
      <c r="Z98" s="95"/>
      <c r="AA98" s="95"/>
      <c r="AB98" s="95"/>
      <c r="AC98" s="95"/>
      <c r="AD98" s="95"/>
      <c r="AE98" s="95"/>
      <c r="AF98" s="95"/>
      <c r="AG98" s="95"/>
      <c r="AH98" s="95"/>
      <c r="AI98" s="318"/>
      <c r="AJ98" s="322">
        <f t="shared" si="17"/>
        <v>0</v>
      </c>
      <c r="AK98" s="88">
        <f t="shared" si="18"/>
        <v>0</v>
      </c>
      <c r="AL98" s="88">
        <f t="shared" si="19"/>
        <v>0</v>
      </c>
      <c r="AM98" s="88">
        <f t="shared" si="20"/>
        <v>0</v>
      </c>
      <c r="AN98" s="88">
        <f t="shared" si="21"/>
        <v>0</v>
      </c>
      <c r="AO98" s="88">
        <f t="shared" si="22"/>
        <v>0</v>
      </c>
      <c r="AP98" s="88">
        <f t="shared" si="23"/>
        <v>0</v>
      </c>
      <c r="AQ98" s="88">
        <f t="shared" si="24"/>
        <v>0</v>
      </c>
      <c r="AR98" s="88">
        <f t="shared" si="25"/>
        <v>0</v>
      </c>
      <c r="AS98" s="88">
        <f t="shared" si="26"/>
        <v>0</v>
      </c>
      <c r="AT98" s="88">
        <f t="shared" si="27"/>
        <v>0</v>
      </c>
      <c r="AU98" s="88">
        <f t="shared" si="28"/>
        <v>0</v>
      </c>
      <c r="AV98" s="88">
        <f t="shared" si="29"/>
        <v>0</v>
      </c>
      <c r="AW98" s="88">
        <f t="shared" si="30"/>
        <v>0</v>
      </c>
      <c r="AX98" s="88">
        <f t="shared" si="31"/>
        <v>0</v>
      </c>
      <c r="AY98" s="88">
        <f t="shared" si="32"/>
        <v>0</v>
      </c>
    </row>
    <row r="99" spans="1:51" s="48" customFormat="1">
      <c r="A99" s="72" t="str">
        <f>'Ref2'!I99</f>
        <v>E0935</v>
      </c>
      <c r="B99" s="72" t="str">
        <f>INDEX('Ref1'!$E:$E,MATCH($A99,'Ref1'!$A:$A,0))</f>
        <v>Eden</v>
      </c>
      <c r="C99" s="72" t="str">
        <f>INDEX('Ref2'!$E:$E,MATCH($A99,'Ref2'!$A:$A,0))</f>
        <v>No</v>
      </c>
      <c r="D99" s="86">
        <f>INDEX('1_GrowthAppeals'!V:V,MATCH($A99,'1_GrowthAppeals'!$A:$A,0))</f>
        <v>0</v>
      </c>
      <c r="E99" s="86">
        <f>INDEX('1_GrowthAppeals'!W:W,MATCH($A99,'1_GrowthAppeals'!$A:$A,0))</f>
        <v>0</v>
      </c>
      <c r="F99" s="86">
        <f>INDEX('1_GrowthAppeals'!X:X,MATCH($A99,'1_GrowthAppeals'!$A:$A,0))</f>
        <v>0</v>
      </c>
      <c r="G99" s="86">
        <f>INDEX('1_GrowthAppeals'!Y:Y,MATCH($A99,'1_GrowthAppeals'!$A:$A,0))</f>
        <v>0</v>
      </c>
      <c r="H99" s="86">
        <f>INDEX('1_GrowthAppeals'!Z:Z,MATCH($A99,'1_GrowthAppeals'!$A:$A,0))</f>
        <v>0</v>
      </c>
      <c r="I99" s="86">
        <f>INDEX('1_GrowthAppeals'!AA:AA,MATCH($A99,'1_GrowthAppeals'!$A:$A,0))</f>
        <v>0</v>
      </c>
      <c r="J99" s="86">
        <f>INDEX('1_GrowthAppeals'!AB:AB,MATCH($A99,'1_GrowthAppeals'!$A:$A,0))</f>
        <v>0</v>
      </c>
      <c r="K99" s="86">
        <f>INDEX('1_GrowthAppeals'!AC:AC,MATCH($A99,'1_GrowthAppeals'!$A:$A,0))</f>
        <v>0</v>
      </c>
      <c r="L99" s="86">
        <f>INDEX('1_GrowthAppeals'!AD:AD,MATCH($A99,'1_GrowthAppeals'!$A:$A,0))</f>
        <v>0</v>
      </c>
      <c r="M99" s="86">
        <f>INDEX('1_GrowthAppeals'!AE:AE,MATCH($A99,'1_GrowthAppeals'!$A:$A,0))</f>
        <v>0</v>
      </c>
      <c r="N99" s="86">
        <f>INDEX('1_GrowthAppeals'!AF:AF,MATCH($A99,'1_GrowthAppeals'!$A:$A,0))</f>
        <v>0</v>
      </c>
      <c r="O99" s="86">
        <f>INDEX('1_GrowthAppeals'!AG:AG,MATCH($A99,'1_GrowthAppeals'!$A:$A,0))</f>
        <v>0</v>
      </c>
      <c r="P99" s="86">
        <f>INDEX('1_GrowthAppeals'!AH:AH,MATCH($A99,'1_GrowthAppeals'!$A:$A,0))</f>
        <v>0</v>
      </c>
      <c r="Q99" s="86">
        <f>INDEX('1_GrowthAppeals'!AI:AI,MATCH($A99,'1_GrowthAppeals'!$A:$A,0))</f>
        <v>0</v>
      </c>
      <c r="R99" s="86">
        <f>INDEX('1_GrowthAppeals'!AJ:AJ,MATCH($A99,'1_GrowthAppeals'!$A:$A,0))</f>
        <v>0</v>
      </c>
      <c r="S99" s="325">
        <f>INDEX('1_GrowthAppeals'!AK:AK,MATCH($A99,'1_GrowthAppeals'!$A:$A,0))</f>
        <v>0</v>
      </c>
      <c r="T99" s="327"/>
      <c r="U99" s="95"/>
      <c r="V99" s="95"/>
      <c r="W99" s="95"/>
      <c r="X99" s="95"/>
      <c r="Y99" s="95"/>
      <c r="Z99" s="95"/>
      <c r="AA99" s="95"/>
      <c r="AB99" s="95"/>
      <c r="AC99" s="95"/>
      <c r="AD99" s="95"/>
      <c r="AE99" s="95"/>
      <c r="AF99" s="95"/>
      <c r="AG99" s="95"/>
      <c r="AH99" s="95"/>
      <c r="AI99" s="318"/>
      <c r="AJ99" s="322">
        <f t="shared" si="17"/>
        <v>0</v>
      </c>
      <c r="AK99" s="88">
        <f t="shared" si="18"/>
        <v>0</v>
      </c>
      <c r="AL99" s="88">
        <f t="shared" si="19"/>
        <v>0</v>
      </c>
      <c r="AM99" s="88">
        <f t="shared" si="20"/>
        <v>0</v>
      </c>
      <c r="AN99" s="88">
        <f t="shared" si="21"/>
        <v>0</v>
      </c>
      <c r="AO99" s="88">
        <f t="shared" si="22"/>
        <v>0</v>
      </c>
      <c r="AP99" s="88">
        <f t="shared" si="23"/>
        <v>0</v>
      </c>
      <c r="AQ99" s="88">
        <f t="shared" si="24"/>
        <v>0</v>
      </c>
      <c r="AR99" s="88">
        <f t="shared" si="25"/>
        <v>0</v>
      </c>
      <c r="AS99" s="88">
        <f t="shared" si="26"/>
        <v>0</v>
      </c>
      <c r="AT99" s="88">
        <f t="shared" si="27"/>
        <v>0</v>
      </c>
      <c r="AU99" s="88">
        <f t="shared" si="28"/>
        <v>0</v>
      </c>
      <c r="AV99" s="88">
        <f t="shared" si="29"/>
        <v>0</v>
      </c>
      <c r="AW99" s="88">
        <f t="shared" si="30"/>
        <v>0</v>
      </c>
      <c r="AX99" s="88">
        <f t="shared" si="31"/>
        <v>0</v>
      </c>
      <c r="AY99" s="88">
        <f t="shared" si="32"/>
        <v>0</v>
      </c>
    </row>
    <row r="100" spans="1:51" s="48" customFormat="1">
      <c r="A100" s="72" t="str">
        <f>'Ref2'!I100</f>
        <v>E3631</v>
      </c>
      <c r="B100" s="72" t="str">
        <f>INDEX('Ref1'!$E:$E,MATCH($A100,'Ref1'!$A:$A,0))</f>
        <v>Elmbridge</v>
      </c>
      <c r="C100" s="72" t="str">
        <f>INDEX('Ref2'!$E:$E,MATCH($A100,'Ref2'!$A:$A,0))</f>
        <v>No</v>
      </c>
      <c r="D100" s="86">
        <f>INDEX('1_GrowthAppeals'!V:V,MATCH($A100,'1_GrowthAppeals'!$A:$A,0))</f>
        <v>0</v>
      </c>
      <c r="E100" s="86">
        <f>INDEX('1_GrowthAppeals'!W:W,MATCH($A100,'1_GrowthAppeals'!$A:$A,0))</f>
        <v>0</v>
      </c>
      <c r="F100" s="86">
        <f>INDEX('1_GrowthAppeals'!X:X,MATCH($A100,'1_GrowthAppeals'!$A:$A,0))</f>
        <v>0</v>
      </c>
      <c r="G100" s="86">
        <f>INDEX('1_GrowthAppeals'!Y:Y,MATCH($A100,'1_GrowthAppeals'!$A:$A,0))</f>
        <v>0</v>
      </c>
      <c r="H100" s="86">
        <f>INDEX('1_GrowthAppeals'!Z:Z,MATCH($A100,'1_GrowthAppeals'!$A:$A,0))</f>
        <v>0</v>
      </c>
      <c r="I100" s="86">
        <f>INDEX('1_GrowthAppeals'!AA:AA,MATCH($A100,'1_GrowthAppeals'!$A:$A,0))</f>
        <v>0</v>
      </c>
      <c r="J100" s="86">
        <f>INDEX('1_GrowthAppeals'!AB:AB,MATCH($A100,'1_GrowthAppeals'!$A:$A,0))</f>
        <v>0</v>
      </c>
      <c r="K100" s="86">
        <f>INDEX('1_GrowthAppeals'!AC:AC,MATCH($A100,'1_GrowthAppeals'!$A:$A,0))</f>
        <v>0</v>
      </c>
      <c r="L100" s="86">
        <f>INDEX('1_GrowthAppeals'!AD:AD,MATCH($A100,'1_GrowthAppeals'!$A:$A,0))</f>
        <v>0</v>
      </c>
      <c r="M100" s="86">
        <f>INDEX('1_GrowthAppeals'!AE:AE,MATCH($A100,'1_GrowthAppeals'!$A:$A,0))</f>
        <v>0</v>
      </c>
      <c r="N100" s="86">
        <f>INDEX('1_GrowthAppeals'!AF:AF,MATCH($A100,'1_GrowthAppeals'!$A:$A,0))</f>
        <v>0</v>
      </c>
      <c r="O100" s="86">
        <f>INDEX('1_GrowthAppeals'!AG:AG,MATCH($A100,'1_GrowthAppeals'!$A:$A,0))</f>
        <v>0</v>
      </c>
      <c r="P100" s="86">
        <f>INDEX('1_GrowthAppeals'!AH:AH,MATCH($A100,'1_GrowthAppeals'!$A:$A,0))</f>
        <v>0</v>
      </c>
      <c r="Q100" s="86">
        <f>INDEX('1_GrowthAppeals'!AI:AI,MATCH($A100,'1_GrowthAppeals'!$A:$A,0))</f>
        <v>0</v>
      </c>
      <c r="R100" s="86">
        <f>INDEX('1_GrowthAppeals'!AJ:AJ,MATCH($A100,'1_GrowthAppeals'!$A:$A,0))</f>
        <v>0</v>
      </c>
      <c r="S100" s="325">
        <f>INDEX('1_GrowthAppeals'!AK:AK,MATCH($A100,'1_GrowthAppeals'!$A:$A,0))</f>
        <v>0</v>
      </c>
      <c r="T100" s="327"/>
      <c r="U100" s="95"/>
      <c r="V100" s="95"/>
      <c r="W100" s="95"/>
      <c r="X100" s="95"/>
      <c r="Y100" s="95"/>
      <c r="Z100" s="95"/>
      <c r="AA100" s="95"/>
      <c r="AB100" s="95"/>
      <c r="AC100" s="95"/>
      <c r="AD100" s="95"/>
      <c r="AE100" s="95"/>
      <c r="AF100" s="95"/>
      <c r="AG100" s="95"/>
      <c r="AH100" s="95"/>
      <c r="AI100" s="318"/>
      <c r="AJ100" s="322">
        <f t="shared" si="17"/>
        <v>0</v>
      </c>
      <c r="AK100" s="88">
        <f t="shared" si="18"/>
        <v>0</v>
      </c>
      <c r="AL100" s="88">
        <f t="shared" si="19"/>
        <v>0</v>
      </c>
      <c r="AM100" s="88">
        <f t="shared" si="20"/>
        <v>0</v>
      </c>
      <c r="AN100" s="88">
        <f t="shared" si="21"/>
        <v>0</v>
      </c>
      <c r="AO100" s="88">
        <f t="shared" si="22"/>
        <v>0</v>
      </c>
      <c r="AP100" s="88">
        <f t="shared" si="23"/>
        <v>0</v>
      </c>
      <c r="AQ100" s="88">
        <f t="shared" si="24"/>
        <v>0</v>
      </c>
      <c r="AR100" s="88">
        <f t="shared" si="25"/>
        <v>0</v>
      </c>
      <c r="AS100" s="88">
        <f t="shared" si="26"/>
        <v>0</v>
      </c>
      <c r="AT100" s="88">
        <f t="shared" si="27"/>
        <v>0</v>
      </c>
      <c r="AU100" s="88">
        <f t="shared" si="28"/>
        <v>0</v>
      </c>
      <c r="AV100" s="88">
        <f t="shared" si="29"/>
        <v>0</v>
      </c>
      <c r="AW100" s="88">
        <f t="shared" si="30"/>
        <v>0</v>
      </c>
      <c r="AX100" s="88">
        <f t="shared" si="31"/>
        <v>0</v>
      </c>
      <c r="AY100" s="88">
        <f t="shared" si="32"/>
        <v>0</v>
      </c>
    </row>
    <row r="101" spans="1:51" s="48" customFormat="1">
      <c r="A101" s="72" t="str">
        <f>'Ref2'!I101</f>
        <v>E5037</v>
      </c>
      <c r="B101" s="72" t="str">
        <f>INDEX('Ref1'!$E:$E,MATCH($A101,'Ref1'!$A:$A,0))</f>
        <v>Enfield</v>
      </c>
      <c r="C101" s="72" t="str">
        <f>INDEX('Ref2'!$E:$E,MATCH($A101,'Ref2'!$A:$A,0))</f>
        <v>No</v>
      </c>
      <c r="D101" s="86">
        <f>INDEX('1_GrowthAppeals'!V:V,MATCH($A101,'1_GrowthAppeals'!$A:$A,0))</f>
        <v>0</v>
      </c>
      <c r="E101" s="86">
        <f>INDEX('1_GrowthAppeals'!W:W,MATCH($A101,'1_GrowthAppeals'!$A:$A,0))</f>
        <v>0</v>
      </c>
      <c r="F101" s="86">
        <f>INDEX('1_GrowthAppeals'!X:X,MATCH($A101,'1_GrowthAppeals'!$A:$A,0))</f>
        <v>0</v>
      </c>
      <c r="G101" s="86">
        <f>INDEX('1_GrowthAppeals'!Y:Y,MATCH($A101,'1_GrowthAppeals'!$A:$A,0))</f>
        <v>0</v>
      </c>
      <c r="H101" s="86">
        <f>INDEX('1_GrowthAppeals'!Z:Z,MATCH($A101,'1_GrowthAppeals'!$A:$A,0))</f>
        <v>0</v>
      </c>
      <c r="I101" s="86">
        <f>INDEX('1_GrowthAppeals'!AA:AA,MATCH($A101,'1_GrowthAppeals'!$A:$A,0))</f>
        <v>0</v>
      </c>
      <c r="J101" s="86">
        <f>INDEX('1_GrowthAppeals'!AB:AB,MATCH($A101,'1_GrowthAppeals'!$A:$A,0))</f>
        <v>0</v>
      </c>
      <c r="K101" s="86">
        <f>INDEX('1_GrowthAppeals'!AC:AC,MATCH($A101,'1_GrowthAppeals'!$A:$A,0))</f>
        <v>0</v>
      </c>
      <c r="L101" s="86">
        <f>INDEX('1_GrowthAppeals'!AD:AD,MATCH($A101,'1_GrowthAppeals'!$A:$A,0))</f>
        <v>0</v>
      </c>
      <c r="M101" s="86">
        <f>INDEX('1_GrowthAppeals'!AE:AE,MATCH($A101,'1_GrowthAppeals'!$A:$A,0))</f>
        <v>0</v>
      </c>
      <c r="N101" s="86">
        <f>INDEX('1_GrowthAppeals'!AF:AF,MATCH($A101,'1_GrowthAppeals'!$A:$A,0))</f>
        <v>0</v>
      </c>
      <c r="O101" s="86">
        <f>INDEX('1_GrowthAppeals'!AG:AG,MATCH($A101,'1_GrowthAppeals'!$A:$A,0))</f>
        <v>0</v>
      </c>
      <c r="P101" s="86">
        <f>INDEX('1_GrowthAppeals'!AH:AH,MATCH($A101,'1_GrowthAppeals'!$A:$A,0))</f>
        <v>0</v>
      </c>
      <c r="Q101" s="86">
        <f>INDEX('1_GrowthAppeals'!AI:AI,MATCH($A101,'1_GrowthAppeals'!$A:$A,0))</f>
        <v>0</v>
      </c>
      <c r="R101" s="86">
        <f>INDEX('1_GrowthAppeals'!AJ:AJ,MATCH($A101,'1_GrowthAppeals'!$A:$A,0))</f>
        <v>0</v>
      </c>
      <c r="S101" s="325">
        <f>INDEX('1_GrowthAppeals'!AK:AK,MATCH($A101,'1_GrowthAppeals'!$A:$A,0))</f>
        <v>0</v>
      </c>
      <c r="T101" s="327"/>
      <c r="U101" s="95"/>
      <c r="V101" s="95"/>
      <c r="W101" s="95"/>
      <c r="X101" s="95"/>
      <c r="Y101" s="95"/>
      <c r="Z101" s="95"/>
      <c r="AA101" s="95"/>
      <c r="AB101" s="95"/>
      <c r="AC101" s="95"/>
      <c r="AD101" s="95"/>
      <c r="AE101" s="95"/>
      <c r="AF101" s="95"/>
      <c r="AG101" s="95"/>
      <c r="AH101" s="95"/>
      <c r="AI101" s="318"/>
      <c r="AJ101" s="322">
        <f t="shared" si="17"/>
        <v>0</v>
      </c>
      <c r="AK101" s="88">
        <f t="shared" si="18"/>
        <v>0</v>
      </c>
      <c r="AL101" s="88">
        <f t="shared" si="19"/>
        <v>0</v>
      </c>
      <c r="AM101" s="88">
        <f t="shared" si="20"/>
        <v>0</v>
      </c>
      <c r="AN101" s="88">
        <f t="shared" si="21"/>
        <v>0</v>
      </c>
      <c r="AO101" s="88">
        <f t="shared" si="22"/>
        <v>0</v>
      </c>
      <c r="AP101" s="88">
        <f t="shared" si="23"/>
        <v>0</v>
      </c>
      <c r="AQ101" s="88">
        <f t="shared" si="24"/>
        <v>0</v>
      </c>
      <c r="AR101" s="88">
        <f t="shared" si="25"/>
        <v>0</v>
      </c>
      <c r="AS101" s="88">
        <f t="shared" si="26"/>
        <v>0</v>
      </c>
      <c r="AT101" s="88">
        <f t="shared" si="27"/>
        <v>0</v>
      </c>
      <c r="AU101" s="88">
        <f t="shared" si="28"/>
        <v>0</v>
      </c>
      <c r="AV101" s="88">
        <f t="shared" si="29"/>
        <v>0</v>
      </c>
      <c r="AW101" s="88">
        <f t="shared" si="30"/>
        <v>0</v>
      </c>
      <c r="AX101" s="88">
        <f t="shared" si="31"/>
        <v>0</v>
      </c>
      <c r="AY101" s="88">
        <f t="shared" si="32"/>
        <v>0</v>
      </c>
    </row>
    <row r="102" spans="1:51" s="48" customFormat="1">
      <c r="A102" s="72" t="str">
        <f>'Ref2'!I102</f>
        <v>E1537</v>
      </c>
      <c r="B102" s="72" t="str">
        <f>INDEX('Ref1'!$E:$E,MATCH($A102,'Ref1'!$A:$A,0))</f>
        <v>Epping Forest</v>
      </c>
      <c r="C102" s="72" t="str">
        <f>INDEX('Ref2'!$E:$E,MATCH($A102,'Ref2'!$A:$A,0))</f>
        <v>No</v>
      </c>
      <c r="D102" s="86">
        <f>INDEX('1_GrowthAppeals'!V:V,MATCH($A102,'1_GrowthAppeals'!$A:$A,0))</f>
        <v>0</v>
      </c>
      <c r="E102" s="86">
        <f>INDEX('1_GrowthAppeals'!W:W,MATCH($A102,'1_GrowthAppeals'!$A:$A,0))</f>
        <v>0</v>
      </c>
      <c r="F102" s="86">
        <f>INDEX('1_GrowthAppeals'!X:X,MATCH($A102,'1_GrowthAppeals'!$A:$A,0))</f>
        <v>0</v>
      </c>
      <c r="G102" s="86">
        <f>INDEX('1_GrowthAppeals'!Y:Y,MATCH($A102,'1_GrowthAppeals'!$A:$A,0))</f>
        <v>0</v>
      </c>
      <c r="H102" s="86">
        <f>INDEX('1_GrowthAppeals'!Z:Z,MATCH($A102,'1_GrowthAppeals'!$A:$A,0))</f>
        <v>0</v>
      </c>
      <c r="I102" s="86">
        <f>INDEX('1_GrowthAppeals'!AA:AA,MATCH($A102,'1_GrowthAppeals'!$A:$A,0))</f>
        <v>0</v>
      </c>
      <c r="J102" s="86">
        <f>INDEX('1_GrowthAppeals'!AB:AB,MATCH($A102,'1_GrowthAppeals'!$A:$A,0))</f>
        <v>0</v>
      </c>
      <c r="K102" s="86">
        <f>INDEX('1_GrowthAppeals'!AC:AC,MATCH($A102,'1_GrowthAppeals'!$A:$A,0))</f>
        <v>0</v>
      </c>
      <c r="L102" s="86">
        <f>INDEX('1_GrowthAppeals'!AD:AD,MATCH($A102,'1_GrowthAppeals'!$A:$A,0))</f>
        <v>0</v>
      </c>
      <c r="M102" s="86">
        <f>INDEX('1_GrowthAppeals'!AE:AE,MATCH($A102,'1_GrowthAppeals'!$A:$A,0))</f>
        <v>0</v>
      </c>
      <c r="N102" s="86">
        <f>INDEX('1_GrowthAppeals'!AF:AF,MATCH($A102,'1_GrowthAppeals'!$A:$A,0))</f>
        <v>0</v>
      </c>
      <c r="O102" s="86">
        <f>INDEX('1_GrowthAppeals'!AG:AG,MATCH($A102,'1_GrowthAppeals'!$A:$A,0))</f>
        <v>0</v>
      </c>
      <c r="P102" s="86">
        <f>INDEX('1_GrowthAppeals'!AH:AH,MATCH($A102,'1_GrowthAppeals'!$A:$A,0))</f>
        <v>0</v>
      </c>
      <c r="Q102" s="86">
        <f>INDEX('1_GrowthAppeals'!AI:AI,MATCH($A102,'1_GrowthAppeals'!$A:$A,0))</f>
        <v>0</v>
      </c>
      <c r="R102" s="86">
        <f>INDEX('1_GrowthAppeals'!AJ:AJ,MATCH($A102,'1_GrowthAppeals'!$A:$A,0))</f>
        <v>0</v>
      </c>
      <c r="S102" s="325">
        <f>INDEX('1_GrowthAppeals'!AK:AK,MATCH($A102,'1_GrowthAppeals'!$A:$A,0))</f>
        <v>0</v>
      </c>
      <c r="T102" s="327"/>
      <c r="U102" s="95"/>
      <c r="V102" s="95"/>
      <c r="W102" s="95"/>
      <c r="X102" s="95"/>
      <c r="Y102" s="95"/>
      <c r="Z102" s="95"/>
      <c r="AA102" s="95"/>
      <c r="AB102" s="95"/>
      <c r="AC102" s="95"/>
      <c r="AD102" s="95"/>
      <c r="AE102" s="95"/>
      <c r="AF102" s="95"/>
      <c r="AG102" s="95"/>
      <c r="AH102" s="95"/>
      <c r="AI102" s="318"/>
      <c r="AJ102" s="322">
        <f t="shared" si="17"/>
        <v>0</v>
      </c>
      <c r="AK102" s="88">
        <f t="shared" si="18"/>
        <v>0</v>
      </c>
      <c r="AL102" s="88">
        <f t="shared" si="19"/>
        <v>0</v>
      </c>
      <c r="AM102" s="88">
        <f t="shared" si="20"/>
        <v>0</v>
      </c>
      <c r="AN102" s="88">
        <f t="shared" si="21"/>
        <v>0</v>
      </c>
      <c r="AO102" s="88">
        <f t="shared" si="22"/>
        <v>0</v>
      </c>
      <c r="AP102" s="88">
        <f t="shared" si="23"/>
        <v>0</v>
      </c>
      <c r="AQ102" s="88">
        <f t="shared" si="24"/>
        <v>0</v>
      </c>
      <c r="AR102" s="88">
        <f t="shared" si="25"/>
        <v>0</v>
      </c>
      <c r="AS102" s="88">
        <f t="shared" si="26"/>
        <v>0</v>
      </c>
      <c r="AT102" s="88">
        <f t="shared" si="27"/>
        <v>0</v>
      </c>
      <c r="AU102" s="88">
        <f t="shared" si="28"/>
        <v>0</v>
      </c>
      <c r="AV102" s="88">
        <f t="shared" si="29"/>
        <v>0</v>
      </c>
      <c r="AW102" s="88">
        <f t="shared" si="30"/>
        <v>0</v>
      </c>
      <c r="AX102" s="88">
        <f t="shared" si="31"/>
        <v>0</v>
      </c>
      <c r="AY102" s="88">
        <f t="shared" si="32"/>
        <v>0</v>
      </c>
    </row>
    <row r="103" spans="1:51" s="48" customFormat="1">
      <c r="A103" s="72" t="str">
        <f>'Ref2'!I103</f>
        <v>E3632</v>
      </c>
      <c r="B103" s="72" t="str">
        <f>INDEX('Ref1'!$E:$E,MATCH($A103,'Ref1'!$A:$A,0))</f>
        <v>Epsom and Ewell</v>
      </c>
      <c r="C103" s="72" t="str">
        <f>INDEX('Ref2'!$E:$E,MATCH($A103,'Ref2'!$A:$A,0))</f>
        <v>No</v>
      </c>
      <c r="D103" s="86">
        <f>INDEX('1_GrowthAppeals'!V:V,MATCH($A103,'1_GrowthAppeals'!$A:$A,0))</f>
        <v>0</v>
      </c>
      <c r="E103" s="86">
        <f>INDEX('1_GrowthAppeals'!W:W,MATCH($A103,'1_GrowthAppeals'!$A:$A,0))</f>
        <v>0</v>
      </c>
      <c r="F103" s="86">
        <f>INDEX('1_GrowthAppeals'!X:X,MATCH($A103,'1_GrowthAppeals'!$A:$A,0))</f>
        <v>0</v>
      </c>
      <c r="G103" s="86">
        <f>INDEX('1_GrowthAppeals'!Y:Y,MATCH($A103,'1_GrowthAppeals'!$A:$A,0))</f>
        <v>0</v>
      </c>
      <c r="H103" s="86">
        <f>INDEX('1_GrowthAppeals'!Z:Z,MATCH($A103,'1_GrowthAppeals'!$A:$A,0))</f>
        <v>0</v>
      </c>
      <c r="I103" s="86">
        <f>INDEX('1_GrowthAppeals'!AA:AA,MATCH($A103,'1_GrowthAppeals'!$A:$A,0))</f>
        <v>0</v>
      </c>
      <c r="J103" s="86">
        <f>INDEX('1_GrowthAppeals'!AB:AB,MATCH($A103,'1_GrowthAppeals'!$A:$A,0))</f>
        <v>0</v>
      </c>
      <c r="K103" s="86">
        <f>INDEX('1_GrowthAppeals'!AC:AC,MATCH($A103,'1_GrowthAppeals'!$A:$A,0))</f>
        <v>0</v>
      </c>
      <c r="L103" s="86">
        <f>INDEX('1_GrowthAppeals'!AD:AD,MATCH($A103,'1_GrowthAppeals'!$A:$A,0))</f>
        <v>0</v>
      </c>
      <c r="M103" s="86">
        <f>INDEX('1_GrowthAppeals'!AE:AE,MATCH($A103,'1_GrowthAppeals'!$A:$A,0))</f>
        <v>0</v>
      </c>
      <c r="N103" s="86">
        <f>INDEX('1_GrowthAppeals'!AF:AF,MATCH($A103,'1_GrowthAppeals'!$A:$A,0))</f>
        <v>0</v>
      </c>
      <c r="O103" s="86">
        <f>INDEX('1_GrowthAppeals'!AG:AG,MATCH($A103,'1_GrowthAppeals'!$A:$A,0))</f>
        <v>0</v>
      </c>
      <c r="P103" s="86">
        <f>INDEX('1_GrowthAppeals'!AH:AH,MATCH($A103,'1_GrowthAppeals'!$A:$A,0))</f>
        <v>0</v>
      </c>
      <c r="Q103" s="86">
        <f>INDEX('1_GrowthAppeals'!AI:AI,MATCH($A103,'1_GrowthAppeals'!$A:$A,0))</f>
        <v>0</v>
      </c>
      <c r="R103" s="86">
        <f>INDEX('1_GrowthAppeals'!AJ:AJ,MATCH($A103,'1_GrowthAppeals'!$A:$A,0))</f>
        <v>0</v>
      </c>
      <c r="S103" s="325">
        <f>INDEX('1_GrowthAppeals'!AK:AK,MATCH($A103,'1_GrowthAppeals'!$A:$A,0))</f>
        <v>0</v>
      </c>
      <c r="T103" s="327"/>
      <c r="U103" s="95"/>
      <c r="V103" s="95"/>
      <c r="W103" s="95"/>
      <c r="X103" s="95"/>
      <c r="Y103" s="95"/>
      <c r="Z103" s="95"/>
      <c r="AA103" s="95"/>
      <c r="AB103" s="95"/>
      <c r="AC103" s="95"/>
      <c r="AD103" s="95"/>
      <c r="AE103" s="95"/>
      <c r="AF103" s="95"/>
      <c r="AG103" s="95"/>
      <c r="AH103" s="95"/>
      <c r="AI103" s="318"/>
      <c r="AJ103" s="322">
        <f t="shared" si="17"/>
        <v>0</v>
      </c>
      <c r="AK103" s="88">
        <f t="shared" si="18"/>
        <v>0</v>
      </c>
      <c r="AL103" s="88">
        <f t="shared" si="19"/>
        <v>0</v>
      </c>
      <c r="AM103" s="88">
        <f t="shared" si="20"/>
        <v>0</v>
      </c>
      <c r="AN103" s="88">
        <f t="shared" si="21"/>
        <v>0</v>
      </c>
      <c r="AO103" s="88">
        <f t="shared" si="22"/>
        <v>0</v>
      </c>
      <c r="AP103" s="88">
        <f t="shared" si="23"/>
        <v>0</v>
      </c>
      <c r="AQ103" s="88">
        <f t="shared" si="24"/>
        <v>0</v>
      </c>
      <c r="AR103" s="88">
        <f t="shared" si="25"/>
        <v>0</v>
      </c>
      <c r="AS103" s="88">
        <f t="shared" si="26"/>
        <v>0</v>
      </c>
      <c r="AT103" s="88">
        <f t="shared" si="27"/>
        <v>0</v>
      </c>
      <c r="AU103" s="88">
        <f t="shared" si="28"/>
        <v>0</v>
      </c>
      <c r="AV103" s="88">
        <f t="shared" si="29"/>
        <v>0</v>
      </c>
      <c r="AW103" s="88">
        <f t="shared" si="30"/>
        <v>0</v>
      </c>
      <c r="AX103" s="88">
        <f t="shared" si="31"/>
        <v>0</v>
      </c>
      <c r="AY103" s="88">
        <f t="shared" si="32"/>
        <v>0</v>
      </c>
    </row>
    <row r="104" spans="1:51" s="48" customFormat="1">
      <c r="A104" s="72" t="str">
        <f>'Ref2'!I104</f>
        <v>E1036</v>
      </c>
      <c r="B104" s="72" t="str">
        <f>INDEX('Ref1'!$E:$E,MATCH($A104,'Ref1'!$A:$A,0))</f>
        <v>Erewash</v>
      </c>
      <c r="C104" s="72" t="str">
        <f>INDEX('Ref2'!$E:$E,MATCH($A104,'Ref2'!$A:$A,0))</f>
        <v>No</v>
      </c>
      <c r="D104" s="86">
        <f>INDEX('1_GrowthAppeals'!V:V,MATCH($A104,'1_GrowthAppeals'!$A:$A,0))</f>
        <v>0</v>
      </c>
      <c r="E104" s="86">
        <f>INDEX('1_GrowthAppeals'!W:W,MATCH($A104,'1_GrowthAppeals'!$A:$A,0))</f>
        <v>0</v>
      </c>
      <c r="F104" s="86">
        <f>INDEX('1_GrowthAppeals'!X:X,MATCH($A104,'1_GrowthAppeals'!$A:$A,0))</f>
        <v>0</v>
      </c>
      <c r="G104" s="86">
        <f>INDEX('1_GrowthAppeals'!Y:Y,MATCH($A104,'1_GrowthAppeals'!$A:$A,0))</f>
        <v>0</v>
      </c>
      <c r="H104" s="86">
        <f>INDEX('1_GrowthAppeals'!Z:Z,MATCH($A104,'1_GrowthAppeals'!$A:$A,0))</f>
        <v>0</v>
      </c>
      <c r="I104" s="86">
        <f>INDEX('1_GrowthAppeals'!AA:AA,MATCH($A104,'1_GrowthAppeals'!$A:$A,0))</f>
        <v>0</v>
      </c>
      <c r="J104" s="86">
        <f>INDEX('1_GrowthAppeals'!AB:AB,MATCH($A104,'1_GrowthAppeals'!$A:$A,0))</f>
        <v>0</v>
      </c>
      <c r="K104" s="86">
        <f>INDEX('1_GrowthAppeals'!AC:AC,MATCH($A104,'1_GrowthAppeals'!$A:$A,0))</f>
        <v>0</v>
      </c>
      <c r="L104" s="86">
        <f>INDEX('1_GrowthAppeals'!AD:AD,MATCH($A104,'1_GrowthAppeals'!$A:$A,0))</f>
        <v>0</v>
      </c>
      <c r="M104" s="86">
        <f>INDEX('1_GrowthAppeals'!AE:AE,MATCH($A104,'1_GrowthAppeals'!$A:$A,0))</f>
        <v>0</v>
      </c>
      <c r="N104" s="86">
        <f>INDEX('1_GrowthAppeals'!AF:AF,MATCH($A104,'1_GrowthAppeals'!$A:$A,0))</f>
        <v>0</v>
      </c>
      <c r="O104" s="86">
        <f>INDEX('1_GrowthAppeals'!AG:AG,MATCH($A104,'1_GrowthAppeals'!$A:$A,0))</f>
        <v>0</v>
      </c>
      <c r="P104" s="86">
        <f>INDEX('1_GrowthAppeals'!AH:AH,MATCH($A104,'1_GrowthAppeals'!$A:$A,0))</f>
        <v>0</v>
      </c>
      <c r="Q104" s="86">
        <f>INDEX('1_GrowthAppeals'!AI:AI,MATCH($A104,'1_GrowthAppeals'!$A:$A,0))</f>
        <v>0</v>
      </c>
      <c r="R104" s="86">
        <f>INDEX('1_GrowthAppeals'!AJ:AJ,MATCH($A104,'1_GrowthAppeals'!$A:$A,0))</f>
        <v>0</v>
      </c>
      <c r="S104" s="325">
        <f>INDEX('1_GrowthAppeals'!AK:AK,MATCH($A104,'1_GrowthAppeals'!$A:$A,0))</f>
        <v>0</v>
      </c>
      <c r="T104" s="327"/>
      <c r="U104" s="95"/>
      <c r="V104" s="95"/>
      <c r="W104" s="95"/>
      <c r="X104" s="95"/>
      <c r="Y104" s="95"/>
      <c r="Z104" s="95"/>
      <c r="AA104" s="95"/>
      <c r="AB104" s="95"/>
      <c r="AC104" s="95"/>
      <c r="AD104" s="95"/>
      <c r="AE104" s="95"/>
      <c r="AF104" s="95"/>
      <c r="AG104" s="95"/>
      <c r="AH104" s="95"/>
      <c r="AI104" s="318"/>
      <c r="AJ104" s="322">
        <f t="shared" si="17"/>
        <v>0</v>
      </c>
      <c r="AK104" s="88">
        <f t="shared" si="18"/>
        <v>0</v>
      </c>
      <c r="AL104" s="88">
        <f t="shared" si="19"/>
        <v>0</v>
      </c>
      <c r="AM104" s="88">
        <f t="shared" si="20"/>
        <v>0</v>
      </c>
      <c r="AN104" s="88">
        <f t="shared" si="21"/>
        <v>0</v>
      </c>
      <c r="AO104" s="88">
        <f t="shared" si="22"/>
        <v>0</v>
      </c>
      <c r="AP104" s="88">
        <f t="shared" si="23"/>
        <v>0</v>
      </c>
      <c r="AQ104" s="88">
        <f t="shared" si="24"/>
        <v>0</v>
      </c>
      <c r="AR104" s="88">
        <f t="shared" si="25"/>
        <v>0</v>
      </c>
      <c r="AS104" s="88">
        <f t="shared" si="26"/>
        <v>0</v>
      </c>
      <c r="AT104" s="88">
        <f t="shared" si="27"/>
        <v>0</v>
      </c>
      <c r="AU104" s="88">
        <f t="shared" si="28"/>
        <v>0</v>
      </c>
      <c r="AV104" s="88">
        <f t="shared" si="29"/>
        <v>0</v>
      </c>
      <c r="AW104" s="88">
        <f t="shared" si="30"/>
        <v>0</v>
      </c>
      <c r="AX104" s="88">
        <f t="shared" si="31"/>
        <v>0</v>
      </c>
      <c r="AY104" s="88">
        <f t="shared" si="32"/>
        <v>0</v>
      </c>
    </row>
    <row r="105" spans="1:51" s="48" customFormat="1">
      <c r="A105" s="72" t="str">
        <f>'Ref2'!I105</f>
        <v>E1132</v>
      </c>
      <c r="B105" s="72" t="str">
        <f>INDEX('Ref1'!$E:$E,MATCH($A105,'Ref1'!$A:$A,0))</f>
        <v>Exeter</v>
      </c>
      <c r="C105" s="72" t="str">
        <f>INDEX('Ref2'!$E:$E,MATCH($A105,'Ref2'!$A:$A,0))</f>
        <v>No</v>
      </c>
      <c r="D105" s="86">
        <f>INDEX('1_GrowthAppeals'!V:V,MATCH($A105,'1_GrowthAppeals'!$A:$A,0))</f>
        <v>0</v>
      </c>
      <c r="E105" s="86">
        <f>INDEX('1_GrowthAppeals'!W:W,MATCH($A105,'1_GrowthAppeals'!$A:$A,0))</f>
        <v>0</v>
      </c>
      <c r="F105" s="86">
        <f>INDEX('1_GrowthAppeals'!X:X,MATCH($A105,'1_GrowthAppeals'!$A:$A,0))</f>
        <v>0</v>
      </c>
      <c r="G105" s="86">
        <f>INDEX('1_GrowthAppeals'!Y:Y,MATCH($A105,'1_GrowthAppeals'!$A:$A,0))</f>
        <v>0</v>
      </c>
      <c r="H105" s="86">
        <f>INDEX('1_GrowthAppeals'!Z:Z,MATCH($A105,'1_GrowthAppeals'!$A:$A,0))</f>
        <v>0</v>
      </c>
      <c r="I105" s="86">
        <f>INDEX('1_GrowthAppeals'!AA:AA,MATCH($A105,'1_GrowthAppeals'!$A:$A,0))</f>
        <v>0</v>
      </c>
      <c r="J105" s="86">
        <f>INDEX('1_GrowthAppeals'!AB:AB,MATCH($A105,'1_GrowthAppeals'!$A:$A,0))</f>
        <v>0</v>
      </c>
      <c r="K105" s="86">
        <f>INDEX('1_GrowthAppeals'!AC:AC,MATCH($A105,'1_GrowthAppeals'!$A:$A,0))</f>
        <v>0</v>
      </c>
      <c r="L105" s="86">
        <f>INDEX('1_GrowthAppeals'!AD:AD,MATCH($A105,'1_GrowthAppeals'!$A:$A,0))</f>
        <v>0</v>
      </c>
      <c r="M105" s="86">
        <f>INDEX('1_GrowthAppeals'!AE:AE,MATCH($A105,'1_GrowthAppeals'!$A:$A,0))</f>
        <v>0</v>
      </c>
      <c r="N105" s="86">
        <f>INDEX('1_GrowthAppeals'!AF:AF,MATCH($A105,'1_GrowthAppeals'!$A:$A,0))</f>
        <v>0</v>
      </c>
      <c r="O105" s="86">
        <f>INDEX('1_GrowthAppeals'!AG:AG,MATCH($A105,'1_GrowthAppeals'!$A:$A,0))</f>
        <v>0</v>
      </c>
      <c r="P105" s="86">
        <f>INDEX('1_GrowthAppeals'!AH:AH,MATCH($A105,'1_GrowthAppeals'!$A:$A,0))</f>
        <v>0</v>
      </c>
      <c r="Q105" s="86">
        <f>INDEX('1_GrowthAppeals'!AI:AI,MATCH($A105,'1_GrowthAppeals'!$A:$A,0))</f>
        <v>0</v>
      </c>
      <c r="R105" s="86">
        <f>INDEX('1_GrowthAppeals'!AJ:AJ,MATCH($A105,'1_GrowthAppeals'!$A:$A,0))</f>
        <v>0</v>
      </c>
      <c r="S105" s="325">
        <f>INDEX('1_GrowthAppeals'!AK:AK,MATCH($A105,'1_GrowthAppeals'!$A:$A,0))</f>
        <v>0</v>
      </c>
      <c r="T105" s="327"/>
      <c r="U105" s="95"/>
      <c r="V105" s="95"/>
      <c r="W105" s="95"/>
      <c r="X105" s="95"/>
      <c r="Y105" s="95"/>
      <c r="Z105" s="95"/>
      <c r="AA105" s="95"/>
      <c r="AB105" s="95"/>
      <c r="AC105" s="95"/>
      <c r="AD105" s="95"/>
      <c r="AE105" s="95"/>
      <c r="AF105" s="95"/>
      <c r="AG105" s="95"/>
      <c r="AH105" s="95"/>
      <c r="AI105" s="318"/>
      <c r="AJ105" s="322">
        <f t="shared" si="17"/>
        <v>0</v>
      </c>
      <c r="AK105" s="88">
        <f t="shared" si="18"/>
        <v>0</v>
      </c>
      <c r="AL105" s="88">
        <f t="shared" si="19"/>
        <v>0</v>
      </c>
      <c r="AM105" s="88">
        <f t="shared" si="20"/>
        <v>0</v>
      </c>
      <c r="AN105" s="88">
        <f t="shared" si="21"/>
        <v>0</v>
      </c>
      <c r="AO105" s="88">
        <f t="shared" si="22"/>
        <v>0</v>
      </c>
      <c r="AP105" s="88">
        <f t="shared" si="23"/>
        <v>0</v>
      </c>
      <c r="AQ105" s="88">
        <f t="shared" si="24"/>
        <v>0</v>
      </c>
      <c r="AR105" s="88">
        <f t="shared" si="25"/>
        <v>0</v>
      </c>
      <c r="AS105" s="88">
        <f t="shared" si="26"/>
        <v>0</v>
      </c>
      <c r="AT105" s="88">
        <f t="shared" si="27"/>
        <v>0</v>
      </c>
      <c r="AU105" s="88">
        <f t="shared" si="28"/>
        <v>0</v>
      </c>
      <c r="AV105" s="88">
        <f t="shared" si="29"/>
        <v>0</v>
      </c>
      <c r="AW105" s="88">
        <f t="shared" si="30"/>
        <v>0</v>
      </c>
      <c r="AX105" s="88">
        <f t="shared" si="31"/>
        <v>0</v>
      </c>
      <c r="AY105" s="88">
        <f t="shared" si="32"/>
        <v>0</v>
      </c>
    </row>
    <row r="106" spans="1:51" s="48" customFormat="1">
      <c r="A106" s="72" t="str">
        <f>'Ref2'!I106</f>
        <v>E1734</v>
      </c>
      <c r="B106" s="72" t="str">
        <f>INDEX('Ref1'!$E:$E,MATCH($A106,'Ref1'!$A:$A,0))</f>
        <v>Fareham</v>
      </c>
      <c r="C106" s="72" t="str">
        <f>INDEX('Ref2'!$E:$E,MATCH($A106,'Ref2'!$A:$A,0))</f>
        <v>No</v>
      </c>
      <c r="D106" s="86">
        <f>INDEX('1_GrowthAppeals'!V:V,MATCH($A106,'1_GrowthAppeals'!$A:$A,0))</f>
        <v>0</v>
      </c>
      <c r="E106" s="86">
        <f>INDEX('1_GrowthAppeals'!W:W,MATCH($A106,'1_GrowthAppeals'!$A:$A,0))</f>
        <v>0</v>
      </c>
      <c r="F106" s="86">
        <f>INDEX('1_GrowthAppeals'!X:X,MATCH($A106,'1_GrowthAppeals'!$A:$A,0))</f>
        <v>0</v>
      </c>
      <c r="G106" s="86">
        <f>INDEX('1_GrowthAppeals'!Y:Y,MATCH($A106,'1_GrowthAppeals'!$A:$A,0))</f>
        <v>0</v>
      </c>
      <c r="H106" s="86">
        <f>INDEX('1_GrowthAppeals'!Z:Z,MATCH($A106,'1_GrowthAppeals'!$A:$A,0))</f>
        <v>0</v>
      </c>
      <c r="I106" s="86">
        <f>INDEX('1_GrowthAppeals'!AA:AA,MATCH($A106,'1_GrowthAppeals'!$A:$A,0))</f>
        <v>0</v>
      </c>
      <c r="J106" s="86">
        <f>INDEX('1_GrowthAppeals'!AB:AB,MATCH($A106,'1_GrowthAppeals'!$A:$A,0))</f>
        <v>0</v>
      </c>
      <c r="K106" s="86">
        <f>INDEX('1_GrowthAppeals'!AC:AC,MATCH($A106,'1_GrowthAppeals'!$A:$A,0))</f>
        <v>0</v>
      </c>
      <c r="L106" s="86">
        <f>INDEX('1_GrowthAppeals'!AD:AD,MATCH($A106,'1_GrowthAppeals'!$A:$A,0))</f>
        <v>0</v>
      </c>
      <c r="M106" s="86">
        <f>INDEX('1_GrowthAppeals'!AE:AE,MATCH($A106,'1_GrowthAppeals'!$A:$A,0))</f>
        <v>0</v>
      </c>
      <c r="N106" s="86">
        <f>INDEX('1_GrowthAppeals'!AF:AF,MATCH($A106,'1_GrowthAppeals'!$A:$A,0))</f>
        <v>0</v>
      </c>
      <c r="O106" s="86">
        <f>INDEX('1_GrowthAppeals'!AG:AG,MATCH($A106,'1_GrowthAppeals'!$A:$A,0))</f>
        <v>0</v>
      </c>
      <c r="P106" s="86">
        <f>INDEX('1_GrowthAppeals'!AH:AH,MATCH($A106,'1_GrowthAppeals'!$A:$A,0))</f>
        <v>0</v>
      </c>
      <c r="Q106" s="86">
        <f>INDEX('1_GrowthAppeals'!AI:AI,MATCH($A106,'1_GrowthAppeals'!$A:$A,0))</f>
        <v>0</v>
      </c>
      <c r="R106" s="86">
        <f>INDEX('1_GrowthAppeals'!AJ:AJ,MATCH($A106,'1_GrowthAppeals'!$A:$A,0))</f>
        <v>0</v>
      </c>
      <c r="S106" s="325">
        <f>INDEX('1_GrowthAppeals'!AK:AK,MATCH($A106,'1_GrowthAppeals'!$A:$A,0))</f>
        <v>0</v>
      </c>
      <c r="T106" s="327"/>
      <c r="U106" s="95"/>
      <c r="V106" s="95"/>
      <c r="W106" s="95"/>
      <c r="X106" s="95"/>
      <c r="Y106" s="95"/>
      <c r="Z106" s="95"/>
      <c r="AA106" s="95"/>
      <c r="AB106" s="95"/>
      <c r="AC106" s="95"/>
      <c r="AD106" s="95"/>
      <c r="AE106" s="95"/>
      <c r="AF106" s="95"/>
      <c r="AG106" s="95"/>
      <c r="AH106" s="95"/>
      <c r="AI106" s="318"/>
      <c r="AJ106" s="322">
        <f t="shared" si="17"/>
        <v>0</v>
      </c>
      <c r="AK106" s="88">
        <f t="shared" si="18"/>
        <v>0</v>
      </c>
      <c r="AL106" s="88">
        <f t="shared" si="19"/>
        <v>0</v>
      </c>
      <c r="AM106" s="88">
        <f t="shared" si="20"/>
        <v>0</v>
      </c>
      <c r="AN106" s="88">
        <f t="shared" si="21"/>
        <v>0</v>
      </c>
      <c r="AO106" s="88">
        <f t="shared" si="22"/>
        <v>0</v>
      </c>
      <c r="AP106" s="88">
        <f t="shared" si="23"/>
        <v>0</v>
      </c>
      <c r="AQ106" s="88">
        <f t="shared" si="24"/>
        <v>0</v>
      </c>
      <c r="AR106" s="88">
        <f t="shared" si="25"/>
        <v>0</v>
      </c>
      <c r="AS106" s="88">
        <f t="shared" si="26"/>
        <v>0</v>
      </c>
      <c r="AT106" s="88">
        <f t="shared" si="27"/>
        <v>0</v>
      </c>
      <c r="AU106" s="88">
        <f t="shared" si="28"/>
        <v>0</v>
      </c>
      <c r="AV106" s="88">
        <f t="shared" si="29"/>
        <v>0</v>
      </c>
      <c r="AW106" s="88">
        <f t="shared" si="30"/>
        <v>0</v>
      </c>
      <c r="AX106" s="88">
        <f t="shared" si="31"/>
        <v>0</v>
      </c>
      <c r="AY106" s="88">
        <f t="shared" si="32"/>
        <v>0</v>
      </c>
    </row>
    <row r="107" spans="1:51" s="48" customFormat="1">
      <c r="A107" s="72" t="str">
        <f>'Ref2'!I107</f>
        <v>E0533</v>
      </c>
      <c r="B107" s="72" t="str">
        <f>INDEX('Ref1'!$E:$E,MATCH($A107,'Ref1'!$A:$A,0))</f>
        <v>Fenland</v>
      </c>
      <c r="C107" s="72" t="str">
        <f>INDEX('Ref2'!$E:$E,MATCH($A107,'Ref2'!$A:$A,0))</f>
        <v>No</v>
      </c>
      <c r="D107" s="86">
        <f>INDEX('1_GrowthAppeals'!V:V,MATCH($A107,'1_GrowthAppeals'!$A:$A,0))</f>
        <v>0</v>
      </c>
      <c r="E107" s="86">
        <f>INDEX('1_GrowthAppeals'!W:W,MATCH($A107,'1_GrowthAppeals'!$A:$A,0))</f>
        <v>0</v>
      </c>
      <c r="F107" s="86">
        <f>INDEX('1_GrowthAppeals'!X:X,MATCH($A107,'1_GrowthAppeals'!$A:$A,0))</f>
        <v>0</v>
      </c>
      <c r="G107" s="86">
        <f>INDEX('1_GrowthAppeals'!Y:Y,MATCH($A107,'1_GrowthAppeals'!$A:$A,0))</f>
        <v>0</v>
      </c>
      <c r="H107" s="86">
        <f>INDEX('1_GrowthAppeals'!Z:Z,MATCH($A107,'1_GrowthAppeals'!$A:$A,0))</f>
        <v>0</v>
      </c>
      <c r="I107" s="86">
        <f>INDEX('1_GrowthAppeals'!AA:AA,MATCH($A107,'1_GrowthAppeals'!$A:$A,0))</f>
        <v>0</v>
      </c>
      <c r="J107" s="86">
        <f>INDEX('1_GrowthAppeals'!AB:AB,MATCH($A107,'1_GrowthAppeals'!$A:$A,0))</f>
        <v>0</v>
      </c>
      <c r="K107" s="86">
        <f>INDEX('1_GrowthAppeals'!AC:AC,MATCH($A107,'1_GrowthAppeals'!$A:$A,0))</f>
        <v>0</v>
      </c>
      <c r="L107" s="86">
        <f>INDEX('1_GrowthAppeals'!AD:AD,MATCH($A107,'1_GrowthAppeals'!$A:$A,0))</f>
        <v>0</v>
      </c>
      <c r="M107" s="86">
        <f>INDEX('1_GrowthAppeals'!AE:AE,MATCH($A107,'1_GrowthAppeals'!$A:$A,0))</f>
        <v>0</v>
      </c>
      <c r="N107" s="86">
        <f>INDEX('1_GrowthAppeals'!AF:AF,MATCH($A107,'1_GrowthAppeals'!$A:$A,0))</f>
        <v>0</v>
      </c>
      <c r="O107" s="86">
        <f>INDEX('1_GrowthAppeals'!AG:AG,MATCH($A107,'1_GrowthAppeals'!$A:$A,0))</f>
        <v>0</v>
      </c>
      <c r="P107" s="86">
        <f>INDEX('1_GrowthAppeals'!AH:AH,MATCH($A107,'1_GrowthAppeals'!$A:$A,0))</f>
        <v>0</v>
      </c>
      <c r="Q107" s="86">
        <f>INDEX('1_GrowthAppeals'!AI:AI,MATCH($A107,'1_GrowthAppeals'!$A:$A,0))</f>
        <v>0</v>
      </c>
      <c r="R107" s="86">
        <f>INDEX('1_GrowthAppeals'!AJ:AJ,MATCH($A107,'1_GrowthAppeals'!$A:$A,0))</f>
        <v>0</v>
      </c>
      <c r="S107" s="325">
        <f>INDEX('1_GrowthAppeals'!AK:AK,MATCH($A107,'1_GrowthAppeals'!$A:$A,0))</f>
        <v>0</v>
      </c>
      <c r="T107" s="327"/>
      <c r="U107" s="95"/>
      <c r="V107" s="95"/>
      <c r="W107" s="95"/>
      <c r="X107" s="95"/>
      <c r="Y107" s="95"/>
      <c r="Z107" s="95"/>
      <c r="AA107" s="95"/>
      <c r="AB107" s="95"/>
      <c r="AC107" s="95"/>
      <c r="AD107" s="95"/>
      <c r="AE107" s="95"/>
      <c r="AF107" s="95"/>
      <c r="AG107" s="95"/>
      <c r="AH107" s="95"/>
      <c r="AI107" s="318"/>
      <c r="AJ107" s="322">
        <f t="shared" si="17"/>
        <v>0</v>
      </c>
      <c r="AK107" s="88">
        <f t="shared" si="18"/>
        <v>0</v>
      </c>
      <c r="AL107" s="88">
        <f t="shared" si="19"/>
        <v>0</v>
      </c>
      <c r="AM107" s="88">
        <f t="shared" si="20"/>
        <v>0</v>
      </c>
      <c r="AN107" s="88">
        <f t="shared" si="21"/>
        <v>0</v>
      </c>
      <c r="AO107" s="88">
        <f t="shared" si="22"/>
        <v>0</v>
      </c>
      <c r="AP107" s="88">
        <f t="shared" si="23"/>
        <v>0</v>
      </c>
      <c r="AQ107" s="88">
        <f t="shared" si="24"/>
        <v>0</v>
      </c>
      <c r="AR107" s="88">
        <f t="shared" si="25"/>
        <v>0</v>
      </c>
      <c r="AS107" s="88">
        <f t="shared" si="26"/>
        <v>0</v>
      </c>
      <c r="AT107" s="88">
        <f t="shared" si="27"/>
        <v>0</v>
      </c>
      <c r="AU107" s="88">
        <f t="shared" si="28"/>
        <v>0</v>
      </c>
      <c r="AV107" s="88">
        <f t="shared" si="29"/>
        <v>0</v>
      </c>
      <c r="AW107" s="88">
        <f t="shared" si="30"/>
        <v>0</v>
      </c>
      <c r="AX107" s="88">
        <f t="shared" si="31"/>
        <v>0</v>
      </c>
      <c r="AY107" s="88">
        <f t="shared" si="32"/>
        <v>0</v>
      </c>
    </row>
    <row r="108" spans="1:51" s="48" customFormat="1">
      <c r="A108" s="72" t="str">
        <f>'Ref2'!I108</f>
        <v>E3532</v>
      </c>
      <c r="B108" s="72" t="str">
        <f>INDEX('Ref1'!$E:$E,MATCH($A108,'Ref1'!$A:$A,0))</f>
        <v>Forest Heath</v>
      </c>
      <c r="C108" s="72" t="str">
        <f>INDEX('Ref2'!$E:$E,MATCH($A108,'Ref2'!$A:$A,0))</f>
        <v>No</v>
      </c>
      <c r="D108" s="86">
        <f>INDEX('1_GrowthAppeals'!V:V,MATCH($A108,'1_GrowthAppeals'!$A:$A,0))</f>
        <v>0</v>
      </c>
      <c r="E108" s="86">
        <f>INDEX('1_GrowthAppeals'!W:W,MATCH($A108,'1_GrowthAppeals'!$A:$A,0))</f>
        <v>0</v>
      </c>
      <c r="F108" s="86">
        <f>INDEX('1_GrowthAppeals'!X:X,MATCH($A108,'1_GrowthAppeals'!$A:$A,0))</f>
        <v>0</v>
      </c>
      <c r="G108" s="86">
        <f>INDEX('1_GrowthAppeals'!Y:Y,MATCH($A108,'1_GrowthAppeals'!$A:$A,0))</f>
        <v>0</v>
      </c>
      <c r="H108" s="86">
        <f>INDEX('1_GrowthAppeals'!Z:Z,MATCH($A108,'1_GrowthAppeals'!$A:$A,0))</f>
        <v>0</v>
      </c>
      <c r="I108" s="86">
        <f>INDEX('1_GrowthAppeals'!AA:AA,MATCH($A108,'1_GrowthAppeals'!$A:$A,0))</f>
        <v>0</v>
      </c>
      <c r="J108" s="86">
        <f>INDEX('1_GrowthAppeals'!AB:AB,MATCH($A108,'1_GrowthAppeals'!$A:$A,0))</f>
        <v>0</v>
      </c>
      <c r="K108" s="86">
        <f>INDEX('1_GrowthAppeals'!AC:AC,MATCH($A108,'1_GrowthAppeals'!$A:$A,0))</f>
        <v>0</v>
      </c>
      <c r="L108" s="86">
        <f>INDEX('1_GrowthAppeals'!AD:AD,MATCH($A108,'1_GrowthAppeals'!$A:$A,0))</f>
        <v>0</v>
      </c>
      <c r="M108" s="86">
        <f>INDEX('1_GrowthAppeals'!AE:AE,MATCH($A108,'1_GrowthAppeals'!$A:$A,0))</f>
        <v>0</v>
      </c>
      <c r="N108" s="86">
        <f>INDEX('1_GrowthAppeals'!AF:AF,MATCH($A108,'1_GrowthAppeals'!$A:$A,0))</f>
        <v>0</v>
      </c>
      <c r="O108" s="86">
        <f>INDEX('1_GrowthAppeals'!AG:AG,MATCH($A108,'1_GrowthAppeals'!$A:$A,0))</f>
        <v>0</v>
      </c>
      <c r="P108" s="86">
        <f>INDEX('1_GrowthAppeals'!AH:AH,MATCH($A108,'1_GrowthAppeals'!$A:$A,0))</f>
        <v>0</v>
      </c>
      <c r="Q108" s="86">
        <f>INDEX('1_GrowthAppeals'!AI:AI,MATCH($A108,'1_GrowthAppeals'!$A:$A,0))</f>
        <v>0</v>
      </c>
      <c r="R108" s="86">
        <f>INDEX('1_GrowthAppeals'!AJ:AJ,MATCH($A108,'1_GrowthAppeals'!$A:$A,0))</f>
        <v>0</v>
      </c>
      <c r="S108" s="325">
        <f>INDEX('1_GrowthAppeals'!AK:AK,MATCH($A108,'1_GrowthAppeals'!$A:$A,0))</f>
        <v>0</v>
      </c>
      <c r="T108" s="327"/>
      <c r="U108" s="95"/>
      <c r="V108" s="95"/>
      <c r="W108" s="95"/>
      <c r="X108" s="95"/>
      <c r="Y108" s="95"/>
      <c r="Z108" s="95"/>
      <c r="AA108" s="95"/>
      <c r="AB108" s="95"/>
      <c r="AC108" s="95"/>
      <c r="AD108" s="95"/>
      <c r="AE108" s="95"/>
      <c r="AF108" s="95"/>
      <c r="AG108" s="95"/>
      <c r="AH108" s="95"/>
      <c r="AI108" s="318"/>
      <c r="AJ108" s="322">
        <f t="shared" si="17"/>
        <v>0</v>
      </c>
      <c r="AK108" s="88">
        <f t="shared" si="18"/>
        <v>0</v>
      </c>
      <c r="AL108" s="88">
        <f t="shared" si="19"/>
        <v>0</v>
      </c>
      <c r="AM108" s="88">
        <f t="shared" si="20"/>
        <v>0</v>
      </c>
      <c r="AN108" s="88">
        <f t="shared" si="21"/>
        <v>0</v>
      </c>
      <c r="AO108" s="88">
        <f t="shared" si="22"/>
        <v>0</v>
      </c>
      <c r="AP108" s="88">
        <f t="shared" si="23"/>
        <v>0</v>
      </c>
      <c r="AQ108" s="88">
        <f t="shared" si="24"/>
        <v>0</v>
      </c>
      <c r="AR108" s="88">
        <f t="shared" si="25"/>
        <v>0</v>
      </c>
      <c r="AS108" s="88">
        <f t="shared" si="26"/>
        <v>0</v>
      </c>
      <c r="AT108" s="88">
        <f t="shared" si="27"/>
        <v>0</v>
      </c>
      <c r="AU108" s="88">
        <f t="shared" si="28"/>
        <v>0</v>
      </c>
      <c r="AV108" s="88">
        <f t="shared" si="29"/>
        <v>0</v>
      </c>
      <c r="AW108" s="88">
        <f t="shared" si="30"/>
        <v>0</v>
      </c>
      <c r="AX108" s="88">
        <f t="shared" si="31"/>
        <v>0</v>
      </c>
      <c r="AY108" s="88">
        <f t="shared" si="32"/>
        <v>0</v>
      </c>
    </row>
    <row r="109" spans="1:51" s="48" customFormat="1">
      <c r="A109" s="72" t="str">
        <f>'Ref2'!I109</f>
        <v>E1633</v>
      </c>
      <c r="B109" s="72" t="str">
        <f>INDEX('Ref1'!$E:$E,MATCH($A109,'Ref1'!$A:$A,0))</f>
        <v>Forest of Dean</v>
      </c>
      <c r="C109" s="72" t="str">
        <f>INDEX('Ref2'!$E:$E,MATCH($A109,'Ref2'!$A:$A,0))</f>
        <v>No</v>
      </c>
      <c r="D109" s="86">
        <f>INDEX('1_GrowthAppeals'!V:V,MATCH($A109,'1_GrowthAppeals'!$A:$A,0))</f>
        <v>0</v>
      </c>
      <c r="E109" s="86">
        <f>INDEX('1_GrowthAppeals'!W:W,MATCH($A109,'1_GrowthAppeals'!$A:$A,0))</f>
        <v>0</v>
      </c>
      <c r="F109" s="86">
        <f>INDEX('1_GrowthAppeals'!X:X,MATCH($A109,'1_GrowthAppeals'!$A:$A,0))</f>
        <v>0</v>
      </c>
      <c r="G109" s="86">
        <f>INDEX('1_GrowthAppeals'!Y:Y,MATCH($A109,'1_GrowthAppeals'!$A:$A,0))</f>
        <v>0</v>
      </c>
      <c r="H109" s="86">
        <f>INDEX('1_GrowthAppeals'!Z:Z,MATCH($A109,'1_GrowthAppeals'!$A:$A,0))</f>
        <v>0</v>
      </c>
      <c r="I109" s="86">
        <f>INDEX('1_GrowthAppeals'!AA:AA,MATCH($A109,'1_GrowthAppeals'!$A:$A,0))</f>
        <v>0</v>
      </c>
      <c r="J109" s="86">
        <f>INDEX('1_GrowthAppeals'!AB:AB,MATCH($A109,'1_GrowthAppeals'!$A:$A,0))</f>
        <v>0</v>
      </c>
      <c r="K109" s="86">
        <f>INDEX('1_GrowthAppeals'!AC:AC,MATCH($A109,'1_GrowthAppeals'!$A:$A,0))</f>
        <v>0</v>
      </c>
      <c r="L109" s="86">
        <f>INDEX('1_GrowthAppeals'!AD:AD,MATCH($A109,'1_GrowthAppeals'!$A:$A,0))</f>
        <v>0</v>
      </c>
      <c r="M109" s="86">
        <f>INDEX('1_GrowthAppeals'!AE:AE,MATCH($A109,'1_GrowthAppeals'!$A:$A,0))</f>
        <v>0</v>
      </c>
      <c r="N109" s="86">
        <f>INDEX('1_GrowthAppeals'!AF:AF,MATCH($A109,'1_GrowthAppeals'!$A:$A,0))</f>
        <v>0</v>
      </c>
      <c r="O109" s="86">
        <f>INDEX('1_GrowthAppeals'!AG:AG,MATCH($A109,'1_GrowthAppeals'!$A:$A,0))</f>
        <v>0</v>
      </c>
      <c r="P109" s="86">
        <f>INDEX('1_GrowthAppeals'!AH:AH,MATCH($A109,'1_GrowthAppeals'!$A:$A,0))</f>
        <v>0</v>
      </c>
      <c r="Q109" s="86">
        <f>INDEX('1_GrowthAppeals'!AI:AI,MATCH($A109,'1_GrowthAppeals'!$A:$A,0))</f>
        <v>0</v>
      </c>
      <c r="R109" s="86">
        <f>INDEX('1_GrowthAppeals'!AJ:AJ,MATCH($A109,'1_GrowthAppeals'!$A:$A,0))</f>
        <v>0</v>
      </c>
      <c r="S109" s="325">
        <f>INDEX('1_GrowthAppeals'!AK:AK,MATCH($A109,'1_GrowthAppeals'!$A:$A,0))</f>
        <v>0</v>
      </c>
      <c r="T109" s="327"/>
      <c r="U109" s="95"/>
      <c r="V109" s="95"/>
      <c r="W109" s="95"/>
      <c r="X109" s="95"/>
      <c r="Y109" s="95"/>
      <c r="Z109" s="95"/>
      <c r="AA109" s="95"/>
      <c r="AB109" s="95"/>
      <c r="AC109" s="95"/>
      <c r="AD109" s="95"/>
      <c r="AE109" s="95"/>
      <c r="AF109" s="95"/>
      <c r="AG109" s="95"/>
      <c r="AH109" s="95"/>
      <c r="AI109" s="318"/>
      <c r="AJ109" s="322">
        <f t="shared" si="17"/>
        <v>0</v>
      </c>
      <c r="AK109" s="88">
        <f t="shared" si="18"/>
        <v>0</v>
      </c>
      <c r="AL109" s="88">
        <f t="shared" si="19"/>
        <v>0</v>
      </c>
      <c r="AM109" s="88">
        <f t="shared" si="20"/>
        <v>0</v>
      </c>
      <c r="AN109" s="88">
        <f t="shared" si="21"/>
        <v>0</v>
      </c>
      <c r="AO109" s="88">
        <f t="shared" si="22"/>
        <v>0</v>
      </c>
      <c r="AP109" s="88">
        <f t="shared" si="23"/>
        <v>0</v>
      </c>
      <c r="AQ109" s="88">
        <f t="shared" si="24"/>
        <v>0</v>
      </c>
      <c r="AR109" s="88">
        <f t="shared" si="25"/>
        <v>0</v>
      </c>
      <c r="AS109" s="88">
        <f t="shared" si="26"/>
        <v>0</v>
      </c>
      <c r="AT109" s="88">
        <f t="shared" si="27"/>
        <v>0</v>
      </c>
      <c r="AU109" s="88">
        <f t="shared" si="28"/>
        <v>0</v>
      </c>
      <c r="AV109" s="88">
        <f t="shared" si="29"/>
        <v>0</v>
      </c>
      <c r="AW109" s="88">
        <f t="shared" si="30"/>
        <v>0</v>
      </c>
      <c r="AX109" s="88">
        <f t="shared" si="31"/>
        <v>0</v>
      </c>
      <c r="AY109" s="88">
        <f t="shared" si="32"/>
        <v>0</v>
      </c>
    </row>
    <row r="110" spans="1:51" s="48" customFormat="1">
      <c r="A110" s="72" t="str">
        <f>'Ref2'!I110</f>
        <v>E2335</v>
      </c>
      <c r="B110" s="72" t="str">
        <f>INDEX('Ref1'!$E:$E,MATCH($A110,'Ref1'!$A:$A,0))</f>
        <v>Fylde</v>
      </c>
      <c r="C110" s="72" t="str">
        <f>INDEX('Ref2'!$E:$E,MATCH($A110,'Ref2'!$A:$A,0))</f>
        <v>No</v>
      </c>
      <c r="D110" s="86">
        <f>INDEX('1_GrowthAppeals'!V:V,MATCH($A110,'1_GrowthAppeals'!$A:$A,0))</f>
        <v>0</v>
      </c>
      <c r="E110" s="86">
        <f>INDEX('1_GrowthAppeals'!W:W,MATCH($A110,'1_GrowthAppeals'!$A:$A,0))</f>
        <v>0</v>
      </c>
      <c r="F110" s="86">
        <f>INDEX('1_GrowthAppeals'!X:X,MATCH($A110,'1_GrowthAppeals'!$A:$A,0))</f>
        <v>0</v>
      </c>
      <c r="G110" s="86">
        <f>INDEX('1_GrowthAppeals'!Y:Y,MATCH($A110,'1_GrowthAppeals'!$A:$A,0))</f>
        <v>0</v>
      </c>
      <c r="H110" s="86">
        <f>INDEX('1_GrowthAppeals'!Z:Z,MATCH($A110,'1_GrowthAppeals'!$A:$A,0))</f>
        <v>0</v>
      </c>
      <c r="I110" s="86">
        <f>INDEX('1_GrowthAppeals'!AA:AA,MATCH($A110,'1_GrowthAppeals'!$A:$A,0))</f>
        <v>0</v>
      </c>
      <c r="J110" s="86">
        <f>INDEX('1_GrowthAppeals'!AB:AB,MATCH($A110,'1_GrowthAppeals'!$A:$A,0))</f>
        <v>0</v>
      </c>
      <c r="K110" s="86">
        <f>INDEX('1_GrowthAppeals'!AC:AC,MATCH($A110,'1_GrowthAppeals'!$A:$A,0))</f>
        <v>0</v>
      </c>
      <c r="L110" s="86">
        <f>INDEX('1_GrowthAppeals'!AD:AD,MATCH($A110,'1_GrowthAppeals'!$A:$A,0))</f>
        <v>0</v>
      </c>
      <c r="M110" s="86">
        <f>INDEX('1_GrowthAppeals'!AE:AE,MATCH($A110,'1_GrowthAppeals'!$A:$A,0))</f>
        <v>0</v>
      </c>
      <c r="N110" s="86">
        <f>INDEX('1_GrowthAppeals'!AF:AF,MATCH($A110,'1_GrowthAppeals'!$A:$A,0))</f>
        <v>0</v>
      </c>
      <c r="O110" s="86">
        <f>INDEX('1_GrowthAppeals'!AG:AG,MATCH($A110,'1_GrowthAppeals'!$A:$A,0))</f>
        <v>0</v>
      </c>
      <c r="P110" s="86">
        <f>INDEX('1_GrowthAppeals'!AH:AH,MATCH($A110,'1_GrowthAppeals'!$A:$A,0))</f>
        <v>0</v>
      </c>
      <c r="Q110" s="86">
        <f>INDEX('1_GrowthAppeals'!AI:AI,MATCH($A110,'1_GrowthAppeals'!$A:$A,0))</f>
        <v>0</v>
      </c>
      <c r="R110" s="86">
        <f>INDEX('1_GrowthAppeals'!AJ:AJ,MATCH($A110,'1_GrowthAppeals'!$A:$A,0))</f>
        <v>0</v>
      </c>
      <c r="S110" s="325">
        <f>INDEX('1_GrowthAppeals'!AK:AK,MATCH($A110,'1_GrowthAppeals'!$A:$A,0))</f>
        <v>0</v>
      </c>
      <c r="T110" s="327"/>
      <c r="U110" s="95"/>
      <c r="V110" s="95"/>
      <c r="W110" s="95"/>
      <c r="X110" s="95"/>
      <c r="Y110" s="95"/>
      <c r="Z110" s="95"/>
      <c r="AA110" s="95"/>
      <c r="AB110" s="95"/>
      <c r="AC110" s="95"/>
      <c r="AD110" s="95"/>
      <c r="AE110" s="95"/>
      <c r="AF110" s="95"/>
      <c r="AG110" s="95"/>
      <c r="AH110" s="95"/>
      <c r="AI110" s="318"/>
      <c r="AJ110" s="322">
        <f t="shared" si="17"/>
        <v>0</v>
      </c>
      <c r="AK110" s="88">
        <f t="shared" si="18"/>
        <v>0</v>
      </c>
      <c r="AL110" s="88">
        <f t="shared" si="19"/>
        <v>0</v>
      </c>
      <c r="AM110" s="88">
        <f t="shared" si="20"/>
        <v>0</v>
      </c>
      <c r="AN110" s="88">
        <f t="shared" si="21"/>
        <v>0</v>
      </c>
      <c r="AO110" s="88">
        <f t="shared" si="22"/>
        <v>0</v>
      </c>
      <c r="AP110" s="88">
        <f t="shared" si="23"/>
        <v>0</v>
      </c>
      <c r="AQ110" s="88">
        <f t="shared" si="24"/>
        <v>0</v>
      </c>
      <c r="AR110" s="88">
        <f t="shared" si="25"/>
        <v>0</v>
      </c>
      <c r="AS110" s="88">
        <f t="shared" si="26"/>
        <v>0</v>
      </c>
      <c r="AT110" s="88">
        <f t="shared" si="27"/>
        <v>0</v>
      </c>
      <c r="AU110" s="88">
        <f t="shared" si="28"/>
        <v>0</v>
      </c>
      <c r="AV110" s="88">
        <f t="shared" si="29"/>
        <v>0</v>
      </c>
      <c r="AW110" s="88">
        <f t="shared" si="30"/>
        <v>0</v>
      </c>
      <c r="AX110" s="88">
        <f t="shared" si="31"/>
        <v>0</v>
      </c>
      <c r="AY110" s="88">
        <f t="shared" si="32"/>
        <v>0</v>
      </c>
    </row>
    <row r="111" spans="1:51" s="48" customFormat="1">
      <c r="A111" s="72" t="str">
        <f>'Ref2'!I111</f>
        <v>E4501</v>
      </c>
      <c r="B111" s="72" t="str">
        <f>INDEX('Ref1'!$E:$E,MATCH($A111,'Ref1'!$A:$A,0))</f>
        <v>Gateshead</v>
      </c>
      <c r="C111" s="72" t="str">
        <f>INDEX('Ref2'!$E:$E,MATCH($A111,'Ref2'!$A:$A,0))</f>
        <v>No</v>
      </c>
      <c r="D111" s="86">
        <f>INDEX('1_GrowthAppeals'!V:V,MATCH($A111,'1_GrowthAppeals'!$A:$A,0))</f>
        <v>0</v>
      </c>
      <c r="E111" s="86">
        <f>INDEX('1_GrowthAppeals'!W:W,MATCH($A111,'1_GrowthAppeals'!$A:$A,0))</f>
        <v>0</v>
      </c>
      <c r="F111" s="86">
        <f>INDEX('1_GrowthAppeals'!X:X,MATCH($A111,'1_GrowthAppeals'!$A:$A,0))</f>
        <v>0</v>
      </c>
      <c r="G111" s="86">
        <f>INDEX('1_GrowthAppeals'!Y:Y,MATCH($A111,'1_GrowthAppeals'!$A:$A,0))</f>
        <v>0</v>
      </c>
      <c r="H111" s="86">
        <f>INDEX('1_GrowthAppeals'!Z:Z,MATCH($A111,'1_GrowthAppeals'!$A:$A,0))</f>
        <v>0</v>
      </c>
      <c r="I111" s="86">
        <f>INDEX('1_GrowthAppeals'!AA:AA,MATCH($A111,'1_GrowthAppeals'!$A:$A,0))</f>
        <v>0</v>
      </c>
      <c r="J111" s="86">
        <f>INDEX('1_GrowthAppeals'!AB:AB,MATCH($A111,'1_GrowthAppeals'!$A:$A,0))</f>
        <v>0</v>
      </c>
      <c r="K111" s="86">
        <f>INDEX('1_GrowthAppeals'!AC:AC,MATCH($A111,'1_GrowthAppeals'!$A:$A,0))</f>
        <v>0</v>
      </c>
      <c r="L111" s="86">
        <f>INDEX('1_GrowthAppeals'!AD:AD,MATCH($A111,'1_GrowthAppeals'!$A:$A,0))</f>
        <v>0</v>
      </c>
      <c r="M111" s="86">
        <f>INDEX('1_GrowthAppeals'!AE:AE,MATCH($A111,'1_GrowthAppeals'!$A:$A,0))</f>
        <v>0</v>
      </c>
      <c r="N111" s="86">
        <f>INDEX('1_GrowthAppeals'!AF:AF,MATCH($A111,'1_GrowthAppeals'!$A:$A,0))</f>
        <v>0</v>
      </c>
      <c r="O111" s="86">
        <f>INDEX('1_GrowthAppeals'!AG:AG,MATCH($A111,'1_GrowthAppeals'!$A:$A,0))</f>
        <v>0</v>
      </c>
      <c r="P111" s="86">
        <f>INDEX('1_GrowthAppeals'!AH:AH,MATCH($A111,'1_GrowthAppeals'!$A:$A,0))</f>
        <v>0</v>
      </c>
      <c r="Q111" s="86">
        <f>INDEX('1_GrowthAppeals'!AI:AI,MATCH($A111,'1_GrowthAppeals'!$A:$A,0))</f>
        <v>0</v>
      </c>
      <c r="R111" s="86">
        <f>INDEX('1_GrowthAppeals'!AJ:AJ,MATCH($A111,'1_GrowthAppeals'!$A:$A,0))</f>
        <v>0</v>
      </c>
      <c r="S111" s="325">
        <f>INDEX('1_GrowthAppeals'!AK:AK,MATCH($A111,'1_GrowthAppeals'!$A:$A,0))</f>
        <v>0</v>
      </c>
      <c r="T111" s="327"/>
      <c r="U111" s="95"/>
      <c r="V111" s="95"/>
      <c r="W111" s="95"/>
      <c r="X111" s="95"/>
      <c r="Y111" s="95"/>
      <c r="Z111" s="95"/>
      <c r="AA111" s="95"/>
      <c r="AB111" s="95"/>
      <c r="AC111" s="95"/>
      <c r="AD111" s="95"/>
      <c r="AE111" s="95"/>
      <c r="AF111" s="95"/>
      <c r="AG111" s="95"/>
      <c r="AH111" s="95"/>
      <c r="AI111" s="318"/>
      <c r="AJ111" s="322">
        <f t="shared" si="17"/>
        <v>0</v>
      </c>
      <c r="AK111" s="88">
        <f t="shared" si="18"/>
        <v>0</v>
      </c>
      <c r="AL111" s="88">
        <f t="shared" si="19"/>
        <v>0</v>
      </c>
      <c r="AM111" s="88">
        <f t="shared" si="20"/>
        <v>0</v>
      </c>
      <c r="AN111" s="88">
        <f t="shared" si="21"/>
        <v>0</v>
      </c>
      <c r="AO111" s="88">
        <f t="shared" si="22"/>
        <v>0</v>
      </c>
      <c r="AP111" s="88">
        <f t="shared" si="23"/>
        <v>0</v>
      </c>
      <c r="AQ111" s="88">
        <f t="shared" si="24"/>
        <v>0</v>
      </c>
      <c r="AR111" s="88">
        <f t="shared" si="25"/>
        <v>0</v>
      </c>
      <c r="AS111" s="88">
        <f t="shared" si="26"/>
        <v>0</v>
      </c>
      <c r="AT111" s="88">
        <f t="shared" si="27"/>
        <v>0</v>
      </c>
      <c r="AU111" s="88">
        <f t="shared" si="28"/>
        <v>0</v>
      </c>
      <c r="AV111" s="88">
        <f t="shared" si="29"/>
        <v>0</v>
      </c>
      <c r="AW111" s="88">
        <f t="shared" si="30"/>
        <v>0</v>
      </c>
      <c r="AX111" s="88">
        <f t="shared" si="31"/>
        <v>0</v>
      </c>
      <c r="AY111" s="88">
        <f t="shared" si="32"/>
        <v>0</v>
      </c>
    </row>
    <row r="112" spans="1:51" s="48" customFormat="1">
      <c r="A112" s="72" t="str">
        <f>'Ref2'!I112</f>
        <v>E3034</v>
      </c>
      <c r="B112" s="72" t="str">
        <f>INDEX('Ref1'!$E:$E,MATCH($A112,'Ref1'!$A:$A,0))</f>
        <v>Gedling</v>
      </c>
      <c r="C112" s="72" t="str">
        <f>INDEX('Ref2'!$E:$E,MATCH($A112,'Ref2'!$A:$A,0))</f>
        <v>No</v>
      </c>
      <c r="D112" s="86">
        <f>INDEX('1_GrowthAppeals'!V:V,MATCH($A112,'1_GrowthAppeals'!$A:$A,0))</f>
        <v>0</v>
      </c>
      <c r="E112" s="86">
        <f>INDEX('1_GrowthAppeals'!W:W,MATCH($A112,'1_GrowthAppeals'!$A:$A,0))</f>
        <v>0</v>
      </c>
      <c r="F112" s="86">
        <f>INDEX('1_GrowthAppeals'!X:X,MATCH($A112,'1_GrowthAppeals'!$A:$A,0))</f>
        <v>0</v>
      </c>
      <c r="G112" s="86">
        <f>INDEX('1_GrowthAppeals'!Y:Y,MATCH($A112,'1_GrowthAppeals'!$A:$A,0))</f>
        <v>0</v>
      </c>
      <c r="H112" s="86">
        <f>INDEX('1_GrowthAppeals'!Z:Z,MATCH($A112,'1_GrowthAppeals'!$A:$A,0))</f>
        <v>0</v>
      </c>
      <c r="I112" s="86">
        <f>INDEX('1_GrowthAppeals'!AA:AA,MATCH($A112,'1_GrowthAppeals'!$A:$A,0))</f>
        <v>0</v>
      </c>
      <c r="J112" s="86">
        <f>INDEX('1_GrowthAppeals'!AB:AB,MATCH($A112,'1_GrowthAppeals'!$A:$A,0))</f>
        <v>0</v>
      </c>
      <c r="K112" s="86">
        <f>INDEX('1_GrowthAppeals'!AC:AC,MATCH($A112,'1_GrowthAppeals'!$A:$A,0))</f>
        <v>0</v>
      </c>
      <c r="L112" s="86">
        <f>INDEX('1_GrowthAppeals'!AD:AD,MATCH($A112,'1_GrowthAppeals'!$A:$A,0))</f>
        <v>0</v>
      </c>
      <c r="M112" s="86">
        <f>INDEX('1_GrowthAppeals'!AE:AE,MATCH($A112,'1_GrowthAppeals'!$A:$A,0))</f>
        <v>0</v>
      </c>
      <c r="N112" s="86">
        <f>INDEX('1_GrowthAppeals'!AF:AF,MATCH($A112,'1_GrowthAppeals'!$A:$A,0))</f>
        <v>0</v>
      </c>
      <c r="O112" s="86">
        <f>INDEX('1_GrowthAppeals'!AG:AG,MATCH($A112,'1_GrowthAppeals'!$A:$A,0))</f>
        <v>0</v>
      </c>
      <c r="P112" s="86">
        <f>INDEX('1_GrowthAppeals'!AH:AH,MATCH($A112,'1_GrowthAppeals'!$A:$A,0))</f>
        <v>0</v>
      </c>
      <c r="Q112" s="86">
        <f>INDEX('1_GrowthAppeals'!AI:AI,MATCH($A112,'1_GrowthAppeals'!$A:$A,0))</f>
        <v>0</v>
      </c>
      <c r="R112" s="86">
        <f>INDEX('1_GrowthAppeals'!AJ:AJ,MATCH($A112,'1_GrowthAppeals'!$A:$A,0))</f>
        <v>0</v>
      </c>
      <c r="S112" s="325">
        <f>INDEX('1_GrowthAppeals'!AK:AK,MATCH($A112,'1_GrowthAppeals'!$A:$A,0))</f>
        <v>0</v>
      </c>
      <c r="T112" s="327"/>
      <c r="U112" s="95"/>
      <c r="V112" s="95"/>
      <c r="W112" s="95"/>
      <c r="X112" s="95"/>
      <c r="Y112" s="95"/>
      <c r="Z112" s="95"/>
      <c r="AA112" s="95"/>
      <c r="AB112" s="95"/>
      <c r="AC112" s="95"/>
      <c r="AD112" s="95"/>
      <c r="AE112" s="95"/>
      <c r="AF112" s="95"/>
      <c r="AG112" s="95"/>
      <c r="AH112" s="95"/>
      <c r="AI112" s="318"/>
      <c r="AJ112" s="322">
        <f t="shared" si="17"/>
        <v>0</v>
      </c>
      <c r="AK112" s="88">
        <f t="shared" si="18"/>
        <v>0</v>
      </c>
      <c r="AL112" s="88">
        <f t="shared" si="19"/>
        <v>0</v>
      </c>
      <c r="AM112" s="88">
        <f t="shared" si="20"/>
        <v>0</v>
      </c>
      <c r="AN112" s="88">
        <f t="shared" si="21"/>
        <v>0</v>
      </c>
      <c r="AO112" s="88">
        <f t="shared" si="22"/>
        <v>0</v>
      </c>
      <c r="AP112" s="88">
        <f t="shared" si="23"/>
        <v>0</v>
      </c>
      <c r="AQ112" s="88">
        <f t="shared" si="24"/>
        <v>0</v>
      </c>
      <c r="AR112" s="88">
        <f t="shared" si="25"/>
        <v>0</v>
      </c>
      <c r="AS112" s="88">
        <f t="shared" si="26"/>
        <v>0</v>
      </c>
      <c r="AT112" s="88">
        <f t="shared" si="27"/>
        <v>0</v>
      </c>
      <c r="AU112" s="88">
        <f t="shared" si="28"/>
        <v>0</v>
      </c>
      <c r="AV112" s="88">
        <f t="shared" si="29"/>
        <v>0</v>
      </c>
      <c r="AW112" s="88">
        <f t="shared" si="30"/>
        <v>0</v>
      </c>
      <c r="AX112" s="88">
        <f t="shared" si="31"/>
        <v>0</v>
      </c>
      <c r="AY112" s="88">
        <f t="shared" si="32"/>
        <v>0</v>
      </c>
    </row>
    <row r="113" spans="1:51" s="48" customFormat="1">
      <c r="A113" s="72" t="str">
        <f>'Ref2'!I113</f>
        <v>E1634</v>
      </c>
      <c r="B113" s="72" t="str">
        <f>INDEX('Ref1'!$E:$E,MATCH($A113,'Ref1'!$A:$A,0))</f>
        <v>Gloucester</v>
      </c>
      <c r="C113" s="72" t="str">
        <f>INDEX('Ref2'!$E:$E,MATCH($A113,'Ref2'!$A:$A,0))</f>
        <v>No</v>
      </c>
      <c r="D113" s="86">
        <f>INDEX('1_GrowthAppeals'!V:V,MATCH($A113,'1_GrowthAppeals'!$A:$A,0))</f>
        <v>0</v>
      </c>
      <c r="E113" s="86">
        <f>INDEX('1_GrowthAppeals'!W:W,MATCH($A113,'1_GrowthAppeals'!$A:$A,0))</f>
        <v>0</v>
      </c>
      <c r="F113" s="86">
        <f>INDEX('1_GrowthAppeals'!X:X,MATCH($A113,'1_GrowthAppeals'!$A:$A,0))</f>
        <v>0</v>
      </c>
      <c r="G113" s="86">
        <f>INDEX('1_GrowthAppeals'!Y:Y,MATCH($A113,'1_GrowthAppeals'!$A:$A,0))</f>
        <v>0</v>
      </c>
      <c r="H113" s="86">
        <f>INDEX('1_GrowthAppeals'!Z:Z,MATCH($A113,'1_GrowthAppeals'!$A:$A,0))</f>
        <v>0</v>
      </c>
      <c r="I113" s="86">
        <f>INDEX('1_GrowthAppeals'!AA:AA,MATCH($A113,'1_GrowthAppeals'!$A:$A,0))</f>
        <v>0</v>
      </c>
      <c r="J113" s="86">
        <f>INDEX('1_GrowthAppeals'!AB:AB,MATCH($A113,'1_GrowthAppeals'!$A:$A,0))</f>
        <v>0</v>
      </c>
      <c r="K113" s="86">
        <f>INDEX('1_GrowthAppeals'!AC:AC,MATCH($A113,'1_GrowthAppeals'!$A:$A,0))</f>
        <v>0</v>
      </c>
      <c r="L113" s="86">
        <f>INDEX('1_GrowthAppeals'!AD:AD,MATCH($A113,'1_GrowthAppeals'!$A:$A,0))</f>
        <v>0</v>
      </c>
      <c r="M113" s="86">
        <f>INDEX('1_GrowthAppeals'!AE:AE,MATCH($A113,'1_GrowthAppeals'!$A:$A,0))</f>
        <v>0</v>
      </c>
      <c r="N113" s="86">
        <f>INDEX('1_GrowthAppeals'!AF:AF,MATCH($A113,'1_GrowthAppeals'!$A:$A,0))</f>
        <v>0</v>
      </c>
      <c r="O113" s="86">
        <f>INDEX('1_GrowthAppeals'!AG:AG,MATCH($A113,'1_GrowthAppeals'!$A:$A,0))</f>
        <v>0</v>
      </c>
      <c r="P113" s="86">
        <f>INDEX('1_GrowthAppeals'!AH:AH,MATCH($A113,'1_GrowthAppeals'!$A:$A,0))</f>
        <v>0</v>
      </c>
      <c r="Q113" s="86">
        <f>INDEX('1_GrowthAppeals'!AI:AI,MATCH($A113,'1_GrowthAppeals'!$A:$A,0))</f>
        <v>0</v>
      </c>
      <c r="R113" s="86">
        <f>INDEX('1_GrowthAppeals'!AJ:AJ,MATCH($A113,'1_GrowthAppeals'!$A:$A,0))</f>
        <v>0</v>
      </c>
      <c r="S113" s="325">
        <f>INDEX('1_GrowthAppeals'!AK:AK,MATCH($A113,'1_GrowthAppeals'!$A:$A,0))</f>
        <v>0</v>
      </c>
      <c r="T113" s="327"/>
      <c r="U113" s="95"/>
      <c r="V113" s="95"/>
      <c r="W113" s="95"/>
      <c r="X113" s="95"/>
      <c r="Y113" s="95"/>
      <c r="Z113" s="95"/>
      <c r="AA113" s="95"/>
      <c r="AB113" s="95"/>
      <c r="AC113" s="95"/>
      <c r="AD113" s="95"/>
      <c r="AE113" s="95"/>
      <c r="AF113" s="95"/>
      <c r="AG113" s="95"/>
      <c r="AH113" s="95"/>
      <c r="AI113" s="318"/>
      <c r="AJ113" s="322">
        <f t="shared" si="17"/>
        <v>0</v>
      </c>
      <c r="AK113" s="88">
        <f t="shared" si="18"/>
        <v>0</v>
      </c>
      <c r="AL113" s="88">
        <f t="shared" si="19"/>
        <v>0</v>
      </c>
      <c r="AM113" s="88">
        <f t="shared" si="20"/>
        <v>0</v>
      </c>
      <c r="AN113" s="88">
        <f t="shared" si="21"/>
        <v>0</v>
      </c>
      <c r="AO113" s="88">
        <f t="shared" si="22"/>
        <v>0</v>
      </c>
      <c r="AP113" s="88">
        <f t="shared" si="23"/>
        <v>0</v>
      </c>
      <c r="AQ113" s="88">
        <f t="shared" si="24"/>
        <v>0</v>
      </c>
      <c r="AR113" s="88">
        <f t="shared" si="25"/>
        <v>0</v>
      </c>
      <c r="AS113" s="88">
        <f t="shared" si="26"/>
        <v>0</v>
      </c>
      <c r="AT113" s="88">
        <f t="shared" si="27"/>
        <v>0</v>
      </c>
      <c r="AU113" s="88">
        <f t="shared" si="28"/>
        <v>0</v>
      </c>
      <c r="AV113" s="88">
        <f t="shared" si="29"/>
        <v>0</v>
      </c>
      <c r="AW113" s="88">
        <f t="shared" si="30"/>
        <v>0</v>
      </c>
      <c r="AX113" s="88">
        <f t="shared" si="31"/>
        <v>0</v>
      </c>
      <c r="AY113" s="88">
        <f t="shared" si="32"/>
        <v>0</v>
      </c>
    </row>
    <row r="114" spans="1:51" s="48" customFormat="1">
      <c r="A114" s="72" t="str">
        <f>'Ref2'!I114</f>
        <v>E1735</v>
      </c>
      <c r="B114" s="72" t="str">
        <f>INDEX('Ref1'!$E:$E,MATCH($A114,'Ref1'!$A:$A,0))</f>
        <v>Gosport</v>
      </c>
      <c r="C114" s="72" t="str">
        <f>INDEX('Ref2'!$E:$E,MATCH($A114,'Ref2'!$A:$A,0))</f>
        <v>No</v>
      </c>
      <c r="D114" s="86">
        <f>INDEX('1_GrowthAppeals'!V:V,MATCH($A114,'1_GrowthAppeals'!$A:$A,0))</f>
        <v>0</v>
      </c>
      <c r="E114" s="86">
        <f>INDEX('1_GrowthAppeals'!W:W,MATCH($A114,'1_GrowthAppeals'!$A:$A,0))</f>
        <v>0</v>
      </c>
      <c r="F114" s="86">
        <f>INDEX('1_GrowthAppeals'!X:X,MATCH($A114,'1_GrowthAppeals'!$A:$A,0))</f>
        <v>0</v>
      </c>
      <c r="G114" s="86">
        <f>INDEX('1_GrowthAppeals'!Y:Y,MATCH($A114,'1_GrowthAppeals'!$A:$A,0))</f>
        <v>0</v>
      </c>
      <c r="H114" s="86">
        <f>INDEX('1_GrowthAppeals'!Z:Z,MATCH($A114,'1_GrowthAppeals'!$A:$A,0))</f>
        <v>0</v>
      </c>
      <c r="I114" s="86">
        <f>INDEX('1_GrowthAppeals'!AA:AA,MATCH($A114,'1_GrowthAppeals'!$A:$A,0))</f>
        <v>0</v>
      </c>
      <c r="J114" s="86">
        <f>INDEX('1_GrowthAppeals'!AB:AB,MATCH($A114,'1_GrowthAppeals'!$A:$A,0))</f>
        <v>0</v>
      </c>
      <c r="K114" s="86">
        <f>INDEX('1_GrowthAppeals'!AC:AC,MATCH($A114,'1_GrowthAppeals'!$A:$A,0))</f>
        <v>0</v>
      </c>
      <c r="L114" s="86">
        <f>INDEX('1_GrowthAppeals'!AD:AD,MATCH($A114,'1_GrowthAppeals'!$A:$A,0))</f>
        <v>0</v>
      </c>
      <c r="M114" s="86">
        <f>INDEX('1_GrowthAppeals'!AE:AE,MATCH($A114,'1_GrowthAppeals'!$A:$A,0))</f>
        <v>0</v>
      </c>
      <c r="N114" s="86">
        <f>INDEX('1_GrowthAppeals'!AF:AF,MATCH($A114,'1_GrowthAppeals'!$A:$A,0))</f>
        <v>0</v>
      </c>
      <c r="O114" s="86">
        <f>INDEX('1_GrowthAppeals'!AG:AG,MATCH($A114,'1_GrowthAppeals'!$A:$A,0))</f>
        <v>0</v>
      </c>
      <c r="P114" s="86">
        <f>INDEX('1_GrowthAppeals'!AH:AH,MATCH($A114,'1_GrowthAppeals'!$A:$A,0))</f>
        <v>0</v>
      </c>
      <c r="Q114" s="86">
        <f>INDEX('1_GrowthAppeals'!AI:AI,MATCH($A114,'1_GrowthAppeals'!$A:$A,0))</f>
        <v>0</v>
      </c>
      <c r="R114" s="86">
        <f>INDEX('1_GrowthAppeals'!AJ:AJ,MATCH($A114,'1_GrowthAppeals'!$A:$A,0))</f>
        <v>0</v>
      </c>
      <c r="S114" s="325">
        <f>INDEX('1_GrowthAppeals'!AK:AK,MATCH($A114,'1_GrowthAppeals'!$A:$A,0))</f>
        <v>0</v>
      </c>
      <c r="T114" s="327"/>
      <c r="U114" s="95"/>
      <c r="V114" s="95"/>
      <c r="W114" s="95"/>
      <c r="X114" s="95"/>
      <c r="Y114" s="95"/>
      <c r="Z114" s="95"/>
      <c r="AA114" s="95"/>
      <c r="AB114" s="95"/>
      <c r="AC114" s="95"/>
      <c r="AD114" s="95"/>
      <c r="AE114" s="95"/>
      <c r="AF114" s="95"/>
      <c r="AG114" s="95"/>
      <c r="AH114" s="95"/>
      <c r="AI114" s="318"/>
      <c r="AJ114" s="322">
        <f t="shared" si="17"/>
        <v>0</v>
      </c>
      <c r="AK114" s="88">
        <f t="shared" si="18"/>
        <v>0</v>
      </c>
      <c r="AL114" s="88">
        <f t="shared" si="19"/>
        <v>0</v>
      </c>
      <c r="AM114" s="88">
        <f t="shared" si="20"/>
        <v>0</v>
      </c>
      <c r="AN114" s="88">
        <f t="shared" si="21"/>
        <v>0</v>
      </c>
      <c r="AO114" s="88">
        <f t="shared" si="22"/>
        <v>0</v>
      </c>
      <c r="AP114" s="88">
        <f t="shared" si="23"/>
        <v>0</v>
      </c>
      <c r="AQ114" s="88">
        <f t="shared" si="24"/>
        <v>0</v>
      </c>
      <c r="AR114" s="88">
        <f t="shared" si="25"/>
        <v>0</v>
      </c>
      <c r="AS114" s="88">
        <f t="shared" si="26"/>
        <v>0</v>
      </c>
      <c r="AT114" s="88">
        <f t="shared" si="27"/>
        <v>0</v>
      </c>
      <c r="AU114" s="88">
        <f t="shared" si="28"/>
        <v>0</v>
      </c>
      <c r="AV114" s="88">
        <f t="shared" si="29"/>
        <v>0</v>
      </c>
      <c r="AW114" s="88">
        <f t="shared" si="30"/>
        <v>0</v>
      </c>
      <c r="AX114" s="88">
        <f t="shared" si="31"/>
        <v>0</v>
      </c>
      <c r="AY114" s="88">
        <f t="shared" si="32"/>
        <v>0</v>
      </c>
    </row>
    <row r="115" spans="1:51" s="48" customFormat="1">
      <c r="A115" s="72" t="str">
        <f>'Ref2'!I115</f>
        <v>E2236</v>
      </c>
      <c r="B115" s="72" t="str">
        <f>INDEX('Ref1'!$E:$E,MATCH($A115,'Ref1'!$A:$A,0))</f>
        <v>Gravesham</v>
      </c>
      <c r="C115" s="72" t="str">
        <f>INDEX('Ref2'!$E:$E,MATCH($A115,'Ref2'!$A:$A,0))</f>
        <v>No</v>
      </c>
      <c r="D115" s="86">
        <f>INDEX('1_GrowthAppeals'!V:V,MATCH($A115,'1_GrowthAppeals'!$A:$A,0))</f>
        <v>0</v>
      </c>
      <c r="E115" s="86">
        <f>INDEX('1_GrowthAppeals'!W:W,MATCH($A115,'1_GrowthAppeals'!$A:$A,0))</f>
        <v>0</v>
      </c>
      <c r="F115" s="86">
        <f>INDEX('1_GrowthAppeals'!X:X,MATCH($A115,'1_GrowthAppeals'!$A:$A,0))</f>
        <v>0</v>
      </c>
      <c r="G115" s="86">
        <f>INDEX('1_GrowthAppeals'!Y:Y,MATCH($A115,'1_GrowthAppeals'!$A:$A,0))</f>
        <v>0</v>
      </c>
      <c r="H115" s="86">
        <f>INDEX('1_GrowthAppeals'!Z:Z,MATCH($A115,'1_GrowthAppeals'!$A:$A,0))</f>
        <v>0</v>
      </c>
      <c r="I115" s="86">
        <f>INDEX('1_GrowthAppeals'!AA:AA,MATCH($A115,'1_GrowthAppeals'!$A:$A,0))</f>
        <v>0</v>
      </c>
      <c r="J115" s="86">
        <f>INDEX('1_GrowthAppeals'!AB:AB,MATCH($A115,'1_GrowthAppeals'!$A:$A,0))</f>
        <v>0</v>
      </c>
      <c r="K115" s="86">
        <f>INDEX('1_GrowthAppeals'!AC:AC,MATCH($A115,'1_GrowthAppeals'!$A:$A,0))</f>
        <v>0</v>
      </c>
      <c r="L115" s="86">
        <f>INDEX('1_GrowthAppeals'!AD:AD,MATCH($A115,'1_GrowthAppeals'!$A:$A,0))</f>
        <v>0</v>
      </c>
      <c r="M115" s="86">
        <f>INDEX('1_GrowthAppeals'!AE:AE,MATCH($A115,'1_GrowthAppeals'!$A:$A,0))</f>
        <v>0</v>
      </c>
      <c r="N115" s="86">
        <f>INDEX('1_GrowthAppeals'!AF:AF,MATCH($A115,'1_GrowthAppeals'!$A:$A,0))</f>
        <v>0</v>
      </c>
      <c r="O115" s="86">
        <f>INDEX('1_GrowthAppeals'!AG:AG,MATCH($A115,'1_GrowthAppeals'!$A:$A,0))</f>
        <v>0</v>
      </c>
      <c r="P115" s="86">
        <f>INDEX('1_GrowthAppeals'!AH:AH,MATCH($A115,'1_GrowthAppeals'!$A:$A,0))</f>
        <v>0</v>
      </c>
      <c r="Q115" s="86">
        <f>INDEX('1_GrowthAppeals'!AI:AI,MATCH($A115,'1_GrowthAppeals'!$A:$A,0))</f>
        <v>0</v>
      </c>
      <c r="R115" s="86">
        <f>INDEX('1_GrowthAppeals'!AJ:AJ,MATCH($A115,'1_GrowthAppeals'!$A:$A,0))</f>
        <v>0</v>
      </c>
      <c r="S115" s="325">
        <f>INDEX('1_GrowthAppeals'!AK:AK,MATCH($A115,'1_GrowthAppeals'!$A:$A,0))</f>
        <v>0</v>
      </c>
      <c r="T115" s="327"/>
      <c r="U115" s="95"/>
      <c r="V115" s="95"/>
      <c r="W115" s="95"/>
      <c r="X115" s="95"/>
      <c r="Y115" s="95"/>
      <c r="Z115" s="95"/>
      <c r="AA115" s="95"/>
      <c r="AB115" s="95"/>
      <c r="AC115" s="95"/>
      <c r="AD115" s="95"/>
      <c r="AE115" s="95"/>
      <c r="AF115" s="95"/>
      <c r="AG115" s="95"/>
      <c r="AH115" s="95"/>
      <c r="AI115" s="318"/>
      <c r="AJ115" s="322">
        <f t="shared" si="17"/>
        <v>0</v>
      </c>
      <c r="AK115" s="88">
        <f t="shared" si="18"/>
        <v>0</v>
      </c>
      <c r="AL115" s="88">
        <f t="shared" si="19"/>
        <v>0</v>
      </c>
      <c r="AM115" s="88">
        <f t="shared" si="20"/>
        <v>0</v>
      </c>
      <c r="AN115" s="88">
        <f t="shared" si="21"/>
        <v>0</v>
      </c>
      <c r="AO115" s="88">
        <f t="shared" si="22"/>
        <v>0</v>
      </c>
      <c r="AP115" s="88">
        <f t="shared" si="23"/>
        <v>0</v>
      </c>
      <c r="AQ115" s="88">
        <f t="shared" si="24"/>
        <v>0</v>
      </c>
      <c r="AR115" s="88">
        <f t="shared" si="25"/>
        <v>0</v>
      </c>
      <c r="AS115" s="88">
        <f t="shared" si="26"/>
        <v>0</v>
      </c>
      <c r="AT115" s="88">
        <f t="shared" si="27"/>
        <v>0</v>
      </c>
      <c r="AU115" s="88">
        <f t="shared" si="28"/>
        <v>0</v>
      </c>
      <c r="AV115" s="88">
        <f t="shared" si="29"/>
        <v>0</v>
      </c>
      <c r="AW115" s="88">
        <f t="shared" si="30"/>
        <v>0</v>
      </c>
      <c r="AX115" s="88">
        <f t="shared" si="31"/>
        <v>0</v>
      </c>
      <c r="AY115" s="88">
        <f t="shared" si="32"/>
        <v>0</v>
      </c>
    </row>
    <row r="116" spans="1:51" s="48" customFormat="1">
      <c r="A116" s="72" t="str">
        <f>'Ref2'!I116</f>
        <v>E2633</v>
      </c>
      <c r="B116" s="72" t="str">
        <f>INDEX('Ref1'!$E:$E,MATCH($A116,'Ref1'!$A:$A,0))</f>
        <v>Great Yarmouth</v>
      </c>
      <c r="C116" s="72" t="str">
        <f>INDEX('Ref2'!$E:$E,MATCH($A116,'Ref2'!$A:$A,0))</f>
        <v>No</v>
      </c>
      <c r="D116" s="86">
        <f>INDEX('1_GrowthAppeals'!V:V,MATCH($A116,'1_GrowthAppeals'!$A:$A,0))</f>
        <v>0</v>
      </c>
      <c r="E116" s="86">
        <f>INDEX('1_GrowthAppeals'!W:W,MATCH($A116,'1_GrowthAppeals'!$A:$A,0))</f>
        <v>0</v>
      </c>
      <c r="F116" s="86">
        <f>INDEX('1_GrowthAppeals'!X:X,MATCH($A116,'1_GrowthAppeals'!$A:$A,0))</f>
        <v>0</v>
      </c>
      <c r="G116" s="86">
        <f>INDEX('1_GrowthAppeals'!Y:Y,MATCH($A116,'1_GrowthAppeals'!$A:$A,0))</f>
        <v>0</v>
      </c>
      <c r="H116" s="86">
        <f>INDEX('1_GrowthAppeals'!Z:Z,MATCH($A116,'1_GrowthAppeals'!$A:$A,0))</f>
        <v>0</v>
      </c>
      <c r="I116" s="86">
        <f>INDEX('1_GrowthAppeals'!AA:AA,MATCH($A116,'1_GrowthAppeals'!$A:$A,0))</f>
        <v>0</v>
      </c>
      <c r="J116" s="86">
        <f>INDEX('1_GrowthAppeals'!AB:AB,MATCH($A116,'1_GrowthAppeals'!$A:$A,0))</f>
        <v>0</v>
      </c>
      <c r="K116" s="86">
        <f>INDEX('1_GrowthAppeals'!AC:AC,MATCH($A116,'1_GrowthAppeals'!$A:$A,0))</f>
        <v>0</v>
      </c>
      <c r="L116" s="86">
        <f>INDEX('1_GrowthAppeals'!AD:AD,MATCH($A116,'1_GrowthAppeals'!$A:$A,0))</f>
        <v>0</v>
      </c>
      <c r="M116" s="86">
        <f>INDEX('1_GrowthAppeals'!AE:AE,MATCH($A116,'1_GrowthAppeals'!$A:$A,0))</f>
        <v>0</v>
      </c>
      <c r="N116" s="86">
        <f>INDEX('1_GrowthAppeals'!AF:AF,MATCH($A116,'1_GrowthAppeals'!$A:$A,0))</f>
        <v>0</v>
      </c>
      <c r="O116" s="86">
        <f>INDEX('1_GrowthAppeals'!AG:AG,MATCH($A116,'1_GrowthAppeals'!$A:$A,0))</f>
        <v>0</v>
      </c>
      <c r="P116" s="86">
        <f>INDEX('1_GrowthAppeals'!AH:AH,MATCH($A116,'1_GrowthAppeals'!$A:$A,0))</f>
        <v>0</v>
      </c>
      <c r="Q116" s="86">
        <f>INDEX('1_GrowthAppeals'!AI:AI,MATCH($A116,'1_GrowthAppeals'!$A:$A,0))</f>
        <v>0</v>
      </c>
      <c r="R116" s="86">
        <f>INDEX('1_GrowthAppeals'!AJ:AJ,MATCH($A116,'1_GrowthAppeals'!$A:$A,0))</f>
        <v>0</v>
      </c>
      <c r="S116" s="325">
        <f>INDEX('1_GrowthAppeals'!AK:AK,MATCH($A116,'1_GrowthAppeals'!$A:$A,0))</f>
        <v>0</v>
      </c>
      <c r="T116" s="327"/>
      <c r="U116" s="95"/>
      <c r="V116" s="95"/>
      <c r="W116" s="95"/>
      <c r="X116" s="95"/>
      <c r="Y116" s="95"/>
      <c r="Z116" s="95"/>
      <c r="AA116" s="95"/>
      <c r="AB116" s="95"/>
      <c r="AC116" s="95"/>
      <c r="AD116" s="95"/>
      <c r="AE116" s="95"/>
      <c r="AF116" s="95"/>
      <c r="AG116" s="95"/>
      <c r="AH116" s="95"/>
      <c r="AI116" s="318"/>
      <c r="AJ116" s="322">
        <f t="shared" si="17"/>
        <v>0</v>
      </c>
      <c r="AK116" s="88">
        <f t="shared" si="18"/>
        <v>0</v>
      </c>
      <c r="AL116" s="88">
        <f t="shared" si="19"/>
        <v>0</v>
      </c>
      <c r="AM116" s="88">
        <f t="shared" si="20"/>
        <v>0</v>
      </c>
      <c r="AN116" s="88">
        <f t="shared" si="21"/>
        <v>0</v>
      </c>
      <c r="AO116" s="88">
        <f t="shared" si="22"/>
        <v>0</v>
      </c>
      <c r="AP116" s="88">
        <f t="shared" si="23"/>
        <v>0</v>
      </c>
      <c r="AQ116" s="88">
        <f t="shared" si="24"/>
        <v>0</v>
      </c>
      <c r="AR116" s="88">
        <f t="shared" si="25"/>
        <v>0</v>
      </c>
      <c r="AS116" s="88">
        <f t="shared" si="26"/>
        <v>0</v>
      </c>
      <c r="AT116" s="88">
        <f t="shared" si="27"/>
        <v>0</v>
      </c>
      <c r="AU116" s="88">
        <f t="shared" si="28"/>
        <v>0</v>
      </c>
      <c r="AV116" s="88">
        <f t="shared" si="29"/>
        <v>0</v>
      </c>
      <c r="AW116" s="88">
        <f t="shared" si="30"/>
        <v>0</v>
      </c>
      <c r="AX116" s="88">
        <f t="shared" si="31"/>
        <v>0</v>
      </c>
      <c r="AY116" s="88">
        <f t="shared" si="32"/>
        <v>0</v>
      </c>
    </row>
    <row r="117" spans="1:51" s="48" customFormat="1">
      <c r="A117" s="72" t="str">
        <f>'Ref2'!I117</f>
        <v>E5012</v>
      </c>
      <c r="B117" s="72" t="str">
        <f>INDEX('Ref1'!$E:$E,MATCH($A117,'Ref1'!$A:$A,0))</f>
        <v>Greenwich</v>
      </c>
      <c r="C117" s="72" t="str">
        <f>INDEX('Ref2'!$E:$E,MATCH($A117,'Ref2'!$A:$A,0))</f>
        <v>No</v>
      </c>
      <c r="D117" s="86">
        <f>INDEX('1_GrowthAppeals'!V:V,MATCH($A117,'1_GrowthAppeals'!$A:$A,0))</f>
        <v>0</v>
      </c>
      <c r="E117" s="86">
        <f>INDEX('1_GrowthAppeals'!W:W,MATCH($A117,'1_GrowthAppeals'!$A:$A,0))</f>
        <v>0</v>
      </c>
      <c r="F117" s="86">
        <f>INDEX('1_GrowthAppeals'!X:X,MATCH($A117,'1_GrowthAppeals'!$A:$A,0))</f>
        <v>0</v>
      </c>
      <c r="G117" s="86">
        <f>INDEX('1_GrowthAppeals'!Y:Y,MATCH($A117,'1_GrowthAppeals'!$A:$A,0))</f>
        <v>0</v>
      </c>
      <c r="H117" s="86">
        <f>INDEX('1_GrowthAppeals'!Z:Z,MATCH($A117,'1_GrowthAppeals'!$A:$A,0))</f>
        <v>0</v>
      </c>
      <c r="I117" s="86">
        <f>INDEX('1_GrowthAppeals'!AA:AA,MATCH($A117,'1_GrowthAppeals'!$A:$A,0))</f>
        <v>0</v>
      </c>
      <c r="J117" s="86">
        <f>INDEX('1_GrowthAppeals'!AB:AB,MATCH($A117,'1_GrowthAppeals'!$A:$A,0))</f>
        <v>0</v>
      </c>
      <c r="K117" s="86">
        <f>INDEX('1_GrowthAppeals'!AC:AC,MATCH($A117,'1_GrowthAppeals'!$A:$A,0))</f>
        <v>0</v>
      </c>
      <c r="L117" s="86">
        <f>INDEX('1_GrowthAppeals'!AD:AD,MATCH($A117,'1_GrowthAppeals'!$A:$A,0))</f>
        <v>0</v>
      </c>
      <c r="M117" s="86">
        <f>INDEX('1_GrowthAppeals'!AE:AE,MATCH($A117,'1_GrowthAppeals'!$A:$A,0))</f>
        <v>0</v>
      </c>
      <c r="N117" s="86">
        <f>INDEX('1_GrowthAppeals'!AF:AF,MATCH($A117,'1_GrowthAppeals'!$A:$A,0))</f>
        <v>0</v>
      </c>
      <c r="O117" s="86">
        <f>INDEX('1_GrowthAppeals'!AG:AG,MATCH($A117,'1_GrowthAppeals'!$A:$A,0))</f>
        <v>0</v>
      </c>
      <c r="P117" s="86">
        <f>INDEX('1_GrowthAppeals'!AH:AH,MATCH($A117,'1_GrowthAppeals'!$A:$A,0))</f>
        <v>0</v>
      </c>
      <c r="Q117" s="86">
        <f>INDEX('1_GrowthAppeals'!AI:AI,MATCH($A117,'1_GrowthAppeals'!$A:$A,0))</f>
        <v>0</v>
      </c>
      <c r="R117" s="86">
        <f>INDEX('1_GrowthAppeals'!AJ:AJ,MATCH($A117,'1_GrowthAppeals'!$A:$A,0))</f>
        <v>0</v>
      </c>
      <c r="S117" s="325">
        <f>INDEX('1_GrowthAppeals'!AK:AK,MATCH($A117,'1_GrowthAppeals'!$A:$A,0))</f>
        <v>0</v>
      </c>
      <c r="T117" s="327"/>
      <c r="U117" s="95"/>
      <c r="V117" s="95"/>
      <c r="W117" s="95"/>
      <c r="X117" s="95"/>
      <c r="Y117" s="95"/>
      <c r="Z117" s="95"/>
      <c r="AA117" s="95"/>
      <c r="AB117" s="95"/>
      <c r="AC117" s="95"/>
      <c r="AD117" s="95"/>
      <c r="AE117" s="95"/>
      <c r="AF117" s="95"/>
      <c r="AG117" s="95"/>
      <c r="AH117" s="95"/>
      <c r="AI117" s="318"/>
      <c r="AJ117" s="322">
        <f t="shared" si="17"/>
        <v>0</v>
      </c>
      <c r="AK117" s="88">
        <f t="shared" si="18"/>
        <v>0</v>
      </c>
      <c r="AL117" s="88">
        <f t="shared" si="19"/>
        <v>0</v>
      </c>
      <c r="AM117" s="88">
        <f t="shared" si="20"/>
        <v>0</v>
      </c>
      <c r="AN117" s="88">
        <f t="shared" si="21"/>
        <v>0</v>
      </c>
      <c r="AO117" s="88">
        <f t="shared" si="22"/>
        <v>0</v>
      </c>
      <c r="AP117" s="88">
        <f t="shared" si="23"/>
        <v>0</v>
      </c>
      <c r="AQ117" s="88">
        <f t="shared" si="24"/>
        <v>0</v>
      </c>
      <c r="AR117" s="88">
        <f t="shared" si="25"/>
        <v>0</v>
      </c>
      <c r="AS117" s="88">
        <f t="shared" si="26"/>
        <v>0</v>
      </c>
      <c r="AT117" s="88">
        <f t="shared" si="27"/>
        <v>0</v>
      </c>
      <c r="AU117" s="88">
        <f t="shared" si="28"/>
        <v>0</v>
      </c>
      <c r="AV117" s="88">
        <f t="shared" si="29"/>
        <v>0</v>
      </c>
      <c r="AW117" s="88">
        <f t="shared" si="30"/>
        <v>0</v>
      </c>
      <c r="AX117" s="88">
        <f t="shared" si="31"/>
        <v>0</v>
      </c>
      <c r="AY117" s="88">
        <f t="shared" si="32"/>
        <v>0</v>
      </c>
    </row>
    <row r="118" spans="1:51" s="48" customFormat="1">
      <c r="A118" s="72" t="str">
        <f>'Ref2'!I118</f>
        <v>E3633</v>
      </c>
      <c r="B118" s="72" t="str">
        <f>INDEX('Ref1'!$E:$E,MATCH($A118,'Ref1'!$A:$A,0))</f>
        <v>Guildford</v>
      </c>
      <c r="C118" s="72" t="str">
        <f>INDEX('Ref2'!$E:$E,MATCH($A118,'Ref2'!$A:$A,0))</f>
        <v>No</v>
      </c>
      <c r="D118" s="86">
        <f>INDEX('1_GrowthAppeals'!V:V,MATCH($A118,'1_GrowthAppeals'!$A:$A,0))</f>
        <v>0</v>
      </c>
      <c r="E118" s="86">
        <f>INDEX('1_GrowthAppeals'!W:W,MATCH($A118,'1_GrowthAppeals'!$A:$A,0))</f>
        <v>0</v>
      </c>
      <c r="F118" s="86">
        <f>INDEX('1_GrowthAppeals'!X:X,MATCH($A118,'1_GrowthAppeals'!$A:$A,0))</f>
        <v>0</v>
      </c>
      <c r="G118" s="86">
        <f>INDEX('1_GrowthAppeals'!Y:Y,MATCH($A118,'1_GrowthAppeals'!$A:$A,0))</f>
        <v>0</v>
      </c>
      <c r="H118" s="86">
        <f>INDEX('1_GrowthAppeals'!Z:Z,MATCH($A118,'1_GrowthAppeals'!$A:$A,0))</f>
        <v>0</v>
      </c>
      <c r="I118" s="86">
        <f>INDEX('1_GrowthAppeals'!AA:AA,MATCH($A118,'1_GrowthAppeals'!$A:$A,0))</f>
        <v>0</v>
      </c>
      <c r="J118" s="86">
        <f>INDEX('1_GrowthAppeals'!AB:AB,MATCH($A118,'1_GrowthAppeals'!$A:$A,0))</f>
        <v>0</v>
      </c>
      <c r="K118" s="86">
        <f>INDEX('1_GrowthAppeals'!AC:AC,MATCH($A118,'1_GrowthAppeals'!$A:$A,0))</f>
        <v>0</v>
      </c>
      <c r="L118" s="86">
        <f>INDEX('1_GrowthAppeals'!AD:AD,MATCH($A118,'1_GrowthAppeals'!$A:$A,0))</f>
        <v>0</v>
      </c>
      <c r="M118" s="86">
        <f>INDEX('1_GrowthAppeals'!AE:AE,MATCH($A118,'1_GrowthAppeals'!$A:$A,0))</f>
        <v>0</v>
      </c>
      <c r="N118" s="86">
        <f>INDEX('1_GrowthAppeals'!AF:AF,MATCH($A118,'1_GrowthAppeals'!$A:$A,0))</f>
        <v>0</v>
      </c>
      <c r="O118" s="86">
        <f>INDEX('1_GrowthAppeals'!AG:AG,MATCH($A118,'1_GrowthAppeals'!$A:$A,0))</f>
        <v>0</v>
      </c>
      <c r="P118" s="86">
        <f>INDEX('1_GrowthAppeals'!AH:AH,MATCH($A118,'1_GrowthAppeals'!$A:$A,0))</f>
        <v>0</v>
      </c>
      <c r="Q118" s="86">
        <f>INDEX('1_GrowthAppeals'!AI:AI,MATCH($A118,'1_GrowthAppeals'!$A:$A,0))</f>
        <v>0</v>
      </c>
      <c r="R118" s="86">
        <f>INDEX('1_GrowthAppeals'!AJ:AJ,MATCH($A118,'1_GrowthAppeals'!$A:$A,0))</f>
        <v>0</v>
      </c>
      <c r="S118" s="325">
        <f>INDEX('1_GrowthAppeals'!AK:AK,MATCH($A118,'1_GrowthAppeals'!$A:$A,0))</f>
        <v>0</v>
      </c>
      <c r="T118" s="327"/>
      <c r="U118" s="95"/>
      <c r="V118" s="95"/>
      <c r="W118" s="95"/>
      <c r="X118" s="95"/>
      <c r="Y118" s="95"/>
      <c r="Z118" s="95"/>
      <c r="AA118" s="95"/>
      <c r="AB118" s="95"/>
      <c r="AC118" s="95"/>
      <c r="AD118" s="95"/>
      <c r="AE118" s="95"/>
      <c r="AF118" s="95"/>
      <c r="AG118" s="95"/>
      <c r="AH118" s="95"/>
      <c r="AI118" s="318"/>
      <c r="AJ118" s="322">
        <f t="shared" si="17"/>
        <v>0</v>
      </c>
      <c r="AK118" s="88">
        <f t="shared" si="18"/>
        <v>0</v>
      </c>
      <c r="AL118" s="88">
        <f t="shared" si="19"/>
        <v>0</v>
      </c>
      <c r="AM118" s="88">
        <f t="shared" si="20"/>
        <v>0</v>
      </c>
      <c r="AN118" s="88">
        <f t="shared" si="21"/>
        <v>0</v>
      </c>
      <c r="AO118" s="88">
        <f t="shared" si="22"/>
        <v>0</v>
      </c>
      <c r="AP118" s="88">
        <f t="shared" si="23"/>
        <v>0</v>
      </c>
      <c r="AQ118" s="88">
        <f t="shared" si="24"/>
        <v>0</v>
      </c>
      <c r="AR118" s="88">
        <f t="shared" si="25"/>
        <v>0</v>
      </c>
      <c r="AS118" s="88">
        <f t="shared" si="26"/>
        <v>0</v>
      </c>
      <c r="AT118" s="88">
        <f t="shared" si="27"/>
        <v>0</v>
      </c>
      <c r="AU118" s="88">
        <f t="shared" si="28"/>
        <v>0</v>
      </c>
      <c r="AV118" s="88">
        <f t="shared" si="29"/>
        <v>0</v>
      </c>
      <c r="AW118" s="88">
        <f t="shared" si="30"/>
        <v>0</v>
      </c>
      <c r="AX118" s="88">
        <f t="shared" si="31"/>
        <v>0</v>
      </c>
      <c r="AY118" s="88">
        <f t="shared" si="32"/>
        <v>0</v>
      </c>
    </row>
    <row r="119" spans="1:51" s="48" customFormat="1">
      <c r="A119" s="72" t="str">
        <f>'Ref2'!I119</f>
        <v>E5013</v>
      </c>
      <c r="B119" s="72" t="str">
        <f>INDEX('Ref1'!$E:$E,MATCH($A119,'Ref1'!$A:$A,0))</f>
        <v>Hackney</v>
      </c>
      <c r="C119" s="72" t="str">
        <f>INDEX('Ref2'!$E:$E,MATCH($A119,'Ref2'!$A:$A,0))</f>
        <v>No</v>
      </c>
      <c r="D119" s="86">
        <f>INDEX('1_GrowthAppeals'!V:V,MATCH($A119,'1_GrowthAppeals'!$A:$A,0))</f>
        <v>0</v>
      </c>
      <c r="E119" s="86">
        <f>INDEX('1_GrowthAppeals'!W:W,MATCH($A119,'1_GrowthAppeals'!$A:$A,0))</f>
        <v>0</v>
      </c>
      <c r="F119" s="86">
        <f>INDEX('1_GrowthAppeals'!X:X,MATCH($A119,'1_GrowthAppeals'!$A:$A,0))</f>
        <v>0</v>
      </c>
      <c r="G119" s="86">
        <f>INDEX('1_GrowthAppeals'!Y:Y,MATCH($A119,'1_GrowthAppeals'!$A:$A,0))</f>
        <v>0</v>
      </c>
      <c r="H119" s="86">
        <f>INDEX('1_GrowthAppeals'!Z:Z,MATCH($A119,'1_GrowthAppeals'!$A:$A,0))</f>
        <v>0</v>
      </c>
      <c r="I119" s="86">
        <f>INDEX('1_GrowthAppeals'!AA:AA,MATCH($A119,'1_GrowthAppeals'!$A:$A,0))</f>
        <v>0</v>
      </c>
      <c r="J119" s="86">
        <f>INDEX('1_GrowthAppeals'!AB:AB,MATCH($A119,'1_GrowthAppeals'!$A:$A,0))</f>
        <v>0</v>
      </c>
      <c r="K119" s="86">
        <f>INDEX('1_GrowthAppeals'!AC:AC,MATCH($A119,'1_GrowthAppeals'!$A:$A,0))</f>
        <v>0</v>
      </c>
      <c r="L119" s="86">
        <f>INDEX('1_GrowthAppeals'!AD:AD,MATCH($A119,'1_GrowthAppeals'!$A:$A,0))</f>
        <v>0</v>
      </c>
      <c r="M119" s="86">
        <f>INDEX('1_GrowthAppeals'!AE:AE,MATCH($A119,'1_GrowthAppeals'!$A:$A,0))</f>
        <v>0</v>
      </c>
      <c r="N119" s="86">
        <f>INDEX('1_GrowthAppeals'!AF:AF,MATCH($A119,'1_GrowthAppeals'!$A:$A,0))</f>
        <v>0</v>
      </c>
      <c r="O119" s="86">
        <f>INDEX('1_GrowthAppeals'!AG:AG,MATCH($A119,'1_GrowthAppeals'!$A:$A,0))</f>
        <v>0</v>
      </c>
      <c r="P119" s="86">
        <f>INDEX('1_GrowthAppeals'!AH:AH,MATCH($A119,'1_GrowthAppeals'!$A:$A,0))</f>
        <v>0</v>
      </c>
      <c r="Q119" s="86">
        <f>INDEX('1_GrowthAppeals'!AI:AI,MATCH($A119,'1_GrowthAppeals'!$A:$A,0))</f>
        <v>0</v>
      </c>
      <c r="R119" s="86">
        <f>INDEX('1_GrowthAppeals'!AJ:AJ,MATCH($A119,'1_GrowthAppeals'!$A:$A,0))</f>
        <v>0</v>
      </c>
      <c r="S119" s="325">
        <f>INDEX('1_GrowthAppeals'!AK:AK,MATCH($A119,'1_GrowthAppeals'!$A:$A,0))</f>
        <v>0</v>
      </c>
      <c r="T119" s="327"/>
      <c r="U119" s="95"/>
      <c r="V119" s="95"/>
      <c r="W119" s="95"/>
      <c r="X119" s="95"/>
      <c r="Y119" s="95"/>
      <c r="Z119" s="95"/>
      <c r="AA119" s="95"/>
      <c r="AB119" s="95"/>
      <c r="AC119" s="95"/>
      <c r="AD119" s="95"/>
      <c r="AE119" s="95"/>
      <c r="AF119" s="95"/>
      <c r="AG119" s="95"/>
      <c r="AH119" s="95"/>
      <c r="AI119" s="318"/>
      <c r="AJ119" s="322">
        <f t="shared" si="17"/>
        <v>0</v>
      </c>
      <c r="AK119" s="88">
        <f t="shared" si="18"/>
        <v>0</v>
      </c>
      <c r="AL119" s="88">
        <f t="shared" si="19"/>
        <v>0</v>
      </c>
      <c r="AM119" s="88">
        <f t="shared" si="20"/>
        <v>0</v>
      </c>
      <c r="AN119" s="88">
        <f t="shared" si="21"/>
        <v>0</v>
      </c>
      <c r="AO119" s="88">
        <f t="shared" si="22"/>
        <v>0</v>
      </c>
      <c r="AP119" s="88">
        <f t="shared" si="23"/>
        <v>0</v>
      </c>
      <c r="AQ119" s="88">
        <f t="shared" si="24"/>
        <v>0</v>
      </c>
      <c r="AR119" s="88">
        <f t="shared" si="25"/>
        <v>0</v>
      </c>
      <c r="AS119" s="88">
        <f t="shared" si="26"/>
        <v>0</v>
      </c>
      <c r="AT119" s="88">
        <f t="shared" si="27"/>
        <v>0</v>
      </c>
      <c r="AU119" s="88">
        <f t="shared" si="28"/>
        <v>0</v>
      </c>
      <c r="AV119" s="88">
        <f t="shared" si="29"/>
        <v>0</v>
      </c>
      <c r="AW119" s="88">
        <f t="shared" si="30"/>
        <v>0</v>
      </c>
      <c r="AX119" s="88">
        <f t="shared" si="31"/>
        <v>0</v>
      </c>
      <c r="AY119" s="88">
        <f t="shared" si="32"/>
        <v>0</v>
      </c>
    </row>
    <row r="120" spans="1:51" s="48" customFormat="1">
      <c r="A120" s="72" t="str">
        <f>'Ref2'!I120</f>
        <v>E0601</v>
      </c>
      <c r="B120" s="72" t="str">
        <f>INDEX('Ref1'!$E:$E,MATCH($A120,'Ref1'!$A:$A,0))</f>
        <v>Halton</v>
      </c>
      <c r="C120" s="72" t="str">
        <f>INDEX('Ref2'!$E:$E,MATCH($A120,'Ref2'!$A:$A,0))</f>
        <v>No</v>
      </c>
      <c r="D120" s="86">
        <f>INDEX('1_GrowthAppeals'!V:V,MATCH($A120,'1_GrowthAppeals'!$A:$A,0))</f>
        <v>0</v>
      </c>
      <c r="E120" s="86">
        <f>INDEX('1_GrowthAppeals'!W:W,MATCH($A120,'1_GrowthAppeals'!$A:$A,0))</f>
        <v>0</v>
      </c>
      <c r="F120" s="86">
        <f>INDEX('1_GrowthAppeals'!X:X,MATCH($A120,'1_GrowthAppeals'!$A:$A,0))</f>
        <v>0</v>
      </c>
      <c r="G120" s="86">
        <f>INDEX('1_GrowthAppeals'!Y:Y,MATCH($A120,'1_GrowthAppeals'!$A:$A,0))</f>
        <v>0</v>
      </c>
      <c r="H120" s="86">
        <f>INDEX('1_GrowthAppeals'!Z:Z,MATCH($A120,'1_GrowthAppeals'!$A:$A,0))</f>
        <v>0</v>
      </c>
      <c r="I120" s="86">
        <f>INDEX('1_GrowthAppeals'!AA:AA,MATCH($A120,'1_GrowthAppeals'!$A:$A,0))</f>
        <v>0</v>
      </c>
      <c r="J120" s="86">
        <f>INDEX('1_GrowthAppeals'!AB:AB,MATCH($A120,'1_GrowthAppeals'!$A:$A,0))</f>
        <v>0</v>
      </c>
      <c r="K120" s="86">
        <f>INDEX('1_GrowthAppeals'!AC:AC,MATCH($A120,'1_GrowthAppeals'!$A:$A,0))</f>
        <v>0</v>
      </c>
      <c r="L120" s="86">
        <f>INDEX('1_GrowthAppeals'!AD:AD,MATCH($A120,'1_GrowthAppeals'!$A:$A,0))</f>
        <v>0</v>
      </c>
      <c r="M120" s="86">
        <f>INDEX('1_GrowthAppeals'!AE:AE,MATCH($A120,'1_GrowthAppeals'!$A:$A,0))</f>
        <v>0</v>
      </c>
      <c r="N120" s="86">
        <f>INDEX('1_GrowthAppeals'!AF:AF,MATCH($A120,'1_GrowthAppeals'!$A:$A,0))</f>
        <v>0</v>
      </c>
      <c r="O120" s="86">
        <f>INDEX('1_GrowthAppeals'!AG:AG,MATCH($A120,'1_GrowthAppeals'!$A:$A,0))</f>
        <v>0</v>
      </c>
      <c r="P120" s="86">
        <f>INDEX('1_GrowthAppeals'!AH:AH,MATCH($A120,'1_GrowthAppeals'!$A:$A,0))</f>
        <v>0</v>
      </c>
      <c r="Q120" s="86">
        <f>INDEX('1_GrowthAppeals'!AI:AI,MATCH($A120,'1_GrowthAppeals'!$A:$A,0))</f>
        <v>0</v>
      </c>
      <c r="R120" s="86">
        <f>INDEX('1_GrowthAppeals'!AJ:AJ,MATCH($A120,'1_GrowthAppeals'!$A:$A,0))</f>
        <v>0</v>
      </c>
      <c r="S120" s="325">
        <f>INDEX('1_GrowthAppeals'!AK:AK,MATCH($A120,'1_GrowthAppeals'!$A:$A,0))</f>
        <v>0</v>
      </c>
      <c r="T120" s="327"/>
      <c r="U120" s="95"/>
      <c r="V120" s="95"/>
      <c r="W120" s="95"/>
      <c r="X120" s="95"/>
      <c r="Y120" s="95"/>
      <c r="Z120" s="95"/>
      <c r="AA120" s="95"/>
      <c r="AB120" s="95"/>
      <c r="AC120" s="95"/>
      <c r="AD120" s="95"/>
      <c r="AE120" s="95"/>
      <c r="AF120" s="95"/>
      <c r="AG120" s="95"/>
      <c r="AH120" s="95"/>
      <c r="AI120" s="318"/>
      <c r="AJ120" s="322">
        <f t="shared" si="17"/>
        <v>0</v>
      </c>
      <c r="AK120" s="88">
        <f t="shared" si="18"/>
        <v>0</v>
      </c>
      <c r="AL120" s="88">
        <f t="shared" si="19"/>
        <v>0</v>
      </c>
      <c r="AM120" s="88">
        <f t="shared" si="20"/>
        <v>0</v>
      </c>
      <c r="AN120" s="88">
        <f t="shared" si="21"/>
        <v>0</v>
      </c>
      <c r="AO120" s="88">
        <f t="shared" si="22"/>
        <v>0</v>
      </c>
      <c r="AP120" s="88">
        <f t="shared" si="23"/>
        <v>0</v>
      </c>
      <c r="AQ120" s="88">
        <f t="shared" si="24"/>
        <v>0</v>
      </c>
      <c r="AR120" s="88">
        <f t="shared" si="25"/>
        <v>0</v>
      </c>
      <c r="AS120" s="88">
        <f t="shared" si="26"/>
        <v>0</v>
      </c>
      <c r="AT120" s="88">
        <f t="shared" si="27"/>
        <v>0</v>
      </c>
      <c r="AU120" s="88">
        <f t="shared" si="28"/>
        <v>0</v>
      </c>
      <c r="AV120" s="88">
        <f t="shared" si="29"/>
        <v>0</v>
      </c>
      <c r="AW120" s="88">
        <f t="shared" si="30"/>
        <v>0</v>
      </c>
      <c r="AX120" s="88">
        <f t="shared" si="31"/>
        <v>0</v>
      </c>
      <c r="AY120" s="88">
        <f t="shared" si="32"/>
        <v>0</v>
      </c>
    </row>
    <row r="121" spans="1:51" s="48" customFormat="1">
      <c r="A121" s="72" t="str">
        <f>'Ref2'!I121</f>
        <v>E2732</v>
      </c>
      <c r="B121" s="72" t="str">
        <f>INDEX('Ref1'!$E:$E,MATCH($A121,'Ref1'!$A:$A,0))</f>
        <v>Hambleton</v>
      </c>
      <c r="C121" s="72" t="str">
        <f>INDEX('Ref2'!$E:$E,MATCH($A121,'Ref2'!$A:$A,0))</f>
        <v>No</v>
      </c>
      <c r="D121" s="86">
        <f>INDEX('1_GrowthAppeals'!V:V,MATCH($A121,'1_GrowthAppeals'!$A:$A,0))</f>
        <v>0</v>
      </c>
      <c r="E121" s="86">
        <f>INDEX('1_GrowthAppeals'!W:W,MATCH($A121,'1_GrowthAppeals'!$A:$A,0))</f>
        <v>0</v>
      </c>
      <c r="F121" s="86">
        <f>INDEX('1_GrowthAppeals'!X:X,MATCH($A121,'1_GrowthAppeals'!$A:$A,0))</f>
        <v>0</v>
      </c>
      <c r="G121" s="86">
        <f>INDEX('1_GrowthAppeals'!Y:Y,MATCH($A121,'1_GrowthAppeals'!$A:$A,0))</f>
        <v>0</v>
      </c>
      <c r="H121" s="86">
        <f>INDEX('1_GrowthAppeals'!Z:Z,MATCH($A121,'1_GrowthAppeals'!$A:$A,0))</f>
        <v>0</v>
      </c>
      <c r="I121" s="86">
        <f>INDEX('1_GrowthAppeals'!AA:AA,MATCH($A121,'1_GrowthAppeals'!$A:$A,0))</f>
        <v>0</v>
      </c>
      <c r="J121" s="86">
        <f>INDEX('1_GrowthAppeals'!AB:AB,MATCH($A121,'1_GrowthAppeals'!$A:$A,0))</f>
        <v>0</v>
      </c>
      <c r="K121" s="86">
        <f>INDEX('1_GrowthAppeals'!AC:AC,MATCH($A121,'1_GrowthAppeals'!$A:$A,0))</f>
        <v>0</v>
      </c>
      <c r="L121" s="86">
        <f>INDEX('1_GrowthAppeals'!AD:AD,MATCH($A121,'1_GrowthAppeals'!$A:$A,0))</f>
        <v>0</v>
      </c>
      <c r="M121" s="86">
        <f>INDEX('1_GrowthAppeals'!AE:AE,MATCH($A121,'1_GrowthAppeals'!$A:$A,0))</f>
        <v>0</v>
      </c>
      <c r="N121" s="86">
        <f>INDEX('1_GrowthAppeals'!AF:AF,MATCH($A121,'1_GrowthAppeals'!$A:$A,0))</f>
        <v>0</v>
      </c>
      <c r="O121" s="86">
        <f>INDEX('1_GrowthAppeals'!AG:AG,MATCH($A121,'1_GrowthAppeals'!$A:$A,0))</f>
        <v>0</v>
      </c>
      <c r="P121" s="86">
        <f>INDEX('1_GrowthAppeals'!AH:AH,MATCH($A121,'1_GrowthAppeals'!$A:$A,0))</f>
        <v>0</v>
      </c>
      <c r="Q121" s="86">
        <f>INDEX('1_GrowthAppeals'!AI:AI,MATCH($A121,'1_GrowthAppeals'!$A:$A,0))</f>
        <v>0</v>
      </c>
      <c r="R121" s="86">
        <f>INDEX('1_GrowthAppeals'!AJ:AJ,MATCH($A121,'1_GrowthAppeals'!$A:$A,0))</f>
        <v>0</v>
      </c>
      <c r="S121" s="325">
        <f>INDEX('1_GrowthAppeals'!AK:AK,MATCH($A121,'1_GrowthAppeals'!$A:$A,0))</f>
        <v>0</v>
      </c>
      <c r="T121" s="327"/>
      <c r="U121" s="95"/>
      <c r="V121" s="95"/>
      <c r="W121" s="95"/>
      <c r="X121" s="95"/>
      <c r="Y121" s="95"/>
      <c r="Z121" s="95"/>
      <c r="AA121" s="95"/>
      <c r="AB121" s="95"/>
      <c r="AC121" s="95"/>
      <c r="AD121" s="95"/>
      <c r="AE121" s="95"/>
      <c r="AF121" s="95"/>
      <c r="AG121" s="95"/>
      <c r="AH121" s="95"/>
      <c r="AI121" s="318"/>
      <c r="AJ121" s="322">
        <f t="shared" si="17"/>
        <v>0</v>
      </c>
      <c r="AK121" s="88">
        <f t="shared" si="18"/>
        <v>0</v>
      </c>
      <c r="AL121" s="88">
        <f t="shared" si="19"/>
        <v>0</v>
      </c>
      <c r="AM121" s="88">
        <f t="shared" si="20"/>
        <v>0</v>
      </c>
      <c r="AN121" s="88">
        <f t="shared" si="21"/>
        <v>0</v>
      </c>
      <c r="AO121" s="88">
        <f t="shared" si="22"/>
        <v>0</v>
      </c>
      <c r="AP121" s="88">
        <f t="shared" si="23"/>
        <v>0</v>
      </c>
      <c r="AQ121" s="88">
        <f t="shared" si="24"/>
        <v>0</v>
      </c>
      <c r="AR121" s="88">
        <f t="shared" si="25"/>
        <v>0</v>
      </c>
      <c r="AS121" s="88">
        <f t="shared" si="26"/>
        <v>0</v>
      </c>
      <c r="AT121" s="88">
        <f t="shared" si="27"/>
        <v>0</v>
      </c>
      <c r="AU121" s="88">
        <f t="shared" si="28"/>
        <v>0</v>
      </c>
      <c r="AV121" s="88">
        <f t="shared" si="29"/>
        <v>0</v>
      </c>
      <c r="AW121" s="88">
        <f t="shared" si="30"/>
        <v>0</v>
      </c>
      <c r="AX121" s="88">
        <f t="shared" si="31"/>
        <v>0</v>
      </c>
      <c r="AY121" s="88">
        <f t="shared" si="32"/>
        <v>0</v>
      </c>
    </row>
    <row r="122" spans="1:51" s="48" customFormat="1">
      <c r="A122" s="72" t="str">
        <f>'Ref2'!I122</f>
        <v>E5014</v>
      </c>
      <c r="B122" s="72" t="str">
        <f>INDEX('Ref1'!$E:$E,MATCH($A122,'Ref1'!$A:$A,0))</f>
        <v>Hammersmith and Fulham</v>
      </c>
      <c r="C122" s="72" t="str">
        <f>INDEX('Ref2'!$E:$E,MATCH($A122,'Ref2'!$A:$A,0))</f>
        <v>No</v>
      </c>
      <c r="D122" s="86">
        <f>INDEX('1_GrowthAppeals'!V:V,MATCH($A122,'1_GrowthAppeals'!$A:$A,0))</f>
        <v>0</v>
      </c>
      <c r="E122" s="86">
        <f>INDEX('1_GrowthAppeals'!W:W,MATCH($A122,'1_GrowthAppeals'!$A:$A,0))</f>
        <v>0</v>
      </c>
      <c r="F122" s="86">
        <f>INDEX('1_GrowthAppeals'!X:X,MATCH($A122,'1_GrowthAppeals'!$A:$A,0))</f>
        <v>0</v>
      </c>
      <c r="G122" s="86">
        <f>INDEX('1_GrowthAppeals'!Y:Y,MATCH($A122,'1_GrowthAppeals'!$A:$A,0))</f>
        <v>0</v>
      </c>
      <c r="H122" s="86">
        <f>INDEX('1_GrowthAppeals'!Z:Z,MATCH($A122,'1_GrowthAppeals'!$A:$A,0))</f>
        <v>0</v>
      </c>
      <c r="I122" s="86">
        <f>INDEX('1_GrowthAppeals'!AA:AA,MATCH($A122,'1_GrowthAppeals'!$A:$A,0))</f>
        <v>0</v>
      </c>
      <c r="J122" s="86">
        <f>INDEX('1_GrowthAppeals'!AB:AB,MATCH($A122,'1_GrowthAppeals'!$A:$A,0))</f>
        <v>0</v>
      </c>
      <c r="K122" s="86">
        <f>INDEX('1_GrowthAppeals'!AC:AC,MATCH($A122,'1_GrowthAppeals'!$A:$A,0))</f>
        <v>0</v>
      </c>
      <c r="L122" s="86">
        <f>INDEX('1_GrowthAppeals'!AD:AD,MATCH($A122,'1_GrowthAppeals'!$A:$A,0))</f>
        <v>0</v>
      </c>
      <c r="M122" s="86">
        <f>INDEX('1_GrowthAppeals'!AE:AE,MATCH($A122,'1_GrowthAppeals'!$A:$A,0))</f>
        <v>0</v>
      </c>
      <c r="N122" s="86">
        <f>INDEX('1_GrowthAppeals'!AF:AF,MATCH($A122,'1_GrowthAppeals'!$A:$A,0))</f>
        <v>0</v>
      </c>
      <c r="O122" s="86">
        <f>INDEX('1_GrowthAppeals'!AG:AG,MATCH($A122,'1_GrowthAppeals'!$A:$A,0))</f>
        <v>0</v>
      </c>
      <c r="P122" s="86">
        <f>INDEX('1_GrowthAppeals'!AH:AH,MATCH($A122,'1_GrowthAppeals'!$A:$A,0))</f>
        <v>0</v>
      </c>
      <c r="Q122" s="86">
        <f>INDEX('1_GrowthAppeals'!AI:AI,MATCH($A122,'1_GrowthAppeals'!$A:$A,0))</f>
        <v>0</v>
      </c>
      <c r="R122" s="86">
        <f>INDEX('1_GrowthAppeals'!AJ:AJ,MATCH($A122,'1_GrowthAppeals'!$A:$A,0))</f>
        <v>0</v>
      </c>
      <c r="S122" s="325">
        <f>INDEX('1_GrowthAppeals'!AK:AK,MATCH($A122,'1_GrowthAppeals'!$A:$A,0))</f>
        <v>0</v>
      </c>
      <c r="T122" s="327"/>
      <c r="U122" s="95"/>
      <c r="V122" s="95"/>
      <c r="W122" s="95"/>
      <c r="X122" s="95"/>
      <c r="Y122" s="95"/>
      <c r="Z122" s="95"/>
      <c r="AA122" s="95"/>
      <c r="AB122" s="95"/>
      <c r="AC122" s="95"/>
      <c r="AD122" s="95"/>
      <c r="AE122" s="95"/>
      <c r="AF122" s="95"/>
      <c r="AG122" s="95"/>
      <c r="AH122" s="95"/>
      <c r="AI122" s="318"/>
      <c r="AJ122" s="322">
        <f t="shared" si="17"/>
        <v>0</v>
      </c>
      <c r="AK122" s="88">
        <f t="shared" si="18"/>
        <v>0</v>
      </c>
      <c r="AL122" s="88">
        <f t="shared" si="19"/>
        <v>0</v>
      </c>
      <c r="AM122" s="88">
        <f t="shared" si="20"/>
        <v>0</v>
      </c>
      <c r="AN122" s="88">
        <f t="shared" si="21"/>
        <v>0</v>
      </c>
      <c r="AO122" s="88">
        <f t="shared" si="22"/>
        <v>0</v>
      </c>
      <c r="AP122" s="88">
        <f t="shared" si="23"/>
        <v>0</v>
      </c>
      <c r="AQ122" s="88">
        <f t="shared" si="24"/>
        <v>0</v>
      </c>
      <c r="AR122" s="88">
        <f t="shared" si="25"/>
        <v>0</v>
      </c>
      <c r="AS122" s="88">
        <f t="shared" si="26"/>
        <v>0</v>
      </c>
      <c r="AT122" s="88">
        <f t="shared" si="27"/>
        <v>0</v>
      </c>
      <c r="AU122" s="88">
        <f t="shared" si="28"/>
        <v>0</v>
      </c>
      <c r="AV122" s="88">
        <f t="shared" si="29"/>
        <v>0</v>
      </c>
      <c r="AW122" s="88">
        <f t="shared" si="30"/>
        <v>0</v>
      </c>
      <c r="AX122" s="88">
        <f t="shared" si="31"/>
        <v>0</v>
      </c>
      <c r="AY122" s="88">
        <f t="shared" si="32"/>
        <v>0</v>
      </c>
    </row>
    <row r="123" spans="1:51" s="48" customFormat="1">
      <c r="A123" s="72" t="str">
        <f>'Ref2'!I123</f>
        <v>E2433</v>
      </c>
      <c r="B123" s="72" t="str">
        <f>INDEX('Ref1'!$E:$E,MATCH($A123,'Ref1'!$A:$A,0))</f>
        <v>Harborough</v>
      </c>
      <c r="C123" s="72" t="str">
        <f>INDEX('Ref2'!$E:$E,MATCH($A123,'Ref2'!$A:$A,0))</f>
        <v>No</v>
      </c>
      <c r="D123" s="86">
        <f>INDEX('1_GrowthAppeals'!V:V,MATCH($A123,'1_GrowthAppeals'!$A:$A,0))</f>
        <v>0</v>
      </c>
      <c r="E123" s="86">
        <f>INDEX('1_GrowthAppeals'!W:W,MATCH($A123,'1_GrowthAppeals'!$A:$A,0))</f>
        <v>0</v>
      </c>
      <c r="F123" s="86">
        <f>INDEX('1_GrowthAppeals'!X:X,MATCH($A123,'1_GrowthAppeals'!$A:$A,0))</f>
        <v>0</v>
      </c>
      <c r="G123" s="86">
        <f>INDEX('1_GrowthAppeals'!Y:Y,MATCH($A123,'1_GrowthAppeals'!$A:$A,0))</f>
        <v>0</v>
      </c>
      <c r="H123" s="86">
        <f>INDEX('1_GrowthAppeals'!Z:Z,MATCH($A123,'1_GrowthAppeals'!$A:$A,0))</f>
        <v>0</v>
      </c>
      <c r="I123" s="86">
        <f>INDEX('1_GrowthAppeals'!AA:AA,MATCH($A123,'1_GrowthAppeals'!$A:$A,0))</f>
        <v>0</v>
      </c>
      <c r="J123" s="86">
        <f>INDEX('1_GrowthAppeals'!AB:AB,MATCH($A123,'1_GrowthAppeals'!$A:$A,0))</f>
        <v>0</v>
      </c>
      <c r="K123" s="86">
        <f>INDEX('1_GrowthAppeals'!AC:AC,MATCH($A123,'1_GrowthAppeals'!$A:$A,0))</f>
        <v>0</v>
      </c>
      <c r="L123" s="86">
        <f>INDEX('1_GrowthAppeals'!AD:AD,MATCH($A123,'1_GrowthAppeals'!$A:$A,0))</f>
        <v>0</v>
      </c>
      <c r="M123" s="86">
        <f>INDEX('1_GrowthAppeals'!AE:AE,MATCH($A123,'1_GrowthAppeals'!$A:$A,0))</f>
        <v>0</v>
      </c>
      <c r="N123" s="86">
        <f>INDEX('1_GrowthAppeals'!AF:AF,MATCH($A123,'1_GrowthAppeals'!$A:$A,0))</f>
        <v>0</v>
      </c>
      <c r="O123" s="86">
        <f>INDEX('1_GrowthAppeals'!AG:AG,MATCH($A123,'1_GrowthAppeals'!$A:$A,0))</f>
        <v>0</v>
      </c>
      <c r="P123" s="86">
        <f>INDEX('1_GrowthAppeals'!AH:AH,MATCH($A123,'1_GrowthAppeals'!$A:$A,0))</f>
        <v>0</v>
      </c>
      <c r="Q123" s="86">
        <f>INDEX('1_GrowthAppeals'!AI:AI,MATCH($A123,'1_GrowthAppeals'!$A:$A,0))</f>
        <v>0</v>
      </c>
      <c r="R123" s="86">
        <f>INDEX('1_GrowthAppeals'!AJ:AJ,MATCH($A123,'1_GrowthAppeals'!$A:$A,0))</f>
        <v>0</v>
      </c>
      <c r="S123" s="325">
        <f>INDEX('1_GrowthAppeals'!AK:AK,MATCH($A123,'1_GrowthAppeals'!$A:$A,0))</f>
        <v>0</v>
      </c>
      <c r="T123" s="327"/>
      <c r="U123" s="95"/>
      <c r="V123" s="95"/>
      <c r="W123" s="95"/>
      <c r="X123" s="95"/>
      <c r="Y123" s="95"/>
      <c r="Z123" s="95"/>
      <c r="AA123" s="95"/>
      <c r="AB123" s="95"/>
      <c r="AC123" s="95"/>
      <c r="AD123" s="95"/>
      <c r="AE123" s="95"/>
      <c r="AF123" s="95"/>
      <c r="AG123" s="95"/>
      <c r="AH123" s="95"/>
      <c r="AI123" s="318"/>
      <c r="AJ123" s="322">
        <f t="shared" si="17"/>
        <v>0</v>
      </c>
      <c r="AK123" s="88">
        <f t="shared" si="18"/>
        <v>0</v>
      </c>
      <c r="AL123" s="88">
        <f t="shared" si="19"/>
        <v>0</v>
      </c>
      <c r="AM123" s="88">
        <f t="shared" si="20"/>
        <v>0</v>
      </c>
      <c r="AN123" s="88">
        <f t="shared" si="21"/>
        <v>0</v>
      </c>
      <c r="AO123" s="88">
        <f t="shared" si="22"/>
        <v>0</v>
      </c>
      <c r="AP123" s="88">
        <f t="shared" si="23"/>
        <v>0</v>
      </c>
      <c r="AQ123" s="88">
        <f t="shared" si="24"/>
        <v>0</v>
      </c>
      <c r="AR123" s="88">
        <f t="shared" si="25"/>
        <v>0</v>
      </c>
      <c r="AS123" s="88">
        <f t="shared" si="26"/>
        <v>0</v>
      </c>
      <c r="AT123" s="88">
        <f t="shared" si="27"/>
        <v>0</v>
      </c>
      <c r="AU123" s="88">
        <f t="shared" si="28"/>
        <v>0</v>
      </c>
      <c r="AV123" s="88">
        <f t="shared" si="29"/>
        <v>0</v>
      </c>
      <c r="AW123" s="88">
        <f t="shared" si="30"/>
        <v>0</v>
      </c>
      <c r="AX123" s="88">
        <f t="shared" si="31"/>
        <v>0</v>
      </c>
      <c r="AY123" s="88">
        <f t="shared" si="32"/>
        <v>0</v>
      </c>
    </row>
    <row r="124" spans="1:51" s="48" customFormat="1">
      <c r="A124" s="72" t="str">
        <f>'Ref2'!I124</f>
        <v>E5038</v>
      </c>
      <c r="B124" s="72" t="str">
        <f>INDEX('Ref1'!$E:$E,MATCH($A124,'Ref1'!$A:$A,0))</f>
        <v>Haringey</v>
      </c>
      <c r="C124" s="72" t="str">
        <f>INDEX('Ref2'!$E:$E,MATCH($A124,'Ref2'!$A:$A,0))</f>
        <v>No</v>
      </c>
      <c r="D124" s="86">
        <f>INDEX('1_GrowthAppeals'!V:V,MATCH($A124,'1_GrowthAppeals'!$A:$A,0))</f>
        <v>0</v>
      </c>
      <c r="E124" s="86">
        <f>INDEX('1_GrowthAppeals'!W:W,MATCH($A124,'1_GrowthAppeals'!$A:$A,0))</f>
        <v>0</v>
      </c>
      <c r="F124" s="86">
        <f>INDEX('1_GrowthAppeals'!X:X,MATCH($A124,'1_GrowthAppeals'!$A:$A,0))</f>
        <v>0</v>
      </c>
      <c r="G124" s="86">
        <f>INDEX('1_GrowthAppeals'!Y:Y,MATCH($A124,'1_GrowthAppeals'!$A:$A,0))</f>
        <v>0</v>
      </c>
      <c r="H124" s="86">
        <f>INDEX('1_GrowthAppeals'!Z:Z,MATCH($A124,'1_GrowthAppeals'!$A:$A,0))</f>
        <v>0</v>
      </c>
      <c r="I124" s="86">
        <f>INDEX('1_GrowthAppeals'!AA:AA,MATCH($A124,'1_GrowthAppeals'!$A:$A,0))</f>
        <v>0</v>
      </c>
      <c r="J124" s="86">
        <f>INDEX('1_GrowthAppeals'!AB:AB,MATCH($A124,'1_GrowthAppeals'!$A:$A,0))</f>
        <v>0</v>
      </c>
      <c r="K124" s="86">
        <f>INDEX('1_GrowthAppeals'!AC:AC,MATCH($A124,'1_GrowthAppeals'!$A:$A,0))</f>
        <v>0</v>
      </c>
      <c r="L124" s="86">
        <f>INDEX('1_GrowthAppeals'!AD:AD,MATCH($A124,'1_GrowthAppeals'!$A:$A,0))</f>
        <v>0</v>
      </c>
      <c r="M124" s="86">
        <f>INDEX('1_GrowthAppeals'!AE:AE,MATCH($A124,'1_GrowthAppeals'!$A:$A,0))</f>
        <v>0</v>
      </c>
      <c r="N124" s="86">
        <f>INDEX('1_GrowthAppeals'!AF:AF,MATCH($A124,'1_GrowthAppeals'!$A:$A,0))</f>
        <v>0</v>
      </c>
      <c r="O124" s="86">
        <f>INDEX('1_GrowthAppeals'!AG:AG,MATCH($A124,'1_GrowthAppeals'!$A:$A,0))</f>
        <v>0</v>
      </c>
      <c r="P124" s="86">
        <f>INDEX('1_GrowthAppeals'!AH:AH,MATCH($A124,'1_GrowthAppeals'!$A:$A,0))</f>
        <v>0</v>
      </c>
      <c r="Q124" s="86">
        <f>INDEX('1_GrowthAppeals'!AI:AI,MATCH($A124,'1_GrowthAppeals'!$A:$A,0))</f>
        <v>0</v>
      </c>
      <c r="R124" s="86">
        <f>INDEX('1_GrowthAppeals'!AJ:AJ,MATCH($A124,'1_GrowthAppeals'!$A:$A,0))</f>
        <v>0</v>
      </c>
      <c r="S124" s="325">
        <f>INDEX('1_GrowthAppeals'!AK:AK,MATCH($A124,'1_GrowthAppeals'!$A:$A,0))</f>
        <v>0</v>
      </c>
      <c r="T124" s="327"/>
      <c r="U124" s="95"/>
      <c r="V124" s="95"/>
      <c r="W124" s="95"/>
      <c r="X124" s="95"/>
      <c r="Y124" s="95"/>
      <c r="Z124" s="95"/>
      <c r="AA124" s="95"/>
      <c r="AB124" s="95"/>
      <c r="AC124" s="95"/>
      <c r="AD124" s="95"/>
      <c r="AE124" s="95"/>
      <c r="AF124" s="95"/>
      <c r="AG124" s="95"/>
      <c r="AH124" s="95"/>
      <c r="AI124" s="318"/>
      <c r="AJ124" s="322">
        <f t="shared" si="17"/>
        <v>0</v>
      </c>
      <c r="AK124" s="88">
        <f t="shared" si="18"/>
        <v>0</v>
      </c>
      <c r="AL124" s="88">
        <f t="shared" si="19"/>
        <v>0</v>
      </c>
      <c r="AM124" s="88">
        <f t="shared" si="20"/>
        <v>0</v>
      </c>
      <c r="AN124" s="88">
        <f t="shared" si="21"/>
        <v>0</v>
      </c>
      <c r="AO124" s="88">
        <f t="shared" si="22"/>
        <v>0</v>
      </c>
      <c r="AP124" s="88">
        <f t="shared" si="23"/>
        <v>0</v>
      </c>
      <c r="AQ124" s="88">
        <f t="shared" si="24"/>
        <v>0</v>
      </c>
      <c r="AR124" s="88">
        <f t="shared" si="25"/>
        <v>0</v>
      </c>
      <c r="AS124" s="88">
        <f t="shared" si="26"/>
        <v>0</v>
      </c>
      <c r="AT124" s="88">
        <f t="shared" si="27"/>
        <v>0</v>
      </c>
      <c r="AU124" s="88">
        <f t="shared" si="28"/>
        <v>0</v>
      </c>
      <c r="AV124" s="88">
        <f t="shared" si="29"/>
        <v>0</v>
      </c>
      <c r="AW124" s="88">
        <f t="shared" si="30"/>
        <v>0</v>
      </c>
      <c r="AX124" s="88">
        <f t="shared" si="31"/>
        <v>0</v>
      </c>
      <c r="AY124" s="88">
        <f t="shared" si="32"/>
        <v>0</v>
      </c>
    </row>
    <row r="125" spans="1:51" s="48" customFormat="1">
      <c r="A125" s="72" t="str">
        <f>'Ref2'!I125</f>
        <v>E1538</v>
      </c>
      <c r="B125" s="72" t="str">
        <f>INDEX('Ref1'!$E:$E,MATCH($A125,'Ref1'!$A:$A,0))</f>
        <v>Harlow</v>
      </c>
      <c r="C125" s="72" t="str">
        <f>INDEX('Ref2'!$E:$E,MATCH($A125,'Ref2'!$A:$A,0))</f>
        <v>No</v>
      </c>
      <c r="D125" s="86">
        <f>INDEX('1_GrowthAppeals'!V:V,MATCH($A125,'1_GrowthAppeals'!$A:$A,0))</f>
        <v>0</v>
      </c>
      <c r="E125" s="86">
        <f>INDEX('1_GrowthAppeals'!W:W,MATCH($A125,'1_GrowthAppeals'!$A:$A,0))</f>
        <v>0</v>
      </c>
      <c r="F125" s="86">
        <f>INDEX('1_GrowthAppeals'!X:X,MATCH($A125,'1_GrowthAppeals'!$A:$A,0))</f>
        <v>0</v>
      </c>
      <c r="G125" s="86">
        <f>INDEX('1_GrowthAppeals'!Y:Y,MATCH($A125,'1_GrowthAppeals'!$A:$A,0))</f>
        <v>0</v>
      </c>
      <c r="H125" s="86">
        <f>INDEX('1_GrowthAppeals'!Z:Z,MATCH($A125,'1_GrowthAppeals'!$A:$A,0))</f>
        <v>0</v>
      </c>
      <c r="I125" s="86">
        <f>INDEX('1_GrowthAppeals'!AA:AA,MATCH($A125,'1_GrowthAppeals'!$A:$A,0))</f>
        <v>0</v>
      </c>
      <c r="J125" s="86">
        <f>INDEX('1_GrowthAppeals'!AB:AB,MATCH($A125,'1_GrowthAppeals'!$A:$A,0))</f>
        <v>0</v>
      </c>
      <c r="K125" s="86">
        <f>INDEX('1_GrowthAppeals'!AC:AC,MATCH($A125,'1_GrowthAppeals'!$A:$A,0))</f>
        <v>0</v>
      </c>
      <c r="L125" s="86">
        <f>INDEX('1_GrowthAppeals'!AD:AD,MATCH($A125,'1_GrowthAppeals'!$A:$A,0))</f>
        <v>0</v>
      </c>
      <c r="M125" s="86">
        <f>INDEX('1_GrowthAppeals'!AE:AE,MATCH($A125,'1_GrowthAppeals'!$A:$A,0))</f>
        <v>0</v>
      </c>
      <c r="N125" s="86">
        <f>INDEX('1_GrowthAppeals'!AF:AF,MATCH($A125,'1_GrowthAppeals'!$A:$A,0))</f>
        <v>0</v>
      </c>
      <c r="O125" s="86">
        <f>INDEX('1_GrowthAppeals'!AG:AG,MATCH($A125,'1_GrowthAppeals'!$A:$A,0))</f>
        <v>0</v>
      </c>
      <c r="P125" s="86">
        <f>INDEX('1_GrowthAppeals'!AH:AH,MATCH($A125,'1_GrowthAppeals'!$A:$A,0))</f>
        <v>0</v>
      </c>
      <c r="Q125" s="86">
        <f>INDEX('1_GrowthAppeals'!AI:AI,MATCH($A125,'1_GrowthAppeals'!$A:$A,0))</f>
        <v>0</v>
      </c>
      <c r="R125" s="86">
        <f>INDEX('1_GrowthAppeals'!AJ:AJ,MATCH($A125,'1_GrowthAppeals'!$A:$A,0))</f>
        <v>0</v>
      </c>
      <c r="S125" s="325">
        <f>INDEX('1_GrowthAppeals'!AK:AK,MATCH($A125,'1_GrowthAppeals'!$A:$A,0))</f>
        <v>0</v>
      </c>
      <c r="T125" s="327"/>
      <c r="U125" s="95"/>
      <c r="V125" s="95"/>
      <c r="W125" s="95"/>
      <c r="X125" s="95"/>
      <c r="Y125" s="95"/>
      <c r="Z125" s="95"/>
      <c r="AA125" s="95"/>
      <c r="AB125" s="95"/>
      <c r="AC125" s="95"/>
      <c r="AD125" s="95"/>
      <c r="AE125" s="95"/>
      <c r="AF125" s="95"/>
      <c r="AG125" s="95"/>
      <c r="AH125" s="95"/>
      <c r="AI125" s="318"/>
      <c r="AJ125" s="322">
        <f t="shared" si="17"/>
        <v>0</v>
      </c>
      <c r="AK125" s="88">
        <f t="shared" si="18"/>
        <v>0</v>
      </c>
      <c r="AL125" s="88">
        <f t="shared" si="19"/>
        <v>0</v>
      </c>
      <c r="AM125" s="88">
        <f t="shared" si="20"/>
        <v>0</v>
      </c>
      <c r="AN125" s="88">
        <f t="shared" si="21"/>
        <v>0</v>
      </c>
      <c r="AO125" s="88">
        <f t="shared" si="22"/>
        <v>0</v>
      </c>
      <c r="AP125" s="88">
        <f t="shared" si="23"/>
        <v>0</v>
      </c>
      <c r="AQ125" s="88">
        <f t="shared" si="24"/>
        <v>0</v>
      </c>
      <c r="AR125" s="88">
        <f t="shared" si="25"/>
        <v>0</v>
      </c>
      <c r="AS125" s="88">
        <f t="shared" si="26"/>
        <v>0</v>
      </c>
      <c r="AT125" s="88">
        <f t="shared" si="27"/>
        <v>0</v>
      </c>
      <c r="AU125" s="88">
        <f t="shared" si="28"/>
        <v>0</v>
      </c>
      <c r="AV125" s="88">
        <f t="shared" si="29"/>
        <v>0</v>
      </c>
      <c r="AW125" s="88">
        <f t="shared" si="30"/>
        <v>0</v>
      </c>
      <c r="AX125" s="88">
        <f t="shared" si="31"/>
        <v>0</v>
      </c>
      <c r="AY125" s="88">
        <f t="shared" si="32"/>
        <v>0</v>
      </c>
    </row>
    <row r="126" spans="1:51" s="48" customFormat="1">
      <c r="A126" s="72" t="str">
        <f>'Ref2'!I126</f>
        <v>E2753</v>
      </c>
      <c r="B126" s="72" t="str">
        <f>INDEX('Ref1'!$E:$E,MATCH($A126,'Ref1'!$A:$A,0))</f>
        <v>Harrogate</v>
      </c>
      <c r="C126" s="72" t="str">
        <f>INDEX('Ref2'!$E:$E,MATCH($A126,'Ref2'!$A:$A,0))</f>
        <v>No</v>
      </c>
      <c r="D126" s="86">
        <f>INDEX('1_GrowthAppeals'!V:V,MATCH($A126,'1_GrowthAppeals'!$A:$A,0))</f>
        <v>0</v>
      </c>
      <c r="E126" s="86">
        <f>INDEX('1_GrowthAppeals'!W:W,MATCH($A126,'1_GrowthAppeals'!$A:$A,0))</f>
        <v>0</v>
      </c>
      <c r="F126" s="86">
        <f>INDEX('1_GrowthAppeals'!X:X,MATCH($A126,'1_GrowthAppeals'!$A:$A,0))</f>
        <v>0</v>
      </c>
      <c r="G126" s="86">
        <f>INDEX('1_GrowthAppeals'!Y:Y,MATCH($A126,'1_GrowthAppeals'!$A:$A,0))</f>
        <v>0</v>
      </c>
      <c r="H126" s="86">
        <f>INDEX('1_GrowthAppeals'!Z:Z,MATCH($A126,'1_GrowthAppeals'!$A:$A,0))</f>
        <v>0</v>
      </c>
      <c r="I126" s="86">
        <f>INDEX('1_GrowthAppeals'!AA:AA,MATCH($A126,'1_GrowthAppeals'!$A:$A,0))</f>
        <v>0</v>
      </c>
      <c r="J126" s="86">
        <f>INDEX('1_GrowthAppeals'!AB:AB,MATCH($A126,'1_GrowthAppeals'!$A:$A,0))</f>
        <v>0</v>
      </c>
      <c r="K126" s="86">
        <f>INDEX('1_GrowthAppeals'!AC:AC,MATCH($A126,'1_GrowthAppeals'!$A:$A,0))</f>
        <v>0</v>
      </c>
      <c r="L126" s="86">
        <f>INDEX('1_GrowthAppeals'!AD:AD,MATCH($A126,'1_GrowthAppeals'!$A:$A,0))</f>
        <v>0</v>
      </c>
      <c r="M126" s="86">
        <f>INDEX('1_GrowthAppeals'!AE:AE,MATCH($A126,'1_GrowthAppeals'!$A:$A,0))</f>
        <v>0</v>
      </c>
      <c r="N126" s="86">
        <f>INDEX('1_GrowthAppeals'!AF:AF,MATCH($A126,'1_GrowthAppeals'!$A:$A,0))</f>
        <v>0</v>
      </c>
      <c r="O126" s="86">
        <f>INDEX('1_GrowthAppeals'!AG:AG,MATCH($A126,'1_GrowthAppeals'!$A:$A,0))</f>
        <v>0</v>
      </c>
      <c r="P126" s="86">
        <f>INDEX('1_GrowthAppeals'!AH:AH,MATCH($A126,'1_GrowthAppeals'!$A:$A,0))</f>
        <v>0</v>
      </c>
      <c r="Q126" s="86">
        <f>INDEX('1_GrowthAppeals'!AI:AI,MATCH($A126,'1_GrowthAppeals'!$A:$A,0))</f>
        <v>0</v>
      </c>
      <c r="R126" s="86">
        <f>INDEX('1_GrowthAppeals'!AJ:AJ,MATCH($A126,'1_GrowthAppeals'!$A:$A,0))</f>
        <v>0</v>
      </c>
      <c r="S126" s="325">
        <f>INDEX('1_GrowthAppeals'!AK:AK,MATCH($A126,'1_GrowthAppeals'!$A:$A,0))</f>
        <v>0</v>
      </c>
      <c r="T126" s="327"/>
      <c r="U126" s="95"/>
      <c r="V126" s="95"/>
      <c r="W126" s="95"/>
      <c r="X126" s="95"/>
      <c r="Y126" s="95"/>
      <c r="Z126" s="95"/>
      <c r="AA126" s="95"/>
      <c r="AB126" s="95"/>
      <c r="AC126" s="95"/>
      <c r="AD126" s="95"/>
      <c r="AE126" s="95"/>
      <c r="AF126" s="95"/>
      <c r="AG126" s="95"/>
      <c r="AH126" s="95"/>
      <c r="AI126" s="318"/>
      <c r="AJ126" s="322">
        <f t="shared" si="17"/>
        <v>0</v>
      </c>
      <c r="AK126" s="88">
        <f t="shared" si="18"/>
        <v>0</v>
      </c>
      <c r="AL126" s="88">
        <f t="shared" si="19"/>
        <v>0</v>
      </c>
      <c r="AM126" s="88">
        <f t="shared" si="20"/>
        <v>0</v>
      </c>
      <c r="AN126" s="88">
        <f t="shared" si="21"/>
        <v>0</v>
      </c>
      <c r="AO126" s="88">
        <f t="shared" si="22"/>
        <v>0</v>
      </c>
      <c r="AP126" s="88">
        <f t="shared" si="23"/>
        <v>0</v>
      </c>
      <c r="AQ126" s="88">
        <f t="shared" si="24"/>
        <v>0</v>
      </c>
      <c r="AR126" s="88">
        <f t="shared" si="25"/>
        <v>0</v>
      </c>
      <c r="AS126" s="88">
        <f t="shared" si="26"/>
        <v>0</v>
      </c>
      <c r="AT126" s="88">
        <f t="shared" si="27"/>
        <v>0</v>
      </c>
      <c r="AU126" s="88">
        <f t="shared" si="28"/>
        <v>0</v>
      </c>
      <c r="AV126" s="88">
        <f t="shared" si="29"/>
        <v>0</v>
      </c>
      <c r="AW126" s="88">
        <f t="shared" si="30"/>
        <v>0</v>
      </c>
      <c r="AX126" s="88">
        <f t="shared" si="31"/>
        <v>0</v>
      </c>
      <c r="AY126" s="88">
        <f t="shared" si="32"/>
        <v>0</v>
      </c>
    </row>
    <row r="127" spans="1:51" s="48" customFormat="1">
      <c r="A127" s="72" t="str">
        <f>'Ref2'!I127</f>
        <v>E5039</v>
      </c>
      <c r="B127" s="72" t="str">
        <f>INDEX('Ref1'!$E:$E,MATCH($A127,'Ref1'!$A:$A,0))</f>
        <v>Harrow</v>
      </c>
      <c r="C127" s="72" t="str">
        <f>INDEX('Ref2'!$E:$E,MATCH($A127,'Ref2'!$A:$A,0))</f>
        <v>No</v>
      </c>
      <c r="D127" s="86">
        <f>INDEX('1_GrowthAppeals'!V:V,MATCH($A127,'1_GrowthAppeals'!$A:$A,0))</f>
        <v>0</v>
      </c>
      <c r="E127" s="86">
        <f>INDEX('1_GrowthAppeals'!W:W,MATCH($A127,'1_GrowthAppeals'!$A:$A,0))</f>
        <v>0</v>
      </c>
      <c r="F127" s="86">
        <f>INDEX('1_GrowthAppeals'!X:X,MATCH($A127,'1_GrowthAppeals'!$A:$A,0))</f>
        <v>0</v>
      </c>
      <c r="G127" s="86">
        <f>INDEX('1_GrowthAppeals'!Y:Y,MATCH($A127,'1_GrowthAppeals'!$A:$A,0))</f>
        <v>0</v>
      </c>
      <c r="H127" s="86">
        <f>INDEX('1_GrowthAppeals'!Z:Z,MATCH($A127,'1_GrowthAppeals'!$A:$A,0))</f>
        <v>0</v>
      </c>
      <c r="I127" s="86">
        <f>INDEX('1_GrowthAppeals'!AA:AA,MATCH($A127,'1_GrowthAppeals'!$A:$A,0))</f>
        <v>0</v>
      </c>
      <c r="J127" s="86">
        <f>INDEX('1_GrowthAppeals'!AB:AB,MATCH($A127,'1_GrowthAppeals'!$A:$A,0))</f>
        <v>0</v>
      </c>
      <c r="K127" s="86">
        <f>INDEX('1_GrowthAppeals'!AC:AC,MATCH($A127,'1_GrowthAppeals'!$A:$A,0))</f>
        <v>0</v>
      </c>
      <c r="L127" s="86">
        <f>INDEX('1_GrowthAppeals'!AD:AD,MATCH($A127,'1_GrowthAppeals'!$A:$A,0))</f>
        <v>0</v>
      </c>
      <c r="M127" s="86">
        <f>INDEX('1_GrowthAppeals'!AE:AE,MATCH($A127,'1_GrowthAppeals'!$A:$A,0))</f>
        <v>0</v>
      </c>
      <c r="N127" s="86">
        <f>INDEX('1_GrowthAppeals'!AF:AF,MATCH($A127,'1_GrowthAppeals'!$A:$A,0))</f>
        <v>0</v>
      </c>
      <c r="O127" s="86">
        <f>INDEX('1_GrowthAppeals'!AG:AG,MATCH($A127,'1_GrowthAppeals'!$A:$A,0))</f>
        <v>0</v>
      </c>
      <c r="P127" s="86">
        <f>INDEX('1_GrowthAppeals'!AH:AH,MATCH($A127,'1_GrowthAppeals'!$A:$A,0))</f>
        <v>0</v>
      </c>
      <c r="Q127" s="86">
        <f>INDEX('1_GrowthAppeals'!AI:AI,MATCH($A127,'1_GrowthAppeals'!$A:$A,0))</f>
        <v>0</v>
      </c>
      <c r="R127" s="86">
        <f>INDEX('1_GrowthAppeals'!AJ:AJ,MATCH($A127,'1_GrowthAppeals'!$A:$A,0))</f>
        <v>0</v>
      </c>
      <c r="S127" s="325">
        <f>INDEX('1_GrowthAppeals'!AK:AK,MATCH($A127,'1_GrowthAppeals'!$A:$A,0))</f>
        <v>0</v>
      </c>
      <c r="T127" s="327"/>
      <c r="U127" s="95"/>
      <c r="V127" s="95"/>
      <c r="W127" s="95"/>
      <c r="X127" s="95"/>
      <c r="Y127" s="95"/>
      <c r="Z127" s="95"/>
      <c r="AA127" s="95"/>
      <c r="AB127" s="95"/>
      <c r="AC127" s="95"/>
      <c r="AD127" s="95"/>
      <c r="AE127" s="95"/>
      <c r="AF127" s="95"/>
      <c r="AG127" s="95"/>
      <c r="AH127" s="95"/>
      <c r="AI127" s="318"/>
      <c r="AJ127" s="322">
        <f t="shared" si="17"/>
        <v>0</v>
      </c>
      <c r="AK127" s="88">
        <f t="shared" si="18"/>
        <v>0</v>
      </c>
      <c r="AL127" s="88">
        <f t="shared" si="19"/>
        <v>0</v>
      </c>
      <c r="AM127" s="88">
        <f t="shared" si="20"/>
        <v>0</v>
      </c>
      <c r="AN127" s="88">
        <f t="shared" si="21"/>
        <v>0</v>
      </c>
      <c r="AO127" s="88">
        <f t="shared" si="22"/>
        <v>0</v>
      </c>
      <c r="AP127" s="88">
        <f t="shared" si="23"/>
        <v>0</v>
      </c>
      <c r="AQ127" s="88">
        <f t="shared" si="24"/>
        <v>0</v>
      </c>
      <c r="AR127" s="88">
        <f t="shared" si="25"/>
        <v>0</v>
      </c>
      <c r="AS127" s="88">
        <f t="shared" si="26"/>
        <v>0</v>
      </c>
      <c r="AT127" s="88">
        <f t="shared" si="27"/>
        <v>0</v>
      </c>
      <c r="AU127" s="88">
        <f t="shared" si="28"/>
        <v>0</v>
      </c>
      <c r="AV127" s="88">
        <f t="shared" si="29"/>
        <v>0</v>
      </c>
      <c r="AW127" s="88">
        <f t="shared" si="30"/>
        <v>0</v>
      </c>
      <c r="AX127" s="88">
        <f t="shared" si="31"/>
        <v>0</v>
      </c>
      <c r="AY127" s="88">
        <f t="shared" si="32"/>
        <v>0</v>
      </c>
    </row>
    <row r="128" spans="1:51" s="48" customFormat="1">
      <c r="A128" s="72" t="str">
        <f>'Ref2'!I128</f>
        <v>E1736</v>
      </c>
      <c r="B128" s="72" t="str">
        <f>INDEX('Ref1'!$E:$E,MATCH($A128,'Ref1'!$A:$A,0))</f>
        <v>Hart</v>
      </c>
      <c r="C128" s="72" t="str">
        <f>INDEX('Ref2'!$E:$E,MATCH($A128,'Ref2'!$A:$A,0))</f>
        <v>No</v>
      </c>
      <c r="D128" s="86">
        <f>INDEX('1_GrowthAppeals'!V:V,MATCH($A128,'1_GrowthAppeals'!$A:$A,0))</f>
        <v>0</v>
      </c>
      <c r="E128" s="86">
        <f>INDEX('1_GrowthAppeals'!W:W,MATCH($A128,'1_GrowthAppeals'!$A:$A,0))</f>
        <v>0</v>
      </c>
      <c r="F128" s="86">
        <f>INDEX('1_GrowthAppeals'!X:X,MATCH($A128,'1_GrowthAppeals'!$A:$A,0))</f>
        <v>0</v>
      </c>
      <c r="G128" s="86">
        <f>INDEX('1_GrowthAppeals'!Y:Y,MATCH($A128,'1_GrowthAppeals'!$A:$A,0))</f>
        <v>0</v>
      </c>
      <c r="H128" s="86">
        <f>INDEX('1_GrowthAppeals'!Z:Z,MATCH($A128,'1_GrowthAppeals'!$A:$A,0))</f>
        <v>0</v>
      </c>
      <c r="I128" s="86">
        <f>INDEX('1_GrowthAppeals'!AA:AA,MATCH($A128,'1_GrowthAppeals'!$A:$A,0))</f>
        <v>0</v>
      </c>
      <c r="J128" s="86">
        <f>INDEX('1_GrowthAppeals'!AB:AB,MATCH($A128,'1_GrowthAppeals'!$A:$A,0))</f>
        <v>0</v>
      </c>
      <c r="K128" s="86">
        <f>INDEX('1_GrowthAppeals'!AC:AC,MATCH($A128,'1_GrowthAppeals'!$A:$A,0))</f>
        <v>0</v>
      </c>
      <c r="L128" s="86">
        <f>INDEX('1_GrowthAppeals'!AD:AD,MATCH($A128,'1_GrowthAppeals'!$A:$A,0))</f>
        <v>0</v>
      </c>
      <c r="M128" s="86">
        <f>INDEX('1_GrowthAppeals'!AE:AE,MATCH($A128,'1_GrowthAppeals'!$A:$A,0))</f>
        <v>0</v>
      </c>
      <c r="N128" s="86">
        <f>INDEX('1_GrowthAppeals'!AF:AF,MATCH($A128,'1_GrowthAppeals'!$A:$A,0))</f>
        <v>0</v>
      </c>
      <c r="O128" s="86">
        <f>INDEX('1_GrowthAppeals'!AG:AG,MATCH($A128,'1_GrowthAppeals'!$A:$A,0))</f>
        <v>0</v>
      </c>
      <c r="P128" s="86">
        <f>INDEX('1_GrowthAppeals'!AH:AH,MATCH($A128,'1_GrowthAppeals'!$A:$A,0))</f>
        <v>0</v>
      </c>
      <c r="Q128" s="86">
        <f>INDEX('1_GrowthAppeals'!AI:AI,MATCH($A128,'1_GrowthAppeals'!$A:$A,0))</f>
        <v>0</v>
      </c>
      <c r="R128" s="86">
        <f>INDEX('1_GrowthAppeals'!AJ:AJ,MATCH($A128,'1_GrowthAppeals'!$A:$A,0))</f>
        <v>0</v>
      </c>
      <c r="S128" s="325">
        <f>INDEX('1_GrowthAppeals'!AK:AK,MATCH($A128,'1_GrowthAppeals'!$A:$A,0))</f>
        <v>0</v>
      </c>
      <c r="T128" s="327"/>
      <c r="U128" s="95"/>
      <c r="V128" s="95"/>
      <c r="W128" s="95"/>
      <c r="X128" s="95"/>
      <c r="Y128" s="95"/>
      <c r="Z128" s="95"/>
      <c r="AA128" s="95"/>
      <c r="AB128" s="95"/>
      <c r="AC128" s="95"/>
      <c r="AD128" s="95"/>
      <c r="AE128" s="95"/>
      <c r="AF128" s="95"/>
      <c r="AG128" s="95"/>
      <c r="AH128" s="95"/>
      <c r="AI128" s="318"/>
      <c r="AJ128" s="322">
        <f t="shared" si="17"/>
        <v>0</v>
      </c>
      <c r="AK128" s="88">
        <f t="shared" si="18"/>
        <v>0</v>
      </c>
      <c r="AL128" s="88">
        <f t="shared" si="19"/>
        <v>0</v>
      </c>
      <c r="AM128" s="88">
        <f t="shared" si="20"/>
        <v>0</v>
      </c>
      <c r="AN128" s="88">
        <f t="shared" si="21"/>
        <v>0</v>
      </c>
      <c r="AO128" s="88">
        <f t="shared" si="22"/>
        <v>0</v>
      </c>
      <c r="AP128" s="88">
        <f t="shared" si="23"/>
        <v>0</v>
      </c>
      <c r="AQ128" s="88">
        <f t="shared" si="24"/>
        <v>0</v>
      </c>
      <c r="AR128" s="88">
        <f t="shared" si="25"/>
        <v>0</v>
      </c>
      <c r="AS128" s="88">
        <f t="shared" si="26"/>
        <v>0</v>
      </c>
      <c r="AT128" s="88">
        <f t="shared" si="27"/>
        <v>0</v>
      </c>
      <c r="AU128" s="88">
        <f t="shared" si="28"/>
        <v>0</v>
      </c>
      <c r="AV128" s="88">
        <f t="shared" si="29"/>
        <v>0</v>
      </c>
      <c r="AW128" s="88">
        <f t="shared" si="30"/>
        <v>0</v>
      </c>
      <c r="AX128" s="88">
        <f t="shared" si="31"/>
        <v>0</v>
      </c>
      <c r="AY128" s="88">
        <f t="shared" si="32"/>
        <v>0</v>
      </c>
    </row>
    <row r="129" spans="1:51" s="48" customFormat="1">
      <c r="A129" s="72" t="str">
        <f>'Ref2'!I129</f>
        <v>E0701</v>
      </c>
      <c r="B129" s="72" t="str">
        <f>INDEX('Ref1'!$E:$E,MATCH($A129,'Ref1'!$A:$A,0))</f>
        <v>Hartlepool</v>
      </c>
      <c r="C129" s="72" t="str">
        <f>INDEX('Ref2'!$E:$E,MATCH($A129,'Ref2'!$A:$A,0))</f>
        <v>No</v>
      </c>
      <c r="D129" s="86">
        <f>INDEX('1_GrowthAppeals'!V:V,MATCH($A129,'1_GrowthAppeals'!$A:$A,0))</f>
        <v>0</v>
      </c>
      <c r="E129" s="86">
        <f>INDEX('1_GrowthAppeals'!W:W,MATCH($A129,'1_GrowthAppeals'!$A:$A,0))</f>
        <v>0</v>
      </c>
      <c r="F129" s="86">
        <f>INDEX('1_GrowthAppeals'!X:X,MATCH($A129,'1_GrowthAppeals'!$A:$A,0))</f>
        <v>0</v>
      </c>
      <c r="G129" s="86">
        <f>INDEX('1_GrowthAppeals'!Y:Y,MATCH($A129,'1_GrowthAppeals'!$A:$A,0))</f>
        <v>0</v>
      </c>
      <c r="H129" s="86">
        <f>INDEX('1_GrowthAppeals'!Z:Z,MATCH($A129,'1_GrowthAppeals'!$A:$A,0))</f>
        <v>0</v>
      </c>
      <c r="I129" s="86">
        <f>INDEX('1_GrowthAppeals'!AA:AA,MATCH($A129,'1_GrowthAppeals'!$A:$A,0))</f>
        <v>0</v>
      </c>
      <c r="J129" s="86">
        <f>INDEX('1_GrowthAppeals'!AB:AB,MATCH($A129,'1_GrowthAppeals'!$A:$A,0))</f>
        <v>0</v>
      </c>
      <c r="K129" s="86">
        <f>INDEX('1_GrowthAppeals'!AC:AC,MATCH($A129,'1_GrowthAppeals'!$A:$A,0))</f>
        <v>0</v>
      </c>
      <c r="L129" s="86">
        <f>INDEX('1_GrowthAppeals'!AD:AD,MATCH($A129,'1_GrowthAppeals'!$A:$A,0))</f>
        <v>0</v>
      </c>
      <c r="M129" s="86">
        <f>INDEX('1_GrowthAppeals'!AE:AE,MATCH($A129,'1_GrowthAppeals'!$A:$A,0))</f>
        <v>0</v>
      </c>
      <c r="N129" s="86">
        <f>INDEX('1_GrowthAppeals'!AF:AF,MATCH($A129,'1_GrowthAppeals'!$A:$A,0))</f>
        <v>0</v>
      </c>
      <c r="O129" s="86">
        <f>INDEX('1_GrowthAppeals'!AG:AG,MATCH($A129,'1_GrowthAppeals'!$A:$A,0))</f>
        <v>0</v>
      </c>
      <c r="P129" s="86">
        <f>INDEX('1_GrowthAppeals'!AH:AH,MATCH($A129,'1_GrowthAppeals'!$A:$A,0))</f>
        <v>0</v>
      </c>
      <c r="Q129" s="86">
        <f>INDEX('1_GrowthAppeals'!AI:AI,MATCH($A129,'1_GrowthAppeals'!$A:$A,0))</f>
        <v>0</v>
      </c>
      <c r="R129" s="86">
        <f>INDEX('1_GrowthAppeals'!AJ:AJ,MATCH($A129,'1_GrowthAppeals'!$A:$A,0))</f>
        <v>0</v>
      </c>
      <c r="S129" s="325">
        <f>INDEX('1_GrowthAppeals'!AK:AK,MATCH($A129,'1_GrowthAppeals'!$A:$A,0))</f>
        <v>0</v>
      </c>
      <c r="T129" s="327"/>
      <c r="U129" s="95"/>
      <c r="V129" s="95"/>
      <c r="W129" s="95"/>
      <c r="X129" s="95"/>
      <c r="Y129" s="95"/>
      <c r="Z129" s="95"/>
      <c r="AA129" s="95"/>
      <c r="AB129" s="95"/>
      <c r="AC129" s="95"/>
      <c r="AD129" s="95"/>
      <c r="AE129" s="95"/>
      <c r="AF129" s="95"/>
      <c r="AG129" s="95"/>
      <c r="AH129" s="95"/>
      <c r="AI129" s="318"/>
      <c r="AJ129" s="322">
        <f t="shared" si="17"/>
        <v>0</v>
      </c>
      <c r="AK129" s="88">
        <f t="shared" si="18"/>
        <v>0</v>
      </c>
      <c r="AL129" s="88">
        <f t="shared" si="19"/>
        <v>0</v>
      </c>
      <c r="AM129" s="88">
        <f t="shared" si="20"/>
        <v>0</v>
      </c>
      <c r="AN129" s="88">
        <f t="shared" si="21"/>
        <v>0</v>
      </c>
      <c r="AO129" s="88">
        <f t="shared" si="22"/>
        <v>0</v>
      </c>
      <c r="AP129" s="88">
        <f t="shared" si="23"/>
        <v>0</v>
      </c>
      <c r="AQ129" s="88">
        <f t="shared" si="24"/>
        <v>0</v>
      </c>
      <c r="AR129" s="88">
        <f t="shared" si="25"/>
        <v>0</v>
      </c>
      <c r="AS129" s="88">
        <f t="shared" si="26"/>
        <v>0</v>
      </c>
      <c r="AT129" s="88">
        <f t="shared" si="27"/>
        <v>0</v>
      </c>
      <c r="AU129" s="88">
        <f t="shared" si="28"/>
        <v>0</v>
      </c>
      <c r="AV129" s="88">
        <f t="shared" si="29"/>
        <v>0</v>
      </c>
      <c r="AW129" s="88">
        <f t="shared" si="30"/>
        <v>0</v>
      </c>
      <c r="AX129" s="88">
        <f t="shared" si="31"/>
        <v>0</v>
      </c>
      <c r="AY129" s="88">
        <f t="shared" si="32"/>
        <v>0</v>
      </c>
    </row>
    <row r="130" spans="1:51" s="48" customFormat="1">
      <c r="A130" s="72" t="str">
        <f>'Ref2'!I130</f>
        <v>E1433</v>
      </c>
      <c r="B130" s="72" t="str">
        <f>INDEX('Ref1'!$E:$E,MATCH($A130,'Ref1'!$A:$A,0))</f>
        <v>Hastings</v>
      </c>
      <c r="C130" s="72" t="str">
        <f>INDEX('Ref2'!$E:$E,MATCH($A130,'Ref2'!$A:$A,0))</f>
        <v>No</v>
      </c>
      <c r="D130" s="86">
        <f>INDEX('1_GrowthAppeals'!V:V,MATCH($A130,'1_GrowthAppeals'!$A:$A,0))</f>
        <v>0</v>
      </c>
      <c r="E130" s="86">
        <f>INDEX('1_GrowthAppeals'!W:W,MATCH($A130,'1_GrowthAppeals'!$A:$A,0))</f>
        <v>0</v>
      </c>
      <c r="F130" s="86">
        <f>INDEX('1_GrowthAppeals'!X:X,MATCH($A130,'1_GrowthAppeals'!$A:$A,0))</f>
        <v>0</v>
      </c>
      <c r="G130" s="86">
        <f>INDEX('1_GrowthAppeals'!Y:Y,MATCH($A130,'1_GrowthAppeals'!$A:$A,0))</f>
        <v>0</v>
      </c>
      <c r="H130" s="86">
        <f>INDEX('1_GrowthAppeals'!Z:Z,MATCH($A130,'1_GrowthAppeals'!$A:$A,0))</f>
        <v>0</v>
      </c>
      <c r="I130" s="86">
        <f>INDEX('1_GrowthAppeals'!AA:AA,MATCH($A130,'1_GrowthAppeals'!$A:$A,0))</f>
        <v>0</v>
      </c>
      <c r="J130" s="86">
        <f>INDEX('1_GrowthAppeals'!AB:AB,MATCH($A130,'1_GrowthAppeals'!$A:$A,0))</f>
        <v>0</v>
      </c>
      <c r="K130" s="86">
        <f>INDEX('1_GrowthAppeals'!AC:AC,MATCH($A130,'1_GrowthAppeals'!$A:$A,0))</f>
        <v>0</v>
      </c>
      <c r="L130" s="86">
        <f>INDEX('1_GrowthAppeals'!AD:AD,MATCH($A130,'1_GrowthAppeals'!$A:$A,0))</f>
        <v>0</v>
      </c>
      <c r="M130" s="86">
        <f>INDEX('1_GrowthAppeals'!AE:AE,MATCH($A130,'1_GrowthAppeals'!$A:$A,0))</f>
        <v>0</v>
      </c>
      <c r="N130" s="86">
        <f>INDEX('1_GrowthAppeals'!AF:AF,MATCH($A130,'1_GrowthAppeals'!$A:$A,0))</f>
        <v>0</v>
      </c>
      <c r="O130" s="86">
        <f>INDEX('1_GrowthAppeals'!AG:AG,MATCH($A130,'1_GrowthAppeals'!$A:$A,0))</f>
        <v>0</v>
      </c>
      <c r="P130" s="86">
        <f>INDEX('1_GrowthAppeals'!AH:AH,MATCH($A130,'1_GrowthAppeals'!$A:$A,0))</f>
        <v>0</v>
      </c>
      <c r="Q130" s="86">
        <f>INDEX('1_GrowthAppeals'!AI:AI,MATCH($A130,'1_GrowthAppeals'!$A:$A,0))</f>
        <v>0</v>
      </c>
      <c r="R130" s="86">
        <f>INDEX('1_GrowthAppeals'!AJ:AJ,MATCH($A130,'1_GrowthAppeals'!$A:$A,0))</f>
        <v>0</v>
      </c>
      <c r="S130" s="325">
        <f>INDEX('1_GrowthAppeals'!AK:AK,MATCH($A130,'1_GrowthAppeals'!$A:$A,0))</f>
        <v>0</v>
      </c>
      <c r="T130" s="327"/>
      <c r="U130" s="95"/>
      <c r="V130" s="95"/>
      <c r="W130" s="95"/>
      <c r="X130" s="95"/>
      <c r="Y130" s="95"/>
      <c r="Z130" s="95"/>
      <c r="AA130" s="95"/>
      <c r="AB130" s="95"/>
      <c r="AC130" s="95"/>
      <c r="AD130" s="95"/>
      <c r="AE130" s="95"/>
      <c r="AF130" s="95"/>
      <c r="AG130" s="95"/>
      <c r="AH130" s="95"/>
      <c r="AI130" s="318"/>
      <c r="AJ130" s="322">
        <f t="shared" si="17"/>
        <v>0</v>
      </c>
      <c r="AK130" s="88">
        <f t="shared" si="18"/>
        <v>0</v>
      </c>
      <c r="AL130" s="88">
        <f t="shared" si="19"/>
        <v>0</v>
      </c>
      <c r="AM130" s="88">
        <f t="shared" si="20"/>
        <v>0</v>
      </c>
      <c r="AN130" s="88">
        <f t="shared" si="21"/>
        <v>0</v>
      </c>
      <c r="AO130" s="88">
        <f t="shared" si="22"/>
        <v>0</v>
      </c>
      <c r="AP130" s="88">
        <f t="shared" si="23"/>
        <v>0</v>
      </c>
      <c r="AQ130" s="88">
        <f t="shared" si="24"/>
        <v>0</v>
      </c>
      <c r="AR130" s="88">
        <f t="shared" si="25"/>
        <v>0</v>
      </c>
      <c r="AS130" s="88">
        <f t="shared" si="26"/>
        <v>0</v>
      </c>
      <c r="AT130" s="88">
        <f t="shared" si="27"/>
        <v>0</v>
      </c>
      <c r="AU130" s="88">
        <f t="shared" si="28"/>
        <v>0</v>
      </c>
      <c r="AV130" s="88">
        <f t="shared" si="29"/>
        <v>0</v>
      </c>
      <c r="AW130" s="88">
        <f t="shared" si="30"/>
        <v>0</v>
      </c>
      <c r="AX130" s="88">
        <f t="shared" si="31"/>
        <v>0</v>
      </c>
      <c r="AY130" s="88">
        <f t="shared" si="32"/>
        <v>0</v>
      </c>
    </row>
    <row r="131" spans="1:51" s="48" customFormat="1">
      <c r="A131" s="72" t="str">
        <f>'Ref2'!I131</f>
        <v>E1737</v>
      </c>
      <c r="B131" s="72" t="str">
        <f>INDEX('Ref1'!$E:$E,MATCH($A131,'Ref1'!$A:$A,0))</f>
        <v>Havant</v>
      </c>
      <c r="C131" s="72" t="str">
        <f>INDEX('Ref2'!$E:$E,MATCH($A131,'Ref2'!$A:$A,0))</f>
        <v>No</v>
      </c>
      <c r="D131" s="86">
        <f>INDEX('1_GrowthAppeals'!V:V,MATCH($A131,'1_GrowthAppeals'!$A:$A,0))</f>
        <v>0</v>
      </c>
      <c r="E131" s="86">
        <f>INDEX('1_GrowthAppeals'!W:W,MATCH($A131,'1_GrowthAppeals'!$A:$A,0))</f>
        <v>0</v>
      </c>
      <c r="F131" s="86">
        <f>INDEX('1_GrowthAppeals'!X:X,MATCH($A131,'1_GrowthAppeals'!$A:$A,0))</f>
        <v>0</v>
      </c>
      <c r="G131" s="86">
        <f>INDEX('1_GrowthAppeals'!Y:Y,MATCH($A131,'1_GrowthAppeals'!$A:$A,0))</f>
        <v>0</v>
      </c>
      <c r="H131" s="86">
        <f>INDEX('1_GrowthAppeals'!Z:Z,MATCH($A131,'1_GrowthAppeals'!$A:$A,0))</f>
        <v>0</v>
      </c>
      <c r="I131" s="86">
        <f>INDEX('1_GrowthAppeals'!AA:AA,MATCH($A131,'1_GrowthAppeals'!$A:$A,0))</f>
        <v>0</v>
      </c>
      <c r="J131" s="86">
        <f>INDEX('1_GrowthAppeals'!AB:AB,MATCH($A131,'1_GrowthAppeals'!$A:$A,0))</f>
        <v>0</v>
      </c>
      <c r="K131" s="86">
        <f>INDEX('1_GrowthAppeals'!AC:AC,MATCH($A131,'1_GrowthAppeals'!$A:$A,0))</f>
        <v>0</v>
      </c>
      <c r="L131" s="86">
        <f>INDEX('1_GrowthAppeals'!AD:AD,MATCH($A131,'1_GrowthAppeals'!$A:$A,0))</f>
        <v>0</v>
      </c>
      <c r="M131" s="86">
        <f>INDEX('1_GrowthAppeals'!AE:AE,MATCH($A131,'1_GrowthAppeals'!$A:$A,0))</f>
        <v>0</v>
      </c>
      <c r="N131" s="86">
        <f>INDEX('1_GrowthAppeals'!AF:AF,MATCH($A131,'1_GrowthAppeals'!$A:$A,0))</f>
        <v>0</v>
      </c>
      <c r="O131" s="86">
        <f>INDEX('1_GrowthAppeals'!AG:AG,MATCH($A131,'1_GrowthAppeals'!$A:$A,0))</f>
        <v>0</v>
      </c>
      <c r="P131" s="86">
        <f>INDEX('1_GrowthAppeals'!AH:AH,MATCH($A131,'1_GrowthAppeals'!$A:$A,0))</f>
        <v>0</v>
      </c>
      <c r="Q131" s="86">
        <f>INDEX('1_GrowthAppeals'!AI:AI,MATCH($A131,'1_GrowthAppeals'!$A:$A,0))</f>
        <v>0</v>
      </c>
      <c r="R131" s="86">
        <f>INDEX('1_GrowthAppeals'!AJ:AJ,MATCH($A131,'1_GrowthAppeals'!$A:$A,0))</f>
        <v>0</v>
      </c>
      <c r="S131" s="325">
        <f>INDEX('1_GrowthAppeals'!AK:AK,MATCH($A131,'1_GrowthAppeals'!$A:$A,0))</f>
        <v>0</v>
      </c>
      <c r="T131" s="327"/>
      <c r="U131" s="95"/>
      <c r="V131" s="95"/>
      <c r="W131" s="95"/>
      <c r="X131" s="95"/>
      <c r="Y131" s="95"/>
      <c r="Z131" s="95"/>
      <c r="AA131" s="95"/>
      <c r="AB131" s="95"/>
      <c r="AC131" s="95"/>
      <c r="AD131" s="95"/>
      <c r="AE131" s="95"/>
      <c r="AF131" s="95"/>
      <c r="AG131" s="95"/>
      <c r="AH131" s="95"/>
      <c r="AI131" s="318"/>
      <c r="AJ131" s="322">
        <f t="shared" si="17"/>
        <v>0</v>
      </c>
      <c r="AK131" s="88">
        <f t="shared" si="18"/>
        <v>0</v>
      </c>
      <c r="AL131" s="88">
        <f t="shared" si="19"/>
        <v>0</v>
      </c>
      <c r="AM131" s="88">
        <f t="shared" si="20"/>
        <v>0</v>
      </c>
      <c r="AN131" s="88">
        <f t="shared" si="21"/>
        <v>0</v>
      </c>
      <c r="AO131" s="88">
        <f t="shared" si="22"/>
        <v>0</v>
      </c>
      <c r="AP131" s="88">
        <f t="shared" si="23"/>
        <v>0</v>
      </c>
      <c r="AQ131" s="88">
        <f t="shared" si="24"/>
        <v>0</v>
      </c>
      <c r="AR131" s="88">
        <f t="shared" si="25"/>
        <v>0</v>
      </c>
      <c r="AS131" s="88">
        <f t="shared" si="26"/>
        <v>0</v>
      </c>
      <c r="AT131" s="88">
        <f t="shared" si="27"/>
        <v>0</v>
      </c>
      <c r="AU131" s="88">
        <f t="shared" si="28"/>
        <v>0</v>
      </c>
      <c r="AV131" s="88">
        <f t="shared" si="29"/>
        <v>0</v>
      </c>
      <c r="AW131" s="88">
        <f t="shared" si="30"/>
        <v>0</v>
      </c>
      <c r="AX131" s="88">
        <f t="shared" si="31"/>
        <v>0</v>
      </c>
      <c r="AY131" s="88">
        <f t="shared" si="32"/>
        <v>0</v>
      </c>
    </row>
    <row r="132" spans="1:51" s="48" customFormat="1">
      <c r="A132" s="72" t="str">
        <f>'Ref2'!I132</f>
        <v>E5040</v>
      </c>
      <c r="B132" s="72" t="str">
        <f>INDEX('Ref1'!$E:$E,MATCH($A132,'Ref1'!$A:$A,0))</f>
        <v>Havering</v>
      </c>
      <c r="C132" s="72" t="str">
        <f>INDEX('Ref2'!$E:$E,MATCH($A132,'Ref2'!$A:$A,0))</f>
        <v>No</v>
      </c>
      <c r="D132" s="86">
        <f>INDEX('1_GrowthAppeals'!V:V,MATCH($A132,'1_GrowthAppeals'!$A:$A,0))</f>
        <v>0</v>
      </c>
      <c r="E132" s="86">
        <f>INDEX('1_GrowthAppeals'!W:W,MATCH($A132,'1_GrowthAppeals'!$A:$A,0))</f>
        <v>0</v>
      </c>
      <c r="F132" s="86">
        <f>INDEX('1_GrowthAppeals'!X:X,MATCH($A132,'1_GrowthAppeals'!$A:$A,0))</f>
        <v>0</v>
      </c>
      <c r="G132" s="86">
        <f>INDEX('1_GrowthAppeals'!Y:Y,MATCH($A132,'1_GrowthAppeals'!$A:$A,0))</f>
        <v>0</v>
      </c>
      <c r="H132" s="86">
        <f>INDEX('1_GrowthAppeals'!Z:Z,MATCH($A132,'1_GrowthAppeals'!$A:$A,0))</f>
        <v>0</v>
      </c>
      <c r="I132" s="86">
        <f>INDEX('1_GrowthAppeals'!AA:AA,MATCH($A132,'1_GrowthAppeals'!$A:$A,0))</f>
        <v>0</v>
      </c>
      <c r="J132" s="86">
        <f>INDEX('1_GrowthAppeals'!AB:AB,MATCH($A132,'1_GrowthAppeals'!$A:$A,0))</f>
        <v>0</v>
      </c>
      <c r="K132" s="86">
        <f>INDEX('1_GrowthAppeals'!AC:AC,MATCH($A132,'1_GrowthAppeals'!$A:$A,0))</f>
        <v>0</v>
      </c>
      <c r="L132" s="86">
        <f>INDEX('1_GrowthAppeals'!AD:AD,MATCH($A132,'1_GrowthAppeals'!$A:$A,0))</f>
        <v>0</v>
      </c>
      <c r="M132" s="86">
        <f>INDEX('1_GrowthAppeals'!AE:AE,MATCH($A132,'1_GrowthAppeals'!$A:$A,0))</f>
        <v>0</v>
      </c>
      <c r="N132" s="86">
        <f>INDEX('1_GrowthAppeals'!AF:AF,MATCH($A132,'1_GrowthAppeals'!$A:$A,0))</f>
        <v>0</v>
      </c>
      <c r="O132" s="86">
        <f>INDEX('1_GrowthAppeals'!AG:AG,MATCH($A132,'1_GrowthAppeals'!$A:$A,0))</f>
        <v>0</v>
      </c>
      <c r="P132" s="86">
        <f>INDEX('1_GrowthAppeals'!AH:AH,MATCH($A132,'1_GrowthAppeals'!$A:$A,0))</f>
        <v>0</v>
      </c>
      <c r="Q132" s="86">
        <f>INDEX('1_GrowthAppeals'!AI:AI,MATCH($A132,'1_GrowthAppeals'!$A:$A,0))</f>
        <v>0</v>
      </c>
      <c r="R132" s="86">
        <f>INDEX('1_GrowthAppeals'!AJ:AJ,MATCH($A132,'1_GrowthAppeals'!$A:$A,0))</f>
        <v>0</v>
      </c>
      <c r="S132" s="325">
        <f>INDEX('1_GrowthAppeals'!AK:AK,MATCH($A132,'1_GrowthAppeals'!$A:$A,0))</f>
        <v>0</v>
      </c>
      <c r="T132" s="327"/>
      <c r="U132" s="95"/>
      <c r="V132" s="95"/>
      <c r="W132" s="95"/>
      <c r="X132" s="95"/>
      <c r="Y132" s="95"/>
      <c r="Z132" s="95"/>
      <c r="AA132" s="95"/>
      <c r="AB132" s="95"/>
      <c r="AC132" s="95"/>
      <c r="AD132" s="95"/>
      <c r="AE132" s="95"/>
      <c r="AF132" s="95"/>
      <c r="AG132" s="95"/>
      <c r="AH132" s="95"/>
      <c r="AI132" s="318"/>
      <c r="AJ132" s="322">
        <f t="shared" si="17"/>
        <v>0</v>
      </c>
      <c r="AK132" s="88">
        <f t="shared" si="18"/>
        <v>0</v>
      </c>
      <c r="AL132" s="88">
        <f t="shared" si="19"/>
        <v>0</v>
      </c>
      <c r="AM132" s="88">
        <f t="shared" si="20"/>
        <v>0</v>
      </c>
      <c r="AN132" s="88">
        <f t="shared" si="21"/>
        <v>0</v>
      </c>
      <c r="AO132" s="88">
        <f t="shared" si="22"/>
        <v>0</v>
      </c>
      <c r="AP132" s="88">
        <f t="shared" si="23"/>
        <v>0</v>
      </c>
      <c r="AQ132" s="88">
        <f t="shared" si="24"/>
        <v>0</v>
      </c>
      <c r="AR132" s="88">
        <f t="shared" si="25"/>
        <v>0</v>
      </c>
      <c r="AS132" s="88">
        <f t="shared" si="26"/>
        <v>0</v>
      </c>
      <c r="AT132" s="88">
        <f t="shared" si="27"/>
        <v>0</v>
      </c>
      <c r="AU132" s="88">
        <f t="shared" si="28"/>
        <v>0</v>
      </c>
      <c r="AV132" s="88">
        <f t="shared" si="29"/>
        <v>0</v>
      </c>
      <c r="AW132" s="88">
        <f t="shared" si="30"/>
        <v>0</v>
      </c>
      <c r="AX132" s="88">
        <f t="shared" si="31"/>
        <v>0</v>
      </c>
      <c r="AY132" s="88">
        <f t="shared" si="32"/>
        <v>0</v>
      </c>
    </row>
    <row r="133" spans="1:51" s="48" customFormat="1">
      <c r="A133" s="72" t="str">
        <f>'Ref2'!I133</f>
        <v>E1801</v>
      </c>
      <c r="B133" s="72" t="str">
        <f>INDEX('Ref1'!$E:$E,MATCH($A133,'Ref1'!$A:$A,0))</f>
        <v>Herefordshire</v>
      </c>
      <c r="C133" s="72" t="str">
        <f>INDEX('Ref2'!$E:$E,MATCH($A133,'Ref2'!$A:$A,0))</f>
        <v>No</v>
      </c>
      <c r="D133" s="86">
        <f>INDEX('1_GrowthAppeals'!V:V,MATCH($A133,'1_GrowthAppeals'!$A:$A,0))</f>
        <v>0</v>
      </c>
      <c r="E133" s="86">
        <f>INDEX('1_GrowthAppeals'!W:W,MATCH($A133,'1_GrowthAppeals'!$A:$A,0))</f>
        <v>0</v>
      </c>
      <c r="F133" s="86">
        <f>INDEX('1_GrowthAppeals'!X:X,MATCH($A133,'1_GrowthAppeals'!$A:$A,0))</f>
        <v>0</v>
      </c>
      <c r="G133" s="86">
        <f>INDEX('1_GrowthAppeals'!Y:Y,MATCH($A133,'1_GrowthAppeals'!$A:$A,0))</f>
        <v>0</v>
      </c>
      <c r="H133" s="86">
        <f>INDEX('1_GrowthAppeals'!Z:Z,MATCH($A133,'1_GrowthAppeals'!$A:$A,0))</f>
        <v>0</v>
      </c>
      <c r="I133" s="86">
        <f>INDEX('1_GrowthAppeals'!AA:AA,MATCH($A133,'1_GrowthAppeals'!$A:$A,0))</f>
        <v>0</v>
      </c>
      <c r="J133" s="86">
        <f>INDEX('1_GrowthAppeals'!AB:AB,MATCH($A133,'1_GrowthAppeals'!$A:$A,0))</f>
        <v>0</v>
      </c>
      <c r="K133" s="86">
        <f>INDEX('1_GrowthAppeals'!AC:AC,MATCH($A133,'1_GrowthAppeals'!$A:$A,0))</f>
        <v>0</v>
      </c>
      <c r="L133" s="86">
        <f>INDEX('1_GrowthAppeals'!AD:AD,MATCH($A133,'1_GrowthAppeals'!$A:$A,0))</f>
        <v>0</v>
      </c>
      <c r="M133" s="86">
        <f>INDEX('1_GrowthAppeals'!AE:AE,MATCH($A133,'1_GrowthAppeals'!$A:$A,0))</f>
        <v>0</v>
      </c>
      <c r="N133" s="86">
        <f>INDEX('1_GrowthAppeals'!AF:AF,MATCH($A133,'1_GrowthAppeals'!$A:$A,0))</f>
        <v>0</v>
      </c>
      <c r="O133" s="86">
        <f>INDEX('1_GrowthAppeals'!AG:AG,MATCH($A133,'1_GrowthAppeals'!$A:$A,0))</f>
        <v>0</v>
      </c>
      <c r="P133" s="86">
        <f>INDEX('1_GrowthAppeals'!AH:AH,MATCH($A133,'1_GrowthAppeals'!$A:$A,0))</f>
        <v>0</v>
      </c>
      <c r="Q133" s="86">
        <f>INDEX('1_GrowthAppeals'!AI:AI,MATCH($A133,'1_GrowthAppeals'!$A:$A,0))</f>
        <v>0</v>
      </c>
      <c r="R133" s="86">
        <f>INDEX('1_GrowthAppeals'!AJ:AJ,MATCH($A133,'1_GrowthAppeals'!$A:$A,0))</f>
        <v>0</v>
      </c>
      <c r="S133" s="325">
        <f>INDEX('1_GrowthAppeals'!AK:AK,MATCH($A133,'1_GrowthAppeals'!$A:$A,0))</f>
        <v>0</v>
      </c>
      <c r="T133" s="327"/>
      <c r="U133" s="95"/>
      <c r="V133" s="95"/>
      <c r="W133" s="95"/>
      <c r="X133" s="95"/>
      <c r="Y133" s="95"/>
      <c r="Z133" s="95"/>
      <c r="AA133" s="95"/>
      <c r="AB133" s="95"/>
      <c r="AC133" s="95"/>
      <c r="AD133" s="95"/>
      <c r="AE133" s="95"/>
      <c r="AF133" s="95"/>
      <c r="AG133" s="95"/>
      <c r="AH133" s="95"/>
      <c r="AI133" s="318"/>
      <c r="AJ133" s="322">
        <f t="shared" si="17"/>
        <v>0</v>
      </c>
      <c r="AK133" s="88">
        <f t="shared" si="18"/>
        <v>0</v>
      </c>
      <c r="AL133" s="88">
        <f t="shared" si="19"/>
        <v>0</v>
      </c>
      <c r="AM133" s="88">
        <f t="shared" si="20"/>
        <v>0</v>
      </c>
      <c r="AN133" s="88">
        <f t="shared" si="21"/>
        <v>0</v>
      </c>
      <c r="AO133" s="88">
        <f t="shared" si="22"/>
        <v>0</v>
      </c>
      <c r="AP133" s="88">
        <f t="shared" si="23"/>
        <v>0</v>
      </c>
      <c r="AQ133" s="88">
        <f t="shared" si="24"/>
        <v>0</v>
      </c>
      <c r="AR133" s="88">
        <f t="shared" si="25"/>
        <v>0</v>
      </c>
      <c r="AS133" s="88">
        <f t="shared" si="26"/>
        <v>0</v>
      </c>
      <c r="AT133" s="88">
        <f t="shared" si="27"/>
        <v>0</v>
      </c>
      <c r="AU133" s="88">
        <f t="shared" si="28"/>
        <v>0</v>
      </c>
      <c r="AV133" s="88">
        <f t="shared" si="29"/>
        <v>0</v>
      </c>
      <c r="AW133" s="88">
        <f t="shared" si="30"/>
        <v>0</v>
      </c>
      <c r="AX133" s="88">
        <f t="shared" si="31"/>
        <v>0</v>
      </c>
      <c r="AY133" s="88">
        <f t="shared" si="32"/>
        <v>0</v>
      </c>
    </row>
    <row r="134" spans="1:51" s="48" customFormat="1">
      <c r="A134" s="72" t="str">
        <f>'Ref2'!I134</f>
        <v>E1934</v>
      </c>
      <c r="B134" s="72" t="str">
        <f>INDEX('Ref1'!$E:$E,MATCH($A134,'Ref1'!$A:$A,0))</f>
        <v>Hertsmere</v>
      </c>
      <c r="C134" s="72" t="str">
        <f>INDEX('Ref2'!$E:$E,MATCH($A134,'Ref2'!$A:$A,0))</f>
        <v>No</v>
      </c>
      <c r="D134" s="86">
        <f>INDEX('1_GrowthAppeals'!V:V,MATCH($A134,'1_GrowthAppeals'!$A:$A,0))</f>
        <v>0</v>
      </c>
      <c r="E134" s="86">
        <f>INDEX('1_GrowthAppeals'!W:W,MATCH($A134,'1_GrowthAppeals'!$A:$A,0))</f>
        <v>0</v>
      </c>
      <c r="F134" s="86">
        <f>INDEX('1_GrowthAppeals'!X:X,MATCH($A134,'1_GrowthAppeals'!$A:$A,0))</f>
        <v>0</v>
      </c>
      <c r="G134" s="86">
        <f>INDEX('1_GrowthAppeals'!Y:Y,MATCH($A134,'1_GrowthAppeals'!$A:$A,0))</f>
        <v>0</v>
      </c>
      <c r="H134" s="86">
        <f>INDEX('1_GrowthAppeals'!Z:Z,MATCH($A134,'1_GrowthAppeals'!$A:$A,0))</f>
        <v>0</v>
      </c>
      <c r="I134" s="86">
        <f>INDEX('1_GrowthAppeals'!AA:AA,MATCH($A134,'1_GrowthAppeals'!$A:$A,0))</f>
        <v>0</v>
      </c>
      <c r="J134" s="86">
        <f>INDEX('1_GrowthAppeals'!AB:AB,MATCH($A134,'1_GrowthAppeals'!$A:$A,0))</f>
        <v>0</v>
      </c>
      <c r="K134" s="86">
        <f>INDEX('1_GrowthAppeals'!AC:AC,MATCH($A134,'1_GrowthAppeals'!$A:$A,0))</f>
        <v>0</v>
      </c>
      <c r="L134" s="86">
        <f>INDEX('1_GrowthAppeals'!AD:AD,MATCH($A134,'1_GrowthAppeals'!$A:$A,0))</f>
        <v>0</v>
      </c>
      <c r="M134" s="86">
        <f>INDEX('1_GrowthAppeals'!AE:AE,MATCH($A134,'1_GrowthAppeals'!$A:$A,0))</f>
        <v>0</v>
      </c>
      <c r="N134" s="86">
        <f>INDEX('1_GrowthAppeals'!AF:AF,MATCH($A134,'1_GrowthAppeals'!$A:$A,0))</f>
        <v>0</v>
      </c>
      <c r="O134" s="86">
        <f>INDEX('1_GrowthAppeals'!AG:AG,MATCH($A134,'1_GrowthAppeals'!$A:$A,0))</f>
        <v>0</v>
      </c>
      <c r="P134" s="86">
        <f>INDEX('1_GrowthAppeals'!AH:AH,MATCH($A134,'1_GrowthAppeals'!$A:$A,0))</f>
        <v>0</v>
      </c>
      <c r="Q134" s="86">
        <f>INDEX('1_GrowthAppeals'!AI:AI,MATCH($A134,'1_GrowthAppeals'!$A:$A,0))</f>
        <v>0</v>
      </c>
      <c r="R134" s="86">
        <f>INDEX('1_GrowthAppeals'!AJ:AJ,MATCH($A134,'1_GrowthAppeals'!$A:$A,0))</f>
        <v>0</v>
      </c>
      <c r="S134" s="325">
        <f>INDEX('1_GrowthAppeals'!AK:AK,MATCH($A134,'1_GrowthAppeals'!$A:$A,0))</f>
        <v>0</v>
      </c>
      <c r="T134" s="327"/>
      <c r="U134" s="95"/>
      <c r="V134" s="95"/>
      <c r="W134" s="95"/>
      <c r="X134" s="95"/>
      <c r="Y134" s="95"/>
      <c r="Z134" s="95"/>
      <c r="AA134" s="95"/>
      <c r="AB134" s="95"/>
      <c r="AC134" s="95"/>
      <c r="AD134" s="95"/>
      <c r="AE134" s="95"/>
      <c r="AF134" s="95"/>
      <c r="AG134" s="95"/>
      <c r="AH134" s="95"/>
      <c r="AI134" s="318"/>
      <c r="AJ134" s="322">
        <f t="shared" si="17"/>
        <v>0</v>
      </c>
      <c r="AK134" s="88">
        <f t="shared" si="18"/>
        <v>0</v>
      </c>
      <c r="AL134" s="88">
        <f t="shared" si="19"/>
        <v>0</v>
      </c>
      <c r="AM134" s="88">
        <f t="shared" si="20"/>
        <v>0</v>
      </c>
      <c r="AN134" s="88">
        <f t="shared" si="21"/>
        <v>0</v>
      </c>
      <c r="AO134" s="88">
        <f t="shared" si="22"/>
        <v>0</v>
      </c>
      <c r="AP134" s="88">
        <f t="shared" si="23"/>
        <v>0</v>
      </c>
      <c r="AQ134" s="88">
        <f t="shared" si="24"/>
        <v>0</v>
      </c>
      <c r="AR134" s="88">
        <f t="shared" si="25"/>
        <v>0</v>
      </c>
      <c r="AS134" s="88">
        <f t="shared" si="26"/>
        <v>0</v>
      </c>
      <c r="AT134" s="88">
        <f t="shared" si="27"/>
        <v>0</v>
      </c>
      <c r="AU134" s="88">
        <f t="shared" si="28"/>
        <v>0</v>
      </c>
      <c r="AV134" s="88">
        <f t="shared" si="29"/>
        <v>0</v>
      </c>
      <c r="AW134" s="88">
        <f t="shared" si="30"/>
        <v>0</v>
      </c>
      <c r="AX134" s="88">
        <f t="shared" si="31"/>
        <v>0</v>
      </c>
      <c r="AY134" s="88">
        <f t="shared" si="32"/>
        <v>0</v>
      </c>
    </row>
    <row r="135" spans="1:51" s="48" customFormat="1">
      <c r="A135" s="72" t="str">
        <f>'Ref2'!I135</f>
        <v>E1037</v>
      </c>
      <c r="B135" s="72" t="str">
        <f>INDEX('Ref1'!$E:$E,MATCH($A135,'Ref1'!$A:$A,0))</f>
        <v>High Peak</v>
      </c>
      <c r="C135" s="72" t="str">
        <f>INDEX('Ref2'!$E:$E,MATCH($A135,'Ref2'!$A:$A,0))</f>
        <v>No</v>
      </c>
      <c r="D135" s="86">
        <f>INDEX('1_GrowthAppeals'!V:V,MATCH($A135,'1_GrowthAppeals'!$A:$A,0))</f>
        <v>0</v>
      </c>
      <c r="E135" s="86">
        <f>INDEX('1_GrowthAppeals'!W:W,MATCH($A135,'1_GrowthAppeals'!$A:$A,0))</f>
        <v>0</v>
      </c>
      <c r="F135" s="86">
        <f>INDEX('1_GrowthAppeals'!X:X,MATCH($A135,'1_GrowthAppeals'!$A:$A,0))</f>
        <v>0</v>
      </c>
      <c r="G135" s="86">
        <f>INDEX('1_GrowthAppeals'!Y:Y,MATCH($A135,'1_GrowthAppeals'!$A:$A,0))</f>
        <v>0</v>
      </c>
      <c r="H135" s="86">
        <f>INDEX('1_GrowthAppeals'!Z:Z,MATCH($A135,'1_GrowthAppeals'!$A:$A,0))</f>
        <v>0</v>
      </c>
      <c r="I135" s="86">
        <f>INDEX('1_GrowthAppeals'!AA:AA,MATCH($A135,'1_GrowthAppeals'!$A:$A,0))</f>
        <v>0</v>
      </c>
      <c r="J135" s="86">
        <f>INDEX('1_GrowthAppeals'!AB:AB,MATCH($A135,'1_GrowthAppeals'!$A:$A,0))</f>
        <v>0</v>
      </c>
      <c r="K135" s="86">
        <f>INDEX('1_GrowthAppeals'!AC:AC,MATCH($A135,'1_GrowthAppeals'!$A:$A,0))</f>
        <v>0</v>
      </c>
      <c r="L135" s="86">
        <f>INDEX('1_GrowthAppeals'!AD:AD,MATCH($A135,'1_GrowthAppeals'!$A:$A,0))</f>
        <v>0</v>
      </c>
      <c r="M135" s="86">
        <f>INDEX('1_GrowthAppeals'!AE:AE,MATCH($A135,'1_GrowthAppeals'!$A:$A,0))</f>
        <v>0</v>
      </c>
      <c r="N135" s="86">
        <f>INDEX('1_GrowthAppeals'!AF:AF,MATCH($A135,'1_GrowthAppeals'!$A:$A,0))</f>
        <v>0</v>
      </c>
      <c r="O135" s="86">
        <f>INDEX('1_GrowthAppeals'!AG:AG,MATCH($A135,'1_GrowthAppeals'!$A:$A,0))</f>
        <v>0</v>
      </c>
      <c r="P135" s="86">
        <f>INDEX('1_GrowthAppeals'!AH:AH,MATCH($A135,'1_GrowthAppeals'!$A:$A,0))</f>
        <v>0</v>
      </c>
      <c r="Q135" s="86">
        <f>INDEX('1_GrowthAppeals'!AI:AI,MATCH($A135,'1_GrowthAppeals'!$A:$A,0))</f>
        <v>0</v>
      </c>
      <c r="R135" s="86">
        <f>INDEX('1_GrowthAppeals'!AJ:AJ,MATCH($A135,'1_GrowthAppeals'!$A:$A,0))</f>
        <v>0</v>
      </c>
      <c r="S135" s="325">
        <f>INDEX('1_GrowthAppeals'!AK:AK,MATCH($A135,'1_GrowthAppeals'!$A:$A,0))</f>
        <v>0</v>
      </c>
      <c r="T135" s="327"/>
      <c r="U135" s="95"/>
      <c r="V135" s="95"/>
      <c r="W135" s="95"/>
      <c r="X135" s="95"/>
      <c r="Y135" s="95"/>
      <c r="Z135" s="95"/>
      <c r="AA135" s="95"/>
      <c r="AB135" s="95"/>
      <c r="AC135" s="95"/>
      <c r="AD135" s="95"/>
      <c r="AE135" s="95"/>
      <c r="AF135" s="95"/>
      <c r="AG135" s="95"/>
      <c r="AH135" s="95"/>
      <c r="AI135" s="318"/>
      <c r="AJ135" s="322">
        <f t="shared" si="17"/>
        <v>0</v>
      </c>
      <c r="AK135" s="88">
        <f t="shared" si="18"/>
        <v>0</v>
      </c>
      <c r="AL135" s="88">
        <f t="shared" si="19"/>
        <v>0</v>
      </c>
      <c r="AM135" s="88">
        <f t="shared" si="20"/>
        <v>0</v>
      </c>
      <c r="AN135" s="88">
        <f t="shared" si="21"/>
        <v>0</v>
      </c>
      <c r="AO135" s="88">
        <f t="shared" si="22"/>
        <v>0</v>
      </c>
      <c r="AP135" s="88">
        <f t="shared" si="23"/>
        <v>0</v>
      </c>
      <c r="AQ135" s="88">
        <f t="shared" si="24"/>
        <v>0</v>
      </c>
      <c r="AR135" s="88">
        <f t="shared" si="25"/>
        <v>0</v>
      </c>
      <c r="AS135" s="88">
        <f t="shared" si="26"/>
        <v>0</v>
      </c>
      <c r="AT135" s="88">
        <f t="shared" si="27"/>
        <v>0</v>
      </c>
      <c r="AU135" s="88">
        <f t="shared" si="28"/>
        <v>0</v>
      </c>
      <c r="AV135" s="88">
        <f t="shared" si="29"/>
        <v>0</v>
      </c>
      <c r="AW135" s="88">
        <f t="shared" si="30"/>
        <v>0</v>
      </c>
      <c r="AX135" s="88">
        <f t="shared" si="31"/>
        <v>0</v>
      </c>
      <c r="AY135" s="88">
        <f t="shared" si="32"/>
        <v>0</v>
      </c>
    </row>
    <row r="136" spans="1:51" s="48" customFormat="1">
      <c r="A136" s="72" t="str">
        <f>'Ref2'!I136</f>
        <v>E5041</v>
      </c>
      <c r="B136" s="72" t="str">
        <f>INDEX('Ref1'!$E:$E,MATCH($A136,'Ref1'!$A:$A,0))</f>
        <v>Hillingdon</v>
      </c>
      <c r="C136" s="72" t="str">
        <f>INDEX('Ref2'!$E:$E,MATCH($A136,'Ref2'!$A:$A,0))</f>
        <v>No</v>
      </c>
      <c r="D136" s="86">
        <f>INDEX('1_GrowthAppeals'!V:V,MATCH($A136,'1_GrowthAppeals'!$A:$A,0))</f>
        <v>0</v>
      </c>
      <c r="E136" s="86">
        <f>INDEX('1_GrowthAppeals'!W:W,MATCH($A136,'1_GrowthAppeals'!$A:$A,0))</f>
        <v>0</v>
      </c>
      <c r="F136" s="86">
        <f>INDEX('1_GrowthAppeals'!X:X,MATCH($A136,'1_GrowthAppeals'!$A:$A,0))</f>
        <v>0</v>
      </c>
      <c r="G136" s="86">
        <f>INDEX('1_GrowthAppeals'!Y:Y,MATCH($A136,'1_GrowthAppeals'!$A:$A,0))</f>
        <v>0</v>
      </c>
      <c r="H136" s="86">
        <f>INDEX('1_GrowthAppeals'!Z:Z,MATCH($A136,'1_GrowthAppeals'!$A:$A,0))</f>
        <v>0</v>
      </c>
      <c r="I136" s="86">
        <f>INDEX('1_GrowthAppeals'!AA:AA,MATCH($A136,'1_GrowthAppeals'!$A:$A,0))</f>
        <v>0</v>
      </c>
      <c r="J136" s="86">
        <f>INDEX('1_GrowthAppeals'!AB:AB,MATCH($A136,'1_GrowthAppeals'!$A:$A,0))</f>
        <v>0</v>
      </c>
      <c r="K136" s="86">
        <f>INDEX('1_GrowthAppeals'!AC:AC,MATCH($A136,'1_GrowthAppeals'!$A:$A,0))</f>
        <v>0</v>
      </c>
      <c r="L136" s="86">
        <f>INDEX('1_GrowthAppeals'!AD:AD,MATCH($A136,'1_GrowthAppeals'!$A:$A,0))</f>
        <v>0</v>
      </c>
      <c r="M136" s="86">
        <f>INDEX('1_GrowthAppeals'!AE:AE,MATCH($A136,'1_GrowthAppeals'!$A:$A,0))</f>
        <v>0</v>
      </c>
      <c r="N136" s="86">
        <f>INDEX('1_GrowthAppeals'!AF:AF,MATCH($A136,'1_GrowthAppeals'!$A:$A,0))</f>
        <v>0</v>
      </c>
      <c r="O136" s="86">
        <f>INDEX('1_GrowthAppeals'!AG:AG,MATCH($A136,'1_GrowthAppeals'!$A:$A,0))</f>
        <v>0</v>
      </c>
      <c r="P136" s="86">
        <f>INDEX('1_GrowthAppeals'!AH:AH,MATCH($A136,'1_GrowthAppeals'!$A:$A,0))</f>
        <v>0</v>
      </c>
      <c r="Q136" s="86">
        <f>INDEX('1_GrowthAppeals'!AI:AI,MATCH($A136,'1_GrowthAppeals'!$A:$A,0))</f>
        <v>0</v>
      </c>
      <c r="R136" s="86">
        <f>INDEX('1_GrowthAppeals'!AJ:AJ,MATCH($A136,'1_GrowthAppeals'!$A:$A,0))</f>
        <v>0</v>
      </c>
      <c r="S136" s="325">
        <f>INDEX('1_GrowthAppeals'!AK:AK,MATCH($A136,'1_GrowthAppeals'!$A:$A,0))</f>
        <v>0</v>
      </c>
      <c r="T136" s="327"/>
      <c r="U136" s="95"/>
      <c r="V136" s="95"/>
      <c r="W136" s="95"/>
      <c r="X136" s="95"/>
      <c r="Y136" s="95"/>
      <c r="Z136" s="95"/>
      <c r="AA136" s="95"/>
      <c r="AB136" s="95"/>
      <c r="AC136" s="95"/>
      <c r="AD136" s="95"/>
      <c r="AE136" s="95"/>
      <c r="AF136" s="95"/>
      <c r="AG136" s="95"/>
      <c r="AH136" s="95"/>
      <c r="AI136" s="318"/>
      <c r="AJ136" s="322">
        <f t="shared" ref="AJ136:AJ199" si="33">IF(ISNUMBER(T136),T136,D136)</f>
        <v>0</v>
      </c>
      <c r="AK136" s="88">
        <f t="shared" ref="AK136:AK199" si="34">IF(ISNUMBER(U136),U136,E136)</f>
        <v>0</v>
      </c>
      <c r="AL136" s="88">
        <f t="shared" ref="AL136:AL199" si="35">IF(ISNUMBER(V136),V136,F136)</f>
        <v>0</v>
      </c>
      <c r="AM136" s="88">
        <f t="shared" ref="AM136:AM199" si="36">IF(ISNUMBER(W136),W136,G136)</f>
        <v>0</v>
      </c>
      <c r="AN136" s="88">
        <f t="shared" ref="AN136:AN199" si="37">IF(ISNUMBER(X136),X136,H136)</f>
        <v>0</v>
      </c>
      <c r="AO136" s="88">
        <f t="shared" ref="AO136:AO199" si="38">IF(ISNUMBER(Y136),Y136,I136)</f>
        <v>0</v>
      </c>
      <c r="AP136" s="88">
        <f t="shared" ref="AP136:AP199" si="39">IF(ISNUMBER(Z136),Z136,J136)</f>
        <v>0</v>
      </c>
      <c r="AQ136" s="88">
        <f t="shared" ref="AQ136:AQ199" si="40">IF(ISNUMBER(AA136),AA136,K136)</f>
        <v>0</v>
      </c>
      <c r="AR136" s="88">
        <f t="shared" ref="AR136:AR199" si="41">IF(ISNUMBER(AB136),AB136,L136)</f>
        <v>0</v>
      </c>
      <c r="AS136" s="88">
        <f t="shared" ref="AS136:AS199" si="42">IF(ISNUMBER(AC136),AC136,M136)</f>
        <v>0</v>
      </c>
      <c r="AT136" s="88">
        <f t="shared" ref="AT136:AT199" si="43">IF(ISNUMBER(AD136),AD136,N136)</f>
        <v>0</v>
      </c>
      <c r="AU136" s="88">
        <f t="shared" ref="AU136:AU199" si="44">IF(ISNUMBER(AE136),AE136,O136)</f>
        <v>0</v>
      </c>
      <c r="AV136" s="88">
        <f t="shared" ref="AV136:AV199" si="45">IF(ISNUMBER(AF136),AF136,P136)</f>
        <v>0</v>
      </c>
      <c r="AW136" s="88">
        <f t="shared" ref="AW136:AW199" si="46">IF(ISNUMBER(AG136),AG136,Q136)</f>
        <v>0</v>
      </c>
      <c r="AX136" s="88">
        <f t="shared" ref="AX136:AX199" si="47">IF(ISNUMBER(AH136),AH136,R136)</f>
        <v>0</v>
      </c>
      <c r="AY136" s="88">
        <f t="shared" ref="AY136:AY199" si="48">IF(ISNUMBER(AI136),AI136,S136)</f>
        <v>0</v>
      </c>
    </row>
    <row r="137" spans="1:51" s="48" customFormat="1">
      <c r="A137" s="72" t="str">
        <f>'Ref2'!I137</f>
        <v>E2434</v>
      </c>
      <c r="B137" s="72" t="str">
        <f>INDEX('Ref1'!$E:$E,MATCH($A137,'Ref1'!$A:$A,0))</f>
        <v>Hinckley and Bosworth</v>
      </c>
      <c r="C137" s="72" t="str">
        <f>INDEX('Ref2'!$E:$E,MATCH($A137,'Ref2'!$A:$A,0))</f>
        <v>No</v>
      </c>
      <c r="D137" s="86">
        <f>INDEX('1_GrowthAppeals'!V:V,MATCH($A137,'1_GrowthAppeals'!$A:$A,0))</f>
        <v>0</v>
      </c>
      <c r="E137" s="86">
        <f>INDEX('1_GrowthAppeals'!W:W,MATCH($A137,'1_GrowthAppeals'!$A:$A,0))</f>
        <v>0</v>
      </c>
      <c r="F137" s="86">
        <f>INDEX('1_GrowthAppeals'!X:X,MATCH($A137,'1_GrowthAppeals'!$A:$A,0))</f>
        <v>0</v>
      </c>
      <c r="G137" s="86">
        <f>INDEX('1_GrowthAppeals'!Y:Y,MATCH($A137,'1_GrowthAppeals'!$A:$A,0))</f>
        <v>0</v>
      </c>
      <c r="H137" s="86">
        <f>INDEX('1_GrowthAppeals'!Z:Z,MATCH($A137,'1_GrowthAppeals'!$A:$A,0))</f>
        <v>0</v>
      </c>
      <c r="I137" s="86">
        <f>INDEX('1_GrowthAppeals'!AA:AA,MATCH($A137,'1_GrowthAppeals'!$A:$A,0))</f>
        <v>0</v>
      </c>
      <c r="J137" s="86">
        <f>INDEX('1_GrowthAppeals'!AB:AB,MATCH($A137,'1_GrowthAppeals'!$A:$A,0))</f>
        <v>0</v>
      </c>
      <c r="K137" s="86">
        <f>INDEX('1_GrowthAppeals'!AC:AC,MATCH($A137,'1_GrowthAppeals'!$A:$A,0))</f>
        <v>0</v>
      </c>
      <c r="L137" s="86">
        <f>INDEX('1_GrowthAppeals'!AD:AD,MATCH($A137,'1_GrowthAppeals'!$A:$A,0))</f>
        <v>0</v>
      </c>
      <c r="M137" s="86">
        <f>INDEX('1_GrowthAppeals'!AE:AE,MATCH($A137,'1_GrowthAppeals'!$A:$A,0))</f>
        <v>0</v>
      </c>
      <c r="N137" s="86">
        <f>INDEX('1_GrowthAppeals'!AF:AF,MATCH($A137,'1_GrowthAppeals'!$A:$A,0))</f>
        <v>0</v>
      </c>
      <c r="O137" s="86">
        <f>INDEX('1_GrowthAppeals'!AG:AG,MATCH($A137,'1_GrowthAppeals'!$A:$A,0))</f>
        <v>0</v>
      </c>
      <c r="P137" s="86">
        <f>INDEX('1_GrowthAppeals'!AH:AH,MATCH($A137,'1_GrowthAppeals'!$A:$A,0))</f>
        <v>0</v>
      </c>
      <c r="Q137" s="86">
        <f>INDEX('1_GrowthAppeals'!AI:AI,MATCH($A137,'1_GrowthAppeals'!$A:$A,0))</f>
        <v>0</v>
      </c>
      <c r="R137" s="86">
        <f>INDEX('1_GrowthAppeals'!AJ:AJ,MATCH($A137,'1_GrowthAppeals'!$A:$A,0))</f>
        <v>0</v>
      </c>
      <c r="S137" s="325">
        <f>INDEX('1_GrowthAppeals'!AK:AK,MATCH($A137,'1_GrowthAppeals'!$A:$A,0))</f>
        <v>0</v>
      </c>
      <c r="T137" s="327"/>
      <c r="U137" s="95"/>
      <c r="V137" s="95"/>
      <c r="W137" s="95"/>
      <c r="X137" s="95"/>
      <c r="Y137" s="95"/>
      <c r="Z137" s="95"/>
      <c r="AA137" s="95"/>
      <c r="AB137" s="95"/>
      <c r="AC137" s="95"/>
      <c r="AD137" s="95"/>
      <c r="AE137" s="95"/>
      <c r="AF137" s="95"/>
      <c r="AG137" s="95"/>
      <c r="AH137" s="95"/>
      <c r="AI137" s="318"/>
      <c r="AJ137" s="322">
        <f t="shared" si="33"/>
        <v>0</v>
      </c>
      <c r="AK137" s="88">
        <f t="shared" si="34"/>
        <v>0</v>
      </c>
      <c r="AL137" s="88">
        <f t="shared" si="35"/>
        <v>0</v>
      </c>
      <c r="AM137" s="88">
        <f t="shared" si="36"/>
        <v>0</v>
      </c>
      <c r="AN137" s="88">
        <f t="shared" si="37"/>
        <v>0</v>
      </c>
      <c r="AO137" s="88">
        <f t="shared" si="38"/>
        <v>0</v>
      </c>
      <c r="AP137" s="88">
        <f t="shared" si="39"/>
        <v>0</v>
      </c>
      <c r="AQ137" s="88">
        <f t="shared" si="40"/>
        <v>0</v>
      </c>
      <c r="AR137" s="88">
        <f t="shared" si="41"/>
        <v>0</v>
      </c>
      <c r="AS137" s="88">
        <f t="shared" si="42"/>
        <v>0</v>
      </c>
      <c r="AT137" s="88">
        <f t="shared" si="43"/>
        <v>0</v>
      </c>
      <c r="AU137" s="88">
        <f t="shared" si="44"/>
        <v>0</v>
      </c>
      <c r="AV137" s="88">
        <f t="shared" si="45"/>
        <v>0</v>
      </c>
      <c r="AW137" s="88">
        <f t="shared" si="46"/>
        <v>0</v>
      </c>
      <c r="AX137" s="88">
        <f t="shared" si="47"/>
        <v>0</v>
      </c>
      <c r="AY137" s="88">
        <f t="shared" si="48"/>
        <v>0</v>
      </c>
    </row>
    <row r="138" spans="1:51" s="48" customFormat="1">
      <c r="A138" s="72" t="str">
        <f>'Ref2'!I138</f>
        <v>E3835</v>
      </c>
      <c r="B138" s="72" t="str">
        <f>INDEX('Ref1'!$E:$E,MATCH($A138,'Ref1'!$A:$A,0))</f>
        <v>Horsham</v>
      </c>
      <c r="C138" s="72" t="str">
        <f>INDEX('Ref2'!$E:$E,MATCH($A138,'Ref2'!$A:$A,0))</f>
        <v>No</v>
      </c>
      <c r="D138" s="86">
        <f>INDEX('1_GrowthAppeals'!V:V,MATCH($A138,'1_GrowthAppeals'!$A:$A,0))</f>
        <v>0</v>
      </c>
      <c r="E138" s="86">
        <f>INDEX('1_GrowthAppeals'!W:W,MATCH($A138,'1_GrowthAppeals'!$A:$A,0))</f>
        <v>0</v>
      </c>
      <c r="F138" s="86">
        <f>INDEX('1_GrowthAppeals'!X:X,MATCH($A138,'1_GrowthAppeals'!$A:$A,0))</f>
        <v>0</v>
      </c>
      <c r="G138" s="86">
        <f>INDEX('1_GrowthAppeals'!Y:Y,MATCH($A138,'1_GrowthAppeals'!$A:$A,0))</f>
        <v>0</v>
      </c>
      <c r="H138" s="86">
        <f>INDEX('1_GrowthAppeals'!Z:Z,MATCH($A138,'1_GrowthAppeals'!$A:$A,0))</f>
        <v>0</v>
      </c>
      <c r="I138" s="86">
        <f>INDEX('1_GrowthAppeals'!AA:AA,MATCH($A138,'1_GrowthAppeals'!$A:$A,0))</f>
        <v>0</v>
      </c>
      <c r="J138" s="86">
        <f>INDEX('1_GrowthAppeals'!AB:AB,MATCH($A138,'1_GrowthAppeals'!$A:$A,0))</f>
        <v>0</v>
      </c>
      <c r="K138" s="86">
        <f>INDEX('1_GrowthAppeals'!AC:AC,MATCH($A138,'1_GrowthAppeals'!$A:$A,0))</f>
        <v>0</v>
      </c>
      <c r="L138" s="86">
        <f>INDEX('1_GrowthAppeals'!AD:AD,MATCH($A138,'1_GrowthAppeals'!$A:$A,0))</f>
        <v>0</v>
      </c>
      <c r="M138" s="86">
        <f>INDEX('1_GrowthAppeals'!AE:AE,MATCH($A138,'1_GrowthAppeals'!$A:$A,0))</f>
        <v>0</v>
      </c>
      <c r="N138" s="86">
        <f>INDEX('1_GrowthAppeals'!AF:AF,MATCH($A138,'1_GrowthAppeals'!$A:$A,0))</f>
        <v>0</v>
      </c>
      <c r="O138" s="86">
        <f>INDEX('1_GrowthAppeals'!AG:AG,MATCH($A138,'1_GrowthAppeals'!$A:$A,0))</f>
        <v>0</v>
      </c>
      <c r="P138" s="86">
        <f>INDEX('1_GrowthAppeals'!AH:AH,MATCH($A138,'1_GrowthAppeals'!$A:$A,0))</f>
        <v>0</v>
      </c>
      <c r="Q138" s="86">
        <f>INDEX('1_GrowthAppeals'!AI:AI,MATCH($A138,'1_GrowthAppeals'!$A:$A,0))</f>
        <v>0</v>
      </c>
      <c r="R138" s="86">
        <f>INDEX('1_GrowthAppeals'!AJ:AJ,MATCH($A138,'1_GrowthAppeals'!$A:$A,0))</f>
        <v>0</v>
      </c>
      <c r="S138" s="325">
        <f>INDEX('1_GrowthAppeals'!AK:AK,MATCH($A138,'1_GrowthAppeals'!$A:$A,0))</f>
        <v>0</v>
      </c>
      <c r="T138" s="327"/>
      <c r="U138" s="95"/>
      <c r="V138" s="95"/>
      <c r="W138" s="95"/>
      <c r="X138" s="95"/>
      <c r="Y138" s="95"/>
      <c r="Z138" s="95"/>
      <c r="AA138" s="95"/>
      <c r="AB138" s="95"/>
      <c r="AC138" s="95"/>
      <c r="AD138" s="95"/>
      <c r="AE138" s="95"/>
      <c r="AF138" s="95"/>
      <c r="AG138" s="95"/>
      <c r="AH138" s="95"/>
      <c r="AI138" s="318"/>
      <c r="AJ138" s="322">
        <f t="shared" si="33"/>
        <v>0</v>
      </c>
      <c r="AK138" s="88">
        <f t="shared" si="34"/>
        <v>0</v>
      </c>
      <c r="AL138" s="88">
        <f t="shared" si="35"/>
        <v>0</v>
      </c>
      <c r="AM138" s="88">
        <f t="shared" si="36"/>
        <v>0</v>
      </c>
      <c r="AN138" s="88">
        <f t="shared" si="37"/>
        <v>0</v>
      </c>
      <c r="AO138" s="88">
        <f t="shared" si="38"/>
        <v>0</v>
      </c>
      <c r="AP138" s="88">
        <f t="shared" si="39"/>
        <v>0</v>
      </c>
      <c r="AQ138" s="88">
        <f t="shared" si="40"/>
        <v>0</v>
      </c>
      <c r="AR138" s="88">
        <f t="shared" si="41"/>
        <v>0</v>
      </c>
      <c r="AS138" s="88">
        <f t="shared" si="42"/>
        <v>0</v>
      </c>
      <c r="AT138" s="88">
        <f t="shared" si="43"/>
        <v>0</v>
      </c>
      <c r="AU138" s="88">
        <f t="shared" si="44"/>
        <v>0</v>
      </c>
      <c r="AV138" s="88">
        <f t="shared" si="45"/>
        <v>0</v>
      </c>
      <c r="AW138" s="88">
        <f t="shared" si="46"/>
        <v>0</v>
      </c>
      <c r="AX138" s="88">
        <f t="shared" si="47"/>
        <v>0</v>
      </c>
      <c r="AY138" s="88">
        <f t="shared" si="48"/>
        <v>0</v>
      </c>
    </row>
    <row r="139" spans="1:51" s="48" customFormat="1">
      <c r="A139" s="72" t="str">
        <f>'Ref2'!I139</f>
        <v>E5042</v>
      </c>
      <c r="B139" s="72" t="str">
        <f>INDEX('Ref1'!$E:$E,MATCH($A139,'Ref1'!$A:$A,0))</f>
        <v>Hounslow</v>
      </c>
      <c r="C139" s="72" t="str">
        <f>INDEX('Ref2'!$E:$E,MATCH($A139,'Ref2'!$A:$A,0))</f>
        <v>No</v>
      </c>
      <c r="D139" s="86">
        <f>INDEX('1_GrowthAppeals'!V:V,MATCH($A139,'1_GrowthAppeals'!$A:$A,0))</f>
        <v>0</v>
      </c>
      <c r="E139" s="86">
        <f>INDEX('1_GrowthAppeals'!W:W,MATCH($A139,'1_GrowthAppeals'!$A:$A,0))</f>
        <v>0</v>
      </c>
      <c r="F139" s="86">
        <f>INDEX('1_GrowthAppeals'!X:X,MATCH($A139,'1_GrowthAppeals'!$A:$A,0))</f>
        <v>0</v>
      </c>
      <c r="G139" s="86">
        <f>INDEX('1_GrowthAppeals'!Y:Y,MATCH($A139,'1_GrowthAppeals'!$A:$A,0))</f>
        <v>0</v>
      </c>
      <c r="H139" s="86">
        <f>INDEX('1_GrowthAppeals'!Z:Z,MATCH($A139,'1_GrowthAppeals'!$A:$A,0))</f>
        <v>0</v>
      </c>
      <c r="I139" s="86">
        <f>INDEX('1_GrowthAppeals'!AA:AA,MATCH($A139,'1_GrowthAppeals'!$A:$A,0))</f>
        <v>0</v>
      </c>
      <c r="J139" s="86">
        <f>INDEX('1_GrowthAppeals'!AB:AB,MATCH($A139,'1_GrowthAppeals'!$A:$A,0))</f>
        <v>0</v>
      </c>
      <c r="K139" s="86">
        <f>INDEX('1_GrowthAppeals'!AC:AC,MATCH($A139,'1_GrowthAppeals'!$A:$A,0))</f>
        <v>0</v>
      </c>
      <c r="L139" s="86">
        <f>INDEX('1_GrowthAppeals'!AD:AD,MATCH($A139,'1_GrowthAppeals'!$A:$A,0))</f>
        <v>0</v>
      </c>
      <c r="M139" s="86">
        <f>INDEX('1_GrowthAppeals'!AE:AE,MATCH($A139,'1_GrowthAppeals'!$A:$A,0))</f>
        <v>0</v>
      </c>
      <c r="N139" s="86">
        <f>INDEX('1_GrowthAppeals'!AF:AF,MATCH($A139,'1_GrowthAppeals'!$A:$A,0))</f>
        <v>0</v>
      </c>
      <c r="O139" s="86">
        <f>INDEX('1_GrowthAppeals'!AG:AG,MATCH($A139,'1_GrowthAppeals'!$A:$A,0))</f>
        <v>0</v>
      </c>
      <c r="P139" s="86">
        <f>INDEX('1_GrowthAppeals'!AH:AH,MATCH($A139,'1_GrowthAppeals'!$A:$A,0))</f>
        <v>0</v>
      </c>
      <c r="Q139" s="86">
        <f>INDEX('1_GrowthAppeals'!AI:AI,MATCH($A139,'1_GrowthAppeals'!$A:$A,0))</f>
        <v>0</v>
      </c>
      <c r="R139" s="86">
        <f>INDEX('1_GrowthAppeals'!AJ:AJ,MATCH($A139,'1_GrowthAppeals'!$A:$A,0))</f>
        <v>0</v>
      </c>
      <c r="S139" s="325">
        <f>INDEX('1_GrowthAppeals'!AK:AK,MATCH($A139,'1_GrowthAppeals'!$A:$A,0))</f>
        <v>0</v>
      </c>
      <c r="T139" s="327"/>
      <c r="U139" s="95"/>
      <c r="V139" s="95"/>
      <c r="W139" s="95"/>
      <c r="X139" s="95"/>
      <c r="Y139" s="95"/>
      <c r="Z139" s="95"/>
      <c r="AA139" s="95"/>
      <c r="AB139" s="95"/>
      <c r="AC139" s="95"/>
      <c r="AD139" s="95"/>
      <c r="AE139" s="95"/>
      <c r="AF139" s="95"/>
      <c r="AG139" s="95"/>
      <c r="AH139" s="95"/>
      <c r="AI139" s="318"/>
      <c r="AJ139" s="322">
        <f t="shared" si="33"/>
        <v>0</v>
      </c>
      <c r="AK139" s="88">
        <f t="shared" si="34"/>
        <v>0</v>
      </c>
      <c r="AL139" s="88">
        <f t="shared" si="35"/>
        <v>0</v>
      </c>
      <c r="AM139" s="88">
        <f t="shared" si="36"/>
        <v>0</v>
      </c>
      <c r="AN139" s="88">
        <f t="shared" si="37"/>
        <v>0</v>
      </c>
      <c r="AO139" s="88">
        <f t="shared" si="38"/>
        <v>0</v>
      </c>
      <c r="AP139" s="88">
        <f t="shared" si="39"/>
        <v>0</v>
      </c>
      <c r="AQ139" s="88">
        <f t="shared" si="40"/>
        <v>0</v>
      </c>
      <c r="AR139" s="88">
        <f t="shared" si="41"/>
        <v>0</v>
      </c>
      <c r="AS139" s="88">
        <f t="shared" si="42"/>
        <v>0</v>
      </c>
      <c r="AT139" s="88">
        <f t="shared" si="43"/>
        <v>0</v>
      </c>
      <c r="AU139" s="88">
        <f t="shared" si="44"/>
        <v>0</v>
      </c>
      <c r="AV139" s="88">
        <f t="shared" si="45"/>
        <v>0</v>
      </c>
      <c r="AW139" s="88">
        <f t="shared" si="46"/>
        <v>0</v>
      </c>
      <c r="AX139" s="88">
        <f t="shared" si="47"/>
        <v>0</v>
      </c>
      <c r="AY139" s="88">
        <f t="shared" si="48"/>
        <v>0</v>
      </c>
    </row>
    <row r="140" spans="1:51" s="48" customFormat="1">
      <c r="A140" s="72" t="str">
        <f>'Ref2'!I140</f>
        <v>E0551</v>
      </c>
      <c r="B140" s="72" t="str">
        <f>INDEX('Ref1'!$E:$E,MATCH($A140,'Ref1'!$A:$A,0))</f>
        <v>Huntingdonshire</v>
      </c>
      <c r="C140" s="72" t="str">
        <f>INDEX('Ref2'!$E:$E,MATCH($A140,'Ref2'!$A:$A,0))</f>
        <v>No</v>
      </c>
      <c r="D140" s="86">
        <f>INDEX('1_GrowthAppeals'!V:V,MATCH($A140,'1_GrowthAppeals'!$A:$A,0))</f>
        <v>0</v>
      </c>
      <c r="E140" s="86">
        <f>INDEX('1_GrowthAppeals'!W:W,MATCH($A140,'1_GrowthAppeals'!$A:$A,0))</f>
        <v>0</v>
      </c>
      <c r="F140" s="86">
        <f>INDEX('1_GrowthAppeals'!X:X,MATCH($A140,'1_GrowthAppeals'!$A:$A,0))</f>
        <v>0</v>
      </c>
      <c r="G140" s="86">
        <f>INDEX('1_GrowthAppeals'!Y:Y,MATCH($A140,'1_GrowthAppeals'!$A:$A,0))</f>
        <v>0</v>
      </c>
      <c r="H140" s="86">
        <f>INDEX('1_GrowthAppeals'!Z:Z,MATCH($A140,'1_GrowthAppeals'!$A:$A,0))</f>
        <v>0</v>
      </c>
      <c r="I140" s="86">
        <f>INDEX('1_GrowthAppeals'!AA:AA,MATCH($A140,'1_GrowthAppeals'!$A:$A,0))</f>
        <v>0</v>
      </c>
      <c r="J140" s="86">
        <f>INDEX('1_GrowthAppeals'!AB:AB,MATCH($A140,'1_GrowthAppeals'!$A:$A,0))</f>
        <v>0</v>
      </c>
      <c r="K140" s="86">
        <f>INDEX('1_GrowthAppeals'!AC:AC,MATCH($A140,'1_GrowthAppeals'!$A:$A,0))</f>
        <v>0</v>
      </c>
      <c r="L140" s="86">
        <f>INDEX('1_GrowthAppeals'!AD:AD,MATCH($A140,'1_GrowthAppeals'!$A:$A,0))</f>
        <v>0</v>
      </c>
      <c r="M140" s="86">
        <f>INDEX('1_GrowthAppeals'!AE:AE,MATCH($A140,'1_GrowthAppeals'!$A:$A,0))</f>
        <v>0</v>
      </c>
      <c r="N140" s="86">
        <f>INDEX('1_GrowthAppeals'!AF:AF,MATCH($A140,'1_GrowthAppeals'!$A:$A,0))</f>
        <v>0</v>
      </c>
      <c r="O140" s="86">
        <f>INDEX('1_GrowthAppeals'!AG:AG,MATCH($A140,'1_GrowthAppeals'!$A:$A,0))</f>
        <v>0</v>
      </c>
      <c r="P140" s="86">
        <f>INDEX('1_GrowthAppeals'!AH:AH,MATCH($A140,'1_GrowthAppeals'!$A:$A,0))</f>
        <v>0</v>
      </c>
      <c r="Q140" s="86">
        <f>INDEX('1_GrowthAppeals'!AI:AI,MATCH($A140,'1_GrowthAppeals'!$A:$A,0))</f>
        <v>0</v>
      </c>
      <c r="R140" s="86">
        <f>INDEX('1_GrowthAppeals'!AJ:AJ,MATCH($A140,'1_GrowthAppeals'!$A:$A,0))</f>
        <v>0</v>
      </c>
      <c r="S140" s="325">
        <f>INDEX('1_GrowthAppeals'!AK:AK,MATCH($A140,'1_GrowthAppeals'!$A:$A,0))</f>
        <v>0</v>
      </c>
      <c r="T140" s="327"/>
      <c r="U140" s="95"/>
      <c r="V140" s="95"/>
      <c r="W140" s="95"/>
      <c r="X140" s="95"/>
      <c r="Y140" s="95"/>
      <c r="Z140" s="95"/>
      <c r="AA140" s="95"/>
      <c r="AB140" s="95"/>
      <c r="AC140" s="95"/>
      <c r="AD140" s="95"/>
      <c r="AE140" s="95"/>
      <c r="AF140" s="95"/>
      <c r="AG140" s="95"/>
      <c r="AH140" s="95"/>
      <c r="AI140" s="318"/>
      <c r="AJ140" s="322">
        <f t="shared" si="33"/>
        <v>0</v>
      </c>
      <c r="AK140" s="88">
        <f t="shared" si="34"/>
        <v>0</v>
      </c>
      <c r="AL140" s="88">
        <f t="shared" si="35"/>
        <v>0</v>
      </c>
      <c r="AM140" s="88">
        <f t="shared" si="36"/>
        <v>0</v>
      </c>
      <c r="AN140" s="88">
        <f t="shared" si="37"/>
        <v>0</v>
      </c>
      <c r="AO140" s="88">
        <f t="shared" si="38"/>
        <v>0</v>
      </c>
      <c r="AP140" s="88">
        <f t="shared" si="39"/>
        <v>0</v>
      </c>
      <c r="AQ140" s="88">
        <f t="shared" si="40"/>
        <v>0</v>
      </c>
      <c r="AR140" s="88">
        <f t="shared" si="41"/>
        <v>0</v>
      </c>
      <c r="AS140" s="88">
        <f t="shared" si="42"/>
        <v>0</v>
      </c>
      <c r="AT140" s="88">
        <f t="shared" si="43"/>
        <v>0</v>
      </c>
      <c r="AU140" s="88">
        <f t="shared" si="44"/>
        <v>0</v>
      </c>
      <c r="AV140" s="88">
        <f t="shared" si="45"/>
        <v>0</v>
      </c>
      <c r="AW140" s="88">
        <f t="shared" si="46"/>
        <v>0</v>
      </c>
      <c r="AX140" s="88">
        <f t="shared" si="47"/>
        <v>0</v>
      </c>
      <c r="AY140" s="88">
        <f t="shared" si="48"/>
        <v>0</v>
      </c>
    </row>
    <row r="141" spans="1:51" s="48" customFormat="1">
      <c r="A141" s="72" t="str">
        <f>'Ref2'!I141</f>
        <v>E2336</v>
      </c>
      <c r="B141" s="72" t="str">
        <f>INDEX('Ref1'!$E:$E,MATCH($A141,'Ref1'!$A:$A,0))</f>
        <v>Hyndburn</v>
      </c>
      <c r="C141" s="72" t="str">
        <f>INDEX('Ref2'!$E:$E,MATCH($A141,'Ref2'!$A:$A,0))</f>
        <v>No</v>
      </c>
      <c r="D141" s="86">
        <f>INDEX('1_GrowthAppeals'!V:V,MATCH($A141,'1_GrowthAppeals'!$A:$A,0))</f>
        <v>0</v>
      </c>
      <c r="E141" s="86">
        <f>INDEX('1_GrowthAppeals'!W:W,MATCH($A141,'1_GrowthAppeals'!$A:$A,0))</f>
        <v>0</v>
      </c>
      <c r="F141" s="86">
        <f>INDEX('1_GrowthAppeals'!X:X,MATCH($A141,'1_GrowthAppeals'!$A:$A,0))</f>
        <v>0</v>
      </c>
      <c r="G141" s="86">
        <f>INDEX('1_GrowthAppeals'!Y:Y,MATCH($A141,'1_GrowthAppeals'!$A:$A,0))</f>
        <v>0</v>
      </c>
      <c r="H141" s="86">
        <f>INDEX('1_GrowthAppeals'!Z:Z,MATCH($A141,'1_GrowthAppeals'!$A:$A,0))</f>
        <v>0</v>
      </c>
      <c r="I141" s="86">
        <f>INDEX('1_GrowthAppeals'!AA:AA,MATCH($A141,'1_GrowthAppeals'!$A:$A,0))</f>
        <v>0</v>
      </c>
      <c r="J141" s="86">
        <f>INDEX('1_GrowthAppeals'!AB:AB,MATCH($A141,'1_GrowthAppeals'!$A:$A,0))</f>
        <v>0</v>
      </c>
      <c r="K141" s="86">
        <f>INDEX('1_GrowthAppeals'!AC:AC,MATCH($A141,'1_GrowthAppeals'!$A:$A,0))</f>
        <v>0</v>
      </c>
      <c r="L141" s="86">
        <f>INDEX('1_GrowthAppeals'!AD:AD,MATCH($A141,'1_GrowthAppeals'!$A:$A,0))</f>
        <v>0</v>
      </c>
      <c r="M141" s="86">
        <f>INDEX('1_GrowthAppeals'!AE:AE,MATCH($A141,'1_GrowthAppeals'!$A:$A,0))</f>
        <v>0</v>
      </c>
      <c r="N141" s="86">
        <f>INDEX('1_GrowthAppeals'!AF:AF,MATCH($A141,'1_GrowthAppeals'!$A:$A,0))</f>
        <v>0</v>
      </c>
      <c r="O141" s="86">
        <f>INDEX('1_GrowthAppeals'!AG:AG,MATCH($A141,'1_GrowthAppeals'!$A:$A,0))</f>
        <v>0</v>
      </c>
      <c r="P141" s="86">
        <f>INDEX('1_GrowthAppeals'!AH:AH,MATCH($A141,'1_GrowthAppeals'!$A:$A,0))</f>
        <v>0</v>
      </c>
      <c r="Q141" s="86">
        <f>INDEX('1_GrowthAppeals'!AI:AI,MATCH($A141,'1_GrowthAppeals'!$A:$A,0))</f>
        <v>0</v>
      </c>
      <c r="R141" s="86">
        <f>INDEX('1_GrowthAppeals'!AJ:AJ,MATCH($A141,'1_GrowthAppeals'!$A:$A,0))</f>
        <v>0</v>
      </c>
      <c r="S141" s="325">
        <f>INDEX('1_GrowthAppeals'!AK:AK,MATCH($A141,'1_GrowthAppeals'!$A:$A,0))</f>
        <v>0</v>
      </c>
      <c r="T141" s="327"/>
      <c r="U141" s="95"/>
      <c r="V141" s="95"/>
      <c r="W141" s="95"/>
      <c r="X141" s="95"/>
      <c r="Y141" s="95"/>
      <c r="Z141" s="95"/>
      <c r="AA141" s="95"/>
      <c r="AB141" s="95"/>
      <c r="AC141" s="95"/>
      <c r="AD141" s="95"/>
      <c r="AE141" s="95"/>
      <c r="AF141" s="95"/>
      <c r="AG141" s="95"/>
      <c r="AH141" s="95"/>
      <c r="AI141" s="318"/>
      <c r="AJ141" s="322">
        <f t="shared" si="33"/>
        <v>0</v>
      </c>
      <c r="AK141" s="88">
        <f t="shared" si="34"/>
        <v>0</v>
      </c>
      <c r="AL141" s="88">
        <f t="shared" si="35"/>
        <v>0</v>
      </c>
      <c r="AM141" s="88">
        <f t="shared" si="36"/>
        <v>0</v>
      </c>
      <c r="AN141" s="88">
        <f t="shared" si="37"/>
        <v>0</v>
      </c>
      <c r="AO141" s="88">
        <f t="shared" si="38"/>
        <v>0</v>
      </c>
      <c r="AP141" s="88">
        <f t="shared" si="39"/>
        <v>0</v>
      </c>
      <c r="AQ141" s="88">
        <f t="shared" si="40"/>
        <v>0</v>
      </c>
      <c r="AR141" s="88">
        <f t="shared" si="41"/>
        <v>0</v>
      </c>
      <c r="AS141" s="88">
        <f t="shared" si="42"/>
        <v>0</v>
      </c>
      <c r="AT141" s="88">
        <f t="shared" si="43"/>
        <v>0</v>
      </c>
      <c r="AU141" s="88">
        <f t="shared" si="44"/>
        <v>0</v>
      </c>
      <c r="AV141" s="88">
        <f t="shared" si="45"/>
        <v>0</v>
      </c>
      <c r="AW141" s="88">
        <f t="shared" si="46"/>
        <v>0</v>
      </c>
      <c r="AX141" s="88">
        <f t="shared" si="47"/>
        <v>0</v>
      </c>
      <c r="AY141" s="88">
        <f t="shared" si="48"/>
        <v>0</v>
      </c>
    </row>
    <row r="142" spans="1:51" s="48" customFormat="1">
      <c r="A142" s="72" t="str">
        <f>'Ref2'!I142</f>
        <v>E3533</v>
      </c>
      <c r="B142" s="72" t="str">
        <f>INDEX('Ref1'!$E:$E,MATCH($A142,'Ref1'!$A:$A,0))</f>
        <v>Ipswich</v>
      </c>
      <c r="C142" s="72" t="str">
        <f>INDEX('Ref2'!$E:$E,MATCH($A142,'Ref2'!$A:$A,0))</f>
        <v>No</v>
      </c>
      <c r="D142" s="86">
        <f>INDEX('1_GrowthAppeals'!V:V,MATCH($A142,'1_GrowthAppeals'!$A:$A,0))</f>
        <v>0</v>
      </c>
      <c r="E142" s="86">
        <f>INDEX('1_GrowthAppeals'!W:W,MATCH($A142,'1_GrowthAppeals'!$A:$A,0))</f>
        <v>0</v>
      </c>
      <c r="F142" s="86">
        <f>INDEX('1_GrowthAppeals'!X:X,MATCH($A142,'1_GrowthAppeals'!$A:$A,0))</f>
        <v>0</v>
      </c>
      <c r="G142" s="86">
        <f>INDEX('1_GrowthAppeals'!Y:Y,MATCH($A142,'1_GrowthAppeals'!$A:$A,0))</f>
        <v>0</v>
      </c>
      <c r="H142" s="86">
        <f>INDEX('1_GrowthAppeals'!Z:Z,MATCH($A142,'1_GrowthAppeals'!$A:$A,0))</f>
        <v>0</v>
      </c>
      <c r="I142" s="86">
        <f>INDEX('1_GrowthAppeals'!AA:AA,MATCH($A142,'1_GrowthAppeals'!$A:$A,0))</f>
        <v>0</v>
      </c>
      <c r="J142" s="86">
        <f>INDEX('1_GrowthAppeals'!AB:AB,MATCH($A142,'1_GrowthAppeals'!$A:$A,0))</f>
        <v>0</v>
      </c>
      <c r="K142" s="86">
        <f>INDEX('1_GrowthAppeals'!AC:AC,MATCH($A142,'1_GrowthAppeals'!$A:$A,0))</f>
        <v>0</v>
      </c>
      <c r="L142" s="86">
        <f>INDEX('1_GrowthAppeals'!AD:AD,MATCH($A142,'1_GrowthAppeals'!$A:$A,0))</f>
        <v>0</v>
      </c>
      <c r="M142" s="86">
        <f>INDEX('1_GrowthAppeals'!AE:AE,MATCH($A142,'1_GrowthAppeals'!$A:$A,0))</f>
        <v>0</v>
      </c>
      <c r="N142" s="86">
        <f>INDEX('1_GrowthAppeals'!AF:AF,MATCH($A142,'1_GrowthAppeals'!$A:$A,0))</f>
        <v>0</v>
      </c>
      <c r="O142" s="86">
        <f>INDEX('1_GrowthAppeals'!AG:AG,MATCH($A142,'1_GrowthAppeals'!$A:$A,0))</f>
        <v>0</v>
      </c>
      <c r="P142" s="86">
        <f>INDEX('1_GrowthAppeals'!AH:AH,MATCH($A142,'1_GrowthAppeals'!$A:$A,0))</f>
        <v>0</v>
      </c>
      <c r="Q142" s="86">
        <f>INDEX('1_GrowthAppeals'!AI:AI,MATCH($A142,'1_GrowthAppeals'!$A:$A,0))</f>
        <v>0</v>
      </c>
      <c r="R142" s="86">
        <f>INDEX('1_GrowthAppeals'!AJ:AJ,MATCH($A142,'1_GrowthAppeals'!$A:$A,0))</f>
        <v>0</v>
      </c>
      <c r="S142" s="325">
        <f>INDEX('1_GrowthAppeals'!AK:AK,MATCH($A142,'1_GrowthAppeals'!$A:$A,0))</f>
        <v>0</v>
      </c>
      <c r="T142" s="327"/>
      <c r="U142" s="95"/>
      <c r="V142" s="95"/>
      <c r="W142" s="95"/>
      <c r="X142" s="95"/>
      <c r="Y142" s="95"/>
      <c r="Z142" s="95"/>
      <c r="AA142" s="95"/>
      <c r="AB142" s="95"/>
      <c r="AC142" s="95"/>
      <c r="AD142" s="95"/>
      <c r="AE142" s="95"/>
      <c r="AF142" s="95"/>
      <c r="AG142" s="95"/>
      <c r="AH142" s="95"/>
      <c r="AI142" s="318"/>
      <c r="AJ142" s="322">
        <f t="shared" si="33"/>
        <v>0</v>
      </c>
      <c r="AK142" s="88">
        <f t="shared" si="34"/>
        <v>0</v>
      </c>
      <c r="AL142" s="88">
        <f t="shared" si="35"/>
        <v>0</v>
      </c>
      <c r="AM142" s="88">
        <f t="shared" si="36"/>
        <v>0</v>
      </c>
      <c r="AN142" s="88">
        <f t="shared" si="37"/>
        <v>0</v>
      </c>
      <c r="AO142" s="88">
        <f t="shared" si="38"/>
        <v>0</v>
      </c>
      <c r="AP142" s="88">
        <f t="shared" si="39"/>
        <v>0</v>
      </c>
      <c r="AQ142" s="88">
        <f t="shared" si="40"/>
        <v>0</v>
      </c>
      <c r="AR142" s="88">
        <f t="shared" si="41"/>
        <v>0</v>
      </c>
      <c r="AS142" s="88">
        <f t="shared" si="42"/>
        <v>0</v>
      </c>
      <c r="AT142" s="88">
        <f t="shared" si="43"/>
        <v>0</v>
      </c>
      <c r="AU142" s="88">
        <f t="shared" si="44"/>
        <v>0</v>
      </c>
      <c r="AV142" s="88">
        <f t="shared" si="45"/>
        <v>0</v>
      </c>
      <c r="AW142" s="88">
        <f t="shared" si="46"/>
        <v>0</v>
      </c>
      <c r="AX142" s="88">
        <f t="shared" si="47"/>
        <v>0</v>
      </c>
      <c r="AY142" s="88">
        <f t="shared" si="48"/>
        <v>0</v>
      </c>
    </row>
    <row r="143" spans="1:51" s="48" customFormat="1">
      <c r="A143" s="72" t="str">
        <f>'Ref2'!I143</f>
        <v>E2101</v>
      </c>
      <c r="B143" s="72" t="str">
        <f>INDEX('Ref1'!$E:$E,MATCH($A143,'Ref1'!$A:$A,0))</f>
        <v>Isle of Wight Council</v>
      </c>
      <c r="C143" s="72" t="str">
        <f>INDEX('Ref2'!$E:$E,MATCH($A143,'Ref2'!$A:$A,0))</f>
        <v>No</v>
      </c>
      <c r="D143" s="86">
        <f>INDEX('1_GrowthAppeals'!V:V,MATCH($A143,'1_GrowthAppeals'!$A:$A,0))</f>
        <v>0</v>
      </c>
      <c r="E143" s="86">
        <f>INDEX('1_GrowthAppeals'!W:W,MATCH($A143,'1_GrowthAppeals'!$A:$A,0))</f>
        <v>0</v>
      </c>
      <c r="F143" s="86">
        <f>INDEX('1_GrowthAppeals'!X:X,MATCH($A143,'1_GrowthAppeals'!$A:$A,0))</f>
        <v>0</v>
      </c>
      <c r="G143" s="86">
        <f>INDEX('1_GrowthAppeals'!Y:Y,MATCH($A143,'1_GrowthAppeals'!$A:$A,0))</f>
        <v>0</v>
      </c>
      <c r="H143" s="86">
        <f>INDEX('1_GrowthAppeals'!Z:Z,MATCH($A143,'1_GrowthAppeals'!$A:$A,0))</f>
        <v>0</v>
      </c>
      <c r="I143" s="86">
        <f>INDEX('1_GrowthAppeals'!AA:AA,MATCH($A143,'1_GrowthAppeals'!$A:$A,0))</f>
        <v>0</v>
      </c>
      <c r="J143" s="86">
        <f>INDEX('1_GrowthAppeals'!AB:AB,MATCH($A143,'1_GrowthAppeals'!$A:$A,0))</f>
        <v>0</v>
      </c>
      <c r="K143" s="86">
        <f>INDEX('1_GrowthAppeals'!AC:AC,MATCH($A143,'1_GrowthAppeals'!$A:$A,0))</f>
        <v>0</v>
      </c>
      <c r="L143" s="86">
        <f>INDEX('1_GrowthAppeals'!AD:AD,MATCH($A143,'1_GrowthAppeals'!$A:$A,0))</f>
        <v>0</v>
      </c>
      <c r="M143" s="86">
        <f>INDEX('1_GrowthAppeals'!AE:AE,MATCH($A143,'1_GrowthAppeals'!$A:$A,0))</f>
        <v>0</v>
      </c>
      <c r="N143" s="86">
        <f>INDEX('1_GrowthAppeals'!AF:AF,MATCH($A143,'1_GrowthAppeals'!$A:$A,0))</f>
        <v>0</v>
      </c>
      <c r="O143" s="86">
        <f>INDEX('1_GrowthAppeals'!AG:AG,MATCH($A143,'1_GrowthAppeals'!$A:$A,0))</f>
        <v>0</v>
      </c>
      <c r="P143" s="86">
        <f>INDEX('1_GrowthAppeals'!AH:AH,MATCH($A143,'1_GrowthAppeals'!$A:$A,0))</f>
        <v>0</v>
      </c>
      <c r="Q143" s="86">
        <f>INDEX('1_GrowthAppeals'!AI:AI,MATCH($A143,'1_GrowthAppeals'!$A:$A,0))</f>
        <v>0</v>
      </c>
      <c r="R143" s="86">
        <f>INDEX('1_GrowthAppeals'!AJ:AJ,MATCH($A143,'1_GrowthAppeals'!$A:$A,0))</f>
        <v>0</v>
      </c>
      <c r="S143" s="325">
        <f>INDEX('1_GrowthAppeals'!AK:AK,MATCH($A143,'1_GrowthAppeals'!$A:$A,0))</f>
        <v>0</v>
      </c>
      <c r="T143" s="327"/>
      <c r="U143" s="95"/>
      <c r="V143" s="95"/>
      <c r="W143" s="95"/>
      <c r="X143" s="95"/>
      <c r="Y143" s="95"/>
      <c r="Z143" s="95"/>
      <c r="AA143" s="95"/>
      <c r="AB143" s="95"/>
      <c r="AC143" s="95"/>
      <c r="AD143" s="95"/>
      <c r="AE143" s="95"/>
      <c r="AF143" s="95"/>
      <c r="AG143" s="95"/>
      <c r="AH143" s="95"/>
      <c r="AI143" s="318"/>
      <c r="AJ143" s="322">
        <f t="shared" si="33"/>
        <v>0</v>
      </c>
      <c r="AK143" s="88">
        <f t="shared" si="34"/>
        <v>0</v>
      </c>
      <c r="AL143" s="88">
        <f t="shared" si="35"/>
        <v>0</v>
      </c>
      <c r="AM143" s="88">
        <f t="shared" si="36"/>
        <v>0</v>
      </c>
      <c r="AN143" s="88">
        <f t="shared" si="37"/>
        <v>0</v>
      </c>
      <c r="AO143" s="88">
        <f t="shared" si="38"/>
        <v>0</v>
      </c>
      <c r="AP143" s="88">
        <f t="shared" si="39"/>
        <v>0</v>
      </c>
      <c r="AQ143" s="88">
        <f t="shared" si="40"/>
        <v>0</v>
      </c>
      <c r="AR143" s="88">
        <f t="shared" si="41"/>
        <v>0</v>
      </c>
      <c r="AS143" s="88">
        <f t="shared" si="42"/>
        <v>0</v>
      </c>
      <c r="AT143" s="88">
        <f t="shared" si="43"/>
        <v>0</v>
      </c>
      <c r="AU143" s="88">
        <f t="shared" si="44"/>
        <v>0</v>
      </c>
      <c r="AV143" s="88">
        <f t="shared" si="45"/>
        <v>0</v>
      </c>
      <c r="AW143" s="88">
        <f t="shared" si="46"/>
        <v>0</v>
      </c>
      <c r="AX143" s="88">
        <f t="shared" si="47"/>
        <v>0</v>
      </c>
      <c r="AY143" s="88">
        <f t="shared" si="48"/>
        <v>0</v>
      </c>
    </row>
    <row r="144" spans="1:51" s="48" customFormat="1">
      <c r="A144" s="72" t="str">
        <f>'Ref2'!I144</f>
        <v>E4001</v>
      </c>
      <c r="B144" s="72" t="str">
        <f>INDEX('Ref1'!$E:$E,MATCH($A144,'Ref1'!$A:$A,0))</f>
        <v>Isles of Scilly</v>
      </c>
      <c r="C144" s="72" t="str">
        <f>INDEX('Ref2'!$E:$E,MATCH($A144,'Ref2'!$A:$A,0))</f>
        <v>No</v>
      </c>
      <c r="D144" s="86">
        <f>INDEX('1_GrowthAppeals'!V:V,MATCH($A144,'1_GrowthAppeals'!$A:$A,0))</f>
        <v>0</v>
      </c>
      <c r="E144" s="86">
        <f>INDEX('1_GrowthAppeals'!W:W,MATCH($A144,'1_GrowthAppeals'!$A:$A,0))</f>
        <v>0</v>
      </c>
      <c r="F144" s="86">
        <f>INDEX('1_GrowthAppeals'!X:X,MATCH($A144,'1_GrowthAppeals'!$A:$A,0))</f>
        <v>0</v>
      </c>
      <c r="G144" s="86">
        <f>INDEX('1_GrowthAppeals'!Y:Y,MATCH($A144,'1_GrowthAppeals'!$A:$A,0))</f>
        <v>0</v>
      </c>
      <c r="H144" s="86">
        <f>INDEX('1_GrowthAppeals'!Z:Z,MATCH($A144,'1_GrowthAppeals'!$A:$A,0))</f>
        <v>0</v>
      </c>
      <c r="I144" s="86">
        <f>INDEX('1_GrowthAppeals'!AA:AA,MATCH($A144,'1_GrowthAppeals'!$A:$A,0))</f>
        <v>0</v>
      </c>
      <c r="J144" s="86">
        <f>INDEX('1_GrowthAppeals'!AB:AB,MATCH($A144,'1_GrowthAppeals'!$A:$A,0))</f>
        <v>0</v>
      </c>
      <c r="K144" s="86">
        <f>INDEX('1_GrowthAppeals'!AC:AC,MATCH($A144,'1_GrowthAppeals'!$A:$A,0))</f>
        <v>0</v>
      </c>
      <c r="L144" s="86">
        <f>INDEX('1_GrowthAppeals'!AD:AD,MATCH($A144,'1_GrowthAppeals'!$A:$A,0))</f>
        <v>0</v>
      </c>
      <c r="M144" s="86">
        <f>INDEX('1_GrowthAppeals'!AE:AE,MATCH($A144,'1_GrowthAppeals'!$A:$A,0))</f>
        <v>0</v>
      </c>
      <c r="N144" s="86">
        <f>INDEX('1_GrowthAppeals'!AF:AF,MATCH($A144,'1_GrowthAppeals'!$A:$A,0))</f>
        <v>0</v>
      </c>
      <c r="O144" s="86">
        <f>INDEX('1_GrowthAppeals'!AG:AG,MATCH($A144,'1_GrowthAppeals'!$A:$A,0))</f>
        <v>0</v>
      </c>
      <c r="P144" s="86">
        <f>INDEX('1_GrowthAppeals'!AH:AH,MATCH($A144,'1_GrowthAppeals'!$A:$A,0))</f>
        <v>0</v>
      </c>
      <c r="Q144" s="86">
        <f>INDEX('1_GrowthAppeals'!AI:AI,MATCH($A144,'1_GrowthAppeals'!$A:$A,0))</f>
        <v>0</v>
      </c>
      <c r="R144" s="86">
        <f>INDEX('1_GrowthAppeals'!AJ:AJ,MATCH($A144,'1_GrowthAppeals'!$A:$A,0))</f>
        <v>0</v>
      </c>
      <c r="S144" s="325">
        <f>INDEX('1_GrowthAppeals'!AK:AK,MATCH($A144,'1_GrowthAppeals'!$A:$A,0))</f>
        <v>0</v>
      </c>
      <c r="T144" s="327"/>
      <c r="U144" s="95"/>
      <c r="V144" s="95"/>
      <c r="W144" s="95"/>
      <c r="X144" s="95"/>
      <c r="Y144" s="95"/>
      <c r="Z144" s="95"/>
      <c r="AA144" s="95"/>
      <c r="AB144" s="95"/>
      <c r="AC144" s="95"/>
      <c r="AD144" s="95"/>
      <c r="AE144" s="95"/>
      <c r="AF144" s="95"/>
      <c r="AG144" s="95"/>
      <c r="AH144" s="95"/>
      <c r="AI144" s="318"/>
      <c r="AJ144" s="322">
        <f t="shared" si="33"/>
        <v>0</v>
      </c>
      <c r="AK144" s="88">
        <f t="shared" si="34"/>
        <v>0</v>
      </c>
      <c r="AL144" s="88">
        <f t="shared" si="35"/>
        <v>0</v>
      </c>
      <c r="AM144" s="88">
        <f t="shared" si="36"/>
        <v>0</v>
      </c>
      <c r="AN144" s="88">
        <f t="shared" si="37"/>
        <v>0</v>
      </c>
      <c r="AO144" s="88">
        <f t="shared" si="38"/>
        <v>0</v>
      </c>
      <c r="AP144" s="88">
        <f t="shared" si="39"/>
        <v>0</v>
      </c>
      <c r="AQ144" s="88">
        <f t="shared" si="40"/>
        <v>0</v>
      </c>
      <c r="AR144" s="88">
        <f t="shared" si="41"/>
        <v>0</v>
      </c>
      <c r="AS144" s="88">
        <f t="shared" si="42"/>
        <v>0</v>
      </c>
      <c r="AT144" s="88">
        <f t="shared" si="43"/>
        <v>0</v>
      </c>
      <c r="AU144" s="88">
        <f t="shared" si="44"/>
        <v>0</v>
      </c>
      <c r="AV144" s="88">
        <f t="shared" si="45"/>
        <v>0</v>
      </c>
      <c r="AW144" s="88">
        <f t="shared" si="46"/>
        <v>0</v>
      </c>
      <c r="AX144" s="88">
        <f t="shared" si="47"/>
        <v>0</v>
      </c>
      <c r="AY144" s="88">
        <f t="shared" si="48"/>
        <v>0</v>
      </c>
    </row>
    <row r="145" spans="1:51" s="48" customFormat="1">
      <c r="A145" s="72" t="str">
        <f>'Ref2'!I145</f>
        <v>E5015</v>
      </c>
      <c r="B145" s="72" t="str">
        <f>INDEX('Ref1'!$E:$E,MATCH($A145,'Ref1'!$A:$A,0))</f>
        <v>Islington</v>
      </c>
      <c r="C145" s="72" t="str">
        <f>INDEX('Ref2'!$E:$E,MATCH($A145,'Ref2'!$A:$A,0))</f>
        <v>No</v>
      </c>
      <c r="D145" s="86">
        <f>INDEX('1_GrowthAppeals'!V:V,MATCH($A145,'1_GrowthAppeals'!$A:$A,0))</f>
        <v>0</v>
      </c>
      <c r="E145" s="86">
        <f>INDEX('1_GrowthAppeals'!W:W,MATCH($A145,'1_GrowthAppeals'!$A:$A,0))</f>
        <v>0</v>
      </c>
      <c r="F145" s="86">
        <f>INDEX('1_GrowthAppeals'!X:X,MATCH($A145,'1_GrowthAppeals'!$A:$A,0))</f>
        <v>0</v>
      </c>
      <c r="G145" s="86">
        <f>INDEX('1_GrowthAppeals'!Y:Y,MATCH($A145,'1_GrowthAppeals'!$A:$A,0))</f>
        <v>0</v>
      </c>
      <c r="H145" s="86">
        <f>INDEX('1_GrowthAppeals'!Z:Z,MATCH($A145,'1_GrowthAppeals'!$A:$A,0))</f>
        <v>0</v>
      </c>
      <c r="I145" s="86">
        <f>INDEX('1_GrowthAppeals'!AA:AA,MATCH($A145,'1_GrowthAppeals'!$A:$A,0))</f>
        <v>0</v>
      </c>
      <c r="J145" s="86">
        <f>INDEX('1_GrowthAppeals'!AB:AB,MATCH($A145,'1_GrowthAppeals'!$A:$A,0))</f>
        <v>0</v>
      </c>
      <c r="K145" s="86">
        <f>INDEX('1_GrowthAppeals'!AC:AC,MATCH($A145,'1_GrowthAppeals'!$A:$A,0))</f>
        <v>0</v>
      </c>
      <c r="L145" s="86">
        <f>INDEX('1_GrowthAppeals'!AD:AD,MATCH($A145,'1_GrowthAppeals'!$A:$A,0))</f>
        <v>0</v>
      </c>
      <c r="M145" s="86">
        <f>INDEX('1_GrowthAppeals'!AE:AE,MATCH($A145,'1_GrowthAppeals'!$A:$A,0))</f>
        <v>0</v>
      </c>
      <c r="N145" s="86">
        <f>INDEX('1_GrowthAppeals'!AF:AF,MATCH($A145,'1_GrowthAppeals'!$A:$A,0))</f>
        <v>0</v>
      </c>
      <c r="O145" s="86">
        <f>INDEX('1_GrowthAppeals'!AG:AG,MATCH($A145,'1_GrowthAppeals'!$A:$A,0))</f>
        <v>0</v>
      </c>
      <c r="P145" s="86">
        <f>INDEX('1_GrowthAppeals'!AH:AH,MATCH($A145,'1_GrowthAppeals'!$A:$A,0))</f>
        <v>0</v>
      </c>
      <c r="Q145" s="86">
        <f>INDEX('1_GrowthAppeals'!AI:AI,MATCH($A145,'1_GrowthAppeals'!$A:$A,0))</f>
        <v>0</v>
      </c>
      <c r="R145" s="86">
        <f>INDEX('1_GrowthAppeals'!AJ:AJ,MATCH($A145,'1_GrowthAppeals'!$A:$A,0))</f>
        <v>0</v>
      </c>
      <c r="S145" s="325">
        <f>INDEX('1_GrowthAppeals'!AK:AK,MATCH($A145,'1_GrowthAppeals'!$A:$A,0))</f>
        <v>0</v>
      </c>
      <c r="T145" s="327"/>
      <c r="U145" s="95"/>
      <c r="V145" s="95"/>
      <c r="W145" s="95"/>
      <c r="X145" s="95"/>
      <c r="Y145" s="95"/>
      <c r="Z145" s="95"/>
      <c r="AA145" s="95"/>
      <c r="AB145" s="95"/>
      <c r="AC145" s="95"/>
      <c r="AD145" s="95"/>
      <c r="AE145" s="95"/>
      <c r="AF145" s="95"/>
      <c r="AG145" s="95"/>
      <c r="AH145" s="95"/>
      <c r="AI145" s="318"/>
      <c r="AJ145" s="322">
        <f t="shared" si="33"/>
        <v>0</v>
      </c>
      <c r="AK145" s="88">
        <f t="shared" si="34"/>
        <v>0</v>
      </c>
      <c r="AL145" s="88">
        <f t="shared" si="35"/>
        <v>0</v>
      </c>
      <c r="AM145" s="88">
        <f t="shared" si="36"/>
        <v>0</v>
      </c>
      <c r="AN145" s="88">
        <f t="shared" si="37"/>
        <v>0</v>
      </c>
      <c r="AO145" s="88">
        <f t="shared" si="38"/>
        <v>0</v>
      </c>
      <c r="AP145" s="88">
        <f t="shared" si="39"/>
        <v>0</v>
      </c>
      <c r="AQ145" s="88">
        <f t="shared" si="40"/>
        <v>0</v>
      </c>
      <c r="AR145" s="88">
        <f t="shared" si="41"/>
        <v>0</v>
      </c>
      <c r="AS145" s="88">
        <f t="shared" si="42"/>
        <v>0</v>
      </c>
      <c r="AT145" s="88">
        <f t="shared" si="43"/>
        <v>0</v>
      </c>
      <c r="AU145" s="88">
        <f t="shared" si="44"/>
        <v>0</v>
      </c>
      <c r="AV145" s="88">
        <f t="shared" si="45"/>
        <v>0</v>
      </c>
      <c r="AW145" s="88">
        <f t="shared" si="46"/>
        <v>0</v>
      </c>
      <c r="AX145" s="88">
        <f t="shared" si="47"/>
        <v>0</v>
      </c>
      <c r="AY145" s="88">
        <f t="shared" si="48"/>
        <v>0</v>
      </c>
    </row>
    <row r="146" spans="1:51" s="48" customFormat="1">
      <c r="A146" s="72" t="str">
        <f>'Ref2'!I146</f>
        <v>E5016</v>
      </c>
      <c r="B146" s="72" t="str">
        <f>INDEX('Ref1'!$E:$E,MATCH($A146,'Ref1'!$A:$A,0))</f>
        <v>Kensington and Chelsea</v>
      </c>
      <c r="C146" s="72" t="str">
        <f>INDEX('Ref2'!$E:$E,MATCH($A146,'Ref2'!$A:$A,0))</f>
        <v>No</v>
      </c>
      <c r="D146" s="86">
        <f>INDEX('1_GrowthAppeals'!V:V,MATCH($A146,'1_GrowthAppeals'!$A:$A,0))</f>
        <v>0</v>
      </c>
      <c r="E146" s="86">
        <f>INDEX('1_GrowthAppeals'!W:W,MATCH($A146,'1_GrowthAppeals'!$A:$A,0))</f>
        <v>0</v>
      </c>
      <c r="F146" s="86">
        <f>INDEX('1_GrowthAppeals'!X:X,MATCH($A146,'1_GrowthAppeals'!$A:$A,0))</f>
        <v>0</v>
      </c>
      <c r="G146" s="86">
        <f>INDEX('1_GrowthAppeals'!Y:Y,MATCH($A146,'1_GrowthAppeals'!$A:$A,0))</f>
        <v>0</v>
      </c>
      <c r="H146" s="86">
        <f>INDEX('1_GrowthAppeals'!Z:Z,MATCH($A146,'1_GrowthAppeals'!$A:$A,0))</f>
        <v>0</v>
      </c>
      <c r="I146" s="86">
        <f>INDEX('1_GrowthAppeals'!AA:AA,MATCH($A146,'1_GrowthAppeals'!$A:$A,0))</f>
        <v>0</v>
      </c>
      <c r="J146" s="86">
        <f>INDEX('1_GrowthAppeals'!AB:AB,MATCH($A146,'1_GrowthAppeals'!$A:$A,0))</f>
        <v>0</v>
      </c>
      <c r="K146" s="86">
        <f>INDEX('1_GrowthAppeals'!AC:AC,MATCH($A146,'1_GrowthAppeals'!$A:$A,0))</f>
        <v>0</v>
      </c>
      <c r="L146" s="86">
        <f>INDEX('1_GrowthAppeals'!AD:AD,MATCH($A146,'1_GrowthAppeals'!$A:$A,0))</f>
        <v>0</v>
      </c>
      <c r="M146" s="86">
        <f>INDEX('1_GrowthAppeals'!AE:AE,MATCH($A146,'1_GrowthAppeals'!$A:$A,0))</f>
        <v>0</v>
      </c>
      <c r="N146" s="86">
        <f>INDEX('1_GrowthAppeals'!AF:AF,MATCH($A146,'1_GrowthAppeals'!$A:$A,0))</f>
        <v>0</v>
      </c>
      <c r="O146" s="86">
        <f>INDEX('1_GrowthAppeals'!AG:AG,MATCH($A146,'1_GrowthAppeals'!$A:$A,0))</f>
        <v>0</v>
      </c>
      <c r="P146" s="86">
        <f>INDEX('1_GrowthAppeals'!AH:AH,MATCH($A146,'1_GrowthAppeals'!$A:$A,0))</f>
        <v>0</v>
      </c>
      <c r="Q146" s="86">
        <f>INDEX('1_GrowthAppeals'!AI:AI,MATCH($A146,'1_GrowthAppeals'!$A:$A,0))</f>
        <v>0</v>
      </c>
      <c r="R146" s="86">
        <f>INDEX('1_GrowthAppeals'!AJ:AJ,MATCH($A146,'1_GrowthAppeals'!$A:$A,0))</f>
        <v>0</v>
      </c>
      <c r="S146" s="325">
        <f>INDEX('1_GrowthAppeals'!AK:AK,MATCH($A146,'1_GrowthAppeals'!$A:$A,0))</f>
        <v>0</v>
      </c>
      <c r="T146" s="327"/>
      <c r="U146" s="95"/>
      <c r="V146" s="95"/>
      <c r="W146" s="95"/>
      <c r="X146" s="95"/>
      <c r="Y146" s="95"/>
      <c r="Z146" s="95"/>
      <c r="AA146" s="95"/>
      <c r="AB146" s="95"/>
      <c r="AC146" s="95"/>
      <c r="AD146" s="95"/>
      <c r="AE146" s="95"/>
      <c r="AF146" s="95"/>
      <c r="AG146" s="95"/>
      <c r="AH146" s="95"/>
      <c r="AI146" s="318"/>
      <c r="AJ146" s="322">
        <f t="shared" si="33"/>
        <v>0</v>
      </c>
      <c r="AK146" s="88">
        <f t="shared" si="34"/>
        <v>0</v>
      </c>
      <c r="AL146" s="88">
        <f t="shared" si="35"/>
        <v>0</v>
      </c>
      <c r="AM146" s="88">
        <f t="shared" si="36"/>
        <v>0</v>
      </c>
      <c r="AN146" s="88">
        <f t="shared" si="37"/>
        <v>0</v>
      </c>
      <c r="AO146" s="88">
        <f t="shared" si="38"/>
        <v>0</v>
      </c>
      <c r="AP146" s="88">
        <f t="shared" si="39"/>
        <v>0</v>
      </c>
      <c r="AQ146" s="88">
        <f t="shared" si="40"/>
        <v>0</v>
      </c>
      <c r="AR146" s="88">
        <f t="shared" si="41"/>
        <v>0</v>
      </c>
      <c r="AS146" s="88">
        <f t="shared" si="42"/>
        <v>0</v>
      </c>
      <c r="AT146" s="88">
        <f t="shared" si="43"/>
        <v>0</v>
      </c>
      <c r="AU146" s="88">
        <f t="shared" si="44"/>
        <v>0</v>
      </c>
      <c r="AV146" s="88">
        <f t="shared" si="45"/>
        <v>0</v>
      </c>
      <c r="AW146" s="88">
        <f t="shared" si="46"/>
        <v>0</v>
      </c>
      <c r="AX146" s="88">
        <f t="shared" si="47"/>
        <v>0</v>
      </c>
      <c r="AY146" s="88">
        <f t="shared" si="48"/>
        <v>0</v>
      </c>
    </row>
    <row r="147" spans="1:51" s="48" customFormat="1">
      <c r="A147" s="72" t="str">
        <f>'Ref2'!I147</f>
        <v>E2834</v>
      </c>
      <c r="B147" s="72" t="str">
        <f>INDEX('Ref1'!$E:$E,MATCH($A147,'Ref1'!$A:$A,0))</f>
        <v>Kettering</v>
      </c>
      <c r="C147" s="72" t="str">
        <f>INDEX('Ref2'!$E:$E,MATCH($A147,'Ref2'!$A:$A,0))</f>
        <v>No</v>
      </c>
      <c r="D147" s="86">
        <f>INDEX('1_GrowthAppeals'!V:V,MATCH($A147,'1_GrowthAppeals'!$A:$A,0))</f>
        <v>0</v>
      </c>
      <c r="E147" s="86">
        <f>INDEX('1_GrowthAppeals'!W:W,MATCH($A147,'1_GrowthAppeals'!$A:$A,0))</f>
        <v>0</v>
      </c>
      <c r="F147" s="86">
        <f>INDEX('1_GrowthAppeals'!X:X,MATCH($A147,'1_GrowthAppeals'!$A:$A,0))</f>
        <v>0</v>
      </c>
      <c r="G147" s="86">
        <f>INDEX('1_GrowthAppeals'!Y:Y,MATCH($A147,'1_GrowthAppeals'!$A:$A,0))</f>
        <v>0</v>
      </c>
      <c r="H147" s="86">
        <f>INDEX('1_GrowthAppeals'!Z:Z,MATCH($A147,'1_GrowthAppeals'!$A:$A,0))</f>
        <v>0</v>
      </c>
      <c r="I147" s="86">
        <f>INDEX('1_GrowthAppeals'!AA:AA,MATCH($A147,'1_GrowthAppeals'!$A:$A,0))</f>
        <v>0</v>
      </c>
      <c r="J147" s="86">
        <f>INDEX('1_GrowthAppeals'!AB:AB,MATCH($A147,'1_GrowthAppeals'!$A:$A,0))</f>
        <v>0</v>
      </c>
      <c r="K147" s="86">
        <f>INDEX('1_GrowthAppeals'!AC:AC,MATCH($A147,'1_GrowthAppeals'!$A:$A,0))</f>
        <v>0</v>
      </c>
      <c r="L147" s="86">
        <f>INDEX('1_GrowthAppeals'!AD:AD,MATCH($A147,'1_GrowthAppeals'!$A:$A,0))</f>
        <v>0</v>
      </c>
      <c r="M147" s="86">
        <f>INDEX('1_GrowthAppeals'!AE:AE,MATCH($A147,'1_GrowthAppeals'!$A:$A,0))</f>
        <v>0</v>
      </c>
      <c r="N147" s="86">
        <f>INDEX('1_GrowthAppeals'!AF:AF,MATCH($A147,'1_GrowthAppeals'!$A:$A,0))</f>
        <v>0</v>
      </c>
      <c r="O147" s="86">
        <f>INDEX('1_GrowthAppeals'!AG:AG,MATCH($A147,'1_GrowthAppeals'!$A:$A,0))</f>
        <v>0</v>
      </c>
      <c r="P147" s="86">
        <f>INDEX('1_GrowthAppeals'!AH:AH,MATCH($A147,'1_GrowthAppeals'!$A:$A,0))</f>
        <v>0</v>
      </c>
      <c r="Q147" s="86">
        <f>INDEX('1_GrowthAppeals'!AI:AI,MATCH($A147,'1_GrowthAppeals'!$A:$A,0))</f>
        <v>0</v>
      </c>
      <c r="R147" s="86">
        <f>INDEX('1_GrowthAppeals'!AJ:AJ,MATCH($A147,'1_GrowthAppeals'!$A:$A,0))</f>
        <v>0</v>
      </c>
      <c r="S147" s="325">
        <f>INDEX('1_GrowthAppeals'!AK:AK,MATCH($A147,'1_GrowthAppeals'!$A:$A,0))</f>
        <v>0</v>
      </c>
      <c r="T147" s="327"/>
      <c r="U147" s="95"/>
      <c r="V147" s="95"/>
      <c r="W147" s="95"/>
      <c r="X147" s="95"/>
      <c r="Y147" s="95"/>
      <c r="Z147" s="95"/>
      <c r="AA147" s="95"/>
      <c r="AB147" s="95"/>
      <c r="AC147" s="95"/>
      <c r="AD147" s="95"/>
      <c r="AE147" s="95"/>
      <c r="AF147" s="95"/>
      <c r="AG147" s="95"/>
      <c r="AH147" s="95"/>
      <c r="AI147" s="318"/>
      <c r="AJ147" s="322">
        <f t="shared" si="33"/>
        <v>0</v>
      </c>
      <c r="AK147" s="88">
        <f t="shared" si="34"/>
        <v>0</v>
      </c>
      <c r="AL147" s="88">
        <f t="shared" si="35"/>
        <v>0</v>
      </c>
      <c r="AM147" s="88">
        <f t="shared" si="36"/>
        <v>0</v>
      </c>
      <c r="AN147" s="88">
        <f t="shared" si="37"/>
        <v>0</v>
      </c>
      <c r="AO147" s="88">
        <f t="shared" si="38"/>
        <v>0</v>
      </c>
      <c r="AP147" s="88">
        <f t="shared" si="39"/>
        <v>0</v>
      </c>
      <c r="AQ147" s="88">
        <f t="shared" si="40"/>
        <v>0</v>
      </c>
      <c r="AR147" s="88">
        <f t="shared" si="41"/>
        <v>0</v>
      </c>
      <c r="AS147" s="88">
        <f t="shared" si="42"/>
        <v>0</v>
      </c>
      <c r="AT147" s="88">
        <f t="shared" si="43"/>
        <v>0</v>
      </c>
      <c r="AU147" s="88">
        <f t="shared" si="44"/>
        <v>0</v>
      </c>
      <c r="AV147" s="88">
        <f t="shared" si="45"/>
        <v>0</v>
      </c>
      <c r="AW147" s="88">
        <f t="shared" si="46"/>
        <v>0</v>
      </c>
      <c r="AX147" s="88">
        <f t="shared" si="47"/>
        <v>0</v>
      </c>
      <c r="AY147" s="88">
        <f t="shared" si="48"/>
        <v>0</v>
      </c>
    </row>
    <row r="148" spans="1:51" s="48" customFormat="1">
      <c r="A148" s="72" t="str">
        <f>'Ref2'!I148</f>
        <v>E2634</v>
      </c>
      <c r="B148" s="72" t="str">
        <f>INDEX('Ref1'!$E:$E,MATCH($A148,'Ref1'!$A:$A,0))</f>
        <v>Kings Lynn and West Norfolk</v>
      </c>
      <c r="C148" s="72" t="str">
        <f>INDEX('Ref2'!$E:$E,MATCH($A148,'Ref2'!$A:$A,0))</f>
        <v>No</v>
      </c>
      <c r="D148" s="86">
        <f>INDEX('1_GrowthAppeals'!V:V,MATCH($A148,'1_GrowthAppeals'!$A:$A,0))</f>
        <v>0</v>
      </c>
      <c r="E148" s="86">
        <f>INDEX('1_GrowthAppeals'!W:W,MATCH($A148,'1_GrowthAppeals'!$A:$A,0))</f>
        <v>0</v>
      </c>
      <c r="F148" s="86">
        <f>INDEX('1_GrowthAppeals'!X:X,MATCH($A148,'1_GrowthAppeals'!$A:$A,0))</f>
        <v>0</v>
      </c>
      <c r="G148" s="86">
        <f>INDEX('1_GrowthAppeals'!Y:Y,MATCH($A148,'1_GrowthAppeals'!$A:$A,0))</f>
        <v>0</v>
      </c>
      <c r="H148" s="86">
        <f>INDEX('1_GrowthAppeals'!Z:Z,MATCH($A148,'1_GrowthAppeals'!$A:$A,0))</f>
        <v>0</v>
      </c>
      <c r="I148" s="86">
        <f>INDEX('1_GrowthAppeals'!AA:AA,MATCH($A148,'1_GrowthAppeals'!$A:$A,0))</f>
        <v>0</v>
      </c>
      <c r="J148" s="86">
        <f>INDEX('1_GrowthAppeals'!AB:AB,MATCH($A148,'1_GrowthAppeals'!$A:$A,0))</f>
        <v>0</v>
      </c>
      <c r="K148" s="86">
        <f>INDEX('1_GrowthAppeals'!AC:AC,MATCH($A148,'1_GrowthAppeals'!$A:$A,0))</f>
        <v>0</v>
      </c>
      <c r="L148" s="86">
        <f>INDEX('1_GrowthAppeals'!AD:AD,MATCH($A148,'1_GrowthAppeals'!$A:$A,0))</f>
        <v>0</v>
      </c>
      <c r="M148" s="86">
        <f>INDEX('1_GrowthAppeals'!AE:AE,MATCH($A148,'1_GrowthAppeals'!$A:$A,0))</f>
        <v>0</v>
      </c>
      <c r="N148" s="86">
        <f>INDEX('1_GrowthAppeals'!AF:AF,MATCH($A148,'1_GrowthAppeals'!$A:$A,0))</f>
        <v>0</v>
      </c>
      <c r="O148" s="86">
        <f>INDEX('1_GrowthAppeals'!AG:AG,MATCH($A148,'1_GrowthAppeals'!$A:$A,0))</f>
        <v>0</v>
      </c>
      <c r="P148" s="86">
        <f>INDEX('1_GrowthAppeals'!AH:AH,MATCH($A148,'1_GrowthAppeals'!$A:$A,0))</f>
        <v>0</v>
      </c>
      <c r="Q148" s="86">
        <f>INDEX('1_GrowthAppeals'!AI:AI,MATCH($A148,'1_GrowthAppeals'!$A:$A,0))</f>
        <v>0</v>
      </c>
      <c r="R148" s="86">
        <f>INDEX('1_GrowthAppeals'!AJ:AJ,MATCH($A148,'1_GrowthAppeals'!$A:$A,0))</f>
        <v>0</v>
      </c>
      <c r="S148" s="325">
        <f>INDEX('1_GrowthAppeals'!AK:AK,MATCH($A148,'1_GrowthAppeals'!$A:$A,0))</f>
        <v>0</v>
      </c>
      <c r="T148" s="327"/>
      <c r="U148" s="95"/>
      <c r="V148" s="95"/>
      <c r="W148" s="95"/>
      <c r="X148" s="95"/>
      <c r="Y148" s="95"/>
      <c r="Z148" s="95"/>
      <c r="AA148" s="95"/>
      <c r="AB148" s="95"/>
      <c r="AC148" s="95"/>
      <c r="AD148" s="95"/>
      <c r="AE148" s="95"/>
      <c r="AF148" s="95"/>
      <c r="AG148" s="95"/>
      <c r="AH148" s="95"/>
      <c r="AI148" s="318"/>
      <c r="AJ148" s="322">
        <f t="shared" si="33"/>
        <v>0</v>
      </c>
      <c r="AK148" s="88">
        <f t="shared" si="34"/>
        <v>0</v>
      </c>
      <c r="AL148" s="88">
        <f t="shared" si="35"/>
        <v>0</v>
      </c>
      <c r="AM148" s="88">
        <f t="shared" si="36"/>
        <v>0</v>
      </c>
      <c r="AN148" s="88">
        <f t="shared" si="37"/>
        <v>0</v>
      </c>
      <c r="AO148" s="88">
        <f t="shared" si="38"/>
        <v>0</v>
      </c>
      <c r="AP148" s="88">
        <f t="shared" si="39"/>
        <v>0</v>
      </c>
      <c r="AQ148" s="88">
        <f t="shared" si="40"/>
        <v>0</v>
      </c>
      <c r="AR148" s="88">
        <f t="shared" si="41"/>
        <v>0</v>
      </c>
      <c r="AS148" s="88">
        <f t="shared" si="42"/>
        <v>0</v>
      </c>
      <c r="AT148" s="88">
        <f t="shared" si="43"/>
        <v>0</v>
      </c>
      <c r="AU148" s="88">
        <f t="shared" si="44"/>
        <v>0</v>
      </c>
      <c r="AV148" s="88">
        <f t="shared" si="45"/>
        <v>0</v>
      </c>
      <c r="AW148" s="88">
        <f t="shared" si="46"/>
        <v>0</v>
      </c>
      <c r="AX148" s="88">
        <f t="shared" si="47"/>
        <v>0</v>
      </c>
      <c r="AY148" s="88">
        <f t="shared" si="48"/>
        <v>0</v>
      </c>
    </row>
    <row r="149" spans="1:51" s="48" customFormat="1">
      <c r="A149" s="72" t="str">
        <f>'Ref2'!I149</f>
        <v>E2002</v>
      </c>
      <c r="B149" s="72" t="str">
        <f>INDEX('Ref1'!$E:$E,MATCH($A149,'Ref1'!$A:$A,0))</f>
        <v>Kingston upon Hull</v>
      </c>
      <c r="C149" s="72" t="str">
        <f>INDEX('Ref2'!$E:$E,MATCH($A149,'Ref2'!$A:$A,0))</f>
        <v>No</v>
      </c>
      <c r="D149" s="86">
        <f>INDEX('1_GrowthAppeals'!V:V,MATCH($A149,'1_GrowthAppeals'!$A:$A,0))</f>
        <v>0</v>
      </c>
      <c r="E149" s="86">
        <f>INDEX('1_GrowthAppeals'!W:W,MATCH($A149,'1_GrowthAppeals'!$A:$A,0))</f>
        <v>0</v>
      </c>
      <c r="F149" s="86">
        <f>INDEX('1_GrowthAppeals'!X:X,MATCH($A149,'1_GrowthAppeals'!$A:$A,0))</f>
        <v>0</v>
      </c>
      <c r="G149" s="86">
        <f>INDEX('1_GrowthAppeals'!Y:Y,MATCH($A149,'1_GrowthAppeals'!$A:$A,0))</f>
        <v>0</v>
      </c>
      <c r="H149" s="86">
        <f>INDEX('1_GrowthAppeals'!Z:Z,MATCH($A149,'1_GrowthAppeals'!$A:$A,0))</f>
        <v>0</v>
      </c>
      <c r="I149" s="86">
        <f>INDEX('1_GrowthAppeals'!AA:AA,MATCH($A149,'1_GrowthAppeals'!$A:$A,0))</f>
        <v>0</v>
      </c>
      <c r="J149" s="86">
        <f>INDEX('1_GrowthAppeals'!AB:AB,MATCH($A149,'1_GrowthAppeals'!$A:$A,0))</f>
        <v>0</v>
      </c>
      <c r="K149" s="86">
        <f>INDEX('1_GrowthAppeals'!AC:AC,MATCH($A149,'1_GrowthAppeals'!$A:$A,0))</f>
        <v>0</v>
      </c>
      <c r="L149" s="86">
        <f>INDEX('1_GrowthAppeals'!AD:AD,MATCH($A149,'1_GrowthAppeals'!$A:$A,0))</f>
        <v>0</v>
      </c>
      <c r="M149" s="86">
        <f>INDEX('1_GrowthAppeals'!AE:AE,MATCH($A149,'1_GrowthAppeals'!$A:$A,0))</f>
        <v>0</v>
      </c>
      <c r="N149" s="86">
        <f>INDEX('1_GrowthAppeals'!AF:AF,MATCH($A149,'1_GrowthAppeals'!$A:$A,0))</f>
        <v>0</v>
      </c>
      <c r="O149" s="86">
        <f>INDEX('1_GrowthAppeals'!AG:AG,MATCH($A149,'1_GrowthAppeals'!$A:$A,0))</f>
        <v>0</v>
      </c>
      <c r="P149" s="86">
        <f>INDEX('1_GrowthAppeals'!AH:AH,MATCH($A149,'1_GrowthAppeals'!$A:$A,0))</f>
        <v>0</v>
      </c>
      <c r="Q149" s="86">
        <f>INDEX('1_GrowthAppeals'!AI:AI,MATCH($A149,'1_GrowthAppeals'!$A:$A,0))</f>
        <v>0</v>
      </c>
      <c r="R149" s="86">
        <f>INDEX('1_GrowthAppeals'!AJ:AJ,MATCH($A149,'1_GrowthAppeals'!$A:$A,0))</f>
        <v>0</v>
      </c>
      <c r="S149" s="325">
        <f>INDEX('1_GrowthAppeals'!AK:AK,MATCH($A149,'1_GrowthAppeals'!$A:$A,0))</f>
        <v>0</v>
      </c>
      <c r="T149" s="327"/>
      <c r="U149" s="95"/>
      <c r="V149" s="95"/>
      <c r="W149" s="95"/>
      <c r="X149" s="95"/>
      <c r="Y149" s="95"/>
      <c r="Z149" s="95"/>
      <c r="AA149" s="95"/>
      <c r="AB149" s="95"/>
      <c r="AC149" s="95"/>
      <c r="AD149" s="95"/>
      <c r="AE149" s="95"/>
      <c r="AF149" s="95"/>
      <c r="AG149" s="95"/>
      <c r="AH149" s="95"/>
      <c r="AI149" s="318"/>
      <c r="AJ149" s="322">
        <f t="shared" si="33"/>
        <v>0</v>
      </c>
      <c r="AK149" s="88">
        <f t="shared" si="34"/>
        <v>0</v>
      </c>
      <c r="AL149" s="88">
        <f t="shared" si="35"/>
        <v>0</v>
      </c>
      <c r="AM149" s="88">
        <f t="shared" si="36"/>
        <v>0</v>
      </c>
      <c r="AN149" s="88">
        <f t="shared" si="37"/>
        <v>0</v>
      </c>
      <c r="AO149" s="88">
        <f t="shared" si="38"/>
        <v>0</v>
      </c>
      <c r="AP149" s="88">
        <f t="shared" si="39"/>
        <v>0</v>
      </c>
      <c r="AQ149" s="88">
        <f t="shared" si="40"/>
        <v>0</v>
      </c>
      <c r="AR149" s="88">
        <f t="shared" si="41"/>
        <v>0</v>
      </c>
      <c r="AS149" s="88">
        <f t="shared" si="42"/>
        <v>0</v>
      </c>
      <c r="AT149" s="88">
        <f t="shared" si="43"/>
        <v>0</v>
      </c>
      <c r="AU149" s="88">
        <f t="shared" si="44"/>
        <v>0</v>
      </c>
      <c r="AV149" s="88">
        <f t="shared" si="45"/>
        <v>0</v>
      </c>
      <c r="AW149" s="88">
        <f t="shared" si="46"/>
        <v>0</v>
      </c>
      <c r="AX149" s="88">
        <f t="shared" si="47"/>
        <v>0</v>
      </c>
      <c r="AY149" s="88">
        <f t="shared" si="48"/>
        <v>0</v>
      </c>
    </row>
    <row r="150" spans="1:51" s="48" customFormat="1">
      <c r="A150" s="72" t="str">
        <f>'Ref2'!I150</f>
        <v>E5043</v>
      </c>
      <c r="B150" s="72" t="str">
        <f>INDEX('Ref1'!$E:$E,MATCH($A150,'Ref1'!$A:$A,0))</f>
        <v>Kingston upon Thames</v>
      </c>
      <c r="C150" s="72" t="str">
        <f>INDEX('Ref2'!$E:$E,MATCH($A150,'Ref2'!$A:$A,0))</f>
        <v>No</v>
      </c>
      <c r="D150" s="86">
        <f>INDEX('1_GrowthAppeals'!V:V,MATCH($A150,'1_GrowthAppeals'!$A:$A,0))</f>
        <v>0</v>
      </c>
      <c r="E150" s="86">
        <f>INDEX('1_GrowthAppeals'!W:W,MATCH($A150,'1_GrowthAppeals'!$A:$A,0))</f>
        <v>0</v>
      </c>
      <c r="F150" s="86">
        <f>INDEX('1_GrowthAppeals'!X:X,MATCH($A150,'1_GrowthAppeals'!$A:$A,0))</f>
        <v>0</v>
      </c>
      <c r="G150" s="86">
        <f>INDEX('1_GrowthAppeals'!Y:Y,MATCH($A150,'1_GrowthAppeals'!$A:$A,0))</f>
        <v>0</v>
      </c>
      <c r="H150" s="86">
        <f>INDEX('1_GrowthAppeals'!Z:Z,MATCH($A150,'1_GrowthAppeals'!$A:$A,0))</f>
        <v>0</v>
      </c>
      <c r="I150" s="86">
        <f>INDEX('1_GrowthAppeals'!AA:AA,MATCH($A150,'1_GrowthAppeals'!$A:$A,0))</f>
        <v>0</v>
      </c>
      <c r="J150" s="86">
        <f>INDEX('1_GrowthAppeals'!AB:AB,MATCH($A150,'1_GrowthAppeals'!$A:$A,0))</f>
        <v>0</v>
      </c>
      <c r="K150" s="86">
        <f>INDEX('1_GrowthAppeals'!AC:AC,MATCH($A150,'1_GrowthAppeals'!$A:$A,0))</f>
        <v>0</v>
      </c>
      <c r="L150" s="86">
        <f>INDEX('1_GrowthAppeals'!AD:AD,MATCH($A150,'1_GrowthAppeals'!$A:$A,0))</f>
        <v>0</v>
      </c>
      <c r="M150" s="86">
        <f>INDEX('1_GrowthAppeals'!AE:AE,MATCH($A150,'1_GrowthAppeals'!$A:$A,0))</f>
        <v>0</v>
      </c>
      <c r="N150" s="86">
        <f>INDEX('1_GrowthAppeals'!AF:AF,MATCH($A150,'1_GrowthAppeals'!$A:$A,0))</f>
        <v>0</v>
      </c>
      <c r="O150" s="86">
        <f>INDEX('1_GrowthAppeals'!AG:AG,MATCH($A150,'1_GrowthAppeals'!$A:$A,0))</f>
        <v>0</v>
      </c>
      <c r="P150" s="86">
        <f>INDEX('1_GrowthAppeals'!AH:AH,MATCH($A150,'1_GrowthAppeals'!$A:$A,0))</f>
        <v>0</v>
      </c>
      <c r="Q150" s="86">
        <f>INDEX('1_GrowthAppeals'!AI:AI,MATCH($A150,'1_GrowthAppeals'!$A:$A,0))</f>
        <v>0</v>
      </c>
      <c r="R150" s="86">
        <f>INDEX('1_GrowthAppeals'!AJ:AJ,MATCH($A150,'1_GrowthAppeals'!$A:$A,0))</f>
        <v>0</v>
      </c>
      <c r="S150" s="325">
        <f>INDEX('1_GrowthAppeals'!AK:AK,MATCH($A150,'1_GrowthAppeals'!$A:$A,0))</f>
        <v>0</v>
      </c>
      <c r="T150" s="327"/>
      <c r="U150" s="95"/>
      <c r="V150" s="95"/>
      <c r="W150" s="95"/>
      <c r="X150" s="95"/>
      <c r="Y150" s="95"/>
      <c r="Z150" s="95"/>
      <c r="AA150" s="95"/>
      <c r="AB150" s="95"/>
      <c r="AC150" s="95"/>
      <c r="AD150" s="95"/>
      <c r="AE150" s="95"/>
      <c r="AF150" s="95"/>
      <c r="AG150" s="95"/>
      <c r="AH150" s="95"/>
      <c r="AI150" s="318"/>
      <c r="AJ150" s="322">
        <f t="shared" si="33"/>
        <v>0</v>
      </c>
      <c r="AK150" s="88">
        <f t="shared" si="34"/>
        <v>0</v>
      </c>
      <c r="AL150" s="88">
        <f t="shared" si="35"/>
        <v>0</v>
      </c>
      <c r="AM150" s="88">
        <f t="shared" si="36"/>
        <v>0</v>
      </c>
      <c r="AN150" s="88">
        <f t="shared" si="37"/>
        <v>0</v>
      </c>
      <c r="AO150" s="88">
        <f t="shared" si="38"/>
        <v>0</v>
      </c>
      <c r="AP150" s="88">
        <f t="shared" si="39"/>
        <v>0</v>
      </c>
      <c r="AQ150" s="88">
        <f t="shared" si="40"/>
        <v>0</v>
      </c>
      <c r="AR150" s="88">
        <f t="shared" si="41"/>
        <v>0</v>
      </c>
      <c r="AS150" s="88">
        <f t="shared" si="42"/>
        <v>0</v>
      </c>
      <c r="AT150" s="88">
        <f t="shared" si="43"/>
        <v>0</v>
      </c>
      <c r="AU150" s="88">
        <f t="shared" si="44"/>
        <v>0</v>
      </c>
      <c r="AV150" s="88">
        <f t="shared" si="45"/>
        <v>0</v>
      </c>
      <c r="AW150" s="88">
        <f t="shared" si="46"/>
        <v>0</v>
      </c>
      <c r="AX150" s="88">
        <f t="shared" si="47"/>
        <v>0</v>
      </c>
      <c r="AY150" s="88">
        <f t="shared" si="48"/>
        <v>0</v>
      </c>
    </row>
    <row r="151" spans="1:51" s="48" customFormat="1">
      <c r="A151" s="72" t="str">
        <f>'Ref2'!I151</f>
        <v>E4703</v>
      </c>
      <c r="B151" s="72" t="str">
        <f>INDEX('Ref1'!$E:$E,MATCH($A151,'Ref1'!$A:$A,0))</f>
        <v>Kirklees</v>
      </c>
      <c r="C151" s="72" t="str">
        <f>INDEX('Ref2'!$E:$E,MATCH($A151,'Ref2'!$A:$A,0))</f>
        <v>No</v>
      </c>
      <c r="D151" s="86">
        <f>INDEX('1_GrowthAppeals'!V:V,MATCH($A151,'1_GrowthAppeals'!$A:$A,0))</f>
        <v>0</v>
      </c>
      <c r="E151" s="86">
        <f>INDEX('1_GrowthAppeals'!W:W,MATCH($A151,'1_GrowthAppeals'!$A:$A,0))</f>
        <v>0</v>
      </c>
      <c r="F151" s="86">
        <f>INDEX('1_GrowthAppeals'!X:X,MATCH($A151,'1_GrowthAppeals'!$A:$A,0))</f>
        <v>0</v>
      </c>
      <c r="G151" s="86">
        <f>INDEX('1_GrowthAppeals'!Y:Y,MATCH($A151,'1_GrowthAppeals'!$A:$A,0))</f>
        <v>0</v>
      </c>
      <c r="H151" s="86">
        <f>INDEX('1_GrowthAppeals'!Z:Z,MATCH($A151,'1_GrowthAppeals'!$A:$A,0))</f>
        <v>0</v>
      </c>
      <c r="I151" s="86">
        <f>INDEX('1_GrowthAppeals'!AA:AA,MATCH($A151,'1_GrowthAppeals'!$A:$A,0))</f>
        <v>0</v>
      </c>
      <c r="J151" s="86">
        <f>INDEX('1_GrowthAppeals'!AB:AB,MATCH($A151,'1_GrowthAppeals'!$A:$A,0))</f>
        <v>0</v>
      </c>
      <c r="K151" s="86">
        <f>INDEX('1_GrowthAppeals'!AC:AC,MATCH($A151,'1_GrowthAppeals'!$A:$A,0))</f>
        <v>0</v>
      </c>
      <c r="L151" s="86">
        <f>INDEX('1_GrowthAppeals'!AD:AD,MATCH($A151,'1_GrowthAppeals'!$A:$A,0))</f>
        <v>0</v>
      </c>
      <c r="M151" s="86">
        <f>INDEX('1_GrowthAppeals'!AE:AE,MATCH($A151,'1_GrowthAppeals'!$A:$A,0))</f>
        <v>0</v>
      </c>
      <c r="N151" s="86">
        <f>INDEX('1_GrowthAppeals'!AF:AF,MATCH($A151,'1_GrowthAppeals'!$A:$A,0))</f>
        <v>0</v>
      </c>
      <c r="O151" s="86">
        <f>INDEX('1_GrowthAppeals'!AG:AG,MATCH($A151,'1_GrowthAppeals'!$A:$A,0))</f>
        <v>0</v>
      </c>
      <c r="P151" s="86">
        <f>INDEX('1_GrowthAppeals'!AH:AH,MATCH($A151,'1_GrowthAppeals'!$A:$A,0))</f>
        <v>0</v>
      </c>
      <c r="Q151" s="86">
        <f>INDEX('1_GrowthAppeals'!AI:AI,MATCH($A151,'1_GrowthAppeals'!$A:$A,0))</f>
        <v>0</v>
      </c>
      <c r="R151" s="86">
        <f>INDEX('1_GrowthAppeals'!AJ:AJ,MATCH($A151,'1_GrowthAppeals'!$A:$A,0))</f>
        <v>0</v>
      </c>
      <c r="S151" s="325">
        <f>INDEX('1_GrowthAppeals'!AK:AK,MATCH($A151,'1_GrowthAppeals'!$A:$A,0))</f>
        <v>0</v>
      </c>
      <c r="T151" s="327"/>
      <c r="U151" s="95"/>
      <c r="V151" s="95"/>
      <c r="W151" s="95"/>
      <c r="X151" s="95"/>
      <c r="Y151" s="95"/>
      <c r="Z151" s="95"/>
      <c r="AA151" s="95"/>
      <c r="AB151" s="95"/>
      <c r="AC151" s="95"/>
      <c r="AD151" s="95"/>
      <c r="AE151" s="95"/>
      <c r="AF151" s="95"/>
      <c r="AG151" s="95"/>
      <c r="AH151" s="95"/>
      <c r="AI151" s="318"/>
      <c r="AJ151" s="322">
        <f t="shared" si="33"/>
        <v>0</v>
      </c>
      <c r="AK151" s="88">
        <f t="shared" si="34"/>
        <v>0</v>
      </c>
      <c r="AL151" s="88">
        <f t="shared" si="35"/>
        <v>0</v>
      </c>
      <c r="AM151" s="88">
        <f t="shared" si="36"/>
        <v>0</v>
      </c>
      <c r="AN151" s="88">
        <f t="shared" si="37"/>
        <v>0</v>
      </c>
      <c r="AO151" s="88">
        <f t="shared" si="38"/>
        <v>0</v>
      </c>
      <c r="AP151" s="88">
        <f t="shared" si="39"/>
        <v>0</v>
      </c>
      <c r="AQ151" s="88">
        <f t="shared" si="40"/>
        <v>0</v>
      </c>
      <c r="AR151" s="88">
        <f t="shared" si="41"/>
        <v>0</v>
      </c>
      <c r="AS151" s="88">
        <f t="shared" si="42"/>
        <v>0</v>
      </c>
      <c r="AT151" s="88">
        <f t="shared" si="43"/>
        <v>0</v>
      </c>
      <c r="AU151" s="88">
        <f t="shared" si="44"/>
        <v>0</v>
      </c>
      <c r="AV151" s="88">
        <f t="shared" si="45"/>
        <v>0</v>
      </c>
      <c r="AW151" s="88">
        <f t="shared" si="46"/>
        <v>0</v>
      </c>
      <c r="AX151" s="88">
        <f t="shared" si="47"/>
        <v>0</v>
      </c>
      <c r="AY151" s="88">
        <f t="shared" si="48"/>
        <v>0</v>
      </c>
    </row>
    <row r="152" spans="1:51" s="48" customFormat="1">
      <c r="A152" s="72" t="str">
        <f>'Ref2'!I152</f>
        <v>E4301</v>
      </c>
      <c r="B152" s="72" t="str">
        <f>INDEX('Ref1'!$E:$E,MATCH($A152,'Ref1'!$A:$A,0))</f>
        <v>Knowsley</v>
      </c>
      <c r="C152" s="72" t="str">
        <f>INDEX('Ref2'!$E:$E,MATCH($A152,'Ref2'!$A:$A,0))</f>
        <v>No</v>
      </c>
      <c r="D152" s="86">
        <f>INDEX('1_GrowthAppeals'!V:V,MATCH($A152,'1_GrowthAppeals'!$A:$A,0))</f>
        <v>0</v>
      </c>
      <c r="E152" s="86">
        <f>INDEX('1_GrowthAppeals'!W:W,MATCH($A152,'1_GrowthAppeals'!$A:$A,0))</f>
        <v>0</v>
      </c>
      <c r="F152" s="86">
        <f>INDEX('1_GrowthAppeals'!X:X,MATCH($A152,'1_GrowthAppeals'!$A:$A,0))</f>
        <v>0</v>
      </c>
      <c r="G152" s="86">
        <f>INDEX('1_GrowthAppeals'!Y:Y,MATCH($A152,'1_GrowthAppeals'!$A:$A,0))</f>
        <v>0</v>
      </c>
      <c r="H152" s="86">
        <f>INDEX('1_GrowthAppeals'!Z:Z,MATCH($A152,'1_GrowthAppeals'!$A:$A,0))</f>
        <v>0</v>
      </c>
      <c r="I152" s="86">
        <f>INDEX('1_GrowthAppeals'!AA:AA,MATCH($A152,'1_GrowthAppeals'!$A:$A,0))</f>
        <v>0</v>
      </c>
      <c r="J152" s="86">
        <f>INDEX('1_GrowthAppeals'!AB:AB,MATCH($A152,'1_GrowthAppeals'!$A:$A,0))</f>
        <v>0</v>
      </c>
      <c r="K152" s="86">
        <f>INDEX('1_GrowthAppeals'!AC:AC,MATCH($A152,'1_GrowthAppeals'!$A:$A,0))</f>
        <v>0</v>
      </c>
      <c r="L152" s="86">
        <f>INDEX('1_GrowthAppeals'!AD:AD,MATCH($A152,'1_GrowthAppeals'!$A:$A,0))</f>
        <v>0</v>
      </c>
      <c r="M152" s="86">
        <f>INDEX('1_GrowthAppeals'!AE:AE,MATCH($A152,'1_GrowthAppeals'!$A:$A,0))</f>
        <v>0</v>
      </c>
      <c r="N152" s="86">
        <f>INDEX('1_GrowthAppeals'!AF:AF,MATCH($A152,'1_GrowthAppeals'!$A:$A,0))</f>
        <v>0</v>
      </c>
      <c r="O152" s="86">
        <f>INDEX('1_GrowthAppeals'!AG:AG,MATCH($A152,'1_GrowthAppeals'!$A:$A,0))</f>
        <v>0</v>
      </c>
      <c r="P152" s="86">
        <f>INDEX('1_GrowthAppeals'!AH:AH,MATCH($A152,'1_GrowthAppeals'!$A:$A,0))</f>
        <v>0</v>
      </c>
      <c r="Q152" s="86">
        <f>INDEX('1_GrowthAppeals'!AI:AI,MATCH($A152,'1_GrowthAppeals'!$A:$A,0))</f>
        <v>0</v>
      </c>
      <c r="R152" s="86">
        <f>INDEX('1_GrowthAppeals'!AJ:AJ,MATCH($A152,'1_GrowthAppeals'!$A:$A,0))</f>
        <v>0</v>
      </c>
      <c r="S152" s="325">
        <f>INDEX('1_GrowthAppeals'!AK:AK,MATCH($A152,'1_GrowthAppeals'!$A:$A,0))</f>
        <v>0</v>
      </c>
      <c r="T152" s="327"/>
      <c r="U152" s="95"/>
      <c r="V152" s="95"/>
      <c r="W152" s="95"/>
      <c r="X152" s="95"/>
      <c r="Y152" s="95"/>
      <c r="Z152" s="95"/>
      <c r="AA152" s="95"/>
      <c r="AB152" s="95"/>
      <c r="AC152" s="95"/>
      <c r="AD152" s="95"/>
      <c r="AE152" s="95"/>
      <c r="AF152" s="95"/>
      <c r="AG152" s="95"/>
      <c r="AH152" s="95"/>
      <c r="AI152" s="318"/>
      <c r="AJ152" s="322">
        <f t="shared" si="33"/>
        <v>0</v>
      </c>
      <c r="AK152" s="88">
        <f t="shared" si="34"/>
        <v>0</v>
      </c>
      <c r="AL152" s="88">
        <f t="shared" si="35"/>
        <v>0</v>
      </c>
      <c r="AM152" s="88">
        <f t="shared" si="36"/>
        <v>0</v>
      </c>
      <c r="AN152" s="88">
        <f t="shared" si="37"/>
        <v>0</v>
      </c>
      <c r="AO152" s="88">
        <f t="shared" si="38"/>
        <v>0</v>
      </c>
      <c r="AP152" s="88">
        <f t="shared" si="39"/>
        <v>0</v>
      </c>
      <c r="AQ152" s="88">
        <f t="shared" si="40"/>
        <v>0</v>
      </c>
      <c r="AR152" s="88">
        <f t="shared" si="41"/>
        <v>0</v>
      </c>
      <c r="AS152" s="88">
        <f t="shared" si="42"/>
        <v>0</v>
      </c>
      <c r="AT152" s="88">
        <f t="shared" si="43"/>
        <v>0</v>
      </c>
      <c r="AU152" s="88">
        <f t="shared" si="44"/>
        <v>0</v>
      </c>
      <c r="AV152" s="88">
        <f t="shared" si="45"/>
        <v>0</v>
      </c>
      <c r="AW152" s="88">
        <f t="shared" si="46"/>
        <v>0</v>
      </c>
      <c r="AX152" s="88">
        <f t="shared" si="47"/>
        <v>0</v>
      </c>
      <c r="AY152" s="88">
        <f t="shared" si="48"/>
        <v>0</v>
      </c>
    </row>
    <row r="153" spans="1:51" s="48" customFormat="1">
      <c r="A153" s="72" t="str">
        <f>'Ref2'!I153</f>
        <v>E5017</v>
      </c>
      <c r="B153" s="72" t="str">
        <f>INDEX('Ref1'!$E:$E,MATCH($A153,'Ref1'!$A:$A,0))</f>
        <v>Lambeth</v>
      </c>
      <c r="C153" s="72" t="str">
        <f>INDEX('Ref2'!$E:$E,MATCH($A153,'Ref2'!$A:$A,0))</f>
        <v>No</v>
      </c>
      <c r="D153" s="86">
        <f>INDEX('1_GrowthAppeals'!V:V,MATCH($A153,'1_GrowthAppeals'!$A:$A,0))</f>
        <v>0</v>
      </c>
      <c r="E153" s="86">
        <f>INDEX('1_GrowthAppeals'!W:W,MATCH($A153,'1_GrowthAppeals'!$A:$A,0))</f>
        <v>0</v>
      </c>
      <c r="F153" s="86">
        <f>INDEX('1_GrowthAppeals'!X:X,MATCH($A153,'1_GrowthAppeals'!$A:$A,0))</f>
        <v>0</v>
      </c>
      <c r="G153" s="86">
        <f>INDEX('1_GrowthAppeals'!Y:Y,MATCH($A153,'1_GrowthAppeals'!$A:$A,0))</f>
        <v>0</v>
      </c>
      <c r="H153" s="86">
        <f>INDEX('1_GrowthAppeals'!Z:Z,MATCH($A153,'1_GrowthAppeals'!$A:$A,0))</f>
        <v>0</v>
      </c>
      <c r="I153" s="86">
        <f>INDEX('1_GrowthAppeals'!AA:AA,MATCH($A153,'1_GrowthAppeals'!$A:$A,0))</f>
        <v>0</v>
      </c>
      <c r="J153" s="86">
        <f>INDEX('1_GrowthAppeals'!AB:AB,MATCH($A153,'1_GrowthAppeals'!$A:$A,0))</f>
        <v>0</v>
      </c>
      <c r="K153" s="86">
        <f>INDEX('1_GrowthAppeals'!AC:AC,MATCH($A153,'1_GrowthAppeals'!$A:$A,0))</f>
        <v>0</v>
      </c>
      <c r="L153" s="86">
        <f>INDEX('1_GrowthAppeals'!AD:AD,MATCH($A153,'1_GrowthAppeals'!$A:$A,0))</f>
        <v>0</v>
      </c>
      <c r="M153" s="86">
        <f>INDEX('1_GrowthAppeals'!AE:AE,MATCH($A153,'1_GrowthAppeals'!$A:$A,0))</f>
        <v>0</v>
      </c>
      <c r="N153" s="86">
        <f>INDEX('1_GrowthAppeals'!AF:AF,MATCH($A153,'1_GrowthAppeals'!$A:$A,0))</f>
        <v>0</v>
      </c>
      <c r="O153" s="86">
        <f>INDEX('1_GrowthAppeals'!AG:AG,MATCH($A153,'1_GrowthAppeals'!$A:$A,0))</f>
        <v>0</v>
      </c>
      <c r="P153" s="86">
        <f>INDEX('1_GrowthAppeals'!AH:AH,MATCH($A153,'1_GrowthAppeals'!$A:$A,0))</f>
        <v>0</v>
      </c>
      <c r="Q153" s="86">
        <f>INDEX('1_GrowthAppeals'!AI:AI,MATCH($A153,'1_GrowthAppeals'!$A:$A,0))</f>
        <v>0</v>
      </c>
      <c r="R153" s="86">
        <f>INDEX('1_GrowthAppeals'!AJ:AJ,MATCH($A153,'1_GrowthAppeals'!$A:$A,0))</f>
        <v>0</v>
      </c>
      <c r="S153" s="325">
        <f>INDEX('1_GrowthAppeals'!AK:AK,MATCH($A153,'1_GrowthAppeals'!$A:$A,0))</f>
        <v>0</v>
      </c>
      <c r="T153" s="327"/>
      <c r="U153" s="95"/>
      <c r="V153" s="95"/>
      <c r="W153" s="95"/>
      <c r="X153" s="95"/>
      <c r="Y153" s="95"/>
      <c r="Z153" s="95"/>
      <c r="AA153" s="95"/>
      <c r="AB153" s="95"/>
      <c r="AC153" s="95"/>
      <c r="AD153" s="95"/>
      <c r="AE153" s="95"/>
      <c r="AF153" s="95"/>
      <c r="AG153" s="95"/>
      <c r="AH153" s="95"/>
      <c r="AI153" s="318"/>
      <c r="AJ153" s="322">
        <f t="shared" si="33"/>
        <v>0</v>
      </c>
      <c r="AK153" s="88">
        <f t="shared" si="34"/>
        <v>0</v>
      </c>
      <c r="AL153" s="88">
        <f t="shared" si="35"/>
        <v>0</v>
      </c>
      <c r="AM153" s="88">
        <f t="shared" si="36"/>
        <v>0</v>
      </c>
      <c r="AN153" s="88">
        <f t="shared" si="37"/>
        <v>0</v>
      </c>
      <c r="AO153" s="88">
        <f t="shared" si="38"/>
        <v>0</v>
      </c>
      <c r="AP153" s="88">
        <f t="shared" si="39"/>
        <v>0</v>
      </c>
      <c r="AQ153" s="88">
        <f t="shared" si="40"/>
        <v>0</v>
      </c>
      <c r="AR153" s="88">
        <f t="shared" si="41"/>
        <v>0</v>
      </c>
      <c r="AS153" s="88">
        <f t="shared" si="42"/>
        <v>0</v>
      </c>
      <c r="AT153" s="88">
        <f t="shared" si="43"/>
        <v>0</v>
      </c>
      <c r="AU153" s="88">
        <f t="shared" si="44"/>
        <v>0</v>
      </c>
      <c r="AV153" s="88">
        <f t="shared" si="45"/>
        <v>0</v>
      </c>
      <c r="AW153" s="88">
        <f t="shared" si="46"/>
        <v>0</v>
      </c>
      <c r="AX153" s="88">
        <f t="shared" si="47"/>
        <v>0</v>
      </c>
      <c r="AY153" s="88">
        <f t="shared" si="48"/>
        <v>0</v>
      </c>
    </row>
    <row r="154" spans="1:51" s="48" customFormat="1">
      <c r="A154" s="72" t="str">
        <f>'Ref2'!I154</f>
        <v>E2337</v>
      </c>
      <c r="B154" s="72" t="str">
        <f>INDEX('Ref1'!$E:$E,MATCH($A154,'Ref1'!$A:$A,0))</f>
        <v>Lancaster</v>
      </c>
      <c r="C154" s="72" t="str">
        <f>INDEX('Ref2'!$E:$E,MATCH($A154,'Ref2'!$A:$A,0))</f>
        <v>No</v>
      </c>
      <c r="D154" s="86">
        <f>INDEX('1_GrowthAppeals'!V:V,MATCH($A154,'1_GrowthAppeals'!$A:$A,0))</f>
        <v>0</v>
      </c>
      <c r="E154" s="86">
        <f>INDEX('1_GrowthAppeals'!W:W,MATCH($A154,'1_GrowthAppeals'!$A:$A,0))</f>
        <v>0</v>
      </c>
      <c r="F154" s="86">
        <f>INDEX('1_GrowthAppeals'!X:X,MATCH($A154,'1_GrowthAppeals'!$A:$A,0))</f>
        <v>0</v>
      </c>
      <c r="G154" s="86">
        <f>INDEX('1_GrowthAppeals'!Y:Y,MATCH($A154,'1_GrowthAppeals'!$A:$A,0))</f>
        <v>0</v>
      </c>
      <c r="H154" s="86">
        <f>INDEX('1_GrowthAppeals'!Z:Z,MATCH($A154,'1_GrowthAppeals'!$A:$A,0))</f>
        <v>0</v>
      </c>
      <c r="I154" s="86">
        <f>INDEX('1_GrowthAppeals'!AA:AA,MATCH($A154,'1_GrowthAppeals'!$A:$A,0))</f>
        <v>0</v>
      </c>
      <c r="J154" s="86">
        <f>INDEX('1_GrowthAppeals'!AB:AB,MATCH($A154,'1_GrowthAppeals'!$A:$A,0))</f>
        <v>0</v>
      </c>
      <c r="K154" s="86">
        <f>INDEX('1_GrowthAppeals'!AC:AC,MATCH($A154,'1_GrowthAppeals'!$A:$A,0))</f>
        <v>0</v>
      </c>
      <c r="L154" s="86">
        <f>INDEX('1_GrowthAppeals'!AD:AD,MATCH($A154,'1_GrowthAppeals'!$A:$A,0))</f>
        <v>0</v>
      </c>
      <c r="M154" s="86">
        <f>INDEX('1_GrowthAppeals'!AE:AE,MATCH($A154,'1_GrowthAppeals'!$A:$A,0))</f>
        <v>0</v>
      </c>
      <c r="N154" s="86">
        <f>INDEX('1_GrowthAppeals'!AF:AF,MATCH($A154,'1_GrowthAppeals'!$A:$A,0))</f>
        <v>0</v>
      </c>
      <c r="O154" s="86">
        <f>INDEX('1_GrowthAppeals'!AG:AG,MATCH($A154,'1_GrowthAppeals'!$A:$A,0))</f>
        <v>0</v>
      </c>
      <c r="P154" s="86">
        <f>INDEX('1_GrowthAppeals'!AH:AH,MATCH($A154,'1_GrowthAppeals'!$A:$A,0))</f>
        <v>0</v>
      </c>
      <c r="Q154" s="86">
        <f>INDEX('1_GrowthAppeals'!AI:AI,MATCH($A154,'1_GrowthAppeals'!$A:$A,0))</f>
        <v>0</v>
      </c>
      <c r="R154" s="86">
        <f>INDEX('1_GrowthAppeals'!AJ:AJ,MATCH($A154,'1_GrowthAppeals'!$A:$A,0))</f>
        <v>0</v>
      </c>
      <c r="S154" s="325">
        <f>INDEX('1_GrowthAppeals'!AK:AK,MATCH($A154,'1_GrowthAppeals'!$A:$A,0))</f>
        <v>0</v>
      </c>
      <c r="T154" s="327"/>
      <c r="U154" s="95"/>
      <c r="V154" s="95"/>
      <c r="W154" s="95"/>
      <c r="X154" s="95"/>
      <c r="Y154" s="95"/>
      <c r="Z154" s="95"/>
      <c r="AA154" s="95"/>
      <c r="AB154" s="95"/>
      <c r="AC154" s="95"/>
      <c r="AD154" s="95"/>
      <c r="AE154" s="95"/>
      <c r="AF154" s="95"/>
      <c r="AG154" s="95"/>
      <c r="AH154" s="95"/>
      <c r="AI154" s="318"/>
      <c r="AJ154" s="322">
        <f t="shared" si="33"/>
        <v>0</v>
      </c>
      <c r="AK154" s="88">
        <f t="shared" si="34"/>
        <v>0</v>
      </c>
      <c r="AL154" s="88">
        <f t="shared" si="35"/>
        <v>0</v>
      </c>
      <c r="AM154" s="88">
        <f t="shared" si="36"/>
        <v>0</v>
      </c>
      <c r="AN154" s="88">
        <f t="shared" si="37"/>
        <v>0</v>
      </c>
      <c r="AO154" s="88">
        <f t="shared" si="38"/>
        <v>0</v>
      </c>
      <c r="AP154" s="88">
        <f t="shared" si="39"/>
        <v>0</v>
      </c>
      <c r="AQ154" s="88">
        <f t="shared" si="40"/>
        <v>0</v>
      </c>
      <c r="AR154" s="88">
        <f t="shared" si="41"/>
        <v>0</v>
      </c>
      <c r="AS154" s="88">
        <f t="shared" si="42"/>
        <v>0</v>
      </c>
      <c r="AT154" s="88">
        <f t="shared" si="43"/>
        <v>0</v>
      </c>
      <c r="AU154" s="88">
        <f t="shared" si="44"/>
        <v>0</v>
      </c>
      <c r="AV154" s="88">
        <f t="shared" si="45"/>
        <v>0</v>
      </c>
      <c r="AW154" s="88">
        <f t="shared" si="46"/>
        <v>0</v>
      </c>
      <c r="AX154" s="88">
        <f t="shared" si="47"/>
        <v>0</v>
      </c>
      <c r="AY154" s="88">
        <f t="shared" si="48"/>
        <v>0</v>
      </c>
    </row>
    <row r="155" spans="1:51" s="48" customFormat="1">
      <c r="A155" s="72" t="str">
        <f>'Ref2'!I155</f>
        <v>E4704</v>
      </c>
      <c r="B155" s="72" t="str">
        <f>INDEX('Ref1'!$E:$E,MATCH($A155,'Ref1'!$A:$A,0))</f>
        <v>Leeds</v>
      </c>
      <c r="C155" s="72" t="str">
        <f>INDEX('Ref2'!$E:$E,MATCH($A155,'Ref2'!$A:$A,0))</f>
        <v>No</v>
      </c>
      <c r="D155" s="86">
        <f>INDEX('1_GrowthAppeals'!V:V,MATCH($A155,'1_GrowthAppeals'!$A:$A,0))</f>
        <v>0</v>
      </c>
      <c r="E155" s="86">
        <f>INDEX('1_GrowthAppeals'!W:W,MATCH($A155,'1_GrowthAppeals'!$A:$A,0))</f>
        <v>0</v>
      </c>
      <c r="F155" s="86">
        <f>INDEX('1_GrowthAppeals'!X:X,MATCH($A155,'1_GrowthAppeals'!$A:$A,0))</f>
        <v>0</v>
      </c>
      <c r="G155" s="86">
        <f>INDEX('1_GrowthAppeals'!Y:Y,MATCH($A155,'1_GrowthAppeals'!$A:$A,0))</f>
        <v>0</v>
      </c>
      <c r="H155" s="86">
        <f>INDEX('1_GrowthAppeals'!Z:Z,MATCH($A155,'1_GrowthAppeals'!$A:$A,0))</f>
        <v>0</v>
      </c>
      <c r="I155" s="86">
        <f>INDEX('1_GrowthAppeals'!AA:AA,MATCH($A155,'1_GrowthAppeals'!$A:$A,0))</f>
        <v>0</v>
      </c>
      <c r="J155" s="86">
        <f>INDEX('1_GrowthAppeals'!AB:AB,MATCH($A155,'1_GrowthAppeals'!$A:$A,0))</f>
        <v>0</v>
      </c>
      <c r="K155" s="86">
        <f>INDEX('1_GrowthAppeals'!AC:AC,MATCH($A155,'1_GrowthAppeals'!$A:$A,0))</f>
        <v>0</v>
      </c>
      <c r="L155" s="86">
        <f>INDEX('1_GrowthAppeals'!AD:AD,MATCH($A155,'1_GrowthAppeals'!$A:$A,0))</f>
        <v>0</v>
      </c>
      <c r="M155" s="86">
        <f>INDEX('1_GrowthAppeals'!AE:AE,MATCH($A155,'1_GrowthAppeals'!$A:$A,0))</f>
        <v>0</v>
      </c>
      <c r="N155" s="86">
        <f>INDEX('1_GrowthAppeals'!AF:AF,MATCH($A155,'1_GrowthAppeals'!$A:$A,0))</f>
        <v>0</v>
      </c>
      <c r="O155" s="86">
        <f>INDEX('1_GrowthAppeals'!AG:AG,MATCH($A155,'1_GrowthAppeals'!$A:$A,0))</f>
        <v>0</v>
      </c>
      <c r="P155" s="86">
        <f>INDEX('1_GrowthAppeals'!AH:AH,MATCH($A155,'1_GrowthAppeals'!$A:$A,0))</f>
        <v>0</v>
      </c>
      <c r="Q155" s="86">
        <f>INDEX('1_GrowthAppeals'!AI:AI,MATCH($A155,'1_GrowthAppeals'!$A:$A,0))</f>
        <v>0</v>
      </c>
      <c r="R155" s="86">
        <f>INDEX('1_GrowthAppeals'!AJ:AJ,MATCH($A155,'1_GrowthAppeals'!$A:$A,0))</f>
        <v>0</v>
      </c>
      <c r="S155" s="325">
        <f>INDEX('1_GrowthAppeals'!AK:AK,MATCH($A155,'1_GrowthAppeals'!$A:$A,0))</f>
        <v>0</v>
      </c>
      <c r="T155" s="327"/>
      <c r="U155" s="95"/>
      <c r="V155" s="95"/>
      <c r="W155" s="95"/>
      <c r="X155" s="95"/>
      <c r="Y155" s="95"/>
      <c r="Z155" s="95"/>
      <c r="AA155" s="95"/>
      <c r="AB155" s="95"/>
      <c r="AC155" s="95"/>
      <c r="AD155" s="95"/>
      <c r="AE155" s="95"/>
      <c r="AF155" s="95"/>
      <c r="AG155" s="95"/>
      <c r="AH155" s="95"/>
      <c r="AI155" s="318"/>
      <c r="AJ155" s="322">
        <f t="shared" si="33"/>
        <v>0</v>
      </c>
      <c r="AK155" s="88">
        <f t="shared" si="34"/>
        <v>0</v>
      </c>
      <c r="AL155" s="88">
        <f t="shared" si="35"/>
        <v>0</v>
      </c>
      <c r="AM155" s="88">
        <f t="shared" si="36"/>
        <v>0</v>
      </c>
      <c r="AN155" s="88">
        <f t="shared" si="37"/>
        <v>0</v>
      </c>
      <c r="AO155" s="88">
        <f t="shared" si="38"/>
        <v>0</v>
      </c>
      <c r="AP155" s="88">
        <f t="shared" si="39"/>
        <v>0</v>
      </c>
      <c r="AQ155" s="88">
        <f t="shared" si="40"/>
        <v>0</v>
      </c>
      <c r="AR155" s="88">
        <f t="shared" si="41"/>
        <v>0</v>
      </c>
      <c r="AS155" s="88">
        <f t="shared" si="42"/>
        <v>0</v>
      </c>
      <c r="AT155" s="88">
        <f t="shared" si="43"/>
        <v>0</v>
      </c>
      <c r="AU155" s="88">
        <f t="shared" si="44"/>
        <v>0</v>
      </c>
      <c r="AV155" s="88">
        <f t="shared" si="45"/>
        <v>0</v>
      </c>
      <c r="AW155" s="88">
        <f t="shared" si="46"/>
        <v>0</v>
      </c>
      <c r="AX155" s="88">
        <f t="shared" si="47"/>
        <v>0</v>
      </c>
      <c r="AY155" s="88">
        <f t="shared" si="48"/>
        <v>0</v>
      </c>
    </row>
    <row r="156" spans="1:51" s="48" customFormat="1">
      <c r="A156" s="72" t="str">
        <f>'Ref2'!I156</f>
        <v>E2401</v>
      </c>
      <c r="B156" s="72" t="str">
        <f>INDEX('Ref1'!$E:$E,MATCH($A156,'Ref1'!$A:$A,0))</f>
        <v>Leicester</v>
      </c>
      <c r="C156" s="72" t="str">
        <f>INDEX('Ref2'!$E:$E,MATCH($A156,'Ref2'!$A:$A,0))</f>
        <v>No</v>
      </c>
      <c r="D156" s="86">
        <f>INDEX('1_GrowthAppeals'!V:V,MATCH($A156,'1_GrowthAppeals'!$A:$A,0))</f>
        <v>0</v>
      </c>
      <c r="E156" s="86">
        <f>INDEX('1_GrowthAppeals'!W:W,MATCH($A156,'1_GrowthAppeals'!$A:$A,0))</f>
        <v>0</v>
      </c>
      <c r="F156" s="86">
        <f>INDEX('1_GrowthAppeals'!X:X,MATCH($A156,'1_GrowthAppeals'!$A:$A,0))</f>
        <v>0</v>
      </c>
      <c r="G156" s="86">
        <f>INDEX('1_GrowthAppeals'!Y:Y,MATCH($A156,'1_GrowthAppeals'!$A:$A,0))</f>
        <v>0</v>
      </c>
      <c r="H156" s="86">
        <f>INDEX('1_GrowthAppeals'!Z:Z,MATCH($A156,'1_GrowthAppeals'!$A:$A,0))</f>
        <v>0</v>
      </c>
      <c r="I156" s="86">
        <f>INDEX('1_GrowthAppeals'!AA:AA,MATCH($A156,'1_GrowthAppeals'!$A:$A,0))</f>
        <v>0</v>
      </c>
      <c r="J156" s="86">
        <f>INDEX('1_GrowthAppeals'!AB:AB,MATCH($A156,'1_GrowthAppeals'!$A:$A,0))</f>
        <v>0</v>
      </c>
      <c r="K156" s="86">
        <f>INDEX('1_GrowthAppeals'!AC:AC,MATCH($A156,'1_GrowthAppeals'!$A:$A,0))</f>
        <v>0</v>
      </c>
      <c r="L156" s="86">
        <f>INDEX('1_GrowthAppeals'!AD:AD,MATCH($A156,'1_GrowthAppeals'!$A:$A,0))</f>
        <v>0</v>
      </c>
      <c r="M156" s="86">
        <f>INDEX('1_GrowthAppeals'!AE:AE,MATCH($A156,'1_GrowthAppeals'!$A:$A,0))</f>
        <v>0</v>
      </c>
      <c r="N156" s="86">
        <f>INDEX('1_GrowthAppeals'!AF:AF,MATCH($A156,'1_GrowthAppeals'!$A:$A,0))</f>
        <v>0</v>
      </c>
      <c r="O156" s="86">
        <f>INDEX('1_GrowthAppeals'!AG:AG,MATCH($A156,'1_GrowthAppeals'!$A:$A,0))</f>
        <v>0</v>
      </c>
      <c r="P156" s="86">
        <f>INDEX('1_GrowthAppeals'!AH:AH,MATCH($A156,'1_GrowthAppeals'!$A:$A,0))</f>
        <v>0</v>
      </c>
      <c r="Q156" s="86">
        <f>INDEX('1_GrowthAppeals'!AI:AI,MATCH($A156,'1_GrowthAppeals'!$A:$A,0))</f>
        <v>0</v>
      </c>
      <c r="R156" s="86">
        <f>INDEX('1_GrowthAppeals'!AJ:AJ,MATCH($A156,'1_GrowthAppeals'!$A:$A,0))</f>
        <v>0</v>
      </c>
      <c r="S156" s="325">
        <f>INDEX('1_GrowthAppeals'!AK:AK,MATCH($A156,'1_GrowthAppeals'!$A:$A,0))</f>
        <v>0</v>
      </c>
      <c r="T156" s="327"/>
      <c r="U156" s="95"/>
      <c r="V156" s="95"/>
      <c r="W156" s="95"/>
      <c r="X156" s="95"/>
      <c r="Y156" s="95"/>
      <c r="Z156" s="95"/>
      <c r="AA156" s="95"/>
      <c r="AB156" s="95"/>
      <c r="AC156" s="95"/>
      <c r="AD156" s="95"/>
      <c r="AE156" s="95"/>
      <c r="AF156" s="95"/>
      <c r="AG156" s="95"/>
      <c r="AH156" s="95"/>
      <c r="AI156" s="318"/>
      <c r="AJ156" s="322">
        <f t="shared" si="33"/>
        <v>0</v>
      </c>
      <c r="AK156" s="88">
        <f t="shared" si="34"/>
        <v>0</v>
      </c>
      <c r="AL156" s="88">
        <f t="shared" si="35"/>
        <v>0</v>
      </c>
      <c r="AM156" s="88">
        <f t="shared" si="36"/>
        <v>0</v>
      </c>
      <c r="AN156" s="88">
        <f t="shared" si="37"/>
        <v>0</v>
      </c>
      <c r="AO156" s="88">
        <f t="shared" si="38"/>
        <v>0</v>
      </c>
      <c r="AP156" s="88">
        <f t="shared" si="39"/>
        <v>0</v>
      </c>
      <c r="AQ156" s="88">
        <f t="shared" si="40"/>
        <v>0</v>
      </c>
      <c r="AR156" s="88">
        <f t="shared" si="41"/>
        <v>0</v>
      </c>
      <c r="AS156" s="88">
        <f t="shared" si="42"/>
        <v>0</v>
      </c>
      <c r="AT156" s="88">
        <f t="shared" si="43"/>
        <v>0</v>
      </c>
      <c r="AU156" s="88">
        <f t="shared" si="44"/>
        <v>0</v>
      </c>
      <c r="AV156" s="88">
        <f t="shared" si="45"/>
        <v>0</v>
      </c>
      <c r="AW156" s="88">
        <f t="shared" si="46"/>
        <v>0</v>
      </c>
      <c r="AX156" s="88">
        <f t="shared" si="47"/>
        <v>0</v>
      </c>
      <c r="AY156" s="88">
        <f t="shared" si="48"/>
        <v>0</v>
      </c>
    </row>
    <row r="157" spans="1:51" s="48" customFormat="1">
      <c r="A157" s="72" t="str">
        <f>'Ref2'!I157</f>
        <v>E1435</v>
      </c>
      <c r="B157" s="72" t="str">
        <f>INDEX('Ref1'!$E:$E,MATCH($A157,'Ref1'!$A:$A,0))</f>
        <v>Lewes</v>
      </c>
      <c r="C157" s="72" t="str">
        <f>INDEX('Ref2'!$E:$E,MATCH($A157,'Ref2'!$A:$A,0))</f>
        <v>No</v>
      </c>
      <c r="D157" s="86">
        <f>INDEX('1_GrowthAppeals'!V:V,MATCH($A157,'1_GrowthAppeals'!$A:$A,0))</f>
        <v>0</v>
      </c>
      <c r="E157" s="86">
        <f>INDEX('1_GrowthAppeals'!W:W,MATCH($A157,'1_GrowthAppeals'!$A:$A,0))</f>
        <v>0</v>
      </c>
      <c r="F157" s="86">
        <f>INDEX('1_GrowthAppeals'!X:X,MATCH($A157,'1_GrowthAppeals'!$A:$A,0))</f>
        <v>0</v>
      </c>
      <c r="G157" s="86">
        <f>INDEX('1_GrowthAppeals'!Y:Y,MATCH($A157,'1_GrowthAppeals'!$A:$A,0))</f>
        <v>0</v>
      </c>
      <c r="H157" s="86">
        <f>INDEX('1_GrowthAppeals'!Z:Z,MATCH($A157,'1_GrowthAppeals'!$A:$A,0))</f>
        <v>0</v>
      </c>
      <c r="I157" s="86">
        <f>INDEX('1_GrowthAppeals'!AA:AA,MATCH($A157,'1_GrowthAppeals'!$A:$A,0))</f>
        <v>0</v>
      </c>
      <c r="J157" s="86">
        <f>INDEX('1_GrowthAppeals'!AB:AB,MATCH($A157,'1_GrowthAppeals'!$A:$A,0))</f>
        <v>0</v>
      </c>
      <c r="K157" s="86">
        <f>INDEX('1_GrowthAppeals'!AC:AC,MATCH($A157,'1_GrowthAppeals'!$A:$A,0))</f>
        <v>0</v>
      </c>
      <c r="L157" s="86">
        <f>INDEX('1_GrowthAppeals'!AD:AD,MATCH($A157,'1_GrowthAppeals'!$A:$A,0))</f>
        <v>0</v>
      </c>
      <c r="M157" s="86">
        <f>INDEX('1_GrowthAppeals'!AE:AE,MATCH($A157,'1_GrowthAppeals'!$A:$A,0))</f>
        <v>0</v>
      </c>
      <c r="N157" s="86">
        <f>INDEX('1_GrowthAppeals'!AF:AF,MATCH($A157,'1_GrowthAppeals'!$A:$A,0))</f>
        <v>0</v>
      </c>
      <c r="O157" s="86">
        <f>INDEX('1_GrowthAppeals'!AG:AG,MATCH($A157,'1_GrowthAppeals'!$A:$A,0))</f>
        <v>0</v>
      </c>
      <c r="P157" s="86">
        <f>INDEX('1_GrowthAppeals'!AH:AH,MATCH($A157,'1_GrowthAppeals'!$A:$A,0))</f>
        <v>0</v>
      </c>
      <c r="Q157" s="86">
        <f>INDEX('1_GrowthAppeals'!AI:AI,MATCH($A157,'1_GrowthAppeals'!$A:$A,0))</f>
        <v>0</v>
      </c>
      <c r="R157" s="86">
        <f>INDEX('1_GrowthAppeals'!AJ:AJ,MATCH($A157,'1_GrowthAppeals'!$A:$A,0))</f>
        <v>0</v>
      </c>
      <c r="S157" s="325">
        <f>INDEX('1_GrowthAppeals'!AK:AK,MATCH($A157,'1_GrowthAppeals'!$A:$A,0))</f>
        <v>0</v>
      </c>
      <c r="T157" s="327"/>
      <c r="U157" s="95"/>
      <c r="V157" s="95"/>
      <c r="W157" s="95"/>
      <c r="X157" s="95"/>
      <c r="Y157" s="95"/>
      <c r="Z157" s="95"/>
      <c r="AA157" s="95"/>
      <c r="AB157" s="95"/>
      <c r="AC157" s="95"/>
      <c r="AD157" s="95"/>
      <c r="AE157" s="95"/>
      <c r="AF157" s="95"/>
      <c r="AG157" s="95"/>
      <c r="AH157" s="95"/>
      <c r="AI157" s="318"/>
      <c r="AJ157" s="322">
        <f t="shared" si="33"/>
        <v>0</v>
      </c>
      <c r="AK157" s="88">
        <f t="shared" si="34"/>
        <v>0</v>
      </c>
      <c r="AL157" s="88">
        <f t="shared" si="35"/>
        <v>0</v>
      </c>
      <c r="AM157" s="88">
        <f t="shared" si="36"/>
        <v>0</v>
      </c>
      <c r="AN157" s="88">
        <f t="shared" si="37"/>
        <v>0</v>
      </c>
      <c r="AO157" s="88">
        <f t="shared" si="38"/>
        <v>0</v>
      </c>
      <c r="AP157" s="88">
        <f t="shared" si="39"/>
        <v>0</v>
      </c>
      <c r="AQ157" s="88">
        <f t="shared" si="40"/>
        <v>0</v>
      </c>
      <c r="AR157" s="88">
        <f t="shared" si="41"/>
        <v>0</v>
      </c>
      <c r="AS157" s="88">
        <f t="shared" si="42"/>
        <v>0</v>
      </c>
      <c r="AT157" s="88">
        <f t="shared" si="43"/>
        <v>0</v>
      </c>
      <c r="AU157" s="88">
        <f t="shared" si="44"/>
        <v>0</v>
      </c>
      <c r="AV157" s="88">
        <f t="shared" si="45"/>
        <v>0</v>
      </c>
      <c r="AW157" s="88">
        <f t="shared" si="46"/>
        <v>0</v>
      </c>
      <c r="AX157" s="88">
        <f t="shared" si="47"/>
        <v>0</v>
      </c>
      <c r="AY157" s="88">
        <f t="shared" si="48"/>
        <v>0</v>
      </c>
    </row>
    <row r="158" spans="1:51" s="48" customFormat="1">
      <c r="A158" s="72" t="str">
        <f>'Ref2'!I158</f>
        <v>E5018</v>
      </c>
      <c r="B158" s="72" t="str">
        <f>INDEX('Ref1'!$E:$E,MATCH($A158,'Ref1'!$A:$A,0))</f>
        <v>Lewisham</v>
      </c>
      <c r="C158" s="72" t="str">
        <f>INDEX('Ref2'!$E:$E,MATCH($A158,'Ref2'!$A:$A,0))</f>
        <v>No</v>
      </c>
      <c r="D158" s="86">
        <f>INDEX('1_GrowthAppeals'!V:V,MATCH($A158,'1_GrowthAppeals'!$A:$A,0))</f>
        <v>0</v>
      </c>
      <c r="E158" s="86">
        <f>INDEX('1_GrowthAppeals'!W:W,MATCH($A158,'1_GrowthAppeals'!$A:$A,0))</f>
        <v>0</v>
      </c>
      <c r="F158" s="86">
        <f>INDEX('1_GrowthAppeals'!X:X,MATCH($A158,'1_GrowthAppeals'!$A:$A,0))</f>
        <v>0</v>
      </c>
      <c r="G158" s="86">
        <f>INDEX('1_GrowthAppeals'!Y:Y,MATCH($A158,'1_GrowthAppeals'!$A:$A,0))</f>
        <v>0</v>
      </c>
      <c r="H158" s="86">
        <f>INDEX('1_GrowthAppeals'!Z:Z,MATCH($A158,'1_GrowthAppeals'!$A:$A,0))</f>
        <v>0</v>
      </c>
      <c r="I158" s="86">
        <f>INDEX('1_GrowthAppeals'!AA:AA,MATCH($A158,'1_GrowthAppeals'!$A:$A,0))</f>
        <v>0</v>
      </c>
      <c r="J158" s="86">
        <f>INDEX('1_GrowthAppeals'!AB:AB,MATCH($A158,'1_GrowthAppeals'!$A:$A,0))</f>
        <v>0</v>
      </c>
      <c r="K158" s="86">
        <f>INDEX('1_GrowthAppeals'!AC:AC,MATCH($A158,'1_GrowthAppeals'!$A:$A,0))</f>
        <v>0</v>
      </c>
      <c r="L158" s="86">
        <f>INDEX('1_GrowthAppeals'!AD:AD,MATCH($A158,'1_GrowthAppeals'!$A:$A,0))</f>
        <v>0</v>
      </c>
      <c r="M158" s="86">
        <f>INDEX('1_GrowthAppeals'!AE:AE,MATCH($A158,'1_GrowthAppeals'!$A:$A,0))</f>
        <v>0</v>
      </c>
      <c r="N158" s="86">
        <f>INDEX('1_GrowthAppeals'!AF:AF,MATCH($A158,'1_GrowthAppeals'!$A:$A,0))</f>
        <v>0</v>
      </c>
      <c r="O158" s="86">
        <f>INDEX('1_GrowthAppeals'!AG:AG,MATCH($A158,'1_GrowthAppeals'!$A:$A,0))</f>
        <v>0</v>
      </c>
      <c r="P158" s="86">
        <f>INDEX('1_GrowthAppeals'!AH:AH,MATCH($A158,'1_GrowthAppeals'!$A:$A,0))</f>
        <v>0</v>
      </c>
      <c r="Q158" s="86">
        <f>INDEX('1_GrowthAppeals'!AI:AI,MATCH($A158,'1_GrowthAppeals'!$A:$A,0))</f>
        <v>0</v>
      </c>
      <c r="R158" s="86">
        <f>INDEX('1_GrowthAppeals'!AJ:AJ,MATCH($A158,'1_GrowthAppeals'!$A:$A,0))</f>
        <v>0</v>
      </c>
      <c r="S158" s="325">
        <f>INDEX('1_GrowthAppeals'!AK:AK,MATCH($A158,'1_GrowthAppeals'!$A:$A,0))</f>
        <v>0</v>
      </c>
      <c r="T158" s="327"/>
      <c r="U158" s="95"/>
      <c r="V158" s="95"/>
      <c r="W158" s="95"/>
      <c r="X158" s="95"/>
      <c r="Y158" s="95"/>
      <c r="Z158" s="95"/>
      <c r="AA158" s="95"/>
      <c r="AB158" s="95"/>
      <c r="AC158" s="95"/>
      <c r="AD158" s="95"/>
      <c r="AE158" s="95"/>
      <c r="AF158" s="95"/>
      <c r="AG158" s="95"/>
      <c r="AH158" s="95"/>
      <c r="AI158" s="318"/>
      <c r="AJ158" s="322">
        <f t="shared" si="33"/>
        <v>0</v>
      </c>
      <c r="AK158" s="88">
        <f t="shared" si="34"/>
        <v>0</v>
      </c>
      <c r="AL158" s="88">
        <f t="shared" si="35"/>
        <v>0</v>
      </c>
      <c r="AM158" s="88">
        <f t="shared" si="36"/>
        <v>0</v>
      </c>
      <c r="AN158" s="88">
        <f t="shared" si="37"/>
        <v>0</v>
      </c>
      <c r="AO158" s="88">
        <f t="shared" si="38"/>
        <v>0</v>
      </c>
      <c r="AP158" s="88">
        <f t="shared" si="39"/>
        <v>0</v>
      </c>
      <c r="AQ158" s="88">
        <f t="shared" si="40"/>
        <v>0</v>
      </c>
      <c r="AR158" s="88">
        <f t="shared" si="41"/>
        <v>0</v>
      </c>
      <c r="AS158" s="88">
        <f t="shared" si="42"/>
        <v>0</v>
      </c>
      <c r="AT158" s="88">
        <f t="shared" si="43"/>
        <v>0</v>
      </c>
      <c r="AU158" s="88">
        <f t="shared" si="44"/>
        <v>0</v>
      </c>
      <c r="AV158" s="88">
        <f t="shared" si="45"/>
        <v>0</v>
      </c>
      <c r="AW158" s="88">
        <f t="shared" si="46"/>
        <v>0</v>
      </c>
      <c r="AX158" s="88">
        <f t="shared" si="47"/>
        <v>0</v>
      </c>
      <c r="AY158" s="88">
        <f t="shared" si="48"/>
        <v>0</v>
      </c>
    </row>
    <row r="159" spans="1:51" s="48" customFormat="1">
      <c r="A159" s="72" t="str">
        <f>'Ref2'!I159</f>
        <v>E3433</v>
      </c>
      <c r="B159" s="72" t="str">
        <f>INDEX('Ref1'!$E:$E,MATCH($A159,'Ref1'!$A:$A,0))</f>
        <v>Lichfield</v>
      </c>
      <c r="C159" s="72" t="str">
        <f>INDEX('Ref2'!$E:$E,MATCH($A159,'Ref2'!$A:$A,0))</f>
        <v>No</v>
      </c>
      <c r="D159" s="86">
        <f>INDEX('1_GrowthAppeals'!V:V,MATCH($A159,'1_GrowthAppeals'!$A:$A,0))</f>
        <v>0</v>
      </c>
      <c r="E159" s="86">
        <f>INDEX('1_GrowthAppeals'!W:W,MATCH($A159,'1_GrowthAppeals'!$A:$A,0))</f>
        <v>0</v>
      </c>
      <c r="F159" s="86">
        <f>INDEX('1_GrowthAppeals'!X:X,MATCH($A159,'1_GrowthAppeals'!$A:$A,0))</f>
        <v>0</v>
      </c>
      <c r="G159" s="86">
        <f>INDEX('1_GrowthAppeals'!Y:Y,MATCH($A159,'1_GrowthAppeals'!$A:$A,0))</f>
        <v>0</v>
      </c>
      <c r="H159" s="86">
        <f>INDEX('1_GrowthAppeals'!Z:Z,MATCH($A159,'1_GrowthAppeals'!$A:$A,0))</f>
        <v>0</v>
      </c>
      <c r="I159" s="86">
        <f>INDEX('1_GrowthAppeals'!AA:AA,MATCH($A159,'1_GrowthAppeals'!$A:$A,0))</f>
        <v>0</v>
      </c>
      <c r="J159" s="86">
        <f>INDEX('1_GrowthAppeals'!AB:AB,MATCH($A159,'1_GrowthAppeals'!$A:$A,0))</f>
        <v>0</v>
      </c>
      <c r="K159" s="86">
        <f>INDEX('1_GrowthAppeals'!AC:AC,MATCH($A159,'1_GrowthAppeals'!$A:$A,0))</f>
        <v>0</v>
      </c>
      <c r="L159" s="86">
        <f>INDEX('1_GrowthAppeals'!AD:AD,MATCH($A159,'1_GrowthAppeals'!$A:$A,0))</f>
        <v>0</v>
      </c>
      <c r="M159" s="86">
        <f>INDEX('1_GrowthAppeals'!AE:AE,MATCH($A159,'1_GrowthAppeals'!$A:$A,0))</f>
        <v>0</v>
      </c>
      <c r="N159" s="86">
        <f>INDEX('1_GrowthAppeals'!AF:AF,MATCH($A159,'1_GrowthAppeals'!$A:$A,0))</f>
        <v>0</v>
      </c>
      <c r="O159" s="86">
        <f>INDEX('1_GrowthAppeals'!AG:AG,MATCH($A159,'1_GrowthAppeals'!$A:$A,0))</f>
        <v>0</v>
      </c>
      <c r="P159" s="86">
        <f>INDEX('1_GrowthAppeals'!AH:AH,MATCH($A159,'1_GrowthAppeals'!$A:$A,0))</f>
        <v>0</v>
      </c>
      <c r="Q159" s="86">
        <f>INDEX('1_GrowthAppeals'!AI:AI,MATCH($A159,'1_GrowthAppeals'!$A:$A,0))</f>
        <v>0</v>
      </c>
      <c r="R159" s="86">
        <f>INDEX('1_GrowthAppeals'!AJ:AJ,MATCH($A159,'1_GrowthAppeals'!$A:$A,0))</f>
        <v>0</v>
      </c>
      <c r="S159" s="325">
        <f>INDEX('1_GrowthAppeals'!AK:AK,MATCH($A159,'1_GrowthAppeals'!$A:$A,0))</f>
        <v>0</v>
      </c>
      <c r="T159" s="327"/>
      <c r="U159" s="95"/>
      <c r="V159" s="95"/>
      <c r="W159" s="95"/>
      <c r="X159" s="95"/>
      <c r="Y159" s="95"/>
      <c r="Z159" s="95"/>
      <c r="AA159" s="95"/>
      <c r="AB159" s="95"/>
      <c r="AC159" s="95"/>
      <c r="AD159" s="95"/>
      <c r="AE159" s="95"/>
      <c r="AF159" s="95"/>
      <c r="AG159" s="95"/>
      <c r="AH159" s="95"/>
      <c r="AI159" s="318"/>
      <c r="AJ159" s="322">
        <f t="shared" si="33"/>
        <v>0</v>
      </c>
      <c r="AK159" s="88">
        <f t="shared" si="34"/>
        <v>0</v>
      </c>
      <c r="AL159" s="88">
        <f t="shared" si="35"/>
        <v>0</v>
      </c>
      <c r="AM159" s="88">
        <f t="shared" si="36"/>
        <v>0</v>
      </c>
      <c r="AN159" s="88">
        <f t="shared" si="37"/>
        <v>0</v>
      </c>
      <c r="AO159" s="88">
        <f t="shared" si="38"/>
        <v>0</v>
      </c>
      <c r="AP159" s="88">
        <f t="shared" si="39"/>
        <v>0</v>
      </c>
      <c r="AQ159" s="88">
        <f t="shared" si="40"/>
        <v>0</v>
      </c>
      <c r="AR159" s="88">
        <f t="shared" si="41"/>
        <v>0</v>
      </c>
      <c r="AS159" s="88">
        <f t="shared" si="42"/>
        <v>0</v>
      </c>
      <c r="AT159" s="88">
        <f t="shared" si="43"/>
        <v>0</v>
      </c>
      <c r="AU159" s="88">
        <f t="shared" si="44"/>
        <v>0</v>
      </c>
      <c r="AV159" s="88">
        <f t="shared" si="45"/>
        <v>0</v>
      </c>
      <c r="AW159" s="88">
        <f t="shared" si="46"/>
        <v>0</v>
      </c>
      <c r="AX159" s="88">
        <f t="shared" si="47"/>
        <v>0</v>
      </c>
      <c r="AY159" s="88">
        <f t="shared" si="48"/>
        <v>0</v>
      </c>
    </row>
    <row r="160" spans="1:51" s="48" customFormat="1">
      <c r="A160" s="72" t="str">
        <f>'Ref2'!I160</f>
        <v>E2533</v>
      </c>
      <c r="B160" s="72" t="str">
        <f>INDEX('Ref1'!$E:$E,MATCH($A160,'Ref1'!$A:$A,0))</f>
        <v>Lincoln</v>
      </c>
      <c r="C160" s="72" t="str">
        <f>INDEX('Ref2'!$E:$E,MATCH($A160,'Ref2'!$A:$A,0))</f>
        <v>No</v>
      </c>
      <c r="D160" s="86">
        <f>INDEX('1_GrowthAppeals'!V:V,MATCH($A160,'1_GrowthAppeals'!$A:$A,0))</f>
        <v>0</v>
      </c>
      <c r="E160" s="86">
        <f>INDEX('1_GrowthAppeals'!W:W,MATCH($A160,'1_GrowthAppeals'!$A:$A,0))</f>
        <v>0</v>
      </c>
      <c r="F160" s="86">
        <f>INDEX('1_GrowthAppeals'!X:X,MATCH($A160,'1_GrowthAppeals'!$A:$A,0))</f>
        <v>0</v>
      </c>
      <c r="G160" s="86">
        <f>INDEX('1_GrowthAppeals'!Y:Y,MATCH($A160,'1_GrowthAppeals'!$A:$A,0))</f>
        <v>0</v>
      </c>
      <c r="H160" s="86">
        <f>INDEX('1_GrowthAppeals'!Z:Z,MATCH($A160,'1_GrowthAppeals'!$A:$A,0))</f>
        <v>0</v>
      </c>
      <c r="I160" s="86">
        <f>INDEX('1_GrowthAppeals'!AA:AA,MATCH($A160,'1_GrowthAppeals'!$A:$A,0))</f>
        <v>0</v>
      </c>
      <c r="J160" s="86">
        <f>INDEX('1_GrowthAppeals'!AB:AB,MATCH($A160,'1_GrowthAppeals'!$A:$A,0))</f>
        <v>0</v>
      </c>
      <c r="K160" s="86">
        <f>INDEX('1_GrowthAppeals'!AC:AC,MATCH($A160,'1_GrowthAppeals'!$A:$A,0))</f>
        <v>0</v>
      </c>
      <c r="L160" s="86">
        <f>INDEX('1_GrowthAppeals'!AD:AD,MATCH($A160,'1_GrowthAppeals'!$A:$A,0))</f>
        <v>0</v>
      </c>
      <c r="M160" s="86">
        <f>INDEX('1_GrowthAppeals'!AE:AE,MATCH($A160,'1_GrowthAppeals'!$A:$A,0))</f>
        <v>0</v>
      </c>
      <c r="N160" s="86">
        <f>INDEX('1_GrowthAppeals'!AF:AF,MATCH($A160,'1_GrowthAppeals'!$A:$A,0))</f>
        <v>0</v>
      </c>
      <c r="O160" s="86">
        <f>INDEX('1_GrowthAppeals'!AG:AG,MATCH($A160,'1_GrowthAppeals'!$A:$A,0))</f>
        <v>0</v>
      </c>
      <c r="P160" s="86">
        <f>INDEX('1_GrowthAppeals'!AH:AH,MATCH($A160,'1_GrowthAppeals'!$A:$A,0))</f>
        <v>0</v>
      </c>
      <c r="Q160" s="86">
        <f>INDEX('1_GrowthAppeals'!AI:AI,MATCH($A160,'1_GrowthAppeals'!$A:$A,0))</f>
        <v>0</v>
      </c>
      <c r="R160" s="86">
        <f>INDEX('1_GrowthAppeals'!AJ:AJ,MATCH($A160,'1_GrowthAppeals'!$A:$A,0))</f>
        <v>0</v>
      </c>
      <c r="S160" s="325">
        <f>INDEX('1_GrowthAppeals'!AK:AK,MATCH($A160,'1_GrowthAppeals'!$A:$A,0))</f>
        <v>0</v>
      </c>
      <c r="T160" s="327"/>
      <c r="U160" s="95"/>
      <c r="V160" s="95"/>
      <c r="W160" s="95"/>
      <c r="X160" s="95"/>
      <c r="Y160" s="95"/>
      <c r="Z160" s="95"/>
      <c r="AA160" s="95"/>
      <c r="AB160" s="95"/>
      <c r="AC160" s="95"/>
      <c r="AD160" s="95"/>
      <c r="AE160" s="95"/>
      <c r="AF160" s="95"/>
      <c r="AG160" s="95"/>
      <c r="AH160" s="95"/>
      <c r="AI160" s="318"/>
      <c r="AJ160" s="322">
        <f t="shared" si="33"/>
        <v>0</v>
      </c>
      <c r="AK160" s="88">
        <f t="shared" si="34"/>
        <v>0</v>
      </c>
      <c r="AL160" s="88">
        <f t="shared" si="35"/>
        <v>0</v>
      </c>
      <c r="AM160" s="88">
        <f t="shared" si="36"/>
        <v>0</v>
      </c>
      <c r="AN160" s="88">
        <f t="shared" si="37"/>
        <v>0</v>
      </c>
      <c r="AO160" s="88">
        <f t="shared" si="38"/>
        <v>0</v>
      </c>
      <c r="AP160" s="88">
        <f t="shared" si="39"/>
        <v>0</v>
      </c>
      <c r="AQ160" s="88">
        <f t="shared" si="40"/>
        <v>0</v>
      </c>
      <c r="AR160" s="88">
        <f t="shared" si="41"/>
        <v>0</v>
      </c>
      <c r="AS160" s="88">
        <f t="shared" si="42"/>
        <v>0</v>
      </c>
      <c r="AT160" s="88">
        <f t="shared" si="43"/>
        <v>0</v>
      </c>
      <c r="AU160" s="88">
        <f t="shared" si="44"/>
        <v>0</v>
      </c>
      <c r="AV160" s="88">
        <f t="shared" si="45"/>
        <v>0</v>
      </c>
      <c r="AW160" s="88">
        <f t="shared" si="46"/>
        <v>0</v>
      </c>
      <c r="AX160" s="88">
        <f t="shared" si="47"/>
        <v>0</v>
      </c>
      <c r="AY160" s="88">
        <f t="shared" si="48"/>
        <v>0</v>
      </c>
    </row>
    <row r="161" spans="1:51" s="48" customFormat="1">
      <c r="A161" s="72" t="str">
        <f>'Ref2'!I161</f>
        <v>E4302</v>
      </c>
      <c r="B161" s="72" t="str">
        <f>INDEX('Ref1'!$E:$E,MATCH($A161,'Ref1'!$A:$A,0))</f>
        <v>Liverpool</v>
      </c>
      <c r="C161" s="72" t="str">
        <f>INDEX('Ref2'!$E:$E,MATCH($A161,'Ref2'!$A:$A,0))</f>
        <v>No</v>
      </c>
      <c r="D161" s="86">
        <f>INDEX('1_GrowthAppeals'!V:V,MATCH($A161,'1_GrowthAppeals'!$A:$A,0))</f>
        <v>0</v>
      </c>
      <c r="E161" s="86">
        <f>INDEX('1_GrowthAppeals'!W:W,MATCH($A161,'1_GrowthAppeals'!$A:$A,0))</f>
        <v>0</v>
      </c>
      <c r="F161" s="86">
        <f>INDEX('1_GrowthAppeals'!X:X,MATCH($A161,'1_GrowthAppeals'!$A:$A,0))</f>
        <v>0</v>
      </c>
      <c r="G161" s="86">
        <f>INDEX('1_GrowthAppeals'!Y:Y,MATCH($A161,'1_GrowthAppeals'!$A:$A,0))</f>
        <v>0</v>
      </c>
      <c r="H161" s="86">
        <f>INDEX('1_GrowthAppeals'!Z:Z,MATCH($A161,'1_GrowthAppeals'!$A:$A,0))</f>
        <v>0</v>
      </c>
      <c r="I161" s="86">
        <f>INDEX('1_GrowthAppeals'!AA:AA,MATCH($A161,'1_GrowthAppeals'!$A:$A,0))</f>
        <v>0</v>
      </c>
      <c r="J161" s="86">
        <f>INDEX('1_GrowthAppeals'!AB:AB,MATCH($A161,'1_GrowthAppeals'!$A:$A,0))</f>
        <v>0</v>
      </c>
      <c r="K161" s="86">
        <f>INDEX('1_GrowthAppeals'!AC:AC,MATCH($A161,'1_GrowthAppeals'!$A:$A,0))</f>
        <v>0</v>
      </c>
      <c r="L161" s="86">
        <f>INDEX('1_GrowthAppeals'!AD:AD,MATCH($A161,'1_GrowthAppeals'!$A:$A,0))</f>
        <v>0</v>
      </c>
      <c r="M161" s="86">
        <f>INDEX('1_GrowthAppeals'!AE:AE,MATCH($A161,'1_GrowthAppeals'!$A:$A,0))</f>
        <v>0</v>
      </c>
      <c r="N161" s="86">
        <f>INDEX('1_GrowthAppeals'!AF:AF,MATCH($A161,'1_GrowthAppeals'!$A:$A,0))</f>
        <v>0</v>
      </c>
      <c r="O161" s="86">
        <f>INDEX('1_GrowthAppeals'!AG:AG,MATCH($A161,'1_GrowthAppeals'!$A:$A,0))</f>
        <v>0</v>
      </c>
      <c r="P161" s="86">
        <f>INDEX('1_GrowthAppeals'!AH:AH,MATCH($A161,'1_GrowthAppeals'!$A:$A,0))</f>
        <v>0</v>
      </c>
      <c r="Q161" s="86">
        <f>INDEX('1_GrowthAppeals'!AI:AI,MATCH($A161,'1_GrowthAppeals'!$A:$A,0))</f>
        <v>0</v>
      </c>
      <c r="R161" s="86">
        <f>INDEX('1_GrowthAppeals'!AJ:AJ,MATCH($A161,'1_GrowthAppeals'!$A:$A,0))</f>
        <v>0</v>
      </c>
      <c r="S161" s="325">
        <f>INDEX('1_GrowthAppeals'!AK:AK,MATCH($A161,'1_GrowthAppeals'!$A:$A,0))</f>
        <v>0</v>
      </c>
      <c r="T161" s="327"/>
      <c r="U161" s="95"/>
      <c r="V161" s="95"/>
      <c r="W161" s="95"/>
      <c r="X161" s="95"/>
      <c r="Y161" s="95"/>
      <c r="Z161" s="95"/>
      <c r="AA161" s="95"/>
      <c r="AB161" s="95"/>
      <c r="AC161" s="95"/>
      <c r="AD161" s="95"/>
      <c r="AE161" s="95"/>
      <c r="AF161" s="95"/>
      <c r="AG161" s="95"/>
      <c r="AH161" s="95"/>
      <c r="AI161" s="318"/>
      <c r="AJ161" s="322">
        <f t="shared" si="33"/>
        <v>0</v>
      </c>
      <c r="AK161" s="88">
        <f t="shared" si="34"/>
        <v>0</v>
      </c>
      <c r="AL161" s="88">
        <f t="shared" si="35"/>
        <v>0</v>
      </c>
      <c r="AM161" s="88">
        <f t="shared" si="36"/>
        <v>0</v>
      </c>
      <c r="AN161" s="88">
        <f t="shared" si="37"/>
        <v>0</v>
      </c>
      <c r="AO161" s="88">
        <f t="shared" si="38"/>
        <v>0</v>
      </c>
      <c r="AP161" s="88">
        <f t="shared" si="39"/>
        <v>0</v>
      </c>
      <c r="AQ161" s="88">
        <f t="shared" si="40"/>
        <v>0</v>
      </c>
      <c r="AR161" s="88">
        <f t="shared" si="41"/>
        <v>0</v>
      </c>
      <c r="AS161" s="88">
        <f t="shared" si="42"/>
        <v>0</v>
      </c>
      <c r="AT161" s="88">
        <f t="shared" si="43"/>
        <v>0</v>
      </c>
      <c r="AU161" s="88">
        <f t="shared" si="44"/>
        <v>0</v>
      </c>
      <c r="AV161" s="88">
        <f t="shared" si="45"/>
        <v>0</v>
      </c>
      <c r="AW161" s="88">
        <f t="shared" si="46"/>
        <v>0</v>
      </c>
      <c r="AX161" s="88">
        <f t="shared" si="47"/>
        <v>0</v>
      </c>
      <c r="AY161" s="88">
        <f t="shared" si="48"/>
        <v>0</v>
      </c>
    </row>
    <row r="162" spans="1:51" s="48" customFormat="1">
      <c r="A162" s="72" t="str">
        <f>'Ref2'!I162</f>
        <v>E0201</v>
      </c>
      <c r="B162" s="72" t="str">
        <f>INDEX('Ref1'!$E:$E,MATCH($A162,'Ref1'!$A:$A,0))</f>
        <v>Luton</v>
      </c>
      <c r="C162" s="72" t="str">
        <f>INDEX('Ref2'!$E:$E,MATCH($A162,'Ref2'!$A:$A,0))</f>
        <v>No</v>
      </c>
      <c r="D162" s="86">
        <f>INDEX('1_GrowthAppeals'!V:V,MATCH($A162,'1_GrowthAppeals'!$A:$A,0))</f>
        <v>0</v>
      </c>
      <c r="E162" s="86">
        <f>INDEX('1_GrowthAppeals'!W:W,MATCH($A162,'1_GrowthAppeals'!$A:$A,0))</f>
        <v>0</v>
      </c>
      <c r="F162" s="86">
        <f>INDEX('1_GrowthAppeals'!X:X,MATCH($A162,'1_GrowthAppeals'!$A:$A,0))</f>
        <v>0</v>
      </c>
      <c r="G162" s="86">
        <f>INDEX('1_GrowthAppeals'!Y:Y,MATCH($A162,'1_GrowthAppeals'!$A:$A,0))</f>
        <v>0</v>
      </c>
      <c r="H162" s="86">
        <f>INDEX('1_GrowthAppeals'!Z:Z,MATCH($A162,'1_GrowthAppeals'!$A:$A,0))</f>
        <v>0</v>
      </c>
      <c r="I162" s="86">
        <f>INDEX('1_GrowthAppeals'!AA:AA,MATCH($A162,'1_GrowthAppeals'!$A:$A,0))</f>
        <v>0</v>
      </c>
      <c r="J162" s="86">
        <f>INDEX('1_GrowthAppeals'!AB:AB,MATCH($A162,'1_GrowthAppeals'!$A:$A,0))</f>
        <v>0</v>
      </c>
      <c r="K162" s="86">
        <f>INDEX('1_GrowthAppeals'!AC:AC,MATCH($A162,'1_GrowthAppeals'!$A:$A,0))</f>
        <v>0</v>
      </c>
      <c r="L162" s="86">
        <f>INDEX('1_GrowthAppeals'!AD:AD,MATCH($A162,'1_GrowthAppeals'!$A:$A,0))</f>
        <v>0</v>
      </c>
      <c r="M162" s="86">
        <f>INDEX('1_GrowthAppeals'!AE:AE,MATCH($A162,'1_GrowthAppeals'!$A:$A,0))</f>
        <v>0</v>
      </c>
      <c r="N162" s="86">
        <f>INDEX('1_GrowthAppeals'!AF:AF,MATCH($A162,'1_GrowthAppeals'!$A:$A,0))</f>
        <v>0</v>
      </c>
      <c r="O162" s="86">
        <f>INDEX('1_GrowthAppeals'!AG:AG,MATCH($A162,'1_GrowthAppeals'!$A:$A,0))</f>
        <v>0</v>
      </c>
      <c r="P162" s="86">
        <f>INDEX('1_GrowthAppeals'!AH:AH,MATCH($A162,'1_GrowthAppeals'!$A:$A,0))</f>
        <v>0</v>
      </c>
      <c r="Q162" s="86">
        <f>INDEX('1_GrowthAppeals'!AI:AI,MATCH($A162,'1_GrowthAppeals'!$A:$A,0))</f>
        <v>0</v>
      </c>
      <c r="R162" s="86">
        <f>INDEX('1_GrowthAppeals'!AJ:AJ,MATCH($A162,'1_GrowthAppeals'!$A:$A,0))</f>
        <v>0</v>
      </c>
      <c r="S162" s="325">
        <f>INDEX('1_GrowthAppeals'!AK:AK,MATCH($A162,'1_GrowthAppeals'!$A:$A,0))</f>
        <v>0</v>
      </c>
      <c r="T162" s="327"/>
      <c r="U162" s="95"/>
      <c r="V162" s="95"/>
      <c r="W162" s="95"/>
      <c r="X162" s="95"/>
      <c r="Y162" s="95"/>
      <c r="Z162" s="95"/>
      <c r="AA162" s="95"/>
      <c r="AB162" s="95"/>
      <c r="AC162" s="95"/>
      <c r="AD162" s="95"/>
      <c r="AE162" s="95"/>
      <c r="AF162" s="95"/>
      <c r="AG162" s="95"/>
      <c r="AH162" s="95"/>
      <c r="AI162" s="318"/>
      <c r="AJ162" s="322">
        <f t="shared" si="33"/>
        <v>0</v>
      </c>
      <c r="AK162" s="88">
        <f t="shared" si="34"/>
        <v>0</v>
      </c>
      <c r="AL162" s="88">
        <f t="shared" si="35"/>
        <v>0</v>
      </c>
      <c r="AM162" s="88">
        <f t="shared" si="36"/>
        <v>0</v>
      </c>
      <c r="AN162" s="88">
        <f t="shared" si="37"/>
        <v>0</v>
      </c>
      <c r="AO162" s="88">
        <f t="shared" si="38"/>
        <v>0</v>
      </c>
      <c r="AP162" s="88">
        <f t="shared" si="39"/>
        <v>0</v>
      </c>
      <c r="AQ162" s="88">
        <f t="shared" si="40"/>
        <v>0</v>
      </c>
      <c r="AR162" s="88">
        <f t="shared" si="41"/>
        <v>0</v>
      </c>
      <c r="AS162" s="88">
        <f t="shared" si="42"/>
        <v>0</v>
      </c>
      <c r="AT162" s="88">
        <f t="shared" si="43"/>
        <v>0</v>
      </c>
      <c r="AU162" s="88">
        <f t="shared" si="44"/>
        <v>0</v>
      </c>
      <c r="AV162" s="88">
        <f t="shared" si="45"/>
        <v>0</v>
      </c>
      <c r="AW162" s="88">
        <f t="shared" si="46"/>
        <v>0</v>
      </c>
      <c r="AX162" s="88">
        <f t="shared" si="47"/>
        <v>0</v>
      </c>
      <c r="AY162" s="88">
        <f t="shared" si="48"/>
        <v>0</v>
      </c>
    </row>
    <row r="163" spans="1:51" s="48" customFormat="1">
      <c r="A163" s="72" t="str">
        <f>'Ref2'!I163</f>
        <v>E2237</v>
      </c>
      <c r="B163" s="72" t="str">
        <f>INDEX('Ref1'!$E:$E,MATCH($A163,'Ref1'!$A:$A,0))</f>
        <v>Maidstone</v>
      </c>
      <c r="C163" s="72" t="str">
        <f>INDEX('Ref2'!$E:$E,MATCH($A163,'Ref2'!$A:$A,0))</f>
        <v>No</v>
      </c>
      <c r="D163" s="86">
        <f>INDEX('1_GrowthAppeals'!V:V,MATCH($A163,'1_GrowthAppeals'!$A:$A,0))</f>
        <v>0</v>
      </c>
      <c r="E163" s="86">
        <f>INDEX('1_GrowthAppeals'!W:W,MATCH($A163,'1_GrowthAppeals'!$A:$A,0))</f>
        <v>0</v>
      </c>
      <c r="F163" s="86">
        <f>INDEX('1_GrowthAppeals'!X:X,MATCH($A163,'1_GrowthAppeals'!$A:$A,0))</f>
        <v>0</v>
      </c>
      <c r="G163" s="86">
        <f>INDEX('1_GrowthAppeals'!Y:Y,MATCH($A163,'1_GrowthAppeals'!$A:$A,0))</f>
        <v>0</v>
      </c>
      <c r="H163" s="86">
        <f>INDEX('1_GrowthAppeals'!Z:Z,MATCH($A163,'1_GrowthAppeals'!$A:$A,0))</f>
        <v>0</v>
      </c>
      <c r="I163" s="86">
        <f>INDEX('1_GrowthAppeals'!AA:AA,MATCH($A163,'1_GrowthAppeals'!$A:$A,0))</f>
        <v>0</v>
      </c>
      <c r="J163" s="86">
        <f>INDEX('1_GrowthAppeals'!AB:AB,MATCH($A163,'1_GrowthAppeals'!$A:$A,0))</f>
        <v>0</v>
      </c>
      <c r="K163" s="86">
        <f>INDEX('1_GrowthAppeals'!AC:AC,MATCH($A163,'1_GrowthAppeals'!$A:$A,0))</f>
        <v>0</v>
      </c>
      <c r="L163" s="86">
        <f>INDEX('1_GrowthAppeals'!AD:AD,MATCH($A163,'1_GrowthAppeals'!$A:$A,0))</f>
        <v>0</v>
      </c>
      <c r="M163" s="86">
        <f>INDEX('1_GrowthAppeals'!AE:AE,MATCH($A163,'1_GrowthAppeals'!$A:$A,0))</f>
        <v>0</v>
      </c>
      <c r="N163" s="86">
        <f>INDEX('1_GrowthAppeals'!AF:AF,MATCH($A163,'1_GrowthAppeals'!$A:$A,0))</f>
        <v>0</v>
      </c>
      <c r="O163" s="86">
        <f>INDEX('1_GrowthAppeals'!AG:AG,MATCH($A163,'1_GrowthAppeals'!$A:$A,0))</f>
        <v>0</v>
      </c>
      <c r="P163" s="86">
        <f>INDEX('1_GrowthAppeals'!AH:AH,MATCH($A163,'1_GrowthAppeals'!$A:$A,0))</f>
        <v>0</v>
      </c>
      <c r="Q163" s="86">
        <f>INDEX('1_GrowthAppeals'!AI:AI,MATCH($A163,'1_GrowthAppeals'!$A:$A,0))</f>
        <v>0</v>
      </c>
      <c r="R163" s="86">
        <f>INDEX('1_GrowthAppeals'!AJ:AJ,MATCH($A163,'1_GrowthAppeals'!$A:$A,0))</f>
        <v>0</v>
      </c>
      <c r="S163" s="325">
        <f>INDEX('1_GrowthAppeals'!AK:AK,MATCH($A163,'1_GrowthAppeals'!$A:$A,0))</f>
        <v>0</v>
      </c>
      <c r="T163" s="327"/>
      <c r="U163" s="95"/>
      <c r="V163" s="95"/>
      <c r="W163" s="95"/>
      <c r="X163" s="95"/>
      <c r="Y163" s="95"/>
      <c r="Z163" s="95"/>
      <c r="AA163" s="95"/>
      <c r="AB163" s="95"/>
      <c r="AC163" s="95"/>
      <c r="AD163" s="95"/>
      <c r="AE163" s="95"/>
      <c r="AF163" s="95"/>
      <c r="AG163" s="95"/>
      <c r="AH163" s="95"/>
      <c r="AI163" s="318"/>
      <c r="AJ163" s="322">
        <f t="shared" si="33"/>
        <v>0</v>
      </c>
      <c r="AK163" s="88">
        <f t="shared" si="34"/>
        <v>0</v>
      </c>
      <c r="AL163" s="88">
        <f t="shared" si="35"/>
        <v>0</v>
      </c>
      <c r="AM163" s="88">
        <f t="shared" si="36"/>
        <v>0</v>
      </c>
      <c r="AN163" s="88">
        <f t="shared" si="37"/>
        <v>0</v>
      </c>
      <c r="AO163" s="88">
        <f t="shared" si="38"/>
        <v>0</v>
      </c>
      <c r="AP163" s="88">
        <f t="shared" si="39"/>
        <v>0</v>
      </c>
      <c r="AQ163" s="88">
        <f t="shared" si="40"/>
        <v>0</v>
      </c>
      <c r="AR163" s="88">
        <f t="shared" si="41"/>
        <v>0</v>
      </c>
      <c r="AS163" s="88">
        <f t="shared" si="42"/>
        <v>0</v>
      </c>
      <c r="AT163" s="88">
        <f t="shared" si="43"/>
        <v>0</v>
      </c>
      <c r="AU163" s="88">
        <f t="shared" si="44"/>
        <v>0</v>
      </c>
      <c r="AV163" s="88">
        <f t="shared" si="45"/>
        <v>0</v>
      </c>
      <c r="AW163" s="88">
        <f t="shared" si="46"/>
        <v>0</v>
      </c>
      <c r="AX163" s="88">
        <f t="shared" si="47"/>
        <v>0</v>
      </c>
      <c r="AY163" s="88">
        <f t="shared" si="48"/>
        <v>0</v>
      </c>
    </row>
    <row r="164" spans="1:51" s="48" customFormat="1">
      <c r="A164" s="72" t="str">
        <f>'Ref2'!I164</f>
        <v>E1539</v>
      </c>
      <c r="B164" s="72" t="str">
        <f>INDEX('Ref1'!$E:$E,MATCH($A164,'Ref1'!$A:$A,0))</f>
        <v>Maldon</v>
      </c>
      <c r="C164" s="72" t="str">
        <f>INDEX('Ref2'!$E:$E,MATCH($A164,'Ref2'!$A:$A,0))</f>
        <v>No</v>
      </c>
      <c r="D164" s="86">
        <f>INDEX('1_GrowthAppeals'!V:V,MATCH($A164,'1_GrowthAppeals'!$A:$A,0))</f>
        <v>0</v>
      </c>
      <c r="E164" s="86">
        <f>INDEX('1_GrowthAppeals'!W:W,MATCH($A164,'1_GrowthAppeals'!$A:$A,0))</f>
        <v>0</v>
      </c>
      <c r="F164" s="86">
        <f>INDEX('1_GrowthAppeals'!X:X,MATCH($A164,'1_GrowthAppeals'!$A:$A,0))</f>
        <v>0</v>
      </c>
      <c r="G164" s="86">
        <f>INDEX('1_GrowthAppeals'!Y:Y,MATCH($A164,'1_GrowthAppeals'!$A:$A,0))</f>
        <v>0</v>
      </c>
      <c r="H164" s="86">
        <f>INDEX('1_GrowthAppeals'!Z:Z,MATCH($A164,'1_GrowthAppeals'!$A:$A,0))</f>
        <v>0</v>
      </c>
      <c r="I164" s="86">
        <f>INDEX('1_GrowthAppeals'!AA:AA,MATCH($A164,'1_GrowthAppeals'!$A:$A,0))</f>
        <v>0</v>
      </c>
      <c r="J164" s="86">
        <f>INDEX('1_GrowthAppeals'!AB:AB,MATCH($A164,'1_GrowthAppeals'!$A:$A,0))</f>
        <v>0</v>
      </c>
      <c r="K164" s="86">
        <f>INDEX('1_GrowthAppeals'!AC:AC,MATCH($A164,'1_GrowthAppeals'!$A:$A,0))</f>
        <v>0</v>
      </c>
      <c r="L164" s="86">
        <f>INDEX('1_GrowthAppeals'!AD:AD,MATCH($A164,'1_GrowthAppeals'!$A:$A,0))</f>
        <v>0</v>
      </c>
      <c r="M164" s="86">
        <f>INDEX('1_GrowthAppeals'!AE:AE,MATCH($A164,'1_GrowthAppeals'!$A:$A,0))</f>
        <v>0</v>
      </c>
      <c r="N164" s="86">
        <f>INDEX('1_GrowthAppeals'!AF:AF,MATCH($A164,'1_GrowthAppeals'!$A:$A,0))</f>
        <v>0</v>
      </c>
      <c r="O164" s="86">
        <f>INDEX('1_GrowthAppeals'!AG:AG,MATCH($A164,'1_GrowthAppeals'!$A:$A,0))</f>
        <v>0</v>
      </c>
      <c r="P164" s="86">
        <f>INDEX('1_GrowthAppeals'!AH:AH,MATCH($A164,'1_GrowthAppeals'!$A:$A,0))</f>
        <v>0</v>
      </c>
      <c r="Q164" s="86">
        <f>INDEX('1_GrowthAppeals'!AI:AI,MATCH($A164,'1_GrowthAppeals'!$A:$A,0))</f>
        <v>0</v>
      </c>
      <c r="R164" s="86">
        <f>INDEX('1_GrowthAppeals'!AJ:AJ,MATCH($A164,'1_GrowthAppeals'!$A:$A,0))</f>
        <v>0</v>
      </c>
      <c r="S164" s="325">
        <f>INDEX('1_GrowthAppeals'!AK:AK,MATCH($A164,'1_GrowthAppeals'!$A:$A,0))</f>
        <v>0</v>
      </c>
      <c r="T164" s="327"/>
      <c r="U164" s="95"/>
      <c r="V164" s="95"/>
      <c r="W164" s="95"/>
      <c r="X164" s="95"/>
      <c r="Y164" s="95"/>
      <c r="Z164" s="95"/>
      <c r="AA164" s="95"/>
      <c r="AB164" s="95"/>
      <c r="AC164" s="95"/>
      <c r="AD164" s="95"/>
      <c r="AE164" s="95"/>
      <c r="AF164" s="95"/>
      <c r="AG164" s="95"/>
      <c r="AH164" s="95"/>
      <c r="AI164" s="318"/>
      <c r="AJ164" s="322">
        <f t="shared" si="33"/>
        <v>0</v>
      </c>
      <c r="AK164" s="88">
        <f t="shared" si="34"/>
        <v>0</v>
      </c>
      <c r="AL164" s="88">
        <f t="shared" si="35"/>
        <v>0</v>
      </c>
      <c r="AM164" s="88">
        <f t="shared" si="36"/>
        <v>0</v>
      </c>
      <c r="AN164" s="88">
        <f t="shared" si="37"/>
        <v>0</v>
      </c>
      <c r="AO164" s="88">
        <f t="shared" si="38"/>
        <v>0</v>
      </c>
      <c r="AP164" s="88">
        <f t="shared" si="39"/>
        <v>0</v>
      </c>
      <c r="AQ164" s="88">
        <f t="shared" si="40"/>
        <v>0</v>
      </c>
      <c r="AR164" s="88">
        <f t="shared" si="41"/>
        <v>0</v>
      </c>
      <c r="AS164" s="88">
        <f t="shared" si="42"/>
        <v>0</v>
      </c>
      <c r="AT164" s="88">
        <f t="shared" si="43"/>
        <v>0</v>
      </c>
      <c r="AU164" s="88">
        <f t="shared" si="44"/>
        <v>0</v>
      </c>
      <c r="AV164" s="88">
        <f t="shared" si="45"/>
        <v>0</v>
      </c>
      <c r="AW164" s="88">
        <f t="shared" si="46"/>
        <v>0</v>
      </c>
      <c r="AX164" s="88">
        <f t="shared" si="47"/>
        <v>0</v>
      </c>
      <c r="AY164" s="88">
        <f t="shared" si="48"/>
        <v>0</v>
      </c>
    </row>
    <row r="165" spans="1:51" s="48" customFormat="1">
      <c r="A165" s="72" t="str">
        <f>'Ref2'!I165</f>
        <v>E1851</v>
      </c>
      <c r="B165" s="72" t="str">
        <f>INDEX('Ref1'!$E:$E,MATCH($A165,'Ref1'!$A:$A,0))</f>
        <v>Malvern Hills</v>
      </c>
      <c r="C165" s="72" t="str">
        <f>INDEX('Ref2'!$E:$E,MATCH($A165,'Ref2'!$A:$A,0))</f>
        <v>No</v>
      </c>
      <c r="D165" s="86">
        <f>INDEX('1_GrowthAppeals'!V:V,MATCH($A165,'1_GrowthAppeals'!$A:$A,0))</f>
        <v>0</v>
      </c>
      <c r="E165" s="86">
        <f>INDEX('1_GrowthAppeals'!W:W,MATCH($A165,'1_GrowthAppeals'!$A:$A,0))</f>
        <v>0</v>
      </c>
      <c r="F165" s="86">
        <f>INDEX('1_GrowthAppeals'!X:X,MATCH($A165,'1_GrowthAppeals'!$A:$A,0))</f>
        <v>0</v>
      </c>
      <c r="G165" s="86">
        <f>INDEX('1_GrowthAppeals'!Y:Y,MATCH($A165,'1_GrowthAppeals'!$A:$A,0))</f>
        <v>0</v>
      </c>
      <c r="H165" s="86">
        <f>INDEX('1_GrowthAppeals'!Z:Z,MATCH($A165,'1_GrowthAppeals'!$A:$A,0))</f>
        <v>0</v>
      </c>
      <c r="I165" s="86">
        <f>INDEX('1_GrowthAppeals'!AA:AA,MATCH($A165,'1_GrowthAppeals'!$A:$A,0))</f>
        <v>0</v>
      </c>
      <c r="J165" s="86">
        <f>INDEX('1_GrowthAppeals'!AB:AB,MATCH($A165,'1_GrowthAppeals'!$A:$A,0))</f>
        <v>0</v>
      </c>
      <c r="K165" s="86">
        <f>INDEX('1_GrowthAppeals'!AC:AC,MATCH($A165,'1_GrowthAppeals'!$A:$A,0))</f>
        <v>0</v>
      </c>
      <c r="L165" s="86">
        <f>INDEX('1_GrowthAppeals'!AD:AD,MATCH($A165,'1_GrowthAppeals'!$A:$A,0))</f>
        <v>0</v>
      </c>
      <c r="M165" s="86">
        <f>INDEX('1_GrowthAppeals'!AE:AE,MATCH($A165,'1_GrowthAppeals'!$A:$A,0))</f>
        <v>0</v>
      </c>
      <c r="N165" s="86">
        <f>INDEX('1_GrowthAppeals'!AF:AF,MATCH($A165,'1_GrowthAppeals'!$A:$A,0))</f>
        <v>0</v>
      </c>
      <c r="O165" s="86">
        <f>INDEX('1_GrowthAppeals'!AG:AG,MATCH($A165,'1_GrowthAppeals'!$A:$A,0))</f>
        <v>0</v>
      </c>
      <c r="P165" s="86">
        <f>INDEX('1_GrowthAppeals'!AH:AH,MATCH($A165,'1_GrowthAppeals'!$A:$A,0))</f>
        <v>0</v>
      </c>
      <c r="Q165" s="86">
        <f>INDEX('1_GrowthAppeals'!AI:AI,MATCH($A165,'1_GrowthAppeals'!$A:$A,0))</f>
        <v>0</v>
      </c>
      <c r="R165" s="86">
        <f>INDEX('1_GrowthAppeals'!AJ:AJ,MATCH($A165,'1_GrowthAppeals'!$A:$A,0))</f>
        <v>0</v>
      </c>
      <c r="S165" s="325">
        <f>INDEX('1_GrowthAppeals'!AK:AK,MATCH($A165,'1_GrowthAppeals'!$A:$A,0))</f>
        <v>0</v>
      </c>
      <c r="T165" s="327"/>
      <c r="U165" s="95"/>
      <c r="V165" s="95"/>
      <c r="W165" s="95"/>
      <c r="X165" s="95"/>
      <c r="Y165" s="95"/>
      <c r="Z165" s="95"/>
      <c r="AA165" s="95"/>
      <c r="AB165" s="95"/>
      <c r="AC165" s="95"/>
      <c r="AD165" s="95"/>
      <c r="AE165" s="95"/>
      <c r="AF165" s="95"/>
      <c r="AG165" s="95"/>
      <c r="AH165" s="95"/>
      <c r="AI165" s="318"/>
      <c r="AJ165" s="322">
        <f t="shared" si="33"/>
        <v>0</v>
      </c>
      <c r="AK165" s="88">
        <f t="shared" si="34"/>
        <v>0</v>
      </c>
      <c r="AL165" s="88">
        <f t="shared" si="35"/>
        <v>0</v>
      </c>
      <c r="AM165" s="88">
        <f t="shared" si="36"/>
        <v>0</v>
      </c>
      <c r="AN165" s="88">
        <f t="shared" si="37"/>
        <v>0</v>
      </c>
      <c r="AO165" s="88">
        <f t="shared" si="38"/>
        <v>0</v>
      </c>
      <c r="AP165" s="88">
        <f t="shared" si="39"/>
        <v>0</v>
      </c>
      <c r="AQ165" s="88">
        <f t="shared" si="40"/>
        <v>0</v>
      </c>
      <c r="AR165" s="88">
        <f t="shared" si="41"/>
        <v>0</v>
      </c>
      <c r="AS165" s="88">
        <f t="shared" si="42"/>
        <v>0</v>
      </c>
      <c r="AT165" s="88">
        <f t="shared" si="43"/>
        <v>0</v>
      </c>
      <c r="AU165" s="88">
        <f t="shared" si="44"/>
        <v>0</v>
      </c>
      <c r="AV165" s="88">
        <f t="shared" si="45"/>
        <v>0</v>
      </c>
      <c r="AW165" s="88">
        <f t="shared" si="46"/>
        <v>0</v>
      </c>
      <c r="AX165" s="88">
        <f t="shared" si="47"/>
        <v>0</v>
      </c>
      <c r="AY165" s="88">
        <f t="shared" si="48"/>
        <v>0</v>
      </c>
    </row>
    <row r="166" spans="1:51" s="48" customFormat="1">
      <c r="A166" s="72" t="str">
        <f>'Ref2'!I166</f>
        <v>E4203</v>
      </c>
      <c r="B166" s="72" t="str">
        <f>INDEX('Ref1'!$E:$E,MATCH($A166,'Ref1'!$A:$A,0))</f>
        <v>Manchester</v>
      </c>
      <c r="C166" s="72" t="str">
        <f>INDEX('Ref2'!$E:$E,MATCH($A166,'Ref2'!$A:$A,0))</f>
        <v>No</v>
      </c>
      <c r="D166" s="86">
        <f>INDEX('1_GrowthAppeals'!V:V,MATCH($A166,'1_GrowthAppeals'!$A:$A,0))</f>
        <v>0</v>
      </c>
      <c r="E166" s="86">
        <f>INDEX('1_GrowthAppeals'!W:W,MATCH($A166,'1_GrowthAppeals'!$A:$A,0))</f>
        <v>0</v>
      </c>
      <c r="F166" s="86">
        <f>INDEX('1_GrowthAppeals'!X:X,MATCH($A166,'1_GrowthAppeals'!$A:$A,0))</f>
        <v>0</v>
      </c>
      <c r="G166" s="86">
        <f>INDEX('1_GrowthAppeals'!Y:Y,MATCH($A166,'1_GrowthAppeals'!$A:$A,0))</f>
        <v>0</v>
      </c>
      <c r="H166" s="86">
        <f>INDEX('1_GrowthAppeals'!Z:Z,MATCH($A166,'1_GrowthAppeals'!$A:$A,0))</f>
        <v>0</v>
      </c>
      <c r="I166" s="86">
        <f>INDEX('1_GrowthAppeals'!AA:AA,MATCH($A166,'1_GrowthAppeals'!$A:$A,0))</f>
        <v>0</v>
      </c>
      <c r="J166" s="86">
        <f>INDEX('1_GrowthAppeals'!AB:AB,MATCH($A166,'1_GrowthAppeals'!$A:$A,0))</f>
        <v>0</v>
      </c>
      <c r="K166" s="86">
        <f>INDEX('1_GrowthAppeals'!AC:AC,MATCH($A166,'1_GrowthAppeals'!$A:$A,0))</f>
        <v>0</v>
      </c>
      <c r="L166" s="86">
        <f>INDEX('1_GrowthAppeals'!AD:AD,MATCH($A166,'1_GrowthAppeals'!$A:$A,0))</f>
        <v>0</v>
      </c>
      <c r="M166" s="86">
        <f>INDEX('1_GrowthAppeals'!AE:AE,MATCH($A166,'1_GrowthAppeals'!$A:$A,0))</f>
        <v>0</v>
      </c>
      <c r="N166" s="86">
        <f>INDEX('1_GrowthAppeals'!AF:AF,MATCH($A166,'1_GrowthAppeals'!$A:$A,0))</f>
        <v>0</v>
      </c>
      <c r="O166" s="86">
        <f>INDEX('1_GrowthAppeals'!AG:AG,MATCH($A166,'1_GrowthAppeals'!$A:$A,0))</f>
        <v>0</v>
      </c>
      <c r="P166" s="86">
        <f>INDEX('1_GrowthAppeals'!AH:AH,MATCH($A166,'1_GrowthAppeals'!$A:$A,0))</f>
        <v>0</v>
      </c>
      <c r="Q166" s="86">
        <f>INDEX('1_GrowthAppeals'!AI:AI,MATCH($A166,'1_GrowthAppeals'!$A:$A,0))</f>
        <v>0</v>
      </c>
      <c r="R166" s="86">
        <f>INDEX('1_GrowthAppeals'!AJ:AJ,MATCH($A166,'1_GrowthAppeals'!$A:$A,0))</f>
        <v>0</v>
      </c>
      <c r="S166" s="325">
        <f>INDEX('1_GrowthAppeals'!AK:AK,MATCH($A166,'1_GrowthAppeals'!$A:$A,0))</f>
        <v>0</v>
      </c>
      <c r="T166" s="327"/>
      <c r="U166" s="95"/>
      <c r="V166" s="95"/>
      <c r="W166" s="95"/>
      <c r="X166" s="95"/>
      <c r="Y166" s="95"/>
      <c r="Z166" s="95"/>
      <c r="AA166" s="95"/>
      <c r="AB166" s="95"/>
      <c r="AC166" s="95"/>
      <c r="AD166" s="95"/>
      <c r="AE166" s="95"/>
      <c r="AF166" s="95"/>
      <c r="AG166" s="95"/>
      <c r="AH166" s="95"/>
      <c r="AI166" s="318"/>
      <c r="AJ166" s="322">
        <f t="shared" si="33"/>
        <v>0</v>
      </c>
      <c r="AK166" s="88">
        <f t="shared" si="34"/>
        <v>0</v>
      </c>
      <c r="AL166" s="88">
        <f t="shared" si="35"/>
        <v>0</v>
      </c>
      <c r="AM166" s="88">
        <f t="shared" si="36"/>
        <v>0</v>
      </c>
      <c r="AN166" s="88">
        <f t="shared" si="37"/>
        <v>0</v>
      </c>
      <c r="AO166" s="88">
        <f t="shared" si="38"/>
        <v>0</v>
      </c>
      <c r="AP166" s="88">
        <f t="shared" si="39"/>
        <v>0</v>
      </c>
      <c r="AQ166" s="88">
        <f t="shared" si="40"/>
        <v>0</v>
      </c>
      <c r="AR166" s="88">
        <f t="shared" si="41"/>
        <v>0</v>
      </c>
      <c r="AS166" s="88">
        <f t="shared" si="42"/>
        <v>0</v>
      </c>
      <c r="AT166" s="88">
        <f t="shared" si="43"/>
        <v>0</v>
      </c>
      <c r="AU166" s="88">
        <f t="shared" si="44"/>
        <v>0</v>
      </c>
      <c r="AV166" s="88">
        <f t="shared" si="45"/>
        <v>0</v>
      </c>
      <c r="AW166" s="88">
        <f t="shared" si="46"/>
        <v>0</v>
      </c>
      <c r="AX166" s="88">
        <f t="shared" si="47"/>
        <v>0</v>
      </c>
      <c r="AY166" s="88">
        <f t="shared" si="48"/>
        <v>0</v>
      </c>
    </row>
    <row r="167" spans="1:51" s="48" customFormat="1">
      <c r="A167" s="72" t="str">
        <f>'Ref2'!I167</f>
        <v>E3035</v>
      </c>
      <c r="B167" s="72" t="str">
        <f>INDEX('Ref1'!$E:$E,MATCH($A167,'Ref1'!$A:$A,0))</f>
        <v>Mansfield</v>
      </c>
      <c r="C167" s="72" t="str">
        <f>INDEX('Ref2'!$E:$E,MATCH($A167,'Ref2'!$A:$A,0))</f>
        <v>No</v>
      </c>
      <c r="D167" s="86">
        <f>INDEX('1_GrowthAppeals'!V:V,MATCH($A167,'1_GrowthAppeals'!$A:$A,0))</f>
        <v>0</v>
      </c>
      <c r="E167" s="86">
        <f>INDEX('1_GrowthAppeals'!W:W,MATCH($A167,'1_GrowthAppeals'!$A:$A,0))</f>
        <v>0</v>
      </c>
      <c r="F167" s="86">
        <f>INDEX('1_GrowthAppeals'!X:X,MATCH($A167,'1_GrowthAppeals'!$A:$A,0))</f>
        <v>0</v>
      </c>
      <c r="G167" s="86">
        <f>INDEX('1_GrowthAppeals'!Y:Y,MATCH($A167,'1_GrowthAppeals'!$A:$A,0))</f>
        <v>0</v>
      </c>
      <c r="H167" s="86">
        <f>INDEX('1_GrowthAppeals'!Z:Z,MATCH($A167,'1_GrowthAppeals'!$A:$A,0))</f>
        <v>0</v>
      </c>
      <c r="I167" s="86">
        <f>INDEX('1_GrowthAppeals'!AA:AA,MATCH($A167,'1_GrowthAppeals'!$A:$A,0))</f>
        <v>0</v>
      </c>
      <c r="J167" s="86">
        <f>INDEX('1_GrowthAppeals'!AB:AB,MATCH($A167,'1_GrowthAppeals'!$A:$A,0))</f>
        <v>0</v>
      </c>
      <c r="K167" s="86">
        <f>INDEX('1_GrowthAppeals'!AC:AC,MATCH($A167,'1_GrowthAppeals'!$A:$A,0))</f>
        <v>0</v>
      </c>
      <c r="L167" s="86">
        <f>INDEX('1_GrowthAppeals'!AD:AD,MATCH($A167,'1_GrowthAppeals'!$A:$A,0))</f>
        <v>0</v>
      </c>
      <c r="M167" s="86">
        <f>INDEX('1_GrowthAppeals'!AE:AE,MATCH($A167,'1_GrowthAppeals'!$A:$A,0))</f>
        <v>0</v>
      </c>
      <c r="N167" s="86">
        <f>INDEX('1_GrowthAppeals'!AF:AF,MATCH($A167,'1_GrowthAppeals'!$A:$A,0))</f>
        <v>0</v>
      </c>
      <c r="O167" s="86">
        <f>INDEX('1_GrowthAppeals'!AG:AG,MATCH($A167,'1_GrowthAppeals'!$A:$A,0))</f>
        <v>0</v>
      </c>
      <c r="P167" s="86">
        <f>INDEX('1_GrowthAppeals'!AH:AH,MATCH($A167,'1_GrowthAppeals'!$A:$A,0))</f>
        <v>0</v>
      </c>
      <c r="Q167" s="86">
        <f>INDEX('1_GrowthAppeals'!AI:AI,MATCH($A167,'1_GrowthAppeals'!$A:$A,0))</f>
        <v>0</v>
      </c>
      <c r="R167" s="86">
        <f>INDEX('1_GrowthAppeals'!AJ:AJ,MATCH($A167,'1_GrowthAppeals'!$A:$A,0))</f>
        <v>0</v>
      </c>
      <c r="S167" s="325">
        <f>INDEX('1_GrowthAppeals'!AK:AK,MATCH($A167,'1_GrowthAppeals'!$A:$A,0))</f>
        <v>0</v>
      </c>
      <c r="T167" s="327"/>
      <c r="U167" s="95"/>
      <c r="V167" s="95"/>
      <c r="W167" s="95"/>
      <c r="X167" s="95"/>
      <c r="Y167" s="95"/>
      <c r="Z167" s="95"/>
      <c r="AA167" s="95"/>
      <c r="AB167" s="95"/>
      <c r="AC167" s="95"/>
      <c r="AD167" s="95"/>
      <c r="AE167" s="95"/>
      <c r="AF167" s="95"/>
      <c r="AG167" s="95"/>
      <c r="AH167" s="95"/>
      <c r="AI167" s="318"/>
      <c r="AJ167" s="322">
        <f t="shared" si="33"/>
        <v>0</v>
      </c>
      <c r="AK167" s="88">
        <f t="shared" si="34"/>
        <v>0</v>
      </c>
      <c r="AL167" s="88">
        <f t="shared" si="35"/>
        <v>0</v>
      </c>
      <c r="AM167" s="88">
        <f t="shared" si="36"/>
        <v>0</v>
      </c>
      <c r="AN167" s="88">
        <f t="shared" si="37"/>
        <v>0</v>
      </c>
      <c r="AO167" s="88">
        <f t="shared" si="38"/>
        <v>0</v>
      </c>
      <c r="AP167" s="88">
        <f t="shared" si="39"/>
        <v>0</v>
      </c>
      <c r="AQ167" s="88">
        <f t="shared" si="40"/>
        <v>0</v>
      </c>
      <c r="AR167" s="88">
        <f t="shared" si="41"/>
        <v>0</v>
      </c>
      <c r="AS167" s="88">
        <f t="shared" si="42"/>
        <v>0</v>
      </c>
      <c r="AT167" s="88">
        <f t="shared" si="43"/>
        <v>0</v>
      </c>
      <c r="AU167" s="88">
        <f t="shared" si="44"/>
        <v>0</v>
      </c>
      <c r="AV167" s="88">
        <f t="shared" si="45"/>
        <v>0</v>
      </c>
      <c r="AW167" s="88">
        <f t="shared" si="46"/>
        <v>0</v>
      </c>
      <c r="AX167" s="88">
        <f t="shared" si="47"/>
        <v>0</v>
      </c>
      <c r="AY167" s="88">
        <f t="shared" si="48"/>
        <v>0</v>
      </c>
    </row>
    <row r="168" spans="1:51" s="48" customFormat="1">
      <c r="A168" s="72" t="str">
        <f>'Ref2'!I168</f>
        <v>E2201</v>
      </c>
      <c r="B168" s="72" t="str">
        <f>INDEX('Ref1'!$E:$E,MATCH($A168,'Ref1'!$A:$A,0))</f>
        <v>Medway</v>
      </c>
      <c r="C168" s="72" t="str">
        <f>INDEX('Ref2'!$E:$E,MATCH($A168,'Ref2'!$A:$A,0))</f>
        <v>No</v>
      </c>
      <c r="D168" s="86">
        <f>INDEX('1_GrowthAppeals'!V:V,MATCH($A168,'1_GrowthAppeals'!$A:$A,0))</f>
        <v>0</v>
      </c>
      <c r="E168" s="86">
        <f>INDEX('1_GrowthAppeals'!W:W,MATCH($A168,'1_GrowthAppeals'!$A:$A,0))</f>
        <v>0</v>
      </c>
      <c r="F168" s="86">
        <f>INDEX('1_GrowthAppeals'!X:X,MATCH($A168,'1_GrowthAppeals'!$A:$A,0))</f>
        <v>0</v>
      </c>
      <c r="G168" s="86">
        <f>INDEX('1_GrowthAppeals'!Y:Y,MATCH($A168,'1_GrowthAppeals'!$A:$A,0))</f>
        <v>0</v>
      </c>
      <c r="H168" s="86">
        <f>INDEX('1_GrowthAppeals'!Z:Z,MATCH($A168,'1_GrowthAppeals'!$A:$A,0))</f>
        <v>0</v>
      </c>
      <c r="I168" s="86">
        <f>INDEX('1_GrowthAppeals'!AA:AA,MATCH($A168,'1_GrowthAppeals'!$A:$A,0))</f>
        <v>0</v>
      </c>
      <c r="J168" s="86">
        <f>INDEX('1_GrowthAppeals'!AB:AB,MATCH($A168,'1_GrowthAppeals'!$A:$A,0))</f>
        <v>0</v>
      </c>
      <c r="K168" s="86">
        <f>INDEX('1_GrowthAppeals'!AC:AC,MATCH($A168,'1_GrowthAppeals'!$A:$A,0))</f>
        <v>0</v>
      </c>
      <c r="L168" s="86">
        <f>INDEX('1_GrowthAppeals'!AD:AD,MATCH($A168,'1_GrowthAppeals'!$A:$A,0))</f>
        <v>0</v>
      </c>
      <c r="M168" s="86">
        <f>INDEX('1_GrowthAppeals'!AE:AE,MATCH($A168,'1_GrowthAppeals'!$A:$A,0))</f>
        <v>0</v>
      </c>
      <c r="N168" s="86">
        <f>INDEX('1_GrowthAppeals'!AF:AF,MATCH($A168,'1_GrowthAppeals'!$A:$A,0))</f>
        <v>0</v>
      </c>
      <c r="O168" s="86">
        <f>INDEX('1_GrowthAppeals'!AG:AG,MATCH($A168,'1_GrowthAppeals'!$A:$A,0))</f>
        <v>0</v>
      </c>
      <c r="P168" s="86">
        <f>INDEX('1_GrowthAppeals'!AH:AH,MATCH($A168,'1_GrowthAppeals'!$A:$A,0))</f>
        <v>0</v>
      </c>
      <c r="Q168" s="86">
        <f>INDEX('1_GrowthAppeals'!AI:AI,MATCH($A168,'1_GrowthAppeals'!$A:$A,0))</f>
        <v>0</v>
      </c>
      <c r="R168" s="86">
        <f>INDEX('1_GrowthAppeals'!AJ:AJ,MATCH($A168,'1_GrowthAppeals'!$A:$A,0))</f>
        <v>0</v>
      </c>
      <c r="S168" s="325">
        <f>INDEX('1_GrowthAppeals'!AK:AK,MATCH($A168,'1_GrowthAppeals'!$A:$A,0))</f>
        <v>0</v>
      </c>
      <c r="T168" s="327"/>
      <c r="U168" s="95"/>
      <c r="V168" s="95"/>
      <c r="W168" s="95"/>
      <c r="X168" s="95"/>
      <c r="Y168" s="95"/>
      <c r="Z168" s="95"/>
      <c r="AA168" s="95"/>
      <c r="AB168" s="95"/>
      <c r="AC168" s="95"/>
      <c r="AD168" s="95"/>
      <c r="AE168" s="95"/>
      <c r="AF168" s="95"/>
      <c r="AG168" s="95"/>
      <c r="AH168" s="95"/>
      <c r="AI168" s="318"/>
      <c r="AJ168" s="322">
        <f t="shared" si="33"/>
        <v>0</v>
      </c>
      <c r="AK168" s="88">
        <f t="shared" si="34"/>
        <v>0</v>
      </c>
      <c r="AL168" s="88">
        <f t="shared" si="35"/>
        <v>0</v>
      </c>
      <c r="AM168" s="88">
        <f t="shared" si="36"/>
        <v>0</v>
      </c>
      <c r="AN168" s="88">
        <f t="shared" si="37"/>
        <v>0</v>
      </c>
      <c r="AO168" s="88">
        <f t="shared" si="38"/>
        <v>0</v>
      </c>
      <c r="AP168" s="88">
        <f t="shared" si="39"/>
        <v>0</v>
      </c>
      <c r="AQ168" s="88">
        <f t="shared" si="40"/>
        <v>0</v>
      </c>
      <c r="AR168" s="88">
        <f t="shared" si="41"/>
        <v>0</v>
      </c>
      <c r="AS168" s="88">
        <f t="shared" si="42"/>
        <v>0</v>
      </c>
      <c r="AT168" s="88">
        <f t="shared" si="43"/>
        <v>0</v>
      </c>
      <c r="AU168" s="88">
        <f t="shared" si="44"/>
        <v>0</v>
      </c>
      <c r="AV168" s="88">
        <f t="shared" si="45"/>
        <v>0</v>
      </c>
      <c r="AW168" s="88">
        <f t="shared" si="46"/>
        <v>0</v>
      </c>
      <c r="AX168" s="88">
        <f t="shared" si="47"/>
        <v>0</v>
      </c>
      <c r="AY168" s="88">
        <f t="shared" si="48"/>
        <v>0</v>
      </c>
    </row>
    <row r="169" spans="1:51" s="48" customFormat="1">
      <c r="A169" s="72" t="str">
        <f>'Ref2'!I169</f>
        <v>E2436</v>
      </c>
      <c r="B169" s="72" t="str">
        <f>INDEX('Ref1'!$E:$E,MATCH($A169,'Ref1'!$A:$A,0))</f>
        <v>Melton</v>
      </c>
      <c r="C169" s="72" t="str">
        <f>INDEX('Ref2'!$E:$E,MATCH($A169,'Ref2'!$A:$A,0))</f>
        <v>No</v>
      </c>
      <c r="D169" s="86">
        <f>INDEX('1_GrowthAppeals'!V:V,MATCH($A169,'1_GrowthAppeals'!$A:$A,0))</f>
        <v>0</v>
      </c>
      <c r="E169" s="86">
        <f>INDEX('1_GrowthAppeals'!W:W,MATCH($A169,'1_GrowthAppeals'!$A:$A,0))</f>
        <v>0</v>
      </c>
      <c r="F169" s="86">
        <f>INDEX('1_GrowthAppeals'!X:X,MATCH($A169,'1_GrowthAppeals'!$A:$A,0))</f>
        <v>0</v>
      </c>
      <c r="G169" s="86">
        <f>INDEX('1_GrowthAppeals'!Y:Y,MATCH($A169,'1_GrowthAppeals'!$A:$A,0))</f>
        <v>0</v>
      </c>
      <c r="H169" s="86">
        <f>INDEX('1_GrowthAppeals'!Z:Z,MATCH($A169,'1_GrowthAppeals'!$A:$A,0))</f>
        <v>0</v>
      </c>
      <c r="I169" s="86">
        <f>INDEX('1_GrowthAppeals'!AA:AA,MATCH($A169,'1_GrowthAppeals'!$A:$A,0))</f>
        <v>0</v>
      </c>
      <c r="J169" s="86">
        <f>INDEX('1_GrowthAppeals'!AB:AB,MATCH($A169,'1_GrowthAppeals'!$A:$A,0))</f>
        <v>0</v>
      </c>
      <c r="K169" s="86">
        <f>INDEX('1_GrowthAppeals'!AC:AC,MATCH($A169,'1_GrowthAppeals'!$A:$A,0))</f>
        <v>0</v>
      </c>
      <c r="L169" s="86">
        <f>INDEX('1_GrowthAppeals'!AD:AD,MATCH($A169,'1_GrowthAppeals'!$A:$A,0))</f>
        <v>0</v>
      </c>
      <c r="M169" s="86">
        <f>INDEX('1_GrowthAppeals'!AE:AE,MATCH($A169,'1_GrowthAppeals'!$A:$A,0))</f>
        <v>0</v>
      </c>
      <c r="N169" s="86">
        <f>INDEX('1_GrowthAppeals'!AF:AF,MATCH($A169,'1_GrowthAppeals'!$A:$A,0))</f>
        <v>0</v>
      </c>
      <c r="O169" s="86">
        <f>INDEX('1_GrowthAppeals'!AG:AG,MATCH($A169,'1_GrowthAppeals'!$A:$A,0))</f>
        <v>0</v>
      </c>
      <c r="P169" s="86">
        <f>INDEX('1_GrowthAppeals'!AH:AH,MATCH($A169,'1_GrowthAppeals'!$A:$A,0))</f>
        <v>0</v>
      </c>
      <c r="Q169" s="86">
        <f>INDEX('1_GrowthAppeals'!AI:AI,MATCH($A169,'1_GrowthAppeals'!$A:$A,0))</f>
        <v>0</v>
      </c>
      <c r="R169" s="86">
        <f>INDEX('1_GrowthAppeals'!AJ:AJ,MATCH($A169,'1_GrowthAppeals'!$A:$A,0))</f>
        <v>0</v>
      </c>
      <c r="S169" s="325">
        <f>INDEX('1_GrowthAppeals'!AK:AK,MATCH($A169,'1_GrowthAppeals'!$A:$A,0))</f>
        <v>0</v>
      </c>
      <c r="T169" s="327"/>
      <c r="U169" s="95"/>
      <c r="V169" s="95"/>
      <c r="W169" s="95"/>
      <c r="X169" s="95"/>
      <c r="Y169" s="95"/>
      <c r="Z169" s="95"/>
      <c r="AA169" s="95"/>
      <c r="AB169" s="95"/>
      <c r="AC169" s="95"/>
      <c r="AD169" s="95"/>
      <c r="AE169" s="95"/>
      <c r="AF169" s="95"/>
      <c r="AG169" s="95"/>
      <c r="AH169" s="95"/>
      <c r="AI169" s="318"/>
      <c r="AJ169" s="322">
        <f t="shared" si="33"/>
        <v>0</v>
      </c>
      <c r="AK169" s="88">
        <f t="shared" si="34"/>
        <v>0</v>
      </c>
      <c r="AL169" s="88">
        <f t="shared" si="35"/>
        <v>0</v>
      </c>
      <c r="AM169" s="88">
        <f t="shared" si="36"/>
        <v>0</v>
      </c>
      <c r="AN169" s="88">
        <f t="shared" si="37"/>
        <v>0</v>
      </c>
      <c r="AO169" s="88">
        <f t="shared" si="38"/>
        <v>0</v>
      </c>
      <c r="AP169" s="88">
        <f t="shared" si="39"/>
        <v>0</v>
      </c>
      <c r="AQ169" s="88">
        <f t="shared" si="40"/>
        <v>0</v>
      </c>
      <c r="AR169" s="88">
        <f t="shared" si="41"/>
        <v>0</v>
      </c>
      <c r="AS169" s="88">
        <f t="shared" si="42"/>
        <v>0</v>
      </c>
      <c r="AT169" s="88">
        <f t="shared" si="43"/>
        <v>0</v>
      </c>
      <c r="AU169" s="88">
        <f t="shared" si="44"/>
        <v>0</v>
      </c>
      <c r="AV169" s="88">
        <f t="shared" si="45"/>
        <v>0</v>
      </c>
      <c r="AW169" s="88">
        <f t="shared" si="46"/>
        <v>0</v>
      </c>
      <c r="AX169" s="88">
        <f t="shared" si="47"/>
        <v>0</v>
      </c>
      <c r="AY169" s="88">
        <f t="shared" si="48"/>
        <v>0</v>
      </c>
    </row>
    <row r="170" spans="1:51" s="48" customFormat="1">
      <c r="A170" s="72" t="str">
        <f>'Ref2'!I170</f>
        <v>E3331</v>
      </c>
      <c r="B170" s="72" t="str">
        <f>INDEX('Ref1'!$E:$E,MATCH($A170,'Ref1'!$A:$A,0))</f>
        <v>Mendip</v>
      </c>
      <c r="C170" s="72" t="str">
        <f>INDEX('Ref2'!$E:$E,MATCH($A170,'Ref2'!$A:$A,0))</f>
        <v>No</v>
      </c>
      <c r="D170" s="86">
        <f>INDEX('1_GrowthAppeals'!V:V,MATCH($A170,'1_GrowthAppeals'!$A:$A,0))</f>
        <v>0</v>
      </c>
      <c r="E170" s="86">
        <f>INDEX('1_GrowthAppeals'!W:W,MATCH($A170,'1_GrowthAppeals'!$A:$A,0))</f>
        <v>0</v>
      </c>
      <c r="F170" s="86">
        <f>INDEX('1_GrowthAppeals'!X:X,MATCH($A170,'1_GrowthAppeals'!$A:$A,0))</f>
        <v>0</v>
      </c>
      <c r="G170" s="86">
        <f>INDEX('1_GrowthAppeals'!Y:Y,MATCH($A170,'1_GrowthAppeals'!$A:$A,0))</f>
        <v>0</v>
      </c>
      <c r="H170" s="86">
        <f>INDEX('1_GrowthAppeals'!Z:Z,MATCH($A170,'1_GrowthAppeals'!$A:$A,0))</f>
        <v>0</v>
      </c>
      <c r="I170" s="86">
        <f>INDEX('1_GrowthAppeals'!AA:AA,MATCH($A170,'1_GrowthAppeals'!$A:$A,0))</f>
        <v>0</v>
      </c>
      <c r="J170" s="86">
        <f>INDEX('1_GrowthAppeals'!AB:AB,MATCH($A170,'1_GrowthAppeals'!$A:$A,0))</f>
        <v>0</v>
      </c>
      <c r="K170" s="86">
        <f>INDEX('1_GrowthAppeals'!AC:AC,MATCH($A170,'1_GrowthAppeals'!$A:$A,0))</f>
        <v>0</v>
      </c>
      <c r="L170" s="86">
        <f>INDEX('1_GrowthAppeals'!AD:AD,MATCH($A170,'1_GrowthAppeals'!$A:$A,0))</f>
        <v>0</v>
      </c>
      <c r="M170" s="86">
        <f>INDEX('1_GrowthAppeals'!AE:AE,MATCH($A170,'1_GrowthAppeals'!$A:$A,0))</f>
        <v>0</v>
      </c>
      <c r="N170" s="86">
        <f>INDEX('1_GrowthAppeals'!AF:AF,MATCH($A170,'1_GrowthAppeals'!$A:$A,0))</f>
        <v>0</v>
      </c>
      <c r="O170" s="86">
        <f>INDEX('1_GrowthAppeals'!AG:AG,MATCH($A170,'1_GrowthAppeals'!$A:$A,0))</f>
        <v>0</v>
      </c>
      <c r="P170" s="86">
        <f>INDEX('1_GrowthAppeals'!AH:AH,MATCH($A170,'1_GrowthAppeals'!$A:$A,0))</f>
        <v>0</v>
      </c>
      <c r="Q170" s="86">
        <f>INDEX('1_GrowthAppeals'!AI:AI,MATCH($A170,'1_GrowthAppeals'!$A:$A,0))</f>
        <v>0</v>
      </c>
      <c r="R170" s="86">
        <f>INDEX('1_GrowthAppeals'!AJ:AJ,MATCH($A170,'1_GrowthAppeals'!$A:$A,0))</f>
        <v>0</v>
      </c>
      <c r="S170" s="325">
        <f>INDEX('1_GrowthAppeals'!AK:AK,MATCH($A170,'1_GrowthAppeals'!$A:$A,0))</f>
        <v>0</v>
      </c>
      <c r="T170" s="327"/>
      <c r="U170" s="95"/>
      <c r="V170" s="95"/>
      <c r="W170" s="95"/>
      <c r="X170" s="95"/>
      <c r="Y170" s="95"/>
      <c r="Z170" s="95"/>
      <c r="AA170" s="95"/>
      <c r="AB170" s="95"/>
      <c r="AC170" s="95"/>
      <c r="AD170" s="95"/>
      <c r="AE170" s="95"/>
      <c r="AF170" s="95"/>
      <c r="AG170" s="95"/>
      <c r="AH170" s="95"/>
      <c r="AI170" s="318"/>
      <c r="AJ170" s="322">
        <f t="shared" si="33"/>
        <v>0</v>
      </c>
      <c r="AK170" s="88">
        <f t="shared" si="34"/>
        <v>0</v>
      </c>
      <c r="AL170" s="88">
        <f t="shared" si="35"/>
        <v>0</v>
      </c>
      <c r="AM170" s="88">
        <f t="shared" si="36"/>
        <v>0</v>
      </c>
      <c r="AN170" s="88">
        <f t="shared" si="37"/>
        <v>0</v>
      </c>
      <c r="AO170" s="88">
        <f t="shared" si="38"/>
        <v>0</v>
      </c>
      <c r="AP170" s="88">
        <f t="shared" si="39"/>
        <v>0</v>
      </c>
      <c r="AQ170" s="88">
        <f t="shared" si="40"/>
        <v>0</v>
      </c>
      <c r="AR170" s="88">
        <f t="shared" si="41"/>
        <v>0</v>
      </c>
      <c r="AS170" s="88">
        <f t="shared" si="42"/>
        <v>0</v>
      </c>
      <c r="AT170" s="88">
        <f t="shared" si="43"/>
        <v>0</v>
      </c>
      <c r="AU170" s="88">
        <f t="shared" si="44"/>
        <v>0</v>
      </c>
      <c r="AV170" s="88">
        <f t="shared" si="45"/>
        <v>0</v>
      </c>
      <c r="AW170" s="88">
        <f t="shared" si="46"/>
        <v>0</v>
      </c>
      <c r="AX170" s="88">
        <f t="shared" si="47"/>
        <v>0</v>
      </c>
      <c r="AY170" s="88">
        <f t="shared" si="48"/>
        <v>0</v>
      </c>
    </row>
    <row r="171" spans="1:51" s="48" customFormat="1">
      <c r="A171" s="72" t="str">
        <f>'Ref2'!I171</f>
        <v>E5044</v>
      </c>
      <c r="B171" s="72" t="str">
        <f>INDEX('Ref1'!$E:$E,MATCH($A171,'Ref1'!$A:$A,0))</f>
        <v>Merton</v>
      </c>
      <c r="C171" s="72" t="str">
        <f>INDEX('Ref2'!$E:$E,MATCH($A171,'Ref2'!$A:$A,0))</f>
        <v>No</v>
      </c>
      <c r="D171" s="86">
        <f>INDEX('1_GrowthAppeals'!V:V,MATCH($A171,'1_GrowthAppeals'!$A:$A,0))</f>
        <v>0</v>
      </c>
      <c r="E171" s="86">
        <f>INDEX('1_GrowthAppeals'!W:W,MATCH($A171,'1_GrowthAppeals'!$A:$A,0))</f>
        <v>0</v>
      </c>
      <c r="F171" s="86">
        <f>INDEX('1_GrowthAppeals'!X:X,MATCH($A171,'1_GrowthAppeals'!$A:$A,0))</f>
        <v>0</v>
      </c>
      <c r="G171" s="86">
        <f>INDEX('1_GrowthAppeals'!Y:Y,MATCH($A171,'1_GrowthAppeals'!$A:$A,0))</f>
        <v>0</v>
      </c>
      <c r="H171" s="86">
        <f>INDEX('1_GrowthAppeals'!Z:Z,MATCH($A171,'1_GrowthAppeals'!$A:$A,0))</f>
        <v>0</v>
      </c>
      <c r="I171" s="86">
        <f>INDEX('1_GrowthAppeals'!AA:AA,MATCH($A171,'1_GrowthAppeals'!$A:$A,0))</f>
        <v>0</v>
      </c>
      <c r="J171" s="86">
        <f>INDEX('1_GrowthAppeals'!AB:AB,MATCH($A171,'1_GrowthAppeals'!$A:$A,0))</f>
        <v>0</v>
      </c>
      <c r="K171" s="86">
        <f>INDEX('1_GrowthAppeals'!AC:AC,MATCH($A171,'1_GrowthAppeals'!$A:$A,0))</f>
        <v>0</v>
      </c>
      <c r="L171" s="86">
        <f>INDEX('1_GrowthAppeals'!AD:AD,MATCH($A171,'1_GrowthAppeals'!$A:$A,0))</f>
        <v>0</v>
      </c>
      <c r="M171" s="86">
        <f>INDEX('1_GrowthAppeals'!AE:AE,MATCH($A171,'1_GrowthAppeals'!$A:$A,0))</f>
        <v>0</v>
      </c>
      <c r="N171" s="86">
        <f>INDEX('1_GrowthAppeals'!AF:AF,MATCH($A171,'1_GrowthAppeals'!$A:$A,0))</f>
        <v>0</v>
      </c>
      <c r="O171" s="86">
        <f>INDEX('1_GrowthAppeals'!AG:AG,MATCH($A171,'1_GrowthAppeals'!$A:$A,0))</f>
        <v>0</v>
      </c>
      <c r="P171" s="86">
        <f>INDEX('1_GrowthAppeals'!AH:AH,MATCH($A171,'1_GrowthAppeals'!$A:$A,0))</f>
        <v>0</v>
      </c>
      <c r="Q171" s="86">
        <f>INDEX('1_GrowthAppeals'!AI:AI,MATCH($A171,'1_GrowthAppeals'!$A:$A,0))</f>
        <v>0</v>
      </c>
      <c r="R171" s="86">
        <f>INDEX('1_GrowthAppeals'!AJ:AJ,MATCH($A171,'1_GrowthAppeals'!$A:$A,0))</f>
        <v>0</v>
      </c>
      <c r="S171" s="325">
        <f>INDEX('1_GrowthAppeals'!AK:AK,MATCH($A171,'1_GrowthAppeals'!$A:$A,0))</f>
        <v>0</v>
      </c>
      <c r="T171" s="327"/>
      <c r="U171" s="95"/>
      <c r="V171" s="95"/>
      <c r="W171" s="95"/>
      <c r="X171" s="95"/>
      <c r="Y171" s="95"/>
      <c r="Z171" s="95"/>
      <c r="AA171" s="95"/>
      <c r="AB171" s="95"/>
      <c r="AC171" s="95"/>
      <c r="AD171" s="95"/>
      <c r="AE171" s="95"/>
      <c r="AF171" s="95"/>
      <c r="AG171" s="95"/>
      <c r="AH171" s="95"/>
      <c r="AI171" s="318"/>
      <c r="AJ171" s="322">
        <f t="shared" si="33"/>
        <v>0</v>
      </c>
      <c r="AK171" s="88">
        <f t="shared" si="34"/>
        <v>0</v>
      </c>
      <c r="AL171" s="88">
        <f t="shared" si="35"/>
        <v>0</v>
      </c>
      <c r="AM171" s="88">
        <f t="shared" si="36"/>
        <v>0</v>
      </c>
      <c r="AN171" s="88">
        <f t="shared" si="37"/>
        <v>0</v>
      </c>
      <c r="AO171" s="88">
        <f t="shared" si="38"/>
        <v>0</v>
      </c>
      <c r="AP171" s="88">
        <f t="shared" si="39"/>
        <v>0</v>
      </c>
      <c r="AQ171" s="88">
        <f t="shared" si="40"/>
        <v>0</v>
      </c>
      <c r="AR171" s="88">
        <f t="shared" si="41"/>
        <v>0</v>
      </c>
      <c r="AS171" s="88">
        <f t="shared" si="42"/>
        <v>0</v>
      </c>
      <c r="AT171" s="88">
        <f t="shared" si="43"/>
        <v>0</v>
      </c>
      <c r="AU171" s="88">
        <f t="shared" si="44"/>
        <v>0</v>
      </c>
      <c r="AV171" s="88">
        <f t="shared" si="45"/>
        <v>0</v>
      </c>
      <c r="AW171" s="88">
        <f t="shared" si="46"/>
        <v>0</v>
      </c>
      <c r="AX171" s="88">
        <f t="shared" si="47"/>
        <v>0</v>
      </c>
      <c r="AY171" s="88">
        <f t="shared" si="48"/>
        <v>0</v>
      </c>
    </row>
    <row r="172" spans="1:51" s="48" customFormat="1">
      <c r="A172" s="72" t="str">
        <f>'Ref2'!I172</f>
        <v>E1133</v>
      </c>
      <c r="B172" s="72" t="str">
        <f>INDEX('Ref1'!$E:$E,MATCH($A172,'Ref1'!$A:$A,0))</f>
        <v>Mid Devon</v>
      </c>
      <c r="C172" s="72" t="str">
        <f>INDEX('Ref2'!$E:$E,MATCH($A172,'Ref2'!$A:$A,0))</f>
        <v>No</v>
      </c>
      <c r="D172" s="86">
        <f>INDEX('1_GrowthAppeals'!V:V,MATCH($A172,'1_GrowthAppeals'!$A:$A,0))</f>
        <v>0</v>
      </c>
      <c r="E172" s="86">
        <f>INDEX('1_GrowthAppeals'!W:W,MATCH($A172,'1_GrowthAppeals'!$A:$A,0))</f>
        <v>0</v>
      </c>
      <c r="F172" s="86">
        <f>INDEX('1_GrowthAppeals'!X:X,MATCH($A172,'1_GrowthAppeals'!$A:$A,0))</f>
        <v>0</v>
      </c>
      <c r="G172" s="86">
        <f>INDEX('1_GrowthAppeals'!Y:Y,MATCH($A172,'1_GrowthAppeals'!$A:$A,0))</f>
        <v>0</v>
      </c>
      <c r="H172" s="86">
        <f>INDEX('1_GrowthAppeals'!Z:Z,MATCH($A172,'1_GrowthAppeals'!$A:$A,0))</f>
        <v>0</v>
      </c>
      <c r="I172" s="86">
        <f>INDEX('1_GrowthAppeals'!AA:AA,MATCH($A172,'1_GrowthAppeals'!$A:$A,0))</f>
        <v>0</v>
      </c>
      <c r="J172" s="86">
        <f>INDEX('1_GrowthAppeals'!AB:AB,MATCH($A172,'1_GrowthAppeals'!$A:$A,0))</f>
        <v>0</v>
      </c>
      <c r="K172" s="86">
        <f>INDEX('1_GrowthAppeals'!AC:AC,MATCH($A172,'1_GrowthAppeals'!$A:$A,0))</f>
        <v>0</v>
      </c>
      <c r="L172" s="86">
        <f>INDEX('1_GrowthAppeals'!AD:AD,MATCH($A172,'1_GrowthAppeals'!$A:$A,0))</f>
        <v>0</v>
      </c>
      <c r="M172" s="86">
        <f>INDEX('1_GrowthAppeals'!AE:AE,MATCH($A172,'1_GrowthAppeals'!$A:$A,0))</f>
        <v>0</v>
      </c>
      <c r="N172" s="86">
        <f>INDEX('1_GrowthAppeals'!AF:AF,MATCH($A172,'1_GrowthAppeals'!$A:$A,0))</f>
        <v>0</v>
      </c>
      <c r="O172" s="86">
        <f>INDEX('1_GrowthAppeals'!AG:AG,MATCH($A172,'1_GrowthAppeals'!$A:$A,0))</f>
        <v>0</v>
      </c>
      <c r="P172" s="86">
        <f>INDEX('1_GrowthAppeals'!AH:AH,MATCH($A172,'1_GrowthAppeals'!$A:$A,0))</f>
        <v>0</v>
      </c>
      <c r="Q172" s="86">
        <f>INDEX('1_GrowthAppeals'!AI:AI,MATCH($A172,'1_GrowthAppeals'!$A:$A,0))</f>
        <v>0</v>
      </c>
      <c r="R172" s="86">
        <f>INDEX('1_GrowthAppeals'!AJ:AJ,MATCH($A172,'1_GrowthAppeals'!$A:$A,0))</f>
        <v>0</v>
      </c>
      <c r="S172" s="325">
        <f>INDEX('1_GrowthAppeals'!AK:AK,MATCH($A172,'1_GrowthAppeals'!$A:$A,0))</f>
        <v>0</v>
      </c>
      <c r="T172" s="327"/>
      <c r="U172" s="95"/>
      <c r="V172" s="95"/>
      <c r="W172" s="95"/>
      <c r="X172" s="95"/>
      <c r="Y172" s="95"/>
      <c r="Z172" s="95"/>
      <c r="AA172" s="95"/>
      <c r="AB172" s="95"/>
      <c r="AC172" s="95"/>
      <c r="AD172" s="95"/>
      <c r="AE172" s="95"/>
      <c r="AF172" s="95"/>
      <c r="AG172" s="95"/>
      <c r="AH172" s="95"/>
      <c r="AI172" s="318"/>
      <c r="AJ172" s="322">
        <f t="shared" si="33"/>
        <v>0</v>
      </c>
      <c r="AK172" s="88">
        <f t="shared" si="34"/>
        <v>0</v>
      </c>
      <c r="AL172" s="88">
        <f t="shared" si="35"/>
        <v>0</v>
      </c>
      <c r="AM172" s="88">
        <f t="shared" si="36"/>
        <v>0</v>
      </c>
      <c r="AN172" s="88">
        <f t="shared" si="37"/>
        <v>0</v>
      </c>
      <c r="AO172" s="88">
        <f t="shared" si="38"/>
        <v>0</v>
      </c>
      <c r="AP172" s="88">
        <f t="shared" si="39"/>
        <v>0</v>
      </c>
      <c r="AQ172" s="88">
        <f t="shared" si="40"/>
        <v>0</v>
      </c>
      <c r="AR172" s="88">
        <f t="shared" si="41"/>
        <v>0</v>
      </c>
      <c r="AS172" s="88">
        <f t="shared" si="42"/>
        <v>0</v>
      </c>
      <c r="AT172" s="88">
        <f t="shared" si="43"/>
        <v>0</v>
      </c>
      <c r="AU172" s="88">
        <f t="shared" si="44"/>
        <v>0</v>
      </c>
      <c r="AV172" s="88">
        <f t="shared" si="45"/>
        <v>0</v>
      </c>
      <c r="AW172" s="88">
        <f t="shared" si="46"/>
        <v>0</v>
      </c>
      <c r="AX172" s="88">
        <f t="shared" si="47"/>
        <v>0</v>
      </c>
      <c r="AY172" s="88">
        <f t="shared" si="48"/>
        <v>0</v>
      </c>
    </row>
    <row r="173" spans="1:51" s="48" customFormat="1">
      <c r="A173" s="72" t="str">
        <f>'Ref2'!I173</f>
        <v>E3534</v>
      </c>
      <c r="B173" s="72" t="str">
        <f>INDEX('Ref1'!$E:$E,MATCH($A173,'Ref1'!$A:$A,0))</f>
        <v>Mid Suffolk</v>
      </c>
      <c r="C173" s="72" t="str">
        <f>INDEX('Ref2'!$E:$E,MATCH($A173,'Ref2'!$A:$A,0))</f>
        <v>No</v>
      </c>
      <c r="D173" s="86">
        <f>INDEX('1_GrowthAppeals'!V:V,MATCH($A173,'1_GrowthAppeals'!$A:$A,0))</f>
        <v>0</v>
      </c>
      <c r="E173" s="86">
        <f>INDEX('1_GrowthAppeals'!W:W,MATCH($A173,'1_GrowthAppeals'!$A:$A,0))</f>
        <v>0</v>
      </c>
      <c r="F173" s="86">
        <f>INDEX('1_GrowthAppeals'!X:X,MATCH($A173,'1_GrowthAppeals'!$A:$A,0))</f>
        <v>0</v>
      </c>
      <c r="G173" s="86">
        <f>INDEX('1_GrowthAppeals'!Y:Y,MATCH($A173,'1_GrowthAppeals'!$A:$A,0))</f>
        <v>0</v>
      </c>
      <c r="H173" s="86">
        <f>INDEX('1_GrowthAppeals'!Z:Z,MATCH($A173,'1_GrowthAppeals'!$A:$A,0))</f>
        <v>0</v>
      </c>
      <c r="I173" s="86">
        <f>INDEX('1_GrowthAppeals'!AA:AA,MATCH($A173,'1_GrowthAppeals'!$A:$A,0))</f>
        <v>0</v>
      </c>
      <c r="J173" s="86">
        <f>INDEX('1_GrowthAppeals'!AB:AB,MATCH($A173,'1_GrowthAppeals'!$A:$A,0))</f>
        <v>0</v>
      </c>
      <c r="K173" s="86">
        <f>INDEX('1_GrowthAppeals'!AC:AC,MATCH($A173,'1_GrowthAppeals'!$A:$A,0))</f>
        <v>0</v>
      </c>
      <c r="L173" s="86">
        <f>INDEX('1_GrowthAppeals'!AD:AD,MATCH($A173,'1_GrowthAppeals'!$A:$A,0))</f>
        <v>0</v>
      </c>
      <c r="M173" s="86">
        <f>INDEX('1_GrowthAppeals'!AE:AE,MATCH($A173,'1_GrowthAppeals'!$A:$A,0))</f>
        <v>0</v>
      </c>
      <c r="N173" s="86">
        <f>INDEX('1_GrowthAppeals'!AF:AF,MATCH($A173,'1_GrowthAppeals'!$A:$A,0))</f>
        <v>0</v>
      </c>
      <c r="O173" s="86">
        <f>INDEX('1_GrowthAppeals'!AG:AG,MATCH($A173,'1_GrowthAppeals'!$A:$A,0))</f>
        <v>0</v>
      </c>
      <c r="P173" s="86">
        <f>INDEX('1_GrowthAppeals'!AH:AH,MATCH($A173,'1_GrowthAppeals'!$A:$A,0))</f>
        <v>0</v>
      </c>
      <c r="Q173" s="86">
        <f>INDEX('1_GrowthAppeals'!AI:AI,MATCH($A173,'1_GrowthAppeals'!$A:$A,0))</f>
        <v>0</v>
      </c>
      <c r="R173" s="86">
        <f>INDEX('1_GrowthAppeals'!AJ:AJ,MATCH($A173,'1_GrowthAppeals'!$A:$A,0))</f>
        <v>0</v>
      </c>
      <c r="S173" s="325">
        <f>INDEX('1_GrowthAppeals'!AK:AK,MATCH($A173,'1_GrowthAppeals'!$A:$A,0))</f>
        <v>0</v>
      </c>
      <c r="T173" s="327"/>
      <c r="U173" s="95"/>
      <c r="V173" s="95"/>
      <c r="W173" s="95"/>
      <c r="X173" s="95"/>
      <c r="Y173" s="95"/>
      <c r="Z173" s="95"/>
      <c r="AA173" s="95"/>
      <c r="AB173" s="95"/>
      <c r="AC173" s="95"/>
      <c r="AD173" s="95"/>
      <c r="AE173" s="95"/>
      <c r="AF173" s="95"/>
      <c r="AG173" s="95"/>
      <c r="AH173" s="95"/>
      <c r="AI173" s="318"/>
      <c r="AJ173" s="322">
        <f t="shared" si="33"/>
        <v>0</v>
      </c>
      <c r="AK173" s="88">
        <f t="shared" si="34"/>
        <v>0</v>
      </c>
      <c r="AL173" s="88">
        <f t="shared" si="35"/>
        <v>0</v>
      </c>
      <c r="AM173" s="88">
        <f t="shared" si="36"/>
        <v>0</v>
      </c>
      <c r="AN173" s="88">
        <f t="shared" si="37"/>
        <v>0</v>
      </c>
      <c r="AO173" s="88">
        <f t="shared" si="38"/>
        <v>0</v>
      </c>
      <c r="AP173" s="88">
        <f t="shared" si="39"/>
        <v>0</v>
      </c>
      <c r="AQ173" s="88">
        <f t="shared" si="40"/>
        <v>0</v>
      </c>
      <c r="AR173" s="88">
        <f t="shared" si="41"/>
        <v>0</v>
      </c>
      <c r="AS173" s="88">
        <f t="shared" si="42"/>
        <v>0</v>
      </c>
      <c r="AT173" s="88">
        <f t="shared" si="43"/>
        <v>0</v>
      </c>
      <c r="AU173" s="88">
        <f t="shared" si="44"/>
        <v>0</v>
      </c>
      <c r="AV173" s="88">
        <f t="shared" si="45"/>
        <v>0</v>
      </c>
      <c r="AW173" s="88">
        <f t="shared" si="46"/>
        <v>0</v>
      </c>
      <c r="AX173" s="88">
        <f t="shared" si="47"/>
        <v>0</v>
      </c>
      <c r="AY173" s="88">
        <f t="shared" si="48"/>
        <v>0</v>
      </c>
    </row>
    <row r="174" spans="1:51" s="48" customFormat="1">
      <c r="A174" s="72" t="str">
        <f>'Ref2'!I174</f>
        <v>E3836</v>
      </c>
      <c r="B174" s="72" t="str">
        <f>INDEX('Ref1'!$E:$E,MATCH($A174,'Ref1'!$A:$A,0))</f>
        <v>Mid Sussex</v>
      </c>
      <c r="C174" s="72" t="str">
        <f>INDEX('Ref2'!$E:$E,MATCH($A174,'Ref2'!$A:$A,0))</f>
        <v>No</v>
      </c>
      <c r="D174" s="86">
        <f>INDEX('1_GrowthAppeals'!V:V,MATCH($A174,'1_GrowthAppeals'!$A:$A,0))</f>
        <v>0</v>
      </c>
      <c r="E174" s="86">
        <f>INDEX('1_GrowthAppeals'!W:W,MATCH($A174,'1_GrowthAppeals'!$A:$A,0))</f>
        <v>0</v>
      </c>
      <c r="F174" s="86">
        <f>INDEX('1_GrowthAppeals'!X:X,MATCH($A174,'1_GrowthAppeals'!$A:$A,0))</f>
        <v>0</v>
      </c>
      <c r="G174" s="86">
        <f>INDEX('1_GrowthAppeals'!Y:Y,MATCH($A174,'1_GrowthAppeals'!$A:$A,0))</f>
        <v>0</v>
      </c>
      <c r="H174" s="86">
        <f>INDEX('1_GrowthAppeals'!Z:Z,MATCH($A174,'1_GrowthAppeals'!$A:$A,0))</f>
        <v>0</v>
      </c>
      <c r="I174" s="86">
        <f>INDEX('1_GrowthAppeals'!AA:AA,MATCH($A174,'1_GrowthAppeals'!$A:$A,0))</f>
        <v>0</v>
      </c>
      <c r="J174" s="86">
        <f>INDEX('1_GrowthAppeals'!AB:AB,MATCH($A174,'1_GrowthAppeals'!$A:$A,0))</f>
        <v>0</v>
      </c>
      <c r="K174" s="86">
        <f>INDEX('1_GrowthAppeals'!AC:AC,MATCH($A174,'1_GrowthAppeals'!$A:$A,0))</f>
        <v>0</v>
      </c>
      <c r="L174" s="86">
        <f>INDEX('1_GrowthAppeals'!AD:AD,MATCH($A174,'1_GrowthAppeals'!$A:$A,0))</f>
        <v>0</v>
      </c>
      <c r="M174" s="86">
        <f>INDEX('1_GrowthAppeals'!AE:AE,MATCH($A174,'1_GrowthAppeals'!$A:$A,0))</f>
        <v>0</v>
      </c>
      <c r="N174" s="86">
        <f>INDEX('1_GrowthAppeals'!AF:AF,MATCH($A174,'1_GrowthAppeals'!$A:$A,0))</f>
        <v>0</v>
      </c>
      <c r="O174" s="86">
        <f>INDEX('1_GrowthAppeals'!AG:AG,MATCH($A174,'1_GrowthAppeals'!$A:$A,0))</f>
        <v>0</v>
      </c>
      <c r="P174" s="86">
        <f>INDEX('1_GrowthAppeals'!AH:AH,MATCH($A174,'1_GrowthAppeals'!$A:$A,0))</f>
        <v>0</v>
      </c>
      <c r="Q174" s="86">
        <f>INDEX('1_GrowthAppeals'!AI:AI,MATCH($A174,'1_GrowthAppeals'!$A:$A,0))</f>
        <v>0</v>
      </c>
      <c r="R174" s="86">
        <f>INDEX('1_GrowthAppeals'!AJ:AJ,MATCH($A174,'1_GrowthAppeals'!$A:$A,0))</f>
        <v>0</v>
      </c>
      <c r="S174" s="325">
        <f>INDEX('1_GrowthAppeals'!AK:AK,MATCH($A174,'1_GrowthAppeals'!$A:$A,0))</f>
        <v>0</v>
      </c>
      <c r="T174" s="327"/>
      <c r="U174" s="95"/>
      <c r="V174" s="95"/>
      <c r="W174" s="95"/>
      <c r="X174" s="95"/>
      <c r="Y174" s="95"/>
      <c r="Z174" s="95"/>
      <c r="AA174" s="95"/>
      <c r="AB174" s="95"/>
      <c r="AC174" s="95"/>
      <c r="AD174" s="95"/>
      <c r="AE174" s="95"/>
      <c r="AF174" s="95"/>
      <c r="AG174" s="95"/>
      <c r="AH174" s="95"/>
      <c r="AI174" s="318"/>
      <c r="AJ174" s="322">
        <f t="shared" si="33"/>
        <v>0</v>
      </c>
      <c r="AK174" s="88">
        <f t="shared" si="34"/>
        <v>0</v>
      </c>
      <c r="AL174" s="88">
        <f t="shared" si="35"/>
        <v>0</v>
      </c>
      <c r="AM174" s="88">
        <f t="shared" si="36"/>
        <v>0</v>
      </c>
      <c r="AN174" s="88">
        <f t="shared" si="37"/>
        <v>0</v>
      </c>
      <c r="AO174" s="88">
        <f t="shared" si="38"/>
        <v>0</v>
      </c>
      <c r="AP174" s="88">
        <f t="shared" si="39"/>
        <v>0</v>
      </c>
      <c r="AQ174" s="88">
        <f t="shared" si="40"/>
        <v>0</v>
      </c>
      <c r="AR174" s="88">
        <f t="shared" si="41"/>
        <v>0</v>
      </c>
      <c r="AS174" s="88">
        <f t="shared" si="42"/>
        <v>0</v>
      </c>
      <c r="AT174" s="88">
        <f t="shared" si="43"/>
        <v>0</v>
      </c>
      <c r="AU174" s="88">
        <f t="shared" si="44"/>
        <v>0</v>
      </c>
      <c r="AV174" s="88">
        <f t="shared" si="45"/>
        <v>0</v>
      </c>
      <c r="AW174" s="88">
        <f t="shared" si="46"/>
        <v>0</v>
      </c>
      <c r="AX174" s="88">
        <f t="shared" si="47"/>
        <v>0</v>
      </c>
      <c r="AY174" s="88">
        <f t="shared" si="48"/>
        <v>0</v>
      </c>
    </row>
    <row r="175" spans="1:51" s="48" customFormat="1">
      <c r="A175" s="72" t="str">
        <f>'Ref2'!I175</f>
        <v>E0702</v>
      </c>
      <c r="B175" s="72" t="str">
        <f>INDEX('Ref1'!$E:$E,MATCH($A175,'Ref1'!$A:$A,0))</f>
        <v>Middlesbrough</v>
      </c>
      <c r="C175" s="72" t="str">
        <f>INDEX('Ref2'!$E:$E,MATCH($A175,'Ref2'!$A:$A,0))</f>
        <v>No</v>
      </c>
      <c r="D175" s="86">
        <f>INDEX('1_GrowthAppeals'!V:V,MATCH($A175,'1_GrowthAppeals'!$A:$A,0))</f>
        <v>0</v>
      </c>
      <c r="E175" s="86">
        <f>INDEX('1_GrowthAppeals'!W:W,MATCH($A175,'1_GrowthAppeals'!$A:$A,0))</f>
        <v>0</v>
      </c>
      <c r="F175" s="86">
        <f>INDEX('1_GrowthAppeals'!X:X,MATCH($A175,'1_GrowthAppeals'!$A:$A,0))</f>
        <v>0</v>
      </c>
      <c r="G175" s="86">
        <f>INDEX('1_GrowthAppeals'!Y:Y,MATCH($A175,'1_GrowthAppeals'!$A:$A,0))</f>
        <v>0</v>
      </c>
      <c r="H175" s="86">
        <f>INDEX('1_GrowthAppeals'!Z:Z,MATCH($A175,'1_GrowthAppeals'!$A:$A,0))</f>
        <v>0</v>
      </c>
      <c r="I175" s="86">
        <f>INDEX('1_GrowthAppeals'!AA:AA,MATCH($A175,'1_GrowthAppeals'!$A:$A,0))</f>
        <v>0</v>
      </c>
      <c r="J175" s="86">
        <f>INDEX('1_GrowthAppeals'!AB:AB,MATCH($A175,'1_GrowthAppeals'!$A:$A,0))</f>
        <v>0</v>
      </c>
      <c r="K175" s="86">
        <f>INDEX('1_GrowthAppeals'!AC:AC,MATCH($A175,'1_GrowthAppeals'!$A:$A,0))</f>
        <v>0</v>
      </c>
      <c r="L175" s="86">
        <f>INDEX('1_GrowthAppeals'!AD:AD,MATCH($A175,'1_GrowthAppeals'!$A:$A,0))</f>
        <v>0</v>
      </c>
      <c r="M175" s="86">
        <f>INDEX('1_GrowthAppeals'!AE:AE,MATCH($A175,'1_GrowthAppeals'!$A:$A,0))</f>
        <v>0</v>
      </c>
      <c r="N175" s="86">
        <f>INDEX('1_GrowthAppeals'!AF:AF,MATCH($A175,'1_GrowthAppeals'!$A:$A,0))</f>
        <v>0</v>
      </c>
      <c r="O175" s="86">
        <f>INDEX('1_GrowthAppeals'!AG:AG,MATCH($A175,'1_GrowthAppeals'!$A:$A,0))</f>
        <v>0</v>
      </c>
      <c r="P175" s="86">
        <f>INDEX('1_GrowthAppeals'!AH:AH,MATCH($A175,'1_GrowthAppeals'!$A:$A,0))</f>
        <v>0</v>
      </c>
      <c r="Q175" s="86">
        <f>INDEX('1_GrowthAppeals'!AI:AI,MATCH($A175,'1_GrowthAppeals'!$A:$A,0))</f>
        <v>0</v>
      </c>
      <c r="R175" s="86">
        <f>INDEX('1_GrowthAppeals'!AJ:AJ,MATCH($A175,'1_GrowthAppeals'!$A:$A,0))</f>
        <v>0</v>
      </c>
      <c r="S175" s="325">
        <f>INDEX('1_GrowthAppeals'!AK:AK,MATCH($A175,'1_GrowthAppeals'!$A:$A,0))</f>
        <v>0</v>
      </c>
      <c r="T175" s="327"/>
      <c r="U175" s="95"/>
      <c r="V175" s="95"/>
      <c r="W175" s="95"/>
      <c r="X175" s="95"/>
      <c r="Y175" s="95"/>
      <c r="Z175" s="95"/>
      <c r="AA175" s="95"/>
      <c r="AB175" s="95"/>
      <c r="AC175" s="95"/>
      <c r="AD175" s="95"/>
      <c r="AE175" s="95"/>
      <c r="AF175" s="95"/>
      <c r="AG175" s="95"/>
      <c r="AH175" s="95"/>
      <c r="AI175" s="318"/>
      <c r="AJ175" s="322">
        <f t="shared" si="33"/>
        <v>0</v>
      </c>
      <c r="AK175" s="88">
        <f t="shared" si="34"/>
        <v>0</v>
      </c>
      <c r="AL175" s="88">
        <f t="shared" si="35"/>
        <v>0</v>
      </c>
      <c r="AM175" s="88">
        <f t="shared" si="36"/>
        <v>0</v>
      </c>
      <c r="AN175" s="88">
        <f t="shared" si="37"/>
        <v>0</v>
      </c>
      <c r="AO175" s="88">
        <f t="shared" si="38"/>
        <v>0</v>
      </c>
      <c r="AP175" s="88">
        <f t="shared" si="39"/>
        <v>0</v>
      </c>
      <c r="AQ175" s="88">
        <f t="shared" si="40"/>
        <v>0</v>
      </c>
      <c r="AR175" s="88">
        <f t="shared" si="41"/>
        <v>0</v>
      </c>
      <c r="AS175" s="88">
        <f t="shared" si="42"/>
        <v>0</v>
      </c>
      <c r="AT175" s="88">
        <f t="shared" si="43"/>
        <v>0</v>
      </c>
      <c r="AU175" s="88">
        <f t="shared" si="44"/>
        <v>0</v>
      </c>
      <c r="AV175" s="88">
        <f t="shared" si="45"/>
        <v>0</v>
      </c>
      <c r="AW175" s="88">
        <f t="shared" si="46"/>
        <v>0</v>
      </c>
      <c r="AX175" s="88">
        <f t="shared" si="47"/>
        <v>0</v>
      </c>
      <c r="AY175" s="88">
        <f t="shared" si="48"/>
        <v>0</v>
      </c>
    </row>
    <row r="176" spans="1:51" s="48" customFormat="1">
      <c r="A176" s="72" t="str">
        <f>'Ref2'!I176</f>
        <v>E0401</v>
      </c>
      <c r="B176" s="72" t="str">
        <f>INDEX('Ref1'!$E:$E,MATCH($A176,'Ref1'!$A:$A,0))</f>
        <v>Milton Keynes</v>
      </c>
      <c r="C176" s="72" t="str">
        <f>INDEX('Ref2'!$E:$E,MATCH($A176,'Ref2'!$A:$A,0))</f>
        <v>No</v>
      </c>
      <c r="D176" s="86">
        <f>INDEX('1_GrowthAppeals'!V:V,MATCH($A176,'1_GrowthAppeals'!$A:$A,0))</f>
        <v>0</v>
      </c>
      <c r="E176" s="86">
        <f>INDEX('1_GrowthAppeals'!W:W,MATCH($A176,'1_GrowthAppeals'!$A:$A,0))</f>
        <v>0</v>
      </c>
      <c r="F176" s="86">
        <f>INDEX('1_GrowthAppeals'!X:X,MATCH($A176,'1_GrowthAppeals'!$A:$A,0))</f>
        <v>0</v>
      </c>
      <c r="G176" s="86">
        <f>INDEX('1_GrowthAppeals'!Y:Y,MATCH($A176,'1_GrowthAppeals'!$A:$A,0))</f>
        <v>0</v>
      </c>
      <c r="H176" s="86">
        <f>INDEX('1_GrowthAppeals'!Z:Z,MATCH($A176,'1_GrowthAppeals'!$A:$A,0))</f>
        <v>0</v>
      </c>
      <c r="I176" s="86">
        <f>INDEX('1_GrowthAppeals'!AA:AA,MATCH($A176,'1_GrowthAppeals'!$A:$A,0))</f>
        <v>0</v>
      </c>
      <c r="J176" s="86">
        <f>INDEX('1_GrowthAppeals'!AB:AB,MATCH($A176,'1_GrowthAppeals'!$A:$A,0))</f>
        <v>0</v>
      </c>
      <c r="K176" s="86">
        <f>INDEX('1_GrowthAppeals'!AC:AC,MATCH($A176,'1_GrowthAppeals'!$A:$A,0))</f>
        <v>0</v>
      </c>
      <c r="L176" s="86">
        <f>INDEX('1_GrowthAppeals'!AD:AD,MATCH($A176,'1_GrowthAppeals'!$A:$A,0))</f>
        <v>0</v>
      </c>
      <c r="M176" s="86">
        <f>INDEX('1_GrowthAppeals'!AE:AE,MATCH($A176,'1_GrowthAppeals'!$A:$A,0))</f>
        <v>0</v>
      </c>
      <c r="N176" s="86">
        <f>INDEX('1_GrowthAppeals'!AF:AF,MATCH($A176,'1_GrowthAppeals'!$A:$A,0))</f>
        <v>0</v>
      </c>
      <c r="O176" s="86">
        <f>INDEX('1_GrowthAppeals'!AG:AG,MATCH($A176,'1_GrowthAppeals'!$A:$A,0))</f>
        <v>0</v>
      </c>
      <c r="P176" s="86">
        <f>INDEX('1_GrowthAppeals'!AH:AH,MATCH($A176,'1_GrowthAppeals'!$A:$A,0))</f>
        <v>0</v>
      </c>
      <c r="Q176" s="86">
        <f>INDEX('1_GrowthAppeals'!AI:AI,MATCH($A176,'1_GrowthAppeals'!$A:$A,0))</f>
        <v>0</v>
      </c>
      <c r="R176" s="86">
        <f>INDEX('1_GrowthAppeals'!AJ:AJ,MATCH($A176,'1_GrowthAppeals'!$A:$A,0))</f>
        <v>0</v>
      </c>
      <c r="S176" s="325">
        <f>INDEX('1_GrowthAppeals'!AK:AK,MATCH($A176,'1_GrowthAppeals'!$A:$A,0))</f>
        <v>0</v>
      </c>
      <c r="T176" s="327"/>
      <c r="U176" s="95"/>
      <c r="V176" s="95"/>
      <c r="W176" s="95"/>
      <c r="X176" s="95"/>
      <c r="Y176" s="95"/>
      <c r="Z176" s="95"/>
      <c r="AA176" s="95"/>
      <c r="AB176" s="95"/>
      <c r="AC176" s="95"/>
      <c r="AD176" s="95"/>
      <c r="AE176" s="95"/>
      <c r="AF176" s="95"/>
      <c r="AG176" s="95"/>
      <c r="AH176" s="95"/>
      <c r="AI176" s="318"/>
      <c r="AJ176" s="322">
        <f t="shared" si="33"/>
        <v>0</v>
      </c>
      <c r="AK176" s="88">
        <f t="shared" si="34"/>
        <v>0</v>
      </c>
      <c r="AL176" s="88">
        <f t="shared" si="35"/>
        <v>0</v>
      </c>
      <c r="AM176" s="88">
        <f t="shared" si="36"/>
        <v>0</v>
      </c>
      <c r="AN176" s="88">
        <f t="shared" si="37"/>
        <v>0</v>
      </c>
      <c r="AO176" s="88">
        <f t="shared" si="38"/>
        <v>0</v>
      </c>
      <c r="AP176" s="88">
        <f t="shared" si="39"/>
        <v>0</v>
      </c>
      <c r="AQ176" s="88">
        <f t="shared" si="40"/>
        <v>0</v>
      </c>
      <c r="AR176" s="88">
        <f t="shared" si="41"/>
        <v>0</v>
      </c>
      <c r="AS176" s="88">
        <f t="shared" si="42"/>
        <v>0</v>
      </c>
      <c r="AT176" s="88">
        <f t="shared" si="43"/>
        <v>0</v>
      </c>
      <c r="AU176" s="88">
        <f t="shared" si="44"/>
        <v>0</v>
      </c>
      <c r="AV176" s="88">
        <f t="shared" si="45"/>
        <v>0</v>
      </c>
      <c r="AW176" s="88">
        <f t="shared" si="46"/>
        <v>0</v>
      </c>
      <c r="AX176" s="88">
        <f t="shared" si="47"/>
        <v>0</v>
      </c>
      <c r="AY176" s="88">
        <f t="shared" si="48"/>
        <v>0</v>
      </c>
    </row>
    <row r="177" spans="1:51" s="48" customFormat="1">
      <c r="A177" s="72" t="str">
        <f>'Ref2'!I177</f>
        <v>E3634</v>
      </c>
      <c r="B177" s="72" t="str">
        <f>INDEX('Ref1'!$E:$E,MATCH($A177,'Ref1'!$A:$A,0))</f>
        <v>Mole Valley</v>
      </c>
      <c r="C177" s="72" t="str">
        <f>INDEX('Ref2'!$E:$E,MATCH($A177,'Ref2'!$A:$A,0))</f>
        <v>No</v>
      </c>
      <c r="D177" s="86">
        <f>INDEX('1_GrowthAppeals'!V:V,MATCH($A177,'1_GrowthAppeals'!$A:$A,0))</f>
        <v>0</v>
      </c>
      <c r="E177" s="86">
        <f>INDEX('1_GrowthAppeals'!W:W,MATCH($A177,'1_GrowthAppeals'!$A:$A,0))</f>
        <v>0</v>
      </c>
      <c r="F177" s="86">
        <f>INDEX('1_GrowthAppeals'!X:X,MATCH($A177,'1_GrowthAppeals'!$A:$A,0))</f>
        <v>0</v>
      </c>
      <c r="G177" s="86">
        <f>INDEX('1_GrowthAppeals'!Y:Y,MATCH($A177,'1_GrowthAppeals'!$A:$A,0))</f>
        <v>0</v>
      </c>
      <c r="H177" s="86">
        <f>INDEX('1_GrowthAppeals'!Z:Z,MATCH($A177,'1_GrowthAppeals'!$A:$A,0))</f>
        <v>0</v>
      </c>
      <c r="I177" s="86">
        <f>INDEX('1_GrowthAppeals'!AA:AA,MATCH($A177,'1_GrowthAppeals'!$A:$A,0))</f>
        <v>0</v>
      </c>
      <c r="J177" s="86">
        <f>INDEX('1_GrowthAppeals'!AB:AB,MATCH($A177,'1_GrowthAppeals'!$A:$A,0))</f>
        <v>0</v>
      </c>
      <c r="K177" s="86">
        <f>INDEX('1_GrowthAppeals'!AC:AC,MATCH($A177,'1_GrowthAppeals'!$A:$A,0))</f>
        <v>0</v>
      </c>
      <c r="L177" s="86">
        <f>INDEX('1_GrowthAppeals'!AD:AD,MATCH($A177,'1_GrowthAppeals'!$A:$A,0))</f>
        <v>0</v>
      </c>
      <c r="M177" s="86">
        <f>INDEX('1_GrowthAppeals'!AE:AE,MATCH($A177,'1_GrowthAppeals'!$A:$A,0))</f>
        <v>0</v>
      </c>
      <c r="N177" s="86">
        <f>INDEX('1_GrowthAppeals'!AF:AF,MATCH($A177,'1_GrowthAppeals'!$A:$A,0))</f>
        <v>0</v>
      </c>
      <c r="O177" s="86">
        <f>INDEX('1_GrowthAppeals'!AG:AG,MATCH($A177,'1_GrowthAppeals'!$A:$A,0))</f>
        <v>0</v>
      </c>
      <c r="P177" s="86">
        <f>INDEX('1_GrowthAppeals'!AH:AH,MATCH($A177,'1_GrowthAppeals'!$A:$A,0))</f>
        <v>0</v>
      </c>
      <c r="Q177" s="86">
        <f>INDEX('1_GrowthAppeals'!AI:AI,MATCH($A177,'1_GrowthAppeals'!$A:$A,0))</f>
        <v>0</v>
      </c>
      <c r="R177" s="86">
        <f>INDEX('1_GrowthAppeals'!AJ:AJ,MATCH($A177,'1_GrowthAppeals'!$A:$A,0))</f>
        <v>0</v>
      </c>
      <c r="S177" s="325">
        <f>INDEX('1_GrowthAppeals'!AK:AK,MATCH($A177,'1_GrowthAppeals'!$A:$A,0))</f>
        <v>0</v>
      </c>
      <c r="T177" s="327"/>
      <c r="U177" s="95"/>
      <c r="V177" s="95"/>
      <c r="W177" s="95"/>
      <c r="X177" s="95"/>
      <c r="Y177" s="95"/>
      <c r="Z177" s="95"/>
      <c r="AA177" s="95"/>
      <c r="AB177" s="95"/>
      <c r="AC177" s="95"/>
      <c r="AD177" s="95"/>
      <c r="AE177" s="95"/>
      <c r="AF177" s="95"/>
      <c r="AG177" s="95"/>
      <c r="AH177" s="95"/>
      <c r="AI177" s="318"/>
      <c r="AJ177" s="322">
        <f t="shared" si="33"/>
        <v>0</v>
      </c>
      <c r="AK177" s="88">
        <f t="shared" si="34"/>
        <v>0</v>
      </c>
      <c r="AL177" s="88">
        <f t="shared" si="35"/>
        <v>0</v>
      </c>
      <c r="AM177" s="88">
        <f t="shared" si="36"/>
        <v>0</v>
      </c>
      <c r="AN177" s="88">
        <f t="shared" si="37"/>
        <v>0</v>
      </c>
      <c r="AO177" s="88">
        <f t="shared" si="38"/>
        <v>0</v>
      </c>
      <c r="AP177" s="88">
        <f t="shared" si="39"/>
        <v>0</v>
      </c>
      <c r="AQ177" s="88">
        <f t="shared" si="40"/>
        <v>0</v>
      </c>
      <c r="AR177" s="88">
        <f t="shared" si="41"/>
        <v>0</v>
      </c>
      <c r="AS177" s="88">
        <f t="shared" si="42"/>
        <v>0</v>
      </c>
      <c r="AT177" s="88">
        <f t="shared" si="43"/>
        <v>0</v>
      </c>
      <c r="AU177" s="88">
        <f t="shared" si="44"/>
        <v>0</v>
      </c>
      <c r="AV177" s="88">
        <f t="shared" si="45"/>
        <v>0</v>
      </c>
      <c r="AW177" s="88">
        <f t="shared" si="46"/>
        <v>0</v>
      </c>
      <c r="AX177" s="88">
        <f t="shared" si="47"/>
        <v>0</v>
      </c>
      <c r="AY177" s="88">
        <f t="shared" si="48"/>
        <v>0</v>
      </c>
    </row>
    <row r="178" spans="1:51" s="48" customFormat="1">
      <c r="A178" s="72" t="str">
        <f>'Ref2'!I178</f>
        <v>E1738</v>
      </c>
      <c r="B178" s="72" t="str">
        <f>INDEX('Ref1'!$E:$E,MATCH($A178,'Ref1'!$A:$A,0))</f>
        <v>New Forest</v>
      </c>
      <c r="C178" s="72" t="str">
        <f>INDEX('Ref2'!$E:$E,MATCH($A178,'Ref2'!$A:$A,0))</f>
        <v>No</v>
      </c>
      <c r="D178" s="86">
        <f>INDEX('1_GrowthAppeals'!V:V,MATCH($A178,'1_GrowthAppeals'!$A:$A,0))</f>
        <v>0</v>
      </c>
      <c r="E178" s="86">
        <f>INDEX('1_GrowthAppeals'!W:W,MATCH($A178,'1_GrowthAppeals'!$A:$A,0))</f>
        <v>0</v>
      </c>
      <c r="F178" s="86">
        <f>INDEX('1_GrowthAppeals'!X:X,MATCH($A178,'1_GrowthAppeals'!$A:$A,0))</f>
        <v>0</v>
      </c>
      <c r="G178" s="86">
        <f>INDEX('1_GrowthAppeals'!Y:Y,MATCH($A178,'1_GrowthAppeals'!$A:$A,0))</f>
        <v>0</v>
      </c>
      <c r="H178" s="86">
        <f>INDEX('1_GrowthAppeals'!Z:Z,MATCH($A178,'1_GrowthAppeals'!$A:$A,0))</f>
        <v>0</v>
      </c>
      <c r="I178" s="86">
        <f>INDEX('1_GrowthAppeals'!AA:AA,MATCH($A178,'1_GrowthAppeals'!$A:$A,0))</f>
        <v>0</v>
      </c>
      <c r="J178" s="86">
        <f>INDEX('1_GrowthAppeals'!AB:AB,MATCH($A178,'1_GrowthAppeals'!$A:$A,0))</f>
        <v>0</v>
      </c>
      <c r="K178" s="86">
        <f>INDEX('1_GrowthAppeals'!AC:AC,MATCH($A178,'1_GrowthAppeals'!$A:$A,0))</f>
        <v>0</v>
      </c>
      <c r="L178" s="86">
        <f>INDEX('1_GrowthAppeals'!AD:AD,MATCH($A178,'1_GrowthAppeals'!$A:$A,0))</f>
        <v>0</v>
      </c>
      <c r="M178" s="86">
        <f>INDEX('1_GrowthAppeals'!AE:AE,MATCH($A178,'1_GrowthAppeals'!$A:$A,0))</f>
        <v>0</v>
      </c>
      <c r="N178" s="86">
        <f>INDEX('1_GrowthAppeals'!AF:AF,MATCH($A178,'1_GrowthAppeals'!$A:$A,0))</f>
        <v>0</v>
      </c>
      <c r="O178" s="86">
        <f>INDEX('1_GrowthAppeals'!AG:AG,MATCH($A178,'1_GrowthAppeals'!$A:$A,0))</f>
        <v>0</v>
      </c>
      <c r="P178" s="86">
        <f>INDEX('1_GrowthAppeals'!AH:AH,MATCH($A178,'1_GrowthAppeals'!$A:$A,0))</f>
        <v>0</v>
      </c>
      <c r="Q178" s="86">
        <f>INDEX('1_GrowthAppeals'!AI:AI,MATCH($A178,'1_GrowthAppeals'!$A:$A,0))</f>
        <v>0</v>
      </c>
      <c r="R178" s="86">
        <f>INDEX('1_GrowthAppeals'!AJ:AJ,MATCH($A178,'1_GrowthAppeals'!$A:$A,0))</f>
        <v>0</v>
      </c>
      <c r="S178" s="325">
        <f>INDEX('1_GrowthAppeals'!AK:AK,MATCH($A178,'1_GrowthAppeals'!$A:$A,0))</f>
        <v>0</v>
      </c>
      <c r="T178" s="327"/>
      <c r="U178" s="95"/>
      <c r="V178" s="95"/>
      <c r="W178" s="95"/>
      <c r="X178" s="95"/>
      <c r="Y178" s="95"/>
      <c r="Z178" s="95"/>
      <c r="AA178" s="95"/>
      <c r="AB178" s="95"/>
      <c r="AC178" s="95"/>
      <c r="AD178" s="95"/>
      <c r="AE178" s="95"/>
      <c r="AF178" s="95"/>
      <c r="AG178" s="95"/>
      <c r="AH178" s="95"/>
      <c r="AI178" s="318"/>
      <c r="AJ178" s="322">
        <f t="shared" si="33"/>
        <v>0</v>
      </c>
      <c r="AK178" s="88">
        <f t="shared" si="34"/>
        <v>0</v>
      </c>
      <c r="AL178" s="88">
        <f t="shared" si="35"/>
        <v>0</v>
      </c>
      <c r="AM178" s="88">
        <f t="shared" si="36"/>
        <v>0</v>
      </c>
      <c r="AN178" s="88">
        <f t="shared" si="37"/>
        <v>0</v>
      </c>
      <c r="AO178" s="88">
        <f t="shared" si="38"/>
        <v>0</v>
      </c>
      <c r="AP178" s="88">
        <f t="shared" si="39"/>
        <v>0</v>
      </c>
      <c r="AQ178" s="88">
        <f t="shared" si="40"/>
        <v>0</v>
      </c>
      <c r="AR178" s="88">
        <f t="shared" si="41"/>
        <v>0</v>
      </c>
      <c r="AS178" s="88">
        <f t="shared" si="42"/>
        <v>0</v>
      </c>
      <c r="AT178" s="88">
        <f t="shared" si="43"/>
        <v>0</v>
      </c>
      <c r="AU178" s="88">
        <f t="shared" si="44"/>
        <v>0</v>
      </c>
      <c r="AV178" s="88">
        <f t="shared" si="45"/>
        <v>0</v>
      </c>
      <c r="AW178" s="88">
        <f t="shared" si="46"/>
        <v>0</v>
      </c>
      <c r="AX178" s="88">
        <f t="shared" si="47"/>
        <v>0</v>
      </c>
      <c r="AY178" s="88">
        <f t="shared" si="48"/>
        <v>0</v>
      </c>
    </row>
    <row r="179" spans="1:51" s="48" customFormat="1">
      <c r="A179" s="72" t="str">
        <f>'Ref2'!I179</f>
        <v>E3036</v>
      </c>
      <c r="B179" s="72" t="str">
        <f>INDEX('Ref1'!$E:$E,MATCH($A179,'Ref1'!$A:$A,0))</f>
        <v>Newark and Sherwood</v>
      </c>
      <c r="C179" s="72" t="str">
        <f>INDEX('Ref2'!$E:$E,MATCH($A179,'Ref2'!$A:$A,0))</f>
        <v>No</v>
      </c>
      <c r="D179" s="86">
        <f>INDEX('1_GrowthAppeals'!V:V,MATCH($A179,'1_GrowthAppeals'!$A:$A,0))</f>
        <v>0</v>
      </c>
      <c r="E179" s="86">
        <f>INDEX('1_GrowthAppeals'!W:W,MATCH($A179,'1_GrowthAppeals'!$A:$A,0))</f>
        <v>0</v>
      </c>
      <c r="F179" s="86">
        <f>INDEX('1_GrowthAppeals'!X:X,MATCH($A179,'1_GrowthAppeals'!$A:$A,0))</f>
        <v>0</v>
      </c>
      <c r="G179" s="86">
        <f>INDEX('1_GrowthAppeals'!Y:Y,MATCH($A179,'1_GrowthAppeals'!$A:$A,0))</f>
        <v>0</v>
      </c>
      <c r="H179" s="86">
        <f>INDEX('1_GrowthAppeals'!Z:Z,MATCH($A179,'1_GrowthAppeals'!$A:$A,0))</f>
        <v>0</v>
      </c>
      <c r="I179" s="86">
        <f>INDEX('1_GrowthAppeals'!AA:AA,MATCH($A179,'1_GrowthAppeals'!$A:$A,0))</f>
        <v>0</v>
      </c>
      <c r="J179" s="86">
        <f>INDEX('1_GrowthAppeals'!AB:AB,MATCH($A179,'1_GrowthAppeals'!$A:$A,0))</f>
        <v>0</v>
      </c>
      <c r="K179" s="86">
        <f>INDEX('1_GrowthAppeals'!AC:AC,MATCH($A179,'1_GrowthAppeals'!$A:$A,0))</f>
        <v>0</v>
      </c>
      <c r="L179" s="86">
        <f>INDEX('1_GrowthAppeals'!AD:AD,MATCH($A179,'1_GrowthAppeals'!$A:$A,0))</f>
        <v>0</v>
      </c>
      <c r="M179" s="86">
        <f>INDEX('1_GrowthAppeals'!AE:AE,MATCH($A179,'1_GrowthAppeals'!$A:$A,0))</f>
        <v>0</v>
      </c>
      <c r="N179" s="86">
        <f>INDEX('1_GrowthAppeals'!AF:AF,MATCH($A179,'1_GrowthAppeals'!$A:$A,0))</f>
        <v>0</v>
      </c>
      <c r="O179" s="86">
        <f>INDEX('1_GrowthAppeals'!AG:AG,MATCH($A179,'1_GrowthAppeals'!$A:$A,0))</f>
        <v>0</v>
      </c>
      <c r="P179" s="86">
        <f>INDEX('1_GrowthAppeals'!AH:AH,MATCH($A179,'1_GrowthAppeals'!$A:$A,0))</f>
        <v>0</v>
      </c>
      <c r="Q179" s="86">
        <f>INDEX('1_GrowthAppeals'!AI:AI,MATCH($A179,'1_GrowthAppeals'!$A:$A,0))</f>
        <v>0</v>
      </c>
      <c r="R179" s="86">
        <f>INDEX('1_GrowthAppeals'!AJ:AJ,MATCH($A179,'1_GrowthAppeals'!$A:$A,0))</f>
        <v>0</v>
      </c>
      <c r="S179" s="325">
        <f>INDEX('1_GrowthAppeals'!AK:AK,MATCH($A179,'1_GrowthAppeals'!$A:$A,0))</f>
        <v>0</v>
      </c>
      <c r="T179" s="327"/>
      <c r="U179" s="95"/>
      <c r="V179" s="95"/>
      <c r="W179" s="95"/>
      <c r="X179" s="95"/>
      <c r="Y179" s="95"/>
      <c r="Z179" s="95"/>
      <c r="AA179" s="95"/>
      <c r="AB179" s="95"/>
      <c r="AC179" s="95"/>
      <c r="AD179" s="95"/>
      <c r="AE179" s="95"/>
      <c r="AF179" s="95"/>
      <c r="AG179" s="95"/>
      <c r="AH179" s="95"/>
      <c r="AI179" s="318"/>
      <c r="AJ179" s="322">
        <f t="shared" si="33"/>
        <v>0</v>
      </c>
      <c r="AK179" s="88">
        <f t="shared" si="34"/>
        <v>0</v>
      </c>
      <c r="AL179" s="88">
        <f t="shared" si="35"/>
        <v>0</v>
      </c>
      <c r="AM179" s="88">
        <f t="shared" si="36"/>
        <v>0</v>
      </c>
      <c r="AN179" s="88">
        <f t="shared" si="37"/>
        <v>0</v>
      </c>
      <c r="AO179" s="88">
        <f t="shared" si="38"/>
        <v>0</v>
      </c>
      <c r="AP179" s="88">
        <f t="shared" si="39"/>
        <v>0</v>
      </c>
      <c r="AQ179" s="88">
        <f t="shared" si="40"/>
        <v>0</v>
      </c>
      <c r="AR179" s="88">
        <f t="shared" si="41"/>
        <v>0</v>
      </c>
      <c r="AS179" s="88">
        <f t="shared" si="42"/>
        <v>0</v>
      </c>
      <c r="AT179" s="88">
        <f t="shared" si="43"/>
        <v>0</v>
      </c>
      <c r="AU179" s="88">
        <f t="shared" si="44"/>
        <v>0</v>
      </c>
      <c r="AV179" s="88">
        <f t="shared" si="45"/>
        <v>0</v>
      </c>
      <c r="AW179" s="88">
        <f t="shared" si="46"/>
        <v>0</v>
      </c>
      <c r="AX179" s="88">
        <f t="shared" si="47"/>
        <v>0</v>
      </c>
      <c r="AY179" s="88">
        <f t="shared" si="48"/>
        <v>0</v>
      </c>
    </row>
    <row r="180" spans="1:51" s="48" customFormat="1">
      <c r="A180" s="72" t="str">
        <f>'Ref2'!I180</f>
        <v>E4502</v>
      </c>
      <c r="B180" s="72" t="str">
        <f>INDEX('Ref1'!$E:$E,MATCH($A180,'Ref1'!$A:$A,0))</f>
        <v>Newcastle upon Tyne</v>
      </c>
      <c r="C180" s="72" t="str">
        <f>INDEX('Ref2'!$E:$E,MATCH($A180,'Ref2'!$A:$A,0))</f>
        <v>No</v>
      </c>
      <c r="D180" s="86">
        <f>INDEX('1_GrowthAppeals'!V:V,MATCH($A180,'1_GrowthAppeals'!$A:$A,0))</f>
        <v>0</v>
      </c>
      <c r="E180" s="86">
        <f>INDEX('1_GrowthAppeals'!W:W,MATCH($A180,'1_GrowthAppeals'!$A:$A,0))</f>
        <v>0</v>
      </c>
      <c r="F180" s="86">
        <f>INDEX('1_GrowthAppeals'!X:X,MATCH($A180,'1_GrowthAppeals'!$A:$A,0))</f>
        <v>0</v>
      </c>
      <c r="G180" s="86">
        <f>INDEX('1_GrowthAppeals'!Y:Y,MATCH($A180,'1_GrowthAppeals'!$A:$A,0))</f>
        <v>0</v>
      </c>
      <c r="H180" s="86">
        <f>INDEX('1_GrowthAppeals'!Z:Z,MATCH($A180,'1_GrowthAppeals'!$A:$A,0))</f>
        <v>0</v>
      </c>
      <c r="I180" s="86">
        <f>INDEX('1_GrowthAppeals'!AA:AA,MATCH($A180,'1_GrowthAppeals'!$A:$A,0))</f>
        <v>0</v>
      </c>
      <c r="J180" s="86">
        <f>INDEX('1_GrowthAppeals'!AB:AB,MATCH($A180,'1_GrowthAppeals'!$A:$A,0))</f>
        <v>0</v>
      </c>
      <c r="K180" s="86">
        <f>INDEX('1_GrowthAppeals'!AC:AC,MATCH($A180,'1_GrowthAppeals'!$A:$A,0))</f>
        <v>0</v>
      </c>
      <c r="L180" s="86">
        <f>INDEX('1_GrowthAppeals'!AD:AD,MATCH($A180,'1_GrowthAppeals'!$A:$A,0))</f>
        <v>0</v>
      </c>
      <c r="M180" s="86">
        <f>INDEX('1_GrowthAppeals'!AE:AE,MATCH($A180,'1_GrowthAppeals'!$A:$A,0))</f>
        <v>0</v>
      </c>
      <c r="N180" s="86">
        <f>INDEX('1_GrowthAppeals'!AF:AF,MATCH($A180,'1_GrowthAppeals'!$A:$A,0))</f>
        <v>0</v>
      </c>
      <c r="O180" s="86">
        <f>INDEX('1_GrowthAppeals'!AG:AG,MATCH($A180,'1_GrowthAppeals'!$A:$A,0))</f>
        <v>0</v>
      </c>
      <c r="P180" s="86">
        <f>INDEX('1_GrowthAppeals'!AH:AH,MATCH($A180,'1_GrowthAppeals'!$A:$A,0))</f>
        <v>0</v>
      </c>
      <c r="Q180" s="86">
        <f>INDEX('1_GrowthAppeals'!AI:AI,MATCH($A180,'1_GrowthAppeals'!$A:$A,0))</f>
        <v>0</v>
      </c>
      <c r="R180" s="86">
        <f>INDEX('1_GrowthAppeals'!AJ:AJ,MATCH($A180,'1_GrowthAppeals'!$A:$A,0))</f>
        <v>0</v>
      </c>
      <c r="S180" s="325">
        <f>INDEX('1_GrowthAppeals'!AK:AK,MATCH($A180,'1_GrowthAppeals'!$A:$A,0))</f>
        <v>0</v>
      </c>
      <c r="T180" s="327"/>
      <c r="U180" s="95"/>
      <c r="V180" s="95"/>
      <c r="W180" s="95"/>
      <c r="X180" s="95"/>
      <c r="Y180" s="95"/>
      <c r="Z180" s="95"/>
      <c r="AA180" s="95"/>
      <c r="AB180" s="95"/>
      <c r="AC180" s="95"/>
      <c r="AD180" s="95"/>
      <c r="AE180" s="95"/>
      <c r="AF180" s="95"/>
      <c r="AG180" s="95"/>
      <c r="AH180" s="95"/>
      <c r="AI180" s="318"/>
      <c r="AJ180" s="322">
        <f t="shared" si="33"/>
        <v>0</v>
      </c>
      <c r="AK180" s="88">
        <f t="shared" si="34"/>
        <v>0</v>
      </c>
      <c r="AL180" s="88">
        <f t="shared" si="35"/>
        <v>0</v>
      </c>
      <c r="AM180" s="88">
        <f t="shared" si="36"/>
        <v>0</v>
      </c>
      <c r="AN180" s="88">
        <f t="shared" si="37"/>
        <v>0</v>
      </c>
      <c r="AO180" s="88">
        <f t="shared" si="38"/>
        <v>0</v>
      </c>
      <c r="AP180" s="88">
        <f t="shared" si="39"/>
        <v>0</v>
      </c>
      <c r="AQ180" s="88">
        <f t="shared" si="40"/>
        <v>0</v>
      </c>
      <c r="AR180" s="88">
        <f t="shared" si="41"/>
        <v>0</v>
      </c>
      <c r="AS180" s="88">
        <f t="shared" si="42"/>
        <v>0</v>
      </c>
      <c r="AT180" s="88">
        <f t="shared" si="43"/>
        <v>0</v>
      </c>
      <c r="AU180" s="88">
        <f t="shared" si="44"/>
        <v>0</v>
      </c>
      <c r="AV180" s="88">
        <f t="shared" si="45"/>
        <v>0</v>
      </c>
      <c r="AW180" s="88">
        <f t="shared" si="46"/>
        <v>0</v>
      </c>
      <c r="AX180" s="88">
        <f t="shared" si="47"/>
        <v>0</v>
      </c>
      <c r="AY180" s="88">
        <f t="shared" si="48"/>
        <v>0</v>
      </c>
    </row>
    <row r="181" spans="1:51" s="48" customFormat="1">
      <c r="A181" s="72" t="str">
        <f>'Ref2'!I181</f>
        <v>E3434</v>
      </c>
      <c r="B181" s="72" t="str">
        <f>INDEX('Ref1'!$E:$E,MATCH($A181,'Ref1'!$A:$A,0))</f>
        <v>Newcastle-under-Lyme</v>
      </c>
      <c r="C181" s="72" t="str">
        <f>INDEX('Ref2'!$E:$E,MATCH($A181,'Ref2'!$A:$A,0))</f>
        <v>No</v>
      </c>
      <c r="D181" s="86">
        <f>INDEX('1_GrowthAppeals'!V:V,MATCH($A181,'1_GrowthAppeals'!$A:$A,0))</f>
        <v>0</v>
      </c>
      <c r="E181" s="86">
        <f>INDEX('1_GrowthAppeals'!W:W,MATCH($A181,'1_GrowthAppeals'!$A:$A,0))</f>
        <v>0</v>
      </c>
      <c r="F181" s="86">
        <f>INDEX('1_GrowthAppeals'!X:X,MATCH($A181,'1_GrowthAppeals'!$A:$A,0))</f>
        <v>0</v>
      </c>
      <c r="G181" s="86">
        <f>INDEX('1_GrowthAppeals'!Y:Y,MATCH($A181,'1_GrowthAppeals'!$A:$A,0))</f>
        <v>0</v>
      </c>
      <c r="H181" s="86">
        <f>INDEX('1_GrowthAppeals'!Z:Z,MATCH($A181,'1_GrowthAppeals'!$A:$A,0))</f>
        <v>0</v>
      </c>
      <c r="I181" s="86">
        <f>INDEX('1_GrowthAppeals'!AA:AA,MATCH($A181,'1_GrowthAppeals'!$A:$A,0))</f>
        <v>0</v>
      </c>
      <c r="J181" s="86">
        <f>INDEX('1_GrowthAppeals'!AB:AB,MATCH($A181,'1_GrowthAppeals'!$A:$A,0))</f>
        <v>0</v>
      </c>
      <c r="K181" s="86">
        <f>INDEX('1_GrowthAppeals'!AC:AC,MATCH($A181,'1_GrowthAppeals'!$A:$A,0))</f>
        <v>0</v>
      </c>
      <c r="L181" s="86">
        <f>INDEX('1_GrowthAppeals'!AD:AD,MATCH($A181,'1_GrowthAppeals'!$A:$A,0))</f>
        <v>0</v>
      </c>
      <c r="M181" s="86">
        <f>INDEX('1_GrowthAppeals'!AE:AE,MATCH($A181,'1_GrowthAppeals'!$A:$A,0))</f>
        <v>0</v>
      </c>
      <c r="N181" s="86">
        <f>INDEX('1_GrowthAppeals'!AF:AF,MATCH($A181,'1_GrowthAppeals'!$A:$A,0))</f>
        <v>0</v>
      </c>
      <c r="O181" s="86">
        <f>INDEX('1_GrowthAppeals'!AG:AG,MATCH($A181,'1_GrowthAppeals'!$A:$A,0))</f>
        <v>0</v>
      </c>
      <c r="P181" s="86">
        <f>INDEX('1_GrowthAppeals'!AH:AH,MATCH($A181,'1_GrowthAppeals'!$A:$A,0))</f>
        <v>0</v>
      </c>
      <c r="Q181" s="86">
        <f>INDEX('1_GrowthAppeals'!AI:AI,MATCH($A181,'1_GrowthAppeals'!$A:$A,0))</f>
        <v>0</v>
      </c>
      <c r="R181" s="86">
        <f>INDEX('1_GrowthAppeals'!AJ:AJ,MATCH($A181,'1_GrowthAppeals'!$A:$A,0))</f>
        <v>0</v>
      </c>
      <c r="S181" s="325">
        <f>INDEX('1_GrowthAppeals'!AK:AK,MATCH($A181,'1_GrowthAppeals'!$A:$A,0))</f>
        <v>0</v>
      </c>
      <c r="T181" s="327"/>
      <c r="U181" s="95"/>
      <c r="V181" s="95"/>
      <c r="W181" s="95"/>
      <c r="X181" s="95"/>
      <c r="Y181" s="95"/>
      <c r="Z181" s="95"/>
      <c r="AA181" s="95"/>
      <c r="AB181" s="95"/>
      <c r="AC181" s="95"/>
      <c r="AD181" s="95"/>
      <c r="AE181" s="95"/>
      <c r="AF181" s="95"/>
      <c r="AG181" s="95"/>
      <c r="AH181" s="95"/>
      <c r="AI181" s="318"/>
      <c r="AJ181" s="322">
        <f t="shared" si="33"/>
        <v>0</v>
      </c>
      <c r="AK181" s="88">
        <f t="shared" si="34"/>
        <v>0</v>
      </c>
      <c r="AL181" s="88">
        <f t="shared" si="35"/>
        <v>0</v>
      </c>
      <c r="AM181" s="88">
        <f t="shared" si="36"/>
        <v>0</v>
      </c>
      <c r="AN181" s="88">
        <f t="shared" si="37"/>
        <v>0</v>
      </c>
      <c r="AO181" s="88">
        <f t="shared" si="38"/>
        <v>0</v>
      </c>
      <c r="AP181" s="88">
        <f t="shared" si="39"/>
        <v>0</v>
      </c>
      <c r="AQ181" s="88">
        <f t="shared" si="40"/>
        <v>0</v>
      </c>
      <c r="AR181" s="88">
        <f t="shared" si="41"/>
        <v>0</v>
      </c>
      <c r="AS181" s="88">
        <f t="shared" si="42"/>
        <v>0</v>
      </c>
      <c r="AT181" s="88">
        <f t="shared" si="43"/>
        <v>0</v>
      </c>
      <c r="AU181" s="88">
        <f t="shared" si="44"/>
        <v>0</v>
      </c>
      <c r="AV181" s="88">
        <f t="shared" si="45"/>
        <v>0</v>
      </c>
      <c r="AW181" s="88">
        <f t="shared" si="46"/>
        <v>0</v>
      </c>
      <c r="AX181" s="88">
        <f t="shared" si="47"/>
        <v>0</v>
      </c>
      <c r="AY181" s="88">
        <f t="shared" si="48"/>
        <v>0</v>
      </c>
    </row>
    <row r="182" spans="1:51" s="48" customFormat="1">
      <c r="A182" s="72" t="str">
        <f>'Ref2'!I182</f>
        <v>E5045</v>
      </c>
      <c r="B182" s="72" t="str">
        <f>INDEX('Ref1'!$E:$E,MATCH($A182,'Ref1'!$A:$A,0))</f>
        <v>Newham</v>
      </c>
      <c r="C182" s="72" t="str">
        <f>INDEX('Ref2'!$E:$E,MATCH($A182,'Ref2'!$A:$A,0))</f>
        <v>No</v>
      </c>
      <c r="D182" s="86">
        <f>INDEX('1_GrowthAppeals'!V:V,MATCH($A182,'1_GrowthAppeals'!$A:$A,0))</f>
        <v>0</v>
      </c>
      <c r="E182" s="86">
        <f>INDEX('1_GrowthAppeals'!W:W,MATCH($A182,'1_GrowthAppeals'!$A:$A,0))</f>
        <v>0</v>
      </c>
      <c r="F182" s="86">
        <f>INDEX('1_GrowthAppeals'!X:X,MATCH($A182,'1_GrowthAppeals'!$A:$A,0))</f>
        <v>0</v>
      </c>
      <c r="G182" s="86">
        <f>INDEX('1_GrowthAppeals'!Y:Y,MATCH($A182,'1_GrowthAppeals'!$A:$A,0))</f>
        <v>0</v>
      </c>
      <c r="H182" s="86">
        <f>INDEX('1_GrowthAppeals'!Z:Z,MATCH($A182,'1_GrowthAppeals'!$A:$A,0))</f>
        <v>0</v>
      </c>
      <c r="I182" s="86">
        <f>INDEX('1_GrowthAppeals'!AA:AA,MATCH($A182,'1_GrowthAppeals'!$A:$A,0))</f>
        <v>0</v>
      </c>
      <c r="J182" s="86">
        <f>INDEX('1_GrowthAppeals'!AB:AB,MATCH($A182,'1_GrowthAppeals'!$A:$A,0))</f>
        <v>0</v>
      </c>
      <c r="K182" s="86">
        <f>INDEX('1_GrowthAppeals'!AC:AC,MATCH($A182,'1_GrowthAppeals'!$A:$A,0))</f>
        <v>0</v>
      </c>
      <c r="L182" s="86">
        <f>INDEX('1_GrowthAppeals'!AD:AD,MATCH($A182,'1_GrowthAppeals'!$A:$A,0))</f>
        <v>0</v>
      </c>
      <c r="M182" s="86">
        <f>INDEX('1_GrowthAppeals'!AE:AE,MATCH($A182,'1_GrowthAppeals'!$A:$A,0))</f>
        <v>0</v>
      </c>
      <c r="N182" s="86">
        <f>INDEX('1_GrowthAppeals'!AF:AF,MATCH($A182,'1_GrowthAppeals'!$A:$A,0))</f>
        <v>0</v>
      </c>
      <c r="O182" s="86">
        <f>INDEX('1_GrowthAppeals'!AG:AG,MATCH($A182,'1_GrowthAppeals'!$A:$A,0))</f>
        <v>0</v>
      </c>
      <c r="P182" s="86">
        <f>INDEX('1_GrowthAppeals'!AH:AH,MATCH($A182,'1_GrowthAppeals'!$A:$A,0))</f>
        <v>0</v>
      </c>
      <c r="Q182" s="86">
        <f>INDEX('1_GrowthAppeals'!AI:AI,MATCH($A182,'1_GrowthAppeals'!$A:$A,0))</f>
        <v>0</v>
      </c>
      <c r="R182" s="86">
        <f>INDEX('1_GrowthAppeals'!AJ:AJ,MATCH($A182,'1_GrowthAppeals'!$A:$A,0))</f>
        <v>0</v>
      </c>
      <c r="S182" s="325">
        <f>INDEX('1_GrowthAppeals'!AK:AK,MATCH($A182,'1_GrowthAppeals'!$A:$A,0))</f>
        <v>0</v>
      </c>
      <c r="T182" s="327"/>
      <c r="U182" s="95"/>
      <c r="V182" s="95"/>
      <c r="W182" s="95"/>
      <c r="X182" s="95"/>
      <c r="Y182" s="95"/>
      <c r="Z182" s="95"/>
      <c r="AA182" s="95"/>
      <c r="AB182" s="95"/>
      <c r="AC182" s="95"/>
      <c r="AD182" s="95"/>
      <c r="AE182" s="95"/>
      <c r="AF182" s="95"/>
      <c r="AG182" s="95"/>
      <c r="AH182" s="95"/>
      <c r="AI182" s="318"/>
      <c r="AJ182" s="322">
        <f t="shared" si="33"/>
        <v>0</v>
      </c>
      <c r="AK182" s="88">
        <f t="shared" si="34"/>
        <v>0</v>
      </c>
      <c r="AL182" s="88">
        <f t="shared" si="35"/>
        <v>0</v>
      </c>
      <c r="AM182" s="88">
        <f t="shared" si="36"/>
        <v>0</v>
      </c>
      <c r="AN182" s="88">
        <f t="shared" si="37"/>
        <v>0</v>
      </c>
      <c r="AO182" s="88">
        <f t="shared" si="38"/>
        <v>0</v>
      </c>
      <c r="AP182" s="88">
        <f t="shared" si="39"/>
        <v>0</v>
      </c>
      <c r="AQ182" s="88">
        <f t="shared" si="40"/>
        <v>0</v>
      </c>
      <c r="AR182" s="88">
        <f t="shared" si="41"/>
        <v>0</v>
      </c>
      <c r="AS182" s="88">
        <f t="shared" si="42"/>
        <v>0</v>
      </c>
      <c r="AT182" s="88">
        <f t="shared" si="43"/>
        <v>0</v>
      </c>
      <c r="AU182" s="88">
        <f t="shared" si="44"/>
        <v>0</v>
      </c>
      <c r="AV182" s="88">
        <f t="shared" si="45"/>
        <v>0</v>
      </c>
      <c r="AW182" s="88">
        <f t="shared" si="46"/>
        <v>0</v>
      </c>
      <c r="AX182" s="88">
        <f t="shared" si="47"/>
        <v>0</v>
      </c>
      <c r="AY182" s="88">
        <f t="shared" si="48"/>
        <v>0</v>
      </c>
    </row>
    <row r="183" spans="1:51" s="48" customFormat="1">
      <c r="A183" s="72" t="str">
        <f>'Ref2'!I183</f>
        <v>E1134</v>
      </c>
      <c r="B183" s="72" t="str">
        <f>INDEX('Ref1'!$E:$E,MATCH($A183,'Ref1'!$A:$A,0))</f>
        <v>North Devon</v>
      </c>
      <c r="C183" s="72" t="str">
        <f>INDEX('Ref2'!$E:$E,MATCH($A183,'Ref2'!$A:$A,0))</f>
        <v>No</v>
      </c>
      <c r="D183" s="86">
        <f>INDEX('1_GrowthAppeals'!V:V,MATCH($A183,'1_GrowthAppeals'!$A:$A,0))</f>
        <v>0</v>
      </c>
      <c r="E183" s="86">
        <f>INDEX('1_GrowthAppeals'!W:W,MATCH($A183,'1_GrowthAppeals'!$A:$A,0))</f>
        <v>0</v>
      </c>
      <c r="F183" s="86">
        <f>INDEX('1_GrowthAppeals'!X:X,MATCH($A183,'1_GrowthAppeals'!$A:$A,0))</f>
        <v>0</v>
      </c>
      <c r="G183" s="86">
        <f>INDEX('1_GrowthAppeals'!Y:Y,MATCH($A183,'1_GrowthAppeals'!$A:$A,0))</f>
        <v>0</v>
      </c>
      <c r="H183" s="86">
        <f>INDEX('1_GrowthAppeals'!Z:Z,MATCH($A183,'1_GrowthAppeals'!$A:$A,0))</f>
        <v>0</v>
      </c>
      <c r="I183" s="86">
        <f>INDEX('1_GrowthAppeals'!AA:AA,MATCH($A183,'1_GrowthAppeals'!$A:$A,0))</f>
        <v>0</v>
      </c>
      <c r="J183" s="86">
        <f>INDEX('1_GrowthAppeals'!AB:AB,MATCH($A183,'1_GrowthAppeals'!$A:$A,0))</f>
        <v>0</v>
      </c>
      <c r="K183" s="86">
        <f>INDEX('1_GrowthAppeals'!AC:AC,MATCH($A183,'1_GrowthAppeals'!$A:$A,0))</f>
        <v>0</v>
      </c>
      <c r="L183" s="86">
        <f>INDEX('1_GrowthAppeals'!AD:AD,MATCH($A183,'1_GrowthAppeals'!$A:$A,0))</f>
        <v>0</v>
      </c>
      <c r="M183" s="86">
        <f>INDEX('1_GrowthAppeals'!AE:AE,MATCH($A183,'1_GrowthAppeals'!$A:$A,0))</f>
        <v>0</v>
      </c>
      <c r="N183" s="86">
        <f>INDEX('1_GrowthAppeals'!AF:AF,MATCH($A183,'1_GrowthAppeals'!$A:$A,0))</f>
        <v>0</v>
      </c>
      <c r="O183" s="86">
        <f>INDEX('1_GrowthAppeals'!AG:AG,MATCH($A183,'1_GrowthAppeals'!$A:$A,0))</f>
        <v>0</v>
      </c>
      <c r="P183" s="86">
        <f>INDEX('1_GrowthAppeals'!AH:AH,MATCH($A183,'1_GrowthAppeals'!$A:$A,0))</f>
        <v>0</v>
      </c>
      <c r="Q183" s="86">
        <f>INDEX('1_GrowthAppeals'!AI:AI,MATCH($A183,'1_GrowthAppeals'!$A:$A,0))</f>
        <v>0</v>
      </c>
      <c r="R183" s="86">
        <f>INDEX('1_GrowthAppeals'!AJ:AJ,MATCH($A183,'1_GrowthAppeals'!$A:$A,0))</f>
        <v>0</v>
      </c>
      <c r="S183" s="325">
        <f>INDEX('1_GrowthAppeals'!AK:AK,MATCH($A183,'1_GrowthAppeals'!$A:$A,0))</f>
        <v>0</v>
      </c>
      <c r="T183" s="327"/>
      <c r="U183" s="95"/>
      <c r="V183" s="95"/>
      <c r="W183" s="95"/>
      <c r="X183" s="95"/>
      <c r="Y183" s="95"/>
      <c r="Z183" s="95"/>
      <c r="AA183" s="95"/>
      <c r="AB183" s="95"/>
      <c r="AC183" s="95"/>
      <c r="AD183" s="95"/>
      <c r="AE183" s="95"/>
      <c r="AF183" s="95"/>
      <c r="AG183" s="95"/>
      <c r="AH183" s="95"/>
      <c r="AI183" s="318"/>
      <c r="AJ183" s="322">
        <f t="shared" si="33"/>
        <v>0</v>
      </c>
      <c r="AK183" s="88">
        <f t="shared" si="34"/>
        <v>0</v>
      </c>
      <c r="AL183" s="88">
        <f t="shared" si="35"/>
        <v>0</v>
      </c>
      <c r="AM183" s="88">
        <f t="shared" si="36"/>
        <v>0</v>
      </c>
      <c r="AN183" s="88">
        <f t="shared" si="37"/>
        <v>0</v>
      </c>
      <c r="AO183" s="88">
        <f t="shared" si="38"/>
        <v>0</v>
      </c>
      <c r="AP183" s="88">
        <f t="shared" si="39"/>
        <v>0</v>
      </c>
      <c r="AQ183" s="88">
        <f t="shared" si="40"/>
        <v>0</v>
      </c>
      <c r="AR183" s="88">
        <f t="shared" si="41"/>
        <v>0</v>
      </c>
      <c r="AS183" s="88">
        <f t="shared" si="42"/>
        <v>0</v>
      </c>
      <c r="AT183" s="88">
        <f t="shared" si="43"/>
        <v>0</v>
      </c>
      <c r="AU183" s="88">
        <f t="shared" si="44"/>
        <v>0</v>
      </c>
      <c r="AV183" s="88">
        <f t="shared" si="45"/>
        <v>0</v>
      </c>
      <c r="AW183" s="88">
        <f t="shared" si="46"/>
        <v>0</v>
      </c>
      <c r="AX183" s="88">
        <f t="shared" si="47"/>
        <v>0</v>
      </c>
      <c r="AY183" s="88">
        <f t="shared" si="48"/>
        <v>0</v>
      </c>
    </row>
    <row r="184" spans="1:51" s="48" customFormat="1">
      <c r="A184" s="72" t="str">
        <f>'Ref2'!I184</f>
        <v>E1234</v>
      </c>
      <c r="B184" s="72" t="str">
        <f>INDEX('Ref1'!$E:$E,MATCH($A184,'Ref1'!$A:$A,0))</f>
        <v>North Dorset</v>
      </c>
      <c r="C184" s="72" t="str">
        <f>INDEX('Ref2'!$E:$E,MATCH($A184,'Ref2'!$A:$A,0))</f>
        <v>No</v>
      </c>
      <c r="D184" s="86">
        <f>INDEX('1_GrowthAppeals'!V:V,MATCH($A184,'1_GrowthAppeals'!$A:$A,0))</f>
        <v>0</v>
      </c>
      <c r="E184" s="86">
        <f>INDEX('1_GrowthAppeals'!W:W,MATCH($A184,'1_GrowthAppeals'!$A:$A,0))</f>
        <v>0</v>
      </c>
      <c r="F184" s="86">
        <f>INDEX('1_GrowthAppeals'!X:X,MATCH($A184,'1_GrowthAppeals'!$A:$A,0))</f>
        <v>0</v>
      </c>
      <c r="G184" s="86">
        <f>INDEX('1_GrowthAppeals'!Y:Y,MATCH($A184,'1_GrowthAppeals'!$A:$A,0))</f>
        <v>0</v>
      </c>
      <c r="H184" s="86">
        <f>INDEX('1_GrowthAppeals'!Z:Z,MATCH($A184,'1_GrowthAppeals'!$A:$A,0))</f>
        <v>0</v>
      </c>
      <c r="I184" s="86">
        <f>INDEX('1_GrowthAppeals'!AA:AA,MATCH($A184,'1_GrowthAppeals'!$A:$A,0))</f>
        <v>0</v>
      </c>
      <c r="J184" s="86">
        <f>INDEX('1_GrowthAppeals'!AB:AB,MATCH($A184,'1_GrowthAppeals'!$A:$A,0))</f>
        <v>0</v>
      </c>
      <c r="K184" s="86">
        <f>INDEX('1_GrowthAppeals'!AC:AC,MATCH($A184,'1_GrowthAppeals'!$A:$A,0))</f>
        <v>0</v>
      </c>
      <c r="L184" s="86">
        <f>INDEX('1_GrowthAppeals'!AD:AD,MATCH($A184,'1_GrowthAppeals'!$A:$A,0))</f>
        <v>0</v>
      </c>
      <c r="M184" s="86">
        <f>INDEX('1_GrowthAppeals'!AE:AE,MATCH($A184,'1_GrowthAppeals'!$A:$A,0))</f>
        <v>0</v>
      </c>
      <c r="N184" s="86">
        <f>INDEX('1_GrowthAppeals'!AF:AF,MATCH($A184,'1_GrowthAppeals'!$A:$A,0))</f>
        <v>0</v>
      </c>
      <c r="O184" s="86">
        <f>INDEX('1_GrowthAppeals'!AG:AG,MATCH($A184,'1_GrowthAppeals'!$A:$A,0))</f>
        <v>0</v>
      </c>
      <c r="P184" s="86">
        <f>INDEX('1_GrowthAppeals'!AH:AH,MATCH($A184,'1_GrowthAppeals'!$A:$A,0))</f>
        <v>0</v>
      </c>
      <c r="Q184" s="86">
        <f>INDEX('1_GrowthAppeals'!AI:AI,MATCH($A184,'1_GrowthAppeals'!$A:$A,0))</f>
        <v>0</v>
      </c>
      <c r="R184" s="86">
        <f>INDEX('1_GrowthAppeals'!AJ:AJ,MATCH($A184,'1_GrowthAppeals'!$A:$A,0))</f>
        <v>0</v>
      </c>
      <c r="S184" s="325">
        <f>INDEX('1_GrowthAppeals'!AK:AK,MATCH($A184,'1_GrowthAppeals'!$A:$A,0))</f>
        <v>0</v>
      </c>
      <c r="T184" s="327"/>
      <c r="U184" s="95"/>
      <c r="V184" s="95"/>
      <c r="W184" s="95"/>
      <c r="X184" s="95"/>
      <c r="Y184" s="95"/>
      <c r="Z184" s="95"/>
      <c r="AA184" s="95"/>
      <c r="AB184" s="95"/>
      <c r="AC184" s="95"/>
      <c r="AD184" s="95"/>
      <c r="AE184" s="95"/>
      <c r="AF184" s="95"/>
      <c r="AG184" s="95"/>
      <c r="AH184" s="95"/>
      <c r="AI184" s="318"/>
      <c r="AJ184" s="322">
        <f t="shared" si="33"/>
        <v>0</v>
      </c>
      <c r="AK184" s="88">
        <f t="shared" si="34"/>
        <v>0</v>
      </c>
      <c r="AL184" s="88">
        <f t="shared" si="35"/>
        <v>0</v>
      </c>
      <c r="AM184" s="88">
        <f t="shared" si="36"/>
        <v>0</v>
      </c>
      <c r="AN184" s="88">
        <f t="shared" si="37"/>
        <v>0</v>
      </c>
      <c r="AO184" s="88">
        <f t="shared" si="38"/>
        <v>0</v>
      </c>
      <c r="AP184" s="88">
        <f t="shared" si="39"/>
        <v>0</v>
      </c>
      <c r="AQ184" s="88">
        <f t="shared" si="40"/>
        <v>0</v>
      </c>
      <c r="AR184" s="88">
        <f t="shared" si="41"/>
        <v>0</v>
      </c>
      <c r="AS184" s="88">
        <f t="shared" si="42"/>
        <v>0</v>
      </c>
      <c r="AT184" s="88">
        <f t="shared" si="43"/>
        <v>0</v>
      </c>
      <c r="AU184" s="88">
        <f t="shared" si="44"/>
        <v>0</v>
      </c>
      <c r="AV184" s="88">
        <f t="shared" si="45"/>
        <v>0</v>
      </c>
      <c r="AW184" s="88">
        <f t="shared" si="46"/>
        <v>0</v>
      </c>
      <c r="AX184" s="88">
        <f t="shared" si="47"/>
        <v>0</v>
      </c>
      <c r="AY184" s="88">
        <f t="shared" si="48"/>
        <v>0</v>
      </c>
    </row>
    <row r="185" spans="1:51" s="48" customFormat="1">
      <c r="A185" s="72" t="str">
        <f>'Ref2'!I185</f>
        <v>E1038</v>
      </c>
      <c r="B185" s="72" t="str">
        <f>INDEX('Ref1'!$E:$E,MATCH($A185,'Ref1'!$A:$A,0))</f>
        <v>North East Derbyshire</v>
      </c>
      <c r="C185" s="72" t="str">
        <f>INDEX('Ref2'!$E:$E,MATCH($A185,'Ref2'!$A:$A,0))</f>
        <v>No</v>
      </c>
      <c r="D185" s="86">
        <f>INDEX('1_GrowthAppeals'!V:V,MATCH($A185,'1_GrowthAppeals'!$A:$A,0))</f>
        <v>0</v>
      </c>
      <c r="E185" s="86">
        <f>INDEX('1_GrowthAppeals'!W:W,MATCH($A185,'1_GrowthAppeals'!$A:$A,0))</f>
        <v>0</v>
      </c>
      <c r="F185" s="86">
        <f>INDEX('1_GrowthAppeals'!X:X,MATCH($A185,'1_GrowthAppeals'!$A:$A,0))</f>
        <v>0</v>
      </c>
      <c r="G185" s="86">
        <f>INDEX('1_GrowthAppeals'!Y:Y,MATCH($A185,'1_GrowthAppeals'!$A:$A,0))</f>
        <v>0</v>
      </c>
      <c r="H185" s="86">
        <f>INDEX('1_GrowthAppeals'!Z:Z,MATCH($A185,'1_GrowthAppeals'!$A:$A,0))</f>
        <v>0</v>
      </c>
      <c r="I185" s="86">
        <f>INDEX('1_GrowthAppeals'!AA:AA,MATCH($A185,'1_GrowthAppeals'!$A:$A,0))</f>
        <v>0</v>
      </c>
      <c r="J185" s="86">
        <f>INDEX('1_GrowthAppeals'!AB:AB,MATCH($A185,'1_GrowthAppeals'!$A:$A,0))</f>
        <v>0</v>
      </c>
      <c r="K185" s="86">
        <f>INDEX('1_GrowthAppeals'!AC:AC,MATCH($A185,'1_GrowthAppeals'!$A:$A,0))</f>
        <v>0</v>
      </c>
      <c r="L185" s="86">
        <f>INDEX('1_GrowthAppeals'!AD:AD,MATCH($A185,'1_GrowthAppeals'!$A:$A,0))</f>
        <v>0</v>
      </c>
      <c r="M185" s="86">
        <f>INDEX('1_GrowthAppeals'!AE:AE,MATCH($A185,'1_GrowthAppeals'!$A:$A,0))</f>
        <v>0</v>
      </c>
      <c r="N185" s="86">
        <f>INDEX('1_GrowthAppeals'!AF:AF,MATCH($A185,'1_GrowthAppeals'!$A:$A,0))</f>
        <v>0</v>
      </c>
      <c r="O185" s="86">
        <f>INDEX('1_GrowthAppeals'!AG:AG,MATCH($A185,'1_GrowthAppeals'!$A:$A,0))</f>
        <v>0</v>
      </c>
      <c r="P185" s="86">
        <f>INDEX('1_GrowthAppeals'!AH:AH,MATCH($A185,'1_GrowthAppeals'!$A:$A,0))</f>
        <v>0</v>
      </c>
      <c r="Q185" s="86">
        <f>INDEX('1_GrowthAppeals'!AI:AI,MATCH($A185,'1_GrowthAppeals'!$A:$A,0))</f>
        <v>0</v>
      </c>
      <c r="R185" s="86">
        <f>INDEX('1_GrowthAppeals'!AJ:AJ,MATCH($A185,'1_GrowthAppeals'!$A:$A,0))</f>
        <v>0</v>
      </c>
      <c r="S185" s="325">
        <f>INDEX('1_GrowthAppeals'!AK:AK,MATCH($A185,'1_GrowthAppeals'!$A:$A,0))</f>
        <v>0</v>
      </c>
      <c r="T185" s="327"/>
      <c r="U185" s="95"/>
      <c r="V185" s="95"/>
      <c r="W185" s="95"/>
      <c r="X185" s="95"/>
      <c r="Y185" s="95"/>
      <c r="Z185" s="95"/>
      <c r="AA185" s="95"/>
      <c r="AB185" s="95"/>
      <c r="AC185" s="95"/>
      <c r="AD185" s="95"/>
      <c r="AE185" s="95"/>
      <c r="AF185" s="95"/>
      <c r="AG185" s="95"/>
      <c r="AH185" s="95"/>
      <c r="AI185" s="318"/>
      <c r="AJ185" s="322">
        <f t="shared" si="33"/>
        <v>0</v>
      </c>
      <c r="AK185" s="88">
        <f t="shared" si="34"/>
        <v>0</v>
      </c>
      <c r="AL185" s="88">
        <f t="shared" si="35"/>
        <v>0</v>
      </c>
      <c r="AM185" s="88">
        <f t="shared" si="36"/>
        <v>0</v>
      </c>
      <c r="AN185" s="88">
        <f t="shared" si="37"/>
        <v>0</v>
      </c>
      <c r="AO185" s="88">
        <f t="shared" si="38"/>
        <v>0</v>
      </c>
      <c r="AP185" s="88">
        <f t="shared" si="39"/>
        <v>0</v>
      </c>
      <c r="AQ185" s="88">
        <f t="shared" si="40"/>
        <v>0</v>
      </c>
      <c r="AR185" s="88">
        <f t="shared" si="41"/>
        <v>0</v>
      </c>
      <c r="AS185" s="88">
        <f t="shared" si="42"/>
        <v>0</v>
      </c>
      <c r="AT185" s="88">
        <f t="shared" si="43"/>
        <v>0</v>
      </c>
      <c r="AU185" s="88">
        <f t="shared" si="44"/>
        <v>0</v>
      </c>
      <c r="AV185" s="88">
        <f t="shared" si="45"/>
        <v>0</v>
      </c>
      <c r="AW185" s="88">
        <f t="shared" si="46"/>
        <v>0</v>
      </c>
      <c r="AX185" s="88">
        <f t="shared" si="47"/>
        <v>0</v>
      </c>
      <c r="AY185" s="88">
        <f t="shared" si="48"/>
        <v>0</v>
      </c>
    </row>
    <row r="186" spans="1:51" s="48" customFormat="1">
      <c r="A186" s="72" t="str">
        <f>'Ref2'!I186</f>
        <v>E2003</v>
      </c>
      <c r="B186" s="72" t="str">
        <f>INDEX('Ref1'!$E:$E,MATCH($A186,'Ref1'!$A:$A,0))</f>
        <v>North East Lincolnshire</v>
      </c>
      <c r="C186" s="72" t="str">
        <f>INDEX('Ref2'!$E:$E,MATCH($A186,'Ref2'!$A:$A,0))</f>
        <v>No</v>
      </c>
      <c r="D186" s="86">
        <f>INDEX('1_GrowthAppeals'!V:V,MATCH($A186,'1_GrowthAppeals'!$A:$A,0))</f>
        <v>0</v>
      </c>
      <c r="E186" s="86">
        <f>INDEX('1_GrowthAppeals'!W:W,MATCH($A186,'1_GrowthAppeals'!$A:$A,0))</f>
        <v>0</v>
      </c>
      <c r="F186" s="86">
        <f>INDEX('1_GrowthAppeals'!X:X,MATCH($A186,'1_GrowthAppeals'!$A:$A,0))</f>
        <v>0</v>
      </c>
      <c r="G186" s="86">
        <f>INDEX('1_GrowthAppeals'!Y:Y,MATCH($A186,'1_GrowthAppeals'!$A:$A,0))</f>
        <v>0</v>
      </c>
      <c r="H186" s="86">
        <f>INDEX('1_GrowthAppeals'!Z:Z,MATCH($A186,'1_GrowthAppeals'!$A:$A,0))</f>
        <v>0</v>
      </c>
      <c r="I186" s="86">
        <f>INDEX('1_GrowthAppeals'!AA:AA,MATCH($A186,'1_GrowthAppeals'!$A:$A,0))</f>
        <v>0</v>
      </c>
      <c r="J186" s="86">
        <f>INDEX('1_GrowthAppeals'!AB:AB,MATCH($A186,'1_GrowthAppeals'!$A:$A,0))</f>
        <v>0</v>
      </c>
      <c r="K186" s="86">
        <f>INDEX('1_GrowthAppeals'!AC:AC,MATCH($A186,'1_GrowthAppeals'!$A:$A,0))</f>
        <v>0</v>
      </c>
      <c r="L186" s="86">
        <f>INDEX('1_GrowthAppeals'!AD:AD,MATCH($A186,'1_GrowthAppeals'!$A:$A,0))</f>
        <v>0</v>
      </c>
      <c r="M186" s="86">
        <f>INDEX('1_GrowthAppeals'!AE:AE,MATCH($A186,'1_GrowthAppeals'!$A:$A,0))</f>
        <v>0</v>
      </c>
      <c r="N186" s="86">
        <f>INDEX('1_GrowthAppeals'!AF:AF,MATCH($A186,'1_GrowthAppeals'!$A:$A,0))</f>
        <v>0</v>
      </c>
      <c r="O186" s="86">
        <f>INDEX('1_GrowthAppeals'!AG:AG,MATCH($A186,'1_GrowthAppeals'!$A:$A,0))</f>
        <v>0</v>
      </c>
      <c r="P186" s="86">
        <f>INDEX('1_GrowthAppeals'!AH:AH,MATCH($A186,'1_GrowthAppeals'!$A:$A,0))</f>
        <v>0</v>
      </c>
      <c r="Q186" s="86">
        <f>INDEX('1_GrowthAppeals'!AI:AI,MATCH($A186,'1_GrowthAppeals'!$A:$A,0))</f>
        <v>0</v>
      </c>
      <c r="R186" s="86">
        <f>INDEX('1_GrowthAppeals'!AJ:AJ,MATCH($A186,'1_GrowthAppeals'!$A:$A,0))</f>
        <v>0</v>
      </c>
      <c r="S186" s="325">
        <f>INDEX('1_GrowthAppeals'!AK:AK,MATCH($A186,'1_GrowthAppeals'!$A:$A,0))</f>
        <v>0</v>
      </c>
      <c r="T186" s="327"/>
      <c r="U186" s="95"/>
      <c r="V186" s="95"/>
      <c r="W186" s="95"/>
      <c r="X186" s="95"/>
      <c r="Y186" s="95"/>
      <c r="Z186" s="95"/>
      <c r="AA186" s="95"/>
      <c r="AB186" s="95"/>
      <c r="AC186" s="95"/>
      <c r="AD186" s="95"/>
      <c r="AE186" s="95"/>
      <c r="AF186" s="95"/>
      <c r="AG186" s="95"/>
      <c r="AH186" s="95"/>
      <c r="AI186" s="318"/>
      <c r="AJ186" s="322">
        <f t="shared" si="33"/>
        <v>0</v>
      </c>
      <c r="AK186" s="88">
        <f t="shared" si="34"/>
        <v>0</v>
      </c>
      <c r="AL186" s="88">
        <f t="shared" si="35"/>
        <v>0</v>
      </c>
      <c r="AM186" s="88">
        <f t="shared" si="36"/>
        <v>0</v>
      </c>
      <c r="AN186" s="88">
        <f t="shared" si="37"/>
        <v>0</v>
      </c>
      <c r="AO186" s="88">
        <f t="shared" si="38"/>
        <v>0</v>
      </c>
      <c r="AP186" s="88">
        <f t="shared" si="39"/>
        <v>0</v>
      </c>
      <c r="AQ186" s="88">
        <f t="shared" si="40"/>
        <v>0</v>
      </c>
      <c r="AR186" s="88">
        <f t="shared" si="41"/>
        <v>0</v>
      </c>
      <c r="AS186" s="88">
        <f t="shared" si="42"/>
        <v>0</v>
      </c>
      <c r="AT186" s="88">
        <f t="shared" si="43"/>
        <v>0</v>
      </c>
      <c r="AU186" s="88">
        <f t="shared" si="44"/>
        <v>0</v>
      </c>
      <c r="AV186" s="88">
        <f t="shared" si="45"/>
        <v>0</v>
      </c>
      <c r="AW186" s="88">
        <f t="shared" si="46"/>
        <v>0</v>
      </c>
      <c r="AX186" s="88">
        <f t="shared" si="47"/>
        <v>0</v>
      </c>
      <c r="AY186" s="88">
        <f t="shared" si="48"/>
        <v>0</v>
      </c>
    </row>
    <row r="187" spans="1:51" s="48" customFormat="1">
      <c r="A187" s="72" t="str">
        <f>'Ref2'!I187</f>
        <v>E1935</v>
      </c>
      <c r="B187" s="72" t="str">
        <f>INDEX('Ref1'!$E:$E,MATCH($A187,'Ref1'!$A:$A,0))</f>
        <v>North Hertfordshire</v>
      </c>
      <c r="C187" s="72" t="str">
        <f>INDEX('Ref2'!$E:$E,MATCH($A187,'Ref2'!$A:$A,0))</f>
        <v>No</v>
      </c>
      <c r="D187" s="86">
        <f>INDEX('1_GrowthAppeals'!V:V,MATCH($A187,'1_GrowthAppeals'!$A:$A,0))</f>
        <v>0</v>
      </c>
      <c r="E187" s="86">
        <f>INDEX('1_GrowthAppeals'!W:W,MATCH($A187,'1_GrowthAppeals'!$A:$A,0))</f>
        <v>0</v>
      </c>
      <c r="F187" s="86">
        <f>INDEX('1_GrowthAppeals'!X:X,MATCH($A187,'1_GrowthAppeals'!$A:$A,0))</f>
        <v>0</v>
      </c>
      <c r="G187" s="86">
        <f>INDEX('1_GrowthAppeals'!Y:Y,MATCH($A187,'1_GrowthAppeals'!$A:$A,0))</f>
        <v>0</v>
      </c>
      <c r="H187" s="86">
        <f>INDEX('1_GrowthAppeals'!Z:Z,MATCH($A187,'1_GrowthAppeals'!$A:$A,0))</f>
        <v>0</v>
      </c>
      <c r="I187" s="86">
        <f>INDEX('1_GrowthAppeals'!AA:AA,MATCH($A187,'1_GrowthAppeals'!$A:$A,0))</f>
        <v>0</v>
      </c>
      <c r="J187" s="86">
        <f>INDEX('1_GrowthAppeals'!AB:AB,MATCH($A187,'1_GrowthAppeals'!$A:$A,0))</f>
        <v>0</v>
      </c>
      <c r="K187" s="86">
        <f>INDEX('1_GrowthAppeals'!AC:AC,MATCH($A187,'1_GrowthAppeals'!$A:$A,0))</f>
        <v>0</v>
      </c>
      <c r="L187" s="86">
        <f>INDEX('1_GrowthAppeals'!AD:AD,MATCH($A187,'1_GrowthAppeals'!$A:$A,0))</f>
        <v>0</v>
      </c>
      <c r="M187" s="86">
        <f>INDEX('1_GrowthAppeals'!AE:AE,MATCH($A187,'1_GrowthAppeals'!$A:$A,0))</f>
        <v>0</v>
      </c>
      <c r="N187" s="86">
        <f>INDEX('1_GrowthAppeals'!AF:AF,MATCH($A187,'1_GrowthAppeals'!$A:$A,0))</f>
        <v>0</v>
      </c>
      <c r="O187" s="86">
        <f>INDEX('1_GrowthAppeals'!AG:AG,MATCH($A187,'1_GrowthAppeals'!$A:$A,0))</f>
        <v>0</v>
      </c>
      <c r="P187" s="86">
        <f>INDEX('1_GrowthAppeals'!AH:AH,MATCH($A187,'1_GrowthAppeals'!$A:$A,0))</f>
        <v>0</v>
      </c>
      <c r="Q187" s="86">
        <f>INDEX('1_GrowthAppeals'!AI:AI,MATCH($A187,'1_GrowthAppeals'!$A:$A,0))</f>
        <v>0</v>
      </c>
      <c r="R187" s="86">
        <f>INDEX('1_GrowthAppeals'!AJ:AJ,MATCH($A187,'1_GrowthAppeals'!$A:$A,0))</f>
        <v>0</v>
      </c>
      <c r="S187" s="325">
        <f>INDEX('1_GrowthAppeals'!AK:AK,MATCH($A187,'1_GrowthAppeals'!$A:$A,0))</f>
        <v>0</v>
      </c>
      <c r="T187" s="327"/>
      <c r="U187" s="95"/>
      <c r="V187" s="95"/>
      <c r="W187" s="95"/>
      <c r="X187" s="95"/>
      <c r="Y187" s="95"/>
      <c r="Z187" s="95"/>
      <c r="AA187" s="95"/>
      <c r="AB187" s="95"/>
      <c r="AC187" s="95"/>
      <c r="AD187" s="95"/>
      <c r="AE187" s="95"/>
      <c r="AF187" s="95"/>
      <c r="AG187" s="95"/>
      <c r="AH187" s="95"/>
      <c r="AI187" s="318"/>
      <c r="AJ187" s="322">
        <f t="shared" si="33"/>
        <v>0</v>
      </c>
      <c r="AK187" s="88">
        <f t="shared" si="34"/>
        <v>0</v>
      </c>
      <c r="AL187" s="88">
        <f t="shared" si="35"/>
        <v>0</v>
      </c>
      <c r="AM187" s="88">
        <f t="shared" si="36"/>
        <v>0</v>
      </c>
      <c r="AN187" s="88">
        <f t="shared" si="37"/>
        <v>0</v>
      </c>
      <c r="AO187" s="88">
        <f t="shared" si="38"/>
        <v>0</v>
      </c>
      <c r="AP187" s="88">
        <f t="shared" si="39"/>
        <v>0</v>
      </c>
      <c r="AQ187" s="88">
        <f t="shared" si="40"/>
        <v>0</v>
      </c>
      <c r="AR187" s="88">
        <f t="shared" si="41"/>
        <v>0</v>
      </c>
      <c r="AS187" s="88">
        <f t="shared" si="42"/>
        <v>0</v>
      </c>
      <c r="AT187" s="88">
        <f t="shared" si="43"/>
        <v>0</v>
      </c>
      <c r="AU187" s="88">
        <f t="shared" si="44"/>
        <v>0</v>
      </c>
      <c r="AV187" s="88">
        <f t="shared" si="45"/>
        <v>0</v>
      </c>
      <c r="AW187" s="88">
        <f t="shared" si="46"/>
        <v>0</v>
      </c>
      <c r="AX187" s="88">
        <f t="shared" si="47"/>
        <v>0</v>
      </c>
      <c r="AY187" s="88">
        <f t="shared" si="48"/>
        <v>0</v>
      </c>
    </row>
    <row r="188" spans="1:51" s="48" customFormat="1">
      <c r="A188" s="72" t="str">
        <f>'Ref2'!I188</f>
        <v>E2534</v>
      </c>
      <c r="B188" s="72" t="str">
        <f>INDEX('Ref1'!$E:$E,MATCH($A188,'Ref1'!$A:$A,0))</f>
        <v>North Kesteven</v>
      </c>
      <c r="C188" s="72" t="str">
        <f>INDEX('Ref2'!$E:$E,MATCH($A188,'Ref2'!$A:$A,0))</f>
        <v>No</v>
      </c>
      <c r="D188" s="86">
        <f>INDEX('1_GrowthAppeals'!V:V,MATCH($A188,'1_GrowthAppeals'!$A:$A,0))</f>
        <v>0</v>
      </c>
      <c r="E188" s="86">
        <f>INDEX('1_GrowthAppeals'!W:W,MATCH($A188,'1_GrowthAppeals'!$A:$A,0))</f>
        <v>0</v>
      </c>
      <c r="F188" s="86">
        <f>INDEX('1_GrowthAppeals'!X:X,MATCH($A188,'1_GrowthAppeals'!$A:$A,0))</f>
        <v>0</v>
      </c>
      <c r="G188" s="86">
        <f>INDEX('1_GrowthAppeals'!Y:Y,MATCH($A188,'1_GrowthAppeals'!$A:$A,0))</f>
        <v>0</v>
      </c>
      <c r="H188" s="86">
        <f>INDEX('1_GrowthAppeals'!Z:Z,MATCH($A188,'1_GrowthAppeals'!$A:$A,0))</f>
        <v>0</v>
      </c>
      <c r="I188" s="86">
        <f>INDEX('1_GrowthAppeals'!AA:AA,MATCH($A188,'1_GrowthAppeals'!$A:$A,0))</f>
        <v>0</v>
      </c>
      <c r="J188" s="86">
        <f>INDEX('1_GrowthAppeals'!AB:AB,MATCH($A188,'1_GrowthAppeals'!$A:$A,0))</f>
        <v>0</v>
      </c>
      <c r="K188" s="86">
        <f>INDEX('1_GrowthAppeals'!AC:AC,MATCH($A188,'1_GrowthAppeals'!$A:$A,0))</f>
        <v>0</v>
      </c>
      <c r="L188" s="86">
        <f>INDEX('1_GrowthAppeals'!AD:AD,MATCH($A188,'1_GrowthAppeals'!$A:$A,0))</f>
        <v>0</v>
      </c>
      <c r="M188" s="86">
        <f>INDEX('1_GrowthAppeals'!AE:AE,MATCH($A188,'1_GrowthAppeals'!$A:$A,0))</f>
        <v>0</v>
      </c>
      <c r="N188" s="86">
        <f>INDEX('1_GrowthAppeals'!AF:AF,MATCH($A188,'1_GrowthAppeals'!$A:$A,0))</f>
        <v>0</v>
      </c>
      <c r="O188" s="86">
        <f>INDEX('1_GrowthAppeals'!AG:AG,MATCH($A188,'1_GrowthAppeals'!$A:$A,0))</f>
        <v>0</v>
      </c>
      <c r="P188" s="86">
        <f>INDEX('1_GrowthAppeals'!AH:AH,MATCH($A188,'1_GrowthAppeals'!$A:$A,0))</f>
        <v>0</v>
      </c>
      <c r="Q188" s="86">
        <f>INDEX('1_GrowthAppeals'!AI:AI,MATCH($A188,'1_GrowthAppeals'!$A:$A,0))</f>
        <v>0</v>
      </c>
      <c r="R188" s="86">
        <f>INDEX('1_GrowthAppeals'!AJ:AJ,MATCH($A188,'1_GrowthAppeals'!$A:$A,0))</f>
        <v>0</v>
      </c>
      <c r="S188" s="325">
        <f>INDEX('1_GrowthAppeals'!AK:AK,MATCH($A188,'1_GrowthAppeals'!$A:$A,0))</f>
        <v>0</v>
      </c>
      <c r="T188" s="327"/>
      <c r="U188" s="95"/>
      <c r="V188" s="95"/>
      <c r="W188" s="95"/>
      <c r="X188" s="95"/>
      <c r="Y188" s="95"/>
      <c r="Z188" s="95"/>
      <c r="AA188" s="95"/>
      <c r="AB188" s="95"/>
      <c r="AC188" s="95"/>
      <c r="AD188" s="95"/>
      <c r="AE188" s="95"/>
      <c r="AF188" s="95"/>
      <c r="AG188" s="95"/>
      <c r="AH188" s="95"/>
      <c r="AI188" s="318"/>
      <c r="AJ188" s="322">
        <f t="shared" si="33"/>
        <v>0</v>
      </c>
      <c r="AK188" s="88">
        <f t="shared" si="34"/>
        <v>0</v>
      </c>
      <c r="AL188" s="88">
        <f t="shared" si="35"/>
        <v>0</v>
      </c>
      <c r="AM188" s="88">
        <f t="shared" si="36"/>
        <v>0</v>
      </c>
      <c r="AN188" s="88">
        <f t="shared" si="37"/>
        <v>0</v>
      </c>
      <c r="AO188" s="88">
        <f t="shared" si="38"/>
        <v>0</v>
      </c>
      <c r="AP188" s="88">
        <f t="shared" si="39"/>
        <v>0</v>
      </c>
      <c r="AQ188" s="88">
        <f t="shared" si="40"/>
        <v>0</v>
      </c>
      <c r="AR188" s="88">
        <f t="shared" si="41"/>
        <v>0</v>
      </c>
      <c r="AS188" s="88">
        <f t="shared" si="42"/>
        <v>0</v>
      </c>
      <c r="AT188" s="88">
        <f t="shared" si="43"/>
        <v>0</v>
      </c>
      <c r="AU188" s="88">
        <f t="shared" si="44"/>
        <v>0</v>
      </c>
      <c r="AV188" s="88">
        <f t="shared" si="45"/>
        <v>0</v>
      </c>
      <c r="AW188" s="88">
        <f t="shared" si="46"/>
        <v>0</v>
      </c>
      <c r="AX188" s="88">
        <f t="shared" si="47"/>
        <v>0</v>
      </c>
      <c r="AY188" s="88">
        <f t="shared" si="48"/>
        <v>0</v>
      </c>
    </row>
    <row r="189" spans="1:51" s="48" customFormat="1">
      <c r="A189" s="72" t="str">
        <f>'Ref2'!I189</f>
        <v>E2004</v>
      </c>
      <c r="B189" s="72" t="str">
        <f>INDEX('Ref1'!$E:$E,MATCH($A189,'Ref1'!$A:$A,0))</f>
        <v>North Lincolnshire</v>
      </c>
      <c r="C189" s="72" t="str">
        <f>INDEX('Ref2'!$E:$E,MATCH($A189,'Ref2'!$A:$A,0))</f>
        <v>No</v>
      </c>
      <c r="D189" s="86">
        <f>INDEX('1_GrowthAppeals'!V:V,MATCH($A189,'1_GrowthAppeals'!$A:$A,0))</f>
        <v>0</v>
      </c>
      <c r="E189" s="86">
        <f>INDEX('1_GrowthAppeals'!W:W,MATCH($A189,'1_GrowthAppeals'!$A:$A,0))</f>
        <v>0</v>
      </c>
      <c r="F189" s="86">
        <f>INDEX('1_GrowthAppeals'!X:X,MATCH($A189,'1_GrowthAppeals'!$A:$A,0))</f>
        <v>0</v>
      </c>
      <c r="G189" s="86">
        <f>INDEX('1_GrowthAppeals'!Y:Y,MATCH($A189,'1_GrowthAppeals'!$A:$A,0))</f>
        <v>0</v>
      </c>
      <c r="H189" s="86">
        <f>INDEX('1_GrowthAppeals'!Z:Z,MATCH($A189,'1_GrowthAppeals'!$A:$A,0))</f>
        <v>0</v>
      </c>
      <c r="I189" s="86">
        <f>INDEX('1_GrowthAppeals'!AA:AA,MATCH($A189,'1_GrowthAppeals'!$A:$A,0))</f>
        <v>0</v>
      </c>
      <c r="J189" s="86">
        <f>INDEX('1_GrowthAppeals'!AB:AB,MATCH($A189,'1_GrowthAppeals'!$A:$A,0))</f>
        <v>0</v>
      </c>
      <c r="K189" s="86">
        <f>INDEX('1_GrowthAppeals'!AC:AC,MATCH($A189,'1_GrowthAppeals'!$A:$A,0))</f>
        <v>0</v>
      </c>
      <c r="L189" s="86">
        <f>INDEX('1_GrowthAppeals'!AD:AD,MATCH($A189,'1_GrowthAppeals'!$A:$A,0))</f>
        <v>0</v>
      </c>
      <c r="M189" s="86">
        <f>INDEX('1_GrowthAppeals'!AE:AE,MATCH($A189,'1_GrowthAppeals'!$A:$A,0))</f>
        <v>0</v>
      </c>
      <c r="N189" s="86">
        <f>INDEX('1_GrowthAppeals'!AF:AF,MATCH($A189,'1_GrowthAppeals'!$A:$A,0))</f>
        <v>0</v>
      </c>
      <c r="O189" s="86">
        <f>INDEX('1_GrowthAppeals'!AG:AG,MATCH($A189,'1_GrowthAppeals'!$A:$A,0))</f>
        <v>0</v>
      </c>
      <c r="P189" s="86">
        <f>INDEX('1_GrowthAppeals'!AH:AH,MATCH($A189,'1_GrowthAppeals'!$A:$A,0))</f>
        <v>0</v>
      </c>
      <c r="Q189" s="86">
        <f>INDEX('1_GrowthAppeals'!AI:AI,MATCH($A189,'1_GrowthAppeals'!$A:$A,0))</f>
        <v>0</v>
      </c>
      <c r="R189" s="86">
        <f>INDEX('1_GrowthAppeals'!AJ:AJ,MATCH($A189,'1_GrowthAppeals'!$A:$A,0))</f>
        <v>0</v>
      </c>
      <c r="S189" s="325">
        <f>INDEX('1_GrowthAppeals'!AK:AK,MATCH($A189,'1_GrowthAppeals'!$A:$A,0))</f>
        <v>0</v>
      </c>
      <c r="T189" s="327"/>
      <c r="U189" s="95"/>
      <c r="V189" s="95"/>
      <c r="W189" s="95"/>
      <c r="X189" s="95"/>
      <c r="Y189" s="95"/>
      <c r="Z189" s="95"/>
      <c r="AA189" s="95"/>
      <c r="AB189" s="95"/>
      <c r="AC189" s="95"/>
      <c r="AD189" s="95"/>
      <c r="AE189" s="95"/>
      <c r="AF189" s="95"/>
      <c r="AG189" s="95"/>
      <c r="AH189" s="95"/>
      <c r="AI189" s="318"/>
      <c r="AJ189" s="322">
        <f t="shared" si="33"/>
        <v>0</v>
      </c>
      <c r="AK189" s="88">
        <f t="shared" si="34"/>
        <v>0</v>
      </c>
      <c r="AL189" s="88">
        <f t="shared" si="35"/>
        <v>0</v>
      </c>
      <c r="AM189" s="88">
        <f t="shared" si="36"/>
        <v>0</v>
      </c>
      <c r="AN189" s="88">
        <f t="shared" si="37"/>
        <v>0</v>
      </c>
      <c r="AO189" s="88">
        <f t="shared" si="38"/>
        <v>0</v>
      </c>
      <c r="AP189" s="88">
        <f t="shared" si="39"/>
        <v>0</v>
      </c>
      <c r="AQ189" s="88">
        <f t="shared" si="40"/>
        <v>0</v>
      </c>
      <c r="AR189" s="88">
        <f t="shared" si="41"/>
        <v>0</v>
      </c>
      <c r="AS189" s="88">
        <f t="shared" si="42"/>
        <v>0</v>
      </c>
      <c r="AT189" s="88">
        <f t="shared" si="43"/>
        <v>0</v>
      </c>
      <c r="AU189" s="88">
        <f t="shared" si="44"/>
        <v>0</v>
      </c>
      <c r="AV189" s="88">
        <f t="shared" si="45"/>
        <v>0</v>
      </c>
      <c r="AW189" s="88">
        <f t="shared" si="46"/>
        <v>0</v>
      </c>
      <c r="AX189" s="88">
        <f t="shared" si="47"/>
        <v>0</v>
      </c>
      <c r="AY189" s="88">
        <f t="shared" si="48"/>
        <v>0</v>
      </c>
    </row>
    <row r="190" spans="1:51" s="48" customFormat="1">
      <c r="A190" s="72" t="str">
        <f>'Ref2'!I190</f>
        <v>E2635</v>
      </c>
      <c r="B190" s="72" t="str">
        <f>INDEX('Ref1'!$E:$E,MATCH($A190,'Ref1'!$A:$A,0))</f>
        <v>North Norfolk</v>
      </c>
      <c r="C190" s="72" t="str">
        <f>INDEX('Ref2'!$E:$E,MATCH($A190,'Ref2'!$A:$A,0))</f>
        <v>No</v>
      </c>
      <c r="D190" s="86">
        <f>INDEX('1_GrowthAppeals'!V:V,MATCH($A190,'1_GrowthAppeals'!$A:$A,0))</f>
        <v>0</v>
      </c>
      <c r="E190" s="86">
        <f>INDEX('1_GrowthAppeals'!W:W,MATCH($A190,'1_GrowthAppeals'!$A:$A,0))</f>
        <v>0</v>
      </c>
      <c r="F190" s="86">
        <f>INDEX('1_GrowthAppeals'!X:X,MATCH($A190,'1_GrowthAppeals'!$A:$A,0))</f>
        <v>0</v>
      </c>
      <c r="G190" s="86">
        <f>INDEX('1_GrowthAppeals'!Y:Y,MATCH($A190,'1_GrowthAppeals'!$A:$A,0))</f>
        <v>0</v>
      </c>
      <c r="H190" s="86">
        <f>INDEX('1_GrowthAppeals'!Z:Z,MATCH($A190,'1_GrowthAppeals'!$A:$A,0))</f>
        <v>0</v>
      </c>
      <c r="I190" s="86">
        <f>INDEX('1_GrowthAppeals'!AA:AA,MATCH($A190,'1_GrowthAppeals'!$A:$A,0))</f>
        <v>0</v>
      </c>
      <c r="J190" s="86">
        <f>INDEX('1_GrowthAppeals'!AB:AB,MATCH($A190,'1_GrowthAppeals'!$A:$A,0))</f>
        <v>0</v>
      </c>
      <c r="K190" s="86">
        <f>INDEX('1_GrowthAppeals'!AC:AC,MATCH($A190,'1_GrowthAppeals'!$A:$A,0))</f>
        <v>0</v>
      </c>
      <c r="L190" s="86">
        <f>INDEX('1_GrowthAppeals'!AD:AD,MATCH($A190,'1_GrowthAppeals'!$A:$A,0))</f>
        <v>0</v>
      </c>
      <c r="M190" s="86">
        <f>INDEX('1_GrowthAppeals'!AE:AE,MATCH($A190,'1_GrowthAppeals'!$A:$A,0))</f>
        <v>0</v>
      </c>
      <c r="N190" s="86">
        <f>INDEX('1_GrowthAppeals'!AF:AF,MATCH($A190,'1_GrowthAppeals'!$A:$A,0))</f>
        <v>0</v>
      </c>
      <c r="O190" s="86">
        <f>INDEX('1_GrowthAppeals'!AG:AG,MATCH($A190,'1_GrowthAppeals'!$A:$A,0))</f>
        <v>0</v>
      </c>
      <c r="P190" s="86">
        <f>INDEX('1_GrowthAppeals'!AH:AH,MATCH($A190,'1_GrowthAppeals'!$A:$A,0))</f>
        <v>0</v>
      </c>
      <c r="Q190" s="86">
        <f>INDEX('1_GrowthAppeals'!AI:AI,MATCH($A190,'1_GrowthAppeals'!$A:$A,0))</f>
        <v>0</v>
      </c>
      <c r="R190" s="86">
        <f>INDEX('1_GrowthAppeals'!AJ:AJ,MATCH($A190,'1_GrowthAppeals'!$A:$A,0))</f>
        <v>0</v>
      </c>
      <c r="S190" s="325">
        <f>INDEX('1_GrowthAppeals'!AK:AK,MATCH($A190,'1_GrowthAppeals'!$A:$A,0))</f>
        <v>0</v>
      </c>
      <c r="T190" s="327"/>
      <c r="U190" s="95"/>
      <c r="V190" s="95"/>
      <c r="W190" s="95"/>
      <c r="X190" s="95"/>
      <c r="Y190" s="95"/>
      <c r="Z190" s="95"/>
      <c r="AA190" s="95"/>
      <c r="AB190" s="95"/>
      <c r="AC190" s="95"/>
      <c r="AD190" s="95"/>
      <c r="AE190" s="95"/>
      <c r="AF190" s="95"/>
      <c r="AG190" s="95"/>
      <c r="AH190" s="95"/>
      <c r="AI190" s="318"/>
      <c r="AJ190" s="322">
        <f t="shared" si="33"/>
        <v>0</v>
      </c>
      <c r="AK190" s="88">
        <f t="shared" si="34"/>
        <v>0</v>
      </c>
      <c r="AL190" s="88">
        <f t="shared" si="35"/>
        <v>0</v>
      </c>
      <c r="AM190" s="88">
        <f t="shared" si="36"/>
        <v>0</v>
      </c>
      <c r="AN190" s="88">
        <f t="shared" si="37"/>
        <v>0</v>
      </c>
      <c r="AO190" s="88">
        <f t="shared" si="38"/>
        <v>0</v>
      </c>
      <c r="AP190" s="88">
        <f t="shared" si="39"/>
        <v>0</v>
      </c>
      <c r="AQ190" s="88">
        <f t="shared" si="40"/>
        <v>0</v>
      </c>
      <c r="AR190" s="88">
        <f t="shared" si="41"/>
        <v>0</v>
      </c>
      <c r="AS190" s="88">
        <f t="shared" si="42"/>
        <v>0</v>
      </c>
      <c r="AT190" s="88">
        <f t="shared" si="43"/>
        <v>0</v>
      </c>
      <c r="AU190" s="88">
        <f t="shared" si="44"/>
        <v>0</v>
      </c>
      <c r="AV190" s="88">
        <f t="shared" si="45"/>
        <v>0</v>
      </c>
      <c r="AW190" s="88">
        <f t="shared" si="46"/>
        <v>0</v>
      </c>
      <c r="AX190" s="88">
        <f t="shared" si="47"/>
        <v>0</v>
      </c>
      <c r="AY190" s="88">
        <f t="shared" si="48"/>
        <v>0</v>
      </c>
    </row>
    <row r="191" spans="1:51" s="48" customFormat="1">
      <c r="A191" s="72" t="str">
        <f>'Ref2'!I191</f>
        <v>E0104</v>
      </c>
      <c r="B191" s="72" t="str">
        <f>INDEX('Ref1'!$E:$E,MATCH($A191,'Ref1'!$A:$A,0))</f>
        <v>North Somerset</v>
      </c>
      <c r="C191" s="72" t="str">
        <f>INDEX('Ref2'!$E:$E,MATCH($A191,'Ref2'!$A:$A,0))</f>
        <v>No</v>
      </c>
      <c r="D191" s="86">
        <f>INDEX('1_GrowthAppeals'!V:V,MATCH($A191,'1_GrowthAppeals'!$A:$A,0))</f>
        <v>0</v>
      </c>
      <c r="E191" s="86">
        <f>INDEX('1_GrowthAppeals'!W:W,MATCH($A191,'1_GrowthAppeals'!$A:$A,0))</f>
        <v>0</v>
      </c>
      <c r="F191" s="86">
        <f>INDEX('1_GrowthAppeals'!X:X,MATCH($A191,'1_GrowthAppeals'!$A:$A,0))</f>
        <v>0</v>
      </c>
      <c r="G191" s="86">
        <f>INDEX('1_GrowthAppeals'!Y:Y,MATCH($A191,'1_GrowthAppeals'!$A:$A,0))</f>
        <v>0</v>
      </c>
      <c r="H191" s="86">
        <f>INDEX('1_GrowthAppeals'!Z:Z,MATCH($A191,'1_GrowthAppeals'!$A:$A,0))</f>
        <v>0</v>
      </c>
      <c r="I191" s="86">
        <f>INDEX('1_GrowthAppeals'!AA:AA,MATCH($A191,'1_GrowthAppeals'!$A:$A,0))</f>
        <v>0</v>
      </c>
      <c r="J191" s="86">
        <f>INDEX('1_GrowthAppeals'!AB:AB,MATCH($A191,'1_GrowthAppeals'!$A:$A,0))</f>
        <v>0</v>
      </c>
      <c r="K191" s="86">
        <f>INDEX('1_GrowthAppeals'!AC:AC,MATCH($A191,'1_GrowthAppeals'!$A:$A,0))</f>
        <v>0</v>
      </c>
      <c r="L191" s="86">
        <f>INDEX('1_GrowthAppeals'!AD:AD,MATCH($A191,'1_GrowthAppeals'!$A:$A,0))</f>
        <v>0</v>
      </c>
      <c r="M191" s="86">
        <f>INDEX('1_GrowthAppeals'!AE:AE,MATCH($A191,'1_GrowthAppeals'!$A:$A,0))</f>
        <v>0</v>
      </c>
      <c r="N191" s="86">
        <f>INDEX('1_GrowthAppeals'!AF:AF,MATCH($A191,'1_GrowthAppeals'!$A:$A,0))</f>
        <v>0</v>
      </c>
      <c r="O191" s="86">
        <f>INDEX('1_GrowthAppeals'!AG:AG,MATCH($A191,'1_GrowthAppeals'!$A:$A,0))</f>
        <v>0</v>
      </c>
      <c r="P191" s="86">
        <f>INDEX('1_GrowthAppeals'!AH:AH,MATCH($A191,'1_GrowthAppeals'!$A:$A,0))</f>
        <v>0</v>
      </c>
      <c r="Q191" s="86">
        <f>INDEX('1_GrowthAppeals'!AI:AI,MATCH($A191,'1_GrowthAppeals'!$A:$A,0))</f>
        <v>0</v>
      </c>
      <c r="R191" s="86">
        <f>INDEX('1_GrowthAppeals'!AJ:AJ,MATCH($A191,'1_GrowthAppeals'!$A:$A,0))</f>
        <v>0</v>
      </c>
      <c r="S191" s="325">
        <f>INDEX('1_GrowthAppeals'!AK:AK,MATCH($A191,'1_GrowthAppeals'!$A:$A,0))</f>
        <v>0</v>
      </c>
      <c r="T191" s="327"/>
      <c r="U191" s="95"/>
      <c r="V191" s="95"/>
      <c r="W191" s="95"/>
      <c r="X191" s="95"/>
      <c r="Y191" s="95"/>
      <c r="Z191" s="95"/>
      <c r="AA191" s="95"/>
      <c r="AB191" s="95"/>
      <c r="AC191" s="95"/>
      <c r="AD191" s="95"/>
      <c r="AE191" s="95"/>
      <c r="AF191" s="95"/>
      <c r="AG191" s="95"/>
      <c r="AH191" s="95"/>
      <c r="AI191" s="318"/>
      <c r="AJ191" s="322">
        <f t="shared" si="33"/>
        <v>0</v>
      </c>
      <c r="AK191" s="88">
        <f t="shared" si="34"/>
        <v>0</v>
      </c>
      <c r="AL191" s="88">
        <f t="shared" si="35"/>
        <v>0</v>
      </c>
      <c r="AM191" s="88">
        <f t="shared" si="36"/>
        <v>0</v>
      </c>
      <c r="AN191" s="88">
        <f t="shared" si="37"/>
        <v>0</v>
      </c>
      <c r="AO191" s="88">
        <f t="shared" si="38"/>
        <v>0</v>
      </c>
      <c r="AP191" s="88">
        <f t="shared" si="39"/>
        <v>0</v>
      </c>
      <c r="AQ191" s="88">
        <f t="shared" si="40"/>
        <v>0</v>
      </c>
      <c r="AR191" s="88">
        <f t="shared" si="41"/>
        <v>0</v>
      </c>
      <c r="AS191" s="88">
        <f t="shared" si="42"/>
        <v>0</v>
      </c>
      <c r="AT191" s="88">
        <f t="shared" si="43"/>
        <v>0</v>
      </c>
      <c r="AU191" s="88">
        <f t="shared" si="44"/>
        <v>0</v>
      </c>
      <c r="AV191" s="88">
        <f t="shared" si="45"/>
        <v>0</v>
      </c>
      <c r="AW191" s="88">
        <f t="shared" si="46"/>
        <v>0</v>
      </c>
      <c r="AX191" s="88">
        <f t="shared" si="47"/>
        <v>0</v>
      </c>
      <c r="AY191" s="88">
        <f t="shared" si="48"/>
        <v>0</v>
      </c>
    </row>
    <row r="192" spans="1:51" s="48" customFormat="1">
      <c r="A192" s="72" t="str">
        <f>'Ref2'!I192</f>
        <v>E4503</v>
      </c>
      <c r="B192" s="72" t="str">
        <f>INDEX('Ref1'!$E:$E,MATCH($A192,'Ref1'!$A:$A,0))</f>
        <v>North Tyneside</v>
      </c>
      <c r="C192" s="72" t="str">
        <f>INDEX('Ref2'!$E:$E,MATCH($A192,'Ref2'!$A:$A,0))</f>
        <v>No</v>
      </c>
      <c r="D192" s="86">
        <f>INDEX('1_GrowthAppeals'!V:V,MATCH($A192,'1_GrowthAppeals'!$A:$A,0))</f>
        <v>0</v>
      </c>
      <c r="E192" s="86">
        <f>INDEX('1_GrowthAppeals'!W:W,MATCH($A192,'1_GrowthAppeals'!$A:$A,0))</f>
        <v>0</v>
      </c>
      <c r="F192" s="86">
        <f>INDEX('1_GrowthAppeals'!X:X,MATCH($A192,'1_GrowthAppeals'!$A:$A,0))</f>
        <v>0</v>
      </c>
      <c r="G192" s="86">
        <f>INDEX('1_GrowthAppeals'!Y:Y,MATCH($A192,'1_GrowthAppeals'!$A:$A,0))</f>
        <v>0</v>
      </c>
      <c r="H192" s="86">
        <f>INDEX('1_GrowthAppeals'!Z:Z,MATCH($A192,'1_GrowthAppeals'!$A:$A,0))</f>
        <v>0</v>
      </c>
      <c r="I192" s="86">
        <f>INDEX('1_GrowthAppeals'!AA:AA,MATCH($A192,'1_GrowthAppeals'!$A:$A,0))</f>
        <v>0</v>
      </c>
      <c r="J192" s="86">
        <f>INDEX('1_GrowthAppeals'!AB:AB,MATCH($A192,'1_GrowthAppeals'!$A:$A,0))</f>
        <v>0</v>
      </c>
      <c r="K192" s="86">
        <f>INDEX('1_GrowthAppeals'!AC:AC,MATCH($A192,'1_GrowthAppeals'!$A:$A,0))</f>
        <v>0</v>
      </c>
      <c r="L192" s="86">
        <f>INDEX('1_GrowthAppeals'!AD:AD,MATCH($A192,'1_GrowthAppeals'!$A:$A,0))</f>
        <v>0</v>
      </c>
      <c r="M192" s="86">
        <f>INDEX('1_GrowthAppeals'!AE:AE,MATCH($A192,'1_GrowthAppeals'!$A:$A,0))</f>
        <v>0</v>
      </c>
      <c r="N192" s="86">
        <f>INDEX('1_GrowthAppeals'!AF:AF,MATCH($A192,'1_GrowthAppeals'!$A:$A,0))</f>
        <v>0</v>
      </c>
      <c r="O192" s="86">
        <f>INDEX('1_GrowthAppeals'!AG:AG,MATCH($A192,'1_GrowthAppeals'!$A:$A,0))</f>
        <v>0</v>
      </c>
      <c r="P192" s="86">
        <f>INDEX('1_GrowthAppeals'!AH:AH,MATCH($A192,'1_GrowthAppeals'!$A:$A,0))</f>
        <v>0</v>
      </c>
      <c r="Q192" s="86">
        <f>INDEX('1_GrowthAppeals'!AI:AI,MATCH($A192,'1_GrowthAppeals'!$A:$A,0))</f>
        <v>0</v>
      </c>
      <c r="R192" s="86">
        <f>INDEX('1_GrowthAppeals'!AJ:AJ,MATCH($A192,'1_GrowthAppeals'!$A:$A,0))</f>
        <v>0</v>
      </c>
      <c r="S192" s="325">
        <f>INDEX('1_GrowthAppeals'!AK:AK,MATCH($A192,'1_GrowthAppeals'!$A:$A,0))</f>
        <v>0</v>
      </c>
      <c r="T192" s="327"/>
      <c r="U192" s="95"/>
      <c r="V192" s="95"/>
      <c r="W192" s="95"/>
      <c r="X192" s="95"/>
      <c r="Y192" s="95"/>
      <c r="Z192" s="95"/>
      <c r="AA192" s="95"/>
      <c r="AB192" s="95"/>
      <c r="AC192" s="95"/>
      <c r="AD192" s="95"/>
      <c r="AE192" s="95"/>
      <c r="AF192" s="95"/>
      <c r="AG192" s="95"/>
      <c r="AH192" s="95"/>
      <c r="AI192" s="318"/>
      <c r="AJ192" s="322">
        <f t="shared" si="33"/>
        <v>0</v>
      </c>
      <c r="AK192" s="88">
        <f t="shared" si="34"/>
        <v>0</v>
      </c>
      <c r="AL192" s="88">
        <f t="shared" si="35"/>
        <v>0</v>
      </c>
      <c r="AM192" s="88">
        <f t="shared" si="36"/>
        <v>0</v>
      </c>
      <c r="AN192" s="88">
        <f t="shared" si="37"/>
        <v>0</v>
      </c>
      <c r="AO192" s="88">
        <f t="shared" si="38"/>
        <v>0</v>
      </c>
      <c r="AP192" s="88">
        <f t="shared" si="39"/>
        <v>0</v>
      </c>
      <c r="AQ192" s="88">
        <f t="shared" si="40"/>
        <v>0</v>
      </c>
      <c r="AR192" s="88">
        <f t="shared" si="41"/>
        <v>0</v>
      </c>
      <c r="AS192" s="88">
        <f t="shared" si="42"/>
        <v>0</v>
      </c>
      <c r="AT192" s="88">
        <f t="shared" si="43"/>
        <v>0</v>
      </c>
      <c r="AU192" s="88">
        <f t="shared" si="44"/>
        <v>0</v>
      </c>
      <c r="AV192" s="88">
        <f t="shared" si="45"/>
        <v>0</v>
      </c>
      <c r="AW192" s="88">
        <f t="shared" si="46"/>
        <v>0</v>
      </c>
      <c r="AX192" s="88">
        <f t="shared" si="47"/>
        <v>0</v>
      </c>
      <c r="AY192" s="88">
        <f t="shared" si="48"/>
        <v>0</v>
      </c>
    </row>
    <row r="193" spans="1:51" s="48" customFormat="1">
      <c r="A193" s="72" t="str">
        <f>'Ref2'!I193</f>
        <v>E3731</v>
      </c>
      <c r="B193" s="72" t="str">
        <f>INDEX('Ref1'!$E:$E,MATCH($A193,'Ref1'!$A:$A,0))</f>
        <v>North Warwickshire</v>
      </c>
      <c r="C193" s="72" t="str">
        <f>INDEX('Ref2'!$E:$E,MATCH($A193,'Ref2'!$A:$A,0))</f>
        <v>No</v>
      </c>
      <c r="D193" s="86">
        <f>INDEX('1_GrowthAppeals'!V:V,MATCH($A193,'1_GrowthAppeals'!$A:$A,0))</f>
        <v>0</v>
      </c>
      <c r="E193" s="86">
        <f>INDEX('1_GrowthAppeals'!W:W,MATCH($A193,'1_GrowthAppeals'!$A:$A,0))</f>
        <v>0</v>
      </c>
      <c r="F193" s="86">
        <f>INDEX('1_GrowthAppeals'!X:X,MATCH($A193,'1_GrowthAppeals'!$A:$A,0))</f>
        <v>0</v>
      </c>
      <c r="G193" s="86">
        <f>INDEX('1_GrowthAppeals'!Y:Y,MATCH($A193,'1_GrowthAppeals'!$A:$A,0))</f>
        <v>0</v>
      </c>
      <c r="H193" s="86">
        <f>INDEX('1_GrowthAppeals'!Z:Z,MATCH($A193,'1_GrowthAppeals'!$A:$A,0))</f>
        <v>0</v>
      </c>
      <c r="I193" s="86">
        <f>INDEX('1_GrowthAppeals'!AA:AA,MATCH($A193,'1_GrowthAppeals'!$A:$A,0))</f>
        <v>0</v>
      </c>
      <c r="J193" s="86">
        <f>INDEX('1_GrowthAppeals'!AB:AB,MATCH($A193,'1_GrowthAppeals'!$A:$A,0))</f>
        <v>0</v>
      </c>
      <c r="K193" s="86">
        <f>INDEX('1_GrowthAppeals'!AC:AC,MATCH($A193,'1_GrowthAppeals'!$A:$A,0))</f>
        <v>0</v>
      </c>
      <c r="L193" s="86">
        <f>INDEX('1_GrowthAppeals'!AD:AD,MATCH($A193,'1_GrowthAppeals'!$A:$A,0))</f>
        <v>0</v>
      </c>
      <c r="M193" s="86">
        <f>INDEX('1_GrowthAppeals'!AE:AE,MATCH($A193,'1_GrowthAppeals'!$A:$A,0))</f>
        <v>0</v>
      </c>
      <c r="N193" s="86">
        <f>INDEX('1_GrowthAppeals'!AF:AF,MATCH($A193,'1_GrowthAppeals'!$A:$A,0))</f>
        <v>0</v>
      </c>
      <c r="O193" s="86">
        <f>INDEX('1_GrowthAppeals'!AG:AG,MATCH($A193,'1_GrowthAppeals'!$A:$A,0))</f>
        <v>0</v>
      </c>
      <c r="P193" s="86">
        <f>INDEX('1_GrowthAppeals'!AH:AH,MATCH($A193,'1_GrowthAppeals'!$A:$A,0))</f>
        <v>0</v>
      </c>
      <c r="Q193" s="86">
        <f>INDEX('1_GrowthAppeals'!AI:AI,MATCH($A193,'1_GrowthAppeals'!$A:$A,0))</f>
        <v>0</v>
      </c>
      <c r="R193" s="86">
        <f>INDEX('1_GrowthAppeals'!AJ:AJ,MATCH($A193,'1_GrowthAppeals'!$A:$A,0))</f>
        <v>0</v>
      </c>
      <c r="S193" s="325">
        <f>INDEX('1_GrowthAppeals'!AK:AK,MATCH($A193,'1_GrowthAppeals'!$A:$A,0))</f>
        <v>0</v>
      </c>
      <c r="T193" s="327"/>
      <c r="U193" s="95"/>
      <c r="V193" s="95"/>
      <c r="W193" s="95"/>
      <c r="X193" s="95"/>
      <c r="Y193" s="95"/>
      <c r="Z193" s="95"/>
      <c r="AA193" s="95"/>
      <c r="AB193" s="95"/>
      <c r="AC193" s="95"/>
      <c r="AD193" s="95"/>
      <c r="AE193" s="95"/>
      <c r="AF193" s="95"/>
      <c r="AG193" s="95"/>
      <c r="AH193" s="95"/>
      <c r="AI193" s="318"/>
      <c r="AJ193" s="322">
        <f t="shared" si="33"/>
        <v>0</v>
      </c>
      <c r="AK193" s="88">
        <f t="shared" si="34"/>
        <v>0</v>
      </c>
      <c r="AL193" s="88">
        <f t="shared" si="35"/>
        <v>0</v>
      </c>
      <c r="AM193" s="88">
        <f t="shared" si="36"/>
        <v>0</v>
      </c>
      <c r="AN193" s="88">
        <f t="shared" si="37"/>
        <v>0</v>
      </c>
      <c r="AO193" s="88">
        <f t="shared" si="38"/>
        <v>0</v>
      </c>
      <c r="AP193" s="88">
        <f t="shared" si="39"/>
        <v>0</v>
      </c>
      <c r="AQ193" s="88">
        <f t="shared" si="40"/>
        <v>0</v>
      </c>
      <c r="AR193" s="88">
        <f t="shared" si="41"/>
        <v>0</v>
      </c>
      <c r="AS193" s="88">
        <f t="shared" si="42"/>
        <v>0</v>
      </c>
      <c r="AT193" s="88">
        <f t="shared" si="43"/>
        <v>0</v>
      </c>
      <c r="AU193" s="88">
        <f t="shared" si="44"/>
        <v>0</v>
      </c>
      <c r="AV193" s="88">
        <f t="shared" si="45"/>
        <v>0</v>
      </c>
      <c r="AW193" s="88">
        <f t="shared" si="46"/>
        <v>0</v>
      </c>
      <c r="AX193" s="88">
        <f t="shared" si="47"/>
        <v>0</v>
      </c>
      <c r="AY193" s="88">
        <f t="shared" si="48"/>
        <v>0</v>
      </c>
    </row>
    <row r="194" spans="1:51" s="48" customFormat="1">
      <c r="A194" s="72" t="str">
        <f>'Ref2'!I194</f>
        <v>E2437</v>
      </c>
      <c r="B194" s="72" t="str">
        <f>INDEX('Ref1'!$E:$E,MATCH($A194,'Ref1'!$A:$A,0))</f>
        <v>North West Leicestershire</v>
      </c>
      <c r="C194" s="72" t="str">
        <f>INDEX('Ref2'!$E:$E,MATCH($A194,'Ref2'!$A:$A,0))</f>
        <v>No</v>
      </c>
      <c r="D194" s="86">
        <f>INDEX('1_GrowthAppeals'!V:V,MATCH($A194,'1_GrowthAppeals'!$A:$A,0))</f>
        <v>0</v>
      </c>
      <c r="E194" s="86">
        <f>INDEX('1_GrowthAppeals'!W:W,MATCH($A194,'1_GrowthAppeals'!$A:$A,0))</f>
        <v>0</v>
      </c>
      <c r="F194" s="86">
        <f>INDEX('1_GrowthAppeals'!X:X,MATCH($A194,'1_GrowthAppeals'!$A:$A,0))</f>
        <v>0</v>
      </c>
      <c r="G194" s="86">
        <f>INDEX('1_GrowthAppeals'!Y:Y,MATCH($A194,'1_GrowthAppeals'!$A:$A,0))</f>
        <v>0</v>
      </c>
      <c r="H194" s="86">
        <f>INDEX('1_GrowthAppeals'!Z:Z,MATCH($A194,'1_GrowthAppeals'!$A:$A,0))</f>
        <v>0</v>
      </c>
      <c r="I194" s="86">
        <f>INDEX('1_GrowthAppeals'!AA:AA,MATCH($A194,'1_GrowthAppeals'!$A:$A,0))</f>
        <v>0</v>
      </c>
      <c r="J194" s="86">
        <f>INDEX('1_GrowthAppeals'!AB:AB,MATCH($A194,'1_GrowthAppeals'!$A:$A,0))</f>
        <v>0</v>
      </c>
      <c r="K194" s="86">
        <f>INDEX('1_GrowthAppeals'!AC:AC,MATCH($A194,'1_GrowthAppeals'!$A:$A,0))</f>
        <v>0</v>
      </c>
      <c r="L194" s="86">
        <f>INDEX('1_GrowthAppeals'!AD:AD,MATCH($A194,'1_GrowthAppeals'!$A:$A,0))</f>
        <v>0</v>
      </c>
      <c r="M194" s="86">
        <f>INDEX('1_GrowthAppeals'!AE:AE,MATCH($A194,'1_GrowthAppeals'!$A:$A,0))</f>
        <v>0</v>
      </c>
      <c r="N194" s="86">
        <f>INDEX('1_GrowthAppeals'!AF:AF,MATCH($A194,'1_GrowthAppeals'!$A:$A,0))</f>
        <v>0</v>
      </c>
      <c r="O194" s="86">
        <f>INDEX('1_GrowthAppeals'!AG:AG,MATCH($A194,'1_GrowthAppeals'!$A:$A,0))</f>
        <v>0</v>
      </c>
      <c r="P194" s="86">
        <f>INDEX('1_GrowthAppeals'!AH:AH,MATCH($A194,'1_GrowthAppeals'!$A:$A,0))</f>
        <v>0</v>
      </c>
      <c r="Q194" s="86">
        <f>INDEX('1_GrowthAppeals'!AI:AI,MATCH($A194,'1_GrowthAppeals'!$A:$A,0))</f>
        <v>0</v>
      </c>
      <c r="R194" s="86">
        <f>INDEX('1_GrowthAppeals'!AJ:AJ,MATCH($A194,'1_GrowthAppeals'!$A:$A,0))</f>
        <v>0</v>
      </c>
      <c r="S194" s="325">
        <f>INDEX('1_GrowthAppeals'!AK:AK,MATCH($A194,'1_GrowthAppeals'!$A:$A,0))</f>
        <v>0</v>
      </c>
      <c r="T194" s="327"/>
      <c r="U194" s="95"/>
      <c r="V194" s="95"/>
      <c r="W194" s="95"/>
      <c r="X194" s="95"/>
      <c r="Y194" s="95"/>
      <c r="Z194" s="95"/>
      <c r="AA194" s="95"/>
      <c r="AB194" s="95"/>
      <c r="AC194" s="95"/>
      <c r="AD194" s="95"/>
      <c r="AE194" s="95"/>
      <c r="AF194" s="95"/>
      <c r="AG194" s="95"/>
      <c r="AH194" s="95"/>
      <c r="AI194" s="318"/>
      <c r="AJ194" s="322">
        <f t="shared" si="33"/>
        <v>0</v>
      </c>
      <c r="AK194" s="88">
        <f t="shared" si="34"/>
        <v>0</v>
      </c>
      <c r="AL194" s="88">
        <f t="shared" si="35"/>
        <v>0</v>
      </c>
      <c r="AM194" s="88">
        <f t="shared" si="36"/>
        <v>0</v>
      </c>
      <c r="AN194" s="88">
        <f t="shared" si="37"/>
        <v>0</v>
      </c>
      <c r="AO194" s="88">
        <f t="shared" si="38"/>
        <v>0</v>
      </c>
      <c r="AP194" s="88">
        <f t="shared" si="39"/>
        <v>0</v>
      </c>
      <c r="AQ194" s="88">
        <f t="shared" si="40"/>
        <v>0</v>
      </c>
      <c r="AR194" s="88">
        <f t="shared" si="41"/>
        <v>0</v>
      </c>
      <c r="AS194" s="88">
        <f t="shared" si="42"/>
        <v>0</v>
      </c>
      <c r="AT194" s="88">
        <f t="shared" si="43"/>
        <v>0</v>
      </c>
      <c r="AU194" s="88">
        <f t="shared" si="44"/>
        <v>0</v>
      </c>
      <c r="AV194" s="88">
        <f t="shared" si="45"/>
        <v>0</v>
      </c>
      <c r="AW194" s="88">
        <f t="shared" si="46"/>
        <v>0</v>
      </c>
      <c r="AX194" s="88">
        <f t="shared" si="47"/>
        <v>0</v>
      </c>
      <c r="AY194" s="88">
        <f t="shared" si="48"/>
        <v>0</v>
      </c>
    </row>
    <row r="195" spans="1:51" s="48" customFormat="1">
      <c r="A195" s="72" t="str">
        <f>'Ref2'!I195</f>
        <v>E2835</v>
      </c>
      <c r="B195" s="72" t="str">
        <f>INDEX('Ref1'!$E:$E,MATCH($A195,'Ref1'!$A:$A,0))</f>
        <v>Northampton</v>
      </c>
      <c r="C195" s="72" t="str">
        <f>INDEX('Ref2'!$E:$E,MATCH($A195,'Ref2'!$A:$A,0))</f>
        <v>No</v>
      </c>
      <c r="D195" s="86">
        <f>INDEX('1_GrowthAppeals'!V:V,MATCH($A195,'1_GrowthAppeals'!$A:$A,0))</f>
        <v>0</v>
      </c>
      <c r="E195" s="86">
        <f>INDEX('1_GrowthAppeals'!W:W,MATCH($A195,'1_GrowthAppeals'!$A:$A,0))</f>
        <v>0</v>
      </c>
      <c r="F195" s="86">
        <f>INDEX('1_GrowthAppeals'!X:X,MATCH($A195,'1_GrowthAppeals'!$A:$A,0))</f>
        <v>0</v>
      </c>
      <c r="G195" s="86">
        <f>INDEX('1_GrowthAppeals'!Y:Y,MATCH($A195,'1_GrowthAppeals'!$A:$A,0))</f>
        <v>0</v>
      </c>
      <c r="H195" s="86">
        <f>INDEX('1_GrowthAppeals'!Z:Z,MATCH($A195,'1_GrowthAppeals'!$A:$A,0))</f>
        <v>0</v>
      </c>
      <c r="I195" s="86">
        <f>INDEX('1_GrowthAppeals'!AA:AA,MATCH($A195,'1_GrowthAppeals'!$A:$A,0))</f>
        <v>0</v>
      </c>
      <c r="J195" s="86">
        <f>INDEX('1_GrowthAppeals'!AB:AB,MATCH($A195,'1_GrowthAppeals'!$A:$A,0))</f>
        <v>0</v>
      </c>
      <c r="K195" s="86">
        <f>INDEX('1_GrowthAppeals'!AC:AC,MATCH($A195,'1_GrowthAppeals'!$A:$A,0))</f>
        <v>0</v>
      </c>
      <c r="L195" s="86">
        <f>INDEX('1_GrowthAppeals'!AD:AD,MATCH($A195,'1_GrowthAppeals'!$A:$A,0))</f>
        <v>0</v>
      </c>
      <c r="M195" s="86">
        <f>INDEX('1_GrowthAppeals'!AE:AE,MATCH($A195,'1_GrowthAppeals'!$A:$A,0))</f>
        <v>0</v>
      </c>
      <c r="N195" s="86">
        <f>INDEX('1_GrowthAppeals'!AF:AF,MATCH($A195,'1_GrowthAppeals'!$A:$A,0))</f>
        <v>0</v>
      </c>
      <c r="O195" s="86">
        <f>INDEX('1_GrowthAppeals'!AG:AG,MATCH($A195,'1_GrowthAppeals'!$A:$A,0))</f>
        <v>0</v>
      </c>
      <c r="P195" s="86">
        <f>INDEX('1_GrowthAppeals'!AH:AH,MATCH($A195,'1_GrowthAppeals'!$A:$A,0))</f>
        <v>0</v>
      </c>
      <c r="Q195" s="86">
        <f>INDEX('1_GrowthAppeals'!AI:AI,MATCH($A195,'1_GrowthAppeals'!$A:$A,0))</f>
        <v>0</v>
      </c>
      <c r="R195" s="86">
        <f>INDEX('1_GrowthAppeals'!AJ:AJ,MATCH($A195,'1_GrowthAppeals'!$A:$A,0))</f>
        <v>0</v>
      </c>
      <c r="S195" s="325">
        <f>INDEX('1_GrowthAppeals'!AK:AK,MATCH($A195,'1_GrowthAppeals'!$A:$A,0))</f>
        <v>0</v>
      </c>
      <c r="T195" s="327"/>
      <c r="U195" s="95"/>
      <c r="V195" s="95"/>
      <c r="W195" s="95"/>
      <c r="X195" s="95"/>
      <c r="Y195" s="95"/>
      <c r="Z195" s="95"/>
      <c r="AA195" s="95"/>
      <c r="AB195" s="95"/>
      <c r="AC195" s="95"/>
      <c r="AD195" s="95"/>
      <c r="AE195" s="95"/>
      <c r="AF195" s="95"/>
      <c r="AG195" s="95"/>
      <c r="AH195" s="95"/>
      <c r="AI195" s="318"/>
      <c r="AJ195" s="322">
        <f t="shared" si="33"/>
        <v>0</v>
      </c>
      <c r="AK195" s="88">
        <f t="shared" si="34"/>
        <v>0</v>
      </c>
      <c r="AL195" s="88">
        <f t="shared" si="35"/>
        <v>0</v>
      </c>
      <c r="AM195" s="88">
        <f t="shared" si="36"/>
        <v>0</v>
      </c>
      <c r="AN195" s="88">
        <f t="shared" si="37"/>
        <v>0</v>
      </c>
      <c r="AO195" s="88">
        <f t="shared" si="38"/>
        <v>0</v>
      </c>
      <c r="AP195" s="88">
        <f t="shared" si="39"/>
        <v>0</v>
      </c>
      <c r="AQ195" s="88">
        <f t="shared" si="40"/>
        <v>0</v>
      </c>
      <c r="AR195" s="88">
        <f t="shared" si="41"/>
        <v>0</v>
      </c>
      <c r="AS195" s="88">
        <f t="shared" si="42"/>
        <v>0</v>
      </c>
      <c r="AT195" s="88">
        <f t="shared" si="43"/>
        <v>0</v>
      </c>
      <c r="AU195" s="88">
        <f t="shared" si="44"/>
        <v>0</v>
      </c>
      <c r="AV195" s="88">
        <f t="shared" si="45"/>
        <v>0</v>
      </c>
      <c r="AW195" s="88">
        <f t="shared" si="46"/>
        <v>0</v>
      </c>
      <c r="AX195" s="88">
        <f t="shared" si="47"/>
        <v>0</v>
      </c>
      <c r="AY195" s="88">
        <f t="shared" si="48"/>
        <v>0</v>
      </c>
    </row>
    <row r="196" spans="1:51" s="48" customFormat="1">
      <c r="A196" s="72" t="str">
        <f>'Ref2'!I196</f>
        <v>E2901</v>
      </c>
      <c r="B196" s="72" t="str">
        <f>INDEX('Ref1'!$E:$E,MATCH($A196,'Ref1'!$A:$A,0))</f>
        <v>Northumberland</v>
      </c>
      <c r="C196" s="72" t="str">
        <f>INDEX('Ref2'!$E:$E,MATCH($A196,'Ref2'!$A:$A,0))</f>
        <v>No</v>
      </c>
      <c r="D196" s="86">
        <f>INDEX('1_GrowthAppeals'!V:V,MATCH($A196,'1_GrowthAppeals'!$A:$A,0))</f>
        <v>0</v>
      </c>
      <c r="E196" s="86">
        <f>INDEX('1_GrowthAppeals'!W:W,MATCH($A196,'1_GrowthAppeals'!$A:$A,0))</f>
        <v>0</v>
      </c>
      <c r="F196" s="86">
        <f>INDEX('1_GrowthAppeals'!X:X,MATCH($A196,'1_GrowthAppeals'!$A:$A,0))</f>
        <v>0</v>
      </c>
      <c r="G196" s="86">
        <f>INDEX('1_GrowthAppeals'!Y:Y,MATCH($A196,'1_GrowthAppeals'!$A:$A,0))</f>
        <v>0</v>
      </c>
      <c r="H196" s="86">
        <f>INDEX('1_GrowthAppeals'!Z:Z,MATCH($A196,'1_GrowthAppeals'!$A:$A,0))</f>
        <v>0</v>
      </c>
      <c r="I196" s="86">
        <f>INDEX('1_GrowthAppeals'!AA:AA,MATCH($A196,'1_GrowthAppeals'!$A:$A,0))</f>
        <v>0</v>
      </c>
      <c r="J196" s="86">
        <f>INDEX('1_GrowthAppeals'!AB:AB,MATCH($A196,'1_GrowthAppeals'!$A:$A,0))</f>
        <v>0</v>
      </c>
      <c r="K196" s="86">
        <f>INDEX('1_GrowthAppeals'!AC:AC,MATCH($A196,'1_GrowthAppeals'!$A:$A,0))</f>
        <v>0</v>
      </c>
      <c r="L196" s="86">
        <f>INDEX('1_GrowthAppeals'!AD:AD,MATCH($A196,'1_GrowthAppeals'!$A:$A,0))</f>
        <v>0</v>
      </c>
      <c r="M196" s="86">
        <f>INDEX('1_GrowthAppeals'!AE:AE,MATCH($A196,'1_GrowthAppeals'!$A:$A,0))</f>
        <v>0</v>
      </c>
      <c r="N196" s="86">
        <f>INDEX('1_GrowthAppeals'!AF:AF,MATCH($A196,'1_GrowthAppeals'!$A:$A,0))</f>
        <v>0</v>
      </c>
      <c r="O196" s="86">
        <f>INDEX('1_GrowthAppeals'!AG:AG,MATCH($A196,'1_GrowthAppeals'!$A:$A,0))</f>
        <v>0</v>
      </c>
      <c r="P196" s="86">
        <f>INDEX('1_GrowthAppeals'!AH:AH,MATCH($A196,'1_GrowthAppeals'!$A:$A,0))</f>
        <v>0</v>
      </c>
      <c r="Q196" s="86">
        <f>INDEX('1_GrowthAppeals'!AI:AI,MATCH($A196,'1_GrowthAppeals'!$A:$A,0))</f>
        <v>0</v>
      </c>
      <c r="R196" s="86">
        <f>INDEX('1_GrowthAppeals'!AJ:AJ,MATCH($A196,'1_GrowthAppeals'!$A:$A,0))</f>
        <v>0</v>
      </c>
      <c r="S196" s="325">
        <f>INDEX('1_GrowthAppeals'!AK:AK,MATCH($A196,'1_GrowthAppeals'!$A:$A,0))</f>
        <v>0</v>
      </c>
      <c r="T196" s="327"/>
      <c r="U196" s="95"/>
      <c r="V196" s="95"/>
      <c r="W196" s="95"/>
      <c r="X196" s="95"/>
      <c r="Y196" s="95"/>
      <c r="Z196" s="95"/>
      <c r="AA196" s="95"/>
      <c r="AB196" s="95"/>
      <c r="AC196" s="95"/>
      <c r="AD196" s="95"/>
      <c r="AE196" s="95"/>
      <c r="AF196" s="95"/>
      <c r="AG196" s="95"/>
      <c r="AH196" s="95"/>
      <c r="AI196" s="318"/>
      <c r="AJ196" s="322">
        <f t="shared" si="33"/>
        <v>0</v>
      </c>
      <c r="AK196" s="88">
        <f t="shared" si="34"/>
        <v>0</v>
      </c>
      <c r="AL196" s="88">
        <f t="shared" si="35"/>
        <v>0</v>
      </c>
      <c r="AM196" s="88">
        <f t="shared" si="36"/>
        <v>0</v>
      </c>
      <c r="AN196" s="88">
        <f t="shared" si="37"/>
        <v>0</v>
      </c>
      <c r="AO196" s="88">
        <f t="shared" si="38"/>
        <v>0</v>
      </c>
      <c r="AP196" s="88">
        <f t="shared" si="39"/>
        <v>0</v>
      </c>
      <c r="AQ196" s="88">
        <f t="shared" si="40"/>
        <v>0</v>
      </c>
      <c r="AR196" s="88">
        <f t="shared" si="41"/>
        <v>0</v>
      </c>
      <c r="AS196" s="88">
        <f t="shared" si="42"/>
        <v>0</v>
      </c>
      <c r="AT196" s="88">
        <f t="shared" si="43"/>
        <v>0</v>
      </c>
      <c r="AU196" s="88">
        <f t="shared" si="44"/>
        <v>0</v>
      </c>
      <c r="AV196" s="88">
        <f t="shared" si="45"/>
        <v>0</v>
      </c>
      <c r="AW196" s="88">
        <f t="shared" si="46"/>
        <v>0</v>
      </c>
      <c r="AX196" s="88">
        <f t="shared" si="47"/>
        <v>0</v>
      </c>
      <c r="AY196" s="88">
        <f t="shared" si="48"/>
        <v>0</v>
      </c>
    </row>
    <row r="197" spans="1:51" s="48" customFormat="1">
      <c r="A197" s="72" t="str">
        <f>'Ref2'!I197</f>
        <v>E2636</v>
      </c>
      <c r="B197" s="72" t="str">
        <f>INDEX('Ref1'!$E:$E,MATCH($A197,'Ref1'!$A:$A,0))</f>
        <v>Norwich</v>
      </c>
      <c r="C197" s="72" t="str">
        <f>INDEX('Ref2'!$E:$E,MATCH($A197,'Ref2'!$A:$A,0))</f>
        <v>No</v>
      </c>
      <c r="D197" s="86">
        <f>INDEX('1_GrowthAppeals'!V:V,MATCH($A197,'1_GrowthAppeals'!$A:$A,0))</f>
        <v>0</v>
      </c>
      <c r="E197" s="86">
        <f>INDEX('1_GrowthAppeals'!W:W,MATCH($A197,'1_GrowthAppeals'!$A:$A,0))</f>
        <v>0</v>
      </c>
      <c r="F197" s="86">
        <f>INDEX('1_GrowthAppeals'!X:X,MATCH($A197,'1_GrowthAppeals'!$A:$A,0))</f>
        <v>0</v>
      </c>
      <c r="G197" s="86">
        <f>INDEX('1_GrowthAppeals'!Y:Y,MATCH($A197,'1_GrowthAppeals'!$A:$A,0))</f>
        <v>0</v>
      </c>
      <c r="H197" s="86">
        <f>INDEX('1_GrowthAppeals'!Z:Z,MATCH($A197,'1_GrowthAppeals'!$A:$A,0))</f>
        <v>0</v>
      </c>
      <c r="I197" s="86">
        <f>INDEX('1_GrowthAppeals'!AA:AA,MATCH($A197,'1_GrowthAppeals'!$A:$A,0))</f>
        <v>0</v>
      </c>
      <c r="J197" s="86">
        <f>INDEX('1_GrowthAppeals'!AB:AB,MATCH($A197,'1_GrowthAppeals'!$A:$A,0))</f>
        <v>0</v>
      </c>
      <c r="K197" s="86">
        <f>INDEX('1_GrowthAppeals'!AC:AC,MATCH($A197,'1_GrowthAppeals'!$A:$A,0))</f>
        <v>0</v>
      </c>
      <c r="L197" s="86">
        <f>INDEX('1_GrowthAppeals'!AD:AD,MATCH($A197,'1_GrowthAppeals'!$A:$A,0))</f>
        <v>0</v>
      </c>
      <c r="M197" s="86">
        <f>INDEX('1_GrowthAppeals'!AE:AE,MATCH($A197,'1_GrowthAppeals'!$A:$A,0))</f>
        <v>0</v>
      </c>
      <c r="N197" s="86">
        <f>INDEX('1_GrowthAppeals'!AF:AF,MATCH($A197,'1_GrowthAppeals'!$A:$A,0))</f>
        <v>0</v>
      </c>
      <c r="O197" s="86">
        <f>INDEX('1_GrowthAppeals'!AG:AG,MATCH($A197,'1_GrowthAppeals'!$A:$A,0))</f>
        <v>0</v>
      </c>
      <c r="P197" s="86">
        <f>INDEX('1_GrowthAppeals'!AH:AH,MATCH($A197,'1_GrowthAppeals'!$A:$A,0))</f>
        <v>0</v>
      </c>
      <c r="Q197" s="86">
        <f>INDEX('1_GrowthAppeals'!AI:AI,MATCH($A197,'1_GrowthAppeals'!$A:$A,0))</f>
        <v>0</v>
      </c>
      <c r="R197" s="86">
        <f>INDEX('1_GrowthAppeals'!AJ:AJ,MATCH($A197,'1_GrowthAppeals'!$A:$A,0))</f>
        <v>0</v>
      </c>
      <c r="S197" s="325">
        <f>INDEX('1_GrowthAppeals'!AK:AK,MATCH($A197,'1_GrowthAppeals'!$A:$A,0))</f>
        <v>0</v>
      </c>
      <c r="T197" s="327"/>
      <c r="U197" s="95"/>
      <c r="V197" s="95"/>
      <c r="W197" s="95"/>
      <c r="X197" s="95"/>
      <c r="Y197" s="95"/>
      <c r="Z197" s="95"/>
      <c r="AA197" s="95"/>
      <c r="AB197" s="95"/>
      <c r="AC197" s="95"/>
      <c r="AD197" s="95"/>
      <c r="AE197" s="95"/>
      <c r="AF197" s="95"/>
      <c r="AG197" s="95"/>
      <c r="AH197" s="95"/>
      <c r="AI197" s="318"/>
      <c r="AJ197" s="322">
        <f t="shared" si="33"/>
        <v>0</v>
      </c>
      <c r="AK197" s="88">
        <f t="shared" si="34"/>
        <v>0</v>
      </c>
      <c r="AL197" s="88">
        <f t="shared" si="35"/>
        <v>0</v>
      </c>
      <c r="AM197" s="88">
        <f t="shared" si="36"/>
        <v>0</v>
      </c>
      <c r="AN197" s="88">
        <f t="shared" si="37"/>
        <v>0</v>
      </c>
      <c r="AO197" s="88">
        <f t="shared" si="38"/>
        <v>0</v>
      </c>
      <c r="AP197" s="88">
        <f t="shared" si="39"/>
        <v>0</v>
      </c>
      <c r="AQ197" s="88">
        <f t="shared" si="40"/>
        <v>0</v>
      </c>
      <c r="AR197" s="88">
        <f t="shared" si="41"/>
        <v>0</v>
      </c>
      <c r="AS197" s="88">
        <f t="shared" si="42"/>
        <v>0</v>
      </c>
      <c r="AT197" s="88">
        <f t="shared" si="43"/>
        <v>0</v>
      </c>
      <c r="AU197" s="88">
        <f t="shared" si="44"/>
        <v>0</v>
      </c>
      <c r="AV197" s="88">
        <f t="shared" si="45"/>
        <v>0</v>
      </c>
      <c r="AW197" s="88">
        <f t="shared" si="46"/>
        <v>0</v>
      </c>
      <c r="AX197" s="88">
        <f t="shared" si="47"/>
        <v>0</v>
      </c>
      <c r="AY197" s="88">
        <f t="shared" si="48"/>
        <v>0</v>
      </c>
    </row>
    <row r="198" spans="1:51" s="48" customFormat="1">
      <c r="A198" s="72" t="str">
        <f>'Ref2'!I198</f>
        <v>E3001</v>
      </c>
      <c r="B198" s="72" t="str">
        <f>INDEX('Ref1'!$E:$E,MATCH($A198,'Ref1'!$A:$A,0))</f>
        <v>Nottingham</v>
      </c>
      <c r="C198" s="72" t="str">
        <f>INDEX('Ref2'!$E:$E,MATCH($A198,'Ref2'!$A:$A,0))</f>
        <v>No</v>
      </c>
      <c r="D198" s="86">
        <f>INDEX('1_GrowthAppeals'!V:V,MATCH($A198,'1_GrowthAppeals'!$A:$A,0))</f>
        <v>0</v>
      </c>
      <c r="E198" s="86">
        <f>INDEX('1_GrowthAppeals'!W:W,MATCH($A198,'1_GrowthAppeals'!$A:$A,0))</f>
        <v>0</v>
      </c>
      <c r="F198" s="86">
        <f>INDEX('1_GrowthAppeals'!X:X,MATCH($A198,'1_GrowthAppeals'!$A:$A,0))</f>
        <v>0</v>
      </c>
      <c r="G198" s="86">
        <f>INDEX('1_GrowthAppeals'!Y:Y,MATCH($A198,'1_GrowthAppeals'!$A:$A,0))</f>
        <v>0</v>
      </c>
      <c r="H198" s="86">
        <f>INDEX('1_GrowthAppeals'!Z:Z,MATCH($A198,'1_GrowthAppeals'!$A:$A,0))</f>
        <v>0</v>
      </c>
      <c r="I198" s="86">
        <f>INDEX('1_GrowthAppeals'!AA:AA,MATCH($A198,'1_GrowthAppeals'!$A:$A,0))</f>
        <v>0</v>
      </c>
      <c r="J198" s="86">
        <f>INDEX('1_GrowthAppeals'!AB:AB,MATCH($A198,'1_GrowthAppeals'!$A:$A,0))</f>
        <v>0</v>
      </c>
      <c r="K198" s="86">
        <f>INDEX('1_GrowthAppeals'!AC:AC,MATCH($A198,'1_GrowthAppeals'!$A:$A,0))</f>
        <v>0</v>
      </c>
      <c r="L198" s="86">
        <f>INDEX('1_GrowthAppeals'!AD:AD,MATCH($A198,'1_GrowthAppeals'!$A:$A,0))</f>
        <v>0</v>
      </c>
      <c r="M198" s="86">
        <f>INDEX('1_GrowthAppeals'!AE:AE,MATCH($A198,'1_GrowthAppeals'!$A:$A,0))</f>
        <v>0</v>
      </c>
      <c r="N198" s="86">
        <f>INDEX('1_GrowthAppeals'!AF:AF,MATCH($A198,'1_GrowthAppeals'!$A:$A,0))</f>
        <v>0</v>
      </c>
      <c r="O198" s="86">
        <f>INDEX('1_GrowthAppeals'!AG:AG,MATCH($A198,'1_GrowthAppeals'!$A:$A,0))</f>
        <v>0</v>
      </c>
      <c r="P198" s="86">
        <f>INDEX('1_GrowthAppeals'!AH:AH,MATCH($A198,'1_GrowthAppeals'!$A:$A,0))</f>
        <v>0</v>
      </c>
      <c r="Q198" s="86">
        <f>INDEX('1_GrowthAppeals'!AI:AI,MATCH($A198,'1_GrowthAppeals'!$A:$A,0))</f>
        <v>0</v>
      </c>
      <c r="R198" s="86">
        <f>INDEX('1_GrowthAppeals'!AJ:AJ,MATCH($A198,'1_GrowthAppeals'!$A:$A,0))</f>
        <v>0</v>
      </c>
      <c r="S198" s="325">
        <f>INDEX('1_GrowthAppeals'!AK:AK,MATCH($A198,'1_GrowthAppeals'!$A:$A,0))</f>
        <v>0</v>
      </c>
      <c r="T198" s="327"/>
      <c r="U198" s="95"/>
      <c r="V198" s="95"/>
      <c r="W198" s="95"/>
      <c r="X198" s="95"/>
      <c r="Y198" s="95"/>
      <c r="Z198" s="95"/>
      <c r="AA198" s="95"/>
      <c r="AB198" s="95"/>
      <c r="AC198" s="95"/>
      <c r="AD198" s="95"/>
      <c r="AE198" s="95"/>
      <c r="AF198" s="95"/>
      <c r="AG198" s="95"/>
      <c r="AH198" s="95"/>
      <c r="AI198" s="318"/>
      <c r="AJ198" s="322">
        <f t="shared" si="33"/>
        <v>0</v>
      </c>
      <c r="AK198" s="88">
        <f t="shared" si="34"/>
        <v>0</v>
      </c>
      <c r="AL198" s="88">
        <f t="shared" si="35"/>
        <v>0</v>
      </c>
      <c r="AM198" s="88">
        <f t="shared" si="36"/>
        <v>0</v>
      </c>
      <c r="AN198" s="88">
        <f t="shared" si="37"/>
        <v>0</v>
      </c>
      <c r="AO198" s="88">
        <f t="shared" si="38"/>
        <v>0</v>
      </c>
      <c r="AP198" s="88">
        <f t="shared" si="39"/>
        <v>0</v>
      </c>
      <c r="AQ198" s="88">
        <f t="shared" si="40"/>
        <v>0</v>
      </c>
      <c r="AR198" s="88">
        <f t="shared" si="41"/>
        <v>0</v>
      </c>
      <c r="AS198" s="88">
        <f t="shared" si="42"/>
        <v>0</v>
      </c>
      <c r="AT198" s="88">
        <f t="shared" si="43"/>
        <v>0</v>
      </c>
      <c r="AU198" s="88">
        <f t="shared" si="44"/>
        <v>0</v>
      </c>
      <c r="AV198" s="88">
        <f t="shared" si="45"/>
        <v>0</v>
      </c>
      <c r="AW198" s="88">
        <f t="shared" si="46"/>
        <v>0</v>
      </c>
      <c r="AX198" s="88">
        <f t="shared" si="47"/>
        <v>0</v>
      </c>
      <c r="AY198" s="88">
        <f t="shared" si="48"/>
        <v>0</v>
      </c>
    </row>
    <row r="199" spans="1:51" s="48" customFormat="1">
      <c r="A199" s="72" t="str">
        <f>'Ref2'!I199</f>
        <v>E3732</v>
      </c>
      <c r="B199" s="72" t="str">
        <f>INDEX('Ref1'!$E:$E,MATCH($A199,'Ref1'!$A:$A,0))</f>
        <v>Nuneaton and Bedworth</v>
      </c>
      <c r="C199" s="72" t="str">
        <f>INDEX('Ref2'!$E:$E,MATCH($A199,'Ref2'!$A:$A,0))</f>
        <v>No</v>
      </c>
      <c r="D199" s="86">
        <f>INDEX('1_GrowthAppeals'!V:V,MATCH($A199,'1_GrowthAppeals'!$A:$A,0))</f>
        <v>0</v>
      </c>
      <c r="E199" s="86">
        <f>INDEX('1_GrowthAppeals'!W:W,MATCH($A199,'1_GrowthAppeals'!$A:$A,0))</f>
        <v>0</v>
      </c>
      <c r="F199" s="86">
        <f>INDEX('1_GrowthAppeals'!X:X,MATCH($A199,'1_GrowthAppeals'!$A:$A,0))</f>
        <v>0</v>
      </c>
      <c r="G199" s="86">
        <f>INDEX('1_GrowthAppeals'!Y:Y,MATCH($A199,'1_GrowthAppeals'!$A:$A,0))</f>
        <v>0</v>
      </c>
      <c r="H199" s="86">
        <f>INDEX('1_GrowthAppeals'!Z:Z,MATCH($A199,'1_GrowthAppeals'!$A:$A,0))</f>
        <v>0</v>
      </c>
      <c r="I199" s="86">
        <f>INDEX('1_GrowthAppeals'!AA:AA,MATCH($A199,'1_GrowthAppeals'!$A:$A,0))</f>
        <v>0</v>
      </c>
      <c r="J199" s="86">
        <f>INDEX('1_GrowthAppeals'!AB:AB,MATCH($A199,'1_GrowthAppeals'!$A:$A,0))</f>
        <v>0</v>
      </c>
      <c r="K199" s="86">
        <f>INDEX('1_GrowthAppeals'!AC:AC,MATCH($A199,'1_GrowthAppeals'!$A:$A,0))</f>
        <v>0</v>
      </c>
      <c r="L199" s="86">
        <f>INDEX('1_GrowthAppeals'!AD:AD,MATCH($A199,'1_GrowthAppeals'!$A:$A,0))</f>
        <v>0</v>
      </c>
      <c r="M199" s="86">
        <f>INDEX('1_GrowthAppeals'!AE:AE,MATCH($A199,'1_GrowthAppeals'!$A:$A,0))</f>
        <v>0</v>
      </c>
      <c r="N199" s="86">
        <f>INDEX('1_GrowthAppeals'!AF:AF,MATCH($A199,'1_GrowthAppeals'!$A:$A,0))</f>
        <v>0</v>
      </c>
      <c r="O199" s="86">
        <f>INDEX('1_GrowthAppeals'!AG:AG,MATCH($A199,'1_GrowthAppeals'!$A:$A,0))</f>
        <v>0</v>
      </c>
      <c r="P199" s="86">
        <f>INDEX('1_GrowthAppeals'!AH:AH,MATCH($A199,'1_GrowthAppeals'!$A:$A,0))</f>
        <v>0</v>
      </c>
      <c r="Q199" s="86">
        <f>INDEX('1_GrowthAppeals'!AI:AI,MATCH($A199,'1_GrowthAppeals'!$A:$A,0))</f>
        <v>0</v>
      </c>
      <c r="R199" s="86">
        <f>INDEX('1_GrowthAppeals'!AJ:AJ,MATCH($A199,'1_GrowthAppeals'!$A:$A,0))</f>
        <v>0</v>
      </c>
      <c r="S199" s="325">
        <f>INDEX('1_GrowthAppeals'!AK:AK,MATCH($A199,'1_GrowthAppeals'!$A:$A,0))</f>
        <v>0</v>
      </c>
      <c r="T199" s="327"/>
      <c r="U199" s="95"/>
      <c r="V199" s="95"/>
      <c r="W199" s="95"/>
      <c r="X199" s="95"/>
      <c r="Y199" s="95"/>
      <c r="Z199" s="95"/>
      <c r="AA199" s="95"/>
      <c r="AB199" s="95"/>
      <c r="AC199" s="95"/>
      <c r="AD199" s="95"/>
      <c r="AE199" s="95"/>
      <c r="AF199" s="95"/>
      <c r="AG199" s="95"/>
      <c r="AH199" s="95"/>
      <c r="AI199" s="318"/>
      <c r="AJ199" s="322">
        <f t="shared" si="33"/>
        <v>0</v>
      </c>
      <c r="AK199" s="88">
        <f t="shared" si="34"/>
        <v>0</v>
      </c>
      <c r="AL199" s="88">
        <f t="shared" si="35"/>
        <v>0</v>
      </c>
      <c r="AM199" s="88">
        <f t="shared" si="36"/>
        <v>0</v>
      </c>
      <c r="AN199" s="88">
        <f t="shared" si="37"/>
        <v>0</v>
      </c>
      <c r="AO199" s="88">
        <f t="shared" si="38"/>
        <v>0</v>
      </c>
      <c r="AP199" s="88">
        <f t="shared" si="39"/>
        <v>0</v>
      </c>
      <c r="AQ199" s="88">
        <f t="shared" si="40"/>
        <v>0</v>
      </c>
      <c r="AR199" s="88">
        <f t="shared" si="41"/>
        <v>0</v>
      </c>
      <c r="AS199" s="88">
        <f t="shared" si="42"/>
        <v>0</v>
      </c>
      <c r="AT199" s="88">
        <f t="shared" si="43"/>
        <v>0</v>
      </c>
      <c r="AU199" s="88">
        <f t="shared" si="44"/>
        <v>0</v>
      </c>
      <c r="AV199" s="88">
        <f t="shared" si="45"/>
        <v>0</v>
      </c>
      <c r="AW199" s="88">
        <f t="shared" si="46"/>
        <v>0</v>
      </c>
      <c r="AX199" s="88">
        <f t="shared" si="47"/>
        <v>0</v>
      </c>
      <c r="AY199" s="88">
        <f t="shared" si="48"/>
        <v>0</v>
      </c>
    </row>
    <row r="200" spans="1:51" s="48" customFormat="1">
      <c r="A200" s="72" t="str">
        <f>'Ref2'!I200</f>
        <v>E2438</v>
      </c>
      <c r="B200" s="72" t="str">
        <f>INDEX('Ref1'!$E:$E,MATCH($A200,'Ref1'!$A:$A,0))</f>
        <v>Oadby and Wigston</v>
      </c>
      <c r="C200" s="72" t="str">
        <f>INDEX('Ref2'!$E:$E,MATCH($A200,'Ref2'!$A:$A,0))</f>
        <v>No</v>
      </c>
      <c r="D200" s="86">
        <f>INDEX('1_GrowthAppeals'!V:V,MATCH($A200,'1_GrowthAppeals'!$A:$A,0))</f>
        <v>0</v>
      </c>
      <c r="E200" s="86">
        <f>INDEX('1_GrowthAppeals'!W:W,MATCH($A200,'1_GrowthAppeals'!$A:$A,0))</f>
        <v>0</v>
      </c>
      <c r="F200" s="86">
        <f>INDEX('1_GrowthAppeals'!X:X,MATCH($A200,'1_GrowthAppeals'!$A:$A,0))</f>
        <v>0</v>
      </c>
      <c r="G200" s="86">
        <f>INDEX('1_GrowthAppeals'!Y:Y,MATCH($A200,'1_GrowthAppeals'!$A:$A,0))</f>
        <v>0</v>
      </c>
      <c r="H200" s="86">
        <f>INDEX('1_GrowthAppeals'!Z:Z,MATCH($A200,'1_GrowthAppeals'!$A:$A,0))</f>
        <v>0</v>
      </c>
      <c r="I200" s="86">
        <f>INDEX('1_GrowthAppeals'!AA:AA,MATCH($A200,'1_GrowthAppeals'!$A:$A,0))</f>
        <v>0</v>
      </c>
      <c r="J200" s="86">
        <f>INDEX('1_GrowthAppeals'!AB:AB,MATCH($A200,'1_GrowthAppeals'!$A:$A,0))</f>
        <v>0</v>
      </c>
      <c r="K200" s="86">
        <f>INDEX('1_GrowthAppeals'!AC:AC,MATCH($A200,'1_GrowthAppeals'!$A:$A,0))</f>
        <v>0</v>
      </c>
      <c r="L200" s="86">
        <f>INDEX('1_GrowthAppeals'!AD:AD,MATCH($A200,'1_GrowthAppeals'!$A:$A,0))</f>
        <v>0</v>
      </c>
      <c r="M200" s="86">
        <f>INDEX('1_GrowthAppeals'!AE:AE,MATCH($A200,'1_GrowthAppeals'!$A:$A,0))</f>
        <v>0</v>
      </c>
      <c r="N200" s="86">
        <f>INDEX('1_GrowthAppeals'!AF:AF,MATCH($A200,'1_GrowthAppeals'!$A:$A,0))</f>
        <v>0</v>
      </c>
      <c r="O200" s="86">
        <f>INDEX('1_GrowthAppeals'!AG:AG,MATCH($A200,'1_GrowthAppeals'!$A:$A,0))</f>
        <v>0</v>
      </c>
      <c r="P200" s="86">
        <f>INDEX('1_GrowthAppeals'!AH:AH,MATCH($A200,'1_GrowthAppeals'!$A:$A,0))</f>
        <v>0</v>
      </c>
      <c r="Q200" s="86">
        <f>INDEX('1_GrowthAppeals'!AI:AI,MATCH($A200,'1_GrowthAppeals'!$A:$A,0))</f>
        <v>0</v>
      </c>
      <c r="R200" s="86">
        <f>INDEX('1_GrowthAppeals'!AJ:AJ,MATCH($A200,'1_GrowthAppeals'!$A:$A,0))</f>
        <v>0</v>
      </c>
      <c r="S200" s="325">
        <f>INDEX('1_GrowthAppeals'!AK:AK,MATCH($A200,'1_GrowthAppeals'!$A:$A,0))</f>
        <v>0</v>
      </c>
      <c r="T200" s="327"/>
      <c r="U200" s="95"/>
      <c r="V200" s="95"/>
      <c r="W200" s="95"/>
      <c r="X200" s="95"/>
      <c r="Y200" s="95"/>
      <c r="Z200" s="95"/>
      <c r="AA200" s="95"/>
      <c r="AB200" s="95"/>
      <c r="AC200" s="95"/>
      <c r="AD200" s="95"/>
      <c r="AE200" s="95"/>
      <c r="AF200" s="95"/>
      <c r="AG200" s="95"/>
      <c r="AH200" s="95"/>
      <c r="AI200" s="318"/>
      <c r="AJ200" s="322">
        <f t="shared" ref="AJ200:AJ263" si="49">IF(ISNUMBER(T200),T200,D200)</f>
        <v>0</v>
      </c>
      <c r="AK200" s="88">
        <f t="shared" ref="AK200:AK263" si="50">IF(ISNUMBER(U200),U200,E200)</f>
        <v>0</v>
      </c>
      <c r="AL200" s="88">
        <f t="shared" ref="AL200:AL263" si="51">IF(ISNUMBER(V200),V200,F200)</f>
        <v>0</v>
      </c>
      <c r="AM200" s="88">
        <f t="shared" ref="AM200:AM263" si="52">IF(ISNUMBER(W200),W200,G200)</f>
        <v>0</v>
      </c>
      <c r="AN200" s="88">
        <f t="shared" ref="AN200:AN263" si="53">IF(ISNUMBER(X200),X200,H200)</f>
        <v>0</v>
      </c>
      <c r="AO200" s="88">
        <f t="shared" ref="AO200:AO263" si="54">IF(ISNUMBER(Y200),Y200,I200)</f>
        <v>0</v>
      </c>
      <c r="AP200" s="88">
        <f t="shared" ref="AP200:AP263" si="55">IF(ISNUMBER(Z200),Z200,J200)</f>
        <v>0</v>
      </c>
      <c r="AQ200" s="88">
        <f t="shared" ref="AQ200:AQ263" si="56">IF(ISNUMBER(AA200),AA200,K200)</f>
        <v>0</v>
      </c>
      <c r="AR200" s="88">
        <f t="shared" ref="AR200:AR263" si="57">IF(ISNUMBER(AB200),AB200,L200)</f>
        <v>0</v>
      </c>
      <c r="AS200" s="88">
        <f t="shared" ref="AS200:AS263" si="58">IF(ISNUMBER(AC200),AC200,M200)</f>
        <v>0</v>
      </c>
      <c r="AT200" s="88">
        <f t="shared" ref="AT200:AT263" si="59">IF(ISNUMBER(AD200),AD200,N200)</f>
        <v>0</v>
      </c>
      <c r="AU200" s="88">
        <f t="shared" ref="AU200:AU263" si="60">IF(ISNUMBER(AE200),AE200,O200)</f>
        <v>0</v>
      </c>
      <c r="AV200" s="88">
        <f t="shared" ref="AV200:AV263" si="61">IF(ISNUMBER(AF200),AF200,P200)</f>
        <v>0</v>
      </c>
      <c r="AW200" s="88">
        <f t="shared" ref="AW200:AW263" si="62">IF(ISNUMBER(AG200),AG200,Q200)</f>
        <v>0</v>
      </c>
      <c r="AX200" s="88">
        <f t="shared" ref="AX200:AX263" si="63">IF(ISNUMBER(AH200),AH200,R200)</f>
        <v>0</v>
      </c>
      <c r="AY200" s="88">
        <f t="shared" ref="AY200:AY263" si="64">IF(ISNUMBER(AI200),AI200,S200)</f>
        <v>0</v>
      </c>
    </row>
    <row r="201" spans="1:51" s="48" customFormat="1">
      <c r="A201" s="72" t="str">
        <f>'Ref2'!I201</f>
        <v>E4204</v>
      </c>
      <c r="B201" s="72" t="str">
        <f>INDEX('Ref1'!$E:$E,MATCH($A201,'Ref1'!$A:$A,0))</f>
        <v>Oldham</v>
      </c>
      <c r="C201" s="72" t="str">
        <f>INDEX('Ref2'!$E:$E,MATCH($A201,'Ref2'!$A:$A,0))</f>
        <v>No</v>
      </c>
      <c r="D201" s="86">
        <f>INDEX('1_GrowthAppeals'!V:V,MATCH($A201,'1_GrowthAppeals'!$A:$A,0))</f>
        <v>0</v>
      </c>
      <c r="E201" s="86">
        <f>INDEX('1_GrowthAppeals'!W:W,MATCH($A201,'1_GrowthAppeals'!$A:$A,0))</f>
        <v>0</v>
      </c>
      <c r="F201" s="86">
        <f>INDEX('1_GrowthAppeals'!X:X,MATCH($A201,'1_GrowthAppeals'!$A:$A,0))</f>
        <v>0</v>
      </c>
      <c r="G201" s="86">
        <f>INDEX('1_GrowthAppeals'!Y:Y,MATCH($A201,'1_GrowthAppeals'!$A:$A,0))</f>
        <v>0</v>
      </c>
      <c r="H201" s="86">
        <f>INDEX('1_GrowthAppeals'!Z:Z,MATCH($A201,'1_GrowthAppeals'!$A:$A,0))</f>
        <v>0</v>
      </c>
      <c r="I201" s="86">
        <f>INDEX('1_GrowthAppeals'!AA:AA,MATCH($A201,'1_GrowthAppeals'!$A:$A,0))</f>
        <v>0</v>
      </c>
      <c r="J201" s="86">
        <f>INDEX('1_GrowthAppeals'!AB:AB,MATCH($A201,'1_GrowthAppeals'!$A:$A,0))</f>
        <v>0</v>
      </c>
      <c r="K201" s="86">
        <f>INDEX('1_GrowthAppeals'!AC:AC,MATCH($A201,'1_GrowthAppeals'!$A:$A,0))</f>
        <v>0</v>
      </c>
      <c r="L201" s="86">
        <f>INDEX('1_GrowthAppeals'!AD:AD,MATCH($A201,'1_GrowthAppeals'!$A:$A,0))</f>
        <v>0</v>
      </c>
      <c r="M201" s="86">
        <f>INDEX('1_GrowthAppeals'!AE:AE,MATCH($A201,'1_GrowthAppeals'!$A:$A,0))</f>
        <v>0</v>
      </c>
      <c r="N201" s="86">
        <f>INDEX('1_GrowthAppeals'!AF:AF,MATCH($A201,'1_GrowthAppeals'!$A:$A,0))</f>
        <v>0</v>
      </c>
      <c r="O201" s="86">
        <f>INDEX('1_GrowthAppeals'!AG:AG,MATCH($A201,'1_GrowthAppeals'!$A:$A,0))</f>
        <v>0</v>
      </c>
      <c r="P201" s="86">
        <f>INDEX('1_GrowthAppeals'!AH:AH,MATCH($A201,'1_GrowthAppeals'!$A:$A,0))</f>
        <v>0</v>
      </c>
      <c r="Q201" s="86">
        <f>INDEX('1_GrowthAppeals'!AI:AI,MATCH($A201,'1_GrowthAppeals'!$A:$A,0))</f>
        <v>0</v>
      </c>
      <c r="R201" s="86">
        <f>INDEX('1_GrowthAppeals'!AJ:AJ,MATCH($A201,'1_GrowthAppeals'!$A:$A,0))</f>
        <v>0</v>
      </c>
      <c r="S201" s="325">
        <f>INDEX('1_GrowthAppeals'!AK:AK,MATCH($A201,'1_GrowthAppeals'!$A:$A,0))</f>
        <v>0</v>
      </c>
      <c r="T201" s="327"/>
      <c r="U201" s="95"/>
      <c r="V201" s="95"/>
      <c r="W201" s="95"/>
      <c r="X201" s="95"/>
      <c r="Y201" s="95"/>
      <c r="Z201" s="95"/>
      <c r="AA201" s="95"/>
      <c r="AB201" s="95"/>
      <c r="AC201" s="95"/>
      <c r="AD201" s="95"/>
      <c r="AE201" s="95"/>
      <c r="AF201" s="95"/>
      <c r="AG201" s="95"/>
      <c r="AH201" s="95"/>
      <c r="AI201" s="318"/>
      <c r="AJ201" s="322">
        <f t="shared" si="49"/>
        <v>0</v>
      </c>
      <c r="AK201" s="88">
        <f t="shared" si="50"/>
        <v>0</v>
      </c>
      <c r="AL201" s="88">
        <f t="shared" si="51"/>
        <v>0</v>
      </c>
      <c r="AM201" s="88">
        <f t="shared" si="52"/>
        <v>0</v>
      </c>
      <c r="AN201" s="88">
        <f t="shared" si="53"/>
        <v>0</v>
      </c>
      <c r="AO201" s="88">
        <f t="shared" si="54"/>
        <v>0</v>
      </c>
      <c r="AP201" s="88">
        <f t="shared" si="55"/>
        <v>0</v>
      </c>
      <c r="AQ201" s="88">
        <f t="shared" si="56"/>
        <v>0</v>
      </c>
      <c r="AR201" s="88">
        <f t="shared" si="57"/>
        <v>0</v>
      </c>
      <c r="AS201" s="88">
        <f t="shared" si="58"/>
        <v>0</v>
      </c>
      <c r="AT201" s="88">
        <f t="shared" si="59"/>
        <v>0</v>
      </c>
      <c r="AU201" s="88">
        <f t="shared" si="60"/>
        <v>0</v>
      </c>
      <c r="AV201" s="88">
        <f t="shared" si="61"/>
        <v>0</v>
      </c>
      <c r="AW201" s="88">
        <f t="shared" si="62"/>
        <v>0</v>
      </c>
      <c r="AX201" s="88">
        <f t="shared" si="63"/>
        <v>0</v>
      </c>
      <c r="AY201" s="88">
        <f t="shared" si="64"/>
        <v>0</v>
      </c>
    </row>
    <row r="202" spans="1:51" s="48" customFormat="1">
      <c r="A202" s="72" t="str">
        <f>'Ref2'!I202</f>
        <v>E3132</v>
      </c>
      <c r="B202" s="72" t="str">
        <f>INDEX('Ref1'!$E:$E,MATCH($A202,'Ref1'!$A:$A,0))</f>
        <v>Oxford</v>
      </c>
      <c r="C202" s="72" t="str">
        <f>INDEX('Ref2'!$E:$E,MATCH($A202,'Ref2'!$A:$A,0))</f>
        <v>No</v>
      </c>
      <c r="D202" s="86">
        <f>INDEX('1_GrowthAppeals'!V:V,MATCH($A202,'1_GrowthAppeals'!$A:$A,0))</f>
        <v>0</v>
      </c>
      <c r="E202" s="86">
        <f>INDEX('1_GrowthAppeals'!W:W,MATCH($A202,'1_GrowthAppeals'!$A:$A,0))</f>
        <v>0</v>
      </c>
      <c r="F202" s="86">
        <f>INDEX('1_GrowthAppeals'!X:X,MATCH($A202,'1_GrowthAppeals'!$A:$A,0))</f>
        <v>0</v>
      </c>
      <c r="G202" s="86">
        <f>INDEX('1_GrowthAppeals'!Y:Y,MATCH($A202,'1_GrowthAppeals'!$A:$A,0))</f>
        <v>0</v>
      </c>
      <c r="H202" s="86">
        <f>INDEX('1_GrowthAppeals'!Z:Z,MATCH($A202,'1_GrowthAppeals'!$A:$A,0))</f>
        <v>0</v>
      </c>
      <c r="I202" s="86">
        <f>INDEX('1_GrowthAppeals'!AA:AA,MATCH($A202,'1_GrowthAppeals'!$A:$A,0))</f>
        <v>0</v>
      </c>
      <c r="J202" s="86">
        <f>INDEX('1_GrowthAppeals'!AB:AB,MATCH($A202,'1_GrowthAppeals'!$A:$A,0))</f>
        <v>0</v>
      </c>
      <c r="K202" s="86">
        <f>INDEX('1_GrowthAppeals'!AC:AC,MATCH($A202,'1_GrowthAppeals'!$A:$A,0))</f>
        <v>0</v>
      </c>
      <c r="L202" s="86">
        <f>INDEX('1_GrowthAppeals'!AD:AD,MATCH($A202,'1_GrowthAppeals'!$A:$A,0))</f>
        <v>0</v>
      </c>
      <c r="M202" s="86">
        <f>INDEX('1_GrowthAppeals'!AE:AE,MATCH($A202,'1_GrowthAppeals'!$A:$A,0))</f>
        <v>0</v>
      </c>
      <c r="N202" s="86">
        <f>INDEX('1_GrowthAppeals'!AF:AF,MATCH($A202,'1_GrowthAppeals'!$A:$A,0))</f>
        <v>0</v>
      </c>
      <c r="O202" s="86">
        <f>INDEX('1_GrowthAppeals'!AG:AG,MATCH($A202,'1_GrowthAppeals'!$A:$A,0))</f>
        <v>0</v>
      </c>
      <c r="P202" s="86">
        <f>INDEX('1_GrowthAppeals'!AH:AH,MATCH($A202,'1_GrowthAppeals'!$A:$A,0))</f>
        <v>0</v>
      </c>
      <c r="Q202" s="86">
        <f>INDEX('1_GrowthAppeals'!AI:AI,MATCH($A202,'1_GrowthAppeals'!$A:$A,0))</f>
        <v>0</v>
      </c>
      <c r="R202" s="86">
        <f>INDEX('1_GrowthAppeals'!AJ:AJ,MATCH($A202,'1_GrowthAppeals'!$A:$A,0))</f>
        <v>0</v>
      </c>
      <c r="S202" s="325">
        <f>INDEX('1_GrowthAppeals'!AK:AK,MATCH($A202,'1_GrowthAppeals'!$A:$A,0))</f>
        <v>0</v>
      </c>
      <c r="T202" s="327"/>
      <c r="U202" s="95"/>
      <c r="V202" s="95"/>
      <c r="W202" s="95"/>
      <c r="X202" s="95"/>
      <c r="Y202" s="95"/>
      <c r="Z202" s="95"/>
      <c r="AA202" s="95"/>
      <c r="AB202" s="95"/>
      <c r="AC202" s="95"/>
      <c r="AD202" s="95"/>
      <c r="AE202" s="95"/>
      <c r="AF202" s="95"/>
      <c r="AG202" s="95"/>
      <c r="AH202" s="95"/>
      <c r="AI202" s="318"/>
      <c r="AJ202" s="322">
        <f t="shared" si="49"/>
        <v>0</v>
      </c>
      <c r="AK202" s="88">
        <f t="shared" si="50"/>
        <v>0</v>
      </c>
      <c r="AL202" s="88">
        <f t="shared" si="51"/>
        <v>0</v>
      </c>
      <c r="AM202" s="88">
        <f t="shared" si="52"/>
        <v>0</v>
      </c>
      <c r="AN202" s="88">
        <f t="shared" si="53"/>
        <v>0</v>
      </c>
      <c r="AO202" s="88">
        <f t="shared" si="54"/>
        <v>0</v>
      </c>
      <c r="AP202" s="88">
        <f t="shared" si="55"/>
        <v>0</v>
      </c>
      <c r="AQ202" s="88">
        <f t="shared" si="56"/>
        <v>0</v>
      </c>
      <c r="AR202" s="88">
        <f t="shared" si="57"/>
        <v>0</v>
      </c>
      <c r="AS202" s="88">
        <f t="shared" si="58"/>
        <v>0</v>
      </c>
      <c r="AT202" s="88">
        <f t="shared" si="59"/>
        <v>0</v>
      </c>
      <c r="AU202" s="88">
        <f t="shared" si="60"/>
        <v>0</v>
      </c>
      <c r="AV202" s="88">
        <f t="shared" si="61"/>
        <v>0</v>
      </c>
      <c r="AW202" s="88">
        <f t="shared" si="62"/>
        <v>0</v>
      </c>
      <c r="AX202" s="88">
        <f t="shared" si="63"/>
        <v>0</v>
      </c>
      <c r="AY202" s="88">
        <f t="shared" si="64"/>
        <v>0</v>
      </c>
    </row>
    <row r="203" spans="1:51" s="48" customFormat="1">
      <c r="A203" s="72" t="str">
        <f>'Ref2'!I203</f>
        <v>E2338</v>
      </c>
      <c r="B203" s="72" t="str">
        <f>INDEX('Ref1'!$E:$E,MATCH($A203,'Ref1'!$A:$A,0))</f>
        <v>Pendle</v>
      </c>
      <c r="C203" s="72" t="str">
        <f>INDEX('Ref2'!$E:$E,MATCH($A203,'Ref2'!$A:$A,0))</f>
        <v>No</v>
      </c>
      <c r="D203" s="86">
        <f>INDEX('1_GrowthAppeals'!V:V,MATCH($A203,'1_GrowthAppeals'!$A:$A,0))</f>
        <v>0</v>
      </c>
      <c r="E203" s="86">
        <f>INDEX('1_GrowthAppeals'!W:W,MATCH($A203,'1_GrowthAppeals'!$A:$A,0))</f>
        <v>0</v>
      </c>
      <c r="F203" s="86">
        <f>INDEX('1_GrowthAppeals'!X:X,MATCH($A203,'1_GrowthAppeals'!$A:$A,0))</f>
        <v>0</v>
      </c>
      <c r="G203" s="86">
        <f>INDEX('1_GrowthAppeals'!Y:Y,MATCH($A203,'1_GrowthAppeals'!$A:$A,0))</f>
        <v>0</v>
      </c>
      <c r="H203" s="86">
        <f>INDEX('1_GrowthAppeals'!Z:Z,MATCH($A203,'1_GrowthAppeals'!$A:$A,0))</f>
        <v>0</v>
      </c>
      <c r="I203" s="86">
        <f>INDEX('1_GrowthAppeals'!AA:AA,MATCH($A203,'1_GrowthAppeals'!$A:$A,0))</f>
        <v>0</v>
      </c>
      <c r="J203" s="86">
        <f>INDEX('1_GrowthAppeals'!AB:AB,MATCH($A203,'1_GrowthAppeals'!$A:$A,0))</f>
        <v>0</v>
      </c>
      <c r="K203" s="86">
        <f>INDEX('1_GrowthAppeals'!AC:AC,MATCH($A203,'1_GrowthAppeals'!$A:$A,0))</f>
        <v>0</v>
      </c>
      <c r="L203" s="86">
        <f>INDEX('1_GrowthAppeals'!AD:AD,MATCH($A203,'1_GrowthAppeals'!$A:$A,0))</f>
        <v>0</v>
      </c>
      <c r="M203" s="86">
        <f>INDEX('1_GrowthAppeals'!AE:AE,MATCH($A203,'1_GrowthAppeals'!$A:$A,0))</f>
        <v>0</v>
      </c>
      <c r="N203" s="86">
        <f>INDEX('1_GrowthAppeals'!AF:AF,MATCH($A203,'1_GrowthAppeals'!$A:$A,0))</f>
        <v>0</v>
      </c>
      <c r="O203" s="86">
        <f>INDEX('1_GrowthAppeals'!AG:AG,MATCH($A203,'1_GrowthAppeals'!$A:$A,0))</f>
        <v>0</v>
      </c>
      <c r="P203" s="86">
        <f>INDEX('1_GrowthAppeals'!AH:AH,MATCH($A203,'1_GrowthAppeals'!$A:$A,0))</f>
        <v>0</v>
      </c>
      <c r="Q203" s="86">
        <f>INDEX('1_GrowthAppeals'!AI:AI,MATCH($A203,'1_GrowthAppeals'!$A:$A,0))</f>
        <v>0</v>
      </c>
      <c r="R203" s="86">
        <f>INDEX('1_GrowthAppeals'!AJ:AJ,MATCH($A203,'1_GrowthAppeals'!$A:$A,0))</f>
        <v>0</v>
      </c>
      <c r="S203" s="325">
        <f>INDEX('1_GrowthAppeals'!AK:AK,MATCH($A203,'1_GrowthAppeals'!$A:$A,0))</f>
        <v>0</v>
      </c>
      <c r="T203" s="327"/>
      <c r="U203" s="95"/>
      <c r="V203" s="95"/>
      <c r="W203" s="95"/>
      <c r="X203" s="95"/>
      <c r="Y203" s="95"/>
      <c r="Z203" s="95"/>
      <c r="AA203" s="95"/>
      <c r="AB203" s="95"/>
      <c r="AC203" s="95"/>
      <c r="AD203" s="95"/>
      <c r="AE203" s="95"/>
      <c r="AF203" s="95"/>
      <c r="AG203" s="95"/>
      <c r="AH203" s="95"/>
      <c r="AI203" s="318"/>
      <c r="AJ203" s="322">
        <f t="shared" si="49"/>
        <v>0</v>
      </c>
      <c r="AK203" s="88">
        <f t="shared" si="50"/>
        <v>0</v>
      </c>
      <c r="AL203" s="88">
        <f t="shared" si="51"/>
        <v>0</v>
      </c>
      <c r="AM203" s="88">
        <f t="shared" si="52"/>
        <v>0</v>
      </c>
      <c r="AN203" s="88">
        <f t="shared" si="53"/>
        <v>0</v>
      </c>
      <c r="AO203" s="88">
        <f t="shared" si="54"/>
        <v>0</v>
      </c>
      <c r="AP203" s="88">
        <f t="shared" si="55"/>
        <v>0</v>
      </c>
      <c r="AQ203" s="88">
        <f t="shared" si="56"/>
        <v>0</v>
      </c>
      <c r="AR203" s="88">
        <f t="shared" si="57"/>
        <v>0</v>
      </c>
      <c r="AS203" s="88">
        <f t="shared" si="58"/>
        <v>0</v>
      </c>
      <c r="AT203" s="88">
        <f t="shared" si="59"/>
        <v>0</v>
      </c>
      <c r="AU203" s="88">
        <f t="shared" si="60"/>
        <v>0</v>
      </c>
      <c r="AV203" s="88">
        <f t="shared" si="61"/>
        <v>0</v>
      </c>
      <c r="AW203" s="88">
        <f t="shared" si="62"/>
        <v>0</v>
      </c>
      <c r="AX203" s="88">
        <f t="shared" si="63"/>
        <v>0</v>
      </c>
      <c r="AY203" s="88">
        <f t="shared" si="64"/>
        <v>0</v>
      </c>
    </row>
    <row r="204" spans="1:51" s="48" customFormat="1">
      <c r="A204" s="72" t="str">
        <f>'Ref2'!I204</f>
        <v>E0501</v>
      </c>
      <c r="B204" s="72" t="str">
        <f>INDEX('Ref1'!$E:$E,MATCH($A204,'Ref1'!$A:$A,0))</f>
        <v>Peterborough</v>
      </c>
      <c r="C204" s="72" t="str">
        <f>INDEX('Ref2'!$E:$E,MATCH($A204,'Ref2'!$A:$A,0))</f>
        <v>No</v>
      </c>
      <c r="D204" s="86">
        <f>INDEX('1_GrowthAppeals'!V:V,MATCH($A204,'1_GrowthAppeals'!$A:$A,0))</f>
        <v>0</v>
      </c>
      <c r="E204" s="86">
        <f>INDEX('1_GrowthAppeals'!W:W,MATCH($A204,'1_GrowthAppeals'!$A:$A,0))</f>
        <v>0</v>
      </c>
      <c r="F204" s="86">
        <f>INDEX('1_GrowthAppeals'!X:X,MATCH($A204,'1_GrowthAppeals'!$A:$A,0))</f>
        <v>0</v>
      </c>
      <c r="G204" s="86">
        <f>INDEX('1_GrowthAppeals'!Y:Y,MATCH($A204,'1_GrowthAppeals'!$A:$A,0))</f>
        <v>0</v>
      </c>
      <c r="H204" s="86">
        <f>INDEX('1_GrowthAppeals'!Z:Z,MATCH($A204,'1_GrowthAppeals'!$A:$A,0))</f>
        <v>0</v>
      </c>
      <c r="I204" s="86">
        <f>INDEX('1_GrowthAppeals'!AA:AA,MATCH($A204,'1_GrowthAppeals'!$A:$A,0))</f>
        <v>0</v>
      </c>
      <c r="J204" s="86">
        <f>INDEX('1_GrowthAppeals'!AB:AB,MATCH($A204,'1_GrowthAppeals'!$A:$A,0))</f>
        <v>0</v>
      </c>
      <c r="K204" s="86">
        <f>INDEX('1_GrowthAppeals'!AC:AC,MATCH($A204,'1_GrowthAppeals'!$A:$A,0))</f>
        <v>0</v>
      </c>
      <c r="L204" s="86">
        <f>INDEX('1_GrowthAppeals'!AD:AD,MATCH($A204,'1_GrowthAppeals'!$A:$A,0))</f>
        <v>0</v>
      </c>
      <c r="M204" s="86">
        <f>INDEX('1_GrowthAppeals'!AE:AE,MATCH($A204,'1_GrowthAppeals'!$A:$A,0))</f>
        <v>0</v>
      </c>
      <c r="N204" s="86">
        <f>INDEX('1_GrowthAppeals'!AF:AF,MATCH($A204,'1_GrowthAppeals'!$A:$A,0))</f>
        <v>0</v>
      </c>
      <c r="O204" s="86">
        <f>INDEX('1_GrowthAppeals'!AG:AG,MATCH($A204,'1_GrowthAppeals'!$A:$A,0))</f>
        <v>0</v>
      </c>
      <c r="P204" s="86">
        <f>INDEX('1_GrowthAppeals'!AH:AH,MATCH($A204,'1_GrowthAppeals'!$A:$A,0))</f>
        <v>0</v>
      </c>
      <c r="Q204" s="86">
        <f>INDEX('1_GrowthAppeals'!AI:AI,MATCH($A204,'1_GrowthAppeals'!$A:$A,0))</f>
        <v>0</v>
      </c>
      <c r="R204" s="86">
        <f>INDEX('1_GrowthAppeals'!AJ:AJ,MATCH($A204,'1_GrowthAppeals'!$A:$A,0))</f>
        <v>0</v>
      </c>
      <c r="S204" s="325">
        <f>INDEX('1_GrowthAppeals'!AK:AK,MATCH($A204,'1_GrowthAppeals'!$A:$A,0))</f>
        <v>0</v>
      </c>
      <c r="T204" s="327"/>
      <c r="U204" s="95"/>
      <c r="V204" s="95"/>
      <c r="W204" s="95"/>
      <c r="X204" s="95"/>
      <c r="Y204" s="95"/>
      <c r="Z204" s="95"/>
      <c r="AA204" s="95"/>
      <c r="AB204" s="95"/>
      <c r="AC204" s="95"/>
      <c r="AD204" s="95"/>
      <c r="AE204" s="95"/>
      <c r="AF204" s="95"/>
      <c r="AG204" s="95"/>
      <c r="AH204" s="95"/>
      <c r="AI204" s="318"/>
      <c r="AJ204" s="322">
        <f t="shared" si="49"/>
        <v>0</v>
      </c>
      <c r="AK204" s="88">
        <f t="shared" si="50"/>
        <v>0</v>
      </c>
      <c r="AL204" s="88">
        <f t="shared" si="51"/>
        <v>0</v>
      </c>
      <c r="AM204" s="88">
        <f t="shared" si="52"/>
        <v>0</v>
      </c>
      <c r="AN204" s="88">
        <f t="shared" si="53"/>
        <v>0</v>
      </c>
      <c r="AO204" s="88">
        <f t="shared" si="54"/>
        <v>0</v>
      </c>
      <c r="AP204" s="88">
        <f t="shared" si="55"/>
        <v>0</v>
      </c>
      <c r="AQ204" s="88">
        <f t="shared" si="56"/>
        <v>0</v>
      </c>
      <c r="AR204" s="88">
        <f t="shared" si="57"/>
        <v>0</v>
      </c>
      <c r="AS204" s="88">
        <f t="shared" si="58"/>
        <v>0</v>
      </c>
      <c r="AT204" s="88">
        <f t="shared" si="59"/>
        <v>0</v>
      </c>
      <c r="AU204" s="88">
        <f t="shared" si="60"/>
        <v>0</v>
      </c>
      <c r="AV204" s="88">
        <f t="shared" si="61"/>
        <v>0</v>
      </c>
      <c r="AW204" s="88">
        <f t="shared" si="62"/>
        <v>0</v>
      </c>
      <c r="AX204" s="88">
        <f t="shared" si="63"/>
        <v>0</v>
      </c>
      <c r="AY204" s="88">
        <f t="shared" si="64"/>
        <v>0</v>
      </c>
    </row>
    <row r="205" spans="1:51" s="48" customFormat="1">
      <c r="A205" s="72" t="str">
        <f>'Ref2'!I205</f>
        <v>E1101</v>
      </c>
      <c r="B205" s="72" t="str">
        <f>INDEX('Ref1'!$E:$E,MATCH($A205,'Ref1'!$A:$A,0))</f>
        <v>Plymouth</v>
      </c>
      <c r="C205" s="72" t="str">
        <f>INDEX('Ref2'!$E:$E,MATCH($A205,'Ref2'!$A:$A,0))</f>
        <v>No</v>
      </c>
      <c r="D205" s="86">
        <f>INDEX('1_GrowthAppeals'!V:V,MATCH($A205,'1_GrowthAppeals'!$A:$A,0))</f>
        <v>0</v>
      </c>
      <c r="E205" s="86">
        <f>INDEX('1_GrowthAppeals'!W:W,MATCH($A205,'1_GrowthAppeals'!$A:$A,0))</f>
        <v>0</v>
      </c>
      <c r="F205" s="86">
        <f>INDEX('1_GrowthAppeals'!X:X,MATCH($A205,'1_GrowthAppeals'!$A:$A,0))</f>
        <v>0</v>
      </c>
      <c r="G205" s="86">
        <f>INDEX('1_GrowthAppeals'!Y:Y,MATCH($A205,'1_GrowthAppeals'!$A:$A,0))</f>
        <v>0</v>
      </c>
      <c r="H205" s="86">
        <f>INDEX('1_GrowthAppeals'!Z:Z,MATCH($A205,'1_GrowthAppeals'!$A:$A,0))</f>
        <v>0</v>
      </c>
      <c r="I205" s="86">
        <f>INDEX('1_GrowthAppeals'!AA:AA,MATCH($A205,'1_GrowthAppeals'!$A:$A,0))</f>
        <v>0</v>
      </c>
      <c r="J205" s="86">
        <f>INDEX('1_GrowthAppeals'!AB:AB,MATCH($A205,'1_GrowthAppeals'!$A:$A,0))</f>
        <v>0</v>
      </c>
      <c r="K205" s="86">
        <f>INDEX('1_GrowthAppeals'!AC:AC,MATCH($A205,'1_GrowthAppeals'!$A:$A,0))</f>
        <v>0</v>
      </c>
      <c r="L205" s="86">
        <f>INDEX('1_GrowthAppeals'!AD:AD,MATCH($A205,'1_GrowthAppeals'!$A:$A,0))</f>
        <v>0</v>
      </c>
      <c r="M205" s="86">
        <f>INDEX('1_GrowthAppeals'!AE:AE,MATCH($A205,'1_GrowthAppeals'!$A:$A,0))</f>
        <v>0</v>
      </c>
      <c r="N205" s="86">
        <f>INDEX('1_GrowthAppeals'!AF:AF,MATCH($A205,'1_GrowthAppeals'!$A:$A,0))</f>
        <v>0</v>
      </c>
      <c r="O205" s="86">
        <f>INDEX('1_GrowthAppeals'!AG:AG,MATCH($A205,'1_GrowthAppeals'!$A:$A,0))</f>
        <v>0</v>
      </c>
      <c r="P205" s="86">
        <f>INDEX('1_GrowthAppeals'!AH:AH,MATCH($A205,'1_GrowthAppeals'!$A:$A,0))</f>
        <v>0</v>
      </c>
      <c r="Q205" s="86">
        <f>INDEX('1_GrowthAppeals'!AI:AI,MATCH($A205,'1_GrowthAppeals'!$A:$A,0))</f>
        <v>0</v>
      </c>
      <c r="R205" s="86">
        <f>INDEX('1_GrowthAppeals'!AJ:AJ,MATCH($A205,'1_GrowthAppeals'!$A:$A,0))</f>
        <v>0</v>
      </c>
      <c r="S205" s="325">
        <f>INDEX('1_GrowthAppeals'!AK:AK,MATCH($A205,'1_GrowthAppeals'!$A:$A,0))</f>
        <v>0</v>
      </c>
      <c r="T205" s="327"/>
      <c r="U205" s="95"/>
      <c r="V205" s="95"/>
      <c r="W205" s="95"/>
      <c r="X205" s="95"/>
      <c r="Y205" s="95"/>
      <c r="Z205" s="95"/>
      <c r="AA205" s="95"/>
      <c r="AB205" s="95"/>
      <c r="AC205" s="95"/>
      <c r="AD205" s="95"/>
      <c r="AE205" s="95"/>
      <c r="AF205" s="95"/>
      <c r="AG205" s="95"/>
      <c r="AH205" s="95"/>
      <c r="AI205" s="318"/>
      <c r="AJ205" s="322">
        <f t="shared" si="49"/>
        <v>0</v>
      </c>
      <c r="AK205" s="88">
        <f t="shared" si="50"/>
        <v>0</v>
      </c>
      <c r="AL205" s="88">
        <f t="shared" si="51"/>
        <v>0</v>
      </c>
      <c r="AM205" s="88">
        <f t="shared" si="52"/>
        <v>0</v>
      </c>
      <c r="AN205" s="88">
        <f t="shared" si="53"/>
        <v>0</v>
      </c>
      <c r="AO205" s="88">
        <f t="shared" si="54"/>
        <v>0</v>
      </c>
      <c r="AP205" s="88">
        <f t="shared" si="55"/>
        <v>0</v>
      </c>
      <c r="AQ205" s="88">
        <f t="shared" si="56"/>
        <v>0</v>
      </c>
      <c r="AR205" s="88">
        <f t="shared" si="57"/>
        <v>0</v>
      </c>
      <c r="AS205" s="88">
        <f t="shared" si="58"/>
        <v>0</v>
      </c>
      <c r="AT205" s="88">
        <f t="shared" si="59"/>
        <v>0</v>
      </c>
      <c r="AU205" s="88">
        <f t="shared" si="60"/>
        <v>0</v>
      </c>
      <c r="AV205" s="88">
        <f t="shared" si="61"/>
        <v>0</v>
      </c>
      <c r="AW205" s="88">
        <f t="shared" si="62"/>
        <v>0</v>
      </c>
      <c r="AX205" s="88">
        <f t="shared" si="63"/>
        <v>0</v>
      </c>
      <c r="AY205" s="88">
        <f t="shared" si="64"/>
        <v>0</v>
      </c>
    </row>
    <row r="206" spans="1:51" s="48" customFormat="1">
      <c r="A206" s="72" t="str">
        <f>'Ref2'!I206</f>
        <v>E1201</v>
      </c>
      <c r="B206" s="72" t="str">
        <f>INDEX('Ref1'!$E:$E,MATCH($A206,'Ref1'!$A:$A,0))</f>
        <v>Poole</v>
      </c>
      <c r="C206" s="72" t="str">
        <f>INDEX('Ref2'!$E:$E,MATCH($A206,'Ref2'!$A:$A,0))</f>
        <v>No</v>
      </c>
      <c r="D206" s="86">
        <f>INDEX('1_GrowthAppeals'!V:V,MATCH($A206,'1_GrowthAppeals'!$A:$A,0))</f>
        <v>0</v>
      </c>
      <c r="E206" s="86">
        <f>INDEX('1_GrowthAppeals'!W:W,MATCH($A206,'1_GrowthAppeals'!$A:$A,0))</f>
        <v>0</v>
      </c>
      <c r="F206" s="86">
        <f>INDEX('1_GrowthAppeals'!X:X,MATCH($A206,'1_GrowthAppeals'!$A:$A,0))</f>
        <v>0</v>
      </c>
      <c r="G206" s="86">
        <f>INDEX('1_GrowthAppeals'!Y:Y,MATCH($A206,'1_GrowthAppeals'!$A:$A,0))</f>
        <v>0</v>
      </c>
      <c r="H206" s="86">
        <f>INDEX('1_GrowthAppeals'!Z:Z,MATCH($A206,'1_GrowthAppeals'!$A:$A,0))</f>
        <v>0</v>
      </c>
      <c r="I206" s="86">
        <f>INDEX('1_GrowthAppeals'!AA:AA,MATCH($A206,'1_GrowthAppeals'!$A:$A,0))</f>
        <v>0</v>
      </c>
      <c r="J206" s="86">
        <f>INDEX('1_GrowthAppeals'!AB:AB,MATCH($A206,'1_GrowthAppeals'!$A:$A,0))</f>
        <v>0</v>
      </c>
      <c r="K206" s="86">
        <f>INDEX('1_GrowthAppeals'!AC:AC,MATCH($A206,'1_GrowthAppeals'!$A:$A,0))</f>
        <v>0</v>
      </c>
      <c r="L206" s="86">
        <f>INDEX('1_GrowthAppeals'!AD:AD,MATCH($A206,'1_GrowthAppeals'!$A:$A,0))</f>
        <v>0</v>
      </c>
      <c r="M206" s="86">
        <f>INDEX('1_GrowthAppeals'!AE:AE,MATCH($A206,'1_GrowthAppeals'!$A:$A,0))</f>
        <v>0</v>
      </c>
      <c r="N206" s="86">
        <f>INDEX('1_GrowthAppeals'!AF:AF,MATCH($A206,'1_GrowthAppeals'!$A:$A,0))</f>
        <v>0</v>
      </c>
      <c r="O206" s="86">
        <f>INDEX('1_GrowthAppeals'!AG:AG,MATCH($A206,'1_GrowthAppeals'!$A:$A,0))</f>
        <v>0</v>
      </c>
      <c r="P206" s="86">
        <f>INDEX('1_GrowthAppeals'!AH:AH,MATCH($A206,'1_GrowthAppeals'!$A:$A,0))</f>
        <v>0</v>
      </c>
      <c r="Q206" s="86">
        <f>INDEX('1_GrowthAppeals'!AI:AI,MATCH($A206,'1_GrowthAppeals'!$A:$A,0))</f>
        <v>0</v>
      </c>
      <c r="R206" s="86">
        <f>INDEX('1_GrowthAppeals'!AJ:AJ,MATCH($A206,'1_GrowthAppeals'!$A:$A,0))</f>
        <v>0</v>
      </c>
      <c r="S206" s="325">
        <f>INDEX('1_GrowthAppeals'!AK:AK,MATCH($A206,'1_GrowthAppeals'!$A:$A,0))</f>
        <v>0</v>
      </c>
      <c r="T206" s="327"/>
      <c r="U206" s="95"/>
      <c r="V206" s="95"/>
      <c r="W206" s="95"/>
      <c r="X206" s="95"/>
      <c r="Y206" s="95"/>
      <c r="Z206" s="95"/>
      <c r="AA206" s="95"/>
      <c r="AB206" s="95"/>
      <c r="AC206" s="95"/>
      <c r="AD206" s="95"/>
      <c r="AE206" s="95"/>
      <c r="AF206" s="95"/>
      <c r="AG206" s="95"/>
      <c r="AH206" s="95"/>
      <c r="AI206" s="318"/>
      <c r="AJ206" s="322">
        <f t="shared" si="49"/>
        <v>0</v>
      </c>
      <c r="AK206" s="88">
        <f t="shared" si="50"/>
        <v>0</v>
      </c>
      <c r="AL206" s="88">
        <f t="shared" si="51"/>
        <v>0</v>
      </c>
      <c r="AM206" s="88">
        <f t="shared" si="52"/>
        <v>0</v>
      </c>
      <c r="AN206" s="88">
        <f t="shared" si="53"/>
        <v>0</v>
      </c>
      <c r="AO206" s="88">
        <f t="shared" si="54"/>
        <v>0</v>
      </c>
      <c r="AP206" s="88">
        <f t="shared" si="55"/>
        <v>0</v>
      </c>
      <c r="AQ206" s="88">
        <f t="shared" si="56"/>
        <v>0</v>
      </c>
      <c r="AR206" s="88">
        <f t="shared" si="57"/>
        <v>0</v>
      </c>
      <c r="AS206" s="88">
        <f t="shared" si="58"/>
        <v>0</v>
      </c>
      <c r="AT206" s="88">
        <f t="shared" si="59"/>
        <v>0</v>
      </c>
      <c r="AU206" s="88">
        <f t="shared" si="60"/>
        <v>0</v>
      </c>
      <c r="AV206" s="88">
        <f t="shared" si="61"/>
        <v>0</v>
      </c>
      <c r="AW206" s="88">
        <f t="shared" si="62"/>
        <v>0</v>
      </c>
      <c r="AX206" s="88">
        <f t="shared" si="63"/>
        <v>0</v>
      </c>
      <c r="AY206" s="88">
        <f t="shared" si="64"/>
        <v>0</v>
      </c>
    </row>
    <row r="207" spans="1:51" s="48" customFormat="1">
      <c r="A207" s="72" t="str">
        <f>'Ref2'!I207</f>
        <v>E1701</v>
      </c>
      <c r="B207" s="72" t="str">
        <f>INDEX('Ref1'!$E:$E,MATCH($A207,'Ref1'!$A:$A,0))</f>
        <v>Portsmouth</v>
      </c>
      <c r="C207" s="72" t="str">
        <f>INDEX('Ref2'!$E:$E,MATCH($A207,'Ref2'!$A:$A,0))</f>
        <v>No</v>
      </c>
      <c r="D207" s="86">
        <f>INDEX('1_GrowthAppeals'!V:V,MATCH($A207,'1_GrowthAppeals'!$A:$A,0))</f>
        <v>0</v>
      </c>
      <c r="E207" s="86">
        <f>INDEX('1_GrowthAppeals'!W:W,MATCH($A207,'1_GrowthAppeals'!$A:$A,0))</f>
        <v>0</v>
      </c>
      <c r="F207" s="86">
        <f>INDEX('1_GrowthAppeals'!X:X,MATCH($A207,'1_GrowthAppeals'!$A:$A,0))</f>
        <v>0</v>
      </c>
      <c r="G207" s="86">
        <f>INDEX('1_GrowthAppeals'!Y:Y,MATCH($A207,'1_GrowthAppeals'!$A:$A,0))</f>
        <v>0</v>
      </c>
      <c r="H207" s="86">
        <f>INDEX('1_GrowthAppeals'!Z:Z,MATCH($A207,'1_GrowthAppeals'!$A:$A,0))</f>
        <v>0</v>
      </c>
      <c r="I207" s="86">
        <f>INDEX('1_GrowthAppeals'!AA:AA,MATCH($A207,'1_GrowthAppeals'!$A:$A,0))</f>
        <v>0</v>
      </c>
      <c r="J207" s="86">
        <f>INDEX('1_GrowthAppeals'!AB:AB,MATCH($A207,'1_GrowthAppeals'!$A:$A,0))</f>
        <v>0</v>
      </c>
      <c r="K207" s="86">
        <f>INDEX('1_GrowthAppeals'!AC:AC,MATCH($A207,'1_GrowthAppeals'!$A:$A,0))</f>
        <v>0</v>
      </c>
      <c r="L207" s="86">
        <f>INDEX('1_GrowthAppeals'!AD:AD,MATCH($A207,'1_GrowthAppeals'!$A:$A,0))</f>
        <v>0</v>
      </c>
      <c r="M207" s="86">
        <f>INDEX('1_GrowthAppeals'!AE:AE,MATCH($A207,'1_GrowthAppeals'!$A:$A,0))</f>
        <v>0</v>
      </c>
      <c r="N207" s="86">
        <f>INDEX('1_GrowthAppeals'!AF:AF,MATCH($A207,'1_GrowthAppeals'!$A:$A,0))</f>
        <v>0</v>
      </c>
      <c r="O207" s="86">
        <f>INDEX('1_GrowthAppeals'!AG:AG,MATCH($A207,'1_GrowthAppeals'!$A:$A,0))</f>
        <v>0</v>
      </c>
      <c r="P207" s="86">
        <f>INDEX('1_GrowthAppeals'!AH:AH,MATCH($A207,'1_GrowthAppeals'!$A:$A,0))</f>
        <v>0</v>
      </c>
      <c r="Q207" s="86">
        <f>INDEX('1_GrowthAppeals'!AI:AI,MATCH($A207,'1_GrowthAppeals'!$A:$A,0))</f>
        <v>0</v>
      </c>
      <c r="R207" s="86">
        <f>INDEX('1_GrowthAppeals'!AJ:AJ,MATCH($A207,'1_GrowthAppeals'!$A:$A,0))</f>
        <v>0</v>
      </c>
      <c r="S207" s="325">
        <f>INDEX('1_GrowthAppeals'!AK:AK,MATCH($A207,'1_GrowthAppeals'!$A:$A,0))</f>
        <v>0</v>
      </c>
      <c r="T207" s="327"/>
      <c r="U207" s="95"/>
      <c r="V207" s="95"/>
      <c r="W207" s="95"/>
      <c r="X207" s="95"/>
      <c r="Y207" s="95"/>
      <c r="Z207" s="95"/>
      <c r="AA207" s="95"/>
      <c r="AB207" s="95"/>
      <c r="AC207" s="95"/>
      <c r="AD207" s="95"/>
      <c r="AE207" s="95"/>
      <c r="AF207" s="95"/>
      <c r="AG207" s="95"/>
      <c r="AH207" s="95"/>
      <c r="AI207" s="318"/>
      <c r="AJ207" s="322">
        <f t="shared" si="49"/>
        <v>0</v>
      </c>
      <c r="AK207" s="88">
        <f t="shared" si="50"/>
        <v>0</v>
      </c>
      <c r="AL207" s="88">
        <f t="shared" si="51"/>
        <v>0</v>
      </c>
      <c r="AM207" s="88">
        <f t="shared" si="52"/>
        <v>0</v>
      </c>
      <c r="AN207" s="88">
        <f t="shared" si="53"/>
        <v>0</v>
      </c>
      <c r="AO207" s="88">
        <f t="shared" si="54"/>
        <v>0</v>
      </c>
      <c r="AP207" s="88">
        <f t="shared" si="55"/>
        <v>0</v>
      </c>
      <c r="AQ207" s="88">
        <f t="shared" si="56"/>
        <v>0</v>
      </c>
      <c r="AR207" s="88">
        <f t="shared" si="57"/>
        <v>0</v>
      </c>
      <c r="AS207" s="88">
        <f t="shared" si="58"/>
        <v>0</v>
      </c>
      <c r="AT207" s="88">
        <f t="shared" si="59"/>
        <v>0</v>
      </c>
      <c r="AU207" s="88">
        <f t="shared" si="60"/>
        <v>0</v>
      </c>
      <c r="AV207" s="88">
        <f t="shared" si="61"/>
        <v>0</v>
      </c>
      <c r="AW207" s="88">
        <f t="shared" si="62"/>
        <v>0</v>
      </c>
      <c r="AX207" s="88">
        <f t="shared" si="63"/>
        <v>0</v>
      </c>
      <c r="AY207" s="88">
        <f t="shared" si="64"/>
        <v>0</v>
      </c>
    </row>
    <row r="208" spans="1:51" s="48" customFormat="1">
      <c r="A208" s="72" t="str">
        <f>'Ref2'!I208</f>
        <v>E2339</v>
      </c>
      <c r="B208" s="72" t="str">
        <f>INDEX('Ref1'!$E:$E,MATCH($A208,'Ref1'!$A:$A,0))</f>
        <v>Preston</v>
      </c>
      <c r="C208" s="72" t="str">
        <f>INDEX('Ref2'!$E:$E,MATCH($A208,'Ref2'!$A:$A,0))</f>
        <v>No</v>
      </c>
      <c r="D208" s="86">
        <f>INDEX('1_GrowthAppeals'!V:V,MATCH($A208,'1_GrowthAppeals'!$A:$A,0))</f>
        <v>0</v>
      </c>
      <c r="E208" s="86">
        <f>INDEX('1_GrowthAppeals'!W:W,MATCH($A208,'1_GrowthAppeals'!$A:$A,0))</f>
        <v>0</v>
      </c>
      <c r="F208" s="86">
        <f>INDEX('1_GrowthAppeals'!X:X,MATCH($A208,'1_GrowthAppeals'!$A:$A,0))</f>
        <v>0</v>
      </c>
      <c r="G208" s="86">
        <f>INDEX('1_GrowthAppeals'!Y:Y,MATCH($A208,'1_GrowthAppeals'!$A:$A,0))</f>
        <v>0</v>
      </c>
      <c r="H208" s="86">
        <f>INDEX('1_GrowthAppeals'!Z:Z,MATCH($A208,'1_GrowthAppeals'!$A:$A,0))</f>
        <v>0</v>
      </c>
      <c r="I208" s="86">
        <f>INDEX('1_GrowthAppeals'!AA:AA,MATCH($A208,'1_GrowthAppeals'!$A:$A,0))</f>
        <v>0</v>
      </c>
      <c r="J208" s="86">
        <f>INDEX('1_GrowthAppeals'!AB:AB,MATCH($A208,'1_GrowthAppeals'!$A:$A,0))</f>
        <v>0</v>
      </c>
      <c r="K208" s="86">
        <f>INDEX('1_GrowthAppeals'!AC:AC,MATCH($A208,'1_GrowthAppeals'!$A:$A,0))</f>
        <v>0</v>
      </c>
      <c r="L208" s="86">
        <f>INDEX('1_GrowthAppeals'!AD:AD,MATCH($A208,'1_GrowthAppeals'!$A:$A,0))</f>
        <v>0</v>
      </c>
      <c r="M208" s="86">
        <f>INDEX('1_GrowthAppeals'!AE:AE,MATCH($A208,'1_GrowthAppeals'!$A:$A,0))</f>
        <v>0</v>
      </c>
      <c r="N208" s="86">
        <f>INDEX('1_GrowthAppeals'!AF:AF,MATCH($A208,'1_GrowthAppeals'!$A:$A,0))</f>
        <v>0</v>
      </c>
      <c r="O208" s="86">
        <f>INDEX('1_GrowthAppeals'!AG:AG,MATCH($A208,'1_GrowthAppeals'!$A:$A,0))</f>
        <v>0</v>
      </c>
      <c r="P208" s="86">
        <f>INDEX('1_GrowthAppeals'!AH:AH,MATCH($A208,'1_GrowthAppeals'!$A:$A,0))</f>
        <v>0</v>
      </c>
      <c r="Q208" s="86">
        <f>INDEX('1_GrowthAppeals'!AI:AI,MATCH($A208,'1_GrowthAppeals'!$A:$A,0))</f>
        <v>0</v>
      </c>
      <c r="R208" s="86">
        <f>INDEX('1_GrowthAppeals'!AJ:AJ,MATCH($A208,'1_GrowthAppeals'!$A:$A,0))</f>
        <v>0</v>
      </c>
      <c r="S208" s="325">
        <f>INDEX('1_GrowthAppeals'!AK:AK,MATCH($A208,'1_GrowthAppeals'!$A:$A,0))</f>
        <v>0</v>
      </c>
      <c r="T208" s="327"/>
      <c r="U208" s="95"/>
      <c r="V208" s="95"/>
      <c r="W208" s="95"/>
      <c r="X208" s="95"/>
      <c r="Y208" s="95"/>
      <c r="Z208" s="95"/>
      <c r="AA208" s="95"/>
      <c r="AB208" s="95"/>
      <c r="AC208" s="95"/>
      <c r="AD208" s="95"/>
      <c r="AE208" s="95"/>
      <c r="AF208" s="95"/>
      <c r="AG208" s="95"/>
      <c r="AH208" s="95"/>
      <c r="AI208" s="318"/>
      <c r="AJ208" s="322">
        <f t="shared" si="49"/>
        <v>0</v>
      </c>
      <c r="AK208" s="88">
        <f t="shared" si="50"/>
        <v>0</v>
      </c>
      <c r="AL208" s="88">
        <f t="shared" si="51"/>
        <v>0</v>
      </c>
      <c r="AM208" s="88">
        <f t="shared" si="52"/>
        <v>0</v>
      </c>
      <c r="AN208" s="88">
        <f t="shared" si="53"/>
        <v>0</v>
      </c>
      <c r="AO208" s="88">
        <f t="shared" si="54"/>
        <v>0</v>
      </c>
      <c r="AP208" s="88">
        <f t="shared" si="55"/>
        <v>0</v>
      </c>
      <c r="AQ208" s="88">
        <f t="shared" si="56"/>
        <v>0</v>
      </c>
      <c r="AR208" s="88">
        <f t="shared" si="57"/>
        <v>0</v>
      </c>
      <c r="AS208" s="88">
        <f t="shared" si="58"/>
        <v>0</v>
      </c>
      <c r="AT208" s="88">
        <f t="shared" si="59"/>
        <v>0</v>
      </c>
      <c r="AU208" s="88">
        <f t="shared" si="60"/>
        <v>0</v>
      </c>
      <c r="AV208" s="88">
        <f t="shared" si="61"/>
        <v>0</v>
      </c>
      <c r="AW208" s="88">
        <f t="shared" si="62"/>
        <v>0</v>
      </c>
      <c r="AX208" s="88">
        <f t="shared" si="63"/>
        <v>0</v>
      </c>
      <c r="AY208" s="88">
        <f t="shared" si="64"/>
        <v>0</v>
      </c>
    </row>
    <row r="209" spans="1:51" s="48" customFormat="1">
      <c r="A209" s="72" t="str">
        <f>'Ref2'!I209</f>
        <v>E1236</v>
      </c>
      <c r="B209" s="72" t="str">
        <f>INDEX('Ref1'!$E:$E,MATCH($A209,'Ref1'!$A:$A,0))</f>
        <v>Purbeck</v>
      </c>
      <c r="C209" s="72" t="str">
        <f>INDEX('Ref2'!$E:$E,MATCH($A209,'Ref2'!$A:$A,0))</f>
        <v>No</v>
      </c>
      <c r="D209" s="86">
        <f>INDEX('1_GrowthAppeals'!V:V,MATCH($A209,'1_GrowthAppeals'!$A:$A,0))</f>
        <v>0</v>
      </c>
      <c r="E209" s="86">
        <f>INDEX('1_GrowthAppeals'!W:W,MATCH($A209,'1_GrowthAppeals'!$A:$A,0))</f>
        <v>0</v>
      </c>
      <c r="F209" s="86">
        <f>INDEX('1_GrowthAppeals'!X:X,MATCH($A209,'1_GrowthAppeals'!$A:$A,0))</f>
        <v>0</v>
      </c>
      <c r="G209" s="86">
        <f>INDEX('1_GrowthAppeals'!Y:Y,MATCH($A209,'1_GrowthAppeals'!$A:$A,0))</f>
        <v>0</v>
      </c>
      <c r="H209" s="86">
        <f>INDEX('1_GrowthAppeals'!Z:Z,MATCH($A209,'1_GrowthAppeals'!$A:$A,0))</f>
        <v>0</v>
      </c>
      <c r="I209" s="86">
        <f>INDEX('1_GrowthAppeals'!AA:AA,MATCH($A209,'1_GrowthAppeals'!$A:$A,0))</f>
        <v>0</v>
      </c>
      <c r="J209" s="86">
        <f>INDEX('1_GrowthAppeals'!AB:AB,MATCH($A209,'1_GrowthAppeals'!$A:$A,0))</f>
        <v>0</v>
      </c>
      <c r="K209" s="86">
        <f>INDEX('1_GrowthAppeals'!AC:AC,MATCH($A209,'1_GrowthAppeals'!$A:$A,0))</f>
        <v>0</v>
      </c>
      <c r="L209" s="86">
        <f>INDEX('1_GrowthAppeals'!AD:AD,MATCH($A209,'1_GrowthAppeals'!$A:$A,0))</f>
        <v>0</v>
      </c>
      <c r="M209" s="86">
        <f>INDEX('1_GrowthAppeals'!AE:AE,MATCH($A209,'1_GrowthAppeals'!$A:$A,0))</f>
        <v>0</v>
      </c>
      <c r="N209" s="86">
        <f>INDEX('1_GrowthAppeals'!AF:AF,MATCH($A209,'1_GrowthAppeals'!$A:$A,0))</f>
        <v>0</v>
      </c>
      <c r="O209" s="86">
        <f>INDEX('1_GrowthAppeals'!AG:AG,MATCH($A209,'1_GrowthAppeals'!$A:$A,0))</f>
        <v>0</v>
      </c>
      <c r="P209" s="86">
        <f>INDEX('1_GrowthAppeals'!AH:AH,MATCH($A209,'1_GrowthAppeals'!$A:$A,0))</f>
        <v>0</v>
      </c>
      <c r="Q209" s="86">
        <f>INDEX('1_GrowthAppeals'!AI:AI,MATCH($A209,'1_GrowthAppeals'!$A:$A,0))</f>
        <v>0</v>
      </c>
      <c r="R209" s="86">
        <f>INDEX('1_GrowthAppeals'!AJ:AJ,MATCH($A209,'1_GrowthAppeals'!$A:$A,0))</f>
        <v>0</v>
      </c>
      <c r="S209" s="325">
        <f>INDEX('1_GrowthAppeals'!AK:AK,MATCH($A209,'1_GrowthAppeals'!$A:$A,0))</f>
        <v>0</v>
      </c>
      <c r="T209" s="327"/>
      <c r="U209" s="95"/>
      <c r="V209" s="95"/>
      <c r="W209" s="95"/>
      <c r="X209" s="95"/>
      <c r="Y209" s="95"/>
      <c r="Z209" s="95"/>
      <c r="AA209" s="95"/>
      <c r="AB209" s="95"/>
      <c r="AC209" s="95"/>
      <c r="AD209" s="95"/>
      <c r="AE209" s="95"/>
      <c r="AF209" s="95"/>
      <c r="AG209" s="95"/>
      <c r="AH209" s="95"/>
      <c r="AI209" s="318"/>
      <c r="AJ209" s="322">
        <f t="shared" si="49"/>
        <v>0</v>
      </c>
      <c r="AK209" s="88">
        <f t="shared" si="50"/>
        <v>0</v>
      </c>
      <c r="AL209" s="88">
        <f t="shared" si="51"/>
        <v>0</v>
      </c>
      <c r="AM209" s="88">
        <f t="shared" si="52"/>
        <v>0</v>
      </c>
      <c r="AN209" s="88">
        <f t="shared" si="53"/>
        <v>0</v>
      </c>
      <c r="AO209" s="88">
        <f t="shared" si="54"/>
        <v>0</v>
      </c>
      <c r="AP209" s="88">
        <f t="shared" si="55"/>
        <v>0</v>
      </c>
      <c r="AQ209" s="88">
        <f t="shared" si="56"/>
        <v>0</v>
      </c>
      <c r="AR209" s="88">
        <f t="shared" si="57"/>
        <v>0</v>
      </c>
      <c r="AS209" s="88">
        <f t="shared" si="58"/>
        <v>0</v>
      </c>
      <c r="AT209" s="88">
        <f t="shared" si="59"/>
        <v>0</v>
      </c>
      <c r="AU209" s="88">
        <f t="shared" si="60"/>
        <v>0</v>
      </c>
      <c r="AV209" s="88">
        <f t="shared" si="61"/>
        <v>0</v>
      </c>
      <c r="AW209" s="88">
        <f t="shared" si="62"/>
        <v>0</v>
      </c>
      <c r="AX209" s="88">
        <f t="shared" si="63"/>
        <v>0</v>
      </c>
      <c r="AY209" s="88">
        <f t="shared" si="64"/>
        <v>0</v>
      </c>
    </row>
    <row r="210" spans="1:51" s="48" customFormat="1">
      <c r="A210" s="72" t="str">
        <f>'Ref2'!I210</f>
        <v>E0303</v>
      </c>
      <c r="B210" s="72" t="str">
        <f>INDEX('Ref1'!$E:$E,MATCH($A210,'Ref1'!$A:$A,0))</f>
        <v>Reading</v>
      </c>
      <c r="C210" s="72" t="str">
        <f>INDEX('Ref2'!$E:$E,MATCH($A210,'Ref2'!$A:$A,0))</f>
        <v>No</v>
      </c>
      <c r="D210" s="86">
        <f>INDEX('1_GrowthAppeals'!V:V,MATCH($A210,'1_GrowthAppeals'!$A:$A,0))</f>
        <v>0</v>
      </c>
      <c r="E210" s="86">
        <f>INDEX('1_GrowthAppeals'!W:W,MATCH($A210,'1_GrowthAppeals'!$A:$A,0))</f>
        <v>0</v>
      </c>
      <c r="F210" s="86">
        <f>INDEX('1_GrowthAppeals'!X:X,MATCH($A210,'1_GrowthAppeals'!$A:$A,0))</f>
        <v>0</v>
      </c>
      <c r="G210" s="86">
        <f>INDEX('1_GrowthAppeals'!Y:Y,MATCH($A210,'1_GrowthAppeals'!$A:$A,0))</f>
        <v>0</v>
      </c>
      <c r="H210" s="86">
        <f>INDEX('1_GrowthAppeals'!Z:Z,MATCH($A210,'1_GrowthAppeals'!$A:$A,0))</f>
        <v>0</v>
      </c>
      <c r="I210" s="86">
        <f>INDEX('1_GrowthAppeals'!AA:AA,MATCH($A210,'1_GrowthAppeals'!$A:$A,0))</f>
        <v>0</v>
      </c>
      <c r="J210" s="86">
        <f>INDEX('1_GrowthAppeals'!AB:AB,MATCH($A210,'1_GrowthAppeals'!$A:$A,0))</f>
        <v>0</v>
      </c>
      <c r="K210" s="86">
        <f>INDEX('1_GrowthAppeals'!AC:AC,MATCH($A210,'1_GrowthAppeals'!$A:$A,0))</f>
        <v>0</v>
      </c>
      <c r="L210" s="86">
        <f>INDEX('1_GrowthAppeals'!AD:AD,MATCH($A210,'1_GrowthAppeals'!$A:$A,0))</f>
        <v>0</v>
      </c>
      <c r="M210" s="86">
        <f>INDEX('1_GrowthAppeals'!AE:AE,MATCH($A210,'1_GrowthAppeals'!$A:$A,0))</f>
        <v>0</v>
      </c>
      <c r="N210" s="86">
        <f>INDEX('1_GrowthAppeals'!AF:AF,MATCH($A210,'1_GrowthAppeals'!$A:$A,0))</f>
        <v>0</v>
      </c>
      <c r="O210" s="86">
        <f>INDEX('1_GrowthAppeals'!AG:AG,MATCH($A210,'1_GrowthAppeals'!$A:$A,0))</f>
        <v>0</v>
      </c>
      <c r="P210" s="86">
        <f>INDEX('1_GrowthAppeals'!AH:AH,MATCH($A210,'1_GrowthAppeals'!$A:$A,0))</f>
        <v>0</v>
      </c>
      <c r="Q210" s="86">
        <f>INDEX('1_GrowthAppeals'!AI:AI,MATCH($A210,'1_GrowthAppeals'!$A:$A,0))</f>
        <v>0</v>
      </c>
      <c r="R210" s="86">
        <f>INDEX('1_GrowthAppeals'!AJ:AJ,MATCH($A210,'1_GrowthAppeals'!$A:$A,0))</f>
        <v>0</v>
      </c>
      <c r="S210" s="325">
        <f>INDEX('1_GrowthAppeals'!AK:AK,MATCH($A210,'1_GrowthAppeals'!$A:$A,0))</f>
        <v>0</v>
      </c>
      <c r="T210" s="327"/>
      <c r="U210" s="95"/>
      <c r="V210" s="95"/>
      <c r="W210" s="95"/>
      <c r="X210" s="95"/>
      <c r="Y210" s="95"/>
      <c r="Z210" s="95"/>
      <c r="AA210" s="95"/>
      <c r="AB210" s="95"/>
      <c r="AC210" s="95"/>
      <c r="AD210" s="95"/>
      <c r="AE210" s="95"/>
      <c r="AF210" s="95"/>
      <c r="AG210" s="95"/>
      <c r="AH210" s="95"/>
      <c r="AI210" s="318"/>
      <c r="AJ210" s="322">
        <f t="shared" si="49"/>
        <v>0</v>
      </c>
      <c r="AK210" s="88">
        <f t="shared" si="50"/>
        <v>0</v>
      </c>
      <c r="AL210" s="88">
        <f t="shared" si="51"/>
        <v>0</v>
      </c>
      <c r="AM210" s="88">
        <f t="shared" si="52"/>
        <v>0</v>
      </c>
      <c r="AN210" s="88">
        <f t="shared" si="53"/>
        <v>0</v>
      </c>
      <c r="AO210" s="88">
        <f t="shared" si="54"/>
        <v>0</v>
      </c>
      <c r="AP210" s="88">
        <f t="shared" si="55"/>
        <v>0</v>
      </c>
      <c r="AQ210" s="88">
        <f t="shared" si="56"/>
        <v>0</v>
      </c>
      <c r="AR210" s="88">
        <f t="shared" si="57"/>
        <v>0</v>
      </c>
      <c r="AS210" s="88">
        <f t="shared" si="58"/>
        <v>0</v>
      </c>
      <c r="AT210" s="88">
        <f t="shared" si="59"/>
        <v>0</v>
      </c>
      <c r="AU210" s="88">
        <f t="shared" si="60"/>
        <v>0</v>
      </c>
      <c r="AV210" s="88">
        <f t="shared" si="61"/>
        <v>0</v>
      </c>
      <c r="AW210" s="88">
        <f t="shared" si="62"/>
        <v>0</v>
      </c>
      <c r="AX210" s="88">
        <f t="shared" si="63"/>
        <v>0</v>
      </c>
      <c r="AY210" s="88">
        <f t="shared" si="64"/>
        <v>0</v>
      </c>
    </row>
    <row r="211" spans="1:51" s="48" customFormat="1">
      <c r="A211" s="72" t="str">
        <f>'Ref2'!I211</f>
        <v>E5046</v>
      </c>
      <c r="B211" s="72" t="str">
        <f>INDEX('Ref1'!$E:$E,MATCH($A211,'Ref1'!$A:$A,0))</f>
        <v>Redbridge</v>
      </c>
      <c r="C211" s="72" t="str">
        <f>INDEX('Ref2'!$E:$E,MATCH($A211,'Ref2'!$A:$A,0))</f>
        <v>No</v>
      </c>
      <c r="D211" s="86">
        <f>INDEX('1_GrowthAppeals'!V:V,MATCH($A211,'1_GrowthAppeals'!$A:$A,0))</f>
        <v>0</v>
      </c>
      <c r="E211" s="86">
        <f>INDEX('1_GrowthAppeals'!W:W,MATCH($A211,'1_GrowthAppeals'!$A:$A,0))</f>
        <v>0</v>
      </c>
      <c r="F211" s="86">
        <f>INDEX('1_GrowthAppeals'!X:X,MATCH($A211,'1_GrowthAppeals'!$A:$A,0))</f>
        <v>0</v>
      </c>
      <c r="G211" s="86">
        <f>INDEX('1_GrowthAppeals'!Y:Y,MATCH($A211,'1_GrowthAppeals'!$A:$A,0))</f>
        <v>0</v>
      </c>
      <c r="H211" s="86">
        <f>INDEX('1_GrowthAppeals'!Z:Z,MATCH($A211,'1_GrowthAppeals'!$A:$A,0))</f>
        <v>0</v>
      </c>
      <c r="I211" s="86">
        <f>INDEX('1_GrowthAppeals'!AA:AA,MATCH($A211,'1_GrowthAppeals'!$A:$A,0))</f>
        <v>0</v>
      </c>
      <c r="J211" s="86">
        <f>INDEX('1_GrowthAppeals'!AB:AB,MATCH($A211,'1_GrowthAppeals'!$A:$A,0))</f>
        <v>0</v>
      </c>
      <c r="K211" s="86">
        <f>INDEX('1_GrowthAppeals'!AC:AC,MATCH($A211,'1_GrowthAppeals'!$A:$A,0))</f>
        <v>0</v>
      </c>
      <c r="L211" s="86">
        <f>INDEX('1_GrowthAppeals'!AD:AD,MATCH($A211,'1_GrowthAppeals'!$A:$A,0))</f>
        <v>0</v>
      </c>
      <c r="M211" s="86">
        <f>INDEX('1_GrowthAppeals'!AE:AE,MATCH($A211,'1_GrowthAppeals'!$A:$A,0))</f>
        <v>0</v>
      </c>
      <c r="N211" s="86">
        <f>INDEX('1_GrowthAppeals'!AF:AF,MATCH($A211,'1_GrowthAppeals'!$A:$A,0))</f>
        <v>0</v>
      </c>
      <c r="O211" s="86">
        <f>INDEX('1_GrowthAppeals'!AG:AG,MATCH($A211,'1_GrowthAppeals'!$A:$A,0))</f>
        <v>0</v>
      </c>
      <c r="P211" s="86">
        <f>INDEX('1_GrowthAppeals'!AH:AH,MATCH($A211,'1_GrowthAppeals'!$A:$A,0))</f>
        <v>0</v>
      </c>
      <c r="Q211" s="86">
        <f>INDEX('1_GrowthAppeals'!AI:AI,MATCH($A211,'1_GrowthAppeals'!$A:$A,0))</f>
        <v>0</v>
      </c>
      <c r="R211" s="86">
        <f>INDEX('1_GrowthAppeals'!AJ:AJ,MATCH($A211,'1_GrowthAppeals'!$A:$A,0))</f>
        <v>0</v>
      </c>
      <c r="S211" s="325">
        <f>INDEX('1_GrowthAppeals'!AK:AK,MATCH($A211,'1_GrowthAppeals'!$A:$A,0))</f>
        <v>0</v>
      </c>
      <c r="T211" s="327"/>
      <c r="U211" s="95"/>
      <c r="V211" s="95"/>
      <c r="W211" s="95"/>
      <c r="X211" s="95"/>
      <c r="Y211" s="95"/>
      <c r="Z211" s="95"/>
      <c r="AA211" s="95"/>
      <c r="AB211" s="95"/>
      <c r="AC211" s="95"/>
      <c r="AD211" s="95"/>
      <c r="AE211" s="95"/>
      <c r="AF211" s="95"/>
      <c r="AG211" s="95"/>
      <c r="AH211" s="95"/>
      <c r="AI211" s="318"/>
      <c r="AJ211" s="322">
        <f t="shared" si="49"/>
        <v>0</v>
      </c>
      <c r="AK211" s="88">
        <f t="shared" si="50"/>
        <v>0</v>
      </c>
      <c r="AL211" s="88">
        <f t="shared" si="51"/>
        <v>0</v>
      </c>
      <c r="AM211" s="88">
        <f t="shared" si="52"/>
        <v>0</v>
      </c>
      <c r="AN211" s="88">
        <f t="shared" si="53"/>
        <v>0</v>
      </c>
      <c r="AO211" s="88">
        <f t="shared" si="54"/>
        <v>0</v>
      </c>
      <c r="AP211" s="88">
        <f t="shared" si="55"/>
        <v>0</v>
      </c>
      <c r="AQ211" s="88">
        <f t="shared" si="56"/>
        <v>0</v>
      </c>
      <c r="AR211" s="88">
        <f t="shared" si="57"/>
        <v>0</v>
      </c>
      <c r="AS211" s="88">
        <f t="shared" si="58"/>
        <v>0</v>
      </c>
      <c r="AT211" s="88">
        <f t="shared" si="59"/>
        <v>0</v>
      </c>
      <c r="AU211" s="88">
        <f t="shared" si="60"/>
        <v>0</v>
      </c>
      <c r="AV211" s="88">
        <f t="shared" si="61"/>
        <v>0</v>
      </c>
      <c r="AW211" s="88">
        <f t="shared" si="62"/>
        <v>0</v>
      </c>
      <c r="AX211" s="88">
        <f t="shared" si="63"/>
        <v>0</v>
      </c>
      <c r="AY211" s="88">
        <f t="shared" si="64"/>
        <v>0</v>
      </c>
    </row>
    <row r="212" spans="1:51" s="48" customFormat="1">
      <c r="A212" s="72" t="str">
        <f>'Ref2'!I212</f>
        <v>E0703</v>
      </c>
      <c r="B212" s="72" t="str">
        <f>INDEX('Ref1'!$E:$E,MATCH($A212,'Ref1'!$A:$A,0))</f>
        <v>Redcar and Cleveland</v>
      </c>
      <c r="C212" s="72" t="str">
        <f>INDEX('Ref2'!$E:$E,MATCH($A212,'Ref2'!$A:$A,0))</f>
        <v>No</v>
      </c>
      <c r="D212" s="86">
        <f>INDEX('1_GrowthAppeals'!V:V,MATCH($A212,'1_GrowthAppeals'!$A:$A,0))</f>
        <v>0</v>
      </c>
      <c r="E212" s="86">
        <f>INDEX('1_GrowthAppeals'!W:W,MATCH($A212,'1_GrowthAppeals'!$A:$A,0))</f>
        <v>0</v>
      </c>
      <c r="F212" s="86">
        <f>INDEX('1_GrowthAppeals'!X:X,MATCH($A212,'1_GrowthAppeals'!$A:$A,0))</f>
        <v>0</v>
      </c>
      <c r="G212" s="86">
        <f>INDEX('1_GrowthAppeals'!Y:Y,MATCH($A212,'1_GrowthAppeals'!$A:$A,0))</f>
        <v>0</v>
      </c>
      <c r="H212" s="86">
        <f>INDEX('1_GrowthAppeals'!Z:Z,MATCH($A212,'1_GrowthAppeals'!$A:$A,0))</f>
        <v>0</v>
      </c>
      <c r="I212" s="86">
        <f>INDEX('1_GrowthAppeals'!AA:AA,MATCH($A212,'1_GrowthAppeals'!$A:$A,0))</f>
        <v>0</v>
      </c>
      <c r="J212" s="86">
        <f>INDEX('1_GrowthAppeals'!AB:AB,MATCH($A212,'1_GrowthAppeals'!$A:$A,0))</f>
        <v>0</v>
      </c>
      <c r="K212" s="86">
        <f>INDEX('1_GrowthAppeals'!AC:AC,MATCH($A212,'1_GrowthAppeals'!$A:$A,0))</f>
        <v>0</v>
      </c>
      <c r="L212" s="86">
        <f>INDEX('1_GrowthAppeals'!AD:AD,MATCH($A212,'1_GrowthAppeals'!$A:$A,0))</f>
        <v>0</v>
      </c>
      <c r="M212" s="86">
        <f>INDEX('1_GrowthAppeals'!AE:AE,MATCH($A212,'1_GrowthAppeals'!$A:$A,0))</f>
        <v>0</v>
      </c>
      <c r="N212" s="86">
        <f>INDEX('1_GrowthAppeals'!AF:AF,MATCH($A212,'1_GrowthAppeals'!$A:$A,0))</f>
        <v>0</v>
      </c>
      <c r="O212" s="86">
        <f>INDEX('1_GrowthAppeals'!AG:AG,MATCH($A212,'1_GrowthAppeals'!$A:$A,0))</f>
        <v>0</v>
      </c>
      <c r="P212" s="86">
        <f>INDEX('1_GrowthAppeals'!AH:AH,MATCH($A212,'1_GrowthAppeals'!$A:$A,0))</f>
        <v>0</v>
      </c>
      <c r="Q212" s="86">
        <f>INDEX('1_GrowthAppeals'!AI:AI,MATCH($A212,'1_GrowthAppeals'!$A:$A,0))</f>
        <v>0</v>
      </c>
      <c r="R212" s="86">
        <f>INDEX('1_GrowthAppeals'!AJ:AJ,MATCH($A212,'1_GrowthAppeals'!$A:$A,0))</f>
        <v>0</v>
      </c>
      <c r="S212" s="325">
        <f>INDEX('1_GrowthAppeals'!AK:AK,MATCH($A212,'1_GrowthAppeals'!$A:$A,0))</f>
        <v>0</v>
      </c>
      <c r="T212" s="327"/>
      <c r="U212" s="95"/>
      <c r="V212" s="95"/>
      <c r="W212" s="95"/>
      <c r="X212" s="95"/>
      <c r="Y212" s="95"/>
      <c r="Z212" s="95"/>
      <c r="AA212" s="95"/>
      <c r="AB212" s="95"/>
      <c r="AC212" s="95"/>
      <c r="AD212" s="95"/>
      <c r="AE212" s="95"/>
      <c r="AF212" s="95"/>
      <c r="AG212" s="95"/>
      <c r="AH212" s="95"/>
      <c r="AI212" s="318"/>
      <c r="AJ212" s="322">
        <f t="shared" si="49"/>
        <v>0</v>
      </c>
      <c r="AK212" s="88">
        <f t="shared" si="50"/>
        <v>0</v>
      </c>
      <c r="AL212" s="88">
        <f t="shared" si="51"/>
        <v>0</v>
      </c>
      <c r="AM212" s="88">
        <f t="shared" si="52"/>
        <v>0</v>
      </c>
      <c r="AN212" s="88">
        <f t="shared" si="53"/>
        <v>0</v>
      </c>
      <c r="AO212" s="88">
        <f t="shared" si="54"/>
        <v>0</v>
      </c>
      <c r="AP212" s="88">
        <f t="shared" si="55"/>
        <v>0</v>
      </c>
      <c r="AQ212" s="88">
        <f t="shared" si="56"/>
        <v>0</v>
      </c>
      <c r="AR212" s="88">
        <f t="shared" si="57"/>
        <v>0</v>
      </c>
      <c r="AS212" s="88">
        <f t="shared" si="58"/>
        <v>0</v>
      </c>
      <c r="AT212" s="88">
        <f t="shared" si="59"/>
        <v>0</v>
      </c>
      <c r="AU212" s="88">
        <f t="shared" si="60"/>
        <v>0</v>
      </c>
      <c r="AV212" s="88">
        <f t="shared" si="61"/>
        <v>0</v>
      </c>
      <c r="AW212" s="88">
        <f t="shared" si="62"/>
        <v>0</v>
      </c>
      <c r="AX212" s="88">
        <f t="shared" si="63"/>
        <v>0</v>
      </c>
      <c r="AY212" s="88">
        <f t="shared" si="64"/>
        <v>0</v>
      </c>
    </row>
    <row r="213" spans="1:51" s="48" customFormat="1">
      <c r="A213" s="72" t="str">
        <f>'Ref2'!I213</f>
        <v>E1835</v>
      </c>
      <c r="B213" s="72" t="str">
        <f>INDEX('Ref1'!$E:$E,MATCH($A213,'Ref1'!$A:$A,0))</f>
        <v>Redditch</v>
      </c>
      <c r="C213" s="72" t="str">
        <f>INDEX('Ref2'!$E:$E,MATCH($A213,'Ref2'!$A:$A,0))</f>
        <v>No</v>
      </c>
      <c r="D213" s="86">
        <f>INDEX('1_GrowthAppeals'!V:V,MATCH($A213,'1_GrowthAppeals'!$A:$A,0))</f>
        <v>0</v>
      </c>
      <c r="E213" s="86">
        <f>INDEX('1_GrowthAppeals'!W:W,MATCH($A213,'1_GrowthAppeals'!$A:$A,0))</f>
        <v>0</v>
      </c>
      <c r="F213" s="86">
        <f>INDEX('1_GrowthAppeals'!X:X,MATCH($A213,'1_GrowthAppeals'!$A:$A,0))</f>
        <v>0</v>
      </c>
      <c r="G213" s="86">
        <f>INDEX('1_GrowthAppeals'!Y:Y,MATCH($A213,'1_GrowthAppeals'!$A:$A,0))</f>
        <v>0</v>
      </c>
      <c r="H213" s="86">
        <f>INDEX('1_GrowthAppeals'!Z:Z,MATCH($A213,'1_GrowthAppeals'!$A:$A,0))</f>
        <v>0</v>
      </c>
      <c r="I213" s="86">
        <f>INDEX('1_GrowthAppeals'!AA:AA,MATCH($A213,'1_GrowthAppeals'!$A:$A,0))</f>
        <v>0</v>
      </c>
      <c r="J213" s="86">
        <f>INDEX('1_GrowthAppeals'!AB:AB,MATCH($A213,'1_GrowthAppeals'!$A:$A,0))</f>
        <v>0</v>
      </c>
      <c r="K213" s="86">
        <f>INDEX('1_GrowthAppeals'!AC:AC,MATCH($A213,'1_GrowthAppeals'!$A:$A,0))</f>
        <v>0</v>
      </c>
      <c r="L213" s="86">
        <f>INDEX('1_GrowthAppeals'!AD:AD,MATCH($A213,'1_GrowthAppeals'!$A:$A,0))</f>
        <v>0</v>
      </c>
      <c r="M213" s="86">
        <f>INDEX('1_GrowthAppeals'!AE:AE,MATCH($A213,'1_GrowthAppeals'!$A:$A,0))</f>
        <v>0</v>
      </c>
      <c r="N213" s="86">
        <f>INDEX('1_GrowthAppeals'!AF:AF,MATCH($A213,'1_GrowthAppeals'!$A:$A,0))</f>
        <v>0</v>
      </c>
      <c r="O213" s="86">
        <f>INDEX('1_GrowthAppeals'!AG:AG,MATCH($A213,'1_GrowthAppeals'!$A:$A,0))</f>
        <v>0</v>
      </c>
      <c r="P213" s="86">
        <f>INDEX('1_GrowthAppeals'!AH:AH,MATCH($A213,'1_GrowthAppeals'!$A:$A,0))</f>
        <v>0</v>
      </c>
      <c r="Q213" s="86">
        <f>INDEX('1_GrowthAppeals'!AI:AI,MATCH($A213,'1_GrowthAppeals'!$A:$A,0))</f>
        <v>0</v>
      </c>
      <c r="R213" s="86">
        <f>INDEX('1_GrowthAppeals'!AJ:AJ,MATCH($A213,'1_GrowthAppeals'!$A:$A,0))</f>
        <v>0</v>
      </c>
      <c r="S213" s="325">
        <f>INDEX('1_GrowthAppeals'!AK:AK,MATCH($A213,'1_GrowthAppeals'!$A:$A,0))</f>
        <v>0</v>
      </c>
      <c r="T213" s="327"/>
      <c r="U213" s="95"/>
      <c r="V213" s="95"/>
      <c r="W213" s="95"/>
      <c r="X213" s="95"/>
      <c r="Y213" s="95"/>
      <c r="Z213" s="95"/>
      <c r="AA213" s="95"/>
      <c r="AB213" s="95"/>
      <c r="AC213" s="95"/>
      <c r="AD213" s="95"/>
      <c r="AE213" s="95"/>
      <c r="AF213" s="95"/>
      <c r="AG213" s="95"/>
      <c r="AH213" s="95"/>
      <c r="AI213" s="318"/>
      <c r="AJ213" s="322">
        <f t="shared" si="49"/>
        <v>0</v>
      </c>
      <c r="AK213" s="88">
        <f t="shared" si="50"/>
        <v>0</v>
      </c>
      <c r="AL213" s="88">
        <f t="shared" si="51"/>
        <v>0</v>
      </c>
      <c r="AM213" s="88">
        <f t="shared" si="52"/>
        <v>0</v>
      </c>
      <c r="AN213" s="88">
        <f t="shared" si="53"/>
        <v>0</v>
      </c>
      <c r="AO213" s="88">
        <f t="shared" si="54"/>
        <v>0</v>
      </c>
      <c r="AP213" s="88">
        <f t="shared" si="55"/>
        <v>0</v>
      </c>
      <c r="AQ213" s="88">
        <f t="shared" si="56"/>
        <v>0</v>
      </c>
      <c r="AR213" s="88">
        <f t="shared" si="57"/>
        <v>0</v>
      </c>
      <c r="AS213" s="88">
        <f t="shared" si="58"/>
        <v>0</v>
      </c>
      <c r="AT213" s="88">
        <f t="shared" si="59"/>
        <v>0</v>
      </c>
      <c r="AU213" s="88">
        <f t="shared" si="60"/>
        <v>0</v>
      </c>
      <c r="AV213" s="88">
        <f t="shared" si="61"/>
        <v>0</v>
      </c>
      <c r="AW213" s="88">
        <f t="shared" si="62"/>
        <v>0</v>
      </c>
      <c r="AX213" s="88">
        <f t="shared" si="63"/>
        <v>0</v>
      </c>
      <c r="AY213" s="88">
        <f t="shared" si="64"/>
        <v>0</v>
      </c>
    </row>
    <row r="214" spans="1:51" s="48" customFormat="1">
      <c r="A214" s="72" t="str">
        <f>'Ref2'!I214</f>
        <v>E3635</v>
      </c>
      <c r="B214" s="72" t="str">
        <f>INDEX('Ref1'!$E:$E,MATCH($A214,'Ref1'!$A:$A,0))</f>
        <v>Reigate and Banstead</v>
      </c>
      <c r="C214" s="72" t="str">
        <f>INDEX('Ref2'!$E:$E,MATCH($A214,'Ref2'!$A:$A,0))</f>
        <v>No</v>
      </c>
      <c r="D214" s="86">
        <f>INDEX('1_GrowthAppeals'!V:V,MATCH($A214,'1_GrowthAppeals'!$A:$A,0))</f>
        <v>0</v>
      </c>
      <c r="E214" s="86">
        <f>INDEX('1_GrowthAppeals'!W:W,MATCH($A214,'1_GrowthAppeals'!$A:$A,0))</f>
        <v>0</v>
      </c>
      <c r="F214" s="86">
        <f>INDEX('1_GrowthAppeals'!X:X,MATCH($A214,'1_GrowthAppeals'!$A:$A,0))</f>
        <v>0</v>
      </c>
      <c r="G214" s="86">
        <f>INDEX('1_GrowthAppeals'!Y:Y,MATCH($A214,'1_GrowthAppeals'!$A:$A,0))</f>
        <v>0</v>
      </c>
      <c r="H214" s="86">
        <f>INDEX('1_GrowthAppeals'!Z:Z,MATCH($A214,'1_GrowthAppeals'!$A:$A,0))</f>
        <v>0</v>
      </c>
      <c r="I214" s="86">
        <f>INDEX('1_GrowthAppeals'!AA:AA,MATCH($A214,'1_GrowthAppeals'!$A:$A,0))</f>
        <v>0</v>
      </c>
      <c r="J214" s="86">
        <f>INDEX('1_GrowthAppeals'!AB:AB,MATCH($A214,'1_GrowthAppeals'!$A:$A,0))</f>
        <v>0</v>
      </c>
      <c r="K214" s="86">
        <f>INDEX('1_GrowthAppeals'!AC:AC,MATCH($A214,'1_GrowthAppeals'!$A:$A,0))</f>
        <v>0</v>
      </c>
      <c r="L214" s="86">
        <f>INDEX('1_GrowthAppeals'!AD:AD,MATCH($A214,'1_GrowthAppeals'!$A:$A,0))</f>
        <v>0</v>
      </c>
      <c r="M214" s="86">
        <f>INDEX('1_GrowthAppeals'!AE:AE,MATCH($A214,'1_GrowthAppeals'!$A:$A,0))</f>
        <v>0</v>
      </c>
      <c r="N214" s="86">
        <f>INDEX('1_GrowthAppeals'!AF:AF,MATCH($A214,'1_GrowthAppeals'!$A:$A,0))</f>
        <v>0</v>
      </c>
      <c r="O214" s="86">
        <f>INDEX('1_GrowthAppeals'!AG:AG,MATCH($A214,'1_GrowthAppeals'!$A:$A,0))</f>
        <v>0</v>
      </c>
      <c r="P214" s="86">
        <f>INDEX('1_GrowthAppeals'!AH:AH,MATCH($A214,'1_GrowthAppeals'!$A:$A,0))</f>
        <v>0</v>
      </c>
      <c r="Q214" s="86">
        <f>INDEX('1_GrowthAppeals'!AI:AI,MATCH($A214,'1_GrowthAppeals'!$A:$A,0))</f>
        <v>0</v>
      </c>
      <c r="R214" s="86">
        <f>INDEX('1_GrowthAppeals'!AJ:AJ,MATCH($A214,'1_GrowthAppeals'!$A:$A,0))</f>
        <v>0</v>
      </c>
      <c r="S214" s="325">
        <f>INDEX('1_GrowthAppeals'!AK:AK,MATCH($A214,'1_GrowthAppeals'!$A:$A,0))</f>
        <v>0</v>
      </c>
      <c r="T214" s="327"/>
      <c r="U214" s="95"/>
      <c r="V214" s="95"/>
      <c r="W214" s="95"/>
      <c r="X214" s="95"/>
      <c r="Y214" s="95"/>
      <c r="Z214" s="95"/>
      <c r="AA214" s="95"/>
      <c r="AB214" s="95"/>
      <c r="AC214" s="95"/>
      <c r="AD214" s="95"/>
      <c r="AE214" s="95"/>
      <c r="AF214" s="95"/>
      <c r="AG214" s="95"/>
      <c r="AH214" s="95"/>
      <c r="AI214" s="318"/>
      <c r="AJ214" s="322">
        <f t="shared" si="49"/>
        <v>0</v>
      </c>
      <c r="AK214" s="88">
        <f t="shared" si="50"/>
        <v>0</v>
      </c>
      <c r="AL214" s="88">
        <f t="shared" si="51"/>
        <v>0</v>
      </c>
      <c r="AM214" s="88">
        <f t="shared" si="52"/>
        <v>0</v>
      </c>
      <c r="AN214" s="88">
        <f t="shared" si="53"/>
        <v>0</v>
      </c>
      <c r="AO214" s="88">
        <f t="shared" si="54"/>
        <v>0</v>
      </c>
      <c r="AP214" s="88">
        <f t="shared" si="55"/>
        <v>0</v>
      </c>
      <c r="AQ214" s="88">
        <f t="shared" si="56"/>
        <v>0</v>
      </c>
      <c r="AR214" s="88">
        <f t="shared" si="57"/>
        <v>0</v>
      </c>
      <c r="AS214" s="88">
        <f t="shared" si="58"/>
        <v>0</v>
      </c>
      <c r="AT214" s="88">
        <f t="shared" si="59"/>
        <v>0</v>
      </c>
      <c r="AU214" s="88">
        <f t="shared" si="60"/>
        <v>0</v>
      </c>
      <c r="AV214" s="88">
        <f t="shared" si="61"/>
        <v>0</v>
      </c>
      <c r="AW214" s="88">
        <f t="shared" si="62"/>
        <v>0</v>
      </c>
      <c r="AX214" s="88">
        <f t="shared" si="63"/>
        <v>0</v>
      </c>
      <c r="AY214" s="88">
        <f t="shared" si="64"/>
        <v>0</v>
      </c>
    </row>
    <row r="215" spans="1:51" s="48" customFormat="1">
      <c r="A215" s="72" t="str">
        <f>'Ref2'!I215</f>
        <v>E2340</v>
      </c>
      <c r="B215" s="72" t="str">
        <f>INDEX('Ref1'!$E:$E,MATCH($A215,'Ref1'!$A:$A,0))</f>
        <v>Ribble Valley</v>
      </c>
      <c r="C215" s="72" t="str">
        <f>INDEX('Ref2'!$E:$E,MATCH($A215,'Ref2'!$A:$A,0))</f>
        <v>No</v>
      </c>
      <c r="D215" s="86">
        <f>INDEX('1_GrowthAppeals'!V:V,MATCH($A215,'1_GrowthAppeals'!$A:$A,0))</f>
        <v>0</v>
      </c>
      <c r="E215" s="86">
        <f>INDEX('1_GrowthAppeals'!W:W,MATCH($A215,'1_GrowthAppeals'!$A:$A,0))</f>
        <v>0</v>
      </c>
      <c r="F215" s="86">
        <f>INDEX('1_GrowthAppeals'!X:X,MATCH($A215,'1_GrowthAppeals'!$A:$A,0))</f>
        <v>0</v>
      </c>
      <c r="G215" s="86">
        <f>INDEX('1_GrowthAppeals'!Y:Y,MATCH($A215,'1_GrowthAppeals'!$A:$A,0))</f>
        <v>0</v>
      </c>
      <c r="H215" s="86">
        <f>INDEX('1_GrowthAppeals'!Z:Z,MATCH($A215,'1_GrowthAppeals'!$A:$A,0))</f>
        <v>0</v>
      </c>
      <c r="I215" s="86">
        <f>INDEX('1_GrowthAppeals'!AA:AA,MATCH($A215,'1_GrowthAppeals'!$A:$A,0))</f>
        <v>0</v>
      </c>
      <c r="J215" s="86">
        <f>INDEX('1_GrowthAppeals'!AB:AB,MATCH($A215,'1_GrowthAppeals'!$A:$A,0))</f>
        <v>0</v>
      </c>
      <c r="K215" s="86">
        <f>INDEX('1_GrowthAppeals'!AC:AC,MATCH($A215,'1_GrowthAppeals'!$A:$A,0))</f>
        <v>0</v>
      </c>
      <c r="L215" s="86">
        <f>INDEX('1_GrowthAppeals'!AD:AD,MATCH($A215,'1_GrowthAppeals'!$A:$A,0))</f>
        <v>0</v>
      </c>
      <c r="M215" s="86">
        <f>INDEX('1_GrowthAppeals'!AE:AE,MATCH($A215,'1_GrowthAppeals'!$A:$A,0))</f>
        <v>0</v>
      </c>
      <c r="N215" s="86">
        <f>INDEX('1_GrowthAppeals'!AF:AF,MATCH($A215,'1_GrowthAppeals'!$A:$A,0))</f>
        <v>0</v>
      </c>
      <c r="O215" s="86">
        <f>INDEX('1_GrowthAppeals'!AG:AG,MATCH($A215,'1_GrowthAppeals'!$A:$A,0))</f>
        <v>0</v>
      </c>
      <c r="P215" s="86">
        <f>INDEX('1_GrowthAppeals'!AH:AH,MATCH($A215,'1_GrowthAppeals'!$A:$A,0))</f>
        <v>0</v>
      </c>
      <c r="Q215" s="86">
        <f>INDEX('1_GrowthAppeals'!AI:AI,MATCH($A215,'1_GrowthAppeals'!$A:$A,0))</f>
        <v>0</v>
      </c>
      <c r="R215" s="86">
        <f>INDEX('1_GrowthAppeals'!AJ:AJ,MATCH($A215,'1_GrowthAppeals'!$A:$A,0))</f>
        <v>0</v>
      </c>
      <c r="S215" s="325">
        <f>INDEX('1_GrowthAppeals'!AK:AK,MATCH($A215,'1_GrowthAppeals'!$A:$A,0))</f>
        <v>0</v>
      </c>
      <c r="T215" s="327"/>
      <c r="U215" s="95"/>
      <c r="V215" s="95"/>
      <c r="W215" s="95"/>
      <c r="X215" s="95"/>
      <c r="Y215" s="95"/>
      <c r="Z215" s="95"/>
      <c r="AA215" s="95"/>
      <c r="AB215" s="95"/>
      <c r="AC215" s="95"/>
      <c r="AD215" s="95"/>
      <c r="AE215" s="95"/>
      <c r="AF215" s="95"/>
      <c r="AG215" s="95"/>
      <c r="AH215" s="95"/>
      <c r="AI215" s="318"/>
      <c r="AJ215" s="322">
        <f t="shared" si="49"/>
        <v>0</v>
      </c>
      <c r="AK215" s="88">
        <f t="shared" si="50"/>
        <v>0</v>
      </c>
      <c r="AL215" s="88">
        <f t="shared" si="51"/>
        <v>0</v>
      </c>
      <c r="AM215" s="88">
        <f t="shared" si="52"/>
        <v>0</v>
      </c>
      <c r="AN215" s="88">
        <f t="shared" si="53"/>
        <v>0</v>
      </c>
      <c r="AO215" s="88">
        <f t="shared" si="54"/>
        <v>0</v>
      </c>
      <c r="AP215" s="88">
        <f t="shared" si="55"/>
        <v>0</v>
      </c>
      <c r="AQ215" s="88">
        <f t="shared" si="56"/>
        <v>0</v>
      </c>
      <c r="AR215" s="88">
        <f t="shared" si="57"/>
        <v>0</v>
      </c>
      <c r="AS215" s="88">
        <f t="shared" si="58"/>
        <v>0</v>
      </c>
      <c r="AT215" s="88">
        <f t="shared" si="59"/>
        <v>0</v>
      </c>
      <c r="AU215" s="88">
        <f t="shared" si="60"/>
        <v>0</v>
      </c>
      <c r="AV215" s="88">
        <f t="shared" si="61"/>
        <v>0</v>
      </c>
      <c r="AW215" s="88">
        <f t="shared" si="62"/>
        <v>0</v>
      </c>
      <c r="AX215" s="88">
        <f t="shared" si="63"/>
        <v>0</v>
      </c>
      <c r="AY215" s="88">
        <f t="shared" si="64"/>
        <v>0</v>
      </c>
    </row>
    <row r="216" spans="1:51" s="48" customFormat="1">
      <c r="A216" s="72" t="str">
        <f>'Ref2'!I216</f>
        <v>E5047</v>
      </c>
      <c r="B216" s="72" t="str">
        <f>INDEX('Ref1'!$E:$E,MATCH($A216,'Ref1'!$A:$A,0))</f>
        <v>Richmond upon Thames</v>
      </c>
      <c r="C216" s="72" t="str">
        <f>INDEX('Ref2'!$E:$E,MATCH($A216,'Ref2'!$A:$A,0))</f>
        <v>No</v>
      </c>
      <c r="D216" s="86">
        <f>INDEX('1_GrowthAppeals'!V:V,MATCH($A216,'1_GrowthAppeals'!$A:$A,0))</f>
        <v>0</v>
      </c>
      <c r="E216" s="86">
        <f>INDEX('1_GrowthAppeals'!W:W,MATCH($A216,'1_GrowthAppeals'!$A:$A,0))</f>
        <v>0</v>
      </c>
      <c r="F216" s="86">
        <f>INDEX('1_GrowthAppeals'!X:X,MATCH($A216,'1_GrowthAppeals'!$A:$A,0))</f>
        <v>0</v>
      </c>
      <c r="G216" s="86">
        <f>INDEX('1_GrowthAppeals'!Y:Y,MATCH($A216,'1_GrowthAppeals'!$A:$A,0))</f>
        <v>0</v>
      </c>
      <c r="H216" s="86">
        <f>INDEX('1_GrowthAppeals'!Z:Z,MATCH($A216,'1_GrowthAppeals'!$A:$A,0))</f>
        <v>0</v>
      </c>
      <c r="I216" s="86">
        <f>INDEX('1_GrowthAppeals'!AA:AA,MATCH($A216,'1_GrowthAppeals'!$A:$A,0))</f>
        <v>0</v>
      </c>
      <c r="J216" s="86">
        <f>INDEX('1_GrowthAppeals'!AB:AB,MATCH($A216,'1_GrowthAppeals'!$A:$A,0))</f>
        <v>0</v>
      </c>
      <c r="K216" s="86">
        <f>INDEX('1_GrowthAppeals'!AC:AC,MATCH($A216,'1_GrowthAppeals'!$A:$A,0))</f>
        <v>0</v>
      </c>
      <c r="L216" s="86">
        <f>INDEX('1_GrowthAppeals'!AD:AD,MATCH($A216,'1_GrowthAppeals'!$A:$A,0))</f>
        <v>0</v>
      </c>
      <c r="M216" s="86">
        <f>INDEX('1_GrowthAppeals'!AE:AE,MATCH($A216,'1_GrowthAppeals'!$A:$A,0))</f>
        <v>0</v>
      </c>
      <c r="N216" s="86">
        <f>INDEX('1_GrowthAppeals'!AF:AF,MATCH($A216,'1_GrowthAppeals'!$A:$A,0))</f>
        <v>0</v>
      </c>
      <c r="O216" s="86">
        <f>INDEX('1_GrowthAppeals'!AG:AG,MATCH($A216,'1_GrowthAppeals'!$A:$A,0))</f>
        <v>0</v>
      </c>
      <c r="P216" s="86">
        <f>INDEX('1_GrowthAppeals'!AH:AH,MATCH($A216,'1_GrowthAppeals'!$A:$A,0))</f>
        <v>0</v>
      </c>
      <c r="Q216" s="86">
        <f>INDEX('1_GrowthAppeals'!AI:AI,MATCH($A216,'1_GrowthAppeals'!$A:$A,0))</f>
        <v>0</v>
      </c>
      <c r="R216" s="86">
        <f>INDEX('1_GrowthAppeals'!AJ:AJ,MATCH($A216,'1_GrowthAppeals'!$A:$A,0))</f>
        <v>0</v>
      </c>
      <c r="S216" s="325">
        <f>INDEX('1_GrowthAppeals'!AK:AK,MATCH($A216,'1_GrowthAppeals'!$A:$A,0))</f>
        <v>0</v>
      </c>
      <c r="T216" s="327"/>
      <c r="U216" s="95"/>
      <c r="V216" s="95"/>
      <c r="W216" s="95"/>
      <c r="X216" s="95"/>
      <c r="Y216" s="95"/>
      <c r="Z216" s="95"/>
      <c r="AA216" s="95"/>
      <c r="AB216" s="95"/>
      <c r="AC216" s="95"/>
      <c r="AD216" s="95"/>
      <c r="AE216" s="95"/>
      <c r="AF216" s="95"/>
      <c r="AG216" s="95"/>
      <c r="AH216" s="95"/>
      <c r="AI216" s="318"/>
      <c r="AJ216" s="322">
        <f t="shared" si="49"/>
        <v>0</v>
      </c>
      <c r="AK216" s="88">
        <f t="shared" si="50"/>
        <v>0</v>
      </c>
      <c r="AL216" s="88">
        <f t="shared" si="51"/>
        <v>0</v>
      </c>
      <c r="AM216" s="88">
        <f t="shared" si="52"/>
        <v>0</v>
      </c>
      <c r="AN216" s="88">
        <f t="shared" si="53"/>
        <v>0</v>
      </c>
      <c r="AO216" s="88">
        <f t="shared" si="54"/>
        <v>0</v>
      </c>
      <c r="AP216" s="88">
        <f t="shared" si="55"/>
        <v>0</v>
      </c>
      <c r="AQ216" s="88">
        <f t="shared" si="56"/>
        <v>0</v>
      </c>
      <c r="AR216" s="88">
        <f t="shared" si="57"/>
        <v>0</v>
      </c>
      <c r="AS216" s="88">
        <f t="shared" si="58"/>
        <v>0</v>
      </c>
      <c r="AT216" s="88">
        <f t="shared" si="59"/>
        <v>0</v>
      </c>
      <c r="AU216" s="88">
        <f t="shared" si="60"/>
        <v>0</v>
      </c>
      <c r="AV216" s="88">
        <f t="shared" si="61"/>
        <v>0</v>
      </c>
      <c r="AW216" s="88">
        <f t="shared" si="62"/>
        <v>0</v>
      </c>
      <c r="AX216" s="88">
        <f t="shared" si="63"/>
        <v>0</v>
      </c>
      <c r="AY216" s="88">
        <f t="shared" si="64"/>
        <v>0</v>
      </c>
    </row>
    <row r="217" spans="1:51" s="48" customFormat="1">
      <c r="A217" s="72" t="str">
        <f>'Ref2'!I217</f>
        <v>E2734</v>
      </c>
      <c r="B217" s="72" t="str">
        <f>INDEX('Ref1'!$E:$E,MATCH($A217,'Ref1'!$A:$A,0))</f>
        <v>Richmondshire</v>
      </c>
      <c r="C217" s="72" t="str">
        <f>INDEX('Ref2'!$E:$E,MATCH($A217,'Ref2'!$A:$A,0))</f>
        <v>No</v>
      </c>
      <c r="D217" s="86">
        <f>INDEX('1_GrowthAppeals'!V:V,MATCH($A217,'1_GrowthAppeals'!$A:$A,0))</f>
        <v>0</v>
      </c>
      <c r="E217" s="86">
        <f>INDEX('1_GrowthAppeals'!W:W,MATCH($A217,'1_GrowthAppeals'!$A:$A,0))</f>
        <v>0</v>
      </c>
      <c r="F217" s="86">
        <f>INDEX('1_GrowthAppeals'!X:X,MATCH($A217,'1_GrowthAppeals'!$A:$A,0))</f>
        <v>0</v>
      </c>
      <c r="G217" s="86">
        <f>INDEX('1_GrowthAppeals'!Y:Y,MATCH($A217,'1_GrowthAppeals'!$A:$A,0))</f>
        <v>0</v>
      </c>
      <c r="H217" s="86">
        <f>INDEX('1_GrowthAppeals'!Z:Z,MATCH($A217,'1_GrowthAppeals'!$A:$A,0))</f>
        <v>0</v>
      </c>
      <c r="I217" s="86">
        <f>INDEX('1_GrowthAppeals'!AA:AA,MATCH($A217,'1_GrowthAppeals'!$A:$A,0))</f>
        <v>0</v>
      </c>
      <c r="J217" s="86">
        <f>INDEX('1_GrowthAppeals'!AB:AB,MATCH($A217,'1_GrowthAppeals'!$A:$A,0))</f>
        <v>0</v>
      </c>
      <c r="K217" s="86">
        <f>INDEX('1_GrowthAppeals'!AC:AC,MATCH($A217,'1_GrowthAppeals'!$A:$A,0))</f>
        <v>0</v>
      </c>
      <c r="L217" s="86">
        <f>INDEX('1_GrowthAppeals'!AD:AD,MATCH($A217,'1_GrowthAppeals'!$A:$A,0))</f>
        <v>0</v>
      </c>
      <c r="M217" s="86">
        <f>INDEX('1_GrowthAppeals'!AE:AE,MATCH($A217,'1_GrowthAppeals'!$A:$A,0))</f>
        <v>0</v>
      </c>
      <c r="N217" s="86">
        <f>INDEX('1_GrowthAppeals'!AF:AF,MATCH($A217,'1_GrowthAppeals'!$A:$A,0))</f>
        <v>0</v>
      </c>
      <c r="O217" s="86">
        <f>INDEX('1_GrowthAppeals'!AG:AG,MATCH($A217,'1_GrowthAppeals'!$A:$A,0))</f>
        <v>0</v>
      </c>
      <c r="P217" s="86">
        <f>INDEX('1_GrowthAppeals'!AH:AH,MATCH($A217,'1_GrowthAppeals'!$A:$A,0))</f>
        <v>0</v>
      </c>
      <c r="Q217" s="86">
        <f>INDEX('1_GrowthAppeals'!AI:AI,MATCH($A217,'1_GrowthAppeals'!$A:$A,0))</f>
        <v>0</v>
      </c>
      <c r="R217" s="86">
        <f>INDEX('1_GrowthAppeals'!AJ:AJ,MATCH($A217,'1_GrowthAppeals'!$A:$A,0))</f>
        <v>0</v>
      </c>
      <c r="S217" s="325">
        <f>INDEX('1_GrowthAppeals'!AK:AK,MATCH($A217,'1_GrowthAppeals'!$A:$A,0))</f>
        <v>0</v>
      </c>
      <c r="T217" s="327"/>
      <c r="U217" s="95"/>
      <c r="V217" s="95"/>
      <c r="W217" s="95"/>
      <c r="X217" s="95"/>
      <c r="Y217" s="95"/>
      <c r="Z217" s="95"/>
      <c r="AA217" s="95"/>
      <c r="AB217" s="95"/>
      <c r="AC217" s="95"/>
      <c r="AD217" s="95"/>
      <c r="AE217" s="95"/>
      <c r="AF217" s="95"/>
      <c r="AG217" s="95"/>
      <c r="AH217" s="95"/>
      <c r="AI217" s="318"/>
      <c r="AJ217" s="322">
        <f t="shared" si="49"/>
        <v>0</v>
      </c>
      <c r="AK217" s="88">
        <f t="shared" si="50"/>
        <v>0</v>
      </c>
      <c r="AL217" s="88">
        <f t="shared" si="51"/>
        <v>0</v>
      </c>
      <c r="AM217" s="88">
        <f t="shared" si="52"/>
        <v>0</v>
      </c>
      <c r="AN217" s="88">
        <f t="shared" si="53"/>
        <v>0</v>
      </c>
      <c r="AO217" s="88">
        <f t="shared" si="54"/>
        <v>0</v>
      </c>
      <c r="AP217" s="88">
        <f t="shared" si="55"/>
        <v>0</v>
      </c>
      <c r="AQ217" s="88">
        <f t="shared" si="56"/>
        <v>0</v>
      </c>
      <c r="AR217" s="88">
        <f t="shared" si="57"/>
        <v>0</v>
      </c>
      <c r="AS217" s="88">
        <f t="shared" si="58"/>
        <v>0</v>
      </c>
      <c r="AT217" s="88">
        <f t="shared" si="59"/>
        <v>0</v>
      </c>
      <c r="AU217" s="88">
        <f t="shared" si="60"/>
        <v>0</v>
      </c>
      <c r="AV217" s="88">
        <f t="shared" si="61"/>
        <v>0</v>
      </c>
      <c r="AW217" s="88">
        <f t="shared" si="62"/>
        <v>0</v>
      </c>
      <c r="AX217" s="88">
        <f t="shared" si="63"/>
        <v>0</v>
      </c>
      <c r="AY217" s="88">
        <f t="shared" si="64"/>
        <v>0</v>
      </c>
    </row>
    <row r="218" spans="1:51" s="48" customFormat="1">
      <c r="A218" s="72" t="str">
        <f>'Ref2'!I218</f>
        <v>E4205</v>
      </c>
      <c r="B218" s="72" t="str">
        <f>INDEX('Ref1'!$E:$E,MATCH($A218,'Ref1'!$A:$A,0))</f>
        <v>Rochdale</v>
      </c>
      <c r="C218" s="72" t="str">
        <f>INDEX('Ref2'!$E:$E,MATCH($A218,'Ref2'!$A:$A,0))</f>
        <v>No</v>
      </c>
      <c r="D218" s="86">
        <f>INDEX('1_GrowthAppeals'!V:V,MATCH($A218,'1_GrowthAppeals'!$A:$A,0))</f>
        <v>0</v>
      </c>
      <c r="E218" s="86">
        <f>INDEX('1_GrowthAppeals'!W:W,MATCH($A218,'1_GrowthAppeals'!$A:$A,0))</f>
        <v>0</v>
      </c>
      <c r="F218" s="86">
        <f>INDEX('1_GrowthAppeals'!X:X,MATCH($A218,'1_GrowthAppeals'!$A:$A,0))</f>
        <v>0</v>
      </c>
      <c r="G218" s="86">
        <f>INDEX('1_GrowthAppeals'!Y:Y,MATCH($A218,'1_GrowthAppeals'!$A:$A,0))</f>
        <v>0</v>
      </c>
      <c r="H218" s="86">
        <f>INDEX('1_GrowthAppeals'!Z:Z,MATCH($A218,'1_GrowthAppeals'!$A:$A,0))</f>
        <v>0</v>
      </c>
      <c r="I218" s="86">
        <f>INDEX('1_GrowthAppeals'!AA:AA,MATCH($A218,'1_GrowthAppeals'!$A:$A,0))</f>
        <v>0</v>
      </c>
      <c r="J218" s="86">
        <f>INDEX('1_GrowthAppeals'!AB:AB,MATCH($A218,'1_GrowthAppeals'!$A:$A,0))</f>
        <v>0</v>
      </c>
      <c r="K218" s="86">
        <f>INDEX('1_GrowthAppeals'!AC:AC,MATCH($A218,'1_GrowthAppeals'!$A:$A,0))</f>
        <v>0</v>
      </c>
      <c r="L218" s="86">
        <f>INDEX('1_GrowthAppeals'!AD:AD,MATCH($A218,'1_GrowthAppeals'!$A:$A,0))</f>
        <v>0</v>
      </c>
      <c r="M218" s="86">
        <f>INDEX('1_GrowthAppeals'!AE:AE,MATCH($A218,'1_GrowthAppeals'!$A:$A,0))</f>
        <v>0</v>
      </c>
      <c r="N218" s="86">
        <f>INDEX('1_GrowthAppeals'!AF:AF,MATCH($A218,'1_GrowthAppeals'!$A:$A,0))</f>
        <v>0</v>
      </c>
      <c r="O218" s="86">
        <f>INDEX('1_GrowthAppeals'!AG:AG,MATCH($A218,'1_GrowthAppeals'!$A:$A,0))</f>
        <v>0</v>
      </c>
      <c r="P218" s="86">
        <f>INDEX('1_GrowthAppeals'!AH:AH,MATCH($A218,'1_GrowthAppeals'!$A:$A,0))</f>
        <v>0</v>
      </c>
      <c r="Q218" s="86">
        <f>INDEX('1_GrowthAppeals'!AI:AI,MATCH($A218,'1_GrowthAppeals'!$A:$A,0))</f>
        <v>0</v>
      </c>
      <c r="R218" s="86">
        <f>INDEX('1_GrowthAppeals'!AJ:AJ,MATCH($A218,'1_GrowthAppeals'!$A:$A,0))</f>
        <v>0</v>
      </c>
      <c r="S218" s="325">
        <f>INDEX('1_GrowthAppeals'!AK:AK,MATCH($A218,'1_GrowthAppeals'!$A:$A,0))</f>
        <v>0</v>
      </c>
      <c r="T218" s="327"/>
      <c r="U218" s="95"/>
      <c r="V218" s="95"/>
      <c r="W218" s="95"/>
      <c r="X218" s="95"/>
      <c r="Y218" s="95"/>
      <c r="Z218" s="95"/>
      <c r="AA218" s="95"/>
      <c r="AB218" s="95"/>
      <c r="AC218" s="95"/>
      <c r="AD218" s="95"/>
      <c r="AE218" s="95"/>
      <c r="AF218" s="95"/>
      <c r="AG218" s="95"/>
      <c r="AH218" s="95"/>
      <c r="AI218" s="318"/>
      <c r="AJ218" s="322">
        <f t="shared" si="49"/>
        <v>0</v>
      </c>
      <c r="AK218" s="88">
        <f t="shared" si="50"/>
        <v>0</v>
      </c>
      <c r="AL218" s="88">
        <f t="shared" si="51"/>
        <v>0</v>
      </c>
      <c r="AM218" s="88">
        <f t="shared" si="52"/>
        <v>0</v>
      </c>
      <c r="AN218" s="88">
        <f t="shared" si="53"/>
        <v>0</v>
      </c>
      <c r="AO218" s="88">
        <f t="shared" si="54"/>
        <v>0</v>
      </c>
      <c r="AP218" s="88">
        <f t="shared" si="55"/>
        <v>0</v>
      </c>
      <c r="AQ218" s="88">
        <f t="shared" si="56"/>
        <v>0</v>
      </c>
      <c r="AR218" s="88">
        <f t="shared" si="57"/>
        <v>0</v>
      </c>
      <c r="AS218" s="88">
        <f t="shared" si="58"/>
        <v>0</v>
      </c>
      <c r="AT218" s="88">
        <f t="shared" si="59"/>
        <v>0</v>
      </c>
      <c r="AU218" s="88">
        <f t="shared" si="60"/>
        <v>0</v>
      </c>
      <c r="AV218" s="88">
        <f t="shared" si="61"/>
        <v>0</v>
      </c>
      <c r="AW218" s="88">
        <f t="shared" si="62"/>
        <v>0</v>
      </c>
      <c r="AX218" s="88">
        <f t="shared" si="63"/>
        <v>0</v>
      </c>
      <c r="AY218" s="88">
        <f t="shared" si="64"/>
        <v>0</v>
      </c>
    </row>
    <row r="219" spans="1:51" s="48" customFormat="1">
      <c r="A219" s="72" t="str">
        <f>'Ref2'!I219</f>
        <v>E1540</v>
      </c>
      <c r="B219" s="72" t="str">
        <f>INDEX('Ref1'!$E:$E,MATCH($A219,'Ref1'!$A:$A,0))</f>
        <v>Rochford</v>
      </c>
      <c r="C219" s="72" t="str">
        <f>INDEX('Ref2'!$E:$E,MATCH($A219,'Ref2'!$A:$A,0))</f>
        <v>No</v>
      </c>
      <c r="D219" s="86">
        <f>INDEX('1_GrowthAppeals'!V:V,MATCH($A219,'1_GrowthAppeals'!$A:$A,0))</f>
        <v>0</v>
      </c>
      <c r="E219" s="86">
        <f>INDEX('1_GrowthAppeals'!W:W,MATCH($A219,'1_GrowthAppeals'!$A:$A,0))</f>
        <v>0</v>
      </c>
      <c r="F219" s="86">
        <f>INDEX('1_GrowthAppeals'!X:X,MATCH($A219,'1_GrowthAppeals'!$A:$A,0))</f>
        <v>0</v>
      </c>
      <c r="G219" s="86">
        <f>INDEX('1_GrowthAppeals'!Y:Y,MATCH($A219,'1_GrowthAppeals'!$A:$A,0))</f>
        <v>0</v>
      </c>
      <c r="H219" s="86">
        <f>INDEX('1_GrowthAppeals'!Z:Z,MATCH($A219,'1_GrowthAppeals'!$A:$A,0))</f>
        <v>0</v>
      </c>
      <c r="I219" s="86">
        <f>INDEX('1_GrowthAppeals'!AA:AA,MATCH($A219,'1_GrowthAppeals'!$A:$A,0))</f>
        <v>0</v>
      </c>
      <c r="J219" s="86">
        <f>INDEX('1_GrowthAppeals'!AB:AB,MATCH($A219,'1_GrowthAppeals'!$A:$A,0))</f>
        <v>0</v>
      </c>
      <c r="K219" s="86">
        <f>INDEX('1_GrowthAppeals'!AC:AC,MATCH($A219,'1_GrowthAppeals'!$A:$A,0))</f>
        <v>0</v>
      </c>
      <c r="L219" s="86">
        <f>INDEX('1_GrowthAppeals'!AD:AD,MATCH($A219,'1_GrowthAppeals'!$A:$A,0))</f>
        <v>0</v>
      </c>
      <c r="M219" s="86">
        <f>INDEX('1_GrowthAppeals'!AE:AE,MATCH($A219,'1_GrowthAppeals'!$A:$A,0))</f>
        <v>0</v>
      </c>
      <c r="N219" s="86">
        <f>INDEX('1_GrowthAppeals'!AF:AF,MATCH($A219,'1_GrowthAppeals'!$A:$A,0))</f>
        <v>0</v>
      </c>
      <c r="O219" s="86">
        <f>INDEX('1_GrowthAppeals'!AG:AG,MATCH($A219,'1_GrowthAppeals'!$A:$A,0))</f>
        <v>0</v>
      </c>
      <c r="P219" s="86">
        <f>INDEX('1_GrowthAppeals'!AH:AH,MATCH($A219,'1_GrowthAppeals'!$A:$A,0))</f>
        <v>0</v>
      </c>
      <c r="Q219" s="86">
        <f>INDEX('1_GrowthAppeals'!AI:AI,MATCH($A219,'1_GrowthAppeals'!$A:$A,0))</f>
        <v>0</v>
      </c>
      <c r="R219" s="86">
        <f>INDEX('1_GrowthAppeals'!AJ:AJ,MATCH($A219,'1_GrowthAppeals'!$A:$A,0))</f>
        <v>0</v>
      </c>
      <c r="S219" s="325">
        <f>INDEX('1_GrowthAppeals'!AK:AK,MATCH($A219,'1_GrowthAppeals'!$A:$A,0))</f>
        <v>0</v>
      </c>
      <c r="T219" s="327"/>
      <c r="U219" s="95"/>
      <c r="V219" s="95"/>
      <c r="W219" s="95"/>
      <c r="X219" s="95"/>
      <c r="Y219" s="95"/>
      <c r="Z219" s="95"/>
      <c r="AA219" s="95"/>
      <c r="AB219" s="95"/>
      <c r="AC219" s="95"/>
      <c r="AD219" s="95"/>
      <c r="AE219" s="95"/>
      <c r="AF219" s="95"/>
      <c r="AG219" s="95"/>
      <c r="AH219" s="95"/>
      <c r="AI219" s="318"/>
      <c r="AJ219" s="322">
        <f t="shared" si="49"/>
        <v>0</v>
      </c>
      <c r="AK219" s="88">
        <f t="shared" si="50"/>
        <v>0</v>
      </c>
      <c r="AL219" s="88">
        <f t="shared" si="51"/>
        <v>0</v>
      </c>
      <c r="AM219" s="88">
        <f t="shared" si="52"/>
        <v>0</v>
      </c>
      <c r="AN219" s="88">
        <f t="shared" si="53"/>
        <v>0</v>
      </c>
      <c r="AO219" s="88">
        <f t="shared" si="54"/>
        <v>0</v>
      </c>
      <c r="AP219" s="88">
        <f t="shared" si="55"/>
        <v>0</v>
      </c>
      <c r="AQ219" s="88">
        <f t="shared" si="56"/>
        <v>0</v>
      </c>
      <c r="AR219" s="88">
        <f t="shared" si="57"/>
        <v>0</v>
      </c>
      <c r="AS219" s="88">
        <f t="shared" si="58"/>
        <v>0</v>
      </c>
      <c r="AT219" s="88">
        <f t="shared" si="59"/>
        <v>0</v>
      </c>
      <c r="AU219" s="88">
        <f t="shared" si="60"/>
        <v>0</v>
      </c>
      <c r="AV219" s="88">
        <f t="shared" si="61"/>
        <v>0</v>
      </c>
      <c r="AW219" s="88">
        <f t="shared" si="62"/>
        <v>0</v>
      </c>
      <c r="AX219" s="88">
        <f t="shared" si="63"/>
        <v>0</v>
      </c>
      <c r="AY219" s="88">
        <f t="shared" si="64"/>
        <v>0</v>
      </c>
    </row>
    <row r="220" spans="1:51" s="48" customFormat="1">
      <c r="A220" s="72" t="str">
        <f>'Ref2'!I220</f>
        <v>E2341</v>
      </c>
      <c r="B220" s="72" t="str">
        <f>INDEX('Ref1'!$E:$E,MATCH($A220,'Ref1'!$A:$A,0))</f>
        <v>Rossendale</v>
      </c>
      <c r="C220" s="72" t="str">
        <f>INDEX('Ref2'!$E:$E,MATCH($A220,'Ref2'!$A:$A,0))</f>
        <v>No</v>
      </c>
      <c r="D220" s="86">
        <f>INDEX('1_GrowthAppeals'!V:V,MATCH($A220,'1_GrowthAppeals'!$A:$A,0))</f>
        <v>0</v>
      </c>
      <c r="E220" s="86">
        <f>INDEX('1_GrowthAppeals'!W:W,MATCH($A220,'1_GrowthAppeals'!$A:$A,0))</f>
        <v>0</v>
      </c>
      <c r="F220" s="86">
        <f>INDEX('1_GrowthAppeals'!X:X,MATCH($A220,'1_GrowthAppeals'!$A:$A,0))</f>
        <v>0</v>
      </c>
      <c r="G220" s="86">
        <f>INDEX('1_GrowthAppeals'!Y:Y,MATCH($A220,'1_GrowthAppeals'!$A:$A,0))</f>
        <v>0</v>
      </c>
      <c r="H220" s="86">
        <f>INDEX('1_GrowthAppeals'!Z:Z,MATCH($A220,'1_GrowthAppeals'!$A:$A,0))</f>
        <v>0</v>
      </c>
      <c r="I220" s="86">
        <f>INDEX('1_GrowthAppeals'!AA:AA,MATCH($A220,'1_GrowthAppeals'!$A:$A,0))</f>
        <v>0</v>
      </c>
      <c r="J220" s="86">
        <f>INDEX('1_GrowthAppeals'!AB:AB,MATCH($A220,'1_GrowthAppeals'!$A:$A,0))</f>
        <v>0</v>
      </c>
      <c r="K220" s="86">
        <f>INDEX('1_GrowthAppeals'!AC:AC,MATCH($A220,'1_GrowthAppeals'!$A:$A,0))</f>
        <v>0</v>
      </c>
      <c r="L220" s="86">
        <f>INDEX('1_GrowthAppeals'!AD:AD,MATCH($A220,'1_GrowthAppeals'!$A:$A,0))</f>
        <v>0</v>
      </c>
      <c r="M220" s="86">
        <f>INDEX('1_GrowthAppeals'!AE:AE,MATCH($A220,'1_GrowthAppeals'!$A:$A,0))</f>
        <v>0</v>
      </c>
      <c r="N220" s="86">
        <f>INDEX('1_GrowthAppeals'!AF:AF,MATCH($A220,'1_GrowthAppeals'!$A:$A,0))</f>
        <v>0</v>
      </c>
      <c r="O220" s="86">
        <f>INDEX('1_GrowthAppeals'!AG:AG,MATCH($A220,'1_GrowthAppeals'!$A:$A,0))</f>
        <v>0</v>
      </c>
      <c r="P220" s="86">
        <f>INDEX('1_GrowthAppeals'!AH:AH,MATCH($A220,'1_GrowthAppeals'!$A:$A,0))</f>
        <v>0</v>
      </c>
      <c r="Q220" s="86">
        <f>INDEX('1_GrowthAppeals'!AI:AI,MATCH($A220,'1_GrowthAppeals'!$A:$A,0))</f>
        <v>0</v>
      </c>
      <c r="R220" s="86">
        <f>INDEX('1_GrowthAppeals'!AJ:AJ,MATCH($A220,'1_GrowthAppeals'!$A:$A,0))</f>
        <v>0</v>
      </c>
      <c r="S220" s="325">
        <f>INDEX('1_GrowthAppeals'!AK:AK,MATCH($A220,'1_GrowthAppeals'!$A:$A,0))</f>
        <v>0</v>
      </c>
      <c r="T220" s="327"/>
      <c r="U220" s="95"/>
      <c r="V220" s="95"/>
      <c r="W220" s="95"/>
      <c r="X220" s="95"/>
      <c r="Y220" s="95"/>
      <c r="Z220" s="95"/>
      <c r="AA220" s="95"/>
      <c r="AB220" s="95"/>
      <c r="AC220" s="95"/>
      <c r="AD220" s="95"/>
      <c r="AE220" s="95"/>
      <c r="AF220" s="95"/>
      <c r="AG220" s="95"/>
      <c r="AH220" s="95"/>
      <c r="AI220" s="318"/>
      <c r="AJ220" s="322">
        <f t="shared" si="49"/>
        <v>0</v>
      </c>
      <c r="AK220" s="88">
        <f t="shared" si="50"/>
        <v>0</v>
      </c>
      <c r="AL220" s="88">
        <f t="shared" si="51"/>
        <v>0</v>
      </c>
      <c r="AM220" s="88">
        <f t="shared" si="52"/>
        <v>0</v>
      </c>
      <c r="AN220" s="88">
        <f t="shared" si="53"/>
        <v>0</v>
      </c>
      <c r="AO220" s="88">
        <f t="shared" si="54"/>
        <v>0</v>
      </c>
      <c r="AP220" s="88">
        <f t="shared" si="55"/>
        <v>0</v>
      </c>
      <c r="AQ220" s="88">
        <f t="shared" si="56"/>
        <v>0</v>
      </c>
      <c r="AR220" s="88">
        <f t="shared" si="57"/>
        <v>0</v>
      </c>
      <c r="AS220" s="88">
        <f t="shared" si="58"/>
        <v>0</v>
      </c>
      <c r="AT220" s="88">
        <f t="shared" si="59"/>
        <v>0</v>
      </c>
      <c r="AU220" s="88">
        <f t="shared" si="60"/>
        <v>0</v>
      </c>
      <c r="AV220" s="88">
        <f t="shared" si="61"/>
        <v>0</v>
      </c>
      <c r="AW220" s="88">
        <f t="shared" si="62"/>
        <v>0</v>
      </c>
      <c r="AX220" s="88">
        <f t="shared" si="63"/>
        <v>0</v>
      </c>
      <c r="AY220" s="88">
        <f t="shared" si="64"/>
        <v>0</v>
      </c>
    </row>
    <row r="221" spans="1:51" s="48" customFormat="1">
      <c r="A221" s="72" t="str">
        <f>'Ref2'!I221</f>
        <v>E1436</v>
      </c>
      <c r="B221" s="72" t="str">
        <f>INDEX('Ref1'!$E:$E,MATCH($A221,'Ref1'!$A:$A,0))</f>
        <v>Rother</v>
      </c>
      <c r="C221" s="72" t="str">
        <f>INDEX('Ref2'!$E:$E,MATCH($A221,'Ref2'!$A:$A,0))</f>
        <v>No</v>
      </c>
      <c r="D221" s="86">
        <f>INDEX('1_GrowthAppeals'!V:V,MATCH($A221,'1_GrowthAppeals'!$A:$A,0))</f>
        <v>0</v>
      </c>
      <c r="E221" s="86">
        <f>INDEX('1_GrowthAppeals'!W:W,MATCH($A221,'1_GrowthAppeals'!$A:$A,0))</f>
        <v>0</v>
      </c>
      <c r="F221" s="86">
        <f>INDEX('1_GrowthAppeals'!X:X,MATCH($A221,'1_GrowthAppeals'!$A:$A,0))</f>
        <v>0</v>
      </c>
      <c r="G221" s="86">
        <f>INDEX('1_GrowthAppeals'!Y:Y,MATCH($A221,'1_GrowthAppeals'!$A:$A,0))</f>
        <v>0</v>
      </c>
      <c r="H221" s="86">
        <f>INDEX('1_GrowthAppeals'!Z:Z,MATCH($A221,'1_GrowthAppeals'!$A:$A,0))</f>
        <v>0</v>
      </c>
      <c r="I221" s="86">
        <f>INDEX('1_GrowthAppeals'!AA:AA,MATCH($A221,'1_GrowthAppeals'!$A:$A,0))</f>
        <v>0</v>
      </c>
      <c r="J221" s="86">
        <f>INDEX('1_GrowthAppeals'!AB:AB,MATCH($A221,'1_GrowthAppeals'!$A:$A,0))</f>
        <v>0</v>
      </c>
      <c r="K221" s="86">
        <f>INDEX('1_GrowthAppeals'!AC:AC,MATCH($A221,'1_GrowthAppeals'!$A:$A,0))</f>
        <v>0</v>
      </c>
      <c r="L221" s="86">
        <f>INDEX('1_GrowthAppeals'!AD:AD,MATCH($A221,'1_GrowthAppeals'!$A:$A,0))</f>
        <v>0</v>
      </c>
      <c r="M221" s="86">
        <f>INDEX('1_GrowthAppeals'!AE:AE,MATCH($A221,'1_GrowthAppeals'!$A:$A,0))</f>
        <v>0</v>
      </c>
      <c r="N221" s="86">
        <f>INDEX('1_GrowthAppeals'!AF:AF,MATCH($A221,'1_GrowthAppeals'!$A:$A,0))</f>
        <v>0</v>
      </c>
      <c r="O221" s="86">
        <f>INDEX('1_GrowthAppeals'!AG:AG,MATCH($A221,'1_GrowthAppeals'!$A:$A,0))</f>
        <v>0</v>
      </c>
      <c r="P221" s="86">
        <f>INDEX('1_GrowthAppeals'!AH:AH,MATCH($A221,'1_GrowthAppeals'!$A:$A,0))</f>
        <v>0</v>
      </c>
      <c r="Q221" s="86">
        <f>INDEX('1_GrowthAppeals'!AI:AI,MATCH($A221,'1_GrowthAppeals'!$A:$A,0))</f>
        <v>0</v>
      </c>
      <c r="R221" s="86">
        <f>INDEX('1_GrowthAppeals'!AJ:AJ,MATCH($A221,'1_GrowthAppeals'!$A:$A,0))</f>
        <v>0</v>
      </c>
      <c r="S221" s="325">
        <f>INDEX('1_GrowthAppeals'!AK:AK,MATCH($A221,'1_GrowthAppeals'!$A:$A,0))</f>
        <v>0</v>
      </c>
      <c r="T221" s="327"/>
      <c r="U221" s="95"/>
      <c r="V221" s="95"/>
      <c r="W221" s="95"/>
      <c r="X221" s="95"/>
      <c r="Y221" s="95"/>
      <c r="Z221" s="95"/>
      <c r="AA221" s="95"/>
      <c r="AB221" s="95"/>
      <c r="AC221" s="95"/>
      <c r="AD221" s="95"/>
      <c r="AE221" s="95"/>
      <c r="AF221" s="95"/>
      <c r="AG221" s="95"/>
      <c r="AH221" s="95"/>
      <c r="AI221" s="318"/>
      <c r="AJ221" s="322">
        <f t="shared" si="49"/>
        <v>0</v>
      </c>
      <c r="AK221" s="88">
        <f t="shared" si="50"/>
        <v>0</v>
      </c>
      <c r="AL221" s="88">
        <f t="shared" si="51"/>
        <v>0</v>
      </c>
      <c r="AM221" s="88">
        <f t="shared" si="52"/>
        <v>0</v>
      </c>
      <c r="AN221" s="88">
        <f t="shared" si="53"/>
        <v>0</v>
      </c>
      <c r="AO221" s="88">
        <f t="shared" si="54"/>
        <v>0</v>
      </c>
      <c r="AP221" s="88">
        <f t="shared" si="55"/>
        <v>0</v>
      </c>
      <c r="AQ221" s="88">
        <f t="shared" si="56"/>
        <v>0</v>
      </c>
      <c r="AR221" s="88">
        <f t="shared" si="57"/>
        <v>0</v>
      </c>
      <c r="AS221" s="88">
        <f t="shared" si="58"/>
        <v>0</v>
      </c>
      <c r="AT221" s="88">
        <f t="shared" si="59"/>
        <v>0</v>
      </c>
      <c r="AU221" s="88">
        <f t="shared" si="60"/>
        <v>0</v>
      </c>
      <c r="AV221" s="88">
        <f t="shared" si="61"/>
        <v>0</v>
      </c>
      <c r="AW221" s="88">
        <f t="shared" si="62"/>
        <v>0</v>
      </c>
      <c r="AX221" s="88">
        <f t="shared" si="63"/>
        <v>0</v>
      </c>
      <c r="AY221" s="88">
        <f t="shared" si="64"/>
        <v>0</v>
      </c>
    </row>
    <row r="222" spans="1:51" s="48" customFormat="1">
      <c r="A222" s="72" t="str">
        <f>'Ref2'!I222</f>
        <v>E4403</v>
      </c>
      <c r="B222" s="72" t="str">
        <f>INDEX('Ref1'!$E:$E,MATCH($A222,'Ref1'!$A:$A,0))</f>
        <v>Rotherham</v>
      </c>
      <c r="C222" s="72" t="str">
        <f>INDEX('Ref2'!$E:$E,MATCH($A222,'Ref2'!$A:$A,0))</f>
        <v>No</v>
      </c>
      <c r="D222" s="86">
        <f>INDEX('1_GrowthAppeals'!V:V,MATCH($A222,'1_GrowthAppeals'!$A:$A,0))</f>
        <v>0</v>
      </c>
      <c r="E222" s="86">
        <f>INDEX('1_GrowthAppeals'!W:W,MATCH($A222,'1_GrowthAppeals'!$A:$A,0))</f>
        <v>0</v>
      </c>
      <c r="F222" s="86">
        <f>INDEX('1_GrowthAppeals'!X:X,MATCH($A222,'1_GrowthAppeals'!$A:$A,0))</f>
        <v>0</v>
      </c>
      <c r="G222" s="86">
        <f>INDEX('1_GrowthAppeals'!Y:Y,MATCH($A222,'1_GrowthAppeals'!$A:$A,0))</f>
        <v>0</v>
      </c>
      <c r="H222" s="86">
        <f>INDEX('1_GrowthAppeals'!Z:Z,MATCH($A222,'1_GrowthAppeals'!$A:$A,0))</f>
        <v>0</v>
      </c>
      <c r="I222" s="86">
        <f>INDEX('1_GrowthAppeals'!AA:AA,MATCH($A222,'1_GrowthAppeals'!$A:$A,0))</f>
        <v>0</v>
      </c>
      <c r="J222" s="86">
        <f>INDEX('1_GrowthAppeals'!AB:AB,MATCH($A222,'1_GrowthAppeals'!$A:$A,0))</f>
        <v>0</v>
      </c>
      <c r="K222" s="86">
        <f>INDEX('1_GrowthAppeals'!AC:AC,MATCH($A222,'1_GrowthAppeals'!$A:$A,0))</f>
        <v>0</v>
      </c>
      <c r="L222" s="86">
        <f>INDEX('1_GrowthAppeals'!AD:AD,MATCH($A222,'1_GrowthAppeals'!$A:$A,0))</f>
        <v>0</v>
      </c>
      <c r="M222" s="86">
        <f>INDEX('1_GrowthAppeals'!AE:AE,MATCH($A222,'1_GrowthAppeals'!$A:$A,0))</f>
        <v>0</v>
      </c>
      <c r="N222" s="86">
        <f>INDEX('1_GrowthAppeals'!AF:AF,MATCH($A222,'1_GrowthAppeals'!$A:$A,0))</f>
        <v>0</v>
      </c>
      <c r="O222" s="86">
        <f>INDEX('1_GrowthAppeals'!AG:AG,MATCH($A222,'1_GrowthAppeals'!$A:$A,0))</f>
        <v>0</v>
      </c>
      <c r="P222" s="86">
        <f>INDEX('1_GrowthAppeals'!AH:AH,MATCH($A222,'1_GrowthAppeals'!$A:$A,0))</f>
        <v>0</v>
      </c>
      <c r="Q222" s="86">
        <f>INDEX('1_GrowthAppeals'!AI:AI,MATCH($A222,'1_GrowthAppeals'!$A:$A,0))</f>
        <v>0</v>
      </c>
      <c r="R222" s="86">
        <f>INDEX('1_GrowthAppeals'!AJ:AJ,MATCH($A222,'1_GrowthAppeals'!$A:$A,0))</f>
        <v>0</v>
      </c>
      <c r="S222" s="325">
        <f>INDEX('1_GrowthAppeals'!AK:AK,MATCH($A222,'1_GrowthAppeals'!$A:$A,0))</f>
        <v>0</v>
      </c>
      <c r="T222" s="327"/>
      <c r="U222" s="95"/>
      <c r="V222" s="95"/>
      <c r="W222" s="95"/>
      <c r="X222" s="95"/>
      <c r="Y222" s="95"/>
      <c r="Z222" s="95"/>
      <c r="AA222" s="95"/>
      <c r="AB222" s="95"/>
      <c r="AC222" s="95"/>
      <c r="AD222" s="95"/>
      <c r="AE222" s="95"/>
      <c r="AF222" s="95"/>
      <c r="AG222" s="95"/>
      <c r="AH222" s="95"/>
      <c r="AI222" s="318"/>
      <c r="AJ222" s="322">
        <f t="shared" si="49"/>
        <v>0</v>
      </c>
      <c r="AK222" s="88">
        <f t="shared" si="50"/>
        <v>0</v>
      </c>
      <c r="AL222" s="88">
        <f t="shared" si="51"/>
        <v>0</v>
      </c>
      <c r="AM222" s="88">
        <f t="shared" si="52"/>
        <v>0</v>
      </c>
      <c r="AN222" s="88">
        <f t="shared" si="53"/>
        <v>0</v>
      </c>
      <c r="AO222" s="88">
        <f t="shared" si="54"/>
        <v>0</v>
      </c>
      <c r="AP222" s="88">
        <f t="shared" si="55"/>
        <v>0</v>
      </c>
      <c r="AQ222" s="88">
        <f t="shared" si="56"/>
        <v>0</v>
      </c>
      <c r="AR222" s="88">
        <f t="shared" si="57"/>
        <v>0</v>
      </c>
      <c r="AS222" s="88">
        <f t="shared" si="58"/>
        <v>0</v>
      </c>
      <c r="AT222" s="88">
        <f t="shared" si="59"/>
        <v>0</v>
      </c>
      <c r="AU222" s="88">
        <f t="shared" si="60"/>
        <v>0</v>
      </c>
      <c r="AV222" s="88">
        <f t="shared" si="61"/>
        <v>0</v>
      </c>
      <c r="AW222" s="88">
        <f t="shared" si="62"/>
        <v>0</v>
      </c>
      <c r="AX222" s="88">
        <f t="shared" si="63"/>
        <v>0</v>
      </c>
      <c r="AY222" s="88">
        <f t="shared" si="64"/>
        <v>0</v>
      </c>
    </row>
    <row r="223" spans="1:51" s="48" customFormat="1">
      <c r="A223" s="72" t="str">
        <f>'Ref2'!I223</f>
        <v>E3733</v>
      </c>
      <c r="B223" s="72" t="str">
        <f>INDEX('Ref1'!$E:$E,MATCH($A223,'Ref1'!$A:$A,0))</f>
        <v>Rugby</v>
      </c>
      <c r="C223" s="72" t="str">
        <f>INDEX('Ref2'!$E:$E,MATCH($A223,'Ref2'!$A:$A,0))</f>
        <v>No</v>
      </c>
      <c r="D223" s="86">
        <f>INDEX('1_GrowthAppeals'!V:V,MATCH($A223,'1_GrowthAppeals'!$A:$A,0))</f>
        <v>0</v>
      </c>
      <c r="E223" s="86">
        <f>INDEX('1_GrowthAppeals'!W:W,MATCH($A223,'1_GrowthAppeals'!$A:$A,0))</f>
        <v>0</v>
      </c>
      <c r="F223" s="86">
        <f>INDEX('1_GrowthAppeals'!X:X,MATCH($A223,'1_GrowthAppeals'!$A:$A,0))</f>
        <v>0</v>
      </c>
      <c r="G223" s="86">
        <f>INDEX('1_GrowthAppeals'!Y:Y,MATCH($A223,'1_GrowthAppeals'!$A:$A,0))</f>
        <v>0</v>
      </c>
      <c r="H223" s="86">
        <f>INDEX('1_GrowthAppeals'!Z:Z,MATCH($A223,'1_GrowthAppeals'!$A:$A,0))</f>
        <v>0</v>
      </c>
      <c r="I223" s="86">
        <f>INDEX('1_GrowthAppeals'!AA:AA,MATCH($A223,'1_GrowthAppeals'!$A:$A,0))</f>
        <v>0</v>
      </c>
      <c r="J223" s="86">
        <f>INDEX('1_GrowthAppeals'!AB:AB,MATCH($A223,'1_GrowthAppeals'!$A:$A,0))</f>
        <v>0</v>
      </c>
      <c r="K223" s="86">
        <f>INDEX('1_GrowthAppeals'!AC:AC,MATCH($A223,'1_GrowthAppeals'!$A:$A,0))</f>
        <v>0</v>
      </c>
      <c r="L223" s="86">
        <f>INDEX('1_GrowthAppeals'!AD:AD,MATCH($A223,'1_GrowthAppeals'!$A:$A,0))</f>
        <v>0</v>
      </c>
      <c r="M223" s="86">
        <f>INDEX('1_GrowthAppeals'!AE:AE,MATCH($A223,'1_GrowthAppeals'!$A:$A,0))</f>
        <v>0</v>
      </c>
      <c r="N223" s="86">
        <f>INDEX('1_GrowthAppeals'!AF:AF,MATCH($A223,'1_GrowthAppeals'!$A:$A,0))</f>
        <v>0</v>
      </c>
      <c r="O223" s="86">
        <f>INDEX('1_GrowthAppeals'!AG:AG,MATCH($A223,'1_GrowthAppeals'!$A:$A,0))</f>
        <v>0</v>
      </c>
      <c r="P223" s="86">
        <f>INDEX('1_GrowthAppeals'!AH:AH,MATCH($A223,'1_GrowthAppeals'!$A:$A,0))</f>
        <v>0</v>
      </c>
      <c r="Q223" s="86">
        <f>INDEX('1_GrowthAppeals'!AI:AI,MATCH($A223,'1_GrowthAppeals'!$A:$A,0))</f>
        <v>0</v>
      </c>
      <c r="R223" s="86">
        <f>INDEX('1_GrowthAppeals'!AJ:AJ,MATCH($A223,'1_GrowthAppeals'!$A:$A,0))</f>
        <v>0</v>
      </c>
      <c r="S223" s="325">
        <f>INDEX('1_GrowthAppeals'!AK:AK,MATCH($A223,'1_GrowthAppeals'!$A:$A,0))</f>
        <v>0</v>
      </c>
      <c r="T223" s="327"/>
      <c r="U223" s="95"/>
      <c r="V223" s="95"/>
      <c r="W223" s="95"/>
      <c r="X223" s="95"/>
      <c r="Y223" s="95"/>
      <c r="Z223" s="95"/>
      <c r="AA223" s="95"/>
      <c r="AB223" s="95"/>
      <c r="AC223" s="95"/>
      <c r="AD223" s="95"/>
      <c r="AE223" s="95"/>
      <c r="AF223" s="95"/>
      <c r="AG223" s="95"/>
      <c r="AH223" s="95"/>
      <c r="AI223" s="318"/>
      <c r="AJ223" s="322">
        <f t="shared" si="49"/>
        <v>0</v>
      </c>
      <c r="AK223" s="88">
        <f t="shared" si="50"/>
        <v>0</v>
      </c>
      <c r="AL223" s="88">
        <f t="shared" si="51"/>
        <v>0</v>
      </c>
      <c r="AM223" s="88">
        <f t="shared" si="52"/>
        <v>0</v>
      </c>
      <c r="AN223" s="88">
        <f t="shared" si="53"/>
        <v>0</v>
      </c>
      <c r="AO223" s="88">
        <f t="shared" si="54"/>
        <v>0</v>
      </c>
      <c r="AP223" s="88">
        <f t="shared" si="55"/>
        <v>0</v>
      </c>
      <c r="AQ223" s="88">
        <f t="shared" si="56"/>
        <v>0</v>
      </c>
      <c r="AR223" s="88">
        <f t="shared" si="57"/>
        <v>0</v>
      </c>
      <c r="AS223" s="88">
        <f t="shared" si="58"/>
        <v>0</v>
      </c>
      <c r="AT223" s="88">
        <f t="shared" si="59"/>
        <v>0</v>
      </c>
      <c r="AU223" s="88">
        <f t="shared" si="60"/>
        <v>0</v>
      </c>
      <c r="AV223" s="88">
        <f t="shared" si="61"/>
        <v>0</v>
      </c>
      <c r="AW223" s="88">
        <f t="shared" si="62"/>
        <v>0</v>
      </c>
      <c r="AX223" s="88">
        <f t="shared" si="63"/>
        <v>0</v>
      </c>
      <c r="AY223" s="88">
        <f t="shared" si="64"/>
        <v>0</v>
      </c>
    </row>
    <row r="224" spans="1:51" s="48" customFormat="1">
      <c r="A224" s="72" t="str">
        <f>'Ref2'!I224</f>
        <v>E3636</v>
      </c>
      <c r="B224" s="72" t="str">
        <f>INDEX('Ref1'!$E:$E,MATCH($A224,'Ref1'!$A:$A,0))</f>
        <v>Runnymede</v>
      </c>
      <c r="C224" s="72" t="str">
        <f>INDEX('Ref2'!$E:$E,MATCH($A224,'Ref2'!$A:$A,0))</f>
        <v>No</v>
      </c>
      <c r="D224" s="86">
        <f>INDEX('1_GrowthAppeals'!V:V,MATCH($A224,'1_GrowthAppeals'!$A:$A,0))</f>
        <v>0</v>
      </c>
      <c r="E224" s="86">
        <f>INDEX('1_GrowthAppeals'!W:W,MATCH($A224,'1_GrowthAppeals'!$A:$A,0))</f>
        <v>0</v>
      </c>
      <c r="F224" s="86">
        <f>INDEX('1_GrowthAppeals'!X:X,MATCH($A224,'1_GrowthAppeals'!$A:$A,0))</f>
        <v>0</v>
      </c>
      <c r="G224" s="86">
        <f>INDEX('1_GrowthAppeals'!Y:Y,MATCH($A224,'1_GrowthAppeals'!$A:$A,0))</f>
        <v>0</v>
      </c>
      <c r="H224" s="86">
        <f>INDEX('1_GrowthAppeals'!Z:Z,MATCH($A224,'1_GrowthAppeals'!$A:$A,0))</f>
        <v>0</v>
      </c>
      <c r="I224" s="86">
        <f>INDEX('1_GrowthAppeals'!AA:AA,MATCH($A224,'1_GrowthAppeals'!$A:$A,0))</f>
        <v>0</v>
      </c>
      <c r="J224" s="86">
        <f>INDEX('1_GrowthAppeals'!AB:AB,MATCH($A224,'1_GrowthAppeals'!$A:$A,0))</f>
        <v>0</v>
      </c>
      <c r="K224" s="86">
        <f>INDEX('1_GrowthAppeals'!AC:AC,MATCH($A224,'1_GrowthAppeals'!$A:$A,0))</f>
        <v>0</v>
      </c>
      <c r="L224" s="86">
        <f>INDEX('1_GrowthAppeals'!AD:AD,MATCH($A224,'1_GrowthAppeals'!$A:$A,0))</f>
        <v>0</v>
      </c>
      <c r="M224" s="86">
        <f>INDEX('1_GrowthAppeals'!AE:AE,MATCH($A224,'1_GrowthAppeals'!$A:$A,0))</f>
        <v>0</v>
      </c>
      <c r="N224" s="86">
        <f>INDEX('1_GrowthAppeals'!AF:AF,MATCH($A224,'1_GrowthAppeals'!$A:$A,0))</f>
        <v>0</v>
      </c>
      <c r="O224" s="86">
        <f>INDEX('1_GrowthAppeals'!AG:AG,MATCH($A224,'1_GrowthAppeals'!$A:$A,0))</f>
        <v>0</v>
      </c>
      <c r="P224" s="86">
        <f>INDEX('1_GrowthAppeals'!AH:AH,MATCH($A224,'1_GrowthAppeals'!$A:$A,0))</f>
        <v>0</v>
      </c>
      <c r="Q224" s="86">
        <f>INDEX('1_GrowthAppeals'!AI:AI,MATCH($A224,'1_GrowthAppeals'!$A:$A,0))</f>
        <v>0</v>
      </c>
      <c r="R224" s="86">
        <f>INDEX('1_GrowthAppeals'!AJ:AJ,MATCH($A224,'1_GrowthAppeals'!$A:$A,0))</f>
        <v>0</v>
      </c>
      <c r="S224" s="325">
        <f>INDEX('1_GrowthAppeals'!AK:AK,MATCH($A224,'1_GrowthAppeals'!$A:$A,0))</f>
        <v>0</v>
      </c>
      <c r="T224" s="327"/>
      <c r="U224" s="95"/>
      <c r="V224" s="95"/>
      <c r="W224" s="95"/>
      <c r="X224" s="95"/>
      <c r="Y224" s="95"/>
      <c r="Z224" s="95"/>
      <c r="AA224" s="95"/>
      <c r="AB224" s="95"/>
      <c r="AC224" s="95"/>
      <c r="AD224" s="95"/>
      <c r="AE224" s="95"/>
      <c r="AF224" s="95"/>
      <c r="AG224" s="95"/>
      <c r="AH224" s="95"/>
      <c r="AI224" s="318"/>
      <c r="AJ224" s="322">
        <f t="shared" si="49"/>
        <v>0</v>
      </c>
      <c r="AK224" s="88">
        <f t="shared" si="50"/>
        <v>0</v>
      </c>
      <c r="AL224" s="88">
        <f t="shared" si="51"/>
        <v>0</v>
      </c>
      <c r="AM224" s="88">
        <f t="shared" si="52"/>
        <v>0</v>
      </c>
      <c r="AN224" s="88">
        <f t="shared" si="53"/>
        <v>0</v>
      </c>
      <c r="AO224" s="88">
        <f t="shared" si="54"/>
        <v>0</v>
      </c>
      <c r="AP224" s="88">
        <f t="shared" si="55"/>
        <v>0</v>
      </c>
      <c r="AQ224" s="88">
        <f t="shared" si="56"/>
        <v>0</v>
      </c>
      <c r="AR224" s="88">
        <f t="shared" si="57"/>
        <v>0</v>
      </c>
      <c r="AS224" s="88">
        <f t="shared" si="58"/>
        <v>0</v>
      </c>
      <c r="AT224" s="88">
        <f t="shared" si="59"/>
        <v>0</v>
      </c>
      <c r="AU224" s="88">
        <f t="shared" si="60"/>
        <v>0</v>
      </c>
      <c r="AV224" s="88">
        <f t="shared" si="61"/>
        <v>0</v>
      </c>
      <c r="AW224" s="88">
        <f t="shared" si="62"/>
        <v>0</v>
      </c>
      <c r="AX224" s="88">
        <f t="shared" si="63"/>
        <v>0</v>
      </c>
      <c r="AY224" s="88">
        <f t="shared" si="64"/>
        <v>0</v>
      </c>
    </row>
    <row r="225" spans="1:51" s="48" customFormat="1">
      <c r="A225" s="72" t="str">
        <f>'Ref2'!I225</f>
        <v>E3038</v>
      </c>
      <c r="B225" s="72" t="str">
        <f>INDEX('Ref1'!$E:$E,MATCH($A225,'Ref1'!$A:$A,0))</f>
        <v>Rushcliffe</v>
      </c>
      <c r="C225" s="72" t="str">
        <f>INDEX('Ref2'!$E:$E,MATCH($A225,'Ref2'!$A:$A,0))</f>
        <v>No</v>
      </c>
      <c r="D225" s="86">
        <f>INDEX('1_GrowthAppeals'!V:V,MATCH($A225,'1_GrowthAppeals'!$A:$A,0))</f>
        <v>0</v>
      </c>
      <c r="E225" s="86">
        <f>INDEX('1_GrowthAppeals'!W:W,MATCH($A225,'1_GrowthAppeals'!$A:$A,0))</f>
        <v>0</v>
      </c>
      <c r="F225" s="86">
        <f>INDEX('1_GrowthAppeals'!X:X,MATCH($A225,'1_GrowthAppeals'!$A:$A,0))</f>
        <v>0</v>
      </c>
      <c r="G225" s="86">
        <f>INDEX('1_GrowthAppeals'!Y:Y,MATCH($A225,'1_GrowthAppeals'!$A:$A,0))</f>
        <v>0</v>
      </c>
      <c r="H225" s="86">
        <f>INDEX('1_GrowthAppeals'!Z:Z,MATCH($A225,'1_GrowthAppeals'!$A:$A,0))</f>
        <v>0</v>
      </c>
      <c r="I225" s="86">
        <f>INDEX('1_GrowthAppeals'!AA:AA,MATCH($A225,'1_GrowthAppeals'!$A:$A,0))</f>
        <v>0</v>
      </c>
      <c r="J225" s="86">
        <f>INDEX('1_GrowthAppeals'!AB:AB,MATCH($A225,'1_GrowthAppeals'!$A:$A,0))</f>
        <v>0</v>
      </c>
      <c r="K225" s="86">
        <f>INDEX('1_GrowthAppeals'!AC:AC,MATCH($A225,'1_GrowthAppeals'!$A:$A,0))</f>
        <v>0</v>
      </c>
      <c r="L225" s="86">
        <f>INDEX('1_GrowthAppeals'!AD:AD,MATCH($A225,'1_GrowthAppeals'!$A:$A,0))</f>
        <v>0</v>
      </c>
      <c r="M225" s="86">
        <f>INDEX('1_GrowthAppeals'!AE:AE,MATCH($A225,'1_GrowthAppeals'!$A:$A,0))</f>
        <v>0</v>
      </c>
      <c r="N225" s="86">
        <f>INDEX('1_GrowthAppeals'!AF:AF,MATCH($A225,'1_GrowthAppeals'!$A:$A,0))</f>
        <v>0</v>
      </c>
      <c r="O225" s="86">
        <f>INDEX('1_GrowthAppeals'!AG:AG,MATCH($A225,'1_GrowthAppeals'!$A:$A,0))</f>
        <v>0</v>
      </c>
      <c r="P225" s="86">
        <f>INDEX('1_GrowthAppeals'!AH:AH,MATCH($A225,'1_GrowthAppeals'!$A:$A,0))</f>
        <v>0</v>
      </c>
      <c r="Q225" s="86">
        <f>INDEX('1_GrowthAppeals'!AI:AI,MATCH($A225,'1_GrowthAppeals'!$A:$A,0))</f>
        <v>0</v>
      </c>
      <c r="R225" s="86">
        <f>INDEX('1_GrowthAppeals'!AJ:AJ,MATCH($A225,'1_GrowthAppeals'!$A:$A,0))</f>
        <v>0</v>
      </c>
      <c r="S225" s="325">
        <f>INDEX('1_GrowthAppeals'!AK:AK,MATCH($A225,'1_GrowthAppeals'!$A:$A,0))</f>
        <v>0</v>
      </c>
      <c r="T225" s="327"/>
      <c r="U225" s="95"/>
      <c r="V225" s="95"/>
      <c r="W225" s="95"/>
      <c r="X225" s="95"/>
      <c r="Y225" s="95"/>
      <c r="Z225" s="95"/>
      <c r="AA225" s="95"/>
      <c r="AB225" s="95"/>
      <c r="AC225" s="95"/>
      <c r="AD225" s="95"/>
      <c r="AE225" s="95"/>
      <c r="AF225" s="95"/>
      <c r="AG225" s="95"/>
      <c r="AH225" s="95"/>
      <c r="AI225" s="318"/>
      <c r="AJ225" s="322">
        <f t="shared" si="49"/>
        <v>0</v>
      </c>
      <c r="AK225" s="88">
        <f t="shared" si="50"/>
        <v>0</v>
      </c>
      <c r="AL225" s="88">
        <f t="shared" si="51"/>
        <v>0</v>
      </c>
      <c r="AM225" s="88">
        <f t="shared" si="52"/>
        <v>0</v>
      </c>
      <c r="AN225" s="88">
        <f t="shared" si="53"/>
        <v>0</v>
      </c>
      <c r="AO225" s="88">
        <f t="shared" si="54"/>
        <v>0</v>
      </c>
      <c r="AP225" s="88">
        <f t="shared" si="55"/>
        <v>0</v>
      </c>
      <c r="AQ225" s="88">
        <f t="shared" si="56"/>
        <v>0</v>
      </c>
      <c r="AR225" s="88">
        <f t="shared" si="57"/>
        <v>0</v>
      </c>
      <c r="AS225" s="88">
        <f t="shared" si="58"/>
        <v>0</v>
      </c>
      <c r="AT225" s="88">
        <f t="shared" si="59"/>
        <v>0</v>
      </c>
      <c r="AU225" s="88">
        <f t="shared" si="60"/>
        <v>0</v>
      </c>
      <c r="AV225" s="88">
        <f t="shared" si="61"/>
        <v>0</v>
      </c>
      <c r="AW225" s="88">
        <f t="shared" si="62"/>
        <v>0</v>
      </c>
      <c r="AX225" s="88">
        <f t="shared" si="63"/>
        <v>0</v>
      </c>
      <c r="AY225" s="88">
        <f t="shared" si="64"/>
        <v>0</v>
      </c>
    </row>
    <row r="226" spans="1:51" s="48" customFormat="1">
      <c r="A226" s="72" t="str">
        <f>'Ref2'!I226</f>
        <v>E1740</v>
      </c>
      <c r="B226" s="72" t="str">
        <f>INDEX('Ref1'!$E:$E,MATCH($A226,'Ref1'!$A:$A,0))</f>
        <v>Rushmoor</v>
      </c>
      <c r="C226" s="72" t="str">
        <f>INDEX('Ref2'!$E:$E,MATCH($A226,'Ref2'!$A:$A,0))</f>
        <v>No</v>
      </c>
      <c r="D226" s="86">
        <f>INDEX('1_GrowthAppeals'!V:V,MATCH($A226,'1_GrowthAppeals'!$A:$A,0))</f>
        <v>0</v>
      </c>
      <c r="E226" s="86">
        <f>INDEX('1_GrowthAppeals'!W:W,MATCH($A226,'1_GrowthAppeals'!$A:$A,0))</f>
        <v>0</v>
      </c>
      <c r="F226" s="86">
        <f>INDEX('1_GrowthAppeals'!X:X,MATCH($A226,'1_GrowthAppeals'!$A:$A,0))</f>
        <v>0</v>
      </c>
      <c r="G226" s="86">
        <f>INDEX('1_GrowthAppeals'!Y:Y,MATCH($A226,'1_GrowthAppeals'!$A:$A,0))</f>
        <v>0</v>
      </c>
      <c r="H226" s="86">
        <f>INDEX('1_GrowthAppeals'!Z:Z,MATCH($A226,'1_GrowthAppeals'!$A:$A,0))</f>
        <v>0</v>
      </c>
      <c r="I226" s="86">
        <f>INDEX('1_GrowthAppeals'!AA:AA,MATCH($A226,'1_GrowthAppeals'!$A:$A,0))</f>
        <v>0</v>
      </c>
      <c r="J226" s="86">
        <f>INDEX('1_GrowthAppeals'!AB:AB,MATCH($A226,'1_GrowthAppeals'!$A:$A,0))</f>
        <v>0</v>
      </c>
      <c r="K226" s="86">
        <f>INDEX('1_GrowthAppeals'!AC:AC,MATCH($A226,'1_GrowthAppeals'!$A:$A,0))</f>
        <v>0</v>
      </c>
      <c r="L226" s="86">
        <f>INDEX('1_GrowthAppeals'!AD:AD,MATCH($A226,'1_GrowthAppeals'!$A:$A,0))</f>
        <v>0</v>
      </c>
      <c r="M226" s="86">
        <f>INDEX('1_GrowthAppeals'!AE:AE,MATCH($A226,'1_GrowthAppeals'!$A:$A,0))</f>
        <v>0</v>
      </c>
      <c r="N226" s="86">
        <f>INDEX('1_GrowthAppeals'!AF:AF,MATCH($A226,'1_GrowthAppeals'!$A:$A,0))</f>
        <v>0</v>
      </c>
      <c r="O226" s="86">
        <f>INDEX('1_GrowthAppeals'!AG:AG,MATCH($A226,'1_GrowthAppeals'!$A:$A,0))</f>
        <v>0</v>
      </c>
      <c r="P226" s="86">
        <f>INDEX('1_GrowthAppeals'!AH:AH,MATCH($A226,'1_GrowthAppeals'!$A:$A,0))</f>
        <v>0</v>
      </c>
      <c r="Q226" s="86">
        <f>INDEX('1_GrowthAppeals'!AI:AI,MATCH($A226,'1_GrowthAppeals'!$A:$A,0))</f>
        <v>0</v>
      </c>
      <c r="R226" s="86">
        <f>INDEX('1_GrowthAppeals'!AJ:AJ,MATCH($A226,'1_GrowthAppeals'!$A:$A,0))</f>
        <v>0</v>
      </c>
      <c r="S226" s="325">
        <f>INDEX('1_GrowthAppeals'!AK:AK,MATCH($A226,'1_GrowthAppeals'!$A:$A,0))</f>
        <v>0</v>
      </c>
      <c r="T226" s="327"/>
      <c r="U226" s="95"/>
      <c r="V226" s="95"/>
      <c r="W226" s="95"/>
      <c r="X226" s="95"/>
      <c r="Y226" s="95"/>
      <c r="Z226" s="95"/>
      <c r="AA226" s="95"/>
      <c r="AB226" s="95"/>
      <c r="AC226" s="95"/>
      <c r="AD226" s="95"/>
      <c r="AE226" s="95"/>
      <c r="AF226" s="95"/>
      <c r="AG226" s="95"/>
      <c r="AH226" s="95"/>
      <c r="AI226" s="318"/>
      <c r="AJ226" s="322">
        <f t="shared" si="49"/>
        <v>0</v>
      </c>
      <c r="AK226" s="88">
        <f t="shared" si="50"/>
        <v>0</v>
      </c>
      <c r="AL226" s="88">
        <f t="shared" si="51"/>
        <v>0</v>
      </c>
      <c r="AM226" s="88">
        <f t="shared" si="52"/>
        <v>0</v>
      </c>
      <c r="AN226" s="88">
        <f t="shared" si="53"/>
        <v>0</v>
      </c>
      <c r="AO226" s="88">
        <f t="shared" si="54"/>
        <v>0</v>
      </c>
      <c r="AP226" s="88">
        <f t="shared" si="55"/>
        <v>0</v>
      </c>
      <c r="AQ226" s="88">
        <f t="shared" si="56"/>
        <v>0</v>
      </c>
      <c r="AR226" s="88">
        <f t="shared" si="57"/>
        <v>0</v>
      </c>
      <c r="AS226" s="88">
        <f t="shared" si="58"/>
        <v>0</v>
      </c>
      <c r="AT226" s="88">
        <f t="shared" si="59"/>
        <v>0</v>
      </c>
      <c r="AU226" s="88">
        <f t="shared" si="60"/>
        <v>0</v>
      </c>
      <c r="AV226" s="88">
        <f t="shared" si="61"/>
        <v>0</v>
      </c>
      <c r="AW226" s="88">
        <f t="shared" si="62"/>
        <v>0</v>
      </c>
      <c r="AX226" s="88">
        <f t="shared" si="63"/>
        <v>0</v>
      </c>
      <c r="AY226" s="88">
        <f t="shared" si="64"/>
        <v>0</v>
      </c>
    </row>
    <row r="227" spans="1:51" s="48" customFormat="1">
      <c r="A227" s="72" t="str">
        <f>'Ref2'!I227</f>
        <v>E2402</v>
      </c>
      <c r="B227" s="72" t="str">
        <f>INDEX('Ref1'!$E:$E,MATCH($A227,'Ref1'!$A:$A,0))</f>
        <v>Rutland</v>
      </c>
      <c r="C227" s="72" t="str">
        <f>INDEX('Ref2'!$E:$E,MATCH($A227,'Ref2'!$A:$A,0))</f>
        <v>No</v>
      </c>
      <c r="D227" s="86">
        <f>INDEX('1_GrowthAppeals'!V:V,MATCH($A227,'1_GrowthAppeals'!$A:$A,0))</f>
        <v>0</v>
      </c>
      <c r="E227" s="86">
        <f>INDEX('1_GrowthAppeals'!W:W,MATCH($A227,'1_GrowthAppeals'!$A:$A,0))</f>
        <v>0</v>
      </c>
      <c r="F227" s="86">
        <f>INDEX('1_GrowthAppeals'!X:X,MATCH($A227,'1_GrowthAppeals'!$A:$A,0))</f>
        <v>0</v>
      </c>
      <c r="G227" s="86">
        <f>INDEX('1_GrowthAppeals'!Y:Y,MATCH($A227,'1_GrowthAppeals'!$A:$A,0))</f>
        <v>0</v>
      </c>
      <c r="H227" s="86">
        <f>INDEX('1_GrowthAppeals'!Z:Z,MATCH($A227,'1_GrowthAppeals'!$A:$A,0))</f>
        <v>0</v>
      </c>
      <c r="I227" s="86">
        <f>INDEX('1_GrowthAppeals'!AA:AA,MATCH($A227,'1_GrowthAppeals'!$A:$A,0))</f>
        <v>0</v>
      </c>
      <c r="J227" s="86">
        <f>INDEX('1_GrowthAppeals'!AB:AB,MATCH($A227,'1_GrowthAppeals'!$A:$A,0))</f>
        <v>0</v>
      </c>
      <c r="K227" s="86">
        <f>INDEX('1_GrowthAppeals'!AC:AC,MATCH($A227,'1_GrowthAppeals'!$A:$A,0))</f>
        <v>0</v>
      </c>
      <c r="L227" s="86">
        <f>INDEX('1_GrowthAppeals'!AD:AD,MATCH($A227,'1_GrowthAppeals'!$A:$A,0))</f>
        <v>0</v>
      </c>
      <c r="M227" s="86">
        <f>INDEX('1_GrowthAppeals'!AE:AE,MATCH($A227,'1_GrowthAppeals'!$A:$A,0))</f>
        <v>0</v>
      </c>
      <c r="N227" s="86">
        <f>INDEX('1_GrowthAppeals'!AF:AF,MATCH($A227,'1_GrowthAppeals'!$A:$A,0))</f>
        <v>0</v>
      </c>
      <c r="O227" s="86">
        <f>INDEX('1_GrowthAppeals'!AG:AG,MATCH($A227,'1_GrowthAppeals'!$A:$A,0))</f>
        <v>0</v>
      </c>
      <c r="P227" s="86">
        <f>INDEX('1_GrowthAppeals'!AH:AH,MATCH($A227,'1_GrowthAppeals'!$A:$A,0))</f>
        <v>0</v>
      </c>
      <c r="Q227" s="86">
        <f>INDEX('1_GrowthAppeals'!AI:AI,MATCH($A227,'1_GrowthAppeals'!$A:$A,0))</f>
        <v>0</v>
      </c>
      <c r="R227" s="86">
        <f>INDEX('1_GrowthAppeals'!AJ:AJ,MATCH($A227,'1_GrowthAppeals'!$A:$A,0))</f>
        <v>0</v>
      </c>
      <c r="S227" s="325">
        <f>INDEX('1_GrowthAppeals'!AK:AK,MATCH($A227,'1_GrowthAppeals'!$A:$A,0))</f>
        <v>0</v>
      </c>
      <c r="T227" s="327"/>
      <c r="U227" s="95"/>
      <c r="V227" s="95"/>
      <c r="W227" s="95"/>
      <c r="X227" s="95"/>
      <c r="Y227" s="95"/>
      <c r="Z227" s="95"/>
      <c r="AA227" s="95"/>
      <c r="AB227" s="95"/>
      <c r="AC227" s="95"/>
      <c r="AD227" s="95"/>
      <c r="AE227" s="95"/>
      <c r="AF227" s="95"/>
      <c r="AG227" s="95"/>
      <c r="AH227" s="95"/>
      <c r="AI227" s="318"/>
      <c r="AJ227" s="322">
        <f t="shared" si="49"/>
        <v>0</v>
      </c>
      <c r="AK227" s="88">
        <f t="shared" si="50"/>
        <v>0</v>
      </c>
      <c r="AL227" s="88">
        <f t="shared" si="51"/>
        <v>0</v>
      </c>
      <c r="AM227" s="88">
        <f t="shared" si="52"/>
        <v>0</v>
      </c>
      <c r="AN227" s="88">
        <f t="shared" si="53"/>
        <v>0</v>
      </c>
      <c r="AO227" s="88">
        <f t="shared" si="54"/>
        <v>0</v>
      </c>
      <c r="AP227" s="88">
        <f t="shared" si="55"/>
        <v>0</v>
      </c>
      <c r="AQ227" s="88">
        <f t="shared" si="56"/>
        <v>0</v>
      </c>
      <c r="AR227" s="88">
        <f t="shared" si="57"/>
        <v>0</v>
      </c>
      <c r="AS227" s="88">
        <f t="shared" si="58"/>
        <v>0</v>
      </c>
      <c r="AT227" s="88">
        <f t="shared" si="59"/>
        <v>0</v>
      </c>
      <c r="AU227" s="88">
        <f t="shared" si="60"/>
        <v>0</v>
      </c>
      <c r="AV227" s="88">
        <f t="shared" si="61"/>
        <v>0</v>
      </c>
      <c r="AW227" s="88">
        <f t="shared" si="62"/>
        <v>0</v>
      </c>
      <c r="AX227" s="88">
        <f t="shared" si="63"/>
        <v>0</v>
      </c>
      <c r="AY227" s="88">
        <f t="shared" si="64"/>
        <v>0</v>
      </c>
    </row>
    <row r="228" spans="1:51" s="48" customFormat="1">
      <c r="A228" s="72" t="str">
        <f>'Ref2'!I228</f>
        <v>E2755</v>
      </c>
      <c r="B228" s="72" t="str">
        <f>INDEX('Ref1'!$E:$E,MATCH($A228,'Ref1'!$A:$A,0))</f>
        <v>Ryedale</v>
      </c>
      <c r="C228" s="72" t="str">
        <f>INDEX('Ref2'!$E:$E,MATCH($A228,'Ref2'!$A:$A,0))</f>
        <v>No</v>
      </c>
      <c r="D228" s="86">
        <f>INDEX('1_GrowthAppeals'!V:V,MATCH($A228,'1_GrowthAppeals'!$A:$A,0))</f>
        <v>0</v>
      </c>
      <c r="E228" s="86">
        <f>INDEX('1_GrowthAppeals'!W:W,MATCH($A228,'1_GrowthAppeals'!$A:$A,0))</f>
        <v>0</v>
      </c>
      <c r="F228" s="86">
        <f>INDEX('1_GrowthAppeals'!X:X,MATCH($A228,'1_GrowthAppeals'!$A:$A,0))</f>
        <v>0</v>
      </c>
      <c r="G228" s="86">
        <f>INDEX('1_GrowthAppeals'!Y:Y,MATCH($A228,'1_GrowthAppeals'!$A:$A,0))</f>
        <v>0</v>
      </c>
      <c r="H228" s="86">
        <f>INDEX('1_GrowthAppeals'!Z:Z,MATCH($A228,'1_GrowthAppeals'!$A:$A,0))</f>
        <v>0</v>
      </c>
      <c r="I228" s="86">
        <f>INDEX('1_GrowthAppeals'!AA:AA,MATCH($A228,'1_GrowthAppeals'!$A:$A,0))</f>
        <v>0</v>
      </c>
      <c r="J228" s="86">
        <f>INDEX('1_GrowthAppeals'!AB:AB,MATCH($A228,'1_GrowthAppeals'!$A:$A,0))</f>
        <v>0</v>
      </c>
      <c r="K228" s="86">
        <f>INDEX('1_GrowthAppeals'!AC:AC,MATCH($A228,'1_GrowthAppeals'!$A:$A,0))</f>
        <v>0</v>
      </c>
      <c r="L228" s="86">
        <f>INDEX('1_GrowthAppeals'!AD:AD,MATCH($A228,'1_GrowthAppeals'!$A:$A,0))</f>
        <v>0</v>
      </c>
      <c r="M228" s="86">
        <f>INDEX('1_GrowthAppeals'!AE:AE,MATCH($A228,'1_GrowthAppeals'!$A:$A,0))</f>
        <v>0</v>
      </c>
      <c r="N228" s="86">
        <f>INDEX('1_GrowthAppeals'!AF:AF,MATCH($A228,'1_GrowthAppeals'!$A:$A,0))</f>
        <v>0</v>
      </c>
      <c r="O228" s="86">
        <f>INDEX('1_GrowthAppeals'!AG:AG,MATCH($A228,'1_GrowthAppeals'!$A:$A,0))</f>
        <v>0</v>
      </c>
      <c r="P228" s="86">
        <f>INDEX('1_GrowthAppeals'!AH:AH,MATCH($A228,'1_GrowthAppeals'!$A:$A,0))</f>
        <v>0</v>
      </c>
      <c r="Q228" s="86">
        <f>INDEX('1_GrowthAppeals'!AI:AI,MATCH($A228,'1_GrowthAppeals'!$A:$A,0))</f>
        <v>0</v>
      </c>
      <c r="R228" s="86">
        <f>INDEX('1_GrowthAppeals'!AJ:AJ,MATCH($A228,'1_GrowthAppeals'!$A:$A,0))</f>
        <v>0</v>
      </c>
      <c r="S228" s="325">
        <f>INDEX('1_GrowthAppeals'!AK:AK,MATCH($A228,'1_GrowthAppeals'!$A:$A,0))</f>
        <v>0</v>
      </c>
      <c r="T228" s="327"/>
      <c r="U228" s="95"/>
      <c r="V228" s="95"/>
      <c r="W228" s="95"/>
      <c r="X228" s="95"/>
      <c r="Y228" s="95"/>
      <c r="Z228" s="95"/>
      <c r="AA228" s="95"/>
      <c r="AB228" s="95"/>
      <c r="AC228" s="95"/>
      <c r="AD228" s="95"/>
      <c r="AE228" s="95"/>
      <c r="AF228" s="95"/>
      <c r="AG228" s="95"/>
      <c r="AH228" s="95"/>
      <c r="AI228" s="318"/>
      <c r="AJ228" s="322">
        <f t="shared" si="49"/>
        <v>0</v>
      </c>
      <c r="AK228" s="88">
        <f t="shared" si="50"/>
        <v>0</v>
      </c>
      <c r="AL228" s="88">
        <f t="shared" si="51"/>
        <v>0</v>
      </c>
      <c r="AM228" s="88">
        <f t="shared" si="52"/>
        <v>0</v>
      </c>
      <c r="AN228" s="88">
        <f t="shared" si="53"/>
        <v>0</v>
      </c>
      <c r="AO228" s="88">
        <f t="shared" si="54"/>
        <v>0</v>
      </c>
      <c r="AP228" s="88">
        <f t="shared" si="55"/>
        <v>0</v>
      </c>
      <c r="AQ228" s="88">
        <f t="shared" si="56"/>
        <v>0</v>
      </c>
      <c r="AR228" s="88">
        <f t="shared" si="57"/>
        <v>0</v>
      </c>
      <c r="AS228" s="88">
        <f t="shared" si="58"/>
        <v>0</v>
      </c>
      <c r="AT228" s="88">
        <f t="shared" si="59"/>
        <v>0</v>
      </c>
      <c r="AU228" s="88">
        <f t="shared" si="60"/>
        <v>0</v>
      </c>
      <c r="AV228" s="88">
        <f t="shared" si="61"/>
        <v>0</v>
      </c>
      <c r="AW228" s="88">
        <f t="shared" si="62"/>
        <v>0</v>
      </c>
      <c r="AX228" s="88">
        <f t="shared" si="63"/>
        <v>0</v>
      </c>
      <c r="AY228" s="88">
        <f t="shared" si="64"/>
        <v>0</v>
      </c>
    </row>
    <row r="229" spans="1:51" s="48" customFormat="1">
      <c r="A229" s="72" t="str">
        <f>'Ref2'!I229</f>
        <v>E4206</v>
      </c>
      <c r="B229" s="72" t="str">
        <f>INDEX('Ref1'!$E:$E,MATCH($A229,'Ref1'!$A:$A,0))</f>
        <v>Salford</v>
      </c>
      <c r="C229" s="72" t="str">
        <f>INDEX('Ref2'!$E:$E,MATCH($A229,'Ref2'!$A:$A,0))</f>
        <v>No</v>
      </c>
      <c r="D229" s="86">
        <f>INDEX('1_GrowthAppeals'!V:V,MATCH($A229,'1_GrowthAppeals'!$A:$A,0))</f>
        <v>0</v>
      </c>
      <c r="E229" s="86">
        <f>INDEX('1_GrowthAppeals'!W:W,MATCH($A229,'1_GrowthAppeals'!$A:$A,0))</f>
        <v>0</v>
      </c>
      <c r="F229" s="86">
        <f>INDEX('1_GrowthAppeals'!X:X,MATCH($A229,'1_GrowthAppeals'!$A:$A,0))</f>
        <v>0</v>
      </c>
      <c r="G229" s="86">
        <f>INDEX('1_GrowthAppeals'!Y:Y,MATCH($A229,'1_GrowthAppeals'!$A:$A,0))</f>
        <v>0</v>
      </c>
      <c r="H229" s="86">
        <f>INDEX('1_GrowthAppeals'!Z:Z,MATCH($A229,'1_GrowthAppeals'!$A:$A,0))</f>
        <v>0</v>
      </c>
      <c r="I229" s="86">
        <f>INDEX('1_GrowthAppeals'!AA:AA,MATCH($A229,'1_GrowthAppeals'!$A:$A,0))</f>
        <v>0</v>
      </c>
      <c r="J229" s="86">
        <f>INDEX('1_GrowthAppeals'!AB:AB,MATCH($A229,'1_GrowthAppeals'!$A:$A,0))</f>
        <v>0</v>
      </c>
      <c r="K229" s="86">
        <f>INDEX('1_GrowthAppeals'!AC:AC,MATCH($A229,'1_GrowthAppeals'!$A:$A,0))</f>
        <v>0</v>
      </c>
      <c r="L229" s="86">
        <f>INDEX('1_GrowthAppeals'!AD:AD,MATCH($A229,'1_GrowthAppeals'!$A:$A,0))</f>
        <v>0</v>
      </c>
      <c r="M229" s="86">
        <f>INDEX('1_GrowthAppeals'!AE:AE,MATCH($A229,'1_GrowthAppeals'!$A:$A,0))</f>
        <v>0</v>
      </c>
      <c r="N229" s="86">
        <f>INDEX('1_GrowthAppeals'!AF:AF,MATCH($A229,'1_GrowthAppeals'!$A:$A,0))</f>
        <v>0</v>
      </c>
      <c r="O229" s="86">
        <f>INDEX('1_GrowthAppeals'!AG:AG,MATCH($A229,'1_GrowthAppeals'!$A:$A,0))</f>
        <v>0</v>
      </c>
      <c r="P229" s="86">
        <f>INDEX('1_GrowthAppeals'!AH:AH,MATCH($A229,'1_GrowthAppeals'!$A:$A,0))</f>
        <v>0</v>
      </c>
      <c r="Q229" s="86">
        <f>INDEX('1_GrowthAppeals'!AI:AI,MATCH($A229,'1_GrowthAppeals'!$A:$A,0))</f>
        <v>0</v>
      </c>
      <c r="R229" s="86">
        <f>INDEX('1_GrowthAppeals'!AJ:AJ,MATCH($A229,'1_GrowthAppeals'!$A:$A,0))</f>
        <v>0</v>
      </c>
      <c r="S229" s="325">
        <f>INDEX('1_GrowthAppeals'!AK:AK,MATCH($A229,'1_GrowthAppeals'!$A:$A,0))</f>
        <v>0</v>
      </c>
      <c r="T229" s="327"/>
      <c r="U229" s="95"/>
      <c r="V229" s="95"/>
      <c r="W229" s="95"/>
      <c r="X229" s="95"/>
      <c r="Y229" s="95"/>
      <c r="Z229" s="95"/>
      <c r="AA229" s="95"/>
      <c r="AB229" s="95"/>
      <c r="AC229" s="95"/>
      <c r="AD229" s="95"/>
      <c r="AE229" s="95"/>
      <c r="AF229" s="95"/>
      <c r="AG229" s="95"/>
      <c r="AH229" s="95"/>
      <c r="AI229" s="318"/>
      <c r="AJ229" s="322">
        <f t="shared" si="49"/>
        <v>0</v>
      </c>
      <c r="AK229" s="88">
        <f t="shared" si="50"/>
        <v>0</v>
      </c>
      <c r="AL229" s="88">
        <f t="shared" si="51"/>
        <v>0</v>
      </c>
      <c r="AM229" s="88">
        <f t="shared" si="52"/>
        <v>0</v>
      </c>
      <c r="AN229" s="88">
        <f t="shared" si="53"/>
        <v>0</v>
      </c>
      <c r="AO229" s="88">
        <f t="shared" si="54"/>
        <v>0</v>
      </c>
      <c r="AP229" s="88">
        <f t="shared" si="55"/>
        <v>0</v>
      </c>
      <c r="AQ229" s="88">
        <f t="shared" si="56"/>
        <v>0</v>
      </c>
      <c r="AR229" s="88">
        <f t="shared" si="57"/>
        <v>0</v>
      </c>
      <c r="AS229" s="88">
        <f t="shared" si="58"/>
        <v>0</v>
      </c>
      <c r="AT229" s="88">
        <f t="shared" si="59"/>
        <v>0</v>
      </c>
      <c r="AU229" s="88">
        <f t="shared" si="60"/>
        <v>0</v>
      </c>
      <c r="AV229" s="88">
        <f t="shared" si="61"/>
        <v>0</v>
      </c>
      <c r="AW229" s="88">
        <f t="shared" si="62"/>
        <v>0</v>
      </c>
      <c r="AX229" s="88">
        <f t="shared" si="63"/>
        <v>0</v>
      </c>
      <c r="AY229" s="88">
        <f t="shared" si="64"/>
        <v>0</v>
      </c>
    </row>
    <row r="230" spans="1:51" s="48" customFormat="1">
      <c r="A230" s="72" t="str">
        <f>'Ref2'!I230</f>
        <v>E4604</v>
      </c>
      <c r="B230" s="72" t="str">
        <f>INDEX('Ref1'!$E:$E,MATCH($A230,'Ref1'!$A:$A,0))</f>
        <v>Sandwell</v>
      </c>
      <c r="C230" s="72" t="str">
        <f>INDEX('Ref2'!$E:$E,MATCH($A230,'Ref2'!$A:$A,0))</f>
        <v>No</v>
      </c>
      <c r="D230" s="86">
        <f>INDEX('1_GrowthAppeals'!V:V,MATCH($A230,'1_GrowthAppeals'!$A:$A,0))</f>
        <v>0</v>
      </c>
      <c r="E230" s="86">
        <f>INDEX('1_GrowthAppeals'!W:W,MATCH($A230,'1_GrowthAppeals'!$A:$A,0))</f>
        <v>0</v>
      </c>
      <c r="F230" s="86">
        <f>INDEX('1_GrowthAppeals'!X:X,MATCH($A230,'1_GrowthAppeals'!$A:$A,0))</f>
        <v>0</v>
      </c>
      <c r="G230" s="86">
        <f>INDEX('1_GrowthAppeals'!Y:Y,MATCH($A230,'1_GrowthAppeals'!$A:$A,0))</f>
        <v>0</v>
      </c>
      <c r="H230" s="86">
        <f>INDEX('1_GrowthAppeals'!Z:Z,MATCH($A230,'1_GrowthAppeals'!$A:$A,0))</f>
        <v>0</v>
      </c>
      <c r="I230" s="86">
        <f>INDEX('1_GrowthAppeals'!AA:AA,MATCH($A230,'1_GrowthAppeals'!$A:$A,0))</f>
        <v>0</v>
      </c>
      <c r="J230" s="86">
        <f>INDEX('1_GrowthAppeals'!AB:AB,MATCH($A230,'1_GrowthAppeals'!$A:$A,0))</f>
        <v>0</v>
      </c>
      <c r="K230" s="86">
        <f>INDEX('1_GrowthAppeals'!AC:AC,MATCH($A230,'1_GrowthAppeals'!$A:$A,0))</f>
        <v>0</v>
      </c>
      <c r="L230" s="86">
        <f>INDEX('1_GrowthAppeals'!AD:AD,MATCH($A230,'1_GrowthAppeals'!$A:$A,0))</f>
        <v>0</v>
      </c>
      <c r="M230" s="86">
        <f>INDEX('1_GrowthAppeals'!AE:AE,MATCH($A230,'1_GrowthAppeals'!$A:$A,0))</f>
        <v>0</v>
      </c>
      <c r="N230" s="86">
        <f>INDEX('1_GrowthAppeals'!AF:AF,MATCH($A230,'1_GrowthAppeals'!$A:$A,0))</f>
        <v>0</v>
      </c>
      <c r="O230" s="86">
        <f>INDEX('1_GrowthAppeals'!AG:AG,MATCH($A230,'1_GrowthAppeals'!$A:$A,0))</f>
        <v>0</v>
      </c>
      <c r="P230" s="86">
        <f>INDEX('1_GrowthAppeals'!AH:AH,MATCH($A230,'1_GrowthAppeals'!$A:$A,0))</f>
        <v>0</v>
      </c>
      <c r="Q230" s="86">
        <f>INDEX('1_GrowthAppeals'!AI:AI,MATCH($A230,'1_GrowthAppeals'!$A:$A,0))</f>
        <v>0</v>
      </c>
      <c r="R230" s="86">
        <f>INDEX('1_GrowthAppeals'!AJ:AJ,MATCH($A230,'1_GrowthAppeals'!$A:$A,0))</f>
        <v>0</v>
      </c>
      <c r="S230" s="325">
        <f>INDEX('1_GrowthAppeals'!AK:AK,MATCH($A230,'1_GrowthAppeals'!$A:$A,0))</f>
        <v>0</v>
      </c>
      <c r="T230" s="327"/>
      <c r="U230" s="95"/>
      <c r="V230" s="95"/>
      <c r="W230" s="95"/>
      <c r="X230" s="95"/>
      <c r="Y230" s="95"/>
      <c r="Z230" s="95"/>
      <c r="AA230" s="95"/>
      <c r="AB230" s="95"/>
      <c r="AC230" s="95"/>
      <c r="AD230" s="95"/>
      <c r="AE230" s="95"/>
      <c r="AF230" s="95"/>
      <c r="AG230" s="95"/>
      <c r="AH230" s="95"/>
      <c r="AI230" s="318"/>
      <c r="AJ230" s="322">
        <f t="shared" si="49"/>
        <v>0</v>
      </c>
      <c r="AK230" s="88">
        <f t="shared" si="50"/>
        <v>0</v>
      </c>
      <c r="AL230" s="88">
        <f t="shared" si="51"/>
        <v>0</v>
      </c>
      <c r="AM230" s="88">
        <f t="shared" si="52"/>
        <v>0</v>
      </c>
      <c r="AN230" s="88">
        <f t="shared" si="53"/>
        <v>0</v>
      </c>
      <c r="AO230" s="88">
        <f t="shared" si="54"/>
        <v>0</v>
      </c>
      <c r="AP230" s="88">
        <f t="shared" si="55"/>
        <v>0</v>
      </c>
      <c r="AQ230" s="88">
        <f t="shared" si="56"/>
        <v>0</v>
      </c>
      <c r="AR230" s="88">
        <f t="shared" si="57"/>
        <v>0</v>
      </c>
      <c r="AS230" s="88">
        <f t="shared" si="58"/>
        <v>0</v>
      </c>
      <c r="AT230" s="88">
        <f t="shared" si="59"/>
        <v>0</v>
      </c>
      <c r="AU230" s="88">
        <f t="shared" si="60"/>
        <v>0</v>
      </c>
      <c r="AV230" s="88">
        <f t="shared" si="61"/>
        <v>0</v>
      </c>
      <c r="AW230" s="88">
        <f t="shared" si="62"/>
        <v>0</v>
      </c>
      <c r="AX230" s="88">
        <f t="shared" si="63"/>
        <v>0</v>
      </c>
      <c r="AY230" s="88">
        <f t="shared" si="64"/>
        <v>0</v>
      </c>
    </row>
    <row r="231" spans="1:51" s="48" customFormat="1">
      <c r="A231" s="72" t="str">
        <f>'Ref2'!I231</f>
        <v>E2736</v>
      </c>
      <c r="B231" s="72" t="str">
        <f>INDEX('Ref1'!$E:$E,MATCH($A231,'Ref1'!$A:$A,0))</f>
        <v>Scarborough</v>
      </c>
      <c r="C231" s="72" t="str">
        <f>INDEX('Ref2'!$E:$E,MATCH($A231,'Ref2'!$A:$A,0))</f>
        <v>No</v>
      </c>
      <c r="D231" s="86">
        <f>INDEX('1_GrowthAppeals'!V:V,MATCH($A231,'1_GrowthAppeals'!$A:$A,0))</f>
        <v>0</v>
      </c>
      <c r="E231" s="86">
        <f>INDEX('1_GrowthAppeals'!W:W,MATCH($A231,'1_GrowthAppeals'!$A:$A,0))</f>
        <v>0</v>
      </c>
      <c r="F231" s="86">
        <f>INDEX('1_GrowthAppeals'!X:X,MATCH($A231,'1_GrowthAppeals'!$A:$A,0))</f>
        <v>0</v>
      </c>
      <c r="G231" s="86">
        <f>INDEX('1_GrowthAppeals'!Y:Y,MATCH($A231,'1_GrowthAppeals'!$A:$A,0))</f>
        <v>0</v>
      </c>
      <c r="H231" s="86">
        <f>INDEX('1_GrowthAppeals'!Z:Z,MATCH($A231,'1_GrowthAppeals'!$A:$A,0))</f>
        <v>0</v>
      </c>
      <c r="I231" s="86">
        <f>INDEX('1_GrowthAppeals'!AA:AA,MATCH($A231,'1_GrowthAppeals'!$A:$A,0))</f>
        <v>0</v>
      </c>
      <c r="J231" s="86">
        <f>INDEX('1_GrowthAppeals'!AB:AB,MATCH($A231,'1_GrowthAppeals'!$A:$A,0))</f>
        <v>0</v>
      </c>
      <c r="K231" s="86">
        <f>INDEX('1_GrowthAppeals'!AC:AC,MATCH($A231,'1_GrowthAppeals'!$A:$A,0))</f>
        <v>0</v>
      </c>
      <c r="L231" s="86">
        <f>INDEX('1_GrowthAppeals'!AD:AD,MATCH($A231,'1_GrowthAppeals'!$A:$A,0))</f>
        <v>0</v>
      </c>
      <c r="M231" s="86">
        <f>INDEX('1_GrowthAppeals'!AE:AE,MATCH($A231,'1_GrowthAppeals'!$A:$A,0))</f>
        <v>0</v>
      </c>
      <c r="N231" s="86">
        <f>INDEX('1_GrowthAppeals'!AF:AF,MATCH($A231,'1_GrowthAppeals'!$A:$A,0))</f>
        <v>0</v>
      </c>
      <c r="O231" s="86">
        <f>INDEX('1_GrowthAppeals'!AG:AG,MATCH($A231,'1_GrowthAppeals'!$A:$A,0))</f>
        <v>0</v>
      </c>
      <c r="P231" s="86">
        <f>INDEX('1_GrowthAppeals'!AH:AH,MATCH($A231,'1_GrowthAppeals'!$A:$A,0))</f>
        <v>0</v>
      </c>
      <c r="Q231" s="86">
        <f>INDEX('1_GrowthAppeals'!AI:AI,MATCH($A231,'1_GrowthAppeals'!$A:$A,0))</f>
        <v>0</v>
      </c>
      <c r="R231" s="86">
        <f>INDEX('1_GrowthAppeals'!AJ:AJ,MATCH($A231,'1_GrowthAppeals'!$A:$A,0))</f>
        <v>0</v>
      </c>
      <c r="S231" s="325">
        <f>INDEX('1_GrowthAppeals'!AK:AK,MATCH($A231,'1_GrowthAppeals'!$A:$A,0))</f>
        <v>0</v>
      </c>
      <c r="T231" s="327"/>
      <c r="U231" s="95"/>
      <c r="V231" s="95"/>
      <c r="W231" s="95"/>
      <c r="X231" s="95"/>
      <c r="Y231" s="95"/>
      <c r="Z231" s="95"/>
      <c r="AA231" s="95"/>
      <c r="AB231" s="95"/>
      <c r="AC231" s="95"/>
      <c r="AD231" s="95"/>
      <c r="AE231" s="95"/>
      <c r="AF231" s="95"/>
      <c r="AG231" s="95"/>
      <c r="AH231" s="95"/>
      <c r="AI231" s="318"/>
      <c r="AJ231" s="322">
        <f t="shared" si="49"/>
        <v>0</v>
      </c>
      <c r="AK231" s="88">
        <f t="shared" si="50"/>
        <v>0</v>
      </c>
      <c r="AL231" s="88">
        <f t="shared" si="51"/>
        <v>0</v>
      </c>
      <c r="AM231" s="88">
        <f t="shared" si="52"/>
        <v>0</v>
      </c>
      <c r="AN231" s="88">
        <f t="shared" si="53"/>
        <v>0</v>
      </c>
      <c r="AO231" s="88">
        <f t="shared" si="54"/>
        <v>0</v>
      </c>
      <c r="AP231" s="88">
        <f t="shared" si="55"/>
        <v>0</v>
      </c>
      <c r="AQ231" s="88">
        <f t="shared" si="56"/>
        <v>0</v>
      </c>
      <c r="AR231" s="88">
        <f t="shared" si="57"/>
        <v>0</v>
      </c>
      <c r="AS231" s="88">
        <f t="shared" si="58"/>
        <v>0</v>
      </c>
      <c r="AT231" s="88">
        <f t="shared" si="59"/>
        <v>0</v>
      </c>
      <c r="AU231" s="88">
        <f t="shared" si="60"/>
        <v>0</v>
      </c>
      <c r="AV231" s="88">
        <f t="shared" si="61"/>
        <v>0</v>
      </c>
      <c r="AW231" s="88">
        <f t="shared" si="62"/>
        <v>0</v>
      </c>
      <c r="AX231" s="88">
        <f t="shared" si="63"/>
        <v>0</v>
      </c>
      <c r="AY231" s="88">
        <f t="shared" si="64"/>
        <v>0</v>
      </c>
    </row>
    <row r="232" spans="1:51" s="48" customFormat="1">
      <c r="A232" s="72" t="str">
        <f>'Ref2'!I232</f>
        <v>E3332</v>
      </c>
      <c r="B232" s="72" t="str">
        <f>INDEX('Ref1'!$E:$E,MATCH($A232,'Ref1'!$A:$A,0))</f>
        <v>Sedgemoor</v>
      </c>
      <c r="C232" s="72" t="str">
        <f>INDEX('Ref2'!$E:$E,MATCH($A232,'Ref2'!$A:$A,0))</f>
        <v>No</v>
      </c>
      <c r="D232" s="86">
        <f>INDEX('1_GrowthAppeals'!V:V,MATCH($A232,'1_GrowthAppeals'!$A:$A,0))</f>
        <v>0</v>
      </c>
      <c r="E232" s="86">
        <f>INDEX('1_GrowthAppeals'!W:W,MATCH($A232,'1_GrowthAppeals'!$A:$A,0))</f>
        <v>0</v>
      </c>
      <c r="F232" s="86">
        <f>INDEX('1_GrowthAppeals'!X:X,MATCH($A232,'1_GrowthAppeals'!$A:$A,0))</f>
        <v>0</v>
      </c>
      <c r="G232" s="86">
        <f>INDEX('1_GrowthAppeals'!Y:Y,MATCH($A232,'1_GrowthAppeals'!$A:$A,0))</f>
        <v>0</v>
      </c>
      <c r="H232" s="86">
        <f>INDEX('1_GrowthAppeals'!Z:Z,MATCH($A232,'1_GrowthAppeals'!$A:$A,0))</f>
        <v>0</v>
      </c>
      <c r="I232" s="86">
        <f>INDEX('1_GrowthAppeals'!AA:AA,MATCH($A232,'1_GrowthAppeals'!$A:$A,0))</f>
        <v>0</v>
      </c>
      <c r="J232" s="86">
        <f>INDEX('1_GrowthAppeals'!AB:AB,MATCH($A232,'1_GrowthAppeals'!$A:$A,0))</f>
        <v>0</v>
      </c>
      <c r="K232" s="86">
        <f>INDEX('1_GrowthAppeals'!AC:AC,MATCH($A232,'1_GrowthAppeals'!$A:$A,0))</f>
        <v>0</v>
      </c>
      <c r="L232" s="86">
        <f>INDEX('1_GrowthAppeals'!AD:AD,MATCH($A232,'1_GrowthAppeals'!$A:$A,0))</f>
        <v>0</v>
      </c>
      <c r="M232" s="86">
        <f>INDEX('1_GrowthAppeals'!AE:AE,MATCH($A232,'1_GrowthAppeals'!$A:$A,0))</f>
        <v>0</v>
      </c>
      <c r="N232" s="86">
        <f>INDEX('1_GrowthAppeals'!AF:AF,MATCH($A232,'1_GrowthAppeals'!$A:$A,0))</f>
        <v>0</v>
      </c>
      <c r="O232" s="86">
        <f>INDEX('1_GrowthAppeals'!AG:AG,MATCH($A232,'1_GrowthAppeals'!$A:$A,0))</f>
        <v>0</v>
      </c>
      <c r="P232" s="86">
        <f>INDEX('1_GrowthAppeals'!AH:AH,MATCH($A232,'1_GrowthAppeals'!$A:$A,0))</f>
        <v>0</v>
      </c>
      <c r="Q232" s="86">
        <f>INDEX('1_GrowthAppeals'!AI:AI,MATCH($A232,'1_GrowthAppeals'!$A:$A,0))</f>
        <v>0</v>
      </c>
      <c r="R232" s="86">
        <f>INDEX('1_GrowthAppeals'!AJ:AJ,MATCH($A232,'1_GrowthAppeals'!$A:$A,0))</f>
        <v>0</v>
      </c>
      <c r="S232" s="325">
        <f>INDEX('1_GrowthAppeals'!AK:AK,MATCH($A232,'1_GrowthAppeals'!$A:$A,0))</f>
        <v>0</v>
      </c>
      <c r="T232" s="327"/>
      <c r="U232" s="95"/>
      <c r="V232" s="95"/>
      <c r="W232" s="95"/>
      <c r="X232" s="95"/>
      <c r="Y232" s="95"/>
      <c r="Z232" s="95"/>
      <c r="AA232" s="95"/>
      <c r="AB232" s="95"/>
      <c r="AC232" s="95"/>
      <c r="AD232" s="95"/>
      <c r="AE232" s="95"/>
      <c r="AF232" s="95"/>
      <c r="AG232" s="95"/>
      <c r="AH232" s="95"/>
      <c r="AI232" s="318"/>
      <c r="AJ232" s="322">
        <f t="shared" si="49"/>
        <v>0</v>
      </c>
      <c r="AK232" s="88">
        <f t="shared" si="50"/>
        <v>0</v>
      </c>
      <c r="AL232" s="88">
        <f t="shared" si="51"/>
        <v>0</v>
      </c>
      <c r="AM232" s="88">
        <f t="shared" si="52"/>
        <v>0</v>
      </c>
      <c r="AN232" s="88">
        <f t="shared" si="53"/>
        <v>0</v>
      </c>
      <c r="AO232" s="88">
        <f t="shared" si="54"/>
        <v>0</v>
      </c>
      <c r="AP232" s="88">
        <f t="shared" si="55"/>
        <v>0</v>
      </c>
      <c r="AQ232" s="88">
        <f t="shared" si="56"/>
        <v>0</v>
      </c>
      <c r="AR232" s="88">
        <f t="shared" si="57"/>
        <v>0</v>
      </c>
      <c r="AS232" s="88">
        <f t="shared" si="58"/>
        <v>0</v>
      </c>
      <c r="AT232" s="88">
        <f t="shared" si="59"/>
        <v>0</v>
      </c>
      <c r="AU232" s="88">
        <f t="shared" si="60"/>
        <v>0</v>
      </c>
      <c r="AV232" s="88">
        <f t="shared" si="61"/>
        <v>0</v>
      </c>
      <c r="AW232" s="88">
        <f t="shared" si="62"/>
        <v>0</v>
      </c>
      <c r="AX232" s="88">
        <f t="shared" si="63"/>
        <v>0</v>
      </c>
      <c r="AY232" s="88">
        <f t="shared" si="64"/>
        <v>0</v>
      </c>
    </row>
    <row r="233" spans="1:51" s="48" customFormat="1">
      <c r="A233" s="72" t="str">
        <f>'Ref2'!I233</f>
        <v>E4304</v>
      </c>
      <c r="B233" s="72" t="str">
        <f>INDEX('Ref1'!$E:$E,MATCH($A233,'Ref1'!$A:$A,0))</f>
        <v>Sefton</v>
      </c>
      <c r="C233" s="72" t="str">
        <f>INDEX('Ref2'!$E:$E,MATCH($A233,'Ref2'!$A:$A,0))</f>
        <v>No</v>
      </c>
      <c r="D233" s="86">
        <f>INDEX('1_GrowthAppeals'!V:V,MATCH($A233,'1_GrowthAppeals'!$A:$A,0))</f>
        <v>0</v>
      </c>
      <c r="E233" s="86">
        <f>INDEX('1_GrowthAppeals'!W:W,MATCH($A233,'1_GrowthAppeals'!$A:$A,0))</f>
        <v>0</v>
      </c>
      <c r="F233" s="86">
        <f>INDEX('1_GrowthAppeals'!X:X,MATCH($A233,'1_GrowthAppeals'!$A:$A,0))</f>
        <v>0</v>
      </c>
      <c r="G233" s="86">
        <f>INDEX('1_GrowthAppeals'!Y:Y,MATCH($A233,'1_GrowthAppeals'!$A:$A,0))</f>
        <v>0</v>
      </c>
      <c r="H233" s="86">
        <f>INDEX('1_GrowthAppeals'!Z:Z,MATCH($A233,'1_GrowthAppeals'!$A:$A,0))</f>
        <v>0</v>
      </c>
      <c r="I233" s="86">
        <f>INDEX('1_GrowthAppeals'!AA:AA,MATCH($A233,'1_GrowthAppeals'!$A:$A,0))</f>
        <v>0</v>
      </c>
      <c r="J233" s="86">
        <f>INDEX('1_GrowthAppeals'!AB:AB,MATCH($A233,'1_GrowthAppeals'!$A:$A,0))</f>
        <v>0</v>
      </c>
      <c r="K233" s="86">
        <f>INDEX('1_GrowthAppeals'!AC:AC,MATCH($A233,'1_GrowthAppeals'!$A:$A,0))</f>
        <v>0</v>
      </c>
      <c r="L233" s="86">
        <f>INDEX('1_GrowthAppeals'!AD:AD,MATCH($A233,'1_GrowthAppeals'!$A:$A,0))</f>
        <v>0</v>
      </c>
      <c r="M233" s="86">
        <f>INDEX('1_GrowthAppeals'!AE:AE,MATCH($A233,'1_GrowthAppeals'!$A:$A,0))</f>
        <v>0</v>
      </c>
      <c r="N233" s="86">
        <f>INDEX('1_GrowthAppeals'!AF:AF,MATCH($A233,'1_GrowthAppeals'!$A:$A,0))</f>
        <v>0</v>
      </c>
      <c r="O233" s="86">
        <f>INDEX('1_GrowthAppeals'!AG:AG,MATCH($A233,'1_GrowthAppeals'!$A:$A,0))</f>
        <v>0</v>
      </c>
      <c r="P233" s="86">
        <f>INDEX('1_GrowthAppeals'!AH:AH,MATCH($A233,'1_GrowthAppeals'!$A:$A,0))</f>
        <v>0</v>
      </c>
      <c r="Q233" s="86">
        <f>INDEX('1_GrowthAppeals'!AI:AI,MATCH($A233,'1_GrowthAppeals'!$A:$A,0))</f>
        <v>0</v>
      </c>
      <c r="R233" s="86">
        <f>INDEX('1_GrowthAppeals'!AJ:AJ,MATCH($A233,'1_GrowthAppeals'!$A:$A,0))</f>
        <v>0</v>
      </c>
      <c r="S233" s="325">
        <f>INDEX('1_GrowthAppeals'!AK:AK,MATCH($A233,'1_GrowthAppeals'!$A:$A,0))</f>
        <v>0</v>
      </c>
      <c r="T233" s="327"/>
      <c r="U233" s="95"/>
      <c r="V233" s="95"/>
      <c r="W233" s="95"/>
      <c r="X233" s="95"/>
      <c r="Y233" s="95"/>
      <c r="Z233" s="95"/>
      <c r="AA233" s="95"/>
      <c r="AB233" s="95"/>
      <c r="AC233" s="95"/>
      <c r="AD233" s="95"/>
      <c r="AE233" s="95"/>
      <c r="AF233" s="95"/>
      <c r="AG233" s="95"/>
      <c r="AH233" s="95"/>
      <c r="AI233" s="318"/>
      <c r="AJ233" s="322">
        <f t="shared" si="49"/>
        <v>0</v>
      </c>
      <c r="AK233" s="88">
        <f t="shared" si="50"/>
        <v>0</v>
      </c>
      <c r="AL233" s="88">
        <f t="shared" si="51"/>
        <v>0</v>
      </c>
      <c r="AM233" s="88">
        <f t="shared" si="52"/>
        <v>0</v>
      </c>
      <c r="AN233" s="88">
        <f t="shared" si="53"/>
        <v>0</v>
      </c>
      <c r="AO233" s="88">
        <f t="shared" si="54"/>
        <v>0</v>
      </c>
      <c r="AP233" s="88">
        <f t="shared" si="55"/>
        <v>0</v>
      </c>
      <c r="AQ233" s="88">
        <f t="shared" si="56"/>
        <v>0</v>
      </c>
      <c r="AR233" s="88">
        <f t="shared" si="57"/>
        <v>0</v>
      </c>
      <c r="AS233" s="88">
        <f t="shared" si="58"/>
        <v>0</v>
      </c>
      <c r="AT233" s="88">
        <f t="shared" si="59"/>
        <v>0</v>
      </c>
      <c r="AU233" s="88">
        <f t="shared" si="60"/>
        <v>0</v>
      </c>
      <c r="AV233" s="88">
        <f t="shared" si="61"/>
        <v>0</v>
      </c>
      <c r="AW233" s="88">
        <f t="shared" si="62"/>
        <v>0</v>
      </c>
      <c r="AX233" s="88">
        <f t="shared" si="63"/>
        <v>0</v>
      </c>
      <c r="AY233" s="88">
        <f t="shared" si="64"/>
        <v>0</v>
      </c>
    </row>
    <row r="234" spans="1:51" s="48" customFormat="1">
      <c r="A234" s="72" t="str">
        <f>'Ref2'!I234</f>
        <v>E2757</v>
      </c>
      <c r="B234" s="72" t="str">
        <f>INDEX('Ref1'!$E:$E,MATCH($A234,'Ref1'!$A:$A,0))</f>
        <v>Selby</v>
      </c>
      <c r="C234" s="72" t="str">
        <f>INDEX('Ref2'!$E:$E,MATCH($A234,'Ref2'!$A:$A,0))</f>
        <v>No</v>
      </c>
      <c r="D234" s="86">
        <f>INDEX('1_GrowthAppeals'!V:V,MATCH($A234,'1_GrowthAppeals'!$A:$A,0))</f>
        <v>0</v>
      </c>
      <c r="E234" s="86">
        <f>INDEX('1_GrowthAppeals'!W:W,MATCH($A234,'1_GrowthAppeals'!$A:$A,0))</f>
        <v>0</v>
      </c>
      <c r="F234" s="86">
        <f>INDEX('1_GrowthAppeals'!X:X,MATCH($A234,'1_GrowthAppeals'!$A:$A,0))</f>
        <v>0</v>
      </c>
      <c r="G234" s="86">
        <f>INDEX('1_GrowthAppeals'!Y:Y,MATCH($A234,'1_GrowthAppeals'!$A:$A,0))</f>
        <v>0</v>
      </c>
      <c r="H234" s="86">
        <f>INDEX('1_GrowthAppeals'!Z:Z,MATCH($A234,'1_GrowthAppeals'!$A:$A,0))</f>
        <v>0</v>
      </c>
      <c r="I234" s="86">
        <f>INDEX('1_GrowthAppeals'!AA:AA,MATCH($A234,'1_GrowthAppeals'!$A:$A,0))</f>
        <v>0</v>
      </c>
      <c r="J234" s="86">
        <f>INDEX('1_GrowthAppeals'!AB:AB,MATCH($A234,'1_GrowthAppeals'!$A:$A,0))</f>
        <v>0</v>
      </c>
      <c r="K234" s="86">
        <f>INDEX('1_GrowthAppeals'!AC:AC,MATCH($A234,'1_GrowthAppeals'!$A:$A,0))</f>
        <v>0</v>
      </c>
      <c r="L234" s="86">
        <f>INDEX('1_GrowthAppeals'!AD:AD,MATCH($A234,'1_GrowthAppeals'!$A:$A,0))</f>
        <v>0</v>
      </c>
      <c r="M234" s="86">
        <f>INDEX('1_GrowthAppeals'!AE:AE,MATCH($A234,'1_GrowthAppeals'!$A:$A,0))</f>
        <v>0</v>
      </c>
      <c r="N234" s="86">
        <f>INDEX('1_GrowthAppeals'!AF:AF,MATCH($A234,'1_GrowthAppeals'!$A:$A,0))</f>
        <v>0</v>
      </c>
      <c r="O234" s="86">
        <f>INDEX('1_GrowthAppeals'!AG:AG,MATCH($A234,'1_GrowthAppeals'!$A:$A,0))</f>
        <v>0</v>
      </c>
      <c r="P234" s="86">
        <f>INDEX('1_GrowthAppeals'!AH:AH,MATCH($A234,'1_GrowthAppeals'!$A:$A,0))</f>
        <v>0</v>
      </c>
      <c r="Q234" s="86">
        <f>INDEX('1_GrowthAppeals'!AI:AI,MATCH($A234,'1_GrowthAppeals'!$A:$A,0))</f>
        <v>0</v>
      </c>
      <c r="R234" s="86">
        <f>INDEX('1_GrowthAppeals'!AJ:AJ,MATCH($A234,'1_GrowthAppeals'!$A:$A,0))</f>
        <v>0</v>
      </c>
      <c r="S234" s="325">
        <f>INDEX('1_GrowthAppeals'!AK:AK,MATCH($A234,'1_GrowthAppeals'!$A:$A,0))</f>
        <v>0</v>
      </c>
      <c r="T234" s="327"/>
      <c r="U234" s="95"/>
      <c r="V234" s="95"/>
      <c r="W234" s="95"/>
      <c r="X234" s="95"/>
      <c r="Y234" s="95"/>
      <c r="Z234" s="95"/>
      <c r="AA234" s="95"/>
      <c r="AB234" s="95"/>
      <c r="AC234" s="95"/>
      <c r="AD234" s="95"/>
      <c r="AE234" s="95"/>
      <c r="AF234" s="95"/>
      <c r="AG234" s="95"/>
      <c r="AH234" s="95"/>
      <c r="AI234" s="318"/>
      <c r="AJ234" s="322">
        <f t="shared" si="49"/>
        <v>0</v>
      </c>
      <c r="AK234" s="88">
        <f t="shared" si="50"/>
        <v>0</v>
      </c>
      <c r="AL234" s="88">
        <f t="shared" si="51"/>
        <v>0</v>
      </c>
      <c r="AM234" s="88">
        <f t="shared" si="52"/>
        <v>0</v>
      </c>
      <c r="AN234" s="88">
        <f t="shared" si="53"/>
        <v>0</v>
      </c>
      <c r="AO234" s="88">
        <f t="shared" si="54"/>
        <v>0</v>
      </c>
      <c r="AP234" s="88">
        <f t="shared" si="55"/>
        <v>0</v>
      </c>
      <c r="AQ234" s="88">
        <f t="shared" si="56"/>
        <v>0</v>
      </c>
      <c r="AR234" s="88">
        <f t="shared" si="57"/>
        <v>0</v>
      </c>
      <c r="AS234" s="88">
        <f t="shared" si="58"/>
        <v>0</v>
      </c>
      <c r="AT234" s="88">
        <f t="shared" si="59"/>
        <v>0</v>
      </c>
      <c r="AU234" s="88">
        <f t="shared" si="60"/>
        <v>0</v>
      </c>
      <c r="AV234" s="88">
        <f t="shared" si="61"/>
        <v>0</v>
      </c>
      <c r="AW234" s="88">
        <f t="shared" si="62"/>
        <v>0</v>
      </c>
      <c r="AX234" s="88">
        <f t="shared" si="63"/>
        <v>0</v>
      </c>
      <c r="AY234" s="88">
        <f t="shared" si="64"/>
        <v>0</v>
      </c>
    </row>
    <row r="235" spans="1:51" s="48" customFormat="1">
      <c r="A235" s="72" t="str">
        <f>'Ref2'!I235</f>
        <v>E2239</v>
      </c>
      <c r="B235" s="72" t="str">
        <f>INDEX('Ref1'!$E:$E,MATCH($A235,'Ref1'!$A:$A,0))</f>
        <v>Sevenoaks</v>
      </c>
      <c r="C235" s="72" t="str">
        <f>INDEX('Ref2'!$E:$E,MATCH($A235,'Ref2'!$A:$A,0))</f>
        <v>No</v>
      </c>
      <c r="D235" s="86">
        <f>INDEX('1_GrowthAppeals'!V:V,MATCH($A235,'1_GrowthAppeals'!$A:$A,0))</f>
        <v>0</v>
      </c>
      <c r="E235" s="86">
        <f>INDEX('1_GrowthAppeals'!W:W,MATCH($A235,'1_GrowthAppeals'!$A:$A,0))</f>
        <v>0</v>
      </c>
      <c r="F235" s="86">
        <f>INDEX('1_GrowthAppeals'!X:X,MATCH($A235,'1_GrowthAppeals'!$A:$A,0))</f>
        <v>0</v>
      </c>
      <c r="G235" s="86">
        <f>INDEX('1_GrowthAppeals'!Y:Y,MATCH($A235,'1_GrowthAppeals'!$A:$A,0))</f>
        <v>0</v>
      </c>
      <c r="H235" s="86">
        <f>INDEX('1_GrowthAppeals'!Z:Z,MATCH($A235,'1_GrowthAppeals'!$A:$A,0))</f>
        <v>0</v>
      </c>
      <c r="I235" s="86">
        <f>INDEX('1_GrowthAppeals'!AA:AA,MATCH($A235,'1_GrowthAppeals'!$A:$A,0))</f>
        <v>0</v>
      </c>
      <c r="J235" s="86">
        <f>INDEX('1_GrowthAppeals'!AB:AB,MATCH($A235,'1_GrowthAppeals'!$A:$A,0))</f>
        <v>0</v>
      </c>
      <c r="K235" s="86">
        <f>INDEX('1_GrowthAppeals'!AC:AC,MATCH($A235,'1_GrowthAppeals'!$A:$A,0))</f>
        <v>0</v>
      </c>
      <c r="L235" s="86">
        <f>INDEX('1_GrowthAppeals'!AD:AD,MATCH($A235,'1_GrowthAppeals'!$A:$A,0))</f>
        <v>0</v>
      </c>
      <c r="M235" s="86">
        <f>INDEX('1_GrowthAppeals'!AE:AE,MATCH($A235,'1_GrowthAppeals'!$A:$A,0))</f>
        <v>0</v>
      </c>
      <c r="N235" s="86">
        <f>INDEX('1_GrowthAppeals'!AF:AF,MATCH($A235,'1_GrowthAppeals'!$A:$A,0))</f>
        <v>0</v>
      </c>
      <c r="O235" s="86">
        <f>INDEX('1_GrowthAppeals'!AG:AG,MATCH($A235,'1_GrowthAppeals'!$A:$A,0))</f>
        <v>0</v>
      </c>
      <c r="P235" s="86">
        <f>INDEX('1_GrowthAppeals'!AH:AH,MATCH($A235,'1_GrowthAppeals'!$A:$A,0))</f>
        <v>0</v>
      </c>
      <c r="Q235" s="86">
        <f>INDEX('1_GrowthAppeals'!AI:AI,MATCH($A235,'1_GrowthAppeals'!$A:$A,0))</f>
        <v>0</v>
      </c>
      <c r="R235" s="86">
        <f>INDEX('1_GrowthAppeals'!AJ:AJ,MATCH($A235,'1_GrowthAppeals'!$A:$A,0))</f>
        <v>0</v>
      </c>
      <c r="S235" s="325">
        <f>INDEX('1_GrowthAppeals'!AK:AK,MATCH($A235,'1_GrowthAppeals'!$A:$A,0))</f>
        <v>0</v>
      </c>
      <c r="T235" s="327"/>
      <c r="U235" s="95"/>
      <c r="V235" s="95"/>
      <c r="W235" s="95"/>
      <c r="X235" s="95"/>
      <c r="Y235" s="95"/>
      <c r="Z235" s="95"/>
      <c r="AA235" s="95"/>
      <c r="AB235" s="95"/>
      <c r="AC235" s="95"/>
      <c r="AD235" s="95"/>
      <c r="AE235" s="95"/>
      <c r="AF235" s="95"/>
      <c r="AG235" s="95"/>
      <c r="AH235" s="95"/>
      <c r="AI235" s="318"/>
      <c r="AJ235" s="322">
        <f t="shared" si="49"/>
        <v>0</v>
      </c>
      <c r="AK235" s="88">
        <f t="shared" si="50"/>
        <v>0</v>
      </c>
      <c r="AL235" s="88">
        <f t="shared" si="51"/>
        <v>0</v>
      </c>
      <c r="AM235" s="88">
        <f t="shared" si="52"/>
        <v>0</v>
      </c>
      <c r="AN235" s="88">
        <f t="shared" si="53"/>
        <v>0</v>
      </c>
      <c r="AO235" s="88">
        <f t="shared" si="54"/>
        <v>0</v>
      </c>
      <c r="AP235" s="88">
        <f t="shared" si="55"/>
        <v>0</v>
      </c>
      <c r="AQ235" s="88">
        <f t="shared" si="56"/>
        <v>0</v>
      </c>
      <c r="AR235" s="88">
        <f t="shared" si="57"/>
        <v>0</v>
      </c>
      <c r="AS235" s="88">
        <f t="shared" si="58"/>
        <v>0</v>
      </c>
      <c r="AT235" s="88">
        <f t="shared" si="59"/>
        <v>0</v>
      </c>
      <c r="AU235" s="88">
        <f t="shared" si="60"/>
        <v>0</v>
      </c>
      <c r="AV235" s="88">
        <f t="shared" si="61"/>
        <v>0</v>
      </c>
      <c r="AW235" s="88">
        <f t="shared" si="62"/>
        <v>0</v>
      </c>
      <c r="AX235" s="88">
        <f t="shared" si="63"/>
        <v>0</v>
      </c>
      <c r="AY235" s="88">
        <f t="shared" si="64"/>
        <v>0</v>
      </c>
    </row>
    <row r="236" spans="1:51" s="48" customFormat="1">
      <c r="A236" s="72" t="str">
        <f>'Ref2'!I236</f>
        <v>E4404</v>
      </c>
      <c r="B236" s="72" t="str">
        <f>INDEX('Ref1'!$E:$E,MATCH($A236,'Ref1'!$A:$A,0))</f>
        <v>Sheffield</v>
      </c>
      <c r="C236" s="72" t="str">
        <f>INDEX('Ref2'!$E:$E,MATCH($A236,'Ref2'!$A:$A,0))</f>
        <v>No</v>
      </c>
      <c r="D236" s="86">
        <f>INDEX('1_GrowthAppeals'!V:V,MATCH($A236,'1_GrowthAppeals'!$A:$A,0))</f>
        <v>0</v>
      </c>
      <c r="E236" s="86">
        <f>INDEX('1_GrowthAppeals'!W:W,MATCH($A236,'1_GrowthAppeals'!$A:$A,0))</f>
        <v>0</v>
      </c>
      <c r="F236" s="86">
        <f>INDEX('1_GrowthAppeals'!X:X,MATCH($A236,'1_GrowthAppeals'!$A:$A,0))</f>
        <v>0</v>
      </c>
      <c r="G236" s="86">
        <f>INDEX('1_GrowthAppeals'!Y:Y,MATCH($A236,'1_GrowthAppeals'!$A:$A,0))</f>
        <v>0</v>
      </c>
      <c r="H236" s="86">
        <f>INDEX('1_GrowthAppeals'!Z:Z,MATCH($A236,'1_GrowthAppeals'!$A:$A,0))</f>
        <v>0</v>
      </c>
      <c r="I236" s="86">
        <f>INDEX('1_GrowthAppeals'!AA:AA,MATCH($A236,'1_GrowthAppeals'!$A:$A,0))</f>
        <v>0</v>
      </c>
      <c r="J236" s="86">
        <f>INDEX('1_GrowthAppeals'!AB:AB,MATCH($A236,'1_GrowthAppeals'!$A:$A,0))</f>
        <v>0</v>
      </c>
      <c r="K236" s="86">
        <f>INDEX('1_GrowthAppeals'!AC:AC,MATCH($A236,'1_GrowthAppeals'!$A:$A,0))</f>
        <v>0</v>
      </c>
      <c r="L236" s="86">
        <f>INDEX('1_GrowthAppeals'!AD:AD,MATCH($A236,'1_GrowthAppeals'!$A:$A,0))</f>
        <v>0</v>
      </c>
      <c r="M236" s="86">
        <f>INDEX('1_GrowthAppeals'!AE:AE,MATCH($A236,'1_GrowthAppeals'!$A:$A,0))</f>
        <v>0</v>
      </c>
      <c r="N236" s="86">
        <f>INDEX('1_GrowthAppeals'!AF:AF,MATCH($A236,'1_GrowthAppeals'!$A:$A,0))</f>
        <v>0</v>
      </c>
      <c r="O236" s="86">
        <f>INDEX('1_GrowthAppeals'!AG:AG,MATCH($A236,'1_GrowthAppeals'!$A:$A,0))</f>
        <v>0</v>
      </c>
      <c r="P236" s="86">
        <f>INDEX('1_GrowthAppeals'!AH:AH,MATCH($A236,'1_GrowthAppeals'!$A:$A,0))</f>
        <v>0</v>
      </c>
      <c r="Q236" s="86">
        <f>INDEX('1_GrowthAppeals'!AI:AI,MATCH($A236,'1_GrowthAppeals'!$A:$A,0))</f>
        <v>0</v>
      </c>
      <c r="R236" s="86">
        <f>INDEX('1_GrowthAppeals'!AJ:AJ,MATCH($A236,'1_GrowthAppeals'!$A:$A,0))</f>
        <v>0</v>
      </c>
      <c r="S236" s="325">
        <f>INDEX('1_GrowthAppeals'!AK:AK,MATCH($A236,'1_GrowthAppeals'!$A:$A,0))</f>
        <v>0</v>
      </c>
      <c r="T236" s="327"/>
      <c r="U236" s="95"/>
      <c r="V236" s="95"/>
      <c r="W236" s="95"/>
      <c r="X236" s="95"/>
      <c r="Y236" s="95"/>
      <c r="Z236" s="95"/>
      <c r="AA236" s="95"/>
      <c r="AB236" s="95"/>
      <c r="AC236" s="95"/>
      <c r="AD236" s="95"/>
      <c r="AE236" s="95"/>
      <c r="AF236" s="95"/>
      <c r="AG236" s="95"/>
      <c r="AH236" s="95"/>
      <c r="AI236" s="318"/>
      <c r="AJ236" s="322">
        <f t="shared" si="49"/>
        <v>0</v>
      </c>
      <c r="AK236" s="88">
        <f t="shared" si="50"/>
        <v>0</v>
      </c>
      <c r="AL236" s="88">
        <f t="shared" si="51"/>
        <v>0</v>
      </c>
      <c r="AM236" s="88">
        <f t="shared" si="52"/>
        <v>0</v>
      </c>
      <c r="AN236" s="88">
        <f t="shared" si="53"/>
        <v>0</v>
      </c>
      <c r="AO236" s="88">
        <f t="shared" si="54"/>
        <v>0</v>
      </c>
      <c r="AP236" s="88">
        <f t="shared" si="55"/>
        <v>0</v>
      </c>
      <c r="AQ236" s="88">
        <f t="shared" si="56"/>
        <v>0</v>
      </c>
      <c r="AR236" s="88">
        <f t="shared" si="57"/>
        <v>0</v>
      </c>
      <c r="AS236" s="88">
        <f t="shared" si="58"/>
        <v>0</v>
      </c>
      <c r="AT236" s="88">
        <f t="shared" si="59"/>
        <v>0</v>
      </c>
      <c r="AU236" s="88">
        <f t="shared" si="60"/>
        <v>0</v>
      </c>
      <c r="AV236" s="88">
        <f t="shared" si="61"/>
        <v>0</v>
      </c>
      <c r="AW236" s="88">
        <f t="shared" si="62"/>
        <v>0</v>
      </c>
      <c r="AX236" s="88">
        <f t="shared" si="63"/>
        <v>0</v>
      </c>
      <c r="AY236" s="88">
        <f t="shared" si="64"/>
        <v>0</v>
      </c>
    </row>
    <row r="237" spans="1:51" s="48" customFormat="1">
      <c r="A237" s="72" t="str">
        <f>'Ref2'!I237</f>
        <v>E2240</v>
      </c>
      <c r="B237" s="72" t="str">
        <f>INDEX('Ref1'!$E:$E,MATCH($A237,'Ref1'!$A:$A,0))</f>
        <v>Shepway</v>
      </c>
      <c r="C237" s="72" t="str">
        <f>INDEX('Ref2'!$E:$E,MATCH($A237,'Ref2'!$A:$A,0))</f>
        <v>No</v>
      </c>
      <c r="D237" s="86">
        <f>INDEX('1_GrowthAppeals'!V:V,MATCH($A237,'1_GrowthAppeals'!$A:$A,0))</f>
        <v>0</v>
      </c>
      <c r="E237" s="86">
        <f>INDEX('1_GrowthAppeals'!W:W,MATCH($A237,'1_GrowthAppeals'!$A:$A,0))</f>
        <v>0</v>
      </c>
      <c r="F237" s="86">
        <f>INDEX('1_GrowthAppeals'!X:X,MATCH($A237,'1_GrowthAppeals'!$A:$A,0))</f>
        <v>0</v>
      </c>
      <c r="G237" s="86">
        <f>INDEX('1_GrowthAppeals'!Y:Y,MATCH($A237,'1_GrowthAppeals'!$A:$A,0))</f>
        <v>0</v>
      </c>
      <c r="H237" s="86">
        <f>INDEX('1_GrowthAppeals'!Z:Z,MATCH($A237,'1_GrowthAppeals'!$A:$A,0))</f>
        <v>0</v>
      </c>
      <c r="I237" s="86">
        <f>INDEX('1_GrowthAppeals'!AA:AA,MATCH($A237,'1_GrowthAppeals'!$A:$A,0))</f>
        <v>0</v>
      </c>
      <c r="J237" s="86">
        <f>INDEX('1_GrowthAppeals'!AB:AB,MATCH($A237,'1_GrowthAppeals'!$A:$A,0))</f>
        <v>0</v>
      </c>
      <c r="K237" s="86">
        <f>INDEX('1_GrowthAppeals'!AC:AC,MATCH($A237,'1_GrowthAppeals'!$A:$A,0))</f>
        <v>0</v>
      </c>
      <c r="L237" s="86">
        <f>INDEX('1_GrowthAppeals'!AD:AD,MATCH($A237,'1_GrowthAppeals'!$A:$A,0))</f>
        <v>0</v>
      </c>
      <c r="M237" s="86">
        <f>INDEX('1_GrowthAppeals'!AE:AE,MATCH($A237,'1_GrowthAppeals'!$A:$A,0))</f>
        <v>0</v>
      </c>
      <c r="N237" s="86">
        <f>INDEX('1_GrowthAppeals'!AF:AF,MATCH($A237,'1_GrowthAppeals'!$A:$A,0))</f>
        <v>0</v>
      </c>
      <c r="O237" s="86">
        <f>INDEX('1_GrowthAppeals'!AG:AG,MATCH($A237,'1_GrowthAppeals'!$A:$A,0))</f>
        <v>0</v>
      </c>
      <c r="P237" s="86">
        <f>INDEX('1_GrowthAppeals'!AH:AH,MATCH($A237,'1_GrowthAppeals'!$A:$A,0))</f>
        <v>0</v>
      </c>
      <c r="Q237" s="86">
        <f>INDEX('1_GrowthAppeals'!AI:AI,MATCH($A237,'1_GrowthAppeals'!$A:$A,0))</f>
        <v>0</v>
      </c>
      <c r="R237" s="86">
        <f>INDEX('1_GrowthAppeals'!AJ:AJ,MATCH($A237,'1_GrowthAppeals'!$A:$A,0))</f>
        <v>0</v>
      </c>
      <c r="S237" s="325">
        <f>INDEX('1_GrowthAppeals'!AK:AK,MATCH($A237,'1_GrowthAppeals'!$A:$A,0))</f>
        <v>0</v>
      </c>
      <c r="T237" s="327"/>
      <c r="U237" s="95"/>
      <c r="V237" s="95"/>
      <c r="W237" s="95"/>
      <c r="X237" s="95"/>
      <c r="Y237" s="95"/>
      <c r="Z237" s="95"/>
      <c r="AA237" s="95"/>
      <c r="AB237" s="95"/>
      <c r="AC237" s="95"/>
      <c r="AD237" s="95"/>
      <c r="AE237" s="95"/>
      <c r="AF237" s="95"/>
      <c r="AG237" s="95"/>
      <c r="AH237" s="95"/>
      <c r="AI237" s="318"/>
      <c r="AJ237" s="322">
        <f t="shared" si="49"/>
        <v>0</v>
      </c>
      <c r="AK237" s="88">
        <f t="shared" si="50"/>
        <v>0</v>
      </c>
      <c r="AL237" s="88">
        <f t="shared" si="51"/>
        <v>0</v>
      </c>
      <c r="AM237" s="88">
        <f t="shared" si="52"/>
        <v>0</v>
      </c>
      <c r="AN237" s="88">
        <f t="shared" si="53"/>
        <v>0</v>
      </c>
      <c r="AO237" s="88">
        <f t="shared" si="54"/>
        <v>0</v>
      </c>
      <c r="AP237" s="88">
        <f t="shared" si="55"/>
        <v>0</v>
      </c>
      <c r="AQ237" s="88">
        <f t="shared" si="56"/>
        <v>0</v>
      </c>
      <c r="AR237" s="88">
        <f t="shared" si="57"/>
        <v>0</v>
      </c>
      <c r="AS237" s="88">
        <f t="shared" si="58"/>
        <v>0</v>
      </c>
      <c r="AT237" s="88">
        <f t="shared" si="59"/>
        <v>0</v>
      </c>
      <c r="AU237" s="88">
        <f t="shared" si="60"/>
        <v>0</v>
      </c>
      <c r="AV237" s="88">
        <f t="shared" si="61"/>
        <v>0</v>
      </c>
      <c r="AW237" s="88">
        <f t="shared" si="62"/>
        <v>0</v>
      </c>
      <c r="AX237" s="88">
        <f t="shared" si="63"/>
        <v>0</v>
      </c>
      <c r="AY237" s="88">
        <f t="shared" si="64"/>
        <v>0</v>
      </c>
    </row>
    <row r="238" spans="1:51" s="48" customFormat="1">
      <c r="A238" s="72" t="str">
        <f>'Ref2'!I238</f>
        <v>E3202</v>
      </c>
      <c r="B238" s="72" t="str">
        <f>INDEX('Ref1'!$E:$E,MATCH($A238,'Ref1'!$A:$A,0))</f>
        <v>Shropshire</v>
      </c>
      <c r="C238" s="72" t="str">
        <f>INDEX('Ref2'!$E:$E,MATCH($A238,'Ref2'!$A:$A,0))</f>
        <v>No</v>
      </c>
      <c r="D238" s="86">
        <f>INDEX('1_GrowthAppeals'!V:V,MATCH($A238,'1_GrowthAppeals'!$A:$A,0))</f>
        <v>0</v>
      </c>
      <c r="E238" s="86">
        <f>INDEX('1_GrowthAppeals'!W:W,MATCH($A238,'1_GrowthAppeals'!$A:$A,0))</f>
        <v>0</v>
      </c>
      <c r="F238" s="86">
        <f>INDEX('1_GrowthAppeals'!X:X,MATCH($A238,'1_GrowthAppeals'!$A:$A,0))</f>
        <v>0</v>
      </c>
      <c r="G238" s="86">
        <f>INDEX('1_GrowthAppeals'!Y:Y,MATCH($A238,'1_GrowthAppeals'!$A:$A,0))</f>
        <v>0</v>
      </c>
      <c r="H238" s="86">
        <f>INDEX('1_GrowthAppeals'!Z:Z,MATCH($A238,'1_GrowthAppeals'!$A:$A,0))</f>
        <v>0</v>
      </c>
      <c r="I238" s="86">
        <f>INDEX('1_GrowthAppeals'!AA:AA,MATCH($A238,'1_GrowthAppeals'!$A:$A,0))</f>
        <v>0</v>
      </c>
      <c r="J238" s="86">
        <f>INDEX('1_GrowthAppeals'!AB:AB,MATCH($A238,'1_GrowthAppeals'!$A:$A,0))</f>
        <v>0</v>
      </c>
      <c r="K238" s="86">
        <f>INDEX('1_GrowthAppeals'!AC:AC,MATCH($A238,'1_GrowthAppeals'!$A:$A,0))</f>
        <v>0</v>
      </c>
      <c r="L238" s="86">
        <f>INDEX('1_GrowthAppeals'!AD:AD,MATCH($A238,'1_GrowthAppeals'!$A:$A,0))</f>
        <v>0</v>
      </c>
      <c r="M238" s="86">
        <f>INDEX('1_GrowthAppeals'!AE:AE,MATCH($A238,'1_GrowthAppeals'!$A:$A,0))</f>
        <v>0</v>
      </c>
      <c r="N238" s="86">
        <f>INDEX('1_GrowthAppeals'!AF:AF,MATCH($A238,'1_GrowthAppeals'!$A:$A,0))</f>
        <v>0</v>
      </c>
      <c r="O238" s="86">
        <f>INDEX('1_GrowthAppeals'!AG:AG,MATCH($A238,'1_GrowthAppeals'!$A:$A,0))</f>
        <v>0</v>
      </c>
      <c r="P238" s="86">
        <f>INDEX('1_GrowthAppeals'!AH:AH,MATCH($A238,'1_GrowthAppeals'!$A:$A,0))</f>
        <v>0</v>
      </c>
      <c r="Q238" s="86">
        <f>INDEX('1_GrowthAppeals'!AI:AI,MATCH($A238,'1_GrowthAppeals'!$A:$A,0))</f>
        <v>0</v>
      </c>
      <c r="R238" s="86">
        <f>INDEX('1_GrowthAppeals'!AJ:AJ,MATCH($A238,'1_GrowthAppeals'!$A:$A,0))</f>
        <v>0</v>
      </c>
      <c r="S238" s="325">
        <f>INDEX('1_GrowthAppeals'!AK:AK,MATCH($A238,'1_GrowthAppeals'!$A:$A,0))</f>
        <v>0</v>
      </c>
      <c r="T238" s="327"/>
      <c r="U238" s="95"/>
      <c r="V238" s="95"/>
      <c r="W238" s="95"/>
      <c r="X238" s="95"/>
      <c r="Y238" s="95"/>
      <c r="Z238" s="95"/>
      <c r="AA238" s="95"/>
      <c r="AB238" s="95"/>
      <c r="AC238" s="95"/>
      <c r="AD238" s="95"/>
      <c r="AE238" s="95"/>
      <c r="AF238" s="95"/>
      <c r="AG238" s="95"/>
      <c r="AH238" s="95"/>
      <c r="AI238" s="318"/>
      <c r="AJ238" s="322">
        <f t="shared" si="49"/>
        <v>0</v>
      </c>
      <c r="AK238" s="88">
        <f t="shared" si="50"/>
        <v>0</v>
      </c>
      <c r="AL238" s="88">
        <f t="shared" si="51"/>
        <v>0</v>
      </c>
      <c r="AM238" s="88">
        <f t="shared" si="52"/>
        <v>0</v>
      </c>
      <c r="AN238" s="88">
        <f t="shared" si="53"/>
        <v>0</v>
      </c>
      <c r="AO238" s="88">
        <f t="shared" si="54"/>
        <v>0</v>
      </c>
      <c r="AP238" s="88">
        <f t="shared" si="55"/>
        <v>0</v>
      </c>
      <c r="AQ238" s="88">
        <f t="shared" si="56"/>
        <v>0</v>
      </c>
      <c r="AR238" s="88">
        <f t="shared" si="57"/>
        <v>0</v>
      </c>
      <c r="AS238" s="88">
        <f t="shared" si="58"/>
        <v>0</v>
      </c>
      <c r="AT238" s="88">
        <f t="shared" si="59"/>
        <v>0</v>
      </c>
      <c r="AU238" s="88">
        <f t="shared" si="60"/>
        <v>0</v>
      </c>
      <c r="AV238" s="88">
        <f t="shared" si="61"/>
        <v>0</v>
      </c>
      <c r="AW238" s="88">
        <f t="shared" si="62"/>
        <v>0</v>
      </c>
      <c r="AX238" s="88">
        <f t="shared" si="63"/>
        <v>0</v>
      </c>
      <c r="AY238" s="88">
        <f t="shared" si="64"/>
        <v>0</v>
      </c>
    </row>
    <row r="239" spans="1:51" s="48" customFormat="1">
      <c r="A239" s="72" t="str">
        <f>'Ref2'!I239</f>
        <v>E0304</v>
      </c>
      <c r="B239" s="72" t="str">
        <f>INDEX('Ref1'!$E:$E,MATCH($A239,'Ref1'!$A:$A,0))</f>
        <v>Slough</v>
      </c>
      <c r="C239" s="72" t="str">
        <f>INDEX('Ref2'!$E:$E,MATCH($A239,'Ref2'!$A:$A,0))</f>
        <v>No</v>
      </c>
      <c r="D239" s="86">
        <f>INDEX('1_GrowthAppeals'!V:V,MATCH($A239,'1_GrowthAppeals'!$A:$A,0))</f>
        <v>0</v>
      </c>
      <c r="E239" s="86">
        <f>INDEX('1_GrowthAppeals'!W:W,MATCH($A239,'1_GrowthAppeals'!$A:$A,0))</f>
        <v>0</v>
      </c>
      <c r="F239" s="86">
        <f>INDEX('1_GrowthAppeals'!X:X,MATCH($A239,'1_GrowthAppeals'!$A:$A,0))</f>
        <v>0</v>
      </c>
      <c r="G239" s="86">
        <f>INDEX('1_GrowthAppeals'!Y:Y,MATCH($A239,'1_GrowthAppeals'!$A:$A,0))</f>
        <v>0</v>
      </c>
      <c r="H239" s="86">
        <f>INDEX('1_GrowthAppeals'!Z:Z,MATCH($A239,'1_GrowthAppeals'!$A:$A,0))</f>
        <v>0</v>
      </c>
      <c r="I239" s="86">
        <f>INDEX('1_GrowthAppeals'!AA:AA,MATCH($A239,'1_GrowthAppeals'!$A:$A,0))</f>
        <v>0</v>
      </c>
      <c r="J239" s="86">
        <f>INDEX('1_GrowthAppeals'!AB:AB,MATCH($A239,'1_GrowthAppeals'!$A:$A,0))</f>
        <v>0</v>
      </c>
      <c r="K239" s="86">
        <f>INDEX('1_GrowthAppeals'!AC:AC,MATCH($A239,'1_GrowthAppeals'!$A:$A,0))</f>
        <v>0</v>
      </c>
      <c r="L239" s="86">
        <f>INDEX('1_GrowthAppeals'!AD:AD,MATCH($A239,'1_GrowthAppeals'!$A:$A,0))</f>
        <v>0</v>
      </c>
      <c r="M239" s="86">
        <f>INDEX('1_GrowthAppeals'!AE:AE,MATCH($A239,'1_GrowthAppeals'!$A:$A,0))</f>
        <v>0</v>
      </c>
      <c r="N239" s="86">
        <f>INDEX('1_GrowthAppeals'!AF:AF,MATCH($A239,'1_GrowthAppeals'!$A:$A,0))</f>
        <v>0</v>
      </c>
      <c r="O239" s="86">
        <f>INDEX('1_GrowthAppeals'!AG:AG,MATCH($A239,'1_GrowthAppeals'!$A:$A,0))</f>
        <v>0</v>
      </c>
      <c r="P239" s="86">
        <f>INDEX('1_GrowthAppeals'!AH:AH,MATCH($A239,'1_GrowthAppeals'!$A:$A,0))</f>
        <v>0</v>
      </c>
      <c r="Q239" s="86">
        <f>INDEX('1_GrowthAppeals'!AI:AI,MATCH($A239,'1_GrowthAppeals'!$A:$A,0))</f>
        <v>0</v>
      </c>
      <c r="R239" s="86">
        <f>INDEX('1_GrowthAppeals'!AJ:AJ,MATCH($A239,'1_GrowthAppeals'!$A:$A,0))</f>
        <v>0</v>
      </c>
      <c r="S239" s="325">
        <f>INDEX('1_GrowthAppeals'!AK:AK,MATCH($A239,'1_GrowthAppeals'!$A:$A,0))</f>
        <v>0</v>
      </c>
      <c r="T239" s="327"/>
      <c r="U239" s="95"/>
      <c r="V239" s="95"/>
      <c r="W239" s="95"/>
      <c r="X239" s="95"/>
      <c r="Y239" s="95"/>
      <c r="Z239" s="95"/>
      <c r="AA239" s="95"/>
      <c r="AB239" s="95"/>
      <c r="AC239" s="95"/>
      <c r="AD239" s="95"/>
      <c r="AE239" s="95"/>
      <c r="AF239" s="95"/>
      <c r="AG239" s="95"/>
      <c r="AH239" s="95"/>
      <c r="AI239" s="318"/>
      <c r="AJ239" s="322">
        <f t="shared" si="49"/>
        <v>0</v>
      </c>
      <c r="AK239" s="88">
        <f t="shared" si="50"/>
        <v>0</v>
      </c>
      <c r="AL239" s="88">
        <f t="shared" si="51"/>
        <v>0</v>
      </c>
      <c r="AM239" s="88">
        <f t="shared" si="52"/>
        <v>0</v>
      </c>
      <c r="AN239" s="88">
        <f t="shared" si="53"/>
        <v>0</v>
      </c>
      <c r="AO239" s="88">
        <f t="shared" si="54"/>
        <v>0</v>
      </c>
      <c r="AP239" s="88">
        <f t="shared" si="55"/>
        <v>0</v>
      </c>
      <c r="AQ239" s="88">
        <f t="shared" si="56"/>
        <v>0</v>
      </c>
      <c r="AR239" s="88">
        <f t="shared" si="57"/>
        <v>0</v>
      </c>
      <c r="AS239" s="88">
        <f t="shared" si="58"/>
        <v>0</v>
      </c>
      <c r="AT239" s="88">
        <f t="shared" si="59"/>
        <v>0</v>
      </c>
      <c r="AU239" s="88">
        <f t="shared" si="60"/>
        <v>0</v>
      </c>
      <c r="AV239" s="88">
        <f t="shared" si="61"/>
        <v>0</v>
      </c>
      <c r="AW239" s="88">
        <f t="shared" si="62"/>
        <v>0</v>
      </c>
      <c r="AX239" s="88">
        <f t="shared" si="63"/>
        <v>0</v>
      </c>
      <c r="AY239" s="88">
        <f t="shared" si="64"/>
        <v>0</v>
      </c>
    </row>
    <row r="240" spans="1:51" s="48" customFormat="1">
      <c r="A240" s="72" t="str">
        <f>'Ref2'!I240</f>
        <v>E4605</v>
      </c>
      <c r="B240" s="72" t="str">
        <f>INDEX('Ref1'!$E:$E,MATCH($A240,'Ref1'!$A:$A,0))</f>
        <v>Solihull</v>
      </c>
      <c r="C240" s="72" t="str">
        <f>INDEX('Ref2'!$E:$E,MATCH($A240,'Ref2'!$A:$A,0))</f>
        <v>No</v>
      </c>
      <c r="D240" s="86">
        <f>INDEX('1_GrowthAppeals'!V:V,MATCH($A240,'1_GrowthAppeals'!$A:$A,0))</f>
        <v>0</v>
      </c>
      <c r="E240" s="86">
        <f>INDEX('1_GrowthAppeals'!W:W,MATCH($A240,'1_GrowthAppeals'!$A:$A,0))</f>
        <v>0</v>
      </c>
      <c r="F240" s="86">
        <f>INDEX('1_GrowthAppeals'!X:X,MATCH($A240,'1_GrowthAppeals'!$A:$A,0))</f>
        <v>0</v>
      </c>
      <c r="G240" s="86">
        <f>INDEX('1_GrowthAppeals'!Y:Y,MATCH($A240,'1_GrowthAppeals'!$A:$A,0))</f>
        <v>0</v>
      </c>
      <c r="H240" s="86">
        <f>INDEX('1_GrowthAppeals'!Z:Z,MATCH($A240,'1_GrowthAppeals'!$A:$A,0))</f>
        <v>0</v>
      </c>
      <c r="I240" s="86">
        <f>INDEX('1_GrowthAppeals'!AA:AA,MATCH($A240,'1_GrowthAppeals'!$A:$A,0))</f>
        <v>0</v>
      </c>
      <c r="J240" s="86">
        <f>INDEX('1_GrowthAppeals'!AB:AB,MATCH($A240,'1_GrowthAppeals'!$A:$A,0))</f>
        <v>0</v>
      </c>
      <c r="K240" s="86">
        <f>INDEX('1_GrowthAppeals'!AC:AC,MATCH($A240,'1_GrowthAppeals'!$A:$A,0))</f>
        <v>0</v>
      </c>
      <c r="L240" s="86">
        <f>INDEX('1_GrowthAppeals'!AD:AD,MATCH($A240,'1_GrowthAppeals'!$A:$A,0))</f>
        <v>0</v>
      </c>
      <c r="M240" s="86">
        <f>INDEX('1_GrowthAppeals'!AE:AE,MATCH($A240,'1_GrowthAppeals'!$A:$A,0))</f>
        <v>0</v>
      </c>
      <c r="N240" s="86">
        <f>INDEX('1_GrowthAppeals'!AF:AF,MATCH($A240,'1_GrowthAppeals'!$A:$A,0))</f>
        <v>0</v>
      </c>
      <c r="O240" s="86">
        <f>INDEX('1_GrowthAppeals'!AG:AG,MATCH($A240,'1_GrowthAppeals'!$A:$A,0))</f>
        <v>0</v>
      </c>
      <c r="P240" s="86">
        <f>INDEX('1_GrowthAppeals'!AH:AH,MATCH($A240,'1_GrowthAppeals'!$A:$A,0))</f>
        <v>0</v>
      </c>
      <c r="Q240" s="86">
        <f>INDEX('1_GrowthAppeals'!AI:AI,MATCH($A240,'1_GrowthAppeals'!$A:$A,0))</f>
        <v>0</v>
      </c>
      <c r="R240" s="86">
        <f>INDEX('1_GrowthAppeals'!AJ:AJ,MATCH($A240,'1_GrowthAppeals'!$A:$A,0))</f>
        <v>0</v>
      </c>
      <c r="S240" s="325">
        <f>INDEX('1_GrowthAppeals'!AK:AK,MATCH($A240,'1_GrowthAppeals'!$A:$A,0))</f>
        <v>0</v>
      </c>
      <c r="T240" s="327"/>
      <c r="U240" s="95"/>
      <c r="V240" s="95"/>
      <c r="W240" s="95"/>
      <c r="X240" s="95"/>
      <c r="Y240" s="95"/>
      <c r="Z240" s="95"/>
      <c r="AA240" s="95"/>
      <c r="AB240" s="95"/>
      <c r="AC240" s="95"/>
      <c r="AD240" s="95"/>
      <c r="AE240" s="95"/>
      <c r="AF240" s="95"/>
      <c r="AG240" s="95"/>
      <c r="AH240" s="95"/>
      <c r="AI240" s="318"/>
      <c r="AJ240" s="322">
        <f t="shared" si="49"/>
        <v>0</v>
      </c>
      <c r="AK240" s="88">
        <f t="shared" si="50"/>
        <v>0</v>
      </c>
      <c r="AL240" s="88">
        <f t="shared" si="51"/>
        <v>0</v>
      </c>
      <c r="AM240" s="88">
        <f t="shared" si="52"/>
        <v>0</v>
      </c>
      <c r="AN240" s="88">
        <f t="shared" si="53"/>
        <v>0</v>
      </c>
      <c r="AO240" s="88">
        <f t="shared" si="54"/>
        <v>0</v>
      </c>
      <c r="AP240" s="88">
        <f t="shared" si="55"/>
        <v>0</v>
      </c>
      <c r="AQ240" s="88">
        <f t="shared" si="56"/>
        <v>0</v>
      </c>
      <c r="AR240" s="88">
        <f t="shared" si="57"/>
        <v>0</v>
      </c>
      <c r="AS240" s="88">
        <f t="shared" si="58"/>
        <v>0</v>
      </c>
      <c r="AT240" s="88">
        <f t="shared" si="59"/>
        <v>0</v>
      </c>
      <c r="AU240" s="88">
        <f t="shared" si="60"/>
        <v>0</v>
      </c>
      <c r="AV240" s="88">
        <f t="shared" si="61"/>
        <v>0</v>
      </c>
      <c r="AW240" s="88">
        <f t="shared" si="62"/>
        <v>0</v>
      </c>
      <c r="AX240" s="88">
        <f t="shared" si="63"/>
        <v>0</v>
      </c>
      <c r="AY240" s="88">
        <f t="shared" si="64"/>
        <v>0</v>
      </c>
    </row>
    <row r="241" spans="1:51" s="48" customFormat="1">
      <c r="A241" s="72" t="str">
        <f>'Ref2'!I241</f>
        <v>E0434</v>
      </c>
      <c r="B241" s="72" t="str">
        <f>INDEX('Ref1'!$E:$E,MATCH($A241,'Ref1'!$A:$A,0))</f>
        <v>South Bucks</v>
      </c>
      <c r="C241" s="72" t="str">
        <f>INDEX('Ref2'!$E:$E,MATCH($A241,'Ref2'!$A:$A,0))</f>
        <v>No</v>
      </c>
      <c r="D241" s="86">
        <f>INDEX('1_GrowthAppeals'!V:V,MATCH($A241,'1_GrowthAppeals'!$A:$A,0))</f>
        <v>0</v>
      </c>
      <c r="E241" s="86">
        <f>INDEX('1_GrowthAppeals'!W:W,MATCH($A241,'1_GrowthAppeals'!$A:$A,0))</f>
        <v>0</v>
      </c>
      <c r="F241" s="86">
        <f>INDEX('1_GrowthAppeals'!X:X,MATCH($A241,'1_GrowthAppeals'!$A:$A,0))</f>
        <v>0</v>
      </c>
      <c r="G241" s="86">
        <f>INDEX('1_GrowthAppeals'!Y:Y,MATCH($A241,'1_GrowthAppeals'!$A:$A,0))</f>
        <v>0</v>
      </c>
      <c r="H241" s="86">
        <f>INDEX('1_GrowthAppeals'!Z:Z,MATCH($A241,'1_GrowthAppeals'!$A:$A,0))</f>
        <v>0</v>
      </c>
      <c r="I241" s="86">
        <f>INDEX('1_GrowthAppeals'!AA:AA,MATCH($A241,'1_GrowthAppeals'!$A:$A,0))</f>
        <v>0</v>
      </c>
      <c r="J241" s="86">
        <f>INDEX('1_GrowthAppeals'!AB:AB,MATCH($A241,'1_GrowthAppeals'!$A:$A,0))</f>
        <v>0</v>
      </c>
      <c r="K241" s="86">
        <f>INDEX('1_GrowthAppeals'!AC:AC,MATCH($A241,'1_GrowthAppeals'!$A:$A,0))</f>
        <v>0</v>
      </c>
      <c r="L241" s="86">
        <f>INDEX('1_GrowthAppeals'!AD:AD,MATCH($A241,'1_GrowthAppeals'!$A:$A,0))</f>
        <v>0</v>
      </c>
      <c r="M241" s="86">
        <f>INDEX('1_GrowthAppeals'!AE:AE,MATCH($A241,'1_GrowthAppeals'!$A:$A,0))</f>
        <v>0</v>
      </c>
      <c r="N241" s="86">
        <f>INDEX('1_GrowthAppeals'!AF:AF,MATCH($A241,'1_GrowthAppeals'!$A:$A,0))</f>
        <v>0</v>
      </c>
      <c r="O241" s="86">
        <f>INDEX('1_GrowthAppeals'!AG:AG,MATCH($A241,'1_GrowthAppeals'!$A:$A,0))</f>
        <v>0</v>
      </c>
      <c r="P241" s="86">
        <f>INDEX('1_GrowthAppeals'!AH:AH,MATCH($A241,'1_GrowthAppeals'!$A:$A,0))</f>
        <v>0</v>
      </c>
      <c r="Q241" s="86">
        <f>INDEX('1_GrowthAppeals'!AI:AI,MATCH($A241,'1_GrowthAppeals'!$A:$A,0))</f>
        <v>0</v>
      </c>
      <c r="R241" s="86">
        <f>INDEX('1_GrowthAppeals'!AJ:AJ,MATCH($A241,'1_GrowthAppeals'!$A:$A,0))</f>
        <v>0</v>
      </c>
      <c r="S241" s="325">
        <f>INDEX('1_GrowthAppeals'!AK:AK,MATCH($A241,'1_GrowthAppeals'!$A:$A,0))</f>
        <v>0</v>
      </c>
      <c r="T241" s="327"/>
      <c r="U241" s="95"/>
      <c r="V241" s="95"/>
      <c r="W241" s="95"/>
      <c r="X241" s="95"/>
      <c r="Y241" s="95"/>
      <c r="Z241" s="95"/>
      <c r="AA241" s="95"/>
      <c r="AB241" s="95"/>
      <c r="AC241" s="95"/>
      <c r="AD241" s="95"/>
      <c r="AE241" s="95"/>
      <c r="AF241" s="95"/>
      <c r="AG241" s="95"/>
      <c r="AH241" s="95"/>
      <c r="AI241" s="318"/>
      <c r="AJ241" s="322">
        <f t="shared" si="49"/>
        <v>0</v>
      </c>
      <c r="AK241" s="88">
        <f t="shared" si="50"/>
        <v>0</v>
      </c>
      <c r="AL241" s="88">
        <f t="shared" si="51"/>
        <v>0</v>
      </c>
      <c r="AM241" s="88">
        <f t="shared" si="52"/>
        <v>0</v>
      </c>
      <c r="AN241" s="88">
        <f t="shared" si="53"/>
        <v>0</v>
      </c>
      <c r="AO241" s="88">
        <f t="shared" si="54"/>
        <v>0</v>
      </c>
      <c r="AP241" s="88">
        <f t="shared" si="55"/>
        <v>0</v>
      </c>
      <c r="AQ241" s="88">
        <f t="shared" si="56"/>
        <v>0</v>
      </c>
      <c r="AR241" s="88">
        <f t="shared" si="57"/>
        <v>0</v>
      </c>
      <c r="AS241" s="88">
        <f t="shared" si="58"/>
        <v>0</v>
      </c>
      <c r="AT241" s="88">
        <f t="shared" si="59"/>
        <v>0</v>
      </c>
      <c r="AU241" s="88">
        <f t="shared" si="60"/>
        <v>0</v>
      </c>
      <c r="AV241" s="88">
        <f t="shared" si="61"/>
        <v>0</v>
      </c>
      <c r="AW241" s="88">
        <f t="shared" si="62"/>
        <v>0</v>
      </c>
      <c r="AX241" s="88">
        <f t="shared" si="63"/>
        <v>0</v>
      </c>
      <c r="AY241" s="88">
        <f t="shared" si="64"/>
        <v>0</v>
      </c>
    </row>
    <row r="242" spans="1:51" s="48" customFormat="1">
      <c r="A242" s="72" t="str">
        <f>'Ref2'!I242</f>
        <v>E0536</v>
      </c>
      <c r="B242" s="72" t="str">
        <f>INDEX('Ref1'!$E:$E,MATCH($A242,'Ref1'!$A:$A,0))</f>
        <v>South Cambridgeshire</v>
      </c>
      <c r="C242" s="72" t="str">
        <f>INDEX('Ref2'!$E:$E,MATCH($A242,'Ref2'!$A:$A,0))</f>
        <v>No</v>
      </c>
      <c r="D242" s="86">
        <f>INDEX('1_GrowthAppeals'!V:V,MATCH($A242,'1_GrowthAppeals'!$A:$A,0))</f>
        <v>0</v>
      </c>
      <c r="E242" s="86">
        <f>INDEX('1_GrowthAppeals'!W:W,MATCH($A242,'1_GrowthAppeals'!$A:$A,0))</f>
        <v>0</v>
      </c>
      <c r="F242" s="86">
        <f>INDEX('1_GrowthAppeals'!X:X,MATCH($A242,'1_GrowthAppeals'!$A:$A,0))</f>
        <v>0</v>
      </c>
      <c r="G242" s="86">
        <f>INDEX('1_GrowthAppeals'!Y:Y,MATCH($A242,'1_GrowthAppeals'!$A:$A,0))</f>
        <v>0</v>
      </c>
      <c r="H242" s="86">
        <f>INDEX('1_GrowthAppeals'!Z:Z,MATCH($A242,'1_GrowthAppeals'!$A:$A,0))</f>
        <v>0</v>
      </c>
      <c r="I242" s="86">
        <f>INDEX('1_GrowthAppeals'!AA:AA,MATCH($A242,'1_GrowthAppeals'!$A:$A,0))</f>
        <v>0</v>
      </c>
      <c r="J242" s="86">
        <f>INDEX('1_GrowthAppeals'!AB:AB,MATCH($A242,'1_GrowthAppeals'!$A:$A,0))</f>
        <v>0</v>
      </c>
      <c r="K242" s="86">
        <f>INDEX('1_GrowthAppeals'!AC:AC,MATCH($A242,'1_GrowthAppeals'!$A:$A,0))</f>
        <v>0</v>
      </c>
      <c r="L242" s="86">
        <f>INDEX('1_GrowthAppeals'!AD:AD,MATCH($A242,'1_GrowthAppeals'!$A:$A,0))</f>
        <v>0</v>
      </c>
      <c r="M242" s="86">
        <f>INDEX('1_GrowthAppeals'!AE:AE,MATCH($A242,'1_GrowthAppeals'!$A:$A,0))</f>
        <v>0</v>
      </c>
      <c r="N242" s="86">
        <f>INDEX('1_GrowthAppeals'!AF:AF,MATCH($A242,'1_GrowthAppeals'!$A:$A,0))</f>
        <v>0</v>
      </c>
      <c r="O242" s="86">
        <f>INDEX('1_GrowthAppeals'!AG:AG,MATCH($A242,'1_GrowthAppeals'!$A:$A,0))</f>
        <v>0</v>
      </c>
      <c r="P242" s="86">
        <f>INDEX('1_GrowthAppeals'!AH:AH,MATCH($A242,'1_GrowthAppeals'!$A:$A,0))</f>
        <v>0</v>
      </c>
      <c r="Q242" s="86">
        <f>INDEX('1_GrowthAppeals'!AI:AI,MATCH($A242,'1_GrowthAppeals'!$A:$A,0))</f>
        <v>0</v>
      </c>
      <c r="R242" s="86">
        <f>INDEX('1_GrowthAppeals'!AJ:AJ,MATCH($A242,'1_GrowthAppeals'!$A:$A,0))</f>
        <v>0</v>
      </c>
      <c r="S242" s="325">
        <f>INDEX('1_GrowthAppeals'!AK:AK,MATCH($A242,'1_GrowthAppeals'!$A:$A,0))</f>
        <v>0</v>
      </c>
      <c r="T242" s="327"/>
      <c r="U242" s="95"/>
      <c r="V242" s="95"/>
      <c r="W242" s="95"/>
      <c r="X242" s="95"/>
      <c r="Y242" s="95"/>
      <c r="Z242" s="95"/>
      <c r="AA242" s="95"/>
      <c r="AB242" s="95"/>
      <c r="AC242" s="95"/>
      <c r="AD242" s="95"/>
      <c r="AE242" s="95"/>
      <c r="AF242" s="95"/>
      <c r="AG242" s="95"/>
      <c r="AH242" s="95"/>
      <c r="AI242" s="318"/>
      <c r="AJ242" s="322">
        <f t="shared" si="49"/>
        <v>0</v>
      </c>
      <c r="AK242" s="88">
        <f t="shared" si="50"/>
        <v>0</v>
      </c>
      <c r="AL242" s="88">
        <f t="shared" si="51"/>
        <v>0</v>
      </c>
      <c r="AM242" s="88">
        <f t="shared" si="52"/>
        <v>0</v>
      </c>
      <c r="AN242" s="88">
        <f t="shared" si="53"/>
        <v>0</v>
      </c>
      <c r="AO242" s="88">
        <f t="shared" si="54"/>
        <v>0</v>
      </c>
      <c r="AP242" s="88">
        <f t="shared" si="55"/>
        <v>0</v>
      </c>
      <c r="AQ242" s="88">
        <f t="shared" si="56"/>
        <v>0</v>
      </c>
      <c r="AR242" s="88">
        <f t="shared" si="57"/>
        <v>0</v>
      </c>
      <c r="AS242" s="88">
        <f t="shared" si="58"/>
        <v>0</v>
      </c>
      <c r="AT242" s="88">
        <f t="shared" si="59"/>
        <v>0</v>
      </c>
      <c r="AU242" s="88">
        <f t="shared" si="60"/>
        <v>0</v>
      </c>
      <c r="AV242" s="88">
        <f t="shared" si="61"/>
        <v>0</v>
      </c>
      <c r="AW242" s="88">
        <f t="shared" si="62"/>
        <v>0</v>
      </c>
      <c r="AX242" s="88">
        <f t="shared" si="63"/>
        <v>0</v>
      </c>
      <c r="AY242" s="88">
        <f t="shared" si="64"/>
        <v>0</v>
      </c>
    </row>
    <row r="243" spans="1:51" s="48" customFormat="1">
      <c r="A243" s="72" t="str">
        <f>'Ref2'!I243</f>
        <v>E1039</v>
      </c>
      <c r="B243" s="72" t="str">
        <f>INDEX('Ref1'!$E:$E,MATCH($A243,'Ref1'!$A:$A,0))</f>
        <v>South Derbyshire</v>
      </c>
      <c r="C243" s="72" t="str">
        <f>INDEX('Ref2'!$E:$E,MATCH($A243,'Ref2'!$A:$A,0))</f>
        <v>No</v>
      </c>
      <c r="D243" s="86">
        <f>INDEX('1_GrowthAppeals'!V:V,MATCH($A243,'1_GrowthAppeals'!$A:$A,0))</f>
        <v>0</v>
      </c>
      <c r="E243" s="86">
        <f>INDEX('1_GrowthAppeals'!W:W,MATCH($A243,'1_GrowthAppeals'!$A:$A,0))</f>
        <v>0</v>
      </c>
      <c r="F243" s="86">
        <f>INDEX('1_GrowthAppeals'!X:X,MATCH($A243,'1_GrowthAppeals'!$A:$A,0))</f>
        <v>0</v>
      </c>
      <c r="G243" s="86">
        <f>INDEX('1_GrowthAppeals'!Y:Y,MATCH($A243,'1_GrowthAppeals'!$A:$A,0))</f>
        <v>0</v>
      </c>
      <c r="H243" s="86">
        <f>INDEX('1_GrowthAppeals'!Z:Z,MATCH($A243,'1_GrowthAppeals'!$A:$A,0))</f>
        <v>0</v>
      </c>
      <c r="I243" s="86">
        <f>INDEX('1_GrowthAppeals'!AA:AA,MATCH($A243,'1_GrowthAppeals'!$A:$A,0))</f>
        <v>0</v>
      </c>
      <c r="J243" s="86">
        <f>INDEX('1_GrowthAppeals'!AB:AB,MATCH($A243,'1_GrowthAppeals'!$A:$A,0))</f>
        <v>0</v>
      </c>
      <c r="K243" s="86">
        <f>INDEX('1_GrowthAppeals'!AC:AC,MATCH($A243,'1_GrowthAppeals'!$A:$A,0))</f>
        <v>0</v>
      </c>
      <c r="L243" s="86">
        <f>INDEX('1_GrowthAppeals'!AD:AD,MATCH($A243,'1_GrowthAppeals'!$A:$A,0))</f>
        <v>0</v>
      </c>
      <c r="M243" s="86">
        <f>INDEX('1_GrowthAppeals'!AE:AE,MATCH($A243,'1_GrowthAppeals'!$A:$A,0))</f>
        <v>0</v>
      </c>
      <c r="N243" s="86">
        <f>INDEX('1_GrowthAppeals'!AF:AF,MATCH($A243,'1_GrowthAppeals'!$A:$A,0))</f>
        <v>0</v>
      </c>
      <c r="O243" s="86">
        <f>INDEX('1_GrowthAppeals'!AG:AG,MATCH($A243,'1_GrowthAppeals'!$A:$A,0))</f>
        <v>0</v>
      </c>
      <c r="P243" s="86">
        <f>INDEX('1_GrowthAppeals'!AH:AH,MATCH($A243,'1_GrowthAppeals'!$A:$A,0))</f>
        <v>0</v>
      </c>
      <c r="Q243" s="86">
        <f>INDEX('1_GrowthAppeals'!AI:AI,MATCH($A243,'1_GrowthAppeals'!$A:$A,0))</f>
        <v>0</v>
      </c>
      <c r="R243" s="86">
        <f>INDEX('1_GrowthAppeals'!AJ:AJ,MATCH($A243,'1_GrowthAppeals'!$A:$A,0))</f>
        <v>0</v>
      </c>
      <c r="S243" s="325">
        <f>INDEX('1_GrowthAppeals'!AK:AK,MATCH($A243,'1_GrowthAppeals'!$A:$A,0))</f>
        <v>0</v>
      </c>
      <c r="T243" s="327"/>
      <c r="U243" s="95"/>
      <c r="V243" s="95"/>
      <c r="W243" s="95"/>
      <c r="X243" s="95"/>
      <c r="Y243" s="95"/>
      <c r="Z243" s="95"/>
      <c r="AA243" s="95"/>
      <c r="AB243" s="95"/>
      <c r="AC243" s="95"/>
      <c r="AD243" s="95"/>
      <c r="AE243" s="95"/>
      <c r="AF243" s="95"/>
      <c r="AG243" s="95"/>
      <c r="AH243" s="95"/>
      <c r="AI243" s="318"/>
      <c r="AJ243" s="322">
        <f t="shared" si="49"/>
        <v>0</v>
      </c>
      <c r="AK243" s="88">
        <f t="shared" si="50"/>
        <v>0</v>
      </c>
      <c r="AL243" s="88">
        <f t="shared" si="51"/>
        <v>0</v>
      </c>
      <c r="AM243" s="88">
        <f t="shared" si="52"/>
        <v>0</v>
      </c>
      <c r="AN243" s="88">
        <f t="shared" si="53"/>
        <v>0</v>
      </c>
      <c r="AO243" s="88">
        <f t="shared" si="54"/>
        <v>0</v>
      </c>
      <c r="AP243" s="88">
        <f t="shared" si="55"/>
        <v>0</v>
      </c>
      <c r="AQ243" s="88">
        <f t="shared" si="56"/>
        <v>0</v>
      </c>
      <c r="AR243" s="88">
        <f t="shared" si="57"/>
        <v>0</v>
      </c>
      <c r="AS243" s="88">
        <f t="shared" si="58"/>
        <v>0</v>
      </c>
      <c r="AT243" s="88">
        <f t="shared" si="59"/>
        <v>0</v>
      </c>
      <c r="AU243" s="88">
        <f t="shared" si="60"/>
        <v>0</v>
      </c>
      <c r="AV243" s="88">
        <f t="shared" si="61"/>
        <v>0</v>
      </c>
      <c r="AW243" s="88">
        <f t="shared" si="62"/>
        <v>0</v>
      </c>
      <c r="AX243" s="88">
        <f t="shared" si="63"/>
        <v>0</v>
      </c>
      <c r="AY243" s="88">
        <f t="shared" si="64"/>
        <v>0</v>
      </c>
    </row>
    <row r="244" spans="1:51" s="48" customFormat="1">
      <c r="A244" s="72" t="str">
        <f>'Ref2'!I244</f>
        <v>E0103</v>
      </c>
      <c r="B244" s="72" t="str">
        <f>INDEX('Ref1'!$E:$E,MATCH($A244,'Ref1'!$A:$A,0))</f>
        <v>South Gloucestershire</v>
      </c>
      <c r="C244" s="72" t="str">
        <f>INDEX('Ref2'!$E:$E,MATCH($A244,'Ref2'!$A:$A,0))</f>
        <v>No</v>
      </c>
      <c r="D244" s="86">
        <f>INDEX('1_GrowthAppeals'!V:V,MATCH($A244,'1_GrowthAppeals'!$A:$A,0))</f>
        <v>0</v>
      </c>
      <c r="E244" s="86">
        <f>INDEX('1_GrowthAppeals'!W:W,MATCH($A244,'1_GrowthAppeals'!$A:$A,0))</f>
        <v>0</v>
      </c>
      <c r="F244" s="86">
        <f>INDEX('1_GrowthAppeals'!X:X,MATCH($A244,'1_GrowthAppeals'!$A:$A,0))</f>
        <v>0</v>
      </c>
      <c r="G244" s="86">
        <f>INDEX('1_GrowthAppeals'!Y:Y,MATCH($A244,'1_GrowthAppeals'!$A:$A,0))</f>
        <v>0</v>
      </c>
      <c r="H244" s="86">
        <f>INDEX('1_GrowthAppeals'!Z:Z,MATCH($A244,'1_GrowthAppeals'!$A:$A,0))</f>
        <v>0</v>
      </c>
      <c r="I244" s="86">
        <f>INDEX('1_GrowthAppeals'!AA:AA,MATCH($A244,'1_GrowthAppeals'!$A:$A,0))</f>
        <v>0</v>
      </c>
      <c r="J244" s="86">
        <f>INDEX('1_GrowthAppeals'!AB:AB,MATCH($A244,'1_GrowthAppeals'!$A:$A,0))</f>
        <v>0</v>
      </c>
      <c r="K244" s="86">
        <f>INDEX('1_GrowthAppeals'!AC:AC,MATCH($A244,'1_GrowthAppeals'!$A:$A,0))</f>
        <v>0</v>
      </c>
      <c r="L244" s="86">
        <f>INDEX('1_GrowthAppeals'!AD:AD,MATCH($A244,'1_GrowthAppeals'!$A:$A,0))</f>
        <v>0</v>
      </c>
      <c r="M244" s="86">
        <f>INDEX('1_GrowthAppeals'!AE:AE,MATCH($A244,'1_GrowthAppeals'!$A:$A,0))</f>
        <v>0</v>
      </c>
      <c r="N244" s="86">
        <f>INDEX('1_GrowthAppeals'!AF:AF,MATCH($A244,'1_GrowthAppeals'!$A:$A,0))</f>
        <v>0</v>
      </c>
      <c r="O244" s="86">
        <f>INDEX('1_GrowthAppeals'!AG:AG,MATCH($A244,'1_GrowthAppeals'!$A:$A,0))</f>
        <v>0</v>
      </c>
      <c r="P244" s="86">
        <f>INDEX('1_GrowthAppeals'!AH:AH,MATCH($A244,'1_GrowthAppeals'!$A:$A,0))</f>
        <v>0</v>
      </c>
      <c r="Q244" s="86">
        <f>INDEX('1_GrowthAppeals'!AI:AI,MATCH($A244,'1_GrowthAppeals'!$A:$A,0))</f>
        <v>0</v>
      </c>
      <c r="R244" s="86">
        <f>INDEX('1_GrowthAppeals'!AJ:AJ,MATCH($A244,'1_GrowthAppeals'!$A:$A,0))</f>
        <v>0</v>
      </c>
      <c r="S244" s="325">
        <f>INDEX('1_GrowthAppeals'!AK:AK,MATCH($A244,'1_GrowthAppeals'!$A:$A,0))</f>
        <v>0</v>
      </c>
      <c r="T244" s="327"/>
      <c r="U244" s="95"/>
      <c r="V244" s="95"/>
      <c r="W244" s="95"/>
      <c r="X244" s="95"/>
      <c r="Y244" s="95"/>
      <c r="Z244" s="95"/>
      <c r="AA244" s="95"/>
      <c r="AB244" s="95"/>
      <c r="AC244" s="95"/>
      <c r="AD244" s="95"/>
      <c r="AE244" s="95"/>
      <c r="AF244" s="95"/>
      <c r="AG244" s="95"/>
      <c r="AH244" s="95"/>
      <c r="AI244" s="318"/>
      <c r="AJ244" s="322">
        <f t="shared" si="49"/>
        <v>0</v>
      </c>
      <c r="AK244" s="88">
        <f t="shared" si="50"/>
        <v>0</v>
      </c>
      <c r="AL244" s="88">
        <f t="shared" si="51"/>
        <v>0</v>
      </c>
      <c r="AM244" s="88">
        <f t="shared" si="52"/>
        <v>0</v>
      </c>
      <c r="AN244" s="88">
        <f t="shared" si="53"/>
        <v>0</v>
      </c>
      <c r="AO244" s="88">
        <f t="shared" si="54"/>
        <v>0</v>
      </c>
      <c r="AP244" s="88">
        <f t="shared" si="55"/>
        <v>0</v>
      </c>
      <c r="AQ244" s="88">
        <f t="shared" si="56"/>
        <v>0</v>
      </c>
      <c r="AR244" s="88">
        <f t="shared" si="57"/>
        <v>0</v>
      </c>
      <c r="AS244" s="88">
        <f t="shared" si="58"/>
        <v>0</v>
      </c>
      <c r="AT244" s="88">
        <f t="shared" si="59"/>
        <v>0</v>
      </c>
      <c r="AU244" s="88">
        <f t="shared" si="60"/>
        <v>0</v>
      </c>
      <c r="AV244" s="88">
        <f t="shared" si="61"/>
        <v>0</v>
      </c>
      <c r="AW244" s="88">
        <f t="shared" si="62"/>
        <v>0</v>
      </c>
      <c r="AX244" s="88">
        <f t="shared" si="63"/>
        <v>0</v>
      </c>
      <c r="AY244" s="88">
        <f t="shared" si="64"/>
        <v>0</v>
      </c>
    </row>
    <row r="245" spans="1:51" s="48" customFormat="1">
      <c r="A245" s="72" t="str">
        <f>'Ref2'!I245</f>
        <v>E1136</v>
      </c>
      <c r="B245" s="72" t="str">
        <f>INDEX('Ref1'!$E:$E,MATCH($A245,'Ref1'!$A:$A,0))</f>
        <v>South Hams</v>
      </c>
      <c r="C245" s="72" t="str">
        <f>INDEX('Ref2'!$E:$E,MATCH($A245,'Ref2'!$A:$A,0))</f>
        <v>No</v>
      </c>
      <c r="D245" s="86">
        <f>INDEX('1_GrowthAppeals'!V:V,MATCH($A245,'1_GrowthAppeals'!$A:$A,0))</f>
        <v>0</v>
      </c>
      <c r="E245" s="86">
        <f>INDEX('1_GrowthAppeals'!W:W,MATCH($A245,'1_GrowthAppeals'!$A:$A,0))</f>
        <v>0</v>
      </c>
      <c r="F245" s="86">
        <f>INDEX('1_GrowthAppeals'!X:X,MATCH($A245,'1_GrowthAppeals'!$A:$A,0))</f>
        <v>0</v>
      </c>
      <c r="G245" s="86">
        <f>INDEX('1_GrowthAppeals'!Y:Y,MATCH($A245,'1_GrowthAppeals'!$A:$A,0))</f>
        <v>0</v>
      </c>
      <c r="H245" s="86">
        <f>INDEX('1_GrowthAppeals'!Z:Z,MATCH($A245,'1_GrowthAppeals'!$A:$A,0))</f>
        <v>0</v>
      </c>
      <c r="I245" s="86">
        <f>INDEX('1_GrowthAppeals'!AA:AA,MATCH($A245,'1_GrowthAppeals'!$A:$A,0))</f>
        <v>0</v>
      </c>
      <c r="J245" s="86">
        <f>INDEX('1_GrowthAppeals'!AB:AB,MATCH($A245,'1_GrowthAppeals'!$A:$A,0))</f>
        <v>0</v>
      </c>
      <c r="K245" s="86">
        <f>INDEX('1_GrowthAppeals'!AC:AC,MATCH($A245,'1_GrowthAppeals'!$A:$A,0))</f>
        <v>0</v>
      </c>
      <c r="L245" s="86">
        <f>INDEX('1_GrowthAppeals'!AD:AD,MATCH($A245,'1_GrowthAppeals'!$A:$A,0))</f>
        <v>0</v>
      </c>
      <c r="M245" s="86">
        <f>INDEX('1_GrowthAppeals'!AE:AE,MATCH($A245,'1_GrowthAppeals'!$A:$A,0))</f>
        <v>0</v>
      </c>
      <c r="N245" s="86">
        <f>INDEX('1_GrowthAppeals'!AF:AF,MATCH($A245,'1_GrowthAppeals'!$A:$A,0))</f>
        <v>0</v>
      </c>
      <c r="O245" s="86">
        <f>INDEX('1_GrowthAppeals'!AG:AG,MATCH($A245,'1_GrowthAppeals'!$A:$A,0))</f>
        <v>0</v>
      </c>
      <c r="P245" s="86">
        <f>INDEX('1_GrowthAppeals'!AH:AH,MATCH($A245,'1_GrowthAppeals'!$A:$A,0))</f>
        <v>0</v>
      </c>
      <c r="Q245" s="86">
        <f>INDEX('1_GrowthAppeals'!AI:AI,MATCH($A245,'1_GrowthAppeals'!$A:$A,0))</f>
        <v>0</v>
      </c>
      <c r="R245" s="86">
        <f>INDEX('1_GrowthAppeals'!AJ:AJ,MATCH($A245,'1_GrowthAppeals'!$A:$A,0))</f>
        <v>0</v>
      </c>
      <c r="S245" s="325">
        <f>INDEX('1_GrowthAppeals'!AK:AK,MATCH($A245,'1_GrowthAppeals'!$A:$A,0))</f>
        <v>0</v>
      </c>
      <c r="T245" s="327"/>
      <c r="U245" s="95"/>
      <c r="V245" s="95"/>
      <c r="W245" s="95"/>
      <c r="X245" s="95"/>
      <c r="Y245" s="95"/>
      <c r="Z245" s="95"/>
      <c r="AA245" s="95"/>
      <c r="AB245" s="95"/>
      <c r="AC245" s="95"/>
      <c r="AD245" s="95"/>
      <c r="AE245" s="95"/>
      <c r="AF245" s="95"/>
      <c r="AG245" s="95"/>
      <c r="AH245" s="95"/>
      <c r="AI245" s="318"/>
      <c r="AJ245" s="322">
        <f t="shared" si="49"/>
        <v>0</v>
      </c>
      <c r="AK245" s="88">
        <f t="shared" si="50"/>
        <v>0</v>
      </c>
      <c r="AL245" s="88">
        <f t="shared" si="51"/>
        <v>0</v>
      </c>
      <c r="AM245" s="88">
        <f t="shared" si="52"/>
        <v>0</v>
      </c>
      <c r="AN245" s="88">
        <f t="shared" si="53"/>
        <v>0</v>
      </c>
      <c r="AO245" s="88">
        <f t="shared" si="54"/>
        <v>0</v>
      </c>
      <c r="AP245" s="88">
        <f t="shared" si="55"/>
        <v>0</v>
      </c>
      <c r="AQ245" s="88">
        <f t="shared" si="56"/>
        <v>0</v>
      </c>
      <c r="AR245" s="88">
        <f t="shared" si="57"/>
        <v>0</v>
      </c>
      <c r="AS245" s="88">
        <f t="shared" si="58"/>
        <v>0</v>
      </c>
      <c r="AT245" s="88">
        <f t="shared" si="59"/>
        <v>0</v>
      </c>
      <c r="AU245" s="88">
        <f t="shared" si="60"/>
        <v>0</v>
      </c>
      <c r="AV245" s="88">
        <f t="shared" si="61"/>
        <v>0</v>
      </c>
      <c r="AW245" s="88">
        <f t="shared" si="62"/>
        <v>0</v>
      </c>
      <c r="AX245" s="88">
        <f t="shared" si="63"/>
        <v>0</v>
      </c>
      <c r="AY245" s="88">
        <f t="shared" si="64"/>
        <v>0</v>
      </c>
    </row>
    <row r="246" spans="1:51" s="48" customFormat="1">
      <c r="A246" s="72" t="str">
        <f>'Ref2'!I246</f>
        <v>E2535</v>
      </c>
      <c r="B246" s="72" t="str">
        <f>INDEX('Ref1'!$E:$E,MATCH($A246,'Ref1'!$A:$A,0))</f>
        <v>South Holland</v>
      </c>
      <c r="C246" s="72" t="str">
        <f>INDEX('Ref2'!$E:$E,MATCH($A246,'Ref2'!$A:$A,0))</f>
        <v>No</v>
      </c>
      <c r="D246" s="86">
        <f>INDEX('1_GrowthAppeals'!V:V,MATCH($A246,'1_GrowthAppeals'!$A:$A,0))</f>
        <v>0</v>
      </c>
      <c r="E246" s="86">
        <f>INDEX('1_GrowthAppeals'!W:W,MATCH($A246,'1_GrowthAppeals'!$A:$A,0))</f>
        <v>0</v>
      </c>
      <c r="F246" s="86">
        <f>INDEX('1_GrowthAppeals'!X:X,MATCH($A246,'1_GrowthAppeals'!$A:$A,0))</f>
        <v>0</v>
      </c>
      <c r="G246" s="86">
        <f>INDEX('1_GrowthAppeals'!Y:Y,MATCH($A246,'1_GrowthAppeals'!$A:$A,0))</f>
        <v>0</v>
      </c>
      <c r="H246" s="86">
        <f>INDEX('1_GrowthAppeals'!Z:Z,MATCH($A246,'1_GrowthAppeals'!$A:$A,0))</f>
        <v>0</v>
      </c>
      <c r="I246" s="86">
        <f>INDEX('1_GrowthAppeals'!AA:AA,MATCH($A246,'1_GrowthAppeals'!$A:$A,0))</f>
        <v>0</v>
      </c>
      <c r="J246" s="86">
        <f>INDEX('1_GrowthAppeals'!AB:AB,MATCH($A246,'1_GrowthAppeals'!$A:$A,0))</f>
        <v>0</v>
      </c>
      <c r="K246" s="86">
        <f>INDEX('1_GrowthAppeals'!AC:AC,MATCH($A246,'1_GrowthAppeals'!$A:$A,0))</f>
        <v>0</v>
      </c>
      <c r="L246" s="86">
        <f>INDEX('1_GrowthAppeals'!AD:AD,MATCH($A246,'1_GrowthAppeals'!$A:$A,0))</f>
        <v>0</v>
      </c>
      <c r="M246" s="86">
        <f>INDEX('1_GrowthAppeals'!AE:AE,MATCH($A246,'1_GrowthAppeals'!$A:$A,0))</f>
        <v>0</v>
      </c>
      <c r="N246" s="86">
        <f>INDEX('1_GrowthAppeals'!AF:AF,MATCH($A246,'1_GrowthAppeals'!$A:$A,0))</f>
        <v>0</v>
      </c>
      <c r="O246" s="86">
        <f>INDEX('1_GrowthAppeals'!AG:AG,MATCH($A246,'1_GrowthAppeals'!$A:$A,0))</f>
        <v>0</v>
      </c>
      <c r="P246" s="86">
        <f>INDEX('1_GrowthAppeals'!AH:AH,MATCH($A246,'1_GrowthAppeals'!$A:$A,0))</f>
        <v>0</v>
      </c>
      <c r="Q246" s="86">
        <f>INDEX('1_GrowthAppeals'!AI:AI,MATCH($A246,'1_GrowthAppeals'!$A:$A,0))</f>
        <v>0</v>
      </c>
      <c r="R246" s="86">
        <f>INDEX('1_GrowthAppeals'!AJ:AJ,MATCH($A246,'1_GrowthAppeals'!$A:$A,0))</f>
        <v>0</v>
      </c>
      <c r="S246" s="325">
        <f>INDEX('1_GrowthAppeals'!AK:AK,MATCH($A246,'1_GrowthAppeals'!$A:$A,0))</f>
        <v>0</v>
      </c>
      <c r="T246" s="327"/>
      <c r="U246" s="95"/>
      <c r="V246" s="95"/>
      <c r="W246" s="95"/>
      <c r="X246" s="95"/>
      <c r="Y246" s="95"/>
      <c r="Z246" s="95"/>
      <c r="AA246" s="95"/>
      <c r="AB246" s="95"/>
      <c r="AC246" s="95"/>
      <c r="AD246" s="95"/>
      <c r="AE246" s="95"/>
      <c r="AF246" s="95"/>
      <c r="AG246" s="95"/>
      <c r="AH246" s="95"/>
      <c r="AI246" s="318"/>
      <c r="AJ246" s="322">
        <f t="shared" si="49"/>
        <v>0</v>
      </c>
      <c r="AK246" s="88">
        <f t="shared" si="50"/>
        <v>0</v>
      </c>
      <c r="AL246" s="88">
        <f t="shared" si="51"/>
        <v>0</v>
      </c>
      <c r="AM246" s="88">
        <f t="shared" si="52"/>
        <v>0</v>
      </c>
      <c r="AN246" s="88">
        <f t="shared" si="53"/>
        <v>0</v>
      </c>
      <c r="AO246" s="88">
        <f t="shared" si="54"/>
        <v>0</v>
      </c>
      <c r="AP246" s="88">
        <f t="shared" si="55"/>
        <v>0</v>
      </c>
      <c r="AQ246" s="88">
        <f t="shared" si="56"/>
        <v>0</v>
      </c>
      <c r="AR246" s="88">
        <f t="shared" si="57"/>
        <v>0</v>
      </c>
      <c r="AS246" s="88">
        <f t="shared" si="58"/>
        <v>0</v>
      </c>
      <c r="AT246" s="88">
        <f t="shared" si="59"/>
        <v>0</v>
      </c>
      <c r="AU246" s="88">
        <f t="shared" si="60"/>
        <v>0</v>
      </c>
      <c r="AV246" s="88">
        <f t="shared" si="61"/>
        <v>0</v>
      </c>
      <c r="AW246" s="88">
        <f t="shared" si="62"/>
        <v>0</v>
      </c>
      <c r="AX246" s="88">
        <f t="shared" si="63"/>
        <v>0</v>
      </c>
      <c r="AY246" s="88">
        <f t="shared" si="64"/>
        <v>0</v>
      </c>
    </row>
    <row r="247" spans="1:51" s="48" customFormat="1">
      <c r="A247" s="72" t="str">
        <f>'Ref2'!I247</f>
        <v>E2536</v>
      </c>
      <c r="B247" s="72" t="str">
        <f>INDEX('Ref1'!$E:$E,MATCH($A247,'Ref1'!$A:$A,0))</f>
        <v>South Kesteven</v>
      </c>
      <c r="C247" s="72" t="str">
        <f>INDEX('Ref2'!$E:$E,MATCH($A247,'Ref2'!$A:$A,0))</f>
        <v>No</v>
      </c>
      <c r="D247" s="86">
        <f>INDEX('1_GrowthAppeals'!V:V,MATCH($A247,'1_GrowthAppeals'!$A:$A,0))</f>
        <v>0</v>
      </c>
      <c r="E247" s="86">
        <f>INDEX('1_GrowthAppeals'!W:W,MATCH($A247,'1_GrowthAppeals'!$A:$A,0))</f>
        <v>0</v>
      </c>
      <c r="F247" s="86">
        <f>INDEX('1_GrowthAppeals'!X:X,MATCH($A247,'1_GrowthAppeals'!$A:$A,0))</f>
        <v>0</v>
      </c>
      <c r="G247" s="86">
        <f>INDEX('1_GrowthAppeals'!Y:Y,MATCH($A247,'1_GrowthAppeals'!$A:$A,0))</f>
        <v>0</v>
      </c>
      <c r="H247" s="86">
        <f>INDEX('1_GrowthAppeals'!Z:Z,MATCH($A247,'1_GrowthAppeals'!$A:$A,0))</f>
        <v>0</v>
      </c>
      <c r="I247" s="86">
        <f>INDEX('1_GrowthAppeals'!AA:AA,MATCH($A247,'1_GrowthAppeals'!$A:$A,0))</f>
        <v>0</v>
      </c>
      <c r="J247" s="86">
        <f>INDEX('1_GrowthAppeals'!AB:AB,MATCH($A247,'1_GrowthAppeals'!$A:$A,0))</f>
        <v>0</v>
      </c>
      <c r="K247" s="86">
        <f>INDEX('1_GrowthAppeals'!AC:AC,MATCH($A247,'1_GrowthAppeals'!$A:$A,0))</f>
        <v>0</v>
      </c>
      <c r="L247" s="86">
        <f>INDEX('1_GrowthAppeals'!AD:AD,MATCH($A247,'1_GrowthAppeals'!$A:$A,0))</f>
        <v>0</v>
      </c>
      <c r="M247" s="86">
        <f>INDEX('1_GrowthAppeals'!AE:AE,MATCH($A247,'1_GrowthAppeals'!$A:$A,0))</f>
        <v>0</v>
      </c>
      <c r="N247" s="86">
        <f>INDEX('1_GrowthAppeals'!AF:AF,MATCH($A247,'1_GrowthAppeals'!$A:$A,0))</f>
        <v>0</v>
      </c>
      <c r="O247" s="86">
        <f>INDEX('1_GrowthAppeals'!AG:AG,MATCH($A247,'1_GrowthAppeals'!$A:$A,0))</f>
        <v>0</v>
      </c>
      <c r="P247" s="86">
        <f>INDEX('1_GrowthAppeals'!AH:AH,MATCH($A247,'1_GrowthAppeals'!$A:$A,0))</f>
        <v>0</v>
      </c>
      <c r="Q247" s="86">
        <f>INDEX('1_GrowthAppeals'!AI:AI,MATCH($A247,'1_GrowthAppeals'!$A:$A,0))</f>
        <v>0</v>
      </c>
      <c r="R247" s="86">
        <f>INDEX('1_GrowthAppeals'!AJ:AJ,MATCH($A247,'1_GrowthAppeals'!$A:$A,0))</f>
        <v>0</v>
      </c>
      <c r="S247" s="325">
        <f>INDEX('1_GrowthAppeals'!AK:AK,MATCH($A247,'1_GrowthAppeals'!$A:$A,0))</f>
        <v>0</v>
      </c>
      <c r="T247" s="327"/>
      <c r="U247" s="95"/>
      <c r="V247" s="95"/>
      <c r="W247" s="95"/>
      <c r="X247" s="95"/>
      <c r="Y247" s="95"/>
      <c r="Z247" s="95"/>
      <c r="AA247" s="95"/>
      <c r="AB247" s="95"/>
      <c r="AC247" s="95"/>
      <c r="AD247" s="95"/>
      <c r="AE247" s="95"/>
      <c r="AF247" s="95"/>
      <c r="AG247" s="95"/>
      <c r="AH247" s="95"/>
      <c r="AI247" s="318"/>
      <c r="AJ247" s="322">
        <f t="shared" si="49"/>
        <v>0</v>
      </c>
      <c r="AK247" s="88">
        <f t="shared" si="50"/>
        <v>0</v>
      </c>
      <c r="AL247" s="88">
        <f t="shared" si="51"/>
        <v>0</v>
      </c>
      <c r="AM247" s="88">
        <f t="shared" si="52"/>
        <v>0</v>
      </c>
      <c r="AN247" s="88">
        <f t="shared" si="53"/>
        <v>0</v>
      </c>
      <c r="AO247" s="88">
        <f t="shared" si="54"/>
        <v>0</v>
      </c>
      <c r="AP247" s="88">
        <f t="shared" si="55"/>
        <v>0</v>
      </c>
      <c r="AQ247" s="88">
        <f t="shared" si="56"/>
        <v>0</v>
      </c>
      <c r="AR247" s="88">
        <f t="shared" si="57"/>
        <v>0</v>
      </c>
      <c r="AS247" s="88">
        <f t="shared" si="58"/>
        <v>0</v>
      </c>
      <c r="AT247" s="88">
        <f t="shared" si="59"/>
        <v>0</v>
      </c>
      <c r="AU247" s="88">
        <f t="shared" si="60"/>
        <v>0</v>
      </c>
      <c r="AV247" s="88">
        <f t="shared" si="61"/>
        <v>0</v>
      </c>
      <c r="AW247" s="88">
        <f t="shared" si="62"/>
        <v>0</v>
      </c>
      <c r="AX247" s="88">
        <f t="shared" si="63"/>
        <v>0</v>
      </c>
      <c r="AY247" s="88">
        <f t="shared" si="64"/>
        <v>0</v>
      </c>
    </row>
    <row r="248" spans="1:51" s="48" customFormat="1">
      <c r="A248" s="72" t="str">
        <f>'Ref2'!I248</f>
        <v>E0936</v>
      </c>
      <c r="B248" s="72" t="str">
        <f>INDEX('Ref1'!$E:$E,MATCH($A248,'Ref1'!$A:$A,0))</f>
        <v>South Lakeland</v>
      </c>
      <c r="C248" s="72" t="str">
        <f>INDEX('Ref2'!$E:$E,MATCH($A248,'Ref2'!$A:$A,0))</f>
        <v>No</v>
      </c>
      <c r="D248" s="86">
        <f>INDEX('1_GrowthAppeals'!V:V,MATCH($A248,'1_GrowthAppeals'!$A:$A,0))</f>
        <v>0</v>
      </c>
      <c r="E248" s="86">
        <f>INDEX('1_GrowthAppeals'!W:W,MATCH($A248,'1_GrowthAppeals'!$A:$A,0))</f>
        <v>0</v>
      </c>
      <c r="F248" s="86">
        <f>INDEX('1_GrowthAppeals'!X:X,MATCH($A248,'1_GrowthAppeals'!$A:$A,0))</f>
        <v>0</v>
      </c>
      <c r="G248" s="86">
        <f>INDEX('1_GrowthAppeals'!Y:Y,MATCH($A248,'1_GrowthAppeals'!$A:$A,0))</f>
        <v>0</v>
      </c>
      <c r="H248" s="86">
        <f>INDEX('1_GrowthAppeals'!Z:Z,MATCH($A248,'1_GrowthAppeals'!$A:$A,0))</f>
        <v>0</v>
      </c>
      <c r="I248" s="86">
        <f>INDEX('1_GrowthAppeals'!AA:AA,MATCH($A248,'1_GrowthAppeals'!$A:$A,0))</f>
        <v>0</v>
      </c>
      <c r="J248" s="86">
        <f>INDEX('1_GrowthAppeals'!AB:AB,MATCH($A248,'1_GrowthAppeals'!$A:$A,0))</f>
        <v>0</v>
      </c>
      <c r="K248" s="86">
        <f>INDEX('1_GrowthAppeals'!AC:AC,MATCH($A248,'1_GrowthAppeals'!$A:$A,0))</f>
        <v>0</v>
      </c>
      <c r="L248" s="86">
        <f>INDEX('1_GrowthAppeals'!AD:AD,MATCH($A248,'1_GrowthAppeals'!$A:$A,0))</f>
        <v>0</v>
      </c>
      <c r="M248" s="86">
        <f>INDEX('1_GrowthAppeals'!AE:AE,MATCH($A248,'1_GrowthAppeals'!$A:$A,0))</f>
        <v>0</v>
      </c>
      <c r="N248" s="86">
        <f>INDEX('1_GrowthAppeals'!AF:AF,MATCH($A248,'1_GrowthAppeals'!$A:$A,0))</f>
        <v>0</v>
      </c>
      <c r="O248" s="86">
        <f>INDEX('1_GrowthAppeals'!AG:AG,MATCH($A248,'1_GrowthAppeals'!$A:$A,0))</f>
        <v>0</v>
      </c>
      <c r="P248" s="86">
        <f>INDEX('1_GrowthAppeals'!AH:AH,MATCH($A248,'1_GrowthAppeals'!$A:$A,0))</f>
        <v>0</v>
      </c>
      <c r="Q248" s="86">
        <f>INDEX('1_GrowthAppeals'!AI:AI,MATCH($A248,'1_GrowthAppeals'!$A:$A,0))</f>
        <v>0</v>
      </c>
      <c r="R248" s="86">
        <f>INDEX('1_GrowthAppeals'!AJ:AJ,MATCH($A248,'1_GrowthAppeals'!$A:$A,0))</f>
        <v>0</v>
      </c>
      <c r="S248" s="325">
        <f>INDEX('1_GrowthAppeals'!AK:AK,MATCH($A248,'1_GrowthAppeals'!$A:$A,0))</f>
        <v>0</v>
      </c>
      <c r="T248" s="327"/>
      <c r="U248" s="95"/>
      <c r="V248" s="95"/>
      <c r="W248" s="95"/>
      <c r="X248" s="95"/>
      <c r="Y248" s="95"/>
      <c r="Z248" s="95"/>
      <c r="AA248" s="95"/>
      <c r="AB248" s="95"/>
      <c r="AC248" s="95"/>
      <c r="AD248" s="95"/>
      <c r="AE248" s="95"/>
      <c r="AF248" s="95"/>
      <c r="AG248" s="95"/>
      <c r="AH248" s="95"/>
      <c r="AI248" s="318"/>
      <c r="AJ248" s="322">
        <f t="shared" si="49"/>
        <v>0</v>
      </c>
      <c r="AK248" s="88">
        <f t="shared" si="50"/>
        <v>0</v>
      </c>
      <c r="AL248" s="88">
        <f t="shared" si="51"/>
        <v>0</v>
      </c>
      <c r="AM248" s="88">
        <f t="shared" si="52"/>
        <v>0</v>
      </c>
      <c r="AN248" s="88">
        <f t="shared" si="53"/>
        <v>0</v>
      </c>
      <c r="AO248" s="88">
        <f t="shared" si="54"/>
        <v>0</v>
      </c>
      <c r="AP248" s="88">
        <f t="shared" si="55"/>
        <v>0</v>
      </c>
      <c r="AQ248" s="88">
        <f t="shared" si="56"/>
        <v>0</v>
      </c>
      <c r="AR248" s="88">
        <f t="shared" si="57"/>
        <v>0</v>
      </c>
      <c r="AS248" s="88">
        <f t="shared" si="58"/>
        <v>0</v>
      </c>
      <c r="AT248" s="88">
        <f t="shared" si="59"/>
        <v>0</v>
      </c>
      <c r="AU248" s="88">
        <f t="shared" si="60"/>
        <v>0</v>
      </c>
      <c r="AV248" s="88">
        <f t="shared" si="61"/>
        <v>0</v>
      </c>
      <c r="AW248" s="88">
        <f t="shared" si="62"/>
        <v>0</v>
      </c>
      <c r="AX248" s="88">
        <f t="shared" si="63"/>
        <v>0</v>
      </c>
      <c r="AY248" s="88">
        <f t="shared" si="64"/>
        <v>0</v>
      </c>
    </row>
    <row r="249" spans="1:51" s="48" customFormat="1">
      <c r="A249" s="72" t="str">
        <f>'Ref2'!I249</f>
        <v>E2637</v>
      </c>
      <c r="B249" s="72" t="str">
        <f>INDEX('Ref1'!$E:$E,MATCH($A249,'Ref1'!$A:$A,0))</f>
        <v>South Norfolk</v>
      </c>
      <c r="C249" s="72" t="str">
        <f>INDEX('Ref2'!$E:$E,MATCH($A249,'Ref2'!$A:$A,0))</f>
        <v>No</v>
      </c>
      <c r="D249" s="86">
        <f>INDEX('1_GrowthAppeals'!V:V,MATCH($A249,'1_GrowthAppeals'!$A:$A,0))</f>
        <v>0</v>
      </c>
      <c r="E249" s="86">
        <f>INDEX('1_GrowthAppeals'!W:W,MATCH($A249,'1_GrowthAppeals'!$A:$A,0))</f>
        <v>0</v>
      </c>
      <c r="F249" s="86">
        <f>INDEX('1_GrowthAppeals'!X:X,MATCH($A249,'1_GrowthAppeals'!$A:$A,0))</f>
        <v>0</v>
      </c>
      <c r="G249" s="86">
        <f>INDEX('1_GrowthAppeals'!Y:Y,MATCH($A249,'1_GrowthAppeals'!$A:$A,0))</f>
        <v>0</v>
      </c>
      <c r="H249" s="86">
        <f>INDEX('1_GrowthAppeals'!Z:Z,MATCH($A249,'1_GrowthAppeals'!$A:$A,0))</f>
        <v>0</v>
      </c>
      <c r="I249" s="86">
        <f>INDEX('1_GrowthAppeals'!AA:AA,MATCH($A249,'1_GrowthAppeals'!$A:$A,0))</f>
        <v>0</v>
      </c>
      <c r="J249" s="86">
        <f>INDEX('1_GrowthAppeals'!AB:AB,MATCH($A249,'1_GrowthAppeals'!$A:$A,0))</f>
        <v>0</v>
      </c>
      <c r="K249" s="86">
        <f>INDEX('1_GrowthAppeals'!AC:AC,MATCH($A249,'1_GrowthAppeals'!$A:$A,0))</f>
        <v>0</v>
      </c>
      <c r="L249" s="86">
        <f>INDEX('1_GrowthAppeals'!AD:AD,MATCH($A249,'1_GrowthAppeals'!$A:$A,0))</f>
        <v>0</v>
      </c>
      <c r="M249" s="86">
        <f>INDEX('1_GrowthAppeals'!AE:AE,MATCH($A249,'1_GrowthAppeals'!$A:$A,0))</f>
        <v>0</v>
      </c>
      <c r="N249" s="86">
        <f>INDEX('1_GrowthAppeals'!AF:AF,MATCH($A249,'1_GrowthAppeals'!$A:$A,0))</f>
        <v>0</v>
      </c>
      <c r="O249" s="86">
        <f>INDEX('1_GrowthAppeals'!AG:AG,MATCH($A249,'1_GrowthAppeals'!$A:$A,0))</f>
        <v>0</v>
      </c>
      <c r="P249" s="86">
        <f>INDEX('1_GrowthAppeals'!AH:AH,MATCH($A249,'1_GrowthAppeals'!$A:$A,0))</f>
        <v>0</v>
      </c>
      <c r="Q249" s="86">
        <f>INDEX('1_GrowthAppeals'!AI:AI,MATCH($A249,'1_GrowthAppeals'!$A:$A,0))</f>
        <v>0</v>
      </c>
      <c r="R249" s="86">
        <f>INDEX('1_GrowthAppeals'!AJ:AJ,MATCH($A249,'1_GrowthAppeals'!$A:$A,0))</f>
        <v>0</v>
      </c>
      <c r="S249" s="325">
        <f>INDEX('1_GrowthAppeals'!AK:AK,MATCH($A249,'1_GrowthAppeals'!$A:$A,0))</f>
        <v>0</v>
      </c>
      <c r="T249" s="327"/>
      <c r="U249" s="95"/>
      <c r="V249" s="95"/>
      <c r="W249" s="95"/>
      <c r="X249" s="95"/>
      <c r="Y249" s="95"/>
      <c r="Z249" s="95"/>
      <c r="AA249" s="95"/>
      <c r="AB249" s="95"/>
      <c r="AC249" s="95"/>
      <c r="AD249" s="95"/>
      <c r="AE249" s="95"/>
      <c r="AF249" s="95"/>
      <c r="AG249" s="95"/>
      <c r="AH249" s="95"/>
      <c r="AI249" s="318"/>
      <c r="AJ249" s="322">
        <f t="shared" si="49"/>
        <v>0</v>
      </c>
      <c r="AK249" s="88">
        <f t="shared" si="50"/>
        <v>0</v>
      </c>
      <c r="AL249" s="88">
        <f t="shared" si="51"/>
        <v>0</v>
      </c>
      <c r="AM249" s="88">
        <f t="shared" si="52"/>
        <v>0</v>
      </c>
      <c r="AN249" s="88">
        <f t="shared" si="53"/>
        <v>0</v>
      </c>
      <c r="AO249" s="88">
        <f t="shared" si="54"/>
        <v>0</v>
      </c>
      <c r="AP249" s="88">
        <f t="shared" si="55"/>
        <v>0</v>
      </c>
      <c r="AQ249" s="88">
        <f t="shared" si="56"/>
        <v>0</v>
      </c>
      <c r="AR249" s="88">
        <f t="shared" si="57"/>
        <v>0</v>
      </c>
      <c r="AS249" s="88">
        <f t="shared" si="58"/>
        <v>0</v>
      </c>
      <c r="AT249" s="88">
        <f t="shared" si="59"/>
        <v>0</v>
      </c>
      <c r="AU249" s="88">
        <f t="shared" si="60"/>
        <v>0</v>
      </c>
      <c r="AV249" s="88">
        <f t="shared" si="61"/>
        <v>0</v>
      </c>
      <c r="AW249" s="88">
        <f t="shared" si="62"/>
        <v>0</v>
      </c>
      <c r="AX249" s="88">
        <f t="shared" si="63"/>
        <v>0</v>
      </c>
      <c r="AY249" s="88">
        <f t="shared" si="64"/>
        <v>0</v>
      </c>
    </row>
    <row r="250" spans="1:51" s="48" customFormat="1">
      <c r="A250" s="72" t="str">
        <f>'Ref2'!I250</f>
        <v>E2836</v>
      </c>
      <c r="B250" s="72" t="str">
        <f>INDEX('Ref1'!$E:$E,MATCH($A250,'Ref1'!$A:$A,0))</f>
        <v>South Northamptonshire</v>
      </c>
      <c r="C250" s="72" t="str">
        <f>INDEX('Ref2'!$E:$E,MATCH($A250,'Ref2'!$A:$A,0))</f>
        <v>No</v>
      </c>
      <c r="D250" s="86">
        <f>INDEX('1_GrowthAppeals'!V:V,MATCH($A250,'1_GrowthAppeals'!$A:$A,0))</f>
        <v>0</v>
      </c>
      <c r="E250" s="86">
        <f>INDEX('1_GrowthAppeals'!W:W,MATCH($A250,'1_GrowthAppeals'!$A:$A,0))</f>
        <v>0</v>
      </c>
      <c r="F250" s="86">
        <f>INDEX('1_GrowthAppeals'!X:X,MATCH($A250,'1_GrowthAppeals'!$A:$A,0))</f>
        <v>0</v>
      </c>
      <c r="G250" s="86">
        <f>INDEX('1_GrowthAppeals'!Y:Y,MATCH($A250,'1_GrowthAppeals'!$A:$A,0))</f>
        <v>0</v>
      </c>
      <c r="H250" s="86">
        <f>INDEX('1_GrowthAppeals'!Z:Z,MATCH($A250,'1_GrowthAppeals'!$A:$A,0))</f>
        <v>0</v>
      </c>
      <c r="I250" s="86">
        <f>INDEX('1_GrowthAppeals'!AA:AA,MATCH($A250,'1_GrowthAppeals'!$A:$A,0))</f>
        <v>0</v>
      </c>
      <c r="J250" s="86">
        <f>INDEX('1_GrowthAppeals'!AB:AB,MATCH($A250,'1_GrowthAppeals'!$A:$A,0))</f>
        <v>0</v>
      </c>
      <c r="K250" s="86">
        <f>INDEX('1_GrowthAppeals'!AC:AC,MATCH($A250,'1_GrowthAppeals'!$A:$A,0))</f>
        <v>0</v>
      </c>
      <c r="L250" s="86">
        <f>INDEX('1_GrowthAppeals'!AD:AD,MATCH($A250,'1_GrowthAppeals'!$A:$A,0))</f>
        <v>0</v>
      </c>
      <c r="M250" s="86">
        <f>INDEX('1_GrowthAppeals'!AE:AE,MATCH($A250,'1_GrowthAppeals'!$A:$A,0))</f>
        <v>0</v>
      </c>
      <c r="N250" s="86">
        <f>INDEX('1_GrowthAppeals'!AF:AF,MATCH($A250,'1_GrowthAppeals'!$A:$A,0))</f>
        <v>0</v>
      </c>
      <c r="O250" s="86">
        <f>INDEX('1_GrowthAppeals'!AG:AG,MATCH($A250,'1_GrowthAppeals'!$A:$A,0))</f>
        <v>0</v>
      </c>
      <c r="P250" s="86">
        <f>INDEX('1_GrowthAppeals'!AH:AH,MATCH($A250,'1_GrowthAppeals'!$A:$A,0))</f>
        <v>0</v>
      </c>
      <c r="Q250" s="86">
        <f>INDEX('1_GrowthAppeals'!AI:AI,MATCH($A250,'1_GrowthAppeals'!$A:$A,0))</f>
        <v>0</v>
      </c>
      <c r="R250" s="86">
        <f>INDEX('1_GrowthAppeals'!AJ:AJ,MATCH($A250,'1_GrowthAppeals'!$A:$A,0))</f>
        <v>0</v>
      </c>
      <c r="S250" s="325">
        <f>INDEX('1_GrowthAppeals'!AK:AK,MATCH($A250,'1_GrowthAppeals'!$A:$A,0))</f>
        <v>0</v>
      </c>
      <c r="T250" s="327"/>
      <c r="U250" s="95"/>
      <c r="V250" s="95"/>
      <c r="W250" s="95"/>
      <c r="X250" s="95"/>
      <c r="Y250" s="95"/>
      <c r="Z250" s="95"/>
      <c r="AA250" s="95"/>
      <c r="AB250" s="95"/>
      <c r="AC250" s="95"/>
      <c r="AD250" s="95"/>
      <c r="AE250" s="95"/>
      <c r="AF250" s="95"/>
      <c r="AG250" s="95"/>
      <c r="AH250" s="95"/>
      <c r="AI250" s="318"/>
      <c r="AJ250" s="322">
        <f t="shared" si="49"/>
        <v>0</v>
      </c>
      <c r="AK250" s="88">
        <f t="shared" si="50"/>
        <v>0</v>
      </c>
      <c r="AL250" s="88">
        <f t="shared" si="51"/>
        <v>0</v>
      </c>
      <c r="AM250" s="88">
        <f t="shared" si="52"/>
        <v>0</v>
      </c>
      <c r="AN250" s="88">
        <f t="shared" si="53"/>
        <v>0</v>
      </c>
      <c r="AO250" s="88">
        <f t="shared" si="54"/>
        <v>0</v>
      </c>
      <c r="AP250" s="88">
        <f t="shared" si="55"/>
        <v>0</v>
      </c>
      <c r="AQ250" s="88">
        <f t="shared" si="56"/>
        <v>0</v>
      </c>
      <c r="AR250" s="88">
        <f t="shared" si="57"/>
        <v>0</v>
      </c>
      <c r="AS250" s="88">
        <f t="shared" si="58"/>
        <v>0</v>
      </c>
      <c r="AT250" s="88">
        <f t="shared" si="59"/>
        <v>0</v>
      </c>
      <c r="AU250" s="88">
        <f t="shared" si="60"/>
        <v>0</v>
      </c>
      <c r="AV250" s="88">
        <f t="shared" si="61"/>
        <v>0</v>
      </c>
      <c r="AW250" s="88">
        <f t="shared" si="62"/>
        <v>0</v>
      </c>
      <c r="AX250" s="88">
        <f t="shared" si="63"/>
        <v>0</v>
      </c>
      <c r="AY250" s="88">
        <f t="shared" si="64"/>
        <v>0</v>
      </c>
    </row>
    <row r="251" spans="1:51" s="48" customFormat="1">
      <c r="A251" s="72" t="str">
        <f>'Ref2'!I251</f>
        <v>E3133</v>
      </c>
      <c r="B251" s="72" t="str">
        <f>INDEX('Ref1'!$E:$E,MATCH($A251,'Ref1'!$A:$A,0))</f>
        <v>South Oxfordshire</v>
      </c>
      <c r="C251" s="72" t="str">
        <f>INDEX('Ref2'!$E:$E,MATCH($A251,'Ref2'!$A:$A,0))</f>
        <v>No</v>
      </c>
      <c r="D251" s="86">
        <f>INDEX('1_GrowthAppeals'!V:V,MATCH($A251,'1_GrowthAppeals'!$A:$A,0))</f>
        <v>0</v>
      </c>
      <c r="E251" s="86">
        <f>INDEX('1_GrowthAppeals'!W:W,MATCH($A251,'1_GrowthAppeals'!$A:$A,0))</f>
        <v>0</v>
      </c>
      <c r="F251" s="86">
        <f>INDEX('1_GrowthAppeals'!X:X,MATCH($A251,'1_GrowthAppeals'!$A:$A,0))</f>
        <v>0</v>
      </c>
      <c r="G251" s="86">
        <f>INDEX('1_GrowthAppeals'!Y:Y,MATCH($A251,'1_GrowthAppeals'!$A:$A,0))</f>
        <v>0</v>
      </c>
      <c r="H251" s="86">
        <f>INDEX('1_GrowthAppeals'!Z:Z,MATCH($A251,'1_GrowthAppeals'!$A:$A,0))</f>
        <v>0</v>
      </c>
      <c r="I251" s="86">
        <f>INDEX('1_GrowthAppeals'!AA:AA,MATCH($A251,'1_GrowthAppeals'!$A:$A,0))</f>
        <v>0</v>
      </c>
      <c r="J251" s="86">
        <f>INDEX('1_GrowthAppeals'!AB:AB,MATCH($A251,'1_GrowthAppeals'!$A:$A,0))</f>
        <v>0</v>
      </c>
      <c r="K251" s="86">
        <f>INDEX('1_GrowthAppeals'!AC:AC,MATCH($A251,'1_GrowthAppeals'!$A:$A,0))</f>
        <v>0</v>
      </c>
      <c r="L251" s="86">
        <f>INDEX('1_GrowthAppeals'!AD:AD,MATCH($A251,'1_GrowthAppeals'!$A:$A,0))</f>
        <v>0</v>
      </c>
      <c r="M251" s="86">
        <f>INDEX('1_GrowthAppeals'!AE:AE,MATCH($A251,'1_GrowthAppeals'!$A:$A,0))</f>
        <v>0</v>
      </c>
      <c r="N251" s="86">
        <f>INDEX('1_GrowthAppeals'!AF:AF,MATCH($A251,'1_GrowthAppeals'!$A:$A,0))</f>
        <v>0</v>
      </c>
      <c r="O251" s="86">
        <f>INDEX('1_GrowthAppeals'!AG:AG,MATCH($A251,'1_GrowthAppeals'!$A:$A,0))</f>
        <v>0</v>
      </c>
      <c r="P251" s="86">
        <f>INDEX('1_GrowthAppeals'!AH:AH,MATCH($A251,'1_GrowthAppeals'!$A:$A,0))</f>
        <v>0</v>
      </c>
      <c r="Q251" s="86">
        <f>INDEX('1_GrowthAppeals'!AI:AI,MATCH($A251,'1_GrowthAppeals'!$A:$A,0))</f>
        <v>0</v>
      </c>
      <c r="R251" s="86">
        <f>INDEX('1_GrowthAppeals'!AJ:AJ,MATCH($A251,'1_GrowthAppeals'!$A:$A,0))</f>
        <v>0</v>
      </c>
      <c r="S251" s="325">
        <f>INDEX('1_GrowthAppeals'!AK:AK,MATCH($A251,'1_GrowthAppeals'!$A:$A,0))</f>
        <v>0</v>
      </c>
      <c r="T251" s="327"/>
      <c r="U251" s="95"/>
      <c r="V251" s="95"/>
      <c r="W251" s="95"/>
      <c r="X251" s="95"/>
      <c r="Y251" s="95"/>
      <c r="Z251" s="95"/>
      <c r="AA251" s="95"/>
      <c r="AB251" s="95"/>
      <c r="AC251" s="95"/>
      <c r="AD251" s="95"/>
      <c r="AE251" s="95"/>
      <c r="AF251" s="95"/>
      <c r="AG251" s="95"/>
      <c r="AH251" s="95"/>
      <c r="AI251" s="318"/>
      <c r="AJ251" s="322">
        <f t="shared" si="49"/>
        <v>0</v>
      </c>
      <c r="AK251" s="88">
        <f t="shared" si="50"/>
        <v>0</v>
      </c>
      <c r="AL251" s="88">
        <f t="shared" si="51"/>
        <v>0</v>
      </c>
      <c r="AM251" s="88">
        <f t="shared" si="52"/>
        <v>0</v>
      </c>
      <c r="AN251" s="88">
        <f t="shared" si="53"/>
        <v>0</v>
      </c>
      <c r="AO251" s="88">
        <f t="shared" si="54"/>
        <v>0</v>
      </c>
      <c r="AP251" s="88">
        <f t="shared" si="55"/>
        <v>0</v>
      </c>
      <c r="AQ251" s="88">
        <f t="shared" si="56"/>
        <v>0</v>
      </c>
      <c r="AR251" s="88">
        <f t="shared" si="57"/>
        <v>0</v>
      </c>
      <c r="AS251" s="88">
        <f t="shared" si="58"/>
        <v>0</v>
      </c>
      <c r="AT251" s="88">
        <f t="shared" si="59"/>
        <v>0</v>
      </c>
      <c r="AU251" s="88">
        <f t="shared" si="60"/>
        <v>0</v>
      </c>
      <c r="AV251" s="88">
        <f t="shared" si="61"/>
        <v>0</v>
      </c>
      <c r="AW251" s="88">
        <f t="shared" si="62"/>
        <v>0</v>
      </c>
      <c r="AX251" s="88">
        <f t="shared" si="63"/>
        <v>0</v>
      </c>
      <c r="AY251" s="88">
        <f t="shared" si="64"/>
        <v>0</v>
      </c>
    </row>
    <row r="252" spans="1:51" s="48" customFormat="1">
      <c r="A252" s="72" t="str">
        <f>'Ref2'!I252</f>
        <v>E2342</v>
      </c>
      <c r="B252" s="72" t="str">
        <f>INDEX('Ref1'!$E:$E,MATCH($A252,'Ref1'!$A:$A,0))</f>
        <v>South Ribble</v>
      </c>
      <c r="C252" s="72" t="str">
        <f>INDEX('Ref2'!$E:$E,MATCH($A252,'Ref2'!$A:$A,0))</f>
        <v>No</v>
      </c>
      <c r="D252" s="86">
        <f>INDEX('1_GrowthAppeals'!V:V,MATCH($A252,'1_GrowthAppeals'!$A:$A,0))</f>
        <v>0</v>
      </c>
      <c r="E252" s="86">
        <f>INDEX('1_GrowthAppeals'!W:W,MATCH($A252,'1_GrowthAppeals'!$A:$A,0))</f>
        <v>0</v>
      </c>
      <c r="F252" s="86">
        <f>INDEX('1_GrowthAppeals'!X:X,MATCH($A252,'1_GrowthAppeals'!$A:$A,0))</f>
        <v>0</v>
      </c>
      <c r="G252" s="86">
        <f>INDEX('1_GrowthAppeals'!Y:Y,MATCH($A252,'1_GrowthAppeals'!$A:$A,0))</f>
        <v>0</v>
      </c>
      <c r="H252" s="86">
        <f>INDEX('1_GrowthAppeals'!Z:Z,MATCH($A252,'1_GrowthAppeals'!$A:$A,0))</f>
        <v>0</v>
      </c>
      <c r="I252" s="86">
        <f>INDEX('1_GrowthAppeals'!AA:AA,MATCH($A252,'1_GrowthAppeals'!$A:$A,0))</f>
        <v>0</v>
      </c>
      <c r="J252" s="86">
        <f>INDEX('1_GrowthAppeals'!AB:AB,MATCH($A252,'1_GrowthAppeals'!$A:$A,0))</f>
        <v>0</v>
      </c>
      <c r="K252" s="86">
        <f>INDEX('1_GrowthAppeals'!AC:AC,MATCH($A252,'1_GrowthAppeals'!$A:$A,0))</f>
        <v>0</v>
      </c>
      <c r="L252" s="86">
        <f>INDEX('1_GrowthAppeals'!AD:AD,MATCH($A252,'1_GrowthAppeals'!$A:$A,0))</f>
        <v>0</v>
      </c>
      <c r="M252" s="86">
        <f>INDEX('1_GrowthAppeals'!AE:AE,MATCH($A252,'1_GrowthAppeals'!$A:$A,0))</f>
        <v>0</v>
      </c>
      <c r="N252" s="86">
        <f>INDEX('1_GrowthAppeals'!AF:AF,MATCH($A252,'1_GrowthAppeals'!$A:$A,0))</f>
        <v>0</v>
      </c>
      <c r="O252" s="86">
        <f>INDEX('1_GrowthAppeals'!AG:AG,MATCH($A252,'1_GrowthAppeals'!$A:$A,0))</f>
        <v>0</v>
      </c>
      <c r="P252" s="86">
        <f>INDEX('1_GrowthAppeals'!AH:AH,MATCH($A252,'1_GrowthAppeals'!$A:$A,0))</f>
        <v>0</v>
      </c>
      <c r="Q252" s="86">
        <f>INDEX('1_GrowthAppeals'!AI:AI,MATCH($A252,'1_GrowthAppeals'!$A:$A,0))</f>
        <v>0</v>
      </c>
      <c r="R252" s="86">
        <f>INDEX('1_GrowthAppeals'!AJ:AJ,MATCH($A252,'1_GrowthAppeals'!$A:$A,0))</f>
        <v>0</v>
      </c>
      <c r="S252" s="325">
        <f>INDEX('1_GrowthAppeals'!AK:AK,MATCH($A252,'1_GrowthAppeals'!$A:$A,0))</f>
        <v>0</v>
      </c>
      <c r="T252" s="327"/>
      <c r="U252" s="95"/>
      <c r="V252" s="95"/>
      <c r="W252" s="95"/>
      <c r="X252" s="95"/>
      <c r="Y252" s="95"/>
      <c r="Z252" s="95"/>
      <c r="AA252" s="95"/>
      <c r="AB252" s="95"/>
      <c r="AC252" s="95"/>
      <c r="AD252" s="95"/>
      <c r="AE252" s="95"/>
      <c r="AF252" s="95"/>
      <c r="AG252" s="95"/>
      <c r="AH252" s="95"/>
      <c r="AI252" s="318"/>
      <c r="AJ252" s="322">
        <f t="shared" si="49"/>
        <v>0</v>
      </c>
      <c r="AK252" s="88">
        <f t="shared" si="50"/>
        <v>0</v>
      </c>
      <c r="AL252" s="88">
        <f t="shared" si="51"/>
        <v>0</v>
      </c>
      <c r="AM252" s="88">
        <f t="shared" si="52"/>
        <v>0</v>
      </c>
      <c r="AN252" s="88">
        <f t="shared" si="53"/>
        <v>0</v>
      </c>
      <c r="AO252" s="88">
        <f t="shared" si="54"/>
        <v>0</v>
      </c>
      <c r="AP252" s="88">
        <f t="shared" si="55"/>
        <v>0</v>
      </c>
      <c r="AQ252" s="88">
        <f t="shared" si="56"/>
        <v>0</v>
      </c>
      <c r="AR252" s="88">
        <f t="shared" si="57"/>
        <v>0</v>
      </c>
      <c r="AS252" s="88">
        <f t="shared" si="58"/>
        <v>0</v>
      </c>
      <c r="AT252" s="88">
        <f t="shared" si="59"/>
        <v>0</v>
      </c>
      <c r="AU252" s="88">
        <f t="shared" si="60"/>
        <v>0</v>
      </c>
      <c r="AV252" s="88">
        <f t="shared" si="61"/>
        <v>0</v>
      </c>
      <c r="AW252" s="88">
        <f t="shared" si="62"/>
        <v>0</v>
      </c>
      <c r="AX252" s="88">
        <f t="shared" si="63"/>
        <v>0</v>
      </c>
      <c r="AY252" s="88">
        <f t="shared" si="64"/>
        <v>0</v>
      </c>
    </row>
    <row r="253" spans="1:51" s="48" customFormat="1">
      <c r="A253" s="72" t="str">
        <f>'Ref2'!I253</f>
        <v>E3334</v>
      </c>
      <c r="B253" s="72" t="str">
        <f>INDEX('Ref1'!$E:$E,MATCH($A253,'Ref1'!$A:$A,0))</f>
        <v>South Somerset</v>
      </c>
      <c r="C253" s="72" t="str">
        <f>INDEX('Ref2'!$E:$E,MATCH($A253,'Ref2'!$A:$A,0))</f>
        <v>No</v>
      </c>
      <c r="D253" s="86">
        <f>INDEX('1_GrowthAppeals'!V:V,MATCH($A253,'1_GrowthAppeals'!$A:$A,0))</f>
        <v>0</v>
      </c>
      <c r="E253" s="86">
        <f>INDEX('1_GrowthAppeals'!W:W,MATCH($A253,'1_GrowthAppeals'!$A:$A,0))</f>
        <v>0</v>
      </c>
      <c r="F253" s="86">
        <f>INDEX('1_GrowthAppeals'!X:X,MATCH($A253,'1_GrowthAppeals'!$A:$A,0))</f>
        <v>0</v>
      </c>
      <c r="G253" s="86">
        <f>INDEX('1_GrowthAppeals'!Y:Y,MATCH($A253,'1_GrowthAppeals'!$A:$A,0))</f>
        <v>0</v>
      </c>
      <c r="H253" s="86">
        <f>INDEX('1_GrowthAppeals'!Z:Z,MATCH($A253,'1_GrowthAppeals'!$A:$A,0))</f>
        <v>0</v>
      </c>
      <c r="I253" s="86">
        <f>INDEX('1_GrowthAppeals'!AA:AA,MATCH($A253,'1_GrowthAppeals'!$A:$A,0))</f>
        <v>0</v>
      </c>
      <c r="J253" s="86">
        <f>INDEX('1_GrowthAppeals'!AB:AB,MATCH($A253,'1_GrowthAppeals'!$A:$A,0))</f>
        <v>0</v>
      </c>
      <c r="K253" s="86">
        <f>INDEX('1_GrowthAppeals'!AC:AC,MATCH($A253,'1_GrowthAppeals'!$A:$A,0))</f>
        <v>0</v>
      </c>
      <c r="L253" s="86">
        <f>INDEX('1_GrowthAppeals'!AD:AD,MATCH($A253,'1_GrowthAppeals'!$A:$A,0))</f>
        <v>0</v>
      </c>
      <c r="M253" s="86">
        <f>INDEX('1_GrowthAppeals'!AE:AE,MATCH($A253,'1_GrowthAppeals'!$A:$A,0))</f>
        <v>0</v>
      </c>
      <c r="N253" s="86">
        <f>INDEX('1_GrowthAppeals'!AF:AF,MATCH($A253,'1_GrowthAppeals'!$A:$A,0))</f>
        <v>0</v>
      </c>
      <c r="O253" s="86">
        <f>INDEX('1_GrowthAppeals'!AG:AG,MATCH($A253,'1_GrowthAppeals'!$A:$A,0))</f>
        <v>0</v>
      </c>
      <c r="P253" s="86">
        <f>INDEX('1_GrowthAppeals'!AH:AH,MATCH($A253,'1_GrowthAppeals'!$A:$A,0))</f>
        <v>0</v>
      </c>
      <c r="Q253" s="86">
        <f>INDEX('1_GrowthAppeals'!AI:AI,MATCH($A253,'1_GrowthAppeals'!$A:$A,0))</f>
        <v>0</v>
      </c>
      <c r="R253" s="86">
        <f>INDEX('1_GrowthAppeals'!AJ:AJ,MATCH($A253,'1_GrowthAppeals'!$A:$A,0))</f>
        <v>0</v>
      </c>
      <c r="S253" s="325">
        <f>INDEX('1_GrowthAppeals'!AK:AK,MATCH($A253,'1_GrowthAppeals'!$A:$A,0))</f>
        <v>0</v>
      </c>
      <c r="T253" s="327"/>
      <c r="U253" s="95"/>
      <c r="V253" s="95"/>
      <c r="W253" s="95"/>
      <c r="X253" s="95"/>
      <c r="Y253" s="95"/>
      <c r="Z253" s="95"/>
      <c r="AA253" s="95"/>
      <c r="AB253" s="95"/>
      <c r="AC253" s="95"/>
      <c r="AD253" s="95"/>
      <c r="AE253" s="95"/>
      <c r="AF253" s="95"/>
      <c r="AG253" s="95"/>
      <c r="AH253" s="95"/>
      <c r="AI253" s="318"/>
      <c r="AJ253" s="322">
        <f t="shared" si="49"/>
        <v>0</v>
      </c>
      <c r="AK253" s="88">
        <f t="shared" si="50"/>
        <v>0</v>
      </c>
      <c r="AL253" s="88">
        <f t="shared" si="51"/>
        <v>0</v>
      </c>
      <c r="AM253" s="88">
        <f t="shared" si="52"/>
        <v>0</v>
      </c>
      <c r="AN253" s="88">
        <f t="shared" si="53"/>
        <v>0</v>
      </c>
      <c r="AO253" s="88">
        <f t="shared" si="54"/>
        <v>0</v>
      </c>
      <c r="AP253" s="88">
        <f t="shared" si="55"/>
        <v>0</v>
      </c>
      <c r="AQ253" s="88">
        <f t="shared" si="56"/>
        <v>0</v>
      </c>
      <c r="AR253" s="88">
        <f t="shared" si="57"/>
        <v>0</v>
      </c>
      <c r="AS253" s="88">
        <f t="shared" si="58"/>
        <v>0</v>
      </c>
      <c r="AT253" s="88">
        <f t="shared" si="59"/>
        <v>0</v>
      </c>
      <c r="AU253" s="88">
        <f t="shared" si="60"/>
        <v>0</v>
      </c>
      <c r="AV253" s="88">
        <f t="shared" si="61"/>
        <v>0</v>
      </c>
      <c r="AW253" s="88">
        <f t="shared" si="62"/>
        <v>0</v>
      </c>
      <c r="AX253" s="88">
        <f t="shared" si="63"/>
        <v>0</v>
      </c>
      <c r="AY253" s="88">
        <f t="shared" si="64"/>
        <v>0</v>
      </c>
    </row>
    <row r="254" spans="1:51" s="48" customFormat="1">
      <c r="A254" s="72" t="str">
        <f>'Ref2'!I254</f>
        <v>E3435</v>
      </c>
      <c r="B254" s="72" t="str">
        <f>INDEX('Ref1'!$E:$E,MATCH($A254,'Ref1'!$A:$A,0))</f>
        <v>South Staffordshire</v>
      </c>
      <c r="C254" s="72" t="str">
        <f>INDEX('Ref2'!$E:$E,MATCH($A254,'Ref2'!$A:$A,0))</f>
        <v>No</v>
      </c>
      <c r="D254" s="86">
        <f>INDEX('1_GrowthAppeals'!V:V,MATCH($A254,'1_GrowthAppeals'!$A:$A,0))</f>
        <v>0</v>
      </c>
      <c r="E254" s="86">
        <f>INDEX('1_GrowthAppeals'!W:W,MATCH($A254,'1_GrowthAppeals'!$A:$A,0))</f>
        <v>0</v>
      </c>
      <c r="F254" s="86">
        <f>INDEX('1_GrowthAppeals'!X:X,MATCH($A254,'1_GrowthAppeals'!$A:$A,0))</f>
        <v>0</v>
      </c>
      <c r="G254" s="86">
        <f>INDEX('1_GrowthAppeals'!Y:Y,MATCH($A254,'1_GrowthAppeals'!$A:$A,0))</f>
        <v>0</v>
      </c>
      <c r="H254" s="86">
        <f>INDEX('1_GrowthAppeals'!Z:Z,MATCH($A254,'1_GrowthAppeals'!$A:$A,0))</f>
        <v>0</v>
      </c>
      <c r="I254" s="86">
        <f>INDEX('1_GrowthAppeals'!AA:AA,MATCH($A254,'1_GrowthAppeals'!$A:$A,0))</f>
        <v>0</v>
      </c>
      <c r="J254" s="86">
        <f>INDEX('1_GrowthAppeals'!AB:AB,MATCH($A254,'1_GrowthAppeals'!$A:$A,0))</f>
        <v>0</v>
      </c>
      <c r="K254" s="86">
        <f>INDEX('1_GrowthAppeals'!AC:AC,MATCH($A254,'1_GrowthAppeals'!$A:$A,0))</f>
        <v>0</v>
      </c>
      <c r="L254" s="86">
        <f>INDEX('1_GrowthAppeals'!AD:AD,MATCH($A254,'1_GrowthAppeals'!$A:$A,0))</f>
        <v>0</v>
      </c>
      <c r="M254" s="86">
        <f>INDEX('1_GrowthAppeals'!AE:AE,MATCH($A254,'1_GrowthAppeals'!$A:$A,0))</f>
        <v>0</v>
      </c>
      <c r="N254" s="86">
        <f>INDEX('1_GrowthAppeals'!AF:AF,MATCH($A254,'1_GrowthAppeals'!$A:$A,0))</f>
        <v>0</v>
      </c>
      <c r="O254" s="86">
        <f>INDEX('1_GrowthAppeals'!AG:AG,MATCH($A254,'1_GrowthAppeals'!$A:$A,0))</f>
        <v>0</v>
      </c>
      <c r="P254" s="86">
        <f>INDEX('1_GrowthAppeals'!AH:AH,MATCH($A254,'1_GrowthAppeals'!$A:$A,0))</f>
        <v>0</v>
      </c>
      <c r="Q254" s="86">
        <f>INDEX('1_GrowthAppeals'!AI:AI,MATCH($A254,'1_GrowthAppeals'!$A:$A,0))</f>
        <v>0</v>
      </c>
      <c r="R254" s="86">
        <f>INDEX('1_GrowthAppeals'!AJ:AJ,MATCH($A254,'1_GrowthAppeals'!$A:$A,0))</f>
        <v>0</v>
      </c>
      <c r="S254" s="325">
        <f>INDEX('1_GrowthAppeals'!AK:AK,MATCH($A254,'1_GrowthAppeals'!$A:$A,0))</f>
        <v>0</v>
      </c>
      <c r="T254" s="327"/>
      <c r="U254" s="95"/>
      <c r="V254" s="95"/>
      <c r="W254" s="95"/>
      <c r="X254" s="95"/>
      <c r="Y254" s="95"/>
      <c r="Z254" s="95"/>
      <c r="AA254" s="95"/>
      <c r="AB254" s="95"/>
      <c r="AC254" s="95"/>
      <c r="AD254" s="95"/>
      <c r="AE254" s="95"/>
      <c r="AF254" s="95"/>
      <c r="AG254" s="95"/>
      <c r="AH254" s="95"/>
      <c r="AI254" s="318"/>
      <c r="AJ254" s="322">
        <f t="shared" si="49"/>
        <v>0</v>
      </c>
      <c r="AK254" s="88">
        <f t="shared" si="50"/>
        <v>0</v>
      </c>
      <c r="AL254" s="88">
        <f t="shared" si="51"/>
        <v>0</v>
      </c>
      <c r="AM254" s="88">
        <f t="shared" si="52"/>
        <v>0</v>
      </c>
      <c r="AN254" s="88">
        <f t="shared" si="53"/>
        <v>0</v>
      </c>
      <c r="AO254" s="88">
        <f t="shared" si="54"/>
        <v>0</v>
      </c>
      <c r="AP254" s="88">
        <f t="shared" si="55"/>
        <v>0</v>
      </c>
      <c r="AQ254" s="88">
        <f t="shared" si="56"/>
        <v>0</v>
      </c>
      <c r="AR254" s="88">
        <f t="shared" si="57"/>
        <v>0</v>
      </c>
      <c r="AS254" s="88">
        <f t="shared" si="58"/>
        <v>0</v>
      </c>
      <c r="AT254" s="88">
        <f t="shared" si="59"/>
        <v>0</v>
      </c>
      <c r="AU254" s="88">
        <f t="shared" si="60"/>
        <v>0</v>
      </c>
      <c r="AV254" s="88">
        <f t="shared" si="61"/>
        <v>0</v>
      </c>
      <c r="AW254" s="88">
        <f t="shared" si="62"/>
        <v>0</v>
      </c>
      <c r="AX254" s="88">
        <f t="shared" si="63"/>
        <v>0</v>
      </c>
      <c r="AY254" s="88">
        <f t="shared" si="64"/>
        <v>0</v>
      </c>
    </row>
    <row r="255" spans="1:51" s="48" customFormat="1">
      <c r="A255" s="72" t="str">
        <f>'Ref2'!I255</f>
        <v>E4504</v>
      </c>
      <c r="B255" s="72" t="str">
        <f>INDEX('Ref1'!$E:$E,MATCH($A255,'Ref1'!$A:$A,0))</f>
        <v>South Tyneside</v>
      </c>
      <c r="C255" s="72" t="str">
        <f>INDEX('Ref2'!$E:$E,MATCH($A255,'Ref2'!$A:$A,0))</f>
        <v>No</v>
      </c>
      <c r="D255" s="86">
        <f>INDEX('1_GrowthAppeals'!V:V,MATCH($A255,'1_GrowthAppeals'!$A:$A,0))</f>
        <v>0</v>
      </c>
      <c r="E255" s="86">
        <f>INDEX('1_GrowthAppeals'!W:W,MATCH($A255,'1_GrowthAppeals'!$A:$A,0))</f>
        <v>0</v>
      </c>
      <c r="F255" s="86">
        <f>INDEX('1_GrowthAppeals'!X:X,MATCH($A255,'1_GrowthAppeals'!$A:$A,0))</f>
        <v>0</v>
      </c>
      <c r="G255" s="86">
        <f>INDEX('1_GrowthAppeals'!Y:Y,MATCH($A255,'1_GrowthAppeals'!$A:$A,0))</f>
        <v>0</v>
      </c>
      <c r="H255" s="86">
        <f>INDEX('1_GrowthAppeals'!Z:Z,MATCH($A255,'1_GrowthAppeals'!$A:$A,0))</f>
        <v>0</v>
      </c>
      <c r="I255" s="86">
        <f>INDEX('1_GrowthAppeals'!AA:AA,MATCH($A255,'1_GrowthAppeals'!$A:$A,0))</f>
        <v>0</v>
      </c>
      <c r="J255" s="86">
        <f>INDEX('1_GrowthAppeals'!AB:AB,MATCH($A255,'1_GrowthAppeals'!$A:$A,0))</f>
        <v>0</v>
      </c>
      <c r="K255" s="86">
        <f>INDEX('1_GrowthAppeals'!AC:AC,MATCH($A255,'1_GrowthAppeals'!$A:$A,0))</f>
        <v>0</v>
      </c>
      <c r="L255" s="86">
        <f>INDEX('1_GrowthAppeals'!AD:AD,MATCH($A255,'1_GrowthAppeals'!$A:$A,0))</f>
        <v>0</v>
      </c>
      <c r="M255" s="86">
        <f>INDEX('1_GrowthAppeals'!AE:AE,MATCH($A255,'1_GrowthAppeals'!$A:$A,0))</f>
        <v>0</v>
      </c>
      <c r="N255" s="86">
        <f>INDEX('1_GrowthAppeals'!AF:AF,MATCH($A255,'1_GrowthAppeals'!$A:$A,0))</f>
        <v>0</v>
      </c>
      <c r="O255" s="86">
        <f>INDEX('1_GrowthAppeals'!AG:AG,MATCH($A255,'1_GrowthAppeals'!$A:$A,0))</f>
        <v>0</v>
      </c>
      <c r="P255" s="86">
        <f>INDEX('1_GrowthAppeals'!AH:AH,MATCH($A255,'1_GrowthAppeals'!$A:$A,0))</f>
        <v>0</v>
      </c>
      <c r="Q255" s="86">
        <f>INDEX('1_GrowthAppeals'!AI:AI,MATCH($A255,'1_GrowthAppeals'!$A:$A,0))</f>
        <v>0</v>
      </c>
      <c r="R255" s="86">
        <f>INDEX('1_GrowthAppeals'!AJ:AJ,MATCH($A255,'1_GrowthAppeals'!$A:$A,0))</f>
        <v>0</v>
      </c>
      <c r="S255" s="325">
        <f>INDEX('1_GrowthAppeals'!AK:AK,MATCH($A255,'1_GrowthAppeals'!$A:$A,0))</f>
        <v>0</v>
      </c>
      <c r="T255" s="327"/>
      <c r="U255" s="95"/>
      <c r="V255" s="95"/>
      <c r="W255" s="95"/>
      <c r="X255" s="95"/>
      <c r="Y255" s="95"/>
      <c r="Z255" s="95"/>
      <c r="AA255" s="95"/>
      <c r="AB255" s="95"/>
      <c r="AC255" s="95"/>
      <c r="AD255" s="95"/>
      <c r="AE255" s="95"/>
      <c r="AF255" s="95"/>
      <c r="AG255" s="95"/>
      <c r="AH255" s="95"/>
      <c r="AI255" s="318"/>
      <c r="AJ255" s="322">
        <f t="shared" si="49"/>
        <v>0</v>
      </c>
      <c r="AK255" s="88">
        <f t="shared" si="50"/>
        <v>0</v>
      </c>
      <c r="AL255" s="88">
        <f t="shared" si="51"/>
        <v>0</v>
      </c>
      <c r="AM255" s="88">
        <f t="shared" si="52"/>
        <v>0</v>
      </c>
      <c r="AN255" s="88">
        <f t="shared" si="53"/>
        <v>0</v>
      </c>
      <c r="AO255" s="88">
        <f t="shared" si="54"/>
        <v>0</v>
      </c>
      <c r="AP255" s="88">
        <f t="shared" si="55"/>
        <v>0</v>
      </c>
      <c r="AQ255" s="88">
        <f t="shared" si="56"/>
        <v>0</v>
      </c>
      <c r="AR255" s="88">
        <f t="shared" si="57"/>
        <v>0</v>
      </c>
      <c r="AS255" s="88">
        <f t="shared" si="58"/>
        <v>0</v>
      </c>
      <c r="AT255" s="88">
        <f t="shared" si="59"/>
        <v>0</v>
      </c>
      <c r="AU255" s="88">
        <f t="shared" si="60"/>
        <v>0</v>
      </c>
      <c r="AV255" s="88">
        <f t="shared" si="61"/>
        <v>0</v>
      </c>
      <c r="AW255" s="88">
        <f t="shared" si="62"/>
        <v>0</v>
      </c>
      <c r="AX255" s="88">
        <f t="shared" si="63"/>
        <v>0</v>
      </c>
      <c r="AY255" s="88">
        <f t="shared" si="64"/>
        <v>0</v>
      </c>
    </row>
    <row r="256" spans="1:51" s="48" customFormat="1">
      <c r="A256" s="72" t="str">
        <f>'Ref2'!I256</f>
        <v>E1702</v>
      </c>
      <c r="B256" s="72" t="str">
        <f>INDEX('Ref1'!$E:$E,MATCH($A256,'Ref1'!$A:$A,0))</f>
        <v>Southampton</v>
      </c>
      <c r="C256" s="72" t="str">
        <f>INDEX('Ref2'!$E:$E,MATCH($A256,'Ref2'!$A:$A,0))</f>
        <v>No</v>
      </c>
      <c r="D256" s="86">
        <f>INDEX('1_GrowthAppeals'!V:V,MATCH($A256,'1_GrowthAppeals'!$A:$A,0))</f>
        <v>0</v>
      </c>
      <c r="E256" s="86">
        <f>INDEX('1_GrowthAppeals'!W:W,MATCH($A256,'1_GrowthAppeals'!$A:$A,0))</f>
        <v>0</v>
      </c>
      <c r="F256" s="86">
        <f>INDEX('1_GrowthAppeals'!X:X,MATCH($A256,'1_GrowthAppeals'!$A:$A,0))</f>
        <v>0</v>
      </c>
      <c r="G256" s="86">
        <f>INDEX('1_GrowthAppeals'!Y:Y,MATCH($A256,'1_GrowthAppeals'!$A:$A,0))</f>
        <v>0</v>
      </c>
      <c r="H256" s="86">
        <f>INDEX('1_GrowthAppeals'!Z:Z,MATCH($A256,'1_GrowthAppeals'!$A:$A,0))</f>
        <v>0</v>
      </c>
      <c r="I256" s="86">
        <f>INDEX('1_GrowthAppeals'!AA:AA,MATCH($A256,'1_GrowthAppeals'!$A:$A,0))</f>
        <v>0</v>
      </c>
      <c r="J256" s="86">
        <f>INDEX('1_GrowthAppeals'!AB:AB,MATCH($A256,'1_GrowthAppeals'!$A:$A,0))</f>
        <v>0</v>
      </c>
      <c r="K256" s="86">
        <f>INDEX('1_GrowthAppeals'!AC:AC,MATCH($A256,'1_GrowthAppeals'!$A:$A,0))</f>
        <v>0</v>
      </c>
      <c r="L256" s="86">
        <f>INDEX('1_GrowthAppeals'!AD:AD,MATCH($A256,'1_GrowthAppeals'!$A:$A,0))</f>
        <v>0</v>
      </c>
      <c r="M256" s="86">
        <f>INDEX('1_GrowthAppeals'!AE:AE,MATCH($A256,'1_GrowthAppeals'!$A:$A,0))</f>
        <v>0</v>
      </c>
      <c r="N256" s="86">
        <f>INDEX('1_GrowthAppeals'!AF:AF,MATCH($A256,'1_GrowthAppeals'!$A:$A,0))</f>
        <v>0</v>
      </c>
      <c r="O256" s="86">
        <f>INDEX('1_GrowthAppeals'!AG:AG,MATCH($A256,'1_GrowthAppeals'!$A:$A,0))</f>
        <v>0</v>
      </c>
      <c r="P256" s="86">
        <f>INDEX('1_GrowthAppeals'!AH:AH,MATCH($A256,'1_GrowthAppeals'!$A:$A,0))</f>
        <v>0</v>
      </c>
      <c r="Q256" s="86">
        <f>INDEX('1_GrowthAppeals'!AI:AI,MATCH($A256,'1_GrowthAppeals'!$A:$A,0))</f>
        <v>0</v>
      </c>
      <c r="R256" s="86">
        <f>INDEX('1_GrowthAppeals'!AJ:AJ,MATCH($A256,'1_GrowthAppeals'!$A:$A,0))</f>
        <v>0</v>
      </c>
      <c r="S256" s="325">
        <f>INDEX('1_GrowthAppeals'!AK:AK,MATCH($A256,'1_GrowthAppeals'!$A:$A,0))</f>
        <v>0</v>
      </c>
      <c r="T256" s="327"/>
      <c r="U256" s="95"/>
      <c r="V256" s="95"/>
      <c r="W256" s="95"/>
      <c r="X256" s="95"/>
      <c r="Y256" s="95"/>
      <c r="Z256" s="95"/>
      <c r="AA256" s="95"/>
      <c r="AB256" s="95"/>
      <c r="AC256" s="95"/>
      <c r="AD256" s="95"/>
      <c r="AE256" s="95"/>
      <c r="AF256" s="95"/>
      <c r="AG256" s="95"/>
      <c r="AH256" s="95"/>
      <c r="AI256" s="318"/>
      <c r="AJ256" s="322">
        <f t="shared" si="49"/>
        <v>0</v>
      </c>
      <c r="AK256" s="88">
        <f t="shared" si="50"/>
        <v>0</v>
      </c>
      <c r="AL256" s="88">
        <f t="shared" si="51"/>
        <v>0</v>
      </c>
      <c r="AM256" s="88">
        <f t="shared" si="52"/>
        <v>0</v>
      </c>
      <c r="AN256" s="88">
        <f t="shared" si="53"/>
        <v>0</v>
      </c>
      <c r="AO256" s="88">
        <f t="shared" si="54"/>
        <v>0</v>
      </c>
      <c r="AP256" s="88">
        <f t="shared" si="55"/>
        <v>0</v>
      </c>
      <c r="AQ256" s="88">
        <f t="shared" si="56"/>
        <v>0</v>
      </c>
      <c r="AR256" s="88">
        <f t="shared" si="57"/>
        <v>0</v>
      </c>
      <c r="AS256" s="88">
        <f t="shared" si="58"/>
        <v>0</v>
      </c>
      <c r="AT256" s="88">
        <f t="shared" si="59"/>
        <v>0</v>
      </c>
      <c r="AU256" s="88">
        <f t="shared" si="60"/>
        <v>0</v>
      </c>
      <c r="AV256" s="88">
        <f t="shared" si="61"/>
        <v>0</v>
      </c>
      <c r="AW256" s="88">
        <f t="shared" si="62"/>
        <v>0</v>
      </c>
      <c r="AX256" s="88">
        <f t="shared" si="63"/>
        <v>0</v>
      </c>
      <c r="AY256" s="88">
        <f t="shared" si="64"/>
        <v>0</v>
      </c>
    </row>
    <row r="257" spans="1:51" s="48" customFormat="1">
      <c r="A257" s="72" t="str">
        <f>'Ref2'!I257</f>
        <v>E1501</v>
      </c>
      <c r="B257" s="72" t="str">
        <f>INDEX('Ref1'!$E:$E,MATCH($A257,'Ref1'!$A:$A,0))</f>
        <v>Southend-on-Sea</v>
      </c>
      <c r="C257" s="72" t="str">
        <f>INDEX('Ref2'!$E:$E,MATCH($A257,'Ref2'!$A:$A,0))</f>
        <v>No</v>
      </c>
      <c r="D257" s="86">
        <f>INDEX('1_GrowthAppeals'!V:V,MATCH($A257,'1_GrowthAppeals'!$A:$A,0))</f>
        <v>0</v>
      </c>
      <c r="E257" s="86">
        <f>INDEX('1_GrowthAppeals'!W:W,MATCH($A257,'1_GrowthAppeals'!$A:$A,0))</f>
        <v>0</v>
      </c>
      <c r="F257" s="86">
        <f>INDEX('1_GrowthAppeals'!X:X,MATCH($A257,'1_GrowthAppeals'!$A:$A,0))</f>
        <v>0</v>
      </c>
      <c r="G257" s="86">
        <f>INDEX('1_GrowthAppeals'!Y:Y,MATCH($A257,'1_GrowthAppeals'!$A:$A,0))</f>
        <v>0</v>
      </c>
      <c r="H257" s="86">
        <f>INDEX('1_GrowthAppeals'!Z:Z,MATCH($A257,'1_GrowthAppeals'!$A:$A,0))</f>
        <v>0</v>
      </c>
      <c r="I257" s="86">
        <f>INDEX('1_GrowthAppeals'!AA:AA,MATCH($A257,'1_GrowthAppeals'!$A:$A,0))</f>
        <v>0</v>
      </c>
      <c r="J257" s="86">
        <f>INDEX('1_GrowthAppeals'!AB:AB,MATCH($A257,'1_GrowthAppeals'!$A:$A,0))</f>
        <v>0</v>
      </c>
      <c r="K257" s="86">
        <f>INDEX('1_GrowthAppeals'!AC:AC,MATCH($A257,'1_GrowthAppeals'!$A:$A,0))</f>
        <v>0</v>
      </c>
      <c r="L257" s="86">
        <f>INDEX('1_GrowthAppeals'!AD:AD,MATCH($A257,'1_GrowthAppeals'!$A:$A,0))</f>
        <v>0</v>
      </c>
      <c r="M257" s="86">
        <f>INDEX('1_GrowthAppeals'!AE:AE,MATCH($A257,'1_GrowthAppeals'!$A:$A,0))</f>
        <v>0</v>
      </c>
      <c r="N257" s="86">
        <f>INDEX('1_GrowthAppeals'!AF:AF,MATCH($A257,'1_GrowthAppeals'!$A:$A,0))</f>
        <v>0</v>
      </c>
      <c r="O257" s="86">
        <f>INDEX('1_GrowthAppeals'!AG:AG,MATCH($A257,'1_GrowthAppeals'!$A:$A,0))</f>
        <v>0</v>
      </c>
      <c r="P257" s="86">
        <f>INDEX('1_GrowthAppeals'!AH:AH,MATCH($A257,'1_GrowthAppeals'!$A:$A,0))</f>
        <v>0</v>
      </c>
      <c r="Q257" s="86">
        <f>INDEX('1_GrowthAppeals'!AI:AI,MATCH($A257,'1_GrowthAppeals'!$A:$A,0))</f>
        <v>0</v>
      </c>
      <c r="R257" s="86">
        <f>INDEX('1_GrowthAppeals'!AJ:AJ,MATCH($A257,'1_GrowthAppeals'!$A:$A,0))</f>
        <v>0</v>
      </c>
      <c r="S257" s="325">
        <f>INDEX('1_GrowthAppeals'!AK:AK,MATCH($A257,'1_GrowthAppeals'!$A:$A,0))</f>
        <v>0</v>
      </c>
      <c r="T257" s="327"/>
      <c r="U257" s="95"/>
      <c r="V257" s="95"/>
      <c r="W257" s="95"/>
      <c r="X257" s="95"/>
      <c r="Y257" s="95"/>
      <c r="Z257" s="95"/>
      <c r="AA257" s="95"/>
      <c r="AB257" s="95"/>
      <c r="AC257" s="95"/>
      <c r="AD257" s="95"/>
      <c r="AE257" s="95"/>
      <c r="AF257" s="95"/>
      <c r="AG257" s="95"/>
      <c r="AH257" s="95"/>
      <c r="AI257" s="318"/>
      <c r="AJ257" s="322">
        <f t="shared" si="49"/>
        <v>0</v>
      </c>
      <c r="AK257" s="88">
        <f t="shared" si="50"/>
        <v>0</v>
      </c>
      <c r="AL257" s="88">
        <f t="shared" si="51"/>
        <v>0</v>
      </c>
      <c r="AM257" s="88">
        <f t="shared" si="52"/>
        <v>0</v>
      </c>
      <c r="AN257" s="88">
        <f t="shared" si="53"/>
        <v>0</v>
      </c>
      <c r="AO257" s="88">
        <f t="shared" si="54"/>
        <v>0</v>
      </c>
      <c r="AP257" s="88">
        <f t="shared" si="55"/>
        <v>0</v>
      </c>
      <c r="AQ257" s="88">
        <f t="shared" si="56"/>
        <v>0</v>
      </c>
      <c r="AR257" s="88">
        <f t="shared" si="57"/>
        <v>0</v>
      </c>
      <c r="AS257" s="88">
        <f t="shared" si="58"/>
        <v>0</v>
      </c>
      <c r="AT257" s="88">
        <f t="shared" si="59"/>
        <v>0</v>
      </c>
      <c r="AU257" s="88">
        <f t="shared" si="60"/>
        <v>0</v>
      </c>
      <c r="AV257" s="88">
        <f t="shared" si="61"/>
        <v>0</v>
      </c>
      <c r="AW257" s="88">
        <f t="shared" si="62"/>
        <v>0</v>
      </c>
      <c r="AX257" s="88">
        <f t="shared" si="63"/>
        <v>0</v>
      </c>
      <c r="AY257" s="88">
        <f t="shared" si="64"/>
        <v>0</v>
      </c>
    </row>
    <row r="258" spans="1:51" s="48" customFormat="1">
      <c r="A258" s="72" t="str">
        <f>'Ref2'!I258</f>
        <v>E5019</v>
      </c>
      <c r="B258" s="72" t="str">
        <f>INDEX('Ref1'!$E:$E,MATCH($A258,'Ref1'!$A:$A,0))</f>
        <v>Southwark</v>
      </c>
      <c r="C258" s="72" t="str">
        <f>INDEX('Ref2'!$E:$E,MATCH($A258,'Ref2'!$A:$A,0))</f>
        <v>No</v>
      </c>
      <c r="D258" s="86">
        <f>INDEX('1_GrowthAppeals'!V:V,MATCH($A258,'1_GrowthAppeals'!$A:$A,0))</f>
        <v>0</v>
      </c>
      <c r="E258" s="86">
        <f>INDEX('1_GrowthAppeals'!W:W,MATCH($A258,'1_GrowthAppeals'!$A:$A,0))</f>
        <v>0</v>
      </c>
      <c r="F258" s="86">
        <f>INDEX('1_GrowthAppeals'!X:X,MATCH($A258,'1_GrowthAppeals'!$A:$A,0))</f>
        <v>0</v>
      </c>
      <c r="G258" s="86">
        <f>INDEX('1_GrowthAppeals'!Y:Y,MATCH($A258,'1_GrowthAppeals'!$A:$A,0))</f>
        <v>0</v>
      </c>
      <c r="H258" s="86">
        <f>INDEX('1_GrowthAppeals'!Z:Z,MATCH($A258,'1_GrowthAppeals'!$A:$A,0))</f>
        <v>0</v>
      </c>
      <c r="I258" s="86">
        <f>INDEX('1_GrowthAppeals'!AA:AA,MATCH($A258,'1_GrowthAppeals'!$A:$A,0))</f>
        <v>0</v>
      </c>
      <c r="J258" s="86">
        <f>INDEX('1_GrowthAppeals'!AB:AB,MATCH($A258,'1_GrowthAppeals'!$A:$A,0))</f>
        <v>0</v>
      </c>
      <c r="K258" s="86">
        <f>INDEX('1_GrowthAppeals'!AC:AC,MATCH($A258,'1_GrowthAppeals'!$A:$A,0))</f>
        <v>0</v>
      </c>
      <c r="L258" s="86">
        <f>INDEX('1_GrowthAppeals'!AD:AD,MATCH($A258,'1_GrowthAppeals'!$A:$A,0))</f>
        <v>0</v>
      </c>
      <c r="M258" s="86">
        <f>INDEX('1_GrowthAppeals'!AE:AE,MATCH($A258,'1_GrowthAppeals'!$A:$A,0))</f>
        <v>0</v>
      </c>
      <c r="N258" s="86">
        <f>INDEX('1_GrowthAppeals'!AF:AF,MATCH($A258,'1_GrowthAppeals'!$A:$A,0))</f>
        <v>0</v>
      </c>
      <c r="O258" s="86">
        <f>INDEX('1_GrowthAppeals'!AG:AG,MATCH($A258,'1_GrowthAppeals'!$A:$A,0))</f>
        <v>0</v>
      </c>
      <c r="P258" s="86">
        <f>INDEX('1_GrowthAppeals'!AH:AH,MATCH($A258,'1_GrowthAppeals'!$A:$A,0))</f>
        <v>0</v>
      </c>
      <c r="Q258" s="86">
        <f>INDEX('1_GrowthAppeals'!AI:AI,MATCH($A258,'1_GrowthAppeals'!$A:$A,0))</f>
        <v>0</v>
      </c>
      <c r="R258" s="86">
        <f>INDEX('1_GrowthAppeals'!AJ:AJ,MATCH($A258,'1_GrowthAppeals'!$A:$A,0))</f>
        <v>0</v>
      </c>
      <c r="S258" s="325">
        <f>INDEX('1_GrowthAppeals'!AK:AK,MATCH($A258,'1_GrowthAppeals'!$A:$A,0))</f>
        <v>0</v>
      </c>
      <c r="T258" s="327"/>
      <c r="U258" s="95"/>
      <c r="V258" s="95"/>
      <c r="W258" s="95"/>
      <c r="X258" s="95"/>
      <c r="Y258" s="95"/>
      <c r="Z258" s="95"/>
      <c r="AA258" s="95"/>
      <c r="AB258" s="95"/>
      <c r="AC258" s="95"/>
      <c r="AD258" s="95"/>
      <c r="AE258" s="95"/>
      <c r="AF258" s="95"/>
      <c r="AG258" s="95"/>
      <c r="AH258" s="95"/>
      <c r="AI258" s="318"/>
      <c r="AJ258" s="322">
        <f t="shared" si="49"/>
        <v>0</v>
      </c>
      <c r="AK258" s="88">
        <f t="shared" si="50"/>
        <v>0</v>
      </c>
      <c r="AL258" s="88">
        <f t="shared" si="51"/>
        <v>0</v>
      </c>
      <c r="AM258" s="88">
        <f t="shared" si="52"/>
        <v>0</v>
      </c>
      <c r="AN258" s="88">
        <f t="shared" si="53"/>
        <v>0</v>
      </c>
      <c r="AO258" s="88">
        <f t="shared" si="54"/>
        <v>0</v>
      </c>
      <c r="AP258" s="88">
        <f t="shared" si="55"/>
        <v>0</v>
      </c>
      <c r="AQ258" s="88">
        <f t="shared" si="56"/>
        <v>0</v>
      </c>
      <c r="AR258" s="88">
        <f t="shared" si="57"/>
        <v>0</v>
      </c>
      <c r="AS258" s="88">
        <f t="shared" si="58"/>
        <v>0</v>
      </c>
      <c r="AT258" s="88">
        <f t="shared" si="59"/>
        <v>0</v>
      </c>
      <c r="AU258" s="88">
        <f t="shared" si="60"/>
        <v>0</v>
      </c>
      <c r="AV258" s="88">
        <f t="shared" si="61"/>
        <v>0</v>
      </c>
      <c r="AW258" s="88">
        <f t="shared" si="62"/>
        <v>0</v>
      </c>
      <c r="AX258" s="88">
        <f t="shared" si="63"/>
        <v>0</v>
      </c>
      <c r="AY258" s="88">
        <f t="shared" si="64"/>
        <v>0</v>
      </c>
    </row>
    <row r="259" spans="1:51" s="48" customFormat="1">
      <c r="A259" s="72" t="str">
        <f>'Ref2'!I259</f>
        <v>E3637</v>
      </c>
      <c r="B259" s="72" t="str">
        <f>INDEX('Ref1'!$E:$E,MATCH($A259,'Ref1'!$A:$A,0))</f>
        <v>Spelthorne</v>
      </c>
      <c r="C259" s="72" t="str">
        <f>INDEX('Ref2'!$E:$E,MATCH($A259,'Ref2'!$A:$A,0))</f>
        <v>No</v>
      </c>
      <c r="D259" s="86">
        <f>INDEX('1_GrowthAppeals'!V:V,MATCH($A259,'1_GrowthAppeals'!$A:$A,0))</f>
        <v>0</v>
      </c>
      <c r="E259" s="86">
        <f>INDEX('1_GrowthAppeals'!W:W,MATCH($A259,'1_GrowthAppeals'!$A:$A,0))</f>
        <v>0</v>
      </c>
      <c r="F259" s="86">
        <f>INDEX('1_GrowthAppeals'!X:X,MATCH($A259,'1_GrowthAppeals'!$A:$A,0))</f>
        <v>0</v>
      </c>
      <c r="G259" s="86">
        <f>INDEX('1_GrowthAppeals'!Y:Y,MATCH($A259,'1_GrowthAppeals'!$A:$A,0))</f>
        <v>0</v>
      </c>
      <c r="H259" s="86">
        <f>INDEX('1_GrowthAppeals'!Z:Z,MATCH($A259,'1_GrowthAppeals'!$A:$A,0))</f>
        <v>0</v>
      </c>
      <c r="I259" s="86">
        <f>INDEX('1_GrowthAppeals'!AA:AA,MATCH($A259,'1_GrowthAppeals'!$A:$A,0))</f>
        <v>0</v>
      </c>
      <c r="J259" s="86">
        <f>INDEX('1_GrowthAppeals'!AB:AB,MATCH($A259,'1_GrowthAppeals'!$A:$A,0))</f>
        <v>0</v>
      </c>
      <c r="K259" s="86">
        <f>INDEX('1_GrowthAppeals'!AC:AC,MATCH($A259,'1_GrowthAppeals'!$A:$A,0))</f>
        <v>0</v>
      </c>
      <c r="L259" s="86">
        <f>INDEX('1_GrowthAppeals'!AD:AD,MATCH($A259,'1_GrowthAppeals'!$A:$A,0))</f>
        <v>0</v>
      </c>
      <c r="M259" s="86">
        <f>INDEX('1_GrowthAppeals'!AE:AE,MATCH($A259,'1_GrowthAppeals'!$A:$A,0))</f>
        <v>0</v>
      </c>
      <c r="N259" s="86">
        <f>INDEX('1_GrowthAppeals'!AF:AF,MATCH($A259,'1_GrowthAppeals'!$A:$A,0))</f>
        <v>0</v>
      </c>
      <c r="O259" s="86">
        <f>INDEX('1_GrowthAppeals'!AG:AG,MATCH($A259,'1_GrowthAppeals'!$A:$A,0))</f>
        <v>0</v>
      </c>
      <c r="P259" s="86">
        <f>INDEX('1_GrowthAppeals'!AH:AH,MATCH($A259,'1_GrowthAppeals'!$A:$A,0))</f>
        <v>0</v>
      </c>
      <c r="Q259" s="86">
        <f>INDEX('1_GrowthAppeals'!AI:AI,MATCH($A259,'1_GrowthAppeals'!$A:$A,0))</f>
        <v>0</v>
      </c>
      <c r="R259" s="86">
        <f>INDEX('1_GrowthAppeals'!AJ:AJ,MATCH($A259,'1_GrowthAppeals'!$A:$A,0))</f>
        <v>0</v>
      </c>
      <c r="S259" s="325">
        <f>INDEX('1_GrowthAppeals'!AK:AK,MATCH($A259,'1_GrowthAppeals'!$A:$A,0))</f>
        <v>0</v>
      </c>
      <c r="T259" s="327"/>
      <c r="U259" s="95"/>
      <c r="V259" s="95"/>
      <c r="W259" s="95"/>
      <c r="X259" s="95"/>
      <c r="Y259" s="95"/>
      <c r="Z259" s="95"/>
      <c r="AA259" s="95"/>
      <c r="AB259" s="95"/>
      <c r="AC259" s="95"/>
      <c r="AD259" s="95"/>
      <c r="AE259" s="95"/>
      <c r="AF259" s="95"/>
      <c r="AG259" s="95"/>
      <c r="AH259" s="95"/>
      <c r="AI259" s="318"/>
      <c r="AJ259" s="322">
        <f t="shared" si="49"/>
        <v>0</v>
      </c>
      <c r="AK259" s="88">
        <f t="shared" si="50"/>
        <v>0</v>
      </c>
      <c r="AL259" s="88">
        <f t="shared" si="51"/>
        <v>0</v>
      </c>
      <c r="AM259" s="88">
        <f t="shared" si="52"/>
        <v>0</v>
      </c>
      <c r="AN259" s="88">
        <f t="shared" si="53"/>
        <v>0</v>
      </c>
      <c r="AO259" s="88">
        <f t="shared" si="54"/>
        <v>0</v>
      </c>
      <c r="AP259" s="88">
        <f t="shared" si="55"/>
        <v>0</v>
      </c>
      <c r="AQ259" s="88">
        <f t="shared" si="56"/>
        <v>0</v>
      </c>
      <c r="AR259" s="88">
        <f t="shared" si="57"/>
        <v>0</v>
      </c>
      <c r="AS259" s="88">
        <f t="shared" si="58"/>
        <v>0</v>
      </c>
      <c r="AT259" s="88">
        <f t="shared" si="59"/>
        <v>0</v>
      </c>
      <c r="AU259" s="88">
        <f t="shared" si="60"/>
        <v>0</v>
      </c>
      <c r="AV259" s="88">
        <f t="shared" si="61"/>
        <v>0</v>
      </c>
      <c r="AW259" s="88">
        <f t="shared" si="62"/>
        <v>0</v>
      </c>
      <c r="AX259" s="88">
        <f t="shared" si="63"/>
        <v>0</v>
      </c>
      <c r="AY259" s="88">
        <f t="shared" si="64"/>
        <v>0</v>
      </c>
    </row>
    <row r="260" spans="1:51" s="48" customFormat="1">
      <c r="A260" s="72" t="str">
        <f>'Ref2'!I260</f>
        <v>E1936</v>
      </c>
      <c r="B260" s="72" t="str">
        <f>INDEX('Ref1'!$E:$E,MATCH($A260,'Ref1'!$A:$A,0))</f>
        <v>St Albans</v>
      </c>
      <c r="C260" s="72" t="str">
        <f>INDEX('Ref2'!$E:$E,MATCH($A260,'Ref2'!$A:$A,0))</f>
        <v>No</v>
      </c>
      <c r="D260" s="86">
        <f>INDEX('1_GrowthAppeals'!V:V,MATCH($A260,'1_GrowthAppeals'!$A:$A,0))</f>
        <v>0</v>
      </c>
      <c r="E260" s="86">
        <f>INDEX('1_GrowthAppeals'!W:W,MATCH($A260,'1_GrowthAppeals'!$A:$A,0))</f>
        <v>0</v>
      </c>
      <c r="F260" s="86">
        <f>INDEX('1_GrowthAppeals'!X:X,MATCH($A260,'1_GrowthAppeals'!$A:$A,0))</f>
        <v>0</v>
      </c>
      <c r="G260" s="86">
        <f>INDEX('1_GrowthAppeals'!Y:Y,MATCH($A260,'1_GrowthAppeals'!$A:$A,0))</f>
        <v>0</v>
      </c>
      <c r="H260" s="86">
        <f>INDEX('1_GrowthAppeals'!Z:Z,MATCH($A260,'1_GrowthAppeals'!$A:$A,0))</f>
        <v>0</v>
      </c>
      <c r="I260" s="86">
        <f>INDEX('1_GrowthAppeals'!AA:AA,MATCH($A260,'1_GrowthAppeals'!$A:$A,0))</f>
        <v>0</v>
      </c>
      <c r="J260" s="86">
        <f>INDEX('1_GrowthAppeals'!AB:AB,MATCH($A260,'1_GrowthAppeals'!$A:$A,0))</f>
        <v>0</v>
      </c>
      <c r="K260" s="86">
        <f>INDEX('1_GrowthAppeals'!AC:AC,MATCH($A260,'1_GrowthAppeals'!$A:$A,0))</f>
        <v>0</v>
      </c>
      <c r="L260" s="86">
        <f>INDEX('1_GrowthAppeals'!AD:AD,MATCH($A260,'1_GrowthAppeals'!$A:$A,0))</f>
        <v>0</v>
      </c>
      <c r="M260" s="86">
        <f>INDEX('1_GrowthAppeals'!AE:AE,MATCH($A260,'1_GrowthAppeals'!$A:$A,0))</f>
        <v>0</v>
      </c>
      <c r="N260" s="86">
        <f>INDEX('1_GrowthAppeals'!AF:AF,MATCH($A260,'1_GrowthAppeals'!$A:$A,0))</f>
        <v>0</v>
      </c>
      <c r="O260" s="86">
        <f>INDEX('1_GrowthAppeals'!AG:AG,MATCH($A260,'1_GrowthAppeals'!$A:$A,0))</f>
        <v>0</v>
      </c>
      <c r="P260" s="86">
        <f>INDEX('1_GrowthAppeals'!AH:AH,MATCH($A260,'1_GrowthAppeals'!$A:$A,0))</f>
        <v>0</v>
      </c>
      <c r="Q260" s="86">
        <f>INDEX('1_GrowthAppeals'!AI:AI,MATCH($A260,'1_GrowthAppeals'!$A:$A,0))</f>
        <v>0</v>
      </c>
      <c r="R260" s="86">
        <f>INDEX('1_GrowthAppeals'!AJ:AJ,MATCH($A260,'1_GrowthAppeals'!$A:$A,0))</f>
        <v>0</v>
      </c>
      <c r="S260" s="325">
        <f>INDEX('1_GrowthAppeals'!AK:AK,MATCH($A260,'1_GrowthAppeals'!$A:$A,0))</f>
        <v>0</v>
      </c>
      <c r="T260" s="327"/>
      <c r="U260" s="95"/>
      <c r="V260" s="95"/>
      <c r="W260" s="95"/>
      <c r="X260" s="95"/>
      <c r="Y260" s="95"/>
      <c r="Z260" s="95"/>
      <c r="AA260" s="95"/>
      <c r="AB260" s="95"/>
      <c r="AC260" s="95"/>
      <c r="AD260" s="95"/>
      <c r="AE260" s="95"/>
      <c r="AF260" s="95"/>
      <c r="AG260" s="95"/>
      <c r="AH260" s="95"/>
      <c r="AI260" s="318"/>
      <c r="AJ260" s="322">
        <f t="shared" si="49"/>
        <v>0</v>
      </c>
      <c r="AK260" s="88">
        <f t="shared" si="50"/>
        <v>0</v>
      </c>
      <c r="AL260" s="88">
        <f t="shared" si="51"/>
        <v>0</v>
      </c>
      <c r="AM260" s="88">
        <f t="shared" si="52"/>
        <v>0</v>
      </c>
      <c r="AN260" s="88">
        <f t="shared" si="53"/>
        <v>0</v>
      </c>
      <c r="AO260" s="88">
        <f t="shared" si="54"/>
        <v>0</v>
      </c>
      <c r="AP260" s="88">
        <f t="shared" si="55"/>
        <v>0</v>
      </c>
      <c r="AQ260" s="88">
        <f t="shared" si="56"/>
        <v>0</v>
      </c>
      <c r="AR260" s="88">
        <f t="shared" si="57"/>
        <v>0</v>
      </c>
      <c r="AS260" s="88">
        <f t="shared" si="58"/>
        <v>0</v>
      </c>
      <c r="AT260" s="88">
        <f t="shared" si="59"/>
        <v>0</v>
      </c>
      <c r="AU260" s="88">
        <f t="shared" si="60"/>
        <v>0</v>
      </c>
      <c r="AV260" s="88">
        <f t="shared" si="61"/>
        <v>0</v>
      </c>
      <c r="AW260" s="88">
        <f t="shared" si="62"/>
        <v>0</v>
      </c>
      <c r="AX260" s="88">
        <f t="shared" si="63"/>
        <v>0</v>
      </c>
      <c r="AY260" s="88">
        <f t="shared" si="64"/>
        <v>0</v>
      </c>
    </row>
    <row r="261" spans="1:51" s="48" customFormat="1">
      <c r="A261" s="72" t="str">
        <f>'Ref2'!I261</f>
        <v>E3535</v>
      </c>
      <c r="B261" s="72" t="str">
        <f>INDEX('Ref1'!$E:$E,MATCH($A261,'Ref1'!$A:$A,0))</f>
        <v>St Edmundsbury</v>
      </c>
      <c r="C261" s="72" t="str">
        <f>INDEX('Ref2'!$E:$E,MATCH($A261,'Ref2'!$A:$A,0))</f>
        <v>No</v>
      </c>
      <c r="D261" s="86">
        <f>INDEX('1_GrowthAppeals'!V:V,MATCH($A261,'1_GrowthAppeals'!$A:$A,0))</f>
        <v>0</v>
      </c>
      <c r="E261" s="86">
        <f>INDEX('1_GrowthAppeals'!W:W,MATCH($A261,'1_GrowthAppeals'!$A:$A,0))</f>
        <v>0</v>
      </c>
      <c r="F261" s="86">
        <f>INDEX('1_GrowthAppeals'!X:X,MATCH($A261,'1_GrowthAppeals'!$A:$A,0))</f>
        <v>0</v>
      </c>
      <c r="G261" s="86">
        <f>INDEX('1_GrowthAppeals'!Y:Y,MATCH($A261,'1_GrowthAppeals'!$A:$A,0))</f>
        <v>0</v>
      </c>
      <c r="H261" s="86">
        <f>INDEX('1_GrowthAppeals'!Z:Z,MATCH($A261,'1_GrowthAppeals'!$A:$A,0))</f>
        <v>0</v>
      </c>
      <c r="I261" s="86">
        <f>INDEX('1_GrowthAppeals'!AA:AA,MATCH($A261,'1_GrowthAppeals'!$A:$A,0))</f>
        <v>0</v>
      </c>
      <c r="J261" s="86">
        <f>INDEX('1_GrowthAppeals'!AB:AB,MATCH($A261,'1_GrowthAppeals'!$A:$A,0))</f>
        <v>0</v>
      </c>
      <c r="K261" s="86">
        <f>INDEX('1_GrowthAppeals'!AC:AC,MATCH($A261,'1_GrowthAppeals'!$A:$A,0))</f>
        <v>0</v>
      </c>
      <c r="L261" s="86">
        <f>INDEX('1_GrowthAppeals'!AD:AD,MATCH($A261,'1_GrowthAppeals'!$A:$A,0))</f>
        <v>0</v>
      </c>
      <c r="M261" s="86">
        <f>INDEX('1_GrowthAppeals'!AE:AE,MATCH($A261,'1_GrowthAppeals'!$A:$A,0))</f>
        <v>0</v>
      </c>
      <c r="N261" s="86">
        <f>INDEX('1_GrowthAppeals'!AF:AF,MATCH($A261,'1_GrowthAppeals'!$A:$A,0))</f>
        <v>0</v>
      </c>
      <c r="O261" s="86">
        <f>INDEX('1_GrowthAppeals'!AG:AG,MATCH($A261,'1_GrowthAppeals'!$A:$A,0))</f>
        <v>0</v>
      </c>
      <c r="P261" s="86">
        <f>INDEX('1_GrowthAppeals'!AH:AH,MATCH($A261,'1_GrowthAppeals'!$A:$A,0))</f>
        <v>0</v>
      </c>
      <c r="Q261" s="86">
        <f>INDEX('1_GrowthAppeals'!AI:AI,MATCH($A261,'1_GrowthAppeals'!$A:$A,0))</f>
        <v>0</v>
      </c>
      <c r="R261" s="86">
        <f>INDEX('1_GrowthAppeals'!AJ:AJ,MATCH($A261,'1_GrowthAppeals'!$A:$A,0))</f>
        <v>0</v>
      </c>
      <c r="S261" s="325">
        <f>INDEX('1_GrowthAppeals'!AK:AK,MATCH($A261,'1_GrowthAppeals'!$A:$A,0))</f>
        <v>0</v>
      </c>
      <c r="T261" s="327"/>
      <c r="U261" s="95"/>
      <c r="V261" s="95"/>
      <c r="W261" s="95"/>
      <c r="X261" s="95"/>
      <c r="Y261" s="95"/>
      <c r="Z261" s="95"/>
      <c r="AA261" s="95"/>
      <c r="AB261" s="95"/>
      <c r="AC261" s="95"/>
      <c r="AD261" s="95"/>
      <c r="AE261" s="95"/>
      <c r="AF261" s="95"/>
      <c r="AG261" s="95"/>
      <c r="AH261" s="95"/>
      <c r="AI261" s="318"/>
      <c r="AJ261" s="322">
        <f t="shared" si="49"/>
        <v>0</v>
      </c>
      <c r="AK261" s="88">
        <f t="shared" si="50"/>
        <v>0</v>
      </c>
      <c r="AL261" s="88">
        <f t="shared" si="51"/>
        <v>0</v>
      </c>
      <c r="AM261" s="88">
        <f t="shared" si="52"/>
        <v>0</v>
      </c>
      <c r="AN261" s="88">
        <f t="shared" si="53"/>
        <v>0</v>
      </c>
      <c r="AO261" s="88">
        <f t="shared" si="54"/>
        <v>0</v>
      </c>
      <c r="AP261" s="88">
        <f t="shared" si="55"/>
        <v>0</v>
      </c>
      <c r="AQ261" s="88">
        <f t="shared" si="56"/>
        <v>0</v>
      </c>
      <c r="AR261" s="88">
        <f t="shared" si="57"/>
        <v>0</v>
      </c>
      <c r="AS261" s="88">
        <f t="shared" si="58"/>
        <v>0</v>
      </c>
      <c r="AT261" s="88">
        <f t="shared" si="59"/>
        <v>0</v>
      </c>
      <c r="AU261" s="88">
        <f t="shared" si="60"/>
        <v>0</v>
      </c>
      <c r="AV261" s="88">
        <f t="shared" si="61"/>
        <v>0</v>
      </c>
      <c r="AW261" s="88">
        <f t="shared" si="62"/>
        <v>0</v>
      </c>
      <c r="AX261" s="88">
        <f t="shared" si="63"/>
        <v>0</v>
      </c>
      <c r="AY261" s="88">
        <f t="shared" si="64"/>
        <v>0</v>
      </c>
    </row>
    <row r="262" spans="1:51" s="48" customFormat="1">
      <c r="A262" s="72" t="str">
        <f>'Ref2'!I262</f>
        <v>E4303</v>
      </c>
      <c r="B262" s="72" t="str">
        <f>INDEX('Ref1'!$E:$E,MATCH($A262,'Ref1'!$A:$A,0))</f>
        <v>St Helens</v>
      </c>
      <c r="C262" s="72" t="str">
        <f>INDEX('Ref2'!$E:$E,MATCH($A262,'Ref2'!$A:$A,0))</f>
        <v>No</v>
      </c>
      <c r="D262" s="86">
        <f>INDEX('1_GrowthAppeals'!V:V,MATCH($A262,'1_GrowthAppeals'!$A:$A,0))</f>
        <v>0</v>
      </c>
      <c r="E262" s="86">
        <f>INDEX('1_GrowthAppeals'!W:W,MATCH($A262,'1_GrowthAppeals'!$A:$A,0))</f>
        <v>0</v>
      </c>
      <c r="F262" s="86">
        <f>INDEX('1_GrowthAppeals'!X:X,MATCH($A262,'1_GrowthAppeals'!$A:$A,0))</f>
        <v>0</v>
      </c>
      <c r="G262" s="86">
        <f>INDEX('1_GrowthAppeals'!Y:Y,MATCH($A262,'1_GrowthAppeals'!$A:$A,0))</f>
        <v>0</v>
      </c>
      <c r="H262" s="86">
        <f>INDEX('1_GrowthAppeals'!Z:Z,MATCH($A262,'1_GrowthAppeals'!$A:$A,0))</f>
        <v>0</v>
      </c>
      <c r="I262" s="86">
        <f>INDEX('1_GrowthAppeals'!AA:AA,MATCH($A262,'1_GrowthAppeals'!$A:$A,0))</f>
        <v>0</v>
      </c>
      <c r="J262" s="86">
        <f>INDEX('1_GrowthAppeals'!AB:AB,MATCH($A262,'1_GrowthAppeals'!$A:$A,0))</f>
        <v>0</v>
      </c>
      <c r="K262" s="86">
        <f>INDEX('1_GrowthAppeals'!AC:AC,MATCH($A262,'1_GrowthAppeals'!$A:$A,0))</f>
        <v>0</v>
      </c>
      <c r="L262" s="86">
        <f>INDEX('1_GrowthAppeals'!AD:AD,MATCH($A262,'1_GrowthAppeals'!$A:$A,0))</f>
        <v>0</v>
      </c>
      <c r="M262" s="86">
        <f>INDEX('1_GrowthAppeals'!AE:AE,MATCH($A262,'1_GrowthAppeals'!$A:$A,0))</f>
        <v>0</v>
      </c>
      <c r="N262" s="86">
        <f>INDEX('1_GrowthAppeals'!AF:AF,MATCH($A262,'1_GrowthAppeals'!$A:$A,0))</f>
        <v>0</v>
      </c>
      <c r="O262" s="86">
        <f>INDEX('1_GrowthAppeals'!AG:AG,MATCH($A262,'1_GrowthAppeals'!$A:$A,0))</f>
        <v>0</v>
      </c>
      <c r="P262" s="86">
        <f>INDEX('1_GrowthAppeals'!AH:AH,MATCH($A262,'1_GrowthAppeals'!$A:$A,0))</f>
        <v>0</v>
      </c>
      <c r="Q262" s="86">
        <f>INDEX('1_GrowthAppeals'!AI:AI,MATCH($A262,'1_GrowthAppeals'!$A:$A,0))</f>
        <v>0</v>
      </c>
      <c r="R262" s="86">
        <f>INDEX('1_GrowthAppeals'!AJ:AJ,MATCH($A262,'1_GrowthAppeals'!$A:$A,0))</f>
        <v>0</v>
      </c>
      <c r="S262" s="325">
        <f>INDEX('1_GrowthAppeals'!AK:AK,MATCH($A262,'1_GrowthAppeals'!$A:$A,0))</f>
        <v>0</v>
      </c>
      <c r="T262" s="327"/>
      <c r="U262" s="95"/>
      <c r="V262" s="95"/>
      <c r="W262" s="95"/>
      <c r="X262" s="95"/>
      <c r="Y262" s="95"/>
      <c r="Z262" s="95"/>
      <c r="AA262" s="95"/>
      <c r="AB262" s="95"/>
      <c r="AC262" s="95"/>
      <c r="AD262" s="95"/>
      <c r="AE262" s="95"/>
      <c r="AF262" s="95"/>
      <c r="AG262" s="95"/>
      <c r="AH262" s="95"/>
      <c r="AI262" s="318"/>
      <c r="AJ262" s="322">
        <f t="shared" si="49"/>
        <v>0</v>
      </c>
      <c r="AK262" s="88">
        <f t="shared" si="50"/>
        <v>0</v>
      </c>
      <c r="AL262" s="88">
        <f t="shared" si="51"/>
        <v>0</v>
      </c>
      <c r="AM262" s="88">
        <f t="shared" si="52"/>
        <v>0</v>
      </c>
      <c r="AN262" s="88">
        <f t="shared" si="53"/>
        <v>0</v>
      </c>
      <c r="AO262" s="88">
        <f t="shared" si="54"/>
        <v>0</v>
      </c>
      <c r="AP262" s="88">
        <f t="shared" si="55"/>
        <v>0</v>
      </c>
      <c r="AQ262" s="88">
        <f t="shared" si="56"/>
        <v>0</v>
      </c>
      <c r="AR262" s="88">
        <f t="shared" si="57"/>
        <v>0</v>
      </c>
      <c r="AS262" s="88">
        <f t="shared" si="58"/>
        <v>0</v>
      </c>
      <c r="AT262" s="88">
        <f t="shared" si="59"/>
        <v>0</v>
      </c>
      <c r="AU262" s="88">
        <f t="shared" si="60"/>
        <v>0</v>
      </c>
      <c r="AV262" s="88">
        <f t="shared" si="61"/>
        <v>0</v>
      </c>
      <c r="AW262" s="88">
        <f t="shared" si="62"/>
        <v>0</v>
      </c>
      <c r="AX262" s="88">
        <f t="shared" si="63"/>
        <v>0</v>
      </c>
      <c r="AY262" s="88">
        <f t="shared" si="64"/>
        <v>0</v>
      </c>
    </row>
    <row r="263" spans="1:51" s="48" customFormat="1">
      <c r="A263" s="72" t="str">
        <f>'Ref2'!I263</f>
        <v>E3436</v>
      </c>
      <c r="B263" s="72" t="str">
        <f>INDEX('Ref1'!$E:$E,MATCH($A263,'Ref1'!$A:$A,0))</f>
        <v>Stafford</v>
      </c>
      <c r="C263" s="72" t="str">
        <f>INDEX('Ref2'!$E:$E,MATCH($A263,'Ref2'!$A:$A,0))</f>
        <v>No</v>
      </c>
      <c r="D263" s="86">
        <f>INDEX('1_GrowthAppeals'!V:V,MATCH($A263,'1_GrowthAppeals'!$A:$A,0))</f>
        <v>0</v>
      </c>
      <c r="E263" s="86">
        <f>INDEX('1_GrowthAppeals'!W:W,MATCH($A263,'1_GrowthAppeals'!$A:$A,0))</f>
        <v>0</v>
      </c>
      <c r="F263" s="86">
        <f>INDEX('1_GrowthAppeals'!X:X,MATCH($A263,'1_GrowthAppeals'!$A:$A,0))</f>
        <v>0</v>
      </c>
      <c r="G263" s="86">
        <f>INDEX('1_GrowthAppeals'!Y:Y,MATCH($A263,'1_GrowthAppeals'!$A:$A,0))</f>
        <v>0</v>
      </c>
      <c r="H263" s="86">
        <f>INDEX('1_GrowthAppeals'!Z:Z,MATCH($A263,'1_GrowthAppeals'!$A:$A,0))</f>
        <v>0</v>
      </c>
      <c r="I263" s="86">
        <f>INDEX('1_GrowthAppeals'!AA:AA,MATCH($A263,'1_GrowthAppeals'!$A:$A,0))</f>
        <v>0</v>
      </c>
      <c r="J263" s="86">
        <f>INDEX('1_GrowthAppeals'!AB:AB,MATCH($A263,'1_GrowthAppeals'!$A:$A,0))</f>
        <v>0</v>
      </c>
      <c r="K263" s="86">
        <f>INDEX('1_GrowthAppeals'!AC:AC,MATCH($A263,'1_GrowthAppeals'!$A:$A,0))</f>
        <v>0</v>
      </c>
      <c r="L263" s="86">
        <f>INDEX('1_GrowthAppeals'!AD:AD,MATCH($A263,'1_GrowthAppeals'!$A:$A,0))</f>
        <v>0</v>
      </c>
      <c r="M263" s="86">
        <f>INDEX('1_GrowthAppeals'!AE:AE,MATCH($A263,'1_GrowthAppeals'!$A:$A,0))</f>
        <v>0</v>
      </c>
      <c r="N263" s="86">
        <f>INDEX('1_GrowthAppeals'!AF:AF,MATCH($A263,'1_GrowthAppeals'!$A:$A,0))</f>
        <v>0</v>
      </c>
      <c r="O263" s="86">
        <f>INDEX('1_GrowthAppeals'!AG:AG,MATCH($A263,'1_GrowthAppeals'!$A:$A,0))</f>
        <v>0</v>
      </c>
      <c r="P263" s="86">
        <f>INDEX('1_GrowthAppeals'!AH:AH,MATCH($A263,'1_GrowthAppeals'!$A:$A,0))</f>
        <v>0</v>
      </c>
      <c r="Q263" s="86">
        <f>INDEX('1_GrowthAppeals'!AI:AI,MATCH($A263,'1_GrowthAppeals'!$A:$A,0))</f>
        <v>0</v>
      </c>
      <c r="R263" s="86">
        <f>INDEX('1_GrowthAppeals'!AJ:AJ,MATCH($A263,'1_GrowthAppeals'!$A:$A,0))</f>
        <v>0</v>
      </c>
      <c r="S263" s="325">
        <f>INDEX('1_GrowthAppeals'!AK:AK,MATCH($A263,'1_GrowthAppeals'!$A:$A,0))</f>
        <v>0</v>
      </c>
      <c r="T263" s="327"/>
      <c r="U263" s="95"/>
      <c r="V263" s="95"/>
      <c r="W263" s="95"/>
      <c r="X263" s="95"/>
      <c r="Y263" s="95"/>
      <c r="Z263" s="95"/>
      <c r="AA263" s="95"/>
      <c r="AB263" s="95"/>
      <c r="AC263" s="95"/>
      <c r="AD263" s="95"/>
      <c r="AE263" s="95"/>
      <c r="AF263" s="95"/>
      <c r="AG263" s="95"/>
      <c r="AH263" s="95"/>
      <c r="AI263" s="318"/>
      <c r="AJ263" s="322">
        <f t="shared" si="49"/>
        <v>0</v>
      </c>
      <c r="AK263" s="88">
        <f t="shared" si="50"/>
        <v>0</v>
      </c>
      <c r="AL263" s="88">
        <f t="shared" si="51"/>
        <v>0</v>
      </c>
      <c r="AM263" s="88">
        <f t="shared" si="52"/>
        <v>0</v>
      </c>
      <c r="AN263" s="88">
        <f t="shared" si="53"/>
        <v>0</v>
      </c>
      <c r="AO263" s="88">
        <f t="shared" si="54"/>
        <v>0</v>
      </c>
      <c r="AP263" s="88">
        <f t="shared" si="55"/>
        <v>0</v>
      </c>
      <c r="AQ263" s="88">
        <f t="shared" si="56"/>
        <v>0</v>
      </c>
      <c r="AR263" s="88">
        <f t="shared" si="57"/>
        <v>0</v>
      </c>
      <c r="AS263" s="88">
        <f t="shared" si="58"/>
        <v>0</v>
      </c>
      <c r="AT263" s="88">
        <f t="shared" si="59"/>
        <v>0</v>
      </c>
      <c r="AU263" s="88">
        <f t="shared" si="60"/>
        <v>0</v>
      </c>
      <c r="AV263" s="88">
        <f t="shared" si="61"/>
        <v>0</v>
      </c>
      <c r="AW263" s="88">
        <f t="shared" si="62"/>
        <v>0</v>
      </c>
      <c r="AX263" s="88">
        <f t="shared" si="63"/>
        <v>0</v>
      </c>
      <c r="AY263" s="88">
        <f t="shared" si="64"/>
        <v>0</v>
      </c>
    </row>
    <row r="264" spans="1:51" s="48" customFormat="1">
      <c r="A264" s="72" t="str">
        <f>'Ref2'!I264</f>
        <v>E3437</v>
      </c>
      <c r="B264" s="72" t="str">
        <f>INDEX('Ref1'!$E:$E,MATCH($A264,'Ref1'!$A:$A,0))</f>
        <v>Staffordshire Moorlands</v>
      </c>
      <c r="C264" s="72" t="str">
        <f>INDEX('Ref2'!$E:$E,MATCH($A264,'Ref2'!$A:$A,0))</f>
        <v>No</v>
      </c>
      <c r="D264" s="86">
        <f>INDEX('1_GrowthAppeals'!V:V,MATCH($A264,'1_GrowthAppeals'!$A:$A,0))</f>
        <v>0</v>
      </c>
      <c r="E264" s="86">
        <f>INDEX('1_GrowthAppeals'!W:W,MATCH($A264,'1_GrowthAppeals'!$A:$A,0))</f>
        <v>0</v>
      </c>
      <c r="F264" s="86">
        <f>INDEX('1_GrowthAppeals'!X:X,MATCH($A264,'1_GrowthAppeals'!$A:$A,0))</f>
        <v>0</v>
      </c>
      <c r="G264" s="86">
        <f>INDEX('1_GrowthAppeals'!Y:Y,MATCH($A264,'1_GrowthAppeals'!$A:$A,0))</f>
        <v>0</v>
      </c>
      <c r="H264" s="86">
        <f>INDEX('1_GrowthAppeals'!Z:Z,MATCH($A264,'1_GrowthAppeals'!$A:$A,0))</f>
        <v>0</v>
      </c>
      <c r="I264" s="86">
        <f>INDEX('1_GrowthAppeals'!AA:AA,MATCH($A264,'1_GrowthAppeals'!$A:$A,0))</f>
        <v>0</v>
      </c>
      <c r="J264" s="86">
        <f>INDEX('1_GrowthAppeals'!AB:AB,MATCH($A264,'1_GrowthAppeals'!$A:$A,0))</f>
        <v>0</v>
      </c>
      <c r="K264" s="86">
        <f>INDEX('1_GrowthAppeals'!AC:AC,MATCH($A264,'1_GrowthAppeals'!$A:$A,0))</f>
        <v>0</v>
      </c>
      <c r="L264" s="86">
        <f>INDEX('1_GrowthAppeals'!AD:AD,MATCH($A264,'1_GrowthAppeals'!$A:$A,0))</f>
        <v>0</v>
      </c>
      <c r="M264" s="86">
        <f>INDEX('1_GrowthAppeals'!AE:AE,MATCH($A264,'1_GrowthAppeals'!$A:$A,0))</f>
        <v>0</v>
      </c>
      <c r="N264" s="86">
        <f>INDEX('1_GrowthAppeals'!AF:AF,MATCH($A264,'1_GrowthAppeals'!$A:$A,0))</f>
        <v>0</v>
      </c>
      <c r="O264" s="86">
        <f>INDEX('1_GrowthAppeals'!AG:AG,MATCH($A264,'1_GrowthAppeals'!$A:$A,0))</f>
        <v>0</v>
      </c>
      <c r="P264" s="86">
        <f>INDEX('1_GrowthAppeals'!AH:AH,MATCH($A264,'1_GrowthAppeals'!$A:$A,0))</f>
        <v>0</v>
      </c>
      <c r="Q264" s="86">
        <f>INDEX('1_GrowthAppeals'!AI:AI,MATCH($A264,'1_GrowthAppeals'!$A:$A,0))</f>
        <v>0</v>
      </c>
      <c r="R264" s="86">
        <f>INDEX('1_GrowthAppeals'!AJ:AJ,MATCH($A264,'1_GrowthAppeals'!$A:$A,0))</f>
        <v>0</v>
      </c>
      <c r="S264" s="325">
        <f>INDEX('1_GrowthAppeals'!AK:AK,MATCH($A264,'1_GrowthAppeals'!$A:$A,0))</f>
        <v>0</v>
      </c>
      <c r="T264" s="327"/>
      <c r="U264" s="95"/>
      <c r="V264" s="95"/>
      <c r="W264" s="95"/>
      <c r="X264" s="95"/>
      <c r="Y264" s="95"/>
      <c r="Z264" s="95"/>
      <c r="AA264" s="95"/>
      <c r="AB264" s="95"/>
      <c r="AC264" s="95"/>
      <c r="AD264" s="95"/>
      <c r="AE264" s="95"/>
      <c r="AF264" s="95"/>
      <c r="AG264" s="95"/>
      <c r="AH264" s="95"/>
      <c r="AI264" s="318"/>
      <c r="AJ264" s="322">
        <f t="shared" ref="AJ264:AJ327" si="65">IF(ISNUMBER(T264),T264,D264)</f>
        <v>0</v>
      </c>
      <c r="AK264" s="88">
        <f t="shared" ref="AK264:AK327" si="66">IF(ISNUMBER(U264),U264,E264)</f>
        <v>0</v>
      </c>
      <c r="AL264" s="88">
        <f t="shared" ref="AL264:AL327" si="67">IF(ISNUMBER(V264),V264,F264)</f>
        <v>0</v>
      </c>
      <c r="AM264" s="88">
        <f t="shared" ref="AM264:AM327" si="68">IF(ISNUMBER(W264),W264,G264)</f>
        <v>0</v>
      </c>
      <c r="AN264" s="88">
        <f t="shared" ref="AN264:AN327" si="69">IF(ISNUMBER(X264),X264,H264)</f>
        <v>0</v>
      </c>
      <c r="AO264" s="88">
        <f t="shared" ref="AO264:AO327" si="70">IF(ISNUMBER(Y264),Y264,I264)</f>
        <v>0</v>
      </c>
      <c r="AP264" s="88">
        <f t="shared" ref="AP264:AP327" si="71">IF(ISNUMBER(Z264),Z264,J264)</f>
        <v>0</v>
      </c>
      <c r="AQ264" s="88">
        <f t="shared" ref="AQ264:AQ327" si="72">IF(ISNUMBER(AA264),AA264,K264)</f>
        <v>0</v>
      </c>
      <c r="AR264" s="88">
        <f t="shared" ref="AR264:AR327" si="73">IF(ISNUMBER(AB264),AB264,L264)</f>
        <v>0</v>
      </c>
      <c r="AS264" s="88">
        <f t="shared" ref="AS264:AS327" si="74">IF(ISNUMBER(AC264),AC264,M264)</f>
        <v>0</v>
      </c>
      <c r="AT264" s="88">
        <f t="shared" ref="AT264:AT327" si="75">IF(ISNUMBER(AD264),AD264,N264)</f>
        <v>0</v>
      </c>
      <c r="AU264" s="88">
        <f t="shared" ref="AU264:AU327" si="76">IF(ISNUMBER(AE264),AE264,O264)</f>
        <v>0</v>
      </c>
      <c r="AV264" s="88">
        <f t="shared" ref="AV264:AV327" si="77">IF(ISNUMBER(AF264),AF264,P264)</f>
        <v>0</v>
      </c>
      <c r="AW264" s="88">
        <f t="shared" ref="AW264:AW327" si="78">IF(ISNUMBER(AG264),AG264,Q264)</f>
        <v>0</v>
      </c>
      <c r="AX264" s="88">
        <f t="shared" ref="AX264:AX327" si="79">IF(ISNUMBER(AH264),AH264,R264)</f>
        <v>0</v>
      </c>
      <c r="AY264" s="88">
        <f t="shared" ref="AY264:AY327" si="80">IF(ISNUMBER(AI264),AI264,S264)</f>
        <v>0</v>
      </c>
    </row>
    <row r="265" spans="1:51" s="48" customFormat="1">
      <c r="A265" s="72" t="str">
        <f>'Ref2'!I265</f>
        <v>E1937</v>
      </c>
      <c r="B265" s="72" t="str">
        <f>INDEX('Ref1'!$E:$E,MATCH($A265,'Ref1'!$A:$A,0))</f>
        <v>Stevenage</v>
      </c>
      <c r="C265" s="72" t="str">
        <f>INDEX('Ref2'!$E:$E,MATCH($A265,'Ref2'!$A:$A,0))</f>
        <v>No</v>
      </c>
      <c r="D265" s="86">
        <f>INDEX('1_GrowthAppeals'!V:V,MATCH($A265,'1_GrowthAppeals'!$A:$A,0))</f>
        <v>0</v>
      </c>
      <c r="E265" s="86">
        <f>INDEX('1_GrowthAppeals'!W:W,MATCH($A265,'1_GrowthAppeals'!$A:$A,0))</f>
        <v>0</v>
      </c>
      <c r="F265" s="86">
        <f>INDEX('1_GrowthAppeals'!X:X,MATCH($A265,'1_GrowthAppeals'!$A:$A,0))</f>
        <v>0</v>
      </c>
      <c r="G265" s="86">
        <f>INDEX('1_GrowthAppeals'!Y:Y,MATCH($A265,'1_GrowthAppeals'!$A:$A,0))</f>
        <v>0</v>
      </c>
      <c r="H265" s="86">
        <f>INDEX('1_GrowthAppeals'!Z:Z,MATCH($A265,'1_GrowthAppeals'!$A:$A,0))</f>
        <v>0</v>
      </c>
      <c r="I265" s="86">
        <f>INDEX('1_GrowthAppeals'!AA:AA,MATCH($A265,'1_GrowthAppeals'!$A:$A,0))</f>
        <v>0</v>
      </c>
      <c r="J265" s="86">
        <f>INDEX('1_GrowthAppeals'!AB:AB,MATCH($A265,'1_GrowthAppeals'!$A:$A,0))</f>
        <v>0</v>
      </c>
      <c r="K265" s="86">
        <f>INDEX('1_GrowthAppeals'!AC:AC,MATCH($A265,'1_GrowthAppeals'!$A:$A,0))</f>
        <v>0</v>
      </c>
      <c r="L265" s="86">
        <f>INDEX('1_GrowthAppeals'!AD:AD,MATCH($A265,'1_GrowthAppeals'!$A:$A,0))</f>
        <v>0</v>
      </c>
      <c r="M265" s="86">
        <f>INDEX('1_GrowthAppeals'!AE:AE,MATCH($A265,'1_GrowthAppeals'!$A:$A,0))</f>
        <v>0</v>
      </c>
      <c r="N265" s="86">
        <f>INDEX('1_GrowthAppeals'!AF:AF,MATCH($A265,'1_GrowthAppeals'!$A:$A,0))</f>
        <v>0</v>
      </c>
      <c r="O265" s="86">
        <f>INDEX('1_GrowthAppeals'!AG:AG,MATCH($A265,'1_GrowthAppeals'!$A:$A,0))</f>
        <v>0</v>
      </c>
      <c r="P265" s="86">
        <f>INDEX('1_GrowthAppeals'!AH:AH,MATCH($A265,'1_GrowthAppeals'!$A:$A,0))</f>
        <v>0</v>
      </c>
      <c r="Q265" s="86">
        <f>INDEX('1_GrowthAppeals'!AI:AI,MATCH($A265,'1_GrowthAppeals'!$A:$A,0))</f>
        <v>0</v>
      </c>
      <c r="R265" s="86">
        <f>INDEX('1_GrowthAppeals'!AJ:AJ,MATCH($A265,'1_GrowthAppeals'!$A:$A,0))</f>
        <v>0</v>
      </c>
      <c r="S265" s="325">
        <f>INDEX('1_GrowthAppeals'!AK:AK,MATCH($A265,'1_GrowthAppeals'!$A:$A,0))</f>
        <v>0</v>
      </c>
      <c r="T265" s="327"/>
      <c r="U265" s="95"/>
      <c r="V265" s="95"/>
      <c r="W265" s="95"/>
      <c r="X265" s="95"/>
      <c r="Y265" s="95"/>
      <c r="Z265" s="95"/>
      <c r="AA265" s="95"/>
      <c r="AB265" s="95"/>
      <c r="AC265" s="95"/>
      <c r="AD265" s="95"/>
      <c r="AE265" s="95"/>
      <c r="AF265" s="95"/>
      <c r="AG265" s="95"/>
      <c r="AH265" s="95"/>
      <c r="AI265" s="318"/>
      <c r="AJ265" s="322">
        <f t="shared" si="65"/>
        <v>0</v>
      </c>
      <c r="AK265" s="88">
        <f t="shared" si="66"/>
        <v>0</v>
      </c>
      <c r="AL265" s="88">
        <f t="shared" si="67"/>
        <v>0</v>
      </c>
      <c r="AM265" s="88">
        <f t="shared" si="68"/>
        <v>0</v>
      </c>
      <c r="AN265" s="88">
        <f t="shared" si="69"/>
        <v>0</v>
      </c>
      <c r="AO265" s="88">
        <f t="shared" si="70"/>
        <v>0</v>
      </c>
      <c r="AP265" s="88">
        <f t="shared" si="71"/>
        <v>0</v>
      </c>
      <c r="AQ265" s="88">
        <f t="shared" si="72"/>
        <v>0</v>
      </c>
      <c r="AR265" s="88">
        <f t="shared" si="73"/>
        <v>0</v>
      </c>
      <c r="AS265" s="88">
        <f t="shared" si="74"/>
        <v>0</v>
      </c>
      <c r="AT265" s="88">
        <f t="shared" si="75"/>
        <v>0</v>
      </c>
      <c r="AU265" s="88">
        <f t="shared" si="76"/>
        <v>0</v>
      </c>
      <c r="AV265" s="88">
        <f t="shared" si="77"/>
        <v>0</v>
      </c>
      <c r="AW265" s="88">
        <f t="shared" si="78"/>
        <v>0</v>
      </c>
      <c r="AX265" s="88">
        <f t="shared" si="79"/>
        <v>0</v>
      </c>
      <c r="AY265" s="88">
        <f t="shared" si="80"/>
        <v>0</v>
      </c>
    </row>
    <row r="266" spans="1:51" s="48" customFormat="1">
      <c r="A266" s="72" t="str">
        <f>'Ref2'!I266</f>
        <v>E4207</v>
      </c>
      <c r="B266" s="72" t="str">
        <f>INDEX('Ref1'!$E:$E,MATCH($A266,'Ref1'!$A:$A,0))</f>
        <v>Stockport</v>
      </c>
      <c r="C266" s="72" t="str">
        <f>INDEX('Ref2'!$E:$E,MATCH($A266,'Ref2'!$A:$A,0))</f>
        <v>No</v>
      </c>
      <c r="D266" s="86">
        <f>INDEX('1_GrowthAppeals'!V:V,MATCH($A266,'1_GrowthAppeals'!$A:$A,0))</f>
        <v>0</v>
      </c>
      <c r="E266" s="86">
        <f>INDEX('1_GrowthAppeals'!W:W,MATCH($A266,'1_GrowthAppeals'!$A:$A,0))</f>
        <v>0</v>
      </c>
      <c r="F266" s="86">
        <f>INDEX('1_GrowthAppeals'!X:X,MATCH($A266,'1_GrowthAppeals'!$A:$A,0))</f>
        <v>0</v>
      </c>
      <c r="G266" s="86">
        <f>INDEX('1_GrowthAppeals'!Y:Y,MATCH($A266,'1_GrowthAppeals'!$A:$A,0))</f>
        <v>0</v>
      </c>
      <c r="H266" s="86">
        <f>INDEX('1_GrowthAppeals'!Z:Z,MATCH($A266,'1_GrowthAppeals'!$A:$A,0))</f>
        <v>0</v>
      </c>
      <c r="I266" s="86">
        <f>INDEX('1_GrowthAppeals'!AA:AA,MATCH($A266,'1_GrowthAppeals'!$A:$A,0))</f>
        <v>0</v>
      </c>
      <c r="J266" s="86">
        <f>INDEX('1_GrowthAppeals'!AB:AB,MATCH($A266,'1_GrowthAppeals'!$A:$A,0))</f>
        <v>0</v>
      </c>
      <c r="K266" s="86">
        <f>INDEX('1_GrowthAppeals'!AC:AC,MATCH($A266,'1_GrowthAppeals'!$A:$A,0))</f>
        <v>0</v>
      </c>
      <c r="L266" s="86">
        <f>INDEX('1_GrowthAppeals'!AD:AD,MATCH($A266,'1_GrowthAppeals'!$A:$A,0))</f>
        <v>0</v>
      </c>
      <c r="M266" s="86">
        <f>INDEX('1_GrowthAppeals'!AE:AE,MATCH($A266,'1_GrowthAppeals'!$A:$A,0))</f>
        <v>0</v>
      </c>
      <c r="N266" s="86">
        <f>INDEX('1_GrowthAppeals'!AF:AF,MATCH($A266,'1_GrowthAppeals'!$A:$A,0))</f>
        <v>0</v>
      </c>
      <c r="O266" s="86">
        <f>INDEX('1_GrowthAppeals'!AG:AG,MATCH($A266,'1_GrowthAppeals'!$A:$A,0))</f>
        <v>0</v>
      </c>
      <c r="P266" s="86">
        <f>INDEX('1_GrowthAppeals'!AH:AH,MATCH($A266,'1_GrowthAppeals'!$A:$A,0))</f>
        <v>0</v>
      </c>
      <c r="Q266" s="86">
        <f>INDEX('1_GrowthAppeals'!AI:AI,MATCH($A266,'1_GrowthAppeals'!$A:$A,0))</f>
        <v>0</v>
      </c>
      <c r="R266" s="86">
        <f>INDEX('1_GrowthAppeals'!AJ:AJ,MATCH($A266,'1_GrowthAppeals'!$A:$A,0))</f>
        <v>0</v>
      </c>
      <c r="S266" s="325">
        <f>INDEX('1_GrowthAppeals'!AK:AK,MATCH($A266,'1_GrowthAppeals'!$A:$A,0))</f>
        <v>0</v>
      </c>
      <c r="T266" s="327"/>
      <c r="U266" s="95"/>
      <c r="V266" s="95"/>
      <c r="W266" s="95"/>
      <c r="X266" s="95"/>
      <c r="Y266" s="95"/>
      <c r="Z266" s="95"/>
      <c r="AA266" s="95"/>
      <c r="AB266" s="95"/>
      <c r="AC266" s="95"/>
      <c r="AD266" s="95"/>
      <c r="AE266" s="95"/>
      <c r="AF266" s="95"/>
      <c r="AG266" s="95"/>
      <c r="AH266" s="95"/>
      <c r="AI266" s="318"/>
      <c r="AJ266" s="322">
        <f t="shared" si="65"/>
        <v>0</v>
      </c>
      <c r="AK266" s="88">
        <f t="shared" si="66"/>
        <v>0</v>
      </c>
      <c r="AL266" s="88">
        <f t="shared" si="67"/>
        <v>0</v>
      </c>
      <c r="AM266" s="88">
        <f t="shared" si="68"/>
        <v>0</v>
      </c>
      <c r="AN266" s="88">
        <f t="shared" si="69"/>
        <v>0</v>
      </c>
      <c r="AO266" s="88">
        <f t="shared" si="70"/>
        <v>0</v>
      </c>
      <c r="AP266" s="88">
        <f t="shared" si="71"/>
        <v>0</v>
      </c>
      <c r="AQ266" s="88">
        <f t="shared" si="72"/>
        <v>0</v>
      </c>
      <c r="AR266" s="88">
        <f t="shared" si="73"/>
        <v>0</v>
      </c>
      <c r="AS266" s="88">
        <f t="shared" si="74"/>
        <v>0</v>
      </c>
      <c r="AT266" s="88">
        <f t="shared" si="75"/>
        <v>0</v>
      </c>
      <c r="AU266" s="88">
        <f t="shared" si="76"/>
        <v>0</v>
      </c>
      <c r="AV266" s="88">
        <f t="shared" si="77"/>
        <v>0</v>
      </c>
      <c r="AW266" s="88">
        <f t="shared" si="78"/>
        <v>0</v>
      </c>
      <c r="AX266" s="88">
        <f t="shared" si="79"/>
        <v>0</v>
      </c>
      <c r="AY266" s="88">
        <f t="shared" si="80"/>
        <v>0</v>
      </c>
    </row>
    <row r="267" spans="1:51" s="48" customFormat="1">
      <c r="A267" s="72" t="str">
        <f>'Ref2'!I267</f>
        <v>E0704</v>
      </c>
      <c r="B267" s="72" t="str">
        <f>INDEX('Ref1'!$E:$E,MATCH($A267,'Ref1'!$A:$A,0))</f>
        <v>Stockton-on-Tees</v>
      </c>
      <c r="C267" s="72" t="str">
        <f>INDEX('Ref2'!$E:$E,MATCH($A267,'Ref2'!$A:$A,0))</f>
        <v>No</v>
      </c>
      <c r="D267" s="86">
        <f>INDEX('1_GrowthAppeals'!V:V,MATCH($A267,'1_GrowthAppeals'!$A:$A,0))</f>
        <v>0</v>
      </c>
      <c r="E267" s="86">
        <f>INDEX('1_GrowthAppeals'!W:W,MATCH($A267,'1_GrowthAppeals'!$A:$A,0))</f>
        <v>0</v>
      </c>
      <c r="F267" s="86">
        <f>INDEX('1_GrowthAppeals'!X:X,MATCH($A267,'1_GrowthAppeals'!$A:$A,0))</f>
        <v>0</v>
      </c>
      <c r="G267" s="86">
        <f>INDEX('1_GrowthAppeals'!Y:Y,MATCH($A267,'1_GrowthAppeals'!$A:$A,0))</f>
        <v>0</v>
      </c>
      <c r="H267" s="86">
        <f>INDEX('1_GrowthAppeals'!Z:Z,MATCH($A267,'1_GrowthAppeals'!$A:$A,0))</f>
        <v>0</v>
      </c>
      <c r="I267" s="86">
        <f>INDEX('1_GrowthAppeals'!AA:AA,MATCH($A267,'1_GrowthAppeals'!$A:$A,0))</f>
        <v>0</v>
      </c>
      <c r="J267" s="86">
        <f>INDEX('1_GrowthAppeals'!AB:AB,MATCH($A267,'1_GrowthAppeals'!$A:$A,0))</f>
        <v>0</v>
      </c>
      <c r="K267" s="86">
        <f>INDEX('1_GrowthAppeals'!AC:AC,MATCH($A267,'1_GrowthAppeals'!$A:$A,0))</f>
        <v>0</v>
      </c>
      <c r="L267" s="86">
        <f>INDEX('1_GrowthAppeals'!AD:AD,MATCH($A267,'1_GrowthAppeals'!$A:$A,0))</f>
        <v>0</v>
      </c>
      <c r="M267" s="86">
        <f>INDEX('1_GrowthAppeals'!AE:AE,MATCH($A267,'1_GrowthAppeals'!$A:$A,0))</f>
        <v>0</v>
      </c>
      <c r="N267" s="86">
        <f>INDEX('1_GrowthAppeals'!AF:AF,MATCH($A267,'1_GrowthAppeals'!$A:$A,0))</f>
        <v>0</v>
      </c>
      <c r="O267" s="86">
        <f>INDEX('1_GrowthAppeals'!AG:AG,MATCH($A267,'1_GrowthAppeals'!$A:$A,0))</f>
        <v>0</v>
      </c>
      <c r="P267" s="86">
        <f>INDEX('1_GrowthAppeals'!AH:AH,MATCH($A267,'1_GrowthAppeals'!$A:$A,0))</f>
        <v>0</v>
      </c>
      <c r="Q267" s="86">
        <f>INDEX('1_GrowthAppeals'!AI:AI,MATCH($A267,'1_GrowthAppeals'!$A:$A,0))</f>
        <v>0</v>
      </c>
      <c r="R267" s="86">
        <f>INDEX('1_GrowthAppeals'!AJ:AJ,MATCH($A267,'1_GrowthAppeals'!$A:$A,0))</f>
        <v>0</v>
      </c>
      <c r="S267" s="325">
        <f>INDEX('1_GrowthAppeals'!AK:AK,MATCH($A267,'1_GrowthAppeals'!$A:$A,0))</f>
        <v>0</v>
      </c>
      <c r="T267" s="327"/>
      <c r="U267" s="95"/>
      <c r="V267" s="95"/>
      <c r="W267" s="95"/>
      <c r="X267" s="95"/>
      <c r="Y267" s="95"/>
      <c r="Z267" s="95"/>
      <c r="AA267" s="95"/>
      <c r="AB267" s="95"/>
      <c r="AC267" s="95"/>
      <c r="AD267" s="95"/>
      <c r="AE267" s="95"/>
      <c r="AF267" s="95"/>
      <c r="AG267" s="95"/>
      <c r="AH267" s="95"/>
      <c r="AI267" s="318"/>
      <c r="AJ267" s="322">
        <f t="shared" si="65"/>
        <v>0</v>
      </c>
      <c r="AK267" s="88">
        <f t="shared" si="66"/>
        <v>0</v>
      </c>
      <c r="AL267" s="88">
        <f t="shared" si="67"/>
        <v>0</v>
      </c>
      <c r="AM267" s="88">
        <f t="shared" si="68"/>
        <v>0</v>
      </c>
      <c r="AN267" s="88">
        <f t="shared" si="69"/>
        <v>0</v>
      </c>
      <c r="AO267" s="88">
        <f t="shared" si="70"/>
        <v>0</v>
      </c>
      <c r="AP267" s="88">
        <f t="shared" si="71"/>
        <v>0</v>
      </c>
      <c r="AQ267" s="88">
        <f t="shared" si="72"/>
        <v>0</v>
      </c>
      <c r="AR267" s="88">
        <f t="shared" si="73"/>
        <v>0</v>
      </c>
      <c r="AS267" s="88">
        <f t="shared" si="74"/>
        <v>0</v>
      </c>
      <c r="AT267" s="88">
        <f t="shared" si="75"/>
        <v>0</v>
      </c>
      <c r="AU267" s="88">
        <f t="shared" si="76"/>
        <v>0</v>
      </c>
      <c r="AV267" s="88">
        <f t="shared" si="77"/>
        <v>0</v>
      </c>
      <c r="AW267" s="88">
        <f t="shared" si="78"/>
        <v>0</v>
      </c>
      <c r="AX267" s="88">
        <f t="shared" si="79"/>
        <v>0</v>
      </c>
      <c r="AY267" s="88">
        <f t="shared" si="80"/>
        <v>0</v>
      </c>
    </row>
    <row r="268" spans="1:51" s="48" customFormat="1">
      <c r="A268" s="72" t="str">
        <f>'Ref2'!I268</f>
        <v>E3401</v>
      </c>
      <c r="B268" s="72" t="str">
        <f>INDEX('Ref1'!$E:$E,MATCH($A268,'Ref1'!$A:$A,0))</f>
        <v>Stoke-on-Trent</v>
      </c>
      <c r="C268" s="72" t="str">
        <f>INDEX('Ref2'!$E:$E,MATCH($A268,'Ref2'!$A:$A,0))</f>
        <v>No</v>
      </c>
      <c r="D268" s="86">
        <f>INDEX('1_GrowthAppeals'!V:V,MATCH($A268,'1_GrowthAppeals'!$A:$A,0))</f>
        <v>0</v>
      </c>
      <c r="E268" s="86">
        <f>INDEX('1_GrowthAppeals'!W:W,MATCH($A268,'1_GrowthAppeals'!$A:$A,0))</f>
        <v>0</v>
      </c>
      <c r="F268" s="86">
        <f>INDEX('1_GrowthAppeals'!X:X,MATCH($A268,'1_GrowthAppeals'!$A:$A,0))</f>
        <v>0</v>
      </c>
      <c r="G268" s="86">
        <f>INDEX('1_GrowthAppeals'!Y:Y,MATCH($A268,'1_GrowthAppeals'!$A:$A,0))</f>
        <v>0</v>
      </c>
      <c r="H268" s="86">
        <f>INDEX('1_GrowthAppeals'!Z:Z,MATCH($A268,'1_GrowthAppeals'!$A:$A,0))</f>
        <v>0</v>
      </c>
      <c r="I268" s="86">
        <f>INDEX('1_GrowthAppeals'!AA:AA,MATCH($A268,'1_GrowthAppeals'!$A:$A,0))</f>
        <v>0</v>
      </c>
      <c r="J268" s="86">
        <f>INDEX('1_GrowthAppeals'!AB:AB,MATCH($A268,'1_GrowthAppeals'!$A:$A,0))</f>
        <v>0</v>
      </c>
      <c r="K268" s="86">
        <f>INDEX('1_GrowthAppeals'!AC:AC,MATCH($A268,'1_GrowthAppeals'!$A:$A,0))</f>
        <v>0</v>
      </c>
      <c r="L268" s="86">
        <f>INDEX('1_GrowthAppeals'!AD:AD,MATCH($A268,'1_GrowthAppeals'!$A:$A,0))</f>
        <v>0</v>
      </c>
      <c r="M268" s="86">
        <f>INDEX('1_GrowthAppeals'!AE:AE,MATCH($A268,'1_GrowthAppeals'!$A:$A,0))</f>
        <v>0</v>
      </c>
      <c r="N268" s="86">
        <f>INDEX('1_GrowthAppeals'!AF:AF,MATCH($A268,'1_GrowthAppeals'!$A:$A,0))</f>
        <v>0</v>
      </c>
      <c r="O268" s="86">
        <f>INDEX('1_GrowthAppeals'!AG:AG,MATCH($A268,'1_GrowthAppeals'!$A:$A,0))</f>
        <v>0</v>
      </c>
      <c r="P268" s="86">
        <f>INDEX('1_GrowthAppeals'!AH:AH,MATCH($A268,'1_GrowthAppeals'!$A:$A,0))</f>
        <v>0</v>
      </c>
      <c r="Q268" s="86">
        <f>INDEX('1_GrowthAppeals'!AI:AI,MATCH($A268,'1_GrowthAppeals'!$A:$A,0))</f>
        <v>0</v>
      </c>
      <c r="R268" s="86">
        <f>INDEX('1_GrowthAppeals'!AJ:AJ,MATCH($A268,'1_GrowthAppeals'!$A:$A,0))</f>
        <v>0</v>
      </c>
      <c r="S268" s="325">
        <f>INDEX('1_GrowthAppeals'!AK:AK,MATCH($A268,'1_GrowthAppeals'!$A:$A,0))</f>
        <v>0</v>
      </c>
      <c r="T268" s="327"/>
      <c r="U268" s="95"/>
      <c r="V268" s="95"/>
      <c r="W268" s="95"/>
      <c r="X268" s="95"/>
      <c r="Y268" s="95"/>
      <c r="Z268" s="95"/>
      <c r="AA268" s="95"/>
      <c r="AB268" s="95"/>
      <c r="AC268" s="95"/>
      <c r="AD268" s="95"/>
      <c r="AE268" s="95"/>
      <c r="AF268" s="95"/>
      <c r="AG268" s="95"/>
      <c r="AH268" s="95"/>
      <c r="AI268" s="318"/>
      <c r="AJ268" s="322">
        <f t="shared" si="65"/>
        <v>0</v>
      </c>
      <c r="AK268" s="88">
        <f t="shared" si="66"/>
        <v>0</v>
      </c>
      <c r="AL268" s="88">
        <f t="shared" si="67"/>
        <v>0</v>
      </c>
      <c r="AM268" s="88">
        <f t="shared" si="68"/>
        <v>0</v>
      </c>
      <c r="AN268" s="88">
        <f t="shared" si="69"/>
        <v>0</v>
      </c>
      <c r="AO268" s="88">
        <f t="shared" si="70"/>
        <v>0</v>
      </c>
      <c r="AP268" s="88">
        <f t="shared" si="71"/>
        <v>0</v>
      </c>
      <c r="AQ268" s="88">
        <f t="shared" si="72"/>
        <v>0</v>
      </c>
      <c r="AR268" s="88">
        <f t="shared" si="73"/>
        <v>0</v>
      </c>
      <c r="AS268" s="88">
        <f t="shared" si="74"/>
        <v>0</v>
      </c>
      <c r="AT268" s="88">
        <f t="shared" si="75"/>
        <v>0</v>
      </c>
      <c r="AU268" s="88">
        <f t="shared" si="76"/>
        <v>0</v>
      </c>
      <c r="AV268" s="88">
        <f t="shared" si="77"/>
        <v>0</v>
      </c>
      <c r="AW268" s="88">
        <f t="shared" si="78"/>
        <v>0</v>
      </c>
      <c r="AX268" s="88">
        <f t="shared" si="79"/>
        <v>0</v>
      </c>
      <c r="AY268" s="88">
        <f t="shared" si="80"/>
        <v>0</v>
      </c>
    </row>
    <row r="269" spans="1:51" s="48" customFormat="1">
      <c r="A269" s="72" t="str">
        <f>'Ref2'!I269</f>
        <v>E3734</v>
      </c>
      <c r="B269" s="72" t="str">
        <f>INDEX('Ref1'!$E:$E,MATCH($A269,'Ref1'!$A:$A,0))</f>
        <v>Stratford-on-Avon</v>
      </c>
      <c r="C269" s="72" t="str">
        <f>INDEX('Ref2'!$E:$E,MATCH($A269,'Ref2'!$A:$A,0))</f>
        <v>No</v>
      </c>
      <c r="D269" s="86">
        <f>INDEX('1_GrowthAppeals'!V:V,MATCH($A269,'1_GrowthAppeals'!$A:$A,0))</f>
        <v>0</v>
      </c>
      <c r="E269" s="86">
        <f>INDEX('1_GrowthAppeals'!W:W,MATCH($A269,'1_GrowthAppeals'!$A:$A,0))</f>
        <v>0</v>
      </c>
      <c r="F269" s="86">
        <f>INDEX('1_GrowthAppeals'!X:X,MATCH($A269,'1_GrowthAppeals'!$A:$A,0))</f>
        <v>0</v>
      </c>
      <c r="G269" s="86">
        <f>INDEX('1_GrowthAppeals'!Y:Y,MATCH($A269,'1_GrowthAppeals'!$A:$A,0))</f>
        <v>0</v>
      </c>
      <c r="H269" s="86">
        <f>INDEX('1_GrowthAppeals'!Z:Z,MATCH($A269,'1_GrowthAppeals'!$A:$A,0))</f>
        <v>0</v>
      </c>
      <c r="I269" s="86">
        <f>INDEX('1_GrowthAppeals'!AA:AA,MATCH($A269,'1_GrowthAppeals'!$A:$A,0))</f>
        <v>0</v>
      </c>
      <c r="J269" s="86">
        <f>INDEX('1_GrowthAppeals'!AB:AB,MATCH($A269,'1_GrowthAppeals'!$A:$A,0))</f>
        <v>0</v>
      </c>
      <c r="K269" s="86">
        <f>INDEX('1_GrowthAppeals'!AC:AC,MATCH($A269,'1_GrowthAppeals'!$A:$A,0))</f>
        <v>0</v>
      </c>
      <c r="L269" s="86">
        <f>INDEX('1_GrowthAppeals'!AD:AD,MATCH($A269,'1_GrowthAppeals'!$A:$A,0))</f>
        <v>0</v>
      </c>
      <c r="M269" s="86">
        <f>INDEX('1_GrowthAppeals'!AE:AE,MATCH($A269,'1_GrowthAppeals'!$A:$A,0))</f>
        <v>0</v>
      </c>
      <c r="N269" s="86">
        <f>INDEX('1_GrowthAppeals'!AF:AF,MATCH($A269,'1_GrowthAppeals'!$A:$A,0))</f>
        <v>0</v>
      </c>
      <c r="O269" s="86">
        <f>INDEX('1_GrowthAppeals'!AG:AG,MATCH($A269,'1_GrowthAppeals'!$A:$A,0))</f>
        <v>0</v>
      </c>
      <c r="P269" s="86">
        <f>INDEX('1_GrowthAppeals'!AH:AH,MATCH($A269,'1_GrowthAppeals'!$A:$A,0))</f>
        <v>0</v>
      </c>
      <c r="Q269" s="86">
        <f>INDEX('1_GrowthAppeals'!AI:AI,MATCH($A269,'1_GrowthAppeals'!$A:$A,0))</f>
        <v>0</v>
      </c>
      <c r="R269" s="86">
        <f>INDEX('1_GrowthAppeals'!AJ:AJ,MATCH($A269,'1_GrowthAppeals'!$A:$A,0))</f>
        <v>0</v>
      </c>
      <c r="S269" s="325">
        <f>INDEX('1_GrowthAppeals'!AK:AK,MATCH($A269,'1_GrowthAppeals'!$A:$A,0))</f>
        <v>0</v>
      </c>
      <c r="T269" s="327"/>
      <c r="U269" s="95"/>
      <c r="V269" s="95"/>
      <c r="W269" s="95"/>
      <c r="X269" s="95"/>
      <c r="Y269" s="95"/>
      <c r="Z269" s="95"/>
      <c r="AA269" s="95"/>
      <c r="AB269" s="95"/>
      <c r="AC269" s="95"/>
      <c r="AD269" s="95"/>
      <c r="AE269" s="95"/>
      <c r="AF269" s="95"/>
      <c r="AG269" s="95"/>
      <c r="AH269" s="95"/>
      <c r="AI269" s="318"/>
      <c r="AJ269" s="322">
        <f t="shared" si="65"/>
        <v>0</v>
      </c>
      <c r="AK269" s="88">
        <f t="shared" si="66"/>
        <v>0</v>
      </c>
      <c r="AL269" s="88">
        <f t="shared" si="67"/>
        <v>0</v>
      </c>
      <c r="AM269" s="88">
        <f t="shared" si="68"/>
        <v>0</v>
      </c>
      <c r="AN269" s="88">
        <f t="shared" si="69"/>
        <v>0</v>
      </c>
      <c r="AO269" s="88">
        <f t="shared" si="70"/>
        <v>0</v>
      </c>
      <c r="AP269" s="88">
        <f t="shared" si="71"/>
        <v>0</v>
      </c>
      <c r="AQ269" s="88">
        <f t="shared" si="72"/>
        <v>0</v>
      </c>
      <c r="AR269" s="88">
        <f t="shared" si="73"/>
        <v>0</v>
      </c>
      <c r="AS269" s="88">
        <f t="shared" si="74"/>
        <v>0</v>
      </c>
      <c r="AT269" s="88">
        <f t="shared" si="75"/>
        <v>0</v>
      </c>
      <c r="AU269" s="88">
        <f t="shared" si="76"/>
        <v>0</v>
      </c>
      <c r="AV269" s="88">
        <f t="shared" si="77"/>
        <v>0</v>
      </c>
      <c r="AW269" s="88">
        <f t="shared" si="78"/>
        <v>0</v>
      </c>
      <c r="AX269" s="88">
        <f t="shared" si="79"/>
        <v>0</v>
      </c>
      <c r="AY269" s="88">
        <f t="shared" si="80"/>
        <v>0</v>
      </c>
    </row>
    <row r="270" spans="1:51" s="48" customFormat="1">
      <c r="A270" s="72" t="str">
        <f>'Ref2'!I270</f>
        <v>E1635</v>
      </c>
      <c r="B270" s="72" t="str">
        <f>INDEX('Ref1'!$E:$E,MATCH($A270,'Ref1'!$A:$A,0))</f>
        <v>Stroud</v>
      </c>
      <c r="C270" s="72" t="str">
        <f>INDEX('Ref2'!$E:$E,MATCH($A270,'Ref2'!$A:$A,0))</f>
        <v>No</v>
      </c>
      <c r="D270" s="86">
        <f>INDEX('1_GrowthAppeals'!V:V,MATCH($A270,'1_GrowthAppeals'!$A:$A,0))</f>
        <v>0</v>
      </c>
      <c r="E270" s="86">
        <f>INDEX('1_GrowthAppeals'!W:W,MATCH($A270,'1_GrowthAppeals'!$A:$A,0))</f>
        <v>0</v>
      </c>
      <c r="F270" s="86">
        <f>INDEX('1_GrowthAppeals'!X:X,MATCH($A270,'1_GrowthAppeals'!$A:$A,0))</f>
        <v>0</v>
      </c>
      <c r="G270" s="86">
        <f>INDEX('1_GrowthAppeals'!Y:Y,MATCH($A270,'1_GrowthAppeals'!$A:$A,0))</f>
        <v>0</v>
      </c>
      <c r="H270" s="86">
        <f>INDEX('1_GrowthAppeals'!Z:Z,MATCH($A270,'1_GrowthAppeals'!$A:$A,0))</f>
        <v>0</v>
      </c>
      <c r="I270" s="86">
        <f>INDEX('1_GrowthAppeals'!AA:AA,MATCH($A270,'1_GrowthAppeals'!$A:$A,0))</f>
        <v>0</v>
      </c>
      <c r="J270" s="86">
        <f>INDEX('1_GrowthAppeals'!AB:AB,MATCH($A270,'1_GrowthAppeals'!$A:$A,0))</f>
        <v>0</v>
      </c>
      <c r="K270" s="86">
        <f>INDEX('1_GrowthAppeals'!AC:AC,MATCH($A270,'1_GrowthAppeals'!$A:$A,0))</f>
        <v>0</v>
      </c>
      <c r="L270" s="86">
        <f>INDEX('1_GrowthAppeals'!AD:AD,MATCH($A270,'1_GrowthAppeals'!$A:$A,0))</f>
        <v>0</v>
      </c>
      <c r="M270" s="86">
        <f>INDEX('1_GrowthAppeals'!AE:AE,MATCH($A270,'1_GrowthAppeals'!$A:$A,0))</f>
        <v>0</v>
      </c>
      <c r="N270" s="86">
        <f>INDEX('1_GrowthAppeals'!AF:AF,MATCH($A270,'1_GrowthAppeals'!$A:$A,0))</f>
        <v>0</v>
      </c>
      <c r="O270" s="86">
        <f>INDEX('1_GrowthAppeals'!AG:AG,MATCH($A270,'1_GrowthAppeals'!$A:$A,0))</f>
        <v>0</v>
      </c>
      <c r="P270" s="86">
        <f>INDEX('1_GrowthAppeals'!AH:AH,MATCH($A270,'1_GrowthAppeals'!$A:$A,0))</f>
        <v>0</v>
      </c>
      <c r="Q270" s="86">
        <f>INDEX('1_GrowthAppeals'!AI:AI,MATCH($A270,'1_GrowthAppeals'!$A:$A,0))</f>
        <v>0</v>
      </c>
      <c r="R270" s="86">
        <f>INDEX('1_GrowthAppeals'!AJ:AJ,MATCH($A270,'1_GrowthAppeals'!$A:$A,0))</f>
        <v>0</v>
      </c>
      <c r="S270" s="325">
        <f>INDEX('1_GrowthAppeals'!AK:AK,MATCH($A270,'1_GrowthAppeals'!$A:$A,0))</f>
        <v>0</v>
      </c>
      <c r="T270" s="327"/>
      <c r="U270" s="95"/>
      <c r="V270" s="95"/>
      <c r="W270" s="95"/>
      <c r="X270" s="95"/>
      <c r="Y270" s="95"/>
      <c r="Z270" s="95"/>
      <c r="AA270" s="95"/>
      <c r="AB270" s="95"/>
      <c r="AC270" s="95"/>
      <c r="AD270" s="95"/>
      <c r="AE270" s="95"/>
      <c r="AF270" s="95"/>
      <c r="AG270" s="95"/>
      <c r="AH270" s="95"/>
      <c r="AI270" s="318"/>
      <c r="AJ270" s="322">
        <f t="shared" si="65"/>
        <v>0</v>
      </c>
      <c r="AK270" s="88">
        <f t="shared" si="66"/>
        <v>0</v>
      </c>
      <c r="AL270" s="88">
        <f t="shared" si="67"/>
        <v>0</v>
      </c>
      <c r="AM270" s="88">
        <f t="shared" si="68"/>
        <v>0</v>
      </c>
      <c r="AN270" s="88">
        <f t="shared" si="69"/>
        <v>0</v>
      </c>
      <c r="AO270" s="88">
        <f t="shared" si="70"/>
        <v>0</v>
      </c>
      <c r="AP270" s="88">
        <f t="shared" si="71"/>
        <v>0</v>
      </c>
      <c r="AQ270" s="88">
        <f t="shared" si="72"/>
        <v>0</v>
      </c>
      <c r="AR270" s="88">
        <f t="shared" si="73"/>
        <v>0</v>
      </c>
      <c r="AS270" s="88">
        <f t="shared" si="74"/>
        <v>0</v>
      </c>
      <c r="AT270" s="88">
        <f t="shared" si="75"/>
        <v>0</v>
      </c>
      <c r="AU270" s="88">
        <f t="shared" si="76"/>
        <v>0</v>
      </c>
      <c r="AV270" s="88">
        <f t="shared" si="77"/>
        <v>0</v>
      </c>
      <c r="AW270" s="88">
        <f t="shared" si="78"/>
        <v>0</v>
      </c>
      <c r="AX270" s="88">
        <f t="shared" si="79"/>
        <v>0</v>
      </c>
      <c r="AY270" s="88">
        <f t="shared" si="80"/>
        <v>0</v>
      </c>
    </row>
    <row r="271" spans="1:51" s="48" customFormat="1">
      <c r="A271" s="72" t="str">
        <f>'Ref2'!I271</f>
        <v>E3536</v>
      </c>
      <c r="B271" s="72" t="str">
        <f>INDEX('Ref1'!$E:$E,MATCH($A271,'Ref1'!$A:$A,0))</f>
        <v>Suffolk Coastal</v>
      </c>
      <c r="C271" s="72" t="str">
        <f>INDEX('Ref2'!$E:$E,MATCH($A271,'Ref2'!$A:$A,0))</f>
        <v>No</v>
      </c>
      <c r="D271" s="86">
        <f>INDEX('1_GrowthAppeals'!V:V,MATCH($A271,'1_GrowthAppeals'!$A:$A,0))</f>
        <v>0</v>
      </c>
      <c r="E271" s="86">
        <f>INDEX('1_GrowthAppeals'!W:W,MATCH($A271,'1_GrowthAppeals'!$A:$A,0))</f>
        <v>0</v>
      </c>
      <c r="F271" s="86">
        <f>INDEX('1_GrowthAppeals'!X:X,MATCH($A271,'1_GrowthAppeals'!$A:$A,0))</f>
        <v>0</v>
      </c>
      <c r="G271" s="86">
        <f>INDEX('1_GrowthAppeals'!Y:Y,MATCH($A271,'1_GrowthAppeals'!$A:$A,0))</f>
        <v>0</v>
      </c>
      <c r="H271" s="86">
        <f>INDEX('1_GrowthAppeals'!Z:Z,MATCH($A271,'1_GrowthAppeals'!$A:$A,0))</f>
        <v>0</v>
      </c>
      <c r="I271" s="86">
        <f>INDEX('1_GrowthAppeals'!AA:AA,MATCH($A271,'1_GrowthAppeals'!$A:$A,0))</f>
        <v>0</v>
      </c>
      <c r="J271" s="86">
        <f>INDEX('1_GrowthAppeals'!AB:AB,MATCH($A271,'1_GrowthAppeals'!$A:$A,0))</f>
        <v>0</v>
      </c>
      <c r="K271" s="86">
        <f>INDEX('1_GrowthAppeals'!AC:AC,MATCH($A271,'1_GrowthAppeals'!$A:$A,0))</f>
        <v>0</v>
      </c>
      <c r="L271" s="86">
        <f>INDEX('1_GrowthAppeals'!AD:AD,MATCH($A271,'1_GrowthAppeals'!$A:$A,0))</f>
        <v>0</v>
      </c>
      <c r="M271" s="86">
        <f>INDEX('1_GrowthAppeals'!AE:AE,MATCH($A271,'1_GrowthAppeals'!$A:$A,0))</f>
        <v>0</v>
      </c>
      <c r="N271" s="86">
        <f>INDEX('1_GrowthAppeals'!AF:AF,MATCH($A271,'1_GrowthAppeals'!$A:$A,0))</f>
        <v>0</v>
      </c>
      <c r="O271" s="86">
        <f>INDEX('1_GrowthAppeals'!AG:AG,MATCH($A271,'1_GrowthAppeals'!$A:$A,0))</f>
        <v>0</v>
      </c>
      <c r="P271" s="86">
        <f>INDEX('1_GrowthAppeals'!AH:AH,MATCH($A271,'1_GrowthAppeals'!$A:$A,0))</f>
        <v>0</v>
      </c>
      <c r="Q271" s="86">
        <f>INDEX('1_GrowthAppeals'!AI:AI,MATCH($A271,'1_GrowthAppeals'!$A:$A,0))</f>
        <v>0</v>
      </c>
      <c r="R271" s="86">
        <f>INDEX('1_GrowthAppeals'!AJ:AJ,MATCH($A271,'1_GrowthAppeals'!$A:$A,0))</f>
        <v>0</v>
      </c>
      <c r="S271" s="325">
        <f>INDEX('1_GrowthAppeals'!AK:AK,MATCH($A271,'1_GrowthAppeals'!$A:$A,0))</f>
        <v>0</v>
      </c>
      <c r="T271" s="327"/>
      <c r="U271" s="95"/>
      <c r="V271" s="95"/>
      <c r="W271" s="95"/>
      <c r="X271" s="95"/>
      <c r="Y271" s="95"/>
      <c r="Z271" s="95"/>
      <c r="AA271" s="95"/>
      <c r="AB271" s="95"/>
      <c r="AC271" s="95"/>
      <c r="AD271" s="95"/>
      <c r="AE271" s="95"/>
      <c r="AF271" s="95"/>
      <c r="AG271" s="95"/>
      <c r="AH271" s="95"/>
      <c r="AI271" s="318"/>
      <c r="AJ271" s="322">
        <f t="shared" si="65"/>
        <v>0</v>
      </c>
      <c r="AK271" s="88">
        <f t="shared" si="66"/>
        <v>0</v>
      </c>
      <c r="AL271" s="88">
        <f t="shared" si="67"/>
        <v>0</v>
      </c>
      <c r="AM271" s="88">
        <f t="shared" si="68"/>
        <v>0</v>
      </c>
      <c r="AN271" s="88">
        <f t="shared" si="69"/>
        <v>0</v>
      </c>
      <c r="AO271" s="88">
        <f t="shared" si="70"/>
        <v>0</v>
      </c>
      <c r="AP271" s="88">
        <f t="shared" si="71"/>
        <v>0</v>
      </c>
      <c r="AQ271" s="88">
        <f t="shared" si="72"/>
        <v>0</v>
      </c>
      <c r="AR271" s="88">
        <f t="shared" si="73"/>
        <v>0</v>
      </c>
      <c r="AS271" s="88">
        <f t="shared" si="74"/>
        <v>0</v>
      </c>
      <c r="AT271" s="88">
        <f t="shared" si="75"/>
        <v>0</v>
      </c>
      <c r="AU271" s="88">
        <f t="shared" si="76"/>
        <v>0</v>
      </c>
      <c r="AV271" s="88">
        <f t="shared" si="77"/>
        <v>0</v>
      </c>
      <c r="AW271" s="88">
        <f t="shared" si="78"/>
        <v>0</v>
      </c>
      <c r="AX271" s="88">
        <f t="shared" si="79"/>
        <v>0</v>
      </c>
      <c r="AY271" s="88">
        <f t="shared" si="80"/>
        <v>0</v>
      </c>
    </row>
    <row r="272" spans="1:51" s="48" customFormat="1">
      <c r="A272" s="72" t="str">
        <f>'Ref2'!I272</f>
        <v>E4505</v>
      </c>
      <c r="B272" s="72" t="str">
        <f>INDEX('Ref1'!$E:$E,MATCH($A272,'Ref1'!$A:$A,0))</f>
        <v>Sunderland</v>
      </c>
      <c r="C272" s="72" t="str">
        <f>INDEX('Ref2'!$E:$E,MATCH($A272,'Ref2'!$A:$A,0))</f>
        <v>No</v>
      </c>
      <c r="D272" s="86">
        <f>INDEX('1_GrowthAppeals'!V:V,MATCH($A272,'1_GrowthAppeals'!$A:$A,0))</f>
        <v>0</v>
      </c>
      <c r="E272" s="86">
        <f>INDEX('1_GrowthAppeals'!W:W,MATCH($A272,'1_GrowthAppeals'!$A:$A,0))</f>
        <v>0</v>
      </c>
      <c r="F272" s="86">
        <f>INDEX('1_GrowthAppeals'!X:X,MATCH($A272,'1_GrowthAppeals'!$A:$A,0))</f>
        <v>0</v>
      </c>
      <c r="G272" s="86">
        <f>INDEX('1_GrowthAppeals'!Y:Y,MATCH($A272,'1_GrowthAppeals'!$A:$A,0))</f>
        <v>0</v>
      </c>
      <c r="H272" s="86">
        <f>INDEX('1_GrowthAppeals'!Z:Z,MATCH($A272,'1_GrowthAppeals'!$A:$A,0))</f>
        <v>0</v>
      </c>
      <c r="I272" s="86">
        <f>INDEX('1_GrowthAppeals'!AA:AA,MATCH($A272,'1_GrowthAppeals'!$A:$A,0))</f>
        <v>0</v>
      </c>
      <c r="J272" s="86">
        <f>INDEX('1_GrowthAppeals'!AB:AB,MATCH($A272,'1_GrowthAppeals'!$A:$A,0))</f>
        <v>0</v>
      </c>
      <c r="K272" s="86">
        <f>INDEX('1_GrowthAppeals'!AC:AC,MATCH($A272,'1_GrowthAppeals'!$A:$A,0))</f>
        <v>0</v>
      </c>
      <c r="L272" s="86">
        <f>INDEX('1_GrowthAppeals'!AD:AD,MATCH($A272,'1_GrowthAppeals'!$A:$A,0))</f>
        <v>0</v>
      </c>
      <c r="M272" s="86">
        <f>INDEX('1_GrowthAppeals'!AE:AE,MATCH($A272,'1_GrowthAppeals'!$A:$A,0))</f>
        <v>0</v>
      </c>
      <c r="N272" s="86">
        <f>INDEX('1_GrowthAppeals'!AF:AF,MATCH($A272,'1_GrowthAppeals'!$A:$A,0))</f>
        <v>0</v>
      </c>
      <c r="O272" s="86">
        <f>INDEX('1_GrowthAppeals'!AG:AG,MATCH($A272,'1_GrowthAppeals'!$A:$A,0))</f>
        <v>0</v>
      </c>
      <c r="P272" s="86">
        <f>INDEX('1_GrowthAppeals'!AH:AH,MATCH($A272,'1_GrowthAppeals'!$A:$A,0))</f>
        <v>0</v>
      </c>
      <c r="Q272" s="86">
        <f>INDEX('1_GrowthAppeals'!AI:AI,MATCH($A272,'1_GrowthAppeals'!$A:$A,0))</f>
        <v>0</v>
      </c>
      <c r="R272" s="86">
        <f>INDEX('1_GrowthAppeals'!AJ:AJ,MATCH($A272,'1_GrowthAppeals'!$A:$A,0))</f>
        <v>0</v>
      </c>
      <c r="S272" s="325">
        <f>INDEX('1_GrowthAppeals'!AK:AK,MATCH($A272,'1_GrowthAppeals'!$A:$A,0))</f>
        <v>0</v>
      </c>
      <c r="T272" s="327"/>
      <c r="U272" s="95"/>
      <c r="V272" s="95"/>
      <c r="W272" s="95"/>
      <c r="X272" s="95"/>
      <c r="Y272" s="95"/>
      <c r="Z272" s="95"/>
      <c r="AA272" s="95"/>
      <c r="AB272" s="95"/>
      <c r="AC272" s="95"/>
      <c r="AD272" s="95"/>
      <c r="AE272" s="95"/>
      <c r="AF272" s="95"/>
      <c r="AG272" s="95"/>
      <c r="AH272" s="95"/>
      <c r="AI272" s="318"/>
      <c r="AJ272" s="322">
        <f t="shared" si="65"/>
        <v>0</v>
      </c>
      <c r="AK272" s="88">
        <f t="shared" si="66"/>
        <v>0</v>
      </c>
      <c r="AL272" s="88">
        <f t="shared" si="67"/>
        <v>0</v>
      </c>
      <c r="AM272" s="88">
        <f t="shared" si="68"/>
        <v>0</v>
      </c>
      <c r="AN272" s="88">
        <f t="shared" si="69"/>
        <v>0</v>
      </c>
      <c r="AO272" s="88">
        <f t="shared" si="70"/>
        <v>0</v>
      </c>
      <c r="AP272" s="88">
        <f t="shared" si="71"/>
        <v>0</v>
      </c>
      <c r="AQ272" s="88">
        <f t="shared" si="72"/>
        <v>0</v>
      </c>
      <c r="AR272" s="88">
        <f t="shared" si="73"/>
        <v>0</v>
      </c>
      <c r="AS272" s="88">
        <f t="shared" si="74"/>
        <v>0</v>
      </c>
      <c r="AT272" s="88">
        <f t="shared" si="75"/>
        <v>0</v>
      </c>
      <c r="AU272" s="88">
        <f t="shared" si="76"/>
        <v>0</v>
      </c>
      <c r="AV272" s="88">
        <f t="shared" si="77"/>
        <v>0</v>
      </c>
      <c r="AW272" s="88">
        <f t="shared" si="78"/>
        <v>0</v>
      </c>
      <c r="AX272" s="88">
        <f t="shared" si="79"/>
        <v>0</v>
      </c>
      <c r="AY272" s="88">
        <f t="shared" si="80"/>
        <v>0</v>
      </c>
    </row>
    <row r="273" spans="1:51" s="48" customFormat="1">
      <c r="A273" s="72" t="str">
        <f>'Ref2'!I273</f>
        <v>E3638</v>
      </c>
      <c r="B273" s="72" t="str">
        <f>INDEX('Ref1'!$E:$E,MATCH($A273,'Ref1'!$A:$A,0))</f>
        <v>Surrey Heath</v>
      </c>
      <c r="C273" s="72" t="str">
        <f>INDEX('Ref2'!$E:$E,MATCH($A273,'Ref2'!$A:$A,0))</f>
        <v>No</v>
      </c>
      <c r="D273" s="86">
        <f>INDEX('1_GrowthAppeals'!V:V,MATCH($A273,'1_GrowthAppeals'!$A:$A,0))</f>
        <v>0</v>
      </c>
      <c r="E273" s="86">
        <f>INDEX('1_GrowthAppeals'!W:W,MATCH($A273,'1_GrowthAppeals'!$A:$A,0))</f>
        <v>0</v>
      </c>
      <c r="F273" s="86">
        <f>INDEX('1_GrowthAppeals'!X:X,MATCH($A273,'1_GrowthAppeals'!$A:$A,0))</f>
        <v>0</v>
      </c>
      <c r="G273" s="86">
        <f>INDEX('1_GrowthAppeals'!Y:Y,MATCH($A273,'1_GrowthAppeals'!$A:$A,0))</f>
        <v>0</v>
      </c>
      <c r="H273" s="86">
        <f>INDEX('1_GrowthAppeals'!Z:Z,MATCH($A273,'1_GrowthAppeals'!$A:$A,0))</f>
        <v>0</v>
      </c>
      <c r="I273" s="86">
        <f>INDEX('1_GrowthAppeals'!AA:AA,MATCH($A273,'1_GrowthAppeals'!$A:$A,0))</f>
        <v>0</v>
      </c>
      <c r="J273" s="86">
        <f>INDEX('1_GrowthAppeals'!AB:AB,MATCH($A273,'1_GrowthAppeals'!$A:$A,0))</f>
        <v>0</v>
      </c>
      <c r="K273" s="86">
        <f>INDEX('1_GrowthAppeals'!AC:AC,MATCH($A273,'1_GrowthAppeals'!$A:$A,0))</f>
        <v>0</v>
      </c>
      <c r="L273" s="86">
        <f>INDEX('1_GrowthAppeals'!AD:AD,MATCH($A273,'1_GrowthAppeals'!$A:$A,0))</f>
        <v>0</v>
      </c>
      <c r="M273" s="86">
        <f>INDEX('1_GrowthAppeals'!AE:AE,MATCH($A273,'1_GrowthAppeals'!$A:$A,0))</f>
        <v>0</v>
      </c>
      <c r="N273" s="86">
        <f>INDEX('1_GrowthAppeals'!AF:AF,MATCH($A273,'1_GrowthAppeals'!$A:$A,0))</f>
        <v>0</v>
      </c>
      <c r="O273" s="86">
        <f>INDEX('1_GrowthAppeals'!AG:AG,MATCH($A273,'1_GrowthAppeals'!$A:$A,0))</f>
        <v>0</v>
      </c>
      <c r="P273" s="86">
        <f>INDEX('1_GrowthAppeals'!AH:AH,MATCH($A273,'1_GrowthAppeals'!$A:$A,0))</f>
        <v>0</v>
      </c>
      <c r="Q273" s="86">
        <f>INDEX('1_GrowthAppeals'!AI:AI,MATCH($A273,'1_GrowthAppeals'!$A:$A,0))</f>
        <v>0</v>
      </c>
      <c r="R273" s="86">
        <f>INDEX('1_GrowthAppeals'!AJ:AJ,MATCH($A273,'1_GrowthAppeals'!$A:$A,0))</f>
        <v>0</v>
      </c>
      <c r="S273" s="325">
        <f>INDEX('1_GrowthAppeals'!AK:AK,MATCH($A273,'1_GrowthAppeals'!$A:$A,0))</f>
        <v>0</v>
      </c>
      <c r="T273" s="327"/>
      <c r="U273" s="95"/>
      <c r="V273" s="95"/>
      <c r="W273" s="95"/>
      <c r="X273" s="95"/>
      <c r="Y273" s="95"/>
      <c r="Z273" s="95"/>
      <c r="AA273" s="95"/>
      <c r="AB273" s="95"/>
      <c r="AC273" s="95"/>
      <c r="AD273" s="95"/>
      <c r="AE273" s="95"/>
      <c r="AF273" s="95"/>
      <c r="AG273" s="95"/>
      <c r="AH273" s="95"/>
      <c r="AI273" s="318"/>
      <c r="AJ273" s="322">
        <f t="shared" si="65"/>
        <v>0</v>
      </c>
      <c r="AK273" s="88">
        <f t="shared" si="66"/>
        <v>0</v>
      </c>
      <c r="AL273" s="88">
        <f t="shared" si="67"/>
        <v>0</v>
      </c>
      <c r="AM273" s="88">
        <f t="shared" si="68"/>
        <v>0</v>
      </c>
      <c r="AN273" s="88">
        <f t="shared" si="69"/>
        <v>0</v>
      </c>
      <c r="AO273" s="88">
        <f t="shared" si="70"/>
        <v>0</v>
      </c>
      <c r="AP273" s="88">
        <f t="shared" si="71"/>
        <v>0</v>
      </c>
      <c r="AQ273" s="88">
        <f t="shared" si="72"/>
        <v>0</v>
      </c>
      <c r="AR273" s="88">
        <f t="shared" si="73"/>
        <v>0</v>
      </c>
      <c r="AS273" s="88">
        <f t="shared" si="74"/>
        <v>0</v>
      </c>
      <c r="AT273" s="88">
        <f t="shared" si="75"/>
        <v>0</v>
      </c>
      <c r="AU273" s="88">
        <f t="shared" si="76"/>
        <v>0</v>
      </c>
      <c r="AV273" s="88">
        <f t="shared" si="77"/>
        <v>0</v>
      </c>
      <c r="AW273" s="88">
        <f t="shared" si="78"/>
        <v>0</v>
      </c>
      <c r="AX273" s="88">
        <f t="shared" si="79"/>
        <v>0</v>
      </c>
      <c r="AY273" s="88">
        <f t="shared" si="80"/>
        <v>0</v>
      </c>
    </row>
    <row r="274" spans="1:51" s="48" customFormat="1">
      <c r="A274" s="72" t="str">
        <f>'Ref2'!I274</f>
        <v>E5048</v>
      </c>
      <c r="B274" s="72" t="str">
        <f>INDEX('Ref1'!$E:$E,MATCH($A274,'Ref1'!$A:$A,0))</f>
        <v>Sutton</v>
      </c>
      <c r="C274" s="72" t="str">
        <f>INDEX('Ref2'!$E:$E,MATCH($A274,'Ref2'!$A:$A,0))</f>
        <v>No</v>
      </c>
      <c r="D274" s="86">
        <f>INDEX('1_GrowthAppeals'!V:V,MATCH($A274,'1_GrowthAppeals'!$A:$A,0))</f>
        <v>0</v>
      </c>
      <c r="E274" s="86">
        <f>INDEX('1_GrowthAppeals'!W:W,MATCH($A274,'1_GrowthAppeals'!$A:$A,0))</f>
        <v>0</v>
      </c>
      <c r="F274" s="86">
        <f>INDEX('1_GrowthAppeals'!X:X,MATCH($A274,'1_GrowthAppeals'!$A:$A,0))</f>
        <v>0</v>
      </c>
      <c r="G274" s="86">
        <f>INDEX('1_GrowthAppeals'!Y:Y,MATCH($A274,'1_GrowthAppeals'!$A:$A,0))</f>
        <v>0</v>
      </c>
      <c r="H274" s="86">
        <f>INDEX('1_GrowthAppeals'!Z:Z,MATCH($A274,'1_GrowthAppeals'!$A:$A,0))</f>
        <v>0</v>
      </c>
      <c r="I274" s="86">
        <f>INDEX('1_GrowthAppeals'!AA:AA,MATCH($A274,'1_GrowthAppeals'!$A:$A,0))</f>
        <v>0</v>
      </c>
      <c r="J274" s="86">
        <f>INDEX('1_GrowthAppeals'!AB:AB,MATCH($A274,'1_GrowthAppeals'!$A:$A,0))</f>
        <v>0</v>
      </c>
      <c r="K274" s="86">
        <f>INDEX('1_GrowthAppeals'!AC:AC,MATCH($A274,'1_GrowthAppeals'!$A:$A,0))</f>
        <v>0</v>
      </c>
      <c r="L274" s="86">
        <f>INDEX('1_GrowthAppeals'!AD:AD,MATCH($A274,'1_GrowthAppeals'!$A:$A,0))</f>
        <v>0</v>
      </c>
      <c r="M274" s="86">
        <f>INDEX('1_GrowthAppeals'!AE:AE,MATCH($A274,'1_GrowthAppeals'!$A:$A,0))</f>
        <v>0</v>
      </c>
      <c r="N274" s="86">
        <f>INDEX('1_GrowthAppeals'!AF:AF,MATCH($A274,'1_GrowthAppeals'!$A:$A,0))</f>
        <v>0</v>
      </c>
      <c r="O274" s="86">
        <f>INDEX('1_GrowthAppeals'!AG:AG,MATCH($A274,'1_GrowthAppeals'!$A:$A,0))</f>
        <v>0</v>
      </c>
      <c r="P274" s="86">
        <f>INDEX('1_GrowthAppeals'!AH:AH,MATCH($A274,'1_GrowthAppeals'!$A:$A,0))</f>
        <v>0</v>
      </c>
      <c r="Q274" s="86">
        <f>INDEX('1_GrowthAppeals'!AI:AI,MATCH($A274,'1_GrowthAppeals'!$A:$A,0))</f>
        <v>0</v>
      </c>
      <c r="R274" s="86">
        <f>INDEX('1_GrowthAppeals'!AJ:AJ,MATCH($A274,'1_GrowthAppeals'!$A:$A,0))</f>
        <v>0</v>
      </c>
      <c r="S274" s="325">
        <f>INDEX('1_GrowthAppeals'!AK:AK,MATCH($A274,'1_GrowthAppeals'!$A:$A,0))</f>
        <v>0</v>
      </c>
      <c r="T274" s="327"/>
      <c r="U274" s="95"/>
      <c r="V274" s="95"/>
      <c r="W274" s="95"/>
      <c r="X274" s="95"/>
      <c r="Y274" s="95"/>
      <c r="Z274" s="95"/>
      <c r="AA274" s="95"/>
      <c r="AB274" s="95"/>
      <c r="AC274" s="95"/>
      <c r="AD274" s="95"/>
      <c r="AE274" s="95"/>
      <c r="AF274" s="95"/>
      <c r="AG274" s="95"/>
      <c r="AH274" s="95"/>
      <c r="AI274" s="318"/>
      <c r="AJ274" s="322">
        <f t="shared" si="65"/>
        <v>0</v>
      </c>
      <c r="AK274" s="88">
        <f t="shared" si="66"/>
        <v>0</v>
      </c>
      <c r="AL274" s="88">
        <f t="shared" si="67"/>
        <v>0</v>
      </c>
      <c r="AM274" s="88">
        <f t="shared" si="68"/>
        <v>0</v>
      </c>
      <c r="AN274" s="88">
        <f t="shared" si="69"/>
        <v>0</v>
      </c>
      <c r="AO274" s="88">
        <f t="shared" si="70"/>
        <v>0</v>
      </c>
      <c r="AP274" s="88">
        <f t="shared" si="71"/>
        <v>0</v>
      </c>
      <c r="AQ274" s="88">
        <f t="shared" si="72"/>
        <v>0</v>
      </c>
      <c r="AR274" s="88">
        <f t="shared" si="73"/>
        <v>0</v>
      </c>
      <c r="AS274" s="88">
        <f t="shared" si="74"/>
        <v>0</v>
      </c>
      <c r="AT274" s="88">
        <f t="shared" si="75"/>
        <v>0</v>
      </c>
      <c r="AU274" s="88">
        <f t="shared" si="76"/>
        <v>0</v>
      </c>
      <c r="AV274" s="88">
        <f t="shared" si="77"/>
        <v>0</v>
      </c>
      <c r="AW274" s="88">
        <f t="shared" si="78"/>
        <v>0</v>
      </c>
      <c r="AX274" s="88">
        <f t="shared" si="79"/>
        <v>0</v>
      </c>
      <c r="AY274" s="88">
        <f t="shared" si="80"/>
        <v>0</v>
      </c>
    </row>
    <row r="275" spans="1:51" s="48" customFormat="1">
      <c r="A275" s="72" t="str">
        <f>'Ref2'!I275</f>
        <v>E2241</v>
      </c>
      <c r="B275" s="72" t="str">
        <f>INDEX('Ref1'!$E:$E,MATCH($A275,'Ref1'!$A:$A,0))</f>
        <v>Swale</v>
      </c>
      <c r="C275" s="72" t="str">
        <f>INDEX('Ref2'!$E:$E,MATCH($A275,'Ref2'!$A:$A,0))</f>
        <v>No</v>
      </c>
      <c r="D275" s="86">
        <f>INDEX('1_GrowthAppeals'!V:V,MATCH($A275,'1_GrowthAppeals'!$A:$A,0))</f>
        <v>0</v>
      </c>
      <c r="E275" s="86">
        <f>INDEX('1_GrowthAppeals'!W:W,MATCH($A275,'1_GrowthAppeals'!$A:$A,0))</f>
        <v>0</v>
      </c>
      <c r="F275" s="86">
        <f>INDEX('1_GrowthAppeals'!X:X,MATCH($A275,'1_GrowthAppeals'!$A:$A,0))</f>
        <v>0</v>
      </c>
      <c r="G275" s="86">
        <f>INDEX('1_GrowthAppeals'!Y:Y,MATCH($A275,'1_GrowthAppeals'!$A:$A,0))</f>
        <v>0</v>
      </c>
      <c r="H275" s="86">
        <f>INDEX('1_GrowthAppeals'!Z:Z,MATCH($A275,'1_GrowthAppeals'!$A:$A,0))</f>
        <v>0</v>
      </c>
      <c r="I275" s="86">
        <f>INDEX('1_GrowthAppeals'!AA:AA,MATCH($A275,'1_GrowthAppeals'!$A:$A,0))</f>
        <v>0</v>
      </c>
      <c r="J275" s="86">
        <f>INDEX('1_GrowthAppeals'!AB:AB,MATCH($A275,'1_GrowthAppeals'!$A:$A,0))</f>
        <v>0</v>
      </c>
      <c r="K275" s="86">
        <f>INDEX('1_GrowthAppeals'!AC:AC,MATCH($A275,'1_GrowthAppeals'!$A:$A,0))</f>
        <v>0</v>
      </c>
      <c r="L275" s="86">
        <f>INDEX('1_GrowthAppeals'!AD:AD,MATCH($A275,'1_GrowthAppeals'!$A:$A,0))</f>
        <v>0</v>
      </c>
      <c r="M275" s="86">
        <f>INDEX('1_GrowthAppeals'!AE:AE,MATCH($A275,'1_GrowthAppeals'!$A:$A,0))</f>
        <v>0</v>
      </c>
      <c r="N275" s="86">
        <f>INDEX('1_GrowthAppeals'!AF:AF,MATCH($A275,'1_GrowthAppeals'!$A:$A,0))</f>
        <v>0</v>
      </c>
      <c r="O275" s="86">
        <f>INDEX('1_GrowthAppeals'!AG:AG,MATCH($A275,'1_GrowthAppeals'!$A:$A,0))</f>
        <v>0</v>
      </c>
      <c r="P275" s="86">
        <f>INDEX('1_GrowthAppeals'!AH:AH,MATCH($A275,'1_GrowthAppeals'!$A:$A,0))</f>
        <v>0</v>
      </c>
      <c r="Q275" s="86">
        <f>INDEX('1_GrowthAppeals'!AI:AI,MATCH($A275,'1_GrowthAppeals'!$A:$A,0))</f>
        <v>0</v>
      </c>
      <c r="R275" s="86">
        <f>INDEX('1_GrowthAppeals'!AJ:AJ,MATCH($A275,'1_GrowthAppeals'!$A:$A,0))</f>
        <v>0</v>
      </c>
      <c r="S275" s="325">
        <f>INDEX('1_GrowthAppeals'!AK:AK,MATCH($A275,'1_GrowthAppeals'!$A:$A,0))</f>
        <v>0</v>
      </c>
      <c r="T275" s="327"/>
      <c r="U275" s="95"/>
      <c r="V275" s="95"/>
      <c r="W275" s="95"/>
      <c r="X275" s="95"/>
      <c r="Y275" s="95"/>
      <c r="Z275" s="95"/>
      <c r="AA275" s="95"/>
      <c r="AB275" s="95"/>
      <c r="AC275" s="95"/>
      <c r="AD275" s="95"/>
      <c r="AE275" s="95"/>
      <c r="AF275" s="95"/>
      <c r="AG275" s="95"/>
      <c r="AH275" s="95"/>
      <c r="AI275" s="318"/>
      <c r="AJ275" s="322">
        <f t="shared" si="65"/>
        <v>0</v>
      </c>
      <c r="AK275" s="88">
        <f t="shared" si="66"/>
        <v>0</v>
      </c>
      <c r="AL275" s="88">
        <f t="shared" si="67"/>
        <v>0</v>
      </c>
      <c r="AM275" s="88">
        <f t="shared" si="68"/>
        <v>0</v>
      </c>
      <c r="AN275" s="88">
        <f t="shared" si="69"/>
        <v>0</v>
      </c>
      <c r="AO275" s="88">
        <f t="shared" si="70"/>
        <v>0</v>
      </c>
      <c r="AP275" s="88">
        <f t="shared" si="71"/>
        <v>0</v>
      </c>
      <c r="AQ275" s="88">
        <f t="shared" si="72"/>
        <v>0</v>
      </c>
      <c r="AR275" s="88">
        <f t="shared" si="73"/>
        <v>0</v>
      </c>
      <c r="AS275" s="88">
        <f t="shared" si="74"/>
        <v>0</v>
      </c>
      <c r="AT275" s="88">
        <f t="shared" si="75"/>
        <v>0</v>
      </c>
      <c r="AU275" s="88">
        <f t="shared" si="76"/>
        <v>0</v>
      </c>
      <c r="AV275" s="88">
        <f t="shared" si="77"/>
        <v>0</v>
      </c>
      <c r="AW275" s="88">
        <f t="shared" si="78"/>
        <v>0</v>
      </c>
      <c r="AX275" s="88">
        <f t="shared" si="79"/>
        <v>0</v>
      </c>
      <c r="AY275" s="88">
        <f t="shared" si="80"/>
        <v>0</v>
      </c>
    </row>
    <row r="276" spans="1:51" s="48" customFormat="1">
      <c r="A276" s="72" t="str">
        <f>'Ref2'!I276</f>
        <v>E3901</v>
      </c>
      <c r="B276" s="72" t="str">
        <f>INDEX('Ref1'!$E:$E,MATCH($A276,'Ref1'!$A:$A,0))</f>
        <v>Swindon</v>
      </c>
      <c r="C276" s="72" t="str">
        <f>INDEX('Ref2'!$E:$E,MATCH($A276,'Ref2'!$A:$A,0))</f>
        <v>No</v>
      </c>
      <c r="D276" s="86">
        <f>INDEX('1_GrowthAppeals'!V:V,MATCH($A276,'1_GrowthAppeals'!$A:$A,0))</f>
        <v>0</v>
      </c>
      <c r="E276" s="86">
        <f>INDEX('1_GrowthAppeals'!W:W,MATCH($A276,'1_GrowthAppeals'!$A:$A,0))</f>
        <v>0</v>
      </c>
      <c r="F276" s="86">
        <f>INDEX('1_GrowthAppeals'!X:X,MATCH($A276,'1_GrowthAppeals'!$A:$A,0))</f>
        <v>0</v>
      </c>
      <c r="G276" s="86">
        <f>INDEX('1_GrowthAppeals'!Y:Y,MATCH($A276,'1_GrowthAppeals'!$A:$A,0))</f>
        <v>0</v>
      </c>
      <c r="H276" s="86">
        <f>INDEX('1_GrowthAppeals'!Z:Z,MATCH($A276,'1_GrowthAppeals'!$A:$A,0))</f>
        <v>0</v>
      </c>
      <c r="I276" s="86">
        <f>INDEX('1_GrowthAppeals'!AA:AA,MATCH($A276,'1_GrowthAppeals'!$A:$A,0))</f>
        <v>0</v>
      </c>
      <c r="J276" s="86">
        <f>INDEX('1_GrowthAppeals'!AB:AB,MATCH($A276,'1_GrowthAppeals'!$A:$A,0))</f>
        <v>0</v>
      </c>
      <c r="K276" s="86">
        <f>INDEX('1_GrowthAppeals'!AC:AC,MATCH($A276,'1_GrowthAppeals'!$A:$A,0))</f>
        <v>0</v>
      </c>
      <c r="L276" s="86">
        <f>INDEX('1_GrowthAppeals'!AD:AD,MATCH($A276,'1_GrowthAppeals'!$A:$A,0))</f>
        <v>0</v>
      </c>
      <c r="M276" s="86">
        <f>INDEX('1_GrowthAppeals'!AE:AE,MATCH($A276,'1_GrowthAppeals'!$A:$A,0))</f>
        <v>0</v>
      </c>
      <c r="N276" s="86">
        <f>INDEX('1_GrowthAppeals'!AF:AF,MATCH($A276,'1_GrowthAppeals'!$A:$A,0))</f>
        <v>0</v>
      </c>
      <c r="O276" s="86">
        <f>INDEX('1_GrowthAppeals'!AG:AG,MATCH($A276,'1_GrowthAppeals'!$A:$A,0))</f>
        <v>0</v>
      </c>
      <c r="P276" s="86">
        <f>INDEX('1_GrowthAppeals'!AH:AH,MATCH($A276,'1_GrowthAppeals'!$A:$A,0))</f>
        <v>0</v>
      </c>
      <c r="Q276" s="86">
        <f>INDEX('1_GrowthAppeals'!AI:AI,MATCH($A276,'1_GrowthAppeals'!$A:$A,0))</f>
        <v>0</v>
      </c>
      <c r="R276" s="86">
        <f>INDEX('1_GrowthAppeals'!AJ:AJ,MATCH($A276,'1_GrowthAppeals'!$A:$A,0))</f>
        <v>0</v>
      </c>
      <c r="S276" s="325">
        <f>INDEX('1_GrowthAppeals'!AK:AK,MATCH($A276,'1_GrowthAppeals'!$A:$A,0))</f>
        <v>0</v>
      </c>
      <c r="T276" s="327"/>
      <c r="U276" s="95"/>
      <c r="V276" s="95"/>
      <c r="W276" s="95"/>
      <c r="X276" s="95"/>
      <c r="Y276" s="95"/>
      <c r="Z276" s="95"/>
      <c r="AA276" s="95"/>
      <c r="AB276" s="95"/>
      <c r="AC276" s="95"/>
      <c r="AD276" s="95"/>
      <c r="AE276" s="95"/>
      <c r="AF276" s="95"/>
      <c r="AG276" s="95"/>
      <c r="AH276" s="95"/>
      <c r="AI276" s="318"/>
      <c r="AJ276" s="322">
        <f t="shared" si="65"/>
        <v>0</v>
      </c>
      <c r="AK276" s="88">
        <f t="shared" si="66"/>
        <v>0</v>
      </c>
      <c r="AL276" s="88">
        <f t="shared" si="67"/>
        <v>0</v>
      </c>
      <c r="AM276" s="88">
        <f t="shared" si="68"/>
        <v>0</v>
      </c>
      <c r="AN276" s="88">
        <f t="shared" si="69"/>
        <v>0</v>
      </c>
      <c r="AO276" s="88">
        <f t="shared" si="70"/>
        <v>0</v>
      </c>
      <c r="AP276" s="88">
        <f t="shared" si="71"/>
        <v>0</v>
      </c>
      <c r="AQ276" s="88">
        <f t="shared" si="72"/>
        <v>0</v>
      </c>
      <c r="AR276" s="88">
        <f t="shared" si="73"/>
        <v>0</v>
      </c>
      <c r="AS276" s="88">
        <f t="shared" si="74"/>
        <v>0</v>
      </c>
      <c r="AT276" s="88">
        <f t="shared" si="75"/>
        <v>0</v>
      </c>
      <c r="AU276" s="88">
        <f t="shared" si="76"/>
        <v>0</v>
      </c>
      <c r="AV276" s="88">
        <f t="shared" si="77"/>
        <v>0</v>
      </c>
      <c r="AW276" s="88">
        <f t="shared" si="78"/>
        <v>0</v>
      </c>
      <c r="AX276" s="88">
        <f t="shared" si="79"/>
        <v>0</v>
      </c>
      <c r="AY276" s="88">
        <f t="shared" si="80"/>
        <v>0</v>
      </c>
    </row>
    <row r="277" spans="1:51" s="48" customFormat="1">
      <c r="A277" s="72" t="str">
        <f>'Ref2'!I277</f>
        <v>E4208</v>
      </c>
      <c r="B277" s="72" t="str">
        <f>INDEX('Ref1'!$E:$E,MATCH($A277,'Ref1'!$A:$A,0))</f>
        <v>Tameside</v>
      </c>
      <c r="C277" s="72" t="str">
        <f>INDEX('Ref2'!$E:$E,MATCH($A277,'Ref2'!$A:$A,0))</f>
        <v>No</v>
      </c>
      <c r="D277" s="86">
        <f>INDEX('1_GrowthAppeals'!V:V,MATCH($A277,'1_GrowthAppeals'!$A:$A,0))</f>
        <v>0</v>
      </c>
      <c r="E277" s="86">
        <f>INDEX('1_GrowthAppeals'!W:W,MATCH($A277,'1_GrowthAppeals'!$A:$A,0))</f>
        <v>0</v>
      </c>
      <c r="F277" s="86">
        <f>INDEX('1_GrowthAppeals'!X:X,MATCH($A277,'1_GrowthAppeals'!$A:$A,0))</f>
        <v>0</v>
      </c>
      <c r="G277" s="86">
        <f>INDEX('1_GrowthAppeals'!Y:Y,MATCH($A277,'1_GrowthAppeals'!$A:$A,0))</f>
        <v>0</v>
      </c>
      <c r="H277" s="86">
        <f>INDEX('1_GrowthAppeals'!Z:Z,MATCH($A277,'1_GrowthAppeals'!$A:$A,0))</f>
        <v>0</v>
      </c>
      <c r="I277" s="86">
        <f>INDEX('1_GrowthAppeals'!AA:AA,MATCH($A277,'1_GrowthAppeals'!$A:$A,0))</f>
        <v>0</v>
      </c>
      <c r="J277" s="86">
        <f>INDEX('1_GrowthAppeals'!AB:AB,MATCH($A277,'1_GrowthAppeals'!$A:$A,0))</f>
        <v>0</v>
      </c>
      <c r="K277" s="86">
        <f>INDEX('1_GrowthAppeals'!AC:AC,MATCH($A277,'1_GrowthAppeals'!$A:$A,0))</f>
        <v>0</v>
      </c>
      <c r="L277" s="86">
        <f>INDEX('1_GrowthAppeals'!AD:AD,MATCH($A277,'1_GrowthAppeals'!$A:$A,0))</f>
        <v>0</v>
      </c>
      <c r="M277" s="86">
        <f>INDEX('1_GrowthAppeals'!AE:AE,MATCH($A277,'1_GrowthAppeals'!$A:$A,0))</f>
        <v>0</v>
      </c>
      <c r="N277" s="86">
        <f>INDEX('1_GrowthAppeals'!AF:AF,MATCH($A277,'1_GrowthAppeals'!$A:$A,0))</f>
        <v>0</v>
      </c>
      <c r="O277" s="86">
        <f>INDEX('1_GrowthAppeals'!AG:AG,MATCH($A277,'1_GrowthAppeals'!$A:$A,0))</f>
        <v>0</v>
      </c>
      <c r="P277" s="86">
        <f>INDEX('1_GrowthAppeals'!AH:AH,MATCH($A277,'1_GrowthAppeals'!$A:$A,0))</f>
        <v>0</v>
      </c>
      <c r="Q277" s="86">
        <f>INDEX('1_GrowthAppeals'!AI:AI,MATCH($A277,'1_GrowthAppeals'!$A:$A,0))</f>
        <v>0</v>
      </c>
      <c r="R277" s="86">
        <f>INDEX('1_GrowthAppeals'!AJ:AJ,MATCH($A277,'1_GrowthAppeals'!$A:$A,0))</f>
        <v>0</v>
      </c>
      <c r="S277" s="325">
        <f>INDEX('1_GrowthAppeals'!AK:AK,MATCH($A277,'1_GrowthAppeals'!$A:$A,0))</f>
        <v>0</v>
      </c>
      <c r="T277" s="327"/>
      <c r="U277" s="95"/>
      <c r="V277" s="95"/>
      <c r="W277" s="95"/>
      <c r="X277" s="95"/>
      <c r="Y277" s="95"/>
      <c r="Z277" s="95"/>
      <c r="AA277" s="95"/>
      <c r="AB277" s="95"/>
      <c r="AC277" s="95"/>
      <c r="AD277" s="95"/>
      <c r="AE277" s="95"/>
      <c r="AF277" s="95"/>
      <c r="AG277" s="95"/>
      <c r="AH277" s="95"/>
      <c r="AI277" s="318"/>
      <c r="AJ277" s="322">
        <f t="shared" si="65"/>
        <v>0</v>
      </c>
      <c r="AK277" s="88">
        <f t="shared" si="66"/>
        <v>0</v>
      </c>
      <c r="AL277" s="88">
        <f t="shared" si="67"/>
        <v>0</v>
      </c>
      <c r="AM277" s="88">
        <f t="shared" si="68"/>
        <v>0</v>
      </c>
      <c r="AN277" s="88">
        <f t="shared" si="69"/>
        <v>0</v>
      </c>
      <c r="AO277" s="88">
        <f t="shared" si="70"/>
        <v>0</v>
      </c>
      <c r="AP277" s="88">
        <f t="shared" si="71"/>
        <v>0</v>
      </c>
      <c r="AQ277" s="88">
        <f t="shared" si="72"/>
        <v>0</v>
      </c>
      <c r="AR277" s="88">
        <f t="shared" si="73"/>
        <v>0</v>
      </c>
      <c r="AS277" s="88">
        <f t="shared" si="74"/>
        <v>0</v>
      </c>
      <c r="AT277" s="88">
        <f t="shared" si="75"/>
        <v>0</v>
      </c>
      <c r="AU277" s="88">
        <f t="shared" si="76"/>
        <v>0</v>
      </c>
      <c r="AV277" s="88">
        <f t="shared" si="77"/>
        <v>0</v>
      </c>
      <c r="AW277" s="88">
        <f t="shared" si="78"/>
        <v>0</v>
      </c>
      <c r="AX277" s="88">
        <f t="shared" si="79"/>
        <v>0</v>
      </c>
      <c r="AY277" s="88">
        <f t="shared" si="80"/>
        <v>0</v>
      </c>
    </row>
    <row r="278" spans="1:51" s="48" customFormat="1">
      <c r="A278" s="72" t="str">
        <f>'Ref2'!I278</f>
        <v>E3439</v>
      </c>
      <c r="B278" s="72" t="str">
        <f>INDEX('Ref1'!$E:$E,MATCH($A278,'Ref1'!$A:$A,0))</f>
        <v>Tamworth</v>
      </c>
      <c r="C278" s="72" t="str">
        <f>INDEX('Ref2'!$E:$E,MATCH($A278,'Ref2'!$A:$A,0))</f>
        <v>No</v>
      </c>
      <c r="D278" s="86">
        <f>INDEX('1_GrowthAppeals'!V:V,MATCH($A278,'1_GrowthAppeals'!$A:$A,0))</f>
        <v>0</v>
      </c>
      <c r="E278" s="86">
        <f>INDEX('1_GrowthAppeals'!W:W,MATCH($A278,'1_GrowthAppeals'!$A:$A,0))</f>
        <v>0</v>
      </c>
      <c r="F278" s="86">
        <f>INDEX('1_GrowthAppeals'!X:X,MATCH($A278,'1_GrowthAppeals'!$A:$A,0))</f>
        <v>0</v>
      </c>
      <c r="G278" s="86">
        <f>INDEX('1_GrowthAppeals'!Y:Y,MATCH($A278,'1_GrowthAppeals'!$A:$A,0))</f>
        <v>0</v>
      </c>
      <c r="H278" s="86">
        <f>INDEX('1_GrowthAppeals'!Z:Z,MATCH($A278,'1_GrowthAppeals'!$A:$A,0))</f>
        <v>0</v>
      </c>
      <c r="I278" s="86">
        <f>INDEX('1_GrowthAppeals'!AA:AA,MATCH($A278,'1_GrowthAppeals'!$A:$A,0))</f>
        <v>0</v>
      </c>
      <c r="J278" s="86">
        <f>INDEX('1_GrowthAppeals'!AB:AB,MATCH($A278,'1_GrowthAppeals'!$A:$A,0))</f>
        <v>0</v>
      </c>
      <c r="K278" s="86">
        <f>INDEX('1_GrowthAppeals'!AC:AC,MATCH($A278,'1_GrowthAppeals'!$A:$A,0))</f>
        <v>0</v>
      </c>
      <c r="L278" s="86">
        <f>INDEX('1_GrowthAppeals'!AD:AD,MATCH($A278,'1_GrowthAppeals'!$A:$A,0))</f>
        <v>0</v>
      </c>
      <c r="M278" s="86">
        <f>INDEX('1_GrowthAppeals'!AE:AE,MATCH($A278,'1_GrowthAppeals'!$A:$A,0))</f>
        <v>0</v>
      </c>
      <c r="N278" s="86">
        <f>INDEX('1_GrowthAppeals'!AF:AF,MATCH($A278,'1_GrowthAppeals'!$A:$A,0))</f>
        <v>0</v>
      </c>
      <c r="O278" s="86">
        <f>INDEX('1_GrowthAppeals'!AG:AG,MATCH($A278,'1_GrowthAppeals'!$A:$A,0))</f>
        <v>0</v>
      </c>
      <c r="P278" s="86">
        <f>INDEX('1_GrowthAppeals'!AH:AH,MATCH($A278,'1_GrowthAppeals'!$A:$A,0))</f>
        <v>0</v>
      </c>
      <c r="Q278" s="86">
        <f>INDEX('1_GrowthAppeals'!AI:AI,MATCH($A278,'1_GrowthAppeals'!$A:$A,0))</f>
        <v>0</v>
      </c>
      <c r="R278" s="86">
        <f>INDEX('1_GrowthAppeals'!AJ:AJ,MATCH($A278,'1_GrowthAppeals'!$A:$A,0))</f>
        <v>0</v>
      </c>
      <c r="S278" s="325">
        <f>INDEX('1_GrowthAppeals'!AK:AK,MATCH($A278,'1_GrowthAppeals'!$A:$A,0))</f>
        <v>0</v>
      </c>
      <c r="T278" s="327"/>
      <c r="U278" s="95"/>
      <c r="V278" s="95"/>
      <c r="W278" s="95"/>
      <c r="X278" s="95"/>
      <c r="Y278" s="95"/>
      <c r="Z278" s="95"/>
      <c r="AA278" s="95"/>
      <c r="AB278" s="95"/>
      <c r="AC278" s="95"/>
      <c r="AD278" s="95"/>
      <c r="AE278" s="95"/>
      <c r="AF278" s="95"/>
      <c r="AG278" s="95"/>
      <c r="AH278" s="95"/>
      <c r="AI278" s="318"/>
      <c r="AJ278" s="322">
        <f t="shared" si="65"/>
        <v>0</v>
      </c>
      <c r="AK278" s="88">
        <f t="shared" si="66"/>
        <v>0</v>
      </c>
      <c r="AL278" s="88">
        <f t="shared" si="67"/>
        <v>0</v>
      </c>
      <c r="AM278" s="88">
        <f t="shared" si="68"/>
        <v>0</v>
      </c>
      <c r="AN278" s="88">
        <f t="shared" si="69"/>
        <v>0</v>
      </c>
      <c r="AO278" s="88">
        <f t="shared" si="70"/>
        <v>0</v>
      </c>
      <c r="AP278" s="88">
        <f t="shared" si="71"/>
        <v>0</v>
      </c>
      <c r="AQ278" s="88">
        <f t="shared" si="72"/>
        <v>0</v>
      </c>
      <c r="AR278" s="88">
        <f t="shared" si="73"/>
        <v>0</v>
      </c>
      <c r="AS278" s="88">
        <f t="shared" si="74"/>
        <v>0</v>
      </c>
      <c r="AT278" s="88">
        <f t="shared" si="75"/>
        <v>0</v>
      </c>
      <c r="AU278" s="88">
        <f t="shared" si="76"/>
        <v>0</v>
      </c>
      <c r="AV278" s="88">
        <f t="shared" si="77"/>
        <v>0</v>
      </c>
      <c r="AW278" s="88">
        <f t="shared" si="78"/>
        <v>0</v>
      </c>
      <c r="AX278" s="88">
        <f t="shared" si="79"/>
        <v>0</v>
      </c>
      <c r="AY278" s="88">
        <f t="shared" si="80"/>
        <v>0</v>
      </c>
    </row>
    <row r="279" spans="1:51" s="48" customFormat="1">
      <c r="A279" s="72" t="str">
        <f>'Ref2'!I279</f>
        <v>E3639</v>
      </c>
      <c r="B279" s="72" t="str">
        <f>INDEX('Ref1'!$E:$E,MATCH($A279,'Ref1'!$A:$A,0))</f>
        <v>Tandridge</v>
      </c>
      <c r="C279" s="72" t="str">
        <f>INDEX('Ref2'!$E:$E,MATCH($A279,'Ref2'!$A:$A,0))</f>
        <v>No</v>
      </c>
      <c r="D279" s="86">
        <f>INDEX('1_GrowthAppeals'!V:V,MATCH($A279,'1_GrowthAppeals'!$A:$A,0))</f>
        <v>0</v>
      </c>
      <c r="E279" s="86">
        <f>INDEX('1_GrowthAppeals'!W:W,MATCH($A279,'1_GrowthAppeals'!$A:$A,0))</f>
        <v>0</v>
      </c>
      <c r="F279" s="86">
        <f>INDEX('1_GrowthAppeals'!X:X,MATCH($A279,'1_GrowthAppeals'!$A:$A,0))</f>
        <v>0</v>
      </c>
      <c r="G279" s="86">
        <f>INDEX('1_GrowthAppeals'!Y:Y,MATCH($A279,'1_GrowthAppeals'!$A:$A,0))</f>
        <v>0</v>
      </c>
      <c r="H279" s="86">
        <f>INDEX('1_GrowthAppeals'!Z:Z,MATCH($A279,'1_GrowthAppeals'!$A:$A,0))</f>
        <v>0</v>
      </c>
      <c r="I279" s="86">
        <f>INDEX('1_GrowthAppeals'!AA:AA,MATCH($A279,'1_GrowthAppeals'!$A:$A,0))</f>
        <v>0</v>
      </c>
      <c r="J279" s="86">
        <f>INDEX('1_GrowthAppeals'!AB:AB,MATCH($A279,'1_GrowthAppeals'!$A:$A,0))</f>
        <v>0</v>
      </c>
      <c r="K279" s="86">
        <f>INDEX('1_GrowthAppeals'!AC:AC,MATCH($A279,'1_GrowthAppeals'!$A:$A,0))</f>
        <v>0</v>
      </c>
      <c r="L279" s="86">
        <f>INDEX('1_GrowthAppeals'!AD:AD,MATCH($A279,'1_GrowthAppeals'!$A:$A,0))</f>
        <v>0</v>
      </c>
      <c r="M279" s="86">
        <f>INDEX('1_GrowthAppeals'!AE:AE,MATCH($A279,'1_GrowthAppeals'!$A:$A,0))</f>
        <v>0</v>
      </c>
      <c r="N279" s="86">
        <f>INDEX('1_GrowthAppeals'!AF:AF,MATCH($A279,'1_GrowthAppeals'!$A:$A,0))</f>
        <v>0</v>
      </c>
      <c r="O279" s="86">
        <f>INDEX('1_GrowthAppeals'!AG:AG,MATCH($A279,'1_GrowthAppeals'!$A:$A,0))</f>
        <v>0</v>
      </c>
      <c r="P279" s="86">
        <f>INDEX('1_GrowthAppeals'!AH:AH,MATCH($A279,'1_GrowthAppeals'!$A:$A,0))</f>
        <v>0</v>
      </c>
      <c r="Q279" s="86">
        <f>INDEX('1_GrowthAppeals'!AI:AI,MATCH($A279,'1_GrowthAppeals'!$A:$A,0))</f>
        <v>0</v>
      </c>
      <c r="R279" s="86">
        <f>INDEX('1_GrowthAppeals'!AJ:AJ,MATCH($A279,'1_GrowthAppeals'!$A:$A,0))</f>
        <v>0</v>
      </c>
      <c r="S279" s="325">
        <f>INDEX('1_GrowthAppeals'!AK:AK,MATCH($A279,'1_GrowthAppeals'!$A:$A,0))</f>
        <v>0</v>
      </c>
      <c r="T279" s="327"/>
      <c r="U279" s="95"/>
      <c r="V279" s="95"/>
      <c r="W279" s="95"/>
      <c r="X279" s="95"/>
      <c r="Y279" s="95"/>
      <c r="Z279" s="95"/>
      <c r="AA279" s="95"/>
      <c r="AB279" s="95"/>
      <c r="AC279" s="95"/>
      <c r="AD279" s="95"/>
      <c r="AE279" s="95"/>
      <c r="AF279" s="95"/>
      <c r="AG279" s="95"/>
      <c r="AH279" s="95"/>
      <c r="AI279" s="318"/>
      <c r="AJ279" s="322">
        <f t="shared" si="65"/>
        <v>0</v>
      </c>
      <c r="AK279" s="88">
        <f t="shared" si="66"/>
        <v>0</v>
      </c>
      <c r="AL279" s="88">
        <f t="shared" si="67"/>
        <v>0</v>
      </c>
      <c r="AM279" s="88">
        <f t="shared" si="68"/>
        <v>0</v>
      </c>
      <c r="AN279" s="88">
        <f t="shared" si="69"/>
        <v>0</v>
      </c>
      <c r="AO279" s="88">
        <f t="shared" si="70"/>
        <v>0</v>
      </c>
      <c r="AP279" s="88">
        <f t="shared" si="71"/>
        <v>0</v>
      </c>
      <c r="AQ279" s="88">
        <f t="shared" si="72"/>
        <v>0</v>
      </c>
      <c r="AR279" s="88">
        <f t="shared" si="73"/>
        <v>0</v>
      </c>
      <c r="AS279" s="88">
        <f t="shared" si="74"/>
        <v>0</v>
      </c>
      <c r="AT279" s="88">
        <f t="shared" si="75"/>
        <v>0</v>
      </c>
      <c r="AU279" s="88">
        <f t="shared" si="76"/>
        <v>0</v>
      </c>
      <c r="AV279" s="88">
        <f t="shared" si="77"/>
        <v>0</v>
      </c>
      <c r="AW279" s="88">
        <f t="shared" si="78"/>
        <v>0</v>
      </c>
      <c r="AX279" s="88">
        <f t="shared" si="79"/>
        <v>0</v>
      </c>
      <c r="AY279" s="88">
        <f t="shared" si="80"/>
        <v>0</v>
      </c>
    </row>
    <row r="280" spans="1:51" s="48" customFormat="1">
      <c r="A280" s="72" t="str">
        <f>'Ref2'!I280</f>
        <v>E3333</v>
      </c>
      <c r="B280" s="72" t="str">
        <f>INDEX('Ref1'!$E:$E,MATCH($A280,'Ref1'!$A:$A,0))</f>
        <v>Taunton Deane</v>
      </c>
      <c r="C280" s="72" t="str">
        <f>INDEX('Ref2'!$E:$E,MATCH($A280,'Ref2'!$A:$A,0))</f>
        <v>No</v>
      </c>
      <c r="D280" s="86">
        <f>INDEX('1_GrowthAppeals'!V:V,MATCH($A280,'1_GrowthAppeals'!$A:$A,0))</f>
        <v>0</v>
      </c>
      <c r="E280" s="86">
        <f>INDEX('1_GrowthAppeals'!W:W,MATCH($A280,'1_GrowthAppeals'!$A:$A,0))</f>
        <v>0</v>
      </c>
      <c r="F280" s="86">
        <f>INDEX('1_GrowthAppeals'!X:X,MATCH($A280,'1_GrowthAppeals'!$A:$A,0))</f>
        <v>0</v>
      </c>
      <c r="G280" s="86">
        <f>INDEX('1_GrowthAppeals'!Y:Y,MATCH($A280,'1_GrowthAppeals'!$A:$A,0))</f>
        <v>0</v>
      </c>
      <c r="H280" s="86">
        <f>INDEX('1_GrowthAppeals'!Z:Z,MATCH($A280,'1_GrowthAppeals'!$A:$A,0))</f>
        <v>0</v>
      </c>
      <c r="I280" s="86">
        <f>INDEX('1_GrowthAppeals'!AA:AA,MATCH($A280,'1_GrowthAppeals'!$A:$A,0))</f>
        <v>0</v>
      </c>
      <c r="J280" s="86">
        <f>INDEX('1_GrowthAppeals'!AB:AB,MATCH($A280,'1_GrowthAppeals'!$A:$A,0))</f>
        <v>0</v>
      </c>
      <c r="K280" s="86">
        <f>INDEX('1_GrowthAppeals'!AC:AC,MATCH($A280,'1_GrowthAppeals'!$A:$A,0))</f>
        <v>0</v>
      </c>
      <c r="L280" s="86">
        <f>INDEX('1_GrowthAppeals'!AD:AD,MATCH($A280,'1_GrowthAppeals'!$A:$A,0))</f>
        <v>0</v>
      </c>
      <c r="M280" s="86">
        <f>INDEX('1_GrowthAppeals'!AE:AE,MATCH($A280,'1_GrowthAppeals'!$A:$A,0))</f>
        <v>0</v>
      </c>
      <c r="N280" s="86">
        <f>INDEX('1_GrowthAppeals'!AF:AF,MATCH($A280,'1_GrowthAppeals'!$A:$A,0))</f>
        <v>0</v>
      </c>
      <c r="O280" s="86">
        <f>INDEX('1_GrowthAppeals'!AG:AG,MATCH($A280,'1_GrowthAppeals'!$A:$A,0))</f>
        <v>0</v>
      </c>
      <c r="P280" s="86">
        <f>INDEX('1_GrowthAppeals'!AH:AH,MATCH($A280,'1_GrowthAppeals'!$A:$A,0))</f>
        <v>0</v>
      </c>
      <c r="Q280" s="86">
        <f>INDEX('1_GrowthAppeals'!AI:AI,MATCH($A280,'1_GrowthAppeals'!$A:$A,0))</f>
        <v>0</v>
      </c>
      <c r="R280" s="86">
        <f>INDEX('1_GrowthAppeals'!AJ:AJ,MATCH($A280,'1_GrowthAppeals'!$A:$A,0))</f>
        <v>0</v>
      </c>
      <c r="S280" s="325">
        <f>INDEX('1_GrowthAppeals'!AK:AK,MATCH($A280,'1_GrowthAppeals'!$A:$A,0))</f>
        <v>0</v>
      </c>
      <c r="T280" s="327"/>
      <c r="U280" s="95"/>
      <c r="V280" s="95"/>
      <c r="W280" s="95"/>
      <c r="X280" s="95"/>
      <c r="Y280" s="95"/>
      <c r="Z280" s="95"/>
      <c r="AA280" s="95"/>
      <c r="AB280" s="95"/>
      <c r="AC280" s="95"/>
      <c r="AD280" s="95"/>
      <c r="AE280" s="95"/>
      <c r="AF280" s="95"/>
      <c r="AG280" s="95"/>
      <c r="AH280" s="95"/>
      <c r="AI280" s="318"/>
      <c r="AJ280" s="322">
        <f t="shared" si="65"/>
        <v>0</v>
      </c>
      <c r="AK280" s="88">
        <f t="shared" si="66"/>
        <v>0</v>
      </c>
      <c r="AL280" s="88">
        <f t="shared" si="67"/>
        <v>0</v>
      </c>
      <c r="AM280" s="88">
        <f t="shared" si="68"/>
        <v>0</v>
      </c>
      <c r="AN280" s="88">
        <f t="shared" si="69"/>
        <v>0</v>
      </c>
      <c r="AO280" s="88">
        <f t="shared" si="70"/>
        <v>0</v>
      </c>
      <c r="AP280" s="88">
        <f t="shared" si="71"/>
        <v>0</v>
      </c>
      <c r="AQ280" s="88">
        <f t="shared" si="72"/>
        <v>0</v>
      </c>
      <c r="AR280" s="88">
        <f t="shared" si="73"/>
        <v>0</v>
      </c>
      <c r="AS280" s="88">
        <f t="shared" si="74"/>
        <v>0</v>
      </c>
      <c r="AT280" s="88">
        <f t="shared" si="75"/>
        <v>0</v>
      </c>
      <c r="AU280" s="88">
        <f t="shared" si="76"/>
        <v>0</v>
      </c>
      <c r="AV280" s="88">
        <f t="shared" si="77"/>
        <v>0</v>
      </c>
      <c r="AW280" s="88">
        <f t="shared" si="78"/>
        <v>0</v>
      </c>
      <c r="AX280" s="88">
        <f t="shared" si="79"/>
        <v>0</v>
      </c>
      <c r="AY280" s="88">
        <f t="shared" si="80"/>
        <v>0</v>
      </c>
    </row>
    <row r="281" spans="1:51" s="48" customFormat="1">
      <c r="A281" s="72" t="str">
        <f>'Ref2'!I281</f>
        <v>E1137</v>
      </c>
      <c r="B281" s="72" t="str">
        <f>INDEX('Ref1'!$E:$E,MATCH($A281,'Ref1'!$A:$A,0))</f>
        <v>Teignbridge</v>
      </c>
      <c r="C281" s="72" t="str">
        <f>INDEX('Ref2'!$E:$E,MATCH($A281,'Ref2'!$A:$A,0))</f>
        <v>No</v>
      </c>
      <c r="D281" s="86">
        <f>INDEX('1_GrowthAppeals'!V:V,MATCH($A281,'1_GrowthAppeals'!$A:$A,0))</f>
        <v>0</v>
      </c>
      <c r="E281" s="86">
        <f>INDEX('1_GrowthAppeals'!W:W,MATCH($A281,'1_GrowthAppeals'!$A:$A,0))</f>
        <v>0</v>
      </c>
      <c r="F281" s="86">
        <f>INDEX('1_GrowthAppeals'!X:X,MATCH($A281,'1_GrowthAppeals'!$A:$A,0))</f>
        <v>0</v>
      </c>
      <c r="G281" s="86">
        <f>INDEX('1_GrowthAppeals'!Y:Y,MATCH($A281,'1_GrowthAppeals'!$A:$A,0))</f>
        <v>0</v>
      </c>
      <c r="H281" s="86">
        <f>INDEX('1_GrowthAppeals'!Z:Z,MATCH($A281,'1_GrowthAppeals'!$A:$A,0))</f>
        <v>0</v>
      </c>
      <c r="I281" s="86">
        <f>INDEX('1_GrowthAppeals'!AA:AA,MATCH($A281,'1_GrowthAppeals'!$A:$A,0))</f>
        <v>0</v>
      </c>
      <c r="J281" s="86">
        <f>INDEX('1_GrowthAppeals'!AB:AB,MATCH($A281,'1_GrowthAppeals'!$A:$A,0))</f>
        <v>0</v>
      </c>
      <c r="K281" s="86">
        <f>INDEX('1_GrowthAppeals'!AC:AC,MATCH($A281,'1_GrowthAppeals'!$A:$A,0))</f>
        <v>0</v>
      </c>
      <c r="L281" s="86">
        <f>INDEX('1_GrowthAppeals'!AD:AD,MATCH($A281,'1_GrowthAppeals'!$A:$A,0))</f>
        <v>0</v>
      </c>
      <c r="M281" s="86">
        <f>INDEX('1_GrowthAppeals'!AE:AE,MATCH($A281,'1_GrowthAppeals'!$A:$A,0))</f>
        <v>0</v>
      </c>
      <c r="N281" s="86">
        <f>INDEX('1_GrowthAppeals'!AF:AF,MATCH($A281,'1_GrowthAppeals'!$A:$A,0))</f>
        <v>0</v>
      </c>
      <c r="O281" s="86">
        <f>INDEX('1_GrowthAppeals'!AG:AG,MATCH($A281,'1_GrowthAppeals'!$A:$A,0))</f>
        <v>0</v>
      </c>
      <c r="P281" s="86">
        <f>INDEX('1_GrowthAppeals'!AH:AH,MATCH($A281,'1_GrowthAppeals'!$A:$A,0))</f>
        <v>0</v>
      </c>
      <c r="Q281" s="86">
        <f>INDEX('1_GrowthAppeals'!AI:AI,MATCH($A281,'1_GrowthAppeals'!$A:$A,0))</f>
        <v>0</v>
      </c>
      <c r="R281" s="86">
        <f>INDEX('1_GrowthAppeals'!AJ:AJ,MATCH($A281,'1_GrowthAppeals'!$A:$A,0))</f>
        <v>0</v>
      </c>
      <c r="S281" s="325">
        <f>INDEX('1_GrowthAppeals'!AK:AK,MATCH($A281,'1_GrowthAppeals'!$A:$A,0))</f>
        <v>0</v>
      </c>
      <c r="T281" s="327"/>
      <c r="U281" s="95"/>
      <c r="V281" s="95"/>
      <c r="W281" s="95"/>
      <c r="X281" s="95"/>
      <c r="Y281" s="95"/>
      <c r="Z281" s="95"/>
      <c r="AA281" s="95"/>
      <c r="AB281" s="95"/>
      <c r="AC281" s="95"/>
      <c r="AD281" s="95"/>
      <c r="AE281" s="95"/>
      <c r="AF281" s="95"/>
      <c r="AG281" s="95"/>
      <c r="AH281" s="95"/>
      <c r="AI281" s="318"/>
      <c r="AJ281" s="322">
        <f t="shared" si="65"/>
        <v>0</v>
      </c>
      <c r="AK281" s="88">
        <f t="shared" si="66"/>
        <v>0</v>
      </c>
      <c r="AL281" s="88">
        <f t="shared" si="67"/>
        <v>0</v>
      </c>
      <c r="AM281" s="88">
        <f t="shared" si="68"/>
        <v>0</v>
      </c>
      <c r="AN281" s="88">
        <f t="shared" si="69"/>
        <v>0</v>
      </c>
      <c r="AO281" s="88">
        <f t="shared" si="70"/>
        <v>0</v>
      </c>
      <c r="AP281" s="88">
        <f t="shared" si="71"/>
        <v>0</v>
      </c>
      <c r="AQ281" s="88">
        <f t="shared" si="72"/>
        <v>0</v>
      </c>
      <c r="AR281" s="88">
        <f t="shared" si="73"/>
        <v>0</v>
      </c>
      <c r="AS281" s="88">
        <f t="shared" si="74"/>
        <v>0</v>
      </c>
      <c r="AT281" s="88">
        <f t="shared" si="75"/>
        <v>0</v>
      </c>
      <c r="AU281" s="88">
        <f t="shared" si="76"/>
        <v>0</v>
      </c>
      <c r="AV281" s="88">
        <f t="shared" si="77"/>
        <v>0</v>
      </c>
      <c r="AW281" s="88">
        <f t="shared" si="78"/>
        <v>0</v>
      </c>
      <c r="AX281" s="88">
        <f t="shared" si="79"/>
        <v>0</v>
      </c>
      <c r="AY281" s="88">
        <f t="shared" si="80"/>
        <v>0</v>
      </c>
    </row>
    <row r="282" spans="1:51" s="48" customFormat="1">
      <c r="A282" s="72" t="str">
        <f>'Ref2'!I282</f>
        <v>E3201</v>
      </c>
      <c r="B282" s="72" t="str">
        <f>INDEX('Ref1'!$E:$E,MATCH($A282,'Ref1'!$A:$A,0))</f>
        <v>Telford and the Wrekin</v>
      </c>
      <c r="C282" s="72" t="str">
        <f>INDEX('Ref2'!$E:$E,MATCH($A282,'Ref2'!$A:$A,0))</f>
        <v>No</v>
      </c>
      <c r="D282" s="86">
        <f>INDEX('1_GrowthAppeals'!V:V,MATCH($A282,'1_GrowthAppeals'!$A:$A,0))</f>
        <v>0</v>
      </c>
      <c r="E282" s="86">
        <f>INDEX('1_GrowthAppeals'!W:W,MATCH($A282,'1_GrowthAppeals'!$A:$A,0))</f>
        <v>0</v>
      </c>
      <c r="F282" s="86">
        <f>INDEX('1_GrowthAppeals'!X:X,MATCH($A282,'1_GrowthAppeals'!$A:$A,0))</f>
        <v>0</v>
      </c>
      <c r="G282" s="86">
        <f>INDEX('1_GrowthAppeals'!Y:Y,MATCH($A282,'1_GrowthAppeals'!$A:$A,0))</f>
        <v>0</v>
      </c>
      <c r="H282" s="86">
        <f>INDEX('1_GrowthAppeals'!Z:Z,MATCH($A282,'1_GrowthAppeals'!$A:$A,0))</f>
        <v>0</v>
      </c>
      <c r="I282" s="86">
        <f>INDEX('1_GrowthAppeals'!AA:AA,MATCH($A282,'1_GrowthAppeals'!$A:$A,0))</f>
        <v>0</v>
      </c>
      <c r="J282" s="86">
        <f>INDEX('1_GrowthAppeals'!AB:AB,MATCH($A282,'1_GrowthAppeals'!$A:$A,0))</f>
        <v>0</v>
      </c>
      <c r="K282" s="86">
        <f>INDEX('1_GrowthAppeals'!AC:AC,MATCH($A282,'1_GrowthAppeals'!$A:$A,0))</f>
        <v>0</v>
      </c>
      <c r="L282" s="86">
        <f>INDEX('1_GrowthAppeals'!AD:AD,MATCH($A282,'1_GrowthAppeals'!$A:$A,0))</f>
        <v>0</v>
      </c>
      <c r="M282" s="86">
        <f>INDEX('1_GrowthAppeals'!AE:AE,MATCH($A282,'1_GrowthAppeals'!$A:$A,0))</f>
        <v>0</v>
      </c>
      <c r="N282" s="86">
        <f>INDEX('1_GrowthAppeals'!AF:AF,MATCH($A282,'1_GrowthAppeals'!$A:$A,0))</f>
        <v>0</v>
      </c>
      <c r="O282" s="86">
        <f>INDEX('1_GrowthAppeals'!AG:AG,MATCH($A282,'1_GrowthAppeals'!$A:$A,0))</f>
        <v>0</v>
      </c>
      <c r="P282" s="86">
        <f>INDEX('1_GrowthAppeals'!AH:AH,MATCH($A282,'1_GrowthAppeals'!$A:$A,0))</f>
        <v>0</v>
      </c>
      <c r="Q282" s="86">
        <f>INDEX('1_GrowthAppeals'!AI:AI,MATCH($A282,'1_GrowthAppeals'!$A:$A,0))</f>
        <v>0</v>
      </c>
      <c r="R282" s="86">
        <f>INDEX('1_GrowthAppeals'!AJ:AJ,MATCH($A282,'1_GrowthAppeals'!$A:$A,0))</f>
        <v>0</v>
      </c>
      <c r="S282" s="325">
        <f>INDEX('1_GrowthAppeals'!AK:AK,MATCH($A282,'1_GrowthAppeals'!$A:$A,0))</f>
        <v>0</v>
      </c>
      <c r="T282" s="327"/>
      <c r="U282" s="95"/>
      <c r="V282" s="95"/>
      <c r="W282" s="95"/>
      <c r="X282" s="95"/>
      <c r="Y282" s="95"/>
      <c r="Z282" s="95"/>
      <c r="AA282" s="95"/>
      <c r="AB282" s="95"/>
      <c r="AC282" s="95"/>
      <c r="AD282" s="95"/>
      <c r="AE282" s="95"/>
      <c r="AF282" s="95"/>
      <c r="AG282" s="95"/>
      <c r="AH282" s="95"/>
      <c r="AI282" s="318"/>
      <c r="AJ282" s="322">
        <f t="shared" si="65"/>
        <v>0</v>
      </c>
      <c r="AK282" s="88">
        <f t="shared" si="66"/>
        <v>0</v>
      </c>
      <c r="AL282" s="88">
        <f t="shared" si="67"/>
        <v>0</v>
      </c>
      <c r="AM282" s="88">
        <f t="shared" si="68"/>
        <v>0</v>
      </c>
      <c r="AN282" s="88">
        <f t="shared" si="69"/>
        <v>0</v>
      </c>
      <c r="AO282" s="88">
        <f t="shared" si="70"/>
        <v>0</v>
      </c>
      <c r="AP282" s="88">
        <f t="shared" si="71"/>
        <v>0</v>
      </c>
      <c r="AQ282" s="88">
        <f t="shared" si="72"/>
        <v>0</v>
      </c>
      <c r="AR282" s="88">
        <f t="shared" si="73"/>
        <v>0</v>
      </c>
      <c r="AS282" s="88">
        <f t="shared" si="74"/>
        <v>0</v>
      </c>
      <c r="AT282" s="88">
        <f t="shared" si="75"/>
        <v>0</v>
      </c>
      <c r="AU282" s="88">
        <f t="shared" si="76"/>
        <v>0</v>
      </c>
      <c r="AV282" s="88">
        <f t="shared" si="77"/>
        <v>0</v>
      </c>
      <c r="AW282" s="88">
        <f t="shared" si="78"/>
        <v>0</v>
      </c>
      <c r="AX282" s="88">
        <f t="shared" si="79"/>
        <v>0</v>
      </c>
      <c r="AY282" s="88">
        <f t="shared" si="80"/>
        <v>0</v>
      </c>
    </row>
    <row r="283" spans="1:51" s="48" customFormat="1">
      <c r="A283" s="72" t="str">
        <f>'Ref2'!I283</f>
        <v>E1542</v>
      </c>
      <c r="B283" s="72" t="str">
        <f>INDEX('Ref1'!$E:$E,MATCH($A283,'Ref1'!$A:$A,0))</f>
        <v>Tendring</v>
      </c>
      <c r="C283" s="72" t="str">
        <f>INDEX('Ref2'!$E:$E,MATCH($A283,'Ref2'!$A:$A,0))</f>
        <v>No</v>
      </c>
      <c r="D283" s="86">
        <f>INDEX('1_GrowthAppeals'!V:V,MATCH($A283,'1_GrowthAppeals'!$A:$A,0))</f>
        <v>0</v>
      </c>
      <c r="E283" s="86">
        <f>INDEX('1_GrowthAppeals'!W:W,MATCH($A283,'1_GrowthAppeals'!$A:$A,0))</f>
        <v>0</v>
      </c>
      <c r="F283" s="86">
        <f>INDEX('1_GrowthAppeals'!X:X,MATCH($A283,'1_GrowthAppeals'!$A:$A,0))</f>
        <v>0</v>
      </c>
      <c r="G283" s="86">
        <f>INDEX('1_GrowthAppeals'!Y:Y,MATCH($A283,'1_GrowthAppeals'!$A:$A,0))</f>
        <v>0</v>
      </c>
      <c r="H283" s="86">
        <f>INDEX('1_GrowthAppeals'!Z:Z,MATCH($A283,'1_GrowthAppeals'!$A:$A,0))</f>
        <v>0</v>
      </c>
      <c r="I283" s="86">
        <f>INDEX('1_GrowthAppeals'!AA:AA,MATCH($A283,'1_GrowthAppeals'!$A:$A,0))</f>
        <v>0</v>
      </c>
      <c r="J283" s="86">
        <f>INDEX('1_GrowthAppeals'!AB:AB,MATCH($A283,'1_GrowthAppeals'!$A:$A,0))</f>
        <v>0</v>
      </c>
      <c r="K283" s="86">
        <f>INDEX('1_GrowthAppeals'!AC:AC,MATCH($A283,'1_GrowthAppeals'!$A:$A,0))</f>
        <v>0</v>
      </c>
      <c r="L283" s="86">
        <f>INDEX('1_GrowthAppeals'!AD:AD,MATCH($A283,'1_GrowthAppeals'!$A:$A,0))</f>
        <v>0</v>
      </c>
      <c r="M283" s="86">
        <f>INDEX('1_GrowthAppeals'!AE:AE,MATCH($A283,'1_GrowthAppeals'!$A:$A,0))</f>
        <v>0</v>
      </c>
      <c r="N283" s="86">
        <f>INDEX('1_GrowthAppeals'!AF:AF,MATCH($A283,'1_GrowthAppeals'!$A:$A,0))</f>
        <v>0</v>
      </c>
      <c r="O283" s="86">
        <f>INDEX('1_GrowthAppeals'!AG:AG,MATCH($A283,'1_GrowthAppeals'!$A:$A,0))</f>
        <v>0</v>
      </c>
      <c r="P283" s="86">
        <f>INDEX('1_GrowthAppeals'!AH:AH,MATCH($A283,'1_GrowthAppeals'!$A:$A,0))</f>
        <v>0</v>
      </c>
      <c r="Q283" s="86">
        <f>INDEX('1_GrowthAppeals'!AI:AI,MATCH($A283,'1_GrowthAppeals'!$A:$A,0))</f>
        <v>0</v>
      </c>
      <c r="R283" s="86">
        <f>INDEX('1_GrowthAppeals'!AJ:AJ,MATCH($A283,'1_GrowthAppeals'!$A:$A,0))</f>
        <v>0</v>
      </c>
      <c r="S283" s="325">
        <f>INDEX('1_GrowthAppeals'!AK:AK,MATCH($A283,'1_GrowthAppeals'!$A:$A,0))</f>
        <v>0</v>
      </c>
      <c r="T283" s="327"/>
      <c r="U283" s="95"/>
      <c r="V283" s="95"/>
      <c r="W283" s="95"/>
      <c r="X283" s="95"/>
      <c r="Y283" s="95"/>
      <c r="Z283" s="95"/>
      <c r="AA283" s="95"/>
      <c r="AB283" s="95"/>
      <c r="AC283" s="95"/>
      <c r="AD283" s="95"/>
      <c r="AE283" s="95"/>
      <c r="AF283" s="95"/>
      <c r="AG283" s="95"/>
      <c r="AH283" s="95"/>
      <c r="AI283" s="318"/>
      <c r="AJ283" s="322">
        <f t="shared" si="65"/>
        <v>0</v>
      </c>
      <c r="AK283" s="88">
        <f t="shared" si="66"/>
        <v>0</v>
      </c>
      <c r="AL283" s="88">
        <f t="shared" si="67"/>
        <v>0</v>
      </c>
      <c r="AM283" s="88">
        <f t="shared" si="68"/>
        <v>0</v>
      </c>
      <c r="AN283" s="88">
        <f t="shared" si="69"/>
        <v>0</v>
      </c>
      <c r="AO283" s="88">
        <f t="shared" si="70"/>
        <v>0</v>
      </c>
      <c r="AP283" s="88">
        <f t="shared" si="71"/>
        <v>0</v>
      </c>
      <c r="AQ283" s="88">
        <f t="shared" si="72"/>
        <v>0</v>
      </c>
      <c r="AR283" s="88">
        <f t="shared" si="73"/>
        <v>0</v>
      </c>
      <c r="AS283" s="88">
        <f t="shared" si="74"/>
        <v>0</v>
      </c>
      <c r="AT283" s="88">
        <f t="shared" si="75"/>
        <v>0</v>
      </c>
      <c r="AU283" s="88">
        <f t="shared" si="76"/>
        <v>0</v>
      </c>
      <c r="AV283" s="88">
        <f t="shared" si="77"/>
        <v>0</v>
      </c>
      <c r="AW283" s="88">
        <f t="shared" si="78"/>
        <v>0</v>
      </c>
      <c r="AX283" s="88">
        <f t="shared" si="79"/>
        <v>0</v>
      </c>
      <c r="AY283" s="88">
        <f t="shared" si="80"/>
        <v>0</v>
      </c>
    </row>
    <row r="284" spans="1:51" s="48" customFormat="1">
      <c r="A284" s="72" t="str">
        <f>'Ref2'!I284</f>
        <v>E1742</v>
      </c>
      <c r="B284" s="72" t="str">
        <f>INDEX('Ref1'!$E:$E,MATCH($A284,'Ref1'!$A:$A,0))</f>
        <v>Test Valley</v>
      </c>
      <c r="C284" s="72" t="str">
        <f>INDEX('Ref2'!$E:$E,MATCH($A284,'Ref2'!$A:$A,0))</f>
        <v>No</v>
      </c>
      <c r="D284" s="86">
        <f>INDEX('1_GrowthAppeals'!V:V,MATCH($A284,'1_GrowthAppeals'!$A:$A,0))</f>
        <v>0</v>
      </c>
      <c r="E284" s="86">
        <f>INDEX('1_GrowthAppeals'!W:W,MATCH($A284,'1_GrowthAppeals'!$A:$A,0))</f>
        <v>0</v>
      </c>
      <c r="F284" s="86">
        <f>INDEX('1_GrowthAppeals'!X:X,MATCH($A284,'1_GrowthAppeals'!$A:$A,0))</f>
        <v>0</v>
      </c>
      <c r="G284" s="86">
        <f>INDEX('1_GrowthAppeals'!Y:Y,MATCH($A284,'1_GrowthAppeals'!$A:$A,0))</f>
        <v>0</v>
      </c>
      <c r="H284" s="86">
        <f>INDEX('1_GrowthAppeals'!Z:Z,MATCH($A284,'1_GrowthAppeals'!$A:$A,0))</f>
        <v>0</v>
      </c>
      <c r="I284" s="86">
        <f>INDEX('1_GrowthAppeals'!AA:AA,MATCH($A284,'1_GrowthAppeals'!$A:$A,0))</f>
        <v>0</v>
      </c>
      <c r="J284" s="86">
        <f>INDEX('1_GrowthAppeals'!AB:AB,MATCH($A284,'1_GrowthAppeals'!$A:$A,0))</f>
        <v>0</v>
      </c>
      <c r="K284" s="86">
        <f>INDEX('1_GrowthAppeals'!AC:AC,MATCH($A284,'1_GrowthAppeals'!$A:$A,0))</f>
        <v>0</v>
      </c>
      <c r="L284" s="86">
        <f>INDEX('1_GrowthAppeals'!AD:AD,MATCH($A284,'1_GrowthAppeals'!$A:$A,0))</f>
        <v>0</v>
      </c>
      <c r="M284" s="86">
        <f>INDEX('1_GrowthAppeals'!AE:AE,MATCH($A284,'1_GrowthAppeals'!$A:$A,0))</f>
        <v>0</v>
      </c>
      <c r="N284" s="86">
        <f>INDEX('1_GrowthAppeals'!AF:AF,MATCH($A284,'1_GrowthAppeals'!$A:$A,0))</f>
        <v>0</v>
      </c>
      <c r="O284" s="86">
        <f>INDEX('1_GrowthAppeals'!AG:AG,MATCH($A284,'1_GrowthAppeals'!$A:$A,0))</f>
        <v>0</v>
      </c>
      <c r="P284" s="86">
        <f>INDEX('1_GrowthAppeals'!AH:AH,MATCH($A284,'1_GrowthAppeals'!$A:$A,0))</f>
        <v>0</v>
      </c>
      <c r="Q284" s="86">
        <f>INDEX('1_GrowthAppeals'!AI:AI,MATCH($A284,'1_GrowthAppeals'!$A:$A,0))</f>
        <v>0</v>
      </c>
      <c r="R284" s="86">
        <f>INDEX('1_GrowthAppeals'!AJ:AJ,MATCH($A284,'1_GrowthAppeals'!$A:$A,0))</f>
        <v>0</v>
      </c>
      <c r="S284" s="325">
        <f>INDEX('1_GrowthAppeals'!AK:AK,MATCH($A284,'1_GrowthAppeals'!$A:$A,0))</f>
        <v>0</v>
      </c>
      <c r="T284" s="327"/>
      <c r="U284" s="95"/>
      <c r="V284" s="95"/>
      <c r="W284" s="95"/>
      <c r="X284" s="95"/>
      <c r="Y284" s="95"/>
      <c r="Z284" s="95"/>
      <c r="AA284" s="95"/>
      <c r="AB284" s="95"/>
      <c r="AC284" s="95"/>
      <c r="AD284" s="95"/>
      <c r="AE284" s="95"/>
      <c r="AF284" s="95"/>
      <c r="AG284" s="95"/>
      <c r="AH284" s="95"/>
      <c r="AI284" s="318"/>
      <c r="AJ284" s="322">
        <f t="shared" si="65"/>
        <v>0</v>
      </c>
      <c r="AK284" s="88">
        <f t="shared" si="66"/>
        <v>0</v>
      </c>
      <c r="AL284" s="88">
        <f t="shared" si="67"/>
        <v>0</v>
      </c>
      <c r="AM284" s="88">
        <f t="shared" si="68"/>
        <v>0</v>
      </c>
      <c r="AN284" s="88">
        <f t="shared" si="69"/>
        <v>0</v>
      </c>
      <c r="AO284" s="88">
        <f t="shared" si="70"/>
        <v>0</v>
      </c>
      <c r="AP284" s="88">
        <f t="shared" si="71"/>
        <v>0</v>
      </c>
      <c r="AQ284" s="88">
        <f t="shared" si="72"/>
        <v>0</v>
      </c>
      <c r="AR284" s="88">
        <f t="shared" si="73"/>
        <v>0</v>
      </c>
      <c r="AS284" s="88">
        <f t="shared" si="74"/>
        <v>0</v>
      </c>
      <c r="AT284" s="88">
        <f t="shared" si="75"/>
        <v>0</v>
      </c>
      <c r="AU284" s="88">
        <f t="shared" si="76"/>
        <v>0</v>
      </c>
      <c r="AV284" s="88">
        <f t="shared" si="77"/>
        <v>0</v>
      </c>
      <c r="AW284" s="88">
        <f t="shared" si="78"/>
        <v>0</v>
      </c>
      <c r="AX284" s="88">
        <f t="shared" si="79"/>
        <v>0</v>
      </c>
      <c r="AY284" s="88">
        <f t="shared" si="80"/>
        <v>0</v>
      </c>
    </row>
    <row r="285" spans="1:51" s="48" customFormat="1">
      <c r="A285" s="72" t="str">
        <f>'Ref2'!I285</f>
        <v>E1636</v>
      </c>
      <c r="B285" s="72" t="str">
        <f>INDEX('Ref1'!$E:$E,MATCH($A285,'Ref1'!$A:$A,0))</f>
        <v>Tewkesbury</v>
      </c>
      <c r="C285" s="72" t="str">
        <f>INDEX('Ref2'!$E:$E,MATCH($A285,'Ref2'!$A:$A,0))</f>
        <v>No</v>
      </c>
      <c r="D285" s="86">
        <f>INDEX('1_GrowthAppeals'!V:V,MATCH($A285,'1_GrowthAppeals'!$A:$A,0))</f>
        <v>0</v>
      </c>
      <c r="E285" s="86">
        <f>INDEX('1_GrowthAppeals'!W:W,MATCH($A285,'1_GrowthAppeals'!$A:$A,0))</f>
        <v>0</v>
      </c>
      <c r="F285" s="86">
        <f>INDEX('1_GrowthAppeals'!X:X,MATCH($A285,'1_GrowthAppeals'!$A:$A,0))</f>
        <v>0</v>
      </c>
      <c r="G285" s="86">
        <f>INDEX('1_GrowthAppeals'!Y:Y,MATCH($A285,'1_GrowthAppeals'!$A:$A,0))</f>
        <v>0</v>
      </c>
      <c r="H285" s="86">
        <f>INDEX('1_GrowthAppeals'!Z:Z,MATCH($A285,'1_GrowthAppeals'!$A:$A,0))</f>
        <v>0</v>
      </c>
      <c r="I285" s="86">
        <f>INDEX('1_GrowthAppeals'!AA:AA,MATCH($A285,'1_GrowthAppeals'!$A:$A,0))</f>
        <v>0</v>
      </c>
      <c r="J285" s="86">
        <f>INDEX('1_GrowthAppeals'!AB:AB,MATCH($A285,'1_GrowthAppeals'!$A:$A,0))</f>
        <v>0</v>
      </c>
      <c r="K285" s="86">
        <f>INDEX('1_GrowthAppeals'!AC:AC,MATCH($A285,'1_GrowthAppeals'!$A:$A,0))</f>
        <v>0</v>
      </c>
      <c r="L285" s="86">
        <f>INDEX('1_GrowthAppeals'!AD:AD,MATCH($A285,'1_GrowthAppeals'!$A:$A,0))</f>
        <v>0</v>
      </c>
      <c r="M285" s="86">
        <f>INDEX('1_GrowthAppeals'!AE:AE,MATCH($A285,'1_GrowthAppeals'!$A:$A,0))</f>
        <v>0</v>
      </c>
      <c r="N285" s="86">
        <f>INDEX('1_GrowthAppeals'!AF:AF,MATCH($A285,'1_GrowthAppeals'!$A:$A,0))</f>
        <v>0</v>
      </c>
      <c r="O285" s="86">
        <f>INDEX('1_GrowthAppeals'!AG:AG,MATCH($A285,'1_GrowthAppeals'!$A:$A,0))</f>
        <v>0</v>
      </c>
      <c r="P285" s="86">
        <f>INDEX('1_GrowthAppeals'!AH:AH,MATCH($A285,'1_GrowthAppeals'!$A:$A,0))</f>
        <v>0</v>
      </c>
      <c r="Q285" s="86">
        <f>INDEX('1_GrowthAppeals'!AI:AI,MATCH($A285,'1_GrowthAppeals'!$A:$A,0))</f>
        <v>0</v>
      </c>
      <c r="R285" s="86">
        <f>INDEX('1_GrowthAppeals'!AJ:AJ,MATCH($A285,'1_GrowthAppeals'!$A:$A,0))</f>
        <v>0</v>
      </c>
      <c r="S285" s="325">
        <f>INDEX('1_GrowthAppeals'!AK:AK,MATCH($A285,'1_GrowthAppeals'!$A:$A,0))</f>
        <v>0</v>
      </c>
      <c r="T285" s="327"/>
      <c r="U285" s="95"/>
      <c r="V285" s="95"/>
      <c r="W285" s="95"/>
      <c r="X285" s="95"/>
      <c r="Y285" s="95"/>
      <c r="Z285" s="95"/>
      <c r="AA285" s="95"/>
      <c r="AB285" s="95"/>
      <c r="AC285" s="95"/>
      <c r="AD285" s="95"/>
      <c r="AE285" s="95"/>
      <c r="AF285" s="95"/>
      <c r="AG285" s="95"/>
      <c r="AH285" s="95"/>
      <c r="AI285" s="318"/>
      <c r="AJ285" s="322">
        <f t="shared" si="65"/>
        <v>0</v>
      </c>
      <c r="AK285" s="88">
        <f t="shared" si="66"/>
        <v>0</v>
      </c>
      <c r="AL285" s="88">
        <f t="shared" si="67"/>
        <v>0</v>
      </c>
      <c r="AM285" s="88">
        <f t="shared" si="68"/>
        <v>0</v>
      </c>
      <c r="AN285" s="88">
        <f t="shared" si="69"/>
        <v>0</v>
      </c>
      <c r="AO285" s="88">
        <f t="shared" si="70"/>
        <v>0</v>
      </c>
      <c r="AP285" s="88">
        <f t="shared" si="71"/>
        <v>0</v>
      </c>
      <c r="AQ285" s="88">
        <f t="shared" si="72"/>
        <v>0</v>
      </c>
      <c r="AR285" s="88">
        <f t="shared" si="73"/>
        <v>0</v>
      </c>
      <c r="AS285" s="88">
        <f t="shared" si="74"/>
        <v>0</v>
      </c>
      <c r="AT285" s="88">
        <f t="shared" si="75"/>
        <v>0</v>
      </c>
      <c r="AU285" s="88">
        <f t="shared" si="76"/>
        <v>0</v>
      </c>
      <c r="AV285" s="88">
        <f t="shared" si="77"/>
        <v>0</v>
      </c>
      <c r="AW285" s="88">
        <f t="shared" si="78"/>
        <v>0</v>
      </c>
      <c r="AX285" s="88">
        <f t="shared" si="79"/>
        <v>0</v>
      </c>
      <c r="AY285" s="88">
        <f t="shared" si="80"/>
        <v>0</v>
      </c>
    </row>
    <row r="286" spans="1:51" s="48" customFormat="1">
      <c r="A286" s="72" t="str">
        <f>'Ref2'!I286</f>
        <v>E2242</v>
      </c>
      <c r="B286" s="72" t="str">
        <f>INDEX('Ref1'!$E:$E,MATCH($A286,'Ref1'!$A:$A,0))</f>
        <v>Thanet</v>
      </c>
      <c r="C286" s="72" t="str">
        <f>INDEX('Ref2'!$E:$E,MATCH($A286,'Ref2'!$A:$A,0))</f>
        <v>No</v>
      </c>
      <c r="D286" s="86">
        <f>INDEX('1_GrowthAppeals'!V:V,MATCH($A286,'1_GrowthAppeals'!$A:$A,0))</f>
        <v>0</v>
      </c>
      <c r="E286" s="86">
        <f>INDEX('1_GrowthAppeals'!W:W,MATCH($A286,'1_GrowthAppeals'!$A:$A,0))</f>
        <v>0</v>
      </c>
      <c r="F286" s="86">
        <f>INDEX('1_GrowthAppeals'!X:X,MATCH($A286,'1_GrowthAppeals'!$A:$A,0))</f>
        <v>0</v>
      </c>
      <c r="G286" s="86">
        <f>INDEX('1_GrowthAppeals'!Y:Y,MATCH($A286,'1_GrowthAppeals'!$A:$A,0))</f>
        <v>0</v>
      </c>
      <c r="H286" s="86">
        <f>INDEX('1_GrowthAppeals'!Z:Z,MATCH($A286,'1_GrowthAppeals'!$A:$A,0))</f>
        <v>0</v>
      </c>
      <c r="I286" s="86">
        <f>INDEX('1_GrowthAppeals'!AA:AA,MATCH($A286,'1_GrowthAppeals'!$A:$A,0))</f>
        <v>0</v>
      </c>
      <c r="J286" s="86">
        <f>INDEX('1_GrowthAppeals'!AB:AB,MATCH($A286,'1_GrowthAppeals'!$A:$A,0))</f>
        <v>0</v>
      </c>
      <c r="K286" s="86">
        <f>INDEX('1_GrowthAppeals'!AC:AC,MATCH($A286,'1_GrowthAppeals'!$A:$A,0))</f>
        <v>0</v>
      </c>
      <c r="L286" s="86">
        <f>INDEX('1_GrowthAppeals'!AD:AD,MATCH($A286,'1_GrowthAppeals'!$A:$A,0))</f>
        <v>0</v>
      </c>
      <c r="M286" s="86">
        <f>INDEX('1_GrowthAppeals'!AE:AE,MATCH($A286,'1_GrowthAppeals'!$A:$A,0))</f>
        <v>0</v>
      </c>
      <c r="N286" s="86">
        <f>INDEX('1_GrowthAppeals'!AF:AF,MATCH($A286,'1_GrowthAppeals'!$A:$A,0))</f>
        <v>0</v>
      </c>
      <c r="O286" s="86">
        <f>INDEX('1_GrowthAppeals'!AG:AG,MATCH($A286,'1_GrowthAppeals'!$A:$A,0))</f>
        <v>0</v>
      </c>
      <c r="P286" s="86">
        <f>INDEX('1_GrowthAppeals'!AH:AH,MATCH($A286,'1_GrowthAppeals'!$A:$A,0))</f>
        <v>0</v>
      </c>
      <c r="Q286" s="86">
        <f>INDEX('1_GrowthAppeals'!AI:AI,MATCH($A286,'1_GrowthAppeals'!$A:$A,0))</f>
        <v>0</v>
      </c>
      <c r="R286" s="86">
        <f>INDEX('1_GrowthAppeals'!AJ:AJ,MATCH($A286,'1_GrowthAppeals'!$A:$A,0))</f>
        <v>0</v>
      </c>
      <c r="S286" s="325">
        <f>INDEX('1_GrowthAppeals'!AK:AK,MATCH($A286,'1_GrowthAppeals'!$A:$A,0))</f>
        <v>0</v>
      </c>
      <c r="T286" s="327"/>
      <c r="U286" s="95"/>
      <c r="V286" s="95"/>
      <c r="W286" s="95"/>
      <c r="X286" s="95"/>
      <c r="Y286" s="95"/>
      <c r="Z286" s="95"/>
      <c r="AA286" s="95"/>
      <c r="AB286" s="95"/>
      <c r="AC286" s="95"/>
      <c r="AD286" s="95"/>
      <c r="AE286" s="95"/>
      <c r="AF286" s="95"/>
      <c r="AG286" s="95"/>
      <c r="AH286" s="95"/>
      <c r="AI286" s="318"/>
      <c r="AJ286" s="322">
        <f t="shared" si="65"/>
        <v>0</v>
      </c>
      <c r="AK286" s="88">
        <f t="shared" si="66"/>
        <v>0</v>
      </c>
      <c r="AL286" s="88">
        <f t="shared" si="67"/>
        <v>0</v>
      </c>
      <c r="AM286" s="88">
        <f t="shared" si="68"/>
        <v>0</v>
      </c>
      <c r="AN286" s="88">
        <f t="shared" si="69"/>
        <v>0</v>
      </c>
      <c r="AO286" s="88">
        <f t="shared" si="70"/>
        <v>0</v>
      </c>
      <c r="AP286" s="88">
        <f t="shared" si="71"/>
        <v>0</v>
      </c>
      <c r="AQ286" s="88">
        <f t="shared" si="72"/>
        <v>0</v>
      </c>
      <c r="AR286" s="88">
        <f t="shared" si="73"/>
        <v>0</v>
      </c>
      <c r="AS286" s="88">
        <f t="shared" si="74"/>
        <v>0</v>
      </c>
      <c r="AT286" s="88">
        <f t="shared" si="75"/>
        <v>0</v>
      </c>
      <c r="AU286" s="88">
        <f t="shared" si="76"/>
        <v>0</v>
      </c>
      <c r="AV286" s="88">
        <f t="shared" si="77"/>
        <v>0</v>
      </c>
      <c r="AW286" s="88">
        <f t="shared" si="78"/>
        <v>0</v>
      </c>
      <c r="AX286" s="88">
        <f t="shared" si="79"/>
        <v>0</v>
      </c>
      <c r="AY286" s="88">
        <f t="shared" si="80"/>
        <v>0</v>
      </c>
    </row>
    <row r="287" spans="1:51" s="48" customFormat="1">
      <c r="A287" s="72" t="str">
        <f>'Ref2'!I287</f>
        <v>E1938</v>
      </c>
      <c r="B287" s="72" t="str">
        <f>INDEX('Ref1'!$E:$E,MATCH($A287,'Ref1'!$A:$A,0))</f>
        <v>Three Rivers</v>
      </c>
      <c r="C287" s="72" t="str">
        <f>INDEX('Ref2'!$E:$E,MATCH($A287,'Ref2'!$A:$A,0))</f>
        <v>No</v>
      </c>
      <c r="D287" s="86">
        <f>INDEX('1_GrowthAppeals'!V:V,MATCH($A287,'1_GrowthAppeals'!$A:$A,0))</f>
        <v>0</v>
      </c>
      <c r="E287" s="86">
        <f>INDEX('1_GrowthAppeals'!W:W,MATCH($A287,'1_GrowthAppeals'!$A:$A,0))</f>
        <v>0</v>
      </c>
      <c r="F287" s="86">
        <f>INDEX('1_GrowthAppeals'!X:X,MATCH($A287,'1_GrowthAppeals'!$A:$A,0))</f>
        <v>0</v>
      </c>
      <c r="G287" s="86">
        <f>INDEX('1_GrowthAppeals'!Y:Y,MATCH($A287,'1_GrowthAppeals'!$A:$A,0))</f>
        <v>0</v>
      </c>
      <c r="H287" s="86">
        <f>INDEX('1_GrowthAppeals'!Z:Z,MATCH($A287,'1_GrowthAppeals'!$A:$A,0))</f>
        <v>0</v>
      </c>
      <c r="I287" s="86">
        <f>INDEX('1_GrowthAppeals'!AA:AA,MATCH($A287,'1_GrowthAppeals'!$A:$A,0))</f>
        <v>0</v>
      </c>
      <c r="J287" s="86">
        <f>INDEX('1_GrowthAppeals'!AB:AB,MATCH($A287,'1_GrowthAppeals'!$A:$A,0))</f>
        <v>0</v>
      </c>
      <c r="K287" s="86">
        <f>INDEX('1_GrowthAppeals'!AC:AC,MATCH($A287,'1_GrowthAppeals'!$A:$A,0))</f>
        <v>0</v>
      </c>
      <c r="L287" s="86">
        <f>INDEX('1_GrowthAppeals'!AD:AD,MATCH($A287,'1_GrowthAppeals'!$A:$A,0))</f>
        <v>0</v>
      </c>
      <c r="M287" s="86">
        <f>INDEX('1_GrowthAppeals'!AE:AE,MATCH($A287,'1_GrowthAppeals'!$A:$A,0))</f>
        <v>0</v>
      </c>
      <c r="N287" s="86">
        <f>INDEX('1_GrowthAppeals'!AF:AF,MATCH($A287,'1_GrowthAppeals'!$A:$A,0))</f>
        <v>0</v>
      </c>
      <c r="O287" s="86">
        <f>INDEX('1_GrowthAppeals'!AG:AG,MATCH($A287,'1_GrowthAppeals'!$A:$A,0))</f>
        <v>0</v>
      </c>
      <c r="P287" s="86">
        <f>INDEX('1_GrowthAppeals'!AH:AH,MATCH($A287,'1_GrowthAppeals'!$A:$A,0))</f>
        <v>0</v>
      </c>
      <c r="Q287" s="86">
        <f>INDEX('1_GrowthAppeals'!AI:AI,MATCH($A287,'1_GrowthAppeals'!$A:$A,0))</f>
        <v>0</v>
      </c>
      <c r="R287" s="86">
        <f>INDEX('1_GrowthAppeals'!AJ:AJ,MATCH($A287,'1_GrowthAppeals'!$A:$A,0))</f>
        <v>0</v>
      </c>
      <c r="S287" s="325">
        <f>INDEX('1_GrowthAppeals'!AK:AK,MATCH($A287,'1_GrowthAppeals'!$A:$A,0))</f>
        <v>0</v>
      </c>
      <c r="T287" s="327"/>
      <c r="U287" s="95"/>
      <c r="V287" s="95"/>
      <c r="W287" s="95"/>
      <c r="X287" s="95"/>
      <c r="Y287" s="95"/>
      <c r="Z287" s="95"/>
      <c r="AA287" s="95"/>
      <c r="AB287" s="95"/>
      <c r="AC287" s="95"/>
      <c r="AD287" s="95"/>
      <c r="AE287" s="95"/>
      <c r="AF287" s="95"/>
      <c r="AG287" s="95"/>
      <c r="AH287" s="95"/>
      <c r="AI287" s="318"/>
      <c r="AJ287" s="322">
        <f t="shared" si="65"/>
        <v>0</v>
      </c>
      <c r="AK287" s="88">
        <f t="shared" si="66"/>
        <v>0</v>
      </c>
      <c r="AL287" s="88">
        <f t="shared" si="67"/>
        <v>0</v>
      </c>
      <c r="AM287" s="88">
        <f t="shared" si="68"/>
        <v>0</v>
      </c>
      <c r="AN287" s="88">
        <f t="shared" si="69"/>
        <v>0</v>
      </c>
      <c r="AO287" s="88">
        <f t="shared" si="70"/>
        <v>0</v>
      </c>
      <c r="AP287" s="88">
        <f t="shared" si="71"/>
        <v>0</v>
      </c>
      <c r="AQ287" s="88">
        <f t="shared" si="72"/>
        <v>0</v>
      </c>
      <c r="AR287" s="88">
        <f t="shared" si="73"/>
        <v>0</v>
      </c>
      <c r="AS287" s="88">
        <f t="shared" si="74"/>
        <v>0</v>
      </c>
      <c r="AT287" s="88">
        <f t="shared" si="75"/>
        <v>0</v>
      </c>
      <c r="AU287" s="88">
        <f t="shared" si="76"/>
        <v>0</v>
      </c>
      <c r="AV287" s="88">
        <f t="shared" si="77"/>
        <v>0</v>
      </c>
      <c r="AW287" s="88">
        <f t="shared" si="78"/>
        <v>0</v>
      </c>
      <c r="AX287" s="88">
        <f t="shared" si="79"/>
        <v>0</v>
      </c>
      <c r="AY287" s="88">
        <f t="shared" si="80"/>
        <v>0</v>
      </c>
    </row>
    <row r="288" spans="1:51" s="48" customFormat="1">
      <c r="A288" s="72" t="str">
        <f>'Ref2'!I288</f>
        <v>E1502</v>
      </c>
      <c r="B288" s="72" t="str">
        <f>INDEX('Ref1'!$E:$E,MATCH($A288,'Ref1'!$A:$A,0))</f>
        <v>Thurrock</v>
      </c>
      <c r="C288" s="72" t="str">
        <f>INDEX('Ref2'!$E:$E,MATCH($A288,'Ref2'!$A:$A,0))</f>
        <v>No</v>
      </c>
      <c r="D288" s="86">
        <f>INDEX('1_GrowthAppeals'!V:V,MATCH($A288,'1_GrowthAppeals'!$A:$A,0))</f>
        <v>0</v>
      </c>
      <c r="E288" s="86">
        <f>INDEX('1_GrowthAppeals'!W:W,MATCH($A288,'1_GrowthAppeals'!$A:$A,0))</f>
        <v>0</v>
      </c>
      <c r="F288" s="86">
        <f>INDEX('1_GrowthAppeals'!X:X,MATCH($A288,'1_GrowthAppeals'!$A:$A,0))</f>
        <v>0</v>
      </c>
      <c r="G288" s="86">
        <f>INDEX('1_GrowthAppeals'!Y:Y,MATCH($A288,'1_GrowthAppeals'!$A:$A,0))</f>
        <v>0</v>
      </c>
      <c r="H288" s="86">
        <f>INDEX('1_GrowthAppeals'!Z:Z,MATCH($A288,'1_GrowthAppeals'!$A:$A,0))</f>
        <v>0</v>
      </c>
      <c r="I288" s="86">
        <f>INDEX('1_GrowthAppeals'!AA:AA,MATCH($A288,'1_GrowthAppeals'!$A:$A,0))</f>
        <v>0</v>
      </c>
      <c r="J288" s="86">
        <f>INDEX('1_GrowthAppeals'!AB:AB,MATCH($A288,'1_GrowthAppeals'!$A:$A,0))</f>
        <v>0</v>
      </c>
      <c r="K288" s="86">
        <f>INDEX('1_GrowthAppeals'!AC:AC,MATCH($A288,'1_GrowthAppeals'!$A:$A,0))</f>
        <v>0</v>
      </c>
      <c r="L288" s="86">
        <f>INDEX('1_GrowthAppeals'!AD:AD,MATCH($A288,'1_GrowthAppeals'!$A:$A,0))</f>
        <v>0</v>
      </c>
      <c r="M288" s="86">
        <f>INDEX('1_GrowthAppeals'!AE:AE,MATCH($A288,'1_GrowthAppeals'!$A:$A,0))</f>
        <v>0</v>
      </c>
      <c r="N288" s="86">
        <f>INDEX('1_GrowthAppeals'!AF:AF,MATCH($A288,'1_GrowthAppeals'!$A:$A,0))</f>
        <v>0</v>
      </c>
      <c r="O288" s="86">
        <f>INDEX('1_GrowthAppeals'!AG:AG,MATCH($A288,'1_GrowthAppeals'!$A:$A,0))</f>
        <v>0</v>
      </c>
      <c r="P288" s="86">
        <f>INDEX('1_GrowthAppeals'!AH:AH,MATCH($A288,'1_GrowthAppeals'!$A:$A,0))</f>
        <v>0</v>
      </c>
      <c r="Q288" s="86">
        <f>INDEX('1_GrowthAppeals'!AI:AI,MATCH($A288,'1_GrowthAppeals'!$A:$A,0))</f>
        <v>0</v>
      </c>
      <c r="R288" s="86">
        <f>INDEX('1_GrowthAppeals'!AJ:AJ,MATCH($A288,'1_GrowthAppeals'!$A:$A,0))</f>
        <v>0</v>
      </c>
      <c r="S288" s="325">
        <f>INDEX('1_GrowthAppeals'!AK:AK,MATCH($A288,'1_GrowthAppeals'!$A:$A,0))</f>
        <v>0</v>
      </c>
      <c r="T288" s="327"/>
      <c r="U288" s="95"/>
      <c r="V288" s="95"/>
      <c r="W288" s="95"/>
      <c r="X288" s="95"/>
      <c r="Y288" s="95"/>
      <c r="Z288" s="95"/>
      <c r="AA288" s="95"/>
      <c r="AB288" s="95"/>
      <c r="AC288" s="95"/>
      <c r="AD288" s="95"/>
      <c r="AE288" s="95"/>
      <c r="AF288" s="95"/>
      <c r="AG288" s="95"/>
      <c r="AH288" s="95"/>
      <c r="AI288" s="318"/>
      <c r="AJ288" s="322">
        <f t="shared" si="65"/>
        <v>0</v>
      </c>
      <c r="AK288" s="88">
        <f t="shared" si="66"/>
        <v>0</v>
      </c>
      <c r="AL288" s="88">
        <f t="shared" si="67"/>
        <v>0</v>
      </c>
      <c r="AM288" s="88">
        <f t="shared" si="68"/>
        <v>0</v>
      </c>
      <c r="AN288" s="88">
        <f t="shared" si="69"/>
        <v>0</v>
      </c>
      <c r="AO288" s="88">
        <f t="shared" si="70"/>
        <v>0</v>
      </c>
      <c r="AP288" s="88">
        <f t="shared" si="71"/>
        <v>0</v>
      </c>
      <c r="AQ288" s="88">
        <f t="shared" si="72"/>
        <v>0</v>
      </c>
      <c r="AR288" s="88">
        <f t="shared" si="73"/>
        <v>0</v>
      </c>
      <c r="AS288" s="88">
        <f t="shared" si="74"/>
        <v>0</v>
      </c>
      <c r="AT288" s="88">
        <f t="shared" si="75"/>
        <v>0</v>
      </c>
      <c r="AU288" s="88">
        <f t="shared" si="76"/>
        <v>0</v>
      </c>
      <c r="AV288" s="88">
        <f t="shared" si="77"/>
        <v>0</v>
      </c>
      <c r="AW288" s="88">
        <f t="shared" si="78"/>
        <v>0</v>
      </c>
      <c r="AX288" s="88">
        <f t="shared" si="79"/>
        <v>0</v>
      </c>
      <c r="AY288" s="88">
        <f t="shared" si="80"/>
        <v>0</v>
      </c>
    </row>
    <row r="289" spans="1:51" s="48" customFormat="1">
      <c r="A289" s="72" t="str">
        <f>'Ref2'!I289</f>
        <v>E2243</v>
      </c>
      <c r="B289" s="72" t="str">
        <f>INDEX('Ref1'!$E:$E,MATCH($A289,'Ref1'!$A:$A,0))</f>
        <v>Tonbridge and Malling</v>
      </c>
      <c r="C289" s="72" t="str">
        <f>INDEX('Ref2'!$E:$E,MATCH($A289,'Ref2'!$A:$A,0))</f>
        <v>No</v>
      </c>
      <c r="D289" s="86">
        <f>INDEX('1_GrowthAppeals'!V:V,MATCH($A289,'1_GrowthAppeals'!$A:$A,0))</f>
        <v>0</v>
      </c>
      <c r="E289" s="86">
        <f>INDEX('1_GrowthAppeals'!W:W,MATCH($A289,'1_GrowthAppeals'!$A:$A,0))</f>
        <v>0</v>
      </c>
      <c r="F289" s="86">
        <f>INDEX('1_GrowthAppeals'!X:X,MATCH($A289,'1_GrowthAppeals'!$A:$A,0))</f>
        <v>0</v>
      </c>
      <c r="G289" s="86">
        <f>INDEX('1_GrowthAppeals'!Y:Y,MATCH($A289,'1_GrowthAppeals'!$A:$A,0))</f>
        <v>0</v>
      </c>
      <c r="H289" s="86">
        <f>INDEX('1_GrowthAppeals'!Z:Z,MATCH($A289,'1_GrowthAppeals'!$A:$A,0))</f>
        <v>0</v>
      </c>
      <c r="I289" s="86">
        <f>INDEX('1_GrowthAppeals'!AA:AA,MATCH($A289,'1_GrowthAppeals'!$A:$A,0))</f>
        <v>0</v>
      </c>
      <c r="J289" s="86">
        <f>INDEX('1_GrowthAppeals'!AB:AB,MATCH($A289,'1_GrowthAppeals'!$A:$A,0))</f>
        <v>0</v>
      </c>
      <c r="K289" s="86">
        <f>INDEX('1_GrowthAppeals'!AC:AC,MATCH($A289,'1_GrowthAppeals'!$A:$A,0))</f>
        <v>0</v>
      </c>
      <c r="L289" s="86">
        <f>INDEX('1_GrowthAppeals'!AD:AD,MATCH($A289,'1_GrowthAppeals'!$A:$A,0))</f>
        <v>0</v>
      </c>
      <c r="M289" s="86">
        <f>INDEX('1_GrowthAppeals'!AE:AE,MATCH($A289,'1_GrowthAppeals'!$A:$A,0))</f>
        <v>0</v>
      </c>
      <c r="N289" s="86">
        <f>INDEX('1_GrowthAppeals'!AF:AF,MATCH($A289,'1_GrowthAppeals'!$A:$A,0))</f>
        <v>0</v>
      </c>
      <c r="O289" s="86">
        <f>INDEX('1_GrowthAppeals'!AG:AG,MATCH($A289,'1_GrowthAppeals'!$A:$A,0))</f>
        <v>0</v>
      </c>
      <c r="P289" s="86">
        <f>INDEX('1_GrowthAppeals'!AH:AH,MATCH($A289,'1_GrowthAppeals'!$A:$A,0))</f>
        <v>0</v>
      </c>
      <c r="Q289" s="86">
        <f>INDEX('1_GrowthAppeals'!AI:AI,MATCH($A289,'1_GrowthAppeals'!$A:$A,0))</f>
        <v>0</v>
      </c>
      <c r="R289" s="86">
        <f>INDEX('1_GrowthAppeals'!AJ:AJ,MATCH($A289,'1_GrowthAppeals'!$A:$A,0))</f>
        <v>0</v>
      </c>
      <c r="S289" s="325">
        <f>INDEX('1_GrowthAppeals'!AK:AK,MATCH($A289,'1_GrowthAppeals'!$A:$A,0))</f>
        <v>0</v>
      </c>
      <c r="T289" s="327"/>
      <c r="U289" s="95"/>
      <c r="V289" s="95"/>
      <c r="W289" s="95"/>
      <c r="X289" s="95"/>
      <c r="Y289" s="95"/>
      <c r="Z289" s="95"/>
      <c r="AA289" s="95"/>
      <c r="AB289" s="95"/>
      <c r="AC289" s="95"/>
      <c r="AD289" s="95"/>
      <c r="AE289" s="95"/>
      <c r="AF289" s="95"/>
      <c r="AG289" s="95"/>
      <c r="AH289" s="95"/>
      <c r="AI289" s="318"/>
      <c r="AJ289" s="322">
        <f t="shared" si="65"/>
        <v>0</v>
      </c>
      <c r="AK289" s="88">
        <f t="shared" si="66"/>
        <v>0</v>
      </c>
      <c r="AL289" s="88">
        <f t="shared" si="67"/>
        <v>0</v>
      </c>
      <c r="AM289" s="88">
        <f t="shared" si="68"/>
        <v>0</v>
      </c>
      <c r="AN289" s="88">
        <f t="shared" si="69"/>
        <v>0</v>
      </c>
      <c r="AO289" s="88">
        <f t="shared" si="70"/>
        <v>0</v>
      </c>
      <c r="AP289" s="88">
        <f t="shared" si="71"/>
        <v>0</v>
      </c>
      <c r="AQ289" s="88">
        <f t="shared" si="72"/>
        <v>0</v>
      </c>
      <c r="AR289" s="88">
        <f t="shared" si="73"/>
        <v>0</v>
      </c>
      <c r="AS289" s="88">
        <f t="shared" si="74"/>
        <v>0</v>
      </c>
      <c r="AT289" s="88">
        <f t="shared" si="75"/>
        <v>0</v>
      </c>
      <c r="AU289" s="88">
        <f t="shared" si="76"/>
        <v>0</v>
      </c>
      <c r="AV289" s="88">
        <f t="shared" si="77"/>
        <v>0</v>
      </c>
      <c r="AW289" s="88">
        <f t="shared" si="78"/>
        <v>0</v>
      </c>
      <c r="AX289" s="88">
        <f t="shared" si="79"/>
        <v>0</v>
      </c>
      <c r="AY289" s="88">
        <f t="shared" si="80"/>
        <v>0</v>
      </c>
    </row>
    <row r="290" spans="1:51" s="48" customFormat="1">
      <c r="A290" s="72" t="str">
        <f>'Ref2'!I290</f>
        <v>E1102</v>
      </c>
      <c r="B290" s="72" t="str">
        <f>INDEX('Ref1'!$E:$E,MATCH($A290,'Ref1'!$A:$A,0))</f>
        <v>Torbay</v>
      </c>
      <c r="C290" s="72" t="str">
        <f>INDEX('Ref2'!$E:$E,MATCH($A290,'Ref2'!$A:$A,0))</f>
        <v>No</v>
      </c>
      <c r="D290" s="86">
        <f>INDEX('1_GrowthAppeals'!V:V,MATCH($A290,'1_GrowthAppeals'!$A:$A,0))</f>
        <v>0</v>
      </c>
      <c r="E290" s="86">
        <f>INDEX('1_GrowthAppeals'!W:W,MATCH($A290,'1_GrowthAppeals'!$A:$A,0))</f>
        <v>0</v>
      </c>
      <c r="F290" s="86">
        <f>INDEX('1_GrowthAppeals'!X:X,MATCH($A290,'1_GrowthAppeals'!$A:$A,0))</f>
        <v>0</v>
      </c>
      <c r="G290" s="86">
        <f>INDEX('1_GrowthAppeals'!Y:Y,MATCH($A290,'1_GrowthAppeals'!$A:$A,0))</f>
        <v>0</v>
      </c>
      <c r="H290" s="86">
        <f>INDEX('1_GrowthAppeals'!Z:Z,MATCH($A290,'1_GrowthAppeals'!$A:$A,0))</f>
        <v>0</v>
      </c>
      <c r="I290" s="86">
        <f>INDEX('1_GrowthAppeals'!AA:AA,MATCH($A290,'1_GrowthAppeals'!$A:$A,0))</f>
        <v>0</v>
      </c>
      <c r="J290" s="86">
        <f>INDEX('1_GrowthAppeals'!AB:AB,MATCH($A290,'1_GrowthAppeals'!$A:$A,0))</f>
        <v>0</v>
      </c>
      <c r="K290" s="86">
        <f>INDEX('1_GrowthAppeals'!AC:AC,MATCH($A290,'1_GrowthAppeals'!$A:$A,0))</f>
        <v>0</v>
      </c>
      <c r="L290" s="86">
        <f>INDEX('1_GrowthAppeals'!AD:AD,MATCH($A290,'1_GrowthAppeals'!$A:$A,0))</f>
        <v>0</v>
      </c>
      <c r="M290" s="86">
        <f>INDEX('1_GrowthAppeals'!AE:AE,MATCH($A290,'1_GrowthAppeals'!$A:$A,0))</f>
        <v>0</v>
      </c>
      <c r="N290" s="86">
        <f>INDEX('1_GrowthAppeals'!AF:AF,MATCH($A290,'1_GrowthAppeals'!$A:$A,0))</f>
        <v>0</v>
      </c>
      <c r="O290" s="86">
        <f>INDEX('1_GrowthAppeals'!AG:AG,MATCH($A290,'1_GrowthAppeals'!$A:$A,0))</f>
        <v>0</v>
      </c>
      <c r="P290" s="86">
        <f>INDEX('1_GrowthAppeals'!AH:AH,MATCH($A290,'1_GrowthAppeals'!$A:$A,0))</f>
        <v>0</v>
      </c>
      <c r="Q290" s="86">
        <f>INDEX('1_GrowthAppeals'!AI:AI,MATCH($A290,'1_GrowthAppeals'!$A:$A,0))</f>
        <v>0</v>
      </c>
      <c r="R290" s="86">
        <f>INDEX('1_GrowthAppeals'!AJ:AJ,MATCH($A290,'1_GrowthAppeals'!$A:$A,0))</f>
        <v>0</v>
      </c>
      <c r="S290" s="325">
        <f>INDEX('1_GrowthAppeals'!AK:AK,MATCH($A290,'1_GrowthAppeals'!$A:$A,0))</f>
        <v>0</v>
      </c>
      <c r="T290" s="327"/>
      <c r="U290" s="95"/>
      <c r="V290" s="95"/>
      <c r="W290" s="95"/>
      <c r="X290" s="95"/>
      <c r="Y290" s="95"/>
      <c r="Z290" s="95"/>
      <c r="AA290" s="95"/>
      <c r="AB290" s="95"/>
      <c r="AC290" s="95"/>
      <c r="AD290" s="95"/>
      <c r="AE290" s="95"/>
      <c r="AF290" s="95"/>
      <c r="AG290" s="95"/>
      <c r="AH290" s="95"/>
      <c r="AI290" s="318"/>
      <c r="AJ290" s="322">
        <f t="shared" si="65"/>
        <v>0</v>
      </c>
      <c r="AK290" s="88">
        <f t="shared" si="66"/>
        <v>0</v>
      </c>
      <c r="AL290" s="88">
        <f t="shared" si="67"/>
        <v>0</v>
      </c>
      <c r="AM290" s="88">
        <f t="shared" si="68"/>
        <v>0</v>
      </c>
      <c r="AN290" s="88">
        <f t="shared" si="69"/>
        <v>0</v>
      </c>
      <c r="AO290" s="88">
        <f t="shared" si="70"/>
        <v>0</v>
      </c>
      <c r="AP290" s="88">
        <f t="shared" si="71"/>
        <v>0</v>
      </c>
      <c r="AQ290" s="88">
        <f t="shared" si="72"/>
        <v>0</v>
      </c>
      <c r="AR290" s="88">
        <f t="shared" si="73"/>
        <v>0</v>
      </c>
      <c r="AS290" s="88">
        <f t="shared" si="74"/>
        <v>0</v>
      </c>
      <c r="AT290" s="88">
        <f t="shared" si="75"/>
        <v>0</v>
      </c>
      <c r="AU290" s="88">
        <f t="shared" si="76"/>
        <v>0</v>
      </c>
      <c r="AV290" s="88">
        <f t="shared" si="77"/>
        <v>0</v>
      </c>
      <c r="AW290" s="88">
        <f t="shared" si="78"/>
        <v>0</v>
      </c>
      <c r="AX290" s="88">
        <f t="shared" si="79"/>
        <v>0</v>
      </c>
      <c r="AY290" s="88">
        <f t="shared" si="80"/>
        <v>0</v>
      </c>
    </row>
    <row r="291" spans="1:51" s="48" customFormat="1">
      <c r="A291" s="72" t="str">
        <f>'Ref2'!I291</f>
        <v>E1139</v>
      </c>
      <c r="B291" s="72" t="str">
        <f>INDEX('Ref1'!$E:$E,MATCH($A291,'Ref1'!$A:$A,0))</f>
        <v>Torridge</v>
      </c>
      <c r="C291" s="72" t="str">
        <f>INDEX('Ref2'!$E:$E,MATCH($A291,'Ref2'!$A:$A,0))</f>
        <v>No</v>
      </c>
      <c r="D291" s="86">
        <f>INDEX('1_GrowthAppeals'!V:V,MATCH($A291,'1_GrowthAppeals'!$A:$A,0))</f>
        <v>0</v>
      </c>
      <c r="E291" s="86">
        <f>INDEX('1_GrowthAppeals'!W:W,MATCH($A291,'1_GrowthAppeals'!$A:$A,0))</f>
        <v>0</v>
      </c>
      <c r="F291" s="86">
        <f>INDEX('1_GrowthAppeals'!X:X,MATCH($A291,'1_GrowthAppeals'!$A:$A,0))</f>
        <v>0</v>
      </c>
      <c r="G291" s="86">
        <f>INDEX('1_GrowthAppeals'!Y:Y,MATCH($A291,'1_GrowthAppeals'!$A:$A,0))</f>
        <v>0</v>
      </c>
      <c r="H291" s="86">
        <f>INDEX('1_GrowthAppeals'!Z:Z,MATCH($A291,'1_GrowthAppeals'!$A:$A,0))</f>
        <v>0</v>
      </c>
      <c r="I291" s="86">
        <f>INDEX('1_GrowthAppeals'!AA:AA,MATCH($A291,'1_GrowthAppeals'!$A:$A,0))</f>
        <v>0</v>
      </c>
      <c r="J291" s="86">
        <f>INDEX('1_GrowthAppeals'!AB:AB,MATCH($A291,'1_GrowthAppeals'!$A:$A,0))</f>
        <v>0</v>
      </c>
      <c r="K291" s="86">
        <f>INDEX('1_GrowthAppeals'!AC:AC,MATCH($A291,'1_GrowthAppeals'!$A:$A,0))</f>
        <v>0</v>
      </c>
      <c r="L291" s="86">
        <f>INDEX('1_GrowthAppeals'!AD:AD,MATCH($A291,'1_GrowthAppeals'!$A:$A,0))</f>
        <v>0</v>
      </c>
      <c r="M291" s="86">
        <f>INDEX('1_GrowthAppeals'!AE:AE,MATCH($A291,'1_GrowthAppeals'!$A:$A,0))</f>
        <v>0</v>
      </c>
      <c r="N291" s="86">
        <f>INDEX('1_GrowthAppeals'!AF:AF,MATCH($A291,'1_GrowthAppeals'!$A:$A,0))</f>
        <v>0</v>
      </c>
      <c r="O291" s="86">
        <f>INDEX('1_GrowthAppeals'!AG:AG,MATCH($A291,'1_GrowthAppeals'!$A:$A,0))</f>
        <v>0</v>
      </c>
      <c r="P291" s="86">
        <f>INDEX('1_GrowthAppeals'!AH:AH,MATCH($A291,'1_GrowthAppeals'!$A:$A,0))</f>
        <v>0</v>
      </c>
      <c r="Q291" s="86">
        <f>INDEX('1_GrowthAppeals'!AI:AI,MATCH($A291,'1_GrowthAppeals'!$A:$A,0))</f>
        <v>0</v>
      </c>
      <c r="R291" s="86">
        <f>INDEX('1_GrowthAppeals'!AJ:AJ,MATCH($A291,'1_GrowthAppeals'!$A:$A,0))</f>
        <v>0</v>
      </c>
      <c r="S291" s="325">
        <f>INDEX('1_GrowthAppeals'!AK:AK,MATCH($A291,'1_GrowthAppeals'!$A:$A,0))</f>
        <v>0</v>
      </c>
      <c r="T291" s="327"/>
      <c r="U291" s="95"/>
      <c r="V291" s="95"/>
      <c r="W291" s="95"/>
      <c r="X291" s="95"/>
      <c r="Y291" s="95"/>
      <c r="Z291" s="95"/>
      <c r="AA291" s="95"/>
      <c r="AB291" s="95"/>
      <c r="AC291" s="95"/>
      <c r="AD291" s="95"/>
      <c r="AE291" s="95"/>
      <c r="AF291" s="95"/>
      <c r="AG291" s="95"/>
      <c r="AH291" s="95"/>
      <c r="AI291" s="318"/>
      <c r="AJ291" s="322">
        <f t="shared" si="65"/>
        <v>0</v>
      </c>
      <c r="AK291" s="88">
        <f t="shared" si="66"/>
        <v>0</v>
      </c>
      <c r="AL291" s="88">
        <f t="shared" si="67"/>
        <v>0</v>
      </c>
      <c r="AM291" s="88">
        <f t="shared" si="68"/>
        <v>0</v>
      </c>
      <c r="AN291" s="88">
        <f t="shared" si="69"/>
        <v>0</v>
      </c>
      <c r="AO291" s="88">
        <f t="shared" si="70"/>
        <v>0</v>
      </c>
      <c r="AP291" s="88">
        <f t="shared" si="71"/>
        <v>0</v>
      </c>
      <c r="AQ291" s="88">
        <f t="shared" si="72"/>
        <v>0</v>
      </c>
      <c r="AR291" s="88">
        <f t="shared" si="73"/>
        <v>0</v>
      </c>
      <c r="AS291" s="88">
        <f t="shared" si="74"/>
        <v>0</v>
      </c>
      <c r="AT291" s="88">
        <f t="shared" si="75"/>
        <v>0</v>
      </c>
      <c r="AU291" s="88">
        <f t="shared" si="76"/>
        <v>0</v>
      </c>
      <c r="AV291" s="88">
        <f t="shared" si="77"/>
        <v>0</v>
      </c>
      <c r="AW291" s="88">
        <f t="shared" si="78"/>
        <v>0</v>
      </c>
      <c r="AX291" s="88">
        <f t="shared" si="79"/>
        <v>0</v>
      </c>
      <c r="AY291" s="88">
        <f t="shared" si="80"/>
        <v>0</v>
      </c>
    </row>
    <row r="292" spans="1:51" s="48" customFormat="1">
      <c r="A292" s="72" t="str">
        <f>'Ref2'!I292</f>
        <v>E5020</v>
      </c>
      <c r="B292" s="72" t="str">
        <f>INDEX('Ref1'!$E:$E,MATCH($A292,'Ref1'!$A:$A,0))</f>
        <v>Tower Hamlets</v>
      </c>
      <c r="C292" s="72" t="str">
        <f>INDEX('Ref2'!$E:$E,MATCH($A292,'Ref2'!$A:$A,0))</f>
        <v>No</v>
      </c>
      <c r="D292" s="86">
        <f>INDEX('1_GrowthAppeals'!V:V,MATCH($A292,'1_GrowthAppeals'!$A:$A,0))</f>
        <v>0</v>
      </c>
      <c r="E292" s="86">
        <f>INDEX('1_GrowthAppeals'!W:W,MATCH($A292,'1_GrowthAppeals'!$A:$A,0))</f>
        <v>0</v>
      </c>
      <c r="F292" s="86">
        <f>INDEX('1_GrowthAppeals'!X:X,MATCH($A292,'1_GrowthAppeals'!$A:$A,0))</f>
        <v>0</v>
      </c>
      <c r="G292" s="86">
        <f>INDEX('1_GrowthAppeals'!Y:Y,MATCH($A292,'1_GrowthAppeals'!$A:$A,0))</f>
        <v>0</v>
      </c>
      <c r="H292" s="86">
        <f>INDEX('1_GrowthAppeals'!Z:Z,MATCH($A292,'1_GrowthAppeals'!$A:$A,0))</f>
        <v>0</v>
      </c>
      <c r="I292" s="86">
        <f>INDEX('1_GrowthAppeals'!AA:AA,MATCH($A292,'1_GrowthAppeals'!$A:$A,0))</f>
        <v>0</v>
      </c>
      <c r="J292" s="86">
        <f>INDEX('1_GrowthAppeals'!AB:AB,MATCH($A292,'1_GrowthAppeals'!$A:$A,0))</f>
        <v>0</v>
      </c>
      <c r="K292" s="86">
        <f>INDEX('1_GrowthAppeals'!AC:AC,MATCH($A292,'1_GrowthAppeals'!$A:$A,0))</f>
        <v>0</v>
      </c>
      <c r="L292" s="86">
        <f>INDEX('1_GrowthAppeals'!AD:AD,MATCH($A292,'1_GrowthAppeals'!$A:$A,0))</f>
        <v>0</v>
      </c>
      <c r="M292" s="86">
        <f>INDEX('1_GrowthAppeals'!AE:AE,MATCH($A292,'1_GrowthAppeals'!$A:$A,0))</f>
        <v>0</v>
      </c>
      <c r="N292" s="86">
        <f>INDEX('1_GrowthAppeals'!AF:AF,MATCH($A292,'1_GrowthAppeals'!$A:$A,0))</f>
        <v>0</v>
      </c>
      <c r="O292" s="86">
        <f>INDEX('1_GrowthAppeals'!AG:AG,MATCH($A292,'1_GrowthAppeals'!$A:$A,0))</f>
        <v>0</v>
      </c>
      <c r="P292" s="86">
        <f>INDEX('1_GrowthAppeals'!AH:AH,MATCH($A292,'1_GrowthAppeals'!$A:$A,0))</f>
        <v>0</v>
      </c>
      <c r="Q292" s="86">
        <f>INDEX('1_GrowthAppeals'!AI:AI,MATCH($A292,'1_GrowthAppeals'!$A:$A,0))</f>
        <v>0</v>
      </c>
      <c r="R292" s="86">
        <f>INDEX('1_GrowthAppeals'!AJ:AJ,MATCH($A292,'1_GrowthAppeals'!$A:$A,0))</f>
        <v>0</v>
      </c>
      <c r="S292" s="325">
        <f>INDEX('1_GrowthAppeals'!AK:AK,MATCH($A292,'1_GrowthAppeals'!$A:$A,0))</f>
        <v>0</v>
      </c>
      <c r="T292" s="327"/>
      <c r="U292" s="95"/>
      <c r="V292" s="95"/>
      <c r="W292" s="95"/>
      <c r="X292" s="95"/>
      <c r="Y292" s="95"/>
      <c r="Z292" s="95"/>
      <c r="AA292" s="95"/>
      <c r="AB292" s="95"/>
      <c r="AC292" s="95"/>
      <c r="AD292" s="95"/>
      <c r="AE292" s="95"/>
      <c r="AF292" s="95"/>
      <c r="AG292" s="95"/>
      <c r="AH292" s="95"/>
      <c r="AI292" s="318"/>
      <c r="AJ292" s="322">
        <f t="shared" si="65"/>
        <v>0</v>
      </c>
      <c r="AK292" s="88">
        <f t="shared" si="66"/>
        <v>0</v>
      </c>
      <c r="AL292" s="88">
        <f t="shared" si="67"/>
        <v>0</v>
      </c>
      <c r="AM292" s="88">
        <f t="shared" si="68"/>
        <v>0</v>
      </c>
      <c r="AN292" s="88">
        <f t="shared" si="69"/>
        <v>0</v>
      </c>
      <c r="AO292" s="88">
        <f t="shared" si="70"/>
        <v>0</v>
      </c>
      <c r="AP292" s="88">
        <f t="shared" si="71"/>
        <v>0</v>
      </c>
      <c r="AQ292" s="88">
        <f t="shared" si="72"/>
        <v>0</v>
      </c>
      <c r="AR292" s="88">
        <f t="shared" si="73"/>
        <v>0</v>
      </c>
      <c r="AS292" s="88">
        <f t="shared" si="74"/>
        <v>0</v>
      </c>
      <c r="AT292" s="88">
        <f t="shared" si="75"/>
        <v>0</v>
      </c>
      <c r="AU292" s="88">
        <f t="shared" si="76"/>
        <v>0</v>
      </c>
      <c r="AV292" s="88">
        <f t="shared" si="77"/>
        <v>0</v>
      </c>
      <c r="AW292" s="88">
        <f t="shared" si="78"/>
        <v>0</v>
      </c>
      <c r="AX292" s="88">
        <f t="shared" si="79"/>
        <v>0</v>
      </c>
      <c r="AY292" s="88">
        <f t="shared" si="80"/>
        <v>0</v>
      </c>
    </row>
    <row r="293" spans="1:51" s="48" customFormat="1">
      <c r="A293" s="72" t="str">
        <f>'Ref2'!I293</f>
        <v>E4209</v>
      </c>
      <c r="B293" s="72" t="str">
        <f>INDEX('Ref1'!$E:$E,MATCH($A293,'Ref1'!$A:$A,0))</f>
        <v>Trafford</v>
      </c>
      <c r="C293" s="72" t="str">
        <f>INDEX('Ref2'!$E:$E,MATCH($A293,'Ref2'!$A:$A,0))</f>
        <v>No</v>
      </c>
      <c r="D293" s="86">
        <f>INDEX('1_GrowthAppeals'!V:V,MATCH($A293,'1_GrowthAppeals'!$A:$A,0))</f>
        <v>0</v>
      </c>
      <c r="E293" s="86">
        <f>INDEX('1_GrowthAppeals'!W:W,MATCH($A293,'1_GrowthAppeals'!$A:$A,0))</f>
        <v>0</v>
      </c>
      <c r="F293" s="86">
        <f>INDEX('1_GrowthAppeals'!X:X,MATCH($A293,'1_GrowthAppeals'!$A:$A,0))</f>
        <v>0</v>
      </c>
      <c r="G293" s="86">
        <f>INDEX('1_GrowthAppeals'!Y:Y,MATCH($A293,'1_GrowthAppeals'!$A:$A,0))</f>
        <v>0</v>
      </c>
      <c r="H293" s="86">
        <f>INDEX('1_GrowthAppeals'!Z:Z,MATCH($A293,'1_GrowthAppeals'!$A:$A,0))</f>
        <v>0</v>
      </c>
      <c r="I293" s="86">
        <f>INDEX('1_GrowthAppeals'!AA:AA,MATCH($A293,'1_GrowthAppeals'!$A:$A,0))</f>
        <v>0</v>
      </c>
      <c r="J293" s="86">
        <f>INDEX('1_GrowthAppeals'!AB:AB,MATCH($A293,'1_GrowthAppeals'!$A:$A,0))</f>
        <v>0</v>
      </c>
      <c r="K293" s="86">
        <f>INDEX('1_GrowthAppeals'!AC:AC,MATCH($A293,'1_GrowthAppeals'!$A:$A,0))</f>
        <v>0</v>
      </c>
      <c r="L293" s="86">
        <f>INDEX('1_GrowthAppeals'!AD:AD,MATCH($A293,'1_GrowthAppeals'!$A:$A,0))</f>
        <v>0</v>
      </c>
      <c r="M293" s="86">
        <f>INDEX('1_GrowthAppeals'!AE:AE,MATCH($A293,'1_GrowthAppeals'!$A:$A,0))</f>
        <v>0</v>
      </c>
      <c r="N293" s="86">
        <f>INDEX('1_GrowthAppeals'!AF:AF,MATCH($A293,'1_GrowthAppeals'!$A:$A,0))</f>
        <v>0</v>
      </c>
      <c r="O293" s="86">
        <f>INDEX('1_GrowthAppeals'!AG:AG,MATCH($A293,'1_GrowthAppeals'!$A:$A,0))</f>
        <v>0</v>
      </c>
      <c r="P293" s="86">
        <f>INDEX('1_GrowthAppeals'!AH:AH,MATCH($A293,'1_GrowthAppeals'!$A:$A,0))</f>
        <v>0</v>
      </c>
      <c r="Q293" s="86">
        <f>INDEX('1_GrowthAppeals'!AI:AI,MATCH($A293,'1_GrowthAppeals'!$A:$A,0))</f>
        <v>0</v>
      </c>
      <c r="R293" s="86">
        <f>INDEX('1_GrowthAppeals'!AJ:AJ,MATCH($A293,'1_GrowthAppeals'!$A:$A,0))</f>
        <v>0</v>
      </c>
      <c r="S293" s="325">
        <f>INDEX('1_GrowthAppeals'!AK:AK,MATCH($A293,'1_GrowthAppeals'!$A:$A,0))</f>
        <v>0</v>
      </c>
      <c r="T293" s="327"/>
      <c r="U293" s="95"/>
      <c r="V293" s="95"/>
      <c r="W293" s="95"/>
      <c r="X293" s="95"/>
      <c r="Y293" s="95"/>
      <c r="Z293" s="95"/>
      <c r="AA293" s="95"/>
      <c r="AB293" s="95"/>
      <c r="AC293" s="95"/>
      <c r="AD293" s="95"/>
      <c r="AE293" s="95"/>
      <c r="AF293" s="95"/>
      <c r="AG293" s="95"/>
      <c r="AH293" s="95"/>
      <c r="AI293" s="318"/>
      <c r="AJ293" s="322">
        <f t="shared" si="65"/>
        <v>0</v>
      </c>
      <c r="AK293" s="88">
        <f t="shared" si="66"/>
        <v>0</v>
      </c>
      <c r="AL293" s="88">
        <f t="shared" si="67"/>
        <v>0</v>
      </c>
      <c r="AM293" s="88">
        <f t="shared" si="68"/>
        <v>0</v>
      </c>
      <c r="AN293" s="88">
        <f t="shared" si="69"/>
        <v>0</v>
      </c>
      <c r="AO293" s="88">
        <f t="shared" si="70"/>
        <v>0</v>
      </c>
      <c r="AP293" s="88">
        <f t="shared" si="71"/>
        <v>0</v>
      </c>
      <c r="AQ293" s="88">
        <f t="shared" si="72"/>
        <v>0</v>
      </c>
      <c r="AR293" s="88">
        <f t="shared" si="73"/>
        <v>0</v>
      </c>
      <c r="AS293" s="88">
        <f t="shared" si="74"/>
        <v>0</v>
      </c>
      <c r="AT293" s="88">
        <f t="shared" si="75"/>
        <v>0</v>
      </c>
      <c r="AU293" s="88">
        <f t="shared" si="76"/>
        <v>0</v>
      </c>
      <c r="AV293" s="88">
        <f t="shared" si="77"/>
        <v>0</v>
      </c>
      <c r="AW293" s="88">
        <f t="shared" si="78"/>
        <v>0</v>
      </c>
      <c r="AX293" s="88">
        <f t="shared" si="79"/>
        <v>0</v>
      </c>
      <c r="AY293" s="88">
        <f t="shared" si="80"/>
        <v>0</v>
      </c>
    </row>
    <row r="294" spans="1:51" s="48" customFormat="1">
      <c r="A294" s="72" t="str">
        <f>'Ref2'!I294</f>
        <v>E2244</v>
      </c>
      <c r="B294" s="72" t="str">
        <f>INDEX('Ref1'!$E:$E,MATCH($A294,'Ref1'!$A:$A,0))</f>
        <v>Tunbridge Wells</v>
      </c>
      <c r="C294" s="72" t="str">
        <f>INDEX('Ref2'!$E:$E,MATCH($A294,'Ref2'!$A:$A,0))</f>
        <v>No</v>
      </c>
      <c r="D294" s="86">
        <f>INDEX('1_GrowthAppeals'!V:V,MATCH($A294,'1_GrowthAppeals'!$A:$A,0))</f>
        <v>0</v>
      </c>
      <c r="E294" s="86">
        <f>INDEX('1_GrowthAppeals'!W:W,MATCH($A294,'1_GrowthAppeals'!$A:$A,0))</f>
        <v>0</v>
      </c>
      <c r="F294" s="86">
        <f>INDEX('1_GrowthAppeals'!X:X,MATCH($A294,'1_GrowthAppeals'!$A:$A,0))</f>
        <v>0</v>
      </c>
      <c r="G294" s="86">
        <f>INDEX('1_GrowthAppeals'!Y:Y,MATCH($A294,'1_GrowthAppeals'!$A:$A,0))</f>
        <v>0</v>
      </c>
      <c r="H294" s="86">
        <f>INDEX('1_GrowthAppeals'!Z:Z,MATCH($A294,'1_GrowthAppeals'!$A:$A,0))</f>
        <v>0</v>
      </c>
      <c r="I294" s="86">
        <f>INDEX('1_GrowthAppeals'!AA:AA,MATCH($A294,'1_GrowthAppeals'!$A:$A,0))</f>
        <v>0</v>
      </c>
      <c r="J294" s="86">
        <f>INDEX('1_GrowthAppeals'!AB:AB,MATCH($A294,'1_GrowthAppeals'!$A:$A,0))</f>
        <v>0</v>
      </c>
      <c r="K294" s="86">
        <f>INDEX('1_GrowthAppeals'!AC:AC,MATCH($A294,'1_GrowthAppeals'!$A:$A,0))</f>
        <v>0</v>
      </c>
      <c r="L294" s="86">
        <f>INDEX('1_GrowthAppeals'!AD:AD,MATCH($A294,'1_GrowthAppeals'!$A:$A,0))</f>
        <v>0</v>
      </c>
      <c r="M294" s="86">
        <f>INDEX('1_GrowthAppeals'!AE:AE,MATCH($A294,'1_GrowthAppeals'!$A:$A,0))</f>
        <v>0</v>
      </c>
      <c r="N294" s="86">
        <f>INDEX('1_GrowthAppeals'!AF:AF,MATCH($A294,'1_GrowthAppeals'!$A:$A,0))</f>
        <v>0</v>
      </c>
      <c r="O294" s="86">
        <f>INDEX('1_GrowthAppeals'!AG:AG,MATCH($A294,'1_GrowthAppeals'!$A:$A,0))</f>
        <v>0</v>
      </c>
      <c r="P294" s="86">
        <f>INDEX('1_GrowthAppeals'!AH:AH,MATCH($A294,'1_GrowthAppeals'!$A:$A,0))</f>
        <v>0</v>
      </c>
      <c r="Q294" s="86">
        <f>INDEX('1_GrowthAppeals'!AI:AI,MATCH($A294,'1_GrowthAppeals'!$A:$A,0))</f>
        <v>0</v>
      </c>
      <c r="R294" s="86">
        <f>INDEX('1_GrowthAppeals'!AJ:AJ,MATCH($A294,'1_GrowthAppeals'!$A:$A,0))</f>
        <v>0</v>
      </c>
      <c r="S294" s="325">
        <f>INDEX('1_GrowthAppeals'!AK:AK,MATCH($A294,'1_GrowthAppeals'!$A:$A,0))</f>
        <v>0</v>
      </c>
      <c r="T294" s="327"/>
      <c r="U294" s="95"/>
      <c r="V294" s="95"/>
      <c r="W294" s="95"/>
      <c r="X294" s="95"/>
      <c r="Y294" s="95"/>
      <c r="Z294" s="95"/>
      <c r="AA294" s="95"/>
      <c r="AB294" s="95"/>
      <c r="AC294" s="95"/>
      <c r="AD294" s="95"/>
      <c r="AE294" s="95"/>
      <c r="AF294" s="95"/>
      <c r="AG294" s="95"/>
      <c r="AH294" s="95"/>
      <c r="AI294" s="318"/>
      <c r="AJ294" s="322">
        <f t="shared" si="65"/>
        <v>0</v>
      </c>
      <c r="AK294" s="88">
        <f t="shared" si="66"/>
        <v>0</v>
      </c>
      <c r="AL294" s="88">
        <f t="shared" si="67"/>
        <v>0</v>
      </c>
      <c r="AM294" s="88">
        <f t="shared" si="68"/>
        <v>0</v>
      </c>
      <c r="AN294" s="88">
        <f t="shared" si="69"/>
        <v>0</v>
      </c>
      <c r="AO294" s="88">
        <f t="shared" si="70"/>
        <v>0</v>
      </c>
      <c r="AP294" s="88">
        <f t="shared" si="71"/>
        <v>0</v>
      </c>
      <c r="AQ294" s="88">
        <f t="shared" si="72"/>
        <v>0</v>
      </c>
      <c r="AR294" s="88">
        <f t="shared" si="73"/>
        <v>0</v>
      </c>
      <c r="AS294" s="88">
        <f t="shared" si="74"/>
        <v>0</v>
      </c>
      <c r="AT294" s="88">
        <f t="shared" si="75"/>
        <v>0</v>
      </c>
      <c r="AU294" s="88">
        <f t="shared" si="76"/>
        <v>0</v>
      </c>
      <c r="AV294" s="88">
        <f t="shared" si="77"/>
        <v>0</v>
      </c>
      <c r="AW294" s="88">
        <f t="shared" si="78"/>
        <v>0</v>
      </c>
      <c r="AX294" s="88">
        <f t="shared" si="79"/>
        <v>0</v>
      </c>
      <c r="AY294" s="88">
        <f t="shared" si="80"/>
        <v>0</v>
      </c>
    </row>
    <row r="295" spans="1:51" s="48" customFormat="1">
      <c r="A295" s="72" t="str">
        <f>'Ref2'!I295</f>
        <v>E1544</v>
      </c>
      <c r="B295" s="72" t="str">
        <f>INDEX('Ref1'!$E:$E,MATCH($A295,'Ref1'!$A:$A,0))</f>
        <v>Uttlesford</v>
      </c>
      <c r="C295" s="72" t="str">
        <f>INDEX('Ref2'!$E:$E,MATCH($A295,'Ref2'!$A:$A,0))</f>
        <v>No</v>
      </c>
      <c r="D295" s="86">
        <f>INDEX('1_GrowthAppeals'!V:V,MATCH($A295,'1_GrowthAppeals'!$A:$A,0))</f>
        <v>0</v>
      </c>
      <c r="E295" s="86">
        <f>INDEX('1_GrowthAppeals'!W:W,MATCH($A295,'1_GrowthAppeals'!$A:$A,0))</f>
        <v>0</v>
      </c>
      <c r="F295" s="86">
        <f>INDEX('1_GrowthAppeals'!X:X,MATCH($A295,'1_GrowthAppeals'!$A:$A,0))</f>
        <v>0</v>
      </c>
      <c r="G295" s="86">
        <f>INDEX('1_GrowthAppeals'!Y:Y,MATCH($A295,'1_GrowthAppeals'!$A:$A,0))</f>
        <v>0</v>
      </c>
      <c r="H295" s="86">
        <f>INDEX('1_GrowthAppeals'!Z:Z,MATCH($A295,'1_GrowthAppeals'!$A:$A,0))</f>
        <v>0</v>
      </c>
      <c r="I295" s="86">
        <f>INDEX('1_GrowthAppeals'!AA:AA,MATCH($A295,'1_GrowthAppeals'!$A:$A,0))</f>
        <v>0</v>
      </c>
      <c r="J295" s="86">
        <f>INDEX('1_GrowthAppeals'!AB:AB,MATCH($A295,'1_GrowthAppeals'!$A:$A,0))</f>
        <v>0</v>
      </c>
      <c r="K295" s="86">
        <f>INDEX('1_GrowthAppeals'!AC:AC,MATCH($A295,'1_GrowthAppeals'!$A:$A,0))</f>
        <v>0</v>
      </c>
      <c r="L295" s="86">
        <f>INDEX('1_GrowthAppeals'!AD:AD,MATCH($A295,'1_GrowthAppeals'!$A:$A,0))</f>
        <v>0</v>
      </c>
      <c r="M295" s="86">
        <f>INDEX('1_GrowthAppeals'!AE:AE,MATCH($A295,'1_GrowthAppeals'!$A:$A,0))</f>
        <v>0</v>
      </c>
      <c r="N295" s="86">
        <f>INDEX('1_GrowthAppeals'!AF:AF,MATCH($A295,'1_GrowthAppeals'!$A:$A,0))</f>
        <v>0</v>
      </c>
      <c r="O295" s="86">
        <f>INDEX('1_GrowthAppeals'!AG:AG,MATCH($A295,'1_GrowthAppeals'!$A:$A,0))</f>
        <v>0</v>
      </c>
      <c r="P295" s="86">
        <f>INDEX('1_GrowthAppeals'!AH:AH,MATCH($A295,'1_GrowthAppeals'!$A:$A,0))</f>
        <v>0</v>
      </c>
      <c r="Q295" s="86">
        <f>INDEX('1_GrowthAppeals'!AI:AI,MATCH($A295,'1_GrowthAppeals'!$A:$A,0))</f>
        <v>0</v>
      </c>
      <c r="R295" s="86">
        <f>INDEX('1_GrowthAppeals'!AJ:AJ,MATCH($A295,'1_GrowthAppeals'!$A:$A,0))</f>
        <v>0</v>
      </c>
      <c r="S295" s="325">
        <f>INDEX('1_GrowthAppeals'!AK:AK,MATCH($A295,'1_GrowthAppeals'!$A:$A,0))</f>
        <v>0</v>
      </c>
      <c r="T295" s="327"/>
      <c r="U295" s="95"/>
      <c r="V295" s="95"/>
      <c r="W295" s="95"/>
      <c r="X295" s="95"/>
      <c r="Y295" s="95"/>
      <c r="Z295" s="95"/>
      <c r="AA295" s="95"/>
      <c r="AB295" s="95"/>
      <c r="AC295" s="95"/>
      <c r="AD295" s="95"/>
      <c r="AE295" s="95"/>
      <c r="AF295" s="95"/>
      <c r="AG295" s="95"/>
      <c r="AH295" s="95"/>
      <c r="AI295" s="318"/>
      <c r="AJ295" s="322">
        <f t="shared" si="65"/>
        <v>0</v>
      </c>
      <c r="AK295" s="88">
        <f t="shared" si="66"/>
        <v>0</v>
      </c>
      <c r="AL295" s="88">
        <f t="shared" si="67"/>
        <v>0</v>
      </c>
      <c r="AM295" s="88">
        <f t="shared" si="68"/>
        <v>0</v>
      </c>
      <c r="AN295" s="88">
        <f t="shared" si="69"/>
        <v>0</v>
      </c>
      <c r="AO295" s="88">
        <f t="shared" si="70"/>
        <v>0</v>
      </c>
      <c r="AP295" s="88">
        <f t="shared" si="71"/>
        <v>0</v>
      </c>
      <c r="AQ295" s="88">
        <f t="shared" si="72"/>
        <v>0</v>
      </c>
      <c r="AR295" s="88">
        <f t="shared" si="73"/>
        <v>0</v>
      </c>
      <c r="AS295" s="88">
        <f t="shared" si="74"/>
        <v>0</v>
      </c>
      <c r="AT295" s="88">
        <f t="shared" si="75"/>
        <v>0</v>
      </c>
      <c r="AU295" s="88">
        <f t="shared" si="76"/>
        <v>0</v>
      </c>
      <c r="AV295" s="88">
        <f t="shared" si="77"/>
        <v>0</v>
      </c>
      <c r="AW295" s="88">
        <f t="shared" si="78"/>
        <v>0</v>
      </c>
      <c r="AX295" s="88">
        <f t="shared" si="79"/>
        <v>0</v>
      </c>
      <c r="AY295" s="88">
        <f t="shared" si="80"/>
        <v>0</v>
      </c>
    </row>
    <row r="296" spans="1:51" s="48" customFormat="1">
      <c r="A296" s="72" t="str">
        <f>'Ref2'!I296</f>
        <v>E3134</v>
      </c>
      <c r="B296" s="72" t="str">
        <f>INDEX('Ref1'!$E:$E,MATCH($A296,'Ref1'!$A:$A,0))</f>
        <v>Vale of White Horse</v>
      </c>
      <c r="C296" s="72" t="str">
        <f>INDEX('Ref2'!$E:$E,MATCH($A296,'Ref2'!$A:$A,0))</f>
        <v>No</v>
      </c>
      <c r="D296" s="86">
        <f>INDEX('1_GrowthAppeals'!V:V,MATCH($A296,'1_GrowthAppeals'!$A:$A,0))</f>
        <v>0</v>
      </c>
      <c r="E296" s="86">
        <f>INDEX('1_GrowthAppeals'!W:W,MATCH($A296,'1_GrowthAppeals'!$A:$A,0))</f>
        <v>0</v>
      </c>
      <c r="F296" s="86">
        <f>INDEX('1_GrowthAppeals'!X:X,MATCH($A296,'1_GrowthAppeals'!$A:$A,0))</f>
        <v>0</v>
      </c>
      <c r="G296" s="86">
        <f>INDEX('1_GrowthAppeals'!Y:Y,MATCH($A296,'1_GrowthAppeals'!$A:$A,0))</f>
        <v>0</v>
      </c>
      <c r="H296" s="86">
        <f>INDEX('1_GrowthAppeals'!Z:Z,MATCH($A296,'1_GrowthAppeals'!$A:$A,0))</f>
        <v>0</v>
      </c>
      <c r="I296" s="86">
        <f>INDEX('1_GrowthAppeals'!AA:AA,MATCH($A296,'1_GrowthAppeals'!$A:$A,0))</f>
        <v>0</v>
      </c>
      <c r="J296" s="86">
        <f>INDEX('1_GrowthAppeals'!AB:AB,MATCH($A296,'1_GrowthAppeals'!$A:$A,0))</f>
        <v>0</v>
      </c>
      <c r="K296" s="86">
        <f>INDEX('1_GrowthAppeals'!AC:AC,MATCH($A296,'1_GrowthAppeals'!$A:$A,0))</f>
        <v>0</v>
      </c>
      <c r="L296" s="86">
        <f>INDEX('1_GrowthAppeals'!AD:AD,MATCH($A296,'1_GrowthAppeals'!$A:$A,0))</f>
        <v>0</v>
      </c>
      <c r="M296" s="86">
        <f>INDEX('1_GrowthAppeals'!AE:AE,MATCH($A296,'1_GrowthAppeals'!$A:$A,0))</f>
        <v>0</v>
      </c>
      <c r="N296" s="86">
        <f>INDEX('1_GrowthAppeals'!AF:AF,MATCH($A296,'1_GrowthAppeals'!$A:$A,0))</f>
        <v>0</v>
      </c>
      <c r="O296" s="86">
        <f>INDEX('1_GrowthAppeals'!AG:AG,MATCH($A296,'1_GrowthAppeals'!$A:$A,0))</f>
        <v>0</v>
      </c>
      <c r="P296" s="86">
        <f>INDEX('1_GrowthAppeals'!AH:AH,MATCH($A296,'1_GrowthAppeals'!$A:$A,0))</f>
        <v>0</v>
      </c>
      <c r="Q296" s="86">
        <f>INDEX('1_GrowthAppeals'!AI:AI,MATCH($A296,'1_GrowthAppeals'!$A:$A,0))</f>
        <v>0</v>
      </c>
      <c r="R296" s="86">
        <f>INDEX('1_GrowthAppeals'!AJ:AJ,MATCH($A296,'1_GrowthAppeals'!$A:$A,0))</f>
        <v>0</v>
      </c>
      <c r="S296" s="325">
        <f>INDEX('1_GrowthAppeals'!AK:AK,MATCH($A296,'1_GrowthAppeals'!$A:$A,0))</f>
        <v>0</v>
      </c>
      <c r="T296" s="327"/>
      <c r="U296" s="95"/>
      <c r="V296" s="95"/>
      <c r="W296" s="95"/>
      <c r="X296" s="95"/>
      <c r="Y296" s="95"/>
      <c r="Z296" s="95"/>
      <c r="AA296" s="95"/>
      <c r="AB296" s="95"/>
      <c r="AC296" s="95"/>
      <c r="AD296" s="95"/>
      <c r="AE296" s="95"/>
      <c r="AF296" s="95"/>
      <c r="AG296" s="95"/>
      <c r="AH296" s="95"/>
      <c r="AI296" s="318"/>
      <c r="AJ296" s="322">
        <f t="shared" si="65"/>
        <v>0</v>
      </c>
      <c r="AK296" s="88">
        <f t="shared" si="66"/>
        <v>0</v>
      </c>
      <c r="AL296" s="88">
        <f t="shared" si="67"/>
        <v>0</v>
      </c>
      <c r="AM296" s="88">
        <f t="shared" si="68"/>
        <v>0</v>
      </c>
      <c r="AN296" s="88">
        <f t="shared" si="69"/>
        <v>0</v>
      </c>
      <c r="AO296" s="88">
        <f t="shared" si="70"/>
        <v>0</v>
      </c>
      <c r="AP296" s="88">
        <f t="shared" si="71"/>
        <v>0</v>
      </c>
      <c r="AQ296" s="88">
        <f t="shared" si="72"/>
        <v>0</v>
      </c>
      <c r="AR296" s="88">
        <f t="shared" si="73"/>
        <v>0</v>
      </c>
      <c r="AS296" s="88">
        <f t="shared" si="74"/>
        <v>0</v>
      </c>
      <c r="AT296" s="88">
        <f t="shared" si="75"/>
        <v>0</v>
      </c>
      <c r="AU296" s="88">
        <f t="shared" si="76"/>
        <v>0</v>
      </c>
      <c r="AV296" s="88">
        <f t="shared" si="77"/>
        <v>0</v>
      </c>
      <c r="AW296" s="88">
        <f t="shared" si="78"/>
        <v>0</v>
      </c>
      <c r="AX296" s="88">
        <f t="shared" si="79"/>
        <v>0</v>
      </c>
      <c r="AY296" s="88">
        <f t="shared" si="80"/>
        <v>0</v>
      </c>
    </row>
    <row r="297" spans="1:51" s="48" customFormat="1">
      <c r="A297" s="72" t="str">
        <f>'Ref2'!I297</f>
        <v>E4705</v>
      </c>
      <c r="B297" s="72" t="str">
        <f>INDEX('Ref1'!$E:$E,MATCH($A297,'Ref1'!$A:$A,0))</f>
        <v>Wakefield</v>
      </c>
      <c r="C297" s="72" t="str">
        <f>INDEX('Ref2'!$E:$E,MATCH($A297,'Ref2'!$A:$A,0))</f>
        <v>No</v>
      </c>
      <c r="D297" s="86">
        <f>INDEX('1_GrowthAppeals'!V:V,MATCH($A297,'1_GrowthAppeals'!$A:$A,0))</f>
        <v>0</v>
      </c>
      <c r="E297" s="86">
        <f>INDEX('1_GrowthAppeals'!W:W,MATCH($A297,'1_GrowthAppeals'!$A:$A,0))</f>
        <v>0</v>
      </c>
      <c r="F297" s="86">
        <f>INDEX('1_GrowthAppeals'!X:X,MATCH($A297,'1_GrowthAppeals'!$A:$A,0))</f>
        <v>0</v>
      </c>
      <c r="G297" s="86">
        <f>INDEX('1_GrowthAppeals'!Y:Y,MATCH($A297,'1_GrowthAppeals'!$A:$A,0))</f>
        <v>0</v>
      </c>
      <c r="H297" s="86">
        <f>INDEX('1_GrowthAppeals'!Z:Z,MATCH($A297,'1_GrowthAppeals'!$A:$A,0))</f>
        <v>0</v>
      </c>
      <c r="I297" s="86">
        <f>INDEX('1_GrowthAppeals'!AA:AA,MATCH($A297,'1_GrowthAppeals'!$A:$A,0))</f>
        <v>0</v>
      </c>
      <c r="J297" s="86">
        <f>INDEX('1_GrowthAppeals'!AB:AB,MATCH($A297,'1_GrowthAppeals'!$A:$A,0))</f>
        <v>0</v>
      </c>
      <c r="K297" s="86">
        <f>INDEX('1_GrowthAppeals'!AC:AC,MATCH($A297,'1_GrowthAppeals'!$A:$A,0))</f>
        <v>0</v>
      </c>
      <c r="L297" s="86">
        <f>INDEX('1_GrowthAppeals'!AD:AD,MATCH($A297,'1_GrowthAppeals'!$A:$A,0))</f>
        <v>0</v>
      </c>
      <c r="M297" s="86">
        <f>INDEX('1_GrowthAppeals'!AE:AE,MATCH($A297,'1_GrowthAppeals'!$A:$A,0))</f>
        <v>0</v>
      </c>
      <c r="N297" s="86">
        <f>INDEX('1_GrowthAppeals'!AF:AF,MATCH($A297,'1_GrowthAppeals'!$A:$A,0))</f>
        <v>0</v>
      </c>
      <c r="O297" s="86">
        <f>INDEX('1_GrowthAppeals'!AG:AG,MATCH($A297,'1_GrowthAppeals'!$A:$A,0))</f>
        <v>0</v>
      </c>
      <c r="P297" s="86">
        <f>INDEX('1_GrowthAppeals'!AH:AH,MATCH($A297,'1_GrowthAppeals'!$A:$A,0))</f>
        <v>0</v>
      </c>
      <c r="Q297" s="86">
        <f>INDEX('1_GrowthAppeals'!AI:AI,MATCH($A297,'1_GrowthAppeals'!$A:$A,0))</f>
        <v>0</v>
      </c>
      <c r="R297" s="86">
        <f>INDEX('1_GrowthAppeals'!AJ:AJ,MATCH($A297,'1_GrowthAppeals'!$A:$A,0))</f>
        <v>0</v>
      </c>
      <c r="S297" s="325">
        <f>INDEX('1_GrowthAppeals'!AK:AK,MATCH($A297,'1_GrowthAppeals'!$A:$A,0))</f>
        <v>0</v>
      </c>
      <c r="T297" s="327"/>
      <c r="U297" s="95"/>
      <c r="V297" s="95"/>
      <c r="W297" s="95"/>
      <c r="X297" s="95"/>
      <c r="Y297" s="95"/>
      <c r="Z297" s="95"/>
      <c r="AA297" s="95"/>
      <c r="AB297" s="95"/>
      <c r="AC297" s="95"/>
      <c r="AD297" s="95"/>
      <c r="AE297" s="95"/>
      <c r="AF297" s="95"/>
      <c r="AG297" s="95"/>
      <c r="AH297" s="95"/>
      <c r="AI297" s="318"/>
      <c r="AJ297" s="322">
        <f t="shared" si="65"/>
        <v>0</v>
      </c>
      <c r="AK297" s="88">
        <f t="shared" si="66"/>
        <v>0</v>
      </c>
      <c r="AL297" s="88">
        <f t="shared" si="67"/>
        <v>0</v>
      </c>
      <c r="AM297" s="88">
        <f t="shared" si="68"/>
        <v>0</v>
      </c>
      <c r="AN297" s="88">
        <f t="shared" si="69"/>
        <v>0</v>
      </c>
      <c r="AO297" s="88">
        <f t="shared" si="70"/>
        <v>0</v>
      </c>
      <c r="AP297" s="88">
        <f t="shared" si="71"/>
        <v>0</v>
      </c>
      <c r="AQ297" s="88">
        <f t="shared" si="72"/>
        <v>0</v>
      </c>
      <c r="AR297" s="88">
        <f t="shared" si="73"/>
        <v>0</v>
      </c>
      <c r="AS297" s="88">
        <f t="shared" si="74"/>
        <v>0</v>
      </c>
      <c r="AT297" s="88">
        <f t="shared" si="75"/>
        <v>0</v>
      </c>
      <c r="AU297" s="88">
        <f t="shared" si="76"/>
        <v>0</v>
      </c>
      <c r="AV297" s="88">
        <f t="shared" si="77"/>
        <v>0</v>
      </c>
      <c r="AW297" s="88">
        <f t="shared" si="78"/>
        <v>0</v>
      </c>
      <c r="AX297" s="88">
        <f t="shared" si="79"/>
        <v>0</v>
      </c>
      <c r="AY297" s="88">
        <f t="shared" si="80"/>
        <v>0</v>
      </c>
    </row>
    <row r="298" spans="1:51" s="48" customFormat="1">
      <c r="A298" s="72" t="str">
        <f>'Ref2'!I298</f>
        <v>E4606</v>
      </c>
      <c r="B298" s="72" t="str">
        <f>INDEX('Ref1'!$E:$E,MATCH($A298,'Ref1'!$A:$A,0))</f>
        <v>Walsall</v>
      </c>
      <c r="C298" s="72" t="str">
        <f>INDEX('Ref2'!$E:$E,MATCH($A298,'Ref2'!$A:$A,0))</f>
        <v>No</v>
      </c>
      <c r="D298" s="86">
        <f>INDEX('1_GrowthAppeals'!V:V,MATCH($A298,'1_GrowthAppeals'!$A:$A,0))</f>
        <v>0</v>
      </c>
      <c r="E298" s="86">
        <f>INDEX('1_GrowthAppeals'!W:W,MATCH($A298,'1_GrowthAppeals'!$A:$A,0))</f>
        <v>0</v>
      </c>
      <c r="F298" s="86">
        <f>INDEX('1_GrowthAppeals'!X:X,MATCH($A298,'1_GrowthAppeals'!$A:$A,0))</f>
        <v>0</v>
      </c>
      <c r="G298" s="86">
        <f>INDEX('1_GrowthAppeals'!Y:Y,MATCH($A298,'1_GrowthAppeals'!$A:$A,0))</f>
        <v>0</v>
      </c>
      <c r="H298" s="86">
        <f>INDEX('1_GrowthAppeals'!Z:Z,MATCH($A298,'1_GrowthAppeals'!$A:$A,0))</f>
        <v>0</v>
      </c>
      <c r="I298" s="86">
        <f>INDEX('1_GrowthAppeals'!AA:AA,MATCH($A298,'1_GrowthAppeals'!$A:$A,0))</f>
        <v>0</v>
      </c>
      <c r="J298" s="86">
        <f>INDEX('1_GrowthAppeals'!AB:AB,MATCH($A298,'1_GrowthAppeals'!$A:$A,0))</f>
        <v>0</v>
      </c>
      <c r="K298" s="86">
        <f>INDEX('1_GrowthAppeals'!AC:AC,MATCH($A298,'1_GrowthAppeals'!$A:$A,0))</f>
        <v>0</v>
      </c>
      <c r="L298" s="86">
        <f>INDEX('1_GrowthAppeals'!AD:AD,MATCH($A298,'1_GrowthAppeals'!$A:$A,0))</f>
        <v>0</v>
      </c>
      <c r="M298" s="86">
        <f>INDEX('1_GrowthAppeals'!AE:AE,MATCH($A298,'1_GrowthAppeals'!$A:$A,0))</f>
        <v>0</v>
      </c>
      <c r="N298" s="86">
        <f>INDEX('1_GrowthAppeals'!AF:AF,MATCH($A298,'1_GrowthAppeals'!$A:$A,0))</f>
        <v>0</v>
      </c>
      <c r="O298" s="86">
        <f>INDEX('1_GrowthAppeals'!AG:AG,MATCH($A298,'1_GrowthAppeals'!$A:$A,0))</f>
        <v>0</v>
      </c>
      <c r="P298" s="86">
        <f>INDEX('1_GrowthAppeals'!AH:AH,MATCH($A298,'1_GrowthAppeals'!$A:$A,0))</f>
        <v>0</v>
      </c>
      <c r="Q298" s="86">
        <f>INDEX('1_GrowthAppeals'!AI:AI,MATCH($A298,'1_GrowthAppeals'!$A:$A,0))</f>
        <v>0</v>
      </c>
      <c r="R298" s="86">
        <f>INDEX('1_GrowthAppeals'!AJ:AJ,MATCH($A298,'1_GrowthAppeals'!$A:$A,0))</f>
        <v>0</v>
      </c>
      <c r="S298" s="325">
        <f>INDEX('1_GrowthAppeals'!AK:AK,MATCH($A298,'1_GrowthAppeals'!$A:$A,0))</f>
        <v>0</v>
      </c>
      <c r="T298" s="327"/>
      <c r="U298" s="95"/>
      <c r="V298" s="95"/>
      <c r="W298" s="95"/>
      <c r="X298" s="95"/>
      <c r="Y298" s="95"/>
      <c r="Z298" s="95"/>
      <c r="AA298" s="95"/>
      <c r="AB298" s="95"/>
      <c r="AC298" s="95"/>
      <c r="AD298" s="95"/>
      <c r="AE298" s="95"/>
      <c r="AF298" s="95"/>
      <c r="AG298" s="95"/>
      <c r="AH298" s="95"/>
      <c r="AI298" s="318"/>
      <c r="AJ298" s="322">
        <f t="shared" si="65"/>
        <v>0</v>
      </c>
      <c r="AK298" s="88">
        <f t="shared" si="66"/>
        <v>0</v>
      </c>
      <c r="AL298" s="88">
        <f t="shared" si="67"/>
        <v>0</v>
      </c>
      <c r="AM298" s="88">
        <f t="shared" si="68"/>
        <v>0</v>
      </c>
      <c r="AN298" s="88">
        <f t="shared" si="69"/>
        <v>0</v>
      </c>
      <c r="AO298" s="88">
        <f t="shared" si="70"/>
        <v>0</v>
      </c>
      <c r="AP298" s="88">
        <f t="shared" si="71"/>
        <v>0</v>
      </c>
      <c r="AQ298" s="88">
        <f t="shared" si="72"/>
        <v>0</v>
      </c>
      <c r="AR298" s="88">
        <f t="shared" si="73"/>
        <v>0</v>
      </c>
      <c r="AS298" s="88">
        <f t="shared" si="74"/>
        <v>0</v>
      </c>
      <c r="AT298" s="88">
        <f t="shared" si="75"/>
        <v>0</v>
      </c>
      <c r="AU298" s="88">
        <f t="shared" si="76"/>
        <v>0</v>
      </c>
      <c r="AV298" s="88">
        <f t="shared" si="77"/>
        <v>0</v>
      </c>
      <c r="AW298" s="88">
        <f t="shared" si="78"/>
        <v>0</v>
      </c>
      <c r="AX298" s="88">
        <f t="shared" si="79"/>
        <v>0</v>
      </c>
      <c r="AY298" s="88">
        <f t="shared" si="80"/>
        <v>0</v>
      </c>
    </row>
    <row r="299" spans="1:51" s="48" customFormat="1">
      <c r="A299" s="72" t="str">
        <f>'Ref2'!I299</f>
        <v>E5049</v>
      </c>
      <c r="B299" s="72" t="str">
        <f>INDEX('Ref1'!$E:$E,MATCH($A299,'Ref1'!$A:$A,0))</f>
        <v>Waltham Forest</v>
      </c>
      <c r="C299" s="72" t="str">
        <f>INDEX('Ref2'!$E:$E,MATCH($A299,'Ref2'!$A:$A,0))</f>
        <v>No</v>
      </c>
      <c r="D299" s="86">
        <f>INDEX('1_GrowthAppeals'!V:V,MATCH($A299,'1_GrowthAppeals'!$A:$A,0))</f>
        <v>0</v>
      </c>
      <c r="E299" s="86">
        <f>INDEX('1_GrowthAppeals'!W:W,MATCH($A299,'1_GrowthAppeals'!$A:$A,0))</f>
        <v>0</v>
      </c>
      <c r="F299" s="86">
        <f>INDEX('1_GrowthAppeals'!X:X,MATCH($A299,'1_GrowthAppeals'!$A:$A,0))</f>
        <v>0</v>
      </c>
      <c r="G299" s="86">
        <f>INDEX('1_GrowthAppeals'!Y:Y,MATCH($A299,'1_GrowthAppeals'!$A:$A,0))</f>
        <v>0</v>
      </c>
      <c r="H299" s="86">
        <f>INDEX('1_GrowthAppeals'!Z:Z,MATCH($A299,'1_GrowthAppeals'!$A:$A,0))</f>
        <v>0</v>
      </c>
      <c r="I299" s="86">
        <f>INDEX('1_GrowthAppeals'!AA:AA,MATCH($A299,'1_GrowthAppeals'!$A:$A,0))</f>
        <v>0</v>
      </c>
      <c r="J299" s="86">
        <f>INDEX('1_GrowthAppeals'!AB:AB,MATCH($A299,'1_GrowthAppeals'!$A:$A,0))</f>
        <v>0</v>
      </c>
      <c r="K299" s="86">
        <f>INDEX('1_GrowthAppeals'!AC:AC,MATCH($A299,'1_GrowthAppeals'!$A:$A,0))</f>
        <v>0</v>
      </c>
      <c r="L299" s="86">
        <f>INDEX('1_GrowthAppeals'!AD:AD,MATCH($A299,'1_GrowthAppeals'!$A:$A,0))</f>
        <v>0</v>
      </c>
      <c r="M299" s="86">
        <f>INDEX('1_GrowthAppeals'!AE:AE,MATCH($A299,'1_GrowthAppeals'!$A:$A,0))</f>
        <v>0</v>
      </c>
      <c r="N299" s="86">
        <f>INDEX('1_GrowthAppeals'!AF:AF,MATCH($A299,'1_GrowthAppeals'!$A:$A,0))</f>
        <v>0</v>
      </c>
      <c r="O299" s="86">
        <f>INDEX('1_GrowthAppeals'!AG:AG,MATCH($A299,'1_GrowthAppeals'!$A:$A,0))</f>
        <v>0</v>
      </c>
      <c r="P299" s="86">
        <f>INDEX('1_GrowthAppeals'!AH:AH,MATCH($A299,'1_GrowthAppeals'!$A:$A,0))</f>
        <v>0</v>
      </c>
      <c r="Q299" s="86">
        <f>INDEX('1_GrowthAppeals'!AI:AI,MATCH($A299,'1_GrowthAppeals'!$A:$A,0))</f>
        <v>0</v>
      </c>
      <c r="R299" s="86">
        <f>INDEX('1_GrowthAppeals'!AJ:AJ,MATCH($A299,'1_GrowthAppeals'!$A:$A,0))</f>
        <v>0</v>
      </c>
      <c r="S299" s="325">
        <f>INDEX('1_GrowthAppeals'!AK:AK,MATCH($A299,'1_GrowthAppeals'!$A:$A,0))</f>
        <v>0</v>
      </c>
      <c r="T299" s="327"/>
      <c r="U299" s="95"/>
      <c r="V299" s="95"/>
      <c r="W299" s="95"/>
      <c r="X299" s="95"/>
      <c r="Y299" s="95"/>
      <c r="Z299" s="95"/>
      <c r="AA299" s="95"/>
      <c r="AB299" s="95"/>
      <c r="AC299" s="95"/>
      <c r="AD299" s="95"/>
      <c r="AE299" s="95"/>
      <c r="AF299" s="95"/>
      <c r="AG299" s="95"/>
      <c r="AH299" s="95"/>
      <c r="AI299" s="318"/>
      <c r="AJ299" s="322">
        <f t="shared" si="65"/>
        <v>0</v>
      </c>
      <c r="AK299" s="88">
        <f t="shared" si="66"/>
        <v>0</v>
      </c>
      <c r="AL299" s="88">
        <f t="shared" si="67"/>
        <v>0</v>
      </c>
      <c r="AM299" s="88">
        <f t="shared" si="68"/>
        <v>0</v>
      </c>
      <c r="AN299" s="88">
        <f t="shared" si="69"/>
        <v>0</v>
      </c>
      <c r="AO299" s="88">
        <f t="shared" si="70"/>
        <v>0</v>
      </c>
      <c r="AP299" s="88">
        <f t="shared" si="71"/>
        <v>0</v>
      </c>
      <c r="AQ299" s="88">
        <f t="shared" si="72"/>
        <v>0</v>
      </c>
      <c r="AR299" s="88">
        <f t="shared" si="73"/>
        <v>0</v>
      </c>
      <c r="AS299" s="88">
        <f t="shared" si="74"/>
        <v>0</v>
      </c>
      <c r="AT299" s="88">
        <f t="shared" si="75"/>
        <v>0</v>
      </c>
      <c r="AU299" s="88">
        <f t="shared" si="76"/>
        <v>0</v>
      </c>
      <c r="AV299" s="88">
        <f t="shared" si="77"/>
        <v>0</v>
      </c>
      <c r="AW299" s="88">
        <f t="shared" si="78"/>
        <v>0</v>
      </c>
      <c r="AX299" s="88">
        <f t="shared" si="79"/>
        <v>0</v>
      </c>
      <c r="AY299" s="88">
        <f t="shared" si="80"/>
        <v>0</v>
      </c>
    </row>
    <row r="300" spans="1:51" s="48" customFormat="1">
      <c r="A300" s="72" t="str">
        <f>'Ref2'!I300</f>
        <v>E5021</v>
      </c>
      <c r="B300" s="72" t="str">
        <f>INDEX('Ref1'!$E:$E,MATCH($A300,'Ref1'!$A:$A,0))</f>
        <v>Wandsworth</v>
      </c>
      <c r="C300" s="72" t="str">
        <f>INDEX('Ref2'!$E:$E,MATCH($A300,'Ref2'!$A:$A,0))</f>
        <v>No</v>
      </c>
      <c r="D300" s="86">
        <f>INDEX('1_GrowthAppeals'!V:V,MATCH($A300,'1_GrowthAppeals'!$A:$A,0))</f>
        <v>0</v>
      </c>
      <c r="E300" s="86">
        <f>INDEX('1_GrowthAppeals'!W:W,MATCH($A300,'1_GrowthAppeals'!$A:$A,0))</f>
        <v>0</v>
      </c>
      <c r="F300" s="86">
        <f>INDEX('1_GrowthAppeals'!X:X,MATCH($A300,'1_GrowthAppeals'!$A:$A,0))</f>
        <v>0</v>
      </c>
      <c r="G300" s="86">
        <f>INDEX('1_GrowthAppeals'!Y:Y,MATCH($A300,'1_GrowthAppeals'!$A:$A,0))</f>
        <v>0</v>
      </c>
      <c r="H300" s="86">
        <f>INDEX('1_GrowthAppeals'!Z:Z,MATCH($A300,'1_GrowthAppeals'!$A:$A,0))</f>
        <v>0</v>
      </c>
      <c r="I300" s="86">
        <f>INDEX('1_GrowthAppeals'!AA:AA,MATCH($A300,'1_GrowthAppeals'!$A:$A,0))</f>
        <v>0</v>
      </c>
      <c r="J300" s="86">
        <f>INDEX('1_GrowthAppeals'!AB:AB,MATCH($A300,'1_GrowthAppeals'!$A:$A,0))</f>
        <v>0</v>
      </c>
      <c r="K300" s="86">
        <f>INDEX('1_GrowthAppeals'!AC:AC,MATCH($A300,'1_GrowthAppeals'!$A:$A,0))</f>
        <v>0</v>
      </c>
      <c r="L300" s="86">
        <f>INDEX('1_GrowthAppeals'!AD:AD,MATCH($A300,'1_GrowthAppeals'!$A:$A,0))</f>
        <v>0</v>
      </c>
      <c r="M300" s="86">
        <f>INDEX('1_GrowthAppeals'!AE:AE,MATCH($A300,'1_GrowthAppeals'!$A:$A,0))</f>
        <v>0</v>
      </c>
      <c r="N300" s="86">
        <f>INDEX('1_GrowthAppeals'!AF:AF,MATCH($A300,'1_GrowthAppeals'!$A:$A,0))</f>
        <v>0</v>
      </c>
      <c r="O300" s="86">
        <f>INDEX('1_GrowthAppeals'!AG:AG,MATCH($A300,'1_GrowthAppeals'!$A:$A,0))</f>
        <v>0</v>
      </c>
      <c r="P300" s="86">
        <f>INDEX('1_GrowthAppeals'!AH:AH,MATCH($A300,'1_GrowthAppeals'!$A:$A,0))</f>
        <v>0</v>
      </c>
      <c r="Q300" s="86">
        <f>INDEX('1_GrowthAppeals'!AI:AI,MATCH($A300,'1_GrowthAppeals'!$A:$A,0))</f>
        <v>0</v>
      </c>
      <c r="R300" s="86">
        <f>INDEX('1_GrowthAppeals'!AJ:AJ,MATCH($A300,'1_GrowthAppeals'!$A:$A,0))</f>
        <v>0</v>
      </c>
      <c r="S300" s="325">
        <f>INDEX('1_GrowthAppeals'!AK:AK,MATCH($A300,'1_GrowthAppeals'!$A:$A,0))</f>
        <v>0</v>
      </c>
      <c r="T300" s="327"/>
      <c r="U300" s="95"/>
      <c r="V300" s="95"/>
      <c r="W300" s="95"/>
      <c r="X300" s="95"/>
      <c r="Y300" s="95"/>
      <c r="Z300" s="95"/>
      <c r="AA300" s="95"/>
      <c r="AB300" s="95"/>
      <c r="AC300" s="95"/>
      <c r="AD300" s="95"/>
      <c r="AE300" s="95"/>
      <c r="AF300" s="95"/>
      <c r="AG300" s="95"/>
      <c r="AH300" s="95"/>
      <c r="AI300" s="318"/>
      <c r="AJ300" s="322">
        <f t="shared" si="65"/>
        <v>0</v>
      </c>
      <c r="AK300" s="88">
        <f t="shared" si="66"/>
        <v>0</v>
      </c>
      <c r="AL300" s="88">
        <f t="shared" si="67"/>
        <v>0</v>
      </c>
      <c r="AM300" s="88">
        <f t="shared" si="68"/>
        <v>0</v>
      </c>
      <c r="AN300" s="88">
        <f t="shared" si="69"/>
        <v>0</v>
      </c>
      <c r="AO300" s="88">
        <f t="shared" si="70"/>
        <v>0</v>
      </c>
      <c r="AP300" s="88">
        <f t="shared" si="71"/>
        <v>0</v>
      </c>
      <c r="AQ300" s="88">
        <f t="shared" si="72"/>
        <v>0</v>
      </c>
      <c r="AR300" s="88">
        <f t="shared" si="73"/>
        <v>0</v>
      </c>
      <c r="AS300" s="88">
        <f t="shared" si="74"/>
        <v>0</v>
      </c>
      <c r="AT300" s="88">
        <f t="shared" si="75"/>
        <v>0</v>
      </c>
      <c r="AU300" s="88">
        <f t="shared" si="76"/>
        <v>0</v>
      </c>
      <c r="AV300" s="88">
        <f t="shared" si="77"/>
        <v>0</v>
      </c>
      <c r="AW300" s="88">
        <f t="shared" si="78"/>
        <v>0</v>
      </c>
      <c r="AX300" s="88">
        <f t="shared" si="79"/>
        <v>0</v>
      </c>
      <c r="AY300" s="88">
        <f t="shared" si="80"/>
        <v>0</v>
      </c>
    </row>
    <row r="301" spans="1:51" s="48" customFormat="1">
      <c r="A301" s="72" t="str">
        <f>'Ref2'!I301</f>
        <v>E0602</v>
      </c>
      <c r="B301" s="72" t="str">
        <f>INDEX('Ref1'!$E:$E,MATCH($A301,'Ref1'!$A:$A,0))</f>
        <v>Warrington</v>
      </c>
      <c r="C301" s="72" t="str">
        <f>INDEX('Ref2'!$E:$E,MATCH($A301,'Ref2'!$A:$A,0))</f>
        <v>No</v>
      </c>
      <c r="D301" s="86">
        <f>INDEX('1_GrowthAppeals'!V:V,MATCH($A301,'1_GrowthAppeals'!$A:$A,0))</f>
        <v>0</v>
      </c>
      <c r="E301" s="86">
        <f>INDEX('1_GrowthAppeals'!W:W,MATCH($A301,'1_GrowthAppeals'!$A:$A,0))</f>
        <v>0</v>
      </c>
      <c r="F301" s="86">
        <f>INDEX('1_GrowthAppeals'!X:X,MATCH($A301,'1_GrowthAppeals'!$A:$A,0))</f>
        <v>0</v>
      </c>
      <c r="G301" s="86">
        <f>INDEX('1_GrowthAppeals'!Y:Y,MATCH($A301,'1_GrowthAppeals'!$A:$A,0))</f>
        <v>0</v>
      </c>
      <c r="H301" s="86">
        <f>INDEX('1_GrowthAppeals'!Z:Z,MATCH($A301,'1_GrowthAppeals'!$A:$A,0))</f>
        <v>0</v>
      </c>
      <c r="I301" s="86">
        <f>INDEX('1_GrowthAppeals'!AA:AA,MATCH($A301,'1_GrowthAppeals'!$A:$A,0))</f>
        <v>0</v>
      </c>
      <c r="J301" s="86">
        <f>INDEX('1_GrowthAppeals'!AB:AB,MATCH($A301,'1_GrowthAppeals'!$A:$A,0))</f>
        <v>0</v>
      </c>
      <c r="K301" s="86">
        <f>INDEX('1_GrowthAppeals'!AC:AC,MATCH($A301,'1_GrowthAppeals'!$A:$A,0))</f>
        <v>0</v>
      </c>
      <c r="L301" s="86">
        <f>INDEX('1_GrowthAppeals'!AD:AD,MATCH($A301,'1_GrowthAppeals'!$A:$A,0))</f>
        <v>0</v>
      </c>
      <c r="M301" s="86">
        <f>INDEX('1_GrowthAppeals'!AE:AE,MATCH($A301,'1_GrowthAppeals'!$A:$A,0))</f>
        <v>0</v>
      </c>
      <c r="N301" s="86">
        <f>INDEX('1_GrowthAppeals'!AF:AF,MATCH($A301,'1_GrowthAppeals'!$A:$A,0))</f>
        <v>0</v>
      </c>
      <c r="O301" s="86">
        <f>INDEX('1_GrowthAppeals'!AG:AG,MATCH($A301,'1_GrowthAppeals'!$A:$A,0))</f>
        <v>0</v>
      </c>
      <c r="P301" s="86">
        <f>INDEX('1_GrowthAppeals'!AH:AH,MATCH($A301,'1_GrowthAppeals'!$A:$A,0))</f>
        <v>0</v>
      </c>
      <c r="Q301" s="86">
        <f>INDEX('1_GrowthAppeals'!AI:AI,MATCH($A301,'1_GrowthAppeals'!$A:$A,0))</f>
        <v>0</v>
      </c>
      <c r="R301" s="86">
        <f>INDEX('1_GrowthAppeals'!AJ:AJ,MATCH($A301,'1_GrowthAppeals'!$A:$A,0))</f>
        <v>0</v>
      </c>
      <c r="S301" s="325">
        <f>INDEX('1_GrowthAppeals'!AK:AK,MATCH($A301,'1_GrowthAppeals'!$A:$A,0))</f>
        <v>0</v>
      </c>
      <c r="T301" s="327"/>
      <c r="U301" s="95"/>
      <c r="V301" s="95"/>
      <c r="W301" s="95"/>
      <c r="X301" s="95"/>
      <c r="Y301" s="95"/>
      <c r="Z301" s="95"/>
      <c r="AA301" s="95"/>
      <c r="AB301" s="95"/>
      <c r="AC301" s="95"/>
      <c r="AD301" s="95"/>
      <c r="AE301" s="95"/>
      <c r="AF301" s="95"/>
      <c r="AG301" s="95"/>
      <c r="AH301" s="95"/>
      <c r="AI301" s="318"/>
      <c r="AJ301" s="322">
        <f t="shared" si="65"/>
        <v>0</v>
      </c>
      <c r="AK301" s="88">
        <f t="shared" si="66"/>
        <v>0</v>
      </c>
      <c r="AL301" s="88">
        <f t="shared" si="67"/>
        <v>0</v>
      </c>
      <c r="AM301" s="88">
        <f t="shared" si="68"/>
        <v>0</v>
      </c>
      <c r="AN301" s="88">
        <f t="shared" si="69"/>
        <v>0</v>
      </c>
      <c r="AO301" s="88">
        <f t="shared" si="70"/>
        <v>0</v>
      </c>
      <c r="AP301" s="88">
        <f t="shared" si="71"/>
        <v>0</v>
      </c>
      <c r="AQ301" s="88">
        <f t="shared" si="72"/>
        <v>0</v>
      </c>
      <c r="AR301" s="88">
        <f t="shared" si="73"/>
        <v>0</v>
      </c>
      <c r="AS301" s="88">
        <f t="shared" si="74"/>
        <v>0</v>
      </c>
      <c r="AT301" s="88">
        <f t="shared" si="75"/>
        <v>0</v>
      </c>
      <c r="AU301" s="88">
        <f t="shared" si="76"/>
        <v>0</v>
      </c>
      <c r="AV301" s="88">
        <f t="shared" si="77"/>
        <v>0</v>
      </c>
      <c r="AW301" s="88">
        <f t="shared" si="78"/>
        <v>0</v>
      </c>
      <c r="AX301" s="88">
        <f t="shared" si="79"/>
        <v>0</v>
      </c>
      <c r="AY301" s="88">
        <f t="shared" si="80"/>
        <v>0</v>
      </c>
    </row>
    <row r="302" spans="1:51" s="48" customFormat="1">
      <c r="A302" s="72" t="str">
        <f>'Ref2'!I302</f>
        <v>E3735</v>
      </c>
      <c r="B302" s="72" t="str">
        <f>INDEX('Ref1'!$E:$E,MATCH($A302,'Ref1'!$A:$A,0))</f>
        <v>Warwick</v>
      </c>
      <c r="C302" s="72" t="str">
        <f>INDEX('Ref2'!$E:$E,MATCH($A302,'Ref2'!$A:$A,0))</f>
        <v>No</v>
      </c>
      <c r="D302" s="86">
        <f>INDEX('1_GrowthAppeals'!V:V,MATCH($A302,'1_GrowthAppeals'!$A:$A,0))</f>
        <v>0</v>
      </c>
      <c r="E302" s="86">
        <f>INDEX('1_GrowthAppeals'!W:W,MATCH($A302,'1_GrowthAppeals'!$A:$A,0))</f>
        <v>0</v>
      </c>
      <c r="F302" s="86">
        <f>INDEX('1_GrowthAppeals'!X:X,MATCH($A302,'1_GrowthAppeals'!$A:$A,0))</f>
        <v>0</v>
      </c>
      <c r="G302" s="86">
        <f>INDEX('1_GrowthAppeals'!Y:Y,MATCH($A302,'1_GrowthAppeals'!$A:$A,0))</f>
        <v>0</v>
      </c>
      <c r="H302" s="86">
        <f>INDEX('1_GrowthAppeals'!Z:Z,MATCH($A302,'1_GrowthAppeals'!$A:$A,0))</f>
        <v>0</v>
      </c>
      <c r="I302" s="86">
        <f>INDEX('1_GrowthAppeals'!AA:AA,MATCH($A302,'1_GrowthAppeals'!$A:$A,0))</f>
        <v>0</v>
      </c>
      <c r="J302" s="86">
        <f>INDEX('1_GrowthAppeals'!AB:AB,MATCH($A302,'1_GrowthAppeals'!$A:$A,0))</f>
        <v>0</v>
      </c>
      <c r="K302" s="86">
        <f>INDEX('1_GrowthAppeals'!AC:AC,MATCH($A302,'1_GrowthAppeals'!$A:$A,0))</f>
        <v>0</v>
      </c>
      <c r="L302" s="86">
        <f>INDEX('1_GrowthAppeals'!AD:AD,MATCH($A302,'1_GrowthAppeals'!$A:$A,0))</f>
        <v>0</v>
      </c>
      <c r="M302" s="86">
        <f>INDEX('1_GrowthAppeals'!AE:AE,MATCH($A302,'1_GrowthAppeals'!$A:$A,0))</f>
        <v>0</v>
      </c>
      <c r="N302" s="86">
        <f>INDEX('1_GrowthAppeals'!AF:AF,MATCH($A302,'1_GrowthAppeals'!$A:$A,0))</f>
        <v>0</v>
      </c>
      <c r="O302" s="86">
        <f>INDEX('1_GrowthAppeals'!AG:AG,MATCH($A302,'1_GrowthAppeals'!$A:$A,0))</f>
        <v>0</v>
      </c>
      <c r="P302" s="86">
        <f>INDEX('1_GrowthAppeals'!AH:AH,MATCH($A302,'1_GrowthAppeals'!$A:$A,0))</f>
        <v>0</v>
      </c>
      <c r="Q302" s="86">
        <f>INDEX('1_GrowthAppeals'!AI:AI,MATCH($A302,'1_GrowthAppeals'!$A:$A,0))</f>
        <v>0</v>
      </c>
      <c r="R302" s="86">
        <f>INDEX('1_GrowthAppeals'!AJ:AJ,MATCH($A302,'1_GrowthAppeals'!$A:$A,0))</f>
        <v>0</v>
      </c>
      <c r="S302" s="325">
        <f>INDEX('1_GrowthAppeals'!AK:AK,MATCH($A302,'1_GrowthAppeals'!$A:$A,0))</f>
        <v>0</v>
      </c>
      <c r="T302" s="327"/>
      <c r="U302" s="95"/>
      <c r="V302" s="95"/>
      <c r="W302" s="95"/>
      <c r="X302" s="95"/>
      <c r="Y302" s="95"/>
      <c r="Z302" s="95"/>
      <c r="AA302" s="95"/>
      <c r="AB302" s="95"/>
      <c r="AC302" s="95"/>
      <c r="AD302" s="95"/>
      <c r="AE302" s="95"/>
      <c r="AF302" s="95"/>
      <c r="AG302" s="95"/>
      <c r="AH302" s="95"/>
      <c r="AI302" s="318"/>
      <c r="AJ302" s="322">
        <f t="shared" si="65"/>
        <v>0</v>
      </c>
      <c r="AK302" s="88">
        <f t="shared" si="66"/>
        <v>0</v>
      </c>
      <c r="AL302" s="88">
        <f t="shared" si="67"/>
        <v>0</v>
      </c>
      <c r="AM302" s="88">
        <f t="shared" si="68"/>
        <v>0</v>
      </c>
      <c r="AN302" s="88">
        <f t="shared" si="69"/>
        <v>0</v>
      </c>
      <c r="AO302" s="88">
        <f t="shared" si="70"/>
        <v>0</v>
      </c>
      <c r="AP302" s="88">
        <f t="shared" si="71"/>
        <v>0</v>
      </c>
      <c r="AQ302" s="88">
        <f t="shared" si="72"/>
        <v>0</v>
      </c>
      <c r="AR302" s="88">
        <f t="shared" si="73"/>
        <v>0</v>
      </c>
      <c r="AS302" s="88">
        <f t="shared" si="74"/>
        <v>0</v>
      </c>
      <c r="AT302" s="88">
        <f t="shared" si="75"/>
        <v>0</v>
      </c>
      <c r="AU302" s="88">
        <f t="shared" si="76"/>
        <v>0</v>
      </c>
      <c r="AV302" s="88">
        <f t="shared" si="77"/>
        <v>0</v>
      </c>
      <c r="AW302" s="88">
        <f t="shared" si="78"/>
        <v>0</v>
      </c>
      <c r="AX302" s="88">
        <f t="shared" si="79"/>
        <v>0</v>
      </c>
      <c r="AY302" s="88">
        <f t="shared" si="80"/>
        <v>0</v>
      </c>
    </row>
    <row r="303" spans="1:51" s="48" customFormat="1">
      <c r="A303" s="72" t="str">
        <f>'Ref2'!I303</f>
        <v>E1939</v>
      </c>
      <c r="B303" s="72" t="str">
        <f>INDEX('Ref1'!$E:$E,MATCH($A303,'Ref1'!$A:$A,0))</f>
        <v>Watford</v>
      </c>
      <c r="C303" s="72" t="str">
        <f>INDEX('Ref2'!$E:$E,MATCH($A303,'Ref2'!$A:$A,0))</f>
        <v>No</v>
      </c>
      <c r="D303" s="86">
        <f>INDEX('1_GrowthAppeals'!V:V,MATCH($A303,'1_GrowthAppeals'!$A:$A,0))</f>
        <v>0</v>
      </c>
      <c r="E303" s="86">
        <f>INDEX('1_GrowthAppeals'!W:W,MATCH($A303,'1_GrowthAppeals'!$A:$A,0))</f>
        <v>0</v>
      </c>
      <c r="F303" s="86">
        <f>INDEX('1_GrowthAppeals'!X:X,MATCH($A303,'1_GrowthAppeals'!$A:$A,0))</f>
        <v>0</v>
      </c>
      <c r="G303" s="86">
        <f>INDEX('1_GrowthAppeals'!Y:Y,MATCH($A303,'1_GrowthAppeals'!$A:$A,0))</f>
        <v>0</v>
      </c>
      <c r="H303" s="86">
        <f>INDEX('1_GrowthAppeals'!Z:Z,MATCH($A303,'1_GrowthAppeals'!$A:$A,0))</f>
        <v>0</v>
      </c>
      <c r="I303" s="86">
        <f>INDEX('1_GrowthAppeals'!AA:AA,MATCH($A303,'1_GrowthAppeals'!$A:$A,0))</f>
        <v>0</v>
      </c>
      <c r="J303" s="86">
        <f>INDEX('1_GrowthAppeals'!AB:AB,MATCH($A303,'1_GrowthAppeals'!$A:$A,0))</f>
        <v>0</v>
      </c>
      <c r="K303" s="86">
        <f>INDEX('1_GrowthAppeals'!AC:AC,MATCH($A303,'1_GrowthAppeals'!$A:$A,0))</f>
        <v>0</v>
      </c>
      <c r="L303" s="86">
        <f>INDEX('1_GrowthAppeals'!AD:AD,MATCH($A303,'1_GrowthAppeals'!$A:$A,0))</f>
        <v>0</v>
      </c>
      <c r="M303" s="86">
        <f>INDEX('1_GrowthAppeals'!AE:AE,MATCH($A303,'1_GrowthAppeals'!$A:$A,0))</f>
        <v>0</v>
      </c>
      <c r="N303" s="86">
        <f>INDEX('1_GrowthAppeals'!AF:AF,MATCH($A303,'1_GrowthAppeals'!$A:$A,0))</f>
        <v>0</v>
      </c>
      <c r="O303" s="86">
        <f>INDEX('1_GrowthAppeals'!AG:AG,MATCH($A303,'1_GrowthAppeals'!$A:$A,0))</f>
        <v>0</v>
      </c>
      <c r="P303" s="86">
        <f>INDEX('1_GrowthAppeals'!AH:AH,MATCH($A303,'1_GrowthAppeals'!$A:$A,0))</f>
        <v>0</v>
      </c>
      <c r="Q303" s="86">
        <f>INDEX('1_GrowthAppeals'!AI:AI,MATCH($A303,'1_GrowthAppeals'!$A:$A,0))</f>
        <v>0</v>
      </c>
      <c r="R303" s="86">
        <f>INDEX('1_GrowthAppeals'!AJ:AJ,MATCH($A303,'1_GrowthAppeals'!$A:$A,0))</f>
        <v>0</v>
      </c>
      <c r="S303" s="325">
        <f>INDEX('1_GrowthAppeals'!AK:AK,MATCH($A303,'1_GrowthAppeals'!$A:$A,0))</f>
        <v>0</v>
      </c>
      <c r="T303" s="327"/>
      <c r="U303" s="95"/>
      <c r="V303" s="95"/>
      <c r="W303" s="95"/>
      <c r="X303" s="95"/>
      <c r="Y303" s="95"/>
      <c r="Z303" s="95"/>
      <c r="AA303" s="95"/>
      <c r="AB303" s="95"/>
      <c r="AC303" s="95"/>
      <c r="AD303" s="95"/>
      <c r="AE303" s="95"/>
      <c r="AF303" s="95"/>
      <c r="AG303" s="95"/>
      <c r="AH303" s="95"/>
      <c r="AI303" s="318"/>
      <c r="AJ303" s="322">
        <f t="shared" si="65"/>
        <v>0</v>
      </c>
      <c r="AK303" s="88">
        <f t="shared" si="66"/>
        <v>0</v>
      </c>
      <c r="AL303" s="88">
        <f t="shared" si="67"/>
        <v>0</v>
      </c>
      <c r="AM303" s="88">
        <f t="shared" si="68"/>
        <v>0</v>
      </c>
      <c r="AN303" s="88">
        <f t="shared" si="69"/>
        <v>0</v>
      </c>
      <c r="AO303" s="88">
        <f t="shared" si="70"/>
        <v>0</v>
      </c>
      <c r="AP303" s="88">
        <f t="shared" si="71"/>
        <v>0</v>
      </c>
      <c r="AQ303" s="88">
        <f t="shared" si="72"/>
        <v>0</v>
      </c>
      <c r="AR303" s="88">
        <f t="shared" si="73"/>
        <v>0</v>
      </c>
      <c r="AS303" s="88">
        <f t="shared" si="74"/>
        <v>0</v>
      </c>
      <c r="AT303" s="88">
        <f t="shared" si="75"/>
        <v>0</v>
      </c>
      <c r="AU303" s="88">
        <f t="shared" si="76"/>
        <v>0</v>
      </c>
      <c r="AV303" s="88">
        <f t="shared" si="77"/>
        <v>0</v>
      </c>
      <c r="AW303" s="88">
        <f t="shared" si="78"/>
        <v>0</v>
      </c>
      <c r="AX303" s="88">
        <f t="shared" si="79"/>
        <v>0</v>
      </c>
      <c r="AY303" s="88">
        <f t="shared" si="80"/>
        <v>0</v>
      </c>
    </row>
    <row r="304" spans="1:51" s="48" customFormat="1">
      <c r="A304" s="72" t="str">
        <f>'Ref2'!I304</f>
        <v>E3537</v>
      </c>
      <c r="B304" s="72" t="str">
        <f>INDEX('Ref1'!$E:$E,MATCH($A304,'Ref1'!$A:$A,0))</f>
        <v>Waveney</v>
      </c>
      <c r="C304" s="72" t="str">
        <f>INDEX('Ref2'!$E:$E,MATCH($A304,'Ref2'!$A:$A,0))</f>
        <v>No</v>
      </c>
      <c r="D304" s="86">
        <f>INDEX('1_GrowthAppeals'!V:V,MATCH($A304,'1_GrowthAppeals'!$A:$A,0))</f>
        <v>0</v>
      </c>
      <c r="E304" s="86">
        <f>INDEX('1_GrowthAppeals'!W:W,MATCH($A304,'1_GrowthAppeals'!$A:$A,0))</f>
        <v>0</v>
      </c>
      <c r="F304" s="86">
        <f>INDEX('1_GrowthAppeals'!X:X,MATCH($A304,'1_GrowthAppeals'!$A:$A,0))</f>
        <v>0</v>
      </c>
      <c r="G304" s="86">
        <f>INDEX('1_GrowthAppeals'!Y:Y,MATCH($A304,'1_GrowthAppeals'!$A:$A,0))</f>
        <v>0</v>
      </c>
      <c r="H304" s="86">
        <f>INDEX('1_GrowthAppeals'!Z:Z,MATCH($A304,'1_GrowthAppeals'!$A:$A,0))</f>
        <v>0</v>
      </c>
      <c r="I304" s="86">
        <f>INDEX('1_GrowthAppeals'!AA:AA,MATCH($A304,'1_GrowthAppeals'!$A:$A,0))</f>
        <v>0</v>
      </c>
      <c r="J304" s="86">
        <f>INDEX('1_GrowthAppeals'!AB:AB,MATCH($A304,'1_GrowthAppeals'!$A:$A,0))</f>
        <v>0</v>
      </c>
      <c r="K304" s="86">
        <f>INDEX('1_GrowthAppeals'!AC:AC,MATCH($A304,'1_GrowthAppeals'!$A:$A,0))</f>
        <v>0</v>
      </c>
      <c r="L304" s="86">
        <f>INDEX('1_GrowthAppeals'!AD:AD,MATCH($A304,'1_GrowthAppeals'!$A:$A,0))</f>
        <v>0</v>
      </c>
      <c r="M304" s="86">
        <f>INDEX('1_GrowthAppeals'!AE:AE,MATCH($A304,'1_GrowthAppeals'!$A:$A,0))</f>
        <v>0</v>
      </c>
      <c r="N304" s="86">
        <f>INDEX('1_GrowthAppeals'!AF:AF,MATCH($A304,'1_GrowthAppeals'!$A:$A,0))</f>
        <v>0</v>
      </c>
      <c r="O304" s="86">
        <f>INDEX('1_GrowthAppeals'!AG:AG,MATCH($A304,'1_GrowthAppeals'!$A:$A,0))</f>
        <v>0</v>
      </c>
      <c r="P304" s="86">
        <f>INDEX('1_GrowthAppeals'!AH:AH,MATCH($A304,'1_GrowthAppeals'!$A:$A,0))</f>
        <v>0</v>
      </c>
      <c r="Q304" s="86">
        <f>INDEX('1_GrowthAppeals'!AI:AI,MATCH($A304,'1_GrowthAppeals'!$A:$A,0))</f>
        <v>0</v>
      </c>
      <c r="R304" s="86">
        <f>INDEX('1_GrowthAppeals'!AJ:AJ,MATCH($A304,'1_GrowthAppeals'!$A:$A,0))</f>
        <v>0</v>
      </c>
      <c r="S304" s="325">
        <f>INDEX('1_GrowthAppeals'!AK:AK,MATCH($A304,'1_GrowthAppeals'!$A:$A,0))</f>
        <v>0</v>
      </c>
      <c r="T304" s="327"/>
      <c r="U304" s="95"/>
      <c r="V304" s="95"/>
      <c r="W304" s="95"/>
      <c r="X304" s="95"/>
      <c r="Y304" s="95"/>
      <c r="Z304" s="95"/>
      <c r="AA304" s="95"/>
      <c r="AB304" s="95"/>
      <c r="AC304" s="95"/>
      <c r="AD304" s="95"/>
      <c r="AE304" s="95"/>
      <c r="AF304" s="95"/>
      <c r="AG304" s="95"/>
      <c r="AH304" s="95"/>
      <c r="AI304" s="318"/>
      <c r="AJ304" s="322">
        <f t="shared" si="65"/>
        <v>0</v>
      </c>
      <c r="AK304" s="88">
        <f t="shared" si="66"/>
        <v>0</v>
      </c>
      <c r="AL304" s="88">
        <f t="shared" si="67"/>
        <v>0</v>
      </c>
      <c r="AM304" s="88">
        <f t="shared" si="68"/>
        <v>0</v>
      </c>
      <c r="AN304" s="88">
        <f t="shared" si="69"/>
        <v>0</v>
      </c>
      <c r="AO304" s="88">
        <f t="shared" si="70"/>
        <v>0</v>
      </c>
      <c r="AP304" s="88">
        <f t="shared" si="71"/>
        <v>0</v>
      </c>
      <c r="AQ304" s="88">
        <f t="shared" si="72"/>
        <v>0</v>
      </c>
      <c r="AR304" s="88">
        <f t="shared" si="73"/>
        <v>0</v>
      </c>
      <c r="AS304" s="88">
        <f t="shared" si="74"/>
        <v>0</v>
      </c>
      <c r="AT304" s="88">
        <f t="shared" si="75"/>
        <v>0</v>
      </c>
      <c r="AU304" s="88">
        <f t="shared" si="76"/>
        <v>0</v>
      </c>
      <c r="AV304" s="88">
        <f t="shared" si="77"/>
        <v>0</v>
      </c>
      <c r="AW304" s="88">
        <f t="shared" si="78"/>
        <v>0</v>
      </c>
      <c r="AX304" s="88">
        <f t="shared" si="79"/>
        <v>0</v>
      </c>
      <c r="AY304" s="88">
        <f t="shared" si="80"/>
        <v>0</v>
      </c>
    </row>
    <row r="305" spans="1:51" s="48" customFormat="1">
      <c r="A305" s="72" t="str">
        <f>'Ref2'!I305</f>
        <v>E3640</v>
      </c>
      <c r="B305" s="72" t="str">
        <f>INDEX('Ref1'!$E:$E,MATCH($A305,'Ref1'!$A:$A,0))</f>
        <v>Waverley</v>
      </c>
      <c r="C305" s="72" t="str">
        <f>INDEX('Ref2'!$E:$E,MATCH($A305,'Ref2'!$A:$A,0))</f>
        <v>No</v>
      </c>
      <c r="D305" s="86">
        <f>INDEX('1_GrowthAppeals'!V:V,MATCH($A305,'1_GrowthAppeals'!$A:$A,0))</f>
        <v>0</v>
      </c>
      <c r="E305" s="86">
        <f>INDEX('1_GrowthAppeals'!W:W,MATCH($A305,'1_GrowthAppeals'!$A:$A,0))</f>
        <v>0</v>
      </c>
      <c r="F305" s="86">
        <f>INDEX('1_GrowthAppeals'!X:X,MATCH($A305,'1_GrowthAppeals'!$A:$A,0))</f>
        <v>0</v>
      </c>
      <c r="G305" s="86">
        <f>INDEX('1_GrowthAppeals'!Y:Y,MATCH($A305,'1_GrowthAppeals'!$A:$A,0))</f>
        <v>0</v>
      </c>
      <c r="H305" s="86">
        <f>INDEX('1_GrowthAppeals'!Z:Z,MATCH($A305,'1_GrowthAppeals'!$A:$A,0))</f>
        <v>0</v>
      </c>
      <c r="I305" s="86">
        <f>INDEX('1_GrowthAppeals'!AA:AA,MATCH($A305,'1_GrowthAppeals'!$A:$A,0))</f>
        <v>0</v>
      </c>
      <c r="J305" s="86">
        <f>INDEX('1_GrowthAppeals'!AB:AB,MATCH($A305,'1_GrowthAppeals'!$A:$A,0))</f>
        <v>0</v>
      </c>
      <c r="K305" s="86">
        <f>INDEX('1_GrowthAppeals'!AC:AC,MATCH($A305,'1_GrowthAppeals'!$A:$A,0))</f>
        <v>0</v>
      </c>
      <c r="L305" s="86">
        <f>INDEX('1_GrowthAppeals'!AD:AD,MATCH($A305,'1_GrowthAppeals'!$A:$A,0))</f>
        <v>0</v>
      </c>
      <c r="M305" s="86">
        <f>INDEX('1_GrowthAppeals'!AE:AE,MATCH($A305,'1_GrowthAppeals'!$A:$A,0))</f>
        <v>0</v>
      </c>
      <c r="N305" s="86">
        <f>INDEX('1_GrowthAppeals'!AF:AF,MATCH($A305,'1_GrowthAppeals'!$A:$A,0))</f>
        <v>0</v>
      </c>
      <c r="O305" s="86">
        <f>INDEX('1_GrowthAppeals'!AG:AG,MATCH($A305,'1_GrowthAppeals'!$A:$A,0))</f>
        <v>0</v>
      </c>
      <c r="P305" s="86">
        <f>INDEX('1_GrowthAppeals'!AH:AH,MATCH($A305,'1_GrowthAppeals'!$A:$A,0))</f>
        <v>0</v>
      </c>
      <c r="Q305" s="86">
        <f>INDEX('1_GrowthAppeals'!AI:AI,MATCH($A305,'1_GrowthAppeals'!$A:$A,0))</f>
        <v>0</v>
      </c>
      <c r="R305" s="86">
        <f>INDEX('1_GrowthAppeals'!AJ:AJ,MATCH($A305,'1_GrowthAppeals'!$A:$A,0))</f>
        <v>0</v>
      </c>
      <c r="S305" s="325">
        <f>INDEX('1_GrowthAppeals'!AK:AK,MATCH($A305,'1_GrowthAppeals'!$A:$A,0))</f>
        <v>0</v>
      </c>
      <c r="T305" s="327"/>
      <c r="U305" s="95"/>
      <c r="V305" s="95"/>
      <c r="W305" s="95"/>
      <c r="X305" s="95"/>
      <c r="Y305" s="95"/>
      <c r="Z305" s="95"/>
      <c r="AA305" s="95"/>
      <c r="AB305" s="95"/>
      <c r="AC305" s="95"/>
      <c r="AD305" s="95"/>
      <c r="AE305" s="95"/>
      <c r="AF305" s="95"/>
      <c r="AG305" s="95"/>
      <c r="AH305" s="95"/>
      <c r="AI305" s="318"/>
      <c r="AJ305" s="322">
        <f t="shared" si="65"/>
        <v>0</v>
      </c>
      <c r="AK305" s="88">
        <f t="shared" si="66"/>
        <v>0</v>
      </c>
      <c r="AL305" s="88">
        <f t="shared" si="67"/>
        <v>0</v>
      </c>
      <c r="AM305" s="88">
        <f t="shared" si="68"/>
        <v>0</v>
      </c>
      <c r="AN305" s="88">
        <f t="shared" si="69"/>
        <v>0</v>
      </c>
      <c r="AO305" s="88">
        <f t="shared" si="70"/>
        <v>0</v>
      </c>
      <c r="AP305" s="88">
        <f t="shared" si="71"/>
        <v>0</v>
      </c>
      <c r="AQ305" s="88">
        <f t="shared" si="72"/>
        <v>0</v>
      </c>
      <c r="AR305" s="88">
        <f t="shared" si="73"/>
        <v>0</v>
      </c>
      <c r="AS305" s="88">
        <f t="shared" si="74"/>
        <v>0</v>
      </c>
      <c r="AT305" s="88">
        <f t="shared" si="75"/>
        <v>0</v>
      </c>
      <c r="AU305" s="88">
        <f t="shared" si="76"/>
        <v>0</v>
      </c>
      <c r="AV305" s="88">
        <f t="shared" si="77"/>
        <v>0</v>
      </c>
      <c r="AW305" s="88">
        <f t="shared" si="78"/>
        <v>0</v>
      </c>
      <c r="AX305" s="88">
        <f t="shared" si="79"/>
        <v>0</v>
      </c>
      <c r="AY305" s="88">
        <f t="shared" si="80"/>
        <v>0</v>
      </c>
    </row>
    <row r="306" spans="1:51" s="48" customFormat="1">
      <c r="A306" s="72" t="str">
        <f>'Ref2'!I306</f>
        <v>E1437</v>
      </c>
      <c r="B306" s="72" t="str">
        <f>INDEX('Ref1'!$E:$E,MATCH($A306,'Ref1'!$A:$A,0))</f>
        <v>Wealden</v>
      </c>
      <c r="C306" s="72" t="str">
        <f>INDEX('Ref2'!$E:$E,MATCH($A306,'Ref2'!$A:$A,0))</f>
        <v>No</v>
      </c>
      <c r="D306" s="86">
        <f>INDEX('1_GrowthAppeals'!V:V,MATCH($A306,'1_GrowthAppeals'!$A:$A,0))</f>
        <v>0</v>
      </c>
      <c r="E306" s="86">
        <f>INDEX('1_GrowthAppeals'!W:W,MATCH($A306,'1_GrowthAppeals'!$A:$A,0))</f>
        <v>0</v>
      </c>
      <c r="F306" s="86">
        <f>INDEX('1_GrowthAppeals'!X:X,MATCH($A306,'1_GrowthAppeals'!$A:$A,0))</f>
        <v>0</v>
      </c>
      <c r="G306" s="86">
        <f>INDEX('1_GrowthAppeals'!Y:Y,MATCH($A306,'1_GrowthAppeals'!$A:$A,0))</f>
        <v>0</v>
      </c>
      <c r="H306" s="86">
        <f>INDEX('1_GrowthAppeals'!Z:Z,MATCH($A306,'1_GrowthAppeals'!$A:$A,0))</f>
        <v>0</v>
      </c>
      <c r="I306" s="86">
        <f>INDEX('1_GrowthAppeals'!AA:AA,MATCH($A306,'1_GrowthAppeals'!$A:$A,0))</f>
        <v>0</v>
      </c>
      <c r="J306" s="86">
        <f>INDEX('1_GrowthAppeals'!AB:AB,MATCH($A306,'1_GrowthAppeals'!$A:$A,0))</f>
        <v>0</v>
      </c>
      <c r="K306" s="86">
        <f>INDEX('1_GrowthAppeals'!AC:AC,MATCH($A306,'1_GrowthAppeals'!$A:$A,0))</f>
        <v>0</v>
      </c>
      <c r="L306" s="86">
        <f>INDEX('1_GrowthAppeals'!AD:AD,MATCH($A306,'1_GrowthAppeals'!$A:$A,0))</f>
        <v>0</v>
      </c>
      <c r="M306" s="86">
        <f>INDEX('1_GrowthAppeals'!AE:AE,MATCH($A306,'1_GrowthAppeals'!$A:$A,0))</f>
        <v>0</v>
      </c>
      <c r="N306" s="86">
        <f>INDEX('1_GrowthAppeals'!AF:AF,MATCH($A306,'1_GrowthAppeals'!$A:$A,0))</f>
        <v>0</v>
      </c>
      <c r="O306" s="86">
        <f>INDEX('1_GrowthAppeals'!AG:AG,MATCH($A306,'1_GrowthAppeals'!$A:$A,0))</f>
        <v>0</v>
      </c>
      <c r="P306" s="86">
        <f>INDEX('1_GrowthAppeals'!AH:AH,MATCH($A306,'1_GrowthAppeals'!$A:$A,0))</f>
        <v>0</v>
      </c>
      <c r="Q306" s="86">
        <f>INDEX('1_GrowthAppeals'!AI:AI,MATCH($A306,'1_GrowthAppeals'!$A:$A,0))</f>
        <v>0</v>
      </c>
      <c r="R306" s="86">
        <f>INDEX('1_GrowthAppeals'!AJ:AJ,MATCH($A306,'1_GrowthAppeals'!$A:$A,0))</f>
        <v>0</v>
      </c>
      <c r="S306" s="325">
        <f>INDEX('1_GrowthAppeals'!AK:AK,MATCH($A306,'1_GrowthAppeals'!$A:$A,0))</f>
        <v>0</v>
      </c>
      <c r="T306" s="327"/>
      <c r="U306" s="95"/>
      <c r="V306" s="95"/>
      <c r="W306" s="95"/>
      <c r="X306" s="95"/>
      <c r="Y306" s="95"/>
      <c r="Z306" s="95"/>
      <c r="AA306" s="95"/>
      <c r="AB306" s="95"/>
      <c r="AC306" s="95"/>
      <c r="AD306" s="95"/>
      <c r="AE306" s="95"/>
      <c r="AF306" s="95"/>
      <c r="AG306" s="95"/>
      <c r="AH306" s="95"/>
      <c r="AI306" s="318"/>
      <c r="AJ306" s="322">
        <f t="shared" si="65"/>
        <v>0</v>
      </c>
      <c r="AK306" s="88">
        <f t="shared" si="66"/>
        <v>0</v>
      </c>
      <c r="AL306" s="88">
        <f t="shared" si="67"/>
        <v>0</v>
      </c>
      <c r="AM306" s="88">
        <f t="shared" si="68"/>
        <v>0</v>
      </c>
      <c r="AN306" s="88">
        <f t="shared" si="69"/>
        <v>0</v>
      </c>
      <c r="AO306" s="88">
        <f t="shared" si="70"/>
        <v>0</v>
      </c>
      <c r="AP306" s="88">
        <f t="shared" si="71"/>
        <v>0</v>
      </c>
      <c r="AQ306" s="88">
        <f t="shared" si="72"/>
        <v>0</v>
      </c>
      <c r="AR306" s="88">
        <f t="shared" si="73"/>
        <v>0</v>
      </c>
      <c r="AS306" s="88">
        <f t="shared" si="74"/>
        <v>0</v>
      </c>
      <c r="AT306" s="88">
        <f t="shared" si="75"/>
        <v>0</v>
      </c>
      <c r="AU306" s="88">
        <f t="shared" si="76"/>
        <v>0</v>
      </c>
      <c r="AV306" s="88">
        <f t="shared" si="77"/>
        <v>0</v>
      </c>
      <c r="AW306" s="88">
        <f t="shared" si="78"/>
        <v>0</v>
      </c>
      <c r="AX306" s="88">
        <f t="shared" si="79"/>
        <v>0</v>
      </c>
      <c r="AY306" s="88">
        <f t="shared" si="80"/>
        <v>0</v>
      </c>
    </row>
    <row r="307" spans="1:51" s="48" customFormat="1">
      <c r="A307" s="72" t="str">
        <f>'Ref2'!I307</f>
        <v>E2837</v>
      </c>
      <c r="B307" s="72" t="str">
        <f>INDEX('Ref1'!$E:$E,MATCH($A307,'Ref1'!$A:$A,0))</f>
        <v>Wellingborough</v>
      </c>
      <c r="C307" s="72" t="str">
        <f>INDEX('Ref2'!$E:$E,MATCH($A307,'Ref2'!$A:$A,0))</f>
        <v>No</v>
      </c>
      <c r="D307" s="86">
        <f>INDEX('1_GrowthAppeals'!V:V,MATCH($A307,'1_GrowthAppeals'!$A:$A,0))</f>
        <v>0</v>
      </c>
      <c r="E307" s="86">
        <f>INDEX('1_GrowthAppeals'!W:W,MATCH($A307,'1_GrowthAppeals'!$A:$A,0))</f>
        <v>0</v>
      </c>
      <c r="F307" s="86">
        <f>INDEX('1_GrowthAppeals'!X:X,MATCH($A307,'1_GrowthAppeals'!$A:$A,0))</f>
        <v>0</v>
      </c>
      <c r="G307" s="86">
        <f>INDEX('1_GrowthAppeals'!Y:Y,MATCH($A307,'1_GrowthAppeals'!$A:$A,0))</f>
        <v>0</v>
      </c>
      <c r="H307" s="86">
        <f>INDEX('1_GrowthAppeals'!Z:Z,MATCH($A307,'1_GrowthAppeals'!$A:$A,0))</f>
        <v>0</v>
      </c>
      <c r="I307" s="86">
        <f>INDEX('1_GrowthAppeals'!AA:AA,MATCH($A307,'1_GrowthAppeals'!$A:$A,0))</f>
        <v>0</v>
      </c>
      <c r="J307" s="86">
        <f>INDEX('1_GrowthAppeals'!AB:AB,MATCH($A307,'1_GrowthAppeals'!$A:$A,0))</f>
        <v>0</v>
      </c>
      <c r="K307" s="86">
        <f>INDEX('1_GrowthAppeals'!AC:AC,MATCH($A307,'1_GrowthAppeals'!$A:$A,0))</f>
        <v>0</v>
      </c>
      <c r="L307" s="86">
        <f>INDEX('1_GrowthAppeals'!AD:AD,MATCH($A307,'1_GrowthAppeals'!$A:$A,0))</f>
        <v>0</v>
      </c>
      <c r="M307" s="86">
        <f>INDEX('1_GrowthAppeals'!AE:AE,MATCH($A307,'1_GrowthAppeals'!$A:$A,0))</f>
        <v>0</v>
      </c>
      <c r="N307" s="86">
        <f>INDEX('1_GrowthAppeals'!AF:AF,MATCH($A307,'1_GrowthAppeals'!$A:$A,0))</f>
        <v>0</v>
      </c>
      <c r="O307" s="86">
        <f>INDEX('1_GrowthAppeals'!AG:AG,MATCH($A307,'1_GrowthAppeals'!$A:$A,0))</f>
        <v>0</v>
      </c>
      <c r="P307" s="86">
        <f>INDEX('1_GrowthAppeals'!AH:AH,MATCH($A307,'1_GrowthAppeals'!$A:$A,0))</f>
        <v>0</v>
      </c>
      <c r="Q307" s="86">
        <f>INDEX('1_GrowthAppeals'!AI:AI,MATCH($A307,'1_GrowthAppeals'!$A:$A,0))</f>
        <v>0</v>
      </c>
      <c r="R307" s="86">
        <f>INDEX('1_GrowthAppeals'!AJ:AJ,MATCH($A307,'1_GrowthAppeals'!$A:$A,0))</f>
        <v>0</v>
      </c>
      <c r="S307" s="325">
        <f>INDEX('1_GrowthAppeals'!AK:AK,MATCH($A307,'1_GrowthAppeals'!$A:$A,0))</f>
        <v>0</v>
      </c>
      <c r="T307" s="327"/>
      <c r="U307" s="95"/>
      <c r="V307" s="95"/>
      <c r="W307" s="95"/>
      <c r="X307" s="95"/>
      <c r="Y307" s="95"/>
      <c r="Z307" s="95"/>
      <c r="AA307" s="95"/>
      <c r="AB307" s="95"/>
      <c r="AC307" s="95"/>
      <c r="AD307" s="95"/>
      <c r="AE307" s="95"/>
      <c r="AF307" s="95"/>
      <c r="AG307" s="95"/>
      <c r="AH307" s="95"/>
      <c r="AI307" s="318"/>
      <c r="AJ307" s="322">
        <f t="shared" si="65"/>
        <v>0</v>
      </c>
      <c r="AK307" s="88">
        <f t="shared" si="66"/>
        <v>0</v>
      </c>
      <c r="AL307" s="88">
        <f t="shared" si="67"/>
        <v>0</v>
      </c>
      <c r="AM307" s="88">
        <f t="shared" si="68"/>
        <v>0</v>
      </c>
      <c r="AN307" s="88">
        <f t="shared" si="69"/>
        <v>0</v>
      </c>
      <c r="AO307" s="88">
        <f t="shared" si="70"/>
        <v>0</v>
      </c>
      <c r="AP307" s="88">
        <f t="shared" si="71"/>
        <v>0</v>
      </c>
      <c r="AQ307" s="88">
        <f t="shared" si="72"/>
        <v>0</v>
      </c>
      <c r="AR307" s="88">
        <f t="shared" si="73"/>
        <v>0</v>
      </c>
      <c r="AS307" s="88">
        <f t="shared" si="74"/>
        <v>0</v>
      </c>
      <c r="AT307" s="88">
        <f t="shared" si="75"/>
        <v>0</v>
      </c>
      <c r="AU307" s="88">
        <f t="shared" si="76"/>
        <v>0</v>
      </c>
      <c r="AV307" s="88">
        <f t="shared" si="77"/>
        <v>0</v>
      </c>
      <c r="AW307" s="88">
        <f t="shared" si="78"/>
        <v>0</v>
      </c>
      <c r="AX307" s="88">
        <f t="shared" si="79"/>
        <v>0</v>
      </c>
      <c r="AY307" s="88">
        <f t="shared" si="80"/>
        <v>0</v>
      </c>
    </row>
    <row r="308" spans="1:51" s="48" customFormat="1">
      <c r="A308" s="72" t="str">
        <f>'Ref2'!I308</f>
        <v>E1940</v>
      </c>
      <c r="B308" s="72" t="str">
        <f>INDEX('Ref1'!$E:$E,MATCH($A308,'Ref1'!$A:$A,0))</f>
        <v>Welwyn Hatfield</v>
      </c>
      <c r="C308" s="72" t="str">
        <f>INDEX('Ref2'!$E:$E,MATCH($A308,'Ref2'!$A:$A,0))</f>
        <v>No</v>
      </c>
      <c r="D308" s="86">
        <f>INDEX('1_GrowthAppeals'!V:V,MATCH($A308,'1_GrowthAppeals'!$A:$A,0))</f>
        <v>0</v>
      </c>
      <c r="E308" s="86">
        <f>INDEX('1_GrowthAppeals'!W:W,MATCH($A308,'1_GrowthAppeals'!$A:$A,0))</f>
        <v>0</v>
      </c>
      <c r="F308" s="86">
        <f>INDEX('1_GrowthAppeals'!X:X,MATCH($A308,'1_GrowthAppeals'!$A:$A,0))</f>
        <v>0</v>
      </c>
      <c r="G308" s="86">
        <f>INDEX('1_GrowthAppeals'!Y:Y,MATCH($A308,'1_GrowthAppeals'!$A:$A,0))</f>
        <v>0</v>
      </c>
      <c r="H308" s="86">
        <f>INDEX('1_GrowthAppeals'!Z:Z,MATCH($A308,'1_GrowthAppeals'!$A:$A,0))</f>
        <v>0</v>
      </c>
      <c r="I308" s="86">
        <f>INDEX('1_GrowthAppeals'!AA:AA,MATCH($A308,'1_GrowthAppeals'!$A:$A,0))</f>
        <v>0</v>
      </c>
      <c r="J308" s="86">
        <f>INDEX('1_GrowthAppeals'!AB:AB,MATCH($A308,'1_GrowthAppeals'!$A:$A,0))</f>
        <v>0</v>
      </c>
      <c r="K308" s="86">
        <f>INDEX('1_GrowthAppeals'!AC:AC,MATCH($A308,'1_GrowthAppeals'!$A:$A,0))</f>
        <v>0</v>
      </c>
      <c r="L308" s="86">
        <f>INDEX('1_GrowthAppeals'!AD:AD,MATCH($A308,'1_GrowthAppeals'!$A:$A,0))</f>
        <v>0</v>
      </c>
      <c r="M308" s="86">
        <f>INDEX('1_GrowthAppeals'!AE:AE,MATCH($A308,'1_GrowthAppeals'!$A:$A,0))</f>
        <v>0</v>
      </c>
      <c r="N308" s="86">
        <f>INDEX('1_GrowthAppeals'!AF:AF,MATCH($A308,'1_GrowthAppeals'!$A:$A,0))</f>
        <v>0</v>
      </c>
      <c r="O308" s="86">
        <f>INDEX('1_GrowthAppeals'!AG:AG,MATCH($A308,'1_GrowthAppeals'!$A:$A,0))</f>
        <v>0</v>
      </c>
      <c r="P308" s="86">
        <f>INDEX('1_GrowthAppeals'!AH:AH,MATCH($A308,'1_GrowthAppeals'!$A:$A,0))</f>
        <v>0</v>
      </c>
      <c r="Q308" s="86">
        <f>INDEX('1_GrowthAppeals'!AI:AI,MATCH($A308,'1_GrowthAppeals'!$A:$A,0))</f>
        <v>0</v>
      </c>
      <c r="R308" s="86">
        <f>INDEX('1_GrowthAppeals'!AJ:AJ,MATCH($A308,'1_GrowthAppeals'!$A:$A,0))</f>
        <v>0</v>
      </c>
      <c r="S308" s="325">
        <f>INDEX('1_GrowthAppeals'!AK:AK,MATCH($A308,'1_GrowthAppeals'!$A:$A,0))</f>
        <v>0</v>
      </c>
      <c r="T308" s="327"/>
      <c r="U308" s="95"/>
      <c r="V308" s="95"/>
      <c r="W308" s="95"/>
      <c r="X308" s="95"/>
      <c r="Y308" s="95"/>
      <c r="Z308" s="95"/>
      <c r="AA308" s="95"/>
      <c r="AB308" s="95"/>
      <c r="AC308" s="95"/>
      <c r="AD308" s="95"/>
      <c r="AE308" s="95"/>
      <c r="AF308" s="95"/>
      <c r="AG308" s="95"/>
      <c r="AH308" s="95"/>
      <c r="AI308" s="318"/>
      <c r="AJ308" s="322">
        <f t="shared" si="65"/>
        <v>0</v>
      </c>
      <c r="AK308" s="88">
        <f t="shared" si="66"/>
        <v>0</v>
      </c>
      <c r="AL308" s="88">
        <f t="shared" si="67"/>
        <v>0</v>
      </c>
      <c r="AM308" s="88">
        <f t="shared" si="68"/>
        <v>0</v>
      </c>
      <c r="AN308" s="88">
        <f t="shared" si="69"/>
        <v>0</v>
      </c>
      <c r="AO308" s="88">
        <f t="shared" si="70"/>
        <v>0</v>
      </c>
      <c r="AP308" s="88">
        <f t="shared" si="71"/>
        <v>0</v>
      </c>
      <c r="AQ308" s="88">
        <f t="shared" si="72"/>
        <v>0</v>
      </c>
      <c r="AR308" s="88">
        <f t="shared" si="73"/>
        <v>0</v>
      </c>
      <c r="AS308" s="88">
        <f t="shared" si="74"/>
        <v>0</v>
      </c>
      <c r="AT308" s="88">
        <f t="shared" si="75"/>
        <v>0</v>
      </c>
      <c r="AU308" s="88">
        <f t="shared" si="76"/>
        <v>0</v>
      </c>
      <c r="AV308" s="88">
        <f t="shared" si="77"/>
        <v>0</v>
      </c>
      <c r="AW308" s="88">
        <f t="shared" si="78"/>
        <v>0</v>
      </c>
      <c r="AX308" s="88">
        <f t="shared" si="79"/>
        <v>0</v>
      </c>
      <c r="AY308" s="88">
        <f t="shared" si="80"/>
        <v>0</v>
      </c>
    </row>
    <row r="309" spans="1:51" s="48" customFormat="1">
      <c r="A309" s="72" t="str">
        <f>'Ref2'!I309</f>
        <v>E0302</v>
      </c>
      <c r="B309" s="72" t="str">
        <f>INDEX('Ref1'!$E:$E,MATCH($A309,'Ref1'!$A:$A,0))</f>
        <v>West Berkshire</v>
      </c>
      <c r="C309" s="72" t="str">
        <f>INDEX('Ref2'!$E:$E,MATCH($A309,'Ref2'!$A:$A,0))</f>
        <v>No</v>
      </c>
      <c r="D309" s="86">
        <f>INDEX('1_GrowthAppeals'!V:V,MATCH($A309,'1_GrowthAppeals'!$A:$A,0))</f>
        <v>0</v>
      </c>
      <c r="E309" s="86">
        <f>INDEX('1_GrowthAppeals'!W:W,MATCH($A309,'1_GrowthAppeals'!$A:$A,0))</f>
        <v>0</v>
      </c>
      <c r="F309" s="86">
        <f>INDEX('1_GrowthAppeals'!X:X,MATCH($A309,'1_GrowthAppeals'!$A:$A,0))</f>
        <v>0</v>
      </c>
      <c r="G309" s="86">
        <f>INDEX('1_GrowthAppeals'!Y:Y,MATCH($A309,'1_GrowthAppeals'!$A:$A,0))</f>
        <v>0</v>
      </c>
      <c r="H309" s="86">
        <f>INDEX('1_GrowthAppeals'!Z:Z,MATCH($A309,'1_GrowthAppeals'!$A:$A,0))</f>
        <v>0</v>
      </c>
      <c r="I309" s="86">
        <f>INDEX('1_GrowthAppeals'!AA:AA,MATCH($A309,'1_GrowthAppeals'!$A:$A,0))</f>
        <v>0</v>
      </c>
      <c r="J309" s="86">
        <f>INDEX('1_GrowthAppeals'!AB:AB,MATCH($A309,'1_GrowthAppeals'!$A:$A,0))</f>
        <v>0</v>
      </c>
      <c r="K309" s="86">
        <f>INDEX('1_GrowthAppeals'!AC:AC,MATCH($A309,'1_GrowthAppeals'!$A:$A,0))</f>
        <v>0</v>
      </c>
      <c r="L309" s="86">
        <f>INDEX('1_GrowthAppeals'!AD:AD,MATCH($A309,'1_GrowthAppeals'!$A:$A,0))</f>
        <v>0</v>
      </c>
      <c r="M309" s="86">
        <f>INDEX('1_GrowthAppeals'!AE:AE,MATCH($A309,'1_GrowthAppeals'!$A:$A,0))</f>
        <v>0</v>
      </c>
      <c r="N309" s="86">
        <f>INDEX('1_GrowthAppeals'!AF:AF,MATCH($A309,'1_GrowthAppeals'!$A:$A,0))</f>
        <v>0</v>
      </c>
      <c r="O309" s="86">
        <f>INDEX('1_GrowthAppeals'!AG:AG,MATCH($A309,'1_GrowthAppeals'!$A:$A,0))</f>
        <v>0</v>
      </c>
      <c r="P309" s="86">
        <f>INDEX('1_GrowthAppeals'!AH:AH,MATCH($A309,'1_GrowthAppeals'!$A:$A,0))</f>
        <v>0</v>
      </c>
      <c r="Q309" s="86">
        <f>INDEX('1_GrowthAppeals'!AI:AI,MATCH($A309,'1_GrowthAppeals'!$A:$A,0))</f>
        <v>0</v>
      </c>
      <c r="R309" s="86">
        <f>INDEX('1_GrowthAppeals'!AJ:AJ,MATCH($A309,'1_GrowthAppeals'!$A:$A,0))</f>
        <v>0</v>
      </c>
      <c r="S309" s="325">
        <f>INDEX('1_GrowthAppeals'!AK:AK,MATCH($A309,'1_GrowthAppeals'!$A:$A,0))</f>
        <v>0</v>
      </c>
      <c r="T309" s="327"/>
      <c r="U309" s="95"/>
      <c r="V309" s="95"/>
      <c r="W309" s="95"/>
      <c r="X309" s="95"/>
      <c r="Y309" s="95"/>
      <c r="Z309" s="95"/>
      <c r="AA309" s="95"/>
      <c r="AB309" s="95"/>
      <c r="AC309" s="95"/>
      <c r="AD309" s="95"/>
      <c r="AE309" s="95"/>
      <c r="AF309" s="95"/>
      <c r="AG309" s="95"/>
      <c r="AH309" s="95"/>
      <c r="AI309" s="318"/>
      <c r="AJ309" s="322">
        <f t="shared" si="65"/>
        <v>0</v>
      </c>
      <c r="AK309" s="88">
        <f t="shared" si="66"/>
        <v>0</v>
      </c>
      <c r="AL309" s="88">
        <f t="shared" si="67"/>
        <v>0</v>
      </c>
      <c r="AM309" s="88">
        <f t="shared" si="68"/>
        <v>0</v>
      </c>
      <c r="AN309" s="88">
        <f t="shared" si="69"/>
        <v>0</v>
      </c>
      <c r="AO309" s="88">
        <f t="shared" si="70"/>
        <v>0</v>
      </c>
      <c r="AP309" s="88">
        <f t="shared" si="71"/>
        <v>0</v>
      </c>
      <c r="AQ309" s="88">
        <f t="shared" si="72"/>
        <v>0</v>
      </c>
      <c r="AR309" s="88">
        <f t="shared" si="73"/>
        <v>0</v>
      </c>
      <c r="AS309" s="88">
        <f t="shared" si="74"/>
        <v>0</v>
      </c>
      <c r="AT309" s="88">
        <f t="shared" si="75"/>
        <v>0</v>
      </c>
      <c r="AU309" s="88">
        <f t="shared" si="76"/>
        <v>0</v>
      </c>
      <c r="AV309" s="88">
        <f t="shared" si="77"/>
        <v>0</v>
      </c>
      <c r="AW309" s="88">
        <f t="shared" si="78"/>
        <v>0</v>
      </c>
      <c r="AX309" s="88">
        <f t="shared" si="79"/>
        <v>0</v>
      </c>
      <c r="AY309" s="88">
        <f t="shared" si="80"/>
        <v>0</v>
      </c>
    </row>
    <row r="310" spans="1:51" s="48" customFormat="1">
      <c r="A310" s="72" t="str">
        <f>'Ref2'!I310</f>
        <v>E1140</v>
      </c>
      <c r="B310" s="72" t="str">
        <f>INDEX('Ref1'!$E:$E,MATCH($A310,'Ref1'!$A:$A,0))</f>
        <v>West Devon</v>
      </c>
      <c r="C310" s="72" t="str">
        <f>INDEX('Ref2'!$E:$E,MATCH($A310,'Ref2'!$A:$A,0))</f>
        <v>No</v>
      </c>
      <c r="D310" s="86">
        <f>INDEX('1_GrowthAppeals'!V:V,MATCH($A310,'1_GrowthAppeals'!$A:$A,0))</f>
        <v>0</v>
      </c>
      <c r="E310" s="86">
        <f>INDEX('1_GrowthAppeals'!W:W,MATCH($A310,'1_GrowthAppeals'!$A:$A,0))</f>
        <v>0</v>
      </c>
      <c r="F310" s="86">
        <f>INDEX('1_GrowthAppeals'!X:X,MATCH($A310,'1_GrowthAppeals'!$A:$A,0))</f>
        <v>0</v>
      </c>
      <c r="G310" s="86">
        <f>INDEX('1_GrowthAppeals'!Y:Y,MATCH($A310,'1_GrowthAppeals'!$A:$A,0))</f>
        <v>0</v>
      </c>
      <c r="H310" s="86">
        <f>INDEX('1_GrowthAppeals'!Z:Z,MATCH($A310,'1_GrowthAppeals'!$A:$A,0))</f>
        <v>0</v>
      </c>
      <c r="I310" s="86">
        <f>INDEX('1_GrowthAppeals'!AA:AA,MATCH($A310,'1_GrowthAppeals'!$A:$A,0))</f>
        <v>0</v>
      </c>
      <c r="J310" s="86">
        <f>INDEX('1_GrowthAppeals'!AB:AB,MATCH($A310,'1_GrowthAppeals'!$A:$A,0))</f>
        <v>0</v>
      </c>
      <c r="K310" s="86">
        <f>INDEX('1_GrowthAppeals'!AC:AC,MATCH($A310,'1_GrowthAppeals'!$A:$A,0))</f>
        <v>0</v>
      </c>
      <c r="L310" s="86">
        <f>INDEX('1_GrowthAppeals'!AD:AD,MATCH($A310,'1_GrowthAppeals'!$A:$A,0))</f>
        <v>0</v>
      </c>
      <c r="M310" s="86">
        <f>INDEX('1_GrowthAppeals'!AE:AE,MATCH($A310,'1_GrowthAppeals'!$A:$A,0))</f>
        <v>0</v>
      </c>
      <c r="N310" s="86">
        <f>INDEX('1_GrowthAppeals'!AF:AF,MATCH($A310,'1_GrowthAppeals'!$A:$A,0))</f>
        <v>0</v>
      </c>
      <c r="O310" s="86">
        <f>INDEX('1_GrowthAppeals'!AG:AG,MATCH($A310,'1_GrowthAppeals'!$A:$A,0))</f>
        <v>0</v>
      </c>
      <c r="P310" s="86">
        <f>INDEX('1_GrowthAppeals'!AH:AH,MATCH($A310,'1_GrowthAppeals'!$A:$A,0))</f>
        <v>0</v>
      </c>
      <c r="Q310" s="86">
        <f>INDEX('1_GrowthAppeals'!AI:AI,MATCH($A310,'1_GrowthAppeals'!$A:$A,0))</f>
        <v>0</v>
      </c>
      <c r="R310" s="86">
        <f>INDEX('1_GrowthAppeals'!AJ:AJ,MATCH($A310,'1_GrowthAppeals'!$A:$A,0))</f>
        <v>0</v>
      </c>
      <c r="S310" s="325">
        <f>INDEX('1_GrowthAppeals'!AK:AK,MATCH($A310,'1_GrowthAppeals'!$A:$A,0))</f>
        <v>0</v>
      </c>
      <c r="T310" s="327"/>
      <c r="U310" s="95"/>
      <c r="V310" s="95"/>
      <c r="W310" s="95"/>
      <c r="X310" s="95"/>
      <c r="Y310" s="95"/>
      <c r="Z310" s="95"/>
      <c r="AA310" s="95"/>
      <c r="AB310" s="95"/>
      <c r="AC310" s="95"/>
      <c r="AD310" s="95"/>
      <c r="AE310" s="95"/>
      <c r="AF310" s="95"/>
      <c r="AG310" s="95"/>
      <c r="AH310" s="95"/>
      <c r="AI310" s="318"/>
      <c r="AJ310" s="322">
        <f t="shared" si="65"/>
        <v>0</v>
      </c>
      <c r="AK310" s="88">
        <f t="shared" si="66"/>
        <v>0</v>
      </c>
      <c r="AL310" s="88">
        <f t="shared" si="67"/>
        <v>0</v>
      </c>
      <c r="AM310" s="88">
        <f t="shared" si="68"/>
        <v>0</v>
      </c>
      <c r="AN310" s="88">
        <f t="shared" si="69"/>
        <v>0</v>
      </c>
      <c r="AO310" s="88">
        <f t="shared" si="70"/>
        <v>0</v>
      </c>
      <c r="AP310" s="88">
        <f t="shared" si="71"/>
        <v>0</v>
      </c>
      <c r="AQ310" s="88">
        <f t="shared" si="72"/>
        <v>0</v>
      </c>
      <c r="AR310" s="88">
        <f t="shared" si="73"/>
        <v>0</v>
      </c>
      <c r="AS310" s="88">
        <f t="shared" si="74"/>
        <v>0</v>
      </c>
      <c r="AT310" s="88">
        <f t="shared" si="75"/>
        <v>0</v>
      </c>
      <c r="AU310" s="88">
        <f t="shared" si="76"/>
        <v>0</v>
      </c>
      <c r="AV310" s="88">
        <f t="shared" si="77"/>
        <v>0</v>
      </c>
      <c r="AW310" s="88">
        <f t="shared" si="78"/>
        <v>0</v>
      </c>
      <c r="AX310" s="88">
        <f t="shared" si="79"/>
        <v>0</v>
      </c>
      <c r="AY310" s="88">
        <f t="shared" si="80"/>
        <v>0</v>
      </c>
    </row>
    <row r="311" spans="1:51" s="48" customFormat="1">
      <c r="A311" s="72" t="str">
        <f>'Ref2'!I311</f>
        <v>E1237</v>
      </c>
      <c r="B311" s="72" t="str">
        <f>INDEX('Ref1'!$E:$E,MATCH($A311,'Ref1'!$A:$A,0))</f>
        <v>West Dorset</v>
      </c>
      <c r="C311" s="72" t="str">
        <f>INDEX('Ref2'!$E:$E,MATCH($A311,'Ref2'!$A:$A,0))</f>
        <v>No</v>
      </c>
      <c r="D311" s="86">
        <f>INDEX('1_GrowthAppeals'!V:V,MATCH($A311,'1_GrowthAppeals'!$A:$A,0))</f>
        <v>0</v>
      </c>
      <c r="E311" s="86">
        <f>INDEX('1_GrowthAppeals'!W:W,MATCH($A311,'1_GrowthAppeals'!$A:$A,0))</f>
        <v>0</v>
      </c>
      <c r="F311" s="86">
        <f>INDEX('1_GrowthAppeals'!X:X,MATCH($A311,'1_GrowthAppeals'!$A:$A,0))</f>
        <v>0</v>
      </c>
      <c r="G311" s="86">
        <f>INDEX('1_GrowthAppeals'!Y:Y,MATCH($A311,'1_GrowthAppeals'!$A:$A,0))</f>
        <v>0</v>
      </c>
      <c r="H311" s="86">
        <f>INDEX('1_GrowthAppeals'!Z:Z,MATCH($A311,'1_GrowthAppeals'!$A:$A,0))</f>
        <v>0</v>
      </c>
      <c r="I311" s="86">
        <f>INDEX('1_GrowthAppeals'!AA:AA,MATCH($A311,'1_GrowthAppeals'!$A:$A,0))</f>
        <v>0</v>
      </c>
      <c r="J311" s="86">
        <f>INDEX('1_GrowthAppeals'!AB:AB,MATCH($A311,'1_GrowthAppeals'!$A:$A,0))</f>
        <v>0</v>
      </c>
      <c r="K311" s="86">
        <f>INDEX('1_GrowthAppeals'!AC:AC,MATCH($A311,'1_GrowthAppeals'!$A:$A,0))</f>
        <v>0</v>
      </c>
      <c r="L311" s="86">
        <f>INDEX('1_GrowthAppeals'!AD:AD,MATCH($A311,'1_GrowthAppeals'!$A:$A,0))</f>
        <v>0</v>
      </c>
      <c r="M311" s="86">
        <f>INDEX('1_GrowthAppeals'!AE:AE,MATCH($A311,'1_GrowthAppeals'!$A:$A,0))</f>
        <v>0</v>
      </c>
      <c r="N311" s="86">
        <f>INDEX('1_GrowthAppeals'!AF:AF,MATCH($A311,'1_GrowthAppeals'!$A:$A,0))</f>
        <v>0</v>
      </c>
      <c r="O311" s="86">
        <f>INDEX('1_GrowthAppeals'!AG:AG,MATCH($A311,'1_GrowthAppeals'!$A:$A,0))</f>
        <v>0</v>
      </c>
      <c r="P311" s="86">
        <f>INDEX('1_GrowthAppeals'!AH:AH,MATCH($A311,'1_GrowthAppeals'!$A:$A,0))</f>
        <v>0</v>
      </c>
      <c r="Q311" s="86">
        <f>INDEX('1_GrowthAppeals'!AI:AI,MATCH($A311,'1_GrowthAppeals'!$A:$A,0))</f>
        <v>0</v>
      </c>
      <c r="R311" s="86">
        <f>INDEX('1_GrowthAppeals'!AJ:AJ,MATCH($A311,'1_GrowthAppeals'!$A:$A,0))</f>
        <v>0</v>
      </c>
      <c r="S311" s="325">
        <f>INDEX('1_GrowthAppeals'!AK:AK,MATCH($A311,'1_GrowthAppeals'!$A:$A,0))</f>
        <v>0</v>
      </c>
      <c r="T311" s="327"/>
      <c r="U311" s="95"/>
      <c r="V311" s="95"/>
      <c r="W311" s="95"/>
      <c r="X311" s="95"/>
      <c r="Y311" s="95"/>
      <c r="Z311" s="95"/>
      <c r="AA311" s="95"/>
      <c r="AB311" s="95"/>
      <c r="AC311" s="95"/>
      <c r="AD311" s="95"/>
      <c r="AE311" s="95"/>
      <c r="AF311" s="95"/>
      <c r="AG311" s="95"/>
      <c r="AH311" s="95"/>
      <c r="AI311" s="318"/>
      <c r="AJ311" s="322">
        <f t="shared" si="65"/>
        <v>0</v>
      </c>
      <c r="AK311" s="88">
        <f t="shared" si="66"/>
        <v>0</v>
      </c>
      <c r="AL311" s="88">
        <f t="shared" si="67"/>
        <v>0</v>
      </c>
      <c r="AM311" s="88">
        <f t="shared" si="68"/>
        <v>0</v>
      </c>
      <c r="AN311" s="88">
        <f t="shared" si="69"/>
        <v>0</v>
      </c>
      <c r="AO311" s="88">
        <f t="shared" si="70"/>
        <v>0</v>
      </c>
      <c r="AP311" s="88">
        <f t="shared" si="71"/>
        <v>0</v>
      </c>
      <c r="AQ311" s="88">
        <f t="shared" si="72"/>
        <v>0</v>
      </c>
      <c r="AR311" s="88">
        <f t="shared" si="73"/>
        <v>0</v>
      </c>
      <c r="AS311" s="88">
        <f t="shared" si="74"/>
        <v>0</v>
      </c>
      <c r="AT311" s="88">
        <f t="shared" si="75"/>
        <v>0</v>
      </c>
      <c r="AU311" s="88">
        <f t="shared" si="76"/>
        <v>0</v>
      </c>
      <c r="AV311" s="88">
        <f t="shared" si="77"/>
        <v>0</v>
      </c>
      <c r="AW311" s="88">
        <f t="shared" si="78"/>
        <v>0</v>
      </c>
      <c r="AX311" s="88">
        <f t="shared" si="79"/>
        <v>0</v>
      </c>
      <c r="AY311" s="88">
        <f t="shared" si="80"/>
        <v>0</v>
      </c>
    </row>
    <row r="312" spans="1:51" s="48" customFormat="1">
      <c r="A312" s="72" t="str">
        <f>'Ref2'!I312</f>
        <v>E2343</v>
      </c>
      <c r="B312" s="72" t="str">
        <f>INDEX('Ref1'!$E:$E,MATCH($A312,'Ref1'!$A:$A,0))</f>
        <v>West Lancashire</v>
      </c>
      <c r="C312" s="72" t="str">
        <f>INDEX('Ref2'!$E:$E,MATCH($A312,'Ref2'!$A:$A,0))</f>
        <v>No</v>
      </c>
      <c r="D312" s="86">
        <f>INDEX('1_GrowthAppeals'!V:V,MATCH($A312,'1_GrowthAppeals'!$A:$A,0))</f>
        <v>0</v>
      </c>
      <c r="E312" s="86">
        <f>INDEX('1_GrowthAppeals'!W:W,MATCH($A312,'1_GrowthAppeals'!$A:$A,0))</f>
        <v>0</v>
      </c>
      <c r="F312" s="86">
        <f>INDEX('1_GrowthAppeals'!X:X,MATCH($A312,'1_GrowthAppeals'!$A:$A,0))</f>
        <v>0</v>
      </c>
      <c r="G312" s="86">
        <f>INDEX('1_GrowthAppeals'!Y:Y,MATCH($A312,'1_GrowthAppeals'!$A:$A,0))</f>
        <v>0</v>
      </c>
      <c r="H312" s="86">
        <f>INDEX('1_GrowthAppeals'!Z:Z,MATCH($A312,'1_GrowthAppeals'!$A:$A,0))</f>
        <v>0</v>
      </c>
      <c r="I312" s="86">
        <f>INDEX('1_GrowthAppeals'!AA:AA,MATCH($A312,'1_GrowthAppeals'!$A:$A,0))</f>
        <v>0</v>
      </c>
      <c r="J312" s="86">
        <f>INDEX('1_GrowthAppeals'!AB:AB,MATCH($A312,'1_GrowthAppeals'!$A:$A,0))</f>
        <v>0</v>
      </c>
      <c r="K312" s="86">
        <f>INDEX('1_GrowthAppeals'!AC:AC,MATCH($A312,'1_GrowthAppeals'!$A:$A,0))</f>
        <v>0</v>
      </c>
      <c r="L312" s="86">
        <f>INDEX('1_GrowthAppeals'!AD:AD,MATCH($A312,'1_GrowthAppeals'!$A:$A,0))</f>
        <v>0</v>
      </c>
      <c r="M312" s="86">
        <f>INDEX('1_GrowthAppeals'!AE:AE,MATCH($A312,'1_GrowthAppeals'!$A:$A,0))</f>
        <v>0</v>
      </c>
      <c r="N312" s="86">
        <f>INDEX('1_GrowthAppeals'!AF:AF,MATCH($A312,'1_GrowthAppeals'!$A:$A,0))</f>
        <v>0</v>
      </c>
      <c r="O312" s="86">
        <f>INDEX('1_GrowthAppeals'!AG:AG,MATCH($A312,'1_GrowthAppeals'!$A:$A,0))</f>
        <v>0</v>
      </c>
      <c r="P312" s="86">
        <f>INDEX('1_GrowthAppeals'!AH:AH,MATCH($A312,'1_GrowthAppeals'!$A:$A,0))</f>
        <v>0</v>
      </c>
      <c r="Q312" s="86">
        <f>INDEX('1_GrowthAppeals'!AI:AI,MATCH($A312,'1_GrowthAppeals'!$A:$A,0))</f>
        <v>0</v>
      </c>
      <c r="R312" s="86">
        <f>INDEX('1_GrowthAppeals'!AJ:AJ,MATCH($A312,'1_GrowthAppeals'!$A:$A,0))</f>
        <v>0</v>
      </c>
      <c r="S312" s="325">
        <f>INDEX('1_GrowthAppeals'!AK:AK,MATCH($A312,'1_GrowthAppeals'!$A:$A,0))</f>
        <v>0</v>
      </c>
      <c r="T312" s="327"/>
      <c r="U312" s="95"/>
      <c r="V312" s="95"/>
      <c r="W312" s="95"/>
      <c r="X312" s="95"/>
      <c r="Y312" s="95"/>
      <c r="Z312" s="95"/>
      <c r="AA312" s="95"/>
      <c r="AB312" s="95"/>
      <c r="AC312" s="95"/>
      <c r="AD312" s="95"/>
      <c r="AE312" s="95"/>
      <c r="AF312" s="95"/>
      <c r="AG312" s="95"/>
      <c r="AH312" s="95"/>
      <c r="AI312" s="318"/>
      <c r="AJ312" s="322">
        <f t="shared" si="65"/>
        <v>0</v>
      </c>
      <c r="AK312" s="88">
        <f t="shared" si="66"/>
        <v>0</v>
      </c>
      <c r="AL312" s="88">
        <f t="shared" si="67"/>
        <v>0</v>
      </c>
      <c r="AM312" s="88">
        <f t="shared" si="68"/>
        <v>0</v>
      </c>
      <c r="AN312" s="88">
        <f t="shared" si="69"/>
        <v>0</v>
      </c>
      <c r="AO312" s="88">
        <f t="shared" si="70"/>
        <v>0</v>
      </c>
      <c r="AP312" s="88">
        <f t="shared" si="71"/>
        <v>0</v>
      </c>
      <c r="AQ312" s="88">
        <f t="shared" si="72"/>
        <v>0</v>
      </c>
      <c r="AR312" s="88">
        <f t="shared" si="73"/>
        <v>0</v>
      </c>
      <c r="AS312" s="88">
        <f t="shared" si="74"/>
        <v>0</v>
      </c>
      <c r="AT312" s="88">
        <f t="shared" si="75"/>
        <v>0</v>
      </c>
      <c r="AU312" s="88">
        <f t="shared" si="76"/>
        <v>0</v>
      </c>
      <c r="AV312" s="88">
        <f t="shared" si="77"/>
        <v>0</v>
      </c>
      <c r="AW312" s="88">
        <f t="shared" si="78"/>
        <v>0</v>
      </c>
      <c r="AX312" s="88">
        <f t="shared" si="79"/>
        <v>0</v>
      </c>
      <c r="AY312" s="88">
        <f t="shared" si="80"/>
        <v>0</v>
      </c>
    </row>
    <row r="313" spans="1:51" s="48" customFormat="1">
      <c r="A313" s="72" t="str">
        <f>'Ref2'!I313</f>
        <v>E2537</v>
      </c>
      <c r="B313" s="72" t="str">
        <f>INDEX('Ref1'!$E:$E,MATCH($A313,'Ref1'!$A:$A,0))</f>
        <v>West Lindsey</v>
      </c>
      <c r="C313" s="72" t="str">
        <f>INDEX('Ref2'!$E:$E,MATCH($A313,'Ref2'!$A:$A,0))</f>
        <v>No</v>
      </c>
      <c r="D313" s="86">
        <f>INDEX('1_GrowthAppeals'!V:V,MATCH($A313,'1_GrowthAppeals'!$A:$A,0))</f>
        <v>0</v>
      </c>
      <c r="E313" s="86">
        <f>INDEX('1_GrowthAppeals'!W:W,MATCH($A313,'1_GrowthAppeals'!$A:$A,0))</f>
        <v>0</v>
      </c>
      <c r="F313" s="86">
        <f>INDEX('1_GrowthAppeals'!X:X,MATCH($A313,'1_GrowthAppeals'!$A:$A,0))</f>
        <v>0</v>
      </c>
      <c r="G313" s="86">
        <f>INDEX('1_GrowthAppeals'!Y:Y,MATCH($A313,'1_GrowthAppeals'!$A:$A,0))</f>
        <v>0</v>
      </c>
      <c r="H313" s="86">
        <f>INDEX('1_GrowthAppeals'!Z:Z,MATCH($A313,'1_GrowthAppeals'!$A:$A,0))</f>
        <v>0</v>
      </c>
      <c r="I313" s="86">
        <f>INDEX('1_GrowthAppeals'!AA:AA,MATCH($A313,'1_GrowthAppeals'!$A:$A,0))</f>
        <v>0</v>
      </c>
      <c r="J313" s="86">
        <f>INDEX('1_GrowthAppeals'!AB:AB,MATCH($A313,'1_GrowthAppeals'!$A:$A,0))</f>
        <v>0</v>
      </c>
      <c r="K313" s="86">
        <f>INDEX('1_GrowthAppeals'!AC:AC,MATCH($A313,'1_GrowthAppeals'!$A:$A,0))</f>
        <v>0</v>
      </c>
      <c r="L313" s="86">
        <f>INDEX('1_GrowthAppeals'!AD:AD,MATCH($A313,'1_GrowthAppeals'!$A:$A,0))</f>
        <v>0</v>
      </c>
      <c r="M313" s="86">
        <f>INDEX('1_GrowthAppeals'!AE:AE,MATCH($A313,'1_GrowthAppeals'!$A:$A,0))</f>
        <v>0</v>
      </c>
      <c r="N313" s="86">
        <f>INDEX('1_GrowthAppeals'!AF:AF,MATCH($A313,'1_GrowthAppeals'!$A:$A,0))</f>
        <v>0</v>
      </c>
      <c r="O313" s="86">
        <f>INDEX('1_GrowthAppeals'!AG:AG,MATCH($A313,'1_GrowthAppeals'!$A:$A,0))</f>
        <v>0</v>
      </c>
      <c r="P313" s="86">
        <f>INDEX('1_GrowthAppeals'!AH:AH,MATCH($A313,'1_GrowthAppeals'!$A:$A,0))</f>
        <v>0</v>
      </c>
      <c r="Q313" s="86">
        <f>INDEX('1_GrowthAppeals'!AI:AI,MATCH($A313,'1_GrowthAppeals'!$A:$A,0))</f>
        <v>0</v>
      </c>
      <c r="R313" s="86">
        <f>INDEX('1_GrowthAppeals'!AJ:AJ,MATCH($A313,'1_GrowthAppeals'!$A:$A,0))</f>
        <v>0</v>
      </c>
      <c r="S313" s="325">
        <f>INDEX('1_GrowthAppeals'!AK:AK,MATCH($A313,'1_GrowthAppeals'!$A:$A,0))</f>
        <v>0</v>
      </c>
      <c r="T313" s="327"/>
      <c r="U313" s="95"/>
      <c r="V313" s="95"/>
      <c r="W313" s="95"/>
      <c r="X313" s="95"/>
      <c r="Y313" s="95"/>
      <c r="Z313" s="95"/>
      <c r="AA313" s="95"/>
      <c r="AB313" s="95"/>
      <c r="AC313" s="95"/>
      <c r="AD313" s="95"/>
      <c r="AE313" s="95"/>
      <c r="AF313" s="95"/>
      <c r="AG313" s="95"/>
      <c r="AH313" s="95"/>
      <c r="AI313" s="318"/>
      <c r="AJ313" s="322">
        <f t="shared" si="65"/>
        <v>0</v>
      </c>
      <c r="AK313" s="88">
        <f t="shared" si="66"/>
        <v>0</v>
      </c>
      <c r="AL313" s="88">
        <f t="shared" si="67"/>
        <v>0</v>
      </c>
      <c r="AM313" s="88">
        <f t="shared" si="68"/>
        <v>0</v>
      </c>
      <c r="AN313" s="88">
        <f t="shared" si="69"/>
        <v>0</v>
      </c>
      <c r="AO313" s="88">
        <f t="shared" si="70"/>
        <v>0</v>
      </c>
      <c r="AP313" s="88">
        <f t="shared" si="71"/>
        <v>0</v>
      </c>
      <c r="AQ313" s="88">
        <f t="shared" si="72"/>
        <v>0</v>
      </c>
      <c r="AR313" s="88">
        <f t="shared" si="73"/>
        <v>0</v>
      </c>
      <c r="AS313" s="88">
        <f t="shared" si="74"/>
        <v>0</v>
      </c>
      <c r="AT313" s="88">
        <f t="shared" si="75"/>
        <v>0</v>
      </c>
      <c r="AU313" s="88">
        <f t="shared" si="76"/>
        <v>0</v>
      </c>
      <c r="AV313" s="88">
        <f t="shared" si="77"/>
        <v>0</v>
      </c>
      <c r="AW313" s="88">
        <f t="shared" si="78"/>
        <v>0</v>
      </c>
      <c r="AX313" s="88">
        <f t="shared" si="79"/>
        <v>0</v>
      </c>
      <c r="AY313" s="88">
        <f t="shared" si="80"/>
        <v>0</v>
      </c>
    </row>
    <row r="314" spans="1:51" s="48" customFormat="1">
      <c r="A314" s="72" t="str">
        <f>'Ref2'!I314</f>
        <v>E3135</v>
      </c>
      <c r="B314" s="72" t="str">
        <f>INDEX('Ref1'!$E:$E,MATCH($A314,'Ref1'!$A:$A,0))</f>
        <v>West Oxfordshire</v>
      </c>
      <c r="C314" s="72" t="str">
        <f>INDEX('Ref2'!$E:$E,MATCH($A314,'Ref2'!$A:$A,0))</f>
        <v>No</v>
      </c>
      <c r="D314" s="86">
        <f>INDEX('1_GrowthAppeals'!V:V,MATCH($A314,'1_GrowthAppeals'!$A:$A,0))</f>
        <v>0</v>
      </c>
      <c r="E314" s="86">
        <f>INDEX('1_GrowthAppeals'!W:W,MATCH($A314,'1_GrowthAppeals'!$A:$A,0))</f>
        <v>0</v>
      </c>
      <c r="F314" s="86">
        <f>INDEX('1_GrowthAppeals'!X:X,MATCH($A314,'1_GrowthAppeals'!$A:$A,0))</f>
        <v>0</v>
      </c>
      <c r="G314" s="86">
        <f>INDEX('1_GrowthAppeals'!Y:Y,MATCH($A314,'1_GrowthAppeals'!$A:$A,0))</f>
        <v>0</v>
      </c>
      <c r="H314" s="86">
        <f>INDEX('1_GrowthAppeals'!Z:Z,MATCH($A314,'1_GrowthAppeals'!$A:$A,0))</f>
        <v>0</v>
      </c>
      <c r="I314" s="86">
        <f>INDEX('1_GrowthAppeals'!AA:AA,MATCH($A314,'1_GrowthAppeals'!$A:$A,0))</f>
        <v>0</v>
      </c>
      <c r="J314" s="86">
        <f>INDEX('1_GrowthAppeals'!AB:AB,MATCH($A314,'1_GrowthAppeals'!$A:$A,0))</f>
        <v>0</v>
      </c>
      <c r="K314" s="86">
        <f>INDEX('1_GrowthAppeals'!AC:AC,MATCH($A314,'1_GrowthAppeals'!$A:$A,0))</f>
        <v>0</v>
      </c>
      <c r="L314" s="86">
        <f>INDEX('1_GrowthAppeals'!AD:AD,MATCH($A314,'1_GrowthAppeals'!$A:$A,0))</f>
        <v>0</v>
      </c>
      <c r="M314" s="86">
        <f>INDEX('1_GrowthAppeals'!AE:AE,MATCH($A314,'1_GrowthAppeals'!$A:$A,0))</f>
        <v>0</v>
      </c>
      <c r="N314" s="86">
        <f>INDEX('1_GrowthAppeals'!AF:AF,MATCH($A314,'1_GrowthAppeals'!$A:$A,0))</f>
        <v>0</v>
      </c>
      <c r="O314" s="86">
        <f>INDEX('1_GrowthAppeals'!AG:AG,MATCH($A314,'1_GrowthAppeals'!$A:$A,0))</f>
        <v>0</v>
      </c>
      <c r="P314" s="86">
        <f>INDEX('1_GrowthAppeals'!AH:AH,MATCH($A314,'1_GrowthAppeals'!$A:$A,0))</f>
        <v>0</v>
      </c>
      <c r="Q314" s="86">
        <f>INDEX('1_GrowthAppeals'!AI:AI,MATCH($A314,'1_GrowthAppeals'!$A:$A,0))</f>
        <v>0</v>
      </c>
      <c r="R314" s="86">
        <f>INDEX('1_GrowthAppeals'!AJ:AJ,MATCH($A314,'1_GrowthAppeals'!$A:$A,0))</f>
        <v>0</v>
      </c>
      <c r="S314" s="325">
        <f>INDEX('1_GrowthAppeals'!AK:AK,MATCH($A314,'1_GrowthAppeals'!$A:$A,0))</f>
        <v>0</v>
      </c>
      <c r="T314" s="327"/>
      <c r="U314" s="95"/>
      <c r="V314" s="95"/>
      <c r="W314" s="95"/>
      <c r="X314" s="95"/>
      <c r="Y314" s="95"/>
      <c r="Z314" s="95"/>
      <c r="AA314" s="95"/>
      <c r="AB314" s="95"/>
      <c r="AC314" s="95"/>
      <c r="AD314" s="95"/>
      <c r="AE314" s="95"/>
      <c r="AF314" s="95"/>
      <c r="AG314" s="95"/>
      <c r="AH314" s="95"/>
      <c r="AI314" s="318"/>
      <c r="AJ314" s="322">
        <f t="shared" si="65"/>
        <v>0</v>
      </c>
      <c r="AK314" s="88">
        <f t="shared" si="66"/>
        <v>0</v>
      </c>
      <c r="AL314" s="88">
        <f t="shared" si="67"/>
        <v>0</v>
      </c>
      <c r="AM314" s="88">
        <f t="shared" si="68"/>
        <v>0</v>
      </c>
      <c r="AN314" s="88">
        <f t="shared" si="69"/>
        <v>0</v>
      </c>
      <c r="AO314" s="88">
        <f t="shared" si="70"/>
        <v>0</v>
      </c>
      <c r="AP314" s="88">
        <f t="shared" si="71"/>
        <v>0</v>
      </c>
      <c r="AQ314" s="88">
        <f t="shared" si="72"/>
        <v>0</v>
      </c>
      <c r="AR314" s="88">
        <f t="shared" si="73"/>
        <v>0</v>
      </c>
      <c r="AS314" s="88">
        <f t="shared" si="74"/>
        <v>0</v>
      </c>
      <c r="AT314" s="88">
        <f t="shared" si="75"/>
        <v>0</v>
      </c>
      <c r="AU314" s="88">
        <f t="shared" si="76"/>
        <v>0</v>
      </c>
      <c r="AV314" s="88">
        <f t="shared" si="77"/>
        <v>0</v>
      </c>
      <c r="AW314" s="88">
        <f t="shared" si="78"/>
        <v>0</v>
      </c>
      <c r="AX314" s="88">
        <f t="shared" si="79"/>
        <v>0</v>
      </c>
      <c r="AY314" s="88">
        <f t="shared" si="80"/>
        <v>0</v>
      </c>
    </row>
    <row r="315" spans="1:51" s="48" customFormat="1">
      <c r="A315" s="72" t="str">
        <f>'Ref2'!I315</f>
        <v>E3335</v>
      </c>
      <c r="B315" s="72" t="str">
        <f>INDEX('Ref1'!$E:$E,MATCH($A315,'Ref1'!$A:$A,0))</f>
        <v>West Somerset</v>
      </c>
      <c r="C315" s="72" t="str">
        <f>INDEX('Ref2'!$E:$E,MATCH($A315,'Ref2'!$A:$A,0))</f>
        <v>No</v>
      </c>
      <c r="D315" s="86">
        <f>INDEX('1_GrowthAppeals'!V:V,MATCH($A315,'1_GrowthAppeals'!$A:$A,0))</f>
        <v>0</v>
      </c>
      <c r="E315" s="86">
        <f>INDEX('1_GrowthAppeals'!W:W,MATCH($A315,'1_GrowthAppeals'!$A:$A,0))</f>
        <v>0</v>
      </c>
      <c r="F315" s="86">
        <f>INDEX('1_GrowthAppeals'!X:X,MATCH($A315,'1_GrowthAppeals'!$A:$A,0))</f>
        <v>0</v>
      </c>
      <c r="G315" s="86">
        <f>INDEX('1_GrowthAppeals'!Y:Y,MATCH($A315,'1_GrowthAppeals'!$A:$A,0))</f>
        <v>0</v>
      </c>
      <c r="H315" s="86">
        <f>INDEX('1_GrowthAppeals'!Z:Z,MATCH($A315,'1_GrowthAppeals'!$A:$A,0))</f>
        <v>0</v>
      </c>
      <c r="I315" s="86">
        <f>INDEX('1_GrowthAppeals'!AA:AA,MATCH($A315,'1_GrowthAppeals'!$A:$A,0))</f>
        <v>0</v>
      </c>
      <c r="J315" s="86">
        <f>INDEX('1_GrowthAppeals'!AB:AB,MATCH($A315,'1_GrowthAppeals'!$A:$A,0))</f>
        <v>0</v>
      </c>
      <c r="K315" s="86">
        <f>INDEX('1_GrowthAppeals'!AC:AC,MATCH($A315,'1_GrowthAppeals'!$A:$A,0))</f>
        <v>0</v>
      </c>
      <c r="L315" s="86">
        <f>INDEX('1_GrowthAppeals'!AD:AD,MATCH($A315,'1_GrowthAppeals'!$A:$A,0))</f>
        <v>0</v>
      </c>
      <c r="M315" s="86">
        <f>INDEX('1_GrowthAppeals'!AE:AE,MATCH($A315,'1_GrowthAppeals'!$A:$A,0))</f>
        <v>0</v>
      </c>
      <c r="N315" s="86">
        <f>INDEX('1_GrowthAppeals'!AF:AF,MATCH($A315,'1_GrowthAppeals'!$A:$A,0))</f>
        <v>0</v>
      </c>
      <c r="O315" s="86">
        <f>INDEX('1_GrowthAppeals'!AG:AG,MATCH($A315,'1_GrowthAppeals'!$A:$A,0))</f>
        <v>0</v>
      </c>
      <c r="P315" s="86">
        <f>INDEX('1_GrowthAppeals'!AH:AH,MATCH($A315,'1_GrowthAppeals'!$A:$A,0))</f>
        <v>0</v>
      </c>
      <c r="Q315" s="86">
        <f>INDEX('1_GrowthAppeals'!AI:AI,MATCH($A315,'1_GrowthAppeals'!$A:$A,0))</f>
        <v>0</v>
      </c>
      <c r="R315" s="86">
        <f>INDEX('1_GrowthAppeals'!AJ:AJ,MATCH($A315,'1_GrowthAppeals'!$A:$A,0))</f>
        <v>0</v>
      </c>
      <c r="S315" s="325">
        <f>INDEX('1_GrowthAppeals'!AK:AK,MATCH($A315,'1_GrowthAppeals'!$A:$A,0))</f>
        <v>0</v>
      </c>
      <c r="T315" s="327"/>
      <c r="U315" s="95"/>
      <c r="V315" s="95"/>
      <c r="W315" s="95"/>
      <c r="X315" s="95"/>
      <c r="Y315" s="95"/>
      <c r="Z315" s="95"/>
      <c r="AA315" s="95"/>
      <c r="AB315" s="95"/>
      <c r="AC315" s="95"/>
      <c r="AD315" s="95"/>
      <c r="AE315" s="95"/>
      <c r="AF315" s="95"/>
      <c r="AG315" s="95"/>
      <c r="AH315" s="95"/>
      <c r="AI315" s="318"/>
      <c r="AJ315" s="322">
        <f t="shared" si="65"/>
        <v>0</v>
      </c>
      <c r="AK315" s="88">
        <f t="shared" si="66"/>
        <v>0</v>
      </c>
      <c r="AL315" s="88">
        <f t="shared" si="67"/>
        <v>0</v>
      </c>
      <c r="AM315" s="88">
        <f t="shared" si="68"/>
        <v>0</v>
      </c>
      <c r="AN315" s="88">
        <f t="shared" si="69"/>
        <v>0</v>
      </c>
      <c r="AO315" s="88">
        <f t="shared" si="70"/>
        <v>0</v>
      </c>
      <c r="AP315" s="88">
        <f t="shared" si="71"/>
        <v>0</v>
      </c>
      <c r="AQ315" s="88">
        <f t="shared" si="72"/>
        <v>0</v>
      </c>
      <c r="AR315" s="88">
        <f t="shared" si="73"/>
        <v>0</v>
      </c>
      <c r="AS315" s="88">
        <f t="shared" si="74"/>
        <v>0</v>
      </c>
      <c r="AT315" s="88">
        <f t="shared" si="75"/>
        <v>0</v>
      </c>
      <c r="AU315" s="88">
        <f t="shared" si="76"/>
        <v>0</v>
      </c>
      <c r="AV315" s="88">
        <f t="shared" si="77"/>
        <v>0</v>
      </c>
      <c r="AW315" s="88">
        <f t="shared" si="78"/>
        <v>0</v>
      </c>
      <c r="AX315" s="88">
        <f t="shared" si="79"/>
        <v>0</v>
      </c>
      <c r="AY315" s="88">
        <f t="shared" si="80"/>
        <v>0</v>
      </c>
    </row>
    <row r="316" spans="1:51" s="48" customFormat="1">
      <c r="A316" s="72" t="str">
        <f>'Ref2'!I316</f>
        <v>E5022</v>
      </c>
      <c r="B316" s="72" t="str">
        <f>INDEX('Ref1'!$E:$E,MATCH($A316,'Ref1'!$A:$A,0))</f>
        <v>Westminster</v>
      </c>
      <c r="C316" s="72" t="str">
        <f>INDEX('Ref2'!$E:$E,MATCH($A316,'Ref2'!$A:$A,0))</f>
        <v>No</v>
      </c>
      <c r="D316" s="86">
        <f>INDEX('1_GrowthAppeals'!V:V,MATCH($A316,'1_GrowthAppeals'!$A:$A,0))</f>
        <v>0</v>
      </c>
      <c r="E316" s="86">
        <f>INDEX('1_GrowthAppeals'!W:W,MATCH($A316,'1_GrowthAppeals'!$A:$A,0))</f>
        <v>0</v>
      </c>
      <c r="F316" s="86">
        <f>INDEX('1_GrowthAppeals'!X:X,MATCH($A316,'1_GrowthAppeals'!$A:$A,0))</f>
        <v>0</v>
      </c>
      <c r="G316" s="86">
        <f>INDEX('1_GrowthAppeals'!Y:Y,MATCH($A316,'1_GrowthAppeals'!$A:$A,0))</f>
        <v>0</v>
      </c>
      <c r="H316" s="86">
        <f>INDEX('1_GrowthAppeals'!Z:Z,MATCH($A316,'1_GrowthAppeals'!$A:$A,0))</f>
        <v>0</v>
      </c>
      <c r="I316" s="86">
        <f>INDEX('1_GrowthAppeals'!AA:AA,MATCH($A316,'1_GrowthAppeals'!$A:$A,0))</f>
        <v>0</v>
      </c>
      <c r="J316" s="86">
        <f>INDEX('1_GrowthAppeals'!AB:AB,MATCH($A316,'1_GrowthAppeals'!$A:$A,0))</f>
        <v>0</v>
      </c>
      <c r="K316" s="86">
        <f>INDEX('1_GrowthAppeals'!AC:AC,MATCH($A316,'1_GrowthAppeals'!$A:$A,0))</f>
        <v>0</v>
      </c>
      <c r="L316" s="86">
        <f>INDEX('1_GrowthAppeals'!AD:AD,MATCH($A316,'1_GrowthAppeals'!$A:$A,0))</f>
        <v>0</v>
      </c>
      <c r="M316" s="86">
        <f>INDEX('1_GrowthAppeals'!AE:AE,MATCH($A316,'1_GrowthAppeals'!$A:$A,0))</f>
        <v>0</v>
      </c>
      <c r="N316" s="86">
        <f>INDEX('1_GrowthAppeals'!AF:AF,MATCH($A316,'1_GrowthAppeals'!$A:$A,0))</f>
        <v>0</v>
      </c>
      <c r="O316" s="86">
        <f>INDEX('1_GrowthAppeals'!AG:AG,MATCH($A316,'1_GrowthAppeals'!$A:$A,0))</f>
        <v>0</v>
      </c>
      <c r="P316" s="86">
        <f>INDEX('1_GrowthAppeals'!AH:AH,MATCH($A316,'1_GrowthAppeals'!$A:$A,0))</f>
        <v>0</v>
      </c>
      <c r="Q316" s="86">
        <f>INDEX('1_GrowthAppeals'!AI:AI,MATCH($A316,'1_GrowthAppeals'!$A:$A,0))</f>
        <v>0</v>
      </c>
      <c r="R316" s="86">
        <f>INDEX('1_GrowthAppeals'!AJ:AJ,MATCH($A316,'1_GrowthAppeals'!$A:$A,0))</f>
        <v>0</v>
      </c>
      <c r="S316" s="325">
        <f>INDEX('1_GrowthAppeals'!AK:AK,MATCH($A316,'1_GrowthAppeals'!$A:$A,0))</f>
        <v>0</v>
      </c>
      <c r="T316" s="327"/>
      <c r="U316" s="95"/>
      <c r="V316" s="95"/>
      <c r="W316" s="95"/>
      <c r="X316" s="95"/>
      <c r="Y316" s="95"/>
      <c r="Z316" s="95"/>
      <c r="AA316" s="95"/>
      <c r="AB316" s="95"/>
      <c r="AC316" s="95"/>
      <c r="AD316" s="95"/>
      <c r="AE316" s="95"/>
      <c r="AF316" s="95"/>
      <c r="AG316" s="95"/>
      <c r="AH316" s="95"/>
      <c r="AI316" s="318"/>
      <c r="AJ316" s="322">
        <f t="shared" si="65"/>
        <v>0</v>
      </c>
      <c r="AK316" s="88">
        <f t="shared" si="66"/>
        <v>0</v>
      </c>
      <c r="AL316" s="88">
        <f t="shared" si="67"/>
        <v>0</v>
      </c>
      <c r="AM316" s="88">
        <f t="shared" si="68"/>
        <v>0</v>
      </c>
      <c r="AN316" s="88">
        <f t="shared" si="69"/>
        <v>0</v>
      </c>
      <c r="AO316" s="88">
        <f t="shared" si="70"/>
        <v>0</v>
      </c>
      <c r="AP316" s="88">
        <f t="shared" si="71"/>
        <v>0</v>
      </c>
      <c r="AQ316" s="88">
        <f t="shared" si="72"/>
        <v>0</v>
      </c>
      <c r="AR316" s="88">
        <f t="shared" si="73"/>
        <v>0</v>
      </c>
      <c r="AS316" s="88">
        <f t="shared" si="74"/>
        <v>0</v>
      </c>
      <c r="AT316" s="88">
        <f t="shared" si="75"/>
        <v>0</v>
      </c>
      <c r="AU316" s="88">
        <f t="shared" si="76"/>
        <v>0</v>
      </c>
      <c r="AV316" s="88">
        <f t="shared" si="77"/>
        <v>0</v>
      </c>
      <c r="AW316" s="88">
        <f t="shared" si="78"/>
        <v>0</v>
      </c>
      <c r="AX316" s="88">
        <f t="shared" si="79"/>
        <v>0</v>
      </c>
      <c r="AY316" s="88">
        <f t="shared" si="80"/>
        <v>0</v>
      </c>
    </row>
    <row r="317" spans="1:51" s="48" customFormat="1">
      <c r="A317" s="72" t="str">
        <f>'Ref2'!I317</f>
        <v>E1238</v>
      </c>
      <c r="B317" s="72" t="str">
        <f>INDEX('Ref1'!$E:$E,MATCH($A317,'Ref1'!$A:$A,0))</f>
        <v>Weymouth and Portland</v>
      </c>
      <c r="C317" s="72" t="str">
        <f>INDEX('Ref2'!$E:$E,MATCH($A317,'Ref2'!$A:$A,0))</f>
        <v>No</v>
      </c>
      <c r="D317" s="86">
        <f>INDEX('1_GrowthAppeals'!V:V,MATCH($A317,'1_GrowthAppeals'!$A:$A,0))</f>
        <v>0</v>
      </c>
      <c r="E317" s="86">
        <f>INDEX('1_GrowthAppeals'!W:W,MATCH($A317,'1_GrowthAppeals'!$A:$A,0))</f>
        <v>0</v>
      </c>
      <c r="F317" s="86">
        <f>INDEX('1_GrowthAppeals'!X:X,MATCH($A317,'1_GrowthAppeals'!$A:$A,0))</f>
        <v>0</v>
      </c>
      <c r="G317" s="86">
        <f>INDEX('1_GrowthAppeals'!Y:Y,MATCH($A317,'1_GrowthAppeals'!$A:$A,0))</f>
        <v>0</v>
      </c>
      <c r="H317" s="86">
        <f>INDEX('1_GrowthAppeals'!Z:Z,MATCH($A317,'1_GrowthAppeals'!$A:$A,0))</f>
        <v>0</v>
      </c>
      <c r="I317" s="86">
        <f>INDEX('1_GrowthAppeals'!AA:AA,MATCH($A317,'1_GrowthAppeals'!$A:$A,0))</f>
        <v>0</v>
      </c>
      <c r="J317" s="86">
        <f>INDEX('1_GrowthAppeals'!AB:AB,MATCH($A317,'1_GrowthAppeals'!$A:$A,0))</f>
        <v>0</v>
      </c>
      <c r="K317" s="86">
        <f>INDEX('1_GrowthAppeals'!AC:AC,MATCH($A317,'1_GrowthAppeals'!$A:$A,0))</f>
        <v>0</v>
      </c>
      <c r="L317" s="86">
        <f>INDEX('1_GrowthAppeals'!AD:AD,MATCH($A317,'1_GrowthAppeals'!$A:$A,0))</f>
        <v>0</v>
      </c>
      <c r="M317" s="86">
        <f>INDEX('1_GrowthAppeals'!AE:AE,MATCH($A317,'1_GrowthAppeals'!$A:$A,0))</f>
        <v>0</v>
      </c>
      <c r="N317" s="86">
        <f>INDEX('1_GrowthAppeals'!AF:AF,MATCH($A317,'1_GrowthAppeals'!$A:$A,0))</f>
        <v>0</v>
      </c>
      <c r="O317" s="86">
        <f>INDEX('1_GrowthAppeals'!AG:AG,MATCH($A317,'1_GrowthAppeals'!$A:$A,0))</f>
        <v>0</v>
      </c>
      <c r="P317" s="86">
        <f>INDEX('1_GrowthAppeals'!AH:AH,MATCH($A317,'1_GrowthAppeals'!$A:$A,0))</f>
        <v>0</v>
      </c>
      <c r="Q317" s="86">
        <f>INDEX('1_GrowthAppeals'!AI:AI,MATCH($A317,'1_GrowthAppeals'!$A:$A,0))</f>
        <v>0</v>
      </c>
      <c r="R317" s="86">
        <f>INDEX('1_GrowthAppeals'!AJ:AJ,MATCH($A317,'1_GrowthAppeals'!$A:$A,0))</f>
        <v>0</v>
      </c>
      <c r="S317" s="325">
        <f>INDEX('1_GrowthAppeals'!AK:AK,MATCH($A317,'1_GrowthAppeals'!$A:$A,0))</f>
        <v>0</v>
      </c>
      <c r="T317" s="327"/>
      <c r="U317" s="95"/>
      <c r="V317" s="95"/>
      <c r="W317" s="95"/>
      <c r="X317" s="95"/>
      <c r="Y317" s="95"/>
      <c r="Z317" s="95"/>
      <c r="AA317" s="95"/>
      <c r="AB317" s="95"/>
      <c r="AC317" s="95"/>
      <c r="AD317" s="95"/>
      <c r="AE317" s="95"/>
      <c r="AF317" s="95"/>
      <c r="AG317" s="95"/>
      <c r="AH317" s="95"/>
      <c r="AI317" s="318"/>
      <c r="AJ317" s="322">
        <f t="shared" si="65"/>
        <v>0</v>
      </c>
      <c r="AK317" s="88">
        <f t="shared" si="66"/>
        <v>0</v>
      </c>
      <c r="AL317" s="88">
        <f t="shared" si="67"/>
        <v>0</v>
      </c>
      <c r="AM317" s="88">
        <f t="shared" si="68"/>
        <v>0</v>
      </c>
      <c r="AN317" s="88">
        <f t="shared" si="69"/>
        <v>0</v>
      </c>
      <c r="AO317" s="88">
        <f t="shared" si="70"/>
        <v>0</v>
      </c>
      <c r="AP317" s="88">
        <f t="shared" si="71"/>
        <v>0</v>
      </c>
      <c r="AQ317" s="88">
        <f t="shared" si="72"/>
        <v>0</v>
      </c>
      <c r="AR317" s="88">
        <f t="shared" si="73"/>
        <v>0</v>
      </c>
      <c r="AS317" s="88">
        <f t="shared" si="74"/>
        <v>0</v>
      </c>
      <c r="AT317" s="88">
        <f t="shared" si="75"/>
        <v>0</v>
      </c>
      <c r="AU317" s="88">
        <f t="shared" si="76"/>
        <v>0</v>
      </c>
      <c r="AV317" s="88">
        <f t="shared" si="77"/>
        <v>0</v>
      </c>
      <c r="AW317" s="88">
        <f t="shared" si="78"/>
        <v>0</v>
      </c>
      <c r="AX317" s="88">
        <f t="shared" si="79"/>
        <v>0</v>
      </c>
      <c r="AY317" s="88">
        <f t="shared" si="80"/>
        <v>0</v>
      </c>
    </row>
    <row r="318" spans="1:51" s="48" customFormat="1">
      <c r="A318" s="72" t="str">
        <f>'Ref2'!I318</f>
        <v>E4210</v>
      </c>
      <c r="B318" s="72" t="str">
        <f>INDEX('Ref1'!$E:$E,MATCH($A318,'Ref1'!$A:$A,0))</f>
        <v>Wigan</v>
      </c>
      <c r="C318" s="72" t="str">
        <f>INDEX('Ref2'!$E:$E,MATCH($A318,'Ref2'!$A:$A,0))</f>
        <v>No</v>
      </c>
      <c r="D318" s="86">
        <f>INDEX('1_GrowthAppeals'!V:V,MATCH($A318,'1_GrowthAppeals'!$A:$A,0))</f>
        <v>0</v>
      </c>
      <c r="E318" s="86">
        <f>INDEX('1_GrowthAppeals'!W:W,MATCH($A318,'1_GrowthAppeals'!$A:$A,0))</f>
        <v>0</v>
      </c>
      <c r="F318" s="86">
        <f>INDEX('1_GrowthAppeals'!X:X,MATCH($A318,'1_GrowthAppeals'!$A:$A,0))</f>
        <v>0</v>
      </c>
      <c r="G318" s="86">
        <f>INDEX('1_GrowthAppeals'!Y:Y,MATCH($A318,'1_GrowthAppeals'!$A:$A,0))</f>
        <v>0</v>
      </c>
      <c r="H318" s="86">
        <f>INDEX('1_GrowthAppeals'!Z:Z,MATCH($A318,'1_GrowthAppeals'!$A:$A,0))</f>
        <v>0</v>
      </c>
      <c r="I318" s="86">
        <f>INDEX('1_GrowthAppeals'!AA:AA,MATCH($A318,'1_GrowthAppeals'!$A:$A,0))</f>
        <v>0</v>
      </c>
      <c r="J318" s="86">
        <f>INDEX('1_GrowthAppeals'!AB:AB,MATCH($A318,'1_GrowthAppeals'!$A:$A,0))</f>
        <v>0</v>
      </c>
      <c r="K318" s="86">
        <f>INDEX('1_GrowthAppeals'!AC:AC,MATCH($A318,'1_GrowthAppeals'!$A:$A,0))</f>
        <v>0</v>
      </c>
      <c r="L318" s="86">
        <f>INDEX('1_GrowthAppeals'!AD:AD,MATCH($A318,'1_GrowthAppeals'!$A:$A,0))</f>
        <v>0</v>
      </c>
      <c r="M318" s="86">
        <f>INDEX('1_GrowthAppeals'!AE:AE,MATCH($A318,'1_GrowthAppeals'!$A:$A,0))</f>
        <v>0</v>
      </c>
      <c r="N318" s="86">
        <f>INDEX('1_GrowthAppeals'!AF:AF,MATCH($A318,'1_GrowthAppeals'!$A:$A,0))</f>
        <v>0</v>
      </c>
      <c r="O318" s="86">
        <f>INDEX('1_GrowthAppeals'!AG:AG,MATCH($A318,'1_GrowthAppeals'!$A:$A,0))</f>
        <v>0</v>
      </c>
      <c r="P318" s="86">
        <f>INDEX('1_GrowthAppeals'!AH:AH,MATCH($A318,'1_GrowthAppeals'!$A:$A,0))</f>
        <v>0</v>
      </c>
      <c r="Q318" s="86">
        <f>INDEX('1_GrowthAppeals'!AI:AI,MATCH($A318,'1_GrowthAppeals'!$A:$A,0))</f>
        <v>0</v>
      </c>
      <c r="R318" s="86">
        <f>INDEX('1_GrowthAppeals'!AJ:AJ,MATCH($A318,'1_GrowthAppeals'!$A:$A,0))</f>
        <v>0</v>
      </c>
      <c r="S318" s="325">
        <f>INDEX('1_GrowthAppeals'!AK:AK,MATCH($A318,'1_GrowthAppeals'!$A:$A,0))</f>
        <v>0</v>
      </c>
      <c r="T318" s="327"/>
      <c r="U318" s="95"/>
      <c r="V318" s="95"/>
      <c r="W318" s="95"/>
      <c r="X318" s="95"/>
      <c r="Y318" s="95"/>
      <c r="Z318" s="95"/>
      <c r="AA318" s="95"/>
      <c r="AB318" s="95"/>
      <c r="AC318" s="95"/>
      <c r="AD318" s="95"/>
      <c r="AE318" s="95"/>
      <c r="AF318" s="95"/>
      <c r="AG318" s="95"/>
      <c r="AH318" s="95"/>
      <c r="AI318" s="318"/>
      <c r="AJ318" s="322">
        <f t="shared" si="65"/>
        <v>0</v>
      </c>
      <c r="AK318" s="88">
        <f t="shared" si="66"/>
        <v>0</v>
      </c>
      <c r="AL318" s="88">
        <f t="shared" si="67"/>
        <v>0</v>
      </c>
      <c r="AM318" s="88">
        <f t="shared" si="68"/>
        <v>0</v>
      </c>
      <c r="AN318" s="88">
        <f t="shared" si="69"/>
        <v>0</v>
      </c>
      <c r="AO318" s="88">
        <f t="shared" si="70"/>
        <v>0</v>
      </c>
      <c r="AP318" s="88">
        <f t="shared" si="71"/>
        <v>0</v>
      </c>
      <c r="AQ318" s="88">
        <f t="shared" si="72"/>
        <v>0</v>
      </c>
      <c r="AR318" s="88">
        <f t="shared" si="73"/>
        <v>0</v>
      </c>
      <c r="AS318" s="88">
        <f t="shared" si="74"/>
        <v>0</v>
      </c>
      <c r="AT318" s="88">
        <f t="shared" si="75"/>
        <v>0</v>
      </c>
      <c r="AU318" s="88">
        <f t="shared" si="76"/>
        <v>0</v>
      </c>
      <c r="AV318" s="88">
        <f t="shared" si="77"/>
        <v>0</v>
      </c>
      <c r="AW318" s="88">
        <f t="shared" si="78"/>
        <v>0</v>
      </c>
      <c r="AX318" s="88">
        <f t="shared" si="79"/>
        <v>0</v>
      </c>
      <c r="AY318" s="88">
        <f t="shared" si="80"/>
        <v>0</v>
      </c>
    </row>
    <row r="319" spans="1:51" s="48" customFormat="1">
      <c r="A319" s="72" t="str">
        <f>'Ref2'!I319</f>
        <v>E3902</v>
      </c>
      <c r="B319" s="72" t="str">
        <f>INDEX('Ref1'!$E:$E,MATCH($A319,'Ref1'!$A:$A,0))</f>
        <v>Wiltshire</v>
      </c>
      <c r="C319" s="72" t="str">
        <f>INDEX('Ref2'!$E:$E,MATCH($A319,'Ref2'!$A:$A,0))</f>
        <v>No</v>
      </c>
      <c r="D319" s="86">
        <f>INDEX('1_GrowthAppeals'!V:V,MATCH($A319,'1_GrowthAppeals'!$A:$A,0))</f>
        <v>0</v>
      </c>
      <c r="E319" s="86">
        <f>INDEX('1_GrowthAppeals'!W:W,MATCH($A319,'1_GrowthAppeals'!$A:$A,0))</f>
        <v>0</v>
      </c>
      <c r="F319" s="86">
        <f>INDEX('1_GrowthAppeals'!X:X,MATCH($A319,'1_GrowthAppeals'!$A:$A,0))</f>
        <v>0</v>
      </c>
      <c r="G319" s="86">
        <f>INDEX('1_GrowthAppeals'!Y:Y,MATCH($A319,'1_GrowthAppeals'!$A:$A,0))</f>
        <v>0</v>
      </c>
      <c r="H319" s="86">
        <f>INDEX('1_GrowthAppeals'!Z:Z,MATCH($A319,'1_GrowthAppeals'!$A:$A,0))</f>
        <v>0</v>
      </c>
      <c r="I319" s="86">
        <f>INDEX('1_GrowthAppeals'!AA:AA,MATCH($A319,'1_GrowthAppeals'!$A:$A,0))</f>
        <v>0</v>
      </c>
      <c r="J319" s="86">
        <f>INDEX('1_GrowthAppeals'!AB:AB,MATCH($A319,'1_GrowthAppeals'!$A:$A,0))</f>
        <v>0</v>
      </c>
      <c r="K319" s="86">
        <f>INDEX('1_GrowthAppeals'!AC:AC,MATCH($A319,'1_GrowthAppeals'!$A:$A,0))</f>
        <v>0</v>
      </c>
      <c r="L319" s="86">
        <f>INDEX('1_GrowthAppeals'!AD:AD,MATCH($A319,'1_GrowthAppeals'!$A:$A,0))</f>
        <v>0</v>
      </c>
      <c r="M319" s="86">
        <f>INDEX('1_GrowthAppeals'!AE:AE,MATCH($A319,'1_GrowthAppeals'!$A:$A,0))</f>
        <v>0</v>
      </c>
      <c r="N319" s="86">
        <f>INDEX('1_GrowthAppeals'!AF:AF,MATCH($A319,'1_GrowthAppeals'!$A:$A,0))</f>
        <v>0</v>
      </c>
      <c r="O319" s="86">
        <f>INDEX('1_GrowthAppeals'!AG:AG,MATCH($A319,'1_GrowthAppeals'!$A:$A,0))</f>
        <v>0</v>
      </c>
      <c r="P319" s="86">
        <f>INDEX('1_GrowthAppeals'!AH:AH,MATCH($A319,'1_GrowthAppeals'!$A:$A,0))</f>
        <v>0</v>
      </c>
      <c r="Q319" s="86">
        <f>INDEX('1_GrowthAppeals'!AI:AI,MATCH($A319,'1_GrowthAppeals'!$A:$A,0))</f>
        <v>0</v>
      </c>
      <c r="R319" s="86">
        <f>INDEX('1_GrowthAppeals'!AJ:AJ,MATCH($A319,'1_GrowthAppeals'!$A:$A,0))</f>
        <v>0</v>
      </c>
      <c r="S319" s="325">
        <f>INDEX('1_GrowthAppeals'!AK:AK,MATCH($A319,'1_GrowthAppeals'!$A:$A,0))</f>
        <v>0</v>
      </c>
      <c r="T319" s="327"/>
      <c r="U319" s="95"/>
      <c r="V319" s="95"/>
      <c r="W319" s="95"/>
      <c r="X319" s="95"/>
      <c r="Y319" s="95"/>
      <c r="Z319" s="95"/>
      <c r="AA319" s="95"/>
      <c r="AB319" s="95"/>
      <c r="AC319" s="95"/>
      <c r="AD319" s="95"/>
      <c r="AE319" s="95"/>
      <c r="AF319" s="95"/>
      <c r="AG319" s="95"/>
      <c r="AH319" s="95"/>
      <c r="AI319" s="318"/>
      <c r="AJ319" s="322">
        <f t="shared" si="65"/>
        <v>0</v>
      </c>
      <c r="AK319" s="88">
        <f t="shared" si="66"/>
        <v>0</v>
      </c>
      <c r="AL319" s="88">
        <f t="shared" si="67"/>
        <v>0</v>
      </c>
      <c r="AM319" s="88">
        <f t="shared" si="68"/>
        <v>0</v>
      </c>
      <c r="AN319" s="88">
        <f t="shared" si="69"/>
        <v>0</v>
      </c>
      <c r="AO319" s="88">
        <f t="shared" si="70"/>
        <v>0</v>
      </c>
      <c r="AP319" s="88">
        <f t="shared" si="71"/>
        <v>0</v>
      </c>
      <c r="AQ319" s="88">
        <f t="shared" si="72"/>
        <v>0</v>
      </c>
      <c r="AR319" s="88">
        <f t="shared" si="73"/>
        <v>0</v>
      </c>
      <c r="AS319" s="88">
        <f t="shared" si="74"/>
        <v>0</v>
      </c>
      <c r="AT319" s="88">
        <f t="shared" si="75"/>
        <v>0</v>
      </c>
      <c r="AU319" s="88">
        <f t="shared" si="76"/>
        <v>0</v>
      </c>
      <c r="AV319" s="88">
        <f t="shared" si="77"/>
        <v>0</v>
      </c>
      <c r="AW319" s="88">
        <f t="shared" si="78"/>
        <v>0</v>
      </c>
      <c r="AX319" s="88">
        <f t="shared" si="79"/>
        <v>0</v>
      </c>
      <c r="AY319" s="88">
        <f t="shared" si="80"/>
        <v>0</v>
      </c>
    </row>
    <row r="320" spans="1:51" s="48" customFormat="1">
      <c r="A320" s="72" t="str">
        <f>'Ref2'!I320</f>
        <v>E1743</v>
      </c>
      <c r="B320" s="72" t="str">
        <f>INDEX('Ref1'!$E:$E,MATCH($A320,'Ref1'!$A:$A,0))</f>
        <v>Winchester</v>
      </c>
      <c r="C320" s="72" t="str">
        <f>INDEX('Ref2'!$E:$E,MATCH($A320,'Ref2'!$A:$A,0))</f>
        <v>No</v>
      </c>
      <c r="D320" s="86">
        <f>INDEX('1_GrowthAppeals'!V:V,MATCH($A320,'1_GrowthAppeals'!$A:$A,0))</f>
        <v>0</v>
      </c>
      <c r="E320" s="86">
        <f>INDEX('1_GrowthAppeals'!W:W,MATCH($A320,'1_GrowthAppeals'!$A:$A,0))</f>
        <v>0</v>
      </c>
      <c r="F320" s="86">
        <f>INDEX('1_GrowthAppeals'!X:X,MATCH($A320,'1_GrowthAppeals'!$A:$A,0))</f>
        <v>0</v>
      </c>
      <c r="G320" s="86">
        <f>INDEX('1_GrowthAppeals'!Y:Y,MATCH($A320,'1_GrowthAppeals'!$A:$A,0))</f>
        <v>0</v>
      </c>
      <c r="H320" s="86">
        <f>INDEX('1_GrowthAppeals'!Z:Z,MATCH($A320,'1_GrowthAppeals'!$A:$A,0))</f>
        <v>0</v>
      </c>
      <c r="I320" s="86">
        <f>INDEX('1_GrowthAppeals'!AA:AA,MATCH($A320,'1_GrowthAppeals'!$A:$A,0))</f>
        <v>0</v>
      </c>
      <c r="J320" s="86">
        <f>INDEX('1_GrowthAppeals'!AB:AB,MATCH($A320,'1_GrowthAppeals'!$A:$A,0))</f>
        <v>0</v>
      </c>
      <c r="K320" s="86">
        <f>INDEX('1_GrowthAppeals'!AC:AC,MATCH($A320,'1_GrowthAppeals'!$A:$A,0))</f>
        <v>0</v>
      </c>
      <c r="L320" s="86">
        <f>INDEX('1_GrowthAppeals'!AD:AD,MATCH($A320,'1_GrowthAppeals'!$A:$A,0))</f>
        <v>0</v>
      </c>
      <c r="M320" s="86">
        <f>INDEX('1_GrowthAppeals'!AE:AE,MATCH($A320,'1_GrowthAppeals'!$A:$A,0))</f>
        <v>0</v>
      </c>
      <c r="N320" s="86">
        <f>INDEX('1_GrowthAppeals'!AF:AF,MATCH($A320,'1_GrowthAppeals'!$A:$A,0))</f>
        <v>0</v>
      </c>
      <c r="O320" s="86">
        <f>INDEX('1_GrowthAppeals'!AG:AG,MATCH($A320,'1_GrowthAppeals'!$A:$A,0))</f>
        <v>0</v>
      </c>
      <c r="P320" s="86">
        <f>INDEX('1_GrowthAppeals'!AH:AH,MATCH($A320,'1_GrowthAppeals'!$A:$A,0))</f>
        <v>0</v>
      </c>
      <c r="Q320" s="86">
        <f>INDEX('1_GrowthAppeals'!AI:AI,MATCH($A320,'1_GrowthAppeals'!$A:$A,0))</f>
        <v>0</v>
      </c>
      <c r="R320" s="86">
        <f>INDEX('1_GrowthAppeals'!AJ:AJ,MATCH($A320,'1_GrowthAppeals'!$A:$A,0))</f>
        <v>0</v>
      </c>
      <c r="S320" s="325">
        <f>INDEX('1_GrowthAppeals'!AK:AK,MATCH($A320,'1_GrowthAppeals'!$A:$A,0))</f>
        <v>0</v>
      </c>
      <c r="T320" s="327"/>
      <c r="U320" s="95"/>
      <c r="V320" s="95"/>
      <c r="W320" s="95"/>
      <c r="X320" s="95"/>
      <c r="Y320" s="95"/>
      <c r="Z320" s="95"/>
      <c r="AA320" s="95"/>
      <c r="AB320" s="95"/>
      <c r="AC320" s="95"/>
      <c r="AD320" s="95"/>
      <c r="AE320" s="95"/>
      <c r="AF320" s="95"/>
      <c r="AG320" s="95"/>
      <c r="AH320" s="95"/>
      <c r="AI320" s="318"/>
      <c r="AJ320" s="322">
        <f t="shared" si="65"/>
        <v>0</v>
      </c>
      <c r="AK320" s="88">
        <f t="shared" si="66"/>
        <v>0</v>
      </c>
      <c r="AL320" s="88">
        <f t="shared" si="67"/>
        <v>0</v>
      </c>
      <c r="AM320" s="88">
        <f t="shared" si="68"/>
        <v>0</v>
      </c>
      <c r="AN320" s="88">
        <f t="shared" si="69"/>
        <v>0</v>
      </c>
      <c r="AO320" s="88">
        <f t="shared" si="70"/>
        <v>0</v>
      </c>
      <c r="AP320" s="88">
        <f t="shared" si="71"/>
        <v>0</v>
      </c>
      <c r="AQ320" s="88">
        <f t="shared" si="72"/>
        <v>0</v>
      </c>
      <c r="AR320" s="88">
        <f t="shared" si="73"/>
        <v>0</v>
      </c>
      <c r="AS320" s="88">
        <f t="shared" si="74"/>
        <v>0</v>
      </c>
      <c r="AT320" s="88">
        <f t="shared" si="75"/>
        <v>0</v>
      </c>
      <c r="AU320" s="88">
        <f t="shared" si="76"/>
        <v>0</v>
      </c>
      <c r="AV320" s="88">
        <f t="shared" si="77"/>
        <v>0</v>
      </c>
      <c r="AW320" s="88">
        <f t="shared" si="78"/>
        <v>0</v>
      </c>
      <c r="AX320" s="88">
        <f t="shared" si="79"/>
        <v>0</v>
      </c>
      <c r="AY320" s="88">
        <f t="shared" si="80"/>
        <v>0</v>
      </c>
    </row>
    <row r="321" spans="1:51" s="48" customFormat="1">
      <c r="A321" s="72" t="str">
        <f>'Ref2'!I321</f>
        <v>E0305</v>
      </c>
      <c r="B321" s="72" t="str">
        <f>INDEX('Ref1'!$E:$E,MATCH($A321,'Ref1'!$A:$A,0))</f>
        <v>Windsor and Maidenhead</v>
      </c>
      <c r="C321" s="72" t="str">
        <f>INDEX('Ref2'!$E:$E,MATCH($A321,'Ref2'!$A:$A,0))</f>
        <v>No</v>
      </c>
      <c r="D321" s="86">
        <f>INDEX('1_GrowthAppeals'!V:V,MATCH($A321,'1_GrowthAppeals'!$A:$A,0))</f>
        <v>0</v>
      </c>
      <c r="E321" s="86">
        <f>INDEX('1_GrowthAppeals'!W:W,MATCH($A321,'1_GrowthAppeals'!$A:$A,0))</f>
        <v>0</v>
      </c>
      <c r="F321" s="86">
        <f>INDEX('1_GrowthAppeals'!X:X,MATCH($A321,'1_GrowthAppeals'!$A:$A,0))</f>
        <v>0</v>
      </c>
      <c r="G321" s="86">
        <f>INDEX('1_GrowthAppeals'!Y:Y,MATCH($A321,'1_GrowthAppeals'!$A:$A,0))</f>
        <v>0</v>
      </c>
      <c r="H321" s="86">
        <f>INDEX('1_GrowthAppeals'!Z:Z,MATCH($A321,'1_GrowthAppeals'!$A:$A,0))</f>
        <v>0</v>
      </c>
      <c r="I321" s="86">
        <f>INDEX('1_GrowthAppeals'!AA:AA,MATCH($A321,'1_GrowthAppeals'!$A:$A,0))</f>
        <v>0</v>
      </c>
      <c r="J321" s="86">
        <f>INDEX('1_GrowthAppeals'!AB:AB,MATCH($A321,'1_GrowthAppeals'!$A:$A,0))</f>
        <v>0</v>
      </c>
      <c r="K321" s="86">
        <f>INDEX('1_GrowthAppeals'!AC:AC,MATCH($A321,'1_GrowthAppeals'!$A:$A,0))</f>
        <v>0</v>
      </c>
      <c r="L321" s="86">
        <f>INDEX('1_GrowthAppeals'!AD:AD,MATCH($A321,'1_GrowthAppeals'!$A:$A,0))</f>
        <v>0</v>
      </c>
      <c r="M321" s="86">
        <f>INDEX('1_GrowthAppeals'!AE:AE,MATCH($A321,'1_GrowthAppeals'!$A:$A,0))</f>
        <v>0</v>
      </c>
      <c r="N321" s="86">
        <f>INDEX('1_GrowthAppeals'!AF:AF,MATCH($A321,'1_GrowthAppeals'!$A:$A,0))</f>
        <v>0</v>
      </c>
      <c r="O321" s="86">
        <f>INDEX('1_GrowthAppeals'!AG:AG,MATCH($A321,'1_GrowthAppeals'!$A:$A,0))</f>
        <v>0</v>
      </c>
      <c r="P321" s="86">
        <f>INDEX('1_GrowthAppeals'!AH:AH,MATCH($A321,'1_GrowthAppeals'!$A:$A,0))</f>
        <v>0</v>
      </c>
      <c r="Q321" s="86">
        <f>INDEX('1_GrowthAppeals'!AI:AI,MATCH($A321,'1_GrowthAppeals'!$A:$A,0))</f>
        <v>0</v>
      </c>
      <c r="R321" s="86">
        <f>INDEX('1_GrowthAppeals'!AJ:AJ,MATCH($A321,'1_GrowthAppeals'!$A:$A,0))</f>
        <v>0</v>
      </c>
      <c r="S321" s="325">
        <f>INDEX('1_GrowthAppeals'!AK:AK,MATCH($A321,'1_GrowthAppeals'!$A:$A,0))</f>
        <v>0</v>
      </c>
      <c r="T321" s="327"/>
      <c r="U321" s="95"/>
      <c r="V321" s="95"/>
      <c r="W321" s="95"/>
      <c r="X321" s="95"/>
      <c r="Y321" s="95"/>
      <c r="Z321" s="95"/>
      <c r="AA321" s="95"/>
      <c r="AB321" s="95"/>
      <c r="AC321" s="95"/>
      <c r="AD321" s="95"/>
      <c r="AE321" s="95"/>
      <c r="AF321" s="95"/>
      <c r="AG321" s="95"/>
      <c r="AH321" s="95"/>
      <c r="AI321" s="318"/>
      <c r="AJ321" s="322">
        <f t="shared" si="65"/>
        <v>0</v>
      </c>
      <c r="AK321" s="88">
        <f t="shared" si="66"/>
        <v>0</v>
      </c>
      <c r="AL321" s="88">
        <f t="shared" si="67"/>
        <v>0</v>
      </c>
      <c r="AM321" s="88">
        <f t="shared" si="68"/>
        <v>0</v>
      </c>
      <c r="AN321" s="88">
        <f t="shared" si="69"/>
        <v>0</v>
      </c>
      <c r="AO321" s="88">
        <f t="shared" si="70"/>
        <v>0</v>
      </c>
      <c r="AP321" s="88">
        <f t="shared" si="71"/>
        <v>0</v>
      </c>
      <c r="AQ321" s="88">
        <f t="shared" si="72"/>
        <v>0</v>
      </c>
      <c r="AR321" s="88">
        <f t="shared" si="73"/>
        <v>0</v>
      </c>
      <c r="AS321" s="88">
        <f t="shared" si="74"/>
        <v>0</v>
      </c>
      <c r="AT321" s="88">
        <f t="shared" si="75"/>
        <v>0</v>
      </c>
      <c r="AU321" s="88">
        <f t="shared" si="76"/>
        <v>0</v>
      </c>
      <c r="AV321" s="88">
        <f t="shared" si="77"/>
        <v>0</v>
      </c>
      <c r="AW321" s="88">
        <f t="shared" si="78"/>
        <v>0</v>
      </c>
      <c r="AX321" s="88">
        <f t="shared" si="79"/>
        <v>0</v>
      </c>
      <c r="AY321" s="88">
        <f t="shared" si="80"/>
        <v>0</v>
      </c>
    </row>
    <row r="322" spans="1:51" s="48" customFormat="1">
      <c r="A322" s="72" t="str">
        <f>'Ref2'!I322</f>
        <v>E4305</v>
      </c>
      <c r="B322" s="72" t="str">
        <f>INDEX('Ref1'!$E:$E,MATCH($A322,'Ref1'!$A:$A,0))</f>
        <v>Wirral</v>
      </c>
      <c r="C322" s="72" t="str">
        <f>INDEX('Ref2'!$E:$E,MATCH($A322,'Ref2'!$A:$A,0))</f>
        <v>No</v>
      </c>
      <c r="D322" s="86">
        <f>INDEX('1_GrowthAppeals'!V:V,MATCH($A322,'1_GrowthAppeals'!$A:$A,0))</f>
        <v>0</v>
      </c>
      <c r="E322" s="86">
        <f>INDEX('1_GrowthAppeals'!W:W,MATCH($A322,'1_GrowthAppeals'!$A:$A,0))</f>
        <v>0</v>
      </c>
      <c r="F322" s="86">
        <f>INDEX('1_GrowthAppeals'!X:X,MATCH($A322,'1_GrowthAppeals'!$A:$A,0))</f>
        <v>0</v>
      </c>
      <c r="G322" s="86">
        <f>INDEX('1_GrowthAppeals'!Y:Y,MATCH($A322,'1_GrowthAppeals'!$A:$A,0))</f>
        <v>0</v>
      </c>
      <c r="H322" s="86">
        <f>INDEX('1_GrowthAppeals'!Z:Z,MATCH($A322,'1_GrowthAppeals'!$A:$A,0))</f>
        <v>0</v>
      </c>
      <c r="I322" s="86">
        <f>INDEX('1_GrowthAppeals'!AA:AA,MATCH($A322,'1_GrowthAppeals'!$A:$A,0))</f>
        <v>0</v>
      </c>
      <c r="J322" s="86">
        <f>INDEX('1_GrowthAppeals'!AB:AB,MATCH($A322,'1_GrowthAppeals'!$A:$A,0))</f>
        <v>0</v>
      </c>
      <c r="K322" s="86">
        <f>INDEX('1_GrowthAppeals'!AC:AC,MATCH($A322,'1_GrowthAppeals'!$A:$A,0))</f>
        <v>0</v>
      </c>
      <c r="L322" s="86">
        <f>INDEX('1_GrowthAppeals'!AD:AD,MATCH($A322,'1_GrowthAppeals'!$A:$A,0))</f>
        <v>0</v>
      </c>
      <c r="M322" s="86">
        <f>INDEX('1_GrowthAppeals'!AE:AE,MATCH($A322,'1_GrowthAppeals'!$A:$A,0))</f>
        <v>0</v>
      </c>
      <c r="N322" s="86">
        <f>INDEX('1_GrowthAppeals'!AF:AF,MATCH($A322,'1_GrowthAppeals'!$A:$A,0))</f>
        <v>0</v>
      </c>
      <c r="O322" s="86">
        <f>INDEX('1_GrowthAppeals'!AG:AG,MATCH($A322,'1_GrowthAppeals'!$A:$A,0))</f>
        <v>0</v>
      </c>
      <c r="P322" s="86">
        <f>INDEX('1_GrowthAppeals'!AH:AH,MATCH($A322,'1_GrowthAppeals'!$A:$A,0))</f>
        <v>0</v>
      </c>
      <c r="Q322" s="86">
        <f>INDEX('1_GrowthAppeals'!AI:AI,MATCH($A322,'1_GrowthAppeals'!$A:$A,0))</f>
        <v>0</v>
      </c>
      <c r="R322" s="86">
        <f>INDEX('1_GrowthAppeals'!AJ:AJ,MATCH($A322,'1_GrowthAppeals'!$A:$A,0))</f>
        <v>0</v>
      </c>
      <c r="S322" s="325">
        <f>INDEX('1_GrowthAppeals'!AK:AK,MATCH($A322,'1_GrowthAppeals'!$A:$A,0))</f>
        <v>0</v>
      </c>
      <c r="T322" s="327"/>
      <c r="U322" s="95"/>
      <c r="V322" s="95"/>
      <c r="W322" s="95"/>
      <c r="X322" s="95"/>
      <c r="Y322" s="95"/>
      <c r="Z322" s="95"/>
      <c r="AA322" s="95"/>
      <c r="AB322" s="95"/>
      <c r="AC322" s="95"/>
      <c r="AD322" s="95"/>
      <c r="AE322" s="95"/>
      <c r="AF322" s="95"/>
      <c r="AG322" s="95"/>
      <c r="AH322" s="95"/>
      <c r="AI322" s="318"/>
      <c r="AJ322" s="322">
        <f t="shared" si="65"/>
        <v>0</v>
      </c>
      <c r="AK322" s="88">
        <f t="shared" si="66"/>
        <v>0</v>
      </c>
      <c r="AL322" s="88">
        <f t="shared" si="67"/>
        <v>0</v>
      </c>
      <c r="AM322" s="88">
        <f t="shared" si="68"/>
        <v>0</v>
      </c>
      <c r="AN322" s="88">
        <f t="shared" si="69"/>
        <v>0</v>
      </c>
      <c r="AO322" s="88">
        <f t="shared" si="70"/>
        <v>0</v>
      </c>
      <c r="AP322" s="88">
        <f t="shared" si="71"/>
        <v>0</v>
      </c>
      <c r="AQ322" s="88">
        <f t="shared" si="72"/>
        <v>0</v>
      </c>
      <c r="AR322" s="88">
        <f t="shared" si="73"/>
        <v>0</v>
      </c>
      <c r="AS322" s="88">
        <f t="shared" si="74"/>
        <v>0</v>
      </c>
      <c r="AT322" s="88">
        <f t="shared" si="75"/>
        <v>0</v>
      </c>
      <c r="AU322" s="88">
        <f t="shared" si="76"/>
        <v>0</v>
      </c>
      <c r="AV322" s="88">
        <f t="shared" si="77"/>
        <v>0</v>
      </c>
      <c r="AW322" s="88">
        <f t="shared" si="78"/>
        <v>0</v>
      </c>
      <c r="AX322" s="88">
        <f t="shared" si="79"/>
        <v>0</v>
      </c>
      <c r="AY322" s="88">
        <f t="shared" si="80"/>
        <v>0</v>
      </c>
    </row>
    <row r="323" spans="1:51" s="48" customFormat="1">
      <c r="A323" s="72" t="str">
        <f>'Ref2'!I323</f>
        <v>E3641</v>
      </c>
      <c r="B323" s="72" t="str">
        <f>INDEX('Ref1'!$E:$E,MATCH($A323,'Ref1'!$A:$A,0))</f>
        <v>Woking</v>
      </c>
      <c r="C323" s="72" t="str">
        <f>INDEX('Ref2'!$E:$E,MATCH($A323,'Ref2'!$A:$A,0))</f>
        <v>No</v>
      </c>
      <c r="D323" s="86">
        <f>INDEX('1_GrowthAppeals'!V:V,MATCH($A323,'1_GrowthAppeals'!$A:$A,0))</f>
        <v>0</v>
      </c>
      <c r="E323" s="86">
        <f>INDEX('1_GrowthAppeals'!W:W,MATCH($A323,'1_GrowthAppeals'!$A:$A,0))</f>
        <v>0</v>
      </c>
      <c r="F323" s="86">
        <f>INDEX('1_GrowthAppeals'!X:X,MATCH($A323,'1_GrowthAppeals'!$A:$A,0))</f>
        <v>0</v>
      </c>
      <c r="G323" s="86">
        <f>INDEX('1_GrowthAppeals'!Y:Y,MATCH($A323,'1_GrowthAppeals'!$A:$A,0))</f>
        <v>0</v>
      </c>
      <c r="H323" s="86">
        <f>INDEX('1_GrowthAppeals'!Z:Z,MATCH($A323,'1_GrowthAppeals'!$A:$A,0))</f>
        <v>0</v>
      </c>
      <c r="I323" s="86">
        <f>INDEX('1_GrowthAppeals'!AA:AA,MATCH($A323,'1_GrowthAppeals'!$A:$A,0))</f>
        <v>0</v>
      </c>
      <c r="J323" s="86">
        <f>INDEX('1_GrowthAppeals'!AB:AB,MATCH($A323,'1_GrowthAppeals'!$A:$A,0))</f>
        <v>0</v>
      </c>
      <c r="K323" s="86">
        <f>INDEX('1_GrowthAppeals'!AC:AC,MATCH($A323,'1_GrowthAppeals'!$A:$A,0))</f>
        <v>0</v>
      </c>
      <c r="L323" s="86">
        <f>INDEX('1_GrowthAppeals'!AD:AD,MATCH($A323,'1_GrowthAppeals'!$A:$A,0))</f>
        <v>0</v>
      </c>
      <c r="M323" s="86">
        <f>INDEX('1_GrowthAppeals'!AE:AE,MATCH($A323,'1_GrowthAppeals'!$A:$A,0))</f>
        <v>0</v>
      </c>
      <c r="N323" s="86">
        <f>INDEX('1_GrowthAppeals'!AF:AF,MATCH($A323,'1_GrowthAppeals'!$A:$A,0))</f>
        <v>0</v>
      </c>
      <c r="O323" s="86">
        <f>INDEX('1_GrowthAppeals'!AG:AG,MATCH($A323,'1_GrowthAppeals'!$A:$A,0))</f>
        <v>0</v>
      </c>
      <c r="P323" s="86">
        <f>INDEX('1_GrowthAppeals'!AH:AH,MATCH($A323,'1_GrowthAppeals'!$A:$A,0))</f>
        <v>0</v>
      </c>
      <c r="Q323" s="86">
        <f>INDEX('1_GrowthAppeals'!AI:AI,MATCH($A323,'1_GrowthAppeals'!$A:$A,0))</f>
        <v>0</v>
      </c>
      <c r="R323" s="86">
        <f>INDEX('1_GrowthAppeals'!AJ:AJ,MATCH($A323,'1_GrowthAppeals'!$A:$A,0))</f>
        <v>0</v>
      </c>
      <c r="S323" s="325">
        <f>INDEX('1_GrowthAppeals'!AK:AK,MATCH($A323,'1_GrowthAppeals'!$A:$A,0))</f>
        <v>0</v>
      </c>
      <c r="T323" s="327"/>
      <c r="U323" s="95"/>
      <c r="V323" s="95"/>
      <c r="W323" s="95"/>
      <c r="X323" s="95"/>
      <c r="Y323" s="95"/>
      <c r="Z323" s="95"/>
      <c r="AA323" s="95"/>
      <c r="AB323" s="95"/>
      <c r="AC323" s="95"/>
      <c r="AD323" s="95"/>
      <c r="AE323" s="95"/>
      <c r="AF323" s="95"/>
      <c r="AG323" s="95"/>
      <c r="AH323" s="95"/>
      <c r="AI323" s="318"/>
      <c r="AJ323" s="322">
        <f t="shared" si="65"/>
        <v>0</v>
      </c>
      <c r="AK323" s="88">
        <f t="shared" si="66"/>
        <v>0</v>
      </c>
      <c r="AL323" s="88">
        <f t="shared" si="67"/>
        <v>0</v>
      </c>
      <c r="AM323" s="88">
        <f t="shared" si="68"/>
        <v>0</v>
      </c>
      <c r="AN323" s="88">
        <f t="shared" si="69"/>
        <v>0</v>
      </c>
      <c r="AO323" s="88">
        <f t="shared" si="70"/>
        <v>0</v>
      </c>
      <c r="AP323" s="88">
        <f t="shared" si="71"/>
        <v>0</v>
      </c>
      <c r="AQ323" s="88">
        <f t="shared" si="72"/>
        <v>0</v>
      </c>
      <c r="AR323" s="88">
        <f t="shared" si="73"/>
        <v>0</v>
      </c>
      <c r="AS323" s="88">
        <f t="shared" si="74"/>
        <v>0</v>
      </c>
      <c r="AT323" s="88">
        <f t="shared" si="75"/>
        <v>0</v>
      </c>
      <c r="AU323" s="88">
        <f t="shared" si="76"/>
        <v>0</v>
      </c>
      <c r="AV323" s="88">
        <f t="shared" si="77"/>
        <v>0</v>
      </c>
      <c r="AW323" s="88">
        <f t="shared" si="78"/>
        <v>0</v>
      </c>
      <c r="AX323" s="88">
        <f t="shared" si="79"/>
        <v>0</v>
      </c>
      <c r="AY323" s="88">
        <f t="shared" si="80"/>
        <v>0</v>
      </c>
    </row>
    <row r="324" spans="1:51" s="48" customFormat="1">
      <c r="A324" s="72" t="str">
        <f>'Ref2'!I324</f>
        <v>E0306</v>
      </c>
      <c r="B324" s="72" t="str">
        <f>INDEX('Ref1'!$E:$E,MATCH($A324,'Ref1'!$A:$A,0))</f>
        <v>Wokingham</v>
      </c>
      <c r="C324" s="72" t="str">
        <f>INDEX('Ref2'!$E:$E,MATCH($A324,'Ref2'!$A:$A,0))</f>
        <v>No</v>
      </c>
      <c r="D324" s="86">
        <f>INDEX('1_GrowthAppeals'!V:V,MATCH($A324,'1_GrowthAppeals'!$A:$A,0))</f>
        <v>0</v>
      </c>
      <c r="E324" s="86">
        <f>INDEX('1_GrowthAppeals'!W:W,MATCH($A324,'1_GrowthAppeals'!$A:$A,0))</f>
        <v>0</v>
      </c>
      <c r="F324" s="86">
        <f>INDEX('1_GrowthAppeals'!X:X,MATCH($A324,'1_GrowthAppeals'!$A:$A,0))</f>
        <v>0</v>
      </c>
      <c r="G324" s="86">
        <f>INDEX('1_GrowthAppeals'!Y:Y,MATCH($A324,'1_GrowthAppeals'!$A:$A,0))</f>
        <v>0</v>
      </c>
      <c r="H324" s="86">
        <f>INDEX('1_GrowthAppeals'!Z:Z,MATCH($A324,'1_GrowthAppeals'!$A:$A,0))</f>
        <v>0</v>
      </c>
      <c r="I324" s="86">
        <f>INDEX('1_GrowthAppeals'!AA:AA,MATCH($A324,'1_GrowthAppeals'!$A:$A,0))</f>
        <v>0</v>
      </c>
      <c r="J324" s="86">
        <f>INDEX('1_GrowthAppeals'!AB:AB,MATCH($A324,'1_GrowthAppeals'!$A:$A,0))</f>
        <v>0</v>
      </c>
      <c r="K324" s="86">
        <f>INDEX('1_GrowthAppeals'!AC:AC,MATCH($A324,'1_GrowthAppeals'!$A:$A,0))</f>
        <v>0</v>
      </c>
      <c r="L324" s="86">
        <f>INDEX('1_GrowthAppeals'!AD:AD,MATCH($A324,'1_GrowthAppeals'!$A:$A,0))</f>
        <v>0</v>
      </c>
      <c r="M324" s="86">
        <f>INDEX('1_GrowthAppeals'!AE:AE,MATCH($A324,'1_GrowthAppeals'!$A:$A,0))</f>
        <v>0</v>
      </c>
      <c r="N324" s="86">
        <f>INDEX('1_GrowthAppeals'!AF:AF,MATCH($A324,'1_GrowthAppeals'!$A:$A,0))</f>
        <v>0</v>
      </c>
      <c r="O324" s="86">
        <f>INDEX('1_GrowthAppeals'!AG:AG,MATCH($A324,'1_GrowthAppeals'!$A:$A,0))</f>
        <v>0</v>
      </c>
      <c r="P324" s="86">
        <f>INDEX('1_GrowthAppeals'!AH:AH,MATCH($A324,'1_GrowthAppeals'!$A:$A,0))</f>
        <v>0</v>
      </c>
      <c r="Q324" s="86">
        <f>INDEX('1_GrowthAppeals'!AI:AI,MATCH($A324,'1_GrowthAppeals'!$A:$A,0))</f>
        <v>0</v>
      </c>
      <c r="R324" s="86">
        <f>INDEX('1_GrowthAppeals'!AJ:AJ,MATCH($A324,'1_GrowthAppeals'!$A:$A,0))</f>
        <v>0</v>
      </c>
      <c r="S324" s="325">
        <f>INDEX('1_GrowthAppeals'!AK:AK,MATCH($A324,'1_GrowthAppeals'!$A:$A,0))</f>
        <v>0</v>
      </c>
      <c r="T324" s="327"/>
      <c r="U324" s="95"/>
      <c r="V324" s="95"/>
      <c r="W324" s="95"/>
      <c r="X324" s="95"/>
      <c r="Y324" s="95"/>
      <c r="Z324" s="95"/>
      <c r="AA324" s="95"/>
      <c r="AB324" s="95"/>
      <c r="AC324" s="95"/>
      <c r="AD324" s="95"/>
      <c r="AE324" s="95"/>
      <c r="AF324" s="95"/>
      <c r="AG324" s="95"/>
      <c r="AH324" s="95"/>
      <c r="AI324" s="318"/>
      <c r="AJ324" s="322">
        <f t="shared" si="65"/>
        <v>0</v>
      </c>
      <c r="AK324" s="88">
        <f t="shared" si="66"/>
        <v>0</v>
      </c>
      <c r="AL324" s="88">
        <f t="shared" si="67"/>
        <v>0</v>
      </c>
      <c r="AM324" s="88">
        <f t="shared" si="68"/>
        <v>0</v>
      </c>
      <c r="AN324" s="88">
        <f t="shared" si="69"/>
        <v>0</v>
      </c>
      <c r="AO324" s="88">
        <f t="shared" si="70"/>
        <v>0</v>
      </c>
      <c r="AP324" s="88">
        <f t="shared" si="71"/>
        <v>0</v>
      </c>
      <c r="AQ324" s="88">
        <f t="shared" si="72"/>
        <v>0</v>
      </c>
      <c r="AR324" s="88">
        <f t="shared" si="73"/>
        <v>0</v>
      </c>
      <c r="AS324" s="88">
        <f t="shared" si="74"/>
        <v>0</v>
      </c>
      <c r="AT324" s="88">
        <f t="shared" si="75"/>
        <v>0</v>
      </c>
      <c r="AU324" s="88">
        <f t="shared" si="76"/>
        <v>0</v>
      </c>
      <c r="AV324" s="88">
        <f t="shared" si="77"/>
        <v>0</v>
      </c>
      <c r="AW324" s="88">
        <f t="shared" si="78"/>
        <v>0</v>
      </c>
      <c r="AX324" s="88">
        <f t="shared" si="79"/>
        <v>0</v>
      </c>
      <c r="AY324" s="88">
        <f t="shared" si="80"/>
        <v>0</v>
      </c>
    </row>
    <row r="325" spans="1:51" s="48" customFormat="1">
      <c r="A325" s="72" t="str">
        <f>'Ref2'!I325</f>
        <v>E4607</v>
      </c>
      <c r="B325" s="72" t="str">
        <f>INDEX('Ref1'!$E:$E,MATCH($A325,'Ref1'!$A:$A,0))</f>
        <v>Wolverhampton</v>
      </c>
      <c r="C325" s="72" t="str">
        <f>INDEX('Ref2'!$E:$E,MATCH($A325,'Ref2'!$A:$A,0))</f>
        <v>No</v>
      </c>
      <c r="D325" s="86">
        <f>INDEX('1_GrowthAppeals'!V:V,MATCH($A325,'1_GrowthAppeals'!$A:$A,0))</f>
        <v>0</v>
      </c>
      <c r="E325" s="86">
        <f>INDEX('1_GrowthAppeals'!W:W,MATCH($A325,'1_GrowthAppeals'!$A:$A,0))</f>
        <v>0</v>
      </c>
      <c r="F325" s="86">
        <f>INDEX('1_GrowthAppeals'!X:X,MATCH($A325,'1_GrowthAppeals'!$A:$A,0))</f>
        <v>0</v>
      </c>
      <c r="G325" s="86">
        <f>INDEX('1_GrowthAppeals'!Y:Y,MATCH($A325,'1_GrowthAppeals'!$A:$A,0))</f>
        <v>0</v>
      </c>
      <c r="H325" s="86">
        <f>INDEX('1_GrowthAppeals'!Z:Z,MATCH($A325,'1_GrowthAppeals'!$A:$A,0))</f>
        <v>0</v>
      </c>
      <c r="I325" s="86">
        <f>INDEX('1_GrowthAppeals'!AA:AA,MATCH($A325,'1_GrowthAppeals'!$A:$A,0))</f>
        <v>0</v>
      </c>
      <c r="J325" s="86">
        <f>INDEX('1_GrowthAppeals'!AB:AB,MATCH($A325,'1_GrowthAppeals'!$A:$A,0))</f>
        <v>0</v>
      </c>
      <c r="K325" s="86">
        <f>INDEX('1_GrowthAppeals'!AC:AC,MATCH($A325,'1_GrowthAppeals'!$A:$A,0))</f>
        <v>0</v>
      </c>
      <c r="L325" s="86">
        <f>INDEX('1_GrowthAppeals'!AD:AD,MATCH($A325,'1_GrowthAppeals'!$A:$A,0))</f>
        <v>0</v>
      </c>
      <c r="M325" s="86">
        <f>INDEX('1_GrowthAppeals'!AE:AE,MATCH($A325,'1_GrowthAppeals'!$A:$A,0))</f>
        <v>0</v>
      </c>
      <c r="N325" s="86">
        <f>INDEX('1_GrowthAppeals'!AF:AF,MATCH($A325,'1_GrowthAppeals'!$A:$A,0))</f>
        <v>0</v>
      </c>
      <c r="O325" s="86">
        <f>INDEX('1_GrowthAppeals'!AG:AG,MATCH($A325,'1_GrowthAppeals'!$A:$A,0))</f>
        <v>0</v>
      </c>
      <c r="P325" s="86">
        <f>INDEX('1_GrowthAppeals'!AH:AH,MATCH($A325,'1_GrowthAppeals'!$A:$A,0))</f>
        <v>0</v>
      </c>
      <c r="Q325" s="86">
        <f>INDEX('1_GrowthAppeals'!AI:AI,MATCH($A325,'1_GrowthAppeals'!$A:$A,0))</f>
        <v>0</v>
      </c>
      <c r="R325" s="86">
        <f>INDEX('1_GrowthAppeals'!AJ:AJ,MATCH($A325,'1_GrowthAppeals'!$A:$A,0))</f>
        <v>0</v>
      </c>
      <c r="S325" s="325">
        <f>INDEX('1_GrowthAppeals'!AK:AK,MATCH($A325,'1_GrowthAppeals'!$A:$A,0))</f>
        <v>0</v>
      </c>
      <c r="T325" s="327"/>
      <c r="U325" s="95"/>
      <c r="V325" s="95"/>
      <c r="W325" s="95"/>
      <c r="X325" s="95"/>
      <c r="Y325" s="95"/>
      <c r="Z325" s="95"/>
      <c r="AA325" s="95"/>
      <c r="AB325" s="95"/>
      <c r="AC325" s="95"/>
      <c r="AD325" s="95"/>
      <c r="AE325" s="95"/>
      <c r="AF325" s="95"/>
      <c r="AG325" s="95"/>
      <c r="AH325" s="95"/>
      <c r="AI325" s="318"/>
      <c r="AJ325" s="322">
        <f t="shared" si="65"/>
        <v>0</v>
      </c>
      <c r="AK325" s="88">
        <f t="shared" si="66"/>
        <v>0</v>
      </c>
      <c r="AL325" s="88">
        <f t="shared" si="67"/>
        <v>0</v>
      </c>
      <c r="AM325" s="88">
        <f t="shared" si="68"/>
        <v>0</v>
      </c>
      <c r="AN325" s="88">
        <f t="shared" si="69"/>
        <v>0</v>
      </c>
      <c r="AO325" s="88">
        <f t="shared" si="70"/>
        <v>0</v>
      </c>
      <c r="AP325" s="88">
        <f t="shared" si="71"/>
        <v>0</v>
      </c>
      <c r="AQ325" s="88">
        <f t="shared" si="72"/>
        <v>0</v>
      </c>
      <c r="AR325" s="88">
        <f t="shared" si="73"/>
        <v>0</v>
      </c>
      <c r="AS325" s="88">
        <f t="shared" si="74"/>
        <v>0</v>
      </c>
      <c r="AT325" s="88">
        <f t="shared" si="75"/>
        <v>0</v>
      </c>
      <c r="AU325" s="88">
        <f t="shared" si="76"/>
        <v>0</v>
      </c>
      <c r="AV325" s="88">
        <f t="shared" si="77"/>
        <v>0</v>
      </c>
      <c r="AW325" s="88">
        <f t="shared" si="78"/>
        <v>0</v>
      </c>
      <c r="AX325" s="88">
        <f t="shared" si="79"/>
        <v>0</v>
      </c>
      <c r="AY325" s="88">
        <f t="shared" si="80"/>
        <v>0</v>
      </c>
    </row>
    <row r="326" spans="1:51" s="48" customFormat="1">
      <c r="A326" s="72" t="str">
        <f>'Ref2'!I326</f>
        <v>E1837</v>
      </c>
      <c r="B326" s="72" t="str">
        <f>INDEX('Ref1'!$E:$E,MATCH($A326,'Ref1'!$A:$A,0))</f>
        <v>Worcester</v>
      </c>
      <c r="C326" s="72" t="str">
        <f>INDEX('Ref2'!$E:$E,MATCH($A326,'Ref2'!$A:$A,0))</f>
        <v>No</v>
      </c>
      <c r="D326" s="86">
        <f>INDEX('1_GrowthAppeals'!V:V,MATCH($A326,'1_GrowthAppeals'!$A:$A,0))</f>
        <v>0</v>
      </c>
      <c r="E326" s="86">
        <f>INDEX('1_GrowthAppeals'!W:W,MATCH($A326,'1_GrowthAppeals'!$A:$A,0))</f>
        <v>0</v>
      </c>
      <c r="F326" s="86">
        <f>INDEX('1_GrowthAppeals'!X:X,MATCH($A326,'1_GrowthAppeals'!$A:$A,0))</f>
        <v>0</v>
      </c>
      <c r="G326" s="86">
        <f>INDEX('1_GrowthAppeals'!Y:Y,MATCH($A326,'1_GrowthAppeals'!$A:$A,0))</f>
        <v>0</v>
      </c>
      <c r="H326" s="86">
        <f>INDEX('1_GrowthAppeals'!Z:Z,MATCH($A326,'1_GrowthAppeals'!$A:$A,0))</f>
        <v>0</v>
      </c>
      <c r="I326" s="86">
        <f>INDEX('1_GrowthAppeals'!AA:AA,MATCH($A326,'1_GrowthAppeals'!$A:$A,0))</f>
        <v>0</v>
      </c>
      <c r="J326" s="86">
        <f>INDEX('1_GrowthAppeals'!AB:AB,MATCH($A326,'1_GrowthAppeals'!$A:$A,0))</f>
        <v>0</v>
      </c>
      <c r="K326" s="86">
        <f>INDEX('1_GrowthAppeals'!AC:AC,MATCH($A326,'1_GrowthAppeals'!$A:$A,0))</f>
        <v>0</v>
      </c>
      <c r="L326" s="86">
        <f>INDEX('1_GrowthAppeals'!AD:AD,MATCH($A326,'1_GrowthAppeals'!$A:$A,0))</f>
        <v>0</v>
      </c>
      <c r="M326" s="86">
        <f>INDEX('1_GrowthAppeals'!AE:AE,MATCH($A326,'1_GrowthAppeals'!$A:$A,0))</f>
        <v>0</v>
      </c>
      <c r="N326" s="86">
        <f>INDEX('1_GrowthAppeals'!AF:AF,MATCH($A326,'1_GrowthAppeals'!$A:$A,0))</f>
        <v>0</v>
      </c>
      <c r="O326" s="86">
        <f>INDEX('1_GrowthAppeals'!AG:AG,MATCH($A326,'1_GrowthAppeals'!$A:$A,0))</f>
        <v>0</v>
      </c>
      <c r="P326" s="86">
        <f>INDEX('1_GrowthAppeals'!AH:AH,MATCH($A326,'1_GrowthAppeals'!$A:$A,0))</f>
        <v>0</v>
      </c>
      <c r="Q326" s="86">
        <f>INDEX('1_GrowthAppeals'!AI:AI,MATCH($A326,'1_GrowthAppeals'!$A:$A,0))</f>
        <v>0</v>
      </c>
      <c r="R326" s="86">
        <f>INDEX('1_GrowthAppeals'!AJ:AJ,MATCH($A326,'1_GrowthAppeals'!$A:$A,0))</f>
        <v>0</v>
      </c>
      <c r="S326" s="325">
        <f>INDEX('1_GrowthAppeals'!AK:AK,MATCH($A326,'1_GrowthAppeals'!$A:$A,0))</f>
        <v>0</v>
      </c>
      <c r="T326" s="327"/>
      <c r="U326" s="95"/>
      <c r="V326" s="95"/>
      <c r="W326" s="95"/>
      <c r="X326" s="95"/>
      <c r="Y326" s="95"/>
      <c r="Z326" s="95"/>
      <c r="AA326" s="95"/>
      <c r="AB326" s="95"/>
      <c r="AC326" s="95"/>
      <c r="AD326" s="95"/>
      <c r="AE326" s="95"/>
      <c r="AF326" s="95"/>
      <c r="AG326" s="95"/>
      <c r="AH326" s="95"/>
      <c r="AI326" s="318"/>
      <c r="AJ326" s="322">
        <f t="shared" si="65"/>
        <v>0</v>
      </c>
      <c r="AK326" s="88">
        <f t="shared" si="66"/>
        <v>0</v>
      </c>
      <c r="AL326" s="88">
        <f t="shared" si="67"/>
        <v>0</v>
      </c>
      <c r="AM326" s="88">
        <f t="shared" si="68"/>
        <v>0</v>
      </c>
      <c r="AN326" s="88">
        <f t="shared" si="69"/>
        <v>0</v>
      </c>
      <c r="AO326" s="88">
        <f t="shared" si="70"/>
        <v>0</v>
      </c>
      <c r="AP326" s="88">
        <f t="shared" si="71"/>
        <v>0</v>
      </c>
      <c r="AQ326" s="88">
        <f t="shared" si="72"/>
        <v>0</v>
      </c>
      <c r="AR326" s="88">
        <f t="shared" si="73"/>
        <v>0</v>
      </c>
      <c r="AS326" s="88">
        <f t="shared" si="74"/>
        <v>0</v>
      </c>
      <c r="AT326" s="88">
        <f t="shared" si="75"/>
        <v>0</v>
      </c>
      <c r="AU326" s="88">
        <f t="shared" si="76"/>
        <v>0</v>
      </c>
      <c r="AV326" s="88">
        <f t="shared" si="77"/>
        <v>0</v>
      </c>
      <c r="AW326" s="88">
        <f t="shared" si="78"/>
        <v>0</v>
      </c>
      <c r="AX326" s="88">
        <f t="shared" si="79"/>
        <v>0</v>
      </c>
      <c r="AY326" s="88">
        <f t="shared" si="80"/>
        <v>0</v>
      </c>
    </row>
    <row r="327" spans="1:51" s="48" customFormat="1">
      <c r="A327" s="72" t="str">
        <f>'Ref2'!I327</f>
        <v>E3837</v>
      </c>
      <c r="B327" s="72" t="str">
        <f>INDEX('Ref1'!$E:$E,MATCH($A327,'Ref1'!$A:$A,0))</f>
        <v>Worthing</v>
      </c>
      <c r="C327" s="72" t="str">
        <f>INDEX('Ref2'!$E:$E,MATCH($A327,'Ref2'!$A:$A,0))</f>
        <v>No</v>
      </c>
      <c r="D327" s="86">
        <f>INDEX('1_GrowthAppeals'!V:V,MATCH($A327,'1_GrowthAppeals'!$A:$A,0))</f>
        <v>0</v>
      </c>
      <c r="E327" s="86">
        <f>INDEX('1_GrowthAppeals'!W:W,MATCH($A327,'1_GrowthAppeals'!$A:$A,0))</f>
        <v>0</v>
      </c>
      <c r="F327" s="86">
        <f>INDEX('1_GrowthAppeals'!X:X,MATCH($A327,'1_GrowthAppeals'!$A:$A,0))</f>
        <v>0</v>
      </c>
      <c r="G327" s="86">
        <f>INDEX('1_GrowthAppeals'!Y:Y,MATCH($A327,'1_GrowthAppeals'!$A:$A,0))</f>
        <v>0</v>
      </c>
      <c r="H327" s="86">
        <f>INDEX('1_GrowthAppeals'!Z:Z,MATCH($A327,'1_GrowthAppeals'!$A:$A,0))</f>
        <v>0</v>
      </c>
      <c r="I327" s="86">
        <f>INDEX('1_GrowthAppeals'!AA:AA,MATCH($A327,'1_GrowthAppeals'!$A:$A,0))</f>
        <v>0</v>
      </c>
      <c r="J327" s="86">
        <f>INDEX('1_GrowthAppeals'!AB:AB,MATCH($A327,'1_GrowthAppeals'!$A:$A,0))</f>
        <v>0</v>
      </c>
      <c r="K327" s="86">
        <f>INDEX('1_GrowthAppeals'!AC:AC,MATCH($A327,'1_GrowthAppeals'!$A:$A,0))</f>
        <v>0</v>
      </c>
      <c r="L327" s="86">
        <f>INDEX('1_GrowthAppeals'!AD:AD,MATCH($A327,'1_GrowthAppeals'!$A:$A,0))</f>
        <v>0</v>
      </c>
      <c r="M327" s="86">
        <f>INDEX('1_GrowthAppeals'!AE:AE,MATCH($A327,'1_GrowthAppeals'!$A:$A,0))</f>
        <v>0</v>
      </c>
      <c r="N327" s="86">
        <f>INDEX('1_GrowthAppeals'!AF:AF,MATCH($A327,'1_GrowthAppeals'!$A:$A,0))</f>
        <v>0</v>
      </c>
      <c r="O327" s="86">
        <f>INDEX('1_GrowthAppeals'!AG:AG,MATCH($A327,'1_GrowthAppeals'!$A:$A,0))</f>
        <v>0</v>
      </c>
      <c r="P327" s="86">
        <f>INDEX('1_GrowthAppeals'!AH:AH,MATCH($A327,'1_GrowthAppeals'!$A:$A,0))</f>
        <v>0</v>
      </c>
      <c r="Q327" s="86">
        <f>INDEX('1_GrowthAppeals'!AI:AI,MATCH($A327,'1_GrowthAppeals'!$A:$A,0))</f>
        <v>0</v>
      </c>
      <c r="R327" s="86">
        <f>INDEX('1_GrowthAppeals'!AJ:AJ,MATCH($A327,'1_GrowthAppeals'!$A:$A,0))</f>
        <v>0</v>
      </c>
      <c r="S327" s="325">
        <f>INDEX('1_GrowthAppeals'!AK:AK,MATCH($A327,'1_GrowthAppeals'!$A:$A,0))</f>
        <v>0</v>
      </c>
      <c r="T327" s="327"/>
      <c r="U327" s="95"/>
      <c r="V327" s="95"/>
      <c r="W327" s="95"/>
      <c r="X327" s="95"/>
      <c r="Y327" s="95"/>
      <c r="Z327" s="95"/>
      <c r="AA327" s="95"/>
      <c r="AB327" s="95"/>
      <c r="AC327" s="95"/>
      <c r="AD327" s="95"/>
      <c r="AE327" s="95"/>
      <c r="AF327" s="95"/>
      <c r="AG327" s="95"/>
      <c r="AH327" s="95"/>
      <c r="AI327" s="318"/>
      <c r="AJ327" s="322">
        <f t="shared" si="65"/>
        <v>0</v>
      </c>
      <c r="AK327" s="88">
        <f t="shared" si="66"/>
        <v>0</v>
      </c>
      <c r="AL327" s="88">
        <f t="shared" si="67"/>
        <v>0</v>
      </c>
      <c r="AM327" s="88">
        <f t="shared" si="68"/>
        <v>0</v>
      </c>
      <c r="AN327" s="88">
        <f t="shared" si="69"/>
        <v>0</v>
      </c>
      <c r="AO327" s="88">
        <f t="shared" si="70"/>
        <v>0</v>
      </c>
      <c r="AP327" s="88">
        <f t="shared" si="71"/>
        <v>0</v>
      </c>
      <c r="AQ327" s="88">
        <f t="shared" si="72"/>
        <v>0</v>
      </c>
      <c r="AR327" s="88">
        <f t="shared" si="73"/>
        <v>0</v>
      </c>
      <c r="AS327" s="88">
        <f t="shared" si="74"/>
        <v>0</v>
      </c>
      <c r="AT327" s="88">
        <f t="shared" si="75"/>
        <v>0</v>
      </c>
      <c r="AU327" s="88">
        <f t="shared" si="76"/>
        <v>0</v>
      </c>
      <c r="AV327" s="88">
        <f t="shared" si="77"/>
        <v>0</v>
      </c>
      <c r="AW327" s="88">
        <f t="shared" si="78"/>
        <v>0</v>
      </c>
      <c r="AX327" s="88">
        <f t="shared" si="79"/>
        <v>0</v>
      </c>
      <c r="AY327" s="88">
        <f t="shared" si="80"/>
        <v>0</v>
      </c>
    </row>
    <row r="328" spans="1:51" s="48" customFormat="1">
      <c r="A328" s="72" t="str">
        <f>'Ref2'!I328</f>
        <v>E1838</v>
      </c>
      <c r="B328" s="72" t="str">
        <f>INDEX('Ref1'!$E:$E,MATCH($A328,'Ref1'!$A:$A,0))</f>
        <v>Wychavon</v>
      </c>
      <c r="C328" s="72" t="str">
        <f>INDEX('Ref2'!$E:$E,MATCH($A328,'Ref2'!$A:$A,0))</f>
        <v>No</v>
      </c>
      <c r="D328" s="86">
        <f>INDEX('1_GrowthAppeals'!V:V,MATCH($A328,'1_GrowthAppeals'!$A:$A,0))</f>
        <v>0</v>
      </c>
      <c r="E328" s="86">
        <f>INDEX('1_GrowthAppeals'!W:W,MATCH($A328,'1_GrowthAppeals'!$A:$A,0))</f>
        <v>0</v>
      </c>
      <c r="F328" s="86">
        <f>INDEX('1_GrowthAppeals'!X:X,MATCH($A328,'1_GrowthAppeals'!$A:$A,0))</f>
        <v>0</v>
      </c>
      <c r="G328" s="86">
        <f>INDEX('1_GrowthAppeals'!Y:Y,MATCH($A328,'1_GrowthAppeals'!$A:$A,0))</f>
        <v>0</v>
      </c>
      <c r="H328" s="86">
        <f>INDEX('1_GrowthAppeals'!Z:Z,MATCH($A328,'1_GrowthAppeals'!$A:$A,0))</f>
        <v>0</v>
      </c>
      <c r="I328" s="86">
        <f>INDEX('1_GrowthAppeals'!AA:AA,MATCH($A328,'1_GrowthAppeals'!$A:$A,0))</f>
        <v>0</v>
      </c>
      <c r="J328" s="86">
        <f>INDEX('1_GrowthAppeals'!AB:AB,MATCH($A328,'1_GrowthAppeals'!$A:$A,0))</f>
        <v>0</v>
      </c>
      <c r="K328" s="86">
        <f>INDEX('1_GrowthAppeals'!AC:AC,MATCH($A328,'1_GrowthAppeals'!$A:$A,0))</f>
        <v>0</v>
      </c>
      <c r="L328" s="86">
        <f>INDEX('1_GrowthAppeals'!AD:AD,MATCH($A328,'1_GrowthAppeals'!$A:$A,0))</f>
        <v>0</v>
      </c>
      <c r="M328" s="86">
        <f>INDEX('1_GrowthAppeals'!AE:AE,MATCH($A328,'1_GrowthAppeals'!$A:$A,0))</f>
        <v>0</v>
      </c>
      <c r="N328" s="86">
        <f>INDEX('1_GrowthAppeals'!AF:AF,MATCH($A328,'1_GrowthAppeals'!$A:$A,0))</f>
        <v>0</v>
      </c>
      <c r="O328" s="86">
        <f>INDEX('1_GrowthAppeals'!AG:AG,MATCH($A328,'1_GrowthAppeals'!$A:$A,0))</f>
        <v>0</v>
      </c>
      <c r="P328" s="86">
        <f>INDEX('1_GrowthAppeals'!AH:AH,MATCH($A328,'1_GrowthAppeals'!$A:$A,0))</f>
        <v>0</v>
      </c>
      <c r="Q328" s="86">
        <f>INDEX('1_GrowthAppeals'!AI:AI,MATCH($A328,'1_GrowthAppeals'!$A:$A,0))</f>
        <v>0</v>
      </c>
      <c r="R328" s="86">
        <f>INDEX('1_GrowthAppeals'!AJ:AJ,MATCH($A328,'1_GrowthAppeals'!$A:$A,0))</f>
        <v>0</v>
      </c>
      <c r="S328" s="325">
        <f>INDEX('1_GrowthAppeals'!AK:AK,MATCH($A328,'1_GrowthAppeals'!$A:$A,0))</f>
        <v>0</v>
      </c>
      <c r="T328" s="327"/>
      <c r="U328" s="95"/>
      <c r="V328" s="95"/>
      <c r="W328" s="95"/>
      <c r="X328" s="95"/>
      <c r="Y328" s="95"/>
      <c r="Z328" s="95"/>
      <c r="AA328" s="95"/>
      <c r="AB328" s="95"/>
      <c r="AC328" s="95"/>
      <c r="AD328" s="95"/>
      <c r="AE328" s="95"/>
      <c r="AF328" s="95"/>
      <c r="AG328" s="95"/>
      <c r="AH328" s="95"/>
      <c r="AI328" s="318"/>
      <c r="AJ328" s="322">
        <f t="shared" ref="AJ328:AY332" si="81">IF(ISNUMBER(T328),T328,D328)</f>
        <v>0</v>
      </c>
      <c r="AK328" s="88">
        <f t="shared" si="81"/>
        <v>0</v>
      </c>
      <c r="AL328" s="88">
        <f t="shared" si="81"/>
        <v>0</v>
      </c>
      <c r="AM328" s="88">
        <f t="shared" si="81"/>
        <v>0</v>
      </c>
      <c r="AN328" s="88">
        <f t="shared" si="81"/>
        <v>0</v>
      </c>
      <c r="AO328" s="88">
        <f t="shared" si="81"/>
        <v>0</v>
      </c>
      <c r="AP328" s="88">
        <f t="shared" si="81"/>
        <v>0</v>
      </c>
      <c r="AQ328" s="88">
        <f t="shared" si="81"/>
        <v>0</v>
      </c>
      <c r="AR328" s="88">
        <f t="shared" si="81"/>
        <v>0</v>
      </c>
      <c r="AS328" s="88">
        <f t="shared" si="81"/>
        <v>0</v>
      </c>
      <c r="AT328" s="88">
        <f t="shared" si="81"/>
        <v>0</v>
      </c>
      <c r="AU328" s="88">
        <f t="shared" si="81"/>
        <v>0</v>
      </c>
      <c r="AV328" s="88">
        <f t="shared" si="81"/>
        <v>0</v>
      </c>
      <c r="AW328" s="88">
        <f t="shared" si="81"/>
        <v>0</v>
      </c>
      <c r="AX328" s="88">
        <f t="shared" si="81"/>
        <v>0</v>
      </c>
      <c r="AY328" s="88">
        <f t="shared" si="81"/>
        <v>0</v>
      </c>
    </row>
    <row r="329" spans="1:51" s="48" customFormat="1">
      <c r="A329" s="72" t="str">
        <f>'Ref2'!I329</f>
        <v>E0435</v>
      </c>
      <c r="B329" s="72" t="str">
        <f>INDEX('Ref1'!$E:$E,MATCH($A329,'Ref1'!$A:$A,0))</f>
        <v>Wycombe</v>
      </c>
      <c r="C329" s="72" t="str">
        <f>INDEX('Ref2'!$E:$E,MATCH($A329,'Ref2'!$A:$A,0))</f>
        <v>No</v>
      </c>
      <c r="D329" s="86">
        <f>INDEX('1_GrowthAppeals'!V:V,MATCH($A329,'1_GrowthAppeals'!$A:$A,0))</f>
        <v>0</v>
      </c>
      <c r="E329" s="86">
        <f>INDEX('1_GrowthAppeals'!W:W,MATCH($A329,'1_GrowthAppeals'!$A:$A,0))</f>
        <v>0</v>
      </c>
      <c r="F329" s="86">
        <f>INDEX('1_GrowthAppeals'!X:X,MATCH($A329,'1_GrowthAppeals'!$A:$A,0))</f>
        <v>0</v>
      </c>
      <c r="G329" s="86">
        <f>INDEX('1_GrowthAppeals'!Y:Y,MATCH($A329,'1_GrowthAppeals'!$A:$A,0))</f>
        <v>0</v>
      </c>
      <c r="H329" s="86">
        <f>INDEX('1_GrowthAppeals'!Z:Z,MATCH($A329,'1_GrowthAppeals'!$A:$A,0))</f>
        <v>0</v>
      </c>
      <c r="I329" s="86">
        <f>INDEX('1_GrowthAppeals'!AA:AA,MATCH($A329,'1_GrowthAppeals'!$A:$A,0))</f>
        <v>0</v>
      </c>
      <c r="J329" s="86">
        <f>INDEX('1_GrowthAppeals'!AB:AB,MATCH($A329,'1_GrowthAppeals'!$A:$A,0))</f>
        <v>0</v>
      </c>
      <c r="K329" s="86">
        <f>INDEX('1_GrowthAppeals'!AC:AC,MATCH($A329,'1_GrowthAppeals'!$A:$A,0))</f>
        <v>0</v>
      </c>
      <c r="L329" s="86">
        <f>INDEX('1_GrowthAppeals'!AD:AD,MATCH($A329,'1_GrowthAppeals'!$A:$A,0))</f>
        <v>0</v>
      </c>
      <c r="M329" s="86">
        <f>INDEX('1_GrowthAppeals'!AE:AE,MATCH($A329,'1_GrowthAppeals'!$A:$A,0))</f>
        <v>0</v>
      </c>
      <c r="N329" s="86">
        <f>INDEX('1_GrowthAppeals'!AF:AF,MATCH($A329,'1_GrowthAppeals'!$A:$A,0))</f>
        <v>0</v>
      </c>
      <c r="O329" s="86">
        <f>INDEX('1_GrowthAppeals'!AG:AG,MATCH($A329,'1_GrowthAppeals'!$A:$A,0))</f>
        <v>0</v>
      </c>
      <c r="P329" s="86">
        <f>INDEX('1_GrowthAppeals'!AH:AH,MATCH($A329,'1_GrowthAppeals'!$A:$A,0))</f>
        <v>0</v>
      </c>
      <c r="Q329" s="86">
        <f>INDEX('1_GrowthAppeals'!AI:AI,MATCH($A329,'1_GrowthAppeals'!$A:$A,0))</f>
        <v>0</v>
      </c>
      <c r="R329" s="86">
        <f>INDEX('1_GrowthAppeals'!AJ:AJ,MATCH($A329,'1_GrowthAppeals'!$A:$A,0))</f>
        <v>0</v>
      </c>
      <c r="S329" s="325">
        <f>INDEX('1_GrowthAppeals'!AK:AK,MATCH($A329,'1_GrowthAppeals'!$A:$A,0))</f>
        <v>0</v>
      </c>
      <c r="T329" s="327"/>
      <c r="U329" s="95"/>
      <c r="V329" s="95"/>
      <c r="W329" s="95"/>
      <c r="X329" s="95"/>
      <c r="Y329" s="95"/>
      <c r="Z329" s="95"/>
      <c r="AA329" s="95"/>
      <c r="AB329" s="95"/>
      <c r="AC329" s="95"/>
      <c r="AD329" s="95"/>
      <c r="AE329" s="95"/>
      <c r="AF329" s="95"/>
      <c r="AG329" s="95"/>
      <c r="AH329" s="95"/>
      <c r="AI329" s="318"/>
      <c r="AJ329" s="322">
        <f t="shared" si="81"/>
        <v>0</v>
      </c>
      <c r="AK329" s="88">
        <f t="shared" si="81"/>
        <v>0</v>
      </c>
      <c r="AL329" s="88">
        <f t="shared" si="81"/>
        <v>0</v>
      </c>
      <c r="AM329" s="88">
        <f t="shared" si="81"/>
        <v>0</v>
      </c>
      <c r="AN329" s="88">
        <f t="shared" si="81"/>
        <v>0</v>
      </c>
      <c r="AO329" s="88">
        <f t="shared" si="81"/>
        <v>0</v>
      </c>
      <c r="AP329" s="88">
        <f t="shared" si="81"/>
        <v>0</v>
      </c>
      <c r="AQ329" s="88">
        <f t="shared" si="81"/>
        <v>0</v>
      </c>
      <c r="AR329" s="88">
        <f t="shared" si="81"/>
        <v>0</v>
      </c>
      <c r="AS329" s="88">
        <f t="shared" si="81"/>
        <v>0</v>
      </c>
      <c r="AT329" s="88">
        <f t="shared" si="81"/>
        <v>0</v>
      </c>
      <c r="AU329" s="88">
        <f t="shared" si="81"/>
        <v>0</v>
      </c>
      <c r="AV329" s="88">
        <f t="shared" si="81"/>
        <v>0</v>
      </c>
      <c r="AW329" s="88">
        <f t="shared" si="81"/>
        <v>0</v>
      </c>
      <c r="AX329" s="88">
        <f t="shared" si="81"/>
        <v>0</v>
      </c>
      <c r="AY329" s="88">
        <f t="shared" si="81"/>
        <v>0</v>
      </c>
    </row>
    <row r="330" spans="1:51" s="48" customFormat="1">
      <c r="A330" s="72" t="str">
        <f>'Ref2'!I330</f>
        <v>E2344</v>
      </c>
      <c r="B330" s="72" t="str">
        <f>INDEX('Ref1'!$E:$E,MATCH($A330,'Ref1'!$A:$A,0))</f>
        <v>Wyre</v>
      </c>
      <c r="C330" s="72" t="str">
        <f>INDEX('Ref2'!$E:$E,MATCH($A330,'Ref2'!$A:$A,0))</f>
        <v>No</v>
      </c>
      <c r="D330" s="86">
        <f>INDEX('1_GrowthAppeals'!V:V,MATCH($A330,'1_GrowthAppeals'!$A:$A,0))</f>
        <v>0</v>
      </c>
      <c r="E330" s="86">
        <f>INDEX('1_GrowthAppeals'!W:W,MATCH($A330,'1_GrowthAppeals'!$A:$A,0))</f>
        <v>0</v>
      </c>
      <c r="F330" s="86">
        <f>INDEX('1_GrowthAppeals'!X:X,MATCH($A330,'1_GrowthAppeals'!$A:$A,0))</f>
        <v>0</v>
      </c>
      <c r="G330" s="86">
        <f>INDEX('1_GrowthAppeals'!Y:Y,MATCH($A330,'1_GrowthAppeals'!$A:$A,0))</f>
        <v>0</v>
      </c>
      <c r="H330" s="86">
        <f>INDEX('1_GrowthAppeals'!Z:Z,MATCH($A330,'1_GrowthAppeals'!$A:$A,0))</f>
        <v>0</v>
      </c>
      <c r="I330" s="86">
        <f>INDEX('1_GrowthAppeals'!AA:AA,MATCH($A330,'1_GrowthAppeals'!$A:$A,0))</f>
        <v>0</v>
      </c>
      <c r="J330" s="86">
        <f>INDEX('1_GrowthAppeals'!AB:AB,MATCH($A330,'1_GrowthAppeals'!$A:$A,0))</f>
        <v>0</v>
      </c>
      <c r="K330" s="86">
        <f>INDEX('1_GrowthAppeals'!AC:AC,MATCH($A330,'1_GrowthAppeals'!$A:$A,0))</f>
        <v>0</v>
      </c>
      <c r="L330" s="86">
        <f>INDEX('1_GrowthAppeals'!AD:AD,MATCH($A330,'1_GrowthAppeals'!$A:$A,0))</f>
        <v>0</v>
      </c>
      <c r="M330" s="86">
        <f>INDEX('1_GrowthAppeals'!AE:AE,MATCH($A330,'1_GrowthAppeals'!$A:$A,0))</f>
        <v>0</v>
      </c>
      <c r="N330" s="86">
        <f>INDEX('1_GrowthAppeals'!AF:AF,MATCH($A330,'1_GrowthAppeals'!$A:$A,0))</f>
        <v>0</v>
      </c>
      <c r="O330" s="86">
        <f>INDEX('1_GrowthAppeals'!AG:AG,MATCH($A330,'1_GrowthAppeals'!$A:$A,0))</f>
        <v>0</v>
      </c>
      <c r="P330" s="86">
        <f>INDEX('1_GrowthAppeals'!AH:AH,MATCH($A330,'1_GrowthAppeals'!$A:$A,0))</f>
        <v>0</v>
      </c>
      <c r="Q330" s="86">
        <f>INDEX('1_GrowthAppeals'!AI:AI,MATCH($A330,'1_GrowthAppeals'!$A:$A,0))</f>
        <v>0</v>
      </c>
      <c r="R330" s="86">
        <f>INDEX('1_GrowthAppeals'!AJ:AJ,MATCH($A330,'1_GrowthAppeals'!$A:$A,0))</f>
        <v>0</v>
      </c>
      <c r="S330" s="325">
        <f>INDEX('1_GrowthAppeals'!AK:AK,MATCH($A330,'1_GrowthAppeals'!$A:$A,0))</f>
        <v>0</v>
      </c>
      <c r="T330" s="327"/>
      <c r="U330" s="95"/>
      <c r="V330" s="95"/>
      <c r="W330" s="95"/>
      <c r="X330" s="95"/>
      <c r="Y330" s="95"/>
      <c r="Z330" s="95"/>
      <c r="AA330" s="95"/>
      <c r="AB330" s="95"/>
      <c r="AC330" s="95"/>
      <c r="AD330" s="95"/>
      <c r="AE330" s="95"/>
      <c r="AF330" s="95"/>
      <c r="AG330" s="95"/>
      <c r="AH330" s="95"/>
      <c r="AI330" s="318"/>
      <c r="AJ330" s="322">
        <f t="shared" si="81"/>
        <v>0</v>
      </c>
      <c r="AK330" s="88">
        <f t="shared" si="81"/>
        <v>0</v>
      </c>
      <c r="AL330" s="88">
        <f t="shared" si="81"/>
        <v>0</v>
      </c>
      <c r="AM330" s="88">
        <f t="shared" si="81"/>
        <v>0</v>
      </c>
      <c r="AN330" s="88">
        <f t="shared" si="81"/>
        <v>0</v>
      </c>
      <c r="AO330" s="88">
        <f t="shared" si="81"/>
        <v>0</v>
      </c>
      <c r="AP330" s="88">
        <f t="shared" si="81"/>
        <v>0</v>
      </c>
      <c r="AQ330" s="88">
        <f t="shared" si="81"/>
        <v>0</v>
      </c>
      <c r="AR330" s="88">
        <f t="shared" si="81"/>
        <v>0</v>
      </c>
      <c r="AS330" s="88">
        <f t="shared" si="81"/>
        <v>0</v>
      </c>
      <c r="AT330" s="88">
        <f t="shared" si="81"/>
        <v>0</v>
      </c>
      <c r="AU330" s="88">
        <f t="shared" si="81"/>
        <v>0</v>
      </c>
      <c r="AV330" s="88">
        <f t="shared" si="81"/>
        <v>0</v>
      </c>
      <c r="AW330" s="88">
        <f t="shared" si="81"/>
        <v>0</v>
      </c>
      <c r="AX330" s="88">
        <f t="shared" si="81"/>
        <v>0</v>
      </c>
      <c r="AY330" s="88">
        <f t="shared" si="81"/>
        <v>0</v>
      </c>
    </row>
    <row r="331" spans="1:51" s="48" customFormat="1">
      <c r="A331" s="72" t="str">
        <f>'Ref2'!I331</f>
        <v>E1839</v>
      </c>
      <c r="B331" s="72" t="str">
        <f>INDEX('Ref1'!$E:$E,MATCH($A331,'Ref1'!$A:$A,0))</f>
        <v>Wyre Forest</v>
      </c>
      <c r="C331" s="72" t="str">
        <f>INDEX('Ref2'!$E:$E,MATCH($A331,'Ref2'!$A:$A,0))</f>
        <v>No</v>
      </c>
      <c r="D331" s="86">
        <f>INDEX('1_GrowthAppeals'!V:V,MATCH($A331,'1_GrowthAppeals'!$A:$A,0))</f>
        <v>0</v>
      </c>
      <c r="E331" s="86">
        <f>INDEX('1_GrowthAppeals'!W:W,MATCH($A331,'1_GrowthAppeals'!$A:$A,0))</f>
        <v>0</v>
      </c>
      <c r="F331" s="86">
        <f>INDEX('1_GrowthAppeals'!X:X,MATCH($A331,'1_GrowthAppeals'!$A:$A,0))</f>
        <v>0</v>
      </c>
      <c r="G331" s="86">
        <f>INDEX('1_GrowthAppeals'!Y:Y,MATCH($A331,'1_GrowthAppeals'!$A:$A,0))</f>
        <v>0</v>
      </c>
      <c r="H331" s="86">
        <f>INDEX('1_GrowthAppeals'!Z:Z,MATCH($A331,'1_GrowthAppeals'!$A:$A,0))</f>
        <v>0</v>
      </c>
      <c r="I331" s="86">
        <f>INDEX('1_GrowthAppeals'!AA:AA,MATCH($A331,'1_GrowthAppeals'!$A:$A,0))</f>
        <v>0</v>
      </c>
      <c r="J331" s="86">
        <f>INDEX('1_GrowthAppeals'!AB:AB,MATCH($A331,'1_GrowthAppeals'!$A:$A,0))</f>
        <v>0</v>
      </c>
      <c r="K331" s="86">
        <f>INDEX('1_GrowthAppeals'!AC:AC,MATCH($A331,'1_GrowthAppeals'!$A:$A,0))</f>
        <v>0</v>
      </c>
      <c r="L331" s="86">
        <f>INDEX('1_GrowthAppeals'!AD:AD,MATCH($A331,'1_GrowthAppeals'!$A:$A,0))</f>
        <v>0</v>
      </c>
      <c r="M331" s="86">
        <f>INDEX('1_GrowthAppeals'!AE:AE,MATCH($A331,'1_GrowthAppeals'!$A:$A,0))</f>
        <v>0</v>
      </c>
      <c r="N331" s="86">
        <f>INDEX('1_GrowthAppeals'!AF:AF,MATCH($A331,'1_GrowthAppeals'!$A:$A,0))</f>
        <v>0</v>
      </c>
      <c r="O331" s="86">
        <f>INDEX('1_GrowthAppeals'!AG:AG,MATCH($A331,'1_GrowthAppeals'!$A:$A,0))</f>
        <v>0</v>
      </c>
      <c r="P331" s="86">
        <f>INDEX('1_GrowthAppeals'!AH:AH,MATCH($A331,'1_GrowthAppeals'!$A:$A,0))</f>
        <v>0</v>
      </c>
      <c r="Q331" s="86">
        <f>INDEX('1_GrowthAppeals'!AI:AI,MATCH($A331,'1_GrowthAppeals'!$A:$A,0))</f>
        <v>0</v>
      </c>
      <c r="R331" s="86">
        <f>INDEX('1_GrowthAppeals'!AJ:AJ,MATCH($A331,'1_GrowthAppeals'!$A:$A,0))</f>
        <v>0</v>
      </c>
      <c r="S331" s="325">
        <f>INDEX('1_GrowthAppeals'!AK:AK,MATCH($A331,'1_GrowthAppeals'!$A:$A,0))</f>
        <v>0</v>
      </c>
      <c r="T331" s="327"/>
      <c r="U331" s="95"/>
      <c r="V331" s="95"/>
      <c r="W331" s="95"/>
      <c r="X331" s="95"/>
      <c r="Y331" s="95"/>
      <c r="Z331" s="95"/>
      <c r="AA331" s="95"/>
      <c r="AB331" s="95"/>
      <c r="AC331" s="95"/>
      <c r="AD331" s="95"/>
      <c r="AE331" s="95"/>
      <c r="AF331" s="95"/>
      <c r="AG331" s="95"/>
      <c r="AH331" s="95"/>
      <c r="AI331" s="318"/>
      <c r="AJ331" s="322">
        <f t="shared" si="81"/>
        <v>0</v>
      </c>
      <c r="AK331" s="88">
        <f t="shared" si="81"/>
        <v>0</v>
      </c>
      <c r="AL331" s="88">
        <f t="shared" si="81"/>
        <v>0</v>
      </c>
      <c r="AM331" s="88">
        <f t="shared" si="81"/>
        <v>0</v>
      </c>
      <c r="AN331" s="88">
        <f t="shared" si="81"/>
        <v>0</v>
      </c>
      <c r="AO331" s="88">
        <f t="shared" si="81"/>
        <v>0</v>
      </c>
      <c r="AP331" s="88">
        <f t="shared" si="81"/>
        <v>0</v>
      </c>
      <c r="AQ331" s="88">
        <f t="shared" si="81"/>
        <v>0</v>
      </c>
      <c r="AR331" s="88">
        <f t="shared" si="81"/>
        <v>0</v>
      </c>
      <c r="AS331" s="88">
        <f t="shared" si="81"/>
        <v>0</v>
      </c>
      <c r="AT331" s="88">
        <f t="shared" si="81"/>
        <v>0</v>
      </c>
      <c r="AU331" s="88">
        <f t="shared" si="81"/>
        <v>0</v>
      </c>
      <c r="AV331" s="88">
        <f t="shared" si="81"/>
        <v>0</v>
      </c>
      <c r="AW331" s="88">
        <f t="shared" si="81"/>
        <v>0</v>
      </c>
      <c r="AX331" s="88">
        <f t="shared" si="81"/>
        <v>0</v>
      </c>
      <c r="AY331" s="88">
        <f t="shared" si="81"/>
        <v>0</v>
      </c>
    </row>
    <row r="332" spans="1:51" s="48" customFormat="1">
      <c r="A332" s="72" t="str">
        <f>'Ref2'!I332</f>
        <v>E2701</v>
      </c>
      <c r="B332" s="72" t="str">
        <f>INDEX('Ref1'!$E:$E,MATCH($A332,'Ref1'!$A:$A,0))</f>
        <v>York</v>
      </c>
      <c r="C332" s="72" t="str">
        <f>INDEX('Ref2'!$E:$E,MATCH($A332,'Ref2'!$A:$A,0))</f>
        <v>No</v>
      </c>
      <c r="D332" s="86">
        <f>INDEX('1_GrowthAppeals'!V:V,MATCH($A332,'1_GrowthAppeals'!$A:$A,0))</f>
        <v>0</v>
      </c>
      <c r="E332" s="86">
        <f>INDEX('1_GrowthAppeals'!W:W,MATCH($A332,'1_GrowthAppeals'!$A:$A,0))</f>
        <v>0</v>
      </c>
      <c r="F332" s="86">
        <f>INDEX('1_GrowthAppeals'!X:X,MATCH($A332,'1_GrowthAppeals'!$A:$A,0))</f>
        <v>0</v>
      </c>
      <c r="G332" s="86">
        <f>INDEX('1_GrowthAppeals'!Y:Y,MATCH($A332,'1_GrowthAppeals'!$A:$A,0))</f>
        <v>0</v>
      </c>
      <c r="H332" s="86">
        <f>INDEX('1_GrowthAppeals'!Z:Z,MATCH($A332,'1_GrowthAppeals'!$A:$A,0))</f>
        <v>0</v>
      </c>
      <c r="I332" s="86">
        <f>INDEX('1_GrowthAppeals'!AA:AA,MATCH($A332,'1_GrowthAppeals'!$A:$A,0))</f>
        <v>0</v>
      </c>
      <c r="J332" s="86">
        <f>INDEX('1_GrowthAppeals'!AB:AB,MATCH($A332,'1_GrowthAppeals'!$A:$A,0))</f>
        <v>0</v>
      </c>
      <c r="K332" s="86">
        <f>INDEX('1_GrowthAppeals'!AC:AC,MATCH($A332,'1_GrowthAppeals'!$A:$A,0))</f>
        <v>0</v>
      </c>
      <c r="L332" s="86">
        <f>INDEX('1_GrowthAppeals'!AD:AD,MATCH($A332,'1_GrowthAppeals'!$A:$A,0))</f>
        <v>0</v>
      </c>
      <c r="M332" s="86">
        <f>INDEX('1_GrowthAppeals'!AE:AE,MATCH($A332,'1_GrowthAppeals'!$A:$A,0))</f>
        <v>0</v>
      </c>
      <c r="N332" s="86">
        <f>INDEX('1_GrowthAppeals'!AF:AF,MATCH($A332,'1_GrowthAppeals'!$A:$A,0))</f>
        <v>0</v>
      </c>
      <c r="O332" s="86">
        <f>INDEX('1_GrowthAppeals'!AG:AG,MATCH($A332,'1_GrowthAppeals'!$A:$A,0))</f>
        <v>0</v>
      </c>
      <c r="P332" s="86">
        <f>INDEX('1_GrowthAppeals'!AH:AH,MATCH($A332,'1_GrowthAppeals'!$A:$A,0))</f>
        <v>0</v>
      </c>
      <c r="Q332" s="86">
        <f>INDEX('1_GrowthAppeals'!AI:AI,MATCH($A332,'1_GrowthAppeals'!$A:$A,0))</f>
        <v>0</v>
      </c>
      <c r="R332" s="86">
        <f>INDEX('1_GrowthAppeals'!AJ:AJ,MATCH($A332,'1_GrowthAppeals'!$A:$A,0))</f>
        <v>0</v>
      </c>
      <c r="S332" s="325">
        <f>INDEX('1_GrowthAppeals'!AK:AK,MATCH($A332,'1_GrowthAppeals'!$A:$A,0))</f>
        <v>0</v>
      </c>
      <c r="T332" s="327"/>
      <c r="U332" s="95"/>
      <c r="V332" s="95"/>
      <c r="W332" s="95"/>
      <c r="X332" s="95"/>
      <c r="Y332" s="95"/>
      <c r="Z332" s="95"/>
      <c r="AA332" s="95"/>
      <c r="AB332" s="95"/>
      <c r="AC332" s="95"/>
      <c r="AD332" s="95"/>
      <c r="AE332" s="95"/>
      <c r="AF332" s="95"/>
      <c r="AG332" s="95"/>
      <c r="AH332" s="95"/>
      <c r="AI332" s="318"/>
      <c r="AJ332" s="322">
        <f t="shared" si="81"/>
        <v>0</v>
      </c>
      <c r="AK332" s="88">
        <f t="shared" si="81"/>
        <v>0</v>
      </c>
      <c r="AL332" s="88">
        <f t="shared" si="81"/>
        <v>0</v>
      </c>
      <c r="AM332" s="88">
        <f t="shared" si="81"/>
        <v>0</v>
      </c>
      <c r="AN332" s="88">
        <f t="shared" si="81"/>
        <v>0</v>
      </c>
      <c r="AO332" s="88">
        <f t="shared" si="81"/>
        <v>0</v>
      </c>
      <c r="AP332" s="88">
        <f t="shared" si="81"/>
        <v>0</v>
      </c>
      <c r="AQ332" s="88">
        <f t="shared" si="81"/>
        <v>0</v>
      </c>
      <c r="AR332" s="88">
        <f t="shared" si="81"/>
        <v>0</v>
      </c>
      <c r="AS332" s="88">
        <f t="shared" si="81"/>
        <v>0</v>
      </c>
      <c r="AT332" s="88">
        <f t="shared" si="81"/>
        <v>0</v>
      </c>
      <c r="AU332" s="88">
        <f t="shared" si="81"/>
        <v>0</v>
      </c>
      <c r="AV332" s="88">
        <f t="shared" si="81"/>
        <v>0</v>
      </c>
      <c r="AW332" s="88">
        <f t="shared" si="81"/>
        <v>0</v>
      </c>
      <c r="AX332" s="88">
        <f t="shared" si="81"/>
        <v>0</v>
      </c>
      <c r="AY332" s="88">
        <f t="shared" si="81"/>
        <v>0</v>
      </c>
    </row>
    <row r="333" spans="1:51">
      <c r="C333" s="75"/>
      <c r="T333" s="323"/>
      <c r="AJ333" s="323"/>
    </row>
    <row r="334" spans="1:51">
      <c r="B334" s="81" t="s">
        <v>933</v>
      </c>
      <c r="C334" s="81"/>
      <c r="D334" s="87">
        <f>AVERAGE(D7:D332)</f>
        <v>0</v>
      </c>
      <c r="E334" s="87">
        <f t="shared" ref="E334:R334" si="82">AVERAGE(E7:E332)</f>
        <v>0</v>
      </c>
      <c r="F334" s="87">
        <f t="shared" si="82"/>
        <v>0</v>
      </c>
      <c r="G334" s="87">
        <f t="shared" si="82"/>
        <v>0</v>
      </c>
      <c r="H334" s="87">
        <f t="shared" si="82"/>
        <v>0</v>
      </c>
      <c r="I334" s="87">
        <f t="shared" si="82"/>
        <v>0</v>
      </c>
      <c r="J334" s="87">
        <f t="shared" si="82"/>
        <v>0</v>
      </c>
      <c r="K334" s="87">
        <f t="shared" si="82"/>
        <v>0</v>
      </c>
      <c r="L334" s="87">
        <f t="shared" si="82"/>
        <v>0</v>
      </c>
      <c r="M334" s="87">
        <f t="shared" si="82"/>
        <v>0</v>
      </c>
      <c r="N334" s="87">
        <f t="shared" si="82"/>
        <v>0</v>
      </c>
      <c r="O334" s="87">
        <f t="shared" si="82"/>
        <v>0</v>
      </c>
      <c r="P334" s="87">
        <f t="shared" si="82"/>
        <v>0</v>
      </c>
      <c r="Q334" s="87">
        <f t="shared" si="82"/>
        <v>0</v>
      </c>
      <c r="R334" s="87">
        <f t="shared" si="82"/>
        <v>0</v>
      </c>
      <c r="S334" s="326">
        <f>AVERAGE(S7:S332)</f>
        <v>0</v>
      </c>
      <c r="T334" s="328"/>
      <c r="U334" s="82"/>
      <c r="V334" s="82"/>
      <c r="W334" s="82"/>
      <c r="X334" s="82"/>
      <c r="Y334" s="82"/>
      <c r="Z334" s="82"/>
      <c r="AA334" s="82"/>
      <c r="AB334" s="82"/>
      <c r="AC334" s="82"/>
      <c r="AD334" s="82"/>
      <c r="AE334" s="82"/>
      <c r="AF334" s="82"/>
      <c r="AG334" s="82"/>
      <c r="AH334" s="82"/>
      <c r="AI334" s="319"/>
      <c r="AJ334" s="324">
        <f t="shared" ref="AJ334:AY334" si="83">AVERAGE(AJ7:AJ332)</f>
        <v>0</v>
      </c>
      <c r="AK334" s="87">
        <f t="shared" si="83"/>
        <v>0</v>
      </c>
      <c r="AL334" s="87">
        <f t="shared" si="83"/>
        <v>0</v>
      </c>
      <c r="AM334" s="87">
        <f t="shared" si="83"/>
        <v>0</v>
      </c>
      <c r="AN334" s="87">
        <f t="shared" si="83"/>
        <v>0</v>
      </c>
      <c r="AO334" s="87">
        <f t="shared" si="83"/>
        <v>0</v>
      </c>
      <c r="AP334" s="87">
        <f t="shared" si="83"/>
        <v>0</v>
      </c>
      <c r="AQ334" s="87">
        <f t="shared" si="83"/>
        <v>0</v>
      </c>
      <c r="AR334" s="87">
        <f t="shared" si="83"/>
        <v>0</v>
      </c>
      <c r="AS334" s="87">
        <f t="shared" si="83"/>
        <v>0</v>
      </c>
      <c r="AT334" s="87">
        <f t="shared" si="83"/>
        <v>0</v>
      </c>
      <c r="AU334" s="87">
        <f t="shared" si="83"/>
        <v>0</v>
      </c>
      <c r="AV334" s="87">
        <f t="shared" si="83"/>
        <v>0</v>
      </c>
      <c r="AW334" s="87">
        <f t="shared" si="83"/>
        <v>0</v>
      </c>
      <c r="AX334" s="87">
        <f t="shared" si="83"/>
        <v>0</v>
      </c>
      <c r="AY334" s="87">
        <f t="shared" si="83"/>
        <v>0</v>
      </c>
    </row>
    <row r="335" spans="1:51">
      <c r="B335" s="81"/>
      <c r="C335" s="81"/>
      <c r="D335" s="447"/>
      <c r="E335" s="447"/>
      <c r="F335" s="447"/>
      <c r="G335" s="447"/>
      <c r="H335" s="447"/>
      <c r="I335" s="447"/>
      <c r="J335" s="447"/>
      <c r="K335" s="447"/>
      <c r="L335" s="447"/>
      <c r="M335" s="447"/>
      <c r="N335" s="447"/>
      <c r="O335" s="447"/>
      <c r="P335" s="447"/>
      <c r="Q335" s="447"/>
      <c r="R335" s="447"/>
      <c r="S335" s="447"/>
      <c r="T335" s="457"/>
      <c r="U335" s="448"/>
      <c r="V335" s="448"/>
      <c r="W335" s="448"/>
      <c r="X335" s="448"/>
      <c r="Y335" s="448"/>
      <c r="Z335" s="448"/>
      <c r="AA335" s="448"/>
      <c r="AB335" s="448"/>
      <c r="AC335" s="448"/>
      <c r="AD335" s="448"/>
      <c r="AE335" s="448"/>
      <c r="AF335" s="448"/>
      <c r="AG335" s="448"/>
      <c r="AH335" s="448"/>
      <c r="AI335" s="448"/>
      <c r="AJ335" s="456"/>
      <c r="AK335" s="447"/>
      <c r="AL335" s="447"/>
      <c r="AM335" s="447"/>
      <c r="AN335" s="447"/>
      <c r="AO335" s="447"/>
      <c r="AP335" s="447"/>
      <c r="AQ335" s="447"/>
      <c r="AR335" s="447"/>
      <c r="AS335" s="447"/>
      <c r="AT335" s="447"/>
      <c r="AU335" s="447"/>
      <c r="AV335" s="447"/>
      <c r="AW335" s="447"/>
      <c r="AX335" s="447"/>
      <c r="AY335" s="447"/>
    </row>
    <row r="336" spans="1:51" s="446" customFormat="1">
      <c r="B336" s="449" t="s">
        <v>1128</v>
      </c>
      <c r="C336" s="449"/>
      <c r="D336" s="450">
        <f>AVERAGEIF($C:$C,"Yes",D:D)</f>
        <v>0</v>
      </c>
      <c r="E336" s="450">
        <f t="shared" ref="E336:AY336" si="84">AVERAGEIF($C:$C,"Yes",E:E)</f>
        <v>0</v>
      </c>
      <c r="F336" s="450">
        <f t="shared" si="84"/>
        <v>0</v>
      </c>
      <c r="G336" s="450">
        <f t="shared" si="84"/>
        <v>0</v>
      </c>
      <c r="H336" s="450">
        <f t="shared" si="84"/>
        <v>0</v>
      </c>
      <c r="I336" s="450">
        <f t="shared" si="84"/>
        <v>0</v>
      </c>
      <c r="J336" s="450">
        <f t="shared" si="84"/>
        <v>0</v>
      </c>
      <c r="K336" s="450">
        <f t="shared" si="84"/>
        <v>0</v>
      </c>
      <c r="L336" s="450">
        <f t="shared" si="84"/>
        <v>0</v>
      </c>
      <c r="M336" s="450">
        <f t="shared" si="84"/>
        <v>0</v>
      </c>
      <c r="N336" s="450">
        <f t="shared" si="84"/>
        <v>0</v>
      </c>
      <c r="O336" s="450">
        <f t="shared" si="84"/>
        <v>0</v>
      </c>
      <c r="P336" s="450">
        <f t="shared" si="84"/>
        <v>0</v>
      </c>
      <c r="Q336" s="450">
        <f t="shared" si="84"/>
        <v>0</v>
      </c>
      <c r="R336" s="450">
        <f t="shared" si="84"/>
        <v>0</v>
      </c>
      <c r="S336" s="451">
        <f t="shared" si="84"/>
        <v>0</v>
      </c>
      <c r="T336" s="452"/>
      <c r="U336" s="453"/>
      <c r="V336" s="453"/>
      <c r="W336" s="453"/>
      <c r="X336" s="453"/>
      <c r="Y336" s="453"/>
      <c r="Z336" s="453"/>
      <c r="AA336" s="453"/>
      <c r="AB336" s="453"/>
      <c r="AC336" s="453"/>
      <c r="AD336" s="453"/>
      <c r="AE336" s="453"/>
      <c r="AF336" s="453"/>
      <c r="AG336" s="453"/>
      <c r="AH336" s="453"/>
      <c r="AI336" s="454"/>
      <c r="AJ336" s="455">
        <f t="shared" si="84"/>
        <v>0</v>
      </c>
      <c r="AK336" s="450">
        <f t="shared" si="84"/>
        <v>0</v>
      </c>
      <c r="AL336" s="450">
        <f t="shared" si="84"/>
        <v>0</v>
      </c>
      <c r="AM336" s="450">
        <f t="shared" si="84"/>
        <v>0</v>
      </c>
      <c r="AN336" s="450">
        <f t="shared" si="84"/>
        <v>0</v>
      </c>
      <c r="AO336" s="450">
        <f t="shared" si="84"/>
        <v>0</v>
      </c>
      <c r="AP336" s="450">
        <f t="shared" si="84"/>
        <v>0</v>
      </c>
      <c r="AQ336" s="450">
        <f t="shared" si="84"/>
        <v>0</v>
      </c>
      <c r="AR336" s="450">
        <f t="shared" si="84"/>
        <v>0</v>
      </c>
      <c r="AS336" s="450">
        <f t="shared" si="84"/>
        <v>0</v>
      </c>
      <c r="AT336" s="450">
        <f t="shared" si="84"/>
        <v>0</v>
      </c>
      <c r="AU336" s="450">
        <f t="shared" si="84"/>
        <v>0</v>
      </c>
      <c r="AV336" s="450">
        <f t="shared" si="84"/>
        <v>0</v>
      </c>
      <c r="AW336" s="450">
        <f t="shared" si="84"/>
        <v>0</v>
      </c>
      <c r="AX336" s="450">
        <f t="shared" si="84"/>
        <v>0</v>
      </c>
      <c r="AY336" s="450">
        <f t="shared" si="84"/>
        <v>0</v>
      </c>
    </row>
  </sheetData>
  <conditionalFormatting sqref="C1:C4 C7:C334 C337:C1048576">
    <cfRule type="cellIs" dxfId="60" priority="4" operator="equal">
      <formula>"Yes"</formula>
    </cfRule>
  </conditionalFormatting>
  <conditionalFormatting sqref="C5">
    <cfRule type="cellIs" dxfId="59" priority="3" operator="equal">
      <formula>"Yes"</formula>
    </cfRule>
  </conditionalFormatting>
  <conditionalFormatting sqref="C335:C336">
    <cfRule type="cellIs" dxfId="58" priority="2" operator="equal">
      <formula>"Yes"</formula>
    </cfRule>
  </conditionalFormatting>
  <conditionalFormatting sqref="C6">
    <cfRule type="cellIs" dxfId="57" priority="1" operator="equal">
      <formula>"Yes"</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B018-08B1-47A8-9A10-9C8FCA78FA0C}">
  <sheetPr codeName="Sheet4">
    <tabColor rgb="FFFFFFCC"/>
  </sheetPr>
  <dimension ref="A1:G338"/>
  <sheetViews>
    <sheetView showGridLines="0" zoomScale="95" zoomScaleNormal="95" workbookViewId="0">
      <pane xSplit="3" ySplit="4" topLeftCell="D5" activePane="bottomRight" state="frozen"/>
      <selection activeCell="B1" sqref="B1"/>
      <selection pane="topRight" activeCell="D1" sqref="D1"/>
      <selection pane="bottomLeft" activeCell="B5" sqref="B5"/>
      <selection pane="bottomRight" activeCell="E5" sqref="E5"/>
    </sheetView>
  </sheetViews>
  <sheetFormatPr defaultColWidth="8.85546875" defaultRowHeight="12.75"/>
  <cols>
    <col min="1" max="1" width="7.85546875" style="17" customWidth="1"/>
    <col min="2" max="2" width="25.42578125" style="17" customWidth="1"/>
    <col min="3" max="3" width="10.140625" style="17" customWidth="1"/>
    <col min="4" max="6" width="11.85546875" style="17" customWidth="1"/>
    <col min="7" max="7" width="14.140625" style="17" customWidth="1"/>
    <col min="8" max="16384" width="8.85546875" style="17"/>
  </cols>
  <sheetData>
    <row r="1" spans="1:7" ht="15">
      <c r="A1" s="83" t="str">
        <f>Inputs!C141</f>
        <v>Rate of appeals</v>
      </c>
      <c r="B1" s="93"/>
    </row>
    <row r="3" spans="1:7">
      <c r="D3" s="76"/>
      <c r="E3" s="76"/>
      <c r="F3" s="76"/>
      <c r="G3" s="76"/>
    </row>
    <row r="4" spans="1:7" s="15" customFormat="1" ht="51">
      <c r="A4" s="77" t="s">
        <v>820</v>
      </c>
      <c r="B4" s="77" t="s">
        <v>791</v>
      </c>
      <c r="C4" s="296" t="s">
        <v>1057</v>
      </c>
      <c r="D4" s="77" t="s">
        <v>959</v>
      </c>
      <c r="E4" s="77" t="s">
        <v>817</v>
      </c>
      <c r="F4" s="77" t="s">
        <v>940</v>
      </c>
      <c r="G4" s="680" t="s">
        <v>1256</v>
      </c>
    </row>
    <row r="5" spans="1:7" s="48" customFormat="1">
      <c r="A5" s="72" t="str">
        <f>'Ref2'!I7</f>
        <v>E3831</v>
      </c>
      <c r="B5" s="72" t="str">
        <f>INDEX('Ref1'!$E:$E,MATCH($A5,'Ref1'!$A:$A,0))</f>
        <v>Adur</v>
      </c>
      <c r="C5" s="72" t="str">
        <f>INDEX('Ref2'!$E:$E,MATCH($A5,'Ref2'!$A:$A,0))</f>
        <v>Yes</v>
      </c>
      <c r="D5" s="86">
        <f>INDEX('1_GrowthAppeals'!$AL:$AL,MATCH($A5,'1_GrowthAppeals'!$A:$A,0))</f>
        <v>0</v>
      </c>
      <c r="E5" s="95"/>
      <c r="F5" s="88">
        <f t="shared" ref="F5:F68" si="0">IF(ISNUMBER(E5),E5,D5)</f>
        <v>0</v>
      </c>
      <c r="G5" s="88">
        <f>F5-$F$332</f>
        <v>0</v>
      </c>
    </row>
    <row r="6" spans="1:7" s="48" customFormat="1">
      <c r="A6" s="72" t="str">
        <f>'Ref2'!I8</f>
        <v>E0931</v>
      </c>
      <c r="B6" s="72" t="str">
        <f>INDEX('Ref1'!$E:$E,MATCH($A6,'Ref1'!$A:$A,0))</f>
        <v>Allerdale</v>
      </c>
      <c r="C6" s="72" t="str">
        <f>INDEX('Ref2'!$E:$E,MATCH($A6,'Ref2'!$A:$A,0))</f>
        <v>No</v>
      </c>
      <c r="D6" s="86">
        <f>INDEX('1_GrowthAppeals'!$AL:$AL,MATCH($A6,'1_GrowthAppeals'!$A:$A,0))</f>
        <v>0</v>
      </c>
      <c r="E6" s="95"/>
      <c r="F6" s="88">
        <f t="shared" si="0"/>
        <v>0</v>
      </c>
      <c r="G6" s="88">
        <f t="shared" ref="G6:G69" si="1">F6-$F$332</f>
        <v>0</v>
      </c>
    </row>
    <row r="7" spans="1:7" s="48" customFormat="1">
      <c r="A7" s="72" t="str">
        <f>'Ref2'!I9</f>
        <v>E1031</v>
      </c>
      <c r="B7" s="72" t="str">
        <f>INDEX('Ref1'!$E:$E,MATCH($A7,'Ref1'!$A:$A,0))</f>
        <v>Amber Valley</v>
      </c>
      <c r="C7" s="72" t="str">
        <f>INDEX('Ref2'!$E:$E,MATCH($A7,'Ref2'!$A:$A,0))</f>
        <v>No</v>
      </c>
      <c r="D7" s="86">
        <f>INDEX('1_GrowthAppeals'!$AL:$AL,MATCH($A7,'1_GrowthAppeals'!$A:$A,0))</f>
        <v>0</v>
      </c>
      <c r="E7" s="95"/>
      <c r="F7" s="88">
        <f t="shared" si="0"/>
        <v>0</v>
      </c>
      <c r="G7" s="88">
        <f t="shared" si="1"/>
        <v>0</v>
      </c>
    </row>
    <row r="8" spans="1:7" s="48" customFormat="1">
      <c r="A8" s="72" t="str">
        <f>'Ref2'!I10</f>
        <v>E3832</v>
      </c>
      <c r="B8" s="72" t="str">
        <f>INDEX('Ref1'!$E:$E,MATCH($A8,'Ref1'!$A:$A,0))</f>
        <v>Arun</v>
      </c>
      <c r="C8" s="72" t="str">
        <f>INDEX('Ref2'!$E:$E,MATCH($A8,'Ref2'!$A:$A,0))</f>
        <v>No</v>
      </c>
      <c r="D8" s="86">
        <f>INDEX('1_GrowthAppeals'!$AL:$AL,MATCH($A8,'1_GrowthAppeals'!$A:$A,0))</f>
        <v>0</v>
      </c>
      <c r="E8" s="95"/>
      <c r="F8" s="88">
        <f t="shared" si="0"/>
        <v>0</v>
      </c>
      <c r="G8" s="88">
        <f t="shared" si="1"/>
        <v>0</v>
      </c>
    </row>
    <row r="9" spans="1:7" s="48" customFormat="1">
      <c r="A9" s="72" t="str">
        <f>'Ref2'!I11</f>
        <v>E3031</v>
      </c>
      <c r="B9" s="72" t="str">
        <f>INDEX('Ref1'!$E:$E,MATCH($A9,'Ref1'!$A:$A,0))</f>
        <v>Ashfield</v>
      </c>
      <c r="C9" s="72" t="str">
        <f>INDEX('Ref2'!$E:$E,MATCH($A9,'Ref2'!$A:$A,0))</f>
        <v>No</v>
      </c>
      <c r="D9" s="86">
        <f>INDEX('1_GrowthAppeals'!$AL:$AL,MATCH($A9,'1_GrowthAppeals'!$A:$A,0))</f>
        <v>0</v>
      </c>
      <c r="E9" s="95"/>
      <c r="F9" s="88">
        <f t="shared" si="0"/>
        <v>0</v>
      </c>
      <c r="G9" s="88">
        <f t="shared" si="1"/>
        <v>0</v>
      </c>
    </row>
    <row r="10" spans="1:7" s="48" customFormat="1">
      <c r="A10" s="72" t="str">
        <f>'Ref2'!I12</f>
        <v>E2231</v>
      </c>
      <c r="B10" s="72" t="str">
        <f>INDEX('Ref1'!$E:$E,MATCH($A10,'Ref1'!$A:$A,0))</f>
        <v>Ashford</v>
      </c>
      <c r="C10" s="72" t="str">
        <f>INDEX('Ref2'!$E:$E,MATCH($A10,'Ref2'!$A:$A,0))</f>
        <v>No</v>
      </c>
      <c r="D10" s="86">
        <f>INDEX('1_GrowthAppeals'!$AL:$AL,MATCH($A10,'1_GrowthAppeals'!$A:$A,0))</f>
        <v>0</v>
      </c>
      <c r="E10" s="95"/>
      <c r="F10" s="88">
        <f t="shared" si="0"/>
        <v>0</v>
      </c>
      <c r="G10" s="88">
        <f t="shared" si="1"/>
        <v>0</v>
      </c>
    </row>
    <row r="11" spans="1:7" s="48" customFormat="1">
      <c r="A11" s="72" t="str">
        <f>'Ref2'!I13</f>
        <v>E0431</v>
      </c>
      <c r="B11" s="72" t="str">
        <f>INDEX('Ref1'!$E:$E,MATCH($A11,'Ref1'!$A:$A,0))</f>
        <v>Aylesbury Vale</v>
      </c>
      <c r="C11" s="72" t="str">
        <f>INDEX('Ref2'!$E:$E,MATCH($A11,'Ref2'!$A:$A,0))</f>
        <v>No</v>
      </c>
      <c r="D11" s="86">
        <f>INDEX('1_GrowthAppeals'!$AL:$AL,MATCH($A11,'1_GrowthAppeals'!$A:$A,0))</f>
        <v>0</v>
      </c>
      <c r="E11" s="95"/>
      <c r="F11" s="88">
        <f t="shared" si="0"/>
        <v>0</v>
      </c>
      <c r="G11" s="88">
        <f t="shared" si="1"/>
        <v>0</v>
      </c>
    </row>
    <row r="12" spans="1:7" s="48" customFormat="1">
      <c r="A12" s="72" t="str">
        <f>'Ref2'!I14</f>
        <v>E3531</v>
      </c>
      <c r="B12" s="72" t="str">
        <f>INDEX('Ref1'!$E:$E,MATCH($A12,'Ref1'!$A:$A,0))</f>
        <v>Babergh</v>
      </c>
      <c r="C12" s="72" t="str">
        <f>INDEX('Ref2'!$E:$E,MATCH($A12,'Ref2'!$A:$A,0))</f>
        <v>No</v>
      </c>
      <c r="D12" s="86">
        <f>INDEX('1_GrowthAppeals'!$AL:$AL,MATCH($A12,'1_GrowthAppeals'!$A:$A,0))</f>
        <v>0</v>
      </c>
      <c r="E12" s="95"/>
      <c r="F12" s="88">
        <f t="shared" si="0"/>
        <v>0</v>
      </c>
      <c r="G12" s="88">
        <f t="shared" si="1"/>
        <v>0</v>
      </c>
    </row>
    <row r="13" spans="1:7" s="48" customFormat="1">
      <c r="A13" s="72" t="str">
        <f>'Ref2'!I15</f>
        <v>E5030</v>
      </c>
      <c r="B13" s="72" t="str">
        <f>INDEX('Ref1'!$E:$E,MATCH($A13,'Ref1'!$A:$A,0))</f>
        <v>Barking and Dagenham</v>
      </c>
      <c r="C13" s="72" t="str">
        <f>INDEX('Ref2'!$E:$E,MATCH($A13,'Ref2'!$A:$A,0))</f>
        <v>No</v>
      </c>
      <c r="D13" s="86">
        <f>INDEX('1_GrowthAppeals'!$AL:$AL,MATCH($A13,'1_GrowthAppeals'!$A:$A,0))</f>
        <v>0</v>
      </c>
      <c r="E13" s="95"/>
      <c r="F13" s="88">
        <f t="shared" si="0"/>
        <v>0</v>
      </c>
      <c r="G13" s="88">
        <f t="shared" si="1"/>
        <v>0</v>
      </c>
    </row>
    <row r="14" spans="1:7" s="48" customFormat="1">
      <c r="A14" s="72" t="str">
        <f>'Ref2'!I16</f>
        <v>E5031</v>
      </c>
      <c r="B14" s="72" t="str">
        <f>INDEX('Ref1'!$E:$E,MATCH($A14,'Ref1'!$A:$A,0))</f>
        <v>Barnet</v>
      </c>
      <c r="C14" s="72" t="str">
        <f>INDEX('Ref2'!$E:$E,MATCH($A14,'Ref2'!$A:$A,0))</f>
        <v>No</v>
      </c>
      <c r="D14" s="86">
        <f>INDEX('1_GrowthAppeals'!$AL:$AL,MATCH($A14,'1_GrowthAppeals'!$A:$A,0))</f>
        <v>0</v>
      </c>
      <c r="E14" s="95"/>
      <c r="F14" s="88">
        <f t="shared" si="0"/>
        <v>0</v>
      </c>
      <c r="G14" s="88">
        <f t="shared" si="1"/>
        <v>0</v>
      </c>
    </row>
    <row r="15" spans="1:7" s="48" customFormat="1">
      <c r="A15" s="72" t="str">
        <f>'Ref2'!I17</f>
        <v>E4401</v>
      </c>
      <c r="B15" s="72" t="str">
        <f>INDEX('Ref1'!$E:$E,MATCH($A15,'Ref1'!$A:$A,0))</f>
        <v>Barnsley</v>
      </c>
      <c r="C15" s="72" t="str">
        <f>INDEX('Ref2'!$E:$E,MATCH($A15,'Ref2'!$A:$A,0))</f>
        <v>No</v>
      </c>
      <c r="D15" s="86">
        <f>INDEX('1_GrowthAppeals'!$AL:$AL,MATCH($A15,'1_GrowthAppeals'!$A:$A,0))</f>
        <v>0</v>
      </c>
      <c r="E15" s="95"/>
      <c r="F15" s="88">
        <f t="shared" si="0"/>
        <v>0</v>
      </c>
      <c r="G15" s="88">
        <f t="shared" si="1"/>
        <v>0</v>
      </c>
    </row>
    <row r="16" spans="1:7" s="48" customFormat="1">
      <c r="A16" s="72" t="str">
        <f>'Ref2'!I18</f>
        <v>E0932</v>
      </c>
      <c r="B16" s="72" t="str">
        <f>INDEX('Ref1'!$E:$E,MATCH($A16,'Ref1'!$A:$A,0))</f>
        <v>Barrow-in-Furness</v>
      </c>
      <c r="C16" s="72" t="str">
        <f>INDEX('Ref2'!$E:$E,MATCH($A16,'Ref2'!$A:$A,0))</f>
        <v>No</v>
      </c>
      <c r="D16" s="86">
        <f>INDEX('1_GrowthAppeals'!$AL:$AL,MATCH($A16,'1_GrowthAppeals'!$A:$A,0))</f>
        <v>0</v>
      </c>
      <c r="E16" s="95"/>
      <c r="F16" s="88">
        <f t="shared" si="0"/>
        <v>0</v>
      </c>
      <c r="G16" s="88">
        <f t="shared" si="1"/>
        <v>0</v>
      </c>
    </row>
    <row r="17" spans="1:7" s="48" customFormat="1">
      <c r="A17" s="72" t="str">
        <f>'Ref2'!I19</f>
        <v>E1531</v>
      </c>
      <c r="B17" s="72" t="str">
        <f>INDEX('Ref1'!$E:$E,MATCH($A17,'Ref1'!$A:$A,0))</f>
        <v>Basildon</v>
      </c>
      <c r="C17" s="72" t="str">
        <f>INDEX('Ref2'!$E:$E,MATCH($A17,'Ref2'!$A:$A,0))</f>
        <v>No</v>
      </c>
      <c r="D17" s="86">
        <f>INDEX('1_GrowthAppeals'!$AL:$AL,MATCH($A17,'1_GrowthAppeals'!$A:$A,0))</f>
        <v>0</v>
      </c>
      <c r="E17" s="95"/>
      <c r="F17" s="88">
        <f t="shared" si="0"/>
        <v>0</v>
      </c>
      <c r="G17" s="88">
        <f t="shared" si="1"/>
        <v>0</v>
      </c>
    </row>
    <row r="18" spans="1:7" s="48" customFormat="1">
      <c r="A18" s="72" t="str">
        <f>'Ref2'!I20</f>
        <v>E1731</v>
      </c>
      <c r="B18" s="72" t="str">
        <f>INDEX('Ref1'!$E:$E,MATCH($A18,'Ref1'!$A:$A,0))</f>
        <v>Basingstoke and Deane</v>
      </c>
      <c r="C18" s="72" t="str">
        <f>INDEX('Ref2'!$E:$E,MATCH($A18,'Ref2'!$A:$A,0))</f>
        <v>No</v>
      </c>
      <c r="D18" s="86">
        <f>INDEX('1_GrowthAppeals'!$AL:$AL,MATCH($A18,'1_GrowthAppeals'!$A:$A,0))</f>
        <v>0</v>
      </c>
      <c r="E18" s="95"/>
      <c r="F18" s="88">
        <f t="shared" si="0"/>
        <v>0</v>
      </c>
      <c r="G18" s="88">
        <f t="shared" si="1"/>
        <v>0</v>
      </c>
    </row>
    <row r="19" spans="1:7" s="48" customFormat="1">
      <c r="A19" s="72" t="str">
        <f>'Ref2'!I21</f>
        <v>E3032</v>
      </c>
      <c r="B19" s="72" t="str">
        <f>INDEX('Ref1'!$E:$E,MATCH($A19,'Ref1'!$A:$A,0))</f>
        <v>Bassetlaw</v>
      </c>
      <c r="C19" s="72" t="str">
        <f>INDEX('Ref2'!$E:$E,MATCH($A19,'Ref2'!$A:$A,0))</f>
        <v>No</v>
      </c>
      <c r="D19" s="86">
        <f>INDEX('1_GrowthAppeals'!$AL:$AL,MATCH($A19,'1_GrowthAppeals'!$A:$A,0))</f>
        <v>0</v>
      </c>
      <c r="E19" s="95"/>
      <c r="F19" s="88">
        <f t="shared" si="0"/>
        <v>0</v>
      </c>
      <c r="G19" s="88">
        <f t="shared" si="1"/>
        <v>0</v>
      </c>
    </row>
    <row r="20" spans="1:7" s="48" customFormat="1">
      <c r="A20" s="72" t="str">
        <f>'Ref2'!I22</f>
        <v>E0101</v>
      </c>
      <c r="B20" s="72" t="str">
        <f>INDEX('Ref1'!$E:$E,MATCH($A20,'Ref1'!$A:$A,0))</f>
        <v>Bath &amp; North East Somerset</v>
      </c>
      <c r="C20" s="72" t="str">
        <f>INDEX('Ref2'!$E:$E,MATCH($A20,'Ref2'!$A:$A,0))</f>
        <v>No</v>
      </c>
      <c r="D20" s="86">
        <f>INDEX('1_GrowthAppeals'!$AL:$AL,MATCH($A20,'1_GrowthAppeals'!$A:$A,0))</f>
        <v>0</v>
      </c>
      <c r="E20" s="95"/>
      <c r="F20" s="88">
        <f t="shared" si="0"/>
        <v>0</v>
      </c>
      <c r="G20" s="88">
        <f t="shared" si="1"/>
        <v>0</v>
      </c>
    </row>
    <row r="21" spans="1:7" s="48" customFormat="1">
      <c r="A21" s="72" t="str">
        <f>'Ref2'!I23</f>
        <v>E0202</v>
      </c>
      <c r="B21" s="72" t="str">
        <f>INDEX('Ref1'!$E:$E,MATCH($A21,'Ref1'!$A:$A,0))</f>
        <v>Bedford</v>
      </c>
      <c r="C21" s="72" t="str">
        <f>INDEX('Ref2'!$E:$E,MATCH($A21,'Ref2'!$A:$A,0))</f>
        <v>No</v>
      </c>
      <c r="D21" s="86">
        <f>INDEX('1_GrowthAppeals'!$AL:$AL,MATCH($A21,'1_GrowthAppeals'!$A:$A,0))</f>
        <v>0</v>
      </c>
      <c r="E21" s="95"/>
      <c r="F21" s="88">
        <f t="shared" si="0"/>
        <v>0</v>
      </c>
      <c r="G21" s="88">
        <f t="shared" si="1"/>
        <v>0</v>
      </c>
    </row>
    <row r="22" spans="1:7" s="48" customFormat="1">
      <c r="A22" s="72" t="str">
        <f>'Ref2'!I24</f>
        <v>E5032</v>
      </c>
      <c r="B22" s="72" t="str">
        <f>INDEX('Ref1'!$E:$E,MATCH($A22,'Ref1'!$A:$A,0))</f>
        <v>Bexley</v>
      </c>
      <c r="C22" s="72" t="str">
        <f>INDEX('Ref2'!$E:$E,MATCH($A22,'Ref2'!$A:$A,0))</f>
        <v>No</v>
      </c>
      <c r="D22" s="86">
        <f>INDEX('1_GrowthAppeals'!$AL:$AL,MATCH($A22,'1_GrowthAppeals'!$A:$A,0))</f>
        <v>0</v>
      </c>
      <c r="E22" s="95"/>
      <c r="F22" s="88">
        <f t="shared" si="0"/>
        <v>0</v>
      </c>
      <c r="G22" s="88">
        <f t="shared" si="1"/>
        <v>0</v>
      </c>
    </row>
    <row r="23" spans="1:7" s="48" customFormat="1">
      <c r="A23" s="72" t="str">
        <f>'Ref2'!I25</f>
        <v>E4601</v>
      </c>
      <c r="B23" s="72" t="str">
        <f>INDEX('Ref1'!$E:$E,MATCH($A23,'Ref1'!$A:$A,0))</f>
        <v>Birmingham</v>
      </c>
      <c r="C23" s="72" t="str">
        <f>INDEX('Ref2'!$E:$E,MATCH($A23,'Ref2'!$A:$A,0))</f>
        <v>No</v>
      </c>
      <c r="D23" s="86">
        <f>INDEX('1_GrowthAppeals'!$AL:$AL,MATCH($A23,'1_GrowthAppeals'!$A:$A,0))</f>
        <v>0</v>
      </c>
      <c r="E23" s="95"/>
      <c r="F23" s="88">
        <f t="shared" si="0"/>
        <v>0</v>
      </c>
      <c r="G23" s="88">
        <f t="shared" si="1"/>
        <v>0</v>
      </c>
    </row>
    <row r="24" spans="1:7" s="48" customFormat="1">
      <c r="A24" s="72" t="str">
        <f>'Ref2'!I26</f>
        <v>E2431</v>
      </c>
      <c r="B24" s="72" t="str">
        <f>INDEX('Ref1'!$E:$E,MATCH($A24,'Ref1'!$A:$A,0))</f>
        <v>Blaby</v>
      </c>
      <c r="C24" s="72" t="str">
        <f>INDEX('Ref2'!$E:$E,MATCH($A24,'Ref2'!$A:$A,0))</f>
        <v>No</v>
      </c>
      <c r="D24" s="86">
        <f>INDEX('1_GrowthAppeals'!$AL:$AL,MATCH($A24,'1_GrowthAppeals'!$A:$A,0))</f>
        <v>0</v>
      </c>
      <c r="E24" s="95"/>
      <c r="F24" s="88">
        <f t="shared" si="0"/>
        <v>0</v>
      </c>
      <c r="G24" s="88">
        <f t="shared" si="1"/>
        <v>0</v>
      </c>
    </row>
    <row r="25" spans="1:7" s="48" customFormat="1">
      <c r="A25" s="72" t="str">
        <f>'Ref2'!I27</f>
        <v>E2301</v>
      </c>
      <c r="B25" s="72" t="str">
        <f>INDEX('Ref1'!$E:$E,MATCH($A25,'Ref1'!$A:$A,0))</f>
        <v>Blackburn with Darwen</v>
      </c>
      <c r="C25" s="72" t="str">
        <f>INDEX('Ref2'!$E:$E,MATCH($A25,'Ref2'!$A:$A,0))</f>
        <v>No</v>
      </c>
      <c r="D25" s="86">
        <f>INDEX('1_GrowthAppeals'!$AL:$AL,MATCH($A25,'1_GrowthAppeals'!$A:$A,0))</f>
        <v>0</v>
      </c>
      <c r="E25" s="95"/>
      <c r="F25" s="88">
        <f t="shared" si="0"/>
        <v>0</v>
      </c>
      <c r="G25" s="88">
        <f t="shared" si="1"/>
        <v>0</v>
      </c>
    </row>
    <row r="26" spans="1:7" s="48" customFormat="1">
      <c r="A26" s="72" t="str">
        <f>'Ref2'!I28</f>
        <v>E2302</v>
      </c>
      <c r="B26" s="72" t="str">
        <f>INDEX('Ref1'!$E:$E,MATCH($A26,'Ref1'!$A:$A,0))</f>
        <v>Blackpool</v>
      </c>
      <c r="C26" s="72" t="str">
        <f>INDEX('Ref2'!$E:$E,MATCH($A26,'Ref2'!$A:$A,0))</f>
        <v>No</v>
      </c>
      <c r="D26" s="86">
        <f>INDEX('1_GrowthAppeals'!$AL:$AL,MATCH($A26,'1_GrowthAppeals'!$A:$A,0))</f>
        <v>0</v>
      </c>
      <c r="E26" s="95"/>
      <c r="F26" s="88">
        <f t="shared" si="0"/>
        <v>0</v>
      </c>
      <c r="G26" s="88">
        <f t="shared" si="1"/>
        <v>0</v>
      </c>
    </row>
    <row r="27" spans="1:7" s="48" customFormat="1">
      <c r="A27" s="72" t="str">
        <f>'Ref2'!I29</f>
        <v>E1032</v>
      </c>
      <c r="B27" s="72" t="str">
        <f>INDEX('Ref1'!$E:$E,MATCH($A27,'Ref1'!$A:$A,0))</f>
        <v>Bolsover</v>
      </c>
      <c r="C27" s="72" t="str">
        <f>INDEX('Ref2'!$E:$E,MATCH($A27,'Ref2'!$A:$A,0))</f>
        <v>No</v>
      </c>
      <c r="D27" s="86">
        <f>INDEX('1_GrowthAppeals'!$AL:$AL,MATCH($A27,'1_GrowthAppeals'!$A:$A,0))</f>
        <v>0</v>
      </c>
      <c r="E27" s="95"/>
      <c r="F27" s="88">
        <f t="shared" si="0"/>
        <v>0</v>
      </c>
      <c r="G27" s="88">
        <f t="shared" si="1"/>
        <v>0</v>
      </c>
    </row>
    <row r="28" spans="1:7" s="48" customFormat="1">
      <c r="A28" s="72" t="str">
        <f>'Ref2'!I30</f>
        <v>E4201</v>
      </c>
      <c r="B28" s="72" t="str">
        <f>INDEX('Ref1'!$E:$E,MATCH($A28,'Ref1'!$A:$A,0))</f>
        <v>Bolton</v>
      </c>
      <c r="C28" s="72" t="str">
        <f>INDEX('Ref2'!$E:$E,MATCH($A28,'Ref2'!$A:$A,0))</f>
        <v>No</v>
      </c>
      <c r="D28" s="86">
        <f>INDEX('1_GrowthAppeals'!$AL:$AL,MATCH($A28,'1_GrowthAppeals'!$A:$A,0))</f>
        <v>0</v>
      </c>
      <c r="E28" s="95"/>
      <c r="F28" s="88">
        <f t="shared" si="0"/>
        <v>0</v>
      </c>
      <c r="G28" s="88">
        <f t="shared" si="1"/>
        <v>0</v>
      </c>
    </row>
    <row r="29" spans="1:7" s="48" customFormat="1">
      <c r="A29" s="72" t="str">
        <f>'Ref2'!I31</f>
        <v>E2531</v>
      </c>
      <c r="B29" s="72" t="str">
        <f>INDEX('Ref1'!$E:$E,MATCH($A29,'Ref1'!$A:$A,0))</f>
        <v>Boston</v>
      </c>
      <c r="C29" s="72" t="str">
        <f>INDEX('Ref2'!$E:$E,MATCH($A29,'Ref2'!$A:$A,0))</f>
        <v>No</v>
      </c>
      <c r="D29" s="86">
        <f>INDEX('1_GrowthAppeals'!$AL:$AL,MATCH($A29,'1_GrowthAppeals'!$A:$A,0))</f>
        <v>0</v>
      </c>
      <c r="E29" s="95"/>
      <c r="F29" s="88">
        <f t="shared" si="0"/>
        <v>0</v>
      </c>
      <c r="G29" s="88">
        <f t="shared" si="1"/>
        <v>0</v>
      </c>
    </row>
    <row r="30" spans="1:7" s="48" customFormat="1">
      <c r="A30" s="72" t="str">
        <f>'Ref2'!I32</f>
        <v>E1202</v>
      </c>
      <c r="B30" s="72" t="str">
        <f>INDEX('Ref1'!$E:$E,MATCH($A30,'Ref1'!$A:$A,0))</f>
        <v>Bournemouth</v>
      </c>
      <c r="C30" s="72" t="str">
        <f>INDEX('Ref2'!$E:$E,MATCH($A30,'Ref2'!$A:$A,0))</f>
        <v>No</v>
      </c>
      <c r="D30" s="86">
        <f>INDEX('1_GrowthAppeals'!$AL:$AL,MATCH($A30,'1_GrowthAppeals'!$A:$A,0))</f>
        <v>0</v>
      </c>
      <c r="E30" s="95"/>
      <c r="F30" s="88">
        <f t="shared" si="0"/>
        <v>0</v>
      </c>
      <c r="G30" s="88">
        <f t="shared" si="1"/>
        <v>0</v>
      </c>
    </row>
    <row r="31" spans="1:7" s="48" customFormat="1">
      <c r="A31" s="72" t="str">
        <f>'Ref2'!I33</f>
        <v>E0301</v>
      </c>
      <c r="B31" s="72" t="str">
        <f>INDEX('Ref1'!$E:$E,MATCH($A31,'Ref1'!$A:$A,0))</f>
        <v>Bracknell Forest</v>
      </c>
      <c r="C31" s="72" t="str">
        <f>INDEX('Ref2'!$E:$E,MATCH($A31,'Ref2'!$A:$A,0))</f>
        <v>No</v>
      </c>
      <c r="D31" s="86">
        <f>INDEX('1_GrowthAppeals'!$AL:$AL,MATCH($A31,'1_GrowthAppeals'!$A:$A,0))</f>
        <v>0</v>
      </c>
      <c r="E31" s="95"/>
      <c r="F31" s="88">
        <f t="shared" si="0"/>
        <v>0</v>
      </c>
      <c r="G31" s="88">
        <f t="shared" si="1"/>
        <v>0</v>
      </c>
    </row>
    <row r="32" spans="1:7" s="48" customFormat="1">
      <c r="A32" s="72" t="str">
        <f>'Ref2'!I34</f>
        <v>E4701</v>
      </c>
      <c r="B32" s="72" t="str">
        <f>INDEX('Ref1'!$E:$E,MATCH($A32,'Ref1'!$A:$A,0))</f>
        <v>Bradford</v>
      </c>
      <c r="C32" s="72" t="str">
        <f>INDEX('Ref2'!$E:$E,MATCH($A32,'Ref2'!$A:$A,0))</f>
        <v>No</v>
      </c>
      <c r="D32" s="86">
        <f>INDEX('1_GrowthAppeals'!$AL:$AL,MATCH($A32,'1_GrowthAppeals'!$A:$A,0))</f>
        <v>0</v>
      </c>
      <c r="E32" s="95"/>
      <c r="F32" s="88">
        <f t="shared" si="0"/>
        <v>0</v>
      </c>
      <c r="G32" s="88">
        <f t="shared" si="1"/>
        <v>0</v>
      </c>
    </row>
    <row r="33" spans="1:7" s="48" customFormat="1">
      <c r="A33" s="72" t="str">
        <f>'Ref2'!I35</f>
        <v>E1532</v>
      </c>
      <c r="B33" s="72" t="str">
        <f>INDEX('Ref1'!$E:$E,MATCH($A33,'Ref1'!$A:$A,0))</f>
        <v>Braintree</v>
      </c>
      <c r="C33" s="72" t="str">
        <f>INDEX('Ref2'!$E:$E,MATCH($A33,'Ref2'!$A:$A,0))</f>
        <v>No</v>
      </c>
      <c r="D33" s="86">
        <f>INDEX('1_GrowthAppeals'!$AL:$AL,MATCH($A33,'1_GrowthAppeals'!$A:$A,0))</f>
        <v>0</v>
      </c>
      <c r="E33" s="95"/>
      <c r="F33" s="88">
        <f t="shared" si="0"/>
        <v>0</v>
      </c>
      <c r="G33" s="88">
        <f t="shared" si="1"/>
        <v>0</v>
      </c>
    </row>
    <row r="34" spans="1:7" s="48" customFormat="1">
      <c r="A34" s="72" t="str">
        <f>'Ref2'!I36</f>
        <v>E2631</v>
      </c>
      <c r="B34" s="72" t="str">
        <f>INDEX('Ref1'!$E:$E,MATCH($A34,'Ref1'!$A:$A,0))</f>
        <v>Breckland</v>
      </c>
      <c r="C34" s="72" t="str">
        <f>INDEX('Ref2'!$E:$E,MATCH($A34,'Ref2'!$A:$A,0))</f>
        <v>No</v>
      </c>
      <c r="D34" s="86">
        <f>INDEX('1_GrowthAppeals'!$AL:$AL,MATCH($A34,'1_GrowthAppeals'!$A:$A,0))</f>
        <v>0</v>
      </c>
      <c r="E34" s="95"/>
      <c r="F34" s="88">
        <f t="shared" si="0"/>
        <v>0</v>
      </c>
      <c r="G34" s="88">
        <f t="shared" si="1"/>
        <v>0</v>
      </c>
    </row>
    <row r="35" spans="1:7" s="48" customFormat="1">
      <c r="A35" s="72" t="str">
        <f>'Ref2'!I37</f>
        <v>E5033</v>
      </c>
      <c r="B35" s="72" t="str">
        <f>INDEX('Ref1'!$E:$E,MATCH($A35,'Ref1'!$A:$A,0))</f>
        <v>Brent</v>
      </c>
      <c r="C35" s="72" t="str">
        <f>INDEX('Ref2'!$E:$E,MATCH($A35,'Ref2'!$A:$A,0))</f>
        <v>No</v>
      </c>
      <c r="D35" s="86">
        <f>INDEX('1_GrowthAppeals'!$AL:$AL,MATCH($A35,'1_GrowthAppeals'!$A:$A,0))</f>
        <v>0</v>
      </c>
      <c r="E35" s="95"/>
      <c r="F35" s="88">
        <f t="shared" si="0"/>
        <v>0</v>
      </c>
      <c r="G35" s="88">
        <f t="shared" si="1"/>
        <v>0</v>
      </c>
    </row>
    <row r="36" spans="1:7" s="48" customFormat="1">
      <c r="A36" s="72" t="str">
        <f>'Ref2'!I38</f>
        <v>E1533</v>
      </c>
      <c r="B36" s="72" t="str">
        <f>INDEX('Ref1'!$E:$E,MATCH($A36,'Ref1'!$A:$A,0))</f>
        <v>Brentwood</v>
      </c>
      <c r="C36" s="72" t="str">
        <f>INDEX('Ref2'!$E:$E,MATCH($A36,'Ref2'!$A:$A,0))</f>
        <v>No</v>
      </c>
      <c r="D36" s="86">
        <f>INDEX('1_GrowthAppeals'!$AL:$AL,MATCH($A36,'1_GrowthAppeals'!$A:$A,0))</f>
        <v>0</v>
      </c>
      <c r="E36" s="95"/>
      <c r="F36" s="88">
        <f t="shared" si="0"/>
        <v>0</v>
      </c>
      <c r="G36" s="88">
        <f t="shared" si="1"/>
        <v>0</v>
      </c>
    </row>
    <row r="37" spans="1:7" s="48" customFormat="1">
      <c r="A37" s="72" t="str">
        <f>'Ref2'!I39</f>
        <v>E1401</v>
      </c>
      <c r="B37" s="72" t="str">
        <f>INDEX('Ref1'!$E:$E,MATCH($A37,'Ref1'!$A:$A,0))</f>
        <v>Brighton &amp; Hove</v>
      </c>
      <c r="C37" s="72" t="str">
        <f>INDEX('Ref2'!$E:$E,MATCH($A37,'Ref2'!$A:$A,0))</f>
        <v>No</v>
      </c>
      <c r="D37" s="86">
        <f>INDEX('1_GrowthAppeals'!$AL:$AL,MATCH($A37,'1_GrowthAppeals'!$A:$A,0))</f>
        <v>0</v>
      </c>
      <c r="E37" s="95"/>
      <c r="F37" s="88">
        <f t="shared" si="0"/>
        <v>0</v>
      </c>
      <c r="G37" s="88">
        <f t="shared" si="1"/>
        <v>0</v>
      </c>
    </row>
    <row r="38" spans="1:7" s="48" customFormat="1">
      <c r="A38" s="72" t="str">
        <f>'Ref2'!I40</f>
        <v>E0102</v>
      </c>
      <c r="B38" s="72" t="str">
        <f>INDEX('Ref1'!$E:$E,MATCH($A38,'Ref1'!$A:$A,0))</f>
        <v>Bristol</v>
      </c>
      <c r="C38" s="72" t="str">
        <f>INDEX('Ref2'!$E:$E,MATCH($A38,'Ref2'!$A:$A,0))</f>
        <v>No</v>
      </c>
      <c r="D38" s="86">
        <f>INDEX('1_GrowthAppeals'!$AL:$AL,MATCH($A38,'1_GrowthAppeals'!$A:$A,0))</f>
        <v>0</v>
      </c>
      <c r="E38" s="95"/>
      <c r="F38" s="88">
        <f t="shared" si="0"/>
        <v>0</v>
      </c>
      <c r="G38" s="88">
        <f t="shared" si="1"/>
        <v>0</v>
      </c>
    </row>
    <row r="39" spans="1:7" s="48" customFormat="1">
      <c r="A39" s="72" t="str">
        <f>'Ref2'!I41</f>
        <v>E2632</v>
      </c>
      <c r="B39" s="72" t="str">
        <f>INDEX('Ref1'!$E:$E,MATCH($A39,'Ref1'!$A:$A,0))</f>
        <v>Broadland</v>
      </c>
      <c r="C39" s="72" t="str">
        <f>INDEX('Ref2'!$E:$E,MATCH($A39,'Ref2'!$A:$A,0))</f>
        <v>No</v>
      </c>
      <c r="D39" s="86">
        <f>INDEX('1_GrowthAppeals'!$AL:$AL,MATCH($A39,'1_GrowthAppeals'!$A:$A,0))</f>
        <v>0</v>
      </c>
      <c r="E39" s="95"/>
      <c r="F39" s="88">
        <f t="shared" si="0"/>
        <v>0</v>
      </c>
      <c r="G39" s="88">
        <f t="shared" si="1"/>
        <v>0</v>
      </c>
    </row>
    <row r="40" spans="1:7" s="48" customFormat="1">
      <c r="A40" s="72" t="str">
        <f>'Ref2'!I42</f>
        <v>E5034</v>
      </c>
      <c r="B40" s="72" t="str">
        <f>INDEX('Ref1'!$E:$E,MATCH($A40,'Ref1'!$A:$A,0))</f>
        <v>Bromley</v>
      </c>
      <c r="C40" s="72" t="str">
        <f>INDEX('Ref2'!$E:$E,MATCH($A40,'Ref2'!$A:$A,0))</f>
        <v>No</v>
      </c>
      <c r="D40" s="86">
        <f>INDEX('1_GrowthAppeals'!$AL:$AL,MATCH($A40,'1_GrowthAppeals'!$A:$A,0))</f>
        <v>0</v>
      </c>
      <c r="E40" s="95"/>
      <c r="F40" s="88">
        <f t="shared" si="0"/>
        <v>0</v>
      </c>
      <c r="G40" s="88">
        <f t="shared" si="1"/>
        <v>0</v>
      </c>
    </row>
    <row r="41" spans="1:7" s="48" customFormat="1">
      <c r="A41" s="72" t="str">
        <f>'Ref2'!I43</f>
        <v>E1831</v>
      </c>
      <c r="B41" s="72" t="str">
        <f>INDEX('Ref1'!$E:$E,MATCH($A41,'Ref1'!$A:$A,0))</f>
        <v>Bromsgrove</v>
      </c>
      <c r="C41" s="72" t="str">
        <f>INDEX('Ref2'!$E:$E,MATCH($A41,'Ref2'!$A:$A,0))</f>
        <v>No</v>
      </c>
      <c r="D41" s="86">
        <f>INDEX('1_GrowthAppeals'!$AL:$AL,MATCH($A41,'1_GrowthAppeals'!$A:$A,0))</f>
        <v>0</v>
      </c>
      <c r="E41" s="95"/>
      <c r="F41" s="88">
        <f t="shared" si="0"/>
        <v>0</v>
      </c>
      <c r="G41" s="88">
        <f t="shared" si="1"/>
        <v>0</v>
      </c>
    </row>
    <row r="42" spans="1:7" s="48" customFormat="1">
      <c r="A42" s="72" t="str">
        <f>'Ref2'!I44</f>
        <v>E1931</v>
      </c>
      <c r="B42" s="72" t="str">
        <f>INDEX('Ref1'!$E:$E,MATCH($A42,'Ref1'!$A:$A,0))</f>
        <v>Broxbourne</v>
      </c>
      <c r="C42" s="72" t="str">
        <f>INDEX('Ref2'!$E:$E,MATCH($A42,'Ref2'!$A:$A,0))</f>
        <v>No</v>
      </c>
      <c r="D42" s="86">
        <f>INDEX('1_GrowthAppeals'!$AL:$AL,MATCH($A42,'1_GrowthAppeals'!$A:$A,0))</f>
        <v>0</v>
      </c>
      <c r="E42" s="95"/>
      <c r="F42" s="88">
        <f t="shared" si="0"/>
        <v>0</v>
      </c>
      <c r="G42" s="88">
        <f t="shared" si="1"/>
        <v>0</v>
      </c>
    </row>
    <row r="43" spans="1:7" s="48" customFormat="1">
      <c r="A43" s="72" t="str">
        <f>'Ref2'!I45</f>
        <v>E3033</v>
      </c>
      <c r="B43" s="72" t="str">
        <f>INDEX('Ref1'!$E:$E,MATCH($A43,'Ref1'!$A:$A,0))</f>
        <v>Broxtowe</v>
      </c>
      <c r="C43" s="72" t="str">
        <f>INDEX('Ref2'!$E:$E,MATCH($A43,'Ref2'!$A:$A,0))</f>
        <v>No</v>
      </c>
      <c r="D43" s="86">
        <f>INDEX('1_GrowthAppeals'!$AL:$AL,MATCH($A43,'1_GrowthAppeals'!$A:$A,0))</f>
        <v>0</v>
      </c>
      <c r="E43" s="95"/>
      <c r="F43" s="88">
        <f t="shared" si="0"/>
        <v>0</v>
      </c>
      <c r="G43" s="88">
        <f t="shared" si="1"/>
        <v>0</v>
      </c>
    </row>
    <row r="44" spans="1:7" s="48" customFormat="1">
      <c r="A44" s="72" t="str">
        <f>'Ref2'!I46</f>
        <v>E2333</v>
      </c>
      <c r="B44" s="72" t="str">
        <f>INDEX('Ref1'!$E:$E,MATCH($A44,'Ref1'!$A:$A,0))</f>
        <v>Burnley</v>
      </c>
      <c r="C44" s="72" t="str">
        <f>INDEX('Ref2'!$E:$E,MATCH($A44,'Ref2'!$A:$A,0))</f>
        <v>No</v>
      </c>
      <c r="D44" s="86">
        <f>INDEX('1_GrowthAppeals'!$AL:$AL,MATCH($A44,'1_GrowthAppeals'!$A:$A,0))</f>
        <v>0</v>
      </c>
      <c r="E44" s="95"/>
      <c r="F44" s="88">
        <f t="shared" si="0"/>
        <v>0</v>
      </c>
      <c r="G44" s="88">
        <f t="shared" si="1"/>
        <v>0</v>
      </c>
    </row>
    <row r="45" spans="1:7" s="48" customFormat="1">
      <c r="A45" s="72" t="str">
        <f>'Ref2'!I47</f>
        <v>E4202</v>
      </c>
      <c r="B45" s="72" t="str">
        <f>INDEX('Ref1'!$E:$E,MATCH($A45,'Ref1'!$A:$A,0))</f>
        <v>Bury</v>
      </c>
      <c r="C45" s="72" t="str">
        <f>INDEX('Ref2'!$E:$E,MATCH($A45,'Ref2'!$A:$A,0))</f>
        <v>No</v>
      </c>
      <c r="D45" s="86">
        <f>INDEX('1_GrowthAppeals'!$AL:$AL,MATCH($A45,'1_GrowthAppeals'!$A:$A,0))</f>
        <v>0</v>
      </c>
      <c r="E45" s="95"/>
      <c r="F45" s="88">
        <f t="shared" si="0"/>
        <v>0</v>
      </c>
      <c r="G45" s="88">
        <f t="shared" si="1"/>
        <v>0</v>
      </c>
    </row>
    <row r="46" spans="1:7" s="48" customFormat="1">
      <c r="A46" s="72" t="str">
        <f>'Ref2'!I48</f>
        <v>E4702</v>
      </c>
      <c r="B46" s="72" t="str">
        <f>INDEX('Ref1'!$E:$E,MATCH($A46,'Ref1'!$A:$A,0))</f>
        <v>Calderdale</v>
      </c>
      <c r="C46" s="72" t="str">
        <f>INDEX('Ref2'!$E:$E,MATCH($A46,'Ref2'!$A:$A,0))</f>
        <v>No</v>
      </c>
      <c r="D46" s="86">
        <f>INDEX('1_GrowthAppeals'!$AL:$AL,MATCH($A46,'1_GrowthAppeals'!$A:$A,0))</f>
        <v>0</v>
      </c>
      <c r="E46" s="95"/>
      <c r="F46" s="88">
        <f t="shared" si="0"/>
        <v>0</v>
      </c>
      <c r="G46" s="88">
        <f t="shared" si="1"/>
        <v>0</v>
      </c>
    </row>
    <row r="47" spans="1:7" s="48" customFormat="1">
      <c r="A47" s="72" t="str">
        <f>'Ref2'!I49</f>
        <v>E0531</v>
      </c>
      <c r="B47" s="72" t="str">
        <f>INDEX('Ref1'!$E:$E,MATCH($A47,'Ref1'!$A:$A,0))</f>
        <v>Cambridge</v>
      </c>
      <c r="C47" s="72" t="str">
        <f>INDEX('Ref2'!$E:$E,MATCH($A47,'Ref2'!$A:$A,0))</f>
        <v>No</v>
      </c>
      <c r="D47" s="86">
        <f>INDEX('1_GrowthAppeals'!$AL:$AL,MATCH($A47,'1_GrowthAppeals'!$A:$A,0))</f>
        <v>0</v>
      </c>
      <c r="E47" s="95"/>
      <c r="F47" s="88">
        <f t="shared" si="0"/>
        <v>0</v>
      </c>
      <c r="G47" s="88">
        <f t="shared" si="1"/>
        <v>0</v>
      </c>
    </row>
    <row r="48" spans="1:7" s="48" customFormat="1">
      <c r="A48" s="72" t="str">
        <f>'Ref2'!I50</f>
        <v>E5011</v>
      </c>
      <c r="B48" s="72" t="str">
        <f>INDEX('Ref1'!$E:$E,MATCH($A48,'Ref1'!$A:$A,0))</f>
        <v>Camden</v>
      </c>
      <c r="C48" s="72" t="str">
        <f>INDEX('Ref2'!$E:$E,MATCH($A48,'Ref2'!$A:$A,0))</f>
        <v>No</v>
      </c>
      <c r="D48" s="86">
        <f>INDEX('1_GrowthAppeals'!$AL:$AL,MATCH($A48,'1_GrowthAppeals'!$A:$A,0))</f>
        <v>0</v>
      </c>
      <c r="E48" s="95"/>
      <c r="F48" s="88">
        <f t="shared" si="0"/>
        <v>0</v>
      </c>
      <c r="G48" s="88">
        <f t="shared" si="1"/>
        <v>0</v>
      </c>
    </row>
    <row r="49" spans="1:7" s="48" customFormat="1">
      <c r="A49" s="72" t="str">
        <f>'Ref2'!I51</f>
        <v>E3431</v>
      </c>
      <c r="B49" s="72" t="str">
        <f>INDEX('Ref1'!$E:$E,MATCH($A49,'Ref1'!$A:$A,0))</f>
        <v>Cannock Chase</v>
      </c>
      <c r="C49" s="72" t="str">
        <f>INDEX('Ref2'!$E:$E,MATCH($A49,'Ref2'!$A:$A,0))</f>
        <v>No</v>
      </c>
      <c r="D49" s="86">
        <f>INDEX('1_GrowthAppeals'!$AL:$AL,MATCH($A49,'1_GrowthAppeals'!$A:$A,0))</f>
        <v>0</v>
      </c>
      <c r="E49" s="95"/>
      <c r="F49" s="88">
        <f t="shared" si="0"/>
        <v>0</v>
      </c>
      <c r="G49" s="88">
        <f t="shared" si="1"/>
        <v>0</v>
      </c>
    </row>
    <row r="50" spans="1:7" s="48" customFormat="1">
      <c r="A50" s="72" t="str">
        <f>'Ref2'!I52</f>
        <v>E2232</v>
      </c>
      <c r="B50" s="72" t="str">
        <f>INDEX('Ref1'!$E:$E,MATCH($A50,'Ref1'!$A:$A,0))</f>
        <v>Canterbury</v>
      </c>
      <c r="C50" s="72" t="str">
        <f>INDEX('Ref2'!$E:$E,MATCH($A50,'Ref2'!$A:$A,0))</f>
        <v>No</v>
      </c>
      <c r="D50" s="86">
        <f>INDEX('1_GrowthAppeals'!$AL:$AL,MATCH($A50,'1_GrowthAppeals'!$A:$A,0))</f>
        <v>0</v>
      </c>
      <c r="E50" s="95"/>
      <c r="F50" s="88">
        <f t="shared" si="0"/>
        <v>0</v>
      </c>
      <c r="G50" s="88">
        <f t="shared" si="1"/>
        <v>0</v>
      </c>
    </row>
    <row r="51" spans="1:7" s="48" customFormat="1">
      <c r="A51" s="72" t="str">
        <f>'Ref2'!I53</f>
        <v>E0933</v>
      </c>
      <c r="B51" s="72" t="str">
        <f>INDEX('Ref1'!$E:$E,MATCH($A51,'Ref1'!$A:$A,0))</f>
        <v>Carlisle</v>
      </c>
      <c r="C51" s="72" t="str">
        <f>INDEX('Ref2'!$E:$E,MATCH($A51,'Ref2'!$A:$A,0))</f>
        <v>No</v>
      </c>
      <c r="D51" s="86">
        <f>INDEX('1_GrowthAppeals'!$AL:$AL,MATCH($A51,'1_GrowthAppeals'!$A:$A,0))</f>
        <v>0</v>
      </c>
      <c r="E51" s="95"/>
      <c r="F51" s="88">
        <f t="shared" si="0"/>
        <v>0</v>
      </c>
      <c r="G51" s="88">
        <f t="shared" si="1"/>
        <v>0</v>
      </c>
    </row>
    <row r="52" spans="1:7" s="48" customFormat="1">
      <c r="A52" s="72" t="str">
        <f>'Ref2'!I54</f>
        <v>E1534</v>
      </c>
      <c r="B52" s="72" t="str">
        <f>INDEX('Ref1'!$E:$E,MATCH($A52,'Ref1'!$A:$A,0))</f>
        <v>Castle Point</v>
      </c>
      <c r="C52" s="72" t="str">
        <f>INDEX('Ref2'!$E:$E,MATCH($A52,'Ref2'!$A:$A,0))</f>
        <v>No</v>
      </c>
      <c r="D52" s="86">
        <f>INDEX('1_GrowthAppeals'!$AL:$AL,MATCH($A52,'1_GrowthAppeals'!$A:$A,0))</f>
        <v>0</v>
      </c>
      <c r="E52" s="95"/>
      <c r="F52" s="88">
        <f t="shared" si="0"/>
        <v>0</v>
      </c>
      <c r="G52" s="88">
        <f t="shared" si="1"/>
        <v>0</v>
      </c>
    </row>
    <row r="53" spans="1:7" s="48" customFormat="1">
      <c r="A53" s="72" t="str">
        <f>'Ref2'!I55</f>
        <v>E0203</v>
      </c>
      <c r="B53" s="72" t="str">
        <f>INDEX('Ref1'!$E:$E,MATCH($A53,'Ref1'!$A:$A,0))</f>
        <v>Central Bedfordshire</v>
      </c>
      <c r="C53" s="72" t="str">
        <f>INDEX('Ref2'!$E:$E,MATCH($A53,'Ref2'!$A:$A,0))</f>
        <v>No</v>
      </c>
      <c r="D53" s="86">
        <f>INDEX('1_GrowthAppeals'!$AL:$AL,MATCH($A53,'1_GrowthAppeals'!$A:$A,0))</f>
        <v>0</v>
      </c>
      <c r="E53" s="95"/>
      <c r="F53" s="88">
        <f t="shared" si="0"/>
        <v>0</v>
      </c>
      <c r="G53" s="88">
        <f t="shared" si="1"/>
        <v>0</v>
      </c>
    </row>
    <row r="54" spans="1:7" s="48" customFormat="1">
      <c r="A54" s="72" t="str">
        <f>'Ref2'!I56</f>
        <v>E2432</v>
      </c>
      <c r="B54" s="72" t="str">
        <f>INDEX('Ref1'!$E:$E,MATCH($A54,'Ref1'!$A:$A,0))</f>
        <v>Charnwood</v>
      </c>
      <c r="C54" s="72" t="str">
        <f>INDEX('Ref2'!$E:$E,MATCH($A54,'Ref2'!$A:$A,0))</f>
        <v>No</v>
      </c>
      <c r="D54" s="86">
        <f>INDEX('1_GrowthAppeals'!$AL:$AL,MATCH($A54,'1_GrowthAppeals'!$A:$A,0))</f>
        <v>0</v>
      </c>
      <c r="E54" s="95"/>
      <c r="F54" s="88">
        <f t="shared" si="0"/>
        <v>0</v>
      </c>
      <c r="G54" s="88">
        <f t="shared" si="1"/>
        <v>0</v>
      </c>
    </row>
    <row r="55" spans="1:7" s="48" customFormat="1">
      <c r="A55" s="72" t="str">
        <f>'Ref2'!I57</f>
        <v>E1535</v>
      </c>
      <c r="B55" s="72" t="str">
        <f>INDEX('Ref1'!$E:$E,MATCH($A55,'Ref1'!$A:$A,0))</f>
        <v>Chelmsford</v>
      </c>
      <c r="C55" s="72" t="str">
        <f>INDEX('Ref2'!$E:$E,MATCH($A55,'Ref2'!$A:$A,0))</f>
        <v>No</v>
      </c>
      <c r="D55" s="86">
        <f>INDEX('1_GrowthAppeals'!$AL:$AL,MATCH($A55,'1_GrowthAppeals'!$A:$A,0))</f>
        <v>0</v>
      </c>
      <c r="E55" s="95"/>
      <c r="F55" s="88">
        <f t="shared" si="0"/>
        <v>0</v>
      </c>
      <c r="G55" s="88">
        <f t="shared" si="1"/>
        <v>0</v>
      </c>
    </row>
    <row r="56" spans="1:7" s="48" customFormat="1">
      <c r="A56" s="72" t="str">
        <f>'Ref2'!I58</f>
        <v>E1631</v>
      </c>
      <c r="B56" s="72" t="str">
        <f>INDEX('Ref1'!$E:$E,MATCH($A56,'Ref1'!$A:$A,0))</f>
        <v>Cheltenham</v>
      </c>
      <c r="C56" s="72" t="str">
        <f>INDEX('Ref2'!$E:$E,MATCH($A56,'Ref2'!$A:$A,0))</f>
        <v>No</v>
      </c>
      <c r="D56" s="86">
        <f>INDEX('1_GrowthAppeals'!$AL:$AL,MATCH($A56,'1_GrowthAppeals'!$A:$A,0))</f>
        <v>0</v>
      </c>
      <c r="E56" s="95"/>
      <c r="F56" s="88">
        <f t="shared" si="0"/>
        <v>0</v>
      </c>
      <c r="G56" s="88">
        <f t="shared" si="1"/>
        <v>0</v>
      </c>
    </row>
    <row r="57" spans="1:7" s="48" customFormat="1">
      <c r="A57" s="72" t="str">
        <f>'Ref2'!I59</f>
        <v>E3131</v>
      </c>
      <c r="B57" s="72" t="str">
        <f>INDEX('Ref1'!$E:$E,MATCH($A57,'Ref1'!$A:$A,0))</f>
        <v>Cherwell</v>
      </c>
      <c r="C57" s="72" t="str">
        <f>INDEX('Ref2'!$E:$E,MATCH($A57,'Ref2'!$A:$A,0))</f>
        <v>No</v>
      </c>
      <c r="D57" s="86">
        <f>INDEX('1_GrowthAppeals'!$AL:$AL,MATCH($A57,'1_GrowthAppeals'!$A:$A,0))</f>
        <v>0</v>
      </c>
      <c r="E57" s="95"/>
      <c r="F57" s="88">
        <f t="shared" si="0"/>
        <v>0</v>
      </c>
      <c r="G57" s="88">
        <f t="shared" si="1"/>
        <v>0</v>
      </c>
    </row>
    <row r="58" spans="1:7" s="48" customFormat="1">
      <c r="A58" s="72" t="str">
        <f>'Ref2'!I60</f>
        <v>E0603</v>
      </c>
      <c r="B58" s="72" t="str">
        <f>INDEX('Ref1'!$E:$E,MATCH($A58,'Ref1'!$A:$A,0))</f>
        <v>Cheshire East</v>
      </c>
      <c r="C58" s="72" t="str">
        <f>INDEX('Ref2'!$E:$E,MATCH($A58,'Ref2'!$A:$A,0))</f>
        <v>No</v>
      </c>
      <c r="D58" s="86">
        <f>INDEX('1_GrowthAppeals'!$AL:$AL,MATCH($A58,'1_GrowthAppeals'!$A:$A,0))</f>
        <v>0</v>
      </c>
      <c r="E58" s="95"/>
      <c r="F58" s="88">
        <f t="shared" si="0"/>
        <v>0</v>
      </c>
      <c r="G58" s="88">
        <f t="shared" si="1"/>
        <v>0</v>
      </c>
    </row>
    <row r="59" spans="1:7" s="48" customFormat="1">
      <c r="A59" s="72" t="str">
        <f>'Ref2'!I61</f>
        <v>E0604</v>
      </c>
      <c r="B59" s="72" t="str">
        <f>INDEX('Ref1'!$E:$E,MATCH($A59,'Ref1'!$A:$A,0))</f>
        <v>Cheshire West and Chester</v>
      </c>
      <c r="C59" s="72" t="str">
        <f>INDEX('Ref2'!$E:$E,MATCH($A59,'Ref2'!$A:$A,0))</f>
        <v>No</v>
      </c>
      <c r="D59" s="86">
        <f>INDEX('1_GrowthAppeals'!$AL:$AL,MATCH($A59,'1_GrowthAppeals'!$A:$A,0))</f>
        <v>0</v>
      </c>
      <c r="E59" s="95"/>
      <c r="F59" s="88">
        <f t="shared" si="0"/>
        <v>0</v>
      </c>
      <c r="G59" s="88">
        <f t="shared" si="1"/>
        <v>0</v>
      </c>
    </row>
    <row r="60" spans="1:7" s="48" customFormat="1">
      <c r="A60" s="72" t="str">
        <f>'Ref2'!I62</f>
        <v>E1033</v>
      </c>
      <c r="B60" s="72" t="str">
        <f>INDEX('Ref1'!$E:$E,MATCH($A60,'Ref1'!$A:$A,0))</f>
        <v>Chesterfield</v>
      </c>
      <c r="C60" s="72" t="str">
        <f>INDEX('Ref2'!$E:$E,MATCH($A60,'Ref2'!$A:$A,0))</f>
        <v>No</v>
      </c>
      <c r="D60" s="86">
        <f>INDEX('1_GrowthAppeals'!$AL:$AL,MATCH($A60,'1_GrowthAppeals'!$A:$A,0))</f>
        <v>0</v>
      </c>
      <c r="E60" s="95"/>
      <c r="F60" s="88">
        <f t="shared" si="0"/>
        <v>0</v>
      </c>
      <c r="G60" s="88">
        <f t="shared" si="1"/>
        <v>0</v>
      </c>
    </row>
    <row r="61" spans="1:7" s="48" customFormat="1">
      <c r="A61" s="72" t="str">
        <f>'Ref2'!I63</f>
        <v>E3833</v>
      </c>
      <c r="B61" s="72" t="str">
        <f>INDEX('Ref1'!$E:$E,MATCH($A61,'Ref1'!$A:$A,0))</f>
        <v>Chichester</v>
      </c>
      <c r="C61" s="72" t="str">
        <f>INDEX('Ref2'!$E:$E,MATCH($A61,'Ref2'!$A:$A,0))</f>
        <v>No</v>
      </c>
      <c r="D61" s="86">
        <f>INDEX('1_GrowthAppeals'!$AL:$AL,MATCH($A61,'1_GrowthAppeals'!$A:$A,0))</f>
        <v>0</v>
      </c>
      <c r="E61" s="95"/>
      <c r="F61" s="88">
        <f t="shared" si="0"/>
        <v>0</v>
      </c>
      <c r="G61" s="88">
        <f t="shared" si="1"/>
        <v>0</v>
      </c>
    </row>
    <row r="62" spans="1:7" s="48" customFormat="1">
      <c r="A62" s="72" t="str">
        <f>'Ref2'!I64</f>
        <v>E0432</v>
      </c>
      <c r="B62" s="72" t="str">
        <f>INDEX('Ref1'!$E:$E,MATCH($A62,'Ref1'!$A:$A,0))</f>
        <v>Chiltern</v>
      </c>
      <c r="C62" s="72" t="str">
        <f>INDEX('Ref2'!$E:$E,MATCH($A62,'Ref2'!$A:$A,0))</f>
        <v>No</v>
      </c>
      <c r="D62" s="86">
        <f>INDEX('1_GrowthAppeals'!$AL:$AL,MATCH($A62,'1_GrowthAppeals'!$A:$A,0))</f>
        <v>0</v>
      </c>
      <c r="E62" s="95"/>
      <c r="F62" s="88">
        <f t="shared" si="0"/>
        <v>0</v>
      </c>
      <c r="G62" s="88">
        <f t="shared" si="1"/>
        <v>0</v>
      </c>
    </row>
    <row r="63" spans="1:7" s="48" customFormat="1">
      <c r="A63" s="72" t="str">
        <f>'Ref2'!I65</f>
        <v>E2334</v>
      </c>
      <c r="B63" s="72" t="str">
        <f>INDEX('Ref1'!$E:$E,MATCH($A63,'Ref1'!$A:$A,0))</f>
        <v>Chorley</v>
      </c>
      <c r="C63" s="72" t="str">
        <f>INDEX('Ref2'!$E:$E,MATCH($A63,'Ref2'!$A:$A,0))</f>
        <v>No</v>
      </c>
      <c r="D63" s="86">
        <f>INDEX('1_GrowthAppeals'!$AL:$AL,MATCH($A63,'1_GrowthAppeals'!$A:$A,0))</f>
        <v>0</v>
      </c>
      <c r="E63" s="95"/>
      <c r="F63" s="88">
        <f t="shared" si="0"/>
        <v>0</v>
      </c>
      <c r="G63" s="88">
        <f t="shared" si="1"/>
        <v>0</v>
      </c>
    </row>
    <row r="64" spans="1:7" s="48" customFormat="1">
      <c r="A64" s="72" t="str">
        <f>'Ref2'!I66</f>
        <v>E1232</v>
      </c>
      <c r="B64" s="72" t="str">
        <f>INDEX('Ref1'!$E:$E,MATCH($A64,'Ref1'!$A:$A,0))</f>
        <v>Christchurch</v>
      </c>
      <c r="C64" s="72" t="str">
        <f>INDEX('Ref2'!$E:$E,MATCH($A64,'Ref2'!$A:$A,0))</f>
        <v>No</v>
      </c>
      <c r="D64" s="86">
        <f>INDEX('1_GrowthAppeals'!$AL:$AL,MATCH($A64,'1_GrowthAppeals'!$A:$A,0))</f>
        <v>0</v>
      </c>
      <c r="E64" s="95"/>
      <c r="F64" s="88">
        <f t="shared" si="0"/>
        <v>0</v>
      </c>
      <c r="G64" s="88">
        <f t="shared" si="1"/>
        <v>0</v>
      </c>
    </row>
    <row r="65" spans="1:7" s="48" customFormat="1">
      <c r="A65" s="72" t="str">
        <f>'Ref2'!I67</f>
        <v>E5010</v>
      </c>
      <c r="B65" s="72" t="str">
        <f>INDEX('Ref1'!$E:$E,MATCH($A65,'Ref1'!$A:$A,0))</f>
        <v>City of London</v>
      </c>
      <c r="C65" s="72" t="str">
        <f>INDEX('Ref2'!$E:$E,MATCH($A65,'Ref2'!$A:$A,0))</f>
        <v>No</v>
      </c>
      <c r="D65" s="86">
        <f>INDEX('1_GrowthAppeals'!$AL:$AL,MATCH($A65,'1_GrowthAppeals'!$A:$A,0))</f>
        <v>0</v>
      </c>
      <c r="E65" s="95"/>
      <c r="F65" s="88">
        <f t="shared" si="0"/>
        <v>0</v>
      </c>
      <c r="G65" s="88">
        <f t="shared" si="1"/>
        <v>0</v>
      </c>
    </row>
    <row r="66" spans="1:7" s="48" customFormat="1">
      <c r="A66" s="72" t="str">
        <f>'Ref2'!I68</f>
        <v>E1536</v>
      </c>
      <c r="B66" s="72" t="str">
        <f>INDEX('Ref1'!$E:$E,MATCH($A66,'Ref1'!$A:$A,0))</f>
        <v>Colchester</v>
      </c>
      <c r="C66" s="72" t="str">
        <f>INDEX('Ref2'!$E:$E,MATCH($A66,'Ref2'!$A:$A,0))</f>
        <v>No</v>
      </c>
      <c r="D66" s="86">
        <f>INDEX('1_GrowthAppeals'!$AL:$AL,MATCH($A66,'1_GrowthAppeals'!$A:$A,0))</f>
        <v>0</v>
      </c>
      <c r="E66" s="95"/>
      <c r="F66" s="88">
        <f t="shared" si="0"/>
        <v>0</v>
      </c>
      <c r="G66" s="88">
        <f t="shared" si="1"/>
        <v>0</v>
      </c>
    </row>
    <row r="67" spans="1:7" s="48" customFormat="1">
      <c r="A67" s="72" t="str">
        <f>'Ref2'!I69</f>
        <v>E0934</v>
      </c>
      <c r="B67" s="72" t="str">
        <f>INDEX('Ref1'!$E:$E,MATCH($A67,'Ref1'!$A:$A,0))</f>
        <v>Copeland</v>
      </c>
      <c r="C67" s="72" t="str">
        <f>INDEX('Ref2'!$E:$E,MATCH($A67,'Ref2'!$A:$A,0))</f>
        <v>No</v>
      </c>
      <c r="D67" s="86">
        <f>INDEX('1_GrowthAppeals'!$AL:$AL,MATCH($A67,'1_GrowthAppeals'!$A:$A,0))</f>
        <v>0</v>
      </c>
      <c r="E67" s="95"/>
      <c r="F67" s="88">
        <f t="shared" si="0"/>
        <v>0</v>
      </c>
      <c r="G67" s="88">
        <f t="shared" si="1"/>
        <v>0</v>
      </c>
    </row>
    <row r="68" spans="1:7" s="48" customFormat="1">
      <c r="A68" s="72" t="str">
        <f>'Ref2'!I70</f>
        <v>E2831</v>
      </c>
      <c r="B68" s="72" t="str">
        <f>INDEX('Ref1'!$E:$E,MATCH($A68,'Ref1'!$A:$A,0))</f>
        <v>Corby</v>
      </c>
      <c r="C68" s="72" t="str">
        <f>INDEX('Ref2'!$E:$E,MATCH($A68,'Ref2'!$A:$A,0))</f>
        <v>No</v>
      </c>
      <c r="D68" s="86">
        <f>INDEX('1_GrowthAppeals'!$AL:$AL,MATCH($A68,'1_GrowthAppeals'!$A:$A,0))</f>
        <v>0</v>
      </c>
      <c r="E68" s="95"/>
      <c r="F68" s="88">
        <f t="shared" si="0"/>
        <v>0</v>
      </c>
      <c r="G68" s="88">
        <f t="shared" si="1"/>
        <v>0</v>
      </c>
    </row>
    <row r="69" spans="1:7" s="48" customFormat="1">
      <c r="A69" s="72" t="str">
        <f>'Ref2'!I71</f>
        <v>E0801</v>
      </c>
      <c r="B69" s="72" t="str">
        <f>INDEX('Ref1'!$E:$E,MATCH($A69,'Ref1'!$A:$A,0))</f>
        <v>Cornwall</v>
      </c>
      <c r="C69" s="72" t="str">
        <f>INDEX('Ref2'!$E:$E,MATCH($A69,'Ref2'!$A:$A,0))</f>
        <v>No</v>
      </c>
      <c r="D69" s="86">
        <f>INDEX('1_GrowthAppeals'!$AL:$AL,MATCH($A69,'1_GrowthAppeals'!$A:$A,0))</f>
        <v>0</v>
      </c>
      <c r="E69" s="95"/>
      <c r="F69" s="88">
        <f t="shared" ref="F69:F132" si="2">IF(ISNUMBER(E69),E69,D69)</f>
        <v>0</v>
      </c>
      <c r="G69" s="88">
        <f t="shared" si="1"/>
        <v>0</v>
      </c>
    </row>
    <row r="70" spans="1:7" s="48" customFormat="1">
      <c r="A70" s="72" t="str">
        <f>'Ref2'!I72</f>
        <v>E1632</v>
      </c>
      <c r="B70" s="72" t="str">
        <f>INDEX('Ref1'!$E:$E,MATCH($A70,'Ref1'!$A:$A,0))</f>
        <v>Cotswold</v>
      </c>
      <c r="C70" s="72" t="str">
        <f>INDEX('Ref2'!$E:$E,MATCH($A70,'Ref2'!$A:$A,0))</f>
        <v>No</v>
      </c>
      <c r="D70" s="86">
        <f>INDEX('1_GrowthAppeals'!$AL:$AL,MATCH($A70,'1_GrowthAppeals'!$A:$A,0))</f>
        <v>0</v>
      </c>
      <c r="E70" s="95"/>
      <c r="F70" s="88">
        <f t="shared" si="2"/>
        <v>0</v>
      </c>
      <c r="G70" s="88">
        <f t="shared" ref="G70:G133" si="3">F70-$F$332</f>
        <v>0</v>
      </c>
    </row>
    <row r="71" spans="1:7" s="48" customFormat="1">
      <c r="A71" s="72" t="str">
        <f>'Ref2'!I73</f>
        <v>E4602</v>
      </c>
      <c r="B71" s="72" t="str">
        <f>INDEX('Ref1'!$E:$E,MATCH($A71,'Ref1'!$A:$A,0))</f>
        <v>Coventry</v>
      </c>
      <c r="C71" s="72" t="str">
        <f>INDEX('Ref2'!$E:$E,MATCH($A71,'Ref2'!$A:$A,0))</f>
        <v>No</v>
      </c>
      <c r="D71" s="86">
        <f>INDEX('1_GrowthAppeals'!$AL:$AL,MATCH($A71,'1_GrowthAppeals'!$A:$A,0))</f>
        <v>0</v>
      </c>
      <c r="E71" s="95"/>
      <c r="F71" s="88">
        <f t="shared" si="2"/>
        <v>0</v>
      </c>
      <c r="G71" s="88">
        <f t="shared" si="3"/>
        <v>0</v>
      </c>
    </row>
    <row r="72" spans="1:7" s="48" customFormat="1">
      <c r="A72" s="72" t="str">
        <f>'Ref2'!I74</f>
        <v>E2731</v>
      </c>
      <c r="B72" s="72" t="str">
        <f>INDEX('Ref1'!$E:$E,MATCH($A72,'Ref1'!$A:$A,0))</f>
        <v>Craven</v>
      </c>
      <c r="C72" s="72" t="str">
        <f>INDEX('Ref2'!$E:$E,MATCH($A72,'Ref2'!$A:$A,0))</f>
        <v>No</v>
      </c>
      <c r="D72" s="86">
        <f>INDEX('1_GrowthAppeals'!$AL:$AL,MATCH($A72,'1_GrowthAppeals'!$A:$A,0))</f>
        <v>0</v>
      </c>
      <c r="E72" s="95"/>
      <c r="F72" s="88">
        <f t="shared" si="2"/>
        <v>0</v>
      </c>
      <c r="G72" s="88">
        <f t="shared" si="3"/>
        <v>0</v>
      </c>
    </row>
    <row r="73" spans="1:7" s="48" customFormat="1">
      <c r="A73" s="72" t="str">
        <f>'Ref2'!I75</f>
        <v>E3834</v>
      </c>
      <c r="B73" s="72" t="str">
        <f>INDEX('Ref1'!$E:$E,MATCH($A73,'Ref1'!$A:$A,0))</f>
        <v>Crawley</v>
      </c>
      <c r="C73" s="72" t="str">
        <f>INDEX('Ref2'!$E:$E,MATCH($A73,'Ref2'!$A:$A,0))</f>
        <v>No</v>
      </c>
      <c r="D73" s="86">
        <f>INDEX('1_GrowthAppeals'!$AL:$AL,MATCH($A73,'1_GrowthAppeals'!$A:$A,0))</f>
        <v>0</v>
      </c>
      <c r="E73" s="95"/>
      <c r="F73" s="88">
        <f t="shared" si="2"/>
        <v>0</v>
      </c>
      <c r="G73" s="88">
        <f t="shared" si="3"/>
        <v>0</v>
      </c>
    </row>
    <row r="74" spans="1:7" s="48" customFormat="1">
      <c r="A74" s="72" t="str">
        <f>'Ref2'!I76</f>
        <v>E5035</v>
      </c>
      <c r="B74" s="72" t="str">
        <f>INDEX('Ref1'!$E:$E,MATCH($A74,'Ref1'!$A:$A,0))</f>
        <v>Croydon</v>
      </c>
      <c r="C74" s="72" t="str">
        <f>INDEX('Ref2'!$E:$E,MATCH($A74,'Ref2'!$A:$A,0))</f>
        <v>No</v>
      </c>
      <c r="D74" s="86">
        <f>INDEX('1_GrowthAppeals'!$AL:$AL,MATCH($A74,'1_GrowthAppeals'!$A:$A,0))</f>
        <v>0</v>
      </c>
      <c r="E74" s="95"/>
      <c r="F74" s="88">
        <f t="shared" si="2"/>
        <v>0</v>
      </c>
      <c r="G74" s="88">
        <f t="shared" si="3"/>
        <v>0</v>
      </c>
    </row>
    <row r="75" spans="1:7" s="48" customFormat="1">
      <c r="A75" s="72" t="str">
        <f>'Ref2'!I77</f>
        <v>E1932</v>
      </c>
      <c r="B75" s="72" t="str">
        <f>INDEX('Ref1'!$E:$E,MATCH($A75,'Ref1'!$A:$A,0))</f>
        <v>Dacorum</v>
      </c>
      <c r="C75" s="72" t="str">
        <f>INDEX('Ref2'!$E:$E,MATCH($A75,'Ref2'!$A:$A,0))</f>
        <v>No</v>
      </c>
      <c r="D75" s="86">
        <f>INDEX('1_GrowthAppeals'!$AL:$AL,MATCH($A75,'1_GrowthAppeals'!$A:$A,0))</f>
        <v>0</v>
      </c>
      <c r="E75" s="95"/>
      <c r="F75" s="88">
        <f t="shared" si="2"/>
        <v>0</v>
      </c>
      <c r="G75" s="88">
        <f t="shared" si="3"/>
        <v>0</v>
      </c>
    </row>
    <row r="76" spans="1:7" s="48" customFormat="1">
      <c r="A76" s="72" t="str">
        <f>'Ref2'!I78</f>
        <v>E1301</v>
      </c>
      <c r="B76" s="72" t="str">
        <f>INDEX('Ref1'!$E:$E,MATCH($A76,'Ref1'!$A:$A,0))</f>
        <v>Darlington</v>
      </c>
      <c r="C76" s="72" t="str">
        <f>INDEX('Ref2'!$E:$E,MATCH($A76,'Ref2'!$A:$A,0))</f>
        <v>No</v>
      </c>
      <c r="D76" s="86">
        <f>INDEX('1_GrowthAppeals'!$AL:$AL,MATCH($A76,'1_GrowthAppeals'!$A:$A,0))</f>
        <v>0</v>
      </c>
      <c r="E76" s="95"/>
      <c r="F76" s="88">
        <f t="shared" si="2"/>
        <v>0</v>
      </c>
      <c r="G76" s="88">
        <f t="shared" si="3"/>
        <v>0</v>
      </c>
    </row>
    <row r="77" spans="1:7" s="48" customFormat="1">
      <c r="A77" s="72" t="str">
        <f>'Ref2'!I79</f>
        <v>E2233</v>
      </c>
      <c r="B77" s="72" t="str">
        <f>INDEX('Ref1'!$E:$E,MATCH($A77,'Ref1'!$A:$A,0))</f>
        <v>Dartford</v>
      </c>
      <c r="C77" s="72" t="str">
        <f>INDEX('Ref2'!$E:$E,MATCH($A77,'Ref2'!$A:$A,0))</f>
        <v>No</v>
      </c>
      <c r="D77" s="86">
        <f>INDEX('1_GrowthAppeals'!$AL:$AL,MATCH($A77,'1_GrowthAppeals'!$A:$A,0))</f>
        <v>0</v>
      </c>
      <c r="E77" s="95"/>
      <c r="F77" s="88">
        <f t="shared" si="2"/>
        <v>0</v>
      </c>
      <c r="G77" s="88">
        <f t="shared" si="3"/>
        <v>0</v>
      </c>
    </row>
    <row r="78" spans="1:7" s="48" customFormat="1">
      <c r="A78" s="72" t="str">
        <f>'Ref2'!I80</f>
        <v>E2832</v>
      </c>
      <c r="B78" s="72" t="str">
        <f>INDEX('Ref1'!$E:$E,MATCH($A78,'Ref1'!$A:$A,0))</f>
        <v>Daventry</v>
      </c>
      <c r="C78" s="72" t="str">
        <f>INDEX('Ref2'!$E:$E,MATCH($A78,'Ref2'!$A:$A,0))</f>
        <v>No</v>
      </c>
      <c r="D78" s="86">
        <f>INDEX('1_GrowthAppeals'!$AL:$AL,MATCH($A78,'1_GrowthAppeals'!$A:$A,0))</f>
        <v>0</v>
      </c>
      <c r="E78" s="95"/>
      <c r="F78" s="88">
        <f t="shared" si="2"/>
        <v>0</v>
      </c>
      <c r="G78" s="88">
        <f t="shared" si="3"/>
        <v>0</v>
      </c>
    </row>
    <row r="79" spans="1:7" s="48" customFormat="1">
      <c r="A79" s="72" t="str">
        <f>'Ref2'!I81</f>
        <v>E1001</v>
      </c>
      <c r="B79" s="72" t="str">
        <f>INDEX('Ref1'!$E:$E,MATCH($A79,'Ref1'!$A:$A,0))</f>
        <v>Derby</v>
      </c>
      <c r="C79" s="72" t="str">
        <f>INDEX('Ref2'!$E:$E,MATCH($A79,'Ref2'!$A:$A,0))</f>
        <v>No</v>
      </c>
      <c r="D79" s="86">
        <f>INDEX('1_GrowthAppeals'!$AL:$AL,MATCH($A79,'1_GrowthAppeals'!$A:$A,0))</f>
        <v>0</v>
      </c>
      <c r="E79" s="95"/>
      <c r="F79" s="88">
        <f t="shared" si="2"/>
        <v>0</v>
      </c>
      <c r="G79" s="88">
        <f t="shared" si="3"/>
        <v>0</v>
      </c>
    </row>
    <row r="80" spans="1:7" s="48" customFormat="1">
      <c r="A80" s="72" t="str">
        <f>'Ref2'!I82</f>
        <v>E1035</v>
      </c>
      <c r="B80" s="72" t="str">
        <f>INDEX('Ref1'!$E:$E,MATCH($A80,'Ref1'!$A:$A,0))</f>
        <v>Derbyshire Dales</v>
      </c>
      <c r="C80" s="72" t="str">
        <f>INDEX('Ref2'!$E:$E,MATCH($A80,'Ref2'!$A:$A,0))</f>
        <v>No</v>
      </c>
      <c r="D80" s="86">
        <f>INDEX('1_GrowthAppeals'!$AL:$AL,MATCH($A80,'1_GrowthAppeals'!$A:$A,0))</f>
        <v>0</v>
      </c>
      <c r="E80" s="95"/>
      <c r="F80" s="88">
        <f t="shared" si="2"/>
        <v>0</v>
      </c>
      <c r="G80" s="88">
        <f t="shared" si="3"/>
        <v>0</v>
      </c>
    </row>
    <row r="81" spans="1:7" s="48" customFormat="1">
      <c r="A81" s="72" t="str">
        <f>'Ref2'!I83</f>
        <v>E4402</v>
      </c>
      <c r="B81" s="72" t="str">
        <f>INDEX('Ref1'!$E:$E,MATCH($A81,'Ref1'!$A:$A,0))</f>
        <v>Doncaster</v>
      </c>
      <c r="C81" s="72" t="str">
        <f>INDEX('Ref2'!$E:$E,MATCH($A81,'Ref2'!$A:$A,0))</f>
        <v>No</v>
      </c>
      <c r="D81" s="86">
        <f>INDEX('1_GrowthAppeals'!$AL:$AL,MATCH($A81,'1_GrowthAppeals'!$A:$A,0))</f>
        <v>0</v>
      </c>
      <c r="E81" s="95"/>
      <c r="F81" s="88">
        <f t="shared" si="2"/>
        <v>0</v>
      </c>
      <c r="G81" s="88">
        <f t="shared" si="3"/>
        <v>0</v>
      </c>
    </row>
    <row r="82" spans="1:7" s="48" customFormat="1">
      <c r="A82" s="72" t="str">
        <f>'Ref2'!I84</f>
        <v>E2234</v>
      </c>
      <c r="B82" s="72" t="str">
        <f>INDEX('Ref1'!$E:$E,MATCH($A82,'Ref1'!$A:$A,0))</f>
        <v>Dover</v>
      </c>
      <c r="C82" s="72" t="str">
        <f>INDEX('Ref2'!$E:$E,MATCH($A82,'Ref2'!$A:$A,0))</f>
        <v>No</v>
      </c>
      <c r="D82" s="86">
        <f>INDEX('1_GrowthAppeals'!$AL:$AL,MATCH($A82,'1_GrowthAppeals'!$A:$A,0))</f>
        <v>0</v>
      </c>
      <c r="E82" s="95"/>
      <c r="F82" s="88">
        <f t="shared" si="2"/>
        <v>0</v>
      </c>
      <c r="G82" s="88">
        <f t="shared" si="3"/>
        <v>0</v>
      </c>
    </row>
    <row r="83" spans="1:7" s="48" customFormat="1">
      <c r="A83" s="72" t="str">
        <f>'Ref2'!I85</f>
        <v>E4603</v>
      </c>
      <c r="B83" s="72" t="str">
        <f>INDEX('Ref1'!$E:$E,MATCH($A83,'Ref1'!$A:$A,0))</f>
        <v>Dudley</v>
      </c>
      <c r="C83" s="72" t="str">
        <f>INDEX('Ref2'!$E:$E,MATCH($A83,'Ref2'!$A:$A,0))</f>
        <v>No</v>
      </c>
      <c r="D83" s="86">
        <f>INDEX('1_GrowthAppeals'!$AL:$AL,MATCH($A83,'1_GrowthAppeals'!$A:$A,0))</f>
        <v>0</v>
      </c>
      <c r="E83" s="95"/>
      <c r="F83" s="88">
        <f t="shared" si="2"/>
        <v>0</v>
      </c>
      <c r="G83" s="88">
        <f t="shared" si="3"/>
        <v>0</v>
      </c>
    </row>
    <row r="84" spans="1:7" s="48" customFormat="1">
      <c r="A84" s="72" t="str">
        <f>'Ref2'!I86</f>
        <v>E1302</v>
      </c>
      <c r="B84" s="72" t="str">
        <f>INDEX('Ref1'!$E:$E,MATCH($A84,'Ref1'!$A:$A,0))</f>
        <v>Durham</v>
      </c>
      <c r="C84" s="72" t="str">
        <f>INDEX('Ref2'!$E:$E,MATCH($A84,'Ref2'!$A:$A,0))</f>
        <v>No</v>
      </c>
      <c r="D84" s="86">
        <f>INDEX('1_GrowthAppeals'!$AL:$AL,MATCH($A84,'1_GrowthAppeals'!$A:$A,0))</f>
        <v>0</v>
      </c>
      <c r="E84" s="95"/>
      <c r="F84" s="88">
        <f t="shared" si="2"/>
        <v>0</v>
      </c>
      <c r="G84" s="88">
        <f t="shared" si="3"/>
        <v>0</v>
      </c>
    </row>
    <row r="85" spans="1:7" s="48" customFormat="1">
      <c r="A85" s="72" t="str">
        <f>'Ref2'!I87</f>
        <v>E5036</v>
      </c>
      <c r="B85" s="72" t="str">
        <f>INDEX('Ref1'!$E:$E,MATCH($A85,'Ref1'!$A:$A,0))</f>
        <v>Ealing</v>
      </c>
      <c r="C85" s="72" t="str">
        <f>INDEX('Ref2'!$E:$E,MATCH($A85,'Ref2'!$A:$A,0))</f>
        <v>No</v>
      </c>
      <c r="D85" s="86">
        <f>INDEX('1_GrowthAppeals'!$AL:$AL,MATCH($A85,'1_GrowthAppeals'!$A:$A,0))</f>
        <v>0</v>
      </c>
      <c r="E85" s="95"/>
      <c r="F85" s="88">
        <f t="shared" si="2"/>
        <v>0</v>
      </c>
      <c r="G85" s="88">
        <f t="shared" si="3"/>
        <v>0</v>
      </c>
    </row>
    <row r="86" spans="1:7" s="48" customFormat="1">
      <c r="A86" s="72" t="str">
        <f>'Ref2'!I88</f>
        <v>E0532</v>
      </c>
      <c r="B86" s="72" t="str">
        <f>INDEX('Ref1'!$E:$E,MATCH($A86,'Ref1'!$A:$A,0))</f>
        <v>East Cambridgeshire</v>
      </c>
      <c r="C86" s="72" t="str">
        <f>INDEX('Ref2'!$E:$E,MATCH($A86,'Ref2'!$A:$A,0))</f>
        <v>No</v>
      </c>
      <c r="D86" s="86">
        <f>INDEX('1_GrowthAppeals'!$AL:$AL,MATCH($A86,'1_GrowthAppeals'!$A:$A,0))</f>
        <v>0</v>
      </c>
      <c r="E86" s="95"/>
      <c r="F86" s="88">
        <f t="shared" si="2"/>
        <v>0</v>
      </c>
      <c r="G86" s="88">
        <f t="shared" si="3"/>
        <v>0</v>
      </c>
    </row>
    <row r="87" spans="1:7" s="48" customFormat="1">
      <c r="A87" s="72" t="str">
        <f>'Ref2'!I89</f>
        <v>E1131</v>
      </c>
      <c r="B87" s="72" t="str">
        <f>INDEX('Ref1'!$E:$E,MATCH($A87,'Ref1'!$A:$A,0))</f>
        <v>East Devon</v>
      </c>
      <c r="C87" s="72" t="str">
        <f>INDEX('Ref2'!$E:$E,MATCH($A87,'Ref2'!$A:$A,0))</f>
        <v>No</v>
      </c>
      <c r="D87" s="86">
        <f>INDEX('1_GrowthAppeals'!$AL:$AL,MATCH($A87,'1_GrowthAppeals'!$A:$A,0))</f>
        <v>0</v>
      </c>
      <c r="E87" s="95"/>
      <c r="F87" s="88">
        <f t="shared" si="2"/>
        <v>0</v>
      </c>
      <c r="G87" s="88">
        <f t="shared" si="3"/>
        <v>0</v>
      </c>
    </row>
    <row r="88" spans="1:7" s="48" customFormat="1">
      <c r="A88" s="72" t="str">
        <f>'Ref2'!I90</f>
        <v>E1233</v>
      </c>
      <c r="B88" s="72" t="str">
        <f>INDEX('Ref1'!$E:$E,MATCH($A88,'Ref1'!$A:$A,0))</f>
        <v>East Dorset</v>
      </c>
      <c r="C88" s="72" t="str">
        <f>INDEX('Ref2'!$E:$E,MATCH($A88,'Ref2'!$A:$A,0))</f>
        <v>No</v>
      </c>
      <c r="D88" s="86">
        <f>INDEX('1_GrowthAppeals'!$AL:$AL,MATCH($A88,'1_GrowthAppeals'!$A:$A,0))</f>
        <v>0</v>
      </c>
      <c r="E88" s="95"/>
      <c r="F88" s="88">
        <f t="shared" si="2"/>
        <v>0</v>
      </c>
      <c r="G88" s="88">
        <f t="shared" si="3"/>
        <v>0</v>
      </c>
    </row>
    <row r="89" spans="1:7" s="48" customFormat="1">
      <c r="A89" s="72" t="str">
        <f>'Ref2'!I91</f>
        <v>E1732</v>
      </c>
      <c r="B89" s="72" t="str">
        <f>INDEX('Ref1'!$E:$E,MATCH($A89,'Ref1'!$A:$A,0))</f>
        <v>East Hampshire</v>
      </c>
      <c r="C89" s="72" t="str">
        <f>INDEX('Ref2'!$E:$E,MATCH($A89,'Ref2'!$A:$A,0))</f>
        <v>No</v>
      </c>
      <c r="D89" s="86">
        <f>INDEX('1_GrowthAppeals'!$AL:$AL,MATCH($A89,'1_GrowthAppeals'!$A:$A,0))</f>
        <v>0</v>
      </c>
      <c r="E89" s="95"/>
      <c r="F89" s="88">
        <f t="shared" si="2"/>
        <v>0</v>
      </c>
      <c r="G89" s="88">
        <f t="shared" si="3"/>
        <v>0</v>
      </c>
    </row>
    <row r="90" spans="1:7" s="48" customFormat="1">
      <c r="A90" s="72" t="str">
        <f>'Ref2'!I92</f>
        <v>E1933</v>
      </c>
      <c r="B90" s="72" t="str">
        <f>INDEX('Ref1'!$E:$E,MATCH($A90,'Ref1'!$A:$A,0))</f>
        <v>East Hertfordshire</v>
      </c>
      <c r="C90" s="72" t="str">
        <f>INDEX('Ref2'!$E:$E,MATCH($A90,'Ref2'!$A:$A,0))</f>
        <v>No</v>
      </c>
      <c r="D90" s="86">
        <f>INDEX('1_GrowthAppeals'!$AL:$AL,MATCH($A90,'1_GrowthAppeals'!$A:$A,0))</f>
        <v>0</v>
      </c>
      <c r="E90" s="95"/>
      <c r="F90" s="88">
        <f t="shared" si="2"/>
        <v>0</v>
      </c>
      <c r="G90" s="88">
        <f t="shared" si="3"/>
        <v>0</v>
      </c>
    </row>
    <row r="91" spans="1:7" s="48" customFormat="1">
      <c r="A91" s="72" t="str">
        <f>'Ref2'!I93</f>
        <v>E2532</v>
      </c>
      <c r="B91" s="72" t="str">
        <f>INDEX('Ref1'!$E:$E,MATCH($A91,'Ref1'!$A:$A,0))</f>
        <v>East Lindsey</v>
      </c>
      <c r="C91" s="72" t="str">
        <f>INDEX('Ref2'!$E:$E,MATCH($A91,'Ref2'!$A:$A,0))</f>
        <v>No</v>
      </c>
      <c r="D91" s="86">
        <f>INDEX('1_GrowthAppeals'!$AL:$AL,MATCH($A91,'1_GrowthAppeals'!$A:$A,0))</f>
        <v>0</v>
      </c>
      <c r="E91" s="95"/>
      <c r="F91" s="88">
        <f t="shared" si="2"/>
        <v>0</v>
      </c>
      <c r="G91" s="88">
        <f t="shared" si="3"/>
        <v>0</v>
      </c>
    </row>
    <row r="92" spans="1:7" s="48" customFormat="1">
      <c r="A92" s="72" t="str">
        <f>'Ref2'!I94</f>
        <v>E2833</v>
      </c>
      <c r="B92" s="72" t="str">
        <f>INDEX('Ref1'!$E:$E,MATCH($A92,'Ref1'!$A:$A,0))</f>
        <v>East Northamptonshire</v>
      </c>
      <c r="C92" s="72" t="str">
        <f>INDEX('Ref2'!$E:$E,MATCH($A92,'Ref2'!$A:$A,0))</f>
        <v>No</v>
      </c>
      <c r="D92" s="86">
        <f>INDEX('1_GrowthAppeals'!$AL:$AL,MATCH($A92,'1_GrowthAppeals'!$A:$A,0))</f>
        <v>0</v>
      </c>
      <c r="E92" s="95"/>
      <c r="F92" s="88">
        <f t="shared" si="2"/>
        <v>0</v>
      </c>
      <c r="G92" s="88">
        <f t="shared" si="3"/>
        <v>0</v>
      </c>
    </row>
    <row r="93" spans="1:7" s="48" customFormat="1">
      <c r="A93" s="72" t="str">
        <f>'Ref2'!I95</f>
        <v>E2001</v>
      </c>
      <c r="B93" s="72" t="str">
        <f>INDEX('Ref1'!$E:$E,MATCH($A93,'Ref1'!$A:$A,0))</f>
        <v>East Riding of Yorkshire</v>
      </c>
      <c r="C93" s="72" t="str">
        <f>INDEX('Ref2'!$E:$E,MATCH($A93,'Ref2'!$A:$A,0))</f>
        <v>No</v>
      </c>
      <c r="D93" s="86">
        <f>INDEX('1_GrowthAppeals'!$AL:$AL,MATCH($A93,'1_GrowthAppeals'!$A:$A,0))</f>
        <v>0</v>
      </c>
      <c r="E93" s="95"/>
      <c r="F93" s="88">
        <f t="shared" si="2"/>
        <v>0</v>
      </c>
      <c r="G93" s="88">
        <f t="shared" si="3"/>
        <v>0</v>
      </c>
    </row>
    <row r="94" spans="1:7" s="48" customFormat="1">
      <c r="A94" s="72" t="str">
        <f>'Ref2'!I96</f>
        <v>E3432</v>
      </c>
      <c r="B94" s="72" t="str">
        <f>INDEX('Ref1'!$E:$E,MATCH($A94,'Ref1'!$A:$A,0))</f>
        <v>East Staffordshire</v>
      </c>
      <c r="C94" s="72" t="str">
        <f>INDEX('Ref2'!$E:$E,MATCH($A94,'Ref2'!$A:$A,0))</f>
        <v>No</v>
      </c>
      <c r="D94" s="86">
        <f>INDEX('1_GrowthAppeals'!$AL:$AL,MATCH($A94,'1_GrowthAppeals'!$A:$A,0))</f>
        <v>0</v>
      </c>
      <c r="E94" s="95"/>
      <c r="F94" s="88">
        <f t="shared" si="2"/>
        <v>0</v>
      </c>
      <c r="G94" s="88">
        <f t="shared" si="3"/>
        <v>0</v>
      </c>
    </row>
    <row r="95" spans="1:7" s="48" customFormat="1">
      <c r="A95" s="72" t="str">
        <f>'Ref2'!I97</f>
        <v>E1432</v>
      </c>
      <c r="B95" s="72" t="str">
        <f>INDEX('Ref1'!$E:$E,MATCH($A95,'Ref1'!$A:$A,0))</f>
        <v>Eastbourne</v>
      </c>
      <c r="C95" s="72" t="str">
        <f>INDEX('Ref2'!$E:$E,MATCH($A95,'Ref2'!$A:$A,0))</f>
        <v>No</v>
      </c>
      <c r="D95" s="86">
        <f>INDEX('1_GrowthAppeals'!$AL:$AL,MATCH($A95,'1_GrowthAppeals'!$A:$A,0))</f>
        <v>0</v>
      </c>
      <c r="E95" s="95"/>
      <c r="F95" s="88">
        <f t="shared" si="2"/>
        <v>0</v>
      </c>
      <c r="G95" s="88">
        <f t="shared" si="3"/>
        <v>0</v>
      </c>
    </row>
    <row r="96" spans="1:7" s="48" customFormat="1">
      <c r="A96" s="72" t="str">
        <f>'Ref2'!I98</f>
        <v>E1733</v>
      </c>
      <c r="B96" s="72" t="str">
        <f>INDEX('Ref1'!$E:$E,MATCH($A96,'Ref1'!$A:$A,0))</f>
        <v>Eastleigh</v>
      </c>
      <c r="C96" s="72" t="str">
        <f>INDEX('Ref2'!$E:$E,MATCH($A96,'Ref2'!$A:$A,0))</f>
        <v>No</v>
      </c>
      <c r="D96" s="86">
        <f>INDEX('1_GrowthAppeals'!$AL:$AL,MATCH($A96,'1_GrowthAppeals'!$A:$A,0))</f>
        <v>0</v>
      </c>
      <c r="E96" s="95"/>
      <c r="F96" s="88">
        <f t="shared" si="2"/>
        <v>0</v>
      </c>
      <c r="G96" s="88">
        <f t="shared" si="3"/>
        <v>0</v>
      </c>
    </row>
    <row r="97" spans="1:7" s="48" customFormat="1">
      <c r="A97" s="72" t="str">
        <f>'Ref2'!I99</f>
        <v>E0935</v>
      </c>
      <c r="B97" s="72" t="str">
        <f>INDEX('Ref1'!$E:$E,MATCH($A97,'Ref1'!$A:$A,0))</f>
        <v>Eden</v>
      </c>
      <c r="C97" s="72" t="str">
        <f>INDEX('Ref2'!$E:$E,MATCH($A97,'Ref2'!$A:$A,0))</f>
        <v>No</v>
      </c>
      <c r="D97" s="86">
        <f>INDEX('1_GrowthAppeals'!$AL:$AL,MATCH($A97,'1_GrowthAppeals'!$A:$A,0))</f>
        <v>0</v>
      </c>
      <c r="E97" s="95"/>
      <c r="F97" s="88">
        <f t="shared" si="2"/>
        <v>0</v>
      </c>
      <c r="G97" s="88">
        <f t="shared" si="3"/>
        <v>0</v>
      </c>
    </row>
    <row r="98" spans="1:7" s="48" customFormat="1">
      <c r="A98" s="72" t="str">
        <f>'Ref2'!I100</f>
        <v>E3631</v>
      </c>
      <c r="B98" s="72" t="str">
        <f>INDEX('Ref1'!$E:$E,MATCH($A98,'Ref1'!$A:$A,0))</f>
        <v>Elmbridge</v>
      </c>
      <c r="C98" s="72" t="str">
        <f>INDEX('Ref2'!$E:$E,MATCH($A98,'Ref2'!$A:$A,0))</f>
        <v>No</v>
      </c>
      <c r="D98" s="86">
        <f>INDEX('1_GrowthAppeals'!$AL:$AL,MATCH($A98,'1_GrowthAppeals'!$A:$A,0))</f>
        <v>0</v>
      </c>
      <c r="E98" s="95"/>
      <c r="F98" s="88">
        <f t="shared" si="2"/>
        <v>0</v>
      </c>
      <c r="G98" s="88">
        <f t="shared" si="3"/>
        <v>0</v>
      </c>
    </row>
    <row r="99" spans="1:7" s="48" customFormat="1">
      <c r="A99" s="72" t="str">
        <f>'Ref2'!I101</f>
        <v>E5037</v>
      </c>
      <c r="B99" s="72" t="str">
        <f>INDEX('Ref1'!$E:$E,MATCH($A99,'Ref1'!$A:$A,0))</f>
        <v>Enfield</v>
      </c>
      <c r="C99" s="72" t="str">
        <f>INDEX('Ref2'!$E:$E,MATCH($A99,'Ref2'!$A:$A,0))</f>
        <v>No</v>
      </c>
      <c r="D99" s="86">
        <f>INDEX('1_GrowthAppeals'!$AL:$AL,MATCH($A99,'1_GrowthAppeals'!$A:$A,0))</f>
        <v>0</v>
      </c>
      <c r="E99" s="95"/>
      <c r="F99" s="88">
        <f t="shared" si="2"/>
        <v>0</v>
      </c>
      <c r="G99" s="88">
        <f t="shared" si="3"/>
        <v>0</v>
      </c>
    </row>
    <row r="100" spans="1:7" s="48" customFormat="1">
      <c r="A100" s="72" t="str">
        <f>'Ref2'!I102</f>
        <v>E1537</v>
      </c>
      <c r="B100" s="72" t="str">
        <f>INDEX('Ref1'!$E:$E,MATCH($A100,'Ref1'!$A:$A,0))</f>
        <v>Epping Forest</v>
      </c>
      <c r="C100" s="72" t="str">
        <f>INDEX('Ref2'!$E:$E,MATCH($A100,'Ref2'!$A:$A,0))</f>
        <v>No</v>
      </c>
      <c r="D100" s="86">
        <f>INDEX('1_GrowthAppeals'!$AL:$AL,MATCH($A100,'1_GrowthAppeals'!$A:$A,0))</f>
        <v>0</v>
      </c>
      <c r="E100" s="95"/>
      <c r="F100" s="88">
        <f t="shared" si="2"/>
        <v>0</v>
      </c>
      <c r="G100" s="88">
        <f t="shared" si="3"/>
        <v>0</v>
      </c>
    </row>
    <row r="101" spans="1:7" s="48" customFormat="1">
      <c r="A101" s="72" t="str">
        <f>'Ref2'!I103</f>
        <v>E3632</v>
      </c>
      <c r="B101" s="72" t="str">
        <f>INDEX('Ref1'!$E:$E,MATCH($A101,'Ref1'!$A:$A,0))</f>
        <v>Epsom and Ewell</v>
      </c>
      <c r="C101" s="72" t="str">
        <f>INDEX('Ref2'!$E:$E,MATCH($A101,'Ref2'!$A:$A,0))</f>
        <v>No</v>
      </c>
      <c r="D101" s="86">
        <f>INDEX('1_GrowthAppeals'!$AL:$AL,MATCH($A101,'1_GrowthAppeals'!$A:$A,0))</f>
        <v>0</v>
      </c>
      <c r="E101" s="95"/>
      <c r="F101" s="88">
        <f t="shared" si="2"/>
        <v>0</v>
      </c>
      <c r="G101" s="88">
        <f t="shared" si="3"/>
        <v>0</v>
      </c>
    </row>
    <row r="102" spans="1:7" s="48" customFormat="1">
      <c r="A102" s="72" t="str">
        <f>'Ref2'!I104</f>
        <v>E1036</v>
      </c>
      <c r="B102" s="72" t="str">
        <f>INDEX('Ref1'!$E:$E,MATCH($A102,'Ref1'!$A:$A,0))</f>
        <v>Erewash</v>
      </c>
      <c r="C102" s="72" t="str">
        <f>INDEX('Ref2'!$E:$E,MATCH($A102,'Ref2'!$A:$A,0))</f>
        <v>No</v>
      </c>
      <c r="D102" s="86">
        <f>INDEX('1_GrowthAppeals'!$AL:$AL,MATCH($A102,'1_GrowthAppeals'!$A:$A,0))</f>
        <v>0</v>
      </c>
      <c r="E102" s="95"/>
      <c r="F102" s="88">
        <f t="shared" si="2"/>
        <v>0</v>
      </c>
      <c r="G102" s="88">
        <f t="shared" si="3"/>
        <v>0</v>
      </c>
    </row>
    <row r="103" spans="1:7" s="48" customFormat="1">
      <c r="A103" s="72" t="str">
        <f>'Ref2'!I105</f>
        <v>E1132</v>
      </c>
      <c r="B103" s="72" t="str">
        <f>INDEX('Ref1'!$E:$E,MATCH($A103,'Ref1'!$A:$A,0))</f>
        <v>Exeter</v>
      </c>
      <c r="C103" s="72" t="str">
        <f>INDEX('Ref2'!$E:$E,MATCH($A103,'Ref2'!$A:$A,0))</f>
        <v>No</v>
      </c>
      <c r="D103" s="86">
        <f>INDEX('1_GrowthAppeals'!$AL:$AL,MATCH($A103,'1_GrowthAppeals'!$A:$A,0))</f>
        <v>0</v>
      </c>
      <c r="E103" s="95"/>
      <c r="F103" s="88">
        <f t="shared" si="2"/>
        <v>0</v>
      </c>
      <c r="G103" s="88">
        <f t="shared" si="3"/>
        <v>0</v>
      </c>
    </row>
    <row r="104" spans="1:7" s="48" customFormat="1">
      <c r="A104" s="72" t="str">
        <f>'Ref2'!I106</f>
        <v>E1734</v>
      </c>
      <c r="B104" s="72" t="str">
        <f>INDEX('Ref1'!$E:$E,MATCH($A104,'Ref1'!$A:$A,0))</f>
        <v>Fareham</v>
      </c>
      <c r="C104" s="72" t="str">
        <f>INDEX('Ref2'!$E:$E,MATCH($A104,'Ref2'!$A:$A,0))</f>
        <v>No</v>
      </c>
      <c r="D104" s="86">
        <f>INDEX('1_GrowthAppeals'!$AL:$AL,MATCH($A104,'1_GrowthAppeals'!$A:$A,0))</f>
        <v>0</v>
      </c>
      <c r="E104" s="95"/>
      <c r="F104" s="88">
        <f t="shared" si="2"/>
        <v>0</v>
      </c>
      <c r="G104" s="88">
        <f t="shared" si="3"/>
        <v>0</v>
      </c>
    </row>
    <row r="105" spans="1:7" s="48" customFormat="1">
      <c r="A105" s="72" t="str">
        <f>'Ref2'!I107</f>
        <v>E0533</v>
      </c>
      <c r="B105" s="72" t="str">
        <f>INDEX('Ref1'!$E:$E,MATCH($A105,'Ref1'!$A:$A,0))</f>
        <v>Fenland</v>
      </c>
      <c r="C105" s="72" t="str">
        <f>INDEX('Ref2'!$E:$E,MATCH($A105,'Ref2'!$A:$A,0))</f>
        <v>No</v>
      </c>
      <c r="D105" s="86">
        <f>INDEX('1_GrowthAppeals'!$AL:$AL,MATCH($A105,'1_GrowthAppeals'!$A:$A,0))</f>
        <v>0</v>
      </c>
      <c r="E105" s="95"/>
      <c r="F105" s="88">
        <f t="shared" si="2"/>
        <v>0</v>
      </c>
      <c r="G105" s="88">
        <f t="shared" si="3"/>
        <v>0</v>
      </c>
    </row>
    <row r="106" spans="1:7" s="48" customFormat="1">
      <c r="A106" s="72" t="str">
        <f>'Ref2'!I108</f>
        <v>E3532</v>
      </c>
      <c r="B106" s="72" t="str">
        <f>INDEX('Ref1'!$E:$E,MATCH($A106,'Ref1'!$A:$A,0))</f>
        <v>Forest Heath</v>
      </c>
      <c r="C106" s="72" t="str">
        <f>INDEX('Ref2'!$E:$E,MATCH($A106,'Ref2'!$A:$A,0))</f>
        <v>No</v>
      </c>
      <c r="D106" s="86">
        <f>INDEX('1_GrowthAppeals'!$AL:$AL,MATCH($A106,'1_GrowthAppeals'!$A:$A,0))</f>
        <v>0</v>
      </c>
      <c r="E106" s="95"/>
      <c r="F106" s="88">
        <f t="shared" si="2"/>
        <v>0</v>
      </c>
      <c r="G106" s="88">
        <f t="shared" si="3"/>
        <v>0</v>
      </c>
    </row>
    <row r="107" spans="1:7" s="48" customFormat="1">
      <c r="A107" s="72" t="str">
        <f>'Ref2'!I109</f>
        <v>E1633</v>
      </c>
      <c r="B107" s="72" t="str">
        <f>INDEX('Ref1'!$E:$E,MATCH($A107,'Ref1'!$A:$A,0))</f>
        <v>Forest of Dean</v>
      </c>
      <c r="C107" s="72" t="str">
        <f>INDEX('Ref2'!$E:$E,MATCH($A107,'Ref2'!$A:$A,0))</f>
        <v>No</v>
      </c>
      <c r="D107" s="86">
        <f>INDEX('1_GrowthAppeals'!$AL:$AL,MATCH($A107,'1_GrowthAppeals'!$A:$A,0))</f>
        <v>0</v>
      </c>
      <c r="E107" s="95"/>
      <c r="F107" s="88">
        <f t="shared" si="2"/>
        <v>0</v>
      </c>
      <c r="G107" s="88">
        <f t="shared" si="3"/>
        <v>0</v>
      </c>
    </row>
    <row r="108" spans="1:7" s="48" customFormat="1">
      <c r="A108" s="72" t="str">
        <f>'Ref2'!I110</f>
        <v>E2335</v>
      </c>
      <c r="B108" s="72" t="str">
        <f>INDEX('Ref1'!$E:$E,MATCH($A108,'Ref1'!$A:$A,0))</f>
        <v>Fylde</v>
      </c>
      <c r="C108" s="72" t="str">
        <f>INDEX('Ref2'!$E:$E,MATCH($A108,'Ref2'!$A:$A,0))</f>
        <v>No</v>
      </c>
      <c r="D108" s="86">
        <f>INDEX('1_GrowthAppeals'!$AL:$AL,MATCH($A108,'1_GrowthAppeals'!$A:$A,0))</f>
        <v>0</v>
      </c>
      <c r="E108" s="95"/>
      <c r="F108" s="88">
        <f t="shared" si="2"/>
        <v>0</v>
      </c>
      <c r="G108" s="88">
        <f t="shared" si="3"/>
        <v>0</v>
      </c>
    </row>
    <row r="109" spans="1:7" s="48" customFormat="1">
      <c r="A109" s="72" t="str">
        <f>'Ref2'!I111</f>
        <v>E4501</v>
      </c>
      <c r="B109" s="72" t="str">
        <f>INDEX('Ref1'!$E:$E,MATCH($A109,'Ref1'!$A:$A,0))</f>
        <v>Gateshead</v>
      </c>
      <c r="C109" s="72" t="str">
        <f>INDEX('Ref2'!$E:$E,MATCH($A109,'Ref2'!$A:$A,0))</f>
        <v>No</v>
      </c>
      <c r="D109" s="86">
        <f>INDEX('1_GrowthAppeals'!$AL:$AL,MATCH($A109,'1_GrowthAppeals'!$A:$A,0))</f>
        <v>0</v>
      </c>
      <c r="E109" s="95"/>
      <c r="F109" s="88">
        <f t="shared" si="2"/>
        <v>0</v>
      </c>
      <c r="G109" s="88">
        <f t="shared" si="3"/>
        <v>0</v>
      </c>
    </row>
    <row r="110" spans="1:7" s="48" customFormat="1">
      <c r="A110" s="72" t="str">
        <f>'Ref2'!I112</f>
        <v>E3034</v>
      </c>
      <c r="B110" s="72" t="str">
        <f>INDEX('Ref1'!$E:$E,MATCH($A110,'Ref1'!$A:$A,0))</f>
        <v>Gedling</v>
      </c>
      <c r="C110" s="72" t="str">
        <f>INDEX('Ref2'!$E:$E,MATCH($A110,'Ref2'!$A:$A,0))</f>
        <v>No</v>
      </c>
      <c r="D110" s="86">
        <f>INDEX('1_GrowthAppeals'!$AL:$AL,MATCH($A110,'1_GrowthAppeals'!$A:$A,0))</f>
        <v>0</v>
      </c>
      <c r="E110" s="95"/>
      <c r="F110" s="88">
        <f t="shared" si="2"/>
        <v>0</v>
      </c>
      <c r="G110" s="88">
        <f t="shared" si="3"/>
        <v>0</v>
      </c>
    </row>
    <row r="111" spans="1:7" s="48" customFormat="1">
      <c r="A111" s="72" t="str">
        <f>'Ref2'!I113</f>
        <v>E1634</v>
      </c>
      <c r="B111" s="72" t="str">
        <f>INDEX('Ref1'!$E:$E,MATCH($A111,'Ref1'!$A:$A,0))</f>
        <v>Gloucester</v>
      </c>
      <c r="C111" s="72" t="str">
        <f>INDEX('Ref2'!$E:$E,MATCH($A111,'Ref2'!$A:$A,0))</f>
        <v>No</v>
      </c>
      <c r="D111" s="86">
        <f>INDEX('1_GrowthAppeals'!$AL:$AL,MATCH($A111,'1_GrowthAppeals'!$A:$A,0))</f>
        <v>0</v>
      </c>
      <c r="E111" s="95"/>
      <c r="F111" s="88">
        <f t="shared" si="2"/>
        <v>0</v>
      </c>
      <c r="G111" s="88">
        <f t="shared" si="3"/>
        <v>0</v>
      </c>
    </row>
    <row r="112" spans="1:7" s="48" customFormat="1">
      <c r="A112" s="72" t="str">
        <f>'Ref2'!I114</f>
        <v>E1735</v>
      </c>
      <c r="B112" s="72" t="str">
        <f>INDEX('Ref1'!$E:$E,MATCH($A112,'Ref1'!$A:$A,0))</f>
        <v>Gosport</v>
      </c>
      <c r="C112" s="72" t="str">
        <f>INDEX('Ref2'!$E:$E,MATCH($A112,'Ref2'!$A:$A,0))</f>
        <v>No</v>
      </c>
      <c r="D112" s="86">
        <f>INDEX('1_GrowthAppeals'!$AL:$AL,MATCH($A112,'1_GrowthAppeals'!$A:$A,0))</f>
        <v>0</v>
      </c>
      <c r="E112" s="95"/>
      <c r="F112" s="88">
        <f t="shared" si="2"/>
        <v>0</v>
      </c>
      <c r="G112" s="88">
        <f t="shared" si="3"/>
        <v>0</v>
      </c>
    </row>
    <row r="113" spans="1:7" s="48" customFormat="1">
      <c r="A113" s="72" t="str">
        <f>'Ref2'!I115</f>
        <v>E2236</v>
      </c>
      <c r="B113" s="72" t="str">
        <f>INDEX('Ref1'!$E:$E,MATCH($A113,'Ref1'!$A:$A,0))</f>
        <v>Gravesham</v>
      </c>
      <c r="C113" s="72" t="str">
        <f>INDEX('Ref2'!$E:$E,MATCH($A113,'Ref2'!$A:$A,0))</f>
        <v>No</v>
      </c>
      <c r="D113" s="86">
        <f>INDEX('1_GrowthAppeals'!$AL:$AL,MATCH($A113,'1_GrowthAppeals'!$A:$A,0))</f>
        <v>0</v>
      </c>
      <c r="E113" s="95"/>
      <c r="F113" s="88">
        <f t="shared" si="2"/>
        <v>0</v>
      </c>
      <c r="G113" s="88">
        <f t="shared" si="3"/>
        <v>0</v>
      </c>
    </row>
    <row r="114" spans="1:7" s="48" customFormat="1">
      <c r="A114" s="72" t="str">
        <f>'Ref2'!I116</f>
        <v>E2633</v>
      </c>
      <c r="B114" s="72" t="str">
        <f>INDEX('Ref1'!$E:$E,MATCH($A114,'Ref1'!$A:$A,0))</f>
        <v>Great Yarmouth</v>
      </c>
      <c r="C114" s="72" t="str">
        <f>INDEX('Ref2'!$E:$E,MATCH($A114,'Ref2'!$A:$A,0))</f>
        <v>No</v>
      </c>
      <c r="D114" s="86">
        <f>INDEX('1_GrowthAppeals'!$AL:$AL,MATCH($A114,'1_GrowthAppeals'!$A:$A,0))</f>
        <v>0</v>
      </c>
      <c r="E114" s="95"/>
      <c r="F114" s="88">
        <f t="shared" si="2"/>
        <v>0</v>
      </c>
      <c r="G114" s="88">
        <f t="shared" si="3"/>
        <v>0</v>
      </c>
    </row>
    <row r="115" spans="1:7" s="48" customFormat="1">
      <c r="A115" s="72" t="str">
        <f>'Ref2'!I117</f>
        <v>E5012</v>
      </c>
      <c r="B115" s="72" t="str">
        <f>INDEX('Ref1'!$E:$E,MATCH($A115,'Ref1'!$A:$A,0))</f>
        <v>Greenwich</v>
      </c>
      <c r="C115" s="72" t="str">
        <f>INDEX('Ref2'!$E:$E,MATCH($A115,'Ref2'!$A:$A,0))</f>
        <v>No</v>
      </c>
      <c r="D115" s="86">
        <f>INDEX('1_GrowthAppeals'!$AL:$AL,MATCH($A115,'1_GrowthAppeals'!$A:$A,0))</f>
        <v>0</v>
      </c>
      <c r="E115" s="95"/>
      <c r="F115" s="88">
        <f t="shared" si="2"/>
        <v>0</v>
      </c>
      <c r="G115" s="88">
        <f t="shared" si="3"/>
        <v>0</v>
      </c>
    </row>
    <row r="116" spans="1:7" s="48" customFormat="1">
      <c r="A116" s="72" t="str">
        <f>'Ref2'!I118</f>
        <v>E3633</v>
      </c>
      <c r="B116" s="72" t="str">
        <f>INDEX('Ref1'!$E:$E,MATCH($A116,'Ref1'!$A:$A,0))</f>
        <v>Guildford</v>
      </c>
      <c r="C116" s="72" t="str">
        <f>INDEX('Ref2'!$E:$E,MATCH($A116,'Ref2'!$A:$A,0))</f>
        <v>No</v>
      </c>
      <c r="D116" s="86">
        <f>INDEX('1_GrowthAppeals'!$AL:$AL,MATCH($A116,'1_GrowthAppeals'!$A:$A,0))</f>
        <v>0</v>
      </c>
      <c r="E116" s="95"/>
      <c r="F116" s="88">
        <f t="shared" si="2"/>
        <v>0</v>
      </c>
      <c r="G116" s="88">
        <f t="shared" si="3"/>
        <v>0</v>
      </c>
    </row>
    <row r="117" spans="1:7" s="48" customFormat="1">
      <c r="A117" s="72" t="str">
        <f>'Ref2'!I119</f>
        <v>E5013</v>
      </c>
      <c r="B117" s="72" t="str">
        <f>INDEX('Ref1'!$E:$E,MATCH($A117,'Ref1'!$A:$A,0))</f>
        <v>Hackney</v>
      </c>
      <c r="C117" s="72" t="str">
        <f>INDEX('Ref2'!$E:$E,MATCH($A117,'Ref2'!$A:$A,0))</f>
        <v>No</v>
      </c>
      <c r="D117" s="86">
        <f>INDEX('1_GrowthAppeals'!$AL:$AL,MATCH($A117,'1_GrowthAppeals'!$A:$A,0))</f>
        <v>0</v>
      </c>
      <c r="E117" s="95"/>
      <c r="F117" s="88">
        <f t="shared" si="2"/>
        <v>0</v>
      </c>
      <c r="G117" s="88">
        <f t="shared" si="3"/>
        <v>0</v>
      </c>
    </row>
    <row r="118" spans="1:7" s="48" customFormat="1">
      <c r="A118" s="72" t="str">
        <f>'Ref2'!I120</f>
        <v>E0601</v>
      </c>
      <c r="B118" s="72" t="str">
        <f>INDEX('Ref1'!$E:$E,MATCH($A118,'Ref1'!$A:$A,0))</f>
        <v>Halton</v>
      </c>
      <c r="C118" s="72" t="str">
        <f>INDEX('Ref2'!$E:$E,MATCH($A118,'Ref2'!$A:$A,0))</f>
        <v>No</v>
      </c>
      <c r="D118" s="86">
        <f>INDEX('1_GrowthAppeals'!$AL:$AL,MATCH($A118,'1_GrowthAppeals'!$A:$A,0))</f>
        <v>0</v>
      </c>
      <c r="E118" s="95"/>
      <c r="F118" s="88">
        <f t="shared" si="2"/>
        <v>0</v>
      </c>
      <c r="G118" s="88">
        <f t="shared" si="3"/>
        <v>0</v>
      </c>
    </row>
    <row r="119" spans="1:7" s="48" customFormat="1">
      <c r="A119" s="72" t="str">
        <f>'Ref2'!I121</f>
        <v>E2732</v>
      </c>
      <c r="B119" s="72" t="str">
        <f>INDEX('Ref1'!$E:$E,MATCH($A119,'Ref1'!$A:$A,0))</f>
        <v>Hambleton</v>
      </c>
      <c r="C119" s="72" t="str">
        <f>INDEX('Ref2'!$E:$E,MATCH($A119,'Ref2'!$A:$A,0))</f>
        <v>No</v>
      </c>
      <c r="D119" s="86">
        <f>INDEX('1_GrowthAppeals'!$AL:$AL,MATCH($A119,'1_GrowthAppeals'!$A:$A,0))</f>
        <v>0</v>
      </c>
      <c r="E119" s="95"/>
      <c r="F119" s="88">
        <f t="shared" si="2"/>
        <v>0</v>
      </c>
      <c r="G119" s="88">
        <f t="shared" si="3"/>
        <v>0</v>
      </c>
    </row>
    <row r="120" spans="1:7" s="48" customFormat="1">
      <c r="A120" s="72" t="str">
        <f>'Ref2'!I122</f>
        <v>E5014</v>
      </c>
      <c r="B120" s="72" t="str">
        <f>INDEX('Ref1'!$E:$E,MATCH($A120,'Ref1'!$A:$A,0))</f>
        <v>Hammersmith and Fulham</v>
      </c>
      <c r="C120" s="72" t="str">
        <f>INDEX('Ref2'!$E:$E,MATCH($A120,'Ref2'!$A:$A,0))</f>
        <v>No</v>
      </c>
      <c r="D120" s="86">
        <f>INDEX('1_GrowthAppeals'!$AL:$AL,MATCH($A120,'1_GrowthAppeals'!$A:$A,0))</f>
        <v>0</v>
      </c>
      <c r="E120" s="95"/>
      <c r="F120" s="88">
        <f t="shared" si="2"/>
        <v>0</v>
      </c>
      <c r="G120" s="88">
        <f t="shared" si="3"/>
        <v>0</v>
      </c>
    </row>
    <row r="121" spans="1:7" s="48" customFormat="1">
      <c r="A121" s="72" t="str">
        <f>'Ref2'!I123</f>
        <v>E2433</v>
      </c>
      <c r="B121" s="72" t="str">
        <f>INDEX('Ref1'!$E:$E,MATCH($A121,'Ref1'!$A:$A,0))</f>
        <v>Harborough</v>
      </c>
      <c r="C121" s="72" t="str">
        <f>INDEX('Ref2'!$E:$E,MATCH($A121,'Ref2'!$A:$A,0))</f>
        <v>No</v>
      </c>
      <c r="D121" s="86">
        <f>INDEX('1_GrowthAppeals'!$AL:$AL,MATCH($A121,'1_GrowthAppeals'!$A:$A,0))</f>
        <v>0</v>
      </c>
      <c r="E121" s="95"/>
      <c r="F121" s="88">
        <f t="shared" si="2"/>
        <v>0</v>
      </c>
      <c r="G121" s="88">
        <f t="shared" si="3"/>
        <v>0</v>
      </c>
    </row>
    <row r="122" spans="1:7" s="48" customFormat="1">
      <c r="A122" s="72" t="str">
        <f>'Ref2'!I124</f>
        <v>E5038</v>
      </c>
      <c r="B122" s="72" t="str">
        <f>INDEX('Ref1'!$E:$E,MATCH($A122,'Ref1'!$A:$A,0))</f>
        <v>Haringey</v>
      </c>
      <c r="C122" s="72" t="str">
        <f>INDEX('Ref2'!$E:$E,MATCH($A122,'Ref2'!$A:$A,0))</f>
        <v>No</v>
      </c>
      <c r="D122" s="86">
        <f>INDEX('1_GrowthAppeals'!$AL:$AL,MATCH($A122,'1_GrowthAppeals'!$A:$A,0))</f>
        <v>0</v>
      </c>
      <c r="E122" s="95"/>
      <c r="F122" s="88">
        <f t="shared" si="2"/>
        <v>0</v>
      </c>
      <c r="G122" s="88">
        <f t="shared" si="3"/>
        <v>0</v>
      </c>
    </row>
    <row r="123" spans="1:7" s="48" customFormat="1">
      <c r="A123" s="72" t="str">
        <f>'Ref2'!I125</f>
        <v>E1538</v>
      </c>
      <c r="B123" s="72" t="str">
        <f>INDEX('Ref1'!$E:$E,MATCH($A123,'Ref1'!$A:$A,0))</f>
        <v>Harlow</v>
      </c>
      <c r="C123" s="72" t="str">
        <f>INDEX('Ref2'!$E:$E,MATCH($A123,'Ref2'!$A:$A,0))</f>
        <v>No</v>
      </c>
      <c r="D123" s="86">
        <f>INDEX('1_GrowthAppeals'!$AL:$AL,MATCH($A123,'1_GrowthAppeals'!$A:$A,0))</f>
        <v>0</v>
      </c>
      <c r="E123" s="95"/>
      <c r="F123" s="88">
        <f t="shared" si="2"/>
        <v>0</v>
      </c>
      <c r="G123" s="88">
        <f t="shared" si="3"/>
        <v>0</v>
      </c>
    </row>
    <row r="124" spans="1:7" s="48" customFormat="1">
      <c r="A124" s="72" t="str">
        <f>'Ref2'!I126</f>
        <v>E2753</v>
      </c>
      <c r="B124" s="72" t="str">
        <f>INDEX('Ref1'!$E:$E,MATCH($A124,'Ref1'!$A:$A,0))</f>
        <v>Harrogate</v>
      </c>
      <c r="C124" s="72" t="str">
        <f>INDEX('Ref2'!$E:$E,MATCH($A124,'Ref2'!$A:$A,0))</f>
        <v>No</v>
      </c>
      <c r="D124" s="86">
        <f>INDEX('1_GrowthAppeals'!$AL:$AL,MATCH($A124,'1_GrowthAppeals'!$A:$A,0))</f>
        <v>0</v>
      </c>
      <c r="E124" s="95"/>
      <c r="F124" s="88">
        <f t="shared" si="2"/>
        <v>0</v>
      </c>
      <c r="G124" s="88">
        <f t="shared" si="3"/>
        <v>0</v>
      </c>
    </row>
    <row r="125" spans="1:7" s="48" customFormat="1">
      <c r="A125" s="72" t="str">
        <f>'Ref2'!I127</f>
        <v>E5039</v>
      </c>
      <c r="B125" s="72" t="str">
        <f>INDEX('Ref1'!$E:$E,MATCH($A125,'Ref1'!$A:$A,0))</f>
        <v>Harrow</v>
      </c>
      <c r="C125" s="72" t="str">
        <f>INDEX('Ref2'!$E:$E,MATCH($A125,'Ref2'!$A:$A,0))</f>
        <v>No</v>
      </c>
      <c r="D125" s="86">
        <f>INDEX('1_GrowthAppeals'!$AL:$AL,MATCH($A125,'1_GrowthAppeals'!$A:$A,0))</f>
        <v>0</v>
      </c>
      <c r="E125" s="95"/>
      <c r="F125" s="88">
        <f t="shared" si="2"/>
        <v>0</v>
      </c>
      <c r="G125" s="88">
        <f t="shared" si="3"/>
        <v>0</v>
      </c>
    </row>
    <row r="126" spans="1:7" s="48" customFormat="1">
      <c r="A126" s="72" t="str">
        <f>'Ref2'!I128</f>
        <v>E1736</v>
      </c>
      <c r="B126" s="72" t="str">
        <f>INDEX('Ref1'!$E:$E,MATCH($A126,'Ref1'!$A:$A,0))</f>
        <v>Hart</v>
      </c>
      <c r="C126" s="72" t="str">
        <f>INDEX('Ref2'!$E:$E,MATCH($A126,'Ref2'!$A:$A,0))</f>
        <v>No</v>
      </c>
      <c r="D126" s="86">
        <f>INDEX('1_GrowthAppeals'!$AL:$AL,MATCH($A126,'1_GrowthAppeals'!$A:$A,0))</f>
        <v>0</v>
      </c>
      <c r="E126" s="95"/>
      <c r="F126" s="88">
        <f t="shared" si="2"/>
        <v>0</v>
      </c>
      <c r="G126" s="88">
        <f t="shared" si="3"/>
        <v>0</v>
      </c>
    </row>
    <row r="127" spans="1:7" s="48" customFormat="1">
      <c r="A127" s="72" t="str">
        <f>'Ref2'!I129</f>
        <v>E0701</v>
      </c>
      <c r="B127" s="72" t="str">
        <f>INDEX('Ref1'!$E:$E,MATCH($A127,'Ref1'!$A:$A,0))</f>
        <v>Hartlepool</v>
      </c>
      <c r="C127" s="72" t="str">
        <f>INDEX('Ref2'!$E:$E,MATCH($A127,'Ref2'!$A:$A,0))</f>
        <v>No</v>
      </c>
      <c r="D127" s="86">
        <f>INDEX('1_GrowthAppeals'!$AL:$AL,MATCH($A127,'1_GrowthAppeals'!$A:$A,0))</f>
        <v>0</v>
      </c>
      <c r="E127" s="95"/>
      <c r="F127" s="88">
        <f t="shared" si="2"/>
        <v>0</v>
      </c>
      <c r="G127" s="88">
        <f t="shared" si="3"/>
        <v>0</v>
      </c>
    </row>
    <row r="128" spans="1:7" s="48" customFormat="1">
      <c r="A128" s="72" t="str">
        <f>'Ref2'!I130</f>
        <v>E1433</v>
      </c>
      <c r="B128" s="72" t="str">
        <f>INDEX('Ref1'!$E:$E,MATCH($A128,'Ref1'!$A:$A,0))</f>
        <v>Hastings</v>
      </c>
      <c r="C128" s="72" t="str">
        <f>INDEX('Ref2'!$E:$E,MATCH($A128,'Ref2'!$A:$A,0))</f>
        <v>No</v>
      </c>
      <c r="D128" s="86">
        <f>INDEX('1_GrowthAppeals'!$AL:$AL,MATCH($A128,'1_GrowthAppeals'!$A:$A,0))</f>
        <v>0</v>
      </c>
      <c r="E128" s="95"/>
      <c r="F128" s="88">
        <f t="shared" si="2"/>
        <v>0</v>
      </c>
      <c r="G128" s="88">
        <f t="shared" si="3"/>
        <v>0</v>
      </c>
    </row>
    <row r="129" spans="1:7" s="48" customFormat="1">
      <c r="A129" s="72" t="str">
        <f>'Ref2'!I131</f>
        <v>E1737</v>
      </c>
      <c r="B129" s="72" t="str">
        <f>INDEX('Ref1'!$E:$E,MATCH($A129,'Ref1'!$A:$A,0))</f>
        <v>Havant</v>
      </c>
      <c r="C129" s="72" t="str">
        <f>INDEX('Ref2'!$E:$E,MATCH($A129,'Ref2'!$A:$A,0))</f>
        <v>No</v>
      </c>
      <c r="D129" s="86">
        <f>INDEX('1_GrowthAppeals'!$AL:$AL,MATCH($A129,'1_GrowthAppeals'!$A:$A,0))</f>
        <v>0</v>
      </c>
      <c r="E129" s="95"/>
      <c r="F129" s="88">
        <f t="shared" si="2"/>
        <v>0</v>
      </c>
      <c r="G129" s="88">
        <f t="shared" si="3"/>
        <v>0</v>
      </c>
    </row>
    <row r="130" spans="1:7" s="48" customFormat="1">
      <c r="A130" s="72" t="str">
        <f>'Ref2'!I132</f>
        <v>E5040</v>
      </c>
      <c r="B130" s="72" t="str">
        <f>INDEX('Ref1'!$E:$E,MATCH($A130,'Ref1'!$A:$A,0))</f>
        <v>Havering</v>
      </c>
      <c r="C130" s="72" t="str">
        <f>INDEX('Ref2'!$E:$E,MATCH($A130,'Ref2'!$A:$A,0))</f>
        <v>No</v>
      </c>
      <c r="D130" s="86">
        <f>INDEX('1_GrowthAppeals'!$AL:$AL,MATCH($A130,'1_GrowthAppeals'!$A:$A,0))</f>
        <v>0</v>
      </c>
      <c r="E130" s="95"/>
      <c r="F130" s="88">
        <f t="shared" si="2"/>
        <v>0</v>
      </c>
      <c r="G130" s="88">
        <f t="shared" si="3"/>
        <v>0</v>
      </c>
    </row>
    <row r="131" spans="1:7" s="48" customFormat="1">
      <c r="A131" s="72" t="str">
        <f>'Ref2'!I133</f>
        <v>E1801</v>
      </c>
      <c r="B131" s="72" t="str">
        <f>INDEX('Ref1'!$E:$E,MATCH($A131,'Ref1'!$A:$A,0))</f>
        <v>Herefordshire</v>
      </c>
      <c r="C131" s="72" t="str">
        <f>INDEX('Ref2'!$E:$E,MATCH($A131,'Ref2'!$A:$A,0))</f>
        <v>No</v>
      </c>
      <c r="D131" s="86">
        <f>INDEX('1_GrowthAppeals'!$AL:$AL,MATCH($A131,'1_GrowthAppeals'!$A:$A,0))</f>
        <v>0</v>
      </c>
      <c r="E131" s="95"/>
      <c r="F131" s="88">
        <f t="shared" si="2"/>
        <v>0</v>
      </c>
      <c r="G131" s="88">
        <f t="shared" si="3"/>
        <v>0</v>
      </c>
    </row>
    <row r="132" spans="1:7" s="48" customFormat="1">
      <c r="A132" s="72" t="str">
        <f>'Ref2'!I134</f>
        <v>E1934</v>
      </c>
      <c r="B132" s="72" t="str">
        <f>INDEX('Ref1'!$E:$E,MATCH($A132,'Ref1'!$A:$A,0))</f>
        <v>Hertsmere</v>
      </c>
      <c r="C132" s="72" t="str">
        <f>INDEX('Ref2'!$E:$E,MATCH($A132,'Ref2'!$A:$A,0))</f>
        <v>No</v>
      </c>
      <c r="D132" s="86">
        <f>INDEX('1_GrowthAppeals'!$AL:$AL,MATCH($A132,'1_GrowthAppeals'!$A:$A,0))</f>
        <v>0</v>
      </c>
      <c r="E132" s="95"/>
      <c r="F132" s="88">
        <f t="shared" si="2"/>
        <v>0</v>
      </c>
      <c r="G132" s="88">
        <f t="shared" si="3"/>
        <v>0</v>
      </c>
    </row>
    <row r="133" spans="1:7" s="48" customFormat="1">
      <c r="A133" s="72" t="str">
        <f>'Ref2'!I135</f>
        <v>E1037</v>
      </c>
      <c r="B133" s="72" t="str">
        <f>INDEX('Ref1'!$E:$E,MATCH($A133,'Ref1'!$A:$A,0))</f>
        <v>High Peak</v>
      </c>
      <c r="C133" s="72" t="str">
        <f>INDEX('Ref2'!$E:$E,MATCH($A133,'Ref2'!$A:$A,0))</f>
        <v>No</v>
      </c>
      <c r="D133" s="86">
        <f>INDEX('1_GrowthAppeals'!$AL:$AL,MATCH($A133,'1_GrowthAppeals'!$A:$A,0))</f>
        <v>0</v>
      </c>
      <c r="E133" s="95"/>
      <c r="F133" s="88">
        <f t="shared" ref="F133:F196" si="4">IF(ISNUMBER(E133),E133,D133)</f>
        <v>0</v>
      </c>
      <c r="G133" s="88">
        <f t="shared" si="3"/>
        <v>0</v>
      </c>
    </row>
    <row r="134" spans="1:7" s="48" customFormat="1">
      <c r="A134" s="72" t="str">
        <f>'Ref2'!I136</f>
        <v>E5041</v>
      </c>
      <c r="B134" s="72" t="str">
        <f>INDEX('Ref1'!$E:$E,MATCH($A134,'Ref1'!$A:$A,0))</f>
        <v>Hillingdon</v>
      </c>
      <c r="C134" s="72" t="str">
        <f>INDEX('Ref2'!$E:$E,MATCH($A134,'Ref2'!$A:$A,0))</f>
        <v>No</v>
      </c>
      <c r="D134" s="86">
        <f>INDEX('1_GrowthAppeals'!$AL:$AL,MATCH($A134,'1_GrowthAppeals'!$A:$A,0))</f>
        <v>0</v>
      </c>
      <c r="E134" s="95"/>
      <c r="F134" s="88">
        <f t="shared" si="4"/>
        <v>0</v>
      </c>
      <c r="G134" s="88">
        <f t="shared" ref="G134:G197" si="5">F134-$F$332</f>
        <v>0</v>
      </c>
    </row>
    <row r="135" spans="1:7" s="48" customFormat="1">
      <c r="A135" s="72" t="str">
        <f>'Ref2'!I137</f>
        <v>E2434</v>
      </c>
      <c r="B135" s="72" t="str">
        <f>INDEX('Ref1'!$E:$E,MATCH($A135,'Ref1'!$A:$A,0))</f>
        <v>Hinckley and Bosworth</v>
      </c>
      <c r="C135" s="72" t="str">
        <f>INDEX('Ref2'!$E:$E,MATCH($A135,'Ref2'!$A:$A,0))</f>
        <v>No</v>
      </c>
      <c r="D135" s="86">
        <f>INDEX('1_GrowthAppeals'!$AL:$AL,MATCH($A135,'1_GrowthAppeals'!$A:$A,0))</f>
        <v>0</v>
      </c>
      <c r="E135" s="95"/>
      <c r="F135" s="88">
        <f t="shared" si="4"/>
        <v>0</v>
      </c>
      <c r="G135" s="88">
        <f t="shared" si="5"/>
        <v>0</v>
      </c>
    </row>
    <row r="136" spans="1:7" s="48" customFormat="1">
      <c r="A136" s="72" t="str">
        <f>'Ref2'!I138</f>
        <v>E3835</v>
      </c>
      <c r="B136" s="72" t="str">
        <f>INDEX('Ref1'!$E:$E,MATCH($A136,'Ref1'!$A:$A,0))</f>
        <v>Horsham</v>
      </c>
      <c r="C136" s="72" t="str">
        <f>INDEX('Ref2'!$E:$E,MATCH($A136,'Ref2'!$A:$A,0))</f>
        <v>No</v>
      </c>
      <c r="D136" s="86">
        <f>INDEX('1_GrowthAppeals'!$AL:$AL,MATCH($A136,'1_GrowthAppeals'!$A:$A,0))</f>
        <v>0</v>
      </c>
      <c r="E136" s="95"/>
      <c r="F136" s="88">
        <f t="shared" si="4"/>
        <v>0</v>
      </c>
      <c r="G136" s="88">
        <f t="shared" si="5"/>
        <v>0</v>
      </c>
    </row>
    <row r="137" spans="1:7" s="48" customFormat="1">
      <c r="A137" s="72" t="str">
        <f>'Ref2'!I139</f>
        <v>E5042</v>
      </c>
      <c r="B137" s="72" t="str">
        <f>INDEX('Ref1'!$E:$E,MATCH($A137,'Ref1'!$A:$A,0))</f>
        <v>Hounslow</v>
      </c>
      <c r="C137" s="72" t="str">
        <f>INDEX('Ref2'!$E:$E,MATCH($A137,'Ref2'!$A:$A,0))</f>
        <v>No</v>
      </c>
      <c r="D137" s="86">
        <f>INDEX('1_GrowthAppeals'!$AL:$AL,MATCH($A137,'1_GrowthAppeals'!$A:$A,0))</f>
        <v>0</v>
      </c>
      <c r="E137" s="95"/>
      <c r="F137" s="88">
        <f t="shared" si="4"/>
        <v>0</v>
      </c>
      <c r="G137" s="88">
        <f t="shared" si="5"/>
        <v>0</v>
      </c>
    </row>
    <row r="138" spans="1:7" s="48" customFormat="1">
      <c r="A138" s="72" t="str">
        <f>'Ref2'!I140</f>
        <v>E0551</v>
      </c>
      <c r="B138" s="72" t="str">
        <f>INDEX('Ref1'!$E:$E,MATCH($A138,'Ref1'!$A:$A,0))</f>
        <v>Huntingdonshire</v>
      </c>
      <c r="C138" s="72" t="str">
        <f>INDEX('Ref2'!$E:$E,MATCH($A138,'Ref2'!$A:$A,0))</f>
        <v>No</v>
      </c>
      <c r="D138" s="86">
        <f>INDEX('1_GrowthAppeals'!$AL:$AL,MATCH($A138,'1_GrowthAppeals'!$A:$A,0))</f>
        <v>0</v>
      </c>
      <c r="E138" s="95"/>
      <c r="F138" s="88">
        <f t="shared" si="4"/>
        <v>0</v>
      </c>
      <c r="G138" s="88">
        <f t="shared" si="5"/>
        <v>0</v>
      </c>
    </row>
    <row r="139" spans="1:7" s="48" customFormat="1">
      <c r="A139" s="72" t="str">
        <f>'Ref2'!I141</f>
        <v>E2336</v>
      </c>
      <c r="B139" s="72" t="str">
        <f>INDEX('Ref1'!$E:$E,MATCH($A139,'Ref1'!$A:$A,0))</f>
        <v>Hyndburn</v>
      </c>
      <c r="C139" s="72" t="str">
        <f>INDEX('Ref2'!$E:$E,MATCH($A139,'Ref2'!$A:$A,0))</f>
        <v>No</v>
      </c>
      <c r="D139" s="86">
        <f>INDEX('1_GrowthAppeals'!$AL:$AL,MATCH($A139,'1_GrowthAppeals'!$A:$A,0))</f>
        <v>0</v>
      </c>
      <c r="E139" s="95"/>
      <c r="F139" s="88">
        <f t="shared" si="4"/>
        <v>0</v>
      </c>
      <c r="G139" s="88">
        <f t="shared" si="5"/>
        <v>0</v>
      </c>
    </row>
    <row r="140" spans="1:7" s="48" customFormat="1">
      <c r="A140" s="72" t="str">
        <f>'Ref2'!I142</f>
        <v>E3533</v>
      </c>
      <c r="B140" s="72" t="str">
        <f>INDEX('Ref1'!$E:$E,MATCH($A140,'Ref1'!$A:$A,0))</f>
        <v>Ipswich</v>
      </c>
      <c r="C140" s="72" t="str">
        <f>INDEX('Ref2'!$E:$E,MATCH($A140,'Ref2'!$A:$A,0))</f>
        <v>No</v>
      </c>
      <c r="D140" s="86">
        <f>INDEX('1_GrowthAppeals'!$AL:$AL,MATCH($A140,'1_GrowthAppeals'!$A:$A,0))</f>
        <v>0</v>
      </c>
      <c r="E140" s="95"/>
      <c r="F140" s="88">
        <f t="shared" si="4"/>
        <v>0</v>
      </c>
      <c r="G140" s="88">
        <f t="shared" si="5"/>
        <v>0</v>
      </c>
    </row>
    <row r="141" spans="1:7" s="48" customFormat="1">
      <c r="A141" s="72" t="str">
        <f>'Ref2'!I143</f>
        <v>E2101</v>
      </c>
      <c r="B141" s="72" t="str">
        <f>INDEX('Ref1'!$E:$E,MATCH($A141,'Ref1'!$A:$A,0))</f>
        <v>Isle of Wight Council</v>
      </c>
      <c r="C141" s="72" t="str">
        <f>INDEX('Ref2'!$E:$E,MATCH($A141,'Ref2'!$A:$A,0))</f>
        <v>No</v>
      </c>
      <c r="D141" s="86">
        <f>INDEX('1_GrowthAppeals'!$AL:$AL,MATCH($A141,'1_GrowthAppeals'!$A:$A,0))</f>
        <v>0</v>
      </c>
      <c r="E141" s="95"/>
      <c r="F141" s="88">
        <f t="shared" si="4"/>
        <v>0</v>
      </c>
      <c r="G141" s="88">
        <f t="shared" si="5"/>
        <v>0</v>
      </c>
    </row>
    <row r="142" spans="1:7" s="48" customFormat="1">
      <c r="A142" s="72" t="str">
        <f>'Ref2'!I144</f>
        <v>E4001</v>
      </c>
      <c r="B142" s="72" t="str">
        <f>INDEX('Ref1'!$E:$E,MATCH($A142,'Ref1'!$A:$A,0))</f>
        <v>Isles of Scilly</v>
      </c>
      <c r="C142" s="72" t="str">
        <f>INDEX('Ref2'!$E:$E,MATCH($A142,'Ref2'!$A:$A,0))</f>
        <v>No</v>
      </c>
      <c r="D142" s="86">
        <f>INDEX('1_GrowthAppeals'!$AL:$AL,MATCH($A142,'1_GrowthAppeals'!$A:$A,0))</f>
        <v>0</v>
      </c>
      <c r="E142" s="95"/>
      <c r="F142" s="88">
        <f t="shared" si="4"/>
        <v>0</v>
      </c>
      <c r="G142" s="88">
        <f t="shared" si="5"/>
        <v>0</v>
      </c>
    </row>
    <row r="143" spans="1:7" s="48" customFormat="1">
      <c r="A143" s="72" t="str">
        <f>'Ref2'!I145</f>
        <v>E5015</v>
      </c>
      <c r="B143" s="72" t="str">
        <f>INDEX('Ref1'!$E:$E,MATCH($A143,'Ref1'!$A:$A,0))</f>
        <v>Islington</v>
      </c>
      <c r="C143" s="72" t="str">
        <f>INDEX('Ref2'!$E:$E,MATCH($A143,'Ref2'!$A:$A,0))</f>
        <v>No</v>
      </c>
      <c r="D143" s="86">
        <f>INDEX('1_GrowthAppeals'!$AL:$AL,MATCH($A143,'1_GrowthAppeals'!$A:$A,0))</f>
        <v>0</v>
      </c>
      <c r="E143" s="95"/>
      <c r="F143" s="88">
        <f t="shared" si="4"/>
        <v>0</v>
      </c>
      <c r="G143" s="88">
        <f t="shared" si="5"/>
        <v>0</v>
      </c>
    </row>
    <row r="144" spans="1:7" s="48" customFormat="1">
      <c r="A144" s="72" t="str">
        <f>'Ref2'!I146</f>
        <v>E5016</v>
      </c>
      <c r="B144" s="72" t="str">
        <f>INDEX('Ref1'!$E:$E,MATCH($A144,'Ref1'!$A:$A,0))</f>
        <v>Kensington and Chelsea</v>
      </c>
      <c r="C144" s="72" t="str">
        <f>INDEX('Ref2'!$E:$E,MATCH($A144,'Ref2'!$A:$A,0))</f>
        <v>No</v>
      </c>
      <c r="D144" s="86">
        <f>INDEX('1_GrowthAppeals'!$AL:$AL,MATCH($A144,'1_GrowthAppeals'!$A:$A,0))</f>
        <v>0</v>
      </c>
      <c r="E144" s="95"/>
      <c r="F144" s="88">
        <f t="shared" si="4"/>
        <v>0</v>
      </c>
      <c r="G144" s="88">
        <f t="shared" si="5"/>
        <v>0</v>
      </c>
    </row>
    <row r="145" spans="1:7" s="48" customFormat="1">
      <c r="A145" s="72" t="str">
        <f>'Ref2'!I147</f>
        <v>E2834</v>
      </c>
      <c r="B145" s="72" t="str">
        <f>INDEX('Ref1'!$E:$E,MATCH($A145,'Ref1'!$A:$A,0))</f>
        <v>Kettering</v>
      </c>
      <c r="C145" s="72" t="str">
        <f>INDEX('Ref2'!$E:$E,MATCH($A145,'Ref2'!$A:$A,0))</f>
        <v>No</v>
      </c>
      <c r="D145" s="86">
        <f>INDEX('1_GrowthAppeals'!$AL:$AL,MATCH($A145,'1_GrowthAppeals'!$A:$A,0))</f>
        <v>0</v>
      </c>
      <c r="E145" s="95"/>
      <c r="F145" s="88">
        <f t="shared" si="4"/>
        <v>0</v>
      </c>
      <c r="G145" s="88">
        <f t="shared" si="5"/>
        <v>0</v>
      </c>
    </row>
    <row r="146" spans="1:7" s="48" customFormat="1">
      <c r="A146" s="72" t="str">
        <f>'Ref2'!I148</f>
        <v>E2634</v>
      </c>
      <c r="B146" s="72" t="str">
        <f>INDEX('Ref1'!$E:$E,MATCH($A146,'Ref1'!$A:$A,0))</f>
        <v>Kings Lynn and West Norfolk</v>
      </c>
      <c r="C146" s="72" t="str">
        <f>INDEX('Ref2'!$E:$E,MATCH($A146,'Ref2'!$A:$A,0))</f>
        <v>No</v>
      </c>
      <c r="D146" s="86">
        <f>INDEX('1_GrowthAppeals'!$AL:$AL,MATCH($A146,'1_GrowthAppeals'!$A:$A,0))</f>
        <v>0</v>
      </c>
      <c r="E146" s="95"/>
      <c r="F146" s="88">
        <f t="shared" si="4"/>
        <v>0</v>
      </c>
      <c r="G146" s="88">
        <f t="shared" si="5"/>
        <v>0</v>
      </c>
    </row>
    <row r="147" spans="1:7" s="48" customFormat="1">
      <c r="A147" s="72" t="str">
        <f>'Ref2'!I149</f>
        <v>E2002</v>
      </c>
      <c r="B147" s="72" t="str">
        <f>INDEX('Ref1'!$E:$E,MATCH($A147,'Ref1'!$A:$A,0))</f>
        <v>Kingston upon Hull</v>
      </c>
      <c r="C147" s="72" t="str">
        <f>INDEX('Ref2'!$E:$E,MATCH($A147,'Ref2'!$A:$A,0))</f>
        <v>No</v>
      </c>
      <c r="D147" s="86">
        <f>INDEX('1_GrowthAppeals'!$AL:$AL,MATCH($A147,'1_GrowthAppeals'!$A:$A,0))</f>
        <v>0</v>
      </c>
      <c r="E147" s="95"/>
      <c r="F147" s="88">
        <f t="shared" si="4"/>
        <v>0</v>
      </c>
      <c r="G147" s="88">
        <f t="shared" si="5"/>
        <v>0</v>
      </c>
    </row>
    <row r="148" spans="1:7" s="48" customFormat="1">
      <c r="A148" s="72" t="str">
        <f>'Ref2'!I150</f>
        <v>E5043</v>
      </c>
      <c r="B148" s="72" t="str">
        <f>INDEX('Ref1'!$E:$E,MATCH($A148,'Ref1'!$A:$A,0))</f>
        <v>Kingston upon Thames</v>
      </c>
      <c r="C148" s="72" t="str">
        <f>INDEX('Ref2'!$E:$E,MATCH($A148,'Ref2'!$A:$A,0))</f>
        <v>No</v>
      </c>
      <c r="D148" s="86">
        <f>INDEX('1_GrowthAppeals'!$AL:$AL,MATCH($A148,'1_GrowthAppeals'!$A:$A,0))</f>
        <v>0</v>
      </c>
      <c r="E148" s="95"/>
      <c r="F148" s="88">
        <f t="shared" si="4"/>
        <v>0</v>
      </c>
      <c r="G148" s="88">
        <f t="shared" si="5"/>
        <v>0</v>
      </c>
    </row>
    <row r="149" spans="1:7" s="48" customFormat="1">
      <c r="A149" s="72" t="str">
        <f>'Ref2'!I151</f>
        <v>E4703</v>
      </c>
      <c r="B149" s="72" t="str">
        <f>INDEX('Ref1'!$E:$E,MATCH($A149,'Ref1'!$A:$A,0))</f>
        <v>Kirklees</v>
      </c>
      <c r="C149" s="72" t="str">
        <f>INDEX('Ref2'!$E:$E,MATCH($A149,'Ref2'!$A:$A,0))</f>
        <v>No</v>
      </c>
      <c r="D149" s="86">
        <f>INDEX('1_GrowthAppeals'!$AL:$AL,MATCH($A149,'1_GrowthAppeals'!$A:$A,0))</f>
        <v>0</v>
      </c>
      <c r="E149" s="95"/>
      <c r="F149" s="88">
        <f t="shared" si="4"/>
        <v>0</v>
      </c>
      <c r="G149" s="88">
        <f t="shared" si="5"/>
        <v>0</v>
      </c>
    </row>
    <row r="150" spans="1:7" s="48" customFormat="1">
      <c r="A150" s="72" t="str">
        <f>'Ref2'!I152</f>
        <v>E4301</v>
      </c>
      <c r="B150" s="72" t="str">
        <f>INDEX('Ref1'!$E:$E,MATCH($A150,'Ref1'!$A:$A,0))</f>
        <v>Knowsley</v>
      </c>
      <c r="C150" s="72" t="str">
        <f>INDEX('Ref2'!$E:$E,MATCH($A150,'Ref2'!$A:$A,0))</f>
        <v>No</v>
      </c>
      <c r="D150" s="86">
        <f>INDEX('1_GrowthAppeals'!$AL:$AL,MATCH($A150,'1_GrowthAppeals'!$A:$A,0))</f>
        <v>0</v>
      </c>
      <c r="E150" s="95"/>
      <c r="F150" s="88">
        <f t="shared" si="4"/>
        <v>0</v>
      </c>
      <c r="G150" s="88">
        <f t="shared" si="5"/>
        <v>0</v>
      </c>
    </row>
    <row r="151" spans="1:7" s="48" customFormat="1">
      <c r="A151" s="72" t="str">
        <f>'Ref2'!I153</f>
        <v>E5017</v>
      </c>
      <c r="B151" s="72" t="str">
        <f>INDEX('Ref1'!$E:$E,MATCH($A151,'Ref1'!$A:$A,0))</f>
        <v>Lambeth</v>
      </c>
      <c r="C151" s="72" t="str">
        <f>INDEX('Ref2'!$E:$E,MATCH($A151,'Ref2'!$A:$A,0))</f>
        <v>No</v>
      </c>
      <c r="D151" s="86">
        <f>INDEX('1_GrowthAppeals'!$AL:$AL,MATCH($A151,'1_GrowthAppeals'!$A:$A,0))</f>
        <v>0</v>
      </c>
      <c r="E151" s="95"/>
      <c r="F151" s="88">
        <f t="shared" si="4"/>
        <v>0</v>
      </c>
      <c r="G151" s="88">
        <f t="shared" si="5"/>
        <v>0</v>
      </c>
    </row>
    <row r="152" spans="1:7" s="48" customFormat="1">
      <c r="A152" s="72" t="str">
        <f>'Ref2'!I154</f>
        <v>E2337</v>
      </c>
      <c r="B152" s="72" t="str">
        <f>INDEX('Ref1'!$E:$E,MATCH($A152,'Ref1'!$A:$A,0))</f>
        <v>Lancaster</v>
      </c>
      <c r="C152" s="72" t="str">
        <f>INDEX('Ref2'!$E:$E,MATCH($A152,'Ref2'!$A:$A,0))</f>
        <v>No</v>
      </c>
      <c r="D152" s="86">
        <f>INDEX('1_GrowthAppeals'!$AL:$AL,MATCH($A152,'1_GrowthAppeals'!$A:$A,0))</f>
        <v>0</v>
      </c>
      <c r="E152" s="95"/>
      <c r="F152" s="88">
        <f t="shared" si="4"/>
        <v>0</v>
      </c>
      <c r="G152" s="88">
        <f t="shared" si="5"/>
        <v>0</v>
      </c>
    </row>
    <row r="153" spans="1:7" s="48" customFormat="1">
      <c r="A153" s="72" t="str">
        <f>'Ref2'!I155</f>
        <v>E4704</v>
      </c>
      <c r="B153" s="72" t="str">
        <f>INDEX('Ref1'!$E:$E,MATCH($A153,'Ref1'!$A:$A,0))</f>
        <v>Leeds</v>
      </c>
      <c r="C153" s="72" t="str">
        <f>INDEX('Ref2'!$E:$E,MATCH($A153,'Ref2'!$A:$A,0))</f>
        <v>No</v>
      </c>
      <c r="D153" s="86">
        <f>INDEX('1_GrowthAppeals'!$AL:$AL,MATCH($A153,'1_GrowthAppeals'!$A:$A,0))</f>
        <v>0</v>
      </c>
      <c r="E153" s="95"/>
      <c r="F153" s="88">
        <f t="shared" si="4"/>
        <v>0</v>
      </c>
      <c r="G153" s="88">
        <f t="shared" si="5"/>
        <v>0</v>
      </c>
    </row>
    <row r="154" spans="1:7" s="48" customFormat="1">
      <c r="A154" s="72" t="str">
        <f>'Ref2'!I156</f>
        <v>E2401</v>
      </c>
      <c r="B154" s="72" t="str">
        <f>INDEX('Ref1'!$E:$E,MATCH($A154,'Ref1'!$A:$A,0))</f>
        <v>Leicester</v>
      </c>
      <c r="C154" s="72" t="str">
        <f>INDEX('Ref2'!$E:$E,MATCH($A154,'Ref2'!$A:$A,0))</f>
        <v>No</v>
      </c>
      <c r="D154" s="86">
        <f>INDEX('1_GrowthAppeals'!$AL:$AL,MATCH($A154,'1_GrowthAppeals'!$A:$A,0))</f>
        <v>0</v>
      </c>
      <c r="E154" s="95"/>
      <c r="F154" s="88">
        <f t="shared" si="4"/>
        <v>0</v>
      </c>
      <c r="G154" s="88">
        <f t="shared" si="5"/>
        <v>0</v>
      </c>
    </row>
    <row r="155" spans="1:7" s="48" customFormat="1">
      <c r="A155" s="72" t="str">
        <f>'Ref2'!I157</f>
        <v>E1435</v>
      </c>
      <c r="B155" s="72" t="str">
        <f>INDEX('Ref1'!$E:$E,MATCH($A155,'Ref1'!$A:$A,0))</f>
        <v>Lewes</v>
      </c>
      <c r="C155" s="72" t="str">
        <f>INDEX('Ref2'!$E:$E,MATCH($A155,'Ref2'!$A:$A,0))</f>
        <v>No</v>
      </c>
      <c r="D155" s="86">
        <f>INDEX('1_GrowthAppeals'!$AL:$AL,MATCH($A155,'1_GrowthAppeals'!$A:$A,0))</f>
        <v>0</v>
      </c>
      <c r="E155" s="95"/>
      <c r="F155" s="88">
        <f t="shared" si="4"/>
        <v>0</v>
      </c>
      <c r="G155" s="88">
        <f t="shared" si="5"/>
        <v>0</v>
      </c>
    </row>
    <row r="156" spans="1:7" s="48" customFormat="1">
      <c r="A156" s="72" t="str">
        <f>'Ref2'!I158</f>
        <v>E5018</v>
      </c>
      <c r="B156" s="72" t="str">
        <f>INDEX('Ref1'!$E:$E,MATCH($A156,'Ref1'!$A:$A,0))</f>
        <v>Lewisham</v>
      </c>
      <c r="C156" s="72" t="str">
        <f>INDEX('Ref2'!$E:$E,MATCH($A156,'Ref2'!$A:$A,0))</f>
        <v>No</v>
      </c>
      <c r="D156" s="86">
        <f>INDEX('1_GrowthAppeals'!$AL:$AL,MATCH($A156,'1_GrowthAppeals'!$A:$A,0))</f>
        <v>0</v>
      </c>
      <c r="E156" s="95"/>
      <c r="F156" s="88">
        <f t="shared" si="4"/>
        <v>0</v>
      </c>
      <c r="G156" s="88">
        <f t="shared" si="5"/>
        <v>0</v>
      </c>
    </row>
    <row r="157" spans="1:7" s="48" customFormat="1">
      <c r="A157" s="72" t="str">
        <f>'Ref2'!I159</f>
        <v>E3433</v>
      </c>
      <c r="B157" s="72" t="str">
        <f>INDEX('Ref1'!$E:$E,MATCH($A157,'Ref1'!$A:$A,0))</f>
        <v>Lichfield</v>
      </c>
      <c r="C157" s="72" t="str">
        <f>INDEX('Ref2'!$E:$E,MATCH($A157,'Ref2'!$A:$A,0))</f>
        <v>No</v>
      </c>
      <c r="D157" s="86">
        <f>INDEX('1_GrowthAppeals'!$AL:$AL,MATCH($A157,'1_GrowthAppeals'!$A:$A,0))</f>
        <v>0</v>
      </c>
      <c r="E157" s="95"/>
      <c r="F157" s="88">
        <f t="shared" si="4"/>
        <v>0</v>
      </c>
      <c r="G157" s="88">
        <f t="shared" si="5"/>
        <v>0</v>
      </c>
    </row>
    <row r="158" spans="1:7" s="48" customFormat="1">
      <c r="A158" s="72" t="str">
        <f>'Ref2'!I160</f>
        <v>E2533</v>
      </c>
      <c r="B158" s="72" t="str">
        <f>INDEX('Ref1'!$E:$E,MATCH($A158,'Ref1'!$A:$A,0))</f>
        <v>Lincoln</v>
      </c>
      <c r="C158" s="72" t="str">
        <f>INDEX('Ref2'!$E:$E,MATCH($A158,'Ref2'!$A:$A,0))</f>
        <v>No</v>
      </c>
      <c r="D158" s="86">
        <f>INDEX('1_GrowthAppeals'!$AL:$AL,MATCH($A158,'1_GrowthAppeals'!$A:$A,0))</f>
        <v>0</v>
      </c>
      <c r="E158" s="95"/>
      <c r="F158" s="88">
        <f t="shared" si="4"/>
        <v>0</v>
      </c>
      <c r="G158" s="88">
        <f t="shared" si="5"/>
        <v>0</v>
      </c>
    </row>
    <row r="159" spans="1:7" s="48" customFormat="1">
      <c r="A159" s="72" t="str">
        <f>'Ref2'!I161</f>
        <v>E4302</v>
      </c>
      <c r="B159" s="72" t="str">
        <f>INDEX('Ref1'!$E:$E,MATCH($A159,'Ref1'!$A:$A,0))</f>
        <v>Liverpool</v>
      </c>
      <c r="C159" s="72" t="str">
        <f>INDEX('Ref2'!$E:$E,MATCH($A159,'Ref2'!$A:$A,0))</f>
        <v>No</v>
      </c>
      <c r="D159" s="86">
        <f>INDEX('1_GrowthAppeals'!$AL:$AL,MATCH($A159,'1_GrowthAppeals'!$A:$A,0))</f>
        <v>0</v>
      </c>
      <c r="E159" s="95"/>
      <c r="F159" s="88">
        <f t="shared" si="4"/>
        <v>0</v>
      </c>
      <c r="G159" s="88">
        <f t="shared" si="5"/>
        <v>0</v>
      </c>
    </row>
    <row r="160" spans="1:7" s="48" customFormat="1">
      <c r="A160" s="72" t="str">
        <f>'Ref2'!I162</f>
        <v>E0201</v>
      </c>
      <c r="B160" s="72" t="str">
        <f>INDEX('Ref1'!$E:$E,MATCH($A160,'Ref1'!$A:$A,0))</f>
        <v>Luton</v>
      </c>
      <c r="C160" s="72" t="str">
        <f>INDEX('Ref2'!$E:$E,MATCH($A160,'Ref2'!$A:$A,0))</f>
        <v>No</v>
      </c>
      <c r="D160" s="86">
        <f>INDEX('1_GrowthAppeals'!$AL:$AL,MATCH($A160,'1_GrowthAppeals'!$A:$A,0))</f>
        <v>0</v>
      </c>
      <c r="E160" s="95"/>
      <c r="F160" s="88">
        <f t="shared" si="4"/>
        <v>0</v>
      </c>
      <c r="G160" s="88">
        <f t="shared" si="5"/>
        <v>0</v>
      </c>
    </row>
    <row r="161" spans="1:7" s="48" customFormat="1">
      <c r="A161" s="72" t="str">
        <f>'Ref2'!I163</f>
        <v>E2237</v>
      </c>
      <c r="B161" s="72" t="str">
        <f>INDEX('Ref1'!$E:$E,MATCH($A161,'Ref1'!$A:$A,0))</f>
        <v>Maidstone</v>
      </c>
      <c r="C161" s="72" t="str">
        <f>INDEX('Ref2'!$E:$E,MATCH($A161,'Ref2'!$A:$A,0))</f>
        <v>No</v>
      </c>
      <c r="D161" s="86">
        <f>INDEX('1_GrowthAppeals'!$AL:$AL,MATCH($A161,'1_GrowthAppeals'!$A:$A,0))</f>
        <v>0</v>
      </c>
      <c r="E161" s="95"/>
      <c r="F161" s="88">
        <f t="shared" si="4"/>
        <v>0</v>
      </c>
      <c r="G161" s="88">
        <f t="shared" si="5"/>
        <v>0</v>
      </c>
    </row>
    <row r="162" spans="1:7" s="48" customFormat="1">
      <c r="A162" s="72" t="str">
        <f>'Ref2'!I164</f>
        <v>E1539</v>
      </c>
      <c r="B162" s="72" t="str">
        <f>INDEX('Ref1'!$E:$E,MATCH($A162,'Ref1'!$A:$A,0))</f>
        <v>Maldon</v>
      </c>
      <c r="C162" s="72" t="str">
        <f>INDEX('Ref2'!$E:$E,MATCH($A162,'Ref2'!$A:$A,0))</f>
        <v>No</v>
      </c>
      <c r="D162" s="86">
        <f>INDEX('1_GrowthAppeals'!$AL:$AL,MATCH($A162,'1_GrowthAppeals'!$A:$A,0))</f>
        <v>0</v>
      </c>
      <c r="E162" s="95"/>
      <c r="F162" s="88">
        <f t="shared" si="4"/>
        <v>0</v>
      </c>
      <c r="G162" s="88">
        <f t="shared" si="5"/>
        <v>0</v>
      </c>
    </row>
    <row r="163" spans="1:7" s="48" customFormat="1">
      <c r="A163" s="72" t="str">
        <f>'Ref2'!I165</f>
        <v>E1851</v>
      </c>
      <c r="B163" s="72" t="str">
        <f>INDEX('Ref1'!$E:$E,MATCH($A163,'Ref1'!$A:$A,0))</f>
        <v>Malvern Hills</v>
      </c>
      <c r="C163" s="72" t="str">
        <f>INDEX('Ref2'!$E:$E,MATCH($A163,'Ref2'!$A:$A,0))</f>
        <v>No</v>
      </c>
      <c r="D163" s="86">
        <f>INDEX('1_GrowthAppeals'!$AL:$AL,MATCH($A163,'1_GrowthAppeals'!$A:$A,0))</f>
        <v>0</v>
      </c>
      <c r="E163" s="95"/>
      <c r="F163" s="88">
        <f t="shared" si="4"/>
        <v>0</v>
      </c>
      <c r="G163" s="88">
        <f t="shared" si="5"/>
        <v>0</v>
      </c>
    </row>
    <row r="164" spans="1:7" s="48" customFormat="1">
      <c r="A164" s="72" t="str">
        <f>'Ref2'!I166</f>
        <v>E4203</v>
      </c>
      <c r="B164" s="72" t="str">
        <f>INDEX('Ref1'!$E:$E,MATCH($A164,'Ref1'!$A:$A,0))</f>
        <v>Manchester</v>
      </c>
      <c r="C164" s="72" t="str">
        <f>INDEX('Ref2'!$E:$E,MATCH($A164,'Ref2'!$A:$A,0))</f>
        <v>No</v>
      </c>
      <c r="D164" s="86">
        <f>INDEX('1_GrowthAppeals'!$AL:$AL,MATCH($A164,'1_GrowthAppeals'!$A:$A,0))</f>
        <v>0</v>
      </c>
      <c r="E164" s="95"/>
      <c r="F164" s="88">
        <f t="shared" si="4"/>
        <v>0</v>
      </c>
      <c r="G164" s="88">
        <f t="shared" si="5"/>
        <v>0</v>
      </c>
    </row>
    <row r="165" spans="1:7" s="48" customFormat="1">
      <c r="A165" s="72" t="str">
        <f>'Ref2'!I167</f>
        <v>E3035</v>
      </c>
      <c r="B165" s="72" t="str">
        <f>INDEX('Ref1'!$E:$E,MATCH($A165,'Ref1'!$A:$A,0))</f>
        <v>Mansfield</v>
      </c>
      <c r="C165" s="72" t="str">
        <f>INDEX('Ref2'!$E:$E,MATCH($A165,'Ref2'!$A:$A,0))</f>
        <v>No</v>
      </c>
      <c r="D165" s="86">
        <f>INDEX('1_GrowthAppeals'!$AL:$AL,MATCH($A165,'1_GrowthAppeals'!$A:$A,0))</f>
        <v>0</v>
      </c>
      <c r="E165" s="95"/>
      <c r="F165" s="88">
        <f t="shared" si="4"/>
        <v>0</v>
      </c>
      <c r="G165" s="88">
        <f t="shared" si="5"/>
        <v>0</v>
      </c>
    </row>
    <row r="166" spans="1:7" s="48" customFormat="1">
      <c r="A166" s="72" t="str">
        <f>'Ref2'!I168</f>
        <v>E2201</v>
      </c>
      <c r="B166" s="72" t="str">
        <f>INDEX('Ref1'!$E:$E,MATCH($A166,'Ref1'!$A:$A,0))</f>
        <v>Medway</v>
      </c>
      <c r="C166" s="72" t="str">
        <f>INDEX('Ref2'!$E:$E,MATCH($A166,'Ref2'!$A:$A,0))</f>
        <v>No</v>
      </c>
      <c r="D166" s="86">
        <f>INDEX('1_GrowthAppeals'!$AL:$AL,MATCH($A166,'1_GrowthAppeals'!$A:$A,0))</f>
        <v>0</v>
      </c>
      <c r="E166" s="95"/>
      <c r="F166" s="88">
        <f t="shared" si="4"/>
        <v>0</v>
      </c>
      <c r="G166" s="88">
        <f t="shared" si="5"/>
        <v>0</v>
      </c>
    </row>
    <row r="167" spans="1:7" s="48" customFormat="1">
      <c r="A167" s="72" t="str">
        <f>'Ref2'!I169</f>
        <v>E2436</v>
      </c>
      <c r="B167" s="72" t="str">
        <f>INDEX('Ref1'!$E:$E,MATCH($A167,'Ref1'!$A:$A,0))</f>
        <v>Melton</v>
      </c>
      <c r="C167" s="72" t="str">
        <f>INDEX('Ref2'!$E:$E,MATCH($A167,'Ref2'!$A:$A,0))</f>
        <v>No</v>
      </c>
      <c r="D167" s="86">
        <f>INDEX('1_GrowthAppeals'!$AL:$AL,MATCH($A167,'1_GrowthAppeals'!$A:$A,0))</f>
        <v>0</v>
      </c>
      <c r="E167" s="95"/>
      <c r="F167" s="88">
        <f t="shared" si="4"/>
        <v>0</v>
      </c>
      <c r="G167" s="88">
        <f t="shared" si="5"/>
        <v>0</v>
      </c>
    </row>
    <row r="168" spans="1:7" s="48" customFormat="1">
      <c r="A168" s="72" t="str">
        <f>'Ref2'!I170</f>
        <v>E3331</v>
      </c>
      <c r="B168" s="72" t="str">
        <f>INDEX('Ref1'!$E:$E,MATCH($A168,'Ref1'!$A:$A,0))</f>
        <v>Mendip</v>
      </c>
      <c r="C168" s="72" t="str">
        <f>INDEX('Ref2'!$E:$E,MATCH($A168,'Ref2'!$A:$A,0))</f>
        <v>No</v>
      </c>
      <c r="D168" s="86">
        <f>INDEX('1_GrowthAppeals'!$AL:$AL,MATCH($A168,'1_GrowthAppeals'!$A:$A,0))</f>
        <v>0</v>
      </c>
      <c r="E168" s="95"/>
      <c r="F168" s="88">
        <f t="shared" si="4"/>
        <v>0</v>
      </c>
      <c r="G168" s="88">
        <f t="shared" si="5"/>
        <v>0</v>
      </c>
    </row>
    <row r="169" spans="1:7" s="48" customFormat="1">
      <c r="A169" s="72" t="str">
        <f>'Ref2'!I171</f>
        <v>E5044</v>
      </c>
      <c r="B169" s="72" t="str">
        <f>INDEX('Ref1'!$E:$E,MATCH($A169,'Ref1'!$A:$A,0))</f>
        <v>Merton</v>
      </c>
      <c r="C169" s="72" t="str">
        <f>INDEX('Ref2'!$E:$E,MATCH($A169,'Ref2'!$A:$A,0))</f>
        <v>No</v>
      </c>
      <c r="D169" s="86">
        <f>INDEX('1_GrowthAppeals'!$AL:$AL,MATCH($A169,'1_GrowthAppeals'!$A:$A,0))</f>
        <v>0</v>
      </c>
      <c r="E169" s="95"/>
      <c r="F169" s="88">
        <f t="shared" si="4"/>
        <v>0</v>
      </c>
      <c r="G169" s="88">
        <f t="shared" si="5"/>
        <v>0</v>
      </c>
    </row>
    <row r="170" spans="1:7" s="48" customFormat="1">
      <c r="A170" s="72" t="str">
        <f>'Ref2'!I172</f>
        <v>E1133</v>
      </c>
      <c r="B170" s="72" t="str">
        <f>INDEX('Ref1'!$E:$E,MATCH($A170,'Ref1'!$A:$A,0))</f>
        <v>Mid Devon</v>
      </c>
      <c r="C170" s="72" t="str">
        <f>INDEX('Ref2'!$E:$E,MATCH($A170,'Ref2'!$A:$A,0))</f>
        <v>No</v>
      </c>
      <c r="D170" s="86">
        <f>INDEX('1_GrowthAppeals'!$AL:$AL,MATCH($A170,'1_GrowthAppeals'!$A:$A,0))</f>
        <v>0</v>
      </c>
      <c r="E170" s="95"/>
      <c r="F170" s="88">
        <f t="shared" si="4"/>
        <v>0</v>
      </c>
      <c r="G170" s="88">
        <f t="shared" si="5"/>
        <v>0</v>
      </c>
    </row>
    <row r="171" spans="1:7" s="48" customFormat="1">
      <c r="A171" s="72" t="str">
        <f>'Ref2'!I173</f>
        <v>E3534</v>
      </c>
      <c r="B171" s="72" t="str">
        <f>INDEX('Ref1'!$E:$E,MATCH($A171,'Ref1'!$A:$A,0))</f>
        <v>Mid Suffolk</v>
      </c>
      <c r="C171" s="72" t="str">
        <f>INDEX('Ref2'!$E:$E,MATCH($A171,'Ref2'!$A:$A,0))</f>
        <v>No</v>
      </c>
      <c r="D171" s="86">
        <f>INDEX('1_GrowthAppeals'!$AL:$AL,MATCH($A171,'1_GrowthAppeals'!$A:$A,0))</f>
        <v>0</v>
      </c>
      <c r="E171" s="95"/>
      <c r="F171" s="88">
        <f t="shared" si="4"/>
        <v>0</v>
      </c>
      <c r="G171" s="88">
        <f t="shared" si="5"/>
        <v>0</v>
      </c>
    </row>
    <row r="172" spans="1:7" s="48" customFormat="1">
      <c r="A172" s="72" t="str">
        <f>'Ref2'!I174</f>
        <v>E3836</v>
      </c>
      <c r="B172" s="72" t="str">
        <f>INDEX('Ref1'!$E:$E,MATCH($A172,'Ref1'!$A:$A,0))</f>
        <v>Mid Sussex</v>
      </c>
      <c r="C172" s="72" t="str">
        <f>INDEX('Ref2'!$E:$E,MATCH($A172,'Ref2'!$A:$A,0))</f>
        <v>No</v>
      </c>
      <c r="D172" s="86">
        <f>INDEX('1_GrowthAppeals'!$AL:$AL,MATCH($A172,'1_GrowthAppeals'!$A:$A,0))</f>
        <v>0</v>
      </c>
      <c r="E172" s="95"/>
      <c r="F172" s="88">
        <f t="shared" si="4"/>
        <v>0</v>
      </c>
      <c r="G172" s="88">
        <f t="shared" si="5"/>
        <v>0</v>
      </c>
    </row>
    <row r="173" spans="1:7" s="48" customFormat="1">
      <c r="A173" s="72" t="str">
        <f>'Ref2'!I175</f>
        <v>E0702</v>
      </c>
      <c r="B173" s="72" t="str">
        <f>INDEX('Ref1'!$E:$E,MATCH($A173,'Ref1'!$A:$A,0))</f>
        <v>Middlesbrough</v>
      </c>
      <c r="C173" s="72" t="str">
        <f>INDEX('Ref2'!$E:$E,MATCH($A173,'Ref2'!$A:$A,0))</f>
        <v>No</v>
      </c>
      <c r="D173" s="86">
        <f>INDEX('1_GrowthAppeals'!$AL:$AL,MATCH($A173,'1_GrowthAppeals'!$A:$A,0))</f>
        <v>0</v>
      </c>
      <c r="E173" s="95"/>
      <c r="F173" s="88">
        <f t="shared" si="4"/>
        <v>0</v>
      </c>
      <c r="G173" s="88">
        <f t="shared" si="5"/>
        <v>0</v>
      </c>
    </row>
    <row r="174" spans="1:7" s="48" customFormat="1">
      <c r="A174" s="72" t="str">
        <f>'Ref2'!I176</f>
        <v>E0401</v>
      </c>
      <c r="B174" s="72" t="str">
        <f>INDEX('Ref1'!$E:$E,MATCH($A174,'Ref1'!$A:$A,0))</f>
        <v>Milton Keynes</v>
      </c>
      <c r="C174" s="72" t="str">
        <f>INDEX('Ref2'!$E:$E,MATCH($A174,'Ref2'!$A:$A,0))</f>
        <v>No</v>
      </c>
      <c r="D174" s="86">
        <f>INDEX('1_GrowthAppeals'!$AL:$AL,MATCH($A174,'1_GrowthAppeals'!$A:$A,0))</f>
        <v>0</v>
      </c>
      <c r="E174" s="95"/>
      <c r="F174" s="88">
        <f t="shared" si="4"/>
        <v>0</v>
      </c>
      <c r="G174" s="88">
        <f t="shared" si="5"/>
        <v>0</v>
      </c>
    </row>
    <row r="175" spans="1:7" s="48" customFormat="1">
      <c r="A175" s="72" t="str">
        <f>'Ref2'!I177</f>
        <v>E3634</v>
      </c>
      <c r="B175" s="72" t="str">
        <f>INDEX('Ref1'!$E:$E,MATCH($A175,'Ref1'!$A:$A,0))</f>
        <v>Mole Valley</v>
      </c>
      <c r="C175" s="72" t="str">
        <f>INDEX('Ref2'!$E:$E,MATCH($A175,'Ref2'!$A:$A,0))</f>
        <v>No</v>
      </c>
      <c r="D175" s="86">
        <f>INDEX('1_GrowthAppeals'!$AL:$AL,MATCH($A175,'1_GrowthAppeals'!$A:$A,0))</f>
        <v>0</v>
      </c>
      <c r="E175" s="95"/>
      <c r="F175" s="88">
        <f t="shared" si="4"/>
        <v>0</v>
      </c>
      <c r="G175" s="88">
        <f t="shared" si="5"/>
        <v>0</v>
      </c>
    </row>
    <row r="176" spans="1:7" s="48" customFormat="1">
      <c r="A176" s="72" t="str">
        <f>'Ref2'!I178</f>
        <v>E1738</v>
      </c>
      <c r="B176" s="72" t="str">
        <f>INDEX('Ref1'!$E:$E,MATCH($A176,'Ref1'!$A:$A,0))</f>
        <v>New Forest</v>
      </c>
      <c r="C176" s="72" t="str">
        <f>INDEX('Ref2'!$E:$E,MATCH($A176,'Ref2'!$A:$A,0))</f>
        <v>No</v>
      </c>
      <c r="D176" s="86">
        <f>INDEX('1_GrowthAppeals'!$AL:$AL,MATCH($A176,'1_GrowthAppeals'!$A:$A,0))</f>
        <v>0</v>
      </c>
      <c r="E176" s="95"/>
      <c r="F176" s="88">
        <f t="shared" si="4"/>
        <v>0</v>
      </c>
      <c r="G176" s="88">
        <f t="shared" si="5"/>
        <v>0</v>
      </c>
    </row>
    <row r="177" spans="1:7" s="48" customFormat="1">
      <c r="A177" s="72" t="str">
        <f>'Ref2'!I179</f>
        <v>E3036</v>
      </c>
      <c r="B177" s="72" t="str">
        <f>INDEX('Ref1'!$E:$E,MATCH($A177,'Ref1'!$A:$A,0))</f>
        <v>Newark and Sherwood</v>
      </c>
      <c r="C177" s="72" t="str">
        <f>INDEX('Ref2'!$E:$E,MATCH($A177,'Ref2'!$A:$A,0))</f>
        <v>No</v>
      </c>
      <c r="D177" s="86">
        <f>INDEX('1_GrowthAppeals'!$AL:$AL,MATCH($A177,'1_GrowthAppeals'!$A:$A,0))</f>
        <v>0</v>
      </c>
      <c r="E177" s="95"/>
      <c r="F177" s="88">
        <f t="shared" si="4"/>
        <v>0</v>
      </c>
      <c r="G177" s="88">
        <f t="shared" si="5"/>
        <v>0</v>
      </c>
    </row>
    <row r="178" spans="1:7" s="48" customFormat="1">
      <c r="A178" s="72" t="str">
        <f>'Ref2'!I180</f>
        <v>E4502</v>
      </c>
      <c r="B178" s="72" t="str">
        <f>INDEX('Ref1'!$E:$E,MATCH($A178,'Ref1'!$A:$A,0))</f>
        <v>Newcastle upon Tyne</v>
      </c>
      <c r="C178" s="72" t="str">
        <f>INDEX('Ref2'!$E:$E,MATCH($A178,'Ref2'!$A:$A,0))</f>
        <v>No</v>
      </c>
      <c r="D178" s="86">
        <f>INDEX('1_GrowthAppeals'!$AL:$AL,MATCH($A178,'1_GrowthAppeals'!$A:$A,0))</f>
        <v>0</v>
      </c>
      <c r="E178" s="95"/>
      <c r="F178" s="88">
        <f t="shared" si="4"/>
        <v>0</v>
      </c>
      <c r="G178" s="88">
        <f t="shared" si="5"/>
        <v>0</v>
      </c>
    </row>
    <row r="179" spans="1:7" s="48" customFormat="1">
      <c r="A179" s="72" t="str">
        <f>'Ref2'!I181</f>
        <v>E3434</v>
      </c>
      <c r="B179" s="72" t="str">
        <f>INDEX('Ref1'!$E:$E,MATCH($A179,'Ref1'!$A:$A,0))</f>
        <v>Newcastle-under-Lyme</v>
      </c>
      <c r="C179" s="72" t="str">
        <f>INDEX('Ref2'!$E:$E,MATCH($A179,'Ref2'!$A:$A,0))</f>
        <v>No</v>
      </c>
      <c r="D179" s="86">
        <f>INDEX('1_GrowthAppeals'!$AL:$AL,MATCH($A179,'1_GrowthAppeals'!$A:$A,0))</f>
        <v>0</v>
      </c>
      <c r="E179" s="95"/>
      <c r="F179" s="88">
        <f t="shared" si="4"/>
        <v>0</v>
      </c>
      <c r="G179" s="88">
        <f t="shared" si="5"/>
        <v>0</v>
      </c>
    </row>
    <row r="180" spans="1:7" s="48" customFormat="1">
      <c r="A180" s="72" t="str">
        <f>'Ref2'!I182</f>
        <v>E5045</v>
      </c>
      <c r="B180" s="72" t="str">
        <f>INDEX('Ref1'!$E:$E,MATCH($A180,'Ref1'!$A:$A,0))</f>
        <v>Newham</v>
      </c>
      <c r="C180" s="72" t="str">
        <f>INDEX('Ref2'!$E:$E,MATCH($A180,'Ref2'!$A:$A,0))</f>
        <v>No</v>
      </c>
      <c r="D180" s="86">
        <f>INDEX('1_GrowthAppeals'!$AL:$AL,MATCH($A180,'1_GrowthAppeals'!$A:$A,0))</f>
        <v>0</v>
      </c>
      <c r="E180" s="95"/>
      <c r="F180" s="88">
        <f t="shared" si="4"/>
        <v>0</v>
      </c>
      <c r="G180" s="88">
        <f t="shared" si="5"/>
        <v>0</v>
      </c>
    </row>
    <row r="181" spans="1:7" s="48" customFormat="1">
      <c r="A181" s="72" t="str">
        <f>'Ref2'!I183</f>
        <v>E1134</v>
      </c>
      <c r="B181" s="72" t="str">
        <f>INDEX('Ref1'!$E:$E,MATCH($A181,'Ref1'!$A:$A,0))</f>
        <v>North Devon</v>
      </c>
      <c r="C181" s="72" t="str">
        <f>INDEX('Ref2'!$E:$E,MATCH($A181,'Ref2'!$A:$A,0))</f>
        <v>No</v>
      </c>
      <c r="D181" s="86">
        <f>INDEX('1_GrowthAppeals'!$AL:$AL,MATCH($A181,'1_GrowthAppeals'!$A:$A,0))</f>
        <v>0</v>
      </c>
      <c r="E181" s="95"/>
      <c r="F181" s="88">
        <f t="shared" si="4"/>
        <v>0</v>
      </c>
      <c r="G181" s="88">
        <f t="shared" si="5"/>
        <v>0</v>
      </c>
    </row>
    <row r="182" spans="1:7" s="48" customFormat="1">
      <c r="A182" s="72" t="str">
        <f>'Ref2'!I184</f>
        <v>E1234</v>
      </c>
      <c r="B182" s="72" t="str">
        <f>INDEX('Ref1'!$E:$E,MATCH($A182,'Ref1'!$A:$A,0))</f>
        <v>North Dorset</v>
      </c>
      <c r="C182" s="72" t="str">
        <f>INDEX('Ref2'!$E:$E,MATCH($A182,'Ref2'!$A:$A,0))</f>
        <v>No</v>
      </c>
      <c r="D182" s="86">
        <f>INDEX('1_GrowthAppeals'!$AL:$AL,MATCH($A182,'1_GrowthAppeals'!$A:$A,0))</f>
        <v>0</v>
      </c>
      <c r="E182" s="95"/>
      <c r="F182" s="88">
        <f t="shared" si="4"/>
        <v>0</v>
      </c>
      <c r="G182" s="88">
        <f t="shared" si="5"/>
        <v>0</v>
      </c>
    </row>
    <row r="183" spans="1:7" s="48" customFormat="1">
      <c r="A183" s="72" t="str">
        <f>'Ref2'!I185</f>
        <v>E1038</v>
      </c>
      <c r="B183" s="72" t="str">
        <f>INDEX('Ref1'!$E:$E,MATCH($A183,'Ref1'!$A:$A,0))</f>
        <v>North East Derbyshire</v>
      </c>
      <c r="C183" s="72" t="str">
        <f>INDEX('Ref2'!$E:$E,MATCH($A183,'Ref2'!$A:$A,0))</f>
        <v>No</v>
      </c>
      <c r="D183" s="86">
        <f>INDEX('1_GrowthAppeals'!$AL:$AL,MATCH($A183,'1_GrowthAppeals'!$A:$A,0))</f>
        <v>0</v>
      </c>
      <c r="E183" s="95"/>
      <c r="F183" s="88">
        <f t="shared" si="4"/>
        <v>0</v>
      </c>
      <c r="G183" s="88">
        <f t="shared" si="5"/>
        <v>0</v>
      </c>
    </row>
    <row r="184" spans="1:7" s="48" customFormat="1">
      <c r="A184" s="72" t="str">
        <f>'Ref2'!I186</f>
        <v>E2003</v>
      </c>
      <c r="B184" s="72" t="str">
        <f>INDEX('Ref1'!$E:$E,MATCH($A184,'Ref1'!$A:$A,0))</f>
        <v>North East Lincolnshire</v>
      </c>
      <c r="C184" s="72" t="str">
        <f>INDEX('Ref2'!$E:$E,MATCH($A184,'Ref2'!$A:$A,0))</f>
        <v>No</v>
      </c>
      <c r="D184" s="86">
        <f>INDEX('1_GrowthAppeals'!$AL:$AL,MATCH($A184,'1_GrowthAppeals'!$A:$A,0))</f>
        <v>0</v>
      </c>
      <c r="E184" s="95"/>
      <c r="F184" s="88">
        <f t="shared" si="4"/>
        <v>0</v>
      </c>
      <c r="G184" s="88">
        <f t="shared" si="5"/>
        <v>0</v>
      </c>
    </row>
    <row r="185" spans="1:7" s="48" customFormat="1">
      <c r="A185" s="72" t="str">
        <f>'Ref2'!I187</f>
        <v>E1935</v>
      </c>
      <c r="B185" s="72" t="str">
        <f>INDEX('Ref1'!$E:$E,MATCH($A185,'Ref1'!$A:$A,0))</f>
        <v>North Hertfordshire</v>
      </c>
      <c r="C185" s="72" t="str">
        <f>INDEX('Ref2'!$E:$E,MATCH($A185,'Ref2'!$A:$A,0))</f>
        <v>No</v>
      </c>
      <c r="D185" s="86">
        <f>INDEX('1_GrowthAppeals'!$AL:$AL,MATCH($A185,'1_GrowthAppeals'!$A:$A,0))</f>
        <v>0</v>
      </c>
      <c r="E185" s="95"/>
      <c r="F185" s="88">
        <f t="shared" si="4"/>
        <v>0</v>
      </c>
      <c r="G185" s="88">
        <f t="shared" si="5"/>
        <v>0</v>
      </c>
    </row>
    <row r="186" spans="1:7" s="48" customFormat="1">
      <c r="A186" s="72" t="str">
        <f>'Ref2'!I188</f>
        <v>E2534</v>
      </c>
      <c r="B186" s="72" t="str">
        <f>INDEX('Ref1'!$E:$E,MATCH($A186,'Ref1'!$A:$A,0))</f>
        <v>North Kesteven</v>
      </c>
      <c r="C186" s="72" t="str">
        <f>INDEX('Ref2'!$E:$E,MATCH($A186,'Ref2'!$A:$A,0))</f>
        <v>No</v>
      </c>
      <c r="D186" s="86">
        <f>INDEX('1_GrowthAppeals'!$AL:$AL,MATCH($A186,'1_GrowthAppeals'!$A:$A,0))</f>
        <v>0</v>
      </c>
      <c r="E186" s="95"/>
      <c r="F186" s="88">
        <f t="shared" si="4"/>
        <v>0</v>
      </c>
      <c r="G186" s="88">
        <f t="shared" si="5"/>
        <v>0</v>
      </c>
    </row>
    <row r="187" spans="1:7" s="48" customFormat="1">
      <c r="A187" s="72" t="str">
        <f>'Ref2'!I189</f>
        <v>E2004</v>
      </c>
      <c r="B187" s="72" t="str">
        <f>INDEX('Ref1'!$E:$E,MATCH($A187,'Ref1'!$A:$A,0))</f>
        <v>North Lincolnshire</v>
      </c>
      <c r="C187" s="72" t="str">
        <f>INDEX('Ref2'!$E:$E,MATCH($A187,'Ref2'!$A:$A,0))</f>
        <v>No</v>
      </c>
      <c r="D187" s="86">
        <f>INDEX('1_GrowthAppeals'!$AL:$AL,MATCH($A187,'1_GrowthAppeals'!$A:$A,0))</f>
        <v>0</v>
      </c>
      <c r="E187" s="95"/>
      <c r="F187" s="88">
        <f t="shared" si="4"/>
        <v>0</v>
      </c>
      <c r="G187" s="88">
        <f t="shared" si="5"/>
        <v>0</v>
      </c>
    </row>
    <row r="188" spans="1:7" s="48" customFormat="1">
      <c r="A188" s="72" t="str">
        <f>'Ref2'!I190</f>
        <v>E2635</v>
      </c>
      <c r="B188" s="72" t="str">
        <f>INDEX('Ref1'!$E:$E,MATCH($A188,'Ref1'!$A:$A,0))</f>
        <v>North Norfolk</v>
      </c>
      <c r="C188" s="72" t="str">
        <f>INDEX('Ref2'!$E:$E,MATCH($A188,'Ref2'!$A:$A,0))</f>
        <v>No</v>
      </c>
      <c r="D188" s="86">
        <f>INDEX('1_GrowthAppeals'!$AL:$AL,MATCH($A188,'1_GrowthAppeals'!$A:$A,0))</f>
        <v>0</v>
      </c>
      <c r="E188" s="95"/>
      <c r="F188" s="88">
        <f t="shared" si="4"/>
        <v>0</v>
      </c>
      <c r="G188" s="88">
        <f t="shared" si="5"/>
        <v>0</v>
      </c>
    </row>
    <row r="189" spans="1:7" s="48" customFormat="1">
      <c r="A189" s="72" t="str">
        <f>'Ref2'!I191</f>
        <v>E0104</v>
      </c>
      <c r="B189" s="72" t="str">
        <f>INDEX('Ref1'!$E:$E,MATCH($A189,'Ref1'!$A:$A,0))</f>
        <v>North Somerset</v>
      </c>
      <c r="C189" s="72" t="str">
        <f>INDEX('Ref2'!$E:$E,MATCH($A189,'Ref2'!$A:$A,0))</f>
        <v>No</v>
      </c>
      <c r="D189" s="86">
        <f>INDEX('1_GrowthAppeals'!$AL:$AL,MATCH($A189,'1_GrowthAppeals'!$A:$A,0))</f>
        <v>0</v>
      </c>
      <c r="E189" s="95"/>
      <c r="F189" s="88">
        <f t="shared" si="4"/>
        <v>0</v>
      </c>
      <c r="G189" s="88">
        <f t="shared" si="5"/>
        <v>0</v>
      </c>
    </row>
    <row r="190" spans="1:7" s="48" customFormat="1">
      <c r="A190" s="72" t="str">
        <f>'Ref2'!I192</f>
        <v>E4503</v>
      </c>
      <c r="B190" s="72" t="str">
        <f>INDEX('Ref1'!$E:$E,MATCH($A190,'Ref1'!$A:$A,0))</f>
        <v>North Tyneside</v>
      </c>
      <c r="C190" s="72" t="str">
        <f>INDEX('Ref2'!$E:$E,MATCH($A190,'Ref2'!$A:$A,0))</f>
        <v>No</v>
      </c>
      <c r="D190" s="86">
        <f>INDEX('1_GrowthAppeals'!$AL:$AL,MATCH($A190,'1_GrowthAppeals'!$A:$A,0))</f>
        <v>0</v>
      </c>
      <c r="E190" s="95"/>
      <c r="F190" s="88">
        <f t="shared" si="4"/>
        <v>0</v>
      </c>
      <c r="G190" s="88">
        <f t="shared" si="5"/>
        <v>0</v>
      </c>
    </row>
    <row r="191" spans="1:7" s="48" customFormat="1">
      <c r="A191" s="72" t="str">
        <f>'Ref2'!I193</f>
        <v>E3731</v>
      </c>
      <c r="B191" s="72" t="str">
        <f>INDEX('Ref1'!$E:$E,MATCH($A191,'Ref1'!$A:$A,0))</f>
        <v>North Warwickshire</v>
      </c>
      <c r="C191" s="72" t="str">
        <f>INDEX('Ref2'!$E:$E,MATCH($A191,'Ref2'!$A:$A,0))</f>
        <v>No</v>
      </c>
      <c r="D191" s="86">
        <f>INDEX('1_GrowthAppeals'!$AL:$AL,MATCH($A191,'1_GrowthAppeals'!$A:$A,0))</f>
        <v>0</v>
      </c>
      <c r="E191" s="95"/>
      <c r="F191" s="88">
        <f t="shared" si="4"/>
        <v>0</v>
      </c>
      <c r="G191" s="88">
        <f t="shared" si="5"/>
        <v>0</v>
      </c>
    </row>
    <row r="192" spans="1:7" s="48" customFormat="1">
      <c r="A192" s="72" t="str">
        <f>'Ref2'!I194</f>
        <v>E2437</v>
      </c>
      <c r="B192" s="72" t="str">
        <f>INDEX('Ref1'!$E:$E,MATCH($A192,'Ref1'!$A:$A,0))</f>
        <v>North West Leicestershire</v>
      </c>
      <c r="C192" s="72" t="str">
        <f>INDEX('Ref2'!$E:$E,MATCH($A192,'Ref2'!$A:$A,0))</f>
        <v>No</v>
      </c>
      <c r="D192" s="86">
        <f>INDEX('1_GrowthAppeals'!$AL:$AL,MATCH($A192,'1_GrowthAppeals'!$A:$A,0))</f>
        <v>0</v>
      </c>
      <c r="E192" s="95"/>
      <c r="F192" s="88">
        <f t="shared" si="4"/>
        <v>0</v>
      </c>
      <c r="G192" s="88">
        <f t="shared" si="5"/>
        <v>0</v>
      </c>
    </row>
    <row r="193" spans="1:7" s="48" customFormat="1">
      <c r="A193" s="72" t="str">
        <f>'Ref2'!I195</f>
        <v>E2835</v>
      </c>
      <c r="B193" s="72" t="str">
        <f>INDEX('Ref1'!$E:$E,MATCH($A193,'Ref1'!$A:$A,0))</f>
        <v>Northampton</v>
      </c>
      <c r="C193" s="72" t="str">
        <f>INDEX('Ref2'!$E:$E,MATCH($A193,'Ref2'!$A:$A,0))</f>
        <v>No</v>
      </c>
      <c r="D193" s="86">
        <f>INDEX('1_GrowthAppeals'!$AL:$AL,MATCH($A193,'1_GrowthAppeals'!$A:$A,0))</f>
        <v>0</v>
      </c>
      <c r="E193" s="95"/>
      <c r="F193" s="88">
        <f t="shared" si="4"/>
        <v>0</v>
      </c>
      <c r="G193" s="88">
        <f t="shared" si="5"/>
        <v>0</v>
      </c>
    </row>
    <row r="194" spans="1:7" s="48" customFormat="1">
      <c r="A194" s="72" t="str">
        <f>'Ref2'!I196</f>
        <v>E2901</v>
      </c>
      <c r="B194" s="72" t="str">
        <f>INDEX('Ref1'!$E:$E,MATCH($A194,'Ref1'!$A:$A,0))</f>
        <v>Northumberland</v>
      </c>
      <c r="C194" s="72" t="str">
        <f>INDEX('Ref2'!$E:$E,MATCH($A194,'Ref2'!$A:$A,0))</f>
        <v>No</v>
      </c>
      <c r="D194" s="86">
        <f>INDEX('1_GrowthAppeals'!$AL:$AL,MATCH($A194,'1_GrowthAppeals'!$A:$A,0))</f>
        <v>0</v>
      </c>
      <c r="E194" s="95"/>
      <c r="F194" s="88">
        <f t="shared" si="4"/>
        <v>0</v>
      </c>
      <c r="G194" s="88">
        <f t="shared" si="5"/>
        <v>0</v>
      </c>
    </row>
    <row r="195" spans="1:7" s="48" customFormat="1">
      <c r="A195" s="72" t="str">
        <f>'Ref2'!I197</f>
        <v>E2636</v>
      </c>
      <c r="B195" s="72" t="str">
        <f>INDEX('Ref1'!$E:$E,MATCH($A195,'Ref1'!$A:$A,0))</f>
        <v>Norwich</v>
      </c>
      <c r="C195" s="72" t="str">
        <f>INDEX('Ref2'!$E:$E,MATCH($A195,'Ref2'!$A:$A,0))</f>
        <v>No</v>
      </c>
      <c r="D195" s="86">
        <f>INDEX('1_GrowthAppeals'!$AL:$AL,MATCH($A195,'1_GrowthAppeals'!$A:$A,0))</f>
        <v>0</v>
      </c>
      <c r="E195" s="95"/>
      <c r="F195" s="88">
        <f t="shared" si="4"/>
        <v>0</v>
      </c>
      <c r="G195" s="88">
        <f t="shared" si="5"/>
        <v>0</v>
      </c>
    </row>
    <row r="196" spans="1:7" s="48" customFormat="1">
      <c r="A196" s="72" t="str">
        <f>'Ref2'!I198</f>
        <v>E3001</v>
      </c>
      <c r="B196" s="72" t="str">
        <f>INDEX('Ref1'!$E:$E,MATCH($A196,'Ref1'!$A:$A,0))</f>
        <v>Nottingham</v>
      </c>
      <c r="C196" s="72" t="str">
        <f>INDEX('Ref2'!$E:$E,MATCH($A196,'Ref2'!$A:$A,0))</f>
        <v>No</v>
      </c>
      <c r="D196" s="86">
        <f>INDEX('1_GrowthAppeals'!$AL:$AL,MATCH($A196,'1_GrowthAppeals'!$A:$A,0))</f>
        <v>0</v>
      </c>
      <c r="E196" s="95"/>
      <c r="F196" s="88">
        <f t="shared" si="4"/>
        <v>0</v>
      </c>
      <c r="G196" s="88">
        <f t="shared" si="5"/>
        <v>0</v>
      </c>
    </row>
    <row r="197" spans="1:7" s="48" customFormat="1">
      <c r="A197" s="72" t="str">
        <f>'Ref2'!I199</f>
        <v>E3732</v>
      </c>
      <c r="B197" s="72" t="str">
        <f>INDEX('Ref1'!$E:$E,MATCH($A197,'Ref1'!$A:$A,0))</f>
        <v>Nuneaton and Bedworth</v>
      </c>
      <c r="C197" s="72" t="str">
        <f>INDEX('Ref2'!$E:$E,MATCH($A197,'Ref2'!$A:$A,0))</f>
        <v>No</v>
      </c>
      <c r="D197" s="86">
        <f>INDEX('1_GrowthAppeals'!$AL:$AL,MATCH($A197,'1_GrowthAppeals'!$A:$A,0))</f>
        <v>0</v>
      </c>
      <c r="E197" s="95"/>
      <c r="F197" s="88">
        <f t="shared" ref="F197:F260" si="6">IF(ISNUMBER(E197),E197,D197)</f>
        <v>0</v>
      </c>
      <c r="G197" s="88">
        <f t="shared" si="5"/>
        <v>0</v>
      </c>
    </row>
    <row r="198" spans="1:7" s="48" customFormat="1">
      <c r="A198" s="72" t="str">
        <f>'Ref2'!I200</f>
        <v>E2438</v>
      </c>
      <c r="B198" s="72" t="str">
        <f>INDEX('Ref1'!$E:$E,MATCH($A198,'Ref1'!$A:$A,0))</f>
        <v>Oadby and Wigston</v>
      </c>
      <c r="C198" s="72" t="str">
        <f>INDEX('Ref2'!$E:$E,MATCH($A198,'Ref2'!$A:$A,0))</f>
        <v>No</v>
      </c>
      <c r="D198" s="86">
        <f>INDEX('1_GrowthAppeals'!$AL:$AL,MATCH($A198,'1_GrowthAppeals'!$A:$A,0))</f>
        <v>0</v>
      </c>
      <c r="E198" s="95"/>
      <c r="F198" s="88">
        <f t="shared" si="6"/>
        <v>0</v>
      </c>
      <c r="G198" s="88">
        <f t="shared" ref="G198:G261" si="7">F198-$F$332</f>
        <v>0</v>
      </c>
    </row>
    <row r="199" spans="1:7" s="48" customFormat="1">
      <c r="A199" s="72" t="str">
        <f>'Ref2'!I201</f>
        <v>E4204</v>
      </c>
      <c r="B199" s="72" t="str">
        <f>INDEX('Ref1'!$E:$E,MATCH($A199,'Ref1'!$A:$A,0))</f>
        <v>Oldham</v>
      </c>
      <c r="C199" s="72" t="str">
        <f>INDEX('Ref2'!$E:$E,MATCH($A199,'Ref2'!$A:$A,0))</f>
        <v>No</v>
      </c>
      <c r="D199" s="86">
        <f>INDEX('1_GrowthAppeals'!$AL:$AL,MATCH($A199,'1_GrowthAppeals'!$A:$A,0))</f>
        <v>0</v>
      </c>
      <c r="E199" s="95"/>
      <c r="F199" s="88">
        <f t="shared" si="6"/>
        <v>0</v>
      </c>
      <c r="G199" s="88">
        <f t="shared" si="7"/>
        <v>0</v>
      </c>
    </row>
    <row r="200" spans="1:7" s="48" customFormat="1">
      <c r="A200" s="72" t="str">
        <f>'Ref2'!I202</f>
        <v>E3132</v>
      </c>
      <c r="B200" s="72" t="str">
        <f>INDEX('Ref1'!$E:$E,MATCH($A200,'Ref1'!$A:$A,0))</f>
        <v>Oxford</v>
      </c>
      <c r="C200" s="72" t="str">
        <f>INDEX('Ref2'!$E:$E,MATCH($A200,'Ref2'!$A:$A,0))</f>
        <v>No</v>
      </c>
      <c r="D200" s="86">
        <f>INDEX('1_GrowthAppeals'!$AL:$AL,MATCH($A200,'1_GrowthAppeals'!$A:$A,0))</f>
        <v>0</v>
      </c>
      <c r="E200" s="95"/>
      <c r="F200" s="88">
        <f t="shared" si="6"/>
        <v>0</v>
      </c>
      <c r="G200" s="88">
        <f t="shared" si="7"/>
        <v>0</v>
      </c>
    </row>
    <row r="201" spans="1:7" s="48" customFormat="1">
      <c r="A201" s="72" t="str">
        <f>'Ref2'!I203</f>
        <v>E2338</v>
      </c>
      <c r="B201" s="72" t="str">
        <f>INDEX('Ref1'!$E:$E,MATCH($A201,'Ref1'!$A:$A,0))</f>
        <v>Pendle</v>
      </c>
      <c r="C201" s="72" t="str">
        <f>INDEX('Ref2'!$E:$E,MATCH($A201,'Ref2'!$A:$A,0))</f>
        <v>No</v>
      </c>
      <c r="D201" s="86">
        <f>INDEX('1_GrowthAppeals'!$AL:$AL,MATCH($A201,'1_GrowthAppeals'!$A:$A,0))</f>
        <v>0</v>
      </c>
      <c r="E201" s="95"/>
      <c r="F201" s="88">
        <f t="shared" si="6"/>
        <v>0</v>
      </c>
      <c r="G201" s="88">
        <f t="shared" si="7"/>
        <v>0</v>
      </c>
    </row>
    <row r="202" spans="1:7" s="48" customFormat="1">
      <c r="A202" s="72" t="str">
        <f>'Ref2'!I204</f>
        <v>E0501</v>
      </c>
      <c r="B202" s="72" t="str">
        <f>INDEX('Ref1'!$E:$E,MATCH($A202,'Ref1'!$A:$A,0))</f>
        <v>Peterborough</v>
      </c>
      <c r="C202" s="72" t="str">
        <f>INDEX('Ref2'!$E:$E,MATCH($A202,'Ref2'!$A:$A,0))</f>
        <v>No</v>
      </c>
      <c r="D202" s="86">
        <f>INDEX('1_GrowthAppeals'!$AL:$AL,MATCH($A202,'1_GrowthAppeals'!$A:$A,0))</f>
        <v>0</v>
      </c>
      <c r="E202" s="95"/>
      <c r="F202" s="88">
        <f t="shared" si="6"/>
        <v>0</v>
      </c>
      <c r="G202" s="88">
        <f t="shared" si="7"/>
        <v>0</v>
      </c>
    </row>
    <row r="203" spans="1:7" s="48" customFormat="1">
      <c r="A203" s="72" t="str">
        <f>'Ref2'!I205</f>
        <v>E1101</v>
      </c>
      <c r="B203" s="72" t="str">
        <f>INDEX('Ref1'!$E:$E,MATCH($A203,'Ref1'!$A:$A,0))</f>
        <v>Plymouth</v>
      </c>
      <c r="C203" s="72" t="str">
        <f>INDEX('Ref2'!$E:$E,MATCH($A203,'Ref2'!$A:$A,0))</f>
        <v>No</v>
      </c>
      <c r="D203" s="86">
        <f>INDEX('1_GrowthAppeals'!$AL:$AL,MATCH($A203,'1_GrowthAppeals'!$A:$A,0))</f>
        <v>0</v>
      </c>
      <c r="E203" s="95"/>
      <c r="F203" s="88">
        <f t="shared" si="6"/>
        <v>0</v>
      </c>
      <c r="G203" s="88">
        <f t="shared" si="7"/>
        <v>0</v>
      </c>
    </row>
    <row r="204" spans="1:7" s="48" customFormat="1">
      <c r="A204" s="72" t="str">
        <f>'Ref2'!I206</f>
        <v>E1201</v>
      </c>
      <c r="B204" s="72" t="str">
        <f>INDEX('Ref1'!$E:$E,MATCH($A204,'Ref1'!$A:$A,0))</f>
        <v>Poole</v>
      </c>
      <c r="C204" s="72" t="str">
        <f>INDEX('Ref2'!$E:$E,MATCH($A204,'Ref2'!$A:$A,0))</f>
        <v>No</v>
      </c>
      <c r="D204" s="86">
        <f>INDEX('1_GrowthAppeals'!$AL:$AL,MATCH($A204,'1_GrowthAppeals'!$A:$A,0))</f>
        <v>0</v>
      </c>
      <c r="E204" s="95"/>
      <c r="F204" s="88">
        <f t="shared" si="6"/>
        <v>0</v>
      </c>
      <c r="G204" s="88">
        <f t="shared" si="7"/>
        <v>0</v>
      </c>
    </row>
    <row r="205" spans="1:7" s="48" customFormat="1">
      <c r="A205" s="72" t="str">
        <f>'Ref2'!I207</f>
        <v>E1701</v>
      </c>
      <c r="B205" s="72" t="str">
        <f>INDEX('Ref1'!$E:$E,MATCH($A205,'Ref1'!$A:$A,0))</f>
        <v>Portsmouth</v>
      </c>
      <c r="C205" s="72" t="str">
        <f>INDEX('Ref2'!$E:$E,MATCH($A205,'Ref2'!$A:$A,0))</f>
        <v>No</v>
      </c>
      <c r="D205" s="86">
        <f>INDEX('1_GrowthAppeals'!$AL:$AL,MATCH($A205,'1_GrowthAppeals'!$A:$A,0))</f>
        <v>0</v>
      </c>
      <c r="E205" s="95"/>
      <c r="F205" s="88">
        <f t="shared" si="6"/>
        <v>0</v>
      </c>
      <c r="G205" s="88">
        <f t="shared" si="7"/>
        <v>0</v>
      </c>
    </row>
    <row r="206" spans="1:7" s="48" customFormat="1">
      <c r="A206" s="72" t="str">
        <f>'Ref2'!I208</f>
        <v>E2339</v>
      </c>
      <c r="B206" s="72" t="str">
        <f>INDEX('Ref1'!$E:$E,MATCH($A206,'Ref1'!$A:$A,0))</f>
        <v>Preston</v>
      </c>
      <c r="C206" s="72" t="str">
        <f>INDEX('Ref2'!$E:$E,MATCH($A206,'Ref2'!$A:$A,0))</f>
        <v>No</v>
      </c>
      <c r="D206" s="86">
        <f>INDEX('1_GrowthAppeals'!$AL:$AL,MATCH($A206,'1_GrowthAppeals'!$A:$A,0))</f>
        <v>0</v>
      </c>
      <c r="E206" s="95"/>
      <c r="F206" s="88">
        <f t="shared" si="6"/>
        <v>0</v>
      </c>
      <c r="G206" s="88">
        <f t="shared" si="7"/>
        <v>0</v>
      </c>
    </row>
    <row r="207" spans="1:7" s="48" customFormat="1">
      <c r="A207" s="72" t="str">
        <f>'Ref2'!I209</f>
        <v>E1236</v>
      </c>
      <c r="B207" s="72" t="str">
        <f>INDEX('Ref1'!$E:$E,MATCH($A207,'Ref1'!$A:$A,0))</f>
        <v>Purbeck</v>
      </c>
      <c r="C207" s="72" t="str">
        <f>INDEX('Ref2'!$E:$E,MATCH($A207,'Ref2'!$A:$A,0))</f>
        <v>No</v>
      </c>
      <c r="D207" s="86">
        <f>INDEX('1_GrowthAppeals'!$AL:$AL,MATCH($A207,'1_GrowthAppeals'!$A:$A,0))</f>
        <v>0</v>
      </c>
      <c r="E207" s="95"/>
      <c r="F207" s="88">
        <f t="shared" si="6"/>
        <v>0</v>
      </c>
      <c r="G207" s="88">
        <f t="shared" si="7"/>
        <v>0</v>
      </c>
    </row>
    <row r="208" spans="1:7" s="48" customFormat="1">
      <c r="A208" s="72" t="str">
        <f>'Ref2'!I210</f>
        <v>E0303</v>
      </c>
      <c r="B208" s="72" t="str">
        <f>INDEX('Ref1'!$E:$E,MATCH($A208,'Ref1'!$A:$A,0))</f>
        <v>Reading</v>
      </c>
      <c r="C208" s="72" t="str">
        <f>INDEX('Ref2'!$E:$E,MATCH($A208,'Ref2'!$A:$A,0))</f>
        <v>No</v>
      </c>
      <c r="D208" s="86">
        <f>INDEX('1_GrowthAppeals'!$AL:$AL,MATCH($A208,'1_GrowthAppeals'!$A:$A,0))</f>
        <v>0</v>
      </c>
      <c r="E208" s="95"/>
      <c r="F208" s="88">
        <f t="shared" si="6"/>
        <v>0</v>
      </c>
      <c r="G208" s="88">
        <f t="shared" si="7"/>
        <v>0</v>
      </c>
    </row>
    <row r="209" spans="1:7" s="48" customFormat="1">
      <c r="A209" s="72" t="str">
        <f>'Ref2'!I211</f>
        <v>E5046</v>
      </c>
      <c r="B209" s="72" t="str">
        <f>INDEX('Ref1'!$E:$E,MATCH($A209,'Ref1'!$A:$A,0))</f>
        <v>Redbridge</v>
      </c>
      <c r="C209" s="72" t="str">
        <f>INDEX('Ref2'!$E:$E,MATCH($A209,'Ref2'!$A:$A,0))</f>
        <v>No</v>
      </c>
      <c r="D209" s="86">
        <f>INDEX('1_GrowthAppeals'!$AL:$AL,MATCH($A209,'1_GrowthAppeals'!$A:$A,0))</f>
        <v>0</v>
      </c>
      <c r="E209" s="95"/>
      <c r="F209" s="88">
        <f t="shared" si="6"/>
        <v>0</v>
      </c>
      <c r="G209" s="88">
        <f t="shared" si="7"/>
        <v>0</v>
      </c>
    </row>
    <row r="210" spans="1:7" s="48" customFormat="1">
      <c r="A210" s="72" t="str">
        <f>'Ref2'!I212</f>
        <v>E0703</v>
      </c>
      <c r="B210" s="72" t="str">
        <f>INDEX('Ref1'!$E:$E,MATCH($A210,'Ref1'!$A:$A,0))</f>
        <v>Redcar and Cleveland</v>
      </c>
      <c r="C210" s="72" t="str">
        <f>INDEX('Ref2'!$E:$E,MATCH($A210,'Ref2'!$A:$A,0))</f>
        <v>No</v>
      </c>
      <c r="D210" s="86">
        <f>INDEX('1_GrowthAppeals'!$AL:$AL,MATCH($A210,'1_GrowthAppeals'!$A:$A,0))</f>
        <v>0</v>
      </c>
      <c r="E210" s="95"/>
      <c r="F210" s="88">
        <f t="shared" si="6"/>
        <v>0</v>
      </c>
      <c r="G210" s="88">
        <f t="shared" si="7"/>
        <v>0</v>
      </c>
    </row>
    <row r="211" spans="1:7" s="48" customFormat="1">
      <c r="A211" s="72" t="str">
        <f>'Ref2'!I213</f>
        <v>E1835</v>
      </c>
      <c r="B211" s="72" t="str">
        <f>INDEX('Ref1'!$E:$E,MATCH($A211,'Ref1'!$A:$A,0))</f>
        <v>Redditch</v>
      </c>
      <c r="C211" s="72" t="str">
        <f>INDEX('Ref2'!$E:$E,MATCH($A211,'Ref2'!$A:$A,0))</f>
        <v>No</v>
      </c>
      <c r="D211" s="86">
        <f>INDEX('1_GrowthAppeals'!$AL:$AL,MATCH($A211,'1_GrowthAppeals'!$A:$A,0))</f>
        <v>0</v>
      </c>
      <c r="E211" s="95"/>
      <c r="F211" s="88">
        <f t="shared" si="6"/>
        <v>0</v>
      </c>
      <c r="G211" s="88">
        <f t="shared" si="7"/>
        <v>0</v>
      </c>
    </row>
    <row r="212" spans="1:7" s="48" customFormat="1">
      <c r="A212" s="72" t="str">
        <f>'Ref2'!I214</f>
        <v>E3635</v>
      </c>
      <c r="B212" s="72" t="str">
        <f>INDEX('Ref1'!$E:$E,MATCH($A212,'Ref1'!$A:$A,0))</f>
        <v>Reigate and Banstead</v>
      </c>
      <c r="C212" s="72" t="str">
        <f>INDEX('Ref2'!$E:$E,MATCH($A212,'Ref2'!$A:$A,0))</f>
        <v>No</v>
      </c>
      <c r="D212" s="86">
        <f>INDEX('1_GrowthAppeals'!$AL:$AL,MATCH($A212,'1_GrowthAppeals'!$A:$A,0))</f>
        <v>0</v>
      </c>
      <c r="E212" s="95"/>
      <c r="F212" s="88">
        <f t="shared" si="6"/>
        <v>0</v>
      </c>
      <c r="G212" s="88">
        <f t="shared" si="7"/>
        <v>0</v>
      </c>
    </row>
    <row r="213" spans="1:7" s="48" customFormat="1">
      <c r="A213" s="72" t="str">
        <f>'Ref2'!I215</f>
        <v>E2340</v>
      </c>
      <c r="B213" s="72" t="str">
        <f>INDEX('Ref1'!$E:$E,MATCH($A213,'Ref1'!$A:$A,0))</f>
        <v>Ribble Valley</v>
      </c>
      <c r="C213" s="72" t="str">
        <f>INDEX('Ref2'!$E:$E,MATCH($A213,'Ref2'!$A:$A,0))</f>
        <v>No</v>
      </c>
      <c r="D213" s="86">
        <f>INDEX('1_GrowthAppeals'!$AL:$AL,MATCH($A213,'1_GrowthAppeals'!$A:$A,0))</f>
        <v>0</v>
      </c>
      <c r="E213" s="95"/>
      <c r="F213" s="88">
        <f t="shared" si="6"/>
        <v>0</v>
      </c>
      <c r="G213" s="88">
        <f t="shared" si="7"/>
        <v>0</v>
      </c>
    </row>
    <row r="214" spans="1:7" s="48" customFormat="1">
      <c r="A214" s="72" t="str">
        <f>'Ref2'!I216</f>
        <v>E5047</v>
      </c>
      <c r="B214" s="72" t="str">
        <f>INDEX('Ref1'!$E:$E,MATCH($A214,'Ref1'!$A:$A,0))</f>
        <v>Richmond upon Thames</v>
      </c>
      <c r="C214" s="72" t="str">
        <f>INDEX('Ref2'!$E:$E,MATCH($A214,'Ref2'!$A:$A,0))</f>
        <v>No</v>
      </c>
      <c r="D214" s="86">
        <f>INDEX('1_GrowthAppeals'!$AL:$AL,MATCH($A214,'1_GrowthAppeals'!$A:$A,0))</f>
        <v>0</v>
      </c>
      <c r="E214" s="95"/>
      <c r="F214" s="88">
        <f t="shared" si="6"/>
        <v>0</v>
      </c>
      <c r="G214" s="88">
        <f t="shared" si="7"/>
        <v>0</v>
      </c>
    </row>
    <row r="215" spans="1:7" s="48" customFormat="1">
      <c r="A215" s="72" t="str">
        <f>'Ref2'!I217</f>
        <v>E2734</v>
      </c>
      <c r="B215" s="72" t="str">
        <f>INDEX('Ref1'!$E:$E,MATCH($A215,'Ref1'!$A:$A,0))</f>
        <v>Richmondshire</v>
      </c>
      <c r="C215" s="72" t="str">
        <f>INDEX('Ref2'!$E:$E,MATCH($A215,'Ref2'!$A:$A,0))</f>
        <v>No</v>
      </c>
      <c r="D215" s="86">
        <f>INDEX('1_GrowthAppeals'!$AL:$AL,MATCH($A215,'1_GrowthAppeals'!$A:$A,0))</f>
        <v>0</v>
      </c>
      <c r="E215" s="95"/>
      <c r="F215" s="88">
        <f t="shared" si="6"/>
        <v>0</v>
      </c>
      <c r="G215" s="88">
        <f t="shared" si="7"/>
        <v>0</v>
      </c>
    </row>
    <row r="216" spans="1:7" s="48" customFormat="1">
      <c r="A216" s="72" t="str">
        <f>'Ref2'!I218</f>
        <v>E4205</v>
      </c>
      <c r="B216" s="72" t="str">
        <f>INDEX('Ref1'!$E:$E,MATCH($A216,'Ref1'!$A:$A,0))</f>
        <v>Rochdale</v>
      </c>
      <c r="C216" s="72" t="str">
        <f>INDEX('Ref2'!$E:$E,MATCH($A216,'Ref2'!$A:$A,0))</f>
        <v>No</v>
      </c>
      <c r="D216" s="86">
        <f>INDEX('1_GrowthAppeals'!$AL:$AL,MATCH($A216,'1_GrowthAppeals'!$A:$A,0))</f>
        <v>0</v>
      </c>
      <c r="E216" s="95"/>
      <c r="F216" s="88">
        <f t="shared" si="6"/>
        <v>0</v>
      </c>
      <c r="G216" s="88">
        <f t="shared" si="7"/>
        <v>0</v>
      </c>
    </row>
    <row r="217" spans="1:7" s="48" customFormat="1">
      <c r="A217" s="72" t="str">
        <f>'Ref2'!I219</f>
        <v>E1540</v>
      </c>
      <c r="B217" s="72" t="str">
        <f>INDEX('Ref1'!$E:$E,MATCH($A217,'Ref1'!$A:$A,0))</f>
        <v>Rochford</v>
      </c>
      <c r="C217" s="72" t="str">
        <f>INDEX('Ref2'!$E:$E,MATCH($A217,'Ref2'!$A:$A,0))</f>
        <v>No</v>
      </c>
      <c r="D217" s="86">
        <f>INDEX('1_GrowthAppeals'!$AL:$AL,MATCH($A217,'1_GrowthAppeals'!$A:$A,0))</f>
        <v>0</v>
      </c>
      <c r="E217" s="95"/>
      <c r="F217" s="88">
        <f t="shared" si="6"/>
        <v>0</v>
      </c>
      <c r="G217" s="88">
        <f t="shared" si="7"/>
        <v>0</v>
      </c>
    </row>
    <row r="218" spans="1:7" s="48" customFormat="1">
      <c r="A218" s="72" t="str">
        <f>'Ref2'!I220</f>
        <v>E2341</v>
      </c>
      <c r="B218" s="72" t="str">
        <f>INDEX('Ref1'!$E:$E,MATCH($A218,'Ref1'!$A:$A,0))</f>
        <v>Rossendale</v>
      </c>
      <c r="C218" s="72" t="str">
        <f>INDEX('Ref2'!$E:$E,MATCH($A218,'Ref2'!$A:$A,0))</f>
        <v>No</v>
      </c>
      <c r="D218" s="86">
        <f>INDEX('1_GrowthAppeals'!$AL:$AL,MATCH($A218,'1_GrowthAppeals'!$A:$A,0))</f>
        <v>0</v>
      </c>
      <c r="E218" s="95"/>
      <c r="F218" s="88">
        <f t="shared" si="6"/>
        <v>0</v>
      </c>
      <c r="G218" s="88">
        <f t="shared" si="7"/>
        <v>0</v>
      </c>
    </row>
    <row r="219" spans="1:7" s="48" customFormat="1">
      <c r="A219" s="72" t="str">
        <f>'Ref2'!I221</f>
        <v>E1436</v>
      </c>
      <c r="B219" s="72" t="str">
        <f>INDEX('Ref1'!$E:$E,MATCH($A219,'Ref1'!$A:$A,0))</f>
        <v>Rother</v>
      </c>
      <c r="C219" s="72" t="str">
        <f>INDEX('Ref2'!$E:$E,MATCH($A219,'Ref2'!$A:$A,0))</f>
        <v>No</v>
      </c>
      <c r="D219" s="86">
        <f>INDEX('1_GrowthAppeals'!$AL:$AL,MATCH($A219,'1_GrowthAppeals'!$A:$A,0))</f>
        <v>0</v>
      </c>
      <c r="E219" s="95"/>
      <c r="F219" s="88">
        <f t="shared" si="6"/>
        <v>0</v>
      </c>
      <c r="G219" s="88">
        <f t="shared" si="7"/>
        <v>0</v>
      </c>
    </row>
    <row r="220" spans="1:7" s="48" customFormat="1">
      <c r="A220" s="72" t="str">
        <f>'Ref2'!I222</f>
        <v>E4403</v>
      </c>
      <c r="B220" s="72" t="str">
        <f>INDEX('Ref1'!$E:$E,MATCH($A220,'Ref1'!$A:$A,0))</f>
        <v>Rotherham</v>
      </c>
      <c r="C220" s="72" t="str">
        <f>INDEX('Ref2'!$E:$E,MATCH($A220,'Ref2'!$A:$A,0))</f>
        <v>No</v>
      </c>
      <c r="D220" s="86">
        <f>INDEX('1_GrowthAppeals'!$AL:$AL,MATCH($A220,'1_GrowthAppeals'!$A:$A,0))</f>
        <v>0</v>
      </c>
      <c r="E220" s="95"/>
      <c r="F220" s="88">
        <f t="shared" si="6"/>
        <v>0</v>
      </c>
      <c r="G220" s="88">
        <f t="shared" si="7"/>
        <v>0</v>
      </c>
    </row>
    <row r="221" spans="1:7" s="48" customFormat="1">
      <c r="A221" s="72" t="str">
        <f>'Ref2'!I223</f>
        <v>E3733</v>
      </c>
      <c r="B221" s="72" t="str">
        <f>INDEX('Ref1'!$E:$E,MATCH($A221,'Ref1'!$A:$A,0))</f>
        <v>Rugby</v>
      </c>
      <c r="C221" s="72" t="str">
        <f>INDEX('Ref2'!$E:$E,MATCH($A221,'Ref2'!$A:$A,0))</f>
        <v>No</v>
      </c>
      <c r="D221" s="86">
        <f>INDEX('1_GrowthAppeals'!$AL:$AL,MATCH($A221,'1_GrowthAppeals'!$A:$A,0))</f>
        <v>0</v>
      </c>
      <c r="E221" s="95"/>
      <c r="F221" s="88">
        <f t="shared" si="6"/>
        <v>0</v>
      </c>
      <c r="G221" s="88">
        <f t="shared" si="7"/>
        <v>0</v>
      </c>
    </row>
    <row r="222" spans="1:7" s="48" customFormat="1">
      <c r="A222" s="72" t="str">
        <f>'Ref2'!I224</f>
        <v>E3636</v>
      </c>
      <c r="B222" s="72" t="str">
        <f>INDEX('Ref1'!$E:$E,MATCH($A222,'Ref1'!$A:$A,0))</f>
        <v>Runnymede</v>
      </c>
      <c r="C222" s="72" t="str">
        <f>INDEX('Ref2'!$E:$E,MATCH($A222,'Ref2'!$A:$A,0))</f>
        <v>No</v>
      </c>
      <c r="D222" s="86">
        <f>INDEX('1_GrowthAppeals'!$AL:$AL,MATCH($A222,'1_GrowthAppeals'!$A:$A,0))</f>
        <v>0</v>
      </c>
      <c r="E222" s="95"/>
      <c r="F222" s="88">
        <f t="shared" si="6"/>
        <v>0</v>
      </c>
      <c r="G222" s="88">
        <f t="shared" si="7"/>
        <v>0</v>
      </c>
    </row>
    <row r="223" spans="1:7" s="48" customFormat="1">
      <c r="A223" s="72" t="str">
        <f>'Ref2'!I225</f>
        <v>E3038</v>
      </c>
      <c r="B223" s="72" t="str">
        <f>INDEX('Ref1'!$E:$E,MATCH($A223,'Ref1'!$A:$A,0))</f>
        <v>Rushcliffe</v>
      </c>
      <c r="C223" s="72" t="str">
        <f>INDEX('Ref2'!$E:$E,MATCH($A223,'Ref2'!$A:$A,0))</f>
        <v>No</v>
      </c>
      <c r="D223" s="86">
        <f>INDEX('1_GrowthAppeals'!$AL:$AL,MATCH($A223,'1_GrowthAppeals'!$A:$A,0))</f>
        <v>0</v>
      </c>
      <c r="E223" s="95"/>
      <c r="F223" s="88">
        <f t="shared" si="6"/>
        <v>0</v>
      </c>
      <c r="G223" s="88">
        <f t="shared" si="7"/>
        <v>0</v>
      </c>
    </row>
    <row r="224" spans="1:7" s="48" customFormat="1">
      <c r="A224" s="72" t="str">
        <f>'Ref2'!I226</f>
        <v>E1740</v>
      </c>
      <c r="B224" s="72" t="str">
        <f>INDEX('Ref1'!$E:$E,MATCH($A224,'Ref1'!$A:$A,0))</f>
        <v>Rushmoor</v>
      </c>
      <c r="C224" s="72" t="str">
        <f>INDEX('Ref2'!$E:$E,MATCH($A224,'Ref2'!$A:$A,0))</f>
        <v>No</v>
      </c>
      <c r="D224" s="86">
        <f>INDEX('1_GrowthAppeals'!$AL:$AL,MATCH($A224,'1_GrowthAppeals'!$A:$A,0))</f>
        <v>0</v>
      </c>
      <c r="E224" s="95"/>
      <c r="F224" s="88">
        <f t="shared" si="6"/>
        <v>0</v>
      </c>
      <c r="G224" s="88">
        <f t="shared" si="7"/>
        <v>0</v>
      </c>
    </row>
    <row r="225" spans="1:7" s="48" customFormat="1">
      <c r="A225" s="72" t="str">
        <f>'Ref2'!I227</f>
        <v>E2402</v>
      </c>
      <c r="B225" s="72" t="str">
        <f>INDEX('Ref1'!$E:$E,MATCH($A225,'Ref1'!$A:$A,0))</f>
        <v>Rutland</v>
      </c>
      <c r="C225" s="72" t="str">
        <f>INDEX('Ref2'!$E:$E,MATCH($A225,'Ref2'!$A:$A,0))</f>
        <v>No</v>
      </c>
      <c r="D225" s="86">
        <f>INDEX('1_GrowthAppeals'!$AL:$AL,MATCH($A225,'1_GrowthAppeals'!$A:$A,0))</f>
        <v>0</v>
      </c>
      <c r="E225" s="95"/>
      <c r="F225" s="88">
        <f t="shared" si="6"/>
        <v>0</v>
      </c>
      <c r="G225" s="88">
        <f t="shared" si="7"/>
        <v>0</v>
      </c>
    </row>
    <row r="226" spans="1:7" s="48" customFormat="1">
      <c r="A226" s="72" t="str">
        <f>'Ref2'!I228</f>
        <v>E2755</v>
      </c>
      <c r="B226" s="72" t="str">
        <f>INDEX('Ref1'!$E:$E,MATCH($A226,'Ref1'!$A:$A,0))</f>
        <v>Ryedale</v>
      </c>
      <c r="C226" s="72" t="str">
        <f>INDEX('Ref2'!$E:$E,MATCH($A226,'Ref2'!$A:$A,0))</f>
        <v>No</v>
      </c>
      <c r="D226" s="86">
        <f>INDEX('1_GrowthAppeals'!$AL:$AL,MATCH($A226,'1_GrowthAppeals'!$A:$A,0))</f>
        <v>0</v>
      </c>
      <c r="E226" s="95"/>
      <c r="F226" s="88">
        <f t="shared" si="6"/>
        <v>0</v>
      </c>
      <c r="G226" s="88">
        <f t="shared" si="7"/>
        <v>0</v>
      </c>
    </row>
    <row r="227" spans="1:7" s="48" customFormat="1">
      <c r="A227" s="72" t="str">
        <f>'Ref2'!I229</f>
        <v>E4206</v>
      </c>
      <c r="B227" s="72" t="str">
        <f>INDEX('Ref1'!$E:$E,MATCH($A227,'Ref1'!$A:$A,0))</f>
        <v>Salford</v>
      </c>
      <c r="C227" s="72" t="str">
        <f>INDEX('Ref2'!$E:$E,MATCH($A227,'Ref2'!$A:$A,0))</f>
        <v>No</v>
      </c>
      <c r="D227" s="86">
        <f>INDEX('1_GrowthAppeals'!$AL:$AL,MATCH($A227,'1_GrowthAppeals'!$A:$A,0))</f>
        <v>0</v>
      </c>
      <c r="E227" s="95"/>
      <c r="F227" s="88">
        <f t="shared" si="6"/>
        <v>0</v>
      </c>
      <c r="G227" s="88">
        <f t="shared" si="7"/>
        <v>0</v>
      </c>
    </row>
    <row r="228" spans="1:7" s="48" customFormat="1">
      <c r="A228" s="72" t="str">
        <f>'Ref2'!I230</f>
        <v>E4604</v>
      </c>
      <c r="B228" s="72" t="str">
        <f>INDEX('Ref1'!$E:$E,MATCH($A228,'Ref1'!$A:$A,0))</f>
        <v>Sandwell</v>
      </c>
      <c r="C228" s="72" t="str">
        <f>INDEX('Ref2'!$E:$E,MATCH($A228,'Ref2'!$A:$A,0))</f>
        <v>No</v>
      </c>
      <c r="D228" s="86">
        <f>INDEX('1_GrowthAppeals'!$AL:$AL,MATCH($A228,'1_GrowthAppeals'!$A:$A,0))</f>
        <v>0</v>
      </c>
      <c r="E228" s="95"/>
      <c r="F228" s="88">
        <f t="shared" si="6"/>
        <v>0</v>
      </c>
      <c r="G228" s="88">
        <f t="shared" si="7"/>
        <v>0</v>
      </c>
    </row>
    <row r="229" spans="1:7" s="48" customFormat="1">
      <c r="A229" s="72" t="str">
        <f>'Ref2'!I231</f>
        <v>E2736</v>
      </c>
      <c r="B229" s="72" t="str">
        <f>INDEX('Ref1'!$E:$E,MATCH($A229,'Ref1'!$A:$A,0))</f>
        <v>Scarborough</v>
      </c>
      <c r="C229" s="72" t="str">
        <f>INDEX('Ref2'!$E:$E,MATCH($A229,'Ref2'!$A:$A,0))</f>
        <v>No</v>
      </c>
      <c r="D229" s="86">
        <f>INDEX('1_GrowthAppeals'!$AL:$AL,MATCH($A229,'1_GrowthAppeals'!$A:$A,0))</f>
        <v>0</v>
      </c>
      <c r="E229" s="95"/>
      <c r="F229" s="88">
        <f t="shared" si="6"/>
        <v>0</v>
      </c>
      <c r="G229" s="88">
        <f t="shared" si="7"/>
        <v>0</v>
      </c>
    </row>
    <row r="230" spans="1:7" s="48" customFormat="1">
      <c r="A230" s="72" t="str">
        <f>'Ref2'!I232</f>
        <v>E3332</v>
      </c>
      <c r="B230" s="72" t="str">
        <f>INDEX('Ref1'!$E:$E,MATCH($A230,'Ref1'!$A:$A,0))</f>
        <v>Sedgemoor</v>
      </c>
      <c r="C230" s="72" t="str">
        <f>INDEX('Ref2'!$E:$E,MATCH($A230,'Ref2'!$A:$A,0))</f>
        <v>No</v>
      </c>
      <c r="D230" s="86">
        <f>INDEX('1_GrowthAppeals'!$AL:$AL,MATCH($A230,'1_GrowthAppeals'!$A:$A,0))</f>
        <v>0</v>
      </c>
      <c r="E230" s="95"/>
      <c r="F230" s="88">
        <f t="shared" si="6"/>
        <v>0</v>
      </c>
      <c r="G230" s="88">
        <f t="shared" si="7"/>
        <v>0</v>
      </c>
    </row>
    <row r="231" spans="1:7" s="48" customFormat="1">
      <c r="A231" s="72" t="str">
        <f>'Ref2'!I233</f>
        <v>E4304</v>
      </c>
      <c r="B231" s="72" t="str">
        <f>INDEX('Ref1'!$E:$E,MATCH($A231,'Ref1'!$A:$A,0))</f>
        <v>Sefton</v>
      </c>
      <c r="C231" s="72" t="str">
        <f>INDEX('Ref2'!$E:$E,MATCH($A231,'Ref2'!$A:$A,0))</f>
        <v>No</v>
      </c>
      <c r="D231" s="86">
        <f>INDEX('1_GrowthAppeals'!$AL:$AL,MATCH($A231,'1_GrowthAppeals'!$A:$A,0))</f>
        <v>0</v>
      </c>
      <c r="E231" s="95"/>
      <c r="F231" s="88">
        <f t="shared" si="6"/>
        <v>0</v>
      </c>
      <c r="G231" s="88">
        <f t="shared" si="7"/>
        <v>0</v>
      </c>
    </row>
    <row r="232" spans="1:7" s="48" customFormat="1">
      <c r="A232" s="72" t="str">
        <f>'Ref2'!I234</f>
        <v>E2757</v>
      </c>
      <c r="B232" s="72" t="str">
        <f>INDEX('Ref1'!$E:$E,MATCH($A232,'Ref1'!$A:$A,0))</f>
        <v>Selby</v>
      </c>
      <c r="C232" s="72" t="str">
        <f>INDEX('Ref2'!$E:$E,MATCH($A232,'Ref2'!$A:$A,0))</f>
        <v>No</v>
      </c>
      <c r="D232" s="86">
        <f>INDEX('1_GrowthAppeals'!$AL:$AL,MATCH($A232,'1_GrowthAppeals'!$A:$A,0))</f>
        <v>0</v>
      </c>
      <c r="E232" s="95"/>
      <c r="F232" s="88">
        <f t="shared" si="6"/>
        <v>0</v>
      </c>
      <c r="G232" s="88">
        <f t="shared" si="7"/>
        <v>0</v>
      </c>
    </row>
    <row r="233" spans="1:7" s="48" customFormat="1">
      <c r="A233" s="72" t="str">
        <f>'Ref2'!I235</f>
        <v>E2239</v>
      </c>
      <c r="B233" s="72" t="str">
        <f>INDEX('Ref1'!$E:$E,MATCH($A233,'Ref1'!$A:$A,0))</f>
        <v>Sevenoaks</v>
      </c>
      <c r="C233" s="72" t="str">
        <f>INDEX('Ref2'!$E:$E,MATCH($A233,'Ref2'!$A:$A,0))</f>
        <v>No</v>
      </c>
      <c r="D233" s="86">
        <f>INDEX('1_GrowthAppeals'!$AL:$AL,MATCH($A233,'1_GrowthAppeals'!$A:$A,0))</f>
        <v>0</v>
      </c>
      <c r="E233" s="95"/>
      <c r="F233" s="88">
        <f t="shared" si="6"/>
        <v>0</v>
      </c>
      <c r="G233" s="88">
        <f t="shared" si="7"/>
        <v>0</v>
      </c>
    </row>
    <row r="234" spans="1:7" s="48" customFormat="1">
      <c r="A234" s="72" t="str">
        <f>'Ref2'!I236</f>
        <v>E4404</v>
      </c>
      <c r="B234" s="72" t="str">
        <f>INDEX('Ref1'!$E:$E,MATCH($A234,'Ref1'!$A:$A,0))</f>
        <v>Sheffield</v>
      </c>
      <c r="C234" s="72" t="str">
        <f>INDEX('Ref2'!$E:$E,MATCH($A234,'Ref2'!$A:$A,0))</f>
        <v>No</v>
      </c>
      <c r="D234" s="86">
        <f>INDEX('1_GrowthAppeals'!$AL:$AL,MATCH($A234,'1_GrowthAppeals'!$A:$A,0))</f>
        <v>0</v>
      </c>
      <c r="E234" s="95"/>
      <c r="F234" s="88">
        <f t="shared" si="6"/>
        <v>0</v>
      </c>
      <c r="G234" s="88">
        <f t="shared" si="7"/>
        <v>0</v>
      </c>
    </row>
    <row r="235" spans="1:7" s="48" customFormat="1">
      <c r="A235" s="72" t="str">
        <f>'Ref2'!I237</f>
        <v>E2240</v>
      </c>
      <c r="B235" s="72" t="str">
        <f>INDEX('Ref1'!$E:$E,MATCH($A235,'Ref1'!$A:$A,0))</f>
        <v>Shepway</v>
      </c>
      <c r="C235" s="72" t="str">
        <f>INDEX('Ref2'!$E:$E,MATCH($A235,'Ref2'!$A:$A,0))</f>
        <v>No</v>
      </c>
      <c r="D235" s="86">
        <f>INDEX('1_GrowthAppeals'!$AL:$AL,MATCH($A235,'1_GrowthAppeals'!$A:$A,0))</f>
        <v>0</v>
      </c>
      <c r="E235" s="95"/>
      <c r="F235" s="88">
        <f t="shared" si="6"/>
        <v>0</v>
      </c>
      <c r="G235" s="88">
        <f t="shared" si="7"/>
        <v>0</v>
      </c>
    </row>
    <row r="236" spans="1:7" s="48" customFormat="1">
      <c r="A236" s="72" t="str">
        <f>'Ref2'!I238</f>
        <v>E3202</v>
      </c>
      <c r="B236" s="72" t="str">
        <f>INDEX('Ref1'!$E:$E,MATCH($A236,'Ref1'!$A:$A,0))</f>
        <v>Shropshire</v>
      </c>
      <c r="C236" s="72" t="str">
        <f>INDEX('Ref2'!$E:$E,MATCH($A236,'Ref2'!$A:$A,0))</f>
        <v>No</v>
      </c>
      <c r="D236" s="86">
        <f>INDEX('1_GrowthAppeals'!$AL:$AL,MATCH($A236,'1_GrowthAppeals'!$A:$A,0))</f>
        <v>0</v>
      </c>
      <c r="E236" s="95"/>
      <c r="F236" s="88">
        <f t="shared" si="6"/>
        <v>0</v>
      </c>
      <c r="G236" s="88">
        <f t="shared" si="7"/>
        <v>0</v>
      </c>
    </row>
    <row r="237" spans="1:7" s="48" customFormat="1">
      <c r="A237" s="72" t="str">
        <f>'Ref2'!I239</f>
        <v>E0304</v>
      </c>
      <c r="B237" s="72" t="str">
        <f>INDEX('Ref1'!$E:$E,MATCH($A237,'Ref1'!$A:$A,0))</f>
        <v>Slough</v>
      </c>
      <c r="C237" s="72" t="str">
        <f>INDEX('Ref2'!$E:$E,MATCH($A237,'Ref2'!$A:$A,0))</f>
        <v>No</v>
      </c>
      <c r="D237" s="86">
        <f>INDEX('1_GrowthAppeals'!$AL:$AL,MATCH($A237,'1_GrowthAppeals'!$A:$A,0))</f>
        <v>0</v>
      </c>
      <c r="E237" s="95"/>
      <c r="F237" s="88">
        <f t="shared" si="6"/>
        <v>0</v>
      </c>
      <c r="G237" s="88">
        <f t="shared" si="7"/>
        <v>0</v>
      </c>
    </row>
    <row r="238" spans="1:7" s="48" customFormat="1">
      <c r="A238" s="72" t="str">
        <f>'Ref2'!I240</f>
        <v>E4605</v>
      </c>
      <c r="B238" s="72" t="str">
        <f>INDEX('Ref1'!$E:$E,MATCH($A238,'Ref1'!$A:$A,0))</f>
        <v>Solihull</v>
      </c>
      <c r="C238" s="72" t="str">
        <f>INDEX('Ref2'!$E:$E,MATCH($A238,'Ref2'!$A:$A,0))</f>
        <v>No</v>
      </c>
      <c r="D238" s="86">
        <f>INDEX('1_GrowthAppeals'!$AL:$AL,MATCH($A238,'1_GrowthAppeals'!$A:$A,0))</f>
        <v>0</v>
      </c>
      <c r="E238" s="95"/>
      <c r="F238" s="88">
        <f t="shared" si="6"/>
        <v>0</v>
      </c>
      <c r="G238" s="88">
        <f t="shared" si="7"/>
        <v>0</v>
      </c>
    </row>
    <row r="239" spans="1:7" s="48" customFormat="1">
      <c r="A239" s="72" t="str">
        <f>'Ref2'!I241</f>
        <v>E0434</v>
      </c>
      <c r="B239" s="72" t="str">
        <f>INDEX('Ref1'!$E:$E,MATCH($A239,'Ref1'!$A:$A,0))</f>
        <v>South Bucks</v>
      </c>
      <c r="C239" s="72" t="str">
        <f>INDEX('Ref2'!$E:$E,MATCH($A239,'Ref2'!$A:$A,0))</f>
        <v>No</v>
      </c>
      <c r="D239" s="86">
        <f>INDEX('1_GrowthAppeals'!$AL:$AL,MATCH($A239,'1_GrowthAppeals'!$A:$A,0))</f>
        <v>0</v>
      </c>
      <c r="E239" s="95"/>
      <c r="F239" s="88">
        <f t="shared" si="6"/>
        <v>0</v>
      </c>
      <c r="G239" s="88">
        <f t="shared" si="7"/>
        <v>0</v>
      </c>
    </row>
    <row r="240" spans="1:7" s="48" customFormat="1">
      <c r="A240" s="72" t="str">
        <f>'Ref2'!I242</f>
        <v>E0536</v>
      </c>
      <c r="B240" s="72" t="str">
        <f>INDEX('Ref1'!$E:$E,MATCH($A240,'Ref1'!$A:$A,0))</f>
        <v>South Cambridgeshire</v>
      </c>
      <c r="C240" s="72" t="str">
        <f>INDEX('Ref2'!$E:$E,MATCH($A240,'Ref2'!$A:$A,0))</f>
        <v>No</v>
      </c>
      <c r="D240" s="86">
        <f>INDEX('1_GrowthAppeals'!$AL:$AL,MATCH($A240,'1_GrowthAppeals'!$A:$A,0))</f>
        <v>0</v>
      </c>
      <c r="E240" s="95"/>
      <c r="F240" s="88">
        <f t="shared" si="6"/>
        <v>0</v>
      </c>
      <c r="G240" s="88">
        <f t="shared" si="7"/>
        <v>0</v>
      </c>
    </row>
    <row r="241" spans="1:7" s="48" customFormat="1">
      <c r="A241" s="72" t="str">
        <f>'Ref2'!I243</f>
        <v>E1039</v>
      </c>
      <c r="B241" s="72" t="str">
        <f>INDEX('Ref1'!$E:$E,MATCH($A241,'Ref1'!$A:$A,0))</f>
        <v>South Derbyshire</v>
      </c>
      <c r="C241" s="72" t="str">
        <f>INDEX('Ref2'!$E:$E,MATCH($A241,'Ref2'!$A:$A,0))</f>
        <v>No</v>
      </c>
      <c r="D241" s="86">
        <f>INDEX('1_GrowthAppeals'!$AL:$AL,MATCH($A241,'1_GrowthAppeals'!$A:$A,0))</f>
        <v>0</v>
      </c>
      <c r="E241" s="95"/>
      <c r="F241" s="88">
        <f t="shared" si="6"/>
        <v>0</v>
      </c>
      <c r="G241" s="88">
        <f t="shared" si="7"/>
        <v>0</v>
      </c>
    </row>
    <row r="242" spans="1:7" s="48" customFormat="1">
      <c r="A242" s="72" t="str">
        <f>'Ref2'!I244</f>
        <v>E0103</v>
      </c>
      <c r="B242" s="72" t="str">
        <f>INDEX('Ref1'!$E:$E,MATCH($A242,'Ref1'!$A:$A,0))</f>
        <v>South Gloucestershire</v>
      </c>
      <c r="C242" s="72" t="str">
        <f>INDEX('Ref2'!$E:$E,MATCH($A242,'Ref2'!$A:$A,0))</f>
        <v>No</v>
      </c>
      <c r="D242" s="86">
        <f>INDEX('1_GrowthAppeals'!$AL:$AL,MATCH($A242,'1_GrowthAppeals'!$A:$A,0))</f>
        <v>0</v>
      </c>
      <c r="E242" s="95"/>
      <c r="F242" s="88">
        <f t="shared" si="6"/>
        <v>0</v>
      </c>
      <c r="G242" s="88">
        <f t="shared" si="7"/>
        <v>0</v>
      </c>
    </row>
    <row r="243" spans="1:7" s="48" customFormat="1">
      <c r="A243" s="72" t="str">
        <f>'Ref2'!I245</f>
        <v>E1136</v>
      </c>
      <c r="B243" s="72" t="str">
        <f>INDEX('Ref1'!$E:$E,MATCH($A243,'Ref1'!$A:$A,0))</f>
        <v>South Hams</v>
      </c>
      <c r="C243" s="72" t="str">
        <f>INDEX('Ref2'!$E:$E,MATCH($A243,'Ref2'!$A:$A,0))</f>
        <v>No</v>
      </c>
      <c r="D243" s="86">
        <f>INDEX('1_GrowthAppeals'!$AL:$AL,MATCH($A243,'1_GrowthAppeals'!$A:$A,0))</f>
        <v>0</v>
      </c>
      <c r="E243" s="95"/>
      <c r="F243" s="88">
        <f t="shared" si="6"/>
        <v>0</v>
      </c>
      <c r="G243" s="88">
        <f t="shared" si="7"/>
        <v>0</v>
      </c>
    </row>
    <row r="244" spans="1:7" s="48" customFormat="1">
      <c r="A244" s="72" t="str">
        <f>'Ref2'!I246</f>
        <v>E2535</v>
      </c>
      <c r="B244" s="72" t="str">
        <f>INDEX('Ref1'!$E:$E,MATCH($A244,'Ref1'!$A:$A,0))</f>
        <v>South Holland</v>
      </c>
      <c r="C244" s="72" t="str">
        <f>INDEX('Ref2'!$E:$E,MATCH($A244,'Ref2'!$A:$A,0))</f>
        <v>No</v>
      </c>
      <c r="D244" s="86">
        <f>INDEX('1_GrowthAppeals'!$AL:$AL,MATCH($A244,'1_GrowthAppeals'!$A:$A,0))</f>
        <v>0</v>
      </c>
      <c r="E244" s="95"/>
      <c r="F244" s="88">
        <f t="shared" si="6"/>
        <v>0</v>
      </c>
      <c r="G244" s="88">
        <f t="shared" si="7"/>
        <v>0</v>
      </c>
    </row>
    <row r="245" spans="1:7" s="48" customFormat="1">
      <c r="A245" s="72" t="str">
        <f>'Ref2'!I247</f>
        <v>E2536</v>
      </c>
      <c r="B245" s="72" t="str">
        <f>INDEX('Ref1'!$E:$E,MATCH($A245,'Ref1'!$A:$A,0))</f>
        <v>South Kesteven</v>
      </c>
      <c r="C245" s="72" t="str">
        <f>INDEX('Ref2'!$E:$E,MATCH($A245,'Ref2'!$A:$A,0))</f>
        <v>No</v>
      </c>
      <c r="D245" s="86">
        <f>INDEX('1_GrowthAppeals'!$AL:$AL,MATCH($A245,'1_GrowthAppeals'!$A:$A,0))</f>
        <v>0</v>
      </c>
      <c r="E245" s="95"/>
      <c r="F245" s="88">
        <f t="shared" si="6"/>
        <v>0</v>
      </c>
      <c r="G245" s="88">
        <f t="shared" si="7"/>
        <v>0</v>
      </c>
    </row>
    <row r="246" spans="1:7" s="48" customFormat="1">
      <c r="A246" s="72" t="str">
        <f>'Ref2'!I248</f>
        <v>E0936</v>
      </c>
      <c r="B246" s="72" t="str">
        <f>INDEX('Ref1'!$E:$E,MATCH($A246,'Ref1'!$A:$A,0))</f>
        <v>South Lakeland</v>
      </c>
      <c r="C246" s="72" t="str">
        <f>INDEX('Ref2'!$E:$E,MATCH($A246,'Ref2'!$A:$A,0))</f>
        <v>No</v>
      </c>
      <c r="D246" s="86">
        <f>INDEX('1_GrowthAppeals'!$AL:$AL,MATCH($A246,'1_GrowthAppeals'!$A:$A,0))</f>
        <v>0</v>
      </c>
      <c r="E246" s="95"/>
      <c r="F246" s="88">
        <f t="shared" si="6"/>
        <v>0</v>
      </c>
      <c r="G246" s="88">
        <f t="shared" si="7"/>
        <v>0</v>
      </c>
    </row>
    <row r="247" spans="1:7" s="48" customFormat="1">
      <c r="A247" s="72" t="str">
        <f>'Ref2'!I249</f>
        <v>E2637</v>
      </c>
      <c r="B247" s="72" t="str">
        <f>INDEX('Ref1'!$E:$E,MATCH($A247,'Ref1'!$A:$A,0))</f>
        <v>South Norfolk</v>
      </c>
      <c r="C247" s="72" t="str">
        <f>INDEX('Ref2'!$E:$E,MATCH($A247,'Ref2'!$A:$A,0))</f>
        <v>No</v>
      </c>
      <c r="D247" s="86">
        <f>INDEX('1_GrowthAppeals'!$AL:$AL,MATCH($A247,'1_GrowthAppeals'!$A:$A,0))</f>
        <v>0</v>
      </c>
      <c r="E247" s="95"/>
      <c r="F247" s="88">
        <f t="shared" si="6"/>
        <v>0</v>
      </c>
      <c r="G247" s="88">
        <f t="shared" si="7"/>
        <v>0</v>
      </c>
    </row>
    <row r="248" spans="1:7" s="48" customFormat="1">
      <c r="A248" s="72" t="str">
        <f>'Ref2'!I250</f>
        <v>E2836</v>
      </c>
      <c r="B248" s="72" t="str">
        <f>INDEX('Ref1'!$E:$E,MATCH($A248,'Ref1'!$A:$A,0))</f>
        <v>South Northamptonshire</v>
      </c>
      <c r="C248" s="72" t="str">
        <f>INDEX('Ref2'!$E:$E,MATCH($A248,'Ref2'!$A:$A,0))</f>
        <v>No</v>
      </c>
      <c r="D248" s="86">
        <f>INDEX('1_GrowthAppeals'!$AL:$AL,MATCH($A248,'1_GrowthAppeals'!$A:$A,0))</f>
        <v>0</v>
      </c>
      <c r="E248" s="95"/>
      <c r="F248" s="88">
        <f t="shared" si="6"/>
        <v>0</v>
      </c>
      <c r="G248" s="88">
        <f t="shared" si="7"/>
        <v>0</v>
      </c>
    </row>
    <row r="249" spans="1:7" s="48" customFormat="1">
      <c r="A249" s="72" t="str">
        <f>'Ref2'!I251</f>
        <v>E3133</v>
      </c>
      <c r="B249" s="72" t="str">
        <f>INDEX('Ref1'!$E:$E,MATCH($A249,'Ref1'!$A:$A,0))</f>
        <v>South Oxfordshire</v>
      </c>
      <c r="C249" s="72" t="str">
        <f>INDEX('Ref2'!$E:$E,MATCH($A249,'Ref2'!$A:$A,0))</f>
        <v>No</v>
      </c>
      <c r="D249" s="86">
        <f>INDEX('1_GrowthAppeals'!$AL:$AL,MATCH($A249,'1_GrowthAppeals'!$A:$A,0))</f>
        <v>0</v>
      </c>
      <c r="E249" s="95"/>
      <c r="F249" s="88">
        <f t="shared" si="6"/>
        <v>0</v>
      </c>
      <c r="G249" s="88">
        <f t="shared" si="7"/>
        <v>0</v>
      </c>
    </row>
    <row r="250" spans="1:7" s="48" customFormat="1">
      <c r="A250" s="72" t="str">
        <f>'Ref2'!I252</f>
        <v>E2342</v>
      </c>
      <c r="B250" s="72" t="str">
        <f>INDEX('Ref1'!$E:$E,MATCH($A250,'Ref1'!$A:$A,0))</f>
        <v>South Ribble</v>
      </c>
      <c r="C250" s="72" t="str">
        <f>INDEX('Ref2'!$E:$E,MATCH($A250,'Ref2'!$A:$A,0))</f>
        <v>No</v>
      </c>
      <c r="D250" s="86">
        <f>INDEX('1_GrowthAppeals'!$AL:$AL,MATCH($A250,'1_GrowthAppeals'!$A:$A,0))</f>
        <v>0</v>
      </c>
      <c r="E250" s="95"/>
      <c r="F250" s="88">
        <f t="shared" si="6"/>
        <v>0</v>
      </c>
      <c r="G250" s="88">
        <f t="shared" si="7"/>
        <v>0</v>
      </c>
    </row>
    <row r="251" spans="1:7" s="48" customFormat="1">
      <c r="A251" s="72" t="str">
        <f>'Ref2'!I253</f>
        <v>E3334</v>
      </c>
      <c r="B251" s="72" t="str">
        <f>INDEX('Ref1'!$E:$E,MATCH($A251,'Ref1'!$A:$A,0))</f>
        <v>South Somerset</v>
      </c>
      <c r="C251" s="72" t="str">
        <f>INDEX('Ref2'!$E:$E,MATCH($A251,'Ref2'!$A:$A,0))</f>
        <v>No</v>
      </c>
      <c r="D251" s="86">
        <f>INDEX('1_GrowthAppeals'!$AL:$AL,MATCH($A251,'1_GrowthAppeals'!$A:$A,0))</f>
        <v>0</v>
      </c>
      <c r="E251" s="95"/>
      <c r="F251" s="88">
        <f t="shared" si="6"/>
        <v>0</v>
      </c>
      <c r="G251" s="88">
        <f t="shared" si="7"/>
        <v>0</v>
      </c>
    </row>
    <row r="252" spans="1:7" s="48" customFormat="1">
      <c r="A252" s="72" t="str">
        <f>'Ref2'!I254</f>
        <v>E3435</v>
      </c>
      <c r="B252" s="72" t="str">
        <f>INDEX('Ref1'!$E:$E,MATCH($A252,'Ref1'!$A:$A,0))</f>
        <v>South Staffordshire</v>
      </c>
      <c r="C252" s="72" t="str">
        <f>INDEX('Ref2'!$E:$E,MATCH($A252,'Ref2'!$A:$A,0))</f>
        <v>No</v>
      </c>
      <c r="D252" s="86">
        <f>INDEX('1_GrowthAppeals'!$AL:$AL,MATCH($A252,'1_GrowthAppeals'!$A:$A,0))</f>
        <v>0</v>
      </c>
      <c r="E252" s="95"/>
      <c r="F252" s="88">
        <f t="shared" si="6"/>
        <v>0</v>
      </c>
      <c r="G252" s="88">
        <f t="shared" si="7"/>
        <v>0</v>
      </c>
    </row>
    <row r="253" spans="1:7" s="48" customFormat="1">
      <c r="A253" s="72" t="str">
        <f>'Ref2'!I255</f>
        <v>E4504</v>
      </c>
      <c r="B253" s="72" t="str">
        <f>INDEX('Ref1'!$E:$E,MATCH($A253,'Ref1'!$A:$A,0))</f>
        <v>South Tyneside</v>
      </c>
      <c r="C253" s="72" t="str">
        <f>INDEX('Ref2'!$E:$E,MATCH($A253,'Ref2'!$A:$A,0))</f>
        <v>No</v>
      </c>
      <c r="D253" s="86">
        <f>INDEX('1_GrowthAppeals'!$AL:$AL,MATCH($A253,'1_GrowthAppeals'!$A:$A,0))</f>
        <v>0</v>
      </c>
      <c r="E253" s="95"/>
      <c r="F253" s="88">
        <f t="shared" si="6"/>
        <v>0</v>
      </c>
      <c r="G253" s="88">
        <f t="shared" si="7"/>
        <v>0</v>
      </c>
    </row>
    <row r="254" spans="1:7" s="48" customFormat="1">
      <c r="A254" s="72" t="str">
        <f>'Ref2'!I256</f>
        <v>E1702</v>
      </c>
      <c r="B254" s="72" t="str">
        <f>INDEX('Ref1'!$E:$E,MATCH($A254,'Ref1'!$A:$A,0))</f>
        <v>Southampton</v>
      </c>
      <c r="C254" s="72" t="str">
        <f>INDEX('Ref2'!$E:$E,MATCH($A254,'Ref2'!$A:$A,0))</f>
        <v>No</v>
      </c>
      <c r="D254" s="86">
        <f>INDEX('1_GrowthAppeals'!$AL:$AL,MATCH($A254,'1_GrowthAppeals'!$A:$A,0))</f>
        <v>0</v>
      </c>
      <c r="E254" s="95"/>
      <c r="F254" s="88">
        <f t="shared" si="6"/>
        <v>0</v>
      </c>
      <c r="G254" s="88">
        <f t="shared" si="7"/>
        <v>0</v>
      </c>
    </row>
    <row r="255" spans="1:7" s="48" customFormat="1">
      <c r="A255" s="72" t="str">
        <f>'Ref2'!I257</f>
        <v>E1501</v>
      </c>
      <c r="B255" s="72" t="str">
        <f>INDEX('Ref1'!$E:$E,MATCH($A255,'Ref1'!$A:$A,0))</f>
        <v>Southend-on-Sea</v>
      </c>
      <c r="C255" s="72" t="str">
        <f>INDEX('Ref2'!$E:$E,MATCH($A255,'Ref2'!$A:$A,0))</f>
        <v>No</v>
      </c>
      <c r="D255" s="86">
        <f>INDEX('1_GrowthAppeals'!$AL:$AL,MATCH($A255,'1_GrowthAppeals'!$A:$A,0))</f>
        <v>0</v>
      </c>
      <c r="E255" s="95"/>
      <c r="F255" s="88">
        <f t="shared" si="6"/>
        <v>0</v>
      </c>
      <c r="G255" s="88">
        <f t="shared" si="7"/>
        <v>0</v>
      </c>
    </row>
    <row r="256" spans="1:7" s="48" customFormat="1">
      <c r="A256" s="72" t="str">
        <f>'Ref2'!I258</f>
        <v>E5019</v>
      </c>
      <c r="B256" s="72" t="str">
        <f>INDEX('Ref1'!$E:$E,MATCH($A256,'Ref1'!$A:$A,0))</f>
        <v>Southwark</v>
      </c>
      <c r="C256" s="72" t="str">
        <f>INDEX('Ref2'!$E:$E,MATCH($A256,'Ref2'!$A:$A,0))</f>
        <v>No</v>
      </c>
      <c r="D256" s="86">
        <f>INDEX('1_GrowthAppeals'!$AL:$AL,MATCH($A256,'1_GrowthAppeals'!$A:$A,0))</f>
        <v>0</v>
      </c>
      <c r="E256" s="95"/>
      <c r="F256" s="88">
        <f t="shared" si="6"/>
        <v>0</v>
      </c>
      <c r="G256" s="88">
        <f t="shared" si="7"/>
        <v>0</v>
      </c>
    </row>
    <row r="257" spans="1:7" s="48" customFormat="1">
      <c r="A257" s="72" t="str">
        <f>'Ref2'!I259</f>
        <v>E3637</v>
      </c>
      <c r="B257" s="72" t="str">
        <f>INDEX('Ref1'!$E:$E,MATCH($A257,'Ref1'!$A:$A,0))</f>
        <v>Spelthorne</v>
      </c>
      <c r="C257" s="72" t="str">
        <f>INDEX('Ref2'!$E:$E,MATCH($A257,'Ref2'!$A:$A,0))</f>
        <v>No</v>
      </c>
      <c r="D257" s="86">
        <f>INDEX('1_GrowthAppeals'!$AL:$AL,MATCH($A257,'1_GrowthAppeals'!$A:$A,0))</f>
        <v>0</v>
      </c>
      <c r="E257" s="95"/>
      <c r="F257" s="88">
        <f t="shared" si="6"/>
        <v>0</v>
      </c>
      <c r="G257" s="88">
        <f t="shared" si="7"/>
        <v>0</v>
      </c>
    </row>
    <row r="258" spans="1:7" s="48" customFormat="1">
      <c r="A258" s="72" t="str">
        <f>'Ref2'!I260</f>
        <v>E1936</v>
      </c>
      <c r="B258" s="72" t="str">
        <f>INDEX('Ref1'!$E:$E,MATCH($A258,'Ref1'!$A:$A,0))</f>
        <v>St Albans</v>
      </c>
      <c r="C258" s="72" t="str">
        <f>INDEX('Ref2'!$E:$E,MATCH($A258,'Ref2'!$A:$A,0))</f>
        <v>No</v>
      </c>
      <c r="D258" s="86">
        <f>INDEX('1_GrowthAppeals'!$AL:$AL,MATCH($A258,'1_GrowthAppeals'!$A:$A,0))</f>
        <v>0</v>
      </c>
      <c r="E258" s="95"/>
      <c r="F258" s="88">
        <f t="shared" si="6"/>
        <v>0</v>
      </c>
      <c r="G258" s="88">
        <f t="shared" si="7"/>
        <v>0</v>
      </c>
    </row>
    <row r="259" spans="1:7" s="48" customFormat="1">
      <c r="A259" s="72" t="str">
        <f>'Ref2'!I261</f>
        <v>E3535</v>
      </c>
      <c r="B259" s="72" t="str">
        <f>INDEX('Ref1'!$E:$E,MATCH($A259,'Ref1'!$A:$A,0))</f>
        <v>St Edmundsbury</v>
      </c>
      <c r="C259" s="72" t="str">
        <f>INDEX('Ref2'!$E:$E,MATCH($A259,'Ref2'!$A:$A,0))</f>
        <v>No</v>
      </c>
      <c r="D259" s="86">
        <f>INDEX('1_GrowthAppeals'!$AL:$AL,MATCH($A259,'1_GrowthAppeals'!$A:$A,0))</f>
        <v>0</v>
      </c>
      <c r="E259" s="95"/>
      <c r="F259" s="88">
        <f t="shared" si="6"/>
        <v>0</v>
      </c>
      <c r="G259" s="88">
        <f t="shared" si="7"/>
        <v>0</v>
      </c>
    </row>
    <row r="260" spans="1:7" s="48" customFormat="1">
      <c r="A260" s="72" t="str">
        <f>'Ref2'!I262</f>
        <v>E4303</v>
      </c>
      <c r="B260" s="72" t="str">
        <f>INDEX('Ref1'!$E:$E,MATCH($A260,'Ref1'!$A:$A,0))</f>
        <v>St Helens</v>
      </c>
      <c r="C260" s="72" t="str">
        <f>INDEX('Ref2'!$E:$E,MATCH($A260,'Ref2'!$A:$A,0))</f>
        <v>No</v>
      </c>
      <c r="D260" s="86">
        <f>INDEX('1_GrowthAppeals'!$AL:$AL,MATCH($A260,'1_GrowthAppeals'!$A:$A,0))</f>
        <v>0</v>
      </c>
      <c r="E260" s="95"/>
      <c r="F260" s="88">
        <f t="shared" si="6"/>
        <v>0</v>
      </c>
      <c r="G260" s="88">
        <f t="shared" si="7"/>
        <v>0</v>
      </c>
    </row>
    <row r="261" spans="1:7" s="48" customFormat="1">
      <c r="A261" s="72" t="str">
        <f>'Ref2'!I263</f>
        <v>E3436</v>
      </c>
      <c r="B261" s="72" t="str">
        <f>INDEX('Ref1'!$E:$E,MATCH($A261,'Ref1'!$A:$A,0))</f>
        <v>Stafford</v>
      </c>
      <c r="C261" s="72" t="str">
        <f>INDEX('Ref2'!$E:$E,MATCH($A261,'Ref2'!$A:$A,0))</f>
        <v>No</v>
      </c>
      <c r="D261" s="86">
        <f>INDEX('1_GrowthAppeals'!$AL:$AL,MATCH($A261,'1_GrowthAppeals'!$A:$A,0))</f>
        <v>0</v>
      </c>
      <c r="E261" s="95"/>
      <c r="F261" s="88">
        <f t="shared" ref="F261:F324" si="8">IF(ISNUMBER(E261),E261,D261)</f>
        <v>0</v>
      </c>
      <c r="G261" s="88">
        <f t="shared" si="7"/>
        <v>0</v>
      </c>
    </row>
    <row r="262" spans="1:7" s="48" customFormat="1">
      <c r="A262" s="72" t="str">
        <f>'Ref2'!I264</f>
        <v>E3437</v>
      </c>
      <c r="B262" s="72" t="str">
        <f>INDEX('Ref1'!$E:$E,MATCH($A262,'Ref1'!$A:$A,0))</f>
        <v>Staffordshire Moorlands</v>
      </c>
      <c r="C262" s="72" t="str">
        <f>INDEX('Ref2'!$E:$E,MATCH($A262,'Ref2'!$A:$A,0))</f>
        <v>No</v>
      </c>
      <c r="D262" s="86">
        <f>INDEX('1_GrowthAppeals'!$AL:$AL,MATCH($A262,'1_GrowthAppeals'!$A:$A,0))</f>
        <v>0</v>
      </c>
      <c r="E262" s="95"/>
      <c r="F262" s="88">
        <f t="shared" si="8"/>
        <v>0</v>
      </c>
      <c r="G262" s="88">
        <f t="shared" ref="G262:G325" si="9">F262-$F$332</f>
        <v>0</v>
      </c>
    </row>
    <row r="263" spans="1:7" s="48" customFormat="1">
      <c r="A263" s="72" t="str">
        <f>'Ref2'!I265</f>
        <v>E1937</v>
      </c>
      <c r="B263" s="72" t="str">
        <f>INDEX('Ref1'!$E:$E,MATCH($A263,'Ref1'!$A:$A,0))</f>
        <v>Stevenage</v>
      </c>
      <c r="C263" s="72" t="str">
        <f>INDEX('Ref2'!$E:$E,MATCH($A263,'Ref2'!$A:$A,0))</f>
        <v>No</v>
      </c>
      <c r="D263" s="86">
        <f>INDEX('1_GrowthAppeals'!$AL:$AL,MATCH($A263,'1_GrowthAppeals'!$A:$A,0))</f>
        <v>0</v>
      </c>
      <c r="E263" s="95"/>
      <c r="F263" s="88">
        <f t="shared" si="8"/>
        <v>0</v>
      </c>
      <c r="G263" s="88">
        <f t="shared" si="9"/>
        <v>0</v>
      </c>
    </row>
    <row r="264" spans="1:7" s="48" customFormat="1">
      <c r="A264" s="72" t="str">
        <f>'Ref2'!I266</f>
        <v>E4207</v>
      </c>
      <c r="B264" s="72" t="str">
        <f>INDEX('Ref1'!$E:$E,MATCH($A264,'Ref1'!$A:$A,0))</f>
        <v>Stockport</v>
      </c>
      <c r="C264" s="72" t="str">
        <f>INDEX('Ref2'!$E:$E,MATCH($A264,'Ref2'!$A:$A,0))</f>
        <v>No</v>
      </c>
      <c r="D264" s="86">
        <f>INDEX('1_GrowthAppeals'!$AL:$AL,MATCH($A264,'1_GrowthAppeals'!$A:$A,0))</f>
        <v>0</v>
      </c>
      <c r="E264" s="95"/>
      <c r="F264" s="88">
        <f t="shared" si="8"/>
        <v>0</v>
      </c>
      <c r="G264" s="88">
        <f t="shared" si="9"/>
        <v>0</v>
      </c>
    </row>
    <row r="265" spans="1:7" s="48" customFormat="1">
      <c r="A265" s="72" t="str">
        <f>'Ref2'!I267</f>
        <v>E0704</v>
      </c>
      <c r="B265" s="72" t="str">
        <f>INDEX('Ref1'!$E:$E,MATCH($A265,'Ref1'!$A:$A,0))</f>
        <v>Stockton-on-Tees</v>
      </c>
      <c r="C265" s="72" t="str">
        <f>INDEX('Ref2'!$E:$E,MATCH($A265,'Ref2'!$A:$A,0))</f>
        <v>No</v>
      </c>
      <c r="D265" s="86">
        <f>INDEX('1_GrowthAppeals'!$AL:$AL,MATCH($A265,'1_GrowthAppeals'!$A:$A,0))</f>
        <v>0</v>
      </c>
      <c r="E265" s="95"/>
      <c r="F265" s="88">
        <f t="shared" si="8"/>
        <v>0</v>
      </c>
      <c r="G265" s="88">
        <f t="shared" si="9"/>
        <v>0</v>
      </c>
    </row>
    <row r="266" spans="1:7" s="48" customFormat="1">
      <c r="A266" s="72" t="str">
        <f>'Ref2'!I268</f>
        <v>E3401</v>
      </c>
      <c r="B266" s="72" t="str">
        <f>INDEX('Ref1'!$E:$E,MATCH($A266,'Ref1'!$A:$A,0))</f>
        <v>Stoke-on-Trent</v>
      </c>
      <c r="C266" s="72" t="str">
        <f>INDEX('Ref2'!$E:$E,MATCH($A266,'Ref2'!$A:$A,0))</f>
        <v>No</v>
      </c>
      <c r="D266" s="86">
        <f>INDEX('1_GrowthAppeals'!$AL:$AL,MATCH($A266,'1_GrowthAppeals'!$A:$A,0))</f>
        <v>0</v>
      </c>
      <c r="E266" s="95"/>
      <c r="F266" s="88">
        <f t="shared" si="8"/>
        <v>0</v>
      </c>
      <c r="G266" s="88">
        <f t="shared" si="9"/>
        <v>0</v>
      </c>
    </row>
    <row r="267" spans="1:7" s="48" customFormat="1">
      <c r="A267" s="72" t="str">
        <f>'Ref2'!I269</f>
        <v>E3734</v>
      </c>
      <c r="B267" s="72" t="str">
        <f>INDEX('Ref1'!$E:$E,MATCH($A267,'Ref1'!$A:$A,0))</f>
        <v>Stratford-on-Avon</v>
      </c>
      <c r="C267" s="72" t="str">
        <f>INDEX('Ref2'!$E:$E,MATCH($A267,'Ref2'!$A:$A,0))</f>
        <v>No</v>
      </c>
      <c r="D267" s="86">
        <f>INDEX('1_GrowthAppeals'!$AL:$AL,MATCH($A267,'1_GrowthAppeals'!$A:$A,0))</f>
        <v>0</v>
      </c>
      <c r="E267" s="95"/>
      <c r="F267" s="88">
        <f t="shared" si="8"/>
        <v>0</v>
      </c>
      <c r="G267" s="88">
        <f t="shared" si="9"/>
        <v>0</v>
      </c>
    </row>
    <row r="268" spans="1:7" s="48" customFormat="1">
      <c r="A268" s="72" t="str">
        <f>'Ref2'!I270</f>
        <v>E1635</v>
      </c>
      <c r="B268" s="72" t="str">
        <f>INDEX('Ref1'!$E:$E,MATCH($A268,'Ref1'!$A:$A,0))</f>
        <v>Stroud</v>
      </c>
      <c r="C268" s="72" t="str">
        <f>INDEX('Ref2'!$E:$E,MATCH($A268,'Ref2'!$A:$A,0))</f>
        <v>No</v>
      </c>
      <c r="D268" s="86">
        <f>INDEX('1_GrowthAppeals'!$AL:$AL,MATCH($A268,'1_GrowthAppeals'!$A:$A,0))</f>
        <v>0</v>
      </c>
      <c r="E268" s="95"/>
      <c r="F268" s="88">
        <f t="shared" si="8"/>
        <v>0</v>
      </c>
      <c r="G268" s="88">
        <f t="shared" si="9"/>
        <v>0</v>
      </c>
    </row>
    <row r="269" spans="1:7" s="48" customFormat="1">
      <c r="A269" s="72" t="str">
        <f>'Ref2'!I271</f>
        <v>E3536</v>
      </c>
      <c r="B269" s="72" t="str">
        <f>INDEX('Ref1'!$E:$E,MATCH($A269,'Ref1'!$A:$A,0))</f>
        <v>Suffolk Coastal</v>
      </c>
      <c r="C269" s="72" t="str">
        <f>INDEX('Ref2'!$E:$E,MATCH($A269,'Ref2'!$A:$A,0))</f>
        <v>No</v>
      </c>
      <c r="D269" s="86">
        <f>INDEX('1_GrowthAppeals'!$AL:$AL,MATCH($A269,'1_GrowthAppeals'!$A:$A,0))</f>
        <v>0</v>
      </c>
      <c r="E269" s="95"/>
      <c r="F269" s="88">
        <f t="shared" si="8"/>
        <v>0</v>
      </c>
      <c r="G269" s="88">
        <f t="shared" si="9"/>
        <v>0</v>
      </c>
    </row>
    <row r="270" spans="1:7" s="48" customFormat="1">
      <c r="A270" s="72" t="str">
        <f>'Ref2'!I272</f>
        <v>E4505</v>
      </c>
      <c r="B270" s="72" t="str">
        <f>INDEX('Ref1'!$E:$E,MATCH($A270,'Ref1'!$A:$A,0))</f>
        <v>Sunderland</v>
      </c>
      <c r="C270" s="72" t="str">
        <f>INDEX('Ref2'!$E:$E,MATCH($A270,'Ref2'!$A:$A,0))</f>
        <v>No</v>
      </c>
      <c r="D270" s="86">
        <f>INDEX('1_GrowthAppeals'!$AL:$AL,MATCH($A270,'1_GrowthAppeals'!$A:$A,0))</f>
        <v>0</v>
      </c>
      <c r="E270" s="95"/>
      <c r="F270" s="88">
        <f t="shared" si="8"/>
        <v>0</v>
      </c>
      <c r="G270" s="88">
        <f t="shared" si="9"/>
        <v>0</v>
      </c>
    </row>
    <row r="271" spans="1:7" s="48" customFormat="1">
      <c r="A271" s="72" t="str">
        <f>'Ref2'!I273</f>
        <v>E3638</v>
      </c>
      <c r="B271" s="72" t="str">
        <f>INDEX('Ref1'!$E:$E,MATCH($A271,'Ref1'!$A:$A,0))</f>
        <v>Surrey Heath</v>
      </c>
      <c r="C271" s="72" t="str">
        <f>INDEX('Ref2'!$E:$E,MATCH($A271,'Ref2'!$A:$A,0))</f>
        <v>No</v>
      </c>
      <c r="D271" s="86">
        <f>INDEX('1_GrowthAppeals'!$AL:$AL,MATCH($A271,'1_GrowthAppeals'!$A:$A,0))</f>
        <v>0</v>
      </c>
      <c r="E271" s="95"/>
      <c r="F271" s="88">
        <f t="shared" si="8"/>
        <v>0</v>
      </c>
      <c r="G271" s="88">
        <f t="shared" si="9"/>
        <v>0</v>
      </c>
    </row>
    <row r="272" spans="1:7" s="48" customFormat="1">
      <c r="A272" s="72" t="str">
        <f>'Ref2'!I274</f>
        <v>E5048</v>
      </c>
      <c r="B272" s="72" t="str">
        <f>INDEX('Ref1'!$E:$E,MATCH($A272,'Ref1'!$A:$A,0))</f>
        <v>Sutton</v>
      </c>
      <c r="C272" s="72" t="str">
        <f>INDEX('Ref2'!$E:$E,MATCH($A272,'Ref2'!$A:$A,0))</f>
        <v>No</v>
      </c>
      <c r="D272" s="86">
        <f>INDEX('1_GrowthAppeals'!$AL:$AL,MATCH($A272,'1_GrowthAppeals'!$A:$A,0))</f>
        <v>0</v>
      </c>
      <c r="E272" s="95"/>
      <c r="F272" s="88">
        <f t="shared" si="8"/>
        <v>0</v>
      </c>
      <c r="G272" s="88">
        <f t="shared" si="9"/>
        <v>0</v>
      </c>
    </row>
    <row r="273" spans="1:7" s="48" customFormat="1">
      <c r="A273" s="72" t="str">
        <f>'Ref2'!I275</f>
        <v>E2241</v>
      </c>
      <c r="B273" s="72" t="str">
        <f>INDEX('Ref1'!$E:$E,MATCH($A273,'Ref1'!$A:$A,0))</f>
        <v>Swale</v>
      </c>
      <c r="C273" s="72" t="str">
        <f>INDEX('Ref2'!$E:$E,MATCH($A273,'Ref2'!$A:$A,0))</f>
        <v>No</v>
      </c>
      <c r="D273" s="86">
        <f>INDEX('1_GrowthAppeals'!$AL:$AL,MATCH($A273,'1_GrowthAppeals'!$A:$A,0))</f>
        <v>0</v>
      </c>
      <c r="E273" s="95"/>
      <c r="F273" s="88">
        <f t="shared" si="8"/>
        <v>0</v>
      </c>
      <c r="G273" s="88">
        <f t="shared" si="9"/>
        <v>0</v>
      </c>
    </row>
    <row r="274" spans="1:7" s="48" customFormat="1">
      <c r="A274" s="72" t="str">
        <f>'Ref2'!I276</f>
        <v>E3901</v>
      </c>
      <c r="B274" s="72" t="str">
        <f>INDEX('Ref1'!$E:$E,MATCH($A274,'Ref1'!$A:$A,0))</f>
        <v>Swindon</v>
      </c>
      <c r="C274" s="72" t="str">
        <f>INDEX('Ref2'!$E:$E,MATCH($A274,'Ref2'!$A:$A,0))</f>
        <v>No</v>
      </c>
      <c r="D274" s="86">
        <f>INDEX('1_GrowthAppeals'!$AL:$AL,MATCH($A274,'1_GrowthAppeals'!$A:$A,0))</f>
        <v>0</v>
      </c>
      <c r="E274" s="95"/>
      <c r="F274" s="88">
        <f t="shared" si="8"/>
        <v>0</v>
      </c>
      <c r="G274" s="88">
        <f t="shared" si="9"/>
        <v>0</v>
      </c>
    </row>
    <row r="275" spans="1:7" s="48" customFormat="1">
      <c r="A275" s="72" t="str">
        <f>'Ref2'!I277</f>
        <v>E4208</v>
      </c>
      <c r="B275" s="72" t="str">
        <f>INDEX('Ref1'!$E:$E,MATCH($A275,'Ref1'!$A:$A,0))</f>
        <v>Tameside</v>
      </c>
      <c r="C275" s="72" t="str">
        <f>INDEX('Ref2'!$E:$E,MATCH($A275,'Ref2'!$A:$A,0))</f>
        <v>No</v>
      </c>
      <c r="D275" s="86">
        <f>INDEX('1_GrowthAppeals'!$AL:$AL,MATCH($A275,'1_GrowthAppeals'!$A:$A,0))</f>
        <v>0</v>
      </c>
      <c r="E275" s="95"/>
      <c r="F275" s="88">
        <f t="shared" si="8"/>
        <v>0</v>
      </c>
      <c r="G275" s="88">
        <f t="shared" si="9"/>
        <v>0</v>
      </c>
    </row>
    <row r="276" spans="1:7" s="48" customFormat="1">
      <c r="A276" s="72" t="str">
        <f>'Ref2'!I278</f>
        <v>E3439</v>
      </c>
      <c r="B276" s="72" t="str">
        <f>INDEX('Ref1'!$E:$E,MATCH($A276,'Ref1'!$A:$A,0))</f>
        <v>Tamworth</v>
      </c>
      <c r="C276" s="72" t="str">
        <f>INDEX('Ref2'!$E:$E,MATCH($A276,'Ref2'!$A:$A,0))</f>
        <v>No</v>
      </c>
      <c r="D276" s="86">
        <f>INDEX('1_GrowthAppeals'!$AL:$AL,MATCH($A276,'1_GrowthAppeals'!$A:$A,0))</f>
        <v>0</v>
      </c>
      <c r="E276" s="95"/>
      <c r="F276" s="88">
        <f t="shared" si="8"/>
        <v>0</v>
      </c>
      <c r="G276" s="88">
        <f t="shared" si="9"/>
        <v>0</v>
      </c>
    </row>
    <row r="277" spans="1:7" s="48" customFormat="1">
      <c r="A277" s="72" t="str">
        <f>'Ref2'!I279</f>
        <v>E3639</v>
      </c>
      <c r="B277" s="72" t="str">
        <f>INDEX('Ref1'!$E:$E,MATCH($A277,'Ref1'!$A:$A,0))</f>
        <v>Tandridge</v>
      </c>
      <c r="C277" s="72" t="str">
        <f>INDEX('Ref2'!$E:$E,MATCH($A277,'Ref2'!$A:$A,0))</f>
        <v>No</v>
      </c>
      <c r="D277" s="86">
        <f>INDEX('1_GrowthAppeals'!$AL:$AL,MATCH($A277,'1_GrowthAppeals'!$A:$A,0))</f>
        <v>0</v>
      </c>
      <c r="E277" s="95"/>
      <c r="F277" s="88">
        <f t="shared" si="8"/>
        <v>0</v>
      </c>
      <c r="G277" s="88">
        <f t="shared" si="9"/>
        <v>0</v>
      </c>
    </row>
    <row r="278" spans="1:7" s="48" customFormat="1">
      <c r="A278" s="72" t="str">
        <f>'Ref2'!I280</f>
        <v>E3333</v>
      </c>
      <c r="B278" s="72" t="str">
        <f>INDEX('Ref1'!$E:$E,MATCH($A278,'Ref1'!$A:$A,0))</f>
        <v>Taunton Deane</v>
      </c>
      <c r="C278" s="72" t="str">
        <f>INDEX('Ref2'!$E:$E,MATCH($A278,'Ref2'!$A:$A,0))</f>
        <v>No</v>
      </c>
      <c r="D278" s="86">
        <f>INDEX('1_GrowthAppeals'!$AL:$AL,MATCH($A278,'1_GrowthAppeals'!$A:$A,0))</f>
        <v>0</v>
      </c>
      <c r="E278" s="95"/>
      <c r="F278" s="88">
        <f t="shared" si="8"/>
        <v>0</v>
      </c>
      <c r="G278" s="88">
        <f t="shared" si="9"/>
        <v>0</v>
      </c>
    </row>
    <row r="279" spans="1:7" s="48" customFormat="1">
      <c r="A279" s="72" t="str">
        <f>'Ref2'!I281</f>
        <v>E1137</v>
      </c>
      <c r="B279" s="72" t="str">
        <f>INDEX('Ref1'!$E:$E,MATCH($A279,'Ref1'!$A:$A,0))</f>
        <v>Teignbridge</v>
      </c>
      <c r="C279" s="72" t="str">
        <f>INDEX('Ref2'!$E:$E,MATCH($A279,'Ref2'!$A:$A,0))</f>
        <v>No</v>
      </c>
      <c r="D279" s="86">
        <f>INDEX('1_GrowthAppeals'!$AL:$AL,MATCH($A279,'1_GrowthAppeals'!$A:$A,0))</f>
        <v>0</v>
      </c>
      <c r="E279" s="95"/>
      <c r="F279" s="88">
        <f t="shared" si="8"/>
        <v>0</v>
      </c>
      <c r="G279" s="88">
        <f t="shared" si="9"/>
        <v>0</v>
      </c>
    </row>
    <row r="280" spans="1:7" s="48" customFormat="1">
      <c r="A280" s="72" t="str">
        <f>'Ref2'!I282</f>
        <v>E3201</v>
      </c>
      <c r="B280" s="72" t="str">
        <f>INDEX('Ref1'!$E:$E,MATCH($A280,'Ref1'!$A:$A,0))</f>
        <v>Telford and the Wrekin</v>
      </c>
      <c r="C280" s="72" t="str">
        <f>INDEX('Ref2'!$E:$E,MATCH($A280,'Ref2'!$A:$A,0))</f>
        <v>No</v>
      </c>
      <c r="D280" s="86">
        <f>INDEX('1_GrowthAppeals'!$AL:$AL,MATCH($A280,'1_GrowthAppeals'!$A:$A,0))</f>
        <v>0</v>
      </c>
      <c r="E280" s="95"/>
      <c r="F280" s="88">
        <f t="shared" si="8"/>
        <v>0</v>
      </c>
      <c r="G280" s="88">
        <f t="shared" si="9"/>
        <v>0</v>
      </c>
    </row>
    <row r="281" spans="1:7" s="48" customFormat="1">
      <c r="A281" s="72" t="str">
        <f>'Ref2'!I283</f>
        <v>E1542</v>
      </c>
      <c r="B281" s="72" t="str">
        <f>INDEX('Ref1'!$E:$E,MATCH($A281,'Ref1'!$A:$A,0))</f>
        <v>Tendring</v>
      </c>
      <c r="C281" s="72" t="str">
        <f>INDEX('Ref2'!$E:$E,MATCH($A281,'Ref2'!$A:$A,0))</f>
        <v>No</v>
      </c>
      <c r="D281" s="86">
        <f>INDEX('1_GrowthAppeals'!$AL:$AL,MATCH($A281,'1_GrowthAppeals'!$A:$A,0))</f>
        <v>0</v>
      </c>
      <c r="E281" s="95"/>
      <c r="F281" s="88">
        <f t="shared" si="8"/>
        <v>0</v>
      </c>
      <c r="G281" s="88">
        <f t="shared" si="9"/>
        <v>0</v>
      </c>
    </row>
    <row r="282" spans="1:7" s="48" customFormat="1">
      <c r="A282" s="72" t="str">
        <f>'Ref2'!I284</f>
        <v>E1742</v>
      </c>
      <c r="B282" s="72" t="str">
        <f>INDEX('Ref1'!$E:$E,MATCH($A282,'Ref1'!$A:$A,0))</f>
        <v>Test Valley</v>
      </c>
      <c r="C282" s="72" t="str">
        <f>INDEX('Ref2'!$E:$E,MATCH($A282,'Ref2'!$A:$A,0))</f>
        <v>No</v>
      </c>
      <c r="D282" s="86">
        <f>INDEX('1_GrowthAppeals'!$AL:$AL,MATCH($A282,'1_GrowthAppeals'!$A:$A,0))</f>
        <v>0</v>
      </c>
      <c r="E282" s="95"/>
      <c r="F282" s="88">
        <f t="shared" si="8"/>
        <v>0</v>
      </c>
      <c r="G282" s="88">
        <f t="shared" si="9"/>
        <v>0</v>
      </c>
    </row>
    <row r="283" spans="1:7" s="48" customFormat="1">
      <c r="A283" s="72" t="str">
        <f>'Ref2'!I285</f>
        <v>E1636</v>
      </c>
      <c r="B283" s="72" t="str">
        <f>INDEX('Ref1'!$E:$E,MATCH($A283,'Ref1'!$A:$A,0))</f>
        <v>Tewkesbury</v>
      </c>
      <c r="C283" s="72" t="str">
        <f>INDEX('Ref2'!$E:$E,MATCH($A283,'Ref2'!$A:$A,0))</f>
        <v>No</v>
      </c>
      <c r="D283" s="86">
        <f>INDEX('1_GrowthAppeals'!$AL:$AL,MATCH($A283,'1_GrowthAppeals'!$A:$A,0))</f>
        <v>0</v>
      </c>
      <c r="E283" s="95"/>
      <c r="F283" s="88">
        <f t="shared" si="8"/>
        <v>0</v>
      </c>
      <c r="G283" s="88">
        <f t="shared" si="9"/>
        <v>0</v>
      </c>
    </row>
    <row r="284" spans="1:7" s="48" customFormat="1">
      <c r="A284" s="72" t="str">
        <f>'Ref2'!I286</f>
        <v>E2242</v>
      </c>
      <c r="B284" s="72" t="str">
        <f>INDEX('Ref1'!$E:$E,MATCH($A284,'Ref1'!$A:$A,0))</f>
        <v>Thanet</v>
      </c>
      <c r="C284" s="72" t="str">
        <f>INDEX('Ref2'!$E:$E,MATCH($A284,'Ref2'!$A:$A,0))</f>
        <v>No</v>
      </c>
      <c r="D284" s="86">
        <f>INDEX('1_GrowthAppeals'!$AL:$AL,MATCH($A284,'1_GrowthAppeals'!$A:$A,0))</f>
        <v>0</v>
      </c>
      <c r="E284" s="95"/>
      <c r="F284" s="88">
        <f t="shared" si="8"/>
        <v>0</v>
      </c>
      <c r="G284" s="88">
        <f t="shared" si="9"/>
        <v>0</v>
      </c>
    </row>
    <row r="285" spans="1:7" s="48" customFormat="1">
      <c r="A285" s="72" t="str">
        <f>'Ref2'!I287</f>
        <v>E1938</v>
      </c>
      <c r="B285" s="72" t="str">
        <f>INDEX('Ref1'!$E:$E,MATCH($A285,'Ref1'!$A:$A,0))</f>
        <v>Three Rivers</v>
      </c>
      <c r="C285" s="72" t="str">
        <f>INDEX('Ref2'!$E:$E,MATCH($A285,'Ref2'!$A:$A,0))</f>
        <v>No</v>
      </c>
      <c r="D285" s="86">
        <f>INDEX('1_GrowthAppeals'!$AL:$AL,MATCH($A285,'1_GrowthAppeals'!$A:$A,0))</f>
        <v>0</v>
      </c>
      <c r="E285" s="95"/>
      <c r="F285" s="88">
        <f t="shared" si="8"/>
        <v>0</v>
      </c>
      <c r="G285" s="88">
        <f t="shared" si="9"/>
        <v>0</v>
      </c>
    </row>
    <row r="286" spans="1:7" s="48" customFormat="1">
      <c r="A286" s="72" t="str">
        <f>'Ref2'!I288</f>
        <v>E1502</v>
      </c>
      <c r="B286" s="72" t="str">
        <f>INDEX('Ref1'!$E:$E,MATCH($A286,'Ref1'!$A:$A,0))</f>
        <v>Thurrock</v>
      </c>
      <c r="C286" s="72" t="str">
        <f>INDEX('Ref2'!$E:$E,MATCH($A286,'Ref2'!$A:$A,0))</f>
        <v>No</v>
      </c>
      <c r="D286" s="86">
        <f>INDEX('1_GrowthAppeals'!$AL:$AL,MATCH($A286,'1_GrowthAppeals'!$A:$A,0))</f>
        <v>0</v>
      </c>
      <c r="E286" s="95"/>
      <c r="F286" s="88">
        <f t="shared" si="8"/>
        <v>0</v>
      </c>
      <c r="G286" s="88">
        <f t="shared" si="9"/>
        <v>0</v>
      </c>
    </row>
    <row r="287" spans="1:7" s="48" customFormat="1">
      <c r="A287" s="72" t="str">
        <f>'Ref2'!I289</f>
        <v>E2243</v>
      </c>
      <c r="B287" s="72" t="str">
        <f>INDEX('Ref1'!$E:$E,MATCH($A287,'Ref1'!$A:$A,0))</f>
        <v>Tonbridge and Malling</v>
      </c>
      <c r="C287" s="72" t="str">
        <f>INDEX('Ref2'!$E:$E,MATCH($A287,'Ref2'!$A:$A,0))</f>
        <v>No</v>
      </c>
      <c r="D287" s="86">
        <f>INDEX('1_GrowthAppeals'!$AL:$AL,MATCH($A287,'1_GrowthAppeals'!$A:$A,0))</f>
        <v>0</v>
      </c>
      <c r="E287" s="95"/>
      <c r="F287" s="88">
        <f t="shared" si="8"/>
        <v>0</v>
      </c>
      <c r="G287" s="88">
        <f t="shared" si="9"/>
        <v>0</v>
      </c>
    </row>
    <row r="288" spans="1:7" s="48" customFormat="1">
      <c r="A288" s="72" t="str">
        <f>'Ref2'!I290</f>
        <v>E1102</v>
      </c>
      <c r="B288" s="72" t="str">
        <f>INDEX('Ref1'!$E:$E,MATCH($A288,'Ref1'!$A:$A,0))</f>
        <v>Torbay</v>
      </c>
      <c r="C288" s="72" t="str">
        <f>INDEX('Ref2'!$E:$E,MATCH($A288,'Ref2'!$A:$A,0))</f>
        <v>No</v>
      </c>
      <c r="D288" s="86">
        <f>INDEX('1_GrowthAppeals'!$AL:$AL,MATCH($A288,'1_GrowthAppeals'!$A:$A,0))</f>
        <v>0</v>
      </c>
      <c r="E288" s="95"/>
      <c r="F288" s="88">
        <f t="shared" si="8"/>
        <v>0</v>
      </c>
      <c r="G288" s="88">
        <f t="shared" si="9"/>
        <v>0</v>
      </c>
    </row>
    <row r="289" spans="1:7" s="48" customFormat="1">
      <c r="A289" s="72" t="str">
        <f>'Ref2'!I291</f>
        <v>E1139</v>
      </c>
      <c r="B289" s="72" t="str">
        <f>INDEX('Ref1'!$E:$E,MATCH($A289,'Ref1'!$A:$A,0))</f>
        <v>Torridge</v>
      </c>
      <c r="C289" s="72" t="str">
        <f>INDEX('Ref2'!$E:$E,MATCH($A289,'Ref2'!$A:$A,0))</f>
        <v>No</v>
      </c>
      <c r="D289" s="86">
        <f>INDEX('1_GrowthAppeals'!$AL:$AL,MATCH($A289,'1_GrowthAppeals'!$A:$A,0))</f>
        <v>0</v>
      </c>
      <c r="E289" s="95"/>
      <c r="F289" s="88">
        <f t="shared" si="8"/>
        <v>0</v>
      </c>
      <c r="G289" s="88">
        <f t="shared" si="9"/>
        <v>0</v>
      </c>
    </row>
    <row r="290" spans="1:7" s="48" customFormat="1">
      <c r="A290" s="72" t="str">
        <f>'Ref2'!I292</f>
        <v>E5020</v>
      </c>
      <c r="B290" s="72" t="str">
        <f>INDEX('Ref1'!$E:$E,MATCH($A290,'Ref1'!$A:$A,0))</f>
        <v>Tower Hamlets</v>
      </c>
      <c r="C290" s="72" t="str">
        <f>INDEX('Ref2'!$E:$E,MATCH($A290,'Ref2'!$A:$A,0))</f>
        <v>No</v>
      </c>
      <c r="D290" s="86">
        <f>INDEX('1_GrowthAppeals'!$AL:$AL,MATCH($A290,'1_GrowthAppeals'!$A:$A,0))</f>
        <v>0</v>
      </c>
      <c r="E290" s="95"/>
      <c r="F290" s="88">
        <f t="shared" si="8"/>
        <v>0</v>
      </c>
      <c r="G290" s="88">
        <f t="shared" si="9"/>
        <v>0</v>
      </c>
    </row>
    <row r="291" spans="1:7" s="48" customFormat="1">
      <c r="A291" s="72" t="str">
        <f>'Ref2'!I293</f>
        <v>E4209</v>
      </c>
      <c r="B291" s="72" t="str">
        <f>INDEX('Ref1'!$E:$E,MATCH($A291,'Ref1'!$A:$A,0))</f>
        <v>Trafford</v>
      </c>
      <c r="C291" s="72" t="str">
        <f>INDEX('Ref2'!$E:$E,MATCH($A291,'Ref2'!$A:$A,0))</f>
        <v>No</v>
      </c>
      <c r="D291" s="86">
        <f>INDEX('1_GrowthAppeals'!$AL:$AL,MATCH($A291,'1_GrowthAppeals'!$A:$A,0))</f>
        <v>0</v>
      </c>
      <c r="E291" s="95"/>
      <c r="F291" s="88">
        <f t="shared" si="8"/>
        <v>0</v>
      </c>
      <c r="G291" s="88">
        <f t="shared" si="9"/>
        <v>0</v>
      </c>
    </row>
    <row r="292" spans="1:7" s="48" customFormat="1">
      <c r="A292" s="72" t="str">
        <f>'Ref2'!I294</f>
        <v>E2244</v>
      </c>
      <c r="B292" s="72" t="str">
        <f>INDEX('Ref1'!$E:$E,MATCH($A292,'Ref1'!$A:$A,0))</f>
        <v>Tunbridge Wells</v>
      </c>
      <c r="C292" s="72" t="str">
        <f>INDEX('Ref2'!$E:$E,MATCH($A292,'Ref2'!$A:$A,0))</f>
        <v>No</v>
      </c>
      <c r="D292" s="86">
        <f>INDEX('1_GrowthAppeals'!$AL:$AL,MATCH($A292,'1_GrowthAppeals'!$A:$A,0))</f>
        <v>0</v>
      </c>
      <c r="E292" s="95"/>
      <c r="F292" s="88">
        <f t="shared" si="8"/>
        <v>0</v>
      </c>
      <c r="G292" s="88">
        <f t="shared" si="9"/>
        <v>0</v>
      </c>
    </row>
    <row r="293" spans="1:7" s="48" customFormat="1">
      <c r="A293" s="72" t="str">
        <f>'Ref2'!I295</f>
        <v>E1544</v>
      </c>
      <c r="B293" s="72" t="str">
        <f>INDEX('Ref1'!$E:$E,MATCH($A293,'Ref1'!$A:$A,0))</f>
        <v>Uttlesford</v>
      </c>
      <c r="C293" s="72" t="str">
        <f>INDEX('Ref2'!$E:$E,MATCH($A293,'Ref2'!$A:$A,0))</f>
        <v>No</v>
      </c>
      <c r="D293" s="86">
        <f>INDEX('1_GrowthAppeals'!$AL:$AL,MATCH($A293,'1_GrowthAppeals'!$A:$A,0))</f>
        <v>0</v>
      </c>
      <c r="E293" s="95"/>
      <c r="F293" s="88">
        <f t="shared" si="8"/>
        <v>0</v>
      </c>
      <c r="G293" s="88">
        <f t="shared" si="9"/>
        <v>0</v>
      </c>
    </row>
    <row r="294" spans="1:7" s="48" customFormat="1">
      <c r="A294" s="72" t="str">
        <f>'Ref2'!I296</f>
        <v>E3134</v>
      </c>
      <c r="B294" s="72" t="str">
        <f>INDEX('Ref1'!$E:$E,MATCH($A294,'Ref1'!$A:$A,0))</f>
        <v>Vale of White Horse</v>
      </c>
      <c r="C294" s="72" t="str">
        <f>INDEX('Ref2'!$E:$E,MATCH($A294,'Ref2'!$A:$A,0))</f>
        <v>No</v>
      </c>
      <c r="D294" s="86">
        <f>INDEX('1_GrowthAppeals'!$AL:$AL,MATCH($A294,'1_GrowthAppeals'!$A:$A,0))</f>
        <v>0</v>
      </c>
      <c r="E294" s="95"/>
      <c r="F294" s="88">
        <f t="shared" si="8"/>
        <v>0</v>
      </c>
      <c r="G294" s="88">
        <f t="shared" si="9"/>
        <v>0</v>
      </c>
    </row>
    <row r="295" spans="1:7" s="48" customFormat="1">
      <c r="A295" s="72" t="str">
        <f>'Ref2'!I297</f>
        <v>E4705</v>
      </c>
      <c r="B295" s="72" t="str">
        <f>INDEX('Ref1'!$E:$E,MATCH($A295,'Ref1'!$A:$A,0))</f>
        <v>Wakefield</v>
      </c>
      <c r="C295" s="72" t="str">
        <f>INDEX('Ref2'!$E:$E,MATCH($A295,'Ref2'!$A:$A,0))</f>
        <v>No</v>
      </c>
      <c r="D295" s="86">
        <f>INDEX('1_GrowthAppeals'!$AL:$AL,MATCH($A295,'1_GrowthAppeals'!$A:$A,0))</f>
        <v>0</v>
      </c>
      <c r="E295" s="95"/>
      <c r="F295" s="88">
        <f t="shared" si="8"/>
        <v>0</v>
      </c>
      <c r="G295" s="88">
        <f t="shared" si="9"/>
        <v>0</v>
      </c>
    </row>
    <row r="296" spans="1:7" s="48" customFormat="1">
      <c r="A296" s="72" t="str">
        <f>'Ref2'!I298</f>
        <v>E4606</v>
      </c>
      <c r="B296" s="72" t="str">
        <f>INDEX('Ref1'!$E:$E,MATCH($A296,'Ref1'!$A:$A,0))</f>
        <v>Walsall</v>
      </c>
      <c r="C296" s="72" t="str">
        <f>INDEX('Ref2'!$E:$E,MATCH($A296,'Ref2'!$A:$A,0))</f>
        <v>No</v>
      </c>
      <c r="D296" s="86">
        <f>INDEX('1_GrowthAppeals'!$AL:$AL,MATCH($A296,'1_GrowthAppeals'!$A:$A,0))</f>
        <v>0</v>
      </c>
      <c r="E296" s="95"/>
      <c r="F296" s="88">
        <f t="shared" si="8"/>
        <v>0</v>
      </c>
      <c r="G296" s="88">
        <f t="shared" si="9"/>
        <v>0</v>
      </c>
    </row>
    <row r="297" spans="1:7" s="48" customFormat="1">
      <c r="A297" s="72" t="str">
        <f>'Ref2'!I299</f>
        <v>E5049</v>
      </c>
      <c r="B297" s="72" t="str">
        <f>INDEX('Ref1'!$E:$E,MATCH($A297,'Ref1'!$A:$A,0))</f>
        <v>Waltham Forest</v>
      </c>
      <c r="C297" s="72" t="str">
        <f>INDEX('Ref2'!$E:$E,MATCH($A297,'Ref2'!$A:$A,0))</f>
        <v>No</v>
      </c>
      <c r="D297" s="86">
        <f>INDEX('1_GrowthAppeals'!$AL:$AL,MATCH($A297,'1_GrowthAppeals'!$A:$A,0))</f>
        <v>0</v>
      </c>
      <c r="E297" s="95"/>
      <c r="F297" s="88">
        <f t="shared" si="8"/>
        <v>0</v>
      </c>
      <c r="G297" s="88">
        <f t="shared" si="9"/>
        <v>0</v>
      </c>
    </row>
    <row r="298" spans="1:7" s="48" customFormat="1">
      <c r="A298" s="72" t="str">
        <f>'Ref2'!I300</f>
        <v>E5021</v>
      </c>
      <c r="B298" s="72" t="str">
        <f>INDEX('Ref1'!$E:$E,MATCH($A298,'Ref1'!$A:$A,0))</f>
        <v>Wandsworth</v>
      </c>
      <c r="C298" s="72" t="str">
        <f>INDEX('Ref2'!$E:$E,MATCH($A298,'Ref2'!$A:$A,0))</f>
        <v>No</v>
      </c>
      <c r="D298" s="86">
        <f>INDEX('1_GrowthAppeals'!$AL:$AL,MATCH($A298,'1_GrowthAppeals'!$A:$A,0))</f>
        <v>0</v>
      </c>
      <c r="E298" s="95"/>
      <c r="F298" s="88">
        <f t="shared" si="8"/>
        <v>0</v>
      </c>
      <c r="G298" s="88">
        <f t="shared" si="9"/>
        <v>0</v>
      </c>
    </row>
    <row r="299" spans="1:7" s="48" customFormat="1">
      <c r="A299" s="72" t="str">
        <f>'Ref2'!I301</f>
        <v>E0602</v>
      </c>
      <c r="B299" s="72" t="str">
        <f>INDEX('Ref1'!$E:$E,MATCH($A299,'Ref1'!$A:$A,0))</f>
        <v>Warrington</v>
      </c>
      <c r="C299" s="72" t="str">
        <f>INDEX('Ref2'!$E:$E,MATCH($A299,'Ref2'!$A:$A,0))</f>
        <v>No</v>
      </c>
      <c r="D299" s="86">
        <f>INDEX('1_GrowthAppeals'!$AL:$AL,MATCH($A299,'1_GrowthAppeals'!$A:$A,0))</f>
        <v>0</v>
      </c>
      <c r="E299" s="95"/>
      <c r="F299" s="88">
        <f t="shared" si="8"/>
        <v>0</v>
      </c>
      <c r="G299" s="88">
        <f t="shared" si="9"/>
        <v>0</v>
      </c>
    </row>
    <row r="300" spans="1:7" s="48" customFormat="1">
      <c r="A300" s="72" t="str">
        <f>'Ref2'!I302</f>
        <v>E3735</v>
      </c>
      <c r="B300" s="72" t="str">
        <f>INDEX('Ref1'!$E:$E,MATCH($A300,'Ref1'!$A:$A,0))</f>
        <v>Warwick</v>
      </c>
      <c r="C300" s="72" t="str">
        <f>INDEX('Ref2'!$E:$E,MATCH($A300,'Ref2'!$A:$A,0))</f>
        <v>No</v>
      </c>
      <c r="D300" s="86">
        <f>INDEX('1_GrowthAppeals'!$AL:$AL,MATCH($A300,'1_GrowthAppeals'!$A:$A,0))</f>
        <v>0</v>
      </c>
      <c r="E300" s="95"/>
      <c r="F300" s="88">
        <f t="shared" si="8"/>
        <v>0</v>
      </c>
      <c r="G300" s="88">
        <f t="shared" si="9"/>
        <v>0</v>
      </c>
    </row>
    <row r="301" spans="1:7" s="48" customFormat="1">
      <c r="A301" s="72" t="str">
        <f>'Ref2'!I303</f>
        <v>E1939</v>
      </c>
      <c r="B301" s="72" t="str">
        <f>INDEX('Ref1'!$E:$E,MATCH($A301,'Ref1'!$A:$A,0))</f>
        <v>Watford</v>
      </c>
      <c r="C301" s="72" t="str">
        <f>INDEX('Ref2'!$E:$E,MATCH($A301,'Ref2'!$A:$A,0))</f>
        <v>No</v>
      </c>
      <c r="D301" s="86">
        <f>INDEX('1_GrowthAppeals'!$AL:$AL,MATCH($A301,'1_GrowthAppeals'!$A:$A,0))</f>
        <v>0</v>
      </c>
      <c r="E301" s="95"/>
      <c r="F301" s="88">
        <f t="shared" si="8"/>
        <v>0</v>
      </c>
      <c r="G301" s="88">
        <f t="shared" si="9"/>
        <v>0</v>
      </c>
    </row>
    <row r="302" spans="1:7" s="48" customFormat="1">
      <c r="A302" s="72" t="str">
        <f>'Ref2'!I304</f>
        <v>E3537</v>
      </c>
      <c r="B302" s="72" t="str">
        <f>INDEX('Ref1'!$E:$E,MATCH($A302,'Ref1'!$A:$A,0))</f>
        <v>Waveney</v>
      </c>
      <c r="C302" s="72" t="str">
        <f>INDEX('Ref2'!$E:$E,MATCH($A302,'Ref2'!$A:$A,0))</f>
        <v>No</v>
      </c>
      <c r="D302" s="86">
        <f>INDEX('1_GrowthAppeals'!$AL:$AL,MATCH($A302,'1_GrowthAppeals'!$A:$A,0))</f>
        <v>0</v>
      </c>
      <c r="E302" s="95"/>
      <c r="F302" s="88">
        <f t="shared" si="8"/>
        <v>0</v>
      </c>
      <c r="G302" s="88">
        <f t="shared" si="9"/>
        <v>0</v>
      </c>
    </row>
    <row r="303" spans="1:7" s="48" customFormat="1">
      <c r="A303" s="72" t="str">
        <f>'Ref2'!I305</f>
        <v>E3640</v>
      </c>
      <c r="B303" s="72" t="str">
        <f>INDEX('Ref1'!$E:$E,MATCH($A303,'Ref1'!$A:$A,0))</f>
        <v>Waverley</v>
      </c>
      <c r="C303" s="72" t="str">
        <f>INDEX('Ref2'!$E:$E,MATCH($A303,'Ref2'!$A:$A,0))</f>
        <v>No</v>
      </c>
      <c r="D303" s="86">
        <f>INDEX('1_GrowthAppeals'!$AL:$AL,MATCH($A303,'1_GrowthAppeals'!$A:$A,0))</f>
        <v>0</v>
      </c>
      <c r="E303" s="95"/>
      <c r="F303" s="88">
        <f t="shared" si="8"/>
        <v>0</v>
      </c>
      <c r="G303" s="88">
        <f t="shared" si="9"/>
        <v>0</v>
      </c>
    </row>
    <row r="304" spans="1:7" s="48" customFormat="1">
      <c r="A304" s="72" t="str">
        <f>'Ref2'!I306</f>
        <v>E1437</v>
      </c>
      <c r="B304" s="72" t="str">
        <f>INDEX('Ref1'!$E:$E,MATCH($A304,'Ref1'!$A:$A,0))</f>
        <v>Wealden</v>
      </c>
      <c r="C304" s="72" t="str">
        <f>INDEX('Ref2'!$E:$E,MATCH($A304,'Ref2'!$A:$A,0))</f>
        <v>No</v>
      </c>
      <c r="D304" s="86">
        <f>INDEX('1_GrowthAppeals'!$AL:$AL,MATCH($A304,'1_GrowthAppeals'!$A:$A,0))</f>
        <v>0</v>
      </c>
      <c r="E304" s="95"/>
      <c r="F304" s="88">
        <f t="shared" si="8"/>
        <v>0</v>
      </c>
      <c r="G304" s="88">
        <f t="shared" si="9"/>
        <v>0</v>
      </c>
    </row>
    <row r="305" spans="1:7" s="48" customFormat="1">
      <c r="A305" s="72" t="str">
        <f>'Ref2'!I307</f>
        <v>E2837</v>
      </c>
      <c r="B305" s="72" t="str">
        <f>INDEX('Ref1'!$E:$E,MATCH($A305,'Ref1'!$A:$A,0))</f>
        <v>Wellingborough</v>
      </c>
      <c r="C305" s="72" t="str">
        <f>INDEX('Ref2'!$E:$E,MATCH($A305,'Ref2'!$A:$A,0))</f>
        <v>No</v>
      </c>
      <c r="D305" s="86">
        <f>INDEX('1_GrowthAppeals'!$AL:$AL,MATCH($A305,'1_GrowthAppeals'!$A:$A,0))</f>
        <v>0</v>
      </c>
      <c r="E305" s="95"/>
      <c r="F305" s="88">
        <f t="shared" si="8"/>
        <v>0</v>
      </c>
      <c r="G305" s="88">
        <f t="shared" si="9"/>
        <v>0</v>
      </c>
    </row>
    <row r="306" spans="1:7" s="48" customFormat="1">
      <c r="A306" s="72" t="str">
        <f>'Ref2'!I308</f>
        <v>E1940</v>
      </c>
      <c r="B306" s="72" t="str">
        <f>INDEX('Ref1'!$E:$E,MATCH($A306,'Ref1'!$A:$A,0))</f>
        <v>Welwyn Hatfield</v>
      </c>
      <c r="C306" s="72" t="str">
        <f>INDEX('Ref2'!$E:$E,MATCH($A306,'Ref2'!$A:$A,0))</f>
        <v>No</v>
      </c>
      <c r="D306" s="86">
        <f>INDEX('1_GrowthAppeals'!$AL:$AL,MATCH($A306,'1_GrowthAppeals'!$A:$A,0))</f>
        <v>0</v>
      </c>
      <c r="E306" s="95"/>
      <c r="F306" s="88">
        <f t="shared" si="8"/>
        <v>0</v>
      </c>
      <c r="G306" s="88">
        <f t="shared" si="9"/>
        <v>0</v>
      </c>
    </row>
    <row r="307" spans="1:7" s="48" customFormat="1">
      <c r="A307" s="72" t="str">
        <f>'Ref2'!I309</f>
        <v>E0302</v>
      </c>
      <c r="B307" s="72" t="str">
        <f>INDEX('Ref1'!$E:$E,MATCH($A307,'Ref1'!$A:$A,0))</f>
        <v>West Berkshire</v>
      </c>
      <c r="C307" s="72" t="str">
        <f>INDEX('Ref2'!$E:$E,MATCH($A307,'Ref2'!$A:$A,0))</f>
        <v>No</v>
      </c>
      <c r="D307" s="86">
        <f>INDEX('1_GrowthAppeals'!$AL:$AL,MATCH($A307,'1_GrowthAppeals'!$A:$A,0))</f>
        <v>0</v>
      </c>
      <c r="E307" s="95"/>
      <c r="F307" s="88">
        <f t="shared" si="8"/>
        <v>0</v>
      </c>
      <c r="G307" s="88">
        <f t="shared" si="9"/>
        <v>0</v>
      </c>
    </row>
    <row r="308" spans="1:7" s="48" customFormat="1">
      <c r="A308" s="72" t="str">
        <f>'Ref2'!I310</f>
        <v>E1140</v>
      </c>
      <c r="B308" s="72" t="str">
        <f>INDEX('Ref1'!$E:$E,MATCH($A308,'Ref1'!$A:$A,0))</f>
        <v>West Devon</v>
      </c>
      <c r="C308" s="72" t="str">
        <f>INDEX('Ref2'!$E:$E,MATCH($A308,'Ref2'!$A:$A,0))</f>
        <v>No</v>
      </c>
      <c r="D308" s="86">
        <f>INDEX('1_GrowthAppeals'!$AL:$AL,MATCH($A308,'1_GrowthAppeals'!$A:$A,0))</f>
        <v>0</v>
      </c>
      <c r="E308" s="95"/>
      <c r="F308" s="88">
        <f t="shared" si="8"/>
        <v>0</v>
      </c>
      <c r="G308" s="88">
        <f t="shared" si="9"/>
        <v>0</v>
      </c>
    </row>
    <row r="309" spans="1:7" s="48" customFormat="1">
      <c r="A309" s="72" t="str">
        <f>'Ref2'!I311</f>
        <v>E1237</v>
      </c>
      <c r="B309" s="72" t="str">
        <f>INDEX('Ref1'!$E:$E,MATCH($A309,'Ref1'!$A:$A,0))</f>
        <v>West Dorset</v>
      </c>
      <c r="C309" s="72" t="str">
        <f>INDEX('Ref2'!$E:$E,MATCH($A309,'Ref2'!$A:$A,0))</f>
        <v>No</v>
      </c>
      <c r="D309" s="86">
        <f>INDEX('1_GrowthAppeals'!$AL:$AL,MATCH($A309,'1_GrowthAppeals'!$A:$A,0))</f>
        <v>0</v>
      </c>
      <c r="E309" s="95"/>
      <c r="F309" s="88">
        <f t="shared" si="8"/>
        <v>0</v>
      </c>
      <c r="G309" s="88">
        <f t="shared" si="9"/>
        <v>0</v>
      </c>
    </row>
    <row r="310" spans="1:7" s="48" customFormat="1">
      <c r="A310" s="72" t="str">
        <f>'Ref2'!I312</f>
        <v>E2343</v>
      </c>
      <c r="B310" s="72" t="str">
        <f>INDEX('Ref1'!$E:$E,MATCH($A310,'Ref1'!$A:$A,0))</f>
        <v>West Lancashire</v>
      </c>
      <c r="C310" s="72" t="str">
        <f>INDEX('Ref2'!$E:$E,MATCH($A310,'Ref2'!$A:$A,0))</f>
        <v>No</v>
      </c>
      <c r="D310" s="86">
        <f>INDEX('1_GrowthAppeals'!$AL:$AL,MATCH($A310,'1_GrowthAppeals'!$A:$A,0))</f>
        <v>0</v>
      </c>
      <c r="E310" s="95"/>
      <c r="F310" s="88">
        <f t="shared" si="8"/>
        <v>0</v>
      </c>
      <c r="G310" s="88">
        <f t="shared" si="9"/>
        <v>0</v>
      </c>
    </row>
    <row r="311" spans="1:7" s="48" customFormat="1">
      <c r="A311" s="72" t="str">
        <f>'Ref2'!I313</f>
        <v>E2537</v>
      </c>
      <c r="B311" s="72" t="str">
        <f>INDEX('Ref1'!$E:$E,MATCH($A311,'Ref1'!$A:$A,0))</f>
        <v>West Lindsey</v>
      </c>
      <c r="C311" s="72" t="str">
        <f>INDEX('Ref2'!$E:$E,MATCH($A311,'Ref2'!$A:$A,0))</f>
        <v>No</v>
      </c>
      <c r="D311" s="86">
        <f>INDEX('1_GrowthAppeals'!$AL:$AL,MATCH($A311,'1_GrowthAppeals'!$A:$A,0))</f>
        <v>0</v>
      </c>
      <c r="E311" s="95"/>
      <c r="F311" s="88">
        <f t="shared" si="8"/>
        <v>0</v>
      </c>
      <c r="G311" s="88">
        <f t="shared" si="9"/>
        <v>0</v>
      </c>
    </row>
    <row r="312" spans="1:7" s="48" customFormat="1">
      <c r="A312" s="72" t="str">
        <f>'Ref2'!I314</f>
        <v>E3135</v>
      </c>
      <c r="B312" s="72" t="str">
        <f>INDEX('Ref1'!$E:$E,MATCH($A312,'Ref1'!$A:$A,0))</f>
        <v>West Oxfordshire</v>
      </c>
      <c r="C312" s="72" t="str">
        <f>INDEX('Ref2'!$E:$E,MATCH($A312,'Ref2'!$A:$A,0))</f>
        <v>No</v>
      </c>
      <c r="D312" s="86">
        <f>INDEX('1_GrowthAppeals'!$AL:$AL,MATCH($A312,'1_GrowthAppeals'!$A:$A,0))</f>
        <v>0</v>
      </c>
      <c r="E312" s="95"/>
      <c r="F312" s="88">
        <f t="shared" si="8"/>
        <v>0</v>
      </c>
      <c r="G312" s="88">
        <f t="shared" si="9"/>
        <v>0</v>
      </c>
    </row>
    <row r="313" spans="1:7" s="48" customFormat="1">
      <c r="A313" s="72" t="str">
        <f>'Ref2'!I315</f>
        <v>E3335</v>
      </c>
      <c r="B313" s="72" t="str">
        <f>INDEX('Ref1'!$E:$E,MATCH($A313,'Ref1'!$A:$A,0))</f>
        <v>West Somerset</v>
      </c>
      <c r="C313" s="72" t="str">
        <f>INDEX('Ref2'!$E:$E,MATCH($A313,'Ref2'!$A:$A,0))</f>
        <v>No</v>
      </c>
      <c r="D313" s="86">
        <f>INDEX('1_GrowthAppeals'!$AL:$AL,MATCH($A313,'1_GrowthAppeals'!$A:$A,0))</f>
        <v>0</v>
      </c>
      <c r="E313" s="95"/>
      <c r="F313" s="88">
        <f t="shared" si="8"/>
        <v>0</v>
      </c>
      <c r="G313" s="88">
        <f t="shared" si="9"/>
        <v>0</v>
      </c>
    </row>
    <row r="314" spans="1:7" s="48" customFormat="1">
      <c r="A314" s="72" t="str">
        <f>'Ref2'!I316</f>
        <v>E5022</v>
      </c>
      <c r="B314" s="72" t="str">
        <f>INDEX('Ref1'!$E:$E,MATCH($A314,'Ref1'!$A:$A,0))</f>
        <v>Westminster</v>
      </c>
      <c r="C314" s="72" t="str">
        <f>INDEX('Ref2'!$E:$E,MATCH($A314,'Ref2'!$A:$A,0))</f>
        <v>No</v>
      </c>
      <c r="D314" s="86">
        <f>INDEX('1_GrowthAppeals'!$AL:$AL,MATCH($A314,'1_GrowthAppeals'!$A:$A,0))</f>
        <v>0</v>
      </c>
      <c r="E314" s="95"/>
      <c r="F314" s="88">
        <f t="shared" si="8"/>
        <v>0</v>
      </c>
      <c r="G314" s="88">
        <f t="shared" si="9"/>
        <v>0</v>
      </c>
    </row>
    <row r="315" spans="1:7" s="48" customFormat="1">
      <c r="A315" s="72" t="str">
        <f>'Ref2'!I317</f>
        <v>E1238</v>
      </c>
      <c r="B315" s="72" t="str">
        <f>INDEX('Ref1'!$E:$E,MATCH($A315,'Ref1'!$A:$A,0))</f>
        <v>Weymouth and Portland</v>
      </c>
      <c r="C315" s="72" t="str">
        <f>INDEX('Ref2'!$E:$E,MATCH($A315,'Ref2'!$A:$A,0))</f>
        <v>No</v>
      </c>
      <c r="D315" s="86">
        <f>INDEX('1_GrowthAppeals'!$AL:$AL,MATCH($A315,'1_GrowthAppeals'!$A:$A,0))</f>
        <v>0</v>
      </c>
      <c r="E315" s="95"/>
      <c r="F315" s="88">
        <f t="shared" si="8"/>
        <v>0</v>
      </c>
      <c r="G315" s="88">
        <f t="shared" si="9"/>
        <v>0</v>
      </c>
    </row>
    <row r="316" spans="1:7" s="48" customFormat="1">
      <c r="A316" s="72" t="str">
        <f>'Ref2'!I318</f>
        <v>E4210</v>
      </c>
      <c r="B316" s="72" t="str">
        <f>INDEX('Ref1'!$E:$E,MATCH($A316,'Ref1'!$A:$A,0))</f>
        <v>Wigan</v>
      </c>
      <c r="C316" s="72" t="str">
        <f>INDEX('Ref2'!$E:$E,MATCH($A316,'Ref2'!$A:$A,0))</f>
        <v>No</v>
      </c>
      <c r="D316" s="86">
        <f>INDEX('1_GrowthAppeals'!$AL:$AL,MATCH($A316,'1_GrowthAppeals'!$A:$A,0))</f>
        <v>0</v>
      </c>
      <c r="E316" s="95"/>
      <c r="F316" s="88">
        <f t="shared" si="8"/>
        <v>0</v>
      </c>
      <c r="G316" s="88">
        <f t="shared" si="9"/>
        <v>0</v>
      </c>
    </row>
    <row r="317" spans="1:7" s="48" customFormat="1">
      <c r="A317" s="72" t="str">
        <f>'Ref2'!I319</f>
        <v>E3902</v>
      </c>
      <c r="B317" s="72" t="str">
        <f>INDEX('Ref1'!$E:$E,MATCH($A317,'Ref1'!$A:$A,0))</f>
        <v>Wiltshire</v>
      </c>
      <c r="C317" s="72" t="str">
        <f>INDEX('Ref2'!$E:$E,MATCH($A317,'Ref2'!$A:$A,0))</f>
        <v>No</v>
      </c>
      <c r="D317" s="86">
        <f>INDEX('1_GrowthAppeals'!$AL:$AL,MATCH($A317,'1_GrowthAppeals'!$A:$A,0))</f>
        <v>0</v>
      </c>
      <c r="E317" s="95"/>
      <c r="F317" s="88">
        <f t="shared" si="8"/>
        <v>0</v>
      </c>
      <c r="G317" s="88">
        <f t="shared" si="9"/>
        <v>0</v>
      </c>
    </row>
    <row r="318" spans="1:7" s="48" customFormat="1">
      <c r="A318" s="72" t="str">
        <f>'Ref2'!I320</f>
        <v>E1743</v>
      </c>
      <c r="B318" s="72" t="str">
        <f>INDEX('Ref1'!$E:$E,MATCH($A318,'Ref1'!$A:$A,0))</f>
        <v>Winchester</v>
      </c>
      <c r="C318" s="72" t="str">
        <f>INDEX('Ref2'!$E:$E,MATCH($A318,'Ref2'!$A:$A,0))</f>
        <v>No</v>
      </c>
      <c r="D318" s="86">
        <f>INDEX('1_GrowthAppeals'!$AL:$AL,MATCH($A318,'1_GrowthAppeals'!$A:$A,0))</f>
        <v>0</v>
      </c>
      <c r="E318" s="95"/>
      <c r="F318" s="88">
        <f t="shared" si="8"/>
        <v>0</v>
      </c>
      <c r="G318" s="88">
        <f t="shared" si="9"/>
        <v>0</v>
      </c>
    </row>
    <row r="319" spans="1:7" s="48" customFormat="1">
      <c r="A319" s="72" t="str">
        <f>'Ref2'!I321</f>
        <v>E0305</v>
      </c>
      <c r="B319" s="72" t="str">
        <f>INDEX('Ref1'!$E:$E,MATCH($A319,'Ref1'!$A:$A,0))</f>
        <v>Windsor and Maidenhead</v>
      </c>
      <c r="C319" s="72" t="str">
        <f>INDEX('Ref2'!$E:$E,MATCH($A319,'Ref2'!$A:$A,0))</f>
        <v>No</v>
      </c>
      <c r="D319" s="86">
        <f>INDEX('1_GrowthAppeals'!$AL:$AL,MATCH($A319,'1_GrowthAppeals'!$A:$A,0))</f>
        <v>0</v>
      </c>
      <c r="E319" s="95"/>
      <c r="F319" s="88">
        <f t="shared" si="8"/>
        <v>0</v>
      </c>
      <c r="G319" s="88">
        <f t="shared" si="9"/>
        <v>0</v>
      </c>
    </row>
    <row r="320" spans="1:7" s="48" customFormat="1">
      <c r="A320" s="72" t="str">
        <f>'Ref2'!I322</f>
        <v>E4305</v>
      </c>
      <c r="B320" s="72" t="str">
        <f>INDEX('Ref1'!$E:$E,MATCH($A320,'Ref1'!$A:$A,0))</f>
        <v>Wirral</v>
      </c>
      <c r="C320" s="72" t="str">
        <f>INDEX('Ref2'!$E:$E,MATCH($A320,'Ref2'!$A:$A,0))</f>
        <v>No</v>
      </c>
      <c r="D320" s="86">
        <f>INDEX('1_GrowthAppeals'!$AL:$AL,MATCH($A320,'1_GrowthAppeals'!$A:$A,0))</f>
        <v>0</v>
      </c>
      <c r="E320" s="95"/>
      <c r="F320" s="88">
        <f t="shared" si="8"/>
        <v>0</v>
      </c>
      <c r="G320" s="88">
        <f t="shared" si="9"/>
        <v>0</v>
      </c>
    </row>
    <row r="321" spans="1:7" s="48" customFormat="1">
      <c r="A321" s="72" t="str">
        <f>'Ref2'!I323</f>
        <v>E3641</v>
      </c>
      <c r="B321" s="72" t="str">
        <f>INDEX('Ref1'!$E:$E,MATCH($A321,'Ref1'!$A:$A,0))</f>
        <v>Woking</v>
      </c>
      <c r="C321" s="72" t="str">
        <f>INDEX('Ref2'!$E:$E,MATCH($A321,'Ref2'!$A:$A,0))</f>
        <v>No</v>
      </c>
      <c r="D321" s="86">
        <f>INDEX('1_GrowthAppeals'!$AL:$AL,MATCH($A321,'1_GrowthAppeals'!$A:$A,0))</f>
        <v>0</v>
      </c>
      <c r="E321" s="95"/>
      <c r="F321" s="88">
        <f t="shared" si="8"/>
        <v>0</v>
      </c>
      <c r="G321" s="88">
        <f t="shared" si="9"/>
        <v>0</v>
      </c>
    </row>
    <row r="322" spans="1:7" s="48" customFormat="1">
      <c r="A322" s="72" t="str">
        <f>'Ref2'!I324</f>
        <v>E0306</v>
      </c>
      <c r="B322" s="72" t="str">
        <f>INDEX('Ref1'!$E:$E,MATCH($A322,'Ref1'!$A:$A,0))</f>
        <v>Wokingham</v>
      </c>
      <c r="C322" s="72" t="str">
        <f>INDEX('Ref2'!$E:$E,MATCH($A322,'Ref2'!$A:$A,0))</f>
        <v>No</v>
      </c>
      <c r="D322" s="86">
        <f>INDEX('1_GrowthAppeals'!$AL:$AL,MATCH($A322,'1_GrowthAppeals'!$A:$A,0))</f>
        <v>0</v>
      </c>
      <c r="E322" s="95"/>
      <c r="F322" s="88">
        <f t="shared" si="8"/>
        <v>0</v>
      </c>
      <c r="G322" s="88">
        <f t="shared" si="9"/>
        <v>0</v>
      </c>
    </row>
    <row r="323" spans="1:7" s="48" customFormat="1">
      <c r="A323" s="72" t="str">
        <f>'Ref2'!I325</f>
        <v>E4607</v>
      </c>
      <c r="B323" s="72" t="str">
        <f>INDEX('Ref1'!$E:$E,MATCH($A323,'Ref1'!$A:$A,0))</f>
        <v>Wolverhampton</v>
      </c>
      <c r="C323" s="72" t="str">
        <f>INDEX('Ref2'!$E:$E,MATCH($A323,'Ref2'!$A:$A,0))</f>
        <v>No</v>
      </c>
      <c r="D323" s="86">
        <f>INDEX('1_GrowthAppeals'!$AL:$AL,MATCH($A323,'1_GrowthAppeals'!$A:$A,0))</f>
        <v>0</v>
      </c>
      <c r="E323" s="95"/>
      <c r="F323" s="88">
        <f t="shared" si="8"/>
        <v>0</v>
      </c>
      <c r="G323" s="88">
        <f t="shared" si="9"/>
        <v>0</v>
      </c>
    </row>
    <row r="324" spans="1:7" s="48" customFormat="1">
      <c r="A324" s="72" t="str">
        <f>'Ref2'!I326</f>
        <v>E1837</v>
      </c>
      <c r="B324" s="72" t="str">
        <f>INDEX('Ref1'!$E:$E,MATCH($A324,'Ref1'!$A:$A,0))</f>
        <v>Worcester</v>
      </c>
      <c r="C324" s="72" t="str">
        <f>INDEX('Ref2'!$E:$E,MATCH($A324,'Ref2'!$A:$A,0))</f>
        <v>No</v>
      </c>
      <c r="D324" s="86">
        <f>INDEX('1_GrowthAppeals'!$AL:$AL,MATCH($A324,'1_GrowthAppeals'!$A:$A,0))</f>
        <v>0</v>
      </c>
      <c r="E324" s="95"/>
      <c r="F324" s="88">
        <f t="shared" si="8"/>
        <v>0</v>
      </c>
      <c r="G324" s="88">
        <f t="shared" si="9"/>
        <v>0</v>
      </c>
    </row>
    <row r="325" spans="1:7" s="48" customFormat="1">
      <c r="A325" s="72" t="str">
        <f>'Ref2'!I327</f>
        <v>E3837</v>
      </c>
      <c r="B325" s="72" t="str">
        <f>INDEX('Ref1'!$E:$E,MATCH($A325,'Ref1'!$A:$A,0))</f>
        <v>Worthing</v>
      </c>
      <c r="C325" s="72" t="str">
        <f>INDEX('Ref2'!$E:$E,MATCH($A325,'Ref2'!$A:$A,0))</f>
        <v>No</v>
      </c>
      <c r="D325" s="86">
        <f>INDEX('1_GrowthAppeals'!$AL:$AL,MATCH($A325,'1_GrowthAppeals'!$A:$A,0))</f>
        <v>0</v>
      </c>
      <c r="E325" s="95"/>
      <c r="F325" s="88">
        <f t="shared" ref="F325:F330" si="10">IF(ISNUMBER(E325),E325,D325)</f>
        <v>0</v>
      </c>
      <c r="G325" s="88">
        <f t="shared" si="9"/>
        <v>0</v>
      </c>
    </row>
    <row r="326" spans="1:7" s="48" customFormat="1">
      <c r="A326" s="72" t="str">
        <f>'Ref2'!I328</f>
        <v>E1838</v>
      </c>
      <c r="B326" s="72" t="str">
        <f>INDEX('Ref1'!$E:$E,MATCH($A326,'Ref1'!$A:$A,0))</f>
        <v>Wychavon</v>
      </c>
      <c r="C326" s="72" t="str">
        <f>INDEX('Ref2'!$E:$E,MATCH($A326,'Ref2'!$A:$A,0))</f>
        <v>No</v>
      </c>
      <c r="D326" s="86">
        <f>INDEX('1_GrowthAppeals'!$AL:$AL,MATCH($A326,'1_GrowthAppeals'!$A:$A,0))</f>
        <v>0</v>
      </c>
      <c r="E326" s="95"/>
      <c r="F326" s="88">
        <f t="shared" si="10"/>
        <v>0</v>
      </c>
      <c r="G326" s="88">
        <f>F326-$F$332</f>
        <v>0</v>
      </c>
    </row>
    <row r="327" spans="1:7" s="48" customFormat="1">
      <c r="A327" s="72" t="str">
        <f>'Ref2'!I329</f>
        <v>E0435</v>
      </c>
      <c r="B327" s="72" t="str">
        <f>INDEX('Ref1'!$E:$E,MATCH($A327,'Ref1'!$A:$A,0))</f>
        <v>Wycombe</v>
      </c>
      <c r="C327" s="72" t="str">
        <f>INDEX('Ref2'!$E:$E,MATCH($A327,'Ref2'!$A:$A,0))</f>
        <v>No</v>
      </c>
      <c r="D327" s="86">
        <f>INDEX('1_GrowthAppeals'!$AL:$AL,MATCH($A327,'1_GrowthAppeals'!$A:$A,0))</f>
        <v>0</v>
      </c>
      <c r="E327" s="95"/>
      <c r="F327" s="88">
        <f t="shared" si="10"/>
        <v>0</v>
      </c>
      <c r="G327" s="88">
        <f>F327-$F$332</f>
        <v>0</v>
      </c>
    </row>
    <row r="328" spans="1:7" s="48" customFormat="1">
      <c r="A328" s="72" t="str">
        <f>'Ref2'!I330</f>
        <v>E2344</v>
      </c>
      <c r="B328" s="72" t="str">
        <f>INDEX('Ref1'!$E:$E,MATCH($A328,'Ref1'!$A:$A,0))</f>
        <v>Wyre</v>
      </c>
      <c r="C328" s="72" t="str">
        <f>INDEX('Ref2'!$E:$E,MATCH($A328,'Ref2'!$A:$A,0))</f>
        <v>No</v>
      </c>
      <c r="D328" s="86">
        <f>INDEX('1_GrowthAppeals'!$AL:$AL,MATCH($A328,'1_GrowthAppeals'!$A:$A,0))</f>
        <v>0</v>
      </c>
      <c r="E328" s="95"/>
      <c r="F328" s="88">
        <f t="shared" si="10"/>
        <v>0</v>
      </c>
      <c r="G328" s="88">
        <f>F328-$F$332</f>
        <v>0</v>
      </c>
    </row>
    <row r="329" spans="1:7" s="48" customFormat="1">
      <c r="A329" s="72" t="str">
        <f>'Ref2'!I331</f>
        <v>E1839</v>
      </c>
      <c r="B329" s="72" t="str">
        <f>INDEX('Ref1'!$E:$E,MATCH($A329,'Ref1'!$A:$A,0))</f>
        <v>Wyre Forest</v>
      </c>
      <c r="C329" s="72" t="str">
        <f>INDEX('Ref2'!$E:$E,MATCH($A329,'Ref2'!$A:$A,0))</f>
        <v>No</v>
      </c>
      <c r="D329" s="86">
        <f>INDEX('1_GrowthAppeals'!$AL:$AL,MATCH($A329,'1_GrowthAppeals'!$A:$A,0))</f>
        <v>0</v>
      </c>
      <c r="E329" s="95"/>
      <c r="F329" s="88">
        <f t="shared" si="10"/>
        <v>0</v>
      </c>
      <c r="G329" s="88">
        <f>F329-$F$332</f>
        <v>0</v>
      </c>
    </row>
    <row r="330" spans="1:7" s="48" customFormat="1">
      <c r="A330" s="72" t="str">
        <f>'Ref2'!I332</f>
        <v>E2701</v>
      </c>
      <c r="B330" s="72" t="str">
        <f>INDEX('Ref1'!$E:$E,MATCH($A330,'Ref1'!$A:$A,0))</f>
        <v>York</v>
      </c>
      <c r="C330" s="72" t="str">
        <f>INDEX('Ref2'!$E:$E,MATCH($A330,'Ref2'!$A:$A,0))</f>
        <v>No</v>
      </c>
      <c r="D330" s="86">
        <f>INDEX('1_GrowthAppeals'!$AL:$AL,MATCH($A330,'1_GrowthAppeals'!$A:$A,0))</f>
        <v>0</v>
      </c>
      <c r="E330" s="95"/>
      <c r="F330" s="88">
        <f t="shared" si="10"/>
        <v>0</v>
      </c>
      <c r="G330" s="88">
        <f>F330-$F$332</f>
        <v>0</v>
      </c>
    </row>
    <row r="331" spans="1:7">
      <c r="C331" s="75"/>
    </row>
    <row r="332" spans="1:7">
      <c r="B332" s="81" t="s">
        <v>933</v>
      </c>
      <c r="C332" s="81"/>
      <c r="D332" s="87">
        <f>AVERAGE(D5:D330)</f>
        <v>0</v>
      </c>
      <c r="E332" s="82"/>
      <c r="F332" s="87">
        <f>AVERAGE(F5:F330)</f>
        <v>0</v>
      </c>
      <c r="G332" s="87"/>
    </row>
    <row r="334" spans="1:7">
      <c r="B334" s="449" t="s">
        <v>1128</v>
      </c>
      <c r="C334" s="466"/>
      <c r="D334" s="87"/>
      <c r="E334" s="82"/>
      <c r="F334" s="87">
        <f>AVERAGEIF($C:$C,"Yes",F:F)</f>
        <v>0</v>
      </c>
      <c r="G334" s="87"/>
    </row>
    <row r="337" spans="4:4">
      <c r="D337" s="106"/>
    </row>
    <row r="338" spans="4:4">
      <c r="D338" s="65"/>
    </row>
  </sheetData>
  <conditionalFormatting sqref="C1:C3 C5:C1048576">
    <cfRule type="cellIs" dxfId="56" priority="3" operator="equal">
      <formula>"Yes"</formula>
    </cfRule>
  </conditionalFormatting>
  <conditionalFormatting sqref="C4">
    <cfRule type="cellIs" dxfId="55" priority="1" operator="equal">
      <formula>"Yes"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B942-A000-4B83-B1CF-F11F63DE1FB4}">
  <sheetPr codeName="Sheet5">
    <tabColor rgb="FFFFFFCC"/>
  </sheetPr>
  <dimension ref="A1:D336"/>
  <sheetViews>
    <sheetView showGridLines="0" zoomScale="95" zoomScaleNormal="95" workbookViewId="0">
      <pane ySplit="6" topLeftCell="A7" activePane="bottomLeft" state="frozen"/>
      <selection pane="bottomLeft" activeCell="F11" sqref="F11"/>
    </sheetView>
  </sheetViews>
  <sheetFormatPr defaultColWidth="8.85546875" defaultRowHeight="12.75"/>
  <cols>
    <col min="1" max="1" width="7.85546875" style="17" customWidth="1"/>
    <col min="2" max="2" width="25.42578125" style="17" customWidth="1"/>
    <col min="3" max="3" width="10.140625" style="17" customWidth="1"/>
    <col min="4" max="4" width="14.140625" style="17" customWidth="1"/>
    <col min="5" max="16384" width="8.85546875" style="17"/>
  </cols>
  <sheetData>
    <row r="1" spans="1:4" ht="15">
      <c r="A1" s="83" t="str">
        <f>Inputs!C414</f>
        <v>Transfers to or from the central list</v>
      </c>
      <c r="B1" s="93"/>
    </row>
    <row r="3" spans="1:4">
      <c r="A3" s="266" t="s">
        <v>1047</v>
      </c>
    </row>
    <row r="4" spans="1:4">
      <c r="A4" s="699" t="s">
        <v>1264</v>
      </c>
    </row>
    <row r="6" spans="1:4" s="15" customFormat="1" ht="36" customHeight="1">
      <c r="A6" s="77" t="s">
        <v>820</v>
      </c>
      <c r="B6" s="77" t="s">
        <v>791</v>
      </c>
      <c r="C6" s="77" t="s">
        <v>920</v>
      </c>
      <c r="D6" s="265" t="s">
        <v>1045</v>
      </c>
    </row>
    <row r="7" spans="1:4" s="48" customFormat="1">
      <c r="A7" s="72" t="str">
        <f>'Ref2'!I7</f>
        <v>E3831</v>
      </c>
      <c r="B7" s="72" t="str">
        <f>INDEX('Ref1'!$E:$E,MATCH($A7,'Ref1'!$A:$A,0))</f>
        <v>Adur</v>
      </c>
      <c r="C7" s="72" t="str">
        <f>INDEX('Ref2'!$E:$E,MATCH($A7,'Ref2'!$A:$A,0))</f>
        <v>Yes</v>
      </c>
      <c r="D7" s="73"/>
    </row>
    <row r="8" spans="1:4" s="48" customFormat="1">
      <c r="A8" s="72" t="str">
        <f>'Ref2'!I8</f>
        <v>E0931</v>
      </c>
      <c r="B8" s="72" t="str">
        <f>INDEX('Ref1'!$E:$E,MATCH($A8,'Ref1'!$A:$A,0))</f>
        <v>Allerdale</v>
      </c>
      <c r="C8" s="72" t="str">
        <f>INDEX('Ref2'!$E:$E,MATCH($A8,'Ref2'!$A:$A,0))</f>
        <v>No</v>
      </c>
      <c r="D8" s="73"/>
    </row>
    <row r="9" spans="1:4" s="48" customFormat="1">
      <c r="A9" s="72" t="str">
        <f>'Ref2'!I9</f>
        <v>E1031</v>
      </c>
      <c r="B9" s="72" t="str">
        <f>INDEX('Ref1'!$E:$E,MATCH($A9,'Ref1'!$A:$A,0))</f>
        <v>Amber Valley</v>
      </c>
      <c r="C9" s="72" t="str">
        <f>INDEX('Ref2'!$E:$E,MATCH($A9,'Ref2'!$A:$A,0))</f>
        <v>No</v>
      </c>
      <c r="D9" s="73"/>
    </row>
    <row r="10" spans="1:4" s="48" customFormat="1">
      <c r="A10" s="72" t="str">
        <f>'Ref2'!I10</f>
        <v>E3832</v>
      </c>
      <c r="B10" s="72" t="str">
        <f>INDEX('Ref1'!$E:$E,MATCH($A10,'Ref1'!$A:$A,0))</f>
        <v>Arun</v>
      </c>
      <c r="C10" s="72" t="str">
        <f>INDEX('Ref2'!$E:$E,MATCH($A10,'Ref2'!$A:$A,0))</f>
        <v>No</v>
      </c>
      <c r="D10" s="73"/>
    </row>
    <row r="11" spans="1:4" s="48" customFormat="1">
      <c r="A11" s="72" t="str">
        <f>'Ref2'!I11</f>
        <v>E3031</v>
      </c>
      <c r="B11" s="72" t="str">
        <f>INDEX('Ref1'!$E:$E,MATCH($A11,'Ref1'!$A:$A,0))</f>
        <v>Ashfield</v>
      </c>
      <c r="C11" s="72" t="str">
        <f>INDEX('Ref2'!$E:$E,MATCH($A11,'Ref2'!$A:$A,0))</f>
        <v>No</v>
      </c>
      <c r="D11" s="73"/>
    </row>
    <row r="12" spans="1:4" s="48" customFormat="1">
      <c r="A12" s="72" t="str">
        <f>'Ref2'!I12</f>
        <v>E2231</v>
      </c>
      <c r="B12" s="72" t="str">
        <f>INDEX('Ref1'!$E:$E,MATCH($A12,'Ref1'!$A:$A,0))</f>
        <v>Ashford</v>
      </c>
      <c r="C12" s="72" t="str">
        <f>INDEX('Ref2'!$E:$E,MATCH($A12,'Ref2'!$A:$A,0))</f>
        <v>No</v>
      </c>
      <c r="D12" s="73"/>
    </row>
    <row r="13" spans="1:4" s="48" customFormat="1">
      <c r="A13" s="72" t="str">
        <f>'Ref2'!I13</f>
        <v>E0431</v>
      </c>
      <c r="B13" s="72" t="str">
        <f>INDEX('Ref1'!$E:$E,MATCH($A13,'Ref1'!$A:$A,0))</f>
        <v>Aylesbury Vale</v>
      </c>
      <c r="C13" s="72" t="str">
        <f>INDEX('Ref2'!$E:$E,MATCH($A13,'Ref2'!$A:$A,0))</f>
        <v>No</v>
      </c>
      <c r="D13" s="73"/>
    </row>
    <row r="14" spans="1:4" s="48" customFormat="1">
      <c r="A14" s="72" t="str">
        <f>'Ref2'!I14</f>
        <v>E3531</v>
      </c>
      <c r="B14" s="72" t="str">
        <f>INDEX('Ref1'!$E:$E,MATCH($A14,'Ref1'!$A:$A,0))</f>
        <v>Babergh</v>
      </c>
      <c r="C14" s="72" t="str">
        <f>INDEX('Ref2'!$E:$E,MATCH($A14,'Ref2'!$A:$A,0))</f>
        <v>No</v>
      </c>
      <c r="D14" s="73"/>
    </row>
    <row r="15" spans="1:4" s="48" customFormat="1">
      <c r="A15" s="72" t="str">
        <f>'Ref2'!I15</f>
        <v>E5030</v>
      </c>
      <c r="B15" s="72" t="str">
        <f>INDEX('Ref1'!$E:$E,MATCH($A15,'Ref1'!$A:$A,0))</f>
        <v>Barking and Dagenham</v>
      </c>
      <c r="C15" s="72" t="str">
        <f>INDEX('Ref2'!$E:$E,MATCH($A15,'Ref2'!$A:$A,0))</f>
        <v>No</v>
      </c>
      <c r="D15" s="73"/>
    </row>
    <row r="16" spans="1:4" s="48" customFormat="1">
      <c r="A16" s="72" t="str">
        <f>'Ref2'!I16</f>
        <v>E5031</v>
      </c>
      <c r="B16" s="72" t="str">
        <f>INDEX('Ref1'!$E:$E,MATCH($A16,'Ref1'!$A:$A,0))</f>
        <v>Barnet</v>
      </c>
      <c r="C16" s="72" t="str">
        <f>INDEX('Ref2'!$E:$E,MATCH($A16,'Ref2'!$A:$A,0))</f>
        <v>No</v>
      </c>
      <c r="D16" s="73"/>
    </row>
    <row r="17" spans="1:4" s="48" customFormat="1">
      <c r="A17" s="72" t="str">
        <f>'Ref2'!I17</f>
        <v>E4401</v>
      </c>
      <c r="B17" s="72" t="str">
        <f>INDEX('Ref1'!$E:$E,MATCH($A17,'Ref1'!$A:$A,0))</f>
        <v>Barnsley</v>
      </c>
      <c r="C17" s="72" t="str">
        <f>INDEX('Ref2'!$E:$E,MATCH($A17,'Ref2'!$A:$A,0))</f>
        <v>No</v>
      </c>
      <c r="D17" s="73"/>
    </row>
    <row r="18" spans="1:4" s="48" customFormat="1">
      <c r="A18" s="72" t="str">
        <f>'Ref2'!I18</f>
        <v>E0932</v>
      </c>
      <c r="B18" s="72" t="str">
        <f>INDEX('Ref1'!$E:$E,MATCH($A18,'Ref1'!$A:$A,0))</f>
        <v>Barrow-in-Furness</v>
      </c>
      <c r="C18" s="72" t="str">
        <f>INDEX('Ref2'!$E:$E,MATCH($A18,'Ref2'!$A:$A,0))</f>
        <v>No</v>
      </c>
      <c r="D18" s="73"/>
    </row>
    <row r="19" spans="1:4" s="48" customFormat="1">
      <c r="A19" s="72" t="str">
        <f>'Ref2'!I19</f>
        <v>E1531</v>
      </c>
      <c r="B19" s="72" t="str">
        <f>INDEX('Ref1'!$E:$E,MATCH($A19,'Ref1'!$A:$A,0))</f>
        <v>Basildon</v>
      </c>
      <c r="C19" s="72" t="str">
        <f>INDEX('Ref2'!$E:$E,MATCH($A19,'Ref2'!$A:$A,0))</f>
        <v>No</v>
      </c>
      <c r="D19" s="73"/>
    </row>
    <row r="20" spans="1:4" s="48" customFormat="1">
      <c r="A20" s="72" t="str">
        <f>'Ref2'!I20</f>
        <v>E1731</v>
      </c>
      <c r="B20" s="72" t="str">
        <f>INDEX('Ref1'!$E:$E,MATCH($A20,'Ref1'!$A:$A,0))</f>
        <v>Basingstoke and Deane</v>
      </c>
      <c r="C20" s="72" t="str">
        <f>INDEX('Ref2'!$E:$E,MATCH($A20,'Ref2'!$A:$A,0))</f>
        <v>No</v>
      </c>
      <c r="D20" s="73"/>
    </row>
    <row r="21" spans="1:4" s="48" customFormat="1">
      <c r="A21" s="72" t="str">
        <f>'Ref2'!I21</f>
        <v>E3032</v>
      </c>
      <c r="B21" s="72" t="str">
        <f>INDEX('Ref1'!$E:$E,MATCH($A21,'Ref1'!$A:$A,0))</f>
        <v>Bassetlaw</v>
      </c>
      <c r="C21" s="72" t="str">
        <f>INDEX('Ref2'!$E:$E,MATCH($A21,'Ref2'!$A:$A,0))</f>
        <v>No</v>
      </c>
      <c r="D21" s="73"/>
    </row>
    <row r="22" spans="1:4" s="48" customFormat="1">
      <c r="A22" s="72" t="str">
        <f>'Ref2'!I22</f>
        <v>E0101</v>
      </c>
      <c r="B22" s="72" t="str">
        <f>INDEX('Ref1'!$E:$E,MATCH($A22,'Ref1'!$A:$A,0))</f>
        <v>Bath &amp; North East Somerset</v>
      </c>
      <c r="C22" s="72" t="str">
        <f>INDEX('Ref2'!$E:$E,MATCH($A22,'Ref2'!$A:$A,0))</f>
        <v>No</v>
      </c>
      <c r="D22" s="73"/>
    </row>
    <row r="23" spans="1:4" s="48" customFormat="1">
      <c r="A23" s="72" t="str">
        <f>'Ref2'!I23</f>
        <v>E0202</v>
      </c>
      <c r="B23" s="72" t="str">
        <f>INDEX('Ref1'!$E:$E,MATCH($A23,'Ref1'!$A:$A,0))</f>
        <v>Bedford</v>
      </c>
      <c r="C23" s="72" t="str">
        <f>INDEX('Ref2'!$E:$E,MATCH($A23,'Ref2'!$A:$A,0))</f>
        <v>No</v>
      </c>
      <c r="D23" s="73"/>
    </row>
    <row r="24" spans="1:4" s="48" customFormat="1">
      <c r="A24" s="72" t="str">
        <f>'Ref2'!I24</f>
        <v>E5032</v>
      </c>
      <c r="B24" s="72" t="str">
        <f>INDEX('Ref1'!$E:$E,MATCH($A24,'Ref1'!$A:$A,0))</f>
        <v>Bexley</v>
      </c>
      <c r="C24" s="72" t="str">
        <f>INDEX('Ref2'!$E:$E,MATCH($A24,'Ref2'!$A:$A,0))</f>
        <v>No</v>
      </c>
      <c r="D24" s="73"/>
    </row>
    <row r="25" spans="1:4" s="48" customFormat="1">
      <c r="A25" s="72" t="str">
        <f>'Ref2'!I25</f>
        <v>E4601</v>
      </c>
      <c r="B25" s="72" t="str">
        <f>INDEX('Ref1'!$E:$E,MATCH($A25,'Ref1'!$A:$A,0))</f>
        <v>Birmingham</v>
      </c>
      <c r="C25" s="72" t="str">
        <f>INDEX('Ref2'!$E:$E,MATCH($A25,'Ref2'!$A:$A,0))</f>
        <v>No</v>
      </c>
      <c r="D25" s="73"/>
    </row>
    <row r="26" spans="1:4" s="48" customFormat="1">
      <c r="A26" s="72" t="str">
        <f>'Ref2'!I26</f>
        <v>E2431</v>
      </c>
      <c r="B26" s="72" t="str">
        <f>INDEX('Ref1'!$E:$E,MATCH($A26,'Ref1'!$A:$A,0))</f>
        <v>Blaby</v>
      </c>
      <c r="C26" s="72" t="str">
        <f>INDEX('Ref2'!$E:$E,MATCH($A26,'Ref2'!$A:$A,0))</f>
        <v>No</v>
      </c>
      <c r="D26" s="73"/>
    </row>
    <row r="27" spans="1:4" s="48" customFormat="1">
      <c r="A27" s="72" t="str">
        <f>'Ref2'!I27</f>
        <v>E2301</v>
      </c>
      <c r="B27" s="72" t="str">
        <f>INDEX('Ref1'!$E:$E,MATCH($A27,'Ref1'!$A:$A,0))</f>
        <v>Blackburn with Darwen</v>
      </c>
      <c r="C27" s="72" t="str">
        <f>INDEX('Ref2'!$E:$E,MATCH($A27,'Ref2'!$A:$A,0))</f>
        <v>No</v>
      </c>
      <c r="D27" s="73"/>
    </row>
    <row r="28" spans="1:4" s="48" customFormat="1">
      <c r="A28" s="72" t="str">
        <f>'Ref2'!I28</f>
        <v>E2302</v>
      </c>
      <c r="B28" s="72" t="str">
        <f>INDEX('Ref1'!$E:$E,MATCH($A28,'Ref1'!$A:$A,0))</f>
        <v>Blackpool</v>
      </c>
      <c r="C28" s="72" t="str">
        <f>INDEX('Ref2'!$E:$E,MATCH($A28,'Ref2'!$A:$A,0))</f>
        <v>No</v>
      </c>
      <c r="D28" s="73"/>
    </row>
    <row r="29" spans="1:4" s="48" customFormat="1">
      <c r="A29" s="72" t="str">
        <f>'Ref2'!I29</f>
        <v>E1032</v>
      </c>
      <c r="B29" s="72" t="str">
        <f>INDEX('Ref1'!$E:$E,MATCH($A29,'Ref1'!$A:$A,0))</f>
        <v>Bolsover</v>
      </c>
      <c r="C29" s="72" t="str">
        <f>INDEX('Ref2'!$E:$E,MATCH($A29,'Ref2'!$A:$A,0))</f>
        <v>No</v>
      </c>
      <c r="D29" s="73"/>
    </row>
    <row r="30" spans="1:4" s="48" customFormat="1">
      <c r="A30" s="72" t="str">
        <f>'Ref2'!I30</f>
        <v>E4201</v>
      </c>
      <c r="B30" s="72" t="str">
        <f>INDEX('Ref1'!$E:$E,MATCH($A30,'Ref1'!$A:$A,0))</f>
        <v>Bolton</v>
      </c>
      <c r="C30" s="72" t="str">
        <f>INDEX('Ref2'!$E:$E,MATCH($A30,'Ref2'!$A:$A,0))</f>
        <v>No</v>
      </c>
      <c r="D30" s="73"/>
    </row>
    <row r="31" spans="1:4" s="48" customFormat="1">
      <c r="A31" s="72" t="str">
        <f>'Ref2'!I31</f>
        <v>E2531</v>
      </c>
      <c r="B31" s="72" t="str">
        <f>INDEX('Ref1'!$E:$E,MATCH($A31,'Ref1'!$A:$A,0))</f>
        <v>Boston</v>
      </c>
      <c r="C31" s="72" t="str">
        <f>INDEX('Ref2'!$E:$E,MATCH($A31,'Ref2'!$A:$A,0))</f>
        <v>No</v>
      </c>
      <c r="D31" s="73"/>
    </row>
    <row r="32" spans="1:4" s="48" customFormat="1">
      <c r="A32" s="72" t="str">
        <f>'Ref2'!I32</f>
        <v>E1202</v>
      </c>
      <c r="B32" s="72" t="str">
        <f>INDEX('Ref1'!$E:$E,MATCH($A32,'Ref1'!$A:$A,0))</f>
        <v>Bournemouth</v>
      </c>
      <c r="C32" s="72" t="str">
        <f>INDEX('Ref2'!$E:$E,MATCH($A32,'Ref2'!$A:$A,0))</f>
        <v>No</v>
      </c>
      <c r="D32" s="73"/>
    </row>
    <row r="33" spans="1:4" s="48" customFormat="1">
      <c r="A33" s="72" t="str">
        <f>'Ref2'!I33</f>
        <v>E0301</v>
      </c>
      <c r="B33" s="72" t="str">
        <f>INDEX('Ref1'!$E:$E,MATCH($A33,'Ref1'!$A:$A,0))</f>
        <v>Bracknell Forest</v>
      </c>
      <c r="C33" s="72" t="str">
        <f>INDEX('Ref2'!$E:$E,MATCH($A33,'Ref2'!$A:$A,0))</f>
        <v>No</v>
      </c>
      <c r="D33" s="73"/>
    </row>
    <row r="34" spans="1:4" s="48" customFormat="1">
      <c r="A34" s="72" t="str">
        <f>'Ref2'!I34</f>
        <v>E4701</v>
      </c>
      <c r="B34" s="72" t="str">
        <f>INDEX('Ref1'!$E:$E,MATCH($A34,'Ref1'!$A:$A,0))</f>
        <v>Bradford</v>
      </c>
      <c r="C34" s="72" t="str">
        <f>INDEX('Ref2'!$E:$E,MATCH($A34,'Ref2'!$A:$A,0))</f>
        <v>No</v>
      </c>
      <c r="D34" s="73"/>
    </row>
    <row r="35" spans="1:4" s="48" customFormat="1">
      <c r="A35" s="72" t="str">
        <f>'Ref2'!I35</f>
        <v>E1532</v>
      </c>
      <c r="B35" s="72" t="str">
        <f>INDEX('Ref1'!$E:$E,MATCH($A35,'Ref1'!$A:$A,0))</f>
        <v>Braintree</v>
      </c>
      <c r="C35" s="72" t="str">
        <f>INDEX('Ref2'!$E:$E,MATCH($A35,'Ref2'!$A:$A,0))</f>
        <v>No</v>
      </c>
      <c r="D35" s="73"/>
    </row>
    <row r="36" spans="1:4" s="48" customFormat="1">
      <c r="A36" s="72" t="str">
        <f>'Ref2'!I36</f>
        <v>E2631</v>
      </c>
      <c r="B36" s="72" t="str">
        <f>INDEX('Ref1'!$E:$E,MATCH($A36,'Ref1'!$A:$A,0))</f>
        <v>Breckland</v>
      </c>
      <c r="C36" s="72" t="str">
        <f>INDEX('Ref2'!$E:$E,MATCH($A36,'Ref2'!$A:$A,0))</f>
        <v>No</v>
      </c>
      <c r="D36" s="73"/>
    </row>
    <row r="37" spans="1:4" s="48" customFormat="1">
      <c r="A37" s="72" t="str">
        <f>'Ref2'!I37</f>
        <v>E5033</v>
      </c>
      <c r="B37" s="72" t="str">
        <f>INDEX('Ref1'!$E:$E,MATCH($A37,'Ref1'!$A:$A,0))</f>
        <v>Brent</v>
      </c>
      <c r="C37" s="72" t="str">
        <f>INDEX('Ref2'!$E:$E,MATCH($A37,'Ref2'!$A:$A,0))</f>
        <v>No</v>
      </c>
      <c r="D37" s="73"/>
    </row>
    <row r="38" spans="1:4" s="48" customFormat="1">
      <c r="A38" s="72" t="str">
        <f>'Ref2'!I38</f>
        <v>E1533</v>
      </c>
      <c r="B38" s="72" t="str">
        <f>INDEX('Ref1'!$E:$E,MATCH($A38,'Ref1'!$A:$A,0))</f>
        <v>Brentwood</v>
      </c>
      <c r="C38" s="72" t="str">
        <f>INDEX('Ref2'!$E:$E,MATCH($A38,'Ref2'!$A:$A,0))</f>
        <v>No</v>
      </c>
      <c r="D38" s="73"/>
    </row>
    <row r="39" spans="1:4" s="48" customFormat="1">
      <c r="A39" s="72" t="str">
        <f>'Ref2'!I39</f>
        <v>E1401</v>
      </c>
      <c r="B39" s="72" t="str">
        <f>INDEX('Ref1'!$E:$E,MATCH($A39,'Ref1'!$A:$A,0))</f>
        <v>Brighton &amp; Hove</v>
      </c>
      <c r="C39" s="72" t="str">
        <f>INDEX('Ref2'!$E:$E,MATCH($A39,'Ref2'!$A:$A,0))</f>
        <v>No</v>
      </c>
      <c r="D39" s="73"/>
    </row>
    <row r="40" spans="1:4" s="48" customFormat="1">
      <c r="A40" s="72" t="str">
        <f>'Ref2'!I40</f>
        <v>E0102</v>
      </c>
      <c r="B40" s="72" t="str">
        <f>INDEX('Ref1'!$E:$E,MATCH($A40,'Ref1'!$A:$A,0))</f>
        <v>Bristol</v>
      </c>
      <c r="C40" s="72" t="str">
        <f>INDEX('Ref2'!$E:$E,MATCH($A40,'Ref2'!$A:$A,0))</f>
        <v>No</v>
      </c>
      <c r="D40" s="73"/>
    </row>
    <row r="41" spans="1:4" s="48" customFormat="1">
      <c r="A41" s="72" t="str">
        <f>'Ref2'!I41</f>
        <v>E2632</v>
      </c>
      <c r="B41" s="72" t="str">
        <f>INDEX('Ref1'!$E:$E,MATCH($A41,'Ref1'!$A:$A,0))</f>
        <v>Broadland</v>
      </c>
      <c r="C41" s="72" t="str">
        <f>INDEX('Ref2'!$E:$E,MATCH($A41,'Ref2'!$A:$A,0))</f>
        <v>No</v>
      </c>
      <c r="D41" s="73"/>
    </row>
    <row r="42" spans="1:4" s="48" customFormat="1">
      <c r="A42" s="72" t="str">
        <f>'Ref2'!I42</f>
        <v>E5034</v>
      </c>
      <c r="B42" s="72" t="str">
        <f>INDEX('Ref1'!$E:$E,MATCH($A42,'Ref1'!$A:$A,0))</f>
        <v>Bromley</v>
      </c>
      <c r="C42" s="72" t="str">
        <f>INDEX('Ref2'!$E:$E,MATCH($A42,'Ref2'!$A:$A,0))</f>
        <v>No</v>
      </c>
      <c r="D42" s="73"/>
    </row>
    <row r="43" spans="1:4" s="48" customFormat="1">
      <c r="A43" s="72" t="str">
        <f>'Ref2'!I43</f>
        <v>E1831</v>
      </c>
      <c r="B43" s="72" t="str">
        <f>INDEX('Ref1'!$E:$E,MATCH($A43,'Ref1'!$A:$A,0))</f>
        <v>Bromsgrove</v>
      </c>
      <c r="C43" s="72" t="str">
        <f>INDEX('Ref2'!$E:$E,MATCH($A43,'Ref2'!$A:$A,0))</f>
        <v>No</v>
      </c>
      <c r="D43" s="73"/>
    </row>
    <row r="44" spans="1:4" s="48" customFormat="1">
      <c r="A44" s="72" t="str">
        <f>'Ref2'!I44</f>
        <v>E1931</v>
      </c>
      <c r="B44" s="72" t="str">
        <f>INDEX('Ref1'!$E:$E,MATCH($A44,'Ref1'!$A:$A,0))</f>
        <v>Broxbourne</v>
      </c>
      <c r="C44" s="72" t="str">
        <f>INDEX('Ref2'!$E:$E,MATCH($A44,'Ref2'!$A:$A,0))</f>
        <v>No</v>
      </c>
      <c r="D44" s="73"/>
    </row>
    <row r="45" spans="1:4" s="48" customFormat="1">
      <c r="A45" s="72" t="str">
        <f>'Ref2'!I45</f>
        <v>E3033</v>
      </c>
      <c r="B45" s="72" t="str">
        <f>INDEX('Ref1'!$E:$E,MATCH($A45,'Ref1'!$A:$A,0))</f>
        <v>Broxtowe</v>
      </c>
      <c r="C45" s="72" t="str">
        <f>INDEX('Ref2'!$E:$E,MATCH($A45,'Ref2'!$A:$A,0))</f>
        <v>No</v>
      </c>
      <c r="D45" s="73"/>
    </row>
    <row r="46" spans="1:4" s="48" customFormat="1">
      <c r="A46" s="72" t="str">
        <f>'Ref2'!I46</f>
        <v>E2333</v>
      </c>
      <c r="B46" s="72" t="str">
        <f>INDEX('Ref1'!$E:$E,MATCH($A46,'Ref1'!$A:$A,0))</f>
        <v>Burnley</v>
      </c>
      <c r="C46" s="72" t="str">
        <f>INDEX('Ref2'!$E:$E,MATCH($A46,'Ref2'!$A:$A,0))</f>
        <v>No</v>
      </c>
      <c r="D46" s="73"/>
    </row>
    <row r="47" spans="1:4" s="48" customFormat="1">
      <c r="A47" s="72" t="str">
        <f>'Ref2'!I47</f>
        <v>E4202</v>
      </c>
      <c r="B47" s="72" t="str">
        <f>INDEX('Ref1'!$E:$E,MATCH($A47,'Ref1'!$A:$A,0))</f>
        <v>Bury</v>
      </c>
      <c r="C47" s="72" t="str">
        <f>INDEX('Ref2'!$E:$E,MATCH($A47,'Ref2'!$A:$A,0))</f>
        <v>No</v>
      </c>
      <c r="D47" s="73"/>
    </row>
    <row r="48" spans="1:4" s="48" customFormat="1">
      <c r="A48" s="72" t="str">
        <f>'Ref2'!I48</f>
        <v>E4702</v>
      </c>
      <c r="B48" s="72" t="str">
        <f>INDEX('Ref1'!$E:$E,MATCH($A48,'Ref1'!$A:$A,0))</f>
        <v>Calderdale</v>
      </c>
      <c r="C48" s="72" t="str">
        <f>INDEX('Ref2'!$E:$E,MATCH($A48,'Ref2'!$A:$A,0))</f>
        <v>No</v>
      </c>
      <c r="D48" s="73"/>
    </row>
    <row r="49" spans="1:4" s="48" customFormat="1">
      <c r="A49" s="72" t="str">
        <f>'Ref2'!I49</f>
        <v>E0531</v>
      </c>
      <c r="B49" s="72" t="str">
        <f>INDEX('Ref1'!$E:$E,MATCH($A49,'Ref1'!$A:$A,0))</f>
        <v>Cambridge</v>
      </c>
      <c r="C49" s="72" t="str">
        <f>INDEX('Ref2'!$E:$E,MATCH($A49,'Ref2'!$A:$A,0))</f>
        <v>No</v>
      </c>
      <c r="D49" s="73"/>
    </row>
    <row r="50" spans="1:4" s="48" customFormat="1">
      <c r="A50" s="72" t="str">
        <f>'Ref2'!I50</f>
        <v>E5011</v>
      </c>
      <c r="B50" s="72" t="str">
        <f>INDEX('Ref1'!$E:$E,MATCH($A50,'Ref1'!$A:$A,0))</f>
        <v>Camden</v>
      </c>
      <c r="C50" s="72" t="str">
        <f>INDEX('Ref2'!$E:$E,MATCH($A50,'Ref2'!$A:$A,0))</f>
        <v>No</v>
      </c>
      <c r="D50" s="73"/>
    </row>
    <row r="51" spans="1:4" s="48" customFormat="1">
      <c r="A51" s="72" t="str">
        <f>'Ref2'!I51</f>
        <v>E3431</v>
      </c>
      <c r="B51" s="72" t="str">
        <f>INDEX('Ref1'!$E:$E,MATCH($A51,'Ref1'!$A:$A,0))</f>
        <v>Cannock Chase</v>
      </c>
      <c r="C51" s="72" t="str">
        <f>INDEX('Ref2'!$E:$E,MATCH($A51,'Ref2'!$A:$A,0))</f>
        <v>No</v>
      </c>
      <c r="D51" s="73"/>
    </row>
    <row r="52" spans="1:4" s="48" customFormat="1">
      <c r="A52" s="72" t="str">
        <f>'Ref2'!I52</f>
        <v>E2232</v>
      </c>
      <c r="B52" s="72" t="str">
        <f>INDEX('Ref1'!$E:$E,MATCH($A52,'Ref1'!$A:$A,0))</f>
        <v>Canterbury</v>
      </c>
      <c r="C52" s="72" t="str">
        <f>INDEX('Ref2'!$E:$E,MATCH($A52,'Ref2'!$A:$A,0))</f>
        <v>No</v>
      </c>
      <c r="D52" s="73"/>
    </row>
    <row r="53" spans="1:4" s="48" customFormat="1">
      <c r="A53" s="72" t="str">
        <f>'Ref2'!I53</f>
        <v>E0933</v>
      </c>
      <c r="B53" s="72" t="str">
        <f>INDEX('Ref1'!$E:$E,MATCH($A53,'Ref1'!$A:$A,0))</f>
        <v>Carlisle</v>
      </c>
      <c r="C53" s="72" t="str">
        <f>INDEX('Ref2'!$E:$E,MATCH($A53,'Ref2'!$A:$A,0))</f>
        <v>No</v>
      </c>
      <c r="D53" s="73"/>
    </row>
    <row r="54" spans="1:4" s="48" customFormat="1">
      <c r="A54" s="72" t="str">
        <f>'Ref2'!I54</f>
        <v>E1534</v>
      </c>
      <c r="B54" s="72" t="str">
        <f>INDEX('Ref1'!$E:$E,MATCH($A54,'Ref1'!$A:$A,0))</f>
        <v>Castle Point</v>
      </c>
      <c r="C54" s="72" t="str">
        <f>INDEX('Ref2'!$E:$E,MATCH($A54,'Ref2'!$A:$A,0))</f>
        <v>No</v>
      </c>
      <c r="D54" s="73"/>
    </row>
    <row r="55" spans="1:4" s="48" customFormat="1">
      <c r="A55" s="72" t="str">
        <f>'Ref2'!I55</f>
        <v>E0203</v>
      </c>
      <c r="B55" s="72" t="str">
        <f>INDEX('Ref1'!$E:$E,MATCH($A55,'Ref1'!$A:$A,0))</f>
        <v>Central Bedfordshire</v>
      </c>
      <c r="C55" s="72" t="str">
        <f>INDEX('Ref2'!$E:$E,MATCH($A55,'Ref2'!$A:$A,0))</f>
        <v>No</v>
      </c>
      <c r="D55" s="73"/>
    </row>
    <row r="56" spans="1:4" s="48" customFormat="1">
      <c r="A56" s="72" t="str">
        <f>'Ref2'!I56</f>
        <v>E2432</v>
      </c>
      <c r="B56" s="72" t="str">
        <f>INDEX('Ref1'!$E:$E,MATCH($A56,'Ref1'!$A:$A,0))</f>
        <v>Charnwood</v>
      </c>
      <c r="C56" s="72" t="str">
        <f>INDEX('Ref2'!$E:$E,MATCH($A56,'Ref2'!$A:$A,0))</f>
        <v>No</v>
      </c>
      <c r="D56" s="73"/>
    </row>
    <row r="57" spans="1:4" s="48" customFormat="1">
      <c r="A57" s="72" t="str">
        <f>'Ref2'!I57</f>
        <v>E1535</v>
      </c>
      <c r="B57" s="72" t="str">
        <f>INDEX('Ref1'!$E:$E,MATCH($A57,'Ref1'!$A:$A,0))</f>
        <v>Chelmsford</v>
      </c>
      <c r="C57" s="72" t="str">
        <f>INDEX('Ref2'!$E:$E,MATCH($A57,'Ref2'!$A:$A,0))</f>
        <v>No</v>
      </c>
      <c r="D57" s="73"/>
    </row>
    <row r="58" spans="1:4" s="48" customFormat="1">
      <c r="A58" s="72" t="str">
        <f>'Ref2'!I58</f>
        <v>E1631</v>
      </c>
      <c r="B58" s="72" t="str">
        <f>INDEX('Ref1'!$E:$E,MATCH($A58,'Ref1'!$A:$A,0))</f>
        <v>Cheltenham</v>
      </c>
      <c r="C58" s="72" t="str">
        <f>INDEX('Ref2'!$E:$E,MATCH($A58,'Ref2'!$A:$A,0))</f>
        <v>No</v>
      </c>
      <c r="D58" s="73"/>
    </row>
    <row r="59" spans="1:4" s="48" customFormat="1">
      <c r="A59" s="72" t="str">
        <f>'Ref2'!I59</f>
        <v>E3131</v>
      </c>
      <c r="B59" s="72" t="str">
        <f>INDEX('Ref1'!$E:$E,MATCH($A59,'Ref1'!$A:$A,0))</f>
        <v>Cherwell</v>
      </c>
      <c r="C59" s="72" t="str">
        <f>INDEX('Ref2'!$E:$E,MATCH($A59,'Ref2'!$A:$A,0))</f>
        <v>No</v>
      </c>
      <c r="D59" s="73"/>
    </row>
    <row r="60" spans="1:4" s="48" customFormat="1">
      <c r="A60" s="72" t="str">
        <f>'Ref2'!I60</f>
        <v>E0603</v>
      </c>
      <c r="B60" s="72" t="str">
        <f>INDEX('Ref1'!$E:$E,MATCH($A60,'Ref1'!$A:$A,0))</f>
        <v>Cheshire East</v>
      </c>
      <c r="C60" s="72" t="str">
        <f>INDEX('Ref2'!$E:$E,MATCH($A60,'Ref2'!$A:$A,0))</f>
        <v>No</v>
      </c>
      <c r="D60" s="73"/>
    </row>
    <row r="61" spans="1:4" s="48" customFormat="1">
      <c r="A61" s="72" t="str">
        <f>'Ref2'!I61</f>
        <v>E0604</v>
      </c>
      <c r="B61" s="72" t="str">
        <f>INDEX('Ref1'!$E:$E,MATCH($A61,'Ref1'!$A:$A,0))</f>
        <v>Cheshire West and Chester</v>
      </c>
      <c r="C61" s="72" t="str">
        <f>INDEX('Ref2'!$E:$E,MATCH($A61,'Ref2'!$A:$A,0))</f>
        <v>No</v>
      </c>
      <c r="D61" s="73"/>
    </row>
    <row r="62" spans="1:4" s="48" customFormat="1">
      <c r="A62" s="72" t="str">
        <f>'Ref2'!I62</f>
        <v>E1033</v>
      </c>
      <c r="B62" s="72" t="str">
        <f>INDEX('Ref1'!$E:$E,MATCH($A62,'Ref1'!$A:$A,0))</f>
        <v>Chesterfield</v>
      </c>
      <c r="C62" s="72" t="str">
        <f>INDEX('Ref2'!$E:$E,MATCH($A62,'Ref2'!$A:$A,0))</f>
        <v>No</v>
      </c>
      <c r="D62" s="73"/>
    </row>
    <row r="63" spans="1:4" s="48" customFormat="1">
      <c r="A63" s="72" t="str">
        <f>'Ref2'!I63</f>
        <v>E3833</v>
      </c>
      <c r="B63" s="72" t="str">
        <f>INDEX('Ref1'!$E:$E,MATCH($A63,'Ref1'!$A:$A,0))</f>
        <v>Chichester</v>
      </c>
      <c r="C63" s="72" t="str">
        <f>INDEX('Ref2'!$E:$E,MATCH($A63,'Ref2'!$A:$A,0))</f>
        <v>No</v>
      </c>
      <c r="D63" s="73"/>
    </row>
    <row r="64" spans="1:4" s="48" customFormat="1">
      <c r="A64" s="72" t="str">
        <f>'Ref2'!I64</f>
        <v>E0432</v>
      </c>
      <c r="B64" s="72" t="str">
        <f>INDEX('Ref1'!$E:$E,MATCH($A64,'Ref1'!$A:$A,0))</f>
        <v>Chiltern</v>
      </c>
      <c r="C64" s="72" t="str">
        <f>INDEX('Ref2'!$E:$E,MATCH($A64,'Ref2'!$A:$A,0))</f>
        <v>No</v>
      </c>
      <c r="D64" s="73"/>
    </row>
    <row r="65" spans="1:4" s="48" customFormat="1">
      <c r="A65" s="72" t="str">
        <f>'Ref2'!I65</f>
        <v>E2334</v>
      </c>
      <c r="B65" s="72" t="str">
        <f>INDEX('Ref1'!$E:$E,MATCH($A65,'Ref1'!$A:$A,0))</f>
        <v>Chorley</v>
      </c>
      <c r="C65" s="72" t="str">
        <f>INDEX('Ref2'!$E:$E,MATCH($A65,'Ref2'!$A:$A,0))</f>
        <v>No</v>
      </c>
      <c r="D65" s="73"/>
    </row>
    <row r="66" spans="1:4" s="48" customFormat="1">
      <c r="A66" s="72" t="str">
        <f>'Ref2'!I66</f>
        <v>E1232</v>
      </c>
      <c r="B66" s="72" t="str">
        <f>INDEX('Ref1'!$E:$E,MATCH($A66,'Ref1'!$A:$A,0))</f>
        <v>Christchurch</v>
      </c>
      <c r="C66" s="72" t="str">
        <f>INDEX('Ref2'!$E:$E,MATCH($A66,'Ref2'!$A:$A,0))</f>
        <v>No</v>
      </c>
      <c r="D66" s="73"/>
    </row>
    <row r="67" spans="1:4" s="48" customFormat="1">
      <c r="A67" s="72" t="str">
        <f>'Ref2'!I67</f>
        <v>E5010</v>
      </c>
      <c r="B67" s="72" t="str">
        <f>INDEX('Ref1'!$E:$E,MATCH($A67,'Ref1'!$A:$A,0))</f>
        <v>City of London</v>
      </c>
      <c r="C67" s="72" t="str">
        <f>INDEX('Ref2'!$E:$E,MATCH($A67,'Ref2'!$A:$A,0))</f>
        <v>No</v>
      </c>
      <c r="D67" s="73"/>
    </row>
    <row r="68" spans="1:4" s="48" customFormat="1">
      <c r="A68" s="72" t="str">
        <f>'Ref2'!I68</f>
        <v>E1536</v>
      </c>
      <c r="B68" s="72" t="str">
        <f>INDEX('Ref1'!$E:$E,MATCH($A68,'Ref1'!$A:$A,0))</f>
        <v>Colchester</v>
      </c>
      <c r="C68" s="72" t="str">
        <f>INDEX('Ref2'!$E:$E,MATCH($A68,'Ref2'!$A:$A,0))</f>
        <v>No</v>
      </c>
      <c r="D68" s="73"/>
    </row>
    <row r="69" spans="1:4" s="48" customFormat="1">
      <c r="A69" s="72" t="str">
        <f>'Ref2'!I69</f>
        <v>E0934</v>
      </c>
      <c r="B69" s="72" t="str">
        <f>INDEX('Ref1'!$E:$E,MATCH($A69,'Ref1'!$A:$A,0))</f>
        <v>Copeland</v>
      </c>
      <c r="C69" s="72" t="str">
        <f>INDEX('Ref2'!$E:$E,MATCH($A69,'Ref2'!$A:$A,0))</f>
        <v>No</v>
      </c>
      <c r="D69" s="73"/>
    </row>
    <row r="70" spans="1:4" s="48" customFormat="1">
      <c r="A70" s="72" t="str">
        <f>'Ref2'!I70</f>
        <v>E2831</v>
      </c>
      <c r="B70" s="72" t="str">
        <f>INDEX('Ref1'!$E:$E,MATCH($A70,'Ref1'!$A:$A,0))</f>
        <v>Corby</v>
      </c>
      <c r="C70" s="72" t="str">
        <f>INDEX('Ref2'!$E:$E,MATCH($A70,'Ref2'!$A:$A,0))</f>
        <v>No</v>
      </c>
      <c r="D70" s="73"/>
    </row>
    <row r="71" spans="1:4" s="48" customFormat="1">
      <c r="A71" s="72" t="str">
        <f>'Ref2'!I71</f>
        <v>E0801</v>
      </c>
      <c r="B71" s="72" t="str">
        <f>INDEX('Ref1'!$E:$E,MATCH($A71,'Ref1'!$A:$A,0))</f>
        <v>Cornwall</v>
      </c>
      <c r="C71" s="72" t="str">
        <f>INDEX('Ref2'!$E:$E,MATCH($A71,'Ref2'!$A:$A,0))</f>
        <v>No</v>
      </c>
      <c r="D71" s="73"/>
    </row>
    <row r="72" spans="1:4" s="48" customFormat="1">
      <c r="A72" s="72" t="str">
        <f>'Ref2'!I72</f>
        <v>E1632</v>
      </c>
      <c r="B72" s="72" t="str">
        <f>INDEX('Ref1'!$E:$E,MATCH($A72,'Ref1'!$A:$A,0))</f>
        <v>Cotswold</v>
      </c>
      <c r="C72" s="72" t="str">
        <f>INDEX('Ref2'!$E:$E,MATCH($A72,'Ref2'!$A:$A,0))</f>
        <v>No</v>
      </c>
      <c r="D72" s="73"/>
    </row>
    <row r="73" spans="1:4" s="48" customFormat="1">
      <c r="A73" s="72" t="str">
        <f>'Ref2'!I73</f>
        <v>E4602</v>
      </c>
      <c r="B73" s="72" t="str">
        <f>INDEX('Ref1'!$E:$E,MATCH($A73,'Ref1'!$A:$A,0))</f>
        <v>Coventry</v>
      </c>
      <c r="C73" s="72" t="str">
        <f>INDEX('Ref2'!$E:$E,MATCH($A73,'Ref2'!$A:$A,0))</f>
        <v>No</v>
      </c>
      <c r="D73" s="73"/>
    </row>
    <row r="74" spans="1:4" s="48" customFormat="1">
      <c r="A74" s="72" t="str">
        <f>'Ref2'!I74</f>
        <v>E2731</v>
      </c>
      <c r="B74" s="72" t="str">
        <f>INDEX('Ref1'!$E:$E,MATCH($A74,'Ref1'!$A:$A,0))</f>
        <v>Craven</v>
      </c>
      <c r="C74" s="72" t="str">
        <f>INDEX('Ref2'!$E:$E,MATCH($A74,'Ref2'!$A:$A,0))</f>
        <v>No</v>
      </c>
      <c r="D74" s="73"/>
    </row>
    <row r="75" spans="1:4" s="48" customFormat="1">
      <c r="A75" s="72" t="str">
        <f>'Ref2'!I75</f>
        <v>E3834</v>
      </c>
      <c r="B75" s="72" t="str">
        <f>INDEX('Ref1'!$E:$E,MATCH($A75,'Ref1'!$A:$A,0))</f>
        <v>Crawley</v>
      </c>
      <c r="C75" s="72" t="str">
        <f>INDEX('Ref2'!$E:$E,MATCH($A75,'Ref2'!$A:$A,0))</f>
        <v>No</v>
      </c>
      <c r="D75" s="73"/>
    </row>
    <row r="76" spans="1:4" s="48" customFormat="1">
      <c r="A76" s="72" t="str">
        <f>'Ref2'!I76</f>
        <v>E5035</v>
      </c>
      <c r="B76" s="72" t="str">
        <f>INDEX('Ref1'!$E:$E,MATCH($A76,'Ref1'!$A:$A,0))</f>
        <v>Croydon</v>
      </c>
      <c r="C76" s="72" t="str">
        <f>INDEX('Ref2'!$E:$E,MATCH($A76,'Ref2'!$A:$A,0))</f>
        <v>No</v>
      </c>
      <c r="D76" s="73"/>
    </row>
    <row r="77" spans="1:4" s="48" customFormat="1">
      <c r="A77" s="72" t="str">
        <f>'Ref2'!I77</f>
        <v>E1932</v>
      </c>
      <c r="B77" s="72" t="str">
        <f>INDEX('Ref1'!$E:$E,MATCH($A77,'Ref1'!$A:$A,0))</f>
        <v>Dacorum</v>
      </c>
      <c r="C77" s="72" t="str">
        <f>INDEX('Ref2'!$E:$E,MATCH($A77,'Ref2'!$A:$A,0))</f>
        <v>No</v>
      </c>
      <c r="D77" s="73"/>
    </row>
    <row r="78" spans="1:4" s="48" customFormat="1">
      <c r="A78" s="72" t="str">
        <f>'Ref2'!I78</f>
        <v>E1301</v>
      </c>
      <c r="B78" s="72" t="str">
        <f>INDEX('Ref1'!$E:$E,MATCH($A78,'Ref1'!$A:$A,0))</f>
        <v>Darlington</v>
      </c>
      <c r="C78" s="72" t="str">
        <f>INDEX('Ref2'!$E:$E,MATCH($A78,'Ref2'!$A:$A,0))</f>
        <v>No</v>
      </c>
      <c r="D78" s="73"/>
    </row>
    <row r="79" spans="1:4" s="48" customFormat="1">
      <c r="A79" s="72" t="str">
        <f>'Ref2'!I79</f>
        <v>E2233</v>
      </c>
      <c r="B79" s="72" t="str">
        <f>INDEX('Ref1'!$E:$E,MATCH($A79,'Ref1'!$A:$A,0))</f>
        <v>Dartford</v>
      </c>
      <c r="C79" s="72" t="str">
        <f>INDEX('Ref2'!$E:$E,MATCH($A79,'Ref2'!$A:$A,0))</f>
        <v>No</v>
      </c>
      <c r="D79" s="73"/>
    </row>
    <row r="80" spans="1:4" s="48" customFormat="1">
      <c r="A80" s="72" t="str">
        <f>'Ref2'!I80</f>
        <v>E2832</v>
      </c>
      <c r="B80" s="72" t="str">
        <f>INDEX('Ref1'!$E:$E,MATCH($A80,'Ref1'!$A:$A,0))</f>
        <v>Daventry</v>
      </c>
      <c r="C80" s="72" t="str">
        <f>INDEX('Ref2'!$E:$E,MATCH($A80,'Ref2'!$A:$A,0))</f>
        <v>No</v>
      </c>
      <c r="D80" s="73"/>
    </row>
    <row r="81" spans="1:4" s="48" customFormat="1">
      <c r="A81" s="72" t="str">
        <f>'Ref2'!I81</f>
        <v>E1001</v>
      </c>
      <c r="B81" s="72" t="str">
        <f>INDEX('Ref1'!$E:$E,MATCH($A81,'Ref1'!$A:$A,0))</f>
        <v>Derby</v>
      </c>
      <c r="C81" s="72" t="str">
        <f>INDEX('Ref2'!$E:$E,MATCH($A81,'Ref2'!$A:$A,0))</f>
        <v>No</v>
      </c>
      <c r="D81" s="73"/>
    </row>
    <row r="82" spans="1:4" s="48" customFormat="1">
      <c r="A82" s="72" t="str">
        <f>'Ref2'!I82</f>
        <v>E1035</v>
      </c>
      <c r="B82" s="72" t="str">
        <f>INDEX('Ref1'!$E:$E,MATCH($A82,'Ref1'!$A:$A,0))</f>
        <v>Derbyshire Dales</v>
      </c>
      <c r="C82" s="72" t="str">
        <f>INDEX('Ref2'!$E:$E,MATCH($A82,'Ref2'!$A:$A,0))</f>
        <v>No</v>
      </c>
      <c r="D82" s="73"/>
    </row>
    <row r="83" spans="1:4" s="48" customFormat="1">
      <c r="A83" s="72" t="str">
        <f>'Ref2'!I83</f>
        <v>E4402</v>
      </c>
      <c r="B83" s="72" t="str">
        <f>INDEX('Ref1'!$E:$E,MATCH($A83,'Ref1'!$A:$A,0))</f>
        <v>Doncaster</v>
      </c>
      <c r="C83" s="72" t="str">
        <f>INDEX('Ref2'!$E:$E,MATCH($A83,'Ref2'!$A:$A,0))</f>
        <v>No</v>
      </c>
      <c r="D83" s="73"/>
    </row>
    <row r="84" spans="1:4" s="48" customFormat="1">
      <c r="A84" s="72" t="str">
        <f>'Ref2'!I84</f>
        <v>E2234</v>
      </c>
      <c r="B84" s="72" t="str">
        <f>INDEX('Ref1'!$E:$E,MATCH($A84,'Ref1'!$A:$A,0))</f>
        <v>Dover</v>
      </c>
      <c r="C84" s="72" t="str">
        <f>INDEX('Ref2'!$E:$E,MATCH($A84,'Ref2'!$A:$A,0))</f>
        <v>No</v>
      </c>
      <c r="D84" s="73"/>
    </row>
    <row r="85" spans="1:4" s="48" customFormat="1">
      <c r="A85" s="72" t="str">
        <f>'Ref2'!I85</f>
        <v>E4603</v>
      </c>
      <c r="B85" s="72" t="str">
        <f>INDEX('Ref1'!$E:$E,MATCH($A85,'Ref1'!$A:$A,0))</f>
        <v>Dudley</v>
      </c>
      <c r="C85" s="72" t="str">
        <f>INDEX('Ref2'!$E:$E,MATCH($A85,'Ref2'!$A:$A,0))</f>
        <v>No</v>
      </c>
      <c r="D85" s="73"/>
    </row>
    <row r="86" spans="1:4" s="48" customFormat="1">
      <c r="A86" s="72" t="str">
        <f>'Ref2'!I86</f>
        <v>E1302</v>
      </c>
      <c r="B86" s="72" t="str">
        <f>INDEX('Ref1'!$E:$E,MATCH($A86,'Ref1'!$A:$A,0))</f>
        <v>Durham</v>
      </c>
      <c r="C86" s="72" t="str">
        <f>INDEX('Ref2'!$E:$E,MATCH($A86,'Ref2'!$A:$A,0))</f>
        <v>No</v>
      </c>
      <c r="D86" s="73"/>
    </row>
    <row r="87" spans="1:4" s="48" customFormat="1">
      <c r="A87" s="72" t="str">
        <f>'Ref2'!I87</f>
        <v>E5036</v>
      </c>
      <c r="B87" s="72" t="str">
        <f>INDEX('Ref1'!$E:$E,MATCH($A87,'Ref1'!$A:$A,0))</f>
        <v>Ealing</v>
      </c>
      <c r="C87" s="72" t="str">
        <f>INDEX('Ref2'!$E:$E,MATCH($A87,'Ref2'!$A:$A,0))</f>
        <v>No</v>
      </c>
      <c r="D87" s="73"/>
    </row>
    <row r="88" spans="1:4" s="48" customFormat="1">
      <c r="A88" s="72" t="str">
        <f>'Ref2'!I88</f>
        <v>E0532</v>
      </c>
      <c r="B88" s="72" t="str">
        <f>INDEX('Ref1'!$E:$E,MATCH($A88,'Ref1'!$A:$A,0))</f>
        <v>East Cambridgeshire</v>
      </c>
      <c r="C88" s="72" t="str">
        <f>INDEX('Ref2'!$E:$E,MATCH($A88,'Ref2'!$A:$A,0))</f>
        <v>No</v>
      </c>
      <c r="D88" s="73"/>
    </row>
    <row r="89" spans="1:4" s="48" customFormat="1">
      <c r="A89" s="72" t="str">
        <f>'Ref2'!I89</f>
        <v>E1131</v>
      </c>
      <c r="B89" s="72" t="str">
        <f>INDEX('Ref1'!$E:$E,MATCH($A89,'Ref1'!$A:$A,0))</f>
        <v>East Devon</v>
      </c>
      <c r="C89" s="72" t="str">
        <f>INDEX('Ref2'!$E:$E,MATCH($A89,'Ref2'!$A:$A,0))</f>
        <v>No</v>
      </c>
      <c r="D89" s="73"/>
    </row>
    <row r="90" spans="1:4" s="48" customFormat="1">
      <c r="A90" s="72" t="str">
        <f>'Ref2'!I90</f>
        <v>E1233</v>
      </c>
      <c r="B90" s="72" t="str">
        <f>INDEX('Ref1'!$E:$E,MATCH($A90,'Ref1'!$A:$A,0))</f>
        <v>East Dorset</v>
      </c>
      <c r="C90" s="72" t="str">
        <f>INDEX('Ref2'!$E:$E,MATCH($A90,'Ref2'!$A:$A,0))</f>
        <v>No</v>
      </c>
      <c r="D90" s="73"/>
    </row>
    <row r="91" spans="1:4" s="48" customFormat="1">
      <c r="A91" s="72" t="str">
        <f>'Ref2'!I91</f>
        <v>E1732</v>
      </c>
      <c r="B91" s="72" t="str">
        <f>INDEX('Ref1'!$E:$E,MATCH($A91,'Ref1'!$A:$A,0))</f>
        <v>East Hampshire</v>
      </c>
      <c r="C91" s="72" t="str">
        <f>INDEX('Ref2'!$E:$E,MATCH($A91,'Ref2'!$A:$A,0))</f>
        <v>No</v>
      </c>
      <c r="D91" s="73"/>
    </row>
    <row r="92" spans="1:4" s="48" customFormat="1">
      <c r="A92" s="72" t="str">
        <f>'Ref2'!I92</f>
        <v>E1933</v>
      </c>
      <c r="B92" s="72" t="str">
        <f>INDEX('Ref1'!$E:$E,MATCH($A92,'Ref1'!$A:$A,0))</f>
        <v>East Hertfordshire</v>
      </c>
      <c r="C92" s="72" t="str">
        <f>INDEX('Ref2'!$E:$E,MATCH($A92,'Ref2'!$A:$A,0))</f>
        <v>No</v>
      </c>
      <c r="D92" s="73"/>
    </row>
    <row r="93" spans="1:4" s="48" customFormat="1">
      <c r="A93" s="72" t="str">
        <f>'Ref2'!I93</f>
        <v>E2532</v>
      </c>
      <c r="B93" s="72" t="str">
        <f>INDEX('Ref1'!$E:$E,MATCH($A93,'Ref1'!$A:$A,0))</f>
        <v>East Lindsey</v>
      </c>
      <c r="C93" s="72" t="str">
        <f>INDEX('Ref2'!$E:$E,MATCH($A93,'Ref2'!$A:$A,0))</f>
        <v>No</v>
      </c>
      <c r="D93" s="73"/>
    </row>
    <row r="94" spans="1:4" s="48" customFormat="1">
      <c r="A94" s="72" t="str">
        <f>'Ref2'!I94</f>
        <v>E2833</v>
      </c>
      <c r="B94" s="72" t="str">
        <f>INDEX('Ref1'!$E:$E,MATCH($A94,'Ref1'!$A:$A,0))</f>
        <v>East Northamptonshire</v>
      </c>
      <c r="C94" s="72" t="str">
        <f>INDEX('Ref2'!$E:$E,MATCH($A94,'Ref2'!$A:$A,0))</f>
        <v>No</v>
      </c>
      <c r="D94" s="73"/>
    </row>
    <row r="95" spans="1:4" s="48" customFormat="1">
      <c r="A95" s="72" t="str">
        <f>'Ref2'!I95</f>
        <v>E2001</v>
      </c>
      <c r="B95" s="72" t="str">
        <f>INDEX('Ref1'!$E:$E,MATCH($A95,'Ref1'!$A:$A,0))</f>
        <v>East Riding of Yorkshire</v>
      </c>
      <c r="C95" s="72" t="str">
        <f>INDEX('Ref2'!$E:$E,MATCH($A95,'Ref2'!$A:$A,0))</f>
        <v>No</v>
      </c>
      <c r="D95" s="73"/>
    </row>
    <row r="96" spans="1:4" s="48" customFormat="1">
      <c r="A96" s="72" t="str">
        <f>'Ref2'!I96</f>
        <v>E3432</v>
      </c>
      <c r="B96" s="72" t="str">
        <f>INDEX('Ref1'!$E:$E,MATCH($A96,'Ref1'!$A:$A,0))</f>
        <v>East Staffordshire</v>
      </c>
      <c r="C96" s="72" t="str">
        <f>INDEX('Ref2'!$E:$E,MATCH($A96,'Ref2'!$A:$A,0))</f>
        <v>No</v>
      </c>
      <c r="D96" s="73"/>
    </row>
    <row r="97" spans="1:4" s="48" customFormat="1">
      <c r="A97" s="72" t="str">
        <f>'Ref2'!I97</f>
        <v>E1432</v>
      </c>
      <c r="B97" s="72" t="str">
        <f>INDEX('Ref1'!$E:$E,MATCH($A97,'Ref1'!$A:$A,0))</f>
        <v>Eastbourne</v>
      </c>
      <c r="C97" s="72" t="str">
        <f>INDEX('Ref2'!$E:$E,MATCH($A97,'Ref2'!$A:$A,0))</f>
        <v>No</v>
      </c>
      <c r="D97" s="73"/>
    </row>
    <row r="98" spans="1:4" s="48" customFormat="1">
      <c r="A98" s="72" t="str">
        <f>'Ref2'!I98</f>
        <v>E1733</v>
      </c>
      <c r="B98" s="72" t="str">
        <f>INDEX('Ref1'!$E:$E,MATCH($A98,'Ref1'!$A:$A,0))</f>
        <v>Eastleigh</v>
      </c>
      <c r="C98" s="72" t="str">
        <f>INDEX('Ref2'!$E:$E,MATCH($A98,'Ref2'!$A:$A,0))</f>
        <v>No</v>
      </c>
      <c r="D98" s="73"/>
    </row>
    <row r="99" spans="1:4" s="48" customFormat="1">
      <c r="A99" s="72" t="str">
        <f>'Ref2'!I99</f>
        <v>E0935</v>
      </c>
      <c r="B99" s="72" t="str">
        <f>INDEX('Ref1'!$E:$E,MATCH($A99,'Ref1'!$A:$A,0))</f>
        <v>Eden</v>
      </c>
      <c r="C99" s="72" t="str">
        <f>INDEX('Ref2'!$E:$E,MATCH($A99,'Ref2'!$A:$A,0))</f>
        <v>No</v>
      </c>
      <c r="D99" s="73"/>
    </row>
    <row r="100" spans="1:4" s="48" customFormat="1">
      <c r="A100" s="72" t="str">
        <f>'Ref2'!I100</f>
        <v>E3631</v>
      </c>
      <c r="B100" s="72" t="str">
        <f>INDEX('Ref1'!$E:$E,MATCH($A100,'Ref1'!$A:$A,0))</f>
        <v>Elmbridge</v>
      </c>
      <c r="C100" s="72" t="str">
        <f>INDEX('Ref2'!$E:$E,MATCH($A100,'Ref2'!$A:$A,0))</f>
        <v>No</v>
      </c>
      <c r="D100" s="73"/>
    </row>
    <row r="101" spans="1:4" s="48" customFormat="1">
      <c r="A101" s="72" t="str">
        <f>'Ref2'!I101</f>
        <v>E5037</v>
      </c>
      <c r="B101" s="72" t="str">
        <f>INDEX('Ref1'!$E:$E,MATCH($A101,'Ref1'!$A:$A,0))</f>
        <v>Enfield</v>
      </c>
      <c r="C101" s="72" t="str">
        <f>INDEX('Ref2'!$E:$E,MATCH($A101,'Ref2'!$A:$A,0))</f>
        <v>No</v>
      </c>
      <c r="D101" s="73"/>
    </row>
    <row r="102" spans="1:4" s="48" customFormat="1">
      <c r="A102" s="72" t="str">
        <f>'Ref2'!I102</f>
        <v>E1537</v>
      </c>
      <c r="B102" s="72" t="str">
        <f>INDEX('Ref1'!$E:$E,MATCH($A102,'Ref1'!$A:$A,0))</f>
        <v>Epping Forest</v>
      </c>
      <c r="C102" s="72" t="str">
        <f>INDEX('Ref2'!$E:$E,MATCH($A102,'Ref2'!$A:$A,0))</f>
        <v>No</v>
      </c>
      <c r="D102" s="73"/>
    </row>
    <row r="103" spans="1:4" s="48" customFormat="1">
      <c r="A103" s="72" t="str">
        <f>'Ref2'!I103</f>
        <v>E3632</v>
      </c>
      <c r="B103" s="72" t="str">
        <f>INDEX('Ref1'!$E:$E,MATCH($A103,'Ref1'!$A:$A,0))</f>
        <v>Epsom and Ewell</v>
      </c>
      <c r="C103" s="72" t="str">
        <f>INDEX('Ref2'!$E:$E,MATCH($A103,'Ref2'!$A:$A,0))</f>
        <v>No</v>
      </c>
      <c r="D103" s="73"/>
    </row>
    <row r="104" spans="1:4" s="48" customFormat="1">
      <c r="A104" s="72" t="str">
        <f>'Ref2'!I104</f>
        <v>E1036</v>
      </c>
      <c r="B104" s="72" t="str">
        <f>INDEX('Ref1'!$E:$E,MATCH($A104,'Ref1'!$A:$A,0))</f>
        <v>Erewash</v>
      </c>
      <c r="C104" s="72" t="str">
        <f>INDEX('Ref2'!$E:$E,MATCH($A104,'Ref2'!$A:$A,0))</f>
        <v>No</v>
      </c>
      <c r="D104" s="73"/>
    </row>
    <row r="105" spans="1:4" s="48" customFormat="1">
      <c r="A105" s="72" t="str">
        <f>'Ref2'!I105</f>
        <v>E1132</v>
      </c>
      <c r="B105" s="72" t="str">
        <f>INDEX('Ref1'!$E:$E,MATCH($A105,'Ref1'!$A:$A,0))</f>
        <v>Exeter</v>
      </c>
      <c r="C105" s="72" t="str">
        <f>INDEX('Ref2'!$E:$E,MATCH($A105,'Ref2'!$A:$A,0))</f>
        <v>No</v>
      </c>
      <c r="D105" s="73"/>
    </row>
    <row r="106" spans="1:4" s="48" customFormat="1">
      <c r="A106" s="72" t="str">
        <f>'Ref2'!I106</f>
        <v>E1734</v>
      </c>
      <c r="B106" s="72" t="str">
        <f>INDEX('Ref1'!$E:$E,MATCH($A106,'Ref1'!$A:$A,0))</f>
        <v>Fareham</v>
      </c>
      <c r="C106" s="72" t="str">
        <f>INDEX('Ref2'!$E:$E,MATCH($A106,'Ref2'!$A:$A,0))</f>
        <v>No</v>
      </c>
      <c r="D106" s="73"/>
    </row>
    <row r="107" spans="1:4" s="48" customFormat="1">
      <c r="A107" s="72" t="str">
        <f>'Ref2'!I107</f>
        <v>E0533</v>
      </c>
      <c r="B107" s="72" t="str">
        <f>INDEX('Ref1'!$E:$E,MATCH($A107,'Ref1'!$A:$A,0))</f>
        <v>Fenland</v>
      </c>
      <c r="C107" s="72" t="str">
        <f>INDEX('Ref2'!$E:$E,MATCH($A107,'Ref2'!$A:$A,0))</f>
        <v>No</v>
      </c>
      <c r="D107" s="73"/>
    </row>
    <row r="108" spans="1:4" s="48" customFormat="1">
      <c r="A108" s="72" t="str">
        <f>'Ref2'!I108</f>
        <v>E3532</v>
      </c>
      <c r="B108" s="72" t="str">
        <f>INDEX('Ref1'!$E:$E,MATCH($A108,'Ref1'!$A:$A,0))</f>
        <v>Forest Heath</v>
      </c>
      <c r="C108" s="72" t="str">
        <f>INDEX('Ref2'!$E:$E,MATCH($A108,'Ref2'!$A:$A,0))</f>
        <v>No</v>
      </c>
      <c r="D108" s="73"/>
    </row>
    <row r="109" spans="1:4" s="48" customFormat="1">
      <c r="A109" s="72" t="str">
        <f>'Ref2'!I109</f>
        <v>E1633</v>
      </c>
      <c r="B109" s="72" t="str">
        <f>INDEX('Ref1'!$E:$E,MATCH($A109,'Ref1'!$A:$A,0))</f>
        <v>Forest of Dean</v>
      </c>
      <c r="C109" s="72" t="str">
        <f>INDEX('Ref2'!$E:$E,MATCH($A109,'Ref2'!$A:$A,0))</f>
        <v>No</v>
      </c>
      <c r="D109" s="73"/>
    </row>
    <row r="110" spans="1:4" s="48" customFormat="1">
      <c r="A110" s="72" t="str">
        <f>'Ref2'!I110</f>
        <v>E2335</v>
      </c>
      <c r="B110" s="72" t="str">
        <f>INDEX('Ref1'!$E:$E,MATCH($A110,'Ref1'!$A:$A,0))</f>
        <v>Fylde</v>
      </c>
      <c r="C110" s="72" t="str">
        <f>INDEX('Ref2'!$E:$E,MATCH($A110,'Ref2'!$A:$A,0))</f>
        <v>No</v>
      </c>
      <c r="D110" s="73"/>
    </row>
    <row r="111" spans="1:4" s="48" customFormat="1">
      <c r="A111" s="72" t="str">
        <f>'Ref2'!I111</f>
        <v>E4501</v>
      </c>
      <c r="B111" s="72" t="str">
        <f>INDEX('Ref1'!$E:$E,MATCH($A111,'Ref1'!$A:$A,0))</f>
        <v>Gateshead</v>
      </c>
      <c r="C111" s="72" t="str">
        <f>INDEX('Ref2'!$E:$E,MATCH($A111,'Ref2'!$A:$A,0))</f>
        <v>No</v>
      </c>
      <c r="D111" s="73"/>
    </row>
    <row r="112" spans="1:4" s="48" customFormat="1">
      <c r="A112" s="72" t="str">
        <f>'Ref2'!I112</f>
        <v>E3034</v>
      </c>
      <c r="B112" s="72" t="str">
        <f>INDEX('Ref1'!$E:$E,MATCH($A112,'Ref1'!$A:$A,0))</f>
        <v>Gedling</v>
      </c>
      <c r="C112" s="72" t="str">
        <f>INDEX('Ref2'!$E:$E,MATCH($A112,'Ref2'!$A:$A,0))</f>
        <v>No</v>
      </c>
      <c r="D112" s="73"/>
    </row>
    <row r="113" spans="1:4" s="48" customFormat="1">
      <c r="A113" s="72" t="str">
        <f>'Ref2'!I113</f>
        <v>E1634</v>
      </c>
      <c r="B113" s="72" t="str">
        <f>INDEX('Ref1'!$E:$E,MATCH($A113,'Ref1'!$A:$A,0))</f>
        <v>Gloucester</v>
      </c>
      <c r="C113" s="72" t="str">
        <f>INDEX('Ref2'!$E:$E,MATCH($A113,'Ref2'!$A:$A,0))</f>
        <v>No</v>
      </c>
      <c r="D113" s="73"/>
    </row>
    <row r="114" spans="1:4" s="48" customFormat="1">
      <c r="A114" s="72" t="str">
        <f>'Ref2'!I114</f>
        <v>E1735</v>
      </c>
      <c r="B114" s="72" t="str">
        <f>INDEX('Ref1'!$E:$E,MATCH($A114,'Ref1'!$A:$A,0))</f>
        <v>Gosport</v>
      </c>
      <c r="C114" s="72" t="str">
        <f>INDEX('Ref2'!$E:$E,MATCH($A114,'Ref2'!$A:$A,0))</f>
        <v>No</v>
      </c>
      <c r="D114" s="73"/>
    </row>
    <row r="115" spans="1:4" s="48" customFormat="1">
      <c r="A115" s="72" t="str">
        <f>'Ref2'!I115</f>
        <v>E2236</v>
      </c>
      <c r="B115" s="72" t="str">
        <f>INDEX('Ref1'!$E:$E,MATCH($A115,'Ref1'!$A:$A,0))</f>
        <v>Gravesham</v>
      </c>
      <c r="C115" s="72" t="str">
        <f>INDEX('Ref2'!$E:$E,MATCH($A115,'Ref2'!$A:$A,0))</f>
        <v>No</v>
      </c>
      <c r="D115" s="73"/>
    </row>
    <row r="116" spans="1:4" s="48" customFormat="1">
      <c r="A116" s="72" t="str">
        <f>'Ref2'!I116</f>
        <v>E2633</v>
      </c>
      <c r="B116" s="72" t="str">
        <f>INDEX('Ref1'!$E:$E,MATCH($A116,'Ref1'!$A:$A,0))</f>
        <v>Great Yarmouth</v>
      </c>
      <c r="C116" s="72" t="str">
        <f>INDEX('Ref2'!$E:$E,MATCH($A116,'Ref2'!$A:$A,0))</f>
        <v>No</v>
      </c>
      <c r="D116" s="73"/>
    </row>
    <row r="117" spans="1:4" s="48" customFormat="1">
      <c r="A117" s="72" t="str">
        <f>'Ref2'!I117</f>
        <v>E5012</v>
      </c>
      <c r="B117" s="72" t="str">
        <f>INDEX('Ref1'!$E:$E,MATCH($A117,'Ref1'!$A:$A,0))</f>
        <v>Greenwich</v>
      </c>
      <c r="C117" s="72" t="str">
        <f>INDEX('Ref2'!$E:$E,MATCH($A117,'Ref2'!$A:$A,0))</f>
        <v>No</v>
      </c>
      <c r="D117" s="73"/>
    </row>
    <row r="118" spans="1:4" s="48" customFormat="1">
      <c r="A118" s="72" t="str">
        <f>'Ref2'!I118</f>
        <v>E3633</v>
      </c>
      <c r="B118" s="72" t="str">
        <f>INDEX('Ref1'!$E:$E,MATCH($A118,'Ref1'!$A:$A,0))</f>
        <v>Guildford</v>
      </c>
      <c r="C118" s="72" t="str">
        <f>INDEX('Ref2'!$E:$E,MATCH($A118,'Ref2'!$A:$A,0))</f>
        <v>No</v>
      </c>
      <c r="D118" s="73"/>
    </row>
    <row r="119" spans="1:4" s="48" customFormat="1">
      <c r="A119" s="72" t="str">
        <f>'Ref2'!I119</f>
        <v>E5013</v>
      </c>
      <c r="B119" s="72" t="str">
        <f>INDEX('Ref1'!$E:$E,MATCH($A119,'Ref1'!$A:$A,0))</f>
        <v>Hackney</v>
      </c>
      <c r="C119" s="72" t="str">
        <f>INDEX('Ref2'!$E:$E,MATCH($A119,'Ref2'!$A:$A,0))</f>
        <v>No</v>
      </c>
      <c r="D119" s="73"/>
    </row>
    <row r="120" spans="1:4" s="48" customFormat="1">
      <c r="A120" s="72" t="str">
        <f>'Ref2'!I120</f>
        <v>E0601</v>
      </c>
      <c r="B120" s="72" t="str">
        <f>INDEX('Ref1'!$E:$E,MATCH($A120,'Ref1'!$A:$A,0))</f>
        <v>Halton</v>
      </c>
      <c r="C120" s="72" t="str">
        <f>INDEX('Ref2'!$E:$E,MATCH($A120,'Ref2'!$A:$A,0))</f>
        <v>No</v>
      </c>
      <c r="D120" s="73"/>
    </row>
    <row r="121" spans="1:4" s="48" customFormat="1">
      <c r="A121" s="72" t="str">
        <f>'Ref2'!I121</f>
        <v>E2732</v>
      </c>
      <c r="B121" s="72" t="str">
        <f>INDEX('Ref1'!$E:$E,MATCH($A121,'Ref1'!$A:$A,0))</f>
        <v>Hambleton</v>
      </c>
      <c r="C121" s="72" t="str">
        <f>INDEX('Ref2'!$E:$E,MATCH($A121,'Ref2'!$A:$A,0))</f>
        <v>No</v>
      </c>
      <c r="D121" s="73"/>
    </row>
    <row r="122" spans="1:4" s="48" customFormat="1">
      <c r="A122" s="72" t="str">
        <f>'Ref2'!I122</f>
        <v>E5014</v>
      </c>
      <c r="B122" s="72" t="str">
        <f>INDEX('Ref1'!$E:$E,MATCH($A122,'Ref1'!$A:$A,0))</f>
        <v>Hammersmith and Fulham</v>
      </c>
      <c r="C122" s="72" t="str">
        <f>INDEX('Ref2'!$E:$E,MATCH($A122,'Ref2'!$A:$A,0))</f>
        <v>No</v>
      </c>
      <c r="D122" s="73"/>
    </row>
    <row r="123" spans="1:4" s="48" customFormat="1">
      <c r="A123" s="72" t="str">
        <f>'Ref2'!I123</f>
        <v>E2433</v>
      </c>
      <c r="B123" s="72" t="str">
        <f>INDEX('Ref1'!$E:$E,MATCH($A123,'Ref1'!$A:$A,0))</f>
        <v>Harborough</v>
      </c>
      <c r="C123" s="72" t="str">
        <f>INDEX('Ref2'!$E:$E,MATCH($A123,'Ref2'!$A:$A,0))</f>
        <v>No</v>
      </c>
      <c r="D123" s="73"/>
    </row>
    <row r="124" spans="1:4" s="48" customFormat="1">
      <c r="A124" s="72" t="str">
        <f>'Ref2'!I124</f>
        <v>E5038</v>
      </c>
      <c r="B124" s="72" t="str">
        <f>INDEX('Ref1'!$E:$E,MATCH($A124,'Ref1'!$A:$A,0))</f>
        <v>Haringey</v>
      </c>
      <c r="C124" s="72" t="str">
        <f>INDEX('Ref2'!$E:$E,MATCH($A124,'Ref2'!$A:$A,0))</f>
        <v>No</v>
      </c>
      <c r="D124" s="73"/>
    </row>
    <row r="125" spans="1:4" s="48" customFormat="1">
      <c r="A125" s="72" t="str">
        <f>'Ref2'!I125</f>
        <v>E1538</v>
      </c>
      <c r="B125" s="72" t="str">
        <f>INDEX('Ref1'!$E:$E,MATCH($A125,'Ref1'!$A:$A,0))</f>
        <v>Harlow</v>
      </c>
      <c r="C125" s="72" t="str">
        <f>INDEX('Ref2'!$E:$E,MATCH($A125,'Ref2'!$A:$A,0))</f>
        <v>No</v>
      </c>
      <c r="D125" s="73"/>
    </row>
    <row r="126" spans="1:4" s="48" customFormat="1">
      <c r="A126" s="72" t="str">
        <f>'Ref2'!I126</f>
        <v>E2753</v>
      </c>
      <c r="B126" s="72" t="str">
        <f>INDEX('Ref1'!$E:$E,MATCH($A126,'Ref1'!$A:$A,0))</f>
        <v>Harrogate</v>
      </c>
      <c r="C126" s="72" t="str">
        <f>INDEX('Ref2'!$E:$E,MATCH($A126,'Ref2'!$A:$A,0))</f>
        <v>No</v>
      </c>
      <c r="D126" s="73"/>
    </row>
    <row r="127" spans="1:4" s="48" customFormat="1">
      <c r="A127" s="72" t="str">
        <f>'Ref2'!I127</f>
        <v>E5039</v>
      </c>
      <c r="B127" s="72" t="str">
        <f>INDEX('Ref1'!$E:$E,MATCH($A127,'Ref1'!$A:$A,0))</f>
        <v>Harrow</v>
      </c>
      <c r="C127" s="72" t="str">
        <f>INDEX('Ref2'!$E:$E,MATCH($A127,'Ref2'!$A:$A,0))</f>
        <v>No</v>
      </c>
      <c r="D127" s="73"/>
    </row>
    <row r="128" spans="1:4" s="48" customFormat="1">
      <c r="A128" s="72" t="str">
        <f>'Ref2'!I128</f>
        <v>E1736</v>
      </c>
      <c r="B128" s="72" t="str">
        <f>INDEX('Ref1'!$E:$E,MATCH($A128,'Ref1'!$A:$A,0))</f>
        <v>Hart</v>
      </c>
      <c r="C128" s="72" t="str">
        <f>INDEX('Ref2'!$E:$E,MATCH($A128,'Ref2'!$A:$A,0))</f>
        <v>No</v>
      </c>
      <c r="D128" s="73"/>
    </row>
    <row r="129" spans="1:4" s="48" customFormat="1">
      <c r="A129" s="72" t="str">
        <f>'Ref2'!I129</f>
        <v>E0701</v>
      </c>
      <c r="B129" s="72" t="str">
        <f>INDEX('Ref1'!$E:$E,MATCH($A129,'Ref1'!$A:$A,0))</f>
        <v>Hartlepool</v>
      </c>
      <c r="C129" s="72" t="str">
        <f>INDEX('Ref2'!$E:$E,MATCH($A129,'Ref2'!$A:$A,0))</f>
        <v>No</v>
      </c>
      <c r="D129" s="73"/>
    </row>
    <row r="130" spans="1:4" s="48" customFormat="1">
      <c r="A130" s="72" t="str">
        <f>'Ref2'!I130</f>
        <v>E1433</v>
      </c>
      <c r="B130" s="72" t="str">
        <f>INDEX('Ref1'!$E:$E,MATCH($A130,'Ref1'!$A:$A,0))</f>
        <v>Hastings</v>
      </c>
      <c r="C130" s="72" t="str">
        <f>INDEX('Ref2'!$E:$E,MATCH($A130,'Ref2'!$A:$A,0))</f>
        <v>No</v>
      </c>
      <c r="D130" s="73"/>
    </row>
    <row r="131" spans="1:4" s="48" customFormat="1">
      <c r="A131" s="72" t="str">
        <f>'Ref2'!I131</f>
        <v>E1737</v>
      </c>
      <c r="B131" s="72" t="str">
        <f>INDEX('Ref1'!$E:$E,MATCH($A131,'Ref1'!$A:$A,0))</f>
        <v>Havant</v>
      </c>
      <c r="C131" s="72" t="str">
        <f>INDEX('Ref2'!$E:$E,MATCH($A131,'Ref2'!$A:$A,0))</f>
        <v>No</v>
      </c>
      <c r="D131" s="73"/>
    </row>
    <row r="132" spans="1:4" s="48" customFormat="1">
      <c r="A132" s="72" t="str">
        <f>'Ref2'!I132</f>
        <v>E5040</v>
      </c>
      <c r="B132" s="72" t="str">
        <f>INDEX('Ref1'!$E:$E,MATCH($A132,'Ref1'!$A:$A,0))</f>
        <v>Havering</v>
      </c>
      <c r="C132" s="72" t="str">
        <f>INDEX('Ref2'!$E:$E,MATCH($A132,'Ref2'!$A:$A,0))</f>
        <v>No</v>
      </c>
      <c r="D132" s="73"/>
    </row>
    <row r="133" spans="1:4" s="48" customFormat="1">
      <c r="A133" s="72" t="str">
        <f>'Ref2'!I133</f>
        <v>E1801</v>
      </c>
      <c r="B133" s="72" t="str">
        <f>INDEX('Ref1'!$E:$E,MATCH($A133,'Ref1'!$A:$A,0))</f>
        <v>Herefordshire</v>
      </c>
      <c r="C133" s="72" t="str">
        <f>INDEX('Ref2'!$E:$E,MATCH($A133,'Ref2'!$A:$A,0))</f>
        <v>No</v>
      </c>
      <c r="D133" s="73"/>
    </row>
    <row r="134" spans="1:4" s="48" customFormat="1">
      <c r="A134" s="72" t="str">
        <f>'Ref2'!I134</f>
        <v>E1934</v>
      </c>
      <c r="B134" s="72" t="str">
        <f>INDEX('Ref1'!$E:$E,MATCH($A134,'Ref1'!$A:$A,0))</f>
        <v>Hertsmere</v>
      </c>
      <c r="C134" s="72" t="str">
        <f>INDEX('Ref2'!$E:$E,MATCH($A134,'Ref2'!$A:$A,0))</f>
        <v>No</v>
      </c>
      <c r="D134" s="73"/>
    </row>
    <row r="135" spans="1:4" s="48" customFormat="1">
      <c r="A135" s="72" t="str">
        <f>'Ref2'!I135</f>
        <v>E1037</v>
      </c>
      <c r="B135" s="72" t="str">
        <f>INDEX('Ref1'!$E:$E,MATCH($A135,'Ref1'!$A:$A,0))</f>
        <v>High Peak</v>
      </c>
      <c r="C135" s="72" t="str">
        <f>INDEX('Ref2'!$E:$E,MATCH($A135,'Ref2'!$A:$A,0))</f>
        <v>No</v>
      </c>
      <c r="D135" s="73"/>
    </row>
    <row r="136" spans="1:4" s="48" customFormat="1">
      <c r="A136" s="72" t="str">
        <f>'Ref2'!I136</f>
        <v>E5041</v>
      </c>
      <c r="B136" s="72" t="str">
        <f>INDEX('Ref1'!$E:$E,MATCH($A136,'Ref1'!$A:$A,0))</f>
        <v>Hillingdon</v>
      </c>
      <c r="C136" s="72" t="str">
        <f>INDEX('Ref2'!$E:$E,MATCH($A136,'Ref2'!$A:$A,0))</f>
        <v>No</v>
      </c>
      <c r="D136" s="73"/>
    </row>
    <row r="137" spans="1:4" s="48" customFormat="1">
      <c r="A137" s="72" t="str">
        <f>'Ref2'!I137</f>
        <v>E2434</v>
      </c>
      <c r="B137" s="72" t="str">
        <f>INDEX('Ref1'!$E:$E,MATCH($A137,'Ref1'!$A:$A,0))</f>
        <v>Hinckley and Bosworth</v>
      </c>
      <c r="C137" s="72" t="str">
        <f>INDEX('Ref2'!$E:$E,MATCH($A137,'Ref2'!$A:$A,0))</f>
        <v>No</v>
      </c>
      <c r="D137" s="73"/>
    </row>
    <row r="138" spans="1:4" s="48" customFormat="1">
      <c r="A138" s="72" t="str">
        <f>'Ref2'!I138</f>
        <v>E3835</v>
      </c>
      <c r="B138" s="72" t="str">
        <f>INDEX('Ref1'!$E:$E,MATCH($A138,'Ref1'!$A:$A,0))</f>
        <v>Horsham</v>
      </c>
      <c r="C138" s="72" t="str">
        <f>INDEX('Ref2'!$E:$E,MATCH($A138,'Ref2'!$A:$A,0))</f>
        <v>No</v>
      </c>
      <c r="D138" s="73"/>
    </row>
    <row r="139" spans="1:4" s="48" customFormat="1">
      <c r="A139" s="72" t="str">
        <f>'Ref2'!I139</f>
        <v>E5042</v>
      </c>
      <c r="B139" s="72" t="str">
        <f>INDEX('Ref1'!$E:$E,MATCH($A139,'Ref1'!$A:$A,0))</f>
        <v>Hounslow</v>
      </c>
      <c r="C139" s="72" t="str">
        <f>INDEX('Ref2'!$E:$E,MATCH($A139,'Ref2'!$A:$A,0))</f>
        <v>No</v>
      </c>
      <c r="D139" s="73"/>
    </row>
    <row r="140" spans="1:4" s="48" customFormat="1">
      <c r="A140" s="72" t="str">
        <f>'Ref2'!I140</f>
        <v>E0551</v>
      </c>
      <c r="B140" s="72" t="str">
        <f>INDEX('Ref1'!$E:$E,MATCH($A140,'Ref1'!$A:$A,0))</f>
        <v>Huntingdonshire</v>
      </c>
      <c r="C140" s="72" t="str">
        <f>INDEX('Ref2'!$E:$E,MATCH($A140,'Ref2'!$A:$A,0))</f>
        <v>No</v>
      </c>
      <c r="D140" s="73"/>
    </row>
    <row r="141" spans="1:4" s="48" customFormat="1">
      <c r="A141" s="72" t="str">
        <f>'Ref2'!I141</f>
        <v>E2336</v>
      </c>
      <c r="B141" s="72" t="str">
        <f>INDEX('Ref1'!$E:$E,MATCH($A141,'Ref1'!$A:$A,0))</f>
        <v>Hyndburn</v>
      </c>
      <c r="C141" s="72" t="str">
        <f>INDEX('Ref2'!$E:$E,MATCH($A141,'Ref2'!$A:$A,0))</f>
        <v>No</v>
      </c>
      <c r="D141" s="73"/>
    </row>
    <row r="142" spans="1:4" s="48" customFormat="1">
      <c r="A142" s="72" t="str">
        <f>'Ref2'!I142</f>
        <v>E3533</v>
      </c>
      <c r="B142" s="72" t="str">
        <f>INDEX('Ref1'!$E:$E,MATCH($A142,'Ref1'!$A:$A,0))</f>
        <v>Ipswich</v>
      </c>
      <c r="C142" s="72" t="str">
        <f>INDEX('Ref2'!$E:$E,MATCH($A142,'Ref2'!$A:$A,0))</f>
        <v>No</v>
      </c>
      <c r="D142" s="73"/>
    </row>
    <row r="143" spans="1:4" s="48" customFormat="1">
      <c r="A143" s="72" t="str">
        <f>'Ref2'!I143</f>
        <v>E2101</v>
      </c>
      <c r="B143" s="72" t="str">
        <f>INDEX('Ref1'!$E:$E,MATCH($A143,'Ref1'!$A:$A,0))</f>
        <v>Isle of Wight Council</v>
      </c>
      <c r="C143" s="72" t="str">
        <f>INDEX('Ref2'!$E:$E,MATCH($A143,'Ref2'!$A:$A,0))</f>
        <v>No</v>
      </c>
      <c r="D143" s="73"/>
    </row>
    <row r="144" spans="1:4" s="48" customFormat="1">
      <c r="A144" s="72" t="str">
        <f>'Ref2'!I144</f>
        <v>E4001</v>
      </c>
      <c r="B144" s="72" t="str">
        <f>INDEX('Ref1'!$E:$E,MATCH($A144,'Ref1'!$A:$A,0))</f>
        <v>Isles of Scilly</v>
      </c>
      <c r="C144" s="72" t="str">
        <f>INDEX('Ref2'!$E:$E,MATCH($A144,'Ref2'!$A:$A,0))</f>
        <v>No</v>
      </c>
      <c r="D144" s="73"/>
    </row>
    <row r="145" spans="1:4" s="48" customFormat="1">
      <c r="A145" s="72" t="str">
        <f>'Ref2'!I145</f>
        <v>E5015</v>
      </c>
      <c r="B145" s="72" t="str">
        <f>INDEX('Ref1'!$E:$E,MATCH($A145,'Ref1'!$A:$A,0))</f>
        <v>Islington</v>
      </c>
      <c r="C145" s="72" t="str">
        <f>INDEX('Ref2'!$E:$E,MATCH($A145,'Ref2'!$A:$A,0))</f>
        <v>No</v>
      </c>
      <c r="D145" s="73"/>
    </row>
    <row r="146" spans="1:4" s="48" customFormat="1">
      <c r="A146" s="72" t="str">
        <f>'Ref2'!I146</f>
        <v>E5016</v>
      </c>
      <c r="B146" s="72" t="str">
        <f>INDEX('Ref1'!$E:$E,MATCH($A146,'Ref1'!$A:$A,0))</f>
        <v>Kensington and Chelsea</v>
      </c>
      <c r="C146" s="72" t="str">
        <f>INDEX('Ref2'!$E:$E,MATCH($A146,'Ref2'!$A:$A,0))</f>
        <v>No</v>
      </c>
      <c r="D146" s="73"/>
    </row>
    <row r="147" spans="1:4" s="48" customFormat="1">
      <c r="A147" s="72" t="str">
        <f>'Ref2'!I147</f>
        <v>E2834</v>
      </c>
      <c r="B147" s="72" t="str">
        <f>INDEX('Ref1'!$E:$E,MATCH($A147,'Ref1'!$A:$A,0))</f>
        <v>Kettering</v>
      </c>
      <c r="C147" s="72" t="str">
        <f>INDEX('Ref2'!$E:$E,MATCH($A147,'Ref2'!$A:$A,0))</f>
        <v>No</v>
      </c>
      <c r="D147" s="73"/>
    </row>
    <row r="148" spans="1:4" s="48" customFormat="1">
      <c r="A148" s="72" t="str">
        <f>'Ref2'!I148</f>
        <v>E2634</v>
      </c>
      <c r="B148" s="72" t="str">
        <f>INDEX('Ref1'!$E:$E,MATCH($A148,'Ref1'!$A:$A,0))</f>
        <v>Kings Lynn and West Norfolk</v>
      </c>
      <c r="C148" s="72" t="str">
        <f>INDEX('Ref2'!$E:$E,MATCH($A148,'Ref2'!$A:$A,0))</f>
        <v>No</v>
      </c>
      <c r="D148" s="73"/>
    </row>
    <row r="149" spans="1:4" s="48" customFormat="1">
      <c r="A149" s="72" t="str">
        <f>'Ref2'!I149</f>
        <v>E2002</v>
      </c>
      <c r="B149" s="72" t="str">
        <f>INDEX('Ref1'!$E:$E,MATCH($A149,'Ref1'!$A:$A,0))</f>
        <v>Kingston upon Hull</v>
      </c>
      <c r="C149" s="72" t="str">
        <f>INDEX('Ref2'!$E:$E,MATCH($A149,'Ref2'!$A:$A,0))</f>
        <v>No</v>
      </c>
      <c r="D149" s="73"/>
    </row>
    <row r="150" spans="1:4" s="48" customFormat="1">
      <c r="A150" s="72" t="str">
        <f>'Ref2'!I150</f>
        <v>E5043</v>
      </c>
      <c r="B150" s="72" t="str">
        <f>INDEX('Ref1'!$E:$E,MATCH($A150,'Ref1'!$A:$A,0))</f>
        <v>Kingston upon Thames</v>
      </c>
      <c r="C150" s="72" t="str">
        <f>INDEX('Ref2'!$E:$E,MATCH($A150,'Ref2'!$A:$A,0))</f>
        <v>No</v>
      </c>
      <c r="D150" s="73"/>
    </row>
    <row r="151" spans="1:4" s="48" customFormat="1">
      <c r="A151" s="72" t="str">
        <f>'Ref2'!I151</f>
        <v>E4703</v>
      </c>
      <c r="B151" s="72" t="str">
        <f>INDEX('Ref1'!$E:$E,MATCH($A151,'Ref1'!$A:$A,0))</f>
        <v>Kirklees</v>
      </c>
      <c r="C151" s="72" t="str">
        <f>INDEX('Ref2'!$E:$E,MATCH($A151,'Ref2'!$A:$A,0))</f>
        <v>No</v>
      </c>
      <c r="D151" s="73"/>
    </row>
    <row r="152" spans="1:4" s="48" customFormat="1">
      <c r="A152" s="72" t="str">
        <f>'Ref2'!I152</f>
        <v>E4301</v>
      </c>
      <c r="B152" s="72" t="str">
        <f>INDEX('Ref1'!$E:$E,MATCH($A152,'Ref1'!$A:$A,0))</f>
        <v>Knowsley</v>
      </c>
      <c r="C152" s="72" t="str">
        <f>INDEX('Ref2'!$E:$E,MATCH($A152,'Ref2'!$A:$A,0))</f>
        <v>No</v>
      </c>
      <c r="D152" s="73"/>
    </row>
    <row r="153" spans="1:4" s="48" customFormat="1">
      <c r="A153" s="72" t="str">
        <f>'Ref2'!I153</f>
        <v>E5017</v>
      </c>
      <c r="B153" s="72" t="str">
        <f>INDEX('Ref1'!$E:$E,MATCH($A153,'Ref1'!$A:$A,0))</f>
        <v>Lambeth</v>
      </c>
      <c r="C153" s="72" t="str">
        <f>INDEX('Ref2'!$E:$E,MATCH($A153,'Ref2'!$A:$A,0))</f>
        <v>No</v>
      </c>
      <c r="D153" s="73"/>
    </row>
    <row r="154" spans="1:4" s="48" customFormat="1">
      <c r="A154" s="72" t="str">
        <f>'Ref2'!I154</f>
        <v>E2337</v>
      </c>
      <c r="B154" s="72" t="str">
        <f>INDEX('Ref1'!$E:$E,MATCH($A154,'Ref1'!$A:$A,0))</f>
        <v>Lancaster</v>
      </c>
      <c r="C154" s="72" t="str">
        <f>INDEX('Ref2'!$E:$E,MATCH($A154,'Ref2'!$A:$A,0))</f>
        <v>No</v>
      </c>
      <c r="D154" s="73"/>
    </row>
    <row r="155" spans="1:4" s="48" customFormat="1">
      <c r="A155" s="72" t="str">
        <f>'Ref2'!I155</f>
        <v>E4704</v>
      </c>
      <c r="B155" s="72" t="str">
        <f>INDEX('Ref1'!$E:$E,MATCH($A155,'Ref1'!$A:$A,0))</f>
        <v>Leeds</v>
      </c>
      <c r="C155" s="72" t="str">
        <f>INDEX('Ref2'!$E:$E,MATCH($A155,'Ref2'!$A:$A,0))</f>
        <v>No</v>
      </c>
      <c r="D155" s="73"/>
    </row>
    <row r="156" spans="1:4" s="48" customFormat="1">
      <c r="A156" s="72" t="str">
        <f>'Ref2'!I156</f>
        <v>E2401</v>
      </c>
      <c r="B156" s="72" t="str">
        <f>INDEX('Ref1'!$E:$E,MATCH($A156,'Ref1'!$A:$A,0))</f>
        <v>Leicester</v>
      </c>
      <c r="C156" s="72" t="str">
        <f>INDEX('Ref2'!$E:$E,MATCH($A156,'Ref2'!$A:$A,0))</f>
        <v>No</v>
      </c>
      <c r="D156" s="73"/>
    </row>
    <row r="157" spans="1:4" s="48" customFormat="1">
      <c r="A157" s="72" t="str">
        <f>'Ref2'!I157</f>
        <v>E1435</v>
      </c>
      <c r="B157" s="72" t="str">
        <f>INDEX('Ref1'!$E:$E,MATCH($A157,'Ref1'!$A:$A,0))</f>
        <v>Lewes</v>
      </c>
      <c r="C157" s="72" t="str">
        <f>INDEX('Ref2'!$E:$E,MATCH($A157,'Ref2'!$A:$A,0))</f>
        <v>No</v>
      </c>
      <c r="D157" s="73"/>
    </row>
    <row r="158" spans="1:4" s="48" customFormat="1">
      <c r="A158" s="72" t="str">
        <f>'Ref2'!I158</f>
        <v>E5018</v>
      </c>
      <c r="B158" s="72" t="str">
        <f>INDEX('Ref1'!$E:$E,MATCH($A158,'Ref1'!$A:$A,0))</f>
        <v>Lewisham</v>
      </c>
      <c r="C158" s="72" t="str">
        <f>INDEX('Ref2'!$E:$E,MATCH($A158,'Ref2'!$A:$A,0))</f>
        <v>No</v>
      </c>
      <c r="D158" s="73"/>
    </row>
    <row r="159" spans="1:4" s="48" customFormat="1">
      <c r="A159" s="72" t="str">
        <f>'Ref2'!I159</f>
        <v>E3433</v>
      </c>
      <c r="B159" s="72" t="str">
        <f>INDEX('Ref1'!$E:$E,MATCH($A159,'Ref1'!$A:$A,0))</f>
        <v>Lichfield</v>
      </c>
      <c r="C159" s="72" t="str">
        <f>INDEX('Ref2'!$E:$E,MATCH($A159,'Ref2'!$A:$A,0))</f>
        <v>No</v>
      </c>
      <c r="D159" s="73"/>
    </row>
    <row r="160" spans="1:4" s="48" customFormat="1">
      <c r="A160" s="72" t="str">
        <f>'Ref2'!I160</f>
        <v>E2533</v>
      </c>
      <c r="B160" s="72" t="str">
        <f>INDEX('Ref1'!$E:$E,MATCH($A160,'Ref1'!$A:$A,0))</f>
        <v>Lincoln</v>
      </c>
      <c r="C160" s="72" t="str">
        <f>INDEX('Ref2'!$E:$E,MATCH($A160,'Ref2'!$A:$A,0))</f>
        <v>No</v>
      </c>
      <c r="D160" s="73"/>
    </row>
    <row r="161" spans="1:4" s="48" customFormat="1">
      <c r="A161" s="72" t="str">
        <f>'Ref2'!I161</f>
        <v>E4302</v>
      </c>
      <c r="B161" s="72" t="str">
        <f>INDEX('Ref1'!$E:$E,MATCH($A161,'Ref1'!$A:$A,0))</f>
        <v>Liverpool</v>
      </c>
      <c r="C161" s="72" t="str">
        <f>INDEX('Ref2'!$E:$E,MATCH($A161,'Ref2'!$A:$A,0))</f>
        <v>No</v>
      </c>
      <c r="D161" s="73"/>
    </row>
    <row r="162" spans="1:4" s="48" customFormat="1">
      <c r="A162" s="72" t="str">
        <f>'Ref2'!I162</f>
        <v>E0201</v>
      </c>
      <c r="B162" s="72" t="str">
        <f>INDEX('Ref1'!$E:$E,MATCH($A162,'Ref1'!$A:$A,0))</f>
        <v>Luton</v>
      </c>
      <c r="C162" s="72" t="str">
        <f>INDEX('Ref2'!$E:$E,MATCH($A162,'Ref2'!$A:$A,0))</f>
        <v>No</v>
      </c>
      <c r="D162" s="73"/>
    </row>
    <row r="163" spans="1:4" s="48" customFormat="1">
      <c r="A163" s="72" t="str">
        <f>'Ref2'!I163</f>
        <v>E2237</v>
      </c>
      <c r="B163" s="72" t="str">
        <f>INDEX('Ref1'!$E:$E,MATCH($A163,'Ref1'!$A:$A,0))</f>
        <v>Maidstone</v>
      </c>
      <c r="C163" s="72" t="str">
        <f>INDEX('Ref2'!$E:$E,MATCH($A163,'Ref2'!$A:$A,0))</f>
        <v>No</v>
      </c>
      <c r="D163" s="73"/>
    </row>
    <row r="164" spans="1:4" s="48" customFormat="1">
      <c r="A164" s="72" t="str">
        <f>'Ref2'!I164</f>
        <v>E1539</v>
      </c>
      <c r="B164" s="72" t="str">
        <f>INDEX('Ref1'!$E:$E,MATCH($A164,'Ref1'!$A:$A,0))</f>
        <v>Maldon</v>
      </c>
      <c r="C164" s="72" t="str">
        <f>INDEX('Ref2'!$E:$E,MATCH($A164,'Ref2'!$A:$A,0))</f>
        <v>No</v>
      </c>
      <c r="D164" s="73"/>
    </row>
    <row r="165" spans="1:4" s="48" customFormat="1">
      <c r="A165" s="72" t="str">
        <f>'Ref2'!I165</f>
        <v>E1851</v>
      </c>
      <c r="B165" s="72" t="str">
        <f>INDEX('Ref1'!$E:$E,MATCH($A165,'Ref1'!$A:$A,0))</f>
        <v>Malvern Hills</v>
      </c>
      <c r="C165" s="72" t="str">
        <f>INDEX('Ref2'!$E:$E,MATCH($A165,'Ref2'!$A:$A,0))</f>
        <v>No</v>
      </c>
      <c r="D165" s="73"/>
    </row>
    <row r="166" spans="1:4" s="48" customFormat="1">
      <c r="A166" s="72" t="str">
        <f>'Ref2'!I166</f>
        <v>E4203</v>
      </c>
      <c r="B166" s="72" t="str">
        <f>INDEX('Ref1'!$E:$E,MATCH($A166,'Ref1'!$A:$A,0))</f>
        <v>Manchester</v>
      </c>
      <c r="C166" s="72" t="str">
        <f>INDEX('Ref2'!$E:$E,MATCH($A166,'Ref2'!$A:$A,0))</f>
        <v>No</v>
      </c>
      <c r="D166" s="73"/>
    </row>
    <row r="167" spans="1:4" s="48" customFormat="1">
      <c r="A167" s="72" t="str">
        <f>'Ref2'!I167</f>
        <v>E3035</v>
      </c>
      <c r="B167" s="72" t="str">
        <f>INDEX('Ref1'!$E:$E,MATCH($A167,'Ref1'!$A:$A,0))</f>
        <v>Mansfield</v>
      </c>
      <c r="C167" s="72" t="str">
        <f>INDEX('Ref2'!$E:$E,MATCH($A167,'Ref2'!$A:$A,0))</f>
        <v>No</v>
      </c>
      <c r="D167" s="73"/>
    </row>
    <row r="168" spans="1:4" s="48" customFormat="1">
      <c r="A168" s="72" t="str">
        <f>'Ref2'!I168</f>
        <v>E2201</v>
      </c>
      <c r="B168" s="72" t="str">
        <f>INDEX('Ref1'!$E:$E,MATCH($A168,'Ref1'!$A:$A,0))</f>
        <v>Medway</v>
      </c>
      <c r="C168" s="72" t="str">
        <f>INDEX('Ref2'!$E:$E,MATCH($A168,'Ref2'!$A:$A,0))</f>
        <v>No</v>
      </c>
      <c r="D168" s="73"/>
    </row>
    <row r="169" spans="1:4" s="48" customFormat="1">
      <c r="A169" s="72" t="str">
        <f>'Ref2'!I169</f>
        <v>E2436</v>
      </c>
      <c r="B169" s="72" t="str">
        <f>INDEX('Ref1'!$E:$E,MATCH($A169,'Ref1'!$A:$A,0))</f>
        <v>Melton</v>
      </c>
      <c r="C169" s="72" t="str">
        <f>INDEX('Ref2'!$E:$E,MATCH($A169,'Ref2'!$A:$A,0))</f>
        <v>No</v>
      </c>
      <c r="D169" s="73"/>
    </row>
    <row r="170" spans="1:4" s="48" customFormat="1">
      <c r="A170" s="72" t="str">
        <f>'Ref2'!I170</f>
        <v>E3331</v>
      </c>
      <c r="B170" s="72" t="str">
        <f>INDEX('Ref1'!$E:$E,MATCH($A170,'Ref1'!$A:$A,0))</f>
        <v>Mendip</v>
      </c>
      <c r="C170" s="72" t="str">
        <f>INDEX('Ref2'!$E:$E,MATCH($A170,'Ref2'!$A:$A,0))</f>
        <v>No</v>
      </c>
      <c r="D170" s="73"/>
    </row>
    <row r="171" spans="1:4" s="48" customFormat="1">
      <c r="A171" s="72" t="str">
        <f>'Ref2'!I171</f>
        <v>E5044</v>
      </c>
      <c r="B171" s="72" t="str">
        <f>INDEX('Ref1'!$E:$E,MATCH($A171,'Ref1'!$A:$A,0))</f>
        <v>Merton</v>
      </c>
      <c r="C171" s="72" t="str">
        <f>INDEX('Ref2'!$E:$E,MATCH($A171,'Ref2'!$A:$A,0))</f>
        <v>No</v>
      </c>
      <c r="D171" s="73"/>
    </row>
    <row r="172" spans="1:4" s="48" customFormat="1">
      <c r="A172" s="72" t="str">
        <f>'Ref2'!I172</f>
        <v>E1133</v>
      </c>
      <c r="B172" s="72" t="str">
        <f>INDEX('Ref1'!$E:$E,MATCH($A172,'Ref1'!$A:$A,0))</f>
        <v>Mid Devon</v>
      </c>
      <c r="C172" s="72" t="str">
        <f>INDEX('Ref2'!$E:$E,MATCH($A172,'Ref2'!$A:$A,0))</f>
        <v>No</v>
      </c>
      <c r="D172" s="73"/>
    </row>
    <row r="173" spans="1:4" s="48" customFormat="1">
      <c r="A173" s="72" t="str">
        <f>'Ref2'!I173</f>
        <v>E3534</v>
      </c>
      <c r="B173" s="72" t="str">
        <f>INDEX('Ref1'!$E:$E,MATCH($A173,'Ref1'!$A:$A,0))</f>
        <v>Mid Suffolk</v>
      </c>
      <c r="C173" s="72" t="str">
        <f>INDEX('Ref2'!$E:$E,MATCH($A173,'Ref2'!$A:$A,0))</f>
        <v>No</v>
      </c>
      <c r="D173" s="73"/>
    </row>
    <row r="174" spans="1:4" s="48" customFormat="1">
      <c r="A174" s="72" t="str">
        <f>'Ref2'!I174</f>
        <v>E3836</v>
      </c>
      <c r="B174" s="72" t="str">
        <f>INDEX('Ref1'!$E:$E,MATCH($A174,'Ref1'!$A:$A,0))</f>
        <v>Mid Sussex</v>
      </c>
      <c r="C174" s="72" t="str">
        <f>INDEX('Ref2'!$E:$E,MATCH($A174,'Ref2'!$A:$A,0))</f>
        <v>No</v>
      </c>
      <c r="D174" s="73"/>
    </row>
    <row r="175" spans="1:4" s="48" customFormat="1">
      <c r="A175" s="72" t="str">
        <f>'Ref2'!I175</f>
        <v>E0702</v>
      </c>
      <c r="B175" s="72" t="str">
        <f>INDEX('Ref1'!$E:$E,MATCH($A175,'Ref1'!$A:$A,0))</f>
        <v>Middlesbrough</v>
      </c>
      <c r="C175" s="72" t="str">
        <f>INDEX('Ref2'!$E:$E,MATCH($A175,'Ref2'!$A:$A,0))</f>
        <v>No</v>
      </c>
      <c r="D175" s="73"/>
    </row>
    <row r="176" spans="1:4" s="48" customFormat="1">
      <c r="A176" s="72" t="str">
        <f>'Ref2'!I176</f>
        <v>E0401</v>
      </c>
      <c r="B176" s="72" t="str">
        <f>INDEX('Ref1'!$E:$E,MATCH($A176,'Ref1'!$A:$A,0))</f>
        <v>Milton Keynes</v>
      </c>
      <c r="C176" s="72" t="str">
        <f>INDEX('Ref2'!$E:$E,MATCH($A176,'Ref2'!$A:$A,0))</f>
        <v>No</v>
      </c>
      <c r="D176" s="73"/>
    </row>
    <row r="177" spans="1:4" s="48" customFormat="1">
      <c r="A177" s="72" t="str">
        <f>'Ref2'!I177</f>
        <v>E3634</v>
      </c>
      <c r="B177" s="72" t="str">
        <f>INDEX('Ref1'!$E:$E,MATCH($A177,'Ref1'!$A:$A,0))</f>
        <v>Mole Valley</v>
      </c>
      <c r="C177" s="72" t="str">
        <f>INDEX('Ref2'!$E:$E,MATCH($A177,'Ref2'!$A:$A,0))</f>
        <v>No</v>
      </c>
      <c r="D177" s="73"/>
    </row>
    <row r="178" spans="1:4" s="48" customFormat="1">
      <c r="A178" s="72" t="str">
        <f>'Ref2'!I178</f>
        <v>E1738</v>
      </c>
      <c r="B178" s="72" t="str">
        <f>INDEX('Ref1'!$E:$E,MATCH($A178,'Ref1'!$A:$A,0))</f>
        <v>New Forest</v>
      </c>
      <c r="C178" s="72" t="str">
        <f>INDEX('Ref2'!$E:$E,MATCH($A178,'Ref2'!$A:$A,0))</f>
        <v>No</v>
      </c>
      <c r="D178" s="73"/>
    </row>
    <row r="179" spans="1:4" s="48" customFormat="1">
      <c r="A179" s="72" t="str">
        <f>'Ref2'!I179</f>
        <v>E3036</v>
      </c>
      <c r="B179" s="72" t="str">
        <f>INDEX('Ref1'!$E:$E,MATCH($A179,'Ref1'!$A:$A,0))</f>
        <v>Newark and Sherwood</v>
      </c>
      <c r="C179" s="72" t="str">
        <f>INDEX('Ref2'!$E:$E,MATCH($A179,'Ref2'!$A:$A,0))</f>
        <v>No</v>
      </c>
      <c r="D179" s="73"/>
    </row>
    <row r="180" spans="1:4" s="48" customFormat="1">
      <c r="A180" s="72" t="str">
        <f>'Ref2'!I180</f>
        <v>E4502</v>
      </c>
      <c r="B180" s="72" t="str">
        <f>INDEX('Ref1'!$E:$E,MATCH($A180,'Ref1'!$A:$A,0))</f>
        <v>Newcastle upon Tyne</v>
      </c>
      <c r="C180" s="72" t="str">
        <f>INDEX('Ref2'!$E:$E,MATCH($A180,'Ref2'!$A:$A,0))</f>
        <v>No</v>
      </c>
      <c r="D180" s="73"/>
    </row>
    <row r="181" spans="1:4" s="48" customFormat="1">
      <c r="A181" s="72" t="str">
        <f>'Ref2'!I181</f>
        <v>E3434</v>
      </c>
      <c r="B181" s="72" t="str">
        <f>INDEX('Ref1'!$E:$E,MATCH($A181,'Ref1'!$A:$A,0))</f>
        <v>Newcastle-under-Lyme</v>
      </c>
      <c r="C181" s="72" t="str">
        <f>INDEX('Ref2'!$E:$E,MATCH($A181,'Ref2'!$A:$A,0))</f>
        <v>No</v>
      </c>
      <c r="D181" s="73"/>
    </row>
    <row r="182" spans="1:4" s="48" customFormat="1">
      <c r="A182" s="72" t="str">
        <f>'Ref2'!I182</f>
        <v>E5045</v>
      </c>
      <c r="B182" s="72" t="str">
        <f>INDEX('Ref1'!$E:$E,MATCH($A182,'Ref1'!$A:$A,0))</f>
        <v>Newham</v>
      </c>
      <c r="C182" s="72" t="str">
        <f>INDEX('Ref2'!$E:$E,MATCH($A182,'Ref2'!$A:$A,0))</f>
        <v>No</v>
      </c>
      <c r="D182" s="73"/>
    </row>
    <row r="183" spans="1:4" s="48" customFormat="1">
      <c r="A183" s="72" t="str">
        <f>'Ref2'!I183</f>
        <v>E1134</v>
      </c>
      <c r="B183" s="72" t="str">
        <f>INDEX('Ref1'!$E:$E,MATCH($A183,'Ref1'!$A:$A,0))</f>
        <v>North Devon</v>
      </c>
      <c r="C183" s="72" t="str">
        <f>INDEX('Ref2'!$E:$E,MATCH($A183,'Ref2'!$A:$A,0))</f>
        <v>No</v>
      </c>
      <c r="D183" s="73"/>
    </row>
    <row r="184" spans="1:4" s="48" customFormat="1">
      <c r="A184" s="72" t="str">
        <f>'Ref2'!I184</f>
        <v>E1234</v>
      </c>
      <c r="B184" s="72" t="str">
        <f>INDEX('Ref1'!$E:$E,MATCH($A184,'Ref1'!$A:$A,0))</f>
        <v>North Dorset</v>
      </c>
      <c r="C184" s="72" t="str">
        <f>INDEX('Ref2'!$E:$E,MATCH($A184,'Ref2'!$A:$A,0))</f>
        <v>No</v>
      </c>
      <c r="D184" s="73"/>
    </row>
    <row r="185" spans="1:4" s="48" customFormat="1">
      <c r="A185" s="72" t="str">
        <f>'Ref2'!I185</f>
        <v>E1038</v>
      </c>
      <c r="B185" s="72" t="str">
        <f>INDEX('Ref1'!$E:$E,MATCH($A185,'Ref1'!$A:$A,0))</f>
        <v>North East Derbyshire</v>
      </c>
      <c r="C185" s="72" t="str">
        <f>INDEX('Ref2'!$E:$E,MATCH($A185,'Ref2'!$A:$A,0))</f>
        <v>No</v>
      </c>
      <c r="D185" s="73"/>
    </row>
    <row r="186" spans="1:4" s="48" customFormat="1">
      <c r="A186" s="72" t="str">
        <f>'Ref2'!I186</f>
        <v>E2003</v>
      </c>
      <c r="B186" s="72" t="str">
        <f>INDEX('Ref1'!$E:$E,MATCH($A186,'Ref1'!$A:$A,0))</f>
        <v>North East Lincolnshire</v>
      </c>
      <c r="C186" s="72" t="str">
        <f>INDEX('Ref2'!$E:$E,MATCH($A186,'Ref2'!$A:$A,0))</f>
        <v>No</v>
      </c>
      <c r="D186" s="73"/>
    </row>
    <row r="187" spans="1:4" s="48" customFormat="1">
      <c r="A187" s="72" t="str">
        <f>'Ref2'!I187</f>
        <v>E1935</v>
      </c>
      <c r="B187" s="72" t="str">
        <f>INDEX('Ref1'!$E:$E,MATCH($A187,'Ref1'!$A:$A,0))</f>
        <v>North Hertfordshire</v>
      </c>
      <c r="C187" s="72" t="str">
        <f>INDEX('Ref2'!$E:$E,MATCH($A187,'Ref2'!$A:$A,0))</f>
        <v>No</v>
      </c>
      <c r="D187" s="73"/>
    </row>
    <row r="188" spans="1:4" s="48" customFormat="1">
      <c r="A188" s="72" t="str">
        <f>'Ref2'!I188</f>
        <v>E2534</v>
      </c>
      <c r="B188" s="72" t="str">
        <f>INDEX('Ref1'!$E:$E,MATCH($A188,'Ref1'!$A:$A,0))</f>
        <v>North Kesteven</v>
      </c>
      <c r="C188" s="72" t="str">
        <f>INDEX('Ref2'!$E:$E,MATCH($A188,'Ref2'!$A:$A,0))</f>
        <v>No</v>
      </c>
      <c r="D188" s="73"/>
    </row>
    <row r="189" spans="1:4" s="48" customFormat="1">
      <c r="A189" s="72" t="str">
        <f>'Ref2'!I189</f>
        <v>E2004</v>
      </c>
      <c r="B189" s="72" t="str">
        <f>INDEX('Ref1'!$E:$E,MATCH($A189,'Ref1'!$A:$A,0))</f>
        <v>North Lincolnshire</v>
      </c>
      <c r="C189" s="72" t="str">
        <f>INDEX('Ref2'!$E:$E,MATCH($A189,'Ref2'!$A:$A,0))</f>
        <v>No</v>
      </c>
      <c r="D189" s="73"/>
    </row>
    <row r="190" spans="1:4" s="48" customFormat="1">
      <c r="A190" s="72" t="str">
        <f>'Ref2'!I190</f>
        <v>E2635</v>
      </c>
      <c r="B190" s="72" t="str">
        <f>INDEX('Ref1'!$E:$E,MATCH($A190,'Ref1'!$A:$A,0))</f>
        <v>North Norfolk</v>
      </c>
      <c r="C190" s="72" t="str">
        <f>INDEX('Ref2'!$E:$E,MATCH($A190,'Ref2'!$A:$A,0))</f>
        <v>No</v>
      </c>
      <c r="D190" s="73"/>
    </row>
    <row r="191" spans="1:4" s="48" customFormat="1">
      <c r="A191" s="72" t="str">
        <f>'Ref2'!I191</f>
        <v>E0104</v>
      </c>
      <c r="B191" s="72" t="str">
        <f>INDEX('Ref1'!$E:$E,MATCH($A191,'Ref1'!$A:$A,0))</f>
        <v>North Somerset</v>
      </c>
      <c r="C191" s="72" t="str">
        <f>INDEX('Ref2'!$E:$E,MATCH($A191,'Ref2'!$A:$A,0))</f>
        <v>No</v>
      </c>
      <c r="D191" s="73"/>
    </row>
    <row r="192" spans="1:4" s="48" customFormat="1">
      <c r="A192" s="72" t="str">
        <f>'Ref2'!I192</f>
        <v>E4503</v>
      </c>
      <c r="B192" s="72" t="str">
        <f>INDEX('Ref1'!$E:$E,MATCH($A192,'Ref1'!$A:$A,0))</f>
        <v>North Tyneside</v>
      </c>
      <c r="C192" s="72" t="str">
        <f>INDEX('Ref2'!$E:$E,MATCH($A192,'Ref2'!$A:$A,0))</f>
        <v>No</v>
      </c>
      <c r="D192" s="73"/>
    </row>
    <row r="193" spans="1:4" s="48" customFormat="1">
      <c r="A193" s="72" t="str">
        <f>'Ref2'!I193</f>
        <v>E3731</v>
      </c>
      <c r="B193" s="72" t="str">
        <f>INDEX('Ref1'!$E:$E,MATCH($A193,'Ref1'!$A:$A,0))</f>
        <v>North Warwickshire</v>
      </c>
      <c r="C193" s="72" t="str">
        <f>INDEX('Ref2'!$E:$E,MATCH($A193,'Ref2'!$A:$A,0))</f>
        <v>No</v>
      </c>
      <c r="D193" s="73"/>
    </row>
    <row r="194" spans="1:4" s="48" customFormat="1">
      <c r="A194" s="72" t="str">
        <f>'Ref2'!I194</f>
        <v>E2437</v>
      </c>
      <c r="B194" s="72" t="str">
        <f>INDEX('Ref1'!$E:$E,MATCH($A194,'Ref1'!$A:$A,0))</f>
        <v>North West Leicestershire</v>
      </c>
      <c r="C194" s="72" t="str">
        <f>INDEX('Ref2'!$E:$E,MATCH($A194,'Ref2'!$A:$A,0))</f>
        <v>No</v>
      </c>
      <c r="D194" s="73"/>
    </row>
    <row r="195" spans="1:4" s="48" customFormat="1">
      <c r="A195" s="72" t="str">
        <f>'Ref2'!I195</f>
        <v>E2835</v>
      </c>
      <c r="B195" s="72" t="str">
        <f>INDEX('Ref1'!$E:$E,MATCH($A195,'Ref1'!$A:$A,0))</f>
        <v>Northampton</v>
      </c>
      <c r="C195" s="72" t="str">
        <f>INDEX('Ref2'!$E:$E,MATCH($A195,'Ref2'!$A:$A,0))</f>
        <v>No</v>
      </c>
      <c r="D195" s="73"/>
    </row>
    <row r="196" spans="1:4" s="48" customFormat="1">
      <c r="A196" s="72" t="str">
        <f>'Ref2'!I196</f>
        <v>E2901</v>
      </c>
      <c r="B196" s="72" t="str">
        <f>INDEX('Ref1'!$E:$E,MATCH($A196,'Ref1'!$A:$A,0))</f>
        <v>Northumberland</v>
      </c>
      <c r="C196" s="72" t="str">
        <f>INDEX('Ref2'!$E:$E,MATCH($A196,'Ref2'!$A:$A,0))</f>
        <v>No</v>
      </c>
      <c r="D196" s="73"/>
    </row>
    <row r="197" spans="1:4" s="48" customFormat="1">
      <c r="A197" s="72" t="str">
        <f>'Ref2'!I197</f>
        <v>E2636</v>
      </c>
      <c r="B197" s="72" t="str">
        <f>INDEX('Ref1'!$E:$E,MATCH($A197,'Ref1'!$A:$A,0))</f>
        <v>Norwich</v>
      </c>
      <c r="C197" s="72" t="str">
        <f>INDEX('Ref2'!$E:$E,MATCH($A197,'Ref2'!$A:$A,0))</f>
        <v>No</v>
      </c>
      <c r="D197" s="73"/>
    </row>
    <row r="198" spans="1:4" s="48" customFormat="1">
      <c r="A198" s="72" t="str">
        <f>'Ref2'!I198</f>
        <v>E3001</v>
      </c>
      <c r="B198" s="72" t="str">
        <f>INDEX('Ref1'!$E:$E,MATCH($A198,'Ref1'!$A:$A,0))</f>
        <v>Nottingham</v>
      </c>
      <c r="C198" s="72" t="str">
        <f>INDEX('Ref2'!$E:$E,MATCH($A198,'Ref2'!$A:$A,0))</f>
        <v>No</v>
      </c>
      <c r="D198" s="73"/>
    </row>
    <row r="199" spans="1:4" s="48" customFormat="1">
      <c r="A199" s="72" t="str">
        <f>'Ref2'!I199</f>
        <v>E3732</v>
      </c>
      <c r="B199" s="72" t="str">
        <f>INDEX('Ref1'!$E:$E,MATCH($A199,'Ref1'!$A:$A,0))</f>
        <v>Nuneaton and Bedworth</v>
      </c>
      <c r="C199" s="72" t="str">
        <f>INDEX('Ref2'!$E:$E,MATCH($A199,'Ref2'!$A:$A,0))</f>
        <v>No</v>
      </c>
      <c r="D199" s="73"/>
    </row>
    <row r="200" spans="1:4" s="48" customFormat="1">
      <c r="A200" s="72" t="str">
        <f>'Ref2'!I200</f>
        <v>E2438</v>
      </c>
      <c r="B200" s="72" t="str">
        <f>INDEX('Ref1'!$E:$E,MATCH($A200,'Ref1'!$A:$A,0))</f>
        <v>Oadby and Wigston</v>
      </c>
      <c r="C200" s="72" t="str">
        <f>INDEX('Ref2'!$E:$E,MATCH($A200,'Ref2'!$A:$A,0))</f>
        <v>No</v>
      </c>
      <c r="D200" s="73"/>
    </row>
    <row r="201" spans="1:4" s="48" customFormat="1">
      <c r="A201" s="72" t="str">
        <f>'Ref2'!I201</f>
        <v>E4204</v>
      </c>
      <c r="B201" s="72" t="str">
        <f>INDEX('Ref1'!$E:$E,MATCH($A201,'Ref1'!$A:$A,0))</f>
        <v>Oldham</v>
      </c>
      <c r="C201" s="72" t="str">
        <f>INDEX('Ref2'!$E:$E,MATCH($A201,'Ref2'!$A:$A,0))</f>
        <v>No</v>
      </c>
      <c r="D201" s="73"/>
    </row>
    <row r="202" spans="1:4" s="48" customFormat="1">
      <c r="A202" s="72" t="str">
        <f>'Ref2'!I202</f>
        <v>E3132</v>
      </c>
      <c r="B202" s="72" t="str">
        <f>INDEX('Ref1'!$E:$E,MATCH($A202,'Ref1'!$A:$A,0))</f>
        <v>Oxford</v>
      </c>
      <c r="C202" s="72" t="str">
        <f>INDEX('Ref2'!$E:$E,MATCH($A202,'Ref2'!$A:$A,0))</f>
        <v>No</v>
      </c>
      <c r="D202" s="73"/>
    </row>
    <row r="203" spans="1:4" s="48" customFormat="1">
      <c r="A203" s="72" t="str">
        <f>'Ref2'!I203</f>
        <v>E2338</v>
      </c>
      <c r="B203" s="72" t="str">
        <f>INDEX('Ref1'!$E:$E,MATCH($A203,'Ref1'!$A:$A,0))</f>
        <v>Pendle</v>
      </c>
      <c r="C203" s="72" t="str">
        <f>INDEX('Ref2'!$E:$E,MATCH($A203,'Ref2'!$A:$A,0))</f>
        <v>No</v>
      </c>
      <c r="D203" s="73"/>
    </row>
    <row r="204" spans="1:4" s="48" customFormat="1">
      <c r="A204" s="72" t="str">
        <f>'Ref2'!I204</f>
        <v>E0501</v>
      </c>
      <c r="B204" s="72" t="str">
        <f>INDEX('Ref1'!$E:$E,MATCH($A204,'Ref1'!$A:$A,0))</f>
        <v>Peterborough</v>
      </c>
      <c r="C204" s="72" t="str">
        <f>INDEX('Ref2'!$E:$E,MATCH($A204,'Ref2'!$A:$A,0))</f>
        <v>No</v>
      </c>
      <c r="D204" s="73"/>
    </row>
    <row r="205" spans="1:4" s="48" customFormat="1">
      <c r="A205" s="72" t="str">
        <f>'Ref2'!I205</f>
        <v>E1101</v>
      </c>
      <c r="B205" s="72" t="str">
        <f>INDEX('Ref1'!$E:$E,MATCH($A205,'Ref1'!$A:$A,0))</f>
        <v>Plymouth</v>
      </c>
      <c r="C205" s="72" t="str">
        <f>INDEX('Ref2'!$E:$E,MATCH($A205,'Ref2'!$A:$A,0))</f>
        <v>No</v>
      </c>
      <c r="D205" s="73"/>
    </row>
    <row r="206" spans="1:4" s="48" customFormat="1">
      <c r="A206" s="72" t="str">
        <f>'Ref2'!I206</f>
        <v>E1201</v>
      </c>
      <c r="B206" s="72" t="str">
        <f>INDEX('Ref1'!$E:$E,MATCH($A206,'Ref1'!$A:$A,0))</f>
        <v>Poole</v>
      </c>
      <c r="C206" s="72" t="str">
        <f>INDEX('Ref2'!$E:$E,MATCH($A206,'Ref2'!$A:$A,0))</f>
        <v>No</v>
      </c>
      <c r="D206" s="73"/>
    </row>
    <row r="207" spans="1:4" s="48" customFormat="1">
      <c r="A207" s="72" t="str">
        <f>'Ref2'!I207</f>
        <v>E1701</v>
      </c>
      <c r="B207" s="72" t="str">
        <f>INDEX('Ref1'!$E:$E,MATCH($A207,'Ref1'!$A:$A,0))</f>
        <v>Portsmouth</v>
      </c>
      <c r="C207" s="72" t="str">
        <f>INDEX('Ref2'!$E:$E,MATCH($A207,'Ref2'!$A:$A,0))</f>
        <v>No</v>
      </c>
      <c r="D207" s="73"/>
    </row>
    <row r="208" spans="1:4" s="48" customFormat="1">
      <c r="A208" s="72" t="str">
        <f>'Ref2'!I208</f>
        <v>E2339</v>
      </c>
      <c r="B208" s="72" t="str">
        <f>INDEX('Ref1'!$E:$E,MATCH($A208,'Ref1'!$A:$A,0))</f>
        <v>Preston</v>
      </c>
      <c r="C208" s="72" t="str">
        <f>INDEX('Ref2'!$E:$E,MATCH($A208,'Ref2'!$A:$A,0))</f>
        <v>No</v>
      </c>
      <c r="D208" s="73"/>
    </row>
    <row r="209" spans="1:4" s="48" customFormat="1">
      <c r="A209" s="72" t="str">
        <f>'Ref2'!I209</f>
        <v>E1236</v>
      </c>
      <c r="B209" s="72" t="str">
        <f>INDEX('Ref1'!$E:$E,MATCH($A209,'Ref1'!$A:$A,0))</f>
        <v>Purbeck</v>
      </c>
      <c r="C209" s="72" t="str">
        <f>INDEX('Ref2'!$E:$E,MATCH($A209,'Ref2'!$A:$A,0))</f>
        <v>No</v>
      </c>
      <c r="D209" s="73"/>
    </row>
    <row r="210" spans="1:4" s="48" customFormat="1">
      <c r="A210" s="72" t="str">
        <f>'Ref2'!I210</f>
        <v>E0303</v>
      </c>
      <c r="B210" s="72" t="str">
        <f>INDEX('Ref1'!$E:$E,MATCH($A210,'Ref1'!$A:$A,0))</f>
        <v>Reading</v>
      </c>
      <c r="C210" s="72" t="str">
        <f>INDEX('Ref2'!$E:$E,MATCH($A210,'Ref2'!$A:$A,0))</f>
        <v>No</v>
      </c>
      <c r="D210" s="73"/>
    </row>
    <row r="211" spans="1:4" s="48" customFormat="1">
      <c r="A211" s="72" t="str">
        <f>'Ref2'!I211</f>
        <v>E5046</v>
      </c>
      <c r="B211" s="72" t="str">
        <f>INDEX('Ref1'!$E:$E,MATCH($A211,'Ref1'!$A:$A,0))</f>
        <v>Redbridge</v>
      </c>
      <c r="C211" s="72" t="str">
        <f>INDEX('Ref2'!$E:$E,MATCH($A211,'Ref2'!$A:$A,0))</f>
        <v>No</v>
      </c>
      <c r="D211" s="73"/>
    </row>
    <row r="212" spans="1:4" s="48" customFormat="1">
      <c r="A212" s="72" t="str">
        <f>'Ref2'!I212</f>
        <v>E0703</v>
      </c>
      <c r="B212" s="72" t="str">
        <f>INDEX('Ref1'!$E:$E,MATCH($A212,'Ref1'!$A:$A,0))</f>
        <v>Redcar and Cleveland</v>
      </c>
      <c r="C212" s="72" t="str">
        <f>INDEX('Ref2'!$E:$E,MATCH($A212,'Ref2'!$A:$A,0))</f>
        <v>No</v>
      </c>
      <c r="D212" s="73"/>
    </row>
    <row r="213" spans="1:4" s="48" customFormat="1">
      <c r="A213" s="72" t="str">
        <f>'Ref2'!I213</f>
        <v>E1835</v>
      </c>
      <c r="B213" s="72" t="str">
        <f>INDEX('Ref1'!$E:$E,MATCH($A213,'Ref1'!$A:$A,0))</f>
        <v>Redditch</v>
      </c>
      <c r="C213" s="72" t="str">
        <f>INDEX('Ref2'!$E:$E,MATCH($A213,'Ref2'!$A:$A,0))</f>
        <v>No</v>
      </c>
      <c r="D213" s="73"/>
    </row>
    <row r="214" spans="1:4" s="48" customFormat="1">
      <c r="A214" s="72" t="str">
        <f>'Ref2'!I214</f>
        <v>E3635</v>
      </c>
      <c r="B214" s="72" t="str">
        <f>INDEX('Ref1'!$E:$E,MATCH($A214,'Ref1'!$A:$A,0))</f>
        <v>Reigate and Banstead</v>
      </c>
      <c r="C214" s="72" t="str">
        <f>INDEX('Ref2'!$E:$E,MATCH($A214,'Ref2'!$A:$A,0))</f>
        <v>No</v>
      </c>
      <c r="D214" s="73"/>
    </row>
    <row r="215" spans="1:4" s="48" customFormat="1">
      <c r="A215" s="72" t="str">
        <f>'Ref2'!I215</f>
        <v>E2340</v>
      </c>
      <c r="B215" s="72" t="str">
        <f>INDEX('Ref1'!$E:$E,MATCH($A215,'Ref1'!$A:$A,0))</f>
        <v>Ribble Valley</v>
      </c>
      <c r="C215" s="72" t="str">
        <f>INDEX('Ref2'!$E:$E,MATCH($A215,'Ref2'!$A:$A,0))</f>
        <v>No</v>
      </c>
      <c r="D215" s="73"/>
    </row>
    <row r="216" spans="1:4" s="48" customFormat="1">
      <c r="A216" s="72" t="str">
        <f>'Ref2'!I216</f>
        <v>E5047</v>
      </c>
      <c r="B216" s="72" t="str">
        <f>INDEX('Ref1'!$E:$E,MATCH($A216,'Ref1'!$A:$A,0))</f>
        <v>Richmond upon Thames</v>
      </c>
      <c r="C216" s="72" t="str">
        <f>INDEX('Ref2'!$E:$E,MATCH($A216,'Ref2'!$A:$A,0))</f>
        <v>No</v>
      </c>
      <c r="D216" s="73"/>
    </row>
    <row r="217" spans="1:4" s="48" customFormat="1">
      <c r="A217" s="72" t="str">
        <f>'Ref2'!I217</f>
        <v>E2734</v>
      </c>
      <c r="B217" s="72" t="str">
        <f>INDEX('Ref1'!$E:$E,MATCH($A217,'Ref1'!$A:$A,0))</f>
        <v>Richmondshire</v>
      </c>
      <c r="C217" s="72" t="str">
        <f>INDEX('Ref2'!$E:$E,MATCH($A217,'Ref2'!$A:$A,0))</f>
        <v>No</v>
      </c>
      <c r="D217" s="73"/>
    </row>
    <row r="218" spans="1:4" s="48" customFormat="1">
      <c r="A218" s="72" t="str">
        <f>'Ref2'!I218</f>
        <v>E4205</v>
      </c>
      <c r="B218" s="72" t="str">
        <f>INDEX('Ref1'!$E:$E,MATCH($A218,'Ref1'!$A:$A,0))</f>
        <v>Rochdale</v>
      </c>
      <c r="C218" s="72" t="str">
        <f>INDEX('Ref2'!$E:$E,MATCH($A218,'Ref2'!$A:$A,0))</f>
        <v>No</v>
      </c>
      <c r="D218" s="73"/>
    </row>
    <row r="219" spans="1:4" s="48" customFormat="1">
      <c r="A219" s="72" t="str">
        <f>'Ref2'!I219</f>
        <v>E1540</v>
      </c>
      <c r="B219" s="72" t="str">
        <f>INDEX('Ref1'!$E:$E,MATCH($A219,'Ref1'!$A:$A,0))</f>
        <v>Rochford</v>
      </c>
      <c r="C219" s="72" t="str">
        <f>INDEX('Ref2'!$E:$E,MATCH($A219,'Ref2'!$A:$A,0))</f>
        <v>No</v>
      </c>
      <c r="D219" s="73"/>
    </row>
    <row r="220" spans="1:4" s="48" customFormat="1">
      <c r="A220" s="72" t="str">
        <f>'Ref2'!I220</f>
        <v>E2341</v>
      </c>
      <c r="B220" s="72" t="str">
        <f>INDEX('Ref1'!$E:$E,MATCH($A220,'Ref1'!$A:$A,0))</f>
        <v>Rossendale</v>
      </c>
      <c r="C220" s="72" t="str">
        <f>INDEX('Ref2'!$E:$E,MATCH($A220,'Ref2'!$A:$A,0))</f>
        <v>No</v>
      </c>
      <c r="D220" s="73"/>
    </row>
    <row r="221" spans="1:4" s="48" customFormat="1">
      <c r="A221" s="72" t="str">
        <f>'Ref2'!I221</f>
        <v>E1436</v>
      </c>
      <c r="B221" s="72" t="str">
        <f>INDEX('Ref1'!$E:$E,MATCH($A221,'Ref1'!$A:$A,0))</f>
        <v>Rother</v>
      </c>
      <c r="C221" s="72" t="str">
        <f>INDEX('Ref2'!$E:$E,MATCH($A221,'Ref2'!$A:$A,0))</f>
        <v>No</v>
      </c>
      <c r="D221" s="73"/>
    </row>
    <row r="222" spans="1:4" s="48" customFormat="1">
      <c r="A222" s="72" t="str">
        <f>'Ref2'!I222</f>
        <v>E4403</v>
      </c>
      <c r="B222" s="72" t="str">
        <f>INDEX('Ref1'!$E:$E,MATCH($A222,'Ref1'!$A:$A,0))</f>
        <v>Rotherham</v>
      </c>
      <c r="C222" s="72" t="str">
        <f>INDEX('Ref2'!$E:$E,MATCH($A222,'Ref2'!$A:$A,0))</f>
        <v>No</v>
      </c>
      <c r="D222" s="73"/>
    </row>
    <row r="223" spans="1:4" s="48" customFormat="1">
      <c r="A223" s="72" t="str">
        <f>'Ref2'!I223</f>
        <v>E3733</v>
      </c>
      <c r="B223" s="72" t="str">
        <f>INDEX('Ref1'!$E:$E,MATCH($A223,'Ref1'!$A:$A,0))</f>
        <v>Rugby</v>
      </c>
      <c r="C223" s="72" t="str">
        <f>INDEX('Ref2'!$E:$E,MATCH($A223,'Ref2'!$A:$A,0))</f>
        <v>No</v>
      </c>
      <c r="D223" s="73"/>
    </row>
    <row r="224" spans="1:4" s="48" customFormat="1">
      <c r="A224" s="72" t="str">
        <f>'Ref2'!I224</f>
        <v>E3636</v>
      </c>
      <c r="B224" s="72" t="str">
        <f>INDEX('Ref1'!$E:$E,MATCH($A224,'Ref1'!$A:$A,0))</f>
        <v>Runnymede</v>
      </c>
      <c r="C224" s="72" t="str">
        <f>INDEX('Ref2'!$E:$E,MATCH($A224,'Ref2'!$A:$A,0))</f>
        <v>No</v>
      </c>
      <c r="D224" s="73"/>
    </row>
    <row r="225" spans="1:4" s="48" customFormat="1">
      <c r="A225" s="72" t="str">
        <f>'Ref2'!I225</f>
        <v>E3038</v>
      </c>
      <c r="B225" s="72" t="str">
        <f>INDEX('Ref1'!$E:$E,MATCH($A225,'Ref1'!$A:$A,0))</f>
        <v>Rushcliffe</v>
      </c>
      <c r="C225" s="72" t="str">
        <f>INDEX('Ref2'!$E:$E,MATCH($A225,'Ref2'!$A:$A,0))</f>
        <v>No</v>
      </c>
      <c r="D225" s="73"/>
    </row>
    <row r="226" spans="1:4" s="48" customFormat="1">
      <c r="A226" s="72" t="str">
        <f>'Ref2'!I226</f>
        <v>E1740</v>
      </c>
      <c r="B226" s="72" t="str">
        <f>INDEX('Ref1'!$E:$E,MATCH($A226,'Ref1'!$A:$A,0))</f>
        <v>Rushmoor</v>
      </c>
      <c r="C226" s="72" t="str">
        <f>INDEX('Ref2'!$E:$E,MATCH($A226,'Ref2'!$A:$A,0))</f>
        <v>No</v>
      </c>
      <c r="D226" s="73"/>
    </row>
    <row r="227" spans="1:4" s="48" customFormat="1">
      <c r="A227" s="72" t="str">
        <f>'Ref2'!I227</f>
        <v>E2402</v>
      </c>
      <c r="B227" s="72" t="str">
        <f>INDEX('Ref1'!$E:$E,MATCH($A227,'Ref1'!$A:$A,0))</f>
        <v>Rutland</v>
      </c>
      <c r="C227" s="72" t="str">
        <f>INDEX('Ref2'!$E:$E,MATCH($A227,'Ref2'!$A:$A,0))</f>
        <v>No</v>
      </c>
      <c r="D227" s="73"/>
    </row>
    <row r="228" spans="1:4" s="48" customFormat="1">
      <c r="A228" s="72" t="str">
        <f>'Ref2'!I228</f>
        <v>E2755</v>
      </c>
      <c r="B228" s="72" t="str">
        <f>INDEX('Ref1'!$E:$E,MATCH($A228,'Ref1'!$A:$A,0))</f>
        <v>Ryedale</v>
      </c>
      <c r="C228" s="72" t="str">
        <f>INDEX('Ref2'!$E:$E,MATCH($A228,'Ref2'!$A:$A,0))</f>
        <v>No</v>
      </c>
      <c r="D228" s="73"/>
    </row>
    <row r="229" spans="1:4" s="48" customFormat="1">
      <c r="A229" s="72" t="str">
        <f>'Ref2'!I229</f>
        <v>E4206</v>
      </c>
      <c r="B229" s="72" t="str">
        <f>INDEX('Ref1'!$E:$E,MATCH($A229,'Ref1'!$A:$A,0))</f>
        <v>Salford</v>
      </c>
      <c r="C229" s="72" t="str">
        <f>INDEX('Ref2'!$E:$E,MATCH($A229,'Ref2'!$A:$A,0))</f>
        <v>No</v>
      </c>
      <c r="D229" s="73"/>
    </row>
    <row r="230" spans="1:4" s="48" customFormat="1">
      <c r="A230" s="72" t="str">
        <f>'Ref2'!I230</f>
        <v>E4604</v>
      </c>
      <c r="B230" s="72" t="str">
        <f>INDEX('Ref1'!$E:$E,MATCH($A230,'Ref1'!$A:$A,0))</f>
        <v>Sandwell</v>
      </c>
      <c r="C230" s="72" t="str">
        <f>INDEX('Ref2'!$E:$E,MATCH($A230,'Ref2'!$A:$A,0))</f>
        <v>No</v>
      </c>
      <c r="D230" s="73"/>
    </row>
    <row r="231" spans="1:4" s="48" customFormat="1">
      <c r="A231" s="72" t="str">
        <f>'Ref2'!I231</f>
        <v>E2736</v>
      </c>
      <c r="B231" s="72" t="str">
        <f>INDEX('Ref1'!$E:$E,MATCH($A231,'Ref1'!$A:$A,0))</f>
        <v>Scarborough</v>
      </c>
      <c r="C231" s="72" t="str">
        <f>INDEX('Ref2'!$E:$E,MATCH($A231,'Ref2'!$A:$A,0))</f>
        <v>No</v>
      </c>
      <c r="D231" s="73"/>
    </row>
    <row r="232" spans="1:4" s="48" customFormat="1">
      <c r="A232" s="72" t="str">
        <f>'Ref2'!I232</f>
        <v>E3332</v>
      </c>
      <c r="B232" s="72" t="str">
        <f>INDEX('Ref1'!$E:$E,MATCH($A232,'Ref1'!$A:$A,0))</f>
        <v>Sedgemoor</v>
      </c>
      <c r="C232" s="72" t="str">
        <f>INDEX('Ref2'!$E:$E,MATCH($A232,'Ref2'!$A:$A,0))</f>
        <v>No</v>
      </c>
      <c r="D232" s="73"/>
    </row>
    <row r="233" spans="1:4" s="48" customFormat="1">
      <c r="A233" s="72" t="str">
        <f>'Ref2'!I233</f>
        <v>E4304</v>
      </c>
      <c r="B233" s="72" t="str">
        <f>INDEX('Ref1'!$E:$E,MATCH($A233,'Ref1'!$A:$A,0))</f>
        <v>Sefton</v>
      </c>
      <c r="C233" s="72" t="str">
        <f>INDEX('Ref2'!$E:$E,MATCH($A233,'Ref2'!$A:$A,0))</f>
        <v>No</v>
      </c>
      <c r="D233" s="73"/>
    </row>
    <row r="234" spans="1:4" s="48" customFormat="1">
      <c r="A234" s="72" t="str">
        <f>'Ref2'!I234</f>
        <v>E2757</v>
      </c>
      <c r="B234" s="72" t="str">
        <f>INDEX('Ref1'!$E:$E,MATCH($A234,'Ref1'!$A:$A,0))</f>
        <v>Selby</v>
      </c>
      <c r="C234" s="72" t="str">
        <f>INDEX('Ref2'!$E:$E,MATCH($A234,'Ref2'!$A:$A,0))</f>
        <v>No</v>
      </c>
      <c r="D234" s="73"/>
    </row>
    <row r="235" spans="1:4" s="48" customFormat="1">
      <c r="A235" s="72" t="str">
        <f>'Ref2'!I235</f>
        <v>E2239</v>
      </c>
      <c r="B235" s="72" t="str">
        <f>INDEX('Ref1'!$E:$E,MATCH($A235,'Ref1'!$A:$A,0))</f>
        <v>Sevenoaks</v>
      </c>
      <c r="C235" s="72" t="str">
        <f>INDEX('Ref2'!$E:$E,MATCH($A235,'Ref2'!$A:$A,0))</f>
        <v>No</v>
      </c>
      <c r="D235" s="73"/>
    </row>
    <row r="236" spans="1:4" s="48" customFormat="1">
      <c r="A236" s="72" t="str">
        <f>'Ref2'!I236</f>
        <v>E4404</v>
      </c>
      <c r="B236" s="72" t="str">
        <f>INDEX('Ref1'!$E:$E,MATCH($A236,'Ref1'!$A:$A,0))</f>
        <v>Sheffield</v>
      </c>
      <c r="C236" s="72" t="str">
        <f>INDEX('Ref2'!$E:$E,MATCH($A236,'Ref2'!$A:$A,0))</f>
        <v>No</v>
      </c>
      <c r="D236" s="73"/>
    </row>
    <row r="237" spans="1:4" s="48" customFormat="1">
      <c r="A237" s="72" t="str">
        <f>'Ref2'!I237</f>
        <v>E2240</v>
      </c>
      <c r="B237" s="72" t="str">
        <f>INDEX('Ref1'!$E:$E,MATCH($A237,'Ref1'!$A:$A,0))</f>
        <v>Shepway</v>
      </c>
      <c r="C237" s="72" t="str">
        <f>INDEX('Ref2'!$E:$E,MATCH($A237,'Ref2'!$A:$A,0))</f>
        <v>No</v>
      </c>
      <c r="D237" s="73"/>
    </row>
    <row r="238" spans="1:4" s="48" customFormat="1">
      <c r="A238" s="72" t="str">
        <f>'Ref2'!I238</f>
        <v>E3202</v>
      </c>
      <c r="B238" s="72" t="str">
        <f>INDEX('Ref1'!$E:$E,MATCH($A238,'Ref1'!$A:$A,0))</f>
        <v>Shropshire</v>
      </c>
      <c r="C238" s="72" t="str">
        <f>INDEX('Ref2'!$E:$E,MATCH($A238,'Ref2'!$A:$A,0))</f>
        <v>No</v>
      </c>
      <c r="D238" s="73"/>
    </row>
    <row r="239" spans="1:4" s="48" customFormat="1">
      <c r="A239" s="72" t="str">
        <f>'Ref2'!I239</f>
        <v>E0304</v>
      </c>
      <c r="B239" s="72" t="str">
        <f>INDEX('Ref1'!$E:$E,MATCH($A239,'Ref1'!$A:$A,0))</f>
        <v>Slough</v>
      </c>
      <c r="C239" s="72" t="str">
        <f>INDEX('Ref2'!$E:$E,MATCH($A239,'Ref2'!$A:$A,0))</f>
        <v>No</v>
      </c>
      <c r="D239" s="73"/>
    </row>
    <row r="240" spans="1:4" s="48" customFormat="1">
      <c r="A240" s="72" t="str">
        <f>'Ref2'!I240</f>
        <v>E4605</v>
      </c>
      <c r="B240" s="72" t="str">
        <f>INDEX('Ref1'!$E:$E,MATCH($A240,'Ref1'!$A:$A,0))</f>
        <v>Solihull</v>
      </c>
      <c r="C240" s="72" t="str">
        <f>INDEX('Ref2'!$E:$E,MATCH($A240,'Ref2'!$A:$A,0))</f>
        <v>No</v>
      </c>
      <c r="D240" s="73"/>
    </row>
    <row r="241" spans="1:4" s="48" customFormat="1">
      <c r="A241" s="72" t="str">
        <f>'Ref2'!I241</f>
        <v>E0434</v>
      </c>
      <c r="B241" s="72" t="str">
        <f>INDEX('Ref1'!$E:$E,MATCH($A241,'Ref1'!$A:$A,0))</f>
        <v>South Bucks</v>
      </c>
      <c r="C241" s="72" t="str">
        <f>INDEX('Ref2'!$E:$E,MATCH($A241,'Ref2'!$A:$A,0))</f>
        <v>No</v>
      </c>
      <c r="D241" s="73"/>
    </row>
    <row r="242" spans="1:4" s="48" customFormat="1">
      <c r="A242" s="72" t="str">
        <f>'Ref2'!I242</f>
        <v>E0536</v>
      </c>
      <c r="B242" s="72" t="str">
        <f>INDEX('Ref1'!$E:$E,MATCH($A242,'Ref1'!$A:$A,0))</f>
        <v>South Cambridgeshire</v>
      </c>
      <c r="C242" s="72" t="str">
        <f>INDEX('Ref2'!$E:$E,MATCH($A242,'Ref2'!$A:$A,0))</f>
        <v>No</v>
      </c>
      <c r="D242" s="73"/>
    </row>
    <row r="243" spans="1:4" s="48" customFormat="1">
      <c r="A243" s="72" t="str">
        <f>'Ref2'!I243</f>
        <v>E1039</v>
      </c>
      <c r="B243" s="72" t="str">
        <f>INDEX('Ref1'!$E:$E,MATCH($A243,'Ref1'!$A:$A,0))</f>
        <v>South Derbyshire</v>
      </c>
      <c r="C243" s="72" t="str">
        <f>INDEX('Ref2'!$E:$E,MATCH($A243,'Ref2'!$A:$A,0))</f>
        <v>No</v>
      </c>
      <c r="D243" s="73"/>
    </row>
    <row r="244" spans="1:4" s="48" customFormat="1">
      <c r="A244" s="72" t="str">
        <f>'Ref2'!I244</f>
        <v>E0103</v>
      </c>
      <c r="B244" s="72" t="str">
        <f>INDEX('Ref1'!$E:$E,MATCH($A244,'Ref1'!$A:$A,0))</f>
        <v>South Gloucestershire</v>
      </c>
      <c r="C244" s="72" t="str">
        <f>INDEX('Ref2'!$E:$E,MATCH($A244,'Ref2'!$A:$A,0))</f>
        <v>No</v>
      </c>
      <c r="D244" s="73"/>
    </row>
    <row r="245" spans="1:4" s="48" customFormat="1">
      <c r="A245" s="72" t="str">
        <f>'Ref2'!I245</f>
        <v>E1136</v>
      </c>
      <c r="B245" s="72" t="str">
        <f>INDEX('Ref1'!$E:$E,MATCH($A245,'Ref1'!$A:$A,0))</f>
        <v>South Hams</v>
      </c>
      <c r="C245" s="72" t="str">
        <f>INDEX('Ref2'!$E:$E,MATCH($A245,'Ref2'!$A:$A,0))</f>
        <v>No</v>
      </c>
      <c r="D245" s="73"/>
    </row>
    <row r="246" spans="1:4" s="48" customFormat="1">
      <c r="A246" s="72" t="str">
        <f>'Ref2'!I246</f>
        <v>E2535</v>
      </c>
      <c r="B246" s="72" t="str">
        <f>INDEX('Ref1'!$E:$E,MATCH($A246,'Ref1'!$A:$A,0))</f>
        <v>South Holland</v>
      </c>
      <c r="C246" s="72" t="str">
        <f>INDEX('Ref2'!$E:$E,MATCH($A246,'Ref2'!$A:$A,0))</f>
        <v>No</v>
      </c>
      <c r="D246" s="73"/>
    </row>
    <row r="247" spans="1:4" s="48" customFormat="1">
      <c r="A247" s="72" t="str">
        <f>'Ref2'!I247</f>
        <v>E2536</v>
      </c>
      <c r="B247" s="72" t="str">
        <f>INDEX('Ref1'!$E:$E,MATCH($A247,'Ref1'!$A:$A,0))</f>
        <v>South Kesteven</v>
      </c>
      <c r="C247" s="72" t="str">
        <f>INDEX('Ref2'!$E:$E,MATCH($A247,'Ref2'!$A:$A,0))</f>
        <v>No</v>
      </c>
      <c r="D247" s="73"/>
    </row>
    <row r="248" spans="1:4" s="48" customFormat="1">
      <c r="A248" s="72" t="str">
        <f>'Ref2'!I248</f>
        <v>E0936</v>
      </c>
      <c r="B248" s="72" t="str">
        <f>INDEX('Ref1'!$E:$E,MATCH($A248,'Ref1'!$A:$A,0))</f>
        <v>South Lakeland</v>
      </c>
      <c r="C248" s="72" t="str">
        <f>INDEX('Ref2'!$E:$E,MATCH($A248,'Ref2'!$A:$A,0))</f>
        <v>No</v>
      </c>
      <c r="D248" s="73"/>
    </row>
    <row r="249" spans="1:4" s="48" customFormat="1">
      <c r="A249" s="72" t="str">
        <f>'Ref2'!I249</f>
        <v>E2637</v>
      </c>
      <c r="B249" s="72" t="str">
        <f>INDEX('Ref1'!$E:$E,MATCH($A249,'Ref1'!$A:$A,0))</f>
        <v>South Norfolk</v>
      </c>
      <c r="C249" s="72" t="str">
        <f>INDEX('Ref2'!$E:$E,MATCH($A249,'Ref2'!$A:$A,0))</f>
        <v>No</v>
      </c>
      <c r="D249" s="73"/>
    </row>
    <row r="250" spans="1:4" s="48" customFormat="1">
      <c r="A250" s="72" t="str">
        <f>'Ref2'!I250</f>
        <v>E2836</v>
      </c>
      <c r="B250" s="72" t="str">
        <f>INDEX('Ref1'!$E:$E,MATCH($A250,'Ref1'!$A:$A,0))</f>
        <v>South Northamptonshire</v>
      </c>
      <c r="C250" s="72" t="str">
        <f>INDEX('Ref2'!$E:$E,MATCH($A250,'Ref2'!$A:$A,0))</f>
        <v>No</v>
      </c>
      <c r="D250" s="73"/>
    </row>
    <row r="251" spans="1:4" s="48" customFormat="1">
      <c r="A251" s="72" t="str">
        <f>'Ref2'!I251</f>
        <v>E3133</v>
      </c>
      <c r="B251" s="72" t="str">
        <f>INDEX('Ref1'!$E:$E,MATCH($A251,'Ref1'!$A:$A,0))</f>
        <v>South Oxfordshire</v>
      </c>
      <c r="C251" s="72" t="str">
        <f>INDEX('Ref2'!$E:$E,MATCH($A251,'Ref2'!$A:$A,0))</f>
        <v>No</v>
      </c>
      <c r="D251" s="73"/>
    </row>
    <row r="252" spans="1:4" s="48" customFormat="1">
      <c r="A252" s="72" t="str">
        <f>'Ref2'!I252</f>
        <v>E2342</v>
      </c>
      <c r="B252" s="72" t="str">
        <f>INDEX('Ref1'!$E:$E,MATCH($A252,'Ref1'!$A:$A,0))</f>
        <v>South Ribble</v>
      </c>
      <c r="C252" s="72" t="str">
        <f>INDEX('Ref2'!$E:$E,MATCH($A252,'Ref2'!$A:$A,0))</f>
        <v>No</v>
      </c>
      <c r="D252" s="73"/>
    </row>
    <row r="253" spans="1:4" s="48" customFormat="1">
      <c r="A253" s="72" t="str">
        <f>'Ref2'!I253</f>
        <v>E3334</v>
      </c>
      <c r="B253" s="72" t="str">
        <f>INDEX('Ref1'!$E:$E,MATCH($A253,'Ref1'!$A:$A,0))</f>
        <v>South Somerset</v>
      </c>
      <c r="C253" s="72" t="str">
        <f>INDEX('Ref2'!$E:$E,MATCH($A253,'Ref2'!$A:$A,0))</f>
        <v>No</v>
      </c>
      <c r="D253" s="73"/>
    </row>
    <row r="254" spans="1:4" s="48" customFormat="1">
      <c r="A254" s="72" t="str">
        <f>'Ref2'!I254</f>
        <v>E3435</v>
      </c>
      <c r="B254" s="72" t="str">
        <f>INDEX('Ref1'!$E:$E,MATCH($A254,'Ref1'!$A:$A,0))</f>
        <v>South Staffordshire</v>
      </c>
      <c r="C254" s="72" t="str">
        <f>INDEX('Ref2'!$E:$E,MATCH($A254,'Ref2'!$A:$A,0))</f>
        <v>No</v>
      </c>
      <c r="D254" s="73"/>
    </row>
    <row r="255" spans="1:4" s="48" customFormat="1">
      <c r="A255" s="72" t="str">
        <f>'Ref2'!I255</f>
        <v>E4504</v>
      </c>
      <c r="B255" s="72" t="str">
        <f>INDEX('Ref1'!$E:$E,MATCH($A255,'Ref1'!$A:$A,0))</f>
        <v>South Tyneside</v>
      </c>
      <c r="C255" s="72" t="str">
        <f>INDEX('Ref2'!$E:$E,MATCH($A255,'Ref2'!$A:$A,0))</f>
        <v>No</v>
      </c>
      <c r="D255" s="73"/>
    </row>
    <row r="256" spans="1:4" s="48" customFormat="1">
      <c r="A256" s="72" t="str">
        <f>'Ref2'!I256</f>
        <v>E1702</v>
      </c>
      <c r="B256" s="72" t="str">
        <f>INDEX('Ref1'!$E:$E,MATCH($A256,'Ref1'!$A:$A,0))</f>
        <v>Southampton</v>
      </c>
      <c r="C256" s="72" t="str">
        <f>INDEX('Ref2'!$E:$E,MATCH($A256,'Ref2'!$A:$A,0))</f>
        <v>No</v>
      </c>
      <c r="D256" s="73"/>
    </row>
    <row r="257" spans="1:4" s="48" customFormat="1">
      <c r="A257" s="72" t="str">
        <f>'Ref2'!I257</f>
        <v>E1501</v>
      </c>
      <c r="B257" s="72" t="str">
        <f>INDEX('Ref1'!$E:$E,MATCH($A257,'Ref1'!$A:$A,0))</f>
        <v>Southend-on-Sea</v>
      </c>
      <c r="C257" s="72" t="str">
        <f>INDEX('Ref2'!$E:$E,MATCH($A257,'Ref2'!$A:$A,0))</f>
        <v>No</v>
      </c>
      <c r="D257" s="73"/>
    </row>
    <row r="258" spans="1:4" s="48" customFormat="1">
      <c r="A258" s="72" t="str">
        <f>'Ref2'!I258</f>
        <v>E5019</v>
      </c>
      <c r="B258" s="72" t="str">
        <f>INDEX('Ref1'!$E:$E,MATCH($A258,'Ref1'!$A:$A,0))</f>
        <v>Southwark</v>
      </c>
      <c r="C258" s="72" t="str">
        <f>INDEX('Ref2'!$E:$E,MATCH($A258,'Ref2'!$A:$A,0))</f>
        <v>No</v>
      </c>
      <c r="D258" s="73"/>
    </row>
    <row r="259" spans="1:4" s="48" customFormat="1">
      <c r="A259" s="72" t="str">
        <f>'Ref2'!I259</f>
        <v>E3637</v>
      </c>
      <c r="B259" s="72" t="str">
        <f>INDEX('Ref1'!$E:$E,MATCH($A259,'Ref1'!$A:$A,0))</f>
        <v>Spelthorne</v>
      </c>
      <c r="C259" s="72" t="str">
        <f>INDEX('Ref2'!$E:$E,MATCH($A259,'Ref2'!$A:$A,0))</f>
        <v>No</v>
      </c>
      <c r="D259" s="73"/>
    </row>
    <row r="260" spans="1:4" s="48" customFormat="1">
      <c r="A260" s="72" t="str">
        <f>'Ref2'!I260</f>
        <v>E1936</v>
      </c>
      <c r="B260" s="72" t="str">
        <f>INDEX('Ref1'!$E:$E,MATCH($A260,'Ref1'!$A:$A,0))</f>
        <v>St Albans</v>
      </c>
      <c r="C260" s="72" t="str">
        <f>INDEX('Ref2'!$E:$E,MATCH($A260,'Ref2'!$A:$A,0))</f>
        <v>No</v>
      </c>
      <c r="D260" s="73"/>
    </row>
    <row r="261" spans="1:4" s="48" customFormat="1">
      <c r="A261" s="72" t="str">
        <f>'Ref2'!I261</f>
        <v>E3535</v>
      </c>
      <c r="B261" s="72" t="str">
        <f>INDEX('Ref1'!$E:$E,MATCH($A261,'Ref1'!$A:$A,0))</f>
        <v>St Edmundsbury</v>
      </c>
      <c r="C261" s="72" t="str">
        <f>INDEX('Ref2'!$E:$E,MATCH($A261,'Ref2'!$A:$A,0))</f>
        <v>No</v>
      </c>
      <c r="D261" s="73"/>
    </row>
    <row r="262" spans="1:4" s="48" customFormat="1">
      <c r="A262" s="72" t="str">
        <f>'Ref2'!I262</f>
        <v>E4303</v>
      </c>
      <c r="B262" s="72" t="str">
        <f>INDEX('Ref1'!$E:$E,MATCH($A262,'Ref1'!$A:$A,0))</f>
        <v>St Helens</v>
      </c>
      <c r="C262" s="72" t="str">
        <f>INDEX('Ref2'!$E:$E,MATCH($A262,'Ref2'!$A:$A,0))</f>
        <v>No</v>
      </c>
      <c r="D262" s="73"/>
    </row>
    <row r="263" spans="1:4" s="48" customFormat="1">
      <c r="A263" s="72" t="str">
        <f>'Ref2'!I263</f>
        <v>E3436</v>
      </c>
      <c r="B263" s="72" t="str">
        <f>INDEX('Ref1'!$E:$E,MATCH($A263,'Ref1'!$A:$A,0))</f>
        <v>Stafford</v>
      </c>
      <c r="C263" s="72" t="str">
        <f>INDEX('Ref2'!$E:$E,MATCH($A263,'Ref2'!$A:$A,0))</f>
        <v>No</v>
      </c>
      <c r="D263" s="73"/>
    </row>
    <row r="264" spans="1:4" s="48" customFormat="1">
      <c r="A264" s="72" t="str">
        <f>'Ref2'!I264</f>
        <v>E3437</v>
      </c>
      <c r="B264" s="72" t="str">
        <f>INDEX('Ref1'!$E:$E,MATCH($A264,'Ref1'!$A:$A,0))</f>
        <v>Staffordshire Moorlands</v>
      </c>
      <c r="C264" s="72" t="str">
        <f>INDEX('Ref2'!$E:$E,MATCH($A264,'Ref2'!$A:$A,0))</f>
        <v>No</v>
      </c>
      <c r="D264" s="73"/>
    </row>
    <row r="265" spans="1:4" s="48" customFormat="1">
      <c r="A265" s="72" t="str">
        <f>'Ref2'!I265</f>
        <v>E1937</v>
      </c>
      <c r="B265" s="72" t="str">
        <f>INDEX('Ref1'!$E:$E,MATCH($A265,'Ref1'!$A:$A,0))</f>
        <v>Stevenage</v>
      </c>
      <c r="C265" s="72" t="str">
        <f>INDEX('Ref2'!$E:$E,MATCH($A265,'Ref2'!$A:$A,0))</f>
        <v>No</v>
      </c>
      <c r="D265" s="73"/>
    </row>
    <row r="266" spans="1:4" s="48" customFormat="1">
      <c r="A266" s="72" t="str">
        <f>'Ref2'!I266</f>
        <v>E4207</v>
      </c>
      <c r="B266" s="72" t="str">
        <f>INDEX('Ref1'!$E:$E,MATCH($A266,'Ref1'!$A:$A,0))</f>
        <v>Stockport</v>
      </c>
      <c r="C266" s="72" t="str">
        <f>INDEX('Ref2'!$E:$E,MATCH($A266,'Ref2'!$A:$A,0))</f>
        <v>No</v>
      </c>
      <c r="D266" s="73"/>
    </row>
    <row r="267" spans="1:4" s="48" customFormat="1">
      <c r="A267" s="72" t="str">
        <f>'Ref2'!I267</f>
        <v>E0704</v>
      </c>
      <c r="B267" s="72" t="str">
        <f>INDEX('Ref1'!$E:$E,MATCH($A267,'Ref1'!$A:$A,0))</f>
        <v>Stockton-on-Tees</v>
      </c>
      <c r="C267" s="72" t="str">
        <f>INDEX('Ref2'!$E:$E,MATCH($A267,'Ref2'!$A:$A,0))</f>
        <v>No</v>
      </c>
      <c r="D267" s="73"/>
    </row>
    <row r="268" spans="1:4" s="48" customFormat="1">
      <c r="A268" s="72" t="str">
        <f>'Ref2'!I268</f>
        <v>E3401</v>
      </c>
      <c r="B268" s="72" t="str">
        <f>INDEX('Ref1'!$E:$E,MATCH($A268,'Ref1'!$A:$A,0))</f>
        <v>Stoke-on-Trent</v>
      </c>
      <c r="C268" s="72" t="str">
        <f>INDEX('Ref2'!$E:$E,MATCH($A268,'Ref2'!$A:$A,0))</f>
        <v>No</v>
      </c>
      <c r="D268" s="73"/>
    </row>
    <row r="269" spans="1:4" s="48" customFormat="1">
      <c r="A269" s="72" t="str">
        <f>'Ref2'!I269</f>
        <v>E3734</v>
      </c>
      <c r="B269" s="72" t="str">
        <f>INDEX('Ref1'!$E:$E,MATCH($A269,'Ref1'!$A:$A,0))</f>
        <v>Stratford-on-Avon</v>
      </c>
      <c r="C269" s="72" t="str">
        <f>INDEX('Ref2'!$E:$E,MATCH($A269,'Ref2'!$A:$A,0))</f>
        <v>No</v>
      </c>
      <c r="D269" s="73"/>
    </row>
    <row r="270" spans="1:4" s="48" customFormat="1">
      <c r="A270" s="72" t="str">
        <f>'Ref2'!I270</f>
        <v>E1635</v>
      </c>
      <c r="B270" s="72" t="str">
        <f>INDEX('Ref1'!$E:$E,MATCH($A270,'Ref1'!$A:$A,0))</f>
        <v>Stroud</v>
      </c>
      <c r="C270" s="72" t="str">
        <f>INDEX('Ref2'!$E:$E,MATCH($A270,'Ref2'!$A:$A,0))</f>
        <v>No</v>
      </c>
      <c r="D270" s="73"/>
    </row>
    <row r="271" spans="1:4" s="48" customFormat="1">
      <c r="A271" s="72" t="str">
        <f>'Ref2'!I271</f>
        <v>E3536</v>
      </c>
      <c r="B271" s="72" t="str">
        <f>INDEX('Ref1'!$E:$E,MATCH($A271,'Ref1'!$A:$A,0))</f>
        <v>Suffolk Coastal</v>
      </c>
      <c r="C271" s="72" t="str">
        <f>INDEX('Ref2'!$E:$E,MATCH($A271,'Ref2'!$A:$A,0))</f>
        <v>No</v>
      </c>
      <c r="D271" s="73"/>
    </row>
    <row r="272" spans="1:4" s="48" customFormat="1">
      <c r="A272" s="72" t="str">
        <f>'Ref2'!I272</f>
        <v>E4505</v>
      </c>
      <c r="B272" s="72" t="str">
        <f>INDEX('Ref1'!$E:$E,MATCH($A272,'Ref1'!$A:$A,0))</f>
        <v>Sunderland</v>
      </c>
      <c r="C272" s="72" t="str">
        <f>INDEX('Ref2'!$E:$E,MATCH($A272,'Ref2'!$A:$A,0))</f>
        <v>No</v>
      </c>
      <c r="D272" s="73"/>
    </row>
    <row r="273" spans="1:4" s="48" customFormat="1">
      <c r="A273" s="72" t="str">
        <f>'Ref2'!I273</f>
        <v>E3638</v>
      </c>
      <c r="B273" s="72" t="str">
        <f>INDEX('Ref1'!$E:$E,MATCH($A273,'Ref1'!$A:$A,0))</f>
        <v>Surrey Heath</v>
      </c>
      <c r="C273" s="72" t="str">
        <f>INDEX('Ref2'!$E:$E,MATCH($A273,'Ref2'!$A:$A,0))</f>
        <v>No</v>
      </c>
      <c r="D273" s="73"/>
    </row>
    <row r="274" spans="1:4" s="48" customFormat="1">
      <c r="A274" s="72" t="str">
        <f>'Ref2'!I274</f>
        <v>E5048</v>
      </c>
      <c r="B274" s="72" t="str">
        <f>INDEX('Ref1'!$E:$E,MATCH($A274,'Ref1'!$A:$A,0))</f>
        <v>Sutton</v>
      </c>
      <c r="C274" s="72" t="str">
        <f>INDEX('Ref2'!$E:$E,MATCH($A274,'Ref2'!$A:$A,0))</f>
        <v>No</v>
      </c>
      <c r="D274" s="73"/>
    </row>
    <row r="275" spans="1:4" s="48" customFormat="1">
      <c r="A275" s="72" t="str">
        <f>'Ref2'!I275</f>
        <v>E2241</v>
      </c>
      <c r="B275" s="72" t="str">
        <f>INDEX('Ref1'!$E:$E,MATCH($A275,'Ref1'!$A:$A,0))</f>
        <v>Swale</v>
      </c>
      <c r="C275" s="72" t="str">
        <f>INDEX('Ref2'!$E:$E,MATCH($A275,'Ref2'!$A:$A,0))</f>
        <v>No</v>
      </c>
      <c r="D275" s="73"/>
    </row>
    <row r="276" spans="1:4" s="48" customFormat="1">
      <c r="A276" s="72" t="str">
        <f>'Ref2'!I276</f>
        <v>E3901</v>
      </c>
      <c r="B276" s="72" t="str">
        <f>INDEX('Ref1'!$E:$E,MATCH($A276,'Ref1'!$A:$A,0))</f>
        <v>Swindon</v>
      </c>
      <c r="C276" s="72" t="str">
        <f>INDEX('Ref2'!$E:$E,MATCH($A276,'Ref2'!$A:$A,0))</f>
        <v>No</v>
      </c>
      <c r="D276" s="73"/>
    </row>
    <row r="277" spans="1:4" s="48" customFormat="1">
      <c r="A277" s="72" t="str">
        <f>'Ref2'!I277</f>
        <v>E4208</v>
      </c>
      <c r="B277" s="72" t="str">
        <f>INDEX('Ref1'!$E:$E,MATCH($A277,'Ref1'!$A:$A,0))</f>
        <v>Tameside</v>
      </c>
      <c r="C277" s="72" t="str">
        <f>INDEX('Ref2'!$E:$E,MATCH($A277,'Ref2'!$A:$A,0))</f>
        <v>No</v>
      </c>
      <c r="D277" s="73"/>
    </row>
    <row r="278" spans="1:4" s="48" customFormat="1">
      <c r="A278" s="72" t="str">
        <f>'Ref2'!I278</f>
        <v>E3439</v>
      </c>
      <c r="B278" s="72" t="str">
        <f>INDEX('Ref1'!$E:$E,MATCH($A278,'Ref1'!$A:$A,0))</f>
        <v>Tamworth</v>
      </c>
      <c r="C278" s="72" t="str">
        <f>INDEX('Ref2'!$E:$E,MATCH($A278,'Ref2'!$A:$A,0))</f>
        <v>No</v>
      </c>
      <c r="D278" s="73"/>
    </row>
    <row r="279" spans="1:4" s="48" customFormat="1">
      <c r="A279" s="72" t="str">
        <f>'Ref2'!I279</f>
        <v>E3639</v>
      </c>
      <c r="B279" s="72" t="str">
        <f>INDEX('Ref1'!$E:$E,MATCH($A279,'Ref1'!$A:$A,0))</f>
        <v>Tandridge</v>
      </c>
      <c r="C279" s="72" t="str">
        <f>INDEX('Ref2'!$E:$E,MATCH($A279,'Ref2'!$A:$A,0))</f>
        <v>No</v>
      </c>
      <c r="D279" s="73"/>
    </row>
    <row r="280" spans="1:4" s="48" customFormat="1">
      <c r="A280" s="72" t="str">
        <f>'Ref2'!I280</f>
        <v>E3333</v>
      </c>
      <c r="B280" s="72" t="str">
        <f>INDEX('Ref1'!$E:$E,MATCH($A280,'Ref1'!$A:$A,0))</f>
        <v>Taunton Deane</v>
      </c>
      <c r="C280" s="72" t="str">
        <f>INDEX('Ref2'!$E:$E,MATCH($A280,'Ref2'!$A:$A,0))</f>
        <v>No</v>
      </c>
      <c r="D280" s="73"/>
    </row>
    <row r="281" spans="1:4" s="48" customFormat="1">
      <c r="A281" s="72" t="str">
        <f>'Ref2'!I281</f>
        <v>E1137</v>
      </c>
      <c r="B281" s="72" t="str">
        <f>INDEX('Ref1'!$E:$E,MATCH($A281,'Ref1'!$A:$A,0))</f>
        <v>Teignbridge</v>
      </c>
      <c r="C281" s="72" t="str">
        <f>INDEX('Ref2'!$E:$E,MATCH($A281,'Ref2'!$A:$A,0))</f>
        <v>No</v>
      </c>
      <c r="D281" s="73"/>
    </row>
    <row r="282" spans="1:4" s="48" customFormat="1">
      <c r="A282" s="72" t="str">
        <f>'Ref2'!I282</f>
        <v>E3201</v>
      </c>
      <c r="B282" s="72" t="str">
        <f>INDEX('Ref1'!$E:$E,MATCH($A282,'Ref1'!$A:$A,0))</f>
        <v>Telford and the Wrekin</v>
      </c>
      <c r="C282" s="72" t="str">
        <f>INDEX('Ref2'!$E:$E,MATCH($A282,'Ref2'!$A:$A,0))</f>
        <v>No</v>
      </c>
      <c r="D282" s="73"/>
    </row>
    <row r="283" spans="1:4" s="48" customFormat="1">
      <c r="A283" s="72" t="str">
        <f>'Ref2'!I283</f>
        <v>E1542</v>
      </c>
      <c r="B283" s="72" t="str">
        <f>INDEX('Ref1'!$E:$E,MATCH($A283,'Ref1'!$A:$A,0))</f>
        <v>Tendring</v>
      </c>
      <c r="C283" s="72" t="str">
        <f>INDEX('Ref2'!$E:$E,MATCH($A283,'Ref2'!$A:$A,0))</f>
        <v>No</v>
      </c>
      <c r="D283" s="73"/>
    </row>
    <row r="284" spans="1:4" s="48" customFormat="1">
      <c r="A284" s="72" t="str">
        <f>'Ref2'!I284</f>
        <v>E1742</v>
      </c>
      <c r="B284" s="72" t="str">
        <f>INDEX('Ref1'!$E:$E,MATCH($A284,'Ref1'!$A:$A,0))</f>
        <v>Test Valley</v>
      </c>
      <c r="C284" s="72" t="str">
        <f>INDEX('Ref2'!$E:$E,MATCH($A284,'Ref2'!$A:$A,0))</f>
        <v>No</v>
      </c>
      <c r="D284" s="73"/>
    </row>
    <row r="285" spans="1:4" s="48" customFormat="1">
      <c r="A285" s="72" t="str">
        <f>'Ref2'!I285</f>
        <v>E1636</v>
      </c>
      <c r="B285" s="72" t="str">
        <f>INDEX('Ref1'!$E:$E,MATCH($A285,'Ref1'!$A:$A,0))</f>
        <v>Tewkesbury</v>
      </c>
      <c r="C285" s="72" t="str">
        <f>INDEX('Ref2'!$E:$E,MATCH($A285,'Ref2'!$A:$A,0))</f>
        <v>No</v>
      </c>
      <c r="D285" s="73"/>
    </row>
    <row r="286" spans="1:4" s="48" customFormat="1">
      <c r="A286" s="72" t="str">
        <f>'Ref2'!I286</f>
        <v>E2242</v>
      </c>
      <c r="B286" s="72" t="str">
        <f>INDEX('Ref1'!$E:$E,MATCH($A286,'Ref1'!$A:$A,0))</f>
        <v>Thanet</v>
      </c>
      <c r="C286" s="72" t="str">
        <f>INDEX('Ref2'!$E:$E,MATCH($A286,'Ref2'!$A:$A,0))</f>
        <v>No</v>
      </c>
      <c r="D286" s="73"/>
    </row>
    <row r="287" spans="1:4" s="48" customFormat="1">
      <c r="A287" s="72" t="str">
        <f>'Ref2'!I287</f>
        <v>E1938</v>
      </c>
      <c r="B287" s="72" t="str">
        <f>INDEX('Ref1'!$E:$E,MATCH($A287,'Ref1'!$A:$A,0))</f>
        <v>Three Rivers</v>
      </c>
      <c r="C287" s="72" t="str">
        <f>INDEX('Ref2'!$E:$E,MATCH($A287,'Ref2'!$A:$A,0))</f>
        <v>No</v>
      </c>
      <c r="D287" s="73"/>
    </row>
    <row r="288" spans="1:4" s="48" customFormat="1">
      <c r="A288" s="72" t="str">
        <f>'Ref2'!I288</f>
        <v>E1502</v>
      </c>
      <c r="B288" s="72" t="str">
        <f>INDEX('Ref1'!$E:$E,MATCH($A288,'Ref1'!$A:$A,0))</f>
        <v>Thurrock</v>
      </c>
      <c r="C288" s="72" t="str">
        <f>INDEX('Ref2'!$E:$E,MATCH($A288,'Ref2'!$A:$A,0))</f>
        <v>No</v>
      </c>
      <c r="D288" s="73"/>
    </row>
    <row r="289" spans="1:4" s="48" customFormat="1">
      <c r="A289" s="72" t="str">
        <f>'Ref2'!I289</f>
        <v>E2243</v>
      </c>
      <c r="B289" s="72" t="str">
        <f>INDEX('Ref1'!$E:$E,MATCH($A289,'Ref1'!$A:$A,0))</f>
        <v>Tonbridge and Malling</v>
      </c>
      <c r="C289" s="72" t="str">
        <f>INDEX('Ref2'!$E:$E,MATCH($A289,'Ref2'!$A:$A,0))</f>
        <v>No</v>
      </c>
      <c r="D289" s="73"/>
    </row>
    <row r="290" spans="1:4" s="48" customFormat="1">
      <c r="A290" s="72" t="str">
        <f>'Ref2'!I290</f>
        <v>E1102</v>
      </c>
      <c r="B290" s="72" t="str">
        <f>INDEX('Ref1'!$E:$E,MATCH($A290,'Ref1'!$A:$A,0))</f>
        <v>Torbay</v>
      </c>
      <c r="C290" s="72" t="str">
        <f>INDEX('Ref2'!$E:$E,MATCH($A290,'Ref2'!$A:$A,0))</f>
        <v>No</v>
      </c>
      <c r="D290" s="73"/>
    </row>
    <row r="291" spans="1:4" s="48" customFormat="1">
      <c r="A291" s="72" t="str">
        <f>'Ref2'!I291</f>
        <v>E1139</v>
      </c>
      <c r="B291" s="72" t="str">
        <f>INDEX('Ref1'!$E:$E,MATCH($A291,'Ref1'!$A:$A,0))</f>
        <v>Torridge</v>
      </c>
      <c r="C291" s="72" t="str">
        <f>INDEX('Ref2'!$E:$E,MATCH($A291,'Ref2'!$A:$A,0))</f>
        <v>No</v>
      </c>
      <c r="D291" s="73"/>
    </row>
    <row r="292" spans="1:4" s="48" customFormat="1">
      <c r="A292" s="72" t="str">
        <f>'Ref2'!I292</f>
        <v>E5020</v>
      </c>
      <c r="B292" s="72" t="str">
        <f>INDEX('Ref1'!$E:$E,MATCH($A292,'Ref1'!$A:$A,0))</f>
        <v>Tower Hamlets</v>
      </c>
      <c r="C292" s="72" t="str">
        <f>INDEX('Ref2'!$E:$E,MATCH($A292,'Ref2'!$A:$A,0))</f>
        <v>No</v>
      </c>
      <c r="D292" s="73"/>
    </row>
    <row r="293" spans="1:4" s="48" customFormat="1">
      <c r="A293" s="72" t="str">
        <f>'Ref2'!I293</f>
        <v>E4209</v>
      </c>
      <c r="B293" s="72" t="str">
        <f>INDEX('Ref1'!$E:$E,MATCH($A293,'Ref1'!$A:$A,0))</f>
        <v>Trafford</v>
      </c>
      <c r="C293" s="72" t="str">
        <f>INDEX('Ref2'!$E:$E,MATCH($A293,'Ref2'!$A:$A,0))</f>
        <v>No</v>
      </c>
      <c r="D293" s="73"/>
    </row>
    <row r="294" spans="1:4" s="48" customFormat="1">
      <c r="A294" s="72" t="str">
        <f>'Ref2'!I294</f>
        <v>E2244</v>
      </c>
      <c r="B294" s="72" t="str">
        <f>INDEX('Ref1'!$E:$E,MATCH($A294,'Ref1'!$A:$A,0))</f>
        <v>Tunbridge Wells</v>
      </c>
      <c r="C294" s="72" t="str">
        <f>INDEX('Ref2'!$E:$E,MATCH($A294,'Ref2'!$A:$A,0))</f>
        <v>No</v>
      </c>
      <c r="D294" s="73"/>
    </row>
    <row r="295" spans="1:4" s="48" customFormat="1">
      <c r="A295" s="72" t="str">
        <f>'Ref2'!I295</f>
        <v>E1544</v>
      </c>
      <c r="B295" s="72" t="str">
        <f>INDEX('Ref1'!$E:$E,MATCH($A295,'Ref1'!$A:$A,0))</f>
        <v>Uttlesford</v>
      </c>
      <c r="C295" s="72" t="str">
        <f>INDEX('Ref2'!$E:$E,MATCH($A295,'Ref2'!$A:$A,0))</f>
        <v>No</v>
      </c>
      <c r="D295" s="73"/>
    </row>
    <row r="296" spans="1:4" s="48" customFormat="1">
      <c r="A296" s="72" t="str">
        <f>'Ref2'!I296</f>
        <v>E3134</v>
      </c>
      <c r="B296" s="72" t="str">
        <f>INDEX('Ref1'!$E:$E,MATCH($A296,'Ref1'!$A:$A,0))</f>
        <v>Vale of White Horse</v>
      </c>
      <c r="C296" s="72" t="str">
        <f>INDEX('Ref2'!$E:$E,MATCH($A296,'Ref2'!$A:$A,0))</f>
        <v>No</v>
      </c>
      <c r="D296" s="73"/>
    </row>
    <row r="297" spans="1:4" s="48" customFormat="1">
      <c r="A297" s="72" t="str">
        <f>'Ref2'!I297</f>
        <v>E4705</v>
      </c>
      <c r="B297" s="72" t="str">
        <f>INDEX('Ref1'!$E:$E,MATCH($A297,'Ref1'!$A:$A,0))</f>
        <v>Wakefield</v>
      </c>
      <c r="C297" s="72" t="str">
        <f>INDEX('Ref2'!$E:$E,MATCH($A297,'Ref2'!$A:$A,0))</f>
        <v>No</v>
      </c>
      <c r="D297" s="73"/>
    </row>
    <row r="298" spans="1:4" s="48" customFormat="1">
      <c r="A298" s="72" t="str">
        <f>'Ref2'!I298</f>
        <v>E4606</v>
      </c>
      <c r="B298" s="72" t="str">
        <f>INDEX('Ref1'!$E:$E,MATCH($A298,'Ref1'!$A:$A,0))</f>
        <v>Walsall</v>
      </c>
      <c r="C298" s="72" t="str">
        <f>INDEX('Ref2'!$E:$E,MATCH($A298,'Ref2'!$A:$A,0))</f>
        <v>No</v>
      </c>
      <c r="D298" s="73"/>
    </row>
    <row r="299" spans="1:4" s="48" customFormat="1">
      <c r="A299" s="72" t="str">
        <f>'Ref2'!I299</f>
        <v>E5049</v>
      </c>
      <c r="B299" s="72" t="str">
        <f>INDEX('Ref1'!$E:$E,MATCH($A299,'Ref1'!$A:$A,0))</f>
        <v>Waltham Forest</v>
      </c>
      <c r="C299" s="72" t="str">
        <f>INDEX('Ref2'!$E:$E,MATCH($A299,'Ref2'!$A:$A,0))</f>
        <v>No</v>
      </c>
      <c r="D299" s="73"/>
    </row>
    <row r="300" spans="1:4" s="48" customFormat="1">
      <c r="A300" s="72" t="str">
        <f>'Ref2'!I300</f>
        <v>E5021</v>
      </c>
      <c r="B300" s="72" t="str">
        <f>INDEX('Ref1'!$E:$E,MATCH($A300,'Ref1'!$A:$A,0))</f>
        <v>Wandsworth</v>
      </c>
      <c r="C300" s="72" t="str">
        <f>INDEX('Ref2'!$E:$E,MATCH($A300,'Ref2'!$A:$A,0))</f>
        <v>No</v>
      </c>
      <c r="D300" s="73"/>
    </row>
    <row r="301" spans="1:4" s="48" customFormat="1">
      <c r="A301" s="72" t="str">
        <f>'Ref2'!I301</f>
        <v>E0602</v>
      </c>
      <c r="B301" s="72" t="str">
        <f>INDEX('Ref1'!$E:$E,MATCH($A301,'Ref1'!$A:$A,0))</f>
        <v>Warrington</v>
      </c>
      <c r="C301" s="72" t="str">
        <f>INDEX('Ref2'!$E:$E,MATCH($A301,'Ref2'!$A:$A,0))</f>
        <v>No</v>
      </c>
      <c r="D301" s="73"/>
    </row>
    <row r="302" spans="1:4" s="48" customFormat="1">
      <c r="A302" s="72" t="str">
        <f>'Ref2'!I302</f>
        <v>E3735</v>
      </c>
      <c r="B302" s="72" t="str">
        <f>INDEX('Ref1'!$E:$E,MATCH($A302,'Ref1'!$A:$A,0))</f>
        <v>Warwick</v>
      </c>
      <c r="C302" s="72" t="str">
        <f>INDEX('Ref2'!$E:$E,MATCH($A302,'Ref2'!$A:$A,0))</f>
        <v>No</v>
      </c>
      <c r="D302" s="73"/>
    </row>
    <row r="303" spans="1:4" s="48" customFormat="1">
      <c r="A303" s="72" t="str">
        <f>'Ref2'!I303</f>
        <v>E1939</v>
      </c>
      <c r="B303" s="72" t="str">
        <f>INDEX('Ref1'!$E:$E,MATCH($A303,'Ref1'!$A:$A,0))</f>
        <v>Watford</v>
      </c>
      <c r="C303" s="72" t="str">
        <f>INDEX('Ref2'!$E:$E,MATCH($A303,'Ref2'!$A:$A,0))</f>
        <v>No</v>
      </c>
      <c r="D303" s="73"/>
    </row>
    <row r="304" spans="1:4" s="48" customFormat="1">
      <c r="A304" s="72" t="str">
        <f>'Ref2'!I304</f>
        <v>E3537</v>
      </c>
      <c r="B304" s="72" t="str">
        <f>INDEX('Ref1'!$E:$E,MATCH($A304,'Ref1'!$A:$A,0))</f>
        <v>Waveney</v>
      </c>
      <c r="C304" s="72" t="str">
        <f>INDEX('Ref2'!$E:$E,MATCH($A304,'Ref2'!$A:$A,0))</f>
        <v>No</v>
      </c>
      <c r="D304" s="73"/>
    </row>
    <row r="305" spans="1:4" s="48" customFormat="1">
      <c r="A305" s="72" t="str">
        <f>'Ref2'!I305</f>
        <v>E3640</v>
      </c>
      <c r="B305" s="72" t="str">
        <f>INDEX('Ref1'!$E:$E,MATCH($A305,'Ref1'!$A:$A,0))</f>
        <v>Waverley</v>
      </c>
      <c r="C305" s="72" t="str">
        <f>INDEX('Ref2'!$E:$E,MATCH($A305,'Ref2'!$A:$A,0))</f>
        <v>No</v>
      </c>
      <c r="D305" s="73"/>
    </row>
    <row r="306" spans="1:4" s="48" customFormat="1">
      <c r="A306" s="72" t="str">
        <f>'Ref2'!I306</f>
        <v>E1437</v>
      </c>
      <c r="B306" s="72" t="str">
        <f>INDEX('Ref1'!$E:$E,MATCH($A306,'Ref1'!$A:$A,0))</f>
        <v>Wealden</v>
      </c>
      <c r="C306" s="72" t="str">
        <f>INDEX('Ref2'!$E:$E,MATCH($A306,'Ref2'!$A:$A,0))</f>
        <v>No</v>
      </c>
      <c r="D306" s="73"/>
    </row>
    <row r="307" spans="1:4" s="48" customFormat="1">
      <c r="A307" s="72" t="str">
        <f>'Ref2'!I307</f>
        <v>E2837</v>
      </c>
      <c r="B307" s="72" t="str">
        <f>INDEX('Ref1'!$E:$E,MATCH($A307,'Ref1'!$A:$A,0))</f>
        <v>Wellingborough</v>
      </c>
      <c r="C307" s="72" t="str">
        <f>INDEX('Ref2'!$E:$E,MATCH($A307,'Ref2'!$A:$A,0))</f>
        <v>No</v>
      </c>
      <c r="D307" s="73"/>
    </row>
    <row r="308" spans="1:4" s="48" customFormat="1">
      <c r="A308" s="72" t="str">
        <f>'Ref2'!I308</f>
        <v>E1940</v>
      </c>
      <c r="B308" s="72" t="str">
        <f>INDEX('Ref1'!$E:$E,MATCH($A308,'Ref1'!$A:$A,0))</f>
        <v>Welwyn Hatfield</v>
      </c>
      <c r="C308" s="72" t="str">
        <f>INDEX('Ref2'!$E:$E,MATCH($A308,'Ref2'!$A:$A,0))</f>
        <v>No</v>
      </c>
      <c r="D308" s="73"/>
    </row>
    <row r="309" spans="1:4" s="48" customFormat="1">
      <c r="A309" s="72" t="str">
        <f>'Ref2'!I309</f>
        <v>E0302</v>
      </c>
      <c r="B309" s="72" t="str">
        <f>INDEX('Ref1'!$E:$E,MATCH($A309,'Ref1'!$A:$A,0))</f>
        <v>West Berkshire</v>
      </c>
      <c r="C309" s="72" t="str">
        <f>INDEX('Ref2'!$E:$E,MATCH($A309,'Ref2'!$A:$A,0))</f>
        <v>No</v>
      </c>
      <c r="D309" s="73"/>
    </row>
    <row r="310" spans="1:4" s="48" customFormat="1">
      <c r="A310" s="72" t="str">
        <f>'Ref2'!I310</f>
        <v>E1140</v>
      </c>
      <c r="B310" s="72" t="str">
        <f>INDEX('Ref1'!$E:$E,MATCH($A310,'Ref1'!$A:$A,0))</f>
        <v>West Devon</v>
      </c>
      <c r="C310" s="72" t="str">
        <f>INDEX('Ref2'!$E:$E,MATCH($A310,'Ref2'!$A:$A,0))</f>
        <v>No</v>
      </c>
      <c r="D310" s="73"/>
    </row>
    <row r="311" spans="1:4" s="48" customFormat="1">
      <c r="A311" s="72" t="str">
        <f>'Ref2'!I311</f>
        <v>E1237</v>
      </c>
      <c r="B311" s="72" t="str">
        <f>INDEX('Ref1'!$E:$E,MATCH($A311,'Ref1'!$A:$A,0))</f>
        <v>West Dorset</v>
      </c>
      <c r="C311" s="72" t="str">
        <f>INDEX('Ref2'!$E:$E,MATCH($A311,'Ref2'!$A:$A,0))</f>
        <v>No</v>
      </c>
      <c r="D311" s="73"/>
    </row>
    <row r="312" spans="1:4" s="48" customFormat="1">
      <c r="A312" s="72" t="str">
        <f>'Ref2'!I312</f>
        <v>E2343</v>
      </c>
      <c r="B312" s="72" t="str">
        <f>INDEX('Ref1'!$E:$E,MATCH($A312,'Ref1'!$A:$A,0))</f>
        <v>West Lancashire</v>
      </c>
      <c r="C312" s="72" t="str">
        <f>INDEX('Ref2'!$E:$E,MATCH($A312,'Ref2'!$A:$A,0))</f>
        <v>No</v>
      </c>
      <c r="D312" s="73"/>
    </row>
    <row r="313" spans="1:4" s="48" customFormat="1">
      <c r="A313" s="72" t="str">
        <f>'Ref2'!I313</f>
        <v>E2537</v>
      </c>
      <c r="B313" s="72" t="str">
        <f>INDEX('Ref1'!$E:$E,MATCH($A313,'Ref1'!$A:$A,0))</f>
        <v>West Lindsey</v>
      </c>
      <c r="C313" s="72" t="str">
        <f>INDEX('Ref2'!$E:$E,MATCH($A313,'Ref2'!$A:$A,0))</f>
        <v>No</v>
      </c>
      <c r="D313" s="73"/>
    </row>
    <row r="314" spans="1:4" s="48" customFormat="1">
      <c r="A314" s="72" t="str">
        <f>'Ref2'!I314</f>
        <v>E3135</v>
      </c>
      <c r="B314" s="72" t="str">
        <f>INDEX('Ref1'!$E:$E,MATCH($A314,'Ref1'!$A:$A,0))</f>
        <v>West Oxfordshire</v>
      </c>
      <c r="C314" s="72" t="str">
        <f>INDEX('Ref2'!$E:$E,MATCH($A314,'Ref2'!$A:$A,0))</f>
        <v>No</v>
      </c>
      <c r="D314" s="73"/>
    </row>
    <row r="315" spans="1:4" s="48" customFormat="1">
      <c r="A315" s="72" t="str">
        <f>'Ref2'!I315</f>
        <v>E3335</v>
      </c>
      <c r="B315" s="72" t="str">
        <f>INDEX('Ref1'!$E:$E,MATCH($A315,'Ref1'!$A:$A,0))</f>
        <v>West Somerset</v>
      </c>
      <c r="C315" s="72" t="str">
        <f>INDEX('Ref2'!$E:$E,MATCH($A315,'Ref2'!$A:$A,0))</f>
        <v>No</v>
      </c>
      <c r="D315" s="73"/>
    </row>
    <row r="316" spans="1:4" s="48" customFormat="1">
      <c r="A316" s="72" t="str">
        <f>'Ref2'!I316</f>
        <v>E5022</v>
      </c>
      <c r="B316" s="72" t="str">
        <f>INDEX('Ref1'!$E:$E,MATCH($A316,'Ref1'!$A:$A,0))</f>
        <v>Westminster</v>
      </c>
      <c r="C316" s="72" t="str">
        <f>INDEX('Ref2'!$E:$E,MATCH($A316,'Ref2'!$A:$A,0))</f>
        <v>No</v>
      </c>
      <c r="D316" s="73"/>
    </row>
    <row r="317" spans="1:4" s="48" customFormat="1">
      <c r="A317" s="72" t="str">
        <f>'Ref2'!I317</f>
        <v>E1238</v>
      </c>
      <c r="B317" s="72" t="str">
        <f>INDEX('Ref1'!$E:$E,MATCH($A317,'Ref1'!$A:$A,0))</f>
        <v>Weymouth and Portland</v>
      </c>
      <c r="C317" s="72" t="str">
        <f>INDEX('Ref2'!$E:$E,MATCH($A317,'Ref2'!$A:$A,0))</f>
        <v>No</v>
      </c>
      <c r="D317" s="73"/>
    </row>
    <row r="318" spans="1:4" s="48" customFormat="1">
      <c r="A318" s="72" t="str">
        <f>'Ref2'!I318</f>
        <v>E4210</v>
      </c>
      <c r="B318" s="72" t="str">
        <f>INDEX('Ref1'!$E:$E,MATCH($A318,'Ref1'!$A:$A,0))</f>
        <v>Wigan</v>
      </c>
      <c r="C318" s="72" t="str">
        <f>INDEX('Ref2'!$E:$E,MATCH($A318,'Ref2'!$A:$A,0))</f>
        <v>No</v>
      </c>
      <c r="D318" s="73"/>
    </row>
    <row r="319" spans="1:4" s="48" customFormat="1">
      <c r="A319" s="72" t="str">
        <f>'Ref2'!I319</f>
        <v>E3902</v>
      </c>
      <c r="B319" s="72" t="str">
        <f>INDEX('Ref1'!$E:$E,MATCH($A319,'Ref1'!$A:$A,0))</f>
        <v>Wiltshire</v>
      </c>
      <c r="C319" s="72" t="str">
        <f>INDEX('Ref2'!$E:$E,MATCH($A319,'Ref2'!$A:$A,0))</f>
        <v>No</v>
      </c>
      <c r="D319" s="73"/>
    </row>
    <row r="320" spans="1:4" s="48" customFormat="1">
      <c r="A320" s="72" t="str">
        <f>'Ref2'!I320</f>
        <v>E1743</v>
      </c>
      <c r="B320" s="72" t="str">
        <f>INDEX('Ref1'!$E:$E,MATCH($A320,'Ref1'!$A:$A,0))</f>
        <v>Winchester</v>
      </c>
      <c r="C320" s="72" t="str">
        <f>INDEX('Ref2'!$E:$E,MATCH($A320,'Ref2'!$A:$A,0))</f>
        <v>No</v>
      </c>
      <c r="D320" s="73"/>
    </row>
    <row r="321" spans="1:4" s="48" customFormat="1">
      <c r="A321" s="72" t="str">
        <f>'Ref2'!I321</f>
        <v>E0305</v>
      </c>
      <c r="B321" s="72" t="str">
        <f>INDEX('Ref1'!$E:$E,MATCH($A321,'Ref1'!$A:$A,0))</f>
        <v>Windsor and Maidenhead</v>
      </c>
      <c r="C321" s="72" t="str">
        <f>INDEX('Ref2'!$E:$E,MATCH($A321,'Ref2'!$A:$A,0))</f>
        <v>No</v>
      </c>
      <c r="D321" s="73"/>
    </row>
    <row r="322" spans="1:4" s="48" customFormat="1">
      <c r="A322" s="72" t="str">
        <f>'Ref2'!I322</f>
        <v>E4305</v>
      </c>
      <c r="B322" s="72" t="str">
        <f>INDEX('Ref1'!$E:$E,MATCH($A322,'Ref1'!$A:$A,0))</f>
        <v>Wirral</v>
      </c>
      <c r="C322" s="72" t="str">
        <f>INDEX('Ref2'!$E:$E,MATCH($A322,'Ref2'!$A:$A,0))</f>
        <v>No</v>
      </c>
      <c r="D322" s="73"/>
    </row>
    <row r="323" spans="1:4" s="48" customFormat="1">
      <c r="A323" s="72" t="str">
        <f>'Ref2'!I323</f>
        <v>E3641</v>
      </c>
      <c r="B323" s="72" t="str">
        <f>INDEX('Ref1'!$E:$E,MATCH($A323,'Ref1'!$A:$A,0))</f>
        <v>Woking</v>
      </c>
      <c r="C323" s="72" t="str">
        <f>INDEX('Ref2'!$E:$E,MATCH($A323,'Ref2'!$A:$A,0))</f>
        <v>No</v>
      </c>
      <c r="D323" s="73"/>
    </row>
    <row r="324" spans="1:4" s="48" customFormat="1">
      <c r="A324" s="72" t="str">
        <f>'Ref2'!I324</f>
        <v>E0306</v>
      </c>
      <c r="B324" s="72" t="str">
        <f>INDEX('Ref1'!$E:$E,MATCH($A324,'Ref1'!$A:$A,0))</f>
        <v>Wokingham</v>
      </c>
      <c r="C324" s="72" t="str">
        <f>INDEX('Ref2'!$E:$E,MATCH($A324,'Ref2'!$A:$A,0))</f>
        <v>No</v>
      </c>
      <c r="D324" s="73"/>
    </row>
    <row r="325" spans="1:4" s="48" customFormat="1">
      <c r="A325" s="72" t="str">
        <f>'Ref2'!I325</f>
        <v>E4607</v>
      </c>
      <c r="B325" s="72" t="str">
        <f>INDEX('Ref1'!$E:$E,MATCH($A325,'Ref1'!$A:$A,0))</f>
        <v>Wolverhampton</v>
      </c>
      <c r="C325" s="72" t="str">
        <f>INDEX('Ref2'!$E:$E,MATCH($A325,'Ref2'!$A:$A,0))</f>
        <v>No</v>
      </c>
      <c r="D325" s="73"/>
    </row>
    <row r="326" spans="1:4" s="48" customFormat="1">
      <c r="A326" s="72" t="str">
        <f>'Ref2'!I326</f>
        <v>E1837</v>
      </c>
      <c r="B326" s="72" t="str">
        <f>INDEX('Ref1'!$E:$E,MATCH($A326,'Ref1'!$A:$A,0))</f>
        <v>Worcester</v>
      </c>
      <c r="C326" s="72" t="str">
        <f>INDEX('Ref2'!$E:$E,MATCH($A326,'Ref2'!$A:$A,0))</f>
        <v>No</v>
      </c>
      <c r="D326" s="73"/>
    </row>
    <row r="327" spans="1:4" s="48" customFormat="1">
      <c r="A327" s="72" t="str">
        <f>'Ref2'!I327</f>
        <v>E3837</v>
      </c>
      <c r="B327" s="72" t="str">
        <f>INDEX('Ref1'!$E:$E,MATCH($A327,'Ref1'!$A:$A,0))</f>
        <v>Worthing</v>
      </c>
      <c r="C327" s="72" t="str">
        <f>INDEX('Ref2'!$E:$E,MATCH($A327,'Ref2'!$A:$A,0))</f>
        <v>No</v>
      </c>
      <c r="D327" s="73"/>
    </row>
    <row r="328" spans="1:4" s="48" customFormat="1">
      <c r="A328" s="72" t="str">
        <f>'Ref2'!I328</f>
        <v>E1838</v>
      </c>
      <c r="B328" s="72" t="str">
        <f>INDEX('Ref1'!$E:$E,MATCH($A328,'Ref1'!$A:$A,0))</f>
        <v>Wychavon</v>
      </c>
      <c r="C328" s="72" t="str">
        <f>INDEX('Ref2'!$E:$E,MATCH($A328,'Ref2'!$A:$A,0))</f>
        <v>No</v>
      </c>
      <c r="D328" s="73"/>
    </row>
    <row r="329" spans="1:4" s="48" customFormat="1">
      <c r="A329" s="72" t="str">
        <f>'Ref2'!I329</f>
        <v>E0435</v>
      </c>
      <c r="B329" s="72" t="str">
        <f>INDEX('Ref1'!$E:$E,MATCH($A329,'Ref1'!$A:$A,0))</f>
        <v>Wycombe</v>
      </c>
      <c r="C329" s="72" t="str">
        <f>INDEX('Ref2'!$E:$E,MATCH($A329,'Ref2'!$A:$A,0))</f>
        <v>No</v>
      </c>
      <c r="D329" s="73"/>
    </row>
    <row r="330" spans="1:4" s="48" customFormat="1">
      <c r="A330" s="72" t="str">
        <f>'Ref2'!I330</f>
        <v>E2344</v>
      </c>
      <c r="B330" s="72" t="str">
        <f>INDEX('Ref1'!$E:$E,MATCH($A330,'Ref1'!$A:$A,0))</f>
        <v>Wyre</v>
      </c>
      <c r="C330" s="72" t="str">
        <f>INDEX('Ref2'!$E:$E,MATCH($A330,'Ref2'!$A:$A,0))</f>
        <v>No</v>
      </c>
      <c r="D330" s="73"/>
    </row>
    <row r="331" spans="1:4" s="48" customFormat="1">
      <c r="A331" s="72" t="str">
        <f>'Ref2'!I331</f>
        <v>E1839</v>
      </c>
      <c r="B331" s="72" t="str">
        <f>INDEX('Ref1'!$E:$E,MATCH($A331,'Ref1'!$A:$A,0))</f>
        <v>Wyre Forest</v>
      </c>
      <c r="C331" s="72" t="str">
        <f>INDEX('Ref2'!$E:$E,MATCH($A331,'Ref2'!$A:$A,0))</f>
        <v>No</v>
      </c>
      <c r="D331" s="73"/>
    </row>
    <row r="332" spans="1:4" s="48" customFormat="1">
      <c r="A332" s="72" t="str">
        <f>'Ref2'!I332</f>
        <v>E2701</v>
      </c>
      <c r="B332" s="72" t="str">
        <f>INDEX('Ref1'!$E:$E,MATCH($A332,'Ref1'!$A:$A,0))</f>
        <v>York</v>
      </c>
      <c r="C332" s="72" t="str">
        <f>INDEX('Ref2'!$E:$E,MATCH($A332,'Ref2'!$A:$A,0))</f>
        <v>No</v>
      </c>
      <c r="D332" s="73"/>
    </row>
    <row r="333" spans="1:4">
      <c r="C333" s="75"/>
    </row>
    <row r="334" spans="1:4">
      <c r="B334" s="81" t="s">
        <v>907</v>
      </c>
      <c r="C334" s="81"/>
      <c r="D334" s="82">
        <f>SUM(D7:D332)</f>
        <v>0</v>
      </c>
    </row>
    <row r="336" spans="1:4">
      <c r="B336" s="904" t="s">
        <v>1056</v>
      </c>
      <c r="C336" s="81"/>
      <c r="D336" s="82">
        <f>SUMIF(C:C,"Yes",D:D)</f>
        <v>0</v>
      </c>
    </row>
  </sheetData>
  <conditionalFormatting sqref="C337:C1048576 C1:C335">
    <cfRule type="cellIs" dxfId="54" priority="2" operator="equal">
      <formula>"Yes"</formula>
    </cfRule>
  </conditionalFormatting>
  <conditionalFormatting sqref="C336">
    <cfRule type="cellIs" dxfId="53" priority="1" operator="equal">
      <formula>"Yes"</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68873-3AE2-4638-A1E4-DBE23CAD4D66}">
  <sheetPr codeName="Sheet6">
    <tabColor theme="3" tint="0.79998168889431442"/>
  </sheetPr>
  <dimension ref="A1:W236"/>
  <sheetViews>
    <sheetView showGridLines="0" zoomScale="90" zoomScaleNormal="90" workbookViewId="0">
      <pane ySplit="3" topLeftCell="A237" activePane="bottomLeft" state="frozen"/>
      <selection pane="bottomLeft" activeCell="W9" sqref="W9"/>
    </sheetView>
  </sheetViews>
  <sheetFormatPr defaultColWidth="8.85546875" defaultRowHeight="12.75"/>
  <cols>
    <col min="1" max="2" width="3.85546875" style="48" customWidth="1"/>
    <col min="3" max="26" width="9.85546875" style="48" customWidth="1"/>
    <col min="27" max="16384" width="8.85546875" style="48"/>
  </cols>
  <sheetData>
    <row r="1" spans="2:23" ht="8.1" customHeight="1"/>
    <row r="2" spans="2:23" s="17" customFormat="1" ht="20.25">
      <c r="B2" s="577" t="str">
        <f>authorityName</f>
        <v>Adur</v>
      </c>
      <c r="I2" s="862" t="e">
        <f>IF(J2="","","Messages:")</f>
        <v>#REF!</v>
      </c>
      <c r="J2" s="861" t="e">
        <f>Inputs!#REF!</f>
        <v>#REF!</v>
      </c>
      <c r="W2" s="578" t="str">
        <f>inputScenario</f>
        <v>Scenario 1</v>
      </c>
    </row>
    <row r="3" spans="2:23" s="17" customFormat="1" ht="8.1" customHeight="1">
      <c r="B3" s="577"/>
      <c r="W3" s="578"/>
    </row>
    <row r="4" spans="2:23" s="17" customFormat="1" ht="8.1" customHeight="1">
      <c r="B4" s="577"/>
      <c r="W4" s="578"/>
    </row>
    <row r="5" spans="2:23">
      <c r="C5" s="1003" t="s">
        <v>1229</v>
      </c>
      <c r="D5" s="1004"/>
      <c r="E5" s="1004"/>
      <c r="F5" s="1004"/>
      <c r="G5" s="1004"/>
      <c r="H5" s="1004"/>
      <c r="I5" s="1004"/>
      <c r="J5" s="1004"/>
      <c r="K5" s="1004"/>
      <c r="L5" s="1004"/>
      <c r="M5" s="1004"/>
      <c r="N5" s="1004"/>
      <c r="O5" s="1004"/>
      <c r="P5" s="1004"/>
      <c r="Q5" s="1004"/>
      <c r="R5" s="1004"/>
      <c r="S5" s="1004"/>
      <c r="T5" s="1004"/>
      <c r="U5" s="1004"/>
      <c r="V5" s="1004"/>
      <c r="W5" s="1004"/>
    </row>
    <row r="6" spans="2:23">
      <c r="C6" s="1005"/>
      <c r="D6" s="1005"/>
      <c r="E6" s="1005"/>
      <c r="F6" s="1005"/>
      <c r="G6" s="1005"/>
      <c r="H6" s="1005"/>
      <c r="I6" s="1005"/>
      <c r="J6" s="1005"/>
      <c r="K6" s="1005"/>
      <c r="L6" s="1005"/>
      <c r="M6" s="1005"/>
      <c r="N6" s="1005"/>
      <c r="O6" s="1005"/>
      <c r="P6" s="1005"/>
      <c r="Q6" s="1005"/>
      <c r="R6" s="1005"/>
      <c r="S6" s="1005"/>
      <c r="T6" s="1005"/>
      <c r="U6" s="1005"/>
      <c r="V6" s="1005"/>
      <c r="W6" s="1005"/>
    </row>
    <row r="7" spans="2:23">
      <c r="C7" s="1006"/>
      <c r="D7" s="1006"/>
      <c r="E7" s="1006"/>
      <c r="F7" s="1006"/>
      <c r="G7" s="1006"/>
      <c r="H7" s="1006"/>
      <c r="I7" s="1006"/>
      <c r="J7" s="1006"/>
      <c r="K7" s="1006"/>
      <c r="L7" s="1006"/>
      <c r="M7" s="1006"/>
      <c r="N7" s="1006"/>
      <c r="O7" s="1006"/>
      <c r="P7" s="1006"/>
      <c r="Q7" s="1006"/>
      <c r="R7" s="1006"/>
      <c r="S7" s="1006"/>
      <c r="T7" s="1006"/>
      <c r="U7" s="1006"/>
      <c r="V7" s="1006"/>
      <c r="W7" s="1006"/>
    </row>
    <row r="8" spans="2:23">
      <c r="H8" s="18"/>
      <c r="I8" s="18"/>
      <c r="J8" s="18"/>
      <c r="K8" s="18"/>
      <c r="L8" s="18"/>
      <c r="M8" s="18"/>
      <c r="N8" s="18"/>
      <c r="O8" s="18"/>
      <c r="P8" s="18"/>
      <c r="Q8" s="18"/>
      <c r="R8" s="18"/>
      <c r="S8" s="18"/>
      <c r="T8" s="18"/>
      <c r="U8" s="18"/>
      <c r="V8" s="18"/>
      <c r="W8" s="18"/>
    </row>
    <row r="9" spans="2:23" s="3" customFormat="1" ht="18" customHeight="1">
      <c r="B9" s="576" t="s">
        <v>1190</v>
      </c>
      <c r="C9" s="575" t="str">
        <f>"Headline figures for "&amp;authorityName</f>
        <v>Headline figures for Adur</v>
      </c>
    </row>
    <row r="10" spans="2:23" ht="14.25">
      <c r="C10" s="634" t="s">
        <v>1221</v>
      </c>
      <c r="D10" s="634"/>
      <c r="E10" s="634"/>
      <c r="F10" s="634"/>
      <c r="G10" s="634"/>
      <c r="H10" s="634"/>
      <c r="I10" s="634"/>
      <c r="J10" s="634"/>
      <c r="K10" s="634"/>
      <c r="L10" s="634"/>
      <c r="M10" s="634"/>
      <c r="N10" s="634"/>
      <c r="O10" s="634"/>
      <c r="P10" s="634"/>
      <c r="Q10" s="634"/>
      <c r="R10" s="634"/>
      <c r="S10" s="634"/>
      <c r="T10" s="634"/>
      <c r="U10" s="634"/>
      <c r="V10" s="634"/>
      <c r="W10" s="634"/>
    </row>
    <row r="11" spans="2:23">
      <c r="C11" s="1008" t="s">
        <v>1403</v>
      </c>
      <c r="D11" s="1008"/>
      <c r="E11" s="1008"/>
      <c r="F11" s="1008"/>
      <c r="G11" s="1008"/>
      <c r="H11" s="1008"/>
      <c r="I11" s="1008"/>
      <c r="J11" s="1008"/>
      <c r="K11" s="1008"/>
      <c r="L11" s="1008"/>
      <c r="M11" s="1008"/>
      <c r="N11" s="1008"/>
      <c r="O11" s="1008"/>
      <c r="P11" s="1008"/>
      <c r="Q11" s="1008"/>
      <c r="R11" s="1008"/>
      <c r="S11" s="1008"/>
      <c r="T11" s="1008"/>
      <c r="U11" s="1008"/>
      <c r="V11" s="1008"/>
      <c r="W11" s="1008"/>
    </row>
    <row r="12" spans="2:23">
      <c r="C12" s="1008"/>
      <c r="D12" s="1008"/>
      <c r="E12" s="1008"/>
      <c r="F12" s="1008"/>
      <c r="G12" s="1008"/>
      <c r="H12" s="1008"/>
      <c r="I12" s="1008"/>
      <c r="J12" s="1008"/>
      <c r="K12" s="1008"/>
      <c r="L12" s="1008"/>
      <c r="M12" s="1008"/>
      <c r="N12" s="1008"/>
      <c r="O12" s="1008"/>
      <c r="P12" s="1008"/>
      <c r="Q12" s="1008"/>
      <c r="R12" s="1008"/>
      <c r="S12" s="1008"/>
      <c r="T12" s="1008"/>
      <c r="U12" s="1008"/>
      <c r="V12" s="1008"/>
      <c r="W12" s="1008"/>
    </row>
    <row r="14" spans="2:23">
      <c r="G14" s="240"/>
      <c r="H14" s="530" t="str">
        <f>IF('5_Main'!AP$3="Reset","Reset","")</f>
        <v>Reset</v>
      </c>
      <c r="I14" s="388" t="str">
        <f>IF('5_Main'!AQ$3="Reset","Reset","")</f>
        <v/>
      </c>
      <c r="J14" s="388" t="str">
        <f>IF('5_Main'!AR$3="Reset","Reset","")</f>
        <v/>
      </c>
      <c r="K14" s="388" t="str">
        <f>IF('5_Main'!AS$3="Reset","Reset","")</f>
        <v/>
      </c>
      <c r="L14" s="388" t="str">
        <f>IF('5_Main'!AT$3="Reset","Reset","")</f>
        <v/>
      </c>
      <c r="M14" s="388" t="str">
        <f>IF('5_Main'!AU$3="Reset","Reset","")</f>
        <v/>
      </c>
      <c r="N14" s="388" t="str">
        <f>IF('5_Main'!AV$3="Reset","Reset","")</f>
        <v/>
      </c>
      <c r="O14" s="388" t="str">
        <f>IF('5_Main'!AW$3="Reset","Reset","")</f>
        <v/>
      </c>
      <c r="P14" s="388" t="str">
        <f>IF('5_Main'!AX$3="Reset","Reset","")</f>
        <v/>
      </c>
      <c r="Q14" s="388" t="str">
        <f>IF('5_Main'!AY$3="Reset","Reset","")</f>
        <v/>
      </c>
      <c r="R14" s="388" t="str">
        <f>IF('5_Main'!AZ$3="Reset","Reset","")</f>
        <v/>
      </c>
      <c r="S14" s="388" t="str">
        <f>IF('5_Main'!BA$3="Reset","Reset","")</f>
        <v/>
      </c>
      <c r="T14" s="388" t="str">
        <f>IF('5_Main'!BB$3="Reset","Reset","")</f>
        <v/>
      </c>
      <c r="U14" s="388" t="str">
        <f>IF('5_Main'!BC$3="Reset","Reset","")</f>
        <v/>
      </c>
      <c r="V14" s="388" t="str">
        <f>IF('5_Main'!BD$3="Reset","Reset","")</f>
        <v/>
      </c>
      <c r="W14" s="388" t="str">
        <f>IF('5_Main'!BE$3="Reset","Reset","")</f>
        <v/>
      </c>
    </row>
    <row r="15" spans="2:23" hidden="1">
      <c r="C15" s="17"/>
      <c r="D15" s="17"/>
      <c r="E15" s="17"/>
      <c r="F15" s="17"/>
      <c r="G15" s="574">
        <v>-1</v>
      </c>
      <c r="H15" s="530">
        <v>0</v>
      </c>
      <c r="I15" s="388">
        <v>1</v>
      </c>
      <c r="J15" s="388">
        <v>2</v>
      </c>
      <c r="K15" s="388">
        <v>3</v>
      </c>
      <c r="L15" s="388">
        <v>4</v>
      </c>
      <c r="M15" s="388">
        <v>5</v>
      </c>
      <c r="N15" s="388">
        <v>6</v>
      </c>
      <c r="O15" s="388">
        <v>7</v>
      </c>
      <c r="P15" s="388">
        <v>8</v>
      </c>
      <c r="Q15" s="388">
        <v>9</v>
      </c>
      <c r="R15" s="388">
        <v>10</v>
      </c>
      <c r="S15" s="388">
        <v>11</v>
      </c>
      <c r="T15" s="388">
        <v>12</v>
      </c>
      <c r="U15" s="388">
        <v>13</v>
      </c>
      <c r="V15" s="388">
        <v>14</v>
      </c>
      <c r="W15" s="388">
        <v>15</v>
      </c>
    </row>
    <row r="16" spans="2:23">
      <c r="C16" s="430"/>
      <c r="D16" s="381"/>
      <c r="E16" s="381"/>
      <c r="F16" s="381"/>
      <c r="G16" s="552" t="s">
        <v>1188</v>
      </c>
      <c r="H16" s="531" t="s">
        <v>809</v>
      </c>
      <c r="I16" s="387" t="s">
        <v>811</v>
      </c>
      <c r="J16" s="387" t="s">
        <v>810</v>
      </c>
      <c r="K16" s="387" t="s">
        <v>812</v>
      </c>
      <c r="L16" s="387" t="s">
        <v>813</v>
      </c>
      <c r="M16" s="387" t="s">
        <v>814</v>
      </c>
      <c r="N16" s="387" t="s">
        <v>815</v>
      </c>
      <c r="O16" s="387" t="s">
        <v>816</v>
      </c>
      <c r="P16" s="387" t="s">
        <v>819</v>
      </c>
      <c r="Q16" s="387" t="s">
        <v>818</v>
      </c>
      <c r="R16" s="387" t="s">
        <v>968</v>
      </c>
      <c r="S16" s="387" t="s">
        <v>1012</v>
      </c>
      <c r="T16" s="387" t="s">
        <v>1013</v>
      </c>
      <c r="U16" s="387" t="s">
        <v>1015</v>
      </c>
      <c r="V16" s="387" t="s">
        <v>1014</v>
      </c>
      <c r="W16" s="387" t="s">
        <v>1016</v>
      </c>
    </row>
    <row r="17" spans="1:23">
      <c r="C17" s="594" t="s">
        <v>1306</v>
      </c>
      <c r="D17" s="595"/>
      <c r="E17" s="595"/>
      <c r="F17" s="595"/>
      <c r="G17" s="596"/>
      <c r="H17" s="597"/>
      <c r="I17" s="598"/>
      <c r="J17" s="598"/>
      <c r="K17" s="598"/>
      <c r="L17" s="598"/>
      <c r="M17" s="598"/>
      <c r="N17" s="598"/>
      <c r="O17" s="598"/>
      <c r="P17" s="598"/>
      <c r="Q17" s="598"/>
      <c r="R17" s="598"/>
      <c r="S17" s="598"/>
      <c r="T17" s="598"/>
      <c r="U17" s="598"/>
      <c r="V17" s="598"/>
      <c r="W17" s="598"/>
    </row>
    <row r="18" spans="1:23" ht="14.25">
      <c r="A18" s="487"/>
      <c r="B18" s="487"/>
      <c r="C18" s="491" t="s">
        <v>1150</v>
      </c>
      <c r="D18" s="486"/>
      <c r="E18" s="486"/>
      <c r="F18" s="486"/>
      <c r="G18" s="527">
        <f>INDEX('6_Estimated1920'!L:L,MATCH(authorityCode,'6_Estimated1920'!$A:$A,0))</f>
        <v>2.370206448316365</v>
      </c>
      <c r="H18" s="532" t="e">
        <f ca="1">INDEX('5_Main'!HF:HF,MATCH(authorityCode,'5_Main'!$A:$A,0))</f>
        <v>#REF!</v>
      </c>
      <c r="I18" s="494" t="e">
        <f ca="1">INDEX('5_Main'!HG:HG,MATCH(authorityCode,'5_Main'!$A:$A,0))</f>
        <v>#REF!</v>
      </c>
      <c r="J18" s="494" t="e">
        <f ca="1">INDEX('5_Main'!HH:HH,MATCH(authorityCode,'5_Main'!$A:$A,0))</f>
        <v>#REF!</v>
      </c>
      <c r="K18" s="494" t="e">
        <f ca="1">INDEX('5_Main'!HI:HI,MATCH(authorityCode,'5_Main'!$A:$A,0))</f>
        <v>#REF!</v>
      </c>
      <c r="L18" s="494" t="e">
        <f ca="1">INDEX('5_Main'!HJ:HJ,MATCH(authorityCode,'5_Main'!$A:$A,0))</f>
        <v>#REF!</v>
      </c>
      <c r="M18" s="494" t="e">
        <f ca="1">INDEX('5_Main'!HK:HK,MATCH(authorityCode,'5_Main'!$A:$A,0))</f>
        <v>#REF!</v>
      </c>
      <c r="N18" s="494" t="e">
        <f ca="1">INDEX('5_Main'!HL:HL,MATCH(authorityCode,'5_Main'!$A:$A,0))</f>
        <v>#REF!</v>
      </c>
      <c r="O18" s="494" t="e">
        <f ca="1">INDEX('5_Main'!HM:HM,MATCH(authorityCode,'5_Main'!$A:$A,0))</f>
        <v>#REF!</v>
      </c>
      <c r="P18" s="494" t="e">
        <f ca="1">INDEX('5_Main'!HN:HN,MATCH(authorityCode,'5_Main'!$A:$A,0))</f>
        <v>#REF!</v>
      </c>
      <c r="Q18" s="494" t="e">
        <f ca="1">INDEX('5_Main'!HO:HO,MATCH(authorityCode,'5_Main'!$A:$A,0))</f>
        <v>#REF!</v>
      </c>
      <c r="R18" s="494" t="e">
        <f ca="1">INDEX('5_Main'!HP:HP,MATCH(authorityCode,'5_Main'!$A:$A,0))</f>
        <v>#REF!</v>
      </c>
      <c r="S18" s="494" t="e">
        <f ca="1">INDEX('5_Main'!HQ:HQ,MATCH(authorityCode,'5_Main'!$A:$A,0))</f>
        <v>#REF!</v>
      </c>
      <c r="T18" s="494" t="e">
        <f ca="1">INDEX('5_Main'!HR:HR,MATCH(authorityCode,'5_Main'!$A:$A,0))</f>
        <v>#REF!</v>
      </c>
      <c r="U18" s="494" t="e">
        <f ca="1">INDEX('5_Main'!HS:HS,MATCH(authorityCode,'5_Main'!$A:$A,0))</f>
        <v>#REF!</v>
      </c>
      <c r="V18" s="494" t="e">
        <f ca="1">INDEX('5_Main'!HT:HT,MATCH(authorityCode,'5_Main'!$A:$A,0))</f>
        <v>#REF!</v>
      </c>
      <c r="W18" s="494" t="e">
        <f ca="1">INDEX('5_Main'!HU:HU,MATCH(authorityCode,'5_Main'!$A:$A,0))</f>
        <v>#REF!</v>
      </c>
    </row>
    <row r="19" spans="1:23" ht="14.25">
      <c r="A19" s="487"/>
      <c r="B19" s="487"/>
      <c r="C19" s="498" t="s">
        <v>22</v>
      </c>
      <c r="G19" s="528">
        <f>INDEX('6_Estimated1920'!M:M,MATCH(authorityCode,'6_Estimated1920'!$A:$A,0))</f>
        <v>1.7375689594635901</v>
      </c>
      <c r="H19" s="213">
        <f>INDEX('5_Main'!BI:BI,MATCH(authorityCode,'5_Main'!$A:$A,0))</f>
        <v>0</v>
      </c>
      <c r="I19" s="211">
        <f>INDEX('5_Main'!BJ:BJ,MATCH(authorityCode,'5_Main'!$A:$A,0))</f>
        <v>0</v>
      </c>
      <c r="J19" s="211">
        <f>INDEX('5_Main'!BK:BK,MATCH(authorityCode,'5_Main'!$A:$A,0))</f>
        <v>0</v>
      </c>
      <c r="K19" s="211">
        <f>INDEX('5_Main'!BL:BL,MATCH(authorityCode,'5_Main'!$A:$A,0))</f>
        <v>0</v>
      </c>
      <c r="L19" s="211">
        <f>INDEX('5_Main'!BM:BM,MATCH(authorityCode,'5_Main'!$A:$A,0))</f>
        <v>0</v>
      </c>
      <c r="M19" s="211">
        <f>INDEX('5_Main'!BN:BN,MATCH(authorityCode,'5_Main'!$A:$A,0))</f>
        <v>0</v>
      </c>
      <c r="N19" s="211">
        <f>INDEX('5_Main'!BO:BO,MATCH(authorityCode,'5_Main'!$A:$A,0))</f>
        <v>0</v>
      </c>
      <c r="O19" s="211">
        <f>INDEX('5_Main'!BP:BP,MATCH(authorityCode,'5_Main'!$A:$A,0))</f>
        <v>0</v>
      </c>
      <c r="P19" s="211">
        <f>INDEX('5_Main'!BQ:BQ,MATCH(authorityCode,'5_Main'!$A:$A,0))</f>
        <v>0</v>
      </c>
      <c r="Q19" s="211">
        <f>INDEX('5_Main'!BR:BR,MATCH(authorityCode,'5_Main'!$A:$A,0))</f>
        <v>0</v>
      </c>
      <c r="R19" s="211">
        <f>INDEX('5_Main'!BS:BS,MATCH(authorityCode,'5_Main'!$A:$A,0))</f>
        <v>0</v>
      </c>
      <c r="S19" s="211">
        <f>INDEX('5_Main'!BT:BT,MATCH(authorityCode,'5_Main'!$A:$A,0))</f>
        <v>0</v>
      </c>
      <c r="T19" s="211">
        <f>INDEX('5_Main'!BU:BU,MATCH(authorityCode,'5_Main'!$A:$A,0))</f>
        <v>0</v>
      </c>
      <c r="U19" s="211">
        <f>INDEX('5_Main'!BV:BV,MATCH(authorityCode,'5_Main'!$A:$A,0))</f>
        <v>0</v>
      </c>
      <c r="V19" s="211">
        <f>INDEX('5_Main'!BW:BW,MATCH(authorityCode,'5_Main'!$A:$A,0))</f>
        <v>0</v>
      </c>
      <c r="W19" s="211">
        <f>INDEX('5_Main'!BX:BX,MATCH(authorityCode,'5_Main'!$A:$A,0))</f>
        <v>0</v>
      </c>
    </row>
    <row r="20" spans="1:23">
      <c r="C20" s="653" t="s">
        <v>1145</v>
      </c>
      <c r="D20" s="654"/>
      <c r="E20" s="654"/>
      <c r="F20" s="654"/>
      <c r="G20" s="655">
        <f>INDEX('6_Estimated1920'!O:O,MATCH(authorityCode,'6_Estimated1920'!A:A,0))</f>
        <v>1.607251287503821</v>
      </c>
      <c r="H20" s="656">
        <f>INDEX('5_Main'!DH:DH,MATCH(authorityCode,'5_Main'!$A:$A,0))</f>
        <v>0</v>
      </c>
      <c r="I20" s="657">
        <f>INDEX('5_Main'!DI:DI,MATCH(authorityCode,'5_Main'!$A:$A,0))</f>
        <v>0</v>
      </c>
      <c r="J20" s="657">
        <f>INDEX('5_Main'!DJ:DJ,MATCH(authorityCode,'5_Main'!$A:$A,0))</f>
        <v>0</v>
      </c>
      <c r="K20" s="657">
        <f>INDEX('5_Main'!DK:DK,MATCH(authorityCode,'5_Main'!$A:$A,0))</f>
        <v>0</v>
      </c>
      <c r="L20" s="657">
        <f>INDEX('5_Main'!DL:DL,MATCH(authorityCode,'5_Main'!$A:$A,0))</f>
        <v>0</v>
      </c>
      <c r="M20" s="657">
        <f>INDEX('5_Main'!DM:DM,MATCH(authorityCode,'5_Main'!$A:$A,0))</f>
        <v>0</v>
      </c>
      <c r="N20" s="657">
        <f>INDEX('5_Main'!DN:DN,MATCH(authorityCode,'5_Main'!$A:$A,0))</f>
        <v>0</v>
      </c>
      <c r="O20" s="657">
        <f>INDEX('5_Main'!DO:DO,MATCH(authorityCode,'5_Main'!$A:$A,0))</f>
        <v>0</v>
      </c>
      <c r="P20" s="657">
        <f>INDEX('5_Main'!DP:DP,MATCH(authorityCode,'5_Main'!$A:$A,0))</f>
        <v>0</v>
      </c>
      <c r="Q20" s="657">
        <f>INDEX('5_Main'!DQ:DQ,MATCH(authorityCode,'5_Main'!$A:$A,0))</f>
        <v>0</v>
      </c>
      <c r="R20" s="657">
        <f>INDEX('5_Main'!DR:DR,MATCH(authorityCode,'5_Main'!$A:$A,0))</f>
        <v>0</v>
      </c>
      <c r="S20" s="657">
        <f>INDEX('5_Main'!DS:DS,MATCH(authorityCode,'5_Main'!$A:$A,0))</f>
        <v>0</v>
      </c>
      <c r="T20" s="657">
        <f>INDEX('5_Main'!DT:DT,MATCH(authorityCode,'5_Main'!$A:$A,0))</f>
        <v>0</v>
      </c>
      <c r="U20" s="657">
        <f>INDEX('5_Main'!DU:DU,MATCH(authorityCode,'5_Main'!$A:$A,0))</f>
        <v>0</v>
      </c>
      <c r="V20" s="657">
        <f>INDEX('5_Main'!DV:DV,MATCH(authorityCode,'5_Main'!$A:$A,0))</f>
        <v>0</v>
      </c>
      <c r="W20" s="657">
        <f>INDEX('5_Main'!DW:DW,MATCH(authorityCode,'5_Main'!$A:$A,0))</f>
        <v>0</v>
      </c>
    </row>
    <row r="21" spans="1:23">
      <c r="C21" s="647" t="s">
        <v>1239</v>
      </c>
      <c r="D21" s="17"/>
      <c r="E21" s="17"/>
      <c r="F21" s="17"/>
      <c r="G21" s="648">
        <f t="shared" ref="G21:W21" si="0">G18-G19</f>
        <v>0.63263748885277482</v>
      </c>
      <c r="H21" s="649" t="e">
        <f t="shared" ca="1" si="0"/>
        <v>#REF!</v>
      </c>
      <c r="I21" s="650" t="e">
        <f t="shared" ca="1" si="0"/>
        <v>#REF!</v>
      </c>
      <c r="J21" s="650" t="e">
        <f t="shared" ca="1" si="0"/>
        <v>#REF!</v>
      </c>
      <c r="K21" s="650" t="e">
        <f t="shared" ca="1" si="0"/>
        <v>#REF!</v>
      </c>
      <c r="L21" s="650" t="e">
        <f t="shared" ca="1" si="0"/>
        <v>#REF!</v>
      </c>
      <c r="M21" s="650" t="e">
        <f t="shared" ca="1" si="0"/>
        <v>#REF!</v>
      </c>
      <c r="N21" s="650" t="e">
        <f t="shared" ca="1" si="0"/>
        <v>#REF!</v>
      </c>
      <c r="O21" s="650" t="e">
        <f t="shared" ca="1" si="0"/>
        <v>#REF!</v>
      </c>
      <c r="P21" s="650" t="e">
        <f t="shared" ca="1" si="0"/>
        <v>#REF!</v>
      </c>
      <c r="Q21" s="650" t="e">
        <f t="shared" ca="1" si="0"/>
        <v>#REF!</v>
      </c>
      <c r="R21" s="650" t="e">
        <f t="shared" ca="1" si="0"/>
        <v>#REF!</v>
      </c>
      <c r="S21" s="650" t="e">
        <f t="shared" ca="1" si="0"/>
        <v>#REF!</v>
      </c>
      <c r="T21" s="650" t="e">
        <f t="shared" ca="1" si="0"/>
        <v>#REF!</v>
      </c>
      <c r="U21" s="650" t="e">
        <f t="shared" ca="1" si="0"/>
        <v>#REF!</v>
      </c>
      <c r="V21" s="650" t="e">
        <f t="shared" ca="1" si="0"/>
        <v>#REF!</v>
      </c>
      <c r="W21" s="650" t="e">
        <f t="shared" ca="1" si="0"/>
        <v>#REF!</v>
      </c>
    </row>
    <row r="22" spans="1:23">
      <c r="C22" s="647" t="s">
        <v>1240</v>
      </c>
      <c r="D22" s="17"/>
      <c r="E22" s="17"/>
      <c r="F22" s="17"/>
      <c r="G22" s="651">
        <f>G21/G19</f>
        <v>0.36409345678463212</v>
      </c>
      <c r="H22" s="533" t="e">
        <f ca="1">H21/H19</f>
        <v>#REF!</v>
      </c>
      <c r="I22" s="490" t="e">
        <f t="shared" ref="I22:W22" ca="1" si="1">I21/I19</f>
        <v>#REF!</v>
      </c>
      <c r="J22" s="490" t="e">
        <f t="shared" ca="1" si="1"/>
        <v>#REF!</v>
      </c>
      <c r="K22" s="490" t="e">
        <f t="shared" ca="1" si="1"/>
        <v>#REF!</v>
      </c>
      <c r="L22" s="490" t="e">
        <f t="shared" ca="1" si="1"/>
        <v>#REF!</v>
      </c>
      <c r="M22" s="490" t="e">
        <f t="shared" ca="1" si="1"/>
        <v>#REF!</v>
      </c>
      <c r="N22" s="490" t="e">
        <f t="shared" ca="1" si="1"/>
        <v>#REF!</v>
      </c>
      <c r="O22" s="490" t="e">
        <f t="shared" ca="1" si="1"/>
        <v>#REF!</v>
      </c>
      <c r="P22" s="490" t="e">
        <f t="shared" ca="1" si="1"/>
        <v>#REF!</v>
      </c>
      <c r="Q22" s="490" t="e">
        <f t="shared" ca="1" si="1"/>
        <v>#REF!</v>
      </c>
      <c r="R22" s="490" t="e">
        <f t="shared" ca="1" si="1"/>
        <v>#REF!</v>
      </c>
      <c r="S22" s="490" t="e">
        <f t="shared" ca="1" si="1"/>
        <v>#REF!</v>
      </c>
      <c r="T22" s="490" t="e">
        <f t="shared" ca="1" si="1"/>
        <v>#REF!</v>
      </c>
      <c r="U22" s="490" t="e">
        <f t="shared" ca="1" si="1"/>
        <v>#REF!</v>
      </c>
      <c r="V22" s="490" t="e">
        <f t="shared" ca="1" si="1"/>
        <v>#REF!</v>
      </c>
      <c r="W22" s="490" t="e">
        <f t="shared" ca="1" si="1"/>
        <v>#REF!</v>
      </c>
    </row>
    <row r="23" spans="1:23">
      <c r="C23" s="492"/>
      <c r="D23" s="17"/>
      <c r="E23" s="17"/>
      <c r="F23" s="17"/>
      <c r="G23" s="529"/>
      <c r="H23" s="533"/>
      <c r="I23" s="490"/>
      <c r="J23" s="490"/>
      <c r="K23" s="490"/>
      <c r="L23" s="490"/>
      <c r="M23" s="490"/>
      <c r="N23" s="490"/>
      <c r="O23" s="490"/>
      <c r="P23" s="490"/>
      <c r="Q23" s="490"/>
      <c r="R23" s="490"/>
      <c r="S23" s="490"/>
      <c r="T23" s="490"/>
      <c r="U23" s="490"/>
      <c r="V23" s="490"/>
      <c r="W23" s="490"/>
    </row>
    <row r="24" spans="1:23">
      <c r="C24" s="782" t="s">
        <v>1307</v>
      </c>
      <c r="D24" s="592"/>
      <c r="E24" s="592"/>
      <c r="F24" s="592"/>
      <c r="G24" s="593"/>
      <c r="H24" s="584"/>
      <c r="I24" s="585"/>
      <c r="J24" s="585"/>
      <c r="K24" s="585"/>
      <c r="L24" s="585"/>
      <c r="M24" s="585"/>
      <c r="N24" s="585"/>
      <c r="O24" s="585"/>
      <c r="P24" s="585"/>
      <c r="Q24" s="585"/>
      <c r="R24" s="585"/>
      <c r="S24" s="585"/>
      <c r="T24" s="585"/>
      <c r="U24" s="585"/>
      <c r="V24" s="585"/>
      <c r="W24" s="585"/>
    </row>
    <row r="25" spans="1:23">
      <c r="C25" s="492" t="s">
        <v>1148</v>
      </c>
      <c r="D25" s="17"/>
      <c r="E25" s="17"/>
      <c r="F25" s="17"/>
      <c r="G25" s="529"/>
      <c r="H25" s="533" t="e">
        <f t="shared" ref="H25:W25" si="2">H28/G28-1</f>
        <v>#DIV/0!</v>
      </c>
      <c r="I25" s="490" t="e">
        <f t="shared" si="2"/>
        <v>#DIV/0!</v>
      </c>
      <c r="J25" s="490" t="e">
        <f t="shared" si="2"/>
        <v>#DIV/0!</v>
      </c>
      <c r="K25" s="490" t="e">
        <f t="shared" si="2"/>
        <v>#DIV/0!</v>
      </c>
      <c r="L25" s="490" t="e">
        <f t="shared" si="2"/>
        <v>#DIV/0!</v>
      </c>
      <c r="M25" s="490" t="e">
        <f t="shared" si="2"/>
        <v>#DIV/0!</v>
      </c>
      <c r="N25" s="490" t="e">
        <f t="shared" si="2"/>
        <v>#DIV/0!</v>
      </c>
      <c r="O25" s="490" t="e">
        <f t="shared" si="2"/>
        <v>#DIV/0!</v>
      </c>
      <c r="P25" s="490" t="e">
        <f t="shared" si="2"/>
        <v>#DIV/0!</v>
      </c>
      <c r="Q25" s="490" t="e">
        <f t="shared" si="2"/>
        <v>#DIV/0!</v>
      </c>
      <c r="R25" s="490" t="e">
        <f t="shared" si="2"/>
        <v>#DIV/0!</v>
      </c>
      <c r="S25" s="490" t="e">
        <f t="shared" si="2"/>
        <v>#DIV/0!</v>
      </c>
      <c r="T25" s="490" t="e">
        <f t="shared" si="2"/>
        <v>#DIV/0!</v>
      </c>
      <c r="U25" s="490" t="e">
        <f t="shared" si="2"/>
        <v>#DIV/0!</v>
      </c>
      <c r="V25" s="490" t="e">
        <f t="shared" si="2"/>
        <v>#DIV/0!</v>
      </c>
      <c r="W25" s="490" t="e">
        <f t="shared" si="2"/>
        <v>#DIV/0!</v>
      </c>
    </row>
    <row r="26" spans="1:23" hidden="1">
      <c r="C26" s="492"/>
      <c r="D26" s="17"/>
      <c r="E26" s="17"/>
      <c r="F26" s="17"/>
      <c r="G26" s="529"/>
      <c r="H26" s="533"/>
      <c r="I26" s="490"/>
      <c r="J26" s="490"/>
      <c r="K26" s="490"/>
      <c r="L26" s="490"/>
      <c r="M26" s="490"/>
      <c r="N26" s="490"/>
      <c r="O26" s="490"/>
      <c r="P26" s="490"/>
      <c r="Q26" s="490"/>
      <c r="R26" s="490"/>
      <c r="S26" s="490"/>
      <c r="T26" s="490"/>
      <c r="U26" s="490"/>
      <c r="V26" s="490"/>
      <c r="W26" s="490"/>
    </row>
    <row r="27" spans="1:23" hidden="1">
      <c r="C27" s="643" t="s">
        <v>1160</v>
      </c>
      <c r="D27" s="595"/>
      <c r="E27" s="595"/>
      <c r="F27" s="595"/>
      <c r="G27" s="644"/>
      <c r="H27" s="645"/>
      <c r="I27" s="646"/>
      <c r="J27" s="646"/>
      <c r="K27" s="646"/>
      <c r="L27" s="646"/>
      <c r="M27" s="646"/>
      <c r="N27" s="646"/>
      <c r="O27" s="646"/>
      <c r="P27" s="646"/>
      <c r="Q27" s="646"/>
      <c r="R27" s="646"/>
      <c r="S27" s="646"/>
      <c r="T27" s="646"/>
      <c r="U27" s="646"/>
      <c r="V27" s="646"/>
      <c r="W27" s="646"/>
    </row>
    <row r="28" spans="1:23" s="115" customFormat="1" hidden="1">
      <c r="C28" s="555" t="s">
        <v>1186</v>
      </c>
      <c r="G28" s="556">
        <f>INDEX('5_Main'!G:G,MATCH(authorityCode,'5_Main'!$A:$A,0))</f>
        <v>0</v>
      </c>
      <c r="H28" s="557">
        <f>INDEX('5_Main'!H:H,MATCH(authorityCode,'5_Main'!$A:$A,0))</f>
        <v>0</v>
      </c>
      <c r="I28" s="558">
        <f>INDEX('5_Main'!I:I,MATCH(authorityCode,'5_Main'!$A:$A,0))</f>
        <v>0</v>
      </c>
      <c r="J28" s="558">
        <f>INDEX('5_Main'!J:J,MATCH(authorityCode,'5_Main'!$A:$A,0))</f>
        <v>0</v>
      </c>
      <c r="K28" s="558">
        <f>INDEX('5_Main'!K:K,MATCH(authorityCode,'5_Main'!$A:$A,0))</f>
        <v>0</v>
      </c>
      <c r="L28" s="558">
        <f>INDEX('5_Main'!L:L,MATCH(authorityCode,'5_Main'!$A:$A,0))</f>
        <v>0</v>
      </c>
      <c r="M28" s="558">
        <f>INDEX('5_Main'!M:M,MATCH(authorityCode,'5_Main'!$A:$A,0))</f>
        <v>0</v>
      </c>
      <c r="N28" s="558">
        <f>INDEX('5_Main'!N:N,MATCH(authorityCode,'5_Main'!$A:$A,0))</f>
        <v>0</v>
      </c>
      <c r="O28" s="558">
        <f>INDEX('5_Main'!O:O,MATCH(authorityCode,'5_Main'!$A:$A,0))</f>
        <v>0</v>
      </c>
      <c r="P28" s="558">
        <f>INDEX('5_Main'!P:P,MATCH(authorityCode,'5_Main'!$A:$A,0))</f>
        <v>0</v>
      </c>
      <c r="Q28" s="558">
        <f>INDEX('5_Main'!Q:Q,MATCH(authorityCode,'5_Main'!$A:$A,0))</f>
        <v>0</v>
      </c>
      <c r="R28" s="558">
        <f>INDEX('5_Main'!R:R,MATCH(authorityCode,'5_Main'!$A:$A,0))</f>
        <v>0</v>
      </c>
      <c r="S28" s="558">
        <f>INDEX('5_Main'!S:S,MATCH(authorityCode,'5_Main'!$A:$A,0))</f>
        <v>0</v>
      </c>
      <c r="T28" s="558">
        <f>INDEX('5_Main'!T:T,MATCH(authorityCode,'5_Main'!$A:$A,0))</f>
        <v>0</v>
      </c>
      <c r="U28" s="558">
        <f>INDEX('5_Main'!U:U,MATCH(authorityCode,'5_Main'!$A:$A,0))</f>
        <v>0</v>
      </c>
      <c r="V28" s="558">
        <f>INDEX('5_Main'!V:V,MATCH(authorityCode,'5_Main'!$A:$A,0))</f>
        <v>0</v>
      </c>
      <c r="W28" s="558">
        <f>INDEX('5_Main'!W:W,MATCH(authorityCode,'5_Main'!$A:$A,0))</f>
        <v>0</v>
      </c>
    </row>
    <row r="29" spans="1:23" hidden="1">
      <c r="C29" s="492" t="s">
        <v>901</v>
      </c>
      <c r="D29" s="17"/>
      <c r="E29" s="17"/>
      <c r="F29" s="17"/>
      <c r="G29" s="529"/>
      <c r="H29" s="533">
        <f t="shared" ref="H29:W29" si="3">inputCPI</f>
        <v>0</v>
      </c>
      <c r="I29" s="490">
        <f t="shared" si="3"/>
        <v>0</v>
      </c>
      <c r="J29" s="490">
        <f t="shared" si="3"/>
        <v>0</v>
      </c>
      <c r="K29" s="490">
        <f t="shared" si="3"/>
        <v>0</v>
      </c>
      <c r="L29" s="490">
        <f t="shared" si="3"/>
        <v>0</v>
      </c>
      <c r="M29" s="490">
        <f t="shared" si="3"/>
        <v>0</v>
      </c>
      <c r="N29" s="490">
        <f t="shared" si="3"/>
        <v>0</v>
      </c>
      <c r="O29" s="490">
        <f t="shared" si="3"/>
        <v>0</v>
      </c>
      <c r="P29" s="490">
        <f t="shared" si="3"/>
        <v>0</v>
      </c>
      <c r="Q29" s="490">
        <f t="shared" si="3"/>
        <v>0</v>
      </c>
      <c r="R29" s="490">
        <f t="shared" si="3"/>
        <v>0</v>
      </c>
      <c r="S29" s="490">
        <f t="shared" si="3"/>
        <v>0</v>
      </c>
      <c r="T29" s="490">
        <f t="shared" si="3"/>
        <v>0</v>
      </c>
      <c r="U29" s="490">
        <f t="shared" si="3"/>
        <v>0</v>
      </c>
      <c r="V29" s="490">
        <f t="shared" si="3"/>
        <v>0</v>
      </c>
      <c r="W29" s="490">
        <f t="shared" si="3"/>
        <v>0</v>
      </c>
    </row>
    <row r="30" spans="1:23" hidden="1">
      <c r="C30" s="509" t="s">
        <v>1159</v>
      </c>
      <c r="D30" s="17"/>
      <c r="E30" s="17"/>
      <c r="F30" s="17"/>
      <c r="G30" s="559"/>
      <c r="H30" s="213" t="e">
        <f ca="1">IF(H14="Reset",H18,"")</f>
        <v>#REF!</v>
      </c>
      <c r="I30" s="211" t="e">
        <f t="shared" ref="I30:W30" si="4">IF(I14="Reset",I18,NA())</f>
        <v>#N/A</v>
      </c>
      <c r="J30" s="211" t="e">
        <f t="shared" si="4"/>
        <v>#N/A</v>
      </c>
      <c r="K30" s="211" t="e">
        <f t="shared" si="4"/>
        <v>#N/A</v>
      </c>
      <c r="L30" s="211" t="e">
        <f t="shared" si="4"/>
        <v>#N/A</v>
      </c>
      <c r="M30" s="211" t="e">
        <f t="shared" si="4"/>
        <v>#N/A</v>
      </c>
      <c r="N30" s="211" t="e">
        <f t="shared" si="4"/>
        <v>#N/A</v>
      </c>
      <c r="O30" s="211" t="e">
        <f t="shared" si="4"/>
        <v>#N/A</v>
      </c>
      <c r="P30" s="211" t="e">
        <f t="shared" si="4"/>
        <v>#N/A</v>
      </c>
      <c r="Q30" s="211" t="e">
        <f t="shared" si="4"/>
        <v>#N/A</v>
      </c>
      <c r="R30" s="211" t="e">
        <f t="shared" si="4"/>
        <v>#N/A</v>
      </c>
      <c r="S30" s="211" t="e">
        <f t="shared" si="4"/>
        <v>#N/A</v>
      </c>
      <c r="T30" s="211" t="e">
        <f t="shared" si="4"/>
        <v>#N/A</v>
      </c>
      <c r="U30" s="211" t="e">
        <f t="shared" si="4"/>
        <v>#N/A</v>
      </c>
      <c r="V30" s="211" t="e">
        <f t="shared" si="4"/>
        <v>#N/A</v>
      </c>
      <c r="W30" s="211" t="e">
        <f t="shared" si="4"/>
        <v>#N/A</v>
      </c>
    </row>
    <row r="31" spans="1:23" hidden="1">
      <c r="C31" s="553" t="s">
        <v>1158</v>
      </c>
      <c r="D31" s="381"/>
      <c r="E31" s="381"/>
      <c r="F31" s="381"/>
      <c r="G31" s="560"/>
      <c r="H31" s="561" t="e">
        <f t="shared" ref="H31:W31" si="5">IF(H14="Reset",H25,NA())</f>
        <v>#DIV/0!</v>
      </c>
      <c r="I31" s="554" t="e">
        <f t="shared" si="5"/>
        <v>#N/A</v>
      </c>
      <c r="J31" s="554" t="e">
        <f t="shared" si="5"/>
        <v>#N/A</v>
      </c>
      <c r="K31" s="554" t="e">
        <f t="shared" si="5"/>
        <v>#N/A</v>
      </c>
      <c r="L31" s="554" t="e">
        <f t="shared" si="5"/>
        <v>#N/A</v>
      </c>
      <c r="M31" s="554" t="e">
        <f t="shared" si="5"/>
        <v>#N/A</v>
      </c>
      <c r="N31" s="554" t="e">
        <f t="shared" si="5"/>
        <v>#N/A</v>
      </c>
      <c r="O31" s="554" t="e">
        <f t="shared" si="5"/>
        <v>#N/A</v>
      </c>
      <c r="P31" s="554" t="e">
        <f t="shared" si="5"/>
        <v>#N/A</v>
      </c>
      <c r="Q31" s="554" t="e">
        <f t="shared" si="5"/>
        <v>#N/A</v>
      </c>
      <c r="R31" s="554" t="e">
        <f t="shared" si="5"/>
        <v>#N/A</v>
      </c>
      <c r="S31" s="554" t="e">
        <f t="shared" si="5"/>
        <v>#N/A</v>
      </c>
      <c r="T31" s="554" t="e">
        <f t="shared" si="5"/>
        <v>#N/A</v>
      </c>
      <c r="U31" s="554" t="e">
        <f t="shared" si="5"/>
        <v>#N/A</v>
      </c>
      <c r="V31" s="554" t="e">
        <f t="shared" si="5"/>
        <v>#N/A</v>
      </c>
      <c r="W31" s="554" t="e">
        <f t="shared" si="5"/>
        <v>#N/A</v>
      </c>
    </row>
    <row r="32" spans="1:23">
      <c r="C32" s="563"/>
      <c r="D32" s="562"/>
      <c r="E32" s="562"/>
      <c r="F32" s="562"/>
      <c r="G32" s="562"/>
      <c r="H32" s="562"/>
      <c r="I32" s="562"/>
      <c r="J32" s="562"/>
      <c r="K32" s="562"/>
      <c r="L32" s="562"/>
      <c r="M32" s="562"/>
      <c r="N32" s="562"/>
      <c r="O32" s="562"/>
      <c r="P32" s="562"/>
      <c r="Q32" s="562"/>
      <c r="R32" s="562"/>
      <c r="S32" s="562"/>
      <c r="T32" s="562"/>
      <c r="U32" s="562"/>
      <c r="V32" s="562"/>
      <c r="W32" s="675" t="s">
        <v>1246</v>
      </c>
    </row>
    <row r="34" spans="3:23">
      <c r="C34" s="76" t="s">
        <v>1396</v>
      </c>
      <c r="D34" s="17"/>
      <c r="E34" s="17"/>
      <c r="F34" s="17"/>
      <c r="G34" s="17"/>
      <c r="H34" s="17"/>
      <c r="I34" s="17"/>
      <c r="J34" s="17"/>
      <c r="K34" s="17"/>
      <c r="L34" s="17"/>
      <c r="N34" s="63" t="s">
        <v>1397</v>
      </c>
      <c r="O34" s="17"/>
      <c r="P34" s="17"/>
      <c r="Q34" s="17"/>
      <c r="R34" s="17"/>
      <c r="S34" s="17"/>
      <c r="T34" s="17"/>
      <c r="U34" s="17"/>
      <c r="V34" s="17"/>
      <c r="W34" s="17"/>
    </row>
    <row r="38" spans="3:23">
      <c r="D38" s="18"/>
    </row>
    <row r="47" spans="3:23">
      <c r="J47" s="641"/>
    </row>
    <row r="59" spans="2:23" s="3" customFormat="1" ht="18" customHeight="1">
      <c r="B59" s="576" t="s">
        <v>1191</v>
      </c>
      <c r="C59" s="575" t="s">
        <v>1323</v>
      </c>
    </row>
    <row r="60" spans="2:23">
      <c r="C60" s="634" t="s">
        <v>1149</v>
      </c>
    </row>
    <row r="61" spans="2:23">
      <c r="C61" s="410"/>
    </row>
    <row r="62" spans="2:23">
      <c r="F62" s="867"/>
      <c r="G62" s="240"/>
      <c r="H62" s="530" t="str">
        <f>IF('5_Main'!AP$3="Reset","Reset","")</f>
        <v>Reset</v>
      </c>
      <c r="I62" s="388" t="str">
        <f>IF('5_Main'!AQ$3="Reset","Reset","")</f>
        <v/>
      </c>
      <c r="J62" s="388" t="str">
        <f>IF('5_Main'!AR$3="Reset","Reset","")</f>
        <v/>
      </c>
      <c r="K62" s="388" t="str">
        <f>IF('5_Main'!AS$3="Reset","Reset","")</f>
        <v/>
      </c>
      <c r="L62" s="388" t="str">
        <f>IF('5_Main'!AT$3="Reset","Reset","")</f>
        <v/>
      </c>
      <c r="M62" s="388" t="str">
        <f>IF('5_Main'!AU$3="Reset","Reset","")</f>
        <v/>
      </c>
      <c r="N62" s="388" t="str">
        <f>IF('5_Main'!AV$3="Reset","Reset","")</f>
        <v/>
      </c>
      <c r="O62" s="388" t="str">
        <f>IF('5_Main'!AW$3="Reset","Reset","")</f>
        <v/>
      </c>
      <c r="P62" s="388" t="str">
        <f>IF('5_Main'!AX$3="Reset","Reset","")</f>
        <v/>
      </c>
      <c r="Q62" s="388" t="str">
        <f>IF('5_Main'!AY$3="Reset","Reset","")</f>
        <v/>
      </c>
      <c r="R62" s="388" t="str">
        <f>IF('5_Main'!AZ$3="Reset","Reset","")</f>
        <v/>
      </c>
      <c r="S62" s="388" t="str">
        <f>IF('5_Main'!BA$3="Reset","Reset","")</f>
        <v/>
      </c>
      <c r="T62" s="388" t="str">
        <f>IF('5_Main'!BB$3="Reset","Reset","")</f>
        <v/>
      </c>
      <c r="U62" s="388" t="str">
        <f>IF('5_Main'!BC$3="Reset","Reset","")</f>
        <v/>
      </c>
      <c r="V62" s="388" t="str">
        <f>IF('5_Main'!BD$3="Reset","Reset","")</f>
        <v/>
      </c>
      <c r="W62" s="388" t="str">
        <f>IF('5_Main'!BE$3="Reset","Reset","")</f>
        <v/>
      </c>
    </row>
    <row r="63" spans="2:23" hidden="1">
      <c r="C63" s="17"/>
      <c r="D63" s="17"/>
      <c r="E63" s="17"/>
      <c r="F63" s="17"/>
      <c r="G63" s="574">
        <v>-1</v>
      </c>
      <c r="H63" s="530">
        <v>0</v>
      </c>
      <c r="I63" s="388">
        <v>1</v>
      </c>
      <c r="J63" s="388">
        <v>2</v>
      </c>
      <c r="K63" s="388">
        <v>3</v>
      </c>
      <c r="L63" s="388">
        <v>4</v>
      </c>
      <c r="M63" s="388">
        <v>5</v>
      </c>
      <c r="N63" s="388">
        <v>6</v>
      </c>
      <c r="O63" s="388">
        <v>7</v>
      </c>
      <c r="P63" s="388">
        <v>8</v>
      </c>
      <c r="Q63" s="388">
        <v>9</v>
      </c>
      <c r="R63" s="388">
        <v>10</v>
      </c>
      <c r="S63" s="388">
        <v>11</v>
      </c>
      <c r="T63" s="388">
        <v>12</v>
      </c>
      <c r="U63" s="388">
        <v>13</v>
      </c>
      <c r="V63" s="388">
        <v>14</v>
      </c>
      <c r="W63" s="388">
        <v>15</v>
      </c>
    </row>
    <row r="64" spans="2:23">
      <c r="C64" s="865" t="s">
        <v>1324</v>
      </c>
      <c r="D64" s="381"/>
      <c r="E64" s="381"/>
      <c r="F64" s="381"/>
      <c r="G64" s="552" t="s">
        <v>1188</v>
      </c>
      <c r="H64" s="531" t="s">
        <v>809</v>
      </c>
      <c r="I64" s="387" t="s">
        <v>811</v>
      </c>
      <c r="J64" s="387" t="s">
        <v>810</v>
      </c>
      <c r="K64" s="387" t="s">
        <v>812</v>
      </c>
      <c r="L64" s="387" t="s">
        <v>813</v>
      </c>
      <c r="M64" s="387" t="s">
        <v>814</v>
      </c>
      <c r="N64" s="387" t="s">
        <v>815</v>
      </c>
      <c r="O64" s="387" t="s">
        <v>816</v>
      </c>
      <c r="P64" s="387" t="s">
        <v>819</v>
      </c>
      <c r="Q64" s="387" t="s">
        <v>818</v>
      </c>
      <c r="R64" s="387" t="s">
        <v>968</v>
      </c>
      <c r="S64" s="387" t="s">
        <v>1012</v>
      </c>
      <c r="T64" s="387" t="s">
        <v>1013</v>
      </c>
      <c r="U64" s="387" t="s">
        <v>1015</v>
      </c>
      <c r="V64" s="387" t="s">
        <v>1014</v>
      </c>
      <c r="W64" s="387" t="s">
        <v>1016</v>
      </c>
    </row>
    <row r="65" spans="2:23" s="3" customFormat="1" ht="15.95" customHeight="1">
      <c r="C65" s="868" t="s">
        <v>1151</v>
      </c>
      <c r="D65" s="382"/>
      <c r="E65" s="382"/>
      <c r="F65" s="866"/>
      <c r="G65" s="534">
        <f>INDEX('6_Estimated1920'!H:H,MATCH(authorityCode,'6_Estimated1920'!$A:$A,0))</f>
        <v>8.0427856982090358</v>
      </c>
      <c r="H65" s="536">
        <f>INDEX('5_Main'!H:H,MATCH(authorityCode,'5_Main'!$A:$A,0))</f>
        <v>0</v>
      </c>
      <c r="I65" s="489">
        <f>INDEX('5_Main'!I:I,MATCH(authorityCode,'5_Main'!$A:$A,0))</f>
        <v>0</v>
      </c>
      <c r="J65" s="489">
        <f>INDEX('5_Main'!J:J,MATCH(authorityCode,'5_Main'!$A:$A,0))</f>
        <v>0</v>
      </c>
      <c r="K65" s="489">
        <f>INDEX('5_Main'!K:K,MATCH(authorityCode,'5_Main'!$A:$A,0))</f>
        <v>0</v>
      </c>
      <c r="L65" s="489">
        <f>INDEX('5_Main'!L:L,MATCH(authorityCode,'5_Main'!$A:$A,0))</f>
        <v>0</v>
      </c>
      <c r="M65" s="489">
        <f>INDEX('5_Main'!M:M,MATCH(authorityCode,'5_Main'!$A:$A,0))</f>
        <v>0</v>
      </c>
      <c r="N65" s="489">
        <f>INDEX('5_Main'!N:N,MATCH(authorityCode,'5_Main'!$A:$A,0))</f>
        <v>0</v>
      </c>
      <c r="O65" s="489">
        <f>INDEX('5_Main'!O:O,MATCH(authorityCode,'5_Main'!$A:$A,0))</f>
        <v>0</v>
      </c>
      <c r="P65" s="489">
        <f>INDEX('5_Main'!P:P,MATCH(authorityCode,'5_Main'!$A:$A,0))</f>
        <v>0</v>
      </c>
      <c r="Q65" s="489">
        <f>INDEX('5_Main'!Q:Q,MATCH(authorityCode,'5_Main'!$A:$A,0))</f>
        <v>0</v>
      </c>
      <c r="R65" s="489">
        <f>INDEX('5_Main'!R:R,MATCH(authorityCode,'5_Main'!$A:$A,0))</f>
        <v>0</v>
      </c>
      <c r="S65" s="489">
        <f>INDEX('5_Main'!S:S,MATCH(authorityCode,'5_Main'!$A:$A,0))</f>
        <v>0</v>
      </c>
      <c r="T65" s="489">
        <f>INDEX('5_Main'!T:T,MATCH(authorityCode,'5_Main'!$A:$A,0))</f>
        <v>0</v>
      </c>
      <c r="U65" s="489">
        <f>INDEX('5_Main'!U:U,MATCH(authorityCode,'5_Main'!$A:$A,0))</f>
        <v>0</v>
      </c>
      <c r="V65" s="489">
        <f>INDEX('5_Main'!V:V,MATCH(authorityCode,'5_Main'!$A:$A,0))</f>
        <v>0</v>
      </c>
      <c r="W65" s="489">
        <f>INDEX('5_Main'!W:W,MATCH(authorityCode,'5_Main'!$A:$A,0))</f>
        <v>0</v>
      </c>
    </row>
    <row r="66" spans="2:23" s="3" customFormat="1" ht="15.95" customHeight="1">
      <c r="C66" s="46" t="s">
        <v>952</v>
      </c>
      <c r="F66" s="866"/>
      <c r="G66" s="534">
        <f>INDEX('6_Estimated1920'!$I:$I,MATCH(authorityCode,'6_Estimated1920'!$A:$A,0))</f>
        <v>-5.0399417610398958</v>
      </c>
      <c r="H66" s="536" t="e">
        <f ca="1">INDEX('5_Main'!BZ:BZ,MATCH(authorityCode,'5_Main'!$A:$A,0))</f>
        <v>#REF!</v>
      </c>
      <c r="I66" s="489" t="e">
        <f ca="1">INDEX('5_Main'!CA:CA,MATCH(authorityCode,'5_Main'!$A:$A,0))</f>
        <v>#REF!</v>
      </c>
      <c r="J66" s="489" t="e">
        <f ca="1">INDEX('5_Main'!CB:CB,MATCH(authorityCode,'5_Main'!$A:$A,0))</f>
        <v>#REF!</v>
      </c>
      <c r="K66" s="489" t="e">
        <f ca="1">INDEX('5_Main'!CC:CC,MATCH(authorityCode,'5_Main'!$A:$A,0))</f>
        <v>#REF!</v>
      </c>
      <c r="L66" s="489" t="e">
        <f ca="1">INDEX('5_Main'!CD:CD,MATCH(authorityCode,'5_Main'!$A:$A,0))</f>
        <v>#REF!</v>
      </c>
      <c r="M66" s="489" t="e">
        <f ca="1">INDEX('5_Main'!CE:CE,MATCH(authorityCode,'5_Main'!$A:$A,0))</f>
        <v>#REF!</v>
      </c>
      <c r="N66" s="489" t="e">
        <f ca="1">INDEX('5_Main'!CF:CF,MATCH(authorityCode,'5_Main'!$A:$A,0))</f>
        <v>#REF!</v>
      </c>
      <c r="O66" s="489" t="e">
        <f ca="1">INDEX('5_Main'!CG:CG,MATCH(authorityCode,'5_Main'!$A:$A,0))</f>
        <v>#REF!</v>
      </c>
      <c r="P66" s="489" t="e">
        <f ca="1">INDEX('5_Main'!CH:CH,MATCH(authorityCode,'5_Main'!$A:$A,0))</f>
        <v>#REF!</v>
      </c>
      <c r="Q66" s="489" t="e">
        <f ca="1">INDEX('5_Main'!CI:CI,MATCH(authorityCode,'5_Main'!$A:$A,0))</f>
        <v>#REF!</v>
      </c>
      <c r="R66" s="489" t="e">
        <f ca="1">INDEX('5_Main'!CJ:CJ,MATCH(authorityCode,'5_Main'!$A:$A,0))</f>
        <v>#REF!</v>
      </c>
      <c r="S66" s="489" t="e">
        <f ca="1">INDEX('5_Main'!CK:CK,MATCH(authorityCode,'5_Main'!$A:$A,0))</f>
        <v>#REF!</v>
      </c>
      <c r="T66" s="489" t="e">
        <f ca="1">INDEX('5_Main'!CL:CL,MATCH(authorityCode,'5_Main'!$A:$A,0))</f>
        <v>#REF!</v>
      </c>
      <c r="U66" s="489" t="e">
        <f ca="1">INDEX('5_Main'!CM:CM,MATCH(authorityCode,'5_Main'!$A:$A,0))</f>
        <v>#REF!</v>
      </c>
      <c r="V66" s="489" t="e">
        <f ca="1">INDEX('5_Main'!CN:CN,MATCH(authorityCode,'5_Main'!$A:$A,0))</f>
        <v>#REF!</v>
      </c>
      <c r="W66" s="489" t="e">
        <f ca="1">INDEX('5_Main'!CO:CO,MATCH(authorityCode,'5_Main'!$A:$A,0))</f>
        <v>#REF!</v>
      </c>
    </row>
    <row r="67" spans="2:23" s="3" customFormat="1" ht="15.95" customHeight="1">
      <c r="C67" s="46" t="s">
        <v>1023</v>
      </c>
      <c r="F67" s="866"/>
      <c r="G67" s="534">
        <f>INDEX('6_Estimated1920'!K:K,MATCH(authorityCode,'6_Estimated1920'!$A:$A,0))</f>
        <v>0</v>
      </c>
      <c r="H67" s="536" t="e">
        <f ca="1">INDEX('5_Main'!DY:DY,MATCH(authorityCode,'5_Main'!$A:$A,0))</f>
        <v>#REF!</v>
      </c>
      <c r="I67" s="489" t="e">
        <f ca="1">INDEX('5_Main'!DZ:DZ,MATCH(authorityCode,'5_Main'!$A:$A,0))</f>
        <v>#REF!</v>
      </c>
      <c r="J67" s="489" t="e">
        <f ca="1">INDEX('5_Main'!EA:EA,MATCH(authorityCode,'5_Main'!$A:$A,0))</f>
        <v>#REF!</v>
      </c>
      <c r="K67" s="489" t="e">
        <f ca="1">INDEX('5_Main'!EB:EB,MATCH(authorityCode,'5_Main'!$A:$A,0))</f>
        <v>#REF!</v>
      </c>
      <c r="L67" s="489" t="e">
        <f ca="1">INDEX('5_Main'!EC:EC,MATCH(authorityCode,'5_Main'!$A:$A,0))</f>
        <v>#REF!</v>
      </c>
      <c r="M67" s="489" t="e">
        <f ca="1">INDEX('5_Main'!ED:ED,MATCH(authorityCode,'5_Main'!$A:$A,0))</f>
        <v>#REF!</v>
      </c>
      <c r="N67" s="489" t="e">
        <f ca="1">INDEX('5_Main'!EE:EE,MATCH(authorityCode,'5_Main'!$A:$A,0))</f>
        <v>#REF!</v>
      </c>
      <c r="O67" s="489" t="e">
        <f ca="1">INDEX('5_Main'!EF:EF,MATCH(authorityCode,'5_Main'!$A:$A,0))</f>
        <v>#REF!</v>
      </c>
      <c r="P67" s="489" t="e">
        <f ca="1">INDEX('5_Main'!EG:EG,MATCH(authorityCode,'5_Main'!$A:$A,0))</f>
        <v>#REF!</v>
      </c>
      <c r="Q67" s="489" t="e">
        <f ca="1">INDEX('5_Main'!EH:EH,MATCH(authorityCode,'5_Main'!$A:$A,0))</f>
        <v>#REF!</v>
      </c>
      <c r="R67" s="489" t="e">
        <f ca="1">INDEX('5_Main'!EI:EI,MATCH(authorityCode,'5_Main'!$A:$A,0))</f>
        <v>#REF!</v>
      </c>
      <c r="S67" s="489" t="e">
        <f ca="1">INDEX('5_Main'!EJ:EJ,MATCH(authorityCode,'5_Main'!$A:$A,0))</f>
        <v>#REF!</v>
      </c>
      <c r="T67" s="489" t="e">
        <f ca="1">INDEX('5_Main'!EK:EK,MATCH(authorityCode,'5_Main'!$A:$A,0))</f>
        <v>#REF!</v>
      </c>
      <c r="U67" s="489" t="e">
        <f ca="1">INDEX('5_Main'!EL:EL,MATCH(authorityCode,'5_Main'!$A:$A,0))</f>
        <v>#REF!</v>
      </c>
      <c r="V67" s="489" t="e">
        <f ca="1">INDEX('5_Main'!EM:EM,MATCH(authorityCode,'5_Main'!$A:$A,0))</f>
        <v>#REF!</v>
      </c>
      <c r="W67" s="489" t="e">
        <f ca="1">INDEX('5_Main'!EN:EN,MATCH(authorityCode,'5_Main'!$A:$A,0))</f>
        <v>#REF!</v>
      </c>
    </row>
    <row r="68" spans="2:23" s="3" customFormat="1" ht="15.95" customHeight="1">
      <c r="C68" s="46" t="s">
        <v>1024</v>
      </c>
      <c r="F68" s="866"/>
      <c r="G68" s="534">
        <f>INDEX('6_Estimated1920'!J:J,MATCH(authorityCode,'6_Estimated1920'!$A:$A,0))</f>
        <v>-0.63263748885277493</v>
      </c>
      <c r="H68" s="536">
        <f>INDEX('5_Main'!FX:FX,MATCH(authorityCode,'5_Main'!$A:$A,0))</f>
        <v>0</v>
      </c>
      <c r="I68" s="489">
        <f>INDEX('5_Main'!FY:FY,MATCH(authorityCode,'5_Main'!$A:$A,0))</f>
        <v>0</v>
      </c>
      <c r="J68" s="489">
        <f>INDEX('5_Main'!FZ:FZ,MATCH(authorityCode,'5_Main'!$A:$A,0))</f>
        <v>0</v>
      </c>
      <c r="K68" s="489">
        <f>INDEX('5_Main'!GA:GA,MATCH(authorityCode,'5_Main'!$A:$A,0))</f>
        <v>0</v>
      </c>
      <c r="L68" s="489">
        <f>INDEX('5_Main'!GB:GB,MATCH(authorityCode,'5_Main'!$A:$A,0))</f>
        <v>0</v>
      </c>
      <c r="M68" s="489">
        <f>INDEX('5_Main'!GC:GC,MATCH(authorityCode,'5_Main'!$A:$A,0))</f>
        <v>0</v>
      </c>
      <c r="N68" s="489">
        <f>INDEX('5_Main'!GD:GD,MATCH(authorityCode,'5_Main'!$A:$A,0))</f>
        <v>0</v>
      </c>
      <c r="O68" s="489">
        <f>INDEX('5_Main'!GE:GE,MATCH(authorityCode,'5_Main'!$A:$A,0))</f>
        <v>0</v>
      </c>
      <c r="P68" s="489">
        <f>INDEX('5_Main'!GF:GF,MATCH(authorityCode,'5_Main'!$A:$A,0))</f>
        <v>0</v>
      </c>
      <c r="Q68" s="489">
        <f>INDEX('5_Main'!GG:GG,MATCH(authorityCode,'5_Main'!$A:$A,0))</f>
        <v>0</v>
      </c>
      <c r="R68" s="489">
        <f>INDEX('5_Main'!GH:GH,MATCH(authorityCode,'5_Main'!$A:$A,0))</f>
        <v>0</v>
      </c>
      <c r="S68" s="489">
        <f>INDEX('5_Main'!GI:GI,MATCH(authorityCode,'5_Main'!$A:$A,0))</f>
        <v>0</v>
      </c>
      <c r="T68" s="489">
        <f>INDEX('5_Main'!GJ:GJ,MATCH(authorityCode,'5_Main'!$A:$A,0))</f>
        <v>0</v>
      </c>
      <c r="U68" s="489">
        <f>INDEX('5_Main'!GK:GK,MATCH(authorityCode,'5_Main'!$A:$A,0))</f>
        <v>0</v>
      </c>
      <c r="V68" s="489">
        <f>INDEX('5_Main'!GL:GL,MATCH(authorityCode,'5_Main'!$A:$A,0))</f>
        <v>0</v>
      </c>
      <c r="W68" s="489">
        <f>INDEX('5_Main'!GM:GM,MATCH(authorityCode,'5_Main'!$A:$A,0))</f>
        <v>0</v>
      </c>
    </row>
    <row r="69" spans="2:23" s="3" customFormat="1" ht="15.95" customHeight="1">
      <c r="C69" s="868" t="s">
        <v>1152</v>
      </c>
      <c r="F69" s="866"/>
      <c r="G69" s="572" t="s">
        <v>908</v>
      </c>
      <c r="H69" s="536" t="e">
        <f ca="1">INDEX('5_Main'!GO:GO,MATCH(authorityCode,'5_Main'!$A:$A,0))</f>
        <v>#REF!</v>
      </c>
      <c r="I69" s="489" t="e">
        <f ca="1">INDEX('5_Main'!GP:GP,MATCH(authorityCode,'5_Main'!$A:$A,0))</f>
        <v>#REF!</v>
      </c>
      <c r="J69" s="489" t="e">
        <f ca="1">INDEX('5_Main'!GQ:GQ,MATCH(authorityCode,'5_Main'!$A:$A,0))</f>
        <v>#REF!</v>
      </c>
      <c r="K69" s="489" t="e">
        <f ca="1">INDEX('5_Main'!GR:GR,MATCH(authorityCode,'5_Main'!$A:$A,0))</f>
        <v>#REF!</v>
      </c>
      <c r="L69" s="489" t="e">
        <f ca="1">INDEX('5_Main'!GS:GS,MATCH(authorityCode,'5_Main'!$A:$A,0))</f>
        <v>#REF!</v>
      </c>
      <c r="M69" s="489" t="e">
        <f ca="1">INDEX('5_Main'!GT:GT,MATCH(authorityCode,'5_Main'!$A:$A,0))</f>
        <v>#REF!</v>
      </c>
      <c r="N69" s="489" t="e">
        <f ca="1">INDEX('5_Main'!GU:GU,MATCH(authorityCode,'5_Main'!$A:$A,0))</f>
        <v>#REF!</v>
      </c>
      <c r="O69" s="489" t="e">
        <f ca="1">INDEX('5_Main'!GV:GV,MATCH(authorityCode,'5_Main'!$A:$A,0))</f>
        <v>#REF!</v>
      </c>
      <c r="P69" s="489" t="e">
        <f ca="1">INDEX('5_Main'!GW:GW,MATCH(authorityCode,'5_Main'!$A:$A,0))</f>
        <v>#REF!</v>
      </c>
      <c r="Q69" s="489" t="e">
        <f ca="1">INDEX('5_Main'!GX:GX,MATCH(authorityCode,'5_Main'!$A:$A,0))</f>
        <v>#REF!</v>
      </c>
      <c r="R69" s="489" t="e">
        <f ca="1">INDEX('5_Main'!GY:GY,MATCH(authorityCode,'5_Main'!$A:$A,0))</f>
        <v>#REF!</v>
      </c>
      <c r="S69" s="489" t="e">
        <f ca="1">INDEX('5_Main'!GZ:GZ,MATCH(authorityCode,'5_Main'!$A:$A,0))</f>
        <v>#REF!</v>
      </c>
      <c r="T69" s="489" t="e">
        <f ca="1">INDEX('5_Main'!HA:HA,MATCH(authorityCode,'5_Main'!$A:$A,0))</f>
        <v>#REF!</v>
      </c>
      <c r="U69" s="489" t="e">
        <f ca="1">INDEX('5_Main'!HB:HB,MATCH(authorityCode,'5_Main'!$A:$A,0))</f>
        <v>#REF!</v>
      </c>
      <c r="V69" s="489" t="e">
        <f ca="1">INDEX('5_Main'!HC:HC,MATCH(authorityCode,'5_Main'!$A:$A,0))</f>
        <v>#REF!</v>
      </c>
      <c r="W69" s="489" t="e">
        <f ca="1">INDEX('5_Main'!HD:HD,MATCH(authorityCode,'5_Main'!$A:$A,0))</f>
        <v>#REF!</v>
      </c>
    </row>
    <row r="70" spans="2:23" s="3" customFormat="1" ht="15.95" customHeight="1">
      <c r="C70" s="869" t="s">
        <v>1097</v>
      </c>
      <c r="D70" s="384"/>
      <c r="E70" s="384"/>
      <c r="F70" s="384"/>
      <c r="G70" s="566">
        <f>SUM(G65:G68)</f>
        <v>2.370206448316365</v>
      </c>
      <c r="H70" s="537" t="e">
        <f t="shared" ref="H70:W70" ca="1" si="6">SUM(H65:H69)</f>
        <v>#REF!</v>
      </c>
      <c r="I70" s="488" t="e">
        <f t="shared" ca="1" si="6"/>
        <v>#REF!</v>
      </c>
      <c r="J70" s="488" t="e">
        <f t="shared" ca="1" si="6"/>
        <v>#REF!</v>
      </c>
      <c r="K70" s="488" t="e">
        <f t="shared" ca="1" si="6"/>
        <v>#REF!</v>
      </c>
      <c r="L70" s="488" t="e">
        <f t="shared" ca="1" si="6"/>
        <v>#REF!</v>
      </c>
      <c r="M70" s="488" t="e">
        <f t="shared" ca="1" si="6"/>
        <v>#REF!</v>
      </c>
      <c r="N70" s="488" t="e">
        <f t="shared" ca="1" si="6"/>
        <v>#REF!</v>
      </c>
      <c r="O70" s="488" t="e">
        <f t="shared" ca="1" si="6"/>
        <v>#REF!</v>
      </c>
      <c r="P70" s="488" t="e">
        <f t="shared" ca="1" si="6"/>
        <v>#REF!</v>
      </c>
      <c r="Q70" s="488" t="e">
        <f t="shared" ca="1" si="6"/>
        <v>#REF!</v>
      </c>
      <c r="R70" s="488" t="e">
        <f t="shared" ca="1" si="6"/>
        <v>#REF!</v>
      </c>
      <c r="S70" s="488" t="e">
        <f t="shared" ca="1" si="6"/>
        <v>#REF!</v>
      </c>
      <c r="T70" s="488" t="e">
        <f t="shared" ca="1" si="6"/>
        <v>#REF!</v>
      </c>
      <c r="U70" s="488" t="e">
        <f t="shared" ca="1" si="6"/>
        <v>#REF!</v>
      </c>
      <c r="V70" s="488" t="e">
        <f t="shared" ca="1" si="6"/>
        <v>#REF!</v>
      </c>
      <c r="W70" s="488" t="e">
        <f t="shared" ca="1" si="6"/>
        <v>#REF!</v>
      </c>
    </row>
    <row r="71" spans="2:23" s="3" customFormat="1" ht="15.95" customHeight="1">
      <c r="H71" s="461"/>
      <c r="I71" s="461"/>
      <c r="J71" s="461"/>
      <c r="K71" s="461"/>
      <c r="L71" s="461"/>
      <c r="M71" s="461"/>
      <c r="N71" s="461"/>
      <c r="O71" s="461"/>
      <c r="P71" s="461"/>
      <c r="Q71" s="461"/>
      <c r="R71" s="461"/>
      <c r="S71" s="461"/>
      <c r="T71" s="461"/>
      <c r="U71" s="461"/>
      <c r="V71" s="461"/>
      <c r="W71" s="630" t="s">
        <v>1246</v>
      </c>
    </row>
    <row r="72" spans="2:23" s="3" customFormat="1" ht="15.95" customHeight="1">
      <c r="H72" s="461"/>
      <c r="I72" s="461"/>
      <c r="J72" s="461"/>
      <c r="K72" s="461"/>
      <c r="L72" s="461"/>
      <c r="M72" s="461"/>
      <c r="N72" s="461"/>
      <c r="O72" s="461"/>
      <c r="P72" s="461"/>
      <c r="Q72" s="461"/>
      <c r="R72" s="461"/>
      <c r="S72" s="461"/>
      <c r="T72" s="461"/>
      <c r="U72" s="461"/>
      <c r="V72" s="461"/>
      <c r="W72" s="461"/>
    </row>
    <row r="73" spans="2:23" s="3" customFormat="1" ht="18" customHeight="1">
      <c r="B73" s="576" t="s">
        <v>1193</v>
      </c>
      <c r="C73" s="575" t="s">
        <v>1192</v>
      </c>
    </row>
    <row r="74" spans="2:23" s="3" customFormat="1" ht="15.95" customHeight="1">
      <c r="C74" s="633" t="s">
        <v>1155</v>
      </c>
      <c r="H74" s="461"/>
      <c r="I74" s="461"/>
      <c r="J74" s="461"/>
      <c r="K74" s="461"/>
      <c r="L74" s="461"/>
      <c r="M74" s="461"/>
      <c r="N74" s="461"/>
      <c r="O74" s="461"/>
      <c r="P74" s="461"/>
      <c r="Q74" s="461"/>
      <c r="R74" s="461"/>
      <c r="S74" s="461"/>
      <c r="T74" s="461"/>
      <c r="U74" s="461"/>
      <c r="V74" s="461"/>
      <c r="W74" s="461"/>
    </row>
    <row r="75" spans="2:23" s="3" customFormat="1" ht="15.95" customHeight="1">
      <c r="H75" s="461"/>
      <c r="I75" s="461"/>
      <c r="J75" s="461"/>
      <c r="K75" s="461"/>
      <c r="L75" s="461"/>
      <c r="M75" s="461"/>
      <c r="N75" s="461"/>
      <c r="O75" s="461"/>
      <c r="P75" s="461"/>
      <c r="Q75" s="461"/>
      <c r="R75" s="461"/>
      <c r="S75" s="461"/>
      <c r="T75" s="461"/>
      <c r="U75" s="461"/>
      <c r="V75" s="461"/>
      <c r="W75" s="461"/>
    </row>
    <row r="76" spans="2:23">
      <c r="G76" s="240"/>
      <c r="H76" s="530" t="str">
        <f>IF('5_Main'!AP$3="Reset","Reset","")</f>
        <v>Reset</v>
      </c>
      <c r="I76" s="388" t="str">
        <f>IF('5_Main'!AQ$3="Reset","Reset","")</f>
        <v/>
      </c>
      <c r="J76" s="388" t="str">
        <f>IF('5_Main'!AR$3="Reset","Reset","")</f>
        <v/>
      </c>
      <c r="K76" s="388" t="str">
        <f>IF('5_Main'!AS$3="Reset","Reset","")</f>
        <v/>
      </c>
      <c r="L76" s="388" t="str">
        <f>IF('5_Main'!AT$3="Reset","Reset","")</f>
        <v/>
      </c>
      <c r="M76" s="388" t="str">
        <f>IF('5_Main'!AU$3="Reset","Reset","")</f>
        <v/>
      </c>
      <c r="N76" s="388" t="str">
        <f>IF('5_Main'!AV$3="Reset","Reset","")</f>
        <v/>
      </c>
      <c r="O76" s="388" t="str">
        <f>IF('5_Main'!AW$3="Reset","Reset","")</f>
        <v/>
      </c>
      <c r="P76" s="388" t="str">
        <f>IF('5_Main'!AX$3="Reset","Reset","")</f>
        <v/>
      </c>
      <c r="Q76" s="388" t="str">
        <f>IF('5_Main'!AY$3="Reset","Reset","")</f>
        <v/>
      </c>
      <c r="R76" s="388" t="str">
        <f>IF('5_Main'!AZ$3="Reset","Reset","")</f>
        <v/>
      </c>
      <c r="S76" s="388" t="str">
        <f>IF('5_Main'!BA$3="Reset","Reset","")</f>
        <v/>
      </c>
      <c r="T76" s="388" t="str">
        <f>IF('5_Main'!BB$3="Reset","Reset","")</f>
        <v/>
      </c>
      <c r="U76" s="388" t="str">
        <f>IF('5_Main'!BC$3="Reset","Reset","")</f>
        <v/>
      </c>
      <c r="V76" s="388" t="str">
        <f>IF('5_Main'!BD$3="Reset","Reset","")</f>
        <v/>
      </c>
      <c r="W76" s="388" t="str">
        <f>IF('5_Main'!BE$3="Reset","Reset","")</f>
        <v/>
      </c>
    </row>
    <row r="77" spans="2:23" hidden="1">
      <c r="C77" s="17"/>
      <c r="D77" s="17"/>
      <c r="E77" s="17"/>
      <c r="F77" s="17"/>
      <c r="G77" s="574">
        <v>-1</v>
      </c>
      <c r="H77" s="530">
        <v>0</v>
      </c>
      <c r="I77" s="388">
        <v>1</v>
      </c>
      <c r="J77" s="388">
        <v>2</v>
      </c>
      <c r="K77" s="388">
        <v>3</v>
      </c>
      <c r="L77" s="388">
        <v>4</v>
      </c>
      <c r="M77" s="388">
        <v>5</v>
      </c>
      <c r="N77" s="388">
        <v>6</v>
      </c>
      <c r="O77" s="388">
        <v>7</v>
      </c>
      <c r="P77" s="388">
        <v>8</v>
      </c>
      <c r="Q77" s="388">
        <v>9</v>
      </c>
      <c r="R77" s="388">
        <v>10</v>
      </c>
      <c r="S77" s="388">
        <v>11</v>
      </c>
      <c r="T77" s="388">
        <v>12</v>
      </c>
      <c r="U77" s="388">
        <v>13</v>
      </c>
      <c r="V77" s="388">
        <v>14</v>
      </c>
      <c r="W77" s="388">
        <v>15</v>
      </c>
    </row>
    <row r="78" spans="2:23">
      <c r="C78" s="430"/>
      <c r="D78" s="381"/>
      <c r="E78" s="381"/>
      <c r="F78" s="381"/>
      <c r="G78" s="552" t="s">
        <v>1188</v>
      </c>
      <c r="H78" s="531" t="s">
        <v>809</v>
      </c>
      <c r="I78" s="387" t="s">
        <v>811</v>
      </c>
      <c r="J78" s="387" t="s">
        <v>810</v>
      </c>
      <c r="K78" s="387" t="s">
        <v>812</v>
      </c>
      <c r="L78" s="387" t="s">
        <v>813</v>
      </c>
      <c r="M78" s="387" t="s">
        <v>814</v>
      </c>
      <c r="N78" s="387" t="s">
        <v>815</v>
      </c>
      <c r="O78" s="387" t="s">
        <v>816</v>
      </c>
      <c r="P78" s="387" t="s">
        <v>819</v>
      </c>
      <c r="Q78" s="387" t="s">
        <v>818</v>
      </c>
      <c r="R78" s="387" t="s">
        <v>968</v>
      </c>
      <c r="S78" s="387" t="s">
        <v>1012</v>
      </c>
      <c r="T78" s="387" t="s">
        <v>1013</v>
      </c>
      <c r="U78" s="387" t="s">
        <v>1015</v>
      </c>
      <c r="V78" s="387" t="s">
        <v>1014</v>
      </c>
      <c r="W78" s="387" t="s">
        <v>1016</v>
      </c>
    </row>
    <row r="79" spans="2:23" s="3" customFormat="1" ht="15.95" customHeight="1">
      <c r="C79" s="783" t="s">
        <v>1308</v>
      </c>
      <c r="G79" s="538"/>
      <c r="H79" s="540" t="e">
        <f ca="1">'5_Main'!AP398</f>
        <v>#REF!</v>
      </c>
      <c r="I79" s="500" t="e">
        <f ca="1">'5_Main'!AQ398</f>
        <v>#REF!</v>
      </c>
      <c r="J79" s="500" t="e">
        <f ca="1">'5_Main'!AR398</f>
        <v>#REF!</v>
      </c>
      <c r="K79" s="500" t="e">
        <f ca="1">'5_Main'!AS398</f>
        <v>#REF!</v>
      </c>
      <c r="L79" s="500" t="e">
        <f ca="1">'5_Main'!AT398</f>
        <v>#REF!</v>
      </c>
      <c r="M79" s="500" t="e">
        <f ca="1">'5_Main'!AU398</f>
        <v>#REF!</v>
      </c>
      <c r="N79" s="500" t="e">
        <f ca="1">'5_Main'!AV398</f>
        <v>#REF!</v>
      </c>
      <c r="O79" s="500" t="e">
        <f ca="1">'5_Main'!AW398</f>
        <v>#REF!</v>
      </c>
      <c r="P79" s="500" t="e">
        <f ca="1">'5_Main'!AX398</f>
        <v>#REF!</v>
      </c>
      <c r="Q79" s="500" t="e">
        <f ca="1">'5_Main'!AY398</f>
        <v>#REF!</v>
      </c>
      <c r="R79" s="500" t="e">
        <f ca="1">'5_Main'!AZ398</f>
        <v>#REF!</v>
      </c>
      <c r="S79" s="500" t="e">
        <f ca="1">'5_Main'!BA398</f>
        <v>#REF!</v>
      </c>
      <c r="T79" s="500" t="e">
        <f ca="1">'5_Main'!BB398</f>
        <v>#REF!</v>
      </c>
      <c r="U79" s="500" t="e">
        <f ca="1">'5_Main'!BC398</f>
        <v>#REF!</v>
      </c>
      <c r="V79" s="500" t="e">
        <f ca="1">'5_Main'!BD398</f>
        <v>#REF!</v>
      </c>
      <c r="W79" s="500" t="e">
        <f ca="1">'5_Main'!BE398</f>
        <v>#REF!</v>
      </c>
    </row>
    <row r="80" spans="2:23" s="3" customFormat="1" ht="15.95" customHeight="1">
      <c r="C80" s="499" t="s">
        <v>1157</v>
      </c>
      <c r="G80" s="535"/>
      <c r="H80" s="541">
        <f>INDEX('5_Main'!BG:BG,MATCH(authorityCode,'5_Main'!$A:$A,0))</f>
        <v>1.416477334885933E-4</v>
      </c>
      <c r="I80" s="209">
        <f>H80</f>
        <v>1.416477334885933E-4</v>
      </c>
      <c r="J80" s="209">
        <f t="shared" ref="J80:W80" si="7">I80</f>
        <v>1.416477334885933E-4</v>
      </c>
      <c r="K80" s="209">
        <f t="shared" si="7"/>
        <v>1.416477334885933E-4</v>
      </c>
      <c r="L80" s="209">
        <f t="shared" si="7"/>
        <v>1.416477334885933E-4</v>
      </c>
      <c r="M80" s="209">
        <f t="shared" si="7"/>
        <v>1.416477334885933E-4</v>
      </c>
      <c r="N80" s="209">
        <f t="shared" si="7"/>
        <v>1.416477334885933E-4</v>
      </c>
      <c r="O80" s="209">
        <f t="shared" si="7"/>
        <v>1.416477334885933E-4</v>
      </c>
      <c r="P80" s="209">
        <f t="shared" si="7"/>
        <v>1.416477334885933E-4</v>
      </c>
      <c r="Q80" s="209">
        <f t="shared" si="7"/>
        <v>1.416477334885933E-4</v>
      </c>
      <c r="R80" s="209">
        <f t="shared" si="7"/>
        <v>1.416477334885933E-4</v>
      </c>
      <c r="S80" s="209">
        <f t="shared" si="7"/>
        <v>1.416477334885933E-4</v>
      </c>
      <c r="T80" s="209">
        <f t="shared" si="7"/>
        <v>1.416477334885933E-4</v>
      </c>
      <c r="U80" s="209">
        <f t="shared" si="7"/>
        <v>1.416477334885933E-4</v>
      </c>
      <c r="V80" s="209">
        <f t="shared" si="7"/>
        <v>1.416477334885933E-4</v>
      </c>
      <c r="W80" s="209">
        <f t="shared" si="7"/>
        <v>1.416477334885933E-4</v>
      </c>
    </row>
    <row r="81" spans="2:23" s="3" customFormat="1" ht="15.95" customHeight="1">
      <c r="C81" s="501" t="s">
        <v>1156</v>
      </c>
      <c r="D81" s="502"/>
      <c r="E81" s="502"/>
      <c r="F81" s="502"/>
      <c r="G81" s="539"/>
      <c r="H81" s="542" t="e">
        <f ca="1">IF(H89="Reset",INDEX('5_Main'!Y:Y,MATCH(authorityCode,'5_Main'!$A:$A,0)),G81)</f>
        <v>#REF!</v>
      </c>
      <c r="I81" s="503" t="e">
        <f ca="1">IF(I89="Reset",INDEX('5_Main'!Z:Z,MATCH(authorityCode,'5_Main'!$A:$A,0)),H81)</f>
        <v>#REF!</v>
      </c>
      <c r="J81" s="503" t="e">
        <f ca="1">IF(J89="Reset",INDEX('5_Main'!AA:AA,MATCH(authorityCode,'5_Main'!$A:$A,0)),I81)</f>
        <v>#REF!</v>
      </c>
      <c r="K81" s="503" t="e">
        <f ca="1">IF(K89="Reset",INDEX('5_Main'!AB:AB,MATCH(authorityCode,'5_Main'!$A:$A,0)),J81)</f>
        <v>#REF!</v>
      </c>
      <c r="L81" s="503" t="e">
        <f ca="1">IF(L89="Reset",INDEX('5_Main'!AC:AC,MATCH(authorityCode,'5_Main'!$A:$A,0)),K81)</f>
        <v>#REF!</v>
      </c>
      <c r="M81" s="503" t="e">
        <f ca="1">IF(M89="Reset",INDEX('5_Main'!AD:AD,MATCH(authorityCode,'5_Main'!$A:$A,0)),L81)</f>
        <v>#REF!</v>
      </c>
      <c r="N81" s="503" t="e">
        <f ca="1">IF(N89="Reset",INDEX('5_Main'!AE:AE,MATCH(authorityCode,'5_Main'!$A:$A,0)),M81)</f>
        <v>#REF!</v>
      </c>
      <c r="O81" s="503" t="e">
        <f ca="1">IF(O89="Reset",INDEX('5_Main'!AF:AF,MATCH(authorityCode,'5_Main'!$A:$A,0)),N81)</f>
        <v>#REF!</v>
      </c>
      <c r="P81" s="503" t="e">
        <f ca="1">IF(P89="Reset",INDEX('5_Main'!AG:AG,MATCH(authorityCode,'5_Main'!$A:$A,0)),O81)</f>
        <v>#REF!</v>
      </c>
      <c r="Q81" s="503" t="e">
        <f ca="1">IF(Q89="Reset",INDEX('5_Main'!AH:AH,MATCH(authorityCode,'5_Main'!$A:$A,0)),P81)</f>
        <v>#REF!</v>
      </c>
      <c r="R81" s="503" t="e">
        <f ca="1">IF(R89="Reset",INDEX('5_Main'!AI:AI,MATCH(authorityCode,'5_Main'!$A:$A,0)),Q81)</f>
        <v>#REF!</v>
      </c>
      <c r="S81" s="503" t="e">
        <f ca="1">IF(S89="Reset",INDEX('5_Main'!AJ:AJ,MATCH(authorityCode,'5_Main'!$A:$A,0)),R81)</f>
        <v>#REF!</v>
      </c>
      <c r="T81" s="503" t="e">
        <f ca="1">IF(T89="Reset",INDEX('5_Main'!AK:AK,MATCH(authorityCode,'5_Main'!$A:$A,0)),S81)</f>
        <v>#REF!</v>
      </c>
      <c r="U81" s="503" t="e">
        <f ca="1">IF(U89="Reset",INDEX('5_Main'!AL:AL,MATCH(authorityCode,'5_Main'!$A:$A,0)),T81)</f>
        <v>#REF!</v>
      </c>
      <c r="V81" s="503" t="e">
        <f ca="1">IF(V89="Reset",INDEX('5_Main'!AM:AM,MATCH(authorityCode,'5_Main'!$A:$A,0)),U81)</f>
        <v>#REF!</v>
      </c>
      <c r="W81" s="503" t="e">
        <f ca="1">IF(W89="Reset",INDEX('5_Main'!AN:AN,MATCH(authorityCode,'5_Main'!$A:$A,0)),V81)</f>
        <v>#REF!</v>
      </c>
    </row>
    <row r="82" spans="2:23" s="3" customFormat="1" ht="15.95" customHeight="1">
      <c r="C82" s="783" t="s">
        <v>1037</v>
      </c>
      <c r="G82" s="528">
        <f>INDEX('6_Estimated1920'!M:M,MATCH(authorityCode,'6_Estimated1920'!$A:$A,0))</f>
        <v>1.7375689594635901</v>
      </c>
      <c r="H82" s="536" t="e">
        <f t="shared" ref="H82:W82" ca="1" si="8">H80*H79</f>
        <v>#REF!</v>
      </c>
      <c r="I82" s="489" t="e">
        <f t="shared" ca="1" si="8"/>
        <v>#REF!</v>
      </c>
      <c r="J82" s="489" t="e">
        <f t="shared" ca="1" si="8"/>
        <v>#REF!</v>
      </c>
      <c r="K82" s="489" t="e">
        <f t="shared" ca="1" si="8"/>
        <v>#REF!</v>
      </c>
      <c r="L82" s="489" t="e">
        <f t="shared" ca="1" si="8"/>
        <v>#REF!</v>
      </c>
      <c r="M82" s="489" t="e">
        <f t="shared" ca="1" si="8"/>
        <v>#REF!</v>
      </c>
      <c r="N82" s="489" t="e">
        <f t="shared" ca="1" si="8"/>
        <v>#REF!</v>
      </c>
      <c r="O82" s="489" t="e">
        <f t="shared" ca="1" si="8"/>
        <v>#REF!</v>
      </c>
      <c r="P82" s="489" t="e">
        <f t="shared" ca="1" si="8"/>
        <v>#REF!</v>
      </c>
      <c r="Q82" s="489" t="e">
        <f t="shared" ca="1" si="8"/>
        <v>#REF!</v>
      </c>
      <c r="R82" s="489" t="e">
        <f t="shared" ca="1" si="8"/>
        <v>#REF!</v>
      </c>
      <c r="S82" s="489" t="e">
        <f t="shared" ca="1" si="8"/>
        <v>#REF!</v>
      </c>
      <c r="T82" s="489" t="e">
        <f t="shared" ca="1" si="8"/>
        <v>#REF!</v>
      </c>
      <c r="U82" s="489" t="e">
        <f t="shared" ca="1" si="8"/>
        <v>#REF!</v>
      </c>
      <c r="V82" s="489" t="e">
        <f t="shared" ca="1" si="8"/>
        <v>#REF!</v>
      </c>
      <c r="W82" s="489" t="e">
        <f t="shared" ca="1" si="8"/>
        <v>#REF!</v>
      </c>
    </row>
    <row r="83" spans="2:23" s="3" customFormat="1" ht="15.95" customHeight="1">
      <c r="C83" s="783" t="s">
        <v>1036</v>
      </c>
      <c r="G83" s="528">
        <f>INDEX('6_Estimated1920'!N:N,MATCH(authorityCode,'6_Estimated1920'!$A:$A,0))</f>
        <v>6.7775107205034857</v>
      </c>
      <c r="H83" s="536" t="e">
        <f t="shared" ref="H83:W83" ca="1" si="9">H81*H79</f>
        <v>#REF!</v>
      </c>
      <c r="I83" s="489" t="e">
        <f t="shared" ca="1" si="9"/>
        <v>#REF!</v>
      </c>
      <c r="J83" s="489" t="e">
        <f t="shared" ca="1" si="9"/>
        <v>#REF!</v>
      </c>
      <c r="K83" s="489" t="e">
        <f t="shared" ca="1" si="9"/>
        <v>#REF!</v>
      </c>
      <c r="L83" s="489" t="e">
        <f t="shared" ca="1" si="9"/>
        <v>#REF!</v>
      </c>
      <c r="M83" s="489" t="e">
        <f t="shared" ca="1" si="9"/>
        <v>#REF!</v>
      </c>
      <c r="N83" s="489" t="e">
        <f t="shared" ca="1" si="9"/>
        <v>#REF!</v>
      </c>
      <c r="O83" s="489" t="e">
        <f t="shared" ca="1" si="9"/>
        <v>#REF!</v>
      </c>
      <c r="P83" s="489" t="e">
        <f t="shared" ca="1" si="9"/>
        <v>#REF!</v>
      </c>
      <c r="Q83" s="489" t="e">
        <f t="shared" ca="1" si="9"/>
        <v>#REF!</v>
      </c>
      <c r="R83" s="489" t="e">
        <f t="shared" ca="1" si="9"/>
        <v>#REF!</v>
      </c>
      <c r="S83" s="489" t="e">
        <f t="shared" ca="1" si="9"/>
        <v>#REF!</v>
      </c>
      <c r="T83" s="489" t="e">
        <f t="shared" ca="1" si="9"/>
        <v>#REF!</v>
      </c>
      <c r="U83" s="489" t="e">
        <f t="shared" ca="1" si="9"/>
        <v>#REF!</v>
      </c>
      <c r="V83" s="489" t="e">
        <f t="shared" ca="1" si="9"/>
        <v>#REF!</v>
      </c>
      <c r="W83" s="489" t="e">
        <f t="shared" ca="1" si="9"/>
        <v>#REF!</v>
      </c>
    </row>
    <row r="84" spans="2:23" s="3" customFormat="1" ht="15.95" customHeight="1">
      <c r="C84" s="784" t="s">
        <v>1309</v>
      </c>
      <c r="D84" s="504"/>
      <c r="E84" s="504"/>
      <c r="F84" s="504"/>
      <c r="G84" s="571">
        <f t="shared" ref="G84:W84" si="10">G82-G83</f>
        <v>-5.0399417610398958</v>
      </c>
      <c r="H84" s="543" t="e">
        <f t="shared" ca="1" si="10"/>
        <v>#REF!</v>
      </c>
      <c r="I84" s="505" t="e">
        <f t="shared" ca="1" si="10"/>
        <v>#REF!</v>
      </c>
      <c r="J84" s="505" t="e">
        <f t="shared" ca="1" si="10"/>
        <v>#REF!</v>
      </c>
      <c r="K84" s="505" t="e">
        <f t="shared" ca="1" si="10"/>
        <v>#REF!</v>
      </c>
      <c r="L84" s="505" t="e">
        <f t="shared" ca="1" si="10"/>
        <v>#REF!</v>
      </c>
      <c r="M84" s="505" t="e">
        <f t="shared" ca="1" si="10"/>
        <v>#REF!</v>
      </c>
      <c r="N84" s="505" t="e">
        <f t="shared" ca="1" si="10"/>
        <v>#REF!</v>
      </c>
      <c r="O84" s="505" t="e">
        <f t="shared" ca="1" si="10"/>
        <v>#REF!</v>
      </c>
      <c r="P84" s="505" t="e">
        <f t="shared" ca="1" si="10"/>
        <v>#REF!</v>
      </c>
      <c r="Q84" s="505" t="e">
        <f t="shared" ca="1" si="10"/>
        <v>#REF!</v>
      </c>
      <c r="R84" s="505" t="e">
        <f t="shared" ca="1" si="10"/>
        <v>#REF!</v>
      </c>
      <c r="S84" s="505" t="e">
        <f t="shared" ca="1" si="10"/>
        <v>#REF!</v>
      </c>
      <c r="T84" s="505" t="e">
        <f t="shared" ca="1" si="10"/>
        <v>#REF!</v>
      </c>
      <c r="U84" s="505" t="e">
        <f t="shared" ca="1" si="10"/>
        <v>#REF!</v>
      </c>
      <c r="V84" s="505" t="e">
        <f t="shared" ca="1" si="10"/>
        <v>#REF!</v>
      </c>
      <c r="W84" s="505" t="e">
        <f t="shared" ca="1" si="10"/>
        <v>#REF!</v>
      </c>
    </row>
    <row r="85" spans="2:23" s="3" customFormat="1" ht="15.95" customHeight="1">
      <c r="H85" s="461"/>
      <c r="I85" s="461"/>
      <c r="J85" s="461"/>
      <c r="K85" s="461"/>
      <c r="L85" s="461"/>
      <c r="M85" s="461"/>
      <c r="N85" s="461"/>
      <c r="O85" s="461"/>
      <c r="P85" s="461"/>
      <c r="Q85" s="461"/>
      <c r="R85" s="461"/>
      <c r="S85" s="461"/>
      <c r="T85" s="461"/>
      <c r="U85" s="461"/>
      <c r="V85" s="461"/>
      <c r="W85" s="630" t="s">
        <v>1246</v>
      </c>
    </row>
    <row r="86" spans="2:23" s="3" customFormat="1" ht="15.95" customHeight="1">
      <c r="H86" s="461"/>
      <c r="I86" s="461"/>
      <c r="J86" s="461"/>
      <c r="K86" s="461"/>
      <c r="L86" s="461"/>
      <c r="M86" s="461"/>
      <c r="N86" s="461"/>
      <c r="O86" s="461"/>
      <c r="P86" s="461"/>
      <c r="Q86" s="461"/>
      <c r="R86" s="461"/>
      <c r="S86" s="461"/>
      <c r="T86" s="461"/>
      <c r="U86" s="461"/>
      <c r="V86" s="461"/>
      <c r="W86" s="461"/>
    </row>
    <row r="87" spans="2:23" s="3" customFormat="1" ht="18" customHeight="1">
      <c r="B87" s="576" t="s">
        <v>1194</v>
      </c>
      <c r="C87" s="575" t="s">
        <v>1196</v>
      </c>
    </row>
    <row r="88" spans="2:23" s="3" customFormat="1" ht="15.95" customHeight="1">
      <c r="H88" s="4"/>
      <c r="I88" s="4"/>
      <c r="J88" s="4"/>
      <c r="K88" s="4"/>
      <c r="L88" s="4"/>
      <c r="M88" s="4"/>
      <c r="N88" s="4"/>
      <c r="O88" s="4"/>
      <c r="P88" s="4"/>
      <c r="Q88" s="4"/>
      <c r="R88" s="4"/>
      <c r="S88" s="4"/>
      <c r="T88" s="4"/>
      <c r="U88" s="4"/>
      <c r="V88" s="4"/>
      <c r="W88" s="4"/>
    </row>
    <row r="89" spans="2:23">
      <c r="G89" s="240"/>
      <c r="H89" s="530" t="str">
        <f>IF('5_Main'!AP$3="Reset","Reset","")</f>
        <v>Reset</v>
      </c>
      <c r="I89" s="388" t="str">
        <f>IF('5_Main'!AQ$3="Reset","Reset","")</f>
        <v/>
      </c>
      <c r="J89" s="388" t="str">
        <f>IF('5_Main'!AR$3="Reset","Reset","")</f>
        <v/>
      </c>
      <c r="K89" s="388" t="str">
        <f>IF('5_Main'!AS$3="Reset","Reset","")</f>
        <v/>
      </c>
      <c r="L89" s="388" t="str">
        <f>IF('5_Main'!AT$3="Reset","Reset","")</f>
        <v/>
      </c>
      <c r="M89" s="388" t="str">
        <f>IF('5_Main'!AU$3="Reset","Reset","")</f>
        <v/>
      </c>
      <c r="N89" s="388" t="str">
        <f>IF('5_Main'!AV$3="Reset","Reset","")</f>
        <v/>
      </c>
      <c r="O89" s="388" t="str">
        <f>IF('5_Main'!AW$3="Reset","Reset","")</f>
        <v/>
      </c>
      <c r="P89" s="388" t="str">
        <f>IF('5_Main'!AX$3="Reset","Reset","")</f>
        <v/>
      </c>
      <c r="Q89" s="388" t="str">
        <f>IF('5_Main'!AY$3="Reset","Reset","")</f>
        <v/>
      </c>
      <c r="R89" s="388" t="str">
        <f>IF('5_Main'!AZ$3="Reset","Reset","")</f>
        <v/>
      </c>
      <c r="S89" s="388" t="str">
        <f>IF('5_Main'!BA$3="Reset","Reset","")</f>
        <v/>
      </c>
      <c r="T89" s="388" t="str">
        <f>IF('5_Main'!BB$3="Reset","Reset","")</f>
        <v/>
      </c>
      <c r="U89" s="388" t="str">
        <f>IF('5_Main'!BC$3="Reset","Reset","")</f>
        <v/>
      </c>
      <c r="V89" s="388" t="str">
        <f>IF('5_Main'!BD$3="Reset","Reset","")</f>
        <v/>
      </c>
      <c r="W89" s="388" t="str">
        <f>IF('5_Main'!BE$3="Reset","Reset","")</f>
        <v/>
      </c>
    </row>
    <row r="90" spans="2:23" hidden="1">
      <c r="C90" s="17"/>
      <c r="D90" s="17"/>
      <c r="E90" s="17"/>
      <c r="F90" s="17"/>
      <c r="G90" s="574">
        <v>-1</v>
      </c>
      <c r="H90" s="530">
        <v>0</v>
      </c>
      <c r="I90" s="388">
        <v>1</v>
      </c>
      <c r="J90" s="388">
        <v>2</v>
      </c>
      <c r="K90" s="388">
        <v>3</v>
      </c>
      <c r="L90" s="388">
        <v>4</v>
      </c>
      <c r="M90" s="388">
        <v>5</v>
      </c>
      <c r="N90" s="388">
        <v>6</v>
      </c>
      <c r="O90" s="388">
        <v>7</v>
      </c>
      <c r="P90" s="388">
        <v>8</v>
      </c>
      <c r="Q90" s="388">
        <v>9</v>
      </c>
      <c r="R90" s="388">
        <v>10</v>
      </c>
      <c r="S90" s="388">
        <v>11</v>
      </c>
      <c r="T90" s="388">
        <v>12</v>
      </c>
      <c r="U90" s="388">
        <v>13</v>
      </c>
      <c r="V90" s="388">
        <v>14</v>
      </c>
      <c r="W90" s="388">
        <v>15</v>
      </c>
    </row>
    <row r="91" spans="2:23" s="3" customFormat="1" ht="15.95" customHeight="1">
      <c r="C91" s="389"/>
      <c r="D91" s="389"/>
      <c r="E91" s="389"/>
      <c r="F91" s="389"/>
      <c r="G91" s="552" t="s">
        <v>1188</v>
      </c>
      <c r="H91" s="238" t="str">
        <f t="shared" ref="H91:W91" si="11">H64</f>
        <v>2020/21</v>
      </c>
      <c r="I91" s="236" t="str">
        <f t="shared" si="11"/>
        <v>2021/22</v>
      </c>
      <c r="J91" s="236" t="str">
        <f t="shared" si="11"/>
        <v>2022/23</v>
      </c>
      <c r="K91" s="236" t="str">
        <f t="shared" si="11"/>
        <v>2023/24</v>
      </c>
      <c r="L91" s="236" t="str">
        <f t="shared" si="11"/>
        <v>2024/25</v>
      </c>
      <c r="M91" s="236" t="str">
        <f t="shared" si="11"/>
        <v>2025/26</v>
      </c>
      <c r="N91" s="236" t="str">
        <f t="shared" si="11"/>
        <v>2026/27</v>
      </c>
      <c r="O91" s="236" t="str">
        <f t="shared" si="11"/>
        <v>2027/28</v>
      </c>
      <c r="P91" s="236" t="str">
        <f t="shared" si="11"/>
        <v>2028/29</v>
      </c>
      <c r="Q91" s="236" t="str">
        <f t="shared" si="11"/>
        <v>2029/30</v>
      </c>
      <c r="R91" s="236" t="str">
        <f t="shared" si="11"/>
        <v>2030/31</v>
      </c>
      <c r="S91" s="236" t="str">
        <f t="shared" si="11"/>
        <v>2031/32</v>
      </c>
      <c r="T91" s="236" t="str">
        <f t="shared" si="11"/>
        <v>2032/33</v>
      </c>
      <c r="U91" s="236" t="str">
        <f t="shared" si="11"/>
        <v>2033/34</v>
      </c>
      <c r="V91" s="236" t="str">
        <f t="shared" si="11"/>
        <v>2034/35</v>
      </c>
      <c r="W91" s="236" t="str">
        <f t="shared" si="11"/>
        <v>2035/36</v>
      </c>
    </row>
    <row r="92" spans="2:23" s="3" customFormat="1" ht="15.95" customHeight="1">
      <c r="C92" s="785" t="s">
        <v>1310</v>
      </c>
      <c r="D92" s="582"/>
      <c r="E92" s="582"/>
      <c r="F92" s="582"/>
      <c r="G92" s="583"/>
      <c r="H92" s="584"/>
      <c r="I92" s="585"/>
      <c r="J92" s="585"/>
      <c r="K92" s="585"/>
      <c r="L92" s="585"/>
      <c r="M92" s="585"/>
      <c r="N92" s="585"/>
      <c r="O92" s="585"/>
      <c r="P92" s="585"/>
      <c r="Q92" s="585"/>
      <c r="R92" s="585"/>
      <c r="S92" s="585"/>
      <c r="T92" s="585"/>
      <c r="U92" s="585"/>
      <c r="V92" s="585"/>
      <c r="W92" s="585"/>
    </row>
    <row r="93" spans="2:23" s="3" customFormat="1" ht="15.95" customHeight="1">
      <c r="C93" s="580" t="s">
        <v>1097</v>
      </c>
      <c r="G93" s="534">
        <f t="shared" ref="G93:W93" si="12">G70</f>
        <v>2.370206448316365</v>
      </c>
      <c r="H93" s="213" t="e">
        <f t="shared" ca="1" si="12"/>
        <v>#REF!</v>
      </c>
      <c r="I93" s="211" t="e">
        <f t="shared" ca="1" si="12"/>
        <v>#REF!</v>
      </c>
      <c r="J93" s="211" t="e">
        <f t="shared" ca="1" si="12"/>
        <v>#REF!</v>
      </c>
      <c r="K93" s="211" t="e">
        <f t="shared" ca="1" si="12"/>
        <v>#REF!</v>
      </c>
      <c r="L93" s="211" t="e">
        <f t="shared" ca="1" si="12"/>
        <v>#REF!</v>
      </c>
      <c r="M93" s="211" t="e">
        <f t="shared" ca="1" si="12"/>
        <v>#REF!</v>
      </c>
      <c r="N93" s="211" t="e">
        <f t="shared" ca="1" si="12"/>
        <v>#REF!</v>
      </c>
      <c r="O93" s="211" t="e">
        <f t="shared" ca="1" si="12"/>
        <v>#REF!</v>
      </c>
      <c r="P93" s="211" t="e">
        <f t="shared" ca="1" si="12"/>
        <v>#REF!</v>
      </c>
      <c r="Q93" s="211" t="e">
        <f t="shared" ca="1" si="12"/>
        <v>#REF!</v>
      </c>
      <c r="R93" s="211" t="e">
        <f t="shared" ca="1" si="12"/>
        <v>#REF!</v>
      </c>
      <c r="S93" s="211" t="e">
        <f t="shared" ca="1" si="12"/>
        <v>#REF!</v>
      </c>
      <c r="T93" s="211" t="e">
        <f t="shared" ca="1" si="12"/>
        <v>#REF!</v>
      </c>
      <c r="U93" s="211" t="e">
        <f t="shared" ca="1" si="12"/>
        <v>#REF!</v>
      </c>
      <c r="V93" s="211" t="e">
        <f t="shared" ca="1" si="12"/>
        <v>#REF!</v>
      </c>
      <c r="W93" s="211" t="e">
        <f t="shared" ca="1" si="12"/>
        <v>#REF!</v>
      </c>
    </row>
    <row r="94" spans="2:23" s="3" customFormat="1" ht="15.95" customHeight="1">
      <c r="C94" s="581" t="s">
        <v>22</v>
      </c>
      <c r="G94" s="528">
        <f t="shared" ref="G94:W94" si="13">G19</f>
        <v>1.7375689594635901</v>
      </c>
      <c r="H94" s="564">
        <f t="shared" si="13"/>
        <v>0</v>
      </c>
      <c r="I94" s="383">
        <f t="shared" si="13"/>
        <v>0</v>
      </c>
      <c r="J94" s="383">
        <f t="shared" si="13"/>
        <v>0</v>
      </c>
      <c r="K94" s="383">
        <f t="shared" si="13"/>
        <v>0</v>
      </c>
      <c r="L94" s="383">
        <f t="shared" si="13"/>
        <v>0</v>
      </c>
      <c r="M94" s="383">
        <f t="shared" si="13"/>
        <v>0</v>
      </c>
      <c r="N94" s="383">
        <f t="shared" si="13"/>
        <v>0</v>
      </c>
      <c r="O94" s="383">
        <f t="shared" si="13"/>
        <v>0</v>
      </c>
      <c r="P94" s="383">
        <f t="shared" si="13"/>
        <v>0</v>
      </c>
      <c r="Q94" s="383">
        <f t="shared" si="13"/>
        <v>0</v>
      </c>
      <c r="R94" s="383">
        <f t="shared" si="13"/>
        <v>0</v>
      </c>
      <c r="S94" s="383">
        <f t="shared" si="13"/>
        <v>0</v>
      </c>
      <c r="T94" s="383">
        <f t="shared" si="13"/>
        <v>0</v>
      </c>
      <c r="U94" s="383">
        <f t="shared" si="13"/>
        <v>0</v>
      </c>
      <c r="V94" s="383">
        <f t="shared" si="13"/>
        <v>0</v>
      </c>
      <c r="W94" s="383">
        <f t="shared" si="13"/>
        <v>0</v>
      </c>
    </row>
    <row r="95" spans="2:23" s="3" customFormat="1" ht="15.95" customHeight="1">
      <c r="C95" s="580" t="s">
        <v>1098</v>
      </c>
      <c r="G95" s="534">
        <f t="shared" ref="G95:W95" si="14">G93-G94</f>
        <v>0.63263748885277482</v>
      </c>
      <c r="H95" s="564" t="e">
        <f t="shared" ca="1" si="14"/>
        <v>#REF!</v>
      </c>
      <c r="I95" s="383" t="e">
        <f t="shared" ca="1" si="14"/>
        <v>#REF!</v>
      </c>
      <c r="J95" s="383" t="e">
        <f t="shared" ca="1" si="14"/>
        <v>#REF!</v>
      </c>
      <c r="K95" s="383" t="e">
        <f t="shared" ca="1" si="14"/>
        <v>#REF!</v>
      </c>
      <c r="L95" s="383" t="e">
        <f t="shared" ca="1" si="14"/>
        <v>#REF!</v>
      </c>
      <c r="M95" s="383" t="e">
        <f t="shared" ca="1" si="14"/>
        <v>#REF!</v>
      </c>
      <c r="N95" s="383" t="e">
        <f t="shared" ca="1" si="14"/>
        <v>#REF!</v>
      </c>
      <c r="O95" s="383" t="e">
        <f t="shared" ca="1" si="14"/>
        <v>#REF!</v>
      </c>
      <c r="P95" s="383" t="e">
        <f t="shared" ca="1" si="14"/>
        <v>#REF!</v>
      </c>
      <c r="Q95" s="383" t="e">
        <f t="shared" ca="1" si="14"/>
        <v>#REF!</v>
      </c>
      <c r="R95" s="383" t="e">
        <f t="shared" ca="1" si="14"/>
        <v>#REF!</v>
      </c>
      <c r="S95" s="383" t="e">
        <f t="shared" ca="1" si="14"/>
        <v>#REF!</v>
      </c>
      <c r="T95" s="383" t="e">
        <f t="shared" ca="1" si="14"/>
        <v>#REF!</v>
      </c>
      <c r="U95" s="383" t="e">
        <f t="shared" ca="1" si="14"/>
        <v>#REF!</v>
      </c>
      <c r="V95" s="383" t="e">
        <f t="shared" ca="1" si="14"/>
        <v>#REF!</v>
      </c>
      <c r="W95" s="383" t="e">
        <f t="shared" ca="1" si="14"/>
        <v>#REF!</v>
      </c>
    </row>
    <row r="96" spans="2:23" s="3" customFormat="1" ht="15.95" customHeight="1">
      <c r="C96" s="785" t="s">
        <v>1311</v>
      </c>
      <c r="D96" s="582"/>
      <c r="E96" s="582"/>
      <c r="F96" s="582"/>
      <c r="G96" s="583"/>
      <c r="H96" s="586"/>
      <c r="I96" s="587"/>
      <c r="J96" s="587"/>
      <c r="K96" s="587"/>
      <c r="L96" s="587"/>
      <c r="M96" s="587"/>
      <c r="N96" s="587"/>
      <c r="O96" s="587"/>
      <c r="P96" s="587"/>
      <c r="Q96" s="587"/>
      <c r="R96" s="587"/>
      <c r="S96" s="587"/>
      <c r="T96" s="587"/>
      <c r="U96" s="587"/>
      <c r="V96" s="587"/>
      <c r="W96" s="587"/>
    </row>
    <row r="97" spans="2:23" s="3" customFormat="1" ht="15.95" customHeight="1">
      <c r="C97" s="580" t="s">
        <v>1097</v>
      </c>
      <c r="G97" s="590">
        <f>G93/(1+inputCPI)^G90</f>
        <v>2.370206448316365</v>
      </c>
      <c r="H97" s="564" t="e">
        <f t="shared" ref="H97:W97" ca="1" si="15">H93/(1+inputCPI)^H90</f>
        <v>#REF!</v>
      </c>
      <c r="I97" s="383" t="e">
        <f t="shared" ca="1" si="15"/>
        <v>#REF!</v>
      </c>
      <c r="J97" s="383" t="e">
        <f t="shared" ca="1" si="15"/>
        <v>#REF!</v>
      </c>
      <c r="K97" s="383" t="e">
        <f t="shared" ca="1" si="15"/>
        <v>#REF!</v>
      </c>
      <c r="L97" s="383" t="e">
        <f t="shared" ca="1" si="15"/>
        <v>#REF!</v>
      </c>
      <c r="M97" s="383" t="e">
        <f t="shared" ca="1" si="15"/>
        <v>#REF!</v>
      </c>
      <c r="N97" s="383" t="e">
        <f t="shared" ca="1" si="15"/>
        <v>#REF!</v>
      </c>
      <c r="O97" s="383" t="e">
        <f t="shared" ca="1" si="15"/>
        <v>#REF!</v>
      </c>
      <c r="P97" s="383" t="e">
        <f t="shared" ca="1" si="15"/>
        <v>#REF!</v>
      </c>
      <c r="Q97" s="383" t="e">
        <f t="shared" ca="1" si="15"/>
        <v>#REF!</v>
      </c>
      <c r="R97" s="383" t="e">
        <f t="shared" ca="1" si="15"/>
        <v>#REF!</v>
      </c>
      <c r="S97" s="383" t="e">
        <f t="shared" ca="1" si="15"/>
        <v>#REF!</v>
      </c>
      <c r="T97" s="383" t="e">
        <f t="shared" ca="1" si="15"/>
        <v>#REF!</v>
      </c>
      <c r="U97" s="383" t="e">
        <f t="shared" ca="1" si="15"/>
        <v>#REF!</v>
      </c>
      <c r="V97" s="383" t="e">
        <f t="shared" ca="1" si="15"/>
        <v>#REF!</v>
      </c>
      <c r="W97" s="383" t="e">
        <f t="shared" ca="1" si="15"/>
        <v>#REF!</v>
      </c>
    </row>
    <row r="98" spans="2:23" s="3" customFormat="1" ht="15.95" customHeight="1">
      <c r="C98" s="581" t="s">
        <v>22</v>
      </c>
      <c r="G98" s="590">
        <f t="shared" ref="G98:L98" si="16">G94/(1+inputCPI)^G90</f>
        <v>1.7375689594635901</v>
      </c>
      <c r="H98" s="564">
        <f t="shared" si="16"/>
        <v>0</v>
      </c>
      <c r="I98" s="383">
        <f t="shared" si="16"/>
        <v>0</v>
      </c>
      <c r="J98" s="383">
        <f t="shared" si="16"/>
        <v>0</v>
      </c>
      <c r="K98" s="383">
        <f t="shared" si="16"/>
        <v>0</v>
      </c>
      <c r="L98" s="383">
        <f t="shared" si="16"/>
        <v>0</v>
      </c>
      <c r="M98" s="383">
        <f t="shared" ref="M98:W98" si="17">M94/(1+inputCPI)^M90</f>
        <v>0</v>
      </c>
      <c r="N98" s="383">
        <f t="shared" si="17"/>
        <v>0</v>
      </c>
      <c r="O98" s="383">
        <f t="shared" si="17"/>
        <v>0</v>
      </c>
      <c r="P98" s="383">
        <f t="shared" si="17"/>
        <v>0</v>
      </c>
      <c r="Q98" s="383">
        <f t="shared" si="17"/>
        <v>0</v>
      </c>
      <c r="R98" s="383">
        <f t="shared" si="17"/>
        <v>0</v>
      </c>
      <c r="S98" s="383">
        <f t="shared" si="17"/>
        <v>0</v>
      </c>
      <c r="T98" s="383">
        <f t="shared" si="17"/>
        <v>0</v>
      </c>
      <c r="U98" s="383">
        <f t="shared" si="17"/>
        <v>0</v>
      </c>
      <c r="V98" s="383">
        <f t="shared" si="17"/>
        <v>0</v>
      </c>
      <c r="W98" s="383">
        <f t="shared" si="17"/>
        <v>0</v>
      </c>
    </row>
    <row r="99" spans="2:23" s="3" customFormat="1" ht="15.95" customHeight="1">
      <c r="C99" s="580" t="s">
        <v>1098</v>
      </c>
      <c r="G99" s="591">
        <f t="shared" ref="G99:W99" si="18">G97-G98</f>
        <v>0.63263748885277482</v>
      </c>
      <c r="H99" s="588" t="e">
        <f t="shared" ca="1" si="18"/>
        <v>#REF!</v>
      </c>
      <c r="I99" s="589" t="e">
        <f t="shared" ca="1" si="18"/>
        <v>#REF!</v>
      </c>
      <c r="J99" s="589" t="e">
        <f t="shared" ca="1" si="18"/>
        <v>#REF!</v>
      </c>
      <c r="K99" s="589" t="e">
        <f t="shared" ca="1" si="18"/>
        <v>#REF!</v>
      </c>
      <c r="L99" s="589" t="e">
        <f t="shared" ca="1" si="18"/>
        <v>#REF!</v>
      </c>
      <c r="M99" s="589" t="e">
        <f t="shared" ca="1" si="18"/>
        <v>#REF!</v>
      </c>
      <c r="N99" s="589" t="e">
        <f t="shared" ca="1" si="18"/>
        <v>#REF!</v>
      </c>
      <c r="O99" s="589" t="e">
        <f t="shared" ca="1" si="18"/>
        <v>#REF!</v>
      </c>
      <c r="P99" s="589" t="e">
        <f t="shared" ca="1" si="18"/>
        <v>#REF!</v>
      </c>
      <c r="Q99" s="589" t="e">
        <f t="shared" ca="1" si="18"/>
        <v>#REF!</v>
      </c>
      <c r="R99" s="589" t="e">
        <f t="shared" ca="1" si="18"/>
        <v>#REF!</v>
      </c>
      <c r="S99" s="589" t="e">
        <f t="shared" ca="1" si="18"/>
        <v>#REF!</v>
      </c>
      <c r="T99" s="589" t="e">
        <f t="shared" ca="1" si="18"/>
        <v>#REF!</v>
      </c>
      <c r="U99" s="589" t="e">
        <f t="shared" ca="1" si="18"/>
        <v>#REF!</v>
      </c>
      <c r="V99" s="589" t="e">
        <f t="shared" ca="1" si="18"/>
        <v>#REF!</v>
      </c>
      <c r="W99" s="589" t="e">
        <f t="shared" ca="1" si="18"/>
        <v>#REF!</v>
      </c>
    </row>
    <row r="100" spans="2:23" s="3" customFormat="1" ht="18" customHeight="1">
      <c r="C100" s="695" t="s">
        <v>1259</v>
      </c>
      <c r="D100" s="372"/>
      <c r="E100" s="372"/>
      <c r="F100" s="372"/>
      <c r="G100" s="573">
        <f t="shared" ref="G100:W100" si="19">G95/G94</f>
        <v>0.36409345678463212</v>
      </c>
      <c r="H100" s="565" t="e">
        <f t="shared" ca="1" si="19"/>
        <v>#REF!</v>
      </c>
      <c r="I100" s="496" t="e">
        <f t="shared" ca="1" si="19"/>
        <v>#REF!</v>
      </c>
      <c r="J100" s="496" t="e">
        <f t="shared" ca="1" si="19"/>
        <v>#REF!</v>
      </c>
      <c r="K100" s="496" t="e">
        <f t="shared" ca="1" si="19"/>
        <v>#REF!</v>
      </c>
      <c r="L100" s="496" t="e">
        <f t="shared" ca="1" si="19"/>
        <v>#REF!</v>
      </c>
      <c r="M100" s="496" t="e">
        <f t="shared" ca="1" si="19"/>
        <v>#REF!</v>
      </c>
      <c r="N100" s="496" t="e">
        <f t="shared" ca="1" si="19"/>
        <v>#REF!</v>
      </c>
      <c r="O100" s="496" t="e">
        <f t="shared" ca="1" si="19"/>
        <v>#REF!</v>
      </c>
      <c r="P100" s="496" t="e">
        <f t="shared" ca="1" si="19"/>
        <v>#REF!</v>
      </c>
      <c r="Q100" s="496" t="e">
        <f t="shared" ca="1" si="19"/>
        <v>#REF!</v>
      </c>
      <c r="R100" s="496" t="e">
        <f t="shared" ca="1" si="19"/>
        <v>#REF!</v>
      </c>
      <c r="S100" s="496" t="e">
        <f t="shared" ca="1" si="19"/>
        <v>#REF!</v>
      </c>
      <c r="T100" s="496" t="e">
        <f t="shared" ca="1" si="19"/>
        <v>#REF!</v>
      </c>
      <c r="U100" s="496" t="e">
        <f t="shared" ca="1" si="19"/>
        <v>#REF!</v>
      </c>
      <c r="V100" s="496" t="e">
        <f t="shared" ca="1" si="19"/>
        <v>#REF!</v>
      </c>
      <c r="W100" s="496" t="e">
        <f t="shared" ca="1" si="19"/>
        <v>#REF!</v>
      </c>
    </row>
    <row r="101" spans="2:23" s="3" customFormat="1" ht="15.95" customHeight="1">
      <c r="C101" s="385"/>
      <c r="F101" s="386"/>
      <c r="G101" s="386"/>
      <c r="H101" s="579"/>
      <c r="I101" s="579"/>
      <c r="J101" s="579"/>
      <c r="K101" s="579"/>
      <c r="L101" s="579"/>
      <c r="M101" s="579"/>
      <c r="N101" s="579"/>
      <c r="O101" s="579"/>
      <c r="P101" s="579"/>
      <c r="Q101" s="579"/>
      <c r="R101" s="579"/>
      <c r="S101" s="579"/>
      <c r="T101" s="579"/>
      <c r="U101" s="579"/>
      <c r="V101" s="579"/>
      <c r="W101" s="630" t="s">
        <v>1246</v>
      </c>
    </row>
    <row r="102" spans="2:23" s="3" customFormat="1" ht="15.95" customHeight="1">
      <c r="C102" s="385"/>
      <c r="F102" s="386"/>
      <c r="G102" s="386"/>
      <c r="H102" s="579"/>
      <c r="I102" s="579"/>
      <c r="J102" s="579"/>
      <c r="K102" s="579"/>
      <c r="L102" s="579"/>
      <c r="M102" s="579"/>
      <c r="N102" s="579"/>
      <c r="O102" s="579"/>
      <c r="P102" s="579"/>
      <c r="Q102" s="579"/>
      <c r="R102" s="579"/>
      <c r="S102" s="579"/>
      <c r="T102" s="579"/>
      <c r="U102" s="579"/>
      <c r="V102" s="579"/>
      <c r="W102" s="579"/>
    </row>
    <row r="103" spans="2:23" s="3" customFormat="1" ht="15.95" customHeight="1">
      <c r="B103" s="576" t="s">
        <v>1195</v>
      </c>
      <c r="C103" s="575" t="s">
        <v>1219</v>
      </c>
      <c r="F103" s="386"/>
      <c r="G103" s="386"/>
      <c r="H103" s="579"/>
      <c r="I103" s="579"/>
      <c r="J103" s="579"/>
      <c r="K103" s="579"/>
      <c r="L103" s="579"/>
      <c r="M103" s="579"/>
      <c r="N103" s="579"/>
      <c r="O103" s="579"/>
      <c r="P103" s="579"/>
      <c r="Q103" s="579"/>
      <c r="R103" s="579"/>
      <c r="S103" s="579"/>
      <c r="T103" s="579"/>
      <c r="U103" s="579"/>
      <c r="V103" s="579"/>
      <c r="W103" s="579"/>
    </row>
    <row r="104" spans="2:23" s="3" customFormat="1" ht="15.95" customHeight="1">
      <c r="C104" s="632" t="s">
        <v>1203</v>
      </c>
      <c r="F104" s="386"/>
      <c r="G104" s="386"/>
    </row>
    <row r="105" spans="2:23" s="3" customFormat="1" ht="15.95" customHeight="1">
      <c r="C105" s="632" t="s">
        <v>1220</v>
      </c>
      <c r="F105" s="386"/>
      <c r="G105" s="386"/>
    </row>
    <row r="106" spans="2:23" s="3" customFormat="1" ht="15.95" customHeight="1">
      <c r="C106" s="497"/>
      <c r="F106" s="386"/>
      <c r="G106" s="386"/>
    </row>
    <row r="107" spans="2:23" s="3" customFormat="1" ht="15.6" customHeight="1">
      <c r="C107" s="21" t="s">
        <v>1230</v>
      </c>
      <c r="D107" s="23"/>
      <c r="E107" s="23"/>
      <c r="F107" s="604"/>
      <c r="G107" s="604"/>
      <c r="H107" s="23"/>
      <c r="I107" s="23"/>
      <c r="J107" s="23"/>
      <c r="K107" s="23"/>
      <c r="L107" s="23"/>
    </row>
    <row r="108" spans="2:23" s="3" customFormat="1" ht="15.95" customHeight="1">
      <c r="C108" s="497"/>
      <c r="F108" s="386"/>
      <c r="G108" s="631"/>
      <c r="H108" s="607"/>
      <c r="I108" s="633"/>
      <c r="J108" s="635" t="s">
        <v>1206</v>
      </c>
      <c r="K108" s="633"/>
    </row>
    <row r="109" spans="2:23" s="3" customFormat="1" ht="29.45" customHeight="1">
      <c r="C109" s="919"/>
      <c r="D109" s="389"/>
      <c r="E109" s="389"/>
      <c r="F109" s="920"/>
      <c r="G109" s="1011" t="s">
        <v>1312</v>
      </c>
      <c r="H109" s="1012"/>
      <c r="I109" s="921" t="s">
        <v>1198</v>
      </c>
      <c r="J109" s="922" t="s">
        <v>1205</v>
      </c>
      <c r="K109" s="922" t="s">
        <v>1199</v>
      </c>
    </row>
    <row r="110" spans="2:23" s="3" customFormat="1" ht="15.95" customHeight="1">
      <c r="C110" s="914" t="str">
        <f>authorityName</f>
        <v>Adur</v>
      </c>
      <c r="D110" s="915"/>
      <c r="E110" s="915"/>
      <c r="F110" s="916"/>
      <c r="G110" s="1013" t="e">
        <f ca="1">SUM(H99:W99)/SUM(H98:W98)</f>
        <v>#REF!</v>
      </c>
      <c r="H110" s="1014"/>
      <c r="I110" s="917"/>
      <c r="J110" s="918"/>
      <c r="K110" s="918"/>
      <c r="O110" s="386"/>
      <c r="P110" s="386"/>
      <c r="Q110" s="386"/>
      <c r="R110" s="386"/>
    </row>
    <row r="111" spans="2:23" s="3" customFormat="1" ht="15.95" customHeight="1">
      <c r="C111" s="599" t="s">
        <v>1202</v>
      </c>
      <c r="D111" s="568"/>
      <c r="E111" s="568"/>
      <c r="F111" s="600"/>
      <c r="G111" s="1009" t="e">
        <f ca="1">'5_Main'!HZ398</f>
        <v>#REF!</v>
      </c>
      <c r="H111" s="1010"/>
      <c r="I111" s="929" t="e">
        <f ca="1">'7_Summary'!D415</f>
        <v>#REF!</v>
      </c>
      <c r="J111" s="929" t="e">
        <f ca="1">'7_Summary'!E415</f>
        <v>#REF!</v>
      </c>
      <c r="K111" s="929" t="e">
        <f ca="1">'7_Summary'!F415</f>
        <v>#REF!</v>
      </c>
      <c r="O111" s="386"/>
      <c r="P111" s="386"/>
      <c r="Q111" s="386"/>
      <c r="R111" s="386"/>
    </row>
    <row r="112" spans="2:23" s="3" customFormat="1" ht="15.95" customHeight="1">
      <c r="C112" s="602" t="s">
        <v>1197</v>
      </c>
      <c r="D112" s="568"/>
      <c r="E112" s="568"/>
      <c r="F112" s="600"/>
      <c r="G112" s="1009"/>
      <c r="H112" s="1010"/>
      <c r="I112" s="929"/>
      <c r="J112" s="929"/>
      <c r="K112" s="929"/>
      <c r="O112" s="386"/>
      <c r="P112" s="386"/>
      <c r="Q112" s="386"/>
      <c r="R112" s="386"/>
    </row>
    <row r="113" spans="2:18" s="3" customFormat="1" ht="15.95" customHeight="1">
      <c r="B113" s="608"/>
      <c r="C113" s="610" t="s">
        <v>14</v>
      </c>
      <c r="D113" s="568"/>
      <c r="E113" s="568"/>
      <c r="F113" s="600"/>
      <c r="G113" s="1009" t="e">
        <f ca="1">'5_Main'!HZ405</f>
        <v>#REF!</v>
      </c>
      <c r="H113" s="1010"/>
      <c r="I113" s="929" t="e">
        <f ca="1">INDEX('7_Summary'!D:D,MATCH($C113,'7_Summary'!$B:$B,0))</f>
        <v>#REF!</v>
      </c>
      <c r="J113" s="929" t="e">
        <f ca="1">INDEX('7_Summary'!E:E,MATCH($C113,'7_Summary'!$B:$B,0))</f>
        <v>#REF!</v>
      </c>
      <c r="K113" s="929" t="e">
        <f ca="1">INDEX('7_Summary'!F:F,MATCH($C113,'7_Summary'!$B:$B,0))</f>
        <v>#REF!</v>
      </c>
      <c r="O113" s="386"/>
      <c r="P113" s="386"/>
      <c r="Q113" s="386"/>
      <c r="R113" s="386"/>
    </row>
    <row r="114" spans="2:18" s="3" customFormat="1" ht="15.95" customHeight="1">
      <c r="B114" s="608"/>
      <c r="C114" s="610" t="s">
        <v>19</v>
      </c>
      <c r="D114" s="568"/>
      <c r="E114" s="568"/>
      <c r="F114" s="600"/>
      <c r="G114" s="1009" t="e">
        <f ca="1">'5_Main'!HZ406</f>
        <v>#REF!</v>
      </c>
      <c r="H114" s="1010"/>
      <c r="I114" s="929" t="e">
        <f ca="1">INDEX('7_Summary'!D:D,MATCH($C114,'7_Summary'!$B:$B,0))</f>
        <v>#REF!</v>
      </c>
      <c r="J114" s="929" t="e">
        <f ca="1">INDEX('7_Summary'!E:E,MATCH($C114,'7_Summary'!$B:$B,0))</f>
        <v>#REF!</v>
      </c>
      <c r="K114" s="929" t="e">
        <f ca="1">INDEX('7_Summary'!F:F,MATCH($C114,'7_Summary'!$B:$B,0))</f>
        <v>#REF!</v>
      </c>
      <c r="O114" s="386"/>
      <c r="P114" s="386"/>
      <c r="Q114" s="386"/>
      <c r="R114" s="386"/>
    </row>
    <row r="115" spans="2:18" s="3" customFormat="1" ht="15.95" customHeight="1">
      <c r="B115" s="608"/>
      <c r="C115" s="610" t="s">
        <v>20</v>
      </c>
      <c r="D115" s="568"/>
      <c r="E115" s="568"/>
      <c r="F115" s="600"/>
      <c r="G115" s="1009" t="e">
        <f ca="1">'5_Main'!HZ407</f>
        <v>#REF!</v>
      </c>
      <c r="H115" s="1010"/>
      <c r="I115" s="929" t="e">
        <f ca="1">INDEX('7_Summary'!D:D,MATCH($C115,'7_Summary'!$B:$B,0))</f>
        <v>#REF!</v>
      </c>
      <c r="J115" s="929" t="e">
        <f ca="1">INDEX('7_Summary'!E:E,MATCH($C115,'7_Summary'!$B:$B,0))</f>
        <v>#REF!</v>
      </c>
      <c r="K115" s="929" t="e">
        <f ca="1">INDEX('7_Summary'!F:F,MATCH($C115,'7_Summary'!$B:$B,0))</f>
        <v>#REF!</v>
      </c>
      <c r="O115" s="386"/>
      <c r="P115" s="386"/>
      <c r="Q115" s="386"/>
      <c r="R115" s="386"/>
    </row>
    <row r="116" spans="2:18" s="3" customFormat="1" ht="15.95" customHeight="1">
      <c r="B116" s="608"/>
      <c r="C116" s="913" t="s">
        <v>1394</v>
      </c>
      <c r="D116" s="568"/>
      <c r="E116" s="568"/>
      <c r="F116" s="600"/>
      <c r="G116" s="1009" t="e">
        <f ca="1">'5_Main'!HZ408</f>
        <v>#REF!</v>
      </c>
      <c r="H116" s="1010"/>
      <c r="I116" s="929" t="e">
        <f ca="1">INDEX('7_Summary'!D:D,MATCH($C116,'7_Summary'!$B:$B,0))</f>
        <v>#REF!</v>
      </c>
      <c r="J116" s="929" t="e">
        <f ca="1">INDEX('7_Summary'!E:E,MATCH($C116,'7_Summary'!$B:$B,0))</f>
        <v>#REF!</v>
      </c>
      <c r="K116" s="929" t="e">
        <f ca="1">INDEX('7_Summary'!F:F,MATCH($C116,'7_Summary'!$B:$B,0))</f>
        <v>#REF!</v>
      </c>
      <c r="O116" s="386"/>
      <c r="P116" s="386"/>
      <c r="Q116" s="386"/>
      <c r="R116" s="386"/>
    </row>
    <row r="117" spans="2:18" s="3" customFormat="1" ht="15.95" customHeight="1">
      <c r="B117" s="608"/>
      <c r="C117" s="610" t="s">
        <v>15</v>
      </c>
      <c r="D117" s="568"/>
      <c r="E117" s="568"/>
      <c r="F117" s="600"/>
      <c r="G117" s="1009" t="e">
        <f ca="1">'5_Main'!HZ409</f>
        <v>#REF!</v>
      </c>
      <c r="H117" s="1010"/>
      <c r="I117" s="929" t="e">
        <f ca="1">INDEX('7_Summary'!D:D,MATCH($C117,'7_Summary'!$B:$B,0))</f>
        <v>#REF!</v>
      </c>
      <c r="J117" s="929" t="e">
        <f ca="1">INDEX('7_Summary'!E:E,MATCH($C117,'7_Summary'!$B:$B,0))</f>
        <v>#REF!</v>
      </c>
      <c r="K117" s="929" t="e">
        <f ca="1">INDEX('7_Summary'!F:F,MATCH($C117,'7_Summary'!$B:$B,0))</f>
        <v>#REF!</v>
      </c>
      <c r="O117" s="386"/>
      <c r="P117" s="386"/>
      <c r="Q117" s="386"/>
      <c r="R117" s="386"/>
    </row>
    <row r="118" spans="2:18" s="3" customFormat="1" ht="15.95" customHeight="1">
      <c r="B118" s="608"/>
      <c r="C118" s="610" t="s">
        <v>16</v>
      </c>
      <c r="D118" s="568"/>
      <c r="E118" s="568"/>
      <c r="F118" s="568"/>
      <c r="G118" s="1009" t="e">
        <f ca="1">'5_Main'!HZ411</f>
        <v>#REF!</v>
      </c>
      <c r="H118" s="1010"/>
      <c r="I118" s="929" t="e">
        <f ca="1">INDEX('7_Summary'!D:D,MATCH($C118,'7_Summary'!$B:$B,0))</f>
        <v>#REF!</v>
      </c>
      <c r="J118" s="929" t="e">
        <f ca="1">INDEX('7_Summary'!E:E,MATCH($C118,'7_Summary'!$B:$B,0))</f>
        <v>#REF!</v>
      </c>
      <c r="K118" s="929" t="e">
        <f ca="1">INDEX('7_Summary'!F:F,MATCH($C118,'7_Summary'!$B:$B,0))</f>
        <v>#REF!</v>
      </c>
      <c r="O118" s="386"/>
      <c r="P118" s="386"/>
      <c r="Q118" s="386"/>
      <c r="R118" s="386"/>
    </row>
    <row r="119" spans="2:18" s="3" customFormat="1" ht="15.95" customHeight="1">
      <c r="B119" s="608"/>
      <c r="C119" s="610" t="s">
        <v>17</v>
      </c>
      <c r="D119" s="568"/>
      <c r="E119" s="568"/>
      <c r="F119" s="568"/>
      <c r="G119" s="1009" t="e">
        <f ca="1">'5_Main'!HZ412</f>
        <v>#REF!</v>
      </c>
      <c r="H119" s="1010"/>
      <c r="I119" s="929" t="e">
        <f ca="1">INDEX('7_Summary'!D:D,MATCH($C119,'7_Summary'!$B:$B,0))</f>
        <v>#REF!</v>
      </c>
      <c r="J119" s="929" t="e">
        <f ca="1">INDEX('7_Summary'!E:E,MATCH($C119,'7_Summary'!$B:$B,0))</f>
        <v>#REF!</v>
      </c>
      <c r="K119" s="929" t="e">
        <f ca="1">INDEX('7_Summary'!F:F,MATCH($C119,'7_Summary'!$B:$B,0))</f>
        <v>#REF!</v>
      </c>
      <c r="O119" s="386"/>
      <c r="P119" s="386"/>
      <c r="Q119" s="386"/>
      <c r="R119" s="386"/>
    </row>
    <row r="120" spans="2:18" s="3" customFormat="1" ht="15.95" customHeight="1">
      <c r="B120" s="608"/>
      <c r="C120" s="610" t="s">
        <v>18</v>
      </c>
      <c r="D120" s="568"/>
      <c r="E120" s="568"/>
      <c r="F120" s="568"/>
      <c r="G120" s="1009" t="e">
        <f ca="1">'5_Main'!HZ413</f>
        <v>#REF!</v>
      </c>
      <c r="H120" s="1010"/>
      <c r="I120" s="929" t="e">
        <f ca="1">INDEX('7_Summary'!D:D,MATCH($C120,'7_Summary'!$B:$B,0))</f>
        <v>#REF!</v>
      </c>
      <c r="J120" s="929" t="e">
        <f ca="1">INDEX('7_Summary'!E:E,MATCH($C120,'7_Summary'!$B:$B,0))</f>
        <v>#REF!</v>
      </c>
      <c r="K120" s="929" t="e">
        <f ca="1">INDEX('7_Summary'!F:F,MATCH($C120,'7_Summary'!$B:$B,0))</f>
        <v>#REF!</v>
      </c>
      <c r="O120" s="386"/>
      <c r="P120" s="386"/>
      <c r="Q120" s="386"/>
      <c r="R120" s="386"/>
    </row>
    <row r="121" spans="2:18" s="3" customFormat="1" ht="15.95" customHeight="1">
      <c r="B121" s="608"/>
      <c r="C121" s="610" t="s">
        <v>835</v>
      </c>
      <c r="D121" s="568"/>
      <c r="E121" s="568"/>
      <c r="F121" s="568"/>
      <c r="G121" s="1009" t="e">
        <f ca="1">'5_Main'!HZ414</f>
        <v>#REF!</v>
      </c>
      <c r="H121" s="1010"/>
      <c r="I121" s="929" t="e">
        <f ca="1">INDEX('7_Summary'!D:D,MATCH($C121,'7_Summary'!$B:$B,0))</f>
        <v>#REF!</v>
      </c>
      <c r="J121" s="929" t="e">
        <f ca="1">INDEX('7_Summary'!E:E,MATCH($C121,'7_Summary'!$B:$B,0))</f>
        <v>#REF!</v>
      </c>
      <c r="K121" s="929" t="e">
        <f ca="1">INDEX('7_Summary'!F:F,MATCH($C121,'7_Summary'!$B:$B,0))</f>
        <v>#REF!</v>
      </c>
      <c r="O121" s="386"/>
      <c r="P121" s="386"/>
      <c r="Q121" s="386"/>
      <c r="R121" s="386"/>
    </row>
    <row r="122" spans="2:18" s="3" customFormat="1" ht="15.95" customHeight="1">
      <c r="B122" s="608"/>
      <c r="C122" s="610" t="s">
        <v>836</v>
      </c>
      <c r="D122" s="568"/>
      <c r="E122" s="568"/>
      <c r="F122" s="568"/>
      <c r="G122" s="1009" t="e">
        <f ca="1">'5_Main'!HZ415</f>
        <v>#REF!</v>
      </c>
      <c r="H122" s="1010"/>
      <c r="I122" s="929" t="e">
        <f ca="1">INDEX('7_Summary'!D:D,MATCH($C122,'7_Summary'!$B:$B,0))</f>
        <v>#REF!</v>
      </c>
      <c r="J122" s="929" t="e">
        <f ca="1">INDEX('7_Summary'!E:E,MATCH($C122,'7_Summary'!$B:$B,0))</f>
        <v>#REF!</v>
      </c>
      <c r="K122" s="929" t="e">
        <f ca="1">INDEX('7_Summary'!F:F,MATCH($C122,'7_Summary'!$B:$B,0))</f>
        <v>#REF!</v>
      </c>
      <c r="O122" s="386"/>
      <c r="P122" s="386"/>
      <c r="Q122" s="386"/>
      <c r="R122" s="386"/>
    </row>
    <row r="123" spans="2:18" s="3" customFormat="1" ht="15.95" customHeight="1">
      <c r="C123" s="602" t="s">
        <v>1086</v>
      </c>
      <c r="D123" s="568"/>
      <c r="E123" s="568"/>
      <c r="F123" s="568"/>
      <c r="G123" s="1015"/>
      <c r="H123" s="1016"/>
      <c r="I123" s="929"/>
      <c r="J123" s="929"/>
      <c r="K123" s="929"/>
      <c r="O123" s="386"/>
      <c r="P123" s="386"/>
      <c r="Q123" s="386"/>
      <c r="R123" s="386"/>
    </row>
    <row r="124" spans="2:18" s="3" customFormat="1" ht="15.95" customHeight="1">
      <c r="C124" s="601" t="s">
        <v>1095</v>
      </c>
      <c r="D124" s="568"/>
      <c r="E124" s="568"/>
      <c r="F124" s="568"/>
      <c r="G124" s="1009" t="e">
        <f ca="1">'5_Main'!HZ418</f>
        <v>#REF!</v>
      </c>
      <c r="H124" s="1010"/>
      <c r="I124" s="929" t="e">
        <f ca="1">INDEX('7_Summary'!D:D,MATCH($C124,'7_Summary'!$B:$B,0))</f>
        <v>#REF!</v>
      </c>
      <c r="J124" s="929" t="e">
        <f ca="1">INDEX('7_Summary'!E:E,MATCH($C124,'7_Summary'!$B:$B,0))</f>
        <v>#REF!</v>
      </c>
      <c r="K124" s="929" t="e">
        <f ca="1">INDEX('7_Summary'!F:F,MATCH($C124,'7_Summary'!$B:$B,0))</f>
        <v>#REF!</v>
      </c>
      <c r="O124" s="386"/>
      <c r="P124" s="386"/>
      <c r="Q124" s="386"/>
      <c r="R124" s="386"/>
    </row>
    <row r="125" spans="2:18" s="3" customFormat="1" ht="15.95" customHeight="1">
      <c r="C125" s="601" t="s">
        <v>1088</v>
      </c>
      <c r="D125" s="568"/>
      <c r="E125" s="568"/>
      <c r="F125" s="568"/>
      <c r="G125" s="1009" t="e">
        <f ca="1">'5_Main'!HZ419</f>
        <v>#REF!</v>
      </c>
      <c r="H125" s="1010"/>
      <c r="I125" s="929" t="e">
        <f ca="1">INDEX('7_Summary'!D:D,MATCH($C125,'7_Summary'!$B:$B,0))</f>
        <v>#REF!</v>
      </c>
      <c r="J125" s="929" t="e">
        <f ca="1">INDEX('7_Summary'!E:E,MATCH($C125,'7_Summary'!$B:$B,0))</f>
        <v>#REF!</v>
      </c>
      <c r="K125" s="929" t="e">
        <f ca="1">INDEX('7_Summary'!F:F,MATCH($C125,'7_Summary'!$B:$B,0))</f>
        <v>#REF!</v>
      </c>
      <c r="O125" s="386"/>
      <c r="P125" s="386"/>
      <c r="Q125" s="386"/>
      <c r="R125" s="386"/>
    </row>
    <row r="126" spans="2:18" s="3" customFormat="1" ht="15.95" customHeight="1">
      <c r="C126" s="601" t="s">
        <v>828</v>
      </c>
      <c r="D126" s="568"/>
      <c r="E126" s="568"/>
      <c r="F126" s="568"/>
      <c r="G126" s="1009" t="e">
        <f ca="1">'5_Main'!HZ420</f>
        <v>#REF!</v>
      </c>
      <c r="H126" s="1010"/>
      <c r="I126" s="929" t="e">
        <f ca="1">INDEX('7_Summary'!D:D,MATCH($C126,'7_Summary'!$B:$B,0))</f>
        <v>#REF!</v>
      </c>
      <c r="J126" s="929" t="e">
        <f ca="1">INDEX('7_Summary'!E:E,MATCH($C126,'7_Summary'!$B:$B,0))</f>
        <v>#REF!</v>
      </c>
      <c r="K126" s="929" t="e">
        <f ca="1">INDEX('7_Summary'!F:F,MATCH($C126,'7_Summary'!$B:$B,0))</f>
        <v>#REF!</v>
      </c>
      <c r="O126" s="386"/>
      <c r="P126" s="386"/>
      <c r="Q126" s="386"/>
      <c r="R126" s="386"/>
    </row>
    <row r="127" spans="2:18" s="3" customFormat="1" ht="15.95" customHeight="1">
      <c r="C127" s="601" t="s">
        <v>1089</v>
      </c>
      <c r="D127" s="568"/>
      <c r="E127" s="568"/>
      <c r="F127" s="568"/>
      <c r="G127" s="1009" t="e">
        <f ca="1">'5_Main'!HZ421</f>
        <v>#REF!</v>
      </c>
      <c r="H127" s="1010"/>
      <c r="I127" s="929" t="e">
        <f ca="1">INDEX('7_Summary'!D:D,MATCH($C127,'7_Summary'!$B:$B,0))</f>
        <v>#REF!</v>
      </c>
      <c r="J127" s="929" t="e">
        <f ca="1">INDEX('7_Summary'!E:E,MATCH($C127,'7_Summary'!$B:$B,0))</f>
        <v>#REF!</v>
      </c>
      <c r="K127" s="929" t="e">
        <f ca="1">INDEX('7_Summary'!F:F,MATCH($C127,'7_Summary'!$B:$B,0))</f>
        <v>#REF!</v>
      </c>
      <c r="O127" s="386"/>
      <c r="P127" s="386"/>
      <c r="Q127" s="386"/>
      <c r="R127" s="386"/>
    </row>
    <row r="128" spans="2:18" s="3" customFormat="1" ht="15.95" customHeight="1">
      <c r="C128" s="601" t="s">
        <v>1090</v>
      </c>
      <c r="D128" s="568"/>
      <c r="E128" s="568"/>
      <c r="F128" s="568"/>
      <c r="G128" s="1009" t="e">
        <f ca="1">'5_Main'!HZ422</f>
        <v>#REF!</v>
      </c>
      <c r="H128" s="1010"/>
      <c r="I128" s="929" t="e">
        <f ca="1">INDEX('7_Summary'!D:D,MATCH($C128,'7_Summary'!$B:$B,0))</f>
        <v>#REF!</v>
      </c>
      <c r="J128" s="929" t="e">
        <f ca="1">INDEX('7_Summary'!E:E,MATCH($C128,'7_Summary'!$B:$B,0))</f>
        <v>#REF!</v>
      </c>
      <c r="K128" s="929" t="e">
        <f ca="1">INDEX('7_Summary'!F:F,MATCH($C128,'7_Summary'!$B:$B,0))</f>
        <v>#REF!</v>
      </c>
      <c r="O128" s="386"/>
      <c r="P128" s="386"/>
      <c r="Q128" s="386"/>
      <c r="R128" s="386"/>
    </row>
    <row r="129" spans="3:18" s="3" customFormat="1" ht="15.95" customHeight="1">
      <c r="C129" s="601" t="s">
        <v>1091</v>
      </c>
      <c r="D129" s="568"/>
      <c r="E129" s="568"/>
      <c r="F129" s="568"/>
      <c r="G129" s="1009" t="e">
        <f ca="1">'5_Main'!HZ423</f>
        <v>#REF!</v>
      </c>
      <c r="H129" s="1010"/>
      <c r="I129" s="929" t="e">
        <f ca="1">INDEX('7_Summary'!D:D,MATCH($C129,'7_Summary'!$B:$B,0))</f>
        <v>#REF!</v>
      </c>
      <c r="J129" s="929" t="e">
        <f ca="1">INDEX('7_Summary'!E:E,MATCH($C129,'7_Summary'!$B:$B,0))</f>
        <v>#REF!</v>
      </c>
      <c r="K129" s="929" t="e">
        <f ca="1">INDEX('7_Summary'!F:F,MATCH($C129,'7_Summary'!$B:$B,0))</f>
        <v>#REF!</v>
      </c>
      <c r="O129" s="386"/>
      <c r="P129" s="386"/>
      <c r="Q129" s="386"/>
      <c r="R129" s="386"/>
    </row>
    <row r="130" spans="3:18" s="3" customFormat="1" ht="15.95" customHeight="1">
      <c r="C130" s="601" t="s">
        <v>1092</v>
      </c>
      <c r="D130" s="568"/>
      <c r="E130" s="568"/>
      <c r="F130" s="568"/>
      <c r="G130" s="1009" t="e">
        <f ca="1">'5_Main'!HZ424</f>
        <v>#REF!</v>
      </c>
      <c r="H130" s="1010"/>
      <c r="I130" s="929" t="e">
        <f ca="1">INDEX('7_Summary'!D:D,MATCH($C130,'7_Summary'!$B:$B,0))</f>
        <v>#REF!</v>
      </c>
      <c r="J130" s="929" t="e">
        <f ca="1">INDEX('7_Summary'!E:E,MATCH($C130,'7_Summary'!$B:$B,0))</f>
        <v>#REF!</v>
      </c>
      <c r="K130" s="929" t="e">
        <f ca="1">INDEX('7_Summary'!F:F,MATCH($C130,'7_Summary'!$B:$B,0))</f>
        <v>#REF!</v>
      </c>
      <c r="O130" s="386"/>
      <c r="P130" s="386"/>
      <c r="Q130" s="386"/>
      <c r="R130" s="386"/>
    </row>
    <row r="131" spans="3:18" s="3" customFormat="1" ht="15.95" customHeight="1">
      <c r="C131" s="601" t="s">
        <v>1093</v>
      </c>
      <c r="D131" s="568"/>
      <c r="E131" s="568"/>
      <c r="F131" s="568"/>
      <c r="G131" s="1009" t="e">
        <f ca="1">'5_Main'!HZ425</f>
        <v>#REF!</v>
      </c>
      <c r="H131" s="1010"/>
      <c r="I131" s="929" t="e">
        <f ca="1">INDEX('7_Summary'!D:D,MATCH($C131,'7_Summary'!$B:$B,0))</f>
        <v>#REF!</v>
      </c>
      <c r="J131" s="929" t="e">
        <f ca="1">INDEX('7_Summary'!E:E,MATCH($C131,'7_Summary'!$B:$B,0))</f>
        <v>#REF!</v>
      </c>
      <c r="K131" s="929" t="e">
        <f ca="1">INDEX('7_Summary'!F:F,MATCH($C131,'7_Summary'!$B:$B,0))</f>
        <v>#REF!</v>
      </c>
      <c r="O131" s="386"/>
      <c r="P131" s="386"/>
      <c r="Q131" s="386"/>
      <c r="R131" s="386"/>
    </row>
    <row r="132" spans="3:18" s="3" customFormat="1" ht="15.95" customHeight="1">
      <c r="C132" s="601" t="s">
        <v>1094</v>
      </c>
      <c r="D132" s="568"/>
      <c r="E132" s="568"/>
      <c r="F132" s="568"/>
      <c r="G132" s="1009" t="e">
        <f ca="1">'5_Main'!HZ426</f>
        <v>#REF!</v>
      </c>
      <c r="H132" s="1010"/>
      <c r="I132" s="929" t="e">
        <f ca="1">INDEX('7_Summary'!D:D,MATCH($C132,'7_Summary'!$B:$B,0))</f>
        <v>#REF!</v>
      </c>
      <c r="J132" s="929" t="e">
        <f ca="1">INDEX('7_Summary'!E:E,MATCH($C132,'7_Summary'!$B:$B,0))</f>
        <v>#REF!</v>
      </c>
      <c r="K132" s="929" t="e">
        <f ca="1">INDEX('7_Summary'!F:F,MATCH($C132,'7_Summary'!$B:$B,0))</f>
        <v>#REF!</v>
      </c>
      <c r="O132" s="386"/>
      <c r="P132" s="386"/>
      <c r="Q132" s="386"/>
      <c r="R132" s="386"/>
    </row>
    <row r="133" spans="3:18" s="3" customFormat="1" ht="15.95" customHeight="1">
      <c r="K133" s="630" t="s">
        <v>1395</v>
      </c>
    </row>
    <row r="134" spans="3:18" s="3" customFormat="1" ht="15.95" customHeight="1"/>
    <row r="135" spans="3:18" s="3" customFormat="1" ht="15.95" customHeight="1">
      <c r="C135" s="698" t="s">
        <v>1398</v>
      </c>
      <c r="J135" s="698" t="s">
        <v>1399</v>
      </c>
    </row>
    <row r="136" spans="3:18" s="3" customFormat="1" ht="15.95" customHeight="1"/>
    <row r="137" spans="3:18" s="3" customFormat="1" ht="15.95" customHeight="1"/>
    <row r="138" spans="3:18" s="3" customFormat="1" ht="15.95" customHeight="1"/>
    <row r="139" spans="3:18" s="3" customFormat="1" ht="15.95" customHeight="1"/>
    <row r="140" spans="3:18" s="3" customFormat="1" ht="15.95" customHeight="1"/>
    <row r="141" spans="3:18" s="3" customFormat="1" ht="15.95" customHeight="1"/>
    <row r="142" spans="3:18" s="3" customFormat="1" ht="15.95" customHeight="1"/>
    <row r="143" spans="3:18" s="3" customFormat="1" ht="15.95" customHeight="1"/>
    <row r="144" spans="3:18" s="3" customFormat="1" ht="15.95" customHeight="1"/>
    <row r="145" spans="3:13" s="3" customFormat="1" ht="15.95" customHeight="1"/>
    <row r="146" spans="3:13" s="3" customFormat="1" ht="15.95" customHeight="1"/>
    <row r="147" spans="3:13" s="3" customFormat="1" ht="15.95" customHeight="1"/>
    <row r="148" spans="3:13" s="3" customFormat="1" ht="15.95" customHeight="1"/>
    <row r="149" spans="3:13" s="3" customFormat="1" ht="15.95" customHeight="1"/>
    <row r="150" spans="3:13" s="3" customFormat="1" ht="15.95" customHeight="1"/>
    <row r="151" spans="3:13" s="3" customFormat="1" ht="15.95" customHeight="1"/>
    <row r="152" spans="3:13" s="3" customFormat="1" ht="15.6" customHeight="1">
      <c r="C152" s="21" t="s">
        <v>1231</v>
      </c>
      <c r="D152" s="23"/>
      <c r="E152" s="23"/>
      <c r="F152" s="604"/>
      <c r="G152" s="604"/>
      <c r="H152" s="23"/>
      <c r="I152" s="23"/>
      <c r="J152" s="23"/>
      <c r="K152" s="23"/>
      <c r="L152" s="23"/>
    </row>
    <row r="153" spans="3:13" s="3" customFormat="1" ht="15.95" customHeight="1">
      <c r="C153" s="632" t="s">
        <v>1217</v>
      </c>
      <c r="F153" s="386"/>
      <c r="G153" s="386"/>
    </row>
    <row r="154" spans="3:13" s="3" customFormat="1" ht="15.95" customHeight="1">
      <c r="C154" s="632" t="s">
        <v>1232</v>
      </c>
      <c r="F154" s="386"/>
      <c r="G154" s="386"/>
    </row>
    <row r="155" spans="3:13" s="3" customFormat="1" ht="15.95" customHeight="1">
      <c r="C155" s="627"/>
      <c r="F155" s="386"/>
      <c r="G155" s="386"/>
    </row>
    <row r="156" spans="3:13" s="3" customFormat="1" ht="15.95" customHeight="1">
      <c r="C156" s="497"/>
      <c r="F156" s="386"/>
      <c r="G156" s="386"/>
      <c r="K156" s="1007" t="s">
        <v>1218</v>
      </c>
      <c r="L156" s="1007"/>
      <c r="M156" s="1007"/>
    </row>
    <row r="157" spans="3:13" s="3" customFormat="1" ht="28.7" customHeight="1">
      <c r="C157" s="919"/>
      <c r="D157" s="389"/>
      <c r="E157" s="389"/>
      <c r="F157" s="920"/>
      <c r="G157" s="925" t="s">
        <v>1312</v>
      </c>
      <c r="H157" s="926"/>
      <c r="I157" s="927"/>
      <c r="J157" s="927"/>
      <c r="K157" s="928" t="s">
        <v>1222</v>
      </c>
      <c r="L157" s="928" t="s">
        <v>1208</v>
      </c>
      <c r="M157" s="928" t="s">
        <v>1120</v>
      </c>
    </row>
    <row r="158" spans="3:13" s="3" customFormat="1" ht="15.95" customHeight="1">
      <c r="C158" s="914" t="str">
        <f>authorityName</f>
        <v>Adur</v>
      </c>
      <c r="D158" s="915"/>
      <c r="E158" s="915"/>
      <c r="F158" s="916"/>
      <c r="G158" s="923" t="e">
        <f ca="1">G110</f>
        <v>#REF!</v>
      </c>
      <c r="H158" s="915"/>
      <c r="I158" s="915"/>
      <c r="J158" s="915"/>
      <c r="K158" s="924">
        <f>IF($C158="","",INDEX('5_Main'!HX:HX,MATCH($C158,'5_Main'!$B:$B,0)))</f>
        <v>0</v>
      </c>
      <c r="L158" s="924" t="e">
        <f ca="1">IF($C158="","",INDEX('5_Main'!HY:HY,MATCH($C158,'5_Main'!$B:$B,0)))</f>
        <v>#REF!</v>
      </c>
      <c r="M158" s="924" t="e">
        <f ca="1">IF($C158="","",INDEX('5_Main'!HW:HW,MATCH($C158,'5_Main'!$B:$B,0)))</f>
        <v>#REF!</v>
      </c>
    </row>
    <row r="159" spans="3:13" s="3" customFormat="1" ht="15.95" customHeight="1">
      <c r="C159" s="602" t="s">
        <v>1204</v>
      </c>
      <c r="D159" s="568"/>
      <c r="E159" s="568"/>
      <c r="F159" s="600"/>
      <c r="G159" s="606"/>
      <c r="H159" s="568"/>
      <c r="I159" s="568"/>
      <c r="J159" s="568"/>
      <c r="K159" s="636"/>
      <c r="L159" s="636"/>
      <c r="M159" s="636"/>
    </row>
    <row r="160" spans="3:13" s="3" customFormat="1" ht="15.95" customHeight="1">
      <c r="C160" s="994"/>
      <c r="D160" s="994"/>
      <c r="E160" s="994"/>
      <c r="F160" s="994"/>
      <c r="G160" s="606" t="str">
        <f>IF(ISBLANK(C160),"",INDEX('5_Main'!$HZ:$HZ,MATCH(C160,'5_Main'!$B:$B,0)))</f>
        <v/>
      </c>
      <c r="H160" s="568"/>
      <c r="I160" s="568"/>
      <c r="J160" s="568"/>
      <c r="K160" s="636" t="str">
        <f>IF(C160="","",INDEX('5_Main'!HX:HX,MATCH(C160,'5_Main'!$B:$B,0)))</f>
        <v/>
      </c>
      <c r="L160" s="636" t="str">
        <f>IF($C160="","",INDEX('5_Main'!HY:HY,MATCH($C160,'5_Main'!$B:$B,0)))</f>
        <v/>
      </c>
      <c r="M160" s="636" t="str">
        <f>IF($C160="","",INDEX('5_Main'!HW:HW,MATCH($C160,'5_Main'!$B:$B,0)))</f>
        <v/>
      </c>
    </row>
    <row r="161" spans="3:13" s="3" customFormat="1" ht="15.95" customHeight="1">
      <c r="C161" s="994"/>
      <c r="D161" s="994"/>
      <c r="E161" s="994"/>
      <c r="F161" s="994"/>
      <c r="G161" s="606" t="str">
        <f>IF(ISBLANK(C161),"",INDEX('5_Main'!$HZ:$HZ,MATCH(C161,'5_Main'!$B:$B,0)))</f>
        <v/>
      </c>
      <c r="H161" s="568"/>
      <c r="I161" s="568"/>
      <c r="J161" s="568"/>
      <c r="K161" s="636" t="str">
        <f>IF(C161="","",INDEX('5_Main'!HX:HX,MATCH(C161,'5_Main'!$B:$B,0)))</f>
        <v/>
      </c>
      <c r="L161" s="636" t="str">
        <f>IF($C161="","",INDEX('5_Main'!HY:HY,MATCH($C161,'5_Main'!$B:$B,0)))</f>
        <v/>
      </c>
      <c r="M161" s="636" t="str">
        <f>IF($C161="","",INDEX('5_Main'!HW:HW,MATCH($C161,'5_Main'!$B:$B,0)))</f>
        <v/>
      </c>
    </row>
    <row r="162" spans="3:13" s="3" customFormat="1" ht="15.95" customHeight="1">
      <c r="C162" s="994"/>
      <c r="D162" s="994"/>
      <c r="E162" s="994"/>
      <c r="F162" s="994"/>
      <c r="G162" s="606" t="str">
        <f>IF(ISBLANK(C162),"",INDEX('5_Main'!$HZ:$HZ,MATCH(C162,'5_Main'!$B:$B,0)))</f>
        <v/>
      </c>
      <c r="H162" s="568"/>
      <c r="I162" s="568"/>
      <c r="J162" s="568"/>
      <c r="K162" s="636" t="str">
        <f>IF(C162="","",INDEX('5_Main'!HX:HX,MATCH(C162,'5_Main'!$B:$B,0)))</f>
        <v/>
      </c>
      <c r="L162" s="636" t="str">
        <f>IF($C162="","",INDEX('5_Main'!HY:HY,MATCH($C162,'5_Main'!$B:$B,0)))</f>
        <v/>
      </c>
      <c r="M162" s="636" t="str">
        <f>IF($C162="","",INDEX('5_Main'!HW:HW,MATCH($C162,'5_Main'!$B:$B,0)))</f>
        <v/>
      </c>
    </row>
    <row r="163" spans="3:13" s="3" customFormat="1" ht="15.95" customHeight="1">
      <c r="C163" s="994"/>
      <c r="D163" s="994"/>
      <c r="E163" s="994"/>
      <c r="F163" s="994"/>
      <c r="G163" s="606" t="str">
        <f>IF(ISBLANK(C163),"",INDEX('5_Main'!$HZ:$HZ,MATCH(C163,'5_Main'!$B:$B,0)))</f>
        <v/>
      </c>
      <c r="H163" s="568"/>
      <c r="I163" s="568"/>
      <c r="J163" s="568"/>
      <c r="K163" s="636" t="str">
        <f>IF(C163="","",INDEX('5_Main'!HX:HX,MATCH(C163,'5_Main'!$B:$B,0)))</f>
        <v/>
      </c>
      <c r="L163" s="636" t="str">
        <f>IF($C163="","",INDEX('5_Main'!HY:HY,MATCH($C163,'5_Main'!$B:$B,0)))</f>
        <v/>
      </c>
      <c r="M163" s="636" t="str">
        <f>IF($C163="","",INDEX('5_Main'!HW:HW,MATCH($C163,'5_Main'!$B:$B,0)))</f>
        <v/>
      </c>
    </row>
    <row r="164" spans="3:13" s="3" customFormat="1" ht="15.95" customHeight="1">
      <c r="C164" s="994"/>
      <c r="D164" s="994"/>
      <c r="E164" s="994"/>
      <c r="F164" s="994"/>
      <c r="G164" s="606" t="str">
        <f>IF(ISBLANK(C164),"",INDEX('5_Main'!$HZ:$HZ,MATCH(C164,'5_Main'!$B:$B,0)))</f>
        <v/>
      </c>
      <c r="H164" s="568"/>
      <c r="I164" s="568"/>
      <c r="J164" s="568"/>
      <c r="K164" s="636" t="str">
        <f>IF(C164="","",INDEX('5_Main'!HX:HX,MATCH(C164,'5_Main'!$B:$B,0)))</f>
        <v/>
      </c>
      <c r="L164" s="636" t="str">
        <f>IF($C164="","",INDEX('5_Main'!HY:HY,MATCH($C164,'5_Main'!$B:$B,0)))</f>
        <v/>
      </c>
      <c r="M164" s="636" t="str">
        <f>IF($C164="","",INDEX('5_Main'!HW:HW,MATCH($C164,'5_Main'!$B:$B,0)))</f>
        <v/>
      </c>
    </row>
    <row r="165" spans="3:13" s="3" customFormat="1" ht="15.95" customHeight="1">
      <c r="C165" s="994"/>
      <c r="D165" s="994"/>
      <c r="E165" s="994"/>
      <c r="F165" s="994"/>
      <c r="G165" s="606" t="str">
        <f>IF(ISBLANK(C165),"",INDEX('5_Main'!$HZ:$HZ,MATCH(C165,'5_Main'!$B:$B,0)))</f>
        <v/>
      </c>
      <c r="H165" s="568"/>
      <c r="I165" s="568"/>
      <c r="J165" s="568"/>
      <c r="K165" s="636" t="str">
        <f>IF(C165="","",INDEX('5_Main'!HX:HX,MATCH(C165,'5_Main'!$B:$B,0)))</f>
        <v/>
      </c>
      <c r="L165" s="636" t="str">
        <f>IF($C165="","",INDEX('5_Main'!HY:HY,MATCH($C165,'5_Main'!$B:$B,0)))</f>
        <v/>
      </c>
      <c r="M165" s="636" t="str">
        <f>IF($C165="","",INDEX('5_Main'!HW:HW,MATCH($C165,'5_Main'!$B:$B,0)))</f>
        <v/>
      </c>
    </row>
    <row r="166" spans="3:13" s="3" customFormat="1" ht="15.95" customHeight="1">
      <c r="C166" s="994"/>
      <c r="D166" s="994"/>
      <c r="E166" s="994"/>
      <c r="F166" s="994"/>
      <c r="G166" s="606" t="str">
        <f>IF(ISBLANK(C166),"",INDEX('5_Main'!$HZ:$HZ,MATCH(C166,'5_Main'!$B:$B,0)))</f>
        <v/>
      </c>
      <c r="H166" s="568"/>
      <c r="I166" s="568"/>
      <c r="J166" s="568"/>
      <c r="K166" s="636" t="str">
        <f>IF(C166="","",INDEX('5_Main'!HX:HX,MATCH(C166,'5_Main'!$B:$B,0)))</f>
        <v/>
      </c>
      <c r="L166" s="636" t="str">
        <f>IF($C166="","",INDEX('5_Main'!HY:HY,MATCH($C166,'5_Main'!$B:$B,0)))</f>
        <v/>
      </c>
      <c r="M166" s="636" t="str">
        <f>IF($C166="","",INDEX('5_Main'!HW:HW,MATCH($C166,'5_Main'!$B:$B,0)))</f>
        <v/>
      </c>
    </row>
    <row r="167" spans="3:13" s="3" customFormat="1" ht="15.95" customHeight="1">
      <c r="C167" s="994"/>
      <c r="D167" s="994"/>
      <c r="E167" s="994"/>
      <c r="F167" s="994"/>
      <c r="G167" s="606" t="str">
        <f>IF(ISBLANK(C167),"",INDEX('5_Main'!$HZ:$HZ,MATCH(C167,'5_Main'!$B:$B,0)))</f>
        <v/>
      </c>
      <c r="H167" s="568"/>
      <c r="I167" s="568"/>
      <c r="J167" s="568"/>
      <c r="K167" s="636" t="str">
        <f>IF(C167="","",INDEX('5_Main'!HX:HX,MATCH(C167,'5_Main'!$B:$B,0)))</f>
        <v/>
      </c>
      <c r="L167" s="636" t="str">
        <f>IF($C167="","",INDEX('5_Main'!HY:HY,MATCH($C167,'5_Main'!$B:$B,0)))</f>
        <v/>
      </c>
      <c r="M167" s="636" t="str">
        <f>IF($C167="","",INDEX('5_Main'!HW:HW,MATCH($C167,'5_Main'!$B:$B,0)))</f>
        <v/>
      </c>
    </row>
    <row r="168" spans="3:13" s="3" customFormat="1" ht="15.95" customHeight="1">
      <c r="C168" s="994"/>
      <c r="D168" s="994"/>
      <c r="E168" s="994"/>
      <c r="F168" s="994"/>
      <c r="G168" s="606" t="str">
        <f>IF(ISBLANK(C168),"",INDEX('5_Main'!$HZ:$HZ,MATCH(C168,'5_Main'!$B:$B,0)))</f>
        <v/>
      </c>
      <c r="H168" s="568"/>
      <c r="I168" s="568"/>
      <c r="J168" s="568"/>
      <c r="K168" s="636" t="str">
        <f>IF(C168="","",INDEX('5_Main'!HX:HX,MATCH(C168,'5_Main'!$B:$B,0)))</f>
        <v/>
      </c>
      <c r="L168" s="636" t="str">
        <f>IF($C168="","",INDEX('5_Main'!HY:HY,MATCH($C168,'5_Main'!$B:$B,0)))</f>
        <v/>
      </c>
      <c r="M168" s="636" t="str">
        <f>IF($C168="","",INDEX('5_Main'!HW:HW,MATCH($C168,'5_Main'!$B:$B,0)))</f>
        <v/>
      </c>
    </row>
    <row r="169" spans="3:13" s="3" customFormat="1" ht="15.95" customHeight="1">
      <c r="C169" s="994"/>
      <c r="D169" s="994"/>
      <c r="E169" s="994"/>
      <c r="F169" s="994"/>
      <c r="G169" s="606" t="str">
        <f>IF(ISBLANK(C169),"",INDEX('5_Main'!$HZ:$HZ,MATCH(C169,'5_Main'!$B:$B,0)))</f>
        <v/>
      </c>
      <c r="H169" s="568"/>
      <c r="I169" s="568"/>
      <c r="J169" s="568"/>
      <c r="K169" s="636" t="str">
        <f>IF(C169="","",INDEX('5_Main'!HX:HX,MATCH(C169,'5_Main'!$B:$B,0)))</f>
        <v/>
      </c>
      <c r="L169" s="636" t="str">
        <f>IF($C169="","",INDEX('5_Main'!HY:HY,MATCH($C169,'5_Main'!$B:$B,0)))</f>
        <v/>
      </c>
      <c r="M169" s="636" t="str">
        <f>IF($C169="","",INDEX('5_Main'!HW:HW,MATCH($C169,'5_Main'!$B:$B,0)))</f>
        <v/>
      </c>
    </row>
    <row r="170" spans="3:13" s="3" customFormat="1" ht="15.95" customHeight="1">
      <c r="C170" s="994"/>
      <c r="D170" s="994"/>
      <c r="E170" s="994"/>
      <c r="F170" s="994"/>
      <c r="G170" s="606" t="str">
        <f>IF(ISBLANK(C170),"",INDEX('5_Main'!$HZ:$HZ,MATCH(C170,'5_Main'!$B:$B,0)))</f>
        <v/>
      </c>
      <c r="H170" s="568"/>
      <c r="I170" s="568"/>
      <c r="J170" s="568"/>
      <c r="K170" s="636" t="str">
        <f>IF(C170="","",INDEX('5_Main'!HX:HX,MATCH(C170,'5_Main'!$B:$B,0)))</f>
        <v/>
      </c>
      <c r="L170" s="636" t="str">
        <f>IF($C170="","",INDEX('5_Main'!HY:HY,MATCH($C170,'5_Main'!$B:$B,0)))</f>
        <v/>
      </c>
      <c r="M170" s="636" t="str">
        <f>IF($C170="","",INDEX('5_Main'!HW:HW,MATCH($C170,'5_Main'!$B:$B,0)))</f>
        <v/>
      </c>
    </row>
    <row r="171" spans="3:13" s="3" customFormat="1" ht="15.95" customHeight="1">
      <c r="C171" s="994"/>
      <c r="D171" s="994"/>
      <c r="E171" s="994"/>
      <c r="F171" s="994"/>
      <c r="G171" s="606" t="str">
        <f>IF(ISBLANK(C171),"",INDEX('5_Main'!$HZ:$HZ,MATCH(C171,'5_Main'!$B:$B,0)))</f>
        <v/>
      </c>
      <c r="H171" s="568"/>
      <c r="I171" s="568"/>
      <c r="J171" s="568"/>
      <c r="K171" s="636" t="str">
        <f>IF(C171="","",INDEX('5_Main'!HX:HX,MATCH(C171,'5_Main'!$B:$B,0)))</f>
        <v/>
      </c>
      <c r="L171" s="636" t="str">
        <f>IF($C171="","",INDEX('5_Main'!HY:HY,MATCH($C171,'5_Main'!$B:$B,0)))</f>
        <v/>
      </c>
      <c r="M171" s="636" t="str">
        <f>IF($C171="","",INDEX('5_Main'!HW:HW,MATCH($C171,'5_Main'!$B:$B,0)))</f>
        <v/>
      </c>
    </row>
    <row r="172" spans="3:13" s="3" customFormat="1" ht="15.95" customHeight="1">
      <c r="C172" s="994"/>
      <c r="D172" s="994"/>
      <c r="E172" s="994"/>
      <c r="F172" s="994"/>
      <c r="G172" s="606" t="str">
        <f>IF(ISBLANK(C172),"",INDEX('5_Main'!$HZ:$HZ,MATCH(C172,'5_Main'!$B:$B,0)))</f>
        <v/>
      </c>
      <c r="H172" s="568"/>
      <c r="I172" s="568"/>
      <c r="J172" s="568"/>
      <c r="K172" s="636" t="str">
        <f>IF(C172="","",INDEX('5_Main'!HX:HX,MATCH(C172,'5_Main'!$B:$B,0)))</f>
        <v/>
      </c>
      <c r="L172" s="636" t="str">
        <f>IF($C172="","",INDEX('5_Main'!HY:HY,MATCH($C172,'5_Main'!$B:$B,0)))</f>
        <v/>
      </c>
      <c r="M172" s="636" t="str">
        <f>IF($C172="","",INDEX('5_Main'!HW:HW,MATCH($C172,'5_Main'!$B:$B,0)))</f>
        <v/>
      </c>
    </row>
    <row r="173" spans="3:13" s="3" customFormat="1" ht="15.95" customHeight="1">
      <c r="C173" s="994"/>
      <c r="D173" s="994"/>
      <c r="E173" s="994"/>
      <c r="F173" s="994"/>
      <c r="G173" s="606" t="str">
        <f>IF(ISBLANK(C173),"",INDEX('5_Main'!$HZ:$HZ,MATCH(C173,'5_Main'!$B:$B,0)))</f>
        <v/>
      </c>
      <c r="H173" s="568"/>
      <c r="I173" s="568"/>
      <c r="J173" s="568"/>
      <c r="K173" s="636" t="str">
        <f>IF(C173="","",INDEX('5_Main'!HX:HX,MATCH(C173,'5_Main'!$B:$B,0)))</f>
        <v/>
      </c>
      <c r="L173" s="636" t="str">
        <f>IF($C173="","",INDEX('5_Main'!HY:HY,MATCH($C173,'5_Main'!$B:$B,0)))</f>
        <v/>
      </c>
      <c r="M173" s="636" t="str">
        <f>IF($C173="","",INDEX('5_Main'!HW:HW,MATCH($C173,'5_Main'!$B:$B,0)))</f>
        <v/>
      </c>
    </row>
    <row r="174" spans="3:13" s="3" customFormat="1" ht="15.95" customHeight="1">
      <c r="C174" s="994"/>
      <c r="D174" s="994"/>
      <c r="E174" s="994"/>
      <c r="F174" s="994"/>
      <c r="G174" s="606" t="str">
        <f>IF(ISBLANK(C174),"",INDEX('5_Main'!$HZ:$HZ,MATCH(C174,'5_Main'!$B:$B,0)))</f>
        <v/>
      </c>
      <c r="H174" s="568"/>
      <c r="I174" s="568"/>
      <c r="J174" s="568"/>
      <c r="K174" s="636" t="str">
        <f>IF(C174="","",INDEX('5_Main'!HX:HX,MATCH(C174,'5_Main'!$B:$B,0)))</f>
        <v/>
      </c>
      <c r="L174" s="636" t="str">
        <f>IF($C174="","",INDEX('5_Main'!HY:HY,MATCH($C174,'5_Main'!$B:$B,0)))</f>
        <v/>
      </c>
      <c r="M174" s="636" t="str">
        <f>IF($C174="","",INDEX('5_Main'!HW:HW,MATCH($C174,'5_Main'!$B:$B,0)))</f>
        <v/>
      </c>
    </row>
    <row r="175" spans="3:13" s="3" customFormat="1" ht="15.95" customHeight="1">
      <c r="C175" s="994"/>
      <c r="D175" s="994"/>
      <c r="E175" s="994"/>
      <c r="F175" s="994"/>
      <c r="G175" s="606" t="str">
        <f>IF(ISBLANK(C175),"",INDEX('5_Main'!$HZ:$HZ,MATCH(C175,'5_Main'!$B:$B,0)))</f>
        <v/>
      </c>
      <c r="H175" s="568"/>
      <c r="I175" s="568"/>
      <c r="J175" s="568"/>
      <c r="K175" s="636" t="str">
        <f>IF(C175="","",INDEX('5_Main'!HX:HX,MATCH(C175,'5_Main'!$B:$B,0)))</f>
        <v/>
      </c>
      <c r="L175" s="636" t="str">
        <f>IF($C175="","",INDEX('5_Main'!HY:HY,MATCH($C175,'5_Main'!$B:$B,0)))</f>
        <v/>
      </c>
      <c r="M175" s="636" t="str">
        <f>IF($C175="","",INDEX('5_Main'!HW:HW,MATCH($C175,'5_Main'!$B:$B,0)))</f>
        <v/>
      </c>
    </row>
    <row r="176" spans="3:13" s="3" customFormat="1" ht="15.95" customHeight="1">
      <c r="C176" s="994"/>
      <c r="D176" s="994"/>
      <c r="E176" s="994"/>
      <c r="F176" s="994"/>
      <c r="G176" s="606" t="str">
        <f>IF(ISBLANK(C176),"",INDEX('5_Main'!$HZ:$HZ,MATCH(C176,'5_Main'!$B:$B,0)))</f>
        <v/>
      </c>
      <c r="H176" s="568"/>
      <c r="I176" s="568"/>
      <c r="J176" s="568"/>
      <c r="K176" s="636" t="str">
        <f>IF(C176="","",INDEX('5_Main'!HX:HX,MATCH(C176,'5_Main'!$B:$B,0)))</f>
        <v/>
      </c>
      <c r="L176" s="636" t="str">
        <f>IF($C176="","",INDEX('5_Main'!HY:HY,MATCH($C176,'5_Main'!$B:$B,0)))</f>
        <v/>
      </c>
      <c r="M176" s="636" t="str">
        <f>IF($C176="","",INDEX('5_Main'!HW:HW,MATCH($C176,'5_Main'!$B:$B,0)))</f>
        <v/>
      </c>
    </row>
    <row r="177" spans="2:13" s="3" customFormat="1" ht="15.95" customHeight="1">
      <c r="C177" s="994"/>
      <c r="D177" s="994"/>
      <c r="E177" s="994"/>
      <c r="F177" s="994"/>
      <c r="G177" s="606" t="str">
        <f>IF(ISBLANK(C177),"",INDEX('5_Main'!$HZ:$HZ,MATCH(C177,'5_Main'!$B:$B,0)))</f>
        <v/>
      </c>
      <c r="H177" s="568"/>
      <c r="I177" s="568"/>
      <c r="J177" s="568"/>
      <c r="K177" s="636" t="str">
        <f>IF(C177="","",INDEX('5_Main'!HX:HX,MATCH(C177,'5_Main'!$B:$B,0)))</f>
        <v/>
      </c>
      <c r="L177" s="636" t="str">
        <f>IF($C177="","",INDEX('5_Main'!HY:HY,MATCH($C177,'5_Main'!$B:$B,0)))</f>
        <v/>
      </c>
      <c r="M177" s="636" t="str">
        <f>IF($C177="","",INDEX('5_Main'!HW:HW,MATCH($C177,'5_Main'!$B:$B,0)))</f>
        <v/>
      </c>
    </row>
    <row r="178" spans="2:13" s="3" customFormat="1" ht="15.95" customHeight="1">
      <c r="C178" s="996"/>
      <c r="D178" s="996"/>
      <c r="E178" s="996"/>
      <c r="F178" s="996"/>
      <c r="G178" s="606" t="str">
        <f>IF(ISBLANK(C178),"",INDEX('5_Main'!$HZ:$HZ,MATCH(C178,'5_Main'!$B:$B,0)))</f>
        <v/>
      </c>
      <c r="H178" s="568"/>
      <c r="I178" s="568"/>
      <c r="J178" s="568"/>
      <c r="K178" s="636" t="str">
        <f>IF(C178="","",INDEX('5_Main'!HX:HX,MATCH(C178,'5_Main'!$B:$B,0)))</f>
        <v/>
      </c>
      <c r="L178" s="636" t="str">
        <f>IF($C178="","",INDEX('5_Main'!HY:HY,MATCH($C178,'5_Main'!$B:$B,0)))</f>
        <v/>
      </c>
      <c r="M178" s="636" t="str">
        <f>IF($C178="","",INDEX('5_Main'!HW:HW,MATCH($C178,'5_Main'!$B:$B,0)))</f>
        <v/>
      </c>
    </row>
    <row r="179" spans="2:13" s="3" customFormat="1" ht="15.95" customHeight="1">
      <c r="C179" s="996"/>
      <c r="D179" s="996"/>
      <c r="E179" s="996"/>
      <c r="F179" s="996"/>
      <c r="G179" s="606" t="str">
        <f>IF(ISBLANK(C179),"",INDEX('5_Main'!$HZ:$HZ,MATCH(C179,'5_Main'!$B:$B,0)))</f>
        <v/>
      </c>
      <c r="H179" s="568"/>
      <c r="I179" s="568"/>
      <c r="J179" s="568"/>
      <c r="K179" s="636" t="str">
        <f>IF(C179="","",INDEX('5_Main'!HX:HX,MATCH(C179,'5_Main'!$B:$B,0)))</f>
        <v/>
      </c>
      <c r="L179" s="636" t="str">
        <f>IF($C179="","",INDEX('5_Main'!HY:HY,MATCH($C179,'5_Main'!$B:$B,0)))</f>
        <v/>
      </c>
      <c r="M179" s="636" t="str">
        <f>IF($C179="","",INDEX('5_Main'!HW:HW,MATCH($C179,'5_Main'!$B:$B,0)))</f>
        <v/>
      </c>
    </row>
    <row r="180" spans="2:13" s="3" customFormat="1" ht="15.95" customHeight="1">
      <c r="C180" s="603"/>
      <c r="D180" s="603"/>
      <c r="E180" s="603"/>
      <c r="F180" s="603"/>
      <c r="G180" s="604"/>
      <c r="H180" s="23"/>
      <c r="I180" s="23"/>
      <c r="J180" s="23"/>
      <c r="K180" s="23"/>
      <c r="L180" s="23"/>
    </row>
    <row r="181" spans="2:13" s="3" customFormat="1" ht="15.95" customHeight="1">
      <c r="D181" s="603"/>
      <c r="E181" s="603"/>
      <c r="F181" s="603"/>
      <c r="G181" s="604"/>
      <c r="H181" s="23"/>
      <c r="I181" s="23"/>
      <c r="J181" s="23"/>
      <c r="K181" s="23"/>
      <c r="L181" s="23"/>
    </row>
    <row r="182" spans="2:13" s="3" customFormat="1" ht="15.95" customHeight="1">
      <c r="B182" s="576" t="s">
        <v>1400</v>
      </c>
      <c r="C182" s="628" t="s">
        <v>1355</v>
      </c>
      <c r="D182" s="603"/>
      <c r="E182" s="603"/>
      <c r="F182" s="603"/>
      <c r="G182" s="604"/>
      <c r="H182" s="23"/>
      <c r="I182" s="23"/>
      <c r="J182" s="23"/>
      <c r="K182" s="23"/>
      <c r="L182" s="23"/>
    </row>
    <row r="183" spans="2:13" s="3" customFormat="1" ht="15.95" customHeight="1">
      <c r="C183" s="632" t="s">
        <v>1401</v>
      </c>
      <c r="D183" s="603"/>
      <c r="E183" s="603"/>
      <c r="F183" s="603"/>
      <c r="G183" s="604"/>
      <c r="H183" s="23"/>
      <c r="I183" s="23"/>
      <c r="J183" s="23"/>
      <c r="K183" s="23"/>
      <c r="L183" s="23"/>
    </row>
    <row r="184" spans="2:13" s="3" customFormat="1" ht="9.9499999999999993" customHeight="1">
      <c r="B184" s="628"/>
      <c r="C184" s="575"/>
      <c r="D184" s="603"/>
      <c r="E184" s="603"/>
      <c r="F184" s="603"/>
      <c r="G184" s="604"/>
      <c r="H184" s="23"/>
      <c r="I184" s="23"/>
      <c r="J184" s="23"/>
      <c r="K184" s="23"/>
      <c r="L184" s="23"/>
    </row>
    <row r="185" spans="2:13" s="3" customFormat="1" ht="15.95" customHeight="1">
      <c r="B185" s="907" t="s">
        <v>1368</v>
      </c>
      <c r="C185" s="871" t="s">
        <v>1361</v>
      </c>
      <c r="D185" s="603"/>
      <c r="E185" s="603"/>
      <c r="F185" s="603"/>
      <c r="G185" s="882">
        <f>inputShareNeeds</f>
        <v>1.416477334885933E-4</v>
      </c>
      <c r="H185" s="880" t="s">
        <v>1359</v>
      </c>
      <c r="I185" s="23"/>
      <c r="J185" s="23"/>
      <c r="K185" s="23"/>
      <c r="L185" s="23"/>
    </row>
    <row r="186" spans="2:13" s="3" customFormat="1" ht="9.9499999999999993" customHeight="1">
      <c r="B186" s="911"/>
      <c r="C186" s="575"/>
      <c r="D186" s="603"/>
      <c r="E186" s="603"/>
      <c r="F186" s="603"/>
      <c r="G186" s="873"/>
      <c r="H186" s="23"/>
      <c r="I186" s="23"/>
      <c r="J186" s="23"/>
      <c r="K186" s="23"/>
      <c r="L186" s="23"/>
    </row>
    <row r="187" spans="2:13" s="3" customFormat="1" ht="15.95" customHeight="1">
      <c r="B187" s="907" t="s">
        <v>1369</v>
      </c>
      <c r="C187" s="871" t="s">
        <v>1362</v>
      </c>
      <c r="D187" s="603"/>
      <c r="E187" s="603"/>
      <c r="F187" s="603"/>
      <c r="G187" s="883">
        <f>inputShareLocal</f>
        <v>0</v>
      </c>
      <c r="H187" s="23"/>
      <c r="I187" s="23"/>
      <c r="J187" s="23"/>
      <c r="K187" s="23"/>
      <c r="L187" s="23"/>
    </row>
    <row r="188" spans="2:13" s="3" customFormat="1" ht="9.9499999999999993" customHeight="1">
      <c r="B188" s="911"/>
      <c r="C188" s="575"/>
      <c r="D188" s="603"/>
      <c r="E188" s="603"/>
      <c r="F188" s="603"/>
      <c r="G188" s="603"/>
      <c r="H188" s="23"/>
      <c r="I188" s="23"/>
      <c r="J188" s="23"/>
      <c r="K188" s="23"/>
      <c r="L188" s="23"/>
    </row>
    <row r="189" spans="2:13" s="3" customFormat="1" ht="15.95" customHeight="1">
      <c r="B189" s="907" t="s">
        <v>1370</v>
      </c>
      <c r="C189" s="871" t="s">
        <v>1363</v>
      </c>
      <c r="D189" s="603"/>
      <c r="E189" s="603"/>
      <c r="F189" s="603"/>
      <c r="G189" s="604"/>
      <c r="H189" s="23"/>
      <c r="I189" s="23"/>
      <c r="J189" s="23"/>
      <c r="K189" s="23"/>
      <c r="L189" s="23"/>
    </row>
    <row r="190" spans="2:13" s="3" customFormat="1" ht="15.95" customHeight="1">
      <c r="B190" s="576"/>
      <c r="C190" s="908" t="s">
        <v>1351</v>
      </c>
      <c r="D190" s="22"/>
      <c r="E190" s="22"/>
      <c r="F190" s="22"/>
      <c r="G190" s="1000" t="str">
        <f>TEXT(Inputs!F46,"0%")&amp;" / "&amp;TEXT(Inputs!G46,"0%")&amp;" / "&amp;TEXT(Inputs!H46,"0%")</f>
        <v>0% / 0% / 0%</v>
      </c>
      <c r="H190" s="1000"/>
      <c r="I190" s="23"/>
      <c r="J190" s="23"/>
      <c r="K190" s="23"/>
      <c r="L190" s="23"/>
    </row>
    <row r="191" spans="2:13" s="3" customFormat="1" ht="15.95" customHeight="1">
      <c r="B191" s="576"/>
      <c r="C191" s="908" t="s">
        <v>1352</v>
      </c>
      <c r="D191" s="22"/>
      <c r="E191" s="22"/>
      <c r="F191" s="22"/>
      <c r="G191" s="1000" t="str">
        <f>TEXT(Inputs!F49,"0%")&amp;" / "&amp;TEXT(Inputs!G49,"0%")</f>
        <v>0% / 0%</v>
      </c>
      <c r="H191" s="1000"/>
      <c r="I191" s="23"/>
      <c r="J191" s="23"/>
      <c r="K191" s="23"/>
      <c r="L191" s="23"/>
    </row>
    <row r="192" spans="2:13" s="3" customFormat="1" ht="9.9499999999999993" customHeight="1">
      <c r="B192" s="576"/>
      <c r="C192" s="871"/>
      <c r="D192" s="603"/>
      <c r="E192" s="603"/>
      <c r="F192" s="603"/>
      <c r="G192" s="878"/>
      <c r="H192" s="878"/>
      <c r="I192" s="23"/>
      <c r="J192" s="23"/>
      <c r="K192" s="23"/>
      <c r="L192" s="23"/>
    </row>
    <row r="193" spans="2:22" s="3" customFormat="1" ht="15.95" customHeight="1">
      <c r="B193" s="907" t="s">
        <v>1371</v>
      </c>
      <c r="C193" s="871" t="s">
        <v>1364</v>
      </c>
      <c r="D193" s="603"/>
      <c r="E193" s="603"/>
      <c r="F193" s="603"/>
      <c r="G193" s="884" t="s">
        <v>1051</v>
      </c>
      <c r="H193" s="879" t="s">
        <v>1052</v>
      </c>
      <c r="I193" s="879" t="s">
        <v>800</v>
      </c>
      <c r="J193" s="879" t="s">
        <v>801</v>
      </c>
      <c r="K193" s="879" t="s">
        <v>802</v>
      </c>
      <c r="L193" s="879" t="s">
        <v>803</v>
      </c>
      <c r="M193" s="885" t="s">
        <v>804</v>
      </c>
    </row>
    <row r="194" spans="2:22" s="3" customFormat="1" ht="15.95" customHeight="1">
      <c r="B194" s="576"/>
      <c r="C194" s="908" t="s">
        <v>1390</v>
      </c>
      <c r="D194" s="603"/>
      <c r="E194" s="603"/>
      <c r="F194" s="603"/>
      <c r="G194" s="886">
        <f>Inputs!E87</f>
        <v>15.814147499999999</v>
      </c>
      <c r="H194" s="872">
        <f>Inputs!F87</f>
        <v>17.751394999999999</v>
      </c>
      <c r="I194" s="872">
        <f>Inputs!G87</f>
        <v>18.303635</v>
      </c>
      <c r="J194" s="872">
        <f>Inputs!H87</f>
        <v>17.432514000000001</v>
      </c>
      <c r="K194" s="872">
        <f>Inputs!I87</f>
        <v>18.720009999999998</v>
      </c>
      <c r="L194" s="872">
        <f>Inputs!J87</f>
        <v>18.266014999999999</v>
      </c>
      <c r="M194" s="887">
        <f>Inputs!K87</f>
        <v>18.671143587270976</v>
      </c>
    </row>
    <row r="195" spans="2:22" s="3" customFormat="1" ht="9.9499999999999993" customHeight="1">
      <c r="B195" s="576"/>
      <c r="C195" s="871"/>
      <c r="D195" s="603"/>
      <c r="E195" s="603"/>
      <c r="F195" s="603"/>
      <c r="G195" s="603"/>
      <c r="H195" s="603"/>
      <c r="I195" s="603"/>
      <c r="J195" s="603"/>
      <c r="K195" s="603"/>
      <c r="L195" s="603"/>
      <c r="M195" s="603"/>
    </row>
    <row r="196" spans="2:22" s="3" customFormat="1" ht="15.95" customHeight="1">
      <c r="B196" s="907" t="s">
        <v>1372</v>
      </c>
      <c r="C196" s="871" t="s">
        <v>1365</v>
      </c>
      <c r="D196" s="603"/>
      <c r="E196" s="603"/>
      <c r="F196" s="603"/>
      <c r="G196" s="604"/>
      <c r="H196" s="23"/>
      <c r="I196" s="23"/>
      <c r="J196" s="23"/>
      <c r="K196" s="23"/>
      <c r="L196" s="23"/>
    </row>
    <row r="197" spans="2:22" s="3" customFormat="1" ht="15.95" customHeight="1">
      <c r="B197" s="576"/>
      <c r="C197" s="909" t="s">
        <v>1354</v>
      </c>
      <c r="D197" s="603"/>
      <c r="E197" s="603"/>
      <c r="F197" s="603"/>
      <c r="G197" s="1001" t="str">
        <f>TEXT(Inputs!J103,"0.0%")&amp;" per annum, ± "&amp;TEXT(Inputs!J105,"0%")</f>
        <v>0.0% per annum, ± 0%</v>
      </c>
      <c r="H197" s="1001"/>
      <c r="I197" s="1001"/>
      <c r="J197" s="880" t="s">
        <v>1353</v>
      </c>
      <c r="K197" s="23"/>
      <c r="L197" s="23"/>
    </row>
    <row r="198" spans="2:22" s="3" customFormat="1" ht="9.9499999999999993" customHeight="1">
      <c r="B198" s="576"/>
      <c r="C198" s="910"/>
      <c r="D198" s="603"/>
      <c r="E198" s="603"/>
      <c r="F198" s="603"/>
      <c r="G198" s="604"/>
      <c r="H198" s="23"/>
      <c r="I198" s="23"/>
      <c r="J198" s="23"/>
      <c r="K198" s="23"/>
      <c r="L198" s="23"/>
    </row>
    <row r="199" spans="2:22" s="3" customFormat="1" ht="15.95" customHeight="1">
      <c r="B199" s="576"/>
      <c r="C199" s="876" t="s">
        <v>1356</v>
      </c>
      <c r="D199" s="603"/>
      <c r="E199" s="603"/>
      <c r="F199" s="603"/>
      <c r="G199" s="888" t="s">
        <v>809</v>
      </c>
      <c r="H199" s="879" t="s">
        <v>811</v>
      </c>
      <c r="I199" s="879" t="s">
        <v>810</v>
      </c>
      <c r="J199" s="879" t="s">
        <v>812</v>
      </c>
      <c r="K199" s="879" t="s">
        <v>813</v>
      </c>
      <c r="L199" s="879" t="s">
        <v>814</v>
      </c>
      <c r="M199" s="879" t="s">
        <v>815</v>
      </c>
      <c r="N199" s="879" t="s">
        <v>816</v>
      </c>
      <c r="O199" s="879" t="s">
        <v>819</v>
      </c>
      <c r="P199" s="879" t="s">
        <v>818</v>
      </c>
      <c r="Q199" s="879" t="s">
        <v>968</v>
      </c>
      <c r="R199" s="879" t="s">
        <v>1012</v>
      </c>
      <c r="S199" s="879" t="s">
        <v>1013</v>
      </c>
      <c r="T199" s="879" t="s">
        <v>1015</v>
      </c>
      <c r="U199" s="879" t="s">
        <v>1014</v>
      </c>
      <c r="V199" s="885" t="s">
        <v>1016</v>
      </c>
    </row>
    <row r="200" spans="2:22" s="3" customFormat="1" ht="15.95" customHeight="1">
      <c r="B200" s="4"/>
      <c r="D200" s="603"/>
      <c r="E200" s="603"/>
      <c r="F200" s="603"/>
      <c r="G200" s="889">
        <f>InputsB!AJ336</f>
        <v>0</v>
      </c>
      <c r="H200" s="875">
        <f>InputsB!AK336</f>
        <v>0</v>
      </c>
      <c r="I200" s="875">
        <f>InputsB!AL336</f>
        <v>0</v>
      </c>
      <c r="J200" s="875">
        <f>InputsB!AM336</f>
        <v>0</v>
      </c>
      <c r="K200" s="875">
        <f>InputsB!AN336</f>
        <v>0</v>
      </c>
      <c r="L200" s="875">
        <f>InputsB!AO336</f>
        <v>0</v>
      </c>
      <c r="M200" s="875">
        <f>InputsB!AP336</f>
        <v>0</v>
      </c>
      <c r="N200" s="875">
        <f>InputsB!AQ336</f>
        <v>0</v>
      </c>
      <c r="O200" s="875">
        <f>InputsB!AR336</f>
        <v>0</v>
      </c>
      <c r="P200" s="875">
        <f>InputsB!AS336</f>
        <v>0</v>
      </c>
      <c r="Q200" s="875">
        <f>InputsB!AT336</f>
        <v>0</v>
      </c>
      <c r="R200" s="875">
        <f>InputsB!AU336</f>
        <v>0</v>
      </c>
      <c r="S200" s="875">
        <f>InputsB!AV336</f>
        <v>0</v>
      </c>
      <c r="T200" s="875">
        <f>InputsB!AW336</f>
        <v>0</v>
      </c>
      <c r="U200" s="875">
        <f>InputsB!AX336</f>
        <v>0</v>
      </c>
      <c r="V200" s="890">
        <f>InputsB!AY336</f>
        <v>0</v>
      </c>
    </row>
    <row r="201" spans="2:22" s="3" customFormat="1" ht="15.95" customHeight="1">
      <c r="B201" s="907" t="s">
        <v>1373</v>
      </c>
      <c r="C201" s="871" t="s">
        <v>960</v>
      </c>
      <c r="D201" s="603"/>
      <c r="E201" s="603"/>
      <c r="F201" s="603"/>
      <c r="G201" s="604"/>
      <c r="H201" s="23"/>
      <c r="I201" s="23"/>
      <c r="J201" s="23"/>
      <c r="K201" s="23"/>
      <c r="L201" s="23"/>
    </row>
    <row r="202" spans="2:22" s="3" customFormat="1" ht="15.95" customHeight="1">
      <c r="B202" s="4"/>
      <c r="C202" s="909" t="s">
        <v>1354</v>
      </c>
      <c r="D202" s="603"/>
      <c r="E202" s="603"/>
      <c r="F202" s="603"/>
      <c r="G202" s="1002" t="str">
        <f>TEXT(Inputs!J152,"0.0%")&amp;", ± "&amp;TEXT(Inputs!J154,"0%")</f>
        <v>0.0%, ± 0%</v>
      </c>
      <c r="H202" s="1002"/>
      <c r="I202" s="880" t="s">
        <v>1353</v>
      </c>
      <c r="K202" s="23"/>
      <c r="L202" s="23"/>
    </row>
    <row r="203" spans="2:22" s="3" customFormat="1" ht="15.95" customHeight="1">
      <c r="B203" s="4"/>
      <c r="C203" s="876" t="s">
        <v>1356</v>
      </c>
      <c r="D203" s="603"/>
      <c r="E203" s="603"/>
      <c r="F203" s="603"/>
      <c r="G203" s="1002">
        <f>Inputs!J172</f>
        <v>0</v>
      </c>
      <c r="H203" s="1002"/>
      <c r="I203" s="880"/>
      <c r="J203" s="23"/>
      <c r="K203" s="23"/>
      <c r="L203" s="23"/>
    </row>
    <row r="204" spans="2:22" s="3" customFormat="1" ht="9.9499999999999993" customHeight="1">
      <c r="B204" s="4"/>
      <c r="C204" s="874"/>
      <c r="D204" s="603"/>
      <c r="E204" s="603"/>
      <c r="F204" s="603"/>
      <c r="G204" s="891"/>
      <c r="H204" s="891"/>
      <c r="I204" s="23"/>
      <c r="J204" s="23"/>
      <c r="K204" s="23"/>
      <c r="L204" s="23"/>
    </row>
    <row r="205" spans="2:22" s="3" customFormat="1" ht="15.95" customHeight="1">
      <c r="B205" s="907" t="s">
        <v>1374</v>
      </c>
      <c r="C205" s="871" t="s">
        <v>1366</v>
      </c>
      <c r="D205" s="603"/>
      <c r="E205" s="603"/>
      <c r="F205" s="603"/>
      <c r="G205" s="883" t="str">
        <f>inputAppealsPool</f>
        <v>No</v>
      </c>
      <c r="H205" s="23"/>
      <c r="I205" s="23"/>
      <c r="J205" s="23"/>
      <c r="K205" s="23"/>
      <c r="L205" s="23"/>
    </row>
    <row r="206" spans="2:22" s="3" customFormat="1" ht="9.9499999999999993" customHeight="1">
      <c r="B206" s="4"/>
      <c r="C206" s="603"/>
      <c r="D206" s="603"/>
      <c r="E206" s="603"/>
      <c r="F206" s="603"/>
      <c r="G206" s="604"/>
      <c r="H206" s="23"/>
      <c r="I206" s="23"/>
      <c r="J206" s="23"/>
      <c r="K206" s="23"/>
      <c r="L206" s="23"/>
    </row>
    <row r="207" spans="2:22" s="3" customFormat="1" ht="15.95" customHeight="1">
      <c r="B207" s="907" t="s">
        <v>1375</v>
      </c>
      <c r="C207" s="871" t="s">
        <v>1402</v>
      </c>
      <c r="D207" s="603"/>
      <c r="E207" s="603"/>
      <c r="F207" s="603"/>
      <c r="G207" s="883" t="str">
        <f>inputScenario</f>
        <v>Scenario 1</v>
      </c>
      <c r="H207" s="880"/>
      <c r="I207" s="23"/>
      <c r="J207" s="23"/>
      <c r="K207" s="23"/>
      <c r="L207" s="23"/>
    </row>
    <row r="208" spans="2:22" s="3" customFormat="1" ht="9.9499999999999993" customHeight="1">
      <c r="B208" s="4"/>
      <c r="C208" s="603"/>
      <c r="D208" s="603"/>
      <c r="E208" s="603"/>
      <c r="F208" s="603"/>
      <c r="G208" s="604"/>
      <c r="H208" s="23"/>
      <c r="I208" s="23"/>
      <c r="J208" s="23"/>
      <c r="K208" s="23"/>
      <c r="L208" s="23"/>
    </row>
    <row r="209" spans="2:22" s="3" customFormat="1" ht="15.95" customHeight="1">
      <c r="B209" s="907" t="s">
        <v>1376</v>
      </c>
      <c r="C209" s="871" t="s">
        <v>1367</v>
      </c>
      <c r="D209" s="603"/>
      <c r="E209" s="603"/>
      <c r="F209" s="603"/>
      <c r="G209" s="888" t="s">
        <v>809</v>
      </c>
      <c r="H209" s="879" t="s">
        <v>811</v>
      </c>
      <c r="I209" s="879" t="s">
        <v>810</v>
      </c>
      <c r="J209" s="879" t="s">
        <v>812</v>
      </c>
      <c r="K209" s="879" t="s">
        <v>813</v>
      </c>
      <c r="L209" s="879" t="s">
        <v>814</v>
      </c>
      <c r="M209" s="879" t="s">
        <v>815</v>
      </c>
      <c r="N209" s="879" t="s">
        <v>816</v>
      </c>
      <c r="O209" s="879" t="s">
        <v>819</v>
      </c>
      <c r="P209" s="879" t="s">
        <v>818</v>
      </c>
      <c r="Q209" s="879" t="s">
        <v>968</v>
      </c>
      <c r="R209" s="879" t="s">
        <v>1012</v>
      </c>
      <c r="S209" s="879" t="s">
        <v>1013</v>
      </c>
      <c r="T209" s="879" t="s">
        <v>1015</v>
      </c>
      <c r="U209" s="879" t="s">
        <v>1014</v>
      </c>
      <c r="V209" s="885" t="s">
        <v>1016</v>
      </c>
    </row>
    <row r="210" spans="2:22" s="3" customFormat="1" ht="15.95" customHeight="1">
      <c r="B210" s="4"/>
      <c r="C210" s="603"/>
      <c r="D210" s="603"/>
      <c r="E210" s="603"/>
      <c r="F210" s="603"/>
      <c r="G210" s="892" t="str">
        <f>Inputs!F215</f>
        <v>Reset</v>
      </c>
      <c r="H210" s="893" t="str">
        <f>Inputs!F216</f>
        <v>No reset</v>
      </c>
      <c r="I210" s="893" t="str">
        <f>Inputs!F217</f>
        <v>No reset</v>
      </c>
      <c r="J210" s="893" t="str">
        <f>Inputs!F218</f>
        <v>No reset</v>
      </c>
      <c r="K210" s="893" t="str">
        <f>Inputs!F219</f>
        <v>No reset</v>
      </c>
      <c r="L210" s="893" t="str">
        <f>Inputs!F220</f>
        <v>No reset</v>
      </c>
      <c r="M210" s="893" t="str">
        <f>Inputs!F221</f>
        <v>No reset</v>
      </c>
      <c r="N210" s="893" t="str">
        <f>Inputs!F222</f>
        <v>No reset</v>
      </c>
      <c r="O210" s="893" t="str">
        <f>Inputs!F223</f>
        <v>No reset</v>
      </c>
      <c r="P210" s="893" t="str">
        <f>Inputs!F224</f>
        <v>No reset</v>
      </c>
      <c r="Q210" s="893" t="str">
        <f>Inputs!F225</f>
        <v>No reset</v>
      </c>
      <c r="R210" s="893" t="str">
        <f>Inputs!F226</f>
        <v>No reset</v>
      </c>
      <c r="S210" s="893" t="str">
        <f>Inputs!F228</f>
        <v>No reset</v>
      </c>
      <c r="T210" s="893" t="str">
        <f>Inputs!F228</f>
        <v>No reset</v>
      </c>
      <c r="U210" s="893" t="str">
        <f>Inputs!F229</f>
        <v>No reset</v>
      </c>
      <c r="V210" s="894" t="str">
        <f>Inputs!F230</f>
        <v>No reset</v>
      </c>
    </row>
    <row r="211" spans="2:22" s="3" customFormat="1" ht="9.9499999999999993" customHeight="1">
      <c r="B211" s="4"/>
      <c r="C211" s="603"/>
      <c r="D211" s="603"/>
      <c r="E211" s="603"/>
      <c r="F211" s="603"/>
      <c r="G211" s="604"/>
      <c r="H211" s="23"/>
      <c r="I211" s="23"/>
      <c r="J211" s="23"/>
      <c r="K211" s="23"/>
      <c r="L211" s="23"/>
    </row>
    <row r="212" spans="2:22" s="3" customFormat="1" ht="15.95" customHeight="1">
      <c r="B212" s="907" t="s">
        <v>1378</v>
      </c>
      <c r="C212" s="874" t="s">
        <v>1377</v>
      </c>
      <c r="D212" s="603"/>
      <c r="E212" s="603"/>
      <c r="F212" s="603"/>
      <c r="G212" s="883" t="str">
        <f>inputResetAvg&amp;" years"</f>
        <v xml:space="preserve"> years</v>
      </c>
      <c r="H212" s="23" t="str">
        <f>" (i.e. resets are based on each authority's share of business rates income over a previous "&amp;inputResetAvg&amp;" year period)"</f>
        <v xml:space="preserve"> (i.e. resets are based on each authority's share of business rates income over a previous  year period)</v>
      </c>
      <c r="I212" s="23"/>
      <c r="J212" s="23"/>
      <c r="K212" s="23"/>
      <c r="L212" s="23"/>
    </row>
    <row r="213" spans="2:22" s="3" customFormat="1" ht="9.9499999999999993" customHeight="1">
      <c r="B213" s="4"/>
      <c r="C213" s="877"/>
      <c r="D213" s="603"/>
      <c r="E213" s="603"/>
      <c r="F213" s="603"/>
      <c r="H213" s="23"/>
      <c r="I213" s="23"/>
      <c r="J213" s="23"/>
      <c r="K213" s="23"/>
      <c r="L213" s="23"/>
    </row>
    <row r="214" spans="2:22" s="3" customFormat="1" ht="15.95" customHeight="1">
      <c r="B214" s="907" t="s">
        <v>1379</v>
      </c>
      <c r="C214" s="874" t="s">
        <v>1068</v>
      </c>
      <c r="D214" s="603"/>
      <c r="E214" s="603"/>
      <c r="F214" s="603"/>
      <c r="H214" s="23"/>
      <c r="I214" s="23"/>
      <c r="J214" s="23"/>
      <c r="K214" s="23"/>
      <c r="L214" s="23"/>
    </row>
    <row r="215" spans="2:22" s="3" customFormat="1" ht="15.95" customHeight="1">
      <c r="B215" s="4"/>
      <c r="C215" s="876" t="s">
        <v>1391</v>
      </c>
      <c r="D215" s="603"/>
      <c r="E215" s="603"/>
      <c r="F215" s="603"/>
      <c r="G215" s="896">
        <f>Inputs!K265</f>
        <v>0</v>
      </c>
      <c r="I215" s="23"/>
      <c r="J215" s="23"/>
      <c r="K215" s="23"/>
      <c r="L215" s="23"/>
    </row>
    <row r="216" spans="2:22" s="3" customFormat="1" ht="15.95" customHeight="1">
      <c r="B216" s="4"/>
      <c r="C216" s="876" t="s">
        <v>1392</v>
      </c>
      <c r="D216" s="603"/>
      <c r="E216" s="603"/>
      <c r="F216" s="603"/>
      <c r="G216" s="897">
        <f>inputGainsFuture</f>
        <v>0.5</v>
      </c>
      <c r="H216" s="23"/>
      <c r="I216" s="23"/>
      <c r="J216" s="23"/>
      <c r="K216" s="23"/>
      <c r="L216" s="23"/>
    </row>
    <row r="217" spans="2:22" s="3" customFormat="1" ht="9.9499999999999993" customHeight="1">
      <c r="B217" s="4"/>
      <c r="C217" s="877"/>
      <c r="D217" s="603"/>
      <c r="E217" s="603"/>
      <c r="F217" s="603"/>
      <c r="H217" s="23"/>
      <c r="I217" s="23"/>
      <c r="J217" s="23"/>
      <c r="K217" s="23"/>
      <c r="L217" s="23"/>
    </row>
    <row r="218" spans="2:22" s="3" customFormat="1" ht="15.95" customHeight="1">
      <c r="B218" s="907" t="s">
        <v>1381</v>
      </c>
      <c r="C218" s="874" t="s">
        <v>1380</v>
      </c>
      <c r="D218" s="603"/>
      <c r="E218" s="603"/>
      <c r="F218" s="603"/>
      <c r="G218" s="881">
        <f>inputSafetyNet</f>
        <v>0</v>
      </c>
      <c r="H218" s="880" t="s">
        <v>1360</v>
      </c>
      <c r="I218" s="23"/>
      <c r="J218" s="23"/>
      <c r="K218" s="23"/>
      <c r="L218" s="23"/>
    </row>
    <row r="219" spans="2:22" s="3" customFormat="1" ht="9.9499999999999993" customHeight="1">
      <c r="B219" s="912"/>
      <c r="C219" s="877"/>
      <c r="D219" s="603"/>
      <c r="E219" s="603"/>
      <c r="F219" s="603"/>
      <c r="G219" s="603"/>
      <c r="H219" s="23"/>
      <c r="I219" s="23"/>
      <c r="J219" s="23"/>
      <c r="K219" s="23"/>
      <c r="L219" s="23"/>
    </row>
    <row r="220" spans="2:22" s="3" customFormat="1" ht="15.95" customHeight="1">
      <c r="B220" s="907" t="s">
        <v>1382</v>
      </c>
      <c r="C220" s="874" t="s">
        <v>1386</v>
      </c>
      <c r="D220" s="603"/>
      <c r="E220" s="603"/>
      <c r="F220" s="603"/>
      <c r="G220" s="903" t="str">
        <f>IF(inputLevyOption="Option 1","Option 1 - No levy is applied",IF(inputLevyOption="Option 2","Option 2 - the levy rate is capped at "&amp;inputLevy2Cap&amp;" pence per £","Option 3 - a levy of "&amp;inputLevy3Rate&amp;" pence per £ is applied to any income that is more than "&amp;TEXT(inputLevy3Thresh,"0%")&amp;" above an authority's baseline funding level"))</f>
        <v>Option 1 - No levy is applied</v>
      </c>
      <c r="H220" s="898"/>
      <c r="I220" s="898"/>
      <c r="J220" s="898"/>
      <c r="K220" s="898"/>
      <c r="L220" s="898"/>
      <c r="M220" s="898"/>
      <c r="N220" s="898"/>
      <c r="O220" s="898"/>
      <c r="P220" s="898"/>
      <c r="Q220" s="898"/>
    </row>
    <row r="221" spans="2:22" s="3" customFormat="1" ht="9.9499999999999993" customHeight="1">
      <c r="B221" s="4"/>
      <c r="D221" s="603"/>
      <c r="E221" s="603"/>
      <c r="F221" s="603"/>
      <c r="H221" s="23"/>
      <c r="I221" s="23"/>
      <c r="J221" s="23"/>
      <c r="K221" s="23"/>
      <c r="L221" s="23"/>
    </row>
    <row r="222" spans="2:22" s="3" customFormat="1" ht="15.95" customHeight="1">
      <c r="B222" s="907" t="s">
        <v>1383</v>
      </c>
      <c r="C222" s="874" t="s">
        <v>1387</v>
      </c>
      <c r="D222" s="603"/>
      <c r="E222" s="603"/>
      <c r="F222" s="603"/>
      <c r="G222" s="899">
        <f>COUNTA(Inputs!F360:J398)</f>
        <v>0</v>
      </c>
      <c r="H222" s="880" t="s">
        <v>1358</v>
      </c>
      <c r="I222" s="23"/>
      <c r="J222" s="880"/>
      <c r="K222" s="23"/>
      <c r="L222" s="23"/>
    </row>
    <row r="223" spans="2:22" s="3" customFormat="1" ht="9.9499999999999993" customHeight="1">
      <c r="B223" s="4"/>
      <c r="D223" s="603"/>
      <c r="E223" s="603"/>
      <c r="F223" s="603"/>
      <c r="H223" s="23"/>
      <c r="I223" s="23"/>
      <c r="J223" s="23"/>
      <c r="K223" s="23"/>
      <c r="L223" s="23"/>
    </row>
    <row r="224" spans="2:22" s="3" customFormat="1" ht="15.95" customHeight="1">
      <c r="B224" s="907" t="s">
        <v>1384</v>
      </c>
      <c r="C224" s="874" t="s">
        <v>1388</v>
      </c>
      <c r="D224" s="603"/>
      <c r="E224" s="603"/>
      <c r="F224" s="603"/>
      <c r="G224" s="881">
        <f>inputCPI</f>
        <v>0</v>
      </c>
      <c r="H224" s="880"/>
      <c r="I224" s="23"/>
      <c r="J224" s="23"/>
      <c r="K224" s="23"/>
      <c r="L224" s="23"/>
    </row>
    <row r="225" spans="2:23" s="128" customFormat="1" ht="9.9499999999999993" customHeight="1">
      <c r="B225" s="132"/>
      <c r="C225" s="900"/>
      <c r="D225" s="902"/>
      <c r="E225" s="902"/>
      <c r="F225" s="902"/>
      <c r="G225" s="891"/>
      <c r="H225" s="42"/>
      <c r="I225" s="42"/>
      <c r="J225" s="42"/>
      <c r="K225" s="42"/>
      <c r="L225" s="42"/>
    </row>
    <row r="226" spans="2:23" s="128" customFormat="1" ht="15.95" customHeight="1">
      <c r="B226" s="907" t="s">
        <v>1385</v>
      </c>
      <c r="C226" s="900" t="s">
        <v>1389</v>
      </c>
      <c r="D226" s="902"/>
      <c r="E226" s="902"/>
      <c r="F226" s="902"/>
      <c r="G226" s="905">
        <f>InputsD!D336</f>
        <v>0</v>
      </c>
      <c r="H226" s="906" t="s">
        <v>1393</v>
      </c>
      <c r="I226" s="42"/>
      <c r="J226" s="42"/>
      <c r="K226" s="42"/>
      <c r="L226" s="42"/>
    </row>
    <row r="227" spans="2:23" s="128" customFormat="1" ht="15.95" customHeight="1">
      <c r="B227" s="900"/>
      <c r="C227" s="901"/>
      <c r="D227" s="902"/>
      <c r="E227" s="902"/>
      <c r="F227" s="902"/>
      <c r="H227" s="906"/>
      <c r="I227" s="42"/>
      <c r="J227" s="42"/>
      <c r="K227" s="42"/>
      <c r="L227" s="42"/>
    </row>
    <row r="228" spans="2:23" s="3" customFormat="1" ht="15.95" customHeight="1">
      <c r="B228" s="389"/>
      <c r="C228" s="629"/>
      <c r="D228" s="629"/>
      <c r="E228" s="603"/>
      <c r="F228" s="603"/>
      <c r="G228" s="604"/>
      <c r="H228" s="23"/>
      <c r="I228" s="23"/>
      <c r="J228" s="23"/>
      <c r="K228" s="23"/>
      <c r="L228" s="23"/>
    </row>
    <row r="229" spans="2:23" s="3" customFormat="1" ht="18" customHeight="1">
      <c r="B229" s="628" t="s">
        <v>1096</v>
      </c>
      <c r="C229" s="603"/>
      <c r="D229" s="603"/>
      <c r="E229" s="603"/>
      <c r="F229" s="603"/>
      <c r="G229" s="604"/>
      <c r="H229" s="23"/>
      <c r="I229" s="23"/>
      <c r="J229" s="23"/>
      <c r="K229" s="23"/>
      <c r="L229" s="23"/>
    </row>
    <row r="230" spans="2:23" s="3" customFormat="1" ht="14.1" customHeight="1">
      <c r="B230" s="495" t="s">
        <v>1106</v>
      </c>
      <c r="C230" s="997" t="s">
        <v>1245</v>
      </c>
      <c r="D230" s="998"/>
      <c r="E230" s="998"/>
      <c r="F230" s="998"/>
      <c r="G230" s="998"/>
      <c r="H230" s="998"/>
      <c r="I230" s="998"/>
      <c r="J230" s="998"/>
      <c r="K230" s="998"/>
      <c r="L230" s="998"/>
      <c r="M230" s="998"/>
      <c r="N230" s="998"/>
      <c r="O230" s="998"/>
      <c r="P230" s="998"/>
      <c r="Q230" s="998"/>
      <c r="R230" s="998"/>
      <c r="S230" s="998"/>
      <c r="T230" s="998"/>
      <c r="U230" s="998"/>
      <c r="V230" s="998"/>
      <c r="W230" s="998"/>
    </row>
    <row r="231" spans="2:23" s="3" customFormat="1" ht="14.1" customHeight="1">
      <c r="C231" s="998"/>
      <c r="D231" s="998"/>
      <c r="E231" s="998"/>
      <c r="F231" s="998"/>
      <c r="G231" s="998"/>
      <c r="H231" s="998"/>
      <c r="I231" s="998"/>
      <c r="J231" s="998"/>
      <c r="K231" s="998"/>
      <c r="L231" s="998"/>
      <c r="M231" s="998"/>
      <c r="N231" s="998"/>
      <c r="O231" s="998"/>
      <c r="P231" s="998"/>
      <c r="Q231" s="998"/>
      <c r="R231" s="998"/>
      <c r="S231" s="998"/>
      <c r="T231" s="998"/>
      <c r="U231" s="998"/>
      <c r="V231" s="998"/>
      <c r="W231" s="998"/>
    </row>
    <row r="232" spans="2:23" s="3" customFormat="1" ht="14.1" customHeight="1">
      <c r="B232" s="493" t="s">
        <v>1107</v>
      </c>
      <c r="C232" s="999" t="s">
        <v>1153</v>
      </c>
      <c r="D232" s="999"/>
      <c r="E232" s="999"/>
      <c r="F232" s="999"/>
      <c r="G232" s="999"/>
      <c r="H232" s="999"/>
      <c r="I232" s="999"/>
      <c r="J232" s="999"/>
      <c r="K232" s="999"/>
      <c r="L232" s="999"/>
      <c r="M232" s="999"/>
      <c r="N232" s="999"/>
      <c r="O232" s="999"/>
      <c r="P232" s="999"/>
      <c r="Q232" s="999"/>
      <c r="R232" s="999"/>
      <c r="S232" s="999"/>
      <c r="T232" s="999"/>
      <c r="U232" s="999"/>
      <c r="V232" s="999"/>
      <c r="W232" s="999"/>
    </row>
    <row r="233" spans="2:23" s="3" customFormat="1" ht="14.1" customHeight="1">
      <c r="B233" s="493" t="s">
        <v>1108</v>
      </c>
      <c r="C233" s="995" t="s">
        <v>1112</v>
      </c>
      <c r="D233" s="995"/>
      <c r="E233" s="995"/>
      <c r="F233" s="995"/>
      <c r="G233" s="995"/>
      <c r="H233" s="995"/>
      <c r="I233" s="995"/>
      <c r="J233" s="995"/>
      <c r="K233" s="995"/>
      <c r="L233" s="995"/>
      <c r="M233" s="995"/>
      <c r="N233" s="995"/>
      <c r="O233" s="995"/>
      <c r="P233" s="995"/>
      <c r="Q233" s="995"/>
      <c r="R233" s="995"/>
      <c r="S233" s="995"/>
      <c r="T233" s="995"/>
      <c r="U233" s="995"/>
      <c r="V233" s="995"/>
      <c r="W233" s="995"/>
    </row>
    <row r="234" spans="2:23" s="3" customFormat="1" ht="14.1" customHeight="1">
      <c r="C234" s="995"/>
      <c r="D234" s="995"/>
      <c r="E234" s="995"/>
      <c r="F234" s="995"/>
      <c r="G234" s="995"/>
      <c r="H234" s="995"/>
      <c r="I234" s="995"/>
      <c r="J234" s="995"/>
      <c r="K234" s="995"/>
      <c r="L234" s="995"/>
      <c r="M234" s="995"/>
      <c r="N234" s="995"/>
      <c r="O234" s="995"/>
      <c r="P234" s="995"/>
      <c r="Q234" s="995"/>
      <c r="R234" s="995"/>
      <c r="S234" s="995"/>
      <c r="T234" s="995"/>
      <c r="U234" s="995"/>
      <c r="V234" s="995"/>
      <c r="W234" s="995"/>
    </row>
    <row r="235" spans="2:23" s="3" customFormat="1" ht="14.1" customHeight="1">
      <c r="B235" s="696" t="s">
        <v>1109</v>
      </c>
      <c r="C235" s="679" t="s">
        <v>1260</v>
      </c>
      <c r="D235" s="409"/>
    </row>
    <row r="236" spans="2:23" s="3" customFormat="1" ht="14.1" customHeight="1">
      <c r="B236" s="697" t="s">
        <v>1110</v>
      </c>
      <c r="C236" s="409" t="s">
        <v>1111</v>
      </c>
    </row>
  </sheetData>
  <mergeCells count="55">
    <mergeCell ref="G128:H128"/>
    <mergeCell ref="G129:H129"/>
    <mergeCell ref="G130:H130"/>
    <mergeCell ref="G131:H131"/>
    <mergeCell ref="G132:H132"/>
    <mergeCell ref="G123:H123"/>
    <mergeCell ref="G124:H124"/>
    <mergeCell ref="G125:H125"/>
    <mergeCell ref="G126:H126"/>
    <mergeCell ref="G127:H127"/>
    <mergeCell ref="G118:H118"/>
    <mergeCell ref="G119:H119"/>
    <mergeCell ref="G120:H120"/>
    <mergeCell ref="G121:H121"/>
    <mergeCell ref="G122:H122"/>
    <mergeCell ref="G114:H114"/>
    <mergeCell ref="G115:H115"/>
    <mergeCell ref="G116:H116"/>
    <mergeCell ref="G117:H117"/>
    <mergeCell ref="G109:H109"/>
    <mergeCell ref="G110:H110"/>
    <mergeCell ref="G111:H111"/>
    <mergeCell ref="G112:H112"/>
    <mergeCell ref="G113:H113"/>
    <mergeCell ref="C171:F171"/>
    <mergeCell ref="C172:F172"/>
    <mergeCell ref="C5:W7"/>
    <mergeCell ref="C160:F160"/>
    <mergeCell ref="C161:F161"/>
    <mergeCell ref="C162:F162"/>
    <mergeCell ref="C163:F163"/>
    <mergeCell ref="C164:F164"/>
    <mergeCell ref="C165:F165"/>
    <mergeCell ref="C166:F166"/>
    <mergeCell ref="C167:F167"/>
    <mergeCell ref="C168:F168"/>
    <mergeCell ref="K156:M156"/>
    <mergeCell ref="C11:W12"/>
    <mergeCell ref="C169:F169"/>
    <mergeCell ref="C170:F170"/>
    <mergeCell ref="C233:W234"/>
    <mergeCell ref="C178:F178"/>
    <mergeCell ref="C179:F179"/>
    <mergeCell ref="C230:W231"/>
    <mergeCell ref="C232:W232"/>
    <mergeCell ref="G190:H190"/>
    <mergeCell ref="G191:H191"/>
    <mergeCell ref="G197:I197"/>
    <mergeCell ref="G202:H202"/>
    <mergeCell ref="G203:H203"/>
    <mergeCell ref="C173:F173"/>
    <mergeCell ref="C174:F174"/>
    <mergeCell ref="C175:F175"/>
    <mergeCell ref="C176:F176"/>
    <mergeCell ref="C177:F177"/>
  </mergeCells>
  <conditionalFormatting sqref="A62:XFD62">
    <cfRule type="cellIs" dxfId="52" priority="28" operator="equal">
      <formula>"Reset"</formula>
    </cfRule>
  </conditionalFormatting>
  <conditionalFormatting sqref="A14:XFD14">
    <cfRule type="cellIs" dxfId="51" priority="26" operator="equal">
      <formula>"Reset"</formula>
    </cfRule>
  </conditionalFormatting>
  <conditionalFormatting sqref="A89:F89 H89:XFD89">
    <cfRule type="cellIs" dxfId="50" priority="25" operator="equal">
      <formula>"Reset"</formula>
    </cfRule>
  </conditionalFormatting>
  <conditionalFormatting sqref="A76:XFD76">
    <cfRule type="cellIs" dxfId="49" priority="24" operator="equal">
      <formula>"Reset"</formula>
    </cfRule>
  </conditionalFormatting>
  <conditionalFormatting sqref="G89">
    <cfRule type="cellIs" dxfId="48" priority="23" operator="equal">
      <formula>"Reset"</formula>
    </cfRule>
  </conditionalFormatting>
  <conditionalFormatting sqref="A1:W1 A2:D2 G2 I2:W2 D181:W181 B190:G192 I190:W193 J197:W197 B197:F197 A200:B200 D200:W200 B198:W199 I203:W204 K202:W202 I202 A181:A199 W209:W210 A228:W1048576 H213:W214 I215:W215 G215 G224:G226 H216:W227 C185:W185 B186:W186 C187:W187 B188:W188 C189:W189 C193:F193 C196:W196 C201:W201 A201 C205:W205 A205 A206:W206 A208:W208 C207:W207 A207 A210:F210 C209:F209 A209 A211:W211 C212:W212 A212 A213:F213 C214:F214 A214 A215:F217 C218:F218 A218 A219:G219 A227:F227 A220:A226 C220:F226 B194:W195 A202:F204 A3:W107 A108:H108 A109:G132 I108:K132 N108:W132 A133:W180 B184:W184 C182:W183">
    <cfRule type="containsErrors" dxfId="47" priority="15">
      <formula>ISERROR(A1)</formula>
    </cfRule>
  </conditionalFormatting>
  <conditionalFormatting sqref="G197">
    <cfRule type="containsErrors" dxfId="46" priority="14">
      <formula>ISERROR(G197)</formula>
    </cfRule>
  </conditionalFormatting>
  <conditionalFormatting sqref="G202">
    <cfRule type="containsErrors" dxfId="45" priority="13">
      <formula>ISERROR(G202)</formula>
    </cfRule>
  </conditionalFormatting>
  <conditionalFormatting sqref="G203:G204">
    <cfRule type="containsErrors" dxfId="44" priority="12">
      <formula>ISERROR(G203)</formula>
    </cfRule>
  </conditionalFormatting>
  <conditionalFormatting sqref="G209:V210">
    <cfRule type="containsErrors" dxfId="43" priority="11">
      <formula>ISERROR(G209)</formula>
    </cfRule>
  </conditionalFormatting>
  <conditionalFormatting sqref="G215">
    <cfRule type="containsErrors" dxfId="42" priority="10">
      <formula>ISERROR(G215)</formula>
    </cfRule>
  </conditionalFormatting>
  <conditionalFormatting sqref="G216">
    <cfRule type="containsErrors" dxfId="41" priority="9">
      <formula>ISERROR(G216)</formula>
    </cfRule>
  </conditionalFormatting>
  <conditionalFormatting sqref="G216">
    <cfRule type="containsErrors" dxfId="40" priority="8">
      <formula>ISERROR(G216)</formula>
    </cfRule>
  </conditionalFormatting>
  <conditionalFormatting sqref="G218">
    <cfRule type="containsErrors" dxfId="39" priority="7">
      <formula>ISERROR(G218)</formula>
    </cfRule>
  </conditionalFormatting>
  <conditionalFormatting sqref="G218">
    <cfRule type="containsErrors" dxfId="38" priority="6">
      <formula>ISERROR(G218)</formula>
    </cfRule>
  </conditionalFormatting>
  <conditionalFormatting sqref="G220">
    <cfRule type="containsErrors" dxfId="37" priority="5">
      <formula>ISERROR(G220)</formula>
    </cfRule>
  </conditionalFormatting>
  <conditionalFormatting sqref="G220">
    <cfRule type="containsErrors" dxfId="36" priority="4">
      <formula>ISERROR(G220)</formula>
    </cfRule>
  </conditionalFormatting>
  <conditionalFormatting sqref="B182">
    <cfRule type="containsErrors" dxfId="35" priority="1">
      <formula>ISERROR(B182)</formula>
    </cfRule>
  </conditionalFormatting>
  <dataValidations disablePrompts="1" count="1">
    <dataValidation type="list" allowBlank="1" showInputMessage="1" showErrorMessage="1" sqref="C160:F179 C229:F229" xr:uid="{F2830CC3-DAEB-410A-B3CF-1BF474556D84}">
      <formula1>listNames</formula1>
    </dataValidation>
  </dataValidations>
  <pageMargins left="0.7" right="0.7" top="0.75" bottom="0.75" header="0.3" footer="0.3"/>
  <pageSetup paperSize="9" scale="60" orientation="landscape" r:id="rId1"/>
  <rowBreaks count="3" manualBreakCount="3">
    <brk id="57" max="16383" man="1"/>
    <brk id="101" max="16383" man="1"/>
    <brk id="18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70A8E-6CD1-4AEF-AF89-D860C5EE1D94}">
  <sheetPr>
    <tabColor theme="3" tint="0.79998168889431442"/>
  </sheetPr>
  <dimension ref="A1:W76"/>
  <sheetViews>
    <sheetView showGridLines="0" zoomScale="90" zoomScaleNormal="90" zoomScaleSheetLayoutView="85" workbookViewId="0">
      <pane ySplit="3" topLeftCell="A22" activePane="bottomLeft" state="frozen"/>
      <selection pane="bottomLeft" activeCell="I27" sqref="I27"/>
    </sheetView>
  </sheetViews>
  <sheetFormatPr defaultColWidth="8.85546875" defaultRowHeight="12.75"/>
  <cols>
    <col min="1" max="2" width="3.85546875" style="48" customWidth="1"/>
    <col min="3" max="26" width="9.85546875" style="48" customWidth="1"/>
    <col min="27" max="16384" width="8.85546875" style="48"/>
  </cols>
  <sheetData>
    <row r="1" spans="2:23" ht="8.1" customHeight="1"/>
    <row r="2" spans="2:23" s="17" customFormat="1" ht="20.25">
      <c r="B2" s="577" t="s">
        <v>1257</v>
      </c>
      <c r="H2" s="862" t="e">
        <f>IF(I2="","","Messages:")</f>
        <v>#REF!</v>
      </c>
      <c r="I2" s="861" t="e">
        <f>Inputs!#REF!</f>
        <v>#REF!</v>
      </c>
      <c r="W2" s="578" t="str">
        <f>inputScenario</f>
        <v>Scenario 1</v>
      </c>
    </row>
    <row r="3" spans="2:23" s="17" customFormat="1" ht="8.1" customHeight="1">
      <c r="B3" s="577"/>
      <c r="W3" s="578"/>
    </row>
    <row r="4" spans="2:23" s="17" customFormat="1" ht="8.1" customHeight="1">
      <c r="B4" s="577"/>
      <c r="W4" s="578"/>
    </row>
    <row r="5" spans="2:23">
      <c r="C5" s="1017" t="s">
        <v>1263</v>
      </c>
      <c r="D5" s="1004"/>
      <c r="E5" s="1004"/>
      <c r="F5" s="1004"/>
      <c r="G5" s="1004"/>
      <c r="H5" s="1004"/>
      <c r="I5" s="1004"/>
      <c r="J5" s="1004"/>
      <c r="K5" s="1004"/>
      <c r="L5" s="1004"/>
      <c r="M5" s="1004"/>
      <c r="N5" s="1004"/>
      <c r="O5" s="1004"/>
      <c r="P5" s="1004"/>
      <c r="Q5" s="1004"/>
      <c r="R5" s="1004"/>
      <c r="S5" s="1004"/>
      <c r="T5" s="1004"/>
      <c r="U5" s="1004"/>
      <c r="V5" s="1004"/>
      <c r="W5" s="1004"/>
    </row>
    <row r="6" spans="2:23">
      <c r="C6" s="1006"/>
      <c r="D6" s="1006"/>
      <c r="E6" s="1006"/>
      <c r="F6" s="1006"/>
      <c r="G6" s="1006"/>
      <c r="H6" s="1006"/>
      <c r="I6" s="1006"/>
      <c r="J6" s="1006"/>
      <c r="K6" s="1006"/>
      <c r="L6" s="1006"/>
      <c r="M6" s="1006"/>
      <c r="N6" s="1006"/>
      <c r="O6" s="1006"/>
      <c r="P6" s="1006"/>
      <c r="Q6" s="1006"/>
      <c r="R6" s="1006"/>
      <c r="S6" s="1006"/>
      <c r="T6" s="1006"/>
      <c r="U6" s="1006"/>
      <c r="V6" s="1006"/>
      <c r="W6" s="1006"/>
    </row>
    <row r="7" spans="2:23">
      <c r="H7" s="18"/>
    </row>
    <row r="8" spans="2:23" s="3" customFormat="1" ht="18" customHeight="1">
      <c r="B8" s="576" t="s">
        <v>1190</v>
      </c>
      <c r="C8" s="575" t="s">
        <v>1250</v>
      </c>
    </row>
    <row r="9" spans="2:23">
      <c r="C9" s="1018" t="s">
        <v>1404</v>
      </c>
      <c r="D9" s="1018"/>
      <c r="E9" s="1018"/>
      <c r="F9" s="1018"/>
      <c r="G9" s="1018"/>
      <c r="H9" s="1018"/>
      <c r="I9" s="1018"/>
      <c r="J9" s="1018"/>
      <c r="K9" s="1018"/>
      <c r="L9" s="1018"/>
      <c r="M9" s="1018"/>
      <c r="N9" s="1018"/>
      <c r="O9" s="1018"/>
      <c r="P9" s="1018"/>
      <c r="Q9" s="1018"/>
      <c r="R9" s="1018"/>
      <c r="S9" s="1018"/>
      <c r="T9" s="1018"/>
      <c r="U9" s="1018"/>
      <c r="V9" s="1018"/>
      <c r="W9" s="1018"/>
    </row>
    <row r="10" spans="2:23">
      <c r="C10" s="1018"/>
      <c r="D10" s="1018"/>
      <c r="E10" s="1018"/>
      <c r="F10" s="1018"/>
      <c r="G10" s="1018"/>
      <c r="H10" s="1018"/>
      <c r="I10" s="1018"/>
      <c r="J10" s="1018"/>
      <c r="K10" s="1018"/>
      <c r="L10" s="1018"/>
      <c r="M10" s="1018"/>
      <c r="N10" s="1018"/>
      <c r="O10" s="1018"/>
      <c r="P10" s="1018"/>
      <c r="Q10" s="1018"/>
      <c r="R10" s="1018"/>
      <c r="S10" s="1018"/>
      <c r="T10" s="1018"/>
      <c r="U10" s="1018"/>
      <c r="V10" s="1018"/>
      <c r="W10" s="1018"/>
    </row>
    <row r="11" spans="2:23">
      <c r="C11" s="1018"/>
      <c r="D11" s="1018"/>
      <c r="E11" s="1018"/>
      <c r="F11" s="1018"/>
      <c r="G11" s="1018"/>
      <c r="H11" s="1018"/>
      <c r="I11" s="1018"/>
      <c r="J11" s="1018"/>
      <c r="K11" s="1018"/>
      <c r="L11" s="1018"/>
      <c r="M11" s="1018"/>
      <c r="N11" s="1018"/>
      <c r="O11" s="1018"/>
      <c r="P11" s="1018"/>
      <c r="Q11" s="1018"/>
      <c r="R11" s="1018"/>
      <c r="S11" s="1018"/>
      <c r="T11" s="1018"/>
      <c r="U11" s="1018"/>
      <c r="V11" s="1018"/>
      <c r="W11" s="1018"/>
    </row>
    <row r="12" spans="2:23">
      <c r="C12" s="642"/>
      <c r="D12" s="642"/>
      <c r="E12" s="642"/>
      <c r="F12" s="642"/>
      <c r="G12" s="642"/>
      <c r="H12" s="642"/>
      <c r="I12" s="642"/>
      <c r="J12" s="642"/>
      <c r="K12" s="642"/>
      <c r="L12" s="642"/>
      <c r="M12" s="642"/>
      <c r="N12" s="642"/>
      <c r="O12" s="642"/>
      <c r="P12" s="642"/>
      <c r="Q12" s="642"/>
      <c r="R12" s="642"/>
      <c r="S12" s="642"/>
      <c r="T12" s="642"/>
      <c r="U12" s="642"/>
      <c r="V12" s="642"/>
      <c r="W12" s="642"/>
    </row>
    <row r="13" spans="2:23" s="3" customFormat="1" ht="14.1" customHeight="1">
      <c r="H13" s="698" t="s">
        <v>1405</v>
      </c>
    </row>
    <row r="14" spans="2:23">
      <c r="G14" s="240"/>
      <c r="H14" s="530" t="str">
        <f>IF('5_Main'!AP$3="Reset","Reset","")</f>
        <v>Reset</v>
      </c>
      <c r="I14" s="388" t="str">
        <f>IF('5_Main'!AQ$3="Reset","Reset","")</f>
        <v/>
      </c>
      <c r="J14" s="388" t="str">
        <f>IF('5_Main'!AR$3="Reset","Reset","")</f>
        <v/>
      </c>
      <c r="K14" s="388" t="str">
        <f>IF('5_Main'!AS$3="Reset","Reset","")</f>
        <v/>
      </c>
      <c r="L14" s="388" t="str">
        <f>IF('5_Main'!AT$3="Reset","Reset","")</f>
        <v/>
      </c>
      <c r="M14" s="388" t="str">
        <f>IF('5_Main'!AU$3="Reset","Reset","")</f>
        <v/>
      </c>
      <c r="N14" s="388" t="str">
        <f>IF('5_Main'!AV$3="Reset","Reset","")</f>
        <v/>
      </c>
      <c r="O14" s="388" t="str">
        <f>IF('5_Main'!AW$3="Reset","Reset","")</f>
        <v/>
      </c>
      <c r="P14" s="388" t="str">
        <f>IF('5_Main'!AX$3="Reset","Reset","")</f>
        <v/>
      </c>
      <c r="Q14" s="388" t="str">
        <f>IF('5_Main'!AY$3="Reset","Reset","")</f>
        <v/>
      </c>
      <c r="R14" s="388" t="str">
        <f>IF('5_Main'!AZ$3="Reset","Reset","")</f>
        <v/>
      </c>
      <c r="S14" s="388" t="str">
        <f>IF('5_Main'!BA$3="Reset","Reset","")</f>
        <v/>
      </c>
      <c r="T14" s="388" t="str">
        <f>IF('5_Main'!BB$3="Reset","Reset","")</f>
        <v/>
      </c>
      <c r="U14" s="388" t="str">
        <f>IF('5_Main'!BC$3="Reset","Reset","")</f>
        <v/>
      </c>
      <c r="V14" s="388" t="str">
        <f>IF('5_Main'!BD$3="Reset","Reset","")</f>
        <v/>
      </c>
      <c r="W14" s="388" t="str">
        <f>IF('5_Main'!BE$3="Reset","Reset","")</f>
        <v/>
      </c>
    </row>
    <row r="15" spans="2:23" hidden="1">
      <c r="C15" s="17"/>
      <c r="D15" s="17"/>
      <c r="E15" s="17"/>
      <c r="F15" s="17"/>
      <c r="G15" s="574"/>
      <c r="H15" s="530">
        <v>0</v>
      </c>
      <c r="I15" s="388">
        <v>1</v>
      </c>
      <c r="J15" s="388">
        <v>2</v>
      </c>
      <c r="K15" s="388">
        <v>3</v>
      </c>
      <c r="L15" s="388">
        <v>4</v>
      </c>
      <c r="M15" s="388">
        <v>5</v>
      </c>
      <c r="N15" s="388">
        <v>6</v>
      </c>
      <c r="O15" s="388">
        <v>7</v>
      </c>
      <c r="P15" s="388">
        <v>8</v>
      </c>
      <c r="Q15" s="388">
        <v>9</v>
      </c>
      <c r="R15" s="388">
        <v>10</v>
      </c>
      <c r="S15" s="388">
        <v>11</v>
      </c>
      <c r="T15" s="388">
        <v>12</v>
      </c>
      <c r="U15" s="388">
        <v>13</v>
      </c>
      <c r="V15" s="388">
        <v>14</v>
      </c>
      <c r="W15" s="388">
        <v>15</v>
      </c>
    </row>
    <row r="16" spans="2:23">
      <c r="C16" s="430"/>
      <c r="D16" s="381"/>
      <c r="E16" s="381"/>
      <c r="F16" s="381"/>
      <c r="G16" s="659" t="s">
        <v>820</v>
      </c>
      <c r="H16" s="531" t="s">
        <v>809</v>
      </c>
      <c r="I16" s="387" t="s">
        <v>811</v>
      </c>
      <c r="J16" s="387" t="s">
        <v>810</v>
      </c>
      <c r="K16" s="387" t="s">
        <v>812</v>
      </c>
      <c r="L16" s="387" t="s">
        <v>813</v>
      </c>
      <c r="M16" s="387" t="s">
        <v>814</v>
      </c>
      <c r="N16" s="387" t="s">
        <v>815</v>
      </c>
      <c r="O16" s="387" t="s">
        <v>816</v>
      </c>
      <c r="P16" s="387" t="s">
        <v>819</v>
      </c>
      <c r="Q16" s="387" t="s">
        <v>818</v>
      </c>
      <c r="R16" s="387" t="s">
        <v>968</v>
      </c>
      <c r="S16" s="387" t="s">
        <v>1012</v>
      </c>
      <c r="T16" s="387" t="s">
        <v>1013</v>
      </c>
      <c r="U16" s="387" t="s">
        <v>1015</v>
      </c>
      <c r="V16" s="387" t="s">
        <v>1014</v>
      </c>
      <c r="W16" s="387" t="s">
        <v>1016</v>
      </c>
    </row>
    <row r="17" spans="1:23" ht="14.1" customHeight="1">
      <c r="C17" s="594" t="s">
        <v>1258</v>
      </c>
      <c r="D17" s="595"/>
      <c r="E17" s="595"/>
      <c r="F17" s="595"/>
      <c r="G17" s="596"/>
      <c r="H17" s="597"/>
      <c r="I17" s="598"/>
      <c r="J17" s="598"/>
      <c r="K17" s="598"/>
      <c r="L17" s="598"/>
      <c r="M17" s="598"/>
      <c r="N17" s="598"/>
      <c r="O17" s="598"/>
      <c r="P17" s="598"/>
      <c r="Q17" s="598"/>
      <c r="R17" s="598"/>
      <c r="S17" s="598"/>
      <c r="T17" s="598"/>
      <c r="U17" s="598"/>
      <c r="V17" s="598"/>
      <c r="W17" s="598"/>
    </row>
    <row r="18" spans="1:23" ht="14.1" customHeight="1">
      <c r="A18" s="487"/>
      <c r="B18" s="658"/>
      <c r="C18" s="661" t="str">
        <f>IF(G18="","",INDEX('Ref1'!E:E,MATCH(G18,'Ref1'!A:A,0)))</f>
        <v>Adur</v>
      </c>
      <c r="D18" s="662"/>
      <c r="E18" s="662"/>
      <c r="F18" s="662"/>
      <c r="G18" s="663" t="str">
        <f>Inputs!K359</f>
        <v>E3831</v>
      </c>
      <c r="H18" s="664" t="e">
        <f ca="1">IF($G18="","",INDEX('5_Main'!DY:DY,MATCH($G18,'5_Main'!$A:$A,0))+INDEX('5_Main'!FX:FX,MATCH($G18,'5_Main'!$A:$A,0)))</f>
        <v>#REF!</v>
      </c>
      <c r="I18" s="665" t="e">
        <f ca="1">IF($G18="","",INDEX('5_Main'!DZ:DZ,MATCH($G18,'5_Main'!$A:$A,0))+INDEX('5_Main'!FY:FY,MATCH($G18,'5_Main'!$A:$A,0)))</f>
        <v>#REF!</v>
      </c>
      <c r="J18" s="665" t="e">
        <f ca="1">IF($G18="","",INDEX('5_Main'!EA:EA,MATCH($G18,'5_Main'!$A:$A,0))+INDEX('5_Main'!FZ:FZ,MATCH($G18,'5_Main'!$A:$A,0)))</f>
        <v>#REF!</v>
      </c>
      <c r="K18" s="665" t="e">
        <f ca="1">IF($G18="","",INDEX('5_Main'!EB:EB,MATCH($G18,'5_Main'!$A:$A,0))+INDEX('5_Main'!GA:GA,MATCH($G18,'5_Main'!$A:$A,0)))</f>
        <v>#REF!</v>
      </c>
      <c r="L18" s="665" t="e">
        <f ca="1">IF($G18="","",INDEX('5_Main'!EC:EC,MATCH($G18,'5_Main'!$A:$A,0))+INDEX('5_Main'!GB:GB,MATCH($G18,'5_Main'!$A:$A,0)))</f>
        <v>#REF!</v>
      </c>
      <c r="M18" s="665" t="e">
        <f ca="1">IF($G18="","",INDEX('5_Main'!ED:ED,MATCH($G18,'5_Main'!$A:$A,0))+INDEX('5_Main'!GC:GC,MATCH($G18,'5_Main'!$A:$A,0)))</f>
        <v>#REF!</v>
      </c>
      <c r="N18" s="665" t="e">
        <f ca="1">IF($G18="","",INDEX('5_Main'!EE:EE,MATCH($G18,'5_Main'!$A:$A,0))+INDEX('5_Main'!GD:GD,MATCH($G18,'5_Main'!$A:$A,0)))</f>
        <v>#REF!</v>
      </c>
      <c r="O18" s="665" t="e">
        <f ca="1">IF($G18="","",INDEX('5_Main'!EF:EF,MATCH($G18,'5_Main'!$A:$A,0))+INDEX('5_Main'!GE:GE,MATCH($G18,'5_Main'!$A:$A,0)))</f>
        <v>#REF!</v>
      </c>
      <c r="P18" s="665" t="e">
        <f ca="1">IF($G18="","",INDEX('5_Main'!EG:EG,MATCH($G18,'5_Main'!$A:$A,0))+INDEX('5_Main'!GF:GF,MATCH($G18,'5_Main'!$A:$A,0)))</f>
        <v>#REF!</v>
      </c>
      <c r="Q18" s="665" t="e">
        <f ca="1">IF($G18="","",INDEX('5_Main'!EH:EH,MATCH($G18,'5_Main'!$A:$A,0))+INDEX('5_Main'!GG:GG,MATCH($G18,'5_Main'!$A:$A,0)))</f>
        <v>#REF!</v>
      </c>
      <c r="R18" s="665" t="e">
        <f ca="1">IF($G18="","",INDEX('5_Main'!EI:EI,MATCH($G18,'5_Main'!$A:$A,0))+INDEX('5_Main'!GH:GH,MATCH($G18,'5_Main'!$A:$A,0)))</f>
        <v>#REF!</v>
      </c>
      <c r="S18" s="665" t="e">
        <f ca="1">IF($G18="","",INDEX('5_Main'!EJ:EJ,MATCH($G18,'5_Main'!$A:$A,0))+INDEX('5_Main'!GI:GI,MATCH($G18,'5_Main'!$A:$A,0)))</f>
        <v>#REF!</v>
      </c>
      <c r="T18" s="665" t="e">
        <f ca="1">IF($G18="","",INDEX('5_Main'!EK:EK,MATCH($G18,'5_Main'!$A:$A,0))+INDEX('5_Main'!GJ:GJ,MATCH($G18,'5_Main'!$A:$A,0)))</f>
        <v>#REF!</v>
      </c>
      <c r="U18" s="665" t="e">
        <f ca="1">IF($G18="","",INDEX('5_Main'!EL:EL,MATCH($G18,'5_Main'!$A:$A,0))+INDEX('5_Main'!GK:GK,MATCH($G18,'5_Main'!$A:$A,0)))</f>
        <v>#REF!</v>
      </c>
      <c r="V18" s="665" t="e">
        <f ca="1">IF($G18="","",INDEX('5_Main'!EM:EM,MATCH($G18,'5_Main'!$A:$A,0))+INDEX('5_Main'!GL:GL,MATCH($G18,'5_Main'!$A:$A,0)))</f>
        <v>#REF!</v>
      </c>
      <c r="W18" s="665" t="e">
        <f ca="1">IF($G18="","",INDEX('5_Main'!EN:EN,MATCH($G18,'5_Main'!$A:$A,0))+INDEX('5_Main'!GM:GM,MATCH($G18,'5_Main'!$A:$A,0)))</f>
        <v>#REF!</v>
      </c>
    </row>
    <row r="19" spans="1:23" ht="14.1" customHeight="1">
      <c r="A19" s="487"/>
      <c r="B19" s="658"/>
      <c r="C19" s="666" t="str">
        <f>IF(G19="","",INDEX('Ref1'!E:E,MATCH(G19,'Ref1'!A:A,0)))</f>
        <v/>
      </c>
      <c r="D19" s="667"/>
      <c r="E19" s="667"/>
      <c r="F19" s="667"/>
      <c r="G19" s="663" t="str">
        <f>Inputs!K360</f>
        <v/>
      </c>
      <c r="H19" s="664" t="str">
        <f>IF($G19="","",INDEX('5_Main'!DY:DY,MATCH($G19,'5_Main'!$A:$A,0))+INDEX('5_Main'!FX:FX,MATCH($G19,'5_Main'!$A:$A,0)))</f>
        <v/>
      </c>
      <c r="I19" s="665" t="str">
        <f>IF($G19="","",INDEX('5_Main'!DZ:DZ,MATCH($G19,'5_Main'!$A:$A,0))+INDEX('5_Main'!FY:FY,MATCH($G19,'5_Main'!$A:$A,0)))</f>
        <v/>
      </c>
      <c r="J19" s="665" t="str">
        <f>IF($G19="","",INDEX('5_Main'!EA:EA,MATCH($G19,'5_Main'!$A:$A,0))+INDEX('5_Main'!FZ:FZ,MATCH($G19,'5_Main'!$A:$A,0)))</f>
        <v/>
      </c>
      <c r="K19" s="665" t="str">
        <f>IF($G19="","",INDEX('5_Main'!EB:EB,MATCH($G19,'5_Main'!$A:$A,0))+INDEX('5_Main'!GA:GA,MATCH($G19,'5_Main'!$A:$A,0)))</f>
        <v/>
      </c>
      <c r="L19" s="665" t="str">
        <f>IF($G19="","",INDEX('5_Main'!EC:EC,MATCH($G19,'5_Main'!$A:$A,0))+INDEX('5_Main'!GB:GB,MATCH($G19,'5_Main'!$A:$A,0)))</f>
        <v/>
      </c>
      <c r="M19" s="665" t="str">
        <f>IF($G19="","",INDEX('5_Main'!ED:ED,MATCH($G19,'5_Main'!$A:$A,0))+INDEX('5_Main'!GC:GC,MATCH($G19,'5_Main'!$A:$A,0)))</f>
        <v/>
      </c>
      <c r="N19" s="665" t="str">
        <f>IF($G19="","",INDEX('5_Main'!EE:EE,MATCH($G19,'5_Main'!$A:$A,0))+INDEX('5_Main'!GD:GD,MATCH($G19,'5_Main'!$A:$A,0)))</f>
        <v/>
      </c>
      <c r="O19" s="665" t="str">
        <f>IF($G19="","",INDEX('5_Main'!EF:EF,MATCH($G19,'5_Main'!$A:$A,0))+INDEX('5_Main'!GE:GE,MATCH($G19,'5_Main'!$A:$A,0)))</f>
        <v/>
      </c>
      <c r="P19" s="665" t="str">
        <f>IF($G19="","",INDEX('5_Main'!EG:EG,MATCH($G19,'5_Main'!$A:$A,0))+INDEX('5_Main'!GF:GF,MATCH($G19,'5_Main'!$A:$A,0)))</f>
        <v/>
      </c>
      <c r="Q19" s="665" t="str">
        <f>IF($G19="","",INDEX('5_Main'!EH:EH,MATCH($G19,'5_Main'!$A:$A,0))+INDEX('5_Main'!GG:GG,MATCH($G19,'5_Main'!$A:$A,0)))</f>
        <v/>
      </c>
      <c r="R19" s="665" t="str">
        <f>IF($G19="","",INDEX('5_Main'!EI:EI,MATCH($G19,'5_Main'!$A:$A,0))+INDEX('5_Main'!GH:GH,MATCH($G19,'5_Main'!$A:$A,0)))</f>
        <v/>
      </c>
      <c r="S19" s="665" t="str">
        <f>IF($G19="","",INDEX('5_Main'!EJ:EJ,MATCH($G19,'5_Main'!$A:$A,0))+INDEX('5_Main'!GI:GI,MATCH($G19,'5_Main'!$A:$A,0)))</f>
        <v/>
      </c>
      <c r="T19" s="665" t="str">
        <f>IF($G19="","",INDEX('5_Main'!EK:EK,MATCH($G19,'5_Main'!$A:$A,0))+INDEX('5_Main'!GJ:GJ,MATCH($G19,'5_Main'!$A:$A,0)))</f>
        <v/>
      </c>
      <c r="U19" s="665" t="str">
        <f>IF($G19="","",INDEX('5_Main'!EL:EL,MATCH($G19,'5_Main'!$A:$A,0))+INDEX('5_Main'!GK:GK,MATCH($G19,'5_Main'!$A:$A,0)))</f>
        <v/>
      </c>
      <c r="V19" s="665" t="str">
        <f>IF($G19="","",INDEX('5_Main'!EM:EM,MATCH($G19,'5_Main'!$A:$A,0))+INDEX('5_Main'!GL:GL,MATCH($G19,'5_Main'!$A:$A,0)))</f>
        <v/>
      </c>
      <c r="W19" s="665" t="str">
        <f>IF($G19="","",INDEX('5_Main'!EN:EN,MATCH($G19,'5_Main'!$A:$A,0))+INDEX('5_Main'!GM:GM,MATCH($G19,'5_Main'!$A:$A,0)))</f>
        <v/>
      </c>
    </row>
    <row r="20" spans="1:23" ht="14.1" customHeight="1">
      <c r="A20" s="487"/>
      <c r="B20" s="658"/>
      <c r="C20" s="661" t="str">
        <f>IF(G20="","",INDEX('Ref1'!E:E,MATCH(G20,'Ref1'!A:A,0)))</f>
        <v/>
      </c>
      <c r="D20" s="667"/>
      <c r="E20" s="667"/>
      <c r="F20" s="667"/>
      <c r="G20" s="663" t="str">
        <f>Inputs!K361</f>
        <v/>
      </c>
      <c r="H20" s="664" t="str">
        <f>IF($G20="","",INDEX('5_Main'!DY:DY,MATCH($G20,'5_Main'!$A:$A,0))+INDEX('5_Main'!FX:FX,MATCH($G20,'5_Main'!$A:$A,0)))</f>
        <v/>
      </c>
      <c r="I20" s="665" t="str">
        <f>IF($G20="","",INDEX('5_Main'!DZ:DZ,MATCH($G20,'5_Main'!$A:$A,0))+INDEX('5_Main'!FY:FY,MATCH($G20,'5_Main'!$A:$A,0)))</f>
        <v/>
      </c>
      <c r="J20" s="665" t="str">
        <f>IF($G20="","",INDEX('5_Main'!EA:EA,MATCH($G20,'5_Main'!$A:$A,0))+INDEX('5_Main'!FZ:FZ,MATCH($G20,'5_Main'!$A:$A,0)))</f>
        <v/>
      </c>
      <c r="K20" s="665" t="str">
        <f>IF($G20="","",INDEX('5_Main'!EB:EB,MATCH($G20,'5_Main'!$A:$A,0))+INDEX('5_Main'!GA:GA,MATCH($G20,'5_Main'!$A:$A,0)))</f>
        <v/>
      </c>
      <c r="L20" s="665" t="str">
        <f>IF($G20="","",INDEX('5_Main'!EC:EC,MATCH($G20,'5_Main'!$A:$A,0))+INDEX('5_Main'!GB:GB,MATCH($G20,'5_Main'!$A:$A,0)))</f>
        <v/>
      </c>
      <c r="M20" s="665" t="str">
        <f>IF($G20="","",INDEX('5_Main'!ED:ED,MATCH($G20,'5_Main'!$A:$A,0))+INDEX('5_Main'!GC:GC,MATCH($G20,'5_Main'!$A:$A,0)))</f>
        <v/>
      </c>
      <c r="N20" s="665" t="str">
        <f>IF($G20="","",INDEX('5_Main'!EE:EE,MATCH($G20,'5_Main'!$A:$A,0))+INDEX('5_Main'!GD:GD,MATCH($G20,'5_Main'!$A:$A,0)))</f>
        <v/>
      </c>
      <c r="O20" s="665" t="str">
        <f>IF($G20="","",INDEX('5_Main'!EF:EF,MATCH($G20,'5_Main'!$A:$A,0))+INDEX('5_Main'!GE:GE,MATCH($G20,'5_Main'!$A:$A,0)))</f>
        <v/>
      </c>
      <c r="P20" s="665" t="str">
        <f>IF($G20="","",INDEX('5_Main'!EG:EG,MATCH($G20,'5_Main'!$A:$A,0))+INDEX('5_Main'!GF:GF,MATCH($G20,'5_Main'!$A:$A,0)))</f>
        <v/>
      </c>
      <c r="Q20" s="665" t="str">
        <f>IF($G20="","",INDEX('5_Main'!EH:EH,MATCH($G20,'5_Main'!$A:$A,0))+INDEX('5_Main'!GG:GG,MATCH($G20,'5_Main'!$A:$A,0)))</f>
        <v/>
      </c>
      <c r="R20" s="665" t="str">
        <f>IF($G20="","",INDEX('5_Main'!EI:EI,MATCH($G20,'5_Main'!$A:$A,0))+INDEX('5_Main'!GH:GH,MATCH($G20,'5_Main'!$A:$A,0)))</f>
        <v/>
      </c>
      <c r="S20" s="665" t="str">
        <f>IF($G20="","",INDEX('5_Main'!EJ:EJ,MATCH($G20,'5_Main'!$A:$A,0))+INDEX('5_Main'!GI:GI,MATCH($G20,'5_Main'!$A:$A,0)))</f>
        <v/>
      </c>
      <c r="T20" s="665" t="str">
        <f>IF($G20="","",INDEX('5_Main'!EK:EK,MATCH($G20,'5_Main'!$A:$A,0))+INDEX('5_Main'!GJ:GJ,MATCH($G20,'5_Main'!$A:$A,0)))</f>
        <v/>
      </c>
      <c r="U20" s="665" t="str">
        <f>IF($G20="","",INDEX('5_Main'!EL:EL,MATCH($G20,'5_Main'!$A:$A,0))+INDEX('5_Main'!GK:GK,MATCH($G20,'5_Main'!$A:$A,0)))</f>
        <v/>
      </c>
      <c r="V20" s="665" t="str">
        <f>IF($G20="","",INDEX('5_Main'!EM:EM,MATCH($G20,'5_Main'!$A:$A,0))+INDEX('5_Main'!GL:GL,MATCH($G20,'5_Main'!$A:$A,0)))</f>
        <v/>
      </c>
      <c r="W20" s="665" t="str">
        <f>IF($G20="","",INDEX('5_Main'!EN:EN,MATCH($G20,'5_Main'!$A:$A,0))+INDEX('5_Main'!GM:GM,MATCH($G20,'5_Main'!$A:$A,0)))</f>
        <v/>
      </c>
    </row>
    <row r="21" spans="1:23" ht="14.1" customHeight="1">
      <c r="A21" s="487"/>
      <c r="B21" s="658"/>
      <c r="C21" s="666" t="str">
        <f>IF(G21="","",INDEX('Ref1'!E:E,MATCH(G21,'Ref1'!A:A,0)))</f>
        <v/>
      </c>
      <c r="D21" s="667"/>
      <c r="E21" s="667"/>
      <c r="F21" s="667"/>
      <c r="G21" s="663" t="str">
        <f>Inputs!K362</f>
        <v/>
      </c>
      <c r="H21" s="664" t="str">
        <f>IF($G21="","",INDEX('5_Main'!DY:DY,MATCH($G21,'5_Main'!$A:$A,0))+INDEX('5_Main'!FX:FX,MATCH($G21,'5_Main'!$A:$A,0)))</f>
        <v/>
      </c>
      <c r="I21" s="665" t="str">
        <f>IF($G21="","",INDEX('5_Main'!DZ:DZ,MATCH($G21,'5_Main'!$A:$A,0))+INDEX('5_Main'!FY:FY,MATCH($G21,'5_Main'!$A:$A,0)))</f>
        <v/>
      </c>
      <c r="J21" s="665" t="str">
        <f>IF($G21="","",INDEX('5_Main'!EA:EA,MATCH($G21,'5_Main'!$A:$A,0))+INDEX('5_Main'!FZ:FZ,MATCH($G21,'5_Main'!$A:$A,0)))</f>
        <v/>
      </c>
      <c r="K21" s="665" t="str">
        <f>IF($G21="","",INDEX('5_Main'!EB:EB,MATCH($G21,'5_Main'!$A:$A,0))+INDEX('5_Main'!GA:GA,MATCH($G21,'5_Main'!$A:$A,0)))</f>
        <v/>
      </c>
      <c r="L21" s="665" t="str">
        <f>IF($G21="","",INDEX('5_Main'!EC:EC,MATCH($G21,'5_Main'!$A:$A,0))+INDEX('5_Main'!GB:GB,MATCH($G21,'5_Main'!$A:$A,0)))</f>
        <v/>
      </c>
      <c r="M21" s="665" t="str">
        <f>IF($G21="","",INDEX('5_Main'!ED:ED,MATCH($G21,'5_Main'!$A:$A,0))+INDEX('5_Main'!GC:GC,MATCH($G21,'5_Main'!$A:$A,0)))</f>
        <v/>
      </c>
      <c r="N21" s="665" t="str">
        <f>IF($G21="","",INDEX('5_Main'!EE:EE,MATCH($G21,'5_Main'!$A:$A,0))+INDEX('5_Main'!GD:GD,MATCH($G21,'5_Main'!$A:$A,0)))</f>
        <v/>
      </c>
      <c r="O21" s="665" t="str">
        <f>IF($G21="","",INDEX('5_Main'!EF:EF,MATCH($G21,'5_Main'!$A:$A,0))+INDEX('5_Main'!GE:GE,MATCH($G21,'5_Main'!$A:$A,0)))</f>
        <v/>
      </c>
      <c r="P21" s="665" t="str">
        <f>IF($G21="","",INDEX('5_Main'!EG:EG,MATCH($G21,'5_Main'!$A:$A,0))+INDEX('5_Main'!GF:GF,MATCH($G21,'5_Main'!$A:$A,0)))</f>
        <v/>
      </c>
      <c r="Q21" s="665" t="str">
        <f>IF($G21="","",INDEX('5_Main'!EH:EH,MATCH($G21,'5_Main'!$A:$A,0))+INDEX('5_Main'!GG:GG,MATCH($G21,'5_Main'!$A:$A,0)))</f>
        <v/>
      </c>
      <c r="R21" s="665" t="str">
        <f>IF($G21="","",INDEX('5_Main'!EI:EI,MATCH($G21,'5_Main'!$A:$A,0))+INDEX('5_Main'!GH:GH,MATCH($G21,'5_Main'!$A:$A,0)))</f>
        <v/>
      </c>
      <c r="S21" s="665" t="str">
        <f>IF($G21="","",INDEX('5_Main'!EJ:EJ,MATCH($G21,'5_Main'!$A:$A,0))+INDEX('5_Main'!GI:GI,MATCH($G21,'5_Main'!$A:$A,0)))</f>
        <v/>
      </c>
      <c r="T21" s="665" t="str">
        <f>IF($G21="","",INDEX('5_Main'!EK:EK,MATCH($G21,'5_Main'!$A:$A,0))+INDEX('5_Main'!GJ:GJ,MATCH($G21,'5_Main'!$A:$A,0)))</f>
        <v/>
      </c>
      <c r="U21" s="665" t="str">
        <f>IF($G21="","",INDEX('5_Main'!EL:EL,MATCH($G21,'5_Main'!$A:$A,0))+INDEX('5_Main'!GK:GK,MATCH($G21,'5_Main'!$A:$A,0)))</f>
        <v/>
      </c>
      <c r="V21" s="665" t="str">
        <f>IF($G21="","",INDEX('5_Main'!EM:EM,MATCH($G21,'5_Main'!$A:$A,0))+INDEX('5_Main'!GL:GL,MATCH($G21,'5_Main'!$A:$A,0)))</f>
        <v/>
      </c>
      <c r="W21" s="665" t="str">
        <f>IF($G21="","",INDEX('5_Main'!EN:EN,MATCH($G21,'5_Main'!$A:$A,0))+INDEX('5_Main'!GM:GM,MATCH($G21,'5_Main'!$A:$A,0)))</f>
        <v/>
      </c>
    </row>
    <row r="22" spans="1:23" ht="14.1" customHeight="1">
      <c r="A22" s="487"/>
      <c r="B22" s="658"/>
      <c r="C22" s="661" t="str">
        <f>IF(G22="","",INDEX('Ref1'!E:E,MATCH(G22,'Ref1'!A:A,0)))</f>
        <v/>
      </c>
      <c r="D22" s="667"/>
      <c r="E22" s="667"/>
      <c r="F22" s="667"/>
      <c r="G22" s="663" t="str">
        <f>Inputs!K363</f>
        <v/>
      </c>
      <c r="H22" s="664" t="str">
        <f>IF($G22="","",INDEX('5_Main'!DY:DY,MATCH($G22,'5_Main'!$A:$A,0))+INDEX('5_Main'!FX:FX,MATCH($G22,'5_Main'!$A:$A,0)))</f>
        <v/>
      </c>
      <c r="I22" s="665" t="str">
        <f>IF($G22="","",INDEX('5_Main'!DZ:DZ,MATCH($G22,'5_Main'!$A:$A,0))+INDEX('5_Main'!FY:FY,MATCH($G22,'5_Main'!$A:$A,0)))</f>
        <v/>
      </c>
      <c r="J22" s="665" t="str">
        <f>IF($G22="","",INDEX('5_Main'!EA:EA,MATCH($G22,'5_Main'!$A:$A,0))+INDEX('5_Main'!FZ:FZ,MATCH($G22,'5_Main'!$A:$A,0)))</f>
        <v/>
      </c>
      <c r="K22" s="665" t="str">
        <f>IF($G22="","",INDEX('5_Main'!EB:EB,MATCH($G22,'5_Main'!$A:$A,0))+INDEX('5_Main'!GA:GA,MATCH($G22,'5_Main'!$A:$A,0)))</f>
        <v/>
      </c>
      <c r="L22" s="665" t="str">
        <f>IF($G22="","",INDEX('5_Main'!EC:EC,MATCH($G22,'5_Main'!$A:$A,0))+INDEX('5_Main'!GB:GB,MATCH($G22,'5_Main'!$A:$A,0)))</f>
        <v/>
      </c>
      <c r="M22" s="665" t="str">
        <f>IF($G22="","",INDEX('5_Main'!ED:ED,MATCH($G22,'5_Main'!$A:$A,0))+INDEX('5_Main'!GC:GC,MATCH($G22,'5_Main'!$A:$A,0)))</f>
        <v/>
      </c>
      <c r="N22" s="665" t="str">
        <f>IF($G22="","",INDEX('5_Main'!EE:EE,MATCH($G22,'5_Main'!$A:$A,0))+INDEX('5_Main'!GD:GD,MATCH($G22,'5_Main'!$A:$A,0)))</f>
        <v/>
      </c>
      <c r="O22" s="665" t="str">
        <f>IF($G22="","",INDEX('5_Main'!EF:EF,MATCH($G22,'5_Main'!$A:$A,0))+INDEX('5_Main'!GE:GE,MATCH($G22,'5_Main'!$A:$A,0)))</f>
        <v/>
      </c>
      <c r="P22" s="665" t="str">
        <f>IF($G22="","",INDEX('5_Main'!EG:EG,MATCH($G22,'5_Main'!$A:$A,0))+INDEX('5_Main'!GF:GF,MATCH($G22,'5_Main'!$A:$A,0)))</f>
        <v/>
      </c>
      <c r="Q22" s="665" t="str">
        <f>IF($G22="","",INDEX('5_Main'!EH:EH,MATCH($G22,'5_Main'!$A:$A,0))+INDEX('5_Main'!GG:GG,MATCH($G22,'5_Main'!$A:$A,0)))</f>
        <v/>
      </c>
      <c r="R22" s="665" t="str">
        <f>IF($G22="","",INDEX('5_Main'!EI:EI,MATCH($G22,'5_Main'!$A:$A,0))+INDEX('5_Main'!GH:GH,MATCH($G22,'5_Main'!$A:$A,0)))</f>
        <v/>
      </c>
      <c r="S22" s="665" t="str">
        <f>IF($G22="","",INDEX('5_Main'!EJ:EJ,MATCH($G22,'5_Main'!$A:$A,0))+INDEX('5_Main'!GI:GI,MATCH($G22,'5_Main'!$A:$A,0)))</f>
        <v/>
      </c>
      <c r="T22" s="665" t="str">
        <f>IF($G22="","",INDEX('5_Main'!EK:EK,MATCH($G22,'5_Main'!$A:$A,0))+INDEX('5_Main'!GJ:GJ,MATCH($G22,'5_Main'!$A:$A,0)))</f>
        <v/>
      </c>
      <c r="U22" s="665" t="str">
        <f>IF($G22="","",INDEX('5_Main'!EL:EL,MATCH($G22,'5_Main'!$A:$A,0))+INDEX('5_Main'!GK:GK,MATCH($G22,'5_Main'!$A:$A,0)))</f>
        <v/>
      </c>
      <c r="V22" s="665" t="str">
        <f>IF($G22="","",INDEX('5_Main'!EM:EM,MATCH($G22,'5_Main'!$A:$A,0))+INDEX('5_Main'!GL:GL,MATCH($G22,'5_Main'!$A:$A,0)))</f>
        <v/>
      </c>
      <c r="W22" s="665" t="str">
        <f>IF($G22="","",INDEX('5_Main'!EN:EN,MATCH($G22,'5_Main'!$A:$A,0))+INDEX('5_Main'!GM:GM,MATCH($G22,'5_Main'!$A:$A,0)))</f>
        <v/>
      </c>
    </row>
    <row r="23" spans="1:23" ht="14.1" customHeight="1">
      <c r="A23" s="487"/>
      <c r="B23" s="658"/>
      <c r="C23" s="666" t="str">
        <f>IF(G23="","",INDEX('Ref1'!E:E,MATCH(G23,'Ref1'!A:A,0)))</f>
        <v/>
      </c>
      <c r="D23" s="667"/>
      <c r="E23" s="667"/>
      <c r="F23" s="667"/>
      <c r="G23" s="663" t="str">
        <f>Inputs!K364</f>
        <v/>
      </c>
      <c r="H23" s="664" t="str">
        <f>IF($G23="","",INDEX('5_Main'!DY:DY,MATCH($G23,'5_Main'!$A:$A,0))+INDEX('5_Main'!FX:FX,MATCH($G23,'5_Main'!$A:$A,0)))</f>
        <v/>
      </c>
      <c r="I23" s="665" t="str">
        <f>IF($G23="","",INDEX('5_Main'!DZ:DZ,MATCH($G23,'5_Main'!$A:$A,0))+INDEX('5_Main'!FY:FY,MATCH($G23,'5_Main'!$A:$A,0)))</f>
        <v/>
      </c>
      <c r="J23" s="665" t="str">
        <f>IF($G23="","",INDEX('5_Main'!EA:EA,MATCH($G23,'5_Main'!$A:$A,0))+INDEX('5_Main'!FZ:FZ,MATCH($G23,'5_Main'!$A:$A,0)))</f>
        <v/>
      </c>
      <c r="K23" s="665" t="str">
        <f>IF($G23="","",INDEX('5_Main'!EB:EB,MATCH($G23,'5_Main'!$A:$A,0))+INDEX('5_Main'!GA:GA,MATCH($G23,'5_Main'!$A:$A,0)))</f>
        <v/>
      </c>
      <c r="L23" s="665" t="str">
        <f>IF($G23="","",INDEX('5_Main'!EC:EC,MATCH($G23,'5_Main'!$A:$A,0))+INDEX('5_Main'!GB:GB,MATCH($G23,'5_Main'!$A:$A,0)))</f>
        <v/>
      </c>
      <c r="M23" s="665" t="str">
        <f>IF($G23="","",INDEX('5_Main'!ED:ED,MATCH($G23,'5_Main'!$A:$A,0))+INDEX('5_Main'!GC:GC,MATCH($G23,'5_Main'!$A:$A,0)))</f>
        <v/>
      </c>
      <c r="N23" s="665" t="str">
        <f>IF($G23="","",INDEX('5_Main'!EE:EE,MATCH($G23,'5_Main'!$A:$A,0))+INDEX('5_Main'!GD:GD,MATCH($G23,'5_Main'!$A:$A,0)))</f>
        <v/>
      </c>
      <c r="O23" s="665" t="str">
        <f>IF($G23="","",INDEX('5_Main'!EF:EF,MATCH($G23,'5_Main'!$A:$A,0))+INDEX('5_Main'!GE:GE,MATCH($G23,'5_Main'!$A:$A,0)))</f>
        <v/>
      </c>
      <c r="P23" s="665" t="str">
        <f>IF($G23="","",INDEX('5_Main'!EG:EG,MATCH($G23,'5_Main'!$A:$A,0))+INDEX('5_Main'!GF:GF,MATCH($G23,'5_Main'!$A:$A,0)))</f>
        <v/>
      </c>
      <c r="Q23" s="665" t="str">
        <f>IF($G23="","",INDEX('5_Main'!EH:EH,MATCH($G23,'5_Main'!$A:$A,0))+INDEX('5_Main'!GG:GG,MATCH($G23,'5_Main'!$A:$A,0)))</f>
        <v/>
      </c>
      <c r="R23" s="665" t="str">
        <f>IF($G23="","",INDEX('5_Main'!EI:EI,MATCH($G23,'5_Main'!$A:$A,0))+INDEX('5_Main'!GH:GH,MATCH($G23,'5_Main'!$A:$A,0)))</f>
        <v/>
      </c>
      <c r="S23" s="665" t="str">
        <f>IF($G23="","",INDEX('5_Main'!EJ:EJ,MATCH($G23,'5_Main'!$A:$A,0))+INDEX('5_Main'!GI:GI,MATCH($G23,'5_Main'!$A:$A,0)))</f>
        <v/>
      </c>
      <c r="T23" s="665" t="str">
        <f>IF($G23="","",INDEX('5_Main'!EK:EK,MATCH($G23,'5_Main'!$A:$A,0))+INDEX('5_Main'!GJ:GJ,MATCH($G23,'5_Main'!$A:$A,0)))</f>
        <v/>
      </c>
      <c r="U23" s="665" t="str">
        <f>IF($G23="","",INDEX('5_Main'!EL:EL,MATCH($G23,'5_Main'!$A:$A,0))+INDEX('5_Main'!GK:GK,MATCH($G23,'5_Main'!$A:$A,0)))</f>
        <v/>
      </c>
      <c r="V23" s="665" t="str">
        <f>IF($G23="","",INDEX('5_Main'!EM:EM,MATCH($G23,'5_Main'!$A:$A,0))+INDEX('5_Main'!GL:GL,MATCH($G23,'5_Main'!$A:$A,0)))</f>
        <v/>
      </c>
      <c r="W23" s="665" t="str">
        <f>IF($G23="","",INDEX('5_Main'!EN:EN,MATCH($G23,'5_Main'!$A:$A,0))+INDEX('5_Main'!GM:GM,MATCH($G23,'5_Main'!$A:$A,0)))</f>
        <v/>
      </c>
    </row>
    <row r="24" spans="1:23" ht="14.1" customHeight="1">
      <c r="A24" s="487"/>
      <c r="B24" s="658"/>
      <c r="C24" s="661" t="str">
        <f>IF(G24="","",INDEX('Ref1'!E:E,MATCH(G24,'Ref1'!A:A,0)))</f>
        <v/>
      </c>
      <c r="D24" s="667"/>
      <c r="E24" s="667"/>
      <c r="F24" s="667"/>
      <c r="G24" s="663" t="str">
        <f>Inputs!K365</f>
        <v/>
      </c>
      <c r="H24" s="664" t="str">
        <f>IF($G24="","",INDEX('5_Main'!DY:DY,MATCH($G24,'5_Main'!$A:$A,0))+INDEX('5_Main'!FX:FX,MATCH($G24,'5_Main'!$A:$A,0)))</f>
        <v/>
      </c>
      <c r="I24" s="665" t="str">
        <f>IF($G24="","",INDEX('5_Main'!DZ:DZ,MATCH($G24,'5_Main'!$A:$A,0))+INDEX('5_Main'!FY:FY,MATCH($G24,'5_Main'!$A:$A,0)))</f>
        <v/>
      </c>
      <c r="J24" s="665" t="str">
        <f>IF($G24="","",INDEX('5_Main'!EA:EA,MATCH($G24,'5_Main'!$A:$A,0))+INDEX('5_Main'!FZ:FZ,MATCH($G24,'5_Main'!$A:$A,0)))</f>
        <v/>
      </c>
      <c r="K24" s="665" t="str">
        <f>IF($G24="","",INDEX('5_Main'!EB:EB,MATCH($G24,'5_Main'!$A:$A,0))+INDEX('5_Main'!GA:GA,MATCH($G24,'5_Main'!$A:$A,0)))</f>
        <v/>
      </c>
      <c r="L24" s="665" t="str">
        <f>IF($G24="","",INDEX('5_Main'!EC:EC,MATCH($G24,'5_Main'!$A:$A,0))+INDEX('5_Main'!GB:GB,MATCH($G24,'5_Main'!$A:$A,0)))</f>
        <v/>
      </c>
      <c r="M24" s="665" t="str">
        <f>IF($G24="","",INDEX('5_Main'!ED:ED,MATCH($G24,'5_Main'!$A:$A,0))+INDEX('5_Main'!GC:GC,MATCH($G24,'5_Main'!$A:$A,0)))</f>
        <v/>
      </c>
      <c r="N24" s="665" t="str">
        <f>IF($G24="","",INDEX('5_Main'!EE:EE,MATCH($G24,'5_Main'!$A:$A,0))+INDEX('5_Main'!GD:GD,MATCH($G24,'5_Main'!$A:$A,0)))</f>
        <v/>
      </c>
      <c r="O24" s="665" t="str">
        <f>IF($G24="","",INDEX('5_Main'!EF:EF,MATCH($G24,'5_Main'!$A:$A,0))+INDEX('5_Main'!GE:GE,MATCH($G24,'5_Main'!$A:$A,0)))</f>
        <v/>
      </c>
      <c r="P24" s="665" t="str">
        <f>IF($G24="","",INDEX('5_Main'!EG:EG,MATCH($G24,'5_Main'!$A:$A,0))+INDEX('5_Main'!GF:GF,MATCH($G24,'5_Main'!$A:$A,0)))</f>
        <v/>
      </c>
      <c r="Q24" s="665" t="str">
        <f>IF($G24="","",INDEX('5_Main'!EH:EH,MATCH($G24,'5_Main'!$A:$A,0))+INDEX('5_Main'!GG:GG,MATCH($G24,'5_Main'!$A:$A,0)))</f>
        <v/>
      </c>
      <c r="R24" s="665" t="str">
        <f>IF($G24="","",INDEX('5_Main'!EI:EI,MATCH($G24,'5_Main'!$A:$A,0))+INDEX('5_Main'!GH:GH,MATCH($G24,'5_Main'!$A:$A,0)))</f>
        <v/>
      </c>
      <c r="S24" s="665" t="str">
        <f>IF($G24="","",INDEX('5_Main'!EJ:EJ,MATCH($G24,'5_Main'!$A:$A,0))+INDEX('5_Main'!GI:GI,MATCH($G24,'5_Main'!$A:$A,0)))</f>
        <v/>
      </c>
      <c r="T24" s="665" t="str">
        <f>IF($G24="","",INDEX('5_Main'!EK:EK,MATCH($G24,'5_Main'!$A:$A,0))+INDEX('5_Main'!GJ:GJ,MATCH($G24,'5_Main'!$A:$A,0)))</f>
        <v/>
      </c>
      <c r="U24" s="665" t="str">
        <f>IF($G24="","",INDEX('5_Main'!EL:EL,MATCH($G24,'5_Main'!$A:$A,0))+INDEX('5_Main'!GK:GK,MATCH($G24,'5_Main'!$A:$A,0)))</f>
        <v/>
      </c>
      <c r="V24" s="665" t="str">
        <f>IF($G24="","",INDEX('5_Main'!EM:EM,MATCH($G24,'5_Main'!$A:$A,0))+INDEX('5_Main'!GL:GL,MATCH($G24,'5_Main'!$A:$A,0)))</f>
        <v/>
      </c>
      <c r="W24" s="665" t="str">
        <f>IF($G24="","",INDEX('5_Main'!EN:EN,MATCH($G24,'5_Main'!$A:$A,0))+INDEX('5_Main'!GM:GM,MATCH($G24,'5_Main'!$A:$A,0)))</f>
        <v/>
      </c>
    </row>
    <row r="25" spans="1:23" ht="14.1" customHeight="1">
      <c r="A25" s="487"/>
      <c r="B25" s="658"/>
      <c r="C25" s="666" t="str">
        <f>IF(G25="","",INDEX('Ref1'!E:E,MATCH(G25,'Ref1'!A:A,0)))</f>
        <v/>
      </c>
      <c r="D25" s="667"/>
      <c r="E25" s="667"/>
      <c r="F25" s="667"/>
      <c r="G25" s="663" t="str">
        <f>Inputs!K366</f>
        <v/>
      </c>
      <c r="H25" s="664" t="str">
        <f>IF($G25="","",INDEX('5_Main'!DY:DY,MATCH($G25,'5_Main'!$A:$A,0))+INDEX('5_Main'!FX:FX,MATCH($G25,'5_Main'!$A:$A,0)))</f>
        <v/>
      </c>
      <c r="I25" s="665" t="str">
        <f>IF($G25="","",INDEX('5_Main'!DZ:DZ,MATCH($G25,'5_Main'!$A:$A,0))+INDEX('5_Main'!FY:FY,MATCH($G25,'5_Main'!$A:$A,0)))</f>
        <v/>
      </c>
      <c r="J25" s="665" t="str">
        <f>IF($G25="","",INDEX('5_Main'!EA:EA,MATCH($G25,'5_Main'!$A:$A,0))+INDEX('5_Main'!FZ:FZ,MATCH($G25,'5_Main'!$A:$A,0)))</f>
        <v/>
      </c>
      <c r="K25" s="665" t="str">
        <f>IF($G25="","",INDEX('5_Main'!EB:EB,MATCH($G25,'5_Main'!$A:$A,0))+INDEX('5_Main'!GA:GA,MATCH($G25,'5_Main'!$A:$A,0)))</f>
        <v/>
      </c>
      <c r="L25" s="665" t="str">
        <f>IF($G25="","",INDEX('5_Main'!EC:EC,MATCH($G25,'5_Main'!$A:$A,0))+INDEX('5_Main'!GB:GB,MATCH($G25,'5_Main'!$A:$A,0)))</f>
        <v/>
      </c>
      <c r="M25" s="665" t="str">
        <f>IF($G25="","",INDEX('5_Main'!ED:ED,MATCH($G25,'5_Main'!$A:$A,0))+INDEX('5_Main'!GC:GC,MATCH($G25,'5_Main'!$A:$A,0)))</f>
        <v/>
      </c>
      <c r="N25" s="665" t="str">
        <f>IF($G25="","",INDEX('5_Main'!EE:EE,MATCH($G25,'5_Main'!$A:$A,0))+INDEX('5_Main'!GD:GD,MATCH($G25,'5_Main'!$A:$A,0)))</f>
        <v/>
      </c>
      <c r="O25" s="665" t="str">
        <f>IF($G25="","",INDEX('5_Main'!EF:EF,MATCH($G25,'5_Main'!$A:$A,0))+INDEX('5_Main'!GE:GE,MATCH($G25,'5_Main'!$A:$A,0)))</f>
        <v/>
      </c>
      <c r="P25" s="665" t="str">
        <f>IF($G25="","",INDEX('5_Main'!EG:EG,MATCH($G25,'5_Main'!$A:$A,0))+INDEX('5_Main'!GF:GF,MATCH($G25,'5_Main'!$A:$A,0)))</f>
        <v/>
      </c>
      <c r="Q25" s="665" t="str">
        <f>IF($G25="","",INDEX('5_Main'!EH:EH,MATCH($G25,'5_Main'!$A:$A,0))+INDEX('5_Main'!GG:GG,MATCH($G25,'5_Main'!$A:$A,0)))</f>
        <v/>
      </c>
      <c r="R25" s="665" t="str">
        <f>IF($G25="","",INDEX('5_Main'!EI:EI,MATCH($G25,'5_Main'!$A:$A,0))+INDEX('5_Main'!GH:GH,MATCH($G25,'5_Main'!$A:$A,0)))</f>
        <v/>
      </c>
      <c r="S25" s="665" t="str">
        <f>IF($G25="","",INDEX('5_Main'!EJ:EJ,MATCH($G25,'5_Main'!$A:$A,0))+INDEX('5_Main'!GI:GI,MATCH($G25,'5_Main'!$A:$A,0)))</f>
        <v/>
      </c>
      <c r="T25" s="665" t="str">
        <f>IF($G25="","",INDEX('5_Main'!EK:EK,MATCH($G25,'5_Main'!$A:$A,0))+INDEX('5_Main'!GJ:GJ,MATCH($G25,'5_Main'!$A:$A,0)))</f>
        <v/>
      </c>
      <c r="U25" s="665" t="str">
        <f>IF($G25="","",INDEX('5_Main'!EL:EL,MATCH($G25,'5_Main'!$A:$A,0))+INDEX('5_Main'!GK:GK,MATCH($G25,'5_Main'!$A:$A,0)))</f>
        <v/>
      </c>
      <c r="V25" s="665" t="str">
        <f>IF($G25="","",INDEX('5_Main'!EM:EM,MATCH($G25,'5_Main'!$A:$A,0))+INDEX('5_Main'!GL:GL,MATCH($G25,'5_Main'!$A:$A,0)))</f>
        <v/>
      </c>
      <c r="W25" s="665" t="str">
        <f>IF($G25="","",INDEX('5_Main'!EN:EN,MATCH($G25,'5_Main'!$A:$A,0))+INDEX('5_Main'!GM:GM,MATCH($G25,'5_Main'!$A:$A,0)))</f>
        <v/>
      </c>
    </row>
    <row r="26" spans="1:23" ht="14.1" customHeight="1">
      <c r="A26" s="487"/>
      <c r="B26" s="658"/>
      <c r="C26" s="661" t="str">
        <f>IF(G26="","",INDEX('Ref1'!E:E,MATCH(G26,'Ref1'!A:A,0)))</f>
        <v/>
      </c>
      <c r="D26" s="667"/>
      <c r="E26" s="667"/>
      <c r="F26" s="667"/>
      <c r="G26" s="663" t="str">
        <f>Inputs!K367</f>
        <v/>
      </c>
      <c r="H26" s="664" t="str">
        <f>IF($G26="","",INDEX('5_Main'!DY:DY,MATCH($G26,'5_Main'!$A:$A,0))+INDEX('5_Main'!FX:FX,MATCH($G26,'5_Main'!$A:$A,0)))</f>
        <v/>
      </c>
      <c r="I26" s="665" t="str">
        <f>IF($G26="","",INDEX('5_Main'!DZ:DZ,MATCH($G26,'5_Main'!$A:$A,0))+INDEX('5_Main'!FY:FY,MATCH($G26,'5_Main'!$A:$A,0)))</f>
        <v/>
      </c>
      <c r="J26" s="665" t="str">
        <f>IF($G26="","",INDEX('5_Main'!EA:EA,MATCH($G26,'5_Main'!$A:$A,0))+INDEX('5_Main'!FZ:FZ,MATCH($G26,'5_Main'!$A:$A,0)))</f>
        <v/>
      </c>
      <c r="K26" s="665" t="str">
        <f>IF($G26="","",INDEX('5_Main'!EB:EB,MATCH($G26,'5_Main'!$A:$A,0))+INDEX('5_Main'!GA:GA,MATCH($G26,'5_Main'!$A:$A,0)))</f>
        <v/>
      </c>
      <c r="L26" s="665" t="str">
        <f>IF($G26="","",INDEX('5_Main'!EC:EC,MATCH($G26,'5_Main'!$A:$A,0))+INDEX('5_Main'!GB:GB,MATCH($G26,'5_Main'!$A:$A,0)))</f>
        <v/>
      </c>
      <c r="M26" s="665" t="str">
        <f>IF($G26="","",INDEX('5_Main'!ED:ED,MATCH($G26,'5_Main'!$A:$A,0))+INDEX('5_Main'!GC:GC,MATCH($G26,'5_Main'!$A:$A,0)))</f>
        <v/>
      </c>
      <c r="N26" s="665" t="str">
        <f>IF($G26="","",INDEX('5_Main'!EE:EE,MATCH($G26,'5_Main'!$A:$A,0))+INDEX('5_Main'!GD:GD,MATCH($G26,'5_Main'!$A:$A,0)))</f>
        <v/>
      </c>
      <c r="O26" s="665" t="str">
        <f>IF($G26="","",INDEX('5_Main'!EF:EF,MATCH($G26,'5_Main'!$A:$A,0))+INDEX('5_Main'!GE:GE,MATCH($G26,'5_Main'!$A:$A,0)))</f>
        <v/>
      </c>
      <c r="P26" s="665" t="str">
        <f>IF($G26="","",INDEX('5_Main'!EG:EG,MATCH($G26,'5_Main'!$A:$A,0))+INDEX('5_Main'!GF:GF,MATCH($G26,'5_Main'!$A:$A,0)))</f>
        <v/>
      </c>
      <c r="Q26" s="665" t="str">
        <f>IF($G26="","",INDEX('5_Main'!EH:EH,MATCH($G26,'5_Main'!$A:$A,0))+INDEX('5_Main'!GG:GG,MATCH($G26,'5_Main'!$A:$A,0)))</f>
        <v/>
      </c>
      <c r="R26" s="665" t="str">
        <f>IF($G26="","",INDEX('5_Main'!EI:EI,MATCH($G26,'5_Main'!$A:$A,0))+INDEX('5_Main'!GH:GH,MATCH($G26,'5_Main'!$A:$A,0)))</f>
        <v/>
      </c>
      <c r="S26" s="665" t="str">
        <f>IF($G26="","",INDEX('5_Main'!EJ:EJ,MATCH($G26,'5_Main'!$A:$A,0))+INDEX('5_Main'!GI:GI,MATCH($G26,'5_Main'!$A:$A,0)))</f>
        <v/>
      </c>
      <c r="T26" s="665" t="str">
        <f>IF($G26="","",INDEX('5_Main'!EK:EK,MATCH($G26,'5_Main'!$A:$A,0))+INDEX('5_Main'!GJ:GJ,MATCH($G26,'5_Main'!$A:$A,0)))</f>
        <v/>
      </c>
      <c r="U26" s="665" t="str">
        <f>IF($G26="","",INDEX('5_Main'!EL:EL,MATCH($G26,'5_Main'!$A:$A,0))+INDEX('5_Main'!GK:GK,MATCH($G26,'5_Main'!$A:$A,0)))</f>
        <v/>
      </c>
      <c r="V26" s="665" t="str">
        <f>IF($G26="","",INDEX('5_Main'!EM:EM,MATCH($G26,'5_Main'!$A:$A,0))+INDEX('5_Main'!GL:GL,MATCH($G26,'5_Main'!$A:$A,0)))</f>
        <v/>
      </c>
      <c r="W26" s="665" t="str">
        <f>IF($G26="","",INDEX('5_Main'!EN:EN,MATCH($G26,'5_Main'!$A:$A,0))+INDEX('5_Main'!GM:GM,MATCH($G26,'5_Main'!$A:$A,0)))</f>
        <v/>
      </c>
    </row>
    <row r="27" spans="1:23" ht="14.1" customHeight="1">
      <c r="A27" s="487"/>
      <c r="B27" s="658"/>
      <c r="C27" s="666" t="str">
        <f>IF(G27="","",INDEX('Ref1'!E:E,MATCH(G27,'Ref1'!A:A,0)))</f>
        <v/>
      </c>
      <c r="D27" s="667"/>
      <c r="E27" s="667"/>
      <c r="F27" s="667"/>
      <c r="G27" s="663" t="str">
        <f>Inputs!K368</f>
        <v/>
      </c>
      <c r="H27" s="664" t="str">
        <f>IF($G27="","",INDEX('5_Main'!DY:DY,MATCH($G27,'5_Main'!$A:$A,0))+INDEX('5_Main'!FX:FX,MATCH($G27,'5_Main'!$A:$A,0)))</f>
        <v/>
      </c>
      <c r="I27" s="665" t="str">
        <f>IF($G27="","",INDEX('5_Main'!DZ:DZ,MATCH($G27,'5_Main'!$A:$A,0))+INDEX('5_Main'!FY:FY,MATCH($G27,'5_Main'!$A:$A,0)))</f>
        <v/>
      </c>
      <c r="J27" s="665" t="str">
        <f>IF($G27="","",INDEX('5_Main'!EA:EA,MATCH($G27,'5_Main'!$A:$A,0))+INDEX('5_Main'!FZ:FZ,MATCH($G27,'5_Main'!$A:$A,0)))</f>
        <v/>
      </c>
      <c r="K27" s="665" t="str">
        <f>IF($G27="","",INDEX('5_Main'!EB:EB,MATCH($G27,'5_Main'!$A:$A,0))+INDEX('5_Main'!GA:GA,MATCH($G27,'5_Main'!$A:$A,0)))</f>
        <v/>
      </c>
      <c r="L27" s="665" t="str">
        <f>IF($G27="","",INDEX('5_Main'!EC:EC,MATCH($G27,'5_Main'!$A:$A,0))+INDEX('5_Main'!GB:GB,MATCH($G27,'5_Main'!$A:$A,0)))</f>
        <v/>
      </c>
      <c r="M27" s="665" t="str">
        <f>IF($G27="","",INDEX('5_Main'!ED:ED,MATCH($G27,'5_Main'!$A:$A,0))+INDEX('5_Main'!GC:GC,MATCH($G27,'5_Main'!$A:$A,0)))</f>
        <v/>
      </c>
      <c r="N27" s="665" t="str">
        <f>IF($G27="","",INDEX('5_Main'!EE:EE,MATCH($G27,'5_Main'!$A:$A,0))+INDEX('5_Main'!GD:GD,MATCH($G27,'5_Main'!$A:$A,0)))</f>
        <v/>
      </c>
      <c r="O27" s="665" t="str">
        <f>IF($G27="","",INDEX('5_Main'!EF:EF,MATCH($G27,'5_Main'!$A:$A,0))+INDEX('5_Main'!GE:GE,MATCH($G27,'5_Main'!$A:$A,0)))</f>
        <v/>
      </c>
      <c r="P27" s="665" t="str">
        <f>IF($G27="","",INDEX('5_Main'!EG:EG,MATCH($G27,'5_Main'!$A:$A,0))+INDEX('5_Main'!GF:GF,MATCH($G27,'5_Main'!$A:$A,0)))</f>
        <v/>
      </c>
      <c r="Q27" s="665" t="str">
        <f>IF($G27="","",INDEX('5_Main'!EH:EH,MATCH($G27,'5_Main'!$A:$A,0))+INDEX('5_Main'!GG:GG,MATCH($G27,'5_Main'!$A:$A,0)))</f>
        <v/>
      </c>
      <c r="R27" s="665" t="str">
        <f>IF($G27="","",INDEX('5_Main'!EI:EI,MATCH($G27,'5_Main'!$A:$A,0))+INDEX('5_Main'!GH:GH,MATCH($G27,'5_Main'!$A:$A,0)))</f>
        <v/>
      </c>
      <c r="S27" s="665" t="str">
        <f>IF($G27="","",INDEX('5_Main'!EJ:EJ,MATCH($G27,'5_Main'!$A:$A,0))+INDEX('5_Main'!GI:GI,MATCH($G27,'5_Main'!$A:$A,0)))</f>
        <v/>
      </c>
      <c r="T27" s="665" t="str">
        <f>IF($G27="","",INDEX('5_Main'!EK:EK,MATCH($G27,'5_Main'!$A:$A,0))+INDEX('5_Main'!GJ:GJ,MATCH($G27,'5_Main'!$A:$A,0)))</f>
        <v/>
      </c>
      <c r="U27" s="665" t="str">
        <f>IF($G27="","",INDEX('5_Main'!EL:EL,MATCH($G27,'5_Main'!$A:$A,0))+INDEX('5_Main'!GK:GK,MATCH($G27,'5_Main'!$A:$A,0)))</f>
        <v/>
      </c>
      <c r="V27" s="665" t="str">
        <f>IF($G27="","",INDEX('5_Main'!EM:EM,MATCH($G27,'5_Main'!$A:$A,0))+INDEX('5_Main'!GL:GL,MATCH($G27,'5_Main'!$A:$A,0)))</f>
        <v/>
      </c>
      <c r="W27" s="665" t="str">
        <f>IF($G27="","",INDEX('5_Main'!EN:EN,MATCH($G27,'5_Main'!$A:$A,0))+INDEX('5_Main'!GM:GM,MATCH($G27,'5_Main'!$A:$A,0)))</f>
        <v/>
      </c>
    </row>
    <row r="28" spans="1:23" ht="14.1" customHeight="1">
      <c r="A28" s="487"/>
      <c r="B28" s="658"/>
      <c r="C28" s="661" t="str">
        <f>IF(G28="","",INDEX('Ref1'!E:E,MATCH(G28,'Ref1'!A:A,0)))</f>
        <v/>
      </c>
      <c r="D28" s="667"/>
      <c r="E28" s="667"/>
      <c r="F28" s="667"/>
      <c r="G28" s="663" t="str">
        <f>Inputs!K369</f>
        <v/>
      </c>
      <c r="H28" s="664" t="str">
        <f>IF($G28="","",INDEX('5_Main'!DY:DY,MATCH($G28,'5_Main'!$A:$A,0))+INDEX('5_Main'!FX:FX,MATCH($G28,'5_Main'!$A:$A,0)))</f>
        <v/>
      </c>
      <c r="I28" s="665" t="str">
        <f>IF($G28="","",INDEX('5_Main'!DZ:DZ,MATCH($G28,'5_Main'!$A:$A,0))+INDEX('5_Main'!FY:FY,MATCH($G28,'5_Main'!$A:$A,0)))</f>
        <v/>
      </c>
      <c r="J28" s="665" t="str">
        <f>IF($G28="","",INDEX('5_Main'!EA:EA,MATCH($G28,'5_Main'!$A:$A,0))+INDEX('5_Main'!FZ:FZ,MATCH($G28,'5_Main'!$A:$A,0)))</f>
        <v/>
      </c>
      <c r="K28" s="665" t="str">
        <f>IF($G28="","",INDEX('5_Main'!EB:EB,MATCH($G28,'5_Main'!$A:$A,0))+INDEX('5_Main'!GA:GA,MATCH($G28,'5_Main'!$A:$A,0)))</f>
        <v/>
      </c>
      <c r="L28" s="665" t="str">
        <f>IF($G28="","",INDEX('5_Main'!EC:EC,MATCH($G28,'5_Main'!$A:$A,0))+INDEX('5_Main'!GB:GB,MATCH($G28,'5_Main'!$A:$A,0)))</f>
        <v/>
      </c>
      <c r="M28" s="665" t="str">
        <f>IF($G28="","",INDEX('5_Main'!ED:ED,MATCH($G28,'5_Main'!$A:$A,0))+INDEX('5_Main'!GC:GC,MATCH($G28,'5_Main'!$A:$A,0)))</f>
        <v/>
      </c>
      <c r="N28" s="665" t="str">
        <f>IF($G28="","",INDEX('5_Main'!EE:EE,MATCH($G28,'5_Main'!$A:$A,0))+INDEX('5_Main'!GD:GD,MATCH($G28,'5_Main'!$A:$A,0)))</f>
        <v/>
      </c>
      <c r="O28" s="665" t="str">
        <f>IF($G28="","",INDEX('5_Main'!EF:EF,MATCH($G28,'5_Main'!$A:$A,0))+INDEX('5_Main'!GE:GE,MATCH($G28,'5_Main'!$A:$A,0)))</f>
        <v/>
      </c>
      <c r="P28" s="665" t="str">
        <f>IF($G28="","",INDEX('5_Main'!EG:EG,MATCH($G28,'5_Main'!$A:$A,0))+INDEX('5_Main'!GF:GF,MATCH($G28,'5_Main'!$A:$A,0)))</f>
        <v/>
      </c>
      <c r="Q28" s="665" t="str">
        <f>IF($G28="","",INDEX('5_Main'!EH:EH,MATCH($G28,'5_Main'!$A:$A,0))+INDEX('5_Main'!GG:GG,MATCH($G28,'5_Main'!$A:$A,0)))</f>
        <v/>
      </c>
      <c r="R28" s="665" t="str">
        <f>IF($G28="","",INDEX('5_Main'!EI:EI,MATCH($G28,'5_Main'!$A:$A,0))+INDEX('5_Main'!GH:GH,MATCH($G28,'5_Main'!$A:$A,0)))</f>
        <v/>
      </c>
      <c r="S28" s="665" t="str">
        <f>IF($G28="","",INDEX('5_Main'!EJ:EJ,MATCH($G28,'5_Main'!$A:$A,0))+INDEX('5_Main'!GI:GI,MATCH($G28,'5_Main'!$A:$A,0)))</f>
        <v/>
      </c>
      <c r="T28" s="665" t="str">
        <f>IF($G28="","",INDEX('5_Main'!EK:EK,MATCH($G28,'5_Main'!$A:$A,0))+INDEX('5_Main'!GJ:GJ,MATCH($G28,'5_Main'!$A:$A,0)))</f>
        <v/>
      </c>
      <c r="U28" s="665" t="str">
        <f>IF($G28="","",INDEX('5_Main'!EL:EL,MATCH($G28,'5_Main'!$A:$A,0))+INDEX('5_Main'!GK:GK,MATCH($G28,'5_Main'!$A:$A,0)))</f>
        <v/>
      </c>
      <c r="V28" s="665" t="str">
        <f>IF($G28="","",INDEX('5_Main'!EM:EM,MATCH($G28,'5_Main'!$A:$A,0))+INDEX('5_Main'!GL:GL,MATCH($G28,'5_Main'!$A:$A,0)))</f>
        <v/>
      </c>
      <c r="W28" s="665" t="str">
        <f>IF($G28="","",INDEX('5_Main'!EN:EN,MATCH($G28,'5_Main'!$A:$A,0))+INDEX('5_Main'!GM:GM,MATCH($G28,'5_Main'!$A:$A,0)))</f>
        <v/>
      </c>
    </row>
    <row r="29" spans="1:23" ht="14.1" customHeight="1">
      <c r="A29" s="487"/>
      <c r="B29" s="658"/>
      <c r="C29" s="666" t="str">
        <f>IF(G29="","",INDEX('Ref1'!E:E,MATCH(G29,'Ref1'!A:A,0)))</f>
        <v/>
      </c>
      <c r="D29" s="667"/>
      <c r="E29" s="667"/>
      <c r="F29" s="667"/>
      <c r="G29" s="663" t="str">
        <f>Inputs!K370</f>
        <v/>
      </c>
      <c r="H29" s="664" t="str">
        <f>IF($G29="","",INDEX('5_Main'!DY:DY,MATCH($G29,'5_Main'!$A:$A,0))+INDEX('5_Main'!FX:FX,MATCH($G29,'5_Main'!$A:$A,0)))</f>
        <v/>
      </c>
      <c r="I29" s="665" t="str">
        <f>IF($G29="","",INDEX('5_Main'!DZ:DZ,MATCH($G29,'5_Main'!$A:$A,0))+INDEX('5_Main'!FY:FY,MATCH($G29,'5_Main'!$A:$A,0)))</f>
        <v/>
      </c>
      <c r="J29" s="665" t="str">
        <f>IF($G29="","",INDEX('5_Main'!EA:EA,MATCH($G29,'5_Main'!$A:$A,0))+INDEX('5_Main'!FZ:FZ,MATCH($G29,'5_Main'!$A:$A,0)))</f>
        <v/>
      </c>
      <c r="K29" s="665" t="str">
        <f>IF($G29="","",INDEX('5_Main'!EB:EB,MATCH($G29,'5_Main'!$A:$A,0))+INDEX('5_Main'!GA:GA,MATCH($G29,'5_Main'!$A:$A,0)))</f>
        <v/>
      </c>
      <c r="L29" s="665" t="str">
        <f>IF($G29="","",INDEX('5_Main'!EC:EC,MATCH($G29,'5_Main'!$A:$A,0))+INDEX('5_Main'!GB:GB,MATCH($G29,'5_Main'!$A:$A,0)))</f>
        <v/>
      </c>
      <c r="M29" s="665" t="str">
        <f>IF($G29="","",INDEX('5_Main'!ED:ED,MATCH($G29,'5_Main'!$A:$A,0))+INDEX('5_Main'!GC:GC,MATCH($G29,'5_Main'!$A:$A,0)))</f>
        <v/>
      </c>
      <c r="N29" s="665" t="str">
        <f>IF($G29="","",INDEX('5_Main'!EE:EE,MATCH($G29,'5_Main'!$A:$A,0))+INDEX('5_Main'!GD:GD,MATCH($G29,'5_Main'!$A:$A,0)))</f>
        <v/>
      </c>
      <c r="O29" s="665" t="str">
        <f>IF($G29="","",INDEX('5_Main'!EF:EF,MATCH($G29,'5_Main'!$A:$A,0))+INDEX('5_Main'!GE:GE,MATCH($G29,'5_Main'!$A:$A,0)))</f>
        <v/>
      </c>
      <c r="P29" s="665" t="str">
        <f>IF($G29="","",INDEX('5_Main'!EG:EG,MATCH($G29,'5_Main'!$A:$A,0))+INDEX('5_Main'!GF:GF,MATCH($G29,'5_Main'!$A:$A,0)))</f>
        <v/>
      </c>
      <c r="Q29" s="665" t="str">
        <f>IF($G29="","",INDEX('5_Main'!EH:EH,MATCH($G29,'5_Main'!$A:$A,0))+INDEX('5_Main'!GG:GG,MATCH($G29,'5_Main'!$A:$A,0)))</f>
        <v/>
      </c>
      <c r="R29" s="665" t="str">
        <f>IF($G29="","",INDEX('5_Main'!EI:EI,MATCH($G29,'5_Main'!$A:$A,0))+INDEX('5_Main'!GH:GH,MATCH($G29,'5_Main'!$A:$A,0)))</f>
        <v/>
      </c>
      <c r="S29" s="665" t="str">
        <f>IF($G29="","",INDEX('5_Main'!EJ:EJ,MATCH($G29,'5_Main'!$A:$A,0))+INDEX('5_Main'!GI:GI,MATCH($G29,'5_Main'!$A:$A,0)))</f>
        <v/>
      </c>
      <c r="T29" s="665" t="str">
        <f>IF($G29="","",INDEX('5_Main'!EK:EK,MATCH($G29,'5_Main'!$A:$A,0))+INDEX('5_Main'!GJ:GJ,MATCH($G29,'5_Main'!$A:$A,0)))</f>
        <v/>
      </c>
      <c r="U29" s="665" t="str">
        <f>IF($G29="","",INDEX('5_Main'!EL:EL,MATCH($G29,'5_Main'!$A:$A,0))+INDEX('5_Main'!GK:GK,MATCH($G29,'5_Main'!$A:$A,0)))</f>
        <v/>
      </c>
      <c r="V29" s="665" t="str">
        <f>IF($G29="","",INDEX('5_Main'!EM:EM,MATCH($G29,'5_Main'!$A:$A,0))+INDEX('5_Main'!GL:GL,MATCH($G29,'5_Main'!$A:$A,0)))</f>
        <v/>
      </c>
      <c r="W29" s="665" t="str">
        <f>IF($G29="","",INDEX('5_Main'!EN:EN,MATCH($G29,'5_Main'!$A:$A,0))+INDEX('5_Main'!GM:GM,MATCH($G29,'5_Main'!$A:$A,0)))</f>
        <v/>
      </c>
    </row>
    <row r="30" spans="1:23" ht="14.1" customHeight="1">
      <c r="A30" s="487"/>
      <c r="B30" s="658"/>
      <c r="C30" s="661" t="str">
        <f>IF(G30="","",INDEX('Ref1'!E:E,MATCH(G30,'Ref1'!A:A,0)))</f>
        <v/>
      </c>
      <c r="D30" s="667"/>
      <c r="E30" s="667"/>
      <c r="F30" s="667"/>
      <c r="G30" s="663" t="str">
        <f>Inputs!K371</f>
        <v/>
      </c>
      <c r="H30" s="664" t="str">
        <f>IF($G30="","",INDEX('5_Main'!DY:DY,MATCH($G30,'5_Main'!$A:$A,0))+INDEX('5_Main'!FX:FX,MATCH($G30,'5_Main'!$A:$A,0)))</f>
        <v/>
      </c>
      <c r="I30" s="665" t="str">
        <f>IF($G30="","",INDEX('5_Main'!DZ:DZ,MATCH($G30,'5_Main'!$A:$A,0))+INDEX('5_Main'!FY:FY,MATCH($G30,'5_Main'!$A:$A,0)))</f>
        <v/>
      </c>
      <c r="J30" s="665" t="str">
        <f>IF($G30="","",INDEX('5_Main'!EA:EA,MATCH($G30,'5_Main'!$A:$A,0))+INDEX('5_Main'!FZ:FZ,MATCH($G30,'5_Main'!$A:$A,0)))</f>
        <v/>
      </c>
      <c r="K30" s="665" t="str">
        <f>IF($G30="","",INDEX('5_Main'!EB:EB,MATCH($G30,'5_Main'!$A:$A,0))+INDEX('5_Main'!GA:GA,MATCH($G30,'5_Main'!$A:$A,0)))</f>
        <v/>
      </c>
      <c r="L30" s="665" t="str">
        <f>IF($G30="","",INDEX('5_Main'!EC:EC,MATCH($G30,'5_Main'!$A:$A,0))+INDEX('5_Main'!GB:GB,MATCH($G30,'5_Main'!$A:$A,0)))</f>
        <v/>
      </c>
      <c r="M30" s="665" t="str">
        <f>IF($G30="","",INDEX('5_Main'!ED:ED,MATCH($G30,'5_Main'!$A:$A,0))+INDEX('5_Main'!GC:GC,MATCH($G30,'5_Main'!$A:$A,0)))</f>
        <v/>
      </c>
      <c r="N30" s="665" t="str">
        <f>IF($G30="","",INDEX('5_Main'!EE:EE,MATCH($G30,'5_Main'!$A:$A,0))+INDEX('5_Main'!GD:GD,MATCH($G30,'5_Main'!$A:$A,0)))</f>
        <v/>
      </c>
      <c r="O30" s="665" t="str">
        <f>IF($G30="","",INDEX('5_Main'!EF:EF,MATCH($G30,'5_Main'!$A:$A,0))+INDEX('5_Main'!GE:GE,MATCH($G30,'5_Main'!$A:$A,0)))</f>
        <v/>
      </c>
      <c r="P30" s="665" t="str">
        <f>IF($G30="","",INDEX('5_Main'!EG:EG,MATCH($G30,'5_Main'!$A:$A,0))+INDEX('5_Main'!GF:GF,MATCH($G30,'5_Main'!$A:$A,0)))</f>
        <v/>
      </c>
      <c r="Q30" s="665" t="str">
        <f>IF($G30="","",INDEX('5_Main'!EH:EH,MATCH($G30,'5_Main'!$A:$A,0))+INDEX('5_Main'!GG:GG,MATCH($G30,'5_Main'!$A:$A,0)))</f>
        <v/>
      </c>
      <c r="R30" s="665" t="str">
        <f>IF($G30="","",INDEX('5_Main'!EI:EI,MATCH($G30,'5_Main'!$A:$A,0))+INDEX('5_Main'!GH:GH,MATCH($G30,'5_Main'!$A:$A,0)))</f>
        <v/>
      </c>
      <c r="S30" s="665" t="str">
        <f>IF($G30="","",INDEX('5_Main'!EJ:EJ,MATCH($G30,'5_Main'!$A:$A,0))+INDEX('5_Main'!GI:GI,MATCH($G30,'5_Main'!$A:$A,0)))</f>
        <v/>
      </c>
      <c r="T30" s="665" t="str">
        <f>IF($G30="","",INDEX('5_Main'!EK:EK,MATCH($G30,'5_Main'!$A:$A,0))+INDEX('5_Main'!GJ:GJ,MATCH($G30,'5_Main'!$A:$A,0)))</f>
        <v/>
      </c>
      <c r="U30" s="665" t="str">
        <f>IF($G30="","",INDEX('5_Main'!EL:EL,MATCH($G30,'5_Main'!$A:$A,0))+INDEX('5_Main'!GK:GK,MATCH($G30,'5_Main'!$A:$A,0)))</f>
        <v/>
      </c>
      <c r="V30" s="665" t="str">
        <f>IF($G30="","",INDEX('5_Main'!EM:EM,MATCH($G30,'5_Main'!$A:$A,0))+INDEX('5_Main'!GL:GL,MATCH($G30,'5_Main'!$A:$A,0)))</f>
        <v/>
      </c>
      <c r="W30" s="665" t="str">
        <f>IF($G30="","",INDEX('5_Main'!EN:EN,MATCH($G30,'5_Main'!$A:$A,0))+INDEX('5_Main'!GM:GM,MATCH($G30,'5_Main'!$A:$A,0)))</f>
        <v/>
      </c>
    </row>
    <row r="31" spans="1:23" ht="14.1" customHeight="1">
      <c r="A31" s="487"/>
      <c r="B31" s="658"/>
      <c r="C31" s="666" t="str">
        <f>IF(G31="","",INDEX('Ref1'!E:E,MATCH(G31,'Ref1'!A:A,0)))</f>
        <v/>
      </c>
      <c r="D31" s="667"/>
      <c r="E31" s="667"/>
      <c r="F31" s="667"/>
      <c r="G31" s="663" t="str">
        <f>Inputs!K372</f>
        <v/>
      </c>
      <c r="H31" s="664" t="str">
        <f>IF($G31="","",INDEX('5_Main'!DY:DY,MATCH($G31,'5_Main'!$A:$A,0))+INDEX('5_Main'!FX:FX,MATCH($G31,'5_Main'!$A:$A,0)))</f>
        <v/>
      </c>
      <c r="I31" s="665" t="str">
        <f>IF($G31="","",INDEX('5_Main'!DZ:DZ,MATCH($G31,'5_Main'!$A:$A,0))+INDEX('5_Main'!FY:FY,MATCH($G31,'5_Main'!$A:$A,0)))</f>
        <v/>
      </c>
      <c r="J31" s="665" t="str">
        <f>IF($G31="","",INDEX('5_Main'!EA:EA,MATCH($G31,'5_Main'!$A:$A,0))+INDEX('5_Main'!FZ:FZ,MATCH($G31,'5_Main'!$A:$A,0)))</f>
        <v/>
      </c>
      <c r="K31" s="665" t="str">
        <f>IF($G31="","",INDEX('5_Main'!EB:EB,MATCH($G31,'5_Main'!$A:$A,0))+INDEX('5_Main'!GA:GA,MATCH($G31,'5_Main'!$A:$A,0)))</f>
        <v/>
      </c>
      <c r="L31" s="665" t="str">
        <f>IF($G31="","",INDEX('5_Main'!EC:EC,MATCH($G31,'5_Main'!$A:$A,0))+INDEX('5_Main'!GB:GB,MATCH($G31,'5_Main'!$A:$A,0)))</f>
        <v/>
      </c>
      <c r="M31" s="665" t="str">
        <f>IF($G31="","",INDEX('5_Main'!ED:ED,MATCH($G31,'5_Main'!$A:$A,0))+INDEX('5_Main'!GC:GC,MATCH($G31,'5_Main'!$A:$A,0)))</f>
        <v/>
      </c>
      <c r="N31" s="665" t="str">
        <f>IF($G31="","",INDEX('5_Main'!EE:EE,MATCH($G31,'5_Main'!$A:$A,0))+INDEX('5_Main'!GD:GD,MATCH($G31,'5_Main'!$A:$A,0)))</f>
        <v/>
      </c>
      <c r="O31" s="665" t="str">
        <f>IF($G31="","",INDEX('5_Main'!EF:EF,MATCH($G31,'5_Main'!$A:$A,0))+INDEX('5_Main'!GE:GE,MATCH($G31,'5_Main'!$A:$A,0)))</f>
        <v/>
      </c>
      <c r="P31" s="665" t="str">
        <f>IF($G31="","",INDEX('5_Main'!EG:EG,MATCH($G31,'5_Main'!$A:$A,0))+INDEX('5_Main'!GF:GF,MATCH($G31,'5_Main'!$A:$A,0)))</f>
        <v/>
      </c>
      <c r="Q31" s="665" t="str">
        <f>IF($G31="","",INDEX('5_Main'!EH:EH,MATCH($G31,'5_Main'!$A:$A,0))+INDEX('5_Main'!GG:GG,MATCH($G31,'5_Main'!$A:$A,0)))</f>
        <v/>
      </c>
      <c r="R31" s="665" t="str">
        <f>IF($G31="","",INDEX('5_Main'!EI:EI,MATCH($G31,'5_Main'!$A:$A,0))+INDEX('5_Main'!GH:GH,MATCH($G31,'5_Main'!$A:$A,0)))</f>
        <v/>
      </c>
      <c r="S31" s="665" t="str">
        <f>IF($G31="","",INDEX('5_Main'!EJ:EJ,MATCH($G31,'5_Main'!$A:$A,0))+INDEX('5_Main'!GI:GI,MATCH($G31,'5_Main'!$A:$A,0)))</f>
        <v/>
      </c>
      <c r="T31" s="665" t="str">
        <f>IF($G31="","",INDEX('5_Main'!EK:EK,MATCH($G31,'5_Main'!$A:$A,0))+INDEX('5_Main'!GJ:GJ,MATCH($G31,'5_Main'!$A:$A,0)))</f>
        <v/>
      </c>
      <c r="U31" s="665" t="str">
        <f>IF($G31="","",INDEX('5_Main'!EL:EL,MATCH($G31,'5_Main'!$A:$A,0))+INDEX('5_Main'!GK:GK,MATCH($G31,'5_Main'!$A:$A,0)))</f>
        <v/>
      </c>
      <c r="V31" s="665" t="str">
        <f>IF($G31="","",INDEX('5_Main'!EM:EM,MATCH($G31,'5_Main'!$A:$A,0))+INDEX('5_Main'!GL:GL,MATCH($G31,'5_Main'!$A:$A,0)))</f>
        <v/>
      </c>
      <c r="W31" s="665" t="str">
        <f>IF($G31="","",INDEX('5_Main'!EN:EN,MATCH($G31,'5_Main'!$A:$A,0))+INDEX('5_Main'!GM:GM,MATCH($G31,'5_Main'!$A:$A,0)))</f>
        <v/>
      </c>
    </row>
    <row r="32" spans="1:23" ht="14.1" customHeight="1">
      <c r="A32" s="487"/>
      <c r="B32" s="658"/>
      <c r="C32" s="661" t="str">
        <f>IF(G32="","",INDEX('Ref1'!E:E,MATCH(G32,'Ref1'!A:A,0)))</f>
        <v/>
      </c>
      <c r="D32" s="667"/>
      <c r="E32" s="667"/>
      <c r="F32" s="667"/>
      <c r="G32" s="663" t="str">
        <f>Inputs!K373</f>
        <v/>
      </c>
      <c r="H32" s="664" t="str">
        <f>IF($G32="","",INDEX('5_Main'!DY:DY,MATCH($G32,'5_Main'!$A:$A,0))+INDEX('5_Main'!FX:FX,MATCH($G32,'5_Main'!$A:$A,0)))</f>
        <v/>
      </c>
      <c r="I32" s="665" t="str">
        <f>IF($G32="","",INDEX('5_Main'!DZ:DZ,MATCH($G32,'5_Main'!$A:$A,0))+INDEX('5_Main'!FY:FY,MATCH($G32,'5_Main'!$A:$A,0)))</f>
        <v/>
      </c>
      <c r="J32" s="665" t="str">
        <f>IF($G32="","",INDEX('5_Main'!EA:EA,MATCH($G32,'5_Main'!$A:$A,0))+INDEX('5_Main'!FZ:FZ,MATCH($G32,'5_Main'!$A:$A,0)))</f>
        <v/>
      </c>
      <c r="K32" s="665" t="str">
        <f>IF($G32="","",INDEX('5_Main'!EB:EB,MATCH($G32,'5_Main'!$A:$A,0))+INDEX('5_Main'!GA:GA,MATCH($G32,'5_Main'!$A:$A,0)))</f>
        <v/>
      </c>
      <c r="L32" s="665" t="str">
        <f>IF($G32="","",INDEX('5_Main'!EC:EC,MATCH($G32,'5_Main'!$A:$A,0))+INDEX('5_Main'!GB:GB,MATCH($G32,'5_Main'!$A:$A,0)))</f>
        <v/>
      </c>
      <c r="M32" s="665" t="str">
        <f>IF($G32="","",INDEX('5_Main'!ED:ED,MATCH($G32,'5_Main'!$A:$A,0))+INDEX('5_Main'!GC:GC,MATCH($G32,'5_Main'!$A:$A,0)))</f>
        <v/>
      </c>
      <c r="N32" s="665" t="str">
        <f>IF($G32="","",INDEX('5_Main'!EE:EE,MATCH($G32,'5_Main'!$A:$A,0))+INDEX('5_Main'!GD:GD,MATCH($G32,'5_Main'!$A:$A,0)))</f>
        <v/>
      </c>
      <c r="O32" s="665" t="str">
        <f>IF($G32="","",INDEX('5_Main'!EF:EF,MATCH($G32,'5_Main'!$A:$A,0))+INDEX('5_Main'!GE:GE,MATCH($G32,'5_Main'!$A:$A,0)))</f>
        <v/>
      </c>
      <c r="P32" s="665" t="str">
        <f>IF($G32="","",INDEX('5_Main'!EG:EG,MATCH($G32,'5_Main'!$A:$A,0))+INDEX('5_Main'!GF:GF,MATCH($G32,'5_Main'!$A:$A,0)))</f>
        <v/>
      </c>
      <c r="Q32" s="665" t="str">
        <f>IF($G32="","",INDEX('5_Main'!EH:EH,MATCH($G32,'5_Main'!$A:$A,0))+INDEX('5_Main'!GG:GG,MATCH($G32,'5_Main'!$A:$A,0)))</f>
        <v/>
      </c>
      <c r="R32" s="665" t="str">
        <f>IF($G32="","",INDEX('5_Main'!EI:EI,MATCH($G32,'5_Main'!$A:$A,0))+INDEX('5_Main'!GH:GH,MATCH($G32,'5_Main'!$A:$A,0)))</f>
        <v/>
      </c>
      <c r="S32" s="665" t="str">
        <f>IF($G32="","",INDEX('5_Main'!EJ:EJ,MATCH($G32,'5_Main'!$A:$A,0))+INDEX('5_Main'!GI:GI,MATCH($G32,'5_Main'!$A:$A,0)))</f>
        <v/>
      </c>
      <c r="T32" s="665" t="str">
        <f>IF($G32="","",INDEX('5_Main'!EK:EK,MATCH($G32,'5_Main'!$A:$A,0))+INDEX('5_Main'!GJ:GJ,MATCH($G32,'5_Main'!$A:$A,0)))</f>
        <v/>
      </c>
      <c r="U32" s="665" t="str">
        <f>IF($G32="","",INDEX('5_Main'!EL:EL,MATCH($G32,'5_Main'!$A:$A,0))+INDEX('5_Main'!GK:GK,MATCH($G32,'5_Main'!$A:$A,0)))</f>
        <v/>
      </c>
      <c r="V32" s="665" t="str">
        <f>IF($G32="","",INDEX('5_Main'!EM:EM,MATCH($G32,'5_Main'!$A:$A,0))+INDEX('5_Main'!GL:GL,MATCH($G32,'5_Main'!$A:$A,0)))</f>
        <v/>
      </c>
      <c r="W32" s="665" t="str">
        <f>IF($G32="","",INDEX('5_Main'!EN:EN,MATCH($G32,'5_Main'!$A:$A,0))+INDEX('5_Main'!GM:GM,MATCH($G32,'5_Main'!$A:$A,0)))</f>
        <v/>
      </c>
    </row>
    <row r="33" spans="1:23" ht="14.1" customHeight="1">
      <c r="A33" s="487"/>
      <c r="B33" s="658"/>
      <c r="C33" s="666" t="str">
        <f>IF(G33="","",INDEX('Ref1'!E:E,MATCH(G33,'Ref1'!A:A,0)))</f>
        <v/>
      </c>
      <c r="D33" s="667"/>
      <c r="E33" s="667"/>
      <c r="F33" s="667"/>
      <c r="G33" s="663" t="str">
        <f>Inputs!K374</f>
        <v/>
      </c>
      <c r="H33" s="664" t="str">
        <f>IF($G33="","",INDEX('5_Main'!DY:DY,MATCH($G33,'5_Main'!$A:$A,0))+INDEX('5_Main'!FX:FX,MATCH($G33,'5_Main'!$A:$A,0)))</f>
        <v/>
      </c>
      <c r="I33" s="665" t="str">
        <f>IF($G33="","",INDEX('5_Main'!DZ:DZ,MATCH($G33,'5_Main'!$A:$A,0))+INDEX('5_Main'!FY:FY,MATCH($G33,'5_Main'!$A:$A,0)))</f>
        <v/>
      </c>
      <c r="J33" s="665" t="str">
        <f>IF($G33="","",INDEX('5_Main'!EA:EA,MATCH($G33,'5_Main'!$A:$A,0))+INDEX('5_Main'!FZ:FZ,MATCH($G33,'5_Main'!$A:$A,0)))</f>
        <v/>
      </c>
      <c r="K33" s="665" t="str">
        <f>IF($G33="","",INDEX('5_Main'!EB:EB,MATCH($G33,'5_Main'!$A:$A,0))+INDEX('5_Main'!GA:GA,MATCH($G33,'5_Main'!$A:$A,0)))</f>
        <v/>
      </c>
      <c r="L33" s="665" t="str">
        <f>IF($G33="","",INDEX('5_Main'!EC:EC,MATCH($G33,'5_Main'!$A:$A,0))+INDEX('5_Main'!GB:GB,MATCH($G33,'5_Main'!$A:$A,0)))</f>
        <v/>
      </c>
      <c r="M33" s="665" t="str">
        <f>IF($G33="","",INDEX('5_Main'!ED:ED,MATCH($G33,'5_Main'!$A:$A,0))+INDEX('5_Main'!GC:GC,MATCH($G33,'5_Main'!$A:$A,0)))</f>
        <v/>
      </c>
      <c r="N33" s="665" t="str">
        <f>IF($G33="","",INDEX('5_Main'!EE:EE,MATCH($G33,'5_Main'!$A:$A,0))+INDEX('5_Main'!GD:GD,MATCH($G33,'5_Main'!$A:$A,0)))</f>
        <v/>
      </c>
      <c r="O33" s="665" t="str">
        <f>IF($G33="","",INDEX('5_Main'!EF:EF,MATCH($G33,'5_Main'!$A:$A,0))+INDEX('5_Main'!GE:GE,MATCH($G33,'5_Main'!$A:$A,0)))</f>
        <v/>
      </c>
      <c r="P33" s="665" t="str">
        <f>IF($G33="","",INDEX('5_Main'!EG:EG,MATCH($G33,'5_Main'!$A:$A,0))+INDEX('5_Main'!GF:GF,MATCH($G33,'5_Main'!$A:$A,0)))</f>
        <v/>
      </c>
      <c r="Q33" s="665" t="str">
        <f>IF($G33="","",INDEX('5_Main'!EH:EH,MATCH($G33,'5_Main'!$A:$A,0))+INDEX('5_Main'!GG:GG,MATCH($G33,'5_Main'!$A:$A,0)))</f>
        <v/>
      </c>
      <c r="R33" s="665" t="str">
        <f>IF($G33="","",INDEX('5_Main'!EI:EI,MATCH($G33,'5_Main'!$A:$A,0))+INDEX('5_Main'!GH:GH,MATCH($G33,'5_Main'!$A:$A,0)))</f>
        <v/>
      </c>
      <c r="S33" s="665" t="str">
        <f>IF($G33="","",INDEX('5_Main'!EJ:EJ,MATCH($G33,'5_Main'!$A:$A,0))+INDEX('5_Main'!GI:GI,MATCH($G33,'5_Main'!$A:$A,0)))</f>
        <v/>
      </c>
      <c r="T33" s="665" t="str">
        <f>IF($G33="","",INDEX('5_Main'!EK:EK,MATCH($G33,'5_Main'!$A:$A,0))+INDEX('5_Main'!GJ:GJ,MATCH($G33,'5_Main'!$A:$A,0)))</f>
        <v/>
      </c>
      <c r="U33" s="665" t="str">
        <f>IF($G33="","",INDEX('5_Main'!EL:EL,MATCH($G33,'5_Main'!$A:$A,0))+INDEX('5_Main'!GK:GK,MATCH($G33,'5_Main'!$A:$A,0)))</f>
        <v/>
      </c>
      <c r="V33" s="665" t="str">
        <f>IF($G33="","",INDEX('5_Main'!EM:EM,MATCH($G33,'5_Main'!$A:$A,0))+INDEX('5_Main'!GL:GL,MATCH($G33,'5_Main'!$A:$A,0)))</f>
        <v/>
      </c>
      <c r="W33" s="665" t="str">
        <f>IF($G33="","",INDEX('5_Main'!EN:EN,MATCH($G33,'5_Main'!$A:$A,0))+INDEX('5_Main'!GM:GM,MATCH($G33,'5_Main'!$A:$A,0)))</f>
        <v/>
      </c>
    </row>
    <row r="34" spans="1:23" ht="14.1" customHeight="1">
      <c r="A34" s="487"/>
      <c r="B34" s="658"/>
      <c r="C34" s="661" t="str">
        <f>IF(G34="","",INDEX('Ref1'!E:E,MATCH(G34,'Ref1'!A:A,0)))</f>
        <v/>
      </c>
      <c r="D34" s="667"/>
      <c r="E34" s="667"/>
      <c r="F34" s="667"/>
      <c r="G34" s="663" t="str">
        <f>Inputs!K375</f>
        <v/>
      </c>
      <c r="H34" s="664" t="str">
        <f>IF($G34="","",INDEX('5_Main'!DY:DY,MATCH($G34,'5_Main'!$A:$A,0))+INDEX('5_Main'!FX:FX,MATCH($G34,'5_Main'!$A:$A,0)))</f>
        <v/>
      </c>
      <c r="I34" s="665" t="str">
        <f>IF($G34="","",INDEX('5_Main'!DZ:DZ,MATCH($G34,'5_Main'!$A:$A,0))+INDEX('5_Main'!FY:FY,MATCH($G34,'5_Main'!$A:$A,0)))</f>
        <v/>
      </c>
      <c r="J34" s="665" t="str">
        <f>IF($G34="","",INDEX('5_Main'!EA:EA,MATCH($G34,'5_Main'!$A:$A,0))+INDEX('5_Main'!FZ:FZ,MATCH($G34,'5_Main'!$A:$A,0)))</f>
        <v/>
      </c>
      <c r="K34" s="665" t="str">
        <f>IF($G34="","",INDEX('5_Main'!EB:EB,MATCH($G34,'5_Main'!$A:$A,0))+INDEX('5_Main'!GA:GA,MATCH($G34,'5_Main'!$A:$A,0)))</f>
        <v/>
      </c>
      <c r="L34" s="665" t="str">
        <f>IF($G34="","",INDEX('5_Main'!EC:EC,MATCH($G34,'5_Main'!$A:$A,0))+INDEX('5_Main'!GB:GB,MATCH($G34,'5_Main'!$A:$A,0)))</f>
        <v/>
      </c>
      <c r="M34" s="665" t="str">
        <f>IF($G34="","",INDEX('5_Main'!ED:ED,MATCH($G34,'5_Main'!$A:$A,0))+INDEX('5_Main'!GC:GC,MATCH($G34,'5_Main'!$A:$A,0)))</f>
        <v/>
      </c>
      <c r="N34" s="665" t="str">
        <f>IF($G34="","",INDEX('5_Main'!EE:EE,MATCH($G34,'5_Main'!$A:$A,0))+INDEX('5_Main'!GD:GD,MATCH($G34,'5_Main'!$A:$A,0)))</f>
        <v/>
      </c>
      <c r="O34" s="665" t="str">
        <f>IF($G34="","",INDEX('5_Main'!EF:EF,MATCH($G34,'5_Main'!$A:$A,0))+INDEX('5_Main'!GE:GE,MATCH($G34,'5_Main'!$A:$A,0)))</f>
        <v/>
      </c>
      <c r="P34" s="665" t="str">
        <f>IF($G34="","",INDEX('5_Main'!EG:EG,MATCH($G34,'5_Main'!$A:$A,0))+INDEX('5_Main'!GF:GF,MATCH($G34,'5_Main'!$A:$A,0)))</f>
        <v/>
      </c>
      <c r="Q34" s="665" t="str">
        <f>IF($G34="","",INDEX('5_Main'!EH:EH,MATCH($G34,'5_Main'!$A:$A,0))+INDEX('5_Main'!GG:GG,MATCH($G34,'5_Main'!$A:$A,0)))</f>
        <v/>
      </c>
      <c r="R34" s="665" t="str">
        <f>IF($G34="","",INDEX('5_Main'!EI:EI,MATCH($G34,'5_Main'!$A:$A,0))+INDEX('5_Main'!GH:GH,MATCH($G34,'5_Main'!$A:$A,0)))</f>
        <v/>
      </c>
      <c r="S34" s="665" t="str">
        <f>IF($G34="","",INDEX('5_Main'!EJ:EJ,MATCH($G34,'5_Main'!$A:$A,0))+INDEX('5_Main'!GI:GI,MATCH($G34,'5_Main'!$A:$A,0)))</f>
        <v/>
      </c>
      <c r="T34" s="665" t="str">
        <f>IF($G34="","",INDEX('5_Main'!EK:EK,MATCH($G34,'5_Main'!$A:$A,0))+INDEX('5_Main'!GJ:GJ,MATCH($G34,'5_Main'!$A:$A,0)))</f>
        <v/>
      </c>
      <c r="U34" s="665" t="str">
        <f>IF($G34="","",INDEX('5_Main'!EL:EL,MATCH($G34,'5_Main'!$A:$A,0))+INDEX('5_Main'!GK:GK,MATCH($G34,'5_Main'!$A:$A,0)))</f>
        <v/>
      </c>
      <c r="V34" s="665" t="str">
        <f>IF($G34="","",INDEX('5_Main'!EM:EM,MATCH($G34,'5_Main'!$A:$A,0))+INDEX('5_Main'!GL:GL,MATCH($G34,'5_Main'!$A:$A,0)))</f>
        <v/>
      </c>
      <c r="W34" s="665" t="str">
        <f>IF($G34="","",INDEX('5_Main'!EN:EN,MATCH($G34,'5_Main'!$A:$A,0))+INDEX('5_Main'!GM:GM,MATCH($G34,'5_Main'!$A:$A,0)))</f>
        <v/>
      </c>
    </row>
    <row r="35" spans="1:23" ht="14.1" customHeight="1">
      <c r="A35" s="487"/>
      <c r="B35" s="658"/>
      <c r="C35" s="666" t="str">
        <f>IF(G35="","",INDEX('Ref1'!E:E,MATCH(G35,'Ref1'!A:A,0)))</f>
        <v/>
      </c>
      <c r="D35" s="667"/>
      <c r="E35" s="667"/>
      <c r="F35" s="667"/>
      <c r="G35" s="663" t="str">
        <f>Inputs!K376</f>
        <v/>
      </c>
      <c r="H35" s="664" t="str">
        <f>IF($G35="","",INDEX('5_Main'!DY:DY,MATCH($G35,'5_Main'!$A:$A,0))+INDEX('5_Main'!FX:FX,MATCH($G35,'5_Main'!$A:$A,0)))</f>
        <v/>
      </c>
      <c r="I35" s="665" t="str">
        <f>IF($G35="","",INDEX('5_Main'!DZ:DZ,MATCH($G35,'5_Main'!$A:$A,0))+INDEX('5_Main'!FY:FY,MATCH($G35,'5_Main'!$A:$A,0)))</f>
        <v/>
      </c>
      <c r="J35" s="665" t="str">
        <f>IF($G35="","",INDEX('5_Main'!EA:EA,MATCH($G35,'5_Main'!$A:$A,0))+INDEX('5_Main'!FZ:FZ,MATCH($G35,'5_Main'!$A:$A,0)))</f>
        <v/>
      </c>
      <c r="K35" s="665" t="str">
        <f>IF($G35="","",INDEX('5_Main'!EB:EB,MATCH($G35,'5_Main'!$A:$A,0))+INDEX('5_Main'!GA:GA,MATCH($G35,'5_Main'!$A:$A,0)))</f>
        <v/>
      </c>
      <c r="L35" s="665" t="str">
        <f>IF($G35="","",INDEX('5_Main'!EC:EC,MATCH($G35,'5_Main'!$A:$A,0))+INDEX('5_Main'!GB:GB,MATCH($G35,'5_Main'!$A:$A,0)))</f>
        <v/>
      </c>
      <c r="M35" s="665" t="str">
        <f>IF($G35="","",INDEX('5_Main'!ED:ED,MATCH($G35,'5_Main'!$A:$A,0))+INDEX('5_Main'!GC:GC,MATCH($G35,'5_Main'!$A:$A,0)))</f>
        <v/>
      </c>
      <c r="N35" s="665" t="str">
        <f>IF($G35="","",INDEX('5_Main'!EE:EE,MATCH($G35,'5_Main'!$A:$A,0))+INDEX('5_Main'!GD:GD,MATCH($G35,'5_Main'!$A:$A,0)))</f>
        <v/>
      </c>
      <c r="O35" s="665" t="str">
        <f>IF($G35="","",INDEX('5_Main'!EF:EF,MATCH($G35,'5_Main'!$A:$A,0))+INDEX('5_Main'!GE:GE,MATCH($G35,'5_Main'!$A:$A,0)))</f>
        <v/>
      </c>
      <c r="P35" s="665" t="str">
        <f>IF($G35="","",INDEX('5_Main'!EG:EG,MATCH($G35,'5_Main'!$A:$A,0))+INDEX('5_Main'!GF:GF,MATCH($G35,'5_Main'!$A:$A,0)))</f>
        <v/>
      </c>
      <c r="Q35" s="665" t="str">
        <f>IF($G35="","",INDEX('5_Main'!EH:EH,MATCH($G35,'5_Main'!$A:$A,0))+INDEX('5_Main'!GG:GG,MATCH($G35,'5_Main'!$A:$A,0)))</f>
        <v/>
      </c>
      <c r="R35" s="665" t="str">
        <f>IF($G35="","",INDEX('5_Main'!EI:EI,MATCH($G35,'5_Main'!$A:$A,0))+INDEX('5_Main'!GH:GH,MATCH($G35,'5_Main'!$A:$A,0)))</f>
        <v/>
      </c>
      <c r="S35" s="665" t="str">
        <f>IF($G35="","",INDEX('5_Main'!EJ:EJ,MATCH($G35,'5_Main'!$A:$A,0))+INDEX('5_Main'!GI:GI,MATCH($G35,'5_Main'!$A:$A,0)))</f>
        <v/>
      </c>
      <c r="T35" s="665" t="str">
        <f>IF($G35="","",INDEX('5_Main'!EK:EK,MATCH($G35,'5_Main'!$A:$A,0))+INDEX('5_Main'!GJ:GJ,MATCH($G35,'5_Main'!$A:$A,0)))</f>
        <v/>
      </c>
      <c r="U35" s="665" t="str">
        <f>IF($G35="","",INDEX('5_Main'!EL:EL,MATCH($G35,'5_Main'!$A:$A,0))+INDEX('5_Main'!GK:GK,MATCH($G35,'5_Main'!$A:$A,0)))</f>
        <v/>
      </c>
      <c r="V35" s="665" t="str">
        <f>IF($G35="","",INDEX('5_Main'!EM:EM,MATCH($G35,'5_Main'!$A:$A,0))+INDEX('5_Main'!GL:GL,MATCH($G35,'5_Main'!$A:$A,0)))</f>
        <v/>
      </c>
      <c r="W35" s="665" t="str">
        <f>IF($G35="","",INDEX('5_Main'!EN:EN,MATCH($G35,'5_Main'!$A:$A,0))+INDEX('5_Main'!GM:GM,MATCH($G35,'5_Main'!$A:$A,0)))</f>
        <v/>
      </c>
    </row>
    <row r="36" spans="1:23" ht="14.1" customHeight="1">
      <c r="A36" s="487"/>
      <c r="B36" s="658"/>
      <c r="C36" s="661" t="str">
        <f>IF(G36="","",INDEX('Ref1'!E:E,MATCH(G36,'Ref1'!A:A,0)))</f>
        <v/>
      </c>
      <c r="D36" s="667"/>
      <c r="E36" s="667"/>
      <c r="F36" s="667"/>
      <c r="G36" s="663" t="str">
        <f>Inputs!K377</f>
        <v/>
      </c>
      <c r="H36" s="664" t="str">
        <f>IF($G36="","",INDEX('5_Main'!DY:DY,MATCH($G36,'5_Main'!$A:$A,0))+INDEX('5_Main'!FX:FX,MATCH($G36,'5_Main'!$A:$A,0)))</f>
        <v/>
      </c>
      <c r="I36" s="665" t="str">
        <f>IF($G36="","",INDEX('5_Main'!DZ:DZ,MATCH($G36,'5_Main'!$A:$A,0))+INDEX('5_Main'!FY:FY,MATCH($G36,'5_Main'!$A:$A,0)))</f>
        <v/>
      </c>
      <c r="J36" s="665" t="str">
        <f>IF($G36="","",INDEX('5_Main'!EA:EA,MATCH($G36,'5_Main'!$A:$A,0))+INDEX('5_Main'!FZ:FZ,MATCH($G36,'5_Main'!$A:$A,0)))</f>
        <v/>
      </c>
      <c r="K36" s="665" t="str">
        <f>IF($G36="","",INDEX('5_Main'!EB:EB,MATCH($G36,'5_Main'!$A:$A,0))+INDEX('5_Main'!GA:GA,MATCH($G36,'5_Main'!$A:$A,0)))</f>
        <v/>
      </c>
      <c r="L36" s="665" t="str">
        <f>IF($G36="","",INDEX('5_Main'!EC:EC,MATCH($G36,'5_Main'!$A:$A,0))+INDEX('5_Main'!GB:GB,MATCH($G36,'5_Main'!$A:$A,0)))</f>
        <v/>
      </c>
      <c r="M36" s="665" t="str">
        <f>IF($G36="","",INDEX('5_Main'!ED:ED,MATCH($G36,'5_Main'!$A:$A,0))+INDEX('5_Main'!GC:GC,MATCH($G36,'5_Main'!$A:$A,0)))</f>
        <v/>
      </c>
      <c r="N36" s="665" t="str">
        <f>IF($G36="","",INDEX('5_Main'!EE:EE,MATCH($G36,'5_Main'!$A:$A,0))+INDEX('5_Main'!GD:GD,MATCH($G36,'5_Main'!$A:$A,0)))</f>
        <v/>
      </c>
      <c r="O36" s="665" t="str">
        <f>IF($G36="","",INDEX('5_Main'!EF:EF,MATCH($G36,'5_Main'!$A:$A,0))+INDEX('5_Main'!GE:GE,MATCH($G36,'5_Main'!$A:$A,0)))</f>
        <v/>
      </c>
      <c r="P36" s="665" t="str">
        <f>IF($G36="","",INDEX('5_Main'!EG:EG,MATCH($G36,'5_Main'!$A:$A,0))+INDEX('5_Main'!GF:GF,MATCH($G36,'5_Main'!$A:$A,0)))</f>
        <v/>
      </c>
      <c r="Q36" s="665" t="str">
        <f>IF($G36="","",INDEX('5_Main'!EH:EH,MATCH($G36,'5_Main'!$A:$A,0))+INDEX('5_Main'!GG:GG,MATCH($G36,'5_Main'!$A:$A,0)))</f>
        <v/>
      </c>
      <c r="R36" s="665" t="str">
        <f>IF($G36="","",INDEX('5_Main'!EI:EI,MATCH($G36,'5_Main'!$A:$A,0))+INDEX('5_Main'!GH:GH,MATCH($G36,'5_Main'!$A:$A,0)))</f>
        <v/>
      </c>
      <c r="S36" s="665" t="str">
        <f>IF($G36="","",INDEX('5_Main'!EJ:EJ,MATCH($G36,'5_Main'!$A:$A,0))+INDEX('5_Main'!GI:GI,MATCH($G36,'5_Main'!$A:$A,0)))</f>
        <v/>
      </c>
      <c r="T36" s="665" t="str">
        <f>IF($G36="","",INDEX('5_Main'!EK:EK,MATCH($G36,'5_Main'!$A:$A,0))+INDEX('5_Main'!GJ:GJ,MATCH($G36,'5_Main'!$A:$A,0)))</f>
        <v/>
      </c>
      <c r="U36" s="665" t="str">
        <f>IF($G36="","",INDEX('5_Main'!EL:EL,MATCH($G36,'5_Main'!$A:$A,0))+INDEX('5_Main'!GK:GK,MATCH($G36,'5_Main'!$A:$A,0)))</f>
        <v/>
      </c>
      <c r="V36" s="665" t="str">
        <f>IF($G36="","",INDEX('5_Main'!EM:EM,MATCH($G36,'5_Main'!$A:$A,0))+INDEX('5_Main'!GL:GL,MATCH($G36,'5_Main'!$A:$A,0)))</f>
        <v/>
      </c>
      <c r="W36" s="665" t="str">
        <f>IF($G36="","",INDEX('5_Main'!EN:EN,MATCH($G36,'5_Main'!$A:$A,0))+INDEX('5_Main'!GM:GM,MATCH($G36,'5_Main'!$A:$A,0)))</f>
        <v/>
      </c>
    </row>
    <row r="37" spans="1:23" ht="14.1" customHeight="1">
      <c r="A37" s="487"/>
      <c r="B37" s="658"/>
      <c r="C37" s="666" t="str">
        <f>IF(G37="","",INDEX('Ref1'!E:E,MATCH(G37,'Ref1'!A:A,0)))</f>
        <v/>
      </c>
      <c r="D37" s="667"/>
      <c r="E37" s="667"/>
      <c r="F37" s="667"/>
      <c r="G37" s="663" t="str">
        <f>Inputs!K378</f>
        <v/>
      </c>
      <c r="H37" s="664" t="str">
        <f>IF($G37="","",INDEX('5_Main'!DY:DY,MATCH($G37,'5_Main'!$A:$A,0))+INDEX('5_Main'!FX:FX,MATCH($G37,'5_Main'!$A:$A,0)))</f>
        <v/>
      </c>
      <c r="I37" s="665" t="str">
        <f>IF($G37="","",INDEX('5_Main'!DZ:DZ,MATCH($G37,'5_Main'!$A:$A,0))+INDEX('5_Main'!FY:FY,MATCH($G37,'5_Main'!$A:$A,0)))</f>
        <v/>
      </c>
      <c r="J37" s="665" t="str">
        <f>IF($G37="","",INDEX('5_Main'!EA:EA,MATCH($G37,'5_Main'!$A:$A,0))+INDEX('5_Main'!FZ:FZ,MATCH($G37,'5_Main'!$A:$A,0)))</f>
        <v/>
      </c>
      <c r="K37" s="665" t="str">
        <f>IF($G37="","",INDEX('5_Main'!EB:EB,MATCH($G37,'5_Main'!$A:$A,0))+INDEX('5_Main'!GA:GA,MATCH($G37,'5_Main'!$A:$A,0)))</f>
        <v/>
      </c>
      <c r="L37" s="665" t="str">
        <f>IF($G37="","",INDEX('5_Main'!EC:EC,MATCH($G37,'5_Main'!$A:$A,0))+INDEX('5_Main'!GB:GB,MATCH($G37,'5_Main'!$A:$A,0)))</f>
        <v/>
      </c>
      <c r="M37" s="665" t="str">
        <f>IF($G37="","",INDEX('5_Main'!ED:ED,MATCH($G37,'5_Main'!$A:$A,0))+INDEX('5_Main'!GC:GC,MATCH($G37,'5_Main'!$A:$A,0)))</f>
        <v/>
      </c>
      <c r="N37" s="665" t="str">
        <f>IF($G37="","",INDEX('5_Main'!EE:EE,MATCH($G37,'5_Main'!$A:$A,0))+INDEX('5_Main'!GD:GD,MATCH($G37,'5_Main'!$A:$A,0)))</f>
        <v/>
      </c>
      <c r="O37" s="665" t="str">
        <f>IF($G37="","",INDEX('5_Main'!EF:EF,MATCH($G37,'5_Main'!$A:$A,0))+INDEX('5_Main'!GE:GE,MATCH($G37,'5_Main'!$A:$A,0)))</f>
        <v/>
      </c>
      <c r="P37" s="665" t="str">
        <f>IF($G37="","",INDEX('5_Main'!EG:EG,MATCH($G37,'5_Main'!$A:$A,0))+INDEX('5_Main'!GF:GF,MATCH($G37,'5_Main'!$A:$A,0)))</f>
        <v/>
      </c>
      <c r="Q37" s="665" t="str">
        <f>IF($G37="","",INDEX('5_Main'!EH:EH,MATCH($G37,'5_Main'!$A:$A,0))+INDEX('5_Main'!GG:GG,MATCH($G37,'5_Main'!$A:$A,0)))</f>
        <v/>
      </c>
      <c r="R37" s="665" t="str">
        <f>IF($G37="","",INDEX('5_Main'!EI:EI,MATCH($G37,'5_Main'!$A:$A,0))+INDEX('5_Main'!GH:GH,MATCH($G37,'5_Main'!$A:$A,0)))</f>
        <v/>
      </c>
      <c r="S37" s="665" t="str">
        <f>IF($G37="","",INDEX('5_Main'!EJ:EJ,MATCH($G37,'5_Main'!$A:$A,0))+INDEX('5_Main'!GI:GI,MATCH($G37,'5_Main'!$A:$A,0)))</f>
        <v/>
      </c>
      <c r="T37" s="665" t="str">
        <f>IF($G37="","",INDEX('5_Main'!EK:EK,MATCH($G37,'5_Main'!$A:$A,0))+INDEX('5_Main'!GJ:GJ,MATCH($G37,'5_Main'!$A:$A,0)))</f>
        <v/>
      </c>
      <c r="U37" s="665" t="str">
        <f>IF($G37="","",INDEX('5_Main'!EL:EL,MATCH($G37,'5_Main'!$A:$A,0))+INDEX('5_Main'!GK:GK,MATCH($G37,'5_Main'!$A:$A,0)))</f>
        <v/>
      </c>
      <c r="V37" s="665" t="str">
        <f>IF($G37="","",INDEX('5_Main'!EM:EM,MATCH($G37,'5_Main'!$A:$A,0))+INDEX('5_Main'!GL:GL,MATCH($G37,'5_Main'!$A:$A,0)))</f>
        <v/>
      </c>
      <c r="W37" s="665" t="str">
        <f>IF($G37="","",INDEX('5_Main'!EN:EN,MATCH($G37,'5_Main'!$A:$A,0))+INDEX('5_Main'!GM:GM,MATCH($G37,'5_Main'!$A:$A,0)))</f>
        <v/>
      </c>
    </row>
    <row r="38" spans="1:23" ht="14.1" customHeight="1">
      <c r="A38" s="487"/>
      <c r="B38" s="658"/>
      <c r="C38" s="661" t="str">
        <f>IF(G38="","",INDEX('Ref1'!E:E,MATCH(G38,'Ref1'!A:A,0)))</f>
        <v/>
      </c>
      <c r="D38" s="667"/>
      <c r="E38" s="667"/>
      <c r="F38" s="667"/>
      <c r="G38" s="663" t="str">
        <f>Inputs!K379</f>
        <v/>
      </c>
      <c r="H38" s="664" t="str">
        <f>IF($G38="","",INDEX('5_Main'!DY:DY,MATCH($G38,'5_Main'!$A:$A,0))+INDEX('5_Main'!FX:FX,MATCH($G38,'5_Main'!$A:$A,0)))</f>
        <v/>
      </c>
      <c r="I38" s="665" t="str">
        <f>IF($G38="","",INDEX('5_Main'!DZ:DZ,MATCH($G38,'5_Main'!$A:$A,0))+INDEX('5_Main'!FY:FY,MATCH($G38,'5_Main'!$A:$A,0)))</f>
        <v/>
      </c>
      <c r="J38" s="665" t="str">
        <f>IF($G38="","",INDEX('5_Main'!EA:EA,MATCH($G38,'5_Main'!$A:$A,0))+INDEX('5_Main'!FZ:FZ,MATCH($G38,'5_Main'!$A:$A,0)))</f>
        <v/>
      </c>
      <c r="K38" s="665" t="str">
        <f>IF($G38="","",INDEX('5_Main'!EB:EB,MATCH($G38,'5_Main'!$A:$A,0))+INDEX('5_Main'!GA:GA,MATCH($G38,'5_Main'!$A:$A,0)))</f>
        <v/>
      </c>
      <c r="L38" s="665" t="str">
        <f>IF($G38="","",INDEX('5_Main'!EC:EC,MATCH($G38,'5_Main'!$A:$A,0))+INDEX('5_Main'!GB:GB,MATCH($G38,'5_Main'!$A:$A,0)))</f>
        <v/>
      </c>
      <c r="M38" s="665" t="str">
        <f>IF($G38="","",INDEX('5_Main'!ED:ED,MATCH($G38,'5_Main'!$A:$A,0))+INDEX('5_Main'!GC:GC,MATCH($G38,'5_Main'!$A:$A,0)))</f>
        <v/>
      </c>
      <c r="N38" s="665" t="str">
        <f>IF($G38="","",INDEX('5_Main'!EE:EE,MATCH($G38,'5_Main'!$A:$A,0))+INDEX('5_Main'!GD:GD,MATCH($G38,'5_Main'!$A:$A,0)))</f>
        <v/>
      </c>
      <c r="O38" s="665" t="str">
        <f>IF($G38="","",INDEX('5_Main'!EF:EF,MATCH($G38,'5_Main'!$A:$A,0))+INDEX('5_Main'!GE:GE,MATCH($G38,'5_Main'!$A:$A,0)))</f>
        <v/>
      </c>
      <c r="P38" s="665" t="str">
        <f>IF($G38="","",INDEX('5_Main'!EG:EG,MATCH($G38,'5_Main'!$A:$A,0))+INDEX('5_Main'!GF:GF,MATCH($G38,'5_Main'!$A:$A,0)))</f>
        <v/>
      </c>
      <c r="Q38" s="665" t="str">
        <f>IF($G38="","",INDEX('5_Main'!EH:EH,MATCH($G38,'5_Main'!$A:$A,0))+INDEX('5_Main'!GG:GG,MATCH($G38,'5_Main'!$A:$A,0)))</f>
        <v/>
      </c>
      <c r="R38" s="665" t="str">
        <f>IF($G38="","",INDEX('5_Main'!EI:EI,MATCH($G38,'5_Main'!$A:$A,0))+INDEX('5_Main'!GH:GH,MATCH($G38,'5_Main'!$A:$A,0)))</f>
        <v/>
      </c>
      <c r="S38" s="665" t="str">
        <f>IF($G38="","",INDEX('5_Main'!EJ:EJ,MATCH($G38,'5_Main'!$A:$A,0))+INDEX('5_Main'!GI:GI,MATCH($G38,'5_Main'!$A:$A,0)))</f>
        <v/>
      </c>
      <c r="T38" s="665" t="str">
        <f>IF($G38="","",INDEX('5_Main'!EK:EK,MATCH($G38,'5_Main'!$A:$A,0))+INDEX('5_Main'!GJ:GJ,MATCH($G38,'5_Main'!$A:$A,0)))</f>
        <v/>
      </c>
      <c r="U38" s="665" t="str">
        <f>IF($G38="","",INDEX('5_Main'!EL:EL,MATCH($G38,'5_Main'!$A:$A,0))+INDEX('5_Main'!GK:GK,MATCH($G38,'5_Main'!$A:$A,0)))</f>
        <v/>
      </c>
      <c r="V38" s="665" t="str">
        <f>IF($G38="","",INDEX('5_Main'!EM:EM,MATCH($G38,'5_Main'!$A:$A,0))+INDEX('5_Main'!GL:GL,MATCH($G38,'5_Main'!$A:$A,0)))</f>
        <v/>
      </c>
      <c r="W38" s="665" t="str">
        <f>IF($G38="","",INDEX('5_Main'!EN:EN,MATCH($G38,'5_Main'!$A:$A,0))+INDEX('5_Main'!GM:GM,MATCH($G38,'5_Main'!$A:$A,0)))</f>
        <v/>
      </c>
    </row>
    <row r="39" spans="1:23" ht="14.1" customHeight="1">
      <c r="A39" s="487"/>
      <c r="B39" s="658"/>
      <c r="C39" s="666" t="str">
        <f>IF(G39="","",INDEX('Ref1'!E:E,MATCH(G39,'Ref1'!A:A,0)))</f>
        <v/>
      </c>
      <c r="D39" s="667"/>
      <c r="E39" s="667"/>
      <c r="F39" s="667"/>
      <c r="G39" s="663" t="str">
        <f>Inputs!K380</f>
        <v/>
      </c>
      <c r="H39" s="664" t="str">
        <f>IF($G39="","",INDEX('5_Main'!DY:DY,MATCH($G39,'5_Main'!$A:$A,0))+INDEX('5_Main'!FX:FX,MATCH($G39,'5_Main'!$A:$A,0)))</f>
        <v/>
      </c>
      <c r="I39" s="665" t="str">
        <f>IF($G39="","",INDEX('5_Main'!DZ:DZ,MATCH($G39,'5_Main'!$A:$A,0))+INDEX('5_Main'!FY:FY,MATCH($G39,'5_Main'!$A:$A,0)))</f>
        <v/>
      </c>
      <c r="J39" s="665" t="str">
        <f>IF($G39="","",INDEX('5_Main'!EA:EA,MATCH($G39,'5_Main'!$A:$A,0))+INDEX('5_Main'!FZ:FZ,MATCH($G39,'5_Main'!$A:$A,0)))</f>
        <v/>
      </c>
      <c r="K39" s="665" t="str">
        <f>IF($G39="","",INDEX('5_Main'!EB:EB,MATCH($G39,'5_Main'!$A:$A,0))+INDEX('5_Main'!GA:GA,MATCH($G39,'5_Main'!$A:$A,0)))</f>
        <v/>
      </c>
      <c r="L39" s="665" t="str">
        <f>IF($G39="","",INDEX('5_Main'!EC:EC,MATCH($G39,'5_Main'!$A:$A,0))+INDEX('5_Main'!GB:GB,MATCH($G39,'5_Main'!$A:$A,0)))</f>
        <v/>
      </c>
      <c r="M39" s="665" t="str">
        <f>IF($G39="","",INDEX('5_Main'!ED:ED,MATCH($G39,'5_Main'!$A:$A,0))+INDEX('5_Main'!GC:GC,MATCH($G39,'5_Main'!$A:$A,0)))</f>
        <v/>
      </c>
      <c r="N39" s="665" t="str">
        <f>IF($G39="","",INDEX('5_Main'!EE:EE,MATCH($G39,'5_Main'!$A:$A,0))+INDEX('5_Main'!GD:GD,MATCH($G39,'5_Main'!$A:$A,0)))</f>
        <v/>
      </c>
      <c r="O39" s="665" t="str">
        <f>IF($G39="","",INDEX('5_Main'!EF:EF,MATCH($G39,'5_Main'!$A:$A,0))+INDEX('5_Main'!GE:GE,MATCH($G39,'5_Main'!$A:$A,0)))</f>
        <v/>
      </c>
      <c r="P39" s="665" t="str">
        <f>IF($G39="","",INDEX('5_Main'!EG:EG,MATCH($G39,'5_Main'!$A:$A,0))+INDEX('5_Main'!GF:GF,MATCH($G39,'5_Main'!$A:$A,0)))</f>
        <v/>
      </c>
      <c r="Q39" s="665" t="str">
        <f>IF($G39="","",INDEX('5_Main'!EH:EH,MATCH($G39,'5_Main'!$A:$A,0))+INDEX('5_Main'!GG:GG,MATCH($G39,'5_Main'!$A:$A,0)))</f>
        <v/>
      </c>
      <c r="R39" s="665" t="str">
        <f>IF($G39="","",INDEX('5_Main'!EI:EI,MATCH($G39,'5_Main'!$A:$A,0))+INDEX('5_Main'!GH:GH,MATCH($G39,'5_Main'!$A:$A,0)))</f>
        <v/>
      </c>
      <c r="S39" s="665" t="str">
        <f>IF($G39="","",INDEX('5_Main'!EJ:EJ,MATCH($G39,'5_Main'!$A:$A,0))+INDEX('5_Main'!GI:GI,MATCH($G39,'5_Main'!$A:$A,0)))</f>
        <v/>
      </c>
      <c r="T39" s="665" t="str">
        <f>IF($G39="","",INDEX('5_Main'!EK:EK,MATCH($G39,'5_Main'!$A:$A,0))+INDEX('5_Main'!GJ:GJ,MATCH($G39,'5_Main'!$A:$A,0)))</f>
        <v/>
      </c>
      <c r="U39" s="665" t="str">
        <f>IF($G39="","",INDEX('5_Main'!EL:EL,MATCH($G39,'5_Main'!$A:$A,0))+INDEX('5_Main'!GK:GK,MATCH($G39,'5_Main'!$A:$A,0)))</f>
        <v/>
      </c>
      <c r="V39" s="665" t="str">
        <f>IF($G39="","",INDEX('5_Main'!EM:EM,MATCH($G39,'5_Main'!$A:$A,0))+INDEX('5_Main'!GL:GL,MATCH($G39,'5_Main'!$A:$A,0)))</f>
        <v/>
      </c>
      <c r="W39" s="665" t="str">
        <f>IF($G39="","",INDEX('5_Main'!EN:EN,MATCH($G39,'5_Main'!$A:$A,0))+INDEX('5_Main'!GM:GM,MATCH($G39,'5_Main'!$A:$A,0)))</f>
        <v/>
      </c>
    </row>
    <row r="40" spans="1:23" ht="14.1" customHeight="1">
      <c r="A40" s="487"/>
      <c r="B40" s="658"/>
      <c r="C40" s="661" t="str">
        <f>IF(G40="","",INDEX('Ref1'!E:E,MATCH(G40,'Ref1'!A:A,0)))</f>
        <v/>
      </c>
      <c r="D40" s="667"/>
      <c r="E40" s="667"/>
      <c r="F40" s="667"/>
      <c r="G40" s="663" t="str">
        <f>Inputs!K381</f>
        <v/>
      </c>
      <c r="H40" s="664" t="str">
        <f>IF($G40="","",INDEX('5_Main'!DY:DY,MATCH($G40,'5_Main'!$A:$A,0))+INDEX('5_Main'!FX:FX,MATCH($G40,'5_Main'!$A:$A,0)))</f>
        <v/>
      </c>
      <c r="I40" s="665" t="str">
        <f>IF($G40="","",INDEX('5_Main'!DZ:DZ,MATCH($G40,'5_Main'!$A:$A,0))+INDEX('5_Main'!FY:FY,MATCH($G40,'5_Main'!$A:$A,0)))</f>
        <v/>
      </c>
      <c r="J40" s="665" t="str">
        <f>IF($G40="","",INDEX('5_Main'!EA:EA,MATCH($G40,'5_Main'!$A:$A,0))+INDEX('5_Main'!FZ:FZ,MATCH($G40,'5_Main'!$A:$A,0)))</f>
        <v/>
      </c>
      <c r="K40" s="665" t="str">
        <f>IF($G40="","",INDEX('5_Main'!EB:EB,MATCH($G40,'5_Main'!$A:$A,0))+INDEX('5_Main'!GA:GA,MATCH($G40,'5_Main'!$A:$A,0)))</f>
        <v/>
      </c>
      <c r="L40" s="665" t="str">
        <f>IF($G40="","",INDEX('5_Main'!EC:EC,MATCH($G40,'5_Main'!$A:$A,0))+INDEX('5_Main'!GB:GB,MATCH($G40,'5_Main'!$A:$A,0)))</f>
        <v/>
      </c>
      <c r="M40" s="665" t="str">
        <f>IF($G40="","",INDEX('5_Main'!ED:ED,MATCH($G40,'5_Main'!$A:$A,0))+INDEX('5_Main'!GC:GC,MATCH($G40,'5_Main'!$A:$A,0)))</f>
        <v/>
      </c>
      <c r="N40" s="665" t="str">
        <f>IF($G40="","",INDEX('5_Main'!EE:EE,MATCH($G40,'5_Main'!$A:$A,0))+INDEX('5_Main'!GD:GD,MATCH($G40,'5_Main'!$A:$A,0)))</f>
        <v/>
      </c>
      <c r="O40" s="665" t="str">
        <f>IF($G40="","",INDEX('5_Main'!EF:EF,MATCH($G40,'5_Main'!$A:$A,0))+INDEX('5_Main'!GE:GE,MATCH($G40,'5_Main'!$A:$A,0)))</f>
        <v/>
      </c>
      <c r="P40" s="665" t="str">
        <f>IF($G40="","",INDEX('5_Main'!EG:EG,MATCH($G40,'5_Main'!$A:$A,0))+INDEX('5_Main'!GF:GF,MATCH($G40,'5_Main'!$A:$A,0)))</f>
        <v/>
      </c>
      <c r="Q40" s="665" t="str">
        <f>IF($G40="","",INDEX('5_Main'!EH:EH,MATCH($G40,'5_Main'!$A:$A,0))+INDEX('5_Main'!GG:GG,MATCH($G40,'5_Main'!$A:$A,0)))</f>
        <v/>
      </c>
      <c r="R40" s="665" t="str">
        <f>IF($G40="","",INDEX('5_Main'!EI:EI,MATCH($G40,'5_Main'!$A:$A,0))+INDEX('5_Main'!GH:GH,MATCH($G40,'5_Main'!$A:$A,0)))</f>
        <v/>
      </c>
      <c r="S40" s="665" t="str">
        <f>IF($G40="","",INDEX('5_Main'!EJ:EJ,MATCH($G40,'5_Main'!$A:$A,0))+INDEX('5_Main'!GI:GI,MATCH($G40,'5_Main'!$A:$A,0)))</f>
        <v/>
      </c>
      <c r="T40" s="665" t="str">
        <f>IF($G40="","",INDEX('5_Main'!EK:EK,MATCH($G40,'5_Main'!$A:$A,0))+INDEX('5_Main'!GJ:GJ,MATCH($G40,'5_Main'!$A:$A,0)))</f>
        <v/>
      </c>
      <c r="U40" s="665" t="str">
        <f>IF($G40="","",INDEX('5_Main'!EL:EL,MATCH($G40,'5_Main'!$A:$A,0))+INDEX('5_Main'!GK:GK,MATCH($G40,'5_Main'!$A:$A,0)))</f>
        <v/>
      </c>
      <c r="V40" s="665" t="str">
        <f>IF($G40="","",INDEX('5_Main'!EM:EM,MATCH($G40,'5_Main'!$A:$A,0))+INDEX('5_Main'!GL:GL,MATCH($G40,'5_Main'!$A:$A,0)))</f>
        <v/>
      </c>
      <c r="W40" s="665" t="str">
        <f>IF($G40="","",INDEX('5_Main'!EN:EN,MATCH($G40,'5_Main'!$A:$A,0))+INDEX('5_Main'!GM:GM,MATCH($G40,'5_Main'!$A:$A,0)))</f>
        <v/>
      </c>
    </row>
    <row r="41" spans="1:23" ht="14.1" customHeight="1">
      <c r="A41" s="487"/>
      <c r="B41" s="658"/>
      <c r="C41" s="666" t="str">
        <f>IF(G41="","",INDEX('Ref1'!E:E,MATCH(G41,'Ref1'!A:A,0)))</f>
        <v/>
      </c>
      <c r="D41" s="667"/>
      <c r="E41" s="667"/>
      <c r="F41" s="667"/>
      <c r="G41" s="663" t="str">
        <f>Inputs!K382</f>
        <v/>
      </c>
      <c r="H41" s="664" t="str">
        <f>IF($G41="","",INDEX('5_Main'!DY:DY,MATCH($G41,'5_Main'!$A:$A,0))+INDEX('5_Main'!FX:FX,MATCH($G41,'5_Main'!$A:$A,0)))</f>
        <v/>
      </c>
      <c r="I41" s="665" t="str">
        <f>IF($G41="","",INDEX('5_Main'!DZ:DZ,MATCH($G41,'5_Main'!$A:$A,0))+INDEX('5_Main'!FY:FY,MATCH($G41,'5_Main'!$A:$A,0)))</f>
        <v/>
      </c>
      <c r="J41" s="665" t="str">
        <f>IF($G41="","",INDEX('5_Main'!EA:EA,MATCH($G41,'5_Main'!$A:$A,0))+INDEX('5_Main'!FZ:FZ,MATCH($G41,'5_Main'!$A:$A,0)))</f>
        <v/>
      </c>
      <c r="K41" s="665" t="str">
        <f>IF($G41="","",INDEX('5_Main'!EB:EB,MATCH($G41,'5_Main'!$A:$A,0))+INDEX('5_Main'!GA:GA,MATCH($G41,'5_Main'!$A:$A,0)))</f>
        <v/>
      </c>
      <c r="L41" s="665" t="str">
        <f>IF($G41="","",INDEX('5_Main'!EC:EC,MATCH($G41,'5_Main'!$A:$A,0))+INDEX('5_Main'!GB:GB,MATCH($G41,'5_Main'!$A:$A,0)))</f>
        <v/>
      </c>
      <c r="M41" s="665" t="str">
        <f>IF($G41="","",INDEX('5_Main'!ED:ED,MATCH($G41,'5_Main'!$A:$A,0))+INDEX('5_Main'!GC:GC,MATCH($G41,'5_Main'!$A:$A,0)))</f>
        <v/>
      </c>
      <c r="N41" s="665" t="str">
        <f>IF($G41="","",INDEX('5_Main'!EE:EE,MATCH($G41,'5_Main'!$A:$A,0))+INDEX('5_Main'!GD:GD,MATCH($G41,'5_Main'!$A:$A,0)))</f>
        <v/>
      </c>
      <c r="O41" s="665" t="str">
        <f>IF($G41="","",INDEX('5_Main'!EF:EF,MATCH($G41,'5_Main'!$A:$A,0))+INDEX('5_Main'!GE:GE,MATCH($G41,'5_Main'!$A:$A,0)))</f>
        <v/>
      </c>
      <c r="P41" s="665" t="str">
        <f>IF($G41="","",INDEX('5_Main'!EG:EG,MATCH($G41,'5_Main'!$A:$A,0))+INDEX('5_Main'!GF:GF,MATCH($G41,'5_Main'!$A:$A,0)))</f>
        <v/>
      </c>
      <c r="Q41" s="665" t="str">
        <f>IF($G41="","",INDEX('5_Main'!EH:EH,MATCH($G41,'5_Main'!$A:$A,0))+INDEX('5_Main'!GG:GG,MATCH($G41,'5_Main'!$A:$A,0)))</f>
        <v/>
      </c>
      <c r="R41" s="665" t="str">
        <f>IF($G41="","",INDEX('5_Main'!EI:EI,MATCH($G41,'5_Main'!$A:$A,0))+INDEX('5_Main'!GH:GH,MATCH($G41,'5_Main'!$A:$A,0)))</f>
        <v/>
      </c>
      <c r="S41" s="665" t="str">
        <f>IF($G41="","",INDEX('5_Main'!EJ:EJ,MATCH($G41,'5_Main'!$A:$A,0))+INDEX('5_Main'!GI:GI,MATCH($G41,'5_Main'!$A:$A,0)))</f>
        <v/>
      </c>
      <c r="T41" s="665" t="str">
        <f>IF($G41="","",INDEX('5_Main'!EK:EK,MATCH($G41,'5_Main'!$A:$A,0))+INDEX('5_Main'!GJ:GJ,MATCH($G41,'5_Main'!$A:$A,0)))</f>
        <v/>
      </c>
      <c r="U41" s="665" t="str">
        <f>IF($G41="","",INDEX('5_Main'!EL:EL,MATCH($G41,'5_Main'!$A:$A,0))+INDEX('5_Main'!GK:GK,MATCH($G41,'5_Main'!$A:$A,0)))</f>
        <v/>
      </c>
      <c r="V41" s="665" t="str">
        <f>IF($G41="","",INDEX('5_Main'!EM:EM,MATCH($G41,'5_Main'!$A:$A,0))+INDEX('5_Main'!GL:GL,MATCH($G41,'5_Main'!$A:$A,0)))</f>
        <v/>
      </c>
      <c r="W41" s="665" t="str">
        <f>IF($G41="","",INDEX('5_Main'!EN:EN,MATCH($G41,'5_Main'!$A:$A,0))+INDEX('5_Main'!GM:GM,MATCH($G41,'5_Main'!$A:$A,0)))</f>
        <v/>
      </c>
    </row>
    <row r="42" spans="1:23" ht="14.1" customHeight="1">
      <c r="A42" s="487"/>
      <c r="B42" s="658"/>
      <c r="C42" s="661" t="str">
        <f>IF(G42="","",INDEX('Ref1'!E:E,MATCH(G42,'Ref1'!A:A,0)))</f>
        <v/>
      </c>
      <c r="D42" s="667"/>
      <c r="E42" s="667"/>
      <c r="F42" s="667"/>
      <c r="G42" s="663" t="str">
        <f>Inputs!K383</f>
        <v/>
      </c>
      <c r="H42" s="664" t="str">
        <f>IF($G42="","",INDEX('5_Main'!DY:DY,MATCH($G42,'5_Main'!$A:$A,0))+INDEX('5_Main'!FX:FX,MATCH($G42,'5_Main'!$A:$A,0)))</f>
        <v/>
      </c>
      <c r="I42" s="665" t="str">
        <f>IF($G42="","",INDEX('5_Main'!DZ:DZ,MATCH($G42,'5_Main'!$A:$A,0))+INDEX('5_Main'!FY:FY,MATCH($G42,'5_Main'!$A:$A,0)))</f>
        <v/>
      </c>
      <c r="J42" s="665" t="str">
        <f>IF($G42="","",INDEX('5_Main'!EA:EA,MATCH($G42,'5_Main'!$A:$A,0))+INDEX('5_Main'!FZ:FZ,MATCH($G42,'5_Main'!$A:$A,0)))</f>
        <v/>
      </c>
      <c r="K42" s="665" t="str">
        <f>IF($G42="","",INDEX('5_Main'!EB:EB,MATCH($G42,'5_Main'!$A:$A,0))+INDEX('5_Main'!GA:GA,MATCH($G42,'5_Main'!$A:$A,0)))</f>
        <v/>
      </c>
      <c r="L42" s="665" t="str">
        <f>IF($G42="","",INDEX('5_Main'!EC:EC,MATCH($G42,'5_Main'!$A:$A,0))+INDEX('5_Main'!GB:GB,MATCH($G42,'5_Main'!$A:$A,0)))</f>
        <v/>
      </c>
      <c r="M42" s="665" t="str">
        <f>IF($G42="","",INDEX('5_Main'!ED:ED,MATCH($G42,'5_Main'!$A:$A,0))+INDEX('5_Main'!GC:GC,MATCH($G42,'5_Main'!$A:$A,0)))</f>
        <v/>
      </c>
      <c r="N42" s="665" t="str">
        <f>IF($G42="","",INDEX('5_Main'!EE:EE,MATCH($G42,'5_Main'!$A:$A,0))+INDEX('5_Main'!GD:GD,MATCH($G42,'5_Main'!$A:$A,0)))</f>
        <v/>
      </c>
      <c r="O42" s="665" t="str">
        <f>IF($G42="","",INDEX('5_Main'!EF:EF,MATCH($G42,'5_Main'!$A:$A,0))+INDEX('5_Main'!GE:GE,MATCH($G42,'5_Main'!$A:$A,0)))</f>
        <v/>
      </c>
      <c r="P42" s="665" t="str">
        <f>IF($G42="","",INDEX('5_Main'!EG:EG,MATCH($G42,'5_Main'!$A:$A,0))+INDEX('5_Main'!GF:GF,MATCH($G42,'5_Main'!$A:$A,0)))</f>
        <v/>
      </c>
      <c r="Q42" s="665" t="str">
        <f>IF($G42="","",INDEX('5_Main'!EH:EH,MATCH($G42,'5_Main'!$A:$A,0))+INDEX('5_Main'!GG:GG,MATCH($G42,'5_Main'!$A:$A,0)))</f>
        <v/>
      </c>
      <c r="R42" s="665" t="str">
        <f>IF($G42="","",INDEX('5_Main'!EI:EI,MATCH($G42,'5_Main'!$A:$A,0))+INDEX('5_Main'!GH:GH,MATCH($G42,'5_Main'!$A:$A,0)))</f>
        <v/>
      </c>
      <c r="S42" s="665" t="str">
        <f>IF($G42="","",INDEX('5_Main'!EJ:EJ,MATCH($G42,'5_Main'!$A:$A,0))+INDEX('5_Main'!GI:GI,MATCH($G42,'5_Main'!$A:$A,0)))</f>
        <v/>
      </c>
      <c r="T42" s="665" t="str">
        <f>IF($G42="","",INDEX('5_Main'!EK:EK,MATCH($G42,'5_Main'!$A:$A,0))+INDEX('5_Main'!GJ:GJ,MATCH($G42,'5_Main'!$A:$A,0)))</f>
        <v/>
      </c>
      <c r="U42" s="665" t="str">
        <f>IF($G42="","",INDEX('5_Main'!EL:EL,MATCH($G42,'5_Main'!$A:$A,0))+INDEX('5_Main'!GK:GK,MATCH($G42,'5_Main'!$A:$A,0)))</f>
        <v/>
      </c>
      <c r="V42" s="665" t="str">
        <f>IF($G42="","",INDEX('5_Main'!EM:EM,MATCH($G42,'5_Main'!$A:$A,0))+INDEX('5_Main'!GL:GL,MATCH($G42,'5_Main'!$A:$A,0)))</f>
        <v/>
      </c>
      <c r="W42" s="665" t="str">
        <f>IF($G42="","",INDEX('5_Main'!EN:EN,MATCH($G42,'5_Main'!$A:$A,0))+INDEX('5_Main'!GM:GM,MATCH($G42,'5_Main'!$A:$A,0)))</f>
        <v/>
      </c>
    </row>
    <row r="43" spans="1:23" ht="14.1" customHeight="1">
      <c r="A43" s="487"/>
      <c r="B43" s="658"/>
      <c r="C43" s="666" t="str">
        <f>IF(G43="","",INDEX('Ref1'!E:E,MATCH(G43,'Ref1'!A:A,0)))</f>
        <v/>
      </c>
      <c r="D43" s="667"/>
      <c r="E43" s="667"/>
      <c r="F43" s="667"/>
      <c r="G43" s="663" t="str">
        <f>Inputs!K384</f>
        <v/>
      </c>
      <c r="H43" s="664" t="str">
        <f>IF($G43="","",INDEX('5_Main'!DY:DY,MATCH($G43,'5_Main'!$A:$A,0))+INDEX('5_Main'!FX:FX,MATCH($G43,'5_Main'!$A:$A,0)))</f>
        <v/>
      </c>
      <c r="I43" s="665" t="str">
        <f>IF($G43="","",INDEX('5_Main'!DZ:DZ,MATCH($G43,'5_Main'!$A:$A,0))+INDEX('5_Main'!FY:FY,MATCH($G43,'5_Main'!$A:$A,0)))</f>
        <v/>
      </c>
      <c r="J43" s="665" t="str">
        <f>IF($G43="","",INDEX('5_Main'!EA:EA,MATCH($G43,'5_Main'!$A:$A,0))+INDEX('5_Main'!FZ:FZ,MATCH($G43,'5_Main'!$A:$A,0)))</f>
        <v/>
      </c>
      <c r="K43" s="665" t="str">
        <f>IF($G43="","",INDEX('5_Main'!EB:EB,MATCH($G43,'5_Main'!$A:$A,0))+INDEX('5_Main'!GA:GA,MATCH($G43,'5_Main'!$A:$A,0)))</f>
        <v/>
      </c>
      <c r="L43" s="665" t="str">
        <f>IF($G43="","",INDEX('5_Main'!EC:EC,MATCH($G43,'5_Main'!$A:$A,0))+INDEX('5_Main'!GB:GB,MATCH($G43,'5_Main'!$A:$A,0)))</f>
        <v/>
      </c>
      <c r="M43" s="665" t="str">
        <f>IF($G43="","",INDEX('5_Main'!ED:ED,MATCH($G43,'5_Main'!$A:$A,0))+INDEX('5_Main'!GC:GC,MATCH($G43,'5_Main'!$A:$A,0)))</f>
        <v/>
      </c>
      <c r="N43" s="665" t="str">
        <f>IF($G43="","",INDEX('5_Main'!EE:EE,MATCH($G43,'5_Main'!$A:$A,0))+INDEX('5_Main'!GD:GD,MATCH($G43,'5_Main'!$A:$A,0)))</f>
        <v/>
      </c>
      <c r="O43" s="665" t="str">
        <f>IF($G43="","",INDEX('5_Main'!EF:EF,MATCH($G43,'5_Main'!$A:$A,0))+INDEX('5_Main'!GE:GE,MATCH($G43,'5_Main'!$A:$A,0)))</f>
        <v/>
      </c>
      <c r="P43" s="665" t="str">
        <f>IF($G43="","",INDEX('5_Main'!EG:EG,MATCH($G43,'5_Main'!$A:$A,0))+INDEX('5_Main'!GF:GF,MATCH($G43,'5_Main'!$A:$A,0)))</f>
        <v/>
      </c>
      <c r="Q43" s="665" t="str">
        <f>IF($G43="","",INDEX('5_Main'!EH:EH,MATCH($G43,'5_Main'!$A:$A,0))+INDEX('5_Main'!GG:GG,MATCH($G43,'5_Main'!$A:$A,0)))</f>
        <v/>
      </c>
      <c r="R43" s="665" t="str">
        <f>IF($G43="","",INDEX('5_Main'!EI:EI,MATCH($G43,'5_Main'!$A:$A,0))+INDEX('5_Main'!GH:GH,MATCH($G43,'5_Main'!$A:$A,0)))</f>
        <v/>
      </c>
      <c r="S43" s="665" t="str">
        <f>IF($G43="","",INDEX('5_Main'!EJ:EJ,MATCH($G43,'5_Main'!$A:$A,0))+INDEX('5_Main'!GI:GI,MATCH($G43,'5_Main'!$A:$A,0)))</f>
        <v/>
      </c>
      <c r="T43" s="665" t="str">
        <f>IF($G43="","",INDEX('5_Main'!EK:EK,MATCH($G43,'5_Main'!$A:$A,0))+INDEX('5_Main'!GJ:GJ,MATCH($G43,'5_Main'!$A:$A,0)))</f>
        <v/>
      </c>
      <c r="U43" s="665" t="str">
        <f>IF($G43="","",INDEX('5_Main'!EL:EL,MATCH($G43,'5_Main'!$A:$A,0))+INDEX('5_Main'!GK:GK,MATCH($G43,'5_Main'!$A:$A,0)))</f>
        <v/>
      </c>
      <c r="V43" s="665" t="str">
        <f>IF($G43="","",INDEX('5_Main'!EM:EM,MATCH($G43,'5_Main'!$A:$A,0))+INDEX('5_Main'!GL:GL,MATCH($G43,'5_Main'!$A:$A,0)))</f>
        <v/>
      </c>
      <c r="W43" s="665" t="str">
        <f>IF($G43="","",INDEX('5_Main'!EN:EN,MATCH($G43,'5_Main'!$A:$A,0))+INDEX('5_Main'!GM:GM,MATCH($G43,'5_Main'!$A:$A,0)))</f>
        <v/>
      </c>
    </row>
    <row r="44" spans="1:23" ht="14.1" customHeight="1">
      <c r="A44" s="487"/>
      <c r="B44" s="658"/>
      <c r="C44" s="661" t="str">
        <f>IF(G44="","",INDEX('Ref1'!E:E,MATCH(G44,'Ref1'!A:A,0)))</f>
        <v/>
      </c>
      <c r="D44" s="667"/>
      <c r="E44" s="667"/>
      <c r="F44" s="667"/>
      <c r="G44" s="663" t="str">
        <f>Inputs!K385</f>
        <v/>
      </c>
      <c r="H44" s="664" t="str">
        <f>IF($G44="","",INDEX('5_Main'!DY:DY,MATCH($G44,'5_Main'!$A:$A,0))+INDEX('5_Main'!FX:FX,MATCH($G44,'5_Main'!$A:$A,0)))</f>
        <v/>
      </c>
      <c r="I44" s="665" t="str">
        <f>IF($G44="","",INDEX('5_Main'!DZ:DZ,MATCH($G44,'5_Main'!$A:$A,0))+INDEX('5_Main'!FY:FY,MATCH($G44,'5_Main'!$A:$A,0)))</f>
        <v/>
      </c>
      <c r="J44" s="665" t="str">
        <f>IF($G44="","",INDEX('5_Main'!EA:EA,MATCH($G44,'5_Main'!$A:$A,0))+INDEX('5_Main'!FZ:FZ,MATCH($G44,'5_Main'!$A:$A,0)))</f>
        <v/>
      </c>
      <c r="K44" s="665" t="str">
        <f>IF($G44="","",INDEX('5_Main'!EB:EB,MATCH($G44,'5_Main'!$A:$A,0))+INDEX('5_Main'!GA:GA,MATCH($G44,'5_Main'!$A:$A,0)))</f>
        <v/>
      </c>
      <c r="L44" s="665" t="str">
        <f>IF($G44="","",INDEX('5_Main'!EC:EC,MATCH($G44,'5_Main'!$A:$A,0))+INDEX('5_Main'!GB:GB,MATCH($G44,'5_Main'!$A:$A,0)))</f>
        <v/>
      </c>
      <c r="M44" s="665" t="str">
        <f>IF($G44="","",INDEX('5_Main'!ED:ED,MATCH($G44,'5_Main'!$A:$A,0))+INDEX('5_Main'!GC:GC,MATCH($G44,'5_Main'!$A:$A,0)))</f>
        <v/>
      </c>
      <c r="N44" s="665" t="str">
        <f>IF($G44="","",INDEX('5_Main'!EE:EE,MATCH($G44,'5_Main'!$A:$A,0))+INDEX('5_Main'!GD:GD,MATCH($G44,'5_Main'!$A:$A,0)))</f>
        <v/>
      </c>
      <c r="O44" s="665" t="str">
        <f>IF($G44="","",INDEX('5_Main'!EF:EF,MATCH($G44,'5_Main'!$A:$A,0))+INDEX('5_Main'!GE:GE,MATCH($G44,'5_Main'!$A:$A,0)))</f>
        <v/>
      </c>
      <c r="P44" s="665" t="str">
        <f>IF($G44="","",INDEX('5_Main'!EG:EG,MATCH($G44,'5_Main'!$A:$A,0))+INDEX('5_Main'!GF:GF,MATCH($G44,'5_Main'!$A:$A,0)))</f>
        <v/>
      </c>
      <c r="Q44" s="665" t="str">
        <f>IF($G44="","",INDEX('5_Main'!EH:EH,MATCH($G44,'5_Main'!$A:$A,0))+INDEX('5_Main'!GG:GG,MATCH($G44,'5_Main'!$A:$A,0)))</f>
        <v/>
      </c>
      <c r="R44" s="665" t="str">
        <f>IF($G44="","",INDEX('5_Main'!EI:EI,MATCH($G44,'5_Main'!$A:$A,0))+INDEX('5_Main'!GH:GH,MATCH($G44,'5_Main'!$A:$A,0)))</f>
        <v/>
      </c>
      <c r="S44" s="665" t="str">
        <f>IF($G44="","",INDEX('5_Main'!EJ:EJ,MATCH($G44,'5_Main'!$A:$A,0))+INDEX('5_Main'!GI:GI,MATCH($G44,'5_Main'!$A:$A,0)))</f>
        <v/>
      </c>
      <c r="T44" s="665" t="str">
        <f>IF($G44="","",INDEX('5_Main'!EK:EK,MATCH($G44,'5_Main'!$A:$A,0))+INDEX('5_Main'!GJ:GJ,MATCH($G44,'5_Main'!$A:$A,0)))</f>
        <v/>
      </c>
      <c r="U44" s="665" t="str">
        <f>IF($G44="","",INDEX('5_Main'!EL:EL,MATCH($G44,'5_Main'!$A:$A,0))+INDEX('5_Main'!GK:GK,MATCH($G44,'5_Main'!$A:$A,0)))</f>
        <v/>
      </c>
      <c r="V44" s="665" t="str">
        <f>IF($G44="","",INDEX('5_Main'!EM:EM,MATCH($G44,'5_Main'!$A:$A,0))+INDEX('5_Main'!GL:GL,MATCH($G44,'5_Main'!$A:$A,0)))</f>
        <v/>
      </c>
      <c r="W44" s="665" t="str">
        <f>IF($G44="","",INDEX('5_Main'!EN:EN,MATCH($G44,'5_Main'!$A:$A,0))+INDEX('5_Main'!GM:GM,MATCH($G44,'5_Main'!$A:$A,0)))</f>
        <v/>
      </c>
    </row>
    <row r="45" spans="1:23" ht="14.1" customHeight="1">
      <c r="A45" s="487"/>
      <c r="B45" s="658"/>
      <c r="C45" s="666" t="str">
        <f>IF(G45="","",INDEX('Ref1'!E:E,MATCH(G45,'Ref1'!A:A,0)))</f>
        <v/>
      </c>
      <c r="D45" s="667"/>
      <c r="E45" s="667"/>
      <c r="F45" s="667"/>
      <c r="G45" s="663" t="str">
        <f>Inputs!K386</f>
        <v/>
      </c>
      <c r="H45" s="664" t="str">
        <f>IF($G45="","",INDEX('5_Main'!DY:DY,MATCH($G45,'5_Main'!$A:$A,0))+INDEX('5_Main'!FX:FX,MATCH($G45,'5_Main'!$A:$A,0)))</f>
        <v/>
      </c>
      <c r="I45" s="665" t="str">
        <f>IF($G45="","",INDEX('5_Main'!DZ:DZ,MATCH($G45,'5_Main'!$A:$A,0))+INDEX('5_Main'!FY:FY,MATCH($G45,'5_Main'!$A:$A,0)))</f>
        <v/>
      </c>
      <c r="J45" s="665" t="str">
        <f>IF($G45="","",INDEX('5_Main'!EA:EA,MATCH($G45,'5_Main'!$A:$A,0))+INDEX('5_Main'!FZ:FZ,MATCH($G45,'5_Main'!$A:$A,0)))</f>
        <v/>
      </c>
      <c r="K45" s="665" t="str">
        <f>IF($G45="","",INDEX('5_Main'!EB:EB,MATCH($G45,'5_Main'!$A:$A,0))+INDEX('5_Main'!GA:GA,MATCH($G45,'5_Main'!$A:$A,0)))</f>
        <v/>
      </c>
      <c r="L45" s="665" t="str">
        <f>IF($G45="","",INDEX('5_Main'!EC:EC,MATCH($G45,'5_Main'!$A:$A,0))+INDEX('5_Main'!GB:GB,MATCH($G45,'5_Main'!$A:$A,0)))</f>
        <v/>
      </c>
      <c r="M45" s="665" t="str">
        <f>IF($G45="","",INDEX('5_Main'!ED:ED,MATCH($G45,'5_Main'!$A:$A,0))+INDEX('5_Main'!GC:GC,MATCH($G45,'5_Main'!$A:$A,0)))</f>
        <v/>
      </c>
      <c r="N45" s="665" t="str">
        <f>IF($G45="","",INDEX('5_Main'!EE:EE,MATCH($G45,'5_Main'!$A:$A,0))+INDEX('5_Main'!GD:GD,MATCH($G45,'5_Main'!$A:$A,0)))</f>
        <v/>
      </c>
      <c r="O45" s="665" t="str">
        <f>IF($G45="","",INDEX('5_Main'!EF:EF,MATCH($G45,'5_Main'!$A:$A,0))+INDEX('5_Main'!GE:GE,MATCH($G45,'5_Main'!$A:$A,0)))</f>
        <v/>
      </c>
      <c r="P45" s="665" t="str">
        <f>IF($G45="","",INDEX('5_Main'!EG:EG,MATCH($G45,'5_Main'!$A:$A,0))+INDEX('5_Main'!GF:GF,MATCH($G45,'5_Main'!$A:$A,0)))</f>
        <v/>
      </c>
      <c r="Q45" s="665" t="str">
        <f>IF($G45="","",INDEX('5_Main'!EH:EH,MATCH($G45,'5_Main'!$A:$A,0))+INDEX('5_Main'!GG:GG,MATCH($G45,'5_Main'!$A:$A,0)))</f>
        <v/>
      </c>
      <c r="R45" s="665" t="str">
        <f>IF($G45="","",INDEX('5_Main'!EI:EI,MATCH($G45,'5_Main'!$A:$A,0))+INDEX('5_Main'!GH:GH,MATCH($G45,'5_Main'!$A:$A,0)))</f>
        <v/>
      </c>
      <c r="S45" s="665" t="str">
        <f>IF($G45="","",INDEX('5_Main'!EJ:EJ,MATCH($G45,'5_Main'!$A:$A,0))+INDEX('5_Main'!GI:GI,MATCH($G45,'5_Main'!$A:$A,0)))</f>
        <v/>
      </c>
      <c r="T45" s="665" t="str">
        <f>IF($G45="","",INDEX('5_Main'!EK:EK,MATCH($G45,'5_Main'!$A:$A,0))+INDEX('5_Main'!GJ:GJ,MATCH($G45,'5_Main'!$A:$A,0)))</f>
        <v/>
      </c>
      <c r="U45" s="665" t="str">
        <f>IF($G45="","",INDEX('5_Main'!EL:EL,MATCH($G45,'5_Main'!$A:$A,0))+INDEX('5_Main'!GK:GK,MATCH($G45,'5_Main'!$A:$A,0)))</f>
        <v/>
      </c>
      <c r="V45" s="665" t="str">
        <f>IF($G45="","",INDEX('5_Main'!EM:EM,MATCH($G45,'5_Main'!$A:$A,0))+INDEX('5_Main'!GL:GL,MATCH($G45,'5_Main'!$A:$A,0)))</f>
        <v/>
      </c>
      <c r="W45" s="665" t="str">
        <f>IF($G45="","",INDEX('5_Main'!EN:EN,MATCH($G45,'5_Main'!$A:$A,0))+INDEX('5_Main'!GM:GM,MATCH($G45,'5_Main'!$A:$A,0)))</f>
        <v/>
      </c>
    </row>
    <row r="46" spans="1:23" ht="14.1" customHeight="1">
      <c r="A46" s="487"/>
      <c r="B46" s="658"/>
      <c r="C46" s="661" t="str">
        <f>IF(G46="","",INDEX('Ref1'!E:E,MATCH(G46,'Ref1'!A:A,0)))</f>
        <v/>
      </c>
      <c r="D46" s="667"/>
      <c r="E46" s="667"/>
      <c r="F46" s="667"/>
      <c r="G46" s="663" t="str">
        <f>Inputs!K387</f>
        <v/>
      </c>
      <c r="H46" s="664" t="str">
        <f>IF($G46="","",INDEX('5_Main'!DY:DY,MATCH($G46,'5_Main'!$A:$A,0))+INDEX('5_Main'!FX:FX,MATCH($G46,'5_Main'!$A:$A,0)))</f>
        <v/>
      </c>
      <c r="I46" s="665" t="str">
        <f>IF($G46="","",INDEX('5_Main'!DZ:DZ,MATCH($G46,'5_Main'!$A:$A,0))+INDEX('5_Main'!FY:FY,MATCH($G46,'5_Main'!$A:$A,0)))</f>
        <v/>
      </c>
      <c r="J46" s="665" t="str">
        <f>IF($G46="","",INDEX('5_Main'!EA:EA,MATCH($G46,'5_Main'!$A:$A,0))+INDEX('5_Main'!FZ:FZ,MATCH($G46,'5_Main'!$A:$A,0)))</f>
        <v/>
      </c>
      <c r="K46" s="665" t="str">
        <f>IF($G46="","",INDEX('5_Main'!EB:EB,MATCH($G46,'5_Main'!$A:$A,0))+INDEX('5_Main'!GA:GA,MATCH($G46,'5_Main'!$A:$A,0)))</f>
        <v/>
      </c>
      <c r="L46" s="665" t="str">
        <f>IF($G46="","",INDEX('5_Main'!EC:EC,MATCH($G46,'5_Main'!$A:$A,0))+INDEX('5_Main'!GB:GB,MATCH($G46,'5_Main'!$A:$A,0)))</f>
        <v/>
      </c>
      <c r="M46" s="665" t="str">
        <f>IF($G46="","",INDEX('5_Main'!ED:ED,MATCH($G46,'5_Main'!$A:$A,0))+INDEX('5_Main'!GC:GC,MATCH($G46,'5_Main'!$A:$A,0)))</f>
        <v/>
      </c>
      <c r="N46" s="665" t="str">
        <f>IF($G46="","",INDEX('5_Main'!EE:EE,MATCH($G46,'5_Main'!$A:$A,0))+INDEX('5_Main'!GD:GD,MATCH($G46,'5_Main'!$A:$A,0)))</f>
        <v/>
      </c>
      <c r="O46" s="665" t="str">
        <f>IF($G46="","",INDEX('5_Main'!EF:EF,MATCH($G46,'5_Main'!$A:$A,0))+INDEX('5_Main'!GE:GE,MATCH($G46,'5_Main'!$A:$A,0)))</f>
        <v/>
      </c>
      <c r="P46" s="665" t="str">
        <f>IF($G46="","",INDEX('5_Main'!EG:EG,MATCH($G46,'5_Main'!$A:$A,0))+INDEX('5_Main'!GF:GF,MATCH($G46,'5_Main'!$A:$A,0)))</f>
        <v/>
      </c>
      <c r="Q46" s="665" t="str">
        <f>IF($G46="","",INDEX('5_Main'!EH:EH,MATCH($G46,'5_Main'!$A:$A,0))+INDEX('5_Main'!GG:GG,MATCH($G46,'5_Main'!$A:$A,0)))</f>
        <v/>
      </c>
      <c r="R46" s="665" t="str">
        <f>IF($G46="","",INDEX('5_Main'!EI:EI,MATCH($G46,'5_Main'!$A:$A,0))+INDEX('5_Main'!GH:GH,MATCH($G46,'5_Main'!$A:$A,0)))</f>
        <v/>
      </c>
      <c r="S46" s="665" t="str">
        <f>IF($G46="","",INDEX('5_Main'!EJ:EJ,MATCH($G46,'5_Main'!$A:$A,0))+INDEX('5_Main'!GI:GI,MATCH($G46,'5_Main'!$A:$A,0)))</f>
        <v/>
      </c>
      <c r="T46" s="665" t="str">
        <f>IF($G46="","",INDEX('5_Main'!EK:EK,MATCH($G46,'5_Main'!$A:$A,0))+INDEX('5_Main'!GJ:GJ,MATCH($G46,'5_Main'!$A:$A,0)))</f>
        <v/>
      </c>
      <c r="U46" s="665" t="str">
        <f>IF($G46="","",INDEX('5_Main'!EL:EL,MATCH($G46,'5_Main'!$A:$A,0))+INDEX('5_Main'!GK:GK,MATCH($G46,'5_Main'!$A:$A,0)))</f>
        <v/>
      </c>
      <c r="V46" s="665" t="str">
        <f>IF($G46="","",INDEX('5_Main'!EM:EM,MATCH($G46,'5_Main'!$A:$A,0))+INDEX('5_Main'!GL:GL,MATCH($G46,'5_Main'!$A:$A,0)))</f>
        <v/>
      </c>
      <c r="W46" s="665" t="str">
        <f>IF($G46="","",INDEX('5_Main'!EN:EN,MATCH($G46,'5_Main'!$A:$A,0))+INDEX('5_Main'!GM:GM,MATCH($G46,'5_Main'!$A:$A,0)))</f>
        <v/>
      </c>
    </row>
    <row r="47" spans="1:23" ht="14.1" customHeight="1">
      <c r="A47" s="487"/>
      <c r="B47" s="658"/>
      <c r="C47" s="666" t="str">
        <f>IF(G47="","",INDEX('Ref1'!E:E,MATCH(G47,'Ref1'!A:A,0)))</f>
        <v/>
      </c>
      <c r="D47" s="667"/>
      <c r="E47" s="667"/>
      <c r="F47" s="667"/>
      <c r="G47" s="663" t="str">
        <f>Inputs!K388</f>
        <v/>
      </c>
      <c r="H47" s="664" t="str">
        <f>IF($G47="","",INDEX('5_Main'!DY:DY,MATCH($G47,'5_Main'!$A:$A,0))+INDEX('5_Main'!FX:FX,MATCH($G47,'5_Main'!$A:$A,0)))</f>
        <v/>
      </c>
      <c r="I47" s="665" t="str">
        <f>IF($G47="","",INDEX('5_Main'!DZ:DZ,MATCH($G47,'5_Main'!$A:$A,0))+INDEX('5_Main'!FY:FY,MATCH($G47,'5_Main'!$A:$A,0)))</f>
        <v/>
      </c>
      <c r="J47" s="665" t="str">
        <f>IF($G47="","",INDEX('5_Main'!EA:EA,MATCH($G47,'5_Main'!$A:$A,0))+INDEX('5_Main'!FZ:FZ,MATCH($G47,'5_Main'!$A:$A,0)))</f>
        <v/>
      </c>
      <c r="K47" s="665" t="str">
        <f>IF($G47="","",INDEX('5_Main'!EB:EB,MATCH($G47,'5_Main'!$A:$A,0))+INDEX('5_Main'!GA:GA,MATCH($G47,'5_Main'!$A:$A,0)))</f>
        <v/>
      </c>
      <c r="L47" s="665" t="str">
        <f>IF($G47="","",INDEX('5_Main'!EC:EC,MATCH($G47,'5_Main'!$A:$A,0))+INDEX('5_Main'!GB:GB,MATCH($G47,'5_Main'!$A:$A,0)))</f>
        <v/>
      </c>
      <c r="M47" s="665" t="str">
        <f>IF($G47="","",INDEX('5_Main'!ED:ED,MATCH($G47,'5_Main'!$A:$A,0))+INDEX('5_Main'!GC:GC,MATCH($G47,'5_Main'!$A:$A,0)))</f>
        <v/>
      </c>
      <c r="N47" s="665" t="str">
        <f>IF($G47="","",INDEX('5_Main'!EE:EE,MATCH($G47,'5_Main'!$A:$A,0))+INDEX('5_Main'!GD:GD,MATCH($G47,'5_Main'!$A:$A,0)))</f>
        <v/>
      </c>
      <c r="O47" s="665" t="str">
        <f>IF($G47="","",INDEX('5_Main'!EF:EF,MATCH($G47,'5_Main'!$A:$A,0))+INDEX('5_Main'!GE:GE,MATCH($G47,'5_Main'!$A:$A,0)))</f>
        <v/>
      </c>
      <c r="P47" s="665" t="str">
        <f>IF($G47="","",INDEX('5_Main'!EG:EG,MATCH($G47,'5_Main'!$A:$A,0))+INDEX('5_Main'!GF:GF,MATCH($G47,'5_Main'!$A:$A,0)))</f>
        <v/>
      </c>
      <c r="Q47" s="665" t="str">
        <f>IF($G47="","",INDEX('5_Main'!EH:EH,MATCH($G47,'5_Main'!$A:$A,0))+INDEX('5_Main'!GG:GG,MATCH($G47,'5_Main'!$A:$A,0)))</f>
        <v/>
      </c>
      <c r="R47" s="665" t="str">
        <f>IF($G47="","",INDEX('5_Main'!EI:EI,MATCH($G47,'5_Main'!$A:$A,0))+INDEX('5_Main'!GH:GH,MATCH($G47,'5_Main'!$A:$A,0)))</f>
        <v/>
      </c>
      <c r="S47" s="665" t="str">
        <f>IF($G47="","",INDEX('5_Main'!EJ:EJ,MATCH($G47,'5_Main'!$A:$A,0))+INDEX('5_Main'!GI:GI,MATCH($G47,'5_Main'!$A:$A,0)))</f>
        <v/>
      </c>
      <c r="T47" s="665" t="str">
        <f>IF($G47="","",INDEX('5_Main'!EK:EK,MATCH($G47,'5_Main'!$A:$A,0))+INDEX('5_Main'!GJ:GJ,MATCH($G47,'5_Main'!$A:$A,0)))</f>
        <v/>
      </c>
      <c r="U47" s="665" t="str">
        <f>IF($G47="","",INDEX('5_Main'!EL:EL,MATCH($G47,'5_Main'!$A:$A,0))+INDEX('5_Main'!GK:GK,MATCH($G47,'5_Main'!$A:$A,0)))</f>
        <v/>
      </c>
      <c r="V47" s="665" t="str">
        <f>IF($G47="","",INDEX('5_Main'!EM:EM,MATCH($G47,'5_Main'!$A:$A,0))+INDEX('5_Main'!GL:GL,MATCH($G47,'5_Main'!$A:$A,0)))</f>
        <v/>
      </c>
      <c r="W47" s="665" t="str">
        <f>IF($G47="","",INDEX('5_Main'!EN:EN,MATCH($G47,'5_Main'!$A:$A,0))+INDEX('5_Main'!GM:GM,MATCH($G47,'5_Main'!$A:$A,0)))</f>
        <v/>
      </c>
    </row>
    <row r="48" spans="1:23" ht="14.1" customHeight="1">
      <c r="A48" s="487"/>
      <c r="B48" s="658"/>
      <c r="C48" s="661" t="str">
        <f>IF(G48="","",INDEX('Ref1'!E:E,MATCH(G48,'Ref1'!A:A,0)))</f>
        <v/>
      </c>
      <c r="D48" s="667"/>
      <c r="E48" s="667"/>
      <c r="F48" s="667"/>
      <c r="G48" s="663" t="str">
        <f>Inputs!K389</f>
        <v/>
      </c>
      <c r="H48" s="664" t="str">
        <f>IF($G48="","",INDEX('5_Main'!DY:DY,MATCH($G48,'5_Main'!$A:$A,0))+INDEX('5_Main'!FX:FX,MATCH($G48,'5_Main'!$A:$A,0)))</f>
        <v/>
      </c>
      <c r="I48" s="665" t="str">
        <f>IF($G48="","",INDEX('5_Main'!DZ:DZ,MATCH($G48,'5_Main'!$A:$A,0))+INDEX('5_Main'!FY:FY,MATCH($G48,'5_Main'!$A:$A,0)))</f>
        <v/>
      </c>
      <c r="J48" s="665" t="str">
        <f>IF($G48="","",INDEX('5_Main'!EA:EA,MATCH($G48,'5_Main'!$A:$A,0))+INDEX('5_Main'!FZ:FZ,MATCH($G48,'5_Main'!$A:$A,0)))</f>
        <v/>
      </c>
      <c r="K48" s="665" t="str">
        <f>IF($G48="","",INDEX('5_Main'!EB:EB,MATCH($G48,'5_Main'!$A:$A,0))+INDEX('5_Main'!GA:GA,MATCH($G48,'5_Main'!$A:$A,0)))</f>
        <v/>
      </c>
      <c r="L48" s="665" t="str">
        <f>IF($G48="","",INDEX('5_Main'!EC:EC,MATCH($G48,'5_Main'!$A:$A,0))+INDEX('5_Main'!GB:GB,MATCH($G48,'5_Main'!$A:$A,0)))</f>
        <v/>
      </c>
      <c r="M48" s="665" t="str">
        <f>IF($G48="","",INDEX('5_Main'!ED:ED,MATCH($G48,'5_Main'!$A:$A,0))+INDEX('5_Main'!GC:GC,MATCH($G48,'5_Main'!$A:$A,0)))</f>
        <v/>
      </c>
      <c r="N48" s="665" t="str">
        <f>IF($G48="","",INDEX('5_Main'!EE:EE,MATCH($G48,'5_Main'!$A:$A,0))+INDEX('5_Main'!GD:GD,MATCH($G48,'5_Main'!$A:$A,0)))</f>
        <v/>
      </c>
      <c r="O48" s="665" t="str">
        <f>IF($G48="","",INDEX('5_Main'!EF:EF,MATCH($G48,'5_Main'!$A:$A,0))+INDEX('5_Main'!GE:GE,MATCH($G48,'5_Main'!$A:$A,0)))</f>
        <v/>
      </c>
      <c r="P48" s="665" t="str">
        <f>IF($G48="","",INDEX('5_Main'!EG:EG,MATCH($G48,'5_Main'!$A:$A,0))+INDEX('5_Main'!GF:GF,MATCH($G48,'5_Main'!$A:$A,0)))</f>
        <v/>
      </c>
      <c r="Q48" s="665" t="str">
        <f>IF($G48="","",INDEX('5_Main'!EH:EH,MATCH($G48,'5_Main'!$A:$A,0))+INDEX('5_Main'!GG:GG,MATCH($G48,'5_Main'!$A:$A,0)))</f>
        <v/>
      </c>
      <c r="R48" s="665" t="str">
        <f>IF($G48="","",INDEX('5_Main'!EI:EI,MATCH($G48,'5_Main'!$A:$A,0))+INDEX('5_Main'!GH:GH,MATCH($G48,'5_Main'!$A:$A,0)))</f>
        <v/>
      </c>
      <c r="S48" s="665" t="str">
        <f>IF($G48="","",INDEX('5_Main'!EJ:EJ,MATCH($G48,'5_Main'!$A:$A,0))+INDEX('5_Main'!GI:GI,MATCH($G48,'5_Main'!$A:$A,0)))</f>
        <v/>
      </c>
      <c r="T48" s="665" t="str">
        <f>IF($G48="","",INDEX('5_Main'!EK:EK,MATCH($G48,'5_Main'!$A:$A,0))+INDEX('5_Main'!GJ:GJ,MATCH($G48,'5_Main'!$A:$A,0)))</f>
        <v/>
      </c>
      <c r="U48" s="665" t="str">
        <f>IF($G48="","",INDEX('5_Main'!EL:EL,MATCH($G48,'5_Main'!$A:$A,0))+INDEX('5_Main'!GK:GK,MATCH($G48,'5_Main'!$A:$A,0)))</f>
        <v/>
      </c>
      <c r="V48" s="665" t="str">
        <f>IF($G48="","",INDEX('5_Main'!EM:EM,MATCH($G48,'5_Main'!$A:$A,0))+INDEX('5_Main'!GL:GL,MATCH($G48,'5_Main'!$A:$A,0)))</f>
        <v/>
      </c>
      <c r="W48" s="665" t="str">
        <f>IF($G48="","",INDEX('5_Main'!EN:EN,MATCH($G48,'5_Main'!$A:$A,0))+INDEX('5_Main'!GM:GM,MATCH($G48,'5_Main'!$A:$A,0)))</f>
        <v/>
      </c>
    </row>
    <row r="49" spans="1:23" ht="14.1" customHeight="1">
      <c r="A49" s="487"/>
      <c r="B49" s="658"/>
      <c r="C49" s="666" t="str">
        <f>IF(G49="","",INDEX('Ref1'!E:E,MATCH(G49,'Ref1'!A:A,0)))</f>
        <v/>
      </c>
      <c r="D49" s="667"/>
      <c r="E49" s="667"/>
      <c r="F49" s="667"/>
      <c r="G49" s="663" t="str">
        <f>Inputs!K390</f>
        <v/>
      </c>
      <c r="H49" s="664" t="str">
        <f>IF($G49="","",INDEX('5_Main'!DY:DY,MATCH($G49,'5_Main'!$A:$A,0))+INDEX('5_Main'!FX:FX,MATCH($G49,'5_Main'!$A:$A,0)))</f>
        <v/>
      </c>
      <c r="I49" s="665" t="str">
        <f>IF($G49="","",INDEX('5_Main'!DZ:DZ,MATCH($G49,'5_Main'!$A:$A,0))+INDEX('5_Main'!FY:FY,MATCH($G49,'5_Main'!$A:$A,0)))</f>
        <v/>
      </c>
      <c r="J49" s="665" t="str">
        <f>IF($G49="","",INDEX('5_Main'!EA:EA,MATCH($G49,'5_Main'!$A:$A,0))+INDEX('5_Main'!FZ:FZ,MATCH($G49,'5_Main'!$A:$A,0)))</f>
        <v/>
      </c>
      <c r="K49" s="665" t="str">
        <f>IF($G49="","",INDEX('5_Main'!EB:EB,MATCH($G49,'5_Main'!$A:$A,0))+INDEX('5_Main'!GA:GA,MATCH($G49,'5_Main'!$A:$A,0)))</f>
        <v/>
      </c>
      <c r="L49" s="665" t="str">
        <f>IF($G49="","",INDEX('5_Main'!EC:EC,MATCH($G49,'5_Main'!$A:$A,0))+INDEX('5_Main'!GB:GB,MATCH($G49,'5_Main'!$A:$A,0)))</f>
        <v/>
      </c>
      <c r="M49" s="665" t="str">
        <f>IF($G49="","",INDEX('5_Main'!ED:ED,MATCH($G49,'5_Main'!$A:$A,0))+INDEX('5_Main'!GC:GC,MATCH($G49,'5_Main'!$A:$A,0)))</f>
        <v/>
      </c>
      <c r="N49" s="665" t="str">
        <f>IF($G49="","",INDEX('5_Main'!EE:EE,MATCH($G49,'5_Main'!$A:$A,0))+INDEX('5_Main'!GD:GD,MATCH($G49,'5_Main'!$A:$A,0)))</f>
        <v/>
      </c>
      <c r="O49" s="665" t="str">
        <f>IF($G49="","",INDEX('5_Main'!EF:EF,MATCH($G49,'5_Main'!$A:$A,0))+INDEX('5_Main'!GE:GE,MATCH($G49,'5_Main'!$A:$A,0)))</f>
        <v/>
      </c>
      <c r="P49" s="665" t="str">
        <f>IF($G49="","",INDEX('5_Main'!EG:EG,MATCH($G49,'5_Main'!$A:$A,0))+INDEX('5_Main'!GF:GF,MATCH($G49,'5_Main'!$A:$A,0)))</f>
        <v/>
      </c>
      <c r="Q49" s="665" t="str">
        <f>IF($G49="","",INDEX('5_Main'!EH:EH,MATCH($G49,'5_Main'!$A:$A,0))+INDEX('5_Main'!GG:GG,MATCH($G49,'5_Main'!$A:$A,0)))</f>
        <v/>
      </c>
      <c r="R49" s="665" t="str">
        <f>IF($G49="","",INDEX('5_Main'!EI:EI,MATCH($G49,'5_Main'!$A:$A,0))+INDEX('5_Main'!GH:GH,MATCH($G49,'5_Main'!$A:$A,0)))</f>
        <v/>
      </c>
      <c r="S49" s="665" t="str">
        <f>IF($G49="","",INDEX('5_Main'!EJ:EJ,MATCH($G49,'5_Main'!$A:$A,0))+INDEX('5_Main'!GI:GI,MATCH($G49,'5_Main'!$A:$A,0)))</f>
        <v/>
      </c>
      <c r="T49" s="665" t="str">
        <f>IF($G49="","",INDEX('5_Main'!EK:EK,MATCH($G49,'5_Main'!$A:$A,0))+INDEX('5_Main'!GJ:GJ,MATCH($G49,'5_Main'!$A:$A,0)))</f>
        <v/>
      </c>
      <c r="U49" s="665" t="str">
        <f>IF($G49="","",INDEX('5_Main'!EL:EL,MATCH($G49,'5_Main'!$A:$A,0))+INDEX('5_Main'!GK:GK,MATCH($G49,'5_Main'!$A:$A,0)))</f>
        <v/>
      </c>
      <c r="V49" s="665" t="str">
        <f>IF($G49="","",INDEX('5_Main'!EM:EM,MATCH($G49,'5_Main'!$A:$A,0))+INDEX('5_Main'!GL:GL,MATCH($G49,'5_Main'!$A:$A,0)))</f>
        <v/>
      </c>
      <c r="W49" s="665" t="str">
        <f>IF($G49="","",INDEX('5_Main'!EN:EN,MATCH($G49,'5_Main'!$A:$A,0))+INDEX('5_Main'!GM:GM,MATCH($G49,'5_Main'!$A:$A,0)))</f>
        <v/>
      </c>
    </row>
    <row r="50" spans="1:23" ht="14.1" customHeight="1">
      <c r="A50" s="487"/>
      <c r="B50" s="658"/>
      <c r="C50" s="661" t="str">
        <f>IF(G50="","",INDEX('Ref1'!E:E,MATCH(G50,'Ref1'!A:A,0)))</f>
        <v/>
      </c>
      <c r="D50" s="667"/>
      <c r="E50" s="667"/>
      <c r="F50" s="667"/>
      <c r="G50" s="663" t="str">
        <f>Inputs!K391</f>
        <v/>
      </c>
      <c r="H50" s="664" t="str">
        <f>IF($G50="","",INDEX('5_Main'!DY:DY,MATCH($G50,'5_Main'!$A:$A,0))+INDEX('5_Main'!FX:FX,MATCH($G50,'5_Main'!$A:$A,0)))</f>
        <v/>
      </c>
      <c r="I50" s="665" t="str">
        <f>IF($G50="","",INDEX('5_Main'!DZ:DZ,MATCH($G50,'5_Main'!$A:$A,0))+INDEX('5_Main'!FY:FY,MATCH($G50,'5_Main'!$A:$A,0)))</f>
        <v/>
      </c>
      <c r="J50" s="665" t="str">
        <f>IF($G50="","",INDEX('5_Main'!EA:EA,MATCH($G50,'5_Main'!$A:$A,0))+INDEX('5_Main'!FZ:FZ,MATCH($G50,'5_Main'!$A:$A,0)))</f>
        <v/>
      </c>
      <c r="K50" s="665" t="str">
        <f>IF($G50="","",INDEX('5_Main'!EB:EB,MATCH($G50,'5_Main'!$A:$A,0))+INDEX('5_Main'!GA:GA,MATCH($G50,'5_Main'!$A:$A,0)))</f>
        <v/>
      </c>
      <c r="L50" s="665" t="str">
        <f>IF($G50="","",INDEX('5_Main'!EC:EC,MATCH($G50,'5_Main'!$A:$A,0))+INDEX('5_Main'!GB:GB,MATCH($G50,'5_Main'!$A:$A,0)))</f>
        <v/>
      </c>
      <c r="M50" s="665" t="str">
        <f>IF($G50="","",INDEX('5_Main'!ED:ED,MATCH($G50,'5_Main'!$A:$A,0))+INDEX('5_Main'!GC:GC,MATCH($G50,'5_Main'!$A:$A,0)))</f>
        <v/>
      </c>
      <c r="N50" s="665" t="str">
        <f>IF($G50="","",INDEX('5_Main'!EE:EE,MATCH($G50,'5_Main'!$A:$A,0))+INDEX('5_Main'!GD:GD,MATCH($G50,'5_Main'!$A:$A,0)))</f>
        <v/>
      </c>
      <c r="O50" s="665" t="str">
        <f>IF($G50="","",INDEX('5_Main'!EF:EF,MATCH($G50,'5_Main'!$A:$A,0))+INDEX('5_Main'!GE:GE,MATCH($G50,'5_Main'!$A:$A,0)))</f>
        <v/>
      </c>
      <c r="P50" s="665" t="str">
        <f>IF($G50="","",INDEX('5_Main'!EG:EG,MATCH($G50,'5_Main'!$A:$A,0))+INDEX('5_Main'!GF:GF,MATCH($G50,'5_Main'!$A:$A,0)))</f>
        <v/>
      </c>
      <c r="Q50" s="665" t="str">
        <f>IF($G50="","",INDEX('5_Main'!EH:EH,MATCH($G50,'5_Main'!$A:$A,0))+INDEX('5_Main'!GG:GG,MATCH($G50,'5_Main'!$A:$A,0)))</f>
        <v/>
      </c>
      <c r="R50" s="665" t="str">
        <f>IF($G50="","",INDEX('5_Main'!EI:EI,MATCH($G50,'5_Main'!$A:$A,0))+INDEX('5_Main'!GH:GH,MATCH($G50,'5_Main'!$A:$A,0)))</f>
        <v/>
      </c>
      <c r="S50" s="665" t="str">
        <f>IF($G50="","",INDEX('5_Main'!EJ:EJ,MATCH($G50,'5_Main'!$A:$A,0))+INDEX('5_Main'!GI:GI,MATCH($G50,'5_Main'!$A:$A,0)))</f>
        <v/>
      </c>
      <c r="T50" s="665" t="str">
        <f>IF($G50="","",INDEX('5_Main'!EK:EK,MATCH($G50,'5_Main'!$A:$A,0))+INDEX('5_Main'!GJ:GJ,MATCH($G50,'5_Main'!$A:$A,0)))</f>
        <v/>
      </c>
      <c r="U50" s="665" t="str">
        <f>IF($G50="","",INDEX('5_Main'!EL:EL,MATCH($G50,'5_Main'!$A:$A,0))+INDEX('5_Main'!GK:GK,MATCH($G50,'5_Main'!$A:$A,0)))</f>
        <v/>
      </c>
      <c r="V50" s="665" t="str">
        <f>IF($G50="","",INDEX('5_Main'!EM:EM,MATCH($G50,'5_Main'!$A:$A,0))+INDEX('5_Main'!GL:GL,MATCH($G50,'5_Main'!$A:$A,0)))</f>
        <v/>
      </c>
      <c r="W50" s="665" t="str">
        <f>IF($G50="","",INDEX('5_Main'!EN:EN,MATCH($G50,'5_Main'!$A:$A,0))+INDEX('5_Main'!GM:GM,MATCH($G50,'5_Main'!$A:$A,0)))</f>
        <v/>
      </c>
    </row>
    <row r="51" spans="1:23" ht="14.1" customHeight="1">
      <c r="A51" s="487"/>
      <c r="B51" s="658"/>
      <c r="C51" s="666" t="str">
        <f>IF(G51="","",INDEX('Ref1'!E:E,MATCH(G51,'Ref1'!A:A,0)))</f>
        <v/>
      </c>
      <c r="D51" s="667"/>
      <c r="E51" s="667"/>
      <c r="F51" s="667"/>
      <c r="G51" s="663" t="str">
        <f>Inputs!K392</f>
        <v/>
      </c>
      <c r="H51" s="664" t="str">
        <f>IF($G51="","",INDEX('5_Main'!DY:DY,MATCH($G51,'5_Main'!$A:$A,0))+INDEX('5_Main'!FX:FX,MATCH($G51,'5_Main'!$A:$A,0)))</f>
        <v/>
      </c>
      <c r="I51" s="665" t="str">
        <f>IF($G51="","",INDEX('5_Main'!DZ:DZ,MATCH($G51,'5_Main'!$A:$A,0))+INDEX('5_Main'!FY:FY,MATCH($G51,'5_Main'!$A:$A,0)))</f>
        <v/>
      </c>
      <c r="J51" s="665" t="str">
        <f>IF($G51="","",INDEX('5_Main'!EA:EA,MATCH($G51,'5_Main'!$A:$A,0))+INDEX('5_Main'!FZ:FZ,MATCH($G51,'5_Main'!$A:$A,0)))</f>
        <v/>
      </c>
      <c r="K51" s="665" t="str">
        <f>IF($G51="","",INDEX('5_Main'!EB:EB,MATCH($G51,'5_Main'!$A:$A,0))+INDEX('5_Main'!GA:GA,MATCH($G51,'5_Main'!$A:$A,0)))</f>
        <v/>
      </c>
      <c r="L51" s="665" t="str">
        <f>IF($G51="","",INDEX('5_Main'!EC:EC,MATCH($G51,'5_Main'!$A:$A,0))+INDEX('5_Main'!GB:GB,MATCH($G51,'5_Main'!$A:$A,0)))</f>
        <v/>
      </c>
      <c r="M51" s="665" t="str">
        <f>IF($G51="","",INDEX('5_Main'!ED:ED,MATCH($G51,'5_Main'!$A:$A,0))+INDEX('5_Main'!GC:GC,MATCH($G51,'5_Main'!$A:$A,0)))</f>
        <v/>
      </c>
      <c r="N51" s="665" t="str">
        <f>IF($G51="","",INDEX('5_Main'!EE:EE,MATCH($G51,'5_Main'!$A:$A,0))+INDEX('5_Main'!GD:GD,MATCH($G51,'5_Main'!$A:$A,0)))</f>
        <v/>
      </c>
      <c r="O51" s="665" t="str">
        <f>IF($G51="","",INDEX('5_Main'!EF:EF,MATCH($G51,'5_Main'!$A:$A,0))+INDEX('5_Main'!GE:GE,MATCH($G51,'5_Main'!$A:$A,0)))</f>
        <v/>
      </c>
      <c r="P51" s="665" t="str">
        <f>IF($G51="","",INDEX('5_Main'!EG:EG,MATCH($G51,'5_Main'!$A:$A,0))+INDEX('5_Main'!GF:GF,MATCH($G51,'5_Main'!$A:$A,0)))</f>
        <v/>
      </c>
      <c r="Q51" s="665" t="str">
        <f>IF($G51="","",INDEX('5_Main'!EH:EH,MATCH($G51,'5_Main'!$A:$A,0))+INDEX('5_Main'!GG:GG,MATCH($G51,'5_Main'!$A:$A,0)))</f>
        <v/>
      </c>
      <c r="R51" s="665" t="str">
        <f>IF($G51="","",INDEX('5_Main'!EI:EI,MATCH($G51,'5_Main'!$A:$A,0))+INDEX('5_Main'!GH:GH,MATCH($G51,'5_Main'!$A:$A,0)))</f>
        <v/>
      </c>
      <c r="S51" s="665" t="str">
        <f>IF($G51="","",INDEX('5_Main'!EJ:EJ,MATCH($G51,'5_Main'!$A:$A,0))+INDEX('5_Main'!GI:GI,MATCH($G51,'5_Main'!$A:$A,0)))</f>
        <v/>
      </c>
      <c r="T51" s="665" t="str">
        <f>IF($G51="","",INDEX('5_Main'!EK:EK,MATCH($G51,'5_Main'!$A:$A,0))+INDEX('5_Main'!GJ:GJ,MATCH($G51,'5_Main'!$A:$A,0)))</f>
        <v/>
      </c>
      <c r="U51" s="665" t="str">
        <f>IF($G51="","",INDEX('5_Main'!EL:EL,MATCH($G51,'5_Main'!$A:$A,0))+INDEX('5_Main'!GK:GK,MATCH($G51,'5_Main'!$A:$A,0)))</f>
        <v/>
      </c>
      <c r="V51" s="665" t="str">
        <f>IF($G51="","",INDEX('5_Main'!EM:EM,MATCH($G51,'5_Main'!$A:$A,0))+INDEX('5_Main'!GL:GL,MATCH($G51,'5_Main'!$A:$A,0)))</f>
        <v/>
      </c>
      <c r="W51" s="665" t="str">
        <f>IF($G51="","",INDEX('5_Main'!EN:EN,MATCH($G51,'5_Main'!$A:$A,0))+INDEX('5_Main'!GM:GM,MATCH($G51,'5_Main'!$A:$A,0)))</f>
        <v/>
      </c>
    </row>
    <row r="52" spans="1:23" ht="14.1" customHeight="1">
      <c r="A52" s="487"/>
      <c r="B52" s="658"/>
      <c r="C52" s="661" t="str">
        <f>IF(G52="","",INDEX('Ref1'!E:E,MATCH(G52,'Ref1'!A:A,0)))</f>
        <v/>
      </c>
      <c r="D52" s="667"/>
      <c r="E52" s="667"/>
      <c r="F52" s="667"/>
      <c r="G52" s="663" t="str">
        <f>Inputs!K393</f>
        <v/>
      </c>
      <c r="H52" s="664" t="str">
        <f>IF($G52="","",INDEX('5_Main'!DY:DY,MATCH($G52,'5_Main'!$A:$A,0))+INDEX('5_Main'!FX:FX,MATCH($G52,'5_Main'!$A:$A,0)))</f>
        <v/>
      </c>
      <c r="I52" s="665" t="str">
        <f>IF($G52="","",INDEX('5_Main'!DZ:DZ,MATCH($G52,'5_Main'!$A:$A,0))+INDEX('5_Main'!FY:FY,MATCH($G52,'5_Main'!$A:$A,0)))</f>
        <v/>
      </c>
      <c r="J52" s="665" t="str">
        <f>IF($G52="","",INDEX('5_Main'!EA:EA,MATCH($G52,'5_Main'!$A:$A,0))+INDEX('5_Main'!FZ:FZ,MATCH($G52,'5_Main'!$A:$A,0)))</f>
        <v/>
      </c>
      <c r="K52" s="665" t="str">
        <f>IF($G52="","",INDEX('5_Main'!EB:EB,MATCH($G52,'5_Main'!$A:$A,0))+INDEX('5_Main'!GA:GA,MATCH($G52,'5_Main'!$A:$A,0)))</f>
        <v/>
      </c>
      <c r="L52" s="665" t="str">
        <f>IF($G52="","",INDEX('5_Main'!EC:EC,MATCH($G52,'5_Main'!$A:$A,0))+INDEX('5_Main'!GB:GB,MATCH($G52,'5_Main'!$A:$A,0)))</f>
        <v/>
      </c>
      <c r="M52" s="665" t="str">
        <f>IF($G52="","",INDEX('5_Main'!ED:ED,MATCH($G52,'5_Main'!$A:$A,0))+INDEX('5_Main'!GC:GC,MATCH($G52,'5_Main'!$A:$A,0)))</f>
        <v/>
      </c>
      <c r="N52" s="665" t="str">
        <f>IF($G52="","",INDEX('5_Main'!EE:EE,MATCH($G52,'5_Main'!$A:$A,0))+INDEX('5_Main'!GD:GD,MATCH($G52,'5_Main'!$A:$A,0)))</f>
        <v/>
      </c>
      <c r="O52" s="665" t="str">
        <f>IF($G52="","",INDEX('5_Main'!EF:EF,MATCH($G52,'5_Main'!$A:$A,0))+INDEX('5_Main'!GE:GE,MATCH($G52,'5_Main'!$A:$A,0)))</f>
        <v/>
      </c>
      <c r="P52" s="665" t="str">
        <f>IF($G52="","",INDEX('5_Main'!EG:EG,MATCH($G52,'5_Main'!$A:$A,0))+INDEX('5_Main'!GF:GF,MATCH($G52,'5_Main'!$A:$A,0)))</f>
        <v/>
      </c>
      <c r="Q52" s="665" t="str">
        <f>IF($G52="","",INDEX('5_Main'!EH:EH,MATCH($G52,'5_Main'!$A:$A,0))+INDEX('5_Main'!GG:GG,MATCH($G52,'5_Main'!$A:$A,0)))</f>
        <v/>
      </c>
      <c r="R52" s="665" t="str">
        <f>IF($G52="","",INDEX('5_Main'!EI:EI,MATCH($G52,'5_Main'!$A:$A,0))+INDEX('5_Main'!GH:GH,MATCH($G52,'5_Main'!$A:$A,0)))</f>
        <v/>
      </c>
      <c r="S52" s="665" t="str">
        <f>IF($G52="","",INDEX('5_Main'!EJ:EJ,MATCH($G52,'5_Main'!$A:$A,0))+INDEX('5_Main'!GI:GI,MATCH($G52,'5_Main'!$A:$A,0)))</f>
        <v/>
      </c>
      <c r="T52" s="665" t="str">
        <f>IF($G52="","",INDEX('5_Main'!EK:EK,MATCH($G52,'5_Main'!$A:$A,0))+INDEX('5_Main'!GJ:GJ,MATCH($G52,'5_Main'!$A:$A,0)))</f>
        <v/>
      </c>
      <c r="U52" s="665" t="str">
        <f>IF($G52="","",INDEX('5_Main'!EL:EL,MATCH($G52,'5_Main'!$A:$A,0))+INDEX('5_Main'!GK:GK,MATCH($G52,'5_Main'!$A:$A,0)))</f>
        <v/>
      </c>
      <c r="V52" s="665" t="str">
        <f>IF($G52="","",INDEX('5_Main'!EM:EM,MATCH($G52,'5_Main'!$A:$A,0))+INDEX('5_Main'!GL:GL,MATCH($G52,'5_Main'!$A:$A,0)))</f>
        <v/>
      </c>
      <c r="W52" s="665" t="str">
        <f>IF($G52="","",INDEX('5_Main'!EN:EN,MATCH($G52,'5_Main'!$A:$A,0))+INDEX('5_Main'!GM:GM,MATCH($G52,'5_Main'!$A:$A,0)))</f>
        <v/>
      </c>
    </row>
    <row r="53" spans="1:23" ht="14.1" customHeight="1">
      <c r="A53" s="487"/>
      <c r="B53" s="658"/>
      <c r="C53" s="666" t="str">
        <f>IF(G53="","",INDEX('Ref1'!E:E,MATCH(G53,'Ref1'!A:A,0)))</f>
        <v/>
      </c>
      <c r="D53" s="667"/>
      <c r="E53" s="667"/>
      <c r="F53" s="667"/>
      <c r="G53" s="663" t="str">
        <f>Inputs!K394</f>
        <v/>
      </c>
      <c r="H53" s="664" t="str">
        <f>IF($G53="","",INDEX('5_Main'!DY:DY,MATCH($G53,'5_Main'!$A:$A,0))+INDEX('5_Main'!FX:FX,MATCH($G53,'5_Main'!$A:$A,0)))</f>
        <v/>
      </c>
      <c r="I53" s="665" t="str">
        <f>IF($G53="","",INDEX('5_Main'!DZ:DZ,MATCH($G53,'5_Main'!$A:$A,0))+INDEX('5_Main'!FY:FY,MATCH($G53,'5_Main'!$A:$A,0)))</f>
        <v/>
      </c>
      <c r="J53" s="665" t="str">
        <f>IF($G53="","",INDEX('5_Main'!EA:EA,MATCH($G53,'5_Main'!$A:$A,0))+INDEX('5_Main'!FZ:FZ,MATCH($G53,'5_Main'!$A:$A,0)))</f>
        <v/>
      </c>
      <c r="K53" s="665" t="str">
        <f>IF($G53="","",INDEX('5_Main'!EB:EB,MATCH($G53,'5_Main'!$A:$A,0))+INDEX('5_Main'!GA:GA,MATCH($G53,'5_Main'!$A:$A,0)))</f>
        <v/>
      </c>
      <c r="L53" s="665" t="str">
        <f>IF($G53="","",INDEX('5_Main'!EC:EC,MATCH($G53,'5_Main'!$A:$A,0))+INDEX('5_Main'!GB:GB,MATCH($G53,'5_Main'!$A:$A,0)))</f>
        <v/>
      </c>
      <c r="M53" s="665" t="str">
        <f>IF($G53="","",INDEX('5_Main'!ED:ED,MATCH($G53,'5_Main'!$A:$A,0))+INDEX('5_Main'!GC:GC,MATCH($G53,'5_Main'!$A:$A,0)))</f>
        <v/>
      </c>
      <c r="N53" s="665" t="str">
        <f>IF($G53="","",INDEX('5_Main'!EE:EE,MATCH($G53,'5_Main'!$A:$A,0))+INDEX('5_Main'!GD:GD,MATCH($G53,'5_Main'!$A:$A,0)))</f>
        <v/>
      </c>
      <c r="O53" s="665" t="str">
        <f>IF($G53="","",INDEX('5_Main'!EF:EF,MATCH($G53,'5_Main'!$A:$A,0))+INDEX('5_Main'!GE:GE,MATCH($G53,'5_Main'!$A:$A,0)))</f>
        <v/>
      </c>
      <c r="P53" s="665" t="str">
        <f>IF($G53="","",INDEX('5_Main'!EG:EG,MATCH($G53,'5_Main'!$A:$A,0))+INDEX('5_Main'!GF:GF,MATCH($G53,'5_Main'!$A:$A,0)))</f>
        <v/>
      </c>
      <c r="Q53" s="665" t="str">
        <f>IF($G53="","",INDEX('5_Main'!EH:EH,MATCH($G53,'5_Main'!$A:$A,0))+INDEX('5_Main'!GG:GG,MATCH($G53,'5_Main'!$A:$A,0)))</f>
        <v/>
      </c>
      <c r="R53" s="665" t="str">
        <f>IF($G53="","",INDEX('5_Main'!EI:EI,MATCH($G53,'5_Main'!$A:$A,0))+INDEX('5_Main'!GH:GH,MATCH($G53,'5_Main'!$A:$A,0)))</f>
        <v/>
      </c>
      <c r="S53" s="665" t="str">
        <f>IF($G53="","",INDEX('5_Main'!EJ:EJ,MATCH($G53,'5_Main'!$A:$A,0))+INDEX('5_Main'!GI:GI,MATCH($G53,'5_Main'!$A:$A,0)))</f>
        <v/>
      </c>
      <c r="T53" s="665" t="str">
        <f>IF($G53="","",INDEX('5_Main'!EK:EK,MATCH($G53,'5_Main'!$A:$A,0))+INDEX('5_Main'!GJ:GJ,MATCH($G53,'5_Main'!$A:$A,0)))</f>
        <v/>
      </c>
      <c r="U53" s="665" t="str">
        <f>IF($G53="","",INDEX('5_Main'!EL:EL,MATCH($G53,'5_Main'!$A:$A,0))+INDEX('5_Main'!GK:GK,MATCH($G53,'5_Main'!$A:$A,0)))</f>
        <v/>
      </c>
      <c r="V53" s="665" t="str">
        <f>IF($G53="","",INDEX('5_Main'!EM:EM,MATCH($G53,'5_Main'!$A:$A,0))+INDEX('5_Main'!GL:GL,MATCH($G53,'5_Main'!$A:$A,0)))</f>
        <v/>
      </c>
      <c r="W53" s="665" t="str">
        <f>IF($G53="","",INDEX('5_Main'!EN:EN,MATCH($G53,'5_Main'!$A:$A,0))+INDEX('5_Main'!GM:GM,MATCH($G53,'5_Main'!$A:$A,0)))</f>
        <v/>
      </c>
    </row>
    <row r="54" spans="1:23" ht="14.1" customHeight="1">
      <c r="A54" s="487"/>
      <c r="B54" s="658"/>
      <c r="C54" s="661" t="str">
        <f>IF(G54="","",INDEX('Ref1'!E:E,MATCH(G54,'Ref1'!A:A,0)))</f>
        <v/>
      </c>
      <c r="D54" s="667"/>
      <c r="E54" s="667"/>
      <c r="F54" s="667"/>
      <c r="G54" s="663" t="str">
        <f>Inputs!K395</f>
        <v/>
      </c>
      <c r="H54" s="664" t="str">
        <f>IF($G54="","",INDEX('5_Main'!DY:DY,MATCH($G54,'5_Main'!$A:$A,0))+INDEX('5_Main'!FX:FX,MATCH($G54,'5_Main'!$A:$A,0)))</f>
        <v/>
      </c>
      <c r="I54" s="665" t="str">
        <f>IF($G54="","",INDEX('5_Main'!DZ:DZ,MATCH($G54,'5_Main'!$A:$A,0))+INDEX('5_Main'!FY:FY,MATCH($G54,'5_Main'!$A:$A,0)))</f>
        <v/>
      </c>
      <c r="J54" s="665" t="str">
        <f>IF($G54="","",INDEX('5_Main'!EA:EA,MATCH($G54,'5_Main'!$A:$A,0))+INDEX('5_Main'!FZ:FZ,MATCH($G54,'5_Main'!$A:$A,0)))</f>
        <v/>
      </c>
      <c r="K54" s="665" t="str">
        <f>IF($G54="","",INDEX('5_Main'!EB:EB,MATCH($G54,'5_Main'!$A:$A,0))+INDEX('5_Main'!GA:GA,MATCH($G54,'5_Main'!$A:$A,0)))</f>
        <v/>
      </c>
      <c r="L54" s="665" t="str">
        <f>IF($G54="","",INDEX('5_Main'!EC:EC,MATCH($G54,'5_Main'!$A:$A,0))+INDEX('5_Main'!GB:GB,MATCH($G54,'5_Main'!$A:$A,0)))</f>
        <v/>
      </c>
      <c r="M54" s="665" t="str">
        <f>IF($G54="","",INDEX('5_Main'!ED:ED,MATCH($G54,'5_Main'!$A:$A,0))+INDEX('5_Main'!GC:GC,MATCH($G54,'5_Main'!$A:$A,0)))</f>
        <v/>
      </c>
      <c r="N54" s="665" t="str">
        <f>IF($G54="","",INDEX('5_Main'!EE:EE,MATCH($G54,'5_Main'!$A:$A,0))+INDEX('5_Main'!GD:GD,MATCH($G54,'5_Main'!$A:$A,0)))</f>
        <v/>
      </c>
      <c r="O54" s="665" t="str">
        <f>IF($G54="","",INDEX('5_Main'!EF:EF,MATCH($G54,'5_Main'!$A:$A,0))+INDEX('5_Main'!GE:GE,MATCH($G54,'5_Main'!$A:$A,0)))</f>
        <v/>
      </c>
      <c r="P54" s="665" t="str">
        <f>IF($G54="","",INDEX('5_Main'!EG:EG,MATCH($G54,'5_Main'!$A:$A,0))+INDEX('5_Main'!GF:GF,MATCH($G54,'5_Main'!$A:$A,0)))</f>
        <v/>
      </c>
      <c r="Q54" s="665" t="str">
        <f>IF($G54="","",INDEX('5_Main'!EH:EH,MATCH($G54,'5_Main'!$A:$A,0))+INDEX('5_Main'!GG:GG,MATCH($G54,'5_Main'!$A:$A,0)))</f>
        <v/>
      </c>
      <c r="R54" s="665" t="str">
        <f>IF($G54="","",INDEX('5_Main'!EI:EI,MATCH($G54,'5_Main'!$A:$A,0))+INDEX('5_Main'!GH:GH,MATCH($G54,'5_Main'!$A:$A,0)))</f>
        <v/>
      </c>
      <c r="S54" s="665" t="str">
        <f>IF($G54="","",INDEX('5_Main'!EJ:EJ,MATCH($G54,'5_Main'!$A:$A,0))+INDEX('5_Main'!GI:GI,MATCH($G54,'5_Main'!$A:$A,0)))</f>
        <v/>
      </c>
      <c r="T54" s="665" t="str">
        <f>IF($G54="","",INDEX('5_Main'!EK:EK,MATCH($G54,'5_Main'!$A:$A,0))+INDEX('5_Main'!GJ:GJ,MATCH($G54,'5_Main'!$A:$A,0)))</f>
        <v/>
      </c>
      <c r="U54" s="665" t="str">
        <f>IF($G54="","",INDEX('5_Main'!EL:EL,MATCH($G54,'5_Main'!$A:$A,0))+INDEX('5_Main'!GK:GK,MATCH($G54,'5_Main'!$A:$A,0)))</f>
        <v/>
      </c>
      <c r="V54" s="665" t="str">
        <f>IF($G54="","",INDEX('5_Main'!EM:EM,MATCH($G54,'5_Main'!$A:$A,0))+INDEX('5_Main'!GL:GL,MATCH($G54,'5_Main'!$A:$A,0)))</f>
        <v/>
      </c>
      <c r="W54" s="665" t="str">
        <f>IF($G54="","",INDEX('5_Main'!EN:EN,MATCH($G54,'5_Main'!$A:$A,0))+INDEX('5_Main'!GM:GM,MATCH($G54,'5_Main'!$A:$A,0)))</f>
        <v/>
      </c>
    </row>
    <row r="55" spans="1:23" ht="14.1" customHeight="1">
      <c r="A55" s="487"/>
      <c r="B55" s="658"/>
      <c r="C55" s="666" t="str">
        <f>IF(G55="","",INDEX('Ref1'!E:E,MATCH(G55,'Ref1'!A:A,0)))</f>
        <v/>
      </c>
      <c r="D55" s="667"/>
      <c r="E55" s="667"/>
      <c r="F55" s="667"/>
      <c r="G55" s="663" t="str">
        <f>Inputs!K396</f>
        <v/>
      </c>
      <c r="H55" s="664" t="str">
        <f>IF($G55="","",INDEX('5_Main'!DY:DY,MATCH($G55,'5_Main'!$A:$A,0))+INDEX('5_Main'!FX:FX,MATCH($G55,'5_Main'!$A:$A,0)))</f>
        <v/>
      </c>
      <c r="I55" s="665" t="str">
        <f>IF($G55="","",INDEX('5_Main'!DZ:DZ,MATCH($G55,'5_Main'!$A:$A,0))+INDEX('5_Main'!FY:FY,MATCH($G55,'5_Main'!$A:$A,0)))</f>
        <v/>
      </c>
      <c r="J55" s="665" t="str">
        <f>IF($G55="","",INDEX('5_Main'!EA:EA,MATCH($G55,'5_Main'!$A:$A,0))+INDEX('5_Main'!FZ:FZ,MATCH($G55,'5_Main'!$A:$A,0)))</f>
        <v/>
      </c>
      <c r="K55" s="665" t="str">
        <f>IF($G55="","",INDEX('5_Main'!EB:EB,MATCH($G55,'5_Main'!$A:$A,0))+INDEX('5_Main'!GA:GA,MATCH($G55,'5_Main'!$A:$A,0)))</f>
        <v/>
      </c>
      <c r="L55" s="665" t="str">
        <f>IF($G55="","",INDEX('5_Main'!EC:EC,MATCH($G55,'5_Main'!$A:$A,0))+INDEX('5_Main'!GB:GB,MATCH($G55,'5_Main'!$A:$A,0)))</f>
        <v/>
      </c>
      <c r="M55" s="665" t="str">
        <f>IF($G55="","",INDEX('5_Main'!ED:ED,MATCH($G55,'5_Main'!$A:$A,0))+INDEX('5_Main'!GC:GC,MATCH($G55,'5_Main'!$A:$A,0)))</f>
        <v/>
      </c>
      <c r="N55" s="665" t="str">
        <f>IF($G55="","",INDEX('5_Main'!EE:EE,MATCH($G55,'5_Main'!$A:$A,0))+INDEX('5_Main'!GD:GD,MATCH($G55,'5_Main'!$A:$A,0)))</f>
        <v/>
      </c>
      <c r="O55" s="665" t="str">
        <f>IF($G55="","",INDEX('5_Main'!EF:EF,MATCH($G55,'5_Main'!$A:$A,0))+INDEX('5_Main'!GE:GE,MATCH($G55,'5_Main'!$A:$A,0)))</f>
        <v/>
      </c>
      <c r="P55" s="665" t="str">
        <f>IF($G55="","",INDEX('5_Main'!EG:EG,MATCH($G55,'5_Main'!$A:$A,0))+INDEX('5_Main'!GF:GF,MATCH($G55,'5_Main'!$A:$A,0)))</f>
        <v/>
      </c>
      <c r="Q55" s="665" t="str">
        <f>IF($G55="","",INDEX('5_Main'!EH:EH,MATCH($G55,'5_Main'!$A:$A,0))+INDEX('5_Main'!GG:GG,MATCH($G55,'5_Main'!$A:$A,0)))</f>
        <v/>
      </c>
      <c r="R55" s="665" t="str">
        <f>IF($G55="","",INDEX('5_Main'!EI:EI,MATCH($G55,'5_Main'!$A:$A,0))+INDEX('5_Main'!GH:GH,MATCH($G55,'5_Main'!$A:$A,0)))</f>
        <v/>
      </c>
      <c r="S55" s="665" t="str">
        <f>IF($G55="","",INDEX('5_Main'!EJ:EJ,MATCH($G55,'5_Main'!$A:$A,0))+INDEX('5_Main'!GI:GI,MATCH($G55,'5_Main'!$A:$A,0)))</f>
        <v/>
      </c>
      <c r="T55" s="665" t="str">
        <f>IF($G55="","",INDEX('5_Main'!EK:EK,MATCH($G55,'5_Main'!$A:$A,0))+INDEX('5_Main'!GJ:GJ,MATCH($G55,'5_Main'!$A:$A,0)))</f>
        <v/>
      </c>
      <c r="U55" s="665" t="str">
        <f>IF($G55="","",INDEX('5_Main'!EL:EL,MATCH($G55,'5_Main'!$A:$A,0))+INDEX('5_Main'!GK:GK,MATCH($G55,'5_Main'!$A:$A,0)))</f>
        <v/>
      </c>
      <c r="V55" s="665" t="str">
        <f>IF($G55="","",INDEX('5_Main'!EM:EM,MATCH($G55,'5_Main'!$A:$A,0))+INDEX('5_Main'!GL:GL,MATCH($G55,'5_Main'!$A:$A,0)))</f>
        <v/>
      </c>
      <c r="W55" s="665" t="str">
        <f>IF($G55="","",INDEX('5_Main'!EN:EN,MATCH($G55,'5_Main'!$A:$A,0))+INDEX('5_Main'!GM:GM,MATCH($G55,'5_Main'!$A:$A,0)))</f>
        <v/>
      </c>
    </row>
    <row r="56" spans="1:23" ht="14.1" customHeight="1">
      <c r="A56" s="487"/>
      <c r="B56" s="658"/>
      <c r="C56" s="661" t="str">
        <f>IF(G56="","",INDEX('Ref1'!E:E,MATCH(G56,'Ref1'!A:A,0)))</f>
        <v/>
      </c>
      <c r="D56" s="667"/>
      <c r="E56" s="667"/>
      <c r="F56" s="667"/>
      <c r="G56" s="663" t="str">
        <f>Inputs!K397</f>
        <v/>
      </c>
      <c r="H56" s="664" t="str">
        <f>IF($G56="","",INDEX('5_Main'!DY:DY,MATCH($G56,'5_Main'!$A:$A,0))+INDEX('5_Main'!FX:FX,MATCH($G56,'5_Main'!$A:$A,0)))</f>
        <v/>
      </c>
      <c r="I56" s="665" t="str">
        <f>IF($G56="","",INDEX('5_Main'!DZ:DZ,MATCH($G56,'5_Main'!$A:$A,0))+INDEX('5_Main'!FY:FY,MATCH($G56,'5_Main'!$A:$A,0)))</f>
        <v/>
      </c>
      <c r="J56" s="665" t="str">
        <f>IF($G56="","",INDEX('5_Main'!EA:EA,MATCH($G56,'5_Main'!$A:$A,0))+INDEX('5_Main'!FZ:FZ,MATCH($G56,'5_Main'!$A:$A,0)))</f>
        <v/>
      </c>
      <c r="K56" s="665" t="str">
        <f>IF($G56="","",INDEX('5_Main'!EB:EB,MATCH($G56,'5_Main'!$A:$A,0))+INDEX('5_Main'!GA:GA,MATCH($G56,'5_Main'!$A:$A,0)))</f>
        <v/>
      </c>
      <c r="L56" s="665" t="str">
        <f>IF($G56="","",INDEX('5_Main'!EC:EC,MATCH($G56,'5_Main'!$A:$A,0))+INDEX('5_Main'!GB:GB,MATCH($G56,'5_Main'!$A:$A,0)))</f>
        <v/>
      </c>
      <c r="M56" s="665" t="str">
        <f>IF($G56="","",INDEX('5_Main'!ED:ED,MATCH($G56,'5_Main'!$A:$A,0))+INDEX('5_Main'!GC:GC,MATCH($G56,'5_Main'!$A:$A,0)))</f>
        <v/>
      </c>
      <c r="N56" s="665" t="str">
        <f>IF($G56="","",INDEX('5_Main'!EE:EE,MATCH($G56,'5_Main'!$A:$A,0))+INDEX('5_Main'!GD:GD,MATCH($G56,'5_Main'!$A:$A,0)))</f>
        <v/>
      </c>
      <c r="O56" s="665" t="str">
        <f>IF($G56="","",INDEX('5_Main'!EF:EF,MATCH($G56,'5_Main'!$A:$A,0))+INDEX('5_Main'!GE:GE,MATCH($G56,'5_Main'!$A:$A,0)))</f>
        <v/>
      </c>
      <c r="P56" s="665" t="str">
        <f>IF($G56="","",INDEX('5_Main'!EG:EG,MATCH($G56,'5_Main'!$A:$A,0))+INDEX('5_Main'!GF:GF,MATCH($G56,'5_Main'!$A:$A,0)))</f>
        <v/>
      </c>
      <c r="Q56" s="665" t="str">
        <f>IF($G56="","",INDEX('5_Main'!EH:EH,MATCH($G56,'5_Main'!$A:$A,0))+INDEX('5_Main'!GG:GG,MATCH($G56,'5_Main'!$A:$A,0)))</f>
        <v/>
      </c>
      <c r="R56" s="665" t="str">
        <f>IF($G56="","",INDEX('5_Main'!EI:EI,MATCH($G56,'5_Main'!$A:$A,0))+INDEX('5_Main'!GH:GH,MATCH($G56,'5_Main'!$A:$A,0)))</f>
        <v/>
      </c>
      <c r="S56" s="665" t="str">
        <f>IF($G56="","",INDEX('5_Main'!EJ:EJ,MATCH($G56,'5_Main'!$A:$A,0))+INDEX('5_Main'!GI:GI,MATCH($G56,'5_Main'!$A:$A,0)))</f>
        <v/>
      </c>
      <c r="T56" s="665" t="str">
        <f>IF($G56="","",INDEX('5_Main'!EK:EK,MATCH($G56,'5_Main'!$A:$A,0))+INDEX('5_Main'!GJ:GJ,MATCH($G56,'5_Main'!$A:$A,0)))</f>
        <v/>
      </c>
      <c r="U56" s="665" t="str">
        <f>IF($G56="","",INDEX('5_Main'!EL:EL,MATCH($G56,'5_Main'!$A:$A,0))+INDEX('5_Main'!GK:GK,MATCH($G56,'5_Main'!$A:$A,0)))</f>
        <v/>
      </c>
      <c r="V56" s="665" t="str">
        <f>IF($G56="","",INDEX('5_Main'!EM:EM,MATCH($G56,'5_Main'!$A:$A,0))+INDEX('5_Main'!GL:GL,MATCH($G56,'5_Main'!$A:$A,0)))</f>
        <v/>
      </c>
      <c r="W56" s="665" t="str">
        <f>IF($G56="","",INDEX('5_Main'!EN:EN,MATCH($G56,'5_Main'!$A:$A,0))+INDEX('5_Main'!GM:GM,MATCH($G56,'5_Main'!$A:$A,0)))</f>
        <v/>
      </c>
    </row>
    <row r="57" spans="1:23" ht="14.1" customHeight="1">
      <c r="A57" s="487"/>
      <c r="B57" s="658"/>
      <c r="C57" s="671" t="str">
        <f>IF(G57="","",INDEX('Ref1'!E:E,MATCH(G57,'Ref1'!A:A,0)))</f>
        <v/>
      </c>
      <c r="D57" s="672"/>
      <c r="E57" s="672"/>
      <c r="F57" s="672"/>
      <c r="G57" s="870" t="str">
        <f>Inputs!K398</f>
        <v/>
      </c>
      <c r="H57" s="673" t="str">
        <f>IF($G57="","",INDEX('5_Main'!DY:DY,MATCH($G57,'5_Main'!$A:$A,0))+INDEX('5_Main'!FX:FX,MATCH($G57,'5_Main'!$A:$A,0)))</f>
        <v/>
      </c>
      <c r="I57" s="674" t="str">
        <f>IF($G57="","",INDEX('5_Main'!DZ:DZ,MATCH($G57,'5_Main'!$A:$A,0))+INDEX('5_Main'!FY:FY,MATCH($G57,'5_Main'!$A:$A,0)))</f>
        <v/>
      </c>
      <c r="J57" s="674" t="str">
        <f>IF($G57="","",INDEX('5_Main'!EA:EA,MATCH($G57,'5_Main'!$A:$A,0))+INDEX('5_Main'!FZ:FZ,MATCH($G57,'5_Main'!$A:$A,0)))</f>
        <v/>
      </c>
      <c r="K57" s="674" t="str">
        <f>IF($G57="","",INDEX('5_Main'!EB:EB,MATCH($G57,'5_Main'!$A:$A,0))+INDEX('5_Main'!GA:GA,MATCH($G57,'5_Main'!$A:$A,0)))</f>
        <v/>
      </c>
      <c r="L57" s="674" t="str">
        <f>IF($G57="","",INDEX('5_Main'!EC:EC,MATCH($G57,'5_Main'!$A:$A,0))+INDEX('5_Main'!GB:GB,MATCH($G57,'5_Main'!$A:$A,0)))</f>
        <v/>
      </c>
      <c r="M57" s="674" t="str">
        <f>IF($G57="","",INDEX('5_Main'!ED:ED,MATCH($G57,'5_Main'!$A:$A,0))+INDEX('5_Main'!GC:GC,MATCH($G57,'5_Main'!$A:$A,0)))</f>
        <v/>
      </c>
      <c r="N57" s="674" t="str">
        <f>IF($G57="","",INDEX('5_Main'!EE:EE,MATCH($G57,'5_Main'!$A:$A,0))+INDEX('5_Main'!GD:GD,MATCH($G57,'5_Main'!$A:$A,0)))</f>
        <v/>
      </c>
      <c r="O57" s="674" t="str">
        <f>IF($G57="","",INDEX('5_Main'!EF:EF,MATCH($G57,'5_Main'!$A:$A,0))+INDEX('5_Main'!GE:GE,MATCH($G57,'5_Main'!$A:$A,0)))</f>
        <v/>
      </c>
      <c r="P57" s="674" t="str">
        <f>IF($G57="","",INDEX('5_Main'!EG:EG,MATCH($G57,'5_Main'!$A:$A,0))+INDEX('5_Main'!GF:GF,MATCH($G57,'5_Main'!$A:$A,0)))</f>
        <v/>
      </c>
      <c r="Q57" s="674" t="str">
        <f>IF($G57="","",INDEX('5_Main'!EH:EH,MATCH($G57,'5_Main'!$A:$A,0))+INDEX('5_Main'!GG:GG,MATCH($G57,'5_Main'!$A:$A,0)))</f>
        <v/>
      </c>
      <c r="R57" s="674" t="str">
        <f>IF($G57="","",INDEX('5_Main'!EI:EI,MATCH($G57,'5_Main'!$A:$A,0))+INDEX('5_Main'!GH:GH,MATCH($G57,'5_Main'!$A:$A,0)))</f>
        <v/>
      </c>
      <c r="S57" s="674" t="str">
        <f>IF($G57="","",INDEX('5_Main'!EJ:EJ,MATCH($G57,'5_Main'!$A:$A,0))+INDEX('5_Main'!GI:GI,MATCH($G57,'5_Main'!$A:$A,0)))</f>
        <v/>
      </c>
      <c r="T57" s="674" t="str">
        <f>IF($G57="","",INDEX('5_Main'!EK:EK,MATCH($G57,'5_Main'!$A:$A,0))+INDEX('5_Main'!GJ:GJ,MATCH($G57,'5_Main'!$A:$A,0)))</f>
        <v/>
      </c>
      <c r="U57" s="674" t="str">
        <f>IF($G57="","",INDEX('5_Main'!EL:EL,MATCH($G57,'5_Main'!$A:$A,0))+INDEX('5_Main'!GK:GK,MATCH($G57,'5_Main'!$A:$A,0)))</f>
        <v/>
      </c>
      <c r="V57" s="674" t="str">
        <f>IF($G57="","",INDEX('5_Main'!EM:EM,MATCH($G57,'5_Main'!$A:$A,0))+INDEX('5_Main'!GL:GL,MATCH($G57,'5_Main'!$A:$A,0)))</f>
        <v/>
      </c>
      <c r="W57" s="674" t="str">
        <f>IF($G57="","",INDEX('5_Main'!EN:EN,MATCH($G57,'5_Main'!$A:$A,0))+INDEX('5_Main'!GM:GM,MATCH($G57,'5_Main'!$A:$A,0)))</f>
        <v/>
      </c>
    </row>
    <row r="58" spans="1:23" ht="14.1" customHeight="1">
      <c r="A58" s="487"/>
      <c r="B58" s="658"/>
      <c r="C58" s="688" t="s">
        <v>1249</v>
      </c>
      <c r="D58" s="381"/>
      <c r="E58" s="381"/>
      <c r="F58" s="381"/>
      <c r="G58" s="668"/>
      <c r="H58" s="669" t="e">
        <f ca="1">SUM(H18:H57)</f>
        <v>#REF!</v>
      </c>
      <c r="I58" s="670" t="e">
        <f ca="1">SUM(I18:I57)</f>
        <v>#REF!</v>
      </c>
      <c r="J58" s="670" t="e">
        <f ca="1">SUM(J18:J57)</f>
        <v>#REF!</v>
      </c>
      <c r="K58" s="670" t="e">
        <f t="shared" ref="K58:W58" ca="1" si="0">SUM(K18:K57)</f>
        <v>#REF!</v>
      </c>
      <c r="L58" s="670" t="e">
        <f t="shared" ca="1" si="0"/>
        <v>#REF!</v>
      </c>
      <c r="M58" s="670" t="e">
        <f t="shared" ca="1" si="0"/>
        <v>#REF!</v>
      </c>
      <c r="N58" s="670" t="e">
        <f t="shared" ca="1" si="0"/>
        <v>#REF!</v>
      </c>
      <c r="O58" s="670" t="e">
        <f t="shared" ca="1" si="0"/>
        <v>#REF!</v>
      </c>
      <c r="P58" s="670" t="e">
        <f t="shared" ca="1" si="0"/>
        <v>#REF!</v>
      </c>
      <c r="Q58" s="670" t="e">
        <f t="shared" ca="1" si="0"/>
        <v>#REF!</v>
      </c>
      <c r="R58" s="670" t="e">
        <f t="shared" ca="1" si="0"/>
        <v>#REF!</v>
      </c>
      <c r="S58" s="670" t="e">
        <f t="shared" ca="1" si="0"/>
        <v>#REF!</v>
      </c>
      <c r="T58" s="670" t="e">
        <f t="shared" ca="1" si="0"/>
        <v>#REF!</v>
      </c>
      <c r="U58" s="670" t="e">
        <f t="shared" ca="1" si="0"/>
        <v>#REF!</v>
      </c>
      <c r="V58" s="670" t="e">
        <f t="shared" ca="1" si="0"/>
        <v>#REF!</v>
      </c>
      <c r="W58" s="670" t="e">
        <f t="shared" ca="1" si="0"/>
        <v>#REF!</v>
      </c>
    </row>
    <row r="59" spans="1:23" ht="9.9499999999999993" customHeight="1">
      <c r="A59" s="487"/>
      <c r="B59" s="658"/>
      <c r="C59" s="689"/>
      <c r="D59" s="17"/>
      <c r="E59" s="17"/>
      <c r="F59" s="17"/>
      <c r="G59" s="660"/>
      <c r="H59" s="213"/>
      <c r="I59" s="211"/>
      <c r="J59" s="211"/>
      <c r="K59" s="211"/>
      <c r="L59" s="211"/>
      <c r="M59" s="211"/>
      <c r="N59" s="211"/>
      <c r="O59" s="211"/>
      <c r="P59" s="211"/>
      <c r="Q59" s="211"/>
      <c r="R59" s="211"/>
      <c r="S59" s="211"/>
      <c r="T59" s="211"/>
      <c r="U59" s="211"/>
      <c r="V59" s="211"/>
      <c r="W59" s="211"/>
    </row>
    <row r="60" spans="1:23" ht="13.7" customHeight="1">
      <c r="A60" s="487"/>
      <c r="B60" s="658"/>
      <c r="C60" s="690" t="s">
        <v>1251</v>
      </c>
      <c r="D60" s="681"/>
      <c r="E60" s="681"/>
      <c r="F60" s="681"/>
      <c r="G60" s="682" t="s">
        <v>1019</v>
      </c>
      <c r="H60" s="683">
        <f>IF($G60="","",INDEX('5_Main'!DY:DY,MATCH($G60,'5_Main'!$A:$A,0))+INDEX('5_Main'!FX:FX,MATCH($G60,'5_Main'!$A:$A,0)))</f>
        <v>0</v>
      </c>
      <c r="I60" s="684">
        <f>IF($G60="","",INDEX('5_Main'!DZ:DZ,MATCH($G60,'5_Main'!$A:$A,0))+INDEX('5_Main'!FY:FY,MATCH($G60,'5_Main'!$A:$A,0)))</f>
        <v>0</v>
      </c>
      <c r="J60" s="684">
        <f>IF($G60="","",INDEX('5_Main'!EA:EA,MATCH($G60,'5_Main'!$A:$A,0))+INDEX('5_Main'!FZ:FZ,MATCH($G60,'5_Main'!$A:$A,0)))</f>
        <v>0</v>
      </c>
      <c r="K60" s="684">
        <f>IF($G60="","",INDEX('5_Main'!EB:EB,MATCH($G60,'5_Main'!$A:$A,0))+INDEX('5_Main'!GA:GA,MATCH($G60,'5_Main'!$A:$A,0)))</f>
        <v>0</v>
      </c>
      <c r="L60" s="684">
        <f>IF($G60="","",INDEX('5_Main'!EC:EC,MATCH($G60,'5_Main'!$A:$A,0))+INDEX('5_Main'!GB:GB,MATCH($G60,'5_Main'!$A:$A,0)))</f>
        <v>0</v>
      </c>
      <c r="M60" s="684">
        <f>IF($G60="","",INDEX('5_Main'!ED:ED,MATCH($G60,'5_Main'!$A:$A,0))+INDEX('5_Main'!GC:GC,MATCH($G60,'5_Main'!$A:$A,0)))</f>
        <v>0</v>
      </c>
      <c r="N60" s="684">
        <f>IF($G60="","",INDEX('5_Main'!EE:EE,MATCH($G60,'5_Main'!$A:$A,0))+INDEX('5_Main'!GD:GD,MATCH($G60,'5_Main'!$A:$A,0)))</f>
        <v>0</v>
      </c>
      <c r="O60" s="684">
        <f>IF($G60="","",INDEX('5_Main'!EF:EF,MATCH($G60,'5_Main'!$A:$A,0))+INDEX('5_Main'!GE:GE,MATCH($G60,'5_Main'!$A:$A,0)))</f>
        <v>0</v>
      </c>
      <c r="P60" s="684">
        <f>IF($G60="","",INDEX('5_Main'!EG:EG,MATCH($G60,'5_Main'!$A:$A,0))+INDEX('5_Main'!GF:GF,MATCH($G60,'5_Main'!$A:$A,0)))</f>
        <v>0</v>
      </c>
      <c r="Q60" s="684">
        <f>IF($G60="","",INDEX('5_Main'!EH:EH,MATCH($G60,'5_Main'!$A:$A,0))+INDEX('5_Main'!GG:GG,MATCH($G60,'5_Main'!$A:$A,0)))</f>
        <v>0</v>
      </c>
      <c r="R60" s="684">
        <f>IF($G60="","",INDEX('5_Main'!EI:EI,MATCH($G60,'5_Main'!$A:$A,0))+INDEX('5_Main'!GH:GH,MATCH($G60,'5_Main'!$A:$A,0)))</f>
        <v>0</v>
      </c>
      <c r="S60" s="684">
        <f>IF($G60="","",INDEX('5_Main'!EJ:EJ,MATCH($G60,'5_Main'!$A:$A,0))+INDEX('5_Main'!GI:GI,MATCH($G60,'5_Main'!$A:$A,0)))</f>
        <v>0</v>
      </c>
      <c r="T60" s="684">
        <f>IF($G60="","",INDEX('5_Main'!EK:EK,MATCH($G60,'5_Main'!$A:$A,0))+INDEX('5_Main'!GJ:GJ,MATCH($G60,'5_Main'!$A:$A,0)))</f>
        <v>0</v>
      </c>
      <c r="U60" s="684">
        <f>IF($G60="","",INDEX('5_Main'!EL:EL,MATCH($G60,'5_Main'!$A:$A,0))+INDEX('5_Main'!GK:GK,MATCH($G60,'5_Main'!$A:$A,0)))</f>
        <v>0</v>
      </c>
      <c r="V60" s="684">
        <f>IF($G60="","",INDEX('5_Main'!EM:EM,MATCH($G60,'5_Main'!$A:$A,0))+INDEX('5_Main'!GL:GL,MATCH($G60,'5_Main'!$A:$A,0)))</f>
        <v>0</v>
      </c>
      <c r="W60" s="684">
        <f>IF($G60="","",INDEX('5_Main'!EN:EN,MATCH($G60,'5_Main'!$A:$A,0))+INDEX('5_Main'!GM:GM,MATCH($G60,'5_Main'!$A:$A,0)))</f>
        <v>0</v>
      </c>
    </row>
    <row r="61" spans="1:23" ht="9.9499999999999993" customHeight="1">
      <c r="A61" s="487"/>
      <c r="B61" s="658"/>
      <c r="C61" s="691"/>
      <c r="G61" s="660"/>
      <c r="H61" s="532"/>
      <c r="I61" s="494"/>
      <c r="J61" s="494"/>
      <c r="K61" s="494"/>
      <c r="L61" s="494"/>
      <c r="M61" s="494"/>
      <c r="N61" s="494"/>
      <c r="O61" s="494"/>
      <c r="P61" s="494"/>
      <c r="Q61" s="494"/>
      <c r="R61" s="494"/>
      <c r="S61" s="494"/>
      <c r="T61" s="494"/>
      <c r="U61" s="494"/>
      <c r="V61" s="494"/>
      <c r="W61" s="494"/>
    </row>
    <row r="62" spans="1:23" ht="14.1" customHeight="1">
      <c r="A62" s="487"/>
      <c r="B62" s="658"/>
      <c r="C62" s="692" t="s">
        <v>1261</v>
      </c>
      <c r="D62" s="685"/>
      <c r="E62" s="685"/>
      <c r="F62" s="685"/>
      <c r="G62" s="686"/>
      <c r="H62" s="687" t="e">
        <f t="shared" ref="H62:W62" ca="1" si="1">H60-H58</f>
        <v>#REF!</v>
      </c>
      <c r="I62" s="373" t="e">
        <f t="shared" ca="1" si="1"/>
        <v>#REF!</v>
      </c>
      <c r="J62" s="373" t="e">
        <f t="shared" ca="1" si="1"/>
        <v>#REF!</v>
      </c>
      <c r="K62" s="373" t="e">
        <f t="shared" ca="1" si="1"/>
        <v>#REF!</v>
      </c>
      <c r="L62" s="373" t="e">
        <f t="shared" ca="1" si="1"/>
        <v>#REF!</v>
      </c>
      <c r="M62" s="373" t="e">
        <f t="shared" ca="1" si="1"/>
        <v>#REF!</v>
      </c>
      <c r="N62" s="373" t="e">
        <f t="shared" ca="1" si="1"/>
        <v>#REF!</v>
      </c>
      <c r="O62" s="373" t="e">
        <f t="shared" ca="1" si="1"/>
        <v>#REF!</v>
      </c>
      <c r="P62" s="373" t="e">
        <f t="shared" ca="1" si="1"/>
        <v>#REF!</v>
      </c>
      <c r="Q62" s="373" t="e">
        <f t="shared" ca="1" si="1"/>
        <v>#REF!</v>
      </c>
      <c r="R62" s="373" t="e">
        <f t="shared" ca="1" si="1"/>
        <v>#REF!</v>
      </c>
      <c r="S62" s="373" t="e">
        <f t="shared" ca="1" si="1"/>
        <v>#REF!</v>
      </c>
      <c r="T62" s="373" t="e">
        <f t="shared" ca="1" si="1"/>
        <v>#REF!</v>
      </c>
      <c r="U62" s="373" t="e">
        <f t="shared" ca="1" si="1"/>
        <v>#REF!</v>
      </c>
      <c r="V62" s="373" t="e">
        <f t="shared" ca="1" si="1"/>
        <v>#REF!</v>
      </c>
      <c r="W62" s="373" t="e">
        <f t="shared" ca="1" si="1"/>
        <v>#REF!</v>
      </c>
    </row>
    <row r="63" spans="1:23" hidden="1">
      <c r="C63" s="677" t="s">
        <v>1252</v>
      </c>
      <c r="D63" s="562"/>
      <c r="E63" s="562"/>
      <c r="F63" s="562"/>
      <c r="G63" s="562"/>
      <c r="H63" s="676" t="e">
        <f ca="1">IF(H14="Reset",H62,NA())</f>
        <v>#REF!</v>
      </c>
      <c r="I63" s="676" t="e">
        <f t="shared" ref="I63:W63" si="2">IF(I14="Reset",I62,NA())</f>
        <v>#N/A</v>
      </c>
      <c r="J63" s="676" t="e">
        <f t="shared" si="2"/>
        <v>#N/A</v>
      </c>
      <c r="K63" s="676" t="e">
        <f t="shared" si="2"/>
        <v>#N/A</v>
      </c>
      <c r="L63" s="676" t="e">
        <f t="shared" si="2"/>
        <v>#N/A</v>
      </c>
      <c r="M63" s="676" t="e">
        <f t="shared" si="2"/>
        <v>#N/A</v>
      </c>
      <c r="N63" s="676" t="e">
        <f t="shared" si="2"/>
        <v>#N/A</v>
      </c>
      <c r="O63" s="676" t="e">
        <f t="shared" si="2"/>
        <v>#N/A</v>
      </c>
      <c r="P63" s="676" t="e">
        <f t="shared" si="2"/>
        <v>#N/A</v>
      </c>
      <c r="Q63" s="676" t="e">
        <f t="shared" si="2"/>
        <v>#N/A</v>
      </c>
      <c r="R63" s="676" t="e">
        <f t="shared" si="2"/>
        <v>#N/A</v>
      </c>
      <c r="S63" s="676" t="e">
        <f t="shared" si="2"/>
        <v>#N/A</v>
      </c>
      <c r="T63" s="676" t="e">
        <f t="shared" si="2"/>
        <v>#N/A</v>
      </c>
      <c r="U63" s="676" t="e">
        <f t="shared" si="2"/>
        <v>#N/A</v>
      </c>
      <c r="V63" s="676" t="e">
        <f t="shared" si="2"/>
        <v>#N/A</v>
      </c>
      <c r="W63" s="676" t="e">
        <f t="shared" si="2"/>
        <v>#N/A</v>
      </c>
    </row>
    <row r="64" spans="1:23">
      <c r="W64" s="675" t="s">
        <v>1262</v>
      </c>
    </row>
    <row r="65" spans="3:23">
      <c r="C65" s="652"/>
      <c r="H65" s="18"/>
      <c r="I65" s="18"/>
      <c r="J65" s="18"/>
      <c r="K65" s="18"/>
      <c r="L65" s="18"/>
      <c r="M65" s="18"/>
      <c r="N65" s="18"/>
      <c r="O65" s="18"/>
      <c r="P65" s="18"/>
      <c r="Q65" s="18"/>
      <c r="R65" s="18"/>
      <c r="S65" s="18"/>
      <c r="T65" s="18"/>
      <c r="U65" s="18"/>
      <c r="V65" s="18"/>
      <c r="W65" s="18"/>
    </row>
    <row r="66" spans="3:23">
      <c r="C66" s="76" t="s">
        <v>1253</v>
      </c>
    </row>
    <row r="67" spans="3:23">
      <c r="D67" s="18"/>
    </row>
    <row r="76" spans="3:23">
      <c r="J76" s="641"/>
    </row>
  </sheetData>
  <mergeCells count="2">
    <mergeCell ref="C5:W6"/>
    <mergeCell ref="C9:W11"/>
  </mergeCells>
  <conditionalFormatting sqref="A14:XFD14">
    <cfRule type="cellIs" dxfId="34" priority="7" operator="equal">
      <formula>"Reset"</formula>
    </cfRule>
  </conditionalFormatting>
  <conditionalFormatting sqref="H2">
    <cfRule type="containsErrors" dxfId="33" priority="3">
      <formula>ISERROR(H2)</formula>
    </cfRule>
  </conditionalFormatting>
  <conditionalFormatting sqref="I2">
    <cfRule type="containsErrors" dxfId="32" priority="2">
      <formula>ISERROR(I2)</formula>
    </cfRule>
  </conditionalFormatting>
  <conditionalFormatting sqref="A1:XFD1048576">
    <cfRule type="containsErrors" dxfId="31" priority="1">
      <formula>ISERROR(A1)</formula>
    </cfRule>
  </conditionalFormatting>
  <pageMargins left="0.7" right="0.7" top="0.75" bottom="0.75" header="0.3" footer="0.3"/>
  <pageSetup paperSize="9" scale="60" orientation="landscape" r:id="rId1"/>
  <rowBreaks count="1" manualBreakCount="1">
    <brk id="6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B503-AD5F-4A2D-A9D4-9791CAC705F4}">
  <sheetPr codeName="Sheet7"/>
  <dimension ref="A1:W387"/>
  <sheetViews>
    <sheetView zoomScale="70" zoomScaleNormal="70" workbookViewId="0">
      <pane ySplit="4" topLeftCell="A5" activePane="bottomLeft" state="frozen"/>
      <selection activeCell="G80" sqref="G80"/>
      <selection pane="bottomLeft" activeCell="G80" sqref="G80"/>
    </sheetView>
  </sheetViews>
  <sheetFormatPr defaultColWidth="8.85546875" defaultRowHeight="12.75"/>
  <cols>
    <col min="1" max="2" width="8.85546875" style="1"/>
    <col min="3" max="3" width="8.85546875" style="48"/>
    <col min="4" max="4" width="10.28515625" style="48" customWidth="1"/>
    <col min="5" max="5" width="35.5703125" style="1" customWidth="1"/>
    <col min="6" max="7" width="11.140625" style="48" customWidth="1"/>
    <col min="8" max="8" width="8.5703125" style="1" customWidth="1"/>
    <col min="9" max="9" width="8.5703125" style="48" customWidth="1"/>
    <col min="10" max="10" width="35.5703125" style="48" customWidth="1"/>
    <col min="11" max="11" width="8.5703125" style="48" customWidth="1"/>
    <col min="12" max="12" width="13.140625" style="1" customWidth="1"/>
    <col min="13" max="13" width="8.5703125" style="1" customWidth="1"/>
    <col min="14" max="14" width="11.140625" style="1" customWidth="1"/>
    <col min="15" max="15" width="9.85546875" style="1" customWidth="1"/>
    <col min="16" max="16" width="8.5703125" style="1" customWidth="1"/>
    <col min="17" max="17" width="8.85546875" style="1"/>
    <col min="18" max="18" width="36" style="1" customWidth="1"/>
    <col min="19" max="19" width="8.85546875" style="1"/>
    <col min="20" max="20" width="14.42578125" style="1" customWidth="1"/>
    <col min="21" max="21" width="8.5703125" style="1" customWidth="1"/>
    <col min="22" max="22" width="12" style="1" customWidth="1"/>
    <col min="23" max="23" width="11.140625" style="1" customWidth="1"/>
    <col min="24" max="16384" width="8.85546875" style="1"/>
  </cols>
  <sheetData>
    <row r="1" spans="1:23" s="48" customFormat="1" ht="15.75">
      <c r="A1" s="58" t="s">
        <v>1004</v>
      </c>
    </row>
    <row r="2" spans="1:23" s="48" customFormat="1">
      <c r="A2" s="177"/>
    </row>
    <row r="3" spans="1:23">
      <c r="A3" s="5" t="s">
        <v>808</v>
      </c>
      <c r="I3" s="49" t="s">
        <v>1322</v>
      </c>
      <c r="L3" s="49" t="s">
        <v>1008</v>
      </c>
      <c r="N3" s="176" t="s">
        <v>1009</v>
      </c>
      <c r="O3" s="115"/>
      <c r="P3" s="115"/>
      <c r="Q3" s="176" t="s">
        <v>1209</v>
      </c>
      <c r="V3" s="49" t="s">
        <v>1295</v>
      </c>
    </row>
    <row r="4" spans="1:23" s="37" customFormat="1" ht="38.25">
      <c r="A4" s="37" t="s">
        <v>820</v>
      </c>
      <c r="B4" s="178" t="s">
        <v>1002</v>
      </c>
      <c r="C4" s="37" t="s">
        <v>911</v>
      </c>
      <c r="D4" s="475" t="s">
        <v>950</v>
      </c>
      <c r="E4" s="37" t="s">
        <v>791</v>
      </c>
      <c r="F4" s="37" t="s">
        <v>918</v>
      </c>
      <c r="G4" s="37" t="s">
        <v>919</v>
      </c>
      <c r="I4" s="864" t="s">
        <v>820</v>
      </c>
      <c r="J4" s="37" t="s">
        <v>791</v>
      </c>
      <c r="L4" s="37" t="s">
        <v>880</v>
      </c>
      <c r="N4" s="183" t="s">
        <v>1011</v>
      </c>
      <c r="O4" s="183" t="s">
        <v>1010</v>
      </c>
      <c r="P4" s="117"/>
      <c r="Q4" s="612" t="s">
        <v>824</v>
      </c>
      <c r="R4" s="612" t="s">
        <v>1215</v>
      </c>
      <c r="S4" s="475" t="s">
        <v>911</v>
      </c>
      <c r="T4" s="475" t="s">
        <v>950</v>
      </c>
      <c r="V4" s="778" t="s">
        <v>1296</v>
      </c>
      <c r="W4" s="778" t="s">
        <v>951</v>
      </c>
    </row>
    <row r="5" spans="1:23" s="17" customFormat="1">
      <c r="A5" s="17" t="s">
        <v>24</v>
      </c>
      <c r="B5" s="17" t="s">
        <v>0</v>
      </c>
      <c r="C5" s="17" t="str">
        <f t="shared" ref="C5:C68" si="0">INDEX(S:S,MATCH(B5,Q:Q,0))</f>
        <v>L</v>
      </c>
      <c r="D5" s="17" t="str">
        <f t="shared" ref="D5:D68" si="1">INDEX($T:$T,MATCH(B5,Q:Q,0))</f>
        <v>Billing</v>
      </c>
      <c r="E5" s="17" t="s">
        <v>25</v>
      </c>
      <c r="F5" s="17" t="s">
        <v>748</v>
      </c>
      <c r="G5" s="17" t="s">
        <v>908</v>
      </c>
      <c r="I5" s="17" t="str">
        <f>INDEX(A:A,MATCH(J5,$E:$E,0))</f>
        <v>E3831</v>
      </c>
      <c r="J5" s="17" t="s">
        <v>25</v>
      </c>
      <c r="L5" s="17" t="s">
        <v>860</v>
      </c>
      <c r="N5" s="299" t="s">
        <v>1058</v>
      </c>
      <c r="O5" s="301" t="s">
        <v>1051</v>
      </c>
      <c r="P5" s="59"/>
      <c r="Q5" s="17" t="s">
        <v>0</v>
      </c>
      <c r="R5" s="17" t="s">
        <v>14</v>
      </c>
      <c r="S5" s="474" t="s">
        <v>913</v>
      </c>
      <c r="T5" s="474" t="s">
        <v>1135</v>
      </c>
      <c r="W5" s="779" t="s">
        <v>1297</v>
      </c>
    </row>
    <row r="6" spans="1:23">
      <c r="A6" s="1" t="s">
        <v>26</v>
      </c>
      <c r="B6" s="1" t="s">
        <v>0</v>
      </c>
      <c r="C6" s="17" t="str">
        <f t="shared" si="0"/>
        <v>L</v>
      </c>
      <c r="D6" s="17" t="str">
        <f t="shared" si="1"/>
        <v>Billing</v>
      </c>
      <c r="E6" s="1" t="s">
        <v>27</v>
      </c>
      <c r="F6" s="17" t="s">
        <v>182</v>
      </c>
      <c r="G6" s="17" t="s">
        <v>908</v>
      </c>
      <c r="H6" s="17"/>
      <c r="I6" s="17" t="str">
        <f t="shared" ref="I6:I69" si="2">INDEX(A:A,MATCH(J6,$E:$E,0))</f>
        <v>E0931</v>
      </c>
      <c r="J6" s="48" t="s">
        <v>27</v>
      </c>
      <c r="L6" s="17" t="s">
        <v>861</v>
      </c>
      <c r="N6" s="300" t="s">
        <v>1059</v>
      </c>
      <c r="O6" s="302" t="s">
        <v>1052</v>
      </c>
      <c r="P6" s="115"/>
      <c r="Q6" s="1" t="s">
        <v>8</v>
      </c>
      <c r="R6" s="1" t="s">
        <v>19</v>
      </c>
      <c r="S6" s="471" t="s">
        <v>915</v>
      </c>
      <c r="T6" s="471" t="s">
        <v>1136</v>
      </c>
      <c r="V6" s="1">
        <v>1</v>
      </c>
    </row>
    <row r="7" spans="1:23">
      <c r="A7" s="1" t="s">
        <v>28</v>
      </c>
      <c r="B7" s="1" t="s">
        <v>0</v>
      </c>
      <c r="C7" s="17" t="str">
        <f t="shared" si="0"/>
        <v>L</v>
      </c>
      <c r="D7" s="17" t="str">
        <f t="shared" si="1"/>
        <v>Billing</v>
      </c>
      <c r="E7" s="1" t="s">
        <v>29</v>
      </c>
      <c r="F7" s="17" t="s">
        <v>194</v>
      </c>
      <c r="G7" s="17" t="s">
        <v>198</v>
      </c>
      <c r="H7" s="17"/>
      <c r="I7" s="17" t="str">
        <f t="shared" si="2"/>
        <v>E1031</v>
      </c>
      <c r="J7" s="48" t="s">
        <v>29</v>
      </c>
      <c r="L7" s="17" t="s">
        <v>862</v>
      </c>
      <c r="N7" s="185" t="s">
        <v>895</v>
      </c>
      <c r="O7" s="184" t="s">
        <v>800</v>
      </c>
      <c r="P7" s="115"/>
      <c r="Q7" s="1" t="s">
        <v>9</v>
      </c>
      <c r="R7" s="1" t="s">
        <v>20</v>
      </c>
      <c r="S7" s="471" t="s">
        <v>917</v>
      </c>
      <c r="T7" s="471" t="s">
        <v>1136</v>
      </c>
      <c r="V7" s="1">
        <v>2</v>
      </c>
    </row>
    <row r="8" spans="1:23">
      <c r="A8" s="1" t="s">
        <v>30</v>
      </c>
      <c r="B8" s="1" t="s">
        <v>0</v>
      </c>
      <c r="C8" s="17" t="str">
        <f t="shared" si="0"/>
        <v>L</v>
      </c>
      <c r="D8" s="17" t="str">
        <f t="shared" si="1"/>
        <v>Billing</v>
      </c>
      <c r="E8" s="1" t="s">
        <v>31</v>
      </c>
      <c r="F8" s="17" t="s">
        <v>748</v>
      </c>
      <c r="G8" s="17" t="s">
        <v>908</v>
      </c>
      <c r="H8" s="17"/>
      <c r="I8" s="17" t="str">
        <f t="shared" si="2"/>
        <v>E3832</v>
      </c>
      <c r="J8" s="48" t="s">
        <v>31</v>
      </c>
      <c r="L8" s="17" t="s">
        <v>863</v>
      </c>
      <c r="N8" s="186" t="s">
        <v>896</v>
      </c>
      <c r="O8" s="184" t="s">
        <v>801</v>
      </c>
      <c r="P8" s="115"/>
      <c r="Q8" s="1" t="s">
        <v>4</v>
      </c>
      <c r="R8" s="611" t="s">
        <v>1211</v>
      </c>
      <c r="S8" s="471" t="s">
        <v>914</v>
      </c>
      <c r="T8" s="471" t="s">
        <v>1135</v>
      </c>
      <c r="V8" s="1">
        <v>3</v>
      </c>
    </row>
    <row r="9" spans="1:23">
      <c r="A9" s="1" t="s">
        <v>32</v>
      </c>
      <c r="B9" s="1" t="s">
        <v>0</v>
      </c>
      <c r="C9" s="17" t="str">
        <f t="shared" si="0"/>
        <v>L</v>
      </c>
      <c r="D9" s="17" t="str">
        <f t="shared" si="1"/>
        <v>Billing</v>
      </c>
      <c r="E9" s="1" t="s">
        <v>33</v>
      </c>
      <c r="F9" s="17" t="s">
        <v>484</v>
      </c>
      <c r="G9" s="17" t="s">
        <v>486</v>
      </c>
      <c r="H9" s="17"/>
      <c r="I9" s="17" t="str">
        <f t="shared" si="2"/>
        <v>E3031</v>
      </c>
      <c r="J9" s="48" t="s">
        <v>33</v>
      </c>
      <c r="L9" s="17" t="s">
        <v>864</v>
      </c>
      <c r="N9" s="186" t="s">
        <v>897</v>
      </c>
      <c r="O9" s="184" t="s">
        <v>802</v>
      </c>
      <c r="P9" s="115"/>
      <c r="Q9" s="1" t="s">
        <v>3</v>
      </c>
      <c r="R9" s="1" t="s">
        <v>15</v>
      </c>
      <c r="S9" s="471" t="s">
        <v>914</v>
      </c>
      <c r="T9" s="471" t="s">
        <v>1135</v>
      </c>
      <c r="V9" s="1">
        <v>4</v>
      </c>
    </row>
    <row r="10" spans="1:23">
      <c r="A10" s="1" t="s">
        <v>34</v>
      </c>
      <c r="B10" s="1" t="s">
        <v>0</v>
      </c>
      <c r="C10" s="17" t="str">
        <f t="shared" si="0"/>
        <v>L</v>
      </c>
      <c r="D10" s="17" t="str">
        <f t="shared" si="1"/>
        <v>Billing</v>
      </c>
      <c r="E10" s="1" t="s">
        <v>35</v>
      </c>
      <c r="F10" s="17" t="s">
        <v>356</v>
      </c>
      <c r="G10" s="17" t="s">
        <v>358</v>
      </c>
      <c r="H10" s="17"/>
      <c r="I10" s="17" t="str">
        <f t="shared" si="2"/>
        <v>E2231</v>
      </c>
      <c r="J10" s="48" t="s">
        <v>35</v>
      </c>
      <c r="L10" s="17" t="s">
        <v>865</v>
      </c>
      <c r="N10" s="186" t="s">
        <v>898</v>
      </c>
      <c r="O10" s="184" t="s">
        <v>803</v>
      </c>
      <c r="P10" s="115"/>
      <c r="Q10" s="1" t="s">
        <v>10</v>
      </c>
      <c r="R10" s="1" t="s">
        <v>21</v>
      </c>
      <c r="S10" s="471" t="s">
        <v>912</v>
      </c>
      <c r="T10" s="471" t="s">
        <v>1136</v>
      </c>
      <c r="V10" s="1">
        <v>5</v>
      </c>
    </row>
    <row r="11" spans="1:23">
      <c r="A11" s="1" t="s">
        <v>36</v>
      </c>
      <c r="B11" s="1" t="s">
        <v>1</v>
      </c>
      <c r="C11" s="17" t="str">
        <f t="shared" si="0"/>
        <v>F</v>
      </c>
      <c r="D11" s="17" t="str">
        <f t="shared" si="1"/>
        <v>Precepting</v>
      </c>
      <c r="E11" s="1" t="s">
        <v>37</v>
      </c>
      <c r="F11" s="17" t="s">
        <v>908</v>
      </c>
      <c r="G11" s="17" t="s">
        <v>908</v>
      </c>
      <c r="H11" s="17"/>
      <c r="I11" s="17" t="str">
        <f t="shared" si="2"/>
        <v>E6101</v>
      </c>
      <c r="J11" s="48" t="s">
        <v>37</v>
      </c>
      <c r="L11" s="17" t="s">
        <v>866</v>
      </c>
      <c r="N11" s="186" t="s">
        <v>899</v>
      </c>
      <c r="O11" s="184" t="s">
        <v>804</v>
      </c>
      <c r="P11" s="115"/>
      <c r="Q11" s="1" t="s">
        <v>5</v>
      </c>
      <c r="R11" s="1" t="s">
        <v>16</v>
      </c>
      <c r="S11" s="471" t="s">
        <v>914</v>
      </c>
      <c r="T11" s="471" t="s">
        <v>1135</v>
      </c>
      <c r="V11" s="1">
        <v>6</v>
      </c>
    </row>
    <row r="12" spans="1:23">
      <c r="A12" s="1" t="s">
        <v>38</v>
      </c>
      <c r="B12" s="1" t="s">
        <v>0</v>
      </c>
      <c r="C12" s="17" t="str">
        <f t="shared" si="0"/>
        <v>L</v>
      </c>
      <c r="D12" s="17" t="str">
        <f t="shared" si="1"/>
        <v>Billing</v>
      </c>
      <c r="E12" s="1" t="s">
        <v>39</v>
      </c>
      <c r="F12" s="17" t="s">
        <v>108</v>
      </c>
      <c r="G12" s="17" t="s">
        <v>110</v>
      </c>
      <c r="H12" s="17"/>
      <c r="I12" s="17" t="str">
        <f t="shared" si="2"/>
        <v>E0431</v>
      </c>
      <c r="J12" s="48" t="s">
        <v>39</v>
      </c>
      <c r="L12" s="17" t="s">
        <v>867</v>
      </c>
      <c r="N12" s="187" t="s">
        <v>900</v>
      </c>
      <c r="O12" s="184" t="s">
        <v>809</v>
      </c>
      <c r="P12" s="115"/>
      <c r="Q12" s="1" t="s">
        <v>6</v>
      </c>
      <c r="R12" s="1" t="s">
        <v>17</v>
      </c>
      <c r="S12" s="471" t="s">
        <v>914</v>
      </c>
      <c r="T12" s="471" t="s">
        <v>1135</v>
      </c>
    </row>
    <row r="13" spans="1:23">
      <c r="A13" s="1" t="s">
        <v>40</v>
      </c>
      <c r="B13" s="1" t="s">
        <v>0</v>
      </c>
      <c r="C13" s="17" t="str">
        <f t="shared" si="0"/>
        <v>L</v>
      </c>
      <c r="D13" s="17" t="str">
        <f t="shared" si="1"/>
        <v>Billing</v>
      </c>
      <c r="E13" s="1" t="s">
        <v>41</v>
      </c>
      <c r="F13" s="17" t="s">
        <v>648</v>
      </c>
      <c r="G13" s="17" t="s">
        <v>908</v>
      </c>
      <c r="H13" s="17"/>
      <c r="I13" s="17" t="str">
        <f t="shared" si="2"/>
        <v>E3531</v>
      </c>
      <c r="J13" s="48" t="s">
        <v>41</v>
      </c>
      <c r="L13" s="17" t="s">
        <v>868</v>
      </c>
      <c r="N13" s="187" t="s">
        <v>838</v>
      </c>
      <c r="O13" s="184" t="s">
        <v>811</v>
      </c>
      <c r="P13" s="115"/>
      <c r="Q13" s="1" t="s">
        <v>7</v>
      </c>
      <c r="R13" s="1" t="s">
        <v>18</v>
      </c>
      <c r="S13" s="471" t="s">
        <v>916</v>
      </c>
      <c r="T13" s="471" t="s">
        <v>1135</v>
      </c>
    </row>
    <row r="14" spans="1:23">
      <c r="A14" s="1" t="s">
        <v>42</v>
      </c>
      <c r="B14" s="1" t="s">
        <v>3</v>
      </c>
      <c r="C14" s="17" t="str">
        <f t="shared" si="0"/>
        <v>UL</v>
      </c>
      <c r="D14" s="17" t="str">
        <f t="shared" si="1"/>
        <v>Billing</v>
      </c>
      <c r="E14" s="1" t="s">
        <v>43</v>
      </c>
      <c r="F14" s="17" t="s">
        <v>274</v>
      </c>
      <c r="G14" s="17" t="s">
        <v>908</v>
      </c>
      <c r="H14" s="17"/>
      <c r="I14" s="17" t="str">
        <f t="shared" si="2"/>
        <v>E5030</v>
      </c>
      <c r="J14" s="48" t="s">
        <v>43</v>
      </c>
      <c r="L14" s="17" t="s">
        <v>869</v>
      </c>
      <c r="N14" s="187" t="s">
        <v>839</v>
      </c>
      <c r="O14" s="184" t="s">
        <v>810</v>
      </c>
      <c r="P14" s="115"/>
      <c r="Q14" s="1" t="s">
        <v>1</v>
      </c>
      <c r="R14" s="1" t="s">
        <v>835</v>
      </c>
      <c r="S14" s="471" t="s">
        <v>912</v>
      </c>
      <c r="T14" s="471" t="s">
        <v>1136</v>
      </c>
    </row>
    <row r="15" spans="1:23">
      <c r="A15" s="1" t="s">
        <v>44</v>
      </c>
      <c r="B15" s="1" t="s">
        <v>3</v>
      </c>
      <c r="C15" s="17" t="str">
        <f t="shared" si="0"/>
        <v>UL</v>
      </c>
      <c r="D15" s="17" t="str">
        <f t="shared" si="1"/>
        <v>Billing</v>
      </c>
      <c r="E15" s="1" t="s">
        <v>45</v>
      </c>
      <c r="F15" s="17" t="s">
        <v>274</v>
      </c>
      <c r="G15" s="17" t="s">
        <v>908</v>
      </c>
      <c r="H15" s="17"/>
      <c r="I15" s="17" t="str">
        <f t="shared" si="2"/>
        <v>E4401</v>
      </c>
      <c r="J15" s="48" t="s">
        <v>47</v>
      </c>
      <c r="L15" s="17" t="s">
        <v>870</v>
      </c>
      <c r="N15" s="187" t="s">
        <v>840</v>
      </c>
      <c r="O15" s="184" t="s">
        <v>812</v>
      </c>
      <c r="P15" s="115"/>
      <c r="Q15" s="1" t="s">
        <v>2</v>
      </c>
      <c r="R15" s="1" t="s">
        <v>836</v>
      </c>
      <c r="S15" s="471" t="s">
        <v>912</v>
      </c>
      <c r="T15" s="471" t="s">
        <v>1136</v>
      </c>
    </row>
    <row r="16" spans="1:23">
      <c r="A16" s="1" t="s">
        <v>46</v>
      </c>
      <c r="B16" s="1" t="s">
        <v>5</v>
      </c>
      <c r="C16" s="17" t="str">
        <f t="shared" si="0"/>
        <v>UL</v>
      </c>
      <c r="D16" s="17" t="str">
        <f t="shared" si="1"/>
        <v>Billing</v>
      </c>
      <c r="E16" s="1" t="s">
        <v>47</v>
      </c>
      <c r="F16" s="17" t="s">
        <v>908</v>
      </c>
      <c r="G16" s="17" t="s">
        <v>612</v>
      </c>
      <c r="H16" s="17"/>
      <c r="I16" s="17" t="str">
        <f t="shared" si="2"/>
        <v>E0932</v>
      </c>
      <c r="J16" s="48" t="s">
        <v>49</v>
      </c>
      <c r="L16" s="17" t="s">
        <v>871</v>
      </c>
      <c r="N16" s="187" t="s">
        <v>841</v>
      </c>
      <c r="O16" s="184" t="s">
        <v>813</v>
      </c>
      <c r="P16" s="115"/>
    </row>
    <row r="17" spans="1:18">
      <c r="A17" s="1" t="s">
        <v>48</v>
      </c>
      <c r="B17" s="1" t="s">
        <v>0</v>
      </c>
      <c r="C17" s="17" t="str">
        <f t="shared" si="0"/>
        <v>L</v>
      </c>
      <c r="D17" s="17" t="str">
        <f t="shared" si="1"/>
        <v>Billing</v>
      </c>
      <c r="E17" s="1" t="s">
        <v>49</v>
      </c>
      <c r="F17" s="17" t="s">
        <v>182</v>
      </c>
      <c r="G17" s="17" t="s">
        <v>908</v>
      </c>
      <c r="H17" s="17"/>
      <c r="I17" s="17" t="str">
        <f t="shared" si="2"/>
        <v>E1531</v>
      </c>
      <c r="J17" s="48" t="s">
        <v>51</v>
      </c>
      <c r="L17" s="17" t="s">
        <v>872</v>
      </c>
      <c r="N17" s="187" t="s">
        <v>842</v>
      </c>
      <c r="O17" s="184" t="s">
        <v>814</v>
      </c>
      <c r="P17" s="115"/>
      <c r="Q17" s="49" t="s">
        <v>1210</v>
      </c>
    </row>
    <row r="18" spans="1:18">
      <c r="A18" s="1" t="s">
        <v>50</v>
      </c>
      <c r="B18" s="1" t="s">
        <v>0</v>
      </c>
      <c r="C18" s="17" t="str">
        <f t="shared" si="0"/>
        <v>L</v>
      </c>
      <c r="D18" s="17" t="str">
        <f t="shared" si="1"/>
        <v>Billing</v>
      </c>
      <c r="E18" s="1" t="s">
        <v>51</v>
      </c>
      <c r="F18" s="17" t="s">
        <v>254</v>
      </c>
      <c r="G18" s="17" t="s">
        <v>256</v>
      </c>
      <c r="H18" s="17"/>
      <c r="I18" s="17" t="str">
        <f t="shared" si="2"/>
        <v>E1731</v>
      </c>
      <c r="J18" s="48" t="s">
        <v>53</v>
      </c>
      <c r="L18" s="17" t="s">
        <v>873</v>
      </c>
      <c r="N18" s="187" t="s">
        <v>843</v>
      </c>
      <c r="O18" s="184" t="s">
        <v>815</v>
      </c>
      <c r="P18" s="115"/>
      <c r="Q18" s="611" t="s">
        <v>1082</v>
      </c>
      <c r="R18" s="1" t="s">
        <v>1095</v>
      </c>
    </row>
    <row r="19" spans="1:18">
      <c r="A19" s="1" t="s">
        <v>52</v>
      </c>
      <c r="B19" s="1" t="s">
        <v>0</v>
      </c>
      <c r="C19" s="17" t="str">
        <f t="shared" si="0"/>
        <v>L</v>
      </c>
      <c r="D19" s="17" t="str">
        <f t="shared" si="1"/>
        <v>Billing</v>
      </c>
      <c r="E19" s="1" t="s">
        <v>53</v>
      </c>
      <c r="F19" s="17" t="s">
        <v>298</v>
      </c>
      <c r="G19" s="17" t="s">
        <v>300</v>
      </c>
      <c r="H19" s="17"/>
      <c r="I19" s="17" t="str">
        <f t="shared" si="2"/>
        <v>E3032</v>
      </c>
      <c r="J19" s="48" t="s">
        <v>55</v>
      </c>
      <c r="L19" s="17" t="s">
        <v>874</v>
      </c>
      <c r="N19" s="187" t="s">
        <v>844</v>
      </c>
      <c r="O19" s="184" t="s">
        <v>816</v>
      </c>
      <c r="P19" s="115"/>
      <c r="Q19" s="611" t="s">
        <v>1081</v>
      </c>
      <c r="R19" s="1" t="s">
        <v>1088</v>
      </c>
    </row>
    <row r="20" spans="1:18">
      <c r="A20" s="1" t="s">
        <v>54</v>
      </c>
      <c r="B20" s="1" t="s">
        <v>0</v>
      </c>
      <c r="C20" s="17" t="str">
        <f t="shared" si="0"/>
        <v>L</v>
      </c>
      <c r="D20" s="17" t="str">
        <f t="shared" si="1"/>
        <v>Billing</v>
      </c>
      <c r="E20" s="1" t="s">
        <v>55</v>
      </c>
      <c r="F20" s="17" t="s">
        <v>484</v>
      </c>
      <c r="G20" s="17" t="s">
        <v>486</v>
      </c>
      <c r="H20" s="17"/>
      <c r="I20" s="17" t="str">
        <f t="shared" si="2"/>
        <v>E0101</v>
      </c>
      <c r="J20" s="48" t="s">
        <v>57</v>
      </c>
      <c r="L20" s="17" t="s">
        <v>875</v>
      </c>
      <c r="N20" s="187" t="s">
        <v>845</v>
      </c>
      <c r="O20" s="184" t="s">
        <v>819</v>
      </c>
      <c r="P20" s="115"/>
      <c r="Q20" s="611" t="s">
        <v>913</v>
      </c>
      <c r="R20" s="1" t="s">
        <v>828</v>
      </c>
    </row>
    <row r="21" spans="1:18">
      <c r="A21" s="1" t="s">
        <v>56</v>
      </c>
      <c r="B21" s="1" t="s">
        <v>6</v>
      </c>
      <c r="C21" s="17" t="str">
        <f t="shared" si="0"/>
        <v>UL</v>
      </c>
      <c r="D21" s="17" t="str">
        <f t="shared" si="1"/>
        <v>Billing</v>
      </c>
      <c r="E21" s="1" t="s">
        <v>57</v>
      </c>
      <c r="F21" s="17" t="s">
        <v>908</v>
      </c>
      <c r="G21" s="17" t="s">
        <v>36</v>
      </c>
      <c r="H21" s="17"/>
      <c r="I21" s="17" t="str">
        <f t="shared" si="2"/>
        <v>E0202</v>
      </c>
      <c r="J21" s="48" t="s">
        <v>59</v>
      </c>
      <c r="L21" s="17" t="s">
        <v>876</v>
      </c>
      <c r="N21" s="187" t="s">
        <v>846</v>
      </c>
      <c r="O21" s="184" t="s">
        <v>818</v>
      </c>
      <c r="P21" s="115"/>
      <c r="Q21" s="611" t="s">
        <v>1085</v>
      </c>
      <c r="R21" s="1" t="s">
        <v>1089</v>
      </c>
    </row>
    <row r="22" spans="1:18">
      <c r="A22" s="1" t="s">
        <v>58</v>
      </c>
      <c r="B22" s="1" t="s">
        <v>6</v>
      </c>
      <c r="C22" s="17" t="str">
        <f t="shared" si="0"/>
        <v>UL</v>
      </c>
      <c r="D22" s="17" t="str">
        <f t="shared" si="1"/>
        <v>Billing</v>
      </c>
      <c r="E22" s="1" t="s">
        <v>59</v>
      </c>
      <c r="F22" s="17" t="s">
        <v>908</v>
      </c>
      <c r="G22" s="17" t="s">
        <v>60</v>
      </c>
      <c r="H22" s="17"/>
      <c r="I22" s="17" t="str">
        <f t="shared" si="2"/>
        <v>E6102</v>
      </c>
      <c r="J22" s="48" t="s">
        <v>61</v>
      </c>
      <c r="L22" s="17" t="s">
        <v>877</v>
      </c>
      <c r="N22" s="187" t="s">
        <v>847</v>
      </c>
      <c r="O22" s="184" t="s">
        <v>968</v>
      </c>
      <c r="P22" s="115"/>
      <c r="Q22" s="611" t="s">
        <v>1078</v>
      </c>
      <c r="R22" s="1" t="s">
        <v>1090</v>
      </c>
    </row>
    <row r="23" spans="1:18">
      <c r="A23" s="1" t="s">
        <v>60</v>
      </c>
      <c r="B23" s="1" t="s">
        <v>1</v>
      </c>
      <c r="C23" s="17" t="str">
        <f t="shared" si="0"/>
        <v>F</v>
      </c>
      <c r="D23" s="17" t="str">
        <f t="shared" si="1"/>
        <v>Precepting</v>
      </c>
      <c r="E23" s="1" t="s">
        <v>61</v>
      </c>
      <c r="F23" s="17" t="s">
        <v>908</v>
      </c>
      <c r="G23" s="17" t="s">
        <v>908</v>
      </c>
      <c r="H23" s="17"/>
      <c r="I23" s="17" t="str">
        <f t="shared" si="2"/>
        <v>E6103</v>
      </c>
      <c r="J23" s="48" t="s">
        <v>63</v>
      </c>
      <c r="L23" s="17" t="s">
        <v>878</v>
      </c>
      <c r="N23" s="187" t="s">
        <v>848</v>
      </c>
      <c r="O23" s="184" t="s">
        <v>1012</v>
      </c>
      <c r="P23" s="115"/>
      <c r="Q23" s="611" t="s">
        <v>1080</v>
      </c>
      <c r="R23" s="1" t="s">
        <v>1091</v>
      </c>
    </row>
    <row r="24" spans="1:18">
      <c r="A24" s="1" t="s">
        <v>62</v>
      </c>
      <c r="B24" s="1" t="s">
        <v>1</v>
      </c>
      <c r="C24" s="17" t="str">
        <f t="shared" si="0"/>
        <v>F</v>
      </c>
      <c r="D24" s="17" t="str">
        <f t="shared" si="1"/>
        <v>Precepting</v>
      </c>
      <c r="E24" s="1" t="s">
        <v>63</v>
      </c>
      <c r="F24" s="17" t="s">
        <v>908</v>
      </c>
      <c r="G24" s="17" t="s">
        <v>908</v>
      </c>
      <c r="H24" s="17"/>
      <c r="I24" s="17" t="str">
        <f t="shared" si="2"/>
        <v>E5032</v>
      </c>
      <c r="J24" s="48" t="s">
        <v>65</v>
      </c>
      <c r="L24" s="17" t="s">
        <v>879</v>
      </c>
      <c r="N24" s="187" t="s">
        <v>849</v>
      </c>
      <c r="O24" s="184" t="s">
        <v>1013</v>
      </c>
      <c r="P24" s="115"/>
      <c r="Q24" s="611" t="s">
        <v>1079</v>
      </c>
      <c r="R24" s="1" t="s">
        <v>1092</v>
      </c>
    </row>
    <row r="25" spans="1:18">
      <c r="A25" s="1" t="s">
        <v>64</v>
      </c>
      <c r="B25" s="1" t="s">
        <v>3</v>
      </c>
      <c r="C25" s="17" t="str">
        <f t="shared" si="0"/>
        <v>UL</v>
      </c>
      <c r="D25" s="17" t="str">
        <f t="shared" si="1"/>
        <v>Billing</v>
      </c>
      <c r="E25" s="1" t="s">
        <v>65</v>
      </c>
      <c r="F25" s="17" t="s">
        <v>274</v>
      </c>
      <c r="G25" s="17" t="s">
        <v>908</v>
      </c>
      <c r="H25" s="17"/>
      <c r="I25" s="17" t="str">
        <f t="shared" si="2"/>
        <v>E4601</v>
      </c>
      <c r="J25" s="48" t="s">
        <v>67</v>
      </c>
      <c r="N25" s="187" t="s">
        <v>850</v>
      </c>
      <c r="O25" s="184" t="s">
        <v>1015</v>
      </c>
      <c r="P25" s="115"/>
      <c r="Q25" s="611" t="s">
        <v>1084</v>
      </c>
      <c r="R25" s="1" t="s">
        <v>1093</v>
      </c>
    </row>
    <row r="26" spans="1:18">
      <c r="A26" s="1" t="s">
        <v>66</v>
      </c>
      <c r="B26" s="1" t="s">
        <v>5</v>
      </c>
      <c r="C26" s="17" t="str">
        <f t="shared" si="0"/>
        <v>UL</v>
      </c>
      <c r="D26" s="17" t="str">
        <f t="shared" si="1"/>
        <v>Billing</v>
      </c>
      <c r="E26" s="1" t="s">
        <v>67</v>
      </c>
      <c r="F26" s="17" t="s">
        <v>908</v>
      </c>
      <c r="G26" s="17" t="s">
        <v>742</v>
      </c>
      <c r="H26" s="17"/>
      <c r="I26" s="17" t="str">
        <f t="shared" si="2"/>
        <v>E2431</v>
      </c>
      <c r="J26" s="48" t="s">
        <v>69</v>
      </c>
      <c r="N26" s="187" t="s">
        <v>851</v>
      </c>
      <c r="O26" s="184" t="s">
        <v>1014</v>
      </c>
      <c r="P26" s="115"/>
      <c r="Q26" s="611" t="s">
        <v>1083</v>
      </c>
      <c r="R26" s="1" t="s">
        <v>1094</v>
      </c>
    </row>
    <row r="27" spans="1:18">
      <c r="A27" s="1" t="s">
        <v>68</v>
      </c>
      <c r="B27" s="1" t="s">
        <v>0</v>
      </c>
      <c r="C27" s="17" t="str">
        <f t="shared" si="0"/>
        <v>L</v>
      </c>
      <c r="D27" s="17" t="str">
        <f t="shared" si="1"/>
        <v>Billing</v>
      </c>
      <c r="E27" s="1" t="s">
        <v>69</v>
      </c>
      <c r="F27" s="17" t="s">
        <v>384</v>
      </c>
      <c r="G27" s="17" t="s">
        <v>386</v>
      </c>
      <c r="H27" s="17"/>
      <c r="I27" s="17" t="str">
        <f t="shared" si="2"/>
        <v>E2301</v>
      </c>
      <c r="J27" s="48" t="s">
        <v>71</v>
      </c>
      <c r="N27" s="187" t="s">
        <v>852</v>
      </c>
      <c r="O27" s="184" t="s">
        <v>1016</v>
      </c>
      <c r="Q27" s="611" t="s">
        <v>1139</v>
      </c>
      <c r="R27" s="611" t="s">
        <v>1202</v>
      </c>
    </row>
    <row r="28" spans="1:18">
      <c r="A28" s="1" t="s">
        <v>70</v>
      </c>
      <c r="B28" s="1" t="s">
        <v>6</v>
      </c>
      <c r="C28" s="17" t="str">
        <f t="shared" si="0"/>
        <v>UL</v>
      </c>
      <c r="D28" s="17" t="str">
        <f t="shared" si="1"/>
        <v>Billing</v>
      </c>
      <c r="E28" s="1" t="s">
        <v>71</v>
      </c>
      <c r="F28" s="17" t="s">
        <v>908</v>
      </c>
      <c r="G28" s="17" t="s">
        <v>376</v>
      </c>
      <c r="H28" s="17"/>
      <c r="I28" s="17" t="str">
        <f t="shared" si="2"/>
        <v>E2302</v>
      </c>
      <c r="J28" s="48" t="s">
        <v>73</v>
      </c>
    </row>
    <row r="29" spans="1:18">
      <c r="A29" s="1" t="s">
        <v>72</v>
      </c>
      <c r="B29" s="1" t="s">
        <v>6</v>
      </c>
      <c r="C29" s="17" t="str">
        <f t="shared" si="0"/>
        <v>UL</v>
      </c>
      <c r="D29" s="17" t="str">
        <f t="shared" si="1"/>
        <v>Billing</v>
      </c>
      <c r="E29" s="1" t="s">
        <v>73</v>
      </c>
      <c r="F29" s="17" t="s">
        <v>908</v>
      </c>
      <c r="G29" s="17" t="s">
        <v>376</v>
      </c>
      <c r="H29" s="17"/>
      <c r="I29" s="17" t="str">
        <f t="shared" si="2"/>
        <v>E1032</v>
      </c>
      <c r="J29" s="48" t="s">
        <v>75</v>
      </c>
    </row>
    <row r="30" spans="1:18">
      <c r="A30" s="1" t="s">
        <v>74</v>
      </c>
      <c r="B30" s="1" t="s">
        <v>0</v>
      </c>
      <c r="C30" s="17" t="str">
        <f t="shared" si="0"/>
        <v>L</v>
      </c>
      <c r="D30" s="17" t="str">
        <f t="shared" si="1"/>
        <v>Billing</v>
      </c>
      <c r="E30" s="1" t="s">
        <v>75</v>
      </c>
      <c r="F30" s="17" t="s">
        <v>194</v>
      </c>
      <c r="G30" s="17" t="s">
        <v>198</v>
      </c>
      <c r="H30" s="17"/>
      <c r="I30" s="17" t="str">
        <f t="shared" si="2"/>
        <v>E4201</v>
      </c>
      <c r="J30" s="48" t="s">
        <v>77</v>
      </c>
    </row>
    <row r="31" spans="1:18">
      <c r="A31" s="1" t="s">
        <v>76</v>
      </c>
      <c r="B31" s="1" t="s">
        <v>5</v>
      </c>
      <c r="C31" s="17" t="str">
        <f t="shared" si="0"/>
        <v>UL</v>
      </c>
      <c r="D31" s="17" t="str">
        <f t="shared" si="1"/>
        <v>Billing</v>
      </c>
      <c r="E31" s="1" t="s">
        <v>77</v>
      </c>
      <c r="F31" s="17" t="s">
        <v>908</v>
      </c>
      <c r="G31" s="17" t="s">
        <v>1000</v>
      </c>
      <c r="H31" s="17"/>
      <c r="I31" s="17" t="str">
        <f t="shared" si="2"/>
        <v>E2531</v>
      </c>
      <c r="J31" s="48" t="s">
        <v>79</v>
      </c>
    </row>
    <row r="32" spans="1:18">
      <c r="A32" s="1" t="s">
        <v>78</v>
      </c>
      <c r="B32" s="1" t="s">
        <v>0</v>
      </c>
      <c r="C32" s="17" t="str">
        <f t="shared" si="0"/>
        <v>L</v>
      </c>
      <c r="D32" s="17" t="str">
        <f t="shared" si="1"/>
        <v>Billing</v>
      </c>
      <c r="E32" s="1" t="s">
        <v>79</v>
      </c>
      <c r="F32" s="17" t="s">
        <v>396</v>
      </c>
      <c r="G32" s="17" t="s">
        <v>908</v>
      </c>
      <c r="H32" s="17"/>
      <c r="I32" s="17" t="str">
        <f t="shared" si="2"/>
        <v>E1202</v>
      </c>
      <c r="J32" s="48" t="s">
        <v>81</v>
      </c>
    </row>
    <row r="33" spans="1:10">
      <c r="A33" s="1" t="s">
        <v>80</v>
      </c>
      <c r="B33" s="1" t="s">
        <v>6</v>
      </c>
      <c r="C33" s="17" t="str">
        <f t="shared" si="0"/>
        <v>UL</v>
      </c>
      <c r="D33" s="17" t="str">
        <f t="shared" si="1"/>
        <v>Billing</v>
      </c>
      <c r="E33" s="1" t="s">
        <v>81</v>
      </c>
      <c r="F33" s="17" t="s">
        <v>908</v>
      </c>
      <c r="G33" s="17" t="s">
        <v>514</v>
      </c>
      <c r="H33" s="17"/>
      <c r="I33" s="17" t="str">
        <f t="shared" si="2"/>
        <v>E0301</v>
      </c>
      <c r="J33" s="48" t="s">
        <v>83</v>
      </c>
    </row>
    <row r="34" spans="1:10">
      <c r="A34" s="1" t="s">
        <v>82</v>
      </c>
      <c r="B34" s="1" t="s">
        <v>6</v>
      </c>
      <c r="C34" s="17" t="str">
        <f t="shared" si="0"/>
        <v>UL</v>
      </c>
      <c r="D34" s="17" t="str">
        <f t="shared" si="1"/>
        <v>Billing</v>
      </c>
      <c r="E34" s="1" t="s">
        <v>83</v>
      </c>
      <c r="F34" s="17" t="s">
        <v>908</v>
      </c>
      <c r="G34" s="17" t="s">
        <v>62</v>
      </c>
      <c r="H34" s="17"/>
      <c r="I34" s="17" t="str">
        <f t="shared" si="2"/>
        <v>E4701</v>
      </c>
      <c r="J34" s="48" t="s">
        <v>85</v>
      </c>
    </row>
    <row r="35" spans="1:10">
      <c r="A35" s="1" t="s">
        <v>84</v>
      </c>
      <c r="B35" s="1" t="s">
        <v>5</v>
      </c>
      <c r="C35" s="17" t="str">
        <f t="shared" si="0"/>
        <v>UL</v>
      </c>
      <c r="D35" s="17" t="str">
        <f t="shared" si="1"/>
        <v>Billing</v>
      </c>
      <c r="E35" s="1" t="s">
        <v>85</v>
      </c>
      <c r="F35" s="17" t="s">
        <v>908</v>
      </c>
      <c r="G35" s="17" t="s">
        <v>750</v>
      </c>
      <c r="H35" s="17"/>
      <c r="I35" s="17" t="str">
        <f t="shared" si="2"/>
        <v>E1532</v>
      </c>
      <c r="J35" s="48" t="s">
        <v>87</v>
      </c>
    </row>
    <row r="36" spans="1:10">
      <c r="A36" s="1" t="s">
        <v>86</v>
      </c>
      <c r="B36" s="1" t="s">
        <v>0</v>
      </c>
      <c r="C36" s="17" t="str">
        <f t="shared" si="0"/>
        <v>L</v>
      </c>
      <c r="D36" s="17" t="str">
        <f t="shared" si="1"/>
        <v>Billing</v>
      </c>
      <c r="E36" s="1" t="s">
        <v>87</v>
      </c>
      <c r="F36" s="17" t="s">
        <v>254</v>
      </c>
      <c r="G36" s="17" t="s">
        <v>256</v>
      </c>
      <c r="H36" s="17"/>
      <c r="I36" s="17" t="str">
        <f t="shared" si="2"/>
        <v>E2631</v>
      </c>
      <c r="J36" s="48" t="s">
        <v>89</v>
      </c>
    </row>
    <row r="37" spans="1:10">
      <c r="A37" s="1" t="s">
        <v>88</v>
      </c>
      <c r="B37" s="1" t="s">
        <v>0</v>
      </c>
      <c r="C37" s="17" t="str">
        <f t="shared" si="0"/>
        <v>L</v>
      </c>
      <c r="D37" s="17" t="str">
        <f t="shared" si="1"/>
        <v>Billing</v>
      </c>
      <c r="E37" s="1" t="s">
        <v>89</v>
      </c>
      <c r="F37" s="17" t="s">
        <v>444</v>
      </c>
      <c r="G37" s="17" t="s">
        <v>908</v>
      </c>
      <c r="H37" s="17"/>
      <c r="I37" s="17" t="str">
        <f t="shared" si="2"/>
        <v>E5033</v>
      </c>
      <c r="J37" s="48" t="s">
        <v>91</v>
      </c>
    </row>
    <row r="38" spans="1:10">
      <c r="A38" s="1" t="s">
        <v>90</v>
      </c>
      <c r="B38" s="1" t="s">
        <v>3</v>
      </c>
      <c r="C38" s="17" t="str">
        <f t="shared" si="0"/>
        <v>UL</v>
      </c>
      <c r="D38" s="17" t="str">
        <f t="shared" si="1"/>
        <v>Billing</v>
      </c>
      <c r="E38" s="1" t="s">
        <v>91</v>
      </c>
      <c r="F38" s="17" t="s">
        <v>274</v>
      </c>
      <c r="G38" s="17" t="s">
        <v>908</v>
      </c>
      <c r="H38" s="17"/>
      <c r="I38" s="17" t="str">
        <f t="shared" si="2"/>
        <v>E1533</v>
      </c>
      <c r="J38" s="48" t="s">
        <v>93</v>
      </c>
    </row>
    <row r="39" spans="1:10">
      <c r="A39" s="1" t="s">
        <v>92</v>
      </c>
      <c r="B39" s="1" t="s">
        <v>0</v>
      </c>
      <c r="C39" s="17" t="str">
        <f t="shared" si="0"/>
        <v>L</v>
      </c>
      <c r="D39" s="17" t="str">
        <f t="shared" si="1"/>
        <v>Billing</v>
      </c>
      <c r="E39" s="1" t="s">
        <v>93</v>
      </c>
      <c r="F39" s="17" t="s">
        <v>254</v>
      </c>
      <c r="G39" s="17" t="s">
        <v>256</v>
      </c>
      <c r="H39" s="17"/>
      <c r="I39" s="17" t="str">
        <f t="shared" si="2"/>
        <v>E1401</v>
      </c>
      <c r="J39" s="48" t="s">
        <v>95</v>
      </c>
    </row>
    <row r="40" spans="1:10">
      <c r="A40" s="1" t="s">
        <v>94</v>
      </c>
      <c r="B40" s="1" t="s">
        <v>6</v>
      </c>
      <c r="C40" s="17" t="str">
        <f t="shared" si="0"/>
        <v>UL</v>
      </c>
      <c r="D40" s="17" t="str">
        <f t="shared" si="1"/>
        <v>Billing</v>
      </c>
      <c r="E40" s="1" t="s">
        <v>95</v>
      </c>
      <c r="F40" s="17" t="s">
        <v>908</v>
      </c>
      <c r="G40" s="17" t="s">
        <v>236</v>
      </c>
      <c r="H40" s="17"/>
      <c r="I40" s="17" t="str">
        <f t="shared" si="2"/>
        <v>E0102</v>
      </c>
      <c r="J40" s="48" t="s">
        <v>97</v>
      </c>
    </row>
    <row r="41" spans="1:10">
      <c r="A41" s="1" t="s">
        <v>96</v>
      </c>
      <c r="B41" s="1" t="s">
        <v>6</v>
      </c>
      <c r="C41" s="17" t="str">
        <f t="shared" si="0"/>
        <v>UL</v>
      </c>
      <c r="D41" s="17" t="str">
        <f t="shared" si="1"/>
        <v>Billing</v>
      </c>
      <c r="E41" s="1" t="s">
        <v>97</v>
      </c>
      <c r="F41" s="17" t="s">
        <v>908</v>
      </c>
      <c r="G41" s="17" t="s">
        <v>36</v>
      </c>
      <c r="H41" s="17"/>
      <c r="I41" s="17" t="str">
        <f t="shared" si="2"/>
        <v>E2632</v>
      </c>
      <c r="J41" s="48" t="s">
        <v>99</v>
      </c>
    </row>
    <row r="42" spans="1:10">
      <c r="A42" s="1" t="s">
        <v>98</v>
      </c>
      <c r="B42" s="1" t="s">
        <v>0</v>
      </c>
      <c r="C42" s="17" t="str">
        <f t="shared" si="0"/>
        <v>L</v>
      </c>
      <c r="D42" s="17" t="str">
        <f t="shared" si="1"/>
        <v>Billing</v>
      </c>
      <c r="E42" s="1" t="s">
        <v>99</v>
      </c>
      <c r="F42" s="17" t="s">
        <v>444</v>
      </c>
      <c r="G42" s="17" t="s">
        <v>908</v>
      </c>
      <c r="H42" s="17"/>
      <c r="I42" s="17" t="str">
        <f t="shared" si="2"/>
        <v>E1831</v>
      </c>
      <c r="J42" s="48" t="s">
        <v>103</v>
      </c>
    </row>
    <row r="43" spans="1:10">
      <c r="A43" s="1" t="s">
        <v>100</v>
      </c>
      <c r="B43" s="1" t="s">
        <v>3</v>
      </c>
      <c r="C43" s="17" t="str">
        <f t="shared" si="0"/>
        <v>UL</v>
      </c>
      <c r="D43" s="17" t="str">
        <f t="shared" si="1"/>
        <v>Billing</v>
      </c>
      <c r="E43" s="1" t="s">
        <v>101</v>
      </c>
      <c r="F43" s="17" t="s">
        <v>274</v>
      </c>
      <c r="G43" s="17" t="s">
        <v>908</v>
      </c>
      <c r="H43" s="17"/>
      <c r="I43" s="17" t="str">
        <f t="shared" si="2"/>
        <v>E1931</v>
      </c>
      <c r="J43" s="48" t="s">
        <v>105</v>
      </c>
    </row>
    <row r="44" spans="1:10">
      <c r="A44" s="1" t="s">
        <v>102</v>
      </c>
      <c r="B44" s="1" t="s">
        <v>0</v>
      </c>
      <c r="C44" s="17" t="str">
        <f t="shared" si="0"/>
        <v>L</v>
      </c>
      <c r="D44" s="17" t="str">
        <f t="shared" si="1"/>
        <v>Billing</v>
      </c>
      <c r="E44" s="1" t="s">
        <v>103</v>
      </c>
      <c r="F44" s="17" t="s">
        <v>774</v>
      </c>
      <c r="G44" s="17" t="s">
        <v>322</v>
      </c>
      <c r="H44" s="17"/>
      <c r="I44" s="17" t="str">
        <f t="shared" si="2"/>
        <v>E3033</v>
      </c>
      <c r="J44" s="48" t="s">
        <v>107</v>
      </c>
    </row>
    <row r="45" spans="1:10">
      <c r="A45" s="1" t="s">
        <v>104</v>
      </c>
      <c r="B45" s="1" t="s">
        <v>0</v>
      </c>
      <c r="C45" s="17" t="str">
        <f t="shared" si="0"/>
        <v>L</v>
      </c>
      <c r="D45" s="17" t="str">
        <f t="shared" si="1"/>
        <v>Billing</v>
      </c>
      <c r="E45" s="1" t="s">
        <v>105</v>
      </c>
      <c r="F45" s="17" t="s">
        <v>326</v>
      </c>
      <c r="G45" s="17" t="s">
        <v>908</v>
      </c>
      <c r="H45" s="17"/>
      <c r="I45" s="17" t="str">
        <f t="shared" si="2"/>
        <v>E0421</v>
      </c>
      <c r="J45" s="48" t="s">
        <v>109</v>
      </c>
    </row>
    <row r="46" spans="1:10">
      <c r="A46" s="1" t="s">
        <v>106</v>
      </c>
      <c r="B46" s="1" t="s">
        <v>0</v>
      </c>
      <c r="C46" s="17" t="str">
        <f t="shared" si="0"/>
        <v>L</v>
      </c>
      <c r="D46" s="17" t="str">
        <f t="shared" si="1"/>
        <v>Billing</v>
      </c>
      <c r="E46" s="1" t="s">
        <v>107</v>
      </c>
      <c r="F46" s="17" t="s">
        <v>484</v>
      </c>
      <c r="G46" s="17" t="s">
        <v>486</v>
      </c>
      <c r="H46" s="17"/>
      <c r="I46" s="17" t="str">
        <f t="shared" si="2"/>
        <v>E6104</v>
      </c>
      <c r="J46" s="48" t="s">
        <v>111</v>
      </c>
    </row>
    <row r="47" spans="1:10">
      <c r="A47" s="1" t="s">
        <v>108</v>
      </c>
      <c r="B47" s="1" t="s">
        <v>8</v>
      </c>
      <c r="C47" s="17" t="str">
        <f t="shared" si="0"/>
        <v>U</v>
      </c>
      <c r="D47" s="17" t="str">
        <f t="shared" si="1"/>
        <v>Precepting</v>
      </c>
      <c r="E47" s="1" t="s">
        <v>109</v>
      </c>
      <c r="F47" s="17" t="s">
        <v>908</v>
      </c>
      <c r="G47" s="17" t="s">
        <v>908</v>
      </c>
      <c r="H47" s="17"/>
      <c r="I47" s="17" t="str">
        <f t="shared" si="2"/>
        <v>E2333</v>
      </c>
      <c r="J47" s="48" t="s">
        <v>113</v>
      </c>
    </row>
    <row r="48" spans="1:10">
      <c r="A48" s="1" t="s">
        <v>110</v>
      </c>
      <c r="B48" s="1" t="s">
        <v>1</v>
      </c>
      <c r="C48" s="17" t="str">
        <f t="shared" si="0"/>
        <v>F</v>
      </c>
      <c r="D48" s="17" t="str">
        <f t="shared" si="1"/>
        <v>Precepting</v>
      </c>
      <c r="E48" s="1" t="s">
        <v>111</v>
      </c>
      <c r="F48" s="17" t="s">
        <v>908</v>
      </c>
      <c r="G48" s="17" t="s">
        <v>908</v>
      </c>
      <c r="H48" s="17"/>
      <c r="I48" s="17" t="str">
        <f t="shared" si="2"/>
        <v>E4202</v>
      </c>
      <c r="J48" s="48" t="s">
        <v>115</v>
      </c>
    </row>
    <row r="49" spans="1:10">
      <c r="A49" s="1" t="s">
        <v>112</v>
      </c>
      <c r="B49" s="1" t="s">
        <v>0</v>
      </c>
      <c r="C49" s="17" t="str">
        <f t="shared" si="0"/>
        <v>L</v>
      </c>
      <c r="D49" s="17" t="str">
        <f t="shared" si="1"/>
        <v>Billing</v>
      </c>
      <c r="E49" s="1" t="s">
        <v>113</v>
      </c>
      <c r="F49" s="17" t="s">
        <v>374</v>
      </c>
      <c r="G49" s="17" t="s">
        <v>376</v>
      </c>
      <c r="H49" s="17"/>
      <c r="I49" s="17" t="str">
        <f t="shared" si="2"/>
        <v>E4702</v>
      </c>
      <c r="J49" s="48" t="s">
        <v>117</v>
      </c>
    </row>
    <row r="50" spans="1:10">
      <c r="A50" s="1" t="s">
        <v>114</v>
      </c>
      <c r="B50" s="1" t="s">
        <v>5</v>
      </c>
      <c r="C50" s="17" t="str">
        <f t="shared" si="0"/>
        <v>UL</v>
      </c>
      <c r="D50" s="17" t="str">
        <f t="shared" si="1"/>
        <v>Billing</v>
      </c>
      <c r="E50" s="1" t="s">
        <v>115</v>
      </c>
      <c r="F50" s="17" t="s">
        <v>908</v>
      </c>
      <c r="G50" s="17" t="s">
        <v>1000</v>
      </c>
      <c r="H50" s="17"/>
      <c r="I50" s="17" t="str">
        <f t="shared" si="2"/>
        <v>E0531</v>
      </c>
      <c r="J50" s="48" t="s">
        <v>119</v>
      </c>
    </row>
    <row r="51" spans="1:10">
      <c r="A51" s="1" t="s">
        <v>116</v>
      </c>
      <c r="B51" s="1" t="s">
        <v>5</v>
      </c>
      <c r="C51" s="17" t="str">
        <f t="shared" si="0"/>
        <v>UL</v>
      </c>
      <c r="D51" s="17" t="str">
        <f t="shared" si="1"/>
        <v>Billing</v>
      </c>
      <c r="E51" s="1" t="s">
        <v>117</v>
      </c>
      <c r="F51" s="17" t="s">
        <v>908</v>
      </c>
      <c r="G51" s="17" t="s">
        <v>750</v>
      </c>
      <c r="H51" s="17"/>
      <c r="I51" s="17" t="str">
        <f t="shared" si="2"/>
        <v>E0521</v>
      </c>
      <c r="J51" s="48" t="s">
        <v>121</v>
      </c>
    </row>
    <row r="52" spans="1:10">
      <c r="A52" s="1" t="s">
        <v>118</v>
      </c>
      <c r="B52" s="1" t="s">
        <v>0</v>
      </c>
      <c r="C52" s="17" t="str">
        <f t="shared" si="0"/>
        <v>L</v>
      </c>
      <c r="D52" s="17" t="str">
        <f t="shared" si="1"/>
        <v>Billing</v>
      </c>
      <c r="E52" s="1" t="s">
        <v>119</v>
      </c>
      <c r="F52" s="17" t="s">
        <v>120</v>
      </c>
      <c r="G52" s="17" t="s">
        <v>122</v>
      </c>
      <c r="H52" s="17"/>
      <c r="I52" s="17" t="str">
        <f t="shared" si="2"/>
        <v>E6105</v>
      </c>
      <c r="J52" s="48" t="s">
        <v>123</v>
      </c>
    </row>
    <row r="53" spans="1:10">
      <c r="A53" s="1" t="s">
        <v>120</v>
      </c>
      <c r="B53" s="1" t="s">
        <v>8</v>
      </c>
      <c r="C53" s="17" t="str">
        <f t="shared" si="0"/>
        <v>U</v>
      </c>
      <c r="D53" s="17" t="str">
        <f t="shared" si="1"/>
        <v>Precepting</v>
      </c>
      <c r="E53" s="1" t="s">
        <v>121</v>
      </c>
      <c r="F53" s="17" t="s">
        <v>908</v>
      </c>
      <c r="G53" s="17" t="s">
        <v>908</v>
      </c>
      <c r="H53" s="17"/>
      <c r="I53" s="17" t="str">
        <f t="shared" si="2"/>
        <v>E5011</v>
      </c>
      <c r="J53" s="48" t="s">
        <v>125</v>
      </c>
    </row>
    <row r="54" spans="1:10">
      <c r="A54" s="1" t="s">
        <v>122</v>
      </c>
      <c r="B54" s="1" t="s">
        <v>1</v>
      </c>
      <c r="C54" s="17" t="str">
        <f t="shared" si="0"/>
        <v>F</v>
      </c>
      <c r="D54" s="17" t="str">
        <f t="shared" si="1"/>
        <v>Precepting</v>
      </c>
      <c r="E54" s="1" t="s">
        <v>123</v>
      </c>
      <c r="F54" s="17" t="s">
        <v>908</v>
      </c>
      <c r="G54" s="17" t="s">
        <v>908</v>
      </c>
      <c r="H54" s="17"/>
      <c r="I54" s="17" t="str">
        <f t="shared" si="2"/>
        <v>E3431</v>
      </c>
      <c r="J54" s="48" t="s">
        <v>127</v>
      </c>
    </row>
    <row r="55" spans="1:10">
      <c r="A55" s="1" t="s">
        <v>124</v>
      </c>
      <c r="B55" s="1" t="s">
        <v>4</v>
      </c>
      <c r="C55" s="17" t="str">
        <f t="shared" si="0"/>
        <v>UL</v>
      </c>
      <c r="D55" s="17" t="str">
        <f t="shared" si="1"/>
        <v>Billing</v>
      </c>
      <c r="E55" s="1" t="s">
        <v>125</v>
      </c>
      <c r="F55" s="17" t="s">
        <v>274</v>
      </c>
      <c r="G55" s="17" t="s">
        <v>908</v>
      </c>
      <c r="H55" s="17"/>
      <c r="I55" s="17" t="str">
        <f t="shared" si="2"/>
        <v>E2232</v>
      </c>
      <c r="J55" s="48" t="s">
        <v>129</v>
      </c>
    </row>
    <row r="56" spans="1:10">
      <c r="A56" s="1" t="s">
        <v>126</v>
      </c>
      <c r="B56" s="1" t="s">
        <v>0</v>
      </c>
      <c r="C56" s="17" t="str">
        <f t="shared" si="0"/>
        <v>L</v>
      </c>
      <c r="D56" s="17" t="str">
        <f t="shared" si="1"/>
        <v>Billing</v>
      </c>
      <c r="E56" s="1" t="s">
        <v>127</v>
      </c>
      <c r="F56" s="17" t="s">
        <v>630</v>
      </c>
      <c r="G56" s="17" t="s">
        <v>632</v>
      </c>
      <c r="H56" s="17"/>
      <c r="I56" s="17" t="str">
        <f t="shared" si="2"/>
        <v>E0933</v>
      </c>
      <c r="J56" s="48" t="s">
        <v>131</v>
      </c>
    </row>
    <row r="57" spans="1:10">
      <c r="A57" s="1" t="s">
        <v>128</v>
      </c>
      <c r="B57" s="1" t="s">
        <v>0</v>
      </c>
      <c r="C57" s="17" t="str">
        <f t="shared" si="0"/>
        <v>L</v>
      </c>
      <c r="D57" s="17" t="str">
        <f t="shared" si="1"/>
        <v>Billing</v>
      </c>
      <c r="E57" s="1" t="s">
        <v>129</v>
      </c>
      <c r="F57" s="17" t="s">
        <v>356</v>
      </c>
      <c r="G57" s="17" t="s">
        <v>358</v>
      </c>
      <c r="H57" s="17"/>
      <c r="I57" s="17" t="str">
        <f t="shared" si="2"/>
        <v>E1534</v>
      </c>
      <c r="J57" s="48" t="s">
        <v>133</v>
      </c>
    </row>
    <row r="58" spans="1:10">
      <c r="A58" s="1" t="s">
        <v>130</v>
      </c>
      <c r="B58" s="1" t="s">
        <v>0</v>
      </c>
      <c r="C58" s="17" t="str">
        <f t="shared" si="0"/>
        <v>L</v>
      </c>
      <c r="D58" s="17" t="str">
        <f t="shared" si="1"/>
        <v>Billing</v>
      </c>
      <c r="E58" s="1" t="s">
        <v>131</v>
      </c>
      <c r="F58" s="17" t="s">
        <v>182</v>
      </c>
      <c r="G58" s="17" t="s">
        <v>908</v>
      </c>
      <c r="H58" s="17"/>
      <c r="I58" s="17" t="str">
        <f t="shared" si="2"/>
        <v>E0203</v>
      </c>
      <c r="J58" s="48" t="s">
        <v>135</v>
      </c>
    </row>
    <row r="59" spans="1:10">
      <c r="A59" s="1" t="s">
        <v>132</v>
      </c>
      <c r="B59" s="1" t="s">
        <v>0</v>
      </c>
      <c r="C59" s="17" t="str">
        <f t="shared" si="0"/>
        <v>L</v>
      </c>
      <c r="D59" s="17" t="str">
        <f t="shared" si="1"/>
        <v>Billing</v>
      </c>
      <c r="E59" s="1" t="s">
        <v>133</v>
      </c>
      <c r="F59" s="17" t="s">
        <v>254</v>
      </c>
      <c r="G59" s="17" t="s">
        <v>256</v>
      </c>
      <c r="H59" s="17"/>
      <c r="I59" s="17" t="str">
        <f t="shared" si="2"/>
        <v>E2432</v>
      </c>
      <c r="J59" s="48" t="s">
        <v>137</v>
      </c>
    </row>
    <row r="60" spans="1:10">
      <c r="A60" s="1" t="s">
        <v>134</v>
      </c>
      <c r="B60" s="1" t="s">
        <v>6</v>
      </c>
      <c r="C60" s="17" t="str">
        <f t="shared" si="0"/>
        <v>UL</v>
      </c>
      <c r="D60" s="17" t="str">
        <f t="shared" si="1"/>
        <v>Billing</v>
      </c>
      <c r="E60" s="1" t="s">
        <v>135</v>
      </c>
      <c r="F60" s="17" t="s">
        <v>908</v>
      </c>
      <c r="G60" s="17" t="s">
        <v>60</v>
      </c>
      <c r="H60" s="17"/>
      <c r="I60" s="17" t="str">
        <f t="shared" si="2"/>
        <v>E1535</v>
      </c>
      <c r="J60" s="48" t="s">
        <v>139</v>
      </c>
    </row>
    <row r="61" spans="1:10">
      <c r="A61" s="1" t="s">
        <v>136</v>
      </c>
      <c r="B61" s="1" t="s">
        <v>0</v>
      </c>
      <c r="C61" s="17" t="str">
        <f t="shared" si="0"/>
        <v>L</v>
      </c>
      <c r="D61" s="17" t="str">
        <f t="shared" si="1"/>
        <v>Billing</v>
      </c>
      <c r="E61" s="1" t="s">
        <v>137</v>
      </c>
      <c r="F61" s="17" t="s">
        <v>384</v>
      </c>
      <c r="G61" s="17" t="s">
        <v>386</v>
      </c>
      <c r="H61" s="17"/>
      <c r="I61" s="17" t="str">
        <f t="shared" si="2"/>
        <v>E1631</v>
      </c>
      <c r="J61" s="48" t="s">
        <v>141</v>
      </c>
    </row>
    <row r="62" spans="1:10">
      <c r="A62" s="1" t="s">
        <v>138</v>
      </c>
      <c r="B62" s="1" t="s">
        <v>0</v>
      </c>
      <c r="C62" s="17" t="str">
        <f t="shared" si="0"/>
        <v>L</v>
      </c>
      <c r="D62" s="17" t="str">
        <f t="shared" si="1"/>
        <v>Billing</v>
      </c>
      <c r="E62" s="1" t="s">
        <v>139</v>
      </c>
      <c r="F62" s="17" t="s">
        <v>254</v>
      </c>
      <c r="G62" s="17" t="s">
        <v>256</v>
      </c>
      <c r="H62" s="17"/>
      <c r="I62" s="17" t="str">
        <f t="shared" si="2"/>
        <v>E3131</v>
      </c>
      <c r="J62" s="48" t="s">
        <v>143</v>
      </c>
    </row>
    <row r="63" spans="1:10">
      <c r="A63" s="1" t="s">
        <v>140</v>
      </c>
      <c r="B63" s="1" t="s">
        <v>0</v>
      </c>
      <c r="C63" s="17" t="str">
        <f t="shared" si="0"/>
        <v>L</v>
      </c>
      <c r="D63" s="17" t="str">
        <f t="shared" si="1"/>
        <v>Billing</v>
      </c>
      <c r="E63" s="1" t="s">
        <v>141</v>
      </c>
      <c r="F63" s="17" t="s">
        <v>277</v>
      </c>
      <c r="G63" s="17" t="s">
        <v>908</v>
      </c>
      <c r="H63" s="17"/>
      <c r="I63" s="17" t="str">
        <f t="shared" si="2"/>
        <v>E0603</v>
      </c>
      <c r="J63" s="48" t="s">
        <v>145</v>
      </c>
    </row>
    <row r="64" spans="1:10">
      <c r="A64" s="1" t="s">
        <v>142</v>
      </c>
      <c r="B64" s="1" t="s">
        <v>0</v>
      </c>
      <c r="C64" s="17" t="str">
        <f t="shared" si="0"/>
        <v>L</v>
      </c>
      <c r="D64" s="17" t="str">
        <f t="shared" si="1"/>
        <v>Billing</v>
      </c>
      <c r="E64" s="1" t="s">
        <v>143</v>
      </c>
      <c r="F64" s="17" t="s">
        <v>496</v>
      </c>
      <c r="G64" s="17" t="s">
        <v>908</v>
      </c>
      <c r="H64" s="17"/>
      <c r="I64" s="17" t="str">
        <f t="shared" si="2"/>
        <v>E6106</v>
      </c>
      <c r="J64" s="48" t="s">
        <v>147</v>
      </c>
    </row>
    <row r="65" spans="1:10">
      <c r="A65" s="1" t="s">
        <v>144</v>
      </c>
      <c r="B65" s="1" t="s">
        <v>6</v>
      </c>
      <c r="C65" s="17" t="str">
        <f t="shared" si="0"/>
        <v>UL</v>
      </c>
      <c r="D65" s="17" t="str">
        <f t="shared" si="1"/>
        <v>Billing</v>
      </c>
      <c r="E65" s="1" t="s">
        <v>145</v>
      </c>
      <c r="F65" s="17" t="s">
        <v>908</v>
      </c>
      <c r="G65" s="17" t="s">
        <v>146</v>
      </c>
      <c r="H65" s="17"/>
      <c r="I65" s="17" t="str">
        <f t="shared" si="2"/>
        <v>E0604</v>
      </c>
      <c r="J65" s="48" t="s">
        <v>149</v>
      </c>
    </row>
    <row r="66" spans="1:10">
      <c r="A66" s="1" t="s">
        <v>146</v>
      </c>
      <c r="B66" s="1" t="s">
        <v>1</v>
      </c>
      <c r="C66" s="17" t="str">
        <f t="shared" si="0"/>
        <v>F</v>
      </c>
      <c r="D66" s="17" t="str">
        <f t="shared" si="1"/>
        <v>Precepting</v>
      </c>
      <c r="E66" s="1" t="s">
        <v>147</v>
      </c>
      <c r="F66" s="17" t="s">
        <v>908</v>
      </c>
      <c r="G66" s="17" t="s">
        <v>908</v>
      </c>
      <c r="H66" s="17"/>
      <c r="I66" s="17" t="str">
        <f t="shared" si="2"/>
        <v>E1033</v>
      </c>
      <c r="J66" s="48" t="s">
        <v>151</v>
      </c>
    </row>
    <row r="67" spans="1:10">
      <c r="A67" s="1" t="s">
        <v>148</v>
      </c>
      <c r="B67" s="1" t="s">
        <v>6</v>
      </c>
      <c r="C67" s="17" t="str">
        <f t="shared" si="0"/>
        <v>UL</v>
      </c>
      <c r="D67" s="17" t="str">
        <f t="shared" si="1"/>
        <v>Billing</v>
      </c>
      <c r="E67" s="1" t="s">
        <v>149</v>
      </c>
      <c r="F67" s="17" t="s">
        <v>908</v>
      </c>
      <c r="G67" s="17" t="s">
        <v>146</v>
      </c>
      <c r="H67" s="17"/>
      <c r="I67" s="17" t="str">
        <f t="shared" si="2"/>
        <v>E3833</v>
      </c>
      <c r="J67" s="48" t="s">
        <v>153</v>
      </c>
    </row>
    <row r="68" spans="1:10">
      <c r="A68" s="1" t="s">
        <v>150</v>
      </c>
      <c r="B68" s="1" t="s">
        <v>0</v>
      </c>
      <c r="C68" s="17" t="str">
        <f t="shared" si="0"/>
        <v>L</v>
      </c>
      <c r="D68" s="17" t="str">
        <f t="shared" si="1"/>
        <v>Billing</v>
      </c>
      <c r="E68" s="1" t="s">
        <v>151</v>
      </c>
      <c r="F68" s="17" t="s">
        <v>194</v>
      </c>
      <c r="G68" s="17" t="s">
        <v>198</v>
      </c>
      <c r="H68" s="17"/>
      <c r="I68" s="17" t="str">
        <f t="shared" si="2"/>
        <v>E0432</v>
      </c>
      <c r="J68" s="48" t="s">
        <v>155</v>
      </c>
    </row>
    <row r="69" spans="1:10">
      <c r="A69" s="1" t="s">
        <v>152</v>
      </c>
      <c r="B69" s="1" t="s">
        <v>0</v>
      </c>
      <c r="C69" s="17" t="str">
        <f t="shared" ref="C69:C132" si="3">INDEX(S:S,MATCH(B69,Q:Q,0))</f>
        <v>L</v>
      </c>
      <c r="D69" s="17" t="str">
        <f t="shared" ref="D69:D132" si="4">INDEX($T:$T,MATCH(B69,Q:Q,0))</f>
        <v>Billing</v>
      </c>
      <c r="E69" s="1" t="s">
        <v>153</v>
      </c>
      <c r="F69" s="17" t="s">
        <v>748</v>
      </c>
      <c r="G69" s="17" t="s">
        <v>908</v>
      </c>
      <c r="H69" s="17"/>
      <c r="I69" s="17" t="str">
        <f t="shared" si="2"/>
        <v>E2334</v>
      </c>
      <c r="J69" s="48" t="s">
        <v>157</v>
      </c>
    </row>
    <row r="70" spans="1:10">
      <c r="A70" s="1" t="s">
        <v>154</v>
      </c>
      <c r="B70" s="1" t="s">
        <v>0</v>
      </c>
      <c r="C70" s="17" t="str">
        <f t="shared" si="3"/>
        <v>L</v>
      </c>
      <c r="D70" s="17" t="str">
        <f t="shared" si="4"/>
        <v>Billing</v>
      </c>
      <c r="E70" s="1" t="s">
        <v>155</v>
      </c>
      <c r="F70" s="17" t="s">
        <v>108</v>
      </c>
      <c r="G70" s="17" t="s">
        <v>110</v>
      </c>
      <c r="H70" s="17"/>
      <c r="I70" s="17" t="str">
        <f t="shared" ref="I70:I133" si="5">INDEX(A:A,MATCH(J70,$E:$E,0))</f>
        <v>E1232</v>
      </c>
      <c r="J70" s="48" t="s">
        <v>159</v>
      </c>
    </row>
    <row r="71" spans="1:10">
      <c r="A71" s="1" t="s">
        <v>156</v>
      </c>
      <c r="B71" s="1" t="s">
        <v>0</v>
      </c>
      <c r="C71" s="17" t="str">
        <f t="shared" si="3"/>
        <v>L</v>
      </c>
      <c r="D71" s="17" t="str">
        <f t="shared" si="4"/>
        <v>Billing</v>
      </c>
      <c r="E71" s="1" t="s">
        <v>157</v>
      </c>
      <c r="F71" s="17" t="s">
        <v>374</v>
      </c>
      <c r="G71" s="17" t="s">
        <v>376</v>
      </c>
      <c r="H71" s="17"/>
      <c r="I71" s="17" t="str">
        <f t="shared" si="5"/>
        <v>E5010</v>
      </c>
      <c r="J71" s="48" t="s">
        <v>161</v>
      </c>
    </row>
    <row r="72" spans="1:10">
      <c r="A72" s="1" t="s">
        <v>158</v>
      </c>
      <c r="B72" s="1" t="s">
        <v>0</v>
      </c>
      <c r="C72" s="17" t="str">
        <f t="shared" si="3"/>
        <v>L</v>
      </c>
      <c r="D72" s="17" t="str">
        <f t="shared" si="4"/>
        <v>Billing</v>
      </c>
      <c r="E72" s="1" t="s">
        <v>159</v>
      </c>
      <c r="F72" s="17" t="s">
        <v>204</v>
      </c>
      <c r="G72" s="17" t="s">
        <v>514</v>
      </c>
      <c r="H72" s="17"/>
      <c r="I72" s="17" t="str">
        <f t="shared" si="5"/>
        <v>E6107</v>
      </c>
      <c r="J72" s="48" t="s">
        <v>163</v>
      </c>
    </row>
    <row r="73" spans="1:10">
      <c r="A73" s="1" t="s">
        <v>160</v>
      </c>
      <c r="B73" s="1" t="s">
        <v>4</v>
      </c>
      <c r="C73" s="17" t="str">
        <f t="shared" si="3"/>
        <v>UL</v>
      </c>
      <c r="D73" s="17" t="str">
        <f t="shared" si="4"/>
        <v>Billing</v>
      </c>
      <c r="E73" s="1" t="s">
        <v>161</v>
      </c>
      <c r="F73" s="17" t="s">
        <v>274</v>
      </c>
      <c r="G73" s="17" t="s">
        <v>908</v>
      </c>
      <c r="H73" s="17"/>
      <c r="I73" s="17" t="str">
        <f t="shared" si="5"/>
        <v>E1536</v>
      </c>
      <c r="J73" s="48" t="s">
        <v>165</v>
      </c>
    </row>
    <row r="74" spans="1:10">
      <c r="A74" s="1" t="s">
        <v>162</v>
      </c>
      <c r="B74" s="1" t="s">
        <v>1</v>
      </c>
      <c r="C74" s="17" t="str">
        <f t="shared" si="3"/>
        <v>F</v>
      </c>
      <c r="D74" s="17" t="str">
        <f t="shared" si="4"/>
        <v>Precepting</v>
      </c>
      <c r="E74" s="1" t="s">
        <v>163</v>
      </c>
      <c r="F74" s="17" t="s">
        <v>908</v>
      </c>
      <c r="G74" s="17" t="s">
        <v>908</v>
      </c>
      <c r="H74" s="17"/>
      <c r="I74" s="17" t="str">
        <f t="shared" si="5"/>
        <v>E0934</v>
      </c>
      <c r="J74" s="48" t="s">
        <v>167</v>
      </c>
    </row>
    <row r="75" spans="1:10">
      <c r="A75" s="1" t="s">
        <v>164</v>
      </c>
      <c r="B75" s="1" t="s">
        <v>0</v>
      </c>
      <c r="C75" s="17" t="str">
        <f t="shared" si="3"/>
        <v>L</v>
      </c>
      <c r="D75" s="17" t="str">
        <f t="shared" si="4"/>
        <v>Billing</v>
      </c>
      <c r="E75" s="1" t="s">
        <v>165</v>
      </c>
      <c r="F75" s="17" t="s">
        <v>254</v>
      </c>
      <c r="G75" s="17" t="s">
        <v>256</v>
      </c>
      <c r="H75" s="17"/>
      <c r="I75" s="17" t="str">
        <f t="shared" si="5"/>
        <v>E2831</v>
      </c>
      <c r="J75" s="48" t="s">
        <v>169</v>
      </c>
    </row>
    <row r="76" spans="1:10">
      <c r="A76" s="1" t="s">
        <v>166</v>
      </c>
      <c r="B76" s="1" t="s">
        <v>0</v>
      </c>
      <c r="C76" s="17" t="str">
        <f t="shared" si="3"/>
        <v>L</v>
      </c>
      <c r="D76" s="17" t="str">
        <f t="shared" si="4"/>
        <v>Billing</v>
      </c>
      <c r="E76" s="1" t="s">
        <v>167</v>
      </c>
      <c r="F76" s="17" t="s">
        <v>182</v>
      </c>
      <c r="G76" s="17" t="s">
        <v>908</v>
      </c>
      <c r="H76" s="17"/>
      <c r="I76" s="17" t="str">
        <f t="shared" si="5"/>
        <v>E0801</v>
      </c>
      <c r="J76" s="48" t="s">
        <v>171</v>
      </c>
    </row>
    <row r="77" spans="1:10">
      <c r="A77" s="1" t="s">
        <v>168</v>
      </c>
      <c r="B77" s="1" t="s">
        <v>0</v>
      </c>
      <c r="C77" s="17" t="str">
        <f t="shared" si="3"/>
        <v>L</v>
      </c>
      <c r="D77" s="17" t="str">
        <f t="shared" si="4"/>
        <v>Billing</v>
      </c>
      <c r="E77" s="1" t="s">
        <v>169</v>
      </c>
      <c r="F77" s="17" t="s">
        <v>476</v>
      </c>
      <c r="G77" s="17" t="s">
        <v>908</v>
      </c>
      <c r="H77" s="17"/>
      <c r="I77" s="17" t="str">
        <f t="shared" si="5"/>
        <v>E1632</v>
      </c>
      <c r="J77" s="48" t="s">
        <v>173</v>
      </c>
    </row>
    <row r="78" spans="1:10">
      <c r="A78" s="1" t="s">
        <v>170</v>
      </c>
      <c r="B78" s="1" t="s">
        <v>7</v>
      </c>
      <c r="C78" s="17" t="str">
        <f t="shared" si="3"/>
        <v>ULF</v>
      </c>
      <c r="D78" s="17" t="str">
        <f t="shared" si="4"/>
        <v>Billing</v>
      </c>
      <c r="E78" s="1" t="s">
        <v>171</v>
      </c>
      <c r="F78" s="17" t="s">
        <v>908</v>
      </c>
      <c r="G78" s="17" t="s">
        <v>908</v>
      </c>
      <c r="H78" s="17"/>
      <c r="I78" s="17" t="str">
        <f t="shared" si="5"/>
        <v>E4602</v>
      </c>
      <c r="J78" s="48" t="s">
        <v>175</v>
      </c>
    </row>
    <row r="79" spans="1:10">
      <c r="A79" s="1" t="s">
        <v>172</v>
      </c>
      <c r="B79" s="1" t="s">
        <v>0</v>
      </c>
      <c r="C79" s="17" t="str">
        <f t="shared" si="3"/>
        <v>L</v>
      </c>
      <c r="D79" s="17" t="str">
        <f t="shared" si="4"/>
        <v>Billing</v>
      </c>
      <c r="E79" s="1" t="s">
        <v>173</v>
      </c>
      <c r="F79" s="17" t="s">
        <v>277</v>
      </c>
      <c r="G79" s="17" t="s">
        <v>908</v>
      </c>
      <c r="H79" s="17"/>
      <c r="I79" s="17" t="str">
        <f t="shared" si="5"/>
        <v>E2731</v>
      </c>
      <c r="J79" s="48" t="s">
        <v>177</v>
      </c>
    </row>
    <row r="80" spans="1:10">
      <c r="A80" s="1" t="s">
        <v>174</v>
      </c>
      <c r="B80" s="1" t="s">
        <v>5</v>
      </c>
      <c r="C80" s="17" t="str">
        <f t="shared" si="3"/>
        <v>UL</v>
      </c>
      <c r="D80" s="17" t="str">
        <f t="shared" si="4"/>
        <v>Billing</v>
      </c>
      <c r="E80" s="1" t="s">
        <v>175</v>
      </c>
      <c r="F80" s="17" t="s">
        <v>908</v>
      </c>
      <c r="G80" s="17" t="s">
        <v>742</v>
      </c>
      <c r="H80" s="17"/>
      <c r="I80" s="17" t="str">
        <f t="shared" si="5"/>
        <v>E3834</v>
      </c>
      <c r="J80" s="48" t="s">
        <v>179</v>
      </c>
    </row>
    <row r="81" spans="1:10">
      <c r="A81" s="1" t="s">
        <v>176</v>
      </c>
      <c r="B81" s="1" t="s">
        <v>0</v>
      </c>
      <c r="C81" s="17" t="str">
        <f t="shared" si="3"/>
        <v>L</v>
      </c>
      <c r="D81" s="17" t="str">
        <f t="shared" si="4"/>
        <v>Billing</v>
      </c>
      <c r="E81" s="1" t="s">
        <v>177</v>
      </c>
      <c r="F81" s="17" t="s">
        <v>470</v>
      </c>
      <c r="G81" s="17" t="s">
        <v>472</v>
      </c>
      <c r="H81" s="17"/>
      <c r="I81" s="17" t="str">
        <f t="shared" si="5"/>
        <v>E5035</v>
      </c>
      <c r="J81" s="48" t="s">
        <v>181</v>
      </c>
    </row>
    <row r="82" spans="1:10">
      <c r="A82" s="1" t="s">
        <v>178</v>
      </c>
      <c r="B82" s="1" t="s">
        <v>0</v>
      </c>
      <c r="C82" s="17" t="str">
        <f t="shared" si="3"/>
        <v>L</v>
      </c>
      <c r="D82" s="17" t="str">
        <f t="shared" si="4"/>
        <v>Billing</v>
      </c>
      <c r="E82" s="1" t="s">
        <v>179</v>
      </c>
      <c r="F82" s="17" t="s">
        <v>748</v>
      </c>
      <c r="G82" s="17" t="s">
        <v>908</v>
      </c>
      <c r="H82" s="17"/>
      <c r="I82" s="17" t="str">
        <f t="shared" si="5"/>
        <v>E0920</v>
      </c>
      <c r="J82" s="48" t="s">
        <v>183</v>
      </c>
    </row>
    <row r="83" spans="1:10">
      <c r="A83" s="1" t="s">
        <v>180</v>
      </c>
      <c r="B83" s="1" t="s">
        <v>3</v>
      </c>
      <c r="C83" s="17" t="str">
        <f t="shared" si="3"/>
        <v>UL</v>
      </c>
      <c r="D83" s="17" t="str">
        <f t="shared" si="4"/>
        <v>Billing</v>
      </c>
      <c r="E83" s="1" t="s">
        <v>181</v>
      </c>
      <c r="F83" s="17" t="s">
        <v>274</v>
      </c>
      <c r="G83" s="17" t="s">
        <v>908</v>
      </c>
      <c r="H83" s="17"/>
      <c r="I83" s="17" t="str">
        <f t="shared" si="5"/>
        <v>E1932</v>
      </c>
      <c r="J83" s="48" t="s">
        <v>185</v>
      </c>
    </row>
    <row r="84" spans="1:10">
      <c r="A84" s="1" t="s">
        <v>182</v>
      </c>
      <c r="B84" s="1" t="s">
        <v>9</v>
      </c>
      <c r="C84" s="17" t="str">
        <f t="shared" si="3"/>
        <v>UF</v>
      </c>
      <c r="D84" s="17" t="str">
        <f t="shared" si="4"/>
        <v>Precepting</v>
      </c>
      <c r="E84" s="1" t="s">
        <v>183</v>
      </c>
      <c r="F84" s="17" t="s">
        <v>908</v>
      </c>
      <c r="G84" s="17" t="s">
        <v>908</v>
      </c>
      <c r="H84" s="17"/>
      <c r="I84" s="17" t="str">
        <f t="shared" si="5"/>
        <v>E1301</v>
      </c>
      <c r="J84" s="48" t="s">
        <v>187</v>
      </c>
    </row>
    <row r="85" spans="1:10">
      <c r="A85" s="1" t="s">
        <v>184</v>
      </c>
      <c r="B85" s="1" t="s">
        <v>0</v>
      </c>
      <c r="C85" s="17" t="str">
        <f t="shared" si="3"/>
        <v>L</v>
      </c>
      <c r="D85" s="17" t="str">
        <f t="shared" si="4"/>
        <v>Billing</v>
      </c>
      <c r="E85" s="1" t="s">
        <v>185</v>
      </c>
      <c r="F85" s="17" t="s">
        <v>326</v>
      </c>
      <c r="G85" s="17" t="s">
        <v>908</v>
      </c>
      <c r="H85" s="17"/>
      <c r="I85" s="17" t="str">
        <f t="shared" si="5"/>
        <v>E2233</v>
      </c>
      <c r="J85" s="48" t="s">
        <v>189</v>
      </c>
    </row>
    <row r="86" spans="1:10">
      <c r="A86" s="1" t="s">
        <v>186</v>
      </c>
      <c r="B86" s="1" t="s">
        <v>6</v>
      </c>
      <c r="C86" s="17" t="str">
        <f t="shared" si="3"/>
        <v>UL</v>
      </c>
      <c r="D86" s="17" t="str">
        <f t="shared" si="4"/>
        <v>Billing</v>
      </c>
      <c r="E86" s="1" t="s">
        <v>187</v>
      </c>
      <c r="F86" s="17" t="s">
        <v>908</v>
      </c>
      <c r="G86" s="17" t="s">
        <v>212</v>
      </c>
      <c r="H86" s="17"/>
      <c r="I86" s="17" t="str">
        <f t="shared" si="5"/>
        <v>E2832</v>
      </c>
      <c r="J86" s="48" t="s">
        <v>191</v>
      </c>
    </row>
    <row r="87" spans="1:10">
      <c r="A87" s="1" t="s">
        <v>188</v>
      </c>
      <c r="B87" s="1" t="s">
        <v>0</v>
      </c>
      <c r="C87" s="17" t="str">
        <f t="shared" si="3"/>
        <v>L</v>
      </c>
      <c r="D87" s="17" t="str">
        <f t="shared" si="4"/>
        <v>Billing</v>
      </c>
      <c r="E87" s="1" t="s">
        <v>189</v>
      </c>
      <c r="F87" s="17" t="s">
        <v>356</v>
      </c>
      <c r="G87" s="17" t="s">
        <v>358</v>
      </c>
      <c r="H87" s="17"/>
      <c r="I87" s="17" t="str">
        <f t="shared" si="5"/>
        <v>E1001</v>
      </c>
      <c r="J87" s="48" t="s">
        <v>193</v>
      </c>
    </row>
    <row r="88" spans="1:10">
      <c r="A88" s="1" t="s">
        <v>190</v>
      </c>
      <c r="B88" s="1" t="s">
        <v>0</v>
      </c>
      <c r="C88" s="17" t="str">
        <f t="shared" si="3"/>
        <v>L</v>
      </c>
      <c r="D88" s="17" t="str">
        <f t="shared" si="4"/>
        <v>Billing</v>
      </c>
      <c r="E88" s="1" t="s">
        <v>191</v>
      </c>
      <c r="F88" s="17" t="s">
        <v>476</v>
      </c>
      <c r="G88" s="17" t="s">
        <v>908</v>
      </c>
      <c r="H88" s="17"/>
      <c r="I88" s="17" t="str">
        <f t="shared" si="5"/>
        <v>E1021</v>
      </c>
      <c r="J88" s="48" t="s">
        <v>195</v>
      </c>
    </row>
    <row r="89" spans="1:10">
      <c r="A89" s="1" t="s">
        <v>192</v>
      </c>
      <c r="B89" s="1" t="s">
        <v>6</v>
      </c>
      <c r="C89" s="17" t="str">
        <f t="shared" si="3"/>
        <v>UL</v>
      </c>
      <c r="D89" s="17" t="str">
        <f t="shared" si="4"/>
        <v>Billing</v>
      </c>
      <c r="E89" s="1" t="s">
        <v>193</v>
      </c>
      <c r="F89" s="17" t="s">
        <v>908</v>
      </c>
      <c r="G89" s="17" t="s">
        <v>198</v>
      </c>
      <c r="H89" s="17"/>
      <c r="I89" s="17" t="str">
        <f t="shared" si="5"/>
        <v>E1035</v>
      </c>
      <c r="J89" s="48" t="s">
        <v>197</v>
      </c>
    </row>
    <row r="90" spans="1:10">
      <c r="A90" s="1" t="s">
        <v>194</v>
      </c>
      <c r="B90" s="1" t="s">
        <v>8</v>
      </c>
      <c r="C90" s="17" t="str">
        <f t="shared" si="3"/>
        <v>U</v>
      </c>
      <c r="D90" s="17" t="str">
        <f t="shared" si="4"/>
        <v>Precepting</v>
      </c>
      <c r="E90" s="1" t="s">
        <v>195</v>
      </c>
      <c r="F90" s="17" t="s">
        <v>908</v>
      </c>
      <c r="G90" s="17" t="s">
        <v>908</v>
      </c>
      <c r="H90" s="17"/>
      <c r="I90" s="17" t="str">
        <f t="shared" si="5"/>
        <v>E6110</v>
      </c>
      <c r="J90" s="48" t="s">
        <v>199</v>
      </c>
    </row>
    <row r="91" spans="1:10">
      <c r="A91" s="1" t="s">
        <v>196</v>
      </c>
      <c r="B91" s="1" t="s">
        <v>0</v>
      </c>
      <c r="C91" s="17" t="str">
        <f t="shared" si="3"/>
        <v>L</v>
      </c>
      <c r="D91" s="17" t="str">
        <f t="shared" si="4"/>
        <v>Billing</v>
      </c>
      <c r="E91" s="1" t="s">
        <v>197</v>
      </c>
      <c r="F91" s="17" t="s">
        <v>194</v>
      </c>
      <c r="G91" s="17" t="s">
        <v>198</v>
      </c>
      <c r="H91" s="17"/>
      <c r="I91" s="17" t="str">
        <f t="shared" si="5"/>
        <v>E1121</v>
      </c>
      <c r="J91" s="48" t="s">
        <v>201</v>
      </c>
    </row>
    <row r="92" spans="1:10">
      <c r="A92" s="1" t="s">
        <v>198</v>
      </c>
      <c r="B92" s="1" t="s">
        <v>1</v>
      </c>
      <c r="C92" s="17" t="str">
        <f t="shared" si="3"/>
        <v>F</v>
      </c>
      <c r="D92" s="17" t="str">
        <f t="shared" si="4"/>
        <v>Precepting</v>
      </c>
      <c r="E92" s="1" t="s">
        <v>199</v>
      </c>
      <c r="F92" s="17" t="s">
        <v>908</v>
      </c>
      <c r="G92" s="17" t="s">
        <v>908</v>
      </c>
      <c r="H92" s="17"/>
      <c r="I92" s="17" t="str">
        <f t="shared" si="5"/>
        <v>E6161</v>
      </c>
      <c r="J92" s="48" t="s">
        <v>513</v>
      </c>
    </row>
    <row r="93" spans="1:10">
      <c r="A93" s="1" t="s">
        <v>200</v>
      </c>
      <c r="B93" s="1" t="s">
        <v>8</v>
      </c>
      <c r="C93" s="17" t="str">
        <f t="shared" si="3"/>
        <v>U</v>
      </c>
      <c r="D93" s="17" t="str">
        <f t="shared" si="4"/>
        <v>Precepting</v>
      </c>
      <c r="E93" s="1" t="s">
        <v>201</v>
      </c>
      <c r="F93" s="17" t="s">
        <v>908</v>
      </c>
      <c r="G93" s="17" t="s">
        <v>908</v>
      </c>
      <c r="H93" s="17"/>
      <c r="I93" s="17" t="str">
        <f t="shared" si="5"/>
        <v>E4402</v>
      </c>
      <c r="J93" s="48" t="s">
        <v>203</v>
      </c>
    </row>
    <row r="94" spans="1:10">
      <c r="A94" s="1" t="s">
        <v>512</v>
      </c>
      <c r="B94" s="1" t="s">
        <v>1</v>
      </c>
      <c r="C94" s="17" t="str">
        <f t="shared" si="3"/>
        <v>F</v>
      </c>
      <c r="D94" s="17" t="str">
        <f t="shared" si="4"/>
        <v>Precepting</v>
      </c>
      <c r="E94" s="1" t="s">
        <v>513</v>
      </c>
      <c r="F94" s="17" t="s">
        <v>908</v>
      </c>
      <c r="G94" s="17" t="s">
        <v>908</v>
      </c>
      <c r="H94" s="17"/>
      <c r="I94" s="17" t="str">
        <f t="shared" si="5"/>
        <v>E1221</v>
      </c>
      <c r="J94" s="48" t="s">
        <v>205</v>
      </c>
    </row>
    <row r="95" spans="1:10">
      <c r="A95" s="1" t="s">
        <v>202</v>
      </c>
      <c r="B95" s="1" t="s">
        <v>5</v>
      </c>
      <c r="C95" s="17" t="str">
        <f t="shared" si="3"/>
        <v>UL</v>
      </c>
      <c r="D95" s="17" t="str">
        <f t="shared" si="4"/>
        <v>Billing</v>
      </c>
      <c r="E95" s="1" t="s">
        <v>203</v>
      </c>
      <c r="F95" s="17" t="s">
        <v>908</v>
      </c>
      <c r="G95" s="17" t="s">
        <v>612</v>
      </c>
      <c r="H95" s="17"/>
      <c r="I95" s="17" t="str">
        <f t="shared" si="5"/>
        <v>E6162</v>
      </c>
      <c r="J95" s="48" t="s">
        <v>515</v>
      </c>
    </row>
    <row r="96" spans="1:10">
      <c r="A96" s="1" t="s">
        <v>204</v>
      </c>
      <c r="B96" s="1" t="s">
        <v>8</v>
      </c>
      <c r="C96" s="17" t="str">
        <f t="shared" si="3"/>
        <v>U</v>
      </c>
      <c r="D96" s="17" t="str">
        <f t="shared" si="4"/>
        <v>Precepting</v>
      </c>
      <c r="E96" s="1" t="s">
        <v>205</v>
      </c>
      <c r="F96" s="17" t="s">
        <v>908</v>
      </c>
      <c r="G96" s="17" t="s">
        <v>908</v>
      </c>
      <c r="H96" s="17"/>
      <c r="I96" s="17" t="str">
        <f t="shared" si="5"/>
        <v>E2234</v>
      </c>
      <c r="J96" s="48" t="s">
        <v>207</v>
      </c>
    </row>
    <row r="97" spans="1:10">
      <c r="A97" s="1" t="s">
        <v>514</v>
      </c>
      <c r="B97" s="1" t="s">
        <v>1</v>
      </c>
      <c r="C97" s="17" t="str">
        <f t="shared" si="3"/>
        <v>F</v>
      </c>
      <c r="D97" s="17" t="str">
        <f t="shared" si="4"/>
        <v>Precepting</v>
      </c>
      <c r="E97" s="1" t="s">
        <v>515</v>
      </c>
      <c r="F97" s="17" t="s">
        <v>908</v>
      </c>
      <c r="G97" s="17" t="s">
        <v>908</v>
      </c>
      <c r="H97" s="17"/>
      <c r="I97" s="17" t="str">
        <f t="shared" si="5"/>
        <v>E4603</v>
      </c>
      <c r="J97" s="48" t="s">
        <v>209</v>
      </c>
    </row>
    <row r="98" spans="1:10">
      <c r="A98" s="1" t="s">
        <v>206</v>
      </c>
      <c r="B98" s="1" t="s">
        <v>0</v>
      </c>
      <c r="C98" s="17" t="str">
        <f t="shared" si="3"/>
        <v>L</v>
      </c>
      <c r="D98" s="17" t="str">
        <f t="shared" si="4"/>
        <v>Billing</v>
      </c>
      <c r="E98" s="1" t="s">
        <v>207</v>
      </c>
      <c r="F98" s="17" t="s">
        <v>356</v>
      </c>
      <c r="G98" s="17" t="s">
        <v>358</v>
      </c>
      <c r="H98" s="17"/>
      <c r="I98" s="17" t="str">
        <f t="shared" si="5"/>
        <v>E1302</v>
      </c>
      <c r="J98" s="48" t="s">
        <v>211</v>
      </c>
    </row>
    <row r="99" spans="1:10">
      <c r="A99" s="1" t="s">
        <v>208</v>
      </c>
      <c r="B99" s="1" t="s">
        <v>5</v>
      </c>
      <c r="C99" s="17" t="str">
        <f t="shared" si="3"/>
        <v>UL</v>
      </c>
      <c r="D99" s="17" t="str">
        <f t="shared" si="4"/>
        <v>Billing</v>
      </c>
      <c r="E99" s="1" t="s">
        <v>209</v>
      </c>
      <c r="F99" s="17" t="s">
        <v>908</v>
      </c>
      <c r="G99" s="17" t="s">
        <v>742</v>
      </c>
      <c r="H99" s="17"/>
      <c r="I99" s="17" t="str">
        <f t="shared" si="5"/>
        <v>E6113</v>
      </c>
      <c r="J99" s="48" t="s">
        <v>213</v>
      </c>
    </row>
    <row r="100" spans="1:10">
      <c r="A100" s="1" t="s">
        <v>210</v>
      </c>
      <c r="B100" s="1" t="s">
        <v>6</v>
      </c>
      <c r="C100" s="17" t="str">
        <f t="shared" si="3"/>
        <v>UL</v>
      </c>
      <c r="D100" s="17" t="str">
        <f t="shared" si="4"/>
        <v>Billing</v>
      </c>
      <c r="E100" s="1" t="s">
        <v>211</v>
      </c>
      <c r="F100" s="17" t="s">
        <v>908</v>
      </c>
      <c r="G100" s="17" t="s">
        <v>212</v>
      </c>
      <c r="H100" s="17"/>
      <c r="I100" s="17" t="str">
        <f t="shared" si="5"/>
        <v>E5036</v>
      </c>
      <c r="J100" s="48" t="s">
        <v>215</v>
      </c>
    </row>
    <row r="101" spans="1:10">
      <c r="A101" s="1" t="s">
        <v>212</v>
      </c>
      <c r="B101" s="1" t="s">
        <v>1</v>
      </c>
      <c r="C101" s="17" t="str">
        <f t="shared" si="3"/>
        <v>F</v>
      </c>
      <c r="D101" s="17" t="str">
        <f t="shared" si="4"/>
        <v>Precepting</v>
      </c>
      <c r="E101" s="1" t="s">
        <v>213</v>
      </c>
      <c r="F101" s="17" t="s">
        <v>908</v>
      </c>
      <c r="G101" s="17" t="s">
        <v>908</v>
      </c>
      <c r="H101" s="17"/>
      <c r="I101" s="17" t="str">
        <f t="shared" si="5"/>
        <v>E0532</v>
      </c>
      <c r="J101" s="48" t="s">
        <v>217</v>
      </c>
    </row>
    <row r="102" spans="1:10">
      <c r="A102" s="1" t="s">
        <v>214</v>
      </c>
      <c r="B102" s="1" t="s">
        <v>3</v>
      </c>
      <c r="C102" s="17" t="str">
        <f t="shared" si="3"/>
        <v>UL</v>
      </c>
      <c r="D102" s="17" t="str">
        <f t="shared" si="4"/>
        <v>Billing</v>
      </c>
      <c r="E102" s="1" t="s">
        <v>215</v>
      </c>
      <c r="F102" s="17" t="s">
        <v>274</v>
      </c>
      <c r="G102" s="17" t="s">
        <v>908</v>
      </c>
      <c r="H102" s="17"/>
      <c r="I102" s="17" t="str">
        <f t="shared" si="5"/>
        <v>E1131</v>
      </c>
      <c r="J102" s="48" t="s">
        <v>219</v>
      </c>
    </row>
    <row r="103" spans="1:10">
      <c r="A103" s="1" t="s">
        <v>216</v>
      </c>
      <c r="B103" s="1" t="s">
        <v>0</v>
      </c>
      <c r="C103" s="17" t="str">
        <f t="shared" si="3"/>
        <v>L</v>
      </c>
      <c r="D103" s="17" t="str">
        <f t="shared" si="4"/>
        <v>Billing</v>
      </c>
      <c r="E103" s="1" t="s">
        <v>217</v>
      </c>
      <c r="F103" s="17" t="s">
        <v>120</v>
      </c>
      <c r="G103" s="17" t="s">
        <v>122</v>
      </c>
      <c r="H103" s="17"/>
      <c r="I103" s="17" t="str">
        <f t="shared" si="5"/>
        <v>E1233</v>
      </c>
      <c r="J103" s="48" t="s">
        <v>221</v>
      </c>
    </row>
    <row r="104" spans="1:10">
      <c r="A104" s="1" t="s">
        <v>218</v>
      </c>
      <c r="B104" s="1" t="s">
        <v>0</v>
      </c>
      <c r="C104" s="17" t="str">
        <f t="shared" si="3"/>
        <v>L</v>
      </c>
      <c r="D104" s="17" t="str">
        <f t="shared" si="4"/>
        <v>Billing</v>
      </c>
      <c r="E104" s="1" t="s">
        <v>219</v>
      </c>
      <c r="F104" s="17" t="s">
        <v>200</v>
      </c>
      <c r="G104" s="17" t="s">
        <v>512</v>
      </c>
      <c r="H104" s="17"/>
      <c r="I104" s="17" t="str">
        <f t="shared" si="5"/>
        <v>E1732</v>
      </c>
      <c r="J104" s="48" t="s">
        <v>223</v>
      </c>
    </row>
    <row r="105" spans="1:10">
      <c r="A105" s="1" t="s">
        <v>220</v>
      </c>
      <c r="B105" s="1" t="s">
        <v>0</v>
      </c>
      <c r="C105" s="17" t="str">
        <f t="shared" si="3"/>
        <v>L</v>
      </c>
      <c r="D105" s="17" t="str">
        <f t="shared" si="4"/>
        <v>Billing</v>
      </c>
      <c r="E105" s="1" t="s">
        <v>221</v>
      </c>
      <c r="F105" s="17" t="s">
        <v>204</v>
      </c>
      <c r="G105" s="17" t="s">
        <v>514</v>
      </c>
      <c r="H105" s="17"/>
      <c r="I105" s="17" t="str">
        <f t="shared" si="5"/>
        <v>E1933</v>
      </c>
      <c r="J105" s="48" t="s">
        <v>225</v>
      </c>
    </row>
    <row r="106" spans="1:10">
      <c r="A106" s="1" t="s">
        <v>222</v>
      </c>
      <c r="B106" s="1" t="s">
        <v>0</v>
      </c>
      <c r="C106" s="17" t="str">
        <f t="shared" si="3"/>
        <v>L</v>
      </c>
      <c r="D106" s="17" t="str">
        <f t="shared" si="4"/>
        <v>Billing</v>
      </c>
      <c r="E106" s="1" t="s">
        <v>223</v>
      </c>
      <c r="F106" s="17" t="s">
        <v>298</v>
      </c>
      <c r="G106" s="17" t="s">
        <v>300</v>
      </c>
      <c r="H106" s="17"/>
      <c r="I106" s="17" t="str">
        <f t="shared" si="5"/>
        <v>E2532</v>
      </c>
      <c r="J106" s="48" t="s">
        <v>227</v>
      </c>
    </row>
    <row r="107" spans="1:10">
      <c r="A107" s="1" t="s">
        <v>224</v>
      </c>
      <c r="B107" s="1" t="s">
        <v>0</v>
      </c>
      <c r="C107" s="17" t="str">
        <f t="shared" si="3"/>
        <v>L</v>
      </c>
      <c r="D107" s="17" t="str">
        <f t="shared" si="4"/>
        <v>Billing</v>
      </c>
      <c r="E107" s="1" t="s">
        <v>225</v>
      </c>
      <c r="F107" s="17" t="s">
        <v>326</v>
      </c>
      <c r="G107" s="17" t="s">
        <v>908</v>
      </c>
      <c r="H107" s="17"/>
      <c r="I107" s="17" t="str">
        <f t="shared" si="5"/>
        <v>E2833</v>
      </c>
      <c r="J107" s="48" t="s">
        <v>229</v>
      </c>
    </row>
    <row r="108" spans="1:10">
      <c r="A108" s="1" t="s">
        <v>226</v>
      </c>
      <c r="B108" s="1" t="s">
        <v>0</v>
      </c>
      <c r="C108" s="17" t="str">
        <f t="shared" si="3"/>
        <v>L</v>
      </c>
      <c r="D108" s="17" t="str">
        <f t="shared" si="4"/>
        <v>Billing</v>
      </c>
      <c r="E108" s="1" t="s">
        <v>227</v>
      </c>
      <c r="F108" s="17" t="s">
        <v>396</v>
      </c>
      <c r="G108" s="17" t="s">
        <v>908</v>
      </c>
      <c r="H108" s="17"/>
      <c r="I108" s="17" t="str">
        <f t="shared" si="5"/>
        <v>E2001</v>
      </c>
      <c r="J108" s="48" t="s">
        <v>231</v>
      </c>
    </row>
    <row r="109" spans="1:10">
      <c r="A109" s="1" t="s">
        <v>228</v>
      </c>
      <c r="B109" s="1" t="s">
        <v>0</v>
      </c>
      <c r="C109" s="17" t="str">
        <f t="shared" si="3"/>
        <v>L</v>
      </c>
      <c r="D109" s="17" t="str">
        <f t="shared" si="4"/>
        <v>Billing</v>
      </c>
      <c r="E109" s="1" t="s">
        <v>229</v>
      </c>
      <c r="F109" s="17" t="s">
        <v>476</v>
      </c>
      <c r="G109" s="17" t="s">
        <v>908</v>
      </c>
      <c r="H109" s="17"/>
      <c r="I109" s="17" t="str">
        <f t="shared" si="5"/>
        <v>E3432</v>
      </c>
      <c r="J109" s="48" t="s">
        <v>233</v>
      </c>
    </row>
    <row r="110" spans="1:10">
      <c r="A110" s="1" t="s">
        <v>230</v>
      </c>
      <c r="B110" s="1" t="s">
        <v>6</v>
      </c>
      <c r="C110" s="17" t="str">
        <f t="shared" si="3"/>
        <v>UL</v>
      </c>
      <c r="D110" s="17" t="str">
        <f t="shared" si="4"/>
        <v>Billing</v>
      </c>
      <c r="E110" s="1" t="s">
        <v>231</v>
      </c>
      <c r="F110" s="17" t="s">
        <v>908</v>
      </c>
      <c r="G110" s="17" t="s">
        <v>340</v>
      </c>
      <c r="H110" s="17"/>
      <c r="I110" s="17" t="str">
        <f t="shared" si="5"/>
        <v>E1421</v>
      </c>
      <c r="J110" s="48" t="s">
        <v>235</v>
      </c>
    </row>
    <row r="111" spans="1:10">
      <c r="A111" s="1" t="s">
        <v>232</v>
      </c>
      <c r="B111" s="1" t="s">
        <v>0</v>
      </c>
      <c r="C111" s="17" t="str">
        <f t="shared" si="3"/>
        <v>L</v>
      </c>
      <c r="D111" s="17" t="str">
        <f t="shared" si="4"/>
        <v>Billing</v>
      </c>
      <c r="E111" s="1" t="s">
        <v>233</v>
      </c>
      <c r="F111" s="17" t="s">
        <v>630</v>
      </c>
      <c r="G111" s="17" t="s">
        <v>632</v>
      </c>
      <c r="H111" s="17"/>
      <c r="I111" s="17" t="str">
        <f t="shared" si="5"/>
        <v>E6114</v>
      </c>
      <c r="J111" s="48" t="s">
        <v>237</v>
      </c>
    </row>
    <row r="112" spans="1:10">
      <c r="A112" s="1" t="s">
        <v>234</v>
      </c>
      <c r="B112" s="1" t="s">
        <v>8</v>
      </c>
      <c r="C112" s="17" t="str">
        <f t="shared" si="3"/>
        <v>U</v>
      </c>
      <c r="D112" s="17" t="str">
        <f t="shared" si="4"/>
        <v>Precepting</v>
      </c>
      <c r="E112" s="1" t="s">
        <v>235</v>
      </c>
      <c r="F112" s="17" t="s">
        <v>908</v>
      </c>
      <c r="G112" s="17" t="s">
        <v>908</v>
      </c>
      <c r="H112" s="17"/>
      <c r="I112" s="17" t="str">
        <f t="shared" si="5"/>
        <v>E1432</v>
      </c>
      <c r="J112" s="48" t="s">
        <v>239</v>
      </c>
    </row>
    <row r="113" spans="1:10">
      <c r="A113" s="1" t="s">
        <v>236</v>
      </c>
      <c r="B113" s="1" t="s">
        <v>1</v>
      </c>
      <c r="C113" s="17" t="str">
        <f t="shared" si="3"/>
        <v>F</v>
      </c>
      <c r="D113" s="17" t="str">
        <f t="shared" si="4"/>
        <v>Precepting</v>
      </c>
      <c r="E113" s="1" t="s">
        <v>237</v>
      </c>
      <c r="F113" s="17" t="s">
        <v>908</v>
      </c>
      <c r="G113" s="17" t="s">
        <v>908</v>
      </c>
      <c r="H113" s="17"/>
      <c r="I113" s="17" t="str">
        <f t="shared" si="5"/>
        <v>E1733</v>
      </c>
      <c r="J113" s="48" t="s">
        <v>241</v>
      </c>
    </row>
    <row r="114" spans="1:10">
      <c r="A114" s="1" t="s">
        <v>238</v>
      </c>
      <c r="B114" s="1" t="s">
        <v>0</v>
      </c>
      <c r="C114" s="17" t="str">
        <f t="shared" si="3"/>
        <v>L</v>
      </c>
      <c r="D114" s="17" t="str">
        <f t="shared" si="4"/>
        <v>Billing</v>
      </c>
      <c r="E114" s="1" t="s">
        <v>239</v>
      </c>
      <c r="F114" s="17" t="s">
        <v>234</v>
      </c>
      <c r="G114" s="17" t="s">
        <v>236</v>
      </c>
      <c r="H114" s="17"/>
      <c r="I114" s="17" t="str">
        <f t="shared" si="5"/>
        <v>E0935</v>
      </c>
      <c r="J114" s="48" t="s">
        <v>243</v>
      </c>
    </row>
    <row r="115" spans="1:10">
      <c r="A115" s="1" t="s">
        <v>240</v>
      </c>
      <c r="B115" s="1" t="s">
        <v>0</v>
      </c>
      <c r="C115" s="17" t="str">
        <f t="shared" si="3"/>
        <v>L</v>
      </c>
      <c r="D115" s="17" t="str">
        <f t="shared" si="4"/>
        <v>Billing</v>
      </c>
      <c r="E115" s="1" t="s">
        <v>241</v>
      </c>
      <c r="F115" s="17" t="s">
        <v>298</v>
      </c>
      <c r="G115" s="17" t="s">
        <v>300</v>
      </c>
      <c r="H115" s="17"/>
      <c r="I115" s="17" t="str">
        <f t="shared" si="5"/>
        <v>E3631</v>
      </c>
      <c r="J115" s="48" t="s">
        <v>245</v>
      </c>
    </row>
    <row r="116" spans="1:10">
      <c r="A116" s="1" t="s">
        <v>242</v>
      </c>
      <c r="B116" s="1" t="s">
        <v>0</v>
      </c>
      <c r="C116" s="17" t="str">
        <f t="shared" si="3"/>
        <v>L</v>
      </c>
      <c r="D116" s="17" t="str">
        <f t="shared" si="4"/>
        <v>Billing</v>
      </c>
      <c r="E116" s="1" t="s">
        <v>243</v>
      </c>
      <c r="F116" s="17" t="s">
        <v>182</v>
      </c>
      <c r="G116" s="17" t="s">
        <v>908</v>
      </c>
      <c r="H116" s="17"/>
      <c r="I116" s="17" t="str">
        <f t="shared" si="5"/>
        <v>E5037</v>
      </c>
      <c r="J116" s="48" t="s">
        <v>247</v>
      </c>
    </row>
    <row r="117" spans="1:10">
      <c r="A117" s="1" t="s">
        <v>244</v>
      </c>
      <c r="B117" s="1" t="s">
        <v>0</v>
      </c>
      <c r="C117" s="17" t="str">
        <f t="shared" si="3"/>
        <v>L</v>
      </c>
      <c r="D117" s="17" t="str">
        <f t="shared" si="4"/>
        <v>Billing</v>
      </c>
      <c r="E117" s="1" t="s">
        <v>245</v>
      </c>
      <c r="F117" s="17" t="s">
        <v>654</v>
      </c>
      <c r="G117" s="17" t="s">
        <v>908</v>
      </c>
      <c r="H117" s="17"/>
      <c r="I117" s="17" t="str">
        <f t="shared" si="5"/>
        <v>E1537</v>
      </c>
      <c r="J117" s="48" t="s">
        <v>249</v>
      </c>
    </row>
    <row r="118" spans="1:10">
      <c r="A118" s="1" t="s">
        <v>246</v>
      </c>
      <c r="B118" s="1" t="s">
        <v>3</v>
      </c>
      <c r="C118" s="17" t="str">
        <f t="shared" si="3"/>
        <v>UL</v>
      </c>
      <c r="D118" s="17" t="str">
        <f t="shared" si="4"/>
        <v>Billing</v>
      </c>
      <c r="E118" s="1" t="s">
        <v>247</v>
      </c>
      <c r="F118" s="17" t="s">
        <v>274</v>
      </c>
      <c r="G118" s="17" t="s">
        <v>908</v>
      </c>
      <c r="H118" s="17"/>
      <c r="I118" s="17" t="str">
        <f t="shared" si="5"/>
        <v>E3632</v>
      </c>
      <c r="J118" s="48" t="s">
        <v>251</v>
      </c>
    </row>
    <row r="119" spans="1:10">
      <c r="A119" s="1" t="s">
        <v>248</v>
      </c>
      <c r="B119" s="1" t="s">
        <v>0</v>
      </c>
      <c r="C119" s="17" t="str">
        <f t="shared" si="3"/>
        <v>L</v>
      </c>
      <c r="D119" s="17" t="str">
        <f t="shared" si="4"/>
        <v>Billing</v>
      </c>
      <c r="E119" s="1" t="s">
        <v>249</v>
      </c>
      <c r="F119" s="17" t="s">
        <v>254</v>
      </c>
      <c r="G119" s="17" t="s">
        <v>256</v>
      </c>
      <c r="H119" s="17"/>
      <c r="I119" s="17" t="str">
        <f t="shared" si="5"/>
        <v>E1036</v>
      </c>
      <c r="J119" s="48" t="s">
        <v>253</v>
      </c>
    </row>
    <row r="120" spans="1:10">
      <c r="A120" s="1" t="s">
        <v>250</v>
      </c>
      <c r="B120" s="1" t="s">
        <v>0</v>
      </c>
      <c r="C120" s="17" t="str">
        <f t="shared" si="3"/>
        <v>L</v>
      </c>
      <c r="D120" s="17" t="str">
        <f t="shared" si="4"/>
        <v>Billing</v>
      </c>
      <c r="E120" s="1" t="s">
        <v>251</v>
      </c>
      <c r="F120" s="17" t="s">
        <v>654</v>
      </c>
      <c r="G120" s="17" t="s">
        <v>908</v>
      </c>
      <c r="H120" s="17"/>
      <c r="I120" s="17" t="str">
        <f t="shared" si="5"/>
        <v>E1521</v>
      </c>
      <c r="J120" s="48" t="s">
        <v>255</v>
      </c>
    </row>
    <row r="121" spans="1:10">
      <c r="A121" s="1" t="s">
        <v>252</v>
      </c>
      <c r="B121" s="1" t="s">
        <v>0</v>
      </c>
      <c r="C121" s="17" t="str">
        <f t="shared" si="3"/>
        <v>L</v>
      </c>
      <c r="D121" s="17" t="str">
        <f t="shared" si="4"/>
        <v>Billing</v>
      </c>
      <c r="E121" s="1" t="s">
        <v>253</v>
      </c>
      <c r="F121" s="17" t="s">
        <v>194</v>
      </c>
      <c r="G121" s="17" t="s">
        <v>198</v>
      </c>
      <c r="H121" s="17"/>
      <c r="I121" s="17" t="str">
        <f t="shared" si="5"/>
        <v>E6115</v>
      </c>
      <c r="J121" s="48" t="s">
        <v>257</v>
      </c>
    </row>
    <row r="122" spans="1:10">
      <c r="A122" s="1" t="s">
        <v>254</v>
      </c>
      <c r="B122" s="1" t="s">
        <v>8</v>
      </c>
      <c r="C122" s="17" t="str">
        <f t="shared" si="3"/>
        <v>U</v>
      </c>
      <c r="D122" s="17" t="str">
        <f t="shared" si="4"/>
        <v>Precepting</v>
      </c>
      <c r="E122" s="1" t="s">
        <v>255</v>
      </c>
      <c r="F122" s="17" t="s">
        <v>908</v>
      </c>
      <c r="G122" s="17" t="s">
        <v>908</v>
      </c>
      <c r="H122" s="17"/>
      <c r="I122" s="17" t="str">
        <f t="shared" si="5"/>
        <v>E1132</v>
      </c>
      <c r="J122" s="48" t="s">
        <v>259</v>
      </c>
    </row>
    <row r="123" spans="1:10">
      <c r="A123" s="1" t="s">
        <v>256</v>
      </c>
      <c r="B123" s="1" t="s">
        <v>1</v>
      </c>
      <c r="C123" s="17" t="str">
        <f t="shared" si="3"/>
        <v>F</v>
      </c>
      <c r="D123" s="17" t="str">
        <f t="shared" si="4"/>
        <v>Precepting</v>
      </c>
      <c r="E123" s="1" t="s">
        <v>257</v>
      </c>
      <c r="F123" s="17" t="s">
        <v>908</v>
      </c>
      <c r="G123" s="17" t="s">
        <v>908</v>
      </c>
      <c r="H123" s="17"/>
      <c r="I123" s="17" t="str">
        <f t="shared" si="5"/>
        <v>E1734</v>
      </c>
      <c r="J123" s="48" t="s">
        <v>261</v>
      </c>
    </row>
    <row r="124" spans="1:10">
      <c r="A124" s="1" t="s">
        <v>258</v>
      </c>
      <c r="B124" s="1" t="s">
        <v>0</v>
      </c>
      <c r="C124" s="17" t="str">
        <f t="shared" si="3"/>
        <v>L</v>
      </c>
      <c r="D124" s="17" t="str">
        <f t="shared" si="4"/>
        <v>Billing</v>
      </c>
      <c r="E124" s="1" t="s">
        <v>259</v>
      </c>
      <c r="F124" s="17" t="s">
        <v>200</v>
      </c>
      <c r="G124" s="17" t="s">
        <v>512</v>
      </c>
      <c r="H124" s="17"/>
      <c r="I124" s="17" t="str">
        <f t="shared" si="5"/>
        <v>E0533</v>
      </c>
      <c r="J124" s="48" t="s">
        <v>263</v>
      </c>
    </row>
    <row r="125" spans="1:10">
      <c r="A125" s="1" t="s">
        <v>260</v>
      </c>
      <c r="B125" s="1" t="s">
        <v>0</v>
      </c>
      <c r="C125" s="17" t="str">
        <f t="shared" si="3"/>
        <v>L</v>
      </c>
      <c r="D125" s="17" t="str">
        <f t="shared" si="4"/>
        <v>Billing</v>
      </c>
      <c r="E125" s="1" t="s">
        <v>261</v>
      </c>
      <c r="F125" s="17" t="s">
        <v>298</v>
      </c>
      <c r="G125" s="17" t="s">
        <v>300</v>
      </c>
      <c r="H125" s="17"/>
      <c r="I125" s="17" t="str">
        <f t="shared" si="5"/>
        <v>E3532</v>
      </c>
      <c r="J125" s="48" t="s">
        <v>265</v>
      </c>
    </row>
    <row r="126" spans="1:10">
      <c r="A126" s="1" t="s">
        <v>262</v>
      </c>
      <c r="B126" s="1" t="s">
        <v>0</v>
      </c>
      <c r="C126" s="17" t="str">
        <f t="shared" si="3"/>
        <v>L</v>
      </c>
      <c r="D126" s="17" t="str">
        <f t="shared" si="4"/>
        <v>Billing</v>
      </c>
      <c r="E126" s="1" t="s">
        <v>263</v>
      </c>
      <c r="F126" s="17" t="s">
        <v>120</v>
      </c>
      <c r="G126" s="17" t="s">
        <v>122</v>
      </c>
      <c r="H126" s="17"/>
      <c r="I126" s="17" t="str">
        <f t="shared" si="5"/>
        <v>E1633</v>
      </c>
      <c r="J126" s="48" t="s">
        <v>267</v>
      </c>
    </row>
    <row r="127" spans="1:10">
      <c r="A127" s="1" t="s">
        <v>264</v>
      </c>
      <c r="B127" s="1" t="s">
        <v>0</v>
      </c>
      <c r="C127" s="17" t="str">
        <f t="shared" si="3"/>
        <v>L</v>
      </c>
      <c r="D127" s="17" t="str">
        <f t="shared" si="4"/>
        <v>Billing</v>
      </c>
      <c r="E127" s="1" t="s">
        <v>265</v>
      </c>
      <c r="F127" s="17" t="s">
        <v>648</v>
      </c>
      <c r="G127" s="17" t="s">
        <v>908</v>
      </c>
      <c r="H127" s="17"/>
      <c r="I127" s="17" t="str">
        <f t="shared" si="5"/>
        <v>E2335</v>
      </c>
      <c r="J127" s="48" t="s">
        <v>269</v>
      </c>
    </row>
    <row r="128" spans="1:10">
      <c r="A128" s="1" t="s">
        <v>266</v>
      </c>
      <c r="B128" s="1" t="s">
        <v>0</v>
      </c>
      <c r="C128" s="17" t="str">
        <f t="shared" si="3"/>
        <v>L</v>
      </c>
      <c r="D128" s="17" t="str">
        <f t="shared" si="4"/>
        <v>Billing</v>
      </c>
      <c r="E128" s="1" t="s">
        <v>267</v>
      </c>
      <c r="F128" s="17" t="s">
        <v>277</v>
      </c>
      <c r="G128" s="17" t="s">
        <v>908</v>
      </c>
      <c r="H128" s="17"/>
      <c r="I128" s="17" t="str">
        <f t="shared" si="5"/>
        <v>E4501</v>
      </c>
      <c r="J128" s="48" t="s">
        <v>271</v>
      </c>
    </row>
    <row r="129" spans="1:11">
      <c r="A129" s="1" t="s">
        <v>268</v>
      </c>
      <c r="B129" s="1" t="s">
        <v>0</v>
      </c>
      <c r="C129" s="17" t="str">
        <f t="shared" si="3"/>
        <v>L</v>
      </c>
      <c r="D129" s="17" t="str">
        <f t="shared" si="4"/>
        <v>Billing</v>
      </c>
      <c r="E129" s="1" t="s">
        <v>269</v>
      </c>
      <c r="F129" s="17" t="s">
        <v>374</v>
      </c>
      <c r="G129" s="17" t="s">
        <v>376</v>
      </c>
      <c r="H129" s="17"/>
      <c r="I129" s="17" t="str">
        <f t="shared" si="5"/>
        <v>E3034</v>
      </c>
      <c r="J129" s="48" t="s">
        <v>273</v>
      </c>
    </row>
    <row r="130" spans="1:11">
      <c r="A130" s="1" t="s">
        <v>270</v>
      </c>
      <c r="B130" s="1" t="s">
        <v>5</v>
      </c>
      <c r="C130" s="17" t="str">
        <f t="shared" si="3"/>
        <v>UL</v>
      </c>
      <c r="D130" s="17" t="str">
        <f t="shared" si="4"/>
        <v>Billing</v>
      </c>
      <c r="E130" s="1" t="s">
        <v>271</v>
      </c>
      <c r="F130" s="17" t="s">
        <v>908</v>
      </c>
      <c r="G130" s="17" t="s">
        <v>700</v>
      </c>
      <c r="H130" s="17"/>
      <c r="I130" s="17" t="str">
        <f t="shared" si="5"/>
        <v>E1634</v>
      </c>
      <c r="J130" s="48" t="s">
        <v>276</v>
      </c>
    </row>
    <row r="131" spans="1:11">
      <c r="A131" s="1" t="s">
        <v>272</v>
      </c>
      <c r="B131" s="1" t="s">
        <v>0</v>
      </c>
      <c r="C131" s="17" t="str">
        <f t="shared" si="3"/>
        <v>L</v>
      </c>
      <c r="D131" s="17" t="str">
        <f t="shared" si="4"/>
        <v>Billing</v>
      </c>
      <c r="E131" s="1" t="s">
        <v>273</v>
      </c>
      <c r="F131" s="17" t="s">
        <v>484</v>
      </c>
      <c r="G131" s="17" t="s">
        <v>486</v>
      </c>
      <c r="H131" s="17"/>
      <c r="I131" s="17" t="str">
        <f t="shared" si="5"/>
        <v>E1620</v>
      </c>
      <c r="J131" s="48" t="s">
        <v>278</v>
      </c>
    </row>
    <row r="132" spans="1:11">
      <c r="A132" s="1" t="s">
        <v>275</v>
      </c>
      <c r="B132" s="1" t="s">
        <v>0</v>
      </c>
      <c r="C132" s="17" t="str">
        <f t="shared" si="3"/>
        <v>L</v>
      </c>
      <c r="D132" s="17" t="str">
        <f t="shared" si="4"/>
        <v>Billing</v>
      </c>
      <c r="E132" s="1" t="s">
        <v>276</v>
      </c>
      <c r="F132" s="17" t="s">
        <v>277</v>
      </c>
      <c r="G132" s="17" t="s">
        <v>908</v>
      </c>
      <c r="H132" s="17"/>
      <c r="I132" s="17" t="str">
        <f t="shared" si="5"/>
        <v>E2236</v>
      </c>
      <c r="J132" s="48" t="s">
        <v>282</v>
      </c>
    </row>
    <row r="133" spans="1:11">
      <c r="A133" s="1" t="s">
        <v>277</v>
      </c>
      <c r="B133" s="1" t="s">
        <v>9</v>
      </c>
      <c r="C133" s="17" t="str">
        <f t="shared" ref="C133:C196" si="6">INDEX(S:S,MATCH(B133,Q:Q,0))</f>
        <v>UF</v>
      </c>
      <c r="D133" s="17" t="str">
        <f t="shared" ref="D133:D196" si="7">INDEX($T:$T,MATCH(B133,Q:Q,0))</f>
        <v>Precepting</v>
      </c>
      <c r="E133" s="1" t="s">
        <v>278</v>
      </c>
      <c r="F133" s="17" t="s">
        <v>908</v>
      </c>
      <c r="G133" s="17" t="s">
        <v>908</v>
      </c>
      <c r="H133" s="17"/>
      <c r="I133" s="17" t="str">
        <f t="shared" si="5"/>
        <v>E2633</v>
      </c>
      <c r="J133" s="48" t="s">
        <v>284</v>
      </c>
    </row>
    <row r="134" spans="1:11">
      <c r="A134" s="1" t="s">
        <v>279</v>
      </c>
      <c r="B134" s="1" t="s">
        <v>0</v>
      </c>
      <c r="C134" s="17" t="str">
        <f t="shared" si="6"/>
        <v>L</v>
      </c>
      <c r="D134" s="17" t="str">
        <f t="shared" si="7"/>
        <v>Billing</v>
      </c>
      <c r="E134" s="1" t="s">
        <v>280</v>
      </c>
      <c r="F134" s="17" t="s">
        <v>298</v>
      </c>
      <c r="G134" s="17" t="s">
        <v>300</v>
      </c>
      <c r="H134" s="17"/>
      <c r="I134" s="17" t="str">
        <f t="shared" ref="I134:I197" si="8">INDEX(A:A,MATCH(J134,$E:$E,0))</f>
        <v>E5100</v>
      </c>
      <c r="J134" s="48" t="s">
        <v>21</v>
      </c>
    </row>
    <row r="135" spans="1:11">
      <c r="A135" s="1" t="s">
        <v>281</v>
      </c>
      <c r="B135" s="1" t="s">
        <v>0</v>
      </c>
      <c r="C135" s="17" t="str">
        <f t="shared" si="6"/>
        <v>L</v>
      </c>
      <c r="D135" s="17" t="str">
        <f t="shared" si="7"/>
        <v>Billing</v>
      </c>
      <c r="E135" s="1" t="s">
        <v>282</v>
      </c>
      <c r="F135" s="17" t="s">
        <v>356</v>
      </c>
      <c r="G135" s="17" t="s">
        <v>358</v>
      </c>
      <c r="H135" s="17"/>
      <c r="I135" s="17" t="str">
        <f t="shared" si="8"/>
        <v>E6348</v>
      </c>
      <c r="J135" s="175" t="s">
        <v>1001</v>
      </c>
    </row>
    <row r="136" spans="1:11">
      <c r="A136" s="1" t="s">
        <v>283</v>
      </c>
      <c r="B136" s="1" t="s">
        <v>0</v>
      </c>
      <c r="C136" s="17" t="str">
        <f t="shared" si="6"/>
        <v>L</v>
      </c>
      <c r="D136" s="17" t="str">
        <f t="shared" si="7"/>
        <v>Billing</v>
      </c>
      <c r="E136" s="48" t="s">
        <v>284</v>
      </c>
      <c r="F136" s="17" t="s">
        <v>444</v>
      </c>
      <c r="G136" s="17" t="s">
        <v>908</v>
      </c>
      <c r="H136" s="17"/>
      <c r="I136" s="17" t="str">
        <f t="shared" si="8"/>
        <v>E5012</v>
      </c>
      <c r="J136" s="48" t="s">
        <v>287</v>
      </c>
    </row>
    <row r="137" spans="1:11">
      <c r="A137" s="1" t="s">
        <v>274</v>
      </c>
      <c r="B137" s="1" t="s">
        <v>10</v>
      </c>
      <c r="C137" s="17" t="str">
        <f t="shared" si="6"/>
        <v>F</v>
      </c>
      <c r="D137" s="17" t="str">
        <f t="shared" si="7"/>
        <v>Precepting</v>
      </c>
      <c r="E137" s="1" t="s">
        <v>21</v>
      </c>
      <c r="F137" s="17" t="s">
        <v>908</v>
      </c>
      <c r="G137" s="17" t="s">
        <v>908</v>
      </c>
      <c r="H137" s="17"/>
      <c r="I137" s="17" t="str">
        <f t="shared" si="8"/>
        <v>E3633</v>
      </c>
      <c r="J137" s="48" t="s">
        <v>289</v>
      </c>
    </row>
    <row r="138" spans="1:11">
      <c r="A138" s="1" t="s">
        <v>1000</v>
      </c>
      <c r="B138" s="1" t="s">
        <v>2</v>
      </c>
      <c r="C138" s="17" t="str">
        <f t="shared" si="6"/>
        <v>F</v>
      </c>
      <c r="D138" s="17" t="str">
        <f t="shared" si="7"/>
        <v>Precepting</v>
      </c>
      <c r="E138" s="175" t="s">
        <v>1001</v>
      </c>
      <c r="F138" s="17" t="s">
        <v>908</v>
      </c>
      <c r="G138" s="17" t="s">
        <v>908</v>
      </c>
      <c r="H138" s="17"/>
      <c r="I138" s="17" t="str">
        <f t="shared" si="8"/>
        <v>E5013</v>
      </c>
      <c r="J138" s="48" t="s">
        <v>291</v>
      </c>
      <c r="K138" s="175"/>
    </row>
    <row r="139" spans="1:11">
      <c r="A139" s="1" t="s">
        <v>286</v>
      </c>
      <c r="B139" s="1" t="s">
        <v>4</v>
      </c>
      <c r="C139" s="17" t="str">
        <f t="shared" si="6"/>
        <v>UL</v>
      </c>
      <c r="D139" s="17" t="str">
        <f t="shared" si="7"/>
        <v>Billing</v>
      </c>
      <c r="E139" s="1" t="s">
        <v>287</v>
      </c>
      <c r="F139" s="17" t="s">
        <v>274</v>
      </c>
      <c r="G139" s="17" t="s">
        <v>908</v>
      </c>
      <c r="H139" s="17"/>
      <c r="I139" s="17" t="str">
        <f t="shared" si="8"/>
        <v>E0601</v>
      </c>
      <c r="J139" s="48" t="s">
        <v>293</v>
      </c>
    </row>
    <row r="140" spans="1:11">
      <c r="A140" s="1" t="s">
        <v>288</v>
      </c>
      <c r="B140" s="1" t="s">
        <v>0</v>
      </c>
      <c r="C140" s="17" t="str">
        <f t="shared" si="6"/>
        <v>L</v>
      </c>
      <c r="D140" s="17" t="str">
        <f t="shared" si="7"/>
        <v>Billing</v>
      </c>
      <c r="E140" s="1" t="s">
        <v>289</v>
      </c>
      <c r="F140" s="17" t="s">
        <v>654</v>
      </c>
      <c r="G140" s="17" t="s">
        <v>908</v>
      </c>
      <c r="H140" s="17"/>
      <c r="I140" s="17" t="str">
        <f t="shared" si="8"/>
        <v>E2732</v>
      </c>
      <c r="J140" s="48" t="s">
        <v>295</v>
      </c>
    </row>
    <row r="141" spans="1:11">
      <c r="A141" s="1" t="s">
        <v>290</v>
      </c>
      <c r="B141" s="1" t="s">
        <v>4</v>
      </c>
      <c r="C141" s="17" t="str">
        <f t="shared" si="6"/>
        <v>UL</v>
      </c>
      <c r="D141" s="17" t="str">
        <f t="shared" si="7"/>
        <v>Billing</v>
      </c>
      <c r="E141" s="1" t="s">
        <v>291</v>
      </c>
      <c r="F141" s="17" t="s">
        <v>274</v>
      </c>
      <c r="G141" s="17" t="s">
        <v>908</v>
      </c>
      <c r="H141" s="17"/>
      <c r="I141" s="17" t="str">
        <f t="shared" si="8"/>
        <v>E5014</v>
      </c>
      <c r="J141" s="48" t="s">
        <v>297</v>
      </c>
    </row>
    <row r="142" spans="1:11">
      <c r="A142" s="1" t="s">
        <v>292</v>
      </c>
      <c r="B142" s="1" t="s">
        <v>6</v>
      </c>
      <c r="C142" s="17" t="str">
        <f t="shared" si="6"/>
        <v>UL</v>
      </c>
      <c r="D142" s="17" t="str">
        <f t="shared" si="7"/>
        <v>Billing</v>
      </c>
      <c r="E142" s="1" t="s">
        <v>293</v>
      </c>
      <c r="F142" s="17" t="s">
        <v>908</v>
      </c>
      <c r="G142" s="17" t="s">
        <v>146</v>
      </c>
      <c r="H142" s="17"/>
      <c r="I142" s="17" t="str">
        <f t="shared" si="8"/>
        <v>E1721</v>
      </c>
      <c r="J142" s="48" t="s">
        <v>299</v>
      </c>
    </row>
    <row r="143" spans="1:11">
      <c r="A143" s="1" t="s">
        <v>294</v>
      </c>
      <c r="B143" s="1" t="s">
        <v>0</v>
      </c>
      <c r="C143" s="17" t="str">
        <f t="shared" si="6"/>
        <v>L</v>
      </c>
      <c r="D143" s="17" t="str">
        <f t="shared" si="7"/>
        <v>Billing</v>
      </c>
      <c r="E143" s="1" t="s">
        <v>295</v>
      </c>
      <c r="F143" s="17" t="s">
        <v>470</v>
      </c>
      <c r="G143" s="17" t="s">
        <v>472</v>
      </c>
      <c r="H143" s="17"/>
      <c r="I143" s="17" t="str">
        <f t="shared" si="8"/>
        <v>E6117</v>
      </c>
      <c r="J143" s="48" t="s">
        <v>301</v>
      </c>
    </row>
    <row r="144" spans="1:11">
      <c r="A144" s="1" t="s">
        <v>296</v>
      </c>
      <c r="B144" s="1" t="s">
        <v>4</v>
      </c>
      <c r="C144" s="17" t="str">
        <f t="shared" si="6"/>
        <v>UL</v>
      </c>
      <c r="D144" s="17" t="str">
        <f t="shared" si="7"/>
        <v>Billing</v>
      </c>
      <c r="E144" s="1" t="s">
        <v>297</v>
      </c>
      <c r="F144" s="17" t="s">
        <v>274</v>
      </c>
      <c r="G144" s="17" t="s">
        <v>908</v>
      </c>
      <c r="H144" s="17"/>
      <c r="I144" s="17" t="str">
        <f t="shared" si="8"/>
        <v>E2433</v>
      </c>
      <c r="J144" s="48" t="s">
        <v>303</v>
      </c>
    </row>
    <row r="145" spans="1:10">
      <c r="A145" s="1" t="s">
        <v>298</v>
      </c>
      <c r="B145" s="1" t="s">
        <v>8</v>
      </c>
      <c r="C145" s="17" t="str">
        <f t="shared" si="6"/>
        <v>U</v>
      </c>
      <c r="D145" s="17" t="str">
        <f t="shared" si="7"/>
        <v>Precepting</v>
      </c>
      <c r="E145" s="1" t="s">
        <v>299</v>
      </c>
      <c r="F145" s="17" t="s">
        <v>908</v>
      </c>
      <c r="G145" s="17" t="s">
        <v>908</v>
      </c>
      <c r="H145" s="17"/>
      <c r="I145" s="17" t="str">
        <f t="shared" si="8"/>
        <v>E5038</v>
      </c>
      <c r="J145" s="48" t="s">
        <v>305</v>
      </c>
    </row>
    <row r="146" spans="1:10">
      <c r="A146" s="1" t="s">
        <v>300</v>
      </c>
      <c r="B146" s="1" t="s">
        <v>1</v>
      </c>
      <c r="C146" s="17" t="str">
        <f t="shared" si="6"/>
        <v>F</v>
      </c>
      <c r="D146" s="17" t="str">
        <f t="shared" si="7"/>
        <v>Precepting</v>
      </c>
      <c r="E146" s="1" t="s">
        <v>301</v>
      </c>
      <c r="F146" s="17" t="s">
        <v>908</v>
      </c>
      <c r="G146" s="17" t="s">
        <v>908</v>
      </c>
      <c r="H146" s="17"/>
      <c r="I146" s="17" t="str">
        <f t="shared" si="8"/>
        <v>E1538</v>
      </c>
      <c r="J146" s="48" t="s">
        <v>307</v>
      </c>
    </row>
    <row r="147" spans="1:10">
      <c r="A147" s="1" t="s">
        <v>302</v>
      </c>
      <c r="B147" s="1" t="s">
        <v>0</v>
      </c>
      <c r="C147" s="17" t="str">
        <f t="shared" si="6"/>
        <v>L</v>
      </c>
      <c r="D147" s="17" t="str">
        <f t="shared" si="7"/>
        <v>Billing</v>
      </c>
      <c r="E147" s="1" t="s">
        <v>303</v>
      </c>
      <c r="F147" s="17" t="s">
        <v>384</v>
      </c>
      <c r="G147" s="17" t="s">
        <v>386</v>
      </c>
      <c r="H147" s="17"/>
      <c r="I147" s="17" t="str">
        <f t="shared" si="8"/>
        <v>E2753</v>
      </c>
      <c r="J147" s="48" t="s">
        <v>309</v>
      </c>
    </row>
    <row r="148" spans="1:10">
      <c r="A148" s="1" t="s">
        <v>304</v>
      </c>
      <c r="B148" s="1" t="s">
        <v>3</v>
      </c>
      <c r="C148" s="17" t="str">
        <f t="shared" si="6"/>
        <v>UL</v>
      </c>
      <c r="D148" s="17" t="str">
        <f t="shared" si="7"/>
        <v>Billing</v>
      </c>
      <c r="E148" s="1" t="s">
        <v>305</v>
      </c>
      <c r="F148" s="17" t="s">
        <v>274</v>
      </c>
      <c r="G148" s="17" t="s">
        <v>908</v>
      </c>
      <c r="H148" s="17"/>
      <c r="I148" s="17" t="str">
        <f t="shared" si="8"/>
        <v>E5039</v>
      </c>
      <c r="J148" s="48" t="s">
        <v>311</v>
      </c>
    </row>
    <row r="149" spans="1:10">
      <c r="A149" s="1" t="s">
        <v>306</v>
      </c>
      <c r="B149" s="1" t="s">
        <v>0</v>
      </c>
      <c r="C149" s="17" t="str">
        <f t="shared" si="6"/>
        <v>L</v>
      </c>
      <c r="D149" s="17" t="str">
        <f t="shared" si="7"/>
        <v>Billing</v>
      </c>
      <c r="E149" s="1" t="s">
        <v>307</v>
      </c>
      <c r="F149" s="17" t="s">
        <v>254</v>
      </c>
      <c r="G149" s="17" t="s">
        <v>256</v>
      </c>
      <c r="H149" s="17"/>
      <c r="I149" s="17" t="str">
        <f t="shared" si="8"/>
        <v>E1736</v>
      </c>
      <c r="J149" s="48" t="s">
        <v>313</v>
      </c>
    </row>
    <row r="150" spans="1:10">
      <c r="A150" s="1" t="s">
        <v>308</v>
      </c>
      <c r="B150" s="1" t="s">
        <v>0</v>
      </c>
      <c r="C150" s="17" t="str">
        <f t="shared" si="6"/>
        <v>L</v>
      </c>
      <c r="D150" s="17" t="str">
        <f t="shared" si="7"/>
        <v>Billing</v>
      </c>
      <c r="E150" s="1" t="s">
        <v>309</v>
      </c>
      <c r="F150" s="17" t="s">
        <v>470</v>
      </c>
      <c r="G150" s="17" t="s">
        <v>472</v>
      </c>
      <c r="H150" s="17"/>
      <c r="I150" s="17" t="str">
        <f t="shared" si="8"/>
        <v>E0701</v>
      </c>
      <c r="J150" s="48" t="s">
        <v>315</v>
      </c>
    </row>
    <row r="151" spans="1:10">
      <c r="A151" s="1" t="s">
        <v>310</v>
      </c>
      <c r="B151" s="1" t="s">
        <v>3</v>
      </c>
      <c r="C151" s="17" t="str">
        <f t="shared" si="6"/>
        <v>UL</v>
      </c>
      <c r="D151" s="17" t="str">
        <f t="shared" si="7"/>
        <v>Billing</v>
      </c>
      <c r="E151" s="1" t="s">
        <v>311</v>
      </c>
      <c r="F151" s="17" t="s">
        <v>274</v>
      </c>
      <c r="G151" s="17" t="s">
        <v>908</v>
      </c>
      <c r="H151" s="17"/>
      <c r="I151" s="17" t="str">
        <f t="shared" si="8"/>
        <v>E1433</v>
      </c>
      <c r="J151" s="48" t="s">
        <v>317</v>
      </c>
    </row>
    <row r="152" spans="1:10">
      <c r="A152" s="1" t="s">
        <v>312</v>
      </c>
      <c r="B152" s="1" t="s">
        <v>0</v>
      </c>
      <c r="C152" s="17" t="str">
        <f t="shared" si="6"/>
        <v>L</v>
      </c>
      <c r="D152" s="17" t="str">
        <f t="shared" si="7"/>
        <v>Billing</v>
      </c>
      <c r="E152" s="1" t="s">
        <v>313</v>
      </c>
      <c r="F152" s="17" t="s">
        <v>298</v>
      </c>
      <c r="G152" s="17" t="s">
        <v>300</v>
      </c>
      <c r="H152" s="17"/>
      <c r="I152" s="17" t="str">
        <f t="shared" si="8"/>
        <v>E1737</v>
      </c>
      <c r="J152" s="48" t="s">
        <v>319</v>
      </c>
    </row>
    <row r="153" spans="1:10">
      <c r="A153" s="1" t="s">
        <v>314</v>
      </c>
      <c r="B153" s="1" t="s">
        <v>6</v>
      </c>
      <c r="C153" s="17" t="str">
        <f t="shared" si="6"/>
        <v>UL</v>
      </c>
      <c r="D153" s="17" t="str">
        <f t="shared" si="7"/>
        <v>Billing</v>
      </c>
      <c r="E153" s="1" t="s">
        <v>315</v>
      </c>
      <c r="F153" s="17" t="s">
        <v>908</v>
      </c>
      <c r="G153" s="17" t="s">
        <v>162</v>
      </c>
      <c r="H153" s="17"/>
      <c r="I153" s="17" t="str">
        <f t="shared" si="8"/>
        <v>E5040</v>
      </c>
      <c r="J153" s="48" t="s">
        <v>321</v>
      </c>
    </row>
    <row r="154" spans="1:10">
      <c r="A154" s="1" t="s">
        <v>316</v>
      </c>
      <c r="B154" s="1" t="s">
        <v>0</v>
      </c>
      <c r="C154" s="17" t="str">
        <f t="shared" si="6"/>
        <v>L</v>
      </c>
      <c r="D154" s="17" t="str">
        <f t="shared" si="7"/>
        <v>Billing</v>
      </c>
      <c r="E154" s="1" t="s">
        <v>317</v>
      </c>
      <c r="F154" s="17" t="s">
        <v>234</v>
      </c>
      <c r="G154" s="17" t="s">
        <v>236</v>
      </c>
      <c r="H154" s="17"/>
      <c r="I154" s="17" t="str">
        <f t="shared" si="8"/>
        <v>E6118</v>
      </c>
      <c r="J154" s="48" t="s">
        <v>323</v>
      </c>
    </row>
    <row r="155" spans="1:10">
      <c r="A155" s="1" t="s">
        <v>318</v>
      </c>
      <c r="B155" s="1" t="s">
        <v>0</v>
      </c>
      <c r="C155" s="17" t="str">
        <f t="shared" si="6"/>
        <v>L</v>
      </c>
      <c r="D155" s="17" t="str">
        <f t="shared" si="7"/>
        <v>Billing</v>
      </c>
      <c r="E155" s="1" t="s">
        <v>319</v>
      </c>
      <c r="F155" s="17" t="s">
        <v>298</v>
      </c>
      <c r="G155" s="17" t="s">
        <v>300</v>
      </c>
      <c r="H155" s="17"/>
      <c r="I155" s="17" t="str">
        <f t="shared" si="8"/>
        <v>E1801</v>
      </c>
      <c r="J155" s="48" t="s">
        <v>325</v>
      </c>
    </row>
    <row r="156" spans="1:10">
      <c r="A156" s="1" t="s">
        <v>320</v>
      </c>
      <c r="B156" s="1" t="s">
        <v>3</v>
      </c>
      <c r="C156" s="17" t="str">
        <f t="shared" si="6"/>
        <v>UL</v>
      </c>
      <c r="D156" s="17" t="str">
        <f t="shared" si="7"/>
        <v>Billing</v>
      </c>
      <c r="E156" s="1" t="s">
        <v>321</v>
      </c>
      <c r="F156" s="17" t="s">
        <v>274</v>
      </c>
      <c r="G156" s="17" t="s">
        <v>908</v>
      </c>
      <c r="H156" s="17"/>
      <c r="I156" s="17" t="str">
        <f t="shared" si="8"/>
        <v>E1920</v>
      </c>
      <c r="J156" s="48" t="s">
        <v>327</v>
      </c>
    </row>
    <row r="157" spans="1:10">
      <c r="A157" s="1" t="s">
        <v>322</v>
      </c>
      <c r="B157" s="1" t="s">
        <v>1</v>
      </c>
      <c r="C157" s="17" t="str">
        <f t="shared" si="6"/>
        <v>F</v>
      </c>
      <c r="D157" s="17" t="str">
        <f t="shared" si="7"/>
        <v>Precepting</v>
      </c>
      <c r="E157" s="1" t="s">
        <v>323</v>
      </c>
      <c r="F157" s="17" t="s">
        <v>908</v>
      </c>
      <c r="G157" s="17" t="s">
        <v>908</v>
      </c>
      <c r="H157" s="17"/>
      <c r="I157" s="17" t="str">
        <f t="shared" si="8"/>
        <v>E1934</v>
      </c>
      <c r="J157" s="48" t="s">
        <v>329</v>
      </c>
    </row>
    <row r="158" spans="1:10">
      <c r="A158" s="1" t="s">
        <v>324</v>
      </c>
      <c r="B158" s="1" t="s">
        <v>6</v>
      </c>
      <c r="C158" s="17" t="str">
        <f t="shared" si="6"/>
        <v>UL</v>
      </c>
      <c r="D158" s="17" t="str">
        <f t="shared" si="7"/>
        <v>Billing</v>
      </c>
      <c r="E158" s="1" t="s">
        <v>325</v>
      </c>
      <c r="F158" s="17" t="s">
        <v>908</v>
      </c>
      <c r="G158" s="17" t="s">
        <v>322</v>
      </c>
      <c r="H158" s="17"/>
      <c r="I158" s="17" t="str">
        <f t="shared" si="8"/>
        <v>E1037</v>
      </c>
      <c r="J158" s="48" t="s">
        <v>331</v>
      </c>
    </row>
    <row r="159" spans="1:10">
      <c r="A159" s="1" t="s">
        <v>326</v>
      </c>
      <c r="B159" s="1" t="s">
        <v>9</v>
      </c>
      <c r="C159" s="17" t="str">
        <f t="shared" si="6"/>
        <v>UF</v>
      </c>
      <c r="D159" s="17" t="str">
        <f t="shared" si="7"/>
        <v>Precepting</v>
      </c>
      <c r="E159" s="1" t="s">
        <v>327</v>
      </c>
      <c r="F159" s="17" t="s">
        <v>908</v>
      </c>
      <c r="G159" s="17" t="s">
        <v>908</v>
      </c>
      <c r="H159" s="17"/>
      <c r="I159" s="17" t="str">
        <f t="shared" si="8"/>
        <v>E5041</v>
      </c>
      <c r="J159" s="48" t="s">
        <v>333</v>
      </c>
    </row>
    <row r="160" spans="1:10">
      <c r="A160" s="1" t="s">
        <v>328</v>
      </c>
      <c r="B160" s="1" t="s">
        <v>0</v>
      </c>
      <c r="C160" s="17" t="str">
        <f t="shared" si="6"/>
        <v>L</v>
      </c>
      <c r="D160" s="17" t="str">
        <f t="shared" si="7"/>
        <v>Billing</v>
      </c>
      <c r="E160" s="1" t="s">
        <v>329</v>
      </c>
      <c r="F160" s="17" t="s">
        <v>326</v>
      </c>
      <c r="G160" s="17" t="s">
        <v>908</v>
      </c>
      <c r="H160" s="17"/>
      <c r="I160" s="17" t="str">
        <f t="shared" si="8"/>
        <v>E2434</v>
      </c>
      <c r="J160" s="48" t="s">
        <v>335</v>
      </c>
    </row>
    <row r="161" spans="1:10">
      <c r="A161" s="1" t="s">
        <v>330</v>
      </c>
      <c r="B161" s="1" t="s">
        <v>0</v>
      </c>
      <c r="C161" s="17" t="str">
        <f t="shared" si="6"/>
        <v>L</v>
      </c>
      <c r="D161" s="17" t="str">
        <f t="shared" si="7"/>
        <v>Billing</v>
      </c>
      <c r="E161" s="1" t="s">
        <v>331</v>
      </c>
      <c r="F161" s="17" t="s">
        <v>194</v>
      </c>
      <c r="G161" s="17" t="s">
        <v>198</v>
      </c>
      <c r="H161" s="17"/>
      <c r="I161" s="17" t="str">
        <f t="shared" si="8"/>
        <v>E3835</v>
      </c>
      <c r="J161" s="48" t="s">
        <v>337</v>
      </c>
    </row>
    <row r="162" spans="1:10">
      <c r="A162" s="1" t="s">
        <v>332</v>
      </c>
      <c r="B162" s="1" t="s">
        <v>3</v>
      </c>
      <c r="C162" s="17" t="str">
        <f t="shared" si="6"/>
        <v>UL</v>
      </c>
      <c r="D162" s="17" t="str">
        <f t="shared" si="7"/>
        <v>Billing</v>
      </c>
      <c r="E162" s="1" t="s">
        <v>333</v>
      </c>
      <c r="F162" s="17" t="s">
        <v>274</v>
      </c>
      <c r="G162" s="17" t="s">
        <v>908</v>
      </c>
      <c r="H162" s="17"/>
      <c r="I162" s="17" t="str">
        <f t="shared" si="8"/>
        <v>E5042</v>
      </c>
      <c r="J162" s="48" t="s">
        <v>339</v>
      </c>
    </row>
    <row r="163" spans="1:10">
      <c r="A163" s="1" t="s">
        <v>334</v>
      </c>
      <c r="B163" s="1" t="s">
        <v>0</v>
      </c>
      <c r="C163" s="17" t="str">
        <f t="shared" si="6"/>
        <v>L</v>
      </c>
      <c r="D163" s="17" t="str">
        <f t="shared" si="7"/>
        <v>Billing</v>
      </c>
      <c r="E163" s="1" t="s">
        <v>335</v>
      </c>
      <c r="F163" s="17" t="s">
        <v>384</v>
      </c>
      <c r="G163" s="17" t="s">
        <v>386</v>
      </c>
      <c r="H163" s="17"/>
      <c r="I163" s="17" t="str">
        <f t="shared" si="8"/>
        <v>E6120</v>
      </c>
      <c r="J163" s="48" t="s">
        <v>341</v>
      </c>
    </row>
    <row r="164" spans="1:10">
      <c r="A164" s="1" t="s">
        <v>336</v>
      </c>
      <c r="B164" s="1" t="s">
        <v>0</v>
      </c>
      <c r="C164" s="17" t="str">
        <f t="shared" si="6"/>
        <v>L</v>
      </c>
      <c r="D164" s="17" t="str">
        <f t="shared" si="7"/>
        <v>Billing</v>
      </c>
      <c r="E164" s="1" t="s">
        <v>337</v>
      </c>
      <c r="F164" s="17" t="s">
        <v>748</v>
      </c>
      <c r="G164" s="17" t="s">
        <v>908</v>
      </c>
      <c r="H164" s="17"/>
      <c r="I164" s="17" t="str">
        <f t="shared" si="8"/>
        <v>E0551</v>
      </c>
      <c r="J164" s="48" t="s">
        <v>343</v>
      </c>
    </row>
    <row r="165" spans="1:10">
      <c r="A165" s="1" t="s">
        <v>338</v>
      </c>
      <c r="B165" s="1" t="s">
        <v>3</v>
      </c>
      <c r="C165" s="17" t="str">
        <f t="shared" si="6"/>
        <v>UL</v>
      </c>
      <c r="D165" s="17" t="str">
        <f t="shared" si="7"/>
        <v>Billing</v>
      </c>
      <c r="E165" s="1" t="s">
        <v>339</v>
      </c>
      <c r="F165" s="17" t="s">
        <v>274</v>
      </c>
      <c r="G165" s="17" t="s">
        <v>908</v>
      </c>
      <c r="H165" s="17"/>
      <c r="I165" s="17" t="str">
        <f t="shared" si="8"/>
        <v>E2336</v>
      </c>
      <c r="J165" s="48" t="s">
        <v>345</v>
      </c>
    </row>
    <row r="166" spans="1:10">
      <c r="A166" s="1" t="s">
        <v>340</v>
      </c>
      <c r="B166" s="1" t="s">
        <v>1</v>
      </c>
      <c r="C166" s="17" t="str">
        <f t="shared" si="6"/>
        <v>F</v>
      </c>
      <c r="D166" s="17" t="str">
        <f t="shared" si="7"/>
        <v>Precepting</v>
      </c>
      <c r="E166" s="1" t="s">
        <v>341</v>
      </c>
      <c r="F166" s="17" t="s">
        <v>908</v>
      </c>
      <c r="G166" s="17" t="s">
        <v>908</v>
      </c>
      <c r="H166" s="17"/>
      <c r="I166" s="17" t="str">
        <f t="shared" si="8"/>
        <v>E3533</v>
      </c>
      <c r="J166" s="48" t="s">
        <v>347</v>
      </c>
    </row>
    <row r="167" spans="1:10">
      <c r="A167" s="1" t="s">
        <v>342</v>
      </c>
      <c r="B167" s="1" t="s">
        <v>0</v>
      </c>
      <c r="C167" s="17" t="str">
        <f t="shared" si="6"/>
        <v>L</v>
      </c>
      <c r="D167" s="17" t="str">
        <f t="shared" si="7"/>
        <v>Billing</v>
      </c>
      <c r="E167" s="1" t="s">
        <v>343</v>
      </c>
      <c r="F167" s="17" t="s">
        <v>120</v>
      </c>
      <c r="G167" s="17" t="s">
        <v>122</v>
      </c>
      <c r="H167" s="17"/>
      <c r="I167" s="17" t="str">
        <f t="shared" si="8"/>
        <v>E2101</v>
      </c>
      <c r="J167" s="48" t="s">
        <v>349</v>
      </c>
    </row>
    <row r="168" spans="1:10">
      <c r="A168" s="1" t="s">
        <v>344</v>
      </c>
      <c r="B168" s="1" t="s">
        <v>0</v>
      </c>
      <c r="C168" s="17" t="str">
        <f t="shared" si="6"/>
        <v>L</v>
      </c>
      <c r="D168" s="17" t="str">
        <f t="shared" si="7"/>
        <v>Billing</v>
      </c>
      <c r="E168" s="1" t="s">
        <v>345</v>
      </c>
      <c r="F168" s="17" t="s">
        <v>374</v>
      </c>
      <c r="G168" s="17" t="s">
        <v>376</v>
      </c>
      <c r="H168" s="17"/>
      <c r="I168" s="17" t="str">
        <f t="shared" si="8"/>
        <v>E4001</v>
      </c>
      <c r="J168" s="48" t="s">
        <v>351</v>
      </c>
    </row>
    <row r="169" spans="1:10">
      <c r="A169" s="1" t="s">
        <v>346</v>
      </c>
      <c r="B169" s="1" t="s">
        <v>0</v>
      </c>
      <c r="C169" s="17" t="str">
        <f t="shared" si="6"/>
        <v>L</v>
      </c>
      <c r="D169" s="17" t="str">
        <f t="shared" si="7"/>
        <v>Billing</v>
      </c>
      <c r="E169" s="1" t="s">
        <v>347</v>
      </c>
      <c r="F169" s="17" t="s">
        <v>648</v>
      </c>
      <c r="G169" s="17" t="s">
        <v>908</v>
      </c>
      <c r="H169" s="17"/>
      <c r="I169" s="17" t="str">
        <f t="shared" si="8"/>
        <v>E5015</v>
      </c>
      <c r="J169" s="48" t="s">
        <v>353</v>
      </c>
    </row>
    <row r="170" spans="1:10">
      <c r="A170" s="1" t="s">
        <v>348</v>
      </c>
      <c r="B170" s="1" t="s">
        <v>7</v>
      </c>
      <c r="C170" s="17" t="str">
        <f t="shared" si="6"/>
        <v>ULF</v>
      </c>
      <c r="D170" s="17" t="str">
        <f t="shared" si="7"/>
        <v>Billing</v>
      </c>
      <c r="E170" s="1" t="s">
        <v>349</v>
      </c>
      <c r="F170" s="17" t="s">
        <v>908</v>
      </c>
      <c r="G170" s="17" t="s">
        <v>908</v>
      </c>
      <c r="H170" s="17"/>
      <c r="I170" s="17" t="str">
        <f t="shared" si="8"/>
        <v>E5016</v>
      </c>
      <c r="J170" s="48" t="s">
        <v>355</v>
      </c>
    </row>
    <row r="171" spans="1:10">
      <c r="A171" s="1" t="s">
        <v>350</v>
      </c>
      <c r="B171" s="1" t="s">
        <v>7</v>
      </c>
      <c r="C171" s="17" t="str">
        <f t="shared" si="6"/>
        <v>ULF</v>
      </c>
      <c r="D171" s="17" t="str">
        <f t="shared" si="7"/>
        <v>Billing</v>
      </c>
      <c r="E171" s="1" t="s">
        <v>351</v>
      </c>
      <c r="F171" s="17" t="s">
        <v>908</v>
      </c>
      <c r="G171" s="17" t="s">
        <v>908</v>
      </c>
      <c r="H171" s="17"/>
      <c r="I171" s="17" t="str">
        <f t="shared" si="8"/>
        <v>E2221</v>
      </c>
      <c r="J171" s="48" t="s">
        <v>357</v>
      </c>
    </row>
    <row r="172" spans="1:10">
      <c r="A172" s="1" t="s">
        <v>352</v>
      </c>
      <c r="B172" s="1" t="s">
        <v>4</v>
      </c>
      <c r="C172" s="17" t="str">
        <f t="shared" si="6"/>
        <v>UL</v>
      </c>
      <c r="D172" s="17" t="str">
        <f t="shared" si="7"/>
        <v>Billing</v>
      </c>
      <c r="E172" s="1" t="s">
        <v>353</v>
      </c>
      <c r="F172" s="17" t="s">
        <v>274</v>
      </c>
      <c r="G172" s="17" t="s">
        <v>908</v>
      </c>
      <c r="H172" s="17"/>
      <c r="I172" s="17" t="str">
        <f t="shared" si="8"/>
        <v>E6122</v>
      </c>
      <c r="J172" s="48" t="s">
        <v>359</v>
      </c>
    </row>
    <row r="173" spans="1:10">
      <c r="A173" s="1" t="s">
        <v>354</v>
      </c>
      <c r="B173" s="1" t="s">
        <v>4</v>
      </c>
      <c r="C173" s="17" t="str">
        <f t="shared" si="6"/>
        <v>UL</v>
      </c>
      <c r="D173" s="17" t="str">
        <f t="shared" si="7"/>
        <v>Billing</v>
      </c>
      <c r="E173" s="1" t="s">
        <v>355</v>
      </c>
      <c r="F173" s="17" t="s">
        <v>274</v>
      </c>
      <c r="G173" s="17" t="s">
        <v>908</v>
      </c>
      <c r="H173" s="17"/>
      <c r="I173" s="17" t="str">
        <f t="shared" si="8"/>
        <v>E2834</v>
      </c>
      <c r="J173" s="48" t="s">
        <v>361</v>
      </c>
    </row>
    <row r="174" spans="1:10">
      <c r="A174" s="1" t="s">
        <v>356</v>
      </c>
      <c r="B174" s="1" t="s">
        <v>8</v>
      </c>
      <c r="C174" s="17" t="str">
        <f t="shared" si="6"/>
        <v>U</v>
      </c>
      <c r="D174" s="17" t="str">
        <f t="shared" si="7"/>
        <v>Precepting</v>
      </c>
      <c r="E174" s="1" t="s">
        <v>357</v>
      </c>
      <c r="F174" s="17" t="s">
        <v>908</v>
      </c>
      <c r="G174" s="17" t="s">
        <v>908</v>
      </c>
      <c r="H174" s="17"/>
      <c r="I174" s="17" t="str">
        <f t="shared" si="8"/>
        <v>E2634</v>
      </c>
      <c r="J174" s="48" t="s">
        <v>363</v>
      </c>
    </row>
    <row r="175" spans="1:10">
      <c r="A175" s="1" t="s">
        <v>358</v>
      </c>
      <c r="B175" s="1" t="s">
        <v>1</v>
      </c>
      <c r="C175" s="17" t="str">
        <f t="shared" si="6"/>
        <v>F</v>
      </c>
      <c r="D175" s="17" t="str">
        <f t="shared" si="7"/>
        <v>Precepting</v>
      </c>
      <c r="E175" s="1" t="s">
        <v>359</v>
      </c>
      <c r="F175" s="17" t="s">
        <v>908</v>
      </c>
      <c r="G175" s="17" t="s">
        <v>908</v>
      </c>
      <c r="H175" s="17"/>
      <c r="I175" s="17" t="str">
        <f t="shared" si="8"/>
        <v>E2002</v>
      </c>
      <c r="J175" s="48" t="s">
        <v>365</v>
      </c>
    </row>
    <row r="176" spans="1:10">
      <c r="A176" s="1" t="s">
        <v>360</v>
      </c>
      <c r="B176" s="1" t="s">
        <v>0</v>
      </c>
      <c r="C176" s="17" t="str">
        <f t="shared" si="6"/>
        <v>L</v>
      </c>
      <c r="D176" s="17" t="str">
        <f t="shared" si="7"/>
        <v>Billing</v>
      </c>
      <c r="E176" s="1" t="s">
        <v>361</v>
      </c>
      <c r="F176" s="17" t="s">
        <v>476</v>
      </c>
      <c r="G176" s="17" t="s">
        <v>908</v>
      </c>
      <c r="H176" s="17"/>
      <c r="I176" s="17" t="str">
        <f t="shared" si="8"/>
        <v>E5043</v>
      </c>
      <c r="J176" s="48" t="s">
        <v>367</v>
      </c>
    </row>
    <row r="177" spans="1:10">
      <c r="A177" s="1" t="s">
        <v>362</v>
      </c>
      <c r="B177" s="1" t="s">
        <v>0</v>
      </c>
      <c r="C177" s="17" t="str">
        <f t="shared" si="6"/>
        <v>L</v>
      </c>
      <c r="D177" s="17" t="str">
        <f t="shared" si="7"/>
        <v>Billing</v>
      </c>
      <c r="E177" s="1" t="s">
        <v>363</v>
      </c>
      <c r="F177" s="17" t="s">
        <v>444</v>
      </c>
      <c r="G177" s="17" t="s">
        <v>908</v>
      </c>
      <c r="H177" s="17"/>
      <c r="I177" s="17" t="str">
        <f t="shared" si="8"/>
        <v>E4703</v>
      </c>
      <c r="J177" s="48" t="s">
        <v>369</v>
      </c>
    </row>
    <row r="178" spans="1:10">
      <c r="A178" s="1" t="s">
        <v>364</v>
      </c>
      <c r="B178" s="1" t="s">
        <v>6</v>
      </c>
      <c r="C178" s="17" t="str">
        <f t="shared" si="6"/>
        <v>UL</v>
      </c>
      <c r="D178" s="17" t="str">
        <f t="shared" si="7"/>
        <v>Billing</v>
      </c>
      <c r="E178" s="1" t="s">
        <v>365</v>
      </c>
      <c r="F178" s="17" t="s">
        <v>908</v>
      </c>
      <c r="G178" s="17" t="s">
        <v>340</v>
      </c>
      <c r="H178" s="17"/>
      <c r="I178" s="17" t="str">
        <f t="shared" si="8"/>
        <v>E4301</v>
      </c>
      <c r="J178" s="48" t="s">
        <v>371</v>
      </c>
    </row>
    <row r="179" spans="1:10">
      <c r="A179" s="1" t="s">
        <v>366</v>
      </c>
      <c r="B179" s="1" t="s">
        <v>3</v>
      </c>
      <c r="C179" s="17" t="str">
        <f t="shared" si="6"/>
        <v>UL</v>
      </c>
      <c r="D179" s="17" t="str">
        <f t="shared" si="7"/>
        <v>Billing</v>
      </c>
      <c r="E179" s="1" t="s">
        <v>367</v>
      </c>
      <c r="F179" s="17" t="s">
        <v>274</v>
      </c>
      <c r="G179" s="17" t="s">
        <v>908</v>
      </c>
      <c r="H179" s="17"/>
      <c r="I179" s="17" t="str">
        <f t="shared" si="8"/>
        <v>E5017</v>
      </c>
      <c r="J179" s="48" t="s">
        <v>373</v>
      </c>
    </row>
    <row r="180" spans="1:10">
      <c r="A180" s="1" t="s">
        <v>368</v>
      </c>
      <c r="B180" s="1" t="s">
        <v>5</v>
      </c>
      <c r="C180" s="17" t="str">
        <f t="shared" si="6"/>
        <v>UL</v>
      </c>
      <c r="D180" s="17" t="str">
        <f t="shared" si="7"/>
        <v>Billing</v>
      </c>
      <c r="E180" s="1" t="s">
        <v>369</v>
      </c>
      <c r="F180" s="17" t="s">
        <v>908</v>
      </c>
      <c r="G180" s="17" t="s">
        <v>750</v>
      </c>
      <c r="H180" s="17"/>
      <c r="I180" s="17" t="str">
        <f t="shared" si="8"/>
        <v>E2321</v>
      </c>
      <c r="J180" s="48" t="s">
        <v>375</v>
      </c>
    </row>
    <row r="181" spans="1:10">
      <c r="A181" s="1" t="s">
        <v>370</v>
      </c>
      <c r="B181" s="1" t="s">
        <v>5</v>
      </c>
      <c r="C181" s="17" t="str">
        <f t="shared" si="6"/>
        <v>UL</v>
      </c>
      <c r="D181" s="17" t="str">
        <f t="shared" si="7"/>
        <v>Billing</v>
      </c>
      <c r="E181" s="1" t="s">
        <v>371</v>
      </c>
      <c r="F181" s="17" t="s">
        <v>908</v>
      </c>
      <c r="G181" s="17" t="s">
        <v>418</v>
      </c>
      <c r="H181" s="17"/>
      <c r="I181" s="17" t="str">
        <f t="shared" si="8"/>
        <v>E6123</v>
      </c>
      <c r="J181" s="48" t="s">
        <v>377</v>
      </c>
    </row>
    <row r="182" spans="1:10">
      <c r="A182" s="1" t="s">
        <v>372</v>
      </c>
      <c r="B182" s="1" t="s">
        <v>4</v>
      </c>
      <c r="C182" s="17" t="str">
        <f t="shared" si="6"/>
        <v>UL</v>
      </c>
      <c r="D182" s="17" t="str">
        <f t="shared" si="7"/>
        <v>Billing</v>
      </c>
      <c r="E182" s="1" t="s">
        <v>373</v>
      </c>
      <c r="F182" s="17" t="s">
        <v>274</v>
      </c>
      <c r="G182" s="17" t="s">
        <v>908</v>
      </c>
      <c r="H182" s="17"/>
      <c r="I182" s="17" t="str">
        <f t="shared" si="8"/>
        <v>E2337</v>
      </c>
      <c r="J182" s="48" t="s">
        <v>379</v>
      </c>
    </row>
    <row r="183" spans="1:10">
      <c r="A183" s="1" t="s">
        <v>374</v>
      </c>
      <c r="B183" s="1" t="s">
        <v>8</v>
      </c>
      <c r="C183" s="17" t="str">
        <f t="shared" si="6"/>
        <v>U</v>
      </c>
      <c r="D183" s="17" t="str">
        <f t="shared" si="7"/>
        <v>Precepting</v>
      </c>
      <c r="E183" s="1" t="s">
        <v>375</v>
      </c>
      <c r="F183" s="17" t="s">
        <v>908</v>
      </c>
      <c r="G183" s="17" t="s">
        <v>908</v>
      </c>
      <c r="H183" s="17"/>
      <c r="I183" s="17" t="str">
        <f t="shared" si="8"/>
        <v>E4704</v>
      </c>
      <c r="J183" s="48" t="s">
        <v>381</v>
      </c>
    </row>
    <row r="184" spans="1:10">
      <c r="A184" s="1" t="s">
        <v>376</v>
      </c>
      <c r="B184" s="1" t="s">
        <v>1</v>
      </c>
      <c r="C184" s="17" t="str">
        <f t="shared" si="6"/>
        <v>F</v>
      </c>
      <c r="D184" s="17" t="str">
        <f t="shared" si="7"/>
        <v>Precepting</v>
      </c>
      <c r="E184" s="1" t="s">
        <v>377</v>
      </c>
      <c r="F184" s="17" t="s">
        <v>908</v>
      </c>
      <c r="G184" s="17" t="s">
        <v>908</v>
      </c>
      <c r="H184" s="17"/>
      <c r="I184" s="17" t="str">
        <f t="shared" si="8"/>
        <v>E2401</v>
      </c>
      <c r="J184" s="48" t="s">
        <v>383</v>
      </c>
    </row>
    <row r="185" spans="1:10">
      <c r="A185" s="1" t="s">
        <v>378</v>
      </c>
      <c r="B185" s="1" t="s">
        <v>0</v>
      </c>
      <c r="C185" s="17" t="str">
        <f t="shared" si="6"/>
        <v>L</v>
      </c>
      <c r="D185" s="17" t="str">
        <f t="shared" si="7"/>
        <v>Billing</v>
      </c>
      <c r="E185" s="1" t="s">
        <v>379</v>
      </c>
      <c r="F185" s="17" t="s">
        <v>374</v>
      </c>
      <c r="G185" s="17" t="s">
        <v>376</v>
      </c>
      <c r="H185" s="17"/>
      <c r="I185" s="17" t="str">
        <f t="shared" si="8"/>
        <v>E2421</v>
      </c>
      <c r="J185" s="48" t="s">
        <v>385</v>
      </c>
    </row>
    <row r="186" spans="1:10">
      <c r="A186" s="1" t="s">
        <v>380</v>
      </c>
      <c r="B186" s="1" t="s">
        <v>5</v>
      </c>
      <c r="C186" s="17" t="str">
        <f t="shared" si="6"/>
        <v>UL</v>
      </c>
      <c r="D186" s="17" t="str">
        <f t="shared" si="7"/>
        <v>Billing</v>
      </c>
      <c r="E186" s="1" t="s">
        <v>381</v>
      </c>
      <c r="F186" s="17" t="s">
        <v>908</v>
      </c>
      <c r="G186" s="17" t="s">
        <v>750</v>
      </c>
      <c r="H186" s="17"/>
      <c r="I186" s="17" t="str">
        <f t="shared" si="8"/>
        <v>E6124</v>
      </c>
      <c r="J186" s="48" t="s">
        <v>387</v>
      </c>
    </row>
    <row r="187" spans="1:10">
      <c r="A187" s="1" t="s">
        <v>382</v>
      </c>
      <c r="B187" s="1" t="s">
        <v>6</v>
      </c>
      <c r="C187" s="17" t="str">
        <f t="shared" si="6"/>
        <v>UL</v>
      </c>
      <c r="D187" s="17" t="str">
        <f t="shared" si="7"/>
        <v>Billing</v>
      </c>
      <c r="E187" s="1" t="s">
        <v>383</v>
      </c>
      <c r="F187" s="17" t="s">
        <v>908</v>
      </c>
      <c r="G187" s="17" t="s">
        <v>386</v>
      </c>
      <c r="H187" s="17"/>
      <c r="I187" s="17" t="str">
        <f t="shared" si="8"/>
        <v>E1435</v>
      </c>
      <c r="J187" s="48" t="s">
        <v>389</v>
      </c>
    </row>
    <row r="188" spans="1:10">
      <c r="A188" s="1" t="s">
        <v>384</v>
      </c>
      <c r="B188" s="1" t="s">
        <v>8</v>
      </c>
      <c r="C188" s="17" t="str">
        <f t="shared" si="6"/>
        <v>U</v>
      </c>
      <c r="D188" s="17" t="str">
        <f t="shared" si="7"/>
        <v>Precepting</v>
      </c>
      <c r="E188" s="1" t="s">
        <v>385</v>
      </c>
      <c r="F188" s="17" t="s">
        <v>908</v>
      </c>
      <c r="G188" s="17" t="s">
        <v>908</v>
      </c>
      <c r="H188" s="17"/>
      <c r="I188" s="17" t="str">
        <f t="shared" si="8"/>
        <v>E5018</v>
      </c>
      <c r="J188" s="48" t="s">
        <v>391</v>
      </c>
    </row>
    <row r="189" spans="1:10">
      <c r="A189" s="1" t="s">
        <v>386</v>
      </c>
      <c r="B189" s="1" t="s">
        <v>1</v>
      </c>
      <c r="C189" s="17" t="str">
        <f t="shared" si="6"/>
        <v>F</v>
      </c>
      <c r="D189" s="17" t="str">
        <f t="shared" si="7"/>
        <v>Precepting</v>
      </c>
      <c r="E189" s="1" t="s">
        <v>387</v>
      </c>
      <c r="F189" s="17" t="s">
        <v>908</v>
      </c>
      <c r="G189" s="17" t="s">
        <v>908</v>
      </c>
      <c r="H189" s="17"/>
      <c r="I189" s="17" t="str">
        <f t="shared" si="8"/>
        <v>E3433</v>
      </c>
      <c r="J189" s="48" t="s">
        <v>393</v>
      </c>
    </row>
    <row r="190" spans="1:10">
      <c r="A190" s="1" t="s">
        <v>388</v>
      </c>
      <c r="B190" s="1" t="s">
        <v>0</v>
      </c>
      <c r="C190" s="17" t="str">
        <f t="shared" si="6"/>
        <v>L</v>
      </c>
      <c r="D190" s="17" t="str">
        <f t="shared" si="7"/>
        <v>Billing</v>
      </c>
      <c r="E190" s="1" t="s">
        <v>389</v>
      </c>
      <c r="F190" s="17" t="s">
        <v>234</v>
      </c>
      <c r="G190" s="17" t="s">
        <v>236</v>
      </c>
      <c r="H190" s="17"/>
      <c r="I190" s="17" t="str">
        <f t="shared" si="8"/>
        <v>E2533</v>
      </c>
      <c r="J190" s="48" t="s">
        <v>395</v>
      </c>
    </row>
    <row r="191" spans="1:10">
      <c r="A191" s="1" t="s">
        <v>390</v>
      </c>
      <c r="B191" s="1" t="s">
        <v>4</v>
      </c>
      <c r="C191" s="17" t="str">
        <f t="shared" si="6"/>
        <v>UL</v>
      </c>
      <c r="D191" s="17" t="str">
        <f t="shared" si="7"/>
        <v>Billing</v>
      </c>
      <c r="E191" s="1" t="s">
        <v>391</v>
      </c>
      <c r="F191" s="17" t="s">
        <v>274</v>
      </c>
      <c r="G191" s="17" t="s">
        <v>908</v>
      </c>
      <c r="H191" s="17"/>
      <c r="I191" s="17" t="str">
        <f t="shared" si="8"/>
        <v>E2520</v>
      </c>
      <c r="J191" s="48" t="s">
        <v>397</v>
      </c>
    </row>
    <row r="192" spans="1:10">
      <c r="A192" s="1" t="s">
        <v>392</v>
      </c>
      <c r="B192" s="1" t="s">
        <v>0</v>
      </c>
      <c r="C192" s="17" t="str">
        <f t="shared" si="6"/>
        <v>L</v>
      </c>
      <c r="D192" s="17" t="str">
        <f t="shared" si="7"/>
        <v>Billing</v>
      </c>
      <c r="E192" s="1" t="s">
        <v>393</v>
      </c>
      <c r="F192" s="17" t="s">
        <v>630</v>
      </c>
      <c r="G192" s="17" t="s">
        <v>632</v>
      </c>
      <c r="H192" s="17"/>
      <c r="I192" s="17" t="str">
        <f t="shared" si="8"/>
        <v>E4302</v>
      </c>
      <c r="J192" s="48" t="s">
        <v>399</v>
      </c>
    </row>
    <row r="193" spans="1:10">
      <c r="A193" s="1" t="s">
        <v>394</v>
      </c>
      <c r="B193" s="1" t="s">
        <v>0</v>
      </c>
      <c r="C193" s="17" t="str">
        <f t="shared" si="6"/>
        <v>L</v>
      </c>
      <c r="D193" s="17" t="str">
        <f t="shared" si="7"/>
        <v>Billing</v>
      </c>
      <c r="E193" s="1" t="s">
        <v>395</v>
      </c>
      <c r="F193" s="17" t="s">
        <v>396</v>
      </c>
      <c r="G193" s="17" t="s">
        <v>908</v>
      </c>
      <c r="H193" s="17"/>
      <c r="I193" s="17" t="str">
        <f t="shared" si="8"/>
        <v>E0201</v>
      </c>
      <c r="J193" s="48" t="s">
        <v>401</v>
      </c>
    </row>
    <row r="194" spans="1:10">
      <c r="A194" s="1" t="s">
        <v>396</v>
      </c>
      <c r="B194" s="1" t="s">
        <v>9</v>
      </c>
      <c r="C194" s="17" t="str">
        <f t="shared" si="6"/>
        <v>UF</v>
      </c>
      <c r="D194" s="17" t="str">
        <f t="shared" si="7"/>
        <v>Precepting</v>
      </c>
      <c r="E194" s="1" t="s">
        <v>397</v>
      </c>
      <c r="F194" s="17" t="s">
        <v>908</v>
      </c>
      <c r="G194" s="17" t="s">
        <v>908</v>
      </c>
      <c r="H194" s="17"/>
      <c r="I194" s="17" t="str">
        <f t="shared" si="8"/>
        <v>E2237</v>
      </c>
      <c r="J194" s="48" t="s">
        <v>403</v>
      </c>
    </row>
    <row r="195" spans="1:10">
      <c r="A195" s="1" t="s">
        <v>398</v>
      </c>
      <c r="B195" s="1" t="s">
        <v>5</v>
      </c>
      <c r="C195" s="17" t="str">
        <f t="shared" si="6"/>
        <v>UL</v>
      </c>
      <c r="D195" s="17" t="str">
        <f t="shared" si="7"/>
        <v>Billing</v>
      </c>
      <c r="E195" s="1" t="s">
        <v>399</v>
      </c>
      <c r="F195" s="17" t="s">
        <v>908</v>
      </c>
      <c r="G195" s="17" t="s">
        <v>418</v>
      </c>
      <c r="H195" s="17"/>
      <c r="I195" s="17" t="str">
        <f t="shared" si="8"/>
        <v>E1539</v>
      </c>
      <c r="J195" s="48" t="s">
        <v>405</v>
      </c>
    </row>
    <row r="196" spans="1:10">
      <c r="A196" s="1" t="s">
        <v>400</v>
      </c>
      <c r="B196" s="1" t="s">
        <v>6</v>
      </c>
      <c r="C196" s="17" t="str">
        <f t="shared" si="6"/>
        <v>UL</v>
      </c>
      <c r="D196" s="17" t="str">
        <f t="shared" si="7"/>
        <v>Billing</v>
      </c>
      <c r="E196" s="1" t="s">
        <v>401</v>
      </c>
      <c r="F196" s="17" t="s">
        <v>908</v>
      </c>
      <c r="G196" s="17" t="s">
        <v>60</v>
      </c>
      <c r="H196" s="17"/>
      <c r="I196" s="17" t="str">
        <f t="shared" si="8"/>
        <v>E1851</v>
      </c>
      <c r="J196" s="48" t="s">
        <v>407</v>
      </c>
    </row>
    <row r="197" spans="1:10">
      <c r="A197" s="1" t="s">
        <v>402</v>
      </c>
      <c r="B197" s="1" t="s">
        <v>0</v>
      </c>
      <c r="C197" s="17" t="str">
        <f t="shared" ref="C197:C260" si="9">INDEX(S:S,MATCH(B197,Q:Q,0))</f>
        <v>L</v>
      </c>
      <c r="D197" s="17" t="str">
        <f t="shared" ref="D197:D260" si="10">INDEX($T:$T,MATCH(B197,Q:Q,0))</f>
        <v>Billing</v>
      </c>
      <c r="E197" s="1" t="s">
        <v>403</v>
      </c>
      <c r="F197" s="17" t="s">
        <v>356</v>
      </c>
      <c r="G197" s="17" t="s">
        <v>358</v>
      </c>
      <c r="H197" s="17"/>
      <c r="I197" s="17" t="str">
        <f t="shared" si="8"/>
        <v>E4203</v>
      </c>
      <c r="J197" s="48" t="s">
        <v>409</v>
      </c>
    </row>
    <row r="198" spans="1:10">
      <c r="A198" s="1" t="s">
        <v>404</v>
      </c>
      <c r="B198" s="1" t="s">
        <v>0</v>
      </c>
      <c r="C198" s="17" t="str">
        <f t="shared" si="9"/>
        <v>L</v>
      </c>
      <c r="D198" s="17" t="str">
        <f t="shared" si="10"/>
        <v>Billing</v>
      </c>
      <c r="E198" s="1" t="s">
        <v>405</v>
      </c>
      <c r="F198" s="17" t="s">
        <v>254</v>
      </c>
      <c r="G198" s="17" t="s">
        <v>256</v>
      </c>
      <c r="H198" s="17"/>
      <c r="I198" s="17" t="str">
        <f t="shared" ref="I198:I261" si="11">INDEX(A:A,MATCH(J198,$E:$E,0))</f>
        <v>E3035</v>
      </c>
      <c r="J198" s="48" t="s">
        <v>411</v>
      </c>
    </row>
    <row r="199" spans="1:10">
      <c r="A199" s="1" t="s">
        <v>406</v>
      </c>
      <c r="B199" s="1" t="s">
        <v>0</v>
      </c>
      <c r="C199" s="17" t="str">
        <f t="shared" si="9"/>
        <v>L</v>
      </c>
      <c r="D199" s="17" t="str">
        <f t="shared" si="10"/>
        <v>Billing</v>
      </c>
      <c r="E199" s="1" t="s">
        <v>407</v>
      </c>
      <c r="F199" s="17" t="s">
        <v>774</v>
      </c>
      <c r="G199" s="17" t="s">
        <v>322</v>
      </c>
      <c r="H199" s="17"/>
      <c r="I199" s="17" t="str">
        <f t="shared" si="11"/>
        <v>E2201</v>
      </c>
      <c r="J199" s="48" t="s">
        <v>413</v>
      </c>
    </row>
    <row r="200" spans="1:10">
      <c r="A200" s="1" t="s">
        <v>408</v>
      </c>
      <c r="B200" s="1" t="s">
        <v>5</v>
      </c>
      <c r="C200" s="17" t="str">
        <f t="shared" si="9"/>
        <v>UL</v>
      </c>
      <c r="D200" s="17" t="str">
        <f t="shared" si="10"/>
        <v>Billing</v>
      </c>
      <c r="E200" s="1" t="s">
        <v>409</v>
      </c>
      <c r="F200" s="17" t="s">
        <v>908</v>
      </c>
      <c r="G200" s="17" t="s">
        <v>1000</v>
      </c>
      <c r="H200" s="17"/>
      <c r="I200" s="17" t="str">
        <f t="shared" si="11"/>
        <v>E2436</v>
      </c>
      <c r="J200" s="48" t="s">
        <v>415</v>
      </c>
    </row>
    <row r="201" spans="1:10">
      <c r="A201" s="1" t="s">
        <v>410</v>
      </c>
      <c r="B201" s="1" t="s">
        <v>0</v>
      </c>
      <c r="C201" s="17" t="str">
        <f t="shared" si="9"/>
        <v>L</v>
      </c>
      <c r="D201" s="17" t="str">
        <f t="shared" si="10"/>
        <v>Billing</v>
      </c>
      <c r="E201" s="1" t="s">
        <v>411</v>
      </c>
      <c r="F201" s="17" t="s">
        <v>484</v>
      </c>
      <c r="G201" s="17" t="s">
        <v>486</v>
      </c>
      <c r="H201" s="17"/>
      <c r="I201" s="17" t="str">
        <f t="shared" si="11"/>
        <v>E3331</v>
      </c>
      <c r="J201" s="48" t="s">
        <v>417</v>
      </c>
    </row>
    <row r="202" spans="1:10">
      <c r="A202" s="1" t="s">
        <v>412</v>
      </c>
      <c r="B202" s="1" t="s">
        <v>6</v>
      </c>
      <c r="C202" s="17" t="str">
        <f t="shared" si="9"/>
        <v>UL</v>
      </c>
      <c r="D202" s="17" t="str">
        <f t="shared" si="10"/>
        <v>Billing</v>
      </c>
      <c r="E202" s="1" t="s">
        <v>413</v>
      </c>
      <c r="F202" s="17" t="s">
        <v>908</v>
      </c>
      <c r="G202" s="17" t="s">
        <v>358</v>
      </c>
      <c r="H202" s="17"/>
      <c r="I202" s="17" t="str">
        <f t="shared" si="11"/>
        <v>E6143</v>
      </c>
      <c r="J202" s="48" t="s">
        <v>419</v>
      </c>
    </row>
    <row r="203" spans="1:10">
      <c r="A203" s="1" t="s">
        <v>414</v>
      </c>
      <c r="B203" s="1" t="s">
        <v>0</v>
      </c>
      <c r="C203" s="17" t="str">
        <f t="shared" si="9"/>
        <v>L</v>
      </c>
      <c r="D203" s="17" t="str">
        <f t="shared" si="10"/>
        <v>Billing</v>
      </c>
      <c r="E203" s="1" t="s">
        <v>415</v>
      </c>
      <c r="F203" s="17" t="s">
        <v>384</v>
      </c>
      <c r="G203" s="17" t="s">
        <v>386</v>
      </c>
      <c r="H203" s="17"/>
      <c r="I203" s="17" t="str">
        <f t="shared" si="11"/>
        <v>E5044</v>
      </c>
      <c r="J203" s="48" t="s">
        <v>421</v>
      </c>
    </row>
    <row r="204" spans="1:10">
      <c r="A204" s="1" t="s">
        <v>416</v>
      </c>
      <c r="B204" s="1" t="s">
        <v>0</v>
      </c>
      <c r="C204" s="17" t="str">
        <f t="shared" si="9"/>
        <v>L</v>
      </c>
      <c r="D204" s="17" t="str">
        <f t="shared" si="10"/>
        <v>Billing</v>
      </c>
      <c r="E204" s="1" t="s">
        <v>417</v>
      </c>
      <c r="F204" s="17" t="s">
        <v>580</v>
      </c>
      <c r="G204" s="17" t="s">
        <v>512</v>
      </c>
      <c r="H204" s="17"/>
      <c r="I204" s="17" t="str">
        <f t="shared" si="11"/>
        <v>E1133</v>
      </c>
      <c r="J204" s="48" t="s">
        <v>423</v>
      </c>
    </row>
    <row r="205" spans="1:10">
      <c r="A205" s="1" t="s">
        <v>418</v>
      </c>
      <c r="B205" s="1" t="s">
        <v>2</v>
      </c>
      <c r="C205" s="17" t="str">
        <f t="shared" si="9"/>
        <v>F</v>
      </c>
      <c r="D205" s="17" t="str">
        <f t="shared" si="10"/>
        <v>Precepting</v>
      </c>
      <c r="E205" s="1" t="s">
        <v>419</v>
      </c>
      <c r="F205" s="17" t="s">
        <v>908</v>
      </c>
      <c r="G205" s="17" t="s">
        <v>908</v>
      </c>
      <c r="H205" s="17"/>
      <c r="I205" s="17" t="str">
        <f t="shared" si="11"/>
        <v>E3534</v>
      </c>
      <c r="J205" s="48" t="s">
        <v>425</v>
      </c>
    </row>
    <row r="206" spans="1:10">
      <c r="A206" s="1" t="s">
        <v>420</v>
      </c>
      <c r="B206" s="1" t="s">
        <v>3</v>
      </c>
      <c r="C206" s="17" t="str">
        <f t="shared" si="9"/>
        <v>UL</v>
      </c>
      <c r="D206" s="17" t="str">
        <f t="shared" si="10"/>
        <v>Billing</v>
      </c>
      <c r="E206" s="1" t="s">
        <v>421</v>
      </c>
      <c r="F206" s="17" t="s">
        <v>274</v>
      </c>
      <c r="G206" s="17" t="s">
        <v>908</v>
      </c>
      <c r="H206" s="17"/>
      <c r="I206" s="17" t="str">
        <f t="shared" si="11"/>
        <v>E3836</v>
      </c>
      <c r="J206" s="48" t="s">
        <v>427</v>
      </c>
    </row>
    <row r="207" spans="1:10">
      <c r="A207" s="1" t="s">
        <v>422</v>
      </c>
      <c r="B207" s="1" t="s">
        <v>0</v>
      </c>
      <c r="C207" s="17" t="str">
        <f t="shared" si="9"/>
        <v>L</v>
      </c>
      <c r="D207" s="17" t="str">
        <f t="shared" si="10"/>
        <v>Billing</v>
      </c>
      <c r="E207" s="1" t="s">
        <v>423</v>
      </c>
      <c r="F207" s="17" t="s">
        <v>200</v>
      </c>
      <c r="G207" s="17" t="s">
        <v>512</v>
      </c>
      <c r="H207" s="17"/>
      <c r="I207" s="17" t="str">
        <f t="shared" si="11"/>
        <v>E0702</v>
      </c>
      <c r="J207" s="48" t="s">
        <v>429</v>
      </c>
    </row>
    <row r="208" spans="1:10">
      <c r="A208" s="1" t="s">
        <v>424</v>
      </c>
      <c r="B208" s="1" t="s">
        <v>0</v>
      </c>
      <c r="C208" s="17" t="str">
        <f t="shared" si="9"/>
        <v>L</v>
      </c>
      <c r="D208" s="17" t="str">
        <f t="shared" si="10"/>
        <v>Billing</v>
      </c>
      <c r="E208" s="1" t="s">
        <v>425</v>
      </c>
      <c r="F208" s="17" t="s">
        <v>648</v>
      </c>
      <c r="G208" s="17" t="s">
        <v>908</v>
      </c>
      <c r="H208" s="17"/>
      <c r="I208" s="17" t="str">
        <f t="shared" si="11"/>
        <v>E0401</v>
      </c>
      <c r="J208" s="48" t="s">
        <v>431</v>
      </c>
    </row>
    <row r="209" spans="1:10">
      <c r="A209" s="1" t="s">
        <v>426</v>
      </c>
      <c r="B209" s="1" t="s">
        <v>0</v>
      </c>
      <c r="C209" s="17" t="str">
        <f t="shared" si="9"/>
        <v>L</v>
      </c>
      <c r="D209" s="17" t="str">
        <f t="shared" si="10"/>
        <v>Billing</v>
      </c>
      <c r="E209" s="1" t="s">
        <v>427</v>
      </c>
      <c r="F209" s="17" t="s">
        <v>748</v>
      </c>
      <c r="G209" s="17" t="s">
        <v>908</v>
      </c>
      <c r="H209" s="17"/>
      <c r="I209" s="17" t="str">
        <f t="shared" si="11"/>
        <v>E3634</v>
      </c>
      <c r="J209" s="48" t="s">
        <v>433</v>
      </c>
    </row>
    <row r="210" spans="1:10">
      <c r="A210" s="1" t="s">
        <v>428</v>
      </c>
      <c r="B210" s="1" t="s">
        <v>6</v>
      </c>
      <c r="C210" s="17" t="str">
        <f t="shared" si="9"/>
        <v>UL</v>
      </c>
      <c r="D210" s="17" t="str">
        <f t="shared" si="10"/>
        <v>Billing</v>
      </c>
      <c r="E210" s="1" t="s">
        <v>429</v>
      </c>
      <c r="F210" s="17" t="s">
        <v>908</v>
      </c>
      <c r="G210" s="17" t="s">
        <v>162</v>
      </c>
      <c r="H210" s="17"/>
      <c r="I210" s="17" t="str">
        <f t="shared" si="11"/>
        <v>E1738</v>
      </c>
      <c r="J210" s="48" t="s">
        <v>435</v>
      </c>
    </row>
    <row r="211" spans="1:10">
      <c r="A211" s="1" t="s">
        <v>430</v>
      </c>
      <c r="B211" s="1" t="s">
        <v>6</v>
      </c>
      <c r="C211" s="17" t="str">
        <f t="shared" si="9"/>
        <v>UL</v>
      </c>
      <c r="D211" s="17" t="str">
        <f t="shared" si="10"/>
        <v>Billing</v>
      </c>
      <c r="E211" s="1" t="s">
        <v>431</v>
      </c>
      <c r="F211" s="17" t="s">
        <v>908</v>
      </c>
      <c r="G211" s="17" t="s">
        <v>110</v>
      </c>
      <c r="H211" s="17"/>
      <c r="I211" s="17" t="str">
        <f t="shared" si="11"/>
        <v>E3036</v>
      </c>
      <c r="J211" s="48" t="s">
        <v>437</v>
      </c>
    </row>
    <row r="212" spans="1:10">
      <c r="A212" s="1" t="s">
        <v>432</v>
      </c>
      <c r="B212" s="1" t="s">
        <v>0</v>
      </c>
      <c r="C212" s="17" t="str">
        <f t="shared" si="9"/>
        <v>L</v>
      </c>
      <c r="D212" s="17" t="str">
        <f t="shared" si="10"/>
        <v>Billing</v>
      </c>
      <c r="E212" s="1" t="s">
        <v>433</v>
      </c>
      <c r="F212" s="17" t="s">
        <v>654</v>
      </c>
      <c r="G212" s="17" t="s">
        <v>908</v>
      </c>
      <c r="H212" s="17"/>
      <c r="I212" s="17" t="str">
        <f t="shared" si="11"/>
        <v>E4502</v>
      </c>
      <c r="J212" s="48" t="s">
        <v>439</v>
      </c>
    </row>
    <row r="213" spans="1:10">
      <c r="A213" s="1" t="s">
        <v>434</v>
      </c>
      <c r="B213" s="1" t="s">
        <v>0</v>
      </c>
      <c r="C213" s="17" t="str">
        <f t="shared" si="9"/>
        <v>L</v>
      </c>
      <c r="D213" s="17" t="str">
        <f t="shared" si="10"/>
        <v>Billing</v>
      </c>
      <c r="E213" s="1" t="s">
        <v>435</v>
      </c>
      <c r="F213" s="17" t="s">
        <v>298</v>
      </c>
      <c r="G213" s="17" t="s">
        <v>300</v>
      </c>
      <c r="H213" s="17"/>
      <c r="I213" s="17" t="str">
        <f t="shared" si="11"/>
        <v>E3434</v>
      </c>
      <c r="J213" s="48" t="s">
        <v>441</v>
      </c>
    </row>
    <row r="214" spans="1:10">
      <c r="A214" s="1" t="s">
        <v>436</v>
      </c>
      <c r="B214" s="1" t="s">
        <v>0</v>
      </c>
      <c r="C214" s="17" t="str">
        <f t="shared" si="9"/>
        <v>L</v>
      </c>
      <c r="D214" s="17" t="str">
        <f t="shared" si="10"/>
        <v>Billing</v>
      </c>
      <c r="E214" s="1" t="s">
        <v>437</v>
      </c>
      <c r="F214" s="17" t="s">
        <v>484</v>
      </c>
      <c r="G214" s="17" t="s">
        <v>486</v>
      </c>
      <c r="H214" s="17"/>
      <c r="I214" s="17" t="str">
        <f t="shared" si="11"/>
        <v>E5045</v>
      </c>
      <c r="J214" s="48" t="s">
        <v>443</v>
      </c>
    </row>
    <row r="215" spans="1:10">
      <c r="A215" s="1" t="s">
        <v>438</v>
      </c>
      <c r="B215" s="1" t="s">
        <v>5</v>
      </c>
      <c r="C215" s="17" t="str">
        <f t="shared" si="9"/>
        <v>UL</v>
      </c>
      <c r="D215" s="17" t="str">
        <f t="shared" si="10"/>
        <v>Billing</v>
      </c>
      <c r="E215" s="1" t="s">
        <v>439</v>
      </c>
      <c r="F215" s="17" t="s">
        <v>908</v>
      </c>
      <c r="G215" s="17" t="s">
        <v>700</v>
      </c>
      <c r="H215" s="17"/>
      <c r="I215" s="17" t="str">
        <f t="shared" si="11"/>
        <v>E2620</v>
      </c>
      <c r="J215" s="48" t="s">
        <v>445</v>
      </c>
    </row>
    <row r="216" spans="1:10">
      <c r="A216" s="1" t="s">
        <v>440</v>
      </c>
      <c r="B216" s="1" t="s">
        <v>0</v>
      </c>
      <c r="C216" s="17" t="str">
        <f t="shared" si="9"/>
        <v>L</v>
      </c>
      <c r="D216" s="17" t="str">
        <f t="shared" si="10"/>
        <v>Billing</v>
      </c>
      <c r="E216" s="1" t="s">
        <v>441</v>
      </c>
      <c r="F216" s="17" t="s">
        <v>630</v>
      </c>
      <c r="G216" s="17" t="s">
        <v>632</v>
      </c>
      <c r="H216" s="17"/>
      <c r="I216" s="17" t="str">
        <f t="shared" si="11"/>
        <v>E1134</v>
      </c>
      <c r="J216" s="48" t="s">
        <v>447</v>
      </c>
    </row>
    <row r="217" spans="1:10">
      <c r="A217" s="1" t="s">
        <v>442</v>
      </c>
      <c r="B217" s="1" t="s">
        <v>3</v>
      </c>
      <c r="C217" s="17" t="str">
        <f t="shared" si="9"/>
        <v>UL</v>
      </c>
      <c r="D217" s="17" t="str">
        <f t="shared" si="10"/>
        <v>Billing</v>
      </c>
      <c r="E217" s="1" t="s">
        <v>443</v>
      </c>
      <c r="F217" s="17" t="s">
        <v>274</v>
      </c>
      <c r="G217" s="17" t="s">
        <v>908</v>
      </c>
      <c r="H217" s="17"/>
      <c r="I217" s="17" t="str">
        <f t="shared" si="11"/>
        <v>E1234</v>
      </c>
      <c r="J217" s="48" t="s">
        <v>449</v>
      </c>
    </row>
    <row r="218" spans="1:10">
      <c r="A218" s="1" t="s">
        <v>444</v>
      </c>
      <c r="B218" s="1" t="s">
        <v>9</v>
      </c>
      <c r="C218" s="17" t="str">
        <f t="shared" si="9"/>
        <v>UF</v>
      </c>
      <c r="D218" s="17" t="str">
        <f t="shared" si="10"/>
        <v>Precepting</v>
      </c>
      <c r="E218" s="1" t="s">
        <v>445</v>
      </c>
      <c r="F218" s="17" t="s">
        <v>908</v>
      </c>
      <c r="G218" s="17" t="s">
        <v>908</v>
      </c>
      <c r="H218" s="17"/>
      <c r="I218" s="17" t="str">
        <f t="shared" si="11"/>
        <v>E1038</v>
      </c>
      <c r="J218" s="48" t="s">
        <v>451</v>
      </c>
    </row>
    <row r="219" spans="1:10">
      <c r="A219" s="1" t="s">
        <v>446</v>
      </c>
      <c r="B219" s="1" t="s">
        <v>0</v>
      </c>
      <c r="C219" s="17" t="str">
        <f t="shared" si="9"/>
        <v>L</v>
      </c>
      <c r="D219" s="17" t="str">
        <f t="shared" si="10"/>
        <v>Billing</v>
      </c>
      <c r="E219" s="1" t="s">
        <v>447</v>
      </c>
      <c r="F219" s="17" t="s">
        <v>200</v>
      </c>
      <c r="G219" s="17" t="s">
        <v>512</v>
      </c>
      <c r="H219" s="17"/>
      <c r="I219" s="17" t="str">
        <f t="shared" si="11"/>
        <v>E2003</v>
      </c>
      <c r="J219" s="48" t="s">
        <v>453</v>
      </c>
    </row>
    <row r="220" spans="1:10">
      <c r="A220" s="1" t="s">
        <v>448</v>
      </c>
      <c r="B220" s="1" t="s">
        <v>0</v>
      </c>
      <c r="C220" s="17" t="str">
        <f t="shared" si="9"/>
        <v>L</v>
      </c>
      <c r="D220" s="17" t="str">
        <f t="shared" si="10"/>
        <v>Billing</v>
      </c>
      <c r="E220" s="1" t="s">
        <v>449</v>
      </c>
      <c r="F220" s="17" t="s">
        <v>204</v>
      </c>
      <c r="G220" s="17" t="s">
        <v>514</v>
      </c>
      <c r="H220" s="17"/>
      <c r="I220" s="17" t="str">
        <f t="shared" si="11"/>
        <v>E1935</v>
      </c>
      <c r="J220" s="48" t="s">
        <v>455</v>
      </c>
    </row>
    <row r="221" spans="1:10">
      <c r="A221" s="1" t="s">
        <v>450</v>
      </c>
      <c r="B221" s="1" t="s">
        <v>0</v>
      </c>
      <c r="C221" s="17" t="str">
        <f t="shared" si="9"/>
        <v>L</v>
      </c>
      <c r="D221" s="17" t="str">
        <f t="shared" si="10"/>
        <v>Billing</v>
      </c>
      <c r="E221" s="1" t="s">
        <v>451</v>
      </c>
      <c r="F221" s="17" t="s">
        <v>194</v>
      </c>
      <c r="G221" s="17" t="s">
        <v>198</v>
      </c>
      <c r="H221" s="17"/>
      <c r="I221" s="17" t="str">
        <f t="shared" si="11"/>
        <v>E2534</v>
      </c>
      <c r="J221" s="48" t="s">
        <v>457</v>
      </c>
    </row>
    <row r="222" spans="1:10">
      <c r="A222" s="1" t="s">
        <v>452</v>
      </c>
      <c r="B222" s="1" t="s">
        <v>6</v>
      </c>
      <c r="C222" s="17" t="str">
        <f t="shared" si="9"/>
        <v>UL</v>
      </c>
      <c r="D222" s="17" t="str">
        <f t="shared" si="10"/>
        <v>Billing</v>
      </c>
      <c r="E222" s="1" t="s">
        <v>453</v>
      </c>
      <c r="F222" s="17" t="s">
        <v>908</v>
      </c>
      <c r="G222" s="17" t="s">
        <v>340</v>
      </c>
      <c r="H222" s="17"/>
      <c r="I222" s="17" t="str">
        <f t="shared" si="11"/>
        <v>E2004</v>
      </c>
      <c r="J222" s="48" t="s">
        <v>459</v>
      </c>
    </row>
    <row r="223" spans="1:10">
      <c r="A223" s="1" t="s">
        <v>454</v>
      </c>
      <c r="B223" s="1" t="s">
        <v>0</v>
      </c>
      <c r="C223" s="17" t="str">
        <f t="shared" si="9"/>
        <v>L</v>
      </c>
      <c r="D223" s="17" t="str">
        <f t="shared" si="10"/>
        <v>Billing</v>
      </c>
      <c r="E223" s="1" t="s">
        <v>455</v>
      </c>
      <c r="F223" s="17" t="s">
        <v>326</v>
      </c>
      <c r="G223" s="17" t="s">
        <v>908</v>
      </c>
      <c r="H223" s="17"/>
      <c r="I223" s="17" t="str">
        <f t="shared" si="11"/>
        <v>E2635</v>
      </c>
      <c r="J223" s="48" t="s">
        <v>461</v>
      </c>
    </row>
    <row r="224" spans="1:10">
      <c r="A224" s="1" t="s">
        <v>456</v>
      </c>
      <c r="B224" s="1" t="s">
        <v>0</v>
      </c>
      <c r="C224" s="17" t="str">
        <f t="shared" si="9"/>
        <v>L</v>
      </c>
      <c r="D224" s="17" t="str">
        <f t="shared" si="10"/>
        <v>Billing</v>
      </c>
      <c r="E224" s="1" t="s">
        <v>457</v>
      </c>
      <c r="F224" s="17" t="s">
        <v>396</v>
      </c>
      <c r="G224" s="17" t="s">
        <v>908</v>
      </c>
      <c r="H224" s="17"/>
      <c r="I224" s="17" t="str">
        <f t="shared" si="11"/>
        <v>E0104</v>
      </c>
      <c r="J224" s="48" t="s">
        <v>463</v>
      </c>
    </row>
    <row r="225" spans="1:10">
      <c r="A225" s="1" t="s">
        <v>458</v>
      </c>
      <c r="B225" s="1" t="s">
        <v>6</v>
      </c>
      <c r="C225" s="17" t="str">
        <f t="shared" si="9"/>
        <v>UL</v>
      </c>
      <c r="D225" s="17" t="str">
        <f t="shared" si="10"/>
        <v>Billing</v>
      </c>
      <c r="E225" s="1" t="s">
        <v>459</v>
      </c>
      <c r="F225" s="17" t="s">
        <v>908</v>
      </c>
      <c r="G225" s="17" t="s">
        <v>340</v>
      </c>
      <c r="H225" s="17"/>
      <c r="I225" s="17" t="str">
        <f t="shared" si="11"/>
        <v>E4503</v>
      </c>
      <c r="J225" s="48" t="s">
        <v>465</v>
      </c>
    </row>
    <row r="226" spans="1:10">
      <c r="A226" s="1" t="s">
        <v>460</v>
      </c>
      <c r="B226" s="1" t="s">
        <v>0</v>
      </c>
      <c r="C226" s="17" t="str">
        <f t="shared" si="9"/>
        <v>L</v>
      </c>
      <c r="D226" s="17" t="str">
        <f t="shared" si="10"/>
        <v>Billing</v>
      </c>
      <c r="E226" s="1" t="s">
        <v>461</v>
      </c>
      <c r="F226" s="17" t="s">
        <v>444</v>
      </c>
      <c r="G226" s="17" t="s">
        <v>908</v>
      </c>
      <c r="H226" s="17"/>
      <c r="I226" s="17" t="str">
        <f t="shared" si="11"/>
        <v>E3731</v>
      </c>
      <c r="J226" s="48" t="s">
        <v>467</v>
      </c>
    </row>
    <row r="227" spans="1:10">
      <c r="A227" s="1" t="s">
        <v>462</v>
      </c>
      <c r="B227" s="1" t="s">
        <v>6</v>
      </c>
      <c r="C227" s="17" t="str">
        <f t="shared" si="9"/>
        <v>UL</v>
      </c>
      <c r="D227" s="17" t="str">
        <f t="shared" si="10"/>
        <v>Billing</v>
      </c>
      <c r="E227" s="1" t="s">
        <v>463</v>
      </c>
      <c r="F227" s="17" t="s">
        <v>908</v>
      </c>
      <c r="G227" s="17" t="s">
        <v>36</v>
      </c>
      <c r="H227" s="17"/>
      <c r="I227" s="17" t="str">
        <f t="shared" si="11"/>
        <v>E2437</v>
      </c>
      <c r="J227" s="48" t="s">
        <v>469</v>
      </c>
    </row>
    <row r="228" spans="1:10">
      <c r="A228" s="1" t="s">
        <v>464</v>
      </c>
      <c r="B228" s="1" t="s">
        <v>5</v>
      </c>
      <c r="C228" s="17" t="str">
        <f t="shared" si="9"/>
        <v>UL</v>
      </c>
      <c r="D228" s="17" t="str">
        <f t="shared" si="10"/>
        <v>Billing</v>
      </c>
      <c r="E228" s="1" t="s">
        <v>465</v>
      </c>
      <c r="F228" s="17" t="s">
        <v>908</v>
      </c>
      <c r="G228" s="17" t="s">
        <v>700</v>
      </c>
      <c r="H228" s="17"/>
      <c r="I228" s="17" t="str">
        <f t="shared" si="11"/>
        <v>E2721</v>
      </c>
      <c r="J228" s="48" t="s">
        <v>471</v>
      </c>
    </row>
    <row r="229" spans="1:10">
      <c r="A229" s="1" t="s">
        <v>466</v>
      </c>
      <c r="B229" s="1" t="s">
        <v>0</v>
      </c>
      <c r="C229" s="17" t="str">
        <f t="shared" si="9"/>
        <v>L</v>
      </c>
      <c r="D229" s="17" t="str">
        <f t="shared" si="10"/>
        <v>Billing</v>
      </c>
      <c r="E229" s="1" t="s">
        <v>467</v>
      </c>
      <c r="F229" s="17" t="s">
        <v>718</v>
      </c>
      <c r="G229" s="17" t="s">
        <v>908</v>
      </c>
      <c r="H229" s="17"/>
      <c r="I229" s="17" t="str">
        <f t="shared" si="11"/>
        <v>E6127</v>
      </c>
      <c r="J229" s="48" t="s">
        <v>473</v>
      </c>
    </row>
    <row r="230" spans="1:10">
      <c r="A230" s="1" t="s">
        <v>468</v>
      </c>
      <c r="B230" s="1" t="s">
        <v>0</v>
      </c>
      <c r="C230" s="17" t="str">
        <f t="shared" si="9"/>
        <v>L</v>
      </c>
      <c r="D230" s="17" t="str">
        <f t="shared" si="10"/>
        <v>Billing</v>
      </c>
      <c r="E230" s="1" t="s">
        <v>469</v>
      </c>
      <c r="F230" s="17" t="s">
        <v>384</v>
      </c>
      <c r="G230" s="17" t="s">
        <v>386</v>
      </c>
      <c r="H230" s="17"/>
      <c r="I230" s="17" t="str">
        <f t="shared" si="11"/>
        <v>E2835</v>
      </c>
      <c r="J230" s="48" t="s">
        <v>475</v>
      </c>
    </row>
    <row r="231" spans="1:10">
      <c r="A231" s="1" t="s">
        <v>470</v>
      </c>
      <c r="B231" s="1" t="s">
        <v>8</v>
      </c>
      <c r="C231" s="17" t="str">
        <f t="shared" si="9"/>
        <v>U</v>
      </c>
      <c r="D231" s="17" t="str">
        <f t="shared" si="10"/>
        <v>Precepting</v>
      </c>
      <c r="E231" s="1" t="s">
        <v>471</v>
      </c>
      <c r="F231" s="17" t="s">
        <v>908</v>
      </c>
      <c r="G231" s="17" t="s">
        <v>908</v>
      </c>
      <c r="H231" s="17"/>
      <c r="I231" s="17" t="str">
        <f t="shared" si="11"/>
        <v>E2820</v>
      </c>
      <c r="J231" s="48" t="s">
        <v>477</v>
      </c>
    </row>
    <row r="232" spans="1:10">
      <c r="A232" s="1" t="s">
        <v>472</v>
      </c>
      <c r="B232" s="1" t="s">
        <v>1</v>
      </c>
      <c r="C232" s="17" t="str">
        <f t="shared" si="9"/>
        <v>F</v>
      </c>
      <c r="D232" s="17" t="str">
        <f t="shared" si="10"/>
        <v>Precepting</v>
      </c>
      <c r="E232" s="1" t="s">
        <v>473</v>
      </c>
      <c r="F232" s="17" t="s">
        <v>908</v>
      </c>
      <c r="G232" s="17" t="s">
        <v>908</v>
      </c>
      <c r="H232" s="17"/>
      <c r="I232" s="17" t="str">
        <f t="shared" si="11"/>
        <v>E2901</v>
      </c>
      <c r="J232" s="48" t="s">
        <v>479</v>
      </c>
    </row>
    <row r="233" spans="1:10">
      <c r="A233" s="1" t="s">
        <v>474</v>
      </c>
      <c r="B233" s="1" t="s">
        <v>0</v>
      </c>
      <c r="C233" s="17" t="str">
        <f t="shared" si="9"/>
        <v>L</v>
      </c>
      <c r="D233" s="17" t="str">
        <f t="shared" si="10"/>
        <v>Billing</v>
      </c>
      <c r="E233" s="1" t="s">
        <v>475</v>
      </c>
      <c r="F233" s="17" t="s">
        <v>476</v>
      </c>
      <c r="G233" s="17" t="s">
        <v>908</v>
      </c>
      <c r="H233" s="17"/>
      <c r="I233" s="17" t="str">
        <f t="shared" si="11"/>
        <v>E2636</v>
      </c>
      <c r="J233" s="48" t="s">
        <v>481</v>
      </c>
    </row>
    <row r="234" spans="1:10">
      <c r="A234" s="1" t="s">
        <v>476</v>
      </c>
      <c r="B234" s="1" t="s">
        <v>9</v>
      </c>
      <c r="C234" s="17" t="str">
        <f t="shared" si="9"/>
        <v>UF</v>
      </c>
      <c r="D234" s="17" t="str">
        <f t="shared" si="10"/>
        <v>Precepting</v>
      </c>
      <c r="E234" s="1" t="s">
        <v>477</v>
      </c>
      <c r="F234" s="17" t="s">
        <v>908</v>
      </c>
      <c r="G234" s="17" t="s">
        <v>908</v>
      </c>
      <c r="H234" s="17"/>
      <c r="I234" s="17" t="str">
        <f t="shared" si="11"/>
        <v>E3001</v>
      </c>
      <c r="J234" s="48" t="s">
        <v>483</v>
      </c>
    </row>
    <row r="235" spans="1:10">
      <c r="A235" s="1" t="s">
        <v>478</v>
      </c>
      <c r="B235" s="1" t="s">
        <v>7</v>
      </c>
      <c r="C235" s="17" t="str">
        <f t="shared" si="9"/>
        <v>ULF</v>
      </c>
      <c r="D235" s="17" t="str">
        <f t="shared" si="10"/>
        <v>Billing</v>
      </c>
      <c r="E235" s="1" t="s">
        <v>479</v>
      </c>
      <c r="F235" s="17" t="s">
        <v>908</v>
      </c>
      <c r="G235" s="17" t="s">
        <v>908</v>
      </c>
      <c r="H235" s="17"/>
      <c r="I235" s="17" t="str">
        <f t="shared" si="11"/>
        <v>E3021</v>
      </c>
      <c r="J235" s="48" t="s">
        <v>485</v>
      </c>
    </row>
    <row r="236" spans="1:10">
      <c r="A236" s="1" t="s">
        <v>480</v>
      </c>
      <c r="B236" s="1" t="s">
        <v>0</v>
      </c>
      <c r="C236" s="17" t="str">
        <f t="shared" si="9"/>
        <v>L</v>
      </c>
      <c r="D236" s="17" t="str">
        <f t="shared" si="10"/>
        <v>Billing</v>
      </c>
      <c r="E236" s="1" t="s">
        <v>481</v>
      </c>
      <c r="F236" s="17" t="s">
        <v>444</v>
      </c>
      <c r="G236" s="17" t="s">
        <v>908</v>
      </c>
      <c r="H236" s="17"/>
      <c r="I236" s="17" t="str">
        <f t="shared" si="11"/>
        <v>E6130</v>
      </c>
      <c r="J236" s="48" t="s">
        <v>487</v>
      </c>
    </row>
    <row r="237" spans="1:10">
      <c r="A237" s="1" t="s">
        <v>482</v>
      </c>
      <c r="B237" s="1" t="s">
        <v>6</v>
      </c>
      <c r="C237" s="17" t="str">
        <f t="shared" si="9"/>
        <v>UL</v>
      </c>
      <c r="D237" s="17" t="str">
        <f t="shared" si="10"/>
        <v>Billing</v>
      </c>
      <c r="E237" s="1" t="s">
        <v>483</v>
      </c>
      <c r="F237" s="17" t="s">
        <v>908</v>
      </c>
      <c r="G237" s="17" t="s">
        <v>486</v>
      </c>
      <c r="H237" s="17"/>
      <c r="I237" s="17" t="str">
        <f t="shared" si="11"/>
        <v>E3732</v>
      </c>
      <c r="J237" s="48" t="s">
        <v>489</v>
      </c>
    </row>
    <row r="238" spans="1:10">
      <c r="A238" s="1" t="s">
        <v>484</v>
      </c>
      <c r="B238" s="1" t="s">
        <v>8</v>
      </c>
      <c r="C238" s="17" t="str">
        <f t="shared" si="9"/>
        <v>U</v>
      </c>
      <c r="D238" s="17" t="str">
        <f t="shared" si="10"/>
        <v>Precepting</v>
      </c>
      <c r="E238" s="1" t="s">
        <v>485</v>
      </c>
      <c r="F238" s="17" t="s">
        <v>908</v>
      </c>
      <c r="G238" s="17" t="s">
        <v>908</v>
      </c>
      <c r="H238" s="17"/>
      <c r="I238" s="17" t="str">
        <f t="shared" si="11"/>
        <v>E2438</v>
      </c>
      <c r="J238" s="48" t="s">
        <v>491</v>
      </c>
    </row>
    <row r="239" spans="1:10">
      <c r="A239" s="1" t="s">
        <v>486</v>
      </c>
      <c r="B239" s="1" t="s">
        <v>1</v>
      </c>
      <c r="C239" s="17" t="str">
        <f t="shared" si="9"/>
        <v>F</v>
      </c>
      <c r="D239" s="17" t="str">
        <f t="shared" si="10"/>
        <v>Precepting</v>
      </c>
      <c r="E239" s="1" t="s">
        <v>487</v>
      </c>
      <c r="F239" s="17" t="s">
        <v>908</v>
      </c>
      <c r="G239" s="17" t="s">
        <v>908</v>
      </c>
      <c r="H239" s="17"/>
      <c r="I239" s="17" t="str">
        <f t="shared" si="11"/>
        <v>E4204</v>
      </c>
      <c r="J239" s="48" t="s">
        <v>493</v>
      </c>
    </row>
    <row r="240" spans="1:10">
      <c r="A240" s="1" t="s">
        <v>488</v>
      </c>
      <c r="B240" s="1" t="s">
        <v>0</v>
      </c>
      <c r="C240" s="17" t="str">
        <f t="shared" si="9"/>
        <v>L</v>
      </c>
      <c r="D240" s="17" t="str">
        <f t="shared" si="10"/>
        <v>Billing</v>
      </c>
      <c r="E240" s="1" t="s">
        <v>489</v>
      </c>
      <c r="F240" s="17" t="s">
        <v>718</v>
      </c>
      <c r="G240" s="17" t="s">
        <v>908</v>
      </c>
      <c r="H240" s="17"/>
      <c r="I240" s="17" t="str">
        <f t="shared" si="11"/>
        <v>E3132</v>
      </c>
      <c r="J240" s="48" t="s">
        <v>495</v>
      </c>
    </row>
    <row r="241" spans="1:10">
      <c r="A241" s="1" t="s">
        <v>490</v>
      </c>
      <c r="B241" s="1" t="s">
        <v>0</v>
      </c>
      <c r="C241" s="17" t="str">
        <f t="shared" si="9"/>
        <v>L</v>
      </c>
      <c r="D241" s="17" t="str">
        <f t="shared" si="10"/>
        <v>Billing</v>
      </c>
      <c r="E241" s="1" t="s">
        <v>491</v>
      </c>
      <c r="F241" s="17" t="s">
        <v>384</v>
      </c>
      <c r="G241" s="17" t="s">
        <v>386</v>
      </c>
      <c r="H241" s="17"/>
      <c r="I241" s="17" t="str">
        <f t="shared" si="11"/>
        <v>E3120</v>
      </c>
      <c r="J241" s="48" t="s">
        <v>497</v>
      </c>
    </row>
    <row r="242" spans="1:10">
      <c r="A242" s="1" t="s">
        <v>492</v>
      </c>
      <c r="B242" s="1" t="s">
        <v>5</v>
      </c>
      <c r="C242" s="17" t="str">
        <f t="shared" si="9"/>
        <v>UL</v>
      </c>
      <c r="D242" s="17" t="str">
        <f t="shared" si="10"/>
        <v>Billing</v>
      </c>
      <c r="E242" s="1" t="s">
        <v>493</v>
      </c>
      <c r="F242" s="17" t="s">
        <v>908</v>
      </c>
      <c r="G242" s="17" t="s">
        <v>1000</v>
      </c>
      <c r="H242" s="17"/>
      <c r="I242" s="17" t="str">
        <f t="shared" si="11"/>
        <v>E2338</v>
      </c>
      <c r="J242" s="48" t="s">
        <v>499</v>
      </c>
    </row>
    <row r="243" spans="1:10">
      <c r="A243" s="1" t="s">
        <v>494</v>
      </c>
      <c r="B243" s="1" t="s">
        <v>0</v>
      </c>
      <c r="C243" s="17" t="str">
        <f t="shared" si="9"/>
        <v>L</v>
      </c>
      <c r="D243" s="17" t="str">
        <f t="shared" si="10"/>
        <v>Billing</v>
      </c>
      <c r="E243" s="1" t="s">
        <v>495</v>
      </c>
      <c r="F243" s="17" t="s">
        <v>496</v>
      </c>
      <c r="G243" s="17" t="s">
        <v>908</v>
      </c>
      <c r="H243" s="17"/>
      <c r="I243" s="17" t="str">
        <f t="shared" si="11"/>
        <v>E0501</v>
      </c>
      <c r="J243" s="48" t="s">
        <v>501</v>
      </c>
    </row>
    <row r="244" spans="1:10">
      <c r="A244" s="1" t="s">
        <v>496</v>
      </c>
      <c r="B244" s="1" t="s">
        <v>9</v>
      </c>
      <c r="C244" s="17" t="str">
        <f t="shared" si="9"/>
        <v>UF</v>
      </c>
      <c r="D244" s="17" t="str">
        <f t="shared" si="10"/>
        <v>Precepting</v>
      </c>
      <c r="E244" s="1" t="s">
        <v>497</v>
      </c>
      <c r="F244" s="17" t="s">
        <v>908</v>
      </c>
      <c r="G244" s="17" t="s">
        <v>908</v>
      </c>
      <c r="H244" s="17"/>
      <c r="I244" s="17" t="str">
        <f t="shared" si="11"/>
        <v>E1101</v>
      </c>
      <c r="J244" s="48" t="s">
        <v>503</v>
      </c>
    </row>
    <row r="245" spans="1:10">
      <c r="A245" s="1" t="s">
        <v>498</v>
      </c>
      <c r="B245" s="1" t="s">
        <v>0</v>
      </c>
      <c r="C245" s="17" t="str">
        <f t="shared" si="9"/>
        <v>L</v>
      </c>
      <c r="D245" s="17" t="str">
        <f t="shared" si="10"/>
        <v>Billing</v>
      </c>
      <c r="E245" s="1" t="s">
        <v>499</v>
      </c>
      <c r="F245" s="17" t="s">
        <v>374</v>
      </c>
      <c r="G245" s="17" t="s">
        <v>376</v>
      </c>
      <c r="H245" s="17"/>
      <c r="I245" s="17" t="str">
        <f t="shared" si="11"/>
        <v>E1201</v>
      </c>
      <c r="J245" s="48" t="s">
        <v>505</v>
      </c>
    </row>
    <row r="246" spans="1:10">
      <c r="A246" s="1" t="s">
        <v>500</v>
      </c>
      <c r="B246" s="1" t="s">
        <v>6</v>
      </c>
      <c r="C246" s="17" t="str">
        <f t="shared" si="9"/>
        <v>UL</v>
      </c>
      <c r="D246" s="17" t="str">
        <f t="shared" si="10"/>
        <v>Billing</v>
      </c>
      <c r="E246" s="1" t="s">
        <v>501</v>
      </c>
      <c r="F246" s="17" t="s">
        <v>908</v>
      </c>
      <c r="G246" s="17" t="s">
        <v>122</v>
      </c>
      <c r="H246" s="17"/>
      <c r="I246" s="17" t="str">
        <f t="shared" si="11"/>
        <v>E1701</v>
      </c>
      <c r="J246" s="48" t="s">
        <v>507</v>
      </c>
    </row>
    <row r="247" spans="1:10">
      <c r="A247" s="1" t="s">
        <v>502</v>
      </c>
      <c r="B247" s="1" t="s">
        <v>6</v>
      </c>
      <c r="C247" s="17" t="str">
        <f t="shared" si="9"/>
        <v>UL</v>
      </c>
      <c r="D247" s="17" t="str">
        <f t="shared" si="10"/>
        <v>Billing</v>
      </c>
      <c r="E247" s="1" t="s">
        <v>503</v>
      </c>
      <c r="F247" s="17" t="s">
        <v>908</v>
      </c>
      <c r="G247" s="17" t="s">
        <v>512</v>
      </c>
      <c r="H247" s="17"/>
      <c r="I247" s="17" t="str">
        <f t="shared" si="11"/>
        <v>E2339</v>
      </c>
      <c r="J247" s="48" t="s">
        <v>509</v>
      </c>
    </row>
    <row r="248" spans="1:10">
      <c r="A248" s="1" t="s">
        <v>504</v>
      </c>
      <c r="B248" s="1" t="s">
        <v>6</v>
      </c>
      <c r="C248" s="17" t="str">
        <f t="shared" si="9"/>
        <v>UL</v>
      </c>
      <c r="D248" s="17" t="str">
        <f t="shared" si="10"/>
        <v>Billing</v>
      </c>
      <c r="E248" s="1" t="s">
        <v>505</v>
      </c>
      <c r="F248" s="17" t="s">
        <v>908</v>
      </c>
      <c r="G248" s="17" t="s">
        <v>514</v>
      </c>
      <c r="H248" s="17"/>
      <c r="I248" s="17" t="str">
        <f t="shared" si="11"/>
        <v>E1236</v>
      </c>
      <c r="J248" s="48" t="s">
        <v>511</v>
      </c>
    </row>
    <row r="249" spans="1:10">
      <c r="A249" s="1" t="s">
        <v>506</v>
      </c>
      <c r="B249" s="1" t="s">
        <v>6</v>
      </c>
      <c r="C249" s="17" t="str">
        <f t="shared" si="9"/>
        <v>UL</v>
      </c>
      <c r="D249" s="17" t="str">
        <f t="shared" si="10"/>
        <v>Billing</v>
      </c>
      <c r="E249" s="1" t="s">
        <v>507</v>
      </c>
      <c r="F249" s="17" t="s">
        <v>908</v>
      </c>
      <c r="G249" s="17" t="s">
        <v>300</v>
      </c>
      <c r="H249" s="17"/>
      <c r="I249" s="17" t="str">
        <f t="shared" si="11"/>
        <v>E0303</v>
      </c>
      <c r="J249" s="48" t="s">
        <v>517</v>
      </c>
    </row>
    <row r="250" spans="1:10">
      <c r="A250" s="1" t="s">
        <v>508</v>
      </c>
      <c r="B250" s="1" t="s">
        <v>0</v>
      </c>
      <c r="C250" s="17" t="str">
        <f t="shared" si="9"/>
        <v>L</v>
      </c>
      <c r="D250" s="17" t="str">
        <f t="shared" si="10"/>
        <v>Billing</v>
      </c>
      <c r="E250" s="1" t="s">
        <v>509</v>
      </c>
      <c r="F250" s="17" t="s">
        <v>374</v>
      </c>
      <c r="G250" s="17" t="s">
        <v>376</v>
      </c>
      <c r="H250" s="17"/>
      <c r="I250" s="17" t="str">
        <f t="shared" si="11"/>
        <v>E5046</v>
      </c>
      <c r="J250" s="48" t="s">
        <v>519</v>
      </c>
    </row>
    <row r="251" spans="1:10">
      <c r="A251" s="1" t="s">
        <v>510</v>
      </c>
      <c r="B251" s="1" t="s">
        <v>0</v>
      </c>
      <c r="C251" s="17" t="str">
        <f t="shared" si="9"/>
        <v>L</v>
      </c>
      <c r="D251" s="17" t="str">
        <f t="shared" si="10"/>
        <v>Billing</v>
      </c>
      <c r="E251" s="1" t="s">
        <v>511</v>
      </c>
      <c r="F251" s="17" t="s">
        <v>204</v>
      </c>
      <c r="G251" s="17" t="s">
        <v>514</v>
      </c>
      <c r="H251" s="17"/>
      <c r="I251" s="17" t="str">
        <f t="shared" si="11"/>
        <v>E0703</v>
      </c>
      <c r="J251" s="48" t="s">
        <v>521</v>
      </c>
    </row>
    <row r="252" spans="1:10">
      <c r="A252" s="1" t="s">
        <v>516</v>
      </c>
      <c r="B252" s="1" t="s">
        <v>6</v>
      </c>
      <c r="C252" s="17" t="str">
        <f t="shared" si="9"/>
        <v>UL</v>
      </c>
      <c r="D252" s="17" t="str">
        <f t="shared" si="10"/>
        <v>Billing</v>
      </c>
      <c r="E252" s="1" t="s">
        <v>517</v>
      </c>
      <c r="F252" s="17" t="s">
        <v>908</v>
      </c>
      <c r="G252" s="17" t="s">
        <v>62</v>
      </c>
      <c r="H252" s="17"/>
      <c r="I252" s="17" t="str">
        <f t="shared" si="11"/>
        <v>E1835</v>
      </c>
      <c r="J252" s="48" t="s">
        <v>523</v>
      </c>
    </row>
    <row r="253" spans="1:10">
      <c r="A253" s="1" t="s">
        <v>518</v>
      </c>
      <c r="B253" s="1" t="s">
        <v>3</v>
      </c>
      <c r="C253" s="17" t="str">
        <f t="shared" si="9"/>
        <v>UL</v>
      </c>
      <c r="D253" s="17" t="str">
        <f t="shared" si="10"/>
        <v>Billing</v>
      </c>
      <c r="E253" s="1" t="s">
        <v>519</v>
      </c>
      <c r="F253" s="17" t="s">
        <v>274</v>
      </c>
      <c r="G253" s="17" t="s">
        <v>908</v>
      </c>
      <c r="H253" s="17"/>
      <c r="I253" s="17" t="str">
        <f t="shared" si="11"/>
        <v>E3635</v>
      </c>
      <c r="J253" s="48" t="s">
        <v>525</v>
      </c>
    </row>
    <row r="254" spans="1:10">
      <c r="A254" s="1" t="s">
        <v>520</v>
      </c>
      <c r="B254" s="1" t="s">
        <v>6</v>
      </c>
      <c r="C254" s="17" t="str">
        <f t="shared" si="9"/>
        <v>UL</v>
      </c>
      <c r="D254" s="17" t="str">
        <f t="shared" si="10"/>
        <v>Billing</v>
      </c>
      <c r="E254" s="1" t="s">
        <v>521</v>
      </c>
      <c r="F254" s="17" t="s">
        <v>908</v>
      </c>
      <c r="G254" s="17" t="s">
        <v>162</v>
      </c>
      <c r="H254" s="17"/>
      <c r="I254" s="17" t="str">
        <f t="shared" si="11"/>
        <v>E2340</v>
      </c>
      <c r="J254" s="48" t="s">
        <v>527</v>
      </c>
    </row>
    <row r="255" spans="1:10">
      <c r="A255" s="1" t="s">
        <v>522</v>
      </c>
      <c r="B255" s="1" t="s">
        <v>0</v>
      </c>
      <c r="C255" s="17" t="str">
        <f t="shared" si="9"/>
        <v>L</v>
      </c>
      <c r="D255" s="17" t="str">
        <f t="shared" si="10"/>
        <v>Billing</v>
      </c>
      <c r="E255" s="1" t="s">
        <v>523</v>
      </c>
      <c r="F255" s="17" t="s">
        <v>774</v>
      </c>
      <c r="G255" s="17" t="s">
        <v>322</v>
      </c>
      <c r="H255" s="17"/>
      <c r="I255" s="17" t="str">
        <f t="shared" si="11"/>
        <v>E5047</v>
      </c>
      <c r="J255" s="48" t="s">
        <v>529</v>
      </c>
    </row>
    <row r="256" spans="1:10">
      <c r="A256" s="1" t="s">
        <v>524</v>
      </c>
      <c r="B256" s="1" t="s">
        <v>0</v>
      </c>
      <c r="C256" s="17" t="str">
        <f t="shared" si="9"/>
        <v>L</v>
      </c>
      <c r="D256" s="17" t="str">
        <f t="shared" si="10"/>
        <v>Billing</v>
      </c>
      <c r="E256" s="1" t="s">
        <v>525</v>
      </c>
      <c r="F256" s="17" t="s">
        <v>654</v>
      </c>
      <c r="G256" s="17" t="s">
        <v>908</v>
      </c>
      <c r="H256" s="17"/>
      <c r="I256" s="17" t="str">
        <f t="shared" si="11"/>
        <v>E2734</v>
      </c>
      <c r="J256" s="48" t="s">
        <v>531</v>
      </c>
    </row>
    <row r="257" spans="1:10">
      <c r="A257" s="1" t="s">
        <v>526</v>
      </c>
      <c r="B257" s="1" t="s">
        <v>0</v>
      </c>
      <c r="C257" s="17" t="str">
        <f t="shared" si="9"/>
        <v>L</v>
      </c>
      <c r="D257" s="17" t="str">
        <f t="shared" si="10"/>
        <v>Billing</v>
      </c>
      <c r="E257" s="1" t="s">
        <v>527</v>
      </c>
      <c r="F257" s="17" t="s">
        <v>374</v>
      </c>
      <c r="G257" s="17" t="s">
        <v>376</v>
      </c>
      <c r="H257" s="17"/>
      <c r="I257" s="17" t="str">
        <f t="shared" si="11"/>
        <v>E4205</v>
      </c>
      <c r="J257" s="48" t="s">
        <v>533</v>
      </c>
    </row>
    <row r="258" spans="1:10">
      <c r="A258" s="1" t="s">
        <v>528</v>
      </c>
      <c r="B258" s="1" t="s">
        <v>3</v>
      </c>
      <c r="C258" s="17" t="str">
        <f t="shared" si="9"/>
        <v>UL</v>
      </c>
      <c r="D258" s="17" t="str">
        <f t="shared" si="10"/>
        <v>Billing</v>
      </c>
      <c r="E258" s="1" t="s">
        <v>529</v>
      </c>
      <c r="F258" s="17" t="s">
        <v>274</v>
      </c>
      <c r="G258" s="17" t="s">
        <v>908</v>
      </c>
      <c r="H258" s="17"/>
      <c r="I258" s="17" t="str">
        <f t="shared" si="11"/>
        <v>E1540</v>
      </c>
      <c r="J258" s="48" t="s">
        <v>535</v>
      </c>
    </row>
    <row r="259" spans="1:10">
      <c r="A259" s="1" t="s">
        <v>530</v>
      </c>
      <c r="B259" s="1" t="s">
        <v>0</v>
      </c>
      <c r="C259" s="17" t="str">
        <f t="shared" si="9"/>
        <v>L</v>
      </c>
      <c r="D259" s="17" t="str">
        <f t="shared" si="10"/>
        <v>Billing</v>
      </c>
      <c r="E259" s="1" t="s">
        <v>531</v>
      </c>
      <c r="F259" s="17" t="s">
        <v>470</v>
      </c>
      <c r="G259" s="17" t="s">
        <v>472</v>
      </c>
      <c r="H259" s="17"/>
      <c r="I259" s="17" t="str">
        <f t="shared" si="11"/>
        <v>E2341</v>
      </c>
      <c r="J259" s="48" t="s">
        <v>537</v>
      </c>
    </row>
    <row r="260" spans="1:10">
      <c r="A260" s="1" t="s">
        <v>532</v>
      </c>
      <c r="B260" s="1" t="s">
        <v>5</v>
      </c>
      <c r="C260" s="17" t="str">
        <f t="shared" si="9"/>
        <v>UL</v>
      </c>
      <c r="D260" s="17" t="str">
        <f t="shared" si="10"/>
        <v>Billing</v>
      </c>
      <c r="E260" s="1" t="s">
        <v>533</v>
      </c>
      <c r="F260" s="17" t="s">
        <v>908</v>
      </c>
      <c r="G260" s="17" t="s">
        <v>1000</v>
      </c>
      <c r="H260" s="17"/>
      <c r="I260" s="17" t="str">
        <f t="shared" si="11"/>
        <v>E1436</v>
      </c>
      <c r="J260" s="48" t="s">
        <v>539</v>
      </c>
    </row>
    <row r="261" spans="1:10">
      <c r="A261" s="1" t="s">
        <v>534</v>
      </c>
      <c r="B261" s="1" t="s">
        <v>0</v>
      </c>
      <c r="C261" s="17" t="str">
        <f t="shared" ref="C261:C324" si="12">INDEX(S:S,MATCH(B261,Q:Q,0))</f>
        <v>L</v>
      </c>
      <c r="D261" s="17" t="str">
        <f t="shared" ref="D261:D324" si="13">INDEX($T:$T,MATCH(B261,Q:Q,0))</f>
        <v>Billing</v>
      </c>
      <c r="E261" s="1" t="s">
        <v>535</v>
      </c>
      <c r="F261" s="17" t="s">
        <v>254</v>
      </c>
      <c r="G261" s="17" t="s">
        <v>256</v>
      </c>
      <c r="H261" s="17"/>
      <c r="I261" s="17" t="str">
        <f t="shared" si="11"/>
        <v>E4403</v>
      </c>
      <c r="J261" s="48" t="s">
        <v>541</v>
      </c>
    </row>
    <row r="262" spans="1:10">
      <c r="A262" s="1" t="s">
        <v>536</v>
      </c>
      <c r="B262" s="1" t="s">
        <v>0</v>
      </c>
      <c r="C262" s="17" t="str">
        <f t="shared" si="12"/>
        <v>L</v>
      </c>
      <c r="D262" s="17" t="str">
        <f t="shared" si="13"/>
        <v>Billing</v>
      </c>
      <c r="E262" s="1" t="s">
        <v>537</v>
      </c>
      <c r="F262" s="17" t="s">
        <v>374</v>
      </c>
      <c r="G262" s="17" t="s">
        <v>376</v>
      </c>
      <c r="H262" s="17"/>
      <c r="I262" s="17" t="str">
        <f t="shared" ref="I262:I325" si="14">INDEX(A:A,MATCH(J262,$E:$E,0))</f>
        <v>E3733</v>
      </c>
      <c r="J262" s="48" t="s">
        <v>543</v>
      </c>
    </row>
    <row r="263" spans="1:10">
      <c r="A263" s="1" t="s">
        <v>538</v>
      </c>
      <c r="B263" s="1" t="s">
        <v>0</v>
      </c>
      <c r="C263" s="17" t="str">
        <f t="shared" si="12"/>
        <v>L</v>
      </c>
      <c r="D263" s="17" t="str">
        <f t="shared" si="13"/>
        <v>Billing</v>
      </c>
      <c r="E263" s="1" t="s">
        <v>539</v>
      </c>
      <c r="F263" s="17" t="s">
        <v>234</v>
      </c>
      <c r="G263" s="17" t="s">
        <v>236</v>
      </c>
      <c r="H263" s="17"/>
      <c r="I263" s="17" t="str">
        <f t="shared" si="14"/>
        <v>E3636</v>
      </c>
      <c r="J263" s="48" t="s">
        <v>545</v>
      </c>
    </row>
    <row r="264" spans="1:10">
      <c r="A264" s="1" t="s">
        <v>540</v>
      </c>
      <c r="B264" s="1" t="s">
        <v>5</v>
      </c>
      <c r="C264" s="17" t="str">
        <f t="shared" si="12"/>
        <v>UL</v>
      </c>
      <c r="D264" s="17" t="str">
        <f t="shared" si="13"/>
        <v>Billing</v>
      </c>
      <c r="E264" s="1" t="s">
        <v>541</v>
      </c>
      <c r="F264" s="17" t="s">
        <v>908</v>
      </c>
      <c r="G264" s="17" t="s">
        <v>612</v>
      </c>
      <c r="H264" s="17"/>
      <c r="I264" s="17" t="str">
        <f t="shared" si="14"/>
        <v>E3038</v>
      </c>
      <c r="J264" s="48" t="s">
        <v>547</v>
      </c>
    </row>
    <row r="265" spans="1:10">
      <c r="A265" s="1" t="s">
        <v>542</v>
      </c>
      <c r="B265" s="1" t="s">
        <v>0</v>
      </c>
      <c r="C265" s="17" t="str">
        <f t="shared" si="12"/>
        <v>L</v>
      </c>
      <c r="D265" s="17" t="str">
        <f t="shared" si="13"/>
        <v>Billing</v>
      </c>
      <c r="E265" s="1" t="s">
        <v>543</v>
      </c>
      <c r="F265" s="17" t="s">
        <v>718</v>
      </c>
      <c r="G265" s="17" t="s">
        <v>908</v>
      </c>
      <c r="H265" s="17"/>
      <c r="I265" s="17" t="str">
        <f t="shared" si="14"/>
        <v>E1740</v>
      </c>
      <c r="J265" s="48" t="s">
        <v>549</v>
      </c>
    </row>
    <row r="266" spans="1:10">
      <c r="A266" s="1" t="s">
        <v>544</v>
      </c>
      <c r="B266" s="1" t="s">
        <v>0</v>
      </c>
      <c r="C266" s="17" t="str">
        <f t="shared" si="12"/>
        <v>L</v>
      </c>
      <c r="D266" s="17" t="str">
        <f t="shared" si="13"/>
        <v>Billing</v>
      </c>
      <c r="E266" s="1" t="s">
        <v>545</v>
      </c>
      <c r="F266" s="17" t="s">
        <v>654</v>
      </c>
      <c r="G266" s="17" t="s">
        <v>908</v>
      </c>
      <c r="H266" s="17"/>
      <c r="I266" s="17" t="str">
        <f t="shared" si="14"/>
        <v>E2402</v>
      </c>
      <c r="J266" s="48" t="s">
        <v>551</v>
      </c>
    </row>
    <row r="267" spans="1:10">
      <c r="A267" s="1" t="s">
        <v>546</v>
      </c>
      <c r="B267" s="1" t="s">
        <v>0</v>
      </c>
      <c r="C267" s="17" t="str">
        <f t="shared" si="12"/>
        <v>L</v>
      </c>
      <c r="D267" s="17" t="str">
        <f t="shared" si="13"/>
        <v>Billing</v>
      </c>
      <c r="E267" s="1" t="s">
        <v>547</v>
      </c>
      <c r="F267" s="17" t="s">
        <v>484</v>
      </c>
      <c r="G267" s="17" t="s">
        <v>486</v>
      </c>
      <c r="H267" s="17"/>
      <c r="I267" s="17" t="str">
        <f t="shared" si="14"/>
        <v>E2755</v>
      </c>
      <c r="J267" s="48" t="s">
        <v>553</v>
      </c>
    </row>
    <row r="268" spans="1:10">
      <c r="A268" s="1" t="s">
        <v>548</v>
      </c>
      <c r="B268" s="1" t="s">
        <v>0</v>
      </c>
      <c r="C268" s="17" t="str">
        <f t="shared" si="12"/>
        <v>L</v>
      </c>
      <c r="D268" s="17" t="str">
        <f t="shared" si="13"/>
        <v>Billing</v>
      </c>
      <c r="E268" s="1" t="s">
        <v>549</v>
      </c>
      <c r="F268" s="17" t="s">
        <v>298</v>
      </c>
      <c r="G268" s="17" t="s">
        <v>300</v>
      </c>
      <c r="H268" s="17"/>
      <c r="I268" s="17" t="str">
        <f t="shared" si="14"/>
        <v>E4206</v>
      </c>
      <c r="J268" s="48" t="s">
        <v>555</v>
      </c>
    </row>
    <row r="269" spans="1:10">
      <c r="A269" s="1" t="s">
        <v>550</v>
      </c>
      <c r="B269" s="1" t="s">
        <v>6</v>
      </c>
      <c r="C269" s="17" t="str">
        <f t="shared" si="12"/>
        <v>UL</v>
      </c>
      <c r="D269" s="17" t="str">
        <f t="shared" si="13"/>
        <v>Billing</v>
      </c>
      <c r="E269" s="1" t="s">
        <v>551</v>
      </c>
      <c r="F269" s="17" t="s">
        <v>908</v>
      </c>
      <c r="G269" s="17" t="s">
        <v>386</v>
      </c>
      <c r="H269" s="17"/>
      <c r="I269" s="17" t="str">
        <f t="shared" si="14"/>
        <v>E4604</v>
      </c>
      <c r="J269" s="48" t="s">
        <v>557</v>
      </c>
    </row>
    <row r="270" spans="1:10">
      <c r="A270" s="1" t="s">
        <v>552</v>
      </c>
      <c r="B270" s="1" t="s">
        <v>0</v>
      </c>
      <c r="C270" s="17" t="str">
        <f t="shared" si="12"/>
        <v>L</v>
      </c>
      <c r="D270" s="17" t="str">
        <f t="shared" si="13"/>
        <v>Billing</v>
      </c>
      <c r="E270" s="1" t="s">
        <v>553</v>
      </c>
      <c r="F270" s="17" t="s">
        <v>470</v>
      </c>
      <c r="G270" s="17" t="s">
        <v>472</v>
      </c>
      <c r="H270" s="17"/>
      <c r="I270" s="17" t="str">
        <f t="shared" si="14"/>
        <v>E2736</v>
      </c>
      <c r="J270" s="48" t="s">
        <v>559</v>
      </c>
    </row>
    <row r="271" spans="1:10">
      <c r="A271" s="1" t="s">
        <v>554</v>
      </c>
      <c r="B271" s="1" t="s">
        <v>5</v>
      </c>
      <c r="C271" s="17" t="str">
        <f t="shared" si="12"/>
        <v>UL</v>
      </c>
      <c r="D271" s="17" t="str">
        <f t="shared" si="13"/>
        <v>Billing</v>
      </c>
      <c r="E271" s="1" t="s">
        <v>555</v>
      </c>
      <c r="F271" s="17" t="s">
        <v>908</v>
      </c>
      <c r="G271" s="17" t="s">
        <v>1000</v>
      </c>
      <c r="H271" s="17"/>
      <c r="I271" s="17" t="str">
        <f t="shared" si="14"/>
        <v>E3332</v>
      </c>
      <c r="J271" s="48" t="s">
        <v>561</v>
      </c>
    </row>
    <row r="272" spans="1:10">
      <c r="A272" s="1" t="s">
        <v>556</v>
      </c>
      <c r="B272" s="1" t="s">
        <v>5</v>
      </c>
      <c r="C272" s="17" t="str">
        <f t="shared" si="12"/>
        <v>UL</v>
      </c>
      <c r="D272" s="17" t="str">
        <f t="shared" si="13"/>
        <v>Billing</v>
      </c>
      <c r="E272" s="1" t="s">
        <v>557</v>
      </c>
      <c r="F272" s="17" t="s">
        <v>908</v>
      </c>
      <c r="G272" s="17" t="s">
        <v>742</v>
      </c>
      <c r="H272" s="17"/>
      <c r="I272" s="17" t="str">
        <f t="shared" si="14"/>
        <v>E4304</v>
      </c>
      <c r="J272" s="48" t="s">
        <v>563</v>
      </c>
    </row>
    <row r="273" spans="1:10">
      <c r="A273" s="1" t="s">
        <v>558</v>
      </c>
      <c r="B273" s="1" t="s">
        <v>0</v>
      </c>
      <c r="C273" s="17" t="str">
        <f t="shared" si="12"/>
        <v>L</v>
      </c>
      <c r="D273" s="17" t="str">
        <f t="shared" si="13"/>
        <v>Billing</v>
      </c>
      <c r="E273" s="1" t="s">
        <v>559</v>
      </c>
      <c r="F273" s="17" t="s">
        <v>470</v>
      </c>
      <c r="G273" s="17" t="s">
        <v>472</v>
      </c>
      <c r="H273" s="17"/>
      <c r="I273" s="17" t="str">
        <f t="shared" si="14"/>
        <v>E2757</v>
      </c>
      <c r="J273" s="48" t="s">
        <v>565</v>
      </c>
    </row>
    <row r="274" spans="1:10">
      <c r="A274" s="1" t="s">
        <v>560</v>
      </c>
      <c r="B274" s="1" t="s">
        <v>0</v>
      </c>
      <c r="C274" s="17" t="str">
        <f t="shared" si="12"/>
        <v>L</v>
      </c>
      <c r="D274" s="17" t="str">
        <f t="shared" si="13"/>
        <v>Billing</v>
      </c>
      <c r="E274" s="1" t="s">
        <v>561</v>
      </c>
      <c r="F274" s="17" t="s">
        <v>580</v>
      </c>
      <c r="G274" s="17" t="s">
        <v>512</v>
      </c>
      <c r="H274" s="17"/>
      <c r="I274" s="17" t="str">
        <f t="shared" si="14"/>
        <v>E2239</v>
      </c>
      <c r="J274" s="48" t="s">
        <v>567</v>
      </c>
    </row>
    <row r="275" spans="1:10">
      <c r="A275" s="1" t="s">
        <v>562</v>
      </c>
      <c r="B275" s="1" t="s">
        <v>5</v>
      </c>
      <c r="C275" s="17" t="str">
        <f t="shared" si="12"/>
        <v>UL</v>
      </c>
      <c r="D275" s="17" t="str">
        <f t="shared" si="13"/>
        <v>Billing</v>
      </c>
      <c r="E275" s="1" t="s">
        <v>563</v>
      </c>
      <c r="F275" s="17" t="s">
        <v>908</v>
      </c>
      <c r="G275" s="17" t="s">
        <v>418</v>
      </c>
      <c r="H275" s="17"/>
      <c r="I275" s="17" t="str">
        <f t="shared" si="14"/>
        <v>E4404</v>
      </c>
      <c r="J275" s="48" t="s">
        <v>569</v>
      </c>
    </row>
    <row r="276" spans="1:10">
      <c r="A276" s="1" t="s">
        <v>564</v>
      </c>
      <c r="B276" s="1" t="s">
        <v>0</v>
      </c>
      <c r="C276" s="17" t="str">
        <f t="shared" si="12"/>
        <v>L</v>
      </c>
      <c r="D276" s="17" t="str">
        <f t="shared" si="13"/>
        <v>Billing</v>
      </c>
      <c r="E276" s="1" t="s">
        <v>565</v>
      </c>
      <c r="F276" s="17" t="s">
        <v>470</v>
      </c>
      <c r="G276" s="17" t="s">
        <v>472</v>
      </c>
      <c r="H276" s="17"/>
      <c r="I276" s="17" t="str">
        <f t="shared" si="14"/>
        <v>E2240</v>
      </c>
      <c r="J276" s="48" t="s">
        <v>571</v>
      </c>
    </row>
    <row r="277" spans="1:10">
      <c r="A277" s="1" t="s">
        <v>566</v>
      </c>
      <c r="B277" s="1" t="s">
        <v>0</v>
      </c>
      <c r="C277" s="17" t="str">
        <f t="shared" si="12"/>
        <v>L</v>
      </c>
      <c r="D277" s="17" t="str">
        <f t="shared" si="13"/>
        <v>Billing</v>
      </c>
      <c r="E277" s="1" t="s">
        <v>567</v>
      </c>
      <c r="F277" s="17" t="s">
        <v>356</v>
      </c>
      <c r="G277" s="17" t="s">
        <v>358</v>
      </c>
      <c r="H277" s="17"/>
      <c r="I277" s="17" t="str">
        <f t="shared" si="14"/>
        <v>E3202</v>
      </c>
      <c r="J277" s="48" t="s">
        <v>573</v>
      </c>
    </row>
    <row r="278" spans="1:10">
      <c r="A278" s="1" t="s">
        <v>568</v>
      </c>
      <c r="B278" s="1" t="s">
        <v>5</v>
      </c>
      <c r="C278" s="17" t="str">
        <f t="shared" si="12"/>
        <v>UL</v>
      </c>
      <c r="D278" s="17" t="str">
        <f t="shared" si="13"/>
        <v>Billing</v>
      </c>
      <c r="E278" s="1" t="s">
        <v>569</v>
      </c>
      <c r="F278" s="17" t="s">
        <v>908</v>
      </c>
      <c r="G278" s="17" t="s">
        <v>612</v>
      </c>
      <c r="H278" s="17"/>
      <c r="I278" s="17" t="str">
        <f t="shared" si="14"/>
        <v>E6132</v>
      </c>
      <c r="J278" s="48" t="s">
        <v>575</v>
      </c>
    </row>
    <row r="279" spans="1:10">
      <c r="A279" s="1" t="s">
        <v>570</v>
      </c>
      <c r="B279" s="1" t="s">
        <v>0</v>
      </c>
      <c r="C279" s="17" t="str">
        <f t="shared" si="12"/>
        <v>L</v>
      </c>
      <c r="D279" s="17" t="str">
        <f t="shared" si="13"/>
        <v>Billing</v>
      </c>
      <c r="E279" s="1" t="s">
        <v>571</v>
      </c>
      <c r="F279" s="17" t="s">
        <v>356</v>
      </c>
      <c r="G279" s="17" t="s">
        <v>358</v>
      </c>
      <c r="H279" s="17"/>
      <c r="I279" s="17" t="str">
        <f t="shared" si="14"/>
        <v>E0304</v>
      </c>
      <c r="J279" s="48" t="s">
        <v>577</v>
      </c>
    </row>
    <row r="280" spans="1:10">
      <c r="A280" s="1" t="s">
        <v>572</v>
      </c>
      <c r="B280" s="1" t="s">
        <v>6</v>
      </c>
      <c r="C280" s="17" t="str">
        <f t="shared" si="12"/>
        <v>UL</v>
      </c>
      <c r="D280" s="17" t="str">
        <f t="shared" si="13"/>
        <v>Billing</v>
      </c>
      <c r="E280" s="1" t="s">
        <v>573</v>
      </c>
      <c r="F280" s="17" t="s">
        <v>908</v>
      </c>
      <c r="G280" s="17" t="s">
        <v>574</v>
      </c>
      <c r="H280" s="17"/>
      <c r="I280" s="17" t="str">
        <f t="shared" si="14"/>
        <v>E4605</v>
      </c>
      <c r="J280" s="48" t="s">
        <v>579</v>
      </c>
    </row>
    <row r="281" spans="1:10">
      <c r="A281" s="1" t="s">
        <v>574</v>
      </c>
      <c r="B281" s="1" t="s">
        <v>1</v>
      </c>
      <c r="C281" s="17" t="str">
        <f t="shared" si="12"/>
        <v>F</v>
      </c>
      <c r="D281" s="17" t="str">
        <f t="shared" si="13"/>
        <v>Precepting</v>
      </c>
      <c r="E281" s="1" t="s">
        <v>575</v>
      </c>
      <c r="F281" s="17" t="s">
        <v>908</v>
      </c>
      <c r="G281" s="17" t="s">
        <v>908</v>
      </c>
      <c r="H281" s="17"/>
      <c r="I281" s="17" t="str">
        <f t="shared" si="14"/>
        <v>E3320</v>
      </c>
      <c r="J281" s="48" t="s">
        <v>581</v>
      </c>
    </row>
    <row r="282" spans="1:10">
      <c r="A282" s="1" t="s">
        <v>576</v>
      </c>
      <c r="B282" s="1" t="s">
        <v>6</v>
      </c>
      <c r="C282" s="17" t="str">
        <f t="shared" si="12"/>
        <v>UL</v>
      </c>
      <c r="D282" s="17" t="str">
        <f t="shared" si="13"/>
        <v>Billing</v>
      </c>
      <c r="E282" s="1" t="s">
        <v>577</v>
      </c>
      <c r="F282" s="17" t="s">
        <v>908</v>
      </c>
      <c r="G282" s="17" t="s">
        <v>62</v>
      </c>
      <c r="H282" s="17"/>
      <c r="I282" s="17" t="str">
        <f t="shared" si="14"/>
        <v>E0434</v>
      </c>
      <c r="J282" s="48" t="s">
        <v>583</v>
      </c>
    </row>
    <row r="283" spans="1:10">
      <c r="A283" s="1" t="s">
        <v>578</v>
      </c>
      <c r="B283" s="1" t="s">
        <v>5</v>
      </c>
      <c r="C283" s="17" t="str">
        <f t="shared" si="12"/>
        <v>UL</v>
      </c>
      <c r="D283" s="17" t="str">
        <f t="shared" si="13"/>
        <v>Billing</v>
      </c>
      <c r="E283" s="1" t="s">
        <v>579</v>
      </c>
      <c r="F283" s="17" t="s">
        <v>908</v>
      </c>
      <c r="G283" s="17" t="s">
        <v>742</v>
      </c>
      <c r="H283" s="17"/>
      <c r="I283" s="17" t="str">
        <f t="shared" si="14"/>
        <v>E0536</v>
      </c>
      <c r="J283" s="48" t="s">
        <v>585</v>
      </c>
    </row>
    <row r="284" spans="1:10">
      <c r="A284" s="1" t="s">
        <v>580</v>
      </c>
      <c r="B284" s="1" t="s">
        <v>8</v>
      </c>
      <c r="C284" s="17" t="str">
        <f t="shared" si="12"/>
        <v>U</v>
      </c>
      <c r="D284" s="17" t="str">
        <f t="shared" si="13"/>
        <v>Precepting</v>
      </c>
      <c r="E284" s="1" t="s">
        <v>581</v>
      </c>
      <c r="F284" s="17" t="s">
        <v>908</v>
      </c>
      <c r="G284" s="17" t="s">
        <v>908</v>
      </c>
      <c r="H284" s="17"/>
      <c r="I284" s="17" t="str">
        <f t="shared" si="14"/>
        <v>E1039</v>
      </c>
      <c r="J284" s="48" t="s">
        <v>587</v>
      </c>
    </row>
    <row r="285" spans="1:10">
      <c r="A285" s="1" t="s">
        <v>582</v>
      </c>
      <c r="B285" s="1" t="s">
        <v>0</v>
      </c>
      <c r="C285" s="17" t="str">
        <f t="shared" si="12"/>
        <v>L</v>
      </c>
      <c r="D285" s="17" t="str">
        <f t="shared" si="13"/>
        <v>Billing</v>
      </c>
      <c r="E285" s="1" t="s">
        <v>583</v>
      </c>
      <c r="F285" s="17" t="s">
        <v>108</v>
      </c>
      <c r="G285" s="17" t="s">
        <v>110</v>
      </c>
      <c r="H285" s="17"/>
      <c r="I285" s="17" t="str">
        <f t="shared" si="14"/>
        <v>E0103</v>
      </c>
      <c r="J285" s="48" t="s">
        <v>589</v>
      </c>
    </row>
    <row r="286" spans="1:10">
      <c r="A286" s="1" t="s">
        <v>584</v>
      </c>
      <c r="B286" s="1" t="s">
        <v>0</v>
      </c>
      <c r="C286" s="17" t="str">
        <f t="shared" si="12"/>
        <v>L</v>
      </c>
      <c r="D286" s="17" t="str">
        <f t="shared" si="13"/>
        <v>Billing</v>
      </c>
      <c r="E286" s="1" t="s">
        <v>585</v>
      </c>
      <c r="F286" s="17" t="s">
        <v>120</v>
      </c>
      <c r="G286" s="17" t="s">
        <v>122</v>
      </c>
      <c r="H286" s="17"/>
      <c r="I286" s="17" t="str">
        <f t="shared" si="14"/>
        <v>E1136</v>
      </c>
      <c r="J286" s="48" t="s">
        <v>591</v>
      </c>
    </row>
    <row r="287" spans="1:10">
      <c r="A287" s="1" t="s">
        <v>586</v>
      </c>
      <c r="B287" s="1" t="s">
        <v>0</v>
      </c>
      <c r="C287" s="17" t="str">
        <f t="shared" si="12"/>
        <v>L</v>
      </c>
      <c r="D287" s="17" t="str">
        <f t="shared" si="13"/>
        <v>Billing</v>
      </c>
      <c r="E287" s="1" t="s">
        <v>587</v>
      </c>
      <c r="F287" s="17" t="s">
        <v>194</v>
      </c>
      <c r="G287" s="17" t="s">
        <v>198</v>
      </c>
      <c r="H287" s="17"/>
      <c r="I287" s="17" t="str">
        <f t="shared" si="14"/>
        <v>E2535</v>
      </c>
      <c r="J287" s="48" t="s">
        <v>593</v>
      </c>
    </row>
    <row r="288" spans="1:10">
      <c r="A288" s="1" t="s">
        <v>588</v>
      </c>
      <c r="B288" s="1" t="s">
        <v>6</v>
      </c>
      <c r="C288" s="17" t="str">
        <f t="shared" si="12"/>
        <v>UL</v>
      </c>
      <c r="D288" s="17" t="str">
        <f t="shared" si="13"/>
        <v>Billing</v>
      </c>
      <c r="E288" s="1" t="s">
        <v>589</v>
      </c>
      <c r="F288" s="17" t="s">
        <v>908</v>
      </c>
      <c r="G288" s="17" t="s">
        <v>36</v>
      </c>
      <c r="H288" s="17"/>
      <c r="I288" s="17" t="str">
        <f t="shared" si="14"/>
        <v>E2536</v>
      </c>
      <c r="J288" s="48" t="s">
        <v>595</v>
      </c>
    </row>
    <row r="289" spans="1:10">
      <c r="A289" s="1" t="s">
        <v>590</v>
      </c>
      <c r="B289" s="1" t="s">
        <v>0</v>
      </c>
      <c r="C289" s="17" t="str">
        <f t="shared" si="12"/>
        <v>L</v>
      </c>
      <c r="D289" s="17" t="str">
        <f t="shared" si="13"/>
        <v>Billing</v>
      </c>
      <c r="E289" s="1" t="s">
        <v>591</v>
      </c>
      <c r="F289" s="17" t="s">
        <v>200</v>
      </c>
      <c r="G289" s="17" t="s">
        <v>512</v>
      </c>
      <c r="H289" s="17"/>
      <c r="I289" s="17" t="str">
        <f t="shared" si="14"/>
        <v>E0936</v>
      </c>
      <c r="J289" s="48" t="s">
        <v>597</v>
      </c>
    </row>
    <row r="290" spans="1:10">
      <c r="A290" s="1" t="s">
        <v>592</v>
      </c>
      <c r="B290" s="1" t="s">
        <v>0</v>
      </c>
      <c r="C290" s="17" t="str">
        <f t="shared" si="12"/>
        <v>L</v>
      </c>
      <c r="D290" s="17" t="str">
        <f t="shared" si="13"/>
        <v>Billing</v>
      </c>
      <c r="E290" s="1" t="s">
        <v>593</v>
      </c>
      <c r="F290" s="17" t="s">
        <v>396</v>
      </c>
      <c r="G290" s="17" t="s">
        <v>908</v>
      </c>
      <c r="H290" s="17"/>
      <c r="I290" s="17" t="str">
        <f t="shared" si="14"/>
        <v>E2637</v>
      </c>
      <c r="J290" s="48" t="s">
        <v>599</v>
      </c>
    </row>
    <row r="291" spans="1:10">
      <c r="A291" s="1" t="s">
        <v>594</v>
      </c>
      <c r="B291" s="1" t="s">
        <v>0</v>
      </c>
      <c r="C291" s="17" t="str">
        <f t="shared" si="12"/>
        <v>L</v>
      </c>
      <c r="D291" s="17" t="str">
        <f t="shared" si="13"/>
        <v>Billing</v>
      </c>
      <c r="E291" s="1" t="s">
        <v>595</v>
      </c>
      <c r="F291" s="17" t="s">
        <v>396</v>
      </c>
      <c r="G291" s="17" t="s">
        <v>908</v>
      </c>
      <c r="H291" s="17"/>
      <c r="I291" s="17" t="str">
        <f t="shared" si="14"/>
        <v>E2836</v>
      </c>
      <c r="J291" s="48" t="s">
        <v>601</v>
      </c>
    </row>
    <row r="292" spans="1:10">
      <c r="A292" s="1" t="s">
        <v>596</v>
      </c>
      <c r="B292" s="1" t="s">
        <v>0</v>
      </c>
      <c r="C292" s="17" t="str">
        <f t="shared" si="12"/>
        <v>L</v>
      </c>
      <c r="D292" s="17" t="str">
        <f t="shared" si="13"/>
        <v>Billing</v>
      </c>
      <c r="E292" s="1" t="s">
        <v>597</v>
      </c>
      <c r="F292" s="17" t="s">
        <v>182</v>
      </c>
      <c r="G292" s="17" t="s">
        <v>908</v>
      </c>
      <c r="H292" s="17"/>
      <c r="I292" s="17" t="str">
        <f t="shared" si="14"/>
        <v>E3133</v>
      </c>
      <c r="J292" s="48" t="s">
        <v>603</v>
      </c>
    </row>
    <row r="293" spans="1:10">
      <c r="A293" s="1" t="s">
        <v>598</v>
      </c>
      <c r="B293" s="1" t="s">
        <v>0</v>
      </c>
      <c r="C293" s="17" t="str">
        <f t="shared" si="12"/>
        <v>L</v>
      </c>
      <c r="D293" s="17" t="str">
        <f t="shared" si="13"/>
        <v>Billing</v>
      </c>
      <c r="E293" s="1" t="s">
        <v>599</v>
      </c>
      <c r="F293" s="17" t="s">
        <v>444</v>
      </c>
      <c r="G293" s="17" t="s">
        <v>908</v>
      </c>
      <c r="H293" s="17"/>
      <c r="I293" s="17" t="str">
        <f t="shared" si="14"/>
        <v>E2342</v>
      </c>
      <c r="J293" s="48" t="s">
        <v>605</v>
      </c>
    </row>
    <row r="294" spans="1:10">
      <c r="A294" s="1" t="s">
        <v>600</v>
      </c>
      <c r="B294" s="1" t="s">
        <v>0</v>
      </c>
      <c r="C294" s="17" t="str">
        <f t="shared" si="12"/>
        <v>L</v>
      </c>
      <c r="D294" s="17" t="str">
        <f t="shared" si="13"/>
        <v>Billing</v>
      </c>
      <c r="E294" s="1" t="s">
        <v>601</v>
      </c>
      <c r="F294" s="17" t="s">
        <v>476</v>
      </c>
      <c r="G294" s="17" t="s">
        <v>908</v>
      </c>
      <c r="H294" s="17"/>
      <c r="I294" s="17" t="str">
        <f t="shared" si="14"/>
        <v>E3334</v>
      </c>
      <c r="J294" s="48" t="s">
        <v>607</v>
      </c>
    </row>
    <row r="295" spans="1:10">
      <c r="A295" s="1" t="s">
        <v>602</v>
      </c>
      <c r="B295" s="1" t="s">
        <v>0</v>
      </c>
      <c r="C295" s="17" t="str">
        <f t="shared" si="12"/>
        <v>L</v>
      </c>
      <c r="D295" s="17" t="str">
        <f t="shared" si="13"/>
        <v>Billing</v>
      </c>
      <c r="E295" s="1" t="s">
        <v>603</v>
      </c>
      <c r="F295" s="17" t="s">
        <v>496</v>
      </c>
      <c r="G295" s="17" t="s">
        <v>908</v>
      </c>
      <c r="H295" s="17"/>
      <c r="I295" s="17" t="str">
        <f t="shared" si="14"/>
        <v>E3435</v>
      </c>
      <c r="J295" s="48" t="s">
        <v>609</v>
      </c>
    </row>
    <row r="296" spans="1:10">
      <c r="A296" s="1" t="s">
        <v>604</v>
      </c>
      <c r="B296" s="1" t="s">
        <v>0</v>
      </c>
      <c r="C296" s="17" t="str">
        <f t="shared" si="12"/>
        <v>L</v>
      </c>
      <c r="D296" s="17" t="str">
        <f t="shared" si="13"/>
        <v>Billing</v>
      </c>
      <c r="E296" s="1" t="s">
        <v>605</v>
      </c>
      <c r="F296" s="17" t="s">
        <v>374</v>
      </c>
      <c r="G296" s="17" t="s">
        <v>376</v>
      </c>
      <c r="H296" s="17"/>
      <c r="I296" s="17" t="str">
        <f t="shared" si="14"/>
        <v>E4504</v>
      </c>
      <c r="J296" s="48" t="s">
        <v>611</v>
      </c>
    </row>
    <row r="297" spans="1:10">
      <c r="A297" s="1" t="s">
        <v>606</v>
      </c>
      <c r="B297" s="1" t="s">
        <v>0</v>
      </c>
      <c r="C297" s="17" t="str">
        <f t="shared" si="12"/>
        <v>L</v>
      </c>
      <c r="D297" s="17" t="str">
        <f t="shared" si="13"/>
        <v>Billing</v>
      </c>
      <c r="E297" s="1" t="s">
        <v>607</v>
      </c>
      <c r="F297" s="17" t="s">
        <v>580</v>
      </c>
      <c r="G297" s="17" t="s">
        <v>512</v>
      </c>
      <c r="H297" s="17"/>
      <c r="I297" s="17" t="str">
        <f t="shared" si="14"/>
        <v>E6144</v>
      </c>
      <c r="J297" s="48" t="s">
        <v>613</v>
      </c>
    </row>
    <row r="298" spans="1:10">
      <c r="A298" s="1" t="s">
        <v>608</v>
      </c>
      <c r="B298" s="1" t="s">
        <v>0</v>
      </c>
      <c r="C298" s="17" t="str">
        <f t="shared" si="12"/>
        <v>L</v>
      </c>
      <c r="D298" s="17" t="str">
        <f t="shared" si="13"/>
        <v>Billing</v>
      </c>
      <c r="E298" s="1" t="s">
        <v>609</v>
      </c>
      <c r="F298" s="17" t="s">
        <v>630</v>
      </c>
      <c r="G298" s="17" t="s">
        <v>632</v>
      </c>
      <c r="H298" s="17"/>
      <c r="I298" s="17" t="str">
        <f t="shared" si="14"/>
        <v>E1702</v>
      </c>
      <c r="J298" s="48" t="s">
        <v>615</v>
      </c>
    </row>
    <row r="299" spans="1:10">
      <c r="A299" s="1" t="s">
        <v>610</v>
      </c>
      <c r="B299" s="1" t="s">
        <v>5</v>
      </c>
      <c r="C299" s="17" t="str">
        <f t="shared" si="12"/>
        <v>UL</v>
      </c>
      <c r="D299" s="17" t="str">
        <f t="shared" si="13"/>
        <v>Billing</v>
      </c>
      <c r="E299" s="1" t="s">
        <v>611</v>
      </c>
      <c r="F299" s="17" t="s">
        <v>908</v>
      </c>
      <c r="G299" s="17" t="s">
        <v>700</v>
      </c>
      <c r="H299" s="17"/>
      <c r="I299" s="17" t="str">
        <f t="shared" si="14"/>
        <v>E1501</v>
      </c>
      <c r="J299" s="48" t="s">
        <v>617</v>
      </c>
    </row>
    <row r="300" spans="1:10">
      <c r="A300" s="1" t="s">
        <v>612</v>
      </c>
      <c r="B300" s="1" t="s">
        <v>2</v>
      </c>
      <c r="C300" s="17" t="str">
        <f t="shared" si="12"/>
        <v>F</v>
      </c>
      <c r="D300" s="17" t="str">
        <f t="shared" si="13"/>
        <v>Precepting</v>
      </c>
      <c r="E300" s="1" t="s">
        <v>613</v>
      </c>
      <c r="F300" s="17" t="s">
        <v>908</v>
      </c>
      <c r="G300" s="17" t="s">
        <v>908</v>
      </c>
      <c r="H300" s="17"/>
      <c r="I300" s="17" t="str">
        <f t="shared" si="14"/>
        <v>E5019</v>
      </c>
      <c r="J300" s="48" t="s">
        <v>619</v>
      </c>
    </row>
    <row r="301" spans="1:10">
      <c r="A301" s="1" t="s">
        <v>614</v>
      </c>
      <c r="B301" s="1" t="s">
        <v>6</v>
      </c>
      <c r="C301" s="17" t="str">
        <f t="shared" si="12"/>
        <v>UL</v>
      </c>
      <c r="D301" s="17" t="str">
        <f t="shared" si="13"/>
        <v>Billing</v>
      </c>
      <c r="E301" s="1" t="s">
        <v>615</v>
      </c>
      <c r="F301" s="17" t="s">
        <v>908</v>
      </c>
      <c r="G301" s="17" t="s">
        <v>300</v>
      </c>
      <c r="H301" s="17"/>
      <c r="I301" s="17" t="str">
        <f t="shared" si="14"/>
        <v>E3637</v>
      </c>
      <c r="J301" s="48" t="s">
        <v>621</v>
      </c>
    </row>
    <row r="302" spans="1:10">
      <c r="A302" s="1" t="s">
        <v>616</v>
      </c>
      <c r="B302" s="1" t="s">
        <v>6</v>
      </c>
      <c r="C302" s="17" t="str">
        <f t="shared" si="12"/>
        <v>UL</v>
      </c>
      <c r="D302" s="17" t="str">
        <f t="shared" si="13"/>
        <v>Billing</v>
      </c>
      <c r="E302" s="1" t="s">
        <v>617</v>
      </c>
      <c r="F302" s="17" t="s">
        <v>908</v>
      </c>
      <c r="G302" s="17" t="s">
        <v>256</v>
      </c>
      <c r="H302" s="17"/>
      <c r="I302" s="17" t="str">
        <f t="shared" si="14"/>
        <v>E1936</v>
      </c>
      <c r="J302" s="48" t="s">
        <v>623</v>
      </c>
    </row>
    <row r="303" spans="1:10">
      <c r="A303" s="1" t="s">
        <v>618</v>
      </c>
      <c r="B303" s="1" t="s">
        <v>4</v>
      </c>
      <c r="C303" s="17" t="str">
        <f t="shared" si="12"/>
        <v>UL</v>
      </c>
      <c r="D303" s="17" t="str">
        <f t="shared" si="13"/>
        <v>Billing</v>
      </c>
      <c r="E303" s="1" t="s">
        <v>619</v>
      </c>
      <c r="F303" s="17" t="s">
        <v>274</v>
      </c>
      <c r="G303" s="17" t="s">
        <v>908</v>
      </c>
      <c r="H303" s="17"/>
      <c r="I303" s="17" t="str">
        <f t="shared" si="14"/>
        <v>E3535</v>
      </c>
      <c r="J303" s="48" t="s">
        <v>625</v>
      </c>
    </row>
    <row r="304" spans="1:10">
      <c r="A304" s="1" t="s">
        <v>620</v>
      </c>
      <c r="B304" s="1" t="s">
        <v>0</v>
      </c>
      <c r="C304" s="17" t="str">
        <f t="shared" si="12"/>
        <v>L</v>
      </c>
      <c r="D304" s="17" t="str">
        <f t="shared" si="13"/>
        <v>Billing</v>
      </c>
      <c r="E304" s="1" t="s">
        <v>621</v>
      </c>
      <c r="F304" s="17" t="s">
        <v>654</v>
      </c>
      <c r="G304" s="17" t="s">
        <v>908</v>
      </c>
      <c r="H304" s="17"/>
      <c r="I304" s="17" t="str">
        <f t="shared" si="14"/>
        <v>E4303</v>
      </c>
      <c r="J304" s="48" t="s">
        <v>627</v>
      </c>
    </row>
    <row r="305" spans="1:10">
      <c r="A305" s="1" t="s">
        <v>622</v>
      </c>
      <c r="B305" s="1" t="s">
        <v>0</v>
      </c>
      <c r="C305" s="17" t="str">
        <f t="shared" si="12"/>
        <v>L</v>
      </c>
      <c r="D305" s="17" t="str">
        <f t="shared" si="13"/>
        <v>Billing</v>
      </c>
      <c r="E305" s="1" t="s">
        <v>623</v>
      </c>
      <c r="F305" s="17" t="s">
        <v>326</v>
      </c>
      <c r="G305" s="17" t="s">
        <v>908</v>
      </c>
      <c r="H305" s="17"/>
      <c r="I305" s="17" t="str">
        <f t="shared" si="14"/>
        <v>E3436</v>
      </c>
      <c r="J305" s="48" t="s">
        <v>629</v>
      </c>
    </row>
    <row r="306" spans="1:10">
      <c r="A306" s="1" t="s">
        <v>624</v>
      </c>
      <c r="B306" s="1" t="s">
        <v>0</v>
      </c>
      <c r="C306" s="17" t="str">
        <f t="shared" si="12"/>
        <v>L</v>
      </c>
      <c r="D306" s="17" t="str">
        <f t="shared" si="13"/>
        <v>Billing</v>
      </c>
      <c r="E306" s="1" t="s">
        <v>625</v>
      </c>
      <c r="F306" s="17" t="s">
        <v>648</v>
      </c>
      <c r="G306" s="17" t="s">
        <v>908</v>
      </c>
      <c r="H306" s="17"/>
      <c r="I306" s="17" t="str">
        <f t="shared" si="14"/>
        <v>E3421</v>
      </c>
      <c r="J306" s="48" t="s">
        <v>631</v>
      </c>
    </row>
    <row r="307" spans="1:10">
      <c r="A307" s="1" t="s">
        <v>626</v>
      </c>
      <c r="B307" s="1" t="s">
        <v>5</v>
      </c>
      <c r="C307" s="17" t="str">
        <f t="shared" si="12"/>
        <v>UL</v>
      </c>
      <c r="D307" s="17" t="str">
        <f t="shared" si="13"/>
        <v>Billing</v>
      </c>
      <c r="E307" s="1" t="s">
        <v>627</v>
      </c>
      <c r="F307" s="17" t="s">
        <v>908</v>
      </c>
      <c r="G307" s="17" t="s">
        <v>418</v>
      </c>
      <c r="H307" s="17"/>
      <c r="I307" s="17" t="str">
        <f t="shared" si="14"/>
        <v>E6134</v>
      </c>
      <c r="J307" s="48" t="s">
        <v>633</v>
      </c>
    </row>
    <row r="308" spans="1:10">
      <c r="A308" s="1" t="s">
        <v>628</v>
      </c>
      <c r="B308" s="1" t="s">
        <v>0</v>
      </c>
      <c r="C308" s="17" t="str">
        <f t="shared" si="12"/>
        <v>L</v>
      </c>
      <c r="D308" s="17" t="str">
        <f t="shared" si="13"/>
        <v>Billing</v>
      </c>
      <c r="E308" s="1" t="s">
        <v>629</v>
      </c>
      <c r="F308" s="17" t="s">
        <v>630</v>
      </c>
      <c r="G308" s="17" t="s">
        <v>632</v>
      </c>
      <c r="H308" s="17"/>
      <c r="I308" s="17" t="str">
        <f t="shared" si="14"/>
        <v>E3437</v>
      </c>
      <c r="J308" s="48" t="s">
        <v>635</v>
      </c>
    </row>
    <row r="309" spans="1:10">
      <c r="A309" s="1" t="s">
        <v>630</v>
      </c>
      <c r="B309" s="1" t="s">
        <v>8</v>
      </c>
      <c r="C309" s="17" t="str">
        <f t="shared" si="12"/>
        <v>U</v>
      </c>
      <c r="D309" s="17" t="str">
        <f t="shared" si="13"/>
        <v>Precepting</v>
      </c>
      <c r="E309" s="1" t="s">
        <v>631</v>
      </c>
      <c r="F309" s="17" t="s">
        <v>908</v>
      </c>
      <c r="G309" s="17" t="s">
        <v>908</v>
      </c>
      <c r="H309" s="17"/>
      <c r="I309" s="17" t="str">
        <f t="shared" si="14"/>
        <v>E1937</v>
      </c>
      <c r="J309" s="48" t="s">
        <v>637</v>
      </c>
    </row>
    <row r="310" spans="1:10">
      <c r="A310" s="1" t="s">
        <v>632</v>
      </c>
      <c r="B310" s="1" t="s">
        <v>1</v>
      </c>
      <c r="C310" s="17" t="str">
        <f t="shared" si="12"/>
        <v>F</v>
      </c>
      <c r="D310" s="17" t="str">
        <f t="shared" si="13"/>
        <v>Precepting</v>
      </c>
      <c r="E310" s="1" t="s">
        <v>633</v>
      </c>
      <c r="F310" s="17" t="s">
        <v>908</v>
      </c>
      <c r="G310" s="17" t="s">
        <v>908</v>
      </c>
      <c r="H310" s="17"/>
      <c r="I310" s="17" t="str">
        <f t="shared" si="14"/>
        <v>E4207</v>
      </c>
      <c r="J310" s="48" t="s">
        <v>639</v>
      </c>
    </row>
    <row r="311" spans="1:10">
      <c r="A311" s="1" t="s">
        <v>634</v>
      </c>
      <c r="B311" s="1" t="s">
        <v>0</v>
      </c>
      <c r="C311" s="17" t="str">
        <f t="shared" si="12"/>
        <v>L</v>
      </c>
      <c r="D311" s="17" t="str">
        <f t="shared" si="13"/>
        <v>Billing</v>
      </c>
      <c r="E311" s="1" t="s">
        <v>635</v>
      </c>
      <c r="F311" s="17" t="s">
        <v>630</v>
      </c>
      <c r="G311" s="17" t="s">
        <v>632</v>
      </c>
      <c r="H311" s="17"/>
      <c r="I311" s="17" t="str">
        <f t="shared" si="14"/>
        <v>E0704</v>
      </c>
      <c r="J311" s="48" t="s">
        <v>641</v>
      </c>
    </row>
    <row r="312" spans="1:10">
      <c r="A312" s="1" t="s">
        <v>636</v>
      </c>
      <c r="B312" s="1" t="s">
        <v>0</v>
      </c>
      <c r="C312" s="17" t="str">
        <f t="shared" si="12"/>
        <v>L</v>
      </c>
      <c r="D312" s="17" t="str">
        <f t="shared" si="13"/>
        <v>Billing</v>
      </c>
      <c r="E312" s="1" t="s">
        <v>637</v>
      </c>
      <c r="F312" s="17" t="s">
        <v>326</v>
      </c>
      <c r="G312" s="17" t="s">
        <v>908</v>
      </c>
      <c r="H312" s="17"/>
      <c r="I312" s="17" t="str">
        <f t="shared" si="14"/>
        <v>E3401</v>
      </c>
      <c r="J312" s="48" t="s">
        <v>643</v>
      </c>
    </row>
    <row r="313" spans="1:10">
      <c r="A313" s="1" t="s">
        <v>638</v>
      </c>
      <c r="B313" s="1" t="s">
        <v>5</v>
      </c>
      <c r="C313" s="17" t="str">
        <f t="shared" si="12"/>
        <v>UL</v>
      </c>
      <c r="D313" s="17" t="str">
        <f t="shared" si="13"/>
        <v>Billing</v>
      </c>
      <c r="E313" s="1" t="s">
        <v>639</v>
      </c>
      <c r="F313" s="17" t="s">
        <v>908</v>
      </c>
      <c r="G313" s="17" t="s">
        <v>1000</v>
      </c>
      <c r="H313" s="17"/>
      <c r="I313" s="17" t="str">
        <f t="shared" si="14"/>
        <v>E3734</v>
      </c>
      <c r="J313" s="48" t="s">
        <v>645</v>
      </c>
    </row>
    <row r="314" spans="1:10">
      <c r="A314" s="1" t="s">
        <v>640</v>
      </c>
      <c r="B314" s="1" t="s">
        <v>6</v>
      </c>
      <c r="C314" s="17" t="str">
        <f t="shared" si="12"/>
        <v>UL</v>
      </c>
      <c r="D314" s="17" t="str">
        <f t="shared" si="13"/>
        <v>Billing</v>
      </c>
      <c r="E314" s="1" t="s">
        <v>641</v>
      </c>
      <c r="F314" s="17" t="s">
        <v>908</v>
      </c>
      <c r="G314" s="17" t="s">
        <v>162</v>
      </c>
      <c r="H314" s="17"/>
      <c r="I314" s="17" t="str">
        <f t="shared" si="14"/>
        <v>E1635</v>
      </c>
      <c r="J314" s="48" t="s">
        <v>647</v>
      </c>
    </row>
    <row r="315" spans="1:10">
      <c r="A315" s="1" t="s">
        <v>642</v>
      </c>
      <c r="B315" s="1" t="s">
        <v>6</v>
      </c>
      <c r="C315" s="17" t="str">
        <f t="shared" si="12"/>
        <v>UL</v>
      </c>
      <c r="D315" s="17" t="str">
        <f t="shared" si="13"/>
        <v>Billing</v>
      </c>
      <c r="E315" s="1" t="s">
        <v>643</v>
      </c>
      <c r="F315" s="17" t="s">
        <v>908</v>
      </c>
      <c r="G315" s="17" t="s">
        <v>632</v>
      </c>
      <c r="H315" s="17"/>
      <c r="I315" s="17" t="str">
        <f t="shared" si="14"/>
        <v>E3520</v>
      </c>
      <c r="J315" s="48" t="s">
        <v>649</v>
      </c>
    </row>
    <row r="316" spans="1:10">
      <c r="A316" s="1" t="s">
        <v>644</v>
      </c>
      <c r="B316" s="1" t="s">
        <v>0</v>
      </c>
      <c r="C316" s="17" t="str">
        <f t="shared" si="12"/>
        <v>L</v>
      </c>
      <c r="D316" s="17" t="str">
        <f t="shared" si="13"/>
        <v>Billing</v>
      </c>
      <c r="E316" s="1" t="s">
        <v>645</v>
      </c>
      <c r="F316" s="17" t="s">
        <v>718</v>
      </c>
      <c r="G316" s="17" t="s">
        <v>908</v>
      </c>
      <c r="H316" s="17"/>
      <c r="I316" s="17" t="str">
        <f t="shared" si="14"/>
        <v>E3536</v>
      </c>
      <c r="J316" s="48" t="s">
        <v>651</v>
      </c>
    </row>
    <row r="317" spans="1:10">
      <c r="A317" s="1" t="s">
        <v>646</v>
      </c>
      <c r="B317" s="1" t="s">
        <v>0</v>
      </c>
      <c r="C317" s="17" t="str">
        <f t="shared" si="12"/>
        <v>L</v>
      </c>
      <c r="D317" s="17" t="str">
        <f t="shared" si="13"/>
        <v>Billing</v>
      </c>
      <c r="E317" s="1" t="s">
        <v>647</v>
      </c>
      <c r="F317" s="17" t="s">
        <v>277</v>
      </c>
      <c r="G317" s="17" t="s">
        <v>908</v>
      </c>
      <c r="H317" s="17"/>
      <c r="I317" s="17" t="str">
        <f t="shared" si="14"/>
        <v>E4505</v>
      </c>
      <c r="J317" s="48" t="s">
        <v>653</v>
      </c>
    </row>
    <row r="318" spans="1:10">
      <c r="A318" s="1" t="s">
        <v>648</v>
      </c>
      <c r="B318" s="1" t="s">
        <v>9</v>
      </c>
      <c r="C318" s="17" t="str">
        <f t="shared" si="12"/>
        <v>UF</v>
      </c>
      <c r="D318" s="17" t="str">
        <f t="shared" si="13"/>
        <v>Precepting</v>
      </c>
      <c r="E318" s="1" t="s">
        <v>649</v>
      </c>
      <c r="F318" s="17" t="s">
        <v>908</v>
      </c>
      <c r="G318" s="17" t="s">
        <v>908</v>
      </c>
      <c r="H318" s="17"/>
      <c r="I318" s="17" t="str">
        <f t="shared" si="14"/>
        <v>E3620</v>
      </c>
      <c r="J318" s="48" t="s">
        <v>655</v>
      </c>
    </row>
    <row r="319" spans="1:10">
      <c r="A319" s="1" t="s">
        <v>650</v>
      </c>
      <c r="B319" s="1" t="s">
        <v>0</v>
      </c>
      <c r="C319" s="17" t="str">
        <f t="shared" si="12"/>
        <v>L</v>
      </c>
      <c r="D319" s="17" t="str">
        <f t="shared" si="13"/>
        <v>Billing</v>
      </c>
      <c r="E319" s="1" t="s">
        <v>651</v>
      </c>
      <c r="F319" s="17" t="s">
        <v>648</v>
      </c>
      <c r="G319" s="17" t="s">
        <v>908</v>
      </c>
      <c r="H319" s="17"/>
      <c r="I319" s="17" t="str">
        <f t="shared" si="14"/>
        <v>E3638</v>
      </c>
      <c r="J319" s="48" t="s">
        <v>657</v>
      </c>
    </row>
    <row r="320" spans="1:10">
      <c r="A320" s="1" t="s">
        <v>652</v>
      </c>
      <c r="B320" s="1" t="s">
        <v>5</v>
      </c>
      <c r="C320" s="17" t="str">
        <f t="shared" si="12"/>
        <v>UL</v>
      </c>
      <c r="D320" s="17" t="str">
        <f t="shared" si="13"/>
        <v>Billing</v>
      </c>
      <c r="E320" s="1" t="s">
        <v>653</v>
      </c>
      <c r="F320" s="17" t="s">
        <v>908</v>
      </c>
      <c r="G320" s="17" t="s">
        <v>700</v>
      </c>
      <c r="H320" s="17"/>
      <c r="I320" s="17" t="str">
        <f t="shared" si="14"/>
        <v>E5048</v>
      </c>
      <c r="J320" s="48" t="s">
        <v>659</v>
      </c>
    </row>
    <row r="321" spans="1:10">
      <c r="A321" s="1" t="s">
        <v>654</v>
      </c>
      <c r="B321" s="1" t="s">
        <v>9</v>
      </c>
      <c r="C321" s="17" t="str">
        <f t="shared" si="12"/>
        <v>UF</v>
      </c>
      <c r="D321" s="17" t="str">
        <f t="shared" si="13"/>
        <v>Precepting</v>
      </c>
      <c r="E321" s="1" t="s">
        <v>655</v>
      </c>
      <c r="F321" s="17" t="s">
        <v>908</v>
      </c>
      <c r="G321" s="17" t="s">
        <v>908</v>
      </c>
      <c r="H321" s="17"/>
      <c r="I321" s="17" t="str">
        <f t="shared" si="14"/>
        <v>E2241</v>
      </c>
      <c r="J321" s="48" t="s">
        <v>661</v>
      </c>
    </row>
    <row r="322" spans="1:10">
      <c r="A322" s="1" t="s">
        <v>656</v>
      </c>
      <c r="B322" s="1" t="s">
        <v>0</v>
      </c>
      <c r="C322" s="17" t="str">
        <f t="shared" si="12"/>
        <v>L</v>
      </c>
      <c r="D322" s="17" t="str">
        <f t="shared" si="13"/>
        <v>Billing</v>
      </c>
      <c r="E322" s="1" t="s">
        <v>657</v>
      </c>
      <c r="F322" s="17" t="s">
        <v>654</v>
      </c>
      <c r="G322" s="17" t="s">
        <v>908</v>
      </c>
      <c r="H322" s="17"/>
      <c r="I322" s="17" t="str">
        <f t="shared" si="14"/>
        <v>E3901</v>
      </c>
      <c r="J322" s="48" t="s">
        <v>663</v>
      </c>
    </row>
    <row r="323" spans="1:10">
      <c r="A323" s="1" t="s">
        <v>658</v>
      </c>
      <c r="B323" s="1" t="s">
        <v>3</v>
      </c>
      <c r="C323" s="17" t="str">
        <f t="shared" si="12"/>
        <v>UL</v>
      </c>
      <c r="D323" s="17" t="str">
        <f t="shared" si="13"/>
        <v>Billing</v>
      </c>
      <c r="E323" s="1" t="s">
        <v>659</v>
      </c>
      <c r="F323" s="17" t="s">
        <v>274</v>
      </c>
      <c r="G323" s="17" t="s">
        <v>908</v>
      </c>
      <c r="H323" s="17"/>
      <c r="I323" s="17" t="str">
        <f t="shared" si="14"/>
        <v>E4208</v>
      </c>
      <c r="J323" s="48" t="s">
        <v>665</v>
      </c>
    </row>
    <row r="324" spans="1:10">
      <c r="A324" s="1" t="s">
        <v>660</v>
      </c>
      <c r="B324" s="1" t="s">
        <v>0</v>
      </c>
      <c r="C324" s="17" t="str">
        <f t="shared" si="12"/>
        <v>L</v>
      </c>
      <c r="D324" s="17" t="str">
        <f t="shared" si="13"/>
        <v>Billing</v>
      </c>
      <c r="E324" s="1" t="s">
        <v>661</v>
      </c>
      <c r="F324" s="17" t="s">
        <v>356</v>
      </c>
      <c r="G324" s="17" t="s">
        <v>358</v>
      </c>
      <c r="H324" s="17"/>
      <c r="I324" s="17" t="str">
        <f t="shared" si="14"/>
        <v>E3439</v>
      </c>
      <c r="J324" s="48" t="s">
        <v>667</v>
      </c>
    </row>
    <row r="325" spans="1:10">
      <c r="A325" s="1" t="s">
        <v>662</v>
      </c>
      <c r="B325" s="1" t="s">
        <v>6</v>
      </c>
      <c r="C325" s="17" t="str">
        <f t="shared" ref="C325:C387" si="15">INDEX(S:S,MATCH(B325,Q:Q,0))</f>
        <v>UL</v>
      </c>
      <c r="D325" s="17" t="str">
        <f t="shared" ref="D325:D387" si="16">INDEX($T:$T,MATCH(B325,Q:Q,0))</f>
        <v>Billing</v>
      </c>
      <c r="E325" s="1" t="s">
        <v>663</v>
      </c>
      <c r="F325" s="17" t="s">
        <v>908</v>
      </c>
      <c r="G325" s="17" t="s">
        <v>514</v>
      </c>
      <c r="H325" s="17"/>
      <c r="I325" s="17" t="str">
        <f t="shared" si="14"/>
        <v>E3639</v>
      </c>
      <c r="J325" s="48" t="s">
        <v>669</v>
      </c>
    </row>
    <row r="326" spans="1:10">
      <c r="A326" s="1" t="s">
        <v>664</v>
      </c>
      <c r="B326" s="1" t="s">
        <v>5</v>
      </c>
      <c r="C326" s="17" t="str">
        <f t="shared" si="15"/>
        <v>UL</v>
      </c>
      <c r="D326" s="17" t="str">
        <f t="shared" si="16"/>
        <v>Billing</v>
      </c>
      <c r="E326" s="1" t="s">
        <v>665</v>
      </c>
      <c r="F326" s="17" t="s">
        <v>908</v>
      </c>
      <c r="G326" s="17" t="s">
        <v>1000</v>
      </c>
      <c r="H326" s="17"/>
      <c r="I326" s="17" t="str">
        <f t="shared" ref="I326:I383" si="17">INDEX(A:A,MATCH(J326,$E:$E,0))</f>
        <v>E3333</v>
      </c>
      <c r="J326" s="48" t="s">
        <v>671</v>
      </c>
    </row>
    <row r="327" spans="1:10">
      <c r="A327" s="1" t="s">
        <v>666</v>
      </c>
      <c r="B327" s="1" t="s">
        <v>0</v>
      </c>
      <c r="C327" s="17" t="str">
        <f t="shared" si="15"/>
        <v>L</v>
      </c>
      <c r="D327" s="17" t="str">
        <f t="shared" si="16"/>
        <v>Billing</v>
      </c>
      <c r="E327" s="1" t="s">
        <v>667</v>
      </c>
      <c r="F327" s="17" t="s">
        <v>630</v>
      </c>
      <c r="G327" s="17" t="s">
        <v>632</v>
      </c>
      <c r="H327" s="17"/>
      <c r="I327" s="17" t="str">
        <f t="shared" si="17"/>
        <v>E1137</v>
      </c>
      <c r="J327" s="48" t="s">
        <v>673</v>
      </c>
    </row>
    <row r="328" spans="1:10">
      <c r="A328" s="1" t="s">
        <v>668</v>
      </c>
      <c r="B328" s="1" t="s">
        <v>0</v>
      </c>
      <c r="C328" s="17" t="str">
        <f t="shared" si="15"/>
        <v>L</v>
      </c>
      <c r="D328" s="17" t="str">
        <f t="shared" si="16"/>
        <v>Billing</v>
      </c>
      <c r="E328" s="1" t="s">
        <v>669</v>
      </c>
      <c r="F328" s="17" t="s">
        <v>654</v>
      </c>
      <c r="G328" s="17" t="s">
        <v>908</v>
      </c>
      <c r="H328" s="17"/>
      <c r="I328" s="17" t="str">
        <f t="shared" si="17"/>
        <v>E3201</v>
      </c>
      <c r="J328" s="48" t="s">
        <v>675</v>
      </c>
    </row>
    <row r="329" spans="1:10">
      <c r="A329" s="1" t="s">
        <v>670</v>
      </c>
      <c r="B329" s="1" t="s">
        <v>0</v>
      </c>
      <c r="C329" s="17" t="str">
        <f t="shared" si="15"/>
        <v>L</v>
      </c>
      <c r="D329" s="17" t="str">
        <f t="shared" si="16"/>
        <v>Billing</v>
      </c>
      <c r="E329" s="1" t="s">
        <v>671</v>
      </c>
      <c r="F329" s="17" t="s">
        <v>580</v>
      </c>
      <c r="G329" s="17" t="s">
        <v>512</v>
      </c>
      <c r="H329" s="17"/>
      <c r="I329" s="17" t="str">
        <f t="shared" si="17"/>
        <v>E1542</v>
      </c>
      <c r="J329" s="48" t="s">
        <v>677</v>
      </c>
    </row>
    <row r="330" spans="1:10">
      <c r="A330" s="1" t="s">
        <v>672</v>
      </c>
      <c r="B330" s="1" t="s">
        <v>0</v>
      </c>
      <c r="C330" s="17" t="str">
        <f t="shared" si="15"/>
        <v>L</v>
      </c>
      <c r="D330" s="17" t="str">
        <f t="shared" si="16"/>
        <v>Billing</v>
      </c>
      <c r="E330" s="1" t="s">
        <v>673</v>
      </c>
      <c r="F330" s="17" t="s">
        <v>200</v>
      </c>
      <c r="G330" s="17" t="s">
        <v>512</v>
      </c>
      <c r="H330" s="17"/>
      <c r="I330" s="17" t="str">
        <f t="shared" si="17"/>
        <v>E1742</v>
      </c>
      <c r="J330" s="48" t="s">
        <v>679</v>
      </c>
    </row>
    <row r="331" spans="1:10">
      <c r="A331" s="1" t="s">
        <v>674</v>
      </c>
      <c r="B331" s="1" t="s">
        <v>6</v>
      </c>
      <c r="C331" s="17" t="str">
        <f t="shared" si="15"/>
        <v>UL</v>
      </c>
      <c r="D331" s="17" t="str">
        <f t="shared" si="16"/>
        <v>Billing</v>
      </c>
      <c r="E331" s="1" t="s">
        <v>675</v>
      </c>
      <c r="F331" s="17" t="s">
        <v>908</v>
      </c>
      <c r="G331" s="17" t="s">
        <v>574</v>
      </c>
      <c r="H331" s="17"/>
      <c r="I331" s="17" t="str">
        <f t="shared" si="17"/>
        <v>E1636</v>
      </c>
      <c r="J331" s="48" t="s">
        <v>681</v>
      </c>
    </row>
    <row r="332" spans="1:10">
      <c r="A332" s="1" t="s">
        <v>676</v>
      </c>
      <c r="B332" s="1" t="s">
        <v>0</v>
      </c>
      <c r="C332" s="17" t="str">
        <f t="shared" si="15"/>
        <v>L</v>
      </c>
      <c r="D332" s="17" t="str">
        <f t="shared" si="16"/>
        <v>Billing</v>
      </c>
      <c r="E332" s="1" t="s">
        <v>677</v>
      </c>
      <c r="F332" s="17" t="s">
        <v>254</v>
      </c>
      <c r="G332" s="17" t="s">
        <v>256</v>
      </c>
      <c r="H332" s="17"/>
      <c r="I332" s="17" t="str">
        <f t="shared" si="17"/>
        <v>E2242</v>
      </c>
      <c r="J332" s="48" t="s">
        <v>683</v>
      </c>
    </row>
    <row r="333" spans="1:10">
      <c r="A333" s="1" t="s">
        <v>678</v>
      </c>
      <c r="B333" s="1" t="s">
        <v>0</v>
      </c>
      <c r="C333" s="17" t="str">
        <f t="shared" si="15"/>
        <v>L</v>
      </c>
      <c r="D333" s="17" t="str">
        <f t="shared" si="16"/>
        <v>Billing</v>
      </c>
      <c r="E333" s="1" t="s">
        <v>679</v>
      </c>
      <c r="F333" s="17" t="s">
        <v>298</v>
      </c>
      <c r="G333" s="17" t="s">
        <v>300</v>
      </c>
      <c r="H333" s="17"/>
      <c r="I333" s="17" t="str">
        <f t="shared" si="17"/>
        <v>E1938</v>
      </c>
      <c r="J333" s="48" t="s">
        <v>685</v>
      </c>
    </row>
    <row r="334" spans="1:10">
      <c r="A334" s="1" t="s">
        <v>680</v>
      </c>
      <c r="B334" s="1" t="s">
        <v>0</v>
      </c>
      <c r="C334" s="17" t="str">
        <f t="shared" si="15"/>
        <v>L</v>
      </c>
      <c r="D334" s="17" t="str">
        <f t="shared" si="16"/>
        <v>Billing</v>
      </c>
      <c r="E334" s="1" t="s">
        <v>681</v>
      </c>
      <c r="F334" s="17" t="s">
        <v>277</v>
      </c>
      <c r="G334" s="17" t="s">
        <v>908</v>
      </c>
      <c r="H334" s="17"/>
      <c r="I334" s="17" t="str">
        <f t="shared" si="17"/>
        <v>E1502</v>
      </c>
      <c r="J334" s="48" t="s">
        <v>687</v>
      </c>
    </row>
    <row r="335" spans="1:10">
      <c r="A335" s="1" t="s">
        <v>682</v>
      </c>
      <c r="B335" s="1" t="s">
        <v>0</v>
      </c>
      <c r="C335" s="17" t="str">
        <f t="shared" si="15"/>
        <v>L</v>
      </c>
      <c r="D335" s="17" t="str">
        <f t="shared" si="16"/>
        <v>Billing</v>
      </c>
      <c r="E335" s="1" t="s">
        <v>683</v>
      </c>
      <c r="F335" s="17" t="s">
        <v>356</v>
      </c>
      <c r="G335" s="17" t="s">
        <v>358</v>
      </c>
      <c r="H335" s="17"/>
      <c r="I335" s="17" t="str">
        <f t="shared" si="17"/>
        <v>E2243</v>
      </c>
      <c r="J335" s="48" t="s">
        <v>689</v>
      </c>
    </row>
    <row r="336" spans="1:10">
      <c r="A336" s="1" t="s">
        <v>684</v>
      </c>
      <c r="B336" s="1" t="s">
        <v>0</v>
      </c>
      <c r="C336" s="17" t="str">
        <f t="shared" si="15"/>
        <v>L</v>
      </c>
      <c r="D336" s="17" t="str">
        <f t="shared" si="16"/>
        <v>Billing</v>
      </c>
      <c r="E336" s="1" t="s">
        <v>685</v>
      </c>
      <c r="F336" s="17" t="s">
        <v>326</v>
      </c>
      <c r="G336" s="17" t="s">
        <v>908</v>
      </c>
      <c r="H336" s="17"/>
      <c r="I336" s="17" t="str">
        <f t="shared" si="17"/>
        <v>E1102</v>
      </c>
      <c r="J336" s="48" t="s">
        <v>691</v>
      </c>
    </row>
    <row r="337" spans="1:10">
      <c r="A337" s="1" t="s">
        <v>686</v>
      </c>
      <c r="B337" s="1" t="s">
        <v>6</v>
      </c>
      <c r="C337" s="17" t="str">
        <f t="shared" si="15"/>
        <v>UL</v>
      </c>
      <c r="D337" s="17" t="str">
        <f t="shared" si="16"/>
        <v>Billing</v>
      </c>
      <c r="E337" s="1" t="s">
        <v>687</v>
      </c>
      <c r="F337" s="17" t="s">
        <v>908</v>
      </c>
      <c r="G337" s="17" t="s">
        <v>256</v>
      </c>
      <c r="H337" s="17"/>
      <c r="I337" s="17" t="str">
        <f t="shared" si="17"/>
        <v>E1139</v>
      </c>
      <c r="J337" s="48" t="s">
        <v>693</v>
      </c>
    </row>
    <row r="338" spans="1:10">
      <c r="A338" s="1" t="s">
        <v>688</v>
      </c>
      <c r="B338" s="1" t="s">
        <v>0</v>
      </c>
      <c r="C338" s="17" t="str">
        <f t="shared" si="15"/>
        <v>L</v>
      </c>
      <c r="D338" s="17" t="str">
        <f t="shared" si="16"/>
        <v>Billing</v>
      </c>
      <c r="E338" s="1" t="s">
        <v>689</v>
      </c>
      <c r="F338" s="17" t="s">
        <v>356</v>
      </c>
      <c r="G338" s="17" t="s">
        <v>358</v>
      </c>
      <c r="H338" s="17"/>
      <c r="I338" s="17" t="str">
        <f t="shared" si="17"/>
        <v>E5020</v>
      </c>
      <c r="J338" s="48" t="s">
        <v>695</v>
      </c>
    </row>
    <row r="339" spans="1:10">
      <c r="A339" s="1" t="s">
        <v>690</v>
      </c>
      <c r="B339" s="1" t="s">
        <v>6</v>
      </c>
      <c r="C339" s="17" t="str">
        <f t="shared" si="15"/>
        <v>UL</v>
      </c>
      <c r="D339" s="17" t="str">
        <f t="shared" si="16"/>
        <v>Billing</v>
      </c>
      <c r="E339" s="1" t="s">
        <v>691</v>
      </c>
      <c r="F339" s="17" t="s">
        <v>908</v>
      </c>
      <c r="G339" s="17" t="s">
        <v>512</v>
      </c>
      <c r="H339" s="17"/>
      <c r="I339" s="17" t="str">
        <f t="shared" si="17"/>
        <v>E4209</v>
      </c>
      <c r="J339" s="48" t="s">
        <v>697</v>
      </c>
    </row>
    <row r="340" spans="1:10">
      <c r="A340" s="1" t="s">
        <v>692</v>
      </c>
      <c r="B340" s="1" t="s">
        <v>0</v>
      </c>
      <c r="C340" s="17" t="str">
        <f t="shared" si="15"/>
        <v>L</v>
      </c>
      <c r="D340" s="17" t="str">
        <f t="shared" si="16"/>
        <v>Billing</v>
      </c>
      <c r="E340" s="1" t="s">
        <v>693</v>
      </c>
      <c r="F340" s="17" t="s">
        <v>200</v>
      </c>
      <c r="G340" s="17" t="s">
        <v>512</v>
      </c>
      <c r="H340" s="17"/>
      <c r="I340" s="17" t="str">
        <f t="shared" si="17"/>
        <v>E2244</v>
      </c>
      <c r="J340" s="48" t="s">
        <v>699</v>
      </c>
    </row>
    <row r="341" spans="1:10">
      <c r="A341" s="1" t="s">
        <v>694</v>
      </c>
      <c r="B341" s="1" t="s">
        <v>4</v>
      </c>
      <c r="C341" s="17" t="str">
        <f t="shared" si="15"/>
        <v>UL</v>
      </c>
      <c r="D341" s="17" t="str">
        <f t="shared" si="16"/>
        <v>Billing</v>
      </c>
      <c r="E341" s="1" t="s">
        <v>695</v>
      </c>
      <c r="F341" s="17" t="s">
        <v>274</v>
      </c>
      <c r="G341" s="17" t="s">
        <v>908</v>
      </c>
      <c r="H341" s="17"/>
      <c r="I341" s="17" t="str">
        <f t="shared" si="17"/>
        <v>E6145</v>
      </c>
      <c r="J341" s="48" t="s">
        <v>701</v>
      </c>
    </row>
    <row r="342" spans="1:10">
      <c r="A342" s="1" t="s">
        <v>696</v>
      </c>
      <c r="B342" s="1" t="s">
        <v>5</v>
      </c>
      <c r="C342" s="17" t="str">
        <f t="shared" si="15"/>
        <v>UL</v>
      </c>
      <c r="D342" s="17" t="str">
        <f t="shared" si="16"/>
        <v>Billing</v>
      </c>
      <c r="E342" s="1" t="s">
        <v>697</v>
      </c>
      <c r="F342" s="17" t="s">
        <v>908</v>
      </c>
      <c r="G342" s="17" t="s">
        <v>1000</v>
      </c>
      <c r="H342" s="17"/>
      <c r="I342" s="17" t="str">
        <f t="shared" si="17"/>
        <v>E1544</v>
      </c>
      <c r="J342" s="48" t="s">
        <v>703</v>
      </c>
    </row>
    <row r="343" spans="1:10">
      <c r="A343" s="1" t="s">
        <v>698</v>
      </c>
      <c r="B343" s="1" t="s">
        <v>0</v>
      </c>
      <c r="C343" s="17" t="str">
        <f t="shared" si="15"/>
        <v>L</v>
      </c>
      <c r="D343" s="17" t="str">
        <f t="shared" si="16"/>
        <v>Billing</v>
      </c>
      <c r="E343" s="1" t="s">
        <v>699</v>
      </c>
      <c r="F343" s="17" t="s">
        <v>356</v>
      </c>
      <c r="G343" s="17" t="s">
        <v>358</v>
      </c>
      <c r="H343" s="17"/>
      <c r="I343" s="17" t="str">
        <f t="shared" si="17"/>
        <v>E3134</v>
      </c>
      <c r="J343" s="48" t="s">
        <v>705</v>
      </c>
    </row>
    <row r="344" spans="1:10">
      <c r="A344" s="1" t="s">
        <v>700</v>
      </c>
      <c r="B344" s="1" t="s">
        <v>2</v>
      </c>
      <c r="C344" s="17" t="str">
        <f t="shared" si="15"/>
        <v>F</v>
      </c>
      <c r="D344" s="17" t="str">
        <f t="shared" si="16"/>
        <v>Precepting</v>
      </c>
      <c r="E344" s="1" t="s">
        <v>701</v>
      </c>
      <c r="F344" s="17" t="s">
        <v>908</v>
      </c>
      <c r="G344" s="17" t="s">
        <v>908</v>
      </c>
      <c r="H344" s="17"/>
      <c r="I344" s="17" t="str">
        <f t="shared" si="17"/>
        <v>E4705</v>
      </c>
      <c r="J344" s="48" t="s">
        <v>707</v>
      </c>
    </row>
    <row r="345" spans="1:10">
      <c r="A345" s="1" t="s">
        <v>702</v>
      </c>
      <c r="B345" s="1" t="s">
        <v>0</v>
      </c>
      <c r="C345" s="17" t="str">
        <f t="shared" si="15"/>
        <v>L</v>
      </c>
      <c r="D345" s="17" t="str">
        <f t="shared" si="16"/>
        <v>Billing</v>
      </c>
      <c r="E345" s="1" t="s">
        <v>703</v>
      </c>
      <c r="F345" s="17" t="s">
        <v>254</v>
      </c>
      <c r="G345" s="17" t="s">
        <v>256</v>
      </c>
      <c r="H345" s="17"/>
      <c r="I345" s="17" t="str">
        <f t="shared" si="17"/>
        <v>E4606</v>
      </c>
      <c r="J345" s="48" t="s">
        <v>709</v>
      </c>
    </row>
    <row r="346" spans="1:10">
      <c r="A346" s="1" t="s">
        <v>704</v>
      </c>
      <c r="B346" s="1" t="s">
        <v>0</v>
      </c>
      <c r="C346" s="17" t="str">
        <f t="shared" si="15"/>
        <v>L</v>
      </c>
      <c r="D346" s="17" t="str">
        <f t="shared" si="16"/>
        <v>Billing</v>
      </c>
      <c r="E346" s="1" t="s">
        <v>705</v>
      </c>
      <c r="F346" s="17" t="s">
        <v>496</v>
      </c>
      <c r="G346" s="17" t="s">
        <v>908</v>
      </c>
      <c r="H346" s="17"/>
      <c r="I346" s="17" t="str">
        <f t="shared" si="17"/>
        <v>E5049</v>
      </c>
      <c r="J346" s="48" t="s">
        <v>711</v>
      </c>
    </row>
    <row r="347" spans="1:10">
      <c r="A347" s="1" t="s">
        <v>706</v>
      </c>
      <c r="B347" s="1" t="s">
        <v>5</v>
      </c>
      <c r="C347" s="17" t="str">
        <f t="shared" si="15"/>
        <v>UL</v>
      </c>
      <c r="D347" s="17" t="str">
        <f t="shared" si="16"/>
        <v>Billing</v>
      </c>
      <c r="E347" s="1" t="s">
        <v>707</v>
      </c>
      <c r="F347" s="17" t="s">
        <v>908</v>
      </c>
      <c r="G347" s="17" t="s">
        <v>750</v>
      </c>
      <c r="H347" s="17"/>
      <c r="I347" s="17" t="str">
        <f t="shared" si="17"/>
        <v>E0602</v>
      </c>
      <c r="J347" s="48" t="s">
        <v>715</v>
      </c>
    </row>
    <row r="348" spans="1:10">
      <c r="A348" s="1" t="s">
        <v>708</v>
      </c>
      <c r="B348" s="1" t="s">
        <v>5</v>
      </c>
      <c r="C348" s="17" t="str">
        <f t="shared" si="15"/>
        <v>UL</v>
      </c>
      <c r="D348" s="17" t="str">
        <f t="shared" si="16"/>
        <v>Billing</v>
      </c>
      <c r="E348" s="1" t="s">
        <v>709</v>
      </c>
      <c r="F348" s="17" t="s">
        <v>908</v>
      </c>
      <c r="G348" s="17" t="s">
        <v>742</v>
      </c>
      <c r="H348" s="17"/>
      <c r="I348" s="17" t="str">
        <f t="shared" si="17"/>
        <v>E3735</v>
      </c>
      <c r="J348" s="48" t="s">
        <v>717</v>
      </c>
    </row>
    <row r="349" spans="1:10">
      <c r="A349" s="1" t="s">
        <v>710</v>
      </c>
      <c r="B349" s="1" t="s">
        <v>3</v>
      </c>
      <c r="C349" s="17" t="str">
        <f t="shared" si="15"/>
        <v>UL</v>
      </c>
      <c r="D349" s="17" t="str">
        <f t="shared" si="16"/>
        <v>Billing</v>
      </c>
      <c r="E349" s="1" t="s">
        <v>711</v>
      </c>
      <c r="F349" s="17" t="s">
        <v>274</v>
      </c>
      <c r="G349" s="17" t="s">
        <v>908</v>
      </c>
      <c r="H349" s="17"/>
      <c r="I349" s="17" t="str">
        <f t="shared" si="17"/>
        <v>E3720</v>
      </c>
      <c r="J349" s="48" t="s">
        <v>719</v>
      </c>
    </row>
    <row r="350" spans="1:10">
      <c r="A350" s="1" t="s">
        <v>712</v>
      </c>
      <c r="B350" s="1" t="s">
        <v>4</v>
      </c>
      <c r="C350" s="17" t="str">
        <f t="shared" si="15"/>
        <v>UL</v>
      </c>
      <c r="D350" s="17" t="str">
        <f t="shared" si="16"/>
        <v>Billing</v>
      </c>
      <c r="E350" s="1" t="s">
        <v>713</v>
      </c>
      <c r="F350" s="17" t="s">
        <v>274</v>
      </c>
      <c r="G350" s="17" t="s">
        <v>908</v>
      </c>
      <c r="H350" s="17"/>
      <c r="I350" s="17" t="str">
        <f t="shared" si="17"/>
        <v>E1939</v>
      </c>
      <c r="J350" s="48" t="s">
        <v>721</v>
      </c>
    </row>
    <row r="351" spans="1:10">
      <c r="A351" s="1" t="s">
        <v>714</v>
      </c>
      <c r="B351" s="1" t="s">
        <v>6</v>
      </c>
      <c r="C351" s="17" t="str">
        <f t="shared" si="15"/>
        <v>UL</v>
      </c>
      <c r="D351" s="17" t="str">
        <f t="shared" si="16"/>
        <v>Billing</v>
      </c>
      <c r="E351" s="1" t="s">
        <v>715</v>
      </c>
      <c r="F351" s="17" t="s">
        <v>908</v>
      </c>
      <c r="G351" s="17" t="s">
        <v>146</v>
      </c>
      <c r="H351" s="17"/>
      <c r="I351" s="17" t="str">
        <f t="shared" si="17"/>
        <v>E3537</v>
      </c>
      <c r="J351" s="48" t="s">
        <v>723</v>
      </c>
    </row>
    <row r="352" spans="1:10">
      <c r="A352" s="1" t="s">
        <v>716</v>
      </c>
      <c r="B352" s="1" t="s">
        <v>0</v>
      </c>
      <c r="C352" s="17" t="str">
        <f t="shared" si="15"/>
        <v>L</v>
      </c>
      <c r="D352" s="17" t="str">
        <f t="shared" si="16"/>
        <v>Billing</v>
      </c>
      <c r="E352" s="1" t="s">
        <v>717</v>
      </c>
      <c r="F352" s="17" t="s">
        <v>718</v>
      </c>
      <c r="G352" s="17" t="s">
        <v>908</v>
      </c>
      <c r="H352" s="17"/>
      <c r="I352" s="17" t="str">
        <f t="shared" si="17"/>
        <v>E3640</v>
      </c>
      <c r="J352" s="48" t="s">
        <v>725</v>
      </c>
    </row>
    <row r="353" spans="1:10">
      <c r="A353" s="1" t="s">
        <v>718</v>
      </c>
      <c r="B353" s="1" t="s">
        <v>9</v>
      </c>
      <c r="C353" s="17" t="str">
        <f t="shared" si="15"/>
        <v>UF</v>
      </c>
      <c r="D353" s="17" t="str">
        <f t="shared" si="16"/>
        <v>Precepting</v>
      </c>
      <c r="E353" s="1" t="s">
        <v>719</v>
      </c>
      <c r="F353" s="17" t="s">
        <v>908</v>
      </c>
      <c r="G353" s="17" t="s">
        <v>908</v>
      </c>
      <c r="H353" s="17"/>
      <c r="I353" s="17" t="str">
        <f t="shared" si="17"/>
        <v>E1437</v>
      </c>
      <c r="J353" s="48" t="s">
        <v>727</v>
      </c>
    </row>
    <row r="354" spans="1:10">
      <c r="A354" s="1" t="s">
        <v>720</v>
      </c>
      <c r="B354" s="1" t="s">
        <v>0</v>
      </c>
      <c r="C354" s="17" t="str">
        <f t="shared" si="15"/>
        <v>L</v>
      </c>
      <c r="D354" s="17" t="str">
        <f t="shared" si="16"/>
        <v>Billing</v>
      </c>
      <c r="E354" s="1" t="s">
        <v>721</v>
      </c>
      <c r="F354" s="17" t="s">
        <v>326</v>
      </c>
      <c r="G354" s="17" t="s">
        <v>908</v>
      </c>
      <c r="H354" s="17"/>
      <c r="I354" s="17" t="str">
        <f t="shared" si="17"/>
        <v>E2837</v>
      </c>
      <c r="J354" s="48" t="s">
        <v>729</v>
      </c>
    </row>
    <row r="355" spans="1:10">
      <c r="A355" s="1" t="s">
        <v>722</v>
      </c>
      <c r="B355" s="1" t="s">
        <v>0</v>
      </c>
      <c r="C355" s="17" t="str">
        <f t="shared" si="15"/>
        <v>L</v>
      </c>
      <c r="D355" s="17" t="str">
        <f t="shared" si="16"/>
        <v>Billing</v>
      </c>
      <c r="E355" s="1" t="s">
        <v>723</v>
      </c>
      <c r="F355" s="17" t="s">
        <v>648</v>
      </c>
      <c r="G355" s="17" t="s">
        <v>908</v>
      </c>
      <c r="H355" s="17"/>
      <c r="I355" s="17" t="str">
        <f t="shared" si="17"/>
        <v>E1940</v>
      </c>
      <c r="J355" s="48" t="s">
        <v>731</v>
      </c>
    </row>
    <row r="356" spans="1:10">
      <c r="A356" s="1" t="s">
        <v>724</v>
      </c>
      <c r="B356" s="1" t="s">
        <v>0</v>
      </c>
      <c r="C356" s="17" t="str">
        <f t="shared" si="15"/>
        <v>L</v>
      </c>
      <c r="D356" s="17" t="str">
        <f t="shared" si="16"/>
        <v>Billing</v>
      </c>
      <c r="E356" s="1" t="s">
        <v>725</v>
      </c>
      <c r="F356" s="17" t="s">
        <v>654</v>
      </c>
      <c r="G356" s="17" t="s">
        <v>908</v>
      </c>
      <c r="H356" s="17"/>
      <c r="I356" s="17" t="str">
        <f t="shared" si="17"/>
        <v>E0302</v>
      </c>
      <c r="J356" s="48" t="s">
        <v>733</v>
      </c>
    </row>
    <row r="357" spans="1:10">
      <c r="A357" s="1" t="s">
        <v>726</v>
      </c>
      <c r="B357" s="1" t="s">
        <v>0</v>
      </c>
      <c r="C357" s="17" t="str">
        <f t="shared" si="15"/>
        <v>L</v>
      </c>
      <c r="D357" s="17" t="str">
        <f t="shared" si="16"/>
        <v>Billing</v>
      </c>
      <c r="E357" s="1" t="s">
        <v>727</v>
      </c>
      <c r="F357" s="17" t="s">
        <v>234</v>
      </c>
      <c r="G357" s="17" t="s">
        <v>236</v>
      </c>
      <c r="H357" s="17"/>
      <c r="I357" s="17" t="str">
        <f t="shared" si="17"/>
        <v>E1140</v>
      </c>
      <c r="J357" s="48" t="s">
        <v>735</v>
      </c>
    </row>
    <row r="358" spans="1:10">
      <c r="A358" s="1" t="s">
        <v>728</v>
      </c>
      <c r="B358" s="1" t="s">
        <v>0</v>
      </c>
      <c r="C358" s="17" t="str">
        <f t="shared" si="15"/>
        <v>L</v>
      </c>
      <c r="D358" s="17" t="str">
        <f t="shared" si="16"/>
        <v>Billing</v>
      </c>
      <c r="E358" s="1" t="s">
        <v>729</v>
      </c>
      <c r="F358" s="17" t="s">
        <v>476</v>
      </c>
      <c r="G358" s="17" t="s">
        <v>908</v>
      </c>
      <c r="H358" s="17"/>
      <c r="I358" s="17" t="str">
        <f t="shared" si="17"/>
        <v>E1237</v>
      </c>
      <c r="J358" s="48" t="s">
        <v>737</v>
      </c>
    </row>
    <row r="359" spans="1:10">
      <c r="A359" s="1" t="s">
        <v>730</v>
      </c>
      <c r="B359" s="1" t="s">
        <v>0</v>
      </c>
      <c r="C359" s="17" t="str">
        <f t="shared" si="15"/>
        <v>L</v>
      </c>
      <c r="D359" s="17" t="str">
        <f t="shared" si="16"/>
        <v>Billing</v>
      </c>
      <c r="E359" s="1" t="s">
        <v>731</v>
      </c>
      <c r="F359" s="17" t="s">
        <v>326</v>
      </c>
      <c r="G359" s="17" t="s">
        <v>908</v>
      </c>
      <c r="H359" s="17"/>
      <c r="I359" s="17" t="str">
        <f t="shared" si="17"/>
        <v>E2343</v>
      </c>
      <c r="J359" s="48" t="s">
        <v>739</v>
      </c>
    </row>
    <row r="360" spans="1:10">
      <c r="A360" s="1" t="s">
        <v>732</v>
      </c>
      <c r="B360" s="1" t="s">
        <v>6</v>
      </c>
      <c r="C360" s="17" t="str">
        <f t="shared" si="15"/>
        <v>UL</v>
      </c>
      <c r="D360" s="17" t="str">
        <f t="shared" si="16"/>
        <v>Billing</v>
      </c>
      <c r="E360" s="1" t="s">
        <v>733</v>
      </c>
      <c r="F360" s="17" t="s">
        <v>908</v>
      </c>
      <c r="G360" s="17" t="s">
        <v>62</v>
      </c>
      <c r="H360" s="17"/>
      <c r="I360" s="17" t="str">
        <f t="shared" si="17"/>
        <v>E2537</v>
      </c>
      <c r="J360" s="48" t="s">
        <v>741</v>
      </c>
    </row>
    <row r="361" spans="1:10">
      <c r="A361" s="1" t="s">
        <v>734</v>
      </c>
      <c r="B361" s="1" t="s">
        <v>0</v>
      </c>
      <c r="C361" s="17" t="str">
        <f t="shared" si="15"/>
        <v>L</v>
      </c>
      <c r="D361" s="17" t="str">
        <f t="shared" si="16"/>
        <v>Billing</v>
      </c>
      <c r="E361" s="1" t="s">
        <v>735</v>
      </c>
      <c r="F361" s="17" t="s">
        <v>200</v>
      </c>
      <c r="G361" s="17" t="s">
        <v>512</v>
      </c>
      <c r="H361" s="17"/>
      <c r="I361" s="17" t="str">
        <f t="shared" si="17"/>
        <v>E6146</v>
      </c>
      <c r="J361" s="48" t="s">
        <v>743</v>
      </c>
    </row>
    <row r="362" spans="1:10">
      <c r="A362" s="1" t="s">
        <v>736</v>
      </c>
      <c r="B362" s="1" t="s">
        <v>0</v>
      </c>
      <c r="C362" s="17" t="str">
        <f t="shared" si="15"/>
        <v>L</v>
      </c>
      <c r="D362" s="17" t="str">
        <f t="shared" si="16"/>
        <v>Billing</v>
      </c>
      <c r="E362" s="1" t="s">
        <v>737</v>
      </c>
      <c r="F362" s="17" t="s">
        <v>204</v>
      </c>
      <c r="G362" s="17" t="s">
        <v>514</v>
      </c>
      <c r="H362" s="17"/>
      <c r="I362" s="17" t="str">
        <f t="shared" si="17"/>
        <v>E3135</v>
      </c>
      <c r="J362" s="48" t="s">
        <v>745</v>
      </c>
    </row>
    <row r="363" spans="1:10">
      <c r="A363" s="1" t="s">
        <v>738</v>
      </c>
      <c r="B363" s="1" t="s">
        <v>0</v>
      </c>
      <c r="C363" s="17" t="str">
        <f t="shared" si="15"/>
        <v>L</v>
      </c>
      <c r="D363" s="17" t="str">
        <f t="shared" si="16"/>
        <v>Billing</v>
      </c>
      <c r="E363" s="1" t="s">
        <v>739</v>
      </c>
      <c r="F363" s="17" t="s">
        <v>374</v>
      </c>
      <c r="G363" s="17" t="s">
        <v>376</v>
      </c>
      <c r="H363" s="17"/>
      <c r="I363" s="17" t="str">
        <f t="shared" si="17"/>
        <v>E3335</v>
      </c>
      <c r="J363" s="48" t="s">
        <v>747</v>
      </c>
    </row>
    <row r="364" spans="1:10">
      <c r="A364" s="1" t="s">
        <v>740</v>
      </c>
      <c r="B364" s="1" t="s">
        <v>0</v>
      </c>
      <c r="C364" s="17" t="str">
        <f t="shared" si="15"/>
        <v>L</v>
      </c>
      <c r="D364" s="17" t="str">
        <f t="shared" si="16"/>
        <v>Billing</v>
      </c>
      <c r="E364" s="1" t="s">
        <v>741</v>
      </c>
      <c r="F364" s="17" t="s">
        <v>396</v>
      </c>
      <c r="G364" s="17" t="s">
        <v>908</v>
      </c>
      <c r="H364" s="17"/>
      <c r="I364" s="17" t="str">
        <f t="shared" si="17"/>
        <v>E3820</v>
      </c>
      <c r="J364" s="48" t="s">
        <v>749</v>
      </c>
    </row>
    <row r="365" spans="1:10">
      <c r="A365" s="1" t="s">
        <v>742</v>
      </c>
      <c r="B365" s="1" t="s">
        <v>2</v>
      </c>
      <c r="C365" s="17" t="str">
        <f t="shared" si="15"/>
        <v>F</v>
      </c>
      <c r="D365" s="17" t="str">
        <f t="shared" si="16"/>
        <v>Precepting</v>
      </c>
      <c r="E365" s="1" t="s">
        <v>743</v>
      </c>
      <c r="F365" s="17" t="s">
        <v>908</v>
      </c>
      <c r="G365" s="17" t="s">
        <v>908</v>
      </c>
      <c r="H365" s="17"/>
      <c r="I365" s="17" t="str">
        <f t="shared" si="17"/>
        <v>E6147</v>
      </c>
      <c r="J365" s="48" t="s">
        <v>751</v>
      </c>
    </row>
    <row r="366" spans="1:10">
      <c r="A366" s="1" t="s">
        <v>744</v>
      </c>
      <c r="B366" s="1" t="s">
        <v>0</v>
      </c>
      <c r="C366" s="17" t="str">
        <f t="shared" si="15"/>
        <v>L</v>
      </c>
      <c r="D366" s="17" t="str">
        <f t="shared" si="16"/>
        <v>Billing</v>
      </c>
      <c r="E366" s="1" t="s">
        <v>745</v>
      </c>
      <c r="F366" s="17" t="s">
        <v>496</v>
      </c>
      <c r="G366" s="17" t="s">
        <v>908</v>
      </c>
      <c r="H366" s="17"/>
      <c r="I366" s="17" t="str">
        <f t="shared" si="17"/>
        <v>E5022</v>
      </c>
      <c r="J366" s="48" t="s">
        <v>753</v>
      </c>
    </row>
    <row r="367" spans="1:10">
      <c r="A367" s="1" t="s">
        <v>746</v>
      </c>
      <c r="B367" s="1" t="s">
        <v>0</v>
      </c>
      <c r="C367" s="17" t="str">
        <f t="shared" si="15"/>
        <v>L</v>
      </c>
      <c r="D367" s="17" t="str">
        <f t="shared" si="16"/>
        <v>Billing</v>
      </c>
      <c r="E367" s="1" t="s">
        <v>747</v>
      </c>
      <c r="F367" s="17" t="s">
        <v>580</v>
      </c>
      <c r="G367" s="17" t="s">
        <v>512</v>
      </c>
      <c r="H367" s="17"/>
      <c r="I367" s="17" t="str">
        <f t="shared" si="17"/>
        <v>E1238</v>
      </c>
      <c r="J367" s="48" t="s">
        <v>755</v>
      </c>
    </row>
    <row r="368" spans="1:10">
      <c r="A368" s="1" t="s">
        <v>748</v>
      </c>
      <c r="B368" s="1" t="s">
        <v>9</v>
      </c>
      <c r="C368" s="17" t="str">
        <f t="shared" si="15"/>
        <v>UF</v>
      </c>
      <c r="D368" s="17" t="str">
        <f t="shared" si="16"/>
        <v>Precepting</v>
      </c>
      <c r="E368" s="1" t="s">
        <v>749</v>
      </c>
      <c r="F368" s="17" t="s">
        <v>908</v>
      </c>
      <c r="G368" s="17" t="s">
        <v>908</v>
      </c>
      <c r="H368" s="17"/>
      <c r="I368" s="17" t="str">
        <f t="shared" si="17"/>
        <v>E4210</v>
      </c>
      <c r="J368" s="48" t="s">
        <v>757</v>
      </c>
    </row>
    <row r="369" spans="1:10">
      <c r="A369" s="1" t="s">
        <v>750</v>
      </c>
      <c r="B369" s="1" t="s">
        <v>2</v>
      </c>
      <c r="C369" s="17" t="str">
        <f t="shared" si="15"/>
        <v>F</v>
      </c>
      <c r="D369" s="17" t="str">
        <f t="shared" si="16"/>
        <v>Precepting</v>
      </c>
      <c r="E369" s="1" t="s">
        <v>751</v>
      </c>
      <c r="F369" s="17" t="s">
        <v>908</v>
      </c>
      <c r="G369" s="17" t="s">
        <v>908</v>
      </c>
      <c r="H369" s="17"/>
      <c r="I369" s="17" t="str">
        <f t="shared" si="17"/>
        <v>E3902</v>
      </c>
      <c r="J369" s="48" t="s">
        <v>759</v>
      </c>
    </row>
    <row r="370" spans="1:10">
      <c r="A370" s="1" t="s">
        <v>752</v>
      </c>
      <c r="B370" s="1" t="s">
        <v>4</v>
      </c>
      <c r="C370" s="17" t="str">
        <f t="shared" si="15"/>
        <v>UL</v>
      </c>
      <c r="D370" s="17" t="str">
        <f t="shared" si="16"/>
        <v>Billing</v>
      </c>
      <c r="E370" s="1" t="s">
        <v>753</v>
      </c>
      <c r="F370" s="17" t="s">
        <v>274</v>
      </c>
      <c r="G370" s="17" t="s">
        <v>908</v>
      </c>
      <c r="H370" s="17"/>
      <c r="I370" s="17" t="str">
        <f t="shared" si="17"/>
        <v>E1743</v>
      </c>
      <c r="J370" s="48" t="s">
        <v>761</v>
      </c>
    </row>
    <row r="371" spans="1:10">
      <c r="A371" s="1" t="s">
        <v>754</v>
      </c>
      <c r="B371" s="1" t="s">
        <v>0</v>
      </c>
      <c r="C371" s="17" t="str">
        <f t="shared" si="15"/>
        <v>L</v>
      </c>
      <c r="D371" s="17" t="str">
        <f t="shared" si="16"/>
        <v>Billing</v>
      </c>
      <c r="E371" s="1" t="s">
        <v>755</v>
      </c>
      <c r="F371" s="17" t="s">
        <v>204</v>
      </c>
      <c r="G371" s="17" t="s">
        <v>514</v>
      </c>
      <c r="H371" s="17"/>
      <c r="I371" s="17" t="str">
        <f t="shared" si="17"/>
        <v>E0305</v>
      </c>
      <c r="J371" s="48" t="s">
        <v>763</v>
      </c>
    </row>
    <row r="372" spans="1:10">
      <c r="A372" s="1" t="s">
        <v>756</v>
      </c>
      <c r="B372" s="1" t="s">
        <v>5</v>
      </c>
      <c r="C372" s="17" t="str">
        <f t="shared" si="15"/>
        <v>UL</v>
      </c>
      <c r="D372" s="17" t="str">
        <f t="shared" si="16"/>
        <v>Billing</v>
      </c>
      <c r="E372" s="1" t="s">
        <v>757</v>
      </c>
      <c r="F372" s="17" t="s">
        <v>908</v>
      </c>
      <c r="G372" s="17" t="s">
        <v>1000</v>
      </c>
      <c r="H372" s="17"/>
      <c r="I372" s="17" t="str">
        <f t="shared" si="17"/>
        <v>E4305</v>
      </c>
      <c r="J372" s="48" t="s">
        <v>765</v>
      </c>
    </row>
    <row r="373" spans="1:10">
      <c r="A373" s="1" t="s">
        <v>758</v>
      </c>
      <c r="B373" s="1" t="s">
        <v>6</v>
      </c>
      <c r="C373" s="17" t="str">
        <f t="shared" si="15"/>
        <v>UL</v>
      </c>
      <c r="D373" s="17" t="str">
        <f t="shared" si="16"/>
        <v>Billing</v>
      </c>
      <c r="E373" s="1" t="s">
        <v>759</v>
      </c>
      <c r="F373" s="17" t="s">
        <v>908</v>
      </c>
      <c r="G373" s="17" t="s">
        <v>514</v>
      </c>
      <c r="H373" s="17"/>
      <c r="I373" s="17" t="str">
        <f t="shared" si="17"/>
        <v>E3641</v>
      </c>
      <c r="J373" s="48" t="s">
        <v>767</v>
      </c>
    </row>
    <row r="374" spans="1:10">
      <c r="A374" s="1" t="s">
        <v>760</v>
      </c>
      <c r="B374" s="1" t="s">
        <v>0</v>
      </c>
      <c r="C374" s="17" t="str">
        <f t="shared" si="15"/>
        <v>L</v>
      </c>
      <c r="D374" s="17" t="str">
        <f t="shared" si="16"/>
        <v>Billing</v>
      </c>
      <c r="E374" s="1" t="s">
        <v>761</v>
      </c>
      <c r="F374" s="17" t="s">
        <v>298</v>
      </c>
      <c r="G374" s="17" t="s">
        <v>300</v>
      </c>
      <c r="H374" s="17"/>
      <c r="I374" s="17" t="str">
        <f t="shared" si="17"/>
        <v>E0306</v>
      </c>
      <c r="J374" s="48" t="s">
        <v>769</v>
      </c>
    </row>
    <row r="375" spans="1:10">
      <c r="A375" s="1" t="s">
        <v>762</v>
      </c>
      <c r="B375" s="1" t="s">
        <v>6</v>
      </c>
      <c r="C375" s="17" t="str">
        <f t="shared" si="15"/>
        <v>UL</v>
      </c>
      <c r="D375" s="17" t="str">
        <f t="shared" si="16"/>
        <v>Billing</v>
      </c>
      <c r="E375" s="1" t="s">
        <v>763</v>
      </c>
      <c r="F375" s="17" t="s">
        <v>908</v>
      </c>
      <c r="G375" s="17" t="s">
        <v>62</v>
      </c>
      <c r="H375" s="17"/>
      <c r="I375" s="17" t="str">
        <f t="shared" si="17"/>
        <v>E4607</v>
      </c>
      <c r="J375" s="48" t="s">
        <v>771</v>
      </c>
    </row>
    <row r="376" spans="1:10">
      <c r="A376" s="1" t="s">
        <v>764</v>
      </c>
      <c r="B376" s="1" t="s">
        <v>5</v>
      </c>
      <c r="C376" s="17" t="str">
        <f t="shared" si="15"/>
        <v>UL</v>
      </c>
      <c r="D376" s="17" t="str">
        <f t="shared" si="16"/>
        <v>Billing</v>
      </c>
      <c r="E376" s="1" t="s">
        <v>765</v>
      </c>
      <c r="F376" s="17" t="s">
        <v>908</v>
      </c>
      <c r="G376" s="17" t="s">
        <v>418</v>
      </c>
      <c r="H376" s="17"/>
      <c r="I376" s="17" t="str">
        <f t="shared" si="17"/>
        <v>E1837</v>
      </c>
      <c r="J376" s="48" t="s">
        <v>773</v>
      </c>
    </row>
    <row r="377" spans="1:10">
      <c r="A377" s="1" t="s">
        <v>766</v>
      </c>
      <c r="B377" s="1" t="s">
        <v>0</v>
      </c>
      <c r="C377" s="17" t="str">
        <f t="shared" si="15"/>
        <v>L</v>
      </c>
      <c r="D377" s="17" t="str">
        <f t="shared" si="16"/>
        <v>Billing</v>
      </c>
      <c r="E377" s="1" t="s">
        <v>767</v>
      </c>
      <c r="F377" s="17" t="s">
        <v>654</v>
      </c>
      <c r="G377" s="17" t="s">
        <v>908</v>
      </c>
      <c r="H377" s="17"/>
      <c r="I377" s="17" t="str">
        <f t="shared" si="17"/>
        <v>E1821</v>
      </c>
      <c r="J377" s="48" t="s">
        <v>775</v>
      </c>
    </row>
    <row r="378" spans="1:10">
      <c r="A378" s="1" t="s">
        <v>768</v>
      </c>
      <c r="B378" s="1" t="s">
        <v>6</v>
      </c>
      <c r="C378" s="17" t="str">
        <f t="shared" si="15"/>
        <v>UL</v>
      </c>
      <c r="D378" s="17" t="str">
        <f t="shared" si="16"/>
        <v>Billing</v>
      </c>
      <c r="E378" s="1" t="s">
        <v>769</v>
      </c>
      <c r="F378" s="17" t="s">
        <v>908</v>
      </c>
      <c r="G378" s="17" t="s">
        <v>62</v>
      </c>
      <c r="H378" s="17"/>
      <c r="I378" s="17" t="str">
        <f t="shared" si="17"/>
        <v>E3837</v>
      </c>
      <c r="J378" s="48" t="s">
        <v>777</v>
      </c>
    </row>
    <row r="379" spans="1:10">
      <c r="A379" s="1" t="s">
        <v>770</v>
      </c>
      <c r="B379" s="1" t="s">
        <v>5</v>
      </c>
      <c r="C379" s="17" t="str">
        <f t="shared" si="15"/>
        <v>UL</v>
      </c>
      <c r="D379" s="17" t="str">
        <f t="shared" si="16"/>
        <v>Billing</v>
      </c>
      <c r="E379" s="1" t="s">
        <v>771</v>
      </c>
      <c r="F379" s="17" t="s">
        <v>908</v>
      </c>
      <c r="G379" s="17" t="s">
        <v>742</v>
      </c>
      <c r="H379" s="17"/>
      <c r="I379" s="17" t="str">
        <f t="shared" si="17"/>
        <v>E1838</v>
      </c>
      <c r="J379" s="48" t="s">
        <v>779</v>
      </c>
    </row>
    <row r="380" spans="1:10">
      <c r="A380" s="1" t="s">
        <v>772</v>
      </c>
      <c r="B380" s="1" t="s">
        <v>0</v>
      </c>
      <c r="C380" s="17" t="str">
        <f t="shared" si="15"/>
        <v>L</v>
      </c>
      <c r="D380" s="17" t="str">
        <f t="shared" si="16"/>
        <v>Billing</v>
      </c>
      <c r="E380" s="1" t="s">
        <v>773</v>
      </c>
      <c r="F380" s="17" t="s">
        <v>774</v>
      </c>
      <c r="G380" s="17" t="s">
        <v>322</v>
      </c>
      <c r="H380" s="17"/>
      <c r="I380" s="17" t="str">
        <f t="shared" si="17"/>
        <v>E0435</v>
      </c>
      <c r="J380" s="48" t="s">
        <v>781</v>
      </c>
    </row>
    <row r="381" spans="1:10">
      <c r="A381" s="1" t="s">
        <v>774</v>
      </c>
      <c r="B381" s="1" t="s">
        <v>8</v>
      </c>
      <c r="C381" s="17" t="str">
        <f t="shared" si="15"/>
        <v>U</v>
      </c>
      <c r="D381" s="17" t="str">
        <f t="shared" si="16"/>
        <v>Precepting</v>
      </c>
      <c r="E381" s="1" t="s">
        <v>775</v>
      </c>
      <c r="F381" s="17" t="s">
        <v>908</v>
      </c>
      <c r="G381" s="17" t="s">
        <v>908</v>
      </c>
      <c r="H381" s="17"/>
      <c r="I381" s="17" t="str">
        <f t="shared" si="17"/>
        <v>E2344</v>
      </c>
      <c r="J381" s="48" t="s">
        <v>783</v>
      </c>
    </row>
    <row r="382" spans="1:10">
      <c r="A382" s="1" t="s">
        <v>776</v>
      </c>
      <c r="B382" s="1" t="s">
        <v>0</v>
      </c>
      <c r="C382" s="17" t="str">
        <f t="shared" si="15"/>
        <v>L</v>
      </c>
      <c r="D382" s="17" t="str">
        <f t="shared" si="16"/>
        <v>Billing</v>
      </c>
      <c r="E382" s="1" t="s">
        <v>777</v>
      </c>
      <c r="F382" s="17" t="s">
        <v>748</v>
      </c>
      <c r="G382" s="17" t="s">
        <v>908</v>
      </c>
      <c r="H382" s="17"/>
      <c r="I382" s="17" t="str">
        <f t="shared" si="17"/>
        <v>E1839</v>
      </c>
      <c r="J382" s="48" t="s">
        <v>785</v>
      </c>
    </row>
    <row r="383" spans="1:10">
      <c r="A383" s="1" t="s">
        <v>778</v>
      </c>
      <c r="B383" s="1" t="s">
        <v>0</v>
      </c>
      <c r="C383" s="17" t="str">
        <f t="shared" si="15"/>
        <v>L</v>
      </c>
      <c r="D383" s="17" t="str">
        <f t="shared" si="16"/>
        <v>Billing</v>
      </c>
      <c r="E383" s="1" t="s">
        <v>779</v>
      </c>
      <c r="F383" s="17" t="s">
        <v>774</v>
      </c>
      <c r="G383" s="17" t="s">
        <v>322</v>
      </c>
      <c r="H383" s="17"/>
      <c r="I383" s="17" t="str">
        <f t="shared" si="17"/>
        <v>E2701</v>
      </c>
      <c r="J383" s="48" t="s">
        <v>787</v>
      </c>
    </row>
    <row r="384" spans="1:10">
      <c r="A384" s="1" t="s">
        <v>780</v>
      </c>
      <c r="B384" s="1" t="s">
        <v>0</v>
      </c>
      <c r="C384" s="17" t="str">
        <f t="shared" si="15"/>
        <v>L</v>
      </c>
      <c r="D384" s="17" t="str">
        <f t="shared" si="16"/>
        <v>Billing</v>
      </c>
      <c r="E384" s="1" t="s">
        <v>781</v>
      </c>
      <c r="F384" s="17" t="s">
        <v>108</v>
      </c>
      <c r="G384" s="17" t="s">
        <v>110</v>
      </c>
      <c r="H384" s="17"/>
      <c r="I384" s="17"/>
    </row>
    <row r="385" spans="1:9">
      <c r="A385" s="1" t="s">
        <v>782</v>
      </c>
      <c r="B385" s="1" t="s">
        <v>0</v>
      </c>
      <c r="C385" s="17" t="str">
        <f t="shared" si="15"/>
        <v>L</v>
      </c>
      <c r="D385" s="17" t="str">
        <f t="shared" si="16"/>
        <v>Billing</v>
      </c>
      <c r="E385" s="1" t="s">
        <v>783</v>
      </c>
      <c r="F385" s="17" t="s">
        <v>374</v>
      </c>
      <c r="G385" s="17" t="s">
        <v>376</v>
      </c>
      <c r="H385" s="17"/>
      <c r="I385" s="17"/>
    </row>
    <row r="386" spans="1:9">
      <c r="A386" s="1" t="s">
        <v>784</v>
      </c>
      <c r="B386" s="1" t="s">
        <v>0</v>
      </c>
      <c r="C386" s="17" t="str">
        <f t="shared" si="15"/>
        <v>L</v>
      </c>
      <c r="D386" s="17" t="str">
        <f t="shared" si="16"/>
        <v>Billing</v>
      </c>
      <c r="E386" s="1" t="s">
        <v>785</v>
      </c>
      <c r="F386" s="17" t="s">
        <v>774</v>
      </c>
      <c r="G386" s="17" t="s">
        <v>322</v>
      </c>
      <c r="H386" s="17"/>
      <c r="I386" s="17"/>
    </row>
    <row r="387" spans="1:9">
      <c r="A387" s="1" t="s">
        <v>786</v>
      </c>
      <c r="B387" s="1" t="s">
        <v>6</v>
      </c>
      <c r="C387" s="17" t="str">
        <f t="shared" si="15"/>
        <v>UL</v>
      </c>
      <c r="D387" s="17" t="str">
        <f t="shared" si="16"/>
        <v>Billing</v>
      </c>
      <c r="E387" s="1" t="s">
        <v>787</v>
      </c>
      <c r="F387" s="17" t="s">
        <v>908</v>
      </c>
      <c r="G387" s="17" t="s">
        <v>472</v>
      </c>
      <c r="H387" s="17"/>
      <c r="I387" s="17"/>
    </row>
  </sheetData>
  <sheetProtection sheet="1" objects="1" scenarios="1"/>
  <sortState ref="A5:G383">
    <sortCondition ref="E5:E383"/>
  </sortState>
  <conditionalFormatting sqref="F1:G1048576">
    <cfRule type="cellIs" dxfId="30" priority="1" operator="equal">
      <formula>"NA"</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FBB3-243D-462E-A7F7-257904210AAB}">
  <sheetPr codeName="Sheet8"/>
  <dimension ref="A1:I332"/>
  <sheetViews>
    <sheetView zoomScale="85" zoomScaleNormal="85" workbookViewId="0">
      <pane ySplit="6" topLeftCell="A7" activePane="bottomLeft" state="frozen"/>
      <selection activeCell="G80" sqref="G80"/>
      <selection pane="bottomLeft" activeCell="G80" sqref="G80"/>
    </sheetView>
  </sheetViews>
  <sheetFormatPr defaultColWidth="8.85546875" defaultRowHeight="12.75"/>
  <cols>
    <col min="1" max="1" width="8.85546875" style="48"/>
    <col min="2" max="2" width="24.42578125" style="48" customWidth="1"/>
    <col min="3" max="9" width="11.85546875" style="48" customWidth="1"/>
    <col min="10" max="16384" width="8.85546875" style="48"/>
  </cols>
  <sheetData>
    <row r="1" spans="1:9" ht="15.75">
      <c r="A1" s="58" t="s">
        <v>1003</v>
      </c>
    </row>
    <row r="2" spans="1:9">
      <c r="A2" s="704" t="s">
        <v>927</v>
      </c>
    </row>
    <row r="4" spans="1:9">
      <c r="B4" s="48" t="s">
        <v>922</v>
      </c>
      <c r="C4" s="70" t="str">
        <f>authorityCode</f>
        <v>E3831</v>
      </c>
    </row>
    <row r="6" spans="1:9" ht="38.25">
      <c r="A6" s="4" t="s">
        <v>820</v>
      </c>
      <c r="B6" s="4" t="s">
        <v>791</v>
      </c>
      <c r="C6" s="37" t="s">
        <v>918</v>
      </c>
      <c r="D6" s="37" t="s">
        <v>919</v>
      </c>
      <c r="E6" s="13" t="s">
        <v>921</v>
      </c>
      <c r="F6" s="15" t="s">
        <v>928</v>
      </c>
      <c r="G6" s="4" t="s">
        <v>923</v>
      </c>
      <c r="H6" s="15" t="s">
        <v>929</v>
      </c>
      <c r="I6" s="15" t="s">
        <v>930</v>
      </c>
    </row>
    <row r="7" spans="1:9">
      <c r="A7" s="48" t="s">
        <v>24</v>
      </c>
      <c r="B7" s="48" t="s">
        <v>25</v>
      </c>
      <c r="C7" s="48" t="str">
        <f>INDEX('Ref1'!$F:$F,MATCH($A7,'Ref1'!$A:$A,0))</f>
        <v>E3820</v>
      </c>
      <c r="D7" s="48" t="str">
        <f>INDEX('Ref1'!$G:$G,MATCH($A7,'Ref1'!$A:$A,0))</f>
        <v>NA</v>
      </c>
      <c r="E7" s="48" t="str">
        <f t="shared" ref="E7:E70" si="0">IF(OR($C$4=A7,$C$4=C7,$C$4=D7),"Yes","No")</f>
        <v>Yes</v>
      </c>
      <c r="F7" s="48">
        <f>IF(E7="Yes",1000-ROW(),-1000-ROW())</f>
        <v>993</v>
      </c>
      <c r="G7" s="48">
        <f>RANK(F7,$F$7:$F$332)</f>
        <v>1</v>
      </c>
      <c r="H7" s="71">
        <v>1</v>
      </c>
      <c r="I7" s="48" t="str">
        <f>INDEX($A$7:$A$332,MATCH(H7,$G$7:$G$332,0))</f>
        <v>E3831</v>
      </c>
    </row>
    <row r="8" spans="1:9">
      <c r="A8" s="48" t="s">
        <v>26</v>
      </c>
      <c r="B8" s="48" t="s">
        <v>27</v>
      </c>
      <c r="C8" s="48" t="str">
        <f>INDEX('Ref1'!$F:$F,MATCH($A8,'Ref1'!$A:$A,0))</f>
        <v>E0920</v>
      </c>
      <c r="D8" s="48" t="str">
        <f>INDEX('Ref1'!$G:$G,MATCH($A8,'Ref1'!$A:$A,0))</f>
        <v>NA</v>
      </c>
      <c r="E8" s="48" t="str">
        <f t="shared" si="0"/>
        <v>No</v>
      </c>
      <c r="F8" s="48">
        <f t="shared" ref="F8:F71" si="1">IF(E8="Yes",1000-ROW(),-1000-ROW())</f>
        <v>-1008</v>
      </c>
      <c r="G8" s="48">
        <f t="shared" ref="G8:G71" si="2">RANK(F8,$F$7:$F$332)</f>
        <v>2</v>
      </c>
      <c r="H8" s="71">
        <v>2</v>
      </c>
      <c r="I8" s="48" t="str">
        <f t="shared" ref="I8:I71" si="3">INDEX($A$7:$A$332,MATCH(H8,$G$7:$G$332,0))</f>
        <v>E0931</v>
      </c>
    </row>
    <row r="9" spans="1:9">
      <c r="A9" s="48" t="s">
        <v>28</v>
      </c>
      <c r="B9" s="48" t="s">
        <v>29</v>
      </c>
      <c r="C9" s="48" t="str">
        <f>INDEX('Ref1'!$F:$F,MATCH($A9,'Ref1'!$A:$A,0))</f>
        <v>E1021</v>
      </c>
      <c r="D9" s="48" t="str">
        <f>INDEX('Ref1'!$G:$G,MATCH($A9,'Ref1'!$A:$A,0))</f>
        <v>E6110</v>
      </c>
      <c r="E9" s="48" t="str">
        <f t="shared" si="0"/>
        <v>No</v>
      </c>
      <c r="F9" s="48">
        <f t="shared" si="1"/>
        <v>-1009</v>
      </c>
      <c r="G9" s="48">
        <f t="shared" si="2"/>
        <v>3</v>
      </c>
      <c r="H9" s="71">
        <v>3</v>
      </c>
      <c r="I9" s="48" t="str">
        <f t="shared" si="3"/>
        <v>E1031</v>
      </c>
    </row>
    <row r="10" spans="1:9">
      <c r="A10" s="48" t="s">
        <v>30</v>
      </c>
      <c r="B10" s="48" t="s">
        <v>31</v>
      </c>
      <c r="C10" s="48" t="str">
        <f>INDEX('Ref1'!$F:$F,MATCH($A10,'Ref1'!$A:$A,0))</f>
        <v>E3820</v>
      </c>
      <c r="D10" s="48" t="str">
        <f>INDEX('Ref1'!$G:$G,MATCH($A10,'Ref1'!$A:$A,0))</f>
        <v>NA</v>
      </c>
      <c r="E10" s="48" t="str">
        <f t="shared" si="0"/>
        <v>No</v>
      </c>
      <c r="F10" s="48">
        <f t="shared" si="1"/>
        <v>-1010</v>
      </c>
      <c r="G10" s="48">
        <f t="shared" si="2"/>
        <v>4</v>
      </c>
      <c r="H10" s="71">
        <v>4</v>
      </c>
      <c r="I10" s="48" t="str">
        <f t="shared" si="3"/>
        <v>E3832</v>
      </c>
    </row>
    <row r="11" spans="1:9">
      <c r="A11" s="48" t="s">
        <v>32</v>
      </c>
      <c r="B11" s="48" t="s">
        <v>33</v>
      </c>
      <c r="C11" s="48" t="str">
        <f>INDEX('Ref1'!$F:$F,MATCH($A11,'Ref1'!$A:$A,0))</f>
        <v>E3021</v>
      </c>
      <c r="D11" s="48" t="str">
        <f>INDEX('Ref1'!$G:$G,MATCH($A11,'Ref1'!$A:$A,0))</f>
        <v>E6130</v>
      </c>
      <c r="E11" s="48" t="str">
        <f t="shared" si="0"/>
        <v>No</v>
      </c>
      <c r="F11" s="48">
        <f t="shared" si="1"/>
        <v>-1011</v>
      </c>
      <c r="G11" s="48">
        <f t="shared" si="2"/>
        <v>5</v>
      </c>
      <c r="H11" s="71">
        <v>5</v>
      </c>
      <c r="I11" s="48" t="str">
        <f t="shared" si="3"/>
        <v>E3031</v>
      </c>
    </row>
    <row r="12" spans="1:9">
      <c r="A12" s="48" t="s">
        <v>34</v>
      </c>
      <c r="B12" s="48" t="s">
        <v>35</v>
      </c>
      <c r="C12" s="48" t="str">
        <f>INDEX('Ref1'!$F:$F,MATCH($A12,'Ref1'!$A:$A,0))</f>
        <v>E2221</v>
      </c>
      <c r="D12" s="48" t="str">
        <f>INDEX('Ref1'!$G:$G,MATCH($A12,'Ref1'!$A:$A,0))</f>
        <v>E6122</v>
      </c>
      <c r="E12" s="48" t="str">
        <f t="shared" si="0"/>
        <v>No</v>
      </c>
      <c r="F12" s="48">
        <f t="shared" si="1"/>
        <v>-1012</v>
      </c>
      <c r="G12" s="48">
        <f t="shared" si="2"/>
        <v>6</v>
      </c>
      <c r="H12" s="71">
        <v>6</v>
      </c>
      <c r="I12" s="48" t="str">
        <f t="shared" si="3"/>
        <v>E2231</v>
      </c>
    </row>
    <row r="13" spans="1:9">
      <c r="A13" s="48" t="s">
        <v>38</v>
      </c>
      <c r="B13" s="48" t="s">
        <v>39</v>
      </c>
      <c r="C13" s="48" t="str">
        <f>INDEX('Ref1'!$F:$F,MATCH($A13,'Ref1'!$A:$A,0))</f>
        <v>E0421</v>
      </c>
      <c r="D13" s="48" t="str">
        <f>INDEX('Ref1'!$G:$G,MATCH($A13,'Ref1'!$A:$A,0))</f>
        <v>E6104</v>
      </c>
      <c r="E13" s="48" t="str">
        <f t="shared" si="0"/>
        <v>No</v>
      </c>
      <c r="F13" s="48">
        <f t="shared" si="1"/>
        <v>-1013</v>
      </c>
      <c r="G13" s="48">
        <f t="shared" si="2"/>
        <v>7</v>
      </c>
      <c r="H13" s="71">
        <v>7</v>
      </c>
      <c r="I13" s="48" t="str">
        <f t="shared" si="3"/>
        <v>E0431</v>
      </c>
    </row>
    <row r="14" spans="1:9">
      <c r="A14" s="48" t="s">
        <v>40</v>
      </c>
      <c r="B14" s="48" t="s">
        <v>41</v>
      </c>
      <c r="C14" s="48" t="str">
        <f>INDEX('Ref1'!$F:$F,MATCH($A14,'Ref1'!$A:$A,0))</f>
        <v>E3520</v>
      </c>
      <c r="D14" s="48" t="str">
        <f>INDEX('Ref1'!$G:$G,MATCH($A14,'Ref1'!$A:$A,0))</f>
        <v>NA</v>
      </c>
      <c r="E14" s="48" t="str">
        <f t="shared" si="0"/>
        <v>No</v>
      </c>
      <c r="F14" s="48">
        <f t="shared" si="1"/>
        <v>-1014</v>
      </c>
      <c r="G14" s="48">
        <f t="shared" si="2"/>
        <v>8</v>
      </c>
      <c r="H14" s="71">
        <v>8</v>
      </c>
      <c r="I14" s="48" t="str">
        <f t="shared" si="3"/>
        <v>E3531</v>
      </c>
    </row>
    <row r="15" spans="1:9">
      <c r="A15" s="48" t="s">
        <v>42</v>
      </c>
      <c r="B15" s="48" t="s">
        <v>43</v>
      </c>
      <c r="C15" s="48" t="str">
        <f>INDEX('Ref1'!$F:$F,MATCH($A15,'Ref1'!$A:$A,0))</f>
        <v>E5100</v>
      </c>
      <c r="D15" s="48" t="str">
        <f>INDEX('Ref1'!$G:$G,MATCH($A15,'Ref1'!$A:$A,0))</f>
        <v>NA</v>
      </c>
      <c r="E15" s="48" t="str">
        <f t="shared" si="0"/>
        <v>No</v>
      </c>
      <c r="F15" s="48">
        <f t="shared" si="1"/>
        <v>-1015</v>
      </c>
      <c r="G15" s="48">
        <f t="shared" si="2"/>
        <v>9</v>
      </c>
      <c r="H15" s="71">
        <v>9</v>
      </c>
      <c r="I15" s="48" t="str">
        <f t="shared" si="3"/>
        <v>E5030</v>
      </c>
    </row>
    <row r="16" spans="1:9">
      <c r="A16" s="48" t="s">
        <v>44</v>
      </c>
      <c r="B16" s="48" t="s">
        <v>45</v>
      </c>
      <c r="C16" s="48" t="str">
        <f>INDEX('Ref1'!$F:$F,MATCH($A16,'Ref1'!$A:$A,0))</f>
        <v>E5100</v>
      </c>
      <c r="D16" s="48" t="str">
        <f>INDEX('Ref1'!$G:$G,MATCH($A16,'Ref1'!$A:$A,0))</f>
        <v>NA</v>
      </c>
      <c r="E16" s="48" t="str">
        <f t="shared" si="0"/>
        <v>No</v>
      </c>
      <c r="F16" s="48">
        <f t="shared" si="1"/>
        <v>-1016</v>
      </c>
      <c r="G16" s="48">
        <f t="shared" si="2"/>
        <v>10</v>
      </c>
      <c r="H16" s="71">
        <v>10</v>
      </c>
      <c r="I16" s="48" t="str">
        <f t="shared" si="3"/>
        <v>E5031</v>
      </c>
    </row>
    <row r="17" spans="1:9">
      <c r="A17" s="48" t="s">
        <v>46</v>
      </c>
      <c r="B17" s="48" t="s">
        <v>47</v>
      </c>
      <c r="C17" s="48" t="str">
        <f>INDEX('Ref1'!$F:$F,MATCH($A17,'Ref1'!$A:$A,0))</f>
        <v>NA</v>
      </c>
      <c r="D17" s="48" t="str">
        <f>INDEX('Ref1'!$G:$G,MATCH($A17,'Ref1'!$A:$A,0))</f>
        <v>E6144</v>
      </c>
      <c r="E17" s="48" t="str">
        <f t="shared" si="0"/>
        <v>No</v>
      </c>
      <c r="F17" s="48">
        <f t="shared" si="1"/>
        <v>-1017</v>
      </c>
      <c r="G17" s="48">
        <f t="shared" si="2"/>
        <v>11</v>
      </c>
      <c r="H17" s="71">
        <v>11</v>
      </c>
      <c r="I17" s="48" t="str">
        <f t="shared" si="3"/>
        <v>E4401</v>
      </c>
    </row>
    <row r="18" spans="1:9">
      <c r="A18" s="48" t="s">
        <v>48</v>
      </c>
      <c r="B18" s="48" t="s">
        <v>49</v>
      </c>
      <c r="C18" s="48" t="str">
        <f>INDEX('Ref1'!$F:$F,MATCH($A18,'Ref1'!$A:$A,0))</f>
        <v>E0920</v>
      </c>
      <c r="D18" s="48" t="str">
        <f>INDEX('Ref1'!$G:$G,MATCH($A18,'Ref1'!$A:$A,0))</f>
        <v>NA</v>
      </c>
      <c r="E18" s="48" t="str">
        <f t="shared" si="0"/>
        <v>No</v>
      </c>
      <c r="F18" s="48">
        <f t="shared" si="1"/>
        <v>-1018</v>
      </c>
      <c r="G18" s="48">
        <f t="shared" si="2"/>
        <v>12</v>
      </c>
      <c r="H18" s="71">
        <v>12</v>
      </c>
      <c r="I18" s="48" t="str">
        <f t="shared" si="3"/>
        <v>E0932</v>
      </c>
    </row>
    <row r="19" spans="1:9">
      <c r="A19" s="48" t="s">
        <v>50</v>
      </c>
      <c r="B19" s="48" t="s">
        <v>51</v>
      </c>
      <c r="C19" s="48" t="str">
        <f>INDEX('Ref1'!$F:$F,MATCH($A19,'Ref1'!$A:$A,0))</f>
        <v>E1521</v>
      </c>
      <c r="D19" s="48" t="str">
        <f>INDEX('Ref1'!$G:$G,MATCH($A19,'Ref1'!$A:$A,0))</f>
        <v>E6115</v>
      </c>
      <c r="E19" s="48" t="str">
        <f t="shared" si="0"/>
        <v>No</v>
      </c>
      <c r="F19" s="48">
        <f t="shared" si="1"/>
        <v>-1019</v>
      </c>
      <c r="G19" s="48">
        <f t="shared" si="2"/>
        <v>13</v>
      </c>
      <c r="H19" s="71">
        <v>13</v>
      </c>
      <c r="I19" s="48" t="str">
        <f t="shared" si="3"/>
        <v>E1531</v>
      </c>
    </row>
    <row r="20" spans="1:9">
      <c r="A20" s="48" t="s">
        <v>52</v>
      </c>
      <c r="B20" s="48" t="s">
        <v>53</v>
      </c>
      <c r="C20" s="48" t="str">
        <f>INDEX('Ref1'!$F:$F,MATCH($A20,'Ref1'!$A:$A,0))</f>
        <v>E1721</v>
      </c>
      <c r="D20" s="48" t="str">
        <f>INDEX('Ref1'!$G:$G,MATCH($A20,'Ref1'!$A:$A,0))</f>
        <v>E6117</v>
      </c>
      <c r="E20" s="48" t="str">
        <f t="shared" si="0"/>
        <v>No</v>
      </c>
      <c r="F20" s="48">
        <f t="shared" si="1"/>
        <v>-1020</v>
      </c>
      <c r="G20" s="48">
        <f t="shared" si="2"/>
        <v>14</v>
      </c>
      <c r="H20" s="71">
        <v>14</v>
      </c>
      <c r="I20" s="48" t="str">
        <f t="shared" si="3"/>
        <v>E1731</v>
      </c>
    </row>
    <row r="21" spans="1:9">
      <c r="A21" s="48" t="s">
        <v>54</v>
      </c>
      <c r="B21" s="48" t="s">
        <v>55</v>
      </c>
      <c r="C21" s="48" t="str">
        <f>INDEX('Ref1'!$F:$F,MATCH($A21,'Ref1'!$A:$A,0))</f>
        <v>E3021</v>
      </c>
      <c r="D21" s="48" t="str">
        <f>INDEX('Ref1'!$G:$G,MATCH($A21,'Ref1'!$A:$A,0))</f>
        <v>E6130</v>
      </c>
      <c r="E21" s="48" t="str">
        <f t="shared" si="0"/>
        <v>No</v>
      </c>
      <c r="F21" s="48">
        <f t="shared" si="1"/>
        <v>-1021</v>
      </c>
      <c r="G21" s="48">
        <f t="shared" si="2"/>
        <v>15</v>
      </c>
      <c r="H21" s="71">
        <v>15</v>
      </c>
      <c r="I21" s="48" t="str">
        <f t="shared" si="3"/>
        <v>E3032</v>
      </c>
    </row>
    <row r="22" spans="1:9">
      <c r="A22" s="48" t="s">
        <v>56</v>
      </c>
      <c r="B22" s="48" t="s">
        <v>57</v>
      </c>
      <c r="C22" s="48" t="str">
        <f>INDEX('Ref1'!$F:$F,MATCH($A22,'Ref1'!$A:$A,0))</f>
        <v>NA</v>
      </c>
      <c r="D22" s="48" t="str">
        <f>INDEX('Ref1'!$G:$G,MATCH($A22,'Ref1'!$A:$A,0))</f>
        <v>E6101</v>
      </c>
      <c r="E22" s="48" t="str">
        <f t="shared" si="0"/>
        <v>No</v>
      </c>
      <c r="F22" s="48">
        <f t="shared" si="1"/>
        <v>-1022</v>
      </c>
      <c r="G22" s="48">
        <f t="shared" si="2"/>
        <v>16</v>
      </c>
      <c r="H22" s="71">
        <v>16</v>
      </c>
      <c r="I22" s="48" t="str">
        <f t="shared" si="3"/>
        <v>E0101</v>
      </c>
    </row>
    <row r="23" spans="1:9">
      <c r="A23" s="48" t="s">
        <v>58</v>
      </c>
      <c r="B23" s="48" t="s">
        <v>59</v>
      </c>
      <c r="C23" s="48" t="str">
        <f>INDEX('Ref1'!$F:$F,MATCH($A23,'Ref1'!$A:$A,0))</f>
        <v>NA</v>
      </c>
      <c r="D23" s="48" t="str">
        <f>INDEX('Ref1'!$G:$G,MATCH($A23,'Ref1'!$A:$A,0))</f>
        <v>E6102</v>
      </c>
      <c r="E23" s="48" t="str">
        <f t="shared" si="0"/>
        <v>No</v>
      </c>
      <c r="F23" s="48">
        <f t="shared" si="1"/>
        <v>-1023</v>
      </c>
      <c r="G23" s="48">
        <f t="shared" si="2"/>
        <v>17</v>
      </c>
      <c r="H23" s="71">
        <v>17</v>
      </c>
      <c r="I23" s="48" t="str">
        <f t="shared" si="3"/>
        <v>E0202</v>
      </c>
    </row>
    <row r="24" spans="1:9">
      <c r="A24" s="48" t="s">
        <v>64</v>
      </c>
      <c r="B24" s="48" t="s">
        <v>65</v>
      </c>
      <c r="C24" s="48" t="str">
        <f>INDEX('Ref1'!$F:$F,MATCH($A24,'Ref1'!$A:$A,0))</f>
        <v>E5100</v>
      </c>
      <c r="D24" s="48" t="str">
        <f>INDEX('Ref1'!$G:$G,MATCH($A24,'Ref1'!$A:$A,0))</f>
        <v>NA</v>
      </c>
      <c r="E24" s="48" t="str">
        <f t="shared" si="0"/>
        <v>No</v>
      </c>
      <c r="F24" s="48">
        <f t="shared" si="1"/>
        <v>-1024</v>
      </c>
      <c r="G24" s="48">
        <f t="shared" si="2"/>
        <v>18</v>
      </c>
      <c r="H24" s="71">
        <v>18</v>
      </c>
      <c r="I24" s="48" t="str">
        <f t="shared" si="3"/>
        <v>E5032</v>
      </c>
    </row>
    <row r="25" spans="1:9">
      <c r="A25" s="48" t="s">
        <v>66</v>
      </c>
      <c r="B25" s="48" t="s">
        <v>67</v>
      </c>
      <c r="C25" s="48" t="str">
        <f>INDEX('Ref1'!$F:$F,MATCH($A25,'Ref1'!$A:$A,0))</f>
        <v>NA</v>
      </c>
      <c r="D25" s="48" t="str">
        <f>INDEX('Ref1'!$G:$G,MATCH($A25,'Ref1'!$A:$A,0))</f>
        <v>E6146</v>
      </c>
      <c r="E25" s="48" t="str">
        <f t="shared" si="0"/>
        <v>No</v>
      </c>
      <c r="F25" s="48">
        <f t="shared" si="1"/>
        <v>-1025</v>
      </c>
      <c r="G25" s="48">
        <f t="shared" si="2"/>
        <v>19</v>
      </c>
      <c r="H25" s="71">
        <v>19</v>
      </c>
      <c r="I25" s="48" t="str">
        <f t="shared" si="3"/>
        <v>E4601</v>
      </c>
    </row>
    <row r="26" spans="1:9">
      <c r="A26" s="48" t="s">
        <v>68</v>
      </c>
      <c r="B26" s="48" t="s">
        <v>69</v>
      </c>
      <c r="C26" s="48" t="str">
        <f>INDEX('Ref1'!$F:$F,MATCH($A26,'Ref1'!$A:$A,0))</f>
        <v>E2421</v>
      </c>
      <c r="D26" s="48" t="str">
        <f>INDEX('Ref1'!$G:$G,MATCH($A26,'Ref1'!$A:$A,0))</f>
        <v>E6124</v>
      </c>
      <c r="E26" s="48" t="str">
        <f t="shared" si="0"/>
        <v>No</v>
      </c>
      <c r="F26" s="48">
        <f t="shared" si="1"/>
        <v>-1026</v>
      </c>
      <c r="G26" s="48">
        <f t="shared" si="2"/>
        <v>20</v>
      </c>
      <c r="H26" s="71">
        <v>20</v>
      </c>
      <c r="I26" s="48" t="str">
        <f t="shared" si="3"/>
        <v>E2431</v>
      </c>
    </row>
    <row r="27" spans="1:9">
      <c r="A27" s="48" t="s">
        <v>70</v>
      </c>
      <c r="B27" s="48" t="s">
        <v>71</v>
      </c>
      <c r="C27" s="48" t="str">
        <f>INDEX('Ref1'!$F:$F,MATCH($A27,'Ref1'!$A:$A,0))</f>
        <v>NA</v>
      </c>
      <c r="D27" s="48" t="str">
        <f>INDEX('Ref1'!$G:$G,MATCH($A27,'Ref1'!$A:$A,0))</f>
        <v>E6123</v>
      </c>
      <c r="E27" s="48" t="str">
        <f t="shared" si="0"/>
        <v>No</v>
      </c>
      <c r="F27" s="48">
        <f t="shared" si="1"/>
        <v>-1027</v>
      </c>
      <c r="G27" s="48">
        <f t="shared" si="2"/>
        <v>21</v>
      </c>
      <c r="H27" s="71">
        <v>21</v>
      </c>
      <c r="I27" s="48" t="str">
        <f t="shared" si="3"/>
        <v>E2301</v>
      </c>
    </row>
    <row r="28" spans="1:9">
      <c r="A28" s="48" t="s">
        <v>72</v>
      </c>
      <c r="B28" s="48" t="s">
        <v>73</v>
      </c>
      <c r="C28" s="48" t="str">
        <f>INDEX('Ref1'!$F:$F,MATCH($A28,'Ref1'!$A:$A,0))</f>
        <v>NA</v>
      </c>
      <c r="D28" s="48" t="str">
        <f>INDEX('Ref1'!$G:$G,MATCH($A28,'Ref1'!$A:$A,0))</f>
        <v>E6123</v>
      </c>
      <c r="E28" s="48" t="str">
        <f t="shared" si="0"/>
        <v>No</v>
      </c>
      <c r="F28" s="48">
        <f t="shared" si="1"/>
        <v>-1028</v>
      </c>
      <c r="G28" s="48">
        <f t="shared" si="2"/>
        <v>22</v>
      </c>
      <c r="H28" s="71">
        <v>22</v>
      </c>
      <c r="I28" s="48" t="str">
        <f t="shared" si="3"/>
        <v>E2302</v>
      </c>
    </row>
    <row r="29" spans="1:9">
      <c r="A29" s="48" t="s">
        <v>74</v>
      </c>
      <c r="B29" s="48" t="s">
        <v>75</v>
      </c>
      <c r="C29" s="48" t="str">
        <f>INDEX('Ref1'!$F:$F,MATCH($A29,'Ref1'!$A:$A,0))</f>
        <v>E1021</v>
      </c>
      <c r="D29" s="48" t="str">
        <f>INDEX('Ref1'!$G:$G,MATCH($A29,'Ref1'!$A:$A,0))</f>
        <v>E6110</v>
      </c>
      <c r="E29" s="48" t="str">
        <f t="shared" si="0"/>
        <v>No</v>
      </c>
      <c r="F29" s="48">
        <f t="shared" si="1"/>
        <v>-1029</v>
      </c>
      <c r="G29" s="48">
        <f t="shared" si="2"/>
        <v>23</v>
      </c>
      <c r="H29" s="71">
        <v>23</v>
      </c>
      <c r="I29" s="48" t="str">
        <f t="shared" si="3"/>
        <v>E1032</v>
      </c>
    </row>
    <row r="30" spans="1:9">
      <c r="A30" s="48" t="s">
        <v>76</v>
      </c>
      <c r="B30" s="48" t="s">
        <v>77</v>
      </c>
      <c r="C30" s="48" t="str">
        <f>INDEX('Ref1'!$F:$F,MATCH($A30,'Ref1'!$A:$A,0))</f>
        <v>NA</v>
      </c>
      <c r="D30" s="48" t="str">
        <f>INDEX('Ref1'!$G:$G,MATCH($A30,'Ref1'!$A:$A,0))</f>
        <v>E6348</v>
      </c>
      <c r="E30" s="48" t="str">
        <f t="shared" si="0"/>
        <v>No</v>
      </c>
      <c r="F30" s="48">
        <f t="shared" si="1"/>
        <v>-1030</v>
      </c>
      <c r="G30" s="48">
        <f t="shared" si="2"/>
        <v>24</v>
      </c>
      <c r="H30" s="71">
        <v>24</v>
      </c>
      <c r="I30" s="48" t="str">
        <f t="shared" si="3"/>
        <v>E4201</v>
      </c>
    </row>
    <row r="31" spans="1:9">
      <c r="A31" s="48" t="s">
        <v>78</v>
      </c>
      <c r="B31" s="48" t="s">
        <v>79</v>
      </c>
      <c r="C31" s="48" t="str">
        <f>INDEX('Ref1'!$F:$F,MATCH($A31,'Ref1'!$A:$A,0))</f>
        <v>E2520</v>
      </c>
      <c r="D31" s="48" t="str">
        <f>INDEX('Ref1'!$G:$G,MATCH($A31,'Ref1'!$A:$A,0))</f>
        <v>NA</v>
      </c>
      <c r="E31" s="48" t="str">
        <f t="shared" si="0"/>
        <v>No</v>
      </c>
      <c r="F31" s="48">
        <f t="shared" si="1"/>
        <v>-1031</v>
      </c>
      <c r="G31" s="48">
        <f t="shared" si="2"/>
        <v>25</v>
      </c>
      <c r="H31" s="71">
        <v>25</v>
      </c>
      <c r="I31" s="48" t="str">
        <f t="shared" si="3"/>
        <v>E2531</v>
      </c>
    </row>
    <row r="32" spans="1:9">
      <c r="A32" s="48" t="s">
        <v>80</v>
      </c>
      <c r="B32" s="48" t="s">
        <v>81</v>
      </c>
      <c r="C32" s="48" t="str">
        <f>INDEX('Ref1'!$F:$F,MATCH($A32,'Ref1'!$A:$A,0))</f>
        <v>NA</v>
      </c>
      <c r="D32" s="48" t="str">
        <f>INDEX('Ref1'!$G:$G,MATCH($A32,'Ref1'!$A:$A,0))</f>
        <v>E6162</v>
      </c>
      <c r="E32" s="48" t="str">
        <f t="shared" si="0"/>
        <v>No</v>
      </c>
      <c r="F32" s="48">
        <f t="shared" si="1"/>
        <v>-1032</v>
      </c>
      <c r="G32" s="48">
        <f t="shared" si="2"/>
        <v>26</v>
      </c>
      <c r="H32" s="71">
        <v>26</v>
      </c>
      <c r="I32" s="48" t="str">
        <f t="shared" si="3"/>
        <v>E1202</v>
      </c>
    </row>
    <row r="33" spans="1:9">
      <c r="A33" s="48" t="s">
        <v>82</v>
      </c>
      <c r="B33" s="48" t="s">
        <v>83</v>
      </c>
      <c r="C33" s="48" t="str">
        <f>INDEX('Ref1'!$F:$F,MATCH($A33,'Ref1'!$A:$A,0))</f>
        <v>NA</v>
      </c>
      <c r="D33" s="48" t="str">
        <f>INDEX('Ref1'!$G:$G,MATCH($A33,'Ref1'!$A:$A,0))</f>
        <v>E6103</v>
      </c>
      <c r="E33" s="48" t="str">
        <f t="shared" si="0"/>
        <v>No</v>
      </c>
      <c r="F33" s="48">
        <f t="shared" si="1"/>
        <v>-1033</v>
      </c>
      <c r="G33" s="48">
        <f t="shared" si="2"/>
        <v>27</v>
      </c>
      <c r="H33" s="71">
        <v>27</v>
      </c>
      <c r="I33" s="48" t="str">
        <f t="shared" si="3"/>
        <v>E0301</v>
      </c>
    </row>
    <row r="34" spans="1:9">
      <c r="A34" s="48" t="s">
        <v>84</v>
      </c>
      <c r="B34" s="48" t="s">
        <v>85</v>
      </c>
      <c r="C34" s="48" t="str">
        <f>INDEX('Ref1'!$F:$F,MATCH($A34,'Ref1'!$A:$A,0))</f>
        <v>NA</v>
      </c>
      <c r="D34" s="48" t="str">
        <f>INDEX('Ref1'!$G:$G,MATCH($A34,'Ref1'!$A:$A,0))</f>
        <v>E6147</v>
      </c>
      <c r="E34" s="48" t="str">
        <f t="shared" si="0"/>
        <v>No</v>
      </c>
      <c r="F34" s="48">
        <f t="shared" si="1"/>
        <v>-1034</v>
      </c>
      <c r="G34" s="48">
        <f t="shared" si="2"/>
        <v>28</v>
      </c>
      <c r="H34" s="71">
        <v>28</v>
      </c>
      <c r="I34" s="48" t="str">
        <f t="shared" si="3"/>
        <v>E4701</v>
      </c>
    </row>
    <row r="35" spans="1:9">
      <c r="A35" s="48" t="s">
        <v>86</v>
      </c>
      <c r="B35" s="48" t="s">
        <v>87</v>
      </c>
      <c r="C35" s="48" t="str">
        <f>INDEX('Ref1'!$F:$F,MATCH($A35,'Ref1'!$A:$A,0))</f>
        <v>E1521</v>
      </c>
      <c r="D35" s="48" t="str">
        <f>INDEX('Ref1'!$G:$G,MATCH($A35,'Ref1'!$A:$A,0))</f>
        <v>E6115</v>
      </c>
      <c r="E35" s="48" t="str">
        <f t="shared" si="0"/>
        <v>No</v>
      </c>
      <c r="F35" s="48">
        <f t="shared" si="1"/>
        <v>-1035</v>
      </c>
      <c r="G35" s="48">
        <f t="shared" si="2"/>
        <v>29</v>
      </c>
      <c r="H35" s="71">
        <v>29</v>
      </c>
      <c r="I35" s="48" t="str">
        <f t="shared" si="3"/>
        <v>E1532</v>
      </c>
    </row>
    <row r="36" spans="1:9">
      <c r="A36" s="48" t="s">
        <v>88</v>
      </c>
      <c r="B36" s="48" t="s">
        <v>89</v>
      </c>
      <c r="C36" s="48" t="str">
        <f>INDEX('Ref1'!$F:$F,MATCH($A36,'Ref1'!$A:$A,0))</f>
        <v>E2620</v>
      </c>
      <c r="D36" s="48" t="str">
        <f>INDEX('Ref1'!$G:$G,MATCH($A36,'Ref1'!$A:$A,0))</f>
        <v>NA</v>
      </c>
      <c r="E36" s="48" t="str">
        <f t="shared" si="0"/>
        <v>No</v>
      </c>
      <c r="F36" s="48">
        <f t="shared" si="1"/>
        <v>-1036</v>
      </c>
      <c r="G36" s="48">
        <f t="shared" si="2"/>
        <v>30</v>
      </c>
      <c r="H36" s="71">
        <v>30</v>
      </c>
      <c r="I36" s="48" t="str">
        <f t="shared" si="3"/>
        <v>E2631</v>
      </c>
    </row>
    <row r="37" spans="1:9">
      <c r="A37" s="48" t="s">
        <v>90</v>
      </c>
      <c r="B37" s="48" t="s">
        <v>91</v>
      </c>
      <c r="C37" s="48" t="str">
        <f>INDEX('Ref1'!$F:$F,MATCH($A37,'Ref1'!$A:$A,0))</f>
        <v>E5100</v>
      </c>
      <c r="D37" s="48" t="str">
        <f>INDEX('Ref1'!$G:$G,MATCH($A37,'Ref1'!$A:$A,0))</f>
        <v>NA</v>
      </c>
      <c r="E37" s="48" t="str">
        <f t="shared" si="0"/>
        <v>No</v>
      </c>
      <c r="F37" s="48">
        <f t="shared" si="1"/>
        <v>-1037</v>
      </c>
      <c r="G37" s="48">
        <f t="shared" si="2"/>
        <v>31</v>
      </c>
      <c r="H37" s="71">
        <v>31</v>
      </c>
      <c r="I37" s="48" t="str">
        <f t="shared" si="3"/>
        <v>E5033</v>
      </c>
    </row>
    <row r="38" spans="1:9">
      <c r="A38" s="48" t="s">
        <v>92</v>
      </c>
      <c r="B38" s="48" t="s">
        <v>93</v>
      </c>
      <c r="C38" s="48" t="str">
        <f>INDEX('Ref1'!$F:$F,MATCH($A38,'Ref1'!$A:$A,0))</f>
        <v>E1521</v>
      </c>
      <c r="D38" s="48" t="str">
        <f>INDEX('Ref1'!$G:$G,MATCH($A38,'Ref1'!$A:$A,0))</f>
        <v>E6115</v>
      </c>
      <c r="E38" s="48" t="str">
        <f t="shared" si="0"/>
        <v>No</v>
      </c>
      <c r="F38" s="48">
        <f t="shared" si="1"/>
        <v>-1038</v>
      </c>
      <c r="G38" s="48">
        <f t="shared" si="2"/>
        <v>32</v>
      </c>
      <c r="H38" s="71">
        <v>32</v>
      </c>
      <c r="I38" s="48" t="str">
        <f t="shared" si="3"/>
        <v>E1533</v>
      </c>
    </row>
    <row r="39" spans="1:9">
      <c r="A39" s="48" t="s">
        <v>94</v>
      </c>
      <c r="B39" s="48" t="s">
        <v>95</v>
      </c>
      <c r="C39" s="48" t="str">
        <f>INDEX('Ref1'!$F:$F,MATCH($A39,'Ref1'!$A:$A,0))</f>
        <v>NA</v>
      </c>
      <c r="D39" s="48" t="str">
        <f>INDEX('Ref1'!$G:$G,MATCH($A39,'Ref1'!$A:$A,0))</f>
        <v>E6114</v>
      </c>
      <c r="E39" s="48" t="str">
        <f t="shared" si="0"/>
        <v>No</v>
      </c>
      <c r="F39" s="48">
        <f t="shared" si="1"/>
        <v>-1039</v>
      </c>
      <c r="G39" s="48">
        <f t="shared" si="2"/>
        <v>33</v>
      </c>
      <c r="H39" s="71">
        <v>33</v>
      </c>
      <c r="I39" s="48" t="str">
        <f t="shared" si="3"/>
        <v>E1401</v>
      </c>
    </row>
    <row r="40" spans="1:9">
      <c r="A40" s="48" t="s">
        <v>96</v>
      </c>
      <c r="B40" s="48" t="s">
        <v>97</v>
      </c>
      <c r="C40" s="48" t="str">
        <f>INDEX('Ref1'!$F:$F,MATCH($A40,'Ref1'!$A:$A,0))</f>
        <v>NA</v>
      </c>
      <c r="D40" s="48" t="str">
        <f>INDEX('Ref1'!$G:$G,MATCH($A40,'Ref1'!$A:$A,0))</f>
        <v>E6101</v>
      </c>
      <c r="E40" s="48" t="str">
        <f t="shared" si="0"/>
        <v>No</v>
      </c>
      <c r="F40" s="48">
        <f t="shared" si="1"/>
        <v>-1040</v>
      </c>
      <c r="G40" s="48">
        <f t="shared" si="2"/>
        <v>34</v>
      </c>
      <c r="H40" s="71">
        <v>34</v>
      </c>
      <c r="I40" s="48" t="str">
        <f t="shared" si="3"/>
        <v>E0102</v>
      </c>
    </row>
    <row r="41" spans="1:9">
      <c r="A41" s="48" t="s">
        <v>98</v>
      </c>
      <c r="B41" s="48" t="s">
        <v>99</v>
      </c>
      <c r="C41" s="48" t="str">
        <f>INDEX('Ref1'!$F:$F,MATCH($A41,'Ref1'!$A:$A,0))</f>
        <v>E2620</v>
      </c>
      <c r="D41" s="48" t="str">
        <f>INDEX('Ref1'!$G:$G,MATCH($A41,'Ref1'!$A:$A,0))</f>
        <v>NA</v>
      </c>
      <c r="E41" s="48" t="str">
        <f t="shared" si="0"/>
        <v>No</v>
      </c>
      <c r="F41" s="48">
        <f t="shared" si="1"/>
        <v>-1041</v>
      </c>
      <c r="G41" s="48">
        <f t="shared" si="2"/>
        <v>35</v>
      </c>
      <c r="H41" s="71">
        <v>35</v>
      </c>
      <c r="I41" s="48" t="str">
        <f t="shared" si="3"/>
        <v>E2632</v>
      </c>
    </row>
    <row r="42" spans="1:9">
      <c r="A42" s="48" t="s">
        <v>100</v>
      </c>
      <c r="B42" s="48" t="s">
        <v>101</v>
      </c>
      <c r="C42" s="48" t="str">
        <f>INDEX('Ref1'!$F:$F,MATCH($A42,'Ref1'!$A:$A,0))</f>
        <v>E5100</v>
      </c>
      <c r="D42" s="48" t="str">
        <f>INDEX('Ref1'!$G:$G,MATCH($A42,'Ref1'!$A:$A,0))</f>
        <v>NA</v>
      </c>
      <c r="E42" s="48" t="str">
        <f t="shared" si="0"/>
        <v>No</v>
      </c>
      <c r="F42" s="48">
        <f t="shared" si="1"/>
        <v>-1042</v>
      </c>
      <c r="G42" s="48">
        <f t="shared" si="2"/>
        <v>36</v>
      </c>
      <c r="H42" s="71">
        <v>36</v>
      </c>
      <c r="I42" s="48" t="str">
        <f t="shared" si="3"/>
        <v>E5034</v>
      </c>
    </row>
    <row r="43" spans="1:9">
      <c r="A43" s="48" t="s">
        <v>102</v>
      </c>
      <c r="B43" s="48" t="s">
        <v>103</v>
      </c>
      <c r="C43" s="48" t="str">
        <f>INDEX('Ref1'!$F:$F,MATCH($A43,'Ref1'!$A:$A,0))</f>
        <v>E1821</v>
      </c>
      <c r="D43" s="48" t="str">
        <f>INDEX('Ref1'!$G:$G,MATCH($A43,'Ref1'!$A:$A,0))</f>
        <v>E6118</v>
      </c>
      <c r="E43" s="48" t="str">
        <f t="shared" si="0"/>
        <v>No</v>
      </c>
      <c r="F43" s="48">
        <f t="shared" si="1"/>
        <v>-1043</v>
      </c>
      <c r="G43" s="48">
        <f t="shared" si="2"/>
        <v>37</v>
      </c>
      <c r="H43" s="71">
        <v>37</v>
      </c>
      <c r="I43" s="48" t="str">
        <f t="shared" si="3"/>
        <v>E1831</v>
      </c>
    </row>
    <row r="44" spans="1:9">
      <c r="A44" s="48" t="s">
        <v>104</v>
      </c>
      <c r="B44" s="48" t="s">
        <v>105</v>
      </c>
      <c r="C44" s="48" t="str">
        <f>INDEX('Ref1'!$F:$F,MATCH($A44,'Ref1'!$A:$A,0))</f>
        <v>E1920</v>
      </c>
      <c r="D44" s="48" t="str">
        <f>INDEX('Ref1'!$G:$G,MATCH($A44,'Ref1'!$A:$A,0))</f>
        <v>NA</v>
      </c>
      <c r="E44" s="48" t="str">
        <f t="shared" si="0"/>
        <v>No</v>
      </c>
      <c r="F44" s="48">
        <f t="shared" si="1"/>
        <v>-1044</v>
      </c>
      <c r="G44" s="48">
        <f t="shared" si="2"/>
        <v>38</v>
      </c>
      <c r="H44" s="71">
        <v>38</v>
      </c>
      <c r="I44" s="48" t="str">
        <f t="shared" si="3"/>
        <v>E1931</v>
      </c>
    </row>
    <row r="45" spans="1:9">
      <c r="A45" s="48" t="s">
        <v>106</v>
      </c>
      <c r="B45" s="48" t="s">
        <v>107</v>
      </c>
      <c r="C45" s="48" t="str">
        <f>INDEX('Ref1'!$F:$F,MATCH($A45,'Ref1'!$A:$A,0))</f>
        <v>E3021</v>
      </c>
      <c r="D45" s="48" t="str">
        <f>INDEX('Ref1'!$G:$G,MATCH($A45,'Ref1'!$A:$A,0))</f>
        <v>E6130</v>
      </c>
      <c r="E45" s="48" t="str">
        <f t="shared" si="0"/>
        <v>No</v>
      </c>
      <c r="F45" s="48">
        <f t="shared" si="1"/>
        <v>-1045</v>
      </c>
      <c r="G45" s="48">
        <f t="shared" si="2"/>
        <v>39</v>
      </c>
      <c r="H45" s="71">
        <v>39</v>
      </c>
      <c r="I45" s="48" t="str">
        <f t="shared" si="3"/>
        <v>E3033</v>
      </c>
    </row>
    <row r="46" spans="1:9">
      <c r="A46" s="48" t="s">
        <v>112</v>
      </c>
      <c r="B46" s="48" t="s">
        <v>113</v>
      </c>
      <c r="C46" s="48" t="str">
        <f>INDEX('Ref1'!$F:$F,MATCH($A46,'Ref1'!$A:$A,0))</f>
        <v>E2321</v>
      </c>
      <c r="D46" s="48" t="str">
        <f>INDEX('Ref1'!$G:$G,MATCH($A46,'Ref1'!$A:$A,0))</f>
        <v>E6123</v>
      </c>
      <c r="E46" s="48" t="str">
        <f t="shared" si="0"/>
        <v>No</v>
      </c>
      <c r="F46" s="48">
        <f t="shared" si="1"/>
        <v>-1046</v>
      </c>
      <c r="G46" s="48">
        <f t="shared" si="2"/>
        <v>40</v>
      </c>
      <c r="H46" s="71">
        <v>40</v>
      </c>
      <c r="I46" s="48" t="str">
        <f t="shared" si="3"/>
        <v>E2333</v>
      </c>
    </row>
    <row r="47" spans="1:9">
      <c r="A47" s="48" t="s">
        <v>114</v>
      </c>
      <c r="B47" s="48" t="s">
        <v>115</v>
      </c>
      <c r="C47" s="48" t="str">
        <f>INDEX('Ref1'!$F:$F,MATCH($A47,'Ref1'!$A:$A,0))</f>
        <v>NA</v>
      </c>
      <c r="D47" s="48" t="str">
        <f>INDEX('Ref1'!$G:$G,MATCH($A47,'Ref1'!$A:$A,0))</f>
        <v>E6348</v>
      </c>
      <c r="E47" s="48" t="str">
        <f t="shared" si="0"/>
        <v>No</v>
      </c>
      <c r="F47" s="48">
        <f t="shared" si="1"/>
        <v>-1047</v>
      </c>
      <c r="G47" s="48">
        <f t="shared" si="2"/>
        <v>41</v>
      </c>
      <c r="H47" s="71">
        <v>41</v>
      </c>
      <c r="I47" s="48" t="str">
        <f t="shared" si="3"/>
        <v>E4202</v>
      </c>
    </row>
    <row r="48" spans="1:9">
      <c r="A48" s="48" t="s">
        <v>116</v>
      </c>
      <c r="B48" s="48" t="s">
        <v>117</v>
      </c>
      <c r="C48" s="48" t="str">
        <f>INDEX('Ref1'!$F:$F,MATCH($A48,'Ref1'!$A:$A,0))</f>
        <v>NA</v>
      </c>
      <c r="D48" s="48" t="str">
        <f>INDEX('Ref1'!$G:$G,MATCH($A48,'Ref1'!$A:$A,0))</f>
        <v>E6147</v>
      </c>
      <c r="E48" s="48" t="str">
        <f t="shared" si="0"/>
        <v>No</v>
      </c>
      <c r="F48" s="48">
        <f t="shared" si="1"/>
        <v>-1048</v>
      </c>
      <c r="G48" s="48">
        <f t="shared" si="2"/>
        <v>42</v>
      </c>
      <c r="H48" s="71">
        <v>42</v>
      </c>
      <c r="I48" s="48" t="str">
        <f t="shared" si="3"/>
        <v>E4702</v>
      </c>
    </row>
    <row r="49" spans="1:9">
      <c r="A49" s="48" t="s">
        <v>118</v>
      </c>
      <c r="B49" s="48" t="s">
        <v>119</v>
      </c>
      <c r="C49" s="48" t="str">
        <f>INDEX('Ref1'!$F:$F,MATCH($A49,'Ref1'!$A:$A,0))</f>
        <v>E0521</v>
      </c>
      <c r="D49" s="48" t="str">
        <f>INDEX('Ref1'!$G:$G,MATCH($A49,'Ref1'!$A:$A,0))</f>
        <v>E6105</v>
      </c>
      <c r="E49" s="48" t="str">
        <f t="shared" si="0"/>
        <v>No</v>
      </c>
      <c r="F49" s="48">
        <f t="shared" si="1"/>
        <v>-1049</v>
      </c>
      <c r="G49" s="48">
        <f t="shared" si="2"/>
        <v>43</v>
      </c>
      <c r="H49" s="71">
        <v>43</v>
      </c>
      <c r="I49" s="48" t="str">
        <f t="shared" si="3"/>
        <v>E0531</v>
      </c>
    </row>
    <row r="50" spans="1:9">
      <c r="A50" s="48" t="s">
        <v>124</v>
      </c>
      <c r="B50" s="48" t="s">
        <v>125</v>
      </c>
      <c r="C50" s="48" t="str">
        <f>INDEX('Ref1'!$F:$F,MATCH($A50,'Ref1'!$A:$A,0))</f>
        <v>E5100</v>
      </c>
      <c r="D50" s="48" t="str">
        <f>INDEX('Ref1'!$G:$G,MATCH($A50,'Ref1'!$A:$A,0))</f>
        <v>NA</v>
      </c>
      <c r="E50" s="48" t="str">
        <f t="shared" si="0"/>
        <v>No</v>
      </c>
      <c r="F50" s="48">
        <f t="shared" si="1"/>
        <v>-1050</v>
      </c>
      <c r="G50" s="48">
        <f t="shared" si="2"/>
        <v>44</v>
      </c>
      <c r="H50" s="71">
        <v>44</v>
      </c>
      <c r="I50" s="48" t="str">
        <f t="shared" si="3"/>
        <v>E5011</v>
      </c>
    </row>
    <row r="51" spans="1:9">
      <c r="A51" s="48" t="s">
        <v>126</v>
      </c>
      <c r="B51" s="48" t="s">
        <v>127</v>
      </c>
      <c r="C51" s="48" t="str">
        <f>INDEX('Ref1'!$F:$F,MATCH($A51,'Ref1'!$A:$A,0))</f>
        <v>E3421</v>
      </c>
      <c r="D51" s="48" t="str">
        <f>INDEX('Ref1'!$G:$G,MATCH($A51,'Ref1'!$A:$A,0))</f>
        <v>E6134</v>
      </c>
      <c r="E51" s="48" t="str">
        <f t="shared" si="0"/>
        <v>No</v>
      </c>
      <c r="F51" s="48">
        <f t="shared" si="1"/>
        <v>-1051</v>
      </c>
      <c r="G51" s="48">
        <f t="shared" si="2"/>
        <v>45</v>
      </c>
      <c r="H51" s="71">
        <v>45</v>
      </c>
      <c r="I51" s="48" t="str">
        <f t="shared" si="3"/>
        <v>E3431</v>
      </c>
    </row>
    <row r="52" spans="1:9">
      <c r="A52" s="48" t="s">
        <v>128</v>
      </c>
      <c r="B52" s="48" t="s">
        <v>129</v>
      </c>
      <c r="C52" s="48" t="str">
        <f>INDEX('Ref1'!$F:$F,MATCH($A52,'Ref1'!$A:$A,0))</f>
        <v>E2221</v>
      </c>
      <c r="D52" s="48" t="str">
        <f>INDEX('Ref1'!$G:$G,MATCH($A52,'Ref1'!$A:$A,0))</f>
        <v>E6122</v>
      </c>
      <c r="E52" s="48" t="str">
        <f t="shared" si="0"/>
        <v>No</v>
      </c>
      <c r="F52" s="48">
        <f t="shared" si="1"/>
        <v>-1052</v>
      </c>
      <c r="G52" s="48">
        <f t="shared" si="2"/>
        <v>46</v>
      </c>
      <c r="H52" s="71">
        <v>46</v>
      </c>
      <c r="I52" s="48" t="str">
        <f t="shared" si="3"/>
        <v>E2232</v>
      </c>
    </row>
    <row r="53" spans="1:9">
      <c r="A53" s="48" t="s">
        <v>130</v>
      </c>
      <c r="B53" s="48" t="s">
        <v>131</v>
      </c>
      <c r="C53" s="48" t="str">
        <f>INDEX('Ref1'!$F:$F,MATCH($A53,'Ref1'!$A:$A,0))</f>
        <v>E0920</v>
      </c>
      <c r="D53" s="48" t="str">
        <f>INDEX('Ref1'!$G:$G,MATCH($A53,'Ref1'!$A:$A,0))</f>
        <v>NA</v>
      </c>
      <c r="E53" s="48" t="str">
        <f t="shared" si="0"/>
        <v>No</v>
      </c>
      <c r="F53" s="48">
        <f t="shared" si="1"/>
        <v>-1053</v>
      </c>
      <c r="G53" s="48">
        <f t="shared" si="2"/>
        <v>47</v>
      </c>
      <c r="H53" s="71">
        <v>47</v>
      </c>
      <c r="I53" s="48" t="str">
        <f t="shared" si="3"/>
        <v>E0933</v>
      </c>
    </row>
    <row r="54" spans="1:9">
      <c r="A54" s="48" t="s">
        <v>132</v>
      </c>
      <c r="B54" s="48" t="s">
        <v>133</v>
      </c>
      <c r="C54" s="48" t="str">
        <f>INDEX('Ref1'!$F:$F,MATCH($A54,'Ref1'!$A:$A,0))</f>
        <v>E1521</v>
      </c>
      <c r="D54" s="48" t="str">
        <f>INDEX('Ref1'!$G:$G,MATCH($A54,'Ref1'!$A:$A,0))</f>
        <v>E6115</v>
      </c>
      <c r="E54" s="48" t="str">
        <f t="shared" si="0"/>
        <v>No</v>
      </c>
      <c r="F54" s="48">
        <f t="shared" si="1"/>
        <v>-1054</v>
      </c>
      <c r="G54" s="48">
        <f t="shared" si="2"/>
        <v>48</v>
      </c>
      <c r="H54" s="71">
        <v>48</v>
      </c>
      <c r="I54" s="48" t="str">
        <f t="shared" si="3"/>
        <v>E1534</v>
      </c>
    </row>
    <row r="55" spans="1:9">
      <c r="A55" s="48" t="s">
        <v>134</v>
      </c>
      <c r="B55" s="48" t="s">
        <v>135</v>
      </c>
      <c r="C55" s="48" t="str">
        <f>INDEX('Ref1'!$F:$F,MATCH($A55,'Ref1'!$A:$A,0))</f>
        <v>NA</v>
      </c>
      <c r="D55" s="48" t="str">
        <f>INDEX('Ref1'!$G:$G,MATCH($A55,'Ref1'!$A:$A,0))</f>
        <v>E6102</v>
      </c>
      <c r="E55" s="48" t="str">
        <f t="shared" si="0"/>
        <v>No</v>
      </c>
      <c r="F55" s="48">
        <f t="shared" si="1"/>
        <v>-1055</v>
      </c>
      <c r="G55" s="48">
        <f t="shared" si="2"/>
        <v>49</v>
      </c>
      <c r="H55" s="71">
        <v>49</v>
      </c>
      <c r="I55" s="48" t="str">
        <f t="shared" si="3"/>
        <v>E0203</v>
      </c>
    </row>
    <row r="56" spans="1:9">
      <c r="A56" s="48" t="s">
        <v>136</v>
      </c>
      <c r="B56" s="48" t="s">
        <v>137</v>
      </c>
      <c r="C56" s="48" t="str">
        <f>INDEX('Ref1'!$F:$F,MATCH($A56,'Ref1'!$A:$A,0))</f>
        <v>E2421</v>
      </c>
      <c r="D56" s="48" t="str">
        <f>INDEX('Ref1'!$G:$G,MATCH($A56,'Ref1'!$A:$A,0))</f>
        <v>E6124</v>
      </c>
      <c r="E56" s="48" t="str">
        <f t="shared" si="0"/>
        <v>No</v>
      </c>
      <c r="F56" s="48">
        <f t="shared" si="1"/>
        <v>-1056</v>
      </c>
      <c r="G56" s="48">
        <f t="shared" si="2"/>
        <v>50</v>
      </c>
      <c r="H56" s="71">
        <v>50</v>
      </c>
      <c r="I56" s="48" t="str">
        <f t="shared" si="3"/>
        <v>E2432</v>
      </c>
    </row>
    <row r="57" spans="1:9">
      <c r="A57" s="48" t="s">
        <v>138</v>
      </c>
      <c r="B57" s="48" t="s">
        <v>139</v>
      </c>
      <c r="C57" s="48" t="str">
        <f>INDEX('Ref1'!$F:$F,MATCH($A57,'Ref1'!$A:$A,0))</f>
        <v>E1521</v>
      </c>
      <c r="D57" s="48" t="str">
        <f>INDEX('Ref1'!$G:$G,MATCH($A57,'Ref1'!$A:$A,0))</f>
        <v>E6115</v>
      </c>
      <c r="E57" s="48" t="str">
        <f t="shared" si="0"/>
        <v>No</v>
      </c>
      <c r="F57" s="48">
        <f t="shared" si="1"/>
        <v>-1057</v>
      </c>
      <c r="G57" s="48">
        <f t="shared" si="2"/>
        <v>51</v>
      </c>
      <c r="H57" s="71">
        <v>51</v>
      </c>
      <c r="I57" s="48" t="str">
        <f t="shared" si="3"/>
        <v>E1535</v>
      </c>
    </row>
    <row r="58" spans="1:9">
      <c r="A58" s="48" t="s">
        <v>140</v>
      </c>
      <c r="B58" s="48" t="s">
        <v>141</v>
      </c>
      <c r="C58" s="48" t="str">
        <f>INDEX('Ref1'!$F:$F,MATCH($A58,'Ref1'!$A:$A,0))</f>
        <v>E1620</v>
      </c>
      <c r="D58" s="48" t="str">
        <f>INDEX('Ref1'!$G:$G,MATCH($A58,'Ref1'!$A:$A,0))</f>
        <v>NA</v>
      </c>
      <c r="E58" s="48" t="str">
        <f t="shared" si="0"/>
        <v>No</v>
      </c>
      <c r="F58" s="48">
        <f t="shared" si="1"/>
        <v>-1058</v>
      </c>
      <c r="G58" s="48">
        <f t="shared" si="2"/>
        <v>52</v>
      </c>
      <c r="H58" s="71">
        <v>52</v>
      </c>
      <c r="I58" s="48" t="str">
        <f t="shared" si="3"/>
        <v>E1631</v>
      </c>
    </row>
    <row r="59" spans="1:9">
      <c r="A59" s="48" t="s">
        <v>142</v>
      </c>
      <c r="B59" s="48" t="s">
        <v>143</v>
      </c>
      <c r="C59" s="48" t="str">
        <f>INDEX('Ref1'!$F:$F,MATCH($A59,'Ref1'!$A:$A,0))</f>
        <v>E3120</v>
      </c>
      <c r="D59" s="48" t="str">
        <f>INDEX('Ref1'!$G:$G,MATCH($A59,'Ref1'!$A:$A,0))</f>
        <v>NA</v>
      </c>
      <c r="E59" s="48" t="str">
        <f t="shared" si="0"/>
        <v>No</v>
      </c>
      <c r="F59" s="48">
        <f t="shared" si="1"/>
        <v>-1059</v>
      </c>
      <c r="G59" s="48">
        <f t="shared" si="2"/>
        <v>53</v>
      </c>
      <c r="H59" s="71">
        <v>53</v>
      </c>
      <c r="I59" s="48" t="str">
        <f t="shared" si="3"/>
        <v>E3131</v>
      </c>
    </row>
    <row r="60" spans="1:9">
      <c r="A60" s="48" t="s">
        <v>144</v>
      </c>
      <c r="B60" s="48" t="s">
        <v>145</v>
      </c>
      <c r="C60" s="48" t="str">
        <f>INDEX('Ref1'!$F:$F,MATCH($A60,'Ref1'!$A:$A,0))</f>
        <v>NA</v>
      </c>
      <c r="D60" s="48" t="str">
        <f>INDEX('Ref1'!$G:$G,MATCH($A60,'Ref1'!$A:$A,0))</f>
        <v>E6106</v>
      </c>
      <c r="E60" s="48" t="str">
        <f t="shared" si="0"/>
        <v>No</v>
      </c>
      <c r="F60" s="48">
        <f t="shared" si="1"/>
        <v>-1060</v>
      </c>
      <c r="G60" s="48">
        <f t="shared" si="2"/>
        <v>54</v>
      </c>
      <c r="H60" s="71">
        <v>54</v>
      </c>
      <c r="I60" s="48" t="str">
        <f t="shared" si="3"/>
        <v>E0603</v>
      </c>
    </row>
    <row r="61" spans="1:9">
      <c r="A61" s="48" t="s">
        <v>148</v>
      </c>
      <c r="B61" s="48" t="s">
        <v>149</v>
      </c>
      <c r="C61" s="48" t="str">
        <f>INDEX('Ref1'!$F:$F,MATCH($A61,'Ref1'!$A:$A,0))</f>
        <v>NA</v>
      </c>
      <c r="D61" s="48" t="str">
        <f>INDEX('Ref1'!$G:$G,MATCH($A61,'Ref1'!$A:$A,0))</f>
        <v>E6106</v>
      </c>
      <c r="E61" s="48" t="str">
        <f t="shared" si="0"/>
        <v>No</v>
      </c>
      <c r="F61" s="48">
        <f t="shared" si="1"/>
        <v>-1061</v>
      </c>
      <c r="G61" s="48">
        <f t="shared" si="2"/>
        <v>55</v>
      </c>
      <c r="H61" s="71">
        <v>55</v>
      </c>
      <c r="I61" s="48" t="str">
        <f t="shared" si="3"/>
        <v>E0604</v>
      </c>
    </row>
    <row r="62" spans="1:9">
      <c r="A62" s="48" t="s">
        <v>150</v>
      </c>
      <c r="B62" s="48" t="s">
        <v>151</v>
      </c>
      <c r="C62" s="48" t="str">
        <f>INDEX('Ref1'!$F:$F,MATCH($A62,'Ref1'!$A:$A,0))</f>
        <v>E1021</v>
      </c>
      <c r="D62" s="48" t="str">
        <f>INDEX('Ref1'!$G:$G,MATCH($A62,'Ref1'!$A:$A,0))</f>
        <v>E6110</v>
      </c>
      <c r="E62" s="48" t="str">
        <f t="shared" si="0"/>
        <v>No</v>
      </c>
      <c r="F62" s="48">
        <f t="shared" si="1"/>
        <v>-1062</v>
      </c>
      <c r="G62" s="48">
        <f t="shared" si="2"/>
        <v>56</v>
      </c>
      <c r="H62" s="71">
        <v>56</v>
      </c>
      <c r="I62" s="48" t="str">
        <f t="shared" si="3"/>
        <v>E1033</v>
      </c>
    </row>
    <row r="63" spans="1:9">
      <c r="A63" s="48" t="s">
        <v>152</v>
      </c>
      <c r="B63" s="48" t="s">
        <v>153</v>
      </c>
      <c r="C63" s="48" t="str">
        <f>INDEX('Ref1'!$F:$F,MATCH($A63,'Ref1'!$A:$A,0))</f>
        <v>E3820</v>
      </c>
      <c r="D63" s="48" t="str">
        <f>INDEX('Ref1'!$G:$G,MATCH($A63,'Ref1'!$A:$A,0))</f>
        <v>NA</v>
      </c>
      <c r="E63" s="48" t="str">
        <f t="shared" si="0"/>
        <v>No</v>
      </c>
      <c r="F63" s="48">
        <f t="shared" si="1"/>
        <v>-1063</v>
      </c>
      <c r="G63" s="48">
        <f t="shared" si="2"/>
        <v>57</v>
      </c>
      <c r="H63" s="71">
        <v>57</v>
      </c>
      <c r="I63" s="48" t="str">
        <f t="shared" si="3"/>
        <v>E3833</v>
      </c>
    </row>
    <row r="64" spans="1:9">
      <c r="A64" s="48" t="s">
        <v>154</v>
      </c>
      <c r="B64" s="48" t="s">
        <v>155</v>
      </c>
      <c r="C64" s="48" t="str">
        <f>INDEX('Ref1'!$F:$F,MATCH($A64,'Ref1'!$A:$A,0))</f>
        <v>E0421</v>
      </c>
      <c r="D64" s="48" t="str">
        <f>INDEX('Ref1'!$G:$G,MATCH($A64,'Ref1'!$A:$A,0))</f>
        <v>E6104</v>
      </c>
      <c r="E64" s="48" t="str">
        <f t="shared" si="0"/>
        <v>No</v>
      </c>
      <c r="F64" s="48">
        <f t="shared" si="1"/>
        <v>-1064</v>
      </c>
      <c r="G64" s="48">
        <f t="shared" si="2"/>
        <v>58</v>
      </c>
      <c r="H64" s="71">
        <v>58</v>
      </c>
      <c r="I64" s="48" t="str">
        <f t="shared" si="3"/>
        <v>E0432</v>
      </c>
    </row>
    <row r="65" spans="1:9">
      <c r="A65" s="48" t="s">
        <v>156</v>
      </c>
      <c r="B65" s="48" t="s">
        <v>157</v>
      </c>
      <c r="C65" s="48" t="str">
        <f>INDEX('Ref1'!$F:$F,MATCH($A65,'Ref1'!$A:$A,0))</f>
        <v>E2321</v>
      </c>
      <c r="D65" s="48" t="str">
        <f>INDEX('Ref1'!$G:$G,MATCH($A65,'Ref1'!$A:$A,0))</f>
        <v>E6123</v>
      </c>
      <c r="E65" s="48" t="str">
        <f t="shared" si="0"/>
        <v>No</v>
      </c>
      <c r="F65" s="48">
        <f t="shared" si="1"/>
        <v>-1065</v>
      </c>
      <c r="G65" s="48">
        <f t="shared" si="2"/>
        <v>59</v>
      </c>
      <c r="H65" s="71">
        <v>59</v>
      </c>
      <c r="I65" s="48" t="str">
        <f t="shared" si="3"/>
        <v>E2334</v>
      </c>
    </row>
    <row r="66" spans="1:9">
      <c r="A66" s="48" t="s">
        <v>158</v>
      </c>
      <c r="B66" s="48" t="s">
        <v>159</v>
      </c>
      <c r="C66" s="48" t="str">
        <f>INDEX('Ref1'!$F:$F,MATCH($A66,'Ref1'!$A:$A,0))</f>
        <v>E1221</v>
      </c>
      <c r="D66" s="48" t="str">
        <f>INDEX('Ref1'!$G:$G,MATCH($A66,'Ref1'!$A:$A,0))</f>
        <v>E6162</v>
      </c>
      <c r="E66" s="48" t="str">
        <f t="shared" si="0"/>
        <v>No</v>
      </c>
      <c r="F66" s="48">
        <f t="shared" si="1"/>
        <v>-1066</v>
      </c>
      <c r="G66" s="48">
        <f t="shared" si="2"/>
        <v>60</v>
      </c>
      <c r="H66" s="71">
        <v>60</v>
      </c>
      <c r="I66" s="48" t="str">
        <f t="shared" si="3"/>
        <v>E1232</v>
      </c>
    </row>
    <row r="67" spans="1:9">
      <c r="A67" s="48" t="s">
        <v>160</v>
      </c>
      <c r="B67" s="48" t="s">
        <v>161</v>
      </c>
      <c r="C67" s="48" t="str">
        <f>INDEX('Ref1'!$F:$F,MATCH($A67,'Ref1'!$A:$A,0))</f>
        <v>E5100</v>
      </c>
      <c r="D67" s="48" t="str">
        <f>INDEX('Ref1'!$G:$G,MATCH($A67,'Ref1'!$A:$A,0))</f>
        <v>NA</v>
      </c>
      <c r="E67" s="48" t="str">
        <f t="shared" si="0"/>
        <v>No</v>
      </c>
      <c r="F67" s="48">
        <f t="shared" si="1"/>
        <v>-1067</v>
      </c>
      <c r="G67" s="48">
        <f t="shared" si="2"/>
        <v>61</v>
      </c>
      <c r="H67" s="71">
        <v>61</v>
      </c>
      <c r="I67" s="48" t="str">
        <f t="shared" si="3"/>
        <v>E5010</v>
      </c>
    </row>
    <row r="68" spans="1:9">
      <c r="A68" s="48" t="s">
        <v>164</v>
      </c>
      <c r="B68" s="48" t="s">
        <v>165</v>
      </c>
      <c r="C68" s="48" t="str">
        <f>INDEX('Ref1'!$F:$F,MATCH($A68,'Ref1'!$A:$A,0))</f>
        <v>E1521</v>
      </c>
      <c r="D68" s="48" t="str">
        <f>INDEX('Ref1'!$G:$G,MATCH($A68,'Ref1'!$A:$A,0))</f>
        <v>E6115</v>
      </c>
      <c r="E68" s="48" t="str">
        <f t="shared" si="0"/>
        <v>No</v>
      </c>
      <c r="F68" s="48">
        <f t="shared" si="1"/>
        <v>-1068</v>
      </c>
      <c r="G68" s="48">
        <f t="shared" si="2"/>
        <v>62</v>
      </c>
      <c r="H68" s="71">
        <v>62</v>
      </c>
      <c r="I68" s="48" t="str">
        <f t="shared" si="3"/>
        <v>E1536</v>
      </c>
    </row>
    <row r="69" spans="1:9">
      <c r="A69" s="48" t="s">
        <v>166</v>
      </c>
      <c r="B69" s="48" t="s">
        <v>167</v>
      </c>
      <c r="C69" s="48" t="str">
        <f>INDEX('Ref1'!$F:$F,MATCH($A69,'Ref1'!$A:$A,0))</f>
        <v>E0920</v>
      </c>
      <c r="D69" s="48" t="str">
        <f>INDEX('Ref1'!$G:$G,MATCH($A69,'Ref1'!$A:$A,0))</f>
        <v>NA</v>
      </c>
      <c r="E69" s="48" t="str">
        <f t="shared" si="0"/>
        <v>No</v>
      </c>
      <c r="F69" s="48">
        <f t="shared" si="1"/>
        <v>-1069</v>
      </c>
      <c r="G69" s="48">
        <f t="shared" si="2"/>
        <v>63</v>
      </c>
      <c r="H69" s="71">
        <v>63</v>
      </c>
      <c r="I69" s="48" t="str">
        <f t="shared" si="3"/>
        <v>E0934</v>
      </c>
    </row>
    <row r="70" spans="1:9">
      <c r="A70" s="48" t="s">
        <v>168</v>
      </c>
      <c r="B70" s="48" t="s">
        <v>169</v>
      </c>
      <c r="C70" s="48" t="str">
        <f>INDEX('Ref1'!$F:$F,MATCH($A70,'Ref1'!$A:$A,0))</f>
        <v>E2820</v>
      </c>
      <c r="D70" s="48" t="str">
        <f>INDEX('Ref1'!$G:$G,MATCH($A70,'Ref1'!$A:$A,0))</f>
        <v>NA</v>
      </c>
      <c r="E70" s="48" t="str">
        <f t="shared" si="0"/>
        <v>No</v>
      </c>
      <c r="F70" s="48">
        <f t="shared" si="1"/>
        <v>-1070</v>
      </c>
      <c r="G70" s="48">
        <f t="shared" si="2"/>
        <v>64</v>
      </c>
      <c r="H70" s="71">
        <v>64</v>
      </c>
      <c r="I70" s="48" t="str">
        <f t="shared" si="3"/>
        <v>E2831</v>
      </c>
    </row>
    <row r="71" spans="1:9">
      <c r="A71" s="48" t="s">
        <v>170</v>
      </c>
      <c r="B71" s="48" t="s">
        <v>171</v>
      </c>
      <c r="C71" s="48" t="str">
        <f>INDEX('Ref1'!$F:$F,MATCH($A71,'Ref1'!$A:$A,0))</f>
        <v>NA</v>
      </c>
      <c r="D71" s="48" t="str">
        <f>INDEX('Ref1'!$G:$G,MATCH($A71,'Ref1'!$A:$A,0))</f>
        <v>NA</v>
      </c>
      <c r="E71" s="48" t="str">
        <f t="shared" ref="E71:E134" si="4">IF(OR($C$4=A71,$C$4=C71,$C$4=D71),"Yes","No")</f>
        <v>No</v>
      </c>
      <c r="F71" s="48">
        <f t="shared" si="1"/>
        <v>-1071</v>
      </c>
      <c r="G71" s="48">
        <f t="shared" si="2"/>
        <v>65</v>
      </c>
      <c r="H71" s="71">
        <v>65</v>
      </c>
      <c r="I71" s="48" t="str">
        <f t="shared" si="3"/>
        <v>E0801</v>
      </c>
    </row>
    <row r="72" spans="1:9">
      <c r="A72" s="48" t="s">
        <v>172</v>
      </c>
      <c r="B72" s="48" t="s">
        <v>173</v>
      </c>
      <c r="C72" s="48" t="str">
        <f>INDEX('Ref1'!$F:$F,MATCH($A72,'Ref1'!$A:$A,0))</f>
        <v>E1620</v>
      </c>
      <c r="D72" s="48" t="str">
        <f>INDEX('Ref1'!$G:$G,MATCH($A72,'Ref1'!$A:$A,0))</f>
        <v>NA</v>
      </c>
      <c r="E72" s="48" t="str">
        <f t="shared" si="4"/>
        <v>No</v>
      </c>
      <c r="F72" s="48">
        <f t="shared" ref="F72:F135" si="5">IF(E72="Yes",1000-ROW(),-1000-ROW())</f>
        <v>-1072</v>
      </c>
      <c r="G72" s="48">
        <f t="shared" ref="G72:G135" si="6">RANK(F72,$F$7:$F$332)</f>
        <v>66</v>
      </c>
      <c r="H72" s="71">
        <v>66</v>
      </c>
      <c r="I72" s="48" t="str">
        <f t="shared" ref="I72:I135" si="7">INDEX($A$7:$A$332,MATCH(H72,$G$7:$G$332,0))</f>
        <v>E1632</v>
      </c>
    </row>
    <row r="73" spans="1:9">
      <c r="A73" s="48" t="s">
        <v>174</v>
      </c>
      <c r="B73" s="48" t="s">
        <v>175</v>
      </c>
      <c r="C73" s="48" t="str">
        <f>INDEX('Ref1'!$F:$F,MATCH($A73,'Ref1'!$A:$A,0))</f>
        <v>NA</v>
      </c>
      <c r="D73" s="48" t="str">
        <f>INDEX('Ref1'!$G:$G,MATCH($A73,'Ref1'!$A:$A,0))</f>
        <v>E6146</v>
      </c>
      <c r="E73" s="48" t="str">
        <f t="shared" si="4"/>
        <v>No</v>
      </c>
      <c r="F73" s="48">
        <f t="shared" si="5"/>
        <v>-1073</v>
      </c>
      <c r="G73" s="48">
        <f t="shared" si="6"/>
        <v>67</v>
      </c>
      <c r="H73" s="71">
        <v>67</v>
      </c>
      <c r="I73" s="48" t="str">
        <f t="shared" si="7"/>
        <v>E4602</v>
      </c>
    </row>
    <row r="74" spans="1:9">
      <c r="A74" s="48" t="s">
        <v>176</v>
      </c>
      <c r="B74" s="48" t="s">
        <v>177</v>
      </c>
      <c r="C74" s="48" t="str">
        <f>INDEX('Ref1'!$F:$F,MATCH($A74,'Ref1'!$A:$A,0))</f>
        <v>E2721</v>
      </c>
      <c r="D74" s="48" t="str">
        <f>INDEX('Ref1'!$G:$G,MATCH($A74,'Ref1'!$A:$A,0))</f>
        <v>E6127</v>
      </c>
      <c r="E74" s="48" t="str">
        <f t="shared" si="4"/>
        <v>No</v>
      </c>
      <c r="F74" s="48">
        <f t="shared" si="5"/>
        <v>-1074</v>
      </c>
      <c r="G74" s="48">
        <f t="shared" si="6"/>
        <v>68</v>
      </c>
      <c r="H74" s="71">
        <v>68</v>
      </c>
      <c r="I74" s="48" t="str">
        <f t="shared" si="7"/>
        <v>E2731</v>
      </c>
    </row>
    <row r="75" spans="1:9">
      <c r="A75" s="48" t="s">
        <v>178</v>
      </c>
      <c r="B75" s="48" t="s">
        <v>179</v>
      </c>
      <c r="C75" s="48" t="str">
        <f>INDEX('Ref1'!$F:$F,MATCH($A75,'Ref1'!$A:$A,0))</f>
        <v>E3820</v>
      </c>
      <c r="D75" s="48" t="str">
        <f>INDEX('Ref1'!$G:$G,MATCH($A75,'Ref1'!$A:$A,0))</f>
        <v>NA</v>
      </c>
      <c r="E75" s="48" t="str">
        <f t="shared" si="4"/>
        <v>No</v>
      </c>
      <c r="F75" s="48">
        <f t="shared" si="5"/>
        <v>-1075</v>
      </c>
      <c r="G75" s="48">
        <f t="shared" si="6"/>
        <v>69</v>
      </c>
      <c r="H75" s="71">
        <v>69</v>
      </c>
      <c r="I75" s="48" t="str">
        <f t="shared" si="7"/>
        <v>E3834</v>
      </c>
    </row>
    <row r="76" spans="1:9">
      <c r="A76" s="48" t="s">
        <v>180</v>
      </c>
      <c r="B76" s="48" t="s">
        <v>181</v>
      </c>
      <c r="C76" s="48" t="str">
        <f>INDEX('Ref1'!$F:$F,MATCH($A76,'Ref1'!$A:$A,0))</f>
        <v>E5100</v>
      </c>
      <c r="D76" s="48" t="str">
        <f>INDEX('Ref1'!$G:$G,MATCH($A76,'Ref1'!$A:$A,0))</f>
        <v>NA</v>
      </c>
      <c r="E76" s="48" t="str">
        <f t="shared" si="4"/>
        <v>No</v>
      </c>
      <c r="F76" s="48">
        <f t="shared" si="5"/>
        <v>-1076</v>
      </c>
      <c r="G76" s="48">
        <f t="shared" si="6"/>
        <v>70</v>
      </c>
      <c r="H76" s="71">
        <v>70</v>
      </c>
      <c r="I76" s="48" t="str">
        <f t="shared" si="7"/>
        <v>E5035</v>
      </c>
    </row>
    <row r="77" spans="1:9">
      <c r="A77" s="48" t="s">
        <v>184</v>
      </c>
      <c r="B77" s="48" t="s">
        <v>185</v>
      </c>
      <c r="C77" s="48" t="str">
        <f>INDEX('Ref1'!$F:$F,MATCH($A77,'Ref1'!$A:$A,0))</f>
        <v>E1920</v>
      </c>
      <c r="D77" s="48" t="str">
        <f>INDEX('Ref1'!$G:$G,MATCH($A77,'Ref1'!$A:$A,0))</f>
        <v>NA</v>
      </c>
      <c r="E77" s="48" t="str">
        <f t="shared" si="4"/>
        <v>No</v>
      </c>
      <c r="F77" s="48">
        <f t="shared" si="5"/>
        <v>-1077</v>
      </c>
      <c r="G77" s="48">
        <f t="shared" si="6"/>
        <v>71</v>
      </c>
      <c r="H77" s="71">
        <v>71</v>
      </c>
      <c r="I77" s="48" t="str">
        <f t="shared" si="7"/>
        <v>E1932</v>
      </c>
    </row>
    <row r="78" spans="1:9">
      <c r="A78" s="48" t="s">
        <v>186</v>
      </c>
      <c r="B78" s="48" t="s">
        <v>187</v>
      </c>
      <c r="C78" s="48" t="str">
        <f>INDEX('Ref1'!$F:$F,MATCH($A78,'Ref1'!$A:$A,0))</f>
        <v>NA</v>
      </c>
      <c r="D78" s="48" t="str">
        <f>INDEX('Ref1'!$G:$G,MATCH($A78,'Ref1'!$A:$A,0))</f>
        <v>E6113</v>
      </c>
      <c r="E78" s="48" t="str">
        <f t="shared" si="4"/>
        <v>No</v>
      </c>
      <c r="F78" s="48">
        <f t="shared" si="5"/>
        <v>-1078</v>
      </c>
      <c r="G78" s="48">
        <f t="shared" si="6"/>
        <v>72</v>
      </c>
      <c r="H78" s="71">
        <v>72</v>
      </c>
      <c r="I78" s="48" t="str">
        <f t="shared" si="7"/>
        <v>E1301</v>
      </c>
    </row>
    <row r="79" spans="1:9">
      <c r="A79" s="48" t="s">
        <v>188</v>
      </c>
      <c r="B79" s="48" t="s">
        <v>189</v>
      </c>
      <c r="C79" s="48" t="str">
        <f>INDEX('Ref1'!$F:$F,MATCH($A79,'Ref1'!$A:$A,0))</f>
        <v>E2221</v>
      </c>
      <c r="D79" s="48" t="str">
        <f>INDEX('Ref1'!$G:$G,MATCH($A79,'Ref1'!$A:$A,0))</f>
        <v>E6122</v>
      </c>
      <c r="E79" s="48" t="str">
        <f t="shared" si="4"/>
        <v>No</v>
      </c>
      <c r="F79" s="48">
        <f t="shared" si="5"/>
        <v>-1079</v>
      </c>
      <c r="G79" s="48">
        <f t="shared" si="6"/>
        <v>73</v>
      </c>
      <c r="H79" s="71">
        <v>73</v>
      </c>
      <c r="I79" s="48" t="str">
        <f t="shared" si="7"/>
        <v>E2233</v>
      </c>
    </row>
    <row r="80" spans="1:9">
      <c r="A80" s="48" t="s">
        <v>190</v>
      </c>
      <c r="B80" s="48" t="s">
        <v>191</v>
      </c>
      <c r="C80" s="48" t="str">
        <f>INDEX('Ref1'!$F:$F,MATCH($A80,'Ref1'!$A:$A,0))</f>
        <v>E2820</v>
      </c>
      <c r="D80" s="48" t="str">
        <f>INDEX('Ref1'!$G:$G,MATCH($A80,'Ref1'!$A:$A,0))</f>
        <v>NA</v>
      </c>
      <c r="E80" s="48" t="str">
        <f t="shared" si="4"/>
        <v>No</v>
      </c>
      <c r="F80" s="48">
        <f t="shared" si="5"/>
        <v>-1080</v>
      </c>
      <c r="G80" s="48">
        <f t="shared" si="6"/>
        <v>74</v>
      </c>
      <c r="H80" s="71">
        <v>74</v>
      </c>
      <c r="I80" s="48" t="str">
        <f t="shared" si="7"/>
        <v>E2832</v>
      </c>
    </row>
    <row r="81" spans="1:9">
      <c r="A81" s="48" t="s">
        <v>192</v>
      </c>
      <c r="B81" s="48" t="s">
        <v>193</v>
      </c>
      <c r="C81" s="48" t="str">
        <f>INDEX('Ref1'!$F:$F,MATCH($A81,'Ref1'!$A:$A,0))</f>
        <v>NA</v>
      </c>
      <c r="D81" s="48" t="str">
        <f>INDEX('Ref1'!$G:$G,MATCH($A81,'Ref1'!$A:$A,0))</f>
        <v>E6110</v>
      </c>
      <c r="E81" s="48" t="str">
        <f t="shared" si="4"/>
        <v>No</v>
      </c>
      <c r="F81" s="48">
        <f t="shared" si="5"/>
        <v>-1081</v>
      </c>
      <c r="G81" s="48">
        <f t="shared" si="6"/>
        <v>75</v>
      </c>
      <c r="H81" s="71">
        <v>75</v>
      </c>
      <c r="I81" s="48" t="str">
        <f t="shared" si="7"/>
        <v>E1001</v>
      </c>
    </row>
    <row r="82" spans="1:9">
      <c r="A82" s="48" t="s">
        <v>196</v>
      </c>
      <c r="B82" s="48" t="s">
        <v>197</v>
      </c>
      <c r="C82" s="48" t="str">
        <f>INDEX('Ref1'!$F:$F,MATCH($A82,'Ref1'!$A:$A,0))</f>
        <v>E1021</v>
      </c>
      <c r="D82" s="48" t="str">
        <f>INDEX('Ref1'!$G:$G,MATCH($A82,'Ref1'!$A:$A,0))</f>
        <v>E6110</v>
      </c>
      <c r="E82" s="48" t="str">
        <f t="shared" si="4"/>
        <v>No</v>
      </c>
      <c r="F82" s="48">
        <f t="shared" si="5"/>
        <v>-1082</v>
      </c>
      <c r="G82" s="48">
        <f t="shared" si="6"/>
        <v>76</v>
      </c>
      <c r="H82" s="71">
        <v>76</v>
      </c>
      <c r="I82" s="48" t="str">
        <f t="shared" si="7"/>
        <v>E1035</v>
      </c>
    </row>
    <row r="83" spans="1:9">
      <c r="A83" s="48" t="s">
        <v>202</v>
      </c>
      <c r="B83" s="48" t="s">
        <v>203</v>
      </c>
      <c r="C83" s="48" t="str">
        <f>INDEX('Ref1'!$F:$F,MATCH($A83,'Ref1'!$A:$A,0))</f>
        <v>NA</v>
      </c>
      <c r="D83" s="48" t="str">
        <f>INDEX('Ref1'!$G:$G,MATCH($A83,'Ref1'!$A:$A,0))</f>
        <v>E6144</v>
      </c>
      <c r="E83" s="48" t="str">
        <f t="shared" si="4"/>
        <v>No</v>
      </c>
      <c r="F83" s="48">
        <f t="shared" si="5"/>
        <v>-1083</v>
      </c>
      <c r="G83" s="48">
        <f t="shared" si="6"/>
        <v>77</v>
      </c>
      <c r="H83" s="71">
        <v>77</v>
      </c>
      <c r="I83" s="48" t="str">
        <f t="shared" si="7"/>
        <v>E4402</v>
      </c>
    </row>
    <row r="84" spans="1:9">
      <c r="A84" s="48" t="s">
        <v>206</v>
      </c>
      <c r="B84" s="48" t="s">
        <v>207</v>
      </c>
      <c r="C84" s="48" t="str">
        <f>INDEX('Ref1'!$F:$F,MATCH($A84,'Ref1'!$A:$A,0))</f>
        <v>E2221</v>
      </c>
      <c r="D84" s="48" t="str">
        <f>INDEX('Ref1'!$G:$G,MATCH($A84,'Ref1'!$A:$A,0))</f>
        <v>E6122</v>
      </c>
      <c r="E84" s="48" t="str">
        <f t="shared" si="4"/>
        <v>No</v>
      </c>
      <c r="F84" s="48">
        <f t="shared" si="5"/>
        <v>-1084</v>
      </c>
      <c r="G84" s="48">
        <f t="shared" si="6"/>
        <v>78</v>
      </c>
      <c r="H84" s="71">
        <v>78</v>
      </c>
      <c r="I84" s="48" t="str">
        <f t="shared" si="7"/>
        <v>E2234</v>
      </c>
    </row>
    <row r="85" spans="1:9">
      <c r="A85" s="48" t="s">
        <v>208</v>
      </c>
      <c r="B85" s="48" t="s">
        <v>209</v>
      </c>
      <c r="C85" s="48" t="str">
        <f>INDEX('Ref1'!$F:$F,MATCH($A85,'Ref1'!$A:$A,0))</f>
        <v>NA</v>
      </c>
      <c r="D85" s="48" t="str">
        <f>INDEX('Ref1'!$G:$G,MATCH($A85,'Ref1'!$A:$A,0))</f>
        <v>E6146</v>
      </c>
      <c r="E85" s="48" t="str">
        <f t="shared" si="4"/>
        <v>No</v>
      </c>
      <c r="F85" s="48">
        <f t="shared" si="5"/>
        <v>-1085</v>
      </c>
      <c r="G85" s="48">
        <f t="shared" si="6"/>
        <v>79</v>
      </c>
      <c r="H85" s="71">
        <v>79</v>
      </c>
      <c r="I85" s="48" t="str">
        <f t="shared" si="7"/>
        <v>E4603</v>
      </c>
    </row>
    <row r="86" spans="1:9">
      <c r="A86" s="48" t="s">
        <v>210</v>
      </c>
      <c r="B86" s="48" t="s">
        <v>211</v>
      </c>
      <c r="C86" s="48" t="str">
        <f>INDEX('Ref1'!$F:$F,MATCH($A86,'Ref1'!$A:$A,0))</f>
        <v>NA</v>
      </c>
      <c r="D86" s="48" t="str">
        <f>INDEX('Ref1'!$G:$G,MATCH($A86,'Ref1'!$A:$A,0))</f>
        <v>E6113</v>
      </c>
      <c r="E86" s="48" t="str">
        <f t="shared" si="4"/>
        <v>No</v>
      </c>
      <c r="F86" s="48">
        <f t="shared" si="5"/>
        <v>-1086</v>
      </c>
      <c r="G86" s="48">
        <f t="shared" si="6"/>
        <v>80</v>
      </c>
      <c r="H86" s="71">
        <v>80</v>
      </c>
      <c r="I86" s="48" t="str">
        <f t="shared" si="7"/>
        <v>E1302</v>
      </c>
    </row>
    <row r="87" spans="1:9">
      <c r="A87" s="48" t="s">
        <v>214</v>
      </c>
      <c r="B87" s="48" t="s">
        <v>215</v>
      </c>
      <c r="C87" s="48" t="str">
        <f>INDEX('Ref1'!$F:$F,MATCH($A87,'Ref1'!$A:$A,0))</f>
        <v>E5100</v>
      </c>
      <c r="D87" s="48" t="str">
        <f>INDEX('Ref1'!$G:$G,MATCH($A87,'Ref1'!$A:$A,0))</f>
        <v>NA</v>
      </c>
      <c r="E87" s="48" t="str">
        <f t="shared" si="4"/>
        <v>No</v>
      </c>
      <c r="F87" s="48">
        <f t="shared" si="5"/>
        <v>-1087</v>
      </c>
      <c r="G87" s="48">
        <f t="shared" si="6"/>
        <v>81</v>
      </c>
      <c r="H87" s="71">
        <v>81</v>
      </c>
      <c r="I87" s="48" t="str">
        <f t="shared" si="7"/>
        <v>E5036</v>
      </c>
    </row>
    <row r="88" spans="1:9">
      <c r="A88" s="48" t="s">
        <v>216</v>
      </c>
      <c r="B88" s="48" t="s">
        <v>217</v>
      </c>
      <c r="C88" s="48" t="str">
        <f>INDEX('Ref1'!$F:$F,MATCH($A88,'Ref1'!$A:$A,0))</f>
        <v>E0521</v>
      </c>
      <c r="D88" s="48" t="str">
        <f>INDEX('Ref1'!$G:$G,MATCH($A88,'Ref1'!$A:$A,0))</f>
        <v>E6105</v>
      </c>
      <c r="E88" s="48" t="str">
        <f t="shared" si="4"/>
        <v>No</v>
      </c>
      <c r="F88" s="48">
        <f t="shared" si="5"/>
        <v>-1088</v>
      </c>
      <c r="G88" s="48">
        <f t="shared" si="6"/>
        <v>82</v>
      </c>
      <c r="H88" s="71">
        <v>82</v>
      </c>
      <c r="I88" s="48" t="str">
        <f t="shared" si="7"/>
        <v>E0532</v>
      </c>
    </row>
    <row r="89" spans="1:9">
      <c r="A89" s="48" t="s">
        <v>218</v>
      </c>
      <c r="B89" s="48" t="s">
        <v>219</v>
      </c>
      <c r="C89" s="48" t="str">
        <f>INDEX('Ref1'!$F:$F,MATCH($A89,'Ref1'!$A:$A,0))</f>
        <v>E1121</v>
      </c>
      <c r="D89" s="48" t="str">
        <f>INDEX('Ref1'!$G:$G,MATCH($A89,'Ref1'!$A:$A,0))</f>
        <v>E6161</v>
      </c>
      <c r="E89" s="48" t="str">
        <f t="shared" si="4"/>
        <v>No</v>
      </c>
      <c r="F89" s="48">
        <f t="shared" si="5"/>
        <v>-1089</v>
      </c>
      <c r="G89" s="48">
        <f t="shared" si="6"/>
        <v>83</v>
      </c>
      <c r="H89" s="71">
        <v>83</v>
      </c>
      <c r="I89" s="48" t="str">
        <f t="shared" si="7"/>
        <v>E1131</v>
      </c>
    </row>
    <row r="90" spans="1:9">
      <c r="A90" s="48" t="s">
        <v>220</v>
      </c>
      <c r="B90" s="48" t="s">
        <v>221</v>
      </c>
      <c r="C90" s="48" t="str">
        <f>INDEX('Ref1'!$F:$F,MATCH($A90,'Ref1'!$A:$A,0))</f>
        <v>E1221</v>
      </c>
      <c r="D90" s="48" t="str">
        <f>INDEX('Ref1'!$G:$G,MATCH($A90,'Ref1'!$A:$A,0))</f>
        <v>E6162</v>
      </c>
      <c r="E90" s="48" t="str">
        <f t="shared" si="4"/>
        <v>No</v>
      </c>
      <c r="F90" s="48">
        <f t="shared" si="5"/>
        <v>-1090</v>
      </c>
      <c r="G90" s="48">
        <f t="shared" si="6"/>
        <v>84</v>
      </c>
      <c r="H90" s="71">
        <v>84</v>
      </c>
      <c r="I90" s="48" t="str">
        <f t="shared" si="7"/>
        <v>E1233</v>
      </c>
    </row>
    <row r="91" spans="1:9">
      <c r="A91" s="48" t="s">
        <v>222</v>
      </c>
      <c r="B91" s="48" t="s">
        <v>223</v>
      </c>
      <c r="C91" s="48" t="str">
        <f>INDEX('Ref1'!$F:$F,MATCH($A91,'Ref1'!$A:$A,0))</f>
        <v>E1721</v>
      </c>
      <c r="D91" s="48" t="str">
        <f>INDEX('Ref1'!$G:$G,MATCH($A91,'Ref1'!$A:$A,0))</f>
        <v>E6117</v>
      </c>
      <c r="E91" s="48" t="str">
        <f t="shared" si="4"/>
        <v>No</v>
      </c>
      <c r="F91" s="48">
        <f t="shared" si="5"/>
        <v>-1091</v>
      </c>
      <c r="G91" s="48">
        <f t="shared" si="6"/>
        <v>85</v>
      </c>
      <c r="H91" s="71">
        <v>85</v>
      </c>
      <c r="I91" s="48" t="str">
        <f t="shared" si="7"/>
        <v>E1732</v>
      </c>
    </row>
    <row r="92" spans="1:9">
      <c r="A92" s="48" t="s">
        <v>224</v>
      </c>
      <c r="B92" s="48" t="s">
        <v>225</v>
      </c>
      <c r="C92" s="48" t="str">
        <f>INDEX('Ref1'!$F:$F,MATCH($A92,'Ref1'!$A:$A,0))</f>
        <v>E1920</v>
      </c>
      <c r="D92" s="48" t="str">
        <f>INDEX('Ref1'!$G:$G,MATCH($A92,'Ref1'!$A:$A,0))</f>
        <v>NA</v>
      </c>
      <c r="E92" s="48" t="str">
        <f t="shared" si="4"/>
        <v>No</v>
      </c>
      <c r="F92" s="48">
        <f t="shared" si="5"/>
        <v>-1092</v>
      </c>
      <c r="G92" s="48">
        <f t="shared" si="6"/>
        <v>86</v>
      </c>
      <c r="H92" s="71">
        <v>86</v>
      </c>
      <c r="I92" s="48" t="str">
        <f t="shared" si="7"/>
        <v>E1933</v>
      </c>
    </row>
    <row r="93" spans="1:9">
      <c r="A93" s="48" t="s">
        <v>226</v>
      </c>
      <c r="B93" s="48" t="s">
        <v>227</v>
      </c>
      <c r="C93" s="48" t="str">
        <f>INDEX('Ref1'!$F:$F,MATCH($A93,'Ref1'!$A:$A,0))</f>
        <v>E2520</v>
      </c>
      <c r="D93" s="48" t="str">
        <f>INDEX('Ref1'!$G:$G,MATCH($A93,'Ref1'!$A:$A,0))</f>
        <v>NA</v>
      </c>
      <c r="E93" s="48" t="str">
        <f t="shared" si="4"/>
        <v>No</v>
      </c>
      <c r="F93" s="48">
        <f t="shared" si="5"/>
        <v>-1093</v>
      </c>
      <c r="G93" s="48">
        <f t="shared" si="6"/>
        <v>87</v>
      </c>
      <c r="H93" s="71">
        <v>87</v>
      </c>
      <c r="I93" s="48" t="str">
        <f t="shared" si="7"/>
        <v>E2532</v>
      </c>
    </row>
    <row r="94" spans="1:9">
      <c r="A94" s="48" t="s">
        <v>228</v>
      </c>
      <c r="B94" s="48" t="s">
        <v>229</v>
      </c>
      <c r="C94" s="48" t="str">
        <f>INDEX('Ref1'!$F:$F,MATCH($A94,'Ref1'!$A:$A,0))</f>
        <v>E2820</v>
      </c>
      <c r="D94" s="48" t="str">
        <f>INDEX('Ref1'!$G:$G,MATCH($A94,'Ref1'!$A:$A,0))</f>
        <v>NA</v>
      </c>
      <c r="E94" s="48" t="str">
        <f t="shared" si="4"/>
        <v>No</v>
      </c>
      <c r="F94" s="48">
        <f t="shared" si="5"/>
        <v>-1094</v>
      </c>
      <c r="G94" s="48">
        <f t="shared" si="6"/>
        <v>88</v>
      </c>
      <c r="H94" s="71">
        <v>88</v>
      </c>
      <c r="I94" s="48" t="str">
        <f t="shared" si="7"/>
        <v>E2833</v>
      </c>
    </row>
    <row r="95" spans="1:9">
      <c r="A95" s="48" t="s">
        <v>230</v>
      </c>
      <c r="B95" s="48" t="s">
        <v>231</v>
      </c>
      <c r="C95" s="48" t="str">
        <f>INDEX('Ref1'!$F:$F,MATCH($A95,'Ref1'!$A:$A,0))</f>
        <v>NA</v>
      </c>
      <c r="D95" s="48" t="str">
        <f>INDEX('Ref1'!$G:$G,MATCH($A95,'Ref1'!$A:$A,0))</f>
        <v>E6120</v>
      </c>
      <c r="E95" s="48" t="str">
        <f t="shared" si="4"/>
        <v>No</v>
      </c>
      <c r="F95" s="48">
        <f t="shared" si="5"/>
        <v>-1095</v>
      </c>
      <c r="G95" s="48">
        <f t="shared" si="6"/>
        <v>89</v>
      </c>
      <c r="H95" s="71">
        <v>89</v>
      </c>
      <c r="I95" s="48" t="str">
        <f t="shared" si="7"/>
        <v>E2001</v>
      </c>
    </row>
    <row r="96" spans="1:9">
      <c r="A96" s="48" t="s">
        <v>232</v>
      </c>
      <c r="B96" s="48" t="s">
        <v>233</v>
      </c>
      <c r="C96" s="48" t="str">
        <f>INDEX('Ref1'!$F:$F,MATCH($A96,'Ref1'!$A:$A,0))</f>
        <v>E3421</v>
      </c>
      <c r="D96" s="48" t="str">
        <f>INDEX('Ref1'!$G:$G,MATCH($A96,'Ref1'!$A:$A,0))</f>
        <v>E6134</v>
      </c>
      <c r="E96" s="48" t="str">
        <f t="shared" si="4"/>
        <v>No</v>
      </c>
      <c r="F96" s="48">
        <f t="shared" si="5"/>
        <v>-1096</v>
      </c>
      <c r="G96" s="48">
        <f t="shared" si="6"/>
        <v>90</v>
      </c>
      <c r="H96" s="71">
        <v>90</v>
      </c>
      <c r="I96" s="48" t="str">
        <f t="shared" si="7"/>
        <v>E3432</v>
      </c>
    </row>
    <row r="97" spans="1:9">
      <c r="A97" s="48" t="s">
        <v>238</v>
      </c>
      <c r="B97" s="48" t="s">
        <v>239</v>
      </c>
      <c r="C97" s="48" t="str">
        <f>INDEX('Ref1'!$F:$F,MATCH($A97,'Ref1'!$A:$A,0))</f>
        <v>E1421</v>
      </c>
      <c r="D97" s="48" t="str">
        <f>INDEX('Ref1'!$G:$G,MATCH($A97,'Ref1'!$A:$A,0))</f>
        <v>E6114</v>
      </c>
      <c r="E97" s="48" t="str">
        <f t="shared" si="4"/>
        <v>No</v>
      </c>
      <c r="F97" s="48">
        <f t="shared" si="5"/>
        <v>-1097</v>
      </c>
      <c r="G97" s="48">
        <f t="shared" si="6"/>
        <v>91</v>
      </c>
      <c r="H97" s="71">
        <v>91</v>
      </c>
      <c r="I97" s="48" t="str">
        <f t="shared" si="7"/>
        <v>E1432</v>
      </c>
    </row>
    <row r="98" spans="1:9">
      <c r="A98" s="48" t="s">
        <v>240</v>
      </c>
      <c r="B98" s="48" t="s">
        <v>241</v>
      </c>
      <c r="C98" s="48" t="str">
        <f>INDEX('Ref1'!$F:$F,MATCH($A98,'Ref1'!$A:$A,0))</f>
        <v>E1721</v>
      </c>
      <c r="D98" s="48" t="str">
        <f>INDEX('Ref1'!$G:$G,MATCH($A98,'Ref1'!$A:$A,0))</f>
        <v>E6117</v>
      </c>
      <c r="E98" s="48" t="str">
        <f t="shared" si="4"/>
        <v>No</v>
      </c>
      <c r="F98" s="48">
        <f t="shared" si="5"/>
        <v>-1098</v>
      </c>
      <c r="G98" s="48">
        <f t="shared" si="6"/>
        <v>92</v>
      </c>
      <c r="H98" s="71">
        <v>92</v>
      </c>
      <c r="I98" s="48" t="str">
        <f t="shared" si="7"/>
        <v>E1733</v>
      </c>
    </row>
    <row r="99" spans="1:9">
      <c r="A99" s="48" t="s">
        <v>242</v>
      </c>
      <c r="B99" s="48" t="s">
        <v>243</v>
      </c>
      <c r="C99" s="48" t="str">
        <f>INDEX('Ref1'!$F:$F,MATCH($A99,'Ref1'!$A:$A,0))</f>
        <v>E0920</v>
      </c>
      <c r="D99" s="48" t="str">
        <f>INDEX('Ref1'!$G:$G,MATCH($A99,'Ref1'!$A:$A,0))</f>
        <v>NA</v>
      </c>
      <c r="E99" s="48" t="str">
        <f t="shared" si="4"/>
        <v>No</v>
      </c>
      <c r="F99" s="48">
        <f t="shared" si="5"/>
        <v>-1099</v>
      </c>
      <c r="G99" s="48">
        <f t="shared" si="6"/>
        <v>93</v>
      </c>
      <c r="H99" s="71">
        <v>93</v>
      </c>
      <c r="I99" s="48" t="str">
        <f t="shared" si="7"/>
        <v>E0935</v>
      </c>
    </row>
    <row r="100" spans="1:9">
      <c r="A100" s="48" t="s">
        <v>244</v>
      </c>
      <c r="B100" s="48" t="s">
        <v>245</v>
      </c>
      <c r="C100" s="48" t="str">
        <f>INDEX('Ref1'!$F:$F,MATCH($A100,'Ref1'!$A:$A,0))</f>
        <v>E3620</v>
      </c>
      <c r="D100" s="48" t="str">
        <f>INDEX('Ref1'!$G:$G,MATCH($A100,'Ref1'!$A:$A,0))</f>
        <v>NA</v>
      </c>
      <c r="E100" s="48" t="str">
        <f t="shared" si="4"/>
        <v>No</v>
      </c>
      <c r="F100" s="48">
        <f t="shared" si="5"/>
        <v>-1100</v>
      </c>
      <c r="G100" s="48">
        <f t="shared" si="6"/>
        <v>94</v>
      </c>
      <c r="H100" s="71">
        <v>94</v>
      </c>
      <c r="I100" s="48" t="str">
        <f t="shared" si="7"/>
        <v>E3631</v>
      </c>
    </row>
    <row r="101" spans="1:9">
      <c r="A101" s="48" t="s">
        <v>246</v>
      </c>
      <c r="B101" s="48" t="s">
        <v>247</v>
      </c>
      <c r="C101" s="48" t="str">
        <f>INDEX('Ref1'!$F:$F,MATCH($A101,'Ref1'!$A:$A,0))</f>
        <v>E5100</v>
      </c>
      <c r="D101" s="48" t="str">
        <f>INDEX('Ref1'!$G:$G,MATCH($A101,'Ref1'!$A:$A,0))</f>
        <v>NA</v>
      </c>
      <c r="E101" s="48" t="str">
        <f t="shared" si="4"/>
        <v>No</v>
      </c>
      <c r="F101" s="48">
        <f t="shared" si="5"/>
        <v>-1101</v>
      </c>
      <c r="G101" s="48">
        <f t="shared" si="6"/>
        <v>95</v>
      </c>
      <c r="H101" s="71">
        <v>95</v>
      </c>
      <c r="I101" s="48" t="str">
        <f t="shared" si="7"/>
        <v>E5037</v>
      </c>
    </row>
    <row r="102" spans="1:9">
      <c r="A102" s="48" t="s">
        <v>248</v>
      </c>
      <c r="B102" s="48" t="s">
        <v>249</v>
      </c>
      <c r="C102" s="48" t="str">
        <f>INDEX('Ref1'!$F:$F,MATCH($A102,'Ref1'!$A:$A,0))</f>
        <v>E1521</v>
      </c>
      <c r="D102" s="48" t="str">
        <f>INDEX('Ref1'!$G:$G,MATCH($A102,'Ref1'!$A:$A,0))</f>
        <v>E6115</v>
      </c>
      <c r="E102" s="48" t="str">
        <f t="shared" si="4"/>
        <v>No</v>
      </c>
      <c r="F102" s="48">
        <f t="shared" si="5"/>
        <v>-1102</v>
      </c>
      <c r="G102" s="48">
        <f t="shared" si="6"/>
        <v>96</v>
      </c>
      <c r="H102" s="71">
        <v>96</v>
      </c>
      <c r="I102" s="48" t="str">
        <f t="shared" si="7"/>
        <v>E1537</v>
      </c>
    </row>
    <row r="103" spans="1:9">
      <c r="A103" s="48" t="s">
        <v>250</v>
      </c>
      <c r="B103" s="48" t="s">
        <v>251</v>
      </c>
      <c r="C103" s="48" t="str">
        <f>INDEX('Ref1'!$F:$F,MATCH($A103,'Ref1'!$A:$A,0))</f>
        <v>E3620</v>
      </c>
      <c r="D103" s="48" t="str">
        <f>INDEX('Ref1'!$G:$G,MATCH($A103,'Ref1'!$A:$A,0))</f>
        <v>NA</v>
      </c>
      <c r="E103" s="48" t="str">
        <f t="shared" si="4"/>
        <v>No</v>
      </c>
      <c r="F103" s="48">
        <f t="shared" si="5"/>
        <v>-1103</v>
      </c>
      <c r="G103" s="48">
        <f t="shared" si="6"/>
        <v>97</v>
      </c>
      <c r="H103" s="71">
        <v>97</v>
      </c>
      <c r="I103" s="48" t="str">
        <f t="shared" si="7"/>
        <v>E3632</v>
      </c>
    </row>
    <row r="104" spans="1:9">
      <c r="A104" s="48" t="s">
        <v>252</v>
      </c>
      <c r="B104" s="48" t="s">
        <v>253</v>
      </c>
      <c r="C104" s="48" t="str">
        <f>INDEX('Ref1'!$F:$F,MATCH($A104,'Ref1'!$A:$A,0))</f>
        <v>E1021</v>
      </c>
      <c r="D104" s="48" t="str">
        <f>INDEX('Ref1'!$G:$G,MATCH($A104,'Ref1'!$A:$A,0))</f>
        <v>E6110</v>
      </c>
      <c r="E104" s="48" t="str">
        <f t="shared" si="4"/>
        <v>No</v>
      </c>
      <c r="F104" s="48">
        <f t="shared" si="5"/>
        <v>-1104</v>
      </c>
      <c r="G104" s="48">
        <f t="shared" si="6"/>
        <v>98</v>
      </c>
      <c r="H104" s="71">
        <v>98</v>
      </c>
      <c r="I104" s="48" t="str">
        <f t="shared" si="7"/>
        <v>E1036</v>
      </c>
    </row>
    <row r="105" spans="1:9">
      <c r="A105" s="48" t="s">
        <v>258</v>
      </c>
      <c r="B105" s="48" t="s">
        <v>259</v>
      </c>
      <c r="C105" s="48" t="str">
        <f>INDEX('Ref1'!$F:$F,MATCH($A105,'Ref1'!$A:$A,0))</f>
        <v>E1121</v>
      </c>
      <c r="D105" s="48" t="str">
        <f>INDEX('Ref1'!$G:$G,MATCH($A105,'Ref1'!$A:$A,0))</f>
        <v>E6161</v>
      </c>
      <c r="E105" s="48" t="str">
        <f t="shared" si="4"/>
        <v>No</v>
      </c>
      <c r="F105" s="48">
        <f t="shared" si="5"/>
        <v>-1105</v>
      </c>
      <c r="G105" s="48">
        <f t="shared" si="6"/>
        <v>99</v>
      </c>
      <c r="H105" s="71">
        <v>99</v>
      </c>
      <c r="I105" s="48" t="str">
        <f t="shared" si="7"/>
        <v>E1132</v>
      </c>
    </row>
    <row r="106" spans="1:9">
      <c r="A106" s="48" t="s">
        <v>260</v>
      </c>
      <c r="B106" s="48" t="s">
        <v>261</v>
      </c>
      <c r="C106" s="48" t="str">
        <f>INDEX('Ref1'!$F:$F,MATCH($A106,'Ref1'!$A:$A,0))</f>
        <v>E1721</v>
      </c>
      <c r="D106" s="48" t="str">
        <f>INDEX('Ref1'!$G:$G,MATCH($A106,'Ref1'!$A:$A,0))</f>
        <v>E6117</v>
      </c>
      <c r="E106" s="48" t="str">
        <f t="shared" si="4"/>
        <v>No</v>
      </c>
      <c r="F106" s="48">
        <f t="shared" si="5"/>
        <v>-1106</v>
      </c>
      <c r="G106" s="48">
        <f t="shared" si="6"/>
        <v>100</v>
      </c>
      <c r="H106" s="71">
        <v>100</v>
      </c>
      <c r="I106" s="48" t="str">
        <f t="shared" si="7"/>
        <v>E1734</v>
      </c>
    </row>
    <row r="107" spans="1:9">
      <c r="A107" s="48" t="s">
        <v>262</v>
      </c>
      <c r="B107" s="48" t="s">
        <v>263</v>
      </c>
      <c r="C107" s="48" t="str">
        <f>INDEX('Ref1'!$F:$F,MATCH($A107,'Ref1'!$A:$A,0))</f>
        <v>E0521</v>
      </c>
      <c r="D107" s="48" t="str">
        <f>INDEX('Ref1'!$G:$G,MATCH($A107,'Ref1'!$A:$A,0))</f>
        <v>E6105</v>
      </c>
      <c r="E107" s="48" t="str">
        <f t="shared" si="4"/>
        <v>No</v>
      </c>
      <c r="F107" s="48">
        <f t="shared" si="5"/>
        <v>-1107</v>
      </c>
      <c r="G107" s="48">
        <f t="shared" si="6"/>
        <v>101</v>
      </c>
      <c r="H107" s="71">
        <v>101</v>
      </c>
      <c r="I107" s="48" t="str">
        <f t="shared" si="7"/>
        <v>E0533</v>
      </c>
    </row>
    <row r="108" spans="1:9">
      <c r="A108" s="48" t="s">
        <v>264</v>
      </c>
      <c r="B108" s="48" t="s">
        <v>265</v>
      </c>
      <c r="C108" s="48" t="str">
        <f>INDEX('Ref1'!$F:$F,MATCH($A108,'Ref1'!$A:$A,0))</f>
        <v>E3520</v>
      </c>
      <c r="D108" s="48" t="str">
        <f>INDEX('Ref1'!$G:$G,MATCH($A108,'Ref1'!$A:$A,0))</f>
        <v>NA</v>
      </c>
      <c r="E108" s="48" t="str">
        <f t="shared" si="4"/>
        <v>No</v>
      </c>
      <c r="F108" s="48">
        <f t="shared" si="5"/>
        <v>-1108</v>
      </c>
      <c r="G108" s="48">
        <f t="shared" si="6"/>
        <v>102</v>
      </c>
      <c r="H108" s="71">
        <v>102</v>
      </c>
      <c r="I108" s="48" t="str">
        <f t="shared" si="7"/>
        <v>E3532</v>
      </c>
    </row>
    <row r="109" spans="1:9">
      <c r="A109" s="48" t="s">
        <v>266</v>
      </c>
      <c r="B109" s="48" t="s">
        <v>267</v>
      </c>
      <c r="C109" s="48" t="str">
        <f>INDEX('Ref1'!$F:$F,MATCH($A109,'Ref1'!$A:$A,0))</f>
        <v>E1620</v>
      </c>
      <c r="D109" s="48" t="str">
        <f>INDEX('Ref1'!$G:$G,MATCH($A109,'Ref1'!$A:$A,0))</f>
        <v>NA</v>
      </c>
      <c r="E109" s="48" t="str">
        <f t="shared" si="4"/>
        <v>No</v>
      </c>
      <c r="F109" s="48">
        <f t="shared" si="5"/>
        <v>-1109</v>
      </c>
      <c r="G109" s="48">
        <f t="shared" si="6"/>
        <v>103</v>
      </c>
      <c r="H109" s="71">
        <v>103</v>
      </c>
      <c r="I109" s="48" t="str">
        <f t="shared" si="7"/>
        <v>E1633</v>
      </c>
    </row>
    <row r="110" spans="1:9">
      <c r="A110" s="48" t="s">
        <v>268</v>
      </c>
      <c r="B110" s="48" t="s">
        <v>269</v>
      </c>
      <c r="C110" s="48" t="str">
        <f>INDEX('Ref1'!$F:$F,MATCH($A110,'Ref1'!$A:$A,0))</f>
        <v>E2321</v>
      </c>
      <c r="D110" s="48" t="str">
        <f>INDEX('Ref1'!$G:$G,MATCH($A110,'Ref1'!$A:$A,0))</f>
        <v>E6123</v>
      </c>
      <c r="E110" s="48" t="str">
        <f t="shared" si="4"/>
        <v>No</v>
      </c>
      <c r="F110" s="48">
        <f t="shared" si="5"/>
        <v>-1110</v>
      </c>
      <c r="G110" s="48">
        <f t="shared" si="6"/>
        <v>104</v>
      </c>
      <c r="H110" s="71">
        <v>104</v>
      </c>
      <c r="I110" s="48" t="str">
        <f t="shared" si="7"/>
        <v>E2335</v>
      </c>
    </row>
    <row r="111" spans="1:9">
      <c r="A111" s="48" t="s">
        <v>270</v>
      </c>
      <c r="B111" s="48" t="s">
        <v>271</v>
      </c>
      <c r="C111" s="48" t="str">
        <f>INDEX('Ref1'!$F:$F,MATCH($A111,'Ref1'!$A:$A,0))</f>
        <v>NA</v>
      </c>
      <c r="D111" s="48" t="str">
        <f>INDEX('Ref1'!$G:$G,MATCH($A111,'Ref1'!$A:$A,0))</f>
        <v>E6145</v>
      </c>
      <c r="E111" s="48" t="str">
        <f t="shared" si="4"/>
        <v>No</v>
      </c>
      <c r="F111" s="48">
        <f t="shared" si="5"/>
        <v>-1111</v>
      </c>
      <c r="G111" s="48">
        <f t="shared" si="6"/>
        <v>105</v>
      </c>
      <c r="H111" s="71">
        <v>105</v>
      </c>
      <c r="I111" s="48" t="str">
        <f t="shared" si="7"/>
        <v>E4501</v>
      </c>
    </row>
    <row r="112" spans="1:9">
      <c r="A112" s="48" t="s">
        <v>272</v>
      </c>
      <c r="B112" s="48" t="s">
        <v>273</v>
      </c>
      <c r="C112" s="48" t="str">
        <f>INDEX('Ref1'!$F:$F,MATCH($A112,'Ref1'!$A:$A,0))</f>
        <v>E3021</v>
      </c>
      <c r="D112" s="48" t="str">
        <f>INDEX('Ref1'!$G:$G,MATCH($A112,'Ref1'!$A:$A,0))</f>
        <v>E6130</v>
      </c>
      <c r="E112" s="48" t="str">
        <f t="shared" si="4"/>
        <v>No</v>
      </c>
      <c r="F112" s="48">
        <f t="shared" si="5"/>
        <v>-1112</v>
      </c>
      <c r="G112" s="48">
        <f t="shared" si="6"/>
        <v>106</v>
      </c>
      <c r="H112" s="71">
        <v>106</v>
      </c>
      <c r="I112" s="48" t="str">
        <f t="shared" si="7"/>
        <v>E3034</v>
      </c>
    </row>
    <row r="113" spans="1:9">
      <c r="A113" s="48" t="s">
        <v>275</v>
      </c>
      <c r="B113" s="48" t="s">
        <v>276</v>
      </c>
      <c r="C113" s="48" t="str">
        <f>INDEX('Ref1'!$F:$F,MATCH($A113,'Ref1'!$A:$A,0))</f>
        <v>E1620</v>
      </c>
      <c r="D113" s="48" t="str">
        <f>INDEX('Ref1'!$G:$G,MATCH($A113,'Ref1'!$A:$A,0))</f>
        <v>NA</v>
      </c>
      <c r="E113" s="48" t="str">
        <f t="shared" si="4"/>
        <v>No</v>
      </c>
      <c r="F113" s="48">
        <f t="shared" si="5"/>
        <v>-1113</v>
      </c>
      <c r="G113" s="48">
        <f t="shared" si="6"/>
        <v>107</v>
      </c>
      <c r="H113" s="71">
        <v>107</v>
      </c>
      <c r="I113" s="48" t="str">
        <f t="shared" si="7"/>
        <v>E1634</v>
      </c>
    </row>
    <row r="114" spans="1:9">
      <c r="A114" s="48" t="s">
        <v>279</v>
      </c>
      <c r="B114" s="48" t="s">
        <v>280</v>
      </c>
      <c r="C114" s="48" t="str">
        <f>INDEX('Ref1'!$F:$F,MATCH($A114,'Ref1'!$A:$A,0))</f>
        <v>E1721</v>
      </c>
      <c r="D114" s="48" t="str">
        <f>INDEX('Ref1'!$G:$G,MATCH($A114,'Ref1'!$A:$A,0))</f>
        <v>E6117</v>
      </c>
      <c r="E114" s="48" t="str">
        <f t="shared" si="4"/>
        <v>No</v>
      </c>
      <c r="F114" s="48">
        <f t="shared" si="5"/>
        <v>-1114</v>
      </c>
      <c r="G114" s="48">
        <f t="shared" si="6"/>
        <v>108</v>
      </c>
      <c r="H114" s="71">
        <v>108</v>
      </c>
      <c r="I114" s="48" t="str">
        <f t="shared" si="7"/>
        <v>E1735</v>
      </c>
    </row>
    <row r="115" spans="1:9">
      <c r="A115" s="48" t="s">
        <v>281</v>
      </c>
      <c r="B115" s="48" t="s">
        <v>282</v>
      </c>
      <c r="C115" s="48" t="str">
        <f>INDEX('Ref1'!$F:$F,MATCH($A115,'Ref1'!$A:$A,0))</f>
        <v>E2221</v>
      </c>
      <c r="D115" s="48" t="str">
        <f>INDEX('Ref1'!$G:$G,MATCH($A115,'Ref1'!$A:$A,0))</f>
        <v>E6122</v>
      </c>
      <c r="E115" s="48" t="str">
        <f t="shared" si="4"/>
        <v>No</v>
      </c>
      <c r="F115" s="48">
        <f t="shared" si="5"/>
        <v>-1115</v>
      </c>
      <c r="G115" s="48">
        <f t="shared" si="6"/>
        <v>109</v>
      </c>
      <c r="H115" s="71">
        <v>109</v>
      </c>
      <c r="I115" s="48" t="str">
        <f t="shared" si="7"/>
        <v>E2236</v>
      </c>
    </row>
    <row r="116" spans="1:9">
      <c r="A116" s="48" t="s">
        <v>283</v>
      </c>
      <c r="B116" s="48" t="s">
        <v>284</v>
      </c>
      <c r="C116" s="48" t="str">
        <f>INDEX('Ref1'!$F:$F,MATCH($A116,'Ref1'!$A:$A,0))</f>
        <v>E2620</v>
      </c>
      <c r="D116" s="48" t="str">
        <f>INDEX('Ref1'!$G:$G,MATCH($A116,'Ref1'!$A:$A,0))</f>
        <v>NA</v>
      </c>
      <c r="E116" s="48" t="str">
        <f t="shared" si="4"/>
        <v>No</v>
      </c>
      <c r="F116" s="48">
        <f t="shared" si="5"/>
        <v>-1116</v>
      </c>
      <c r="G116" s="48">
        <f t="shared" si="6"/>
        <v>110</v>
      </c>
      <c r="H116" s="71">
        <v>110</v>
      </c>
      <c r="I116" s="48" t="str">
        <f t="shared" si="7"/>
        <v>E2633</v>
      </c>
    </row>
    <row r="117" spans="1:9">
      <c r="A117" s="48" t="s">
        <v>286</v>
      </c>
      <c r="B117" s="48" t="s">
        <v>287</v>
      </c>
      <c r="C117" s="48" t="str">
        <f>INDEX('Ref1'!$F:$F,MATCH($A117,'Ref1'!$A:$A,0))</f>
        <v>E5100</v>
      </c>
      <c r="D117" s="48" t="str">
        <f>INDEX('Ref1'!$G:$G,MATCH($A117,'Ref1'!$A:$A,0))</f>
        <v>NA</v>
      </c>
      <c r="E117" s="48" t="str">
        <f t="shared" si="4"/>
        <v>No</v>
      </c>
      <c r="F117" s="48">
        <f t="shared" si="5"/>
        <v>-1117</v>
      </c>
      <c r="G117" s="48">
        <f t="shared" si="6"/>
        <v>111</v>
      </c>
      <c r="H117" s="71">
        <v>111</v>
      </c>
      <c r="I117" s="48" t="str">
        <f t="shared" si="7"/>
        <v>E5012</v>
      </c>
    </row>
    <row r="118" spans="1:9">
      <c r="A118" s="48" t="s">
        <v>288</v>
      </c>
      <c r="B118" s="48" t="s">
        <v>289</v>
      </c>
      <c r="C118" s="48" t="str">
        <f>INDEX('Ref1'!$F:$F,MATCH($A118,'Ref1'!$A:$A,0))</f>
        <v>E3620</v>
      </c>
      <c r="D118" s="48" t="str">
        <f>INDEX('Ref1'!$G:$G,MATCH($A118,'Ref1'!$A:$A,0))</f>
        <v>NA</v>
      </c>
      <c r="E118" s="48" t="str">
        <f t="shared" si="4"/>
        <v>No</v>
      </c>
      <c r="F118" s="48">
        <f t="shared" si="5"/>
        <v>-1118</v>
      </c>
      <c r="G118" s="48">
        <f t="shared" si="6"/>
        <v>112</v>
      </c>
      <c r="H118" s="71">
        <v>112</v>
      </c>
      <c r="I118" s="48" t="str">
        <f t="shared" si="7"/>
        <v>E3633</v>
      </c>
    </row>
    <row r="119" spans="1:9">
      <c r="A119" s="48" t="s">
        <v>290</v>
      </c>
      <c r="B119" s="48" t="s">
        <v>291</v>
      </c>
      <c r="C119" s="48" t="str">
        <f>INDEX('Ref1'!$F:$F,MATCH($A119,'Ref1'!$A:$A,0))</f>
        <v>E5100</v>
      </c>
      <c r="D119" s="48" t="str">
        <f>INDEX('Ref1'!$G:$G,MATCH($A119,'Ref1'!$A:$A,0))</f>
        <v>NA</v>
      </c>
      <c r="E119" s="48" t="str">
        <f t="shared" si="4"/>
        <v>No</v>
      </c>
      <c r="F119" s="48">
        <f t="shared" si="5"/>
        <v>-1119</v>
      </c>
      <c r="G119" s="48">
        <f t="shared" si="6"/>
        <v>113</v>
      </c>
      <c r="H119" s="71">
        <v>113</v>
      </c>
      <c r="I119" s="48" t="str">
        <f t="shared" si="7"/>
        <v>E5013</v>
      </c>
    </row>
    <row r="120" spans="1:9">
      <c r="A120" s="48" t="s">
        <v>292</v>
      </c>
      <c r="B120" s="48" t="s">
        <v>293</v>
      </c>
      <c r="C120" s="48" t="str">
        <f>INDEX('Ref1'!$F:$F,MATCH($A120,'Ref1'!$A:$A,0))</f>
        <v>NA</v>
      </c>
      <c r="D120" s="48" t="str">
        <f>INDEX('Ref1'!$G:$G,MATCH($A120,'Ref1'!$A:$A,0))</f>
        <v>E6106</v>
      </c>
      <c r="E120" s="48" t="str">
        <f t="shared" si="4"/>
        <v>No</v>
      </c>
      <c r="F120" s="48">
        <f t="shared" si="5"/>
        <v>-1120</v>
      </c>
      <c r="G120" s="48">
        <f t="shared" si="6"/>
        <v>114</v>
      </c>
      <c r="H120" s="71">
        <v>114</v>
      </c>
      <c r="I120" s="48" t="str">
        <f t="shared" si="7"/>
        <v>E0601</v>
      </c>
    </row>
    <row r="121" spans="1:9">
      <c r="A121" s="48" t="s">
        <v>294</v>
      </c>
      <c r="B121" s="48" t="s">
        <v>295</v>
      </c>
      <c r="C121" s="48" t="str">
        <f>INDEX('Ref1'!$F:$F,MATCH($A121,'Ref1'!$A:$A,0))</f>
        <v>E2721</v>
      </c>
      <c r="D121" s="48" t="str">
        <f>INDEX('Ref1'!$G:$G,MATCH($A121,'Ref1'!$A:$A,0))</f>
        <v>E6127</v>
      </c>
      <c r="E121" s="48" t="str">
        <f t="shared" si="4"/>
        <v>No</v>
      </c>
      <c r="F121" s="48">
        <f t="shared" si="5"/>
        <v>-1121</v>
      </c>
      <c r="G121" s="48">
        <f t="shared" si="6"/>
        <v>115</v>
      </c>
      <c r="H121" s="71">
        <v>115</v>
      </c>
      <c r="I121" s="48" t="str">
        <f t="shared" si="7"/>
        <v>E2732</v>
      </c>
    </row>
    <row r="122" spans="1:9">
      <c r="A122" s="48" t="s">
        <v>296</v>
      </c>
      <c r="B122" s="48" t="s">
        <v>297</v>
      </c>
      <c r="C122" s="48" t="str">
        <f>INDEX('Ref1'!$F:$F,MATCH($A122,'Ref1'!$A:$A,0))</f>
        <v>E5100</v>
      </c>
      <c r="D122" s="48" t="str">
        <f>INDEX('Ref1'!$G:$G,MATCH($A122,'Ref1'!$A:$A,0))</f>
        <v>NA</v>
      </c>
      <c r="E122" s="48" t="str">
        <f t="shared" si="4"/>
        <v>No</v>
      </c>
      <c r="F122" s="48">
        <f t="shared" si="5"/>
        <v>-1122</v>
      </c>
      <c r="G122" s="48">
        <f t="shared" si="6"/>
        <v>116</v>
      </c>
      <c r="H122" s="71">
        <v>116</v>
      </c>
      <c r="I122" s="48" t="str">
        <f t="shared" si="7"/>
        <v>E5014</v>
      </c>
    </row>
    <row r="123" spans="1:9">
      <c r="A123" s="48" t="s">
        <v>302</v>
      </c>
      <c r="B123" s="48" t="s">
        <v>303</v>
      </c>
      <c r="C123" s="48" t="str">
        <f>INDEX('Ref1'!$F:$F,MATCH($A123,'Ref1'!$A:$A,0))</f>
        <v>E2421</v>
      </c>
      <c r="D123" s="48" t="str">
        <f>INDEX('Ref1'!$G:$G,MATCH($A123,'Ref1'!$A:$A,0))</f>
        <v>E6124</v>
      </c>
      <c r="E123" s="48" t="str">
        <f t="shared" si="4"/>
        <v>No</v>
      </c>
      <c r="F123" s="48">
        <f t="shared" si="5"/>
        <v>-1123</v>
      </c>
      <c r="G123" s="48">
        <f t="shared" si="6"/>
        <v>117</v>
      </c>
      <c r="H123" s="71">
        <v>117</v>
      </c>
      <c r="I123" s="48" t="str">
        <f t="shared" si="7"/>
        <v>E2433</v>
      </c>
    </row>
    <row r="124" spans="1:9">
      <c r="A124" s="48" t="s">
        <v>304</v>
      </c>
      <c r="B124" s="48" t="s">
        <v>305</v>
      </c>
      <c r="C124" s="48" t="str">
        <f>INDEX('Ref1'!$F:$F,MATCH($A124,'Ref1'!$A:$A,0))</f>
        <v>E5100</v>
      </c>
      <c r="D124" s="48" t="str">
        <f>INDEX('Ref1'!$G:$G,MATCH($A124,'Ref1'!$A:$A,0))</f>
        <v>NA</v>
      </c>
      <c r="E124" s="48" t="str">
        <f t="shared" si="4"/>
        <v>No</v>
      </c>
      <c r="F124" s="48">
        <f t="shared" si="5"/>
        <v>-1124</v>
      </c>
      <c r="G124" s="48">
        <f t="shared" si="6"/>
        <v>118</v>
      </c>
      <c r="H124" s="71">
        <v>118</v>
      </c>
      <c r="I124" s="48" t="str">
        <f t="shared" si="7"/>
        <v>E5038</v>
      </c>
    </row>
    <row r="125" spans="1:9">
      <c r="A125" s="48" t="s">
        <v>306</v>
      </c>
      <c r="B125" s="48" t="s">
        <v>307</v>
      </c>
      <c r="C125" s="48" t="str">
        <f>INDEX('Ref1'!$F:$F,MATCH($A125,'Ref1'!$A:$A,0))</f>
        <v>E1521</v>
      </c>
      <c r="D125" s="48" t="str">
        <f>INDEX('Ref1'!$G:$G,MATCH($A125,'Ref1'!$A:$A,0))</f>
        <v>E6115</v>
      </c>
      <c r="E125" s="48" t="str">
        <f t="shared" si="4"/>
        <v>No</v>
      </c>
      <c r="F125" s="48">
        <f t="shared" si="5"/>
        <v>-1125</v>
      </c>
      <c r="G125" s="48">
        <f t="shared" si="6"/>
        <v>119</v>
      </c>
      <c r="H125" s="71">
        <v>119</v>
      </c>
      <c r="I125" s="48" t="str">
        <f t="shared" si="7"/>
        <v>E1538</v>
      </c>
    </row>
    <row r="126" spans="1:9">
      <c r="A126" s="48" t="s">
        <v>308</v>
      </c>
      <c r="B126" s="48" t="s">
        <v>309</v>
      </c>
      <c r="C126" s="48" t="str">
        <f>INDEX('Ref1'!$F:$F,MATCH($A126,'Ref1'!$A:$A,0))</f>
        <v>E2721</v>
      </c>
      <c r="D126" s="48" t="str">
        <f>INDEX('Ref1'!$G:$G,MATCH($A126,'Ref1'!$A:$A,0))</f>
        <v>E6127</v>
      </c>
      <c r="E126" s="48" t="str">
        <f t="shared" si="4"/>
        <v>No</v>
      </c>
      <c r="F126" s="48">
        <f t="shared" si="5"/>
        <v>-1126</v>
      </c>
      <c r="G126" s="48">
        <f t="shared" si="6"/>
        <v>120</v>
      </c>
      <c r="H126" s="71">
        <v>120</v>
      </c>
      <c r="I126" s="48" t="str">
        <f t="shared" si="7"/>
        <v>E2753</v>
      </c>
    </row>
    <row r="127" spans="1:9">
      <c r="A127" s="48" t="s">
        <v>310</v>
      </c>
      <c r="B127" s="48" t="s">
        <v>311</v>
      </c>
      <c r="C127" s="48" t="str">
        <f>INDEX('Ref1'!$F:$F,MATCH($A127,'Ref1'!$A:$A,0))</f>
        <v>E5100</v>
      </c>
      <c r="D127" s="48" t="str">
        <f>INDEX('Ref1'!$G:$G,MATCH($A127,'Ref1'!$A:$A,0))</f>
        <v>NA</v>
      </c>
      <c r="E127" s="48" t="str">
        <f t="shared" si="4"/>
        <v>No</v>
      </c>
      <c r="F127" s="48">
        <f t="shared" si="5"/>
        <v>-1127</v>
      </c>
      <c r="G127" s="48">
        <f t="shared" si="6"/>
        <v>121</v>
      </c>
      <c r="H127" s="71">
        <v>121</v>
      </c>
      <c r="I127" s="48" t="str">
        <f t="shared" si="7"/>
        <v>E5039</v>
      </c>
    </row>
    <row r="128" spans="1:9">
      <c r="A128" s="48" t="s">
        <v>312</v>
      </c>
      <c r="B128" s="48" t="s">
        <v>313</v>
      </c>
      <c r="C128" s="48" t="str">
        <f>INDEX('Ref1'!$F:$F,MATCH($A128,'Ref1'!$A:$A,0))</f>
        <v>E1721</v>
      </c>
      <c r="D128" s="48" t="str">
        <f>INDEX('Ref1'!$G:$G,MATCH($A128,'Ref1'!$A:$A,0))</f>
        <v>E6117</v>
      </c>
      <c r="E128" s="48" t="str">
        <f t="shared" si="4"/>
        <v>No</v>
      </c>
      <c r="F128" s="48">
        <f t="shared" si="5"/>
        <v>-1128</v>
      </c>
      <c r="G128" s="48">
        <f t="shared" si="6"/>
        <v>122</v>
      </c>
      <c r="H128" s="71">
        <v>122</v>
      </c>
      <c r="I128" s="48" t="str">
        <f t="shared" si="7"/>
        <v>E1736</v>
      </c>
    </row>
    <row r="129" spans="1:9">
      <c r="A129" s="48" t="s">
        <v>314</v>
      </c>
      <c r="B129" s="48" t="s">
        <v>315</v>
      </c>
      <c r="C129" s="48" t="str">
        <f>INDEX('Ref1'!$F:$F,MATCH($A129,'Ref1'!$A:$A,0))</f>
        <v>NA</v>
      </c>
      <c r="D129" s="48" t="str">
        <f>INDEX('Ref1'!$G:$G,MATCH($A129,'Ref1'!$A:$A,0))</f>
        <v>E6107</v>
      </c>
      <c r="E129" s="48" t="str">
        <f t="shared" si="4"/>
        <v>No</v>
      </c>
      <c r="F129" s="48">
        <f t="shared" si="5"/>
        <v>-1129</v>
      </c>
      <c r="G129" s="48">
        <f t="shared" si="6"/>
        <v>123</v>
      </c>
      <c r="H129" s="71">
        <v>123</v>
      </c>
      <c r="I129" s="48" t="str">
        <f t="shared" si="7"/>
        <v>E0701</v>
      </c>
    </row>
    <row r="130" spans="1:9">
      <c r="A130" s="48" t="s">
        <v>316</v>
      </c>
      <c r="B130" s="48" t="s">
        <v>317</v>
      </c>
      <c r="C130" s="48" t="str">
        <f>INDEX('Ref1'!$F:$F,MATCH($A130,'Ref1'!$A:$A,0))</f>
        <v>E1421</v>
      </c>
      <c r="D130" s="48" t="str">
        <f>INDEX('Ref1'!$G:$G,MATCH($A130,'Ref1'!$A:$A,0))</f>
        <v>E6114</v>
      </c>
      <c r="E130" s="48" t="str">
        <f t="shared" si="4"/>
        <v>No</v>
      </c>
      <c r="F130" s="48">
        <f t="shared" si="5"/>
        <v>-1130</v>
      </c>
      <c r="G130" s="48">
        <f t="shared" si="6"/>
        <v>124</v>
      </c>
      <c r="H130" s="71">
        <v>124</v>
      </c>
      <c r="I130" s="48" t="str">
        <f t="shared" si="7"/>
        <v>E1433</v>
      </c>
    </row>
    <row r="131" spans="1:9">
      <c r="A131" s="48" t="s">
        <v>318</v>
      </c>
      <c r="B131" s="48" t="s">
        <v>319</v>
      </c>
      <c r="C131" s="48" t="str">
        <f>INDEX('Ref1'!$F:$F,MATCH($A131,'Ref1'!$A:$A,0))</f>
        <v>E1721</v>
      </c>
      <c r="D131" s="48" t="str">
        <f>INDEX('Ref1'!$G:$G,MATCH($A131,'Ref1'!$A:$A,0))</f>
        <v>E6117</v>
      </c>
      <c r="E131" s="48" t="str">
        <f t="shared" si="4"/>
        <v>No</v>
      </c>
      <c r="F131" s="48">
        <f t="shared" si="5"/>
        <v>-1131</v>
      </c>
      <c r="G131" s="48">
        <f t="shared" si="6"/>
        <v>125</v>
      </c>
      <c r="H131" s="71">
        <v>125</v>
      </c>
      <c r="I131" s="48" t="str">
        <f t="shared" si="7"/>
        <v>E1737</v>
      </c>
    </row>
    <row r="132" spans="1:9">
      <c r="A132" s="48" t="s">
        <v>320</v>
      </c>
      <c r="B132" s="48" t="s">
        <v>321</v>
      </c>
      <c r="C132" s="48" t="str">
        <f>INDEX('Ref1'!$F:$F,MATCH($A132,'Ref1'!$A:$A,0))</f>
        <v>E5100</v>
      </c>
      <c r="D132" s="48" t="str">
        <f>INDEX('Ref1'!$G:$G,MATCH($A132,'Ref1'!$A:$A,0))</f>
        <v>NA</v>
      </c>
      <c r="E132" s="48" t="str">
        <f t="shared" si="4"/>
        <v>No</v>
      </c>
      <c r="F132" s="48">
        <f t="shared" si="5"/>
        <v>-1132</v>
      </c>
      <c r="G132" s="48">
        <f t="shared" si="6"/>
        <v>126</v>
      </c>
      <c r="H132" s="71">
        <v>126</v>
      </c>
      <c r="I132" s="48" t="str">
        <f t="shared" si="7"/>
        <v>E5040</v>
      </c>
    </row>
    <row r="133" spans="1:9">
      <c r="A133" s="48" t="s">
        <v>324</v>
      </c>
      <c r="B133" s="48" t="s">
        <v>325</v>
      </c>
      <c r="C133" s="48" t="str">
        <f>INDEX('Ref1'!$F:$F,MATCH($A133,'Ref1'!$A:$A,0))</f>
        <v>NA</v>
      </c>
      <c r="D133" s="48" t="str">
        <f>INDEX('Ref1'!$G:$G,MATCH($A133,'Ref1'!$A:$A,0))</f>
        <v>E6118</v>
      </c>
      <c r="E133" s="48" t="str">
        <f t="shared" si="4"/>
        <v>No</v>
      </c>
      <c r="F133" s="48">
        <f t="shared" si="5"/>
        <v>-1133</v>
      </c>
      <c r="G133" s="48">
        <f t="shared" si="6"/>
        <v>127</v>
      </c>
      <c r="H133" s="71">
        <v>127</v>
      </c>
      <c r="I133" s="48" t="str">
        <f t="shared" si="7"/>
        <v>E1801</v>
      </c>
    </row>
    <row r="134" spans="1:9">
      <c r="A134" s="48" t="s">
        <v>328</v>
      </c>
      <c r="B134" s="48" t="s">
        <v>329</v>
      </c>
      <c r="C134" s="48" t="str">
        <f>INDEX('Ref1'!$F:$F,MATCH($A134,'Ref1'!$A:$A,0))</f>
        <v>E1920</v>
      </c>
      <c r="D134" s="48" t="str">
        <f>INDEX('Ref1'!$G:$G,MATCH($A134,'Ref1'!$A:$A,0))</f>
        <v>NA</v>
      </c>
      <c r="E134" s="48" t="str">
        <f t="shared" si="4"/>
        <v>No</v>
      </c>
      <c r="F134" s="48">
        <f t="shared" si="5"/>
        <v>-1134</v>
      </c>
      <c r="G134" s="48">
        <f t="shared" si="6"/>
        <v>128</v>
      </c>
      <c r="H134" s="71">
        <v>128</v>
      </c>
      <c r="I134" s="48" t="str">
        <f t="shared" si="7"/>
        <v>E1934</v>
      </c>
    </row>
    <row r="135" spans="1:9">
      <c r="A135" s="48" t="s">
        <v>330</v>
      </c>
      <c r="B135" s="48" t="s">
        <v>331</v>
      </c>
      <c r="C135" s="48" t="str">
        <f>INDEX('Ref1'!$F:$F,MATCH($A135,'Ref1'!$A:$A,0))</f>
        <v>E1021</v>
      </c>
      <c r="D135" s="48" t="str">
        <f>INDEX('Ref1'!$G:$G,MATCH($A135,'Ref1'!$A:$A,0))</f>
        <v>E6110</v>
      </c>
      <c r="E135" s="48" t="str">
        <f t="shared" ref="E135:E198" si="8">IF(OR($C$4=A135,$C$4=C135,$C$4=D135),"Yes","No")</f>
        <v>No</v>
      </c>
      <c r="F135" s="48">
        <f t="shared" si="5"/>
        <v>-1135</v>
      </c>
      <c r="G135" s="48">
        <f t="shared" si="6"/>
        <v>129</v>
      </c>
      <c r="H135" s="71">
        <v>129</v>
      </c>
      <c r="I135" s="48" t="str">
        <f t="shared" si="7"/>
        <v>E1037</v>
      </c>
    </row>
    <row r="136" spans="1:9">
      <c r="A136" s="48" t="s">
        <v>332</v>
      </c>
      <c r="B136" s="48" t="s">
        <v>333</v>
      </c>
      <c r="C136" s="48" t="str">
        <f>INDEX('Ref1'!$F:$F,MATCH($A136,'Ref1'!$A:$A,0))</f>
        <v>E5100</v>
      </c>
      <c r="D136" s="48" t="str">
        <f>INDEX('Ref1'!$G:$G,MATCH($A136,'Ref1'!$A:$A,0))</f>
        <v>NA</v>
      </c>
      <c r="E136" s="48" t="str">
        <f t="shared" si="8"/>
        <v>No</v>
      </c>
      <c r="F136" s="48">
        <f t="shared" ref="F136:F199" si="9">IF(E136="Yes",1000-ROW(),-1000-ROW())</f>
        <v>-1136</v>
      </c>
      <c r="G136" s="48">
        <f t="shared" ref="G136:G199" si="10">RANK(F136,$F$7:$F$332)</f>
        <v>130</v>
      </c>
      <c r="H136" s="71">
        <v>130</v>
      </c>
      <c r="I136" s="48" t="str">
        <f t="shared" ref="I136:I199" si="11">INDEX($A$7:$A$332,MATCH(H136,$G$7:$G$332,0))</f>
        <v>E5041</v>
      </c>
    </row>
    <row r="137" spans="1:9">
      <c r="A137" s="48" t="s">
        <v>334</v>
      </c>
      <c r="B137" s="48" t="s">
        <v>335</v>
      </c>
      <c r="C137" s="48" t="str">
        <f>INDEX('Ref1'!$F:$F,MATCH($A137,'Ref1'!$A:$A,0))</f>
        <v>E2421</v>
      </c>
      <c r="D137" s="48" t="str">
        <f>INDEX('Ref1'!$G:$G,MATCH($A137,'Ref1'!$A:$A,0))</f>
        <v>E6124</v>
      </c>
      <c r="E137" s="48" t="str">
        <f t="shared" si="8"/>
        <v>No</v>
      </c>
      <c r="F137" s="48">
        <f t="shared" si="9"/>
        <v>-1137</v>
      </c>
      <c r="G137" s="48">
        <f t="shared" si="10"/>
        <v>131</v>
      </c>
      <c r="H137" s="71">
        <v>131</v>
      </c>
      <c r="I137" s="48" t="str">
        <f t="shared" si="11"/>
        <v>E2434</v>
      </c>
    </row>
    <row r="138" spans="1:9">
      <c r="A138" s="48" t="s">
        <v>336</v>
      </c>
      <c r="B138" s="48" t="s">
        <v>337</v>
      </c>
      <c r="C138" s="48" t="str">
        <f>INDEX('Ref1'!$F:$F,MATCH($A138,'Ref1'!$A:$A,0))</f>
        <v>E3820</v>
      </c>
      <c r="D138" s="48" t="str">
        <f>INDEX('Ref1'!$G:$G,MATCH($A138,'Ref1'!$A:$A,0))</f>
        <v>NA</v>
      </c>
      <c r="E138" s="48" t="str">
        <f t="shared" si="8"/>
        <v>No</v>
      </c>
      <c r="F138" s="48">
        <f t="shared" si="9"/>
        <v>-1138</v>
      </c>
      <c r="G138" s="48">
        <f t="shared" si="10"/>
        <v>132</v>
      </c>
      <c r="H138" s="71">
        <v>132</v>
      </c>
      <c r="I138" s="48" t="str">
        <f t="shared" si="11"/>
        <v>E3835</v>
      </c>
    </row>
    <row r="139" spans="1:9">
      <c r="A139" s="48" t="s">
        <v>338</v>
      </c>
      <c r="B139" s="48" t="s">
        <v>339</v>
      </c>
      <c r="C139" s="48" t="str">
        <f>INDEX('Ref1'!$F:$F,MATCH($A139,'Ref1'!$A:$A,0))</f>
        <v>E5100</v>
      </c>
      <c r="D139" s="48" t="str">
        <f>INDEX('Ref1'!$G:$G,MATCH($A139,'Ref1'!$A:$A,0))</f>
        <v>NA</v>
      </c>
      <c r="E139" s="48" t="str">
        <f t="shared" si="8"/>
        <v>No</v>
      </c>
      <c r="F139" s="48">
        <f t="shared" si="9"/>
        <v>-1139</v>
      </c>
      <c r="G139" s="48">
        <f t="shared" si="10"/>
        <v>133</v>
      </c>
      <c r="H139" s="71">
        <v>133</v>
      </c>
      <c r="I139" s="48" t="str">
        <f t="shared" si="11"/>
        <v>E5042</v>
      </c>
    </row>
    <row r="140" spans="1:9">
      <c r="A140" s="48" t="s">
        <v>342</v>
      </c>
      <c r="B140" s="48" t="s">
        <v>343</v>
      </c>
      <c r="C140" s="48" t="str">
        <f>INDEX('Ref1'!$F:$F,MATCH($A140,'Ref1'!$A:$A,0))</f>
        <v>E0521</v>
      </c>
      <c r="D140" s="48" t="str">
        <f>INDEX('Ref1'!$G:$G,MATCH($A140,'Ref1'!$A:$A,0))</f>
        <v>E6105</v>
      </c>
      <c r="E140" s="48" t="str">
        <f t="shared" si="8"/>
        <v>No</v>
      </c>
      <c r="F140" s="48">
        <f t="shared" si="9"/>
        <v>-1140</v>
      </c>
      <c r="G140" s="48">
        <f t="shared" si="10"/>
        <v>134</v>
      </c>
      <c r="H140" s="71">
        <v>134</v>
      </c>
      <c r="I140" s="48" t="str">
        <f t="shared" si="11"/>
        <v>E0551</v>
      </c>
    </row>
    <row r="141" spans="1:9">
      <c r="A141" s="48" t="s">
        <v>344</v>
      </c>
      <c r="B141" s="48" t="s">
        <v>345</v>
      </c>
      <c r="C141" s="48" t="str">
        <f>INDEX('Ref1'!$F:$F,MATCH($A141,'Ref1'!$A:$A,0))</f>
        <v>E2321</v>
      </c>
      <c r="D141" s="48" t="str">
        <f>INDEX('Ref1'!$G:$G,MATCH($A141,'Ref1'!$A:$A,0))</f>
        <v>E6123</v>
      </c>
      <c r="E141" s="48" t="str">
        <f t="shared" si="8"/>
        <v>No</v>
      </c>
      <c r="F141" s="48">
        <f t="shared" si="9"/>
        <v>-1141</v>
      </c>
      <c r="G141" s="48">
        <f t="shared" si="10"/>
        <v>135</v>
      </c>
      <c r="H141" s="71">
        <v>135</v>
      </c>
      <c r="I141" s="48" t="str">
        <f t="shared" si="11"/>
        <v>E2336</v>
      </c>
    </row>
    <row r="142" spans="1:9">
      <c r="A142" s="48" t="s">
        <v>346</v>
      </c>
      <c r="B142" s="48" t="s">
        <v>347</v>
      </c>
      <c r="C142" s="48" t="str">
        <f>INDEX('Ref1'!$F:$F,MATCH($A142,'Ref1'!$A:$A,0))</f>
        <v>E3520</v>
      </c>
      <c r="D142" s="48" t="str">
        <f>INDEX('Ref1'!$G:$G,MATCH($A142,'Ref1'!$A:$A,0))</f>
        <v>NA</v>
      </c>
      <c r="E142" s="48" t="str">
        <f t="shared" si="8"/>
        <v>No</v>
      </c>
      <c r="F142" s="48">
        <f t="shared" si="9"/>
        <v>-1142</v>
      </c>
      <c r="G142" s="48">
        <f t="shared" si="10"/>
        <v>136</v>
      </c>
      <c r="H142" s="71">
        <v>136</v>
      </c>
      <c r="I142" s="48" t="str">
        <f t="shared" si="11"/>
        <v>E3533</v>
      </c>
    </row>
    <row r="143" spans="1:9">
      <c r="A143" s="48" t="s">
        <v>348</v>
      </c>
      <c r="B143" s="48" t="s">
        <v>349</v>
      </c>
      <c r="C143" s="48" t="str">
        <f>INDEX('Ref1'!$F:$F,MATCH($A143,'Ref1'!$A:$A,0))</f>
        <v>NA</v>
      </c>
      <c r="D143" s="48" t="str">
        <f>INDEX('Ref1'!$G:$G,MATCH($A143,'Ref1'!$A:$A,0))</f>
        <v>NA</v>
      </c>
      <c r="E143" s="48" t="str">
        <f t="shared" si="8"/>
        <v>No</v>
      </c>
      <c r="F143" s="48">
        <f t="shared" si="9"/>
        <v>-1143</v>
      </c>
      <c r="G143" s="48">
        <f t="shared" si="10"/>
        <v>137</v>
      </c>
      <c r="H143" s="71">
        <v>137</v>
      </c>
      <c r="I143" s="48" t="str">
        <f t="shared" si="11"/>
        <v>E2101</v>
      </c>
    </row>
    <row r="144" spans="1:9">
      <c r="A144" s="48" t="s">
        <v>350</v>
      </c>
      <c r="B144" s="48" t="s">
        <v>351</v>
      </c>
      <c r="C144" s="48" t="str">
        <f>INDEX('Ref1'!$F:$F,MATCH($A144,'Ref1'!$A:$A,0))</f>
        <v>NA</v>
      </c>
      <c r="D144" s="48" t="str">
        <f>INDEX('Ref1'!$G:$G,MATCH($A144,'Ref1'!$A:$A,0))</f>
        <v>NA</v>
      </c>
      <c r="E144" s="48" t="str">
        <f t="shared" si="8"/>
        <v>No</v>
      </c>
      <c r="F144" s="48">
        <f t="shared" si="9"/>
        <v>-1144</v>
      </c>
      <c r="G144" s="48">
        <f t="shared" si="10"/>
        <v>138</v>
      </c>
      <c r="H144" s="71">
        <v>138</v>
      </c>
      <c r="I144" s="48" t="str">
        <f t="shared" si="11"/>
        <v>E4001</v>
      </c>
    </row>
    <row r="145" spans="1:9">
      <c r="A145" s="48" t="s">
        <v>352</v>
      </c>
      <c r="B145" s="48" t="s">
        <v>353</v>
      </c>
      <c r="C145" s="48" t="str">
        <f>INDEX('Ref1'!$F:$F,MATCH($A145,'Ref1'!$A:$A,0))</f>
        <v>E5100</v>
      </c>
      <c r="D145" s="48" t="str">
        <f>INDEX('Ref1'!$G:$G,MATCH($A145,'Ref1'!$A:$A,0))</f>
        <v>NA</v>
      </c>
      <c r="E145" s="48" t="str">
        <f t="shared" si="8"/>
        <v>No</v>
      </c>
      <c r="F145" s="48">
        <f t="shared" si="9"/>
        <v>-1145</v>
      </c>
      <c r="G145" s="48">
        <f t="shared" si="10"/>
        <v>139</v>
      </c>
      <c r="H145" s="71">
        <v>139</v>
      </c>
      <c r="I145" s="48" t="str">
        <f t="shared" si="11"/>
        <v>E5015</v>
      </c>
    </row>
    <row r="146" spans="1:9">
      <c r="A146" s="48" t="s">
        <v>354</v>
      </c>
      <c r="B146" s="48" t="s">
        <v>355</v>
      </c>
      <c r="C146" s="48" t="str">
        <f>INDEX('Ref1'!$F:$F,MATCH($A146,'Ref1'!$A:$A,0))</f>
        <v>E5100</v>
      </c>
      <c r="D146" s="48" t="str">
        <f>INDEX('Ref1'!$G:$G,MATCH($A146,'Ref1'!$A:$A,0))</f>
        <v>NA</v>
      </c>
      <c r="E146" s="48" t="str">
        <f t="shared" si="8"/>
        <v>No</v>
      </c>
      <c r="F146" s="48">
        <f t="shared" si="9"/>
        <v>-1146</v>
      </c>
      <c r="G146" s="48">
        <f t="shared" si="10"/>
        <v>140</v>
      </c>
      <c r="H146" s="71">
        <v>140</v>
      </c>
      <c r="I146" s="48" t="str">
        <f t="shared" si="11"/>
        <v>E5016</v>
      </c>
    </row>
    <row r="147" spans="1:9">
      <c r="A147" s="48" t="s">
        <v>360</v>
      </c>
      <c r="B147" s="48" t="s">
        <v>361</v>
      </c>
      <c r="C147" s="48" t="str">
        <f>INDEX('Ref1'!$F:$F,MATCH($A147,'Ref1'!$A:$A,0))</f>
        <v>E2820</v>
      </c>
      <c r="D147" s="48" t="str">
        <f>INDEX('Ref1'!$G:$G,MATCH($A147,'Ref1'!$A:$A,0))</f>
        <v>NA</v>
      </c>
      <c r="E147" s="48" t="str">
        <f t="shared" si="8"/>
        <v>No</v>
      </c>
      <c r="F147" s="48">
        <f t="shared" si="9"/>
        <v>-1147</v>
      </c>
      <c r="G147" s="48">
        <f t="shared" si="10"/>
        <v>141</v>
      </c>
      <c r="H147" s="71">
        <v>141</v>
      </c>
      <c r="I147" s="48" t="str">
        <f t="shared" si="11"/>
        <v>E2834</v>
      </c>
    </row>
    <row r="148" spans="1:9">
      <c r="A148" s="48" t="s">
        <v>362</v>
      </c>
      <c r="B148" s="48" t="s">
        <v>363</v>
      </c>
      <c r="C148" s="48" t="str">
        <f>INDEX('Ref1'!$F:$F,MATCH($A148,'Ref1'!$A:$A,0))</f>
        <v>E2620</v>
      </c>
      <c r="D148" s="48" t="str">
        <f>INDEX('Ref1'!$G:$G,MATCH($A148,'Ref1'!$A:$A,0))</f>
        <v>NA</v>
      </c>
      <c r="E148" s="48" t="str">
        <f t="shared" si="8"/>
        <v>No</v>
      </c>
      <c r="F148" s="48">
        <f t="shared" si="9"/>
        <v>-1148</v>
      </c>
      <c r="G148" s="48">
        <f t="shared" si="10"/>
        <v>142</v>
      </c>
      <c r="H148" s="71">
        <v>142</v>
      </c>
      <c r="I148" s="48" t="str">
        <f t="shared" si="11"/>
        <v>E2634</v>
      </c>
    </row>
    <row r="149" spans="1:9">
      <c r="A149" s="48" t="s">
        <v>364</v>
      </c>
      <c r="B149" s="48" t="s">
        <v>365</v>
      </c>
      <c r="C149" s="48" t="str">
        <f>INDEX('Ref1'!$F:$F,MATCH($A149,'Ref1'!$A:$A,0))</f>
        <v>NA</v>
      </c>
      <c r="D149" s="48" t="str">
        <f>INDEX('Ref1'!$G:$G,MATCH($A149,'Ref1'!$A:$A,0))</f>
        <v>E6120</v>
      </c>
      <c r="E149" s="48" t="str">
        <f t="shared" si="8"/>
        <v>No</v>
      </c>
      <c r="F149" s="48">
        <f t="shared" si="9"/>
        <v>-1149</v>
      </c>
      <c r="G149" s="48">
        <f t="shared" si="10"/>
        <v>143</v>
      </c>
      <c r="H149" s="71">
        <v>143</v>
      </c>
      <c r="I149" s="48" t="str">
        <f t="shared" si="11"/>
        <v>E2002</v>
      </c>
    </row>
    <row r="150" spans="1:9">
      <c r="A150" s="48" t="s">
        <v>366</v>
      </c>
      <c r="B150" s="48" t="s">
        <v>367</v>
      </c>
      <c r="C150" s="48" t="str">
        <f>INDEX('Ref1'!$F:$F,MATCH($A150,'Ref1'!$A:$A,0))</f>
        <v>E5100</v>
      </c>
      <c r="D150" s="48" t="str">
        <f>INDEX('Ref1'!$G:$G,MATCH($A150,'Ref1'!$A:$A,0))</f>
        <v>NA</v>
      </c>
      <c r="E150" s="48" t="str">
        <f t="shared" si="8"/>
        <v>No</v>
      </c>
      <c r="F150" s="48">
        <f t="shared" si="9"/>
        <v>-1150</v>
      </c>
      <c r="G150" s="48">
        <f t="shared" si="10"/>
        <v>144</v>
      </c>
      <c r="H150" s="71">
        <v>144</v>
      </c>
      <c r="I150" s="48" t="str">
        <f t="shared" si="11"/>
        <v>E5043</v>
      </c>
    </row>
    <row r="151" spans="1:9">
      <c r="A151" s="48" t="s">
        <v>368</v>
      </c>
      <c r="B151" s="48" t="s">
        <v>369</v>
      </c>
      <c r="C151" s="48" t="str">
        <f>INDEX('Ref1'!$F:$F,MATCH($A151,'Ref1'!$A:$A,0))</f>
        <v>NA</v>
      </c>
      <c r="D151" s="48" t="str">
        <f>INDEX('Ref1'!$G:$G,MATCH($A151,'Ref1'!$A:$A,0))</f>
        <v>E6147</v>
      </c>
      <c r="E151" s="48" t="str">
        <f t="shared" si="8"/>
        <v>No</v>
      </c>
      <c r="F151" s="48">
        <f t="shared" si="9"/>
        <v>-1151</v>
      </c>
      <c r="G151" s="48">
        <f t="shared" si="10"/>
        <v>145</v>
      </c>
      <c r="H151" s="71">
        <v>145</v>
      </c>
      <c r="I151" s="48" t="str">
        <f t="shared" si="11"/>
        <v>E4703</v>
      </c>
    </row>
    <row r="152" spans="1:9">
      <c r="A152" s="48" t="s">
        <v>370</v>
      </c>
      <c r="B152" s="48" t="s">
        <v>371</v>
      </c>
      <c r="C152" s="48" t="str">
        <f>INDEX('Ref1'!$F:$F,MATCH($A152,'Ref1'!$A:$A,0))</f>
        <v>NA</v>
      </c>
      <c r="D152" s="48" t="str">
        <f>INDEX('Ref1'!$G:$G,MATCH($A152,'Ref1'!$A:$A,0))</f>
        <v>E6143</v>
      </c>
      <c r="E152" s="48" t="str">
        <f t="shared" si="8"/>
        <v>No</v>
      </c>
      <c r="F152" s="48">
        <f t="shared" si="9"/>
        <v>-1152</v>
      </c>
      <c r="G152" s="48">
        <f t="shared" si="10"/>
        <v>146</v>
      </c>
      <c r="H152" s="71">
        <v>146</v>
      </c>
      <c r="I152" s="48" t="str">
        <f t="shared" si="11"/>
        <v>E4301</v>
      </c>
    </row>
    <row r="153" spans="1:9">
      <c r="A153" s="48" t="s">
        <v>372</v>
      </c>
      <c r="B153" s="48" t="s">
        <v>373</v>
      </c>
      <c r="C153" s="48" t="str">
        <f>INDEX('Ref1'!$F:$F,MATCH($A153,'Ref1'!$A:$A,0))</f>
        <v>E5100</v>
      </c>
      <c r="D153" s="48" t="str">
        <f>INDEX('Ref1'!$G:$G,MATCH($A153,'Ref1'!$A:$A,0))</f>
        <v>NA</v>
      </c>
      <c r="E153" s="48" t="str">
        <f t="shared" si="8"/>
        <v>No</v>
      </c>
      <c r="F153" s="48">
        <f t="shared" si="9"/>
        <v>-1153</v>
      </c>
      <c r="G153" s="48">
        <f t="shared" si="10"/>
        <v>147</v>
      </c>
      <c r="H153" s="71">
        <v>147</v>
      </c>
      <c r="I153" s="48" t="str">
        <f t="shared" si="11"/>
        <v>E5017</v>
      </c>
    </row>
    <row r="154" spans="1:9">
      <c r="A154" s="48" t="s">
        <v>378</v>
      </c>
      <c r="B154" s="48" t="s">
        <v>379</v>
      </c>
      <c r="C154" s="48" t="str">
        <f>INDEX('Ref1'!$F:$F,MATCH($A154,'Ref1'!$A:$A,0))</f>
        <v>E2321</v>
      </c>
      <c r="D154" s="48" t="str">
        <f>INDEX('Ref1'!$G:$G,MATCH($A154,'Ref1'!$A:$A,0))</f>
        <v>E6123</v>
      </c>
      <c r="E154" s="48" t="str">
        <f t="shared" si="8"/>
        <v>No</v>
      </c>
      <c r="F154" s="48">
        <f t="shared" si="9"/>
        <v>-1154</v>
      </c>
      <c r="G154" s="48">
        <f t="shared" si="10"/>
        <v>148</v>
      </c>
      <c r="H154" s="71">
        <v>148</v>
      </c>
      <c r="I154" s="48" t="str">
        <f t="shared" si="11"/>
        <v>E2337</v>
      </c>
    </row>
    <row r="155" spans="1:9">
      <c r="A155" s="48" t="s">
        <v>380</v>
      </c>
      <c r="B155" s="48" t="s">
        <v>381</v>
      </c>
      <c r="C155" s="48" t="str">
        <f>INDEX('Ref1'!$F:$F,MATCH($A155,'Ref1'!$A:$A,0))</f>
        <v>NA</v>
      </c>
      <c r="D155" s="48" t="str">
        <f>INDEX('Ref1'!$G:$G,MATCH($A155,'Ref1'!$A:$A,0))</f>
        <v>E6147</v>
      </c>
      <c r="E155" s="48" t="str">
        <f t="shared" si="8"/>
        <v>No</v>
      </c>
      <c r="F155" s="48">
        <f t="shared" si="9"/>
        <v>-1155</v>
      </c>
      <c r="G155" s="48">
        <f t="shared" si="10"/>
        <v>149</v>
      </c>
      <c r="H155" s="71">
        <v>149</v>
      </c>
      <c r="I155" s="48" t="str">
        <f t="shared" si="11"/>
        <v>E4704</v>
      </c>
    </row>
    <row r="156" spans="1:9">
      <c r="A156" s="48" t="s">
        <v>382</v>
      </c>
      <c r="B156" s="48" t="s">
        <v>383</v>
      </c>
      <c r="C156" s="48" t="str">
        <f>INDEX('Ref1'!$F:$F,MATCH($A156,'Ref1'!$A:$A,0))</f>
        <v>NA</v>
      </c>
      <c r="D156" s="48" t="str">
        <f>INDEX('Ref1'!$G:$G,MATCH($A156,'Ref1'!$A:$A,0))</f>
        <v>E6124</v>
      </c>
      <c r="E156" s="48" t="str">
        <f t="shared" si="8"/>
        <v>No</v>
      </c>
      <c r="F156" s="48">
        <f t="shared" si="9"/>
        <v>-1156</v>
      </c>
      <c r="G156" s="48">
        <f t="shared" si="10"/>
        <v>150</v>
      </c>
      <c r="H156" s="71">
        <v>150</v>
      </c>
      <c r="I156" s="48" t="str">
        <f t="shared" si="11"/>
        <v>E2401</v>
      </c>
    </row>
    <row r="157" spans="1:9">
      <c r="A157" s="48" t="s">
        <v>388</v>
      </c>
      <c r="B157" s="48" t="s">
        <v>389</v>
      </c>
      <c r="C157" s="48" t="str">
        <f>INDEX('Ref1'!$F:$F,MATCH($A157,'Ref1'!$A:$A,0))</f>
        <v>E1421</v>
      </c>
      <c r="D157" s="48" t="str">
        <f>INDEX('Ref1'!$G:$G,MATCH($A157,'Ref1'!$A:$A,0))</f>
        <v>E6114</v>
      </c>
      <c r="E157" s="48" t="str">
        <f t="shared" si="8"/>
        <v>No</v>
      </c>
      <c r="F157" s="48">
        <f t="shared" si="9"/>
        <v>-1157</v>
      </c>
      <c r="G157" s="48">
        <f t="shared" si="10"/>
        <v>151</v>
      </c>
      <c r="H157" s="71">
        <v>151</v>
      </c>
      <c r="I157" s="48" t="str">
        <f t="shared" si="11"/>
        <v>E1435</v>
      </c>
    </row>
    <row r="158" spans="1:9">
      <c r="A158" s="48" t="s">
        <v>390</v>
      </c>
      <c r="B158" s="48" t="s">
        <v>391</v>
      </c>
      <c r="C158" s="48" t="str">
        <f>INDEX('Ref1'!$F:$F,MATCH($A158,'Ref1'!$A:$A,0))</f>
        <v>E5100</v>
      </c>
      <c r="D158" s="48" t="str">
        <f>INDEX('Ref1'!$G:$G,MATCH($A158,'Ref1'!$A:$A,0))</f>
        <v>NA</v>
      </c>
      <c r="E158" s="48" t="str">
        <f t="shared" si="8"/>
        <v>No</v>
      </c>
      <c r="F158" s="48">
        <f t="shared" si="9"/>
        <v>-1158</v>
      </c>
      <c r="G158" s="48">
        <f t="shared" si="10"/>
        <v>152</v>
      </c>
      <c r="H158" s="71">
        <v>152</v>
      </c>
      <c r="I158" s="48" t="str">
        <f t="shared" si="11"/>
        <v>E5018</v>
      </c>
    </row>
    <row r="159" spans="1:9">
      <c r="A159" s="48" t="s">
        <v>392</v>
      </c>
      <c r="B159" s="48" t="s">
        <v>393</v>
      </c>
      <c r="C159" s="48" t="str">
        <f>INDEX('Ref1'!$F:$F,MATCH($A159,'Ref1'!$A:$A,0))</f>
        <v>E3421</v>
      </c>
      <c r="D159" s="48" t="str">
        <f>INDEX('Ref1'!$G:$G,MATCH($A159,'Ref1'!$A:$A,0))</f>
        <v>E6134</v>
      </c>
      <c r="E159" s="48" t="str">
        <f t="shared" si="8"/>
        <v>No</v>
      </c>
      <c r="F159" s="48">
        <f t="shared" si="9"/>
        <v>-1159</v>
      </c>
      <c r="G159" s="48">
        <f t="shared" si="10"/>
        <v>153</v>
      </c>
      <c r="H159" s="71">
        <v>153</v>
      </c>
      <c r="I159" s="48" t="str">
        <f t="shared" si="11"/>
        <v>E3433</v>
      </c>
    </row>
    <row r="160" spans="1:9">
      <c r="A160" s="48" t="s">
        <v>394</v>
      </c>
      <c r="B160" s="48" t="s">
        <v>395</v>
      </c>
      <c r="C160" s="48" t="str">
        <f>INDEX('Ref1'!$F:$F,MATCH($A160,'Ref1'!$A:$A,0))</f>
        <v>E2520</v>
      </c>
      <c r="D160" s="48" t="str">
        <f>INDEX('Ref1'!$G:$G,MATCH($A160,'Ref1'!$A:$A,0))</f>
        <v>NA</v>
      </c>
      <c r="E160" s="48" t="str">
        <f t="shared" si="8"/>
        <v>No</v>
      </c>
      <c r="F160" s="48">
        <f t="shared" si="9"/>
        <v>-1160</v>
      </c>
      <c r="G160" s="48">
        <f t="shared" si="10"/>
        <v>154</v>
      </c>
      <c r="H160" s="71">
        <v>154</v>
      </c>
      <c r="I160" s="48" t="str">
        <f t="shared" si="11"/>
        <v>E2533</v>
      </c>
    </row>
    <row r="161" spans="1:9">
      <c r="A161" s="48" t="s">
        <v>398</v>
      </c>
      <c r="B161" s="48" t="s">
        <v>399</v>
      </c>
      <c r="C161" s="48" t="str">
        <f>INDEX('Ref1'!$F:$F,MATCH($A161,'Ref1'!$A:$A,0))</f>
        <v>NA</v>
      </c>
      <c r="D161" s="48" t="str">
        <f>INDEX('Ref1'!$G:$G,MATCH($A161,'Ref1'!$A:$A,0))</f>
        <v>E6143</v>
      </c>
      <c r="E161" s="48" t="str">
        <f t="shared" si="8"/>
        <v>No</v>
      </c>
      <c r="F161" s="48">
        <f t="shared" si="9"/>
        <v>-1161</v>
      </c>
      <c r="G161" s="48">
        <f t="shared" si="10"/>
        <v>155</v>
      </c>
      <c r="H161" s="71">
        <v>155</v>
      </c>
      <c r="I161" s="48" t="str">
        <f t="shared" si="11"/>
        <v>E4302</v>
      </c>
    </row>
    <row r="162" spans="1:9">
      <c r="A162" s="48" t="s">
        <v>400</v>
      </c>
      <c r="B162" s="48" t="s">
        <v>401</v>
      </c>
      <c r="C162" s="48" t="str">
        <f>INDEX('Ref1'!$F:$F,MATCH($A162,'Ref1'!$A:$A,0))</f>
        <v>NA</v>
      </c>
      <c r="D162" s="48" t="str">
        <f>INDEX('Ref1'!$G:$G,MATCH($A162,'Ref1'!$A:$A,0))</f>
        <v>E6102</v>
      </c>
      <c r="E162" s="48" t="str">
        <f t="shared" si="8"/>
        <v>No</v>
      </c>
      <c r="F162" s="48">
        <f t="shared" si="9"/>
        <v>-1162</v>
      </c>
      <c r="G162" s="48">
        <f t="shared" si="10"/>
        <v>156</v>
      </c>
      <c r="H162" s="71">
        <v>156</v>
      </c>
      <c r="I162" s="48" t="str">
        <f t="shared" si="11"/>
        <v>E0201</v>
      </c>
    </row>
    <row r="163" spans="1:9">
      <c r="A163" s="48" t="s">
        <v>402</v>
      </c>
      <c r="B163" s="48" t="s">
        <v>403</v>
      </c>
      <c r="C163" s="48" t="str">
        <f>INDEX('Ref1'!$F:$F,MATCH($A163,'Ref1'!$A:$A,0))</f>
        <v>E2221</v>
      </c>
      <c r="D163" s="48" t="str">
        <f>INDEX('Ref1'!$G:$G,MATCH($A163,'Ref1'!$A:$A,0))</f>
        <v>E6122</v>
      </c>
      <c r="E163" s="48" t="str">
        <f t="shared" si="8"/>
        <v>No</v>
      </c>
      <c r="F163" s="48">
        <f t="shared" si="9"/>
        <v>-1163</v>
      </c>
      <c r="G163" s="48">
        <f t="shared" si="10"/>
        <v>157</v>
      </c>
      <c r="H163" s="71">
        <v>157</v>
      </c>
      <c r="I163" s="48" t="str">
        <f t="shared" si="11"/>
        <v>E2237</v>
      </c>
    </row>
    <row r="164" spans="1:9">
      <c r="A164" s="48" t="s">
        <v>404</v>
      </c>
      <c r="B164" s="48" t="s">
        <v>405</v>
      </c>
      <c r="C164" s="48" t="str">
        <f>INDEX('Ref1'!$F:$F,MATCH($A164,'Ref1'!$A:$A,0))</f>
        <v>E1521</v>
      </c>
      <c r="D164" s="48" t="str">
        <f>INDEX('Ref1'!$G:$G,MATCH($A164,'Ref1'!$A:$A,0))</f>
        <v>E6115</v>
      </c>
      <c r="E164" s="48" t="str">
        <f t="shared" si="8"/>
        <v>No</v>
      </c>
      <c r="F164" s="48">
        <f t="shared" si="9"/>
        <v>-1164</v>
      </c>
      <c r="G164" s="48">
        <f t="shared" si="10"/>
        <v>158</v>
      </c>
      <c r="H164" s="71">
        <v>158</v>
      </c>
      <c r="I164" s="48" t="str">
        <f t="shared" si="11"/>
        <v>E1539</v>
      </c>
    </row>
    <row r="165" spans="1:9">
      <c r="A165" s="48" t="s">
        <v>406</v>
      </c>
      <c r="B165" s="48" t="s">
        <v>407</v>
      </c>
      <c r="C165" s="48" t="str">
        <f>INDEX('Ref1'!$F:$F,MATCH($A165,'Ref1'!$A:$A,0))</f>
        <v>E1821</v>
      </c>
      <c r="D165" s="48" t="str">
        <f>INDEX('Ref1'!$G:$G,MATCH($A165,'Ref1'!$A:$A,0))</f>
        <v>E6118</v>
      </c>
      <c r="E165" s="48" t="str">
        <f t="shared" si="8"/>
        <v>No</v>
      </c>
      <c r="F165" s="48">
        <f t="shared" si="9"/>
        <v>-1165</v>
      </c>
      <c r="G165" s="48">
        <f t="shared" si="10"/>
        <v>159</v>
      </c>
      <c r="H165" s="71">
        <v>159</v>
      </c>
      <c r="I165" s="48" t="str">
        <f t="shared" si="11"/>
        <v>E1851</v>
      </c>
    </row>
    <row r="166" spans="1:9">
      <c r="A166" s="48" t="s">
        <v>408</v>
      </c>
      <c r="B166" s="48" t="s">
        <v>409</v>
      </c>
      <c r="C166" s="48" t="str">
        <f>INDEX('Ref1'!$F:$F,MATCH($A166,'Ref1'!$A:$A,0))</f>
        <v>NA</v>
      </c>
      <c r="D166" s="48" t="str">
        <f>INDEX('Ref1'!$G:$G,MATCH($A166,'Ref1'!$A:$A,0))</f>
        <v>E6348</v>
      </c>
      <c r="E166" s="48" t="str">
        <f t="shared" si="8"/>
        <v>No</v>
      </c>
      <c r="F166" s="48">
        <f t="shared" si="9"/>
        <v>-1166</v>
      </c>
      <c r="G166" s="48">
        <f t="shared" si="10"/>
        <v>160</v>
      </c>
      <c r="H166" s="71">
        <v>160</v>
      </c>
      <c r="I166" s="48" t="str">
        <f t="shared" si="11"/>
        <v>E4203</v>
      </c>
    </row>
    <row r="167" spans="1:9">
      <c r="A167" s="48" t="s">
        <v>410</v>
      </c>
      <c r="B167" s="48" t="s">
        <v>411</v>
      </c>
      <c r="C167" s="48" t="str">
        <f>INDEX('Ref1'!$F:$F,MATCH($A167,'Ref1'!$A:$A,0))</f>
        <v>E3021</v>
      </c>
      <c r="D167" s="48" t="str">
        <f>INDEX('Ref1'!$G:$G,MATCH($A167,'Ref1'!$A:$A,0))</f>
        <v>E6130</v>
      </c>
      <c r="E167" s="48" t="str">
        <f t="shared" si="8"/>
        <v>No</v>
      </c>
      <c r="F167" s="48">
        <f t="shared" si="9"/>
        <v>-1167</v>
      </c>
      <c r="G167" s="48">
        <f t="shared" si="10"/>
        <v>161</v>
      </c>
      <c r="H167" s="71">
        <v>161</v>
      </c>
      <c r="I167" s="48" t="str">
        <f t="shared" si="11"/>
        <v>E3035</v>
      </c>
    </row>
    <row r="168" spans="1:9">
      <c r="A168" s="48" t="s">
        <v>412</v>
      </c>
      <c r="B168" s="48" t="s">
        <v>413</v>
      </c>
      <c r="C168" s="48" t="str">
        <f>INDEX('Ref1'!$F:$F,MATCH($A168,'Ref1'!$A:$A,0))</f>
        <v>NA</v>
      </c>
      <c r="D168" s="48" t="str">
        <f>INDEX('Ref1'!$G:$G,MATCH($A168,'Ref1'!$A:$A,0))</f>
        <v>E6122</v>
      </c>
      <c r="E168" s="48" t="str">
        <f t="shared" si="8"/>
        <v>No</v>
      </c>
      <c r="F168" s="48">
        <f t="shared" si="9"/>
        <v>-1168</v>
      </c>
      <c r="G168" s="48">
        <f t="shared" si="10"/>
        <v>162</v>
      </c>
      <c r="H168" s="71">
        <v>162</v>
      </c>
      <c r="I168" s="48" t="str">
        <f t="shared" si="11"/>
        <v>E2201</v>
      </c>
    </row>
    <row r="169" spans="1:9">
      <c r="A169" s="48" t="s">
        <v>414</v>
      </c>
      <c r="B169" s="48" t="s">
        <v>415</v>
      </c>
      <c r="C169" s="48" t="str">
        <f>INDEX('Ref1'!$F:$F,MATCH($A169,'Ref1'!$A:$A,0))</f>
        <v>E2421</v>
      </c>
      <c r="D169" s="48" t="str">
        <f>INDEX('Ref1'!$G:$G,MATCH($A169,'Ref1'!$A:$A,0))</f>
        <v>E6124</v>
      </c>
      <c r="E169" s="48" t="str">
        <f t="shared" si="8"/>
        <v>No</v>
      </c>
      <c r="F169" s="48">
        <f t="shared" si="9"/>
        <v>-1169</v>
      </c>
      <c r="G169" s="48">
        <f t="shared" si="10"/>
        <v>163</v>
      </c>
      <c r="H169" s="71">
        <v>163</v>
      </c>
      <c r="I169" s="48" t="str">
        <f t="shared" si="11"/>
        <v>E2436</v>
      </c>
    </row>
    <row r="170" spans="1:9">
      <c r="A170" s="48" t="s">
        <v>416</v>
      </c>
      <c r="B170" s="48" t="s">
        <v>417</v>
      </c>
      <c r="C170" s="48" t="str">
        <f>INDEX('Ref1'!$F:$F,MATCH($A170,'Ref1'!$A:$A,0))</f>
        <v>E3320</v>
      </c>
      <c r="D170" s="48" t="str">
        <f>INDEX('Ref1'!$G:$G,MATCH($A170,'Ref1'!$A:$A,0))</f>
        <v>E6161</v>
      </c>
      <c r="E170" s="48" t="str">
        <f t="shared" si="8"/>
        <v>No</v>
      </c>
      <c r="F170" s="48">
        <f t="shared" si="9"/>
        <v>-1170</v>
      </c>
      <c r="G170" s="48">
        <f t="shared" si="10"/>
        <v>164</v>
      </c>
      <c r="H170" s="71">
        <v>164</v>
      </c>
      <c r="I170" s="48" t="str">
        <f t="shared" si="11"/>
        <v>E3331</v>
      </c>
    </row>
    <row r="171" spans="1:9">
      <c r="A171" s="48" t="s">
        <v>420</v>
      </c>
      <c r="B171" s="48" t="s">
        <v>421</v>
      </c>
      <c r="C171" s="48" t="str">
        <f>INDEX('Ref1'!$F:$F,MATCH($A171,'Ref1'!$A:$A,0))</f>
        <v>E5100</v>
      </c>
      <c r="D171" s="48" t="str">
        <f>INDEX('Ref1'!$G:$G,MATCH($A171,'Ref1'!$A:$A,0))</f>
        <v>NA</v>
      </c>
      <c r="E171" s="48" t="str">
        <f t="shared" si="8"/>
        <v>No</v>
      </c>
      <c r="F171" s="48">
        <f t="shared" si="9"/>
        <v>-1171</v>
      </c>
      <c r="G171" s="48">
        <f t="shared" si="10"/>
        <v>165</v>
      </c>
      <c r="H171" s="71">
        <v>165</v>
      </c>
      <c r="I171" s="48" t="str">
        <f t="shared" si="11"/>
        <v>E5044</v>
      </c>
    </row>
    <row r="172" spans="1:9">
      <c r="A172" s="48" t="s">
        <v>422</v>
      </c>
      <c r="B172" s="48" t="s">
        <v>423</v>
      </c>
      <c r="C172" s="48" t="str">
        <f>INDEX('Ref1'!$F:$F,MATCH($A172,'Ref1'!$A:$A,0))</f>
        <v>E1121</v>
      </c>
      <c r="D172" s="48" t="str">
        <f>INDEX('Ref1'!$G:$G,MATCH($A172,'Ref1'!$A:$A,0))</f>
        <v>E6161</v>
      </c>
      <c r="E172" s="48" t="str">
        <f t="shared" si="8"/>
        <v>No</v>
      </c>
      <c r="F172" s="48">
        <f t="shared" si="9"/>
        <v>-1172</v>
      </c>
      <c r="G172" s="48">
        <f t="shared" si="10"/>
        <v>166</v>
      </c>
      <c r="H172" s="71">
        <v>166</v>
      </c>
      <c r="I172" s="48" t="str">
        <f t="shared" si="11"/>
        <v>E1133</v>
      </c>
    </row>
    <row r="173" spans="1:9">
      <c r="A173" s="48" t="s">
        <v>424</v>
      </c>
      <c r="B173" s="48" t="s">
        <v>425</v>
      </c>
      <c r="C173" s="48" t="str">
        <f>INDEX('Ref1'!$F:$F,MATCH($A173,'Ref1'!$A:$A,0))</f>
        <v>E3520</v>
      </c>
      <c r="D173" s="48" t="str">
        <f>INDEX('Ref1'!$G:$G,MATCH($A173,'Ref1'!$A:$A,0))</f>
        <v>NA</v>
      </c>
      <c r="E173" s="48" t="str">
        <f t="shared" si="8"/>
        <v>No</v>
      </c>
      <c r="F173" s="48">
        <f t="shared" si="9"/>
        <v>-1173</v>
      </c>
      <c r="G173" s="48">
        <f t="shared" si="10"/>
        <v>167</v>
      </c>
      <c r="H173" s="71">
        <v>167</v>
      </c>
      <c r="I173" s="48" t="str">
        <f t="shared" si="11"/>
        <v>E3534</v>
      </c>
    </row>
    <row r="174" spans="1:9">
      <c r="A174" s="48" t="s">
        <v>426</v>
      </c>
      <c r="B174" s="48" t="s">
        <v>427</v>
      </c>
      <c r="C174" s="48" t="str">
        <f>INDEX('Ref1'!$F:$F,MATCH($A174,'Ref1'!$A:$A,0))</f>
        <v>E3820</v>
      </c>
      <c r="D174" s="48" t="str">
        <f>INDEX('Ref1'!$G:$G,MATCH($A174,'Ref1'!$A:$A,0))</f>
        <v>NA</v>
      </c>
      <c r="E174" s="48" t="str">
        <f t="shared" si="8"/>
        <v>No</v>
      </c>
      <c r="F174" s="48">
        <f t="shared" si="9"/>
        <v>-1174</v>
      </c>
      <c r="G174" s="48">
        <f t="shared" si="10"/>
        <v>168</v>
      </c>
      <c r="H174" s="71">
        <v>168</v>
      </c>
      <c r="I174" s="48" t="str">
        <f t="shared" si="11"/>
        <v>E3836</v>
      </c>
    </row>
    <row r="175" spans="1:9">
      <c r="A175" s="48" t="s">
        <v>428</v>
      </c>
      <c r="B175" s="48" t="s">
        <v>429</v>
      </c>
      <c r="C175" s="48" t="str">
        <f>INDEX('Ref1'!$F:$F,MATCH($A175,'Ref1'!$A:$A,0))</f>
        <v>NA</v>
      </c>
      <c r="D175" s="48" t="str">
        <f>INDEX('Ref1'!$G:$G,MATCH($A175,'Ref1'!$A:$A,0))</f>
        <v>E6107</v>
      </c>
      <c r="E175" s="48" t="str">
        <f t="shared" si="8"/>
        <v>No</v>
      </c>
      <c r="F175" s="48">
        <f t="shared" si="9"/>
        <v>-1175</v>
      </c>
      <c r="G175" s="48">
        <f t="shared" si="10"/>
        <v>169</v>
      </c>
      <c r="H175" s="71">
        <v>169</v>
      </c>
      <c r="I175" s="48" t="str">
        <f t="shared" si="11"/>
        <v>E0702</v>
      </c>
    </row>
    <row r="176" spans="1:9">
      <c r="A176" s="48" t="s">
        <v>430</v>
      </c>
      <c r="B176" s="48" t="s">
        <v>431</v>
      </c>
      <c r="C176" s="48" t="str">
        <f>INDEX('Ref1'!$F:$F,MATCH($A176,'Ref1'!$A:$A,0))</f>
        <v>NA</v>
      </c>
      <c r="D176" s="48" t="str">
        <f>INDEX('Ref1'!$G:$G,MATCH($A176,'Ref1'!$A:$A,0))</f>
        <v>E6104</v>
      </c>
      <c r="E176" s="48" t="str">
        <f t="shared" si="8"/>
        <v>No</v>
      </c>
      <c r="F176" s="48">
        <f t="shared" si="9"/>
        <v>-1176</v>
      </c>
      <c r="G176" s="48">
        <f t="shared" si="10"/>
        <v>170</v>
      </c>
      <c r="H176" s="71">
        <v>170</v>
      </c>
      <c r="I176" s="48" t="str">
        <f t="shared" si="11"/>
        <v>E0401</v>
      </c>
    </row>
    <row r="177" spans="1:9">
      <c r="A177" s="48" t="s">
        <v>432</v>
      </c>
      <c r="B177" s="48" t="s">
        <v>433</v>
      </c>
      <c r="C177" s="48" t="str">
        <f>INDEX('Ref1'!$F:$F,MATCH($A177,'Ref1'!$A:$A,0))</f>
        <v>E3620</v>
      </c>
      <c r="D177" s="48" t="str">
        <f>INDEX('Ref1'!$G:$G,MATCH($A177,'Ref1'!$A:$A,0))</f>
        <v>NA</v>
      </c>
      <c r="E177" s="48" t="str">
        <f t="shared" si="8"/>
        <v>No</v>
      </c>
      <c r="F177" s="48">
        <f t="shared" si="9"/>
        <v>-1177</v>
      </c>
      <c r="G177" s="48">
        <f t="shared" si="10"/>
        <v>171</v>
      </c>
      <c r="H177" s="71">
        <v>171</v>
      </c>
      <c r="I177" s="48" t="str">
        <f t="shared" si="11"/>
        <v>E3634</v>
      </c>
    </row>
    <row r="178" spans="1:9">
      <c r="A178" s="48" t="s">
        <v>434</v>
      </c>
      <c r="B178" s="48" t="s">
        <v>435</v>
      </c>
      <c r="C178" s="48" t="str">
        <f>INDEX('Ref1'!$F:$F,MATCH($A178,'Ref1'!$A:$A,0))</f>
        <v>E1721</v>
      </c>
      <c r="D178" s="48" t="str">
        <f>INDEX('Ref1'!$G:$G,MATCH($A178,'Ref1'!$A:$A,0))</f>
        <v>E6117</v>
      </c>
      <c r="E178" s="48" t="str">
        <f t="shared" si="8"/>
        <v>No</v>
      </c>
      <c r="F178" s="48">
        <f t="shared" si="9"/>
        <v>-1178</v>
      </c>
      <c r="G178" s="48">
        <f t="shared" si="10"/>
        <v>172</v>
      </c>
      <c r="H178" s="71">
        <v>172</v>
      </c>
      <c r="I178" s="48" t="str">
        <f t="shared" si="11"/>
        <v>E1738</v>
      </c>
    </row>
    <row r="179" spans="1:9">
      <c r="A179" s="48" t="s">
        <v>436</v>
      </c>
      <c r="B179" s="48" t="s">
        <v>437</v>
      </c>
      <c r="C179" s="48" t="str">
        <f>INDEX('Ref1'!$F:$F,MATCH($A179,'Ref1'!$A:$A,0))</f>
        <v>E3021</v>
      </c>
      <c r="D179" s="48" t="str">
        <f>INDEX('Ref1'!$G:$G,MATCH($A179,'Ref1'!$A:$A,0))</f>
        <v>E6130</v>
      </c>
      <c r="E179" s="48" t="str">
        <f t="shared" si="8"/>
        <v>No</v>
      </c>
      <c r="F179" s="48">
        <f t="shared" si="9"/>
        <v>-1179</v>
      </c>
      <c r="G179" s="48">
        <f t="shared" si="10"/>
        <v>173</v>
      </c>
      <c r="H179" s="71">
        <v>173</v>
      </c>
      <c r="I179" s="48" t="str">
        <f t="shared" si="11"/>
        <v>E3036</v>
      </c>
    </row>
    <row r="180" spans="1:9">
      <c r="A180" s="48" t="s">
        <v>438</v>
      </c>
      <c r="B180" s="48" t="s">
        <v>439</v>
      </c>
      <c r="C180" s="48" t="str">
        <f>INDEX('Ref1'!$F:$F,MATCH($A180,'Ref1'!$A:$A,0))</f>
        <v>NA</v>
      </c>
      <c r="D180" s="48" t="str">
        <f>INDEX('Ref1'!$G:$G,MATCH($A180,'Ref1'!$A:$A,0))</f>
        <v>E6145</v>
      </c>
      <c r="E180" s="48" t="str">
        <f t="shared" si="8"/>
        <v>No</v>
      </c>
      <c r="F180" s="48">
        <f t="shared" si="9"/>
        <v>-1180</v>
      </c>
      <c r="G180" s="48">
        <f t="shared" si="10"/>
        <v>174</v>
      </c>
      <c r="H180" s="71">
        <v>174</v>
      </c>
      <c r="I180" s="48" t="str">
        <f t="shared" si="11"/>
        <v>E4502</v>
      </c>
    </row>
    <row r="181" spans="1:9">
      <c r="A181" s="48" t="s">
        <v>440</v>
      </c>
      <c r="B181" s="48" t="s">
        <v>441</v>
      </c>
      <c r="C181" s="48" t="str">
        <f>INDEX('Ref1'!$F:$F,MATCH($A181,'Ref1'!$A:$A,0))</f>
        <v>E3421</v>
      </c>
      <c r="D181" s="48" t="str">
        <f>INDEX('Ref1'!$G:$G,MATCH($A181,'Ref1'!$A:$A,0))</f>
        <v>E6134</v>
      </c>
      <c r="E181" s="48" t="str">
        <f t="shared" si="8"/>
        <v>No</v>
      </c>
      <c r="F181" s="48">
        <f t="shared" si="9"/>
        <v>-1181</v>
      </c>
      <c r="G181" s="48">
        <f t="shared" si="10"/>
        <v>175</v>
      </c>
      <c r="H181" s="71">
        <v>175</v>
      </c>
      <c r="I181" s="48" t="str">
        <f t="shared" si="11"/>
        <v>E3434</v>
      </c>
    </row>
    <row r="182" spans="1:9">
      <c r="A182" s="48" t="s">
        <v>442</v>
      </c>
      <c r="B182" s="48" t="s">
        <v>443</v>
      </c>
      <c r="C182" s="48" t="str">
        <f>INDEX('Ref1'!$F:$F,MATCH($A182,'Ref1'!$A:$A,0))</f>
        <v>E5100</v>
      </c>
      <c r="D182" s="48" t="str">
        <f>INDEX('Ref1'!$G:$G,MATCH($A182,'Ref1'!$A:$A,0))</f>
        <v>NA</v>
      </c>
      <c r="E182" s="48" t="str">
        <f t="shared" si="8"/>
        <v>No</v>
      </c>
      <c r="F182" s="48">
        <f t="shared" si="9"/>
        <v>-1182</v>
      </c>
      <c r="G182" s="48">
        <f t="shared" si="10"/>
        <v>176</v>
      </c>
      <c r="H182" s="71">
        <v>176</v>
      </c>
      <c r="I182" s="48" t="str">
        <f t="shared" si="11"/>
        <v>E5045</v>
      </c>
    </row>
    <row r="183" spans="1:9">
      <c r="A183" s="48" t="s">
        <v>446</v>
      </c>
      <c r="B183" s="48" t="s">
        <v>447</v>
      </c>
      <c r="C183" s="48" t="str">
        <f>INDEX('Ref1'!$F:$F,MATCH($A183,'Ref1'!$A:$A,0))</f>
        <v>E1121</v>
      </c>
      <c r="D183" s="48" t="str">
        <f>INDEX('Ref1'!$G:$G,MATCH($A183,'Ref1'!$A:$A,0))</f>
        <v>E6161</v>
      </c>
      <c r="E183" s="48" t="str">
        <f t="shared" si="8"/>
        <v>No</v>
      </c>
      <c r="F183" s="48">
        <f t="shared" si="9"/>
        <v>-1183</v>
      </c>
      <c r="G183" s="48">
        <f t="shared" si="10"/>
        <v>177</v>
      </c>
      <c r="H183" s="71">
        <v>177</v>
      </c>
      <c r="I183" s="48" t="str">
        <f t="shared" si="11"/>
        <v>E1134</v>
      </c>
    </row>
    <row r="184" spans="1:9">
      <c r="A184" s="48" t="s">
        <v>448</v>
      </c>
      <c r="B184" s="48" t="s">
        <v>449</v>
      </c>
      <c r="C184" s="48" t="str">
        <f>INDEX('Ref1'!$F:$F,MATCH($A184,'Ref1'!$A:$A,0))</f>
        <v>E1221</v>
      </c>
      <c r="D184" s="48" t="str">
        <f>INDEX('Ref1'!$G:$G,MATCH($A184,'Ref1'!$A:$A,0))</f>
        <v>E6162</v>
      </c>
      <c r="E184" s="48" t="str">
        <f t="shared" si="8"/>
        <v>No</v>
      </c>
      <c r="F184" s="48">
        <f t="shared" si="9"/>
        <v>-1184</v>
      </c>
      <c r="G184" s="48">
        <f t="shared" si="10"/>
        <v>178</v>
      </c>
      <c r="H184" s="71">
        <v>178</v>
      </c>
      <c r="I184" s="48" t="str">
        <f t="shared" si="11"/>
        <v>E1234</v>
      </c>
    </row>
    <row r="185" spans="1:9">
      <c r="A185" s="48" t="s">
        <v>450</v>
      </c>
      <c r="B185" s="48" t="s">
        <v>451</v>
      </c>
      <c r="C185" s="48" t="str">
        <f>INDEX('Ref1'!$F:$F,MATCH($A185,'Ref1'!$A:$A,0))</f>
        <v>E1021</v>
      </c>
      <c r="D185" s="48" t="str">
        <f>INDEX('Ref1'!$G:$G,MATCH($A185,'Ref1'!$A:$A,0))</f>
        <v>E6110</v>
      </c>
      <c r="E185" s="48" t="str">
        <f t="shared" si="8"/>
        <v>No</v>
      </c>
      <c r="F185" s="48">
        <f t="shared" si="9"/>
        <v>-1185</v>
      </c>
      <c r="G185" s="48">
        <f t="shared" si="10"/>
        <v>179</v>
      </c>
      <c r="H185" s="71">
        <v>179</v>
      </c>
      <c r="I185" s="48" t="str">
        <f t="shared" si="11"/>
        <v>E1038</v>
      </c>
    </row>
    <row r="186" spans="1:9">
      <c r="A186" s="48" t="s">
        <v>452</v>
      </c>
      <c r="B186" s="48" t="s">
        <v>453</v>
      </c>
      <c r="C186" s="48" t="str">
        <f>INDEX('Ref1'!$F:$F,MATCH($A186,'Ref1'!$A:$A,0))</f>
        <v>NA</v>
      </c>
      <c r="D186" s="48" t="str">
        <f>INDEX('Ref1'!$G:$G,MATCH($A186,'Ref1'!$A:$A,0))</f>
        <v>E6120</v>
      </c>
      <c r="E186" s="48" t="str">
        <f t="shared" si="8"/>
        <v>No</v>
      </c>
      <c r="F186" s="48">
        <f t="shared" si="9"/>
        <v>-1186</v>
      </c>
      <c r="G186" s="48">
        <f t="shared" si="10"/>
        <v>180</v>
      </c>
      <c r="H186" s="71">
        <v>180</v>
      </c>
      <c r="I186" s="48" t="str">
        <f t="shared" si="11"/>
        <v>E2003</v>
      </c>
    </row>
    <row r="187" spans="1:9">
      <c r="A187" s="48" t="s">
        <v>454</v>
      </c>
      <c r="B187" s="48" t="s">
        <v>455</v>
      </c>
      <c r="C187" s="48" t="str">
        <f>INDEX('Ref1'!$F:$F,MATCH($A187,'Ref1'!$A:$A,0))</f>
        <v>E1920</v>
      </c>
      <c r="D187" s="48" t="str">
        <f>INDEX('Ref1'!$G:$G,MATCH($A187,'Ref1'!$A:$A,0))</f>
        <v>NA</v>
      </c>
      <c r="E187" s="48" t="str">
        <f t="shared" si="8"/>
        <v>No</v>
      </c>
      <c r="F187" s="48">
        <f t="shared" si="9"/>
        <v>-1187</v>
      </c>
      <c r="G187" s="48">
        <f t="shared" si="10"/>
        <v>181</v>
      </c>
      <c r="H187" s="71">
        <v>181</v>
      </c>
      <c r="I187" s="48" t="str">
        <f t="shared" si="11"/>
        <v>E1935</v>
      </c>
    </row>
    <row r="188" spans="1:9">
      <c r="A188" s="48" t="s">
        <v>456</v>
      </c>
      <c r="B188" s="48" t="s">
        <v>457</v>
      </c>
      <c r="C188" s="48" t="str">
        <f>INDEX('Ref1'!$F:$F,MATCH($A188,'Ref1'!$A:$A,0))</f>
        <v>E2520</v>
      </c>
      <c r="D188" s="48" t="str">
        <f>INDEX('Ref1'!$G:$G,MATCH($A188,'Ref1'!$A:$A,0))</f>
        <v>NA</v>
      </c>
      <c r="E188" s="48" t="str">
        <f t="shared" si="8"/>
        <v>No</v>
      </c>
      <c r="F188" s="48">
        <f t="shared" si="9"/>
        <v>-1188</v>
      </c>
      <c r="G188" s="48">
        <f t="shared" si="10"/>
        <v>182</v>
      </c>
      <c r="H188" s="71">
        <v>182</v>
      </c>
      <c r="I188" s="48" t="str">
        <f t="shared" si="11"/>
        <v>E2534</v>
      </c>
    </row>
    <row r="189" spans="1:9">
      <c r="A189" s="48" t="s">
        <v>458</v>
      </c>
      <c r="B189" s="48" t="s">
        <v>459</v>
      </c>
      <c r="C189" s="48" t="str">
        <f>INDEX('Ref1'!$F:$F,MATCH($A189,'Ref1'!$A:$A,0))</f>
        <v>NA</v>
      </c>
      <c r="D189" s="48" t="str">
        <f>INDEX('Ref1'!$G:$G,MATCH($A189,'Ref1'!$A:$A,0))</f>
        <v>E6120</v>
      </c>
      <c r="E189" s="48" t="str">
        <f t="shared" si="8"/>
        <v>No</v>
      </c>
      <c r="F189" s="48">
        <f t="shared" si="9"/>
        <v>-1189</v>
      </c>
      <c r="G189" s="48">
        <f t="shared" si="10"/>
        <v>183</v>
      </c>
      <c r="H189" s="71">
        <v>183</v>
      </c>
      <c r="I189" s="48" t="str">
        <f t="shared" si="11"/>
        <v>E2004</v>
      </c>
    </row>
    <row r="190" spans="1:9">
      <c r="A190" s="48" t="s">
        <v>460</v>
      </c>
      <c r="B190" s="48" t="s">
        <v>461</v>
      </c>
      <c r="C190" s="48" t="str">
        <f>INDEX('Ref1'!$F:$F,MATCH($A190,'Ref1'!$A:$A,0))</f>
        <v>E2620</v>
      </c>
      <c r="D190" s="48" t="str">
        <f>INDEX('Ref1'!$G:$G,MATCH($A190,'Ref1'!$A:$A,0))</f>
        <v>NA</v>
      </c>
      <c r="E190" s="48" t="str">
        <f t="shared" si="8"/>
        <v>No</v>
      </c>
      <c r="F190" s="48">
        <f t="shared" si="9"/>
        <v>-1190</v>
      </c>
      <c r="G190" s="48">
        <f t="shared" si="10"/>
        <v>184</v>
      </c>
      <c r="H190" s="71">
        <v>184</v>
      </c>
      <c r="I190" s="48" t="str">
        <f t="shared" si="11"/>
        <v>E2635</v>
      </c>
    </row>
    <row r="191" spans="1:9">
      <c r="A191" s="48" t="s">
        <v>462</v>
      </c>
      <c r="B191" s="48" t="s">
        <v>463</v>
      </c>
      <c r="C191" s="48" t="str">
        <f>INDEX('Ref1'!$F:$F,MATCH($A191,'Ref1'!$A:$A,0))</f>
        <v>NA</v>
      </c>
      <c r="D191" s="48" t="str">
        <f>INDEX('Ref1'!$G:$G,MATCH($A191,'Ref1'!$A:$A,0))</f>
        <v>E6101</v>
      </c>
      <c r="E191" s="48" t="str">
        <f t="shared" si="8"/>
        <v>No</v>
      </c>
      <c r="F191" s="48">
        <f t="shared" si="9"/>
        <v>-1191</v>
      </c>
      <c r="G191" s="48">
        <f t="shared" si="10"/>
        <v>185</v>
      </c>
      <c r="H191" s="71">
        <v>185</v>
      </c>
      <c r="I191" s="48" t="str">
        <f t="shared" si="11"/>
        <v>E0104</v>
      </c>
    </row>
    <row r="192" spans="1:9">
      <c r="A192" s="48" t="s">
        <v>464</v>
      </c>
      <c r="B192" s="48" t="s">
        <v>465</v>
      </c>
      <c r="C192" s="48" t="str">
        <f>INDEX('Ref1'!$F:$F,MATCH($A192,'Ref1'!$A:$A,0))</f>
        <v>NA</v>
      </c>
      <c r="D192" s="48" t="str">
        <f>INDEX('Ref1'!$G:$G,MATCH($A192,'Ref1'!$A:$A,0))</f>
        <v>E6145</v>
      </c>
      <c r="E192" s="48" t="str">
        <f t="shared" si="8"/>
        <v>No</v>
      </c>
      <c r="F192" s="48">
        <f t="shared" si="9"/>
        <v>-1192</v>
      </c>
      <c r="G192" s="48">
        <f t="shared" si="10"/>
        <v>186</v>
      </c>
      <c r="H192" s="71">
        <v>186</v>
      </c>
      <c r="I192" s="48" t="str">
        <f t="shared" si="11"/>
        <v>E4503</v>
      </c>
    </row>
    <row r="193" spans="1:9">
      <c r="A193" s="48" t="s">
        <v>466</v>
      </c>
      <c r="B193" s="48" t="s">
        <v>467</v>
      </c>
      <c r="C193" s="48" t="str">
        <f>INDEX('Ref1'!$F:$F,MATCH($A193,'Ref1'!$A:$A,0))</f>
        <v>E3720</v>
      </c>
      <c r="D193" s="48" t="str">
        <f>INDEX('Ref1'!$G:$G,MATCH($A193,'Ref1'!$A:$A,0))</f>
        <v>NA</v>
      </c>
      <c r="E193" s="48" t="str">
        <f t="shared" si="8"/>
        <v>No</v>
      </c>
      <c r="F193" s="48">
        <f t="shared" si="9"/>
        <v>-1193</v>
      </c>
      <c r="G193" s="48">
        <f t="shared" si="10"/>
        <v>187</v>
      </c>
      <c r="H193" s="71">
        <v>187</v>
      </c>
      <c r="I193" s="48" t="str">
        <f t="shared" si="11"/>
        <v>E3731</v>
      </c>
    </row>
    <row r="194" spans="1:9">
      <c r="A194" s="48" t="s">
        <v>468</v>
      </c>
      <c r="B194" s="48" t="s">
        <v>469</v>
      </c>
      <c r="C194" s="48" t="str">
        <f>INDEX('Ref1'!$F:$F,MATCH($A194,'Ref1'!$A:$A,0))</f>
        <v>E2421</v>
      </c>
      <c r="D194" s="48" t="str">
        <f>INDEX('Ref1'!$G:$G,MATCH($A194,'Ref1'!$A:$A,0))</f>
        <v>E6124</v>
      </c>
      <c r="E194" s="48" t="str">
        <f t="shared" si="8"/>
        <v>No</v>
      </c>
      <c r="F194" s="48">
        <f t="shared" si="9"/>
        <v>-1194</v>
      </c>
      <c r="G194" s="48">
        <f t="shared" si="10"/>
        <v>188</v>
      </c>
      <c r="H194" s="71">
        <v>188</v>
      </c>
      <c r="I194" s="48" t="str">
        <f t="shared" si="11"/>
        <v>E2437</v>
      </c>
    </row>
    <row r="195" spans="1:9">
      <c r="A195" s="48" t="s">
        <v>474</v>
      </c>
      <c r="B195" s="48" t="s">
        <v>475</v>
      </c>
      <c r="C195" s="48" t="str">
        <f>INDEX('Ref1'!$F:$F,MATCH($A195,'Ref1'!$A:$A,0))</f>
        <v>E2820</v>
      </c>
      <c r="D195" s="48" t="str">
        <f>INDEX('Ref1'!$G:$G,MATCH($A195,'Ref1'!$A:$A,0))</f>
        <v>NA</v>
      </c>
      <c r="E195" s="48" t="str">
        <f t="shared" si="8"/>
        <v>No</v>
      </c>
      <c r="F195" s="48">
        <f t="shared" si="9"/>
        <v>-1195</v>
      </c>
      <c r="G195" s="48">
        <f t="shared" si="10"/>
        <v>189</v>
      </c>
      <c r="H195" s="71">
        <v>189</v>
      </c>
      <c r="I195" s="48" t="str">
        <f t="shared" si="11"/>
        <v>E2835</v>
      </c>
    </row>
    <row r="196" spans="1:9">
      <c r="A196" s="48" t="s">
        <v>478</v>
      </c>
      <c r="B196" s="48" t="s">
        <v>479</v>
      </c>
      <c r="C196" s="48" t="str">
        <f>INDEX('Ref1'!$F:$F,MATCH($A196,'Ref1'!$A:$A,0))</f>
        <v>NA</v>
      </c>
      <c r="D196" s="48" t="str">
        <f>INDEX('Ref1'!$G:$G,MATCH($A196,'Ref1'!$A:$A,0))</f>
        <v>NA</v>
      </c>
      <c r="E196" s="48" t="str">
        <f t="shared" si="8"/>
        <v>No</v>
      </c>
      <c r="F196" s="48">
        <f t="shared" si="9"/>
        <v>-1196</v>
      </c>
      <c r="G196" s="48">
        <f t="shared" si="10"/>
        <v>190</v>
      </c>
      <c r="H196" s="71">
        <v>190</v>
      </c>
      <c r="I196" s="48" t="str">
        <f t="shared" si="11"/>
        <v>E2901</v>
      </c>
    </row>
    <row r="197" spans="1:9">
      <c r="A197" s="48" t="s">
        <v>480</v>
      </c>
      <c r="B197" s="48" t="s">
        <v>481</v>
      </c>
      <c r="C197" s="48" t="str">
        <f>INDEX('Ref1'!$F:$F,MATCH($A197,'Ref1'!$A:$A,0))</f>
        <v>E2620</v>
      </c>
      <c r="D197" s="48" t="str">
        <f>INDEX('Ref1'!$G:$G,MATCH($A197,'Ref1'!$A:$A,0))</f>
        <v>NA</v>
      </c>
      <c r="E197" s="48" t="str">
        <f t="shared" si="8"/>
        <v>No</v>
      </c>
      <c r="F197" s="48">
        <f t="shared" si="9"/>
        <v>-1197</v>
      </c>
      <c r="G197" s="48">
        <f t="shared" si="10"/>
        <v>191</v>
      </c>
      <c r="H197" s="71">
        <v>191</v>
      </c>
      <c r="I197" s="48" t="str">
        <f t="shared" si="11"/>
        <v>E2636</v>
      </c>
    </row>
    <row r="198" spans="1:9">
      <c r="A198" s="48" t="s">
        <v>482</v>
      </c>
      <c r="B198" s="48" t="s">
        <v>483</v>
      </c>
      <c r="C198" s="48" t="str">
        <f>INDEX('Ref1'!$F:$F,MATCH($A198,'Ref1'!$A:$A,0))</f>
        <v>NA</v>
      </c>
      <c r="D198" s="48" t="str">
        <f>INDEX('Ref1'!$G:$G,MATCH($A198,'Ref1'!$A:$A,0))</f>
        <v>E6130</v>
      </c>
      <c r="E198" s="48" t="str">
        <f t="shared" si="8"/>
        <v>No</v>
      </c>
      <c r="F198" s="48">
        <f t="shared" si="9"/>
        <v>-1198</v>
      </c>
      <c r="G198" s="48">
        <f t="shared" si="10"/>
        <v>192</v>
      </c>
      <c r="H198" s="71">
        <v>192</v>
      </c>
      <c r="I198" s="48" t="str">
        <f t="shared" si="11"/>
        <v>E3001</v>
      </c>
    </row>
    <row r="199" spans="1:9">
      <c r="A199" s="48" t="s">
        <v>488</v>
      </c>
      <c r="B199" s="48" t="s">
        <v>489</v>
      </c>
      <c r="C199" s="48" t="str">
        <f>INDEX('Ref1'!$F:$F,MATCH($A199,'Ref1'!$A:$A,0))</f>
        <v>E3720</v>
      </c>
      <c r="D199" s="48" t="str">
        <f>INDEX('Ref1'!$G:$G,MATCH($A199,'Ref1'!$A:$A,0))</f>
        <v>NA</v>
      </c>
      <c r="E199" s="48" t="str">
        <f t="shared" ref="E199:E262" si="12">IF(OR($C$4=A199,$C$4=C199,$C$4=D199),"Yes","No")</f>
        <v>No</v>
      </c>
      <c r="F199" s="48">
        <f t="shared" si="9"/>
        <v>-1199</v>
      </c>
      <c r="G199" s="48">
        <f t="shared" si="10"/>
        <v>193</v>
      </c>
      <c r="H199" s="71">
        <v>193</v>
      </c>
      <c r="I199" s="48" t="str">
        <f t="shared" si="11"/>
        <v>E3732</v>
      </c>
    </row>
    <row r="200" spans="1:9">
      <c r="A200" s="48" t="s">
        <v>490</v>
      </c>
      <c r="B200" s="48" t="s">
        <v>491</v>
      </c>
      <c r="C200" s="48" t="str">
        <f>INDEX('Ref1'!$F:$F,MATCH($A200,'Ref1'!$A:$A,0))</f>
        <v>E2421</v>
      </c>
      <c r="D200" s="48" t="str">
        <f>INDEX('Ref1'!$G:$G,MATCH($A200,'Ref1'!$A:$A,0))</f>
        <v>E6124</v>
      </c>
      <c r="E200" s="48" t="str">
        <f t="shared" si="12"/>
        <v>No</v>
      </c>
      <c r="F200" s="48">
        <f t="shared" ref="F200:F263" si="13">IF(E200="Yes",1000-ROW(),-1000-ROW())</f>
        <v>-1200</v>
      </c>
      <c r="G200" s="48">
        <f t="shared" ref="G200:G263" si="14">RANK(F200,$F$7:$F$332)</f>
        <v>194</v>
      </c>
      <c r="H200" s="71">
        <v>194</v>
      </c>
      <c r="I200" s="48" t="str">
        <f t="shared" ref="I200:I263" si="15">INDEX($A$7:$A$332,MATCH(H200,$G$7:$G$332,0))</f>
        <v>E2438</v>
      </c>
    </row>
    <row r="201" spans="1:9">
      <c r="A201" s="48" t="s">
        <v>492</v>
      </c>
      <c r="B201" s="48" t="s">
        <v>493</v>
      </c>
      <c r="C201" s="48" t="str">
        <f>INDEX('Ref1'!$F:$F,MATCH($A201,'Ref1'!$A:$A,0))</f>
        <v>NA</v>
      </c>
      <c r="D201" s="48" t="str">
        <f>INDEX('Ref1'!$G:$G,MATCH($A201,'Ref1'!$A:$A,0))</f>
        <v>E6348</v>
      </c>
      <c r="E201" s="48" t="str">
        <f t="shared" si="12"/>
        <v>No</v>
      </c>
      <c r="F201" s="48">
        <f t="shared" si="13"/>
        <v>-1201</v>
      </c>
      <c r="G201" s="48">
        <f t="shared" si="14"/>
        <v>195</v>
      </c>
      <c r="H201" s="71">
        <v>195</v>
      </c>
      <c r="I201" s="48" t="str">
        <f t="shared" si="15"/>
        <v>E4204</v>
      </c>
    </row>
    <row r="202" spans="1:9">
      <c r="A202" s="48" t="s">
        <v>494</v>
      </c>
      <c r="B202" s="48" t="s">
        <v>495</v>
      </c>
      <c r="C202" s="48" t="str">
        <f>INDEX('Ref1'!$F:$F,MATCH($A202,'Ref1'!$A:$A,0))</f>
        <v>E3120</v>
      </c>
      <c r="D202" s="48" t="str">
        <f>INDEX('Ref1'!$G:$G,MATCH($A202,'Ref1'!$A:$A,0))</f>
        <v>NA</v>
      </c>
      <c r="E202" s="48" t="str">
        <f t="shared" si="12"/>
        <v>No</v>
      </c>
      <c r="F202" s="48">
        <f t="shared" si="13"/>
        <v>-1202</v>
      </c>
      <c r="G202" s="48">
        <f t="shared" si="14"/>
        <v>196</v>
      </c>
      <c r="H202" s="71">
        <v>196</v>
      </c>
      <c r="I202" s="48" t="str">
        <f t="shared" si="15"/>
        <v>E3132</v>
      </c>
    </row>
    <row r="203" spans="1:9">
      <c r="A203" s="48" t="s">
        <v>498</v>
      </c>
      <c r="B203" s="48" t="s">
        <v>499</v>
      </c>
      <c r="C203" s="48" t="str">
        <f>INDEX('Ref1'!$F:$F,MATCH($A203,'Ref1'!$A:$A,0))</f>
        <v>E2321</v>
      </c>
      <c r="D203" s="48" t="str">
        <f>INDEX('Ref1'!$G:$G,MATCH($A203,'Ref1'!$A:$A,0))</f>
        <v>E6123</v>
      </c>
      <c r="E203" s="48" t="str">
        <f t="shared" si="12"/>
        <v>No</v>
      </c>
      <c r="F203" s="48">
        <f t="shared" si="13"/>
        <v>-1203</v>
      </c>
      <c r="G203" s="48">
        <f t="shared" si="14"/>
        <v>197</v>
      </c>
      <c r="H203" s="71">
        <v>197</v>
      </c>
      <c r="I203" s="48" t="str">
        <f t="shared" si="15"/>
        <v>E2338</v>
      </c>
    </row>
    <row r="204" spans="1:9">
      <c r="A204" s="48" t="s">
        <v>500</v>
      </c>
      <c r="B204" s="48" t="s">
        <v>501</v>
      </c>
      <c r="C204" s="48" t="str">
        <f>INDEX('Ref1'!$F:$F,MATCH($A204,'Ref1'!$A:$A,0))</f>
        <v>NA</v>
      </c>
      <c r="D204" s="48" t="str">
        <f>INDEX('Ref1'!$G:$G,MATCH($A204,'Ref1'!$A:$A,0))</f>
        <v>E6105</v>
      </c>
      <c r="E204" s="48" t="str">
        <f t="shared" si="12"/>
        <v>No</v>
      </c>
      <c r="F204" s="48">
        <f t="shared" si="13"/>
        <v>-1204</v>
      </c>
      <c r="G204" s="48">
        <f t="shared" si="14"/>
        <v>198</v>
      </c>
      <c r="H204" s="71">
        <v>198</v>
      </c>
      <c r="I204" s="48" t="str">
        <f t="shared" si="15"/>
        <v>E0501</v>
      </c>
    </row>
    <row r="205" spans="1:9">
      <c r="A205" s="48" t="s">
        <v>502</v>
      </c>
      <c r="B205" s="48" t="s">
        <v>503</v>
      </c>
      <c r="C205" s="48" t="str">
        <f>INDEX('Ref1'!$F:$F,MATCH($A205,'Ref1'!$A:$A,0))</f>
        <v>NA</v>
      </c>
      <c r="D205" s="48" t="str">
        <f>INDEX('Ref1'!$G:$G,MATCH($A205,'Ref1'!$A:$A,0))</f>
        <v>E6161</v>
      </c>
      <c r="E205" s="48" t="str">
        <f t="shared" si="12"/>
        <v>No</v>
      </c>
      <c r="F205" s="48">
        <f t="shared" si="13"/>
        <v>-1205</v>
      </c>
      <c r="G205" s="48">
        <f t="shared" si="14"/>
        <v>199</v>
      </c>
      <c r="H205" s="71">
        <v>199</v>
      </c>
      <c r="I205" s="48" t="str">
        <f t="shared" si="15"/>
        <v>E1101</v>
      </c>
    </row>
    <row r="206" spans="1:9">
      <c r="A206" s="48" t="s">
        <v>504</v>
      </c>
      <c r="B206" s="48" t="s">
        <v>505</v>
      </c>
      <c r="C206" s="48" t="str">
        <f>INDEX('Ref1'!$F:$F,MATCH($A206,'Ref1'!$A:$A,0))</f>
        <v>NA</v>
      </c>
      <c r="D206" s="48" t="str">
        <f>INDEX('Ref1'!$G:$G,MATCH($A206,'Ref1'!$A:$A,0))</f>
        <v>E6162</v>
      </c>
      <c r="E206" s="48" t="str">
        <f t="shared" si="12"/>
        <v>No</v>
      </c>
      <c r="F206" s="48">
        <f t="shared" si="13"/>
        <v>-1206</v>
      </c>
      <c r="G206" s="48">
        <f t="shared" si="14"/>
        <v>200</v>
      </c>
      <c r="H206" s="71">
        <v>200</v>
      </c>
      <c r="I206" s="48" t="str">
        <f t="shared" si="15"/>
        <v>E1201</v>
      </c>
    </row>
    <row r="207" spans="1:9">
      <c r="A207" s="48" t="s">
        <v>506</v>
      </c>
      <c r="B207" s="48" t="s">
        <v>507</v>
      </c>
      <c r="C207" s="48" t="str">
        <f>INDEX('Ref1'!$F:$F,MATCH($A207,'Ref1'!$A:$A,0))</f>
        <v>NA</v>
      </c>
      <c r="D207" s="48" t="str">
        <f>INDEX('Ref1'!$G:$G,MATCH($A207,'Ref1'!$A:$A,0))</f>
        <v>E6117</v>
      </c>
      <c r="E207" s="48" t="str">
        <f t="shared" si="12"/>
        <v>No</v>
      </c>
      <c r="F207" s="48">
        <f t="shared" si="13"/>
        <v>-1207</v>
      </c>
      <c r="G207" s="48">
        <f t="shared" si="14"/>
        <v>201</v>
      </c>
      <c r="H207" s="71">
        <v>201</v>
      </c>
      <c r="I207" s="48" t="str">
        <f t="shared" si="15"/>
        <v>E1701</v>
      </c>
    </row>
    <row r="208" spans="1:9">
      <c r="A208" s="48" t="s">
        <v>508</v>
      </c>
      <c r="B208" s="48" t="s">
        <v>509</v>
      </c>
      <c r="C208" s="48" t="str">
        <f>INDEX('Ref1'!$F:$F,MATCH($A208,'Ref1'!$A:$A,0))</f>
        <v>E2321</v>
      </c>
      <c r="D208" s="48" t="str">
        <f>INDEX('Ref1'!$G:$G,MATCH($A208,'Ref1'!$A:$A,0))</f>
        <v>E6123</v>
      </c>
      <c r="E208" s="48" t="str">
        <f t="shared" si="12"/>
        <v>No</v>
      </c>
      <c r="F208" s="48">
        <f t="shared" si="13"/>
        <v>-1208</v>
      </c>
      <c r="G208" s="48">
        <f t="shared" si="14"/>
        <v>202</v>
      </c>
      <c r="H208" s="71">
        <v>202</v>
      </c>
      <c r="I208" s="48" t="str">
        <f t="shared" si="15"/>
        <v>E2339</v>
      </c>
    </row>
    <row r="209" spans="1:9">
      <c r="A209" s="48" t="s">
        <v>510</v>
      </c>
      <c r="B209" s="48" t="s">
        <v>511</v>
      </c>
      <c r="C209" s="48" t="str">
        <f>INDEX('Ref1'!$F:$F,MATCH($A209,'Ref1'!$A:$A,0))</f>
        <v>E1221</v>
      </c>
      <c r="D209" s="48" t="str">
        <f>INDEX('Ref1'!$G:$G,MATCH($A209,'Ref1'!$A:$A,0))</f>
        <v>E6162</v>
      </c>
      <c r="E209" s="48" t="str">
        <f t="shared" si="12"/>
        <v>No</v>
      </c>
      <c r="F209" s="48">
        <f t="shared" si="13"/>
        <v>-1209</v>
      </c>
      <c r="G209" s="48">
        <f t="shared" si="14"/>
        <v>203</v>
      </c>
      <c r="H209" s="71">
        <v>203</v>
      </c>
      <c r="I209" s="48" t="str">
        <f t="shared" si="15"/>
        <v>E1236</v>
      </c>
    </row>
    <row r="210" spans="1:9">
      <c r="A210" s="48" t="s">
        <v>516</v>
      </c>
      <c r="B210" s="48" t="s">
        <v>517</v>
      </c>
      <c r="C210" s="48" t="str">
        <f>INDEX('Ref1'!$F:$F,MATCH($A210,'Ref1'!$A:$A,0))</f>
        <v>NA</v>
      </c>
      <c r="D210" s="48" t="str">
        <f>INDEX('Ref1'!$G:$G,MATCH($A210,'Ref1'!$A:$A,0))</f>
        <v>E6103</v>
      </c>
      <c r="E210" s="48" t="str">
        <f t="shared" si="12"/>
        <v>No</v>
      </c>
      <c r="F210" s="48">
        <f t="shared" si="13"/>
        <v>-1210</v>
      </c>
      <c r="G210" s="48">
        <f t="shared" si="14"/>
        <v>204</v>
      </c>
      <c r="H210" s="71">
        <v>204</v>
      </c>
      <c r="I210" s="48" t="str">
        <f t="shared" si="15"/>
        <v>E0303</v>
      </c>
    </row>
    <row r="211" spans="1:9">
      <c r="A211" s="48" t="s">
        <v>518</v>
      </c>
      <c r="B211" s="48" t="s">
        <v>519</v>
      </c>
      <c r="C211" s="48" t="str">
        <f>INDEX('Ref1'!$F:$F,MATCH($A211,'Ref1'!$A:$A,0))</f>
        <v>E5100</v>
      </c>
      <c r="D211" s="48" t="str">
        <f>INDEX('Ref1'!$G:$G,MATCH($A211,'Ref1'!$A:$A,0))</f>
        <v>NA</v>
      </c>
      <c r="E211" s="48" t="str">
        <f t="shared" si="12"/>
        <v>No</v>
      </c>
      <c r="F211" s="48">
        <f t="shared" si="13"/>
        <v>-1211</v>
      </c>
      <c r="G211" s="48">
        <f t="shared" si="14"/>
        <v>205</v>
      </c>
      <c r="H211" s="71">
        <v>205</v>
      </c>
      <c r="I211" s="48" t="str">
        <f t="shared" si="15"/>
        <v>E5046</v>
      </c>
    </row>
    <row r="212" spans="1:9">
      <c r="A212" s="48" t="s">
        <v>520</v>
      </c>
      <c r="B212" s="48" t="s">
        <v>521</v>
      </c>
      <c r="C212" s="48" t="str">
        <f>INDEX('Ref1'!$F:$F,MATCH($A212,'Ref1'!$A:$A,0))</f>
        <v>NA</v>
      </c>
      <c r="D212" s="48" t="str">
        <f>INDEX('Ref1'!$G:$G,MATCH($A212,'Ref1'!$A:$A,0))</f>
        <v>E6107</v>
      </c>
      <c r="E212" s="48" t="str">
        <f t="shared" si="12"/>
        <v>No</v>
      </c>
      <c r="F212" s="48">
        <f t="shared" si="13"/>
        <v>-1212</v>
      </c>
      <c r="G212" s="48">
        <f t="shared" si="14"/>
        <v>206</v>
      </c>
      <c r="H212" s="71">
        <v>206</v>
      </c>
      <c r="I212" s="48" t="str">
        <f t="shared" si="15"/>
        <v>E0703</v>
      </c>
    </row>
    <row r="213" spans="1:9">
      <c r="A213" s="48" t="s">
        <v>522</v>
      </c>
      <c r="B213" s="48" t="s">
        <v>523</v>
      </c>
      <c r="C213" s="48" t="str">
        <f>INDEX('Ref1'!$F:$F,MATCH($A213,'Ref1'!$A:$A,0))</f>
        <v>E1821</v>
      </c>
      <c r="D213" s="48" t="str">
        <f>INDEX('Ref1'!$G:$G,MATCH($A213,'Ref1'!$A:$A,0))</f>
        <v>E6118</v>
      </c>
      <c r="E213" s="48" t="str">
        <f t="shared" si="12"/>
        <v>No</v>
      </c>
      <c r="F213" s="48">
        <f t="shared" si="13"/>
        <v>-1213</v>
      </c>
      <c r="G213" s="48">
        <f t="shared" si="14"/>
        <v>207</v>
      </c>
      <c r="H213" s="71">
        <v>207</v>
      </c>
      <c r="I213" s="48" t="str">
        <f t="shared" si="15"/>
        <v>E1835</v>
      </c>
    </row>
    <row r="214" spans="1:9">
      <c r="A214" s="48" t="s">
        <v>524</v>
      </c>
      <c r="B214" s="48" t="s">
        <v>525</v>
      </c>
      <c r="C214" s="48" t="str">
        <f>INDEX('Ref1'!$F:$F,MATCH($A214,'Ref1'!$A:$A,0))</f>
        <v>E3620</v>
      </c>
      <c r="D214" s="48" t="str">
        <f>INDEX('Ref1'!$G:$G,MATCH($A214,'Ref1'!$A:$A,0))</f>
        <v>NA</v>
      </c>
      <c r="E214" s="48" t="str">
        <f t="shared" si="12"/>
        <v>No</v>
      </c>
      <c r="F214" s="48">
        <f t="shared" si="13"/>
        <v>-1214</v>
      </c>
      <c r="G214" s="48">
        <f t="shared" si="14"/>
        <v>208</v>
      </c>
      <c r="H214" s="71">
        <v>208</v>
      </c>
      <c r="I214" s="48" t="str">
        <f t="shared" si="15"/>
        <v>E3635</v>
      </c>
    </row>
    <row r="215" spans="1:9">
      <c r="A215" s="48" t="s">
        <v>526</v>
      </c>
      <c r="B215" s="48" t="s">
        <v>527</v>
      </c>
      <c r="C215" s="48" t="str">
        <f>INDEX('Ref1'!$F:$F,MATCH($A215,'Ref1'!$A:$A,0))</f>
        <v>E2321</v>
      </c>
      <c r="D215" s="48" t="str">
        <f>INDEX('Ref1'!$G:$G,MATCH($A215,'Ref1'!$A:$A,0))</f>
        <v>E6123</v>
      </c>
      <c r="E215" s="48" t="str">
        <f t="shared" si="12"/>
        <v>No</v>
      </c>
      <c r="F215" s="48">
        <f t="shared" si="13"/>
        <v>-1215</v>
      </c>
      <c r="G215" s="48">
        <f t="shared" si="14"/>
        <v>209</v>
      </c>
      <c r="H215" s="71">
        <v>209</v>
      </c>
      <c r="I215" s="48" t="str">
        <f t="shared" si="15"/>
        <v>E2340</v>
      </c>
    </row>
    <row r="216" spans="1:9">
      <c r="A216" s="48" t="s">
        <v>528</v>
      </c>
      <c r="B216" s="48" t="s">
        <v>529</v>
      </c>
      <c r="C216" s="48" t="str">
        <f>INDEX('Ref1'!$F:$F,MATCH($A216,'Ref1'!$A:$A,0))</f>
        <v>E5100</v>
      </c>
      <c r="D216" s="48" t="str">
        <f>INDEX('Ref1'!$G:$G,MATCH($A216,'Ref1'!$A:$A,0))</f>
        <v>NA</v>
      </c>
      <c r="E216" s="48" t="str">
        <f t="shared" si="12"/>
        <v>No</v>
      </c>
      <c r="F216" s="48">
        <f t="shared" si="13"/>
        <v>-1216</v>
      </c>
      <c r="G216" s="48">
        <f t="shared" si="14"/>
        <v>210</v>
      </c>
      <c r="H216" s="71">
        <v>210</v>
      </c>
      <c r="I216" s="48" t="str">
        <f t="shared" si="15"/>
        <v>E5047</v>
      </c>
    </row>
    <row r="217" spans="1:9">
      <c r="A217" s="48" t="s">
        <v>530</v>
      </c>
      <c r="B217" s="48" t="s">
        <v>531</v>
      </c>
      <c r="C217" s="48" t="str">
        <f>INDEX('Ref1'!$F:$F,MATCH($A217,'Ref1'!$A:$A,0))</f>
        <v>E2721</v>
      </c>
      <c r="D217" s="48" t="str">
        <f>INDEX('Ref1'!$G:$G,MATCH($A217,'Ref1'!$A:$A,0))</f>
        <v>E6127</v>
      </c>
      <c r="E217" s="48" t="str">
        <f t="shared" si="12"/>
        <v>No</v>
      </c>
      <c r="F217" s="48">
        <f t="shared" si="13"/>
        <v>-1217</v>
      </c>
      <c r="G217" s="48">
        <f t="shared" si="14"/>
        <v>211</v>
      </c>
      <c r="H217" s="71">
        <v>211</v>
      </c>
      <c r="I217" s="48" t="str">
        <f t="shared" si="15"/>
        <v>E2734</v>
      </c>
    </row>
    <row r="218" spans="1:9">
      <c r="A218" s="48" t="s">
        <v>532</v>
      </c>
      <c r="B218" s="48" t="s">
        <v>533</v>
      </c>
      <c r="C218" s="48" t="str">
        <f>INDEX('Ref1'!$F:$F,MATCH($A218,'Ref1'!$A:$A,0))</f>
        <v>NA</v>
      </c>
      <c r="D218" s="48" t="str">
        <f>INDEX('Ref1'!$G:$G,MATCH($A218,'Ref1'!$A:$A,0))</f>
        <v>E6348</v>
      </c>
      <c r="E218" s="48" t="str">
        <f t="shared" si="12"/>
        <v>No</v>
      </c>
      <c r="F218" s="48">
        <f t="shared" si="13"/>
        <v>-1218</v>
      </c>
      <c r="G218" s="48">
        <f t="shared" si="14"/>
        <v>212</v>
      </c>
      <c r="H218" s="71">
        <v>212</v>
      </c>
      <c r="I218" s="48" t="str">
        <f t="shared" si="15"/>
        <v>E4205</v>
      </c>
    </row>
    <row r="219" spans="1:9">
      <c r="A219" s="48" t="s">
        <v>534</v>
      </c>
      <c r="B219" s="48" t="s">
        <v>535</v>
      </c>
      <c r="C219" s="48" t="str">
        <f>INDEX('Ref1'!$F:$F,MATCH($A219,'Ref1'!$A:$A,0))</f>
        <v>E1521</v>
      </c>
      <c r="D219" s="48" t="str">
        <f>INDEX('Ref1'!$G:$G,MATCH($A219,'Ref1'!$A:$A,0))</f>
        <v>E6115</v>
      </c>
      <c r="E219" s="48" t="str">
        <f t="shared" si="12"/>
        <v>No</v>
      </c>
      <c r="F219" s="48">
        <f t="shared" si="13"/>
        <v>-1219</v>
      </c>
      <c r="G219" s="48">
        <f t="shared" si="14"/>
        <v>213</v>
      </c>
      <c r="H219" s="71">
        <v>213</v>
      </c>
      <c r="I219" s="48" t="str">
        <f t="shared" si="15"/>
        <v>E1540</v>
      </c>
    </row>
    <row r="220" spans="1:9">
      <c r="A220" s="48" t="s">
        <v>536</v>
      </c>
      <c r="B220" s="48" t="s">
        <v>537</v>
      </c>
      <c r="C220" s="48" t="str">
        <f>INDEX('Ref1'!$F:$F,MATCH($A220,'Ref1'!$A:$A,0))</f>
        <v>E2321</v>
      </c>
      <c r="D220" s="48" t="str">
        <f>INDEX('Ref1'!$G:$G,MATCH($A220,'Ref1'!$A:$A,0))</f>
        <v>E6123</v>
      </c>
      <c r="E220" s="48" t="str">
        <f t="shared" si="12"/>
        <v>No</v>
      </c>
      <c r="F220" s="48">
        <f t="shared" si="13"/>
        <v>-1220</v>
      </c>
      <c r="G220" s="48">
        <f t="shared" si="14"/>
        <v>214</v>
      </c>
      <c r="H220" s="71">
        <v>214</v>
      </c>
      <c r="I220" s="48" t="str">
        <f t="shared" si="15"/>
        <v>E2341</v>
      </c>
    </row>
    <row r="221" spans="1:9">
      <c r="A221" s="48" t="s">
        <v>538</v>
      </c>
      <c r="B221" s="48" t="s">
        <v>539</v>
      </c>
      <c r="C221" s="48" t="str">
        <f>INDEX('Ref1'!$F:$F,MATCH($A221,'Ref1'!$A:$A,0))</f>
        <v>E1421</v>
      </c>
      <c r="D221" s="48" t="str">
        <f>INDEX('Ref1'!$G:$G,MATCH($A221,'Ref1'!$A:$A,0))</f>
        <v>E6114</v>
      </c>
      <c r="E221" s="48" t="str">
        <f t="shared" si="12"/>
        <v>No</v>
      </c>
      <c r="F221" s="48">
        <f t="shared" si="13"/>
        <v>-1221</v>
      </c>
      <c r="G221" s="48">
        <f t="shared" si="14"/>
        <v>215</v>
      </c>
      <c r="H221" s="71">
        <v>215</v>
      </c>
      <c r="I221" s="48" t="str">
        <f t="shared" si="15"/>
        <v>E1436</v>
      </c>
    </row>
    <row r="222" spans="1:9">
      <c r="A222" s="48" t="s">
        <v>540</v>
      </c>
      <c r="B222" s="48" t="s">
        <v>541</v>
      </c>
      <c r="C222" s="48" t="str">
        <f>INDEX('Ref1'!$F:$F,MATCH($A222,'Ref1'!$A:$A,0))</f>
        <v>NA</v>
      </c>
      <c r="D222" s="48" t="str">
        <f>INDEX('Ref1'!$G:$G,MATCH($A222,'Ref1'!$A:$A,0))</f>
        <v>E6144</v>
      </c>
      <c r="E222" s="48" t="str">
        <f t="shared" si="12"/>
        <v>No</v>
      </c>
      <c r="F222" s="48">
        <f t="shared" si="13"/>
        <v>-1222</v>
      </c>
      <c r="G222" s="48">
        <f t="shared" si="14"/>
        <v>216</v>
      </c>
      <c r="H222" s="71">
        <v>216</v>
      </c>
      <c r="I222" s="48" t="str">
        <f t="shared" si="15"/>
        <v>E4403</v>
      </c>
    </row>
    <row r="223" spans="1:9">
      <c r="A223" s="48" t="s">
        <v>542</v>
      </c>
      <c r="B223" s="48" t="s">
        <v>543</v>
      </c>
      <c r="C223" s="48" t="str">
        <f>INDEX('Ref1'!$F:$F,MATCH($A223,'Ref1'!$A:$A,0))</f>
        <v>E3720</v>
      </c>
      <c r="D223" s="48" t="str">
        <f>INDEX('Ref1'!$G:$G,MATCH($A223,'Ref1'!$A:$A,0))</f>
        <v>NA</v>
      </c>
      <c r="E223" s="48" t="str">
        <f t="shared" si="12"/>
        <v>No</v>
      </c>
      <c r="F223" s="48">
        <f t="shared" si="13"/>
        <v>-1223</v>
      </c>
      <c r="G223" s="48">
        <f t="shared" si="14"/>
        <v>217</v>
      </c>
      <c r="H223" s="71">
        <v>217</v>
      </c>
      <c r="I223" s="48" t="str">
        <f t="shared" si="15"/>
        <v>E3733</v>
      </c>
    </row>
    <row r="224" spans="1:9">
      <c r="A224" s="48" t="s">
        <v>544</v>
      </c>
      <c r="B224" s="48" t="s">
        <v>545</v>
      </c>
      <c r="C224" s="48" t="str">
        <f>INDEX('Ref1'!$F:$F,MATCH($A224,'Ref1'!$A:$A,0))</f>
        <v>E3620</v>
      </c>
      <c r="D224" s="48" t="str">
        <f>INDEX('Ref1'!$G:$G,MATCH($A224,'Ref1'!$A:$A,0))</f>
        <v>NA</v>
      </c>
      <c r="E224" s="48" t="str">
        <f t="shared" si="12"/>
        <v>No</v>
      </c>
      <c r="F224" s="48">
        <f t="shared" si="13"/>
        <v>-1224</v>
      </c>
      <c r="G224" s="48">
        <f t="shared" si="14"/>
        <v>218</v>
      </c>
      <c r="H224" s="71">
        <v>218</v>
      </c>
      <c r="I224" s="48" t="str">
        <f t="shared" si="15"/>
        <v>E3636</v>
      </c>
    </row>
    <row r="225" spans="1:9">
      <c r="A225" s="48" t="s">
        <v>546</v>
      </c>
      <c r="B225" s="48" t="s">
        <v>547</v>
      </c>
      <c r="C225" s="48" t="str">
        <f>INDEX('Ref1'!$F:$F,MATCH($A225,'Ref1'!$A:$A,0))</f>
        <v>E3021</v>
      </c>
      <c r="D225" s="48" t="str">
        <f>INDEX('Ref1'!$G:$G,MATCH($A225,'Ref1'!$A:$A,0))</f>
        <v>E6130</v>
      </c>
      <c r="E225" s="48" t="str">
        <f t="shared" si="12"/>
        <v>No</v>
      </c>
      <c r="F225" s="48">
        <f t="shared" si="13"/>
        <v>-1225</v>
      </c>
      <c r="G225" s="48">
        <f t="shared" si="14"/>
        <v>219</v>
      </c>
      <c r="H225" s="71">
        <v>219</v>
      </c>
      <c r="I225" s="48" t="str">
        <f t="shared" si="15"/>
        <v>E3038</v>
      </c>
    </row>
    <row r="226" spans="1:9">
      <c r="A226" s="48" t="s">
        <v>548</v>
      </c>
      <c r="B226" s="48" t="s">
        <v>549</v>
      </c>
      <c r="C226" s="48" t="str">
        <f>INDEX('Ref1'!$F:$F,MATCH($A226,'Ref1'!$A:$A,0))</f>
        <v>E1721</v>
      </c>
      <c r="D226" s="48" t="str">
        <f>INDEX('Ref1'!$G:$G,MATCH($A226,'Ref1'!$A:$A,0))</f>
        <v>E6117</v>
      </c>
      <c r="E226" s="48" t="str">
        <f t="shared" si="12"/>
        <v>No</v>
      </c>
      <c r="F226" s="48">
        <f t="shared" si="13"/>
        <v>-1226</v>
      </c>
      <c r="G226" s="48">
        <f t="shared" si="14"/>
        <v>220</v>
      </c>
      <c r="H226" s="71">
        <v>220</v>
      </c>
      <c r="I226" s="48" t="str">
        <f t="shared" si="15"/>
        <v>E1740</v>
      </c>
    </row>
    <row r="227" spans="1:9">
      <c r="A227" s="48" t="s">
        <v>550</v>
      </c>
      <c r="B227" s="48" t="s">
        <v>551</v>
      </c>
      <c r="C227" s="48" t="str">
        <f>INDEX('Ref1'!$F:$F,MATCH($A227,'Ref1'!$A:$A,0))</f>
        <v>NA</v>
      </c>
      <c r="D227" s="48" t="str">
        <f>INDEX('Ref1'!$G:$G,MATCH($A227,'Ref1'!$A:$A,0))</f>
        <v>E6124</v>
      </c>
      <c r="E227" s="48" t="str">
        <f t="shared" si="12"/>
        <v>No</v>
      </c>
      <c r="F227" s="48">
        <f t="shared" si="13"/>
        <v>-1227</v>
      </c>
      <c r="G227" s="48">
        <f t="shared" si="14"/>
        <v>221</v>
      </c>
      <c r="H227" s="71">
        <v>221</v>
      </c>
      <c r="I227" s="48" t="str">
        <f t="shared" si="15"/>
        <v>E2402</v>
      </c>
    </row>
    <row r="228" spans="1:9">
      <c r="A228" s="48" t="s">
        <v>552</v>
      </c>
      <c r="B228" s="48" t="s">
        <v>553</v>
      </c>
      <c r="C228" s="48" t="str">
        <f>INDEX('Ref1'!$F:$F,MATCH($A228,'Ref1'!$A:$A,0))</f>
        <v>E2721</v>
      </c>
      <c r="D228" s="48" t="str">
        <f>INDEX('Ref1'!$G:$G,MATCH($A228,'Ref1'!$A:$A,0))</f>
        <v>E6127</v>
      </c>
      <c r="E228" s="48" t="str">
        <f t="shared" si="12"/>
        <v>No</v>
      </c>
      <c r="F228" s="48">
        <f t="shared" si="13"/>
        <v>-1228</v>
      </c>
      <c r="G228" s="48">
        <f t="shared" si="14"/>
        <v>222</v>
      </c>
      <c r="H228" s="71">
        <v>222</v>
      </c>
      <c r="I228" s="48" t="str">
        <f t="shared" si="15"/>
        <v>E2755</v>
      </c>
    </row>
    <row r="229" spans="1:9">
      <c r="A229" s="48" t="s">
        <v>554</v>
      </c>
      <c r="B229" s="48" t="s">
        <v>555</v>
      </c>
      <c r="C229" s="48" t="str">
        <f>INDEX('Ref1'!$F:$F,MATCH($A229,'Ref1'!$A:$A,0))</f>
        <v>NA</v>
      </c>
      <c r="D229" s="48" t="str">
        <f>INDEX('Ref1'!$G:$G,MATCH($A229,'Ref1'!$A:$A,0))</f>
        <v>E6348</v>
      </c>
      <c r="E229" s="48" t="str">
        <f t="shared" si="12"/>
        <v>No</v>
      </c>
      <c r="F229" s="48">
        <f t="shared" si="13"/>
        <v>-1229</v>
      </c>
      <c r="G229" s="48">
        <f t="shared" si="14"/>
        <v>223</v>
      </c>
      <c r="H229" s="71">
        <v>223</v>
      </c>
      <c r="I229" s="48" t="str">
        <f t="shared" si="15"/>
        <v>E4206</v>
      </c>
    </row>
    <row r="230" spans="1:9">
      <c r="A230" s="48" t="s">
        <v>556</v>
      </c>
      <c r="B230" s="48" t="s">
        <v>557</v>
      </c>
      <c r="C230" s="48" t="str">
        <f>INDEX('Ref1'!$F:$F,MATCH($A230,'Ref1'!$A:$A,0))</f>
        <v>NA</v>
      </c>
      <c r="D230" s="48" t="str">
        <f>INDEX('Ref1'!$G:$G,MATCH($A230,'Ref1'!$A:$A,0))</f>
        <v>E6146</v>
      </c>
      <c r="E230" s="48" t="str">
        <f t="shared" si="12"/>
        <v>No</v>
      </c>
      <c r="F230" s="48">
        <f t="shared" si="13"/>
        <v>-1230</v>
      </c>
      <c r="G230" s="48">
        <f t="shared" si="14"/>
        <v>224</v>
      </c>
      <c r="H230" s="71">
        <v>224</v>
      </c>
      <c r="I230" s="48" t="str">
        <f t="shared" si="15"/>
        <v>E4604</v>
      </c>
    </row>
    <row r="231" spans="1:9">
      <c r="A231" s="48" t="s">
        <v>558</v>
      </c>
      <c r="B231" s="48" t="s">
        <v>559</v>
      </c>
      <c r="C231" s="48" t="str">
        <f>INDEX('Ref1'!$F:$F,MATCH($A231,'Ref1'!$A:$A,0))</f>
        <v>E2721</v>
      </c>
      <c r="D231" s="48" t="str">
        <f>INDEX('Ref1'!$G:$G,MATCH($A231,'Ref1'!$A:$A,0))</f>
        <v>E6127</v>
      </c>
      <c r="E231" s="48" t="str">
        <f t="shared" si="12"/>
        <v>No</v>
      </c>
      <c r="F231" s="48">
        <f t="shared" si="13"/>
        <v>-1231</v>
      </c>
      <c r="G231" s="48">
        <f t="shared" si="14"/>
        <v>225</v>
      </c>
      <c r="H231" s="71">
        <v>225</v>
      </c>
      <c r="I231" s="48" t="str">
        <f t="shared" si="15"/>
        <v>E2736</v>
      </c>
    </row>
    <row r="232" spans="1:9">
      <c r="A232" s="48" t="s">
        <v>560</v>
      </c>
      <c r="B232" s="48" t="s">
        <v>561</v>
      </c>
      <c r="C232" s="48" t="str">
        <f>INDEX('Ref1'!$F:$F,MATCH($A232,'Ref1'!$A:$A,0))</f>
        <v>E3320</v>
      </c>
      <c r="D232" s="48" t="str">
        <f>INDEX('Ref1'!$G:$G,MATCH($A232,'Ref1'!$A:$A,0))</f>
        <v>E6161</v>
      </c>
      <c r="E232" s="48" t="str">
        <f t="shared" si="12"/>
        <v>No</v>
      </c>
      <c r="F232" s="48">
        <f t="shared" si="13"/>
        <v>-1232</v>
      </c>
      <c r="G232" s="48">
        <f t="shared" si="14"/>
        <v>226</v>
      </c>
      <c r="H232" s="71">
        <v>226</v>
      </c>
      <c r="I232" s="48" t="str">
        <f t="shared" si="15"/>
        <v>E3332</v>
      </c>
    </row>
    <row r="233" spans="1:9">
      <c r="A233" s="48" t="s">
        <v>562</v>
      </c>
      <c r="B233" s="48" t="s">
        <v>563</v>
      </c>
      <c r="C233" s="48" t="str">
        <f>INDEX('Ref1'!$F:$F,MATCH($A233,'Ref1'!$A:$A,0))</f>
        <v>NA</v>
      </c>
      <c r="D233" s="48" t="str">
        <f>INDEX('Ref1'!$G:$G,MATCH($A233,'Ref1'!$A:$A,0))</f>
        <v>E6143</v>
      </c>
      <c r="E233" s="48" t="str">
        <f t="shared" si="12"/>
        <v>No</v>
      </c>
      <c r="F233" s="48">
        <f t="shared" si="13"/>
        <v>-1233</v>
      </c>
      <c r="G233" s="48">
        <f t="shared" si="14"/>
        <v>227</v>
      </c>
      <c r="H233" s="71">
        <v>227</v>
      </c>
      <c r="I233" s="48" t="str">
        <f t="shared" si="15"/>
        <v>E4304</v>
      </c>
    </row>
    <row r="234" spans="1:9">
      <c r="A234" s="48" t="s">
        <v>564</v>
      </c>
      <c r="B234" s="48" t="s">
        <v>565</v>
      </c>
      <c r="C234" s="48" t="str">
        <f>INDEX('Ref1'!$F:$F,MATCH($A234,'Ref1'!$A:$A,0))</f>
        <v>E2721</v>
      </c>
      <c r="D234" s="48" t="str">
        <f>INDEX('Ref1'!$G:$G,MATCH($A234,'Ref1'!$A:$A,0))</f>
        <v>E6127</v>
      </c>
      <c r="E234" s="48" t="str">
        <f t="shared" si="12"/>
        <v>No</v>
      </c>
      <c r="F234" s="48">
        <f t="shared" si="13"/>
        <v>-1234</v>
      </c>
      <c r="G234" s="48">
        <f t="shared" si="14"/>
        <v>228</v>
      </c>
      <c r="H234" s="71">
        <v>228</v>
      </c>
      <c r="I234" s="48" t="str">
        <f t="shared" si="15"/>
        <v>E2757</v>
      </c>
    </row>
    <row r="235" spans="1:9">
      <c r="A235" s="48" t="s">
        <v>566</v>
      </c>
      <c r="B235" s="48" t="s">
        <v>567</v>
      </c>
      <c r="C235" s="48" t="str">
        <f>INDEX('Ref1'!$F:$F,MATCH($A235,'Ref1'!$A:$A,0))</f>
        <v>E2221</v>
      </c>
      <c r="D235" s="48" t="str">
        <f>INDEX('Ref1'!$G:$G,MATCH($A235,'Ref1'!$A:$A,0))</f>
        <v>E6122</v>
      </c>
      <c r="E235" s="48" t="str">
        <f t="shared" si="12"/>
        <v>No</v>
      </c>
      <c r="F235" s="48">
        <f t="shared" si="13"/>
        <v>-1235</v>
      </c>
      <c r="G235" s="48">
        <f t="shared" si="14"/>
        <v>229</v>
      </c>
      <c r="H235" s="71">
        <v>229</v>
      </c>
      <c r="I235" s="48" t="str">
        <f t="shared" si="15"/>
        <v>E2239</v>
      </c>
    </row>
    <row r="236" spans="1:9">
      <c r="A236" s="48" t="s">
        <v>568</v>
      </c>
      <c r="B236" s="48" t="s">
        <v>569</v>
      </c>
      <c r="C236" s="48" t="str">
        <f>INDEX('Ref1'!$F:$F,MATCH($A236,'Ref1'!$A:$A,0))</f>
        <v>NA</v>
      </c>
      <c r="D236" s="48" t="str">
        <f>INDEX('Ref1'!$G:$G,MATCH($A236,'Ref1'!$A:$A,0))</f>
        <v>E6144</v>
      </c>
      <c r="E236" s="48" t="str">
        <f t="shared" si="12"/>
        <v>No</v>
      </c>
      <c r="F236" s="48">
        <f t="shared" si="13"/>
        <v>-1236</v>
      </c>
      <c r="G236" s="48">
        <f t="shared" si="14"/>
        <v>230</v>
      </c>
      <c r="H236" s="71">
        <v>230</v>
      </c>
      <c r="I236" s="48" t="str">
        <f t="shared" si="15"/>
        <v>E4404</v>
      </c>
    </row>
    <row r="237" spans="1:9">
      <c r="A237" s="48" t="s">
        <v>570</v>
      </c>
      <c r="B237" s="48" t="s">
        <v>571</v>
      </c>
      <c r="C237" s="48" t="str">
        <f>INDEX('Ref1'!$F:$F,MATCH($A237,'Ref1'!$A:$A,0))</f>
        <v>E2221</v>
      </c>
      <c r="D237" s="48" t="str">
        <f>INDEX('Ref1'!$G:$G,MATCH($A237,'Ref1'!$A:$A,0))</f>
        <v>E6122</v>
      </c>
      <c r="E237" s="48" t="str">
        <f t="shared" si="12"/>
        <v>No</v>
      </c>
      <c r="F237" s="48">
        <f t="shared" si="13"/>
        <v>-1237</v>
      </c>
      <c r="G237" s="48">
        <f t="shared" si="14"/>
        <v>231</v>
      </c>
      <c r="H237" s="71">
        <v>231</v>
      </c>
      <c r="I237" s="48" t="str">
        <f t="shared" si="15"/>
        <v>E2240</v>
      </c>
    </row>
    <row r="238" spans="1:9">
      <c r="A238" s="48" t="s">
        <v>572</v>
      </c>
      <c r="B238" s="48" t="s">
        <v>573</v>
      </c>
      <c r="C238" s="48" t="str">
        <f>INDEX('Ref1'!$F:$F,MATCH($A238,'Ref1'!$A:$A,0))</f>
        <v>NA</v>
      </c>
      <c r="D238" s="48" t="str">
        <f>INDEX('Ref1'!$G:$G,MATCH($A238,'Ref1'!$A:$A,0))</f>
        <v>E6132</v>
      </c>
      <c r="E238" s="48" t="str">
        <f t="shared" si="12"/>
        <v>No</v>
      </c>
      <c r="F238" s="48">
        <f t="shared" si="13"/>
        <v>-1238</v>
      </c>
      <c r="G238" s="48">
        <f t="shared" si="14"/>
        <v>232</v>
      </c>
      <c r="H238" s="71">
        <v>232</v>
      </c>
      <c r="I238" s="48" t="str">
        <f t="shared" si="15"/>
        <v>E3202</v>
      </c>
    </row>
    <row r="239" spans="1:9">
      <c r="A239" s="48" t="s">
        <v>576</v>
      </c>
      <c r="B239" s="48" t="s">
        <v>577</v>
      </c>
      <c r="C239" s="48" t="str">
        <f>INDEX('Ref1'!$F:$F,MATCH($A239,'Ref1'!$A:$A,0))</f>
        <v>NA</v>
      </c>
      <c r="D239" s="48" t="str">
        <f>INDEX('Ref1'!$G:$G,MATCH($A239,'Ref1'!$A:$A,0))</f>
        <v>E6103</v>
      </c>
      <c r="E239" s="48" t="str">
        <f t="shared" si="12"/>
        <v>No</v>
      </c>
      <c r="F239" s="48">
        <f t="shared" si="13"/>
        <v>-1239</v>
      </c>
      <c r="G239" s="48">
        <f t="shared" si="14"/>
        <v>233</v>
      </c>
      <c r="H239" s="71">
        <v>233</v>
      </c>
      <c r="I239" s="48" t="str">
        <f t="shared" si="15"/>
        <v>E0304</v>
      </c>
    </row>
    <row r="240" spans="1:9">
      <c r="A240" s="48" t="s">
        <v>578</v>
      </c>
      <c r="B240" s="48" t="s">
        <v>579</v>
      </c>
      <c r="C240" s="48" t="str">
        <f>INDEX('Ref1'!$F:$F,MATCH($A240,'Ref1'!$A:$A,0))</f>
        <v>NA</v>
      </c>
      <c r="D240" s="48" t="str">
        <f>INDEX('Ref1'!$G:$G,MATCH($A240,'Ref1'!$A:$A,0))</f>
        <v>E6146</v>
      </c>
      <c r="E240" s="48" t="str">
        <f t="shared" si="12"/>
        <v>No</v>
      </c>
      <c r="F240" s="48">
        <f t="shared" si="13"/>
        <v>-1240</v>
      </c>
      <c r="G240" s="48">
        <f t="shared" si="14"/>
        <v>234</v>
      </c>
      <c r="H240" s="71">
        <v>234</v>
      </c>
      <c r="I240" s="48" t="str">
        <f t="shared" si="15"/>
        <v>E4605</v>
      </c>
    </row>
    <row r="241" spans="1:9">
      <c r="A241" s="48" t="s">
        <v>582</v>
      </c>
      <c r="B241" s="48" t="s">
        <v>583</v>
      </c>
      <c r="C241" s="48" t="str">
        <f>INDEX('Ref1'!$F:$F,MATCH($A241,'Ref1'!$A:$A,0))</f>
        <v>E0421</v>
      </c>
      <c r="D241" s="48" t="str">
        <f>INDEX('Ref1'!$G:$G,MATCH($A241,'Ref1'!$A:$A,0))</f>
        <v>E6104</v>
      </c>
      <c r="E241" s="48" t="str">
        <f t="shared" si="12"/>
        <v>No</v>
      </c>
      <c r="F241" s="48">
        <f t="shared" si="13"/>
        <v>-1241</v>
      </c>
      <c r="G241" s="48">
        <f t="shared" si="14"/>
        <v>235</v>
      </c>
      <c r="H241" s="71">
        <v>235</v>
      </c>
      <c r="I241" s="48" t="str">
        <f t="shared" si="15"/>
        <v>E0434</v>
      </c>
    </row>
    <row r="242" spans="1:9">
      <c r="A242" s="48" t="s">
        <v>584</v>
      </c>
      <c r="B242" s="48" t="s">
        <v>585</v>
      </c>
      <c r="C242" s="48" t="str">
        <f>INDEX('Ref1'!$F:$F,MATCH($A242,'Ref1'!$A:$A,0))</f>
        <v>E0521</v>
      </c>
      <c r="D242" s="48" t="str">
        <f>INDEX('Ref1'!$G:$G,MATCH($A242,'Ref1'!$A:$A,0))</f>
        <v>E6105</v>
      </c>
      <c r="E242" s="48" t="str">
        <f t="shared" si="12"/>
        <v>No</v>
      </c>
      <c r="F242" s="48">
        <f t="shared" si="13"/>
        <v>-1242</v>
      </c>
      <c r="G242" s="48">
        <f t="shared" si="14"/>
        <v>236</v>
      </c>
      <c r="H242" s="71">
        <v>236</v>
      </c>
      <c r="I242" s="48" t="str">
        <f t="shared" si="15"/>
        <v>E0536</v>
      </c>
    </row>
    <row r="243" spans="1:9">
      <c r="A243" s="48" t="s">
        <v>586</v>
      </c>
      <c r="B243" s="48" t="s">
        <v>587</v>
      </c>
      <c r="C243" s="48" t="str">
        <f>INDEX('Ref1'!$F:$F,MATCH($A243,'Ref1'!$A:$A,0))</f>
        <v>E1021</v>
      </c>
      <c r="D243" s="48" t="str">
        <f>INDEX('Ref1'!$G:$G,MATCH($A243,'Ref1'!$A:$A,0))</f>
        <v>E6110</v>
      </c>
      <c r="E243" s="48" t="str">
        <f t="shared" si="12"/>
        <v>No</v>
      </c>
      <c r="F243" s="48">
        <f t="shared" si="13"/>
        <v>-1243</v>
      </c>
      <c r="G243" s="48">
        <f t="shared" si="14"/>
        <v>237</v>
      </c>
      <c r="H243" s="71">
        <v>237</v>
      </c>
      <c r="I243" s="48" t="str">
        <f t="shared" si="15"/>
        <v>E1039</v>
      </c>
    </row>
    <row r="244" spans="1:9">
      <c r="A244" s="48" t="s">
        <v>588</v>
      </c>
      <c r="B244" s="48" t="s">
        <v>589</v>
      </c>
      <c r="C244" s="48" t="str">
        <f>INDEX('Ref1'!$F:$F,MATCH($A244,'Ref1'!$A:$A,0))</f>
        <v>NA</v>
      </c>
      <c r="D244" s="48" t="str">
        <f>INDEX('Ref1'!$G:$G,MATCH($A244,'Ref1'!$A:$A,0))</f>
        <v>E6101</v>
      </c>
      <c r="E244" s="48" t="str">
        <f t="shared" si="12"/>
        <v>No</v>
      </c>
      <c r="F244" s="48">
        <f t="shared" si="13"/>
        <v>-1244</v>
      </c>
      <c r="G244" s="48">
        <f t="shared" si="14"/>
        <v>238</v>
      </c>
      <c r="H244" s="71">
        <v>238</v>
      </c>
      <c r="I244" s="48" t="str">
        <f t="shared" si="15"/>
        <v>E0103</v>
      </c>
    </row>
    <row r="245" spans="1:9">
      <c r="A245" s="48" t="s">
        <v>590</v>
      </c>
      <c r="B245" s="48" t="s">
        <v>591</v>
      </c>
      <c r="C245" s="48" t="str">
        <f>INDEX('Ref1'!$F:$F,MATCH($A245,'Ref1'!$A:$A,0))</f>
        <v>E1121</v>
      </c>
      <c r="D245" s="48" t="str">
        <f>INDEX('Ref1'!$G:$G,MATCH($A245,'Ref1'!$A:$A,0))</f>
        <v>E6161</v>
      </c>
      <c r="E245" s="48" t="str">
        <f t="shared" si="12"/>
        <v>No</v>
      </c>
      <c r="F245" s="48">
        <f t="shared" si="13"/>
        <v>-1245</v>
      </c>
      <c r="G245" s="48">
        <f t="shared" si="14"/>
        <v>239</v>
      </c>
      <c r="H245" s="71">
        <v>239</v>
      </c>
      <c r="I245" s="48" t="str">
        <f t="shared" si="15"/>
        <v>E1136</v>
      </c>
    </row>
    <row r="246" spans="1:9">
      <c r="A246" s="48" t="s">
        <v>592</v>
      </c>
      <c r="B246" s="48" t="s">
        <v>593</v>
      </c>
      <c r="C246" s="48" t="str">
        <f>INDEX('Ref1'!$F:$F,MATCH($A246,'Ref1'!$A:$A,0))</f>
        <v>E2520</v>
      </c>
      <c r="D246" s="48" t="str">
        <f>INDEX('Ref1'!$G:$G,MATCH($A246,'Ref1'!$A:$A,0))</f>
        <v>NA</v>
      </c>
      <c r="E246" s="48" t="str">
        <f t="shared" si="12"/>
        <v>No</v>
      </c>
      <c r="F246" s="48">
        <f t="shared" si="13"/>
        <v>-1246</v>
      </c>
      <c r="G246" s="48">
        <f t="shared" si="14"/>
        <v>240</v>
      </c>
      <c r="H246" s="71">
        <v>240</v>
      </c>
      <c r="I246" s="48" t="str">
        <f t="shared" si="15"/>
        <v>E2535</v>
      </c>
    </row>
    <row r="247" spans="1:9">
      <c r="A247" s="48" t="s">
        <v>594</v>
      </c>
      <c r="B247" s="48" t="s">
        <v>595</v>
      </c>
      <c r="C247" s="48" t="str">
        <f>INDEX('Ref1'!$F:$F,MATCH($A247,'Ref1'!$A:$A,0))</f>
        <v>E2520</v>
      </c>
      <c r="D247" s="48" t="str">
        <f>INDEX('Ref1'!$G:$G,MATCH($A247,'Ref1'!$A:$A,0))</f>
        <v>NA</v>
      </c>
      <c r="E247" s="48" t="str">
        <f t="shared" si="12"/>
        <v>No</v>
      </c>
      <c r="F247" s="48">
        <f t="shared" si="13"/>
        <v>-1247</v>
      </c>
      <c r="G247" s="48">
        <f t="shared" si="14"/>
        <v>241</v>
      </c>
      <c r="H247" s="71">
        <v>241</v>
      </c>
      <c r="I247" s="48" t="str">
        <f t="shared" si="15"/>
        <v>E2536</v>
      </c>
    </row>
    <row r="248" spans="1:9">
      <c r="A248" s="48" t="s">
        <v>596</v>
      </c>
      <c r="B248" s="48" t="s">
        <v>597</v>
      </c>
      <c r="C248" s="48" t="str">
        <f>INDEX('Ref1'!$F:$F,MATCH($A248,'Ref1'!$A:$A,0))</f>
        <v>E0920</v>
      </c>
      <c r="D248" s="48" t="str">
        <f>INDEX('Ref1'!$G:$G,MATCH($A248,'Ref1'!$A:$A,0))</f>
        <v>NA</v>
      </c>
      <c r="E248" s="48" t="str">
        <f t="shared" si="12"/>
        <v>No</v>
      </c>
      <c r="F248" s="48">
        <f t="shared" si="13"/>
        <v>-1248</v>
      </c>
      <c r="G248" s="48">
        <f t="shared" si="14"/>
        <v>242</v>
      </c>
      <c r="H248" s="71">
        <v>242</v>
      </c>
      <c r="I248" s="48" t="str">
        <f t="shared" si="15"/>
        <v>E0936</v>
      </c>
    </row>
    <row r="249" spans="1:9">
      <c r="A249" s="48" t="s">
        <v>598</v>
      </c>
      <c r="B249" s="48" t="s">
        <v>599</v>
      </c>
      <c r="C249" s="48" t="str">
        <f>INDEX('Ref1'!$F:$F,MATCH($A249,'Ref1'!$A:$A,0))</f>
        <v>E2620</v>
      </c>
      <c r="D249" s="48" t="str">
        <f>INDEX('Ref1'!$G:$G,MATCH($A249,'Ref1'!$A:$A,0))</f>
        <v>NA</v>
      </c>
      <c r="E249" s="48" t="str">
        <f t="shared" si="12"/>
        <v>No</v>
      </c>
      <c r="F249" s="48">
        <f t="shared" si="13"/>
        <v>-1249</v>
      </c>
      <c r="G249" s="48">
        <f t="shared" si="14"/>
        <v>243</v>
      </c>
      <c r="H249" s="71">
        <v>243</v>
      </c>
      <c r="I249" s="48" t="str">
        <f t="shared" si="15"/>
        <v>E2637</v>
      </c>
    </row>
    <row r="250" spans="1:9">
      <c r="A250" s="48" t="s">
        <v>600</v>
      </c>
      <c r="B250" s="48" t="s">
        <v>601</v>
      </c>
      <c r="C250" s="48" t="str">
        <f>INDEX('Ref1'!$F:$F,MATCH($A250,'Ref1'!$A:$A,0))</f>
        <v>E2820</v>
      </c>
      <c r="D250" s="48" t="str">
        <f>INDEX('Ref1'!$G:$G,MATCH($A250,'Ref1'!$A:$A,0))</f>
        <v>NA</v>
      </c>
      <c r="E250" s="48" t="str">
        <f t="shared" si="12"/>
        <v>No</v>
      </c>
      <c r="F250" s="48">
        <f t="shared" si="13"/>
        <v>-1250</v>
      </c>
      <c r="G250" s="48">
        <f t="shared" si="14"/>
        <v>244</v>
      </c>
      <c r="H250" s="71">
        <v>244</v>
      </c>
      <c r="I250" s="48" t="str">
        <f t="shared" si="15"/>
        <v>E2836</v>
      </c>
    </row>
    <row r="251" spans="1:9">
      <c r="A251" s="48" t="s">
        <v>602</v>
      </c>
      <c r="B251" s="48" t="s">
        <v>603</v>
      </c>
      <c r="C251" s="48" t="str">
        <f>INDEX('Ref1'!$F:$F,MATCH($A251,'Ref1'!$A:$A,0))</f>
        <v>E3120</v>
      </c>
      <c r="D251" s="48" t="str">
        <f>INDEX('Ref1'!$G:$G,MATCH($A251,'Ref1'!$A:$A,0))</f>
        <v>NA</v>
      </c>
      <c r="E251" s="48" t="str">
        <f t="shared" si="12"/>
        <v>No</v>
      </c>
      <c r="F251" s="48">
        <f t="shared" si="13"/>
        <v>-1251</v>
      </c>
      <c r="G251" s="48">
        <f t="shared" si="14"/>
        <v>245</v>
      </c>
      <c r="H251" s="71">
        <v>245</v>
      </c>
      <c r="I251" s="48" t="str">
        <f t="shared" si="15"/>
        <v>E3133</v>
      </c>
    </row>
    <row r="252" spans="1:9">
      <c r="A252" s="48" t="s">
        <v>604</v>
      </c>
      <c r="B252" s="48" t="s">
        <v>605</v>
      </c>
      <c r="C252" s="48" t="str">
        <f>INDEX('Ref1'!$F:$F,MATCH($A252,'Ref1'!$A:$A,0))</f>
        <v>E2321</v>
      </c>
      <c r="D252" s="48" t="str">
        <f>INDEX('Ref1'!$G:$G,MATCH($A252,'Ref1'!$A:$A,0))</f>
        <v>E6123</v>
      </c>
      <c r="E252" s="48" t="str">
        <f t="shared" si="12"/>
        <v>No</v>
      </c>
      <c r="F252" s="48">
        <f t="shared" si="13"/>
        <v>-1252</v>
      </c>
      <c r="G252" s="48">
        <f t="shared" si="14"/>
        <v>246</v>
      </c>
      <c r="H252" s="71">
        <v>246</v>
      </c>
      <c r="I252" s="48" t="str">
        <f t="shared" si="15"/>
        <v>E2342</v>
      </c>
    </row>
    <row r="253" spans="1:9">
      <c r="A253" s="48" t="s">
        <v>606</v>
      </c>
      <c r="B253" s="48" t="s">
        <v>607</v>
      </c>
      <c r="C253" s="48" t="str">
        <f>INDEX('Ref1'!$F:$F,MATCH($A253,'Ref1'!$A:$A,0))</f>
        <v>E3320</v>
      </c>
      <c r="D253" s="48" t="str">
        <f>INDEX('Ref1'!$G:$G,MATCH($A253,'Ref1'!$A:$A,0))</f>
        <v>E6161</v>
      </c>
      <c r="E253" s="48" t="str">
        <f t="shared" si="12"/>
        <v>No</v>
      </c>
      <c r="F253" s="48">
        <f t="shared" si="13"/>
        <v>-1253</v>
      </c>
      <c r="G253" s="48">
        <f t="shared" si="14"/>
        <v>247</v>
      </c>
      <c r="H253" s="71">
        <v>247</v>
      </c>
      <c r="I253" s="48" t="str">
        <f t="shared" si="15"/>
        <v>E3334</v>
      </c>
    </row>
    <row r="254" spans="1:9">
      <c r="A254" s="48" t="s">
        <v>608</v>
      </c>
      <c r="B254" s="48" t="s">
        <v>609</v>
      </c>
      <c r="C254" s="48" t="str">
        <f>INDEX('Ref1'!$F:$F,MATCH($A254,'Ref1'!$A:$A,0))</f>
        <v>E3421</v>
      </c>
      <c r="D254" s="48" t="str">
        <f>INDEX('Ref1'!$G:$G,MATCH($A254,'Ref1'!$A:$A,0))</f>
        <v>E6134</v>
      </c>
      <c r="E254" s="48" t="str">
        <f t="shared" si="12"/>
        <v>No</v>
      </c>
      <c r="F254" s="48">
        <f t="shared" si="13"/>
        <v>-1254</v>
      </c>
      <c r="G254" s="48">
        <f t="shared" si="14"/>
        <v>248</v>
      </c>
      <c r="H254" s="71">
        <v>248</v>
      </c>
      <c r="I254" s="48" t="str">
        <f t="shared" si="15"/>
        <v>E3435</v>
      </c>
    </row>
    <row r="255" spans="1:9">
      <c r="A255" s="48" t="s">
        <v>610</v>
      </c>
      <c r="B255" s="48" t="s">
        <v>611</v>
      </c>
      <c r="C255" s="48" t="str">
        <f>INDEX('Ref1'!$F:$F,MATCH($A255,'Ref1'!$A:$A,0))</f>
        <v>NA</v>
      </c>
      <c r="D255" s="48" t="str">
        <f>INDEX('Ref1'!$G:$G,MATCH($A255,'Ref1'!$A:$A,0))</f>
        <v>E6145</v>
      </c>
      <c r="E255" s="48" t="str">
        <f t="shared" si="12"/>
        <v>No</v>
      </c>
      <c r="F255" s="48">
        <f t="shared" si="13"/>
        <v>-1255</v>
      </c>
      <c r="G255" s="48">
        <f t="shared" si="14"/>
        <v>249</v>
      </c>
      <c r="H255" s="71">
        <v>249</v>
      </c>
      <c r="I255" s="48" t="str">
        <f t="shared" si="15"/>
        <v>E4504</v>
      </c>
    </row>
    <row r="256" spans="1:9">
      <c r="A256" s="48" t="s">
        <v>614</v>
      </c>
      <c r="B256" s="48" t="s">
        <v>615</v>
      </c>
      <c r="C256" s="48" t="str">
        <f>INDEX('Ref1'!$F:$F,MATCH($A256,'Ref1'!$A:$A,0))</f>
        <v>NA</v>
      </c>
      <c r="D256" s="48" t="str">
        <f>INDEX('Ref1'!$G:$G,MATCH($A256,'Ref1'!$A:$A,0))</f>
        <v>E6117</v>
      </c>
      <c r="E256" s="48" t="str">
        <f t="shared" si="12"/>
        <v>No</v>
      </c>
      <c r="F256" s="48">
        <f t="shared" si="13"/>
        <v>-1256</v>
      </c>
      <c r="G256" s="48">
        <f t="shared" si="14"/>
        <v>250</v>
      </c>
      <c r="H256" s="71">
        <v>250</v>
      </c>
      <c r="I256" s="48" t="str">
        <f t="shared" si="15"/>
        <v>E1702</v>
      </c>
    </row>
    <row r="257" spans="1:9">
      <c r="A257" s="48" t="s">
        <v>616</v>
      </c>
      <c r="B257" s="48" t="s">
        <v>617</v>
      </c>
      <c r="C257" s="48" t="str">
        <f>INDEX('Ref1'!$F:$F,MATCH($A257,'Ref1'!$A:$A,0))</f>
        <v>NA</v>
      </c>
      <c r="D257" s="48" t="str">
        <f>INDEX('Ref1'!$G:$G,MATCH($A257,'Ref1'!$A:$A,0))</f>
        <v>E6115</v>
      </c>
      <c r="E257" s="48" t="str">
        <f t="shared" si="12"/>
        <v>No</v>
      </c>
      <c r="F257" s="48">
        <f t="shared" si="13"/>
        <v>-1257</v>
      </c>
      <c r="G257" s="48">
        <f t="shared" si="14"/>
        <v>251</v>
      </c>
      <c r="H257" s="71">
        <v>251</v>
      </c>
      <c r="I257" s="48" t="str">
        <f t="shared" si="15"/>
        <v>E1501</v>
      </c>
    </row>
    <row r="258" spans="1:9">
      <c r="A258" s="48" t="s">
        <v>618</v>
      </c>
      <c r="B258" s="48" t="s">
        <v>619</v>
      </c>
      <c r="C258" s="48" t="str">
        <f>INDEX('Ref1'!$F:$F,MATCH($A258,'Ref1'!$A:$A,0))</f>
        <v>E5100</v>
      </c>
      <c r="D258" s="48" t="str">
        <f>INDEX('Ref1'!$G:$G,MATCH($A258,'Ref1'!$A:$A,0))</f>
        <v>NA</v>
      </c>
      <c r="E258" s="48" t="str">
        <f t="shared" si="12"/>
        <v>No</v>
      </c>
      <c r="F258" s="48">
        <f t="shared" si="13"/>
        <v>-1258</v>
      </c>
      <c r="G258" s="48">
        <f t="shared" si="14"/>
        <v>252</v>
      </c>
      <c r="H258" s="71">
        <v>252</v>
      </c>
      <c r="I258" s="48" t="str">
        <f t="shared" si="15"/>
        <v>E5019</v>
      </c>
    </row>
    <row r="259" spans="1:9">
      <c r="A259" s="48" t="s">
        <v>620</v>
      </c>
      <c r="B259" s="48" t="s">
        <v>621</v>
      </c>
      <c r="C259" s="48" t="str">
        <f>INDEX('Ref1'!$F:$F,MATCH($A259,'Ref1'!$A:$A,0))</f>
        <v>E3620</v>
      </c>
      <c r="D259" s="48" t="str">
        <f>INDEX('Ref1'!$G:$G,MATCH($A259,'Ref1'!$A:$A,0))</f>
        <v>NA</v>
      </c>
      <c r="E259" s="48" t="str">
        <f t="shared" si="12"/>
        <v>No</v>
      </c>
      <c r="F259" s="48">
        <f t="shared" si="13"/>
        <v>-1259</v>
      </c>
      <c r="G259" s="48">
        <f t="shared" si="14"/>
        <v>253</v>
      </c>
      <c r="H259" s="71">
        <v>253</v>
      </c>
      <c r="I259" s="48" t="str">
        <f t="shared" si="15"/>
        <v>E3637</v>
      </c>
    </row>
    <row r="260" spans="1:9">
      <c r="A260" s="48" t="s">
        <v>622</v>
      </c>
      <c r="B260" s="48" t="s">
        <v>623</v>
      </c>
      <c r="C260" s="48" t="str">
        <f>INDEX('Ref1'!$F:$F,MATCH($A260,'Ref1'!$A:$A,0))</f>
        <v>E1920</v>
      </c>
      <c r="D260" s="48" t="str">
        <f>INDEX('Ref1'!$G:$G,MATCH($A260,'Ref1'!$A:$A,0))</f>
        <v>NA</v>
      </c>
      <c r="E260" s="48" t="str">
        <f t="shared" si="12"/>
        <v>No</v>
      </c>
      <c r="F260" s="48">
        <f t="shared" si="13"/>
        <v>-1260</v>
      </c>
      <c r="G260" s="48">
        <f t="shared" si="14"/>
        <v>254</v>
      </c>
      <c r="H260" s="71">
        <v>254</v>
      </c>
      <c r="I260" s="48" t="str">
        <f t="shared" si="15"/>
        <v>E1936</v>
      </c>
    </row>
    <row r="261" spans="1:9">
      <c r="A261" s="48" t="s">
        <v>624</v>
      </c>
      <c r="B261" s="48" t="s">
        <v>625</v>
      </c>
      <c r="C261" s="48" t="str">
        <f>INDEX('Ref1'!$F:$F,MATCH($A261,'Ref1'!$A:$A,0))</f>
        <v>E3520</v>
      </c>
      <c r="D261" s="48" t="str">
        <f>INDEX('Ref1'!$G:$G,MATCH($A261,'Ref1'!$A:$A,0))</f>
        <v>NA</v>
      </c>
      <c r="E261" s="48" t="str">
        <f t="shared" si="12"/>
        <v>No</v>
      </c>
      <c r="F261" s="48">
        <f t="shared" si="13"/>
        <v>-1261</v>
      </c>
      <c r="G261" s="48">
        <f t="shared" si="14"/>
        <v>255</v>
      </c>
      <c r="H261" s="71">
        <v>255</v>
      </c>
      <c r="I261" s="48" t="str">
        <f t="shared" si="15"/>
        <v>E3535</v>
      </c>
    </row>
    <row r="262" spans="1:9">
      <c r="A262" s="48" t="s">
        <v>626</v>
      </c>
      <c r="B262" s="48" t="s">
        <v>627</v>
      </c>
      <c r="C262" s="48" t="str">
        <f>INDEX('Ref1'!$F:$F,MATCH($A262,'Ref1'!$A:$A,0))</f>
        <v>NA</v>
      </c>
      <c r="D262" s="48" t="str">
        <f>INDEX('Ref1'!$G:$G,MATCH($A262,'Ref1'!$A:$A,0))</f>
        <v>E6143</v>
      </c>
      <c r="E262" s="48" t="str">
        <f t="shared" si="12"/>
        <v>No</v>
      </c>
      <c r="F262" s="48">
        <f t="shared" si="13"/>
        <v>-1262</v>
      </c>
      <c r="G262" s="48">
        <f t="shared" si="14"/>
        <v>256</v>
      </c>
      <c r="H262" s="71">
        <v>256</v>
      </c>
      <c r="I262" s="48" t="str">
        <f t="shared" si="15"/>
        <v>E4303</v>
      </c>
    </row>
    <row r="263" spans="1:9">
      <c r="A263" s="48" t="s">
        <v>628</v>
      </c>
      <c r="B263" s="48" t="s">
        <v>629</v>
      </c>
      <c r="C263" s="48" t="str">
        <f>INDEX('Ref1'!$F:$F,MATCH($A263,'Ref1'!$A:$A,0))</f>
        <v>E3421</v>
      </c>
      <c r="D263" s="48" t="str">
        <f>INDEX('Ref1'!$G:$G,MATCH($A263,'Ref1'!$A:$A,0))</f>
        <v>E6134</v>
      </c>
      <c r="E263" s="48" t="str">
        <f t="shared" ref="E263:E326" si="16">IF(OR($C$4=A263,$C$4=C263,$C$4=D263),"Yes","No")</f>
        <v>No</v>
      </c>
      <c r="F263" s="48">
        <f t="shared" si="13"/>
        <v>-1263</v>
      </c>
      <c r="G263" s="48">
        <f t="shared" si="14"/>
        <v>257</v>
      </c>
      <c r="H263" s="71">
        <v>257</v>
      </c>
      <c r="I263" s="48" t="str">
        <f t="shared" si="15"/>
        <v>E3436</v>
      </c>
    </row>
    <row r="264" spans="1:9">
      <c r="A264" s="48" t="s">
        <v>634</v>
      </c>
      <c r="B264" s="48" t="s">
        <v>635</v>
      </c>
      <c r="C264" s="48" t="str">
        <f>INDEX('Ref1'!$F:$F,MATCH($A264,'Ref1'!$A:$A,0))</f>
        <v>E3421</v>
      </c>
      <c r="D264" s="48" t="str">
        <f>INDEX('Ref1'!$G:$G,MATCH($A264,'Ref1'!$A:$A,0))</f>
        <v>E6134</v>
      </c>
      <c r="E264" s="48" t="str">
        <f t="shared" si="16"/>
        <v>No</v>
      </c>
      <c r="F264" s="48">
        <f t="shared" ref="F264:F327" si="17">IF(E264="Yes",1000-ROW(),-1000-ROW())</f>
        <v>-1264</v>
      </c>
      <c r="G264" s="48">
        <f t="shared" ref="G264:G327" si="18">RANK(F264,$F$7:$F$332)</f>
        <v>258</v>
      </c>
      <c r="H264" s="71">
        <v>258</v>
      </c>
      <c r="I264" s="48" t="str">
        <f t="shared" ref="I264:I327" si="19">INDEX($A$7:$A$332,MATCH(H264,$G$7:$G$332,0))</f>
        <v>E3437</v>
      </c>
    </row>
    <row r="265" spans="1:9">
      <c r="A265" s="48" t="s">
        <v>636</v>
      </c>
      <c r="B265" s="48" t="s">
        <v>637</v>
      </c>
      <c r="C265" s="48" t="str">
        <f>INDEX('Ref1'!$F:$F,MATCH($A265,'Ref1'!$A:$A,0))</f>
        <v>E1920</v>
      </c>
      <c r="D265" s="48" t="str">
        <f>INDEX('Ref1'!$G:$G,MATCH($A265,'Ref1'!$A:$A,0))</f>
        <v>NA</v>
      </c>
      <c r="E265" s="48" t="str">
        <f t="shared" si="16"/>
        <v>No</v>
      </c>
      <c r="F265" s="48">
        <f t="shared" si="17"/>
        <v>-1265</v>
      </c>
      <c r="G265" s="48">
        <f t="shared" si="18"/>
        <v>259</v>
      </c>
      <c r="H265" s="71">
        <v>259</v>
      </c>
      <c r="I265" s="48" t="str">
        <f t="shared" si="19"/>
        <v>E1937</v>
      </c>
    </row>
    <row r="266" spans="1:9">
      <c r="A266" s="48" t="s">
        <v>638</v>
      </c>
      <c r="B266" s="48" t="s">
        <v>639</v>
      </c>
      <c r="C266" s="48" t="str">
        <f>INDEX('Ref1'!$F:$F,MATCH($A266,'Ref1'!$A:$A,0))</f>
        <v>NA</v>
      </c>
      <c r="D266" s="48" t="str">
        <f>INDEX('Ref1'!$G:$G,MATCH($A266,'Ref1'!$A:$A,0))</f>
        <v>E6348</v>
      </c>
      <c r="E266" s="48" t="str">
        <f t="shared" si="16"/>
        <v>No</v>
      </c>
      <c r="F266" s="48">
        <f t="shared" si="17"/>
        <v>-1266</v>
      </c>
      <c r="G266" s="48">
        <f t="shared" si="18"/>
        <v>260</v>
      </c>
      <c r="H266" s="71">
        <v>260</v>
      </c>
      <c r="I266" s="48" t="str">
        <f t="shared" si="19"/>
        <v>E4207</v>
      </c>
    </row>
    <row r="267" spans="1:9">
      <c r="A267" s="48" t="s">
        <v>640</v>
      </c>
      <c r="B267" s="48" t="s">
        <v>641</v>
      </c>
      <c r="C267" s="48" t="str">
        <f>INDEX('Ref1'!$F:$F,MATCH($A267,'Ref1'!$A:$A,0))</f>
        <v>NA</v>
      </c>
      <c r="D267" s="48" t="str">
        <f>INDEX('Ref1'!$G:$G,MATCH($A267,'Ref1'!$A:$A,0))</f>
        <v>E6107</v>
      </c>
      <c r="E267" s="48" t="str">
        <f t="shared" si="16"/>
        <v>No</v>
      </c>
      <c r="F267" s="48">
        <f t="shared" si="17"/>
        <v>-1267</v>
      </c>
      <c r="G267" s="48">
        <f t="shared" si="18"/>
        <v>261</v>
      </c>
      <c r="H267" s="71">
        <v>261</v>
      </c>
      <c r="I267" s="48" t="str">
        <f t="shared" si="19"/>
        <v>E0704</v>
      </c>
    </row>
    <row r="268" spans="1:9">
      <c r="A268" s="48" t="s">
        <v>642</v>
      </c>
      <c r="B268" s="48" t="s">
        <v>643</v>
      </c>
      <c r="C268" s="48" t="str">
        <f>INDEX('Ref1'!$F:$F,MATCH($A268,'Ref1'!$A:$A,0))</f>
        <v>NA</v>
      </c>
      <c r="D268" s="48" t="str">
        <f>INDEX('Ref1'!$G:$G,MATCH($A268,'Ref1'!$A:$A,0))</f>
        <v>E6134</v>
      </c>
      <c r="E268" s="48" t="str">
        <f t="shared" si="16"/>
        <v>No</v>
      </c>
      <c r="F268" s="48">
        <f t="shared" si="17"/>
        <v>-1268</v>
      </c>
      <c r="G268" s="48">
        <f t="shared" si="18"/>
        <v>262</v>
      </c>
      <c r="H268" s="71">
        <v>262</v>
      </c>
      <c r="I268" s="48" t="str">
        <f t="shared" si="19"/>
        <v>E3401</v>
      </c>
    </row>
    <row r="269" spans="1:9">
      <c r="A269" s="48" t="s">
        <v>644</v>
      </c>
      <c r="B269" s="48" t="s">
        <v>645</v>
      </c>
      <c r="C269" s="48" t="str">
        <f>INDEX('Ref1'!$F:$F,MATCH($A269,'Ref1'!$A:$A,0))</f>
        <v>E3720</v>
      </c>
      <c r="D269" s="48" t="str">
        <f>INDEX('Ref1'!$G:$G,MATCH($A269,'Ref1'!$A:$A,0))</f>
        <v>NA</v>
      </c>
      <c r="E269" s="48" t="str">
        <f t="shared" si="16"/>
        <v>No</v>
      </c>
      <c r="F269" s="48">
        <f t="shared" si="17"/>
        <v>-1269</v>
      </c>
      <c r="G269" s="48">
        <f t="shared" si="18"/>
        <v>263</v>
      </c>
      <c r="H269" s="71">
        <v>263</v>
      </c>
      <c r="I269" s="48" t="str">
        <f t="shared" si="19"/>
        <v>E3734</v>
      </c>
    </row>
    <row r="270" spans="1:9">
      <c r="A270" s="48" t="s">
        <v>646</v>
      </c>
      <c r="B270" s="48" t="s">
        <v>647</v>
      </c>
      <c r="C270" s="48" t="str">
        <f>INDEX('Ref1'!$F:$F,MATCH($A270,'Ref1'!$A:$A,0))</f>
        <v>E1620</v>
      </c>
      <c r="D270" s="48" t="str">
        <f>INDEX('Ref1'!$G:$G,MATCH($A270,'Ref1'!$A:$A,0))</f>
        <v>NA</v>
      </c>
      <c r="E270" s="48" t="str">
        <f t="shared" si="16"/>
        <v>No</v>
      </c>
      <c r="F270" s="48">
        <f t="shared" si="17"/>
        <v>-1270</v>
      </c>
      <c r="G270" s="48">
        <f t="shared" si="18"/>
        <v>264</v>
      </c>
      <c r="H270" s="71">
        <v>264</v>
      </c>
      <c r="I270" s="48" t="str">
        <f t="shared" si="19"/>
        <v>E1635</v>
      </c>
    </row>
    <row r="271" spans="1:9">
      <c r="A271" s="48" t="s">
        <v>650</v>
      </c>
      <c r="B271" s="48" t="s">
        <v>651</v>
      </c>
      <c r="C271" s="48" t="str">
        <f>INDEX('Ref1'!$F:$F,MATCH($A271,'Ref1'!$A:$A,0))</f>
        <v>E3520</v>
      </c>
      <c r="D271" s="48" t="str">
        <f>INDEX('Ref1'!$G:$G,MATCH($A271,'Ref1'!$A:$A,0))</f>
        <v>NA</v>
      </c>
      <c r="E271" s="48" t="str">
        <f t="shared" si="16"/>
        <v>No</v>
      </c>
      <c r="F271" s="48">
        <f t="shared" si="17"/>
        <v>-1271</v>
      </c>
      <c r="G271" s="48">
        <f t="shared" si="18"/>
        <v>265</v>
      </c>
      <c r="H271" s="71">
        <v>265</v>
      </c>
      <c r="I271" s="48" t="str">
        <f t="shared" si="19"/>
        <v>E3536</v>
      </c>
    </row>
    <row r="272" spans="1:9">
      <c r="A272" s="48" t="s">
        <v>652</v>
      </c>
      <c r="B272" s="48" t="s">
        <v>653</v>
      </c>
      <c r="C272" s="48" t="str">
        <f>INDEX('Ref1'!$F:$F,MATCH($A272,'Ref1'!$A:$A,0))</f>
        <v>NA</v>
      </c>
      <c r="D272" s="48" t="str">
        <f>INDEX('Ref1'!$G:$G,MATCH($A272,'Ref1'!$A:$A,0))</f>
        <v>E6145</v>
      </c>
      <c r="E272" s="48" t="str">
        <f t="shared" si="16"/>
        <v>No</v>
      </c>
      <c r="F272" s="48">
        <f t="shared" si="17"/>
        <v>-1272</v>
      </c>
      <c r="G272" s="48">
        <f t="shared" si="18"/>
        <v>266</v>
      </c>
      <c r="H272" s="71">
        <v>266</v>
      </c>
      <c r="I272" s="48" t="str">
        <f t="shared" si="19"/>
        <v>E4505</v>
      </c>
    </row>
    <row r="273" spans="1:9">
      <c r="A273" s="48" t="s">
        <v>656</v>
      </c>
      <c r="B273" s="48" t="s">
        <v>657</v>
      </c>
      <c r="C273" s="48" t="str">
        <f>INDEX('Ref1'!$F:$F,MATCH($A273,'Ref1'!$A:$A,0))</f>
        <v>E3620</v>
      </c>
      <c r="D273" s="48" t="str">
        <f>INDEX('Ref1'!$G:$G,MATCH($A273,'Ref1'!$A:$A,0))</f>
        <v>NA</v>
      </c>
      <c r="E273" s="48" t="str">
        <f t="shared" si="16"/>
        <v>No</v>
      </c>
      <c r="F273" s="48">
        <f t="shared" si="17"/>
        <v>-1273</v>
      </c>
      <c r="G273" s="48">
        <f t="shared" si="18"/>
        <v>267</v>
      </c>
      <c r="H273" s="71">
        <v>267</v>
      </c>
      <c r="I273" s="48" t="str">
        <f t="shared" si="19"/>
        <v>E3638</v>
      </c>
    </row>
    <row r="274" spans="1:9">
      <c r="A274" s="48" t="s">
        <v>658</v>
      </c>
      <c r="B274" s="48" t="s">
        <v>659</v>
      </c>
      <c r="C274" s="48" t="str">
        <f>INDEX('Ref1'!$F:$F,MATCH($A274,'Ref1'!$A:$A,0))</f>
        <v>E5100</v>
      </c>
      <c r="D274" s="48" t="str">
        <f>INDEX('Ref1'!$G:$G,MATCH($A274,'Ref1'!$A:$A,0))</f>
        <v>NA</v>
      </c>
      <c r="E274" s="48" t="str">
        <f t="shared" si="16"/>
        <v>No</v>
      </c>
      <c r="F274" s="48">
        <f t="shared" si="17"/>
        <v>-1274</v>
      </c>
      <c r="G274" s="48">
        <f t="shared" si="18"/>
        <v>268</v>
      </c>
      <c r="H274" s="71">
        <v>268</v>
      </c>
      <c r="I274" s="48" t="str">
        <f t="shared" si="19"/>
        <v>E5048</v>
      </c>
    </row>
    <row r="275" spans="1:9">
      <c r="A275" s="48" t="s">
        <v>660</v>
      </c>
      <c r="B275" s="48" t="s">
        <v>661</v>
      </c>
      <c r="C275" s="48" t="str">
        <f>INDEX('Ref1'!$F:$F,MATCH($A275,'Ref1'!$A:$A,0))</f>
        <v>E2221</v>
      </c>
      <c r="D275" s="48" t="str">
        <f>INDEX('Ref1'!$G:$G,MATCH($A275,'Ref1'!$A:$A,0))</f>
        <v>E6122</v>
      </c>
      <c r="E275" s="48" t="str">
        <f t="shared" si="16"/>
        <v>No</v>
      </c>
      <c r="F275" s="48">
        <f t="shared" si="17"/>
        <v>-1275</v>
      </c>
      <c r="G275" s="48">
        <f t="shared" si="18"/>
        <v>269</v>
      </c>
      <c r="H275" s="71">
        <v>269</v>
      </c>
      <c r="I275" s="48" t="str">
        <f t="shared" si="19"/>
        <v>E2241</v>
      </c>
    </row>
    <row r="276" spans="1:9">
      <c r="A276" s="48" t="s">
        <v>662</v>
      </c>
      <c r="B276" s="48" t="s">
        <v>663</v>
      </c>
      <c r="C276" s="48" t="str">
        <f>INDEX('Ref1'!$F:$F,MATCH($A276,'Ref1'!$A:$A,0))</f>
        <v>NA</v>
      </c>
      <c r="D276" s="48" t="str">
        <f>INDEX('Ref1'!$G:$G,MATCH($A276,'Ref1'!$A:$A,0))</f>
        <v>E6162</v>
      </c>
      <c r="E276" s="48" t="str">
        <f t="shared" si="16"/>
        <v>No</v>
      </c>
      <c r="F276" s="48">
        <f t="shared" si="17"/>
        <v>-1276</v>
      </c>
      <c r="G276" s="48">
        <f t="shared" si="18"/>
        <v>270</v>
      </c>
      <c r="H276" s="71">
        <v>270</v>
      </c>
      <c r="I276" s="48" t="str">
        <f t="shared" si="19"/>
        <v>E3901</v>
      </c>
    </row>
    <row r="277" spans="1:9">
      <c r="A277" s="48" t="s">
        <v>664</v>
      </c>
      <c r="B277" s="48" t="s">
        <v>665</v>
      </c>
      <c r="C277" s="48" t="str">
        <f>INDEX('Ref1'!$F:$F,MATCH($A277,'Ref1'!$A:$A,0))</f>
        <v>NA</v>
      </c>
      <c r="D277" s="48" t="str">
        <f>INDEX('Ref1'!$G:$G,MATCH($A277,'Ref1'!$A:$A,0))</f>
        <v>E6348</v>
      </c>
      <c r="E277" s="48" t="str">
        <f t="shared" si="16"/>
        <v>No</v>
      </c>
      <c r="F277" s="48">
        <f t="shared" si="17"/>
        <v>-1277</v>
      </c>
      <c r="G277" s="48">
        <f t="shared" si="18"/>
        <v>271</v>
      </c>
      <c r="H277" s="71">
        <v>271</v>
      </c>
      <c r="I277" s="48" t="str">
        <f t="shared" si="19"/>
        <v>E4208</v>
      </c>
    </row>
    <row r="278" spans="1:9">
      <c r="A278" s="48" t="s">
        <v>666</v>
      </c>
      <c r="B278" s="48" t="s">
        <v>667</v>
      </c>
      <c r="C278" s="48" t="str">
        <f>INDEX('Ref1'!$F:$F,MATCH($A278,'Ref1'!$A:$A,0))</f>
        <v>E3421</v>
      </c>
      <c r="D278" s="48" t="str">
        <f>INDEX('Ref1'!$G:$G,MATCH($A278,'Ref1'!$A:$A,0))</f>
        <v>E6134</v>
      </c>
      <c r="E278" s="48" t="str">
        <f t="shared" si="16"/>
        <v>No</v>
      </c>
      <c r="F278" s="48">
        <f t="shared" si="17"/>
        <v>-1278</v>
      </c>
      <c r="G278" s="48">
        <f t="shared" si="18"/>
        <v>272</v>
      </c>
      <c r="H278" s="71">
        <v>272</v>
      </c>
      <c r="I278" s="48" t="str">
        <f t="shared" si="19"/>
        <v>E3439</v>
      </c>
    </row>
    <row r="279" spans="1:9">
      <c r="A279" s="48" t="s">
        <v>668</v>
      </c>
      <c r="B279" s="48" t="s">
        <v>669</v>
      </c>
      <c r="C279" s="48" t="str">
        <f>INDEX('Ref1'!$F:$F,MATCH($A279,'Ref1'!$A:$A,0))</f>
        <v>E3620</v>
      </c>
      <c r="D279" s="48" t="str">
        <f>INDEX('Ref1'!$G:$G,MATCH($A279,'Ref1'!$A:$A,0))</f>
        <v>NA</v>
      </c>
      <c r="E279" s="48" t="str">
        <f t="shared" si="16"/>
        <v>No</v>
      </c>
      <c r="F279" s="48">
        <f t="shared" si="17"/>
        <v>-1279</v>
      </c>
      <c r="G279" s="48">
        <f t="shared" si="18"/>
        <v>273</v>
      </c>
      <c r="H279" s="71">
        <v>273</v>
      </c>
      <c r="I279" s="48" t="str">
        <f t="shared" si="19"/>
        <v>E3639</v>
      </c>
    </row>
    <row r="280" spans="1:9">
      <c r="A280" s="48" t="s">
        <v>670</v>
      </c>
      <c r="B280" s="48" t="s">
        <v>671</v>
      </c>
      <c r="C280" s="48" t="str">
        <f>INDEX('Ref1'!$F:$F,MATCH($A280,'Ref1'!$A:$A,0))</f>
        <v>E3320</v>
      </c>
      <c r="D280" s="48" t="str">
        <f>INDEX('Ref1'!$G:$G,MATCH($A280,'Ref1'!$A:$A,0))</f>
        <v>E6161</v>
      </c>
      <c r="E280" s="48" t="str">
        <f t="shared" si="16"/>
        <v>No</v>
      </c>
      <c r="F280" s="48">
        <f t="shared" si="17"/>
        <v>-1280</v>
      </c>
      <c r="G280" s="48">
        <f t="shared" si="18"/>
        <v>274</v>
      </c>
      <c r="H280" s="71">
        <v>274</v>
      </c>
      <c r="I280" s="48" t="str">
        <f t="shared" si="19"/>
        <v>E3333</v>
      </c>
    </row>
    <row r="281" spans="1:9">
      <c r="A281" s="48" t="s">
        <v>672</v>
      </c>
      <c r="B281" s="48" t="s">
        <v>673</v>
      </c>
      <c r="C281" s="48" t="str">
        <f>INDEX('Ref1'!$F:$F,MATCH($A281,'Ref1'!$A:$A,0))</f>
        <v>E1121</v>
      </c>
      <c r="D281" s="48" t="str">
        <f>INDEX('Ref1'!$G:$G,MATCH($A281,'Ref1'!$A:$A,0))</f>
        <v>E6161</v>
      </c>
      <c r="E281" s="48" t="str">
        <f t="shared" si="16"/>
        <v>No</v>
      </c>
      <c r="F281" s="48">
        <f t="shared" si="17"/>
        <v>-1281</v>
      </c>
      <c r="G281" s="48">
        <f t="shared" si="18"/>
        <v>275</v>
      </c>
      <c r="H281" s="71">
        <v>275</v>
      </c>
      <c r="I281" s="48" t="str">
        <f t="shared" si="19"/>
        <v>E1137</v>
      </c>
    </row>
    <row r="282" spans="1:9">
      <c r="A282" s="48" t="s">
        <v>674</v>
      </c>
      <c r="B282" s="48" t="s">
        <v>675</v>
      </c>
      <c r="C282" s="48" t="str">
        <f>INDEX('Ref1'!$F:$F,MATCH($A282,'Ref1'!$A:$A,0))</f>
        <v>NA</v>
      </c>
      <c r="D282" s="48" t="str">
        <f>INDEX('Ref1'!$G:$G,MATCH($A282,'Ref1'!$A:$A,0))</f>
        <v>E6132</v>
      </c>
      <c r="E282" s="48" t="str">
        <f t="shared" si="16"/>
        <v>No</v>
      </c>
      <c r="F282" s="48">
        <f t="shared" si="17"/>
        <v>-1282</v>
      </c>
      <c r="G282" s="48">
        <f t="shared" si="18"/>
        <v>276</v>
      </c>
      <c r="H282" s="71">
        <v>276</v>
      </c>
      <c r="I282" s="48" t="str">
        <f t="shared" si="19"/>
        <v>E3201</v>
      </c>
    </row>
    <row r="283" spans="1:9">
      <c r="A283" s="48" t="s">
        <v>676</v>
      </c>
      <c r="B283" s="48" t="s">
        <v>677</v>
      </c>
      <c r="C283" s="48" t="str">
        <f>INDEX('Ref1'!$F:$F,MATCH($A283,'Ref1'!$A:$A,0))</f>
        <v>E1521</v>
      </c>
      <c r="D283" s="48" t="str">
        <f>INDEX('Ref1'!$G:$G,MATCH($A283,'Ref1'!$A:$A,0))</f>
        <v>E6115</v>
      </c>
      <c r="E283" s="48" t="str">
        <f t="shared" si="16"/>
        <v>No</v>
      </c>
      <c r="F283" s="48">
        <f t="shared" si="17"/>
        <v>-1283</v>
      </c>
      <c r="G283" s="48">
        <f t="shared" si="18"/>
        <v>277</v>
      </c>
      <c r="H283" s="71">
        <v>277</v>
      </c>
      <c r="I283" s="48" t="str">
        <f t="shared" si="19"/>
        <v>E1542</v>
      </c>
    </row>
    <row r="284" spans="1:9">
      <c r="A284" s="48" t="s">
        <v>678</v>
      </c>
      <c r="B284" s="48" t="s">
        <v>679</v>
      </c>
      <c r="C284" s="48" t="str">
        <f>INDEX('Ref1'!$F:$F,MATCH($A284,'Ref1'!$A:$A,0))</f>
        <v>E1721</v>
      </c>
      <c r="D284" s="48" t="str">
        <f>INDEX('Ref1'!$G:$G,MATCH($A284,'Ref1'!$A:$A,0))</f>
        <v>E6117</v>
      </c>
      <c r="E284" s="48" t="str">
        <f t="shared" si="16"/>
        <v>No</v>
      </c>
      <c r="F284" s="48">
        <f t="shared" si="17"/>
        <v>-1284</v>
      </c>
      <c r="G284" s="48">
        <f t="shared" si="18"/>
        <v>278</v>
      </c>
      <c r="H284" s="71">
        <v>278</v>
      </c>
      <c r="I284" s="48" t="str">
        <f t="shared" si="19"/>
        <v>E1742</v>
      </c>
    </row>
    <row r="285" spans="1:9">
      <c r="A285" s="48" t="s">
        <v>680</v>
      </c>
      <c r="B285" s="48" t="s">
        <v>681</v>
      </c>
      <c r="C285" s="48" t="str">
        <f>INDEX('Ref1'!$F:$F,MATCH($A285,'Ref1'!$A:$A,0))</f>
        <v>E1620</v>
      </c>
      <c r="D285" s="48" t="str">
        <f>INDEX('Ref1'!$G:$G,MATCH($A285,'Ref1'!$A:$A,0))</f>
        <v>NA</v>
      </c>
      <c r="E285" s="48" t="str">
        <f t="shared" si="16"/>
        <v>No</v>
      </c>
      <c r="F285" s="48">
        <f t="shared" si="17"/>
        <v>-1285</v>
      </c>
      <c r="G285" s="48">
        <f t="shared" si="18"/>
        <v>279</v>
      </c>
      <c r="H285" s="71">
        <v>279</v>
      </c>
      <c r="I285" s="48" t="str">
        <f t="shared" si="19"/>
        <v>E1636</v>
      </c>
    </row>
    <row r="286" spans="1:9">
      <c r="A286" s="48" t="s">
        <v>682</v>
      </c>
      <c r="B286" s="48" t="s">
        <v>683</v>
      </c>
      <c r="C286" s="48" t="str">
        <f>INDEX('Ref1'!$F:$F,MATCH($A286,'Ref1'!$A:$A,0))</f>
        <v>E2221</v>
      </c>
      <c r="D286" s="48" t="str">
        <f>INDEX('Ref1'!$G:$G,MATCH($A286,'Ref1'!$A:$A,0))</f>
        <v>E6122</v>
      </c>
      <c r="E286" s="48" t="str">
        <f t="shared" si="16"/>
        <v>No</v>
      </c>
      <c r="F286" s="48">
        <f t="shared" si="17"/>
        <v>-1286</v>
      </c>
      <c r="G286" s="48">
        <f t="shared" si="18"/>
        <v>280</v>
      </c>
      <c r="H286" s="71">
        <v>280</v>
      </c>
      <c r="I286" s="48" t="str">
        <f t="shared" si="19"/>
        <v>E2242</v>
      </c>
    </row>
    <row r="287" spans="1:9">
      <c r="A287" s="48" t="s">
        <v>684</v>
      </c>
      <c r="B287" s="48" t="s">
        <v>685</v>
      </c>
      <c r="C287" s="48" t="str">
        <f>INDEX('Ref1'!$F:$F,MATCH($A287,'Ref1'!$A:$A,0))</f>
        <v>E1920</v>
      </c>
      <c r="D287" s="48" t="str">
        <f>INDEX('Ref1'!$G:$G,MATCH($A287,'Ref1'!$A:$A,0))</f>
        <v>NA</v>
      </c>
      <c r="E287" s="48" t="str">
        <f t="shared" si="16"/>
        <v>No</v>
      </c>
      <c r="F287" s="48">
        <f t="shared" si="17"/>
        <v>-1287</v>
      </c>
      <c r="G287" s="48">
        <f t="shared" si="18"/>
        <v>281</v>
      </c>
      <c r="H287" s="71">
        <v>281</v>
      </c>
      <c r="I287" s="48" t="str">
        <f t="shared" si="19"/>
        <v>E1938</v>
      </c>
    </row>
    <row r="288" spans="1:9">
      <c r="A288" s="48" t="s">
        <v>686</v>
      </c>
      <c r="B288" s="48" t="s">
        <v>687</v>
      </c>
      <c r="C288" s="48" t="str">
        <f>INDEX('Ref1'!$F:$F,MATCH($A288,'Ref1'!$A:$A,0))</f>
        <v>NA</v>
      </c>
      <c r="D288" s="48" t="str">
        <f>INDEX('Ref1'!$G:$G,MATCH($A288,'Ref1'!$A:$A,0))</f>
        <v>E6115</v>
      </c>
      <c r="E288" s="48" t="str">
        <f t="shared" si="16"/>
        <v>No</v>
      </c>
      <c r="F288" s="48">
        <f t="shared" si="17"/>
        <v>-1288</v>
      </c>
      <c r="G288" s="48">
        <f t="shared" si="18"/>
        <v>282</v>
      </c>
      <c r="H288" s="71">
        <v>282</v>
      </c>
      <c r="I288" s="48" t="str">
        <f t="shared" si="19"/>
        <v>E1502</v>
      </c>
    </row>
    <row r="289" spans="1:9">
      <c r="A289" s="48" t="s">
        <v>688</v>
      </c>
      <c r="B289" s="48" t="s">
        <v>689</v>
      </c>
      <c r="C289" s="48" t="str">
        <f>INDEX('Ref1'!$F:$F,MATCH($A289,'Ref1'!$A:$A,0))</f>
        <v>E2221</v>
      </c>
      <c r="D289" s="48" t="str">
        <f>INDEX('Ref1'!$G:$G,MATCH($A289,'Ref1'!$A:$A,0))</f>
        <v>E6122</v>
      </c>
      <c r="E289" s="48" t="str">
        <f t="shared" si="16"/>
        <v>No</v>
      </c>
      <c r="F289" s="48">
        <f t="shared" si="17"/>
        <v>-1289</v>
      </c>
      <c r="G289" s="48">
        <f t="shared" si="18"/>
        <v>283</v>
      </c>
      <c r="H289" s="71">
        <v>283</v>
      </c>
      <c r="I289" s="48" t="str">
        <f t="shared" si="19"/>
        <v>E2243</v>
      </c>
    </row>
    <row r="290" spans="1:9">
      <c r="A290" s="48" t="s">
        <v>690</v>
      </c>
      <c r="B290" s="48" t="s">
        <v>691</v>
      </c>
      <c r="C290" s="48" t="str">
        <f>INDEX('Ref1'!$F:$F,MATCH($A290,'Ref1'!$A:$A,0))</f>
        <v>NA</v>
      </c>
      <c r="D290" s="48" t="str">
        <f>INDEX('Ref1'!$G:$G,MATCH($A290,'Ref1'!$A:$A,0))</f>
        <v>E6161</v>
      </c>
      <c r="E290" s="48" t="str">
        <f t="shared" si="16"/>
        <v>No</v>
      </c>
      <c r="F290" s="48">
        <f t="shared" si="17"/>
        <v>-1290</v>
      </c>
      <c r="G290" s="48">
        <f t="shared" si="18"/>
        <v>284</v>
      </c>
      <c r="H290" s="71">
        <v>284</v>
      </c>
      <c r="I290" s="48" t="str">
        <f t="shared" si="19"/>
        <v>E1102</v>
      </c>
    </row>
    <row r="291" spans="1:9">
      <c r="A291" s="48" t="s">
        <v>692</v>
      </c>
      <c r="B291" s="48" t="s">
        <v>693</v>
      </c>
      <c r="C291" s="48" t="str">
        <f>INDEX('Ref1'!$F:$F,MATCH($A291,'Ref1'!$A:$A,0))</f>
        <v>E1121</v>
      </c>
      <c r="D291" s="48" t="str">
        <f>INDEX('Ref1'!$G:$G,MATCH($A291,'Ref1'!$A:$A,0))</f>
        <v>E6161</v>
      </c>
      <c r="E291" s="48" t="str">
        <f t="shared" si="16"/>
        <v>No</v>
      </c>
      <c r="F291" s="48">
        <f t="shared" si="17"/>
        <v>-1291</v>
      </c>
      <c r="G291" s="48">
        <f t="shared" si="18"/>
        <v>285</v>
      </c>
      <c r="H291" s="71">
        <v>285</v>
      </c>
      <c r="I291" s="48" t="str">
        <f t="shared" si="19"/>
        <v>E1139</v>
      </c>
    </row>
    <row r="292" spans="1:9">
      <c r="A292" s="48" t="s">
        <v>694</v>
      </c>
      <c r="B292" s="48" t="s">
        <v>695</v>
      </c>
      <c r="C292" s="48" t="str">
        <f>INDEX('Ref1'!$F:$F,MATCH($A292,'Ref1'!$A:$A,0))</f>
        <v>E5100</v>
      </c>
      <c r="D292" s="48" t="str">
        <f>INDEX('Ref1'!$G:$G,MATCH($A292,'Ref1'!$A:$A,0))</f>
        <v>NA</v>
      </c>
      <c r="E292" s="48" t="str">
        <f t="shared" si="16"/>
        <v>No</v>
      </c>
      <c r="F292" s="48">
        <f t="shared" si="17"/>
        <v>-1292</v>
      </c>
      <c r="G292" s="48">
        <f t="shared" si="18"/>
        <v>286</v>
      </c>
      <c r="H292" s="71">
        <v>286</v>
      </c>
      <c r="I292" s="48" t="str">
        <f t="shared" si="19"/>
        <v>E5020</v>
      </c>
    </row>
    <row r="293" spans="1:9">
      <c r="A293" s="48" t="s">
        <v>696</v>
      </c>
      <c r="B293" s="48" t="s">
        <v>697</v>
      </c>
      <c r="C293" s="48" t="str">
        <f>INDEX('Ref1'!$F:$F,MATCH($A293,'Ref1'!$A:$A,0))</f>
        <v>NA</v>
      </c>
      <c r="D293" s="48" t="str">
        <f>INDEX('Ref1'!$G:$G,MATCH($A293,'Ref1'!$A:$A,0))</f>
        <v>E6348</v>
      </c>
      <c r="E293" s="48" t="str">
        <f t="shared" si="16"/>
        <v>No</v>
      </c>
      <c r="F293" s="48">
        <f t="shared" si="17"/>
        <v>-1293</v>
      </c>
      <c r="G293" s="48">
        <f t="shared" si="18"/>
        <v>287</v>
      </c>
      <c r="H293" s="71">
        <v>287</v>
      </c>
      <c r="I293" s="48" t="str">
        <f t="shared" si="19"/>
        <v>E4209</v>
      </c>
    </row>
    <row r="294" spans="1:9">
      <c r="A294" s="48" t="s">
        <v>698</v>
      </c>
      <c r="B294" s="48" t="s">
        <v>699</v>
      </c>
      <c r="C294" s="48" t="str">
        <f>INDEX('Ref1'!$F:$F,MATCH($A294,'Ref1'!$A:$A,0))</f>
        <v>E2221</v>
      </c>
      <c r="D294" s="48" t="str">
        <f>INDEX('Ref1'!$G:$G,MATCH($A294,'Ref1'!$A:$A,0))</f>
        <v>E6122</v>
      </c>
      <c r="E294" s="48" t="str">
        <f t="shared" si="16"/>
        <v>No</v>
      </c>
      <c r="F294" s="48">
        <f t="shared" si="17"/>
        <v>-1294</v>
      </c>
      <c r="G294" s="48">
        <f t="shared" si="18"/>
        <v>288</v>
      </c>
      <c r="H294" s="71">
        <v>288</v>
      </c>
      <c r="I294" s="48" t="str">
        <f t="shared" si="19"/>
        <v>E2244</v>
      </c>
    </row>
    <row r="295" spans="1:9">
      <c r="A295" s="48" t="s">
        <v>702</v>
      </c>
      <c r="B295" s="48" t="s">
        <v>703</v>
      </c>
      <c r="C295" s="48" t="str">
        <f>INDEX('Ref1'!$F:$F,MATCH($A295,'Ref1'!$A:$A,0))</f>
        <v>E1521</v>
      </c>
      <c r="D295" s="48" t="str">
        <f>INDEX('Ref1'!$G:$G,MATCH($A295,'Ref1'!$A:$A,0))</f>
        <v>E6115</v>
      </c>
      <c r="E295" s="48" t="str">
        <f t="shared" si="16"/>
        <v>No</v>
      </c>
      <c r="F295" s="48">
        <f t="shared" si="17"/>
        <v>-1295</v>
      </c>
      <c r="G295" s="48">
        <f t="shared" si="18"/>
        <v>289</v>
      </c>
      <c r="H295" s="71">
        <v>289</v>
      </c>
      <c r="I295" s="48" t="str">
        <f t="shared" si="19"/>
        <v>E1544</v>
      </c>
    </row>
    <row r="296" spans="1:9">
      <c r="A296" s="48" t="s">
        <v>704</v>
      </c>
      <c r="B296" s="48" t="s">
        <v>705</v>
      </c>
      <c r="C296" s="48" t="str">
        <f>INDEX('Ref1'!$F:$F,MATCH($A296,'Ref1'!$A:$A,0))</f>
        <v>E3120</v>
      </c>
      <c r="D296" s="48" t="str">
        <f>INDEX('Ref1'!$G:$G,MATCH($A296,'Ref1'!$A:$A,0))</f>
        <v>NA</v>
      </c>
      <c r="E296" s="48" t="str">
        <f t="shared" si="16"/>
        <v>No</v>
      </c>
      <c r="F296" s="48">
        <f t="shared" si="17"/>
        <v>-1296</v>
      </c>
      <c r="G296" s="48">
        <f t="shared" si="18"/>
        <v>290</v>
      </c>
      <c r="H296" s="71">
        <v>290</v>
      </c>
      <c r="I296" s="48" t="str">
        <f t="shared" si="19"/>
        <v>E3134</v>
      </c>
    </row>
    <row r="297" spans="1:9">
      <c r="A297" s="48" t="s">
        <v>706</v>
      </c>
      <c r="B297" s="48" t="s">
        <v>707</v>
      </c>
      <c r="C297" s="48" t="str">
        <f>INDEX('Ref1'!$F:$F,MATCH($A297,'Ref1'!$A:$A,0))</f>
        <v>NA</v>
      </c>
      <c r="D297" s="48" t="str">
        <f>INDEX('Ref1'!$G:$G,MATCH($A297,'Ref1'!$A:$A,0))</f>
        <v>E6147</v>
      </c>
      <c r="E297" s="48" t="str">
        <f t="shared" si="16"/>
        <v>No</v>
      </c>
      <c r="F297" s="48">
        <f t="shared" si="17"/>
        <v>-1297</v>
      </c>
      <c r="G297" s="48">
        <f t="shared" si="18"/>
        <v>291</v>
      </c>
      <c r="H297" s="71">
        <v>291</v>
      </c>
      <c r="I297" s="48" t="str">
        <f t="shared" si="19"/>
        <v>E4705</v>
      </c>
    </row>
    <row r="298" spans="1:9">
      <c r="A298" s="48" t="s">
        <v>708</v>
      </c>
      <c r="B298" s="48" t="s">
        <v>709</v>
      </c>
      <c r="C298" s="48" t="str">
        <f>INDEX('Ref1'!$F:$F,MATCH($A298,'Ref1'!$A:$A,0))</f>
        <v>NA</v>
      </c>
      <c r="D298" s="48" t="str">
        <f>INDEX('Ref1'!$G:$G,MATCH($A298,'Ref1'!$A:$A,0))</f>
        <v>E6146</v>
      </c>
      <c r="E298" s="48" t="str">
        <f t="shared" si="16"/>
        <v>No</v>
      </c>
      <c r="F298" s="48">
        <f t="shared" si="17"/>
        <v>-1298</v>
      </c>
      <c r="G298" s="48">
        <f t="shared" si="18"/>
        <v>292</v>
      </c>
      <c r="H298" s="71">
        <v>292</v>
      </c>
      <c r="I298" s="48" t="str">
        <f t="shared" si="19"/>
        <v>E4606</v>
      </c>
    </row>
    <row r="299" spans="1:9">
      <c r="A299" s="48" t="s">
        <v>710</v>
      </c>
      <c r="B299" s="48" t="s">
        <v>711</v>
      </c>
      <c r="C299" s="48" t="str">
        <f>INDEX('Ref1'!$F:$F,MATCH($A299,'Ref1'!$A:$A,0))</f>
        <v>E5100</v>
      </c>
      <c r="D299" s="48" t="str">
        <f>INDEX('Ref1'!$G:$G,MATCH($A299,'Ref1'!$A:$A,0))</f>
        <v>NA</v>
      </c>
      <c r="E299" s="48" t="str">
        <f t="shared" si="16"/>
        <v>No</v>
      </c>
      <c r="F299" s="48">
        <f t="shared" si="17"/>
        <v>-1299</v>
      </c>
      <c r="G299" s="48">
        <f t="shared" si="18"/>
        <v>293</v>
      </c>
      <c r="H299" s="71">
        <v>293</v>
      </c>
      <c r="I299" s="48" t="str">
        <f t="shared" si="19"/>
        <v>E5049</v>
      </c>
    </row>
    <row r="300" spans="1:9">
      <c r="A300" s="48" t="s">
        <v>712</v>
      </c>
      <c r="B300" s="48" t="s">
        <v>713</v>
      </c>
      <c r="C300" s="48" t="str">
        <f>INDEX('Ref1'!$F:$F,MATCH($A300,'Ref1'!$A:$A,0))</f>
        <v>E5100</v>
      </c>
      <c r="D300" s="48" t="str">
        <f>INDEX('Ref1'!$G:$G,MATCH($A300,'Ref1'!$A:$A,0))</f>
        <v>NA</v>
      </c>
      <c r="E300" s="48" t="str">
        <f t="shared" si="16"/>
        <v>No</v>
      </c>
      <c r="F300" s="48">
        <f t="shared" si="17"/>
        <v>-1300</v>
      </c>
      <c r="G300" s="48">
        <f t="shared" si="18"/>
        <v>294</v>
      </c>
      <c r="H300" s="71">
        <v>294</v>
      </c>
      <c r="I300" s="48" t="str">
        <f t="shared" si="19"/>
        <v>E5021</v>
      </c>
    </row>
    <row r="301" spans="1:9">
      <c r="A301" s="48" t="s">
        <v>714</v>
      </c>
      <c r="B301" s="48" t="s">
        <v>715</v>
      </c>
      <c r="C301" s="48" t="str">
        <f>INDEX('Ref1'!$F:$F,MATCH($A301,'Ref1'!$A:$A,0))</f>
        <v>NA</v>
      </c>
      <c r="D301" s="48" t="str">
        <f>INDEX('Ref1'!$G:$G,MATCH($A301,'Ref1'!$A:$A,0))</f>
        <v>E6106</v>
      </c>
      <c r="E301" s="48" t="str">
        <f t="shared" si="16"/>
        <v>No</v>
      </c>
      <c r="F301" s="48">
        <f t="shared" si="17"/>
        <v>-1301</v>
      </c>
      <c r="G301" s="48">
        <f t="shared" si="18"/>
        <v>295</v>
      </c>
      <c r="H301" s="71">
        <v>295</v>
      </c>
      <c r="I301" s="48" t="str">
        <f t="shared" si="19"/>
        <v>E0602</v>
      </c>
    </row>
    <row r="302" spans="1:9">
      <c r="A302" s="48" t="s">
        <v>716</v>
      </c>
      <c r="B302" s="48" t="s">
        <v>717</v>
      </c>
      <c r="C302" s="48" t="str">
        <f>INDEX('Ref1'!$F:$F,MATCH($A302,'Ref1'!$A:$A,0))</f>
        <v>E3720</v>
      </c>
      <c r="D302" s="48" t="str">
        <f>INDEX('Ref1'!$G:$G,MATCH($A302,'Ref1'!$A:$A,0))</f>
        <v>NA</v>
      </c>
      <c r="E302" s="48" t="str">
        <f t="shared" si="16"/>
        <v>No</v>
      </c>
      <c r="F302" s="48">
        <f t="shared" si="17"/>
        <v>-1302</v>
      </c>
      <c r="G302" s="48">
        <f t="shared" si="18"/>
        <v>296</v>
      </c>
      <c r="H302" s="71">
        <v>296</v>
      </c>
      <c r="I302" s="48" t="str">
        <f t="shared" si="19"/>
        <v>E3735</v>
      </c>
    </row>
    <row r="303" spans="1:9">
      <c r="A303" s="48" t="s">
        <v>720</v>
      </c>
      <c r="B303" s="48" t="s">
        <v>721</v>
      </c>
      <c r="C303" s="48" t="str">
        <f>INDEX('Ref1'!$F:$F,MATCH($A303,'Ref1'!$A:$A,0))</f>
        <v>E1920</v>
      </c>
      <c r="D303" s="48" t="str">
        <f>INDEX('Ref1'!$G:$G,MATCH($A303,'Ref1'!$A:$A,0))</f>
        <v>NA</v>
      </c>
      <c r="E303" s="48" t="str">
        <f t="shared" si="16"/>
        <v>No</v>
      </c>
      <c r="F303" s="48">
        <f t="shared" si="17"/>
        <v>-1303</v>
      </c>
      <c r="G303" s="48">
        <f t="shared" si="18"/>
        <v>297</v>
      </c>
      <c r="H303" s="71">
        <v>297</v>
      </c>
      <c r="I303" s="48" t="str">
        <f t="shared" si="19"/>
        <v>E1939</v>
      </c>
    </row>
    <row r="304" spans="1:9">
      <c r="A304" s="48" t="s">
        <v>722</v>
      </c>
      <c r="B304" s="48" t="s">
        <v>723</v>
      </c>
      <c r="C304" s="48" t="str">
        <f>INDEX('Ref1'!$F:$F,MATCH($A304,'Ref1'!$A:$A,0))</f>
        <v>E3520</v>
      </c>
      <c r="D304" s="48" t="str">
        <f>INDEX('Ref1'!$G:$G,MATCH($A304,'Ref1'!$A:$A,0))</f>
        <v>NA</v>
      </c>
      <c r="E304" s="48" t="str">
        <f t="shared" si="16"/>
        <v>No</v>
      </c>
      <c r="F304" s="48">
        <f t="shared" si="17"/>
        <v>-1304</v>
      </c>
      <c r="G304" s="48">
        <f t="shared" si="18"/>
        <v>298</v>
      </c>
      <c r="H304" s="71">
        <v>298</v>
      </c>
      <c r="I304" s="48" t="str">
        <f t="shared" si="19"/>
        <v>E3537</v>
      </c>
    </row>
    <row r="305" spans="1:9">
      <c r="A305" s="48" t="s">
        <v>724</v>
      </c>
      <c r="B305" s="48" t="s">
        <v>725</v>
      </c>
      <c r="C305" s="48" t="str">
        <f>INDEX('Ref1'!$F:$F,MATCH($A305,'Ref1'!$A:$A,0))</f>
        <v>E3620</v>
      </c>
      <c r="D305" s="48" t="str">
        <f>INDEX('Ref1'!$G:$G,MATCH($A305,'Ref1'!$A:$A,0))</f>
        <v>NA</v>
      </c>
      <c r="E305" s="48" t="str">
        <f t="shared" si="16"/>
        <v>No</v>
      </c>
      <c r="F305" s="48">
        <f t="shared" si="17"/>
        <v>-1305</v>
      </c>
      <c r="G305" s="48">
        <f t="shared" si="18"/>
        <v>299</v>
      </c>
      <c r="H305" s="71">
        <v>299</v>
      </c>
      <c r="I305" s="48" t="str">
        <f t="shared" si="19"/>
        <v>E3640</v>
      </c>
    </row>
    <row r="306" spans="1:9">
      <c r="A306" s="48" t="s">
        <v>726</v>
      </c>
      <c r="B306" s="48" t="s">
        <v>727</v>
      </c>
      <c r="C306" s="48" t="str">
        <f>INDEX('Ref1'!$F:$F,MATCH($A306,'Ref1'!$A:$A,0))</f>
        <v>E1421</v>
      </c>
      <c r="D306" s="48" t="str">
        <f>INDEX('Ref1'!$G:$G,MATCH($A306,'Ref1'!$A:$A,0))</f>
        <v>E6114</v>
      </c>
      <c r="E306" s="48" t="str">
        <f t="shared" si="16"/>
        <v>No</v>
      </c>
      <c r="F306" s="48">
        <f t="shared" si="17"/>
        <v>-1306</v>
      </c>
      <c r="G306" s="48">
        <f t="shared" si="18"/>
        <v>300</v>
      </c>
      <c r="H306" s="71">
        <v>300</v>
      </c>
      <c r="I306" s="48" t="str">
        <f t="shared" si="19"/>
        <v>E1437</v>
      </c>
    </row>
    <row r="307" spans="1:9">
      <c r="A307" s="48" t="s">
        <v>728</v>
      </c>
      <c r="B307" s="48" t="s">
        <v>729</v>
      </c>
      <c r="C307" s="48" t="str">
        <f>INDEX('Ref1'!$F:$F,MATCH($A307,'Ref1'!$A:$A,0))</f>
        <v>E2820</v>
      </c>
      <c r="D307" s="48" t="str">
        <f>INDEX('Ref1'!$G:$G,MATCH($A307,'Ref1'!$A:$A,0))</f>
        <v>NA</v>
      </c>
      <c r="E307" s="48" t="str">
        <f t="shared" si="16"/>
        <v>No</v>
      </c>
      <c r="F307" s="48">
        <f t="shared" si="17"/>
        <v>-1307</v>
      </c>
      <c r="G307" s="48">
        <f t="shared" si="18"/>
        <v>301</v>
      </c>
      <c r="H307" s="71">
        <v>301</v>
      </c>
      <c r="I307" s="48" t="str">
        <f t="shared" si="19"/>
        <v>E2837</v>
      </c>
    </row>
    <row r="308" spans="1:9">
      <c r="A308" s="48" t="s">
        <v>730</v>
      </c>
      <c r="B308" s="48" t="s">
        <v>731</v>
      </c>
      <c r="C308" s="48" t="str">
        <f>INDEX('Ref1'!$F:$F,MATCH($A308,'Ref1'!$A:$A,0))</f>
        <v>E1920</v>
      </c>
      <c r="D308" s="48" t="str">
        <f>INDEX('Ref1'!$G:$G,MATCH($A308,'Ref1'!$A:$A,0))</f>
        <v>NA</v>
      </c>
      <c r="E308" s="48" t="str">
        <f t="shared" si="16"/>
        <v>No</v>
      </c>
      <c r="F308" s="48">
        <f t="shared" si="17"/>
        <v>-1308</v>
      </c>
      <c r="G308" s="48">
        <f t="shared" si="18"/>
        <v>302</v>
      </c>
      <c r="H308" s="71">
        <v>302</v>
      </c>
      <c r="I308" s="48" t="str">
        <f t="shared" si="19"/>
        <v>E1940</v>
      </c>
    </row>
    <row r="309" spans="1:9">
      <c r="A309" s="48" t="s">
        <v>732</v>
      </c>
      <c r="B309" s="48" t="s">
        <v>733</v>
      </c>
      <c r="C309" s="48" t="str">
        <f>INDEX('Ref1'!$F:$F,MATCH($A309,'Ref1'!$A:$A,0))</f>
        <v>NA</v>
      </c>
      <c r="D309" s="48" t="str">
        <f>INDEX('Ref1'!$G:$G,MATCH($A309,'Ref1'!$A:$A,0))</f>
        <v>E6103</v>
      </c>
      <c r="E309" s="48" t="str">
        <f t="shared" si="16"/>
        <v>No</v>
      </c>
      <c r="F309" s="48">
        <f t="shared" si="17"/>
        <v>-1309</v>
      </c>
      <c r="G309" s="48">
        <f t="shared" si="18"/>
        <v>303</v>
      </c>
      <c r="H309" s="71">
        <v>303</v>
      </c>
      <c r="I309" s="48" t="str">
        <f t="shared" si="19"/>
        <v>E0302</v>
      </c>
    </row>
    <row r="310" spans="1:9">
      <c r="A310" s="48" t="s">
        <v>734</v>
      </c>
      <c r="B310" s="48" t="s">
        <v>735</v>
      </c>
      <c r="C310" s="48" t="str">
        <f>INDEX('Ref1'!$F:$F,MATCH($A310,'Ref1'!$A:$A,0))</f>
        <v>E1121</v>
      </c>
      <c r="D310" s="48" t="str">
        <f>INDEX('Ref1'!$G:$G,MATCH($A310,'Ref1'!$A:$A,0))</f>
        <v>E6161</v>
      </c>
      <c r="E310" s="48" t="str">
        <f t="shared" si="16"/>
        <v>No</v>
      </c>
      <c r="F310" s="48">
        <f t="shared" si="17"/>
        <v>-1310</v>
      </c>
      <c r="G310" s="48">
        <f t="shared" si="18"/>
        <v>304</v>
      </c>
      <c r="H310" s="71">
        <v>304</v>
      </c>
      <c r="I310" s="48" t="str">
        <f t="shared" si="19"/>
        <v>E1140</v>
      </c>
    </row>
    <row r="311" spans="1:9">
      <c r="A311" s="48" t="s">
        <v>736</v>
      </c>
      <c r="B311" s="48" t="s">
        <v>737</v>
      </c>
      <c r="C311" s="48" t="str">
        <f>INDEX('Ref1'!$F:$F,MATCH($A311,'Ref1'!$A:$A,0))</f>
        <v>E1221</v>
      </c>
      <c r="D311" s="48" t="str">
        <f>INDEX('Ref1'!$G:$G,MATCH($A311,'Ref1'!$A:$A,0))</f>
        <v>E6162</v>
      </c>
      <c r="E311" s="48" t="str">
        <f t="shared" si="16"/>
        <v>No</v>
      </c>
      <c r="F311" s="48">
        <f t="shared" si="17"/>
        <v>-1311</v>
      </c>
      <c r="G311" s="48">
        <f t="shared" si="18"/>
        <v>305</v>
      </c>
      <c r="H311" s="71">
        <v>305</v>
      </c>
      <c r="I311" s="48" t="str">
        <f t="shared" si="19"/>
        <v>E1237</v>
      </c>
    </row>
    <row r="312" spans="1:9">
      <c r="A312" s="48" t="s">
        <v>738</v>
      </c>
      <c r="B312" s="48" t="s">
        <v>739</v>
      </c>
      <c r="C312" s="48" t="str">
        <f>INDEX('Ref1'!$F:$F,MATCH($A312,'Ref1'!$A:$A,0))</f>
        <v>E2321</v>
      </c>
      <c r="D312" s="48" t="str">
        <f>INDEX('Ref1'!$G:$G,MATCH($A312,'Ref1'!$A:$A,0))</f>
        <v>E6123</v>
      </c>
      <c r="E312" s="48" t="str">
        <f t="shared" si="16"/>
        <v>No</v>
      </c>
      <c r="F312" s="48">
        <f t="shared" si="17"/>
        <v>-1312</v>
      </c>
      <c r="G312" s="48">
        <f t="shared" si="18"/>
        <v>306</v>
      </c>
      <c r="H312" s="71">
        <v>306</v>
      </c>
      <c r="I312" s="48" t="str">
        <f t="shared" si="19"/>
        <v>E2343</v>
      </c>
    </row>
    <row r="313" spans="1:9">
      <c r="A313" s="48" t="s">
        <v>740</v>
      </c>
      <c r="B313" s="48" t="s">
        <v>741</v>
      </c>
      <c r="C313" s="48" t="str">
        <f>INDEX('Ref1'!$F:$F,MATCH($A313,'Ref1'!$A:$A,0))</f>
        <v>E2520</v>
      </c>
      <c r="D313" s="48" t="str">
        <f>INDEX('Ref1'!$G:$G,MATCH($A313,'Ref1'!$A:$A,0))</f>
        <v>NA</v>
      </c>
      <c r="E313" s="48" t="str">
        <f t="shared" si="16"/>
        <v>No</v>
      </c>
      <c r="F313" s="48">
        <f t="shared" si="17"/>
        <v>-1313</v>
      </c>
      <c r="G313" s="48">
        <f t="shared" si="18"/>
        <v>307</v>
      </c>
      <c r="H313" s="71">
        <v>307</v>
      </c>
      <c r="I313" s="48" t="str">
        <f t="shared" si="19"/>
        <v>E2537</v>
      </c>
    </row>
    <row r="314" spans="1:9">
      <c r="A314" s="48" t="s">
        <v>744</v>
      </c>
      <c r="B314" s="48" t="s">
        <v>745</v>
      </c>
      <c r="C314" s="48" t="str">
        <f>INDEX('Ref1'!$F:$F,MATCH($A314,'Ref1'!$A:$A,0))</f>
        <v>E3120</v>
      </c>
      <c r="D314" s="48" t="str">
        <f>INDEX('Ref1'!$G:$G,MATCH($A314,'Ref1'!$A:$A,0))</f>
        <v>NA</v>
      </c>
      <c r="E314" s="48" t="str">
        <f t="shared" si="16"/>
        <v>No</v>
      </c>
      <c r="F314" s="48">
        <f t="shared" si="17"/>
        <v>-1314</v>
      </c>
      <c r="G314" s="48">
        <f t="shared" si="18"/>
        <v>308</v>
      </c>
      <c r="H314" s="71">
        <v>308</v>
      </c>
      <c r="I314" s="48" t="str">
        <f t="shared" si="19"/>
        <v>E3135</v>
      </c>
    </row>
    <row r="315" spans="1:9">
      <c r="A315" s="48" t="s">
        <v>746</v>
      </c>
      <c r="B315" s="48" t="s">
        <v>747</v>
      </c>
      <c r="C315" s="48" t="str">
        <f>INDEX('Ref1'!$F:$F,MATCH($A315,'Ref1'!$A:$A,0))</f>
        <v>E3320</v>
      </c>
      <c r="D315" s="48" t="str">
        <f>INDEX('Ref1'!$G:$G,MATCH($A315,'Ref1'!$A:$A,0))</f>
        <v>E6161</v>
      </c>
      <c r="E315" s="48" t="str">
        <f t="shared" si="16"/>
        <v>No</v>
      </c>
      <c r="F315" s="48">
        <f t="shared" si="17"/>
        <v>-1315</v>
      </c>
      <c r="G315" s="48">
        <f t="shared" si="18"/>
        <v>309</v>
      </c>
      <c r="H315" s="71">
        <v>309</v>
      </c>
      <c r="I315" s="48" t="str">
        <f t="shared" si="19"/>
        <v>E3335</v>
      </c>
    </row>
    <row r="316" spans="1:9">
      <c r="A316" s="48" t="s">
        <v>752</v>
      </c>
      <c r="B316" s="48" t="s">
        <v>753</v>
      </c>
      <c r="C316" s="48" t="str">
        <f>INDEX('Ref1'!$F:$F,MATCH($A316,'Ref1'!$A:$A,0))</f>
        <v>E5100</v>
      </c>
      <c r="D316" s="48" t="str">
        <f>INDEX('Ref1'!$G:$G,MATCH($A316,'Ref1'!$A:$A,0))</f>
        <v>NA</v>
      </c>
      <c r="E316" s="48" t="str">
        <f t="shared" si="16"/>
        <v>No</v>
      </c>
      <c r="F316" s="48">
        <f t="shared" si="17"/>
        <v>-1316</v>
      </c>
      <c r="G316" s="48">
        <f t="shared" si="18"/>
        <v>310</v>
      </c>
      <c r="H316" s="71">
        <v>310</v>
      </c>
      <c r="I316" s="48" t="str">
        <f t="shared" si="19"/>
        <v>E5022</v>
      </c>
    </row>
    <row r="317" spans="1:9">
      <c r="A317" s="48" t="s">
        <v>754</v>
      </c>
      <c r="B317" s="48" t="s">
        <v>755</v>
      </c>
      <c r="C317" s="48" t="str">
        <f>INDEX('Ref1'!$F:$F,MATCH($A317,'Ref1'!$A:$A,0))</f>
        <v>E1221</v>
      </c>
      <c r="D317" s="48" t="str">
        <f>INDEX('Ref1'!$G:$G,MATCH($A317,'Ref1'!$A:$A,0))</f>
        <v>E6162</v>
      </c>
      <c r="E317" s="48" t="str">
        <f t="shared" si="16"/>
        <v>No</v>
      </c>
      <c r="F317" s="48">
        <f t="shared" si="17"/>
        <v>-1317</v>
      </c>
      <c r="G317" s="48">
        <f t="shared" si="18"/>
        <v>311</v>
      </c>
      <c r="H317" s="71">
        <v>311</v>
      </c>
      <c r="I317" s="48" t="str">
        <f t="shared" si="19"/>
        <v>E1238</v>
      </c>
    </row>
    <row r="318" spans="1:9">
      <c r="A318" s="48" t="s">
        <v>756</v>
      </c>
      <c r="B318" s="48" t="s">
        <v>757</v>
      </c>
      <c r="C318" s="48" t="str">
        <f>INDEX('Ref1'!$F:$F,MATCH($A318,'Ref1'!$A:$A,0))</f>
        <v>NA</v>
      </c>
      <c r="D318" s="48" t="str">
        <f>INDEX('Ref1'!$G:$G,MATCH($A318,'Ref1'!$A:$A,0))</f>
        <v>E6348</v>
      </c>
      <c r="E318" s="48" t="str">
        <f t="shared" si="16"/>
        <v>No</v>
      </c>
      <c r="F318" s="48">
        <f t="shared" si="17"/>
        <v>-1318</v>
      </c>
      <c r="G318" s="48">
        <f t="shared" si="18"/>
        <v>312</v>
      </c>
      <c r="H318" s="71">
        <v>312</v>
      </c>
      <c r="I318" s="48" t="str">
        <f t="shared" si="19"/>
        <v>E4210</v>
      </c>
    </row>
    <row r="319" spans="1:9">
      <c r="A319" s="48" t="s">
        <v>758</v>
      </c>
      <c r="B319" s="48" t="s">
        <v>759</v>
      </c>
      <c r="C319" s="48" t="str">
        <f>INDEX('Ref1'!$F:$F,MATCH($A319,'Ref1'!$A:$A,0))</f>
        <v>NA</v>
      </c>
      <c r="D319" s="48" t="str">
        <f>INDEX('Ref1'!$G:$G,MATCH($A319,'Ref1'!$A:$A,0))</f>
        <v>E6162</v>
      </c>
      <c r="E319" s="48" t="str">
        <f t="shared" si="16"/>
        <v>No</v>
      </c>
      <c r="F319" s="48">
        <f t="shared" si="17"/>
        <v>-1319</v>
      </c>
      <c r="G319" s="48">
        <f t="shared" si="18"/>
        <v>313</v>
      </c>
      <c r="H319" s="71">
        <v>313</v>
      </c>
      <c r="I319" s="48" t="str">
        <f t="shared" si="19"/>
        <v>E3902</v>
      </c>
    </row>
    <row r="320" spans="1:9">
      <c r="A320" s="48" t="s">
        <v>760</v>
      </c>
      <c r="B320" s="48" t="s">
        <v>761</v>
      </c>
      <c r="C320" s="48" t="str">
        <f>INDEX('Ref1'!$F:$F,MATCH($A320,'Ref1'!$A:$A,0))</f>
        <v>E1721</v>
      </c>
      <c r="D320" s="48" t="str">
        <f>INDEX('Ref1'!$G:$G,MATCH($A320,'Ref1'!$A:$A,0))</f>
        <v>E6117</v>
      </c>
      <c r="E320" s="48" t="str">
        <f t="shared" si="16"/>
        <v>No</v>
      </c>
      <c r="F320" s="48">
        <f t="shared" si="17"/>
        <v>-1320</v>
      </c>
      <c r="G320" s="48">
        <f t="shared" si="18"/>
        <v>314</v>
      </c>
      <c r="H320" s="71">
        <v>314</v>
      </c>
      <c r="I320" s="48" t="str">
        <f t="shared" si="19"/>
        <v>E1743</v>
      </c>
    </row>
    <row r="321" spans="1:9">
      <c r="A321" s="48" t="s">
        <v>762</v>
      </c>
      <c r="B321" s="48" t="s">
        <v>763</v>
      </c>
      <c r="C321" s="48" t="str">
        <f>INDEX('Ref1'!$F:$F,MATCH($A321,'Ref1'!$A:$A,0))</f>
        <v>NA</v>
      </c>
      <c r="D321" s="48" t="str">
        <f>INDEX('Ref1'!$G:$G,MATCH($A321,'Ref1'!$A:$A,0))</f>
        <v>E6103</v>
      </c>
      <c r="E321" s="48" t="str">
        <f t="shared" si="16"/>
        <v>No</v>
      </c>
      <c r="F321" s="48">
        <f t="shared" si="17"/>
        <v>-1321</v>
      </c>
      <c r="G321" s="48">
        <f t="shared" si="18"/>
        <v>315</v>
      </c>
      <c r="H321" s="71">
        <v>315</v>
      </c>
      <c r="I321" s="48" t="str">
        <f t="shared" si="19"/>
        <v>E0305</v>
      </c>
    </row>
    <row r="322" spans="1:9">
      <c r="A322" s="48" t="s">
        <v>764</v>
      </c>
      <c r="B322" s="48" t="s">
        <v>765</v>
      </c>
      <c r="C322" s="48" t="str">
        <f>INDEX('Ref1'!$F:$F,MATCH($A322,'Ref1'!$A:$A,0))</f>
        <v>NA</v>
      </c>
      <c r="D322" s="48" t="str">
        <f>INDEX('Ref1'!$G:$G,MATCH($A322,'Ref1'!$A:$A,0))</f>
        <v>E6143</v>
      </c>
      <c r="E322" s="48" t="str">
        <f t="shared" si="16"/>
        <v>No</v>
      </c>
      <c r="F322" s="48">
        <f t="shared" si="17"/>
        <v>-1322</v>
      </c>
      <c r="G322" s="48">
        <f t="shared" si="18"/>
        <v>316</v>
      </c>
      <c r="H322" s="71">
        <v>316</v>
      </c>
      <c r="I322" s="48" t="str">
        <f t="shared" si="19"/>
        <v>E4305</v>
      </c>
    </row>
    <row r="323" spans="1:9">
      <c r="A323" s="48" t="s">
        <v>766</v>
      </c>
      <c r="B323" s="48" t="s">
        <v>767</v>
      </c>
      <c r="C323" s="48" t="str">
        <f>INDEX('Ref1'!$F:$F,MATCH($A323,'Ref1'!$A:$A,0))</f>
        <v>E3620</v>
      </c>
      <c r="D323" s="48" t="str">
        <f>INDEX('Ref1'!$G:$G,MATCH($A323,'Ref1'!$A:$A,0))</f>
        <v>NA</v>
      </c>
      <c r="E323" s="48" t="str">
        <f t="shared" si="16"/>
        <v>No</v>
      </c>
      <c r="F323" s="48">
        <f t="shared" si="17"/>
        <v>-1323</v>
      </c>
      <c r="G323" s="48">
        <f t="shared" si="18"/>
        <v>317</v>
      </c>
      <c r="H323" s="71">
        <v>317</v>
      </c>
      <c r="I323" s="48" t="str">
        <f t="shared" si="19"/>
        <v>E3641</v>
      </c>
    </row>
    <row r="324" spans="1:9">
      <c r="A324" s="48" t="s">
        <v>768</v>
      </c>
      <c r="B324" s="48" t="s">
        <v>769</v>
      </c>
      <c r="C324" s="48" t="str">
        <f>INDEX('Ref1'!$F:$F,MATCH($A324,'Ref1'!$A:$A,0))</f>
        <v>NA</v>
      </c>
      <c r="D324" s="48" t="str">
        <f>INDEX('Ref1'!$G:$G,MATCH($A324,'Ref1'!$A:$A,0))</f>
        <v>E6103</v>
      </c>
      <c r="E324" s="48" t="str">
        <f t="shared" si="16"/>
        <v>No</v>
      </c>
      <c r="F324" s="48">
        <f t="shared" si="17"/>
        <v>-1324</v>
      </c>
      <c r="G324" s="48">
        <f t="shared" si="18"/>
        <v>318</v>
      </c>
      <c r="H324" s="71">
        <v>318</v>
      </c>
      <c r="I324" s="48" t="str">
        <f t="shared" si="19"/>
        <v>E0306</v>
      </c>
    </row>
    <row r="325" spans="1:9">
      <c r="A325" s="48" t="s">
        <v>770</v>
      </c>
      <c r="B325" s="48" t="s">
        <v>771</v>
      </c>
      <c r="C325" s="48" t="str">
        <f>INDEX('Ref1'!$F:$F,MATCH($A325,'Ref1'!$A:$A,0))</f>
        <v>NA</v>
      </c>
      <c r="D325" s="48" t="str">
        <f>INDEX('Ref1'!$G:$G,MATCH($A325,'Ref1'!$A:$A,0))</f>
        <v>E6146</v>
      </c>
      <c r="E325" s="48" t="str">
        <f t="shared" si="16"/>
        <v>No</v>
      </c>
      <c r="F325" s="48">
        <f t="shared" si="17"/>
        <v>-1325</v>
      </c>
      <c r="G325" s="48">
        <f t="shared" si="18"/>
        <v>319</v>
      </c>
      <c r="H325" s="71">
        <v>319</v>
      </c>
      <c r="I325" s="48" t="str">
        <f t="shared" si="19"/>
        <v>E4607</v>
      </c>
    </row>
    <row r="326" spans="1:9">
      <c r="A326" s="48" t="s">
        <v>772</v>
      </c>
      <c r="B326" s="48" t="s">
        <v>773</v>
      </c>
      <c r="C326" s="48" t="str">
        <f>INDEX('Ref1'!$F:$F,MATCH($A326,'Ref1'!$A:$A,0))</f>
        <v>E1821</v>
      </c>
      <c r="D326" s="48" t="str">
        <f>INDEX('Ref1'!$G:$G,MATCH($A326,'Ref1'!$A:$A,0))</f>
        <v>E6118</v>
      </c>
      <c r="E326" s="48" t="str">
        <f t="shared" si="16"/>
        <v>No</v>
      </c>
      <c r="F326" s="48">
        <f t="shared" si="17"/>
        <v>-1326</v>
      </c>
      <c r="G326" s="48">
        <f t="shared" si="18"/>
        <v>320</v>
      </c>
      <c r="H326" s="71">
        <v>320</v>
      </c>
      <c r="I326" s="48" t="str">
        <f t="shared" si="19"/>
        <v>E1837</v>
      </c>
    </row>
    <row r="327" spans="1:9">
      <c r="A327" s="48" t="s">
        <v>776</v>
      </c>
      <c r="B327" s="48" t="s">
        <v>777</v>
      </c>
      <c r="C327" s="48" t="str">
        <f>INDEX('Ref1'!$F:$F,MATCH($A327,'Ref1'!$A:$A,0))</f>
        <v>E3820</v>
      </c>
      <c r="D327" s="48" t="str">
        <f>INDEX('Ref1'!$G:$G,MATCH($A327,'Ref1'!$A:$A,0))</f>
        <v>NA</v>
      </c>
      <c r="E327" s="48" t="str">
        <f t="shared" ref="E327:E332" si="20">IF(OR($C$4=A327,$C$4=C327,$C$4=D327),"Yes","No")</f>
        <v>No</v>
      </c>
      <c r="F327" s="48">
        <f t="shared" si="17"/>
        <v>-1327</v>
      </c>
      <c r="G327" s="48">
        <f t="shared" si="18"/>
        <v>321</v>
      </c>
      <c r="H327" s="71">
        <v>321</v>
      </c>
      <c r="I327" s="48" t="str">
        <f t="shared" si="19"/>
        <v>E3837</v>
      </c>
    </row>
    <row r="328" spans="1:9">
      <c r="A328" s="48" t="s">
        <v>778</v>
      </c>
      <c r="B328" s="48" t="s">
        <v>779</v>
      </c>
      <c r="C328" s="48" t="str">
        <f>INDEX('Ref1'!$F:$F,MATCH($A328,'Ref1'!$A:$A,0))</f>
        <v>E1821</v>
      </c>
      <c r="D328" s="48" t="str">
        <f>INDEX('Ref1'!$G:$G,MATCH($A328,'Ref1'!$A:$A,0))</f>
        <v>E6118</v>
      </c>
      <c r="E328" s="48" t="str">
        <f t="shared" si="20"/>
        <v>No</v>
      </c>
      <c r="F328" s="48">
        <f>IF(E328="Yes",1000-ROW(),-1000-ROW())</f>
        <v>-1328</v>
      </c>
      <c r="G328" s="48">
        <f>RANK(F328,$F$7:$F$332)</f>
        <v>322</v>
      </c>
      <c r="H328" s="71">
        <v>322</v>
      </c>
      <c r="I328" s="48" t="str">
        <f>INDEX($A$7:$A$332,MATCH(H328,$G$7:$G$332,0))</f>
        <v>E1838</v>
      </c>
    </row>
    <row r="329" spans="1:9">
      <c r="A329" s="48" t="s">
        <v>780</v>
      </c>
      <c r="B329" s="48" t="s">
        <v>781</v>
      </c>
      <c r="C329" s="48" t="str">
        <f>INDEX('Ref1'!$F:$F,MATCH($A329,'Ref1'!$A:$A,0))</f>
        <v>E0421</v>
      </c>
      <c r="D329" s="48" t="str">
        <f>INDEX('Ref1'!$G:$G,MATCH($A329,'Ref1'!$A:$A,0))</f>
        <v>E6104</v>
      </c>
      <c r="E329" s="48" t="str">
        <f t="shared" si="20"/>
        <v>No</v>
      </c>
      <c r="F329" s="48">
        <f>IF(E329="Yes",1000-ROW(),-1000-ROW())</f>
        <v>-1329</v>
      </c>
      <c r="G329" s="48">
        <f>RANK(F329,$F$7:$F$332)</f>
        <v>323</v>
      </c>
      <c r="H329" s="71">
        <v>323</v>
      </c>
      <c r="I329" s="48" t="str">
        <f>INDEX($A$7:$A$332,MATCH(H329,$G$7:$G$332,0))</f>
        <v>E0435</v>
      </c>
    </row>
    <row r="330" spans="1:9">
      <c r="A330" s="48" t="s">
        <v>782</v>
      </c>
      <c r="B330" s="48" t="s">
        <v>783</v>
      </c>
      <c r="C330" s="48" t="str">
        <f>INDEX('Ref1'!$F:$F,MATCH($A330,'Ref1'!$A:$A,0))</f>
        <v>E2321</v>
      </c>
      <c r="D330" s="48" t="str">
        <f>INDEX('Ref1'!$G:$G,MATCH($A330,'Ref1'!$A:$A,0))</f>
        <v>E6123</v>
      </c>
      <c r="E330" s="48" t="str">
        <f t="shared" si="20"/>
        <v>No</v>
      </c>
      <c r="F330" s="48">
        <f>IF(E330="Yes",1000-ROW(),-1000-ROW())</f>
        <v>-1330</v>
      </c>
      <c r="G330" s="48">
        <f>RANK(F330,$F$7:$F$332)</f>
        <v>324</v>
      </c>
      <c r="H330" s="71">
        <v>324</v>
      </c>
      <c r="I330" s="48" t="str">
        <f>INDEX($A$7:$A$332,MATCH(H330,$G$7:$G$332,0))</f>
        <v>E2344</v>
      </c>
    </row>
    <row r="331" spans="1:9">
      <c r="A331" s="48" t="s">
        <v>784</v>
      </c>
      <c r="B331" s="48" t="s">
        <v>785</v>
      </c>
      <c r="C331" s="48" t="str">
        <f>INDEX('Ref1'!$F:$F,MATCH($A331,'Ref1'!$A:$A,0))</f>
        <v>E1821</v>
      </c>
      <c r="D331" s="48" t="str">
        <f>INDEX('Ref1'!$G:$G,MATCH($A331,'Ref1'!$A:$A,0))</f>
        <v>E6118</v>
      </c>
      <c r="E331" s="48" t="str">
        <f t="shared" si="20"/>
        <v>No</v>
      </c>
      <c r="F331" s="48">
        <f>IF(E331="Yes",1000-ROW(),-1000-ROW())</f>
        <v>-1331</v>
      </c>
      <c r="G331" s="48">
        <f>RANK(F331,$F$7:$F$332)</f>
        <v>325</v>
      </c>
      <c r="H331" s="71">
        <v>325</v>
      </c>
      <c r="I331" s="48" t="str">
        <f>INDEX($A$7:$A$332,MATCH(H331,$G$7:$G$332,0))</f>
        <v>E1839</v>
      </c>
    </row>
    <row r="332" spans="1:9">
      <c r="A332" s="48" t="s">
        <v>786</v>
      </c>
      <c r="B332" s="48" t="s">
        <v>787</v>
      </c>
      <c r="C332" s="48" t="str">
        <f>INDEX('Ref1'!$F:$F,MATCH($A332,'Ref1'!$A:$A,0))</f>
        <v>NA</v>
      </c>
      <c r="D332" s="48" t="str">
        <f>INDEX('Ref1'!$G:$G,MATCH($A332,'Ref1'!$A:$A,0))</f>
        <v>E6127</v>
      </c>
      <c r="E332" s="48" t="str">
        <f t="shared" si="20"/>
        <v>No</v>
      </c>
      <c r="F332" s="48">
        <f>IF(E332="Yes",1000-ROW(),-1000-ROW())</f>
        <v>-1332</v>
      </c>
      <c r="G332" s="48">
        <f>RANK(F332,$F$7:$F$332)</f>
        <v>326</v>
      </c>
      <c r="H332" s="71">
        <v>326</v>
      </c>
      <c r="I332" s="48" t="str">
        <f>INDEX($A$7:$A$332,MATCH(H332,$G$7:$G$332,0))</f>
        <v>E2701</v>
      </c>
    </row>
  </sheetData>
  <sheetProtection sheet="1" objects="1" scenarios="1"/>
  <conditionalFormatting sqref="C6:D6">
    <cfRule type="cellIs" dxfId="29" priority="1" operator="equal">
      <formula>"NA"</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27</vt:i4>
      </vt:variant>
    </vt:vector>
  </HeadingPairs>
  <TitlesOfParts>
    <vt:vector size="45" baseType="lpstr">
      <vt:lpstr>Inputs</vt:lpstr>
      <vt:lpstr>InputsA</vt:lpstr>
      <vt:lpstr>InputsB</vt:lpstr>
      <vt:lpstr>InputsC</vt:lpstr>
      <vt:lpstr>InputsD</vt:lpstr>
      <vt:lpstr>Outputs</vt:lpstr>
      <vt:lpstr>Outputs (pooling)</vt:lpstr>
      <vt:lpstr>Ref1</vt:lpstr>
      <vt:lpstr>Ref2</vt:lpstr>
      <vt:lpstr>Data1</vt:lpstr>
      <vt:lpstr>Data2</vt:lpstr>
      <vt:lpstr>1_GrowthAppeals</vt:lpstr>
      <vt:lpstr>2_Needs</vt:lpstr>
      <vt:lpstr>3_RatesBilling</vt:lpstr>
      <vt:lpstr>4_RatesSplit</vt:lpstr>
      <vt:lpstr>5_Main</vt:lpstr>
      <vt:lpstr>6_Estimated1920</vt:lpstr>
      <vt:lpstr>7_Summary</vt:lpstr>
      <vt:lpstr>authorityCode</vt:lpstr>
      <vt:lpstr>authorityName</vt:lpstr>
      <vt:lpstr>authorityStatus</vt:lpstr>
      <vt:lpstr>inputAppealsAvg</vt:lpstr>
      <vt:lpstr>inputAppealsPool</vt:lpstr>
      <vt:lpstr>inputAppealsVar</vt:lpstr>
      <vt:lpstr>inputCPI</vt:lpstr>
      <vt:lpstr>inputGainsCurrent</vt:lpstr>
      <vt:lpstr>inputGainsFuture</vt:lpstr>
      <vt:lpstr>inputGainsValue</vt:lpstr>
      <vt:lpstr>inputGrowthAvg</vt:lpstr>
      <vt:lpstr>inputGrowthVar</vt:lpstr>
      <vt:lpstr>inputLevy2Cap</vt:lpstr>
      <vt:lpstr>inputLevy3Rate</vt:lpstr>
      <vt:lpstr>inputLevy3Thresh</vt:lpstr>
      <vt:lpstr>inputLevyOption</vt:lpstr>
      <vt:lpstr>inputPool</vt:lpstr>
      <vt:lpstr>inputResetAvg</vt:lpstr>
      <vt:lpstr>inputSafetyNet</vt:lpstr>
      <vt:lpstr>inputScenario</vt:lpstr>
      <vt:lpstr>inputShareLocal</vt:lpstr>
      <vt:lpstr>inputShareNeeds</vt:lpstr>
      <vt:lpstr>listNames</vt:lpstr>
      <vt:lpstr>listNamesValid</vt:lpstr>
      <vt:lpstr>listScenarios</vt:lpstr>
      <vt:lpstr>listYears</vt:lpstr>
      <vt:lpstr>Inputs!Print_Area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Doogue</dc:creator>
  <cp:lastModifiedBy>Lee Geraghty</cp:lastModifiedBy>
  <cp:lastPrinted>2018-08-28T14:10:07Z</cp:lastPrinted>
  <dcterms:created xsi:type="dcterms:W3CDTF">2018-06-18T15:15:45Z</dcterms:created>
  <dcterms:modified xsi:type="dcterms:W3CDTF">2018-10-25T10:44:36Z</dcterms:modified>
</cp:coreProperties>
</file>